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RO EXCEL" sheetId="1" state="visible" r:id="rId3"/>
    <sheet name="Hoja1" sheetId="2" state="visible" r:id="rId4"/>
    <sheet name="286" sheetId="3" state="visible" r:id="rId5"/>
    <sheet name="LEYENDA OK" sheetId="4" state="visible" r:id="rId6"/>
    <sheet name="GRUPO CONTROL" sheetId="5" state="visible" r:id="rId7"/>
    <sheet name="Hoja3" sheetId="6" state="visible" r:id="rId8"/>
    <sheet name="LEYENDA" sheetId="7" state="visible" r:id="rId9"/>
    <sheet name="Hoja2" sheetId="8" state="visible" r:id="rId10"/>
  </sheets>
  <externalReferences>
    <externalReference r:id="rId11"/>
  </externalReferences>
  <definedNames>
    <definedName function="false" hidden="true" localSheetId="2" name="_xlnm._FilterDatabase" vbProcedure="false">'286'!$A$3:$K$597</definedName>
    <definedName function="false" hidden="true" localSheetId="4" name="_xlnm._FilterDatabase" vbProcedure="false">'GRUPO CONTROL'!$A$1:$BM$229</definedName>
    <definedName function="false" hidden="true" localSheetId="0" name="_xlnm._FilterDatabase" vbProcedure="false">'MACRO EXCEL'!$A$1:$CII$808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Viñals Camallonga, Rafaela [JACES]</author>
  </authors>
  <commentList>
    <comment ref="EK1" authorId="0">
      <text>
        <r>
          <rPr>
            <sz val="10"/>
            <rFont val="Arial"/>
            <family val="2"/>
          </rPr>
          <t xml:space="preserve">Viñals Camallonga, Rafaela [JACES]:
</t>
        </r>
        <r>
          <rPr>
            <sz val="9"/>
            <color rgb="FF000000"/>
            <rFont val="Tahoma"/>
            <family val="2"/>
            <charset val="1"/>
          </rPr>
          <t xml:space="preserve">Meter en la formula para que coja los positivos tamién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140</xdr:col>
                <xdr:colOff>83</xdr:colOff>
                <xdr:row>0</xdr:row>
                <xdr:rowOff>0</xdr:rowOff>
              </xdr:from>
              <xdr:to>
                <xdr:col>146</xdr:col>
                <xdr:colOff>78</xdr:colOff>
                <xdr:row>13</xdr:row>
                <xdr:rowOff>4</xdr:rowOff>
              </xdr:to>
            </anchor>
          </commentPr>
        </mc:Choice>
        <mc:Fallback/>
      </mc:AlternateContent>
    </comment>
    <comment ref="EN1" authorId="0">
      <text>
        <r>
          <rPr>
            <sz val="10"/>
            <rFont val="Arial"/>
            <family val="2"/>
          </rPr>
          <t xml:space="preserve">Viñals Camallonga, Rafaela [JACES]:
</t>
        </r>
        <r>
          <rPr>
            <sz val="9"/>
            <color rgb="FF000000"/>
            <rFont val="Tahoma"/>
            <family val="2"/>
            <charset val="1"/>
          </rPr>
          <t xml:space="preserve">Meter en la formula para que coja los positivos tamién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143</xdr:col>
                <xdr:colOff>81</xdr:colOff>
                <xdr:row>0</xdr:row>
                <xdr:rowOff>0</xdr:rowOff>
              </xdr:from>
              <xdr:to>
                <xdr:col>144</xdr:col>
                <xdr:colOff>-19</xdr:colOff>
                <xdr:row>13</xdr:row>
                <xdr:rowOff>4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Viñals Camallonga, Rafaela [JACES]</author>
  </authors>
  <commentList>
    <comment ref="CX1" authorId="0">
      <text>
        <r>
          <rPr>
            <sz val="10"/>
            <rFont val="Arial"/>
            <family val="2"/>
          </rPr>
          <t xml:space="preserve">Viñals Camallonga, Rafaela [JACES]:
</t>
        </r>
        <r>
          <rPr>
            <sz val="9"/>
            <color rgb="FF000000"/>
            <rFont val="Tahoma"/>
            <family val="2"/>
            <charset val="1"/>
          </rPr>
          <t xml:space="preserve">ver si se puede hacer el recuento de los defectos visuales que tiene
HAY QUE HACERLO A MANO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101</xdr:col>
                <xdr:colOff>0</xdr:colOff>
                <xdr:row>0</xdr:row>
                <xdr:rowOff>0</xdr:rowOff>
              </xdr:from>
              <xdr:to>
                <xdr:col>103</xdr:col>
                <xdr:colOff>32</xdr:colOff>
                <xdr:row>4</xdr:row>
                <xdr:rowOff>52</xdr:rowOff>
              </xdr:to>
            </anchor>
          </commentPr>
        </mc:Choice>
        <mc:Fallback/>
      </mc:AlternateContent>
    </comment>
    <comment ref="CZ1" authorId="0">
      <text>
        <r>
          <rPr>
            <sz val="10"/>
            <rFont val="Arial"/>
            <family val="2"/>
          </rPr>
          <t xml:space="preserve">Viñals Camallonga, Rafaela [JACES]:
</t>
        </r>
        <r>
          <rPr>
            <sz val="9"/>
            <color rgb="FF000000"/>
            <rFont val="Tahoma"/>
            <family val="2"/>
            <charset val="1"/>
          </rPr>
          <t xml:space="preserve">DR (DEFECTO REFRACTIVOI), unificar aquí si son miopes, emetrope, etc:
eme=0, mio=1
QUITAR LAS OTRAS COLUMNAS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106</xdr:col>
                <xdr:colOff>56</xdr:colOff>
                <xdr:row>0</xdr:row>
                <xdr:rowOff>0</xdr:rowOff>
              </xdr:from>
              <xdr:to>
                <xdr:col>109</xdr:col>
                <xdr:colOff>64</xdr:colOff>
                <xdr:row>4</xdr:row>
                <xdr:rowOff>40</xdr:rowOff>
              </xdr:to>
            </anchor>
          </commentPr>
        </mc:Choice>
        <mc:Fallback/>
      </mc:AlternateContent>
    </comment>
    <comment ref="DK1" authorId="0">
      <text>
        <r>
          <rPr>
            <sz val="10"/>
            <rFont val="Arial"/>
            <family val="2"/>
          </rPr>
          <t xml:space="preserve">Viñals Camallonga, Rafaela [JACES]:
</t>
        </r>
        <r>
          <rPr>
            <sz val="9"/>
            <color rgb="FF000000"/>
            <rFont val="Tahoma"/>
            <family val="2"/>
            <charset val="1"/>
          </rPr>
          <t xml:space="preserve">Meter en la formula para que coja los positivos tamién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111</xdr:col>
                <xdr:colOff>80</xdr:colOff>
                <xdr:row>0</xdr:row>
                <xdr:rowOff>0</xdr:rowOff>
              </xdr:from>
              <xdr:to>
                <xdr:col>114</xdr:col>
                <xdr:colOff>32</xdr:colOff>
                <xdr:row>2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Viñals Camallonga, Rafaela [JACES]</author>
  </authors>
  <commentList>
    <comment ref="A2" authorId="0">
      <text>
        <r>
          <rPr>
            <sz val="10"/>
            <rFont val="Arial"/>
            <family val="2"/>
          </rPr>
          <t xml:space="preserve">Viñals Camallonga, Rafaela [JACES]:
</t>
        </r>
        <r>
          <rPr>
            <sz val="9"/>
            <color rgb="FF000000"/>
            <rFont val="Tahoma"/>
            <family val="2"/>
            <charset val="1"/>
          </rPr>
          <t xml:space="preserve">Me falta el 9, que es el OJO 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51</xdr:colOff>
                <xdr:row>5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<sst xmlns="http://schemas.openxmlformats.org/spreadsheetml/2006/main" count="7102" uniqueCount="1145">
  <si>
    <t xml:space="preserve">ID</t>
  </si>
  <si>
    <t xml:space="preserve">REVISION</t>
  </si>
  <si>
    <t xml:space="preserve">FECHA.REVISION</t>
  </si>
  <si>
    <t xml:space="preserve">TIEMPO.ENTRE.REVISIONES</t>
  </si>
  <si>
    <t xml:space="preserve">NOMBRE</t>
  </si>
  <si>
    <t xml:space="preserve">PACIENTE</t>
  </si>
  <si>
    <t xml:space="preserve">FECHA.NACIMIENTO</t>
  </si>
  <si>
    <t xml:space="preserve">EDAD</t>
  </si>
  <si>
    <t xml:space="preserve">INTERVALO.EDAD</t>
  </si>
  <si>
    <t xml:space="preserve">SEXO</t>
  </si>
  <si>
    <t xml:space="preserve">OJO</t>
  </si>
  <si>
    <t xml:space="preserve">MANO.DOMINANTE</t>
  </si>
  <si>
    <t xml:space="preserve">OJO.DOMINANTE</t>
  </si>
  <si>
    <t xml:space="preserve">DOMINANCIA.OJO.MANO</t>
  </si>
  <si>
    <t xml:space="preserve">MANO DOMINANTE valor</t>
  </si>
  <si>
    <t xml:space="preserve">SEXO nº</t>
  </si>
  <si>
    <t xml:space="preserve">OJO DOMINANTE valor</t>
  </si>
  <si>
    <t xml:space="preserve">DOM VALOR</t>
  </si>
  <si>
    <t xml:space="preserve">Nº rango</t>
  </si>
  <si>
    <t xml:space="preserve">FLL</t>
  </si>
  <si>
    <t xml:space="preserve">FLL.RANGO</t>
  </si>
  <si>
    <t xml:space="preserve">FLL.EQUIVALENCIA</t>
  </si>
  <si>
    <t xml:space="preserve">BORROSIDAD.VFP</t>
  </si>
  <si>
    <t xml:space="preserve">BORROSIDAD.VFP.RANGO</t>
  </si>
  <si>
    <t xml:space="preserve">BORROSIDAD.VFP.EQUIVALENCIA</t>
  </si>
  <si>
    <t xml:space="preserve">VHL.BT1</t>
  </si>
  <si>
    <t xml:space="preserve">VHL.BT1.RANGO</t>
  </si>
  <si>
    <t xml:space="preserve">VHL.BT1.EQUIVALENCIA</t>
  </si>
  <si>
    <t xml:space="preserve">VHL.BT2</t>
  </si>
  <si>
    <t xml:space="preserve">VHL.BT2.RANGO</t>
  </si>
  <si>
    <t xml:space="preserve">VHL.BT2.EQUIVALENCIA</t>
  </si>
  <si>
    <t xml:space="preserve">VHL.BN1</t>
  </si>
  <si>
    <t xml:space="preserve">VHL.BN1.RANGO</t>
  </si>
  <si>
    <t xml:space="preserve">VHL.BN1.EQUIVALENCIA</t>
  </si>
  <si>
    <t xml:space="preserve">VHL.BN2</t>
  </si>
  <si>
    <t xml:space="preserve">VHL.BN2.RANGO</t>
  </si>
  <si>
    <t xml:space="preserve">VHL.BN2.EQUIVALENCIA</t>
  </si>
  <si>
    <t xml:space="preserve">FVL</t>
  </si>
  <si>
    <t xml:space="preserve">FVL.RANGO</t>
  </si>
  <si>
    <t xml:space="preserve">FVL.EQUIVALENCIA</t>
  </si>
  <si>
    <t xml:space="preserve">FLC</t>
  </si>
  <si>
    <t xml:space="preserve">FLC.RANGO</t>
  </si>
  <si>
    <t xml:space="preserve">FLC.EQUIVALENCIA</t>
  </si>
  <si>
    <t xml:space="preserve">ACA</t>
  </si>
  <si>
    <t xml:space="preserve">ACA.RANGO</t>
  </si>
  <si>
    <t xml:space="preserve">ACA.EQUIVALENCIA</t>
  </si>
  <si>
    <t xml:space="preserve">CCF</t>
  </si>
  <si>
    <t xml:space="preserve">CCF.RANGO</t>
  </si>
  <si>
    <t xml:space="preserve">CCF.EQUIVALENCIA</t>
  </si>
  <si>
    <t xml:space="preserve">FLCC</t>
  </si>
  <si>
    <t xml:space="preserve">FLCC.RANGO</t>
  </si>
  <si>
    <t xml:space="preserve">FLCC.EQUIVALENCIA</t>
  </si>
  <si>
    <t xml:space="preserve">VHC.BT1</t>
  </si>
  <si>
    <t xml:space="preserve">VHC.BT1.RANGO</t>
  </si>
  <si>
    <t xml:space="preserve">VHC.BT1.EQUIVALENCIA</t>
  </si>
  <si>
    <t xml:space="preserve">VHC.BT2</t>
  </si>
  <si>
    <t xml:space="preserve">VHC.BT2.RANGO</t>
  </si>
  <si>
    <t xml:space="preserve">VHC.BT2.EQUIVALENCIA</t>
  </si>
  <si>
    <t xml:space="preserve">VHC.BT3</t>
  </si>
  <si>
    <t xml:space="preserve">VHC.BT3.RANGO</t>
  </si>
  <si>
    <t xml:space="preserve">VHC.BT3.EQUIVALENCIA</t>
  </si>
  <si>
    <t xml:space="preserve">VHC.BN1</t>
  </si>
  <si>
    <t xml:space="preserve">VHC.BN1.RANGO</t>
  </si>
  <si>
    <t xml:space="preserve">VHC.BN1.EQUIVALENCIA</t>
  </si>
  <si>
    <t xml:space="preserve">VHC.BN2</t>
  </si>
  <si>
    <t xml:space="preserve">VHC.BN2.RANGO</t>
  </si>
  <si>
    <t xml:space="preserve">VHC.BN2.EQUIVALENCIA</t>
  </si>
  <si>
    <t xml:space="preserve">VHC.BN3</t>
  </si>
  <si>
    <t xml:space="preserve">VHC.BN3.RANGO</t>
  </si>
  <si>
    <t xml:space="preserve">VHC.BN3.EQUIVALENCIA</t>
  </si>
  <si>
    <t xml:space="preserve">FVC</t>
  </si>
  <si>
    <t xml:space="preserve">FVC.RANGO</t>
  </si>
  <si>
    <t xml:space="preserve">FVC.EQUIVALENCIA</t>
  </si>
  <si>
    <t xml:space="preserve">AAOD</t>
  </si>
  <si>
    <t xml:space="preserve">AAOD.formula.hofstetter</t>
  </si>
  <si>
    <t xml:space="preserve">Dif.AAOD.hofstetter</t>
  </si>
  <si>
    <t xml:space="preserve">AAOD.RANGO</t>
  </si>
  <si>
    <t xml:space="preserve">AAOD.EQUIVALENCIA</t>
  </si>
  <si>
    <t xml:space="preserve">AAOI</t>
  </si>
  <si>
    <t xml:space="preserve">AAOI.formula.hofstetter</t>
  </si>
  <si>
    <t xml:space="preserve">Dif.AAOI.hofstetter</t>
  </si>
  <si>
    <t xml:space="preserve">AAOI.RANGO</t>
  </si>
  <si>
    <t xml:space="preserve">AAOI.EQUIVALENCIA</t>
  </si>
  <si>
    <t xml:space="preserve">ARP</t>
  </si>
  <si>
    <t xml:space="preserve">ARP.RANGO</t>
  </si>
  <si>
    <t xml:space="preserve">ARP.EQUIVALENCIA</t>
  </si>
  <si>
    <t xml:space="preserve">ARN</t>
  </si>
  <si>
    <t xml:space="preserve">ARN.RANGO</t>
  </si>
  <si>
    <t xml:space="preserve">ARN.EQUIVALENCIA</t>
  </si>
  <si>
    <t xml:space="preserve">EME.D</t>
  </si>
  <si>
    <t xml:space="preserve">EME.D.VALOR</t>
  </si>
  <si>
    <t xml:space="preserve">EME D LETRA</t>
  </si>
  <si>
    <t xml:space="preserve">EME.I</t>
  </si>
  <si>
    <t xml:space="preserve">EME.I.VALOR</t>
  </si>
  <si>
    <t xml:space="preserve">EME I LETRA</t>
  </si>
  <si>
    <t xml:space="preserve">HIP.D</t>
  </si>
  <si>
    <t xml:space="preserve">HIP.D.VALOR</t>
  </si>
  <si>
    <t xml:space="preserve">HIP I LETRA</t>
  </si>
  <si>
    <t xml:space="preserve">HIP.I</t>
  </si>
  <si>
    <t xml:space="preserve">HIP.I.VALOR</t>
  </si>
  <si>
    <t xml:space="preserve">MIO.D</t>
  </si>
  <si>
    <t xml:space="preserve">MIO.D.VALOR</t>
  </si>
  <si>
    <t xml:space="preserve">MIO D LETRA</t>
  </si>
  <si>
    <t xml:space="preserve">MIO.I</t>
  </si>
  <si>
    <t xml:space="preserve">MIO.I.VALOR</t>
  </si>
  <si>
    <t xml:space="preserve">MIO I LETRA</t>
  </si>
  <si>
    <t xml:space="preserve">AST.D</t>
  </si>
  <si>
    <t xml:space="preserve">AST.D.VALOR</t>
  </si>
  <si>
    <t xml:space="preserve">AST D LETRA</t>
  </si>
  <si>
    <t xml:space="preserve">AST.I</t>
  </si>
  <si>
    <t xml:space="preserve">AST.I.VALOR</t>
  </si>
  <si>
    <t xml:space="preserve">AST I LETRA</t>
  </si>
  <si>
    <t xml:space="preserve">PRE.D</t>
  </si>
  <si>
    <t xml:space="preserve">PRE.D.VALOR</t>
  </si>
  <si>
    <t xml:space="preserve">PRE D LETRA</t>
  </si>
  <si>
    <t xml:space="preserve">PRE.I</t>
  </si>
  <si>
    <t xml:space="preserve">PRE.I.VALOR</t>
  </si>
  <si>
    <t xml:space="preserve">PRE I LETRA</t>
  </si>
  <si>
    <t xml:space="preserve">DV.D</t>
  </si>
  <si>
    <t xml:space="preserve">DV.I</t>
  </si>
  <si>
    <t xml:space="preserve">REL</t>
  </si>
  <si>
    <t xml:space="preserve">DR</t>
  </si>
  <si>
    <t xml:space="preserve">A</t>
  </si>
  <si>
    <t xml:space="preserve">A.valor</t>
  </si>
  <si>
    <t xml:space="preserve">AUMENTO.HIP.D</t>
  </si>
  <si>
    <t xml:space="preserve">AUMENTO.HIP.D.CATEGORÍA</t>
  </si>
  <si>
    <t xml:space="preserve">AUMENTO.HIP.D.RANGO</t>
  </si>
  <si>
    <t xml:space="preserve">AUMENTO.HIP.I</t>
  </si>
  <si>
    <t xml:space="preserve">AUMENTO.HIP.I.CATEGORÍA</t>
  </si>
  <si>
    <t xml:space="preserve">AUMENTO.HIP.I.RANGO</t>
  </si>
  <si>
    <t xml:space="preserve">AUMENTO.MIO.D</t>
  </si>
  <si>
    <t xml:space="preserve">AUMENTO.MIO.D.CATEGORÍA</t>
  </si>
  <si>
    <t xml:space="preserve">AUMENTO.MIO.D.RANGO</t>
  </si>
  <si>
    <t xml:space="preserve">AUMENTO.MIO.I</t>
  </si>
  <si>
    <t xml:space="preserve">AUMENTO.MIO.I.CATEGORÍA</t>
  </si>
  <si>
    <t xml:space="preserve">AUMENTO.MIO.I.RANGO</t>
  </si>
  <si>
    <t xml:space="preserve">AUMENTO.AST.D</t>
  </si>
  <si>
    <t xml:space="preserve">AUMENTO.AST.D.CATEGORÍA</t>
  </si>
  <si>
    <t xml:space="preserve">AUMENTO.AST.D.RANGO</t>
  </si>
  <si>
    <t xml:space="preserve">AUMENTO.AST.I</t>
  </si>
  <si>
    <t xml:space="preserve">AUMENTO.AST.I.CATEGORÍA</t>
  </si>
  <si>
    <t xml:space="preserve">AUMENTO.AST.I.RANGO</t>
  </si>
  <si>
    <t xml:space="preserve">AUMENTO.PRE.D</t>
  </si>
  <si>
    <t xml:space="preserve">AUMENTO.PRE.D.CATEGORÍA</t>
  </si>
  <si>
    <t xml:space="preserve">AUMENTO.PRE.D.RANGO</t>
  </si>
  <si>
    <t xml:space="preserve">AUMENTO.PRE.I</t>
  </si>
  <si>
    <t xml:space="preserve">AUMENTO.PRE.I.CATEGORÍA</t>
  </si>
  <si>
    <t xml:space="preserve">AUMENTO.PRE.I.RANGO</t>
  </si>
  <si>
    <t xml:space="preserve">T</t>
  </si>
  <si>
    <t xml:space="preserve">RANGO.REVISIÓN</t>
  </si>
  <si>
    <t xml:space="preserve">Nº.RANGO.REVISIÓN</t>
  </si>
  <si>
    <t xml:space="preserve">EXISTENCIA DISFUNCIÓN</t>
  </si>
  <si>
    <t xml:space="preserve">ANOMALÍAS VISUALES</t>
  </si>
  <si>
    <t xml:space="preserve">SI</t>
  </si>
  <si>
    <t xml:space="preserve">NO</t>
  </si>
  <si>
    <t xml:space="preserve">1.50</t>
  </si>
  <si>
    <t xml:space="preserve">0-5</t>
  </si>
  <si>
    <t xml:space="preserve">MIO</t>
  </si>
  <si>
    <t xml:space="preserve">GARCÍA MARTÍNEZ, JOSÉ MANUEL</t>
  </si>
  <si>
    <t xml:space="preserve">DE PRADO ÁLVAREZ, BEATRIZ</t>
  </si>
  <si>
    <t xml:space="preserve">Q</t>
  </si>
  <si>
    <t xml:space="preserve">.3</t>
  </si>
  <si>
    <t xml:space="preserve">K </t>
  </si>
  <si>
    <t xml:space="preserve">O</t>
  </si>
  <si>
    <t xml:space="preserve">.2,25</t>
  </si>
  <si>
    <t xml:space="preserve">Next steps</t>
  </si>
  <si>
    <t xml:space="preserve">En ID hay más gente que en el Excel - mirarlo praa poder quitar los eliminados de la pestaña "macro excel"</t>
  </si>
  <si>
    <t xml:space="preserve">Dejar solo num id de los que hayan</t>
  </si>
  <si>
    <t xml:space="preserve">meter control</t>
  </si>
  <si>
    <t xml:space="preserve">Poner num en rev</t>
  </si>
  <si>
    <t xml:space="preserve">Falta en el Macro Excel</t>
  </si>
  <si>
    <t xml:space="preserve">AAJU falta la revisión 2 de Ojo D</t>
  </si>
  <si>
    <t xml:space="preserve">BALORO en revisión 2 V161 el valor es negativo y no está contemplado en rangos LEYENDA</t>
  </si>
  <si>
    <t xml:space="preserve">BARTOMER falta Rev 2 Ojo D</t>
  </si>
  <si>
    <t xml:space="preserve">HERPARUTH faltan todas las revisiones previas a la 10</t>
  </si>
  <si>
    <t xml:space="preserve">ILOIG faltan las anterioires a la 5</t>
  </si>
  <si>
    <t xml:space="preserve">RINOMAR tiene la rev 31??</t>
  </si>
  <si>
    <t xml:space="preserve">RUMARMONT FALTAN LAS 9 ANTERIOIRES</t>
  </si>
  <si>
    <t xml:space="preserve">SANANA FALTA LA 1</t>
  </si>
  <si>
    <t xml:space="preserve">SANGARLA FALTAN LAS 17 ANTERIOIRES</t>
  </si>
  <si>
    <t xml:space="preserve">VAZGABE falta rev 6</t>
  </si>
  <si>
    <t xml:space="preserve">VIGONLE falta 1</t>
  </si>
  <si>
    <t xml:space="preserve">Nº</t>
  </si>
  <si>
    <t xml:space="preserve">Código</t>
  </si>
  <si>
    <t xml:space="preserve">Fecha nacimiento</t>
  </si>
  <si>
    <t xml:space="preserve">Fecha Examen</t>
  </si>
  <si>
    <t xml:space="preserve">Revisión</t>
  </si>
  <si>
    <t xml:space="preserve">Sexo</t>
  </si>
  <si>
    <t xml:space="preserve">MANO DOMINANTE</t>
  </si>
  <si>
    <t xml:space="preserve">OJO DOMINANTE</t>
  </si>
  <si>
    <t xml:space="preserve">Nombre</t>
  </si>
  <si>
    <t xml:space="preserve">OD</t>
  </si>
  <si>
    <t xml:space="preserve">AACAR</t>
  </si>
  <si>
    <t xml:space="preserve">M</t>
  </si>
  <si>
    <t xml:space="preserve">D</t>
  </si>
  <si>
    <t xml:space="preserve">ABAD ANOVA, Mª CARMEN</t>
  </si>
  <si>
    <t xml:space="preserve">OI</t>
  </si>
  <si>
    <t xml:space="preserve">AAJU</t>
  </si>
  <si>
    <t xml:space="preserve">H</t>
  </si>
  <si>
    <t xml:space="preserve">ACEÑA ABEJÓN, JULIÁN</t>
  </si>
  <si>
    <t xml:space="preserve">ARINMI</t>
  </si>
  <si>
    <t xml:space="preserve">I</t>
  </si>
  <si>
    <t xml:space="preserve">ACEÑA RINCÓN, MIRIAM</t>
  </si>
  <si>
    <t xml:space="preserve">ARINRA</t>
  </si>
  <si>
    <t xml:space="preserve">ACEÑA RINCÓN, RAMÓN</t>
  </si>
  <si>
    <t xml:space="preserve">BASANFLO</t>
  </si>
  <si>
    <t xml:space="preserve">BALLESTEROS SÁNCHEZ, FLORENCIO</t>
  </si>
  <si>
    <t xml:space="preserve">BABER</t>
  </si>
  <si>
    <t xml:space="preserve">BANACLOCH, BERTA</t>
  </si>
  <si>
    <t xml:space="preserve">BAHEAN</t>
  </si>
  <si>
    <t xml:space="preserve">BARAHONA DE LAS HERAS, ÁNGELA</t>
  </si>
  <si>
    <t xml:space="preserve">OK</t>
  </si>
  <si>
    <t xml:space="preserve">BAHECAR</t>
  </si>
  <si>
    <t xml:space="preserve">BARAHONA DE LAS HERAS, CARLA</t>
  </si>
  <si>
    <t xml:space="preserve">BALORO</t>
  </si>
  <si>
    <t xml:space="preserve">BARAHONA LÓPEZ, ROSA Mª</t>
  </si>
  <si>
    <t xml:space="preserve">BAMAAL</t>
  </si>
  <si>
    <t xml:space="preserve">BARAHONA MARÍN, ALBERTO</t>
  </si>
  <si>
    <t xml:space="preserve">BAHEMI</t>
  </si>
  <si>
    <t xml:space="preserve">BARALDÉS HEREDIA, MIGUEL ÁNGEL</t>
  </si>
  <si>
    <t xml:space="preserve">BAMUE</t>
  </si>
  <si>
    <t xml:space="preserve">BARAÑANO MUÑOZ, ELENA</t>
  </si>
  <si>
    <t xml:space="preserve">BAMUGON</t>
  </si>
  <si>
    <t xml:space="preserve">BARAÑANO MUÑOZ, GONZALO</t>
  </si>
  <si>
    <t xml:space="preserve">BAMURA</t>
  </si>
  <si>
    <t xml:space="preserve">BARAÑANO MUÑOZ, RAFAEL</t>
  </si>
  <si>
    <t xml:space="preserve">BARALMA</t>
  </si>
  <si>
    <t xml:space="preserve">BARBA ÁLVAREZ, MANUEL</t>
  </si>
  <si>
    <t xml:space="preserve">BARAOL</t>
  </si>
  <si>
    <t xml:space="preserve">BARBA ARENAS, OLGA</t>
  </si>
  <si>
    <t xml:space="preserve">BARA</t>
  </si>
  <si>
    <t xml:space="preserve">BARBASCU, ALINA</t>
  </si>
  <si>
    <t xml:space="preserve">BARBAREN</t>
  </si>
  <si>
    <t xml:space="preserve">BARBERO BARBERO, ENRIQUE</t>
  </si>
  <si>
    <t xml:space="preserve">BARMONMA</t>
  </si>
  <si>
    <t xml:space="preserve">BARBERO MONJE, MARÍA</t>
  </si>
  <si>
    <t xml:space="preserve">BARTOMER</t>
  </si>
  <si>
    <t xml:space="preserve">BARBOD TORRES-QUEVEDO, MERCEDES</t>
  </si>
  <si>
    <t xml:space="preserve">BARROCA</t>
  </si>
  <si>
    <t xml:space="preserve">BARCELÓ ROSELLÓ, CATALINA</t>
  </si>
  <si>
    <t xml:space="preserve">BARRORA</t>
  </si>
  <si>
    <t xml:space="preserve">BARCELÓ ROSELLÓ, RAMÓN</t>
  </si>
  <si>
    <t xml:space="preserve">BARAAN</t>
  </si>
  <si>
    <t xml:space="preserve">BÁRCENA ALONSO, ANDRÉS</t>
  </si>
  <si>
    <t xml:space="preserve">BARLOPA</t>
  </si>
  <si>
    <t xml:space="preserve">BÁRCENA LÓPEZ, PALOMA</t>
  </si>
  <si>
    <t xml:space="preserve">BARBLANLU</t>
  </si>
  <si>
    <t xml:space="preserve">BÁRCENA BLANCO, LUÍS</t>
  </si>
  <si>
    <t xml:space="preserve">BARMALU</t>
  </si>
  <si>
    <t xml:space="preserve">BÁRCENA MADRID, LUÍS</t>
  </si>
  <si>
    <t xml:space="preserve">BAROJE</t>
  </si>
  <si>
    <t xml:space="preserve">BARCHÍN OROZCO, Mª JESÚS</t>
  </si>
  <si>
    <t xml:space="preserve">ILOIG</t>
  </si>
  <si>
    <t xml:space="preserve">IRURETAGOYENA LÓPEZ, IGNACIO</t>
  </si>
  <si>
    <t xml:space="preserve">JAPAPA</t>
  </si>
  <si>
    <t xml:space="preserve">JARAIZ PANIAGUA, PALOMA</t>
  </si>
  <si>
    <t xml:space="preserve">LINLE</t>
  </si>
  <si>
    <t xml:space="preserve">LING, LEI</t>
  </si>
  <si>
    <t xml:space="preserve">PHILPLU</t>
  </si>
  <si>
    <t xml:space="preserve">PHILP, LUCÍA</t>
  </si>
  <si>
    <t xml:space="preserve">RELOMI</t>
  </si>
  <si>
    <t xml:space="preserve">REGATTIERI LORENZO, MILENA</t>
  </si>
  <si>
    <t xml:space="preserve">REMUDA</t>
  </si>
  <si>
    <t xml:space="preserve">REVUELTA MUÑOZ, DANIEL</t>
  </si>
  <si>
    <t xml:space="preserve">RINOMAR</t>
  </si>
  <si>
    <t xml:space="preserve">RINCÓN OTERO, MARCOS</t>
  </si>
  <si>
    <t xml:space="preserve">RUMARMONT</t>
  </si>
  <si>
    <t xml:space="preserve">RUÍZ MARTÍN, MONTSERRAT</t>
  </si>
  <si>
    <t xml:space="preserve">SANANA</t>
  </si>
  <si>
    <t xml:space="preserve">SÁNCHEZ ANGUIANO, ADARA</t>
  </si>
  <si>
    <t xml:space="preserve">SANGARLA</t>
  </si>
  <si>
    <t xml:space="preserve">SÁNCHEZ GARCÍA, LAURA</t>
  </si>
  <si>
    <t xml:space="preserve">TOCEE</t>
  </si>
  <si>
    <t xml:space="preserve">TOMÁS DEL CERRO, ELIA</t>
  </si>
  <si>
    <t xml:space="preserve">VIGONLE</t>
  </si>
  <si>
    <t xml:space="preserve">VILLATE GONZÁLEZ, LEIRE</t>
  </si>
  <si>
    <t xml:space="preserve">HERPARUTH</t>
  </si>
  <si>
    <t xml:space="preserve">HERNÁNDEZ PAREDES , RUTH</t>
  </si>
  <si>
    <t xml:space="preserve">LAADA</t>
  </si>
  <si>
    <t xml:space="preserve">LAMUS APONTE, DAVID</t>
  </si>
  <si>
    <t xml:space="preserve">LOMABE</t>
  </si>
  <si>
    <t xml:space="preserve">LÓPEZ MARUGAN, BEGOÑA</t>
  </si>
  <si>
    <t xml:space="preserve">MOHERAN</t>
  </si>
  <si>
    <t xml:space="preserve">MORENO HERNÁNDEZ, ANTONIO</t>
  </si>
  <si>
    <t xml:space="preserve">MARPEJO</t>
  </si>
  <si>
    <t xml:space="preserve">MARTÍNEZ PÉREZ, MARÍA JOSÉ</t>
  </si>
  <si>
    <t xml:space="preserve">VAZGABE</t>
  </si>
  <si>
    <t xml:space="preserve">VÁZQUEZ GALLEGO, BENITO</t>
  </si>
  <si>
    <t xml:space="preserve">VASEJU</t>
  </si>
  <si>
    <t xml:space="preserve">VALLEJO SERRANO, JULIA</t>
  </si>
  <si>
    <t xml:space="preserve">VABLASJU</t>
  </si>
  <si>
    <t xml:space="preserve">VALERO DE BLAS, JUAN</t>
  </si>
  <si>
    <t xml:space="preserve">VAGOAN</t>
  </si>
  <si>
    <t xml:space="preserve">VALENCIA GÓMEZ, ANDREA</t>
  </si>
  <si>
    <t xml:space="preserve">GAROJA</t>
  </si>
  <si>
    <t xml:space="preserve">GARCÍA OCÓN, JAVIER</t>
  </si>
  <si>
    <t xml:space="preserve">GAROE</t>
  </si>
  <si>
    <t xml:space="preserve">GARCÍA OCÓN, ELENA</t>
  </si>
  <si>
    <t xml:space="preserve">GAROCRIS</t>
  </si>
  <si>
    <t xml:space="preserve">GARCÍA OCÓN, CRISTINA</t>
  </si>
  <si>
    <t xml:space="preserve">GAROBE</t>
  </si>
  <si>
    <t xml:space="preserve">GARCÍA OCÓN, BEGOÑA</t>
  </si>
  <si>
    <t xml:space="preserve">CHENAN</t>
  </si>
  <si>
    <t xml:space="preserve">CHEN, ANDREA</t>
  </si>
  <si>
    <t xml:space="preserve">GARESJO</t>
  </si>
  <si>
    <t xml:space="preserve">GARCÍA ESCRIBANO, JOSÉ CARLOS</t>
  </si>
  <si>
    <t xml:space="preserve">GARLOAL</t>
  </si>
  <si>
    <t xml:space="preserve">GARCÍA LOZOYA, ALBA</t>
  </si>
  <si>
    <t xml:space="preserve">GARLOSER</t>
  </si>
  <si>
    <t xml:space="preserve">GARCÍA LÓPEZ, SERGIO</t>
  </si>
  <si>
    <t xml:space="preserve">GARGARMA</t>
  </si>
  <si>
    <t xml:space="preserve">GARCÍA GARCÍA, MARÍA</t>
  </si>
  <si>
    <t xml:space="preserve">BABRALI</t>
  </si>
  <si>
    <t xml:space="preserve">BARROSO BRAVO, LIDIA</t>
  </si>
  <si>
    <t xml:space="preserve">BABRAE</t>
  </si>
  <si>
    <t xml:space="preserve">BARROSO BRAVO, EMILIO</t>
  </si>
  <si>
    <t xml:space="preserve">BARTIA</t>
  </si>
  <si>
    <t xml:space="preserve">BARDERAS TIMÓN, ALICIA</t>
  </si>
  <si>
    <t xml:space="preserve">CILOI</t>
  </si>
  <si>
    <t xml:space="preserve">CIFUENTES LORENZO, INÉS</t>
  </si>
  <si>
    <t xml:space="preserve">LOHERMI</t>
  </si>
  <si>
    <t xml:space="preserve">LÓPEZ HERNÁN, MIGUEL ÁNGEL</t>
  </si>
  <si>
    <t xml:space="preserve">CISRICAR</t>
  </si>
  <si>
    <t xml:space="preserve">CISNEROS RIVERO, CARLOTA</t>
  </si>
  <si>
    <t xml:space="preserve">CIDNUVE</t>
  </si>
  <si>
    <t xml:space="preserve">CID NUÑO, VERÓNICA</t>
  </si>
  <si>
    <t xml:space="preserve">QUINAAN</t>
  </si>
  <si>
    <t xml:space="preserve">QUINTANA AVILÉS, ANTONIO</t>
  </si>
  <si>
    <t xml:space="preserve">QUINAJE</t>
  </si>
  <si>
    <t xml:space="preserve">QUINTANA AVILÉS, JESÚS</t>
  </si>
  <si>
    <t xml:space="preserve">LOSEBLAN</t>
  </si>
  <si>
    <t xml:space="preserve">LOZOYA SERRANO, BLANCA</t>
  </si>
  <si>
    <t xml:space="preserve">GARLOMA</t>
  </si>
  <si>
    <t xml:space="preserve">GARCÍA LOZOYA, MARA</t>
  </si>
  <si>
    <t xml:space="preserve">RURODA</t>
  </si>
  <si>
    <t xml:space="preserve">RUÍZ RODRÍGUEZ, DANIEL</t>
  </si>
  <si>
    <t xml:space="preserve">BAVERA</t>
  </si>
  <si>
    <t xml:space="preserve">BARREDA VELÁZQUEZ, RAFAEL</t>
  </si>
  <si>
    <t xml:space="preserve">HERPAE</t>
  </si>
  <si>
    <t xml:space="preserve">HERNÁNDEZ PAREDES, ELENA</t>
  </si>
  <si>
    <t xml:space="preserve">ZUNUES</t>
  </si>
  <si>
    <t xml:space="preserve">ZURITA NÚÑEZ, ESTHER</t>
  </si>
  <si>
    <t xml:space="preserve">CHUMDIJO</t>
  </si>
  <si>
    <t xml:space="preserve">CHUM DÍAZ, JOHN</t>
  </si>
  <si>
    <t xml:space="preserve">GARLAJA</t>
  </si>
  <si>
    <t xml:space="preserve">GARCÍA LAVADO, JAVIER</t>
  </si>
  <si>
    <t xml:space="preserve">MOJAPA</t>
  </si>
  <si>
    <t xml:space="preserve">MORENO JAIME, PATRICIA</t>
  </si>
  <si>
    <t xml:space="preserve">IDANA</t>
  </si>
  <si>
    <t xml:space="preserve">IBANCOS DANCOOUSA, ANA Mª</t>
  </si>
  <si>
    <t xml:space="preserve">CHEAKA</t>
  </si>
  <si>
    <t xml:space="preserve">CHERADI ALONSO, KADER</t>
  </si>
  <si>
    <t xml:space="preserve">VALBUAN</t>
  </si>
  <si>
    <t xml:space="preserve">VALBUENA BATISTA, ÁNGEL</t>
  </si>
  <si>
    <t xml:space="preserve">VALBACRIS</t>
  </si>
  <si>
    <t xml:space="preserve">VALBUENA BATISTA, CRISTIAN</t>
  </si>
  <si>
    <t xml:space="preserve">GARRUWI</t>
  </si>
  <si>
    <t xml:space="preserve">GARCÍA RUÍZ, WILLIANS</t>
  </si>
  <si>
    <t xml:space="preserve">GARGARPA</t>
  </si>
  <si>
    <t xml:space="preserve">GARCÍA GARCÍA, PAULA</t>
  </si>
  <si>
    <t xml:space="preserve">GARGONRO</t>
  </si>
  <si>
    <t xml:space="preserve">GARCÍA GONZÁLEZ, ROSARIO</t>
  </si>
  <si>
    <t xml:space="preserve">GARORDA</t>
  </si>
  <si>
    <t xml:space="preserve">GARCÍA ORTÍZ-ARTIÑANO, DANIELA</t>
  </si>
  <si>
    <t xml:space="preserve">GARMARLU</t>
  </si>
  <si>
    <t xml:space="preserve">GARCÍA MARTÍNEZ, LUIS</t>
  </si>
  <si>
    <t xml:space="preserve">GARNUFRAN</t>
  </si>
  <si>
    <t xml:space="preserve">GARCÍA NUÑEZ, FRANCISCO</t>
  </si>
  <si>
    <t xml:space="preserve">GARPEMA</t>
  </si>
  <si>
    <t xml:space="preserve">GARCÍA PÉREZ, MARINA</t>
  </si>
  <si>
    <t xml:space="preserve">GARMARJOMA</t>
  </si>
  <si>
    <t xml:space="preserve">INDIE</t>
  </si>
  <si>
    <t xml:space="preserve">INSUNZA DÍAZ,ELOY</t>
  </si>
  <si>
    <t xml:space="preserve">PUBERMA</t>
  </si>
  <si>
    <t xml:space="preserve">DE LA PUENTE BERNARDOS, MARÍA</t>
  </si>
  <si>
    <t xml:space="preserve">HELOVIR</t>
  </si>
  <si>
    <t xml:space="preserve">DE LAS HERAS LÓPEZ, VIRGINIA</t>
  </si>
  <si>
    <t xml:space="preserve">LOMIRO</t>
  </si>
  <si>
    <t xml:space="preserve">DE LORENZO DE MIGUEL, ROCÍO</t>
  </si>
  <si>
    <t xml:space="preserve">LUJU</t>
  </si>
  <si>
    <t xml:space="preserve">DE LUCA, JULIO</t>
  </si>
  <si>
    <t xml:space="preserve">LUBLANAN</t>
  </si>
  <si>
    <t xml:space="preserve">DE LUCA BLANCO, ANGELINA</t>
  </si>
  <si>
    <t xml:space="preserve">MIDOMA</t>
  </si>
  <si>
    <t xml:space="preserve">DE MIGUEL DOMÍNDUEZ, MARIO</t>
  </si>
  <si>
    <t xml:space="preserve">MIVEMA</t>
  </si>
  <si>
    <t xml:space="preserve">DE MIGUEL VEGA, MARINA</t>
  </si>
  <si>
    <t xml:space="preserve">PRAALBE</t>
  </si>
  <si>
    <t xml:space="preserve">ROVAAL</t>
  </si>
  <si>
    <t xml:space="preserve">DE ROJAS VALERO, ÁLVARO</t>
  </si>
  <si>
    <t xml:space="preserve">ROVAPE</t>
  </si>
  <si>
    <t xml:space="preserve">DE ROJAS VALERO, PEDRO</t>
  </si>
  <si>
    <t xml:space="preserve">JIDICAR</t>
  </si>
  <si>
    <t xml:space="preserve">JIMÉNEZ DÍAZ, Mª CARMEN</t>
  </si>
  <si>
    <t xml:space="preserve">JIGUEE</t>
  </si>
  <si>
    <t xml:space="preserve">JIMÉNEZ GUERRERO, ELENA</t>
  </si>
  <si>
    <t xml:space="preserve">JIMECAR</t>
  </si>
  <si>
    <t xml:space="preserve">JIMÉNEZ MENÉNDEZ, CARLOS</t>
  </si>
  <si>
    <t xml:space="preserve">JIPALVA</t>
  </si>
  <si>
    <t xml:space="preserve">JIMÉNEZ PALMEIRO, VALERIA</t>
  </si>
  <si>
    <t xml:space="preserve">JIREPA</t>
  </si>
  <si>
    <t xml:space="preserve">JIMÉNEZ RENEDO, PABLO</t>
  </si>
  <si>
    <t xml:space="preserve">JISANE</t>
  </si>
  <si>
    <t xml:space="preserve">JIMÉNEZ SANTOS, ELISA</t>
  </si>
  <si>
    <t xml:space="preserve">JORJULA</t>
  </si>
  <si>
    <t xml:space="preserve">JORDÁN JUL, ABEL</t>
  </si>
  <si>
    <t xml:space="preserve">JORAN</t>
  </si>
  <si>
    <t xml:space="preserve">JORDAO, ANTONELLA</t>
  </si>
  <si>
    <t xml:space="preserve">JUNFRECA</t>
  </si>
  <si>
    <t xml:space="preserve">JUNCOS FREY, CAROLINA</t>
  </si>
  <si>
    <t xml:space="preserve">JUMARBE</t>
  </si>
  <si>
    <t xml:space="preserve">JUÁREZ MARCOS, BEGOÑA</t>
  </si>
  <si>
    <t xml:space="preserve">JORI</t>
  </si>
  <si>
    <t xml:space="preserve">JORDAO, IARA</t>
  </si>
  <si>
    <t xml:space="preserve">GONTAAN</t>
  </si>
  <si>
    <t xml:space="preserve">GONZÁLEZ TAMAYO, ÁNGELES</t>
  </si>
  <si>
    <t xml:space="preserve">GONWOJO</t>
  </si>
  <si>
    <t xml:space="preserve">GONZÁLEZ WOHLER, JOSÉ LUIS</t>
  </si>
  <si>
    <t xml:space="preserve">GORCICAR</t>
  </si>
  <si>
    <t xml:space="preserve">GORDO CILLÁN, CARLA</t>
  </si>
  <si>
    <t xml:space="preserve">GORCINO</t>
  </si>
  <si>
    <t xml:space="preserve">GORDO CILLÁN, NOELIA</t>
  </si>
  <si>
    <t xml:space="preserve">GONBALU</t>
  </si>
  <si>
    <t xml:space="preserve">GONZÁLEZ BARANDIARAN, LUCÍA</t>
  </si>
  <si>
    <t xml:space="preserve">IDIPA</t>
  </si>
  <si>
    <t xml:space="preserve">IGLESIAS, DIMITROFF, PABLO</t>
  </si>
  <si>
    <t xml:space="preserve">IETMA</t>
  </si>
  <si>
    <t xml:space="preserve">IDIZABAL ETXEBESTE, MAIDER</t>
  </si>
  <si>
    <t xml:space="preserve">IGONFRAN</t>
  </si>
  <si>
    <t xml:space="preserve">IBÁÑEZ GONZÁLEZ, FRANCISCO</t>
  </si>
  <si>
    <t xml:space="preserve">HURUFA</t>
  </si>
  <si>
    <t xml:space="preserve">HUIDOBRE RUIGÓMEZ, FÁTIMA</t>
  </si>
  <si>
    <t xml:space="preserve">HERFERCAR</t>
  </si>
  <si>
    <t xml:space="preserve">HERNÁNDEZ FERNÁNDEZ, CARLOS</t>
  </si>
  <si>
    <t xml:space="preserve">FEROFER</t>
  </si>
  <si>
    <t xml:space="preserve">FERRER RODRÍGUEZ, FERNANDO</t>
  </si>
  <si>
    <t xml:space="preserve">FESANMA</t>
  </si>
  <si>
    <t xml:space="preserve">FERRER SANTAMARÍA, MARÍA</t>
  </si>
  <si>
    <t xml:space="preserve">FERVIDA</t>
  </si>
  <si>
    <t xml:space="preserve">FERNÁNDEZ VIDOU, DANIEL</t>
  </si>
  <si>
    <t xml:space="preserve">FERVEDI</t>
  </si>
  <si>
    <t xml:space="preserve">FERNÁNDEZ VÉLEZ, DIEGO</t>
  </si>
  <si>
    <t xml:space="preserve">FERGOLJU</t>
  </si>
  <si>
    <t xml:space="preserve">FERNÁNDEZ GOLMAYO, JUAN</t>
  </si>
  <si>
    <t xml:space="preserve">FERALIG</t>
  </si>
  <si>
    <t xml:space="preserve">FERNÁNDEZ ÁLVARO, IGNACIO</t>
  </si>
  <si>
    <t xml:space="preserve">FERGOLCAR</t>
  </si>
  <si>
    <t xml:space="preserve">FERNÁNDEZ GOLMAYO, CARMEN</t>
  </si>
  <si>
    <t xml:space="preserve">FERSANZA</t>
  </si>
  <si>
    <t xml:space="preserve">FERNÁNDEZ SÁNCHEZ, ZAIRA</t>
  </si>
  <si>
    <t xml:space="preserve">FERSAMES</t>
  </si>
  <si>
    <t xml:space="preserve">FERNÁNDEZ SAMPEDRO, ESTHER</t>
  </si>
  <si>
    <t xml:space="preserve">FERSARA</t>
  </si>
  <si>
    <t xml:space="preserve">FERNÁNDEZ SAÍNZ DE BARANDA, RAQUEL</t>
  </si>
  <si>
    <t xml:space="preserve">FERMORMA</t>
  </si>
  <si>
    <t xml:space="preserve">FERNÁNDEZ MORGADE, MANUELA</t>
  </si>
  <si>
    <t xml:space="preserve">FERMEAL</t>
  </si>
  <si>
    <t xml:space="preserve">FERNÁNDEZ MEDINO, ALMUDENA</t>
  </si>
  <si>
    <t xml:space="preserve">FERMARJOMI</t>
  </si>
  <si>
    <t xml:space="preserve">FERNÁNDEZ MARTÍNEZ, JOSÉ MIGUEL</t>
  </si>
  <si>
    <t xml:space="preserve">FERMARJO</t>
  </si>
  <si>
    <t xml:space="preserve">FERNÁNDEZ MARTÍN, JOSÉ</t>
  </si>
  <si>
    <t xml:space="preserve">FERIJONA</t>
  </si>
  <si>
    <t xml:space="preserve">FERNÁNDEZ IBÁÑEZ, JOSUE NATANAEL</t>
  </si>
  <si>
    <t xml:space="preserve">LOCALOL</t>
  </si>
  <si>
    <t xml:space="preserve">LÓPEZ CALVO, OLGA</t>
  </si>
  <si>
    <t xml:space="preserve">FERGOLAL</t>
  </si>
  <si>
    <t xml:space="preserve">FERNÁNDEZ GOLMAYO, ALMUDENA</t>
  </si>
  <si>
    <t xml:space="preserve">HERESMA</t>
  </si>
  <si>
    <t xml:space="preserve">HERNÁNDEZ ESTEBAN, MARÍA</t>
  </si>
  <si>
    <t xml:space="preserve">FERGARA</t>
  </si>
  <si>
    <t xml:space="preserve">FERNÁNDEZ GARCÍA, ANA</t>
  </si>
  <si>
    <t xml:space="preserve">FERFERCA</t>
  </si>
  <si>
    <t xml:space="preserve">FERNÁNDEZ FERNÁNDEZ, CASIMIRO</t>
  </si>
  <si>
    <t xml:space="preserve">FERFERA</t>
  </si>
  <si>
    <t xml:space="preserve">FERNÁNDEZ FERNÁNDEZ, ADRIÁN</t>
  </si>
  <si>
    <t xml:space="preserve">FERFEJUCAR</t>
  </si>
  <si>
    <t xml:space="preserve">FERNÁNDEZ FEITO, JUAN CARLOS</t>
  </si>
  <si>
    <t xml:space="preserve">FERDOI</t>
  </si>
  <si>
    <t xml:space="preserve">FERNÁNDEZ DOMÍNGUEZ, ISABEL</t>
  </si>
  <si>
    <t xml:space="preserve">FERCHASER</t>
  </si>
  <si>
    <t xml:space="preserve">FERNÁNDEZ CHAMORRO, SERGIO</t>
  </si>
  <si>
    <t xml:space="preserve">FERCHAHU</t>
  </si>
  <si>
    <t xml:space="preserve">FERNÁNDEZ CHAMORRO, HUGO</t>
  </si>
  <si>
    <t xml:space="preserve">FERCARMA</t>
  </si>
  <si>
    <t xml:space="preserve">FERNÁNDEZ CARCEDO, MARÍA</t>
  </si>
  <si>
    <t xml:space="preserve">FERCATE</t>
  </si>
  <si>
    <t xml:space="preserve">FERNÁNDEZ CANO, TERESA</t>
  </si>
  <si>
    <t xml:space="preserve">FERBEE</t>
  </si>
  <si>
    <t xml:space="preserve">FERNÁNDEZ BERROCAL, Mª EULALIA</t>
  </si>
  <si>
    <t xml:space="preserve">FERARMA</t>
  </si>
  <si>
    <t xml:space="preserve">FERNÁNDEZ ARMENTA, MAURICIO</t>
  </si>
  <si>
    <t xml:space="preserve">FAMA</t>
  </si>
  <si>
    <t xml:space="preserve">FAVREAU, MARIE ANNE</t>
  </si>
  <si>
    <t xml:space="preserve">FAPI</t>
  </si>
  <si>
    <t xml:space="preserve">FARINA, PIER PAOLO</t>
  </si>
  <si>
    <t xml:space="preserve">IBERMAR</t>
  </si>
  <si>
    <t xml:space="preserve">ISERN BERNAT, MARGALIDA</t>
  </si>
  <si>
    <t xml:space="preserve">IGUAN</t>
  </si>
  <si>
    <t xml:space="preserve">ISABEL GUTIÉRREZ, Mª ÁNGELES</t>
  </si>
  <si>
    <t xml:space="preserve">ISENJOLU</t>
  </si>
  <si>
    <t xml:space="preserve">IRURETAGOYENA SENDRA, JOSÉ LUIS</t>
  </si>
  <si>
    <t xml:space="preserve">IZBEI</t>
  </si>
  <si>
    <t xml:space="preserve">IZQUIERDO BECERRA, IRENE</t>
  </si>
  <si>
    <t xml:space="preserve">IZBELA</t>
  </si>
  <si>
    <t xml:space="preserve">IZQUIERDO BELTRÁN, ANA</t>
  </si>
  <si>
    <t xml:space="preserve">IZTEDA</t>
  </si>
  <si>
    <t xml:space="preserve">IZQUIERDO TEJERO, DAVID</t>
  </si>
  <si>
    <t xml:space="preserve">JAPIAL</t>
  </si>
  <si>
    <t xml:space="preserve">JADO PIZARRO, ALFONSO</t>
  </si>
  <si>
    <t xml:space="preserve">JALDIMIAN</t>
  </si>
  <si>
    <t xml:space="preserve">JALVO DÍAZ, MIGUEL ÁNGEL</t>
  </si>
  <si>
    <t xml:space="preserve">JALORDA</t>
  </si>
  <si>
    <t xml:space="preserve">JALVO ORTEGA, DANIEL</t>
  </si>
  <si>
    <t xml:space="preserve">JALORCAR</t>
  </si>
  <si>
    <t xml:space="preserve">JALVO ORTEGA, CARMEN</t>
  </si>
  <si>
    <t xml:space="preserve">JALPEMIAN</t>
  </si>
  <si>
    <t xml:space="preserve">JALVO PÉREZ-LOZAO, MIGUEL ÁNGEL</t>
  </si>
  <si>
    <t xml:space="preserve">JAFRAMI</t>
  </si>
  <si>
    <t xml:space="preserve">JANUARIO FRAGOSO, MIGUEL</t>
  </si>
  <si>
    <t xml:space="preserve">JARRE</t>
  </si>
  <si>
    <t xml:space="preserve">JARDIM, RENATA</t>
  </si>
  <si>
    <t xml:space="preserve">JASILFRAN</t>
  </si>
  <si>
    <t xml:space="preserve">JÁTIVA SILVESTRE, FRANCISCO</t>
  </si>
  <si>
    <t xml:space="preserve">JELOFLA</t>
  </si>
  <si>
    <t xml:space="preserve">JERÓNIMO LÓPEZ, FLAVIO</t>
  </si>
  <si>
    <t xml:space="preserve">JIXU</t>
  </si>
  <si>
    <t xml:space="preserve">JUANG, XUEZHEN</t>
  </si>
  <si>
    <t xml:space="preserve">JICOJA</t>
  </si>
  <si>
    <t xml:space="preserve">JIMÉNEZ COBO, JAVIER</t>
  </si>
  <si>
    <t xml:space="preserve">JICRUZA</t>
  </si>
  <si>
    <t xml:space="preserve">JIMÉNEZ DE LA CRUZ, ANA Mª</t>
  </si>
  <si>
    <t xml:space="preserve">KANI</t>
  </si>
  <si>
    <t xml:space="preserve">KALANDADZE, NINO</t>
  </si>
  <si>
    <t xml:space="preserve">KADAKA</t>
  </si>
  <si>
    <t xml:space="preserve">KATIARI DAVIES, KARINA</t>
  </si>
  <si>
    <t xml:space="preserve">KAA</t>
  </si>
  <si>
    <t xml:space="preserve">KAUR, AMÁN</t>
  </si>
  <si>
    <t xml:space="preserve">KIMGA</t>
  </si>
  <si>
    <t xml:space="preserve">KIM, GAEUN</t>
  </si>
  <si>
    <t xml:space="preserve">KLOTZSU</t>
  </si>
  <si>
    <t xml:space="preserve">KLOTZ, SUSANNE</t>
  </si>
  <si>
    <t xml:space="preserve">KUALPA</t>
  </si>
  <si>
    <t xml:space="preserve">KÜNZLE ÁLVAREZ, PABLO</t>
  </si>
  <si>
    <t xml:space="preserve">LAEL</t>
  </si>
  <si>
    <t xml:space="preserve">LARRAMENDI, ELBA</t>
  </si>
  <si>
    <t xml:space="preserve">LAHERJA</t>
  </si>
  <si>
    <t xml:space="preserve">LARRAMENDI HERNÁNDEZ, JAIONE</t>
  </si>
  <si>
    <t xml:space="preserve">LACA</t>
  </si>
  <si>
    <t xml:space="preserve">LAUR, CAMILLE</t>
  </si>
  <si>
    <t xml:space="preserve">LETAMA</t>
  </si>
  <si>
    <t xml:space="preserve">LEDESMA TAMBONGO, ALEXANDRA</t>
  </si>
  <si>
    <t xml:space="preserve">LEDESMA TAMBONGO, ARIES</t>
  </si>
  <si>
    <t xml:space="preserve">LESPACA</t>
  </si>
  <si>
    <t xml:space="preserve">LEE SPAGNA, CAMILA</t>
  </si>
  <si>
    <t xml:space="preserve">LEJORA</t>
  </si>
  <si>
    <t xml:space="preserve">LEITAELO DE JOSÉ, RAFAEL</t>
  </si>
  <si>
    <t xml:space="preserve">LESANSAN</t>
  </si>
  <si>
    <t xml:space="preserve">LEMUS SANTIAGO, SANTIAGO</t>
  </si>
  <si>
    <t xml:space="preserve">LEBLASJO</t>
  </si>
  <si>
    <t xml:space="preserve">LEÓN BLAS, JOAQUÍN</t>
  </si>
  <si>
    <t xml:space="preserve">LEROVIL</t>
  </si>
  <si>
    <t xml:space="preserve">LEÓN ROMERO, VILMA</t>
  </si>
  <si>
    <t xml:space="preserve">LEDUDA</t>
  </si>
  <si>
    <t xml:space="preserve">LETORT DUEÑAS, DANIELA</t>
  </si>
  <si>
    <t xml:space="preserve">LEONO</t>
  </si>
  <si>
    <t xml:space="preserve">LEYENDA OTERO, NOELIA</t>
  </si>
  <si>
    <t xml:space="preserve">LIAA</t>
  </si>
  <si>
    <t xml:space="preserve">LILLO ARANDA, ALEJANDRO</t>
  </si>
  <si>
    <t xml:space="preserve">LIGARCLA</t>
  </si>
  <si>
    <t xml:space="preserve">LILLO GARCÍA, CLAUDIA</t>
  </si>
  <si>
    <t xml:space="preserve">LIVICAR</t>
  </si>
  <si>
    <t xml:space="preserve">LINÉS VIÑUALES, CARMEN</t>
  </si>
  <si>
    <t xml:space="preserve">LICRUZSID</t>
  </si>
  <si>
    <t xml:space="preserve">LINO DACRUZ, SIDNEI</t>
  </si>
  <si>
    <t xml:space="preserve">LLATRANA</t>
  </si>
  <si>
    <t xml:space="preserve">LLANA TRAVIESO, NACHO</t>
  </si>
  <si>
    <t xml:space="preserve">LLAVILU</t>
  </si>
  <si>
    <t xml:space="preserve">LLANA VITA, LUCÍA</t>
  </si>
  <si>
    <t xml:space="preserve">LOOFRAN</t>
  </si>
  <si>
    <t xml:space="preserve">LOIRA OGANDO, FRANCISCO</t>
  </si>
  <si>
    <t xml:space="preserve">LOJAS</t>
  </si>
  <si>
    <t xml:space="preserve">LÓPEZ, JASMINE</t>
  </si>
  <si>
    <t xml:space="preserve">LOLAPA</t>
  </si>
  <si>
    <t xml:space="preserve">LÓPEZ LÁZARO, PAULA</t>
  </si>
  <si>
    <t xml:space="preserve">LOCAAL</t>
  </si>
  <si>
    <t xml:space="preserve">LÓPEZ-RIOBOO CASADO, ÁLVARO</t>
  </si>
  <si>
    <t xml:space="preserve">LOMAYO</t>
  </si>
  <si>
    <t xml:space="preserve">LÓPEZ MACÍAS, YOLANDA</t>
  </si>
  <si>
    <t xml:space="preserve">LUSANER</t>
  </si>
  <si>
    <t xml:space="preserve">LUCERO SÁNCHEZ, ERNESTO</t>
  </si>
  <si>
    <t xml:space="preserve">LIMUMAR</t>
  </si>
  <si>
    <t xml:space="preserve">LIETO MUÑÓZ, MARTA</t>
  </si>
  <si>
    <t xml:space="preserve">LIGUJA</t>
  </si>
  <si>
    <t xml:space="preserve">LIÑÁN GUTIÉRREZ, JAVIER</t>
  </si>
  <si>
    <t xml:space="preserve">LOCALMAR</t>
  </si>
  <si>
    <t xml:space="preserve">LÓPEZ CALDERÓN, MARGARITA</t>
  </si>
  <si>
    <t xml:space="preserve">LOFERAN</t>
  </si>
  <si>
    <t xml:space="preserve">LÓPEZ FERNÁNDEZ DE VELASCO, ÁNGELES</t>
  </si>
  <si>
    <t xml:space="preserve">LOVIZEN</t>
  </si>
  <si>
    <t xml:space="preserve">LÓPEZ VIZCAINO, ENCARNA</t>
  </si>
  <si>
    <t xml:space="preserve"> </t>
  </si>
  <si>
    <t xml:space="preserve">POTOJOMA</t>
  </si>
  <si>
    <t xml:space="preserve">POBLACIONES TORRENTE, JOSÉ MANUEL</t>
  </si>
  <si>
    <t xml:space="preserve">POTOMA</t>
  </si>
  <si>
    <t xml:space="preserve">POBLACIONES TORRENTE, MARÍA</t>
  </si>
  <si>
    <t xml:space="preserve">POTOMAR</t>
  </si>
  <si>
    <t xml:space="preserve">POBLACIONES TORRENTE, MARTA</t>
  </si>
  <si>
    <t xml:space="preserve">MEBE</t>
  </si>
  <si>
    <t xml:space="preserve">MEUNIER, BEATRIZ</t>
  </si>
  <si>
    <t xml:space="preserve">MOFEMAR</t>
  </si>
  <si>
    <t xml:space="preserve">MORALES FERRER, MARGARITA</t>
  </si>
  <si>
    <t xml:space="preserve">PRATPLAJOR</t>
  </si>
  <si>
    <t xml:space="preserve">PRAT PLANAS, JORDI</t>
  </si>
  <si>
    <t xml:space="preserve">HAJRAAL</t>
  </si>
  <si>
    <t xml:space="preserve">HAJ-SALEH RAMÍREZ, ALBERTO</t>
  </si>
  <si>
    <t xml:space="preserve">SANSANJUAN</t>
  </si>
  <si>
    <t xml:space="preserve">SÁNCHEZ SÁNCHEZ, JUAN ANTONIO</t>
  </si>
  <si>
    <t xml:space="preserve">MARORA</t>
  </si>
  <si>
    <t xml:space="preserve">MARTÍN OROPESA, RAQUEL</t>
  </si>
  <si>
    <t xml:space="preserve">PHILP ANLU</t>
  </si>
  <si>
    <t xml:space="preserve">PHILP ANTORAZ, LUCÍA</t>
  </si>
  <si>
    <t xml:space="preserve">PRESJA</t>
  </si>
  <si>
    <t xml:space="preserve">PRESTON, JAMES</t>
  </si>
  <si>
    <t xml:space="preserve">PIESAN</t>
  </si>
  <si>
    <t xml:space="preserve">PILAS ESPAÑA, ÁNGEL</t>
  </si>
  <si>
    <t xml:space="preserve">PONSMARE</t>
  </si>
  <si>
    <t xml:space="preserve">PONS MARTÍN, ELENA</t>
  </si>
  <si>
    <t xml:space="preserve">MOHEJEN</t>
  </si>
  <si>
    <t xml:space="preserve">MORATO HERRERA, JENNIFER</t>
  </si>
  <si>
    <t xml:space="preserve">SCUCA</t>
  </si>
  <si>
    <t xml:space="preserve">SCUPIN, CATHERIN</t>
  </si>
  <si>
    <t xml:space="preserve">PASANMA</t>
  </si>
  <si>
    <t xml:space="preserve">PACHECO SÁNCHEZ, MARIO</t>
  </si>
  <si>
    <t xml:space="preserve">OMUCAR</t>
  </si>
  <si>
    <t xml:space="preserve">OSSORIO MUÑOZ, CARLOS</t>
  </si>
  <si>
    <t xml:space="preserve">MARRIJOLU</t>
  </si>
  <si>
    <t xml:space="preserve">MARTÍN-DAR RIPOLL, JOSÉ LUIS</t>
  </si>
  <si>
    <t xml:space="preserve">ODELSER</t>
  </si>
  <si>
    <t xml:space="preserve">OÍZ DELGADO, SERGIO</t>
  </si>
  <si>
    <t xml:space="preserve">ORBACHRIS</t>
  </si>
  <si>
    <t xml:space="preserve">ORJARESA BASA, CHRISTIAN</t>
  </si>
  <si>
    <t xml:space="preserve">OVAAI</t>
  </si>
  <si>
    <t xml:space="preserve">OLIVARES VALENCIA, ANA ISABEL</t>
  </si>
  <si>
    <t xml:space="preserve">OBAJOHN</t>
  </si>
  <si>
    <t xml:space="preserve">OCHOA BARRAGÁN, JOHN JAIRO</t>
  </si>
  <si>
    <t xml:space="preserve">MARCERJOMA</t>
  </si>
  <si>
    <t xml:space="preserve">MARTÍNEZ CERVERA, JOSÉ MARÍA</t>
  </si>
  <si>
    <t xml:space="preserve">OAIN</t>
  </si>
  <si>
    <t xml:space="preserve">OTERO ALONSO, INMACULADA</t>
  </si>
  <si>
    <t xml:space="preserve">MARFRANMAR</t>
  </si>
  <si>
    <t xml:space="preserve">MARTÍNEZ DE FRANCISCO, MARTA</t>
  </si>
  <si>
    <t xml:space="preserve">MARBERVIC</t>
  </si>
  <si>
    <t xml:space="preserve">MARTÍNEZ BERNAL, VÍCTOR</t>
  </si>
  <si>
    <t xml:space="preserve">MARSANES</t>
  </si>
  <si>
    <t xml:space="preserve">MARTÍN SÁNCHEZ, ESTHER</t>
  </si>
  <si>
    <t xml:space="preserve">RIHERAN</t>
  </si>
  <si>
    <t xml:space="preserve">RIVAS HERNÁNDEZ, ANTONIO</t>
  </si>
  <si>
    <t xml:space="preserve">MORUJA</t>
  </si>
  <si>
    <t xml:space="preserve">MORENO RUFO, JAVIER</t>
  </si>
  <si>
    <t xml:space="preserve">MOSANDA</t>
  </si>
  <si>
    <t xml:space="preserve">MORA SÁNCHEZ, DANIELA</t>
  </si>
  <si>
    <t xml:space="preserve">MOGONBE</t>
  </si>
  <si>
    <t xml:space="preserve">MORALES GONZÁLEZ, BEATRÍZ</t>
  </si>
  <si>
    <t xml:space="preserve">MOMARRE</t>
  </si>
  <si>
    <t xml:space="preserve">MORO MARTÍN, REBECA</t>
  </si>
  <si>
    <t xml:space="preserve">MORMAGA</t>
  </si>
  <si>
    <t xml:space="preserve">MORTARI MAUSSION, GAEL</t>
  </si>
  <si>
    <t xml:space="preserve">MORUMI</t>
  </si>
  <si>
    <t xml:space="preserve">MORENO RUFO, MIREYA</t>
  </si>
  <si>
    <t xml:space="preserve">MARGARI</t>
  </si>
  <si>
    <t xml:space="preserve">MARTÍN GARCÍA, IGONE</t>
  </si>
  <si>
    <t xml:space="preserve">MARPACE</t>
  </si>
  <si>
    <t xml:space="preserve">MARTÍN PALOMO, CÉSAR</t>
  </si>
  <si>
    <t xml:space="preserve">MARMOCAR</t>
  </si>
  <si>
    <t xml:space="preserve">MARTÍN MORENO, CARMEN</t>
  </si>
  <si>
    <t xml:space="preserve">MARAMONT</t>
  </si>
  <si>
    <t xml:space="preserve">MARTÍN AYUSO, MONTSERRAT</t>
  </si>
  <si>
    <t xml:space="preserve">SANMAAN</t>
  </si>
  <si>
    <t xml:space="preserve">SÁNCHEZ MATEOS, ANTONIA</t>
  </si>
  <si>
    <t xml:space="preserve">SEROPA</t>
  </si>
  <si>
    <t xml:space="preserve">SEIVANE RODRÍGUEZ, PALOMA</t>
  </si>
  <si>
    <t xml:space="preserve">MARSANBAR</t>
  </si>
  <si>
    <t xml:space="preserve">MARTÍN SÁNCHEZ, BÁRBARA</t>
  </si>
  <si>
    <t xml:space="preserve">MARROSIL</t>
  </si>
  <si>
    <t xml:space="preserve">MARTÍN RODRÍGUEZ, SILVIA</t>
  </si>
  <si>
    <t xml:space="preserve">MARAA</t>
  </si>
  <si>
    <t xml:space="preserve">MARTÍNEZ ACEITUNO, ALEJANDRO</t>
  </si>
  <si>
    <t xml:space="preserve">VACARFE</t>
  </si>
  <si>
    <t xml:space="preserve">VALLEJO CÁRDENAS, FELIPE</t>
  </si>
  <si>
    <t xml:space="preserve">VACARFER</t>
  </si>
  <si>
    <t xml:space="preserve">VALLEJO CÁRDENAS, FERNANDO</t>
  </si>
  <si>
    <t xml:space="preserve">VEMARDA</t>
  </si>
  <si>
    <t xml:space="preserve">VEENSTRA MARTÍNEZ, DANIEL</t>
  </si>
  <si>
    <t xml:space="preserve">VARGONLO</t>
  </si>
  <si>
    <t xml:space="preserve">VARGAS GONZÁLEZ, LORENA</t>
  </si>
  <si>
    <t xml:space="preserve">VACARFRAN</t>
  </si>
  <si>
    <t xml:space="preserve">VALLEJO CÁRDENAS, FRANCISCO</t>
  </si>
  <si>
    <t xml:space="preserve">VASAMA</t>
  </si>
  <si>
    <t xml:space="preserve">VALLEJO SAMPEDRO, ASIER</t>
  </si>
  <si>
    <t xml:space="preserve">VASAMJU</t>
  </si>
  <si>
    <t xml:space="preserve">VALLEJO SAMPEDRO, JULEN</t>
  </si>
  <si>
    <t xml:space="preserve">VAVIRA</t>
  </si>
  <si>
    <t xml:space="preserve">VALLEJO VIÑALS, RAFAELA</t>
  </si>
  <si>
    <t xml:space="preserve">VISCHRELE</t>
  </si>
  <si>
    <t xml:space="preserve">VIÑALS SCHREDER, LEOPOLDO</t>
  </si>
  <si>
    <t xml:space="preserve">VEMARMA</t>
  </si>
  <si>
    <t xml:space="preserve">VELASCO MÁRQUEZ, MARÍA</t>
  </si>
  <si>
    <t xml:space="preserve">WEVA</t>
  </si>
  <si>
    <t xml:space="preserve">WEINGARTEN, VANESSA</t>
  </si>
  <si>
    <t xml:space="preserve">VESANDA</t>
  </si>
  <si>
    <t xml:space="preserve">VEGA SÁNCHEZ, DAVID</t>
  </si>
  <si>
    <t xml:space="preserve">VEGARJOR</t>
  </si>
  <si>
    <t xml:space="preserve">VEGAS GARCÍA, JORGE</t>
  </si>
  <si>
    <t xml:space="preserve">VEOMA</t>
  </si>
  <si>
    <t xml:space="preserve">VERACIERTA OSORIO, MAURICIO</t>
  </si>
  <si>
    <t xml:space="preserve">VINEA</t>
  </si>
  <si>
    <t xml:space="preserve">VIVES NEUMAYER, ALEJANDRA</t>
  </si>
  <si>
    <t xml:space="preserve">TOCESO</t>
  </si>
  <si>
    <t xml:space="preserve">TOMÁS DEL CERRO, SOFIA</t>
  </si>
  <si>
    <t xml:space="preserve">VIPRIVIC</t>
  </si>
  <si>
    <t xml:space="preserve">VILLALBA PRIETO, VICTOR</t>
  </si>
  <si>
    <t xml:space="preserve">VIPRIRUTH</t>
  </si>
  <si>
    <t xml:space="preserve">VILLALBA PRIETO, RUTH</t>
  </si>
  <si>
    <t xml:space="preserve">VAGIFRAN</t>
  </si>
  <si>
    <t xml:space="preserve">VALLEJO GIUBERGIA, FRANCISCO</t>
  </si>
  <si>
    <t xml:space="preserve">VAESLUZ</t>
  </si>
  <si>
    <t xml:space="preserve">VALLEJO ESCOBAR, LUZ</t>
  </si>
  <si>
    <t xml:space="preserve">VABERMI</t>
  </si>
  <si>
    <t xml:space="preserve">VALLEJO BERMEJO, MIGUEL</t>
  </si>
  <si>
    <t xml:space="preserve">VABERJA</t>
  </si>
  <si>
    <t xml:space="preserve">VALLEJO BERMEJO JAVIER</t>
  </si>
  <si>
    <t xml:space="preserve">VABERPA</t>
  </si>
  <si>
    <t xml:space="preserve">VALLEJO BERMEJO, PALOMA</t>
  </si>
  <si>
    <t xml:space="preserve">VACACRIS</t>
  </si>
  <si>
    <t xml:space="preserve">VALLEJO CÁCERES, CRISTINA</t>
  </si>
  <si>
    <t xml:space="preserve">VIMAAN</t>
  </si>
  <si>
    <t xml:space="preserve">VIDAL MARÍN, ANTONIO</t>
  </si>
  <si>
    <t xml:space="preserve">VIMARRA</t>
  </si>
  <si>
    <t xml:space="preserve">VILA MARTÍN, RAFAEL</t>
  </si>
  <si>
    <t xml:space="preserve">VEOA</t>
  </si>
  <si>
    <t xml:space="preserve">VERACIERTA OSORIO, ADRIÁN</t>
  </si>
  <si>
    <t xml:space="preserve">VEMARLO</t>
  </si>
  <si>
    <t xml:space="preserve">VERA MARTÍNEZ, LOURDES</t>
  </si>
  <si>
    <t xml:space="preserve">VEJOTRI</t>
  </si>
  <si>
    <t xml:space="preserve">VEGA JOVER, TRITRI</t>
  </si>
  <si>
    <t xml:space="preserve">VALCAE</t>
  </si>
  <si>
    <t xml:space="preserve">VALVERDE CARAMÉ, EVA</t>
  </si>
  <si>
    <t xml:space="preserve">VATHI</t>
  </si>
  <si>
    <t xml:space="preserve">VAUDELIN, THIERRY</t>
  </si>
  <si>
    <t xml:space="preserve">VARGAA</t>
  </si>
  <si>
    <t xml:space="preserve">VARGAS GAZA, ARISTÓTELES</t>
  </si>
  <si>
    <t xml:space="preserve">SANFRANE</t>
  </si>
  <si>
    <t xml:space="preserve">SÁNCHEZ FRANCO, EDUARDO</t>
  </si>
  <si>
    <t xml:space="preserve">SANRUIG</t>
  </si>
  <si>
    <t xml:space="preserve">SAN QUINTÍN RUIZ, IGNACIO</t>
  </si>
  <si>
    <t xml:space="preserve">RODONJA</t>
  </si>
  <si>
    <t xml:space="preserve">ROMERO DONGÍL, JAVIER</t>
  </si>
  <si>
    <t xml:space="preserve">SAGONLA</t>
  </si>
  <si>
    <t xml:space="preserve">SAÉZ, GONZÁLEZ, LAURA</t>
  </si>
  <si>
    <t xml:space="preserve">ROLOFRANMA</t>
  </si>
  <si>
    <t xml:space="preserve">ROMERO LOZANO, FRANCISCO MANUEL</t>
  </si>
  <si>
    <t xml:space="preserve">RUGIA</t>
  </si>
  <si>
    <t xml:space="preserve">RUBIES GIRANÉS, ALEXIS</t>
  </si>
  <si>
    <t xml:space="preserve">RUJILE</t>
  </si>
  <si>
    <t xml:space="preserve">RUÍZ JIMÉNEZ, LEONOR</t>
  </si>
  <si>
    <t xml:space="preserve">ROJIJULU</t>
  </si>
  <si>
    <t xml:space="preserve">ROSARIO JIMÉNEZ, JUAN LUIS</t>
  </si>
  <si>
    <t xml:space="preserve">ROGONMEK</t>
  </si>
  <si>
    <t xml:space="preserve">ROMO GONZÁLEZ, MEKDES</t>
  </si>
  <si>
    <t xml:space="preserve">RODOMAR</t>
  </si>
  <si>
    <t xml:space="preserve">ROMO DONAIRE, MARTA</t>
  </si>
  <si>
    <t xml:space="preserve">TOBLANCLA</t>
  </si>
  <si>
    <t xml:space="preserve">TOBARUELA BLANCO, CLARA</t>
  </si>
  <si>
    <t xml:space="preserve">TOREIN</t>
  </si>
  <si>
    <t xml:space="preserve">TOMES REYES, INMACULADA</t>
  </si>
  <si>
    <t xml:space="preserve">TATEAL</t>
  </si>
  <si>
    <t xml:space="preserve">TAPIA TERRERO, ALBERT</t>
  </si>
  <si>
    <t xml:space="preserve">UCORI</t>
  </si>
  <si>
    <t xml:space="preserve">UREÑA CORTÉS, IVÁN</t>
  </si>
  <si>
    <t xml:space="preserve">HIDIJA</t>
  </si>
  <si>
    <t xml:space="preserve">HIDALGO DÍAZ, JAVIER</t>
  </si>
  <si>
    <t xml:space="preserve">LIBLANMI</t>
  </si>
  <si>
    <t xml:space="preserve">LIÉBANA BLANCO, MIGUEL</t>
  </si>
  <si>
    <t xml:space="preserve">DEVAZJA</t>
  </si>
  <si>
    <t xml:space="preserve">DE LA HIGUERA VÁZQUEZ, JAVIER</t>
  </si>
  <si>
    <t xml:space="preserve">DERIDI</t>
  </si>
  <si>
    <t xml:space="preserve">DE LA LANZA RICO, DINO</t>
  </si>
  <si>
    <t xml:space="preserve">DEGAARCRIS</t>
  </si>
  <si>
    <t xml:space="preserve">DE LA FUENTE GARCÍA, CRISTINA</t>
  </si>
  <si>
    <t xml:space="preserve">DEVENJOCAR</t>
  </si>
  <si>
    <t xml:space="preserve">DE LUCAS VENTURA, JOSÉ CARLOS</t>
  </si>
  <si>
    <t xml:space="preserve">DEGARCAR</t>
  </si>
  <si>
    <t xml:space="preserve">DE LUCAS GARCÍA, CARLOS</t>
  </si>
  <si>
    <t xml:space="preserve">SANPEBLAN</t>
  </si>
  <si>
    <t xml:space="preserve">SÁNCHEZ-BALGONA PÉREZ, BLANCA</t>
  </si>
  <si>
    <t xml:space="preserve">MANALBLAN</t>
  </si>
  <si>
    <t xml:space="preserve">MANZANARO ALBERTOS, BLANCA</t>
  </si>
  <si>
    <t xml:space="preserve">MALCALMA</t>
  </si>
  <si>
    <t xml:space="preserve">MALDONADO DE LA CALZADA, MARIANO</t>
  </si>
  <si>
    <t xml:space="preserve">MANALBE</t>
  </si>
  <si>
    <t xml:space="preserve">MANZANARO ALBERTOS, BEATRIZ</t>
  </si>
  <si>
    <t xml:space="preserve">MANSACLA</t>
  </si>
  <si>
    <t xml:space="preserve">MANSO SAHAGÚN, CLAUDIA</t>
  </si>
  <si>
    <t xml:space="preserve">VABERMA</t>
  </si>
  <si>
    <t xml:space="preserve">VALLEJO BERMEJO, MARÍA</t>
  </si>
  <si>
    <t xml:space="preserve">MANSAMAR</t>
  </si>
  <si>
    <t xml:space="preserve">MANSO SAHAGÚN, MARCOS</t>
  </si>
  <si>
    <t xml:space="preserve">VABLASMA</t>
  </si>
  <si>
    <t xml:space="preserve">VALERO DE BLAS, MARÍA</t>
  </si>
  <si>
    <t xml:space="preserve">A-1</t>
  </si>
  <si>
    <t xml:space="preserve">ALROSER</t>
  </si>
  <si>
    <t xml:space="preserve">A-2</t>
  </si>
  <si>
    <t xml:space="preserve">A-3</t>
  </si>
  <si>
    <t xml:space="preserve">AROBE</t>
  </si>
  <si>
    <t xml:space="preserve">A-4</t>
  </si>
  <si>
    <t xml:space="preserve">A-5</t>
  </si>
  <si>
    <t xml:space="preserve">AEFRAN</t>
  </si>
  <si>
    <t xml:space="preserve">A-6</t>
  </si>
  <si>
    <t xml:space="preserve">OJO (OI/OD)</t>
  </si>
  <si>
    <t xml:space="preserve">MANO DOMINANTE (D/I)</t>
  </si>
  <si>
    <t xml:space="preserve">OJO DOMINANTE (OI/OD)</t>
  </si>
  <si>
    <t xml:space="preserve">DOM OJO-MANO</t>
  </si>
  <si>
    <t xml:space="preserve">FECHA Revisión</t>
  </si>
  <si>
    <t xml:space="preserve">EDAD cuando revisión</t>
  </si>
  <si>
    <t xml:space="preserve">RANGOS EDAD CON FORMULA</t>
  </si>
  <si>
    <t xml:space="preserve">V8</t>
  </si>
  <si>
    <t xml:space="preserve">V8 rango</t>
  </si>
  <si>
    <t xml:space="preserve">V8 equivalencia</t>
  </si>
  <si>
    <t xml:space="preserve">V9</t>
  </si>
  <si>
    <t xml:space="preserve">V9 rango</t>
  </si>
  <si>
    <t xml:space="preserve">V9 equivalencia</t>
  </si>
  <si>
    <t xml:space="preserve">V101</t>
  </si>
  <si>
    <t xml:space="preserve">V101 rango</t>
  </si>
  <si>
    <t xml:space="preserve">V101 equivalencia</t>
  </si>
  <si>
    <t xml:space="preserve">V102</t>
  </si>
  <si>
    <t xml:space="preserve">V102 rango</t>
  </si>
  <si>
    <t xml:space="preserve">V102 equivalencia</t>
  </si>
  <si>
    <t xml:space="preserve">V111</t>
  </si>
  <si>
    <t xml:space="preserve">V111 equivalencia</t>
  </si>
  <si>
    <t xml:space="preserve">V112</t>
  </si>
  <si>
    <t xml:space="preserve">V112 rango</t>
  </si>
  <si>
    <t xml:space="preserve">V112 equivalencia</t>
  </si>
  <si>
    <t xml:space="preserve">V12</t>
  </si>
  <si>
    <t xml:space="preserve">V12 rango</t>
  </si>
  <si>
    <t xml:space="preserve">V12 equivalencia</t>
  </si>
  <si>
    <t xml:space="preserve">V13B</t>
  </si>
  <si>
    <t xml:space="preserve">V13B rango</t>
  </si>
  <si>
    <t xml:space="preserve">V13B equivalencia</t>
  </si>
  <si>
    <t xml:space="preserve">ACA rango</t>
  </si>
  <si>
    <t xml:space="preserve">ACA equivalencia</t>
  </si>
  <si>
    <t xml:space="preserve">V14B</t>
  </si>
  <si>
    <t xml:space="preserve">V14B rango</t>
  </si>
  <si>
    <t xml:space="preserve">V14B equivalencia</t>
  </si>
  <si>
    <t xml:space="preserve">V15B</t>
  </si>
  <si>
    <t xml:space="preserve">V15B rango</t>
  </si>
  <si>
    <t xml:space="preserve">V15B equivalencia</t>
  </si>
  <si>
    <t xml:space="preserve">V161</t>
  </si>
  <si>
    <t xml:space="preserve">V161 rango</t>
  </si>
  <si>
    <t xml:space="preserve">V161 equivalencia</t>
  </si>
  <si>
    <t xml:space="preserve">V162</t>
  </si>
  <si>
    <t xml:space="preserve">V162 rango</t>
  </si>
  <si>
    <t xml:space="preserve">V162 equivalencia</t>
  </si>
  <si>
    <t xml:space="preserve">V163</t>
  </si>
  <si>
    <t xml:space="preserve">V163 rango</t>
  </si>
  <si>
    <t xml:space="preserve">V163 equivalencia</t>
  </si>
  <si>
    <t xml:space="preserve">V171</t>
  </si>
  <si>
    <t xml:space="preserve">V171 rango</t>
  </si>
  <si>
    <t xml:space="preserve">V171 equivalencia</t>
  </si>
  <si>
    <t xml:space="preserve">V172</t>
  </si>
  <si>
    <t xml:space="preserve">V172 rango</t>
  </si>
  <si>
    <t xml:space="preserve">V172 equivalencia</t>
  </si>
  <si>
    <t xml:space="preserve">V173</t>
  </si>
  <si>
    <t xml:space="preserve">V173 rango</t>
  </si>
  <si>
    <t xml:space="preserve">V173 equivalencia</t>
  </si>
  <si>
    <t xml:space="preserve">V18</t>
  </si>
  <si>
    <t xml:space="preserve">V18 rango</t>
  </si>
  <si>
    <t xml:space="preserve">V18 equivalencia</t>
  </si>
  <si>
    <t xml:space="preserve">V19 D</t>
  </si>
  <si>
    <t xml:space="preserve">formula hofstaeter</t>
  </si>
  <si>
    <t xml:space="preserve">Diferencia V19-hofsteter</t>
  </si>
  <si>
    <t xml:space="preserve">rangos de -10 a +10, de 2 en 2</t>
  </si>
  <si>
    <t xml:space="preserve">Equivalencia rangos</t>
  </si>
  <si>
    <t xml:space="preserve">V19 I</t>
  </si>
  <si>
    <t xml:space="preserve">V20</t>
  </si>
  <si>
    <t xml:space="preserve">V20 rango</t>
  </si>
  <si>
    <t xml:space="preserve">V20 equivalencia</t>
  </si>
  <si>
    <t xml:space="preserve">V21</t>
  </si>
  <si>
    <t xml:space="preserve">V21 rango</t>
  </si>
  <si>
    <t xml:space="preserve">V21 equivalencia</t>
  </si>
  <si>
    <t xml:space="preserve">EME </t>
  </si>
  <si>
    <t xml:space="preserve">EME  VALOR</t>
  </si>
  <si>
    <t xml:space="preserve">EME  LETRA</t>
  </si>
  <si>
    <t xml:space="preserve">HIP</t>
  </si>
  <si>
    <t xml:space="preserve">HIP VALOR</t>
  </si>
  <si>
    <t xml:space="preserve">HIP LETRA</t>
  </si>
  <si>
    <t xml:space="preserve">MIO VALOR</t>
  </si>
  <si>
    <t xml:space="preserve">MIO LETRA</t>
  </si>
  <si>
    <t xml:space="preserve">AST</t>
  </si>
  <si>
    <t xml:space="preserve">AST VALOR</t>
  </si>
  <si>
    <t xml:space="preserve">AST LETRA</t>
  </si>
  <si>
    <t xml:space="preserve">PRE</t>
  </si>
  <si>
    <t xml:space="preserve">PRE VALOR</t>
  </si>
  <si>
    <t xml:space="preserve">PRE LETRA</t>
  </si>
  <si>
    <t xml:space="preserve">DV</t>
  </si>
  <si>
    <t xml:space="preserve">A VALOR</t>
  </si>
  <si>
    <t xml:space="preserve">AUMENTO H</t>
  </si>
  <si>
    <t xml:space="preserve">CUANTÍA AUMENTO H</t>
  </si>
  <si>
    <t xml:space="preserve">AUMENTO M</t>
  </si>
  <si>
    <t xml:space="preserve">CUANTÍA AUMENTO M</t>
  </si>
  <si>
    <t xml:space="preserve">AS</t>
  </si>
  <si>
    <t xml:space="preserve">AUMENTO AS</t>
  </si>
  <si>
    <t xml:space="preserve">CUANTÍA AUMENTO AS</t>
  </si>
  <si>
    <t xml:space="preserve">P</t>
  </si>
  <si>
    <t xml:space="preserve">AUMENTO P</t>
  </si>
  <si>
    <t xml:space="preserve">CUANTÍA AUMENTO P</t>
  </si>
  <si>
    <t xml:space="preserve">RANGO REVISIÓN</t>
  </si>
  <si>
    <t xml:space="preserve">Nº RANGO REVISIÓN</t>
  </si>
  <si>
    <t xml:space="preserve">OD= OJO DERECHO
OI= OJO IZQUIERDO</t>
  </si>
  <si>
    <t xml:space="preserve">OD = 1
OI=2</t>
  </si>
  <si>
    <t xml:space="preserve">H= Hombre
M= Mujer</t>
  </si>
  <si>
    <t xml:space="preserve">H=2
M=1</t>
  </si>
  <si>
    <t xml:space="preserve">Derecha: D
Izquierda: I</t>
  </si>
  <si>
    <t xml:space="preserve">D=1
I=2</t>
  </si>
  <si>
    <t xml:space="preserve">
CONTRARIA
MISMA</t>
  </si>
  <si>
    <t xml:space="preserve">
CONTRARIA=1
MISMA=2</t>
  </si>
  <si>
    <t xml:space="preserve">Nº de revisión en la que se realizan las pruebas</t>
  </si>
  <si>
    <t xml:space="preserve">0-12
13-24
25-40
41-60
61-100</t>
  </si>
  <si>
    <t xml:space="preserve">0-12 = 1
13-24 = 2
25-40 = 3
41-60 = 4
61-100 = 5</t>
  </si>
  <si>
    <t xml:space="preserve">FLL: Foria Inducida lateral lejos por la refracción subjetiva binocular de lejos</t>
  </si>
  <si>
    <t xml:space="preserve"> -9 a -6,5
-6 a -3,5
 -3 a -1
-0.5
0 a 2,5
3 a 5,5
6 a 8,5
9 a 20</t>
  </si>
  <si>
    <t xml:space="preserve"> -9 - -6,5 = 2
-6 - -3,5 = 3
 -3 - -1 = 4
-0.5= NORMA
0 - 2,5 = 5
3 - 5,5 = 6
6 - 8,5 =7
9 - 20 = 8</t>
  </si>
  <si>
    <t xml:space="preserve">Borrosidad de la VFP Vergencia Fusional Positiva en Lejos</t>
  </si>
  <si>
    <t xml:space="preserve">0 - 4
4,5 - 8,5
9
9,5 - 13
13,5 - 20
20,5 - 35</t>
  </si>
  <si>
    <t xml:space="preserve">0 a 4=1
4,5 a 8,5= 2
 9= NORMA
9,5 a 13= 3
13,5 a 20= 4
20,5 a 35= 5</t>
  </si>
  <si>
    <r>
      <rPr>
        <sz val="10"/>
        <rFont val="Calibri"/>
        <family val="2"/>
        <charset val="1"/>
      </rPr>
      <t xml:space="preserve">VHL BTU </t>
    </r>
    <r>
      <rPr>
        <sz val="10"/>
        <color theme="1"/>
        <rFont val="Calibri (Cuerpo)"/>
        <family val="0"/>
        <charset val="1"/>
      </rPr>
      <t xml:space="preserve">Rotura de VFP Vergencia Fusional Positiva en Lejos</t>
    </r>
  </si>
  <si>
    <t xml:space="preserve">0 - 9
9,5 - 18,5
19
19,5 - 28
28,5 - 40</t>
  </si>
  <si>
    <t xml:space="preserve">0 - 9 = 1
9,5 - 18,5 = 2
19 = NORMA
19,5 - 28 = 3
28,5 - 40 = 4</t>
  </si>
  <si>
    <r>
      <rPr>
        <sz val="10"/>
        <color theme="1"/>
        <rFont val="Calibri"/>
        <family val="2"/>
        <charset val="1"/>
      </rPr>
      <t xml:space="preserve">VHL BT2 </t>
    </r>
    <r>
      <rPr>
        <sz val="10"/>
        <color theme="1"/>
        <rFont val="Calibri (Cuerpo)"/>
        <family val="0"/>
        <charset val="1"/>
      </rPr>
      <t xml:space="preserve">Recobro de la VFP Vergencia Fusional Positica en Lejos</t>
    </r>
  </si>
  <si>
    <t xml:space="preserve"> -10
0,5 - 9,5
10
10,5 - 20
20,5 - 40</t>
  </si>
  <si>
    <t xml:space="preserve"> -10 = 1
0,5 - 9,5 = 2
10 = NORMA
10,5 - 20 = 3
20,5 - 40 = 4</t>
  </si>
  <si>
    <r>
      <rPr>
        <sz val="10"/>
        <color theme="1"/>
        <rFont val="Calibri"/>
        <family val="2"/>
        <charset val="1"/>
      </rPr>
      <t xml:space="preserve">VHL BN1 </t>
    </r>
    <r>
      <rPr>
        <sz val="10"/>
        <color theme="1"/>
        <rFont val="Calibri (Cuerpo)"/>
        <family val="0"/>
        <charset val="1"/>
      </rPr>
      <t xml:space="preserve">Rotura de la VFN Vergencia Fusional Negativa en Lejos</t>
    </r>
  </si>
  <si>
    <t xml:space="preserve">0 - 4
4,5 - 8,5
9
9,5 - 13
13,5 - 25</t>
  </si>
  <si>
    <t xml:space="preserve">0 - 4 = 1
4,5 - 8,5 = 2
9 = NORMA
9,5 - 13 = 3
13,5 - 25 = 4</t>
  </si>
  <si>
    <r>
      <rPr>
        <sz val="10"/>
        <color theme="1"/>
        <rFont val="Calibri"/>
        <family val="2"/>
        <charset val="1"/>
      </rPr>
      <t xml:space="preserve">VHL BN2  </t>
    </r>
    <r>
      <rPr>
        <sz val="10"/>
        <color theme="1"/>
        <rFont val="Calibri (Cuerpo)"/>
        <family val="0"/>
        <charset val="1"/>
      </rPr>
      <t xml:space="preserve">Recobro de la VFN Vergencia Fusional Negativa en Lejos</t>
    </r>
  </si>
  <si>
    <t xml:space="preserve"> -15 - -10,5
 -10 - -4
-4,5 - 0
0,5 - 4,5
5
5,5 - 10
10,5 - 20</t>
  </si>
  <si>
    <t xml:space="preserve"> -15 - -10,5 = 1
 -10 - -4 = 2
-4,5 - 0= 3
0,5 - 4,5 = 4
5= NORMA
5,5 - 10 = 5 
10,5 - 20 = 6 </t>
  </si>
  <si>
    <t xml:space="preserve">Foria Vertical de Lejos</t>
  </si>
  <si>
    <t xml:space="preserve"> -7,5 - -5,5
-5 - -3
-2,5 - -0,5
0
0,5 - 2,5
3 - 5
5,5 - 7,5
8 - 10</t>
  </si>
  <si>
    <t xml:space="preserve"> -7,5 - -5,5 =1
-5 - -3 = 2
-2,5 - -0,5 = 3
0 = NORMA
0,5 - 2,5 = 4
3 - 5 = 5
5,5 - 7,5 = 6
8 - 10 = 7</t>
  </si>
  <si>
    <t xml:space="preserve">FLC ( Foria inducida lateral de cerca por la refracción subjetiva binocular de lejos, en caso de no présbitas y en el caso de présbitas, con la resfracción dada en los cilindros cruzados.</t>
  </si>
  <si>
    <t xml:space="preserve"> -20 - -9,5
-9 - -6,5
-6
-5,5 - -3
-2,5 - 0
0,5 - 3
3,5 - 6
6,5 - 9
9,5 - 20</t>
  </si>
  <si>
    <t xml:space="preserve"> -20 - -9,5= 1
-9 - -6,5 =2
-6= NORMA
-5,5 - -3 = 3
-2,5 - 0 = 4
0,5 - 3 = 5
3,5 - 6 = 6
6,5 - 9 = 7
9,5 - 20 = 8</t>
  </si>
  <si>
    <t xml:space="preserve">AC/A: Variación en la foria inducida lateral de cerca que se produce por cada dioptría de acomodación</t>
  </si>
  <si>
    <t xml:space="preserve"> -16 - -14 
-13,5 - -11,5
-11 - -9
-8,5 - -6,5 
-6 - -4
-3,5 - -1,5
-1 - 1 
1,5 - 3,5
4 - 6  
6,5 - 8,5 
9 - 11 
11,5 - 13,5
14 - 16
16,5 - 18,5
19 - 21</t>
  </si>
  <si>
    <t xml:space="preserve"> -16 - -14 = 1
-13,5 - -11,5= 2
-11 - -9= 3
-8,5 - -6,5 = 4
-6 - -4= 5
-3,5 - -1,5 = 6
-1 - 1 = 7
1,5 - 3,5 = 8
4 - 6 = NORMA
6,5 - 8,5 = 9
9 - 11 = 10
11,5 - 13,5 = 11
14 - 16 = 12
16,5 - 18,5 = 13
19 - 21 = 14</t>
  </si>
  <si>
    <t xml:space="preserve">CCF: Cilindros cruzados fusionados</t>
  </si>
  <si>
    <t xml:space="preserve"> -1 - -0,5
 -0,5 - 0
0,25 - 0,75
1 - 1,5
1,75 - 2,25
2,5 - 3
3,25 - 3,75</t>
  </si>
  <si>
    <t xml:space="preserve"> -1 - -0,5 = 1 
-0,5 - 0 = 2
0,25 - 0,75 = NORMA
1 - 1,5 = 3
1,75 - 2,25 = 4
2,5 - 3 = 5
3,25 - 3,75 = 6</t>
  </si>
  <si>
    <t xml:space="preserve">Foria Lateral inducida por los Cilindros Cruzados en Cerca</t>
  </si>
  <si>
    <t xml:space="preserve"> -20 - -9,5
-9 - -6,5
-6
-5,5 - -3
-2,5 - 0
0,5 - 3
3,5 - 6</t>
  </si>
  <si>
    <t xml:space="preserve"> -20 - -9,5 = 1
-9 - -6,5 = 2
-6 = NORMA
-5,5 - -3 = 3
-2,5 - 0 = 4
0,5 - 3 = 5
3,5 - 6 = 6</t>
  </si>
  <si>
    <r>
      <rPr>
        <sz val="10"/>
        <color theme="1"/>
        <rFont val="Calibri"/>
        <family val="2"/>
        <charset val="1"/>
      </rPr>
      <t xml:space="preserve">VHC BT1:  </t>
    </r>
    <r>
      <rPr>
        <sz val="10"/>
        <color theme="1"/>
        <rFont val="Calibri (Cuerpo)"/>
        <family val="0"/>
        <charset val="1"/>
      </rPr>
      <t xml:space="preserve">Borrosidad de la Vergencia Fusional Positiva en Cerca</t>
    </r>
  </si>
  <si>
    <t xml:space="preserve">0 - 2
2,5 - 4,5
5 - 7
7,5 - 9,5
10 - 12
12,5 - 14,5
15
15,5 - 17,5
18 - 20
20,5 - 22,5
23 - 25</t>
  </si>
  <si>
    <t xml:space="preserve">0 - 2 = 1
2,5 - 4,5 = 2
5 - 7 = 3
7,5 - 9,5 = 4
10 - 12 = 5
12,5 - 14,5 = 6
15 = NORMA
15,5 - 17,5 = 7
18 - 20 = 8
20,5 - 22,5 = 9
23 - 25 = 10</t>
  </si>
  <si>
    <r>
      <rPr>
        <sz val="10"/>
        <color theme="1"/>
        <rFont val="Calibri"/>
        <family val="2"/>
        <charset val="1"/>
      </rPr>
      <t xml:space="preserve">VHC BT2: </t>
    </r>
    <r>
      <rPr>
        <sz val="10"/>
        <color theme="1"/>
        <rFont val="Calibri (Cuerpo)"/>
        <family val="0"/>
        <charset val="1"/>
      </rPr>
      <t xml:space="preserve">Rotura de la Vergencia Fusional Positiva en Cerca</t>
    </r>
  </si>
  <si>
    <t xml:space="preserve"> -20 - -10
-9,5 - 0,5
1 - 11
11,5 - 20,5
21
21,5 - 31,5
32 - 42</t>
  </si>
  <si>
    <t xml:space="preserve"> -20 - -10 = 1
-9,5 - 0,5 = 2
1 - 11 = 3
11,5 - 20,5 = 4
21 = NORMA
21,5 - 31,5 = 5
32 - 42 = 6</t>
  </si>
  <si>
    <r>
      <rPr>
        <sz val="10"/>
        <color theme="1"/>
        <rFont val="Calibri"/>
        <family val="2"/>
        <charset val="1"/>
      </rPr>
      <t xml:space="preserve">VHC BT3:  </t>
    </r>
    <r>
      <rPr>
        <sz val="10"/>
        <color theme="1"/>
        <rFont val="Calibri (Cuerpo)"/>
        <family val="0"/>
        <charset val="1"/>
      </rPr>
      <t xml:space="preserve">Recobro de la Vergencia Fusional Positiva en Cerca</t>
    </r>
  </si>
  <si>
    <t xml:space="preserve"> -20 - -15
-14,5 - -9,5
-9 - -4
-3,5 - 2,5
3 - 8
8,5 - 14,5
15 
15,5 - 20,5
21 - 26
26,5 - 31,5 
32 - 37
37,5 - 42,5</t>
  </si>
  <si>
    <t xml:space="preserve"> -20 - -15 = 1
-14,5 - -9,5 = 2
-9 - -4 = 3
-3,5 - 2,5 = 4
3 - 8 = 5
8,5 - 14,5 = 6
15 = NORMA
15,5 - 20,5 = 7
21 - 26 = 8
26,5 - 31,5 = 9
32 - 37 = 10
37,5 - 42,5 = 11</t>
  </si>
  <si>
    <r>
      <rPr>
        <sz val="10"/>
        <color theme="1"/>
        <rFont val="Calibri"/>
        <family val="2"/>
        <charset val="1"/>
      </rPr>
      <t xml:space="preserve">VHC BN1:  </t>
    </r>
    <r>
      <rPr>
        <sz val="10"/>
        <color theme="1"/>
        <rFont val="Calibri (Cuerpo)"/>
        <family val="0"/>
        <charset val="1"/>
      </rPr>
      <t xml:space="preserve">Borrosidad de la Vergencia Fusional Negativa en Cerca</t>
    </r>
  </si>
  <si>
    <t xml:space="preserve">0 - 2 
2,5 - 4,5
5 - 7
7,5 - 9,5
10 - 12
12,5 - 13,5
14
14,5 - 16,5
17 - 19
19,5 - 21,5
22 - 24
24,5 - 26,5
27 - 29
29,5 - 30</t>
  </si>
  <si>
    <t xml:space="preserve">0 - 2 = 1
2,5 - 4,5 = 2
5 - 7 = 3
7,5 - 9,5 = 4
10 - 12 = 5
12,5 - 13,5 = 6
14 = NORMA
14,5 - 16,5 = 7
17 - 19 = 8
19,5 - 21,5 = 9
22 - 24 = 10
24,5 - 26,5 = 11
27 - 29 = 12
29,5 - 30 = 13</t>
  </si>
  <si>
    <r>
      <rPr>
        <sz val="10"/>
        <color theme="1"/>
        <rFont val="Calibri"/>
        <family val="2"/>
        <charset val="1"/>
      </rPr>
      <t xml:space="preserve">VHC BN2: </t>
    </r>
    <r>
      <rPr>
        <sz val="10"/>
        <color theme="1"/>
        <rFont val="Calibri (Cuerpo)"/>
        <family val="0"/>
        <charset val="1"/>
      </rPr>
      <t xml:space="preserve">Rotura de la Vergencia Fusional Negativa en Cerca</t>
    </r>
  </si>
  <si>
    <t xml:space="preserve"> -20 - -10
-9,5 - 0,5
1 - 11
11,5 - 21,5
22
22,5 - 32,5
33 - 43</t>
  </si>
  <si>
    <t xml:space="preserve"> -20 - -10 = 1
-9,5 - 0,5 = 2
1 - 11 = 3
11,5 - 21,5 = 4
22 = NORMA
22,5 - 32,5 = 5
33 - 43 = 6</t>
  </si>
  <si>
    <r>
      <rPr>
        <sz val="10"/>
        <color theme="1"/>
        <rFont val="Calibri"/>
        <family val="2"/>
        <charset val="1"/>
      </rPr>
      <t xml:space="preserve">VHC BN3:  </t>
    </r>
    <r>
      <rPr>
        <sz val="10"/>
        <color theme="1"/>
        <rFont val="Calibri (Cuerpo)"/>
        <family val="0"/>
        <charset val="1"/>
      </rPr>
      <t xml:space="preserve">Recobro de la Vergencia Fuional Negativa en Cerca</t>
    </r>
  </si>
  <si>
    <t xml:space="preserve"> - 20 - -15
-14,5 - -9,5
-9 - -4
-3,5 - 2,5
3 - 8
8,5 - 13,5
14 - 17,5
18
18,5 - 23,5
24 - 29
29,5 - 34,5
35 - 40</t>
  </si>
  <si>
    <t xml:space="preserve"> - 20 - -15 = 1
-14,5 - -9,5 = 2
-9 - -4 = 3
-3,5 - 2,5 = 4
3 - 8 = 5
8,5 - 13,5 = 6
14 - 17,5 = 7
18 = NORMA
18,5 - 23,5 = 8
24 - 29 = 9
29,5 - 34,5 = 10
35 - 40 = 11</t>
  </si>
  <si>
    <t xml:space="preserve">Foria Vertical en Cerca</t>
  </si>
  <si>
    <t xml:space="preserve"> -20 - -18
-17,5 - -15,5
-15 - -13
-12,5 - -10,5
-10 - -8
-7,5 - -5,5
-5 - -3
-2,5 - -0,5
0
0,5 - 2,5
3 - 5
5,5 - 7,5
8 - 10
10,5 - 12,5
13 - 15
15,5 - 17,5
18 - 20</t>
  </si>
  <si>
    <t xml:space="preserve"> -20 - -18 = 2
-17,5 - -15,5 = 2
-15 - -13 = 3
-12,5 - -10,5 = 4
-10 - -8 = 5
-7,5 - -5,5 = 6
-5 - -3 = 7
-2,5 - -0,5 = 8
0 = NORMA
0,5 - 2,5 = 9
3 - 5 = 10
5,5 - 7,5 = 11
8 - 10 = 12
10,5 - 12,5 = 13
13 - 15 = 14
15,5 - 17,5 = 15
18 - 20 = 16</t>
  </si>
  <si>
    <r>
      <rPr>
        <sz val="10"/>
        <color theme="1"/>
        <rFont val="Calibri"/>
        <family val="2"/>
        <charset val="1"/>
      </rPr>
      <t xml:space="preserve">AA: Amplitud de acomodación </t>
    </r>
    <r>
      <rPr>
        <sz val="10"/>
        <color theme="1"/>
        <rFont val="Calibri (Cuerpo)"/>
        <family val="0"/>
        <charset val="1"/>
      </rPr>
      <t xml:space="preserve">Ojo Derecho</t>
    </r>
  </si>
  <si>
    <t xml:space="preserve">18,5- (0,3*EDAD)</t>
  </si>
  <si>
    <r>
      <rPr>
        <sz val="10"/>
        <color theme="1"/>
        <rFont val="Calibri"/>
        <family val="2"/>
        <charset val="1"/>
      </rPr>
      <t xml:space="preserve">V19 - valor fórmula </t>
    </r>
    <r>
      <rPr>
        <sz val="10"/>
        <color theme="1"/>
        <rFont val="Calibri (Cuerpo)"/>
        <family val="0"/>
        <charset val="1"/>
      </rPr>
      <t xml:space="preserve">Hofstetter</t>
    </r>
  </si>
  <si>
    <t xml:space="preserve"> -30 - -28
-27,5 - -25,5
-25 - -23
-22,5 - -20,5
-20 - -18
-17,5 - -15,5
-15 - -13
-12,5 - -10,5
-10 - -8
-7,5 - -5,5
-5 - -3
-2,5 - -0,5
0 - 2
2,5 - 4,5
5 - 7
7,5 - 9,5
10 - 12
12,5 - 14,5
15 - 17
17,5 - 19,5
20 - 22
22,5 - 24,5
25 - 27
27,5 - 30
</t>
  </si>
  <si>
    <t xml:space="preserve"> -30 - -28 = 1
-27,5 - -25,5 = 2
-25 - -23 = 3
-22,5 - -20,5 = 4
-20 - -18 = 5
-17,5 - -15,5 = 6
-15 - -13 = 7
-12,5 - -10,5 = 8
-10 - -8 = 9
-7,5 - -5,5 = 10
-5 - -3 = 11
-2,5 - -0,5 = 12
0 - 2 = 13
2,5 - 4,5 = 14
5 - 7 = 15
7,5 - 9,5 = 16
10 - 12 = 17
12,5 - 14,5 = 18
15 - 17 = 19
17,5 - 19,5 = 20
20 - 22 = 21
22,5 - 24,5  22
25 - 27 = 23
27,5 - 30 = 24
</t>
  </si>
  <si>
    <r>
      <rPr>
        <sz val="10"/>
        <color theme="1"/>
        <rFont val="Calibri"/>
        <family val="2"/>
        <charset val="1"/>
      </rPr>
      <t xml:space="preserve">AA: Amplitud de acomodación </t>
    </r>
    <r>
      <rPr>
        <sz val="10"/>
        <color theme="1"/>
        <rFont val="Calibri (Cuerpo)"/>
        <family val="0"/>
        <charset val="1"/>
      </rPr>
      <t xml:space="preserve">Ojo Izquierdo</t>
    </r>
  </si>
  <si>
    <t xml:space="preserve">ARP: Acomodación relativa positiva</t>
  </si>
  <si>
    <t xml:space="preserve"> -10 - -9,5
-9 - -8,5
-8 - -7,5
-7 - -6,5
-6 - -5,5
-5 - -4,5
-4 - -3,5
-3 - -2,5
-2,25
-2 - -1,5
-1 - -0,5
0 - 0,5
1 - 1,5
2 - 2,5
3 - 3,5
4 - 4,5
5 - 5,5
6 - 6,5
7 - 7,5
8 - 8,5
9 - 9,5
10</t>
  </si>
  <si>
    <t xml:space="preserve"> -10 - -9,5 = 1
-9 - -8,5 = 2
-8 - -7,5 = 3
-7 - -6,5 = 4
-6 - -5,5 = 5
-5 - -4,5 = 6
-4 - -3,5 = 7
-3 - -2,5 = 8
-2,25 = NORMA
-2 - -1,5 = 9
-1 - -0,5 = 10
0 - 0,5 = 11
1 - 1,5 = 12
2 - 2,5 = 13
3 - 3,5 = 14
4 - 4,5 = 15
5 - 5,5 = 16
6 - 6,5 = 17
7 - 7,5 = 18
8 - 8,5 = 19
9 - 9,5 = 20
10 = 21</t>
  </si>
  <si>
    <t xml:space="preserve">ARN: Acomodación relativa negativa</t>
  </si>
  <si>
    <t xml:space="preserve"> -6 - -5,5
-5 - -4,5 
-4 - -3,5 
-3 - -2,5 
-2 - -1,5 
-1 - -0,5
0 - 0,5 
1 - 1,5 
2 
2,5 - 3 
3,5 - 4 
4,5 - 5 
5,5 - 6
6,5 - 7 
7,5 - 8 
8,5 - 9 
9 - 9,5 
10 
</t>
  </si>
  <si>
    <t xml:space="preserve"> -6 - -5,5 = 1
-5 - -4,5 = 2
-4 - -3,5 = 3
-3 - -2,5 = 4
-2 - -1,5 = 5
-1 - -0,5 = 6
0 - 0,5 = 7
1 - 1,5 = 8
2 =  NORMA
2,5 - 3 = 9
3,5 - 4 = 10
4,5 - 5 = 11
5,5 - 6 = 12
6,5 - 7 = 13
7,5 - 8 = 14
8,5 - 9 = 15
9 - 9,5 = 16
10 = 15
</t>
  </si>
  <si>
    <r>
      <rPr>
        <sz val="10"/>
        <color theme="1"/>
        <rFont val="Calibri"/>
        <family val="2"/>
        <charset val="1"/>
      </rPr>
      <t xml:space="preserve">Emetropía ojo derecho (no hay defecto vi</t>
    </r>
    <r>
      <rPr>
        <sz val="10"/>
        <color rgb="FFFF0000"/>
        <rFont val="Calibri"/>
        <family val="2"/>
        <charset val="1"/>
      </rPr>
      <t xml:space="preserve">s</t>
    </r>
    <r>
      <rPr>
        <sz val="10"/>
        <color theme="1"/>
        <rFont val="Calibri"/>
        <family val="2"/>
        <charset val="1"/>
      </rPr>
      <t xml:space="preserve">ual)graduación</t>
    </r>
  </si>
  <si>
    <t xml:space="preserve">SI=1
No=0</t>
  </si>
  <si>
    <t xml:space="preserve">Hipermetropía: graduación</t>
  </si>
  <si>
    <t xml:space="preserve">Miopía: graduación</t>
  </si>
  <si>
    <t xml:space="preserve">SI=2
No=0</t>
  </si>
  <si>
    <t xml:space="preserve">Astigmatismo graduación</t>
  </si>
  <si>
    <t xml:space="preserve">SI=3
No=0</t>
  </si>
  <si>
    <t xml:space="preserve">Presbicia: graduación</t>
  </si>
  <si>
    <t xml:space="preserve">SI=4
No=0</t>
  </si>
  <si>
    <t xml:space="preserve">Recuento de los defectos visuales presentes en el paciente: de 0 (ninguno) a 4</t>
  </si>
  <si>
    <t xml:space="preserve">EME 
HIP
MIO 
AST 
PRE 
EME PRE
HIP PRE
HIP AST
MIO PRE
MIO AST
AST PRE
HIP AST PRE
MIO AST PRE  </t>
  </si>
  <si>
    <t xml:space="preserve">Defecto Refractario que presenta el paciente:
EME = 0
HIP= 1
MIO = 2
AST = 3
PRE = 4
EME PRE = 5
HIP PRE = 6
HIP AST= 7
MIO PRE= 8
MIO AST= 9
AST PRE = 10
HIP AST PRE= 11
MIO AST PRE = 12
</t>
  </si>
  <si>
    <t xml:space="preserve">
A (Astenopia)
SI
NO</t>
  </si>
  <si>
    <t xml:space="preserve">SI=2
NO=1</t>
  </si>
  <si>
    <t xml:space="preserve">Graduación HIPERMETROPÍA</t>
  </si>
  <si>
    <t xml:space="preserve">NO=1
SI=2</t>
  </si>
  <si>
    <t xml:space="preserve">0,25=1
0,50=2
0,75=3
1=4
1,25=5
1,50=6
1,75=7
2=8
2,25=9
2,50=10
2,75=11
3=12
3,25=13
3,50=14
3,75=15
4=16</t>
  </si>
  <si>
    <t xml:space="preserve">Graduación MIOPÍA</t>
  </si>
  <si>
    <t xml:space="preserve">Graduación ASTIGMATISMO</t>
  </si>
  <si>
    <t xml:space="preserve">0,25=1
0,50=2
0,75=3
1=4
1,25=5
1,50=6
1,75=7
2=8
2,25=9
2,50=10
2,75=11
3=12
3,25=13
3,50=14
3,75=15
4=16
+0,25=17
+0,5=18</t>
  </si>
  <si>
    <t xml:space="preserve">Graduación PRESBICIA</t>
  </si>
  <si>
    <t xml:space="preserve">0,25=1
0,50=2
0,75=3
1=4
1,25=5
1,50=6
1,75=7
2=8
2,25=9
2,50=10
2,75=11
3=12
3,25=13
3,50=14
3,75=15
4=16
-0,25=17
-0,5=18</t>
  </si>
  <si>
    <t xml:space="preserve">Tiempo que ha pasado desde la última revisión optométrica</t>
  </si>
  <si>
    <t xml:space="preserve">0-5
6-12
13-18
19-24
25-36
37-48
49-60</t>
  </si>
  <si>
    <t xml:space="preserve">0-5 = 1
6-12 = 2
13-18 = 3
19-24 = 4
25-36 = 5
37-48 = 6
49-60 = 7</t>
  </si>
  <si>
    <t xml:space="preserve">EXCON=1
EXDIV=2
INSCON=3
INSDIV=4
DISFUS=5
ENDOBA=6
EXOBA=7</t>
  </si>
  <si>
    <t xml:space="preserve">Cambiar en todas las columnas de las revisiones los rangos</t>
  </si>
  <si>
    <t xml:space="preserve">CONTROL</t>
  </si>
  <si>
    <t xml:space="preserve">OJO (0I/0D)</t>
  </si>
  <si>
    <t xml:space="preserve">RANGOS CON FORMULA</t>
  </si>
  <si>
    <t xml:space="preserve">B161</t>
  </si>
  <si>
    <t xml:space="preserve">V19</t>
  </si>
  <si>
    <t xml:space="preserve">EME</t>
  </si>
  <si>
    <t xml:space="preserve">DOM</t>
  </si>
  <si>
    <t xml:space="preserve">1 -  (NEUTRO LEJOS Y CERCA)</t>
  </si>
  <si>
    <t xml:space="preserve">ALNETO</t>
  </si>
  <si>
    <t xml:space="preserve">B</t>
  </si>
  <si>
    <t xml:space="preserve">ALBOFA</t>
  </si>
  <si>
    <t xml:space="preserve">C</t>
  </si>
  <si>
    <t xml:space="preserve">ALFEPI</t>
  </si>
  <si>
    <t xml:space="preserve">E</t>
  </si>
  <si>
    <t xml:space="preserve">F</t>
  </si>
  <si>
    <t xml:space="preserve">2 - (NEUTRO LEJOS CON PRESBICIA)</t>
  </si>
  <si>
    <t xml:space="preserve">ALLI</t>
  </si>
  <si>
    <t xml:space="preserve">A1</t>
  </si>
  <si>
    <t xml:space="preserve">A2</t>
  </si>
  <si>
    <t xml:space="preserve">ALGONGE</t>
  </si>
  <si>
    <t xml:space="preserve">A3</t>
  </si>
  <si>
    <t xml:space="preserve">A4</t>
  </si>
  <si>
    <t xml:space="preserve">ADOJO</t>
  </si>
  <si>
    <t xml:space="preserve">A5</t>
  </si>
  <si>
    <t xml:space="preserve">A6</t>
  </si>
  <si>
    <t xml:space="preserve">3 - (NEUTRO LEJOS CON RELAJANTES)</t>
  </si>
  <si>
    <t xml:space="preserve">G</t>
  </si>
  <si>
    <t xml:space="preserve">J</t>
  </si>
  <si>
    <t xml:space="preserve">K</t>
  </si>
  <si>
    <t xml:space="preserve">L</t>
  </si>
  <si>
    <t xml:space="preserve">N</t>
  </si>
  <si>
    <t xml:space="preserve">Ñ</t>
  </si>
  <si>
    <t xml:space="preserve">0 a 2,5</t>
  </si>
  <si>
    <t xml:space="preserve">0 a 4</t>
  </si>
  <si>
    <t xml:space="preserve">19,5 a 28</t>
  </si>
  <si>
    <t xml:space="preserve">0,5 a 9,5</t>
  </si>
  <si>
    <t xml:space="preserve">9,5 a 13</t>
  </si>
  <si>
    <t xml:space="preserve">0,5 a 4,5</t>
  </si>
  <si>
    <t xml:space="preserve">De -2,5 a -0,5</t>
  </si>
  <si>
    <t xml:space="preserve">De -2,5 a 0</t>
  </si>
  <si>
    <t xml:space="preserve">De -1 a 1</t>
  </si>
  <si>
    <t xml:space="preserve">1 a 1,5</t>
  </si>
  <si>
    <t xml:space="preserve">De -5,5 a -3</t>
  </si>
  <si>
    <t xml:space="preserve">0 a 2</t>
  </si>
  <si>
    <t xml:space="preserve">21,5 a 31,5</t>
  </si>
  <si>
    <t xml:space="preserve">4 a 9</t>
  </si>
  <si>
    <t xml:space="preserve">22,5 a 32,5</t>
  </si>
  <si>
    <t xml:space="preserve">7 a 12</t>
  </si>
  <si>
    <t xml:space="preserve">De 0 a 2</t>
  </si>
  <si>
    <t xml:space="preserve">De -7,5 a 5,5</t>
  </si>
  <si>
    <t xml:space="preserve">De -2 a -1,5</t>
  </si>
  <si>
    <t xml:space="preserve">1,25 a 1,75</t>
  </si>
  <si>
    <t xml:space="preserve">NORMA</t>
  </si>
  <si>
    <t xml:space="preserve">10,5 a 20</t>
  </si>
  <si>
    <t xml:space="preserve">De -20 a -9,5</t>
  </si>
  <si>
    <t xml:space="preserve">32 a 42</t>
  </si>
  <si>
    <t xml:space="preserve">15,5 a 20,5</t>
  </si>
  <si>
    <t xml:space="preserve">12,5 a 17,5</t>
  </si>
  <si>
    <t xml:space="preserve">0,5 a 2,5</t>
  </si>
  <si>
    <t xml:space="preserve">De -15 a -13</t>
  </si>
  <si>
    <t xml:space="preserve">De -3 a -2,5</t>
  </si>
  <si>
    <t xml:space="preserve">3 a 3,5</t>
  </si>
  <si>
    <t xml:space="preserve">Rangos edad</t>
  </si>
  <si>
    <t xml:space="preserve">Mujer=1
Hombre=2</t>
  </si>
  <si>
    <t xml:space="preserve">0-12</t>
  </si>
  <si>
    <t xml:space="preserve">13-24</t>
  </si>
  <si>
    <t xml:space="preserve">6-12</t>
  </si>
  <si>
    <t xml:space="preserve">25-40</t>
  </si>
  <si>
    <t xml:space="preserve">13-18</t>
  </si>
  <si>
    <t xml:space="preserve">41-60</t>
  </si>
  <si>
    <t xml:space="preserve">19-24</t>
  </si>
  <si>
    <t xml:space="preserve">61-100</t>
  </si>
  <si>
    <t xml:space="preserve">25-36</t>
  </si>
  <si>
    <t xml:space="preserve">37-48</t>
  </si>
  <si>
    <t xml:space="preserve">49-60</t>
  </si>
  <si>
    <t xml:space="preserve">FORIAS</t>
  </si>
  <si>
    <t xml:space="preserve">ENDO POSITIVAS Y EXOFORIAS NEGATIVO Y SI ES EL VALOR ORTO LE PONGO 0</t>
  </si>
  <si>
    <t xml:space="preserve">VERGENCIAS</t>
  </si>
  <si>
    <t xml:space="preserve">PONGO EL VALOR QUE DA</t>
  </si>
  <si>
    <t xml:space="preserve">EL VALOR QUE DA Y LE SUMA -2,00. COMO ES UNA VALOR NEGATIVO EL QUE DA EN EXAMEN, SIMPRE DA NEGATIVO PERO LO ESCRIBO COMO POSITIVO</t>
  </si>
  <si>
    <t xml:space="preserve">HIP, AST, MIO Y PRE PONGO LA RX QUE TIENE</t>
  </si>
  <si>
    <t xml:space="preserve">PONGO SI O NO, DEPENDIENDO DE SI TIENE ALGÚN PROBLEMA ASTENÓPICO</t>
  </si>
  <si>
    <t xml:space="preserve">PONGO SI O NO DEPENDIENDO DE SI ES EL MISMO OJO Y MANO DOMINANTE.  SI PONGO SI, ES QUE ES LA MISMA MANO QUE EL OJO. SI PONGO NO, ES QUE ES DIFERENTE OJ0 A LA MANO</t>
  </si>
  <si>
    <t xml:space="preserve">M, H, AS, P</t>
  </si>
  <si>
    <t xml:space="preserve">PONGO LA CANTIDAD QUE HA VARIADO</t>
  </si>
  <si>
    <t xml:space="preserve">PONGO EN NÚMERO LA CANTIDAD DE MESES DEL ÚLTIMO EXAMEN</t>
  </si>
  <si>
    <t xml:space="preserve">Nº DE REVISIÓN</t>
  </si>
  <si>
    <t xml:space="preserve">OD=1
OI=2</t>
  </si>
  <si>
    <t xml:space="preserve">MUJER=1
HOMBRE=2</t>
  </si>
  <si>
    <t xml:space="preserve">RANGOS de EDAD</t>
  </si>
  <si>
    <t xml:space="preserve">0-20</t>
  </si>
  <si>
    <t xml:space="preserve">21-40</t>
  </si>
  <si>
    <t xml:space="preserve">61-80</t>
  </si>
  <si>
    <t xml:space="preserve">81-100</t>
  </si>
  <si>
    <t xml:space="preserve">EME=0
HIP=1
MIO=2
AST=3
PRE=4
5= MIO+AST
6= MIO+PRE
7=AST+PRE
8=AST+HIP
9=EME+PRE
10=HIP+PRE
11= MIO+AST+PRE
12=HIP+AST+PRE
</t>
  </si>
  <si>
    <t xml:space="preserve">A (Astenopia)</t>
  </si>
  <si>
    <t xml:space="preserve">DOM (Dominancia Ojo-Mano)</t>
  </si>
  <si>
    <t xml:space="preserve">Contraria=1
Misma=2</t>
  </si>
  <si>
    <t xml:space="preserve">AUMENTO AST</t>
  </si>
  <si>
    <t xml:space="preserve">CUANTÍA AUMENTO AST</t>
  </si>
  <si>
    <t xml:space="preserve">RANGOS V</t>
  </si>
  <si>
    <t xml:space="preserve">-0,75 - -3</t>
  </si>
  <si>
    <t xml:space="preserve">-3,5 - -6</t>
  </si>
  <si>
    <t xml:space="preserve">-6,5 - -9</t>
  </si>
  <si>
    <t xml:space="preserve">-9,5 - -20</t>
  </si>
  <si>
    <t xml:space="preserve">0 - 2,5</t>
  </si>
  <si>
    <t xml:space="preserve">3 - 5,5</t>
  </si>
  <si>
    <t xml:space="preserve">6 - 8,5</t>
  </si>
  <si>
    <t xml:space="preserve">9 - 20</t>
  </si>
  <si>
    <t xml:space="preserve">     </t>
  </si>
  <si>
    <t xml:space="preserve">EME    </t>
  </si>
  <si>
    <t xml:space="preserve"> HIP AST </t>
  </si>
  <si>
    <t xml:space="preserve"> HIP   </t>
  </si>
  <si>
    <t xml:space="preserve">  MIO  </t>
  </si>
  <si>
    <t xml:space="preserve">   AST </t>
  </si>
  <si>
    <t xml:space="preserve">    PRE</t>
  </si>
  <si>
    <t xml:space="preserve">EME   PRE</t>
  </si>
  <si>
    <t xml:space="preserve"> HIP  PRE</t>
  </si>
  <si>
    <t xml:space="preserve">  MIO PRE</t>
  </si>
  <si>
    <t xml:space="preserve">  MIOAST </t>
  </si>
  <si>
    <t xml:space="preserve">   ASTPRE</t>
  </si>
  <si>
    <t xml:space="preserve"> HIP ASTPRE</t>
  </si>
  <si>
    <t xml:space="preserve">  MIOASTPRE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</si>
</sst>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0"/>
    <numFmt numFmtId="167" formatCode="#,##0.00_ ;[RED]\-#,##0.00\ "/>
    <numFmt numFmtId="168" formatCode="#,##0_ ;[RED]\-#,##0\ "/>
    <numFmt numFmtId="169" formatCode="#,##0\ _€"/>
    <numFmt numFmtId="170" formatCode="mmm\-yy"/>
    <numFmt numFmtId="171" formatCode="d\-mmm"/>
    <numFmt numFmtId="172" formatCode="mm/dd/yy"/>
    <numFmt numFmtId="173" formatCode="0.00"/>
    <numFmt numFmtId="174" formatCode="@"/>
  </numFmts>
  <fonts count="11">
    <font>
      <sz val="10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 (Cuerpo)"/>
      <family val="0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  <fill>
      <patternFill patternType="solid">
        <fgColor theme="5" tint="0.7999"/>
        <bgColor rgb="FFFFF2CC"/>
      </patternFill>
    </fill>
    <fill>
      <patternFill patternType="solid">
        <fgColor theme="5" tint="0.5999"/>
        <bgColor rgb="FFFBE5D6"/>
      </patternFill>
    </fill>
    <fill>
      <patternFill patternType="solid">
        <fgColor rgb="FFFF0000"/>
        <bgColor rgb="FF993300"/>
      </patternFill>
    </fill>
    <fill>
      <patternFill patternType="solid">
        <fgColor theme="7" tint="0.7999"/>
        <bgColor rgb="FFFBE5D6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9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73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3" fontId="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right" vertical="bottom" textRotation="0" wrapText="true" indent="0" shrinkToFit="false"/>
      <protection locked="true" hidden="false"/>
    </xf>
    <xf numFmtId="167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externalLink" Target="externalLinks/externalLink1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jnj-my.sharepoint.com/Users/rvinalsc/Desktop/Doctorado/doctorado%2026072021/ID%20DOCTORADO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4">
          <cell r="B4" t="str">
            <v>ID</v>
          </cell>
        </row>
        <row r="6">
          <cell r="B6" t="str">
            <v>Nº</v>
          </cell>
        </row>
        <row r="7">
          <cell r="B7">
            <v>1</v>
          </cell>
          <cell r="C7" t="str">
            <v>OD</v>
          </cell>
        </row>
        <row r="8">
          <cell r="B8">
            <v>2</v>
          </cell>
          <cell r="C8" t="str">
            <v>OI</v>
          </cell>
        </row>
        <row r="9">
          <cell r="B9">
            <v>3</v>
          </cell>
          <cell r="C9" t="str">
            <v>OD</v>
          </cell>
        </row>
        <row r="10">
          <cell r="B10">
            <v>4</v>
          </cell>
          <cell r="C10" t="str">
            <v>OI</v>
          </cell>
        </row>
        <row r="11">
          <cell r="B11">
            <v>5</v>
          </cell>
          <cell r="C11" t="str">
            <v>OD</v>
          </cell>
        </row>
        <row r="12">
          <cell r="B12">
            <v>6</v>
          </cell>
          <cell r="C12" t="str">
            <v>OI</v>
          </cell>
        </row>
        <row r="13">
          <cell r="B13">
            <v>7</v>
          </cell>
          <cell r="C13" t="str">
            <v>OD</v>
          </cell>
        </row>
        <row r="14">
          <cell r="B14">
            <v>8</v>
          </cell>
          <cell r="C14" t="str">
            <v>OI</v>
          </cell>
        </row>
        <row r="15">
          <cell r="B15">
            <v>9</v>
          </cell>
          <cell r="C15" t="str">
            <v>OD</v>
          </cell>
        </row>
        <row r="16">
          <cell r="B16">
            <v>10</v>
          </cell>
          <cell r="C16" t="str">
            <v>OI</v>
          </cell>
        </row>
        <row r="17">
          <cell r="B17">
            <v>11</v>
          </cell>
          <cell r="C17" t="str">
            <v>OD</v>
          </cell>
        </row>
        <row r="18">
          <cell r="B18">
            <v>12</v>
          </cell>
          <cell r="C18" t="str">
            <v>OI</v>
          </cell>
        </row>
        <row r="19">
          <cell r="B19">
            <v>13</v>
          </cell>
          <cell r="C19" t="str">
            <v>OD</v>
          </cell>
        </row>
        <row r="20">
          <cell r="B20">
            <v>14</v>
          </cell>
          <cell r="C20" t="str">
            <v>OI</v>
          </cell>
        </row>
        <row r="21">
          <cell r="B21">
            <v>15</v>
          </cell>
          <cell r="C21" t="str">
            <v>OD</v>
          </cell>
        </row>
        <row r="22">
          <cell r="B22">
            <v>16</v>
          </cell>
          <cell r="C22" t="str">
            <v>OI</v>
          </cell>
        </row>
        <row r="23">
          <cell r="B23">
            <v>17</v>
          </cell>
          <cell r="C23" t="str">
            <v>OD</v>
          </cell>
        </row>
        <row r="24">
          <cell r="B24">
            <v>18</v>
          </cell>
          <cell r="C24" t="str">
            <v>OI</v>
          </cell>
        </row>
        <row r="25">
          <cell r="B25">
            <v>19</v>
          </cell>
          <cell r="C25" t="str">
            <v>OD</v>
          </cell>
        </row>
        <row r="26">
          <cell r="B26">
            <v>20</v>
          </cell>
          <cell r="C26" t="str">
            <v>OI</v>
          </cell>
        </row>
        <row r="27">
          <cell r="B27">
            <v>21</v>
          </cell>
          <cell r="C27" t="str">
            <v>OD</v>
          </cell>
        </row>
        <row r="28">
          <cell r="B28">
            <v>22</v>
          </cell>
          <cell r="C28" t="str">
            <v>OI</v>
          </cell>
        </row>
        <row r="29">
          <cell r="B29">
            <v>23</v>
          </cell>
          <cell r="C29" t="str">
            <v>OD</v>
          </cell>
        </row>
        <row r="30">
          <cell r="B30">
            <v>24</v>
          </cell>
          <cell r="C30" t="str">
            <v>OI</v>
          </cell>
        </row>
        <row r="31">
          <cell r="B31">
            <v>25</v>
          </cell>
          <cell r="C31" t="str">
            <v>OD</v>
          </cell>
        </row>
        <row r="32">
          <cell r="B32">
            <v>26</v>
          </cell>
          <cell r="C32" t="str">
            <v>OI</v>
          </cell>
        </row>
        <row r="33">
          <cell r="B33">
            <v>27</v>
          </cell>
          <cell r="C33" t="str">
            <v>OD</v>
          </cell>
        </row>
        <row r="34">
          <cell r="B34">
            <v>28</v>
          </cell>
          <cell r="C34" t="str">
            <v>OI</v>
          </cell>
        </row>
        <row r="35">
          <cell r="B35">
            <v>29</v>
          </cell>
          <cell r="C35" t="str">
            <v>OD</v>
          </cell>
        </row>
        <row r="36">
          <cell r="B36">
            <v>30</v>
          </cell>
          <cell r="C36" t="str">
            <v>OI</v>
          </cell>
        </row>
        <row r="37">
          <cell r="B37">
            <v>31</v>
          </cell>
          <cell r="C37" t="str">
            <v>OD</v>
          </cell>
        </row>
        <row r="38">
          <cell r="B38">
            <v>32</v>
          </cell>
          <cell r="C38" t="str">
            <v>OI</v>
          </cell>
        </row>
        <row r="39">
          <cell r="B39">
            <v>33</v>
          </cell>
          <cell r="C39" t="str">
            <v>OD</v>
          </cell>
        </row>
        <row r="40">
          <cell r="B40">
            <v>34</v>
          </cell>
          <cell r="C40" t="str">
            <v>OI</v>
          </cell>
        </row>
        <row r="41">
          <cell r="B41">
            <v>35</v>
          </cell>
          <cell r="C41" t="str">
            <v>OD</v>
          </cell>
        </row>
        <row r="42">
          <cell r="B42">
            <v>36</v>
          </cell>
          <cell r="C42" t="str">
            <v>OI</v>
          </cell>
        </row>
        <row r="43">
          <cell r="B43">
            <v>37</v>
          </cell>
          <cell r="C43" t="str">
            <v>OD</v>
          </cell>
        </row>
        <row r="44">
          <cell r="B44">
            <v>38</v>
          </cell>
          <cell r="C44" t="str">
            <v>OI</v>
          </cell>
        </row>
        <row r="45">
          <cell r="B45">
            <v>39</v>
          </cell>
          <cell r="C45" t="str">
            <v>OD</v>
          </cell>
        </row>
        <row r="46">
          <cell r="B46">
            <v>40</v>
          </cell>
          <cell r="C46" t="str">
            <v>OI</v>
          </cell>
        </row>
        <row r="47">
          <cell r="B47">
            <v>41</v>
          </cell>
          <cell r="C47" t="str">
            <v>OD</v>
          </cell>
        </row>
        <row r="48">
          <cell r="B48">
            <v>42</v>
          </cell>
          <cell r="C48" t="str">
            <v>OI</v>
          </cell>
        </row>
        <row r="49">
          <cell r="B49">
            <v>43</v>
          </cell>
          <cell r="C49" t="str">
            <v>OD</v>
          </cell>
        </row>
        <row r="50">
          <cell r="B50">
            <v>44</v>
          </cell>
          <cell r="C50" t="str">
            <v>OI</v>
          </cell>
        </row>
        <row r="51">
          <cell r="B51">
            <v>45</v>
          </cell>
          <cell r="C51" t="str">
            <v>OD</v>
          </cell>
        </row>
        <row r="52">
          <cell r="B52">
            <v>46</v>
          </cell>
          <cell r="C52" t="str">
            <v>OI</v>
          </cell>
        </row>
        <row r="53">
          <cell r="B53">
            <v>47</v>
          </cell>
          <cell r="C53" t="str">
            <v>OD</v>
          </cell>
        </row>
        <row r="54">
          <cell r="B54">
            <v>48</v>
          </cell>
          <cell r="C54" t="str">
            <v>OI</v>
          </cell>
        </row>
        <row r="55">
          <cell r="B55">
            <v>49</v>
          </cell>
          <cell r="C55" t="str">
            <v>OD</v>
          </cell>
        </row>
        <row r="56">
          <cell r="B56">
            <v>50</v>
          </cell>
          <cell r="C56" t="str">
            <v>OI</v>
          </cell>
        </row>
        <row r="57">
          <cell r="B57">
            <v>51</v>
          </cell>
          <cell r="C57" t="str">
            <v>OD</v>
          </cell>
        </row>
        <row r="58">
          <cell r="B58">
            <v>52</v>
          </cell>
          <cell r="C58" t="str">
            <v>OI</v>
          </cell>
        </row>
        <row r="59">
          <cell r="B59">
            <v>53</v>
          </cell>
          <cell r="C59" t="str">
            <v>OD</v>
          </cell>
        </row>
        <row r="60">
          <cell r="B60">
            <v>54</v>
          </cell>
          <cell r="C60" t="str">
            <v>OI</v>
          </cell>
        </row>
        <row r="61">
          <cell r="B61">
            <v>55</v>
          </cell>
          <cell r="C61" t="str">
            <v>OD</v>
          </cell>
        </row>
        <row r="62">
          <cell r="B62">
            <v>56</v>
          </cell>
          <cell r="C62" t="str">
            <v>OI</v>
          </cell>
        </row>
        <row r="63">
          <cell r="B63">
            <v>57</v>
          </cell>
          <cell r="C63" t="str">
            <v>OD</v>
          </cell>
        </row>
        <row r="64">
          <cell r="B64">
            <v>58</v>
          </cell>
          <cell r="C64" t="str">
            <v>OI</v>
          </cell>
        </row>
        <row r="65">
          <cell r="B65">
            <v>59</v>
          </cell>
          <cell r="C65" t="str">
            <v>OD</v>
          </cell>
        </row>
        <row r="66">
          <cell r="B66">
            <v>60</v>
          </cell>
          <cell r="C66" t="str">
            <v>OI</v>
          </cell>
        </row>
        <row r="67">
          <cell r="B67">
            <v>61</v>
          </cell>
          <cell r="C67" t="str">
            <v>OD</v>
          </cell>
        </row>
        <row r="68">
          <cell r="B68">
            <v>62</v>
          </cell>
          <cell r="C68" t="str">
            <v>OI</v>
          </cell>
        </row>
        <row r="69">
          <cell r="B69">
            <v>63</v>
          </cell>
          <cell r="C69" t="str">
            <v>OD</v>
          </cell>
        </row>
        <row r="70">
          <cell r="B70">
            <v>64</v>
          </cell>
          <cell r="C70" t="str">
            <v>OI</v>
          </cell>
        </row>
        <row r="71">
          <cell r="B71">
            <v>65</v>
          </cell>
          <cell r="C71" t="str">
            <v>OD</v>
          </cell>
        </row>
        <row r="72">
          <cell r="B72">
            <v>66</v>
          </cell>
          <cell r="C72" t="str">
            <v>OI</v>
          </cell>
        </row>
        <row r="73">
          <cell r="B73">
            <v>67</v>
          </cell>
          <cell r="C73" t="str">
            <v>OD</v>
          </cell>
        </row>
        <row r="74">
          <cell r="B74">
            <v>68</v>
          </cell>
          <cell r="C74" t="str">
            <v>OI</v>
          </cell>
        </row>
        <row r="75">
          <cell r="B75">
            <v>69</v>
          </cell>
          <cell r="C75" t="str">
            <v>OD</v>
          </cell>
        </row>
        <row r="76">
          <cell r="B76">
            <v>70</v>
          </cell>
          <cell r="C76" t="str">
            <v>OI</v>
          </cell>
        </row>
        <row r="77">
          <cell r="B77">
            <v>71</v>
          </cell>
          <cell r="C77" t="str">
            <v>OD</v>
          </cell>
        </row>
        <row r="78">
          <cell r="B78">
            <v>72</v>
          </cell>
          <cell r="C78" t="str">
            <v>OI</v>
          </cell>
        </row>
        <row r="79">
          <cell r="B79">
            <v>73</v>
          </cell>
          <cell r="C79" t="str">
            <v>OD</v>
          </cell>
        </row>
        <row r="80">
          <cell r="B80">
            <v>74</v>
          </cell>
          <cell r="C80" t="str">
            <v>OI</v>
          </cell>
        </row>
        <row r="81">
          <cell r="B81">
            <v>75</v>
          </cell>
          <cell r="C81" t="str">
            <v>OD</v>
          </cell>
        </row>
        <row r="82">
          <cell r="B82">
            <v>76</v>
          </cell>
          <cell r="C82" t="str">
            <v>OI</v>
          </cell>
        </row>
        <row r="83">
          <cell r="B83">
            <v>77</v>
          </cell>
          <cell r="C83" t="str">
            <v>OD</v>
          </cell>
        </row>
        <row r="84">
          <cell r="B84">
            <v>78</v>
          </cell>
          <cell r="C84" t="str">
            <v>OI</v>
          </cell>
        </row>
        <row r="85">
          <cell r="B85">
            <v>79</v>
          </cell>
          <cell r="C85" t="str">
            <v>OD</v>
          </cell>
        </row>
        <row r="86">
          <cell r="B86">
            <v>80</v>
          </cell>
          <cell r="C86" t="str">
            <v>OI</v>
          </cell>
        </row>
        <row r="87">
          <cell r="B87">
            <v>81</v>
          </cell>
          <cell r="C87" t="str">
            <v>OD</v>
          </cell>
        </row>
        <row r="88">
          <cell r="B88">
            <v>82</v>
          </cell>
          <cell r="C88" t="str">
            <v>OI</v>
          </cell>
        </row>
        <row r="89">
          <cell r="B89">
            <v>83</v>
          </cell>
          <cell r="C89" t="str">
            <v>OD</v>
          </cell>
        </row>
        <row r="90">
          <cell r="B90">
            <v>84</v>
          </cell>
          <cell r="C90" t="str">
            <v>OI</v>
          </cell>
        </row>
        <row r="91">
          <cell r="B91">
            <v>85</v>
          </cell>
          <cell r="C91" t="str">
            <v>OD</v>
          </cell>
        </row>
        <row r="92">
          <cell r="B92">
            <v>86</v>
          </cell>
          <cell r="C92" t="str">
            <v>OI</v>
          </cell>
        </row>
        <row r="93">
          <cell r="B93">
            <v>87</v>
          </cell>
          <cell r="C93" t="str">
            <v>OD</v>
          </cell>
        </row>
        <row r="94">
          <cell r="B94">
            <v>88</v>
          </cell>
          <cell r="C94" t="str">
            <v>OI</v>
          </cell>
        </row>
        <row r="95">
          <cell r="B95">
            <v>90</v>
          </cell>
          <cell r="C95" t="str">
            <v>OD</v>
          </cell>
        </row>
        <row r="96">
          <cell r="B96">
            <v>91</v>
          </cell>
          <cell r="C96" t="str">
            <v>OI</v>
          </cell>
        </row>
        <row r="97">
          <cell r="B97">
            <v>92</v>
          </cell>
          <cell r="C97" t="str">
            <v>OD</v>
          </cell>
        </row>
        <row r="98">
          <cell r="B98">
            <v>93</v>
          </cell>
          <cell r="C98" t="str">
            <v>OI</v>
          </cell>
        </row>
        <row r="99">
          <cell r="B99">
            <v>94</v>
          </cell>
          <cell r="C99" t="str">
            <v>OD</v>
          </cell>
        </row>
        <row r="100">
          <cell r="B100">
            <v>95</v>
          </cell>
          <cell r="C100" t="str">
            <v>OI</v>
          </cell>
        </row>
        <row r="101">
          <cell r="B101">
            <v>96</v>
          </cell>
          <cell r="C101" t="str">
            <v>OD</v>
          </cell>
        </row>
        <row r="102">
          <cell r="B102">
            <v>97</v>
          </cell>
          <cell r="C102" t="str">
            <v>OI</v>
          </cell>
        </row>
        <row r="103">
          <cell r="B103">
            <v>98</v>
          </cell>
          <cell r="C103" t="str">
            <v>OD</v>
          </cell>
        </row>
        <row r="104">
          <cell r="B104">
            <v>99</v>
          </cell>
          <cell r="C104" t="str">
            <v>OI</v>
          </cell>
        </row>
        <row r="105">
          <cell r="B105">
            <v>100</v>
          </cell>
          <cell r="C105" t="str">
            <v>OD</v>
          </cell>
        </row>
        <row r="106">
          <cell r="B106">
            <v>101</v>
          </cell>
          <cell r="C106" t="str">
            <v>OI</v>
          </cell>
        </row>
        <row r="107">
          <cell r="B107">
            <v>102</v>
          </cell>
          <cell r="C107" t="str">
            <v>OD</v>
          </cell>
        </row>
        <row r="108">
          <cell r="B108">
            <v>103</v>
          </cell>
          <cell r="C108" t="str">
            <v>OI</v>
          </cell>
        </row>
        <row r="109">
          <cell r="B109">
            <v>104</v>
          </cell>
          <cell r="C109" t="str">
            <v>OD</v>
          </cell>
        </row>
        <row r="110">
          <cell r="B110">
            <v>105</v>
          </cell>
          <cell r="C110" t="str">
            <v>OI</v>
          </cell>
        </row>
        <row r="111">
          <cell r="B111">
            <v>106</v>
          </cell>
          <cell r="C111" t="str">
            <v>OD</v>
          </cell>
        </row>
        <row r="112">
          <cell r="B112">
            <v>107</v>
          </cell>
          <cell r="C112" t="str">
            <v>OI</v>
          </cell>
        </row>
        <row r="113">
          <cell r="B113">
            <v>108</v>
          </cell>
          <cell r="C113" t="str">
            <v>OD</v>
          </cell>
        </row>
        <row r="114">
          <cell r="B114">
            <v>109</v>
          </cell>
          <cell r="C114" t="str">
            <v>OI</v>
          </cell>
        </row>
        <row r="115">
          <cell r="B115">
            <v>110</v>
          </cell>
          <cell r="C115" t="str">
            <v>OD</v>
          </cell>
        </row>
        <row r="116">
          <cell r="B116">
            <v>111</v>
          </cell>
          <cell r="C116" t="str">
            <v>OI</v>
          </cell>
        </row>
        <row r="117">
          <cell r="B117">
            <v>112</v>
          </cell>
          <cell r="C117" t="str">
            <v>OD</v>
          </cell>
        </row>
        <row r="118">
          <cell r="B118">
            <v>113</v>
          </cell>
          <cell r="C118" t="str">
            <v>OI</v>
          </cell>
        </row>
        <row r="119">
          <cell r="B119">
            <v>114</v>
          </cell>
          <cell r="C119" t="str">
            <v>OD</v>
          </cell>
        </row>
        <row r="120">
          <cell r="B120">
            <v>115</v>
          </cell>
          <cell r="C120" t="str">
            <v>OI</v>
          </cell>
        </row>
        <row r="121">
          <cell r="B121">
            <v>116</v>
          </cell>
          <cell r="C121" t="str">
            <v>OD</v>
          </cell>
        </row>
        <row r="122">
          <cell r="B122">
            <v>117</v>
          </cell>
          <cell r="C122" t="str">
            <v>OI</v>
          </cell>
        </row>
        <row r="123">
          <cell r="B123">
            <v>118</v>
          </cell>
          <cell r="C123" t="str">
            <v>OD</v>
          </cell>
        </row>
        <row r="124">
          <cell r="B124">
            <v>119</v>
          </cell>
          <cell r="C124" t="str">
            <v>OI</v>
          </cell>
        </row>
        <row r="125">
          <cell r="B125">
            <v>120</v>
          </cell>
          <cell r="C125" t="str">
            <v>OD</v>
          </cell>
        </row>
        <row r="126">
          <cell r="B126">
            <v>121</v>
          </cell>
          <cell r="C126" t="str">
            <v>OI</v>
          </cell>
        </row>
        <row r="127">
          <cell r="B127">
            <v>122</v>
          </cell>
          <cell r="C127" t="str">
            <v>OD</v>
          </cell>
        </row>
        <row r="128">
          <cell r="B128">
            <v>123</v>
          </cell>
          <cell r="C128" t="str">
            <v>OI</v>
          </cell>
        </row>
        <row r="129">
          <cell r="B129">
            <v>124</v>
          </cell>
          <cell r="C129" t="str">
            <v>OD</v>
          </cell>
        </row>
        <row r="130">
          <cell r="B130">
            <v>125</v>
          </cell>
          <cell r="C130" t="str">
            <v>OI</v>
          </cell>
        </row>
        <row r="131">
          <cell r="B131">
            <v>126</v>
          </cell>
          <cell r="C131" t="str">
            <v>OD</v>
          </cell>
        </row>
        <row r="132">
          <cell r="B132">
            <v>127</v>
          </cell>
          <cell r="C132" t="str">
            <v>OI</v>
          </cell>
        </row>
        <row r="133">
          <cell r="B133">
            <v>128</v>
          </cell>
          <cell r="C133" t="str">
            <v>OD</v>
          </cell>
        </row>
        <row r="134">
          <cell r="B134">
            <v>129</v>
          </cell>
          <cell r="C134" t="str">
            <v>OI</v>
          </cell>
        </row>
        <row r="135">
          <cell r="B135">
            <v>130</v>
          </cell>
          <cell r="C135" t="str">
            <v>OD</v>
          </cell>
        </row>
        <row r="136">
          <cell r="B136">
            <v>131</v>
          </cell>
          <cell r="C136" t="str">
            <v>OI</v>
          </cell>
        </row>
        <row r="137">
          <cell r="B137">
            <v>132</v>
          </cell>
          <cell r="C137" t="str">
            <v>OD</v>
          </cell>
        </row>
        <row r="138">
          <cell r="B138">
            <v>133</v>
          </cell>
          <cell r="C138" t="str">
            <v>OI</v>
          </cell>
        </row>
        <row r="139">
          <cell r="B139">
            <v>134</v>
          </cell>
          <cell r="C139" t="str">
            <v>OD</v>
          </cell>
        </row>
        <row r="140">
          <cell r="B140">
            <v>135</v>
          </cell>
          <cell r="C140" t="str">
            <v>OI</v>
          </cell>
        </row>
        <row r="141">
          <cell r="B141">
            <v>136</v>
          </cell>
          <cell r="C141" t="str">
            <v>OD</v>
          </cell>
        </row>
        <row r="142">
          <cell r="B142">
            <v>137</v>
          </cell>
          <cell r="C142" t="str">
            <v>OI</v>
          </cell>
        </row>
        <row r="143">
          <cell r="B143">
            <v>138</v>
          </cell>
          <cell r="C143" t="str">
            <v>OD</v>
          </cell>
        </row>
        <row r="144">
          <cell r="B144">
            <v>139</v>
          </cell>
          <cell r="C144" t="str">
            <v>OI</v>
          </cell>
        </row>
        <row r="145">
          <cell r="B145">
            <v>140</v>
          </cell>
          <cell r="C145" t="str">
            <v>OD</v>
          </cell>
        </row>
        <row r="146">
          <cell r="B146">
            <v>141</v>
          </cell>
          <cell r="C146" t="str">
            <v>OI</v>
          </cell>
        </row>
        <row r="147">
          <cell r="B147">
            <v>142</v>
          </cell>
          <cell r="C147" t="str">
            <v>OD</v>
          </cell>
        </row>
        <row r="148">
          <cell r="B148">
            <v>143</v>
          </cell>
          <cell r="C148" t="str">
            <v>OI</v>
          </cell>
        </row>
        <row r="149">
          <cell r="B149">
            <v>144</v>
          </cell>
          <cell r="C149" t="str">
            <v>OD</v>
          </cell>
        </row>
        <row r="150">
          <cell r="B150">
            <v>145</v>
          </cell>
          <cell r="C150" t="str">
            <v>OI</v>
          </cell>
        </row>
        <row r="151">
          <cell r="B151">
            <v>146</v>
          </cell>
          <cell r="C151" t="str">
            <v>OD</v>
          </cell>
        </row>
        <row r="152">
          <cell r="B152">
            <v>147</v>
          </cell>
          <cell r="C152" t="str">
            <v>OI</v>
          </cell>
        </row>
        <row r="153">
          <cell r="B153">
            <v>148</v>
          </cell>
          <cell r="C153" t="str">
            <v>OD</v>
          </cell>
        </row>
        <row r="154">
          <cell r="B154">
            <v>149</v>
          </cell>
          <cell r="C154" t="str">
            <v>OI</v>
          </cell>
        </row>
        <row r="155">
          <cell r="B155">
            <v>150</v>
          </cell>
          <cell r="C155" t="str">
            <v>OD</v>
          </cell>
        </row>
        <row r="156">
          <cell r="B156">
            <v>151</v>
          </cell>
          <cell r="C156" t="str">
            <v>OI</v>
          </cell>
        </row>
        <row r="157">
          <cell r="B157">
            <v>152</v>
          </cell>
          <cell r="C157" t="str">
            <v>OD</v>
          </cell>
        </row>
        <row r="158">
          <cell r="B158">
            <v>153</v>
          </cell>
          <cell r="C158" t="str">
            <v>OI</v>
          </cell>
        </row>
        <row r="159">
          <cell r="B159">
            <v>154</v>
          </cell>
          <cell r="C159" t="str">
            <v>OD</v>
          </cell>
        </row>
        <row r="160">
          <cell r="B160">
            <v>155</v>
          </cell>
          <cell r="C160" t="str">
            <v>OI</v>
          </cell>
        </row>
        <row r="161">
          <cell r="B161">
            <v>156</v>
          </cell>
          <cell r="C161" t="str">
            <v>OD</v>
          </cell>
        </row>
        <row r="162">
          <cell r="B162">
            <v>157</v>
          </cell>
          <cell r="C162" t="str">
            <v>OI</v>
          </cell>
        </row>
        <row r="163">
          <cell r="B163">
            <v>158</v>
          </cell>
          <cell r="C163" t="str">
            <v>OD</v>
          </cell>
        </row>
        <row r="164">
          <cell r="B164">
            <v>159</v>
          </cell>
          <cell r="C164" t="str">
            <v>OI</v>
          </cell>
        </row>
        <row r="165">
          <cell r="B165">
            <v>160</v>
          </cell>
          <cell r="C165" t="str">
            <v>OD</v>
          </cell>
        </row>
        <row r="166">
          <cell r="B166">
            <v>161</v>
          </cell>
          <cell r="C166" t="str">
            <v>OI</v>
          </cell>
        </row>
        <row r="167">
          <cell r="B167">
            <v>162</v>
          </cell>
          <cell r="C167" t="str">
            <v>OD</v>
          </cell>
        </row>
        <row r="168">
          <cell r="B168">
            <v>163</v>
          </cell>
          <cell r="C168" t="str">
            <v>OI</v>
          </cell>
        </row>
        <row r="169">
          <cell r="B169">
            <v>164</v>
          </cell>
          <cell r="C169" t="str">
            <v>OD</v>
          </cell>
        </row>
        <row r="170">
          <cell r="B170">
            <v>165</v>
          </cell>
          <cell r="C170" t="str">
            <v>OI</v>
          </cell>
        </row>
        <row r="171">
          <cell r="B171">
            <v>166</v>
          </cell>
          <cell r="C171" t="str">
            <v>OD</v>
          </cell>
        </row>
        <row r="172">
          <cell r="B172">
            <v>167</v>
          </cell>
          <cell r="C172" t="str">
            <v>OI</v>
          </cell>
        </row>
        <row r="173">
          <cell r="B173">
            <v>168</v>
          </cell>
          <cell r="C173" t="str">
            <v>OD</v>
          </cell>
        </row>
        <row r="174">
          <cell r="B174">
            <v>169</v>
          </cell>
          <cell r="C174" t="str">
            <v>OI</v>
          </cell>
        </row>
        <row r="175">
          <cell r="B175">
            <v>170</v>
          </cell>
          <cell r="C175" t="str">
            <v>OD</v>
          </cell>
        </row>
        <row r="176">
          <cell r="B176">
            <v>171</v>
          </cell>
          <cell r="C176" t="str">
            <v>OI</v>
          </cell>
        </row>
        <row r="177">
          <cell r="B177">
            <v>172</v>
          </cell>
          <cell r="C177" t="str">
            <v>OD</v>
          </cell>
        </row>
        <row r="178">
          <cell r="B178">
            <v>173</v>
          </cell>
          <cell r="C178" t="str">
            <v>OI</v>
          </cell>
        </row>
        <row r="179">
          <cell r="B179">
            <v>174</v>
          </cell>
          <cell r="C179" t="str">
            <v>OD</v>
          </cell>
        </row>
        <row r="180">
          <cell r="B180">
            <v>175</v>
          </cell>
          <cell r="C180" t="str">
            <v>OI</v>
          </cell>
        </row>
        <row r="181">
          <cell r="B181">
            <v>176</v>
          </cell>
          <cell r="C181" t="str">
            <v>OD</v>
          </cell>
        </row>
        <row r="182">
          <cell r="B182">
            <v>177</v>
          </cell>
          <cell r="C182" t="str">
            <v>OI</v>
          </cell>
        </row>
        <row r="183">
          <cell r="B183">
            <v>178</v>
          </cell>
          <cell r="C183" t="str">
            <v>OD</v>
          </cell>
        </row>
        <row r="184">
          <cell r="B184">
            <v>179</v>
          </cell>
          <cell r="C184" t="str">
            <v>OI</v>
          </cell>
        </row>
        <row r="185">
          <cell r="B185">
            <v>180</v>
          </cell>
          <cell r="C185" t="str">
            <v>OD</v>
          </cell>
        </row>
        <row r="186">
          <cell r="B186">
            <v>181</v>
          </cell>
          <cell r="C186" t="str">
            <v>OI</v>
          </cell>
        </row>
        <row r="187">
          <cell r="B187">
            <v>182</v>
          </cell>
          <cell r="C187" t="str">
            <v>OD</v>
          </cell>
        </row>
        <row r="188">
          <cell r="B188">
            <v>183</v>
          </cell>
          <cell r="C188" t="str">
            <v>OI</v>
          </cell>
        </row>
        <row r="189">
          <cell r="B189">
            <v>184</v>
          </cell>
          <cell r="C189" t="str">
            <v>OD</v>
          </cell>
        </row>
        <row r="190">
          <cell r="B190">
            <v>185</v>
          </cell>
          <cell r="C190" t="str">
            <v>OI</v>
          </cell>
        </row>
        <row r="191">
          <cell r="B191">
            <v>186</v>
          </cell>
          <cell r="C191" t="str">
            <v>OD</v>
          </cell>
        </row>
        <row r="192">
          <cell r="B192">
            <v>187</v>
          </cell>
          <cell r="C192" t="str">
            <v>OI</v>
          </cell>
        </row>
        <row r="193">
          <cell r="B193">
            <v>188</v>
          </cell>
          <cell r="C193" t="str">
            <v>OD</v>
          </cell>
        </row>
        <row r="194">
          <cell r="B194">
            <v>189</v>
          </cell>
          <cell r="C194" t="str">
            <v>OI</v>
          </cell>
        </row>
        <row r="195">
          <cell r="B195">
            <v>190</v>
          </cell>
          <cell r="C195" t="str">
            <v>OD</v>
          </cell>
        </row>
        <row r="196">
          <cell r="B196">
            <v>191</v>
          </cell>
          <cell r="C196" t="str">
            <v>OI</v>
          </cell>
        </row>
        <row r="197">
          <cell r="B197">
            <v>192</v>
          </cell>
          <cell r="C197" t="str">
            <v>OD</v>
          </cell>
        </row>
        <row r="198">
          <cell r="B198">
            <v>193</v>
          </cell>
          <cell r="C198" t="str">
            <v>OI</v>
          </cell>
        </row>
        <row r="199">
          <cell r="B199">
            <v>194</v>
          </cell>
          <cell r="C199" t="str">
            <v>OD</v>
          </cell>
        </row>
        <row r="200">
          <cell r="B200">
            <v>195</v>
          </cell>
          <cell r="C200" t="str">
            <v>OI</v>
          </cell>
        </row>
        <row r="201">
          <cell r="B201">
            <v>196</v>
          </cell>
          <cell r="C201" t="str">
            <v>OD</v>
          </cell>
        </row>
        <row r="202">
          <cell r="B202">
            <v>197</v>
          </cell>
          <cell r="C202" t="str">
            <v>OI</v>
          </cell>
        </row>
        <row r="203">
          <cell r="B203">
            <v>198</v>
          </cell>
          <cell r="C203" t="str">
            <v>OD</v>
          </cell>
        </row>
        <row r="204">
          <cell r="B204">
            <v>199</v>
          </cell>
          <cell r="C204" t="str">
            <v>OI</v>
          </cell>
        </row>
        <row r="205">
          <cell r="B205">
            <v>200</v>
          </cell>
          <cell r="C205" t="str">
            <v>OD</v>
          </cell>
        </row>
        <row r="206">
          <cell r="B206">
            <v>201</v>
          </cell>
          <cell r="C206" t="str">
            <v>OI</v>
          </cell>
        </row>
        <row r="207">
          <cell r="B207">
            <v>202</v>
          </cell>
          <cell r="C207" t="str">
            <v>OD</v>
          </cell>
        </row>
        <row r="208">
          <cell r="B208">
            <v>203</v>
          </cell>
          <cell r="C208" t="str">
            <v>OI</v>
          </cell>
        </row>
        <row r="209">
          <cell r="B209">
            <v>204</v>
          </cell>
          <cell r="C209" t="str">
            <v>OD</v>
          </cell>
        </row>
        <row r="210">
          <cell r="B210">
            <v>205</v>
          </cell>
          <cell r="C210" t="str">
            <v>OI</v>
          </cell>
        </row>
        <row r="211">
          <cell r="B211">
            <v>206</v>
          </cell>
          <cell r="C211" t="str">
            <v>OD</v>
          </cell>
        </row>
        <row r="212">
          <cell r="B212">
            <v>207</v>
          </cell>
          <cell r="C212" t="str">
            <v>OI</v>
          </cell>
        </row>
        <row r="213">
          <cell r="B213">
            <v>208</v>
          </cell>
          <cell r="C213" t="str">
            <v>OD</v>
          </cell>
        </row>
        <row r="214">
          <cell r="B214">
            <v>209</v>
          </cell>
          <cell r="C214" t="str">
            <v>OI</v>
          </cell>
        </row>
        <row r="215">
          <cell r="B215">
            <v>210</v>
          </cell>
          <cell r="C215" t="str">
            <v>OD</v>
          </cell>
        </row>
        <row r="216">
          <cell r="B216">
            <v>211</v>
          </cell>
          <cell r="C216" t="str">
            <v>OI</v>
          </cell>
        </row>
        <row r="217">
          <cell r="B217">
            <v>212</v>
          </cell>
          <cell r="C217" t="str">
            <v>OD</v>
          </cell>
        </row>
        <row r="218">
          <cell r="B218">
            <v>213</v>
          </cell>
          <cell r="C218" t="str">
            <v>OI</v>
          </cell>
        </row>
        <row r="219">
          <cell r="B219">
            <v>214</v>
          </cell>
          <cell r="C219" t="str">
            <v>OD</v>
          </cell>
        </row>
        <row r="220">
          <cell r="B220">
            <v>215</v>
          </cell>
          <cell r="C220" t="str">
            <v>OI</v>
          </cell>
        </row>
        <row r="221">
          <cell r="B221">
            <v>216</v>
          </cell>
          <cell r="C221" t="str">
            <v>OD</v>
          </cell>
        </row>
        <row r="222">
          <cell r="B222">
            <v>217</v>
          </cell>
          <cell r="C222" t="str">
            <v>OI</v>
          </cell>
        </row>
        <row r="223">
          <cell r="B223">
            <v>218</v>
          </cell>
          <cell r="C223" t="str">
            <v>OD</v>
          </cell>
        </row>
        <row r="224">
          <cell r="B224">
            <v>219</v>
          </cell>
          <cell r="C224" t="str">
            <v>OI</v>
          </cell>
        </row>
        <row r="225">
          <cell r="B225">
            <v>220</v>
          </cell>
          <cell r="C225" t="str">
            <v>OD</v>
          </cell>
        </row>
        <row r="226">
          <cell r="B226">
            <v>221</v>
          </cell>
          <cell r="C226" t="str">
            <v>OI</v>
          </cell>
        </row>
        <row r="227">
          <cell r="B227">
            <v>222</v>
          </cell>
          <cell r="C227" t="str">
            <v>OD</v>
          </cell>
        </row>
        <row r="228">
          <cell r="B228">
            <v>223</v>
          </cell>
          <cell r="C228" t="str">
            <v>OI</v>
          </cell>
        </row>
        <row r="229">
          <cell r="B229">
            <v>224</v>
          </cell>
          <cell r="C229" t="str">
            <v>OD</v>
          </cell>
        </row>
        <row r="230">
          <cell r="B230">
            <v>225</v>
          </cell>
          <cell r="C230" t="str">
            <v>OI</v>
          </cell>
        </row>
        <row r="231">
          <cell r="B231">
            <v>226</v>
          </cell>
          <cell r="C231" t="str">
            <v>OD</v>
          </cell>
        </row>
        <row r="232">
          <cell r="B232">
            <v>227</v>
          </cell>
          <cell r="C232" t="str">
            <v>OI</v>
          </cell>
        </row>
        <row r="233">
          <cell r="B233">
            <v>228</v>
          </cell>
          <cell r="C233" t="str">
            <v>OD</v>
          </cell>
        </row>
        <row r="234">
          <cell r="B234">
            <v>229</v>
          </cell>
          <cell r="C234" t="str">
            <v>OI</v>
          </cell>
        </row>
        <row r="235">
          <cell r="B235">
            <v>230</v>
          </cell>
          <cell r="C235" t="str">
            <v>OD</v>
          </cell>
        </row>
        <row r="236">
          <cell r="B236">
            <v>231</v>
          </cell>
          <cell r="C236" t="str">
            <v>OI</v>
          </cell>
        </row>
        <row r="237">
          <cell r="B237">
            <v>232</v>
          </cell>
          <cell r="C237" t="str">
            <v>OD</v>
          </cell>
        </row>
        <row r="238">
          <cell r="B238">
            <v>233</v>
          </cell>
          <cell r="C238" t="str">
            <v>OI</v>
          </cell>
        </row>
        <row r="239">
          <cell r="B239">
            <v>234</v>
          </cell>
          <cell r="C239" t="str">
            <v>OD</v>
          </cell>
        </row>
        <row r="240">
          <cell r="B240">
            <v>235</v>
          </cell>
          <cell r="C240" t="str">
            <v>OI</v>
          </cell>
        </row>
        <row r="241">
          <cell r="B241">
            <v>236</v>
          </cell>
          <cell r="C241" t="str">
            <v>OD</v>
          </cell>
        </row>
        <row r="242">
          <cell r="B242">
            <v>237</v>
          </cell>
          <cell r="C242" t="str">
            <v>OI</v>
          </cell>
        </row>
        <row r="243">
          <cell r="B243">
            <v>238</v>
          </cell>
          <cell r="C243" t="str">
            <v>OD</v>
          </cell>
        </row>
        <row r="244">
          <cell r="B244">
            <v>239</v>
          </cell>
          <cell r="C244" t="str">
            <v>OI</v>
          </cell>
        </row>
        <row r="245">
          <cell r="B245">
            <v>240</v>
          </cell>
          <cell r="C245" t="str">
            <v>OD</v>
          </cell>
        </row>
        <row r="246">
          <cell r="B246">
            <v>241</v>
          </cell>
          <cell r="C246" t="str">
            <v>OI</v>
          </cell>
        </row>
        <row r="247">
          <cell r="B247">
            <v>242</v>
          </cell>
          <cell r="C247" t="str">
            <v>OD</v>
          </cell>
        </row>
        <row r="248">
          <cell r="B248">
            <v>243</v>
          </cell>
          <cell r="C248" t="str">
            <v>OI</v>
          </cell>
        </row>
        <row r="249">
          <cell r="B249">
            <v>244</v>
          </cell>
          <cell r="C249" t="str">
            <v>OD</v>
          </cell>
        </row>
        <row r="250">
          <cell r="B250">
            <v>245</v>
          </cell>
          <cell r="C250" t="str">
            <v>OI</v>
          </cell>
        </row>
        <row r="251">
          <cell r="B251">
            <v>246</v>
          </cell>
          <cell r="C251" t="str">
            <v>OD</v>
          </cell>
        </row>
        <row r="252">
          <cell r="B252">
            <v>247</v>
          </cell>
          <cell r="C252" t="str">
            <v>OI</v>
          </cell>
        </row>
        <row r="253">
          <cell r="B253">
            <v>248</v>
          </cell>
          <cell r="C253" t="str">
            <v>OD</v>
          </cell>
        </row>
        <row r="254">
          <cell r="B254">
            <v>249</v>
          </cell>
          <cell r="C254" t="str">
            <v>OI</v>
          </cell>
        </row>
        <row r="255">
          <cell r="B255">
            <v>250</v>
          </cell>
          <cell r="C255" t="str">
            <v>OD</v>
          </cell>
        </row>
        <row r="256">
          <cell r="B256">
            <v>251</v>
          </cell>
          <cell r="C256" t="str">
            <v>OI</v>
          </cell>
        </row>
        <row r="257">
          <cell r="B257">
            <v>252</v>
          </cell>
          <cell r="C257" t="str">
            <v>OD</v>
          </cell>
        </row>
        <row r="258">
          <cell r="B258">
            <v>253</v>
          </cell>
          <cell r="C258" t="str">
            <v>OI</v>
          </cell>
        </row>
        <row r="259">
          <cell r="B259">
            <v>254</v>
          </cell>
          <cell r="C259" t="str">
            <v>OD</v>
          </cell>
        </row>
        <row r="260">
          <cell r="B260">
            <v>255</v>
          </cell>
          <cell r="C260" t="str">
            <v>OI</v>
          </cell>
        </row>
        <row r="261">
          <cell r="B261">
            <v>256</v>
          </cell>
          <cell r="C261" t="str">
            <v>OD</v>
          </cell>
        </row>
        <row r="262">
          <cell r="B262">
            <v>257</v>
          </cell>
          <cell r="C262" t="str">
            <v>OI</v>
          </cell>
        </row>
        <row r="301">
          <cell r="B301" t="str">
            <v>A</v>
          </cell>
          <cell r="C301" t="str">
            <v>OD</v>
          </cell>
        </row>
        <row r="302">
          <cell r="B302" t="str">
            <v>B</v>
          </cell>
          <cell r="C302" t="str">
            <v>OI</v>
          </cell>
        </row>
        <row r="303">
          <cell r="B303" t="str">
            <v>C</v>
          </cell>
          <cell r="C303" t="str">
            <v>OD</v>
          </cell>
        </row>
        <row r="304">
          <cell r="B304" t="str">
            <v>D</v>
          </cell>
          <cell r="C304" t="str">
            <v>OI</v>
          </cell>
        </row>
        <row r="305">
          <cell r="B305" t="str">
            <v>E</v>
          </cell>
          <cell r="C305" t="str">
            <v>OD</v>
          </cell>
        </row>
        <row r="306">
          <cell r="B306" t="str">
            <v>F</v>
          </cell>
          <cell r="C306" t="str">
            <v>OI</v>
          </cell>
        </row>
        <row r="307">
          <cell r="B307" t="str">
            <v>G</v>
          </cell>
          <cell r="C307" t="str">
            <v>OD</v>
          </cell>
        </row>
        <row r="308">
          <cell r="B308" t="str">
            <v>H</v>
          </cell>
          <cell r="C308" t="str">
            <v>OI</v>
          </cell>
        </row>
        <row r="309">
          <cell r="B309" t="str">
            <v>I</v>
          </cell>
          <cell r="C309" t="str">
            <v>OD</v>
          </cell>
        </row>
        <row r="310">
          <cell r="B310" t="str">
            <v>J</v>
          </cell>
          <cell r="C310" t="str">
            <v>OI</v>
          </cell>
        </row>
        <row r="322">
          <cell r="B322" t="str">
            <v>A1</v>
          </cell>
          <cell r="C322" t="str">
            <v>OD</v>
          </cell>
        </row>
        <row r="323">
          <cell r="B323" t="str">
            <v>A2</v>
          </cell>
          <cell r="C323" t="str">
            <v>OI</v>
          </cell>
        </row>
        <row r="324">
          <cell r="B324" t="str">
            <v>A3</v>
          </cell>
          <cell r="C324" t="str">
            <v>OD</v>
          </cell>
        </row>
        <row r="325">
          <cell r="B325" t="str">
            <v>A4</v>
          </cell>
          <cell r="C325" t="str">
            <v>OI</v>
          </cell>
        </row>
        <row r="326">
          <cell r="B326" t="str">
            <v>A5</v>
          </cell>
          <cell r="C326" t="str">
            <v>OD</v>
          </cell>
        </row>
        <row r="327">
          <cell r="B327" t="str">
            <v>A6</v>
          </cell>
          <cell r="C327" t="str">
            <v>OI</v>
          </cell>
        </row>
        <row r="328">
          <cell r="B328" t="str">
            <v>A7</v>
          </cell>
          <cell r="C328" t="str">
            <v>OD</v>
          </cell>
        </row>
        <row r="329">
          <cell r="B329" t="str">
            <v>A8</v>
          </cell>
          <cell r="C329" t="str">
            <v>OI</v>
          </cell>
        </row>
        <row r="330">
          <cell r="B330" t="str">
            <v>A9</v>
          </cell>
          <cell r="C330" t="str">
            <v>OD</v>
          </cell>
        </row>
        <row r="331">
          <cell r="B331" t="str">
            <v>A10</v>
          </cell>
          <cell r="C331" t="str">
            <v>OI</v>
          </cell>
        </row>
        <row r="339">
          <cell r="B339" t="str">
            <v>A-1</v>
          </cell>
          <cell r="C339" t="str">
            <v>OD</v>
          </cell>
        </row>
        <row r="340">
          <cell r="B340" t="str">
            <v>A-2</v>
          </cell>
          <cell r="C340" t="str">
            <v>OI</v>
          </cell>
        </row>
        <row r="341">
          <cell r="B341" t="str">
            <v>A-3</v>
          </cell>
          <cell r="C341" t="str">
            <v>OD</v>
          </cell>
        </row>
        <row r="342">
          <cell r="B342" t="str">
            <v>A-4</v>
          </cell>
          <cell r="C342" t="str">
            <v>OI</v>
          </cell>
        </row>
        <row r="343">
          <cell r="B343" t="str">
            <v>A-5</v>
          </cell>
          <cell r="C343" t="str">
            <v>OD</v>
          </cell>
        </row>
        <row r="344">
          <cell r="B344" t="str">
            <v>A-6</v>
          </cell>
          <cell r="C344" t="str">
            <v>OI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S808"/>
  <sheetViews>
    <sheetView showFormulas="false" showGridLines="true" showRowColHeaders="true" showZeros="true" rightToLeft="false" tabSelected="true" showOutlineSymbols="true" defaultGridColor="true" view="normal" topLeftCell="DU1" colorId="64" zoomScale="94" zoomScaleNormal="94" zoomScalePageLayoutView="100" workbookViewId="0">
      <pane xSplit="0" ySplit="1" topLeftCell="A402" activePane="bottomLeft" state="frozen"/>
      <selection pane="topLeft" activeCell="DU1" activeCellId="0" sqref="DU1"/>
      <selection pane="bottomLeft" activeCell="EV430" activeCellId="0" sqref="EV430"/>
    </sheetView>
  </sheetViews>
  <sheetFormatPr defaultColWidth="4.80078125" defaultRowHeight="13.5" customHeight="false" zeroHeight="false" outlineLevelRow="0" outlineLevelCol="0"/>
  <cols>
    <col collapsed="false" customWidth="true" hidden="false" outlineLevel="0" max="1" min="1" style="1" width="7.2"/>
    <col collapsed="false" customWidth="true" hidden="false" outlineLevel="0" max="2" min="2" style="2" width="9"/>
    <col collapsed="false" customWidth="true" hidden="false" outlineLevel="0" max="3" min="3" style="3" width="12.2"/>
    <col collapsed="false" customWidth="true" hidden="false" outlineLevel="0" max="4" min="4" style="4" width="12.2"/>
    <col collapsed="false" customWidth="true" hidden="false" outlineLevel="0" max="5" min="5" style="5" width="31.2"/>
    <col collapsed="false" customWidth="true" hidden="false" outlineLevel="0" max="6" min="6" style="4" width="12.8"/>
    <col collapsed="false" customWidth="true" hidden="false" outlineLevel="0" max="7" min="7" style="6" width="15.6"/>
    <col collapsed="false" customWidth="true" hidden="false" outlineLevel="0" max="8" min="8" style="7" width="12"/>
    <col collapsed="false" customWidth="true" hidden="false" outlineLevel="0" max="9" min="9" style="1" width="13.6"/>
    <col collapsed="false" customWidth="true" hidden="false" outlineLevel="0" max="10" min="10" style="5" width="9.6"/>
    <col collapsed="false" customWidth="true" hidden="false" outlineLevel="0" max="11" min="11" style="8" width="8.8"/>
    <col collapsed="false" customWidth="true" hidden="false" outlineLevel="0" max="12" min="12" style="4" width="24.8"/>
    <col collapsed="false" customWidth="true" hidden="false" outlineLevel="0" max="13" min="13" style="4" width="22.8"/>
    <col collapsed="false" customWidth="true" hidden="false" outlineLevel="0" max="14" min="14" style="8" width="18.8"/>
    <col collapsed="false" customWidth="true" hidden="false" outlineLevel="0" max="15" min="15" style="8" width="25.2"/>
    <col collapsed="false" customWidth="true" hidden="false" outlineLevel="0" max="16" min="16" style="8" width="8.8"/>
    <col collapsed="false" customWidth="true" hidden="false" outlineLevel="0" max="17" min="17" style="1" width="11.8"/>
    <col collapsed="false" customWidth="true" hidden="false" outlineLevel="0" max="18" min="18" style="8" width="23.39"/>
    <col collapsed="false" customWidth="true" hidden="false" outlineLevel="0" max="19" min="19" style="1" width="15"/>
    <col collapsed="false" customWidth="true" hidden="false" outlineLevel="0" max="20" min="20" style="1" width="12.39"/>
    <col collapsed="false" customWidth="true" hidden="false" outlineLevel="0" max="21" min="21" style="9" width="7.6"/>
    <col collapsed="false" customWidth="true" hidden="false" outlineLevel="0" max="22" min="22" style="10" width="12.6"/>
    <col collapsed="false" customWidth="true" hidden="false" outlineLevel="0" max="23" min="23" style="11" width="14.2"/>
    <col collapsed="false" customWidth="true" hidden="false" outlineLevel="0" max="24" min="24" style="9" width="7.6"/>
    <col collapsed="false" customWidth="true" hidden="false" outlineLevel="0" max="25" min="25" style="11" width="12.6"/>
    <col collapsed="false" customWidth="true" hidden="false" outlineLevel="0" max="26" min="26" style="11" width="14.2"/>
    <col collapsed="false" customWidth="true" hidden="false" outlineLevel="0" max="27" min="27" style="9" width="9.6"/>
    <col collapsed="false" customWidth="true" hidden="false" outlineLevel="0" max="28" min="28" style="10" width="14.6"/>
    <col collapsed="false" customWidth="true" hidden="false" outlineLevel="0" max="29" min="29" style="11" width="14.2"/>
    <col collapsed="false" customWidth="true" hidden="false" outlineLevel="0" max="30" min="30" style="9" width="9.6"/>
    <col collapsed="false" customWidth="true" hidden="false" outlineLevel="0" max="31" min="31" style="10" width="14.6"/>
    <col collapsed="false" customWidth="true" hidden="false" outlineLevel="0" max="32" min="32" style="10" width="14.2"/>
    <col collapsed="false" customWidth="true" hidden="false" outlineLevel="0" max="33" min="33" style="9" width="9.6"/>
    <col collapsed="false" customWidth="true" hidden="false" outlineLevel="0" max="34" min="34" style="10" width="14.6"/>
    <col collapsed="false" customWidth="true" hidden="false" outlineLevel="0" max="35" min="35" style="10" width="14.2"/>
    <col collapsed="false" customWidth="true" hidden="false" outlineLevel="0" max="36" min="36" style="9" width="9.6"/>
    <col collapsed="false" customWidth="true" hidden="false" outlineLevel="0" max="37" min="37" style="10" width="14.6"/>
    <col collapsed="false" customWidth="true" hidden="false" outlineLevel="0" max="38" min="38" style="11" width="14.2"/>
    <col collapsed="false" customWidth="true" hidden="false" outlineLevel="0" max="39" min="39" style="9" width="8.6"/>
    <col collapsed="false" customWidth="true" hidden="false" outlineLevel="0" max="40" min="40" style="10" width="13.6"/>
    <col collapsed="false" customWidth="true" hidden="false" outlineLevel="0" max="41" min="41" style="11" width="14.2"/>
    <col collapsed="false" customWidth="true" hidden="false" outlineLevel="0" max="42" min="42" style="9" width="9.6"/>
    <col collapsed="false" customWidth="true" hidden="false" outlineLevel="0" max="43" min="43" style="10" width="14.6"/>
    <col collapsed="false" customWidth="true" hidden="false" outlineLevel="0" max="44" min="44" style="11" width="14.2"/>
    <col collapsed="false" customWidth="true" hidden="false" outlineLevel="0" max="45" min="45" style="9" width="8.6"/>
    <col collapsed="false" customWidth="true" hidden="false" outlineLevel="0" max="46" min="46" style="10" width="13.6"/>
    <col collapsed="false" customWidth="true" hidden="false" outlineLevel="0" max="47" min="47" style="11" width="14.2"/>
    <col collapsed="false" customWidth="true" hidden="false" outlineLevel="0" max="48" min="48" style="9" width="9.6"/>
    <col collapsed="false" customWidth="true" hidden="false" outlineLevel="0" max="49" min="49" style="10" width="14.6"/>
    <col collapsed="false" customWidth="true" hidden="false" outlineLevel="0" max="50" min="50" style="10" width="14.2"/>
    <col collapsed="false" customWidth="true" hidden="false" outlineLevel="0" max="51" min="51" style="9" width="9.6"/>
    <col collapsed="false" customWidth="true" hidden="false" outlineLevel="0" max="52" min="52" style="10" width="14.6"/>
    <col collapsed="false" customWidth="true" hidden="false" outlineLevel="0" max="53" min="53" style="11" width="14.2"/>
    <col collapsed="false" customWidth="true" hidden="false" outlineLevel="0" max="54" min="54" style="9" width="9.6"/>
    <col collapsed="false" customWidth="true" hidden="false" outlineLevel="0" max="55" min="55" style="10" width="16.4"/>
    <col collapsed="false" customWidth="true" hidden="false" outlineLevel="0" max="56" min="56" style="11" width="17.41"/>
    <col collapsed="false" customWidth="true" hidden="false" outlineLevel="0" max="57" min="57" style="9" width="9.6"/>
    <col collapsed="false" customWidth="true" hidden="false" outlineLevel="0" max="58" min="58" style="10" width="14.6"/>
    <col collapsed="false" customWidth="true" hidden="false" outlineLevel="0" max="59" min="59" style="11" width="14.2"/>
    <col collapsed="false" customWidth="true" hidden="false" outlineLevel="0" max="60" min="60" style="9" width="9.6"/>
    <col collapsed="false" customWidth="true" hidden="false" outlineLevel="0" max="61" min="61" style="10" width="14.6"/>
    <col collapsed="false" customWidth="true" hidden="false" outlineLevel="0" max="62" min="62" style="11" width="14.2"/>
    <col collapsed="false" customWidth="true" hidden="false" outlineLevel="0" max="63" min="63" style="9" width="9.6"/>
    <col collapsed="false" customWidth="true" hidden="false" outlineLevel="0" max="64" min="64" style="10" width="14.6"/>
    <col collapsed="false" customWidth="true" hidden="false" outlineLevel="0" max="65" min="65" style="11" width="14.2"/>
    <col collapsed="false" customWidth="true" hidden="false" outlineLevel="0" max="66" min="66" style="9" width="9.6"/>
    <col collapsed="false" customWidth="true" hidden="false" outlineLevel="0" max="67" min="67" style="11" width="14.6"/>
    <col collapsed="false" customWidth="true" hidden="false" outlineLevel="0" max="68" min="68" style="11" width="14.2"/>
    <col collapsed="false" customWidth="true" hidden="false" outlineLevel="0" max="69" min="69" style="9" width="9.6"/>
    <col collapsed="false" customWidth="true" hidden="false" outlineLevel="0" max="70" min="70" style="10" width="14.6"/>
    <col collapsed="false" customWidth="true" hidden="false" outlineLevel="0" max="71" min="71" style="11" width="14.2"/>
    <col collapsed="false" customWidth="true" hidden="false" outlineLevel="0" max="72" min="72" style="9" width="8.6"/>
    <col collapsed="false" customWidth="true" hidden="false" outlineLevel="0" max="73" min="73" style="10" width="13.6"/>
    <col collapsed="false" customWidth="true" hidden="false" outlineLevel="0" max="74" min="74" style="11" width="14.2"/>
    <col collapsed="false" customWidth="true" hidden="false" outlineLevel="0" max="75" min="75" style="9" width="10.2"/>
    <col collapsed="false" customWidth="true" hidden="false" outlineLevel="0" max="76" min="76" style="10" width="13.2"/>
    <col collapsed="false" customWidth="true" hidden="false" outlineLevel="0" max="77" min="77" style="10" width="13.8"/>
    <col collapsed="false" customWidth="true" hidden="false" outlineLevel="0" max="78" min="78" style="10" width="15.6"/>
    <col collapsed="false" customWidth="true" hidden="false" outlineLevel="0" max="79" min="79" style="10" width="14.2"/>
    <col collapsed="false" customWidth="true" hidden="false" outlineLevel="0" max="80" min="80" style="9" width="9.6"/>
    <col collapsed="false" customWidth="true" hidden="false" outlineLevel="0" max="81" min="81" style="10" width="13.2"/>
    <col collapsed="false" customWidth="true" hidden="false" outlineLevel="0" max="82" min="82" style="10" width="13.8"/>
    <col collapsed="false" customWidth="true" hidden="false" outlineLevel="0" max="83" min="83" style="10" width="15.6"/>
    <col collapsed="false" customWidth="true" hidden="false" outlineLevel="0" max="84" min="84" style="10" width="14.2"/>
    <col collapsed="false" customWidth="true" hidden="false" outlineLevel="0" max="85" min="85" style="9" width="8.6"/>
    <col collapsed="false" customWidth="true" hidden="false" outlineLevel="0" max="86" min="86" style="10" width="13.6"/>
    <col collapsed="false" customWidth="true" hidden="false" outlineLevel="0" max="87" min="87" style="11" width="14.2"/>
    <col collapsed="false" customWidth="true" hidden="false" outlineLevel="0" max="88" min="88" style="9" width="8.6"/>
    <col collapsed="false" customWidth="true" hidden="false" outlineLevel="0" max="89" min="89" style="10" width="13.6"/>
    <col collapsed="false" customWidth="true" hidden="false" outlineLevel="0" max="90" min="90" style="11" width="14.2"/>
    <col collapsed="false" customWidth="true" hidden="false" outlineLevel="0" max="91" min="91" style="10" width="10.38"/>
    <col collapsed="false" customWidth="true" hidden="false" outlineLevel="0" max="92" min="92" style="10" width="10.6"/>
    <col collapsed="false" customWidth="true" hidden="false" outlineLevel="0" max="93" min="93" style="10" width="10.38"/>
    <col collapsed="false" customWidth="true" hidden="false" outlineLevel="0" max="94" min="94" style="10" width="9.8"/>
    <col collapsed="false" customWidth="true" hidden="false" outlineLevel="0" max="95" min="95" style="10" width="10.6"/>
    <col collapsed="false" customWidth="true" hidden="false" outlineLevel="0" max="96" min="96" style="10" width="10"/>
    <col collapsed="false" customWidth="true" hidden="false" outlineLevel="0" max="97" min="97" style="9" width="9.8"/>
    <col collapsed="false" customWidth="true" hidden="false" outlineLevel="0" max="98" min="98" style="10" width="10.6"/>
    <col collapsed="false" customWidth="true" hidden="false" outlineLevel="0" max="99" min="99" style="10" width="10"/>
    <col collapsed="false" customWidth="true" hidden="false" outlineLevel="0" max="100" min="100" style="9" width="9.2"/>
    <col collapsed="false" customWidth="true" hidden="false" outlineLevel="0" max="101" min="101" style="10" width="10.6"/>
    <col collapsed="false" customWidth="true" hidden="false" outlineLevel="0" max="102" min="102" style="10" width="14.2"/>
    <col collapsed="false" customWidth="true" hidden="false" outlineLevel="0" max="103" min="103" style="9" width="10.6"/>
    <col collapsed="false" customWidth="true" hidden="false" outlineLevel="0" max="105" min="104" style="10" width="10.6"/>
    <col collapsed="false" customWidth="true" hidden="false" outlineLevel="0" max="106" min="106" style="9" width="10"/>
    <col collapsed="false" customWidth="true" hidden="false" outlineLevel="0" max="107" min="107" style="10" width="10.6"/>
    <col collapsed="false" customWidth="true" hidden="false" outlineLevel="0" max="108" min="108" style="10" width="10"/>
    <col collapsed="false" customWidth="true" hidden="false" outlineLevel="0" max="109" min="109" style="9" width="9.8"/>
    <col collapsed="false" customWidth="true" hidden="false" outlineLevel="0" max="110" min="110" style="10" width="10.6"/>
    <col collapsed="false" customWidth="true" hidden="false" outlineLevel="0" max="111" min="111" style="10" width="10"/>
    <col collapsed="false" customWidth="true" hidden="false" outlineLevel="0" max="112" min="112" style="9" width="9.2"/>
    <col collapsed="false" customWidth="true" hidden="false" outlineLevel="0" max="113" min="113" style="10" width="10.6"/>
    <col collapsed="false" customWidth="true" hidden="false" outlineLevel="0" max="114" min="114" style="10" width="14.2"/>
    <col collapsed="false" customWidth="true" hidden="false" outlineLevel="0" max="115" min="115" style="9" width="10"/>
    <col collapsed="false" customWidth="true" hidden="false" outlineLevel="0" max="116" min="116" style="10" width="10.6"/>
    <col collapsed="false" customWidth="true" hidden="false" outlineLevel="0" max="117" min="117" style="10" width="10"/>
    <col collapsed="false" customWidth="true" hidden="false" outlineLevel="0" max="118" min="118" style="9" width="9.38"/>
    <col collapsed="false" customWidth="true" hidden="false" outlineLevel="0" max="119" min="119" style="10" width="10.6"/>
    <col collapsed="false" customWidth="true" hidden="false" outlineLevel="0" max="120" min="120" style="10" width="14.2"/>
    <col collapsed="false" customWidth="true" hidden="false" outlineLevel="0" max="121" min="121" style="12" width="9.2"/>
    <col collapsed="false" customWidth="true" hidden="false" outlineLevel="0" max="122" min="122" style="12" width="8.8"/>
    <col collapsed="false" customWidth="true" hidden="false" outlineLevel="0" max="123" min="123" style="10" width="10.8"/>
    <col collapsed="false" customWidth="true" hidden="false" outlineLevel="0" max="124" min="124" style="10" width="7.8"/>
    <col collapsed="false" customWidth="true" hidden="false" outlineLevel="0" max="125" min="125" style="1" width="3.4"/>
    <col collapsed="false" customWidth="true" hidden="false" outlineLevel="0" max="126" min="126" style="1" width="11.2"/>
    <col collapsed="false" customWidth="true" hidden="false" outlineLevel="0" max="127" min="127" style="10" width="8.2"/>
    <col collapsed="false" customWidth="true" hidden="false" outlineLevel="0" max="129" min="128" style="10" width="13.39"/>
    <col collapsed="false" customWidth="true" hidden="false" outlineLevel="0" max="130" min="130" style="10" width="7.8"/>
    <col collapsed="false" customWidth="true" hidden="false" outlineLevel="0" max="132" min="131" style="10" width="13.39"/>
    <col collapsed="false" customWidth="true" hidden="false" outlineLevel="0" max="133" min="133" style="10" width="8.8"/>
    <col collapsed="false" customWidth="true" hidden="false" outlineLevel="0" max="135" min="134" style="10" width="13.39"/>
    <col collapsed="false" customWidth="true" hidden="false" outlineLevel="0" max="136" min="136" style="10" width="8.2"/>
    <col collapsed="false" customWidth="true" hidden="false" outlineLevel="0" max="138" min="137" style="10" width="13.39"/>
    <col collapsed="false" customWidth="true" hidden="false" outlineLevel="0" max="139" min="139" style="10" width="9"/>
    <col collapsed="false" customWidth="true" hidden="false" outlineLevel="0" max="141" min="140" style="10" width="13.39"/>
    <col collapsed="false" customWidth="true" hidden="false" outlineLevel="0" max="142" min="142" style="10" width="8.38"/>
    <col collapsed="false" customWidth="true" hidden="false" outlineLevel="0" max="144" min="143" style="10" width="13.39"/>
    <col collapsed="false" customWidth="true" hidden="false" outlineLevel="0" max="145" min="145" style="10" width="8.2"/>
    <col collapsed="false" customWidth="true" hidden="false" outlineLevel="0" max="147" min="146" style="10" width="13.39"/>
    <col collapsed="false" customWidth="true" hidden="false" outlineLevel="0" max="148" min="148" style="10" width="7.6"/>
    <col collapsed="false" customWidth="true" hidden="false" outlineLevel="0" max="150" min="149" style="10" width="13.39"/>
    <col collapsed="false" customWidth="true" hidden="false" outlineLevel="0" max="151" min="151" style="13" width="6.41"/>
    <col collapsed="false" customWidth="true" hidden="false" outlineLevel="0" max="152" min="152" style="14" width="10.6"/>
    <col collapsed="false" customWidth="true" hidden="false" outlineLevel="0" max="153" min="153" style="14" width="11.2"/>
    <col collapsed="false" customWidth="true" hidden="false" outlineLevel="0" max="154" min="154" style="14" width="13"/>
    <col collapsed="false" customWidth="true" hidden="false" outlineLevel="0" max="155" min="155" style="14" width="12.39"/>
    <col collapsed="false" customWidth="true" hidden="false" outlineLevel="0" max="156" min="156" style="8" width="11.6"/>
    <col collapsed="false" customWidth="true" hidden="false" outlineLevel="0" max="157" min="157" style="1" width="7.2"/>
    <col collapsed="false" customWidth="true" hidden="false" outlineLevel="0" max="158" min="158" style="8" width="13.8"/>
    <col collapsed="false" customWidth="true" hidden="false" outlineLevel="0" max="159" min="159" style="8" width="12.2"/>
    <col collapsed="false" customWidth="true" hidden="false" outlineLevel="0" max="160" min="160" style="8" width="12"/>
    <col collapsed="false" customWidth="true" hidden="false" outlineLevel="0" max="161" min="161" style="8" width="13.6"/>
    <col collapsed="false" customWidth="true" hidden="false" outlineLevel="0" max="162" min="162" style="8" width="12.39"/>
    <col collapsed="false" customWidth="true" hidden="false" outlineLevel="0" max="163" min="163" style="8" width="7.6"/>
    <col collapsed="false" customWidth="true" hidden="false" outlineLevel="0" max="164" min="164" style="8" width="12.6"/>
    <col collapsed="false" customWidth="true" hidden="false" outlineLevel="0" max="165" min="165" style="8" width="18.2"/>
    <col collapsed="false" customWidth="true" hidden="false" outlineLevel="0" max="166" min="166" style="8" width="7.6"/>
    <col collapsed="false" customWidth="true" hidden="false" outlineLevel="0" max="167" min="167" style="8" width="12.6"/>
    <col collapsed="false" customWidth="true" hidden="false" outlineLevel="0" max="168" min="168" style="8" width="18.2"/>
    <col collapsed="false" customWidth="true" hidden="false" outlineLevel="0" max="169" min="169" style="8" width="9.6"/>
    <col collapsed="false" customWidth="true" hidden="false" outlineLevel="0" max="170" min="170" style="8" width="14.6"/>
    <col collapsed="false" customWidth="true" hidden="false" outlineLevel="0" max="171" min="171" style="8" width="20.2"/>
    <col collapsed="false" customWidth="true" hidden="false" outlineLevel="0" max="172" min="172" style="8" width="9.6"/>
    <col collapsed="false" customWidth="true" hidden="false" outlineLevel="0" max="173" min="173" style="8" width="14.6"/>
    <col collapsed="false" customWidth="true" hidden="false" outlineLevel="0" max="174" min="174" style="8" width="20.2"/>
    <col collapsed="false" customWidth="true" hidden="false" outlineLevel="0" max="175" min="175" style="8" width="9.6"/>
    <col collapsed="false" customWidth="true" hidden="false" outlineLevel="0" max="176" min="176" style="8" width="14.6"/>
    <col collapsed="false" customWidth="true" hidden="false" outlineLevel="0" max="177" min="177" style="8" width="20.2"/>
    <col collapsed="false" customWidth="true" hidden="false" outlineLevel="0" max="178" min="178" style="8" width="9.6"/>
    <col collapsed="false" customWidth="true" hidden="false" outlineLevel="0" max="179" min="179" style="8" width="14.6"/>
    <col collapsed="false" customWidth="true" hidden="false" outlineLevel="0" max="180" min="180" style="8" width="20.2"/>
    <col collapsed="false" customWidth="true" hidden="false" outlineLevel="0" max="181" min="181" style="8" width="8.6"/>
    <col collapsed="false" customWidth="true" hidden="false" outlineLevel="0" max="182" min="182" style="8" width="13.6"/>
    <col collapsed="false" customWidth="true" hidden="false" outlineLevel="0" max="183" min="183" style="8" width="19.2"/>
    <col collapsed="false" customWidth="true" hidden="false" outlineLevel="0" max="184" min="184" style="8" width="9.6"/>
    <col collapsed="false" customWidth="true" hidden="false" outlineLevel="0" max="185" min="185" style="8" width="14.6"/>
    <col collapsed="false" customWidth="true" hidden="false" outlineLevel="0" max="186" min="186" style="8" width="20.2"/>
    <col collapsed="false" customWidth="true" hidden="false" outlineLevel="0" max="187" min="187" style="8" width="8.6"/>
    <col collapsed="false" customWidth="true" hidden="false" outlineLevel="0" max="188" min="188" style="8" width="13.6"/>
    <col collapsed="false" customWidth="true" hidden="false" outlineLevel="0" max="189" min="189" style="8" width="19.2"/>
    <col collapsed="false" customWidth="true" hidden="false" outlineLevel="0" max="190" min="190" style="8" width="9.6"/>
    <col collapsed="false" customWidth="true" hidden="false" outlineLevel="0" max="191" min="191" style="8" width="14.6"/>
    <col collapsed="false" customWidth="true" hidden="false" outlineLevel="0" max="192" min="192" style="8" width="20.2"/>
    <col collapsed="false" customWidth="true" hidden="false" outlineLevel="0" max="193" min="193" style="8" width="9.6"/>
    <col collapsed="false" customWidth="true" hidden="false" outlineLevel="0" max="194" min="194" style="8" width="14.6"/>
    <col collapsed="false" customWidth="true" hidden="false" outlineLevel="0" max="195" min="195" style="8" width="20.2"/>
    <col collapsed="false" customWidth="true" hidden="false" outlineLevel="0" max="196" min="196" style="8" width="9.6"/>
    <col collapsed="false" customWidth="true" hidden="false" outlineLevel="0" max="197" min="197" style="8" width="14.6"/>
    <col collapsed="false" customWidth="true" hidden="false" outlineLevel="0" max="198" min="198" style="8" width="20.2"/>
    <col collapsed="false" customWidth="true" hidden="false" outlineLevel="0" max="199" min="199" style="8" width="9.6"/>
    <col collapsed="false" customWidth="true" hidden="false" outlineLevel="0" max="200" min="200" style="8" width="14.6"/>
    <col collapsed="false" customWidth="true" hidden="false" outlineLevel="0" max="201" min="201" style="8" width="20.2"/>
    <col collapsed="false" customWidth="true" hidden="false" outlineLevel="0" max="202" min="202" style="8" width="9.6"/>
    <col collapsed="false" customWidth="true" hidden="false" outlineLevel="0" max="203" min="203" style="8" width="14.6"/>
    <col collapsed="false" customWidth="true" hidden="false" outlineLevel="0" max="204" min="204" style="8" width="20.2"/>
    <col collapsed="false" customWidth="true" hidden="false" outlineLevel="0" max="205" min="205" style="8" width="9.6"/>
    <col collapsed="false" customWidth="true" hidden="false" outlineLevel="0" max="206" min="206" style="8" width="14.6"/>
    <col collapsed="false" customWidth="true" hidden="false" outlineLevel="0" max="207" min="207" style="8" width="20.2"/>
    <col collapsed="false" customWidth="true" hidden="false" outlineLevel="0" max="208" min="208" style="8" width="9.6"/>
    <col collapsed="false" customWidth="true" hidden="false" outlineLevel="0" max="209" min="209" style="8" width="14.6"/>
    <col collapsed="false" customWidth="true" hidden="false" outlineLevel="0" max="210" min="210" style="8" width="20.2"/>
    <col collapsed="false" customWidth="true" hidden="false" outlineLevel="0" max="211" min="211" style="8" width="9.6"/>
    <col collapsed="false" customWidth="true" hidden="false" outlineLevel="0" max="212" min="212" style="8" width="14.6"/>
    <col collapsed="false" customWidth="true" hidden="false" outlineLevel="0" max="213" min="213" style="8" width="20.2"/>
    <col collapsed="false" customWidth="true" hidden="false" outlineLevel="0" max="214" min="214" style="8" width="8.6"/>
    <col collapsed="false" customWidth="true" hidden="false" outlineLevel="0" max="215" min="215" style="8" width="13.6"/>
    <col collapsed="false" customWidth="true" hidden="false" outlineLevel="0" max="216" min="216" style="8" width="19.2"/>
    <col collapsed="false" customWidth="true" hidden="false" outlineLevel="0" max="217" min="217" style="8" width="10.2"/>
    <col collapsed="false" customWidth="true" hidden="false" outlineLevel="0" max="218" min="218" style="8" width="19.8"/>
    <col collapsed="false" customWidth="true" hidden="false" outlineLevel="0" max="219" min="219" style="8" width="27.2"/>
    <col collapsed="false" customWidth="true" hidden="false" outlineLevel="0" max="220" min="220" style="8" width="30"/>
    <col collapsed="false" customWidth="true" hidden="false" outlineLevel="0" max="221" min="221" style="8" width="26.8"/>
    <col collapsed="false" customWidth="true" hidden="false" outlineLevel="0" max="222" min="222" style="8" width="9.6"/>
    <col collapsed="false" customWidth="true" hidden="false" outlineLevel="0" max="223" min="223" style="8" width="19.8"/>
    <col collapsed="false" customWidth="true" hidden="false" outlineLevel="0" max="224" min="224" style="8" width="26.6"/>
    <col collapsed="false" customWidth="true" hidden="false" outlineLevel="0" max="225" min="225" style="8" width="29.8"/>
    <col collapsed="false" customWidth="true" hidden="false" outlineLevel="0" max="226" min="226" style="8" width="26.2"/>
    <col collapsed="false" customWidth="true" hidden="false" outlineLevel="0" max="227" min="227" style="8" width="8.6"/>
    <col collapsed="false" customWidth="true" hidden="false" outlineLevel="0" max="228" min="228" style="8" width="13.6"/>
    <col collapsed="false" customWidth="true" hidden="false" outlineLevel="0" max="229" min="229" style="8" width="19.2"/>
    <col collapsed="false" customWidth="true" hidden="false" outlineLevel="0" max="230" min="230" style="8" width="8.6"/>
    <col collapsed="false" customWidth="true" hidden="false" outlineLevel="0" max="231" min="231" style="8" width="13.6"/>
    <col collapsed="false" customWidth="true" hidden="false" outlineLevel="0" max="232" min="232" style="8" width="19.2"/>
    <col collapsed="false" customWidth="true" hidden="false" outlineLevel="0" max="233" min="233" style="8" width="10.38"/>
    <col collapsed="false" customWidth="true" hidden="false" outlineLevel="0" max="234" min="234" style="8" width="10.6"/>
    <col collapsed="false" customWidth="true" hidden="false" outlineLevel="0" max="235" min="235" style="8" width="10.38"/>
    <col collapsed="false" customWidth="true" hidden="false" outlineLevel="0" max="236" min="236" style="8" width="9.8"/>
    <col collapsed="false" customWidth="true" hidden="false" outlineLevel="0" max="237" min="237" style="8" width="10.6"/>
    <col collapsed="false" customWidth="true" hidden="false" outlineLevel="0" max="238" min="238" style="8" width="10"/>
    <col collapsed="false" customWidth="true" hidden="false" outlineLevel="0" max="239" min="239" style="8" width="9.8"/>
    <col collapsed="false" customWidth="true" hidden="false" outlineLevel="0" max="240" min="240" style="8" width="10.6"/>
    <col collapsed="false" customWidth="true" hidden="false" outlineLevel="0" max="241" min="241" style="8" width="10"/>
    <col collapsed="false" customWidth="true" hidden="false" outlineLevel="0" max="242" min="242" style="8" width="9.2"/>
    <col collapsed="false" customWidth="true" hidden="false" outlineLevel="0" max="243" min="243" style="8" width="10.6"/>
    <col collapsed="false" customWidth="true" hidden="false" outlineLevel="0" max="244" min="244" style="8" width="14.2"/>
    <col collapsed="false" customWidth="true" hidden="false" outlineLevel="0" max="247" min="245" style="8" width="10.6"/>
    <col collapsed="false" customWidth="true" hidden="false" outlineLevel="0" max="248" min="248" style="8" width="10"/>
    <col collapsed="false" customWidth="true" hidden="false" outlineLevel="0" max="249" min="249" style="8" width="10.6"/>
    <col collapsed="false" customWidth="true" hidden="false" outlineLevel="0" max="250" min="250" style="8" width="10"/>
    <col collapsed="false" customWidth="true" hidden="false" outlineLevel="0" max="251" min="251" style="8" width="9.8"/>
    <col collapsed="false" customWidth="true" hidden="false" outlineLevel="0" max="252" min="252" style="8" width="10.6"/>
    <col collapsed="false" customWidth="true" hidden="false" outlineLevel="0" max="253" min="253" style="8" width="10"/>
    <col collapsed="false" customWidth="true" hidden="false" outlineLevel="0" max="254" min="254" style="8" width="9.2"/>
    <col collapsed="false" customWidth="true" hidden="false" outlineLevel="0" max="255" min="255" style="8" width="10.6"/>
    <col collapsed="false" customWidth="true" hidden="false" outlineLevel="0" max="256" min="256" style="8" width="14.2"/>
    <col collapsed="false" customWidth="true" hidden="false" outlineLevel="0" max="257" min="257" style="8" width="10"/>
    <col collapsed="false" customWidth="true" hidden="false" outlineLevel="0" max="258" min="258" style="8" width="10.6"/>
    <col collapsed="false" customWidth="true" hidden="false" outlineLevel="0" max="259" min="259" style="8" width="10"/>
    <col collapsed="false" customWidth="true" hidden="false" outlineLevel="0" max="260" min="260" style="8" width="9.38"/>
    <col collapsed="false" customWidth="true" hidden="false" outlineLevel="0" max="261" min="261" style="8" width="10.6"/>
    <col collapsed="false" customWidth="true" hidden="false" outlineLevel="0" max="262" min="262" style="8" width="14.2"/>
    <col collapsed="false" customWidth="true" hidden="false" outlineLevel="0" max="263" min="263" style="8" width="9.2"/>
    <col collapsed="false" customWidth="true" hidden="false" outlineLevel="0" max="264" min="264" style="8" width="8.8"/>
    <col collapsed="false" customWidth="true" hidden="false" outlineLevel="0" max="265" min="265" style="8" width="10.8"/>
    <col collapsed="false" customWidth="true" hidden="false" outlineLevel="0" max="266" min="266" style="8" width="7.8"/>
    <col collapsed="false" customWidth="true" hidden="false" outlineLevel="0" max="267" min="267" style="8" width="3.4"/>
    <col collapsed="false" customWidth="true" hidden="false" outlineLevel="0" max="268" min="268" style="8" width="11.2"/>
    <col collapsed="false" customWidth="true" hidden="false" outlineLevel="0" max="269" min="269" style="8" width="8.2"/>
    <col collapsed="false" customWidth="true" hidden="false" outlineLevel="0" max="271" min="270" style="8" width="13.39"/>
    <col collapsed="false" customWidth="true" hidden="false" outlineLevel="0" max="272" min="272" style="8" width="7.8"/>
    <col collapsed="false" customWidth="true" hidden="false" outlineLevel="0" max="274" min="273" style="8" width="13.39"/>
    <col collapsed="false" customWidth="true" hidden="false" outlineLevel="0" max="275" min="275" style="8" width="8.8"/>
    <col collapsed="false" customWidth="true" hidden="false" outlineLevel="0" max="277" min="276" style="8" width="13.39"/>
    <col collapsed="false" customWidth="true" hidden="false" outlineLevel="0" max="278" min="278" style="8" width="8.2"/>
    <col collapsed="false" customWidth="true" hidden="false" outlineLevel="0" max="280" min="279" style="8" width="13.39"/>
    <col collapsed="false" customWidth="true" hidden="false" outlineLevel="0" max="281" min="281" style="8" width="9"/>
    <col collapsed="false" customWidth="true" hidden="false" outlineLevel="0" max="283" min="282" style="8" width="13.39"/>
    <col collapsed="false" customWidth="true" hidden="false" outlineLevel="0" max="284" min="284" style="8" width="8.38"/>
    <col collapsed="false" customWidth="true" hidden="false" outlineLevel="0" max="286" min="285" style="8" width="13.39"/>
    <col collapsed="false" customWidth="true" hidden="false" outlineLevel="0" max="287" min="287" style="8" width="8.2"/>
    <col collapsed="false" customWidth="true" hidden="false" outlineLevel="0" max="289" min="288" style="8" width="13.39"/>
    <col collapsed="false" customWidth="true" hidden="false" outlineLevel="0" max="290" min="290" style="8" width="7.6"/>
    <col collapsed="false" customWidth="true" hidden="false" outlineLevel="0" max="292" min="291" style="8" width="13.39"/>
    <col collapsed="false" customWidth="true" hidden="false" outlineLevel="0" max="293" min="293" style="8" width="6.41"/>
    <col collapsed="false" customWidth="true" hidden="false" outlineLevel="0" max="294" min="294" style="8" width="10.6"/>
    <col collapsed="false" customWidth="true" hidden="false" outlineLevel="0" max="295" min="295" style="8" width="11.2"/>
    <col collapsed="false" customWidth="true" hidden="false" outlineLevel="0" max="296" min="296" style="8" width="12"/>
    <col collapsed="false" customWidth="true" hidden="false" outlineLevel="0" max="297" min="297" style="8" width="11.6"/>
    <col collapsed="false" customWidth="true" hidden="false" outlineLevel="0" max="298" min="298" style="1" width="7.2"/>
    <col collapsed="false" customWidth="true" hidden="false" outlineLevel="0" max="299" min="299" style="8" width="13.8"/>
    <col collapsed="false" customWidth="true" hidden="false" outlineLevel="0" max="300" min="300" style="8" width="17.59"/>
    <col collapsed="false" customWidth="true" hidden="false" outlineLevel="0" max="301" min="301" style="8" width="12"/>
    <col collapsed="false" customWidth="true" hidden="false" outlineLevel="0" max="302" min="302" style="8" width="13.6"/>
    <col collapsed="false" customWidth="true" hidden="false" outlineLevel="0" max="303" min="303" style="8" width="12.39"/>
    <col collapsed="false" customWidth="true" hidden="false" outlineLevel="0" max="304" min="304" style="8" width="7.6"/>
    <col collapsed="false" customWidth="true" hidden="false" outlineLevel="0" max="305" min="305" style="8" width="12.6"/>
    <col collapsed="false" customWidth="true" hidden="false" outlineLevel="0" max="306" min="306" style="8" width="14.2"/>
    <col collapsed="false" customWidth="true" hidden="false" outlineLevel="0" max="307" min="307" style="8" width="7.6"/>
    <col collapsed="false" customWidth="true" hidden="false" outlineLevel="0" max="308" min="308" style="8" width="12.6"/>
    <col collapsed="false" customWidth="true" hidden="false" outlineLevel="0" max="309" min="309" style="8" width="14.2"/>
    <col collapsed="false" customWidth="true" hidden="false" outlineLevel="0" max="310" min="310" style="8" width="9.6"/>
    <col collapsed="false" customWidth="true" hidden="false" outlineLevel="0" max="311" min="311" style="8" width="14.6"/>
    <col collapsed="false" customWidth="true" hidden="false" outlineLevel="0" max="312" min="312" style="8" width="14.2"/>
    <col collapsed="false" customWidth="true" hidden="false" outlineLevel="0" max="313" min="313" style="8" width="9.6"/>
    <col collapsed="false" customWidth="true" hidden="false" outlineLevel="0" max="314" min="314" style="8" width="14.6"/>
    <col collapsed="false" customWidth="true" hidden="false" outlineLevel="0" max="315" min="315" style="8" width="14.2"/>
    <col collapsed="false" customWidth="true" hidden="false" outlineLevel="0" max="316" min="316" style="8" width="9.6"/>
    <col collapsed="false" customWidth="true" hidden="false" outlineLevel="0" max="317" min="317" style="8" width="14.6"/>
    <col collapsed="false" customWidth="true" hidden="false" outlineLevel="0" max="318" min="318" style="8" width="14.2"/>
    <col collapsed="false" customWidth="true" hidden="false" outlineLevel="0" max="319" min="319" style="8" width="9.6"/>
    <col collapsed="false" customWidth="true" hidden="false" outlineLevel="0" max="320" min="320" style="8" width="14.6"/>
    <col collapsed="false" customWidth="true" hidden="false" outlineLevel="0" max="321" min="321" style="8" width="14.2"/>
    <col collapsed="false" customWidth="true" hidden="false" outlineLevel="0" max="322" min="322" style="8" width="8.6"/>
    <col collapsed="false" customWidth="true" hidden="false" outlineLevel="0" max="323" min="323" style="8" width="13.6"/>
    <col collapsed="false" customWidth="true" hidden="false" outlineLevel="0" max="324" min="324" style="8" width="14.2"/>
    <col collapsed="false" customWidth="true" hidden="false" outlineLevel="0" max="325" min="325" style="8" width="9.6"/>
    <col collapsed="false" customWidth="true" hidden="false" outlineLevel="0" max="326" min="326" style="8" width="14.6"/>
    <col collapsed="false" customWidth="true" hidden="false" outlineLevel="0" max="327" min="327" style="8" width="14.2"/>
    <col collapsed="false" customWidth="true" hidden="false" outlineLevel="0" max="328" min="328" style="8" width="8.6"/>
    <col collapsed="false" customWidth="true" hidden="false" outlineLevel="0" max="329" min="329" style="8" width="13.6"/>
    <col collapsed="false" customWidth="true" hidden="false" outlineLevel="0" max="330" min="330" style="8" width="14.2"/>
    <col collapsed="false" customWidth="true" hidden="false" outlineLevel="0" max="331" min="331" style="8" width="9.6"/>
    <col collapsed="false" customWidth="true" hidden="false" outlineLevel="0" max="332" min="332" style="8" width="14.6"/>
    <col collapsed="false" customWidth="true" hidden="false" outlineLevel="0" max="333" min="333" style="8" width="14.2"/>
    <col collapsed="false" customWidth="true" hidden="false" outlineLevel="0" max="334" min="334" style="8" width="9.6"/>
    <col collapsed="false" customWidth="true" hidden="false" outlineLevel="0" max="335" min="335" style="8" width="14.6"/>
    <col collapsed="false" customWidth="true" hidden="false" outlineLevel="0" max="336" min="336" style="8" width="14.2"/>
    <col collapsed="false" customWidth="true" hidden="false" outlineLevel="0" max="337" min="337" style="8" width="9.6"/>
    <col collapsed="false" customWidth="true" hidden="false" outlineLevel="0" max="338" min="338" style="8" width="14.6"/>
    <col collapsed="false" customWidth="true" hidden="false" outlineLevel="0" max="339" min="339" style="8" width="14.2"/>
    <col collapsed="false" customWidth="true" hidden="false" outlineLevel="0" max="340" min="340" style="8" width="9.6"/>
    <col collapsed="false" customWidth="true" hidden="false" outlineLevel="0" max="341" min="341" style="8" width="14.6"/>
    <col collapsed="false" customWidth="true" hidden="false" outlineLevel="0" max="342" min="342" style="8" width="14.2"/>
    <col collapsed="false" customWidth="true" hidden="false" outlineLevel="0" max="343" min="343" style="8" width="9.6"/>
    <col collapsed="false" customWidth="true" hidden="false" outlineLevel="0" max="344" min="344" style="8" width="14.6"/>
    <col collapsed="false" customWidth="true" hidden="false" outlineLevel="0" max="345" min="345" style="8" width="14.2"/>
    <col collapsed="false" customWidth="true" hidden="false" outlineLevel="0" max="346" min="346" style="8" width="9.6"/>
    <col collapsed="false" customWidth="true" hidden="false" outlineLevel="0" max="347" min="347" style="8" width="14.6"/>
    <col collapsed="false" customWidth="true" hidden="false" outlineLevel="0" max="348" min="348" style="8" width="14.2"/>
    <col collapsed="false" customWidth="true" hidden="false" outlineLevel="0" max="349" min="349" style="8" width="9.6"/>
    <col collapsed="false" customWidth="true" hidden="false" outlineLevel="0" max="350" min="350" style="8" width="14.6"/>
    <col collapsed="false" customWidth="true" hidden="false" outlineLevel="0" max="351" min="351" style="8" width="14.2"/>
    <col collapsed="false" customWidth="true" hidden="false" outlineLevel="0" max="352" min="352" style="8" width="9.6"/>
    <col collapsed="false" customWidth="true" hidden="false" outlineLevel="0" max="353" min="353" style="8" width="14.6"/>
    <col collapsed="false" customWidth="true" hidden="false" outlineLevel="0" max="354" min="354" style="8" width="14.2"/>
    <col collapsed="false" customWidth="true" hidden="false" outlineLevel="0" max="355" min="355" style="8" width="8.6"/>
    <col collapsed="false" customWidth="true" hidden="false" outlineLevel="0" max="356" min="356" style="8" width="13.6"/>
    <col collapsed="false" customWidth="true" hidden="false" outlineLevel="0" max="357" min="357" style="8" width="14.2"/>
    <col collapsed="false" customWidth="true" hidden="false" outlineLevel="0" max="358" min="358" style="8" width="10.2"/>
    <col collapsed="false" customWidth="true" hidden="false" outlineLevel="0" max="359" min="359" style="8" width="13.2"/>
    <col collapsed="false" customWidth="true" hidden="false" outlineLevel="0" max="360" min="360" style="8" width="13.8"/>
    <col collapsed="false" customWidth="true" hidden="false" outlineLevel="0" max="361" min="361" style="8" width="15.6"/>
    <col collapsed="false" customWidth="true" hidden="false" outlineLevel="0" max="362" min="362" style="8" width="14.2"/>
    <col collapsed="false" customWidth="true" hidden="false" outlineLevel="0" max="363" min="363" style="8" width="9.6"/>
    <col collapsed="false" customWidth="true" hidden="false" outlineLevel="0" max="364" min="364" style="8" width="13.2"/>
    <col collapsed="false" customWidth="true" hidden="false" outlineLevel="0" max="365" min="365" style="8" width="13.8"/>
    <col collapsed="false" customWidth="true" hidden="false" outlineLevel="0" max="366" min="366" style="8" width="15.6"/>
    <col collapsed="false" customWidth="true" hidden="false" outlineLevel="0" max="367" min="367" style="8" width="14.2"/>
    <col collapsed="false" customWidth="true" hidden="false" outlineLevel="0" max="368" min="368" style="8" width="8.6"/>
    <col collapsed="false" customWidth="true" hidden="false" outlineLevel="0" max="369" min="369" style="8" width="13.6"/>
    <col collapsed="false" customWidth="true" hidden="false" outlineLevel="0" max="370" min="370" style="8" width="14.2"/>
    <col collapsed="false" customWidth="true" hidden="false" outlineLevel="0" max="371" min="371" style="8" width="8.6"/>
    <col collapsed="false" customWidth="true" hidden="false" outlineLevel="0" max="372" min="372" style="8" width="13.6"/>
    <col collapsed="false" customWidth="true" hidden="false" outlineLevel="0" max="373" min="373" style="8" width="14.2"/>
    <col collapsed="false" customWidth="true" hidden="false" outlineLevel="0" max="374" min="374" style="8" width="10.38"/>
    <col collapsed="false" customWidth="true" hidden="false" outlineLevel="0" max="375" min="375" style="8" width="10.6"/>
    <col collapsed="false" customWidth="true" hidden="false" outlineLevel="0" max="376" min="376" style="8" width="10.38"/>
    <col collapsed="false" customWidth="true" hidden="false" outlineLevel="0" max="377" min="377" style="8" width="9.8"/>
    <col collapsed="false" customWidth="true" hidden="false" outlineLevel="0" max="378" min="378" style="8" width="10.6"/>
    <col collapsed="false" customWidth="true" hidden="false" outlineLevel="0" max="379" min="379" style="8" width="10"/>
    <col collapsed="false" customWidth="true" hidden="false" outlineLevel="0" max="380" min="380" style="8" width="9.8"/>
    <col collapsed="false" customWidth="true" hidden="false" outlineLevel="0" max="381" min="381" style="8" width="10.6"/>
    <col collapsed="false" customWidth="true" hidden="false" outlineLevel="0" max="382" min="382" style="8" width="10"/>
    <col collapsed="false" customWidth="true" hidden="false" outlineLevel="0" max="383" min="383" style="8" width="9.2"/>
    <col collapsed="false" customWidth="true" hidden="false" outlineLevel="0" max="384" min="384" style="8" width="10.6"/>
    <col collapsed="false" customWidth="true" hidden="false" outlineLevel="0" max="385" min="385" style="8" width="14.2"/>
    <col collapsed="false" customWidth="true" hidden="false" outlineLevel="0" max="388" min="386" style="8" width="10.6"/>
    <col collapsed="false" customWidth="true" hidden="false" outlineLevel="0" max="389" min="389" style="8" width="10"/>
    <col collapsed="false" customWidth="true" hidden="false" outlineLevel="0" max="390" min="390" style="8" width="10.6"/>
    <col collapsed="false" customWidth="true" hidden="false" outlineLevel="0" max="391" min="391" style="8" width="10"/>
    <col collapsed="false" customWidth="true" hidden="false" outlineLevel="0" max="392" min="392" style="8" width="9.8"/>
    <col collapsed="false" customWidth="true" hidden="false" outlineLevel="0" max="393" min="393" style="8" width="10.6"/>
    <col collapsed="false" customWidth="true" hidden="false" outlineLevel="0" max="394" min="394" style="8" width="10"/>
    <col collapsed="false" customWidth="true" hidden="false" outlineLevel="0" max="395" min="395" style="8" width="9.2"/>
    <col collapsed="false" customWidth="true" hidden="false" outlineLevel="0" max="396" min="396" style="8" width="10.6"/>
    <col collapsed="false" customWidth="true" hidden="false" outlineLevel="0" max="397" min="397" style="8" width="14.2"/>
    <col collapsed="false" customWidth="true" hidden="false" outlineLevel="0" max="398" min="398" style="8" width="10"/>
    <col collapsed="false" customWidth="true" hidden="false" outlineLevel="0" max="399" min="399" style="8" width="10.6"/>
    <col collapsed="false" customWidth="true" hidden="false" outlineLevel="0" max="400" min="400" style="8" width="10"/>
    <col collapsed="false" customWidth="true" hidden="false" outlineLevel="0" max="401" min="401" style="8" width="9.38"/>
    <col collapsed="false" customWidth="true" hidden="false" outlineLevel="0" max="402" min="402" style="8" width="10.6"/>
    <col collapsed="false" customWidth="true" hidden="false" outlineLevel="0" max="403" min="403" style="8" width="14.2"/>
    <col collapsed="false" customWidth="true" hidden="false" outlineLevel="0" max="404" min="404" style="8" width="9.2"/>
    <col collapsed="false" customWidth="true" hidden="false" outlineLevel="0" max="405" min="405" style="8" width="8.8"/>
    <col collapsed="false" customWidth="true" hidden="false" outlineLevel="0" max="406" min="406" style="8" width="10.8"/>
    <col collapsed="false" customWidth="true" hidden="false" outlineLevel="0" max="407" min="407" style="8" width="7.8"/>
    <col collapsed="false" customWidth="true" hidden="false" outlineLevel="0" max="408" min="408" style="8" width="3.4"/>
    <col collapsed="false" customWidth="true" hidden="false" outlineLevel="0" max="409" min="409" style="8" width="11.2"/>
    <col collapsed="false" customWidth="true" hidden="false" outlineLevel="0" max="410" min="410" style="8" width="8.2"/>
    <col collapsed="false" customWidth="true" hidden="false" outlineLevel="0" max="412" min="411" style="8" width="13.39"/>
    <col collapsed="false" customWidth="true" hidden="false" outlineLevel="0" max="413" min="413" style="8" width="7.8"/>
    <col collapsed="false" customWidth="true" hidden="false" outlineLevel="0" max="415" min="414" style="8" width="13.39"/>
    <col collapsed="false" customWidth="true" hidden="false" outlineLevel="0" max="416" min="416" style="8" width="8.8"/>
    <col collapsed="false" customWidth="true" hidden="false" outlineLevel="0" max="418" min="417" style="8" width="13.39"/>
    <col collapsed="false" customWidth="true" hidden="false" outlineLevel="0" max="419" min="419" style="8" width="8.2"/>
    <col collapsed="false" customWidth="true" hidden="false" outlineLevel="0" max="421" min="420" style="8" width="13.39"/>
    <col collapsed="false" customWidth="true" hidden="false" outlineLevel="0" max="422" min="422" style="8" width="9"/>
    <col collapsed="false" customWidth="true" hidden="false" outlineLevel="0" max="424" min="423" style="8" width="13.39"/>
    <col collapsed="false" customWidth="true" hidden="false" outlineLevel="0" max="425" min="425" style="8" width="8.38"/>
    <col collapsed="false" customWidth="true" hidden="false" outlineLevel="0" max="427" min="426" style="8" width="13.39"/>
    <col collapsed="false" customWidth="true" hidden="false" outlineLevel="0" max="428" min="428" style="8" width="8.2"/>
    <col collapsed="false" customWidth="true" hidden="false" outlineLevel="0" max="430" min="429" style="8" width="13.39"/>
    <col collapsed="false" customWidth="true" hidden="false" outlineLevel="0" max="431" min="431" style="8" width="7.6"/>
    <col collapsed="false" customWidth="true" hidden="false" outlineLevel="0" max="433" min="432" style="8" width="13.39"/>
    <col collapsed="false" customWidth="true" hidden="false" outlineLevel="0" max="434" min="434" style="8" width="6.8"/>
    <col collapsed="false" customWidth="true" hidden="false" outlineLevel="0" max="435" min="435" style="8" width="10.6"/>
    <col collapsed="false" customWidth="true" hidden="false" outlineLevel="0" max="436" min="436" style="8" width="11.2"/>
    <col collapsed="false" customWidth="true" hidden="false" outlineLevel="0" max="437" min="437" style="8" width="12"/>
    <col collapsed="false" customWidth="true" hidden="false" outlineLevel="0" max="438" min="438" style="8" width="11.6"/>
    <col collapsed="false" customWidth="true" hidden="false" outlineLevel="0" max="439" min="439" style="1" width="7.2"/>
    <col collapsed="false" customWidth="true" hidden="false" outlineLevel="0" max="440" min="440" style="8" width="13.8"/>
    <col collapsed="false" customWidth="true" hidden="false" outlineLevel="0" max="441" min="441" style="8" width="12.2"/>
    <col collapsed="false" customWidth="true" hidden="false" outlineLevel="0" max="442" min="442" style="8" width="12"/>
    <col collapsed="false" customWidth="true" hidden="false" outlineLevel="0" max="443" min="443" style="8" width="13.6"/>
    <col collapsed="false" customWidth="true" hidden="false" outlineLevel="0" max="444" min="444" style="8" width="12.39"/>
    <col collapsed="false" customWidth="true" hidden="false" outlineLevel="0" max="445" min="445" style="8" width="7.6"/>
    <col collapsed="false" customWidth="true" hidden="false" outlineLevel="0" max="446" min="446" style="8" width="12.6"/>
    <col collapsed="false" customWidth="true" hidden="false" outlineLevel="0" max="447" min="447" style="8" width="14.2"/>
    <col collapsed="false" customWidth="true" hidden="false" outlineLevel="0" max="448" min="448" style="8" width="7.6"/>
    <col collapsed="false" customWidth="true" hidden="false" outlineLevel="0" max="449" min="449" style="8" width="12.6"/>
    <col collapsed="false" customWidth="true" hidden="false" outlineLevel="0" max="450" min="450" style="8" width="14.2"/>
    <col collapsed="false" customWidth="true" hidden="false" outlineLevel="0" max="451" min="451" style="8" width="9.6"/>
    <col collapsed="false" customWidth="true" hidden="false" outlineLevel="0" max="452" min="452" style="8" width="14.6"/>
    <col collapsed="false" customWidth="true" hidden="false" outlineLevel="0" max="453" min="453" style="8" width="14.2"/>
    <col collapsed="false" customWidth="true" hidden="false" outlineLevel="0" max="454" min="454" style="8" width="9.6"/>
    <col collapsed="false" customWidth="true" hidden="false" outlineLevel="0" max="455" min="455" style="8" width="14.6"/>
    <col collapsed="false" customWidth="true" hidden="false" outlineLevel="0" max="456" min="456" style="8" width="14.2"/>
    <col collapsed="false" customWidth="true" hidden="false" outlineLevel="0" max="457" min="457" style="8" width="9.6"/>
    <col collapsed="false" customWidth="true" hidden="false" outlineLevel="0" max="458" min="458" style="8" width="14.6"/>
    <col collapsed="false" customWidth="true" hidden="false" outlineLevel="0" max="459" min="459" style="8" width="14.2"/>
    <col collapsed="false" customWidth="true" hidden="false" outlineLevel="0" max="460" min="460" style="8" width="9.6"/>
    <col collapsed="false" customWidth="true" hidden="false" outlineLevel="0" max="461" min="461" style="8" width="14.6"/>
    <col collapsed="false" customWidth="true" hidden="false" outlineLevel="0" max="462" min="462" style="8" width="14.2"/>
    <col collapsed="false" customWidth="true" hidden="false" outlineLevel="0" max="463" min="463" style="8" width="8.6"/>
    <col collapsed="false" customWidth="true" hidden="false" outlineLevel="0" max="464" min="464" style="8" width="13.6"/>
    <col collapsed="false" customWidth="true" hidden="false" outlineLevel="0" max="465" min="465" style="8" width="14.2"/>
    <col collapsed="false" customWidth="true" hidden="false" outlineLevel="0" max="466" min="466" style="8" width="9.6"/>
    <col collapsed="false" customWidth="true" hidden="false" outlineLevel="0" max="467" min="467" style="8" width="14.6"/>
    <col collapsed="false" customWidth="true" hidden="false" outlineLevel="0" max="468" min="468" style="8" width="14.2"/>
    <col collapsed="false" customWidth="true" hidden="false" outlineLevel="0" max="469" min="469" style="8" width="8.6"/>
    <col collapsed="false" customWidth="true" hidden="false" outlineLevel="0" max="470" min="470" style="8" width="13.6"/>
    <col collapsed="false" customWidth="true" hidden="false" outlineLevel="0" max="471" min="471" style="8" width="14.2"/>
    <col collapsed="false" customWidth="true" hidden="false" outlineLevel="0" max="472" min="472" style="8" width="9.6"/>
    <col collapsed="false" customWidth="true" hidden="false" outlineLevel="0" max="473" min="473" style="8" width="14.6"/>
    <col collapsed="false" customWidth="true" hidden="false" outlineLevel="0" max="474" min="474" style="8" width="14.2"/>
    <col collapsed="false" customWidth="true" hidden="false" outlineLevel="0" max="475" min="475" style="8" width="9.6"/>
    <col collapsed="false" customWidth="true" hidden="false" outlineLevel="0" max="476" min="476" style="8" width="14.6"/>
    <col collapsed="false" customWidth="true" hidden="false" outlineLevel="0" max="477" min="477" style="8" width="14.2"/>
    <col collapsed="false" customWidth="true" hidden="false" outlineLevel="0" max="478" min="478" style="8" width="9.6"/>
    <col collapsed="false" customWidth="true" hidden="false" outlineLevel="0" max="479" min="479" style="8" width="14.6"/>
    <col collapsed="false" customWidth="true" hidden="false" outlineLevel="0" max="480" min="480" style="8" width="14.2"/>
    <col collapsed="false" customWidth="true" hidden="false" outlineLevel="0" max="481" min="481" style="8" width="9.6"/>
    <col collapsed="false" customWidth="true" hidden="false" outlineLevel="0" max="482" min="482" style="8" width="14.6"/>
    <col collapsed="false" customWidth="true" hidden="false" outlineLevel="0" max="483" min="483" style="8" width="14.2"/>
    <col collapsed="false" customWidth="true" hidden="false" outlineLevel="0" max="484" min="484" style="8" width="9.6"/>
    <col collapsed="false" customWidth="true" hidden="false" outlineLevel="0" max="485" min="485" style="8" width="14.6"/>
    <col collapsed="false" customWidth="true" hidden="false" outlineLevel="0" max="486" min="486" style="8" width="14.2"/>
    <col collapsed="false" customWidth="true" hidden="false" outlineLevel="0" max="487" min="487" style="8" width="9.6"/>
    <col collapsed="false" customWidth="true" hidden="false" outlineLevel="0" max="488" min="488" style="8" width="14.6"/>
    <col collapsed="false" customWidth="true" hidden="false" outlineLevel="0" max="489" min="489" style="8" width="14.2"/>
    <col collapsed="false" customWidth="true" hidden="false" outlineLevel="0" max="490" min="490" style="8" width="9.6"/>
    <col collapsed="false" customWidth="true" hidden="false" outlineLevel="0" max="491" min="491" style="8" width="14.6"/>
    <col collapsed="false" customWidth="true" hidden="false" outlineLevel="0" max="492" min="492" style="8" width="14.2"/>
    <col collapsed="false" customWidth="true" hidden="false" outlineLevel="0" max="493" min="493" style="8" width="9.6"/>
    <col collapsed="false" customWidth="true" hidden="false" outlineLevel="0" max="494" min="494" style="8" width="14.6"/>
    <col collapsed="false" customWidth="true" hidden="false" outlineLevel="0" max="495" min="495" style="8" width="14.2"/>
    <col collapsed="false" customWidth="true" hidden="false" outlineLevel="0" max="496" min="496" style="8" width="8.6"/>
    <col collapsed="false" customWidth="true" hidden="false" outlineLevel="0" max="497" min="497" style="8" width="13.6"/>
    <col collapsed="false" customWidth="true" hidden="false" outlineLevel="0" max="498" min="498" style="8" width="14.2"/>
    <col collapsed="false" customWidth="true" hidden="false" outlineLevel="0" max="499" min="499" style="8" width="10.2"/>
    <col collapsed="false" customWidth="true" hidden="false" outlineLevel="0" max="500" min="500" style="8" width="13.2"/>
    <col collapsed="false" customWidth="true" hidden="false" outlineLevel="0" max="501" min="501" style="8" width="13.8"/>
    <col collapsed="false" customWidth="true" hidden="false" outlineLevel="0" max="502" min="502" style="8" width="15.6"/>
    <col collapsed="false" customWidth="true" hidden="false" outlineLevel="0" max="503" min="503" style="8" width="14.2"/>
    <col collapsed="false" customWidth="true" hidden="false" outlineLevel="0" max="504" min="504" style="8" width="9.6"/>
    <col collapsed="false" customWidth="true" hidden="false" outlineLevel="0" max="505" min="505" style="8" width="13.2"/>
    <col collapsed="false" customWidth="true" hidden="false" outlineLevel="0" max="506" min="506" style="8" width="13.8"/>
    <col collapsed="false" customWidth="true" hidden="false" outlineLevel="0" max="507" min="507" style="8" width="15.6"/>
    <col collapsed="false" customWidth="true" hidden="false" outlineLevel="0" max="508" min="508" style="8" width="14.2"/>
    <col collapsed="false" customWidth="true" hidden="false" outlineLevel="0" max="509" min="509" style="8" width="8.6"/>
    <col collapsed="false" customWidth="true" hidden="false" outlineLevel="0" max="510" min="510" style="8" width="13.6"/>
    <col collapsed="false" customWidth="true" hidden="false" outlineLevel="0" max="511" min="511" style="8" width="14.2"/>
    <col collapsed="false" customWidth="true" hidden="false" outlineLevel="0" max="512" min="512" style="8" width="8.6"/>
    <col collapsed="false" customWidth="true" hidden="false" outlineLevel="0" max="513" min="513" style="8" width="13.6"/>
    <col collapsed="false" customWidth="true" hidden="false" outlineLevel="0" max="514" min="514" style="8" width="14.2"/>
    <col collapsed="false" customWidth="true" hidden="false" outlineLevel="0" max="515" min="515" style="8" width="10.38"/>
    <col collapsed="false" customWidth="true" hidden="false" outlineLevel="0" max="516" min="516" style="8" width="10.6"/>
    <col collapsed="false" customWidth="true" hidden="false" outlineLevel="0" max="517" min="517" style="8" width="10.38"/>
    <col collapsed="false" customWidth="true" hidden="false" outlineLevel="0" max="518" min="518" style="8" width="9.8"/>
    <col collapsed="false" customWidth="true" hidden="false" outlineLevel="0" max="519" min="519" style="8" width="10.6"/>
    <col collapsed="false" customWidth="true" hidden="false" outlineLevel="0" max="520" min="520" style="8" width="10"/>
    <col collapsed="false" customWidth="true" hidden="false" outlineLevel="0" max="521" min="521" style="8" width="9.8"/>
    <col collapsed="false" customWidth="true" hidden="false" outlineLevel="0" max="522" min="522" style="8" width="10.6"/>
    <col collapsed="false" customWidth="true" hidden="false" outlineLevel="0" max="523" min="523" style="8" width="10"/>
    <col collapsed="false" customWidth="true" hidden="false" outlineLevel="0" max="524" min="524" style="8" width="9.2"/>
    <col collapsed="false" customWidth="true" hidden="false" outlineLevel="0" max="525" min="525" style="8" width="10.6"/>
    <col collapsed="false" customWidth="true" hidden="false" outlineLevel="0" max="526" min="526" style="8" width="14.2"/>
    <col collapsed="false" customWidth="true" hidden="false" outlineLevel="0" max="529" min="527" style="8" width="10.6"/>
    <col collapsed="false" customWidth="true" hidden="false" outlineLevel="0" max="530" min="530" style="8" width="10"/>
    <col collapsed="false" customWidth="true" hidden="false" outlineLevel="0" max="531" min="531" style="8" width="10.6"/>
    <col collapsed="false" customWidth="true" hidden="false" outlineLevel="0" max="532" min="532" style="8" width="10"/>
    <col collapsed="false" customWidth="true" hidden="false" outlineLevel="0" max="533" min="533" style="8" width="9.8"/>
    <col collapsed="false" customWidth="true" hidden="false" outlineLevel="0" max="534" min="534" style="8" width="10.6"/>
    <col collapsed="false" customWidth="true" hidden="false" outlineLevel="0" max="535" min="535" style="8" width="10"/>
    <col collapsed="false" customWidth="true" hidden="false" outlineLevel="0" max="536" min="536" style="8" width="9.2"/>
    <col collapsed="false" customWidth="true" hidden="false" outlineLevel="0" max="537" min="537" style="8" width="10.6"/>
    <col collapsed="false" customWidth="true" hidden="false" outlineLevel="0" max="538" min="538" style="8" width="14.2"/>
    <col collapsed="false" customWidth="true" hidden="false" outlineLevel="0" max="539" min="539" style="8" width="10"/>
    <col collapsed="false" customWidth="true" hidden="false" outlineLevel="0" max="540" min="540" style="8" width="10.6"/>
    <col collapsed="false" customWidth="true" hidden="false" outlineLevel="0" max="541" min="541" style="8" width="10"/>
    <col collapsed="false" customWidth="true" hidden="false" outlineLevel="0" max="542" min="542" style="8" width="9.38"/>
    <col collapsed="false" customWidth="true" hidden="false" outlineLevel="0" max="543" min="543" style="8" width="10.6"/>
    <col collapsed="false" customWidth="true" hidden="false" outlineLevel="0" max="544" min="544" style="8" width="14.2"/>
    <col collapsed="false" customWidth="true" hidden="false" outlineLevel="0" max="545" min="545" style="8" width="9.2"/>
    <col collapsed="false" customWidth="true" hidden="false" outlineLevel="0" max="546" min="546" style="8" width="8.8"/>
    <col collapsed="false" customWidth="true" hidden="false" outlineLevel="0" max="547" min="547" style="8" width="10.8"/>
    <col collapsed="false" customWidth="true" hidden="false" outlineLevel="0" max="548" min="548" style="8" width="7.8"/>
    <col collapsed="false" customWidth="true" hidden="false" outlineLevel="0" max="549" min="549" style="8" width="3.4"/>
    <col collapsed="false" customWidth="true" hidden="false" outlineLevel="0" max="550" min="550" style="8" width="11.2"/>
    <col collapsed="false" customWidth="true" hidden="false" outlineLevel="0" max="551" min="551" style="8" width="8.2"/>
    <col collapsed="false" customWidth="true" hidden="false" outlineLevel="0" max="553" min="552" style="8" width="13.39"/>
    <col collapsed="false" customWidth="true" hidden="false" outlineLevel="0" max="554" min="554" style="8" width="7.8"/>
    <col collapsed="false" customWidth="true" hidden="false" outlineLevel="0" max="556" min="555" style="8" width="13.39"/>
    <col collapsed="false" customWidth="true" hidden="false" outlineLevel="0" max="557" min="557" style="8" width="8.8"/>
    <col collapsed="false" customWidth="true" hidden="false" outlineLevel="0" max="559" min="558" style="8" width="13.39"/>
    <col collapsed="false" customWidth="true" hidden="false" outlineLevel="0" max="560" min="560" style="8" width="8.2"/>
    <col collapsed="false" customWidth="true" hidden="false" outlineLevel="0" max="562" min="561" style="8" width="13.39"/>
    <col collapsed="false" customWidth="true" hidden="false" outlineLevel="0" max="563" min="563" style="8" width="9"/>
    <col collapsed="false" customWidth="true" hidden="false" outlineLevel="0" max="565" min="564" style="8" width="13.39"/>
    <col collapsed="false" customWidth="true" hidden="false" outlineLevel="0" max="566" min="566" style="8" width="8.38"/>
    <col collapsed="false" customWidth="true" hidden="false" outlineLevel="0" max="568" min="567" style="8" width="13.39"/>
    <col collapsed="false" customWidth="true" hidden="false" outlineLevel="0" max="569" min="569" style="8" width="8.2"/>
    <col collapsed="false" customWidth="true" hidden="false" outlineLevel="0" max="571" min="570" style="8" width="13.39"/>
    <col collapsed="false" customWidth="true" hidden="false" outlineLevel="0" max="572" min="572" style="8" width="7.6"/>
    <col collapsed="false" customWidth="true" hidden="false" outlineLevel="0" max="574" min="573" style="8" width="13.39"/>
    <col collapsed="false" customWidth="true" hidden="false" outlineLevel="0" max="575" min="575" style="8" width="6.41"/>
    <col collapsed="false" customWidth="true" hidden="false" outlineLevel="0" max="576" min="576" style="8" width="10.6"/>
    <col collapsed="false" customWidth="true" hidden="false" outlineLevel="0" max="577" min="577" style="8" width="11.2"/>
    <col collapsed="false" customWidth="true" hidden="false" outlineLevel="0" max="578" min="578" style="8" width="12"/>
    <col collapsed="false" customWidth="true" hidden="false" outlineLevel="0" max="579" min="579" style="8" width="11.6"/>
    <col collapsed="false" customWidth="true" hidden="false" outlineLevel="0" max="580" min="580" style="1" width="7.2"/>
    <col collapsed="false" customWidth="true" hidden="false" outlineLevel="0" max="581" min="581" style="8" width="13.8"/>
    <col collapsed="false" customWidth="true" hidden="false" outlineLevel="0" max="582" min="582" style="8" width="12.2"/>
    <col collapsed="false" customWidth="true" hidden="false" outlineLevel="0" max="583" min="583" style="8" width="12"/>
    <col collapsed="false" customWidth="true" hidden="false" outlineLevel="0" max="584" min="584" style="8" width="13.6"/>
    <col collapsed="false" customWidth="true" hidden="false" outlineLevel="0" max="585" min="585" style="8" width="12.39"/>
    <col collapsed="false" customWidth="true" hidden="false" outlineLevel="0" max="586" min="586" style="8" width="7.6"/>
    <col collapsed="false" customWidth="true" hidden="false" outlineLevel="0" max="587" min="587" style="8" width="12.6"/>
    <col collapsed="false" customWidth="true" hidden="false" outlineLevel="0" max="588" min="588" style="8" width="14.2"/>
    <col collapsed="false" customWidth="true" hidden="false" outlineLevel="0" max="589" min="589" style="8" width="7.6"/>
    <col collapsed="false" customWidth="true" hidden="false" outlineLevel="0" max="590" min="590" style="8" width="12.6"/>
    <col collapsed="false" customWidth="true" hidden="false" outlineLevel="0" max="591" min="591" style="8" width="14.2"/>
    <col collapsed="false" customWidth="true" hidden="false" outlineLevel="0" max="592" min="592" style="8" width="9.6"/>
    <col collapsed="false" customWidth="true" hidden="false" outlineLevel="0" max="593" min="593" style="8" width="14.6"/>
    <col collapsed="false" customWidth="true" hidden="false" outlineLevel="0" max="594" min="594" style="8" width="14.2"/>
    <col collapsed="false" customWidth="true" hidden="false" outlineLevel="0" max="595" min="595" style="8" width="9.6"/>
    <col collapsed="false" customWidth="true" hidden="false" outlineLevel="0" max="596" min="596" style="8" width="14.6"/>
    <col collapsed="false" customWidth="true" hidden="false" outlineLevel="0" max="597" min="597" style="8" width="14.2"/>
    <col collapsed="false" customWidth="true" hidden="false" outlineLevel="0" max="598" min="598" style="8" width="9.6"/>
    <col collapsed="false" customWidth="true" hidden="false" outlineLevel="0" max="599" min="599" style="8" width="14.6"/>
    <col collapsed="false" customWidth="true" hidden="false" outlineLevel="0" max="600" min="600" style="8" width="14.2"/>
    <col collapsed="false" customWidth="true" hidden="false" outlineLevel="0" max="601" min="601" style="8" width="9.6"/>
    <col collapsed="false" customWidth="true" hidden="false" outlineLevel="0" max="602" min="602" style="8" width="14.6"/>
    <col collapsed="false" customWidth="true" hidden="false" outlineLevel="0" max="603" min="603" style="8" width="14.2"/>
    <col collapsed="false" customWidth="true" hidden="false" outlineLevel="0" max="604" min="604" style="8" width="8.6"/>
    <col collapsed="false" customWidth="true" hidden="false" outlineLevel="0" max="605" min="605" style="8" width="13.6"/>
    <col collapsed="false" customWidth="true" hidden="false" outlineLevel="0" max="606" min="606" style="8" width="14.2"/>
    <col collapsed="false" customWidth="true" hidden="false" outlineLevel="0" max="607" min="607" style="8" width="9.6"/>
    <col collapsed="false" customWidth="true" hidden="false" outlineLevel="0" max="608" min="608" style="8" width="14.6"/>
    <col collapsed="false" customWidth="true" hidden="false" outlineLevel="0" max="609" min="609" style="8" width="14.2"/>
    <col collapsed="false" customWidth="true" hidden="false" outlineLevel="0" max="610" min="610" style="8" width="8.6"/>
    <col collapsed="false" customWidth="true" hidden="false" outlineLevel="0" max="611" min="611" style="8" width="13.6"/>
    <col collapsed="false" customWidth="true" hidden="false" outlineLevel="0" max="612" min="612" style="8" width="14.2"/>
    <col collapsed="false" customWidth="true" hidden="false" outlineLevel="0" max="613" min="613" style="8" width="9.6"/>
    <col collapsed="false" customWidth="true" hidden="false" outlineLevel="0" max="614" min="614" style="8" width="14.6"/>
    <col collapsed="false" customWidth="true" hidden="false" outlineLevel="0" max="615" min="615" style="8" width="14.2"/>
    <col collapsed="false" customWidth="true" hidden="false" outlineLevel="0" max="616" min="616" style="8" width="9.6"/>
    <col collapsed="false" customWidth="true" hidden="false" outlineLevel="0" max="617" min="617" style="8" width="14.6"/>
    <col collapsed="false" customWidth="true" hidden="false" outlineLevel="0" max="618" min="618" style="8" width="14.2"/>
    <col collapsed="false" customWidth="true" hidden="false" outlineLevel="0" max="619" min="619" style="8" width="9.6"/>
    <col collapsed="false" customWidth="true" hidden="false" outlineLevel="0" max="620" min="620" style="8" width="14.6"/>
    <col collapsed="false" customWidth="true" hidden="false" outlineLevel="0" max="621" min="621" style="8" width="14.2"/>
    <col collapsed="false" customWidth="true" hidden="false" outlineLevel="0" max="622" min="622" style="8" width="9.6"/>
    <col collapsed="false" customWidth="true" hidden="false" outlineLevel="0" max="623" min="623" style="8" width="14.6"/>
    <col collapsed="false" customWidth="true" hidden="false" outlineLevel="0" max="624" min="624" style="8" width="14.2"/>
    <col collapsed="false" customWidth="true" hidden="false" outlineLevel="0" max="625" min="625" style="8" width="9.6"/>
    <col collapsed="false" customWidth="true" hidden="false" outlineLevel="0" max="626" min="626" style="8" width="14.6"/>
    <col collapsed="false" customWidth="true" hidden="false" outlineLevel="0" max="627" min="627" style="8" width="14.2"/>
    <col collapsed="false" customWidth="true" hidden="false" outlineLevel="0" max="628" min="628" style="8" width="9.6"/>
    <col collapsed="false" customWidth="true" hidden="false" outlineLevel="0" max="629" min="629" style="8" width="14.6"/>
    <col collapsed="false" customWidth="true" hidden="false" outlineLevel="0" max="630" min="630" style="8" width="14.2"/>
    <col collapsed="false" customWidth="true" hidden="false" outlineLevel="0" max="631" min="631" style="8" width="9.6"/>
    <col collapsed="false" customWidth="true" hidden="false" outlineLevel="0" max="632" min="632" style="8" width="14.6"/>
    <col collapsed="false" customWidth="true" hidden="false" outlineLevel="0" max="633" min="633" style="8" width="14.2"/>
    <col collapsed="false" customWidth="true" hidden="false" outlineLevel="0" max="634" min="634" style="8" width="9.6"/>
    <col collapsed="false" customWidth="true" hidden="false" outlineLevel="0" max="635" min="635" style="8" width="14.6"/>
    <col collapsed="false" customWidth="true" hidden="false" outlineLevel="0" max="636" min="636" style="8" width="14.2"/>
    <col collapsed="false" customWidth="true" hidden="false" outlineLevel="0" max="637" min="637" style="8" width="8.6"/>
    <col collapsed="false" customWidth="true" hidden="false" outlineLevel="0" max="638" min="638" style="8" width="13.6"/>
    <col collapsed="false" customWidth="true" hidden="false" outlineLevel="0" max="639" min="639" style="8" width="14.2"/>
    <col collapsed="false" customWidth="true" hidden="false" outlineLevel="0" max="640" min="640" style="8" width="10.2"/>
    <col collapsed="false" customWidth="true" hidden="false" outlineLevel="0" max="641" min="641" style="8" width="13.2"/>
    <col collapsed="false" customWidth="true" hidden="false" outlineLevel="0" max="642" min="642" style="8" width="13.8"/>
    <col collapsed="false" customWidth="true" hidden="false" outlineLevel="0" max="643" min="643" style="8" width="15.6"/>
    <col collapsed="false" customWidth="true" hidden="false" outlineLevel="0" max="644" min="644" style="8" width="14.2"/>
    <col collapsed="false" customWidth="true" hidden="false" outlineLevel="0" max="645" min="645" style="8" width="9.6"/>
    <col collapsed="false" customWidth="true" hidden="false" outlineLevel="0" max="646" min="646" style="8" width="13.2"/>
    <col collapsed="false" customWidth="true" hidden="false" outlineLevel="0" max="647" min="647" style="8" width="13.8"/>
    <col collapsed="false" customWidth="true" hidden="false" outlineLevel="0" max="648" min="648" style="8" width="15.6"/>
    <col collapsed="false" customWidth="true" hidden="false" outlineLevel="0" max="649" min="649" style="8" width="14.2"/>
    <col collapsed="false" customWidth="true" hidden="false" outlineLevel="0" max="650" min="650" style="8" width="8.6"/>
    <col collapsed="false" customWidth="true" hidden="false" outlineLevel="0" max="651" min="651" style="8" width="13.6"/>
    <col collapsed="false" customWidth="true" hidden="false" outlineLevel="0" max="652" min="652" style="8" width="14.2"/>
    <col collapsed="false" customWidth="true" hidden="false" outlineLevel="0" max="653" min="653" style="8" width="8.6"/>
    <col collapsed="false" customWidth="true" hidden="false" outlineLevel="0" max="654" min="654" style="8" width="13.6"/>
    <col collapsed="false" customWidth="true" hidden="false" outlineLevel="0" max="655" min="655" style="8" width="14.2"/>
    <col collapsed="false" customWidth="true" hidden="false" outlineLevel="0" max="656" min="656" style="8" width="10.38"/>
    <col collapsed="false" customWidth="true" hidden="false" outlineLevel="0" max="657" min="657" style="8" width="10.6"/>
    <col collapsed="false" customWidth="true" hidden="false" outlineLevel="0" max="658" min="658" style="8" width="10.38"/>
    <col collapsed="false" customWidth="true" hidden="false" outlineLevel="0" max="659" min="659" style="8" width="9.8"/>
    <col collapsed="false" customWidth="true" hidden="false" outlineLevel="0" max="660" min="660" style="8" width="10.6"/>
    <col collapsed="false" customWidth="true" hidden="false" outlineLevel="0" max="661" min="661" style="8" width="10"/>
    <col collapsed="false" customWidth="true" hidden="false" outlineLevel="0" max="662" min="662" style="8" width="9.8"/>
    <col collapsed="false" customWidth="true" hidden="false" outlineLevel="0" max="663" min="663" style="8" width="10.6"/>
    <col collapsed="false" customWidth="true" hidden="false" outlineLevel="0" max="664" min="664" style="8" width="10"/>
    <col collapsed="false" customWidth="true" hidden="false" outlineLevel="0" max="665" min="665" style="8" width="9.2"/>
    <col collapsed="false" customWidth="true" hidden="false" outlineLevel="0" max="666" min="666" style="8" width="10.6"/>
    <col collapsed="false" customWidth="true" hidden="false" outlineLevel="0" max="667" min="667" style="8" width="14.2"/>
    <col collapsed="false" customWidth="true" hidden="false" outlineLevel="0" max="670" min="668" style="8" width="10.6"/>
    <col collapsed="false" customWidth="true" hidden="false" outlineLevel="0" max="671" min="671" style="8" width="10"/>
    <col collapsed="false" customWidth="true" hidden="false" outlineLevel="0" max="672" min="672" style="8" width="10.6"/>
    <col collapsed="false" customWidth="true" hidden="false" outlineLevel="0" max="673" min="673" style="8" width="10"/>
    <col collapsed="false" customWidth="true" hidden="false" outlineLevel="0" max="674" min="674" style="8" width="9.8"/>
    <col collapsed="false" customWidth="true" hidden="false" outlineLevel="0" max="675" min="675" style="8" width="10.6"/>
    <col collapsed="false" customWidth="true" hidden="false" outlineLevel="0" max="676" min="676" style="8" width="10"/>
    <col collapsed="false" customWidth="true" hidden="false" outlineLevel="0" max="677" min="677" style="8" width="9.2"/>
    <col collapsed="false" customWidth="true" hidden="false" outlineLevel="0" max="678" min="678" style="8" width="10.6"/>
    <col collapsed="false" customWidth="true" hidden="false" outlineLevel="0" max="679" min="679" style="8" width="14.2"/>
    <col collapsed="false" customWidth="true" hidden="false" outlineLevel="0" max="680" min="680" style="8" width="10"/>
    <col collapsed="false" customWidth="true" hidden="false" outlineLevel="0" max="681" min="681" style="8" width="10.6"/>
    <col collapsed="false" customWidth="true" hidden="false" outlineLevel="0" max="682" min="682" style="8" width="10"/>
    <col collapsed="false" customWidth="true" hidden="false" outlineLevel="0" max="683" min="683" style="8" width="9.38"/>
    <col collapsed="false" customWidth="true" hidden="false" outlineLevel="0" max="684" min="684" style="8" width="10.6"/>
    <col collapsed="false" customWidth="true" hidden="false" outlineLevel="0" max="685" min="685" style="8" width="14.2"/>
    <col collapsed="false" customWidth="true" hidden="false" outlineLevel="0" max="686" min="686" style="8" width="9.2"/>
    <col collapsed="false" customWidth="true" hidden="false" outlineLevel="0" max="687" min="687" style="8" width="8.8"/>
    <col collapsed="false" customWidth="true" hidden="false" outlineLevel="0" max="688" min="688" style="8" width="10.8"/>
    <col collapsed="false" customWidth="true" hidden="false" outlineLevel="0" max="689" min="689" style="8" width="7.8"/>
    <col collapsed="false" customWidth="true" hidden="false" outlineLevel="0" max="690" min="690" style="8" width="3.4"/>
    <col collapsed="false" customWidth="true" hidden="false" outlineLevel="0" max="691" min="691" style="8" width="11.2"/>
    <col collapsed="false" customWidth="true" hidden="false" outlineLevel="0" max="692" min="692" style="8" width="8.2"/>
    <col collapsed="false" customWidth="true" hidden="false" outlineLevel="0" max="694" min="693" style="8" width="13.39"/>
    <col collapsed="false" customWidth="true" hidden="false" outlineLevel="0" max="695" min="695" style="8" width="7.8"/>
    <col collapsed="false" customWidth="true" hidden="false" outlineLevel="0" max="697" min="696" style="8" width="13.39"/>
    <col collapsed="false" customWidth="true" hidden="false" outlineLevel="0" max="698" min="698" style="8" width="8.8"/>
    <col collapsed="false" customWidth="true" hidden="false" outlineLevel="0" max="700" min="699" style="8" width="13.39"/>
    <col collapsed="false" customWidth="true" hidden="false" outlineLevel="0" max="701" min="701" style="8" width="8.2"/>
    <col collapsed="false" customWidth="true" hidden="false" outlineLevel="0" max="703" min="702" style="8" width="13.39"/>
    <col collapsed="false" customWidth="true" hidden="false" outlineLevel="0" max="704" min="704" style="8" width="9"/>
    <col collapsed="false" customWidth="true" hidden="false" outlineLevel="0" max="706" min="705" style="8" width="13.39"/>
    <col collapsed="false" customWidth="true" hidden="false" outlineLevel="0" max="707" min="707" style="8" width="8.38"/>
    <col collapsed="false" customWidth="true" hidden="false" outlineLevel="0" max="709" min="708" style="8" width="13.39"/>
    <col collapsed="false" customWidth="true" hidden="false" outlineLevel="0" max="710" min="710" style="8" width="8.2"/>
    <col collapsed="false" customWidth="true" hidden="false" outlineLevel="0" max="712" min="711" style="8" width="13.39"/>
    <col collapsed="false" customWidth="true" hidden="false" outlineLevel="0" max="713" min="713" style="8" width="7.6"/>
    <col collapsed="false" customWidth="true" hidden="false" outlineLevel="0" max="715" min="714" style="8" width="13.39"/>
    <col collapsed="false" customWidth="true" hidden="false" outlineLevel="0" max="716" min="716" style="8" width="6.41"/>
    <col collapsed="false" customWidth="true" hidden="false" outlineLevel="0" max="717" min="717" style="8" width="10.6"/>
    <col collapsed="false" customWidth="true" hidden="false" outlineLevel="0" max="718" min="718" style="8" width="11.2"/>
    <col collapsed="false" customWidth="true" hidden="false" outlineLevel="0" max="719" min="719" style="8" width="12"/>
    <col collapsed="false" customWidth="true" hidden="false" outlineLevel="0" max="720" min="720" style="8" width="11.6"/>
    <col collapsed="false" customWidth="true" hidden="false" outlineLevel="0" max="721" min="721" style="1" width="7.2"/>
    <col collapsed="false" customWidth="true" hidden="false" outlineLevel="0" max="722" min="722" style="8" width="13.8"/>
    <col collapsed="false" customWidth="true" hidden="false" outlineLevel="0" max="723" min="723" style="8" width="12.2"/>
    <col collapsed="false" customWidth="true" hidden="false" outlineLevel="0" max="724" min="724" style="8" width="12"/>
    <col collapsed="false" customWidth="true" hidden="false" outlineLevel="0" max="725" min="725" style="8" width="13.6"/>
    <col collapsed="false" customWidth="true" hidden="false" outlineLevel="0" max="726" min="726" style="8" width="12.39"/>
    <col collapsed="false" customWidth="true" hidden="false" outlineLevel="0" max="727" min="727" style="8" width="7.6"/>
    <col collapsed="false" customWidth="true" hidden="false" outlineLevel="0" max="728" min="728" style="8" width="12.6"/>
    <col collapsed="false" customWidth="true" hidden="false" outlineLevel="0" max="729" min="729" style="8" width="14.2"/>
    <col collapsed="false" customWidth="true" hidden="false" outlineLevel="0" max="730" min="730" style="8" width="7.6"/>
    <col collapsed="false" customWidth="true" hidden="false" outlineLevel="0" max="731" min="731" style="8" width="12.6"/>
    <col collapsed="false" customWidth="true" hidden="false" outlineLevel="0" max="732" min="732" style="8" width="14.2"/>
    <col collapsed="false" customWidth="true" hidden="false" outlineLevel="0" max="733" min="733" style="8" width="9.6"/>
    <col collapsed="false" customWidth="true" hidden="false" outlineLevel="0" max="734" min="734" style="8" width="14.6"/>
    <col collapsed="false" customWidth="true" hidden="false" outlineLevel="0" max="735" min="735" style="8" width="14.2"/>
    <col collapsed="false" customWidth="true" hidden="false" outlineLevel="0" max="736" min="736" style="8" width="9.6"/>
    <col collapsed="false" customWidth="true" hidden="false" outlineLevel="0" max="737" min="737" style="8" width="14.6"/>
    <col collapsed="false" customWidth="true" hidden="false" outlineLevel="0" max="738" min="738" style="8" width="14.2"/>
    <col collapsed="false" customWidth="true" hidden="false" outlineLevel="0" max="739" min="739" style="8" width="9.6"/>
    <col collapsed="false" customWidth="true" hidden="false" outlineLevel="0" max="740" min="740" style="8" width="14.6"/>
    <col collapsed="false" customWidth="true" hidden="false" outlineLevel="0" max="741" min="741" style="8" width="14.2"/>
    <col collapsed="false" customWidth="true" hidden="false" outlineLevel="0" max="742" min="742" style="8" width="9.6"/>
    <col collapsed="false" customWidth="true" hidden="false" outlineLevel="0" max="743" min="743" style="8" width="14.6"/>
    <col collapsed="false" customWidth="true" hidden="false" outlineLevel="0" max="744" min="744" style="8" width="14.2"/>
    <col collapsed="false" customWidth="true" hidden="false" outlineLevel="0" max="745" min="745" style="8" width="8.6"/>
    <col collapsed="false" customWidth="true" hidden="false" outlineLevel="0" max="746" min="746" style="8" width="13.6"/>
    <col collapsed="false" customWidth="true" hidden="false" outlineLevel="0" max="747" min="747" style="8" width="14.2"/>
    <col collapsed="false" customWidth="true" hidden="false" outlineLevel="0" max="748" min="748" style="8" width="9.6"/>
    <col collapsed="false" customWidth="true" hidden="false" outlineLevel="0" max="749" min="749" style="8" width="14.6"/>
    <col collapsed="false" customWidth="true" hidden="false" outlineLevel="0" max="750" min="750" style="8" width="14.2"/>
    <col collapsed="false" customWidth="true" hidden="false" outlineLevel="0" max="751" min="751" style="8" width="8.6"/>
    <col collapsed="false" customWidth="true" hidden="false" outlineLevel="0" max="752" min="752" style="8" width="13.6"/>
    <col collapsed="false" customWidth="true" hidden="false" outlineLevel="0" max="753" min="753" style="8" width="14.2"/>
    <col collapsed="false" customWidth="true" hidden="false" outlineLevel="0" max="754" min="754" style="8" width="9.6"/>
    <col collapsed="false" customWidth="true" hidden="false" outlineLevel="0" max="755" min="755" style="8" width="14.6"/>
    <col collapsed="false" customWidth="true" hidden="false" outlineLevel="0" max="756" min="756" style="8" width="14.2"/>
    <col collapsed="false" customWidth="true" hidden="false" outlineLevel="0" max="757" min="757" style="8" width="9.6"/>
    <col collapsed="false" customWidth="true" hidden="false" outlineLevel="0" max="758" min="758" style="8" width="14.6"/>
    <col collapsed="false" customWidth="true" hidden="false" outlineLevel="0" max="759" min="759" style="8" width="14.2"/>
    <col collapsed="false" customWidth="true" hidden="false" outlineLevel="0" max="760" min="760" style="8" width="9.6"/>
    <col collapsed="false" customWidth="true" hidden="false" outlineLevel="0" max="761" min="761" style="8" width="14.6"/>
    <col collapsed="false" customWidth="true" hidden="false" outlineLevel="0" max="762" min="762" style="8" width="14.2"/>
    <col collapsed="false" customWidth="true" hidden="false" outlineLevel="0" max="763" min="763" style="8" width="9.6"/>
    <col collapsed="false" customWidth="true" hidden="false" outlineLevel="0" max="764" min="764" style="8" width="14.6"/>
    <col collapsed="false" customWidth="true" hidden="false" outlineLevel="0" max="765" min="765" style="8" width="14.2"/>
    <col collapsed="false" customWidth="true" hidden="false" outlineLevel="0" max="766" min="766" style="8" width="9.6"/>
    <col collapsed="false" customWidth="true" hidden="false" outlineLevel="0" max="767" min="767" style="8" width="14.6"/>
    <col collapsed="false" customWidth="true" hidden="false" outlineLevel="0" max="768" min="768" style="8" width="14.2"/>
    <col collapsed="false" customWidth="true" hidden="false" outlineLevel="0" max="769" min="769" style="8" width="9.6"/>
    <col collapsed="false" customWidth="true" hidden="false" outlineLevel="0" max="770" min="770" style="8" width="14.6"/>
    <col collapsed="false" customWidth="true" hidden="false" outlineLevel="0" max="771" min="771" style="8" width="14.2"/>
    <col collapsed="false" customWidth="true" hidden="false" outlineLevel="0" max="772" min="772" style="8" width="9.6"/>
    <col collapsed="false" customWidth="true" hidden="false" outlineLevel="0" max="773" min="773" style="8" width="14.6"/>
    <col collapsed="false" customWidth="true" hidden="false" outlineLevel="0" max="774" min="774" style="8" width="14.2"/>
    <col collapsed="false" customWidth="true" hidden="false" outlineLevel="0" max="775" min="775" style="8" width="9.6"/>
    <col collapsed="false" customWidth="true" hidden="false" outlineLevel="0" max="776" min="776" style="8" width="14.6"/>
    <col collapsed="false" customWidth="true" hidden="false" outlineLevel="0" max="777" min="777" style="8" width="14.2"/>
    <col collapsed="false" customWidth="true" hidden="false" outlineLevel="0" max="778" min="778" style="8" width="8.6"/>
    <col collapsed="false" customWidth="true" hidden="false" outlineLevel="0" max="779" min="779" style="8" width="13.6"/>
    <col collapsed="false" customWidth="true" hidden="false" outlineLevel="0" max="780" min="780" style="8" width="14.2"/>
    <col collapsed="false" customWidth="true" hidden="false" outlineLevel="0" max="781" min="781" style="8" width="10.2"/>
    <col collapsed="false" customWidth="true" hidden="false" outlineLevel="0" max="782" min="782" style="8" width="13.2"/>
    <col collapsed="false" customWidth="true" hidden="false" outlineLevel="0" max="783" min="783" style="8" width="13.8"/>
    <col collapsed="false" customWidth="true" hidden="false" outlineLevel="0" max="784" min="784" style="8" width="15.6"/>
    <col collapsed="false" customWidth="true" hidden="false" outlineLevel="0" max="785" min="785" style="8" width="14.2"/>
    <col collapsed="false" customWidth="true" hidden="false" outlineLevel="0" max="786" min="786" style="8" width="9.6"/>
    <col collapsed="false" customWidth="true" hidden="false" outlineLevel="0" max="787" min="787" style="8" width="13.2"/>
    <col collapsed="false" customWidth="true" hidden="false" outlineLevel="0" max="788" min="788" style="8" width="13.8"/>
    <col collapsed="false" customWidth="true" hidden="false" outlineLevel="0" max="789" min="789" style="8" width="15.6"/>
    <col collapsed="false" customWidth="true" hidden="false" outlineLevel="0" max="790" min="790" style="8" width="14.2"/>
    <col collapsed="false" customWidth="true" hidden="false" outlineLevel="0" max="791" min="791" style="8" width="8.6"/>
    <col collapsed="false" customWidth="true" hidden="false" outlineLevel="0" max="792" min="792" style="8" width="13.6"/>
    <col collapsed="false" customWidth="true" hidden="false" outlineLevel="0" max="793" min="793" style="8" width="14.2"/>
    <col collapsed="false" customWidth="true" hidden="false" outlineLevel="0" max="794" min="794" style="8" width="8.6"/>
    <col collapsed="false" customWidth="true" hidden="false" outlineLevel="0" max="795" min="795" style="8" width="13.6"/>
    <col collapsed="false" customWidth="true" hidden="false" outlineLevel="0" max="796" min="796" style="8" width="14.2"/>
    <col collapsed="false" customWidth="true" hidden="false" outlineLevel="0" max="797" min="797" style="8" width="10.38"/>
    <col collapsed="false" customWidth="true" hidden="false" outlineLevel="0" max="798" min="798" style="8" width="10.6"/>
    <col collapsed="false" customWidth="true" hidden="false" outlineLevel="0" max="799" min="799" style="8" width="10.38"/>
    <col collapsed="false" customWidth="true" hidden="false" outlineLevel="0" max="800" min="800" style="8" width="9.8"/>
    <col collapsed="false" customWidth="true" hidden="false" outlineLevel="0" max="801" min="801" style="8" width="10.6"/>
    <col collapsed="false" customWidth="true" hidden="false" outlineLevel="0" max="802" min="802" style="8" width="10"/>
    <col collapsed="false" customWidth="true" hidden="false" outlineLevel="0" max="803" min="803" style="8" width="9.8"/>
    <col collapsed="false" customWidth="true" hidden="false" outlineLevel="0" max="804" min="804" style="8" width="10.6"/>
    <col collapsed="false" customWidth="true" hidden="false" outlineLevel="0" max="805" min="805" style="8" width="10"/>
    <col collapsed="false" customWidth="true" hidden="false" outlineLevel="0" max="806" min="806" style="8" width="9.2"/>
    <col collapsed="false" customWidth="true" hidden="false" outlineLevel="0" max="807" min="807" style="8" width="10.6"/>
    <col collapsed="false" customWidth="true" hidden="false" outlineLevel="0" max="808" min="808" style="8" width="14.2"/>
    <col collapsed="false" customWidth="true" hidden="false" outlineLevel="0" max="811" min="809" style="8" width="10.6"/>
    <col collapsed="false" customWidth="true" hidden="false" outlineLevel="0" max="812" min="812" style="8" width="10"/>
    <col collapsed="false" customWidth="true" hidden="false" outlineLevel="0" max="813" min="813" style="8" width="10.6"/>
    <col collapsed="false" customWidth="true" hidden="false" outlineLevel="0" max="814" min="814" style="8" width="10"/>
    <col collapsed="false" customWidth="true" hidden="false" outlineLevel="0" max="815" min="815" style="8" width="9.8"/>
    <col collapsed="false" customWidth="true" hidden="false" outlineLevel="0" max="816" min="816" style="8" width="10.6"/>
    <col collapsed="false" customWidth="true" hidden="false" outlineLevel="0" max="817" min="817" style="8" width="10"/>
    <col collapsed="false" customWidth="true" hidden="false" outlineLevel="0" max="818" min="818" style="8" width="9.2"/>
    <col collapsed="false" customWidth="true" hidden="false" outlineLevel="0" max="819" min="819" style="8" width="10.6"/>
    <col collapsed="false" customWidth="true" hidden="false" outlineLevel="0" max="820" min="820" style="8" width="14.2"/>
    <col collapsed="false" customWidth="true" hidden="false" outlineLevel="0" max="821" min="821" style="8" width="10"/>
    <col collapsed="false" customWidth="true" hidden="false" outlineLevel="0" max="822" min="822" style="8" width="10.6"/>
    <col collapsed="false" customWidth="true" hidden="false" outlineLevel="0" max="823" min="823" style="8" width="10"/>
    <col collapsed="false" customWidth="true" hidden="false" outlineLevel="0" max="824" min="824" style="8" width="9.38"/>
    <col collapsed="false" customWidth="true" hidden="false" outlineLevel="0" max="825" min="825" style="8" width="10.6"/>
    <col collapsed="false" customWidth="true" hidden="false" outlineLevel="0" max="826" min="826" style="8" width="14.2"/>
    <col collapsed="false" customWidth="true" hidden="false" outlineLevel="0" max="827" min="827" style="8" width="9.2"/>
    <col collapsed="false" customWidth="true" hidden="false" outlineLevel="0" max="828" min="828" style="8" width="8.8"/>
    <col collapsed="false" customWidth="true" hidden="false" outlineLevel="0" max="829" min="829" style="8" width="10.8"/>
    <col collapsed="false" customWidth="true" hidden="false" outlineLevel="0" max="830" min="830" style="8" width="7.8"/>
    <col collapsed="false" customWidth="true" hidden="false" outlineLevel="0" max="831" min="831" style="8" width="3.4"/>
    <col collapsed="false" customWidth="true" hidden="false" outlineLevel="0" max="832" min="832" style="8" width="11.2"/>
    <col collapsed="false" customWidth="true" hidden="false" outlineLevel="0" max="833" min="833" style="8" width="8.2"/>
    <col collapsed="false" customWidth="true" hidden="false" outlineLevel="0" max="835" min="834" style="8" width="13.39"/>
    <col collapsed="false" customWidth="true" hidden="false" outlineLevel="0" max="836" min="836" style="8" width="7.8"/>
    <col collapsed="false" customWidth="true" hidden="false" outlineLevel="0" max="838" min="837" style="8" width="13.39"/>
    <col collapsed="false" customWidth="true" hidden="false" outlineLevel="0" max="839" min="839" style="8" width="8.8"/>
    <col collapsed="false" customWidth="true" hidden="false" outlineLevel="0" max="841" min="840" style="8" width="13.39"/>
    <col collapsed="false" customWidth="true" hidden="false" outlineLevel="0" max="842" min="842" style="8" width="8.2"/>
    <col collapsed="false" customWidth="true" hidden="false" outlineLevel="0" max="844" min="843" style="8" width="13.39"/>
    <col collapsed="false" customWidth="true" hidden="false" outlineLevel="0" max="845" min="845" style="8" width="9"/>
    <col collapsed="false" customWidth="true" hidden="false" outlineLevel="0" max="847" min="846" style="8" width="13.39"/>
    <col collapsed="false" customWidth="true" hidden="false" outlineLevel="0" max="848" min="848" style="8" width="8.38"/>
    <col collapsed="false" customWidth="true" hidden="false" outlineLevel="0" max="850" min="849" style="8" width="13.39"/>
    <col collapsed="false" customWidth="true" hidden="false" outlineLevel="0" max="851" min="851" style="8" width="8.2"/>
    <col collapsed="false" customWidth="true" hidden="false" outlineLevel="0" max="853" min="852" style="8" width="13.39"/>
    <col collapsed="false" customWidth="true" hidden="false" outlineLevel="0" max="854" min="854" style="8" width="7.6"/>
    <col collapsed="false" customWidth="true" hidden="false" outlineLevel="0" max="856" min="855" style="8" width="13.39"/>
    <col collapsed="false" customWidth="true" hidden="false" outlineLevel="0" max="857" min="857" style="8" width="6.41"/>
    <col collapsed="false" customWidth="true" hidden="false" outlineLevel="0" max="858" min="858" style="8" width="10.6"/>
    <col collapsed="false" customWidth="true" hidden="false" outlineLevel="0" max="859" min="859" style="8" width="11.2"/>
    <col collapsed="false" customWidth="true" hidden="false" outlineLevel="0" max="860" min="860" style="8" width="12"/>
    <col collapsed="false" customWidth="true" hidden="false" outlineLevel="0" max="861" min="861" style="8" width="11.6"/>
    <col collapsed="false" customWidth="true" hidden="false" outlineLevel="0" max="862" min="862" style="1" width="7.2"/>
    <col collapsed="false" customWidth="true" hidden="false" outlineLevel="0" max="863" min="863" style="8" width="13.8"/>
    <col collapsed="false" customWidth="true" hidden="false" outlineLevel="0" max="864" min="864" style="8" width="12.2"/>
    <col collapsed="false" customWidth="true" hidden="false" outlineLevel="0" max="865" min="865" style="8" width="12"/>
    <col collapsed="false" customWidth="true" hidden="false" outlineLevel="0" max="866" min="866" style="8" width="13.6"/>
    <col collapsed="false" customWidth="true" hidden="false" outlineLevel="0" max="867" min="867" style="8" width="12.39"/>
    <col collapsed="false" customWidth="true" hidden="false" outlineLevel="0" max="868" min="868" style="8" width="7.6"/>
    <col collapsed="false" customWidth="true" hidden="false" outlineLevel="0" max="869" min="869" style="8" width="12.6"/>
    <col collapsed="false" customWidth="true" hidden="false" outlineLevel="0" max="870" min="870" style="8" width="14.2"/>
    <col collapsed="false" customWidth="true" hidden="false" outlineLevel="0" max="871" min="871" style="8" width="7.6"/>
    <col collapsed="false" customWidth="true" hidden="false" outlineLevel="0" max="872" min="872" style="8" width="12.6"/>
    <col collapsed="false" customWidth="true" hidden="false" outlineLevel="0" max="873" min="873" style="8" width="14.2"/>
    <col collapsed="false" customWidth="true" hidden="false" outlineLevel="0" max="874" min="874" style="8" width="9.6"/>
    <col collapsed="false" customWidth="true" hidden="false" outlineLevel="0" max="875" min="875" style="8" width="14.6"/>
    <col collapsed="false" customWidth="true" hidden="false" outlineLevel="0" max="876" min="876" style="8" width="14.2"/>
    <col collapsed="false" customWidth="true" hidden="false" outlineLevel="0" max="877" min="877" style="8" width="9.6"/>
    <col collapsed="false" customWidth="true" hidden="false" outlineLevel="0" max="878" min="878" style="8" width="14.6"/>
    <col collapsed="false" customWidth="true" hidden="false" outlineLevel="0" max="879" min="879" style="8" width="14.2"/>
    <col collapsed="false" customWidth="true" hidden="false" outlineLevel="0" max="880" min="880" style="8" width="9.6"/>
    <col collapsed="false" customWidth="true" hidden="false" outlineLevel="0" max="881" min="881" style="8" width="14.6"/>
    <col collapsed="false" customWidth="true" hidden="false" outlineLevel="0" max="882" min="882" style="8" width="14.2"/>
    <col collapsed="false" customWidth="true" hidden="false" outlineLevel="0" max="883" min="883" style="8" width="9.6"/>
    <col collapsed="false" customWidth="true" hidden="false" outlineLevel="0" max="884" min="884" style="8" width="14.6"/>
    <col collapsed="false" customWidth="true" hidden="false" outlineLevel="0" max="885" min="885" style="8" width="14.2"/>
    <col collapsed="false" customWidth="true" hidden="false" outlineLevel="0" max="886" min="886" style="8" width="8.6"/>
    <col collapsed="false" customWidth="true" hidden="false" outlineLevel="0" max="887" min="887" style="8" width="13.6"/>
    <col collapsed="false" customWidth="true" hidden="false" outlineLevel="0" max="888" min="888" style="8" width="14.2"/>
    <col collapsed="false" customWidth="true" hidden="false" outlineLevel="0" max="889" min="889" style="8" width="9.6"/>
    <col collapsed="false" customWidth="true" hidden="false" outlineLevel="0" max="890" min="890" style="8" width="14.6"/>
    <col collapsed="false" customWidth="true" hidden="false" outlineLevel="0" max="891" min="891" style="8" width="14.2"/>
    <col collapsed="false" customWidth="true" hidden="false" outlineLevel="0" max="892" min="892" style="8" width="8.6"/>
    <col collapsed="false" customWidth="true" hidden="false" outlineLevel="0" max="893" min="893" style="8" width="13.6"/>
    <col collapsed="false" customWidth="true" hidden="false" outlineLevel="0" max="894" min="894" style="8" width="14.2"/>
    <col collapsed="false" customWidth="true" hidden="false" outlineLevel="0" max="895" min="895" style="8" width="9.6"/>
    <col collapsed="false" customWidth="true" hidden="false" outlineLevel="0" max="896" min="896" style="8" width="14.6"/>
    <col collapsed="false" customWidth="true" hidden="false" outlineLevel="0" max="897" min="897" style="8" width="14.2"/>
    <col collapsed="false" customWidth="true" hidden="false" outlineLevel="0" max="898" min="898" style="8" width="9.6"/>
    <col collapsed="false" customWidth="true" hidden="false" outlineLevel="0" max="899" min="899" style="8" width="14.6"/>
    <col collapsed="false" customWidth="true" hidden="false" outlineLevel="0" max="900" min="900" style="8" width="14.2"/>
    <col collapsed="false" customWidth="true" hidden="false" outlineLevel="0" max="901" min="901" style="8" width="9.6"/>
    <col collapsed="false" customWidth="true" hidden="false" outlineLevel="0" max="902" min="902" style="8" width="14.6"/>
    <col collapsed="false" customWidth="true" hidden="false" outlineLevel="0" max="903" min="903" style="8" width="14.2"/>
    <col collapsed="false" customWidth="true" hidden="false" outlineLevel="0" max="904" min="904" style="8" width="9.6"/>
    <col collapsed="false" customWidth="true" hidden="false" outlineLevel="0" max="905" min="905" style="8" width="14.6"/>
    <col collapsed="false" customWidth="true" hidden="false" outlineLevel="0" max="906" min="906" style="8" width="14.2"/>
    <col collapsed="false" customWidth="true" hidden="false" outlineLevel="0" max="907" min="907" style="8" width="9.6"/>
    <col collapsed="false" customWidth="true" hidden="false" outlineLevel="0" max="908" min="908" style="8" width="14.6"/>
    <col collapsed="false" customWidth="true" hidden="false" outlineLevel="0" max="909" min="909" style="8" width="14.2"/>
    <col collapsed="false" customWidth="true" hidden="false" outlineLevel="0" max="910" min="910" style="8" width="9.6"/>
    <col collapsed="false" customWidth="true" hidden="false" outlineLevel="0" max="911" min="911" style="8" width="14.6"/>
    <col collapsed="false" customWidth="true" hidden="false" outlineLevel="0" max="912" min="912" style="8" width="14.2"/>
    <col collapsed="false" customWidth="true" hidden="false" outlineLevel="0" max="913" min="913" style="8" width="9.6"/>
    <col collapsed="false" customWidth="true" hidden="false" outlineLevel="0" max="914" min="914" style="8" width="14.6"/>
    <col collapsed="false" customWidth="true" hidden="false" outlineLevel="0" max="915" min="915" style="8" width="14.2"/>
    <col collapsed="false" customWidth="true" hidden="false" outlineLevel="0" max="916" min="916" style="8" width="9.6"/>
    <col collapsed="false" customWidth="true" hidden="false" outlineLevel="0" max="917" min="917" style="8" width="14.6"/>
    <col collapsed="false" customWidth="true" hidden="false" outlineLevel="0" max="918" min="918" style="8" width="14.2"/>
    <col collapsed="false" customWidth="true" hidden="false" outlineLevel="0" max="919" min="919" style="8" width="8.6"/>
    <col collapsed="false" customWidth="true" hidden="false" outlineLevel="0" max="920" min="920" style="8" width="13.6"/>
    <col collapsed="false" customWidth="true" hidden="false" outlineLevel="0" max="921" min="921" style="8" width="14.2"/>
    <col collapsed="false" customWidth="true" hidden="false" outlineLevel="0" max="922" min="922" style="8" width="10.2"/>
    <col collapsed="false" customWidth="true" hidden="false" outlineLevel="0" max="923" min="923" style="8" width="13.2"/>
    <col collapsed="false" customWidth="true" hidden="false" outlineLevel="0" max="924" min="924" style="8" width="13.8"/>
    <col collapsed="false" customWidth="true" hidden="false" outlineLevel="0" max="925" min="925" style="8" width="15.6"/>
    <col collapsed="false" customWidth="true" hidden="false" outlineLevel="0" max="926" min="926" style="8" width="14.2"/>
    <col collapsed="false" customWidth="true" hidden="false" outlineLevel="0" max="927" min="927" style="8" width="9.6"/>
    <col collapsed="false" customWidth="true" hidden="false" outlineLevel="0" max="928" min="928" style="8" width="13.2"/>
    <col collapsed="false" customWidth="true" hidden="false" outlineLevel="0" max="929" min="929" style="8" width="13.8"/>
    <col collapsed="false" customWidth="true" hidden="false" outlineLevel="0" max="930" min="930" style="8" width="15.6"/>
    <col collapsed="false" customWidth="true" hidden="false" outlineLevel="0" max="931" min="931" style="8" width="14.2"/>
    <col collapsed="false" customWidth="true" hidden="false" outlineLevel="0" max="932" min="932" style="8" width="8.6"/>
    <col collapsed="false" customWidth="true" hidden="false" outlineLevel="0" max="933" min="933" style="8" width="13.6"/>
    <col collapsed="false" customWidth="true" hidden="false" outlineLevel="0" max="934" min="934" style="8" width="14.2"/>
    <col collapsed="false" customWidth="true" hidden="false" outlineLevel="0" max="935" min="935" style="8" width="8.6"/>
    <col collapsed="false" customWidth="true" hidden="false" outlineLevel="0" max="936" min="936" style="8" width="13.6"/>
    <col collapsed="false" customWidth="true" hidden="false" outlineLevel="0" max="937" min="937" style="8" width="14.2"/>
    <col collapsed="false" customWidth="true" hidden="false" outlineLevel="0" max="938" min="938" style="8" width="10.38"/>
    <col collapsed="false" customWidth="true" hidden="false" outlineLevel="0" max="939" min="939" style="8" width="10.6"/>
    <col collapsed="false" customWidth="true" hidden="false" outlineLevel="0" max="940" min="940" style="8" width="10.38"/>
    <col collapsed="false" customWidth="true" hidden="false" outlineLevel="0" max="941" min="941" style="8" width="9.8"/>
    <col collapsed="false" customWidth="true" hidden="false" outlineLevel="0" max="942" min="942" style="8" width="10.6"/>
    <col collapsed="false" customWidth="true" hidden="false" outlineLevel="0" max="943" min="943" style="8" width="10"/>
    <col collapsed="false" customWidth="true" hidden="false" outlineLevel="0" max="944" min="944" style="8" width="9.8"/>
    <col collapsed="false" customWidth="true" hidden="false" outlineLevel="0" max="945" min="945" style="8" width="10.6"/>
    <col collapsed="false" customWidth="true" hidden="false" outlineLevel="0" max="946" min="946" style="8" width="10"/>
    <col collapsed="false" customWidth="true" hidden="false" outlineLevel="0" max="947" min="947" style="8" width="9.2"/>
    <col collapsed="false" customWidth="true" hidden="false" outlineLevel="0" max="948" min="948" style="8" width="10.6"/>
    <col collapsed="false" customWidth="true" hidden="false" outlineLevel="0" max="949" min="949" style="8" width="14.2"/>
    <col collapsed="false" customWidth="true" hidden="false" outlineLevel="0" max="952" min="950" style="8" width="10.6"/>
    <col collapsed="false" customWidth="true" hidden="false" outlineLevel="0" max="953" min="953" style="8" width="10"/>
    <col collapsed="false" customWidth="true" hidden="false" outlineLevel="0" max="954" min="954" style="8" width="10.6"/>
    <col collapsed="false" customWidth="true" hidden="false" outlineLevel="0" max="955" min="955" style="8" width="10"/>
    <col collapsed="false" customWidth="true" hidden="false" outlineLevel="0" max="956" min="956" style="8" width="9.8"/>
    <col collapsed="false" customWidth="true" hidden="false" outlineLevel="0" max="957" min="957" style="8" width="10.6"/>
    <col collapsed="false" customWidth="true" hidden="false" outlineLevel="0" max="958" min="958" style="8" width="10"/>
    <col collapsed="false" customWidth="true" hidden="false" outlineLevel="0" max="959" min="959" style="8" width="9.2"/>
    <col collapsed="false" customWidth="true" hidden="false" outlineLevel="0" max="960" min="960" style="8" width="10.6"/>
    <col collapsed="false" customWidth="true" hidden="false" outlineLevel="0" max="961" min="961" style="8" width="14.2"/>
    <col collapsed="false" customWidth="true" hidden="false" outlineLevel="0" max="962" min="962" style="8" width="10"/>
    <col collapsed="false" customWidth="true" hidden="false" outlineLevel="0" max="963" min="963" style="8" width="10.6"/>
    <col collapsed="false" customWidth="true" hidden="false" outlineLevel="0" max="964" min="964" style="8" width="10"/>
    <col collapsed="false" customWidth="true" hidden="false" outlineLevel="0" max="965" min="965" style="8" width="9.38"/>
    <col collapsed="false" customWidth="true" hidden="false" outlineLevel="0" max="966" min="966" style="8" width="10.6"/>
    <col collapsed="false" customWidth="true" hidden="false" outlineLevel="0" max="967" min="967" style="8" width="14.2"/>
    <col collapsed="false" customWidth="true" hidden="false" outlineLevel="0" max="968" min="968" style="8" width="9.2"/>
    <col collapsed="false" customWidth="true" hidden="false" outlineLevel="0" max="969" min="969" style="8" width="8.8"/>
    <col collapsed="false" customWidth="true" hidden="false" outlineLevel="0" max="970" min="970" style="8" width="10.8"/>
    <col collapsed="false" customWidth="true" hidden="false" outlineLevel="0" max="971" min="971" style="8" width="7.8"/>
    <col collapsed="false" customWidth="true" hidden="false" outlineLevel="0" max="972" min="972" style="8" width="3.4"/>
    <col collapsed="false" customWidth="true" hidden="false" outlineLevel="0" max="973" min="973" style="8" width="11.2"/>
    <col collapsed="false" customWidth="true" hidden="false" outlineLevel="0" max="974" min="974" style="8" width="8.2"/>
    <col collapsed="false" customWidth="true" hidden="false" outlineLevel="0" max="976" min="975" style="8" width="13.39"/>
    <col collapsed="false" customWidth="true" hidden="false" outlineLevel="0" max="977" min="977" style="8" width="7.8"/>
    <col collapsed="false" customWidth="true" hidden="false" outlineLevel="0" max="979" min="978" style="8" width="13.39"/>
    <col collapsed="false" customWidth="true" hidden="false" outlineLevel="0" max="980" min="980" style="8" width="8.8"/>
    <col collapsed="false" customWidth="true" hidden="false" outlineLevel="0" max="982" min="981" style="8" width="13.39"/>
    <col collapsed="false" customWidth="true" hidden="false" outlineLevel="0" max="983" min="983" style="8" width="8.2"/>
    <col collapsed="false" customWidth="true" hidden="false" outlineLevel="0" max="985" min="984" style="8" width="13.39"/>
    <col collapsed="false" customWidth="true" hidden="false" outlineLevel="0" max="986" min="986" style="8" width="9"/>
    <col collapsed="false" customWidth="true" hidden="false" outlineLevel="0" max="988" min="987" style="8" width="13.39"/>
    <col collapsed="false" customWidth="true" hidden="false" outlineLevel="0" max="989" min="989" style="8" width="8.38"/>
    <col collapsed="false" customWidth="true" hidden="false" outlineLevel="0" max="991" min="990" style="8" width="13.39"/>
    <col collapsed="false" customWidth="true" hidden="false" outlineLevel="0" max="992" min="992" style="8" width="8.2"/>
    <col collapsed="false" customWidth="true" hidden="false" outlineLevel="0" max="994" min="993" style="8" width="13.39"/>
    <col collapsed="false" customWidth="true" hidden="false" outlineLevel="0" max="995" min="995" style="8" width="7.6"/>
    <col collapsed="false" customWidth="true" hidden="false" outlineLevel="0" max="997" min="996" style="8" width="13.39"/>
    <col collapsed="false" customWidth="true" hidden="false" outlineLevel="0" max="998" min="998" style="8" width="6.41"/>
    <col collapsed="false" customWidth="true" hidden="false" outlineLevel="0" max="999" min="999" style="8" width="10.6"/>
    <col collapsed="false" customWidth="true" hidden="false" outlineLevel="0" max="1000" min="1000" style="8" width="11.2"/>
    <col collapsed="false" customWidth="true" hidden="false" outlineLevel="0" max="1001" min="1001" style="8" width="12"/>
    <col collapsed="false" customWidth="true" hidden="false" outlineLevel="0" max="1002" min="1002" style="8" width="11.6"/>
    <col collapsed="false" customWidth="true" hidden="false" outlineLevel="0" max="1003" min="1003" style="1" width="7.2"/>
    <col collapsed="false" customWidth="true" hidden="false" outlineLevel="0" max="1004" min="1004" style="8" width="13.8"/>
    <col collapsed="false" customWidth="true" hidden="false" outlineLevel="0" max="1005" min="1005" style="8" width="12.2"/>
    <col collapsed="false" customWidth="true" hidden="false" outlineLevel="0" max="1006" min="1006" style="8" width="12"/>
    <col collapsed="false" customWidth="true" hidden="false" outlineLevel="0" max="1007" min="1007" style="8" width="13.6"/>
    <col collapsed="false" customWidth="true" hidden="false" outlineLevel="0" max="1008" min="1008" style="8" width="12.39"/>
    <col collapsed="false" customWidth="true" hidden="false" outlineLevel="0" max="1009" min="1009" style="8" width="7.6"/>
    <col collapsed="false" customWidth="true" hidden="false" outlineLevel="0" max="1010" min="1010" style="8" width="12.6"/>
    <col collapsed="false" customWidth="true" hidden="false" outlineLevel="0" max="1011" min="1011" style="8" width="14.2"/>
    <col collapsed="false" customWidth="true" hidden="false" outlineLevel="0" max="1012" min="1012" style="8" width="7.6"/>
    <col collapsed="false" customWidth="true" hidden="false" outlineLevel="0" max="1013" min="1013" style="8" width="12.6"/>
    <col collapsed="false" customWidth="true" hidden="false" outlineLevel="0" max="1014" min="1014" style="8" width="14.2"/>
    <col collapsed="false" customWidth="true" hidden="false" outlineLevel="0" max="1015" min="1015" style="8" width="9.6"/>
    <col collapsed="false" customWidth="true" hidden="false" outlineLevel="0" max="1016" min="1016" style="8" width="14.6"/>
    <col collapsed="false" customWidth="true" hidden="false" outlineLevel="0" max="1017" min="1017" style="8" width="14.2"/>
    <col collapsed="false" customWidth="true" hidden="false" outlineLevel="0" max="1018" min="1018" style="8" width="9.6"/>
    <col collapsed="false" customWidth="true" hidden="false" outlineLevel="0" max="1019" min="1019" style="8" width="14.6"/>
    <col collapsed="false" customWidth="true" hidden="false" outlineLevel="0" max="1020" min="1020" style="8" width="14.2"/>
    <col collapsed="false" customWidth="true" hidden="false" outlineLevel="0" max="1021" min="1021" style="8" width="9.6"/>
    <col collapsed="false" customWidth="true" hidden="false" outlineLevel="0" max="1022" min="1022" style="8" width="14.6"/>
    <col collapsed="false" customWidth="true" hidden="false" outlineLevel="0" max="1023" min="1023" style="8" width="14.2"/>
    <col collapsed="false" customWidth="true" hidden="false" outlineLevel="0" max="1024" min="1024" style="8" width="9.6"/>
    <col collapsed="false" customWidth="true" hidden="false" outlineLevel="0" max="1025" min="1025" style="8" width="14.6"/>
    <col collapsed="false" customWidth="true" hidden="false" outlineLevel="0" max="1026" min="1026" style="8" width="14.2"/>
    <col collapsed="false" customWidth="true" hidden="false" outlineLevel="0" max="1027" min="1027" style="8" width="8.6"/>
    <col collapsed="false" customWidth="true" hidden="false" outlineLevel="0" max="1028" min="1028" style="8" width="13.6"/>
    <col collapsed="false" customWidth="true" hidden="false" outlineLevel="0" max="1029" min="1029" style="8" width="14.2"/>
    <col collapsed="false" customWidth="true" hidden="false" outlineLevel="0" max="1030" min="1030" style="8" width="9.6"/>
    <col collapsed="false" customWidth="true" hidden="false" outlineLevel="0" max="1031" min="1031" style="8" width="14.6"/>
    <col collapsed="false" customWidth="true" hidden="false" outlineLevel="0" max="1032" min="1032" style="8" width="14.2"/>
    <col collapsed="false" customWidth="true" hidden="false" outlineLevel="0" max="1033" min="1033" style="8" width="8.6"/>
    <col collapsed="false" customWidth="true" hidden="false" outlineLevel="0" max="1034" min="1034" style="8" width="13.6"/>
    <col collapsed="false" customWidth="true" hidden="false" outlineLevel="0" max="1035" min="1035" style="8" width="14.2"/>
    <col collapsed="false" customWidth="true" hidden="false" outlineLevel="0" max="1036" min="1036" style="8" width="9.6"/>
    <col collapsed="false" customWidth="true" hidden="false" outlineLevel="0" max="1037" min="1037" style="8" width="14.6"/>
    <col collapsed="false" customWidth="true" hidden="false" outlineLevel="0" max="1038" min="1038" style="8" width="14.2"/>
    <col collapsed="false" customWidth="true" hidden="false" outlineLevel="0" max="1039" min="1039" style="8" width="9.6"/>
    <col collapsed="false" customWidth="true" hidden="false" outlineLevel="0" max="1040" min="1040" style="8" width="14.6"/>
    <col collapsed="false" customWidth="true" hidden="false" outlineLevel="0" max="1041" min="1041" style="8" width="14.2"/>
    <col collapsed="false" customWidth="true" hidden="false" outlineLevel="0" max="1042" min="1042" style="8" width="9.6"/>
    <col collapsed="false" customWidth="true" hidden="false" outlineLevel="0" max="1043" min="1043" style="8" width="14.6"/>
    <col collapsed="false" customWidth="true" hidden="false" outlineLevel="0" max="1044" min="1044" style="8" width="14.2"/>
    <col collapsed="false" customWidth="true" hidden="false" outlineLevel="0" max="1045" min="1045" style="8" width="9.6"/>
    <col collapsed="false" customWidth="true" hidden="false" outlineLevel="0" max="1046" min="1046" style="8" width="14.6"/>
    <col collapsed="false" customWidth="true" hidden="false" outlineLevel="0" max="1047" min="1047" style="8" width="14.2"/>
    <col collapsed="false" customWidth="true" hidden="false" outlineLevel="0" max="1048" min="1048" style="8" width="9.6"/>
    <col collapsed="false" customWidth="true" hidden="false" outlineLevel="0" max="1049" min="1049" style="8" width="14.6"/>
    <col collapsed="false" customWidth="true" hidden="false" outlineLevel="0" max="1050" min="1050" style="8" width="14.2"/>
    <col collapsed="false" customWidth="true" hidden="false" outlineLevel="0" max="1051" min="1051" style="8" width="9.6"/>
    <col collapsed="false" customWidth="true" hidden="false" outlineLevel="0" max="1052" min="1052" style="8" width="14.6"/>
    <col collapsed="false" customWidth="true" hidden="false" outlineLevel="0" max="1053" min="1053" style="8" width="14.2"/>
    <col collapsed="false" customWidth="true" hidden="false" outlineLevel="0" max="1054" min="1054" style="8" width="9.6"/>
    <col collapsed="false" customWidth="true" hidden="false" outlineLevel="0" max="1055" min="1055" style="8" width="14.6"/>
    <col collapsed="false" customWidth="true" hidden="false" outlineLevel="0" max="1056" min="1056" style="8" width="14.2"/>
    <col collapsed="false" customWidth="true" hidden="false" outlineLevel="0" max="1057" min="1057" style="8" width="9.6"/>
    <col collapsed="false" customWidth="true" hidden="false" outlineLevel="0" max="1058" min="1058" style="8" width="14.6"/>
    <col collapsed="false" customWidth="true" hidden="false" outlineLevel="0" max="1059" min="1059" style="8" width="14.2"/>
    <col collapsed="false" customWidth="true" hidden="false" outlineLevel="0" max="1060" min="1060" style="8" width="8.6"/>
    <col collapsed="false" customWidth="true" hidden="false" outlineLevel="0" max="1061" min="1061" style="8" width="13.6"/>
    <col collapsed="false" customWidth="true" hidden="false" outlineLevel="0" max="1062" min="1062" style="8" width="14.2"/>
    <col collapsed="false" customWidth="true" hidden="false" outlineLevel="0" max="1063" min="1063" style="8" width="10.2"/>
    <col collapsed="false" customWidth="true" hidden="false" outlineLevel="0" max="1064" min="1064" style="8" width="13.2"/>
    <col collapsed="false" customWidth="true" hidden="false" outlineLevel="0" max="1065" min="1065" style="8" width="13.8"/>
    <col collapsed="false" customWidth="true" hidden="false" outlineLevel="0" max="1066" min="1066" style="8" width="15.6"/>
    <col collapsed="false" customWidth="true" hidden="false" outlineLevel="0" max="1067" min="1067" style="8" width="14.2"/>
    <col collapsed="false" customWidth="true" hidden="false" outlineLevel="0" max="1068" min="1068" style="8" width="9.6"/>
    <col collapsed="false" customWidth="true" hidden="false" outlineLevel="0" max="1069" min="1069" style="8" width="13.2"/>
    <col collapsed="false" customWidth="true" hidden="false" outlineLevel="0" max="1070" min="1070" style="8" width="13.8"/>
    <col collapsed="false" customWidth="true" hidden="false" outlineLevel="0" max="1071" min="1071" style="8" width="15.6"/>
    <col collapsed="false" customWidth="true" hidden="false" outlineLevel="0" max="1072" min="1072" style="8" width="14.2"/>
    <col collapsed="false" customWidth="true" hidden="false" outlineLevel="0" max="1073" min="1073" style="8" width="8.6"/>
    <col collapsed="false" customWidth="true" hidden="false" outlineLevel="0" max="1074" min="1074" style="8" width="13.6"/>
    <col collapsed="false" customWidth="true" hidden="false" outlineLevel="0" max="1075" min="1075" style="8" width="14.2"/>
    <col collapsed="false" customWidth="true" hidden="false" outlineLevel="0" max="1076" min="1076" style="8" width="8.6"/>
    <col collapsed="false" customWidth="true" hidden="false" outlineLevel="0" max="1077" min="1077" style="8" width="13.6"/>
    <col collapsed="false" customWidth="true" hidden="false" outlineLevel="0" max="1078" min="1078" style="8" width="14.2"/>
    <col collapsed="false" customWidth="true" hidden="false" outlineLevel="0" max="1079" min="1079" style="8" width="10.38"/>
    <col collapsed="false" customWidth="true" hidden="false" outlineLevel="0" max="1080" min="1080" style="8" width="10.6"/>
    <col collapsed="false" customWidth="true" hidden="false" outlineLevel="0" max="1081" min="1081" style="8" width="10.38"/>
    <col collapsed="false" customWidth="true" hidden="false" outlineLevel="0" max="1082" min="1082" style="8" width="9.8"/>
    <col collapsed="false" customWidth="true" hidden="false" outlineLevel="0" max="1083" min="1083" style="8" width="10.6"/>
    <col collapsed="false" customWidth="true" hidden="false" outlineLevel="0" max="1084" min="1084" style="8" width="10"/>
    <col collapsed="false" customWidth="true" hidden="false" outlineLevel="0" max="1085" min="1085" style="8" width="9.8"/>
    <col collapsed="false" customWidth="true" hidden="false" outlineLevel="0" max="1086" min="1086" style="8" width="10.6"/>
    <col collapsed="false" customWidth="true" hidden="false" outlineLevel="0" max="1087" min="1087" style="8" width="10"/>
    <col collapsed="false" customWidth="true" hidden="false" outlineLevel="0" max="1088" min="1088" style="8" width="9.2"/>
    <col collapsed="false" customWidth="true" hidden="false" outlineLevel="0" max="1089" min="1089" style="8" width="10.6"/>
    <col collapsed="false" customWidth="true" hidden="false" outlineLevel="0" max="1090" min="1090" style="8" width="14.2"/>
    <col collapsed="false" customWidth="true" hidden="false" outlineLevel="0" max="1093" min="1091" style="8" width="10.6"/>
    <col collapsed="false" customWidth="true" hidden="false" outlineLevel="0" max="1094" min="1094" style="8" width="10"/>
    <col collapsed="false" customWidth="true" hidden="false" outlineLevel="0" max="1095" min="1095" style="8" width="10.6"/>
    <col collapsed="false" customWidth="true" hidden="false" outlineLevel="0" max="1096" min="1096" style="8" width="10"/>
    <col collapsed="false" customWidth="true" hidden="false" outlineLevel="0" max="1097" min="1097" style="8" width="9.8"/>
    <col collapsed="false" customWidth="true" hidden="false" outlineLevel="0" max="1098" min="1098" style="8" width="10.6"/>
    <col collapsed="false" customWidth="true" hidden="false" outlineLevel="0" max="1099" min="1099" style="8" width="10"/>
    <col collapsed="false" customWidth="true" hidden="false" outlineLevel="0" max="1100" min="1100" style="8" width="9.2"/>
    <col collapsed="false" customWidth="true" hidden="false" outlineLevel="0" max="1101" min="1101" style="8" width="10.6"/>
    <col collapsed="false" customWidth="true" hidden="false" outlineLevel="0" max="1102" min="1102" style="8" width="14.2"/>
    <col collapsed="false" customWidth="true" hidden="false" outlineLevel="0" max="1103" min="1103" style="8" width="10"/>
    <col collapsed="false" customWidth="true" hidden="false" outlineLevel="0" max="1104" min="1104" style="8" width="10.6"/>
    <col collapsed="false" customWidth="true" hidden="false" outlineLevel="0" max="1105" min="1105" style="8" width="10"/>
    <col collapsed="false" customWidth="true" hidden="false" outlineLevel="0" max="1106" min="1106" style="8" width="9.38"/>
    <col collapsed="false" customWidth="true" hidden="false" outlineLevel="0" max="1107" min="1107" style="8" width="10.6"/>
    <col collapsed="false" customWidth="true" hidden="false" outlineLevel="0" max="1108" min="1108" style="8" width="14.2"/>
    <col collapsed="false" customWidth="true" hidden="false" outlineLevel="0" max="1109" min="1109" style="8" width="9.2"/>
    <col collapsed="false" customWidth="true" hidden="false" outlineLevel="0" max="1110" min="1110" style="8" width="8.8"/>
    <col collapsed="false" customWidth="true" hidden="false" outlineLevel="0" max="1111" min="1111" style="8" width="10.8"/>
    <col collapsed="false" customWidth="true" hidden="false" outlineLevel="0" max="1112" min="1112" style="8" width="7.8"/>
    <col collapsed="false" customWidth="true" hidden="false" outlineLevel="0" max="1113" min="1113" style="8" width="3.4"/>
    <col collapsed="false" customWidth="true" hidden="false" outlineLevel="0" max="1114" min="1114" style="8" width="11.2"/>
    <col collapsed="false" customWidth="true" hidden="false" outlineLevel="0" max="1115" min="1115" style="8" width="8.2"/>
    <col collapsed="false" customWidth="true" hidden="false" outlineLevel="0" max="1117" min="1116" style="8" width="13.39"/>
    <col collapsed="false" customWidth="true" hidden="false" outlineLevel="0" max="1118" min="1118" style="8" width="7.8"/>
    <col collapsed="false" customWidth="true" hidden="false" outlineLevel="0" max="1120" min="1119" style="8" width="13.39"/>
    <col collapsed="false" customWidth="true" hidden="false" outlineLevel="0" max="1121" min="1121" style="8" width="8.8"/>
    <col collapsed="false" customWidth="true" hidden="false" outlineLevel="0" max="1123" min="1122" style="8" width="13.39"/>
    <col collapsed="false" customWidth="true" hidden="false" outlineLevel="0" max="1124" min="1124" style="8" width="8.2"/>
    <col collapsed="false" customWidth="true" hidden="false" outlineLevel="0" max="1126" min="1125" style="8" width="13.39"/>
    <col collapsed="false" customWidth="true" hidden="false" outlineLevel="0" max="1127" min="1127" style="8" width="9"/>
    <col collapsed="false" customWidth="true" hidden="false" outlineLevel="0" max="1129" min="1128" style="8" width="13.39"/>
    <col collapsed="false" customWidth="true" hidden="false" outlineLevel="0" max="1130" min="1130" style="8" width="8.38"/>
    <col collapsed="false" customWidth="true" hidden="false" outlineLevel="0" max="1132" min="1131" style="8" width="13.39"/>
    <col collapsed="false" customWidth="true" hidden="false" outlineLevel="0" max="1133" min="1133" style="8" width="8.2"/>
    <col collapsed="false" customWidth="true" hidden="false" outlineLevel="0" max="1135" min="1134" style="8" width="13.39"/>
    <col collapsed="false" customWidth="true" hidden="false" outlineLevel="0" max="1136" min="1136" style="8" width="7.6"/>
    <col collapsed="false" customWidth="true" hidden="false" outlineLevel="0" max="1138" min="1137" style="8" width="13.39"/>
    <col collapsed="false" customWidth="true" hidden="false" outlineLevel="0" max="1139" min="1139" style="8" width="6.41"/>
    <col collapsed="false" customWidth="true" hidden="false" outlineLevel="0" max="1140" min="1140" style="8" width="10.6"/>
    <col collapsed="false" customWidth="true" hidden="false" outlineLevel="0" max="1141" min="1141" style="8" width="11.2"/>
    <col collapsed="false" customWidth="true" hidden="false" outlineLevel="0" max="1142" min="1142" style="8" width="12"/>
    <col collapsed="false" customWidth="true" hidden="false" outlineLevel="0" max="1143" min="1143" style="8" width="11.6"/>
    <col collapsed="false" customWidth="true" hidden="false" outlineLevel="0" max="1144" min="1144" style="1" width="7.2"/>
    <col collapsed="false" customWidth="true" hidden="false" outlineLevel="0" max="1146" min="1145" style="8" width="12.2"/>
    <col collapsed="false" customWidth="true" hidden="false" outlineLevel="0" max="1147" min="1147" style="8" width="12"/>
    <col collapsed="false" customWidth="true" hidden="false" outlineLevel="0" max="1148" min="1148" style="8" width="13.6"/>
    <col collapsed="false" customWidth="true" hidden="false" outlineLevel="0" max="1149" min="1149" style="8" width="12.39"/>
    <col collapsed="false" customWidth="true" hidden="false" outlineLevel="0" max="1150" min="1150" style="8" width="7.6"/>
    <col collapsed="false" customWidth="true" hidden="false" outlineLevel="0" max="1151" min="1151" style="8" width="12.6"/>
    <col collapsed="false" customWidth="true" hidden="false" outlineLevel="0" max="1152" min="1152" style="8" width="14.2"/>
    <col collapsed="false" customWidth="true" hidden="false" outlineLevel="0" max="1153" min="1153" style="8" width="7.6"/>
    <col collapsed="false" customWidth="true" hidden="false" outlineLevel="0" max="1154" min="1154" style="8" width="12.6"/>
    <col collapsed="false" customWidth="true" hidden="false" outlineLevel="0" max="1155" min="1155" style="8" width="14.2"/>
    <col collapsed="false" customWidth="true" hidden="false" outlineLevel="0" max="1156" min="1156" style="8" width="9.6"/>
    <col collapsed="false" customWidth="true" hidden="false" outlineLevel="0" max="1157" min="1157" style="8" width="14.6"/>
    <col collapsed="false" customWidth="true" hidden="false" outlineLevel="0" max="1158" min="1158" style="8" width="14.2"/>
    <col collapsed="false" customWidth="true" hidden="false" outlineLevel="0" max="1159" min="1159" style="8" width="9.6"/>
    <col collapsed="false" customWidth="true" hidden="false" outlineLevel="0" max="1160" min="1160" style="8" width="14.6"/>
    <col collapsed="false" customWidth="true" hidden="false" outlineLevel="0" max="1161" min="1161" style="8" width="14.2"/>
    <col collapsed="false" customWidth="true" hidden="false" outlineLevel="0" max="1162" min="1162" style="8" width="9.6"/>
    <col collapsed="false" customWidth="true" hidden="false" outlineLevel="0" max="1163" min="1163" style="8" width="14.6"/>
    <col collapsed="false" customWidth="true" hidden="false" outlineLevel="0" max="1164" min="1164" style="8" width="14.2"/>
    <col collapsed="false" customWidth="true" hidden="false" outlineLevel="0" max="1165" min="1165" style="8" width="9.6"/>
    <col collapsed="false" customWidth="true" hidden="false" outlineLevel="0" max="1166" min="1166" style="8" width="14.6"/>
    <col collapsed="false" customWidth="true" hidden="false" outlineLevel="0" max="1167" min="1167" style="8" width="14.2"/>
    <col collapsed="false" customWidth="true" hidden="false" outlineLevel="0" max="1168" min="1168" style="8" width="8.6"/>
    <col collapsed="false" customWidth="true" hidden="false" outlineLevel="0" max="1169" min="1169" style="8" width="13.6"/>
    <col collapsed="false" customWidth="true" hidden="false" outlineLevel="0" max="1170" min="1170" style="8" width="14.2"/>
    <col collapsed="false" customWidth="true" hidden="false" outlineLevel="0" max="1171" min="1171" style="8" width="9.6"/>
    <col collapsed="false" customWidth="true" hidden="false" outlineLevel="0" max="1172" min="1172" style="8" width="14.6"/>
    <col collapsed="false" customWidth="true" hidden="false" outlineLevel="0" max="1173" min="1173" style="8" width="14.2"/>
    <col collapsed="false" customWidth="true" hidden="false" outlineLevel="0" max="1174" min="1174" style="8" width="8.6"/>
    <col collapsed="false" customWidth="true" hidden="false" outlineLevel="0" max="1175" min="1175" style="8" width="13.6"/>
    <col collapsed="false" customWidth="true" hidden="false" outlineLevel="0" max="1176" min="1176" style="8" width="14.2"/>
    <col collapsed="false" customWidth="true" hidden="false" outlineLevel="0" max="1177" min="1177" style="8" width="9.6"/>
    <col collapsed="false" customWidth="true" hidden="false" outlineLevel="0" max="1178" min="1178" style="8" width="14.6"/>
    <col collapsed="false" customWidth="true" hidden="false" outlineLevel="0" max="1179" min="1179" style="8" width="14.2"/>
    <col collapsed="false" customWidth="true" hidden="false" outlineLevel="0" max="1180" min="1180" style="8" width="9.6"/>
    <col collapsed="false" customWidth="true" hidden="false" outlineLevel="0" max="1181" min="1181" style="8" width="14.6"/>
    <col collapsed="false" customWidth="true" hidden="false" outlineLevel="0" max="1182" min="1182" style="8" width="14.2"/>
    <col collapsed="false" customWidth="true" hidden="false" outlineLevel="0" max="1183" min="1183" style="8" width="9.6"/>
    <col collapsed="false" customWidth="true" hidden="false" outlineLevel="0" max="1184" min="1184" style="8" width="14.6"/>
    <col collapsed="false" customWidth="true" hidden="false" outlineLevel="0" max="1185" min="1185" style="8" width="14.2"/>
    <col collapsed="false" customWidth="true" hidden="false" outlineLevel="0" max="1186" min="1186" style="8" width="9.6"/>
    <col collapsed="false" customWidth="true" hidden="false" outlineLevel="0" max="1187" min="1187" style="8" width="14.6"/>
    <col collapsed="false" customWidth="true" hidden="false" outlineLevel="0" max="1188" min="1188" style="8" width="14.2"/>
    <col collapsed="false" customWidth="true" hidden="false" outlineLevel="0" max="1189" min="1189" style="8" width="9.6"/>
    <col collapsed="false" customWidth="true" hidden="false" outlineLevel="0" max="1190" min="1190" style="8" width="14.6"/>
    <col collapsed="false" customWidth="true" hidden="false" outlineLevel="0" max="1191" min="1191" style="8" width="14.2"/>
    <col collapsed="false" customWidth="true" hidden="false" outlineLevel="0" max="1192" min="1192" style="8" width="9.6"/>
    <col collapsed="false" customWidth="true" hidden="false" outlineLevel="0" max="1193" min="1193" style="8" width="14.6"/>
    <col collapsed="false" customWidth="true" hidden="false" outlineLevel="0" max="1194" min="1194" style="8" width="14.2"/>
    <col collapsed="false" customWidth="true" hidden="false" outlineLevel="0" max="1195" min="1195" style="8" width="9.6"/>
    <col collapsed="false" customWidth="true" hidden="false" outlineLevel="0" max="1196" min="1196" style="8" width="14.6"/>
    <col collapsed="false" customWidth="true" hidden="false" outlineLevel="0" max="1197" min="1197" style="8" width="14.2"/>
    <col collapsed="false" customWidth="true" hidden="false" outlineLevel="0" max="1198" min="1198" style="8" width="9.6"/>
    <col collapsed="false" customWidth="true" hidden="false" outlineLevel="0" max="1199" min="1199" style="8" width="14.6"/>
    <col collapsed="false" customWidth="true" hidden="false" outlineLevel="0" max="1200" min="1200" style="8" width="14.2"/>
    <col collapsed="false" customWidth="true" hidden="false" outlineLevel="0" max="1201" min="1201" style="8" width="8.6"/>
    <col collapsed="false" customWidth="true" hidden="false" outlineLevel="0" max="1202" min="1202" style="8" width="13.6"/>
    <col collapsed="false" customWidth="true" hidden="false" outlineLevel="0" max="1203" min="1203" style="8" width="14.2"/>
    <col collapsed="false" customWidth="true" hidden="false" outlineLevel="0" max="1204" min="1204" style="8" width="10.2"/>
    <col collapsed="false" customWidth="true" hidden="false" outlineLevel="0" max="1205" min="1205" style="8" width="13.2"/>
    <col collapsed="false" customWidth="true" hidden="false" outlineLevel="0" max="1206" min="1206" style="8" width="13.8"/>
    <col collapsed="false" customWidth="true" hidden="false" outlineLevel="0" max="1207" min="1207" style="8" width="15.6"/>
    <col collapsed="false" customWidth="true" hidden="false" outlineLevel="0" max="1208" min="1208" style="8" width="14.2"/>
    <col collapsed="false" customWidth="true" hidden="false" outlineLevel="0" max="1209" min="1209" style="8" width="9.6"/>
    <col collapsed="false" customWidth="true" hidden="false" outlineLevel="0" max="1210" min="1210" style="8" width="13.2"/>
    <col collapsed="false" customWidth="true" hidden="false" outlineLevel="0" max="1211" min="1211" style="8" width="13.8"/>
    <col collapsed="false" customWidth="true" hidden="false" outlineLevel="0" max="1212" min="1212" style="8" width="15.6"/>
    <col collapsed="false" customWidth="true" hidden="false" outlineLevel="0" max="1213" min="1213" style="8" width="14.2"/>
    <col collapsed="false" customWidth="true" hidden="false" outlineLevel="0" max="1214" min="1214" style="8" width="8.6"/>
    <col collapsed="false" customWidth="true" hidden="false" outlineLevel="0" max="1215" min="1215" style="8" width="13.6"/>
    <col collapsed="false" customWidth="true" hidden="false" outlineLevel="0" max="1216" min="1216" style="8" width="14.2"/>
    <col collapsed="false" customWidth="true" hidden="false" outlineLevel="0" max="1217" min="1217" style="8" width="8.6"/>
    <col collapsed="false" customWidth="true" hidden="false" outlineLevel="0" max="1218" min="1218" style="8" width="13.6"/>
    <col collapsed="false" customWidth="true" hidden="false" outlineLevel="0" max="1219" min="1219" style="8" width="14.2"/>
    <col collapsed="false" customWidth="true" hidden="false" outlineLevel="0" max="1220" min="1220" style="8" width="10.38"/>
    <col collapsed="false" customWidth="true" hidden="false" outlineLevel="0" max="1221" min="1221" style="8" width="10.6"/>
    <col collapsed="false" customWidth="true" hidden="false" outlineLevel="0" max="1222" min="1222" style="8" width="10.38"/>
    <col collapsed="false" customWidth="true" hidden="false" outlineLevel="0" max="1223" min="1223" style="8" width="9.8"/>
    <col collapsed="false" customWidth="true" hidden="false" outlineLevel="0" max="1224" min="1224" style="8" width="10.6"/>
    <col collapsed="false" customWidth="true" hidden="false" outlineLevel="0" max="1225" min="1225" style="8" width="10"/>
    <col collapsed="false" customWidth="true" hidden="false" outlineLevel="0" max="1226" min="1226" style="8" width="9.8"/>
    <col collapsed="false" customWidth="true" hidden="false" outlineLevel="0" max="1227" min="1227" style="8" width="10.6"/>
    <col collapsed="false" customWidth="true" hidden="false" outlineLevel="0" max="1228" min="1228" style="8" width="10"/>
    <col collapsed="false" customWidth="true" hidden="false" outlineLevel="0" max="1229" min="1229" style="8" width="9.2"/>
    <col collapsed="false" customWidth="true" hidden="false" outlineLevel="0" max="1230" min="1230" style="8" width="10.6"/>
    <col collapsed="false" customWidth="true" hidden="false" outlineLevel="0" max="1231" min="1231" style="8" width="14.2"/>
    <col collapsed="false" customWidth="true" hidden="false" outlineLevel="0" max="1234" min="1232" style="8" width="10.6"/>
    <col collapsed="false" customWidth="true" hidden="false" outlineLevel="0" max="1235" min="1235" style="8" width="10"/>
    <col collapsed="false" customWidth="true" hidden="false" outlineLevel="0" max="1236" min="1236" style="8" width="10.6"/>
    <col collapsed="false" customWidth="true" hidden="false" outlineLevel="0" max="1237" min="1237" style="8" width="10"/>
    <col collapsed="false" customWidth="true" hidden="false" outlineLevel="0" max="1238" min="1238" style="8" width="9.8"/>
    <col collapsed="false" customWidth="true" hidden="false" outlineLevel="0" max="1239" min="1239" style="8" width="10.6"/>
    <col collapsed="false" customWidth="true" hidden="false" outlineLevel="0" max="1240" min="1240" style="8" width="10"/>
    <col collapsed="false" customWidth="true" hidden="false" outlineLevel="0" max="1241" min="1241" style="8" width="9.2"/>
    <col collapsed="false" customWidth="true" hidden="false" outlineLevel="0" max="1242" min="1242" style="8" width="10.6"/>
    <col collapsed="false" customWidth="true" hidden="false" outlineLevel="0" max="1243" min="1243" style="8" width="14.2"/>
    <col collapsed="false" customWidth="true" hidden="false" outlineLevel="0" max="1244" min="1244" style="8" width="10"/>
    <col collapsed="false" customWidth="true" hidden="false" outlineLevel="0" max="1245" min="1245" style="8" width="10.6"/>
    <col collapsed="false" customWidth="true" hidden="false" outlineLevel="0" max="1246" min="1246" style="8" width="10"/>
    <col collapsed="false" customWidth="true" hidden="false" outlineLevel="0" max="1247" min="1247" style="8" width="9.38"/>
    <col collapsed="false" customWidth="true" hidden="false" outlineLevel="0" max="1248" min="1248" style="8" width="10.6"/>
    <col collapsed="false" customWidth="true" hidden="false" outlineLevel="0" max="1249" min="1249" style="8" width="14.2"/>
    <col collapsed="false" customWidth="true" hidden="false" outlineLevel="0" max="1250" min="1250" style="8" width="9.2"/>
    <col collapsed="false" customWidth="true" hidden="false" outlineLevel="0" max="1251" min="1251" style="8" width="8.8"/>
    <col collapsed="false" customWidth="true" hidden="false" outlineLevel="0" max="1252" min="1252" style="8" width="10.8"/>
    <col collapsed="false" customWidth="true" hidden="false" outlineLevel="0" max="1253" min="1253" style="8" width="7.8"/>
    <col collapsed="false" customWidth="true" hidden="false" outlineLevel="0" max="1254" min="1254" style="8" width="3.4"/>
    <col collapsed="false" customWidth="true" hidden="false" outlineLevel="0" max="1255" min="1255" style="8" width="11.2"/>
    <col collapsed="false" customWidth="true" hidden="false" outlineLevel="0" max="1256" min="1256" style="8" width="8.2"/>
    <col collapsed="false" customWidth="true" hidden="false" outlineLevel="0" max="1258" min="1257" style="8" width="13.39"/>
    <col collapsed="false" customWidth="true" hidden="false" outlineLevel="0" max="1259" min="1259" style="8" width="7.8"/>
    <col collapsed="false" customWidth="true" hidden="false" outlineLevel="0" max="1261" min="1260" style="8" width="13.39"/>
    <col collapsed="false" customWidth="true" hidden="false" outlineLevel="0" max="1262" min="1262" style="8" width="8.8"/>
    <col collapsed="false" customWidth="true" hidden="false" outlineLevel="0" max="1264" min="1263" style="8" width="13.39"/>
    <col collapsed="false" customWidth="true" hidden="false" outlineLevel="0" max="1265" min="1265" style="8" width="8.2"/>
    <col collapsed="false" customWidth="true" hidden="false" outlineLevel="0" max="1267" min="1266" style="8" width="13.39"/>
    <col collapsed="false" customWidth="true" hidden="false" outlineLevel="0" max="1268" min="1268" style="8" width="9"/>
    <col collapsed="false" customWidth="true" hidden="false" outlineLevel="0" max="1270" min="1269" style="8" width="13.39"/>
    <col collapsed="false" customWidth="true" hidden="false" outlineLevel="0" max="1271" min="1271" style="8" width="8.38"/>
    <col collapsed="false" customWidth="true" hidden="false" outlineLevel="0" max="1273" min="1272" style="8" width="13.39"/>
    <col collapsed="false" customWidth="true" hidden="false" outlineLevel="0" max="1274" min="1274" style="8" width="8.2"/>
    <col collapsed="false" customWidth="true" hidden="false" outlineLevel="0" max="1276" min="1275" style="8" width="13.39"/>
    <col collapsed="false" customWidth="true" hidden="false" outlineLevel="0" max="1277" min="1277" style="8" width="7.6"/>
    <col collapsed="false" customWidth="true" hidden="false" outlineLevel="0" max="1279" min="1278" style="8" width="13.39"/>
    <col collapsed="false" customWidth="true" hidden="false" outlineLevel="0" max="1280" min="1280" style="8" width="6.41"/>
    <col collapsed="false" customWidth="true" hidden="false" outlineLevel="0" max="1281" min="1281" style="8" width="10.6"/>
    <col collapsed="false" customWidth="true" hidden="false" outlineLevel="0" max="1282" min="1282" style="8" width="11.2"/>
    <col collapsed="false" customWidth="true" hidden="false" outlineLevel="0" max="1283" min="1283" style="8" width="12"/>
    <col collapsed="false" customWidth="true" hidden="false" outlineLevel="0" max="1284" min="1284" style="8" width="11.6"/>
    <col collapsed="false" customWidth="true" hidden="false" outlineLevel="0" max="1285" min="1285" style="1" width="7.2"/>
    <col collapsed="false" customWidth="true" hidden="false" outlineLevel="0" max="1287" min="1286" style="8" width="12.2"/>
    <col collapsed="false" customWidth="true" hidden="false" outlineLevel="0" max="1288" min="1288" style="8" width="12"/>
    <col collapsed="false" customWidth="true" hidden="false" outlineLevel="0" max="1289" min="1289" style="8" width="13.6"/>
    <col collapsed="false" customWidth="true" hidden="false" outlineLevel="0" max="1290" min="1290" style="8" width="12.39"/>
    <col collapsed="false" customWidth="true" hidden="false" outlineLevel="0" max="1291" min="1291" style="8" width="7.6"/>
    <col collapsed="false" customWidth="true" hidden="false" outlineLevel="0" max="1292" min="1292" style="8" width="12.6"/>
    <col collapsed="false" customWidth="true" hidden="false" outlineLevel="0" max="1293" min="1293" style="8" width="14.2"/>
    <col collapsed="false" customWidth="true" hidden="false" outlineLevel="0" max="1294" min="1294" style="8" width="7.6"/>
    <col collapsed="false" customWidth="true" hidden="false" outlineLevel="0" max="1295" min="1295" style="8" width="12.6"/>
    <col collapsed="false" customWidth="true" hidden="false" outlineLevel="0" max="1296" min="1296" style="8" width="14.2"/>
    <col collapsed="false" customWidth="true" hidden="false" outlineLevel="0" max="1297" min="1297" style="8" width="9.6"/>
    <col collapsed="false" customWidth="true" hidden="false" outlineLevel="0" max="1298" min="1298" style="8" width="14.6"/>
    <col collapsed="false" customWidth="true" hidden="false" outlineLevel="0" max="1299" min="1299" style="8" width="14.2"/>
    <col collapsed="false" customWidth="true" hidden="false" outlineLevel="0" max="1300" min="1300" style="8" width="9.6"/>
    <col collapsed="false" customWidth="true" hidden="false" outlineLevel="0" max="1301" min="1301" style="8" width="14.6"/>
    <col collapsed="false" customWidth="true" hidden="false" outlineLevel="0" max="1302" min="1302" style="8" width="14.2"/>
    <col collapsed="false" customWidth="true" hidden="false" outlineLevel="0" max="1303" min="1303" style="8" width="9.6"/>
    <col collapsed="false" customWidth="true" hidden="false" outlineLevel="0" max="1304" min="1304" style="8" width="14.6"/>
    <col collapsed="false" customWidth="true" hidden="false" outlineLevel="0" max="1305" min="1305" style="8" width="14.2"/>
    <col collapsed="false" customWidth="true" hidden="false" outlineLevel="0" max="1306" min="1306" style="8" width="9.6"/>
    <col collapsed="false" customWidth="true" hidden="false" outlineLevel="0" max="1307" min="1307" style="8" width="14.6"/>
    <col collapsed="false" customWidth="true" hidden="false" outlineLevel="0" max="1308" min="1308" style="8" width="14.2"/>
    <col collapsed="false" customWidth="true" hidden="false" outlineLevel="0" max="1309" min="1309" style="8" width="8.6"/>
    <col collapsed="false" customWidth="true" hidden="false" outlineLevel="0" max="1310" min="1310" style="8" width="13.6"/>
    <col collapsed="false" customWidth="true" hidden="false" outlineLevel="0" max="1311" min="1311" style="8" width="14.2"/>
    <col collapsed="false" customWidth="true" hidden="false" outlineLevel="0" max="1312" min="1312" style="8" width="9.6"/>
    <col collapsed="false" customWidth="true" hidden="false" outlineLevel="0" max="1313" min="1313" style="8" width="14.6"/>
    <col collapsed="false" customWidth="true" hidden="false" outlineLevel="0" max="1314" min="1314" style="8" width="14.2"/>
    <col collapsed="false" customWidth="true" hidden="false" outlineLevel="0" max="1315" min="1315" style="8" width="8.6"/>
    <col collapsed="false" customWidth="true" hidden="false" outlineLevel="0" max="1316" min="1316" style="8" width="13.6"/>
    <col collapsed="false" customWidth="true" hidden="false" outlineLevel="0" max="1317" min="1317" style="8" width="14.2"/>
    <col collapsed="false" customWidth="true" hidden="false" outlineLevel="0" max="1318" min="1318" style="8" width="9.6"/>
    <col collapsed="false" customWidth="true" hidden="false" outlineLevel="0" max="1319" min="1319" style="8" width="14.6"/>
    <col collapsed="false" customWidth="true" hidden="false" outlineLevel="0" max="1320" min="1320" style="8" width="14.2"/>
    <col collapsed="false" customWidth="true" hidden="false" outlineLevel="0" max="1321" min="1321" style="8" width="9.6"/>
    <col collapsed="false" customWidth="true" hidden="false" outlineLevel="0" max="1322" min="1322" style="8" width="14.6"/>
    <col collapsed="false" customWidth="true" hidden="false" outlineLevel="0" max="1323" min="1323" style="8" width="14.2"/>
    <col collapsed="false" customWidth="true" hidden="false" outlineLevel="0" max="1324" min="1324" style="8" width="9.6"/>
    <col collapsed="false" customWidth="true" hidden="false" outlineLevel="0" max="1325" min="1325" style="8" width="14.6"/>
    <col collapsed="false" customWidth="true" hidden="false" outlineLevel="0" max="1326" min="1326" style="8" width="14.2"/>
    <col collapsed="false" customWidth="true" hidden="false" outlineLevel="0" max="1327" min="1327" style="8" width="9.6"/>
    <col collapsed="false" customWidth="true" hidden="false" outlineLevel="0" max="1328" min="1328" style="8" width="14.6"/>
    <col collapsed="false" customWidth="true" hidden="false" outlineLevel="0" max="1329" min="1329" style="8" width="14.2"/>
    <col collapsed="false" customWidth="true" hidden="false" outlineLevel="0" max="1330" min="1330" style="8" width="9.6"/>
    <col collapsed="false" customWidth="true" hidden="false" outlineLevel="0" max="1331" min="1331" style="8" width="14.6"/>
    <col collapsed="false" customWidth="true" hidden="false" outlineLevel="0" max="1332" min="1332" style="8" width="14.2"/>
    <col collapsed="false" customWidth="true" hidden="false" outlineLevel="0" max="1333" min="1333" style="8" width="9.6"/>
    <col collapsed="false" customWidth="true" hidden="false" outlineLevel="0" max="1334" min="1334" style="8" width="14.6"/>
    <col collapsed="false" customWidth="true" hidden="false" outlineLevel="0" max="1335" min="1335" style="8" width="14.2"/>
    <col collapsed="false" customWidth="true" hidden="false" outlineLevel="0" max="1336" min="1336" style="8" width="9.6"/>
    <col collapsed="false" customWidth="true" hidden="false" outlineLevel="0" max="1337" min="1337" style="8" width="14.6"/>
    <col collapsed="false" customWidth="true" hidden="false" outlineLevel="0" max="1338" min="1338" style="8" width="14.2"/>
    <col collapsed="false" customWidth="true" hidden="false" outlineLevel="0" max="1339" min="1339" style="8" width="9.6"/>
    <col collapsed="false" customWidth="true" hidden="false" outlineLevel="0" max="1340" min="1340" style="8" width="14.6"/>
    <col collapsed="false" customWidth="true" hidden="false" outlineLevel="0" max="1341" min="1341" style="8" width="14.2"/>
    <col collapsed="false" customWidth="true" hidden="false" outlineLevel="0" max="1342" min="1342" style="8" width="8.6"/>
    <col collapsed="false" customWidth="true" hidden="false" outlineLevel="0" max="1343" min="1343" style="8" width="13.6"/>
    <col collapsed="false" customWidth="true" hidden="false" outlineLevel="0" max="1344" min="1344" style="8" width="14.2"/>
    <col collapsed="false" customWidth="true" hidden="false" outlineLevel="0" max="1345" min="1345" style="8" width="10.2"/>
    <col collapsed="false" customWidth="true" hidden="false" outlineLevel="0" max="1346" min="1346" style="8" width="13.2"/>
    <col collapsed="false" customWidth="true" hidden="false" outlineLevel="0" max="1347" min="1347" style="8" width="13.8"/>
    <col collapsed="false" customWidth="true" hidden="false" outlineLevel="0" max="1348" min="1348" style="8" width="15.6"/>
    <col collapsed="false" customWidth="true" hidden="false" outlineLevel="0" max="1349" min="1349" style="8" width="14.2"/>
    <col collapsed="false" customWidth="true" hidden="false" outlineLevel="0" max="1350" min="1350" style="8" width="9.6"/>
    <col collapsed="false" customWidth="true" hidden="false" outlineLevel="0" max="1351" min="1351" style="8" width="13.2"/>
    <col collapsed="false" customWidth="true" hidden="false" outlineLevel="0" max="1352" min="1352" style="8" width="13.8"/>
    <col collapsed="false" customWidth="true" hidden="false" outlineLevel="0" max="1353" min="1353" style="8" width="15.6"/>
    <col collapsed="false" customWidth="true" hidden="false" outlineLevel="0" max="1354" min="1354" style="8" width="14.2"/>
    <col collapsed="false" customWidth="true" hidden="false" outlineLevel="0" max="1355" min="1355" style="8" width="8.6"/>
    <col collapsed="false" customWidth="true" hidden="false" outlineLevel="0" max="1356" min="1356" style="8" width="13.6"/>
    <col collapsed="false" customWidth="true" hidden="false" outlineLevel="0" max="1357" min="1357" style="8" width="14.2"/>
    <col collapsed="false" customWidth="true" hidden="false" outlineLevel="0" max="1358" min="1358" style="8" width="8.6"/>
    <col collapsed="false" customWidth="true" hidden="false" outlineLevel="0" max="1359" min="1359" style="8" width="13.6"/>
    <col collapsed="false" customWidth="true" hidden="false" outlineLevel="0" max="1360" min="1360" style="8" width="14.2"/>
    <col collapsed="false" customWidth="true" hidden="false" outlineLevel="0" max="1361" min="1361" style="8" width="10.38"/>
    <col collapsed="false" customWidth="true" hidden="false" outlineLevel="0" max="1362" min="1362" style="8" width="10.6"/>
    <col collapsed="false" customWidth="true" hidden="false" outlineLevel="0" max="1363" min="1363" style="8" width="10.38"/>
    <col collapsed="false" customWidth="true" hidden="false" outlineLevel="0" max="1364" min="1364" style="8" width="9.8"/>
    <col collapsed="false" customWidth="true" hidden="false" outlineLevel="0" max="1365" min="1365" style="8" width="10.6"/>
    <col collapsed="false" customWidth="true" hidden="false" outlineLevel="0" max="1366" min="1366" style="8" width="10"/>
    <col collapsed="false" customWidth="true" hidden="false" outlineLevel="0" max="1367" min="1367" style="8" width="9.8"/>
    <col collapsed="false" customWidth="true" hidden="false" outlineLevel="0" max="1368" min="1368" style="8" width="10.6"/>
    <col collapsed="false" customWidth="true" hidden="false" outlineLevel="0" max="1369" min="1369" style="8" width="10"/>
    <col collapsed="false" customWidth="true" hidden="false" outlineLevel="0" max="1370" min="1370" style="8" width="9.2"/>
    <col collapsed="false" customWidth="true" hidden="false" outlineLevel="0" max="1371" min="1371" style="8" width="10.6"/>
    <col collapsed="false" customWidth="true" hidden="false" outlineLevel="0" max="1372" min="1372" style="8" width="14.2"/>
    <col collapsed="false" customWidth="true" hidden="false" outlineLevel="0" max="1375" min="1373" style="8" width="10.6"/>
    <col collapsed="false" customWidth="true" hidden="false" outlineLevel="0" max="1376" min="1376" style="8" width="10"/>
    <col collapsed="false" customWidth="true" hidden="false" outlineLevel="0" max="1377" min="1377" style="8" width="10.6"/>
    <col collapsed="false" customWidth="true" hidden="false" outlineLevel="0" max="1378" min="1378" style="8" width="10"/>
    <col collapsed="false" customWidth="true" hidden="false" outlineLevel="0" max="1379" min="1379" style="8" width="9.8"/>
    <col collapsed="false" customWidth="true" hidden="false" outlineLevel="0" max="1380" min="1380" style="8" width="10.6"/>
    <col collapsed="false" customWidth="true" hidden="false" outlineLevel="0" max="1381" min="1381" style="8" width="10"/>
    <col collapsed="false" customWidth="true" hidden="false" outlineLevel="0" max="1382" min="1382" style="8" width="9.2"/>
    <col collapsed="false" customWidth="true" hidden="false" outlineLevel="0" max="1383" min="1383" style="8" width="10.6"/>
    <col collapsed="false" customWidth="true" hidden="false" outlineLevel="0" max="1384" min="1384" style="8" width="14.2"/>
    <col collapsed="false" customWidth="true" hidden="false" outlineLevel="0" max="1385" min="1385" style="8" width="10"/>
    <col collapsed="false" customWidth="true" hidden="false" outlineLevel="0" max="1386" min="1386" style="8" width="10.6"/>
    <col collapsed="false" customWidth="true" hidden="false" outlineLevel="0" max="1387" min="1387" style="8" width="10"/>
    <col collapsed="false" customWidth="true" hidden="false" outlineLevel="0" max="1388" min="1388" style="8" width="9.38"/>
    <col collapsed="false" customWidth="true" hidden="false" outlineLevel="0" max="1389" min="1389" style="8" width="10.6"/>
    <col collapsed="false" customWidth="true" hidden="false" outlineLevel="0" max="1390" min="1390" style="8" width="14.2"/>
    <col collapsed="false" customWidth="true" hidden="false" outlineLevel="0" max="1391" min="1391" style="8" width="9.2"/>
    <col collapsed="false" customWidth="true" hidden="false" outlineLevel="0" max="1392" min="1392" style="8" width="8.8"/>
    <col collapsed="false" customWidth="true" hidden="false" outlineLevel="0" max="1393" min="1393" style="8" width="10.8"/>
    <col collapsed="false" customWidth="true" hidden="false" outlineLevel="0" max="1394" min="1394" style="8" width="7.8"/>
    <col collapsed="false" customWidth="true" hidden="false" outlineLevel="0" max="1395" min="1395" style="8" width="3.4"/>
    <col collapsed="false" customWidth="true" hidden="false" outlineLevel="0" max="1396" min="1396" style="8" width="11.2"/>
    <col collapsed="false" customWidth="true" hidden="false" outlineLevel="0" max="1397" min="1397" style="8" width="8.2"/>
    <col collapsed="false" customWidth="true" hidden="false" outlineLevel="0" max="1399" min="1398" style="8" width="13.39"/>
    <col collapsed="false" customWidth="true" hidden="false" outlineLevel="0" max="1400" min="1400" style="8" width="7.8"/>
    <col collapsed="false" customWidth="true" hidden="false" outlineLevel="0" max="1402" min="1401" style="8" width="13.39"/>
    <col collapsed="false" customWidth="true" hidden="false" outlineLevel="0" max="1403" min="1403" style="8" width="8.8"/>
    <col collapsed="false" customWidth="true" hidden="false" outlineLevel="0" max="1405" min="1404" style="8" width="13.39"/>
    <col collapsed="false" customWidth="true" hidden="false" outlineLevel="0" max="1406" min="1406" style="8" width="8.2"/>
    <col collapsed="false" customWidth="true" hidden="false" outlineLevel="0" max="1408" min="1407" style="8" width="13.39"/>
    <col collapsed="false" customWidth="true" hidden="false" outlineLevel="0" max="1409" min="1409" style="8" width="9"/>
    <col collapsed="false" customWidth="true" hidden="false" outlineLevel="0" max="1411" min="1410" style="8" width="13.39"/>
    <col collapsed="false" customWidth="true" hidden="false" outlineLevel="0" max="1412" min="1412" style="8" width="8.38"/>
    <col collapsed="false" customWidth="true" hidden="false" outlineLevel="0" max="1414" min="1413" style="8" width="13.39"/>
    <col collapsed="false" customWidth="true" hidden="false" outlineLevel="0" max="1415" min="1415" style="8" width="8.2"/>
    <col collapsed="false" customWidth="true" hidden="false" outlineLevel="0" max="1417" min="1416" style="8" width="13.39"/>
    <col collapsed="false" customWidth="true" hidden="false" outlineLevel="0" max="1418" min="1418" style="8" width="7.6"/>
    <col collapsed="false" customWidth="true" hidden="false" outlineLevel="0" max="1420" min="1419" style="8" width="13.39"/>
    <col collapsed="false" customWidth="true" hidden="false" outlineLevel="0" max="1421" min="1421" style="8" width="6.41"/>
    <col collapsed="false" customWidth="true" hidden="false" outlineLevel="0" max="1422" min="1422" style="8" width="10.6"/>
    <col collapsed="false" customWidth="true" hidden="false" outlineLevel="0" max="1423" min="1423" style="8" width="11.2"/>
    <col collapsed="false" customWidth="true" hidden="false" outlineLevel="0" max="1424" min="1424" style="8" width="12"/>
    <col collapsed="false" customWidth="true" hidden="false" outlineLevel="0" max="1425" min="1425" style="8" width="11.6"/>
    <col collapsed="false" customWidth="true" hidden="false" outlineLevel="0" max="1426" min="1426" style="1" width="7.2"/>
    <col collapsed="false" customWidth="true" hidden="false" outlineLevel="0" max="1428" min="1427" style="8" width="12.2"/>
    <col collapsed="false" customWidth="true" hidden="false" outlineLevel="0" max="1429" min="1429" style="8" width="12"/>
    <col collapsed="false" customWidth="true" hidden="false" outlineLevel="0" max="1430" min="1430" style="8" width="13.6"/>
    <col collapsed="false" customWidth="true" hidden="false" outlineLevel="0" max="1431" min="1431" style="8" width="12.39"/>
    <col collapsed="false" customWidth="true" hidden="false" outlineLevel="0" max="1432" min="1432" style="8" width="7.6"/>
    <col collapsed="false" customWidth="true" hidden="false" outlineLevel="0" max="1433" min="1433" style="8" width="12.6"/>
    <col collapsed="false" customWidth="true" hidden="false" outlineLevel="0" max="1434" min="1434" style="8" width="14.2"/>
    <col collapsed="false" customWidth="true" hidden="false" outlineLevel="0" max="1435" min="1435" style="8" width="7.6"/>
    <col collapsed="false" customWidth="true" hidden="false" outlineLevel="0" max="1436" min="1436" style="8" width="12.6"/>
    <col collapsed="false" customWidth="true" hidden="false" outlineLevel="0" max="1437" min="1437" style="8" width="14.2"/>
    <col collapsed="false" customWidth="true" hidden="false" outlineLevel="0" max="1438" min="1438" style="8" width="9.6"/>
    <col collapsed="false" customWidth="true" hidden="false" outlineLevel="0" max="1439" min="1439" style="8" width="14.6"/>
    <col collapsed="false" customWidth="true" hidden="false" outlineLevel="0" max="1440" min="1440" style="8" width="14.2"/>
    <col collapsed="false" customWidth="true" hidden="false" outlineLevel="0" max="1441" min="1441" style="8" width="9.6"/>
    <col collapsed="false" customWidth="true" hidden="false" outlineLevel="0" max="1442" min="1442" style="8" width="14.6"/>
    <col collapsed="false" customWidth="true" hidden="false" outlineLevel="0" max="1443" min="1443" style="8" width="14.2"/>
    <col collapsed="false" customWidth="true" hidden="false" outlineLevel="0" max="1444" min="1444" style="8" width="9.6"/>
    <col collapsed="false" customWidth="true" hidden="false" outlineLevel="0" max="1445" min="1445" style="8" width="14.6"/>
    <col collapsed="false" customWidth="true" hidden="false" outlineLevel="0" max="1446" min="1446" style="8" width="14.2"/>
    <col collapsed="false" customWidth="true" hidden="false" outlineLevel="0" max="1447" min="1447" style="8" width="9.6"/>
    <col collapsed="false" customWidth="true" hidden="false" outlineLevel="0" max="1448" min="1448" style="8" width="14.6"/>
    <col collapsed="false" customWidth="true" hidden="false" outlineLevel="0" max="1449" min="1449" style="8" width="14.2"/>
    <col collapsed="false" customWidth="true" hidden="false" outlineLevel="0" max="1450" min="1450" style="8" width="8.6"/>
    <col collapsed="false" customWidth="true" hidden="false" outlineLevel="0" max="1451" min="1451" style="8" width="13.6"/>
    <col collapsed="false" customWidth="true" hidden="false" outlineLevel="0" max="1452" min="1452" style="8" width="14.2"/>
    <col collapsed="false" customWidth="true" hidden="false" outlineLevel="0" max="1453" min="1453" style="8" width="9.6"/>
    <col collapsed="false" customWidth="true" hidden="false" outlineLevel="0" max="1454" min="1454" style="8" width="14.6"/>
    <col collapsed="false" customWidth="true" hidden="false" outlineLevel="0" max="1455" min="1455" style="8" width="14.2"/>
    <col collapsed="false" customWidth="true" hidden="false" outlineLevel="0" max="1456" min="1456" style="8" width="8.6"/>
    <col collapsed="false" customWidth="true" hidden="false" outlineLevel="0" max="1457" min="1457" style="8" width="13.6"/>
    <col collapsed="false" customWidth="true" hidden="false" outlineLevel="0" max="1458" min="1458" style="8" width="14.2"/>
    <col collapsed="false" customWidth="true" hidden="false" outlineLevel="0" max="1459" min="1459" style="8" width="9.6"/>
    <col collapsed="false" customWidth="true" hidden="false" outlineLevel="0" max="1460" min="1460" style="8" width="14.6"/>
    <col collapsed="false" customWidth="true" hidden="false" outlineLevel="0" max="1461" min="1461" style="8" width="14.2"/>
    <col collapsed="false" customWidth="true" hidden="false" outlineLevel="0" max="1462" min="1462" style="8" width="9.6"/>
    <col collapsed="false" customWidth="true" hidden="false" outlineLevel="0" max="1463" min="1463" style="8" width="14.6"/>
    <col collapsed="false" customWidth="true" hidden="false" outlineLevel="0" max="1464" min="1464" style="8" width="14.2"/>
    <col collapsed="false" customWidth="true" hidden="false" outlineLevel="0" max="1465" min="1465" style="8" width="9.6"/>
    <col collapsed="false" customWidth="true" hidden="false" outlineLevel="0" max="1466" min="1466" style="8" width="14.6"/>
    <col collapsed="false" customWidth="true" hidden="false" outlineLevel="0" max="1467" min="1467" style="8" width="14.2"/>
    <col collapsed="false" customWidth="true" hidden="false" outlineLevel="0" max="1468" min="1468" style="8" width="9.6"/>
    <col collapsed="false" customWidth="true" hidden="false" outlineLevel="0" max="1469" min="1469" style="8" width="14.6"/>
    <col collapsed="false" customWidth="true" hidden="false" outlineLevel="0" max="1470" min="1470" style="8" width="14.2"/>
    <col collapsed="false" customWidth="true" hidden="false" outlineLevel="0" max="1471" min="1471" style="8" width="9.6"/>
    <col collapsed="false" customWidth="true" hidden="false" outlineLevel="0" max="1472" min="1472" style="8" width="14.6"/>
    <col collapsed="false" customWidth="true" hidden="false" outlineLevel="0" max="1473" min="1473" style="8" width="14.2"/>
    <col collapsed="false" customWidth="true" hidden="false" outlineLevel="0" max="1474" min="1474" style="8" width="9.6"/>
    <col collapsed="false" customWidth="true" hidden="false" outlineLevel="0" max="1475" min="1475" style="8" width="14.6"/>
    <col collapsed="false" customWidth="true" hidden="false" outlineLevel="0" max="1476" min="1476" style="8" width="14.2"/>
    <col collapsed="false" customWidth="true" hidden="false" outlineLevel="0" max="1477" min="1477" style="8" width="9.6"/>
    <col collapsed="false" customWidth="true" hidden="false" outlineLevel="0" max="1478" min="1478" style="8" width="14.6"/>
    <col collapsed="false" customWidth="true" hidden="false" outlineLevel="0" max="1479" min="1479" style="8" width="14.2"/>
    <col collapsed="false" customWidth="true" hidden="false" outlineLevel="0" max="1480" min="1480" style="8" width="9.6"/>
    <col collapsed="false" customWidth="true" hidden="false" outlineLevel="0" max="1481" min="1481" style="8" width="14.6"/>
    <col collapsed="false" customWidth="true" hidden="false" outlineLevel="0" max="1482" min="1482" style="8" width="14.2"/>
    <col collapsed="false" customWidth="true" hidden="false" outlineLevel="0" max="1483" min="1483" style="8" width="8.6"/>
    <col collapsed="false" customWidth="true" hidden="false" outlineLevel="0" max="1484" min="1484" style="8" width="13.6"/>
    <col collapsed="false" customWidth="true" hidden="false" outlineLevel="0" max="1485" min="1485" style="8" width="14.2"/>
    <col collapsed="false" customWidth="true" hidden="false" outlineLevel="0" max="1486" min="1486" style="8" width="10.2"/>
    <col collapsed="false" customWidth="true" hidden="false" outlineLevel="0" max="1487" min="1487" style="8" width="13.2"/>
    <col collapsed="false" customWidth="true" hidden="false" outlineLevel="0" max="1488" min="1488" style="8" width="13.8"/>
    <col collapsed="false" customWidth="true" hidden="false" outlineLevel="0" max="1489" min="1489" style="8" width="15.6"/>
    <col collapsed="false" customWidth="true" hidden="false" outlineLevel="0" max="1490" min="1490" style="8" width="14.2"/>
    <col collapsed="false" customWidth="true" hidden="false" outlineLevel="0" max="1491" min="1491" style="8" width="9.6"/>
    <col collapsed="false" customWidth="true" hidden="false" outlineLevel="0" max="1492" min="1492" style="8" width="13.2"/>
    <col collapsed="false" customWidth="true" hidden="false" outlineLevel="0" max="1493" min="1493" style="8" width="13.8"/>
    <col collapsed="false" customWidth="true" hidden="false" outlineLevel="0" max="1494" min="1494" style="8" width="15.6"/>
    <col collapsed="false" customWidth="true" hidden="false" outlineLevel="0" max="1495" min="1495" style="8" width="14.2"/>
    <col collapsed="false" customWidth="true" hidden="false" outlineLevel="0" max="1496" min="1496" style="8" width="8.6"/>
    <col collapsed="false" customWidth="true" hidden="false" outlineLevel="0" max="1497" min="1497" style="8" width="13.6"/>
    <col collapsed="false" customWidth="true" hidden="false" outlineLevel="0" max="1498" min="1498" style="8" width="14.2"/>
    <col collapsed="false" customWidth="true" hidden="false" outlineLevel="0" max="1499" min="1499" style="8" width="8.6"/>
    <col collapsed="false" customWidth="true" hidden="false" outlineLevel="0" max="1500" min="1500" style="8" width="13.6"/>
    <col collapsed="false" customWidth="true" hidden="false" outlineLevel="0" max="1501" min="1501" style="8" width="14.2"/>
    <col collapsed="false" customWidth="true" hidden="false" outlineLevel="0" max="1502" min="1502" style="8" width="10.38"/>
    <col collapsed="false" customWidth="true" hidden="false" outlineLevel="0" max="1503" min="1503" style="8" width="10.6"/>
    <col collapsed="false" customWidth="true" hidden="false" outlineLevel="0" max="1504" min="1504" style="8" width="10.38"/>
    <col collapsed="false" customWidth="true" hidden="false" outlineLevel="0" max="1505" min="1505" style="8" width="9.8"/>
    <col collapsed="false" customWidth="true" hidden="false" outlineLevel="0" max="1506" min="1506" style="8" width="10.6"/>
    <col collapsed="false" customWidth="true" hidden="false" outlineLevel="0" max="1507" min="1507" style="8" width="10"/>
    <col collapsed="false" customWidth="true" hidden="false" outlineLevel="0" max="1508" min="1508" style="8" width="9.8"/>
    <col collapsed="false" customWidth="true" hidden="false" outlineLevel="0" max="1509" min="1509" style="8" width="10.6"/>
    <col collapsed="false" customWidth="true" hidden="false" outlineLevel="0" max="1510" min="1510" style="8" width="10"/>
    <col collapsed="false" customWidth="true" hidden="false" outlineLevel="0" max="1511" min="1511" style="8" width="9.2"/>
    <col collapsed="false" customWidth="true" hidden="false" outlineLevel="0" max="1512" min="1512" style="8" width="10.6"/>
    <col collapsed="false" customWidth="true" hidden="false" outlineLevel="0" max="1513" min="1513" style="8" width="14.2"/>
    <col collapsed="false" customWidth="true" hidden="false" outlineLevel="0" max="1516" min="1514" style="8" width="10.6"/>
    <col collapsed="false" customWidth="true" hidden="false" outlineLevel="0" max="1517" min="1517" style="8" width="10"/>
    <col collapsed="false" customWidth="true" hidden="false" outlineLevel="0" max="1518" min="1518" style="8" width="10.6"/>
    <col collapsed="false" customWidth="true" hidden="false" outlineLevel="0" max="1519" min="1519" style="8" width="10"/>
    <col collapsed="false" customWidth="true" hidden="false" outlineLevel="0" max="1520" min="1520" style="8" width="9.8"/>
    <col collapsed="false" customWidth="true" hidden="false" outlineLevel="0" max="1521" min="1521" style="8" width="10.6"/>
    <col collapsed="false" customWidth="true" hidden="false" outlineLevel="0" max="1522" min="1522" style="8" width="10"/>
    <col collapsed="false" customWidth="true" hidden="false" outlineLevel="0" max="1523" min="1523" style="8" width="9.2"/>
    <col collapsed="false" customWidth="true" hidden="false" outlineLevel="0" max="1524" min="1524" style="8" width="10.6"/>
    <col collapsed="false" customWidth="true" hidden="false" outlineLevel="0" max="1525" min="1525" style="8" width="14.2"/>
    <col collapsed="false" customWidth="true" hidden="false" outlineLevel="0" max="1526" min="1526" style="8" width="10"/>
    <col collapsed="false" customWidth="true" hidden="false" outlineLevel="0" max="1527" min="1527" style="8" width="10.6"/>
    <col collapsed="false" customWidth="true" hidden="false" outlineLevel="0" max="1528" min="1528" style="8" width="10"/>
    <col collapsed="false" customWidth="true" hidden="false" outlineLevel="0" max="1529" min="1529" style="8" width="9.38"/>
    <col collapsed="false" customWidth="true" hidden="false" outlineLevel="0" max="1530" min="1530" style="8" width="10.6"/>
    <col collapsed="false" customWidth="true" hidden="false" outlineLevel="0" max="1531" min="1531" style="8" width="14.2"/>
    <col collapsed="false" customWidth="true" hidden="false" outlineLevel="0" max="1532" min="1532" style="8" width="9.2"/>
    <col collapsed="false" customWidth="true" hidden="false" outlineLevel="0" max="1533" min="1533" style="8" width="8.8"/>
    <col collapsed="false" customWidth="true" hidden="false" outlineLevel="0" max="1534" min="1534" style="8" width="10.8"/>
    <col collapsed="false" customWidth="true" hidden="false" outlineLevel="0" max="1535" min="1535" style="8" width="7.8"/>
    <col collapsed="false" customWidth="true" hidden="false" outlineLevel="0" max="1536" min="1536" style="8" width="3.4"/>
    <col collapsed="false" customWidth="true" hidden="false" outlineLevel="0" max="1537" min="1537" style="8" width="11.2"/>
    <col collapsed="false" customWidth="true" hidden="false" outlineLevel="0" max="1538" min="1538" style="8" width="8.2"/>
    <col collapsed="false" customWidth="true" hidden="false" outlineLevel="0" max="1540" min="1539" style="8" width="13.39"/>
    <col collapsed="false" customWidth="true" hidden="false" outlineLevel="0" max="1541" min="1541" style="8" width="7.8"/>
    <col collapsed="false" customWidth="true" hidden="false" outlineLevel="0" max="1543" min="1542" style="8" width="13.39"/>
    <col collapsed="false" customWidth="true" hidden="false" outlineLevel="0" max="1544" min="1544" style="8" width="8.8"/>
    <col collapsed="false" customWidth="true" hidden="false" outlineLevel="0" max="1546" min="1545" style="8" width="13.39"/>
    <col collapsed="false" customWidth="true" hidden="false" outlineLevel="0" max="1547" min="1547" style="8" width="8.2"/>
    <col collapsed="false" customWidth="true" hidden="false" outlineLevel="0" max="1549" min="1548" style="8" width="13.39"/>
    <col collapsed="false" customWidth="true" hidden="false" outlineLevel="0" max="1550" min="1550" style="8" width="9"/>
    <col collapsed="false" customWidth="true" hidden="false" outlineLevel="0" max="1552" min="1551" style="8" width="13.39"/>
    <col collapsed="false" customWidth="true" hidden="false" outlineLevel="0" max="1553" min="1553" style="8" width="8.38"/>
    <col collapsed="false" customWidth="true" hidden="false" outlineLevel="0" max="1555" min="1554" style="8" width="13.39"/>
    <col collapsed="false" customWidth="true" hidden="false" outlineLevel="0" max="1556" min="1556" style="8" width="8.2"/>
    <col collapsed="false" customWidth="true" hidden="false" outlineLevel="0" max="1558" min="1557" style="8" width="13.39"/>
    <col collapsed="false" customWidth="true" hidden="false" outlineLevel="0" max="1559" min="1559" style="8" width="7.6"/>
    <col collapsed="false" customWidth="true" hidden="false" outlineLevel="0" max="1561" min="1560" style="8" width="13.39"/>
    <col collapsed="false" customWidth="true" hidden="false" outlineLevel="0" max="1562" min="1562" style="8" width="6.41"/>
    <col collapsed="false" customWidth="true" hidden="false" outlineLevel="0" max="1563" min="1563" style="8" width="10.6"/>
    <col collapsed="false" customWidth="true" hidden="false" outlineLevel="0" max="1564" min="1564" style="8" width="11.2"/>
    <col collapsed="false" customWidth="true" hidden="false" outlineLevel="0" max="1565" min="1565" style="8" width="12"/>
    <col collapsed="false" customWidth="true" hidden="false" outlineLevel="0" max="1566" min="1566" style="8" width="11.6"/>
    <col collapsed="false" customWidth="true" hidden="false" outlineLevel="0" max="1567" min="1567" style="1" width="7.2"/>
    <col collapsed="false" customWidth="true" hidden="false" outlineLevel="0" max="1569" min="1568" style="8" width="12.2"/>
    <col collapsed="false" customWidth="true" hidden="false" outlineLevel="0" max="1570" min="1570" style="8" width="12"/>
    <col collapsed="false" customWidth="true" hidden="false" outlineLevel="0" max="1571" min="1571" style="8" width="13.6"/>
    <col collapsed="false" customWidth="true" hidden="false" outlineLevel="0" max="1572" min="1572" style="8" width="12.39"/>
    <col collapsed="false" customWidth="true" hidden="false" outlineLevel="0" max="1573" min="1573" style="8" width="7.6"/>
    <col collapsed="false" customWidth="true" hidden="false" outlineLevel="0" max="1574" min="1574" style="8" width="12.6"/>
    <col collapsed="false" customWidth="true" hidden="false" outlineLevel="0" max="1575" min="1575" style="8" width="14.2"/>
    <col collapsed="false" customWidth="true" hidden="false" outlineLevel="0" max="1576" min="1576" style="8" width="7.6"/>
    <col collapsed="false" customWidth="true" hidden="false" outlineLevel="0" max="1577" min="1577" style="8" width="12.6"/>
    <col collapsed="false" customWidth="true" hidden="false" outlineLevel="0" max="1578" min="1578" style="8" width="14.2"/>
    <col collapsed="false" customWidth="true" hidden="false" outlineLevel="0" max="1579" min="1579" style="8" width="9.6"/>
    <col collapsed="false" customWidth="true" hidden="false" outlineLevel="0" max="1580" min="1580" style="8" width="14.6"/>
    <col collapsed="false" customWidth="true" hidden="false" outlineLevel="0" max="1581" min="1581" style="8" width="14.2"/>
    <col collapsed="false" customWidth="true" hidden="false" outlineLevel="0" max="1582" min="1582" style="8" width="9.6"/>
    <col collapsed="false" customWidth="true" hidden="false" outlineLevel="0" max="1583" min="1583" style="8" width="14.6"/>
    <col collapsed="false" customWidth="true" hidden="false" outlineLevel="0" max="1584" min="1584" style="8" width="14.2"/>
    <col collapsed="false" customWidth="true" hidden="false" outlineLevel="0" max="1585" min="1585" style="8" width="9.6"/>
    <col collapsed="false" customWidth="true" hidden="false" outlineLevel="0" max="1586" min="1586" style="8" width="14.6"/>
    <col collapsed="false" customWidth="true" hidden="false" outlineLevel="0" max="1587" min="1587" style="8" width="14.2"/>
    <col collapsed="false" customWidth="true" hidden="false" outlineLevel="0" max="1588" min="1588" style="8" width="9.6"/>
    <col collapsed="false" customWidth="true" hidden="false" outlineLevel="0" max="1589" min="1589" style="8" width="14.6"/>
    <col collapsed="false" customWidth="true" hidden="false" outlineLevel="0" max="1590" min="1590" style="8" width="14.2"/>
    <col collapsed="false" customWidth="true" hidden="false" outlineLevel="0" max="1591" min="1591" style="8" width="8.6"/>
    <col collapsed="false" customWidth="true" hidden="false" outlineLevel="0" max="1592" min="1592" style="8" width="13.6"/>
    <col collapsed="false" customWidth="true" hidden="false" outlineLevel="0" max="1593" min="1593" style="8" width="14.2"/>
    <col collapsed="false" customWidth="true" hidden="false" outlineLevel="0" max="1594" min="1594" style="8" width="9.6"/>
    <col collapsed="false" customWidth="true" hidden="false" outlineLevel="0" max="1595" min="1595" style="8" width="14.6"/>
    <col collapsed="false" customWidth="true" hidden="false" outlineLevel="0" max="1596" min="1596" style="8" width="14.2"/>
    <col collapsed="false" customWidth="true" hidden="false" outlineLevel="0" max="1597" min="1597" style="8" width="8.6"/>
    <col collapsed="false" customWidth="true" hidden="false" outlineLevel="0" max="1598" min="1598" style="8" width="13.6"/>
    <col collapsed="false" customWidth="true" hidden="false" outlineLevel="0" max="1599" min="1599" style="8" width="14.2"/>
    <col collapsed="false" customWidth="true" hidden="false" outlineLevel="0" max="1600" min="1600" style="8" width="9.6"/>
    <col collapsed="false" customWidth="true" hidden="false" outlineLevel="0" max="1601" min="1601" style="8" width="14.6"/>
    <col collapsed="false" customWidth="true" hidden="false" outlineLevel="0" max="1602" min="1602" style="8" width="14.2"/>
    <col collapsed="false" customWidth="true" hidden="false" outlineLevel="0" max="1603" min="1603" style="8" width="9.6"/>
    <col collapsed="false" customWidth="true" hidden="false" outlineLevel="0" max="1604" min="1604" style="8" width="14.6"/>
    <col collapsed="false" customWidth="true" hidden="false" outlineLevel="0" max="1605" min="1605" style="8" width="14.2"/>
    <col collapsed="false" customWidth="true" hidden="false" outlineLevel="0" max="1606" min="1606" style="8" width="9.6"/>
    <col collapsed="false" customWidth="true" hidden="false" outlineLevel="0" max="1607" min="1607" style="8" width="14.6"/>
    <col collapsed="false" customWidth="true" hidden="false" outlineLevel="0" max="1608" min="1608" style="8" width="14.2"/>
    <col collapsed="false" customWidth="true" hidden="false" outlineLevel="0" max="1609" min="1609" style="8" width="9.6"/>
    <col collapsed="false" customWidth="true" hidden="false" outlineLevel="0" max="1610" min="1610" style="8" width="14.6"/>
    <col collapsed="false" customWidth="true" hidden="false" outlineLevel="0" max="1611" min="1611" style="8" width="14.2"/>
    <col collapsed="false" customWidth="true" hidden="false" outlineLevel="0" max="1612" min="1612" style="8" width="9.6"/>
    <col collapsed="false" customWidth="true" hidden="false" outlineLevel="0" max="1613" min="1613" style="8" width="14.6"/>
    <col collapsed="false" customWidth="true" hidden="false" outlineLevel="0" max="1614" min="1614" style="8" width="14.2"/>
    <col collapsed="false" customWidth="true" hidden="false" outlineLevel="0" max="1615" min="1615" style="8" width="9.6"/>
    <col collapsed="false" customWidth="true" hidden="false" outlineLevel="0" max="1616" min="1616" style="8" width="14.6"/>
    <col collapsed="false" customWidth="true" hidden="false" outlineLevel="0" max="1617" min="1617" style="8" width="14.2"/>
    <col collapsed="false" customWidth="true" hidden="false" outlineLevel="0" max="1618" min="1618" style="8" width="9.6"/>
    <col collapsed="false" customWidth="true" hidden="false" outlineLevel="0" max="1619" min="1619" style="8" width="14.6"/>
    <col collapsed="false" customWidth="true" hidden="false" outlineLevel="0" max="1620" min="1620" style="8" width="14.2"/>
    <col collapsed="false" customWidth="true" hidden="false" outlineLevel="0" max="1621" min="1621" style="8" width="9.6"/>
    <col collapsed="false" customWidth="true" hidden="false" outlineLevel="0" max="1622" min="1622" style="8" width="14.6"/>
    <col collapsed="false" customWidth="true" hidden="false" outlineLevel="0" max="1623" min="1623" style="8" width="14.2"/>
    <col collapsed="false" customWidth="true" hidden="false" outlineLevel="0" max="1624" min="1624" style="8" width="8.6"/>
    <col collapsed="false" customWidth="true" hidden="false" outlineLevel="0" max="1625" min="1625" style="8" width="13.6"/>
    <col collapsed="false" customWidth="true" hidden="false" outlineLevel="0" max="1626" min="1626" style="8" width="14.2"/>
    <col collapsed="false" customWidth="true" hidden="false" outlineLevel="0" max="1627" min="1627" style="8" width="10.2"/>
    <col collapsed="false" customWidth="true" hidden="false" outlineLevel="0" max="1628" min="1628" style="8" width="13.2"/>
    <col collapsed="false" customWidth="true" hidden="false" outlineLevel="0" max="1629" min="1629" style="8" width="13.8"/>
    <col collapsed="false" customWidth="true" hidden="false" outlineLevel="0" max="1630" min="1630" style="8" width="15.6"/>
    <col collapsed="false" customWidth="true" hidden="false" outlineLevel="0" max="1631" min="1631" style="8" width="14.2"/>
    <col collapsed="false" customWidth="true" hidden="false" outlineLevel="0" max="1632" min="1632" style="8" width="9.6"/>
    <col collapsed="false" customWidth="true" hidden="false" outlineLevel="0" max="1633" min="1633" style="8" width="13.2"/>
    <col collapsed="false" customWidth="true" hidden="false" outlineLevel="0" max="1634" min="1634" style="8" width="13.8"/>
    <col collapsed="false" customWidth="true" hidden="false" outlineLevel="0" max="1635" min="1635" style="8" width="15.6"/>
    <col collapsed="false" customWidth="true" hidden="false" outlineLevel="0" max="1636" min="1636" style="8" width="14.2"/>
    <col collapsed="false" customWidth="true" hidden="false" outlineLevel="0" max="1637" min="1637" style="8" width="8.6"/>
    <col collapsed="false" customWidth="true" hidden="false" outlineLevel="0" max="1638" min="1638" style="8" width="13.6"/>
    <col collapsed="false" customWidth="true" hidden="false" outlineLevel="0" max="1639" min="1639" style="8" width="14.2"/>
    <col collapsed="false" customWidth="true" hidden="false" outlineLevel="0" max="1640" min="1640" style="8" width="8.6"/>
    <col collapsed="false" customWidth="true" hidden="false" outlineLevel="0" max="1641" min="1641" style="8" width="13.6"/>
    <col collapsed="false" customWidth="true" hidden="false" outlineLevel="0" max="1642" min="1642" style="8" width="14.2"/>
    <col collapsed="false" customWidth="true" hidden="false" outlineLevel="0" max="1643" min="1643" style="8" width="10.38"/>
    <col collapsed="false" customWidth="true" hidden="false" outlineLevel="0" max="1644" min="1644" style="8" width="10.6"/>
    <col collapsed="false" customWidth="true" hidden="false" outlineLevel="0" max="1645" min="1645" style="8" width="10.38"/>
    <col collapsed="false" customWidth="true" hidden="false" outlineLevel="0" max="1646" min="1646" style="8" width="9.8"/>
    <col collapsed="false" customWidth="true" hidden="false" outlineLevel="0" max="1647" min="1647" style="8" width="10.6"/>
    <col collapsed="false" customWidth="true" hidden="false" outlineLevel="0" max="1648" min="1648" style="8" width="10"/>
    <col collapsed="false" customWidth="true" hidden="false" outlineLevel="0" max="1649" min="1649" style="8" width="9.8"/>
    <col collapsed="false" customWidth="true" hidden="false" outlineLevel="0" max="1650" min="1650" style="8" width="10.6"/>
    <col collapsed="false" customWidth="true" hidden="false" outlineLevel="0" max="1651" min="1651" style="8" width="10"/>
    <col collapsed="false" customWidth="true" hidden="false" outlineLevel="0" max="1652" min="1652" style="8" width="9.2"/>
    <col collapsed="false" customWidth="true" hidden="false" outlineLevel="0" max="1653" min="1653" style="8" width="10.6"/>
    <col collapsed="false" customWidth="true" hidden="false" outlineLevel="0" max="1654" min="1654" style="8" width="14.2"/>
    <col collapsed="false" customWidth="true" hidden="false" outlineLevel="0" max="1657" min="1655" style="8" width="10.6"/>
    <col collapsed="false" customWidth="true" hidden="false" outlineLevel="0" max="1658" min="1658" style="8" width="10"/>
    <col collapsed="false" customWidth="true" hidden="false" outlineLevel="0" max="1659" min="1659" style="8" width="10.6"/>
    <col collapsed="false" customWidth="true" hidden="false" outlineLevel="0" max="1660" min="1660" style="8" width="10"/>
    <col collapsed="false" customWidth="true" hidden="false" outlineLevel="0" max="1661" min="1661" style="8" width="9.8"/>
    <col collapsed="false" customWidth="true" hidden="false" outlineLevel="0" max="1662" min="1662" style="8" width="10.6"/>
    <col collapsed="false" customWidth="true" hidden="false" outlineLevel="0" max="1663" min="1663" style="8" width="10"/>
    <col collapsed="false" customWidth="true" hidden="false" outlineLevel="0" max="1664" min="1664" style="8" width="9.2"/>
    <col collapsed="false" customWidth="true" hidden="false" outlineLevel="0" max="1665" min="1665" style="8" width="10.6"/>
    <col collapsed="false" customWidth="true" hidden="false" outlineLevel="0" max="1666" min="1666" style="8" width="14.2"/>
    <col collapsed="false" customWidth="true" hidden="false" outlineLevel="0" max="1667" min="1667" style="8" width="10"/>
    <col collapsed="false" customWidth="true" hidden="false" outlineLevel="0" max="1668" min="1668" style="8" width="10.6"/>
    <col collapsed="false" customWidth="true" hidden="false" outlineLevel="0" max="1669" min="1669" style="8" width="10"/>
    <col collapsed="false" customWidth="true" hidden="false" outlineLevel="0" max="1670" min="1670" style="8" width="9.38"/>
    <col collapsed="false" customWidth="true" hidden="false" outlineLevel="0" max="1671" min="1671" style="8" width="10.6"/>
    <col collapsed="false" customWidth="true" hidden="false" outlineLevel="0" max="1672" min="1672" style="8" width="14.2"/>
    <col collapsed="false" customWidth="true" hidden="false" outlineLevel="0" max="1673" min="1673" style="8" width="9.2"/>
    <col collapsed="false" customWidth="true" hidden="false" outlineLevel="0" max="1674" min="1674" style="8" width="8.8"/>
    <col collapsed="false" customWidth="true" hidden="false" outlineLevel="0" max="1675" min="1675" style="8" width="8.6"/>
    <col collapsed="false" customWidth="true" hidden="false" outlineLevel="0" max="1676" min="1676" style="8" width="7.8"/>
    <col collapsed="false" customWidth="true" hidden="false" outlineLevel="0" max="1677" min="1677" style="8" width="3.4"/>
    <col collapsed="false" customWidth="true" hidden="false" outlineLevel="0" max="1678" min="1678" style="8" width="11.2"/>
    <col collapsed="false" customWidth="true" hidden="false" outlineLevel="0" max="1679" min="1679" style="8" width="8.2"/>
    <col collapsed="false" customWidth="true" hidden="false" outlineLevel="0" max="1681" min="1680" style="8" width="13.39"/>
    <col collapsed="false" customWidth="true" hidden="false" outlineLevel="0" max="1682" min="1682" style="8" width="7.8"/>
    <col collapsed="false" customWidth="true" hidden="false" outlineLevel="0" max="1684" min="1683" style="8" width="13.39"/>
    <col collapsed="false" customWidth="true" hidden="false" outlineLevel="0" max="1685" min="1685" style="8" width="8.8"/>
    <col collapsed="false" customWidth="true" hidden="false" outlineLevel="0" max="1687" min="1686" style="8" width="13.39"/>
    <col collapsed="false" customWidth="true" hidden="false" outlineLevel="0" max="1688" min="1688" style="8" width="8.2"/>
    <col collapsed="false" customWidth="true" hidden="false" outlineLevel="0" max="1690" min="1689" style="8" width="13.39"/>
    <col collapsed="false" customWidth="true" hidden="false" outlineLevel="0" max="1691" min="1691" style="8" width="9"/>
    <col collapsed="false" customWidth="true" hidden="false" outlineLevel="0" max="1693" min="1692" style="8" width="13.39"/>
    <col collapsed="false" customWidth="true" hidden="false" outlineLevel="0" max="1694" min="1694" style="8" width="8.38"/>
    <col collapsed="false" customWidth="true" hidden="false" outlineLevel="0" max="1696" min="1695" style="8" width="13.39"/>
    <col collapsed="false" customWidth="true" hidden="false" outlineLevel="0" max="1697" min="1697" style="8" width="8.2"/>
    <col collapsed="false" customWidth="true" hidden="false" outlineLevel="0" max="1699" min="1698" style="8" width="13.39"/>
    <col collapsed="false" customWidth="true" hidden="false" outlineLevel="0" max="1700" min="1700" style="8" width="7.6"/>
    <col collapsed="false" customWidth="true" hidden="false" outlineLevel="0" max="1702" min="1701" style="8" width="13.39"/>
    <col collapsed="false" customWidth="true" hidden="false" outlineLevel="0" max="1703" min="1703" style="8" width="6.41"/>
    <col collapsed="false" customWidth="true" hidden="false" outlineLevel="0" max="1704" min="1704" style="8" width="10.6"/>
    <col collapsed="false" customWidth="true" hidden="false" outlineLevel="0" max="1705" min="1705" style="8" width="11.2"/>
    <col collapsed="false" customWidth="true" hidden="false" outlineLevel="0" max="1706" min="1706" style="8" width="12"/>
    <col collapsed="false" customWidth="true" hidden="false" outlineLevel="0" max="1707" min="1707" style="8" width="11.6"/>
    <col collapsed="false" customWidth="true" hidden="false" outlineLevel="0" max="1708" min="1708" style="1" width="7.2"/>
    <col collapsed="false" customWidth="true" hidden="false" outlineLevel="0" max="1710" min="1709" style="8" width="12.2"/>
    <col collapsed="false" customWidth="true" hidden="false" outlineLevel="0" max="1711" min="1711" style="8" width="12"/>
    <col collapsed="false" customWidth="true" hidden="false" outlineLevel="0" max="1712" min="1712" style="8" width="13.6"/>
    <col collapsed="false" customWidth="true" hidden="false" outlineLevel="0" max="1713" min="1713" style="8" width="12.39"/>
    <col collapsed="false" customWidth="true" hidden="false" outlineLevel="0" max="1714" min="1714" style="8" width="7.6"/>
    <col collapsed="false" customWidth="true" hidden="false" outlineLevel="0" max="1715" min="1715" style="8" width="12.6"/>
    <col collapsed="false" customWidth="true" hidden="false" outlineLevel="0" max="1716" min="1716" style="8" width="14.2"/>
    <col collapsed="false" customWidth="true" hidden="false" outlineLevel="0" max="1717" min="1717" style="8" width="7.6"/>
    <col collapsed="false" customWidth="true" hidden="false" outlineLevel="0" max="1718" min="1718" style="8" width="12.6"/>
    <col collapsed="false" customWidth="true" hidden="false" outlineLevel="0" max="1719" min="1719" style="8" width="14.2"/>
    <col collapsed="false" customWidth="true" hidden="false" outlineLevel="0" max="1720" min="1720" style="8" width="9.6"/>
    <col collapsed="false" customWidth="true" hidden="false" outlineLevel="0" max="1721" min="1721" style="8" width="14.6"/>
    <col collapsed="false" customWidth="true" hidden="false" outlineLevel="0" max="1722" min="1722" style="8" width="14.2"/>
    <col collapsed="false" customWidth="true" hidden="false" outlineLevel="0" max="1723" min="1723" style="8" width="9.6"/>
    <col collapsed="false" customWidth="true" hidden="false" outlineLevel="0" max="1724" min="1724" style="8" width="14.6"/>
    <col collapsed="false" customWidth="true" hidden="false" outlineLevel="0" max="1725" min="1725" style="8" width="14.2"/>
    <col collapsed="false" customWidth="true" hidden="false" outlineLevel="0" max="1726" min="1726" style="8" width="9.6"/>
    <col collapsed="false" customWidth="true" hidden="false" outlineLevel="0" max="1727" min="1727" style="8" width="14.6"/>
    <col collapsed="false" customWidth="true" hidden="false" outlineLevel="0" max="1728" min="1728" style="8" width="14.2"/>
    <col collapsed="false" customWidth="true" hidden="false" outlineLevel="0" max="1729" min="1729" style="8" width="9.6"/>
    <col collapsed="false" customWidth="true" hidden="false" outlineLevel="0" max="1730" min="1730" style="8" width="14.6"/>
    <col collapsed="false" customWidth="true" hidden="false" outlineLevel="0" max="1731" min="1731" style="8" width="14.2"/>
    <col collapsed="false" customWidth="true" hidden="false" outlineLevel="0" max="1732" min="1732" style="8" width="8.6"/>
    <col collapsed="false" customWidth="true" hidden="false" outlineLevel="0" max="1733" min="1733" style="8" width="13.6"/>
    <col collapsed="false" customWidth="true" hidden="false" outlineLevel="0" max="1734" min="1734" style="8" width="14.2"/>
    <col collapsed="false" customWidth="true" hidden="false" outlineLevel="0" max="1735" min="1735" style="8" width="9.6"/>
    <col collapsed="false" customWidth="true" hidden="false" outlineLevel="0" max="1736" min="1736" style="8" width="14.6"/>
    <col collapsed="false" customWidth="true" hidden="false" outlineLevel="0" max="1737" min="1737" style="8" width="14.2"/>
    <col collapsed="false" customWidth="true" hidden="false" outlineLevel="0" max="1738" min="1738" style="8" width="8.6"/>
    <col collapsed="false" customWidth="true" hidden="false" outlineLevel="0" max="1739" min="1739" style="8" width="13.6"/>
    <col collapsed="false" customWidth="true" hidden="false" outlineLevel="0" max="1740" min="1740" style="8" width="14.2"/>
    <col collapsed="false" customWidth="true" hidden="false" outlineLevel="0" max="1741" min="1741" style="8" width="9.6"/>
    <col collapsed="false" customWidth="true" hidden="false" outlineLevel="0" max="1742" min="1742" style="8" width="14.6"/>
    <col collapsed="false" customWidth="true" hidden="false" outlineLevel="0" max="1743" min="1743" style="8" width="14.2"/>
    <col collapsed="false" customWidth="true" hidden="false" outlineLevel="0" max="1744" min="1744" style="8" width="9.6"/>
    <col collapsed="false" customWidth="true" hidden="false" outlineLevel="0" max="1745" min="1745" style="8" width="14.6"/>
    <col collapsed="false" customWidth="true" hidden="false" outlineLevel="0" max="1746" min="1746" style="8" width="14.2"/>
    <col collapsed="false" customWidth="true" hidden="false" outlineLevel="0" max="1747" min="1747" style="8" width="9.6"/>
    <col collapsed="false" customWidth="true" hidden="false" outlineLevel="0" max="1748" min="1748" style="8" width="14.6"/>
    <col collapsed="false" customWidth="true" hidden="false" outlineLevel="0" max="1749" min="1749" style="8" width="14.2"/>
    <col collapsed="false" customWidth="true" hidden="false" outlineLevel="0" max="1750" min="1750" style="8" width="9.6"/>
    <col collapsed="false" customWidth="true" hidden="false" outlineLevel="0" max="1751" min="1751" style="8" width="14.6"/>
    <col collapsed="false" customWidth="true" hidden="false" outlineLevel="0" max="1752" min="1752" style="8" width="14.2"/>
    <col collapsed="false" customWidth="true" hidden="false" outlineLevel="0" max="1753" min="1753" style="8" width="9.6"/>
    <col collapsed="false" customWidth="true" hidden="false" outlineLevel="0" max="1754" min="1754" style="8" width="14.6"/>
    <col collapsed="false" customWidth="true" hidden="false" outlineLevel="0" max="1755" min="1755" style="8" width="14.2"/>
    <col collapsed="false" customWidth="true" hidden="false" outlineLevel="0" max="1756" min="1756" style="8" width="9.6"/>
    <col collapsed="false" customWidth="true" hidden="false" outlineLevel="0" max="1757" min="1757" style="8" width="14.6"/>
    <col collapsed="false" customWidth="true" hidden="false" outlineLevel="0" max="1758" min="1758" style="8" width="14.2"/>
    <col collapsed="false" customWidth="true" hidden="false" outlineLevel="0" max="1759" min="1759" style="8" width="9.6"/>
    <col collapsed="false" customWidth="true" hidden="false" outlineLevel="0" max="1760" min="1760" style="8" width="14.6"/>
    <col collapsed="false" customWidth="true" hidden="false" outlineLevel="0" max="1761" min="1761" style="8" width="14.2"/>
    <col collapsed="false" customWidth="true" hidden="false" outlineLevel="0" max="1762" min="1762" style="8" width="9.6"/>
    <col collapsed="false" customWidth="true" hidden="false" outlineLevel="0" max="1763" min="1763" style="8" width="14.6"/>
    <col collapsed="false" customWidth="true" hidden="false" outlineLevel="0" max="1764" min="1764" style="8" width="14.2"/>
    <col collapsed="false" customWidth="true" hidden="false" outlineLevel="0" max="1765" min="1765" style="8" width="8.6"/>
    <col collapsed="false" customWidth="true" hidden="false" outlineLevel="0" max="1766" min="1766" style="8" width="13.6"/>
    <col collapsed="false" customWidth="true" hidden="false" outlineLevel="0" max="1767" min="1767" style="8" width="14.2"/>
    <col collapsed="false" customWidth="true" hidden="false" outlineLevel="0" max="1768" min="1768" style="8" width="10.2"/>
    <col collapsed="false" customWidth="true" hidden="false" outlineLevel="0" max="1769" min="1769" style="8" width="13.2"/>
    <col collapsed="false" customWidth="true" hidden="false" outlineLevel="0" max="1770" min="1770" style="8" width="13.8"/>
    <col collapsed="false" customWidth="true" hidden="false" outlineLevel="0" max="1771" min="1771" style="8" width="15.6"/>
    <col collapsed="false" customWidth="true" hidden="false" outlineLevel="0" max="1772" min="1772" style="8" width="14.2"/>
    <col collapsed="false" customWidth="true" hidden="false" outlineLevel="0" max="1773" min="1773" style="8" width="9.6"/>
    <col collapsed="false" customWidth="true" hidden="false" outlineLevel="0" max="1774" min="1774" style="8" width="13.2"/>
    <col collapsed="false" customWidth="true" hidden="false" outlineLevel="0" max="1775" min="1775" style="8" width="13.8"/>
    <col collapsed="false" customWidth="true" hidden="false" outlineLevel="0" max="1776" min="1776" style="8" width="15.6"/>
    <col collapsed="false" customWidth="true" hidden="false" outlineLevel="0" max="1777" min="1777" style="8" width="14.2"/>
    <col collapsed="false" customWidth="true" hidden="false" outlineLevel="0" max="1778" min="1778" style="8" width="8.6"/>
    <col collapsed="false" customWidth="true" hidden="false" outlineLevel="0" max="1779" min="1779" style="8" width="13.6"/>
    <col collapsed="false" customWidth="true" hidden="false" outlineLevel="0" max="1780" min="1780" style="8" width="14.2"/>
    <col collapsed="false" customWidth="true" hidden="false" outlineLevel="0" max="1781" min="1781" style="8" width="8.6"/>
    <col collapsed="false" customWidth="true" hidden="false" outlineLevel="0" max="1782" min="1782" style="8" width="13.6"/>
    <col collapsed="false" customWidth="true" hidden="false" outlineLevel="0" max="1783" min="1783" style="8" width="14.2"/>
    <col collapsed="false" customWidth="true" hidden="false" outlineLevel="0" max="1784" min="1784" style="8" width="10.38"/>
    <col collapsed="false" customWidth="true" hidden="false" outlineLevel="0" max="1785" min="1785" style="8" width="10.6"/>
    <col collapsed="false" customWidth="true" hidden="false" outlineLevel="0" max="1786" min="1786" style="8" width="10.38"/>
    <col collapsed="false" customWidth="true" hidden="false" outlineLevel="0" max="1787" min="1787" style="8" width="9.8"/>
    <col collapsed="false" customWidth="true" hidden="false" outlineLevel="0" max="1788" min="1788" style="8" width="10.6"/>
    <col collapsed="false" customWidth="true" hidden="false" outlineLevel="0" max="1789" min="1789" style="8" width="10"/>
    <col collapsed="false" customWidth="true" hidden="false" outlineLevel="0" max="1790" min="1790" style="8" width="9.8"/>
    <col collapsed="false" customWidth="true" hidden="false" outlineLevel="0" max="1791" min="1791" style="8" width="10.6"/>
    <col collapsed="false" customWidth="true" hidden="false" outlineLevel="0" max="1792" min="1792" style="8" width="10"/>
    <col collapsed="false" customWidth="true" hidden="false" outlineLevel="0" max="1793" min="1793" style="8" width="9.2"/>
    <col collapsed="false" customWidth="true" hidden="false" outlineLevel="0" max="1794" min="1794" style="8" width="10.6"/>
    <col collapsed="false" customWidth="true" hidden="false" outlineLevel="0" max="1795" min="1795" style="8" width="14.2"/>
    <col collapsed="false" customWidth="true" hidden="false" outlineLevel="0" max="1798" min="1796" style="8" width="10.6"/>
    <col collapsed="false" customWidth="true" hidden="false" outlineLevel="0" max="1799" min="1799" style="8" width="10"/>
    <col collapsed="false" customWidth="true" hidden="false" outlineLevel="0" max="1800" min="1800" style="8" width="10.6"/>
    <col collapsed="false" customWidth="true" hidden="false" outlineLevel="0" max="1801" min="1801" style="8" width="10"/>
    <col collapsed="false" customWidth="true" hidden="false" outlineLevel="0" max="1802" min="1802" style="8" width="9.8"/>
    <col collapsed="false" customWidth="true" hidden="false" outlineLevel="0" max="1803" min="1803" style="8" width="10.6"/>
    <col collapsed="false" customWidth="true" hidden="false" outlineLevel="0" max="1804" min="1804" style="8" width="10"/>
    <col collapsed="false" customWidth="true" hidden="false" outlineLevel="0" max="1805" min="1805" style="8" width="9.2"/>
    <col collapsed="false" customWidth="true" hidden="false" outlineLevel="0" max="1806" min="1806" style="8" width="10.6"/>
    <col collapsed="false" customWidth="true" hidden="false" outlineLevel="0" max="1807" min="1807" style="8" width="14.2"/>
    <col collapsed="false" customWidth="true" hidden="false" outlineLevel="0" max="1808" min="1808" style="8" width="10"/>
    <col collapsed="false" customWidth="true" hidden="false" outlineLevel="0" max="1809" min="1809" style="8" width="10.6"/>
    <col collapsed="false" customWidth="true" hidden="false" outlineLevel="0" max="1810" min="1810" style="8" width="10"/>
    <col collapsed="false" customWidth="true" hidden="false" outlineLevel="0" max="1811" min="1811" style="8" width="9.38"/>
    <col collapsed="false" customWidth="true" hidden="false" outlineLevel="0" max="1812" min="1812" style="8" width="10.6"/>
    <col collapsed="false" customWidth="true" hidden="false" outlineLevel="0" max="1813" min="1813" style="8" width="14.2"/>
    <col collapsed="false" customWidth="true" hidden="false" outlineLevel="0" max="1814" min="1814" style="8" width="9.2"/>
    <col collapsed="false" customWidth="true" hidden="false" outlineLevel="0" max="1815" min="1815" style="8" width="8.8"/>
    <col collapsed="false" customWidth="true" hidden="false" outlineLevel="0" max="1816" min="1816" style="8" width="8.6"/>
    <col collapsed="false" customWidth="true" hidden="false" outlineLevel="0" max="1817" min="1817" style="8" width="7.8"/>
    <col collapsed="false" customWidth="true" hidden="false" outlineLevel="0" max="1818" min="1818" style="8" width="3.4"/>
    <col collapsed="false" customWidth="true" hidden="false" outlineLevel="0" max="1819" min="1819" style="8" width="11.2"/>
    <col collapsed="false" customWidth="true" hidden="false" outlineLevel="0" max="1820" min="1820" style="8" width="8.2"/>
    <col collapsed="false" customWidth="true" hidden="false" outlineLevel="0" max="1822" min="1821" style="8" width="13.39"/>
    <col collapsed="false" customWidth="true" hidden="false" outlineLevel="0" max="1823" min="1823" style="8" width="7.8"/>
    <col collapsed="false" customWidth="true" hidden="false" outlineLevel="0" max="1825" min="1824" style="8" width="13.39"/>
    <col collapsed="false" customWidth="true" hidden="false" outlineLevel="0" max="1826" min="1826" style="8" width="8.8"/>
    <col collapsed="false" customWidth="true" hidden="false" outlineLevel="0" max="1828" min="1827" style="8" width="13.39"/>
    <col collapsed="false" customWidth="true" hidden="false" outlineLevel="0" max="1829" min="1829" style="8" width="8.2"/>
    <col collapsed="false" customWidth="true" hidden="false" outlineLevel="0" max="1831" min="1830" style="8" width="13.39"/>
    <col collapsed="false" customWidth="true" hidden="false" outlineLevel="0" max="1832" min="1832" style="8" width="9"/>
    <col collapsed="false" customWidth="true" hidden="false" outlineLevel="0" max="1834" min="1833" style="8" width="13.39"/>
    <col collapsed="false" customWidth="true" hidden="false" outlineLevel="0" max="1835" min="1835" style="8" width="8.38"/>
    <col collapsed="false" customWidth="true" hidden="false" outlineLevel="0" max="1837" min="1836" style="8" width="13.39"/>
    <col collapsed="false" customWidth="true" hidden="false" outlineLevel="0" max="1838" min="1838" style="8" width="8.2"/>
    <col collapsed="false" customWidth="true" hidden="false" outlineLevel="0" max="1840" min="1839" style="8" width="13.39"/>
    <col collapsed="false" customWidth="true" hidden="false" outlineLevel="0" max="1841" min="1841" style="8" width="7.6"/>
    <col collapsed="false" customWidth="true" hidden="false" outlineLevel="0" max="1843" min="1842" style="8" width="13.39"/>
    <col collapsed="false" customWidth="true" hidden="false" outlineLevel="0" max="1844" min="1844" style="8" width="6.41"/>
    <col collapsed="false" customWidth="true" hidden="false" outlineLevel="0" max="1845" min="1845" style="8" width="10.6"/>
    <col collapsed="false" customWidth="true" hidden="false" outlineLevel="0" max="1846" min="1846" style="8" width="11.2"/>
    <col collapsed="false" customWidth="true" hidden="false" outlineLevel="0" max="1847" min="1847" style="8" width="12"/>
    <col collapsed="false" customWidth="true" hidden="false" outlineLevel="0" max="1848" min="1848" style="8" width="11.6"/>
    <col collapsed="false" customWidth="true" hidden="false" outlineLevel="0" max="1849" min="1849" style="1" width="7.2"/>
    <col collapsed="false" customWidth="true" hidden="false" outlineLevel="0" max="1851" min="1850" style="8" width="12.2"/>
    <col collapsed="false" customWidth="true" hidden="false" outlineLevel="0" max="1852" min="1852" style="8" width="12"/>
    <col collapsed="false" customWidth="true" hidden="false" outlineLevel="0" max="1853" min="1853" style="8" width="13.6"/>
    <col collapsed="false" customWidth="true" hidden="false" outlineLevel="0" max="1854" min="1854" style="8" width="12.39"/>
    <col collapsed="false" customWidth="true" hidden="false" outlineLevel="0" max="1855" min="1855" style="8" width="7.6"/>
    <col collapsed="false" customWidth="true" hidden="false" outlineLevel="0" max="1856" min="1856" style="8" width="12.6"/>
    <col collapsed="false" customWidth="true" hidden="false" outlineLevel="0" max="1857" min="1857" style="8" width="14.2"/>
    <col collapsed="false" customWidth="true" hidden="false" outlineLevel="0" max="1858" min="1858" style="8" width="7.6"/>
    <col collapsed="false" customWidth="true" hidden="false" outlineLevel="0" max="1859" min="1859" style="8" width="12.6"/>
    <col collapsed="false" customWidth="true" hidden="false" outlineLevel="0" max="1860" min="1860" style="8" width="14.2"/>
    <col collapsed="false" customWidth="true" hidden="false" outlineLevel="0" max="1861" min="1861" style="8" width="9.6"/>
    <col collapsed="false" customWidth="true" hidden="false" outlineLevel="0" max="1862" min="1862" style="8" width="14.6"/>
    <col collapsed="false" customWidth="true" hidden="false" outlineLevel="0" max="1863" min="1863" style="8" width="14.2"/>
    <col collapsed="false" customWidth="true" hidden="false" outlineLevel="0" max="1864" min="1864" style="8" width="9.6"/>
    <col collapsed="false" customWidth="true" hidden="false" outlineLevel="0" max="1865" min="1865" style="8" width="14.6"/>
    <col collapsed="false" customWidth="true" hidden="false" outlineLevel="0" max="1866" min="1866" style="8" width="14.2"/>
    <col collapsed="false" customWidth="true" hidden="false" outlineLevel="0" max="1867" min="1867" style="8" width="9.6"/>
    <col collapsed="false" customWidth="true" hidden="false" outlineLevel="0" max="1868" min="1868" style="8" width="14.6"/>
    <col collapsed="false" customWidth="true" hidden="false" outlineLevel="0" max="1869" min="1869" style="8" width="14.2"/>
    <col collapsed="false" customWidth="true" hidden="false" outlineLevel="0" max="1870" min="1870" style="8" width="9.6"/>
    <col collapsed="false" customWidth="true" hidden="false" outlineLevel="0" max="1871" min="1871" style="8" width="14.6"/>
    <col collapsed="false" customWidth="true" hidden="false" outlineLevel="0" max="1872" min="1872" style="8" width="14.2"/>
    <col collapsed="false" customWidth="true" hidden="false" outlineLevel="0" max="1873" min="1873" style="8" width="8.6"/>
    <col collapsed="false" customWidth="true" hidden="false" outlineLevel="0" max="1874" min="1874" style="8" width="13.6"/>
    <col collapsed="false" customWidth="true" hidden="false" outlineLevel="0" max="1875" min="1875" style="8" width="14.2"/>
    <col collapsed="false" customWidth="true" hidden="false" outlineLevel="0" max="1876" min="1876" style="8" width="9.6"/>
    <col collapsed="false" customWidth="true" hidden="false" outlineLevel="0" max="1877" min="1877" style="8" width="14.6"/>
    <col collapsed="false" customWidth="true" hidden="false" outlineLevel="0" max="1878" min="1878" style="8" width="14.2"/>
    <col collapsed="false" customWidth="true" hidden="false" outlineLevel="0" max="1879" min="1879" style="8" width="8.6"/>
    <col collapsed="false" customWidth="true" hidden="false" outlineLevel="0" max="1880" min="1880" style="8" width="13.6"/>
    <col collapsed="false" customWidth="true" hidden="false" outlineLevel="0" max="1881" min="1881" style="8" width="14.2"/>
    <col collapsed="false" customWidth="true" hidden="false" outlineLevel="0" max="1882" min="1882" style="8" width="9.6"/>
    <col collapsed="false" customWidth="true" hidden="false" outlineLevel="0" max="1883" min="1883" style="8" width="14.6"/>
    <col collapsed="false" customWidth="true" hidden="false" outlineLevel="0" max="1884" min="1884" style="8" width="14.2"/>
    <col collapsed="false" customWidth="true" hidden="false" outlineLevel="0" max="1885" min="1885" style="8" width="9.6"/>
    <col collapsed="false" customWidth="true" hidden="false" outlineLevel="0" max="1886" min="1886" style="8" width="14.6"/>
    <col collapsed="false" customWidth="true" hidden="false" outlineLevel="0" max="1887" min="1887" style="8" width="14.2"/>
    <col collapsed="false" customWidth="true" hidden="false" outlineLevel="0" max="1888" min="1888" style="8" width="9.6"/>
    <col collapsed="false" customWidth="true" hidden="false" outlineLevel="0" max="1889" min="1889" style="8" width="14.6"/>
    <col collapsed="false" customWidth="true" hidden="false" outlineLevel="0" max="1890" min="1890" style="8" width="14.2"/>
    <col collapsed="false" customWidth="true" hidden="false" outlineLevel="0" max="1891" min="1891" style="8" width="9.6"/>
    <col collapsed="false" customWidth="true" hidden="false" outlineLevel="0" max="1892" min="1892" style="8" width="14.6"/>
    <col collapsed="false" customWidth="true" hidden="false" outlineLevel="0" max="1893" min="1893" style="8" width="14.2"/>
    <col collapsed="false" customWidth="true" hidden="false" outlineLevel="0" max="1894" min="1894" style="8" width="9.6"/>
    <col collapsed="false" customWidth="true" hidden="false" outlineLevel="0" max="1895" min="1895" style="8" width="14.6"/>
    <col collapsed="false" customWidth="true" hidden="false" outlineLevel="0" max="1896" min="1896" style="8" width="14.2"/>
    <col collapsed="false" customWidth="true" hidden="false" outlineLevel="0" max="1897" min="1897" style="8" width="9.6"/>
    <col collapsed="false" customWidth="true" hidden="false" outlineLevel="0" max="1898" min="1898" style="8" width="14.6"/>
    <col collapsed="false" customWidth="true" hidden="false" outlineLevel="0" max="1899" min="1899" style="8" width="14.2"/>
    <col collapsed="false" customWidth="true" hidden="false" outlineLevel="0" max="1900" min="1900" style="8" width="9.6"/>
    <col collapsed="false" customWidth="true" hidden="false" outlineLevel="0" max="1901" min="1901" style="8" width="14.6"/>
    <col collapsed="false" customWidth="true" hidden="false" outlineLevel="0" max="1902" min="1902" style="8" width="14.2"/>
    <col collapsed="false" customWidth="true" hidden="false" outlineLevel="0" max="1903" min="1903" style="8" width="9.6"/>
    <col collapsed="false" customWidth="true" hidden="false" outlineLevel="0" max="1904" min="1904" style="8" width="14.6"/>
    <col collapsed="false" customWidth="true" hidden="false" outlineLevel="0" max="1905" min="1905" style="8" width="14.2"/>
    <col collapsed="false" customWidth="true" hidden="false" outlineLevel="0" max="1906" min="1906" style="8" width="8.6"/>
    <col collapsed="false" customWidth="true" hidden="false" outlineLevel="0" max="1907" min="1907" style="8" width="13.6"/>
    <col collapsed="false" customWidth="true" hidden="false" outlineLevel="0" max="1908" min="1908" style="8" width="14.2"/>
    <col collapsed="false" customWidth="true" hidden="false" outlineLevel="0" max="1909" min="1909" style="8" width="10.2"/>
    <col collapsed="false" customWidth="true" hidden="false" outlineLevel="0" max="1910" min="1910" style="8" width="13.2"/>
    <col collapsed="false" customWidth="true" hidden="false" outlineLevel="0" max="1911" min="1911" style="8" width="13.8"/>
    <col collapsed="false" customWidth="true" hidden="false" outlineLevel="0" max="1912" min="1912" style="8" width="15.6"/>
    <col collapsed="false" customWidth="true" hidden="false" outlineLevel="0" max="1913" min="1913" style="8" width="14.2"/>
    <col collapsed="false" customWidth="true" hidden="false" outlineLevel="0" max="1914" min="1914" style="8" width="9.6"/>
    <col collapsed="false" customWidth="true" hidden="false" outlineLevel="0" max="1915" min="1915" style="8" width="13.2"/>
    <col collapsed="false" customWidth="true" hidden="false" outlineLevel="0" max="1916" min="1916" style="8" width="13.8"/>
    <col collapsed="false" customWidth="true" hidden="false" outlineLevel="0" max="1917" min="1917" style="8" width="15.6"/>
    <col collapsed="false" customWidth="true" hidden="false" outlineLevel="0" max="1918" min="1918" style="8" width="14.2"/>
    <col collapsed="false" customWidth="true" hidden="false" outlineLevel="0" max="1919" min="1919" style="8" width="8.6"/>
    <col collapsed="false" customWidth="true" hidden="false" outlineLevel="0" max="1920" min="1920" style="8" width="13.6"/>
    <col collapsed="false" customWidth="true" hidden="false" outlineLevel="0" max="1921" min="1921" style="8" width="14.2"/>
    <col collapsed="false" customWidth="true" hidden="false" outlineLevel="0" max="1922" min="1922" style="8" width="8.6"/>
    <col collapsed="false" customWidth="true" hidden="false" outlineLevel="0" max="1923" min="1923" style="8" width="13.6"/>
    <col collapsed="false" customWidth="true" hidden="false" outlineLevel="0" max="1924" min="1924" style="8" width="14.2"/>
    <col collapsed="false" customWidth="true" hidden="false" outlineLevel="0" max="1925" min="1925" style="8" width="10.38"/>
    <col collapsed="false" customWidth="true" hidden="false" outlineLevel="0" max="1926" min="1926" style="8" width="10.6"/>
    <col collapsed="false" customWidth="true" hidden="false" outlineLevel="0" max="1927" min="1927" style="8" width="10.38"/>
    <col collapsed="false" customWidth="true" hidden="false" outlineLevel="0" max="1928" min="1928" style="8" width="9.8"/>
    <col collapsed="false" customWidth="true" hidden="false" outlineLevel="0" max="1929" min="1929" style="8" width="10.6"/>
    <col collapsed="false" customWidth="true" hidden="false" outlineLevel="0" max="1930" min="1930" style="8" width="10"/>
    <col collapsed="false" customWidth="true" hidden="false" outlineLevel="0" max="1931" min="1931" style="8" width="9.8"/>
    <col collapsed="false" customWidth="true" hidden="false" outlineLevel="0" max="1932" min="1932" style="8" width="10.6"/>
    <col collapsed="false" customWidth="true" hidden="false" outlineLevel="0" max="1933" min="1933" style="8" width="10"/>
    <col collapsed="false" customWidth="true" hidden="false" outlineLevel="0" max="1934" min="1934" style="8" width="9.2"/>
    <col collapsed="false" customWidth="true" hidden="false" outlineLevel="0" max="1935" min="1935" style="8" width="10.6"/>
    <col collapsed="false" customWidth="true" hidden="false" outlineLevel="0" max="1936" min="1936" style="8" width="14.2"/>
    <col collapsed="false" customWidth="true" hidden="false" outlineLevel="0" max="1939" min="1937" style="8" width="10.6"/>
    <col collapsed="false" customWidth="true" hidden="false" outlineLevel="0" max="1940" min="1940" style="8" width="10"/>
    <col collapsed="false" customWidth="true" hidden="false" outlineLevel="0" max="1941" min="1941" style="8" width="10.6"/>
    <col collapsed="false" customWidth="true" hidden="false" outlineLevel="0" max="1942" min="1942" style="8" width="10"/>
    <col collapsed="false" customWidth="true" hidden="false" outlineLevel="0" max="1943" min="1943" style="8" width="9.8"/>
    <col collapsed="false" customWidth="true" hidden="false" outlineLevel="0" max="1944" min="1944" style="8" width="10.6"/>
    <col collapsed="false" customWidth="true" hidden="false" outlineLevel="0" max="1945" min="1945" style="8" width="10"/>
    <col collapsed="false" customWidth="true" hidden="false" outlineLevel="0" max="1946" min="1946" style="8" width="9.2"/>
    <col collapsed="false" customWidth="true" hidden="false" outlineLevel="0" max="1947" min="1947" style="8" width="10.6"/>
    <col collapsed="false" customWidth="true" hidden="false" outlineLevel="0" max="1948" min="1948" style="8" width="14.2"/>
    <col collapsed="false" customWidth="true" hidden="false" outlineLevel="0" max="1949" min="1949" style="8" width="10"/>
    <col collapsed="false" customWidth="true" hidden="false" outlineLevel="0" max="1950" min="1950" style="8" width="10.6"/>
    <col collapsed="false" customWidth="true" hidden="false" outlineLevel="0" max="1951" min="1951" style="8" width="10"/>
    <col collapsed="false" customWidth="true" hidden="false" outlineLevel="0" max="1952" min="1952" style="8" width="9.38"/>
    <col collapsed="false" customWidth="true" hidden="false" outlineLevel="0" max="1953" min="1953" style="8" width="10.6"/>
    <col collapsed="false" customWidth="true" hidden="false" outlineLevel="0" max="1954" min="1954" style="8" width="14.2"/>
    <col collapsed="false" customWidth="true" hidden="false" outlineLevel="0" max="1955" min="1955" style="8" width="9.2"/>
    <col collapsed="false" customWidth="true" hidden="false" outlineLevel="0" max="1956" min="1956" style="8" width="8.8"/>
    <col collapsed="false" customWidth="true" hidden="false" outlineLevel="0" max="1957" min="1957" style="8" width="8.6"/>
    <col collapsed="false" customWidth="true" hidden="false" outlineLevel="0" max="1958" min="1958" style="8" width="7.8"/>
    <col collapsed="false" customWidth="true" hidden="false" outlineLevel="0" max="1959" min="1959" style="8" width="3.4"/>
    <col collapsed="false" customWidth="true" hidden="false" outlineLevel="0" max="1960" min="1960" style="8" width="11.2"/>
    <col collapsed="false" customWidth="true" hidden="false" outlineLevel="0" max="1961" min="1961" style="8" width="8.2"/>
    <col collapsed="false" customWidth="true" hidden="false" outlineLevel="0" max="1963" min="1962" style="8" width="13.39"/>
    <col collapsed="false" customWidth="true" hidden="false" outlineLevel="0" max="1964" min="1964" style="8" width="7.8"/>
    <col collapsed="false" customWidth="true" hidden="false" outlineLevel="0" max="1966" min="1965" style="8" width="13.39"/>
    <col collapsed="false" customWidth="true" hidden="false" outlineLevel="0" max="1967" min="1967" style="8" width="8.8"/>
    <col collapsed="false" customWidth="true" hidden="false" outlineLevel="0" max="1969" min="1968" style="8" width="13.39"/>
    <col collapsed="false" customWidth="true" hidden="false" outlineLevel="0" max="1970" min="1970" style="8" width="8.2"/>
    <col collapsed="false" customWidth="true" hidden="false" outlineLevel="0" max="1972" min="1971" style="8" width="13.39"/>
    <col collapsed="false" customWidth="true" hidden="false" outlineLevel="0" max="1973" min="1973" style="8" width="9"/>
    <col collapsed="false" customWidth="true" hidden="false" outlineLevel="0" max="1975" min="1974" style="8" width="13.39"/>
    <col collapsed="false" customWidth="true" hidden="false" outlineLevel="0" max="1976" min="1976" style="8" width="8.38"/>
    <col collapsed="false" customWidth="true" hidden="false" outlineLevel="0" max="1978" min="1977" style="8" width="13.39"/>
    <col collapsed="false" customWidth="true" hidden="false" outlineLevel="0" max="1979" min="1979" style="8" width="8.2"/>
    <col collapsed="false" customWidth="true" hidden="false" outlineLevel="0" max="1981" min="1980" style="8" width="13.39"/>
    <col collapsed="false" customWidth="true" hidden="false" outlineLevel="0" max="1982" min="1982" style="8" width="7.6"/>
    <col collapsed="false" customWidth="true" hidden="false" outlineLevel="0" max="1984" min="1983" style="8" width="13.39"/>
    <col collapsed="false" customWidth="true" hidden="false" outlineLevel="0" max="1985" min="1985" style="8" width="6.41"/>
    <col collapsed="false" customWidth="true" hidden="false" outlineLevel="0" max="1986" min="1986" style="8" width="10.6"/>
    <col collapsed="false" customWidth="true" hidden="false" outlineLevel="0" max="1987" min="1987" style="8" width="11.2"/>
    <col collapsed="false" customWidth="true" hidden="false" outlineLevel="0" max="1988" min="1988" style="8" width="12"/>
    <col collapsed="false" customWidth="true" hidden="false" outlineLevel="0" max="1989" min="1989" style="8" width="11.6"/>
    <col collapsed="false" customWidth="true" hidden="false" outlineLevel="0" max="1990" min="1990" style="1" width="7.2"/>
    <col collapsed="false" customWidth="true" hidden="false" outlineLevel="0" max="1992" min="1991" style="8" width="12.2"/>
    <col collapsed="false" customWidth="true" hidden="false" outlineLevel="0" max="1993" min="1993" style="8" width="12"/>
    <col collapsed="false" customWidth="true" hidden="false" outlineLevel="0" max="1994" min="1994" style="8" width="13.6"/>
    <col collapsed="false" customWidth="true" hidden="false" outlineLevel="0" max="1995" min="1995" style="8" width="12.39"/>
    <col collapsed="false" customWidth="true" hidden="false" outlineLevel="0" max="1996" min="1996" style="8" width="7.6"/>
    <col collapsed="false" customWidth="true" hidden="false" outlineLevel="0" max="1997" min="1997" style="8" width="12.6"/>
    <col collapsed="false" customWidth="true" hidden="false" outlineLevel="0" max="1998" min="1998" style="8" width="14.2"/>
    <col collapsed="false" customWidth="true" hidden="false" outlineLevel="0" max="1999" min="1999" style="8" width="7.6"/>
    <col collapsed="false" customWidth="true" hidden="false" outlineLevel="0" max="2000" min="2000" style="8" width="12.6"/>
    <col collapsed="false" customWidth="true" hidden="false" outlineLevel="0" max="2001" min="2001" style="8" width="14.2"/>
    <col collapsed="false" customWidth="true" hidden="false" outlineLevel="0" max="2002" min="2002" style="8" width="9.6"/>
    <col collapsed="false" customWidth="true" hidden="false" outlineLevel="0" max="2003" min="2003" style="8" width="14.6"/>
    <col collapsed="false" customWidth="true" hidden="false" outlineLevel="0" max="2004" min="2004" style="8" width="14.2"/>
    <col collapsed="false" customWidth="true" hidden="false" outlineLevel="0" max="2005" min="2005" style="8" width="9.6"/>
    <col collapsed="false" customWidth="true" hidden="false" outlineLevel="0" max="2006" min="2006" style="8" width="14.6"/>
    <col collapsed="false" customWidth="true" hidden="false" outlineLevel="0" max="2007" min="2007" style="8" width="14.2"/>
    <col collapsed="false" customWidth="true" hidden="false" outlineLevel="0" max="2008" min="2008" style="8" width="9.6"/>
    <col collapsed="false" customWidth="true" hidden="false" outlineLevel="0" max="2009" min="2009" style="8" width="14.6"/>
    <col collapsed="false" customWidth="true" hidden="false" outlineLevel="0" max="2010" min="2010" style="8" width="14.2"/>
    <col collapsed="false" customWidth="true" hidden="false" outlineLevel="0" max="2011" min="2011" style="8" width="9.6"/>
    <col collapsed="false" customWidth="true" hidden="false" outlineLevel="0" max="2012" min="2012" style="8" width="14.6"/>
    <col collapsed="false" customWidth="true" hidden="false" outlineLevel="0" max="2013" min="2013" style="8" width="14.2"/>
    <col collapsed="false" customWidth="true" hidden="false" outlineLevel="0" max="2014" min="2014" style="8" width="8.6"/>
    <col collapsed="false" customWidth="true" hidden="false" outlineLevel="0" max="2015" min="2015" style="8" width="13.6"/>
    <col collapsed="false" customWidth="true" hidden="false" outlineLevel="0" max="2016" min="2016" style="8" width="14.2"/>
    <col collapsed="false" customWidth="true" hidden="false" outlineLevel="0" max="2017" min="2017" style="8" width="9.6"/>
    <col collapsed="false" customWidth="true" hidden="false" outlineLevel="0" max="2018" min="2018" style="8" width="14.6"/>
    <col collapsed="false" customWidth="true" hidden="false" outlineLevel="0" max="2019" min="2019" style="8" width="14.2"/>
    <col collapsed="false" customWidth="true" hidden="false" outlineLevel="0" max="2020" min="2020" style="8" width="8.6"/>
    <col collapsed="false" customWidth="true" hidden="false" outlineLevel="0" max="2021" min="2021" style="8" width="13.6"/>
    <col collapsed="false" customWidth="true" hidden="false" outlineLevel="0" max="2022" min="2022" style="8" width="14.2"/>
    <col collapsed="false" customWidth="true" hidden="false" outlineLevel="0" max="2023" min="2023" style="8" width="9.6"/>
    <col collapsed="false" customWidth="true" hidden="false" outlineLevel="0" max="2024" min="2024" style="8" width="14.6"/>
    <col collapsed="false" customWidth="true" hidden="false" outlineLevel="0" max="2025" min="2025" style="8" width="14.2"/>
    <col collapsed="false" customWidth="true" hidden="false" outlineLevel="0" max="2026" min="2026" style="8" width="9.6"/>
    <col collapsed="false" customWidth="true" hidden="false" outlineLevel="0" max="2027" min="2027" style="8" width="14.6"/>
    <col collapsed="false" customWidth="true" hidden="false" outlineLevel="0" max="2028" min="2028" style="8" width="14.2"/>
    <col collapsed="false" customWidth="true" hidden="false" outlineLevel="0" max="2029" min="2029" style="8" width="9.6"/>
    <col collapsed="false" customWidth="true" hidden="false" outlineLevel="0" max="2030" min="2030" style="8" width="14.6"/>
    <col collapsed="false" customWidth="true" hidden="false" outlineLevel="0" max="2031" min="2031" style="8" width="14.2"/>
    <col collapsed="false" customWidth="true" hidden="false" outlineLevel="0" max="2032" min="2032" style="8" width="9.6"/>
    <col collapsed="false" customWidth="true" hidden="false" outlineLevel="0" max="2033" min="2033" style="8" width="14.6"/>
    <col collapsed="false" customWidth="true" hidden="false" outlineLevel="0" max="2034" min="2034" style="8" width="14.2"/>
    <col collapsed="false" customWidth="true" hidden="false" outlineLevel="0" max="2035" min="2035" style="8" width="9.6"/>
    <col collapsed="false" customWidth="true" hidden="false" outlineLevel="0" max="2036" min="2036" style="8" width="14.6"/>
    <col collapsed="false" customWidth="true" hidden="false" outlineLevel="0" max="2037" min="2037" style="8" width="14.2"/>
    <col collapsed="false" customWidth="true" hidden="false" outlineLevel="0" max="2038" min="2038" style="8" width="9.6"/>
    <col collapsed="false" customWidth="true" hidden="false" outlineLevel="0" max="2039" min="2039" style="8" width="14.6"/>
    <col collapsed="false" customWidth="true" hidden="false" outlineLevel="0" max="2040" min="2040" style="8" width="14.2"/>
    <col collapsed="false" customWidth="true" hidden="false" outlineLevel="0" max="2041" min="2041" style="8" width="9.6"/>
    <col collapsed="false" customWidth="true" hidden="false" outlineLevel="0" max="2042" min="2042" style="8" width="14.6"/>
    <col collapsed="false" customWidth="true" hidden="false" outlineLevel="0" max="2043" min="2043" style="8" width="14.2"/>
    <col collapsed="false" customWidth="true" hidden="false" outlineLevel="0" max="2044" min="2044" style="8" width="9.6"/>
    <col collapsed="false" customWidth="true" hidden="false" outlineLevel="0" max="2045" min="2045" style="8" width="14.6"/>
    <col collapsed="false" customWidth="true" hidden="false" outlineLevel="0" max="2046" min="2046" style="8" width="14.2"/>
    <col collapsed="false" customWidth="true" hidden="false" outlineLevel="0" max="2047" min="2047" style="8" width="8.6"/>
    <col collapsed="false" customWidth="true" hidden="false" outlineLevel="0" max="2048" min="2048" style="8" width="13.6"/>
    <col collapsed="false" customWidth="true" hidden="false" outlineLevel="0" max="2049" min="2049" style="8" width="14.2"/>
    <col collapsed="false" customWidth="true" hidden="false" outlineLevel="0" max="2050" min="2050" style="8" width="10.2"/>
    <col collapsed="false" customWidth="true" hidden="false" outlineLevel="0" max="2051" min="2051" style="8" width="13.2"/>
    <col collapsed="false" customWidth="true" hidden="false" outlineLevel="0" max="2052" min="2052" style="8" width="13.8"/>
    <col collapsed="false" customWidth="true" hidden="false" outlineLevel="0" max="2053" min="2053" style="8" width="15.6"/>
    <col collapsed="false" customWidth="true" hidden="false" outlineLevel="0" max="2054" min="2054" style="8" width="14.2"/>
    <col collapsed="false" customWidth="true" hidden="false" outlineLevel="0" max="2055" min="2055" style="8" width="9.6"/>
    <col collapsed="false" customWidth="true" hidden="false" outlineLevel="0" max="2056" min="2056" style="8" width="13.2"/>
    <col collapsed="false" customWidth="true" hidden="false" outlineLevel="0" max="2057" min="2057" style="8" width="13.8"/>
    <col collapsed="false" customWidth="true" hidden="false" outlineLevel="0" max="2058" min="2058" style="8" width="15.6"/>
    <col collapsed="false" customWidth="true" hidden="false" outlineLevel="0" max="2059" min="2059" style="8" width="14.2"/>
    <col collapsed="false" customWidth="true" hidden="false" outlineLevel="0" max="2060" min="2060" style="8" width="8.6"/>
    <col collapsed="false" customWidth="true" hidden="false" outlineLevel="0" max="2061" min="2061" style="8" width="13.6"/>
    <col collapsed="false" customWidth="true" hidden="false" outlineLevel="0" max="2062" min="2062" style="8" width="14.2"/>
    <col collapsed="false" customWidth="true" hidden="false" outlineLevel="0" max="2063" min="2063" style="8" width="8.6"/>
    <col collapsed="false" customWidth="true" hidden="false" outlineLevel="0" max="2064" min="2064" style="8" width="13.6"/>
    <col collapsed="false" customWidth="true" hidden="false" outlineLevel="0" max="2065" min="2065" style="8" width="14.2"/>
    <col collapsed="false" customWidth="true" hidden="false" outlineLevel="0" max="2066" min="2066" style="8" width="10.38"/>
    <col collapsed="false" customWidth="true" hidden="false" outlineLevel="0" max="2067" min="2067" style="8" width="10.6"/>
    <col collapsed="false" customWidth="true" hidden="false" outlineLevel="0" max="2068" min="2068" style="8" width="10.38"/>
    <col collapsed="false" customWidth="true" hidden="false" outlineLevel="0" max="2069" min="2069" style="8" width="9.8"/>
    <col collapsed="false" customWidth="true" hidden="false" outlineLevel="0" max="2070" min="2070" style="8" width="10.6"/>
    <col collapsed="false" customWidth="true" hidden="false" outlineLevel="0" max="2071" min="2071" style="8" width="10"/>
    <col collapsed="false" customWidth="true" hidden="false" outlineLevel="0" max="2072" min="2072" style="8" width="9.8"/>
    <col collapsed="false" customWidth="true" hidden="false" outlineLevel="0" max="2073" min="2073" style="8" width="10.6"/>
    <col collapsed="false" customWidth="true" hidden="false" outlineLevel="0" max="2074" min="2074" style="8" width="10"/>
    <col collapsed="false" customWidth="true" hidden="false" outlineLevel="0" max="2075" min="2075" style="8" width="9.2"/>
    <col collapsed="false" customWidth="true" hidden="false" outlineLevel="0" max="2076" min="2076" style="8" width="10.6"/>
    <col collapsed="false" customWidth="true" hidden="false" outlineLevel="0" max="2077" min="2077" style="8" width="14.2"/>
    <col collapsed="false" customWidth="true" hidden="false" outlineLevel="0" max="2080" min="2078" style="8" width="10.6"/>
    <col collapsed="false" customWidth="true" hidden="false" outlineLevel="0" max="2081" min="2081" style="8" width="10"/>
    <col collapsed="false" customWidth="true" hidden="false" outlineLevel="0" max="2082" min="2082" style="8" width="10.6"/>
    <col collapsed="false" customWidth="true" hidden="false" outlineLevel="0" max="2083" min="2083" style="8" width="10"/>
    <col collapsed="false" customWidth="true" hidden="false" outlineLevel="0" max="2084" min="2084" style="8" width="9.8"/>
    <col collapsed="false" customWidth="true" hidden="false" outlineLevel="0" max="2085" min="2085" style="8" width="10.6"/>
    <col collapsed="false" customWidth="true" hidden="false" outlineLevel="0" max="2086" min="2086" style="8" width="10"/>
    <col collapsed="false" customWidth="true" hidden="false" outlineLevel="0" max="2087" min="2087" style="8" width="9.2"/>
    <col collapsed="false" customWidth="true" hidden="false" outlineLevel="0" max="2088" min="2088" style="8" width="10.6"/>
    <col collapsed="false" customWidth="true" hidden="false" outlineLevel="0" max="2089" min="2089" style="8" width="14.2"/>
    <col collapsed="false" customWidth="true" hidden="false" outlineLevel="0" max="2090" min="2090" style="8" width="10"/>
    <col collapsed="false" customWidth="true" hidden="false" outlineLevel="0" max="2091" min="2091" style="8" width="10.6"/>
    <col collapsed="false" customWidth="true" hidden="false" outlineLevel="0" max="2092" min="2092" style="8" width="10"/>
    <col collapsed="false" customWidth="true" hidden="false" outlineLevel="0" max="2093" min="2093" style="8" width="9.38"/>
    <col collapsed="false" customWidth="true" hidden="false" outlineLevel="0" max="2094" min="2094" style="8" width="10.6"/>
    <col collapsed="false" customWidth="true" hidden="false" outlineLevel="0" max="2095" min="2095" style="8" width="14.2"/>
    <col collapsed="false" customWidth="true" hidden="false" outlineLevel="0" max="2096" min="2096" style="8" width="9.2"/>
    <col collapsed="false" customWidth="true" hidden="false" outlineLevel="0" max="2097" min="2097" style="8" width="8.8"/>
    <col collapsed="false" customWidth="true" hidden="false" outlineLevel="0" max="2098" min="2098" style="8" width="8.6"/>
    <col collapsed="false" customWidth="true" hidden="false" outlineLevel="0" max="2099" min="2099" style="8" width="7.8"/>
    <col collapsed="false" customWidth="true" hidden="false" outlineLevel="0" max="2100" min="2100" style="8" width="3.4"/>
    <col collapsed="false" customWidth="true" hidden="false" outlineLevel="0" max="2101" min="2101" style="8" width="11.2"/>
    <col collapsed="false" customWidth="true" hidden="false" outlineLevel="0" max="2102" min="2102" style="8" width="8.2"/>
    <col collapsed="false" customWidth="true" hidden="false" outlineLevel="0" max="2104" min="2103" style="8" width="13.39"/>
    <col collapsed="false" customWidth="true" hidden="false" outlineLevel="0" max="2105" min="2105" style="8" width="7.8"/>
    <col collapsed="false" customWidth="true" hidden="false" outlineLevel="0" max="2107" min="2106" style="8" width="13.39"/>
    <col collapsed="false" customWidth="true" hidden="false" outlineLevel="0" max="2108" min="2108" style="8" width="8.8"/>
    <col collapsed="false" customWidth="true" hidden="false" outlineLevel="0" max="2110" min="2109" style="8" width="13.39"/>
    <col collapsed="false" customWidth="true" hidden="false" outlineLevel="0" max="2111" min="2111" style="8" width="8.2"/>
    <col collapsed="false" customWidth="true" hidden="false" outlineLevel="0" max="2113" min="2112" style="8" width="13.39"/>
    <col collapsed="false" customWidth="true" hidden="false" outlineLevel="0" max="2114" min="2114" style="8" width="9"/>
    <col collapsed="false" customWidth="true" hidden="false" outlineLevel="0" max="2116" min="2115" style="8" width="13.39"/>
    <col collapsed="false" customWidth="true" hidden="false" outlineLevel="0" max="2117" min="2117" style="8" width="8.38"/>
    <col collapsed="false" customWidth="true" hidden="false" outlineLevel="0" max="2119" min="2118" style="8" width="13.39"/>
    <col collapsed="false" customWidth="true" hidden="false" outlineLevel="0" max="2120" min="2120" style="8" width="8.2"/>
    <col collapsed="false" customWidth="true" hidden="false" outlineLevel="0" max="2122" min="2121" style="8" width="13.39"/>
    <col collapsed="false" customWidth="true" hidden="false" outlineLevel="0" max="2123" min="2123" style="8" width="7.6"/>
    <col collapsed="false" customWidth="true" hidden="false" outlineLevel="0" max="2125" min="2124" style="8" width="13.39"/>
    <col collapsed="false" customWidth="true" hidden="false" outlineLevel="0" max="2126" min="2126" style="8" width="6.41"/>
    <col collapsed="false" customWidth="true" hidden="false" outlineLevel="0" max="2127" min="2127" style="8" width="10.6"/>
    <col collapsed="false" customWidth="true" hidden="false" outlineLevel="0" max="2128" min="2128" style="8" width="11.2"/>
    <col collapsed="false" customWidth="true" hidden="false" outlineLevel="0" max="2129" min="2129" style="8" width="12"/>
    <col collapsed="false" customWidth="true" hidden="false" outlineLevel="0" max="2130" min="2130" style="8" width="11.6"/>
    <col collapsed="false" customWidth="true" hidden="false" outlineLevel="0" max="2131" min="2131" style="1" width="7.2"/>
    <col collapsed="false" customWidth="true" hidden="false" outlineLevel="0" max="2133" min="2132" style="8" width="12.2"/>
    <col collapsed="false" customWidth="true" hidden="false" outlineLevel="0" max="2134" min="2134" style="8" width="12"/>
    <col collapsed="false" customWidth="true" hidden="false" outlineLevel="0" max="2135" min="2135" style="8" width="13.6"/>
    <col collapsed="false" customWidth="true" hidden="false" outlineLevel="0" max="2136" min="2136" style="8" width="12.39"/>
    <col collapsed="false" customWidth="true" hidden="false" outlineLevel="0" max="2137" min="2137" style="8" width="7.6"/>
    <col collapsed="false" customWidth="true" hidden="false" outlineLevel="0" max="2138" min="2138" style="8" width="12.6"/>
    <col collapsed="false" customWidth="true" hidden="false" outlineLevel="0" max="2139" min="2139" style="8" width="14.2"/>
    <col collapsed="false" customWidth="true" hidden="false" outlineLevel="0" max="2140" min="2140" style="8" width="7.6"/>
    <col collapsed="false" customWidth="true" hidden="false" outlineLevel="0" max="2141" min="2141" style="8" width="12.6"/>
    <col collapsed="false" customWidth="true" hidden="false" outlineLevel="0" max="2142" min="2142" style="8" width="14.2"/>
    <col collapsed="false" customWidth="true" hidden="false" outlineLevel="0" max="2143" min="2143" style="8" width="9.6"/>
    <col collapsed="false" customWidth="true" hidden="false" outlineLevel="0" max="2144" min="2144" style="8" width="14.6"/>
    <col collapsed="false" customWidth="true" hidden="false" outlineLevel="0" max="2145" min="2145" style="8" width="14.2"/>
    <col collapsed="false" customWidth="true" hidden="false" outlineLevel="0" max="2146" min="2146" style="8" width="9.6"/>
    <col collapsed="false" customWidth="true" hidden="false" outlineLevel="0" max="2147" min="2147" style="8" width="14.6"/>
    <col collapsed="false" customWidth="true" hidden="false" outlineLevel="0" max="2148" min="2148" style="8" width="14.2"/>
    <col collapsed="false" customWidth="true" hidden="false" outlineLevel="0" max="2149" min="2149" style="8" width="9.6"/>
    <col collapsed="false" customWidth="true" hidden="false" outlineLevel="0" max="2150" min="2150" style="8" width="14.6"/>
    <col collapsed="false" customWidth="true" hidden="false" outlineLevel="0" max="2151" min="2151" style="8" width="14.2"/>
    <col collapsed="false" customWidth="true" hidden="false" outlineLevel="0" max="2152" min="2152" style="8" width="9.6"/>
    <col collapsed="false" customWidth="true" hidden="false" outlineLevel="0" max="2153" min="2153" style="8" width="14.6"/>
    <col collapsed="false" customWidth="true" hidden="false" outlineLevel="0" max="2154" min="2154" style="8" width="14.2"/>
    <col collapsed="false" customWidth="true" hidden="false" outlineLevel="0" max="2155" min="2155" style="8" width="8.6"/>
    <col collapsed="false" customWidth="true" hidden="false" outlineLevel="0" max="2156" min="2156" style="8" width="13.6"/>
    <col collapsed="false" customWidth="true" hidden="false" outlineLevel="0" max="2157" min="2157" style="8" width="14.2"/>
    <col collapsed="false" customWidth="true" hidden="false" outlineLevel="0" max="2158" min="2158" style="8" width="9.6"/>
    <col collapsed="false" customWidth="true" hidden="false" outlineLevel="0" max="2159" min="2159" style="8" width="14.6"/>
    <col collapsed="false" customWidth="true" hidden="false" outlineLevel="0" max="2160" min="2160" style="8" width="14.2"/>
    <col collapsed="false" customWidth="true" hidden="false" outlineLevel="0" max="2161" min="2161" style="8" width="8.6"/>
    <col collapsed="false" customWidth="true" hidden="false" outlineLevel="0" max="2162" min="2162" style="8" width="13.6"/>
    <col collapsed="false" customWidth="true" hidden="false" outlineLevel="0" max="2163" min="2163" style="8" width="14.2"/>
    <col collapsed="false" customWidth="true" hidden="false" outlineLevel="0" max="2164" min="2164" style="8" width="9.6"/>
    <col collapsed="false" customWidth="true" hidden="false" outlineLevel="0" max="2165" min="2165" style="8" width="14.6"/>
    <col collapsed="false" customWidth="true" hidden="false" outlineLevel="0" max="2166" min="2166" style="8" width="14.2"/>
    <col collapsed="false" customWidth="true" hidden="false" outlineLevel="0" max="2167" min="2167" style="8" width="9.6"/>
    <col collapsed="false" customWidth="true" hidden="false" outlineLevel="0" max="2168" min="2168" style="8" width="14.6"/>
    <col collapsed="false" customWidth="true" hidden="false" outlineLevel="0" max="2169" min="2169" style="8" width="14.2"/>
    <col collapsed="false" customWidth="true" hidden="false" outlineLevel="0" max="2170" min="2170" style="8" width="9.6"/>
    <col collapsed="false" customWidth="true" hidden="false" outlineLevel="0" max="2171" min="2171" style="8" width="14.6"/>
    <col collapsed="false" customWidth="true" hidden="false" outlineLevel="0" max="2172" min="2172" style="8" width="14.2"/>
    <col collapsed="false" customWidth="true" hidden="false" outlineLevel="0" max="2173" min="2173" style="8" width="9.6"/>
    <col collapsed="false" customWidth="true" hidden="false" outlineLevel="0" max="2174" min="2174" style="8" width="14.6"/>
    <col collapsed="false" customWidth="true" hidden="false" outlineLevel="0" max="2175" min="2175" style="8" width="14.2"/>
    <col collapsed="false" customWidth="true" hidden="false" outlineLevel="0" max="2176" min="2176" style="8" width="9.6"/>
    <col collapsed="false" customWidth="true" hidden="false" outlineLevel="0" max="2177" min="2177" style="8" width="14.6"/>
    <col collapsed="false" customWidth="true" hidden="false" outlineLevel="0" max="2178" min="2178" style="8" width="14.2"/>
    <col collapsed="false" customWidth="true" hidden="false" outlineLevel="0" max="2179" min="2179" style="8" width="9.6"/>
    <col collapsed="false" customWidth="true" hidden="false" outlineLevel="0" max="2180" min="2180" style="8" width="14.6"/>
    <col collapsed="false" customWidth="true" hidden="false" outlineLevel="0" max="2181" min="2181" style="8" width="14.2"/>
    <col collapsed="false" customWidth="true" hidden="false" outlineLevel="0" max="2182" min="2182" style="8" width="9.6"/>
    <col collapsed="false" customWidth="true" hidden="false" outlineLevel="0" max="2183" min="2183" style="8" width="14.6"/>
    <col collapsed="false" customWidth="true" hidden="false" outlineLevel="0" max="2184" min="2184" style="8" width="14.2"/>
    <col collapsed="false" customWidth="true" hidden="false" outlineLevel="0" max="2185" min="2185" style="8" width="9.6"/>
    <col collapsed="false" customWidth="true" hidden="false" outlineLevel="0" max="2186" min="2186" style="8" width="14.6"/>
    <col collapsed="false" customWidth="true" hidden="false" outlineLevel="0" max="2187" min="2187" style="8" width="14.2"/>
    <col collapsed="false" customWidth="true" hidden="false" outlineLevel="0" max="2188" min="2188" style="8" width="8.6"/>
    <col collapsed="false" customWidth="true" hidden="false" outlineLevel="0" max="2189" min="2189" style="8" width="13.6"/>
    <col collapsed="false" customWidth="true" hidden="false" outlineLevel="0" max="2190" min="2190" style="8" width="14.2"/>
    <col collapsed="false" customWidth="true" hidden="false" outlineLevel="0" max="2191" min="2191" style="8" width="10.2"/>
    <col collapsed="false" customWidth="true" hidden="false" outlineLevel="0" max="2192" min="2192" style="8" width="13.2"/>
    <col collapsed="false" customWidth="true" hidden="false" outlineLevel="0" max="2193" min="2193" style="8" width="13.8"/>
    <col collapsed="false" customWidth="true" hidden="false" outlineLevel="0" max="2194" min="2194" style="8" width="15.6"/>
    <col collapsed="false" customWidth="true" hidden="false" outlineLevel="0" max="2195" min="2195" style="8" width="14.2"/>
    <col collapsed="false" customWidth="true" hidden="false" outlineLevel="0" max="2196" min="2196" style="8" width="9.6"/>
    <col collapsed="false" customWidth="true" hidden="false" outlineLevel="0" max="2197" min="2197" style="8" width="13.2"/>
    <col collapsed="false" customWidth="true" hidden="false" outlineLevel="0" max="2198" min="2198" style="8" width="13.8"/>
    <col collapsed="false" customWidth="true" hidden="false" outlineLevel="0" max="2199" min="2199" style="8" width="15.6"/>
    <col collapsed="false" customWidth="true" hidden="false" outlineLevel="0" max="2200" min="2200" style="8" width="14.2"/>
    <col collapsed="false" customWidth="true" hidden="false" outlineLevel="0" max="2201" min="2201" style="8" width="8.6"/>
    <col collapsed="false" customWidth="true" hidden="false" outlineLevel="0" max="2202" min="2202" style="8" width="13.6"/>
    <col collapsed="false" customWidth="true" hidden="false" outlineLevel="0" max="2203" min="2203" style="8" width="14.2"/>
    <col collapsed="false" customWidth="true" hidden="false" outlineLevel="0" max="2204" min="2204" style="8" width="8.6"/>
    <col collapsed="false" customWidth="true" hidden="false" outlineLevel="0" max="2205" min="2205" style="8" width="13.6"/>
    <col collapsed="false" customWidth="true" hidden="false" outlineLevel="0" max="2206" min="2206" style="8" width="14.2"/>
    <col collapsed="false" customWidth="true" hidden="false" outlineLevel="0" max="2207" min="2207" style="8" width="10.38"/>
    <col collapsed="false" customWidth="true" hidden="false" outlineLevel="0" max="2208" min="2208" style="8" width="10.6"/>
    <col collapsed="false" customWidth="true" hidden="false" outlineLevel="0" max="2209" min="2209" style="8" width="10.38"/>
    <col collapsed="false" customWidth="true" hidden="false" outlineLevel="0" max="2210" min="2210" style="8" width="9.8"/>
    <col collapsed="false" customWidth="true" hidden="false" outlineLevel="0" max="2211" min="2211" style="8" width="10.6"/>
    <col collapsed="false" customWidth="true" hidden="false" outlineLevel="0" max="2212" min="2212" style="8" width="10"/>
    <col collapsed="false" customWidth="true" hidden="false" outlineLevel="0" max="2213" min="2213" style="8" width="9.8"/>
    <col collapsed="false" customWidth="true" hidden="false" outlineLevel="0" max="2214" min="2214" style="8" width="10.6"/>
    <col collapsed="false" customWidth="true" hidden="false" outlineLevel="0" max="2215" min="2215" style="8" width="10"/>
    <col collapsed="false" customWidth="true" hidden="false" outlineLevel="0" max="2216" min="2216" style="8" width="9.2"/>
    <col collapsed="false" customWidth="true" hidden="false" outlineLevel="0" max="2217" min="2217" style="8" width="10.6"/>
    <col collapsed="false" customWidth="true" hidden="false" outlineLevel="0" max="2218" min="2218" style="8" width="14.2"/>
    <col collapsed="false" customWidth="true" hidden="false" outlineLevel="0" max="2221" min="2219" style="8" width="10.6"/>
    <col collapsed="false" customWidth="true" hidden="false" outlineLevel="0" max="2222" min="2222" style="8" width="10"/>
    <col collapsed="false" customWidth="true" hidden="false" outlineLevel="0" max="2223" min="2223" style="8" width="10.6"/>
    <col collapsed="false" customWidth="true" hidden="false" outlineLevel="0" max="2224" min="2224" style="8" width="10"/>
    <col collapsed="false" customWidth="true" hidden="false" outlineLevel="0" max="2225" min="2225" style="8" width="9.8"/>
    <col collapsed="false" customWidth="true" hidden="false" outlineLevel="0" max="2226" min="2226" style="8" width="10.6"/>
    <col collapsed="false" customWidth="true" hidden="false" outlineLevel="0" max="2227" min="2227" style="8" width="10"/>
    <col collapsed="false" customWidth="true" hidden="false" outlineLevel="0" max="2228" min="2228" style="8" width="9.2"/>
    <col collapsed="false" customWidth="true" hidden="false" outlineLevel="0" max="2229" min="2229" style="8" width="10.6"/>
    <col collapsed="false" customWidth="true" hidden="false" outlineLevel="0" max="2230" min="2230" style="8" width="14.2"/>
    <col collapsed="false" customWidth="true" hidden="false" outlineLevel="0" max="2231" min="2231" style="8" width="10"/>
    <col collapsed="false" customWidth="true" hidden="false" outlineLevel="0" max="2232" min="2232" style="8" width="10.6"/>
    <col collapsed="false" customWidth="true" hidden="false" outlineLevel="0" max="2233" min="2233" style="8" width="10"/>
    <col collapsed="false" customWidth="true" hidden="false" outlineLevel="0" max="2234" min="2234" style="8" width="9.38"/>
    <col collapsed="false" customWidth="true" hidden="false" outlineLevel="0" max="2235" min="2235" style="8" width="10.6"/>
    <col collapsed="false" customWidth="true" hidden="false" outlineLevel="0" max="2236" min="2236" style="8" width="14.2"/>
    <col collapsed="false" customWidth="true" hidden="false" outlineLevel="0" max="2237" min="2237" style="8" width="9.2"/>
    <col collapsed="false" customWidth="true" hidden="false" outlineLevel="0" max="2238" min="2238" style="8" width="8.8"/>
    <col collapsed="false" customWidth="true" hidden="false" outlineLevel="0" max="2239" min="2239" style="8" width="8.6"/>
    <col collapsed="false" customWidth="true" hidden="false" outlineLevel="0" max="2240" min="2240" style="8" width="7.8"/>
    <col collapsed="false" customWidth="true" hidden="false" outlineLevel="0" max="2241" min="2241" style="8" width="3.4"/>
    <col collapsed="false" customWidth="true" hidden="false" outlineLevel="0" max="2242" min="2242" style="8" width="11.2"/>
    <col collapsed="false" customWidth="true" hidden="false" outlineLevel="0" max="2243" min="2243" style="8" width="8.2"/>
    <col collapsed="false" customWidth="true" hidden="false" outlineLevel="0" max="2245" min="2244" style="8" width="13.39"/>
    <col collapsed="false" customWidth="true" hidden="false" outlineLevel="0" max="2246" min="2246" style="8" width="7.8"/>
    <col collapsed="false" customWidth="true" hidden="false" outlineLevel="0" max="2248" min="2247" style="8" width="13.39"/>
    <col collapsed="false" customWidth="true" hidden="false" outlineLevel="0" max="2249" min="2249" style="8" width="8.8"/>
    <col collapsed="false" customWidth="true" hidden="false" outlineLevel="0" max="2251" min="2250" style="8" width="13.39"/>
    <col collapsed="false" customWidth="true" hidden="false" outlineLevel="0" max="2252" min="2252" style="8" width="8.2"/>
    <col collapsed="false" customWidth="true" hidden="false" outlineLevel="0" max="2254" min="2253" style="8" width="13.39"/>
    <col collapsed="false" customWidth="true" hidden="false" outlineLevel="0" max="2255" min="2255" style="8" width="9"/>
    <col collapsed="false" customWidth="true" hidden="false" outlineLevel="0" max="2257" min="2256" style="8" width="13.39"/>
    <col collapsed="false" customWidth="true" hidden="false" outlineLevel="0" max="2258" min="2258" style="8" width="8.38"/>
    <col collapsed="false" customWidth="true" hidden="false" outlineLevel="0" max="2260" min="2259" style="8" width="13.39"/>
    <col collapsed="false" customWidth="true" hidden="false" outlineLevel="0" max="2261" min="2261" style="8" width="8.2"/>
    <col collapsed="false" customWidth="true" hidden="false" outlineLevel="0" max="2263" min="2262" style="8" width="13.39"/>
    <col collapsed="false" customWidth="true" hidden="false" outlineLevel="0" max="2264" min="2264" style="8" width="7.6"/>
    <col collapsed="false" customWidth="true" hidden="false" outlineLevel="0" max="2266" min="2265" style="8" width="13.39"/>
    <col collapsed="false" customWidth="true" hidden="false" outlineLevel="0" max="2267" min="2267" style="8" width="6.41"/>
    <col collapsed="false" customWidth="true" hidden="false" outlineLevel="0" max="2268" min="2268" style="8" width="10.6"/>
    <col collapsed="false" customWidth="true" hidden="false" outlineLevel="0" max="2269" min="2269" style="8" width="11.2"/>
    <col collapsed="false" customWidth="true" hidden="false" outlineLevel="0" max="2270" min="2270" style="8" width="12"/>
    <col collapsed="false" customWidth="true" hidden="false" outlineLevel="0" max="2271" min="2271" style="8" width="11.6"/>
    <col collapsed="false" customWidth="true" hidden="false" outlineLevel="0" max="16384" min="16245" style="8" width="11.23"/>
  </cols>
  <sheetData>
    <row r="1" s="31" customFormat="true" ht="38.25" hidden="false" customHeight="true" outlineLevel="0" collapsed="false">
      <c r="A1" s="15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17" t="s">
        <v>9</v>
      </c>
      <c r="K1" s="20" t="s">
        <v>10</v>
      </c>
      <c r="L1" s="17" t="s">
        <v>11</v>
      </c>
      <c r="M1" s="17" t="s">
        <v>12</v>
      </c>
      <c r="N1" s="20" t="s">
        <v>13</v>
      </c>
      <c r="O1" s="20" t="s">
        <v>14</v>
      </c>
      <c r="P1" s="20" t="s">
        <v>10</v>
      </c>
      <c r="Q1" s="20" t="s">
        <v>15</v>
      </c>
      <c r="R1" s="20" t="s">
        <v>16</v>
      </c>
      <c r="S1" s="20" t="s">
        <v>17</v>
      </c>
      <c r="T1" s="20" t="s">
        <v>18</v>
      </c>
      <c r="U1" s="21" t="s">
        <v>19</v>
      </c>
      <c r="V1" s="22" t="s">
        <v>20</v>
      </c>
      <c r="W1" s="23" t="s">
        <v>21</v>
      </c>
      <c r="X1" s="21" t="s">
        <v>22</v>
      </c>
      <c r="Y1" s="23" t="s">
        <v>23</v>
      </c>
      <c r="Z1" s="23" t="s">
        <v>24</v>
      </c>
      <c r="AA1" s="21" t="s">
        <v>25</v>
      </c>
      <c r="AB1" s="22" t="s">
        <v>26</v>
      </c>
      <c r="AC1" s="23" t="s">
        <v>27</v>
      </c>
      <c r="AD1" s="21" t="s">
        <v>28</v>
      </c>
      <c r="AE1" s="22" t="s">
        <v>29</v>
      </c>
      <c r="AF1" s="22" t="s">
        <v>30</v>
      </c>
      <c r="AG1" s="21" t="s">
        <v>31</v>
      </c>
      <c r="AH1" s="22" t="s">
        <v>32</v>
      </c>
      <c r="AI1" s="22" t="s">
        <v>33</v>
      </c>
      <c r="AJ1" s="21" t="s">
        <v>34</v>
      </c>
      <c r="AK1" s="22" t="s">
        <v>35</v>
      </c>
      <c r="AL1" s="23" t="s">
        <v>36</v>
      </c>
      <c r="AM1" s="21" t="s">
        <v>37</v>
      </c>
      <c r="AN1" s="22" t="s">
        <v>38</v>
      </c>
      <c r="AO1" s="23" t="s">
        <v>39</v>
      </c>
      <c r="AP1" s="21" t="s">
        <v>40</v>
      </c>
      <c r="AQ1" s="22" t="s">
        <v>41</v>
      </c>
      <c r="AR1" s="23" t="s">
        <v>42</v>
      </c>
      <c r="AS1" s="21" t="s">
        <v>43</v>
      </c>
      <c r="AT1" s="22" t="s">
        <v>44</v>
      </c>
      <c r="AU1" s="23" t="s">
        <v>45</v>
      </c>
      <c r="AV1" s="21" t="s">
        <v>46</v>
      </c>
      <c r="AW1" s="22" t="s">
        <v>47</v>
      </c>
      <c r="AX1" s="22" t="s">
        <v>48</v>
      </c>
      <c r="AY1" s="21" t="s">
        <v>49</v>
      </c>
      <c r="AZ1" s="22" t="s">
        <v>50</v>
      </c>
      <c r="BA1" s="23" t="s">
        <v>51</v>
      </c>
      <c r="BB1" s="21" t="s">
        <v>52</v>
      </c>
      <c r="BC1" s="22" t="s">
        <v>53</v>
      </c>
      <c r="BD1" s="23" t="s">
        <v>54</v>
      </c>
      <c r="BE1" s="21" t="s">
        <v>55</v>
      </c>
      <c r="BF1" s="22" t="s">
        <v>56</v>
      </c>
      <c r="BG1" s="23" t="s">
        <v>57</v>
      </c>
      <c r="BH1" s="21" t="s">
        <v>58</v>
      </c>
      <c r="BI1" s="22" t="s">
        <v>59</v>
      </c>
      <c r="BJ1" s="23" t="s">
        <v>60</v>
      </c>
      <c r="BK1" s="21" t="s">
        <v>61</v>
      </c>
      <c r="BL1" s="22" t="s">
        <v>62</v>
      </c>
      <c r="BM1" s="23" t="s">
        <v>63</v>
      </c>
      <c r="BN1" s="21" t="s">
        <v>64</v>
      </c>
      <c r="BO1" s="23" t="s">
        <v>65</v>
      </c>
      <c r="BP1" s="23" t="s">
        <v>66</v>
      </c>
      <c r="BQ1" s="21" t="s">
        <v>67</v>
      </c>
      <c r="BR1" s="22" t="s">
        <v>68</v>
      </c>
      <c r="BS1" s="23" t="s">
        <v>69</v>
      </c>
      <c r="BT1" s="21" t="s">
        <v>70</v>
      </c>
      <c r="BU1" s="22" t="s">
        <v>71</v>
      </c>
      <c r="BV1" s="23" t="s">
        <v>72</v>
      </c>
      <c r="BW1" s="21" t="s">
        <v>73</v>
      </c>
      <c r="BX1" s="22" t="s">
        <v>74</v>
      </c>
      <c r="BY1" s="22" t="s">
        <v>75</v>
      </c>
      <c r="BZ1" s="22" t="s">
        <v>76</v>
      </c>
      <c r="CA1" s="22" t="s">
        <v>77</v>
      </c>
      <c r="CB1" s="21" t="s">
        <v>78</v>
      </c>
      <c r="CC1" s="22" t="s">
        <v>79</v>
      </c>
      <c r="CD1" s="22" t="s">
        <v>80</v>
      </c>
      <c r="CE1" s="22" t="s">
        <v>81</v>
      </c>
      <c r="CF1" s="22" t="s">
        <v>82</v>
      </c>
      <c r="CG1" s="21" t="s">
        <v>83</v>
      </c>
      <c r="CH1" s="22" t="s">
        <v>84</v>
      </c>
      <c r="CI1" s="23" t="s">
        <v>85</v>
      </c>
      <c r="CJ1" s="21" t="s">
        <v>86</v>
      </c>
      <c r="CK1" s="22" t="s">
        <v>87</v>
      </c>
      <c r="CL1" s="23" t="s">
        <v>88</v>
      </c>
      <c r="CM1" s="22" t="s">
        <v>89</v>
      </c>
      <c r="CN1" s="24" t="s">
        <v>90</v>
      </c>
      <c r="CO1" s="24" t="s">
        <v>91</v>
      </c>
      <c r="CP1" s="22" t="s">
        <v>92</v>
      </c>
      <c r="CQ1" s="24" t="s">
        <v>93</v>
      </c>
      <c r="CR1" s="24" t="s">
        <v>94</v>
      </c>
      <c r="CS1" s="21" t="s">
        <v>95</v>
      </c>
      <c r="CT1" s="25" t="s">
        <v>96</v>
      </c>
      <c r="CU1" s="25" t="s">
        <v>97</v>
      </c>
      <c r="CV1" s="21" t="s">
        <v>98</v>
      </c>
      <c r="CW1" s="25" t="s">
        <v>99</v>
      </c>
      <c r="CX1" s="25" t="s">
        <v>97</v>
      </c>
      <c r="CY1" s="21" t="s">
        <v>100</v>
      </c>
      <c r="CZ1" s="24" t="s">
        <v>101</v>
      </c>
      <c r="DA1" s="24" t="s">
        <v>102</v>
      </c>
      <c r="DB1" s="21" t="s">
        <v>103</v>
      </c>
      <c r="DC1" s="25" t="s">
        <v>104</v>
      </c>
      <c r="DD1" s="25" t="s">
        <v>105</v>
      </c>
      <c r="DE1" s="21" t="s">
        <v>106</v>
      </c>
      <c r="DF1" s="24" t="s">
        <v>107</v>
      </c>
      <c r="DG1" s="24" t="s">
        <v>108</v>
      </c>
      <c r="DH1" s="21" t="s">
        <v>109</v>
      </c>
      <c r="DI1" s="24" t="s">
        <v>110</v>
      </c>
      <c r="DJ1" s="24" t="s">
        <v>111</v>
      </c>
      <c r="DK1" s="21" t="s">
        <v>112</v>
      </c>
      <c r="DL1" s="24" t="s">
        <v>113</v>
      </c>
      <c r="DM1" s="24" t="s">
        <v>114</v>
      </c>
      <c r="DN1" s="21" t="s">
        <v>115</v>
      </c>
      <c r="DO1" s="24" t="s">
        <v>116</v>
      </c>
      <c r="DP1" s="24" t="s">
        <v>117</v>
      </c>
      <c r="DQ1" s="26" t="s">
        <v>118</v>
      </c>
      <c r="DR1" s="22" t="s">
        <v>119</v>
      </c>
      <c r="DS1" s="24" t="s">
        <v>120</v>
      </c>
      <c r="DT1" s="24" t="s">
        <v>121</v>
      </c>
      <c r="DU1" s="27" t="s">
        <v>122</v>
      </c>
      <c r="DV1" s="20" t="s">
        <v>123</v>
      </c>
      <c r="DW1" s="22" t="s">
        <v>124</v>
      </c>
      <c r="DX1" s="24" t="s">
        <v>125</v>
      </c>
      <c r="DY1" s="24" t="s">
        <v>126</v>
      </c>
      <c r="DZ1" s="22" t="s">
        <v>127</v>
      </c>
      <c r="EA1" s="24" t="s">
        <v>128</v>
      </c>
      <c r="EB1" s="24" t="s">
        <v>129</v>
      </c>
      <c r="EC1" s="22" t="s">
        <v>130</v>
      </c>
      <c r="ED1" s="24" t="s">
        <v>131</v>
      </c>
      <c r="EE1" s="24" t="s">
        <v>132</v>
      </c>
      <c r="EF1" s="22" t="s">
        <v>133</v>
      </c>
      <c r="EG1" s="24" t="s">
        <v>134</v>
      </c>
      <c r="EH1" s="24" t="s">
        <v>135</v>
      </c>
      <c r="EI1" s="22" t="s">
        <v>136</v>
      </c>
      <c r="EJ1" s="24" t="s">
        <v>137</v>
      </c>
      <c r="EK1" s="24" t="s">
        <v>138</v>
      </c>
      <c r="EL1" s="22" t="s">
        <v>139</v>
      </c>
      <c r="EM1" s="24" t="s">
        <v>140</v>
      </c>
      <c r="EN1" s="24" t="s">
        <v>141</v>
      </c>
      <c r="EO1" s="22" t="s">
        <v>142</v>
      </c>
      <c r="EP1" s="24" t="s">
        <v>143</v>
      </c>
      <c r="EQ1" s="24" t="s">
        <v>144</v>
      </c>
      <c r="ER1" s="22" t="s">
        <v>145</v>
      </c>
      <c r="ES1" s="24" t="s">
        <v>146</v>
      </c>
      <c r="ET1" s="24" t="s">
        <v>147</v>
      </c>
      <c r="EU1" s="28" t="s">
        <v>148</v>
      </c>
      <c r="EV1" s="29" t="s">
        <v>149</v>
      </c>
      <c r="EW1" s="29" t="s">
        <v>150</v>
      </c>
      <c r="EX1" s="30" t="s">
        <v>151</v>
      </c>
      <c r="EY1" s="30" t="s">
        <v>152</v>
      </c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</row>
    <row r="2" customFormat="false" ht="13.5" hidden="false" customHeight="false" outlineLevel="0" collapsed="false">
      <c r="A2" s="1" t="n">
        <v>1</v>
      </c>
      <c r="B2" s="32" t="n">
        <v>1</v>
      </c>
      <c r="C2" s="33" t="n">
        <v>36129</v>
      </c>
      <c r="D2" s="6"/>
      <c r="E2" s="5" t="str">
        <f aca="false">VLOOKUP(A2,'286'!$A$3:$J$600,10,FALSE())</f>
        <v>ABAD ANOVA, Mª CARMEN</v>
      </c>
      <c r="F2" s="4" t="str">
        <f aca="false">VLOOKUP(A2,'286'!$A$3:$I$1768,3,FALSE())</f>
        <v>AACAR</v>
      </c>
      <c r="G2" s="6" t="n">
        <f aca="false">VLOOKUP(A2,'286'!$A$3:$I$1768,4,FALSE())</f>
        <v>25230</v>
      </c>
      <c r="H2" s="7" t="n">
        <f aca="false">YEAR(C2)-YEAR(G2)</f>
        <v>29</v>
      </c>
      <c r="I2" s="1" t="str">
        <f aca="false">VLOOKUP(H2,LEYENDA!$C$2:$D$6,2,TRUE())</f>
        <v>25-40</v>
      </c>
      <c r="J2" s="5" t="str">
        <f aca="false">VLOOKUP(A2,'286'!$A$3:$I$1768,7,FALSE())</f>
        <v>M</v>
      </c>
      <c r="K2" s="8" t="str">
        <f aca="false">VLOOKUP(A2,'286'!$A$3:$I$1768,2,FALSE())</f>
        <v>OD</v>
      </c>
      <c r="L2" s="4" t="str">
        <f aca="false">VLOOKUP(A2,'286'!$A$3:$I$1768,8,FALSE())</f>
        <v>D</v>
      </c>
      <c r="M2" s="4" t="str">
        <f aca="false">VLOOKUP(A2,'286'!$A$3:$I$1768,9,FALSE())</f>
        <v>D</v>
      </c>
      <c r="N2" s="8" t="str">
        <f aca="false">IF(R2=O2, "MISMA","CONTRARIA")</f>
        <v>MISMA</v>
      </c>
      <c r="O2" s="8" t="str">
        <f aca="false" t="array" ref="O2">_xlfn.IFS(L2="D","1", L2="I","2")</f>
        <v>1</v>
      </c>
      <c r="P2" s="8" t="str">
        <f aca="false" t="array" ref="P2">_xlfn.IFS(K2="OD","1", K2="OI","2")</f>
        <v>1</v>
      </c>
      <c r="Q2" s="1" t="str">
        <f aca="false" t="array" ref="Q2">_xlfn.IFS(J2="M","1", J2="H","2")</f>
        <v>1</v>
      </c>
      <c r="R2" s="8" t="str">
        <f aca="false" t="array" ref="R2">_xlfn.IFS(M2="D","1", M2="I","2")</f>
        <v>1</v>
      </c>
      <c r="S2" s="1" t="str">
        <f aca="false" t="array" ref="S2">_xlfn.IFS(N2="CONTRARIA", "1",N2= "MISMA","2")</f>
        <v>2</v>
      </c>
      <c r="T2" s="1" t="str">
        <f aca="false" t="array" ref="T2">_xlfn.IFS(I2="0-12","1", I2="13-24","2", I2="25-40","3", I2="41-60","4", I2="61-100","5")</f>
        <v>3</v>
      </c>
      <c r="U2" s="9" t="n">
        <v>2</v>
      </c>
      <c r="V2" s="1" t="str">
        <f aca="false">IF(U2="","",IF(AND(U2&gt;=-9,U2&lt;=-6.5),"-9 a -6,5",IF(AND(U2&gt;=-6,U2&lt;=-3.5),"-6 a -3,5",IF(AND(U2&gt;=-3,U2&lt;=-1),"-3 a -1",IF(U2=-0.5,"-0,5",IF(AND(U2&gt;=0,U2&lt;=2.5),"0 a 2,5",IF(AND(U2&gt;=3,U2&lt;=5.5),"3 a 5,5",IF(AND(U2&gt;=6,U2&lt;=8.5),"6 a 8,5",IF(AND(U2&gt;=9,U2&lt;=20),"9 a 20","Fuera de rango")))))))))</f>
        <v>0 a 2,5</v>
      </c>
      <c r="W2" s="11" t="n">
        <f aca="false">IF(V2="","",IF(V2="-9 a -6,5",2,IF(V2="-6 a -3,5",3,IF(V2="-3 a -1",4,IF(V2="-0,5","NORMA",IF(V2="0 a 2,5",5,IF(V2="3 a 5,5",6,IF(V2="6 a 8,5",7,IF(V2="9 a 20",8,"Fuera de rango")))))))))</f>
        <v>5</v>
      </c>
      <c r="X2" s="9" t="n">
        <v>12</v>
      </c>
      <c r="Y2" s="10" t="str">
        <f aca="false">IF(X2="","",IF(AND(X2&gt;=0,X2&lt;=4),"0 a 4",IF(AND(X2&gt;=4.5,X2&lt;=8.5),"4,5 a 8,5",IF(X2=9,"9",IF(AND(X2&gt;=9.5,X2&lt;=13),"9,5 a 13",IF(AND(X2&gt;=13.5,X2&lt;=20),"13,5 a 20",IF(AND(X2&gt;=20.5,X2&lt;=35),"20,5 a 35","Fuera de rango")))))))</f>
        <v>9,5 a 13</v>
      </c>
      <c r="Z2" s="11" t="n">
        <f aca="false">IF(Y2="","",IF(Y2="0 a 4",1,IF(Y2="4,5 a 8,5",2,IF(Y2="9","NORMA",IF(Y2="9,5 a 13",3,IF(Y2="13,5 a 20",4,IF(Y2="20,5 a 35",5,"Fuera de rango")))))))</f>
        <v>3</v>
      </c>
      <c r="AA2" s="9" t="n">
        <v>19</v>
      </c>
      <c r="AB2" s="11" t="str">
        <f aca="false">IF(AA2="","",IF(AND(AA2&gt;=0,AA2&lt;=9),"0 a 9",IF(AND(AA2&gt;=9.5,AA2&lt;=18.5),"9,5 a 18,5",IF(AA2=19,"19",IF(AND(AA2&gt;=19.5,AA2&lt;=28),"19,5 a 28",IF(AND(AA2&gt;=28.5,AA2&lt;=40),"28,5 a 40","Fuera de rango"))))))</f>
        <v>19</v>
      </c>
      <c r="AC2" s="11" t="str">
        <f aca="false" t="array" ref="AC2">_xlfn.IFS(AB2="","",AB2="0 a 9",1,AB2="9,5 a 18,5",2,AB2="19","NORMA",AB2="19,5 a 28",3,AB2="28,5 a 40",4,TRUE(),"Fuera de rango")</f>
        <v>NORMA</v>
      </c>
      <c r="AD2" s="9" t="n">
        <v>13</v>
      </c>
      <c r="AE2" s="10" t="str">
        <f aca="false">IF(AD2="","",IF(AND(AD2&gt;=-10,AD2&lt;=0),"De -10 a 0",IF(AND(AD2&gt;=0.5,AD2&lt;=9.5),"0,5 a 9,5",IF(AD2=10,"10",IF(AND(AD2&gt;=10.5,AD2&lt;=20),"10,5 a 20",IF(AND(AD2&gt;=20.5,AD2&lt;=40),"20,5 a 40","Fuera de rango"))))))</f>
        <v>10,5 a 20</v>
      </c>
      <c r="AF2" s="12" t="n">
        <f aca="false">IF(AD2="","",IF(AND(AD2&gt;=-10,AD2&lt;=0),1,IF(AND(AD2&gt;=0.5,AD2&lt;=9.5),2,IF(AD2=10,"NORMA",IF(AND(AD2&gt;=10.5,AD2&lt;=20),3,IF(AND(AD2&gt;=20.5,AD2&lt;=40),4,""))))))</f>
        <v>3</v>
      </c>
      <c r="AH2" s="10" t="str">
        <f aca="false">IF(AG2="","",IF(AND(AG2&gt;=0,AG2&lt;=4),"0 a 4",IF(AND(AG2&gt;=4.5,AG2&lt;=8.5),"4,5 a 8,5",IF(AG2=9,"9",IF(AND(AG2&gt;=9.5,AG2&lt;=13),"9,5 a 13",IF(AND(AG2&gt;=13.5,AG2&lt;=25),"13,5 a 25","Fuera de rango"))))))</f>
        <v/>
      </c>
      <c r="AI2" s="11" t="str">
        <f aca="false">IF(AH2="","",IF(AH2="0 a 4",1,IF(AH2="4,5 a 8,5",2,IF(AH2="9","NORMA",IF(AH2="9,5 a 13",3,IF(AH2="13,5 a 25",4,""))))))</f>
        <v/>
      </c>
      <c r="AJ2" s="9" t="n">
        <v>3</v>
      </c>
      <c r="AK2" s="10" t="str">
        <f aca="false">IF(AJ2="","",IF(AND(AJ2&gt;=-15,AJ2&lt;=-10.5),"-15 a -10,5",IF(AND(AJ2&gt;=-10,AJ2&lt;=-4),"-10 a -4",IF(AND(AJ2&gt;=-4.5,AJ2&lt;=0),"-4,5 a 0",IF(AND(AJ2&gt;=0.5,AJ2&lt;=4.5),"0,5 a 4,5",IF(AJ2=5,"5",IF(AND(AJ2&gt;=5.5,AJ2&lt;=10),"5,5 a 10",IF(AND(AJ2&gt;=10.5,AJ2&lt;=20),"10,5 a 20","Fuera de rango"))))))))</f>
        <v>0,5 a 4,5</v>
      </c>
      <c r="AL2" s="11" t="n">
        <f aca="false">IF(AK2="","",IF(AK2="-15 a -10,5",1,IF(AK2="-10 a -4",2,IF(AK2="-4,5 a 0",3,IF(AK2="0,5 a 4,5",4,IF(AK2="5","NORMA",IF(AK2="5,5 a 10",5,IF(AK2="10,5 a 20",6,"Error"))))))))</f>
        <v>4</v>
      </c>
      <c r="AM2" s="9" t="n">
        <v>0</v>
      </c>
      <c r="AN2" s="10" t="str">
        <f aca="false">IF(AM2="","",IF(AND(AM2&gt;=-7.5,AM2&lt;=-5.5),"-7,5 a -5,5",IF(AND(AM2&gt;=-5,AM2&lt;=-3),"-5 a -3",IF(AND(AM2&gt;=-2.5,AM2&lt;=-0.5),"-2,5 a -0,5",IF(AM2=0,"0,00",IF(AND(AM2&gt;=0.5,AM2&lt;=2.5),"0,5 a 2,5",IF(AND(AM2&gt;=3,AM2&lt;=5),"3 a 5",IF(AND(AM2&gt;=5.5,AM2&lt;=7.5),"5,5 a 7,5",IF(AND(AM2&gt;=8,AM2&lt;=10),"8 a 10","Fuera de rango")))))))))</f>
        <v>0,00</v>
      </c>
      <c r="AO2" s="11" t="str">
        <f aca="false">IF(AN2="","",IF(AN2="-7,5 a -5,5",1,IF(AN2="-5 a -3",2,IF(AN2="-2,5 a -0,5",3,IF(AN2="0,00","NORMA",IF(AN2="0,5 a 2,5",4,IF(AN2="3 a 5",5,IF(AN2="5,5 a 7,5",6,IF(AN2="8 a 10",7,"Error")))))))))</f>
        <v>NORMA</v>
      </c>
      <c r="AP2" s="9" t="n">
        <v>4</v>
      </c>
      <c r="AQ2" s="10" t="str">
        <f aca="false">IF(AP2="","",IF(AND(AP2&gt;=-20,AP2&lt;=-9.5),"-20 a -9,5",IF(AND(AP2&gt;=-9,AP2&lt;=-6.5),"-9 a -6,5",IF(AP2=-6,"-6",IF(AND(AP2&gt;=-5.5,AP2&lt;=-3),"-5,5 a -3",IF(AND(AP2&gt;=-2.5,AP2&lt;=0),"-2,5 a 0",IF(AND(AP2&gt;=0.5,AP2&lt;=3),"0,5 a 3",IF(AND(AP2&gt;=3.5,AP2&lt;=6),"3,5 a 6",IF(AND(AP2&gt;=6.5,AP2&lt;=9),"6,5 a 9",IF(AND(AP2&gt;=9.5,AP2&lt;=20),"9,5 a 20","Fuera de rango"))))))))))</f>
        <v>3,5 a 6</v>
      </c>
      <c r="AR2" s="11" t="n">
        <f aca="false">IF(AQ2="","",IF(AQ2="-20 a -9,5",1,IF(AQ2="-9 a -6,5",2,IF(AQ2="-6","NORMA",IF(AQ2="-5,5 a -3",3,IF(AQ2="-2,5 a 0",4,IF(AQ2="0,5 a 3",5,IF(AQ2="3,5 a 6",6,IF(AQ2="6,5 a 9",7,IF(AQ2="9,5 a 20",8,""))))))))))</f>
        <v>6</v>
      </c>
      <c r="AS2" s="9" t="n">
        <v>3</v>
      </c>
      <c r="AT2" s="10" t="str">
        <f aca="false">IF(AS2="","",IF(AND(AS2&gt;=-16,AS2&lt;=-14),"-16 a -14",IF(AND(AS2&gt;=-13.5,AS2&lt;=-11.5),"-13,5 a -11,5",IF(AND(AS2&gt;=-11,AS2&lt;=-9),"-11 a -9",IF(AND(AS2&gt;=-8.5,AS2&lt;=-6.5),"-8,5 a -6,5",IF(AND(AS2&gt;=-6,AS2&lt;=-4),"-6 a -4",IF(AND(AS2&gt;=-3.5,AS2&lt;=-1.5),"-3,5 a -1,5",IF(AND(AS2&gt;=-1,AS2&lt;=1),"-1 a 1",IF(AND(AS2&gt;=1.5,AS2&lt;=3.5),"1,5 a 3,5",IF(AND(AS2&gt;=4,AS2&lt;=6),"4 a 6",IF(AND(AS2&gt;=6.5,AS2&lt;=8.5),"6,5 a 8,5",IF(AND(AS2&gt;=9,AS2&lt;=11),"9 a 11",IF(AND(AS2&gt;=11.5,AS2&lt;=13.5),"11,5 a 13,5",IF(AND(AS2&gt;=14,AS2&lt;=16),"14 a 16",IF(AND(AS2&gt;=16.5,AS2&lt;=18.5),"16,5 a 18,5",IF(AND(AS2&gt;=19,AS2&lt;=21),"19 a 21","Fuera de rango"))))))))))))))))</f>
        <v>1,5 a 3,5</v>
      </c>
      <c r="AU2" s="11" t="n">
        <f aca="false" t="array" ref="AU2">IF(AT2="","",_xlfn.IFS(AT2="-16 a -14",1,AT2="-13,5 a -11,5",2,AT2="-11 a -9",3,AT2="-8,5 a -6,5",4,AT2="-6 a -4",5,AT2="-3,5 a -1,5",6,AT2="-1 a 1",7,AT2="1,5 a 3,5",8,AT2="4 a 6","NORMA",AT2="6,5 a 8,5",9,AT2="9 a 11",10,AT2="11,5 a 13,5",11,AT2="14 a 16",12,AT2="16,5 a 18,5",13,AT2="19 a 21",14,TRUE(),""))</f>
        <v>8</v>
      </c>
      <c r="AV2" s="9" t="n">
        <v>0.25</v>
      </c>
      <c r="AW2" s="10" t="str">
        <f aca="false">IF(AV2="","",IF(AND(AV2&gt;=-1,AV2&lt;=-0.5),"-1 a -0,5",IF(AND(AV2&gt;-0.5,AV2&lt;=0),"De -0,5 a 0",IF(AND(AV2&gt;=0.25,AV2&lt;=0.75),"0,25 a 0,75",IF(AND(AV2&gt;=1,AV2&lt;=1.5),"1 a 1,5",IF(AND(AV2&gt;=1.75,AV2&lt;=2.25),"1,75 a 2,25",IF(AND(AV2&gt;=2.5,AV2&lt;=3),"2,5 a 3",IF(AND(AV2&gt;=3.25,AV2&lt;=3.75),"3,25 a 3,75","Fuera de rango"))))))))</f>
        <v>0,25 a 0,75</v>
      </c>
      <c r="AX2" s="11" t="str">
        <f aca="false">IF(AW2="","",IF(OR(AW2="-1 a -0,5",AW2="-1 a -0.5"),1,IF(OR(AW2="De -0,5 a 0",AW2="-0,5 a 0",AW2="De -0.5 a 0"),2,IF(OR(AW2="0,25 a 0,75",AW2="0.25 a 0.75"),"NORMA",IF(OR(AW2="1 a 1,5",AW2="1 a 1.5"),3,IF(OR(AW2="1,75 a 2,25",AW2="1.75 a 2.25"),4,IF(OR(AW2="2,5 a 3",AW2="2.5 a 3"),5,IF(OR(AW2="3,25 a 3,75",AW2="3.25 a 3.75"),6,""))))))))</f>
        <v>NORMA</v>
      </c>
      <c r="AY2" s="9" t="n">
        <v>4</v>
      </c>
      <c r="AZ2" s="10" t="str">
        <f aca="false">IF(AY2="","",IF(AND(AY2&gt;=-20,AY2&lt;=-9.5),"-20 a -9,5",IF(AND(AY2&gt;=-9,AY2&lt;=-6.5),"-9 a -6,5",IF(AY2=-6,"-6",IF(AND(AY2&gt;=-5.5,AY2&lt;=-3),"-5,5 a -3",IF(AND(AY2&gt;=-2.5,AY2&lt;=0),"-2,5 a 0",IF(AND(AY2&gt;=0.5,AY2&lt;=3),"0,5 a 3",IF(AND(AY2&gt;=3.5,AY2&lt;=6),"3,5 a 6","Fuera de rango"))))))))</f>
        <v>3,5 a 6</v>
      </c>
      <c r="BA2" s="11" t="n">
        <f aca="false">IF(AZ2="","",IF(AZ2="-20 a -9,5",1,IF(AZ2="-9 a -6,5",2,IF(AZ2="-6","NORMA",IF(AZ2="-5,5 a -3",3,IF(AZ2="-2,5 a 0",4,IF(AZ2="0,5 a 3",5,IF(AZ2="3,5 a 6",6,""))))))))</f>
        <v>6</v>
      </c>
      <c r="BB2" s="9" t="n">
        <v>0</v>
      </c>
      <c r="BC2" s="10" t="str">
        <f aca="false" t="array" ref="BC2">IF(BB2="","",_xlfn.IFS(AND(BB2&gt;=0,BB2&lt;=2),"0 a 2",AND(BB2&gt;=2.5,BB2&lt;=4.5),"2,5 a 4,5",AND(BB2&gt;=5,BB2&lt;=7),"5 a 7",AND(BB2&gt;=7.5,BB2&lt;=9.5),"7,5 a 9,5",AND(BB2&gt;=10,BB2&lt;=12),"10 a 12",AND(BB2&gt;=12.5,BB2&lt;=14.5),"12,5 a 14,5",BB2=15,"15",AND(BB2&gt;=15.5,BB2&lt;=17.5),"15,5 a 17,5",AND(BB2&gt;=18,BB2&lt;=20),"18 a 20",AND(BB2&gt;=20.5,BB2&lt;=22.5),"20,5 a 22,5",AND(BB2&gt;=23,BB2&lt;=25),"23 a 25",TRUE(),"Fuera de rango"))</f>
        <v>0 a 2</v>
      </c>
      <c r="BD2" s="11" t="n">
        <f aca="false" t="array" ref="BD2">IF(BC2="","",_xlfn.IFS(BC2="0 a 2",1,BC2="2,5 a 4,5",2,BC2="5 a 7",3,BC2="7,5 a 9,5",4,BC2="10 a 12",5,BC2="12,5 a 14,5",6,BC2="15","NORMA",BC2="15,5 a 17,5",7,BC2="18 a 20",8,BC2="20,5 a 22,5",9,BC2="23 a 25",10,TRUE(),"Fuera de rango"))</f>
        <v>1</v>
      </c>
      <c r="BE2" s="9" t="n">
        <v>22</v>
      </c>
      <c r="BF2" s="10" t="str">
        <f aca="false">IF(BE2="","",IF(AND(BE2&gt;=-20,BE2&lt;=-10),"-20 a -10",IF(AND(BE2&gt;=-9.5,BE2&lt;=0.5),"-9,5 a 0,5",IF(AND(BE2&gt;=1,BE2&lt;=11),"1 a 11",IF(AND(BE2&gt;=11.5,BE2&lt;=20.5),"11,5 a 20,5",IF(BE2=21,"21",IF(AND(BE2&gt;=21.5,BE2&lt;=31.5),"21,5 a 31,5",IF(AND(BE2&gt;=32,BE2&lt;=42),"32 a 42","Fuera de rango"))))))))</f>
        <v>21,5 a 31,5</v>
      </c>
      <c r="BG2" s="11" t="n">
        <f aca="false">IF(BF2="","",IF(BF2="-20 a -10",1,IF(BF2="-9,5 a 0,5",2,IF(BF2="1 a 11",3,IF(BF2="11,5 a 20,5",4,IF(BF2="21","NORMA",IF(BF2="21,5 a 31,5",5,IF(BF2="32 a 42",6,""))))))))</f>
        <v>5</v>
      </c>
      <c r="BH2" s="9" t="n">
        <v>16</v>
      </c>
      <c r="BI2" s="10" t="str">
        <f aca="false">IF(BH2="","",IF(AND(BH2&gt;=-20,BH2&lt;=-15),"-20 a -15",IF(AND(BH2&gt;=-14.5,BH2&lt;=-9.5),"-14,5 a -9,5",IF(AND(BH2&gt;=-9,BH2&lt;=-4),"-9 a -4",IF(AND(BH2&gt;=-3.5,BH2&lt;=2.5),"-3,5 a 2,5",IF(AND(BH2&gt;=3,BH2&lt;=8),"3 a 8",IF(AND(BH2&gt;=8.5,BH2&lt;=14.5),"8,5 a 14,5",IF(BH2=15,"15",IF(AND(BH2&gt;=15.5,BH2&lt;=20.5),"15,5 a 20,5",IF(AND(BH2&gt;=21,BH2&lt;=26),"21 a 26","Fuera de rango"))))))))))</f>
        <v>15,5 a 20,5</v>
      </c>
      <c r="BJ2" s="11" t="n">
        <f aca="false">IF(BI2="","",IF(BI2="-20 a -15",1,IF(BI2="-14,5 a -9,5",2,IF(BI2="-9 a -4",3,IF(BI2="-3,5 a 2,5",4,IF(BI2="3 a 8",5,IF(BI2="8,5 a 14,5",6,IF(BI2="15","NORMA",IF(BI2="15,5 a 20,5",7,IF(BI2="21 a 26",8,IF(BI2="26,5 a 31,5",9,"")))))))))))</f>
        <v>7</v>
      </c>
      <c r="BK2" s="9" t="n">
        <v>0</v>
      </c>
      <c r="BL2" s="10" t="str">
        <f aca="false">IF(BK2="","",IF(AND(BK2&gt;=0,BK2&lt;=2),"0 - 2",IF(AND(BK2&gt;=2.5,BK2&lt;=4.5),"2,5 - 4,5",IF(AND(BK2&gt;=5,BK2&lt;=7),"5 - 7",IF(AND(BK2&gt;=7.5,BK2&lt;=9.5),"7,5 - 9,5",IF(AND(BK2&gt;=10,BK2&lt;=12),"10 - 12",IF(AND(BK2&gt;=12.5,BK2&lt;=13.5),"12,5 - 13,5",IF(BK2=14,"14",IF(AND(BK2&gt;=14.5,BK2&lt;=16.5),"14,5 - 16,5",IF(AND(BK2&gt;=17,BK2&lt;=19),"17 - 19",IF(AND(BK2&gt;=19.5,BK2&lt;=21.5),"19,5 - 21,5",IF(AND(BK2&gt;=22,BK2&lt;=24),"22 - 24",IF(AND(BK2&gt;=24.5,BK2&lt;=26.5),"24,5 - 26,5",IF(AND(BK2&gt;=27,BK2&lt;=29),"27 - 29",IF(AND(BK2&gt;=29.5,BK2&lt;=30),"29,5 - 30","Fuera de rango")))))))))))))))</f>
        <v>0 - 2</v>
      </c>
      <c r="BM2" s="11" t="n">
        <f aca="false">IF(BL2="","",IF(BL2="0 - 2",1,IF(BL2="2,5 - 4,5",2,IF(BL2="5 - 7",3,IF(BL2="7,5 - 9,5",4,IF(BL2="10 - 12",5,IF(BL2="12,5 - 13,5",6,IF(BL2="14","NORMA",IF(BL2="14,5 - 16,5",7,IF(BL2="17 - 19",8,IF(BL2="19,5 - 21,5",9,IF(BL2="22 - 24",10,IF(BL2="24,5 - 26,5",11,IF(BL2="27 - 29",12,IF(BL2="29,5 - 30",13,"")))))))))))))))</f>
        <v>1</v>
      </c>
      <c r="BN2" s="9" t="n">
        <v>15</v>
      </c>
      <c r="BO2" s="10" t="str">
        <f aca="false">IF(BN2="","",IF(AND(BN2&gt;=-20,BN2&lt;=-10),"-20 a -10",IF(AND(BN2&gt;=-9.5,BN2&lt;=0.5),"-9,5 a 0,5",IF(AND(BN2&gt;=1,BN2&lt;=11),"1 a 11",IF(AND(BN2&gt;=11.5,BN2&lt;=21.5),"11,5 a 21,5",IF(BN2=22,"22",IF(AND(BN2&gt;=22.5,BN2&lt;=32.5),"22,5 a 32,5",IF(AND(BN2&gt;=33,BN2&lt;=43),"33 a 43","Fuera de rango"))))))))</f>
        <v>11,5 a 21,5</v>
      </c>
      <c r="BP2" s="11" t="n">
        <f aca="false">IF(BO2="","",IF(BO2="-20 a -10",1,IF(BO2="-9,5 a 0,5",2,IF(BO2="1 a 11",3,IF(BO2="11,5 a 21,5",4,IF(BO2="22","NORMA",IF(BO2="22,5 a 32,5",5,IF(BO2="33 a 43",6,""))))))))</f>
        <v>4</v>
      </c>
      <c r="BQ2" s="9" t="n">
        <v>8</v>
      </c>
      <c r="BR2" s="10" t="str">
        <f aca="false">IF(BQ2="","",IF(AND(BQ2&gt;=-20,BQ2&lt;=-15),"-20 a -15",IF(AND(BQ2&gt;=-14.5,BQ2&lt;=-9.5),"-14,5 a -9,5",IF(AND(BQ2&gt;=-9,BQ2&lt;=-4),"-9 a -4",IF(AND(BQ2&gt;=-3.5,BQ2&lt;=2.5),"-3,5 a 2,5",IF(AND(BQ2&gt;=3,BQ2&lt;=8),"3 a 8",IF(AND(BQ2&gt;=8.5,BQ2&lt;=13.5),"8,5 a 13,5",IF(AND(BQ2&gt;=14,BQ2&lt;=17.5),"14 a 17,5",IF(BQ2=18,"18",IF(AND(BQ2&gt;=18.5,BQ2&lt;=23.5),"18,5 a 23,5",IF(AND(BQ2&gt;=24,BQ2&lt;=29),"24 a 29",IF(AND(BQ2&gt;=29.5,BQ2&lt;=34.5),"29,5 a 34,5",IF(AND(BQ2&gt;=35,BQ2&lt;=40),"35 a 40","Fuera de rango")))))))))))))</f>
        <v>3 a 8</v>
      </c>
      <c r="BS2" s="11" t="n">
        <f aca="false">IF(BR2="","",IF(BR2="-20 a -15",1,IF(BR2="-14,5 a -9,5",2,IF(BR2="-9 a -4",3,IF(BR2="-3,5 a 2,5",4,IF(BR2="3 a 8",5,IF(BR2="8,5 a 13,5",6,IF(BR2="14 a 17,5",7,IF(BR2="18","NORMA",IF(BR2="18,5 a 23,5",8,IF(BR2="24 a 29",9,IF(BR2="29,5 a 34,5",10,IF(BR2="35 a 40",11,"")))))))))))))</f>
        <v>5</v>
      </c>
      <c r="BT2" s="9" t="n">
        <v>-1</v>
      </c>
      <c r="BU2" s="10" t="str">
        <f aca="false">IF(BT2="","",IF(AND(BT2&gt;=-20,BT2&lt;=-18),"-20 a -18",IF(AND(BT2&gt;=-17.5,BT2&lt;=-15.5),"-17,5 a -15,5",IF(AND(BT2&gt;=-15,BT2&lt;=-13),"-15 a -13",IF(AND(BT2&gt;=-12.5,BT2&lt;=-10.5),"-12,5 a -10,5",IF(AND(BT2&gt;=-10,BT2&lt;=-8),"-10 a -8",IF(AND(BT2&gt;=-7.5,BT2&lt;=-5.5),"-7,5 a -5,5",IF(AND(BT2&gt;=-5,BT2&lt;=-3),"-5 a -3",IF(AND(BT2&gt;=-2.5,BT2&lt;=-0.5),"-2,5 a -0,5",IF(BT2=0,"0",IF(AND(BT2&gt;=0.5,BT2&lt;=2.5),"0,5 a 2,5",IF(AND(BT2&gt;=3,BT2&lt;=5),"3 a 5",IF(AND(BT2&gt;=5.5,BT2&lt;=7.5),"5,5 a 7,5",IF(AND(BT2&gt;=8,BT2&lt;=10),"8 a 10",IF(AND(BT2&gt;=10.5,BT2&lt;=12.5),"10,5 a 12,5",IF(AND(BT2&gt;=13,BT2&lt;=15),"13 a 15",IF(AND(BT2&gt;=15.5,BT2&lt;=17.5),"15,5 a 17,5",IF(AND(BT2&gt;=18,BT2&lt;=20),"18 a 20","Fuera de rango"))))))))))))))))))</f>
        <v>-2,5 a -0,5</v>
      </c>
      <c r="BV2" s="11" t="n">
        <f aca="false">IF(BT2="","",IF(BT2=0,"NORMA",IF(AND(BT2&gt;=-20,BT2&lt;=-18),2,IF(AND(BT2&gt;=-17.5,BT2&lt;=-15.5),2,IF(AND(BT2&gt;=-15,BT2&lt;=-13),3,IF(AND(BT2&gt;=-12.5,BT2&lt;=-10.5),4,IF(AND(BT2&gt;=-10,BT2&lt;=-8),5,IF(AND(BT2&gt;=-7.5,BT2&lt;=-5.5),6,IF(AND(BT2&gt;=-5,BT2&lt;=-3),7,IF(AND(BT2&gt;=-2.5,BT2&lt;=-0.5),8,IF(AND(BT2&gt;=0.5,BT2&lt;=2.5),9,IF(AND(BT2&gt;=3,BT2&lt;=5),10,IF(AND(BT2&gt;=5.5,BT2&lt;=7.5),11,IF(AND(BT2&gt;=8,BT2&lt;=10),12,IF(AND(BT2&gt;=10.5,BT2&lt;=12.5),13,IF(AND(BT2&gt;=13,BT2&lt;=15),14,IF(AND(BT2&gt;=15.5,BT2&lt;=17.5),15,IF(AND(BT2&gt;=18,BT2&lt;=20),16,"Fuera de rango"))))))))))))))))))</f>
        <v>8</v>
      </c>
      <c r="BW2" s="9" t="n">
        <v>-3.25</v>
      </c>
      <c r="BX2" s="10" t="n">
        <f aca="false">18.5- (0.3*H2)</f>
        <v>9.8</v>
      </c>
      <c r="BY2" s="10" t="n">
        <f aca="false">(BW2)-(BX2)</f>
        <v>-13.05</v>
      </c>
      <c r="BZ2" s="10" t="str">
        <f aca="false">IF(BY2="","",IF(BY2&lt;-27.5,"De -30 a -28",IF(BY2&lt;-25,"De -27,5 a -25,5",IF(BY2&lt;-22.5,"De -25 a -23",IF(BY2&lt;-20,"De -22,5 a -20,5",IF(BY2&lt;-17.5,"De -20 a -18",IF(BY2&lt;-15,"De -17,5 a -15,5",IF(BY2&lt;-12.5,"De -15 a -13",IF(BY2&lt;-10,"De -12,5 a -10,5",IF(BY2&lt;-7.5,"De -10 a -8",IF(BY2&lt;-5,"De -7,5 a -5,5",IF(BY2&lt;-2.5,"De -5 a -3",IF(BY2&lt;0,"De -2,5 a -0,5",IF(BY2&lt;2.5,"De 0 a 2",IF(BY2&lt;5,"De 2,5 a 4,5",IF(BY2&lt;7.5,"De 5 a 7",IF(BY2&lt;10,"De 7,5 a 9,5",IF(BY2&lt;12.5,"De 10 a 12",IF(BY2&lt;15,"De 12,5 a 14,5",IF(BY2&lt;17.5,"De 15 a 17",IF(BY2&lt;20,"De 17,5 a 19,5",IF(BY2&lt;22.5,"De 20 a 22",IF(BY2&lt;25,"De 22,5 a 24,5",IF(BY2&lt;27.5,"De 25 a 27","De 27,5 a 30"))))))))))))))))))))))))</f>
        <v>De -15 a -13</v>
      </c>
      <c r="CA2" s="12" t="n">
        <f aca="false">IF(BY2="","",IF(BY2&lt;=-28,1,IF(BY2&lt;=-25.5,2,IF(BY2&lt;=-23,3,IF(BY2&lt;=-20.5,4,IF(BY2&lt;=-18,5,IF(BY2&lt;=-15.5,6,IF(BY2&lt;=-13,7,IF(BY2&lt;=-10.5,8,IF(BY2&lt;=-8,9,IF(BY2&lt;=-5.5,10,IF(BY2&lt;=-3,11,IF(BY2&lt;=-0.5,12,IF(BY2&lt;=2,13,IF(BY2&lt;=4.5,14,IF(BY2&lt;=7,15,IF(BY2&lt;=9.5,16,IF(BY2&lt;=12,17,IF(BY2&lt;=14.5,18,IF(BY2&lt;=17,19,IF(BY2&lt;=19.5,20,IF(BY2&lt;=22,21,IF(BY2&lt;=24.5,22,IF(BY2&lt;=27,23,IF(BY2&lt;=30,24,"Fuera de rango")))))))))))))))))))))))))</f>
        <v>7</v>
      </c>
      <c r="CB2" s="9" t="n">
        <v>-3.25</v>
      </c>
      <c r="CC2" s="10" t="n">
        <f aca="false">18.5- (0.3*H2)</f>
        <v>9.8</v>
      </c>
      <c r="CD2" s="10" t="n">
        <f aca="false">(CB2)-(CC2)</f>
        <v>-13.05</v>
      </c>
      <c r="CE2" s="10" t="str">
        <f aca="false">IF(CD2="","",IF(CD2&lt;-27.5,"De -30 a -28",IF(CD2&lt;-25,"De -27,5 a -25,5",IF(CD2&lt;-22.5,"De -25 a -23",IF(CD2&lt;-20,"De -22,5 a -20,5",IF(CD2&lt;-17.5,"De -20 a -18",IF(CD2&lt;-15,"De -17,5 a -15,5",IF(CD2&lt;-12.5,"De -15 a -13",IF(CD2&lt;-10,"De -12,5 a -10,5",IF(CD2&lt;-7.5,"De -10 a -8",IF(CD2&lt;-5,"De -7,5 a -5,5",IF(CD2&lt;-2.5,"De -5 a -3",IF(CD2&lt;0,"De -2,5 a -0,5",IF(CD2&lt;=2,"De 0 a 2",IF(CD2&lt;=4.5,"De 2,5 a 4,5",IF(CD2&lt;=7,"De 5 a 7",IF(CD2&lt;=9.5,"De 7,5 a 9,5",IF(CD2&lt;=12,"De 10 a 12",IF(CD2&lt;=14.5,"De 12,5 a 14,5",IF(CD2&lt;=17,"De 15 a 17",IF(CD2&lt;=19.5,"De 17,5 a 19,5",IF(CD2&lt;=22,"De 20 a 22",IF(CD2&lt;=24.5,"De 22,5 a 24,5",IF(CD2&lt;=27,"De 25 a 27","De 27,5 a 30"))))))))))))))))))))))))</f>
        <v>De -15 a -13</v>
      </c>
      <c r="CF2" s="12" t="n">
        <f aca="false">IF(CD2="","",IF(CD2&lt;-27.5,1,IF(CD2&lt;-25,2,IF(CD2&lt;-22.5,3,IF(CD2&lt;-20,4,IF(CD2&lt;-17.5,5,IF(CD2&lt;-15,6,IF(CD2&lt;-12.5,7,IF(CD2&lt;-10,8,IF(CD2&lt;-7.5,9,IF(CD2&lt;-5,10,IF(CD2&lt;-2.5,11,IF(CD2&lt;0,12,IF(CD2&lt;2.5,13,IF(CD2&lt;5,14,IF(CD2&lt;7.5,15,IF(CD2&lt;10,16,IF(CD2&lt;12.5,17,IF(CD2&lt;15,18,IF(CD2&lt;17.5,19,IF(CD2&lt;20,20,IF(CD2&lt;22.5,21,IF(CD2&lt;25,22,IF(CD2&lt;27.5,23,24))))))))))))))))))))))))</f>
        <v>7</v>
      </c>
      <c r="CG2" s="9" t="n">
        <v>-1</v>
      </c>
      <c r="CH2" s="10" t="str">
        <f aca="false">IF(CG2="","",IF(AND(CG2&gt;=-10,CG2&lt;=-9.5),"-10 a -9,5",IF(AND(CG2&gt;-9.5,CG2&lt;=-8.5),"-9 a -8,5",IF(AND(CG2&gt;-8.5,CG2&lt;=-7.5),"-8 a -7,5",IF(AND(CG2&gt;-7.5,CG2&lt;=-6.5),"-7 a -6,5",IF(AND(CG2&gt;-6.5,CG2&lt;=-5.5),"-6 a -5,5",IF(AND(CG2&gt;-5.5,CG2&lt;=-4.5),"-5 a -4,5",IF(AND(CG2&gt;-4.5,CG2&lt;=-3.5),"-4 a -3,5",IF(AND(CG2&gt;-3.5,CG2&lt;=-2.5),"-3 a -2,5",IF(CG2=-2.25,"-2,25",IF(AND(CG2&gt;-2.5,CG2&lt;=-1.5),"-2 a -1,5",IF(AND(CG2&gt;-1.5,CG2&lt;=-0.5),"-1 a -0,5",IF(AND(CG2&gt;-0.5,CG2&lt;=0.5),"0 a 0,5",IF(AND(CG2&gt;0.5,CG2&lt;=1.5),"1 a 1,5",IF(AND(CG2&gt;1.5,CG2&lt;=2.5),"2 a 2,5",IF(AND(CG2&gt;2.5,CG2&lt;=3.5),"3 a 3,5",IF(AND(CG2&gt;3.5,CG2&lt;=4.5),"4 a 4,5",IF(AND(CG2&gt;4.5,CG2&lt;=5.5),"5 a 5,5",IF(AND(CG2&gt;5.5,CG2&lt;=6.5),"6 a 6,5",IF(AND(CG2&gt;6.5,CG2&lt;=7.5),"7 a 7,5",IF(AND(CG2&gt;7.5,CG2&lt;=8.5),"8 a 8,5",IF(AND(CG2&gt;8.5,CG2&lt;=9.5),"9 a 9,5",IF(CG2&gt;=10,"10","Fuera de rango")))))))))))))))))))))))</f>
        <v>-1 a -0,5</v>
      </c>
      <c r="CI2" s="11" t="n">
        <f aca="false">IF(CG2="","",IF(CG2=-2.25,"NORMA",IF(CG2&lt;=-9.5,1,IF(CG2&lt;=-8.5,2,IF(CG2&lt;=-7.5,3,IF(CG2&lt;=-6.5,4,IF(CG2&lt;=-5.5,5,IF(CG2&lt;=-4.5,6,IF(CG2&lt;=-3.5,7,IF(CG2&lt;=-2.5,8,IF(CG2&lt;=-1.5,9,IF(CG2&lt;=-0.5,10,IF(CG2&lt;=0.5,11,IF(CG2&lt;=1.5,12,IF(CG2&lt;=2.5,13,IF(CG2&lt;=3.5,14,IF(CG2&lt;=4.5,15,IF(CG2&lt;=5.5,16,IF(CG2&lt;=6.5,17,IF(CG2&lt;=7.5,18,IF(CG2&lt;=8.5,19,IF(CG2&lt;=9.5,20,IF(CG2=10,21,"Fuera de rango")))))))))))))))))))))))</f>
        <v>10</v>
      </c>
      <c r="CJ2" s="9" t="n">
        <v>0.75</v>
      </c>
      <c r="CK2" s="10" t="str">
        <f aca="false">IF(CJ2="","",IF(AND(CJ2&gt;=-6,CJ2&lt;=-5.5),"-6 a -5,5",IF(AND(CJ2&gt;-5.5,CJ2&lt;=-4.5),"-5 a -4,5",IF(AND(CJ2&gt;-4.5,CJ2&lt;=-3.5),"-4 a -3,5",IF(AND(CJ2&gt;-3.5,CJ2&lt;=-2.5),"-3 a -2,5",IF(AND(CJ2&gt;-2.5,CJ2&lt;=-1.5),"-2 a -1,5",IF(AND(CJ2&gt;-1.5,CJ2&lt;=-0.5),"-1 a -0,5",IF(AND(CJ2&gt;-0.5,CJ2&lt;=0.5),"0 a 0,5",IF(AND(CJ2&gt;0.5,CJ2&lt;=1.5),"1 a 1,5",IF(AND(CJ2&gt;1.5,CJ2&lt;2.5),"2",IF(AND(CJ2&gt;=2.5,CJ2&lt;=3),"2,5 a 3",IF(AND(CJ2&gt;3,CJ2&lt;=4),"3,5 a 4",IF(AND(CJ2&gt;4,CJ2&lt;=5),"4,5 a 5",IF(AND(CJ2&gt;5,CJ2&lt;=6),"5,5 a 6",IF(AND(CJ2&gt;6,CJ2&lt;=7),"6,5 a 7",IF(AND(CJ2&gt;7,CJ2&lt;=8),"7,5 a 8",IF(AND(CJ2&gt;8,CJ2&lt;=9.5),"8,5 a 9,5",IF(CJ2=10,"10","Fuera de rango"))))))))))))))))))</f>
        <v>1 a 1,5</v>
      </c>
      <c r="CL2" s="11" t="n">
        <f aca="false">IF(CK2="","",IF(OR(CK2="-6 a -5,5",CK2="-6 - -5,5"),1,IF(OR(CK2="-5 a -4,5",CK2="-5 - -4,5"),2,IF(OR(CK2="-4 a -3,5",CK2="-4 - -3,5"),3,IF(OR(CK2="-3 a -2,5",CK2="-3 - -2,5"),4,IF(OR(CK2="-2 a -1,5",CK2="-2 - -1,5"),5,IF(OR(CK2="-1 a -0,5",CK2="-1 - -0,5"),6,IF(OR(CK2="0 a 0,5",CK2="0 - 0,5"),7,IF(OR(CK2="1 a 1,5",CK2="1 - 1,5"),8,IF(CK2="2","NORMA",IF(OR(CK2="2,5 a 3",CK2="2,5 - 3"),9,IF(OR(CK2="3,5 a 4",CK2="3,5 - 4"),10,IF(OR(CK2="4,5 a 5",CK2="4,5 - 5"),11,IF(OR(CK2="5,5 a 6",CK2="5,5 - 6"),12,IF(OR(CK2="6,5 a 7",CK2="6,5 - 7"),13,IF(OR(CK2="7,5 a 8",CK2="7,5 - 8"),14,IF(OR(CK2="8,5 a 9",CK2="8,5 - 9,5",CK2="9 a 9,5"),15,IF(CK2="10",15,IF(OR(CK2="0,5 a 1",CK2="0,5 - 1"),7,"Fuera de rango")))))))))))))))))))</f>
        <v>8</v>
      </c>
      <c r="CM2" s="10" t="n">
        <v>0</v>
      </c>
      <c r="CN2" s="10" t="str">
        <f aca="false">IF(CM2=0,"0", " ")</f>
        <v>0</v>
      </c>
      <c r="CO2" s="10" t="str">
        <f aca="false">IF(CM2&gt;0,"EME"," ")</f>
        <v> </v>
      </c>
      <c r="CP2" s="10" t="n">
        <v>0</v>
      </c>
      <c r="CQ2" s="10" t="str">
        <f aca="false">IF(CP2&gt;0,"0", " ")</f>
        <v> </v>
      </c>
      <c r="CR2" s="10" t="str">
        <f aca="false">IF(CP2&gt;0,"EME"," ")</f>
        <v> </v>
      </c>
      <c r="CS2" s="9" t="n">
        <v>0</v>
      </c>
      <c r="CT2" s="10" t="str">
        <f aca="false">IF(CS2&gt;0,"1", " ")</f>
        <v> </v>
      </c>
      <c r="CU2" s="10" t="str">
        <f aca="false">IF(CS2&gt;0,"HIP"," ")</f>
        <v> </v>
      </c>
      <c r="CV2" s="9" t="n">
        <v>0</v>
      </c>
      <c r="CW2" s="10" t="str">
        <f aca="false">IF(CV2&gt;0,"1", " ")</f>
        <v> </v>
      </c>
      <c r="CX2" s="10" t="str">
        <f aca="false">IF(CV2&gt;0,"HIP"," ")</f>
        <v> </v>
      </c>
      <c r="CY2" s="9" t="n">
        <v>-1.25</v>
      </c>
      <c r="CZ2" s="11" t="str">
        <f aca="false">IF(CY2&lt;0,"2"," ")</f>
        <v>2</v>
      </c>
      <c r="DA2" s="11" t="str">
        <f aca="false">IF(CY2&lt;0,"MIO"," ")</f>
        <v>MIO</v>
      </c>
      <c r="DB2" s="9" t="n">
        <v>-1.75</v>
      </c>
      <c r="DC2" s="11" t="str">
        <f aca="false">IF(DB2&lt;0,"2"," ")</f>
        <v>2</v>
      </c>
      <c r="DD2" s="11" t="str">
        <f aca="false">IF(DB2&lt;0,"MIO"," ")</f>
        <v>MIO</v>
      </c>
      <c r="DE2" s="9" t="n">
        <v>-0.25</v>
      </c>
      <c r="DF2" s="11" t="str">
        <f aca="false">IF(DE2&lt;0,"3"," ")</f>
        <v>3</v>
      </c>
      <c r="DG2" s="11" t="str">
        <f aca="false">IF(DE2&lt;0,"AST"," ")</f>
        <v>AST</v>
      </c>
      <c r="DH2" s="9" t="n">
        <v>-0.5</v>
      </c>
      <c r="DI2" s="11" t="str">
        <f aca="false">IF(DH2&lt;0,"3"," ")</f>
        <v>3</v>
      </c>
      <c r="DJ2" s="11" t="str">
        <f aca="false">IF(DH2&lt;0,"AST"," ")</f>
        <v>AST</v>
      </c>
      <c r="DK2" s="9" t="n">
        <v>0</v>
      </c>
      <c r="DL2" s="10" t="str">
        <f aca="false">IF(DK2&gt;0,"4"," ")</f>
        <v> </v>
      </c>
      <c r="DM2" s="10" t="str">
        <f aca="false">IF(DK2&gt;0,"PRE"," ")</f>
        <v> </v>
      </c>
      <c r="DN2" s="9" t="n">
        <v>0</v>
      </c>
      <c r="DO2" s="10" t="str">
        <f aca="false">IF(DN2&gt;0,"4"," ")</f>
        <v> </v>
      </c>
      <c r="DP2" s="10" t="str">
        <f aca="false">IF(DN2&gt;0,"PRE"," ")</f>
        <v> </v>
      </c>
      <c r="DQ2" s="12" t="n">
        <v>2</v>
      </c>
      <c r="DR2" s="12" t="n">
        <v>2</v>
      </c>
      <c r="DS2" s="12" t="str">
        <f aca="false">CONCATENATE(CO2,CU2,DA2,DG2,DM2)</f>
        <v>  MIOAST </v>
      </c>
      <c r="DT2" s="10" t="str">
        <f aca="false" t="array" ref="DT2">_xlfn.IFS(DS2="EME    ","0", DS2=" HIP   ","1", DS2="  MIO  ","2", DS2="   AST ","3", DS2="    PRE","4", DS2="EME   PRE","5", DS2=" HIP  PRE","6", DS2=" HIP AST ","7", DS2="  MIO PRE","8", DS2="  MIOAST ","9", DS2="   ASTPRE","10",DS2=" HIP ASTPRE","11", DS2="  MIOASTPRE","12", DS2="     ","0")</f>
        <v>9</v>
      </c>
      <c r="DU2" s="1" t="s">
        <v>153</v>
      </c>
      <c r="DV2" s="1" t="str">
        <f aca="false" t="array" ref="DV2">_xlfn.IFS(DU2="SI","2", DU2="NO","1")</f>
        <v>2</v>
      </c>
      <c r="DW2" s="10" t="n">
        <v>0</v>
      </c>
      <c r="DX2" s="11" t="str">
        <f aca="false">IF(DW2=0,"1","2")</f>
        <v>1</v>
      </c>
      <c r="DY2" s="11" t="str">
        <f aca="false" t="array" ref="DY2">_xlfn.IFS(DW2=0,"0", DW2=0.25, "1", DW2=0.5,"2", DW2=0.75,"3", DW2=1,"4",DW2=1.25,"5", DW2=1.5,"6", DW2=1.75,"7", DW2=2,"8", DW2=2.25,"9",DW2=2.5,"10", DW2=2.75,"11", DW2=3,"12", DW2=3.25,"13", DW2=3.5,"14", DW2=3.75,"15",DW2=4,"16")</f>
        <v>0</v>
      </c>
      <c r="DZ2" s="10" t="n">
        <v>0</v>
      </c>
      <c r="EA2" s="11" t="str">
        <f aca="false">IF(DZ2=0,"1","2")</f>
        <v>1</v>
      </c>
      <c r="EB2" s="11" t="str">
        <f aca="false" t="array" ref="EB2">_xlfn.IFS(DZ2=0,"0", DZ2=0.25, "1", DZ2=0.5,"2", DZ2=0.75,"3", DZ2=1,"4",DZ2=1.25,"5", DZ2=1.5,"6", DZ2=1.75,"7", DZ2=2,"8")</f>
        <v>0</v>
      </c>
      <c r="EC2" s="10" t="n">
        <v>-0.5</v>
      </c>
      <c r="ED2" s="10" t="str">
        <f aca="false">IF(EC2=0,"1","2")</f>
        <v>2</v>
      </c>
      <c r="EE2" s="11" t="str">
        <f aca="false" t="array" ref="EE2">_xlfn.IFS(EC2=0,"0", EC2=-0.25, "1", EC2=-0.5,"2", EC2=-0.75,"3", EC2=-1,"4",EC2=-1.25,"5", EC2=-1.5,"6", EC2=-1.75,"7", EC2=-2,"8", EC2=-2.25,"9",EC2=-2.5,"10", EC2=-2.75,"11", EC2=-3,"12", EC2=-3.25,"13", EC2=-3.5,"14", EC2=-3.75,"15",EC2=-4,"16")</f>
        <v>2</v>
      </c>
      <c r="EF2" s="10" t="n">
        <v>-0.5</v>
      </c>
      <c r="EG2" s="10" t="str">
        <f aca="false">IF(EF2=0,"1","2")</f>
        <v>2</v>
      </c>
      <c r="EH2" s="11" t="str">
        <f aca="false" t="array" ref="EH2">_xlfn.IFS(EF2=0,"0", EF2=-0.25, "1", EF2=-0.5,"2", EF2=-0.75,"3", EF2=-1,"4",EF2=-1.25,"5", EF2=-1.5,"6", EF2=-1.75,"7", EF2=-2,"8", EF2=-2.25,"9",EF2=-2.5,"10", EF2=-2.75,"11", EF2=-3,"12", EF2=-3.25,"13", EF2=-3.5,"14", EF2=-3.75,"15",EF2=-4,"16")</f>
        <v>2</v>
      </c>
      <c r="EI2" s="10" t="n">
        <v>-0.25</v>
      </c>
      <c r="EJ2" s="11" t="str">
        <f aca="false">IF(EI2=0,"1","2")</f>
        <v>2</v>
      </c>
      <c r="EK2" s="11" t="str">
        <f aca="false" t="array" ref="EK2">_xlfn.IFS(EI2=0,"0", EI2=-0.25, "1", EI2=-0.5,"2", EI2=-0.75,"3", EI2=-1,"4",EI2=-1.25,"5", EI2=-1.5,"6", EI2=-1.75,"7", EI2=-2,"8", EI2=-2.25,"9", EI2=-2.25,"9",EI2=-2.5,"10", EI2=-2.75,"11", EI2=-3,"12", EI2=-3.25,"13", EI2=-3.5,"14", EI2=-3.75,"15",EI2=-4,"16", EI2=0.25, "17", EI2=0.5, "18")</f>
        <v>1</v>
      </c>
      <c r="EL2" s="10" t="n">
        <v>0</v>
      </c>
      <c r="EM2" s="11" t="str">
        <f aca="false">IF(EL2=0,"1","2")</f>
        <v>1</v>
      </c>
      <c r="EN2" s="11" t="str">
        <f aca="false" t="array" ref="EN2">_xlfn.IFS(EL2=0.25,"17",EL2=0.5,"18", EL2=0,"0", EL2=-0.25, "1", EL2=-0.5,"2", EL2=-0.75,"3", EL2=-1,"4",EL2=-1.25,"5", EL2=-1.5,"6", EL2=-1.75,"7", EL2=-2,"8",EL2= -2.25,"9",EL2=-2.5,"10",EL2= -2.75,"11",EL2= -3,"12",EL2= -3.25,"13",EL2= -3.5,"14",EL2= -3.75,"15",EL2=-4,"16")</f>
        <v>0</v>
      </c>
      <c r="EO2" s="10" t="n">
        <v>0</v>
      </c>
      <c r="EP2" s="11" t="str">
        <f aca="false">IF(EO2=0,"1","2")</f>
        <v>1</v>
      </c>
      <c r="EQ2" s="11" t="str">
        <f aca="false" t="array" ref="EQ2">_xlfn.IFS(EO2=0,"0", EO2=0.25, "1", EO2=0.5,"2", EO2=0.75,"3", EO2=1,"4",EO2=1.25,"5", EO2=1.5,"6", EO2=1.75,"7", EO2=2,"8", EO2=2.25,"9", EO2=2.25,"9",EO2=2.5,"10", EO2=2.75,"11", EO2=3,"12", EO2=3.25,"13", EO2=3.5,"14", EO2=3.75,"15",EO2=4,"16", EO2=-0.25, "17", bq=-0.5, "18")</f>
        <v>0</v>
      </c>
      <c r="ER2" s="10" t="n">
        <v>0</v>
      </c>
      <c r="ES2" s="11" t="str">
        <f aca="false">IF(ER2=0,"1","2")</f>
        <v>1</v>
      </c>
      <c r="ET2" s="11" t="str">
        <f aca="false" t="array" ref="ET2">_xlfn.IFS(ER2=0,"0", ER2=0.25, "1", ER2=0.5,"2", ER2=0.75,"3", ER2=1,"4",ER2=1.25,"5", ER2=1.5,"6", ER2=1.75,"7", ER2=2,"8", ER2=2.25,"9", ER2=2.25,"9",ER2=2.5,"10", ER2=2.75,"11", ER2=3,"12", ER2=3.25,"13", ER2=3.5,"14", ER2=3.75,"15",ER2=4,"16", ER2=-0.25, "17", bq=-0.5, "18")</f>
        <v>0</v>
      </c>
      <c r="EU2" s="34" t="n">
        <v>24</v>
      </c>
      <c r="EV2" s="14" t="str">
        <f aca="false">VLOOKUP(EU2,LEYENDA!$G$2:$H$8,2,TRUE())</f>
        <v>19-24</v>
      </c>
      <c r="EW2" s="14" t="str">
        <f aca="false" t="array" ref="EW2">_xlfn.IFS(EV2="0-5","1", EV2="6-12","2", EV2="13-18","3", EV2="19-24","4", EV2="25-36","5", EV2="37-48","6", EV2="49-60","7")</f>
        <v>4</v>
      </c>
    </row>
    <row r="3" customFormat="false" ht="13.5" hidden="false" customHeight="false" outlineLevel="0" collapsed="false">
      <c r="A3" s="1" t="n">
        <v>1</v>
      </c>
      <c r="B3" s="35" t="n">
        <v>2</v>
      </c>
      <c r="C3" s="33" t="n">
        <v>36344</v>
      </c>
      <c r="D3" s="6"/>
      <c r="E3" s="5" t="str">
        <f aca="false">VLOOKUP(A3,'286'!$A$3:$J$600,10,FALSE())</f>
        <v>ABAD ANOVA, Mª CARMEN</v>
      </c>
      <c r="F3" s="4" t="str">
        <f aca="false">VLOOKUP(A3,'286'!$A$3:$I$1768,3,FALSE())</f>
        <v>AACAR</v>
      </c>
      <c r="G3" s="6" t="n">
        <f aca="false">VLOOKUP(A3,'286'!$A$3:$I$1768,4,FALSE())</f>
        <v>25230</v>
      </c>
      <c r="H3" s="7" t="n">
        <f aca="false">YEAR(C3)-YEAR(G3)</f>
        <v>30</v>
      </c>
      <c r="I3" s="1" t="str">
        <f aca="false">VLOOKUP(H3,LEYENDA!$C$2:$D$6,2,TRUE())</f>
        <v>25-40</v>
      </c>
      <c r="J3" s="5" t="str">
        <f aca="false">VLOOKUP(A3,'286'!$A$3:$I$1768,7,FALSE())</f>
        <v>M</v>
      </c>
      <c r="K3" s="8" t="str">
        <f aca="false">VLOOKUP(A3,'286'!$A$3:$I$1768,2,FALSE())</f>
        <v>OD</v>
      </c>
      <c r="L3" s="4" t="str">
        <f aca="false">VLOOKUP(A3,'286'!$A$3:$I$1768,8,FALSE())</f>
        <v>D</v>
      </c>
      <c r="M3" s="4" t="str">
        <f aca="false">VLOOKUP(A3,'286'!$A$3:$I$1768,9,FALSE())</f>
        <v>D</v>
      </c>
      <c r="N3" s="8" t="str">
        <f aca="false">IF(R3=O3, "MISMA","CONTRARIA")</f>
        <v>MISMA</v>
      </c>
      <c r="O3" s="8" t="str">
        <f aca="false" t="array" ref="O3">_xlfn.IFS(L3="D","1", L3="I","2")</f>
        <v>1</v>
      </c>
      <c r="P3" s="8" t="str">
        <f aca="false" t="array" ref="P3">_xlfn.IFS(K3="OD","1", K3="OI","2")</f>
        <v>1</v>
      </c>
      <c r="Q3" s="1" t="str">
        <f aca="false" t="array" ref="Q3">_xlfn.IFS(J3="M","1", J3="H","2")</f>
        <v>1</v>
      </c>
      <c r="R3" s="8" t="str">
        <f aca="false" t="array" ref="R3">_xlfn.IFS(M3="D","1", M3="I","2")</f>
        <v>1</v>
      </c>
      <c r="S3" s="1" t="str">
        <f aca="false" t="array" ref="S3">_xlfn.IFS(N3="CONTRARIA", "1",N3= "MISMA","2")</f>
        <v>2</v>
      </c>
      <c r="T3" s="1" t="str">
        <f aca="false" t="array" ref="T3">_xlfn.IFS(I3="0-12","1", I3="13-24","2", I3="25-40","3", I3="41-60","4", I3="61-100","5")</f>
        <v>3</v>
      </c>
      <c r="U3" s="9" t="n">
        <v>1.5</v>
      </c>
      <c r="V3" s="1" t="str">
        <f aca="false">IF(U3="","",IF(AND(U3&gt;=-9,U3&lt;=-6.5),"-9 a -6,5",IF(AND(U3&gt;=-6,U3&lt;=-3.5),"-6 a -3,5",IF(AND(U3&gt;=-3,U3&lt;=-1),"-3 a -1",IF(U3=-0.5,"-0,5",IF(AND(U3&gt;=0,U3&lt;=2.5),"0 a 2,5",IF(AND(U3&gt;=3,U3&lt;=5.5),"3 a 5,5",IF(AND(U3&gt;=6,U3&lt;=8.5),"6 a 8,5",IF(AND(U3&gt;=9,U3&lt;=20),"9 a 20","Fuera de rango")))))))))</f>
        <v>0 a 2,5</v>
      </c>
      <c r="W3" s="11" t="n">
        <f aca="false">IF(V3="","",IF(V3="-9 a -6,5",2,IF(V3="-6 a -3,5",3,IF(V3="-3 a -1",4,IF(V3="-0,5","NORMA",IF(V3="0 a 2,5",5,IF(V3="3 a 5,5",6,IF(V3="6 a 8,5",7,IF(V3="9 a 20",8,"Fuera de rango")))))))))</f>
        <v>5</v>
      </c>
      <c r="X3" s="9" t="n">
        <v>15</v>
      </c>
      <c r="Y3" s="10" t="str">
        <f aca="false">IF(X3="","",IF(AND(X3&gt;=0,X3&lt;=4),"0 a 4",IF(AND(X3&gt;=4.5,X3&lt;=8.5),"4,5 a 8,5",IF(X3=9,"9",IF(AND(X3&gt;=9.5,X3&lt;=13),"9,5 a 13",IF(AND(X3&gt;=13.5,X3&lt;=20),"13,5 a 20",IF(AND(X3&gt;=20.5,X3&lt;=35),"20,5 a 35","Fuera de rango")))))))</f>
        <v>13,5 a 20</v>
      </c>
      <c r="Z3" s="11" t="n">
        <f aca="false">IF(Y3="","",IF(Y3="0 a 4",1,IF(Y3="4,5 a 8,5",2,IF(Y3="9","NORMA",IF(Y3="9,5 a 13",3,IF(Y3="13,5 a 20",4,IF(Y3="20,5 a 35",5,"Fuera de rango")))))))</f>
        <v>4</v>
      </c>
      <c r="AA3" s="9" t="n">
        <v>24</v>
      </c>
      <c r="AB3" s="10" t="str">
        <f aca="false">IF(AA3="","",IF(AND(AA3&gt;=0,AA3&lt;=9),"0 a 9",IF(AND(AA3&gt;=9.5,AA3&lt;=18.5),"9,5 a 18,5",IF(AA3=19,"19",IF(AND(AA3&gt;=19.5,AA3&lt;=28),"19,5 a 28",IF(AND(AA3&gt;=28.5,AA3&lt;=40),"28,5 a 40","Fuera de rango"))))))</f>
        <v>19,5 a 28</v>
      </c>
      <c r="AC3" s="11" t="n">
        <f aca="false" t="array" ref="AC3">_xlfn.IFS(AB3="","",AB3="0 a 9",1,AB3="9,5 a 18,5",2,AB3="19","NORMA",AB3="19,5 a 28",3,AB3="28,5 a 40",4,TRUE(),"Fuera de rango")</f>
        <v>3</v>
      </c>
      <c r="AD3" s="9" t="n">
        <v>16</v>
      </c>
      <c r="AE3" s="10" t="str">
        <f aca="false">IF(AD3="","",IF(AND(AD3&gt;=-10,AD3&lt;=0),"De -10 a 0",IF(AND(AD3&gt;=0.5,AD3&lt;=9.5),"0,5 a 9,5",IF(AD3=10,"10",IF(AND(AD3&gt;=10.5,AD3&lt;=20),"10,5 a 20",IF(AND(AD3&gt;=20.5,AD3&lt;=40),"20,5 a 40","Fuera de rango"))))))</f>
        <v>10,5 a 20</v>
      </c>
      <c r="AF3" s="12" t="n">
        <f aca="false">IF(AD3="","",IF(AND(AD3&gt;=-10,AD3&lt;=0),1,IF(AND(AD3&gt;=0.5,AD3&lt;=9.5),2,IF(AD3=10,"NORMA",IF(AND(AD3&gt;=10.5,AD3&lt;=20),3,IF(AND(AD3&gt;=20.5,AD3&lt;=40),4,""))))))</f>
        <v>3</v>
      </c>
      <c r="AH3" s="10" t="str">
        <f aca="false">IF(AG3="","",IF(AND(AG3&gt;=0,AG3&lt;=4),"0 a 4",IF(AND(AG3&gt;=4.5,AG3&lt;=8.5),"4,5 a 8,5",IF(AG3=9,"9",IF(AND(AG3&gt;=9.5,AG3&lt;=13),"9,5 a 13",IF(AND(AG3&gt;=13.5,AG3&lt;=25),"13,5 a 25","Fuera de rango"))))))</f>
        <v/>
      </c>
      <c r="AI3" s="11" t="str">
        <f aca="false">IF(AH3="","",IF(AH3="0 a 4",1,IF(AH3="4,5 a 8,5",2,IF(AH3="9","NORMA",IF(AH3="9,5 a 13",3,IF(AH3="13,5 a 25",4,""))))))</f>
        <v/>
      </c>
      <c r="AJ3" s="9" t="n">
        <v>3</v>
      </c>
      <c r="AK3" s="10" t="str">
        <f aca="false">IF(AJ3="","",IF(AND(AJ3&gt;=-15,AJ3&lt;=-10.5),"-15 a -10,5",IF(AND(AJ3&gt;=-10,AJ3&lt;=-4),"-10 a -4",IF(AND(AJ3&gt;=-4.5,AJ3&lt;=0),"-4,5 a 0",IF(AND(AJ3&gt;=0.5,AJ3&lt;=4.5),"0,5 a 4,5",IF(AJ3=5,"5",IF(AND(AJ3&gt;=5.5,AJ3&lt;=10),"5,5 a 10",IF(AND(AJ3&gt;=10.5,AJ3&lt;=20),"10,5 a 20","Fuera de rango"))))))))</f>
        <v>0,5 a 4,5</v>
      </c>
      <c r="AL3" s="11" t="n">
        <f aca="false">IF(AK3="","",IF(AK3="-15 a -10,5",1,IF(AK3="-10 a -4",2,IF(AK3="-4,5 a 0",3,IF(AK3="0,5 a 4,5",4,IF(AK3="5","NORMA",IF(AK3="5,5 a 10",5,IF(AK3="10,5 a 20",6,"Error"))))))))</f>
        <v>4</v>
      </c>
      <c r="AM3" s="9" t="n">
        <v>0</v>
      </c>
      <c r="AN3" s="10" t="str">
        <f aca="false">IF(AM3="","",IF(AND(AM3&gt;=-7.5,AM3&lt;=-5.5),"-7,5 a -5,5",IF(AND(AM3&gt;=-5,AM3&lt;=-3),"-5 a -3",IF(AND(AM3&gt;=-2.5,AM3&lt;=-0.5),"-2,5 a -0,5",IF(AM3=0,"0,00",IF(AND(AM3&gt;=0.5,AM3&lt;=2.5),"0,5 a 2,5",IF(AND(AM3&gt;=3,AM3&lt;=5),"3 a 5",IF(AND(AM3&gt;=5.5,AM3&lt;=7.5),"5,5 a 7,5",IF(AND(AM3&gt;=8,AM3&lt;=10),"8 a 10","Fuera de rango")))))))))</f>
        <v>0,00</v>
      </c>
      <c r="AO3" s="11" t="str">
        <f aca="false">IF(AN3="","",IF(AN3="-7,5 a -5,5",1,IF(AN3="-5 a -3",2,IF(AN3="-2,5 a -0,5",3,IF(AN3="0,00","NORMA",IF(AN3="0,5 a 2,5",4,IF(AN3="3 a 5",5,IF(AN3="5,5 a 7,5",6,IF(AN3="8 a 10",7,"Error")))))))))</f>
        <v>NORMA</v>
      </c>
      <c r="AP3" s="9" t="n">
        <v>-1.5</v>
      </c>
      <c r="AQ3" s="10" t="str">
        <f aca="false">IF(AP3="","",IF(AND(AP3&gt;=-20,AP3&lt;=-9.5),"-20 a -9,5",IF(AND(AP3&gt;=-9,AP3&lt;=-6.5),"-9 a -6,5",IF(AP3=-6,"-6",IF(AND(AP3&gt;=-5.5,AP3&lt;=-3),"-5,5 a -3",IF(AND(AP3&gt;=-2.5,AP3&lt;=0),"-2,5 a 0",IF(AND(AP3&gt;=0.5,AP3&lt;=3),"0,5 a 3",IF(AND(AP3&gt;=3.5,AP3&lt;=6),"3,5 a 6",IF(AND(AP3&gt;=6.5,AP3&lt;=9),"6,5 a 9",IF(AND(AP3&gt;=9.5,AP3&lt;=20),"9,5 a 20","Fuera de rango"))))))))))</f>
        <v>-2,5 a 0</v>
      </c>
      <c r="AR3" s="11" t="n">
        <f aca="false">IF(AQ3="","",IF(AQ3="-20 a -9,5",1,IF(AQ3="-9 a -6,5",2,IF(AQ3="-6","NORMA",IF(AQ3="-5,5 a -3",3,IF(AQ3="-2,5 a 0",4,IF(AQ3="0,5 a 3",5,IF(AQ3="3,5 a 6",6,IF(AQ3="6,5 a 9",7,IF(AQ3="9,5 a 20",8,""))))))))))</f>
        <v>4</v>
      </c>
      <c r="AS3" s="9" t="n">
        <v>0</v>
      </c>
      <c r="AT3" s="10" t="str">
        <f aca="false">IF(AS3="","",IF(AND(AS3&gt;=-16,AS3&lt;=-14),"-16 a -14",IF(AND(AS3&gt;=-13.5,AS3&lt;=-11.5),"-13,5 a -11,5",IF(AND(AS3&gt;=-11,AS3&lt;=-9),"-11 a -9",IF(AND(AS3&gt;=-8.5,AS3&lt;=-6.5),"-8,5 a -6,5",IF(AND(AS3&gt;=-6,AS3&lt;=-4),"-6 a -4",IF(AND(AS3&gt;=-3.5,AS3&lt;=-1.5),"-3,5 a -1,5",IF(AND(AS3&gt;=-1,AS3&lt;=1),"-1 a 1",IF(AND(AS3&gt;=1.5,AS3&lt;=3.5),"1,5 a 3,5",IF(AND(AS3&gt;=4,AS3&lt;=6),"4 a 6",IF(AND(AS3&gt;=6.5,AS3&lt;=8.5),"6,5 a 8,5",IF(AND(AS3&gt;=9,AS3&lt;=11),"9 a 11",IF(AND(AS3&gt;=11.5,AS3&lt;=13.5),"11,5 a 13,5",IF(AND(AS3&gt;=14,AS3&lt;=16),"14 a 16",IF(AND(AS3&gt;=16.5,AS3&lt;=18.5),"16,5 a 18,5",IF(AND(AS3&gt;=19,AS3&lt;=21),"19 a 21","Fuera de rango"))))))))))))))))</f>
        <v>-1 a 1</v>
      </c>
      <c r="AU3" s="11" t="n">
        <f aca="false" t="array" ref="AU3">IF(AT3="","",_xlfn.IFS(AT3="-16 a -14",1,AT3="-13,5 a -11,5",2,AT3="-11 a -9",3,AT3="-8,5 a -6,5",4,AT3="-6 a -4",5,AT3="-3,5 a -1,5",6,AT3="-1 a 1",7,AT3="1,5 a 3,5",8,AT3="4 a 6","NORMA",AT3="6,5 a 8,5",9,AT3="9 a 11",10,AT3="11,5 a 13,5",11,AT3="14 a 16",12,AT3="16,5 a 18,5",13,AT3="19 a 21",14,TRUE(),""))</f>
        <v>7</v>
      </c>
      <c r="AV3" s="9" t="n">
        <v>-0.25</v>
      </c>
      <c r="AW3" s="10" t="str">
        <f aca="false">IF(AV3="","",IF(AND(AV3&gt;=-1,AV3&lt;=-0.5),"-1 a -0,5",IF(AND(AV3&gt;-0.5,AV3&lt;=0),"De -0,5 a 0",IF(AND(AV3&gt;=0.25,AV3&lt;=0.75),"0,25 a 0,75",IF(AND(AV3&gt;=1,AV3&lt;=1.5),"1 a 1,5",IF(AND(AV3&gt;=1.75,AV3&lt;=2.25),"1,75 a 2,25",IF(AND(AV3&gt;=2.5,AV3&lt;=3),"2,5 a 3",IF(AND(AV3&gt;=3.25,AV3&lt;=3.75),"3,25 a 3,75","Fuera de rango"))))))))</f>
        <v>De -0,5 a 0</v>
      </c>
      <c r="AX3" s="11" t="n">
        <f aca="false">IF(AW3="","",IF(OR(AW3="-1 a -0,5",AW3="-1 a -0.5"),1,IF(OR(AW3="De -0,5 a 0",AW3="-0,5 a 0",AW3="De -0.5 a 0"),2,IF(OR(AW3="0,25 a 0,75",AW3="0.25 a 0.75"),"NORMA",IF(OR(AW3="1 a 1,5",AW3="1 a 1.5"),3,IF(OR(AW3="1,75 a 2,25",AW3="1.75 a 2.25"),4,IF(OR(AW3="2,5 a 3",AW3="2.5 a 3"),5,IF(OR(AW3="3,25 a 3,75",AW3="3.25 a 3.75"),6,""))))))))</f>
        <v>2</v>
      </c>
      <c r="AY3" s="9" t="n">
        <v>-1.5</v>
      </c>
      <c r="AZ3" s="10" t="str">
        <f aca="false">IF(AY3="","",IF(AND(AY3&gt;=-20,AY3&lt;=-9.5),"-20 a -9,5",IF(AND(AY3&gt;=-9,AY3&lt;=-6.5),"-9 a -6,5",IF(AY3=-6,"-6",IF(AND(AY3&gt;=-5.5,AY3&lt;=-3),"-5,5 a -3",IF(AND(AY3&gt;=-2.5,AY3&lt;=0),"-2,5 a 0",IF(AND(AY3&gt;=0.5,AY3&lt;=3),"0,5 a 3",IF(AND(AY3&gt;=3.5,AY3&lt;=6),"3,5 a 6","Fuera de rango"))))))))</f>
        <v>-2,5 a 0</v>
      </c>
      <c r="BA3" s="11" t="n">
        <f aca="false">IF(AZ3="","",IF(AZ3="-20 a -9,5",1,IF(AZ3="-9 a -6,5",2,IF(AZ3="-6","NORMA",IF(AZ3="-5,5 a -3",3,IF(AZ3="-2,5 a 0",4,IF(AZ3="0,5 a 3",5,IF(AZ3="3,5 a 6",6,""))))))))</f>
        <v>4</v>
      </c>
      <c r="BB3" s="9" t="n">
        <v>15</v>
      </c>
      <c r="BC3" s="10" t="str">
        <f aca="false" t="array" ref="BC3">IF(BB3="","",_xlfn.IFS(AND(BB3&gt;=0,BB3&lt;=2),"0 a 2",AND(BB3&gt;=2.5,BB3&lt;=4.5),"2,5 a 4,5",AND(BB3&gt;=5,BB3&lt;=7),"5 a 7",AND(BB3&gt;=7.5,BB3&lt;=9.5),"7,5 a 9,5",AND(BB3&gt;=10,BB3&lt;=12),"10 a 12",AND(BB3&gt;=12.5,BB3&lt;=14.5),"12,5 a 14,5",BB3=15,"15",AND(BB3&gt;=15.5,BB3&lt;=17.5),"15,5 a 17,5",AND(BB3&gt;=18,BB3&lt;=20),"18 a 20",AND(BB3&gt;=20.5,BB3&lt;=22.5),"20,5 a 22,5",AND(BB3&gt;=23,BB3&lt;=25),"23 a 25",TRUE(),"Fuera de rango"))</f>
        <v>15</v>
      </c>
      <c r="BD3" s="11" t="str">
        <f aca="false" t="array" ref="BD3">IF(BC3="","",_xlfn.IFS(BC3="0 a 2",1,BC3="2,5 a 4,5",2,BC3="5 a 7",3,BC3="7,5 a 9,5",4,BC3="10 a 12",5,BC3="12,5 a 14,5",6,BC3="15","NORMA",BC3="15,5 a 17,5",7,BC3="18 a 20",8,BC3="20,5 a 22,5",9,BC3="23 a 25",10,TRUE(),"Fuera de rango"))</f>
        <v>NORMA</v>
      </c>
      <c r="BE3" s="9" t="n">
        <v>21</v>
      </c>
      <c r="BF3" s="11" t="str">
        <f aca="false">IF(BE3="","",IF(AND(BE3&gt;=-20,BE3&lt;=-10),"-20 a -10",IF(AND(BE3&gt;=-9.5,BE3&lt;=0.5),"-9,5 a 0,5",IF(AND(BE3&gt;=1,BE3&lt;=11),"1 a 11",IF(AND(BE3&gt;=11.5,BE3&lt;=20.5),"11,5 a 20,5",IF(BE3=21,"21",IF(AND(BE3&gt;=21.5,BE3&lt;=31.5),"21,5 a 31,5",IF(AND(BE3&gt;=32,BE3&lt;=42),"32 a 42","Fuera de rango"))))))))</f>
        <v>21</v>
      </c>
      <c r="BG3" s="11" t="str">
        <f aca="false">IF(BF3="","",IF(BF3="-20 a -10",1,IF(BF3="-9,5 a 0,5",2,IF(BF3="1 a 11",3,IF(BF3="11,5 a 20,5",4,IF(BF3="21","NORMA",IF(BF3="21,5 a 31,5",5,IF(BF3="32 a 42",6,""))))))))</f>
        <v>NORMA</v>
      </c>
      <c r="BH3" s="9" t="n">
        <v>12</v>
      </c>
      <c r="BI3" s="10" t="str">
        <f aca="false">IF(BH3="","",IF(AND(BH3&gt;=-20,BH3&lt;=-15),"-20 a -15",IF(AND(BH3&gt;=-14.5,BH3&lt;=-9.5),"-14,5 a -9,5",IF(AND(BH3&gt;=-9,BH3&lt;=-4),"-9 a -4",IF(AND(BH3&gt;=-3.5,BH3&lt;=2.5),"-3,5 a 2,5",IF(AND(BH3&gt;=3,BH3&lt;=8),"3 a 8",IF(AND(BH3&gt;=8.5,BH3&lt;=14.5),"8,5 a 14,5",IF(BH3=15,"15",IF(AND(BH3&gt;=15.5,BH3&lt;=20.5),"15,5 a 20,5",IF(AND(BH3&gt;=21,BH3&lt;=26),"21 a 26","Fuera de rango"))))))))))</f>
        <v>8,5 a 14,5</v>
      </c>
      <c r="BJ3" s="11" t="n">
        <f aca="false">IF(BI3="","",IF(BI3="-20 a -15",1,IF(BI3="-14,5 a -9,5",2,IF(BI3="-9 a -4",3,IF(BI3="-3,5 a 2,5",4,IF(BI3="3 a 8",5,IF(BI3="8,5 a 14,5",6,IF(BI3="15","NORMA",IF(BI3="15,5 a 20,5",7,IF(BI3="21 a 26",8,IF(BI3="26,5 a 31,5",9,"")))))))))))</f>
        <v>6</v>
      </c>
      <c r="BK3" s="9" t="n">
        <v>12</v>
      </c>
      <c r="BL3" s="10" t="str">
        <f aca="false">IF(BK3="","",IF(AND(BK3&gt;=0,BK3&lt;=2),"0 - 2",IF(AND(BK3&gt;=2.5,BK3&lt;=4.5),"2,5 - 4,5",IF(AND(BK3&gt;=5,BK3&lt;=7),"5 - 7",IF(AND(BK3&gt;=7.5,BK3&lt;=9.5),"7,5 - 9,5",IF(AND(BK3&gt;=10,BK3&lt;=12),"10 - 12",IF(AND(BK3&gt;=12.5,BK3&lt;=13.5),"12,5 - 13,5",IF(BK3=14,"14",IF(AND(BK3&gt;=14.5,BK3&lt;=16.5),"14,5 - 16,5",IF(AND(BK3&gt;=17,BK3&lt;=19),"17 - 19",IF(AND(BK3&gt;=19.5,BK3&lt;=21.5),"19,5 - 21,5",IF(AND(BK3&gt;=22,BK3&lt;=24),"22 - 24",IF(AND(BK3&gt;=24.5,BK3&lt;=26.5),"24,5 - 26,5",IF(AND(BK3&gt;=27,BK3&lt;=29),"27 - 29",IF(AND(BK3&gt;=29.5,BK3&lt;=30),"29,5 - 30","Fuera de rango")))))))))))))))</f>
        <v>10 - 12</v>
      </c>
      <c r="BM3" s="11" t="n">
        <f aca="false">IF(BL3="","",IF(BL3="0 - 2",1,IF(BL3="2,5 - 4,5",2,IF(BL3="5 - 7",3,IF(BL3="7,5 - 9,5",4,IF(BL3="10 - 12",5,IF(BL3="12,5 - 13,5",6,IF(BL3="14","NORMA",IF(BL3="14,5 - 16,5",7,IF(BL3="17 - 19",8,IF(BL3="19,5 - 21,5",9,IF(BL3="22 - 24",10,IF(BL3="24,5 - 26,5",11,IF(BL3="27 - 29",12,IF(BL3="29,5 - 30",13,"")))))))))))))))</f>
        <v>5</v>
      </c>
      <c r="BN3" s="9" t="n">
        <v>16</v>
      </c>
      <c r="BO3" s="10" t="str">
        <f aca="false">IF(BN3="","",IF(AND(BN3&gt;=-20,BN3&lt;=-10),"-20 a -10",IF(AND(BN3&gt;=-9.5,BN3&lt;=0.5),"-9,5 a 0,5",IF(AND(BN3&gt;=1,BN3&lt;=11),"1 a 11",IF(AND(BN3&gt;=11.5,BN3&lt;=21.5),"11,5 a 21,5",IF(BN3=22,"22",IF(AND(BN3&gt;=22.5,BN3&lt;=32.5),"22,5 a 32,5",IF(AND(BN3&gt;=33,BN3&lt;=43),"33 a 43","Fuera de rango"))))))))</f>
        <v>11,5 a 21,5</v>
      </c>
      <c r="BP3" s="11" t="n">
        <f aca="false">IF(BO3="","",IF(BO3="-20 a -10",1,IF(BO3="-9,5 a 0,5",2,IF(BO3="1 a 11",3,IF(BO3="11,5 a 21,5",4,IF(BO3="22","NORMA",IF(BO3="22,5 a 32,5",5,IF(BO3="33 a 43",6,""))))))))</f>
        <v>4</v>
      </c>
      <c r="BQ3" s="9" t="n">
        <v>6</v>
      </c>
      <c r="BR3" s="10" t="str">
        <f aca="false">IF(BQ3="","",IF(AND(BQ3&gt;=-20,BQ3&lt;=-15),"-20 a -15",IF(AND(BQ3&gt;=-14.5,BQ3&lt;=-9.5),"-14,5 a -9,5",IF(AND(BQ3&gt;=-9,BQ3&lt;=-4),"-9 a -4",IF(AND(BQ3&gt;=-3.5,BQ3&lt;=2.5),"-3,5 a 2,5",IF(AND(BQ3&gt;=3,BQ3&lt;=8),"3 a 8",IF(AND(BQ3&gt;=8.5,BQ3&lt;=13.5),"8,5 a 13,5",IF(AND(BQ3&gt;=14,BQ3&lt;=17.5),"14 a 17,5",IF(BQ3=18,"18",IF(AND(BQ3&gt;=18.5,BQ3&lt;=23.5),"18,5 a 23,5",IF(AND(BQ3&gt;=24,BQ3&lt;=29),"24 a 29",IF(AND(BQ3&gt;=29.5,BQ3&lt;=34.5),"29,5 a 34,5",IF(AND(BQ3&gt;=35,BQ3&lt;=40),"35 a 40","Fuera de rango")))))))))))))</f>
        <v>3 a 8</v>
      </c>
      <c r="BS3" s="11" t="n">
        <f aca="false">IF(BR3="","",IF(BR3="-20 a -15",1,IF(BR3="-14,5 a -9,5",2,IF(BR3="-9 a -4",3,IF(BR3="-3,5 a 2,5",4,IF(BR3="3 a 8",5,IF(BR3="8,5 a 13,5",6,IF(BR3="14 a 17,5",7,IF(BR3="18","NORMA",IF(BR3="18,5 a 23,5",8,IF(BR3="24 a 29",9,IF(BR3="29,5 a 34,5",10,IF(BR3="35 a 40",11,"")))))))))))))</f>
        <v>5</v>
      </c>
      <c r="BT3" s="9" t="n">
        <v>-0.5</v>
      </c>
      <c r="BU3" s="10" t="str">
        <f aca="false">IF(BT3="","",IF(AND(BT3&gt;=-20,BT3&lt;=-18),"-20 a -18",IF(AND(BT3&gt;=-17.5,BT3&lt;=-15.5),"-17,5 a -15,5",IF(AND(BT3&gt;=-15,BT3&lt;=-13),"-15 a -13",IF(AND(BT3&gt;=-12.5,BT3&lt;=-10.5),"-12,5 a -10,5",IF(AND(BT3&gt;=-10,BT3&lt;=-8),"-10 a -8",IF(AND(BT3&gt;=-7.5,BT3&lt;=-5.5),"-7,5 a -5,5",IF(AND(BT3&gt;=-5,BT3&lt;=-3),"-5 a -3",IF(AND(BT3&gt;=-2.5,BT3&lt;=-0.5),"-2,5 a -0,5",IF(BT3=0,"0",IF(AND(BT3&gt;=0.5,BT3&lt;=2.5),"0,5 a 2,5",IF(AND(BT3&gt;=3,BT3&lt;=5),"3 a 5",IF(AND(BT3&gt;=5.5,BT3&lt;=7.5),"5,5 a 7,5",IF(AND(BT3&gt;=8,BT3&lt;=10),"8 a 10",IF(AND(BT3&gt;=10.5,BT3&lt;=12.5),"10,5 a 12,5",IF(AND(BT3&gt;=13,BT3&lt;=15),"13 a 15",IF(AND(BT3&gt;=15.5,BT3&lt;=17.5),"15,5 a 17,5",IF(AND(BT3&gt;=18,BT3&lt;=20),"18 a 20","Fuera de rango"))))))))))))))))))</f>
        <v>-2,5 a -0,5</v>
      </c>
      <c r="BV3" s="11" t="n">
        <f aca="false">IF(BT3="","",IF(BT3=0,"NORMA",IF(AND(BT3&gt;=-20,BT3&lt;=-18),2,IF(AND(BT3&gt;=-17.5,BT3&lt;=-15.5),2,IF(AND(BT3&gt;=-15,BT3&lt;=-13),3,IF(AND(BT3&gt;=-12.5,BT3&lt;=-10.5),4,IF(AND(BT3&gt;=-10,BT3&lt;=-8),5,IF(AND(BT3&gt;=-7.5,BT3&lt;=-5.5),6,IF(AND(BT3&gt;=-5,BT3&lt;=-3),7,IF(AND(BT3&gt;=-2.5,BT3&lt;=-0.5),8,IF(AND(BT3&gt;=0.5,BT3&lt;=2.5),9,IF(AND(BT3&gt;=3,BT3&lt;=5),10,IF(AND(BT3&gt;=5.5,BT3&lt;=7.5),11,IF(AND(BT3&gt;=8,BT3&lt;=10),12,IF(AND(BT3&gt;=10.5,BT3&lt;=12.5),13,IF(AND(BT3&gt;=13,BT3&lt;=15),14,IF(AND(BT3&gt;=15.5,BT3&lt;=17.5),15,IF(AND(BT3&gt;=18,BT3&lt;=20),16,"Fuera de rango"))))))))))))))))))</f>
        <v>8</v>
      </c>
      <c r="BW3" s="9" t="n">
        <v>-4.5</v>
      </c>
      <c r="BX3" s="10" t="n">
        <f aca="false">18.5- (0.3*H3)</f>
        <v>9.5</v>
      </c>
      <c r="BY3" s="10" t="n">
        <f aca="false">(BW3)-(BX3)</f>
        <v>-14</v>
      </c>
      <c r="BZ3" s="10" t="str">
        <f aca="false">IF(BY3="","",IF(BY3&lt;-27.5,"De -30 a -28",IF(BY3&lt;-25,"De -27,5 a -25,5",IF(BY3&lt;-22.5,"De -25 a -23",IF(BY3&lt;-20,"De -22,5 a -20,5",IF(BY3&lt;-17.5,"De -20 a -18",IF(BY3&lt;-15,"De -17,5 a -15,5",IF(BY3&lt;-12.5,"De -15 a -13",IF(BY3&lt;-10,"De -12,5 a -10,5",IF(BY3&lt;-7.5,"De -10 a -8",IF(BY3&lt;-5,"De -7,5 a -5,5",IF(BY3&lt;-2.5,"De -5 a -3",IF(BY3&lt;0,"De -2,5 a -0,5",IF(BY3&lt;2.5,"De 0 a 2",IF(BY3&lt;5,"De 2,5 a 4,5",IF(BY3&lt;7.5,"De 5 a 7",IF(BY3&lt;10,"De 7,5 a 9,5",IF(BY3&lt;12.5,"De 10 a 12",IF(BY3&lt;15,"De 12,5 a 14,5",IF(BY3&lt;17.5,"De 15 a 17",IF(BY3&lt;20,"De 17,5 a 19,5",IF(BY3&lt;22.5,"De 20 a 22",IF(BY3&lt;25,"De 22,5 a 24,5",IF(BY3&lt;27.5,"De 25 a 27","De 27,5 a 30"))))))))))))))))))))))))</f>
        <v>De -15 a -13</v>
      </c>
      <c r="CA3" s="12" t="n">
        <f aca="false">IF(BY3="","",IF(BY3&lt;=-28,1,IF(BY3&lt;=-25.5,2,IF(BY3&lt;=-23,3,IF(BY3&lt;=-20.5,4,IF(BY3&lt;=-18,5,IF(BY3&lt;=-15.5,6,IF(BY3&lt;=-13,7,IF(BY3&lt;=-10.5,8,IF(BY3&lt;=-8,9,IF(BY3&lt;=-5.5,10,IF(BY3&lt;=-3,11,IF(BY3&lt;=-0.5,12,IF(BY3&lt;=2,13,IF(BY3&lt;=4.5,14,IF(BY3&lt;=7,15,IF(BY3&lt;=9.5,16,IF(BY3&lt;=12,17,IF(BY3&lt;=14.5,18,IF(BY3&lt;=17,19,IF(BY3&lt;=19.5,20,IF(BY3&lt;=22,21,IF(BY3&lt;=24.5,22,IF(BY3&lt;=27,23,IF(BY3&lt;=30,24,"Fuera de rango")))))))))))))))))))))))))</f>
        <v>7</v>
      </c>
      <c r="CB3" s="9" t="n">
        <v>-4.5</v>
      </c>
      <c r="CC3" s="10" t="n">
        <f aca="false">18.5- (0.3*H3)</f>
        <v>9.5</v>
      </c>
      <c r="CD3" s="10" t="n">
        <f aca="false">(CB3)-(CC3)</f>
        <v>-14</v>
      </c>
      <c r="CE3" s="10" t="str">
        <f aca="false">IF(CD3="","",IF(CD3&lt;-27.5,"De -30 a -28",IF(CD3&lt;-25,"De -27,5 a -25,5",IF(CD3&lt;-22.5,"De -25 a -23",IF(CD3&lt;-20,"De -22,5 a -20,5",IF(CD3&lt;-17.5,"De -20 a -18",IF(CD3&lt;-15,"De -17,5 a -15,5",IF(CD3&lt;-12.5,"De -15 a -13",IF(CD3&lt;-10,"De -12,5 a -10,5",IF(CD3&lt;-7.5,"De -10 a -8",IF(CD3&lt;-5,"De -7,5 a -5,5",IF(CD3&lt;-2.5,"De -5 a -3",IF(CD3&lt;0,"De -2,5 a -0,5",IF(CD3&lt;=2,"De 0 a 2",IF(CD3&lt;=4.5,"De 2,5 a 4,5",IF(CD3&lt;=7,"De 5 a 7",IF(CD3&lt;=9.5,"De 7,5 a 9,5",IF(CD3&lt;=12,"De 10 a 12",IF(CD3&lt;=14.5,"De 12,5 a 14,5",IF(CD3&lt;=17,"De 15 a 17",IF(CD3&lt;=19.5,"De 17,5 a 19,5",IF(CD3&lt;=22,"De 20 a 22",IF(CD3&lt;=24.5,"De 22,5 a 24,5",IF(CD3&lt;=27,"De 25 a 27","De 27,5 a 30"))))))))))))))))))))))))</f>
        <v>De -15 a -13</v>
      </c>
      <c r="CF3" s="12" t="n">
        <f aca="false">IF(CD3="","",IF(CD3&lt;-27.5,1,IF(CD3&lt;-25,2,IF(CD3&lt;-22.5,3,IF(CD3&lt;-20,4,IF(CD3&lt;-17.5,5,IF(CD3&lt;-15,6,IF(CD3&lt;-12.5,7,IF(CD3&lt;-10,8,IF(CD3&lt;-7.5,9,IF(CD3&lt;-5,10,IF(CD3&lt;-2.5,11,IF(CD3&lt;0,12,IF(CD3&lt;2.5,13,IF(CD3&lt;5,14,IF(CD3&lt;7.5,15,IF(CD3&lt;10,16,IF(CD3&lt;12.5,17,IF(CD3&lt;15,18,IF(CD3&lt;17.5,19,IF(CD3&lt;20,20,IF(CD3&lt;22.5,21,IF(CD3&lt;25,22,IF(CD3&lt;27.5,23,24))))))))))))))))))))))))</f>
        <v>7</v>
      </c>
      <c r="CG3" s="9" t="n">
        <v>-2.75</v>
      </c>
      <c r="CH3" s="10" t="str">
        <f aca="false">IF(CG3="","",IF(AND(CG3&gt;=-10,CG3&lt;=-9.5),"-10 a -9,5",IF(AND(CG3&gt;-9.5,CG3&lt;=-8.5),"-9 a -8,5",IF(AND(CG3&gt;-8.5,CG3&lt;=-7.5),"-8 a -7,5",IF(AND(CG3&gt;-7.5,CG3&lt;=-6.5),"-7 a -6,5",IF(AND(CG3&gt;-6.5,CG3&lt;=-5.5),"-6 a -5,5",IF(AND(CG3&gt;-5.5,CG3&lt;=-4.5),"-5 a -4,5",IF(AND(CG3&gt;-4.5,CG3&lt;=-3.5),"-4 a -3,5",IF(AND(CG3&gt;-3.5,CG3&lt;=-2.5),"-3 a -2,5",IF(CG3=-2.25,"-2,25",IF(AND(CG3&gt;-2.5,CG3&lt;=-1.5),"-2 a -1,5",IF(AND(CG3&gt;-1.5,CG3&lt;=-0.5),"-1 a -0,5",IF(AND(CG3&gt;-0.5,CG3&lt;=0.5),"0 a 0,5",IF(AND(CG3&gt;0.5,CG3&lt;=1.5),"1 a 1,5",IF(AND(CG3&gt;1.5,CG3&lt;=2.5),"2 a 2,5",IF(AND(CG3&gt;2.5,CG3&lt;=3.5),"3 a 3,5",IF(AND(CG3&gt;3.5,CG3&lt;=4.5),"4 a 4,5",IF(AND(CG3&gt;4.5,CG3&lt;=5.5),"5 a 5,5",IF(AND(CG3&gt;5.5,CG3&lt;=6.5),"6 a 6,5",IF(AND(CG3&gt;6.5,CG3&lt;=7.5),"7 a 7,5",IF(AND(CG3&gt;7.5,CG3&lt;=8.5),"8 a 8,5",IF(AND(CG3&gt;8.5,CG3&lt;=9.5),"9 a 9,5",IF(CG3&gt;=10,"10","Fuera de rango")))))))))))))))))))))))</f>
        <v>-3 a -2,5</v>
      </c>
      <c r="CI3" s="11" t="n">
        <f aca="false">IF(CG3="","",IF(CG3=-2.25,"NORMA",IF(CG3&lt;=-9.5,1,IF(CG3&lt;=-8.5,2,IF(CG3&lt;=-7.5,3,IF(CG3&lt;=-6.5,4,IF(CG3&lt;=-5.5,5,IF(CG3&lt;=-4.5,6,IF(CG3&lt;=-3.5,7,IF(CG3&lt;=-2.5,8,IF(CG3&lt;=-1.5,9,IF(CG3&lt;=-0.5,10,IF(CG3&lt;=0.5,11,IF(CG3&lt;=1.5,12,IF(CG3&lt;=2.5,13,IF(CG3&lt;=3.5,14,IF(CG3&lt;=4.5,15,IF(CG3&lt;=5.5,16,IF(CG3&lt;=6.5,17,IF(CG3&lt;=7.5,18,IF(CG3&lt;=8.5,19,IF(CG3&lt;=9.5,20,IF(CG3=10,21,"Fuera de rango")))))))))))))))))))))))</f>
        <v>8</v>
      </c>
      <c r="CJ3" s="9" t="n">
        <v>2</v>
      </c>
      <c r="CK3" s="10" t="str">
        <f aca="false">IF(CJ3="","",IF(AND(CJ3&gt;=-6,CJ3&lt;=-5.5),"-6 a -5,5",IF(AND(CJ3&gt;-5.5,CJ3&lt;=-4.5),"-5 a -4,5",IF(AND(CJ3&gt;-4.5,CJ3&lt;=-3.5),"-4 a -3,5",IF(AND(CJ3&gt;-3.5,CJ3&lt;=-2.5),"-3 a -2,5",IF(AND(CJ3&gt;-2.5,CJ3&lt;=-1.5),"-2 a -1,5",IF(AND(CJ3&gt;-1.5,CJ3&lt;=-0.5),"-1 a -0,5",IF(AND(CJ3&gt;-0.5,CJ3&lt;=0.5),"0 a 0,5",IF(AND(CJ3&gt;0.5,CJ3&lt;=1.5),"1 a 1,5",IF(AND(CJ3&gt;1.5,CJ3&lt;2.5),"2",IF(AND(CJ3&gt;=2.5,CJ3&lt;=3),"2,5 a 3",IF(AND(CJ3&gt;3,CJ3&lt;=4),"3,5 a 4",IF(AND(CJ3&gt;4,CJ3&lt;=5),"4,5 a 5",IF(AND(CJ3&gt;5,CJ3&lt;=6),"5,5 a 6",IF(AND(CJ3&gt;6,CJ3&lt;=7),"6,5 a 7",IF(AND(CJ3&gt;7,CJ3&lt;=8),"7,5 a 8",IF(AND(CJ3&gt;8,CJ3&lt;=9.5),"8,5 a 9,5",IF(CJ3=10,"10","Fuera de rango"))))))))))))))))))</f>
        <v>2</v>
      </c>
      <c r="CL3" s="11" t="str">
        <f aca="false">IF(CK3="","",IF(OR(CK3="-6 a -5,5",CK3="-6 - -5,5"),1,IF(OR(CK3="-5 a -4,5",CK3="-5 - -4,5"),2,IF(OR(CK3="-4 a -3,5",CK3="-4 - -3,5"),3,IF(OR(CK3="-3 a -2,5",CK3="-3 - -2,5"),4,IF(OR(CK3="-2 a -1,5",CK3="-2 - -1,5"),5,IF(OR(CK3="-1 a -0,5",CK3="-1 - -0,5"),6,IF(OR(CK3="0 a 0,5",CK3="0 - 0,5"),7,IF(OR(CK3="1 a 1,5",CK3="1 - 1,5"),8,IF(CK3="2","NORMA",IF(OR(CK3="2,5 a 3",CK3="2,5 - 3"),9,IF(OR(CK3="3,5 a 4",CK3="3,5 - 4"),10,IF(OR(CK3="4,5 a 5",CK3="4,5 - 5"),11,IF(OR(CK3="5,5 a 6",CK3="5,5 - 6"),12,IF(OR(CK3="6,5 a 7",CK3="6,5 - 7"),13,IF(OR(CK3="7,5 a 8",CK3="7,5 - 8"),14,IF(OR(CK3="8,5 a 9",CK3="8,5 - 9,5",CK3="9 a 9,5"),15,IF(CK3="10",15,IF(OR(CK3="0,5 a 1",CK3="0,5 - 1"),7,"Fuera de rango")))))))))))))))))))</f>
        <v>NORMA</v>
      </c>
      <c r="CM3" s="10" t="n">
        <v>0</v>
      </c>
      <c r="CN3" s="10" t="str">
        <f aca="false">IF(CM3=0,"0", " ")</f>
        <v>0</v>
      </c>
      <c r="CO3" s="10" t="str">
        <f aca="false">IF(CM3&gt;0,"EME"," ")</f>
        <v> </v>
      </c>
      <c r="CP3" s="10" t="n">
        <v>0</v>
      </c>
      <c r="CQ3" s="10" t="str">
        <f aca="false">IF(CP3&gt;0,"0", " ")</f>
        <v> </v>
      </c>
      <c r="CR3" s="10" t="str">
        <f aca="false">IF(CP3&gt;0,"EME"," ")</f>
        <v> </v>
      </c>
      <c r="CS3" s="9" t="n">
        <v>0</v>
      </c>
      <c r="CT3" s="10" t="str">
        <f aca="false">IF(CS3&gt;0,"1", " ")</f>
        <v> </v>
      </c>
      <c r="CU3" s="10" t="str">
        <f aca="false">IF(CS3&gt;0,"HIP"," ")</f>
        <v> </v>
      </c>
      <c r="CV3" s="9" t="n">
        <v>0</v>
      </c>
      <c r="CW3" s="10" t="str">
        <f aca="false">IF(CV3&gt;0,"1", " ")</f>
        <v> </v>
      </c>
      <c r="CX3" s="10" t="str">
        <f aca="false">IF(CV3&gt;0,"HIP"," ")</f>
        <v> </v>
      </c>
      <c r="CY3" s="9" t="n">
        <v>-1.5</v>
      </c>
      <c r="CZ3" s="11" t="str">
        <f aca="false">IF(CY3&lt;0,"2"," ")</f>
        <v>2</v>
      </c>
      <c r="DA3" s="11" t="str">
        <f aca="false">IF(CY3&lt;0,"MIO"," ")</f>
        <v>MIO</v>
      </c>
      <c r="DB3" s="9" t="n">
        <v>-2</v>
      </c>
      <c r="DC3" s="11" t="str">
        <f aca="false">IF(DB3&lt;0,"2"," ")</f>
        <v>2</v>
      </c>
      <c r="DD3" s="11" t="str">
        <f aca="false">IF(DB3&lt;0,"MIO"," ")</f>
        <v>MIO</v>
      </c>
      <c r="DE3" s="9" t="n">
        <v>-0.25</v>
      </c>
      <c r="DF3" s="11" t="str">
        <f aca="false">IF(DE3&lt;0,"3"," ")</f>
        <v>3</v>
      </c>
      <c r="DG3" s="11" t="str">
        <f aca="false">IF(DE3&lt;0,"AST"," ")</f>
        <v>AST</v>
      </c>
      <c r="DH3" s="9" t="n">
        <v>-0.75</v>
      </c>
      <c r="DI3" s="11" t="str">
        <f aca="false">IF(DH3&lt;0,"3"," ")</f>
        <v>3</v>
      </c>
      <c r="DJ3" s="11" t="str">
        <f aca="false">IF(DH3&lt;0,"AST"," ")</f>
        <v>AST</v>
      </c>
      <c r="DK3" s="9" t="n">
        <v>0</v>
      </c>
      <c r="DL3" s="10" t="str">
        <f aca="false">IF(DK3&gt;0,"4"," ")</f>
        <v> </v>
      </c>
      <c r="DM3" s="10" t="str">
        <f aca="false">IF(DK3&gt;0,"PRE"," ")</f>
        <v> </v>
      </c>
      <c r="DN3" s="9" t="n">
        <v>0</v>
      </c>
      <c r="DO3" s="10" t="str">
        <f aca="false">IF(DN3&gt;0,"4"," ")</f>
        <v> </v>
      </c>
      <c r="DP3" s="10" t="str">
        <f aca="false">IF(DN3&gt;0,"PRE"," ")</f>
        <v> </v>
      </c>
      <c r="DQ3" s="12" t="n">
        <v>2</v>
      </c>
      <c r="DR3" s="12" t="n">
        <v>2</v>
      </c>
      <c r="DS3" s="12" t="str">
        <f aca="false">CONCATENATE(CO3,CU3,DA3,DG3,DM3)</f>
        <v>  MIOAST </v>
      </c>
      <c r="DT3" s="10" t="str">
        <f aca="false" t="array" ref="DT3">_xlfn.IFS(DS3="EME    ","0", DS3=" HIP   ","1", DS3="  MIO  ","2", DS3="   AST ","3", DS3="    PRE","4", DS3="EME   PRE","5", DS3=" HIP  PRE","6", DS3=" HIP AST ","7", DS3="  MIO PRE","8", DS3="  MIOAST ","9", DS3="   ASTPRE","10",DS3=" HIP ASTPRE","11", DS3="  MIOASTPRE","12", DS3="     ","0")</f>
        <v>9</v>
      </c>
      <c r="DU3" s="1" t="s">
        <v>154</v>
      </c>
      <c r="DV3" s="1" t="str">
        <f aca="false" t="array" ref="DV3">_xlfn.IFS(DU3="SI","2", DU3="NO","1")</f>
        <v>1</v>
      </c>
      <c r="DW3" s="10" t="n">
        <v>0</v>
      </c>
      <c r="DX3" s="11" t="str">
        <f aca="false">IF(DW3=0,"1","2")</f>
        <v>1</v>
      </c>
      <c r="DY3" s="11" t="str">
        <f aca="false" t="array" ref="DY3">_xlfn.IFS(DW3=0,"0", DW3=0.25, "1", DW3=0.5,"2", DW3=0.75,"3", DW3=1,"4",DW3=1.25,"5", DW3=1.5,"6", DW3=1.75,"7", DW3=2,"8")</f>
        <v>0</v>
      </c>
      <c r="DZ3" s="10" t="n">
        <v>0</v>
      </c>
      <c r="EA3" s="11" t="str">
        <f aca="false">IF(DZ3=0,"1","2")</f>
        <v>1</v>
      </c>
      <c r="EB3" s="11" t="str">
        <f aca="false" t="array" ref="EB3">_xlfn.IFS(DZ3=0,"0", DZ3=0.25, "1", DZ3=0.5,"2", DZ3=0.75,"3", DZ3=1,"4",DZ3=1.25,"5", DZ3=1.5,"6", DZ3=1.75,"7", DZ3=2,"8")</f>
        <v>0</v>
      </c>
      <c r="EC3" s="10" t="n">
        <v>-0.25</v>
      </c>
      <c r="ED3" s="10" t="str">
        <f aca="false">IF(EC3=0,"1","2")</f>
        <v>2</v>
      </c>
      <c r="EE3" s="11" t="str">
        <f aca="false" t="array" ref="EE3">_xlfn.IFS(EC3=0,"0", EC3=-0.25, "1", EC3=-0.5,"2", EC3=-0.75,"3", EC3=-1,"4",EC3=-1.25,"5", EC3=-1.5,"6", EC3=-1.75,"7", EC3=-2,"8", EC3=-2.25,"9",EC3=-2.5,"10", EC3=-2.75,"11", EC3=-3,"12", EC3=-3.25,"13", EC3=-3.5,"14", EC3=-3.75,"15",EC3=-4,"16")</f>
        <v>1</v>
      </c>
      <c r="EF3" s="10" t="n">
        <v>-0.25</v>
      </c>
      <c r="EG3" s="10" t="str">
        <f aca="false">IF(EF3=0,"1","2")</f>
        <v>2</v>
      </c>
      <c r="EH3" s="11" t="str">
        <f aca="false" t="array" ref="EH3">_xlfn.IFS(EF3=0,"0", EF3=-0.25, "1", EF3=-0.5,"2", EF3=-0.75,"3", EF3=-1,"4",EF3=-1.25,"5", EF3=-1.5,"6", EF3=-1.75,"7", EF3=-2,"8", EF3=-2.25,"9",EF3=-2.5,"10", EF3=-2.75,"11", EF3=-3,"12", EF3=-3.25,"13", EF3=-3.5,"14", EF3=-3.75,"15",EF3=-4,"16")</f>
        <v>1</v>
      </c>
      <c r="EI3" s="10" t="n">
        <v>0</v>
      </c>
      <c r="EJ3" s="11" t="str">
        <f aca="false">IF(EI3=0,"1","2")</f>
        <v>1</v>
      </c>
      <c r="EK3" s="11" t="str">
        <f aca="false" t="array" ref="EK3">_xlfn.IFS(EI3=0,"0", EI3=-0.25, "1", EI3=-0.5,"2", EI3=-0.75,"3", EI3=-1,"4",EI3=-1.25,"5", EI3=-1.5,"6", EI3=-1.75,"7", EI3=-2,"8", EI3=-2.25,"9", EI3=-2.25,"9",EI3=-2.5,"10", EI3=-2.75,"11", EI3=-3,"12", EI3=-3.25,"13", EI3=-3.5,"14", EI3=-3.75,"15",EI3=-4,"16", EI3=0.25, "17", EI3=0.5, "18")</f>
        <v>0</v>
      </c>
      <c r="EL3" s="10" t="n">
        <v>-0.25</v>
      </c>
      <c r="EM3" s="11" t="str">
        <f aca="false">IF(EL3=0,"1","2")</f>
        <v>2</v>
      </c>
      <c r="EN3" s="11" t="str">
        <f aca="false" t="array" ref="EN3">_xlfn.IFS(EL3=0.25,"17",EL3=0.5,"18", EL3=0,"0", EL3=-0.25, "1", EL3=-0.5,"2", EL3=-0.75,"3", EL3=-1,"4",EL3=-1.25,"5", EL3=-1.5,"6", EL3=-1.75,"7", EL3=-2,"8",EL3= -2.25,"9",EL3=-2.5,"10",EL3= -2.75,"11",EL3= -3,"12",EL3= -3.25,"13",EL3= -3.5,"14",EL3= -3.75,"15",EL3=-4,"16")</f>
        <v>1</v>
      </c>
      <c r="EO3" s="10" t="n">
        <v>0</v>
      </c>
      <c r="EP3" s="11" t="str">
        <f aca="false">IF(EO3=0,"1","2")</f>
        <v>1</v>
      </c>
      <c r="EQ3" s="11" t="str">
        <f aca="false" t="array" ref="EQ3">_xlfn.IFS(EO3=0,"0", EO3=0.25, "1", EO3=0.5,"2", EO3=0.75,"3", EO3=1,"4",EO3=1.25,"5", EO3=1.5,"6", EO3=1.75,"7", EO3=2,"8", EO3=2.25,"9", EO3=2.25,"9",EO3=2.5,"10", EO3=2.75,"11", EO3=3,"12", EO3=3.25,"13", EO3=3.5,"14", EO3=3.75,"15",EO3=4,"16", EO3=-0.25, "17", bq=-0.5, "18")</f>
        <v>0</v>
      </c>
      <c r="ER3" s="10" t="n">
        <v>0</v>
      </c>
      <c r="ES3" s="11" t="str">
        <f aca="false">IF(ER3=0,"1","2")</f>
        <v>1</v>
      </c>
      <c r="ET3" s="11" t="str">
        <f aca="false" t="array" ref="ET3">_xlfn.IFS(ER3=0,"0", ER3=0.25, "1", ER3=0.5,"2", ER3=0.75,"3", ER3=1,"4",ER3=1.25,"5", ER3=1.5,"6", ER3=1.75,"7", ER3=2,"8", ER3=2.25,"9", ER3=2.25,"9",ER3=2.5,"10", ER3=2.75,"11", ER3=3,"12", ER3=3.25,"13", ER3=3.5,"14", ER3=3.75,"15",ER3=4,"16", ER3=-0.25, "17", bq=-0.5, "18")</f>
        <v>0</v>
      </c>
      <c r="EU3" s="36" t="n">
        <v>8</v>
      </c>
      <c r="EV3" s="14" t="str">
        <f aca="false">VLOOKUP(EU3,LEYENDA!$G$2:$H$8,2,TRUE())</f>
        <v>6-12</v>
      </c>
      <c r="EW3" s="14" t="str">
        <f aca="false" t="array" ref="EW3">_xlfn.IFS(EV3="0-5","1", EV3="6-12","2", EV3="13-18","3", EV3="19-24","4", EV3="25-36","5", EV3="37-48","6", EV3="49-60","7")</f>
        <v>2</v>
      </c>
    </row>
    <row r="4" customFormat="false" ht="13.5" hidden="false" customHeight="false" outlineLevel="0" collapsed="false">
      <c r="A4" s="1" t="n">
        <v>1</v>
      </c>
      <c r="B4" s="35" t="n">
        <v>3</v>
      </c>
      <c r="C4" s="33" t="n">
        <v>36623</v>
      </c>
      <c r="D4" s="6"/>
      <c r="E4" s="5" t="str">
        <f aca="false">VLOOKUP(A4,'286'!$A$3:$J$600,10,FALSE())</f>
        <v>ABAD ANOVA, Mª CARMEN</v>
      </c>
      <c r="F4" s="4" t="str">
        <f aca="false">VLOOKUP(A4,'286'!$A$3:$I$1768,3,FALSE())</f>
        <v>AACAR</v>
      </c>
      <c r="G4" s="6" t="n">
        <f aca="false">VLOOKUP(A4,'286'!$A$3:$I$1768,4,FALSE())</f>
        <v>25230</v>
      </c>
      <c r="H4" s="7" t="n">
        <f aca="false">YEAR(C4)-YEAR(G4)</f>
        <v>31</v>
      </c>
      <c r="I4" s="1" t="str">
        <f aca="false">VLOOKUP(H4,LEYENDA!$C$2:$D$6,2,TRUE())</f>
        <v>25-40</v>
      </c>
      <c r="J4" s="5" t="str">
        <f aca="false">VLOOKUP(A4,'286'!$A$3:$I$1768,7,FALSE())</f>
        <v>M</v>
      </c>
      <c r="K4" s="8" t="str">
        <f aca="false">VLOOKUP(A4,'286'!$A$3:$I$1768,2,FALSE())</f>
        <v>OD</v>
      </c>
      <c r="L4" s="4" t="str">
        <f aca="false">VLOOKUP(A4,'286'!$A$3:$I$1768,8,FALSE())</f>
        <v>D</v>
      </c>
      <c r="M4" s="4" t="str">
        <f aca="false">VLOOKUP(A4,'286'!$A$3:$I$1768,9,FALSE())</f>
        <v>D</v>
      </c>
      <c r="N4" s="8" t="str">
        <f aca="false">IF(R4=O4, "MISMA","CONTRARIA")</f>
        <v>MISMA</v>
      </c>
      <c r="O4" s="8" t="str">
        <f aca="false" t="array" ref="O4">_xlfn.IFS(L4="D","1", L4="I","2")</f>
        <v>1</v>
      </c>
      <c r="P4" s="8" t="str">
        <f aca="false" t="array" ref="P4">_xlfn.IFS(K4="OD","1", K4="OI","2")</f>
        <v>1</v>
      </c>
      <c r="Q4" s="1" t="str">
        <f aca="false" t="array" ref="Q4">_xlfn.IFS(J4="M","1", J4="H","2")</f>
        <v>1</v>
      </c>
      <c r="R4" s="8" t="str">
        <f aca="false" t="array" ref="R4">_xlfn.IFS(M4="D","1", M4="I","2")</f>
        <v>1</v>
      </c>
      <c r="S4" s="1" t="str">
        <f aca="false" t="array" ref="S4">_xlfn.IFS(N4="CONTRARIA", "1",N4= "MISMA","2")</f>
        <v>2</v>
      </c>
      <c r="T4" s="1" t="str">
        <f aca="false" t="array" ref="T4">_xlfn.IFS(I4="0-12","1", I4="13-24","2", I4="25-40","3", I4="41-60","4", I4="61-100","5")</f>
        <v>3</v>
      </c>
      <c r="U4" s="37" t="n">
        <v>1</v>
      </c>
      <c r="V4" s="1" t="str">
        <f aca="false">IF(U4="","",IF(AND(U4&gt;=-9,U4&lt;=-6.5),"-9 a -6,5",IF(AND(U4&gt;=-6,U4&lt;=-3.5),"-6 a -3,5",IF(AND(U4&gt;=-3,U4&lt;=-1),"-3 a -1",IF(U4=-0.5,"-0,5",IF(AND(U4&gt;=0,U4&lt;=2.5),"0 a 2,5",IF(AND(U4&gt;=3,U4&lt;=5.5),"3 a 5,5",IF(AND(U4&gt;=6,U4&lt;=8.5),"6 a 8,5",IF(AND(U4&gt;=9,U4&lt;=20),"9 a 20","Fuera de rango")))))))))</f>
        <v>0 a 2,5</v>
      </c>
      <c r="W4" s="11" t="n">
        <f aca="false">IF(V4="","",IF(V4="-9 a -6,5",2,IF(V4="-6 a -3,5",3,IF(V4="-3 a -1",4,IF(V4="-0,5","NORMA",IF(V4="0 a 2,5",5,IF(V4="3 a 5,5",6,IF(V4="6 a 8,5",7,IF(V4="9 a 20",8,"Fuera de rango")))))))))</f>
        <v>5</v>
      </c>
      <c r="X4" s="37" t="n">
        <v>11</v>
      </c>
      <c r="Y4" s="10" t="str">
        <f aca="false">IF(X4="","",IF(AND(X4&gt;=0,X4&lt;=4),"0 a 4",IF(AND(X4&gt;=4.5,X4&lt;=8.5),"4,5 a 8,5",IF(X4=9,"9",IF(AND(X4&gt;=9.5,X4&lt;=13),"9,5 a 13",IF(AND(X4&gt;=13.5,X4&lt;=20),"13,5 a 20",IF(AND(X4&gt;=20.5,X4&lt;=35),"20,5 a 35","Fuera de rango")))))))</f>
        <v>9,5 a 13</v>
      </c>
      <c r="Z4" s="11" t="n">
        <f aca="false">IF(Y4="","",IF(Y4="0 a 4",1,IF(Y4="4,5 a 8,5",2,IF(Y4="9","NORMA",IF(Y4="9,5 a 13",3,IF(Y4="13,5 a 20",4,IF(Y4="20,5 a 35",5,"Fuera de rango")))))))</f>
        <v>3</v>
      </c>
      <c r="AA4" s="37" t="n">
        <v>18</v>
      </c>
      <c r="AB4" s="10" t="str">
        <f aca="false">IF(AA4="","",IF(AND(AA4&gt;=0,AA4&lt;=9),"0 a 9",IF(AND(AA4&gt;=9.5,AA4&lt;=18.5),"9,5 a 18,5",IF(AA4=19,"19",IF(AND(AA4&gt;=19.5,AA4&lt;=28),"19,5 a 28",IF(AND(AA4&gt;=28.5,AA4&lt;=40),"28,5 a 40","Fuera de rango"))))))</f>
        <v>9,5 a 18,5</v>
      </c>
      <c r="AC4" s="11" t="n">
        <f aca="false" t="array" ref="AC4">_xlfn.IFS(AB4="","",AB4="0 a 9",1,AB4="9,5 a 18,5",2,AB4="19","NORMA",AB4="19,5 a 28",3,AB4="28,5 a 40",4,TRUE(),"Fuera de rango")</f>
        <v>2</v>
      </c>
      <c r="AD4" s="37" t="n">
        <v>13</v>
      </c>
      <c r="AE4" s="10" t="str">
        <f aca="false">IF(AD4="","",IF(AND(AD4&gt;=-10,AD4&lt;=0),"De -10 a 0",IF(AND(AD4&gt;=0.5,AD4&lt;=9.5),"0,5 a 9,5",IF(AD4=10,"10",IF(AND(AD4&gt;=10.5,AD4&lt;=20),"10,5 a 20",IF(AND(AD4&gt;=20.5,AD4&lt;=40),"20,5 a 40","Fuera de rango"))))))</f>
        <v>10,5 a 20</v>
      </c>
      <c r="AF4" s="12" t="n">
        <f aca="false">IF(AD4="","",IF(AND(AD4&gt;=-10,AD4&lt;=0),1,IF(AND(AD4&gt;=0.5,AD4&lt;=9.5),2,IF(AD4=10,"NORMA",IF(AND(AD4&gt;=10.5,AD4&lt;=20),3,IF(AND(AD4&gt;=20.5,AD4&lt;=40),4,""))))))</f>
        <v>3</v>
      </c>
      <c r="AH4" s="10" t="str">
        <f aca="false">IF(AG4="","",IF(AND(AG4&gt;=0,AG4&lt;=4),"0 a 4",IF(AND(AG4&gt;=4.5,AG4&lt;=8.5),"4,5 a 8,5",IF(AG4=9,"9",IF(AND(AG4&gt;=9.5,AG4&lt;=13),"9,5 a 13",IF(AND(AG4&gt;=13.5,AG4&lt;=25),"13,5 a 25","Fuera de rango"))))))</f>
        <v/>
      </c>
      <c r="AI4" s="11" t="str">
        <f aca="false">IF(AH4="","",IF(AH4="0 a 4",1,IF(AH4="4,5 a 8,5",2,IF(AH4="9","NORMA",IF(AH4="9,5 a 13",3,IF(AH4="13,5 a 25",4,""))))))</f>
        <v/>
      </c>
      <c r="AJ4" s="37" t="n">
        <v>2</v>
      </c>
      <c r="AK4" s="10" t="str">
        <f aca="false">IF(AJ4="","",IF(AND(AJ4&gt;=-15,AJ4&lt;=-10.5),"-15 a -10,5",IF(AND(AJ4&gt;=-10,AJ4&lt;=-4),"-10 a -4",IF(AND(AJ4&gt;=-4.5,AJ4&lt;=0),"-4,5 a 0",IF(AND(AJ4&gt;=0.5,AJ4&lt;=4.5),"0,5 a 4,5",IF(AJ4=5,"5",IF(AND(AJ4&gt;=5.5,AJ4&lt;=10),"5,5 a 10",IF(AND(AJ4&gt;=10.5,AJ4&lt;=20),"10,5 a 20","Fuera de rango"))))))))</f>
        <v>0,5 a 4,5</v>
      </c>
      <c r="AL4" s="11" t="n">
        <f aca="false">IF(AK4="","",IF(AK4="-15 a -10,5",1,IF(AK4="-10 a -4",2,IF(AK4="-4,5 a 0",3,IF(AK4="0,5 a 4,5",4,IF(AK4="5","NORMA",IF(AK4="5,5 a 10",5,IF(AK4="10,5 a 20",6,"Error"))))))))</f>
        <v>4</v>
      </c>
      <c r="AM4" s="37" t="n">
        <v>0</v>
      </c>
      <c r="AN4" s="10" t="str">
        <f aca="false">IF(AM4="","",IF(AND(AM4&gt;=-7.5,AM4&lt;=-5.5),"-7,5 a -5,5",IF(AND(AM4&gt;=-5,AM4&lt;=-3),"-5 a -3",IF(AND(AM4&gt;=-2.5,AM4&lt;=-0.5),"-2,5 a -0,5",IF(AM4=0,"0,00",IF(AND(AM4&gt;=0.5,AM4&lt;=2.5),"0,5 a 2,5",IF(AND(AM4&gt;=3,AM4&lt;=5),"3 a 5",IF(AND(AM4&gt;=5.5,AM4&lt;=7.5),"5,5 a 7,5",IF(AND(AM4&gt;=8,AM4&lt;=10),"8 a 10","Fuera de rango")))))))))</f>
        <v>0,00</v>
      </c>
      <c r="AO4" s="11" t="str">
        <f aca="false">IF(AN4="","",IF(AN4="-7,5 a -5,5",1,IF(AN4="-5 a -3",2,IF(AN4="-2,5 a -0,5",3,IF(AN4="0,00","NORMA",IF(AN4="0,5 a 2,5",4,IF(AN4="3 a 5",5,IF(AN4="5,5 a 7,5",6,IF(AN4="8 a 10",7,"Error")))))))))</f>
        <v>NORMA</v>
      </c>
      <c r="AP4" s="37" t="n">
        <v>-1</v>
      </c>
      <c r="AQ4" s="10" t="str">
        <f aca="false">IF(AP4="","",IF(AND(AP4&gt;=-20,AP4&lt;=-9.5),"-20 a -9,5",IF(AND(AP4&gt;=-9,AP4&lt;=-6.5),"-9 a -6,5",IF(AP4=-6,"-6",IF(AND(AP4&gt;=-5.5,AP4&lt;=-3),"-5,5 a -3",IF(AND(AP4&gt;=-2.5,AP4&lt;=0),"-2,5 a 0",IF(AND(AP4&gt;=0.5,AP4&lt;=3),"0,5 a 3",IF(AND(AP4&gt;=3.5,AP4&lt;=6),"3,5 a 6",IF(AND(AP4&gt;=6.5,AP4&lt;=9),"6,5 a 9",IF(AND(AP4&gt;=9.5,AP4&lt;=20),"9,5 a 20","Fuera de rango"))))))))))</f>
        <v>-2,5 a 0</v>
      </c>
      <c r="AR4" s="11" t="n">
        <f aca="false">IF(AQ4="","",IF(AQ4="-20 a -9,5",1,IF(AQ4="-9 a -6,5",2,IF(AQ4="-6","NORMA",IF(AQ4="-5,5 a -3",3,IF(AQ4="-2,5 a 0",4,IF(AQ4="0,5 a 3",5,IF(AQ4="3,5 a 6",6,IF(AQ4="6,5 a 9",7,IF(AQ4="9,5 a 20",8,""))))))))))</f>
        <v>4</v>
      </c>
      <c r="AS4" s="37" t="n">
        <v>2</v>
      </c>
      <c r="AT4" s="10" t="str">
        <f aca="false">IF(AS4="","",IF(AND(AS4&gt;=-16,AS4&lt;=-14),"-16 a -14",IF(AND(AS4&gt;=-13.5,AS4&lt;=-11.5),"-13,5 a -11,5",IF(AND(AS4&gt;=-11,AS4&lt;=-9),"-11 a -9",IF(AND(AS4&gt;=-8.5,AS4&lt;=-6.5),"-8,5 a -6,5",IF(AND(AS4&gt;=-6,AS4&lt;=-4),"-6 a -4",IF(AND(AS4&gt;=-3.5,AS4&lt;=-1.5),"-3,5 a -1,5",IF(AND(AS4&gt;=-1,AS4&lt;=1),"-1 a 1",IF(AND(AS4&gt;=1.5,AS4&lt;=3.5),"1,5 a 3,5",IF(AND(AS4&gt;=4,AS4&lt;=6),"4 a 6",IF(AND(AS4&gt;=6.5,AS4&lt;=8.5),"6,5 a 8,5",IF(AND(AS4&gt;=9,AS4&lt;=11),"9 a 11",IF(AND(AS4&gt;=11.5,AS4&lt;=13.5),"11,5 a 13,5",IF(AND(AS4&gt;=14,AS4&lt;=16),"14 a 16",IF(AND(AS4&gt;=16.5,AS4&lt;=18.5),"16,5 a 18,5",IF(AND(AS4&gt;=19,AS4&lt;=21),"19 a 21","Fuera de rango"))))))))))))))))</f>
        <v>1,5 a 3,5</v>
      </c>
      <c r="AU4" s="11" t="n">
        <f aca="false" t="array" ref="AU4">IF(AT4="","",_xlfn.IFS(AT4="-16 a -14",1,AT4="-13,5 a -11,5",2,AT4="-11 a -9",3,AT4="-8,5 a -6,5",4,AT4="-6 a -4",5,AT4="-3,5 a -1,5",6,AT4="-1 a 1",7,AT4="1,5 a 3,5",8,AT4="4 a 6","NORMA",AT4="6,5 a 8,5",9,AT4="9 a 11",10,AT4="11,5 a 13,5",11,AT4="14 a 16",12,AT4="16,5 a 18,5",13,AT4="19 a 21",14,TRUE(),""))</f>
        <v>8</v>
      </c>
      <c r="AV4" s="37" t="n">
        <v>-1</v>
      </c>
      <c r="AW4" s="38" t="str">
        <f aca="false">IF(AV4="","",IF(AND(AV4&gt;=-1,AV4&lt;=-0.5),"-1 a -0,5",IF(AND(AV4&gt;-0.5,AV4&lt;=0),"De -0,5 a 0",IF(AND(AV4&gt;=0.25,AV4&lt;=0.75),"0,25 a 0,75",IF(AND(AV4&gt;=1,AV4&lt;=1.5),"1 a 1,5",IF(AND(AV4&gt;=1.75,AV4&lt;=2.25),"1,75 a 2,25",IF(AND(AV4&gt;=2.5,AV4&lt;=3),"2,5 a 3",IF(AND(AV4&gt;=3.25,AV4&lt;=3.75),"3,25 a 3,75","Fuera de rango"))))))))</f>
        <v>-1 a -0,5</v>
      </c>
      <c r="AX4" s="11" t="n">
        <f aca="false">IF(AW4="","",IF(OR(AW4="-1 a -0,5",AW4="-1 a -0.5"),1,IF(OR(AW4="De -0,5 a 0",AW4="-0,5 a 0",AW4="De -0.5 a 0"),2,IF(OR(AW4="0,25 a 0,75",AW4="0.25 a 0.75"),"NORMA",IF(OR(AW4="1 a 1,5",AW4="1 a 1.5"),3,IF(OR(AW4="1,75 a 2,25",AW4="1.75 a 2.25"),4,IF(OR(AW4="2,5 a 3",AW4="2.5 a 3"),5,IF(OR(AW4="3,25 a 3,75",AW4="3.25 a 3.75"),6,""))))))))</f>
        <v>1</v>
      </c>
      <c r="AY4" s="37" t="n">
        <v>1</v>
      </c>
      <c r="AZ4" s="10" t="str">
        <f aca="false">IF(AY4="","",IF(AND(AY4&gt;=-20,AY4&lt;=-9.5),"-20 a -9,5",IF(AND(AY4&gt;=-9,AY4&lt;=-6.5),"-9 a -6,5",IF(AY4=-6,"-6",IF(AND(AY4&gt;=-5.5,AY4&lt;=-3),"-5,5 a -3",IF(AND(AY4&gt;=-2.5,AY4&lt;=0),"-2,5 a 0",IF(AND(AY4&gt;=0.5,AY4&lt;=3),"0,5 a 3",IF(AND(AY4&gt;=3.5,AY4&lt;=6),"3,5 a 6","Fuera de rango"))))))))</f>
        <v>0,5 a 3</v>
      </c>
      <c r="BA4" s="11" t="n">
        <f aca="false">IF(AZ4="","",IF(AZ4="-20 a -9,5",1,IF(AZ4="-9 a -6,5",2,IF(AZ4="-6","NORMA",IF(AZ4="-5,5 a -3",3,IF(AZ4="-2,5 a 0",4,IF(AZ4="0,5 a 3",5,IF(AZ4="3,5 a 6",6,""))))))))</f>
        <v>5</v>
      </c>
      <c r="BB4" s="9" t="n">
        <v>0</v>
      </c>
      <c r="BC4" s="10" t="str">
        <f aca="false" t="array" ref="BC4">IF(BB4="","",_xlfn.IFS(AND(BB4&gt;=0,BB4&lt;=2),"0 a 2",AND(BB4&gt;=2.5,BB4&lt;=4.5),"2,5 a 4,5",AND(BB4&gt;=5,BB4&lt;=7),"5 a 7",AND(BB4&gt;=7.5,BB4&lt;=9.5),"7,5 a 9,5",AND(BB4&gt;=10,BB4&lt;=12),"10 a 12",AND(BB4&gt;=12.5,BB4&lt;=14.5),"12,5 a 14,5",BB4=15,"15",AND(BB4&gt;=15.5,BB4&lt;=17.5),"15,5 a 17,5",AND(BB4&gt;=18,BB4&lt;=20),"18 a 20",AND(BB4&gt;=20.5,BB4&lt;=22.5),"20,5 a 22,5",AND(BB4&gt;=23,BB4&lt;=25),"23 a 25",TRUE(),"Fuera de rango"))</f>
        <v>0 a 2</v>
      </c>
      <c r="BD4" s="11" t="n">
        <f aca="false" t="array" ref="BD4">IF(BC4="","",_xlfn.IFS(BC4="0 a 2",1,BC4="2,5 a 4,5",2,BC4="5 a 7",3,BC4="7,5 a 9,5",4,BC4="10 a 12",5,BC4="12,5 a 14,5",6,BC4="15","NORMA",BC4="15,5 a 17,5",7,BC4="18 a 20",8,BC4="20,5 a 22,5",9,BC4="23 a 25",10,TRUE(),"Fuera de rango"))</f>
        <v>1</v>
      </c>
      <c r="BE4" s="37" t="n">
        <v>20</v>
      </c>
      <c r="BF4" s="10" t="str">
        <f aca="false">IF(BE4="","",IF(AND(BE4&gt;=-20,BE4&lt;=-10),"-20 a -10",IF(AND(BE4&gt;=-9.5,BE4&lt;=0.5),"-9,5 a 0,5",IF(AND(BE4&gt;=1,BE4&lt;=11),"1 a 11",IF(AND(BE4&gt;=11.5,BE4&lt;=20.5),"11,5 a 20,5",IF(BE4=21,"21",IF(AND(BE4&gt;=21.5,BE4&lt;=31.5),"21,5 a 31,5",IF(AND(BE4&gt;=32,BE4&lt;=42),"32 a 42","Fuera de rango"))))))))</f>
        <v>11,5 a 20,5</v>
      </c>
      <c r="BG4" s="11" t="n">
        <f aca="false">IF(BF4="","",IF(BF4="-20 a -10",1,IF(BF4="-9,5 a 0,5",2,IF(BF4="1 a 11",3,IF(BF4="11,5 a 20,5",4,IF(BF4="21","NORMA",IF(BF4="21,5 a 31,5",5,IF(BF4="32 a 42",6,""))))))))</f>
        <v>4</v>
      </c>
      <c r="BH4" s="37" t="n">
        <v>10</v>
      </c>
      <c r="BI4" s="10" t="str">
        <f aca="false">IF(BH4="","",IF(AND(BH4&gt;=-20,BH4&lt;=-15),"-20 a -15",IF(AND(BH4&gt;=-14.5,BH4&lt;=-9.5),"-14,5 a -9,5",IF(AND(BH4&gt;=-9,BH4&lt;=-4),"-9 a -4",IF(AND(BH4&gt;=-3.5,BH4&lt;=2.5),"-3,5 a 2,5",IF(AND(BH4&gt;=3,BH4&lt;=8),"3 a 8",IF(AND(BH4&gt;=8.5,BH4&lt;=14.5),"8,5 a 14,5",IF(BH4=15,"15",IF(AND(BH4&gt;=15.5,BH4&lt;=20.5),"15,5 a 20,5",IF(AND(BH4&gt;=21,BH4&lt;=26),"21 a 26","Fuera de rango"))))))))))</f>
        <v>8,5 a 14,5</v>
      </c>
      <c r="BJ4" s="11" t="n">
        <f aca="false">IF(BI4="","",IF(BI4="-20 a -15",1,IF(BI4="-14,5 a -9,5",2,IF(BI4="-9 a -4",3,IF(BI4="-3,5 a 2,5",4,IF(BI4="3 a 8",5,IF(BI4="8,5 a 14,5",6,IF(BI4="15","NORMA",IF(BI4="15,5 a 20,5",7,IF(BI4="21 a 26",8,IF(BI4="26,5 a 31,5",9,"")))))))))))</f>
        <v>6</v>
      </c>
      <c r="BK4" s="9" t="n">
        <v>0</v>
      </c>
      <c r="BL4" s="10" t="str">
        <f aca="false">IF(BK4="","",IF(AND(BK4&gt;=0,BK4&lt;=2),"0 - 2",IF(AND(BK4&gt;=2.5,BK4&lt;=4.5),"2,5 - 4,5",IF(AND(BK4&gt;=5,BK4&lt;=7),"5 - 7",IF(AND(BK4&gt;=7.5,BK4&lt;=9.5),"7,5 - 9,5",IF(AND(BK4&gt;=10,BK4&lt;=12),"10 - 12",IF(AND(BK4&gt;=12.5,BK4&lt;=13.5),"12,5 - 13,5",IF(BK4=14,"14",IF(AND(BK4&gt;=14.5,BK4&lt;=16.5),"14,5 - 16,5",IF(AND(BK4&gt;=17,BK4&lt;=19),"17 - 19",IF(AND(BK4&gt;=19.5,BK4&lt;=21.5),"19,5 - 21,5",IF(AND(BK4&gt;=22,BK4&lt;=24),"22 - 24",IF(AND(BK4&gt;=24.5,BK4&lt;=26.5),"24,5 - 26,5",IF(AND(BK4&gt;=27,BK4&lt;=29),"27 - 29",IF(AND(BK4&gt;=29.5,BK4&lt;=30),"29,5 - 30","Fuera de rango")))))))))))))))</f>
        <v>0 - 2</v>
      </c>
      <c r="BM4" s="11" t="n">
        <f aca="false">IF(BL4="","",IF(BL4="0 - 2",1,IF(BL4="2,5 - 4,5",2,IF(BL4="5 - 7",3,IF(BL4="7,5 - 9,5",4,IF(BL4="10 - 12",5,IF(BL4="12,5 - 13,5",6,IF(BL4="14","NORMA",IF(BL4="14,5 - 16,5",7,IF(BL4="17 - 19",8,IF(BL4="19,5 - 21,5",9,IF(BL4="22 - 24",10,IF(BL4="24,5 - 26,5",11,IF(BL4="27 - 29",12,IF(BL4="29,5 - 30",13,"")))))))))))))))</f>
        <v>1</v>
      </c>
      <c r="BN4" s="37" t="n">
        <v>15</v>
      </c>
      <c r="BO4" s="10" t="str">
        <f aca="false">IF(BN4="","",IF(AND(BN4&gt;=-20,BN4&lt;=-10),"-20 a -10",IF(AND(BN4&gt;=-9.5,BN4&lt;=0.5),"-9,5 a 0,5",IF(AND(BN4&gt;=1,BN4&lt;=11),"1 a 11",IF(AND(BN4&gt;=11.5,BN4&lt;=21.5),"11,5 a 21,5",IF(BN4=22,"22",IF(AND(BN4&gt;=22.5,BN4&lt;=32.5),"22,5 a 32,5",IF(AND(BN4&gt;=33,BN4&lt;=43),"33 a 43","Fuera de rango"))))))))</f>
        <v>11,5 a 21,5</v>
      </c>
      <c r="BP4" s="11" t="n">
        <f aca="false">IF(BO4="","",IF(BO4="-20 a -10",1,IF(BO4="-9,5 a 0,5",2,IF(BO4="1 a 11",3,IF(BO4="11,5 a 21,5",4,IF(BO4="22","NORMA",IF(BO4="22,5 a 32,5",5,IF(BO4="33 a 43",6,""))))))))</f>
        <v>4</v>
      </c>
      <c r="BQ4" s="37" t="n">
        <v>10</v>
      </c>
      <c r="BR4" s="10" t="str">
        <f aca="false">IF(BQ4="","",IF(AND(BQ4&gt;=-20,BQ4&lt;=-15),"-20 a -15",IF(AND(BQ4&gt;=-14.5,BQ4&lt;=-9.5),"-14,5 a -9,5",IF(AND(BQ4&gt;=-9,BQ4&lt;=-4),"-9 a -4",IF(AND(BQ4&gt;=-3.5,BQ4&lt;=2.5),"-3,5 a 2,5",IF(AND(BQ4&gt;=3,BQ4&lt;=8),"3 a 8",IF(AND(BQ4&gt;=8.5,BQ4&lt;=13.5),"8,5 a 13,5",IF(AND(BQ4&gt;=14,BQ4&lt;=17.5),"14 a 17,5",IF(BQ4=18,"18",IF(AND(BQ4&gt;=18.5,BQ4&lt;=23.5),"18,5 a 23,5",IF(AND(BQ4&gt;=24,BQ4&lt;=29),"24 a 29",IF(AND(BQ4&gt;=29.5,BQ4&lt;=34.5),"29,5 a 34,5",IF(AND(BQ4&gt;=35,BQ4&lt;=40),"35 a 40","Fuera de rango")))))))))))))</f>
        <v>8,5 a 13,5</v>
      </c>
      <c r="BS4" s="11" t="n">
        <f aca="false">IF(BR4="","",IF(BR4="-20 a -15",1,IF(BR4="-14,5 a -9,5",2,IF(BR4="-9 a -4",3,IF(BR4="-3,5 a 2,5",4,IF(BR4="3 a 8",5,IF(BR4="8,5 a 13,5",6,IF(BR4="14 a 17,5",7,IF(BR4="18","NORMA",IF(BR4="18,5 a 23,5",8,IF(BR4="24 a 29",9,IF(BR4="29,5 a 34,5",10,IF(BR4="35 a 40",11,"")))))))))))))</f>
        <v>6</v>
      </c>
      <c r="BT4" s="37" t="n">
        <v>0</v>
      </c>
      <c r="BU4" s="10" t="str">
        <f aca="false">IF(BT4="","",IF(AND(BT4&gt;=-20,BT4&lt;=-18),"-20 a -18",IF(AND(BT4&gt;=-17.5,BT4&lt;=-15.5),"-17,5 a -15,5",IF(AND(BT4&gt;=-15,BT4&lt;=-13),"-15 a -13",IF(AND(BT4&gt;=-12.5,BT4&lt;=-10.5),"-12,5 a -10,5",IF(AND(BT4&gt;=-10,BT4&lt;=-8),"-10 a -8",IF(AND(BT4&gt;=-7.5,BT4&lt;=-5.5),"-7,5 a -5,5",IF(AND(BT4&gt;=-5,BT4&lt;=-3),"-5 a -3",IF(AND(BT4&gt;=-2.5,BT4&lt;=-0.5),"-2,5 a -0,5",IF(BT4=0,"0",IF(AND(BT4&gt;=0.5,BT4&lt;=2.5),"0,5 a 2,5",IF(AND(BT4&gt;=3,BT4&lt;=5),"3 a 5",IF(AND(BT4&gt;=5.5,BT4&lt;=7.5),"5,5 a 7,5",IF(AND(BT4&gt;=8,BT4&lt;=10),"8 a 10",IF(AND(BT4&gt;=10.5,BT4&lt;=12.5),"10,5 a 12,5",IF(AND(BT4&gt;=13,BT4&lt;=15),"13 a 15",IF(AND(BT4&gt;=15.5,BT4&lt;=17.5),"15,5 a 17,5",IF(AND(BT4&gt;=18,BT4&lt;=20),"18 a 20","Fuera de rango"))))))))))))))))))</f>
        <v>0</v>
      </c>
      <c r="BV4" s="11" t="str">
        <f aca="false">IF(BT4="","",IF(BT4=0,"NORMA",IF(AND(BT4&gt;=-20,BT4&lt;=-18),2,IF(AND(BT4&gt;=-17.5,BT4&lt;=-15.5),2,IF(AND(BT4&gt;=-15,BT4&lt;=-13),3,IF(AND(BT4&gt;=-12.5,BT4&lt;=-10.5),4,IF(AND(BT4&gt;=-10,BT4&lt;=-8),5,IF(AND(BT4&gt;=-7.5,BT4&lt;=-5.5),6,IF(AND(BT4&gt;=-5,BT4&lt;=-3),7,IF(AND(BT4&gt;=-2.5,BT4&lt;=-0.5),8,IF(AND(BT4&gt;=0.5,BT4&lt;=2.5),9,IF(AND(BT4&gt;=3,BT4&lt;=5),10,IF(AND(BT4&gt;=5.5,BT4&lt;=7.5),11,IF(AND(BT4&gt;=8,BT4&lt;=10),12,IF(AND(BT4&gt;=10.5,BT4&lt;=12.5),13,IF(AND(BT4&gt;=13,BT4&lt;=15),14,IF(AND(BT4&gt;=15.5,BT4&lt;=17.5),15,IF(AND(BT4&gt;=18,BT4&lt;=20),16,"Fuera de rango"))))))))))))))))))</f>
        <v>NORMA</v>
      </c>
      <c r="BW4" s="37" t="n">
        <v>-5.5</v>
      </c>
      <c r="BX4" s="10" t="n">
        <f aca="false">18.5- (0.3*H4)</f>
        <v>9.2</v>
      </c>
      <c r="BY4" s="10" t="n">
        <f aca="false">(BW4)-(BX4)</f>
        <v>-14.7</v>
      </c>
      <c r="BZ4" s="10" t="str">
        <f aca="false">IF(BY4="","",IF(BY4&lt;-27.5,"De -30 a -28",IF(BY4&lt;-25,"De -27,5 a -25,5",IF(BY4&lt;-22.5,"De -25 a -23",IF(BY4&lt;-20,"De -22,5 a -20,5",IF(BY4&lt;-17.5,"De -20 a -18",IF(BY4&lt;-15,"De -17,5 a -15,5",IF(BY4&lt;-12.5,"De -15 a -13",IF(BY4&lt;-10,"De -12,5 a -10,5",IF(BY4&lt;-7.5,"De -10 a -8",IF(BY4&lt;-5,"De -7,5 a -5,5",IF(BY4&lt;-2.5,"De -5 a -3",IF(BY4&lt;0,"De -2,5 a -0,5",IF(BY4&lt;2.5,"De 0 a 2",IF(BY4&lt;5,"De 2,5 a 4,5",IF(BY4&lt;7.5,"De 5 a 7",IF(BY4&lt;10,"De 7,5 a 9,5",IF(BY4&lt;12.5,"De 10 a 12",IF(BY4&lt;15,"De 12,5 a 14,5",IF(BY4&lt;17.5,"De 15 a 17",IF(BY4&lt;20,"De 17,5 a 19,5",IF(BY4&lt;22.5,"De 20 a 22",IF(BY4&lt;25,"De 22,5 a 24,5",IF(BY4&lt;27.5,"De 25 a 27","De 27,5 a 30"))))))))))))))))))))))))</f>
        <v>De -15 a -13</v>
      </c>
      <c r="CA4" s="12" t="n">
        <f aca="false">IF(BY4="","",IF(BY4&lt;=-28,1,IF(BY4&lt;=-25.5,2,IF(BY4&lt;=-23,3,IF(BY4&lt;=-20.5,4,IF(BY4&lt;=-18,5,IF(BY4&lt;=-15.5,6,IF(BY4&lt;=-13,7,IF(BY4&lt;=-10.5,8,IF(BY4&lt;=-8,9,IF(BY4&lt;=-5.5,10,IF(BY4&lt;=-3,11,IF(BY4&lt;=-0.5,12,IF(BY4&lt;=2,13,IF(BY4&lt;=4.5,14,IF(BY4&lt;=7,15,IF(BY4&lt;=9.5,16,IF(BY4&lt;=12,17,IF(BY4&lt;=14.5,18,IF(BY4&lt;=17,19,IF(BY4&lt;=19.5,20,IF(BY4&lt;=22,21,IF(BY4&lt;=24.5,22,IF(BY4&lt;=27,23,IF(BY4&lt;=30,24,"Fuera de rango")))))))))))))))))))))))))</f>
        <v>7</v>
      </c>
      <c r="CB4" s="37" t="n">
        <v>-5.5</v>
      </c>
      <c r="CC4" s="10" t="n">
        <f aca="false">18.5- (0.3*H4)</f>
        <v>9.2</v>
      </c>
      <c r="CD4" s="10" t="n">
        <f aca="false">(CB4)-(CC4)</f>
        <v>-14.7</v>
      </c>
      <c r="CE4" s="10" t="str">
        <f aca="false">IF(CD4="","",IF(CD4&lt;-27.5,"De -30 a -28",IF(CD4&lt;-25,"De -27,5 a -25,5",IF(CD4&lt;-22.5,"De -25 a -23",IF(CD4&lt;-20,"De -22,5 a -20,5",IF(CD4&lt;-17.5,"De -20 a -18",IF(CD4&lt;-15,"De -17,5 a -15,5",IF(CD4&lt;-12.5,"De -15 a -13",IF(CD4&lt;-10,"De -12,5 a -10,5",IF(CD4&lt;-7.5,"De -10 a -8",IF(CD4&lt;-5,"De -7,5 a -5,5",IF(CD4&lt;-2.5,"De -5 a -3",IF(CD4&lt;0,"De -2,5 a -0,5",IF(CD4&lt;=2,"De 0 a 2",IF(CD4&lt;=4.5,"De 2,5 a 4,5",IF(CD4&lt;=7,"De 5 a 7",IF(CD4&lt;=9.5,"De 7,5 a 9,5",IF(CD4&lt;=12,"De 10 a 12",IF(CD4&lt;=14.5,"De 12,5 a 14,5",IF(CD4&lt;=17,"De 15 a 17",IF(CD4&lt;=19.5,"De 17,5 a 19,5",IF(CD4&lt;=22,"De 20 a 22",IF(CD4&lt;=24.5,"De 22,5 a 24,5",IF(CD4&lt;=27,"De 25 a 27","De 27,5 a 30"))))))))))))))))))))))))</f>
        <v>De -15 a -13</v>
      </c>
      <c r="CF4" s="12" t="n">
        <f aca="false">IF(CD4="","",IF(CD4&lt;-27.5,1,IF(CD4&lt;-25,2,IF(CD4&lt;-22.5,3,IF(CD4&lt;-20,4,IF(CD4&lt;-17.5,5,IF(CD4&lt;-15,6,IF(CD4&lt;-12.5,7,IF(CD4&lt;-10,8,IF(CD4&lt;-7.5,9,IF(CD4&lt;-5,10,IF(CD4&lt;-2.5,11,IF(CD4&lt;0,12,IF(CD4&lt;2.5,13,IF(CD4&lt;5,14,IF(CD4&lt;7.5,15,IF(CD4&lt;10,16,IF(CD4&lt;12.5,17,IF(CD4&lt;15,18,IF(CD4&lt;17.5,19,IF(CD4&lt;20,20,IF(CD4&lt;22.5,21,IF(CD4&lt;25,22,IF(CD4&lt;27.5,23,24))))))))))))))))))))))))</f>
        <v>7</v>
      </c>
      <c r="CG4" s="37" t="n">
        <v>-2.75</v>
      </c>
      <c r="CH4" s="10" t="str">
        <f aca="false">IF(CG4="","",IF(AND(CG4&gt;=-10,CG4&lt;=-9.5),"-10 a -9,5",IF(AND(CG4&gt;-9.5,CG4&lt;=-8.5),"-9 a -8,5",IF(AND(CG4&gt;-8.5,CG4&lt;=-7.5),"-8 a -7,5",IF(AND(CG4&gt;-7.5,CG4&lt;=-6.5),"-7 a -6,5",IF(AND(CG4&gt;-6.5,CG4&lt;=-5.5),"-6 a -5,5",IF(AND(CG4&gt;-5.5,CG4&lt;=-4.5),"-5 a -4,5",IF(AND(CG4&gt;-4.5,CG4&lt;=-3.5),"-4 a -3,5",IF(AND(CG4&gt;-3.5,CG4&lt;=-2.5),"-3 a -2,5",IF(CG4=-2.25,"-2,25",IF(AND(CG4&gt;-2.5,CG4&lt;=-1.5),"-2 a -1,5",IF(AND(CG4&gt;-1.5,CG4&lt;=-0.5),"-1 a -0,5",IF(AND(CG4&gt;-0.5,CG4&lt;=0.5),"0 a 0,5",IF(AND(CG4&gt;0.5,CG4&lt;=1.5),"1 a 1,5",IF(AND(CG4&gt;1.5,CG4&lt;=2.5),"2 a 2,5",IF(AND(CG4&gt;2.5,CG4&lt;=3.5),"3 a 3,5",IF(AND(CG4&gt;3.5,CG4&lt;=4.5),"4 a 4,5",IF(AND(CG4&gt;4.5,CG4&lt;=5.5),"5 a 5,5",IF(AND(CG4&gt;5.5,CG4&lt;=6.5),"6 a 6,5",IF(AND(CG4&gt;6.5,CG4&lt;=7.5),"7 a 7,5",IF(AND(CG4&gt;7.5,CG4&lt;=8.5),"8 a 8,5",IF(AND(CG4&gt;8.5,CG4&lt;=9.5),"9 a 9,5",IF(CG4&gt;=10,"10","Fuera de rango")))))))))))))))))))))))</f>
        <v>-3 a -2,5</v>
      </c>
      <c r="CI4" s="11" t="n">
        <f aca="false">IF(CG4="","",IF(CG4=-2.25,"NORMA",IF(CG4&lt;=-9.5,1,IF(CG4&lt;=-8.5,2,IF(CG4&lt;=-7.5,3,IF(CG4&lt;=-6.5,4,IF(CG4&lt;=-5.5,5,IF(CG4&lt;=-4.5,6,IF(CG4&lt;=-3.5,7,IF(CG4&lt;=-2.5,8,IF(CG4&lt;=-1.5,9,IF(CG4&lt;=-0.5,10,IF(CG4&lt;=0.5,11,IF(CG4&lt;=1.5,12,IF(CG4&lt;=2.5,13,IF(CG4&lt;=3.5,14,IF(CG4&lt;=4.5,15,IF(CG4&lt;=5.5,16,IF(CG4&lt;=6.5,17,IF(CG4&lt;=7.5,18,IF(CG4&lt;=8.5,19,IF(CG4&lt;=9.5,20,IF(CG4=10,21,"Fuera de rango")))))))))))))))))))))))</f>
        <v>8</v>
      </c>
      <c r="CJ4" s="37" t="n">
        <v>0.75</v>
      </c>
      <c r="CK4" s="10" t="str">
        <f aca="false">IF(CJ4="","",IF(AND(CJ4&gt;=-6,CJ4&lt;=-5.5),"-6 a -5,5",IF(AND(CJ4&gt;-5.5,CJ4&lt;=-4.5),"-5 a -4,5",IF(AND(CJ4&gt;-4.5,CJ4&lt;=-3.5),"-4 a -3,5",IF(AND(CJ4&gt;-3.5,CJ4&lt;=-2.5),"-3 a -2,5",IF(AND(CJ4&gt;-2.5,CJ4&lt;=-1.5),"-2 a -1,5",IF(AND(CJ4&gt;-1.5,CJ4&lt;=-0.5),"-1 a -0,5",IF(AND(CJ4&gt;-0.5,CJ4&lt;=0.5),"0 a 0,5",IF(AND(CJ4&gt;0.5,CJ4&lt;=1.5),"1 a 1,5",IF(AND(CJ4&gt;1.5,CJ4&lt;2.5),"2",IF(AND(CJ4&gt;=2.5,CJ4&lt;=3),"2,5 a 3",IF(AND(CJ4&gt;3,CJ4&lt;=4),"3,5 a 4",IF(AND(CJ4&gt;4,CJ4&lt;=5),"4,5 a 5",IF(AND(CJ4&gt;5,CJ4&lt;=6),"5,5 a 6",IF(AND(CJ4&gt;6,CJ4&lt;=7),"6,5 a 7",IF(AND(CJ4&gt;7,CJ4&lt;=8),"7,5 a 8",IF(AND(CJ4&gt;8,CJ4&lt;=9.5),"8,5 a 9,5",IF(CJ4=10,"10","Fuera de rango"))))))))))))))))))</f>
        <v>1 a 1,5</v>
      </c>
      <c r="CL4" s="11" t="n">
        <f aca="false">IF(CK4="","",IF(OR(CK4="-6 a -5,5",CK4="-6 - -5,5"),1,IF(OR(CK4="-5 a -4,5",CK4="-5 - -4,5"),2,IF(OR(CK4="-4 a -3,5",CK4="-4 - -3,5"),3,IF(OR(CK4="-3 a -2,5",CK4="-3 - -2,5"),4,IF(OR(CK4="-2 a -1,5",CK4="-2 - -1,5"),5,IF(OR(CK4="-1 a -0,5",CK4="-1 - -0,5"),6,IF(OR(CK4="0 a 0,5",CK4="0 - 0,5"),7,IF(OR(CK4="1 a 1,5",CK4="1 - 1,5"),8,IF(CK4="2","NORMA",IF(OR(CK4="2,5 a 3",CK4="2,5 - 3"),9,IF(OR(CK4="3,5 a 4",CK4="3,5 - 4"),10,IF(OR(CK4="4,5 a 5",CK4="4,5 - 5"),11,IF(OR(CK4="5,5 a 6",CK4="5,5 - 6"),12,IF(OR(CK4="6,5 a 7",CK4="6,5 - 7"),13,IF(OR(CK4="7,5 a 8",CK4="7,5 - 8"),14,IF(OR(CK4="8,5 a 9",CK4="8,5 - 9,5",CK4="9 a 9,5"),15,IF(CK4="10",15,IF(OR(CK4="0,5 a 1",CK4="0,5 - 1"),7,"Fuera de rango")))))))))))))))))))</f>
        <v>8</v>
      </c>
      <c r="CM4" s="10" t="n">
        <v>0</v>
      </c>
      <c r="CN4" s="10" t="str">
        <f aca="false">IF(CM4=0,"0", " ")</f>
        <v>0</v>
      </c>
      <c r="CO4" s="10" t="str">
        <f aca="false">IF(CM4&gt;0,"EME"," ")</f>
        <v> </v>
      </c>
      <c r="CP4" s="10" t="n">
        <v>0</v>
      </c>
      <c r="CQ4" s="10" t="str">
        <f aca="false">IF(CP4&gt;0,"0", " ")</f>
        <v> </v>
      </c>
      <c r="CR4" s="10" t="str">
        <f aca="false">IF(CP4&gt;0,"EME"," ")</f>
        <v> </v>
      </c>
      <c r="CS4" s="37" t="n">
        <v>0</v>
      </c>
      <c r="CT4" s="10" t="str">
        <f aca="false">IF(CS4&gt;0,"1", " ")</f>
        <v> </v>
      </c>
      <c r="CU4" s="10" t="str">
        <f aca="false">IF(CS4&gt;0,"HIP"," ")</f>
        <v> </v>
      </c>
      <c r="CV4" s="37" t="n">
        <v>0</v>
      </c>
      <c r="CW4" s="10" t="str">
        <f aca="false">IF(CV4&gt;0,"1", " ")</f>
        <v> </v>
      </c>
      <c r="CX4" s="10" t="str">
        <f aca="false">IF(CV4&gt;0,"HIP"," ")</f>
        <v> </v>
      </c>
      <c r="CY4" s="37" t="n">
        <v>-1.5</v>
      </c>
      <c r="CZ4" s="11" t="str">
        <f aca="false">IF(CY4&lt;0,"2"," ")</f>
        <v>2</v>
      </c>
      <c r="DA4" s="11" t="str">
        <f aca="false">IF(CY4&lt;0,"MIO"," ")</f>
        <v>MIO</v>
      </c>
      <c r="DB4" s="37" t="n">
        <v>-2.25</v>
      </c>
      <c r="DC4" s="11" t="str">
        <f aca="false">IF(DB4&lt;0,"2"," ")</f>
        <v>2</v>
      </c>
      <c r="DD4" s="11" t="str">
        <f aca="false">IF(DB4&lt;0,"MIO"," ")</f>
        <v>MIO</v>
      </c>
      <c r="DE4" s="37" t="n">
        <v>-0.5</v>
      </c>
      <c r="DF4" s="11" t="str">
        <f aca="false">IF(DE4&lt;0,"3"," ")</f>
        <v>3</v>
      </c>
      <c r="DG4" s="11" t="str">
        <f aca="false">IF(DE4&lt;0,"AST"," ")</f>
        <v>AST</v>
      </c>
      <c r="DH4" s="37" t="n">
        <v>-0.5</v>
      </c>
      <c r="DI4" s="11" t="str">
        <f aca="false">IF(DH4&lt;0,"3"," ")</f>
        <v>3</v>
      </c>
      <c r="DJ4" s="11" t="str">
        <f aca="false">IF(DH4&lt;0,"AST"," ")</f>
        <v>AST</v>
      </c>
      <c r="DK4" s="37" t="n">
        <v>0</v>
      </c>
      <c r="DL4" s="10" t="str">
        <f aca="false">IF(DK4&gt;0,"4"," ")</f>
        <v> </v>
      </c>
      <c r="DM4" s="10" t="str">
        <f aca="false">IF(DK4&gt;0,"PRE"," ")</f>
        <v> </v>
      </c>
      <c r="DN4" s="37" t="n">
        <v>0</v>
      </c>
      <c r="DO4" s="10" t="str">
        <f aca="false">IF(DN4&gt;0,"4"," ")</f>
        <v> </v>
      </c>
      <c r="DP4" s="10" t="str">
        <f aca="false">IF(DN4&gt;0,"PRE"," ")</f>
        <v> </v>
      </c>
      <c r="DQ4" s="7" t="n">
        <v>2</v>
      </c>
      <c r="DR4" s="7" t="n">
        <v>2</v>
      </c>
      <c r="DS4" s="12" t="str">
        <f aca="false">CONCATENATE(CO4,CU4,DA4,DG4,DM4)</f>
        <v>  MIOAST </v>
      </c>
      <c r="DT4" s="10" t="str">
        <f aca="false" t="array" ref="DT4">_xlfn.IFS(DS4="EME    ","0", DS4=" HIP   ","1", DS4="  MIO  ","2", DS4="   AST ","3", DS4="    PRE","4", DS4="EME   PRE","5", DS4=" HIP  PRE","6", DS4=" HIP AST ","7", DS4="  MIO PRE","8", DS4="  MIOAST ","9", DS4="   ASTPRE","10",DS4=" HIP ASTPRE","11", DS4="  MIOASTPRE","12", DS4="     ","0")</f>
        <v>9</v>
      </c>
      <c r="DU4" s="1" t="s">
        <v>154</v>
      </c>
      <c r="DV4" s="1" t="str">
        <f aca="false" t="array" ref="DV4">_xlfn.IFS(DU4="SI","2", DU4="NO","1")</f>
        <v>1</v>
      </c>
      <c r="DW4" s="38" t="n">
        <v>0</v>
      </c>
      <c r="DX4" s="11" t="str">
        <f aca="false">IF(DW4=0,"1","2")</f>
        <v>1</v>
      </c>
      <c r="DY4" s="11" t="str">
        <f aca="false" t="array" ref="DY4">_xlfn.IFS(DW4=0,"0", DW4=0.25, "1", DW4=0.5,"2", DW4=0.75,"3", DW4=1,"4",DW4=1.25,"5", DW4=1.5,"6", DW4=1.75,"7", DW4=2,"8")</f>
        <v>0</v>
      </c>
      <c r="DZ4" s="38" t="n">
        <v>0</v>
      </c>
      <c r="EA4" s="11" t="str">
        <f aca="false">IF(DZ4=0,"1","2")</f>
        <v>1</v>
      </c>
      <c r="EB4" s="11" t="str">
        <f aca="false" t="array" ref="EB4">_xlfn.IFS(DZ4=0,"0", DZ4=0.25, "1", DZ4=0.5,"2", DZ4=0.75,"3", DZ4=1,"4",DZ4=1.25,"5", DZ4=1.5,"6", DZ4=1.75,"7", DZ4=2,"8")</f>
        <v>0</v>
      </c>
      <c r="EC4" s="38" t="n">
        <v>0</v>
      </c>
      <c r="ED4" s="10" t="str">
        <f aca="false">IF(EC4=0,"1","2")</f>
        <v>1</v>
      </c>
      <c r="EE4" s="11" t="str">
        <f aca="false" t="array" ref="EE4">_xlfn.IFS(EC4=0,"0", EC4=-0.25, "1", EC4=-0.5,"2", EC4=-0.75,"3", EC4=-1,"4",EC4=-1.25,"5", EC4=-1.5,"6", EC4=-1.75,"7", EC4=-2,"8", EC4=-2.25,"9",EC4=-2.5,"10", EC4=-2.75,"11", EC4=-3,"12", EC4=-3.25,"13", EC4=-3.5,"14", EC4=-3.75,"15",EC4=-4,"16")</f>
        <v>0</v>
      </c>
      <c r="EF4" s="38" t="n">
        <v>-0.25</v>
      </c>
      <c r="EG4" s="10" t="str">
        <f aca="false">IF(EF4=0,"1","2")</f>
        <v>2</v>
      </c>
      <c r="EH4" s="11" t="str">
        <f aca="false" t="array" ref="EH4">_xlfn.IFS(EF4=0,"0", EF4=-0.25, "1", EF4=-0.5,"2", EF4=-0.75,"3", EF4=-1,"4",EF4=-1.25,"5", EF4=-1.5,"6", EF4=-1.75,"7", EF4=-2,"8", EF4=-2.25,"9",EF4=-2.5,"10", EF4=-2.75,"11", EF4=-3,"12", EF4=-3.25,"13", EF4=-3.5,"14", EF4=-3.75,"15",EF4=-4,"16")</f>
        <v>1</v>
      </c>
      <c r="EI4" s="38" t="n">
        <v>-0.25</v>
      </c>
      <c r="EJ4" s="11" t="str">
        <f aca="false">IF(EI4=0,"1","2")</f>
        <v>2</v>
      </c>
      <c r="EK4" s="11" t="str">
        <f aca="false" t="array" ref="EK4">_xlfn.IFS(EI4=0,"0", EI4=-0.25, "1", EI4=-0.5,"2", EI4=-0.75,"3", EI4=-1,"4",EI4=-1.25,"5", EI4=-1.5,"6", EI4=-1.75,"7", EI4=-2,"8", EI4=-2.25,"9", EI4=-2.25,"9",EI4=-2.5,"10", EI4=-2.75,"11", EI4=-3,"12", EI4=-3.25,"13", EI4=-3.5,"14", EI4=-3.75,"15",EI4=-4,"16", EI4=0.25, "17", EI4=0.5, "18")</f>
        <v>1</v>
      </c>
      <c r="EL4" s="38" t="n">
        <v>0</v>
      </c>
      <c r="EM4" s="11" t="str">
        <f aca="false">IF(EL4=0,"1","2")</f>
        <v>1</v>
      </c>
      <c r="EN4" s="11" t="str">
        <f aca="false" t="array" ref="EN4">_xlfn.IFS(EL4=0.25,"17",EL4=0.5,"18", EL4=0,"0", EL4=-0.25, "1", EL4=-0.5,"2", EL4=-0.75,"3", EL4=-1,"4",EL4=-1.25,"5", EL4=-1.5,"6", EL4=-1.75,"7", EL4=-2,"8",EL4= -2.25,"9",EL4=-2.5,"10",EL4= -2.75,"11",EL4= -3,"12",EL4= -3.25,"13",EL4= -3.5,"14",EL4= -3.75,"15",EL4=-4,"16")</f>
        <v>0</v>
      </c>
      <c r="EO4" s="38" t="n">
        <v>0</v>
      </c>
      <c r="EP4" s="11" t="str">
        <f aca="false">IF(EO4=0,"1","2")</f>
        <v>1</v>
      </c>
      <c r="EQ4" s="11" t="str">
        <f aca="false" t="array" ref="EQ4">_xlfn.IFS(EO4=0,"0", EO4=0.25, "1", EO4=0.5,"2", EO4=0.75,"3", EO4=1,"4",EO4=1.25,"5", EO4=1.5,"6", EO4=1.75,"7", EO4=2,"8", EO4=2.25,"9", EO4=2.25,"9",EO4=2.5,"10", EO4=2.75,"11", EO4=3,"12", EO4=3.25,"13", EO4=3.5,"14", EO4=3.75,"15",EO4=4,"16", EO4=-0.25, "17", bq=-0.5, "18")</f>
        <v>0</v>
      </c>
      <c r="ER4" s="38" t="n">
        <v>0</v>
      </c>
      <c r="ES4" s="11" t="str">
        <f aca="false">IF(ER4=0,"1","2")</f>
        <v>1</v>
      </c>
      <c r="ET4" s="11" t="str">
        <f aca="false" t="array" ref="ET4">_xlfn.IFS(ER4=0,"0", ER4=0.25, "1", ER4=0.5,"2", ER4=0.75,"3", ER4=1,"4",ER4=1.25,"5", ER4=1.5,"6", ER4=1.75,"7", ER4=2,"8", ER4=2.25,"9", ER4=2.25,"9",ER4=2.5,"10", ER4=2.75,"11", ER4=3,"12", ER4=3.25,"13", ER4=3.5,"14", ER4=3.75,"15",ER4=4,"16", ER4=-0.25, "17", bq=-0.5, "18")</f>
        <v>0</v>
      </c>
      <c r="EU4" s="39" t="n">
        <v>9</v>
      </c>
      <c r="EV4" s="14" t="str">
        <f aca="false">VLOOKUP(EU4,LEYENDA!$G$2:$H$8,2,TRUE())</f>
        <v>6-12</v>
      </c>
      <c r="EW4" s="14" t="str">
        <f aca="false" t="array" ref="EW4">_xlfn.IFS(EV4="0-5","1", EV4="6-12","2", EV4="13-18","3", EV4="19-24","4", EV4="25-36","5", EV4="37-48","6", EV4="49-60","7")</f>
        <v>2</v>
      </c>
    </row>
    <row r="5" customFormat="false" ht="13.5" hidden="false" customHeight="false" outlineLevel="0" collapsed="false">
      <c r="A5" s="1" t="n">
        <v>2</v>
      </c>
      <c r="B5" s="32" t="n">
        <v>1</v>
      </c>
      <c r="C5" s="33" t="n">
        <v>36671</v>
      </c>
      <c r="D5" s="6"/>
      <c r="E5" s="5" t="str">
        <f aca="false">VLOOKUP(A5,'286'!$A$3:$J$600,10,FALSE())</f>
        <v>ACEÑA ABEJÓN, JULIÁN</v>
      </c>
      <c r="F5" s="4" t="str">
        <f aca="false">VLOOKUP(A5,'286'!$A$3:$I$1768,3,FALSE())</f>
        <v>AAJU</v>
      </c>
      <c r="G5" s="6" t="n">
        <f aca="false">VLOOKUP(A5,'286'!$A$3:$I$1768,4,FALSE())</f>
        <v>20353</v>
      </c>
      <c r="H5" s="7" t="n">
        <f aca="false">YEAR(C5)-YEAR(G5)</f>
        <v>45</v>
      </c>
      <c r="I5" s="1" t="str">
        <f aca="false">VLOOKUP(H5,LEYENDA!$C$2:$D$6,2,TRUE())</f>
        <v>41-60</v>
      </c>
      <c r="J5" s="5" t="str">
        <f aca="false">VLOOKUP(A5,'286'!$A$3:$I$1768,7,FALSE())</f>
        <v>H</v>
      </c>
      <c r="K5" s="8" t="str">
        <f aca="false">VLOOKUP(A5,'286'!$A$3:$I$1768,2,FALSE())</f>
        <v>OD</v>
      </c>
      <c r="L5" s="4" t="str">
        <f aca="false">VLOOKUP(A5,'286'!$A$3:$I$1768,8,FALSE())</f>
        <v>D</v>
      </c>
      <c r="M5" s="4" t="str">
        <f aca="false">VLOOKUP(A5,'286'!$A$3:$I$1768,9,FALSE())</f>
        <v>D</v>
      </c>
      <c r="N5" s="8" t="str">
        <f aca="false">IF(R5=O5, "MISMA","CONTRARIA")</f>
        <v>MISMA</v>
      </c>
      <c r="O5" s="8" t="str">
        <f aca="false" t="array" ref="O5">_xlfn.IFS(L5="D","1", L5="I","2")</f>
        <v>1</v>
      </c>
      <c r="P5" s="8" t="str">
        <f aca="false" t="array" ref="P5">_xlfn.IFS(K5="OD","1", K5="OI","2")</f>
        <v>1</v>
      </c>
      <c r="Q5" s="1" t="str">
        <f aca="false" t="array" ref="Q5">_xlfn.IFS(J5="M","1", J5="H","2")</f>
        <v>2</v>
      </c>
      <c r="R5" s="8" t="str">
        <f aca="false" t="array" ref="R5">_xlfn.IFS(M5="D","1", M5="I","2")</f>
        <v>1</v>
      </c>
      <c r="S5" s="1" t="str">
        <f aca="false" t="array" ref="S5">_xlfn.IFS(N5="CONTRARIA", "1",N5= "MISMA","2")</f>
        <v>2</v>
      </c>
      <c r="T5" s="1" t="str">
        <f aca="false" t="array" ref="T5">_xlfn.IFS(I5="0-12","1", I5="13-24","2", I5="25-40","3", I5="41-60","4", I5="61-100","5")</f>
        <v>4</v>
      </c>
      <c r="U5" s="9" t="n">
        <v>2</v>
      </c>
      <c r="V5" s="1" t="str">
        <f aca="false">IF(U5="","",IF(AND(U5&gt;=-9,U5&lt;=-6.5),"-9 a -6,5",IF(AND(U5&gt;=-6,U5&lt;=-3.5),"-6 a -3,5",IF(AND(U5&gt;=-3,U5&lt;=-1),"-3 a -1",IF(U5=-0.5,"-0,5",IF(AND(U5&gt;=0,U5&lt;=2.5),"0 a 2,5",IF(AND(U5&gt;=3,U5&lt;=5.5),"3 a 5,5",IF(AND(U5&gt;=6,U5&lt;=8.5),"6 a 8,5",IF(AND(U5&gt;=9,U5&lt;=20),"9 a 20","Fuera de rango")))))))))</f>
        <v>0 a 2,5</v>
      </c>
      <c r="W5" s="11" t="n">
        <f aca="false">IF(V5="","",IF(V5="-9 a -6,5",2,IF(V5="-6 a -3,5",3,IF(V5="-3 a -1",4,IF(V5="-0,5","NORMA",IF(V5="0 a 2,5",5,IF(V5="3 a 5,5",6,IF(V5="6 a 8,5",7,IF(V5="9 a 20",8,"Fuera de rango")))))))))</f>
        <v>5</v>
      </c>
      <c r="X5" s="9" t="n">
        <v>0</v>
      </c>
      <c r="Y5" s="10" t="str">
        <f aca="false">IF(X5="","",IF(AND(X5&gt;=0,X5&lt;=4),"0 a 4",IF(AND(X5&gt;=4.5,X5&lt;=8.5),"4,5 a 8,5",IF(X5=9,"9",IF(AND(X5&gt;=9.5,X5&lt;=13),"9,5 a 13",IF(AND(X5&gt;=13.5,X5&lt;=20),"13,5 a 20",IF(AND(X5&gt;=20.5,X5&lt;=35),"20,5 a 35","Fuera de rango")))))))</f>
        <v>0 a 4</v>
      </c>
      <c r="Z5" s="11" t="n">
        <f aca="false">IF(Y5="","",IF(Y5="0 a 4",1,IF(Y5="4,5 a 8,5",2,IF(Y5="9","NORMA",IF(Y5="9,5 a 13",3,IF(Y5="13,5 a 20",4,IF(Y5="20,5 a 35",5,"Fuera de rango")))))))</f>
        <v>1</v>
      </c>
      <c r="AA5" s="9" t="n">
        <v>22</v>
      </c>
      <c r="AB5" s="10" t="str">
        <f aca="false">IF(AA5="","",IF(AND(AA5&gt;=0,AA5&lt;=9),"0 a 9",IF(AND(AA5&gt;=9.5,AA5&lt;=18.5),"9,5 a 18,5",IF(AA5=19,"19",IF(AND(AA5&gt;=19.5,AA5&lt;=28),"19,5 a 28",IF(AND(AA5&gt;=28.5,AA5&lt;=40),"28,5 a 40","Fuera de rango"))))))</f>
        <v>19,5 a 28</v>
      </c>
      <c r="AC5" s="11" t="n">
        <f aca="false" t="array" ref="AC5">_xlfn.IFS(AB5="","",AB5="0 a 9",1,AB5="9,5 a 18,5",2,AB5="19","NORMA",AB5="19,5 a 28",3,AB5="28,5 a 40",4,TRUE(),"Fuera de rango")</f>
        <v>3</v>
      </c>
      <c r="AD5" s="9" t="n">
        <v>4</v>
      </c>
      <c r="AE5" s="10" t="str">
        <f aca="false">IF(AD5="","",IF(AND(AD5&gt;=-10,AD5&lt;=0),"De -10 a 0",IF(AND(AD5&gt;=0.5,AD5&lt;=9.5),"0,5 a 9,5",IF(AD5=10,"10",IF(AND(AD5&gt;=10.5,AD5&lt;=20),"10,5 a 20",IF(AND(AD5&gt;=20.5,AD5&lt;=40),"20,5 a 40","Fuera de rango"))))))</f>
        <v>0,5 a 9,5</v>
      </c>
      <c r="AF5" s="12" t="n">
        <f aca="false">IF(AD5="","",IF(AND(AD5&gt;=-10,AD5&lt;=0),1,IF(AND(AD5&gt;=0.5,AD5&lt;=9.5),2,IF(AD5=10,"NORMA",IF(AND(AD5&gt;=10.5,AD5&lt;=20),3,IF(AND(AD5&gt;=20.5,AD5&lt;=40),4,""))))))</f>
        <v>2</v>
      </c>
      <c r="AH5" s="10" t="str">
        <f aca="false">IF(AG5="","",IF(AND(AG5&gt;=0,AG5&lt;=4),"0 a 4",IF(AND(AG5&gt;=4.5,AG5&lt;=8.5),"4,5 a 8,5",IF(AG5=9,"9",IF(AND(AG5&gt;=9.5,AG5&lt;=13),"9,5 a 13",IF(AND(AG5&gt;=13.5,AG5&lt;=25),"13,5 a 25","Fuera de rango"))))))</f>
        <v/>
      </c>
      <c r="AI5" s="11" t="str">
        <f aca="false">IF(AH5="","",IF(AH5="0 a 4",1,IF(AH5="4,5 a 8,5",2,IF(AH5="9","NORMA",IF(AH5="9,5 a 13",3,IF(AH5="13,5 a 25",4,""))))))</f>
        <v/>
      </c>
      <c r="AJ5" s="9" t="n">
        <v>-1</v>
      </c>
      <c r="AK5" s="10" t="str">
        <f aca="false">IF(AJ5="","",IF(AND(AJ5&gt;=-15,AJ5&lt;=-10.5),"-15 a -10,5",IF(AND(AJ5&gt;=-10,AJ5&lt;=-4),"-10 a -4",IF(AND(AJ5&gt;=-4.5,AJ5&lt;=0),"-4,5 a 0",IF(AND(AJ5&gt;=0.5,AJ5&lt;=4.5),"0,5 a 4,5",IF(AJ5=5,"5",IF(AND(AJ5&gt;=5.5,AJ5&lt;=10),"5,5 a 10",IF(AND(AJ5&gt;=10.5,AJ5&lt;=20),"10,5 a 20","Fuera de rango"))))))))</f>
        <v>-4,5 a 0</v>
      </c>
      <c r="AL5" s="11" t="n">
        <f aca="false">IF(AK5="","",IF(AK5="-15 a -10,5",1,IF(AK5="-10 a -4",2,IF(AK5="-4,5 a 0",3,IF(AK5="0,5 a 4,5",4,IF(AK5="5","NORMA",IF(AK5="5,5 a 10",5,IF(AK5="10,5 a 20",6,"Error"))))))))</f>
        <v>3</v>
      </c>
      <c r="AM5" s="9" t="n">
        <v>1.5</v>
      </c>
      <c r="AN5" s="10" t="str">
        <f aca="false">IF(AM5="","",IF(AND(AM5&gt;=-7.5,AM5&lt;=-5.5),"-7,5 a -5,5",IF(AND(AM5&gt;=-5,AM5&lt;=-3),"-5 a -3",IF(AND(AM5&gt;=-2.5,AM5&lt;=-0.5),"-2,5 a -0,5",IF(AM5=0,"0,00",IF(AND(AM5&gt;=0.5,AM5&lt;=2.5),"0,5 a 2,5",IF(AND(AM5&gt;=3,AM5&lt;=5),"3 a 5",IF(AND(AM5&gt;=5.5,AM5&lt;=7.5),"5,5 a 7,5",IF(AND(AM5&gt;=8,AM5&lt;=10),"8 a 10","Fuera de rango")))))))))</f>
        <v>0,5 a 2,5</v>
      </c>
      <c r="AO5" s="11" t="n">
        <f aca="false">IF(AN5="","",IF(AN5="-7,5 a -5,5",1,IF(AN5="-5 a -3",2,IF(AN5="-2,5 a -0,5",3,IF(AN5="0,00","NORMA",IF(AN5="0,5 a 2,5",4,IF(AN5="3 a 5",5,IF(AN5="5,5 a 7,5",6,IF(AN5="8 a 10",7,"Error")))))))))</f>
        <v>4</v>
      </c>
      <c r="AP5" s="9" t="n">
        <v>-2</v>
      </c>
      <c r="AQ5" s="10" t="str">
        <f aca="false">IF(AP5="","",IF(AND(AP5&gt;=-20,AP5&lt;=-9.5),"-20 a -9,5",IF(AND(AP5&gt;=-9,AP5&lt;=-6.5),"-9 a -6,5",IF(AP5=-6,"-6",IF(AND(AP5&gt;=-5.5,AP5&lt;=-3),"-5,5 a -3",IF(AND(AP5&gt;=-2.5,AP5&lt;=0),"-2,5 a 0",IF(AND(AP5&gt;=0.5,AP5&lt;=3),"0,5 a 3",IF(AND(AP5&gt;=3.5,AP5&lt;=6),"3,5 a 6",IF(AND(AP5&gt;=6.5,AP5&lt;=9),"6,5 a 9",IF(AND(AP5&gt;=9.5,AP5&lt;=20),"9,5 a 20","Fuera de rango"))))))))))</f>
        <v>-2,5 a 0</v>
      </c>
      <c r="AR5" s="11" t="n">
        <f aca="false">IF(AQ5="","",IF(AQ5="-20 a -9,5",1,IF(AQ5="-9 a -6,5",2,IF(AQ5="-6","NORMA",IF(AQ5="-5,5 a -3",3,IF(AQ5="-2,5 a 0",4,IF(AQ5="0,5 a 3",5,IF(AQ5="3,5 a 6",6,IF(AQ5="6,5 a 9",7,IF(AQ5="9,5 a 20",8,""))))))))))</f>
        <v>4</v>
      </c>
      <c r="AS5" s="9" t="n">
        <v>3</v>
      </c>
      <c r="AT5" s="10" t="str">
        <f aca="false">IF(AS5="","",IF(AND(AS5&gt;=-16,AS5&lt;=-14),"-16 a -14",IF(AND(AS5&gt;=-13.5,AS5&lt;=-11.5),"-13,5 a -11,5",IF(AND(AS5&gt;=-11,AS5&lt;=-9),"-11 a -9",IF(AND(AS5&gt;=-8.5,AS5&lt;=-6.5),"-8,5 a -6,5",IF(AND(AS5&gt;=-6,AS5&lt;=-4),"-6 a -4",IF(AND(AS5&gt;=-3.5,AS5&lt;=-1.5),"-3,5 a -1,5",IF(AND(AS5&gt;=-1,AS5&lt;=1),"-1 a 1",IF(AND(AS5&gt;=1.5,AS5&lt;=3.5),"1,5 a 3,5",IF(AND(AS5&gt;=4,AS5&lt;=6),"4 a 6",IF(AND(AS5&gt;=6.5,AS5&lt;=8.5),"6,5 a 8,5",IF(AND(AS5&gt;=9,AS5&lt;=11),"9 a 11",IF(AND(AS5&gt;=11.5,AS5&lt;=13.5),"11,5 a 13,5",IF(AND(AS5&gt;=14,AS5&lt;=16),"14 a 16",IF(AND(AS5&gt;=16.5,AS5&lt;=18.5),"16,5 a 18,5",IF(AND(AS5&gt;=19,AS5&lt;=21),"19 a 21","Fuera de rango"))))))))))))))))</f>
        <v>1,5 a 3,5</v>
      </c>
      <c r="AU5" s="11" t="n">
        <f aca="false" t="array" ref="AU5">IF(AT5="","",_xlfn.IFS(AT5="-16 a -14",1,AT5="-13,5 a -11,5",2,AT5="-11 a -9",3,AT5="-8,5 a -6,5",4,AT5="-6 a -4",5,AT5="-3,5 a -1,5",6,AT5="-1 a 1",7,AT5="1,5 a 3,5",8,AT5="4 a 6","NORMA",AT5="6,5 a 8,5",9,AT5="9 a 11",10,AT5="11,5 a 13,5",11,AT5="14 a 16",12,AT5="16,5 a 18,5",13,AT5="19 a 21",14,TRUE(),""))</f>
        <v>8</v>
      </c>
      <c r="AV5" s="9" t="n">
        <v>1.25</v>
      </c>
      <c r="AW5" s="10" t="str">
        <f aca="false">IF(AV5="","",IF(AND(AV5&gt;=-1,AV5&lt;=-0.5),"-1 a -0,5",IF(AND(AV5&gt;-0.5,AV5&lt;=0),"De -0,5 a 0",IF(AND(AV5&gt;=0.25,AV5&lt;=0.75),"0,25 a 0,75",IF(AND(AV5&gt;=1,AV5&lt;=1.5),"1 a 1,5",IF(AND(AV5&gt;=1.75,AV5&lt;=2.25),"1,75 a 2,25",IF(AND(AV5&gt;=2.5,AV5&lt;=3),"2,5 a 3",IF(AND(AV5&gt;=3.25,AV5&lt;=3.75),"3,25 a 3,75","Fuera de rango"))))))))</f>
        <v>1 a 1,5</v>
      </c>
      <c r="AX5" s="11" t="n">
        <f aca="false">IF(AW5="","",IF(OR(AW5="-1 a -0,5",AW5="-1 a -0.5"),1,IF(OR(AW5="De -0,5 a 0",AW5="-0,5 a 0",AW5="De -0.5 a 0"),2,IF(OR(AW5="0,25 a 0,75",AW5="0.25 a 0.75"),"NORMA",IF(OR(AW5="1 a 1,5",AW5="1 a 1.5"),3,IF(OR(AW5="1,75 a 2,25",AW5="1.75 a 2.25"),4,IF(OR(AW5="2,5 a 3",AW5="2.5 a 3"),5,IF(OR(AW5="3,25 a 3,75",AW5="3.25 a 3.75"),6,""))))))))</f>
        <v>3</v>
      </c>
      <c r="AY5" s="9" t="n">
        <v>-3</v>
      </c>
      <c r="AZ5" s="10" t="str">
        <f aca="false">IF(AY5="","",IF(AND(AY5&gt;=-20,AY5&lt;=-9.5),"-20 a -9,5",IF(AND(AY5&gt;=-9,AY5&lt;=-6.5),"-9 a -6,5",IF(AY5=-6,"-6",IF(AND(AY5&gt;=-5.5,AY5&lt;=-3),"-5,5 a -3",IF(AND(AY5&gt;=-2.5,AY5&lt;=0),"-2,5 a 0",IF(AND(AY5&gt;=0.5,AY5&lt;=3),"0,5 a 3",IF(AND(AY5&gt;=3.5,AY5&lt;=6),"3,5 a 6","Fuera de rango"))))))))</f>
        <v>-5,5 a -3</v>
      </c>
      <c r="BA5" s="11" t="n">
        <f aca="false">IF(AZ5="","",IF(AZ5="-20 a -9,5",1,IF(AZ5="-9 a -6,5",2,IF(AZ5="-6","NORMA",IF(AZ5="-5,5 a -3",3,IF(AZ5="-2,5 a 0",4,IF(AZ5="0,5 a 3",5,IF(AZ5="3,5 a 6",6,""))))))))</f>
        <v>3</v>
      </c>
      <c r="BB5" s="9" t="n">
        <v>0</v>
      </c>
      <c r="BC5" s="10" t="str">
        <f aca="false" t="array" ref="BC5">IF(BB5="","",_xlfn.IFS(AND(BB5&gt;=0,BB5&lt;=2),"0 a 2",AND(BB5&gt;=2.5,BB5&lt;=4.5),"2,5 a 4,5",AND(BB5&gt;=5,BB5&lt;=7),"5 a 7",AND(BB5&gt;=7.5,BB5&lt;=9.5),"7,5 a 9,5",AND(BB5&gt;=10,BB5&lt;=12),"10 a 12",AND(BB5&gt;=12.5,BB5&lt;=14.5),"12,5 a 14,5",BB5=15,"15",AND(BB5&gt;=15.5,BB5&lt;=17.5),"15,5 a 17,5",AND(BB5&gt;=18,BB5&lt;=20),"18 a 20",AND(BB5&gt;=20.5,BB5&lt;=22.5),"20,5 a 22,5",AND(BB5&gt;=23,BB5&lt;=25),"23 a 25",TRUE(),"Fuera de rango"))</f>
        <v>0 a 2</v>
      </c>
      <c r="BD5" s="11" t="n">
        <f aca="false" t="array" ref="BD5">IF(BC5="","",_xlfn.IFS(BC5="0 a 2",1,BC5="2,5 a 4,5",2,BC5="5 a 7",3,BC5="7,5 a 9,5",4,BC5="10 a 12",5,BC5="12,5 a 14,5",6,BC5="15","NORMA",BC5="15,5 a 17,5",7,BC5="18 a 20",8,BC5="20,5 a 22,5",9,BC5="23 a 25",10,TRUE(),"Fuera de rango"))</f>
        <v>1</v>
      </c>
      <c r="BE5" s="9" t="n">
        <v>30</v>
      </c>
      <c r="BF5" s="10" t="str">
        <f aca="false">IF(BE5="","",IF(AND(BE5&gt;=-20,BE5&lt;=-10),"-20 a -10",IF(AND(BE5&gt;=-9.5,BE5&lt;=0.5),"-9,5 a 0,5",IF(AND(BE5&gt;=1,BE5&lt;=11),"1 a 11",IF(AND(BE5&gt;=11.5,BE5&lt;=20.5),"11,5 a 20,5",IF(BE5=21,"21",IF(AND(BE5&gt;=21.5,BE5&lt;=31.5),"21,5 a 31,5",IF(AND(BE5&gt;=32,BE5&lt;=42),"32 a 42","Fuera de rango"))))))))</f>
        <v>21,5 a 31,5</v>
      </c>
      <c r="BG5" s="11" t="n">
        <f aca="false">IF(BF5="","",IF(BF5="-20 a -10",1,IF(BF5="-9,5 a 0,5",2,IF(BF5="1 a 11",3,IF(BF5="11,5 a 20,5",4,IF(BF5="21","NORMA",IF(BF5="21,5 a 31,5",5,IF(BF5="32 a 42",6,""))))))))</f>
        <v>5</v>
      </c>
      <c r="BH5" s="9" t="n">
        <v>16</v>
      </c>
      <c r="BI5" s="10" t="str">
        <f aca="false">IF(BH5="","",IF(AND(BH5&gt;=-20,BH5&lt;=-15),"-20 a -15",IF(AND(BH5&gt;=-14.5,BH5&lt;=-9.5),"-14,5 a -9,5",IF(AND(BH5&gt;=-9,BH5&lt;=-4),"-9 a -4",IF(AND(BH5&gt;=-3.5,BH5&lt;=2.5),"-3,5 a 2,5",IF(AND(BH5&gt;=3,BH5&lt;=8),"3 a 8",IF(AND(BH5&gt;=8.5,BH5&lt;=14.5),"8,5 a 14,5",IF(BH5=15,"15",IF(AND(BH5&gt;=15.5,BH5&lt;=20.5),"15,5 a 20,5",IF(AND(BH5&gt;=21,BH5&lt;=26),"21 a 26","Fuera de rango"))))))))))</f>
        <v>15,5 a 20,5</v>
      </c>
      <c r="BJ5" s="11" t="n">
        <f aca="false">IF(BI5="","",IF(BI5="-20 a -15",1,IF(BI5="-14,5 a -9,5",2,IF(BI5="-9 a -4",3,IF(BI5="-3,5 a 2,5",4,IF(BI5="3 a 8",5,IF(BI5="8,5 a 14,5",6,IF(BI5="15","NORMA",IF(BI5="15,5 a 20,5",7,IF(BI5="21 a 26",8,IF(BI5="26,5 a 31,5",9,"")))))))))))</f>
        <v>7</v>
      </c>
      <c r="BK5" s="9" t="n">
        <v>0</v>
      </c>
      <c r="BL5" s="10" t="str">
        <f aca="false">IF(BK5="","",IF(AND(BK5&gt;=0,BK5&lt;=2),"0 - 2",IF(AND(BK5&gt;=2.5,BK5&lt;=4.5),"2,5 - 4,5",IF(AND(BK5&gt;=5,BK5&lt;=7),"5 - 7",IF(AND(BK5&gt;=7.5,BK5&lt;=9.5),"7,5 - 9,5",IF(AND(BK5&gt;=10,BK5&lt;=12),"10 - 12",IF(AND(BK5&gt;=12.5,BK5&lt;=13.5),"12,5 - 13,5",IF(BK5=14,"14",IF(AND(BK5&gt;=14.5,BK5&lt;=16.5),"14,5 - 16,5",IF(AND(BK5&gt;=17,BK5&lt;=19),"17 - 19",IF(AND(BK5&gt;=19.5,BK5&lt;=21.5),"19,5 - 21,5",IF(AND(BK5&gt;=22,BK5&lt;=24),"22 - 24",IF(AND(BK5&gt;=24.5,BK5&lt;=26.5),"24,5 - 26,5",IF(AND(BK5&gt;=27,BK5&lt;=29),"27 - 29",IF(AND(BK5&gt;=29.5,BK5&lt;=30),"29,5 - 30","Fuera de rango")))))))))))))))</f>
        <v>0 - 2</v>
      </c>
      <c r="BM5" s="11" t="n">
        <f aca="false">IF(BL5="","",IF(BL5="0 - 2",1,IF(BL5="2,5 - 4,5",2,IF(BL5="5 - 7",3,IF(BL5="7,5 - 9,5",4,IF(BL5="10 - 12",5,IF(BL5="12,5 - 13,5",6,IF(BL5="14","NORMA",IF(BL5="14,5 - 16,5",7,IF(BL5="17 - 19",8,IF(BL5="19,5 - 21,5",9,IF(BL5="22 - 24",10,IF(BL5="24,5 - 26,5",11,IF(BL5="27 - 29",12,IF(BL5="29,5 - 30",13,"")))))))))))))))</f>
        <v>1</v>
      </c>
      <c r="BN5" s="9" t="n">
        <v>19</v>
      </c>
      <c r="BO5" s="10" t="str">
        <f aca="false">IF(BN5="","",IF(AND(BN5&gt;=-20,BN5&lt;=-10),"-20 a -10",IF(AND(BN5&gt;=-9.5,BN5&lt;=0.5),"-9,5 a 0,5",IF(AND(BN5&gt;=1,BN5&lt;=11),"1 a 11",IF(AND(BN5&gt;=11.5,BN5&lt;=21.5),"11,5 a 21,5",IF(BN5=22,"22",IF(AND(BN5&gt;=22.5,BN5&lt;=32.5),"22,5 a 32,5",IF(AND(BN5&gt;=33,BN5&lt;=43),"33 a 43","Fuera de rango"))))))))</f>
        <v>11,5 a 21,5</v>
      </c>
      <c r="BP5" s="11" t="n">
        <f aca="false">IF(BO5="","",IF(BO5="-20 a -10",1,IF(BO5="-9,5 a 0,5",2,IF(BO5="1 a 11",3,IF(BO5="11,5 a 21,5",4,IF(BO5="22","NORMA",IF(BO5="22,5 a 32,5",5,IF(BO5="33 a 43",6,""))))))))</f>
        <v>4</v>
      </c>
      <c r="BQ5" s="9" t="n">
        <v>3</v>
      </c>
      <c r="BR5" s="10" t="str">
        <f aca="false">IF(BQ5="","",IF(AND(BQ5&gt;=-20,BQ5&lt;=-15),"-20 a -15",IF(AND(BQ5&gt;=-14.5,BQ5&lt;=-9.5),"-14,5 a -9,5",IF(AND(BQ5&gt;=-9,BQ5&lt;=-4),"-9 a -4",IF(AND(BQ5&gt;=-3.5,BQ5&lt;=2.5),"-3,5 a 2,5",IF(AND(BQ5&gt;=3,BQ5&lt;=8),"3 a 8",IF(AND(BQ5&gt;=8.5,BQ5&lt;=13.5),"8,5 a 13,5",IF(AND(BQ5&gt;=14,BQ5&lt;=17.5),"14 a 17,5",IF(BQ5=18,"18",IF(AND(BQ5&gt;=18.5,BQ5&lt;=23.5),"18,5 a 23,5",IF(AND(BQ5&gt;=24,BQ5&lt;=29),"24 a 29",IF(AND(BQ5&gt;=29.5,BQ5&lt;=34.5),"29,5 a 34,5",IF(AND(BQ5&gt;=35,BQ5&lt;=40),"35 a 40","Fuera de rango")))))))))))))</f>
        <v>3 a 8</v>
      </c>
      <c r="BS5" s="11" t="n">
        <f aca="false">IF(BR5="","",IF(BR5="-20 a -15",1,IF(BR5="-14,5 a -9,5",2,IF(BR5="-9 a -4",3,IF(BR5="-3,5 a 2,5",4,IF(BR5="3 a 8",5,IF(BR5="8,5 a 13,5",6,IF(BR5="14 a 17,5",7,IF(BR5="18","NORMA",IF(BR5="18,5 a 23,5",8,IF(BR5="24 a 29",9,IF(BR5="29,5 a 34,5",10,IF(BR5="35 a 40",11,"")))))))))))))</f>
        <v>5</v>
      </c>
      <c r="BT5" s="9" t="n">
        <v>1.5</v>
      </c>
      <c r="BU5" s="10" t="str">
        <f aca="false">IF(BT5="","",IF(AND(BT5&gt;=-20,BT5&lt;=-18),"-20 a -18",IF(AND(BT5&gt;=-17.5,BT5&lt;=-15.5),"-17,5 a -15,5",IF(AND(BT5&gt;=-15,BT5&lt;=-13),"-15 a -13",IF(AND(BT5&gt;=-12.5,BT5&lt;=-10.5),"-12,5 a -10,5",IF(AND(BT5&gt;=-10,BT5&lt;=-8),"-10 a -8",IF(AND(BT5&gt;=-7.5,BT5&lt;=-5.5),"-7,5 a -5,5",IF(AND(BT5&gt;=-5,BT5&lt;=-3),"-5 a -3",IF(AND(BT5&gt;=-2.5,BT5&lt;=-0.5),"-2,5 a -0,5",IF(BT5=0,"0",IF(AND(BT5&gt;=0.5,BT5&lt;=2.5),"0,5 a 2,5",IF(AND(BT5&gt;=3,BT5&lt;=5),"3 a 5",IF(AND(BT5&gt;=5.5,BT5&lt;=7.5),"5,5 a 7,5",IF(AND(BT5&gt;=8,BT5&lt;=10),"8 a 10",IF(AND(BT5&gt;=10.5,BT5&lt;=12.5),"10,5 a 12,5",IF(AND(BT5&gt;=13,BT5&lt;=15),"13 a 15",IF(AND(BT5&gt;=15.5,BT5&lt;=17.5),"15,5 a 17,5",IF(AND(BT5&gt;=18,BT5&lt;=20),"18 a 20","Fuera de rango"))))))))))))))))))</f>
        <v>0,5 a 2,5</v>
      </c>
      <c r="BV5" s="11" t="n">
        <f aca="false">IF(BT5="","",IF(BT5=0,"NORMA",IF(AND(BT5&gt;=-20,BT5&lt;=-18),2,IF(AND(BT5&gt;=-17.5,BT5&lt;=-15.5),2,IF(AND(BT5&gt;=-15,BT5&lt;=-13),3,IF(AND(BT5&gt;=-12.5,BT5&lt;=-10.5),4,IF(AND(BT5&gt;=-10,BT5&lt;=-8),5,IF(AND(BT5&gt;=-7.5,BT5&lt;=-5.5),6,IF(AND(BT5&gt;=-5,BT5&lt;=-3),7,IF(AND(BT5&gt;=-2.5,BT5&lt;=-0.5),8,IF(AND(BT5&gt;=0.5,BT5&lt;=2.5),9,IF(AND(BT5&gt;=3,BT5&lt;=5),10,IF(AND(BT5&gt;=5.5,BT5&lt;=7.5),11,IF(AND(BT5&gt;=8,BT5&lt;=10),12,IF(AND(BT5&gt;=10.5,BT5&lt;=12.5),13,IF(AND(BT5&gt;=13,BT5&lt;=15),14,IF(AND(BT5&gt;=15.5,BT5&lt;=17.5),15,IF(AND(BT5&gt;=18,BT5&lt;=20),16,"Fuera de rango"))))))))))))))))))</f>
        <v>9</v>
      </c>
      <c r="BW5" s="9" t="n">
        <v>-2.75</v>
      </c>
      <c r="BX5" s="10" t="n">
        <f aca="false">18.5- (0.3*H5)</f>
        <v>5</v>
      </c>
      <c r="BY5" s="10" t="n">
        <f aca="false">(BW5)-(BX5)</f>
        <v>-7.75</v>
      </c>
      <c r="BZ5" s="10" t="str">
        <f aca="false">IF(BY5="","",IF(BY5&lt;-27.5,"De -30 a -28",IF(BY5&lt;-25,"De -27,5 a -25,5",IF(BY5&lt;-22.5,"De -25 a -23",IF(BY5&lt;-20,"De -22,5 a -20,5",IF(BY5&lt;-17.5,"De -20 a -18",IF(BY5&lt;-15,"De -17,5 a -15,5",IF(BY5&lt;-12.5,"De -15 a -13",IF(BY5&lt;-10,"De -12,5 a -10,5",IF(BY5&lt;-7.5,"De -10 a -8",IF(BY5&lt;-5,"De -7,5 a -5,5",IF(BY5&lt;-2.5,"De -5 a -3",IF(BY5&lt;0,"De -2,5 a -0,5",IF(BY5&lt;2.5,"De 0 a 2",IF(BY5&lt;5,"De 2,5 a 4,5",IF(BY5&lt;7.5,"De 5 a 7",IF(BY5&lt;10,"De 7,5 a 9,5",IF(BY5&lt;12.5,"De 10 a 12",IF(BY5&lt;15,"De 12,5 a 14,5",IF(BY5&lt;17.5,"De 15 a 17",IF(BY5&lt;20,"De 17,5 a 19,5",IF(BY5&lt;22.5,"De 20 a 22",IF(BY5&lt;25,"De 22,5 a 24,5",IF(BY5&lt;27.5,"De 25 a 27","De 27,5 a 30"))))))))))))))))))))))))</f>
        <v>De -10 a -8</v>
      </c>
      <c r="CA5" s="12" t="n">
        <f aca="false">IF(BY5="","",IF(BY5&lt;=-28,1,IF(BY5&lt;=-25.5,2,IF(BY5&lt;=-23,3,IF(BY5&lt;=-20.5,4,IF(BY5&lt;=-18,5,IF(BY5&lt;=-15.5,6,IF(BY5&lt;=-13,7,IF(BY5&lt;=-10.5,8,IF(BY5&lt;=-8,9,IF(BY5&lt;=-5.5,10,IF(BY5&lt;=-3,11,IF(BY5&lt;=-0.5,12,IF(BY5&lt;=2,13,IF(BY5&lt;=4.5,14,IF(BY5&lt;=7,15,IF(BY5&lt;=9.5,16,IF(BY5&lt;=12,17,IF(BY5&lt;=14.5,18,IF(BY5&lt;=17,19,IF(BY5&lt;=19.5,20,IF(BY5&lt;=22,21,IF(BY5&lt;=24.5,22,IF(BY5&lt;=27,23,IF(BY5&lt;=30,24,"Fuera de rango")))))))))))))))))))))))))</f>
        <v>10</v>
      </c>
      <c r="CB5" s="9" t="n">
        <v>-2.75</v>
      </c>
      <c r="CC5" s="10" t="n">
        <f aca="false">18.5- (0.3*H5)</f>
        <v>5</v>
      </c>
      <c r="CD5" s="10" t="n">
        <f aca="false">(CB5)-(CC5)</f>
        <v>-7.75</v>
      </c>
      <c r="CE5" s="10" t="str">
        <f aca="false">IF(CD5="","",IF(CD5&lt;-27.5,"De -30 a -28",IF(CD5&lt;-25,"De -27,5 a -25,5",IF(CD5&lt;-22.5,"De -25 a -23",IF(CD5&lt;-20,"De -22,5 a -20,5",IF(CD5&lt;-17.5,"De -20 a -18",IF(CD5&lt;-15,"De -17,5 a -15,5",IF(CD5&lt;-12.5,"De -15 a -13",IF(CD5&lt;-10,"De -12,5 a -10,5",IF(CD5&lt;-7.5,"De -10 a -8",IF(CD5&lt;-5,"De -7,5 a -5,5",IF(CD5&lt;-2.5,"De -5 a -3",IF(CD5&lt;0,"De -2,5 a -0,5",IF(CD5&lt;=2,"De 0 a 2",IF(CD5&lt;=4.5,"De 2,5 a 4,5",IF(CD5&lt;=7,"De 5 a 7",IF(CD5&lt;=9.5,"De 7,5 a 9,5",IF(CD5&lt;=12,"De 10 a 12",IF(CD5&lt;=14.5,"De 12,5 a 14,5",IF(CD5&lt;=17,"De 15 a 17",IF(CD5&lt;=19.5,"De 17,5 a 19,5",IF(CD5&lt;=22,"De 20 a 22",IF(CD5&lt;=24.5,"De 22,5 a 24,5",IF(CD5&lt;=27,"De 25 a 27","De 27,5 a 30"))))))))))))))))))))))))</f>
        <v>De -10 a -8</v>
      </c>
      <c r="CF5" s="12" t="n">
        <f aca="false">IF(CD5="","",IF(CD5&lt;-27.5,1,IF(CD5&lt;-25,2,IF(CD5&lt;-22.5,3,IF(CD5&lt;-20,4,IF(CD5&lt;-17.5,5,IF(CD5&lt;-15,6,IF(CD5&lt;-12.5,7,IF(CD5&lt;-10,8,IF(CD5&lt;-7.5,9,IF(CD5&lt;-5,10,IF(CD5&lt;-2.5,11,IF(CD5&lt;0,12,IF(CD5&lt;2.5,13,IF(CD5&lt;5,14,IF(CD5&lt;7.5,15,IF(CD5&lt;10,16,IF(CD5&lt;12.5,17,IF(CD5&lt;15,18,IF(CD5&lt;17.5,19,IF(CD5&lt;20,20,IF(CD5&lt;22.5,21,IF(CD5&lt;25,22,IF(CD5&lt;27.5,23,24))))))))))))))))))))))))</f>
        <v>9</v>
      </c>
      <c r="CG5" s="9" t="n">
        <v>-1</v>
      </c>
      <c r="CH5" s="10" t="str">
        <f aca="false">IF(CG5="","",IF(AND(CG5&gt;=-10,CG5&lt;=-9.5),"-10 a -9,5",IF(AND(CG5&gt;-9.5,CG5&lt;=-8.5),"-9 a -8,5",IF(AND(CG5&gt;-8.5,CG5&lt;=-7.5),"-8 a -7,5",IF(AND(CG5&gt;-7.5,CG5&lt;=-6.5),"-7 a -6,5",IF(AND(CG5&gt;-6.5,CG5&lt;=-5.5),"-6 a -5,5",IF(AND(CG5&gt;-5.5,CG5&lt;=-4.5),"-5 a -4,5",IF(AND(CG5&gt;-4.5,CG5&lt;=-3.5),"-4 a -3,5",IF(AND(CG5&gt;-3.5,CG5&lt;=-2.5),"-3 a -2,5",IF(CG5=-2.25,"-2,25",IF(AND(CG5&gt;-2.5,CG5&lt;=-1.5),"-2 a -1,5",IF(AND(CG5&gt;-1.5,CG5&lt;=-0.5),"-1 a -0,5",IF(AND(CG5&gt;-0.5,CG5&lt;=0.5),"0 a 0,5",IF(AND(CG5&gt;0.5,CG5&lt;=1.5),"1 a 1,5",IF(AND(CG5&gt;1.5,CG5&lt;=2.5),"2 a 2,5",IF(AND(CG5&gt;2.5,CG5&lt;=3.5),"3 a 3,5",IF(AND(CG5&gt;3.5,CG5&lt;=4.5),"4 a 4,5",IF(AND(CG5&gt;4.5,CG5&lt;=5.5),"5 a 5,5",IF(AND(CG5&gt;5.5,CG5&lt;=6.5),"6 a 6,5",IF(AND(CG5&gt;6.5,CG5&lt;=7.5),"7 a 7,5",IF(AND(CG5&gt;7.5,CG5&lt;=8.5),"8 a 8,5",IF(AND(CG5&gt;8.5,CG5&lt;=9.5),"9 a 9,5",IF(CG5&gt;=10,"10","Fuera de rango")))))))))))))))))))))))</f>
        <v>-1 a -0,5</v>
      </c>
      <c r="CI5" s="11" t="n">
        <f aca="false">IF(CG5="","",IF(CG5=-2.25,"NORMA",IF(CG5&lt;=-9.5,1,IF(CG5&lt;=-8.5,2,IF(CG5&lt;=-7.5,3,IF(CG5&lt;=-6.5,4,IF(CG5&lt;=-5.5,5,IF(CG5&lt;=-4.5,6,IF(CG5&lt;=-3.5,7,IF(CG5&lt;=-2.5,8,IF(CG5&lt;=-1.5,9,IF(CG5&lt;=-0.5,10,IF(CG5&lt;=0.5,11,IF(CG5&lt;=1.5,12,IF(CG5&lt;=2.5,13,IF(CG5&lt;=3.5,14,IF(CG5&lt;=4.5,15,IF(CG5&lt;=5.5,16,IF(CG5&lt;=6.5,17,IF(CG5&lt;=7.5,18,IF(CG5&lt;=8.5,19,IF(CG5&lt;=9.5,20,IF(CG5=10,21,"Fuera de rango")))))))))))))))))))))))</f>
        <v>10</v>
      </c>
      <c r="CJ5" s="9" t="n">
        <v>2</v>
      </c>
      <c r="CK5" s="10" t="str">
        <f aca="false">IF(CJ5="","",IF(AND(CJ5&gt;=-6,CJ5&lt;=-5.5),"-6 a -5,5",IF(AND(CJ5&gt;-5.5,CJ5&lt;=-4.5),"-5 a -4,5",IF(AND(CJ5&gt;-4.5,CJ5&lt;=-3.5),"-4 a -3,5",IF(AND(CJ5&gt;-3.5,CJ5&lt;=-2.5),"-3 a -2,5",IF(AND(CJ5&gt;-2.5,CJ5&lt;=-1.5),"-2 a -1,5",IF(AND(CJ5&gt;-1.5,CJ5&lt;=-0.5),"-1 a -0,5",IF(AND(CJ5&gt;-0.5,CJ5&lt;=0.5),"0 a 0,5",IF(AND(CJ5&gt;0.5,CJ5&lt;=1.5),"1 a 1,5",IF(AND(CJ5&gt;1.5,CJ5&lt;2.5),"2",IF(AND(CJ5&gt;=2.5,CJ5&lt;=3),"2,5 a 3",IF(AND(CJ5&gt;3,CJ5&lt;=4),"3,5 a 4",IF(AND(CJ5&gt;4,CJ5&lt;=5),"4,5 a 5",IF(AND(CJ5&gt;5,CJ5&lt;=6),"5,5 a 6",IF(AND(CJ5&gt;6,CJ5&lt;=7),"6,5 a 7",IF(AND(CJ5&gt;7,CJ5&lt;=8),"7,5 a 8",IF(AND(CJ5&gt;8,CJ5&lt;=9.5),"8,5 a 9,5",IF(CJ5=10,"10","Fuera de rango"))))))))))))))))))</f>
        <v>2</v>
      </c>
      <c r="CL5" s="11" t="str">
        <f aca="false">IF(CK5="","",IF(OR(CK5="-6 a -5,5",CK5="-6 - -5,5"),1,IF(OR(CK5="-5 a -4,5",CK5="-5 - -4,5"),2,IF(OR(CK5="-4 a -3,5",CK5="-4 - -3,5"),3,IF(OR(CK5="-3 a -2,5",CK5="-3 - -2,5"),4,IF(OR(CK5="-2 a -1,5",CK5="-2 - -1,5"),5,IF(OR(CK5="-1 a -0,5",CK5="-1 - -0,5"),6,IF(OR(CK5="0 a 0,5",CK5="0 - 0,5"),7,IF(OR(CK5="1 a 1,5",CK5="1 - 1,5"),8,IF(CK5="2","NORMA",IF(OR(CK5="2,5 a 3",CK5="2,5 - 3"),9,IF(OR(CK5="3,5 a 4",CK5="3,5 - 4"),10,IF(OR(CK5="4,5 a 5",CK5="4,5 - 5"),11,IF(OR(CK5="5,5 a 6",CK5="5,5 - 6"),12,IF(OR(CK5="6,5 a 7",CK5="6,5 - 7"),13,IF(OR(CK5="7,5 a 8",CK5="7,5 - 8"),14,IF(OR(CK5="8,5 a 9",CK5="8,5 - 9,5",CK5="9 a 9,5"),15,IF(CK5="10",15,IF(OR(CK5="0,5 a 1",CK5="0,5 - 1"),7,"Fuera de rango")))))))))))))))))))</f>
        <v>NORMA</v>
      </c>
      <c r="CM5" s="10" t="n">
        <v>0</v>
      </c>
      <c r="CN5" s="10" t="str">
        <f aca="false">IF(CM5=0,"0", " ")</f>
        <v>0</v>
      </c>
      <c r="CO5" s="10" t="str">
        <f aca="false">IF(CM5&gt;0,"EME"," ")</f>
        <v> </v>
      </c>
      <c r="CP5" s="10" t="n">
        <v>0</v>
      </c>
      <c r="CQ5" s="10" t="str">
        <f aca="false">IF(CP5&gt;0,"0", " ")</f>
        <v> </v>
      </c>
      <c r="CR5" s="10" t="str">
        <f aca="false">IF(CP5&gt;0,"EME"," ")</f>
        <v> </v>
      </c>
      <c r="CS5" s="9" t="n">
        <v>0</v>
      </c>
      <c r="CT5" s="10" t="str">
        <f aca="false">IF(CS5&gt;0,"1", " ")</f>
        <v> </v>
      </c>
      <c r="CU5" s="10" t="str">
        <f aca="false">IF(CS5&gt;0,"HIP"," ")</f>
        <v> </v>
      </c>
      <c r="CV5" s="9" t="n">
        <v>0</v>
      </c>
      <c r="CW5" s="10" t="str">
        <f aca="false">IF(CV5&gt;0,"1", " ")</f>
        <v> </v>
      </c>
      <c r="CX5" s="10" t="str">
        <f aca="false">IF(CV5&gt;0,"HIP"," ")</f>
        <v> </v>
      </c>
      <c r="CY5" s="9" t="n">
        <v>-1</v>
      </c>
      <c r="CZ5" s="11" t="str">
        <f aca="false">IF(CY5&lt;0,"2"," ")</f>
        <v>2</v>
      </c>
      <c r="DA5" s="11" t="str">
        <f aca="false">IF(CY5&lt;0,"MIO"," ")</f>
        <v>MIO</v>
      </c>
      <c r="DB5" s="9" t="n">
        <v>-0.5</v>
      </c>
      <c r="DC5" s="11" t="str">
        <f aca="false">IF(DB5&lt;0,"2"," ")</f>
        <v>2</v>
      </c>
      <c r="DD5" s="11" t="str">
        <f aca="false">IF(DB5&lt;0,"MIO"," ")</f>
        <v>MIO</v>
      </c>
      <c r="DE5" s="9" t="n">
        <v>-2.25</v>
      </c>
      <c r="DF5" s="11" t="str">
        <f aca="false">IF(DE5&lt;0,"3"," ")</f>
        <v>3</v>
      </c>
      <c r="DG5" s="11" t="str">
        <f aca="false">IF(DE5&lt;0,"AST"," ")</f>
        <v>AST</v>
      </c>
      <c r="DH5" s="9" t="n">
        <v>-0.75</v>
      </c>
      <c r="DI5" s="11" t="str">
        <f aca="false">IF(DH5&lt;0,"3"," ")</f>
        <v>3</v>
      </c>
      <c r="DJ5" s="11" t="str">
        <f aca="false">IF(DH5&lt;0,"AST"," ")</f>
        <v>AST</v>
      </c>
      <c r="DK5" s="9" t="n">
        <v>0.5</v>
      </c>
      <c r="DL5" s="10" t="str">
        <f aca="false">IF(DK5&gt;0,"4"," ")</f>
        <v>4</v>
      </c>
      <c r="DM5" s="10" t="str">
        <f aca="false">IF(DK5&gt;0,"PRE"," ")</f>
        <v>PRE</v>
      </c>
      <c r="DN5" s="9" t="n">
        <v>0.5</v>
      </c>
      <c r="DO5" s="10" t="str">
        <f aca="false">IF(DN5&gt;0,"4"," ")</f>
        <v>4</v>
      </c>
      <c r="DP5" s="10" t="str">
        <f aca="false">IF(DN5&gt;0,"PRE"," ")</f>
        <v>PRE</v>
      </c>
      <c r="DQ5" s="12" t="n">
        <v>3</v>
      </c>
      <c r="DR5" s="12" t="n">
        <v>3</v>
      </c>
      <c r="DS5" s="12" t="str">
        <f aca="false">CONCATENATE(CO5,CU5,DA5,DG5,DM5)</f>
        <v>  MIOASTPRE</v>
      </c>
      <c r="DT5" s="10" t="str">
        <f aca="false" t="array" ref="DT5">_xlfn.IFS(DS5="EME    ","0", DS5=" HIP   ","1", DS5="  MIO  ","2", DS5="   AST ","3", DS5="    PRE","4", DS5="EME   PRE","5", DS5=" HIP  PRE","6", DS5=" HIP AST ","7", DS5="  MIO PRE","8", DS5="  MIOAST ","9", DS5="   ASTPRE","10",DS5=" HIP ASTPRE","11", DS5="  MIOASTPRE","12", DS5="     ","0")</f>
        <v>12</v>
      </c>
      <c r="DU5" s="1" t="s">
        <v>153</v>
      </c>
      <c r="DV5" s="1" t="str">
        <f aca="false" t="array" ref="DV5">_xlfn.IFS(DU5="SI","2", DU5="NO","1")</f>
        <v>2</v>
      </c>
      <c r="DW5" s="10" t="n">
        <v>0.5</v>
      </c>
      <c r="DX5" s="11" t="str">
        <f aca="false">IF(DW5=0,"1","2")</f>
        <v>2</v>
      </c>
      <c r="DY5" s="11" t="str">
        <f aca="false" t="array" ref="DY5">_xlfn.IFS(DW5=0,"0", DW5=0.25, "1", DW5=0.5,"2", DW5=0.75,"3", DW5=1,"4",DW5=1.25,"5", DW5=1.5,"6", DW5=1.75,"7", DW5=2,"8", DW5=2.25,"9",DW5=2.5,"10", DW5=2.75,"11", DW5=3,"12", DW5=3.25,"13", DW5=3.5,"14", DW5=3.75,"15",DW5=4,"16")</f>
        <v>2</v>
      </c>
      <c r="DZ5" s="10" t="n">
        <v>0.5</v>
      </c>
      <c r="EA5" s="11" t="str">
        <f aca="false">IF(DZ5=0,"1","2")</f>
        <v>2</v>
      </c>
      <c r="EB5" s="11" t="str">
        <f aca="false" t="array" ref="EB5">_xlfn.IFS(DZ5=0,"0", DZ5=0.25, "1", DZ5=0.5,"2", DZ5=0.75,"3", DZ5=1,"4",DZ5=1.25,"5", DZ5=1.5,"6", DZ5=1.75,"7", DZ5=2,"8")</f>
        <v>2</v>
      </c>
      <c r="EC5" s="10" t="n">
        <v>0</v>
      </c>
      <c r="ED5" s="10" t="str">
        <f aca="false">IF(EC5=0,"1","2")</f>
        <v>1</v>
      </c>
      <c r="EE5" s="11" t="str">
        <f aca="false" t="array" ref="EE5">_xlfn.IFS(EC5=0,"0", EC5=-0.25, "1", EC5=-0.5,"2", EC5=-0.75,"3", EC5=-1,"4",EC5=-1.25,"5", EC5=-1.5,"6", EC5=-1.75,"7", EC5=-2,"8", EC5=-2.25,"9",EC5=-2.5,"10", EC5=-2.75,"11", EC5=-3,"12", EC5=-3.25,"13", EC5=-3.5,"14", EC5=-3.75,"15",EC5=-4,"16")</f>
        <v>0</v>
      </c>
      <c r="EF5" s="10" t="n">
        <v>0</v>
      </c>
      <c r="EG5" s="10" t="str">
        <f aca="false">IF(EF5=0,"1","2")</f>
        <v>1</v>
      </c>
      <c r="EH5" s="11" t="str">
        <f aca="false" t="array" ref="EH5">_xlfn.IFS(EF5=0,"0", EF5=-0.25, "1", EF5=-0.5,"2", EF5=-0.75,"3", EF5=-1,"4",EF5=-1.25,"5", EF5=-1.5,"6", EF5=-1.75,"7", EF5=-2,"8", EF5=-2.25,"9",EF5=-2.5,"10", EF5=-2.75,"11", EF5=-3,"12", EF5=-3.25,"13", EF5=-3.5,"14", EF5=-3.75,"15",EF5=-4,"16")</f>
        <v>0</v>
      </c>
      <c r="EI5" s="10" t="n">
        <v>0</v>
      </c>
      <c r="EJ5" s="11" t="str">
        <f aca="false">IF(EI5=0,"1","2")</f>
        <v>1</v>
      </c>
      <c r="EK5" s="11" t="str">
        <f aca="false" t="array" ref="EK5">_xlfn.IFS(EI5=0,"0", EI5=-0.25, "1", EI5=-0.5,"2", EI5=-0.75,"3", EI5=-1,"4",EI5=-1.25,"5", EI5=-1.5,"6", EI5=-1.75,"7", EI5=-2,"8", EI5=-2.25,"9", EI5=-2.25,"9",EI5=-2.5,"10", EI5=-2.75,"11", EI5=-3,"12", EI5=-3.25,"13", EI5=-3.5,"14", EI5=-3.75,"15",EI5=-4,"16", EI5=0.25, "17", EI5=0.5, "18")</f>
        <v>0</v>
      </c>
      <c r="EL5" s="10" t="n">
        <v>0</v>
      </c>
      <c r="EM5" s="11" t="str">
        <f aca="false">IF(EL5=0,"1","2")</f>
        <v>1</v>
      </c>
      <c r="EN5" s="11" t="str">
        <f aca="false" t="array" ref="EN5">_xlfn.IFS(EL5=0.25,"17",EL5=0.5,"18", EL5=0,"0", EL5=-0.25, "1", EL5=-0.5,"2", EL5=-0.75,"3", EL5=-1,"4",EL5=-1.25,"5", EL5=-1.5,"6", EL5=-1.75,"7", EL5=-2,"8",EL5= -2.25,"9",EL5=-2.5,"10",EL5= -2.75,"11",EL5= -3,"12",EL5= -3.25,"13",EL5= -3.5,"14",EL5= -3.75,"15",EL5=-4,"16")</f>
        <v>0</v>
      </c>
      <c r="EO5" s="10" t="n">
        <v>0.5</v>
      </c>
      <c r="EP5" s="11" t="str">
        <f aca="false">IF(EO5=0,"1","2")</f>
        <v>2</v>
      </c>
      <c r="EQ5" s="11" t="str">
        <f aca="false" t="array" ref="EQ5">_xlfn.IFS(EO5=0,"0", EO5=0.25, "1", EO5=0.5,"2", EO5=0.75,"3", EO5=1,"4",EO5=1.25,"5", EO5=1.5,"6", EO5=1.75,"7", EO5=2,"8", EO5=2.25,"9", EO5=2.25,"9",EO5=2.5,"10", EO5=2.75,"11", EO5=3,"12", EO5=3.25,"13", EO5=3.5,"14", EO5=3.75,"15",EO5=4,"16", EO5=-0.25, "17", bq=-0.5, "18")</f>
        <v>2</v>
      </c>
      <c r="ER5" s="10" t="n">
        <v>0.5</v>
      </c>
      <c r="ES5" s="11" t="str">
        <f aca="false">IF(ER5=0,"1","2")</f>
        <v>2</v>
      </c>
      <c r="ET5" s="11" t="str">
        <f aca="false" t="array" ref="ET5">_xlfn.IFS(ER5=0,"0", ER5=0.25, "1", ER5=0.5,"2", ER5=0.75,"3", ER5=1,"4",ER5=1.25,"5", ER5=1.5,"6", ER5=1.75,"7", ER5=2,"8", ER5=2.25,"9", ER5=2.25,"9",ER5=2.5,"10", ER5=2.75,"11", ER5=3,"12", ER5=3.25,"13", ER5=3.5,"14", ER5=3.75,"15",ER5=4,"16", ER5=-0.25, "17", bq=-0.5, "18")</f>
        <v>2</v>
      </c>
      <c r="EU5" s="34" t="n">
        <v>24</v>
      </c>
      <c r="EV5" s="14" t="str">
        <f aca="false">VLOOKUP(EU5,LEYENDA!$G$2:$H$8,2,TRUE())</f>
        <v>19-24</v>
      </c>
      <c r="EW5" s="14" t="str">
        <f aca="false" t="array" ref="EW5">_xlfn.IFS(EV5="0-5","1", EV5="6-12","2", EV5="13-18","3", EV5="19-24","4", EV5="25-36","5", EV5="37-48","6", EV5="49-60","7")</f>
        <v>4</v>
      </c>
    </row>
    <row r="6" customFormat="false" ht="13.5" hidden="false" customHeight="false" outlineLevel="0" collapsed="false">
      <c r="A6" s="1" t="n">
        <v>2</v>
      </c>
      <c r="B6" s="35" t="n">
        <v>3</v>
      </c>
      <c r="C6" s="33" t="n">
        <v>39171</v>
      </c>
      <c r="D6" s="6"/>
      <c r="E6" s="5" t="str">
        <f aca="false">VLOOKUP(A6,'286'!$A$3:$J$600,10,FALSE())</f>
        <v>ACEÑA ABEJÓN, JULIÁN</v>
      </c>
      <c r="F6" s="4" t="str">
        <f aca="false">VLOOKUP(A6,'286'!$A$3:$I$1768,3,FALSE())</f>
        <v>AAJU</v>
      </c>
      <c r="G6" s="6" t="n">
        <f aca="false">VLOOKUP(A6,'286'!$A$3:$I$1768,4,FALSE())</f>
        <v>20353</v>
      </c>
      <c r="H6" s="7" t="n">
        <f aca="false">YEAR(C6)-YEAR(G6)</f>
        <v>52</v>
      </c>
      <c r="I6" s="1" t="str">
        <f aca="false">VLOOKUP(H6,LEYENDA!$C$2:$D$6,2,TRUE())</f>
        <v>41-60</v>
      </c>
      <c r="J6" s="5" t="str">
        <f aca="false">VLOOKUP(A6,'286'!$A$3:$I$1768,7,FALSE())</f>
        <v>H</v>
      </c>
      <c r="K6" s="8" t="str">
        <f aca="false">VLOOKUP(A6,'286'!$A$3:$I$1768,2,FALSE())</f>
        <v>OD</v>
      </c>
      <c r="L6" s="4" t="str">
        <f aca="false">VLOOKUP(A6,'286'!$A$3:$I$1768,8,FALSE())</f>
        <v>D</v>
      </c>
      <c r="M6" s="4" t="str">
        <f aca="false">VLOOKUP(A6,'286'!$A$3:$I$1768,9,FALSE())</f>
        <v>D</v>
      </c>
      <c r="N6" s="8" t="str">
        <f aca="false">IF(R6=O6, "MISMA","CONTRARIA")</f>
        <v>MISMA</v>
      </c>
      <c r="O6" s="8" t="str">
        <f aca="false" t="array" ref="O6">_xlfn.IFS(L6="D","1", L6="I","2")</f>
        <v>1</v>
      </c>
      <c r="P6" s="8" t="str">
        <f aca="false" t="array" ref="P6">_xlfn.IFS(K6="OD","1", K6="OI","2")</f>
        <v>1</v>
      </c>
      <c r="Q6" s="1" t="str">
        <f aca="false" t="array" ref="Q6">_xlfn.IFS(J6="M","1", J6="H","2")</f>
        <v>2</v>
      </c>
      <c r="R6" s="8" t="str">
        <f aca="false" t="array" ref="R6">_xlfn.IFS(M6="D","1", M6="I","2")</f>
        <v>1</v>
      </c>
      <c r="S6" s="1" t="str">
        <f aca="false" t="array" ref="S6">_xlfn.IFS(N6="CONTRARIA", "1",N6= "MISMA","2")</f>
        <v>2</v>
      </c>
      <c r="T6" s="1" t="str">
        <f aca="false" t="array" ref="T6">_xlfn.IFS(I6="0-12","1", I6="13-24","2", I6="25-40","3", I6="41-60","4", I6="61-100","5")</f>
        <v>4</v>
      </c>
      <c r="U6" s="37" t="n">
        <v>2</v>
      </c>
      <c r="V6" s="1" t="str">
        <f aca="false">IF(U6="","",IF(AND(U6&gt;=-9,U6&lt;=-6.5),"-9 a -6,5",IF(AND(U6&gt;=-6,U6&lt;=-3.5),"-6 a -3,5",IF(AND(U6&gt;=-3,U6&lt;=-1),"-3 a -1",IF(U6=-0.5,"-0,5",IF(AND(U6&gt;=0,U6&lt;=2.5),"0 a 2,5",IF(AND(U6&gt;=3,U6&lt;=5.5),"3 a 5,5",IF(AND(U6&gt;=6,U6&lt;=8.5),"6 a 8,5",IF(AND(U6&gt;=9,U6&lt;=20),"9 a 20","Fuera de rango")))))))))</f>
        <v>0 a 2,5</v>
      </c>
      <c r="W6" s="11" t="n">
        <f aca="false">IF(V6="","",IF(V6="-9 a -6,5",2,IF(V6="-6 a -3,5",3,IF(V6="-3 a -1",4,IF(V6="-0,5","NORMA",IF(V6="0 a 2,5",5,IF(V6="3 a 5,5",6,IF(V6="6 a 8,5",7,IF(V6="9 a 20",8,"Fuera de rango")))))))))</f>
        <v>5</v>
      </c>
      <c r="X6" s="9" t="n">
        <v>0</v>
      </c>
      <c r="Y6" s="10" t="str">
        <f aca="false">IF(X6="","",IF(AND(X6&gt;=0,X6&lt;=4),"0 a 4",IF(AND(X6&gt;=4.5,X6&lt;=8.5),"4,5 a 8,5",IF(X6=9,"9",IF(AND(X6&gt;=9.5,X6&lt;=13),"9,5 a 13",IF(AND(X6&gt;=13.5,X6&lt;=20),"13,5 a 20",IF(AND(X6&gt;=20.5,X6&lt;=35),"20,5 a 35","Fuera de rango")))))))</f>
        <v>0 a 4</v>
      </c>
      <c r="Z6" s="11" t="n">
        <f aca="false">IF(Y6="","",IF(Y6="0 a 4",1,IF(Y6="4,5 a 8,5",2,IF(Y6="9","NORMA",IF(Y6="9,5 a 13",3,IF(Y6="13,5 a 20",4,IF(Y6="20,5 a 35",5,"Fuera de rango")))))))</f>
        <v>1</v>
      </c>
      <c r="AA6" s="37" t="n">
        <v>30</v>
      </c>
      <c r="AB6" s="10" t="str">
        <f aca="false">IF(AA6="","",IF(AND(AA6&gt;=0,AA6&lt;=9),"0 a 9",IF(AND(AA6&gt;=9.5,AA6&lt;=18.5),"9,5 a 18,5",IF(AA6=19,"19",IF(AND(AA6&gt;=19.5,AA6&lt;=28),"19,5 a 28",IF(AND(AA6&gt;=28.5,AA6&lt;=40),"28,5 a 40","Fuera de rango"))))))</f>
        <v>28,5 a 40</v>
      </c>
      <c r="AC6" s="11" t="n">
        <f aca="false" t="array" ref="AC6">_xlfn.IFS(AB6="","",AB6="0 a 9",1,AB6="9,5 a 18,5",2,AB6="19","NORMA",AB6="19,5 a 28",3,AB6="28,5 a 40",4,TRUE(),"Fuera de rango")</f>
        <v>4</v>
      </c>
      <c r="AD6" s="37" t="n">
        <v>6</v>
      </c>
      <c r="AE6" s="10" t="str">
        <f aca="false">IF(AD6="","",IF(AND(AD6&gt;=-10,AD6&lt;=0),"De -10 a 0",IF(AND(AD6&gt;=0.5,AD6&lt;=9.5),"0,5 a 9,5",IF(AD6=10,"10",IF(AND(AD6&gt;=10.5,AD6&lt;=20),"10,5 a 20",IF(AND(AD6&gt;=20.5,AD6&lt;=40),"20,5 a 40","Fuera de rango"))))))</f>
        <v>0,5 a 9,5</v>
      </c>
      <c r="AF6" s="12" t="n">
        <f aca="false">IF(AD6="","",IF(AND(AD6&gt;=-10,AD6&lt;=0),1,IF(AND(AD6&gt;=0.5,AD6&lt;=9.5),2,IF(AD6=10,"NORMA",IF(AND(AD6&gt;=10.5,AD6&lt;=20),3,IF(AND(AD6&gt;=20.5,AD6&lt;=40),4,""))))))</f>
        <v>2</v>
      </c>
      <c r="AH6" s="10" t="str">
        <f aca="false">IF(AG6="","",IF(AND(AG6&gt;=0,AG6&lt;=4),"0 a 4",IF(AND(AG6&gt;=4.5,AG6&lt;=8.5),"4,5 a 8,5",IF(AG6=9,"9",IF(AND(AG6&gt;=9.5,AG6&lt;=13),"9,5 a 13",IF(AND(AG6&gt;=13.5,AG6&lt;=25),"13,5 a 25","Fuera de rango"))))))</f>
        <v/>
      </c>
      <c r="AI6" s="11" t="str">
        <f aca="false">IF(AH6="","",IF(AH6="0 a 4",1,IF(AH6="4,5 a 8,5",2,IF(AH6="9","NORMA",IF(AH6="9,5 a 13",3,IF(AH6="13,5 a 25",4,""))))))</f>
        <v/>
      </c>
      <c r="AJ6" s="37" t="n">
        <v>2</v>
      </c>
      <c r="AK6" s="10" t="str">
        <f aca="false">IF(AJ6="","",IF(AND(AJ6&gt;=-15,AJ6&lt;=-10.5),"-15 a -10,5",IF(AND(AJ6&gt;=-10,AJ6&lt;=-4),"-10 a -4",IF(AND(AJ6&gt;=-4.5,AJ6&lt;=0),"-4,5 a 0",IF(AND(AJ6&gt;=0.5,AJ6&lt;=4.5),"0,5 a 4,5",IF(AJ6=5,"5",IF(AND(AJ6&gt;=5.5,AJ6&lt;=10),"5,5 a 10",IF(AND(AJ6&gt;=10.5,AJ6&lt;=20),"10,5 a 20","Fuera de rango"))))))))</f>
        <v>0,5 a 4,5</v>
      </c>
      <c r="AL6" s="11" t="n">
        <f aca="false">IF(AK6="","",IF(AK6="-15 a -10,5",1,IF(AK6="-10 a -4",2,IF(AK6="-4,5 a 0",3,IF(AK6="0,5 a 4,5",4,IF(AK6="5","NORMA",IF(AK6="5,5 a 10",5,IF(AK6="10,5 a 20",6,"Error"))))))))</f>
        <v>4</v>
      </c>
      <c r="AM6" s="37" t="n">
        <v>2</v>
      </c>
      <c r="AN6" s="10" t="str">
        <f aca="false">IF(AM6="","",IF(AND(AM6&gt;=-7.5,AM6&lt;=-5.5),"-7,5 a -5,5",IF(AND(AM6&gt;=-5,AM6&lt;=-3),"-5 a -3",IF(AND(AM6&gt;=-2.5,AM6&lt;=-0.5),"-2,5 a -0,5",IF(AM6=0,"0,00",IF(AND(AM6&gt;=0.5,AM6&lt;=2.5),"0,5 a 2,5",IF(AND(AM6&gt;=3,AM6&lt;=5),"3 a 5",IF(AND(AM6&gt;=5.5,AM6&lt;=7.5),"5,5 a 7,5",IF(AND(AM6&gt;=8,AM6&lt;=10),"8 a 10","Fuera de rango")))))))))</f>
        <v>0,5 a 2,5</v>
      </c>
      <c r="AO6" s="11" t="n">
        <f aca="false">IF(AN6="","",IF(AN6="-7,5 a -5,5",1,IF(AN6="-5 a -3",2,IF(AN6="-2,5 a -0,5",3,IF(AN6="0,00","NORMA",IF(AN6="0,5 a 2,5",4,IF(AN6="3 a 5",5,IF(AN6="5,5 a 7,5",6,IF(AN6="8 a 10",7,"Error")))))))))</f>
        <v>4</v>
      </c>
      <c r="AP6" s="37" t="n">
        <v>-6</v>
      </c>
      <c r="AQ6" s="10" t="str">
        <f aca="false">IF(AP6="","",IF(AND(AP6&gt;=-20,AP6&lt;=-9.5),"-20 a -9,5",IF(AND(AP6&gt;=-9,AP6&lt;=-6.5),"-9 a -6,5",IF(AP6=-6,"-6",IF(AND(AP6&gt;=-5.5,AP6&lt;=-3),"-5,5 a -3",IF(AND(AP6&gt;=-2.5,AP6&lt;=0),"-2,5 a 0",IF(AND(AP6&gt;=0.5,AP6&lt;=3),"0,5 a 3",IF(AND(AP6&gt;=3.5,AP6&lt;=6),"3,5 a 6",IF(AND(AP6&gt;=6.5,AP6&lt;=9),"6,5 a 9",IF(AND(AP6&gt;=9.5,AP6&lt;=20),"9,5 a 20","Fuera de rango"))))))))))</f>
        <v>-6</v>
      </c>
      <c r="AR6" s="11" t="str">
        <f aca="false">IF(AQ6="","",IF(AQ6="-20 a -9,5",1,IF(AQ6="-9 a -6,5",2,IF(AQ6="-6","NORMA",IF(AQ6="-5,5 a -3",3,IF(AQ6="-2,5 a 0",4,IF(AQ6="0,5 a 3",5,IF(AQ6="3,5 a 6",6,IF(AQ6="6,5 a 9",7,IF(AQ6="9,5 a 20",8,""))))))))))</f>
        <v>NORMA</v>
      </c>
      <c r="AS6" s="37" t="n">
        <v>3</v>
      </c>
      <c r="AT6" s="10" t="str">
        <f aca="false">IF(AS6="","",IF(AND(AS6&gt;=-16,AS6&lt;=-14),"-16 a -14",IF(AND(AS6&gt;=-13.5,AS6&lt;=-11.5),"-13,5 a -11,5",IF(AND(AS6&gt;=-11,AS6&lt;=-9),"-11 a -9",IF(AND(AS6&gt;=-8.5,AS6&lt;=-6.5),"-8,5 a -6,5",IF(AND(AS6&gt;=-6,AS6&lt;=-4),"-6 a -4",IF(AND(AS6&gt;=-3.5,AS6&lt;=-1.5),"-3,5 a -1,5",IF(AND(AS6&gt;=-1,AS6&lt;=1),"-1 a 1",IF(AND(AS6&gt;=1.5,AS6&lt;=3.5),"1,5 a 3,5",IF(AND(AS6&gt;=4,AS6&lt;=6),"4 a 6",IF(AND(AS6&gt;=6.5,AS6&lt;=8.5),"6,5 a 8,5",IF(AND(AS6&gt;=9,AS6&lt;=11),"9 a 11",IF(AND(AS6&gt;=11.5,AS6&lt;=13.5),"11,5 a 13,5",IF(AND(AS6&gt;=14,AS6&lt;=16),"14 a 16",IF(AND(AS6&gt;=16.5,AS6&lt;=18.5),"16,5 a 18,5",IF(AND(AS6&gt;=19,AS6&lt;=21),"19 a 21","Fuera de rango"))))))))))))))))</f>
        <v>1,5 a 3,5</v>
      </c>
      <c r="AU6" s="11" t="n">
        <f aca="false" t="array" ref="AU6">IF(AT6="","",_xlfn.IFS(AT6="-16 a -14",1,AT6="-13,5 a -11,5",2,AT6="-11 a -9",3,AT6="-8,5 a -6,5",4,AT6="-6 a -4",5,AT6="-3,5 a -1,5",6,AT6="-1 a 1",7,AT6="1,5 a 3,5",8,AT6="4 a 6","NORMA",AT6="6,5 a 8,5",9,AT6="9 a 11",10,AT6="11,5 a 13,5",11,AT6="14 a 16",12,AT6="16,5 a 18,5",13,AT6="19 a 21",14,TRUE(),""))</f>
        <v>8</v>
      </c>
      <c r="AV6" s="37" t="n">
        <v>2.25</v>
      </c>
      <c r="AW6" s="10" t="str">
        <f aca="false">IF(AV6="","",IF(AND(AV6&gt;=-1,AV6&lt;=-0.5),"-1 a -0,5",IF(AND(AV6&gt;-0.5,AV6&lt;=0),"De -0,5 a 0",IF(AND(AV6&gt;=0.25,AV6&lt;=0.75),"0,25 a 0,75",IF(AND(AV6&gt;=1,AV6&lt;=1.5),"1 a 1,5",IF(AND(AV6&gt;=1.75,AV6&lt;=2.25),"1,75 a 2,25",IF(AND(AV6&gt;=2.5,AV6&lt;=3),"2,5 a 3",IF(AND(AV6&gt;=3.25,AV6&lt;=3.75),"3,25 a 3,75","Fuera de rango"))))))))</f>
        <v>1,75 a 2,25</v>
      </c>
      <c r="AX6" s="11" t="n">
        <f aca="false">IF(AW6="","",IF(OR(AW6="-1 a -0,5",AW6="-1 a -0.5"),1,IF(OR(AW6="De -0,5 a 0",AW6="-0,5 a 0",AW6="De -0.5 a 0"),2,IF(OR(AW6="0,25 a 0,75",AW6="0.25 a 0.75"),"NORMA",IF(OR(AW6="1 a 1,5",AW6="1 a 1.5"),3,IF(OR(AW6="1,75 a 2,25",AW6="1.75 a 2.25"),4,IF(OR(AW6="2,5 a 3",AW6="2.5 a 3"),5,IF(OR(AW6="3,25 a 3,75",AW6="3.25 a 3.75"),6,""))))))))</f>
        <v>4</v>
      </c>
      <c r="AY6" s="37" t="n">
        <v>-6</v>
      </c>
      <c r="AZ6" s="10" t="str">
        <f aca="false">IF(AY6="","",IF(AND(AY6&gt;=-20,AY6&lt;=-9.5),"-20 a -9,5",IF(AND(AY6&gt;=-9,AY6&lt;=-6.5),"-9 a -6,5",IF(AY6=-6,"-6",IF(AND(AY6&gt;=-5.5,AY6&lt;=-3),"-5,5 a -3",IF(AND(AY6&gt;=-2.5,AY6&lt;=0),"-2,5 a 0",IF(AND(AY6&gt;=0.5,AY6&lt;=3),"0,5 a 3",IF(AND(AY6&gt;=3.5,AY6&lt;=6),"3,5 a 6","Fuera de rango"))))))))</f>
        <v>-6</v>
      </c>
      <c r="BA6" s="11" t="str">
        <f aca="false">IF(AZ6="","",IF(AZ6="-20 a -9,5",1,IF(AZ6="-9 a -6,5",2,IF(AZ6="-6","NORMA",IF(AZ6="-5,5 a -3",3,IF(AZ6="-2,5 a 0",4,IF(AZ6="0,5 a 3",5,IF(AZ6="3,5 a 6",6,""))))))))</f>
        <v>NORMA</v>
      </c>
      <c r="BB6" s="9" t="n">
        <v>0</v>
      </c>
      <c r="BC6" s="10" t="str">
        <f aca="false" t="array" ref="BC6">IF(BB6="","",_xlfn.IFS(AND(BB6&gt;=0,BB6&lt;=2),"0 a 2",AND(BB6&gt;=2.5,BB6&lt;=4.5),"2,5 a 4,5",AND(BB6&gt;=5,BB6&lt;=7),"5 a 7",AND(BB6&gt;=7.5,BB6&lt;=9.5),"7,5 a 9,5",AND(BB6&gt;=10,BB6&lt;=12),"10 a 12",AND(BB6&gt;=12.5,BB6&lt;=14.5),"12,5 a 14,5",BB6=15,"15",AND(BB6&gt;=15.5,BB6&lt;=17.5),"15,5 a 17,5",AND(BB6&gt;=18,BB6&lt;=20),"18 a 20",AND(BB6&gt;=20.5,BB6&lt;=22.5),"20,5 a 22,5",AND(BB6&gt;=23,BB6&lt;=25),"23 a 25",TRUE(),"Fuera de rango"))</f>
        <v>0 a 2</v>
      </c>
      <c r="BD6" s="11" t="n">
        <f aca="false" t="array" ref="BD6">IF(BC6="","",_xlfn.IFS(BC6="0 a 2",1,BC6="2,5 a 4,5",2,BC6="5 a 7",3,BC6="7,5 a 9,5",4,BC6="10 a 12",5,BC6="12,5 a 14,5",6,BC6="15","NORMA",BC6="15,5 a 17,5",7,BC6="18 a 20",8,BC6="20,5 a 22,5",9,BC6="23 a 25",10,TRUE(),"Fuera de rango"))</f>
        <v>1</v>
      </c>
      <c r="BE6" s="37" t="n">
        <v>30</v>
      </c>
      <c r="BF6" s="10" t="str">
        <f aca="false">IF(BE6="","",IF(AND(BE6&gt;=-20,BE6&lt;=-10),"-20 a -10",IF(AND(BE6&gt;=-9.5,BE6&lt;=0.5),"-9,5 a 0,5",IF(AND(BE6&gt;=1,BE6&lt;=11),"1 a 11",IF(AND(BE6&gt;=11.5,BE6&lt;=20.5),"11,5 a 20,5",IF(BE6=21,"21",IF(AND(BE6&gt;=21.5,BE6&lt;=31.5),"21,5 a 31,5",IF(AND(BE6&gt;=32,BE6&lt;=42),"32 a 42","Fuera de rango"))))))))</f>
        <v>21,5 a 31,5</v>
      </c>
      <c r="BG6" s="11" t="n">
        <f aca="false">IF(BF6="","",IF(BF6="-20 a -10",1,IF(BF6="-9,5 a 0,5",2,IF(BF6="1 a 11",3,IF(BF6="11,5 a 20,5",4,IF(BF6="21","NORMA",IF(BF6="21,5 a 31,5",5,IF(BF6="32 a 42",6,""))))))))</f>
        <v>5</v>
      </c>
      <c r="BH6" s="37" t="n">
        <v>10</v>
      </c>
      <c r="BI6" s="10" t="str">
        <f aca="false">IF(BH6="","",IF(AND(BH6&gt;=-20,BH6&lt;=-15),"-20 a -15",IF(AND(BH6&gt;=-14.5,BH6&lt;=-9.5),"-14,5 a -9,5",IF(AND(BH6&gt;=-9,BH6&lt;=-4),"-9 a -4",IF(AND(BH6&gt;=-3.5,BH6&lt;=2.5),"-3,5 a 2,5",IF(AND(BH6&gt;=3,BH6&lt;=8),"3 a 8",IF(AND(BH6&gt;=8.5,BH6&lt;=14.5),"8,5 a 14,5",IF(BH6=15,"15",IF(AND(BH6&gt;=15.5,BH6&lt;=20.5),"15,5 a 20,5",IF(AND(BH6&gt;=21,BH6&lt;=26),"21 a 26","Fuera de rango"))))))))))</f>
        <v>8,5 a 14,5</v>
      </c>
      <c r="BJ6" s="11" t="n">
        <f aca="false">IF(BI6="","",IF(BI6="-20 a -15",1,IF(BI6="-14,5 a -9,5",2,IF(BI6="-9 a -4",3,IF(BI6="-3,5 a 2,5",4,IF(BI6="3 a 8",5,IF(BI6="8,5 a 14,5",6,IF(BI6="15","NORMA",IF(BI6="15,5 a 20,5",7,IF(BI6="21 a 26",8,IF(BI6="26,5 a 31,5",9,"")))))))))))</f>
        <v>6</v>
      </c>
      <c r="BK6" s="9" t="n">
        <v>0</v>
      </c>
      <c r="BL6" s="10" t="str">
        <f aca="false">IF(BK6="","",IF(AND(BK6&gt;=0,BK6&lt;=2),"0 - 2",IF(AND(BK6&gt;=2.5,BK6&lt;=4.5),"2,5 - 4,5",IF(AND(BK6&gt;=5,BK6&lt;=7),"5 - 7",IF(AND(BK6&gt;=7.5,BK6&lt;=9.5),"7,5 - 9,5",IF(AND(BK6&gt;=10,BK6&lt;=12),"10 - 12",IF(AND(BK6&gt;=12.5,BK6&lt;=13.5),"12,5 - 13,5",IF(BK6=14,"14",IF(AND(BK6&gt;=14.5,BK6&lt;=16.5),"14,5 - 16,5",IF(AND(BK6&gt;=17,BK6&lt;=19),"17 - 19",IF(AND(BK6&gt;=19.5,BK6&lt;=21.5),"19,5 - 21,5",IF(AND(BK6&gt;=22,BK6&lt;=24),"22 - 24",IF(AND(BK6&gt;=24.5,BK6&lt;=26.5),"24,5 - 26,5",IF(AND(BK6&gt;=27,BK6&lt;=29),"27 - 29",IF(AND(BK6&gt;=29.5,BK6&lt;=30),"29,5 - 30","Fuera de rango")))))))))))))))</f>
        <v>0 - 2</v>
      </c>
      <c r="BM6" s="11" t="n">
        <f aca="false">IF(BL6="","",IF(BL6="0 - 2",1,IF(BL6="2,5 - 4,5",2,IF(BL6="5 - 7",3,IF(BL6="7,5 - 9,5",4,IF(BL6="10 - 12",5,IF(BL6="12,5 - 13,5",6,IF(BL6="14","NORMA",IF(BL6="14,5 - 16,5",7,IF(BL6="17 - 19",8,IF(BL6="19,5 - 21,5",9,IF(BL6="22 - 24",10,IF(BL6="24,5 - 26,5",11,IF(BL6="27 - 29",12,IF(BL6="29,5 - 30",13,"")))))))))))))))</f>
        <v>1</v>
      </c>
      <c r="BN6" s="37" t="n">
        <v>22</v>
      </c>
      <c r="BO6" s="11" t="str">
        <f aca="false">IF(BN6="","",IF(AND(BN6&gt;=-20,BN6&lt;=-10),"-20 a -10",IF(AND(BN6&gt;=-9.5,BN6&lt;=0.5),"-9,5 a 0,5",IF(AND(BN6&gt;=1,BN6&lt;=11),"1 a 11",IF(AND(BN6&gt;=11.5,BN6&lt;=21.5),"11,5 a 21,5",IF(BN6=22,"22",IF(AND(BN6&gt;=22.5,BN6&lt;=32.5),"22,5 a 32,5",IF(AND(BN6&gt;=33,BN6&lt;=43),"33 a 43","Fuera de rango"))))))))</f>
        <v>22</v>
      </c>
      <c r="BP6" s="11" t="str">
        <f aca="false">IF(BO6="","",IF(BO6="-20 a -10",1,IF(BO6="-9,5 a 0,5",2,IF(BO6="1 a 11",3,IF(BO6="11,5 a 21,5",4,IF(BO6="22","NORMA",IF(BO6="22,5 a 32,5",5,IF(BO6="33 a 43",6,""))))))))</f>
        <v>NORMA</v>
      </c>
      <c r="BQ6" s="37" t="n">
        <v>12</v>
      </c>
      <c r="BR6" s="10" t="str">
        <f aca="false">IF(BQ6="","",IF(AND(BQ6&gt;=-20,BQ6&lt;=-15),"-20 a -15",IF(AND(BQ6&gt;=-14.5,BQ6&lt;=-9.5),"-14,5 a -9,5",IF(AND(BQ6&gt;=-9,BQ6&lt;=-4),"-9 a -4",IF(AND(BQ6&gt;=-3.5,BQ6&lt;=2.5),"-3,5 a 2,5",IF(AND(BQ6&gt;=3,BQ6&lt;=8),"3 a 8",IF(AND(BQ6&gt;=8.5,BQ6&lt;=13.5),"8,5 a 13,5",IF(AND(BQ6&gt;=14,BQ6&lt;=17.5),"14 a 17,5",IF(BQ6=18,"18",IF(AND(BQ6&gt;=18.5,BQ6&lt;=23.5),"18,5 a 23,5",IF(AND(BQ6&gt;=24,BQ6&lt;=29),"24 a 29",IF(AND(BQ6&gt;=29.5,BQ6&lt;=34.5),"29,5 a 34,5",IF(AND(BQ6&gt;=35,BQ6&lt;=40),"35 a 40","Fuera de rango")))))))))))))</f>
        <v>8,5 a 13,5</v>
      </c>
      <c r="BS6" s="11" t="n">
        <f aca="false">IF(BR6="","",IF(BR6="-20 a -15",1,IF(BR6="-14,5 a -9,5",2,IF(BR6="-9 a -4",3,IF(BR6="-3,5 a 2,5",4,IF(BR6="3 a 8",5,IF(BR6="8,5 a 13,5",6,IF(BR6="14 a 17,5",7,IF(BR6="18","NORMA",IF(BR6="18,5 a 23,5",8,IF(BR6="24 a 29",9,IF(BR6="29,5 a 34,5",10,IF(BR6="35 a 40",11,"")))))))))))))</f>
        <v>6</v>
      </c>
      <c r="BT6" s="37" t="n">
        <v>1</v>
      </c>
      <c r="BU6" s="10" t="str">
        <f aca="false">IF(BT6="","",IF(AND(BT6&gt;=-20,BT6&lt;=-18),"-20 a -18",IF(AND(BT6&gt;=-17.5,BT6&lt;=-15.5),"-17,5 a -15,5",IF(AND(BT6&gt;=-15,BT6&lt;=-13),"-15 a -13",IF(AND(BT6&gt;=-12.5,BT6&lt;=-10.5),"-12,5 a -10,5",IF(AND(BT6&gt;=-10,BT6&lt;=-8),"-10 a -8",IF(AND(BT6&gt;=-7.5,BT6&lt;=-5.5),"-7,5 a -5,5",IF(AND(BT6&gt;=-5,BT6&lt;=-3),"-5 a -3",IF(AND(BT6&gt;=-2.5,BT6&lt;=-0.5),"-2,5 a -0,5",IF(BT6=0,"0",IF(AND(BT6&gt;=0.5,BT6&lt;=2.5),"0,5 a 2,5",IF(AND(BT6&gt;=3,BT6&lt;=5),"3 a 5",IF(AND(BT6&gt;=5.5,BT6&lt;=7.5),"5,5 a 7,5",IF(AND(BT6&gt;=8,BT6&lt;=10),"8 a 10",IF(AND(BT6&gt;=10.5,BT6&lt;=12.5),"10,5 a 12,5",IF(AND(BT6&gt;=13,BT6&lt;=15),"13 a 15",IF(AND(BT6&gt;=15.5,BT6&lt;=17.5),"15,5 a 17,5",IF(AND(BT6&gt;=18,BT6&lt;=20),"18 a 20","Fuera de rango"))))))))))))))))))</f>
        <v>0,5 a 2,5</v>
      </c>
      <c r="BV6" s="11" t="n">
        <f aca="false">IF(BT6="","",IF(BT6=0,"NORMA",IF(AND(BT6&gt;=-20,BT6&lt;=-18),2,IF(AND(BT6&gt;=-17.5,BT6&lt;=-15.5),2,IF(AND(BT6&gt;=-15,BT6&lt;=-13),3,IF(AND(BT6&gt;=-12.5,BT6&lt;=-10.5),4,IF(AND(BT6&gt;=-10,BT6&lt;=-8),5,IF(AND(BT6&gt;=-7.5,BT6&lt;=-5.5),6,IF(AND(BT6&gt;=-5,BT6&lt;=-3),7,IF(AND(BT6&gt;=-2.5,BT6&lt;=-0.5),8,IF(AND(BT6&gt;=0.5,BT6&lt;=2.5),9,IF(AND(BT6&gt;=3,BT6&lt;=5),10,IF(AND(BT6&gt;=5.5,BT6&lt;=7.5),11,IF(AND(BT6&gt;=8,BT6&lt;=10),12,IF(AND(BT6&gt;=10.5,BT6&lt;=12.5),13,IF(AND(BT6&gt;=13,BT6&lt;=15),14,IF(AND(BT6&gt;=15.5,BT6&lt;=17.5),15,IF(AND(BT6&gt;=18,BT6&lt;=20),16,"Fuera de rango"))))))))))))))))))</f>
        <v>9</v>
      </c>
      <c r="BW6" s="37" t="n">
        <v>-3.5</v>
      </c>
      <c r="BX6" s="10" t="n">
        <f aca="false">18.5- (0.3*H6)</f>
        <v>2.9</v>
      </c>
      <c r="BY6" s="10" t="n">
        <f aca="false">(BW6)-(BX6)</f>
        <v>-6.4</v>
      </c>
      <c r="BZ6" s="10" t="str">
        <f aca="false">IF(BY6="","",IF(BY6&lt;-27.5,"De -30 a -28",IF(BY6&lt;-25,"De -27,5 a -25,5",IF(BY6&lt;-22.5,"De -25 a -23",IF(BY6&lt;-20,"De -22,5 a -20,5",IF(BY6&lt;-17.5,"De -20 a -18",IF(BY6&lt;-15,"De -17,5 a -15,5",IF(BY6&lt;-12.5,"De -15 a -13",IF(BY6&lt;-10,"De -12,5 a -10,5",IF(BY6&lt;-7.5,"De -10 a -8",IF(BY6&lt;-5,"De -7,5 a -5,5",IF(BY6&lt;-2.5,"De -5 a -3",IF(BY6&lt;0,"De -2,5 a -0,5",IF(BY6&lt;2.5,"De 0 a 2",IF(BY6&lt;5,"De 2,5 a 4,5",IF(BY6&lt;7.5,"De 5 a 7",IF(BY6&lt;10,"De 7,5 a 9,5",IF(BY6&lt;12.5,"De 10 a 12",IF(BY6&lt;15,"De 12,5 a 14,5",IF(BY6&lt;17.5,"De 15 a 17",IF(BY6&lt;20,"De 17,5 a 19,5",IF(BY6&lt;22.5,"De 20 a 22",IF(BY6&lt;25,"De 22,5 a 24,5",IF(BY6&lt;27.5,"De 25 a 27","De 27,5 a 30"))))))))))))))))))))))))</f>
        <v>De -7,5 a -5,5</v>
      </c>
      <c r="CA6" s="12" t="n">
        <f aca="false">IF(BY6="","",IF(BY6&lt;=-28,1,IF(BY6&lt;=-25.5,2,IF(BY6&lt;=-23,3,IF(BY6&lt;=-20.5,4,IF(BY6&lt;=-18,5,IF(BY6&lt;=-15.5,6,IF(BY6&lt;=-13,7,IF(BY6&lt;=-10.5,8,IF(BY6&lt;=-8,9,IF(BY6&lt;=-5.5,10,IF(BY6&lt;=-3,11,IF(BY6&lt;=-0.5,12,IF(BY6&lt;=2,13,IF(BY6&lt;=4.5,14,IF(BY6&lt;=7,15,IF(BY6&lt;=9.5,16,IF(BY6&lt;=12,17,IF(BY6&lt;=14.5,18,IF(BY6&lt;=17,19,IF(BY6&lt;=19.5,20,IF(BY6&lt;=22,21,IF(BY6&lt;=24.5,22,IF(BY6&lt;=27,23,IF(BY6&lt;=30,24,"Fuera de rango")))))))))))))))))))))))))</f>
        <v>10</v>
      </c>
      <c r="CB6" s="37" t="n">
        <v>-3.5</v>
      </c>
      <c r="CC6" s="10" t="n">
        <f aca="false">18.5- (0.3*H6)</f>
        <v>2.9</v>
      </c>
      <c r="CD6" s="10" t="n">
        <f aca="false">(CB6)-(CC6)</f>
        <v>-6.4</v>
      </c>
      <c r="CE6" s="10" t="str">
        <f aca="false">IF(CD6="","",IF(CD6&lt;-27.5,"De -30 a -28",IF(CD6&lt;-25,"De -27,5 a -25,5",IF(CD6&lt;-22.5,"De -25 a -23",IF(CD6&lt;-20,"De -22,5 a -20,5",IF(CD6&lt;-17.5,"De -20 a -18",IF(CD6&lt;-15,"De -17,5 a -15,5",IF(CD6&lt;-12.5,"De -15 a -13",IF(CD6&lt;-10,"De -12,5 a -10,5",IF(CD6&lt;-7.5,"De -10 a -8",IF(CD6&lt;-5,"De -7,5 a -5,5",IF(CD6&lt;-2.5,"De -5 a -3",IF(CD6&lt;0,"De -2,5 a -0,5",IF(CD6&lt;=2,"De 0 a 2",IF(CD6&lt;=4.5,"De 2,5 a 4,5",IF(CD6&lt;=7,"De 5 a 7",IF(CD6&lt;=9.5,"De 7,5 a 9,5",IF(CD6&lt;=12,"De 10 a 12",IF(CD6&lt;=14.5,"De 12,5 a 14,5",IF(CD6&lt;=17,"De 15 a 17",IF(CD6&lt;=19.5,"De 17,5 a 19,5",IF(CD6&lt;=22,"De 20 a 22",IF(CD6&lt;=24.5,"De 22,5 a 24,5",IF(CD6&lt;=27,"De 25 a 27","De 27,5 a 30"))))))))))))))))))))))))</f>
        <v>De -7,5 a -5,5</v>
      </c>
      <c r="CF6" s="12" t="n">
        <f aca="false">IF(CD6="","",IF(CD6&lt;-27.5,1,IF(CD6&lt;-25,2,IF(CD6&lt;-22.5,3,IF(CD6&lt;-20,4,IF(CD6&lt;-17.5,5,IF(CD6&lt;-15,6,IF(CD6&lt;-12.5,7,IF(CD6&lt;-10,8,IF(CD6&lt;-7.5,9,IF(CD6&lt;-5,10,IF(CD6&lt;-2.5,11,IF(CD6&lt;0,12,IF(CD6&lt;2.5,13,IF(CD6&lt;5,14,IF(CD6&lt;7.5,15,IF(CD6&lt;10,16,IF(CD6&lt;12.5,17,IF(CD6&lt;15,18,IF(CD6&lt;17.5,19,IF(CD6&lt;20,20,IF(CD6&lt;22.5,21,IF(CD6&lt;25,22,IF(CD6&lt;27.5,23,24))))))))))))))))))))))))</f>
        <v>10</v>
      </c>
      <c r="CG6" s="37" t="n">
        <v>-1.25</v>
      </c>
      <c r="CH6" s="10" t="str">
        <f aca="false">IF(CG6="","",IF(AND(CG6&gt;=-10,CG6&lt;=-9.5),"-10 a -9,5",IF(AND(CG6&gt;-9.5,CG6&lt;=-8.5),"-9 a -8,5",IF(AND(CG6&gt;-8.5,CG6&lt;=-7.5),"-8 a -7,5",IF(AND(CG6&gt;-7.5,CG6&lt;=-6.5),"-7 a -6,5",IF(AND(CG6&gt;-6.5,CG6&lt;=-5.5),"-6 a -5,5",IF(AND(CG6&gt;-5.5,CG6&lt;=-4.5),"-5 a -4,5",IF(AND(CG6&gt;-4.5,CG6&lt;=-3.5),"-4 a -3,5",IF(AND(CG6&gt;-3.5,CG6&lt;=-2.5),"-3 a -2,5",IF(CG6=-2.25,"-2,25",IF(AND(CG6&gt;-2.5,CG6&lt;=-1.5),"-2 a -1,5",IF(AND(CG6&gt;-1.5,CG6&lt;=-0.5),"-1 a -0,5",IF(AND(CG6&gt;-0.5,CG6&lt;=0.5),"0 a 0,5",IF(AND(CG6&gt;0.5,CG6&lt;=1.5),"1 a 1,5",IF(AND(CG6&gt;1.5,CG6&lt;=2.5),"2 a 2,5",IF(AND(CG6&gt;2.5,CG6&lt;=3.5),"3 a 3,5",IF(AND(CG6&gt;3.5,CG6&lt;=4.5),"4 a 4,5",IF(AND(CG6&gt;4.5,CG6&lt;=5.5),"5 a 5,5",IF(AND(CG6&gt;5.5,CG6&lt;=6.5),"6 a 6,5",IF(AND(CG6&gt;6.5,CG6&lt;=7.5),"7 a 7,5",IF(AND(CG6&gt;7.5,CG6&lt;=8.5),"8 a 8,5",IF(AND(CG6&gt;8.5,CG6&lt;=9.5),"9 a 9,5",IF(CG6&gt;=10,"10","Fuera de rango")))))))))))))))))))))))</f>
        <v>-1 a -0,5</v>
      </c>
      <c r="CI6" s="11" t="n">
        <f aca="false">IF(CG6="","",IF(CG6=-2.25,"NORMA",IF(CG6&lt;=-9.5,1,IF(CG6&lt;=-8.5,2,IF(CG6&lt;=-7.5,3,IF(CG6&lt;=-6.5,4,IF(CG6&lt;=-5.5,5,IF(CG6&lt;=-4.5,6,IF(CG6&lt;=-3.5,7,IF(CG6&lt;=-2.5,8,IF(CG6&lt;=-1.5,9,IF(CG6&lt;=-0.5,10,IF(CG6&lt;=0.5,11,IF(CG6&lt;=1.5,12,IF(CG6&lt;=2.5,13,IF(CG6&lt;=3.5,14,IF(CG6&lt;=4.5,15,IF(CG6&lt;=5.5,16,IF(CG6&lt;=6.5,17,IF(CG6&lt;=7.5,18,IF(CG6&lt;=8.5,19,IF(CG6&lt;=9.5,20,IF(CG6=10,21,"Fuera de rango")))))))))))))))))))))))</f>
        <v>10</v>
      </c>
      <c r="CJ6" s="37" t="n">
        <v>1</v>
      </c>
      <c r="CK6" s="10" t="str">
        <f aca="false">IF(CJ6="","",IF(AND(CJ6&gt;=-6,CJ6&lt;=-5.5),"-6 a -5,5",IF(AND(CJ6&gt;-5.5,CJ6&lt;=-4.5),"-5 a -4,5",IF(AND(CJ6&gt;-4.5,CJ6&lt;=-3.5),"-4 a -3,5",IF(AND(CJ6&gt;-3.5,CJ6&lt;=-2.5),"-3 a -2,5",IF(AND(CJ6&gt;-2.5,CJ6&lt;=-1.5),"-2 a -1,5",IF(AND(CJ6&gt;-1.5,CJ6&lt;=-0.5),"-1 a -0,5",IF(AND(CJ6&gt;-0.5,CJ6&lt;=0.5),"0 a 0,5",IF(AND(CJ6&gt;0.5,CJ6&lt;=1.5),"1 a 1,5",IF(AND(CJ6&gt;1.5,CJ6&lt;2.5),"2",IF(AND(CJ6&gt;=2.5,CJ6&lt;=3),"2,5 a 3",IF(AND(CJ6&gt;3,CJ6&lt;=4),"3,5 a 4",IF(AND(CJ6&gt;4,CJ6&lt;=5),"4,5 a 5",IF(AND(CJ6&gt;5,CJ6&lt;=6),"5,5 a 6",IF(AND(CJ6&gt;6,CJ6&lt;=7),"6,5 a 7",IF(AND(CJ6&gt;7,CJ6&lt;=8),"7,5 a 8",IF(AND(CJ6&gt;8,CJ6&lt;=9.5),"8,5 a 9,5",IF(CJ6=10,"10","Fuera de rango"))))))))))))))))))</f>
        <v>1 a 1,5</v>
      </c>
      <c r="CL6" s="11" t="n">
        <f aca="false">IF(CK6="","",IF(OR(CK6="-6 a -5,5",CK6="-6 - -5,5"),1,IF(OR(CK6="-5 a -4,5",CK6="-5 - -4,5"),2,IF(OR(CK6="-4 a -3,5",CK6="-4 - -3,5"),3,IF(OR(CK6="-3 a -2,5",CK6="-3 - -2,5"),4,IF(OR(CK6="-2 a -1,5",CK6="-2 - -1,5"),5,IF(OR(CK6="-1 a -0,5",CK6="-1 - -0,5"),6,IF(OR(CK6="0 a 0,5",CK6="0 - 0,5"),7,IF(OR(CK6="1 a 1,5",CK6="1 - 1,5"),8,IF(CK6="2","NORMA",IF(OR(CK6="2,5 a 3",CK6="2,5 - 3"),9,IF(OR(CK6="3,5 a 4",CK6="3,5 - 4"),10,IF(OR(CK6="4,5 a 5",CK6="4,5 - 5"),11,IF(OR(CK6="5,5 a 6",CK6="5,5 - 6"),12,IF(OR(CK6="6,5 a 7",CK6="6,5 - 7"),13,IF(OR(CK6="7,5 a 8",CK6="7,5 - 8"),14,IF(OR(CK6="8,5 a 9",CK6="8,5 - 9,5",CK6="9 a 9,5"),15,IF(CK6="10",15,IF(OR(CK6="0,5 a 1",CK6="0,5 - 1"),7,"Fuera de rango")))))))))))))))))))</f>
        <v>8</v>
      </c>
      <c r="CM6" s="10" t="n">
        <v>0</v>
      </c>
      <c r="CN6" s="10" t="str">
        <f aca="false">IF(CM6=0,"0", " ")</f>
        <v>0</v>
      </c>
      <c r="CO6" s="10" t="str">
        <f aca="false">IF(CM6&gt;0,"EME"," ")</f>
        <v> </v>
      </c>
      <c r="CP6" s="10" t="n">
        <v>0</v>
      </c>
      <c r="CQ6" s="10" t="str">
        <f aca="false">IF(CP6&gt;0,"0", " ")</f>
        <v> </v>
      </c>
      <c r="CR6" s="10" t="str">
        <f aca="false">IF(CP6&gt;0,"EME"," ")</f>
        <v> </v>
      </c>
      <c r="CS6" s="37" t="n">
        <v>0</v>
      </c>
      <c r="CT6" s="10" t="str">
        <f aca="false">IF(CS6&gt;0,"1", " ")</f>
        <v> </v>
      </c>
      <c r="CU6" s="10" t="str">
        <f aca="false">IF(CS6&gt;0,"HIP"," ")</f>
        <v> </v>
      </c>
      <c r="CV6" s="37" t="n">
        <v>0</v>
      </c>
      <c r="CW6" s="10" t="str">
        <f aca="false">IF(CV6&gt;0,"1", " ")</f>
        <v> </v>
      </c>
      <c r="CX6" s="10" t="str">
        <f aca="false">IF(CV6&gt;0,"HIP"," ")</f>
        <v> </v>
      </c>
      <c r="CY6" s="37" t="n">
        <v>-0.75</v>
      </c>
      <c r="CZ6" s="11" t="str">
        <f aca="false">IF(CY6&lt;0,"2"," ")</f>
        <v>2</v>
      </c>
      <c r="DA6" s="11" t="str">
        <f aca="false">IF(CY6&lt;0,"MIO"," ")</f>
        <v>MIO</v>
      </c>
      <c r="DB6" s="37" t="n">
        <v>-0.25</v>
      </c>
      <c r="DC6" s="11" t="str">
        <f aca="false">IF(DB6&lt;0,"2"," ")</f>
        <v>2</v>
      </c>
      <c r="DD6" s="11" t="str">
        <f aca="false">IF(DB6&lt;0,"MIO"," ")</f>
        <v>MIO</v>
      </c>
      <c r="DE6" s="37" t="n">
        <v>-2.25</v>
      </c>
      <c r="DF6" s="11" t="str">
        <f aca="false">IF(DE6&lt;0,"3"," ")</f>
        <v>3</v>
      </c>
      <c r="DG6" s="11" t="str">
        <f aca="false">IF(DE6&lt;0,"AST"," ")</f>
        <v>AST</v>
      </c>
      <c r="DH6" s="37" t="n">
        <v>-0.75</v>
      </c>
      <c r="DI6" s="11" t="str">
        <f aca="false">IF(DH6&lt;0,"3"," ")</f>
        <v>3</v>
      </c>
      <c r="DJ6" s="11" t="str">
        <f aca="false">IF(DH6&lt;0,"AST"," ")</f>
        <v>AST</v>
      </c>
      <c r="DK6" s="37" t="n">
        <v>2.25</v>
      </c>
      <c r="DL6" s="10" t="str">
        <f aca="false">IF(DK6&gt;0,"4"," ")</f>
        <v>4</v>
      </c>
      <c r="DM6" s="10" t="str">
        <f aca="false">IF(DK6&gt;0,"PRE"," ")</f>
        <v>PRE</v>
      </c>
      <c r="DN6" s="37" t="n">
        <v>2.25</v>
      </c>
      <c r="DO6" s="10" t="str">
        <f aca="false">IF(DN6&gt;0,"4"," ")</f>
        <v>4</v>
      </c>
      <c r="DP6" s="10" t="str">
        <f aca="false">IF(DN6&gt;0,"PRE"," ")</f>
        <v>PRE</v>
      </c>
      <c r="DQ6" s="7" t="n">
        <v>3</v>
      </c>
      <c r="DR6" s="7" t="n">
        <v>3</v>
      </c>
      <c r="DS6" s="12" t="str">
        <f aca="false">CONCATENATE(CO6,CU6,DA6,DG6,DM6)</f>
        <v>  MIOASTPRE</v>
      </c>
      <c r="DT6" s="10" t="str">
        <f aca="false" t="array" ref="DT6">_xlfn.IFS(DS6="EME    ","0", DS6=" HIP   ","1", DS6="  MIO  ","2", DS6="   AST ","3", DS6="    PRE","4", DS6="EME   PRE","5", DS6=" HIP  PRE","6", DS6=" HIP AST ","7", DS6="  MIO PRE","8", DS6="  MIOAST ","9", DS6="   ASTPRE","10",DS6=" HIP ASTPRE","11", DS6="  MIOASTPRE","12", DS6="     ","0")</f>
        <v>12</v>
      </c>
      <c r="DU6" s="1" t="s">
        <v>153</v>
      </c>
      <c r="DV6" s="1" t="str">
        <f aca="false" t="array" ref="DV6">_xlfn.IFS(DU6="SI","2", DU6="NO","1")</f>
        <v>2</v>
      </c>
      <c r="DW6" s="38" t="n">
        <v>0</v>
      </c>
      <c r="DX6" s="11" t="str">
        <f aca="false">IF(DW6=0,"1","2")</f>
        <v>1</v>
      </c>
      <c r="DY6" s="11" t="str">
        <f aca="false" t="array" ref="DY6">_xlfn.IFS(DW6=0,"0", DW6=0.25, "1", DW6=0.5,"2", DW6=0.75,"3", DW6=1,"4",DW6=1.25,"5", DW6=1.5,"6", DW6=1.75,"7", DW6=2,"8")</f>
        <v>0</v>
      </c>
      <c r="DZ6" s="38" t="n">
        <v>0</v>
      </c>
      <c r="EA6" s="11" t="str">
        <f aca="false">IF(DZ6=0,"1","2")</f>
        <v>1</v>
      </c>
      <c r="EB6" s="11" t="str">
        <f aca="false" t="array" ref="EB6">_xlfn.IFS(DZ6=0,"0", DZ6=0.25, "1", DZ6=0.5,"2", DZ6=0.75,"3", DZ6=1,"4",DZ6=1.25,"5", DZ6=1.5,"6", DZ6=1.75,"7", DZ6=2,"8")</f>
        <v>0</v>
      </c>
      <c r="EC6" s="38" t="n">
        <v>0</v>
      </c>
      <c r="ED6" s="10" t="str">
        <f aca="false">IF(EC6=0,"1","2")</f>
        <v>1</v>
      </c>
      <c r="EE6" s="11" t="str">
        <f aca="false" t="array" ref="EE6">_xlfn.IFS(EC6=0,"0", EC6=-0.25, "1", EC6=-0.5,"2", EC6=-0.75,"3", EC6=-1,"4",EC6=-1.25,"5", EC6=-1.5,"6", EC6=-1.75,"7", EC6=-2,"8", EC6=-2.25,"9",EC6=-2.5,"10", EC6=-2.75,"11", EC6=-3,"12", EC6=-3.25,"13", EC6=-3.5,"14", EC6=-3.75,"15",EC6=-4,"16")</f>
        <v>0</v>
      </c>
      <c r="EF6" s="38" t="n">
        <v>0</v>
      </c>
      <c r="EG6" s="10" t="str">
        <f aca="false">IF(EF6=0,"1","2")</f>
        <v>1</v>
      </c>
      <c r="EH6" s="11" t="str">
        <f aca="false" t="array" ref="EH6">_xlfn.IFS(EF6=0,"0", EF6=-0.25, "1", EF6=-0.5,"2", EF6=-0.75,"3", EF6=-1,"4",EF6=-1.25,"5", EF6=-1.5,"6", EF6=-1.75,"7", EF6=-2,"8", EF6=-2.25,"9",EF6=-2.5,"10", EF6=-2.75,"11", EF6=-3,"12", EF6=-3.25,"13", EF6=-3.5,"14", EF6=-3.75,"15",EF6=-4,"16")</f>
        <v>0</v>
      </c>
      <c r="EI6" s="38" t="n">
        <v>0</v>
      </c>
      <c r="EJ6" s="11" t="str">
        <f aca="false">IF(EI6=0,"1","2")</f>
        <v>1</v>
      </c>
      <c r="EK6" s="11" t="str">
        <f aca="false" t="array" ref="EK6">_xlfn.IFS(EI6=0,"0", EI6=-0.25, "1", EI6=-0.5,"2", EI6=-0.75,"3", EI6=-1,"4",EI6=-1.25,"5", EI6=-1.5,"6", EI6=-1.75,"7", EI6=-2,"8", EI6=-2.25,"9", EI6=-2.25,"9",EI6=-2.5,"10", EI6=-2.75,"11", EI6=-3,"12", EI6=-3.25,"13", EI6=-3.5,"14", EI6=-3.75,"15",EI6=-4,"16", EI6=0.25, "17", EI6=0.5, "18")</f>
        <v>0</v>
      </c>
      <c r="EL6" s="38" t="n">
        <v>0</v>
      </c>
      <c r="EM6" s="11" t="str">
        <f aca="false">IF(EL6=0,"1","2")</f>
        <v>1</v>
      </c>
      <c r="EN6" s="11" t="str">
        <f aca="false" t="array" ref="EN6">_xlfn.IFS(EL6=0.25,"17",EL6=0.5,"18", EL6=0,"0", EL6=-0.25, "1", EL6=-0.5,"2", EL6=-0.75,"3", EL6=-1,"4",EL6=-1.25,"5", EL6=-1.5,"6", EL6=-1.75,"7", EL6=-2,"8",EL6= -2.25,"9",EL6=-2.5,"10",EL6= -2.75,"11",EL6= -3,"12",EL6= -3.25,"13",EL6= -3.5,"14",EL6= -3.75,"15",EL6=-4,"16")</f>
        <v>0</v>
      </c>
      <c r="EO6" s="38" t="n">
        <v>0.75</v>
      </c>
      <c r="EP6" s="11" t="str">
        <f aca="false">IF(EO6=0,"1","2")</f>
        <v>2</v>
      </c>
      <c r="EQ6" s="11" t="str">
        <f aca="false" t="array" ref="EQ6">_xlfn.IFS(EO6=0,"0", EO6=0.25, "1", EO6=0.5,"2", EO6=0.75,"3", EO6=1,"4",EO6=1.25,"5", EO6=1.5,"6", EO6=1.75,"7", EO6=2,"8", EO6=2.25,"9", EO6=2.25,"9",EO6=2.5,"10", EO6=2.75,"11", EO6=3,"12", EO6=3.25,"13", EO6=3.5,"14", EO6=3.75,"15",EO6=4,"16", EO6=-0.25, "17", bq=-0.5, "18")</f>
        <v>3</v>
      </c>
      <c r="ER6" s="38" t="n">
        <v>0.75</v>
      </c>
      <c r="ES6" s="11" t="str">
        <f aca="false">IF(ER6=0,"1","2")</f>
        <v>2</v>
      </c>
      <c r="ET6" s="11" t="str">
        <f aca="false" t="array" ref="ET6">_xlfn.IFS(ER6=0,"0", ER6=0.25, "1", ER6=0.5,"2", ER6=0.75,"3", ER6=1,"4",ER6=1.25,"5", ER6=1.5,"6", ER6=1.75,"7", ER6=2,"8", ER6=2.25,"9", ER6=2.25,"9",ER6=2.5,"10", ER6=2.75,"11", ER6=3,"12", ER6=3.25,"13", ER6=3.5,"14", ER6=3.75,"15",ER6=4,"16", ER6=-0.25, "17", bq=-0.5, "18")</f>
        <v>3</v>
      </c>
      <c r="EU6" s="39" t="n">
        <v>48</v>
      </c>
      <c r="EV6" s="14" t="str">
        <f aca="false">VLOOKUP(EU6,LEYENDA!$G$2:$H$8,2,TRUE())</f>
        <v>37-48</v>
      </c>
      <c r="EW6" s="14" t="str">
        <f aca="false" t="array" ref="EW6">_xlfn.IFS(EV6="0-5","1", EV6="6-12","2", EV6="13-18","3", EV6="19-24","4", EV6="25-36","5", EV6="37-48","6", EV6="49-60","7")</f>
        <v>6</v>
      </c>
    </row>
    <row r="7" customFormat="false" ht="13.5" hidden="false" customHeight="false" outlineLevel="0" collapsed="false">
      <c r="A7" s="1" t="n">
        <v>2</v>
      </c>
      <c r="B7" s="32" t="n">
        <v>4</v>
      </c>
      <c r="C7" s="33" t="n">
        <v>42828</v>
      </c>
      <c r="D7" s="6"/>
      <c r="E7" s="5" t="str">
        <f aca="false">VLOOKUP(A7,'286'!$A$3:$J$600,10,FALSE())</f>
        <v>ACEÑA ABEJÓN, JULIÁN</v>
      </c>
      <c r="F7" s="4" t="str">
        <f aca="false">VLOOKUP(A7,'286'!$A$3:$I$1768,3,FALSE())</f>
        <v>AAJU</v>
      </c>
      <c r="G7" s="6" t="n">
        <f aca="false">VLOOKUP(A7,'286'!$A$3:$I$1768,4,FALSE())</f>
        <v>20353</v>
      </c>
      <c r="H7" s="7" t="n">
        <f aca="false">YEAR(C7)-YEAR(G7)</f>
        <v>62</v>
      </c>
      <c r="I7" s="1" t="str">
        <f aca="false">VLOOKUP(H7,LEYENDA!$C$2:$D$6,2,TRUE())</f>
        <v>61-100</v>
      </c>
      <c r="J7" s="5" t="str">
        <f aca="false">VLOOKUP(A7,'286'!$A$3:$I$1768,7,FALSE())</f>
        <v>H</v>
      </c>
      <c r="K7" s="8" t="str">
        <f aca="false">VLOOKUP(A7,'286'!$A$3:$I$1768,2,FALSE())</f>
        <v>OD</v>
      </c>
      <c r="L7" s="4" t="str">
        <f aca="false">VLOOKUP(A7,'286'!$A$3:$I$1768,8,FALSE())</f>
        <v>D</v>
      </c>
      <c r="M7" s="4" t="str">
        <f aca="false">VLOOKUP(A7,'286'!$A$3:$I$1768,9,FALSE())</f>
        <v>D</v>
      </c>
      <c r="N7" s="8" t="str">
        <f aca="false">IF(R7=O7, "MISMA","CONTRARIA")</f>
        <v>MISMA</v>
      </c>
      <c r="O7" s="8" t="str">
        <f aca="false" t="array" ref="O7">_xlfn.IFS(L7="D","1", L7="I","2")</f>
        <v>1</v>
      </c>
      <c r="P7" s="8" t="str">
        <f aca="false" t="array" ref="P7">_xlfn.IFS(K7="OD","1", K7="OI","2")</f>
        <v>1</v>
      </c>
      <c r="Q7" s="1" t="str">
        <f aca="false" t="array" ref="Q7">_xlfn.IFS(J7="M","1", J7="H","2")</f>
        <v>2</v>
      </c>
      <c r="R7" s="8" t="str">
        <f aca="false" t="array" ref="R7">_xlfn.IFS(M7="D","1", M7="I","2")</f>
        <v>1</v>
      </c>
      <c r="S7" s="1" t="str">
        <f aca="false" t="array" ref="S7">_xlfn.IFS(N7="CONTRARIA", "1",N7= "MISMA","2")</f>
        <v>2</v>
      </c>
      <c r="T7" s="1" t="str">
        <f aca="false" t="array" ref="T7">_xlfn.IFS(I7="0-12","1", I7="13-24","2", I7="25-40","3", I7="41-60","4", I7="61-100","5")</f>
        <v>5</v>
      </c>
      <c r="U7" s="37" t="n">
        <v>0</v>
      </c>
      <c r="V7" s="1" t="str">
        <f aca="false">IF(U7="","",IF(AND(U7&gt;=-9,U7&lt;=-6.5),"-9 a -6,5",IF(AND(U7&gt;=-6,U7&lt;=-3.5),"-6 a -3,5",IF(AND(U7&gt;=-3,U7&lt;=-1),"-3 a -1",IF(U7=-0.5,"-0,5",IF(AND(U7&gt;=0,U7&lt;=2.5),"0 a 2,5",IF(AND(U7&gt;=3,U7&lt;=5.5),"3 a 5,5",IF(AND(U7&gt;=6,U7&lt;=8.5),"6 a 8,5",IF(AND(U7&gt;=9,U7&lt;=20),"9 a 20","Fuera de rango")))))))))</f>
        <v>0 a 2,5</v>
      </c>
      <c r="W7" s="11" t="n">
        <f aca="false">IF(V7="","",IF(V7="-9 a -6,5",2,IF(V7="-6 a -3,5",3,IF(V7="-3 a -1",4,IF(V7="-0,5","NORMA",IF(V7="0 a 2,5",5,IF(V7="3 a 5,5",6,IF(V7="6 a 8,5",7,IF(V7="9 a 20",8,"Fuera de rango")))))))))</f>
        <v>5</v>
      </c>
      <c r="X7" s="9" t="n">
        <v>0</v>
      </c>
      <c r="Y7" s="10" t="str">
        <f aca="false">IF(X7="","",IF(AND(X7&gt;=0,X7&lt;=4),"0 a 4",IF(AND(X7&gt;=4.5,X7&lt;=8.5),"4,5 a 8,5",IF(X7=9,"9",IF(AND(X7&gt;=9.5,X7&lt;=13),"9,5 a 13",IF(AND(X7&gt;=13.5,X7&lt;=20),"13,5 a 20",IF(AND(X7&gt;=20.5,X7&lt;=35),"20,5 a 35","Fuera de rango")))))))</f>
        <v>0 a 4</v>
      </c>
      <c r="Z7" s="11" t="n">
        <f aca="false">IF(Y7="","",IF(Y7="0 a 4",1,IF(Y7="4,5 a 8,5",2,IF(Y7="9","NORMA",IF(Y7="9,5 a 13",3,IF(Y7="13,5 a 20",4,IF(Y7="20,5 a 35",5,"Fuera de rango")))))))</f>
        <v>1</v>
      </c>
      <c r="AA7" s="37" t="n">
        <v>27</v>
      </c>
      <c r="AB7" s="10" t="str">
        <f aca="false">IF(AA7="","",IF(AND(AA7&gt;=0,AA7&lt;=9),"0 a 9",IF(AND(AA7&gt;=9.5,AA7&lt;=18.5),"9,5 a 18,5",IF(AA7=19,"19",IF(AND(AA7&gt;=19.5,AA7&lt;=28),"19,5 a 28",IF(AND(AA7&gt;=28.5,AA7&lt;=40),"28,5 a 40","Fuera de rango"))))))</f>
        <v>19,5 a 28</v>
      </c>
      <c r="AC7" s="11" t="n">
        <f aca="false" t="array" ref="AC7">_xlfn.IFS(AB7="","",AB7="0 a 9",1,AB7="9,5 a 18,5",2,AB7="19","NORMA",AB7="19,5 a 28",3,AB7="28,5 a 40",4,TRUE(),"Fuera de rango")</f>
        <v>3</v>
      </c>
      <c r="AD7" s="37" t="n">
        <v>16</v>
      </c>
      <c r="AE7" s="10" t="str">
        <f aca="false">IF(AD7="","",IF(AND(AD7&gt;=-10,AD7&lt;=0),"De -10 a 0",IF(AND(AD7&gt;=0.5,AD7&lt;=9.5),"0,5 a 9,5",IF(AD7=10,"10",IF(AND(AD7&gt;=10.5,AD7&lt;=20),"10,5 a 20",IF(AND(AD7&gt;=20.5,AD7&lt;=40),"20,5 a 40","Fuera de rango"))))))</f>
        <v>10,5 a 20</v>
      </c>
      <c r="AF7" s="12" t="n">
        <f aca="false">IF(AD7="","",IF(AND(AD7&gt;=-10,AD7&lt;=0),1,IF(AND(AD7&gt;=0.5,AD7&lt;=9.5),2,IF(AD7=10,"NORMA",IF(AND(AD7&gt;=10.5,AD7&lt;=20),3,IF(AND(AD7&gt;=20.5,AD7&lt;=40),4,""))))))</f>
        <v>3</v>
      </c>
      <c r="AH7" s="10" t="str">
        <f aca="false">IF(AG7="","",IF(AND(AG7&gt;=0,AG7&lt;=4),"0 a 4",IF(AND(AG7&gt;=4.5,AG7&lt;=8.5),"4,5 a 8,5",IF(AG7=9,"9",IF(AND(AG7&gt;=9.5,AG7&lt;=13),"9,5 a 13",IF(AND(AG7&gt;=13.5,AG7&lt;=25),"13,5 a 25","Fuera de rango"))))))</f>
        <v/>
      </c>
      <c r="AI7" s="11" t="str">
        <f aca="false">IF(AH7="","",IF(AH7="0 a 4",1,IF(AH7="4,5 a 8,5",2,IF(AH7="9","NORMA",IF(AH7="9,5 a 13",3,IF(AH7="13,5 a 25",4,""))))))</f>
        <v/>
      </c>
      <c r="AJ7" s="37" t="n">
        <v>2</v>
      </c>
      <c r="AK7" s="10" t="str">
        <f aca="false">IF(AJ7="","",IF(AND(AJ7&gt;=-15,AJ7&lt;=-10.5),"-15 a -10,5",IF(AND(AJ7&gt;=-10,AJ7&lt;=-4),"-10 a -4",IF(AND(AJ7&gt;=-4.5,AJ7&lt;=0),"-4,5 a 0",IF(AND(AJ7&gt;=0.5,AJ7&lt;=4.5),"0,5 a 4,5",IF(AJ7=5,"5",IF(AND(AJ7&gt;=5.5,AJ7&lt;=10),"5,5 a 10",IF(AND(AJ7&gt;=10.5,AJ7&lt;=20),"10,5 a 20","Fuera de rango"))))))))</f>
        <v>0,5 a 4,5</v>
      </c>
      <c r="AL7" s="11" t="n">
        <f aca="false">IF(AK7="","",IF(AK7="-15 a -10,5",1,IF(AK7="-10 a -4",2,IF(AK7="-4,5 a 0",3,IF(AK7="0,5 a 4,5",4,IF(AK7="5","NORMA",IF(AK7="5,5 a 10",5,IF(AK7="10,5 a 20",6,"Error"))))))))</f>
        <v>4</v>
      </c>
      <c r="AM7" s="37" t="n">
        <v>-1</v>
      </c>
      <c r="AN7" s="10" t="str">
        <f aca="false">IF(AM7="","",IF(AND(AM7&gt;=-7.5,AM7&lt;=-5.5),"-7,5 a -5,5",IF(AND(AM7&gt;=-5,AM7&lt;=-3),"-5 a -3",IF(AND(AM7&gt;=-2.5,AM7&lt;=-0.5),"-2,5 a -0,5",IF(AM7=0,"0,00",IF(AND(AM7&gt;=0.5,AM7&lt;=2.5),"0,5 a 2,5",IF(AND(AM7&gt;=3,AM7&lt;=5),"3 a 5",IF(AND(AM7&gt;=5.5,AM7&lt;=7.5),"5,5 a 7,5",IF(AND(AM7&gt;=8,AM7&lt;=10),"8 a 10","Fuera de rango")))))))))</f>
        <v>-2,5 a -0,5</v>
      </c>
      <c r="AO7" s="11" t="n">
        <f aca="false">IF(AN7="","",IF(AN7="-7,5 a -5,5",1,IF(AN7="-5 a -3",2,IF(AN7="-2,5 a -0,5",3,IF(AN7="0,00","NORMA",IF(AN7="0,5 a 2,5",4,IF(AN7="3 a 5",5,IF(AN7="5,5 a 7,5",6,IF(AN7="8 a 10",7,"Error")))))))))</f>
        <v>3</v>
      </c>
      <c r="AP7" s="37" t="n">
        <v>-3</v>
      </c>
      <c r="AQ7" s="10" t="str">
        <f aca="false">IF(AP7="","",IF(AND(AP7&gt;=-20,AP7&lt;=-9.5),"-20 a -9,5",IF(AND(AP7&gt;=-9,AP7&lt;=-6.5),"-9 a -6,5",IF(AP7=-6,"-6",IF(AND(AP7&gt;=-5.5,AP7&lt;=-3),"-5,5 a -3",IF(AND(AP7&gt;=-2.5,AP7&lt;=0),"-2,5 a 0",IF(AND(AP7&gt;=0.5,AP7&lt;=3),"0,5 a 3",IF(AND(AP7&gt;=3.5,AP7&lt;=6),"3,5 a 6",IF(AND(AP7&gt;=6.5,AP7&lt;=9),"6,5 a 9",IF(AND(AP7&gt;=9.5,AP7&lt;=20),"9,5 a 20","Fuera de rango"))))))))))</f>
        <v>-5,5 a -3</v>
      </c>
      <c r="AR7" s="11" t="n">
        <f aca="false">IF(AQ7="","",IF(AQ7="-20 a -9,5",1,IF(AQ7="-9 a -6,5",2,IF(AQ7="-6","NORMA",IF(AQ7="-5,5 a -3",3,IF(AQ7="-2,5 a 0",4,IF(AQ7="0,5 a 3",5,IF(AQ7="3,5 a 6",6,IF(AQ7="6,5 a 9",7,IF(AQ7="9,5 a 20",8,""))))))))))</f>
        <v>3</v>
      </c>
      <c r="AS7" s="37" t="n">
        <v>-2</v>
      </c>
      <c r="AT7" s="10" t="str">
        <f aca="false">IF(AS7="","",IF(AND(AS7&gt;=-16,AS7&lt;=-14),"-16 a -14",IF(AND(AS7&gt;=-13.5,AS7&lt;=-11.5),"-13,5 a -11,5",IF(AND(AS7&gt;=-11,AS7&lt;=-9),"-11 a -9",IF(AND(AS7&gt;=-8.5,AS7&lt;=-6.5),"-8,5 a -6,5",IF(AND(AS7&gt;=-6,AS7&lt;=-4),"-6 a -4",IF(AND(AS7&gt;=-3.5,AS7&lt;=-1.5),"-3,5 a -1,5",IF(AND(AS7&gt;=-1,AS7&lt;=1),"-1 a 1",IF(AND(AS7&gt;=1.5,AS7&lt;=3.5),"1,5 a 3,5",IF(AND(AS7&gt;=4,AS7&lt;=6),"4 a 6",IF(AND(AS7&gt;=6.5,AS7&lt;=8.5),"6,5 a 8,5",IF(AND(AS7&gt;=9,AS7&lt;=11),"9 a 11",IF(AND(AS7&gt;=11.5,AS7&lt;=13.5),"11,5 a 13,5",IF(AND(AS7&gt;=14,AS7&lt;=16),"14 a 16",IF(AND(AS7&gt;=16.5,AS7&lt;=18.5),"16,5 a 18,5",IF(AND(AS7&gt;=19,AS7&lt;=21),"19 a 21","Fuera de rango"))))))))))))))))</f>
        <v>-3,5 a -1,5</v>
      </c>
      <c r="AU7" s="11" t="n">
        <f aca="false" t="array" ref="AU7">IF(AT7="","",_xlfn.IFS(AT7="-16 a -14",1,AT7="-13,5 a -11,5",2,AT7="-11 a -9",3,AT7="-8,5 a -6,5",4,AT7="-6 a -4",5,AT7="-3,5 a -1,5",6,AT7="-1 a 1",7,AT7="1,5 a 3,5",8,AT7="4 a 6","NORMA",AT7="6,5 a 8,5",9,AT7="9 a 11",10,AT7="11,5 a 13,5",11,AT7="14 a 16",12,AT7="16,5 a 18,5",13,AT7="19 a 21",14,TRUE(),""))</f>
        <v>6</v>
      </c>
      <c r="AV7" s="37" t="n">
        <v>2.5</v>
      </c>
      <c r="AW7" s="10" t="str">
        <f aca="false">IF(AV7="","",IF(AND(AV7&gt;=-1,AV7&lt;=-0.5),"-1 a -0,5",IF(AND(AV7&gt;-0.5,AV7&lt;=0),"De -0,5 a 0",IF(AND(AV7&gt;=0.25,AV7&lt;=0.75),"0,25 a 0,75",IF(AND(AV7&gt;=1,AV7&lt;=1.5),"1 a 1,5",IF(AND(AV7&gt;=1.75,AV7&lt;=2.25),"1,75 a 2,25",IF(AND(AV7&gt;=2.5,AV7&lt;=3),"2,5 a 3",IF(AND(AV7&gt;=3.25,AV7&lt;=3.75),"3,25 a 3,75","Fuera de rango"))))))))</f>
        <v>2,5 a 3</v>
      </c>
      <c r="AX7" s="11" t="n">
        <f aca="false">IF(AW7="","",IF(OR(AW7="-1 a -0,5",AW7="-1 a -0.5"),1,IF(OR(AW7="De -0,5 a 0",AW7="-0,5 a 0",AW7="De -0.5 a 0"),2,IF(OR(AW7="0,25 a 0,75",AW7="0.25 a 0.75"),"NORMA",IF(OR(AW7="1 a 1,5",AW7="1 a 1.5"),3,IF(OR(AW7="1,75 a 2,25",AW7="1.75 a 2.25"),4,IF(OR(AW7="2,5 a 3",AW7="2.5 a 3"),5,IF(OR(AW7="3,25 a 3,75",AW7="3.25 a 3.75"),6,""))))))))</f>
        <v>5</v>
      </c>
      <c r="AY7" s="37" t="n">
        <v>-3</v>
      </c>
      <c r="AZ7" s="10" t="str">
        <f aca="false">IF(AY7="","",IF(AND(AY7&gt;=-20,AY7&lt;=-9.5),"-20 a -9,5",IF(AND(AY7&gt;=-9,AY7&lt;=-6.5),"-9 a -6,5",IF(AY7=-6,"-6",IF(AND(AY7&gt;=-5.5,AY7&lt;=-3),"-5,5 a -3",IF(AND(AY7&gt;=-2.5,AY7&lt;=0),"-2,5 a 0",IF(AND(AY7&gt;=0.5,AY7&lt;=3),"0,5 a 3",IF(AND(AY7&gt;=3.5,AY7&lt;=6),"3,5 a 6","Fuera de rango"))))))))</f>
        <v>-5,5 a -3</v>
      </c>
      <c r="BA7" s="11" t="n">
        <f aca="false">IF(AZ7="","",IF(AZ7="-20 a -9,5",1,IF(AZ7="-9 a -6,5",2,IF(AZ7="-6","NORMA",IF(AZ7="-5,5 a -3",3,IF(AZ7="-2,5 a 0",4,IF(AZ7="0,5 a 3",5,IF(AZ7="3,5 a 6",6,""))))))))</f>
        <v>3</v>
      </c>
      <c r="BB7" s="9" t="n">
        <v>0</v>
      </c>
      <c r="BC7" s="10" t="str">
        <f aca="false" t="array" ref="BC7">IF(BB7="","",_xlfn.IFS(AND(BB7&gt;=0,BB7&lt;=2),"0 a 2",AND(BB7&gt;=2.5,BB7&lt;=4.5),"2,5 a 4,5",AND(BB7&gt;=5,BB7&lt;=7),"5 a 7",AND(BB7&gt;=7.5,BB7&lt;=9.5),"7,5 a 9,5",AND(BB7&gt;=10,BB7&lt;=12),"10 a 12",AND(BB7&gt;=12.5,BB7&lt;=14.5),"12,5 a 14,5",BB7=15,"15",AND(BB7&gt;=15.5,BB7&lt;=17.5),"15,5 a 17,5",AND(BB7&gt;=18,BB7&lt;=20),"18 a 20",AND(BB7&gt;=20.5,BB7&lt;=22.5),"20,5 a 22,5",AND(BB7&gt;=23,BB7&lt;=25),"23 a 25",TRUE(),"Fuera de rango"))</f>
        <v>0 a 2</v>
      </c>
      <c r="BD7" s="11" t="n">
        <f aca="false" t="array" ref="BD7">IF(BC7="","",_xlfn.IFS(BC7="0 a 2",1,BC7="2,5 a 4,5",2,BC7="5 a 7",3,BC7="7,5 a 9,5",4,BC7="10 a 12",5,BC7="12,5 a 14,5",6,BC7="15","NORMA",BC7="15,5 a 17,5",7,BC7="18 a 20",8,BC7="20,5 a 22,5",9,BC7="23 a 25",10,TRUE(),"Fuera de rango"))</f>
        <v>1</v>
      </c>
      <c r="BE7" s="37" t="n">
        <v>30</v>
      </c>
      <c r="BF7" s="10" t="str">
        <f aca="false">IF(BE7="","",IF(AND(BE7&gt;=-20,BE7&lt;=-10),"-20 a -10",IF(AND(BE7&gt;=-9.5,BE7&lt;=0.5),"-9,5 a 0,5",IF(AND(BE7&gt;=1,BE7&lt;=11),"1 a 11",IF(AND(BE7&gt;=11.5,BE7&lt;=20.5),"11,5 a 20,5",IF(BE7=21,"21",IF(AND(BE7&gt;=21.5,BE7&lt;=31.5),"21,5 a 31,5",IF(AND(BE7&gt;=32,BE7&lt;=42),"32 a 42","Fuera de rango"))))))))</f>
        <v>21,5 a 31,5</v>
      </c>
      <c r="BG7" s="11" t="n">
        <f aca="false">IF(BF7="","",IF(BF7="-20 a -10",1,IF(BF7="-9,5 a 0,5",2,IF(BF7="1 a 11",3,IF(BF7="11,5 a 20,5",4,IF(BF7="21","NORMA",IF(BF7="21,5 a 31,5",5,IF(BF7="32 a 42",6,""))))))))</f>
        <v>5</v>
      </c>
      <c r="BH7" s="37" t="n">
        <v>11</v>
      </c>
      <c r="BI7" s="10" t="str">
        <f aca="false">IF(BH7="","",IF(AND(BH7&gt;=-20,BH7&lt;=-15),"-20 a -15",IF(AND(BH7&gt;=-14.5,BH7&lt;=-9.5),"-14,5 a -9,5",IF(AND(BH7&gt;=-9,BH7&lt;=-4),"-9 a -4",IF(AND(BH7&gt;=-3.5,BH7&lt;=2.5),"-3,5 a 2,5",IF(AND(BH7&gt;=3,BH7&lt;=8),"3 a 8",IF(AND(BH7&gt;=8.5,BH7&lt;=14.5),"8,5 a 14,5",IF(BH7=15,"15",IF(AND(BH7&gt;=15.5,BH7&lt;=20.5),"15,5 a 20,5",IF(AND(BH7&gt;=21,BH7&lt;=26),"21 a 26","Fuera de rango"))))))))))</f>
        <v>8,5 a 14,5</v>
      </c>
      <c r="BJ7" s="11" t="n">
        <f aca="false">IF(BI7="","",IF(BI7="-20 a -15",1,IF(BI7="-14,5 a -9,5",2,IF(BI7="-9 a -4",3,IF(BI7="-3,5 a 2,5",4,IF(BI7="3 a 8",5,IF(BI7="8,5 a 14,5",6,IF(BI7="15","NORMA",IF(BI7="15,5 a 20,5",7,IF(BI7="21 a 26",8,IF(BI7="26,5 a 31,5",9,"")))))))))))</f>
        <v>6</v>
      </c>
      <c r="BK7" s="9" t="n">
        <v>0</v>
      </c>
      <c r="BL7" s="10" t="str">
        <f aca="false">IF(BK7="","",IF(AND(BK7&gt;=0,BK7&lt;=2),"0 - 2",IF(AND(BK7&gt;=2.5,BK7&lt;=4.5),"2,5 - 4,5",IF(AND(BK7&gt;=5,BK7&lt;=7),"5 - 7",IF(AND(BK7&gt;=7.5,BK7&lt;=9.5),"7,5 - 9,5",IF(AND(BK7&gt;=10,BK7&lt;=12),"10 - 12",IF(AND(BK7&gt;=12.5,BK7&lt;=13.5),"12,5 - 13,5",IF(BK7=14,"14",IF(AND(BK7&gt;=14.5,BK7&lt;=16.5),"14,5 - 16,5",IF(AND(BK7&gt;=17,BK7&lt;=19),"17 - 19",IF(AND(BK7&gt;=19.5,BK7&lt;=21.5),"19,5 - 21,5",IF(AND(BK7&gt;=22,BK7&lt;=24),"22 - 24",IF(AND(BK7&gt;=24.5,BK7&lt;=26.5),"24,5 - 26,5",IF(AND(BK7&gt;=27,BK7&lt;=29),"27 - 29",IF(AND(BK7&gt;=29.5,BK7&lt;=30),"29,5 - 30","Fuera de rango")))))))))))))))</f>
        <v>0 - 2</v>
      </c>
      <c r="BM7" s="11" t="n">
        <f aca="false">IF(BL7="","",IF(BL7="0 - 2",1,IF(BL7="2,5 - 4,5",2,IF(BL7="5 - 7",3,IF(BL7="7,5 - 9,5",4,IF(BL7="10 - 12",5,IF(BL7="12,5 - 13,5",6,IF(BL7="14","NORMA",IF(BL7="14,5 - 16,5",7,IF(BL7="17 - 19",8,IF(BL7="19,5 - 21,5",9,IF(BL7="22 - 24",10,IF(BL7="24,5 - 26,5",11,IF(BL7="27 - 29",12,IF(BL7="29,5 - 30",13,"")))))))))))))))</f>
        <v>1</v>
      </c>
      <c r="BN7" s="37" t="n">
        <v>14</v>
      </c>
      <c r="BO7" s="10" t="str">
        <f aca="false">IF(BN7="","",IF(AND(BN7&gt;=-20,BN7&lt;=-10),"-20 a -10",IF(AND(BN7&gt;=-9.5,BN7&lt;=0.5),"-9,5 a 0,5",IF(AND(BN7&gt;=1,BN7&lt;=11),"1 a 11",IF(AND(BN7&gt;=11.5,BN7&lt;=21.5),"11,5 a 21,5",IF(BN7=22,"22",IF(AND(BN7&gt;=22.5,BN7&lt;=32.5),"22,5 a 32,5",IF(AND(BN7&gt;=33,BN7&lt;=43),"33 a 43","Fuera de rango"))))))))</f>
        <v>11,5 a 21,5</v>
      </c>
      <c r="BP7" s="11" t="n">
        <f aca="false">IF(BO7="","",IF(BO7="-20 a -10",1,IF(BO7="-9,5 a 0,5",2,IF(BO7="1 a 11",3,IF(BO7="11,5 a 21,5",4,IF(BO7="22","NORMA",IF(BO7="22,5 a 32,5",5,IF(BO7="33 a 43",6,""))))))))</f>
        <v>4</v>
      </c>
      <c r="BQ7" s="37" t="n">
        <v>8</v>
      </c>
      <c r="BR7" s="10" t="str">
        <f aca="false">IF(BQ7="","",IF(AND(BQ7&gt;=-20,BQ7&lt;=-15),"-20 a -15",IF(AND(BQ7&gt;=-14.5,BQ7&lt;=-9.5),"-14,5 a -9,5",IF(AND(BQ7&gt;=-9,BQ7&lt;=-4),"-9 a -4",IF(AND(BQ7&gt;=-3.5,BQ7&lt;=2.5),"-3,5 a 2,5",IF(AND(BQ7&gt;=3,BQ7&lt;=8),"3 a 8",IF(AND(BQ7&gt;=8.5,BQ7&lt;=13.5),"8,5 a 13,5",IF(AND(BQ7&gt;=14,BQ7&lt;=17.5),"14 a 17,5",IF(BQ7=18,"18",IF(AND(BQ7&gt;=18.5,BQ7&lt;=23.5),"18,5 a 23,5",IF(AND(BQ7&gt;=24,BQ7&lt;=29),"24 a 29",IF(AND(BQ7&gt;=29.5,BQ7&lt;=34.5),"29,5 a 34,5",IF(AND(BQ7&gt;=35,BQ7&lt;=40),"35 a 40","Fuera de rango")))))))))))))</f>
        <v>3 a 8</v>
      </c>
      <c r="BS7" s="11" t="n">
        <f aca="false">IF(BR7="","",IF(BR7="-20 a -15",1,IF(BR7="-14,5 a -9,5",2,IF(BR7="-9 a -4",3,IF(BR7="-3,5 a 2,5",4,IF(BR7="3 a 8",5,IF(BR7="8,5 a 13,5",6,IF(BR7="14 a 17,5",7,IF(BR7="18","NORMA",IF(BR7="18,5 a 23,5",8,IF(BR7="24 a 29",9,IF(BR7="29,5 a 34,5",10,IF(BR7="35 a 40",11,"")))))))))))))</f>
        <v>5</v>
      </c>
      <c r="BT7" s="37" t="n">
        <v>0</v>
      </c>
      <c r="BU7" s="10" t="str">
        <f aca="false">IF(BT7="","",IF(AND(BT7&gt;=-20,BT7&lt;=-18),"-20 a -18",IF(AND(BT7&gt;=-17.5,BT7&lt;=-15.5),"-17,5 a -15,5",IF(AND(BT7&gt;=-15,BT7&lt;=-13),"-15 a -13",IF(AND(BT7&gt;=-12.5,BT7&lt;=-10.5),"-12,5 a -10,5",IF(AND(BT7&gt;=-10,BT7&lt;=-8),"-10 a -8",IF(AND(BT7&gt;=-7.5,BT7&lt;=-5.5),"-7,5 a -5,5",IF(AND(BT7&gt;=-5,BT7&lt;=-3),"-5 a -3",IF(AND(BT7&gt;=-2.5,BT7&lt;=-0.5),"-2,5 a -0,5",IF(BT7=0,"0",IF(AND(BT7&gt;=0.5,BT7&lt;=2.5),"0,5 a 2,5",IF(AND(BT7&gt;=3,BT7&lt;=5),"3 a 5",IF(AND(BT7&gt;=5.5,BT7&lt;=7.5),"5,5 a 7,5",IF(AND(BT7&gt;=8,BT7&lt;=10),"8 a 10",IF(AND(BT7&gt;=10.5,BT7&lt;=12.5),"10,5 a 12,5",IF(AND(BT7&gt;=13,BT7&lt;=15),"13 a 15",IF(AND(BT7&gt;=15.5,BT7&lt;=17.5),"15,5 a 17,5",IF(AND(BT7&gt;=18,BT7&lt;=20),"18 a 20","Fuera de rango"))))))))))))))))))</f>
        <v>0</v>
      </c>
      <c r="BV7" s="11" t="str">
        <f aca="false">IF(BT7="","",IF(BT7=0,"NORMA",IF(AND(BT7&gt;=-20,BT7&lt;=-18),2,IF(AND(BT7&gt;=-17.5,BT7&lt;=-15.5),2,IF(AND(BT7&gt;=-15,BT7&lt;=-13),3,IF(AND(BT7&gt;=-12.5,BT7&lt;=-10.5),4,IF(AND(BT7&gt;=-10,BT7&lt;=-8),5,IF(AND(BT7&gt;=-7.5,BT7&lt;=-5.5),6,IF(AND(BT7&gt;=-5,BT7&lt;=-3),7,IF(AND(BT7&gt;=-2.5,BT7&lt;=-0.5),8,IF(AND(BT7&gt;=0.5,BT7&lt;=2.5),9,IF(AND(BT7&gt;=3,BT7&lt;=5),10,IF(AND(BT7&gt;=5.5,BT7&lt;=7.5),11,IF(AND(BT7&gt;=8,BT7&lt;=10),12,IF(AND(BT7&gt;=10.5,BT7&lt;=12.5),13,IF(AND(BT7&gt;=13,BT7&lt;=15),14,IF(AND(BT7&gt;=15.5,BT7&lt;=17.5),15,IF(AND(BT7&gt;=18,BT7&lt;=20),16,"Fuera de rango"))))))))))))))))))</f>
        <v>NORMA</v>
      </c>
      <c r="BW7" s="37" t="n">
        <v>-3.25</v>
      </c>
      <c r="BX7" s="10" t="n">
        <f aca="false">18.5- (0.3*H7)</f>
        <v>-0.0999999999999979</v>
      </c>
      <c r="BY7" s="10" t="n">
        <f aca="false">(BW7)-(BX7)</f>
        <v>-3.15</v>
      </c>
      <c r="BZ7" s="10" t="str">
        <f aca="false">IF(BY7="","",IF(BY7&lt;-27.5,"De -30 a -28",IF(BY7&lt;-25,"De -27,5 a -25,5",IF(BY7&lt;-22.5,"De -25 a -23",IF(BY7&lt;-20,"De -22,5 a -20,5",IF(BY7&lt;-17.5,"De -20 a -18",IF(BY7&lt;-15,"De -17,5 a -15,5",IF(BY7&lt;-12.5,"De -15 a -13",IF(BY7&lt;-10,"De -12,5 a -10,5",IF(BY7&lt;-7.5,"De -10 a -8",IF(BY7&lt;-5,"De -7,5 a -5,5",IF(BY7&lt;-2.5,"De -5 a -3",IF(BY7&lt;0,"De -2,5 a -0,5",IF(BY7&lt;2.5,"De 0 a 2",IF(BY7&lt;5,"De 2,5 a 4,5",IF(BY7&lt;7.5,"De 5 a 7",IF(BY7&lt;10,"De 7,5 a 9,5",IF(BY7&lt;12.5,"De 10 a 12",IF(BY7&lt;15,"De 12,5 a 14,5",IF(BY7&lt;17.5,"De 15 a 17",IF(BY7&lt;20,"De 17,5 a 19,5",IF(BY7&lt;22.5,"De 20 a 22",IF(BY7&lt;25,"De 22,5 a 24,5",IF(BY7&lt;27.5,"De 25 a 27","De 27,5 a 30"))))))))))))))))))))))))</f>
        <v>De -5 a -3</v>
      </c>
      <c r="CA7" s="12" t="n">
        <f aca="false">IF(BY7="","",IF(BY7&lt;=-28,1,IF(BY7&lt;=-25.5,2,IF(BY7&lt;=-23,3,IF(BY7&lt;=-20.5,4,IF(BY7&lt;=-18,5,IF(BY7&lt;=-15.5,6,IF(BY7&lt;=-13,7,IF(BY7&lt;=-10.5,8,IF(BY7&lt;=-8,9,IF(BY7&lt;=-5.5,10,IF(BY7&lt;=-3,11,IF(BY7&lt;=-0.5,12,IF(BY7&lt;=2,13,IF(BY7&lt;=4.5,14,IF(BY7&lt;=7,15,IF(BY7&lt;=9.5,16,IF(BY7&lt;=12,17,IF(BY7&lt;=14.5,18,IF(BY7&lt;=17,19,IF(BY7&lt;=19.5,20,IF(BY7&lt;=22,21,IF(BY7&lt;=24.5,22,IF(BY7&lt;=27,23,IF(BY7&lt;=30,24,"Fuera de rango")))))))))))))))))))))))))</f>
        <v>11</v>
      </c>
      <c r="CB7" s="37" t="n">
        <v>-3.25</v>
      </c>
      <c r="CC7" s="10" t="n">
        <f aca="false">18.5- (0.3*H7)</f>
        <v>-0.0999999999999979</v>
      </c>
      <c r="CD7" s="10" t="n">
        <f aca="false">(CB7)-(CC7)</f>
        <v>-3.15</v>
      </c>
      <c r="CE7" s="10" t="str">
        <f aca="false">IF(CD7="","",IF(CD7&lt;-27.5,"De -30 a -28",IF(CD7&lt;-25,"De -27,5 a -25,5",IF(CD7&lt;-22.5,"De -25 a -23",IF(CD7&lt;-20,"De -22,5 a -20,5",IF(CD7&lt;-17.5,"De -20 a -18",IF(CD7&lt;-15,"De -17,5 a -15,5",IF(CD7&lt;-12.5,"De -15 a -13",IF(CD7&lt;-10,"De -12,5 a -10,5",IF(CD7&lt;-7.5,"De -10 a -8",IF(CD7&lt;-5,"De -7,5 a -5,5",IF(CD7&lt;-2.5,"De -5 a -3",IF(CD7&lt;0,"De -2,5 a -0,5",IF(CD7&lt;=2,"De 0 a 2",IF(CD7&lt;=4.5,"De 2,5 a 4,5",IF(CD7&lt;=7,"De 5 a 7",IF(CD7&lt;=9.5,"De 7,5 a 9,5",IF(CD7&lt;=12,"De 10 a 12",IF(CD7&lt;=14.5,"De 12,5 a 14,5",IF(CD7&lt;=17,"De 15 a 17",IF(CD7&lt;=19.5,"De 17,5 a 19,5",IF(CD7&lt;=22,"De 20 a 22",IF(CD7&lt;=24.5,"De 22,5 a 24,5",IF(CD7&lt;=27,"De 25 a 27","De 27,5 a 30"))))))))))))))))))))))))</f>
        <v>De -5 a -3</v>
      </c>
      <c r="CF7" s="12" t="n">
        <f aca="false">IF(CD7="","",IF(CD7&lt;-27.5,1,IF(CD7&lt;-25,2,IF(CD7&lt;-22.5,3,IF(CD7&lt;-20,4,IF(CD7&lt;-17.5,5,IF(CD7&lt;-15,6,IF(CD7&lt;-12.5,7,IF(CD7&lt;-10,8,IF(CD7&lt;-7.5,9,IF(CD7&lt;-5,10,IF(CD7&lt;-2.5,11,IF(CD7&lt;0,12,IF(CD7&lt;2.5,13,IF(CD7&lt;5,14,IF(CD7&lt;7.5,15,IF(CD7&lt;10,16,IF(CD7&lt;12.5,17,IF(CD7&lt;15,18,IF(CD7&lt;17.5,19,IF(CD7&lt;20,20,IF(CD7&lt;22.5,21,IF(CD7&lt;25,22,IF(CD7&lt;27.5,23,24))))))))))))))))))))))))</f>
        <v>11</v>
      </c>
      <c r="CG7" s="37" t="n">
        <v>-1.25</v>
      </c>
      <c r="CH7" s="10" t="str">
        <f aca="false">IF(CG7="","",IF(AND(CG7&gt;=-10,CG7&lt;=-9.5),"-10 a -9,5",IF(AND(CG7&gt;-9.5,CG7&lt;=-8.5),"-9 a -8,5",IF(AND(CG7&gt;-8.5,CG7&lt;=-7.5),"-8 a -7,5",IF(AND(CG7&gt;-7.5,CG7&lt;=-6.5),"-7 a -6,5",IF(AND(CG7&gt;-6.5,CG7&lt;=-5.5),"-6 a -5,5",IF(AND(CG7&gt;-5.5,CG7&lt;=-4.5),"-5 a -4,5",IF(AND(CG7&gt;-4.5,CG7&lt;=-3.5),"-4 a -3,5",IF(AND(CG7&gt;-3.5,CG7&lt;=-2.5),"-3 a -2,5",IF(CG7=-2.25,"-2,25",IF(AND(CG7&gt;-2.5,CG7&lt;=-1.5),"-2 a -1,5",IF(AND(CG7&gt;-1.5,CG7&lt;=-0.5),"-1 a -0,5",IF(AND(CG7&gt;-0.5,CG7&lt;=0.5),"0 a 0,5",IF(AND(CG7&gt;0.5,CG7&lt;=1.5),"1 a 1,5",IF(AND(CG7&gt;1.5,CG7&lt;=2.5),"2 a 2,5",IF(AND(CG7&gt;2.5,CG7&lt;=3.5),"3 a 3,5",IF(AND(CG7&gt;3.5,CG7&lt;=4.5),"4 a 4,5",IF(AND(CG7&gt;4.5,CG7&lt;=5.5),"5 a 5,5",IF(AND(CG7&gt;5.5,CG7&lt;=6.5),"6 a 6,5",IF(AND(CG7&gt;6.5,CG7&lt;=7.5),"7 a 7,5",IF(AND(CG7&gt;7.5,CG7&lt;=8.5),"8 a 8,5",IF(AND(CG7&gt;8.5,CG7&lt;=9.5),"9 a 9,5",IF(CG7&gt;=10,"10","Fuera de rango")))))))))))))))))))))))</f>
        <v>-1 a -0,5</v>
      </c>
      <c r="CI7" s="11" t="n">
        <f aca="false">IF(CG7="","",IF(CG7=-2.25,"NORMA",IF(CG7&lt;=-9.5,1,IF(CG7&lt;=-8.5,2,IF(CG7&lt;=-7.5,3,IF(CG7&lt;=-6.5,4,IF(CG7&lt;=-5.5,5,IF(CG7&lt;=-4.5,6,IF(CG7&lt;=-3.5,7,IF(CG7&lt;=-2.5,8,IF(CG7&lt;=-1.5,9,IF(CG7&lt;=-0.5,10,IF(CG7&lt;=0.5,11,IF(CG7&lt;=1.5,12,IF(CG7&lt;=2.5,13,IF(CG7&lt;=3.5,14,IF(CG7&lt;=4.5,15,IF(CG7&lt;=5.5,16,IF(CG7&lt;=6.5,17,IF(CG7&lt;=7.5,18,IF(CG7&lt;=8.5,19,IF(CG7&lt;=9.5,20,IF(CG7=10,21,"Fuera de rango")))))))))))))))))))))))</f>
        <v>10</v>
      </c>
      <c r="CJ7" s="37" t="n">
        <v>1.25</v>
      </c>
      <c r="CK7" s="10" t="str">
        <f aca="false">IF(CJ7="","",IF(AND(CJ7&gt;=-6,CJ7&lt;=-5.5),"-6 a -5,5",IF(AND(CJ7&gt;-5.5,CJ7&lt;=-4.5),"-5 a -4,5",IF(AND(CJ7&gt;-4.5,CJ7&lt;=-3.5),"-4 a -3,5",IF(AND(CJ7&gt;-3.5,CJ7&lt;=-2.5),"-3 a -2,5",IF(AND(CJ7&gt;-2.5,CJ7&lt;=-1.5),"-2 a -1,5",IF(AND(CJ7&gt;-1.5,CJ7&lt;=-0.5),"-1 a -0,5",IF(AND(CJ7&gt;-0.5,CJ7&lt;=0.5),"0 a 0,5",IF(AND(CJ7&gt;0.5,CJ7&lt;=1.5),"1 a 1,5",IF(AND(CJ7&gt;1.5,CJ7&lt;2.5),"2",IF(AND(CJ7&gt;=2.5,CJ7&lt;=3),"2,5 a 3",IF(AND(CJ7&gt;3,CJ7&lt;=4),"3,5 a 4",IF(AND(CJ7&gt;4,CJ7&lt;=5),"4,5 a 5",IF(AND(CJ7&gt;5,CJ7&lt;=6),"5,5 a 6",IF(AND(CJ7&gt;6,CJ7&lt;=7),"6,5 a 7",IF(AND(CJ7&gt;7,CJ7&lt;=8),"7,5 a 8",IF(AND(CJ7&gt;8,CJ7&lt;=9.5),"8,5 a 9,5",IF(CJ7=10,"10","Fuera de rango"))))))))))))))))))</f>
        <v>1 a 1,5</v>
      </c>
      <c r="CL7" s="11" t="n">
        <f aca="false">IF(CK7="","",IF(OR(CK7="-6 a -5,5",CK7="-6 - -5,5"),1,IF(OR(CK7="-5 a -4,5",CK7="-5 - -4,5"),2,IF(OR(CK7="-4 a -3,5",CK7="-4 - -3,5"),3,IF(OR(CK7="-3 a -2,5",CK7="-3 - -2,5"),4,IF(OR(CK7="-2 a -1,5",CK7="-2 - -1,5"),5,IF(OR(CK7="-1 a -0,5",CK7="-1 - -0,5"),6,IF(OR(CK7="0 a 0,5",CK7="0 - 0,5"),7,IF(OR(CK7="1 a 1,5",CK7="1 - 1,5"),8,IF(CK7="2","NORMA",IF(OR(CK7="2,5 a 3",CK7="2,5 - 3"),9,IF(OR(CK7="3,5 a 4",CK7="3,5 - 4"),10,IF(OR(CK7="4,5 a 5",CK7="4,5 - 5"),11,IF(OR(CK7="5,5 a 6",CK7="5,5 - 6"),12,IF(OR(CK7="6,5 a 7",CK7="6,5 - 7"),13,IF(OR(CK7="7,5 a 8",CK7="7,5 - 8"),14,IF(OR(CK7="8,5 a 9",CK7="8,5 - 9,5",CK7="9 a 9,5"),15,IF(CK7="10",15,IF(OR(CK7="0,5 a 1",CK7="0,5 - 1"),7,"Fuera de rango")))))))))))))))))))</f>
        <v>8</v>
      </c>
      <c r="CM7" s="10" t="n">
        <v>0</v>
      </c>
      <c r="CN7" s="10" t="str">
        <f aca="false">IF(CM7=0,"0", " ")</f>
        <v>0</v>
      </c>
      <c r="CO7" s="10" t="str">
        <f aca="false">IF(CM7&gt;0,"EME"," ")</f>
        <v> </v>
      </c>
      <c r="CP7" s="10" t="n">
        <v>0</v>
      </c>
      <c r="CQ7" s="10" t="str">
        <f aca="false">IF(CP7&gt;0,"0", " ")</f>
        <v> </v>
      </c>
      <c r="CR7" s="10" t="str">
        <f aca="false">IF(CP7&gt;0,"EME"," ")</f>
        <v> </v>
      </c>
      <c r="CS7" s="37" t="n">
        <v>0.25</v>
      </c>
      <c r="CT7" s="10" t="str">
        <f aca="false">IF(CS7&gt;0,"1", " ")</f>
        <v>1</v>
      </c>
      <c r="CU7" s="10" t="str">
        <f aca="false">IF(CS7&gt;0,"HIP"," ")</f>
        <v>HIP</v>
      </c>
      <c r="CV7" s="37" t="n">
        <v>1.25</v>
      </c>
      <c r="CW7" s="10" t="str">
        <f aca="false">IF(CV7&gt;0,"1", " ")</f>
        <v>1</v>
      </c>
      <c r="CX7" s="10" t="str">
        <f aca="false">IF(CV7&gt;0,"HIP"," ")</f>
        <v>HIP</v>
      </c>
      <c r="CY7" s="37" t="n">
        <v>0</v>
      </c>
      <c r="CZ7" s="11" t="str">
        <f aca="false">IF(CY7&lt;0,"2"," ")</f>
        <v> </v>
      </c>
      <c r="DA7" s="11" t="str">
        <f aca="false">IF(CY7&lt;0,"MIO"," ")</f>
        <v> </v>
      </c>
      <c r="DB7" s="37" t="n">
        <v>0</v>
      </c>
      <c r="DC7" s="11" t="str">
        <f aca="false">IF(DB7&lt;0,"2"," ")</f>
        <v> </v>
      </c>
      <c r="DD7" s="11" t="str">
        <f aca="false">IF(DB7&lt;0,"MIO"," ")</f>
        <v> </v>
      </c>
      <c r="DE7" s="37" t="n">
        <v>0</v>
      </c>
      <c r="DF7" s="11" t="str">
        <f aca="false">IF(DE7&lt;0,"3"," ")</f>
        <v> </v>
      </c>
      <c r="DG7" s="11" t="str">
        <f aca="false">IF(DE7&lt;0,"AST"," ")</f>
        <v> </v>
      </c>
      <c r="DH7" s="37" t="n">
        <v>0</v>
      </c>
      <c r="DI7" s="11" t="str">
        <f aca="false">IF(DH7&lt;0,"3"," ")</f>
        <v> </v>
      </c>
      <c r="DJ7" s="11" t="str">
        <f aca="false">IF(DH7&lt;0,"AST"," ")</f>
        <v> </v>
      </c>
      <c r="DK7" s="37" t="n">
        <v>2.75</v>
      </c>
      <c r="DL7" s="10" t="str">
        <f aca="false">IF(DK7&gt;0,"4"," ")</f>
        <v>4</v>
      </c>
      <c r="DM7" s="10" t="str">
        <f aca="false">IF(DK7&gt;0,"PRE"," ")</f>
        <v>PRE</v>
      </c>
      <c r="DN7" s="37" t="n">
        <v>2.75</v>
      </c>
      <c r="DO7" s="10" t="str">
        <f aca="false">IF(DN7&gt;0,"4"," ")</f>
        <v>4</v>
      </c>
      <c r="DP7" s="10" t="str">
        <f aca="false">IF(DN7&gt;0,"PRE"," ")</f>
        <v>PRE</v>
      </c>
      <c r="DQ7" s="7" t="n">
        <v>3</v>
      </c>
      <c r="DR7" s="7" t="n">
        <v>3</v>
      </c>
      <c r="DS7" s="12" t="str">
        <f aca="false">CONCATENATE(CO7,CU7,DA7,DG7,DM7)</f>
        <v> HIP  PRE</v>
      </c>
      <c r="DT7" s="10" t="str">
        <f aca="false" t="array" ref="DT7">_xlfn.IFS(DS7="EME    ","0", DS7=" HIP   ","1", DS7="  MIO  ","2", DS7="   AST ","3", DS7="    PRE","4", DS7="EME   PRE","5", DS7=" HIP  PRE","6", DS7=" HIP AST ","7", DS7="  MIO PRE","8", DS7="  MIOAST ","9", DS7="   ASTPRE","10",DS7=" HIP ASTPRE","11", DS7="  MIOASTPRE","12", DS7="     ","0")</f>
        <v>6</v>
      </c>
      <c r="DU7" s="1" t="s">
        <v>153</v>
      </c>
      <c r="DV7" s="1" t="str">
        <f aca="false" t="array" ref="DV7">_xlfn.IFS(DU7="SI","2", DU7="NO","1")</f>
        <v>2</v>
      </c>
      <c r="DW7" s="38" t="n">
        <v>1</v>
      </c>
      <c r="DX7" s="11" t="str">
        <f aca="false">IF(DW7=0,"1","2")</f>
        <v>2</v>
      </c>
      <c r="DY7" s="11" t="str">
        <f aca="false" t="array" ref="DY7">_xlfn.IFS(DW7=0,"0", DW7=0.25, "1", DW7=0.5,"2", DW7=0.75,"3", DW7=1,"4",DW7=1.25,"5", DW7=1.5,"6", DW7=1.75,"7", DW7=2,"8")</f>
        <v>4</v>
      </c>
      <c r="DZ7" s="38" t="n">
        <v>1.5</v>
      </c>
      <c r="EA7" s="11" t="str">
        <f aca="false">IF(DZ7=0,"1","2")</f>
        <v>2</v>
      </c>
      <c r="EB7" s="11" t="str">
        <f aca="false" t="array" ref="EB7">_xlfn.IFS(DZ7=0,"0", DZ7=0.25, "1", DZ7=0.5,"2", DZ7=0.75,"3", DZ7=1,"4",DZ7=1.25,"5", DZ7=1.5,"6", DZ7=1.75,"7", DZ7=2,"8")</f>
        <v>6</v>
      </c>
      <c r="EC7" s="38" t="n">
        <v>0</v>
      </c>
      <c r="ED7" s="10" t="str">
        <f aca="false">IF(EC7=0,"1","2")</f>
        <v>1</v>
      </c>
      <c r="EE7" s="11" t="str">
        <f aca="false" t="array" ref="EE7">_xlfn.IFS(EC7=0,"0", EC7=-0.25, "1", EC7=-0.5,"2", EC7=-0.75,"3", EC7=-1,"4",EC7=-1.25,"5", EC7=-1.5,"6", EC7=-1.75,"7", EC7=-2,"8", EC7=-2.25,"9",EC7=-2.5,"10", EC7=-2.75,"11", EC7=-3,"12", EC7=-3.25,"13", EC7=-3.5,"14", EC7=-3.75,"15",EC7=-4,"16")</f>
        <v>0</v>
      </c>
      <c r="EF7" s="38" t="n">
        <v>0</v>
      </c>
      <c r="EG7" s="10" t="str">
        <f aca="false">IF(EF7=0,"1","2")</f>
        <v>1</v>
      </c>
      <c r="EH7" s="11" t="str">
        <f aca="false" t="array" ref="EH7">_xlfn.IFS(EF7=0,"0", EF7=-0.25, "1", EF7=-0.5,"2", EF7=-0.75,"3", EF7=-1,"4",EF7=-1.25,"5", EF7=-1.5,"6", EF7=-1.75,"7", EF7=-2,"8", EF7=-2.25,"9",EF7=-2.5,"10", EF7=-2.75,"11", EF7=-3,"12", EF7=-3.25,"13", EF7=-3.5,"14", EF7=-3.75,"15",EF7=-4,"16")</f>
        <v>0</v>
      </c>
      <c r="EI7" s="38" t="n">
        <v>0</v>
      </c>
      <c r="EJ7" s="11" t="str">
        <f aca="false">IF(EI7=0,"1","2")</f>
        <v>1</v>
      </c>
      <c r="EK7" s="11" t="str">
        <f aca="false" t="array" ref="EK7">_xlfn.IFS(EI7=0,"0", EI7=-0.25, "1", EI7=-0.5,"2", EI7=-0.75,"3", EI7=-1,"4",EI7=-1.25,"5", EI7=-1.5,"6", EI7=-1.75,"7", EI7=-2,"8", EI7=-2.25,"9", EI7=-2.25,"9",EI7=-2.5,"10", EI7=-2.75,"11", EI7=-3,"12", EI7=-3.25,"13", EI7=-3.5,"14", EI7=-3.75,"15",EI7=-4,"16", EI7=0.25, "17", EI7=0.5, "18")</f>
        <v>0</v>
      </c>
      <c r="EL7" s="38" t="n">
        <v>0</v>
      </c>
      <c r="EM7" s="11" t="str">
        <f aca="false">IF(EL7=0,"1","2")</f>
        <v>1</v>
      </c>
      <c r="EN7" s="11" t="str">
        <f aca="false" t="array" ref="EN7">_xlfn.IFS(EL7=0.25,"17",EL7=0.5,"18", EL7=0,"0", EL7=-0.25, "1", EL7=-0.5,"2", EL7=-0.75,"3", EL7=-1,"4",EL7=-1.25,"5", EL7=-1.5,"6", EL7=-1.75,"7", EL7=-2,"8",EL7= -2.25,"9",EL7=-2.5,"10",EL7= -2.75,"11",EL7= -3,"12",EL7= -3.25,"13",EL7= -3.5,"14",EL7= -3.75,"15",EL7=-4,"16")</f>
        <v>0</v>
      </c>
      <c r="EO7" s="38" t="n">
        <v>0.5</v>
      </c>
      <c r="EP7" s="11" t="str">
        <f aca="false">IF(EO7=0,"1","2")</f>
        <v>2</v>
      </c>
      <c r="EQ7" s="11" t="str">
        <f aca="false" t="array" ref="EQ7">_xlfn.IFS(EO7=0,"0", EO7=0.25, "1", EO7=0.5,"2", EO7=0.75,"3", EO7=1,"4",EO7=1.25,"5", EO7=1.5,"6", EO7=1.75,"7", EO7=2,"8", EO7=2.25,"9", EO7=2.25,"9",EO7=2.5,"10", EO7=2.75,"11", EO7=3,"12", EO7=3.25,"13", EO7=3.5,"14", EO7=3.75,"15",EO7=4,"16", EO7=-0.25, "17", bq=-0.5, "18")</f>
        <v>2</v>
      </c>
      <c r="ER7" s="38" t="n">
        <v>0.5</v>
      </c>
      <c r="ES7" s="11" t="str">
        <f aca="false">IF(ER7=0,"1","2")</f>
        <v>2</v>
      </c>
      <c r="ET7" s="11" t="str">
        <f aca="false" t="array" ref="ET7">_xlfn.IFS(ER7=0,"0", ER7=0.25, "1", ER7=0.5,"2", ER7=0.75,"3", ER7=1,"4",ER7=1.25,"5", ER7=1.5,"6", ER7=1.75,"7", ER7=2,"8", ER7=2.25,"9", ER7=2.25,"9",ER7=2.5,"10", ER7=2.75,"11", ER7=3,"12", ER7=3.25,"13", ER7=3.5,"14", ER7=3.75,"15",ER7=4,"16", ER7=-0.25, "17", bq=-0.5, "18")</f>
        <v>2</v>
      </c>
      <c r="EU7" s="39" t="n">
        <v>120</v>
      </c>
      <c r="EV7" s="14" t="str">
        <f aca="false">VLOOKUP(EU7,LEYENDA!$G$2:$H$8,2,TRUE())</f>
        <v>49-60</v>
      </c>
      <c r="EW7" s="14" t="str">
        <f aca="false" t="array" ref="EW7">_xlfn.IFS(EV7="0-5","1", EV7="6-12","2", EV7="13-18","3", EV7="19-24","4", EV7="25-36","5", EV7="37-48","6", EV7="49-60","7")</f>
        <v>7</v>
      </c>
    </row>
    <row r="8" customFormat="false" ht="13.5" hidden="false" customHeight="false" outlineLevel="0" collapsed="false">
      <c r="A8" s="1" t="n">
        <v>3</v>
      </c>
      <c r="B8" s="32" t="n">
        <v>1</v>
      </c>
      <c r="C8" s="33" t="n">
        <v>37258</v>
      </c>
      <c r="D8" s="6"/>
      <c r="E8" s="5" t="str">
        <f aca="false">VLOOKUP(A8,'286'!$A$3:$J$600,10,FALSE())</f>
        <v>ACEÑA RINCÓN, MIRIAM</v>
      </c>
      <c r="F8" s="4" t="str">
        <f aca="false">VLOOKUP(A8,'286'!$A$3:$I$1768,3,FALSE())</f>
        <v>ARINMI</v>
      </c>
      <c r="G8" s="6" t="n">
        <f aca="false">VLOOKUP(A8,'286'!$A$3:$I$1768,4,FALSE())</f>
        <v>34696</v>
      </c>
      <c r="H8" s="7" t="n">
        <f aca="false">YEAR(C8)-YEAR(G8)</f>
        <v>8</v>
      </c>
      <c r="I8" s="1" t="str">
        <f aca="false">VLOOKUP(H8,LEYENDA!$C$2:$D$6,2,TRUE())</f>
        <v>0-12</v>
      </c>
      <c r="J8" s="5" t="str">
        <f aca="false">VLOOKUP(A8,'286'!$A$3:$I$1768,7,FALSE())</f>
        <v>M</v>
      </c>
      <c r="K8" s="8" t="str">
        <f aca="false">VLOOKUP(A8,'286'!$A$3:$I$1768,2,FALSE())</f>
        <v>OD</v>
      </c>
      <c r="L8" s="4" t="str">
        <f aca="false">VLOOKUP(A8,'286'!$A$3:$I$1768,8,FALSE())</f>
        <v>D</v>
      </c>
      <c r="M8" s="4" t="str">
        <f aca="false">VLOOKUP(A8,'286'!$A$3:$I$1768,9,FALSE())</f>
        <v>I</v>
      </c>
      <c r="N8" s="8" t="str">
        <f aca="false">IF(R8=O8, "MISMA","CONTRARIA")</f>
        <v>CONTRARIA</v>
      </c>
      <c r="O8" s="8" t="str">
        <f aca="false" t="array" ref="O8">_xlfn.IFS(L8="D","1", L8="I","2")</f>
        <v>1</v>
      </c>
      <c r="P8" s="8" t="str">
        <f aca="false" t="array" ref="P8">_xlfn.IFS(K8="OD","1", K8="OI","2")</f>
        <v>1</v>
      </c>
      <c r="Q8" s="1" t="str">
        <f aca="false" t="array" ref="Q8">_xlfn.IFS(J8="M","1", J8="H","2")</f>
        <v>1</v>
      </c>
      <c r="R8" s="8" t="str">
        <f aca="false" t="array" ref="R8">_xlfn.IFS(M8="D","1", M8="I","2")</f>
        <v>2</v>
      </c>
      <c r="S8" s="1" t="str">
        <f aca="false" t="array" ref="S8">_xlfn.IFS(N8="CONTRARIA", "1",N8= "MISMA","2")</f>
        <v>1</v>
      </c>
      <c r="T8" s="1" t="str">
        <f aca="false" t="array" ref="T8">_xlfn.IFS(I8="0-12","1", I8="13-24","2", I8="25-40","3", I8="41-60","4", I8="61-100","5")</f>
        <v>1</v>
      </c>
      <c r="U8" s="9" t="n">
        <v>0</v>
      </c>
      <c r="V8" s="1" t="str">
        <f aca="false">IF(U8="","",IF(AND(U8&gt;=-9,U8&lt;=-6.5),"-9 a -6,5",IF(AND(U8&gt;=-6,U8&lt;=-3.5),"-6 a -3,5",IF(AND(U8&gt;=-3,U8&lt;=-1),"-3 a -1",IF(U8=-0.5,"-0,5",IF(AND(U8&gt;=0,U8&lt;=2.5),"0 a 2,5",IF(AND(U8&gt;=3,U8&lt;=5.5),"3 a 5,5",IF(AND(U8&gt;=6,U8&lt;=8.5),"6 a 8,5",IF(AND(U8&gt;=9,U8&lt;=20),"9 a 20","Fuera de rango")))))))))</f>
        <v>0 a 2,5</v>
      </c>
      <c r="W8" s="11" t="n">
        <f aca="false">IF(V8="","",IF(V8="-9 a -6,5",2,IF(V8="-6 a -3,5",3,IF(V8="-3 a -1",4,IF(V8="-0,5","NORMA",IF(V8="0 a 2,5",5,IF(V8="3 a 5,5",6,IF(V8="6 a 8,5",7,IF(V8="9 a 20",8,"Fuera de rango")))))))))</f>
        <v>5</v>
      </c>
      <c r="X8" s="9" t="n">
        <v>0</v>
      </c>
      <c r="Y8" s="10" t="str">
        <f aca="false">IF(X8="","",IF(AND(X8&gt;=0,X8&lt;=4),"0 a 4",IF(AND(X8&gt;=4.5,X8&lt;=8.5),"4,5 a 8,5",IF(X8=9,"9",IF(AND(X8&gt;=9.5,X8&lt;=13),"9,5 a 13",IF(AND(X8&gt;=13.5,X8&lt;=20),"13,5 a 20",IF(AND(X8&gt;=20.5,X8&lt;=35),"20,5 a 35","Fuera de rango")))))))</f>
        <v>0 a 4</v>
      </c>
      <c r="Z8" s="11" t="n">
        <f aca="false">IF(Y8="","",IF(Y8="0 a 4",1,IF(Y8="4,5 a 8,5",2,IF(Y8="9","NORMA",IF(Y8="9,5 a 13",3,IF(Y8="13,5 a 20",4,IF(Y8="20,5 a 35",5,"Fuera de rango")))))))</f>
        <v>1</v>
      </c>
      <c r="AA8" s="9" t="n">
        <v>14</v>
      </c>
      <c r="AB8" s="10" t="str">
        <f aca="false">IF(AA8="","",IF(AND(AA8&gt;=0,AA8&lt;=9),"0 a 9",IF(AND(AA8&gt;=9.5,AA8&lt;=18.5),"9,5 a 18,5",IF(AA8=19,"19",IF(AND(AA8&gt;=19.5,AA8&lt;=28),"19,5 a 28",IF(AND(AA8&gt;=28.5,AA8&lt;=40),"28,5 a 40","Fuera de rango"))))))</f>
        <v>9,5 a 18,5</v>
      </c>
      <c r="AC8" s="11" t="n">
        <f aca="false" t="array" ref="AC8">_xlfn.IFS(AB8="","",AB8="0 a 9",1,AB8="9,5 a 18,5",2,AB8="19","NORMA",AB8="19,5 a 28",3,AB8="28,5 a 40",4,TRUE(),"Fuera de rango")</f>
        <v>2</v>
      </c>
      <c r="AD8" s="9" t="n">
        <v>2</v>
      </c>
      <c r="AE8" s="10" t="str">
        <f aca="false">IF(AD8="","",IF(AND(AD8&gt;=-10,AD8&lt;=0),"De -10 a 0",IF(AND(AD8&gt;=0.5,AD8&lt;=9.5),"0,5 a 9,5",IF(AD8=10,"10",IF(AND(AD8&gt;=10.5,AD8&lt;=20),"10,5 a 20",IF(AND(AD8&gt;=20.5,AD8&lt;=40),"20,5 a 40","Fuera de rango"))))))</f>
        <v>0,5 a 9,5</v>
      </c>
      <c r="AF8" s="12" t="n">
        <f aca="false">IF(AD8="","",IF(AND(AD8&gt;=-10,AD8&lt;=0),1,IF(AND(AD8&gt;=0.5,AD8&lt;=9.5),2,IF(AD8=10,"NORMA",IF(AND(AD8&gt;=10.5,AD8&lt;=20),3,IF(AND(AD8&gt;=20.5,AD8&lt;=40),4,""))))))</f>
        <v>2</v>
      </c>
      <c r="AH8" s="10" t="str">
        <f aca="false">IF(AG8="","",IF(AND(AG8&gt;=0,AG8&lt;=4),"0 a 4",IF(AND(AG8&gt;=4.5,AG8&lt;=8.5),"4,5 a 8,5",IF(AG8=9,"9",IF(AND(AG8&gt;=9.5,AG8&lt;=13),"9,5 a 13",IF(AND(AG8&gt;=13.5,AG8&lt;=25),"13,5 a 25","Fuera de rango"))))))</f>
        <v/>
      </c>
      <c r="AI8" s="11" t="str">
        <f aca="false">IF(AH8="","",IF(AH8="0 a 4",1,IF(AH8="4,5 a 8,5",2,IF(AH8="9","NORMA",IF(AH8="9,5 a 13",3,IF(AH8="13,5 a 25",4,""))))))</f>
        <v/>
      </c>
      <c r="AJ8" s="9" t="n">
        <v>2</v>
      </c>
      <c r="AK8" s="10" t="str">
        <f aca="false">IF(AJ8="","",IF(AND(AJ8&gt;=-15,AJ8&lt;=-10.5),"-15 a -10,5",IF(AND(AJ8&gt;=-10,AJ8&lt;=-4),"-10 a -4",IF(AND(AJ8&gt;=-4.5,AJ8&lt;=0),"-4,5 a 0",IF(AND(AJ8&gt;=0.5,AJ8&lt;=4.5),"0,5 a 4,5",IF(AJ8=5,"5",IF(AND(AJ8&gt;=5.5,AJ8&lt;=10),"5,5 a 10",IF(AND(AJ8&gt;=10.5,AJ8&lt;=20),"10,5 a 20","Fuera de rango"))))))))</f>
        <v>0,5 a 4,5</v>
      </c>
      <c r="AL8" s="11" t="n">
        <f aca="false">IF(AK8="","",IF(AK8="-15 a -10,5",1,IF(AK8="-10 a -4",2,IF(AK8="-4,5 a 0",3,IF(AK8="0,5 a 4,5",4,IF(AK8="5","NORMA",IF(AK8="5,5 a 10",5,IF(AK8="10,5 a 20",6,"Error"))))))))</f>
        <v>4</v>
      </c>
      <c r="AM8" s="9" t="n">
        <v>0</v>
      </c>
      <c r="AN8" s="10" t="str">
        <f aca="false">IF(AM8="","",IF(AND(AM8&gt;=-7.5,AM8&lt;=-5.5),"-7,5 a -5,5",IF(AND(AM8&gt;=-5,AM8&lt;=-3),"-5 a -3",IF(AND(AM8&gt;=-2.5,AM8&lt;=-0.5),"-2,5 a -0,5",IF(AM8=0,"0,00",IF(AND(AM8&gt;=0.5,AM8&lt;=2.5),"0,5 a 2,5",IF(AND(AM8&gt;=3,AM8&lt;=5),"3 a 5",IF(AND(AM8&gt;=5.5,AM8&lt;=7.5),"5,5 a 7,5",IF(AND(AM8&gt;=8,AM8&lt;=10),"8 a 10","Fuera de rango")))))))))</f>
        <v>0,00</v>
      </c>
      <c r="AO8" s="11" t="str">
        <f aca="false">IF(AN8="","",IF(AN8="-7,5 a -5,5",1,IF(AN8="-5 a -3",2,IF(AN8="-2,5 a -0,5",3,IF(AN8="0,00","NORMA",IF(AN8="0,5 a 2,5",4,IF(AN8="3 a 5",5,IF(AN8="5,5 a 7,5",6,IF(AN8="8 a 10",7,"Error")))))))))</f>
        <v>NORMA</v>
      </c>
      <c r="AP8" s="9" t="n">
        <v>-7</v>
      </c>
      <c r="AQ8" s="10" t="str">
        <f aca="false">IF(AP8="","",IF(AND(AP8&gt;=-20,AP8&lt;=-9.5),"-20 a -9,5",IF(AND(AP8&gt;=-9,AP8&lt;=-6.5),"-9 a -6,5",IF(AP8=-6,"-6",IF(AND(AP8&gt;=-5.5,AP8&lt;=-3),"-5,5 a -3",IF(AND(AP8&gt;=-2.5,AP8&lt;=0),"-2,5 a 0",IF(AND(AP8&gt;=0.5,AP8&lt;=3),"0,5 a 3",IF(AND(AP8&gt;=3.5,AP8&lt;=6),"3,5 a 6",IF(AND(AP8&gt;=6.5,AP8&lt;=9),"6,5 a 9",IF(AND(AP8&gt;=9.5,AP8&lt;=20),"9,5 a 20","Fuera de rango"))))))))))</f>
        <v>-9 a -6,5</v>
      </c>
      <c r="AR8" s="11" t="n">
        <f aca="false">IF(AQ8="","",IF(AQ8="-20 a -9,5",1,IF(AQ8="-9 a -6,5",2,IF(AQ8="-6","NORMA",IF(AQ8="-5,5 a -3",3,IF(AQ8="-2,5 a 0",4,IF(AQ8="0,5 a 3",5,IF(AQ8="3,5 a 6",6,IF(AQ8="6,5 a 9",7,IF(AQ8="9,5 a 20",8,""))))))))))</f>
        <v>2</v>
      </c>
      <c r="AS8" s="9" t="n">
        <v>0</v>
      </c>
      <c r="AT8" s="10" t="str">
        <f aca="false">IF(AS8="","",IF(AND(AS8&gt;=-16,AS8&lt;=-14),"-16 a -14",IF(AND(AS8&gt;=-13.5,AS8&lt;=-11.5),"-13,5 a -11,5",IF(AND(AS8&gt;=-11,AS8&lt;=-9),"-11 a -9",IF(AND(AS8&gt;=-8.5,AS8&lt;=-6.5),"-8,5 a -6,5",IF(AND(AS8&gt;=-6,AS8&lt;=-4),"-6 a -4",IF(AND(AS8&gt;=-3.5,AS8&lt;=-1.5),"-3,5 a -1,5",IF(AND(AS8&gt;=-1,AS8&lt;=1),"-1 a 1",IF(AND(AS8&gt;=1.5,AS8&lt;=3.5),"1,5 a 3,5",IF(AND(AS8&gt;=4,AS8&lt;=6),"4 a 6",IF(AND(AS8&gt;=6.5,AS8&lt;=8.5),"6,5 a 8,5",IF(AND(AS8&gt;=9,AS8&lt;=11),"9 a 11",IF(AND(AS8&gt;=11.5,AS8&lt;=13.5),"11,5 a 13,5",IF(AND(AS8&gt;=14,AS8&lt;=16),"14 a 16",IF(AND(AS8&gt;=16.5,AS8&lt;=18.5),"16,5 a 18,5",IF(AND(AS8&gt;=19,AS8&lt;=21),"19 a 21","Fuera de rango"))))))))))))))))</f>
        <v>-1 a 1</v>
      </c>
      <c r="AU8" s="11" t="n">
        <f aca="false" t="array" ref="AU8">IF(AT8="","",_xlfn.IFS(AT8="-16 a -14",1,AT8="-13,5 a -11,5",2,AT8="-11 a -9",3,AT8="-8,5 a -6,5",4,AT8="-6 a -4",5,AT8="-3,5 a -1,5",6,AT8="-1 a 1",7,AT8="1,5 a 3,5",8,AT8="4 a 6","NORMA",AT8="6,5 a 8,5",9,AT8="9 a 11",10,AT8="11,5 a 13,5",11,AT8="14 a 16",12,AT8="16,5 a 18,5",13,AT8="19 a 21",14,TRUE(),""))</f>
        <v>7</v>
      </c>
      <c r="AV8" s="9" t="n">
        <v>0.75</v>
      </c>
      <c r="AW8" s="10" t="str">
        <f aca="false">IF(AV8="","",IF(AND(AV8&gt;=-1,AV8&lt;=-0.5),"-1 a -0,5",IF(AND(AV8&gt;-0.5,AV8&lt;=0),"De -0,5 a 0",IF(AND(AV8&gt;=0.25,AV8&lt;=0.75),"0,25 a 0,75",IF(AND(AV8&gt;=1,AV8&lt;=1.5),"1 a 1,5",IF(AND(AV8&gt;=1.75,AV8&lt;=2.25),"1,75 a 2,25",IF(AND(AV8&gt;=2.5,AV8&lt;=3),"2,5 a 3",IF(AND(AV8&gt;=3.25,AV8&lt;=3.75),"3,25 a 3,75","Fuera de rango"))))))))</f>
        <v>0,25 a 0,75</v>
      </c>
      <c r="AX8" s="11" t="str">
        <f aca="false">IF(AW8="","",IF(OR(AW8="-1 a -0,5",AW8="-1 a -0.5"),1,IF(OR(AW8="De -0,5 a 0",AW8="-0,5 a 0",AW8="De -0.5 a 0"),2,IF(OR(AW8="0,25 a 0,75",AW8="0.25 a 0.75"),"NORMA",IF(OR(AW8="1 a 1,5",AW8="1 a 1.5"),3,IF(OR(AW8="1,75 a 2,25",AW8="1.75 a 2.25"),4,IF(OR(AW8="2,5 a 3",AW8="2.5 a 3"),5,IF(OR(AW8="3,25 a 3,75",AW8="3.25 a 3.75"),6,""))))))))</f>
        <v>NORMA</v>
      </c>
      <c r="AY8" s="9" t="n">
        <v>-9</v>
      </c>
      <c r="AZ8" s="10" t="str">
        <f aca="false">IF(AY8="","",IF(AND(AY8&gt;=-20,AY8&lt;=-9.5),"-20 a -9,5",IF(AND(AY8&gt;=-9,AY8&lt;=-6.5),"-9 a -6,5",IF(AY8=-6,"-6",IF(AND(AY8&gt;=-5.5,AY8&lt;=-3),"-5,5 a -3",IF(AND(AY8&gt;=-2.5,AY8&lt;=0),"-2,5 a 0",IF(AND(AY8&gt;=0.5,AY8&lt;=3),"0,5 a 3",IF(AND(AY8&gt;=3.5,AY8&lt;=6),"3,5 a 6","Fuera de rango"))))))))</f>
        <v>-9 a -6,5</v>
      </c>
      <c r="BA8" s="11" t="n">
        <f aca="false">IF(AZ8="","",IF(AZ8="-20 a -9,5",1,IF(AZ8="-9 a -6,5",2,IF(AZ8="-6","NORMA",IF(AZ8="-5,5 a -3",3,IF(AZ8="-2,5 a 0",4,IF(AZ8="0,5 a 3",5,IF(AZ8="3,5 a 6",6,""))))))))</f>
        <v>2</v>
      </c>
      <c r="BB8" s="9" t="n">
        <v>0</v>
      </c>
      <c r="BC8" s="10" t="str">
        <f aca="false" t="array" ref="BC8">IF(BB8="","",_xlfn.IFS(AND(BB8&gt;=0,BB8&lt;=2),"0 a 2",AND(BB8&gt;=2.5,BB8&lt;=4.5),"2,5 a 4,5",AND(BB8&gt;=5,BB8&lt;=7),"5 a 7",AND(BB8&gt;=7.5,BB8&lt;=9.5),"7,5 a 9,5",AND(BB8&gt;=10,BB8&lt;=12),"10 a 12",AND(BB8&gt;=12.5,BB8&lt;=14.5),"12,5 a 14,5",BB8=15,"15",AND(BB8&gt;=15.5,BB8&lt;=17.5),"15,5 a 17,5",AND(BB8&gt;=18,BB8&lt;=20),"18 a 20",AND(BB8&gt;=20.5,BB8&lt;=22.5),"20,5 a 22,5",AND(BB8&gt;=23,BB8&lt;=25),"23 a 25",TRUE(),"Fuera de rango"))</f>
        <v>0 a 2</v>
      </c>
      <c r="BD8" s="11" t="n">
        <f aca="false" t="array" ref="BD8">IF(BC8="","",_xlfn.IFS(BC8="0 a 2",1,BC8="2,5 a 4,5",2,BC8="5 a 7",3,BC8="7,5 a 9,5",4,BC8="10 a 12",5,BC8="12,5 a 14,5",6,BC8="15","NORMA",BC8="15,5 a 17,5",7,BC8="18 a 20",8,BC8="20,5 a 22,5",9,BC8="23 a 25",10,TRUE(),"Fuera de rango"))</f>
        <v>1</v>
      </c>
      <c r="BE8" s="9" t="n">
        <v>21</v>
      </c>
      <c r="BF8" s="11" t="str">
        <f aca="false">IF(BE8="","",IF(AND(BE8&gt;=-20,BE8&lt;=-10),"-20 a -10",IF(AND(BE8&gt;=-9.5,BE8&lt;=0.5),"-9,5 a 0,5",IF(AND(BE8&gt;=1,BE8&lt;=11),"1 a 11",IF(AND(BE8&gt;=11.5,BE8&lt;=20.5),"11,5 a 20,5",IF(BE8=21,"21",IF(AND(BE8&gt;=21.5,BE8&lt;=31.5),"21,5 a 31,5",IF(AND(BE8&gt;=32,BE8&lt;=42),"32 a 42","Fuera de rango"))))))))</f>
        <v>21</v>
      </c>
      <c r="BG8" s="11" t="str">
        <f aca="false">IF(BF8="","",IF(BF8="-20 a -10",1,IF(BF8="-9,5 a 0,5",2,IF(BF8="1 a 11",3,IF(BF8="11,5 a 20,5",4,IF(BF8="21","NORMA",IF(BF8="21,5 a 31,5",5,IF(BF8="32 a 42",6,""))))))))</f>
        <v>NORMA</v>
      </c>
      <c r="BH8" s="9" t="n">
        <v>1</v>
      </c>
      <c r="BI8" s="10" t="str">
        <f aca="false">IF(BH8="","",IF(AND(BH8&gt;=-20,BH8&lt;=-15),"-20 a -15",IF(AND(BH8&gt;=-14.5,BH8&lt;=-9.5),"-14,5 a -9,5",IF(AND(BH8&gt;=-9,BH8&lt;=-4),"-9 a -4",IF(AND(BH8&gt;=-3.5,BH8&lt;=2.5),"-3,5 a 2,5",IF(AND(BH8&gt;=3,BH8&lt;=8),"3 a 8",IF(AND(BH8&gt;=8.5,BH8&lt;=14.5),"8,5 a 14,5",IF(BH8=15,"15",IF(AND(BH8&gt;=15.5,BH8&lt;=20.5),"15,5 a 20,5",IF(AND(BH8&gt;=21,BH8&lt;=26),"21 a 26","Fuera de rango"))))))))))</f>
        <v>-3,5 a 2,5</v>
      </c>
      <c r="BJ8" s="11" t="n">
        <f aca="false">IF(BI8="","",IF(BI8="-20 a -15",1,IF(BI8="-14,5 a -9,5",2,IF(BI8="-9 a -4",3,IF(BI8="-3,5 a 2,5",4,IF(BI8="3 a 8",5,IF(BI8="8,5 a 14,5",6,IF(BI8="15","NORMA",IF(BI8="15,5 a 20,5",7,IF(BI8="21 a 26",8,IF(BI8="26,5 a 31,5",9,"")))))))))))</f>
        <v>4</v>
      </c>
      <c r="BK8" s="9" t="n">
        <v>0</v>
      </c>
      <c r="BL8" s="10" t="str">
        <f aca="false">IF(BK8="","",IF(AND(BK8&gt;=0,BK8&lt;=2),"0 - 2",IF(AND(BK8&gt;=2.5,BK8&lt;=4.5),"2,5 - 4,5",IF(AND(BK8&gt;=5,BK8&lt;=7),"5 - 7",IF(AND(BK8&gt;=7.5,BK8&lt;=9.5),"7,5 - 9,5",IF(AND(BK8&gt;=10,BK8&lt;=12),"10 - 12",IF(AND(BK8&gt;=12.5,BK8&lt;=13.5),"12,5 - 13,5",IF(BK8=14,"14",IF(AND(BK8&gt;=14.5,BK8&lt;=16.5),"14,5 - 16,5",IF(AND(BK8&gt;=17,BK8&lt;=19),"17 - 19",IF(AND(BK8&gt;=19.5,BK8&lt;=21.5),"19,5 - 21,5",IF(AND(BK8&gt;=22,BK8&lt;=24),"22 - 24",IF(AND(BK8&gt;=24.5,BK8&lt;=26.5),"24,5 - 26,5",IF(AND(BK8&gt;=27,BK8&lt;=29),"27 - 29",IF(AND(BK8&gt;=29.5,BK8&lt;=30),"29,5 - 30","Fuera de rango")))))))))))))))</f>
        <v>0 - 2</v>
      </c>
      <c r="BM8" s="11" t="n">
        <f aca="false">IF(BL8="","",IF(BL8="0 - 2",1,IF(BL8="2,5 - 4,5",2,IF(BL8="5 - 7",3,IF(BL8="7,5 - 9,5",4,IF(BL8="10 - 12",5,IF(BL8="12,5 - 13,5",6,IF(BL8="14","NORMA",IF(BL8="14,5 - 16,5",7,IF(BL8="17 - 19",8,IF(BL8="19,5 - 21,5",9,IF(BL8="22 - 24",10,IF(BL8="24,5 - 26,5",11,IF(BL8="27 - 29",12,IF(BL8="29,5 - 30",13,"")))))))))))))))</f>
        <v>1</v>
      </c>
      <c r="BN8" s="9" t="n">
        <v>21</v>
      </c>
      <c r="BO8" s="10" t="str">
        <f aca="false">IF(BN8="","",IF(AND(BN8&gt;=-20,BN8&lt;=-10),"-20 a -10",IF(AND(BN8&gt;=-9.5,BN8&lt;=0.5),"-9,5 a 0,5",IF(AND(BN8&gt;=1,BN8&lt;=11),"1 a 11",IF(AND(BN8&gt;=11.5,BN8&lt;=21.5),"11,5 a 21,5",IF(BN8=22,"22",IF(AND(BN8&gt;=22.5,BN8&lt;=32.5),"22,5 a 32,5",IF(AND(BN8&gt;=33,BN8&lt;=43),"33 a 43","Fuera de rango"))))))))</f>
        <v>11,5 a 21,5</v>
      </c>
      <c r="BP8" s="11" t="n">
        <f aca="false">IF(BO8="","",IF(BO8="-20 a -10",1,IF(BO8="-9,5 a 0,5",2,IF(BO8="1 a 11",3,IF(BO8="11,5 a 21,5",4,IF(BO8="22","NORMA",IF(BO8="22,5 a 32,5",5,IF(BO8="33 a 43",6,""))))))))</f>
        <v>4</v>
      </c>
      <c r="BQ8" s="9" t="n">
        <v>14</v>
      </c>
      <c r="BR8" s="10" t="str">
        <f aca="false">IF(BQ8="","",IF(AND(BQ8&gt;=-20,BQ8&lt;=-15),"-20 a -15",IF(AND(BQ8&gt;=-14.5,BQ8&lt;=-9.5),"-14,5 a -9,5",IF(AND(BQ8&gt;=-9,BQ8&lt;=-4),"-9 a -4",IF(AND(BQ8&gt;=-3.5,BQ8&lt;=2.5),"-3,5 a 2,5",IF(AND(BQ8&gt;=3,BQ8&lt;=8),"3 a 8",IF(AND(BQ8&gt;=8.5,BQ8&lt;=13.5),"8,5 a 13,5",IF(AND(BQ8&gt;=14,BQ8&lt;=17.5),"14 a 17,5",IF(BQ8=18,"18",IF(AND(BQ8&gt;=18.5,BQ8&lt;=23.5),"18,5 a 23,5",IF(AND(BQ8&gt;=24,BQ8&lt;=29),"24 a 29",IF(AND(BQ8&gt;=29.5,BQ8&lt;=34.5),"29,5 a 34,5",IF(AND(BQ8&gt;=35,BQ8&lt;=40),"35 a 40","Fuera de rango")))))))))))))</f>
        <v>14 a 17,5</v>
      </c>
      <c r="BS8" s="11" t="n">
        <f aca="false">IF(BR8="","",IF(BR8="-20 a -15",1,IF(BR8="-14,5 a -9,5",2,IF(BR8="-9 a -4",3,IF(BR8="-3,5 a 2,5",4,IF(BR8="3 a 8",5,IF(BR8="8,5 a 13,5",6,IF(BR8="14 a 17,5",7,IF(BR8="18","NORMA",IF(BR8="18,5 a 23,5",8,IF(BR8="24 a 29",9,IF(BR8="29,5 a 34,5",10,IF(BR8="35 a 40",11,"")))))))))))))</f>
        <v>7</v>
      </c>
      <c r="BT8" s="9" t="n">
        <v>0</v>
      </c>
      <c r="BU8" s="10" t="str">
        <f aca="false">IF(BT8="","",IF(AND(BT8&gt;=-20,BT8&lt;=-18),"-20 a -18",IF(AND(BT8&gt;=-17.5,BT8&lt;=-15.5),"-17,5 a -15,5",IF(AND(BT8&gt;=-15,BT8&lt;=-13),"-15 a -13",IF(AND(BT8&gt;=-12.5,BT8&lt;=-10.5),"-12,5 a -10,5",IF(AND(BT8&gt;=-10,BT8&lt;=-8),"-10 a -8",IF(AND(BT8&gt;=-7.5,BT8&lt;=-5.5),"-7,5 a -5,5",IF(AND(BT8&gt;=-5,BT8&lt;=-3),"-5 a -3",IF(AND(BT8&gt;=-2.5,BT8&lt;=-0.5),"-2,5 a -0,5",IF(BT8=0,"0",IF(AND(BT8&gt;=0.5,BT8&lt;=2.5),"0,5 a 2,5",IF(AND(BT8&gt;=3,BT8&lt;=5),"3 a 5",IF(AND(BT8&gt;=5.5,BT8&lt;=7.5),"5,5 a 7,5",IF(AND(BT8&gt;=8,BT8&lt;=10),"8 a 10",IF(AND(BT8&gt;=10.5,BT8&lt;=12.5),"10,5 a 12,5",IF(AND(BT8&gt;=13,BT8&lt;=15),"13 a 15",IF(AND(BT8&gt;=15.5,BT8&lt;=17.5),"15,5 a 17,5",IF(AND(BT8&gt;=18,BT8&lt;=20),"18 a 20","Fuera de rango"))))))))))))))))))</f>
        <v>0</v>
      </c>
      <c r="BV8" s="11" t="str">
        <f aca="false">IF(BT8="","",IF(BT8=0,"NORMA",IF(AND(BT8&gt;=-20,BT8&lt;=-18),2,IF(AND(BT8&gt;=-17.5,BT8&lt;=-15.5),2,IF(AND(BT8&gt;=-15,BT8&lt;=-13),3,IF(AND(BT8&gt;=-12.5,BT8&lt;=-10.5),4,IF(AND(BT8&gt;=-10,BT8&lt;=-8),5,IF(AND(BT8&gt;=-7.5,BT8&lt;=-5.5),6,IF(AND(BT8&gt;=-5,BT8&lt;=-3),7,IF(AND(BT8&gt;=-2.5,BT8&lt;=-0.5),8,IF(AND(BT8&gt;=0.5,BT8&lt;=2.5),9,IF(AND(BT8&gt;=3,BT8&lt;=5),10,IF(AND(BT8&gt;=5.5,BT8&lt;=7.5),11,IF(AND(BT8&gt;=8,BT8&lt;=10),12,IF(AND(BT8&gt;=10.5,BT8&lt;=12.5),13,IF(AND(BT8&gt;=13,BT8&lt;=15),14,IF(AND(BT8&gt;=15.5,BT8&lt;=17.5),15,IF(AND(BT8&gt;=18,BT8&lt;=20),16,"Fuera de rango"))))))))))))))))))</f>
        <v>NORMA</v>
      </c>
      <c r="BW8" s="9" t="n">
        <v>-4.5</v>
      </c>
      <c r="BX8" s="10" t="n">
        <f aca="false">18.5- (0.3*H8)</f>
        <v>16.1</v>
      </c>
      <c r="BY8" s="10" t="n">
        <f aca="false">(BW8)-(BX8)</f>
        <v>-20.6</v>
      </c>
      <c r="BZ8" s="10" t="str">
        <f aca="false">IF(BY8="","",IF(BY8&lt;-27.5,"De -30 a -28",IF(BY8&lt;-25,"De -27,5 a -25,5",IF(BY8&lt;-22.5,"De -25 a -23",IF(BY8&lt;-20,"De -22,5 a -20,5",IF(BY8&lt;-17.5,"De -20 a -18",IF(BY8&lt;-15,"De -17,5 a -15,5",IF(BY8&lt;-12.5,"De -15 a -13",IF(BY8&lt;-10,"De -12,5 a -10,5",IF(BY8&lt;-7.5,"De -10 a -8",IF(BY8&lt;-5,"De -7,5 a -5,5",IF(BY8&lt;-2.5,"De -5 a -3",IF(BY8&lt;0,"De -2,5 a -0,5",IF(BY8&lt;2.5,"De 0 a 2",IF(BY8&lt;5,"De 2,5 a 4,5",IF(BY8&lt;7.5,"De 5 a 7",IF(BY8&lt;10,"De 7,5 a 9,5",IF(BY8&lt;12.5,"De 10 a 12",IF(BY8&lt;15,"De 12,5 a 14,5",IF(BY8&lt;17.5,"De 15 a 17",IF(BY8&lt;20,"De 17,5 a 19,5",IF(BY8&lt;22.5,"De 20 a 22",IF(BY8&lt;25,"De 22,5 a 24,5",IF(BY8&lt;27.5,"De 25 a 27","De 27,5 a 30"))))))))))))))))))))))))</f>
        <v>De -22,5 a -20,5</v>
      </c>
      <c r="CA8" s="12" t="n">
        <f aca="false">IF(BY8="","",IF(BY8&lt;=-28,1,IF(BY8&lt;=-25.5,2,IF(BY8&lt;=-23,3,IF(BY8&lt;=-20.5,4,IF(BY8&lt;=-18,5,IF(BY8&lt;=-15.5,6,IF(BY8&lt;=-13,7,IF(BY8&lt;=-10.5,8,IF(BY8&lt;=-8,9,IF(BY8&lt;=-5.5,10,IF(BY8&lt;=-3,11,IF(BY8&lt;=-0.5,12,IF(BY8&lt;=2,13,IF(BY8&lt;=4.5,14,IF(BY8&lt;=7,15,IF(BY8&lt;=9.5,16,IF(BY8&lt;=12,17,IF(BY8&lt;=14.5,18,IF(BY8&lt;=17,19,IF(BY8&lt;=19.5,20,IF(BY8&lt;=22,21,IF(BY8&lt;=24.5,22,IF(BY8&lt;=27,23,IF(BY8&lt;=30,24,"Fuera de rango")))))))))))))))))))))))))</f>
        <v>4</v>
      </c>
      <c r="CB8" s="9" t="n">
        <v>0</v>
      </c>
      <c r="CC8" s="10" t="n">
        <f aca="false">18.5- (0.3*H8)</f>
        <v>16.1</v>
      </c>
      <c r="CD8" s="10" t="n">
        <f aca="false">(CB8)-(CC8)</f>
        <v>-16.1</v>
      </c>
      <c r="CE8" s="10" t="str">
        <f aca="false">IF(CD8="","",IF(CD8&lt;-27.5,"De -30 a -28",IF(CD8&lt;-25,"De -27,5 a -25,5",IF(CD8&lt;-22.5,"De -25 a -23",IF(CD8&lt;-20,"De -22,5 a -20,5",IF(CD8&lt;-17.5,"De -20 a -18",IF(CD8&lt;-15,"De -17,5 a -15,5",IF(CD8&lt;-12.5,"De -15 a -13",IF(CD8&lt;-10,"De -12,5 a -10,5",IF(CD8&lt;-7.5,"De -10 a -8",IF(CD8&lt;-5,"De -7,5 a -5,5",IF(CD8&lt;-2.5,"De -5 a -3",IF(CD8&lt;0,"De -2,5 a -0,5",IF(CD8&lt;=2,"De 0 a 2",IF(CD8&lt;=4.5,"De 2,5 a 4,5",IF(CD8&lt;=7,"De 5 a 7",IF(CD8&lt;=9.5,"De 7,5 a 9,5",IF(CD8&lt;=12,"De 10 a 12",IF(CD8&lt;=14.5,"De 12,5 a 14,5",IF(CD8&lt;=17,"De 15 a 17",IF(CD8&lt;=19.5,"De 17,5 a 19,5",IF(CD8&lt;=22,"De 20 a 22",IF(CD8&lt;=24.5,"De 22,5 a 24,5",IF(CD8&lt;=27,"De 25 a 27","De 27,5 a 30"))))))))))))))))))))))))</f>
        <v>De -17,5 a -15,5</v>
      </c>
      <c r="CF8" s="12" t="n">
        <f aca="false">IF(CD8="","",IF(CD8&lt;-27.5,1,IF(CD8&lt;-25,2,IF(CD8&lt;-22.5,3,IF(CD8&lt;-20,4,IF(CD8&lt;-17.5,5,IF(CD8&lt;-15,6,IF(CD8&lt;-12.5,7,IF(CD8&lt;-10,8,IF(CD8&lt;-7.5,9,IF(CD8&lt;-5,10,IF(CD8&lt;-2.5,11,IF(CD8&lt;0,12,IF(CD8&lt;2.5,13,IF(CD8&lt;5,14,IF(CD8&lt;7.5,15,IF(CD8&lt;10,16,IF(CD8&lt;12.5,17,IF(CD8&lt;15,18,IF(CD8&lt;17.5,19,IF(CD8&lt;20,20,IF(CD8&lt;22.5,21,IF(CD8&lt;25,22,IF(CD8&lt;27.5,23,24))))))))))))))))))))))))</f>
        <v>6</v>
      </c>
      <c r="CG8" s="9" t="n">
        <v>-2.5</v>
      </c>
      <c r="CH8" s="10" t="str">
        <f aca="false">IF(CG8="","",IF(AND(CG8&gt;=-10,CG8&lt;=-9.5),"-10 a -9,5",IF(AND(CG8&gt;-9.5,CG8&lt;=-8.5),"-9 a -8,5",IF(AND(CG8&gt;-8.5,CG8&lt;=-7.5),"-8 a -7,5",IF(AND(CG8&gt;-7.5,CG8&lt;=-6.5),"-7 a -6,5",IF(AND(CG8&gt;-6.5,CG8&lt;=-5.5),"-6 a -5,5",IF(AND(CG8&gt;-5.5,CG8&lt;=-4.5),"-5 a -4,5",IF(AND(CG8&gt;-4.5,CG8&lt;=-3.5),"-4 a -3,5",IF(AND(CG8&gt;-3.5,CG8&lt;=-2.5),"-3 a -2,5",IF(CG8=-2.25,"-2,25",IF(AND(CG8&gt;-2.5,CG8&lt;=-1.5),"-2 a -1,5",IF(AND(CG8&gt;-1.5,CG8&lt;=-0.5),"-1 a -0,5",IF(AND(CG8&gt;-0.5,CG8&lt;=0.5),"0 a 0,5",IF(AND(CG8&gt;0.5,CG8&lt;=1.5),"1 a 1,5",IF(AND(CG8&gt;1.5,CG8&lt;=2.5),"2 a 2,5",IF(AND(CG8&gt;2.5,CG8&lt;=3.5),"3 a 3,5",IF(AND(CG8&gt;3.5,CG8&lt;=4.5),"4 a 4,5",IF(AND(CG8&gt;4.5,CG8&lt;=5.5),"5 a 5,5",IF(AND(CG8&gt;5.5,CG8&lt;=6.5),"6 a 6,5",IF(AND(CG8&gt;6.5,CG8&lt;=7.5),"7 a 7,5",IF(AND(CG8&gt;7.5,CG8&lt;=8.5),"8 a 8,5",IF(AND(CG8&gt;8.5,CG8&lt;=9.5),"9 a 9,5",IF(CG8&gt;=10,"10","Fuera de rango")))))))))))))))))))))))</f>
        <v>-3 a -2,5</v>
      </c>
      <c r="CI8" s="11" t="n">
        <f aca="false">IF(CG8="","",IF(CG8=-2.25,"NORMA",IF(CG8&lt;=-9.5,1,IF(CG8&lt;=-8.5,2,IF(CG8&lt;=-7.5,3,IF(CG8&lt;=-6.5,4,IF(CG8&lt;=-5.5,5,IF(CG8&lt;=-4.5,6,IF(CG8&lt;=-3.5,7,IF(CG8&lt;=-2.5,8,IF(CG8&lt;=-1.5,9,IF(CG8&lt;=-0.5,10,IF(CG8&lt;=0.5,11,IF(CG8&lt;=1.5,12,IF(CG8&lt;=2.5,13,IF(CG8&lt;=3.5,14,IF(CG8&lt;=4.5,15,IF(CG8&lt;=5.5,16,IF(CG8&lt;=6.5,17,IF(CG8&lt;=7.5,18,IF(CG8&lt;=8.5,19,IF(CG8&lt;=9.5,20,IF(CG8=10,21,"Fuera de rango")))))))))))))))))))))))</f>
        <v>8</v>
      </c>
      <c r="CJ8" s="9" t="n">
        <v>2.5</v>
      </c>
      <c r="CK8" s="10" t="str">
        <f aca="false">IF(CJ8="","",IF(AND(CJ8&gt;=-6,CJ8&lt;=-5.5),"-6 a -5,5",IF(AND(CJ8&gt;-5.5,CJ8&lt;=-4.5),"-5 a -4,5",IF(AND(CJ8&gt;-4.5,CJ8&lt;=-3.5),"-4 a -3,5",IF(AND(CJ8&gt;-3.5,CJ8&lt;=-2.5),"-3 a -2,5",IF(AND(CJ8&gt;-2.5,CJ8&lt;=-1.5),"-2 a -1,5",IF(AND(CJ8&gt;-1.5,CJ8&lt;=-0.5),"-1 a -0,5",IF(AND(CJ8&gt;-0.5,CJ8&lt;=0.5),"0 a 0,5",IF(AND(CJ8&gt;0.5,CJ8&lt;=1.5),"1 a 1,5",IF(AND(CJ8&gt;1.5,CJ8&lt;2.5),"2",IF(AND(CJ8&gt;=2.5,CJ8&lt;=3),"2,5 a 3",IF(AND(CJ8&gt;3,CJ8&lt;=4),"3,5 a 4",IF(AND(CJ8&gt;4,CJ8&lt;=5),"4,5 a 5",IF(AND(CJ8&gt;5,CJ8&lt;=6),"5,5 a 6",IF(AND(CJ8&gt;6,CJ8&lt;=7),"6,5 a 7",IF(AND(CJ8&gt;7,CJ8&lt;=8),"7,5 a 8",IF(AND(CJ8&gt;8,CJ8&lt;=9.5),"8,5 a 9,5",IF(CJ8=10,"10","Fuera de rango"))))))))))))))))))</f>
        <v>2,5 a 3</v>
      </c>
      <c r="CL8" s="11" t="n">
        <f aca="false">IF(CK8="","",IF(OR(CK8="-6 a -5,5",CK8="-6 - -5,5"),1,IF(OR(CK8="-5 a -4,5",CK8="-5 - -4,5"),2,IF(OR(CK8="-4 a -3,5",CK8="-4 - -3,5"),3,IF(OR(CK8="-3 a -2,5",CK8="-3 - -2,5"),4,IF(OR(CK8="-2 a -1,5",CK8="-2 - -1,5"),5,IF(OR(CK8="-1 a -0,5",CK8="-1 - -0,5"),6,IF(OR(CK8="0 a 0,5",CK8="0 - 0,5"),7,IF(OR(CK8="1 a 1,5",CK8="1 - 1,5"),8,IF(CK8="2","NORMA",IF(OR(CK8="2,5 a 3",CK8="2,5 - 3"),9,IF(OR(CK8="3,5 a 4",CK8="3,5 - 4"),10,IF(OR(CK8="4,5 a 5",CK8="4,5 - 5"),11,IF(OR(CK8="5,5 a 6",CK8="5,5 - 6"),12,IF(OR(CK8="6,5 a 7",CK8="6,5 - 7"),13,IF(OR(CK8="7,5 a 8",CK8="7,5 - 8"),14,IF(OR(CK8="8,5 a 9",CK8="8,5 - 9,5",CK8="9 a 9,5"),15,IF(CK8="10",15,IF(OR(CK8="0,5 a 1",CK8="0,5 - 1"),7,"Fuera de rango")))))))))))))))))))</f>
        <v>9</v>
      </c>
      <c r="CM8" s="10" t="n">
        <v>0</v>
      </c>
      <c r="CN8" s="10" t="str">
        <f aca="false">IF(CM8=0,"0", " ")</f>
        <v>0</v>
      </c>
      <c r="CO8" s="10" t="str">
        <f aca="false">IF(CM8&gt;0,"EME"," ")</f>
        <v> </v>
      </c>
      <c r="CP8" s="10" t="n">
        <v>0</v>
      </c>
      <c r="CQ8" s="10" t="str">
        <f aca="false">IF(CP8&gt;0,"0", " ")</f>
        <v> </v>
      </c>
      <c r="CR8" s="10" t="str">
        <f aca="false">IF(CP8&gt;0,"EME"," ")</f>
        <v> </v>
      </c>
      <c r="CS8" s="9" t="n">
        <v>0</v>
      </c>
      <c r="CT8" s="10" t="str">
        <f aca="false">IF(CS8&gt;0,"1", " ")</f>
        <v> </v>
      </c>
      <c r="CU8" s="10" t="str">
        <f aca="false">IF(CS8&gt;0,"HIP"," ")</f>
        <v> </v>
      </c>
      <c r="CV8" s="9" t="n">
        <v>0</v>
      </c>
      <c r="CW8" s="10" t="str">
        <f aca="false">IF(CV8&gt;0,"1", " ")</f>
        <v> </v>
      </c>
      <c r="CX8" s="10" t="str">
        <f aca="false">IF(CV8&gt;0,"HIP"," ")</f>
        <v> </v>
      </c>
      <c r="CY8" s="9" t="n">
        <v>0</v>
      </c>
      <c r="CZ8" s="11" t="str">
        <f aca="false">IF(CY8&lt;0,"2"," ")</f>
        <v> </v>
      </c>
      <c r="DA8" s="11" t="str">
        <f aca="false">IF(CY8&lt;0,"MIO"," ")</f>
        <v> </v>
      </c>
      <c r="DB8" s="9" t="n">
        <v>0</v>
      </c>
      <c r="DC8" s="11" t="str">
        <f aca="false">IF(DB8&lt;0,"2"," ")</f>
        <v> </v>
      </c>
      <c r="DD8" s="11" t="str">
        <f aca="false">IF(DB8&lt;0,"MIO"," ")</f>
        <v> </v>
      </c>
      <c r="DE8" s="9" t="n">
        <v>0</v>
      </c>
      <c r="DF8" s="11" t="str">
        <f aca="false">IF(DE8&lt;0,"3"," ")</f>
        <v> </v>
      </c>
      <c r="DG8" s="11" t="str">
        <f aca="false">IF(DE8&lt;0,"AST"," ")</f>
        <v> </v>
      </c>
      <c r="DH8" s="9" t="n">
        <v>0</v>
      </c>
      <c r="DI8" s="11" t="str">
        <f aca="false">IF(DH8&lt;0,"3"," ")</f>
        <v> </v>
      </c>
      <c r="DJ8" s="11" t="str">
        <f aca="false">IF(DH8&lt;0,"AST"," ")</f>
        <v> </v>
      </c>
      <c r="DK8" s="9" t="n">
        <v>0</v>
      </c>
      <c r="DL8" s="10" t="str">
        <f aca="false">IF(DK8&gt;0,"4"," ")</f>
        <v> </v>
      </c>
      <c r="DM8" s="10" t="str">
        <f aca="false">IF(DK8&gt;0,"PRE"," ")</f>
        <v> </v>
      </c>
      <c r="DN8" s="9" t="n">
        <v>0</v>
      </c>
      <c r="DO8" s="10" t="str">
        <f aca="false">IF(DN8&gt;0,"4"," ")</f>
        <v> </v>
      </c>
      <c r="DP8" s="10" t="str">
        <f aca="false">IF(DN8&gt;0,"PRE"," ")</f>
        <v> </v>
      </c>
      <c r="DQ8" s="12" t="n">
        <v>0</v>
      </c>
      <c r="DR8" s="12" t="n">
        <v>0</v>
      </c>
      <c r="DS8" s="12" t="str">
        <f aca="false">CONCATENATE(CO8,CU8,DA8,DG8,DM8)</f>
        <v>     </v>
      </c>
      <c r="DT8" s="10" t="str">
        <f aca="false" t="array" ref="DT8">_xlfn.IFS(DS8="EME    ","0", DS8=" HIP   ","1", DS8="  MIO  ","2", DS8="   AST ","3", DS8="    PRE","4", DS8="EME   PRE","5", DS8=" HIP  PRE","6", DS8=" HIP AST ","7", DS8="  MIO PRE","8", DS8="  MIOAST ","9", DS8="   ASTPRE","10",DS8=" HIP ASTPRE","11", DS8="  MIOASTPRE","12", DS8="     ","0")</f>
        <v>0</v>
      </c>
      <c r="DU8" s="1" t="s">
        <v>153</v>
      </c>
      <c r="DV8" s="1" t="str">
        <f aca="false" t="array" ref="DV8">_xlfn.IFS(DU8="SI","2", DU8="NO","1")</f>
        <v>2</v>
      </c>
      <c r="DW8" s="10" t="n">
        <v>0</v>
      </c>
      <c r="DX8" s="11" t="str">
        <f aca="false">IF(DW8=0,"1","2")</f>
        <v>1</v>
      </c>
      <c r="DY8" s="11" t="str">
        <f aca="false" t="array" ref="DY8">_xlfn.IFS(DW8=0,"0", DW8=0.25, "1", DW8=0.5,"2", DW8=0.75,"3", DW8=1,"4",DW8=1.25,"5", DW8=1.5,"6", DW8=1.75,"7", DW8=2,"8", DW8=2.25,"9",DW8=2.5,"10", DW8=2.75,"11", DW8=3,"12", DW8=3.25,"13", DW8=3.5,"14", DW8=3.75,"15",DW8=4,"16")</f>
        <v>0</v>
      </c>
      <c r="DZ8" s="10" t="n">
        <v>0</v>
      </c>
      <c r="EA8" s="11" t="str">
        <f aca="false">IF(DZ8=0,"1","2")</f>
        <v>1</v>
      </c>
      <c r="EB8" s="11" t="str">
        <f aca="false" t="array" ref="EB8">_xlfn.IFS(DZ8=0,"0", DZ8=0.25, "1", DZ8=0.5,"2", DZ8=0.75,"3", DZ8=1,"4",DZ8=1.25,"5", DZ8=1.5,"6", DZ8=1.75,"7", DZ8=2,"8")</f>
        <v>0</v>
      </c>
      <c r="EC8" s="10" t="n">
        <v>0</v>
      </c>
      <c r="ED8" s="10" t="str">
        <f aca="false">IF(EC8=0,"1","2")</f>
        <v>1</v>
      </c>
      <c r="EE8" s="11" t="str">
        <f aca="false" t="array" ref="EE8">_xlfn.IFS(EC8=0,"0", EC8=-0.25, "1", EC8=-0.5,"2", EC8=-0.75,"3", EC8=-1,"4",EC8=-1.25,"5", EC8=-1.5,"6", EC8=-1.75,"7", EC8=-2,"8", EC8=-2.25,"9",EC8=-2.5,"10", EC8=-2.75,"11", EC8=-3,"12", EC8=-3.25,"13", EC8=-3.5,"14", EC8=-3.75,"15",EC8=-4,"16")</f>
        <v>0</v>
      </c>
      <c r="EF8" s="10" t="n">
        <v>0</v>
      </c>
      <c r="EG8" s="10" t="str">
        <f aca="false">IF(EF8=0,"1","2")</f>
        <v>1</v>
      </c>
      <c r="EH8" s="11" t="str">
        <f aca="false" t="array" ref="EH8">_xlfn.IFS(EF8=0,"0", EF8=-0.25, "1", EF8=-0.5,"2", EF8=-0.75,"3", EF8=-1,"4",EF8=-1.25,"5", EF8=-1.5,"6", EF8=-1.75,"7", EF8=-2,"8", EF8=-2.25,"9",EF8=-2.5,"10", EF8=-2.75,"11", EF8=-3,"12", EF8=-3.25,"13", EF8=-3.5,"14", EF8=-3.75,"15",EF8=-4,"16")</f>
        <v>0</v>
      </c>
      <c r="EI8" s="10" t="n">
        <v>0</v>
      </c>
      <c r="EJ8" s="11" t="str">
        <f aca="false">IF(EI8=0,"1","2")</f>
        <v>1</v>
      </c>
      <c r="EK8" s="11" t="str">
        <f aca="false" t="array" ref="EK8">_xlfn.IFS(EI8=0,"0", EI8=-0.25, "1", EI8=-0.5,"2", EI8=-0.75,"3", EI8=-1,"4",EI8=-1.25,"5", EI8=-1.5,"6", EI8=-1.75,"7", EI8=-2,"8", EI8=-2.25,"9", EI8=-2.25,"9",EI8=-2.5,"10", EI8=-2.75,"11", EI8=-3,"12", EI8=-3.25,"13", EI8=-3.5,"14", EI8=-3.75,"15",EI8=-4,"16", EI8=0.25, "17", EI8=0.5, "18")</f>
        <v>0</v>
      </c>
      <c r="EL8" s="10" t="n">
        <v>0</v>
      </c>
      <c r="EM8" s="11" t="str">
        <f aca="false">IF(EL8=0,"1","2")</f>
        <v>1</v>
      </c>
      <c r="EN8" s="11" t="str">
        <f aca="false" t="array" ref="EN8">_xlfn.IFS(EL8=0.25,"17",EL8=0.5,"18", EL8=0,"0", EL8=-0.25, "1", EL8=-0.5,"2", EL8=-0.75,"3", EL8=-1,"4",EL8=-1.25,"5", EL8=-1.5,"6", EL8=-1.75,"7", EL8=-2,"8",EL8= -2.25,"9",EL8=-2.5,"10",EL8= -2.75,"11",EL8= -3,"12",EL8= -3.25,"13",EL8= -3.5,"14",EL8= -3.75,"15",EL8=-4,"16")</f>
        <v>0</v>
      </c>
      <c r="EO8" s="10" t="n">
        <v>0</v>
      </c>
      <c r="EP8" s="11" t="str">
        <f aca="false">IF(EO8=0,"1","2")</f>
        <v>1</v>
      </c>
      <c r="EQ8" s="11" t="str">
        <f aca="false" t="array" ref="EQ8">_xlfn.IFS(EO8=0,"0", EO8=0.25, "1", EO8=0.5,"2", EO8=0.75,"3", EO8=1,"4",EO8=1.25,"5", EO8=1.5,"6", EO8=1.75,"7", EO8=2,"8", EO8=2.25,"9", EO8=2.25,"9",EO8=2.5,"10", EO8=2.75,"11", EO8=3,"12", EO8=3.25,"13", EO8=3.5,"14", EO8=3.75,"15",EO8=4,"16", EO8=-0.25, "17", bq=-0.5, "18")</f>
        <v>0</v>
      </c>
      <c r="ER8" s="10" t="n">
        <v>0</v>
      </c>
      <c r="ES8" s="11" t="str">
        <f aca="false">IF(ER8=0,"1","2")</f>
        <v>1</v>
      </c>
      <c r="ET8" s="11" t="str">
        <f aca="false" t="array" ref="ET8">_xlfn.IFS(ER8=0,"0", ER8=0.25, "1", ER8=0.5,"2", ER8=0.75,"3", ER8=1,"4",ER8=1.25,"5", ER8=1.5,"6", ER8=1.75,"7", ER8=2,"8", ER8=2.25,"9", ER8=2.25,"9",ER8=2.5,"10", ER8=2.75,"11", ER8=3,"12", ER8=3.25,"13", ER8=3.5,"14", ER8=3.75,"15",ER8=4,"16", ER8=-0.25, "17", bq=-0.5, "18")</f>
        <v>0</v>
      </c>
      <c r="EU8" s="34" t="n">
        <v>24</v>
      </c>
      <c r="EV8" s="14" t="str">
        <f aca="false">VLOOKUP(EU8,LEYENDA!$G$2:$H$8,2,TRUE())</f>
        <v>19-24</v>
      </c>
      <c r="EW8" s="14" t="str">
        <f aca="false" t="array" ref="EW8">_xlfn.IFS(EV8="0-5","1", EV8="6-12","2", EV8="13-18","3", EV8="19-24","4", EV8="25-36","5", EV8="37-48","6", EV8="49-60","7")</f>
        <v>4</v>
      </c>
    </row>
    <row r="9" customFormat="false" ht="13.5" hidden="false" customHeight="false" outlineLevel="0" collapsed="false">
      <c r="A9" s="1" t="n">
        <v>3</v>
      </c>
      <c r="B9" s="35" t="n">
        <v>2</v>
      </c>
      <c r="C9" s="33" t="n">
        <v>39413</v>
      </c>
      <c r="D9" s="6"/>
      <c r="E9" s="5" t="str">
        <f aca="false">VLOOKUP(A9,'286'!$A$3:$J$600,10,FALSE())</f>
        <v>ACEÑA RINCÓN, MIRIAM</v>
      </c>
      <c r="F9" s="4" t="str">
        <f aca="false">VLOOKUP(A9,'286'!$A$3:$I$1768,3,FALSE())</f>
        <v>ARINMI</v>
      </c>
      <c r="G9" s="6" t="n">
        <f aca="false">VLOOKUP(A9,'286'!$A$3:$I$1768,4,FALSE())</f>
        <v>34696</v>
      </c>
      <c r="H9" s="7" t="n">
        <f aca="false">YEAR(C9)-YEAR(G9)</f>
        <v>13</v>
      </c>
      <c r="I9" s="1" t="str">
        <f aca="false">VLOOKUP(H9,LEYENDA!$C$2:$D$6,2,TRUE())</f>
        <v>13-24</v>
      </c>
      <c r="J9" s="5" t="str">
        <f aca="false">VLOOKUP(A9,'286'!$A$3:$I$1768,7,FALSE())</f>
        <v>M</v>
      </c>
      <c r="K9" s="8" t="str">
        <f aca="false">VLOOKUP(A9,'286'!$A$3:$I$1768,2,FALSE())</f>
        <v>OD</v>
      </c>
      <c r="L9" s="4" t="str">
        <f aca="false">VLOOKUP(A9,'286'!$A$3:$I$1768,8,FALSE())</f>
        <v>D</v>
      </c>
      <c r="M9" s="4" t="str">
        <f aca="false">VLOOKUP(A9,'286'!$A$3:$I$1768,9,FALSE())</f>
        <v>I</v>
      </c>
      <c r="N9" s="8" t="str">
        <f aca="false">IF(R9=O9, "MISMA","CONTRARIA")</f>
        <v>CONTRARIA</v>
      </c>
      <c r="O9" s="8" t="str">
        <f aca="false" t="array" ref="O9">_xlfn.IFS(L9="D","1", L9="I","2")</f>
        <v>1</v>
      </c>
      <c r="P9" s="8" t="str">
        <f aca="false" t="array" ref="P9">_xlfn.IFS(K9="OD","1", K9="OI","2")</f>
        <v>1</v>
      </c>
      <c r="Q9" s="1" t="str">
        <f aca="false" t="array" ref="Q9">_xlfn.IFS(J9="M","1", J9="H","2")</f>
        <v>1</v>
      </c>
      <c r="R9" s="8" t="str">
        <f aca="false" t="array" ref="R9">_xlfn.IFS(M9="D","1", M9="I","2")</f>
        <v>2</v>
      </c>
      <c r="S9" s="1" t="str">
        <f aca="false" t="array" ref="S9">_xlfn.IFS(N9="CONTRARIA", "1",N9= "MISMA","2")</f>
        <v>1</v>
      </c>
      <c r="T9" s="1" t="str">
        <f aca="false" t="array" ref="T9">_xlfn.IFS(I9="0-12","1", I9="13-24","2", I9="25-40","3", I9="41-60","4", I9="61-100","5")</f>
        <v>2</v>
      </c>
      <c r="U9" s="9" t="n">
        <v>0.5</v>
      </c>
      <c r="V9" s="1" t="str">
        <f aca="false">IF(U9="","",IF(AND(U9&gt;=-9,U9&lt;=-6.5),"-9 a -6,5",IF(AND(U9&gt;=-6,U9&lt;=-3.5),"-6 a -3,5",IF(AND(U9&gt;=-3,U9&lt;=-1),"-3 a -1",IF(U9=-0.5,"-0,5",IF(AND(U9&gt;=0,U9&lt;=2.5),"0 a 2,5",IF(AND(U9&gt;=3,U9&lt;=5.5),"3 a 5,5",IF(AND(U9&gt;=6,U9&lt;=8.5),"6 a 8,5",IF(AND(U9&gt;=9,U9&lt;=20),"9 a 20","Fuera de rango")))))))))</f>
        <v>0 a 2,5</v>
      </c>
      <c r="W9" s="11" t="n">
        <f aca="false">IF(V9="","",IF(V9="-9 a -6,5",2,IF(V9="-6 a -3,5",3,IF(V9="-3 a -1",4,IF(V9="-0,5","NORMA",IF(V9="0 a 2,5",5,IF(V9="3 a 5,5",6,IF(V9="6 a 8,5",7,IF(V9="9 a 20",8,"Fuera de rango")))))))))</f>
        <v>5</v>
      </c>
      <c r="X9" s="9" t="n">
        <v>0</v>
      </c>
      <c r="Y9" s="10" t="str">
        <f aca="false">IF(X9="","",IF(AND(X9&gt;=0,X9&lt;=4),"0 a 4",IF(AND(X9&gt;=4.5,X9&lt;=8.5),"4,5 a 8,5",IF(X9=9,"9",IF(AND(X9&gt;=9.5,X9&lt;=13),"9,5 a 13",IF(AND(X9&gt;=13.5,X9&lt;=20),"13,5 a 20",IF(AND(X9&gt;=20.5,X9&lt;=35),"20,5 a 35","Fuera de rango")))))))</f>
        <v>0 a 4</v>
      </c>
      <c r="Z9" s="11" t="n">
        <f aca="false">IF(Y9="","",IF(Y9="0 a 4",1,IF(Y9="4,5 a 8,5",2,IF(Y9="9","NORMA",IF(Y9="9,5 a 13",3,IF(Y9="13,5 a 20",4,IF(Y9="20,5 a 35",5,"Fuera de rango")))))))</f>
        <v>1</v>
      </c>
      <c r="AA9" s="9" t="n">
        <v>20</v>
      </c>
      <c r="AB9" s="10" t="str">
        <f aca="false">IF(AA9="","",IF(AND(AA9&gt;=0,AA9&lt;=9),"0 a 9",IF(AND(AA9&gt;=9.5,AA9&lt;=18.5),"9,5 a 18,5",IF(AA9=19,"19",IF(AND(AA9&gt;=19.5,AA9&lt;=28),"19,5 a 28",IF(AND(AA9&gt;=28.5,AA9&lt;=40),"28,5 a 40","Fuera de rango"))))))</f>
        <v>19,5 a 28</v>
      </c>
      <c r="AC9" s="11" t="n">
        <f aca="false" t="array" ref="AC9">_xlfn.IFS(AB9="","",AB9="0 a 9",1,AB9="9,5 a 18,5",2,AB9="19","NORMA",AB9="19,5 a 28",3,AB9="28,5 a 40",4,TRUE(),"Fuera de rango")</f>
        <v>3</v>
      </c>
      <c r="AD9" s="9" t="n">
        <v>3</v>
      </c>
      <c r="AE9" s="10" t="str">
        <f aca="false">IF(AD9="","",IF(AND(AD9&gt;=-10,AD9&lt;=0),"De -10 a 0",IF(AND(AD9&gt;=0.5,AD9&lt;=9.5),"0,5 a 9,5",IF(AD9=10,"10",IF(AND(AD9&gt;=10.5,AD9&lt;=20),"10,5 a 20",IF(AND(AD9&gt;=20.5,AD9&lt;=40),"20,5 a 40","Fuera de rango"))))))</f>
        <v>0,5 a 9,5</v>
      </c>
      <c r="AF9" s="12" t="n">
        <f aca="false">IF(AD9="","",IF(AND(AD9&gt;=-10,AD9&lt;=0),1,IF(AND(AD9&gt;=0.5,AD9&lt;=9.5),2,IF(AD9=10,"NORMA",IF(AND(AD9&gt;=10.5,AD9&lt;=20),3,IF(AND(AD9&gt;=20.5,AD9&lt;=40),4,""))))))</f>
        <v>2</v>
      </c>
      <c r="AH9" s="10" t="str">
        <f aca="false">IF(AG9="","",IF(AND(AG9&gt;=0,AG9&lt;=4),"0 a 4",IF(AND(AG9&gt;=4.5,AG9&lt;=8.5),"4,5 a 8,5",IF(AG9=9,"9",IF(AND(AG9&gt;=9.5,AG9&lt;=13),"9,5 a 13",IF(AND(AG9&gt;=13.5,AG9&lt;=25),"13,5 a 25","Fuera de rango"))))))</f>
        <v/>
      </c>
      <c r="AI9" s="11" t="str">
        <f aca="false">IF(AH9="","",IF(AH9="0 a 4",1,IF(AH9="4,5 a 8,5",2,IF(AH9="9","NORMA",IF(AH9="9,5 a 13",3,IF(AH9="13,5 a 25",4,""))))))</f>
        <v/>
      </c>
      <c r="AJ9" s="9" t="n">
        <v>3</v>
      </c>
      <c r="AK9" s="10" t="str">
        <f aca="false">IF(AJ9="","",IF(AND(AJ9&gt;=-15,AJ9&lt;=-10.5),"-15 a -10,5",IF(AND(AJ9&gt;=-10,AJ9&lt;=-4),"-10 a -4",IF(AND(AJ9&gt;=-4.5,AJ9&lt;=0),"-4,5 a 0",IF(AND(AJ9&gt;=0.5,AJ9&lt;=4.5),"0,5 a 4,5",IF(AJ9=5,"5",IF(AND(AJ9&gt;=5.5,AJ9&lt;=10),"5,5 a 10",IF(AND(AJ9&gt;=10.5,AJ9&lt;=20),"10,5 a 20","Fuera de rango"))))))))</f>
        <v>0,5 a 4,5</v>
      </c>
      <c r="AL9" s="11" t="n">
        <f aca="false">IF(AK9="","",IF(AK9="-15 a -10,5",1,IF(AK9="-10 a -4",2,IF(AK9="-4,5 a 0",3,IF(AK9="0,5 a 4,5",4,IF(AK9="5","NORMA",IF(AK9="5,5 a 10",5,IF(AK9="10,5 a 20",6,"Error"))))))))</f>
        <v>4</v>
      </c>
      <c r="AM9" s="9" t="n">
        <v>-0.5</v>
      </c>
      <c r="AN9" s="10" t="str">
        <f aca="false">IF(AM9="","",IF(AND(AM9&gt;=-7.5,AM9&lt;=-5.5),"-7,5 a -5,5",IF(AND(AM9&gt;=-5,AM9&lt;=-3),"-5 a -3",IF(AND(AM9&gt;=-2.5,AM9&lt;=-0.5),"-2,5 a -0,5",IF(AM9=0,"0,00",IF(AND(AM9&gt;=0.5,AM9&lt;=2.5),"0,5 a 2,5",IF(AND(AM9&gt;=3,AM9&lt;=5),"3 a 5",IF(AND(AM9&gt;=5.5,AM9&lt;=7.5),"5,5 a 7,5",IF(AND(AM9&gt;=8,AM9&lt;=10),"8 a 10","Fuera de rango")))))))))</f>
        <v>-2,5 a -0,5</v>
      </c>
      <c r="AO9" s="11" t="n">
        <f aca="false">IF(AN9="","",IF(AN9="-7,5 a -5,5",1,IF(AN9="-5 a -3",2,IF(AN9="-2,5 a -0,5",3,IF(AN9="0,00","NORMA",IF(AN9="0,5 a 2,5",4,IF(AN9="3 a 5",5,IF(AN9="5,5 a 7,5",6,IF(AN9="8 a 10",7,"Error")))))))))</f>
        <v>3</v>
      </c>
      <c r="AP9" s="9" t="n">
        <v>-4</v>
      </c>
      <c r="AQ9" s="10" t="str">
        <f aca="false">IF(AP9="","",IF(AND(AP9&gt;=-20,AP9&lt;=-9.5),"-20 a -9,5",IF(AND(AP9&gt;=-9,AP9&lt;=-6.5),"-9 a -6,5",IF(AP9=-6,"-6",IF(AND(AP9&gt;=-5.5,AP9&lt;=-3),"-5,5 a -3",IF(AND(AP9&gt;=-2.5,AP9&lt;=0),"-2,5 a 0",IF(AND(AP9&gt;=0.5,AP9&lt;=3),"0,5 a 3",IF(AND(AP9&gt;=3.5,AP9&lt;=6),"3,5 a 6",IF(AND(AP9&gt;=6.5,AP9&lt;=9),"6,5 a 9",IF(AND(AP9&gt;=9.5,AP9&lt;=20),"9,5 a 20","Fuera de rango"))))))))))</f>
        <v>-5,5 a -3</v>
      </c>
      <c r="AR9" s="11" t="n">
        <f aca="false">IF(AQ9="","",IF(AQ9="-20 a -9,5",1,IF(AQ9="-9 a -6,5",2,IF(AQ9="-6","NORMA",IF(AQ9="-5,5 a -3",3,IF(AQ9="-2,5 a 0",4,IF(AQ9="0,5 a 3",5,IF(AQ9="3,5 a 6",6,IF(AQ9="6,5 a 9",7,IF(AQ9="9,5 a 20",8,""))))))))))</f>
        <v>3</v>
      </c>
      <c r="AS9" s="9" t="n">
        <v>0</v>
      </c>
      <c r="AT9" s="10" t="str">
        <f aca="false">IF(AS9="","",IF(AND(AS9&gt;=-16,AS9&lt;=-14),"-16 a -14",IF(AND(AS9&gt;=-13.5,AS9&lt;=-11.5),"-13,5 a -11,5",IF(AND(AS9&gt;=-11,AS9&lt;=-9),"-11 a -9",IF(AND(AS9&gt;=-8.5,AS9&lt;=-6.5),"-8,5 a -6,5",IF(AND(AS9&gt;=-6,AS9&lt;=-4),"-6 a -4",IF(AND(AS9&gt;=-3.5,AS9&lt;=-1.5),"-3,5 a -1,5",IF(AND(AS9&gt;=-1,AS9&lt;=1),"-1 a 1",IF(AND(AS9&gt;=1.5,AS9&lt;=3.5),"1,5 a 3,5",IF(AND(AS9&gt;=4,AS9&lt;=6),"4 a 6",IF(AND(AS9&gt;=6.5,AS9&lt;=8.5),"6,5 a 8,5",IF(AND(AS9&gt;=9,AS9&lt;=11),"9 a 11",IF(AND(AS9&gt;=11.5,AS9&lt;=13.5),"11,5 a 13,5",IF(AND(AS9&gt;=14,AS9&lt;=16),"14 a 16",IF(AND(AS9&gt;=16.5,AS9&lt;=18.5),"16,5 a 18,5",IF(AND(AS9&gt;=19,AS9&lt;=21),"19 a 21","Fuera de rango"))))))))))))))))</f>
        <v>-1 a 1</v>
      </c>
      <c r="AU9" s="11" t="n">
        <f aca="false" t="array" ref="AU9">IF(AT9="","",_xlfn.IFS(AT9="-16 a -14",1,AT9="-13,5 a -11,5",2,AT9="-11 a -9",3,AT9="-8,5 a -6,5",4,AT9="-6 a -4",5,AT9="-3,5 a -1,5",6,AT9="-1 a 1",7,AT9="1,5 a 3,5",8,AT9="4 a 6","NORMA",AT9="6,5 a 8,5",9,AT9="9 a 11",10,AT9="11,5 a 13,5",11,AT9="14 a 16",12,AT9="16,5 a 18,5",13,AT9="19 a 21",14,TRUE(),""))</f>
        <v>7</v>
      </c>
      <c r="AV9" s="9" t="n">
        <v>1</v>
      </c>
      <c r="AW9" s="10" t="str">
        <f aca="false">IF(AV9="","",IF(AND(AV9&gt;=-1,AV9&lt;=-0.5),"-1 a -0,5",IF(AND(AV9&gt;-0.5,AV9&lt;=0),"De -0,5 a 0",IF(AND(AV9&gt;=0.25,AV9&lt;=0.75),"0,25 a 0,75",IF(AND(AV9&gt;=1,AV9&lt;=1.5),"1 a 1,5",IF(AND(AV9&gt;=1.75,AV9&lt;=2.25),"1,75 a 2,25",IF(AND(AV9&gt;=2.5,AV9&lt;=3),"2,5 a 3",IF(AND(AV9&gt;=3.25,AV9&lt;=3.75),"3,25 a 3,75","Fuera de rango"))))))))</f>
        <v>1 a 1,5</v>
      </c>
      <c r="AX9" s="11" t="n">
        <f aca="false">IF(AW9="","",IF(OR(AW9="-1 a -0,5",AW9="-1 a -0.5"),1,IF(OR(AW9="De -0,5 a 0",AW9="-0,5 a 0",AW9="De -0.5 a 0"),2,IF(OR(AW9="0,25 a 0,75",AW9="0.25 a 0.75"),"NORMA",IF(OR(AW9="1 a 1,5",AW9="1 a 1.5"),3,IF(OR(AW9="1,75 a 2,25",AW9="1.75 a 2.25"),4,IF(OR(AW9="2,5 a 3",AW9="2.5 a 3"),5,IF(OR(AW9="3,25 a 3,75",AW9="3.25 a 3.75"),6,""))))))))</f>
        <v>3</v>
      </c>
      <c r="AY9" s="9" t="n">
        <v>-5</v>
      </c>
      <c r="AZ9" s="10" t="str">
        <f aca="false">IF(AY9="","",IF(AND(AY9&gt;=-20,AY9&lt;=-9.5),"-20 a -9,5",IF(AND(AY9&gt;=-9,AY9&lt;=-6.5),"-9 a -6,5",IF(AY9=-6,"-6",IF(AND(AY9&gt;=-5.5,AY9&lt;=-3),"-5,5 a -3",IF(AND(AY9&gt;=-2.5,AY9&lt;=0),"-2,5 a 0",IF(AND(AY9&gt;=0.5,AY9&lt;=3),"0,5 a 3",IF(AND(AY9&gt;=3.5,AY9&lt;=6),"3,5 a 6","Fuera de rango"))))))))</f>
        <v>-5,5 a -3</v>
      </c>
      <c r="BA9" s="11" t="n">
        <f aca="false">IF(AZ9="","",IF(AZ9="-20 a -9,5",1,IF(AZ9="-9 a -6,5",2,IF(AZ9="-6","NORMA",IF(AZ9="-5,5 a -3",3,IF(AZ9="-2,5 a 0",4,IF(AZ9="0,5 a 3",5,IF(AZ9="3,5 a 6",6,""))))))))</f>
        <v>3</v>
      </c>
      <c r="BB9" s="9" t="n">
        <v>0</v>
      </c>
      <c r="BC9" s="10" t="str">
        <f aca="false" t="array" ref="BC9">IF(BB9="","",_xlfn.IFS(AND(BB9&gt;=0,BB9&lt;=2),"0 a 2",AND(BB9&gt;=2.5,BB9&lt;=4.5),"2,5 a 4,5",AND(BB9&gt;=5,BB9&lt;=7),"5 a 7",AND(BB9&gt;=7.5,BB9&lt;=9.5),"7,5 a 9,5",AND(BB9&gt;=10,BB9&lt;=12),"10 a 12",AND(BB9&gt;=12.5,BB9&lt;=14.5),"12,5 a 14,5",BB9=15,"15",AND(BB9&gt;=15.5,BB9&lt;=17.5),"15,5 a 17,5",AND(BB9&gt;=18,BB9&lt;=20),"18 a 20",AND(BB9&gt;=20.5,BB9&lt;=22.5),"20,5 a 22,5",AND(BB9&gt;=23,BB9&lt;=25),"23 a 25",TRUE(),"Fuera de rango"))</f>
        <v>0 a 2</v>
      </c>
      <c r="BD9" s="11" t="n">
        <f aca="false" t="array" ref="BD9">IF(BC9="","",_xlfn.IFS(BC9="0 a 2",1,BC9="2,5 a 4,5",2,BC9="5 a 7",3,BC9="7,5 a 9,5",4,BC9="10 a 12",5,BC9="12,5 a 14,5",6,BC9="15","NORMA",BC9="15,5 a 17,5",7,BC9="18 a 20",8,BC9="20,5 a 22,5",9,BC9="23 a 25",10,TRUE(),"Fuera de rango"))</f>
        <v>1</v>
      </c>
      <c r="BE9" s="9" t="n">
        <v>24</v>
      </c>
      <c r="BF9" s="10" t="str">
        <f aca="false">IF(BE9="","",IF(AND(BE9&gt;=-20,BE9&lt;=-10),"-20 a -10",IF(AND(BE9&gt;=-9.5,BE9&lt;=0.5),"-9,5 a 0,5",IF(AND(BE9&gt;=1,BE9&lt;=11),"1 a 11",IF(AND(BE9&gt;=11.5,BE9&lt;=20.5),"11,5 a 20,5",IF(BE9=21,"21",IF(AND(BE9&gt;=21.5,BE9&lt;=31.5),"21,5 a 31,5",IF(AND(BE9&gt;=32,BE9&lt;=42),"32 a 42","Fuera de rango"))))))))</f>
        <v>21,5 a 31,5</v>
      </c>
      <c r="BG9" s="11" t="n">
        <f aca="false">IF(BF9="","",IF(BF9="-20 a -10",1,IF(BF9="-9,5 a 0,5",2,IF(BF9="1 a 11",3,IF(BF9="11,5 a 20,5",4,IF(BF9="21","NORMA",IF(BF9="21,5 a 31,5",5,IF(BF9="32 a 42",6,""))))))))</f>
        <v>5</v>
      </c>
      <c r="BH9" s="9" t="n">
        <v>13</v>
      </c>
      <c r="BI9" s="10" t="str">
        <f aca="false">IF(BH9="","",IF(AND(BH9&gt;=-20,BH9&lt;=-15),"-20 a -15",IF(AND(BH9&gt;=-14.5,BH9&lt;=-9.5),"-14,5 a -9,5",IF(AND(BH9&gt;=-9,BH9&lt;=-4),"-9 a -4",IF(AND(BH9&gt;=-3.5,BH9&lt;=2.5),"-3,5 a 2,5",IF(AND(BH9&gt;=3,BH9&lt;=8),"3 a 8",IF(AND(BH9&gt;=8.5,BH9&lt;=14.5),"8,5 a 14,5",IF(BH9=15,"15",IF(AND(BH9&gt;=15.5,BH9&lt;=20.5),"15,5 a 20,5",IF(AND(BH9&gt;=21,BH9&lt;=26),"21 a 26","Fuera de rango"))))))))))</f>
        <v>8,5 a 14,5</v>
      </c>
      <c r="BJ9" s="11" t="n">
        <f aca="false">IF(BI9="","",IF(BI9="-20 a -15",1,IF(BI9="-14,5 a -9,5",2,IF(BI9="-9 a -4",3,IF(BI9="-3,5 a 2,5",4,IF(BI9="3 a 8",5,IF(BI9="8,5 a 14,5",6,IF(BI9="15","NORMA",IF(BI9="15,5 a 20,5",7,IF(BI9="21 a 26",8,IF(BI9="26,5 a 31,5",9,"")))))))))))</f>
        <v>6</v>
      </c>
      <c r="BK9" s="9" t="n">
        <v>0</v>
      </c>
      <c r="BL9" s="10" t="str">
        <f aca="false">IF(BK9="","",IF(AND(BK9&gt;=0,BK9&lt;=2),"0 - 2",IF(AND(BK9&gt;=2.5,BK9&lt;=4.5),"2,5 - 4,5",IF(AND(BK9&gt;=5,BK9&lt;=7),"5 - 7",IF(AND(BK9&gt;=7.5,BK9&lt;=9.5),"7,5 - 9,5",IF(AND(BK9&gt;=10,BK9&lt;=12),"10 - 12",IF(AND(BK9&gt;=12.5,BK9&lt;=13.5),"12,5 - 13,5",IF(BK9=14,"14",IF(AND(BK9&gt;=14.5,BK9&lt;=16.5),"14,5 - 16,5",IF(AND(BK9&gt;=17,BK9&lt;=19),"17 - 19",IF(AND(BK9&gt;=19.5,BK9&lt;=21.5),"19,5 - 21,5",IF(AND(BK9&gt;=22,BK9&lt;=24),"22 - 24",IF(AND(BK9&gt;=24.5,BK9&lt;=26.5),"24,5 - 26,5",IF(AND(BK9&gt;=27,BK9&lt;=29),"27 - 29",IF(AND(BK9&gt;=29.5,BK9&lt;=30),"29,5 - 30","Fuera de rango")))))))))))))))</f>
        <v>0 - 2</v>
      </c>
      <c r="BM9" s="11" t="n">
        <f aca="false">IF(BL9="","",IF(BL9="0 - 2",1,IF(BL9="2,5 - 4,5",2,IF(BL9="5 - 7",3,IF(BL9="7,5 - 9,5",4,IF(BL9="10 - 12",5,IF(BL9="12,5 - 13,5",6,IF(BL9="14","NORMA",IF(BL9="14,5 - 16,5",7,IF(BL9="17 - 19",8,IF(BL9="19,5 - 21,5",9,IF(BL9="22 - 24",10,IF(BL9="24,5 - 26,5",11,IF(BL9="27 - 29",12,IF(BL9="29,5 - 30",13,"")))))))))))))))</f>
        <v>1</v>
      </c>
      <c r="BN9" s="9" t="n">
        <v>12</v>
      </c>
      <c r="BO9" s="10" t="str">
        <f aca="false">IF(BN9="","",IF(AND(BN9&gt;=-20,BN9&lt;=-10),"-20 a -10",IF(AND(BN9&gt;=-9.5,BN9&lt;=0.5),"-9,5 a 0,5",IF(AND(BN9&gt;=1,BN9&lt;=11),"1 a 11",IF(AND(BN9&gt;=11.5,BN9&lt;=21.5),"11,5 a 21,5",IF(BN9=22,"22",IF(AND(BN9&gt;=22.5,BN9&lt;=32.5),"22,5 a 32,5",IF(AND(BN9&gt;=33,BN9&lt;=43),"33 a 43","Fuera de rango"))))))))</f>
        <v>11,5 a 21,5</v>
      </c>
      <c r="BP9" s="11" t="n">
        <f aca="false">IF(BO9="","",IF(BO9="-20 a -10",1,IF(BO9="-9,5 a 0,5",2,IF(BO9="1 a 11",3,IF(BO9="11,5 a 21,5",4,IF(BO9="22","NORMA",IF(BO9="22,5 a 32,5",5,IF(BO9="33 a 43",6,""))))))))</f>
        <v>4</v>
      </c>
      <c r="BQ9" s="9" t="n">
        <v>10</v>
      </c>
      <c r="BR9" s="10" t="str">
        <f aca="false">IF(BQ9="","",IF(AND(BQ9&gt;=-20,BQ9&lt;=-15),"-20 a -15",IF(AND(BQ9&gt;=-14.5,BQ9&lt;=-9.5),"-14,5 a -9,5",IF(AND(BQ9&gt;=-9,BQ9&lt;=-4),"-9 a -4",IF(AND(BQ9&gt;=-3.5,BQ9&lt;=2.5),"-3,5 a 2,5",IF(AND(BQ9&gt;=3,BQ9&lt;=8),"3 a 8",IF(AND(BQ9&gt;=8.5,BQ9&lt;=13.5),"8,5 a 13,5",IF(AND(BQ9&gt;=14,BQ9&lt;=17.5),"14 a 17,5",IF(BQ9=18,"18",IF(AND(BQ9&gt;=18.5,BQ9&lt;=23.5),"18,5 a 23,5",IF(AND(BQ9&gt;=24,BQ9&lt;=29),"24 a 29",IF(AND(BQ9&gt;=29.5,BQ9&lt;=34.5),"29,5 a 34,5",IF(AND(BQ9&gt;=35,BQ9&lt;=40),"35 a 40","Fuera de rango")))))))))))))</f>
        <v>8,5 a 13,5</v>
      </c>
      <c r="BS9" s="11" t="n">
        <f aca="false">IF(BR9="","",IF(BR9="-20 a -15",1,IF(BR9="-14,5 a -9,5",2,IF(BR9="-9 a -4",3,IF(BR9="-3,5 a 2,5",4,IF(BR9="3 a 8",5,IF(BR9="8,5 a 13,5",6,IF(BR9="14 a 17,5",7,IF(BR9="18","NORMA",IF(BR9="18,5 a 23,5",8,IF(BR9="24 a 29",9,IF(BR9="29,5 a 34,5",10,IF(BR9="35 a 40",11,"")))))))))))))</f>
        <v>6</v>
      </c>
      <c r="BT9" s="9" t="n">
        <v>2</v>
      </c>
      <c r="BU9" s="10" t="str">
        <f aca="false">IF(BT9="","",IF(AND(BT9&gt;=-20,BT9&lt;=-18),"-20 a -18",IF(AND(BT9&gt;=-17.5,BT9&lt;=-15.5),"-17,5 a -15,5",IF(AND(BT9&gt;=-15,BT9&lt;=-13),"-15 a -13",IF(AND(BT9&gt;=-12.5,BT9&lt;=-10.5),"-12,5 a -10,5",IF(AND(BT9&gt;=-10,BT9&lt;=-8),"-10 a -8",IF(AND(BT9&gt;=-7.5,BT9&lt;=-5.5),"-7,5 a -5,5",IF(AND(BT9&gt;=-5,BT9&lt;=-3),"-5 a -3",IF(AND(BT9&gt;=-2.5,BT9&lt;=-0.5),"-2,5 a -0,5",IF(BT9=0,"0",IF(AND(BT9&gt;=0.5,BT9&lt;=2.5),"0,5 a 2,5",IF(AND(BT9&gt;=3,BT9&lt;=5),"3 a 5",IF(AND(BT9&gt;=5.5,BT9&lt;=7.5),"5,5 a 7,5",IF(AND(BT9&gt;=8,BT9&lt;=10),"8 a 10",IF(AND(BT9&gt;=10.5,BT9&lt;=12.5),"10,5 a 12,5",IF(AND(BT9&gt;=13,BT9&lt;=15),"13 a 15",IF(AND(BT9&gt;=15.5,BT9&lt;=17.5),"15,5 a 17,5",IF(AND(BT9&gt;=18,BT9&lt;=20),"18 a 20","Fuera de rango"))))))))))))))))))</f>
        <v>0,5 a 2,5</v>
      </c>
      <c r="BV9" s="11" t="n">
        <f aca="false">IF(BT9="","",IF(BT9=0,"NORMA",IF(AND(BT9&gt;=-20,BT9&lt;=-18),2,IF(AND(BT9&gt;=-17.5,BT9&lt;=-15.5),2,IF(AND(BT9&gt;=-15,BT9&lt;=-13),3,IF(AND(BT9&gt;=-12.5,BT9&lt;=-10.5),4,IF(AND(BT9&gt;=-10,BT9&lt;=-8),5,IF(AND(BT9&gt;=-7.5,BT9&lt;=-5.5),6,IF(AND(BT9&gt;=-5,BT9&lt;=-3),7,IF(AND(BT9&gt;=-2.5,BT9&lt;=-0.5),8,IF(AND(BT9&gt;=0.5,BT9&lt;=2.5),9,IF(AND(BT9&gt;=3,BT9&lt;=5),10,IF(AND(BT9&gt;=5.5,BT9&lt;=7.5),11,IF(AND(BT9&gt;=8,BT9&lt;=10),12,IF(AND(BT9&gt;=10.5,BT9&lt;=12.5),13,IF(AND(BT9&gt;=13,BT9&lt;=15),14,IF(AND(BT9&gt;=15.5,BT9&lt;=17.5),15,IF(AND(BT9&gt;=18,BT9&lt;=20),16,"Fuera de rango"))))))))))))))))))</f>
        <v>9</v>
      </c>
      <c r="BW9" s="9" t="n">
        <v>-5</v>
      </c>
      <c r="BX9" s="10" t="n">
        <f aca="false">18.5- (0.3*H9)</f>
        <v>14.6</v>
      </c>
      <c r="BY9" s="10" t="n">
        <f aca="false">(BW9)-(BX9)</f>
        <v>-19.6</v>
      </c>
      <c r="BZ9" s="10" t="str">
        <f aca="false">IF(BY9="","",IF(BY9&lt;-27.5,"De -30 a -28",IF(BY9&lt;-25,"De -27,5 a -25,5",IF(BY9&lt;-22.5,"De -25 a -23",IF(BY9&lt;-20,"De -22,5 a -20,5",IF(BY9&lt;-17.5,"De -20 a -18",IF(BY9&lt;-15,"De -17,5 a -15,5",IF(BY9&lt;-12.5,"De -15 a -13",IF(BY9&lt;-10,"De -12,5 a -10,5",IF(BY9&lt;-7.5,"De -10 a -8",IF(BY9&lt;-5,"De -7,5 a -5,5",IF(BY9&lt;-2.5,"De -5 a -3",IF(BY9&lt;0,"De -2,5 a -0,5",IF(BY9&lt;2.5,"De 0 a 2",IF(BY9&lt;5,"De 2,5 a 4,5",IF(BY9&lt;7.5,"De 5 a 7",IF(BY9&lt;10,"De 7,5 a 9,5",IF(BY9&lt;12.5,"De 10 a 12",IF(BY9&lt;15,"De 12,5 a 14,5",IF(BY9&lt;17.5,"De 15 a 17",IF(BY9&lt;20,"De 17,5 a 19,5",IF(BY9&lt;22.5,"De 20 a 22",IF(BY9&lt;25,"De 22,5 a 24,5",IF(BY9&lt;27.5,"De 25 a 27","De 27,5 a 30"))))))))))))))))))))))))</f>
        <v>De -20 a -18</v>
      </c>
      <c r="CA9" s="12" t="n">
        <f aca="false">IF(BY9="","",IF(BY9&lt;=-28,1,IF(BY9&lt;=-25.5,2,IF(BY9&lt;=-23,3,IF(BY9&lt;=-20.5,4,IF(BY9&lt;=-18,5,IF(BY9&lt;=-15.5,6,IF(BY9&lt;=-13,7,IF(BY9&lt;=-10.5,8,IF(BY9&lt;=-8,9,IF(BY9&lt;=-5.5,10,IF(BY9&lt;=-3,11,IF(BY9&lt;=-0.5,12,IF(BY9&lt;=2,13,IF(BY9&lt;=4.5,14,IF(BY9&lt;=7,15,IF(BY9&lt;=9.5,16,IF(BY9&lt;=12,17,IF(BY9&lt;=14.5,18,IF(BY9&lt;=17,19,IF(BY9&lt;=19.5,20,IF(BY9&lt;=22,21,IF(BY9&lt;=24.5,22,IF(BY9&lt;=27,23,IF(BY9&lt;=30,24,"Fuera de rango")))))))))))))))))))))))))</f>
        <v>5</v>
      </c>
      <c r="CB9" s="9" t="n">
        <v>-5</v>
      </c>
      <c r="CC9" s="10" t="n">
        <f aca="false">18.5- (0.3*H9)</f>
        <v>14.6</v>
      </c>
      <c r="CD9" s="10" t="n">
        <f aca="false">(CB9)-(CC9)</f>
        <v>-19.6</v>
      </c>
      <c r="CE9" s="10" t="str">
        <f aca="false">IF(CD9="","",IF(CD9&lt;-27.5,"De -30 a -28",IF(CD9&lt;-25,"De -27,5 a -25,5",IF(CD9&lt;-22.5,"De -25 a -23",IF(CD9&lt;-20,"De -22,5 a -20,5",IF(CD9&lt;-17.5,"De -20 a -18",IF(CD9&lt;-15,"De -17,5 a -15,5",IF(CD9&lt;-12.5,"De -15 a -13",IF(CD9&lt;-10,"De -12,5 a -10,5",IF(CD9&lt;-7.5,"De -10 a -8",IF(CD9&lt;-5,"De -7,5 a -5,5",IF(CD9&lt;-2.5,"De -5 a -3",IF(CD9&lt;0,"De -2,5 a -0,5",IF(CD9&lt;=2,"De 0 a 2",IF(CD9&lt;=4.5,"De 2,5 a 4,5",IF(CD9&lt;=7,"De 5 a 7",IF(CD9&lt;=9.5,"De 7,5 a 9,5",IF(CD9&lt;=12,"De 10 a 12",IF(CD9&lt;=14.5,"De 12,5 a 14,5",IF(CD9&lt;=17,"De 15 a 17",IF(CD9&lt;=19.5,"De 17,5 a 19,5",IF(CD9&lt;=22,"De 20 a 22",IF(CD9&lt;=24.5,"De 22,5 a 24,5",IF(CD9&lt;=27,"De 25 a 27","De 27,5 a 30"))))))))))))))))))))))))</f>
        <v>De -20 a -18</v>
      </c>
      <c r="CF9" s="12" t="n">
        <f aca="false">IF(CD9="","",IF(CD9&lt;-27.5,1,IF(CD9&lt;-25,2,IF(CD9&lt;-22.5,3,IF(CD9&lt;-20,4,IF(CD9&lt;-17.5,5,IF(CD9&lt;-15,6,IF(CD9&lt;-12.5,7,IF(CD9&lt;-10,8,IF(CD9&lt;-7.5,9,IF(CD9&lt;-5,10,IF(CD9&lt;-2.5,11,IF(CD9&lt;0,12,IF(CD9&lt;2.5,13,IF(CD9&lt;5,14,IF(CD9&lt;7.5,15,IF(CD9&lt;10,16,IF(CD9&lt;12.5,17,IF(CD9&lt;15,18,IF(CD9&lt;17.5,19,IF(CD9&lt;20,20,IF(CD9&lt;22.5,21,IF(CD9&lt;25,22,IF(CD9&lt;27.5,23,24))))))))))))))))))))))))</f>
        <v>5</v>
      </c>
      <c r="CG9" s="9" t="n">
        <v>-2</v>
      </c>
      <c r="CH9" s="10" t="str">
        <f aca="false">IF(CG9="","",IF(AND(CG9&gt;=-10,CG9&lt;=-9.5),"-10 a -9,5",IF(AND(CG9&gt;-9.5,CG9&lt;=-8.5),"-9 a -8,5",IF(AND(CG9&gt;-8.5,CG9&lt;=-7.5),"-8 a -7,5",IF(AND(CG9&gt;-7.5,CG9&lt;=-6.5),"-7 a -6,5",IF(AND(CG9&gt;-6.5,CG9&lt;=-5.5),"-6 a -5,5",IF(AND(CG9&gt;-5.5,CG9&lt;=-4.5),"-5 a -4,5",IF(AND(CG9&gt;-4.5,CG9&lt;=-3.5),"-4 a -3,5",IF(AND(CG9&gt;-3.5,CG9&lt;=-2.5),"-3 a -2,5",IF(CG9=-2.25,"-2,25",IF(AND(CG9&gt;-2.5,CG9&lt;=-1.5),"-2 a -1,5",IF(AND(CG9&gt;-1.5,CG9&lt;=-0.5),"-1 a -0,5",IF(AND(CG9&gt;-0.5,CG9&lt;=0.5),"0 a 0,5",IF(AND(CG9&gt;0.5,CG9&lt;=1.5),"1 a 1,5",IF(AND(CG9&gt;1.5,CG9&lt;=2.5),"2 a 2,5",IF(AND(CG9&gt;2.5,CG9&lt;=3.5),"3 a 3,5",IF(AND(CG9&gt;3.5,CG9&lt;=4.5),"4 a 4,5",IF(AND(CG9&gt;4.5,CG9&lt;=5.5),"5 a 5,5",IF(AND(CG9&gt;5.5,CG9&lt;=6.5),"6 a 6,5",IF(AND(CG9&gt;6.5,CG9&lt;=7.5),"7 a 7,5",IF(AND(CG9&gt;7.5,CG9&lt;=8.5),"8 a 8,5",IF(AND(CG9&gt;8.5,CG9&lt;=9.5),"9 a 9,5",IF(CG9&gt;=10,"10","Fuera de rango")))))))))))))))))))))))</f>
        <v>-2 a -1,5</v>
      </c>
      <c r="CI9" s="11" t="n">
        <f aca="false">IF(CG9="","",IF(CG9=-2.25,"NORMA",IF(CG9&lt;=-9.5,1,IF(CG9&lt;=-8.5,2,IF(CG9&lt;=-7.5,3,IF(CG9&lt;=-6.5,4,IF(CG9&lt;=-5.5,5,IF(CG9&lt;=-4.5,6,IF(CG9&lt;=-3.5,7,IF(CG9&lt;=-2.5,8,IF(CG9&lt;=-1.5,9,IF(CG9&lt;=-0.5,10,IF(CG9&lt;=0.5,11,IF(CG9&lt;=1.5,12,IF(CG9&lt;=2.5,13,IF(CG9&lt;=3.5,14,IF(CG9&lt;=4.5,15,IF(CG9&lt;=5.5,16,IF(CG9&lt;=6.5,17,IF(CG9&lt;=7.5,18,IF(CG9&lt;=8.5,19,IF(CG9&lt;=9.5,20,IF(CG9=10,21,"Fuera de rango")))))))))))))))))))))))</f>
        <v>9</v>
      </c>
      <c r="CJ9" s="9" t="n">
        <v>2.5</v>
      </c>
      <c r="CK9" s="10" t="str">
        <f aca="false">IF(CJ9="","",IF(AND(CJ9&gt;=-6,CJ9&lt;=-5.5),"-6 a -5,5",IF(AND(CJ9&gt;-5.5,CJ9&lt;=-4.5),"-5 a -4,5",IF(AND(CJ9&gt;-4.5,CJ9&lt;=-3.5),"-4 a -3,5",IF(AND(CJ9&gt;-3.5,CJ9&lt;=-2.5),"-3 a -2,5",IF(AND(CJ9&gt;-2.5,CJ9&lt;=-1.5),"-2 a -1,5",IF(AND(CJ9&gt;-1.5,CJ9&lt;=-0.5),"-1 a -0,5",IF(AND(CJ9&gt;-0.5,CJ9&lt;=0.5),"0 a 0,5",IF(AND(CJ9&gt;0.5,CJ9&lt;=1.5),"1 a 1,5",IF(AND(CJ9&gt;1.5,CJ9&lt;2.5),"2",IF(AND(CJ9&gt;=2.5,CJ9&lt;=3),"2,5 a 3",IF(AND(CJ9&gt;3,CJ9&lt;=4),"3,5 a 4",IF(AND(CJ9&gt;4,CJ9&lt;=5),"4,5 a 5",IF(AND(CJ9&gt;5,CJ9&lt;=6),"5,5 a 6",IF(AND(CJ9&gt;6,CJ9&lt;=7),"6,5 a 7",IF(AND(CJ9&gt;7,CJ9&lt;=8),"7,5 a 8",IF(AND(CJ9&gt;8,CJ9&lt;=9.5),"8,5 a 9,5",IF(CJ9=10,"10","Fuera de rango"))))))))))))))))))</f>
        <v>2,5 a 3</v>
      </c>
      <c r="CL9" s="11" t="n">
        <f aca="false">IF(CK9="","",IF(OR(CK9="-6 a -5,5",CK9="-6 - -5,5"),1,IF(OR(CK9="-5 a -4,5",CK9="-5 - -4,5"),2,IF(OR(CK9="-4 a -3,5",CK9="-4 - -3,5"),3,IF(OR(CK9="-3 a -2,5",CK9="-3 - -2,5"),4,IF(OR(CK9="-2 a -1,5",CK9="-2 - -1,5"),5,IF(OR(CK9="-1 a -0,5",CK9="-1 - -0,5"),6,IF(OR(CK9="0 a 0,5",CK9="0 - 0,5"),7,IF(OR(CK9="1 a 1,5",CK9="1 - 1,5"),8,IF(CK9="2","NORMA",IF(OR(CK9="2,5 a 3",CK9="2,5 - 3"),9,IF(OR(CK9="3,5 a 4",CK9="3,5 - 4"),10,IF(OR(CK9="4,5 a 5",CK9="4,5 - 5"),11,IF(OR(CK9="5,5 a 6",CK9="5,5 - 6"),12,IF(OR(CK9="6,5 a 7",CK9="6,5 - 7"),13,IF(OR(CK9="7,5 a 8",CK9="7,5 - 8"),14,IF(OR(CK9="8,5 a 9",CK9="8,5 - 9,5",CK9="9 a 9,5"),15,IF(CK9="10",15,IF(OR(CK9="0,5 a 1",CK9="0,5 - 1"),7,"Fuera de rango")))))))))))))))))))</f>
        <v>9</v>
      </c>
      <c r="CM9" s="10" t="n">
        <v>0</v>
      </c>
      <c r="CN9" s="10" t="str">
        <f aca="false">IF(CM9=0,"0", " ")</f>
        <v>0</v>
      </c>
      <c r="CO9" s="10" t="str">
        <f aca="false">IF(CM9&gt;0,"EME"," ")</f>
        <v> </v>
      </c>
      <c r="CP9" s="10" t="n">
        <v>0</v>
      </c>
      <c r="CQ9" s="10" t="str">
        <f aca="false">IF(CP9&gt;0,"0", " ")</f>
        <v> </v>
      </c>
      <c r="CR9" s="10" t="str">
        <f aca="false">IF(CP9&gt;0,"EME"," ")</f>
        <v> </v>
      </c>
      <c r="CS9" s="9" t="n">
        <v>0</v>
      </c>
      <c r="CT9" s="10" t="str">
        <f aca="false">IF(CS9&gt;0,"1", " ")</f>
        <v> </v>
      </c>
      <c r="CU9" s="10" t="str">
        <f aca="false">IF(CS9&gt;0,"HIP"," ")</f>
        <v> </v>
      </c>
      <c r="CV9" s="9" t="n">
        <v>0</v>
      </c>
      <c r="CW9" s="10" t="str">
        <f aca="false">IF(CV9&gt;0,"1", " ")</f>
        <v> </v>
      </c>
      <c r="CX9" s="10" t="str">
        <f aca="false">IF(CV9&gt;0,"HIP"," ")</f>
        <v> </v>
      </c>
      <c r="CY9" s="9" t="n">
        <v>-0.25</v>
      </c>
      <c r="CZ9" s="11" t="str">
        <f aca="false">IF(CY9&lt;0,"2"," ")</f>
        <v>2</v>
      </c>
      <c r="DA9" s="11" t="str">
        <f aca="false">IF(CY9&lt;0,"MIO"," ")</f>
        <v>MIO</v>
      </c>
      <c r="DB9" s="9" t="n">
        <v>-1</v>
      </c>
      <c r="DC9" s="11" t="str">
        <f aca="false">IF(DB9&lt;0,"2"," ")</f>
        <v>2</v>
      </c>
      <c r="DD9" s="11" t="str">
        <f aca="false">IF(DB9&lt;0,"MIO"," ")</f>
        <v>MIO</v>
      </c>
      <c r="DE9" s="9" t="n">
        <v>-0.25</v>
      </c>
      <c r="DF9" s="11" t="str">
        <f aca="false">IF(DE9&lt;0,"3"," ")</f>
        <v>3</v>
      </c>
      <c r="DG9" s="11" t="str">
        <f aca="false">IF(DE9&lt;0,"AST"," ")</f>
        <v>AST</v>
      </c>
      <c r="DH9" s="9" t="n">
        <v>-0.25</v>
      </c>
      <c r="DI9" s="11" t="str">
        <f aca="false">IF(DH9&lt;0,"3"," ")</f>
        <v>3</v>
      </c>
      <c r="DJ9" s="11" t="str">
        <f aca="false">IF(DH9&lt;0,"AST"," ")</f>
        <v>AST</v>
      </c>
      <c r="DK9" s="9" t="n">
        <v>0</v>
      </c>
      <c r="DL9" s="10" t="str">
        <f aca="false">IF(DK9&gt;0,"4"," ")</f>
        <v> </v>
      </c>
      <c r="DM9" s="10" t="str">
        <f aca="false">IF(DK9&gt;0,"PRE"," ")</f>
        <v> </v>
      </c>
      <c r="DN9" s="9" t="n">
        <v>0</v>
      </c>
      <c r="DO9" s="10" t="str">
        <f aca="false">IF(DN9&gt;0,"4"," ")</f>
        <v> </v>
      </c>
      <c r="DP9" s="10" t="str">
        <f aca="false">IF(DN9&gt;0,"PRE"," ")</f>
        <v> </v>
      </c>
      <c r="DQ9" s="12" t="n">
        <v>2</v>
      </c>
      <c r="DR9" s="12" t="n">
        <v>2</v>
      </c>
      <c r="DS9" s="12" t="str">
        <f aca="false">CONCATENATE(CO9,CU9,DA9,DG9,DM9)</f>
        <v>  MIOAST </v>
      </c>
      <c r="DT9" s="10" t="str">
        <f aca="false" t="array" ref="DT9">_xlfn.IFS(DS9="EME    ","0", DS9=" HIP   ","1", DS9="  MIO  ","2", DS9="   AST ","3", DS9="    PRE","4", DS9="EME   PRE","5", DS9=" HIP  PRE","6", DS9=" HIP AST ","7", DS9="  MIO PRE","8", DS9="  MIOAST ","9", DS9="   ASTPRE","10",DS9=" HIP ASTPRE","11", DS9="  MIOASTPRE","12", DS9="     ","0")</f>
        <v>9</v>
      </c>
      <c r="DU9" s="1" t="s">
        <v>154</v>
      </c>
      <c r="DV9" s="1" t="str">
        <f aca="false" t="array" ref="DV9">_xlfn.IFS(DU9="SI","2", DU9="NO","1")</f>
        <v>1</v>
      </c>
      <c r="DW9" s="10" t="n">
        <v>0</v>
      </c>
      <c r="DX9" s="11" t="str">
        <f aca="false">IF(DW9=0,"1","2")</f>
        <v>1</v>
      </c>
      <c r="DY9" s="11" t="str">
        <f aca="false" t="array" ref="DY9">_xlfn.IFS(DW9=0,"0", DW9=0.25, "1", DW9=0.5,"2", DW9=0.75,"3", DW9=1,"4",DW9=1.25,"5", DW9=1.5,"6", DW9=1.75,"7", DW9=2,"8")</f>
        <v>0</v>
      </c>
      <c r="DZ9" s="10" t="n">
        <v>0</v>
      </c>
      <c r="EA9" s="11" t="str">
        <f aca="false">IF(DZ9=0,"1","2")</f>
        <v>1</v>
      </c>
      <c r="EB9" s="11" t="str">
        <f aca="false" t="array" ref="EB9">_xlfn.IFS(DZ9=0,"0", DZ9=0.25, "1", DZ9=0.5,"2", DZ9=0.75,"3", DZ9=1,"4",DZ9=1.25,"5", DZ9=1.5,"6", DZ9=1.75,"7", DZ9=2,"8")</f>
        <v>0</v>
      </c>
      <c r="EC9" s="10" t="n">
        <v>-0.25</v>
      </c>
      <c r="ED9" s="10" t="str">
        <f aca="false">IF(EC9=0,"1","2")</f>
        <v>2</v>
      </c>
      <c r="EE9" s="11" t="str">
        <f aca="false" t="array" ref="EE9">_xlfn.IFS(EC9=0,"0", EC9=-0.25, "1", EC9=-0.5,"2", EC9=-0.75,"3", EC9=-1,"4",EC9=-1.25,"5", EC9=-1.5,"6", EC9=-1.75,"7", EC9=-2,"8", EC9=-2.25,"9",EC9=-2.5,"10", EC9=-2.75,"11", EC9=-3,"12", EC9=-3.25,"13", EC9=-3.5,"14", EC9=-3.75,"15",EC9=-4,"16")</f>
        <v>1</v>
      </c>
      <c r="EF9" s="10" t="n">
        <v>-1</v>
      </c>
      <c r="EG9" s="10" t="str">
        <f aca="false">IF(EF9=0,"1","2")</f>
        <v>2</v>
      </c>
      <c r="EH9" s="11" t="str">
        <f aca="false" t="array" ref="EH9">_xlfn.IFS(EF9=0,"0", EF9=-0.25, "1", EF9=-0.5,"2", EF9=-0.75,"3", EF9=-1,"4",EF9=-1.25,"5", EF9=-1.5,"6", EF9=-1.75,"7", EF9=-2,"8", EF9=-2.25,"9",EF9=-2.5,"10", EF9=-2.75,"11", EF9=-3,"12", EF9=-3.25,"13", EF9=-3.5,"14", EF9=-3.75,"15",EF9=-4,"16")</f>
        <v>4</v>
      </c>
      <c r="EI9" s="10" t="n">
        <v>-0.25</v>
      </c>
      <c r="EJ9" s="11" t="str">
        <f aca="false">IF(EI9=0,"1","2")</f>
        <v>2</v>
      </c>
      <c r="EK9" s="11" t="str">
        <f aca="false" t="array" ref="EK9">_xlfn.IFS(EI9=0,"0", EI9=-0.25, "1", EI9=-0.5,"2", EI9=-0.75,"3", EI9=-1,"4",EI9=-1.25,"5", EI9=-1.5,"6", EI9=-1.75,"7", EI9=-2,"8", EI9=-2.25,"9", EI9=-2.25,"9",EI9=-2.5,"10", EI9=-2.75,"11", EI9=-3,"12", EI9=-3.25,"13", EI9=-3.5,"14", EI9=-3.75,"15",EI9=-4,"16", EI9=0.25, "17", EI9=0.5, "18")</f>
        <v>1</v>
      </c>
      <c r="EL9" s="10" t="n">
        <v>-0.25</v>
      </c>
      <c r="EM9" s="11" t="str">
        <f aca="false">IF(EL9=0,"1","2")</f>
        <v>2</v>
      </c>
      <c r="EN9" s="11" t="str">
        <f aca="false" t="array" ref="EN9">_xlfn.IFS(EL9=0.25,"17",EL9=0.5,"18", EL9=0,"0", EL9=-0.25, "1", EL9=-0.5,"2", EL9=-0.75,"3", EL9=-1,"4",EL9=-1.25,"5", EL9=-1.5,"6", EL9=-1.75,"7", EL9=-2,"8",EL9= -2.25,"9",EL9=-2.5,"10",EL9= -2.75,"11",EL9= -3,"12",EL9= -3.25,"13",EL9= -3.5,"14",EL9= -3.75,"15",EL9=-4,"16")</f>
        <v>1</v>
      </c>
      <c r="EO9" s="10" t="n">
        <v>0</v>
      </c>
      <c r="EP9" s="11" t="str">
        <f aca="false">IF(EO9=0,"1","2")</f>
        <v>1</v>
      </c>
      <c r="EQ9" s="11" t="str">
        <f aca="false" t="array" ref="EQ9">_xlfn.IFS(EO9=0,"0", EO9=0.25, "1", EO9=0.5,"2", EO9=0.75,"3", EO9=1,"4",EO9=1.25,"5", EO9=1.5,"6", EO9=1.75,"7", EO9=2,"8", EO9=2.25,"9", EO9=2.25,"9",EO9=2.5,"10", EO9=2.75,"11", EO9=3,"12", EO9=3.25,"13", EO9=3.5,"14", EO9=3.75,"15",EO9=4,"16", EO9=-0.25, "17", bq=-0.5, "18")</f>
        <v>0</v>
      </c>
      <c r="ER9" s="10" t="n">
        <v>0</v>
      </c>
      <c r="ES9" s="11" t="str">
        <f aca="false">IF(ER9=0,"1","2")</f>
        <v>1</v>
      </c>
      <c r="ET9" s="11" t="str">
        <f aca="false" t="array" ref="ET9">_xlfn.IFS(ER9=0,"0", ER9=0.25, "1", ER9=0.5,"2", ER9=0.75,"3", ER9=1,"4",ER9=1.25,"5", ER9=1.5,"6", ER9=1.75,"7", ER9=2,"8", ER9=2.25,"9", ER9=2.25,"9",ER9=2.5,"10", ER9=2.75,"11", ER9=3,"12", ER9=3.25,"13", ER9=3.5,"14", ER9=3.75,"15",ER9=4,"16", ER9=-0.25, "17", bq=-0.5, "18")</f>
        <v>0</v>
      </c>
      <c r="EU9" s="36" t="n">
        <v>71</v>
      </c>
      <c r="EV9" s="14" t="str">
        <f aca="false">VLOOKUP(EU9,LEYENDA!$G$2:$H$8,2,TRUE())</f>
        <v>49-60</v>
      </c>
      <c r="EW9" s="14" t="str">
        <f aca="false" t="array" ref="EW9">_xlfn.IFS(EV9="0-5","1", EV9="6-12","2", EV9="13-18","3", EV9="19-24","4", EV9="25-36","5", EV9="37-48","6", EV9="49-60","7")</f>
        <v>7</v>
      </c>
    </row>
    <row r="10" customFormat="false" ht="13.5" hidden="false" customHeight="false" outlineLevel="0" collapsed="false">
      <c r="A10" s="1" t="n">
        <v>3</v>
      </c>
      <c r="B10" s="35" t="n">
        <v>3</v>
      </c>
      <c r="C10" s="33" t="n">
        <v>39758</v>
      </c>
      <c r="D10" s="6"/>
      <c r="E10" s="5" t="str">
        <f aca="false">VLOOKUP(A10,'286'!$A$3:$J$600,10,FALSE())</f>
        <v>ACEÑA RINCÓN, MIRIAM</v>
      </c>
      <c r="F10" s="4" t="str">
        <f aca="false">VLOOKUP(A10,'286'!$A$3:$I$1768,3,FALSE())</f>
        <v>ARINMI</v>
      </c>
      <c r="G10" s="6" t="n">
        <f aca="false">VLOOKUP(A10,'286'!$A$3:$I$1768,4,FALSE())</f>
        <v>34696</v>
      </c>
      <c r="H10" s="7" t="n">
        <f aca="false">YEAR(C10)-YEAR(G10)</f>
        <v>14</v>
      </c>
      <c r="I10" s="1" t="str">
        <f aca="false">VLOOKUP(H10,LEYENDA!$C$2:$D$6,2,TRUE())</f>
        <v>13-24</v>
      </c>
      <c r="J10" s="5" t="str">
        <f aca="false">VLOOKUP(A10,'286'!$A$3:$I$1768,7,FALSE())</f>
        <v>M</v>
      </c>
      <c r="K10" s="8" t="str">
        <f aca="false">VLOOKUP(A10,'286'!$A$3:$I$1768,2,FALSE())</f>
        <v>OD</v>
      </c>
      <c r="L10" s="4" t="str">
        <f aca="false">VLOOKUP(A10,'286'!$A$3:$I$1768,8,FALSE())</f>
        <v>D</v>
      </c>
      <c r="M10" s="4" t="str">
        <f aca="false">VLOOKUP(A10,'286'!$A$3:$I$1768,9,FALSE())</f>
        <v>I</v>
      </c>
      <c r="N10" s="8" t="str">
        <f aca="false">IF(R10=O10, "MISMA","CONTRARIA")</f>
        <v>CONTRARIA</v>
      </c>
      <c r="O10" s="8" t="str">
        <f aca="false" t="array" ref="O10">_xlfn.IFS(L10="D","1", L10="I","2")</f>
        <v>1</v>
      </c>
      <c r="P10" s="8" t="str">
        <f aca="false" t="array" ref="P10">_xlfn.IFS(K10="OD","1", K10="OI","2")</f>
        <v>1</v>
      </c>
      <c r="Q10" s="1" t="str">
        <f aca="false" t="array" ref="Q10">_xlfn.IFS(J10="M","1", J10="H","2")</f>
        <v>1</v>
      </c>
      <c r="R10" s="8" t="str">
        <f aca="false" t="array" ref="R10">_xlfn.IFS(M10="D","1", M10="I","2")</f>
        <v>2</v>
      </c>
      <c r="S10" s="1" t="str">
        <f aca="false" t="array" ref="S10">_xlfn.IFS(N10="CONTRARIA", "1",N10= "MISMA","2")</f>
        <v>1</v>
      </c>
      <c r="T10" s="1" t="str">
        <f aca="false" t="array" ref="T10">_xlfn.IFS(I10="0-12","1", I10="13-24","2", I10="25-40","3", I10="41-60","4", I10="61-100","5")</f>
        <v>2</v>
      </c>
      <c r="U10" s="37" t="n">
        <v>0.5</v>
      </c>
      <c r="V10" s="1" t="str">
        <f aca="false">IF(U10="","",IF(AND(U10&gt;=-9,U10&lt;=-6.5),"-9 a -6,5",IF(AND(U10&gt;=-6,U10&lt;=-3.5),"-6 a -3,5",IF(AND(U10&gt;=-3,U10&lt;=-1),"-3 a -1",IF(U10=-0.5,"-0,5",IF(AND(U10&gt;=0,U10&lt;=2.5),"0 a 2,5",IF(AND(U10&gt;=3,U10&lt;=5.5),"3 a 5,5",IF(AND(U10&gt;=6,U10&lt;=8.5),"6 a 8,5",IF(AND(U10&gt;=9,U10&lt;=20),"9 a 20","Fuera de rango")))))))))</f>
        <v>0 a 2,5</v>
      </c>
      <c r="W10" s="11" t="n">
        <f aca="false">IF(V10="","",IF(V10="-9 a -6,5",2,IF(V10="-6 a -3,5",3,IF(V10="-3 a -1",4,IF(V10="-0,5","NORMA",IF(V10="0 a 2,5",5,IF(V10="3 a 5,5",6,IF(V10="6 a 8,5",7,IF(V10="9 a 20",8,"Fuera de rango")))))))))</f>
        <v>5</v>
      </c>
      <c r="X10" s="9" t="n">
        <v>0</v>
      </c>
      <c r="Y10" s="10" t="str">
        <f aca="false">IF(X10="","",IF(AND(X10&gt;=0,X10&lt;=4),"0 a 4",IF(AND(X10&gt;=4.5,X10&lt;=8.5),"4,5 a 8,5",IF(X10=9,"9",IF(AND(X10&gt;=9.5,X10&lt;=13),"9,5 a 13",IF(AND(X10&gt;=13.5,X10&lt;=20),"13,5 a 20",IF(AND(X10&gt;=20.5,X10&lt;=35),"20,5 a 35","Fuera de rango")))))))</f>
        <v>0 a 4</v>
      </c>
      <c r="Z10" s="11" t="n">
        <f aca="false">IF(Y10="","",IF(Y10="0 a 4",1,IF(Y10="4,5 a 8,5",2,IF(Y10="9","NORMA",IF(Y10="9,5 a 13",3,IF(Y10="13,5 a 20",4,IF(Y10="20,5 a 35",5,"Fuera de rango")))))))</f>
        <v>1</v>
      </c>
      <c r="AA10" s="37" t="n">
        <v>23</v>
      </c>
      <c r="AB10" s="10" t="str">
        <f aca="false">IF(AA10="","",IF(AND(AA10&gt;=0,AA10&lt;=9),"0 a 9",IF(AND(AA10&gt;=9.5,AA10&lt;=18.5),"9,5 a 18,5",IF(AA10=19,"19",IF(AND(AA10&gt;=19.5,AA10&lt;=28),"19,5 a 28",IF(AND(AA10&gt;=28.5,AA10&lt;=40),"28,5 a 40","Fuera de rango"))))))</f>
        <v>19,5 a 28</v>
      </c>
      <c r="AC10" s="11" t="n">
        <f aca="false" t="array" ref="AC10">_xlfn.IFS(AB10="","",AB10="0 a 9",1,AB10="9,5 a 18,5",2,AB10="19","NORMA",AB10="19,5 a 28",3,AB10="28,5 a 40",4,TRUE(),"Fuera de rango")</f>
        <v>3</v>
      </c>
      <c r="AD10" s="37" t="n">
        <v>5</v>
      </c>
      <c r="AE10" s="10" t="str">
        <f aca="false">IF(AD10="","",IF(AND(AD10&gt;=-10,AD10&lt;=0),"De -10 a 0",IF(AND(AD10&gt;=0.5,AD10&lt;=9.5),"0,5 a 9,5",IF(AD10=10,"10",IF(AND(AD10&gt;=10.5,AD10&lt;=20),"10,5 a 20",IF(AND(AD10&gt;=20.5,AD10&lt;=40),"20,5 a 40","Fuera de rango"))))))</f>
        <v>0,5 a 9,5</v>
      </c>
      <c r="AF10" s="12" t="n">
        <f aca="false">IF(AD10="","",IF(AND(AD10&gt;=-10,AD10&lt;=0),1,IF(AND(AD10&gt;=0.5,AD10&lt;=9.5),2,IF(AD10=10,"NORMA",IF(AND(AD10&gt;=10.5,AD10&lt;=20),3,IF(AND(AD10&gt;=20.5,AD10&lt;=40),4,""))))))</f>
        <v>2</v>
      </c>
      <c r="AH10" s="11" t="str">
        <f aca="false">IF(AG10="","",IF(AND(AG10&gt;=0,AG10&lt;=4),"0 a 4",IF(AND(AG10&gt;=4.5,AG10&lt;=8.5),"4,5 a 8,5",IF(AG10=9,"9",IF(AND(AG10&gt;=9.5,AG10&lt;=13),"9,5 a 13",IF(AND(AG10&gt;=13.5,AG10&lt;=25),"13,5 a 25","Fuera de rango"))))))</f>
        <v/>
      </c>
      <c r="AI10" s="11" t="str">
        <f aca="false">IF(AH10="","",IF(AH10="0 a 4",1,IF(AH10="4,5 a 8,5",2,IF(AH10="9","NORMA",IF(AH10="9,5 a 13",3,IF(AH10="13,5 a 25",4,""))))))</f>
        <v/>
      </c>
      <c r="AJ10" s="37" t="n">
        <v>2</v>
      </c>
      <c r="AK10" s="10" t="str">
        <f aca="false">IF(AJ10="","",IF(AND(AJ10&gt;=-15,AJ10&lt;=-10.5),"-15 a -10,5",IF(AND(AJ10&gt;=-10,AJ10&lt;=-4),"-10 a -4",IF(AND(AJ10&gt;=-4.5,AJ10&lt;=0),"-4,5 a 0",IF(AND(AJ10&gt;=0.5,AJ10&lt;=4.5),"0,5 a 4,5",IF(AJ10=5,"5",IF(AND(AJ10&gt;=5.5,AJ10&lt;=10),"5,5 a 10",IF(AND(AJ10&gt;=10.5,AJ10&lt;=20),"10,5 a 20","Fuera de rango"))))))))</f>
        <v>0,5 a 4,5</v>
      </c>
      <c r="AL10" s="11" t="n">
        <f aca="false">IF(AK10="","",IF(AK10="-15 a -10,5",1,IF(AK10="-10 a -4",2,IF(AK10="-4,5 a 0",3,IF(AK10="0,5 a 4,5",4,IF(AK10="5","NORMA",IF(AK10="5,5 a 10",5,IF(AK10="10,5 a 20",6,"Error"))))))))</f>
        <v>4</v>
      </c>
      <c r="AM10" s="37" t="n">
        <v>-0.5</v>
      </c>
      <c r="AN10" s="10" t="str">
        <f aca="false">IF(AM10="","",IF(AND(AM10&gt;=-7.5,AM10&lt;=-5.5),"-7,5 a -5,5",IF(AND(AM10&gt;=-5,AM10&lt;=-3),"-5 a -3",IF(AND(AM10&gt;=-2.5,AM10&lt;=-0.5),"-2,5 a -0,5",IF(AM10=0,"0,00",IF(AND(AM10&gt;=0.5,AM10&lt;=2.5),"0,5 a 2,5",IF(AND(AM10&gt;=3,AM10&lt;=5),"3 a 5",IF(AND(AM10&gt;=5.5,AM10&lt;=7.5),"5,5 a 7,5",IF(AND(AM10&gt;=8,AM10&lt;=10),"8 a 10","Fuera de rango")))))))))</f>
        <v>-2,5 a -0,5</v>
      </c>
      <c r="AO10" s="11" t="n">
        <f aca="false">IF(AN10="","",IF(AN10="-7,5 a -5,5",1,IF(AN10="-5 a -3",2,IF(AN10="-2,5 a -0,5",3,IF(AN10="0,00","NORMA",IF(AN10="0,5 a 2,5",4,IF(AN10="3 a 5",5,IF(AN10="5,5 a 7,5",6,IF(AN10="8 a 10",7,"Error")))))))))</f>
        <v>3</v>
      </c>
      <c r="AP10" s="37" t="n">
        <v>-1.5</v>
      </c>
      <c r="AQ10" s="10" t="str">
        <f aca="false">IF(AP10="","",IF(AND(AP10&gt;=-20,AP10&lt;=-9.5),"-20 a -9,5",IF(AND(AP10&gt;=-9,AP10&lt;=-6.5),"-9 a -6,5",IF(AP10=-6,"-6",IF(AND(AP10&gt;=-5.5,AP10&lt;=-3),"-5,5 a -3",IF(AND(AP10&gt;=-2.5,AP10&lt;=0),"-2,5 a 0",IF(AND(AP10&gt;=0.5,AP10&lt;=3),"0,5 a 3",IF(AND(AP10&gt;=3.5,AP10&lt;=6),"3,5 a 6",IF(AND(AP10&gt;=6.5,AP10&lt;=9),"6,5 a 9",IF(AND(AP10&gt;=9.5,AP10&lt;=20),"9,5 a 20","Fuera de rango"))))))))))</f>
        <v>-2,5 a 0</v>
      </c>
      <c r="AR10" s="11" t="n">
        <f aca="false">IF(AQ10="","",IF(AQ10="-20 a -9,5",1,IF(AQ10="-9 a -6,5",2,IF(AQ10="-6","NORMA",IF(AQ10="-5,5 a -3",3,IF(AQ10="-2,5 a 0",4,IF(AQ10="0,5 a 3",5,IF(AQ10="3,5 a 6",6,IF(AQ10="6,5 a 9",7,IF(AQ10="9,5 a 20",8,""))))))))))</f>
        <v>4</v>
      </c>
      <c r="AS10" s="37" t="n">
        <v>2.5</v>
      </c>
      <c r="AT10" s="10" t="str">
        <f aca="false">IF(AS10="","",IF(AND(AS10&gt;=-16,AS10&lt;=-14),"-16 a -14",IF(AND(AS10&gt;=-13.5,AS10&lt;=-11.5),"-13,5 a -11,5",IF(AND(AS10&gt;=-11,AS10&lt;=-9),"-11 a -9",IF(AND(AS10&gt;=-8.5,AS10&lt;=-6.5),"-8,5 a -6,5",IF(AND(AS10&gt;=-6,AS10&lt;=-4),"-6 a -4",IF(AND(AS10&gt;=-3.5,AS10&lt;=-1.5),"-3,5 a -1,5",IF(AND(AS10&gt;=-1,AS10&lt;=1),"-1 a 1",IF(AND(AS10&gt;=1.5,AS10&lt;=3.5),"1,5 a 3,5",IF(AND(AS10&gt;=4,AS10&lt;=6),"4 a 6",IF(AND(AS10&gt;=6.5,AS10&lt;=8.5),"6,5 a 8,5",IF(AND(AS10&gt;=9,AS10&lt;=11),"9 a 11",IF(AND(AS10&gt;=11.5,AS10&lt;=13.5),"11,5 a 13,5",IF(AND(AS10&gt;=14,AS10&lt;=16),"14 a 16",IF(AND(AS10&gt;=16.5,AS10&lt;=18.5),"16,5 a 18,5",IF(AND(AS10&gt;=19,AS10&lt;=21),"19 a 21","Fuera de rango"))))))))))))))))</f>
        <v>1,5 a 3,5</v>
      </c>
      <c r="AU10" s="11" t="n">
        <f aca="false" t="array" ref="AU10">IF(AT10="","",_xlfn.IFS(AT10="-16 a -14",1,AT10="-13,5 a -11,5",2,AT10="-11 a -9",3,AT10="-8,5 a -6,5",4,AT10="-6 a -4",5,AT10="-3,5 a -1,5",6,AT10="-1 a 1",7,AT10="1,5 a 3,5",8,AT10="4 a 6","NORMA",AT10="6,5 a 8,5",9,AT10="9 a 11",10,AT10="11,5 a 13,5",11,AT10="14 a 16",12,AT10="16,5 a 18,5",13,AT10="19 a 21",14,TRUE(),""))</f>
        <v>8</v>
      </c>
      <c r="AV10" s="37" t="n">
        <v>0.75</v>
      </c>
      <c r="AW10" s="10" t="str">
        <f aca="false">IF(AV10="","",IF(AND(AV10&gt;=-1,AV10&lt;=-0.5),"-1 a -0,5",IF(AND(AV10&gt;-0.5,AV10&lt;=0),"De -0,5 a 0",IF(AND(AV10&gt;=0.25,AV10&lt;=0.75),"0,25 a 0,75",IF(AND(AV10&gt;=1,AV10&lt;=1.5),"1 a 1,5",IF(AND(AV10&gt;=1.75,AV10&lt;=2.25),"1,75 a 2,25",IF(AND(AV10&gt;=2.5,AV10&lt;=3),"2,5 a 3",IF(AND(AV10&gt;=3.25,AV10&lt;=3.75),"3,25 a 3,75","Fuera de rango"))))))))</f>
        <v>0,25 a 0,75</v>
      </c>
      <c r="AX10" s="11" t="str">
        <f aca="false">IF(AW10="","",IF(OR(AW10="-1 a -0,5",AW10="-1 a -0.5"),1,IF(OR(AW10="De -0,5 a 0",AW10="-0,5 a 0",AW10="De -0.5 a 0"),2,IF(OR(AW10="0,25 a 0,75",AW10="0.25 a 0.75"),"NORMA",IF(OR(AW10="1 a 1,5",AW10="1 a 1.5"),3,IF(OR(AW10="1,75 a 2,25",AW10="1.75 a 2.25"),4,IF(OR(AW10="2,5 a 3",AW10="2.5 a 3"),5,IF(OR(AW10="3,25 a 3,75",AW10="3.25 a 3.75"),6,""))))))))</f>
        <v>NORMA</v>
      </c>
      <c r="AY10" s="37" t="n">
        <v>-5</v>
      </c>
      <c r="AZ10" s="10" t="str">
        <f aca="false">IF(AY10="","",IF(AND(AY10&gt;=-20,AY10&lt;=-9.5),"-20 a -9,5",IF(AND(AY10&gt;=-9,AY10&lt;=-6.5),"-9 a -6,5",IF(AY10=-6,"-6",IF(AND(AY10&gt;=-5.5,AY10&lt;=-3),"-5,5 a -3",IF(AND(AY10&gt;=-2.5,AY10&lt;=0),"-2,5 a 0",IF(AND(AY10&gt;=0.5,AY10&lt;=3),"0,5 a 3",IF(AND(AY10&gt;=3.5,AY10&lt;=6),"3,5 a 6","Fuera de rango"))))))))</f>
        <v>-5,5 a -3</v>
      </c>
      <c r="BA10" s="11" t="n">
        <f aca="false">IF(AZ10="","",IF(AZ10="-20 a -9,5",1,IF(AZ10="-9 a -6,5",2,IF(AZ10="-6","NORMA",IF(AZ10="-5,5 a -3",3,IF(AZ10="-2,5 a 0",4,IF(AZ10="0,5 a 3",5,IF(AZ10="3,5 a 6",6,""))))))))</f>
        <v>3</v>
      </c>
      <c r="BB10" s="9" t="n">
        <v>0</v>
      </c>
      <c r="BC10" s="10" t="str">
        <f aca="false" t="array" ref="BC10">IF(BB10="","",_xlfn.IFS(AND(BB10&gt;=0,BB10&lt;=2),"0 a 2",AND(BB10&gt;=2.5,BB10&lt;=4.5),"2,5 a 4,5",AND(BB10&gt;=5,BB10&lt;=7),"5 a 7",AND(BB10&gt;=7.5,BB10&lt;=9.5),"7,5 a 9,5",AND(BB10&gt;=10,BB10&lt;=12),"10 a 12",AND(BB10&gt;=12.5,BB10&lt;=14.5),"12,5 a 14,5",BB10=15,"15",AND(BB10&gt;=15.5,BB10&lt;=17.5),"15,5 a 17,5",AND(BB10&gt;=18,BB10&lt;=20),"18 a 20",AND(BB10&gt;=20.5,BB10&lt;=22.5),"20,5 a 22,5",AND(BB10&gt;=23,BB10&lt;=25),"23 a 25",TRUE(),"Fuera de rango"))</f>
        <v>0 a 2</v>
      </c>
      <c r="BD10" s="11" t="n">
        <f aca="false" t="array" ref="BD10">IF(BC10="","",_xlfn.IFS(BC10="0 a 2",1,BC10="2,5 a 4,5",2,BC10="5 a 7",3,BC10="7,5 a 9,5",4,BC10="10 a 12",5,BC10="12,5 a 14,5",6,BC10="15","NORMA",BC10="15,5 a 17,5",7,BC10="18 a 20",8,BC10="20,5 a 22,5",9,BC10="23 a 25",10,TRUE(),"Fuera de rango"))</f>
        <v>1</v>
      </c>
      <c r="BE10" s="37" t="n">
        <v>32</v>
      </c>
      <c r="BF10" s="10" t="str">
        <f aca="false">IF(BE10="","",IF(AND(BE10&gt;=-20,BE10&lt;=-10),"-20 a -10",IF(AND(BE10&gt;=-9.5,BE10&lt;=0.5),"-9,5 a 0,5",IF(AND(BE10&gt;=1,BE10&lt;=11),"1 a 11",IF(AND(BE10&gt;=11.5,BE10&lt;=20.5),"11,5 a 20,5",IF(BE10=21,"21",IF(AND(BE10&gt;=21.5,BE10&lt;=31.5),"21,5 a 31,5",IF(AND(BE10&gt;=32,BE10&lt;=42),"32 a 42","Fuera de rango"))))))))</f>
        <v>32 a 42</v>
      </c>
      <c r="BG10" s="11" t="n">
        <f aca="false">IF(BF10="","",IF(BF10="-20 a -10",1,IF(BF10="-9,5 a 0,5",2,IF(BF10="1 a 11",3,IF(BF10="11,5 a 20,5",4,IF(BF10="21","NORMA",IF(BF10="21,5 a 31,5",5,IF(BF10="32 a 42",6,""))))))))</f>
        <v>6</v>
      </c>
      <c r="BH10" s="37" t="n">
        <v>18</v>
      </c>
      <c r="BI10" s="10" t="str">
        <f aca="false">IF(BH10="","",IF(AND(BH10&gt;=-20,BH10&lt;=-15),"-20 a -15",IF(AND(BH10&gt;=-14.5,BH10&lt;=-9.5),"-14,5 a -9,5",IF(AND(BH10&gt;=-9,BH10&lt;=-4),"-9 a -4",IF(AND(BH10&gt;=-3.5,BH10&lt;=2.5),"-3,5 a 2,5",IF(AND(BH10&gt;=3,BH10&lt;=8),"3 a 8",IF(AND(BH10&gt;=8.5,BH10&lt;=14.5),"8,5 a 14,5",IF(BH10=15,"15",IF(AND(BH10&gt;=15.5,BH10&lt;=20.5),"15,5 a 20,5",IF(AND(BH10&gt;=21,BH10&lt;=26),"21 a 26","Fuera de rango"))))))))))</f>
        <v>15,5 a 20,5</v>
      </c>
      <c r="BJ10" s="11" t="n">
        <f aca="false">IF(BI10="","",IF(BI10="-20 a -15",1,IF(BI10="-14,5 a -9,5",2,IF(BI10="-9 a -4",3,IF(BI10="-3,5 a 2,5",4,IF(BI10="3 a 8",5,IF(BI10="8,5 a 14,5",6,IF(BI10="15","NORMA",IF(BI10="15,5 a 20,5",7,IF(BI10="21 a 26",8,IF(BI10="26,5 a 31,5",9,"")))))))))))</f>
        <v>7</v>
      </c>
      <c r="BK10" s="9" t="n">
        <v>0</v>
      </c>
      <c r="BL10" s="10" t="str">
        <f aca="false">IF(BK10="","",IF(AND(BK10&gt;=0,BK10&lt;=2),"0 - 2",IF(AND(BK10&gt;=2.5,BK10&lt;=4.5),"2,5 - 4,5",IF(AND(BK10&gt;=5,BK10&lt;=7),"5 - 7",IF(AND(BK10&gt;=7.5,BK10&lt;=9.5),"7,5 - 9,5",IF(AND(BK10&gt;=10,BK10&lt;=12),"10 - 12",IF(AND(BK10&gt;=12.5,BK10&lt;=13.5),"12,5 - 13,5",IF(BK10=14,"14",IF(AND(BK10&gt;=14.5,BK10&lt;=16.5),"14,5 - 16,5",IF(AND(BK10&gt;=17,BK10&lt;=19),"17 - 19",IF(AND(BK10&gt;=19.5,BK10&lt;=21.5),"19,5 - 21,5",IF(AND(BK10&gt;=22,BK10&lt;=24),"22 - 24",IF(AND(BK10&gt;=24.5,BK10&lt;=26.5),"24,5 - 26,5",IF(AND(BK10&gt;=27,BK10&lt;=29),"27 - 29",IF(AND(BK10&gt;=29.5,BK10&lt;=30),"29,5 - 30","Fuera de rango")))))))))))))))</f>
        <v>0 - 2</v>
      </c>
      <c r="BM10" s="11" t="n">
        <f aca="false">IF(BL10="","",IF(BL10="0 - 2",1,IF(BL10="2,5 - 4,5",2,IF(BL10="5 - 7",3,IF(BL10="7,5 - 9,5",4,IF(BL10="10 - 12",5,IF(BL10="12,5 - 13,5",6,IF(BL10="14","NORMA",IF(BL10="14,5 - 16,5",7,IF(BL10="17 - 19",8,IF(BL10="19,5 - 21,5",9,IF(BL10="22 - 24",10,IF(BL10="24,5 - 26,5",11,IF(BL10="27 - 29",12,IF(BL10="29,5 - 30",13,"")))))))))))))))</f>
        <v>1</v>
      </c>
      <c r="BN10" s="37" t="n">
        <v>13</v>
      </c>
      <c r="BO10" s="10" t="str">
        <f aca="false">IF(BN10="","",IF(AND(BN10&gt;=-20,BN10&lt;=-10),"-20 a -10",IF(AND(BN10&gt;=-9.5,BN10&lt;=0.5),"-9,5 a 0,5",IF(AND(BN10&gt;=1,BN10&lt;=11),"1 a 11",IF(AND(BN10&gt;=11.5,BN10&lt;=21.5),"11,5 a 21,5",IF(BN10=22,"22",IF(AND(BN10&gt;=22.5,BN10&lt;=32.5),"22,5 a 32,5",IF(AND(BN10&gt;=33,BN10&lt;=43),"33 a 43","Fuera de rango"))))))))</f>
        <v>11,5 a 21,5</v>
      </c>
      <c r="BP10" s="11" t="n">
        <f aca="false">IF(BO10="","",IF(BO10="-20 a -10",1,IF(BO10="-9,5 a 0,5",2,IF(BO10="1 a 11",3,IF(BO10="11,5 a 21,5",4,IF(BO10="22","NORMA",IF(BO10="22,5 a 32,5",5,IF(BO10="33 a 43",6,""))))))))</f>
        <v>4</v>
      </c>
      <c r="BQ10" s="37" t="n">
        <v>5</v>
      </c>
      <c r="BR10" s="10" t="str">
        <f aca="false">IF(BQ10="","",IF(AND(BQ10&gt;=-20,BQ10&lt;=-15),"-20 a -15",IF(AND(BQ10&gt;=-14.5,BQ10&lt;=-9.5),"-14,5 a -9,5",IF(AND(BQ10&gt;=-9,BQ10&lt;=-4),"-9 a -4",IF(AND(BQ10&gt;=-3.5,BQ10&lt;=2.5),"-3,5 a 2,5",IF(AND(BQ10&gt;=3,BQ10&lt;=8),"3 a 8",IF(AND(BQ10&gt;=8.5,BQ10&lt;=13.5),"8,5 a 13,5",IF(AND(BQ10&gt;=14,BQ10&lt;=17.5),"14 a 17,5",IF(BQ10=18,"18",IF(AND(BQ10&gt;=18.5,BQ10&lt;=23.5),"18,5 a 23,5",IF(AND(BQ10&gt;=24,BQ10&lt;=29),"24 a 29",IF(AND(BQ10&gt;=29.5,BQ10&lt;=34.5),"29,5 a 34,5",IF(AND(BQ10&gt;=35,BQ10&lt;=40),"35 a 40","Fuera de rango")))))))))))))</f>
        <v>3 a 8</v>
      </c>
      <c r="BS10" s="11" t="n">
        <f aca="false">IF(BR10="","",IF(BR10="-20 a -15",1,IF(BR10="-14,5 a -9,5",2,IF(BR10="-9 a -4",3,IF(BR10="-3,5 a 2,5",4,IF(BR10="3 a 8",5,IF(BR10="8,5 a 13,5",6,IF(BR10="14 a 17,5",7,IF(BR10="18","NORMA",IF(BR10="18,5 a 23,5",8,IF(BR10="24 a 29",9,IF(BR10="29,5 a 34,5",10,IF(BR10="35 a 40",11,"")))))))))))))</f>
        <v>5</v>
      </c>
      <c r="BT10" s="37" t="n">
        <v>-1</v>
      </c>
      <c r="BU10" s="10" t="str">
        <f aca="false">IF(BT10="","",IF(AND(BT10&gt;=-20,BT10&lt;=-18),"-20 a -18",IF(AND(BT10&gt;=-17.5,BT10&lt;=-15.5),"-17,5 a -15,5",IF(AND(BT10&gt;=-15,BT10&lt;=-13),"-15 a -13",IF(AND(BT10&gt;=-12.5,BT10&lt;=-10.5),"-12,5 a -10,5",IF(AND(BT10&gt;=-10,BT10&lt;=-8),"-10 a -8",IF(AND(BT10&gt;=-7.5,BT10&lt;=-5.5),"-7,5 a -5,5",IF(AND(BT10&gt;=-5,BT10&lt;=-3),"-5 a -3",IF(AND(BT10&gt;=-2.5,BT10&lt;=-0.5),"-2,5 a -0,5",IF(BT10=0,"0",IF(AND(BT10&gt;=0.5,BT10&lt;=2.5),"0,5 a 2,5",IF(AND(BT10&gt;=3,BT10&lt;=5),"3 a 5",IF(AND(BT10&gt;=5.5,BT10&lt;=7.5),"5,5 a 7,5",IF(AND(BT10&gt;=8,BT10&lt;=10),"8 a 10",IF(AND(BT10&gt;=10.5,BT10&lt;=12.5),"10,5 a 12,5",IF(AND(BT10&gt;=13,BT10&lt;=15),"13 a 15",IF(AND(BT10&gt;=15.5,BT10&lt;=17.5),"15,5 a 17,5",IF(AND(BT10&gt;=18,BT10&lt;=20),"18 a 20","Fuera de rango"))))))))))))))))))</f>
        <v>-2,5 a -0,5</v>
      </c>
      <c r="BV10" s="11" t="n">
        <f aca="false">IF(BT10="","",IF(BT10=0,"NORMA",IF(AND(BT10&gt;=-20,BT10&lt;=-18),2,IF(AND(BT10&gt;=-17.5,BT10&lt;=-15.5),2,IF(AND(BT10&gt;=-15,BT10&lt;=-13),3,IF(AND(BT10&gt;=-12.5,BT10&lt;=-10.5),4,IF(AND(BT10&gt;=-10,BT10&lt;=-8),5,IF(AND(BT10&gt;=-7.5,BT10&lt;=-5.5),6,IF(AND(BT10&gt;=-5,BT10&lt;=-3),7,IF(AND(BT10&gt;=-2.5,BT10&lt;=-0.5),8,IF(AND(BT10&gt;=0.5,BT10&lt;=2.5),9,IF(AND(BT10&gt;=3,BT10&lt;=5),10,IF(AND(BT10&gt;=5.5,BT10&lt;=7.5),11,IF(AND(BT10&gt;=8,BT10&lt;=10),12,IF(AND(BT10&gt;=10.5,BT10&lt;=12.5),13,IF(AND(BT10&gt;=13,BT10&lt;=15),14,IF(AND(BT10&gt;=15.5,BT10&lt;=17.5),15,IF(AND(BT10&gt;=18,BT10&lt;=20),16,"Fuera de rango"))))))))))))))))))</f>
        <v>8</v>
      </c>
      <c r="BW10" s="37" t="n">
        <v>-4.75</v>
      </c>
      <c r="BX10" s="10" t="n">
        <f aca="false">18.5- (0.3*H10)</f>
        <v>14.3</v>
      </c>
      <c r="BY10" s="10" t="n">
        <f aca="false">(BW10)-(BX10)</f>
        <v>-19.05</v>
      </c>
      <c r="BZ10" s="10" t="str">
        <f aca="false">IF(BY10="","",IF(BY10&lt;-27.5,"De -30 a -28",IF(BY10&lt;-25,"De -27,5 a -25,5",IF(BY10&lt;-22.5,"De -25 a -23",IF(BY10&lt;-20,"De -22,5 a -20,5",IF(BY10&lt;-17.5,"De -20 a -18",IF(BY10&lt;-15,"De -17,5 a -15,5",IF(BY10&lt;-12.5,"De -15 a -13",IF(BY10&lt;-10,"De -12,5 a -10,5",IF(BY10&lt;-7.5,"De -10 a -8",IF(BY10&lt;-5,"De -7,5 a -5,5",IF(BY10&lt;-2.5,"De -5 a -3",IF(BY10&lt;0,"De -2,5 a -0,5",IF(BY10&lt;2.5,"De 0 a 2",IF(BY10&lt;5,"De 2,5 a 4,5",IF(BY10&lt;7.5,"De 5 a 7",IF(BY10&lt;10,"De 7,5 a 9,5",IF(BY10&lt;12.5,"De 10 a 12",IF(BY10&lt;15,"De 12,5 a 14,5",IF(BY10&lt;17.5,"De 15 a 17",IF(BY10&lt;20,"De 17,5 a 19,5",IF(BY10&lt;22.5,"De 20 a 22",IF(BY10&lt;25,"De 22,5 a 24,5",IF(BY10&lt;27.5,"De 25 a 27","De 27,5 a 30"))))))))))))))))))))))))</f>
        <v>De -20 a -18</v>
      </c>
      <c r="CA10" s="12" t="n">
        <f aca="false">IF(BY10="","",IF(BY10&lt;=-28,1,IF(BY10&lt;=-25.5,2,IF(BY10&lt;=-23,3,IF(BY10&lt;=-20.5,4,IF(BY10&lt;=-18,5,IF(BY10&lt;=-15.5,6,IF(BY10&lt;=-13,7,IF(BY10&lt;=-10.5,8,IF(BY10&lt;=-8,9,IF(BY10&lt;=-5.5,10,IF(BY10&lt;=-3,11,IF(BY10&lt;=-0.5,12,IF(BY10&lt;=2,13,IF(BY10&lt;=4.5,14,IF(BY10&lt;=7,15,IF(BY10&lt;=9.5,16,IF(BY10&lt;=12,17,IF(BY10&lt;=14.5,18,IF(BY10&lt;=17,19,IF(BY10&lt;=19.5,20,IF(BY10&lt;=22,21,IF(BY10&lt;=24.5,22,IF(BY10&lt;=27,23,IF(BY10&lt;=30,24,"Fuera de rango")))))))))))))))))))))))))</f>
        <v>5</v>
      </c>
      <c r="CB10" s="37" t="n">
        <v>-4.75</v>
      </c>
      <c r="CC10" s="10" t="n">
        <f aca="false">18.5- (0.3*H10)</f>
        <v>14.3</v>
      </c>
      <c r="CD10" s="10" t="n">
        <f aca="false">(CB10)-(CC10)</f>
        <v>-19.05</v>
      </c>
      <c r="CE10" s="10" t="str">
        <f aca="false">IF(CD10="","",IF(CD10&lt;-27.5,"De -30 a -28",IF(CD10&lt;-25,"De -27,5 a -25,5",IF(CD10&lt;-22.5,"De -25 a -23",IF(CD10&lt;-20,"De -22,5 a -20,5",IF(CD10&lt;-17.5,"De -20 a -18",IF(CD10&lt;-15,"De -17,5 a -15,5",IF(CD10&lt;-12.5,"De -15 a -13",IF(CD10&lt;-10,"De -12,5 a -10,5",IF(CD10&lt;-7.5,"De -10 a -8",IF(CD10&lt;-5,"De -7,5 a -5,5",IF(CD10&lt;-2.5,"De -5 a -3",IF(CD10&lt;0,"De -2,5 a -0,5",IF(CD10&lt;=2,"De 0 a 2",IF(CD10&lt;=4.5,"De 2,5 a 4,5",IF(CD10&lt;=7,"De 5 a 7",IF(CD10&lt;=9.5,"De 7,5 a 9,5",IF(CD10&lt;=12,"De 10 a 12",IF(CD10&lt;=14.5,"De 12,5 a 14,5",IF(CD10&lt;=17,"De 15 a 17",IF(CD10&lt;=19.5,"De 17,5 a 19,5",IF(CD10&lt;=22,"De 20 a 22",IF(CD10&lt;=24.5,"De 22,5 a 24,5",IF(CD10&lt;=27,"De 25 a 27","De 27,5 a 30"))))))))))))))))))))))))</f>
        <v>De -20 a -18</v>
      </c>
      <c r="CF10" s="12" t="n">
        <f aca="false">IF(CD10="","",IF(CD10&lt;-27.5,1,IF(CD10&lt;-25,2,IF(CD10&lt;-22.5,3,IF(CD10&lt;-20,4,IF(CD10&lt;-17.5,5,IF(CD10&lt;-15,6,IF(CD10&lt;-12.5,7,IF(CD10&lt;-10,8,IF(CD10&lt;-7.5,9,IF(CD10&lt;-5,10,IF(CD10&lt;-2.5,11,IF(CD10&lt;0,12,IF(CD10&lt;2.5,13,IF(CD10&lt;5,14,IF(CD10&lt;7.5,15,IF(CD10&lt;10,16,IF(CD10&lt;12.5,17,IF(CD10&lt;15,18,IF(CD10&lt;17.5,19,IF(CD10&lt;20,20,IF(CD10&lt;22.5,21,IF(CD10&lt;25,22,IF(CD10&lt;27.5,23,24))))))))))))))))))))))))</f>
        <v>5</v>
      </c>
      <c r="CG10" s="37" t="n">
        <v>-2.5</v>
      </c>
      <c r="CH10" s="10" t="str">
        <f aca="false">IF(CG10="","",IF(AND(CG10&gt;=-10,CG10&lt;=-9.5),"-10 a -9,5",IF(AND(CG10&gt;-9.5,CG10&lt;=-8.5),"-9 a -8,5",IF(AND(CG10&gt;-8.5,CG10&lt;=-7.5),"-8 a -7,5",IF(AND(CG10&gt;-7.5,CG10&lt;=-6.5),"-7 a -6,5",IF(AND(CG10&gt;-6.5,CG10&lt;=-5.5),"-6 a -5,5",IF(AND(CG10&gt;-5.5,CG10&lt;=-4.5),"-5 a -4,5",IF(AND(CG10&gt;-4.5,CG10&lt;=-3.5),"-4 a -3,5",IF(AND(CG10&gt;-3.5,CG10&lt;=-2.5),"-3 a -2,5",IF(CG10=-2.25,"-2,25",IF(AND(CG10&gt;-2.5,CG10&lt;=-1.5),"-2 a -1,5",IF(AND(CG10&gt;-1.5,CG10&lt;=-0.5),"-1 a -0,5",IF(AND(CG10&gt;-0.5,CG10&lt;=0.5),"0 a 0,5",IF(AND(CG10&gt;0.5,CG10&lt;=1.5),"1 a 1,5",IF(AND(CG10&gt;1.5,CG10&lt;=2.5),"2 a 2,5",IF(AND(CG10&gt;2.5,CG10&lt;=3.5),"3 a 3,5",IF(AND(CG10&gt;3.5,CG10&lt;=4.5),"4 a 4,5",IF(AND(CG10&gt;4.5,CG10&lt;=5.5),"5 a 5,5",IF(AND(CG10&gt;5.5,CG10&lt;=6.5),"6 a 6,5",IF(AND(CG10&gt;6.5,CG10&lt;=7.5),"7 a 7,5",IF(AND(CG10&gt;7.5,CG10&lt;=8.5),"8 a 8,5",IF(AND(CG10&gt;8.5,CG10&lt;=9.5),"9 a 9,5",IF(CG10&gt;=10,"10","Fuera de rango")))))))))))))))))))))))</f>
        <v>-3 a -2,5</v>
      </c>
      <c r="CI10" s="11" t="n">
        <f aca="false">IF(CG10="","",IF(CG10=-2.25,"NORMA",IF(CG10&lt;=-9.5,1,IF(CG10&lt;=-8.5,2,IF(CG10&lt;=-7.5,3,IF(CG10&lt;=-6.5,4,IF(CG10&lt;=-5.5,5,IF(CG10&lt;=-4.5,6,IF(CG10&lt;=-3.5,7,IF(CG10&lt;=-2.5,8,IF(CG10&lt;=-1.5,9,IF(CG10&lt;=-0.5,10,IF(CG10&lt;=0.5,11,IF(CG10&lt;=1.5,12,IF(CG10&lt;=2.5,13,IF(CG10&lt;=3.5,14,IF(CG10&lt;=4.5,15,IF(CG10&lt;=5.5,16,IF(CG10&lt;=6.5,17,IF(CG10&lt;=7.5,18,IF(CG10&lt;=8.5,19,IF(CG10&lt;=9.5,20,IF(CG10=10,21,"Fuera de rango")))))))))))))))))))))))</f>
        <v>8</v>
      </c>
      <c r="CJ10" s="37" t="n">
        <v>2.5</v>
      </c>
      <c r="CK10" s="10" t="str">
        <f aca="false">IF(CJ10="","",IF(AND(CJ10&gt;=-6,CJ10&lt;=-5.5),"-6 a -5,5",IF(AND(CJ10&gt;-5.5,CJ10&lt;=-4.5),"-5 a -4,5",IF(AND(CJ10&gt;-4.5,CJ10&lt;=-3.5),"-4 a -3,5",IF(AND(CJ10&gt;-3.5,CJ10&lt;=-2.5),"-3 a -2,5",IF(AND(CJ10&gt;-2.5,CJ10&lt;=-1.5),"-2 a -1,5",IF(AND(CJ10&gt;-1.5,CJ10&lt;=-0.5),"-1 a -0,5",IF(AND(CJ10&gt;-0.5,CJ10&lt;=0.5),"0 a 0,5",IF(AND(CJ10&gt;0.5,CJ10&lt;=1.5),"1 a 1,5",IF(AND(CJ10&gt;1.5,CJ10&lt;2.5),"2",IF(AND(CJ10&gt;=2.5,CJ10&lt;=3),"2,5 a 3",IF(AND(CJ10&gt;3,CJ10&lt;=4),"3,5 a 4",IF(AND(CJ10&gt;4,CJ10&lt;=5),"4,5 a 5",IF(AND(CJ10&gt;5,CJ10&lt;=6),"5,5 a 6",IF(AND(CJ10&gt;6,CJ10&lt;=7),"6,5 a 7",IF(AND(CJ10&gt;7,CJ10&lt;=8),"7,5 a 8",IF(AND(CJ10&gt;8,CJ10&lt;=9.5),"8,5 a 9,5",IF(CJ10=10,"10","Fuera de rango"))))))))))))))))))</f>
        <v>2,5 a 3</v>
      </c>
      <c r="CL10" s="11" t="n">
        <f aca="false">IF(CK10="","",IF(OR(CK10="-6 a -5,5",CK10="-6 - -5,5"),1,IF(OR(CK10="-5 a -4,5",CK10="-5 - -4,5"),2,IF(OR(CK10="-4 a -3,5",CK10="-4 - -3,5"),3,IF(OR(CK10="-3 a -2,5",CK10="-3 - -2,5"),4,IF(OR(CK10="-2 a -1,5",CK10="-2 - -1,5"),5,IF(OR(CK10="-1 a -0,5",CK10="-1 - -0,5"),6,IF(OR(CK10="0 a 0,5",CK10="0 - 0,5"),7,IF(OR(CK10="1 a 1,5",CK10="1 - 1,5"),8,IF(CK10="2","NORMA",IF(OR(CK10="2,5 a 3",CK10="2,5 - 3"),9,IF(OR(CK10="3,5 a 4",CK10="3,5 - 4"),10,IF(OR(CK10="4,5 a 5",CK10="4,5 - 5"),11,IF(OR(CK10="5,5 a 6",CK10="5,5 - 6"),12,IF(OR(CK10="6,5 a 7",CK10="6,5 - 7"),13,IF(OR(CK10="7,5 a 8",CK10="7,5 - 8"),14,IF(OR(CK10="8,5 a 9",CK10="8,5 - 9,5",CK10="9 a 9,5"),15,IF(CK10="10",15,IF(OR(CK10="0,5 a 1",CK10="0,5 - 1"),7,"Fuera de rango")))))))))))))))))))</f>
        <v>9</v>
      </c>
      <c r="CM10" s="10" t="n">
        <v>0</v>
      </c>
      <c r="CN10" s="10" t="str">
        <f aca="false">IF(CM10=0,"0", " ")</f>
        <v>0</v>
      </c>
      <c r="CO10" s="10" t="str">
        <f aca="false">IF(CM10&gt;0,"EME"," ")</f>
        <v> </v>
      </c>
      <c r="CP10" s="10" t="n">
        <v>0</v>
      </c>
      <c r="CQ10" s="10" t="str">
        <f aca="false">IF(CP10&gt;0,"0", " ")</f>
        <v> </v>
      </c>
      <c r="CR10" s="10" t="str">
        <f aca="false">IF(CP10&gt;0,"EME"," ")</f>
        <v> </v>
      </c>
      <c r="CS10" s="37" t="n">
        <v>0</v>
      </c>
      <c r="CT10" s="10" t="str">
        <f aca="false">IF(CS10&gt;0,"1", " ")</f>
        <v> </v>
      </c>
      <c r="CU10" s="10" t="str">
        <f aca="false">IF(CS10&gt;0,"HIP"," ")</f>
        <v> </v>
      </c>
      <c r="CV10" s="37" t="n">
        <v>0</v>
      </c>
      <c r="CW10" s="10" t="str">
        <f aca="false">IF(CV10&gt;0,"1", " ")</f>
        <v> </v>
      </c>
      <c r="CX10" s="10" t="str">
        <f aca="false">IF(CV10&gt;0,"HIP"," ")</f>
        <v> </v>
      </c>
      <c r="CY10" s="37" t="n">
        <v>-1</v>
      </c>
      <c r="CZ10" s="11" t="str">
        <f aca="false">IF(CY10&lt;0,"2"," ")</f>
        <v>2</v>
      </c>
      <c r="DA10" s="11" t="str">
        <f aca="false">IF(CY10&lt;0,"MIO"," ")</f>
        <v>MIO</v>
      </c>
      <c r="DB10" s="37" t="n">
        <v>-1.25</v>
      </c>
      <c r="DC10" s="11" t="str">
        <f aca="false">IF(DB10&lt;0,"2"," ")</f>
        <v>2</v>
      </c>
      <c r="DD10" s="11" t="str">
        <f aca="false">IF(DB10&lt;0,"MIO"," ")</f>
        <v>MIO</v>
      </c>
      <c r="DE10" s="37" t="n">
        <v>-0.5</v>
      </c>
      <c r="DF10" s="11" t="str">
        <f aca="false">IF(DE10&lt;0,"3"," ")</f>
        <v>3</v>
      </c>
      <c r="DG10" s="11" t="str">
        <f aca="false">IF(DE10&lt;0,"AST"," ")</f>
        <v>AST</v>
      </c>
      <c r="DH10" s="37" t="n">
        <v>-0.5</v>
      </c>
      <c r="DI10" s="11" t="str">
        <f aca="false">IF(DH10&lt;0,"3"," ")</f>
        <v>3</v>
      </c>
      <c r="DJ10" s="11" t="str">
        <f aca="false">IF(DH10&lt;0,"AST"," ")</f>
        <v>AST</v>
      </c>
      <c r="DK10" s="37" t="n">
        <v>0</v>
      </c>
      <c r="DL10" s="10" t="str">
        <f aca="false">IF(DK10&gt;0,"4"," ")</f>
        <v> </v>
      </c>
      <c r="DM10" s="10" t="str">
        <f aca="false">IF(DK10&gt;0,"PRE"," ")</f>
        <v> </v>
      </c>
      <c r="DN10" s="37" t="n">
        <v>0</v>
      </c>
      <c r="DO10" s="10" t="str">
        <f aca="false">IF(DN10&gt;0,"4"," ")</f>
        <v> </v>
      </c>
      <c r="DP10" s="10" t="str">
        <f aca="false">IF(DN10&gt;0,"PRE"," ")</f>
        <v> </v>
      </c>
      <c r="DQ10" s="7" t="n">
        <v>2</v>
      </c>
      <c r="DR10" s="7" t="n">
        <v>2</v>
      </c>
      <c r="DS10" s="12" t="str">
        <f aca="false">CONCATENATE(CO10,CU10,DA10,DG10,DM10)</f>
        <v>  MIOAST </v>
      </c>
      <c r="DT10" s="10" t="str">
        <f aca="false" t="array" ref="DT10">_xlfn.IFS(DS10="EME    ","0", DS10=" HIP   ","1", DS10="  MIO  ","2", DS10="   AST ","3", DS10="    PRE","4", DS10="EME   PRE","5", DS10=" HIP  PRE","6", DS10=" HIP AST ","7", DS10="  MIO PRE","8", DS10="  MIOAST ","9", DS10="   ASTPRE","10",DS10=" HIP ASTPRE","11", DS10="  MIOASTPRE","12", DS10="     ","0")</f>
        <v>9</v>
      </c>
      <c r="DU10" s="1" t="s">
        <v>153</v>
      </c>
      <c r="DV10" s="1" t="str">
        <f aca="false" t="array" ref="DV10">_xlfn.IFS(DU10="SI","2", DU10="NO","1")</f>
        <v>2</v>
      </c>
      <c r="DW10" s="38" t="n">
        <v>0</v>
      </c>
      <c r="DX10" s="11" t="str">
        <f aca="false">IF(DW10=0,"1","2")</f>
        <v>1</v>
      </c>
      <c r="DY10" s="11" t="str">
        <f aca="false" t="array" ref="DY10">_xlfn.IFS(DW10=0,"0", DW10=0.25, "1", DW10=0.5,"2", DW10=0.75,"3", DW10=1,"4",DW10=1.25,"5", DW10=1.5,"6", DW10=1.75,"7", DW10=2,"8")</f>
        <v>0</v>
      </c>
      <c r="DZ10" s="38" t="n">
        <v>0</v>
      </c>
      <c r="EA10" s="11" t="str">
        <f aca="false">IF(DZ10=0,"1","2")</f>
        <v>1</v>
      </c>
      <c r="EB10" s="11" t="str">
        <f aca="false" t="array" ref="EB10">_xlfn.IFS(DZ10=0,"0", DZ10=0.25, "1", DZ10=0.5,"2", DZ10=0.75,"3", DZ10=1,"4",DZ10=1.25,"5", DZ10=1.5,"6", DZ10=1.75,"7", DZ10=2,"8")</f>
        <v>0</v>
      </c>
      <c r="EC10" s="38" t="n">
        <v>-0.75</v>
      </c>
      <c r="ED10" s="10" t="str">
        <f aca="false">IF(EC10=0,"1","2")</f>
        <v>2</v>
      </c>
      <c r="EE10" s="11" t="str">
        <f aca="false" t="array" ref="EE10">_xlfn.IFS(EC10=0,"0", EC10=-0.25, "1", EC10=-0.5,"2", EC10=-0.75,"3", EC10=-1,"4",EC10=-1.25,"5", EC10=-1.5,"6", EC10=-1.75,"7", EC10=-2,"8", EC10=-2.25,"9",EC10=-2.5,"10", EC10=-2.75,"11", EC10=-3,"12", EC10=-3.25,"13", EC10=-3.5,"14", EC10=-3.75,"15",EC10=-4,"16")</f>
        <v>3</v>
      </c>
      <c r="EF10" s="38" t="n">
        <v>-0.25</v>
      </c>
      <c r="EG10" s="10" t="str">
        <f aca="false">IF(EF10=0,"1","2")</f>
        <v>2</v>
      </c>
      <c r="EH10" s="11" t="str">
        <f aca="false" t="array" ref="EH10">_xlfn.IFS(EF10=0,"0", EF10=-0.25, "1", EF10=-0.5,"2", EF10=-0.75,"3", EF10=-1,"4",EF10=-1.25,"5", EF10=-1.5,"6", EF10=-1.75,"7", EF10=-2,"8", EF10=-2.25,"9",EF10=-2.5,"10", EF10=-2.75,"11", EF10=-3,"12", EF10=-3.25,"13", EF10=-3.5,"14", EF10=-3.75,"15",EF10=-4,"16")</f>
        <v>1</v>
      </c>
      <c r="EI10" s="38" t="n">
        <v>-0.25</v>
      </c>
      <c r="EJ10" s="11" t="str">
        <f aca="false">IF(EI10=0,"1","2")</f>
        <v>2</v>
      </c>
      <c r="EK10" s="11" t="str">
        <f aca="false" t="array" ref="EK10">_xlfn.IFS(EI10=0,"0", EI10=-0.25, "1", EI10=-0.5,"2", EI10=-0.75,"3", EI10=-1,"4",EI10=-1.25,"5", EI10=-1.5,"6", EI10=-1.75,"7", EI10=-2,"8", EI10=-2.25,"9", EI10=-2.25,"9",EI10=-2.5,"10", EI10=-2.75,"11", EI10=-3,"12", EI10=-3.25,"13", EI10=-3.5,"14", EI10=-3.75,"15",EI10=-4,"16", EI10=0.25, "17", EI10=0.5, "18")</f>
        <v>1</v>
      </c>
      <c r="EL10" s="38" t="n">
        <v>-0.25</v>
      </c>
      <c r="EM10" s="11" t="str">
        <f aca="false">IF(EL10=0,"1","2")</f>
        <v>2</v>
      </c>
      <c r="EN10" s="11" t="str">
        <f aca="false" t="array" ref="EN10">_xlfn.IFS(EL10=0.25,"17",EL10=0.5,"18", EL10=0,"0", EL10=-0.25, "1", EL10=-0.5,"2", EL10=-0.75,"3", EL10=-1,"4",EL10=-1.25,"5", EL10=-1.5,"6", EL10=-1.75,"7", EL10=-2,"8",EL10= -2.25,"9",EL10=-2.5,"10",EL10= -2.75,"11",EL10= -3,"12",EL10= -3.25,"13",EL10= -3.5,"14",EL10= -3.75,"15",EL10=-4,"16")</f>
        <v>1</v>
      </c>
      <c r="EO10" s="38" t="n">
        <v>0</v>
      </c>
      <c r="EP10" s="11" t="str">
        <f aca="false">IF(EO10=0,"1","2")</f>
        <v>1</v>
      </c>
      <c r="EQ10" s="11" t="str">
        <f aca="false" t="array" ref="EQ10">_xlfn.IFS(EO10=0,"0", EO10=0.25, "1", EO10=0.5,"2", EO10=0.75,"3", EO10=1,"4",EO10=1.25,"5", EO10=1.5,"6", EO10=1.75,"7", EO10=2,"8", EO10=2.25,"9", EO10=2.25,"9",EO10=2.5,"10", EO10=2.75,"11", EO10=3,"12", EO10=3.25,"13", EO10=3.5,"14", EO10=3.75,"15",EO10=4,"16", EO10=-0.25, "17", bq=-0.5, "18")</f>
        <v>0</v>
      </c>
      <c r="ER10" s="38" t="n">
        <v>0</v>
      </c>
      <c r="ES10" s="11" t="str">
        <f aca="false">IF(ER10=0,"1","2")</f>
        <v>1</v>
      </c>
      <c r="ET10" s="11" t="str">
        <f aca="false" t="array" ref="ET10">_xlfn.IFS(ER10=0,"0", ER10=0.25, "1", ER10=0.5,"2", ER10=0.75,"3", ER10=1,"4",ER10=1.25,"5", ER10=1.5,"6", ER10=1.75,"7", ER10=2,"8", ER10=2.25,"9", ER10=2.25,"9",ER10=2.5,"10", ER10=2.75,"11", ER10=3,"12", ER10=3.25,"13", ER10=3.5,"14", ER10=3.75,"15",ER10=4,"16", ER10=-0.25, "17", bq=-0.5, "18")</f>
        <v>0</v>
      </c>
      <c r="EU10" s="39" t="n">
        <v>12</v>
      </c>
      <c r="EV10" s="14" t="str">
        <f aca="false">VLOOKUP(EU10,LEYENDA!$G$2:$H$8,2,TRUE())</f>
        <v>6-12</v>
      </c>
      <c r="EW10" s="14" t="str">
        <f aca="false" t="array" ref="EW10">_xlfn.IFS(EV10="0-5","1", EV10="6-12","2", EV10="13-18","3", EV10="19-24","4", EV10="25-36","5", EV10="37-48","6", EV10="49-60","7")</f>
        <v>2</v>
      </c>
    </row>
    <row r="11" customFormat="false" ht="13.5" hidden="false" customHeight="false" outlineLevel="0" collapsed="false">
      <c r="A11" s="1" t="n">
        <v>3</v>
      </c>
      <c r="B11" s="32" t="n">
        <v>4</v>
      </c>
      <c r="C11" s="33" t="n">
        <v>39980</v>
      </c>
      <c r="D11" s="6"/>
      <c r="E11" s="5" t="str">
        <f aca="false">VLOOKUP(A11,'286'!$A$3:$J$600,10,FALSE())</f>
        <v>ACEÑA RINCÓN, MIRIAM</v>
      </c>
      <c r="F11" s="4" t="str">
        <f aca="false">VLOOKUP(A11,'286'!$A$3:$I$1768,3,FALSE())</f>
        <v>ARINMI</v>
      </c>
      <c r="G11" s="6" t="n">
        <f aca="false">VLOOKUP(A11,'286'!$A$3:$I$1768,4,FALSE())</f>
        <v>34696</v>
      </c>
      <c r="H11" s="7" t="n">
        <f aca="false">YEAR(C11)-YEAR(G11)</f>
        <v>15</v>
      </c>
      <c r="I11" s="1" t="str">
        <f aca="false">VLOOKUP(H11,LEYENDA!$C$2:$D$6,2,TRUE())</f>
        <v>13-24</v>
      </c>
      <c r="J11" s="5" t="str">
        <f aca="false">VLOOKUP(A11,'286'!$A$3:$I$1768,7,FALSE())</f>
        <v>M</v>
      </c>
      <c r="K11" s="8" t="str">
        <f aca="false">VLOOKUP(A11,'286'!$A$3:$I$1768,2,FALSE())</f>
        <v>OD</v>
      </c>
      <c r="L11" s="4" t="str">
        <f aca="false">VLOOKUP(A11,'286'!$A$3:$I$1768,8,FALSE())</f>
        <v>D</v>
      </c>
      <c r="M11" s="4" t="str">
        <f aca="false">VLOOKUP(A11,'286'!$A$3:$I$1768,9,FALSE())</f>
        <v>I</v>
      </c>
      <c r="N11" s="8" t="str">
        <f aca="false">IF(R11=O11, "MISMA","CONTRARIA")</f>
        <v>CONTRARIA</v>
      </c>
      <c r="O11" s="8" t="str">
        <f aca="false" t="array" ref="O11">_xlfn.IFS(L11="D","1", L11="I","2")</f>
        <v>1</v>
      </c>
      <c r="P11" s="8" t="str">
        <f aca="false" t="array" ref="P11">_xlfn.IFS(K11="OD","1", K11="OI","2")</f>
        <v>1</v>
      </c>
      <c r="Q11" s="1" t="str">
        <f aca="false" t="array" ref="Q11">_xlfn.IFS(J11="M","1", J11="H","2")</f>
        <v>1</v>
      </c>
      <c r="R11" s="8" t="str">
        <f aca="false" t="array" ref="R11">_xlfn.IFS(M11="D","1", M11="I","2")</f>
        <v>2</v>
      </c>
      <c r="S11" s="1" t="str">
        <f aca="false" t="array" ref="S11">_xlfn.IFS(N11="CONTRARIA", "1",N11= "MISMA","2")</f>
        <v>1</v>
      </c>
      <c r="T11" s="1" t="str">
        <f aca="false" t="array" ref="T11">_xlfn.IFS(I11="0-12","1", I11="13-24","2", I11="25-40","3", I11="41-60","4", I11="61-100","5")</f>
        <v>2</v>
      </c>
      <c r="U11" s="37" t="n">
        <v>0</v>
      </c>
      <c r="V11" s="1" t="str">
        <f aca="false">IF(U11="","",IF(AND(U11&gt;=-9,U11&lt;=-6.5),"-9 a -6,5",IF(AND(U11&gt;=-6,U11&lt;=-3.5),"-6 a -3,5",IF(AND(U11&gt;=-3,U11&lt;=-1),"-3 a -1",IF(U11=-0.5,"-0,5",IF(AND(U11&gt;=0,U11&lt;=2.5),"0 a 2,5",IF(AND(U11&gt;=3,U11&lt;=5.5),"3 a 5,5",IF(AND(U11&gt;=6,U11&lt;=8.5),"6 a 8,5",IF(AND(U11&gt;=9,U11&lt;=20),"9 a 20","Fuera de rango")))))))))</f>
        <v>0 a 2,5</v>
      </c>
      <c r="W11" s="11" t="n">
        <f aca="false">IF(V11="","",IF(V11="-9 a -6,5",2,IF(V11="-6 a -3,5",3,IF(V11="-3 a -1",4,IF(V11="-0,5","NORMA",IF(V11="0 a 2,5",5,IF(V11="3 a 5,5",6,IF(V11="6 a 8,5",7,IF(V11="9 a 20",8,"Fuera de rango")))))))))</f>
        <v>5</v>
      </c>
      <c r="X11" s="9" t="n">
        <v>0</v>
      </c>
      <c r="Y11" s="10" t="str">
        <f aca="false">IF(X11="","",IF(AND(X11&gt;=0,X11&lt;=4),"0 a 4",IF(AND(X11&gt;=4.5,X11&lt;=8.5),"4,5 a 8,5",IF(X11=9,"9",IF(AND(X11&gt;=9.5,X11&lt;=13),"9,5 a 13",IF(AND(X11&gt;=13.5,X11&lt;=20),"13,5 a 20",IF(AND(X11&gt;=20.5,X11&lt;=35),"20,5 a 35","Fuera de rango")))))))</f>
        <v>0 a 4</v>
      </c>
      <c r="Z11" s="11" t="n">
        <f aca="false">IF(Y11="","",IF(Y11="0 a 4",1,IF(Y11="4,5 a 8,5",2,IF(Y11="9","NORMA",IF(Y11="9,5 a 13",3,IF(Y11="13,5 a 20",4,IF(Y11="20,5 a 35",5,"Fuera de rango")))))))</f>
        <v>1</v>
      </c>
      <c r="AA11" s="37" t="n">
        <v>20</v>
      </c>
      <c r="AB11" s="10" t="str">
        <f aca="false">IF(AA11="","",IF(AND(AA11&gt;=0,AA11&lt;=9),"0 a 9",IF(AND(AA11&gt;=9.5,AA11&lt;=18.5),"9,5 a 18,5",IF(AA11=19,"19",IF(AND(AA11&gt;=19.5,AA11&lt;=28),"19,5 a 28",IF(AND(AA11&gt;=28.5,AA11&lt;=40),"28,5 a 40","Fuera de rango"))))))</f>
        <v>19,5 a 28</v>
      </c>
      <c r="AC11" s="11" t="n">
        <f aca="false" t="array" ref="AC11">_xlfn.IFS(AB11="","",AB11="0 a 9",1,AB11="9,5 a 18,5",2,AB11="19","NORMA",AB11="19,5 a 28",3,AB11="28,5 a 40",4,TRUE(),"Fuera de rango")</f>
        <v>3</v>
      </c>
      <c r="AD11" s="37" t="n">
        <v>3</v>
      </c>
      <c r="AE11" s="10" t="str">
        <f aca="false">IF(AD11="","",IF(AND(AD11&gt;=-10,AD11&lt;=0),"De -10 a 0",IF(AND(AD11&gt;=0.5,AD11&lt;=9.5),"0,5 a 9,5",IF(AD11=10,"10",IF(AND(AD11&gt;=10.5,AD11&lt;=20),"10,5 a 20",IF(AND(AD11&gt;=20.5,AD11&lt;=40),"20,5 a 40","Fuera de rango"))))))</f>
        <v>0,5 a 9,5</v>
      </c>
      <c r="AF11" s="12" t="n">
        <f aca="false">IF(AD11="","",IF(AND(AD11&gt;=-10,AD11&lt;=0),1,IF(AND(AD11&gt;=0.5,AD11&lt;=9.5),2,IF(AD11=10,"NORMA",IF(AND(AD11&gt;=10.5,AD11&lt;=20),3,IF(AND(AD11&gt;=20.5,AD11&lt;=40),4,""))))))</f>
        <v>2</v>
      </c>
      <c r="AG11" s="37" t="n">
        <v>9</v>
      </c>
      <c r="AH11" s="11" t="str">
        <f aca="false">IF(AG11="","",IF(AND(AG11&gt;=0,AG11&lt;=4),"0 a 4",IF(AND(AG11&gt;=4.5,AG11&lt;=8.5),"4,5 a 8,5",IF(AG11=9,"9",IF(AND(AG11&gt;=9.5,AG11&lt;=13),"9,5 a 13",IF(AND(AG11&gt;=13.5,AG11&lt;=25),"13,5 a 25","Fuera de rango"))))))</f>
        <v>9</v>
      </c>
      <c r="AI11" s="11" t="str">
        <f aca="false">IF(AH11="","",IF(AH11="0 a 4",1,IF(AH11="4,5 a 8,5",2,IF(AH11="9","NORMA",IF(AH11="9,5 a 13",3,IF(AH11="13,5 a 25",4,""))))))</f>
        <v>NORMA</v>
      </c>
      <c r="AJ11" s="37" t="n">
        <v>4</v>
      </c>
      <c r="AK11" s="10" t="str">
        <f aca="false">IF(AJ11="","",IF(AND(AJ11&gt;=-15,AJ11&lt;=-10.5),"-15 a -10,5",IF(AND(AJ11&gt;=-10,AJ11&lt;=-4),"-10 a -4",IF(AND(AJ11&gt;=-4.5,AJ11&lt;=0),"-4,5 a 0",IF(AND(AJ11&gt;=0.5,AJ11&lt;=4.5),"0,5 a 4,5",IF(AJ11=5,"5",IF(AND(AJ11&gt;=5.5,AJ11&lt;=10),"5,5 a 10",IF(AND(AJ11&gt;=10.5,AJ11&lt;=20),"10,5 a 20","Fuera de rango"))))))))</f>
        <v>0,5 a 4,5</v>
      </c>
      <c r="AL11" s="11" t="n">
        <f aca="false">IF(AK11="","",IF(AK11="-15 a -10,5",1,IF(AK11="-10 a -4",2,IF(AK11="-4,5 a 0",3,IF(AK11="0,5 a 4,5",4,IF(AK11="5","NORMA",IF(AK11="5,5 a 10",5,IF(AK11="10,5 a 20",6,"Error"))))))))</f>
        <v>4</v>
      </c>
      <c r="AM11" s="37" t="n">
        <v>-1</v>
      </c>
      <c r="AN11" s="10" t="str">
        <f aca="false">IF(AM11="","",IF(AND(AM11&gt;=-7.5,AM11&lt;=-5.5),"-7,5 a -5,5",IF(AND(AM11&gt;=-5,AM11&lt;=-3),"-5 a -3",IF(AND(AM11&gt;=-2.5,AM11&lt;=-0.5),"-2,5 a -0,5",IF(AM11=0,"0,00",IF(AND(AM11&gt;=0.5,AM11&lt;=2.5),"0,5 a 2,5",IF(AND(AM11&gt;=3,AM11&lt;=5),"3 a 5",IF(AND(AM11&gt;=5.5,AM11&lt;=7.5),"5,5 a 7,5",IF(AND(AM11&gt;=8,AM11&lt;=10),"8 a 10","Fuera de rango")))))))))</f>
        <v>-2,5 a -0,5</v>
      </c>
      <c r="AO11" s="11" t="n">
        <f aca="false">IF(AN11="","",IF(AN11="-7,5 a -5,5",1,IF(AN11="-5 a -3",2,IF(AN11="-2,5 a -0,5",3,IF(AN11="0,00","NORMA",IF(AN11="0,5 a 2,5",4,IF(AN11="3 a 5",5,IF(AN11="5,5 a 7,5",6,IF(AN11="8 a 10",7,"Error")))))))))</f>
        <v>3</v>
      </c>
      <c r="AP11" s="37" t="n">
        <v>-7</v>
      </c>
      <c r="AQ11" s="10" t="str">
        <f aca="false">IF(AP11="","",IF(AND(AP11&gt;=-20,AP11&lt;=-9.5),"-20 a -9,5",IF(AND(AP11&gt;=-9,AP11&lt;=-6.5),"-9 a -6,5",IF(AP11=-6,"-6",IF(AND(AP11&gt;=-5.5,AP11&lt;=-3),"-5,5 a -3",IF(AND(AP11&gt;=-2.5,AP11&lt;=0),"-2,5 a 0",IF(AND(AP11&gt;=0.5,AP11&lt;=3),"0,5 a 3",IF(AND(AP11&gt;=3.5,AP11&lt;=6),"3,5 a 6",IF(AND(AP11&gt;=6.5,AP11&lt;=9),"6,5 a 9",IF(AND(AP11&gt;=9.5,AP11&lt;=20),"9,5 a 20","Fuera de rango"))))))))))</f>
        <v>-9 a -6,5</v>
      </c>
      <c r="AR11" s="11" t="n">
        <f aca="false">IF(AQ11="","",IF(AQ11="-20 a -9,5",1,IF(AQ11="-9 a -6,5",2,IF(AQ11="-6","NORMA",IF(AQ11="-5,5 a -3",3,IF(AQ11="-2,5 a 0",4,IF(AQ11="0,5 a 3",5,IF(AQ11="3,5 a 6",6,IF(AQ11="6,5 a 9",7,IF(AQ11="9,5 a 20",8,""))))))))))</f>
        <v>2</v>
      </c>
      <c r="AS11" s="37" t="n">
        <v>-2</v>
      </c>
      <c r="AT11" s="10" t="str">
        <f aca="false">IF(AS11="","",IF(AND(AS11&gt;=-16,AS11&lt;=-14),"-16 a -14",IF(AND(AS11&gt;=-13.5,AS11&lt;=-11.5),"-13,5 a -11,5",IF(AND(AS11&gt;=-11,AS11&lt;=-9),"-11 a -9",IF(AND(AS11&gt;=-8.5,AS11&lt;=-6.5),"-8,5 a -6,5",IF(AND(AS11&gt;=-6,AS11&lt;=-4),"-6 a -4",IF(AND(AS11&gt;=-3.5,AS11&lt;=-1.5),"-3,5 a -1,5",IF(AND(AS11&gt;=-1,AS11&lt;=1),"-1 a 1",IF(AND(AS11&gt;=1.5,AS11&lt;=3.5),"1,5 a 3,5",IF(AND(AS11&gt;=4,AS11&lt;=6),"4 a 6",IF(AND(AS11&gt;=6.5,AS11&lt;=8.5),"6,5 a 8,5",IF(AND(AS11&gt;=9,AS11&lt;=11),"9 a 11",IF(AND(AS11&gt;=11.5,AS11&lt;=13.5),"11,5 a 13,5",IF(AND(AS11&gt;=14,AS11&lt;=16),"14 a 16",IF(AND(AS11&gt;=16.5,AS11&lt;=18.5),"16,5 a 18,5",IF(AND(AS11&gt;=19,AS11&lt;=21),"19 a 21","Fuera de rango"))))))))))))))))</f>
        <v>-3,5 a -1,5</v>
      </c>
      <c r="AU11" s="11" t="n">
        <f aca="false" t="array" ref="AU11">IF(AT11="","",_xlfn.IFS(AT11="-16 a -14",1,AT11="-13,5 a -11,5",2,AT11="-11 a -9",3,AT11="-8,5 a -6,5",4,AT11="-6 a -4",5,AT11="-3,5 a -1,5",6,AT11="-1 a 1",7,AT11="1,5 a 3,5",8,AT11="4 a 6","NORMA",AT11="6,5 a 8,5",9,AT11="9 a 11",10,AT11="11,5 a 13,5",11,AT11="14 a 16",12,AT11="16,5 a 18,5",13,AT11="19 a 21",14,TRUE(),""))</f>
        <v>6</v>
      </c>
      <c r="AV11" s="37" t="n">
        <v>1</v>
      </c>
      <c r="AW11" s="10" t="str">
        <f aca="false">IF(AV11="","",IF(AND(AV11&gt;=-1,AV11&lt;=-0.5),"-1 a -0,5",IF(AND(AV11&gt;-0.5,AV11&lt;=0),"De -0,5 a 0",IF(AND(AV11&gt;=0.25,AV11&lt;=0.75),"0,25 a 0,75",IF(AND(AV11&gt;=1,AV11&lt;=1.5),"1 a 1,5",IF(AND(AV11&gt;=1.75,AV11&lt;=2.25),"1,75 a 2,25",IF(AND(AV11&gt;=2.5,AV11&lt;=3),"2,5 a 3",IF(AND(AV11&gt;=3.25,AV11&lt;=3.75),"3,25 a 3,75","Fuera de rango"))))))))</f>
        <v>1 a 1,5</v>
      </c>
      <c r="AX11" s="11" t="n">
        <f aca="false">IF(AW11="","",IF(OR(AW11="-1 a -0,5",AW11="-1 a -0.5"),1,IF(OR(AW11="De -0,5 a 0",AW11="-0,5 a 0",AW11="De -0.5 a 0"),2,IF(OR(AW11="0,25 a 0,75",AW11="0.25 a 0.75"),"NORMA",IF(OR(AW11="1 a 1,5",AW11="1 a 1.5"),3,IF(OR(AW11="1,75 a 2,25",AW11="1.75 a 2.25"),4,IF(OR(AW11="2,5 a 3",AW11="2.5 a 3"),5,IF(OR(AW11="3,25 a 3,75",AW11="3.25 a 3.75"),6,""))))))))</f>
        <v>3</v>
      </c>
      <c r="AY11" s="37" t="n">
        <v>-7</v>
      </c>
      <c r="AZ11" s="10" t="str">
        <f aca="false">IF(AY11="","",IF(AND(AY11&gt;=-20,AY11&lt;=-9.5),"-20 a -9,5",IF(AND(AY11&gt;=-9,AY11&lt;=-6.5),"-9 a -6,5",IF(AY11=-6,"-6",IF(AND(AY11&gt;=-5.5,AY11&lt;=-3),"-5,5 a -3",IF(AND(AY11&gt;=-2.5,AY11&lt;=0),"-2,5 a 0",IF(AND(AY11&gt;=0.5,AY11&lt;=3),"0,5 a 3",IF(AND(AY11&gt;=3.5,AY11&lt;=6),"3,5 a 6","Fuera de rango"))))))))</f>
        <v>-9 a -6,5</v>
      </c>
      <c r="BA11" s="11" t="n">
        <f aca="false">IF(AZ11="","",IF(AZ11="-20 a -9,5",1,IF(AZ11="-9 a -6,5",2,IF(AZ11="-6","NORMA",IF(AZ11="-5,5 a -3",3,IF(AZ11="-2,5 a 0",4,IF(AZ11="0,5 a 3",5,IF(AZ11="3,5 a 6",6,""))))))))</f>
        <v>2</v>
      </c>
      <c r="BB11" s="9" t="n">
        <v>0</v>
      </c>
      <c r="BC11" s="10" t="str">
        <f aca="false" t="array" ref="BC11">IF(BB11="","",_xlfn.IFS(AND(BB11&gt;=0,BB11&lt;=2),"0 a 2",AND(BB11&gt;=2.5,BB11&lt;=4.5),"2,5 a 4,5",AND(BB11&gt;=5,BB11&lt;=7),"5 a 7",AND(BB11&gt;=7.5,BB11&lt;=9.5),"7,5 a 9,5",AND(BB11&gt;=10,BB11&lt;=12),"10 a 12",AND(BB11&gt;=12.5,BB11&lt;=14.5),"12,5 a 14,5",BB11=15,"15",AND(BB11&gt;=15.5,BB11&lt;=17.5),"15,5 a 17,5",AND(BB11&gt;=18,BB11&lt;=20),"18 a 20",AND(BB11&gt;=20.5,BB11&lt;=22.5),"20,5 a 22,5",AND(BB11&gt;=23,BB11&lt;=25),"23 a 25",TRUE(),"Fuera de rango"))</f>
        <v>0 a 2</v>
      </c>
      <c r="BD11" s="11" t="n">
        <f aca="false" t="array" ref="BD11">IF(BC11="","",_xlfn.IFS(BC11="0 a 2",1,BC11="2,5 a 4,5",2,BC11="5 a 7",3,BC11="7,5 a 9,5",4,BC11="10 a 12",5,BC11="12,5 a 14,5",6,BC11="15","NORMA",BC11="15,5 a 17,5",7,BC11="18 a 20",8,BC11="20,5 a 22,5",9,BC11="23 a 25",10,TRUE(),"Fuera de rango"))</f>
        <v>1</v>
      </c>
      <c r="BE11" s="37" t="n">
        <v>25</v>
      </c>
      <c r="BF11" s="10" t="str">
        <f aca="false">IF(BE11="","",IF(AND(BE11&gt;=-20,BE11&lt;=-10),"-20 a -10",IF(AND(BE11&gt;=-9.5,BE11&lt;=0.5),"-9,5 a 0,5",IF(AND(BE11&gt;=1,BE11&lt;=11),"1 a 11",IF(AND(BE11&gt;=11.5,BE11&lt;=20.5),"11,5 a 20,5",IF(BE11=21,"21",IF(AND(BE11&gt;=21.5,BE11&lt;=31.5),"21,5 a 31,5",IF(AND(BE11&gt;=32,BE11&lt;=42),"32 a 42","Fuera de rango"))))))))</f>
        <v>21,5 a 31,5</v>
      </c>
      <c r="BG11" s="11" t="n">
        <f aca="false">IF(BF11="","",IF(BF11="-20 a -10",1,IF(BF11="-9,5 a 0,5",2,IF(BF11="1 a 11",3,IF(BF11="11,5 a 20,5",4,IF(BF11="21","NORMA",IF(BF11="21,5 a 31,5",5,IF(BF11="32 a 42",6,""))))))))</f>
        <v>5</v>
      </c>
      <c r="BH11" s="37" t="n">
        <v>12</v>
      </c>
      <c r="BI11" s="10" t="str">
        <f aca="false">IF(BH11="","",IF(AND(BH11&gt;=-20,BH11&lt;=-15),"-20 a -15",IF(AND(BH11&gt;=-14.5,BH11&lt;=-9.5),"-14,5 a -9,5",IF(AND(BH11&gt;=-9,BH11&lt;=-4),"-9 a -4",IF(AND(BH11&gt;=-3.5,BH11&lt;=2.5),"-3,5 a 2,5",IF(AND(BH11&gt;=3,BH11&lt;=8),"3 a 8",IF(AND(BH11&gt;=8.5,BH11&lt;=14.5),"8,5 a 14,5",IF(BH11=15,"15",IF(AND(BH11&gt;=15.5,BH11&lt;=20.5),"15,5 a 20,5",IF(AND(BH11&gt;=21,BH11&lt;=26),"21 a 26","Fuera de rango"))))))))))</f>
        <v>8,5 a 14,5</v>
      </c>
      <c r="BJ11" s="11" t="n">
        <f aca="false">IF(BI11="","",IF(BI11="-20 a -15",1,IF(BI11="-14,5 a -9,5",2,IF(BI11="-9 a -4",3,IF(BI11="-3,5 a 2,5",4,IF(BI11="3 a 8",5,IF(BI11="8,5 a 14,5",6,IF(BI11="15","NORMA",IF(BI11="15,5 a 20,5",7,IF(BI11="21 a 26",8,IF(BI11="26,5 a 31,5",9,"")))))))))))</f>
        <v>6</v>
      </c>
      <c r="BK11" s="9" t="n">
        <v>0</v>
      </c>
      <c r="BL11" s="10" t="str">
        <f aca="false">IF(BK11="","",IF(AND(BK11&gt;=0,BK11&lt;=2),"0 - 2",IF(AND(BK11&gt;=2.5,BK11&lt;=4.5),"2,5 - 4,5",IF(AND(BK11&gt;=5,BK11&lt;=7),"5 - 7",IF(AND(BK11&gt;=7.5,BK11&lt;=9.5),"7,5 - 9,5",IF(AND(BK11&gt;=10,BK11&lt;=12),"10 - 12",IF(AND(BK11&gt;=12.5,BK11&lt;=13.5),"12,5 - 13,5",IF(BK11=14,"14",IF(AND(BK11&gt;=14.5,BK11&lt;=16.5),"14,5 - 16,5",IF(AND(BK11&gt;=17,BK11&lt;=19),"17 - 19",IF(AND(BK11&gt;=19.5,BK11&lt;=21.5),"19,5 - 21,5",IF(AND(BK11&gt;=22,BK11&lt;=24),"22 - 24",IF(AND(BK11&gt;=24.5,BK11&lt;=26.5),"24,5 - 26,5",IF(AND(BK11&gt;=27,BK11&lt;=29),"27 - 29",IF(AND(BK11&gt;=29.5,BK11&lt;=30),"29,5 - 30","Fuera de rango")))))))))))))))</f>
        <v>0 - 2</v>
      </c>
      <c r="BM11" s="11" t="n">
        <f aca="false">IF(BL11="","",IF(BL11="0 - 2",1,IF(BL11="2,5 - 4,5",2,IF(BL11="5 - 7",3,IF(BL11="7,5 - 9,5",4,IF(BL11="10 - 12",5,IF(BL11="12,5 - 13,5",6,IF(BL11="14","NORMA",IF(BL11="14,5 - 16,5",7,IF(BL11="17 - 19",8,IF(BL11="19,5 - 21,5",9,IF(BL11="22 - 24",10,IF(BL11="24,5 - 26,5",11,IF(BL11="27 - 29",12,IF(BL11="29,5 - 30",13,"")))))))))))))))</f>
        <v>1</v>
      </c>
      <c r="BN11" s="37" t="n">
        <v>12</v>
      </c>
      <c r="BO11" s="10" t="str">
        <f aca="false">IF(BN11="","",IF(AND(BN11&gt;=-20,BN11&lt;=-10),"-20 a -10",IF(AND(BN11&gt;=-9.5,BN11&lt;=0.5),"-9,5 a 0,5",IF(AND(BN11&gt;=1,BN11&lt;=11),"1 a 11",IF(AND(BN11&gt;=11.5,BN11&lt;=21.5),"11,5 a 21,5",IF(BN11=22,"22",IF(AND(BN11&gt;=22.5,BN11&lt;=32.5),"22,5 a 32,5",IF(AND(BN11&gt;=33,BN11&lt;=43),"33 a 43","Fuera de rango"))))))))</f>
        <v>11,5 a 21,5</v>
      </c>
      <c r="BP11" s="11" t="n">
        <f aca="false">IF(BO11="","",IF(BO11="-20 a -10",1,IF(BO11="-9,5 a 0,5",2,IF(BO11="1 a 11",3,IF(BO11="11,5 a 21,5",4,IF(BO11="22","NORMA",IF(BO11="22,5 a 32,5",5,IF(BO11="33 a 43",6,""))))))))</f>
        <v>4</v>
      </c>
      <c r="BQ11" s="37" t="n">
        <v>5</v>
      </c>
      <c r="BR11" s="10" t="str">
        <f aca="false">IF(BQ11="","",IF(AND(BQ11&gt;=-20,BQ11&lt;=-15),"-20 a -15",IF(AND(BQ11&gt;=-14.5,BQ11&lt;=-9.5),"-14,5 a -9,5",IF(AND(BQ11&gt;=-9,BQ11&lt;=-4),"-9 a -4",IF(AND(BQ11&gt;=-3.5,BQ11&lt;=2.5),"-3,5 a 2,5",IF(AND(BQ11&gt;=3,BQ11&lt;=8),"3 a 8",IF(AND(BQ11&gt;=8.5,BQ11&lt;=13.5),"8,5 a 13,5",IF(AND(BQ11&gt;=14,BQ11&lt;=17.5),"14 a 17,5",IF(BQ11=18,"18",IF(AND(BQ11&gt;=18.5,BQ11&lt;=23.5),"18,5 a 23,5",IF(AND(BQ11&gt;=24,BQ11&lt;=29),"24 a 29",IF(AND(BQ11&gt;=29.5,BQ11&lt;=34.5),"29,5 a 34,5",IF(AND(BQ11&gt;=35,BQ11&lt;=40),"35 a 40","Fuera de rango")))))))))))))</f>
        <v>3 a 8</v>
      </c>
      <c r="BS11" s="11" t="n">
        <f aca="false">IF(BR11="","",IF(BR11="-20 a -15",1,IF(BR11="-14,5 a -9,5",2,IF(BR11="-9 a -4",3,IF(BR11="-3,5 a 2,5",4,IF(BR11="3 a 8",5,IF(BR11="8,5 a 13,5",6,IF(BR11="14 a 17,5",7,IF(BR11="18","NORMA",IF(BR11="18,5 a 23,5",8,IF(BR11="24 a 29",9,IF(BR11="29,5 a 34,5",10,IF(BR11="35 a 40",11,"")))))))))))))</f>
        <v>5</v>
      </c>
      <c r="BT11" s="37" t="n">
        <v>-2</v>
      </c>
      <c r="BU11" s="10" t="str">
        <f aca="false">IF(BT11="","",IF(AND(BT11&gt;=-20,BT11&lt;=-18),"-20 a -18",IF(AND(BT11&gt;=-17.5,BT11&lt;=-15.5),"-17,5 a -15,5",IF(AND(BT11&gt;=-15,BT11&lt;=-13),"-15 a -13",IF(AND(BT11&gt;=-12.5,BT11&lt;=-10.5),"-12,5 a -10,5",IF(AND(BT11&gt;=-10,BT11&lt;=-8),"-10 a -8",IF(AND(BT11&gt;=-7.5,BT11&lt;=-5.5),"-7,5 a -5,5",IF(AND(BT11&gt;=-5,BT11&lt;=-3),"-5 a -3",IF(AND(BT11&gt;=-2.5,BT11&lt;=-0.5),"-2,5 a -0,5",IF(BT11=0,"0",IF(AND(BT11&gt;=0.5,BT11&lt;=2.5),"0,5 a 2,5",IF(AND(BT11&gt;=3,BT11&lt;=5),"3 a 5",IF(AND(BT11&gt;=5.5,BT11&lt;=7.5),"5,5 a 7,5",IF(AND(BT11&gt;=8,BT11&lt;=10),"8 a 10",IF(AND(BT11&gt;=10.5,BT11&lt;=12.5),"10,5 a 12,5",IF(AND(BT11&gt;=13,BT11&lt;=15),"13 a 15",IF(AND(BT11&gt;=15.5,BT11&lt;=17.5),"15,5 a 17,5",IF(AND(BT11&gt;=18,BT11&lt;=20),"18 a 20","Fuera de rango"))))))))))))))))))</f>
        <v>-2,5 a -0,5</v>
      </c>
      <c r="BV11" s="11" t="n">
        <f aca="false">IF(BT11="","",IF(BT11=0,"NORMA",IF(AND(BT11&gt;=-20,BT11&lt;=-18),2,IF(AND(BT11&gt;=-17.5,BT11&lt;=-15.5),2,IF(AND(BT11&gt;=-15,BT11&lt;=-13),3,IF(AND(BT11&gt;=-12.5,BT11&lt;=-10.5),4,IF(AND(BT11&gt;=-10,BT11&lt;=-8),5,IF(AND(BT11&gt;=-7.5,BT11&lt;=-5.5),6,IF(AND(BT11&gt;=-5,BT11&lt;=-3),7,IF(AND(BT11&gt;=-2.5,BT11&lt;=-0.5),8,IF(AND(BT11&gt;=0.5,BT11&lt;=2.5),9,IF(AND(BT11&gt;=3,BT11&lt;=5),10,IF(AND(BT11&gt;=5.5,BT11&lt;=7.5),11,IF(AND(BT11&gt;=8,BT11&lt;=10),12,IF(AND(BT11&gt;=10.5,BT11&lt;=12.5),13,IF(AND(BT11&gt;=13,BT11&lt;=15),14,IF(AND(BT11&gt;=15.5,BT11&lt;=17.5),15,IF(AND(BT11&gt;=18,BT11&lt;=20),16,"Fuera de rango"))))))))))))))))))</f>
        <v>8</v>
      </c>
      <c r="BW11" s="37" t="n">
        <v>-3.5</v>
      </c>
      <c r="BX11" s="10" t="n">
        <f aca="false">18.5- (0.3*H11)</f>
        <v>14</v>
      </c>
      <c r="BY11" s="10" t="n">
        <f aca="false">(BW11)-(BX11)</f>
        <v>-17.5</v>
      </c>
      <c r="BZ11" s="10" t="str">
        <f aca="false">IF(BY11="","",IF(BY11&lt;-27.5,"De -30 a -28",IF(BY11&lt;-25,"De -27,5 a -25,5",IF(BY11&lt;-22.5,"De -25 a -23",IF(BY11&lt;-20,"De -22,5 a -20,5",IF(BY11&lt;-17.5,"De -20 a -18",IF(BY11&lt;-15,"De -17,5 a -15,5",IF(BY11&lt;-12.5,"De -15 a -13",IF(BY11&lt;-10,"De -12,5 a -10,5",IF(BY11&lt;-7.5,"De -10 a -8",IF(BY11&lt;-5,"De -7,5 a -5,5",IF(BY11&lt;-2.5,"De -5 a -3",IF(BY11&lt;0,"De -2,5 a -0,5",IF(BY11&lt;2.5,"De 0 a 2",IF(BY11&lt;5,"De 2,5 a 4,5",IF(BY11&lt;7.5,"De 5 a 7",IF(BY11&lt;10,"De 7,5 a 9,5",IF(BY11&lt;12.5,"De 10 a 12",IF(BY11&lt;15,"De 12,5 a 14,5",IF(BY11&lt;17.5,"De 15 a 17",IF(BY11&lt;20,"De 17,5 a 19,5",IF(BY11&lt;22.5,"De 20 a 22",IF(BY11&lt;25,"De 22,5 a 24,5",IF(BY11&lt;27.5,"De 25 a 27","De 27,5 a 30"))))))))))))))))))))))))</f>
        <v>De -17,5 a -15,5</v>
      </c>
      <c r="CA11" s="12" t="n">
        <f aca="false">IF(BY11="","",IF(BY11&lt;=-28,1,IF(BY11&lt;=-25.5,2,IF(BY11&lt;=-23,3,IF(BY11&lt;=-20.5,4,IF(BY11&lt;=-18,5,IF(BY11&lt;=-15.5,6,IF(BY11&lt;=-13,7,IF(BY11&lt;=-10.5,8,IF(BY11&lt;=-8,9,IF(BY11&lt;=-5.5,10,IF(BY11&lt;=-3,11,IF(BY11&lt;=-0.5,12,IF(BY11&lt;=2,13,IF(BY11&lt;=4.5,14,IF(BY11&lt;=7,15,IF(BY11&lt;=9.5,16,IF(BY11&lt;=12,17,IF(BY11&lt;=14.5,18,IF(BY11&lt;=17,19,IF(BY11&lt;=19.5,20,IF(BY11&lt;=22,21,IF(BY11&lt;=24.5,22,IF(BY11&lt;=27,23,IF(BY11&lt;=30,24,"Fuera de rango")))))))))))))))))))))))))</f>
        <v>6</v>
      </c>
      <c r="CB11" s="37" t="n">
        <v>-3.5</v>
      </c>
      <c r="CC11" s="10" t="n">
        <f aca="false">18.5- (0.3*H11)</f>
        <v>14</v>
      </c>
      <c r="CD11" s="10" t="n">
        <f aca="false">(CB11)-(CC11)</f>
        <v>-17.5</v>
      </c>
      <c r="CE11" s="10" t="str">
        <f aca="false">IF(CD11="","",IF(CD11&lt;-27.5,"De -30 a -28",IF(CD11&lt;-25,"De -27,5 a -25,5",IF(CD11&lt;-22.5,"De -25 a -23",IF(CD11&lt;-20,"De -22,5 a -20,5",IF(CD11&lt;-17.5,"De -20 a -18",IF(CD11&lt;-15,"De -17,5 a -15,5",IF(CD11&lt;-12.5,"De -15 a -13",IF(CD11&lt;-10,"De -12,5 a -10,5",IF(CD11&lt;-7.5,"De -10 a -8",IF(CD11&lt;-5,"De -7,5 a -5,5",IF(CD11&lt;-2.5,"De -5 a -3",IF(CD11&lt;0,"De -2,5 a -0,5",IF(CD11&lt;=2,"De 0 a 2",IF(CD11&lt;=4.5,"De 2,5 a 4,5",IF(CD11&lt;=7,"De 5 a 7",IF(CD11&lt;=9.5,"De 7,5 a 9,5",IF(CD11&lt;=12,"De 10 a 12",IF(CD11&lt;=14.5,"De 12,5 a 14,5",IF(CD11&lt;=17,"De 15 a 17",IF(CD11&lt;=19.5,"De 17,5 a 19,5",IF(CD11&lt;=22,"De 20 a 22",IF(CD11&lt;=24.5,"De 22,5 a 24,5",IF(CD11&lt;=27,"De 25 a 27","De 27,5 a 30"))))))))))))))))))))))))</f>
        <v>De -17,5 a -15,5</v>
      </c>
      <c r="CF11" s="12" t="n">
        <f aca="false">IF(CD11="","",IF(CD11&lt;-27.5,1,IF(CD11&lt;-25,2,IF(CD11&lt;-22.5,3,IF(CD11&lt;-20,4,IF(CD11&lt;-17.5,5,IF(CD11&lt;-15,6,IF(CD11&lt;-12.5,7,IF(CD11&lt;-10,8,IF(CD11&lt;-7.5,9,IF(CD11&lt;-5,10,IF(CD11&lt;-2.5,11,IF(CD11&lt;0,12,IF(CD11&lt;2.5,13,IF(CD11&lt;5,14,IF(CD11&lt;7.5,15,IF(CD11&lt;10,16,IF(CD11&lt;12.5,17,IF(CD11&lt;15,18,IF(CD11&lt;17.5,19,IF(CD11&lt;20,20,IF(CD11&lt;22.5,21,IF(CD11&lt;25,22,IF(CD11&lt;27.5,23,24))))))))))))))))))))))))</f>
        <v>6</v>
      </c>
      <c r="CG11" s="37" t="n">
        <v>-1</v>
      </c>
      <c r="CH11" s="10" t="str">
        <f aca="false">IF(CG11="","",IF(AND(CG11&gt;=-10,CG11&lt;=-9.5),"-10 a -9,5",IF(AND(CG11&gt;-9.5,CG11&lt;=-8.5),"-9 a -8,5",IF(AND(CG11&gt;-8.5,CG11&lt;=-7.5),"-8 a -7,5",IF(AND(CG11&gt;-7.5,CG11&lt;=-6.5),"-7 a -6,5",IF(AND(CG11&gt;-6.5,CG11&lt;=-5.5),"-6 a -5,5",IF(AND(CG11&gt;-5.5,CG11&lt;=-4.5),"-5 a -4,5",IF(AND(CG11&gt;-4.5,CG11&lt;=-3.5),"-4 a -3,5",IF(AND(CG11&gt;-3.5,CG11&lt;=-2.5),"-3 a -2,5",IF(CG11=-2.25,"-2,25",IF(AND(CG11&gt;-2.5,CG11&lt;=-1.5),"-2 a -1,5",IF(AND(CG11&gt;-1.5,CG11&lt;=-0.5),"-1 a -0,5",IF(AND(CG11&gt;-0.5,CG11&lt;=0.5),"0 a 0,5",IF(AND(CG11&gt;0.5,CG11&lt;=1.5),"1 a 1,5",IF(AND(CG11&gt;1.5,CG11&lt;=2.5),"2 a 2,5",IF(AND(CG11&gt;2.5,CG11&lt;=3.5),"3 a 3,5",IF(AND(CG11&gt;3.5,CG11&lt;=4.5),"4 a 4,5",IF(AND(CG11&gt;4.5,CG11&lt;=5.5),"5 a 5,5",IF(AND(CG11&gt;5.5,CG11&lt;=6.5),"6 a 6,5",IF(AND(CG11&gt;6.5,CG11&lt;=7.5),"7 a 7,5",IF(AND(CG11&gt;7.5,CG11&lt;=8.5),"8 a 8,5",IF(AND(CG11&gt;8.5,CG11&lt;=9.5),"9 a 9,5",IF(CG11&gt;=10,"10","Fuera de rango")))))))))))))))))))))))</f>
        <v>-1 a -0,5</v>
      </c>
      <c r="CI11" s="11" t="n">
        <f aca="false">IF(CG11="","",IF(CG11=-2.25,"NORMA",IF(CG11&lt;=-9.5,1,IF(CG11&lt;=-8.5,2,IF(CG11&lt;=-7.5,3,IF(CG11&lt;=-6.5,4,IF(CG11&lt;=-5.5,5,IF(CG11&lt;=-4.5,6,IF(CG11&lt;=-3.5,7,IF(CG11&lt;=-2.5,8,IF(CG11&lt;=-1.5,9,IF(CG11&lt;=-0.5,10,IF(CG11&lt;=0.5,11,IF(CG11&lt;=1.5,12,IF(CG11&lt;=2.5,13,IF(CG11&lt;=3.5,14,IF(CG11&lt;=4.5,15,IF(CG11&lt;=5.5,16,IF(CG11&lt;=6.5,17,IF(CG11&lt;=7.5,18,IF(CG11&lt;=8.5,19,IF(CG11&lt;=9.5,20,IF(CG11=10,21,"Fuera de rango")))))))))))))))))))))))</f>
        <v>10</v>
      </c>
      <c r="CJ11" s="37" t="n">
        <v>2.5</v>
      </c>
      <c r="CK11" s="10" t="str">
        <f aca="false">IF(CJ11="","",IF(AND(CJ11&gt;=-6,CJ11&lt;=-5.5),"-6 a -5,5",IF(AND(CJ11&gt;-5.5,CJ11&lt;=-4.5),"-5 a -4,5",IF(AND(CJ11&gt;-4.5,CJ11&lt;=-3.5),"-4 a -3,5",IF(AND(CJ11&gt;-3.5,CJ11&lt;=-2.5),"-3 a -2,5",IF(AND(CJ11&gt;-2.5,CJ11&lt;=-1.5),"-2 a -1,5",IF(AND(CJ11&gt;-1.5,CJ11&lt;=-0.5),"-1 a -0,5",IF(AND(CJ11&gt;-0.5,CJ11&lt;=0.5),"0 a 0,5",IF(AND(CJ11&gt;0.5,CJ11&lt;=1.5),"1 a 1,5",IF(AND(CJ11&gt;1.5,CJ11&lt;2.5),"2",IF(AND(CJ11&gt;=2.5,CJ11&lt;=3),"2,5 a 3",IF(AND(CJ11&gt;3,CJ11&lt;=4),"3,5 a 4",IF(AND(CJ11&gt;4,CJ11&lt;=5),"4,5 a 5",IF(AND(CJ11&gt;5,CJ11&lt;=6),"5,5 a 6",IF(AND(CJ11&gt;6,CJ11&lt;=7),"6,5 a 7",IF(AND(CJ11&gt;7,CJ11&lt;=8),"7,5 a 8",IF(AND(CJ11&gt;8,CJ11&lt;=9.5),"8,5 a 9,5",IF(CJ11=10,"10","Fuera de rango"))))))))))))))))))</f>
        <v>2,5 a 3</v>
      </c>
      <c r="CL11" s="11" t="n">
        <f aca="false">IF(CK11="","",IF(OR(CK11="-6 a -5,5",CK11="-6 - -5,5"),1,IF(OR(CK11="-5 a -4,5",CK11="-5 - -4,5"),2,IF(OR(CK11="-4 a -3,5",CK11="-4 - -3,5"),3,IF(OR(CK11="-3 a -2,5",CK11="-3 - -2,5"),4,IF(OR(CK11="-2 a -1,5",CK11="-2 - -1,5"),5,IF(OR(CK11="-1 a -0,5",CK11="-1 - -0,5"),6,IF(OR(CK11="0 a 0,5",CK11="0 - 0,5"),7,IF(OR(CK11="1 a 1,5",CK11="1 - 1,5"),8,IF(CK11="2","NORMA",IF(OR(CK11="2,5 a 3",CK11="2,5 - 3"),9,IF(OR(CK11="3,5 a 4",CK11="3,5 - 4"),10,IF(OR(CK11="4,5 a 5",CK11="4,5 - 5"),11,IF(OR(CK11="5,5 a 6",CK11="5,5 - 6"),12,IF(OR(CK11="6,5 a 7",CK11="6,5 - 7"),13,IF(OR(CK11="7,5 a 8",CK11="7,5 - 8"),14,IF(OR(CK11="8,5 a 9",CK11="8,5 - 9,5",CK11="9 a 9,5"),15,IF(CK11="10",15,IF(OR(CK11="0,5 a 1",CK11="0,5 - 1"),7,"Fuera de rango")))))))))))))))))))</f>
        <v>9</v>
      </c>
      <c r="CM11" s="10" t="n">
        <v>0</v>
      </c>
      <c r="CN11" s="10" t="str">
        <f aca="false">IF(CM11=0,"0", " ")</f>
        <v>0</v>
      </c>
      <c r="CO11" s="10" t="str">
        <f aca="false">IF(CM11&gt;0,"EME"," ")</f>
        <v> </v>
      </c>
      <c r="CP11" s="10" t="n">
        <v>0</v>
      </c>
      <c r="CQ11" s="10" t="str">
        <f aca="false">IF(CP11&gt;0,"0", " ")</f>
        <v> </v>
      </c>
      <c r="CR11" s="10" t="str">
        <f aca="false">IF(CP11&gt;0,"EME"," ")</f>
        <v> </v>
      </c>
      <c r="CS11" s="37" t="n">
        <v>0</v>
      </c>
      <c r="CT11" s="10" t="str">
        <f aca="false">IF(CS11&gt;0,"1", " ")</f>
        <v> </v>
      </c>
      <c r="CU11" s="10" t="str">
        <f aca="false">IF(CS11&gt;0,"HIP"," ")</f>
        <v> </v>
      </c>
      <c r="CV11" s="37" t="n">
        <v>0</v>
      </c>
      <c r="CW11" s="10" t="str">
        <f aca="false">IF(CV11&gt;0,"1", " ")</f>
        <v> </v>
      </c>
      <c r="CX11" s="10" t="str">
        <f aca="false">IF(CV11&gt;0,"HIP"," ")</f>
        <v> </v>
      </c>
      <c r="CY11" s="37" t="n">
        <v>-1</v>
      </c>
      <c r="CZ11" s="11" t="str">
        <f aca="false">IF(CY11&lt;0,"2"," ")</f>
        <v>2</v>
      </c>
      <c r="DA11" s="11" t="str">
        <f aca="false">IF(CY11&lt;0,"MIO"," ")</f>
        <v>MIO</v>
      </c>
      <c r="DB11" s="37" t="n">
        <v>-1.5</v>
      </c>
      <c r="DC11" s="11" t="str">
        <f aca="false">IF(DB11&lt;0,"2"," ")</f>
        <v>2</v>
      </c>
      <c r="DD11" s="11" t="str">
        <f aca="false">IF(DB11&lt;0,"MIO"," ")</f>
        <v>MIO</v>
      </c>
      <c r="DE11" s="37" t="n">
        <v>-0.5</v>
      </c>
      <c r="DF11" s="11" t="str">
        <f aca="false">IF(DE11&lt;0,"3"," ")</f>
        <v>3</v>
      </c>
      <c r="DG11" s="11" t="str">
        <f aca="false">IF(DE11&lt;0,"AST"," ")</f>
        <v>AST</v>
      </c>
      <c r="DH11" s="37" t="n">
        <v>-0.5</v>
      </c>
      <c r="DI11" s="11" t="str">
        <f aca="false">IF(DH11&lt;0,"3"," ")</f>
        <v>3</v>
      </c>
      <c r="DJ11" s="11" t="str">
        <f aca="false">IF(DH11&lt;0,"AST"," ")</f>
        <v>AST</v>
      </c>
      <c r="DK11" s="37" t="n">
        <v>0</v>
      </c>
      <c r="DL11" s="10" t="str">
        <f aca="false">IF(DK11&gt;0,"4"," ")</f>
        <v> </v>
      </c>
      <c r="DM11" s="10" t="str">
        <f aca="false">IF(DK11&gt;0,"PRE"," ")</f>
        <v> </v>
      </c>
      <c r="DN11" s="37" t="n">
        <v>0</v>
      </c>
      <c r="DO11" s="10" t="str">
        <f aca="false">IF(DN11&gt;0,"4"," ")</f>
        <v> </v>
      </c>
      <c r="DP11" s="10" t="str">
        <f aca="false">IF(DN11&gt;0,"PRE"," ")</f>
        <v> </v>
      </c>
      <c r="DQ11" s="7" t="n">
        <v>2</v>
      </c>
      <c r="DR11" s="7" t="n">
        <v>2</v>
      </c>
      <c r="DS11" s="12" t="str">
        <f aca="false">CONCATENATE(CO11,CU11,DA11,DG11,DM11)</f>
        <v>  MIOAST </v>
      </c>
      <c r="DT11" s="10" t="str">
        <f aca="false" t="array" ref="DT11">_xlfn.IFS(DS11="EME    ","0", DS11=" HIP   ","1", DS11="  MIO  ","2", DS11="   AST ","3", DS11="    PRE","4", DS11="EME   PRE","5", DS11=" HIP  PRE","6", DS11=" HIP AST ","7", DS11="  MIO PRE","8", DS11="  MIOAST ","9", DS11="   ASTPRE","10",DS11=" HIP ASTPRE","11", DS11="  MIOASTPRE","12", DS11="     ","0")</f>
        <v>9</v>
      </c>
      <c r="DU11" s="1" t="s">
        <v>153</v>
      </c>
      <c r="DV11" s="1" t="str">
        <f aca="false" t="array" ref="DV11">_xlfn.IFS(DU11="SI","2", DU11="NO","1")</f>
        <v>2</v>
      </c>
      <c r="DW11" s="38" t="n">
        <v>0</v>
      </c>
      <c r="DX11" s="11" t="str">
        <f aca="false">IF(DW11=0,"1","2")</f>
        <v>1</v>
      </c>
      <c r="DY11" s="11" t="str">
        <f aca="false" t="array" ref="DY11">_xlfn.IFS(DW11=0,"0", DW11=0.25, "1", DW11=0.5,"2", DW11=0.75,"3", DW11=1,"4",DW11=1.25,"5", DW11=1.5,"6", DW11=1.75,"7", DW11=2,"8")</f>
        <v>0</v>
      </c>
      <c r="DZ11" s="38" t="n">
        <v>0</v>
      </c>
      <c r="EA11" s="11" t="str">
        <f aca="false">IF(DZ11=0,"1","2")</f>
        <v>1</v>
      </c>
      <c r="EB11" s="11" t="str">
        <f aca="false" t="array" ref="EB11">_xlfn.IFS(DZ11=0,"0", DZ11=0.25, "1", DZ11=0.5,"2", DZ11=0.75,"3", DZ11=1,"4",DZ11=1.25,"5", DZ11=1.5,"6", DZ11=1.75,"7", DZ11=2,"8")</f>
        <v>0</v>
      </c>
      <c r="EC11" s="38" t="n">
        <v>-0.25</v>
      </c>
      <c r="ED11" s="10" t="str">
        <f aca="false">IF(EC11=0,"1","2")</f>
        <v>2</v>
      </c>
      <c r="EE11" s="11" t="str">
        <f aca="false" t="array" ref="EE11">_xlfn.IFS(EC11=0,"0", EC11=-0.25, "1", EC11=-0.5,"2", EC11=-0.75,"3", EC11=-1,"4",EC11=-1.25,"5", EC11=-1.5,"6", EC11=-1.75,"7", EC11=-2,"8", EC11=-2.25,"9",EC11=-2.5,"10", EC11=-2.75,"11", EC11=-3,"12", EC11=-3.25,"13", EC11=-3.5,"14", EC11=-3.75,"15",EC11=-4,"16")</f>
        <v>1</v>
      </c>
      <c r="EF11" s="38" t="n">
        <v>-0.25</v>
      </c>
      <c r="EG11" s="10" t="str">
        <f aca="false">IF(EF11=0,"1","2")</f>
        <v>2</v>
      </c>
      <c r="EH11" s="11" t="str">
        <f aca="false" t="array" ref="EH11">_xlfn.IFS(EF11=0,"0", EF11=-0.25, "1", EF11=-0.5,"2", EF11=-0.75,"3", EF11=-1,"4",EF11=-1.25,"5", EF11=-1.5,"6", EF11=-1.75,"7", EF11=-2,"8", EF11=-2.25,"9",EF11=-2.5,"10", EF11=-2.75,"11", EF11=-3,"12", EF11=-3.25,"13", EF11=-3.5,"14", EF11=-3.75,"15",EF11=-4,"16")</f>
        <v>1</v>
      </c>
      <c r="EI11" s="38" t="n">
        <v>0</v>
      </c>
      <c r="EJ11" s="11" t="str">
        <f aca="false">IF(EI11=0,"1","2")</f>
        <v>1</v>
      </c>
      <c r="EK11" s="11" t="str">
        <f aca="false" t="array" ref="EK11">_xlfn.IFS(EI11=0,"0", EI11=-0.25, "1", EI11=-0.5,"2", EI11=-0.75,"3", EI11=-1,"4",EI11=-1.25,"5", EI11=-1.5,"6", EI11=-1.75,"7", EI11=-2,"8", EI11=-2.25,"9", EI11=-2.25,"9",EI11=-2.5,"10", EI11=-2.75,"11", EI11=-3,"12", EI11=-3.25,"13", EI11=-3.5,"14", EI11=-3.75,"15",EI11=-4,"16", EI11=0.25, "17", EI11=0.5, "18")</f>
        <v>0</v>
      </c>
      <c r="EL11" s="38" t="n">
        <v>0</v>
      </c>
      <c r="EM11" s="11" t="str">
        <f aca="false">IF(EL11=0,"1","2")</f>
        <v>1</v>
      </c>
      <c r="EN11" s="11" t="str">
        <f aca="false" t="array" ref="EN11">_xlfn.IFS(EL11=0.25,"17",EL11=0.5,"18", EL11=0,"0", EL11=-0.25, "1", EL11=-0.5,"2", EL11=-0.75,"3", EL11=-1,"4",EL11=-1.25,"5", EL11=-1.5,"6", EL11=-1.75,"7", EL11=-2,"8",EL11= -2.25,"9",EL11=-2.5,"10",EL11= -2.75,"11",EL11= -3,"12",EL11= -3.25,"13",EL11= -3.5,"14",EL11= -3.75,"15",EL11=-4,"16")</f>
        <v>0</v>
      </c>
      <c r="EO11" s="38" t="n">
        <v>0</v>
      </c>
      <c r="EP11" s="11" t="str">
        <f aca="false">IF(EO11=0,"1","2")</f>
        <v>1</v>
      </c>
      <c r="EQ11" s="11" t="str">
        <f aca="false" t="array" ref="EQ11">_xlfn.IFS(EO11=0,"0", EO11=0.25, "1", EO11=0.5,"2", EO11=0.75,"3", EO11=1,"4",EO11=1.25,"5", EO11=1.5,"6", EO11=1.75,"7", EO11=2,"8", EO11=2.25,"9", EO11=2.25,"9",EO11=2.5,"10", EO11=2.75,"11", EO11=3,"12", EO11=3.25,"13", EO11=3.5,"14", EO11=3.75,"15",EO11=4,"16", EO11=-0.25, "17", bq=-0.5, "18")</f>
        <v>0</v>
      </c>
      <c r="ER11" s="38" t="n">
        <v>0</v>
      </c>
      <c r="ES11" s="11" t="str">
        <f aca="false">IF(ER11=0,"1","2")</f>
        <v>1</v>
      </c>
      <c r="ET11" s="11" t="str">
        <f aca="false" t="array" ref="ET11">_xlfn.IFS(ER11=0,"0", ER11=0.25, "1", ER11=0.5,"2", ER11=0.75,"3", ER11=1,"4",ER11=1.25,"5", ER11=1.5,"6", ER11=1.75,"7", ER11=2,"8", ER11=2.25,"9", ER11=2.25,"9",ER11=2.5,"10", ER11=2.75,"11", ER11=3,"12", ER11=3.25,"13", ER11=3.5,"14", ER11=3.75,"15",ER11=4,"16", ER11=-0.25, "17", bq=-0.5, "18")</f>
        <v>0</v>
      </c>
      <c r="EU11" s="39" t="n">
        <v>6</v>
      </c>
      <c r="EV11" s="14" t="str">
        <f aca="false">VLOOKUP(EU11,LEYENDA!$G$2:$H$8,2,TRUE())</f>
        <v>6-12</v>
      </c>
      <c r="EW11" s="14" t="str">
        <f aca="false" t="array" ref="EW11">_xlfn.IFS(EV11="0-5","1", EV11="6-12","2", EV11="13-18","3", EV11="19-24","4", EV11="25-36","5", EV11="37-48","6", EV11="49-60","7")</f>
        <v>2</v>
      </c>
    </row>
    <row r="12" customFormat="false" ht="13.5" hidden="false" customHeight="false" outlineLevel="0" collapsed="false">
      <c r="A12" s="1" t="n">
        <v>3</v>
      </c>
      <c r="B12" s="32" t="n">
        <v>5</v>
      </c>
      <c r="C12" s="33" t="n">
        <v>40142</v>
      </c>
      <c r="D12" s="6"/>
      <c r="E12" s="5" t="str">
        <f aca="false">VLOOKUP(A12,'286'!$A$3:$J$600,10,FALSE())</f>
        <v>ACEÑA RINCÓN, MIRIAM</v>
      </c>
      <c r="F12" s="4" t="str">
        <f aca="false">VLOOKUP(A12,'286'!$A$3:$I$1768,3,FALSE())</f>
        <v>ARINMI</v>
      </c>
      <c r="G12" s="6" t="n">
        <f aca="false">VLOOKUP(A12,'286'!$A$3:$I$1768,4,FALSE())</f>
        <v>34696</v>
      </c>
      <c r="H12" s="7" t="n">
        <f aca="false">YEAR(C12)-YEAR(G12)</f>
        <v>15</v>
      </c>
      <c r="I12" s="1" t="str">
        <f aca="false">VLOOKUP(H12,LEYENDA!$C$2:$D$6,2,TRUE())</f>
        <v>13-24</v>
      </c>
      <c r="J12" s="5" t="str">
        <f aca="false">VLOOKUP(A12,'286'!$A$3:$I$1768,7,FALSE())</f>
        <v>M</v>
      </c>
      <c r="K12" s="8" t="str">
        <f aca="false">VLOOKUP(A12,'286'!$A$3:$I$1768,2,FALSE())</f>
        <v>OD</v>
      </c>
      <c r="L12" s="4" t="str">
        <f aca="false">VLOOKUP(A12,'286'!$A$3:$I$1768,8,FALSE())</f>
        <v>D</v>
      </c>
      <c r="M12" s="4" t="str">
        <f aca="false">VLOOKUP(A12,'286'!$A$3:$I$1768,9,FALSE())</f>
        <v>I</v>
      </c>
      <c r="N12" s="8" t="str">
        <f aca="false">IF(R12=O12, "MISMA","CONTRARIA")</f>
        <v>CONTRARIA</v>
      </c>
      <c r="O12" s="8" t="str">
        <f aca="false" t="array" ref="O12">_xlfn.IFS(L12="D","1", L12="I","2")</f>
        <v>1</v>
      </c>
      <c r="P12" s="8" t="str">
        <f aca="false" t="array" ref="P12">_xlfn.IFS(K12="OD","1", K12="OI","2")</f>
        <v>1</v>
      </c>
      <c r="Q12" s="1" t="str">
        <f aca="false" t="array" ref="Q12">_xlfn.IFS(J12="M","1", J12="H","2")</f>
        <v>1</v>
      </c>
      <c r="R12" s="8" t="str">
        <f aca="false" t="array" ref="R12">_xlfn.IFS(M12="D","1", M12="I","2")</f>
        <v>2</v>
      </c>
      <c r="S12" s="1" t="str">
        <f aca="false" t="array" ref="S12">_xlfn.IFS(N12="CONTRARIA", "1",N12= "MISMA","2")</f>
        <v>1</v>
      </c>
      <c r="T12" s="1" t="str">
        <f aca="false" t="array" ref="T12">_xlfn.IFS(I12="0-12","1", I12="13-24","2", I12="25-40","3", I12="41-60","4", I12="61-100","5")</f>
        <v>2</v>
      </c>
      <c r="U12" s="37" t="n">
        <v>0</v>
      </c>
      <c r="V12" s="1" t="str">
        <f aca="false">IF(U12="","",IF(AND(U12&gt;=-9,U12&lt;=-6.5),"-9 a -6,5",IF(AND(U12&gt;=-6,U12&lt;=-3.5),"-6 a -3,5",IF(AND(U12&gt;=-3,U12&lt;=-1),"-3 a -1",IF(U12=-0.5,"-0,5",IF(AND(U12&gt;=0,U12&lt;=2.5),"0 a 2,5",IF(AND(U12&gt;=3,U12&lt;=5.5),"3 a 5,5",IF(AND(U12&gt;=6,U12&lt;=8.5),"6 a 8,5",IF(AND(U12&gt;=9,U12&lt;=20),"9 a 20","Fuera de rango")))))))))</f>
        <v>0 a 2,5</v>
      </c>
      <c r="W12" s="11" t="n">
        <f aca="false">IF(V12="","",IF(V12="-9 a -6,5",2,IF(V12="-6 a -3,5",3,IF(V12="-3 a -1",4,IF(V12="-0,5","NORMA",IF(V12="0 a 2,5",5,IF(V12="3 a 5,5",6,IF(V12="6 a 8,5",7,IF(V12="9 a 20",8,"Fuera de rango")))))))))</f>
        <v>5</v>
      </c>
      <c r="X12" s="9" t="n">
        <v>0</v>
      </c>
      <c r="Y12" s="10" t="str">
        <f aca="false">IF(X12="","",IF(AND(X12&gt;=0,X12&lt;=4),"0 a 4",IF(AND(X12&gt;=4.5,X12&lt;=8.5),"4,5 a 8,5",IF(X12=9,"9",IF(AND(X12&gt;=9.5,X12&lt;=13),"9,5 a 13",IF(AND(X12&gt;=13.5,X12&lt;=20),"13,5 a 20",IF(AND(X12&gt;=20.5,X12&lt;=35),"20,5 a 35","Fuera de rango")))))))</f>
        <v>0 a 4</v>
      </c>
      <c r="Z12" s="11" t="n">
        <f aca="false">IF(Y12="","",IF(Y12="0 a 4",1,IF(Y12="4,5 a 8,5",2,IF(Y12="9","NORMA",IF(Y12="9,5 a 13",3,IF(Y12="13,5 a 20",4,IF(Y12="20,5 a 35",5,"Fuera de rango")))))))</f>
        <v>1</v>
      </c>
      <c r="AA12" s="37" t="n">
        <v>21</v>
      </c>
      <c r="AB12" s="10" t="str">
        <f aca="false">IF(AA12="","",IF(AND(AA12&gt;=0,AA12&lt;=9),"0 a 9",IF(AND(AA12&gt;=9.5,AA12&lt;=18.5),"9,5 a 18,5",IF(AA12=19,"19",IF(AND(AA12&gt;=19.5,AA12&lt;=28),"19,5 a 28",IF(AND(AA12&gt;=28.5,AA12&lt;=40),"28,5 a 40","Fuera de rango"))))))</f>
        <v>19,5 a 28</v>
      </c>
      <c r="AC12" s="11" t="n">
        <f aca="false" t="array" ref="AC12">_xlfn.IFS(AB12="","",AB12="0 a 9",1,AB12="9,5 a 18,5",2,AB12="19","NORMA",AB12="19,5 a 28",3,AB12="28,5 a 40",4,TRUE(),"Fuera de rango")</f>
        <v>3</v>
      </c>
      <c r="AD12" s="37" t="n">
        <v>7</v>
      </c>
      <c r="AE12" s="10" t="str">
        <f aca="false">IF(AD12="","",IF(AND(AD12&gt;=-10,AD12&lt;=0),"De -10 a 0",IF(AND(AD12&gt;=0.5,AD12&lt;=9.5),"0,5 a 9,5",IF(AD12=10,"10",IF(AND(AD12&gt;=10.5,AD12&lt;=20),"10,5 a 20",IF(AND(AD12&gt;=20.5,AD12&lt;=40),"20,5 a 40","Fuera de rango"))))))</f>
        <v>0,5 a 9,5</v>
      </c>
      <c r="AF12" s="12" t="n">
        <f aca="false">IF(AD12="","",IF(AND(AD12&gt;=-10,AD12&lt;=0),1,IF(AND(AD12&gt;=0.5,AD12&lt;=9.5),2,IF(AD12=10,"NORMA",IF(AND(AD12&gt;=10.5,AD12&lt;=20),3,IF(AND(AD12&gt;=20.5,AD12&lt;=40),4,""))))))</f>
        <v>2</v>
      </c>
      <c r="AG12" s="37" t="n">
        <v>8</v>
      </c>
      <c r="AH12" s="10" t="str">
        <f aca="false">IF(AG12="","",IF(AND(AG12&gt;=0,AG12&lt;=4),"0 a 4",IF(AND(AG12&gt;=4.5,AG12&lt;=8.5),"4,5 a 8,5",IF(AG12=9,"9",IF(AND(AG12&gt;=9.5,AG12&lt;=13),"9,5 a 13",IF(AND(AG12&gt;=13.5,AG12&lt;=25),"13,5 a 25","Fuera de rango"))))))</f>
        <v>4,5 a 8,5</v>
      </c>
      <c r="AI12" s="11" t="n">
        <f aca="false">IF(AH12="","",IF(AH12="0 a 4",1,IF(AH12="4,5 a 8,5",2,IF(AH12="9","NORMA",IF(AH12="9,5 a 13",3,IF(AH12="13,5 a 25",4,""))))))</f>
        <v>2</v>
      </c>
      <c r="AJ12" s="37" t="n">
        <v>4</v>
      </c>
      <c r="AK12" s="10" t="str">
        <f aca="false">IF(AJ12="","",IF(AND(AJ12&gt;=-15,AJ12&lt;=-10.5),"-15 a -10,5",IF(AND(AJ12&gt;=-10,AJ12&lt;=-4),"-10 a -4",IF(AND(AJ12&gt;=-4.5,AJ12&lt;=0),"-4,5 a 0",IF(AND(AJ12&gt;=0.5,AJ12&lt;=4.5),"0,5 a 4,5",IF(AJ12=5,"5",IF(AND(AJ12&gt;=5.5,AJ12&lt;=10),"5,5 a 10",IF(AND(AJ12&gt;=10.5,AJ12&lt;=20),"10,5 a 20","Fuera de rango"))))))))</f>
        <v>0,5 a 4,5</v>
      </c>
      <c r="AL12" s="11" t="n">
        <f aca="false">IF(AK12="","",IF(AK12="-15 a -10,5",1,IF(AK12="-10 a -4",2,IF(AK12="-4,5 a 0",3,IF(AK12="0,5 a 4,5",4,IF(AK12="5","NORMA",IF(AK12="5,5 a 10",5,IF(AK12="10,5 a 20",6,"Error"))))))))</f>
        <v>4</v>
      </c>
      <c r="AM12" s="37" t="n">
        <v>0</v>
      </c>
      <c r="AN12" s="10" t="str">
        <f aca="false">IF(AM12="","",IF(AND(AM12&gt;=-7.5,AM12&lt;=-5.5),"-7,5 a -5,5",IF(AND(AM12&gt;=-5,AM12&lt;=-3),"-5 a -3",IF(AND(AM12&gt;=-2.5,AM12&lt;=-0.5),"-2,5 a -0,5",IF(AM12=0,"0,00",IF(AND(AM12&gt;=0.5,AM12&lt;=2.5),"0,5 a 2,5",IF(AND(AM12&gt;=3,AM12&lt;=5),"3 a 5",IF(AND(AM12&gt;=5.5,AM12&lt;=7.5),"5,5 a 7,5",IF(AND(AM12&gt;=8,AM12&lt;=10),"8 a 10","Fuera de rango")))))))))</f>
        <v>0,00</v>
      </c>
      <c r="AO12" s="11" t="str">
        <f aca="false">IF(AN12="","",IF(AN12="-7,5 a -5,5",1,IF(AN12="-5 a -3",2,IF(AN12="-2,5 a -0,5",3,IF(AN12="0,00","NORMA",IF(AN12="0,5 a 2,5",4,IF(AN12="3 a 5",5,IF(AN12="5,5 a 7,5",6,IF(AN12="8 a 10",7,"Error")))))))))</f>
        <v>NORMA</v>
      </c>
      <c r="AP12" s="37" t="n">
        <v>-9</v>
      </c>
      <c r="AQ12" s="10" t="str">
        <f aca="false">IF(AP12="","",IF(AND(AP12&gt;=-20,AP12&lt;=-9.5),"-20 a -9,5",IF(AND(AP12&gt;=-9,AP12&lt;=-6.5),"-9 a -6,5",IF(AP12=-6,"-6",IF(AND(AP12&gt;=-5.5,AP12&lt;=-3),"-5,5 a -3",IF(AND(AP12&gt;=-2.5,AP12&lt;=0),"-2,5 a 0",IF(AND(AP12&gt;=0.5,AP12&lt;=3),"0,5 a 3",IF(AND(AP12&gt;=3.5,AP12&lt;=6),"3,5 a 6",IF(AND(AP12&gt;=6.5,AP12&lt;=9),"6,5 a 9",IF(AND(AP12&gt;=9.5,AP12&lt;=20),"9,5 a 20","Fuera de rango"))))))))))</f>
        <v>-9 a -6,5</v>
      </c>
      <c r="AR12" s="11" t="n">
        <f aca="false">IF(AQ12="","",IF(AQ12="-20 a -9,5",1,IF(AQ12="-9 a -6,5",2,IF(AQ12="-6","NORMA",IF(AQ12="-5,5 a -3",3,IF(AQ12="-2,5 a 0",4,IF(AQ12="0,5 a 3",5,IF(AQ12="3,5 a 6",6,IF(AQ12="6,5 a 9",7,IF(AQ12="9,5 a 20",8,""))))))))))</f>
        <v>2</v>
      </c>
      <c r="AS12" s="37" t="n">
        <v>4</v>
      </c>
      <c r="AT12" s="10" t="str">
        <f aca="false">IF(AS12="","",IF(AND(AS12&gt;=-16,AS12&lt;=-14),"-16 a -14",IF(AND(AS12&gt;=-13.5,AS12&lt;=-11.5),"-13,5 a -11,5",IF(AND(AS12&gt;=-11,AS12&lt;=-9),"-11 a -9",IF(AND(AS12&gt;=-8.5,AS12&lt;=-6.5),"-8,5 a -6,5",IF(AND(AS12&gt;=-6,AS12&lt;=-4),"-6 a -4",IF(AND(AS12&gt;=-3.5,AS12&lt;=-1.5),"-3,5 a -1,5",IF(AND(AS12&gt;=-1,AS12&lt;=1),"-1 a 1",IF(AND(AS12&gt;=1.5,AS12&lt;=3.5),"1,5 a 3,5",IF(AND(AS12&gt;=4,AS12&lt;=6),"4 a 6",IF(AND(AS12&gt;=6.5,AS12&lt;=8.5),"6,5 a 8,5",IF(AND(AS12&gt;=9,AS12&lt;=11),"9 a 11",IF(AND(AS12&gt;=11.5,AS12&lt;=13.5),"11,5 a 13,5",IF(AND(AS12&gt;=14,AS12&lt;=16),"14 a 16",IF(AND(AS12&gt;=16.5,AS12&lt;=18.5),"16,5 a 18,5",IF(AND(AS12&gt;=19,AS12&lt;=21),"19 a 21","Fuera de rango"))))))))))))))))</f>
        <v>4 a 6</v>
      </c>
      <c r="AU12" s="11" t="str">
        <f aca="false" t="array" ref="AU12">IF(AT12="","",_xlfn.IFS(AT12="-16 a -14",1,AT12="-13,5 a -11,5",2,AT12="-11 a -9",3,AT12="-8,5 a -6,5",4,AT12="-6 a -4",5,AT12="-3,5 a -1,5",6,AT12="-1 a 1",7,AT12="1,5 a 3,5",8,AT12="4 a 6","NORMA",AT12="6,5 a 8,5",9,AT12="9 a 11",10,AT12="11,5 a 13,5",11,AT12="14 a 16",12,AT12="16,5 a 18,5",13,AT12="19 a 21",14,TRUE(),""))</f>
        <v>NORMA</v>
      </c>
      <c r="AV12" s="9" t="n">
        <v>0</v>
      </c>
      <c r="AW12" s="10" t="str">
        <f aca="false">IF(AV12="","",IF(AND(AV12&gt;=-1,AV12&lt;=-0.5),"-1 a -0,5",IF(AND(AV12&gt;-0.5,AV12&lt;=0),"De -0,5 a 0",IF(AND(AV12&gt;=0.25,AV12&lt;=0.75),"0,25 a 0,75",IF(AND(AV12&gt;=1,AV12&lt;=1.5),"1 a 1,5",IF(AND(AV12&gt;=1.75,AV12&lt;=2.25),"1,75 a 2,25",IF(AND(AV12&gt;=2.5,AV12&lt;=3),"2,5 a 3",IF(AND(AV12&gt;=3.25,AV12&lt;=3.75),"3,25 a 3,75","Fuera de rango"))))))))</f>
        <v>De -0,5 a 0</v>
      </c>
      <c r="AX12" s="11" t="n">
        <f aca="false">IF(AW12="","",IF(OR(AW12="-1 a -0,5",AW12="-1 a -0.5"),1,IF(OR(AW12="De -0,5 a 0",AW12="-0,5 a 0",AW12="De -0.5 a 0"),2,IF(OR(AW12="0,25 a 0,75",AW12="0.25 a 0.75"),"NORMA",IF(OR(AW12="1 a 1,5",AW12="1 a 1.5"),3,IF(OR(AW12="1,75 a 2,25",AW12="1.75 a 2.25"),4,IF(OR(AW12="2,5 a 3",AW12="2.5 a 3"),5,IF(OR(AW12="3,25 a 3,75",AW12="3.25 a 3.75"),6,""))))))))</f>
        <v>2</v>
      </c>
      <c r="AY12" s="9" t="n">
        <v>0</v>
      </c>
      <c r="AZ12" s="10" t="str">
        <f aca="false">IF(AY12="","",IF(AND(AY12&gt;=-20,AY12&lt;=-9.5),"-20 a -9,5",IF(AND(AY12&gt;=-9,AY12&lt;=-6.5),"-9 a -6,5",IF(AY12=-6,"-6",IF(AND(AY12&gt;=-5.5,AY12&lt;=-3),"-5,5 a -3",IF(AND(AY12&gt;=-2.5,AY12&lt;=0),"-2,5 a 0",IF(AND(AY12&gt;=0.5,AY12&lt;=3),"0,5 a 3",IF(AND(AY12&gt;=3.5,AY12&lt;=6),"3,5 a 6","Fuera de rango"))))))))</f>
        <v>-2,5 a 0</v>
      </c>
      <c r="BA12" s="11" t="n">
        <f aca="false">IF(AZ12="","",IF(AZ12="-20 a -9,5",1,IF(AZ12="-9 a -6,5",2,IF(AZ12="-6","NORMA",IF(AZ12="-5,5 a -3",3,IF(AZ12="-2,5 a 0",4,IF(AZ12="0,5 a 3",5,IF(AZ12="3,5 a 6",6,""))))))))</f>
        <v>4</v>
      </c>
      <c r="BB12" s="9" t="n">
        <v>0</v>
      </c>
      <c r="BC12" s="10" t="str">
        <f aca="false" t="array" ref="BC12">IF(BB12="","",_xlfn.IFS(AND(BB12&gt;=0,BB12&lt;=2),"0 a 2",AND(BB12&gt;=2.5,BB12&lt;=4.5),"2,5 a 4,5",AND(BB12&gt;=5,BB12&lt;=7),"5 a 7",AND(BB12&gt;=7.5,BB12&lt;=9.5),"7,5 a 9,5",AND(BB12&gt;=10,BB12&lt;=12),"10 a 12",AND(BB12&gt;=12.5,BB12&lt;=14.5),"12,5 a 14,5",BB12=15,"15",AND(BB12&gt;=15.5,BB12&lt;=17.5),"15,5 a 17,5",AND(BB12&gt;=18,BB12&lt;=20),"18 a 20",AND(BB12&gt;=20.5,BB12&lt;=22.5),"20,5 a 22,5",AND(BB12&gt;=23,BB12&lt;=25),"23 a 25",TRUE(),"Fuera de rango"))</f>
        <v>0 a 2</v>
      </c>
      <c r="BD12" s="11" t="n">
        <f aca="false" t="array" ref="BD12">IF(BC12="","",_xlfn.IFS(BC12="0 a 2",1,BC12="2,5 a 4,5",2,BC12="5 a 7",3,BC12="7,5 a 9,5",4,BC12="10 a 12",5,BC12="12,5 a 14,5",6,BC12="15","NORMA",BC12="15,5 a 17,5",7,BC12="18 a 20",8,BC12="20,5 a 22,5",9,BC12="23 a 25",10,TRUE(),"Fuera de rango"))</f>
        <v>1</v>
      </c>
      <c r="BE12" s="37" t="n">
        <v>24</v>
      </c>
      <c r="BF12" s="10" t="str">
        <f aca="false">IF(BE12="","",IF(AND(BE12&gt;=-20,BE12&lt;=-10),"-20 a -10",IF(AND(BE12&gt;=-9.5,BE12&lt;=0.5),"-9,5 a 0,5",IF(AND(BE12&gt;=1,BE12&lt;=11),"1 a 11",IF(AND(BE12&gt;=11.5,BE12&lt;=20.5),"11,5 a 20,5",IF(BE12=21,"21",IF(AND(BE12&gt;=21.5,BE12&lt;=31.5),"21,5 a 31,5",IF(AND(BE12&gt;=32,BE12&lt;=42),"32 a 42","Fuera de rango"))))))))</f>
        <v>21,5 a 31,5</v>
      </c>
      <c r="BG12" s="11" t="n">
        <f aca="false">IF(BF12="","",IF(BF12="-20 a -10",1,IF(BF12="-9,5 a 0,5",2,IF(BF12="1 a 11",3,IF(BF12="11,5 a 20,5",4,IF(BF12="21","NORMA",IF(BF12="21,5 a 31,5",5,IF(BF12="32 a 42",6,""))))))))</f>
        <v>5</v>
      </c>
      <c r="BH12" s="37" t="n">
        <v>12</v>
      </c>
      <c r="BI12" s="10" t="str">
        <f aca="false">IF(BH12="","",IF(AND(BH12&gt;=-20,BH12&lt;=-15),"-20 a -15",IF(AND(BH12&gt;=-14.5,BH12&lt;=-9.5),"-14,5 a -9,5",IF(AND(BH12&gt;=-9,BH12&lt;=-4),"-9 a -4",IF(AND(BH12&gt;=-3.5,BH12&lt;=2.5),"-3,5 a 2,5",IF(AND(BH12&gt;=3,BH12&lt;=8),"3 a 8",IF(AND(BH12&gt;=8.5,BH12&lt;=14.5),"8,5 a 14,5",IF(BH12=15,"15",IF(AND(BH12&gt;=15.5,BH12&lt;=20.5),"15,5 a 20,5",IF(AND(BH12&gt;=21,BH12&lt;=26),"21 a 26","Fuera de rango"))))))))))</f>
        <v>8,5 a 14,5</v>
      </c>
      <c r="BJ12" s="11" t="n">
        <f aca="false">IF(BI12="","",IF(BI12="-20 a -15",1,IF(BI12="-14,5 a -9,5",2,IF(BI12="-9 a -4",3,IF(BI12="-3,5 a 2,5",4,IF(BI12="3 a 8",5,IF(BI12="8,5 a 14,5",6,IF(BI12="15","NORMA",IF(BI12="15,5 a 20,5",7,IF(BI12="21 a 26",8,IF(BI12="26,5 a 31,5",9,"")))))))))))</f>
        <v>6</v>
      </c>
      <c r="BK12" s="9" t="n">
        <v>0</v>
      </c>
      <c r="BL12" s="10" t="str">
        <f aca="false">IF(BK12="","",IF(AND(BK12&gt;=0,BK12&lt;=2),"0 - 2",IF(AND(BK12&gt;=2.5,BK12&lt;=4.5),"2,5 - 4,5",IF(AND(BK12&gt;=5,BK12&lt;=7),"5 - 7",IF(AND(BK12&gt;=7.5,BK12&lt;=9.5),"7,5 - 9,5",IF(AND(BK12&gt;=10,BK12&lt;=12),"10 - 12",IF(AND(BK12&gt;=12.5,BK12&lt;=13.5),"12,5 - 13,5",IF(BK12=14,"14",IF(AND(BK12&gt;=14.5,BK12&lt;=16.5),"14,5 - 16,5",IF(AND(BK12&gt;=17,BK12&lt;=19),"17 - 19",IF(AND(BK12&gt;=19.5,BK12&lt;=21.5),"19,5 - 21,5",IF(AND(BK12&gt;=22,BK12&lt;=24),"22 - 24",IF(AND(BK12&gt;=24.5,BK12&lt;=26.5),"24,5 - 26,5",IF(AND(BK12&gt;=27,BK12&lt;=29),"27 - 29",IF(AND(BK12&gt;=29.5,BK12&lt;=30),"29,5 - 30","Fuera de rango")))))))))))))))</f>
        <v>0 - 2</v>
      </c>
      <c r="BM12" s="11" t="n">
        <f aca="false">IF(BL12="","",IF(BL12="0 - 2",1,IF(BL12="2,5 - 4,5",2,IF(BL12="5 - 7",3,IF(BL12="7,5 - 9,5",4,IF(BL12="10 - 12",5,IF(BL12="12,5 - 13,5",6,IF(BL12="14","NORMA",IF(BL12="14,5 - 16,5",7,IF(BL12="17 - 19",8,IF(BL12="19,5 - 21,5",9,IF(BL12="22 - 24",10,IF(BL12="24,5 - 26,5",11,IF(BL12="27 - 29",12,IF(BL12="29,5 - 30",13,"")))))))))))))))</f>
        <v>1</v>
      </c>
      <c r="BN12" s="37" t="n">
        <v>21</v>
      </c>
      <c r="BO12" s="10" t="str">
        <f aca="false">IF(BN12="","",IF(AND(BN12&gt;=-20,BN12&lt;=-10),"-20 a -10",IF(AND(BN12&gt;=-9.5,BN12&lt;=0.5),"-9,5 a 0,5",IF(AND(BN12&gt;=1,BN12&lt;=11),"1 a 11",IF(AND(BN12&gt;=11.5,BN12&lt;=21.5),"11,5 a 21,5",IF(BN12=22,"22",IF(AND(BN12&gt;=22.5,BN12&lt;=32.5),"22,5 a 32,5",IF(AND(BN12&gt;=33,BN12&lt;=43),"33 a 43","Fuera de rango"))))))))</f>
        <v>11,5 a 21,5</v>
      </c>
      <c r="BP12" s="11" t="n">
        <f aca="false">IF(BO12="","",IF(BO12="-20 a -10",1,IF(BO12="-9,5 a 0,5",2,IF(BO12="1 a 11",3,IF(BO12="11,5 a 21,5",4,IF(BO12="22","NORMA",IF(BO12="22,5 a 32,5",5,IF(BO12="33 a 43",6,""))))))))</f>
        <v>4</v>
      </c>
      <c r="BQ12" s="37" t="n">
        <v>12</v>
      </c>
      <c r="BR12" s="10" t="str">
        <f aca="false">IF(BQ12="","",IF(AND(BQ12&gt;=-20,BQ12&lt;=-15),"-20 a -15",IF(AND(BQ12&gt;=-14.5,BQ12&lt;=-9.5),"-14,5 a -9,5",IF(AND(BQ12&gt;=-9,BQ12&lt;=-4),"-9 a -4",IF(AND(BQ12&gt;=-3.5,BQ12&lt;=2.5),"-3,5 a 2,5",IF(AND(BQ12&gt;=3,BQ12&lt;=8),"3 a 8",IF(AND(BQ12&gt;=8.5,BQ12&lt;=13.5),"8,5 a 13,5",IF(AND(BQ12&gt;=14,BQ12&lt;=17.5),"14 a 17,5",IF(BQ12=18,"18",IF(AND(BQ12&gt;=18.5,BQ12&lt;=23.5),"18,5 a 23,5",IF(AND(BQ12&gt;=24,BQ12&lt;=29),"24 a 29",IF(AND(BQ12&gt;=29.5,BQ12&lt;=34.5),"29,5 a 34,5",IF(AND(BQ12&gt;=35,BQ12&lt;=40),"35 a 40","Fuera de rango")))))))))))))</f>
        <v>8,5 a 13,5</v>
      </c>
      <c r="BS12" s="11" t="n">
        <f aca="false">IF(BR12="","",IF(BR12="-20 a -15",1,IF(BR12="-14,5 a -9,5",2,IF(BR12="-9 a -4",3,IF(BR12="-3,5 a 2,5",4,IF(BR12="3 a 8",5,IF(BR12="8,5 a 13,5",6,IF(BR12="14 a 17,5",7,IF(BR12="18","NORMA",IF(BR12="18,5 a 23,5",8,IF(BR12="24 a 29",9,IF(BR12="29,5 a 34,5",10,IF(BR12="35 a 40",11,"")))))))))))))</f>
        <v>6</v>
      </c>
      <c r="BT12" s="37" t="n">
        <v>0</v>
      </c>
      <c r="BU12" s="10" t="str">
        <f aca="false">IF(BT12="","",IF(AND(BT12&gt;=-20,BT12&lt;=-18),"-20 a -18",IF(AND(BT12&gt;=-17.5,BT12&lt;=-15.5),"-17,5 a -15,5",IF(AND(BT12&gt;=-15,BT12&lt;=-13),"-15 a -13",IF(AND(BT12&gt;=-12.5,BT12&lt;=-10.5),"-12,5 a -10,5",IF(AND(BT12&gt;=-10,BT12&lt;=-8),"-10 a -8",IF(AND(BT12&gt;=-7.5,BT12&lt;=-5.5),"-7,5 a -5,5",IF(AND(BT12&gt;=-5,BT12&lt;=-3),"-5 a -3",IF(AND(BT12&gt;=-2.5,BT12&lt;=-0.5),"-2,5 a -0,5",IF(BT12=0,"0",IF(AND(BT12&gt;=0.5,BT12&lt;=2.5),"0,5 a 2,5",IF(AND(BT12&gt;=3,BT12&lt;=5),"3 a 5",IF(AND(BT12&gt;=5.5,BT12&lt;=7.5),"5,5 a 7,5",IF(AND(BT12&gt;=8,BT12&lt;=10),"8 a 10",IF(AND(BT12&gt;=10.5,BT12&lt;=12.5),"10,5 a 12,5",IF(AND(BT12&gt;=13,BT12&lt;=15),"13 a 15",IF(AND(BT12&gt;=15.5,BT12&lt;=17.5),"15,5 a 17,5",IF(AND(BT12&gt;=18,BT12&lt;=20),"18 a 20","Fuera de rango"))))))))))))))))))</f>
        <v>0</v>
      </c>
      <c r="BV12" s="11" t="str">
        <f aca="false">IF(BT12="","",IF(BT12=0,"NORMA",IF(AND(BT12&gt;=-20,BT12&lt;=-18),2,IF(AND(BT12&gt;=-17.5,BT12&lt;=-15.5),2,IF(AND(BT12&gt;=-15,BT12&lt;=-13),3,IF(AND(BT12&gt;=-12.5,BT12&lt;=-10.5),4,IF(AND(BT12&gt;=-10,BT12&lt;=-8),5,IF(AND(BT12&gt;=-7.5,BT12&lt;=-5.5),6,IF(AND(BT12&gt;=-5,BT12&lt;=-3),7,IF(AND(BT12&gt;=-2.5,BT12&lt;=-0.5),8,IF(AND(BT12&gt;=0.5,BT12&lt;=2.5),9,IF(AND(BT12&gt;=3,BT12&lt;=5),10,IF(AND(BT12&gt;=5.5,BT12&lt;=7.5),11,IF(AND(BT12&gt;=8,BT12&lt;=10),12,IF(AND(BT12&gt;=10.5,BT12&lt;=12.5),13,IF(AND(BT12&gt;=13,BT12&lt;=15),14,IF(AND(BT12&gt;=15.5,BT12&lt;=17.5),15,IF(AND(BT12&gt;=18,BT12&lt;=20),16,"Fuera de rango"))))))))))))))))))</f>
        <v>NORMA</v>
      </c>
      <c r="BW12" s="37" t="n">
        <v>-4</v>
      </c>
      <c r="BX12" s="10" t="n">
        <f aca="false">18.5- (0.3*H12)</f>
        <v>14</v>
      </c>
      <c r="BY12" s="10" t="n">
        <f aca="false">(BW12)-(BX12)</f>
        <v>-18</v>
      </c>
      <c r="BZ12" s="10" t="str">
        <f aca="false">IF(BY12="","",IF(BY12&lt;-27.5,"De -30 a -28",IF(BY12&lt;-25,"De -27,5 a -25,5",IF(BY12&lt;-22.5,"De -25 a -23",IF(BY12&lt;-20,"De -22,5 a -20,5",IF(BY12&lt;-17.5,"De -20 a -18",IF(BY12&lt;-15,"De -17,5 a -15,5",IF(BY12&lt;-12.5,"De -15 a -13",IF(BY12&lt;-10,"De -12,5 a -10,5",IF(BY12&lt;-7.5,"De -10 a -8",IF(BY12&lt;-5,"De -7,5 a -5,5",IF(BY12&lt;-2.5,"De -5 a -3",IF(BY12&lt;0,"De -2,5 a -0,5",IF(BY12&lt;2.5,"De 0 a 2",IF(BY12&lt;5,"De 2,5 a 4,5",IF(BY12&lt;7.5,"De 5 a 7",IF(BY12&lt;10,"De 7,5 a 9,5",IF(BY12&lt;12.5,"De 10 a 12",IF(BY12&lt;15,"De 12,5 a 14,5",IF(BY12&lt;17.5,"De 15 a 17",IF(BY12&lt;20,"De 17,5 a 19,5",IF(BY12&lt;22.5,"De 20 a 22",IF(BY12&lt;25,"De 22,5 a 24,5",IF(BY12&lt;27.5,"De 25 a 27","De 27,5 a 30"))))))))))))))))))))))))</f>
        <v>De -20 a -18</v>
      </c>
      <c r="CA12" s="12" t="n">
        <f aca="false">IF(BY12="","",IF(BY12&lt;=-28,1,IF(BY12&lt;=-25.5,2,IF(BY12&lt;=-23,3,IF(BY12&lt;=-20.5,4,IF(BY12&lt;=-18,5,IF(BY12&lt;=-15.5,6,IF(BY12&lt;=-13,7,IF(BY12&lt;=-10.5,8,IF(BY12&lt;=-8,9,IF(BY12&lt;=-5.5,10,IF(BY12&lt;=-3,11,IF(BY12&lt;=-0.5,12,IF(BY12&lt;=2,13,IF(BY12&lt;=4.5,14,IF(BY12&lt;=7,15,IF(BY12&lt;=9.5,16,IF(BY12&lt;=12,17,IF(BY12&lt;=14.5,18,IF(BY12&lt;=17,19,IF(BY12&lt;=19.5,20,IF(BY12&lt;=22,21,IF(BY12&lt;=24.5,22,IF(BY12&lt;=27,23,IF(BY12&lt;=30,24,"Fuera de rango")))))))))))))))))))))))))</f>
        <v>5</v>
      </c>
      <c r="CB12" s="37" t="n">
        <v>-4</v>
      </c>
      <c r="CC12" s="10" t="n">
        <f aca="false">18.5- (0.3*H12)</f>
        <v>14</v>
      </c>
      <c r="CD12" s="10" t="n">
        <f aca="false">(CB12)-(CC12)</f>
        <v>-18</v>
      </c>
      <c r="CE12" s="10" t="str">
        <f aca="false">IF(CD12="","",IF(CD12&lt;-27.5,"De -30 a -28",IF(CD12&lt;-25,"De -27,5 a -25,5",IF(CD12&lt;-22.5,"De -25 a -23",IF(CD12&lt;-20,"De -22,5 a -20,5",IF(CD12&lt;-17.5,"De -20 a -18",IF(CD12&lt;-15,"De -17,5 a -15,5",IF(CD12&lt;-12.5,"De -15 a -13",IF(CD12&lt;-10,"De -12,5 a -10,5",IF(CD12&lt;-7.5,"De -10 a -8",IF(CD12&lt;-5,"De -7,5 a -5,5",IF(CD12&lt;-2.5,"De -5 a -3",IF(CD12&lt;0,"De -2,5 a -0,5",IF(CD12&lt;=2,"De 0 a 2",IF(CD12&lt;=4.5,"De 2,5 a 4,5",IF(CD12&lt;=7,"De 5 a 7",IF(CD12&lt;=9.5,"De 7,5 a 9,5",IF(CD12&lt;=12,"De 10 a 12",IF(CD12&lt;=14.5,"De 12,5 a 14,5",IF(CD12&lt;=17,"De 15 a 17",IF(CD12&lt;=19.5,"De 17,5 a 19,5",IF(CD12&lt;=22,"De 20 a 22",IF(CD12&lt;=24.5,"De 22,5 a 24,5",IF(CD12&lt;=27,"De 25 a 27","De 27,5 a 30"))))))))))))))))))))))))</f>
        <v>De -20 a -18</v>
      </c>
      <c r="CF12" s="12" t="n">
        <f aca="false">IF(CD12="","",IF(CD12&lt;-27.5,1,IF(CD12&lt;-25,2,IF(CD12&lt;-22.5,3,IF(CD12&lt;-20,4,IF(CD12&lt;-17.5,5,IF(CD12&lt;-15,6,IF(CD12&lt;-12.5,7,IF(CD12&lt;-10,8,IF(CD12&lt;-7.5,9,IF(CD12&lt;-5,10,IF(CD12&lt;-2.5,11,IF(CD12&lt;0,12,IF(CD12&lt;2.5,13,IF(CD12&lt;5,14,IF(CD12&lt;7.5,15,IF(CD12&lt;10,16,IF(CD12&lt;12.5,17,IF(CD12&lt;15,18,IF(CD12&lt;17.5,19,IF(CD12&lt;20,20,IF(CD12&lt;22.5,21,IF(CD12&lt;25,22,IF(CD12&lt;27.5,23,24))))))))))))))))))))))))</f>
        <v>5</v>
      </c>
      <c r="CG12" s="37" t="n">
        <v>-1.75</v>
      </c>
      <c r="CH12" s="10" t="str">
        <f aca="false">IF(CG12="","",IF(AND(CG12&gt;=-10,CG12&lt;=-9.5),"-10 a -9,5",IF(AND(CG12&gt;-9.5,CG12&lt;=-8.5),"-9 a -8,5",IF(AND(CG12&gt;-8.5,CG12&lt;=-7.5),"-8 a -7,5",IF(AND(CG12&gt;-7.5,CG12&lt;=-6.5),"-7 a -6,5",IF(AND(CG12&gt;-6.5,CG12&lt;=-5.5),"-6 a -5,5",IF(AND(CG12&gt;-5.5,CG12&lt;=-4.5),"-5 a -4,5",IF(AND(CG12&gt;-4.5,CG12&lt;=-3.5),"-4 a -3,5",IF(AND(CG12&gt;-3.5,CG12&lt;=-2.5),"-3 a -2,5",IF(CG12=-2.25,"-2,25",IF(AND(CG12&gt;-2.5,CG12&lt;=-1.5),"-2 a -1,5",IF(AND(CG12&gt;-1.5,CG12&lt;=-0.5),"-1 a -0,5",IF(AND(CG12&gt;-0.5,CG12&lt;=0.5),"0 a 0,5",IF(AND(CG12&gt;0.5,CG12&lt;=1.5),"1 a 1,5",IF(AND(CG12&gt;1.5,CG12&lt;=2.5),"2 a 2,5",IF(AND(CG12&gt;2.5,CG12&lt;=3.5),"3 a 3,5",IF(AND(CG12&gt;3.5,CG12&lt;=4.5),"4 a 4,5",IF(AND(CG12&gt;4.5,CG12&lt;=5.5),"5 a 5,5",IF(AND(CG12&gt;5.5,CG12&lt;=6.5),"6 a 6,5",IF(AND(CG12&gt;6.5,CG12&lt;=7.5),"7 a 7,5",IF(AND(CG12&gt;7.5,CG12&lt;=8.5),"8 a 8,5",IF(AND(CG12&gt;8.5,CG12&lt;=9.5),"9 a 9,5",IF(CG12&gt;=10,"10","Fuera de rango")))))))))))))))))))))))</f>
        <v>-2 a -1,5</v>
      </c>
      <c r="CI12" s="11" t="n">
        <f aca="false">IF(CG12="","",IF(CG12=-2.25,"NORMA",IF(CG12&lt;=-9.5,1,IF(CG12&lt;=-8.5,2,IF(CG12&lt;=-7.5,3,IF(CG12&lt;=-6.5,4,IF(CG12&lt;=-5.5,5,IF(CG12&lt;=-4.5,6,IF(CG12&lt;=-3.5,7,IF(CG12&lt;=-2.5,8,IF(CG12&lt;=-1.5,9,IF(CG12&lt;=-0.5,10,IF(CG12&lt;=0.5,11,IF(CG12&lt;=1.5,12,IF(CG12&lt;=2.5,13,IF(CG12&lt;=3.5,14,IF(CG12&lt;=4.5,15,IF(CG12&lt;=5.5,16,IF(CG12&lt;=6.5,17,IF(CG12&lt;=7.5,18,IF(CG12&lt;=8.5,19,IF(CG12&lt;=9.5,20,IF(CG12=10,21,"Fuera de rango")))))))))))))))))))))))</f>
        <v>9</v>
      </c>
      <c r="CJ12" s="37" t="n">
        <v>2.25</v>
      </c>
      <c r="CK12" s="10" t="str">
        <f aca="false">IF(CJ12="","",IF(AND(CJ12&gt;=-6,CJ12&lt;=-5.5),"-6 a -5,5",IF(AND(CJ12&gt;-5.5,CJ12&lt;=-4.5),"-5 a -4,5",IF(AND(CJ12&gt;-4.5,CJ12&lt;=-3.5),"-4 a -3,5",IF(AND(CJ12&gt;-3.5,CJ12&lt;=-2.5),"-3 a -2,5",IF(AND(CJ12&gt;-2.5,CJ12&lt;=-1.5),"-2 a -1,5",IF(AND(CJ12&gt;-1.5,CJ12&lt;=-0.5),"-1 a -0,5",IF(AND(CJ12&gt;-0.5,CJ12&lt;=0.5),"0 a 0,5",IF(AND(CJ12&gt;0.5,CJ12&lt;=1.5),"1 a 1,5",IF(AND(CJ12&gt;1.5,CJ12&lt;2.5),"2",IF(AND(CJ12&gt;=2.5,CJ12&lt;=3),"2,5 a 3",IF(AND(CJ12&gt;3,CJ12&lt;=4),"3,5 a 4",IF(AND(CJ12&gt;4,CJ12&lt;=5),"4,5 a 5",IF(AND(CJ12&gt;5,CJ12&lt;=6),"5,5 a 6",IF(AND(CJ12&gt;6,CJ12&lt;=7),"6,5 a 7",IF(AND(CJ12&gt;7,CJ12&lt;=8),"7,5 a 8",IF(AND(CJ12&gt;8,CJ12&lt;=9.5),"8,5 a 9,5",IF(CJ12=10,"10","Fuera de rango"))))))))))))))))))</f>
        <v>2</v>
      </c>
      <c r="CL12" s="11" t="str">
        <f aca="false">IF(CK12="","",IF(OR(CK12="-6 a -5,5",CK12="-6 - -5,5"),1,IF(OR(CK12="-5 a -4,5",CK12="-5 - -4,5"),2,IF(OR(CK12="-4 a -3,5",CK12="-4 - -3,5"),3,IF(OR(CK12="-3 a -2,5",CK12="-3 - -2,5"),4,IF(OR(CK12="-2 a -1,5",CK12="-2 - -1,5"),5,IF(OR(CK12="-1 a -0,5",CK12="-1 - -0,5"),6,IF(OR(CK12="0 a 0,5",CK12="0 - 0,5"),7,IF(OR(CK12="1 a 1,5",CK12="1 - 1,5"),8,IF(CK12="2","NORMA",IF(OR(CK12="2,5 a 3",CK12="2,5 - 3"),9,IF(OR(CK12="3,5 a 4",CK12="3,5 - 4"),10,IF(OR(CK12="4,5 a 5",CK12="4,5 - 5"),11,IF(OR(CK12="5,5 a 6",CK12="5,5 - 6"),12,IF(OR(CK12="6,5 a 7",CK12="6,5 - 7"),13,IF(OR(CK12="7,5 a 8",CK12="7,5 - 8"),14,IF(OR(CK12="8,5 a 9",CK12="8,5 - 9,5",CK12="9 a 9,5"),15,IF(CK12="10",15,IF(OR(CK12="0,5 a 1",CK12="0,5 - 1"),7,"Fuera de rango")))))))))))))))))))</f>
        <v>NORMA</v>
      </c>
      <c r="CM12" s="10" t="n">
        <v>0</v>
      </c>
      <c r="CN12" s="10" t="str">
        <f aca="false">IF(CM12=0,"0", " ")</f>
        <v>0</v>
      </c>
      <c r="CO12" s="10" t="str">
        <f aca="false">IF(CM12&gt;0,"EME"," ")</f>
        <v> </v>
      </c>
      <c r="CP12" s="10" t="n">
        <v>0</v>
      </c>
      <c r="CQ12" s="10" t="str">
        <f aca="false">IF(CP12&gt;0,"0", " ")</f>
        <v> </v>
      </c>
      <c r="CR12" s="10" t="str">
        <f aca="false">IF(CP12&gt;0,"EME"," ")</f>
        <v> </v>
      </c>
      <c r="CS12" s="37" t="n">
        <v>0</v>
      </c>
      <c r="CT12" s="10" t="str">
        <f aca="false">IF(CS12&gt;0,"1", " ")</f>
        <v> </v>
      </c>
      <c r="CU12" s="10" t="str">
        <f aca="false">IF(CS12&gt;0,"HIP"," ")</f>
        <v> </v>
      </c>
      <c r="CV12" s="37" t="n">
        <v>0</v>
      </c>
      <c r="CW12" s="10" t="str">
        <f aca="false">IF(CV12&gt;0,"1", " ")</f>
        <v> </v>
      </c>
      <c r="CX12" s="10" t="str">
        <f aca="false">IF(CV12&gt;0,"HIP"," ")</f>
        <v> </v>
      </c>
      <c r="CY12" s="37" t="n">
        <v>-0.75</v>
      </c>
      <c r="CZ12" s="11" t="str">
        <f aca="false">IF(CY12&lt;0,"2"," ")</f>
        <v>2</v>
      </c>
      <c r="DA12" s="11" t="str">
        <f aca="false">IF(CY12&lt;0,"MIO"," ")</f>
        <v>MIO</v>
      </c>
      <c r="DB12" s="37" t="n">
        <v>-1.5</v>
      </c>
      <c r="DC12" s="11" t="str">
        <f aca="false">IF(DB12&lt;0,"2"," ")</f>
        <v>2</v>
      </c>
      <c r="DD12" s="11" t="str">
        <f aca="false">IF(DB12&lt;0,"MIO"," ")</f>
        <v>MIO</v>
      </c>
      <c r="DE12" s="37" t="n">
        <v>-0.5</v>
      </c>
      <c r="DF12" s="11" t="str">
        <f aca="false">IF(DE12&lt;0,"3"," ")</f>
        <v>3</v>
      </c>
      <c r="DG12" s="11" t="str">
        <f aca="false">IF(DE12&lt;0,"AST"," ")</f>
        <v>AST</v>
      </c>
      <c r="DH12" s="37" t="n">
        <v>-0.5</v>
      </c>
      <c r="DI12" s="11" t="str">
        <f aca="false">IF(DH12&lt;0,"3"," ")</f>
        <v>3</v>
      </c>
      <c r="DJ12" s="11" t="str">
        <f aca="false">IF(DH12&lt;0,"AST"," ")</f>
        <v>AST</v>
      </c>
      <c r="DK12" s="37" t="n">
        <v>0</v>
      </c>
      <c r="DL12" s="10" t="str">
        <f aca="false">IF(DK12&gt;0,"4"," ")</f>
        <v> </v>
      </c>
      <c r="DM12" s="10" t="str">
        <f aca="false">IF(DK12&gt;0,"PRE"," ")</f>
        <v> </v>
      </c>
      <c r="DN12" s="37" t="n">
        <v>0</v>
      </c>
      <c r="DO12" s="10" t="str">
        <f aca="false">IF(DN12&gt;0,"4"," ")</f>
        <v> </v>
      </c>
      <c r="DP12" s="10" t="str">
        <f aca="false">IF(DN12&gt;0,"PRE"," ")</f>
        <v> </v>
      </c>
      <c r="DQ12" s="7" t="n">
        <v>2</v>
      </c>
      <c r="DR12" s="7" t="n">
        <v>2</v>
      </c>
      <c r="DS12" s="12" t="str">
        <f aca="false">CONCATENATE(CO12,CU12,DA12,DG12,DM12)</f>
        <v>  MIOAST </v>
      </c>
      <c r="DT12" s="10" t="str">
        <f aca="false" t="array" ref="DT12">_xlfn.IFS(DS12="EME    ","0", DS12=" HIP   ","1", DS12="  MIO  ","2", DS12="   AST ","3", DS12="    PRE","4", DS12="EME   PRE","5", DS12=" HIP  PRE","6", DS12=" HIP AST ","7", DS12="  MIO PRE","8", DS12="  MIOAST ","9", DS12="   ASTPRE","10",DS12=" HIP ASTPRE","11", DS12="  MIOASTPRE","12", DS12="     ","0")</f>
        <v>9</v>
      </c>
      <c r="DU12" s="1" t="s">
        <v>154</v>
      </c>
      <c r="DV12" s="1" t="str">
        <f aca="false" t="array" ref="DV12">_xlfn.IFS(DU12="SI","2", DU12="NO","1")</f>
        <v>1</v>
      </c>
      <c r="DW12" s="38" t="n">
        <v>0.25</v>
      </c>
      <c r="DX12" s="11" t="str">
        <f aca="false">IF(DW12=0,"1","2")</f>
        <v>2</v>
      </c>
      <c r="DY12" s="11" t="str">
        <f aca="false" t="array" ref="DY12">_xlfn.IFS(DW12=0,"0", DW12=0.25, "1", DW12=0.5,"2", DW12=0.75,"3", DW12=1,"4",DW12=1.25,"5", DW12=1.5,"6", DW12=1.75,"7", DW12=2,"8")</f>
        <v>1</v>
      </c>
      <c r="DZ12" s="38" t="n">
        <v>0</v>
      </c>
      <c r="EA12" s="11" t="str">
        <f aca="false">IF(DZ12=0,"1","2")</f>
        <v>1</v>
      </c>
      <c r="EB12" s="11" t="str">
        <f aca="false" t="array" ref="EB12">_xlfn.IFS(DZ12=0,"0", DZ12=0.25, "1", DZ12=0.5,"2", DZ12=0.75,"3", DZ12=1,"4",DZ12=1.25,"5", DZ12=1.5,"6", DZ12=1.75,"7", DZ12=2,"8")</f>
        <v>0</v>
      </c>
      <c r="EC12" s="38" t="n">
        <v>0</v>
      </c>
      <c r="ED12" s="10" t="str">
        <f aca="false">IF(EC12=0,"1","2")</f>
        <v>1</v>
      </c>
      <c r="EE12" s="11" t="str">
        <f aca="false" t="array" ref="EE12">_xlfn.IFS(EC12=0,"0", EC12=-0.25, "1", EC12=-0.5,"2", EC12=-0.75,"3", EC12=-1,"4",EC12=-1.25,"5", EC12=-1.5,"6", EC12=-1.75,"7", EC12=-2,"8", EC12=-2.25,"9",EC12=-2.5,"10", EC12=-2.75,"11", EC12=-3,"12", EC12=-3.25,"13", EC12=-3.5,"14", EC12=-3.75,"15",EC12=-4,"16")</f>
        <v>0</v>
      </c>
      <c r="EF12" s="38" t="n">
        <v>0</v>
      </c>
      <c r="EG12" s="10" t="str">
        <f aca="false">IF(EF12=0,"1","2")</f>
        <v>1</v>
      </c>
      <c r="EH12" s="11" t="str">
        <f aca="false" t="array" ref="EH12">_xlfn.IFS(EF12=0,"0", EF12=-0.25, "1", EF12=-0.5,"2", EF12=-0.75,"3", EF12=-1,"4",EF12=-1.25,"5", EF12=-1.5,"6", EF12=-1.75,"7", EF12=-2,"8", EF12=-2.25,"9",EF12=-2.5,"10", EF12=-2.75,"11", EF12=-3,"12", EF12=-3.25,"13", EF12=-3.5,"14", EF12=-3.75,"15",EF12=-4,"16")</f>
        <v>0</v>
      </c>
      <c r="EI12" s="38" t="n">
        <v>0</v>
      </c>
      <c r="EJ12" s="11" t="str">
        <f aca="false">IF(EI12=0,"1","2")</f>
        <v>1</v>
      </c>
      <c r="EK12" s="11" t="str">
        <f aca="false" t="array" ref="EK12">_xlfn.IFS(EI12=0,"0", EI12=-0.25, "1", EI12=-0.5,"2", EI12=-0.75,"3", EI12=-1,"4",EI12=-1.25,"5", EI12=-1.5,"6", EI12=-1.75,"7", EI12=-2,"8", EI12=-2.25,"9", EI12=-2.25,"9",EI12=-2.5,"10", EI12=-2.75,"11", EI12=-3,"12", EI12=-3.25,"13", EI12=-3.5,"14", EI12=-3.75,"15",EI12=-4,"16", EI12=0.25, "17", EI12=0.5, "18")</f>
        <v>0</v>
      </c>
      <c r="EL12" s="38" t="n">
        <v>0</v>
      </c>
      <c r="EM12" s="11" t="str">
        <f aca="false">IF(EL12=0,"1","2")</f>
        <v>1</v>
      </c>
      <c r="EN12" s="11" t="str">
        <f aca="false" t="array" ref="EN12">_xlfn.IFS(EL12=0.25,"17",EL12=0.5,"18", EL12=0,"0", EL12=-0.25, "1", EL12=-0.5,"2", EL12=-0.75,"3", EL12=-1,"4",EL12=-1.25,"5", EL12=-1.5,"6", EL12=-1.75,"7", EL12=-2,"8",EL12= -2.25,"9",EL12=-2.5,"10",EL12= -2.75,"11",EL12= -3,"12",EL12= -3.25,"13",EL12= -3.5,"14",EL12= -3.75,"15",EL12=-4,"16")</f>
        <v>0</v>
      </c>
      <c r="EO12" s="38" t="n">
        <v>0</v>
      </c>
      <c r="EP12" s="11" t="str">
        <f aca="false">IF(EO12=0,"1","2")</f>
        <v>1</v>
      </c>
      <c r="EQ12" s="11" t="str">
        <f aca="false" t="array" ref="EQ12">_xlfn.IFS(EO12=0,"0", EO12=0.25, "1", EO12=0.5,"2", EO12=0.75,"3", EO12=1,"4",EO12=1.25,"5", EO12=1.5,"6", EO12=1.75,"7", EO12=2,"8", EO12=2.25,"9", EO12=2.25,"9",EO12=2.5,"10", EO12=2.75,"11", EO12=3,"12", EO12=3.25,"13", EO12=3.5,"14", EO12=3.75,"15",EO12=4,"16", EO12=-0.25, "17", bq=-0.5, "18")</f>
        <v>0</v>
      </c>
      <c r="ER12" s="38" t="n">
        <v>0</v>
      </c>
      <c r="ES12" s="11" t="str">
        <f aca="false">IF(ER12=0,"1","2")</f>
        <v>1</v>
      </c>
      <c r="ET12" s="11" t="str">
        <f aca="false" t="array" ref="ET12">_xlfn.IFS(ER12=0,"0", ER12=0.25, "1", ER12=0.5,"2", ER12=0.75,"3", ER12=1,"4",ER12=1.25,"5", ER12=1.5,"6", ER12=1.75,"7", ER12=2,"8", ER12=2.25,"9", ER12=2.25,"9",ER12=2.5,"10", ER12=2.75,"11", ER12=3,"12", ER12=3.25,"13", ER12=3.5,"14", ER12=3.75,"15",ER12=4,"16", ER12=-0.25, "17", bq=-0.5, "18")</f>
        <v>0</v>
      </c>
      <c r="EU12" s="39" t="n">
        <v>5</v>
      </c>
      <c r="EV12" s="14" t="str">
        <f aca="false">VLOOKUP(EU12,LEYENDA!$G$2:$H$8,2,TRUE())</f>
        <v>0-5</v>
      </c>
      <c r="EW12" s="14" t="str">
        <f aca="false" t="array" ref="EW12">_xlfn.IFS(EV12="0-5","1", EV12="6-12","2", EV12="13-18","3", EV12="19-24","4", EV12="25-36","5", EV12="37-48","6", EV12="49-60","7")</f>
        <v>1</v>
      </c>
    </row>
    <row r="13" customFormat="false" ht="13.5" hidden="false" customHeight="false" outlineLevel="0" collapsed="false">
      <c r="A13" s="1" t="n">
        <v>3</v>
      </c>
      <c r="B13" s="32" t="n">
        <v>6</v>
      </c>
      <c r="C13" s="33" t="n">
        <v>40886</v>
      </c>
      <c r="D13" s="6"/>
      <c r="E13" s="5" t="str">
        <f aca="false">VLOOKUP(A13,'286'!$A$3:$J$600,10,FALSE())</f>
        <v>ACEÑA RINCÓN, MIRIAM</v>
      </c>
      <c r="F13" s="4" t="str">
        <f aca="false">VLOOKUP(A13,'286'!$A$3:$I$1768,3,FALSE())</f>
        <v>ARINMI</v>
      </c>
      <c r="G13" s="6" t="n">
        <f aca="false">VLOOKUP(A13,'286'!$A$3:$I$1768,4,FALSE())</f>
        <v>34696</v>
      </c>
      <c r="H13" s="7" t="n">
        <f aca="false">YEAR(C13)-YEAR(G13)</f>
        <v>17</v>
      </c>
      <c r="I13" s="1" t="str">
        <f aca="false">VLOOKUP(H13,LEYENDA!$C$2:$D$6,2,TRUE())</f>
        <v>13-24</v>
      </c>
      <c r="J13" s="5" t="str">
        <f aca="false">VLOOKUP(A13,'286'!$A$3:$I$1768,7,FALSE())</f>
        <v>M</v>
      </c>
      <c r="K13" s="8" t="str">
        <f aca="false">VLOOKUP(A13,'286'!$A$3:$I$1768,2,FALSE())</f>
        <v>OD</v>
      </c>
      <c r="L13" s="4" t="str">
        <f aca="false">VLOOKUP(A13,'286'!$A$3:$I$1768,8,FALSE())</f>
        <v>D</v>
      </c>
      <c r="M13" s="4" t="str">
        <f aca="false">VLOOKUP(A13,'286'!$A$3:$I$1768,9,FALSE())</f>
        <v>I</v>
      </c>
      <c r="N13" s="8" t="str">
        <f aca="false">IF(R13=O13, "MISMA","CONTRARIA")</f>
        <v>CONTRARIA</v>
      </c>
      <c r="O13" s="8" t="str">
        <f aca="false" t="array" ref="O13">_xlfn.IFS(L13="D","1", L13="I","2")</f>
        <v>1</v>
      </c>
      <c r="P13" s="8" t="str">
        <f aca="false" t="array" ref="P13">_xlfn.IFS(K13="OD","1", K13="OI","2")</f>
        <v>1</v>
      </c>
      <c r="Q13" s="1" t="str">
        <f aca="false" t="array" ref="Q13">_xlfn.IFS(J13="M","1", J13="H","2")</f>
        <v>1</v>
      </c>
      <c r="R13" s="8" t="str">
        <f aca="false" t="array" ref="R13">_xlfn.IFS(M13="D","1", M13="I","2")</f>
        <v>2</v>
      </c>
      <c r="S13" s="1" t="str">
        <f aca="false" t="array" ref="S13">_xlfn.IFS(N13="CONTRARIA", "1",N13= "MISMA","2")</f>
        <v>1</v>
      </c>
      <c r="T13" s="1" t="str">
        <f aca="false" t="array" ref="T13">_xlfn.IFS(I13="0-12","1", I13="13-24","2", I13="25-40","3", I13="41-60","4", I13="61-100","5")</f>
        <v>2</v>
      </c>
      <c r="U13" s="37" t="n">
        <v>2</v>
      </c>
      <c r="V13" s="1" t="str">
        <f aca="false">IF(U13="","",IF(AND(U13&gt;=-9,U13&lt;=-6.5),"-9 a -6,5",IF(AND(U13&gt;=-6,U13&lt;=-3.5),"-6 a -3,5",IF(AND(U13&gt;=-3,U13&lt;=-1),"-3 a -1",IF(U13=-0.5,"-0,5",IF(AND(U13&gt;=0,U13&lt;=2.5),"0 a 2,5",IF(AND(U13&gt;=3,U13&lt;=5.5),"3 a 5,5",IF(AND(U13&gt;=6,U13&lt;=8.5),"6 a 8,5",IF(AND(U13&gt;=9,U13&lt;=20),"9 a 20","Fuera de rango")))))))))</f>
        <v>0 a 2,5</v>
      </c>
      <c r="W13" s="11" t="n">
        <f aca="false">IF(V13="","",IF(V13="-9 a -6,5",2,IF(V13="-6 a -3,5",3,IF(V13="-3 a -1",4,IF(V13="-0,5","NORMA",IF(V13="0 a 2,5",5,IF(V13="3 a 5,5",6,IF(V13="6 a 8,5",7,IF(V13="9 a 20",8,"Fuera de rango")))))))))</f>
        <v>5</v>
      </c>
      <c r="X13" s="37" t="n">
        <v>0</v>
      </c>
      <c r="Y13" s="10" t="str">
        <f aca="false">IF(X13="","",IF(AND(X13&gt;=0,X13&lt;=4),"0 a 4",IF(AND(X13&gt;=4.5,X13&lt;=8.5),"4,5 a 8,5",IF(X13=9,"9",IF(AND(X13&gt;=9.5,X13&lt;=13),"9,5 a 13",IF(AND(X13&gt;=13.5,X13&lt;=20),"13,5 a 20",IF(AND(X13&gt;=20.5,X13&lt;=35),"20,5 a 35","Fuera de rango")))))))</f>
        <v>0 a 4</v>
      </c>
      <c r="Z13" s="11" t="n">
        <f aca="false">IF(Y13="","",IF(Y13="0 a 4",1,IF(Y13="4,5 a 8,5",2,IF(Y13="9","NORMA",IF(Y13="9,5 a 13",3,IF(Y13="13,5 a 20",4,IF(Y13="20,5 a 35",5,"Fuera de rango")))))))</f>
        <v>1</v>
      </c>
      <c r="AA13" s="37" t="n">
        <v>14</v>
      </c>
      <c r="AB13" s="10" t="str">
        <f aca="false">IF(AA13="","",IF(AND(AA13&gt;=0,AA13&lt;=9),"0 a 9",IF(AND(AA13&gt;=9.5,AA13&lt;=18.5),"9,5 a 18,5",IF(AA13=19,"19",IF(AND(AA13&gt;=19.5,AA13&lt;=28),"19,5 a 28",IF(AND(AA13&gt;=28.5,AA13&lt;=40),"28,5 a 40","Fuera de rango"))))))</f>
        <v>9,5 a 18,5</v>
      </c>
      <c r="AC13" s="11" t="n">
        <f aca="false" t="array" ref="AC13">_xlfn.IFS(AB13="","",AB13="0 a 9",1,AB13="9,5 a 18,5",2,AB13="19","NORMA",AB13="19,5 a 28",3,AB13="28,5 a 40",4,TRUE(),"Fuera de rango")</f>
        <v>2</v>
      </c>
      <c r="AD13" s="37" t="n">
        <v>10</v>
      </c>
      <c r="AE13" s="11" t="str">
        <f aca="false">IF(AD13="","",IF(AND(AD13&gt;=-10,AD13&lt;=0),"De -10 a 0",IF(AND(AD13&gt;=0.5,AD13&lt;=9.5),"0,5 a 9,5",IF(AD13=10,"10",IF(AND(AD13&gt;=10.5,AD13&lt;=20),"10,5 a 20",IF(AND(AD13&gt;=20.5,AD13&lt;=40),"20,5 a 40","Fuera de rango"))))))</f>
        <v>10</v>
      </c>
      <c r="AF13" s="12" t="str">
        <f aca="false">IF(AD13="","",IF(AND(AD13&gt;=-10,AD13&lt;=0),1,IF(AND(AD13&gt;=0.5,AD13&lt;=9.5),2,IF(AD13=10,"NORMA",IF(AND(AD13&gt;=10.5,AD13&lt;=20),3,IF(AND(AD13&gt;=20.5,AD13&lt;=40),4,""))))))</f>
        <v>NORMA</v>
      </c>
      <c r="AG13" s="37" t="n">
        <v>6</v>
      </c>
      <c r="AH13" s="10" t="str">
        <f aca="false">IF(AG13="","",IF(AND(AG13&gt;=0,AG13&lt;=4),"0 a 4",IF(AND(AG13&gt;=4.5,AG13&lt;=8.5),"4,5 a 8,5",IF(AG13=9,"9",IF(AND(AG13&gt;=9.5,AG13&lt;=13),"9,5 a 13",IF(AND(AG13&gt;=13.5,AG13&lt;=25),"13,5 a 25","Fuera de rango"))))))</f>
        <v>4,5 a 8,5</v>
      </c>
      <c r="AI13" s="11" t="n">
        <f aca="false">IF(AH13="","",IF(AH13="0 a 4",1,IF(AH13="4,5 a 8,5",2,IF(AH13="9","NORMA",IF(AH13="9,5 a 13",3,IF(AH13="13,5 a 25",4,""))))))</f>
        <v>2</v>
      </c>
      <c r="AJ13" s="37" t="n">
        <v>2</v>
      </c>
      <c r="AK13" s="10" t="str">
        <f aca="false">IF(AJ13="","",IF(AND(AJ13&gt;=-15,AJ13&lt;=-10.5),"-15 a -10,5",IF(AND(AJ13&gt;=-10,AJ13&lt;=-4),"-10 a -4",IF(AND(AJ13&gt;=-4.5,AJ13&lt;=0),"-4,5 a 0",IF(AND(AJ13&gt;=0.5,AJ13&lt;=4.5),"0,5 a 4,5",IF(AJ13=5,"5",IF(AND(AJ13&gt;=5.5,AJ13&lt;=10),"5,5 a 10",IF(AND(AJ13&gt;=10.5,AJ13&lt;=20),"10,5 a 20","Fuera de rango"))))))))</f>
        <v>0,5 a 4,5</v>
      </c>
      <c r="AL13" s="11" t="n">
        <f aca="false">IF(AK13="","",IF(AK13="-15 a -10,5",1,IF(AK13="-10 a -4",2,IF(AK13="-4,5 a 0",3,IF(AK13="0,5 a 4,5",4,IF(AK13="5","NORMA",IF(AK13="5,5 a 10",5,IF(AK13="10,5 a 20",6,"Error"))))))))</f>
        <v>4</v>
      </c>
      <c r="AM13" s="37" t="n">
        <v>0</v>
      </c>
      <c r="AN13" s="10" t="str">
        <f aca="false">IF(AM13="","",IF(AND(AM13&gt;=-7.5,AM13&lt;=-5.5),"-7,5 a -5,5",IF(AND(AM13&gt;=-5,AM13&lt;=-3),"-5 a -3",IF(AND(AM13&gt;=-2.5,AM13&lt;=-0.5),"-2,5 a -0,5",IF(AM13=0,"0,00",IF(AND(AM13&gt;=0.5,AM13&lt;=2.5),"0,5 a 2,5",IF(AND(AM13&gt;=3,AM13&lt;=5),"3 a 5",IF(AND(AM13&gt;=5.5,AM13&lt;=7.5),"5,5 a 7,5",IF(AND(AM13&gt;=8,AM13&lt;=10),"8 a 10","Fuera de rango")))))))))</f>
        <v>0,00</v>
      </c>
      <c r="AO13" s="11" t="str">
        <f aca="false">IF(AN13="","",IF(AN13="-7,5 a -5,5",1,IF(AN13="-5 a -3",2,IF(AN13="-2,5 a -0,5",3,IF(AN13="0,00","NORMA",IF(AN13="0,5 a 2,5",4,IF(AN13="3 a 5",5,IF(AN13="5,5 a 7,5",6,IF(AN13="8 a 10",7,"Error")))))))))</f>
        <v>NORMA</v>
      </c>
      <c r="AP13" s="37" t="n">
        <v>-3</v>
      </c>
      <c r="AQ13" s="10" t="str">
        <f aca="false">IF(AP13="","",IF(AND(AP13&gt;=-20,AP13&lt;=-9.5),"-20 a -9,5",IF(AND(AP13&gt;=-9,AP13&lt;=-6.5),"-9 a -6,5",IF(AP13=-6,"-6",IF(AND(AP13&gt;=-5.5,AP13&lt;=-3),"-5,5 a -3",IF(AND(AP13&gt;=-2.5,AP13&lt;=0),"-2,5 a 0",IF(AND(AP13&gt;=0.5,AP13&lt;=3),"0,5 a 3",IF(AND(AP13&gt;=3.5,AP13&lt;=6),"3,5 a 6",IF(AND(AP13&gt;=6.5,AP13&lt;=9),"6,5 a 9",IF(AND(AP13&gt;=9.5,AP13&lt;=20),"9,5 a 20","Fuera de rango"))))))))))</f>
        <v>-5,5 a -3</v>
      </c>
      <c r="AR13" s="11" t="n">
        <f aca="false">IF(AQ13="","",IF(AQ13="-20 a -9,5",1,IF(AQ13="-9 a -6,5",2,IF(AQ13="-6","NORMA",IF(AQ13="-5,5 a -3",3,IF(AQ13="-2,5 a 0",4,IF(AQ13="0,5 a 3",5,IF(AQ13="3,5 a 6",6,IF(AQ13="6,5 a 9",7,IF(AQ13="9,5 a 20",8,""))))))))))</f>
        <v>3</v>
      </c>
      <c r="AS13" s="37" t="n">
        <v>4</v>
      </c>
      <c r="AT13" s="10" t="str">
        <f aca="false">IF(AS13="","",IF(AND(AS13&gt;=-16,AS13&lt;=-14),"-16 a -14",IF(AND(AS13&gt;=-13.5,AS13&lt;=-11.5),"-13,5 a -11,5",IF(AND(AS13&gt;=-11,AS13&lt;=-9),"-11 a -9",IF(AND(AS13&gt;=-8.5,AS13&lt;=-6.5),"-8,5 a -6,5",IF(AND(AS13&gt;=-6,AS13&lt;=-4),"-6 a -4",IF(AND(AS13&gt;=-3.5,AS13&lt;=-1.5),"-3,5 a -1,5",IF(AND(AS13&gt;=-1,AS13&lt;=1),"-1 a 1",IF(AND(AS13&gt;=1.5,AS13&lt;=3.5),"1,5 a 3,5",IF(AND(AS13&gt;=4,AS13&lt;=6),"4 a 6",IF(AND(AS13&gt;=6.5,AS13&lt;=8.5),"6,5 a 8,5",IF(AND(AS13&gt;=9,AS13&lt;=11),"9 a 11",IF(AND(AS13&gt;=11.5,AS13&lt;=13.5),"11,5 a 13,5",IF(AND(AS13&gt;=14,AS13&lt;=16),"14 a 16",IF(AND(AS13&gt;=16.5,AS13&lt;=18.5),"16,5 a 18,5",IF(AND(AS13&gt;=19,AS13&lt;=21),"19 a 21","Fuera de rango"))))))))))))))))</f>
        <v>4 a 6</v>
      </c>
      <c r="AU13" s="11" t="str">
        <f aca="false" t="array" ref="AU13">IF(AT13="","",_xlfn.IFS(AT13="-16 a -14",1,AT13="-13,5 a -11,5",2,AT13="-11 a -9",3,AT13="-8,5 a -6,5",4,AT13="-6 a -4",5,AT13="-3,5 a -1,5",6,AT13="-1 a 1",7,AT13="1,5 a 3,5",8,AT13="4 a 6","NORMA",AT13="6,5 a 8,5",9,AT13="9 a 11",10,AT13="11,5 a 13,5",11,AT13="14 a 16",12,AT13="16,5 a 18,5",13,AT13="19 a 21",14,TRUE(),""))</f>
        <v>NORMA</v>
      </c>
      <c r="AV13" s="37" t="n">
        <v>0.5</v>
      </c>
      <c r="AW13" s="10" t="str">
        <f aca="false">IF(AV13="","",IF(AND(AV13&gt;=-1,AV13&lt;=-0.5),"-1 a -0,5",IF(AND(AV13&gt;-0.5,AV13&lt;=0),"De -0,5 a 0",IF(AND(AV13&gt;=0.25,AV13&lt;=0.75),"0,25 a 0,75",IF(AND(AV13&gt;=1,AV13&lt;=1.5),"1 a 1,5",IF(AND(AV13&gt;=1.75,AV13&lt;=2.25),"1,75 a 2,25",IF(AND(AV13&gt;=2.5,AV13&lt;=3),"2,5 a 3",IF(AND(AV13&gt;=3.25,AV13&lt;=3.75),"3,25 a 3,75","Fuera de rango"))))))))</f>
        <v>0,25 a 0,75</v>
      </c>
      <c r="AX13" s="11" t="str">
        <f aca="false">IF(AW13="","",IF(OR(AW13="-1 a -0,5",AW13="-1 a -0.5"),1,IF(OR(AW13="De -0,5 a 0",AW13="-0,5 a 0",AW13="De -0.5 a 0"),2,IF(OR(AW13="0,25 a 0,75",AW13="0.25 a 0.75"),"NORMA",IF(OR(AW13="1 a 1,5",AW13="1 a 1.5"),3,IF(OR(AW13="1,75 a 2,25",AW13="1.75 a 2.25"),4,IF(OR(AW13="2,5 a 3",AW13="2.5 a 3"),5,IF(OR(AW13="3,25 a 3,75",AW13="3.25 a 3.75"),6,""))))))))</f>
        <v>NORMA</v>
      </c>
      <c r="AY13" s="37" t="n">
        <v>-2</v>
      </c>
      <c r="AZ13" s="10" t="str">
        <f aca="false">IF(AY13="","",IF(AND(AY13&gt;=-20,AY13&lt;=-9.5),"-20 a -9,5",IF(AND(AY13&gt;=-9,AY13&lt;=-6.5),"-9 a -6,5",IF(AY13=-6,"-6",IF(AND(AY13&gt;=-5.5,AY13&lt;=-3),"-5,5 a -3",IF(AND(AY13&gt;=-2.5,AY13&lt;=0),"-2,5 a 0",IF(AND(AY13&gt;=0.5,AY13&lt;=3),"0,5 a 3",IF(AND(AY13&gt;=3.5,AY13&lt;=6),"3,5 a 6","Fuera de rango"))))))))</f>
        <v>-2,5 a 0</v>
      </c>
      <c r="BA13" s="11" t="n">
        <f aca="false">IF(AZ13="","",IF(AZ13="-20 a -9,5",1,IF(AZ13="-9 a -6,5",2,IF(AZ13="-6","NORMA",IF(AZ13="-5,5 a -3",3,IF(AZ13="-2,5 a 0",4,IF(AZ13="0,5 a 3",5,IF(AZ13="3,5 a 6",6,""))))))))</f>
        <v>4</v>
      </c>
      <c r="BB13" s="37" t="n">
        <v>0</v>
      </c>
      <c r="BC13" s="10" t="str">
        <f aca="false" t="array" ref="BC13">IF(BB13="","",_xlfn.IFS(AND(BB13&gt;=0,BB13&lt;=2),"0 a 2",AND(BB13&gt;=2.5,BB13&lt;=4.5),"2,5 a 4,5",AND(BB13&gt;=5,BB13&lt;=7),"5 a 7",AND(BB13&gt;=7.5,BB13&lt;=9.5),"7,5 a 9,5",AND(BB13&gt;=10,BB13&lt;=12),"10 a 12",AND(BB13&gt;=12.5,BB13&lt;=14.5),"12,5 a 14,5",BB13=15,"15",AND(BB13&gt;=15.5,BB13&lt;=17.5),"15,5 a 17,5",AND(BB13&gt;=18,BB13&lt;=20),"18 a 20",AND(BB13&gt;=20.5,BB13&lt;=22.5),"20,5 a 22,5",AND(BB13&gt;=23,BB13&lt;=25),"23 a 25",TRUE(),"Fuera de rango"))</f>
        <v>0 a 2</v>
      </c>
      <c r="BD13" s="11" t="n">
        <f aca="false" t="array" ref="BD13">IF(BC13="","",_xlfn.IFS(BC13="0 a 2",1,BC13="2,5 a 4,5",2,BC13="5 a 7",3,BC13="7,5 a 9,5",4,BC13="10 a 12",5,BC13="12,5 a 14,5",6,BC13="15","NORMA",BC13="15,5 a 17,5",7,BC13="18 a 20",8,BC13="20,5 a 22,5",9,BC13="23 a 25",10,TRUE(),"Fuera de rango"))</f>
        <v>1</v>
      </c>
      <c r="BE13" s="37" t="n">
        <v>20</v>
      </c>
      <c r="BF13" s="10" t="str">
        <f aca="false">IF(BE13="","",IF(AND(BE13&gt;=-20,BE13&lt;=-10),"-20 a -10",IF(AND(BE13&gt;=-9.5,BE13&lt;=0.5),"-9,5 a 0,5",IF(AND(BE13&gt;=1,BE13&lt;=11),"1 a 11",IF(AND(BE13&gt;=11.5,BE13&lt;=20.5),"11,5 a 20,5",IF(BE13=21,"21",IF(AND(BE13&gt;=21.5,BE13&lt;=31.5),"21,5 a 31,5",IF(AND(BE13&gt;=32,BE13&lt;=42),"32 a 42","Fuera de rango"))))))))</f>
        <v>11,5 a 20,5</v>
      </c>
      <c r="BG13" s="11" t="n">
        <f aca="false">IF(BF13="","",IF(BF13="-20 a -10",1,IF(BF13="-9,5 a 0,5",2,IF(BF13="1 a 11",3,IF(BF13="11,5 a 20,5",4,IF(BF13="21","NORMA",IF(BF13="21,5 a 31,5",5,IF(BF13="32 a 42",6,""))))))))</f>
        <v>4</v>
      </c>
      <c r="BH13" s="37" t="n">
        <v>16</v>
      </c>
      <c r="BI13" s="10" t="str">
        <f aca="false">IF(BH13="","",IF(AND(BH13&gt;=-20,BH13&lt;=-15),"-20 a -15",IF(AND(BH13&gt;=-14.5,BH13&lt;=-9.5),"-14,5 a -9,5",IF(AND(BH13&gt;=-9,BH13&lt;=-4),"-9 a -4",IF(AND(BH13&gt;=-3.5,BH13&lt;=2.5),"-3,5 a 2,5",IF(AND(BH13&gt;=3,BH13&lt;=8),"3 a 8",IF(AND(BH13&gt;=8.5,BH13&lt;=14.5),"8,5 a 14,5",IF(BH13=15,"15",IF(AND(BH13&gt;=15.5,BH13&lt;=20.5),"15,5 a 20,5",IF(AND(BH13&gt;=21,BH13&lt;=26),"21 a 26","Fuera de rango"))))))))))</f>
        <v>15,5 a 20,5</v>
      </c>
      <c r="BJ13" s="11" t="n">
        <f aca="false">IF(BI13="","",IF(BI13="-20 a -15",1,IF(BI13="-14,5 a -9,5",2,IF(BI13="-9 a -4",3,IF(BI13="-3,5 a 2,5",4,IF(BI13="3 a 8",5,IF(BI13="8,5 a 14,5",6,IF(BI13="15","NORMA",IF(BI13="15,5 a 20,5",7,IF(BI13="21 a 26",8,IF(BI13="26,5 a 31,5",9,"")))))))))))</f>
        <v>7</v>
      </c>
      <c r="BK13" s="9" t="n">
        <v>0</v>
      </c>
      <c r="BL13" s="10" t="str">
        <f aca="false">IF(BK13="","",IF(AND(BK13&gt;=0,BK13&lt;=2),"0 - 2",IF(AND(BK13&gt;=2.5,BK13&lt;=4.5),"2,5 - 4,5",IF(AND(BK13&gt;=5,BK13&lt;=7),"5 - 7",IF(AND(BK13&gt;=7.5,BK13&lt;=9.5),"7,5 - 9,5",IF(AND(BK13&gt;=10,BK13&lt;=12),"10 - 12",IF(AND(BK13&gt;=12.5,BK13&lt;=13.5),"12,5 - 13,5",IF(BK13=14,"14",IF(AND(BK13&gt;=14.5,BK13&lt;=16.5),"14,5 - 16,5",IF(AND(BK13&gt;=17,BK13&lt;=19),"17 - 19",IF(AND(BK13&gt;=19.5,BK13&lt;=21.5),"19,5 - 21,5",IF(AND(BK13&gt;=22,BK13&lt;=24),"22 - 24",IF(AND(BK13&gt;=24.5,BK13&lt;=26.5),"24,5 - 26,5",IF(AND(BK13&gt;=27,BK13&lt;=29),"27 - 29",IF(AND(BK13&gt;=29.5,BK13&lt;=30),"29,5 - 30","Fuera de rango")))))))))))))))</f>
        <v>0 - 2</v>
      </c>
      <c r="BM13" s="11" t="n">
        <f aca="false">IF(BL13="","",IF(BL13="0 - 2",1,IF(BL13="2,5 - 4,5",2,IF(BL13="5 - 7",3,IF(BL13="7,5 - 9,5",4,IF(BL13="10 - 12",5,IF(BL13="12,5 - 13,5",6,IF(BL13="14","NORMA",IF(BL13="14,5 - 16,5",7,IF(BL13="17 - 19",8,IF(BL13="19,5 - 21,5",9,IF(BL13="22 - 24",10,IF(BL13="24,5 - 26,5",11,IF(BL13="27 - 29",12,IF(BL13="29,5 - 30",13,"")))))))))))))))</f>
        <v>1</v>
      </c>
      <c r="BN13" s="37" t="n">
        <v>18</v>
      </c>
      <c r="BO13" s="10" t="str">
        <f aca="false">IF(BN13="","",IF(AND(BN13&gt;=-20,BN13&lt;=-10),"-20 a -10",IF(AND(BN13&gt;=-9.5,BN13&lt;=0.5),"-9,5 a 0,5",IF(AND(BN13&gt;=1,BN13&lt;=11),"1 a 11",IF(AND(BN13&gt;=11.5,BN13&lt;=21.5),"11,5 a 21,5",IF(BN13=22,"22",IF(AND(BN13&gt;=22.5,BN13&lt;=32.5),"22,5 a 32,5",IF(AND(BN13&gt;=33,BN13&lt;=43),"33 a 43","Fuera de rango"))))))))</f>
        <v>11,5 a 21,5</v>
      </c>
      <c r="BP13" s="11" t="n">
        <f aca="false">IF(BO13="","",IF(BO13="-20 a -10",1,IF(BO13="-9,5 a 0,5",2,IF(BO13="1 a 11",3,IF(BO13="11,5 a 21,5",4,IF(BO13="22","NORMA",IF(BO13="22,5 a 32,5",5,IF(BO13="33 a 43",6,""))))))))</f>
        <v>4</v>
      </c>
      <c r="BQ13" s="37" t="n">
        <v>10</v>
      </c>
      <c r="BR13" s="10" t="str">
        <f aca="false">IF(BQ13="","",IF(AND(BQ13&gt;=-20,BQ13&lt;=-15),"-20 a -15",IF(AND(BQ13&gt;=-14.5,BQ13&lt;=-9.5),"-14,5 a -9,5",IF(AND(BQ13&gt;=-9,BQ13&lt;=-4),"-9 a -4",IF(AND(BQ13&gt;=-3.5,BQ13&lt;=2.5),"-3,5 a 2,5",IF(AND(BQ13&gt;=3,BQ13&lt;=8),"3 a 8",IF(AND(BQ13&gt;=8.5,BQ13&lt;=13.5),"8,5 a 13,5",IF(AND(BQ13&gt;=14,BQ13&lt;=17.5),"14 a 17,5",IF(BQ13=18,"18",IF(AND(BQ13&gt;=18.5,BQ13&lt;=23.5),"18,5 a 23,5",IF(AND(BQ13&gt;=24,BQ13&lt;=29),"24 a 29",IF(AND(BQ13&gt;=29.5,BQ13&lt;=34.5),"29,5 a 34,5",IF(AND(BQ13&gt;=35,BQ13&lt;=40),"35 a 40","Fuera de rango")))))))))))))</f>
        <v>8,5 a 13,5</v>
      </c>
      <c r="BS13" s="11" t="n">
        <f aca="false">IF(BR13="","",IF(BR13="-20 a -15",1,IF(BR13="-14,5 a -9,5",2,IF(BR13="-9 a -4",3,IF(BR13="-3,5 a 2,5",4,IF(BR13="3 a 8",5,IF(BR13="8,5 a 13,5",6,IF(BR13="14 a 17,5",7,IF(BR13="18","NORMA",IF(BR13="18,5 a 23,5",8,IF(BR13="24 a 29",9,IF(BR13="29,5 a 34,5",10,IF(BR13="35 a 40",11,"")))))))))))))</f>
        <v>6</v>
      </c>
      <c r="BT13" s="37" t="n">
        <v>0</v>
      </c>
      <c r="BU13" s="10" t="str">
        <f aca="false">IF(BT13="","",IF(AND(BT13&gt;=-20,BT13&lt;=-18),"-20 a -18",IF(AND(BT13&gt;=-17.5,BT13&lt;=-15.5),"-17,5 a -15,5",IF(AND(BT13&gt;=-15,BT13&lt;=-13),"-15 a -13",IF(AND(BT13&gt;=-12.5,BT13&lt;=-10.5),"-12,5 a -10,5",IF(AND(BT13&gt;=-10,BT13&lt;=-8),"-10 a -8",IF(AND(BT13&gt;=-7.5,BT13&lt;=-5.5),"-7,5 a -5,5",IF(AND(BT13&gt;=-5,BT13&lt;=-3),"-5 a -3",IF(AND(BT13&gt;=-2.5,BT13&lt;=-0.5),"-2,5 a -0,5",IF(BT13=0,"0",IF(AND(BT13&gt;=0.5,BT13&lt;=2.5),"0,5 a 2,5",IF(AND(BT13&gt;=3,BT13&lt;=5),"3 a 5",IF(AND(BT13&gt;=5.5,BT13&lt;=7.5),"5,5 a 7,5",IF(AND(BT13&gt;=8,BT13&lt;=10),"8 a 10",IF(AND(BT13&gt;=10.5,BT13&lt;=12.5),"10,5 a 12,5",IF(AND(BT13&gt;=13,BT13&lt;=15),"13 a 15",IF(AND(BT13&gt;=15.5,BT13&lt;=17.5),"15,5 a 17,5",IF(AND(BT13&gt;=18,BT13&lt;=20),"18 a 20","Fuera de rango"))))))))))))))))))</f>
        <v>0</v>
      </c>
      <c r="BV13" s="11" t="str">
        <f aca="false">IF(BT13="","",IF(BT13=0,"NORMA",IF(AND(BT13&gt;=-20,BT13&lt;=-18),2,IF(AND(BT13&gt;=-17.5,BT13&lt;=-15.5),2,IF(AND(BT13&gt;=-15,BT13&lt;=-13),3,IF(AND(BT13&gt;=-12.5,BT13&lt;=-10.5),4,IF(AND(BT13&gt;=-10,BT13&lt;=-8),5,IF(AND(BT13&gt;=-7.5,BT13&lt;=-5.5),6,IF(AND(BT13&gt;=-5,BT13&lt;=-3),7,IF(AND(BT13&gt;=-2.5,BT13&lt;=-0.5),8,IF(AND(BT13&gt;=0.5,BT13&lt;=2.5),9,IF(AND(BT13&gt;=3,BT13&lt;=5),10,IF(AND(BT13&gt;=5.5,BT13&lt;=7.5),11,IF(AND(BT13&gt;=8,BT13&lt;=10),12,IF(AND(BT13&gt;=10.5,BT13&lt;=12.5),13,IF(AND(BT13&gt;=13,BT13&lt;=15),14,IF(AND(BT13&gt;=15.5,BT13&lt;=17.5),15,IF(AND(BT13&gt;=18,BT13&lt;=20),16,"Fuera de rango"))))))))))))))))))</f>
        <v>NORMA</v>
      </c>
      <c r="BW13" s="37" t="n">
        <v>-7</v>
      </c>
      <c r="BX13" s="10" t="n">
        <f aca="false">18.5- (0.3*H13)</f>
        <v>13.4</v>
      </c>
      <c r="BY13" s="10" t="n">
        <f aca="false">(BW13)-(BX13)</f>
        <v>-20.4</v>
      </c>
      <c r="BZ13" s="10" t="str">
        <f aca="false">IF(BY13="","",IF(BY13&lt;-27.5,"De -30 a -28",IF(BY13&lt;-25,"De -27,5 a -25,5",IF(BY13&lt;-22.5,"De -25 a -23",IF(BY13&lt;-20,"De -22,5 a -20,5",IF(BY13&lt;-17.5,"De -20 a -18",IF(BY13&lt;-15,"De -17,5 a -15,5",IF(BY13&lt;-12.5,"De -15 a -13",IF(BY13&lt;-10,"De -12,5 a -10,5",IF(BY13&lt;-7.5,"De -10 a -8",IF(BY13&lt;-5,"De -7,5 a -5,5",IF(BY13&lt;-2.5,"De -5 a -3",IF(BY13&lt;0,"De -2,5 a -0,5",IF(BY13&lt;2.5,"De 0 a 2",IF(BY13&lt;5,"De 2,5 a 4,5",IF(BY13&lt;7.5,"De 5 a 7",IF(BY13&lt;10,"De 7,5 a 9,5",IF(BY13&lt;12.5,"De 10 a 12",IF(BY13&lt;15,"De 12,5 a 14,5",IF(BY13&lt;17.5,"De 15 a 17",IF(BY13&lt;20,"De 17,5 a 19,5",IF(BY13&lt;22.5,"De 20 a 22",IF(BY13&lt;25,"De 22,5 a 24,5",IF(BY13&lt;27.5,"De 25 a 27","De 27,5 a 30"))))))))))))))))))))))))</f>
        <v>De -22,5 a -20,5</v>
      </c>
      <c r="CA13" s="12" t="n">
        <f aca="false">IF(BY13="","",IF(BY13&lt;=-28,1,IF(BY13&lt;=-25.5,2,IF(BY13&lt;=-23,3,IF(BY13&lt;=-20.5,4,IF(BY13&lt;=-18,5,IF(BY13&lt;=-15.5,6,IF(BY13&lt;=-13,7,IF(BY13&lt;=-10.5,8,IF(BY13&lt;=-8,9,IF(BY13&lt;=-5.5,10,IF(BY13&lt;=-3,11,IF(BY13&lt;=-0.5,12,IF(BY13&lt;=2,13,IF(BY13&lt;=4.5,14,IF(BY13&lt;=7,15,IF(BY13&lt;=9.5,16,IF(BY13&lt;=12,17,IF(BY13&lt;=14.5,18,IF(BY13&lt;=17,19,IF(BY13&lt;=19.5,20,IF(BY13&lt;=22,21,IF(BY13&lt;=24.5,22,IF(BY13&lt;=27,23,IF(BY13&lt;=30,24,"Fuera de rango")))))))))))))))))))))))))</f>
        <v>5</v>
      </c>
      <c r="CB13" s="37" t="n">
        <v>-7</v>
      </c>
      <c r="CC13" s="10" t="n">
        <f aca="false">18.5- (0.3*H13)</f>
        <v>13.4</v>
      </c>
      <c r="CD13" s="10" t="n">
        <f aca="false">(CB13)-(CC13)</f>
        <v>-20.4</v>
      </c>
      <c r="CE13" s="10" t="str">
        <f aca="false">IF(CD13="","",IF(CD13&lt;-27.5,"De -30 a -28",IF(CD13&lt;-25,"De -27,5 a -25,5",IF(CD13&lt;-22.5,"De -25 a -23",IF(CD13&lt;-20,"De -22,5 a -20,5",IF(CD13&lt;-17.5,"De -20 a -18",IF(CD13&lt;-15,"De -17,5 a -15,5",IF(CD13&lt;-12.5,"De -15 a -13",IF(CD13&lt;-10,"De -12,5 a -10,5",IF(CD13&lt;-7.5,"De -10 a -8",IF(CD13&lt;-5,"De -7,5 a -5,5",IF(CD13&lt;-2.5,"De -5 a -3",IF(CD13&lt;0,"De -2,5 a -0,5",IF(CD13&lt;=2,"De 0 a 2",IF(CD13&lt;=4.5,"De 2,5 a 4,5",IF(CD13&lt;=7,"De 5 a 7",IF(CD13&lt;=9.5,"De 7,5 a 9,5",IF(CD13&lt;=12,"De 10 a 12",IF(CD13&lt;=14.5,"De 12,5 a 14,5",IF(CD13&lt;=17,"De 15 a 17",IF(CD13&lt;=19.5,"De 17,5 a 19,5",IF(CD13&lt;=22,"De 20 a 22",IF(CD13&lt;=24.5,"De 22,5 a 24,5",IF(CD13&lt;=27,"De 25 a 27","De 27,5 a 30"))))))))))))))))))))))))</f>
        <v>De -22,5 a -20,5</v>
      </c>
      <c r="CF13" s="12" t="n">
        <f aca="false">IF(CD13="","",IF(CD13&lt;-27.5,1,IF(CD13&lt;-25,2,IF(CD13&lt;-22.5,3,IF(CD13&lt;-20,4,IF(CD13&lt;-17.5,5,IF(CD13&lt;-15,6,IF(CD13&lt;-12.5,7,IF(CD13&lt;-10,8,IF(CD13&lt;-7.5,9,IF(CD13&lt;-5,10,IF(CD13&lt;-2.5,11,IF(CD13&lt;0,12,IF(CD13&lt;2.5,13,IF(CD13&lt;5,14,IF(CD13&lt;7.5,15,IF(CD13&lt;10,16,IF(CD13&lt;12.5,17,IF(CD13&lt;15,18,IF(CD13&lt;17.5,19,IF(CD13&lt;20,20,IF(CD13&lt;22.5,21,IF(CD13&lt;25,22,IF(CD13&lt;27.5,23,24))))))))))))))))))))))))</f>
        <v>4</v>
      </c>
      <c r="CG13" s="37" t="n">
        <v>-4.25</v>
      </c>
      <c r="CH13" s="10" t="str">
        <f aca="false">IF(CG13="","",IF(AND(CG13&gt;=-10,CG13&lt;=-9.5),"-10 a -9,5",IF(AND(CG13&gt;-9.5,CG13&lt;=-8.5),"-9 a -8,5",IF(AND(CG13&gt;-8.5,CG13&lt;=-7.5),"-8 a -7,5",IF(AND(CG13&gt;-7.5,CG13&lt;=-6.5),"-7 a -6,5",IF(AND(CG13&gt;-6.5,CG13&lt;=-5.5),"-6 a -5,5",IF(AND(CG13&gt;-5.5,CG13&lt;=-4.5),"-5 a -4,5",IF(AND(CG13&gt;-4.5,CG13&lt;=-3.5),"-4 a -3,5",IF(AND(CG13&gt;-3.5,CG13&lt;=-2.5),"-3 a -2,5",IF(CG13=-2.25,"-2,25",IF(AND(CG13&gt;-2.5,CG13&lt;=-1.5),"-2 a -1,5",IF(AND(CG13&gt;-1.5,CG13&lt;=-0.5),"-1 a -0,5",IF(AND(CG13&gt;-0.5,CG13&lt;=0.5),"0 a 0,5",IF(AND(CG13&gt;0.5,CG13&lt;=1.5),"1 a 1,5",IF(AND(CG13&gt;1.5,CG13&lt;=2.5),"2 a 2,5",IF(AND(CG13&gt;2.5,CG13&lt;=3.5),"3 a 3,5",IF(AND(CG13&gt;3.5,CG13&lt;=4.5),"4 a 4,5",IF(AND(CG13&gt;4.5,CG13&lt;=5.5),"5 a 5,5",IF(AND(CG13&gt;5.5,CG13&lt;=6.5),"6 a 6,5",IF(AND(CG13&gt;6.5,CG13&lt;=7.5),"7 a 7,5",IF(AND(CG13&gt;7.5,CG13&lt;=8.5),"8 a 8,5",IF(AND(CG13&gt;8.5,CG13&lt;=9.5),"9 a 9,5",IF(CG13&gt;=10,"10","Fuera de rango")))))))))))))))))))))))</f>
        <v>-4 a -3,5</v>
      </c>
      <c r="CI13" s="11" t="n">
        <f aca="false">IF(CG13="","",IF(CG13=-2.25,"NORMA",IF(CG13&lt;=-9.5,1,IF(CG13&lt;=-8.5,2,IF(CG13&lt;=-7.5,3,IF(CG13&lt;=-6.5,4,IF(CG13&lt;=-5.5,5,IF(CG13&lt;=-4.5,6,IF(CG13&lt;=-3.5,7,IF(CG13&lt;=-2.5,8,IF(CG13&lt;=-1.5,9,IF(CG13&lt;=-0.5,10,IF(CG13&lt;=0.5,11,IF(CG13&lt;=1.5,12,IF(CG13&lt;=2.5,13,IF(CG13&lt;=3.5,14,IF(CG13&lt;=4.5,15,IF(CG13&lt;=5.5,16,IF(CG13&lt;=6.5,17,IF(CG13&lt;=7.5,18,IF(CG13&lt;=8.5,19,IF(CG13&lt;=9.5,20,IF(CG13=10,21,"Fuera de rango")))))))))))))))))))))))</f>
        <v>7</v>
      </c>
      <c r="CJ13" s="37" t="n">
        <v>2.5</v>
      </c>
      <c r="CK13" s="10" t="str">
        <f aca="false">IF(CJ13="","",IF(AND(CJ13&gt;=-6,CJ13&lt;=-5.5),"-6 a -5,5",IF(AND(CJ13&gt;-5.5,CJ13&lt;=-4.5),"-5 a -4,5",IF(AND(CJ13&gt;-4.5,CJ13&lt;=-3.5),"-4 a -3,5",IF(AND(CJ13&gt;-3.5,CJ13&lt;=-2.5),"-3 a -2,5",IF(AND(CJ13&gt;-2.5,CJ13&lt;=-1.5),"-2 a -1,5",IF(AND(CJ13&gt;-1.5,CJ13&lt;=-0.5),"-1 a -0,5",IF(AND(CJ13&gt;-0.5,CJ13&lt;=0.5),"0 a 0,5",IF(AND(CJ13&gt;0.5,CJ13&lt;=1.5),"1 a 1,5",IF(AND(CJ13&gt;1.5,CJ13&lt;2.5),"2",IF(AND(CJ13&gt;=2.5,CJ13&lt;=3),"2,5 a 3",IF(AND(CJ13&gt;3,CJ13&lt;=4),"3,5 a 4",IF(AND(CJ13&gt;4,CJ13&lt;=5),"4,5 a 5",IF(AND(CJ13&gt;5,CJ13&lt;=6),"5,5 a 6",IF(AND(CJ13&gt;6,CJ13&lt;=7),"6,5 a 7",IF(AND(CJ13&gt;7,CJ13&lt;=8),"7,5 a 8",IF(AND(CJ13&gt;8,CJ13&lt;=9.5),"8,5 a 9,5",IF(CJ13=10,"10","Fuera de rango"))))))))))))))))))</f>
        <v>2,5 a 3</v>
      </c>
      <c r="CL13" s="11" t="n">
        <f aca="false">IF(CK13="","",IF(OR(CK13="-6 a -5,5",CK13="-6 - -5,5"),1,IF(OR(CK13="-5 a -4,5",CK13="-5 - -4,5"),2,IF(OR(CK13="-4 a -3,5",CK13="-4 - -3,5"),3,IF(OR(CK13="-3 a -2,5",CK13="-3 - -2,5"),4,IF(OR(CK13="-2 a -1,5",CK13="-2 - -1,5"),5,IF(OR(CK13="-1 a -0,5",CK13="-1 - -0,5"),6,IF(OR(CK13="0 a 0,5",CK13="0 - 0,5"),7,IF(OR(CK13="1 a 1,5",CK13="1 - 1,5"),8,IF(CK13="2","NORMA",IF(OR(CK13="2,5 a 3",CK13="2,5 - 3"),9,IF(OR(CK13="3,5 a 4",CK13="3,5 - 4"),10,IF(OR(CK13="4,5 a 5",CK13="4,5 - 5"),11,IF(OR(CK13="5,5 a 6",CK13="5,5 - 6"),12,IF(OR(CK13="6,5 a 7",CK13="6,5 - 7"),13,IF(OR(CK13="7,5 a 8",CK13="7,5 - 8"),14,IF(OR(CK13="8,5 a 9",CK13="8,5 - 9,5",CK13="9 a 9,5"),15,IF(CK13="10",15,IF(OR(CK13="0,5 a 1",CK13="0,5 - 1"),7,"Fuera de rango")))))))))))))))))))</f>
        <v>9</v>
      </c>
      <c r="CM13" s="10" t="n">
        <v>0</v>
      </c>
      <c r="CN13" s="10" t="str">
        <f aca="false">IF(CM13=0,"0", " ")</f>
        <v>0</v>
      </c>
      <c r="CO13" s="10" t="str">
        <f aca="false">IF(CM13&gt;0,"EME"," ")</f>
        <v> </v>
      </c>
      <c r="CP13" s="10" t="n">
        <v>0</v>
      </c>
      <c r="CQ13" s="10" t="str">
        <f aca="false">IF(CP13&gt;0,"0", " ")</f>
        <v> </v>
      </c>
      <c r="CR13" s="10" t="str">
        <f aca="false">IF(CP13&gt;0,"EME"," ")</f>
        <v> </v>
      </c>
      <c r="CS13" s="37" t="n">
        <v>0</v>
      </c>
      <c r="CT13" s="10" t="str">
        <f aca="false">IF(CS13&gt;0,"1", " ")</f>
        <v> </v>
      </c>
      <c r="CU13" s="10" t="str">
        <f aca="false">IF(CS13&gt;0,"HIP"," ")</f>
        <v> </v>
      </c>
      <c r="CV13" s="37" t="n">
        <v>0</v>
      </c>
      <c r="CW13" s="10" t="str">
        <f aca="false">IF(CV13&gt;0,"1", " ")</f>
        <v> </v>
      </c>
      <c r="CX13" s="10" t="str">
        <f aca="false">IF(CV13&gt;0,"HIP"," ")</f>
        <v> </v>
      </c>
      <c r="CY13" s="37" t="n">
        <v>-1.5</v>
      </c>
      <c r="CZ13" s="11" t="str">
        <f aca="false">IF(CY13&lt;0,"2"," ")</f>
        <v>2</v>
      </c>
      <c r="DA13" s="11" t="str">
        <f aca="false">IF(CY13&lt;0,"MIO"," ")</f>
        <v>MIO</v>
      </c>
      <c r="DB13" s="37" t="n">
        <v>-2</v>
      </c>
      <c r="DC13" s="11" t="str">
        <f aca="false">IF(DB13&lt;0,"2"," ")</f>
        <v>2</v>
      </c>
      <c r="DD13" s="11" t="str">
        <f aca="false">IF(DB13&lt;0,"MIO"," ")</f>
        <v>MIO</v>
      </c>
      <c r="DE13" s="37" t="n">
        <v>-0.5</v>
      </c>
      <c r="DF13" s="11" t="str">
        <f aca="false">IF(DE13&lt;0,"3"," ")</f>
        <v>3</v>
      </c>
      <c r="DG13" s="11" t="str">
        <f aca="false">IF(DE13&lt;0,"AST"," ")</f>
        <v>AST</v>
      </c>
      <c r="DH13" s="37" t="n">
        <v>-0.5</v>
      </c>
      <c r="DI13" s="11" t="str">
        <f aca="false">IF(DH13&lt;0,"3"," ")</f>
        <v>3</v>
      </c>
      <c r="DJ13" s="11" t="str">
        <f aca="false">IF(DH13&lt;0,"AST"," ")</f>
        <v>AST</v>
      </c>
      <c r="DK13" s="37" t="n">
        <v>0</v>
      </c>
      <c r="DL13" s="10" t="str">
        <f aca="false">IF(DK13&gt;0,"4"," ")</f>
        <v> </v>
      </c>
      <c r="DM13" s="10" t="str">
        <f aca="false">IF(DK13&gt;0,"PRE"," ")</f>
        <v> </v>
      </c>
      <c r="DN13" s="37" t="n">
        <v>0</v>
      </c>
      <c r="DO13" s="10" t="str">
        <f aca="false">IF(DN13&gt;0,"4"," ")</f>
        <v> </v>
      </c>
      <c r="DP13" s="10" t="str">
        <f aca="false">IF(DN13&gt;0,"PRE"," ")</f>
        <v> </v>
      </c>
      <c r="DQ13" s="7" t="n">
        <v>2</v>
      </c>
      <c r="DR13" s="7" t="n">
        <v>2</v>
      </c>
      <c r="DS13" s="12" t="str">
        <f aca="false">CONCATENATE(CO13,CU13,DA13,DG13,DM13)</f>
        <v>  MIOAST </v>
      </c>
      <c r="DT13" s="10" t="str">
        <f aca="false" t="array" ref="DT13">_xlfn.IFS(DS13="EME    ","0", DS13=" HIP   ","1", DS13="  MIO  ","2", DS13="   AST ","3", DS13="    PRE","4", DS13="EME   PRE","5", DS13=" HIP  PRE","6", DS13=" HIP AST ","7", DS13="  MIO PRE","8", DS13="  MIOAST ","9", DS13="   ASTPRE","10",DS13=" HIP ASTPRE","11", DS13="  MIOASTPRE","12", DS13="     ","0")</f>
        <v>9</v>
      </c>
      <c r="DU13" s="1" t="s">
        <v>154</v>
      </c>
      <c r="DV13" s="1" t="str">
        <f aca="false" t="array" ref="DV13">_xlfn.IFS(DU13="SI","2", DU13="NO","1")</f>
        <v>1</v>
      </c>
      <c r="DW13" s="38" t="n">
        <v>0</v>
      </c>
      <c r="DX13" s="11" t="str">
        <f aca="false">IF(DW13=0,"1","2")</f>
        <v>1</v>
      </c>
      <c r="DY13" s="11" t="str">
        <f aca="false" t="array" ref="DY13">_xlfn.IFS(DW13=0,"0", DW13=0.25, "1", DW13=0.5,"2", DW13=0.75,"3", DW13=1,"4",DW13=1.25,"5", DW13=1.5,"6", DW13=1.75,"7", DW13=2,"8")</f>
        <v>0</v>
      </c>
      <c r="DZ13" s="38" t="n">
        <v>0</v>
      </c>
      <c r="EA13" s="11" t="str">
        <f aca="false">IF(DZ13=0,"1","2")</f>
        <v>1</v>
      </c>
      <c r="EB13" s="11" t="str">
        <f aca="false" t="array" ref="EB13">_xlfn.IFS(DZ13=0,"0", DZ13=0.25, "1", DZ13=0.5,"2", DZ13=0.75,"3", DZ13=1,"4",DZ13=1.25,"5", DZ13=1.5,"6", DZ13=1.75,"7", DZ13=2,"8")</f>
        <v>0</v>
      </c>
      <c r="EC13" s="38" t="n">
        <v>-0.75</v>
      </c>
      <c r="ED13" s="10" t="str">
        <f aca="false">IF(EC13=0,"1","2")</f>
        <v>2</v>
      </c>
      <c r="EE13" s="11" t="str">
        <f aca="false" t="array" ref="EE13">_xlfn.IFS(EC13=0,"0", EC13=-0.25, "1", EC13=-0.5,"2", EC13=-0.75,"3", EC13=-1,"4",EC13=-1.25,"5", EC13=-1.5,"6", EC13=-1.75,"7", EC13=-2,"8", EC13=-2.25,"9",EC13=-2.5,"10", EC13=-2.75,"11", EC13=-3,"12", EC13=-3.25,"13", EC13=-3.5,"14", EC13=-3.75,"15",EC13=-4,"16")</f>
        <v>3</v>
      </c>
      <c r="EF13" s="38" t="n">
        <v>-0.75</v>
      </c>
      <c r="EG13" s="10" t="str">
        <f aca="false">IF(EF13=0,"1","2")</f>
        <v>2</v>
      </c>
      <c r="EH13" s="11" t="str">
        <f aca="false" t="array" ref="EH13">_xlfn.IFS(EF13=0,"0", EF13=-0.25, "1", EF13=-0.5,"2", EF13=-0.75,"3", EF13=-1,"4",EF13=-1.25,"5", EF13=-1.5,"6", EF13=-1.75,"7", EF13=-2,"8", EF13=-2.25,"9",EF13=-2.5,"10", EF13=-2.75,"11", EF13=-3,"12", EF13=-3.25,"13", EF13=-3.5,"14", EF13=-3.75,"15",EF13=-4,"16")</f>
        <v>3</v>
      </c>
      <c r="EI13" s="38" t="n">
        <v>0</v>
      </c>
      <c r="EJ13" s="11" t="str">
        <f aca="false">IF(EI13=0,"1","2")</f>
        <v>1</v>
      </c>
      <c r="EK13" s="11" t="str">
        <f aca="false" t="array" ref="EK13">_xlfn.IFS(EI13=0,"0", EI13=-0.25, "1", EI13=-0.5,"2", EI13=-0.75,"3", EI13=-1,"4",EI13=-1.25,"5", EI13=-1.5,"6", EI13=-1.75,"7", EI13=-2,"8", EI13=-2.25,"9", EI13=-2.25,"9",EI13=-2.5,"10", EI13=-2.75,"11", EI13=-3,"12", EI13=-3.25,"13", EI13=-3.5,"14", EI13=-3.75,"15",EI13=-4,"16", EI13=0.25, "17", EI13=0.5, "18")</f>
        <v>0</v>
      </c>
      <c r="EL13" s="38" t="n">
        <v>0</v>
      </c>
      <c r="EM13" s="11" t="str">
        <f aca="false">IF(EL13=0,"1","2")</f>
        <v>1</v>
      </c>
      <c r="EN13" s="11" t="str">
        <f aca="false" t="array" ref="EN13">_xlfn.IFS(EL13=0.25,"17",EL13=0.5,"18", EL13=0,"0", EL13=-0.25, "1", EL13=-0.5,"2", EL13=-0.75,"3", EL13=-1,"4",EL13=-1.25,"5", EL13=-1.5,"6", EL13=-1.75,"7", EL13=-2,"8",EL13= -2.25,"9",EL13=-2.5,"10",EL13= -2.75,"11",EL13= -3,"12",EL13= -3.25,"13",EL13= -3.5,"14",EL13= -3.75,"15",EL13=-4,"16")</f>
        <v>0</v>
      </c>
      <c r="EO13" s="38" t="n">
        <v>0</v>
      </c>
      <c r="EP13" s="11" t="str">
        <f aca="false">IF(EO13=0,"1","2")</f>
        <v>1</v>
      </c>
      <c r="EQ13" s="11" t="str">
        <f aca="false" t="array" ref="EQ13">_xlfn.IFS(EO13=0,"0", EO13=0.25, "1", EO13=0.5,"2", EO13=0.75,"3", EO13=1,"4",EO13=1.25,"5", EO13=1.5,"6", EO13=1.75,"7", EO13=2,"8", EO13=2.25,"9", EO13=2.25,"9",EO13=2.5,"10", EO13=2.75,"11", EO13=3,"12", EO13=3.25,"13", EO13=3.5,"14", EO13=3.75,"15",EO13=4,"16", EO13=-0.25, "17", bq=-0.5, "18")</f>
        <v>0</v>
      </c>
      <c r="ER13" s="38" t="n">
        <v>0</v>
      </c>
      <c r="ES13" s="11" t="str">
        <f aca="false">IF(ER13=0,"1","2")</f>
        <v>1</v>
      </c>
      <c r="ET13" s="11" t="str">
        <f aca="false" t="array" ref="ET13">_xlfn.IFS(ER13=0,"0", ER13=0.25, "1", ER13=0.5,"2", ER13=0.75,"3", ER13=1,"4",ER13=1.25,"5", ER13=1.5,"6", ER13=1.75,"7", ER13=2,"8", ER13=2.25,"9", ER13=2.25,"9",ER13=2.5,"10", ER13=2.75,"11", ER13=3,"12", ER13=3.25,"13", ER13=3.5,"14", ER13=3.75,"15",ER13=4,"16", ER13=-0.25, "17", bq=-0.5, "18")</f>
        <v>0</v>
      </c>
      <c r="EU13" s="39" t="n">
        <v>13</v>
      </c>
      <c r="EV13" s="14" t="str">
        <f aca="false">VLOOKUP(EU13,LEYENDA!$G$2:$H$8,2,TRUE())</f>
        <v>13-18</v>
      </c>
      <c r="EW13" s="14" t="str">
        <f aca="false" t="array" ref="EW13">_xlfn.IFS(EV13="0-5","1", EV13="6-12","2", EV13="13-18","3", EV13="19-24","4", EV13="25-36","5", EV13="37-48","6", EV13="49-60","7")</f>
        <v>3</v>
      </c>
    </row>
    <row r="14" customFormat="false" ht="13.5" hidden="false" customHeight="false" outlineLevel="0" collapsed="false">
      <c r="A14" s="1" t="n">
        <v>4</v>
      </c>
      <c r="B14" s="32" t="n">
        <v>1</v>
      </c>
      <c r="C14" s="33" t="n">
        <v>37258</v>
      </c>
      <c r="D14" s="6"/>
      <c r="E14" s="5" t="str">
        <f aca="false">VLOOKUP(A14,'286'!$A$3:$J$600,10,FALSE())</f>
        <v>ACEÑA RINCÓN, RAMÓN</v>
      </c>
      <c r="F14" s="4" t="str">
        <f aca="false">VLOOKUP(A14,'286'!$A$3:$I$1768,3,FALSE())</f>
        <v>ARINRA</v>
      </c>
      <c r="G14" s="6" t="n">
        <f aca="false">VLOOKUP(A14,'286'!$A$3:$I$1768,4,FALSE())</f>
        <v>32772</v>
      </c>
      <c r="H14" s="7" t="n">
        <f aca="false">YEAR(C14)-YEAR(G14)</f>
        <v>13</v>
      </c>
      <c r="I14" s="1" t="str">
        <f aca="false">VLOOKUP(H14,LEYENDA!$C$2:$D$6,2,TRUE())</f>
        <v>13-24</v>
      </c>
      <c r="J14" s="5" t="str">
        <f aca="false">VLOOKUP(A14,'286'!$A$3:$I$1768,7,FALSE())</f>
        <v>H</v>
      </c>
      <c r="K14" s="8" t="str">
        <f aca="false">VLOOKUP(A14,'286'!$A$3:$I$1768,2,FALSE())</f>
        <v>OD</v>
      </c>
      <c r="L14" s="4" t="str">
        <f aca="false">VLOOKUP(A14,'286'!$A$3:$I$1768,8,FALSE())</f>
        <v>D</v>
      </c>
      <c r="M14" s="4" t="str">
        <f aca="false">VLOOKUP(A14,'286'!$A$3:$I$1768,9,FALSE())</f>
        <v>I</v>
      </c>
      <c r="N14" s="8" t="str">
        <f aca="false">IF(R14=O14, "MISMA","CONTRARIA")</f>
        <v>CONTRARIA</v>
      </c>
      <c r="O14" s="8" t="str">
        <f aca="false" t="array" ref="O14">_xlfn.IFS(L14="D","1", L14="I","2")</f>
        <v>1</v>
      </c>
      <c r="P14" s="8" t="str">
        <f aca="false" t="array" ref="P14">_xlfn.IFS(K14="OD","1", K14="OI","2")</f>
        <v>1</v>
      </c>
      <c r="Q14" s="1" t="str">
        <f aca="false" t="array" ref="Q14">_xlfn.IFS(J14="M","1", J14="H","2")</f>
        <v>2</v>
      </c>
      <c r="R14" s="8" t="str">
        <f aca="false" t="array" ref="R14">_xlfn.IFS(M14="D","1", M14="I","2")</f>
        <v>2</v>
      </c>
      <c r="S14" s="1" t="str">
        <f aca="false" t="array" ref="S14">_xlfn.IFS(N14="CONTRARIA", "1",N14= "MISMA","2")</f>
        <v>1</v>
      </c>
      <c r="T14" s="1" t="str">
        <f aca="false" t="array" ref="T14">_xlfn.IFS(I14="0-12","1", I14="13-24","2", I14="25-40","3", I14="41-60","4", I14="61-100","5")</f>
        <v>2</v>
      </c>
      <c r="U14" s="9" t="n">
        <v>-0.5</v>
      </c>
      <c r="V14" s="1" t="str">
        <f aca="false">IF(U14="","",IF(AND(U14&gt;=-9,U14&lt;=-6.5),"-9 a -6,5",IF(AND(U14&gt;=-6,U14&lt;=-3.5),"-6 a -3,5",IF(AND(U14&gt;=-3,U14&lt;=-1),"-3 a -1",IF(U14=-0.5,"-0,5",IF(AND(U14&gt;=0,U14&lt;=2.5),"0 a 2,5",IF(AND(U14&gt;=3,U14&lt;=5.5),"3 a 5,5",IF(AND(U14&gt;=6,U14&lt;=8.5),"6 a 8,5",IF(AND(U14&gt;=9,U14&lt;=20),"9 a 20","Fuera de rango")))))))))</f>
        <v>-0,5</v>
      </c>
      <c r="W14" s="11" t="str">
        <f aca="false">IF(V14="","",IF(V14="-9 a -6,5",2,IF(V14="-6 a -3,5",3,IF(V14="-3 a -1",4,IF(V14="-0,5","NORMA",IF(V14="0 a 2,5",5,IF(V14="3 a 5,5",6,IF(V14="6 a 8,5",7,IF(V14="9 a 20",8,"Fuera de rango")))))))))</f>
        <v>NORMA</v>
      </c>
      <c r="X14" s="9" t="n">
        <v>0</v>
      </c>
      <c r="Y14" s="10" t="str">
        <f aca="false">IF(X14="","",IF(AND(X14&gt;=0,X14&lt;=4),"0 a 4",IF(AND(X14&gt;=4.5,X14&lt;=8.5),"4,5 a 8,5",IF(X14=9,"9",IF(AND(X14&gt;=9.5,X14&lt;=13),"9,5 a 13",IF(AND(X14&gt;=13.5,X14&lt;=20),"13,5 a 20",IF(AND(X14&gt;=20.5,X14&lt;=35),"20,5 a 35","Fuera de rango")))))))</f>
        <v>0 a 4</v>
      </c>
      <c r="Z14" s="11" t="n">
        <f aca="false">IF(Y14="","",IF(Y14="0 a 4",1,IF(Y14="4,5 a 8,5",2,IF(Y14="9","NORMA",IF(Y14="9,5 a 13",3,IF(Y14="13,5 a 20",4,IF(Y14="20,5 a 35",5,"Fuera de rango")))))))</f>
        <v>1</v>
      </c>
      <c r="AA14" s="9" t="n">
        <v>15</v>
      </c>
      <c r="AB14" s="10" t="str">
        <f aca="false">IF(AA14="","",IF(AND(AA14&gt;=0,AA14&lt;=9),"0 a 9",IF(AND(AA14&gt;=9.5,AA14&lt;=18.5),"9,5 a 18,5",IF(AA14=19,"19",IF(AND(AA14&gt;=19.5,AA14&lt;=28),"19,5 a 28",IF(AND(AA14&gt;=28.5,AA14&lt;=40),"28,5 a 40","Fuera de rango"))))))</f>
        <v>9,5 a 18,5</v>
      </c>
      <c r="AC14" s="11" t="n">
        <f aca="false" t="array" ref="AC14">_xlfn.IFS(AB14="","",AB14="0 a 9",1,AB14="9,5 a 18,5",2,AB14="19","NORMA",AB14="19,5 a 28",3,AB14="28,5 a 40",4,TRUE(),"Fuera de rango")</f>
        <v>2</v>
      </c>
      <c r="AD14" s="9" t="n">
        <v>5</v>
      </c>
      <c r="AE14" s="10" t="str">
        <f aca="false">IF(AD14="","",IF(AND(AD14&gt;=-10,AD14&lt;=0),"De -10 a 0",IF(AND(AD14&gt;=0.5,AD14&lt;=9.5),"0,5 a 9,5",IF(AD14=10,"10",IF(AND(AD14&gt;=10.5,AD14&lt;=20),"10,5 a 20",IF(AND(AD14&gt;=20.5,AD14&lt;=40),"20,5 a 40","Fuera de rango"))))))</f>
        <v>0,5 a 9,5</v>
      </c>
      <c r="AF14" s="12" t="n">
        <f aca="false">IF(AD14="","",IF(AND(AD14&gt;=-10,AD14&lt;=0),1,IF(AND(AD14&gt;=0.5,AD14&lt;=9.5),2,IF(AD14=10,"NORMA",IF(AND(AD14&gt;=10.5,AD14&lt;=20),3,IF(AND(AD14&gt;=20.5,AD14&lt;=40),4,""))))))</f>
        <v>2</v>
      </c>
      <c r="AG14" s="9" t="n">
        <v>9</v>
      </c>
      <c r="AH14" s="11" t="str">
        <f aca="false">IF(AG14="","",IF(AND(AG14&gt;=0,AG14&lt;=4),"0 a 4",IF(AND(AG14&gt;=4.5,AG14&lt;=8.5),"4,5 a 8,5",IF(AG14=9,"9",IF(AND(AG14&gt;=9.5,AG14&lt;=13),"9,5 a 13",IF(AND(AG14&gt;=13.5,AG14&lt;=25),"13,5 a 25","Fuera de rango"))))))</f>
        <v>9</v>
      </c>
      <c r="AI14" s="11" t="str">
        <f aca="false">IF(AH14="","",IF(AH14="0 a 4",1,IF(AH14="4,5 a 8,5",2,IF(AH14="9","NORMA",IF(AH14="9,5 a 13",3,IF(AH14="13,5 a 25",4,""))))))</f>
        <v>NORMA</v>
      </c>
      <c r="AJ14" s="9" t="n">
        <v>5</v>
      </c>
      <c r="AK14" s="10" t="str">
        <f aca="false">IF(AJ14="","",IF(AND(AJ14&gt;=-15,AJ14&lt;=-10.5),"-15 a -10,5",IF(AND(AJ14&gt;=-10,AJ14&lt;=-4),"-10 a -4",IF(AND(AJ14&gt;=-4.5,AJ14&lt;=0),"-4,5 a 0",IF(AND(AJ14&gt;=0.5,AJ14&lt;=4.5),"0,5 a 4,5",IF(AJ14=5,"5",IF(AND(AJ14&gt;=5.5,AJ14&lt;=10),"5,5 a 10",IF(AND(AJ14&gt;=10.5,AJ14&lt;=20),"10,5 a 20","Fuera de rango"))))))))</f>
        <v>5</v>
      </c>
      <c r="AL14" s="11" t="str">
        <f aca="false">IF(AK14="","",IF(AK14="-15 a -10,5",1,IF(AK14="-10 a -4",2,IF(AK14="-4,5 a 0",3,IF(AK14="0,5 a 4,5",4,IF(AK14="5","NORMA",IF(AK14="5,5 a 10",5,IF(AK14="10,5 a 20",6,"Error"))))))))</f>
        <v>NORMA</v>
      </c>
      <c r="AM14" s="9" t="n">
        <v>0</v>
      </c>
      <c r="AN14" s="10" t="str">
        <f aca="false">IF(AM14="","",IF(AND(AM14&gt;=-7.5,AM14&lt;=-5.5),"-7,5 a -5,5",IF(AND(AM14&gt;=-5,AM14&lt;=-3),"-5 a -3",IF(AND(AM14&gt;=-2.5,AM14&lt;=-0.5),"-2,5 a -0,5",IF(AM14=0,"0,00",IF(AND(AM14&gt;=0.5,AM14&lt;=2.5),"0,5 a 2,5",IF(AND(AM14&gt;=3,AM14&lt;=5),"3 a 5",IF(AND(AM14&gt;=5.5,AM14&lt;=7.5),"5,5 a 7,5",IF(AND(AM14&gt;=8,AM14&lt;=10),"8 a 10","Fuera de rango")))))))))</f>
        <v>0,00</v>
      </c>
      <c r="AO14" s="11" t="str">
        <f aca="false">IF(AN14="","",IF(AN14="-7,5 a -5,5",1,IF(AN14="-5 a -3",2,IF(AN14="-2,5 a -0,5",3,IF(AN14="0,00","NORMA",IF(AN14="0,5 a 2,5",4,IF(AN14="3 a 5",5,IF(AN14="5,5 a 7,5",6,IF(AN14="8 a 10",7,"Error")))))))))</f>
        <v>NORMA</v>
      </c>
      <c r="AP14" s="9" t="n">
        <v>-6</v>
      </c>
      <c r="AQ14" s="10" t="str">
        <f aca="false">IF(AP14="","",IF(AND(AP14&gt;=-20,AP14&lt;=-9.5),"-20 a -9,5",IF(AND(AP14&gt;=-9,AP14&lt;=-6.5),"-9 a -6,5",IF(AP14=-6,"-6",IF(AND(AP14&gt;=-5.5,AP14&lt;=-3),"-5,5 a -3",IF(AND(AP14&gt;=-2.5,AP14&lt;=0),"-2,5 a 0",IF(AND(AP14&gt;=0.5,AP14&lt;=3),"0,5 a 3",IF(AND(AP14&gt;=3.5,AP14&lt;=6),"3,5 a 6",IF(AND(AP14&gt;=6.5,AP14&lt;=9),"6,5 a 9",IF(AND(AP14&gt;=9.5,AP14&lt;=20),"9,5 a 20","Fuera de rango"))))))))))</f>
        <v>-6</v>
      </c>
      <c r="AR14" s="11" t="str">
        <f aca="false">IF(AQ14="","",IF(AQ14="-20 a -9,5",1,IF(AQ14="-9 a -6,5",2,IF(AQ14="-6","NORMA",IF(AQ14="-5,5 a -3",3,IF(AQ14="-2,5 a 0",4,IF(AQ14="0,5 a 3",5,IF(AQ14="3,5 a 6",6,IF(AQ14="6,5 a 9",7,IF(AQ14="9,5 a 20",8,""))))))))))</f>
        <v>NORMA</v>
      </c>
      <c r="AS14" s="9" t="n">
        <v>2</v>
      </c>
      <c r="AT14" s="10" t="str">
        <f aca="false">IF(AS14="","",IF(AND(AS14&gt;=-16,AS14&lt;=-14),"-16 a -14",IF(AND(AS14&gt;=-13.5,AS14&lt;=-11.5),"-13,5 a -11,5",IF(AND(AS14&gt;=-11,AS14&lt;=-9),"-11 a -9",IF(AND(AS14&gt;=-8.5,AS14&lt;=-6.5),"-8,5 a -6,5",IF(AND(AS14&gt;=-6,AS14&lt;=-4),"-6 a -4",IF(AND(AS14&gt;=-3.5,AS14&lt;=-1.5),"-3,5 a -1,5",IF(AND(AS14&gt;=-1,AS14&lt;=1),"-1 a 1",IF(AND(AS14&gt;=1.5,AS14&lt;=3.5),"1,5 a 3,5",IF(AND(AS14&gt;=4,AS14&lt;=6),"4 a 6",IF(AND(AS14&gt;=6.5,AS14&lt;=8.5),"6,5 a 8,5",IF(AND(AS14&gt;=9,AS14&lt;=11),"9 a 11",IF(AND(AS14&gt;=11.5,AS14&lt;=13.5),"11,5 a 13,5",IF(AND(AS14&gt;=14,AS14&lt;=16),"14 a 16",IF(AND(AS14&gt;=16.5,AS14&lt;=18.5),"16,5 a 18,5",IF(AND(AS14&gt;=19,AS14&lt;=21),"19 a 21","Fuera de rango"))))))))))))))))</f>
        <v>1,5 a 3,5</v>
      </c>
      <c r="AU14" s="11" t="n">
        <f aca="false" t="array" ref="AU14">IF(AT14="","",_xlfn.IFS(AT14="-16 a -14",1,AT14="-13,5 a -11,5",2,AT14="-11 a -9",3,AT14="-8,5 a -6,5",4,AT14="-6 a -4",5,AT14="-3,5 a -1,5",6,AT14="-1 a 1",7,AT14="1,5 a 3,5",8,AT14="4 a 6","NORMA",AT14="6,5 a 8,5",9,AT14="9 a 11",10,AT14="11,5 a 13,5",11,AT14="14 a 16",12,AT14="16,5 a 18,5",13,AT14="19 a 21",14,TRUE(),""))</f>
        <v>8</v>
      </c>
      <c r="AV14" s="9" t="n">
        <v>0.75</v>
      </c>
      <c r="AW14" s="10" t="str">
        <f aca="false">IF(AV14="","",IF(AND(AV14&gt;=-1,AV14&lt;=-0.5),"-1 a -0,5",IF(AND(AV14&gt;-0.5,AV14&lt;=0),"De -0,5 a 0",IF(AND(AV14&gt;=0.25,AV14&lt;=0.75),"0,25 a 0,75",IF(AND(AV14&gt;=1,AV14&lt;=1.5),"1 a 1,5",IF(AND(AV14&gt;=1.75,AV14&lt;=2.25),"1,75 a 2,25",IF(AND(AV14&gt;=2.5,AV14&lt;=3),"2,5 a 3",IF(AND(AV14&gt;=3.25,AV14&lt;=3.75),"3,25 a 3,75","Fuera de rango"))))))))</f>
        <v>0,25 a 0,75</v>
      </c>
      <c r="AX14" s="11" t="str">
        <f aca="false">IF(AW14="","",IF(OR(AW14="-1 a -0,5",AW14="-1 a -0.5"),1,IF(OR(AW14="De -0,5 a 0",AW14="-0,5 a 0",AW14="De -0.5 a 0"),2,IF(OR(AW14="0,25 a 0,75",AW14="0.25 a 0.75"),"NORMA",IF(OR(AW14="1 a 1,5",AW14="1 a 1.5"),3,IF(OR(AW14="1,75 a 2,25",AW14="1.75 a 2.25"),4,IF(OR(AW14="2,5 a 3",AW14="2.5 a 3"),5,IF(OR(AW14="3,25 a 3,75",AW14="3.25 a 3.75"),6,""))))))))</f>
        <v>NORMA</v>
      </c>
      <c r="AY14" s="9" t="n">
        <v>-8</v>
      </c>
      <c r="AZ14" s="10" t="str">
        <f aca="false">IF(AY14="","",IF(AND(AY14&gt;=-20,AY14&lt;=-9.5),"-20 a -9,5",IF(AND(AY14&gt;=-9,AY14&lt;=-6.5),"-9 a -6,5",IF(AY14=-6,"-6",IF(AND(AY14&gt;=-5.5,AY14&lt;=-3),"-5,5 a -3",IF(AND(AY14&gt;=-2.5,AY14&lt;=0),"-2,5 a 0",IF(AND(AY14&gt;=0.5,AY14&lt;=3),"0,5 a 3",IF(AND(AY14&gt;=3.5,AY14&lt;=6),"3,5 a 6","Fuera de rango"))))))))</f>
        <v>-9 a -6,5</v>
      </c>
      <c r="BA14" s="11" t="n">
        <f aca="false">IF(AZ14="","",IF(AZ14="-20 a -9,5",1,IF(AZ14="-9 a -6,5",2,IF(AZ14="-6","NORMA",IF(AZ14="-5,5 a -3",3,IF(AZ14="-2,5 a 0",4,IF(AZ14="0,5 a 3",5,IF(AZ14="3,5 a 6",6,""))))))))</f>
        <v>2</v>
      </c>
      <c r="BB14" s="9" t="n">
        <v>0</v>
      </c>
      <c r="BC14" s="10" t="str">
        <f aca="false" t="array" ref="BC14">IF(BB14="","",_xlfn.IFS(AND(BB14&gt;=0,BB14&lt;=2),"0 a 2",AND(BB14&gt;=2.5,BB14&lt;=4.5),"2,5 a 4,5",AND(BB14&gt;=5,BB14&lt;=7),"5 a 7",AND(BB14&gt;=7.5,BB14&lt;=9.5),"7,5 a 9,5",AND(BB14&gt;=10,BB14&lt;=12),"10 a 12",AND(BB14&gt;=12.5,BB14&lt;=14.5),"12,5 a 14,5",BB14=15,"15",AND(BB14&gt;=15.5,BB14&lt;=17.5),"15,5 a 17,5",AND(BB14&gt;=18,BB14&lt;=20),"18 a 20",AND(BB14&gt;=20.5,BB14&lt;=22.5),"20,5 a 22,5",AND(BB14&gt;=23,BB14&lt;=25),"23 a 25",TRUE(),"Fuera de rango"))</f>
        <v>0 a 2</v>
      </c>
      <c r="BD14" s="11" t="n">
        <f aca="false" t="array" ref="BD14">IF(BC14="","",_xlfn.IFS(BC14="0 a 2",1,BC14="2,5 a 4,5",2,BC14="5 a 7",3,BC14="7,5 a 9,5",4,BC14="10 a 12",5,BC14="12,5 a 14,5",6,BC14="15","NORMA",BC14="15,5 a 17,5",7,BC14="18 a 20",8,BC14="20,5 a 22,5",9,BC14="23 a 25",10,TRUE(),"Fuera de rango"))</f>
        <v>1</v>
      </c>
      <c r="BE14" s="9" t="n">
        <v>27</v>
      </c>
      <c r="BF14" s="10" t="str">
        <f aca="false">IF(BE14="","",IF(AND(BE14&gt;=-20,BE14&lt;=-10),"-20 a -10",IF(AND(BE14&gt;=-9.5,BE14&lt;=0.5),"-9,5 a 0,5",IF(AND(BE14&gt;=1,BE14&lt;=11),"1 a 11",IF(AND(BE14&gt;=11.5,BE14&lt;=20.5),"11,5 a 20,5",IF(BE14=21,"21",IF(AND(BE14&gt;=21.5,BE14&lt;=31.5),"21,5 a 31,5",IF(AND(BE14&gt;=32,BE14&lt;=42),"32 a 42","Fuera de rango"))))))))</f>
        <v>21,5 a 31,5</v>
      </c>
      <c r="BG14" s="11" t="n">
        <f aca="false">IF(BF14="","",IF(BF14="-20 a -10",1,IF(BF14="-9,5 a 0,5",2,IF(BF14="1 a 11",3,IF(BF14="11,5 a 20,5",4,IF(BF14="21","NORMA",IF(BF14="21,5 a 31,5",5,IF(BF14="32 a 42",6,""))))))))</f>
        <v>5</v>
      </c>
      <c r="BH14" s="9" t="n">
        <v>12</v>
      </c>
      <c r="BI14" s="10" t="str">
        <f aca="false">IF(BH14="","",IF(AND(BH14&gt;=-20,BH14&lt;=-15),"-20 a -15",IF(AND(BH14&gt;=-14.5,BH14&lt;=-9.5),"-14,5 a -9,5",IF(AND(BH14&gt;=-9,BH14&lt;=-4),"-9 a -4",IF(AND(BH14&gt;=-3.5,BH14&lt;=2.5),"-3,5 a 2,5",IF(AND(BH14&gt;=3,BH14&lt;=8),"3 a 8",IF(AND(BH14&gt;=8.5,BH14&lt;=14.5),"8,5 a 14,5",IF(BH14=15,"15",IF(AND(BH14&gt;=15.5,BH14&lt;=20.5),"15,5 a 20,5",IF(AND(BH14&gt;=21,BH14&lt;=26),"21 a 26","Fuera de rango"))))))))))</f>
        <v>8,5 a 14,5</v>
      </c>
      <c r="BJ14" s="11" t="n">
        <f aca="false">IF(BI14="","",IF(BI14="-20 a -15",1,IF(BI14="-14,5 a -9,5",2,IF(BI14="-9 a -4",3,IF(BI14="-3,5 a 2,5",4,IF(BI14="3 a 8",5,IF(BI14="8,5 a 14,5",6,IF(BI14="15","NORMA",IF(BI14="15,5 a 20,5",7,IF(BI14="21 a 26",8,IF(BI14="26,5 a 31,5",9,"")))))))))))</f>
        <v>6</v>
      </c>
      <c r="BK14" s="9" t="n">
        <v>0</v>
      </c>
      <c r="BL14" s="10" t="str">
        <f aca="false">IF(BK14="","",IF(AND(BK14&gt;=0,BK14&lt;=2),"0 - 2",IF(AND(BK14&gt;=2.5,BK14&lt;=4.5),"2,5 - 4,5",IF(AND(BK14&gt;=5,BK14&lt;=7),"5 - 7",IF(AND(BK14&gt;=7.5,BK14&lt;=9.5),"7,5 - 9,5",IF(AND(BK14&gt;=10,BK14&lt;=12),"10 - 12",IF(AND(BK14&gt;=12.5,BK14&lt;=13.5),"12,5 - 13,5",IF(BK14=14,"14",IF(AND(BK14&gt;=14.5,BK14&lt;=16.5),"14,5 - 16,5",IF(AND(BK14&gt;=17,BK14&lt;=19),"17 - 19",IF(AND(BK14&gt;=19.5,BK14&lt;=21.5),"19,5 - 21,5",IF(AND(BK14&gt;=22,BK14&lt;=24),"22 - 24",IF(AND(BK14&gt;=24.5,BK14&lt;=26.5),"24,5 - 26,5",IF(AND(BK14&gt;=27,BK14&lt;=29),"27 - 29",IF(AND(BK14&gt;=29.5,BK14&lt;=30),"29,5 - 30","Fuera de rango")))))))))))))))</f>
        <v>0 - 2</v>
      </c>
      <c r="BM14" s="11" t="n">
        <f aca="false">IF(BL14="","",IF(BL14="0 - 2",1,IF(BL14="2,5 - 4,5",2,IF(BL14="5 - 7",3,IF(BL14="7,5 - 9,5",4,IF(BL14="10 - 12",5,IF(BL14="12,5 - 13,5",6,IF(BL14="14","NORMA",IF(BL14="14,5 - 16,5",7,IF(BL14="17 - 19",8,IF(BL14="19,5 - 21,5",9,IF(BL14="22 - 24",10,IF(BL14="24,5 - 26,5",11,IF(BL14="27 - 29",12,IF(BL14="29,5 - 30",13,"")))))))))))))))</f>
        <v>1</v>
      </c>
      <c r="BN14" s="9" t="n">
        <v>24</v>
      </c>
      <c r="BO14" s="10" t="str">
        <f aca="false">IF(BN14="","",IF(AND(BN14&gt;=-20,BN14&lt;=-10),"-20 a -10",IF(AND(BN14&gt;=-9.5,BN14&lt;=0.5),"-9,5 a 0,5",IF(AND(BN14&gt;=1,BN14&lt;=11),"1 a 11",IF(AND(BN14&gt;=11.5,BN14&lt;=21.5),"11,5 a 21,5",IF(BN14=22,"22",IF(AND(BN14&gt;=22.5,BN14&lt;=32.5),"22,5 a 32,5",IF(AND(BN14&gt;=33,BN14&lt;=43),"33 a 43","Fuera de rango"))))))))</f>
        <v>22,5 a 32,5</v>
      </c>
      <c r="BP14" s="11" t="n">
        <f aca="false">IF(BO14="","",IF(BO14="-20 a -10",1,IF(BO14="-9,5 a 0,5",2,IF(BO14="1 a 11",3,IF(BO14="11,5 a 21,5",4,IF(BO14="22","NORMA",IF(BO14="22,5 a 32,5",5,IF(BO14="33 a 43",6,""))))))))</f>
        <v>5</v>
      </c>
      <c r="BQ14" s="9" t="n">
        <v>8</v>
      </c>
      <c r="BR14" s="10" t="str">
        <f aca="false">IF(BQ14="","",IF(AND(BQ14&gt;=-20,BQ14&lt;=-15),"-20 a -15",IF(AND(BQ14&gt;=-14.5,BQ14&lt;=-9.5),"-14,5 a -9,5",IF(AND(BQ14&gt;=-9,BQ14&lt;=-4),"-9 a -4",IF(AND(BQ14&gt;=-3.5,BQ14&lt;=2.5),"-3,5 a 2,5",IF(AND(BQ14&gt;=3,BQ14&lt;=8),"3 a 8",IF(AND(BQ14&gt;=8.5,BQ14&lt;=13.5),"8,5 a 13,5",IF(AND(BQ14&gt;=14,BQ14&lt;=17.5),"14 a 17,5",IF(BQ14=18,"18",IF(AND(BQ14&gt;=18.5,BQ14&lt;=23.5),"18,5 a 23,5",IF(AND(BQ14&gt;=24,BQ14&lt;=29),"24 a 29",IF(AND(BQ14&gt;=29.5,BQ14&lt;=34.5),"29,5 a 34,5",IF(AND(BQ14&gt;=35,BQ14&lt;=40),"35 a 40","Fuera de rango")))))))))))))</f>
        <v>3 a 8</v>
      </c>
      <c r="BS14" s="11" t="n">
        <f aca="false">IF(BR14="","",IF(BR14="-20 a -15",1,IF(BR14="-14,5 a -9,5",2,IF(BR14="-9 a -4",3,IF(BR14="-3,5 a 2,5",4,IF(BR14="3 a 8",5,IF(BR14="8,5 a 13,5",6,IF(BR14="14 a 17,5",7,IF(BR14="18","NORMA",IF(BR14="18,5 a 23,5",8,IF(BR14="24 a 29",9,IF(BR14="29,5 a 34,5",10,IF(BR14="35 a 40",11,"")))))))))))))</f>
        <v>5</v>
      </c>
      <c r="BT14" s="9" t="n">
        <v>1</v>
      </c>
      <c r="BU14" s="10" t="str">
        <f aca="false">IF(BT14="","",IF(AND(BT14&gt;=-20,BT14&lt;=-18),"-20 a -18",IF(AND(BT14&gt;=-17.5,BT14&lt;=-15.5),"-17,5 a -15,5",IF(AND(BT14&gt;=-15,BT14&lt;=-13),"-15 a -13",IF(AND(BT14&gt;=-12.5,BT14&lt;=-10.5),"-12,5 a -10,5",IF(AND(BT14&gt;=-10,BT14&lt;=-8),"-10 a -8",IF(AND(BT14&gt;=-7.5,BT14&lt;=-5.5),"-7,5 a -5,5",IF(AND(BT14&gt;=-5,BT14&lt;=-3),"-5 a -3",IF(AND(BT14&gt;=-2.5,BT14&lt;=-0.5),"-2,5 a -0,5",IF(BT14=0,"0",IF(AND(BT14&gt;=0.5,BT14&lt;=2.5),"0,5 a 2,5",IF(AND(BT14&gt;=3,BT14&lt;=5),"3 a 5",IF(AND(BT14&gt;=5.5,BT14&lt;=7.5),"5,5 a 7,5",IF(AND(BT14&gt;=8,BT14&lt;=10),"8 a 10",IF(AND(BT14&gt;=10.5,BT14&lt;=12.5),"10,5 a 12,5",IF(AND(BT14&gt;=13,BT14&lt;=15),"13 a 15",IF(AND(BT14&gt;=15.5,BT14&lt;=17.5),"15,5 a 17,5",IF(AND(BT14&gt;=18,BT14&lt;=20),"18 a 20","Fuera de rango"))))))))))))))))))</f>
        <v>0,5 a 2,5</v>
      </c>
      <c r="BV14" s="11" t="n">
        <f aca="false">IF(BT14="","",IF(BT14=0,"NORMA",IF(AND(BT14&gt;=-20,BT14&lt;=-18),2,IF(AND(BT14&gt;=-17.5,BT14&lt;=-15.5),2,IF(AND(BT14&gt;=-15,BT14&lt;=-13),3,IF(AND(BT14&gt;=-12.5,BT14&lt;=-10.5),4,IF(AND(BT14&gt;=-10,BT14&lt;=-8),5,IF(AND(BT14&gt;=-7.5,BT14&lt;=-5.5),6,IF(AND(BT14&gt;=-5,BT14&lt;=-3),7,IF(AND(BT14&gt;=-2.5,BT14&lt;=-0.5),8,IF(AND(BT14&gt;=0.5,BT14&lt;=2.5),9,IF(AND(BT14&gt;=3,BT14&lt;=5),10,IF(AND(BT14&gt;=5.5,BT14&lt;=7.5),11,IF(AND(BT14&gt;=8,BT14&lt;=10),12,IF(AND(BT14&gt;=10.5,BT14&lt;=12.5),13,IF(AND(BT14&gt;=13,BT14&lt;=15),14,IF(AND(BT14&gt;=15.5,BT14&lt;=17.5),15,IF(AND(BT14&gt;=18,BT14&lt;=20),16,"Fuera de rango"))))))))))))))))))</f>
        <v>9</v>
      </c>
      <c r="BW14" s="9" t="n">
        <v>-4.75</v>
      </c>
      <c r="BX14" s="10" t="n">
        <f aca="false">18.5- (0.3*H14)</f>
        <v>14.6</v>
      </c>
      <c r="BY14" s="10" t="n">
        <f aca="false">(BW14)-(BX14)</f>
        <v>-19.35</v>
      </c>
      <c r="BZ14" s="10" t="str">
        <f aca="false">IF(BY14="","",IF(BY14&lt;-27.5,"De -30 a -28",IF(BY14&lt;-25,"De -27,5 a -25,5",IF(BY14&lt;-22.5,"De -25 a -23",IF(BY14&lt;-20,"De -22,5 a -20,5",IF(BY14&lt;-17.5,"De -20 a -18",IF(BY14&lt;-15,"De -17,5 a -15,5",IF(BY14&lt;-12.5,"De -15 a -13",IF(BY14&lt;-10,"De -12,5 a -10,5",IF(BY14&lt;-7.5,"De -10 a -8",IF(BY14&lt;-5,"De -7,5 a -5,5",IF(BY14&lt;-2.5,"De -5 a -3",IF(BY14&lt;0,"De -2,5 a -0,5",IF(BY14&lt;2.5,"De 0 a 2",IF(BY14&lt;5,"De 2,5 a 4,5",IF(BY14&lt;7.5,"De 5 a 7",IF(BY14&lt;10,"De 7,5 a 9,5",IF(BY14&lt;12.5,"De 10 a 12",IF(BY14&lt;15,"De 12,5 a 14,5",IF(BY14&lt;17.5,"De 15 a 17",IF(BY14&lt;20,"De 17,5 a 19,5",IF(BY14&lt;22.5,"De 20 a 22",IF(BY14&lt;25,"De 22,5 a 24,5",IF(BY14&lt;27.5,"De 25 a 27","De 27,5 a 30"))))))))))))))))))))))))</f>
        <v>De -20 a -18</v>
      </c>
      <c r="CA14" s="12" t="n">
        <f aca="false">IF(BY14="","",IF(BY14&lt;=-28,1,IF(BY14&lt;=-25.5,2,IF(BY14&lt;=-23,3,IF(BY14&lt;=-20.5,4,IF(BY14&lt;=-18,5,IF(BY14&lt;=-15.5,6,IF(BY14&lt;=-13,7,IF(BY14&lt;=-10.5,8,IF(BY14&lt;=-8,9,IF(BY14&lt;=-5.5,10,IF(BY14&lt;=-3,11,IF(BY14&lt;=-0.5,12,IF(BY14&lt;=2,13,IF(BY14&lt;=4.5,14,IF(BY14&lt;=7,15,IF(BY14&lt;=9.5,16,IF(BY14&lt;=12,17,IF(BY14&lt;=14.5,18,IF(BY14&lt;=17,19,IF(BY14&lt;=19.5,20,IF(BY14&lt;=22,21,IF(BY14&lt;=24.5,22,IF(BY14&lt;=27,23,IF(BY14&lt;=30,24,"Fuera de rango")))))))))))))))))))))))))</f>
        <v>5</v>
      </c>
      <c r="CB14" s="9" t="n">
        <v>-4.75</v>
      </c>
      <c r="CC14" s="10" t="n">
        <f aca="false">18.5- (0.3*H14)</f>
        <v>14.6</v>
      </c>
      <c r="CD14" s="10" t="n">
        <f aca="false">(CB14)-(CC14)</f>
        <v>-19.35</v>
      </c>
      <c r="CE14" s="10" t="str">
        <f aca="false">IF(CD14="","",IF(CD14&lt;-27.5,"De -30 a -28",IF(CD14&lt;-25,"De -27,5 a -25,5",IF(CD14&lt;-22.5,"De -25 a -23",IF(CD14&lt;-20,"De -22,5 a -20,5",IF(CD14&lt;-17.5,"De -20 a -18",IF(CD14&lt;-15,"De -17,5 a -15,5",IF(CD14&lt;-12.5,"De -15 a -13",IF(CD14&lt;-10,"De -12,5 a -10,5",IF(CD14&lt;-7.5,"De -10 a -8",IF(CD14&lt;-5,"De -7,5 a -5,5",IF(CD14&lt;-2.5,"De -5 a -3",IF(CD14&lt;0,"De -2,5 a -0,5",IF(CD14&lt;=2,"De 0 a 2",IF(CD14&lt;=4.5,"De 2,5 a 4,5",IF(CD14&lt;=7,"De 5 a 7",IF(CD14&lt;=9.5,"De 7,5 a 9,5",IF(CD14&lt;=12,"De 10 a 12",IF(CD14&lt;=14.5,"De 12,5 a 14,5",IF(CD14&lt;=17,"De 15 a 17",IF(CD14&lt;=19.5,"De 17,5 a 19,5",IF(CD14&lt;=22,"De 20 a 22",IF(CD14&lt;=24.5,"De 22,5 a 24,5",IF(CD14&lt;=27,"De 25 a 27","De 27,5 a 30"))))))))))))))))))))))))</f>
        <v>De -20 a -18</v>
      </c>
      <c r="CF14" s="12" t="n">
        <f aca="false">IF(CD14="","",IF(CD14&lt;-27.5,1,IF(CD14&lt;-25,2,IF(CD14&lt;-22.5,3,IF(CD14&lt;-20,4,IF(CD14&lt;-17.5,5,IF(CD14&lt;-15,6,IF(CD14&lt;-12.5,7,IF(CD14&lt;-10,8,IF(CD14&lt;-7.5,9,IF(CD14&lt;-5,10,IF(CD14&lt;-2.5,11,IF(CD14&lt;0,12,IF(CD14&lt;2.5,13,IF(CD14&lt;5,14,IF(CD14&lt;7.5,15,IF(CD14&lt;10,16,IF(CD14&lt;12.5,17,IF(CD14&lt;15,18,IF(CD14&lt;17.5,19,IF(CD14&lt;20,20,IF(CD14&lt;22.5,21,IF(CD14&lt;25,22,IF(CD14&lt;27.5,23,24))))))))))))))))))))))))</f>
        <v>5</v>
      </c>
      <c r="CG14" s="9" t="n">
        <v>-2.5</v>
      </c>
      <c r="CH14" s="10" t="str">
        <f aca="false">IF(CG14="","",IF(AND(CG14&gt;=-10,CG14&lt;=-9.5),"-10 a -9,5",IF(AND(CG14&gt;-9.5,CG14&lt;=-8.5),"-9 a -8,5",IF(AND(CG14&gt;-8.5,CG14&lt;=-7.5),"-8 a -7,5",IF(AND(CG14&gt;-7.5,CG14&lt;=-6.5),"-7 a -6,5",IF(AND(CG14&gt;-6.5,CG14&lt;=-5.5),"-6 a -5,5",IF(AND(CG14&gt;-5.5,CG14&lt;=-4.5),"-5 a -4,5",IF(AND(CG14&gt;-4.5,CG14&lt;=-3.5),"-4 a -3,5",IF(AND(CG14&gt;-3.5,CG14&lt;=-2.5),"-3 a -2,5",IF(CG14=-2.25,"-2,25",IF(AND(CG14&gt;-2.5,CG14&lt;=-1.5),"-2 a -1,5",IF(AND(CG14&gt;-1.5,CG14&lt;=-0.5),"-1 a -0,5",IF(AND(CG14&gt;-0.5,CG14&lt;=0.5),"0 a 0,5",IF(AND(CG14&gt;0.5,CG14&lt;=1.5),"1 a 1,5",IF(AND(CG14&gt;1.5,CG14&lt;=2.5),"2 a 2,5",IF(AND(CG14&gt;2.5,CG14&lt;=3.5),"3 a 3,5",IF(AND(CG14&gt;3.5,CG14&lt;=4.5),"4 a 4,5",IF(AND(CG14&gt;4.5,CG14&lt;=5.5),"5 a 5,5",IF(AND(CG14&gt;5.5,CG14&lt;=6.5),"6 a 6,5",IF(AND(CG14&gt;6.5,CG14&lt;=7.5),"7 a 7,5",IF(AND(CG14&gt;7.5,CG14&lt;=8.5),"8 a 8,5",IF(AND(CG14&gt;8.5,CG14&lt;=9.5),"9 a 9,5",IF(CG14&gt;=10,"10","Fuera de rango")))))))))))))))))))))))</f>
        <v>-3 a -2,5</v>
      </c>
      <c r="CI14" s="11" t="n">
        <f aca="false">IF(CG14="","",IF(CG14=-2.25,"NORMA",IF(CG14&lt;=-9.5,1,IF(CG14&lt;=-8.5,2,IF(CG14&lt;=-7.5,3,IF(CG14&lt;=-6.5,4,IF(CG14&lt;=-5.5,5,IF(CG14&lt;=-4.5,6,IF(CG14&lt;=-3.5,7,IF(CG14&lt;=-2.5,8,IF(CG14&lt;=-1.5,9,IF(CG14&lt;=-0.5,10,IF(CG14&lt;=0.5,11,IF(CG14&lt;=1.5,12,IF(CG14&lt;=2.5,13,IF(CG14&lt;=3.5,14,IF(CG14&lt;=4.5,15,IF(CG14&lt;=5.5,16,IF(CG14&lt;=6.5,17,IF(CG14&lt;=7.5,18,IF(CG14&lt;=8.5,19,IF(CG14&lt;=9.5,20,IF(CG14=10,21,"Fuera de rango")))))))))))))))))))))))</f>
        <v>8</v>
      </c>
      <c r="CJ14" s="9" t="n">
        <v>3</v>
      </c>
      <c r="CK14" s="10" t="str">
        <f aca="false">IF(CJ14="","",IF(AND(CJ14&gt;=-6,CJ14&lt;=-5.5),"-6 a -5,5",IF(AND(CJ14&gt;-5.5,CJ14&lt;=-4.5),"-5 a -4,5",IF(AND(CJ14&gt;-4.5,CJ14&lt;=-3.5),"-4 a -3,5",IF(AND(CJ14&gt;-3.5,CJ14&lt;=-2.5),"-3 a -2,5",IF(AND(CJ14&gt;-2.5,CJ14&lt;=-1.5),"-2 a -1,5",IF(AND(CJ14&gt;-1.5,CJ14&lt;=-0.5),"-1 a -0,5",IF(AND(CJ14&gt;-0.5,CJ14&lt;=0.5),"0 a 0,5",IF(AND(CJ14&gt;0.5,CJ14&lt;=1.5),"1 a 1,5",IF(AND(CJ14&gt;1.5,CJ14&lt;2.5),"2",IF(AND(CJ14&gt;=2.5,CJ14&lt;=3),"2,5 a 3",IF(AND(CJ14&gt;3,CJ14&lt;=4),"3,5 a 4",IF(AND(CJ14&gt;4,CJ14&lt;=5),"4,5 a 5",IF(AND(CJ14&gt;5,CJ14&lt;=6),"5,5 a 6",IF(AND(CJ14&gt;6,CJ14&lt;=7),"6,5 a 7",IF(AND(CJ14&gt;7,CJ14&lt;=8),"7,5 a 8",IF(AND(CJ14&gt;8,CJ14&lt;=9.5),"8,5 a 9,5",IF(CJ14=10,"10","Fuera de rango"))))))))))))))))))</f>
        <v>2,5 a 3</v>
      </c>
      <c r="CL14" s="11" t="n">
        <f aca="false">IF(CK14="","",IF(OR(CK14="-6 a -5,5",CK14="-6 - -5,5"),1,IF(OR(CK14="-5 a -4,5",CK14="-5 - -4,5"),2,IF(OR(CK14="-4 a -3,5",CK14="-4 - -3,5"),3,IF(OR(CK14="-3 a -2,5",CK14="-3 - -2,5"),4,IF(OR(CK14="-2 a -1,5",CK14="-2 - -1,5"),5,IF(OR(CK14="-1 a -0,5",CK14="-1 - -0,5"),6,IF(OR(CK14="0 a 0,5",CK14="0 - 0,5"),7,IF(OR(CK14="1 a 1,5",CK14="1 - 1,5"),8,IF(CK14="2","NORMA",IF(OR(CK14="2,5 a 3",CK14="2,5 - 3"),9,IF(OR(CK14="3,5 a 4",CK14="3,5 - 4"),10,IF(OR(CK14="4,5 a 5",CK14="4,5 - 5"),11,IF(OR(CK14="5,5 a 6",CK14="5,5 - 6"),12,IF(OR(CK14="6,5 a 7",CK14="6,5 - 7"),13,IF(OR(CK14="7,5 a 8",CK14="7,5 - 8"),14,IF(OR(CK14="8,5 a 9",CK14="8,5 - 9,5",CK14="9 a 9,5"),15,IF(CK14="10",15,IF(OR(CK14="0,5 a 1",CK14="0,5 - 1"),7,"Fuera de rango")))))))))))))))))))</f>
        <v>9</v>
      </c>
      <c r="CM14" s="10" t="n">
        <v>0</v>
      </c>
      <c r="CN14" s="10" t="str">
        <f aca="false">IF(CM14=0,"0", " ")</f>
        <v>0</v>
      </c>
      <c r="CO14" s="10" t="str">
        <f aca="false">IF(CM14&gt;0,"EME"," ")</f>
        <v> </v>
      </c>
      <c r="CP14" s="10" t="n">
        <v>0</v>
      </c>
      <c r="CQ14" s="10" t="str">
        <f aca="false">IF(CP14&gt;0,"0", " ")</f>
        <v> </v>
      </c>
      <c r="CR14" s="10" t="str">
        <f aca="false">IF(CP14&gt;0,"EME"," ")</f>
        <v> </v>
      </c>
      <c r="CS14" s="9" t="n">
        <v>0</v>
      </c>
      <c r="CT14" s="10" t="str">
        <f aca="false">IF(CS14&gt;0,"1", " ")</f>
        <v> </v>
      </c>
      <c r="CU14" s="10" t="str">
        <f aca="false">IF(CS14&gt;0,"HIP"," ")</f>
        <v> </v>
      </c>
      <c r="CV14" s="9" t="n">
        <v>0</v>
      </c>
      <c r="CW14" s="10" t="str">
        <f aca="false">IF(CV14&gt;0,"1", " ")</f>
        <v> </v>
      </c>
      <c r="CX14" s="10" t="str">
        <f aca="false">IF(CV14&gt;0,"HIP"," ")</f>
        <v> </v>
      </c>
      <c r="CY14" s="9" t="n">
        <v>-1.25</v>
      </c>
      <c r="CZ14" s="11" t="str">
        <f aca="false">IF(CY14&lt;0,"2"," ")</f>
        <v>2</v>
      </c>
      <c r="DA14" s="11" t="str">
        <f aca="false">IF(CY14&lt;0,"MIO"," ")</f>
        <v>MIO</v>
      </c>
      <c r="DB14" s="9" t="n">
        <v>-1.25</v>
      </c>
      <c r="DC14" s="11" t="str">
        <f aca="false">IF(DB14&lt;0,"2"," ")</f>
        <v>2</v>
      </c>
      <c r="DD14" s="11" t="str">
        <f aca="false">IF(DB14&lt;0,"MIO"," ")</f>
        <v>MIO</v>
      </c>
      <c r="DE14" s="9" t="n">
        <v>0</v>
      </c>
      <c r="DF14" s="11" t="str">
        <f aca="false">IF(DE14&lt;0,"3"," ")</f>
        <v> </v>
      </c>
      <c r="DG14" s="11" t="str">
        <f aca="false">IF(DE14&lt;0,"AST"," ")</f>
        <v> </v>
      </c>
      <c r="DH14" s="9" t="n">
        <v>0</v>
      </c>
      <c r="DI14" s="11" t="str">
        <f aca="false">IF(DH14&lt;0,"3"," ")</f>
        <v> </v>
      </c>
      <c r="DJ14" s="11" t="str">
        <f aca="false">IF(DH14&lt;0,"AST"," ")</f>
        <v> </v>
      </c>
      <c r="DK14" s="9" t="n">
        <v>0</v>
      </c>
      <c r="DL14" s="10" t="str">
        <f aca="false">IF(DK14&gt;0,"4"," ")</f>
        <v> </v>
      </c>
      <c r="DM14" s="10" t="str">
        <f aca="false">IF(DK14&gt;0,"PRE"," ")</f>
        <v> </v>
      </c>
      <c r="DN14" s="9" t="n">
        <v>0</v>
      </c>
      <c r="DO14" s="10" t="str">
        <f aca="false">IF(DN14&gt;0,"4"," ")</f>
        <v> </v>
      </c>
      <c r="DP14" s="10" t="str">
        <f aca="false">IF(DN14&gt;0,"PRE"," ")</f>
        <v> </v>
      </c>
      <c r="DQ14" s="12" t="n">
        <v>1</v>
      </c>
      <c r="DR14" s="12" t="n">
        <v>1</v>
      </c>
      <c r="DS14" s="12" t="str">
        <f aca="false">CONCATENATE(CO14,CU14,DA14,DG14,DM14)</f>
        <v>  MIO  </v>
      </c>
      <c r="DT14" s="10" t="str">
        <f aca="false" t="array" ref="DT14">_xlfn.IFS(DS14="EME    ","0", DS14=" HIP   ","1", DS14="  MIO  ","2", DS14="   AST ","3", DS14="    PRE","4", DS14="EME   PRE","5", DS14=" HIP  PRE","6", DS14=" HIP AST ","7", DS14="  MIO PRE","8", DS14="  MIOAST ","9", DS14="   ASTPRE","10",DS14=" HIP ASTPRE","11", DS14="  MIOASTPRE","12", DS14="     ","0")</f>
        <v>2</v>
      </c>
      <c r="DU14" s="1" t="s">
        <v>154</v>
      </c>
      <c r="DV14" s="1" t="str">
        <f aca="false" t="array" ref="DV14">_xlfn.IFS(DU14="SI","2", DU14="NO","1")</f>
        <v>1</v>
      </c>
      <c r="DW14" s="10" t="n">
        <v>0</v>
      </c>
      <c r="DX14" s="11" t="str">
        <f aca="false">IF(DW14=0,"1","2")</f>
        <v>1</v>
      </c>
      <c r="DY14" s="11" t="str">
        <f aca="false" t="array" ref="DY14">_xlfn.IFS(DW14=0,"0", DW14=0.25, "1", DW14=0.5,"2", DW14=0.75,"3", DW14=1,"4",DW14=1.25,"5", DW14=1.5,"6", DW14=1.75,"7", DW14=2,"8", DW14=2.25,"9",DW14=2.5,"10", DW14=2.75,"11", DW14=3,"12", DW14=3.25,"13", DW14=3.5,"14", DW14=3.75,"15",DW14=4,"16")</f>
        <v>0</v>
      </c>
      <c r="DZ14" s="10" t="n">
        <v>0</v>
      </c>
      <c r="EA14" s="11" t="str">
        <f aca="false">IF(DZ14=0,"1","2")</f>
        <v>1</v>
      </c>
      <c r="EB14" s="11" t="str">
        <f aca="false" t="array" ref="EB14">_xlfn.IFS(DZ14=0,"0", DZ14=0.25, "1", DZ14=0.5,"2", DZ14=0.75,"3", DZ14=1,"4",DZ14=1.25,"5", DZ14=1.5,"6", DZ14=1.75,"7", DZ14=2,"8")</f>
        <v>0</v>
      </c>
      <c r="EC14" s="10" t="n">
        <v>-1.25</v>
      </c>
      <c r="ED14" s="10" t="str">
        <f aca="false">IF(EC14=0,"1","2")</f>
        <v>2</v>
      </c>
      <c r="EE14" s="11" t="str">
        <f aca="false" t="array" ref="EE14">_xlfn.IFS(EC14=0,"0", EC14=-0.25, "1", EC14=-0.5,"2", EC14=-0.75,"3", EC14=-1,"4",EC14=-1.25,"5", EC14=-1.5,"6", EC14=-1.75,"7", EC14=-2,"8", EC14=-2.25,"9",EC14=-2.5,"10", EC14=-2.75,"11", EC14=-3,"12", EC14=-3.25,"13", EC14=-3.5,"14", EC14=-3.75,"15",EC14=-4,"16")</f>
        <v>5</v>
      </c>
      <c r="EF14" s="10" t="n">
        <v>-1.25</v>
      </c>
      <c r="EG14" s="10" t="str">
        <f aca="false">IF(EF14=0,"1","2")</f>
        <v>2</v>
      </c>
      <c r="EH14" s="11" t="str">
        <f aca="false" t="array" ref="EH14">_xlfn.IFS(EF14=0,"0", EF14=-0.25, "1", EF14=-0.5,"2", EF14=-0.75,"3", EF14=-1,"4",EF14=-1.25,"5", EF14=-1.5,"6", EF14=-1.75,"7", EF14=-2,"8", EF14=-2.25,"9",EF14=-2.5,"10", EF14=-2.75,"11", EF14=-3,"12", EF14=-3.25,"13", EF14=-3.5,"14", EF14=-3.75,"15",EF14=-4,"16")</f>
        <v>5</v>
      </c>
      <c r="EI14" s="10" t="n">
        <v>0</v>
      </c>
      <c r="EJ14" s="11" t="str">
        <f aca="false">IF(EI14=0,"1","2")</f>
        <v>1</v>
      </c>
      <c r="EK14" s="11" t="str">
        <f aca="false" t="array" ref="EK14">_xlfn.IFS(EI14=0,"0", EI14=-0.25, "1", EI14=-0.5,"2", EI14=-0.75,"3", EI14=-1,"4",EI14=-1.25,"5", EI14=-1.5,"6", EI14=-1.75,"7", EI14=-2,"8", EI14=-2.25,"9", EI14=-2.25,"9",EI14=-2.5,"10", EI14=-2.75,"11", EI14=-3,"12", EI14=-3.25,"13", EI14=-3.5,"14", EI14=-3.75,"15",EI14=-4,"16", EI14=0.25, "17", EI14=0.5, "18")</f>
        <v>0</v>
      </c>
      <c r="EL14" s="10" t="n">
        <v>0</v>
      </c>
      <c r="EM14" s="11" t="str">
        <f aca="false">IF(EL14=0,"1","2")</f>
        <v>1</v>
      </c>
      <c r="EN14" s="11" t="str">
        <f aca="false" t="array" ref="EN14">_xlfn.IFS(EL14=0.25,"17",EL14=0.5,"18", EL14=0,"0", EL14=-0.25, "1", EL14=-0.5,"2", EL14=-0.75,"3", EL14=-1,"4",EL14=-1.25,"5", EL14=-1.5,"6", EL14=-1.75,"7", EL14=-2,"8",EL14= -2.25,"9",EL14=-2.5,"10",EL14= -2.75,"11",EL14= -3,"12",EL14= -3.25,"13",EL14= -3.5,"14",EL14= -3.75,"15",EL14=-4,"16")</f>
        <v>0</v>
      </c>
      <c r="EO14" s="10" t="n">
        <v>0</v>
      </c>
      <c r="EP14" s="11" t="str">
        <f aca="false">IF(EO14=0,"1","2")</f>
        <v>1</v>
      </c>
      <c r="EQ14" s="11" t="str">
        <f aca="false" t="array" ref="EQ14">_xlfn.IFS(EO14=0,"0", EO14=0.25, "1", EO14=0.5,"2", EO14=0.75,"3", EO14=1,"4",EO14=1.25,"5", EO14=1.5,"6", EO14=1.75,"7", EO14=2,"8", EO14=2.25,"9", EO14=2.25,"9",EO14=2.5,"10", EO14=2.75,"11", EO14=3,"12", EO14=3.25,"13", EO14=3.5,"14", EO14=3.75,"15",EO14=4,"16", EO14=-0.25, "17", bq=-0.5, "18")</f>
        <v>0</v>
      </c>
      <c r="ER14" s="10" t="n">
        <v>0</v>
      </c>
      <c r="ES14" s="11" t="str">
        <f aca="false">IF(ER14=0,"1","2")</f>
        <v>1</v>
      </c>
      <c r="ET14" s="11" t="str">
        <f aca="false" t="array" ref="ET14">_xlfn.IFS(ER14=0,"0", ER14=0.25, "1", ER14=0.5,"2", ER14=0.75,"3", ER14=1,"4",ER14=1.25,"5", ER14=1.5,"6", ER14=1.75,"7", ER14=2,"8", ER14=2.25,"9", ER14=2.25,"9",ER14=2.5,"10", ER14=2.75,"11", ER14=3,"12", ER14=3.25,"13", ER14=3.5,"14", ER14=3.75,"15",ER14=4,"16", ER14=-0.25, "17", bq=-0.5, "18")</f>
        <v>0</v>
      </c>
      <c r="EU14" s="34" t="n">
        <v>24</v>
      </c>
      <c r="EV14" s="14" t="str">
        <f aca="false">VLOOKUP(EU14,LEYENDA!$G$2:$H$8,2,TRUE())</f>
        <v>19-24</v>
      </c>
      <c r="EW14" s="14" t="str">
        <f aca="false" t="array" ref="EW14">_xlfn.IFS(EV14="0-5","1", EV14="6-12","2", EV14="13-18","3", EV14="19-24","4", EV14="25-36","5", EV14="37-48","6", EV14="49-60","7")</f>
        <v>4</v>
      </c>
    </row>
    <row r="15" customFormat="false" ht="13.5" hidden="false" customHeight="false" outlineLevel="0" collapsed="false">
      <c r="A15" s="1" t="n">
        <v>4</v>
      </c>
      <c r="B15" s="35" t="n">
        <v>2</v>
      </c>
      <c r="C15" s="33" t="n">
        <v>37429</v>
      </c>
      <c r="D15" s="6"/>
      <c r="E15" s="5" t="str">
        <f aca="false">VLOOKUP(A15,'286'!$A$3:$J$600,10,FALSE())</f>
        <v>ACEÑA RINCÓN, RAMÓN</v>
      </c>
      <c r="F15" s="4" t="str">
        <f aca="false">VLOOKUP(A15,'286'!$A$3:$I$1768,3,FALSE())</f>
        <v>ARINRA</v>
      </c>
      <c r="G15" s="6" t="n">
        <f aca="false">VLOOKUP(A15,'286'!$A$3:$I$1768,4,FALSE())</f>
        <v>32772</v>
      </c>
      <c r="H15" s="7" t="n">
        <f aca="false">YEAR(C15)-YEAR(G15)</f>
        <v>13</v>
      </c>
      <c r="I15" s="1" t="str">
        <f aca="false">VLOOKUP(H15,LEYENDA!$C$2:$D$6,2,TRUE())</f>
        <v>13-24</v>
      </c>
      <c r="J15" s="5" t="str">
        <f aca="false">VLOOKUP(A15,'286'!$A$3:$I$1768,7,FALSE())</f>
        <v>H</v>
      </c>
      <c r="K15" s="8" t="str">
        <f aca="false">VLOOKUP(A15,'286'!$A$3:$I$1768,2,FALSE())</f>
        <v>OD</v>
      </c>
      <c r="L15" s="4" t="str">
        <f aca="false">VLOOKUP(A15,'286'!$A$3:$I$1768,8,FALSE())</f>
        <v>D</v>
      </c>
      <c r="M15" s="4" t="str">
        <f aca="false">VLOOKUP(A15,'286'!$A$3:$I$1768,9,FALSE())</f>
        <v>I</v>
      </c>
      <c r="N15" s="8" t="str">
        <f aca="false">IF(R15=O15, "MISMA","CONTRARIA")</f>
        <v>CONTRARIA</v>
      </c>
      <c r="O15" s="8" t="str">
        <f aca="false" t="array" ref="O15">_xlfn.IFS(L15="D","1", L15="I","2")</f>
        <v>1</v>
      </c>
      <c r="P15" s="8" t="str">
        <f aca="false" t="array" ref="P15">_xlfn.IFS(K15="OD","1", K15="OI","2")</f>
        <v>1</v>
      </c>
      <c r="Q15" s="1" t="str">
        <f aca="false" t="array" ref="Q15">_xlfn.IFS(J15="M","1", J15="H","2")</f>
        <v>2</v>
      </c>
      <c r="R15" s="8" t="str">
        <f aca="false" t="array" ref="R15">_xlfn.IFS(M15="D","1", M15="I","2")</f>
        <v>2</v>
      </c>
      <c r="S15" s="1" t="str">
        <f aca="false" t="array" ref="S15">_xlfn.IFS(N15="CONTRARIA", "1",N15= "MISMA","2")</f>
        <v>1</v>
      </c>
      <c r="T15" s="1" t="str">
        <f aca="false" t="array" ref="T15">_xlfn.IFS(I15="0-12","1", I15="13-24","2", I15="25-40","3", I15="41-60","4", I15="61-100","5")</f>
        <v>2</v>
      </c>
      <c r="U15" s="9" t="n">
        <v>1.5</v>
      </c>
      <c r="V15" s="1" t="str">
        <f aca="false">IF(U15="","",IF(AND(U15&gt;=-9,U15&lt;=-6.5),"-9 a -6,5",IF(AND(U15&gt;=-6,U15&lt;=-3.5),"-6 a -3,5",IF(AND(U15&gt;=-3,U15&lt;=-1),"-3 a -1",IF(U15=-0.5,"-0,5",IF(AND(U15&gt;=0,U15&lt;=2.5),"0 a 2,5",IF(AND(U15&gt;=3,U15&lt;=5.5),"3 a 5,5",IF(AND(U15&gt;=6,U15&lt;=8.5),"6 a 8,5",IF(AND(U15&gt;=9,U15&lt;=20),"9 a 20","Fuera de rango")))))))))</f>
        <v>0 a 2,5</v>
      </c>
      <c r="W15" s="11" t="n">
        <f aca="false">IF(V15="","",IF(V15="-9 a -6,5",2,IF(V15="-6 a -3,5",3,IF(V15="-3 a -1",4,IF(V15="-0,5","NORMA",IF(V15="0 a 2,5",5,IF(V15="3 a 5,5",6,IF(V15="6 a 8,5",7,IF(V15="9 a 20",8,"Fuera de rango")))))))))</f>
        <v>5</v>
      </c>
      <c r="X15" s="9" t="n">
        <v>0</v>
      </c>
      <c r="Y15" s="10" t="str">
        <f aca="false">IF(X15="","",IF(AND(X15&gt;=0,X15&lt;=4),"0 a 4",IF(AND(X15&gt;=4.5,X15&lt;=8.5),"4,5 a 8,5",IF(X15=9,"9",IF(AND(X15&gt;=9.5,X15&lt;=13),"9,5 a 13",IF(AND(X15&gt;=13.5,X15&lt;=20),"13,5 a 20",IF(AND(X15&gt;=20.5,X15&lt;=35),"20,5 a 35","Fuera de rango")))))))</f>
        <v>0 a 4</v>
      </c>
      <c r="Z15" s="11" t="n">
        <f aca="false">IF(Y15="","",IF(Y15="0 a 4",1,IF(Y15="4,5 a 8,5",2,IF(Y15="9","NORMA",IF(Y15="9,5 a 13",3,IF(Y15="13,5 a 20",4,IF(Y15="20,5 a 35",5,"Fuera de rango")))))))</f>
        <v>1</v>
      </c>
      <c r="AA15" s="9" t="n">
        <v>14</v>
      </c>
      <c r="AB15" s="10" t="str">
        <f aca="false">IF(AA15="","",IF(AND(AA15&gt;=0,AA15&lt;=9),"0 a 9",IF(AND(AA15&gt;=9.5,AA15&lt;=18.5),"9,5 a 18,5",IF(AA15=19,"19",IF(AND(AA15&gt;=19.5,AA15&lt;=28),"19,5 a 28",IF(AND(AA15&gt;=28.5,AA15&lt;=40),"28,5 a 40","Fuera de rango"))))))</f>
        <v>9,5 a 18,5</v>
      </c>
      <c r="AC15" s="11" t="n">
        <f aca="false" t="array" ref="AC15">_xlfn.IFS(AB15="","",AB15="0 a 9",1,AB15="9,5 a 18,5",2,AB15="19","NORMA",AB15="19,5 a 28",3,AB15="28,5 a 40",4,TRUE(),"Fuera de rango")</f>
        <v>2</v>
      </c>
      <c r="AD15" s="9" t="n">
        <v>10</v>
      </c>
      <c r="AE15" s="11" t="str">
        <f aca="false">IF(AD15="","",IF(AND(AD15&gt;=-10,AD15&lt;=0),"De -10 a 0",IF(AND(AD15&gt;=0.5,AD15&lt;=9.5),"0,5 a 9,5",IF(AD15=10,"10",IF(AND(AD15&gt;=10.5,AD15&lt;=20),"10,5 a 20",IF(AND(AD15&gt;=20.5,AD15&lt;=40),"20,5 a 40","Fuera de rango"))))))</f>
        <v>10</v>
      </c>
      <c r="AF15" s="12" t="str">
        <f aca="false">IF(AD15="","",IF(AND(AD15&gt;=-10,AD15&lt;=0),1,IF(AND(AD15&gt;=0.5,AD15&lt;=9.5),2,IF(AD15=10,"NORMA",IF(AND(AD15&gt;=10.5,AD15&lt;=20),3,IF(AND(AD15&gt;=20.5,AD15&lt;=40),4,""))))))</f>
        <v>NORMA</v>
      </c>
      <c r="AG15" s="9" t="n">
        <v>7</v>
      </c>
      <c r="AH15" s="10" t="str">
        <f aca="false">IF(AG15="","",IF(AND(AG15&gt;=0,AG15&lt;=4),"0 a 4",IF(AND(AG15&gt;=4.5,AG15&lt;=8.5),"4,5 a 8,5",IF(AG15=9,"9",IF(AND(AG15&gt;=9.5,AG15&lt;=13),"9,5 a 13",IF(AND(AG15&gt;=13.5,AG15&lt;=25),"13,5 a 25","Fuera de rango"))))))</f>
        <v>4,5 a 8,5</v>
      </c>
      <c r="AI15" s="11" t="n">
        <f aca="false">IF(AH15="","",IF(AH15="0 a 4",1,IF(AH15="4,5 a 8,5",2,IF(AH15="9","NORMA",IF(AH15="9,5 a 13",3,IF(AH15="13,5 a 25",4,""))))))</f>
        <v>2</v>
      </c>
      <c r="AJ15" s="9" t="n">
        <v>4</v>
      </c>
      <c r="AK15" s="10" t="str">
        <f aca="false">IF(AJ15="","",IF(AND(AJ15&gt;=-15,AJ15&lt;=-10.5),"-15 a -10,5",IF(AND(AJ15&gt;=-10,AJ15&lt;=-4),"-10 a -4",IF(AND(AJ15&gt;=-4.5,AJ15&lt;=0),"-4,5 a 0",IF(AND(AJ15&gt;=0.5,AJ15&lt;=4.5),"0,5 a 4,5",IF(AJ15=5,"5",IF(AND(AJ15&gt;=5.5,AJ15&lt;=10),"5,5 a 10",IF(AND(AJ15&gt;=10.5,AJ15&lt;=20),"10,5 a 20","Fuera de rango"))))))))</f>
        <v>0,5 a 4,5</v>
      </c>
      <c r="AL15" s="11" t="n">
        <f aca="false">IF(AK15="","",IF(AK15="-15 a -10,5",1,IF(AK15="-10 a -4",2,IF(AK15="-4,5 a 0",3,IF(AK15="0,5 a 4,5",4,IF(AK15="5","NORMA",IF(AK15="5,5 a 10",5,IF(AK15="10,5 a 20",6,"Error"))))))))</f>
        <v>4</v>
      </c>
      <c r="AM15" s="9" t="n">
        <v>0</v>
      </c>
      <c r="AN15" s="10" t="str">
        <f aca="false">IF(AM15="","",IF(AND(AM15&gt;=-7.5,AM15&lt;=-5.5),"-7,5 a -5,5",IF(AND(AM15&gt;=-5,AM15&lt;=-3),"-5 a -3",IF(AND(AM15&gt;=-2.5,AM15&lt;=-0.5),"-2,5 a -0,5",IF(AM15=0,"0,00",IF(AND(AM15&gt;=0.5,AM15&lt;=2.5),"0,5 a 2,5",IF(AND(AM15&gt;=3,AM15&lt;=5),"3 a 5",IF(AND(AM15&gt;=5.5,AM15&lt;=7.5),"5,5 a 7,5",IF(AND(AM15&gt;=8,AM15&lt;=10),"8 a 10","Fuera de rango")))))))))</f>
        <v>0,00</v>
      </c>
      <c r="AO15" s="11" t="str">
        <f aca="false">IF(AN15="","",IF(AN15="-7,5 a -5,5",1,IF(AN15="-5 a -3",2,IF(AN15="-2,5 a -0,5",3,IF(AN15="0,00","NORMA",IF(AN15="0,5 a 2,5",4,IF(AN15="3 a 5",5,IF(AN15="5,5 a 7,5",6,IF(AN15="8 a 10",7,"Error")))))))))</f>
        <v>NORMA</v>
      </c>
      <c r="AP15" s="9" t="n">
        <v>-5</v>
      </c>
      <c r="AQ15" s="10" t="str">
        <f aca="false">IF(AP15="","",IF(AND(AP15&gt;=-20,AP15&lt;=-9.5),"-20 a -9,5",IF(AND(AP15&gt;=-9,AP15&lt;=-6.5),"-9 a -6,5",IF(AP15=-6,"-6",IF(AND(AP15&gt;=-5.5,AP15&lt;=-3),"-5,5 a -3",IF(AND(AP15&gt;=-2.5,AP15&lt;=0),"-2,5 a 0",IF(AND(AP15&gt;=0.5,AP15&lt;=3),"0,5 a 3",IF(AND(AP15&gt;=3.5,AP15&lt;=6),"3,5 a 6",IF(AND(AP15&gt;=6.5,AP15&lt;=9),"6,5 a 9",IF(AND(AP15&gt;=9.5,AP15&lt;=20),"9,5 a 20","Fuera de rango"))))))))))</f>
        <v>-5,5 a -3</v>
      </c>
      <c r="AR15" s="11" t="n">
        <f aca="false">IF(AQ15="","",IF(AQ15="-20 a -9,5",1,IF(AQ15="-9 a -6,5",2,IF(AQ15="-6","NORMA",IF(AQ15="-5,5 a -3",3,IF(AQ15="-2,5 a 0",4,IF(AQ15="0,5 a 3",5,IF(AQ15="3,5 a 6",6,IF(AQ15="6,5 a 9",7,IF(AQ15="9,5 a 20",8,""))))))))))</f>
        <v>3</v>
      </c>
      <c r="AS15" s="9" t="n">
        <v>3</v>
      </c>
      <c r="AT15" s="10" t="str">
        <f aca="false">IF(AS15="","",IF(AND(AS15&gt;=-16,AS15&lt;=-14),"-16 a -14",IF(AND(AS15&gt;=-13.5,AS15&lt;=-11.5),"-13,5 a -11,5",IF(AND(AS15&gt;=-11,AS15&lt;=-9),"-11 a -9",IF(AND(AS15&gt;=-8.5,AS15&lt;=-6.5),"-8,5 a -6,5",IF(AND(AS15&gt;=-6,AS15&lt;=-4),"-6 a -4",IF(AND(AS15&gt;=-3.5,AS15&lt;=-1.5),"-3,5 a -1,5",IF(AND(AS15&gt;=-1,AS15&lt;=1),"-1 a 1",IF(AND(AS15&gt;=1.5,AS15&lt;=3.5),"1,5 a 3,5",IF(AND(AS15&gt;=4,AS15&lt;=6),"4 a 6",IF(AND(AS15&gt;=6.5,AS15&lt;=8.5),"6,5 a 8,5",IF(AND(AS15&gt;=9,AS15&lt;=11),"9 a 11",IF(AND(AS15&gt;=11.5,AS15&lt;=13.5),"11,5 a 13,5",IF(AND(AS15&gt;=14,AS15&lt;=16),"14 a 16",IF(AND(AS15&gt;=16.5,AS15&lt;=18.5),"16,5 a 18,5",IF(AND(AS15&gt;=19,AS15&lt;=21),"19 a 21","Fuera de rango"))))))))))))))))</f>
        <v>1,5 a 3,5</v>
      </c>
      <c r="AU15" s="11" t="n">
        <f aca="false" t="array" ref="AU15">IF(AT15="","",_xlfn.IFS(AT15="-16 a -14",1,AT15="-13,5 a -11,5",2,AT15="-11 a -9",3,AT15="-8,5 a -6,5",4,AT15="-6 a -4",5,AT15="-3,5 a -1,5",6,AT15="-1 a 1",7,AT15="1,5 a 3,5",8,AT15="4 a 6","NORMA",AT15="6,5 a 8,5",9,AT15="9 a 11",10,AT15="11,5 a 13,5",11,AT15="14 a 16",12,AT15="16,5 a 18,5",13,AT15="19 a 21",14,TRUE(),""))</f>
        <v>8</v>
      </c>
      <c r="AV15" s="9" t="n">
        <v>1</v>
      </c>
      <c r="AW15" s="10" t="str">
        <f aca="false">IF(AV15="","",IF(AND(AV15&gt;=-1,AV15&lt;=-0.5),"-1 a -0,5",IF(AND(AV15&gt;-0.5,AV15&lt;=0),"De -0,5 a 0",IF(AND(AV15&gt;=0.25,AV15&lt;=0.75),"0,25 a 0,75",IF(AND(AV15&gt;=1,AV15&lt;=1.5),"1 a 1,5",IF(AND(AV15&gt;=1.75,AV15&lt;=2.25),"1,75 a 2,25",IF(AND(AV15&gt;=2.5,AV15&lt;=3),"2,5 a 3",IF(AND(AV15&gt;=3.25,AV15&lt;=3.75),"3,25 a 3,75","Fuera de rango"))))))))</f>
        <v>1 a 1,5</v>
      </c>
      <c r="AX15" s="11" t="n">
        <f aca="false">IF(AW15="","",IF(OR(AW15="-1 a -0,5",AW15="-1 a -0.5"),1,IF(OR(AW15="De -0,5 a 0",AW15="-0,5 a 0",AW15="De -0.5 a 0"),2,IF(OR(AW15="0,25 a 0,75",AW15="0.25 a 0.75"),"NORMA",IF(OR(AW15="1 a 1,5",AW15="1 a 1.5"),3,IF(OR(AW15="1,75 a 2,25",AW15="1.75 a 2.25"),4,IF(OR(AW15="2,5 a 3",AW15="2.5 a 3"),5,IF(OR(AW15="3,25 a 3,75",AW15="3.25 a 3.75"),6,""))))))))</f>
        <v>3</v>
      </c>
      <c r="AY15" s="9" t="n">
        <v>-7</v>
      </c>
      <c r="AZ15" s="10" t="str">
        <f aca="false">IF(AY15="","",IF(AND(AY15&gt;=-20,AY15&lt;=-9.5),"-20 a -9,5",IF(AND(AY15&gt;=-9,AY15&lt;=-6.5),"-9 a -6,5",IF(AY15=-6,"-6",IF(AND(AY15&gt;=-5.5,AY15&lt;=-3),"-5,5 a -3",IF(AND(AY15&gt;=-2.5,AY15&lt;=0),"-2,5 a 0",IF(AND(AY15&gt;=0.5,AY15&lt;=3),"0,5 a 3",IF(AND(AY15&gt;=3.5,AY15&lt;=6),"3,5 a 6","Fuera de rango"))))))))</f>
        <v>-9 a -6,5</v>
      </c>
      <c r="BA15" s="11" t="n">
        <f aca="false">IF(AZ15="","",IF(AZ15="-20 a -9,5",1,IF(AZ15="-9 a -6,5",2,IF(AZ15="-6","NORMA",IF(AZ15="-5,5 a -3",3,IF(AZ15="-2,5 a 0",4,IF(AZ15="0,5 a 3",5,IF(AZ15="3,5 a 6",6,""))))))))</f>
        <v>2</v>
      </c>
      <c r="BB15" s="9" t="n">
        <v>0</v>
      </c>
      <c r="BC15" s="10" t="str">
        <f aca="false" t="array" ref="BC15">IF(BB15="","",_xlfn.IFS(AND(BB15&gt;=0,BB15&lt;=2),"0 a 2",AND(BB15&gt;=2.5,BB15&lt;=4.5),"2,5 a 4,5",AND(BB15&gt;=5,BB15&lt;=7),"5 a 7",AND(BB15&gt;=7.5,BB15&lt;=9.5),"7,5 a 9,5",AND(BB15&gt;=10,BB15&lt;=12),"10 a 12",AND(BB15&gt;=12.5,BB15&lt;=14.5),"12,5 a 14,5",BB15=15,"15",AND(BB15&gt;=15.5,BB15&lt;=17.5),"15,5 a 17,5",AND(BB15&gt;=18,BB15&lt;=20),"18 a 20",AND(BB15&gt;=20.5,BB15&lt;=22.5),"20,5 a 22,5",AND(BB15&gt;=23,BB15&lt;=25),"23 a 25",TRUE(),"Fuera de rango"))</f>
        <v>0 a 2</v>
      </c>
      <c r="BD15" s="11" t="n">
        <f aca="false" t="array" ref="BD15">IF(BC15="","",_xlfn.IFS(BC15="0 a 2",1,BC15="2,5 a 4,5",2,BC15="5 a 7",3,BC15="7,5 a 9,5",4,BC15="10 a 12",5,BC15="12,5 a 14,5",6,BC15="15","NORMA",BC15="15,5 a 17,5",7,BC15="18 a 20",8,BC15="20,5 a 22,5",9,BC15="23 a 25",10,TRUE(),"Fuera de rango"))</f>
        <v>1</v>
      </c>
      <c r="BE15" s="9" t="n">
        <v>28</v>
      </c>
      <c r="BF15" s="10" t="str">
        <f aca="false">IF(BE15="","",IF(AND(BE15&gt;=-20,BE15&lt;=-10),"-20 a -10",IF(AND(BE15&gt;=-9.5,BE15&lt;=0.5),"-9,5 a 0,5",IF(AND(BE15&gt;=1,BE15&lt;=11),"1 a 11",IF(AND(BE15&gt;=11.5,BE15&lt;=20.5),"11,5 a 20,5",IF(BE15=21,"21",IF(AND(BE15&gt;=21.5,BE15&lt;=31.5),"21,5 a 31,5",IF(AND(BE15&gt;=32,BE15&lt;=42),"32 a 42","Fuera de rango"))))))))</f>
        <v>21,5 a 31,5</v>
      </c>
      <c r="BG15" s="11" t="n">
        <f aca="false">IF(BF15="","",IF(BF15="-20 a -10",1,IF(BF15="-9,5 a 0,5",2,IF(BF15="1 a 11",3,IF(BF15="11,5 a 20,5",4,IF(BF15="21","NORMA",IF(BF15="21,5 a 31,5",5,IF(BF15="32 a 42",6,""))))))))</f>
        <v>5</v>
      </c>
      <c r="BH15" s="9" t="n">
        <v>11</v>
      </c>
      <c r="BI15" s="10" t="str">
        <f aca="false">IF(BH15="","",IF(AND(BH15&gt;=-20,BH15&lt;=-15),"-20 a -15",IF(AND(BH15&gt;=-14.5,BH15&lt;=-9.5),"-14,5 a -9,5",IF(AND(BH15&gt;=-9,BH15&lt;=-4),"-9 a -4",IF(AND(BH15&gt;=-3.5,BH15&lt;=2.5),"-3,5 a 2,5",IF(AND(BH15&gt;=3,BH15&lt;=8),"3 a 8",IF(AND(BH15&gt;=8.5,BH15&lt;=14.5),"8,5 a 14,5",IF(BH15=15,"15",IF(AND(BH15&gt;=15.5,BH15&lt;=20.5),"15,5 a 20,5",IF(AND(BH15&gt;=21,BH15&lt;=26),"21 a 26","Fuera de rango"))))))))))</f>
        <v>8,5 a 14,5</v>
      </c>
      <c r="BJ15" s="11" t="n">
        <f aca="false">IF(BI15="","",IF(BI15="-20 a -15",1,IF(BI15="-14,5 a -9,5",2,IF(BI15="-9 a -4",3,IF(BI15="-3,5 a 2,5",4,IF(BI15="3 a 8",5,IF(BI15="8,5 a 14,5",6,IF(BI15="15","NORMA",IF(BI15="15,5 a 20,5",7,IF(BI15="21 a 26",8,IF(BI15="26,5 a 31,5",9,"")))))))))))</f>
        <v>6</v>
      </c>
      <c r="BK15" s="9" t="n">
        <v>0</v>
      </c>
      <c r="BL15" s="10" t="str">
        <f aca="false">IF(BK15="","",IF(AND(BK15&gt;=0,BK15&lt;=2),"0 - 2",IF(AND(BK15&gt;=2.5,BK15&lt;=4.5),"2,5 - 4,5",IF(AND(BK15&gt;=5,BK15&lt;=7),"5 - 7",IF(AND(BK15&gt;=7.5,BK15&lt;=9.5),"7,5 - 9,5",IF(AND(BK15&gt;=10,BK15&lt;=12),"10 - 12",IF(AND(BK15&gt;=12.5,BK15&lt;=13.5),"12,5 - 13,5",IF(BK15=14,"14",IF(AND(BK15&gt;=14.5,BK15&lt;=16.5),"14,5 - 16,5",IF(AND(BK15&gt;=17,BK15&lt;=19),"17 - 19",IF(AND(BK15&gt;=19.5,BK15&lt;=21.5),"19,5 - 21,5",IF(AND(BK15&gt;=22,BK15&lt;=24),"22 - 24",IF(AND(BK15&gt;=24.5,BK15&lt;=26.5),"24,5 - 26,5",IF(AND(BK15&gt;=27,BK15&lt;=29),"27 - 29",IF(AND(BK15&gt;=29.5,BK15&lt;=30),"29,5 - 30","Fuera de rango")))))))))))))))</f>
        <v>0 - 2</v>
      </c>
      <c r="BM15" s="11" t="n">
        <f aca="false">IF(BL15="","",IF(BL15="0 - 2",1,IF(BL15="2,5 - 4,5",2,IF(BL15="5 - 7",3,IF(BL15="7,5 - 9,5",4,IF(BL15="10 - 12",5,IF(BL15="12,5 - 13,5",6,IF(BL15="14","NORMA",IF(BL15="14,5 - 16,5",7,IF(BL15="17 - 19",8,IF(BL15="19,5 - 21,5",9,IF(BL15="22 - 24",10,IF(BL15="24,5 - 26,5",11,IF(BL15="27 - 29",12,IF(BL15="29,5 - 30",13,"")))))))))))))))</f>
        <v>1</v>
      </c>
      <c r="BN15" s="9" t="n">
        <v>16</v>
      </c>
      <c r="BO15" s="10" t="str">
        <f aca="false">IF(BN15="","",IF(AND(BN15&gt;=-20,BN15&lt;=-10),"-20 a -10",IF(AND(BN15&gt;=-9.5,BN15&lt;=0.5),"-9,5 a 0,5",IF(AND(BN15&gt;=1,BN15&lt;=11),"1 a 11",IF(AND(BN15&gt;=11.5,BN15&lt;=21.5),"11,5 a 21,5",IF(BN15=22,"22",IF(AND(BN15&gt;=22.5,BN15&lt;=32.5),"22,5 a 32,5",IF(AND(BN15&gt;=33,BN15&lt;=43),"33 a 43","Fuera de rango"))))))))</f>
        <v>11,5 a 21,5</v>
      </c>
      <c r="BP15" s="11" t="n">
        <f aca="false">IF(BO15="","",IF(BO15="-20 a -10",1,IF(BO15="-9,5 a 0,5",2,IF(BO15="1 a 11",3,IF(BO15="11,5 a 21,5",4,IF(BO15="22","NORMA",IF(BO15="22,5 a 32,5",5,IF(BO15="33 a 43",6,""))))))))</f>
        <v>4</v>
      </c>
      <c r="BQ15" s="9" t="n">
        <v>12</v>
      </c>
      <c r="BR15" s="10" t="str">
        <f aca="false">IF(BQ15="","",IF(AND(BQ15&gt;=-20,BQ15&lt;=-15),"-20 a -15",IF(AND(BQ15&gt;=-14.5,BQ15&lt;=-9.5),"-14,5 a -9,5",IF(AND(BQ15&gt;=-9,BQ15&lt;=-4),"-9 a -4",IF(AND(BQ15&gt;=-3.5,BQ15&lt;=2.5),"-3,5 a 2,5",IF(AND(BQ15&gt;=3,BQ15&lt;=8),"3 a 8",IF(AND(BQ15&gt;=8.5,BQ15&lt;=13.5),"8,5 a 13,5",IF(AND(BQ15&gt;=14,BQ15&lt;=17.5),"14 a 17,5",IF(BQ15=18,"18",IF(AND(BQ15&gt;=18.5,BQ15&lt;=23.5),"18,5 a 23,5",IF(AND(BQ15&gt;=24,BQ15&lt;=29),"24 a 29",IF(AND(BQ15&gt;=29.5,BQ15&lt;=34.5),"29,5 a 34,5",IF(AND(BQ15&gt;=35,BQ15&lt;=40),"35 a 40","Fuera de rango")))))))))))))</f>
        <v>8,5 a 13,5</v>
      </c>
      <c r="BS15" s="11" t="n">
        <f aca="false">IF(BR15="","",IF(BR15="-20 a -15",1,IF(BR15="-14,5 a -9,5",2,IF(BR15="-9 a -4",3,IF(BR15="-3,5 a 2,5",4,IF(BR15="3 a 8",5,IF(BR15="8,5 a 13,5",6,IF(BR15="14 a 17,5",7,IF(BR15="18","NORMA",IF(BR15="18,5 a 23,5",8,IF(BR15="24 a 29",9,IF(BR15="29,5 a 34,5",10,IF(BR15="35 a 40",11,"")))))))))))))</f>
        <v>6</v>
      </c>
      <c r="BT15" s="9" t="n">
        <v>0</v>
      </c>
      <c r="BU15" s="10" t="str">
        <f aca="false">IF(BT15="","",IF(AND(BT15&gt;=-20,BT15&lt;=-18),"-20 a -18",IF(AND(BT15&gt;=-17.5,BT15&lt;=-15.5),"-17,5 a -15,5",IF(AND(BT15&gt;=-15,BT15&lt;=-13),"-15 a -13",IF(AND(BT15&gt;=-12.5,BT15&lt;=-10.5),"-12,5 a -10,5",IF(AND(BT15&gt;=-10,BT15&lt;=-8),"-10 a -8",IF(AND(BT15&gt;=-7.5,BT15&lt;=-5.5),"-7,5 a -5,5",IF(AND(BT15&gt;=-5,BT15&lt;=-3),"-5 a -3",IF(AND(BT15&gt;=-2.5,BT15&lt;=-0.5),"-2,5 a -0,5",IF(BT15=0,"0",IF(AND(BT15&gt;=0.5,BT15&lt;=2.5),"0,5 a 2,5",IF(AND(BT15&gt;=3,BT15&lt;=5),"3 a 5",IF(AND(BT15&gt;=5.5,BT15&lt;=7.5),"5,5 a 7,5",IF(AND(BT15&gt;=8,BT15&lt;=10),"8 a 10",IF(AND(BT15&gt;=10.5,BT15&lt;=12.5),"10,5 a 12,5",IF(AND(BT15&gt;=13,BT15&lt;=15),"13 a 15",IF(AND(BT15&gt;=15.5,BT15&lt;=17.5),"15,5 a 17,5",IF(AND(BT15&gt;=18,BT15&lt;=20),"18 a 20","Fuera de rango"))))))))))))))))))</f>
        <v>0</v>
      </c>
      <c r="BV15" s="11" t="str">
        <f aca="false">IF(BT15="","",IF(BT15=0,"NORMA",IF(AND(BT15&gt;=-20,BT15&lt;=-18),2,IF(AND(BT15&gt;=-17.5,BT15&lt;=-15.5),2,IF(AND(BT15&gt;=-15,BT15&lt;=-13),3,IF(AND(BT15&gt;=-12.5,BT15&lt;=-10.5),4,IF(AND(BT15&gt;=-10,BT15&lt;=-8),5,IF(AND(BT15&gt;=-7.5,BT15&lt;=-5.5),6,IF(AND(BT15&gt;=-5,BT15&lt;=-3),7,IF(AND(BT15&gt;=-2.5,BT15&lt;=-0.5),8,IF(AND(BT15&gt;=0.5,BT15&lt;=2.5),9,IF(AND(BT15&gt;=3,BT15&lt;=5),10,IF(AND(BT15&gt;=5.5,BT15&lt;=7.5),11,IF(AND(BT15&gt;=8,BT15&lt;=10),12,IF(AND(BT15&gt;=10.5,BT15&lt;=12.5),13,IF(AND(BT15&gt;=13,BT15&lt;=15),14,IF(AND(BT15&gt;=15.5,BT15&lt;=17.5),15,IF(AND(BT15&gt;=18,BT15&lt;=20),16,"Fuera de rango"))))))))))))))))))</f>
        <v>NORMA</v>
      </c>
      <c r="BW15" s="9" t="n">
        <v>-4.25</v>
      </c>
      <c r="BX15" s="10" t="n">
        <f aca="false">18.5- (0.3*H15)</f>
        <v>14.6</v>
      </c>
      <c r="BY15" s="10" t="n">
        <f aca="false">(BW15)-(BX15)</f>
        <v>-18.85</v>
      </c>
      <c r="BZ15" s="10" t="str">
        <f aca="false">IF(BY15="","",IF(BY15&lt;-27.5,"De -30 a -28",IF(BY15&lt;-25,"De -27,5 a -25,5",IF(BY15&lt;-22.5,"De -25 a -23",IF(BY15&lt;-20,"De -22,5 a -20,5",IF(BY15&lt;-17.5,"De -20 a -18",IF(BY15&lt;-15,"De -17,5 a -15,5",IF(BY15&lt;-12.5,"De -15 a -13",IF(BY15&lt;-10,"De -12,5 a -10,5",IF(BY15&lt;-7.5,"De -10 a -8",IF(BY15&lt;-5,"De -7,5 a -5,5",IF(BY15&lt;-2.5,"De -5 a -3",IF(BY15&lt;0,"De -2,5 a -0,5",IF(BY15&lt;2.5,"De 0 a 2",IF(BY15&lt;5,"De 2,5 a 4,5",IF(BY15&lt;7.5,"De 5 a 7",IF(BY15&lt;10,"De 7,5 a 9,5",IF(BY15&lt;12.5,"De 10 a 12",IF(BY15&lt;15,"De 12,5 a 14,5",IF(BY15&lt;17.5,"De 15 a 17",IF(BY15&lt;20,"De 17,5 a 19,5",IF(BY15&lt;22.5,"De 20 a 22",IF(BY15&lt;25,"De 22,5 a 24,5",IF(BY15&lt;27.5,"De 25 a 27","De 27,5 a 30"))))))))))))))))))))))))</f>
        <v>De -20 a -18</v>
      </c>
      <c r="CA15" s="12" t="n">
        <f aca="false">IF(BY15="","",IF(BY15&lt;=-28,1,IF(BY15&lt;=-25.5,2,IF(BY15&lt;=-23,3,IF(BY15&lt;=-20.5,4,IF(BY15&lt;=-18,5,IF(BY15&lt;=-15.5,6,IF(BY15&lt;=-13,7,IF(BY15&lt;=-10.5,8,IF(BY15&lt;=-8,9,IF(BY15&lt;=-5.5,10,IF(BY15&lt;=-3,11,IF(BY15&lt;=-0.5,12,IF(BY15&lt;=2,13,IF(BY15&lt;=4.5,14,IF(BY15&lt;=7,15,IF(BY15&lt;=9.5,16,IF(BY15&lt;=12,17,IF(BY15&lt;=14.5,18,IF(BY15&lt;=17,19,IF(BY15&lt;=19.5,20,IF(BY15&lt;=22,21,IF(BY15&lt;=24.5,22,IF(BY15&lt;=27,23,IF(BY15&lt;=30,24,"Fuera de rango")))))))))))))))))))))))))</f>
        <v>5</v>
      </c>
      <c r="CB15" s="9" t="n">
        <v>-4.25</v>
      </c>
      <c r="CC15" s="10" t="n">
        <f aca="false">18.5- (0.3*H15)</f>
        <v>14.6</v>
      </c>
      <c r="CD15" s="10" t="n">
        <f aca="false">(CB15)-(CC15)</f>
        <v>-18.85</v>
      </c>
      <c r="CE15" s="10" t="str">
        <f aca="false">IF(CD15="","",IF(CD15&lt;-27.5,"De -30 a -28",IF(CD15&lt;-25,"De -27,5 a -25,5",IF(CD15&lt;-22.5,"De -25 a -23",IF(CD15&lt;-20,"De -22,5 a -20,5",IF(CD15&lt;-17.5,"De -20 a -18",IF(CD15&lt;-15,"De -17,5 a -15,5",IF(CD15&lt;-12.5,"De -15 a -13",IF(CD15&lt;-10,"De -12,5 a -10,5",IF(CD15&lt;-7.5,"De -10 a -8",IF(CD15&lt;-5,"De -7,5 a -5,5",IF(CD15&lt;-2.5,"De -5 a -3",IF(CD15&lt;0,"De -2,5 a -0,5",IF(CD15&lt;=2,"De 0 a 2",IF(CD15&lt;=4.5,"De 2,5 a 4,5",IF(CD15&lt;=7,"De 5 a 7",IF(CD15&lt;=9.5,"De 7,5 a 9,5",IF(CD15&lt;=12,"De 10 a 12",IF(CD15&lt;=14.5,"De 12,5 a 14,5",IF(CD15&lt;=17,"De 15 a 17",IF(CD15&lt;=19.5,"De 17,5 a 19,5",IF(CD15&lt;=22,"De 20 a 22",IF(CD15&lt;=24.5,"De 22,5 a 24,5",IF(CD15&lt;=27,"De 25 a 27","De 27,5 a 30"))))))))))))))))))))))))</f>
        <v>De -20 a -18</v>
      </c>
      <c r="CF15" s="12" t="n">
        <f aca="false">IF(CD15="","",IF(CD15&lt;-27.5,1,IF(CD15&lt;-25,2,IF(CD15&lt;-22.5,3,IF(CD15&lt;-20,4,IF(CD15&lt;-17.5,5,IF(CD15&lt;-15,6,IF(CD15&lt;-12.5,7,IF(CD15&lt;-10,8,IF(CD15&lt;-7.5,9,IF(CD15&lt;-5,10,IF(CD15&lt;-2.5,11,IF(CD15&lt;0,12,IF(CD15&lt;2.5,13,IF(CD15&lt;5,14,IF(CD15&lt;7.5,15,IF(CD15&lt;10,16,IF(CD15&lt;12.5,17,IF(CD15&lt;15,18,IF(CD15&lt;17.5,19,IF(CD15&lt;20,20,IF(CD15&lt;22.5,21,IF(CD15&lt;25,22,IF(CD15&lt;27.5,23,24))))))))))))))))))))))))</f>
        <v>5</v>
      </c>
      <c r="CG15" s="9" t="n">
        <v>-2.25</v>
      </c>
      <c r="CH15" s="10" t="str">
        <f aca="false">IF(CG15="","",IF(AND(CG15&gt;=-10,CG15&lt;=-9.5),"-10 a -9,5",IF(AND(CG15&gt;-9.5,CG15&lt;=-8.5),"-9 a -8,5",IF(AND(CG15&gt;-8.5,CG15&lt;=-7.5),"-8 a -7,5",IF(AND(CG15&gt;-7.5,CG15&lt;=-6.5),"-7 a -6,5",IF(AND(CG15&gt;-6.5,CG15&lt;=-5.5),"-6 a -5,5",IF(AND(CG15&gt;-5.5,CG15&lt;=-4.5),"-5 a -4,5",IF(AND(CG15&gt;-4.5,CG15&lt;=-3.5),"-4 a -3,5",IF(AND(CG15&gt;-3.5,CG15&lt;=-2.5),"-3 a -2,5",IF(CG15=-2.25,"-2,25",IF(AND(CG15&gt;-2.5,CG15&lt;=-1.5),"-2 a -1,5",IF(AND(CG15&gt;-1.5,CG15&lt;=-0.5),"-1 a -0,5",IF(AND(CG15&gt;-0.5,CG15&lt;=0.5),"0 a 0,5",IF(AND(CG15&gt;0.5,CG15&lt;=1.5),"1 a 1,5",IF(AND(CG15&gt;1.5,CG15&lt;=2.5),"2 a 2,5",IF(AND(CG15&gt;2.5,CG15&lt;=3.5),"3 a 3,5",IF(AND(CG15&gt;3.5,CG15&lt;=4.5),"4 a 4,5",IF(AND(CG15&gt;4.5,CG15&lt;=5.5),"5 a 5,5",IF(AND(CG15&gt;5.5,CG15&lt;=6.5),"6 a 6,5",IF(AND(CG15&gt;6.5,CG15&lt;=7.5),"7 a 7,5",IF(AND(CG15&gt;7.5,CG15&lt;=8.5),"8 a 8,5",IF(AND(CG15&gt;8.5,CG15&lt;=9.5),"9 a 9,5",IF(CG15&gt;=10,"10","Fuera de rango")))))))))))))))))))))))</f>
        <v>-2,25</v>
      </c>
      <c r="CI15" s="11" t="str">
        <f aca="false">IF(CG15="","",IF(CG15=-2.25,"NORMA",IF(CG15&lt;=-9.5,1,IF(CG15&lt;=-8.5,2,IF(CG15&lt;=-7.5,3,IF(CG15&lt;=-6.5,4,IF(CG15&lt;=-5.5,5,IF(CG15&lt;=-4.5,6,IF(CG15&lt;=-3.5,7,IF(CG15&lt;=-2.5,8,IF(CG15&lt;=-1.5,9,IF(CG15&lt;=-0.5,10,IF(CG15&lt;=0.5,11,IF(CG15&lt;=1.5,12,IF(CG15&lt;=2.5,13,IF(CG15&lt;=3.5,14,IF(CG15&lt;=4.5,15,IF(CG15&lt;=5.5,16,IF(CG15&lt;=6.5,17,IF(CG15&lt;=7.5,18,IF(CG15&lt;=8.5,19,IF(CG15&lt;=9.5,20,IF(CG15=10,21,"Fuera de rango")))))))))))))))))))))))</f>
        <v>NORMA</v>
      </c>
      <c r="CJ15" s="9" t="n">
        <v>3.25</v>
      </c>
      <c r="CK15" s="10" t="str">
        <f aca="false">IF(CJ15="","",IF(AND(CJ15&gt;=-6,CJ15&lt;=-5.5),"-6 a -5,5",IF(AND(CJ15&gt;-5.5,CJ15&lt;=-4.5),"-5 a -4,5",IF(AND(CJ15&gt;-4.5,CJ15&lt;=-3.5),"-4 a -3,5",IF(AND(CJ15&gt;-3.5,CJ15&lt;=-2.5),"-3 a -2,5",IF(AND(CJ15&gt;-2.5,CJ15&lt;=-1.5),"-2 a -1,5",IF(AND(CJ15&gt;-1.5,CJ15&lt;=-0.5),"-1 a -0,5",IF(AND(CJ15&gt;-0.5,CJ15&lt;=0.5),"0 a 0,5",IF(AND(CJ15&gt;0.5,CJ15&lt;=1.5),"1 a 1,5",IF(AND(CJ15&gt;1.5,CJ15&lt;2.5),"2",IF(AND(CJ15&gt;=2.5,CJ15&lt;=3),"2,5 a 3",IF(AND(CJ15&gt;3,CJ15&lt;=4),"3,5 a 4",IF(AND(CJ15&gt;4,CJ15&lt;=5),"4,5 a 5",IF(AND(CJ15&gt;5,CJ15&lt;=6),"5,5 a 6",IF(AND(CJ15&gt;6,CJ15&lt;=7),"6,5 a 7",IF(AND(CJ15&gt;7,CJ15&lt;=8),"7,5 a 8",IF(AND(CJ15&gt;8,CJ15&lt;=9.5),"8,5 a 9,5",IF(CJ15=10,"10","Fuera de rango"))))))))))))))))))</f>
        <v>3,5 a 4</v>
      </c>
      <c r="CL15" s="11" t="n">
        <f aca="false">IF(CK15="","",IF(OR(CK15="-6 a -5,5",CK15="-6 - -5,5"),1,IF(OR(CK15="-5 a -4,5",CK15="-5 - -4,5"),2,IF(OR(CK15="-4 a -3,5",CK15="-4 - -3,5"),3,IF(OR(CK15="-3 a -2,5",CK15="-3 - -2,5"),4,IF(OR(CK15="-2 a -1,5",CK15="-2 - -1,5"),5,IF(OR(CK15="-1 a -0,5",CK15="-1 - -0,5"),6,IF(OR(CK15="0 a 0,5",CK15="0 - 0,5"),7,IF(OR(CK15="1 a 1,5",CK15="1 - 1,5"),8,IF(CK15="2","NORMA",IF(OR(CK15="2,5 a 3",CK15="2,5 - 3"),9,IF(OR(CK15="3,5 a 4",CK15="3,5 - 4"),10,IF(OR(CK15="4,5 a 5",CK15="4,5 - 5"),11,IF(OR(CK15="5,5 a 6",CK15="5,5 - 6"),12,IF(OR(CK15="6,5 a 7",CK15="6,5 - 7"),13,IF(OR(CK15="7,5 a 8",CK15="7,5 - 8"),14,IF(OR(CK15="8,5 a 9",CK15="8,5 - 9,5",CK15="9 a 9,5"),15,IF(CK15="10",15,IF(OR(CK15="0,5 a 1",CK15="0,5 - 1"),7,"Fuera de rango")))))))))))))))))))</f>
        <v>10</v>
      </c>
      <c r="CM15" s="10" t="n">
        <v>0</v>
      </c>
      <c r="CN15" s="10" t="str">
        <f aca="false">IF(CM15=0,"0", " ")</f>
        <v>0</v>
      </c>
      <c r="CO15" s="10" t="str">
        <f aca="false">IF(CM15&gt;0,"EME"," ")</f>
        <v> </v>
      </c>
      <c r="CP15" s="10" t="n">
        <v>0</v>
      </c>
      <c r="CQ15" s="10" t="str">
        <f aca="false">IF(CP15&gt;0,"0", " ")</f>
        <v> </v>
      </c>
      <c r="CR15" s="10" t="str">
        <f aca="false">IF(CP15&gt;0,"EME"," ")</f>
        <v> </v>
      </c>
      <c r="CS15" s="9" t="n">
        <v>0</v>
      </c>
      <c r="CT15" s="10" t="str">
        <f aca="false">IF(CS15&gt;0,"1", " ")</f>
        <v> </v>
      </c>
      <c r="CU15" s="10" t="str">
        <f aca="false">IF(CS15&gt;0,"HIP"," ")</f>
        <v> </v>
      </c>
      <c r="CV15" s="9" t="n">
        <v>0</v>
      </c>
      <c r="CW15" s="10" t="str">
        <f aca="false">IF(CV15&gt;0,"1", " ")</f>
        <v> </v>
      </c>
      <c r="CX15" s="10" t="str">
        <f aca="false">IF(CV15&gt;0,"HIP"," ")</f>
        <v> </v>
      </c>
      <c r="CY15" s="9" t="n">
        <v>-1.75</v>
      </c>
      <c r="CZ15" s="11" t="str">
        <f aca="false">IF(CY15&lt;0,"2"," ")</f>
        <v>2</v>
      </c>
      <c r="DA15" s="11" t="str">
        <f aca="false">IF(CY15&lt;0,"MIO"," ")</f>
        <v>MIO</v>
      </c>
      <c r="DB15" s="9" t="n">
        <v>-2.25</v>
      </c>
      <c r="DC15" s="11" t="str">
        <f aca="false">IF(DB15&lt;0,"2"," ")</f>
        <v>2</v>
      </c>
      <c r="DD15" s="11" t="str">
        <f aca="false">IF(DB15&lt;0,"MIO"," ")</f>
        <v>MIO</v>
      </c>
      <c r="DE15" s="9" t="n">
        <v>0</v>
      </c>
      <c r="DF15" s="11" t="str">
        <f aca="false">IF(DE15&lt;0,"3"," ")</f>
        <v> </v>
      </c>
      <c r="DG15" s="11" t="str">
        <f aca="false">IF(DE15&lt;0,"AST"," ")</f>
        <v> </v>
      </c>
      <c r="DH15" s="9" t="n">
        <v>0</v>
      </c>
      <c r="DI15" s="11" t="str">
        <f aca="false">IF(DH15&lt;0,"3"," ")</f>
        <v> </v>
      </c>
      <c r="DJ15" s="11" t="str">
        <f aca="false">IF(DH15&lt;0,"AST"," ")</f>
        <v> </v>
      </c>
      <c r="DK15" s="9" t="n">
        <v>0</v>
      </c>
      <c r="DL15" s="10" t="str">
        <f aca="false">IF(DK15&gt;0,"4"," ")</f>
        <v> </v>
      </c>
      <c r="DM15" s="10" t="str">
        <f aca="false">IF(DK15&gt;0,"PRE"," ")</f>
        <v> </v>
      </c>
      <c r="DN15" s="9" t="n">
        <v>0</v>
      </c>
      <c r="DO15" s="10" t="str">
        <f aca="false">IF(DN15&gt;0,"4"," ")</f>
        <v> </v>
      </c>
      <c r="DP15" s="10" t="str">
        <f aca="false">IF(DN15&gt;0,"PRE"," ")</f>
        <v> </v>
      </c>
      <c r="DQ15" s="12" t="n">
        <v>1</v>
      </c>
      <c r="DR15" s="12" t="n">
        <v>1</v>
      </c>
      <c r="DS15" s="12" t="str">
        <f aca="false">CONCATENATE(CO15,CU15,DA15,DG15,DM15)</f>
        <v>  MIO  </v>
      </c>
      <c r="DT15" s="10" t="str">
        <f aca="false" t="array" ref="DT15">_xlfn.IFS(DS15="EME    ","0", DS15=" HIP   ","1", DS15="  MIO  ","2", DS15="   AST ","3", DS15="    PRE","4", DS15="EME   PRE","5", DS15=" HIP  PRE","6", DS15=" HIP AST ","7", DS15="  MIO PRE","8", DS15="  MIOAST ","9", DS15="   ASTPRE","10",DS15=" HIP ASTPRE","11", DS15="  MIOASTPRE","12", DS15="     ","0")</f>
        <v>2</v>
      </c>
      <c r="DU15" s="1" t="s">
        <v>154</v>
      </c>
      <c r="DV15" s="1" t="str">
        <f aca="false" t="array" ref="DV15">_xlfn.IFS(DU15="SI","2", DU15="NO","1")</f>
        <v>1</v>
      </c>
      <c r="DW15" s="10" t="n">
        <v>0</v>
      </c>
      <c r="DX15" s="11" t="str">
        <f aca="false">IF(DW15=0,"1","2")</f>
        <v>1</v>
      </c>
      <c r="DY15" s="11" t="str">
        <f aca="false" t="array" ref="DY15">_xlfn.IFS(DW15=0,"0", DW15=0.25, "1", DW15=0.5,"2", DW15=0.75,"3", DW15=1,"4",DW15=1.25,"5", DW15=1.5,"6", DW15=1.75,"7", DW15=2,"8")</f>
        <v>0</v>
      </c>
      <c r="DZ15" s="10" t="n">
        <v>0</v>
      </c>
      <c r="EA15" s="11" t="str">
        <f aca="false">IF(DZ15=0,"1","2")</f>
        <v>1</v>
      </c>
      <c r="EB15" s="11" t="str">
        <f aca="false" t="array" ref="EB15">_xlfn.IFS(DZ15=0,"0", DZ15=0.25, "1", DZ15=0.5,"2", DZ15=0.75,"3", DZ15=1,"4",DZ15=1.25,"5", DZ15=1.5,"6", DZ15=1.75,"7", DZ15=2,"8")</f>
        <v>0</v>
      </c>
      <c r="EC15" s="10" t="n">
        <v>-0.5</v>
      </c>
      <c r="ED15" s="10" t="str">
        <f aca="false">IF(EC15=0,"1","2")</f>
        <v>2</v>
      </c>
      <c r="EE15" s="11" t="str">
        <f aca="false" t="array" ref="EE15">_xlfn.IFS(EC15=0,"0", EC15=-0.25, "1", EC15=-0.5,"2", EC15=-0.75,"3", EC15=-1,"4",EC15=-1.25,"5", EC15=-1.5,"6", EC15=-1.75,"7", EC15=-2,"8", EC15=-2.25,"9",EC15=-2.5,"10", EC15=-2.75,"11", EC15=-3,"12", EC15=-3.25,"13", EC15=-3.5,"14", EC15=-3.75,"15",EC15=-4,"16")</f>
        <v>2</v>
      </c>
      <c r="EF15" s="10" t="n">
        <v>-1</v>
      </c>
      <c r="EG15" s="10" t="str">
        <f aca="false">IF(EF15=0,"1","2")</f>
        <v>2</v>
      </c>
      <c r="EH15" s="11" t="str">
        <f aca="false" t="array" ref="EH15">_xlfn.IFS(EF15=0,"0", EF15=-0.25, "1", EF15=-0.5,"2", EF15=-0.75,"3", EF15=-1,"4",EF15=-1.25,"5", EF15=-1.5,"6", EF15=-1.75,"7", EF15=-2,"8", EF15=-2.25,"9",EF15=-2.5,"10", EF15=-2.75,"11", EF15=-3,"12", EF15=-3.25,"13", EF15=-3.5,"14", EF15=-3.75,"15",EF15=-4,"16")</f>
        <v>4</v>
      </c>
      <c r="EI15" s="10" t="n">
        <v>0</v>
      </c>
      <c r="EJ15" s="11" t="str">
        <f aca="false">IF(EI15=0,"1","2")</f>
        <v>1</v>
      </c>
      <c r="EK15" s="11" t="str">
        <f aca="false" t="array" ref="EK15">_xlfn.IFS(EI15=0,"0", EI15=-0.25, "1", EI15=-0.5,"2", EI15=-0.75,"3", EI15=-1,"4",EI15=-1.25,"5", EI15=-1.5,"6", EI15=-1.75,"7", EI15=-2,"8", EI15=-2.25,"9", EI15=-2.25,"9",EI15=-2.5,"10", EI15=-2.75,"11", EI15=-3,"12", EI15=-3.25,"13", EI15=-3.5,"14", EI15=-3.75,"15",EI15=-4,"16", EI15=0.25, "17", EI15=0.5, "18")</f>
        <v>0</v>
      </c>
      <c r="EL15" s="10" t="n">
        <v>0</v>
      </c>
      <c r="EM15" s="11" t="str">
        <f aca="false">IF(EL15=0,"1","2")</f>
        <v>1</v>
      </c>
      <c r="EN15" s="11" t="str">
        <f aca="false" t="array" ref="EN15">_xlfn.IFS(EL15=0.25,"17",EL15=0.5,"18", EL15=0,"0", EL15=-0.25, "1", EL15=-0.5,"2", EL15=-0.75,"3", EL15=-1,"4",EL15=-1.25,"5", EL15=-1.5,"6", EL15=-1.75,"7", EL15=-2,"8",EL15= -2.25,"9",EL15=-2.5,"10",EL15= -2.75,"11",EL15= -3,"12",EL15= -3.25,"13",EL15= -3.5,"14",EL15= -3.75,"15",EL15=-4,"16")</f>
        <v>0</v>
      </c>
      <c r="EO15" s="10" t="n">
        <v>0</v>
      </c>
      <c r="EP15" s="11" t="str">
        <f aca="false">IF(EO15=0,"1","2")</f>
        <v>1</v>
      </c>
      <c r="EQ15" s="11" t="str">
        <f aca="false" t="array" ref="EQ15">_xlfn.IFS(EO15=0,"0", EO15=0.25, "1", EO15=0.5,"2", EO15=0.75,"3", EO15=1,"4",EO15=1.25,"5", EO15=1.5,"6", EO15=1.75,"7", EO15=2,"8", EO15=2.25,"9", EO15=2.25,"9",EO15=2.5,"10", EO15=2.75,"11", EO15=3,"12", EO15=3.25,"13", EO15=3.5,"14", EO15=3.75,"15",EO15=4,"16", EO15=-0.25, "17", bq=-0.5, "18")</f>
        <v>0</v>
      </c>
      <c r="ER15" s="10" t="n">
        <v>0</v>
      </c>
      <c r="ES15" s="11" t="str">
        <f aca="false">IF(ER15=0,"1","2")</f>
        <v>1</v>
      </c>
      <c r="ET15" s="11" t="str">
        <f aca="false" t="array" ref="ET15">_xlfn.IFS(ER15=0,"0", ER15=0.25, "1", ER15=0.5,"2", ER15=0.75,"3", ER15=1,"4",ER15=1.25,"5", ER15=1.5,"6", ER15=1.75,"7", ER15=2,"8", ER15=2.25,"9", ER15=2.25,"9",ER15=2.5,"10", ER15=2.75,"11", ER15=3,"12", ER15=3.25,"13", ER15=3.5,"14", ER15=3.75,"15",ER15=4,"16", ER15=-0.25, "17", bq=-0.5, "18")</f>
        <v>0</v>
      </c>
      <c r="EU15" s="36" t="n">
        <v>5</v>
      </c>
      <c r="EV15" s="14" t="str">
        <f aca="false">VLOOKUP(EU15,LEYENDA!$G$2:$H$8,2,TRUE())</f>
        <v>0-5</v>
      </c>
      <c r="EW15" s="14" t="str">
        <f aca="false" t="array" ref="EW15">_xlfn.IFS(EV15="0-5","1", EV15="6-12","2", EV15="13-18","3", EV15="19-24","4", EV15="25-36","5", EV15="37-48","6", EV15="49-60","7")</f>
        <v>1</v>
      </c>
    </row>
    <row r="16" customFormat="false" ht="13.5" hidden="false" customHeight="false" outlineLevel="0" collapsed="false">
      <c r="A16" s="1" t="n">
        <v>4</v>
      </c>
      <c r="B16" s="35" t="n">
        <v>3</v>
      </c>
      <c r="C16" s="33" t="n">
        <v>37946</v>
      </c>
      <c r="D16" s="6"/>
      <c r="E16" s="5" t="str">
        <f aca="false">VLOOKUP(A16,'286'!$A$3:$J$600,10,FALSE())</f>
        <v>ACEÑA RINCÓN, RAMÓN</v>
      </c>
      <c r="F16" s="4" t="str">
        <f aca="false">VLOOKUP(A16,'286'!$A$3:$I$1768,3,FALSE())</f>
        <v>ARINRA</v>
      </c>
      <c r="G16" s="6" t="n">
        <f aca="false">VLOOKUP(A16,'286'!$A$3:$I$1768,4,FALSE())</f>
        <v>32772</v>
      </c>
      <c r="H16" s="7" t="n">
        <f aca="false">YEAR(C16)-YEAR(G16)</f>
        <v>14</v>
      </c>
      <c r="I16" s="1" t="str">
        <f aca="false">VLOOKUP(H16,LEYENDA!$C$2:$D$6,2,TRUE())</f>
        <v>13-24</v>
      </c>
      <c r="J16" s="5" t="str">
        <f aca="false">VLOOKUP(A16,'286'!$A$3:$I$1768,7,FALSE())</f>
        <v>H</v>
      </c>
      <c r="K16" s="8" t="str">
        <f aca="false">VLOOKUP(A16,'286'!$A$3:$I$1768,2,FALSE())</f>
        <v>OD</v>
      </c>
      <c r="L16" s="4" t="str">
        <f aca="false">VLOOKUP(A16,'286'!$A$3:$I$1768,8,FALSE())</f>
        <v>D</v>
      </c>
      <c r="M16" s="4" t="str">
        <f aca="false">VLOOKUP(A16,'286'!$A$3:$I$1768,9,FALSE())</f>
        <v>I</v>
      </c>
      <c r="N16" s="8" t="str">
        <f aca="false">IF(R16=O16, "MISMA","CONTRARIA")</f>
        <v>CONTRARIA</v>
      </c>
      <c r="O16" s="8" t="str">
        <f aca="false" t="array" ref="O16">_xlfn.IFS(L16="D","1", L16="I","2")</f>
        <v>1</v>
      </c>
      <c r="P16" s="8" t="str">
        <f aca="false" t="array" ref="P16">_xlfn.IFS(K16="OD","1", K16="OI","2")</f>
        <v>1</v>
      </c>
      <c r="Q16" s="1" t="str">
        <f aca="false" t="array" ref="Q16">_xlfn.IFS(J16="M","1", J16="H","2")</f>
        <v>2</v>
      </c>
      <c r="R16" s="8" t="str">
        <f aca="false" t="array" ref="R16">_xlfn.IFS(M16="D","1", M16="I","2")</f>
        <v>2</v>
      </c>
      <c r="S16" s="1" t="str">
        <f aca="false" t="array" ref="S16">_xlfn.IFS(N16="CONTRARIA", "1",N16= "MISMA","2")</f>
        <v>1</v>
      </c>
      <c r="T16" s="1" t="str">
        <f aca="false" t="array" ref="T16">_xlfn.IFS(I16="0-12","1", I16="13-24","2", I16="25-40","3", I16="41-60","4", I16="61-100","5")</f>
        <v>2</v>
      </c>
      <c r="U16" s="37" t="n">
        <v>-1</v>
      </c>
      <c r="V16" s="11" t="str">
        <f aca="false">IF(U16="","",IF(AND(U16&gt;=-9,U16&lt;=-6.5),"-9 a -6,5",IF(AND(U16&gt;=-6,U16&lt;=-3.5),"-6 a -3,5",IF(AND(U16&gt;=-3,U16&lt;=-1),"-3 a -1",IF(U16=-0.5,"-0,5",IF(AND(U16&gt;=0,U16&lt;=2.5),"0 a 2,5",IF(AND(U16&gt;=3,U16&lt;=5.5),"3 a 5,5",IF(AND(U16&gt;=6,U16&lt;=8.5),"6 a 8,5",IF(AND(U16&gt;=9,U16&lt;=20),"9 a 20","Fuera de rango")))))))))</f>
        <v>-3 a -1</v>
      </c>
      <c r="W16" s="11" t="n">
        <f aca="false">IF(V16="","",IF(V16="-9 a -6,5",2,IF(V16="-6 a -3,5",3,IF(V16="-3 a -1",4,IF(V16="-0,5","NORMA",IF(V16="0 a 2,5",5,IF(V16="3 a 5,5",6,IF(V16="6 a 8,5",7,IF(V16="9 a 20",8,"Fuera de rango")))))))))</f>
        <v>4</v>
      </c>
      <c r="X16" s="9" t="n">
        <v>0</v>
      </c>
      <c r="Y16" s="10" t="str">
        <f aca="false">IF(X16="","",IF(AND(X16&gt;=0,X16&lt;=4),"0 a 4",IF(AND(X16&gt;=4.5,X16&lt;=8.5),"4,5 a 8,5",IF(X16=9,"9",IF(AND(X16&gt;=9.5,X16&lt;=13),"9,5 a 13",IF(AND(X16&gt;=13.5,X16&lt;=20),"13,5 a 20",IF(AND(X16&gt;=20.5,X16&lt;=35),"20,5 a 35","Fuera de rango")))))))</f>
        <v>0 a 4</v>
      </c>
      <c r="Z16" s="11" t="n">
        <f aca="false">IF(Y16="","",IF(Y16="0 a 4",1,IF(Y16="4,5 a 8,5",2,IF(Y16="9","NORMA",IF(Y16="9,5 a 13",3,IF(Y16="13,5 a 20",4,IF(Y16="20,5 a 35",5,"Fuera de rango")))))))</f>
        <v>1</v>
      </c>
      <c r="AA16" s="37" t="n">
        <v>18</v>
      </c>
      <c r="AB16" s="10" t="str">
        <f aca="false">IF(AA16="","",IF(AND(AA16&gt;=0,AA16&lt;=9),"0 a 9",IF(AND(AA16&gt;=9.5,AA16&lt;=18.5),"9,5 a 18,5",IF(AA16=19,"19",IF(AND(AA16&gt;=19.5,AA16&lt;=28),"19,5 a 28",IF(AND(AA16&gt;=28.5,AA16&lt;=40),"28,5 a 40","Fuera de rango"))))))</f>
        <v>9,5 a 18,5</v>
      </c>
      <c r="AC16" s="11" t="n">
        <f aca="false" t="array" ref="AC16">_xlfn.IFS(AB16="","",AB16="0 a 9",1,AB16="9,5 a 18,5",2,AB16="19","NORMA",AB16="19,5 a 28",3,AB16="28,5 a 40",4,TRUE(),"Fuera de rango")</f>
        <v>2</v>
      </c>
      <c r="AD16" s="37" t="n">
        <v>7</v>
      </c>
      <c r="AE16" s="10" t="str">
        <f aca="false">IF(AD16="","",IF(AND(AD16&gt;=-10,AD16&lt;=0),"De -10 a 0",IF(AND(AD16&gt;=0.5,AD16&lt;=9.5),"0,5 a 9,5",IF(AD16=10,"10",IF(AND(AD16&gt;=10.5,AD16&lt;=20),"10,5 a 20",IF(AND(AD16&gt;=20.5,AD16&lt;=40),"20,5 a 40","Fuera de rango"))))))</f>
        <v>0,5 a 9,5</v>
      </c>
      <c r="AF16" s="12" t="n">
        <f aca="false">IF(AD16="","",IF(AND(AD16&gt;=-10,AD16&lt;=0),1,IF(AND(AD16&gt;=0.5,AD16&lt;=9.5),2,IF(AD16=10,"NORMA",IF(AND(AD16&gt;=10.5,AD16&lt;=20),3,IF(AND(AD16&gt;=20.5,AD16&lt;=40),4,""))))))</f>
        <v>2</v>
      </c>
      <c r="AG16" s="37" t="n">
        <v>9</v>
      </c>
      <c r="AH16" s="11" t="str">
        <f aca="false">IF(AG16="","",IF(AND(AG16&gt;=0,AG16&lt;=4),"0 a 4",IF(AND(AG16&gt;=4.5,AG16&lt;=8.5),"4,5 a 8,5",IF(AG16=9,"9",IF(AND(AG16&gt;=9.5,AG16&lt;=13),"9,5 a 13",IF(AND(AG16&gt;=13.5,AG16&lt;=25),"13,5 a 25","Fuera de rango"))))))</f>
        <v>9</v>
      </c>
      <c r="AI16" s="11" t="str">
        <f aca="false">IF(AH16="","",IF(AH16="0 a 4",1,IF(AH16="4,5 a 8,5",2,IF(AH16="9","NORMA",IF(AH16="9,5 a 13",3,IF(AH16="13,5 a 25",4,""))))))</f>
        <v>NORMA</v>
      </c>
      <c r="AJ16" s="37" t="n">
        <v>4</v>
      </c>
      <c r="AK16" s="10" t="str">
        <f aca="false">IF(AJ16="","",IF(AND(AJ16&gt;=-15,AJ16&lt;=-10.5),"-15 a -10,5",IF(AND(AJ16&gt;=-10,AJ16&lt;=-4),"-10 a -4",IF(AND(AJ16&gt;=-4.5,AJ16&lt;=0),"-4,5 a 0",IF(AND(AJ16&gt;=0.5,AJ16&lt;=4.5),"0,5 a 4,5",IF(AJ16=5,"5",IF(AND(AJ16&gt;=5.5,AJ16&lt;=10),"5,5 a 10",IF(AND(AJ16&gt;=10.5,AJ16&lt;=20),"10,5 a 20","Fuera de rango"))))))))</f>
        <v>0,5 a 4,5</v>
      </c>
      <c r="AL16" s="11" t="n">
        <f aca="false">IF(AK16="","",IF(AK16="-15 a -10,5",1,IF(AK16="-10 a -4",2,IF(AK16="-4,5 a 0",3,IF(AK16="0,5 a 4,5",4,IF(AK16="5","NORMA",IF(AK16="5,5 a 10",5,IF(AK16="10,5 a 20",6,"Error"))))))))</f>
        <v>4</v>
      </c>
      <c r="AM16" s="37" t="n">
        <v>0</v>
      </c>
      <c r="AN16" s="10" t="str">
        <f aca="false">IF(AM16="","",IF(AND(AM16&gt;=-7.5,AM16&lt;=-5.5),"-7,5 a -5,5",IF(AND(AM16&gt;=-5,AM16&lt;=-3),"-5 a -3",IF(AND(AM16&gt;=-2.5,AM16&lt;=-0.5),"-2,5 a -0,5",IF(AM16=0,"0,00",IF(AND(AM16&gt;=0.5,AM16&lt;=2.5),"0,5 a 2,5",IF(AND(AM16&gt;=3,AM16&lt;=5),"3 a 5",IF(AND(AM16&gt;=5.5,AM16&lt;=7.5),"5,5 a 7,5",IF(AND(AM16&gt;=8,AM16&lt;=10),"8 a 10","Fuera de rango")))))))))</f>
        <v>0,00</v>
      </c>
      <c r="AO16" s="11" t="str">
        <f aca="false">IF(AN16="","",IF(AN16="-7,5 a -5,5",1,IF(AN16="-5 a -3",2,IF(AN16="-2,5 a -0,5",3,IF(AN16="0,00","NORMA",IF(AN16="0,5 a 2,5",4,IF(AN16="3 a 5",5,IF(AN16="5,5 a 7,5",6,IF(AN16="8 a 10",7,"Error")))))))))</f>
        <v>NORMA</v>
      </c>
      <c r="AP16" s="37" t="n">
        <v>-3</v>
      </c>
      <c r="AQ16" s="10" t="str">
        <f aca="false">IF(AP16="","",IF(AND(AP16&gt;=-20,AP16&lt;=-9.5),"-20 a -9,5",IF(AND(AP16&gt;=-9,AP16&lt;=-6.5),"-9 a -6,5",IF(AP16=-6,"-6",IF(AND(AP16&gt;=-5.5,AP16&lt;=-3),"-5,5 a -3",IF(AND(AP16&gt;=-2.5,AP16&lt;=0),"-2,5 a 0",IF(AND(AP16&gt;=0.5,AP16&lt;=3),"0,5 a 3",IF(AND(AP16&gt;=3.5,AP16&lt;=6),"3,5 a 6",IF(AND(AP16&gt;=6.5,AP16&lt;=9),"6,5 a 9",IF(AND(AP16&gt;=9.5,AP16&lt;=20),"9,5 a 20","Fuera de rango"))))))))))</f>
        <v>-5,5 a -3</v>
      </c>
      <c r="AR16" s="11" t="n">
        <f aca="false">IF(AQ16="","",IF(AQ16="-20 a -9,5",1,IF(AQ16="-9 a -6,5",2,IF(AQ16="-6","NORMA",IF(AQ16="-5,5 a -3",3,IF(AQ16="-2,5 a 0",4,IF(AQ16="0,5 a 3",5,IF(AQ16="3,5 a 6",6,IF(AQ16="6,5 a 9",7,IF(AQ16="9,5 a 20",8,""))))))))))</f>
        <v>3</v>
      </c>
      <c r="AS16" s="37" t="n">
        <v>2</v>
      </c>
      <c r="AT16" s="10" t="str">
        <f aca="false">IF(AS16="","",IF(AND(AS16&gt;=-16,AS16&lt;=-14),"-16 a -14",IF(AND(AS16&gt;=-13.5,AS16&lt;=-11.5),"-13,5 a -11,5",IF(AND(AS16&gt;=-11,AS16&lt;=-9),"-11 a -9",IF(AND(AS16&gt;=-8.5,AS16&lt;=-6.5),"-8,5 a -6,5",IF(AND(AS16&gt;=-6,AS16&lt;=-4),"-6 a -4",IF(AND(AS16&gt;=-3.5,AS16&lt;=-1.5),"-3,5 a -1,5",IF(AND(AS16&gt;=-1,AS16&lt;=1),"-1 a 1",IF(AND(AS16&gt;=1.5,AS16&lt;=3.5),"1,5 a 3,5",IF(AND(AS16&gt;=4,AS16&lt;=6),"4 a 6",IF(AND(AS16&gt;=6.5,AS16&lt;=8.5),"6,5 a 8,5",IF(AND(AS16&gt;=9,AS16&lt;=11),"9 a 11",IF(AND(AS16&gt;=11.5,AS16&lt;=13.5),"11,5 a 13,5",IF(AND(AS16&gt;=14,AS16&lt;=16),"14 a 16",IF(AND(AS16&gt;=16.5,AS16&lt;=18.5),"16,5 a 18,5",IF(AND(AS16&gt;=19,AS16&lt;=21),"19 a 21","Fuera de rango"))))))))))))))))</f>
        <v>1,5 a 3,5</v>
      </c>
      <c r="AU16" s="11" t="n">
        <f aca="false" t="array" ref="AU16">IF(AT16="","",_xlfn.IFS(AT16="-16 a -14",1,AT16="-13,5 a -11,5",2,AT16="-11 a -9",3,AT16="-8,5 a -6,5",4,AT16="-6 a -4",5,AT16="-3,5 a -1,5",6,AT16="-1 a 1",7,AT16="1,5 a 3,5",8,AT16="4 a 6","NORMA",AT16="6,5 a 8,5",9,AT16="9 a 11",10,AT16="11,5 a 13,5",11,AT16="14 a 16",12,AT16="16,5 a 18,5",13,AT16="19 a 21",14,TRUE(),""))</f>
        <v>8</v>
      </c>
      <c r="AV16" s="37" t="n">
        <v>0</v>
      </c>
      <c r="AW16" s="10" t="str">
        <f aca="false">IF(AV16="","",IF(AND(AV16&gt;=-1,AV16&lt;=-0.5),"-1 a -0,5",IF(AND(AV16&gt;-0.5,AV16&lt;=0),"De -0,5 a 0",IF(AND(AV16&gt;=0.25,AV16&lt;=0.75),"0,25 a 0,75",IF(AND(AV16&gt;=1,AV16&lt;=1.5),"1 a 1,5",IF(AND(AV16&gt;=1.75,AV16&lt;=2.25),"1,75 a 2,25",IF(AND(AV16&gt;=2.5,AV16&lt;=3),"2,5 a 3",IF(AND(AV16&gt;=3.25,AV16&lt;=3.75),"3,25 a 3,75","Fuera de rango"))))))))</f>
        <v>De -0,5 a 0</v>
      </c>
      <c r="AX16" s="11" t="n">
        <f aca="false">IF(AW16="","",IF(OR(AW16="-1 a -0,5",AW16="-1 a -0.5"),1,IF(OR(AW16="De -0,5 a 0",AW16="-0,5 a 0",AW16="De -0.5 a 0"),2,IF(OR(AW16="0,25 a 0,75",AW16="0.25 a 0.75"),"NORMA",IF(OR(AW16="1 a 1,5",AW16="1 a 1.5"),3,IF(OR(AW16="1,75 a 2,25",AW16="1.75 a 2.25"),4,IF(OR(AW16="2,5 a 3",AW16="2.5 a 3"),5,IF(OR(AW16="3,25 a 3,75",AW16="3.25 a 3.75"),6,""))))))))</f>
        <v>2</v>
      </c>
      <c r="AY16" s="37" t="n">
        <v>-7</v>
      </c>
      <c r="AZ16" s="10" t="str">
        <f aca="false">IF(AY16="","",IF(AND(AY16&gt;=-20,AY16&lt;=-9.5),"-20 a -9,5",IF(AND(AY16&gt;=-9,AY16&lt;=-6.5),"-9 a -6,5",IF(AY16=-6,"-6",IF(AND(AY16&gt;=-5.5,AY16&lt;=-3),"-5,5 a -3",IF(AND(AY16&gt;=-2.5,AY16&lt;=0),"-2,5 a 0",IF(AND(AY16&gt;=0.5,AY16&lt;=3),"0,5 a 3",IF(AND(AY16&gt;=3.5,AY16&lt;=6),"3,5 a 6","Fuera de rango"))))))))</f>
        <v>-9 a -6,5</v>
      </c>
      <c r="BA16" s="11" t="n">
        <f aca="false">IF(AZ16="","",IF(AZ16="-20 a -9,5",1,IF(AZ16="-9 a -6,5",2,IF(AZ16="-6","NORMA",IF(AZ16="-5,5 a -3",3,IF(AZ16="-2,5 a 0",4,IF(AZ16="0,5 a 3",5,IF(AZ16="3,5 a 6",6,""))))))))</f>
        <v>2</v>
      </c>
      <c r="BB16" s="9" t="n">
        <v>0</v>
      </c>
      <c r="BC16" s="10" t="str">
        <f aca="false" t="array" ref="BC16">IF(BB16="","",_xlfn.IFS(AND(BB16&gt;=0,BB16&lt;=2),"0 a 2",AND(BB16&gt;=2.5,BB16&lt;=4.5),"2,5 a 4,5",AND(BB16&gt;=5,BB16&lt;=7),"5 a 7",AND(BB16&gt;=7.5,BB16&lt;=9.5),"7,5 a 9,5",AND(BB16&gt;=10,BB16&lt;=12),"10 a 12",AND(BB16&gt;=12.5,BB16&lt;=14.5),"12,5 a 14,5",BB16=15,"15",AND(BB16&gt;=15.5,BB16&lt;=17.5),"15,5 a 17,5",AND(BB16&gt;=18,BB16&lt;=20),"18 a 20",AND(BB16&gt;=20.5,BB16&lt;=22.5),"20,5 a 22,5",AND(BB16&gt;=23,BB16&lt;=25),"23 a 25",TRUE(),"Fuera de rango"))</f>
        <v>0 a 2</v>
      </c>
      <c r="BD16" s="11" t="n">
        <f aca="false" t="array" ref="BD16">IF(BC16="","",_xlfn.IFS(BC16="0 a 2",1,BC16="2,5 a 4,5",2,BC16="5 a 7",3,BC16="7,5 a 9,5",4,BC16="10 a 12",5,BC16="12,5 a 14,5",6,BC16="15","NORMA",BC16="15,5 a 17,5",7,BC16="18 a 20",8,BC16="20,5 a 22,5",9,BC16="23 a 25",10,TRUE(),"Fuera de rango"))</f>
        <v>1</v>
      </c>
      <c r="BE16" s="37" t="n">
        <v>24</v>
      </c>
      <c r="BF16" s="10" t="str">
        <f aca="false">IF(BE16="","",IF(AND(BE16&gt;=-20,BE16&lt;=-10),"-20 a -10",IF(AND(BE16&gt;=-9.5,BE16&lt;=0.5),"-9,5 a 0,5",IF(AND(BE16&gt;=1,BE16&lt;=11),"1 a 11",IF(AND(BE16&gt;=11.5,BE16&lt;=20.5),"11,5 a 20,5",IF(BE16=21,"21",IF(AND(BE16&gt;=21.5,BE16&lt;=31.5),"21,5 a 31,5",IF(AND(BE16&gt;=32,BE16&lt;=42),"32 a 42","Fuera de rango"))))))))</f>
        <v>21,5 a 31,5</v>
      </c>
      <c r="BG16" s="11" t="n">
        <f aca="false">IF(BF16="","",IF(BF16="-20 a -10",1,IF(BF16="-9,5 a 0,5",2,IF(BF16="1 a 11",3,IF(BF16="11,5 a 20,5",4,IF(BF16="21","NORMA",IF(BF16="21,5 a 31,5",5,IF(BF16="32 a 42",6,""))))))))</f>
        <v>5</v>
      </c>
      <c r="BH16" s="37" t="n">
        <v>13</v>
      </c>
      <c r="BI16" s="10" t="str">
        <f aca="false">IF(BH16="","",IF(AND(BH16&gt;=-20,BH16&lt;=-15),"-20 a -15",IF(AND(BH16&gt;=-14.5,BH16&lt;=-9.5),"-14,5 a -9,5",IF(AND(BH16&gt;=-9,BH16&lt;=-4),"-9 a -4",IF(AND(BH16&gt;=-3.5,BH16&lt;=2.5),"-3,5 a 2,5",IF(AND(BH16&gt;=3,BH16&lt;=8),"3 a 8",IF(AND(BH16&gt;=8.5,BH16&lt;=14.5),"8,5 a 14,5",IF(BH16=15,"15",IF(AND(BH16&gt;=15.5,BH16&lt;=20.5),"15,5 a 20,5",IF(AND(BH16&gt;=21,BH16&lt;=26),"21 a 26","Fuera de rango"))))))))))</f>
        <v>8,5 a 14,5</v>
      </c>
      <c r="BJ16" s="11" t="n">
        <f aca="false">IF(BI16="","",IF(BI16="-20 a -15",1,IF(BI16="-14,5 a -9,5",2,IF(BI16="-9 a -4",3,IF(BI16="-3,5 a 2,5",4,IF(BI16="3 a 8",5,IF(BI16="8,5 a 14,5",6,IF(BI16="15","NORMA",IF(BI16="15,5 a 20,5",7,IF(BI16="21 a 26",8,IF(BI16="26,5 a 31,5",9,"")))))))))))</f>
        <v>6</v>
      </c>
      <c r="BK16" s="9" t="n">
        <v>0</v>
      </c>
      <c r="BL16" s="10" t="str">
        <f aca="false">IF(BK16="","",IF(AND(BK16&gt;=0,BK16&lt;=2),"0 - 2",IF(AND(BK16&gt;=2.5,BK16&lt;=4.5),"2,5 - 4,5",IF(AND(BK16&gt;=5,BK16&lt;=7),"5 - 7",IF(AND(BK16&gt;=7.5,BK16&lt;=9.5),"7,5 - 9,5",IF(AND(BK16&gt;=10,BK16&lt;=12),"10 - 12",IF(AND(BK16&gt;=12.5,BK16&lt;=13.5),"12,5 - 13,5",IF(BK16=14,"14",IF(AND(BK16&gt;=14.5,BK16&lt;=16.5),"14,5 - 16,5",IF(AND(BK16&gt;=17,BK16&lt;=19),"17 - 19",IF(AND(BK16&gt;=19.5,BK16&lt;=21.5),"19,5 - 21,5",IF(AND(BK16&gt;=22,BK16&lt;=24),"22 - 24",IF(AND(BK16&gt;=24.5,BK16&lt;=26.5),"24,5 - 26,5",IF(AND(BK16&gt;=27,BK16&lt;=29),"27 - 29",IF(AND(BK16&gt;=29.5,BK16&lt;=30),"29,5 - 30","Fuera de rango")))))))))))))))</f>
        <v>0 - 2</v>
      </c>
      <c r="BM16" s="11" t="n">
        <f aca="false">IF(BL16="","",IF(BL16="0 - 2",1,IF(BL16="2,5 - 4,5",2,IF(BL16="5 - 7",3,IF(BL16="7,5 - 9,5",4,IF(BL16="10 - 12",5,IF(BL16="12,5 - 13,5",6,IF(BL16="14","NORMA",IF(BL16="14,5 - 16,5",7,IF(BL16="17 - 19",8,IF(BL16="19,5 - 21,5",9,IF(BL16="22 - 24",10,IF(BL16="24,5 - 26,5",11,IF(BL16="27 - 29",12,IF(BL16="29,5 - 30",13,"")))))))))))))))</f>
        <v>1</v>
      </c>
      <c r="BN16" s="37" t="n">
        <v>16</v>
      </c>
      <c r="BO16" s="10" t="str">
        <f aca="false">IF(BN16="","",IF(AND(BN16&gt;=-20,BN16&lt;=-10),"-20 a -10",IF(AND(BN16&gt;=-9.5,BN16&lt;=0.5),"-9,5 a 0,5",IF(AND(BN16&gt;=1,BN16&lt;=11),"1 a 11",IF(AND(BN16&gt;=11.5,BN16&lt;=21.5),"11,5 a 21,5",IF(BN16=22,"22",IF(AND(BN16&gt;=22.5,BN16&lt;=32.5),"22,5 a 32,5",IF(AND(BN16&gt;=33,BN16&lt;=43),"33 a 43","Fuera de rango"))))))))</f>
        <v>11,5 a 21,5</v>
      </c>
      <c r="BP16" s="11" t="n">
        <f aca="false">IF(BO16="","",IF(BO16="-20 a -10",1,IF(BO16="-9,5 a 0,5",2,IF(BO16="1 a 11",3,IF(BO16="11,5 a 21,5",4,IF(BO16="22","NORMA",IF(BO16="22,5 a 32,5",5,IF(BO16="33 a 43",6,""))))))))</f>
        <v>4</v>
      </c>
      <c r="BQ16" s="37" t="n">
        <v>12</v>
      </c>
      <c r="BR16" s="10" t="str">
        <f aca="false">IF(BQ16="","",IF(AND(BQ16&gt;=-20,BQ16&lt;=-15),"-20 a -15",IF(AND(BQ16&gt;=-14.5,BQ16&lt;=-9.5),"-14,5 a -9,5",IF(AND(BQ16&gt;=-9,BQ16&lt;=-4),"-9 a -4",IF(AND(BQ16&gt;=-3.5,BQ16&lt;=2.5),"-3,5 a 2,5",IF(AND(BQ16&gt;=3,BQ16&lt;=8),"3 a 8",IF(AND(BQ16&gt;=8.5,BQ16&lt;=13.5),"8,5 a 13,5",IF(AND(BQ16&gt;=14,BQ16&lt;=17.5),"14 a 17,5",IF(BQ16=18,"18",IF(AND(BQ16&gt;=18.5,BQ16&lt;=23.5),"18,5 a 23,5",IF(AND(BQ16&gt;=24,BQ16&lt;=29),"24 a 29",IF(AND(BQ16&gt;=29.5,BQ16&lt;=34.5),"29,5 a 34,5",IF(AND(BQ16&gt;=35,BQ16&lt;=40),"35 a 40","Fuera de rango")))))))))))))</f>
        <v>8,5 a 13,5</v>
      </c>
      <c r="BS16" s="11" t="n">
        <f aca="false">IF(BR16="","",IF(BR16="-20 a -15",1,IF(BR16="-14,5 a -9,5",2,IF(BR16="-9 a -4",3,IF(BR16="-3,5 a 2,5",4,IF(BR16="3 a 8",5,IF(BR16="8,5 a 13,5",6,IF(BR16="14 a 17,5",7,IF(BR16="18","NORMA",IF(BR16="18,5 a 23,5",8,IF(BR16="24 a 29",9,IF(BR16="29,5 a 34,5",10,IF(BR16="35 a 40",11,"")))))))))))))</f>
        <v>6</v>
      </c>
      <c r="BT16" s="37" t="n">
        <v>0</v>
      </c>
      <c r="BU16" s="10" t="str">
        <f aca="false">IF(BT16="","",IF(AND(BT16&gt;=-20,BT16&lt;=-18),"-20 a -18",IF(AND(BT16&gt;=-17.5,BT16&lt;=-15.5),"-17,5 a -15,5",IF(AND(BT16&gt;=-15,BT16&lt;=-13),"-15 a -13",IF(AND(BT16&gt;=-12.5,BT16&lt;=-10.5),"-12,5 a -10,5",IF(AND(BT16&gt;=-10,BT16&lt;=-8),"-10 a -8",IF(AND(BT16&gt;=-7.5,BT16&lt;=-5.5),"-7,5 a -5,5",IF(AND(BT16&gt;=-5,BT16&lt;=-3),"-5 a -3",IF(AND(BT16&gt;=-2.5,BT16&lt;=-0.5),"-2,5 a -0,5",IF(BT16=0,"0",IF(AND(BT16&gt;=0.5,BT16&lt;=2.5),"0,5 a 2,5",IF(AND(BT16&gt;=3,BT16&lt;=5),"3 a 5",IF(AND(BT16&gt;=5.5,BT16&lt;=7.5),"5,5 a 7,5",IF(AND(BT16&gt;=8,BT16&lt;=10),"8 a 10",IF(AND(BT16&gt;=10.5,BT16&lt;=12.5),"10,5 a 12,5",IF(AND(BT16&gt;=13,BT16&lt;=15),"13 a 15",IF(AND(BT16&gt;=15.5,BT16&lt;=17.5),"15,5 a 17,5",IF(AND(BT16&gt;=18,BT16&lt;=20),"18 a 20","Fuera de rango"))))))))))))))))))</f>
        <v>0</v>
      </c>
      <c r="BV16" s="11" t="str">
        <f aca="false">IF(BT16="","",IF(BT16=0,"NORMA",IF(AND(BT16&gt;=-20,BT16&lt;=-18),2,IF(AND(BT16&gt;=-17.5,BT16&lt;=-15.5),2,IF(AND(BT16&gt;=-15,BT16&lt;=-13),3,IF(AND(BT16&gt;=-12.5,BT16&lt;=-10.5),4,IF(AND(BT16&gt;=-10,BT16&lt;=-8),5,IF(AND(BT16&gt;=-7.5,BT16&lt;=-5.5),6,IF(AND(BT16&gt;=-5,BT16&lt;=-3),7,IF(AND(BT16&gt;=-2.5,BT16&lt;=-0.5),8,IF(AND(BT16&gt;=0.5,BT16&lt;=2.5),9,IF(AND(BT16&gt;=3,BT16&lt;=5),10,IF(AND(BT16&gt;=5.5,BT16&lt;=7.5),11,IF(AND(BT16&gt;=8,BT16&lt;=10),12,IF(AND(BT16&gt;=10.5,BT16&lt;=12.5),13,IF(AND(BT16&gt;=13,BT16&lt;=15),14,IF(AND(BT16&gt;=15.5,BT16&lt;=17.5),15,IF(AND(BT16&gt;=18,BT16&lt;=20),16,"Fuera de rango"))))))))))))))))))</f>
        <v>NORMA</v>
      </c>
      <c r="BW16" s="37" t="n">
        <v>-6.25</v>
      </c>
      <c r="BX16" s="10" t="n">
        <f aca="false">18.5- (0.3*H16)</f>
        <v>14.3</v>
      </c>
      <c r="BY16" s="10" t="n">
        <f aca="false">(BW16)-(BX16)</f>
        <v>-20.55</v>
      </c>
      <c r="BZ16" s="10" t="str">
        <f aca="false">IF(BY16="","",IF(BY16&lt;-27.5,"De -30 a -28",IF(BY16&lt;-25,"De -27,5 a -25,5",IF(BY16&lt;-22.5,"De -25 a -23",IF(BY16&lt;-20,"De -22,5 a -20,5",IF(BY16&lt;-17.5,"De -20 a -18",IF(BY16&lt;-15,"De -17,5 a -15,5",IF(BY16&lt;-12.5,"De -15 a -13",IF(BY16&lt;-10,"De -12,5 a -10,5",IF(BY16&lt;-7.5,"De -10 a -8",IF(BY16&lt;-5,"De -7,5 a -5,5",IF(BY16&lt;-2.5,"De -5 a -3",IF(BY16&lt;0,"De -2,5 a -0,5",IF(BY16&lt;2.5,"De 0 a 2",IF(BY16&lt;5,"De 2,5 a 4,5",IF(BY16&lt;7.5,"De 5 a 7",IF(BY16&lt;10,"De 7,5 a 9,5",IF(BY16&lt;12.5,"De 10 a 12",IF(BY16&lt;15,"De 12,5 a 14,5",IF(BY16&lt;17.5,"De 15 a 17",IF(BY16&lt;20,"De 17,5 a 19,5",IF(BY16&lt;22.5,"De 20 a 22",IF(BY16&lt;25,"De 22,5 a 24,5",IF(BY16&lt;27.5,"De 25 a 27","De 27,5 a 30"))))))))))))))))))))))))</f>
        <v>De -22,5 a -20,5</v>
      </c>
      <c r="CA16" s="12" t="n">
        <f aca="false">IF(BY16="","",IF(BY16&lt;=-28,1,IF(BY16&lt;=-25.5,2,IF(BY16&lt;=-23,3,IF(BY16&lt;=-20.5,4,IF(BY16&lt;=-18,5,IF(BY16&lt;=-15.5,6,IF(BY16&lt;=-13,7,IF(BY16&lt;=-10.5,8,IF(BY16&lt;=-8,9,IF(BY16&lt;=-5.5,10,IF(BY16&lt;=-3,11,IF(BY16&lt;=-0.5,12,IF(BY16&lt;=2,13,IF(BY16&lt;=4.5,14,IF(BY16&lt;=7,15,IF(BY16&lt;=9.5,16,IF(BY16&lt;=12,17,IF(BY16&lt;=14.5,18,IF(BY16&lt;=17,19,IF(BY16&lt;=19.5,20,IF(BY16&lt;=22,21,IF(BY16&lt;=24.5,22,IF(BY16&lt;=27,23,IF(BY16&lt;=30,24,"Fuera de rango")))))))))))))))))))))))))</f>
        <v>4</v>
      </c>
      <c r="CB16" s="37" t="n">
        <v>-6.25</v>
      </c>
      <c r="CC16" s="10" t="n">
        <f aca="false">18.5- (0.3*H16)</f>
        <v>14.3</v>
      </c>
      <c r="CD16" s="10" t="n">
        <f aca="false">(CB16)-(CC16)</f>
        <v>-20.55</v>
      </c>
      <c r="CE16" s="10" t="str">
        <f aca="false">IF(CD16="","",IF(CD16&lt;-27.5,"De -30 a -28",IF(CD16&lt;-25,"De -27,5 a -25,5",IF(CD16&lt;-22.5,"De -25 a -23",IF(CD16&lt;-20,"De -22,5 a -20,5",IF(CD16&lt;-17.5,"De -20 a -18",IF(CD16&lt;-15,"De -17,5 a -15,5",IF(CD16&lt;-12.5,"De -15 a -13",IF(CD16&lt;-10,"De -12,5 a -10,5",IF(CD16&lt;-7.5,"De -10 a -8",IF(CD16&lt;-5,"De -7,5 a -5,5",IF(CD16&lt;-2.5,"De -5 a -3",IF(CD16&lt;0,"De -2,5 a -0,5",IF(CD16&lt;=2,"De 0 a 2",IF(CD16&lt;=4.5,"De 2,5 a 4,5",IF(CD16&lt;=7,"De 5 a 7",IF(CD16&lt;=9.5,"De 7,5 a 9,5",IF(CD16&lt;=12,"De 10 a 12",IF(CD16&lt;=14.5,"De 12,5 a 14,5",IF(CD16&lt;=17,"De 15 a 17",IF(CD16&lt;=19.5,"De 17,5 a 19,5",IF(CD16&lt;=22,"De 20 a 22",IF(CD16&lt;=24.5,"De 22,5 a 24,5",IF(CD16&lt;=27,"De 25 a 27","De 27,5 a 30"))))))))))))))))))))))))</f>
        <v>De -22,5 a -20,5</v>
      </c>
      <c r="CF16" s="12" t="n">
        <f aca="false">IF(CD16="","",IF(CD16&lt;-27.5,1,IF(CD16&lt;-25,2,IF(CD16&lt;-22.5,3,IF(CD16&lt;-20,4,IF(CD16&lt;-17.5,5,IF(CD16&lt;-15,6,IF(CD16&lt;-12.5,7,IF(CD16&lt;-10,8,IF(CD16&lt;-7.5,9,IF(CD16&lt;-5,10,IF(CD16&lt;-2.5,11,IF(CD16&lt;0,12,IF(CD16&lt;2.5,13,IF(CD16&lt;5,14,IF(CD16&lt;7.5,15,IF(CD16&lt;10,16,IF(CD16&lt;12.5,17,IF(CD16&lt;15,18,IF(CD16&lt;17.5,19,IF(CD16&lt;20,20,IF(CD16&lt;22.5,21,IF(CD16&lt;25,22,IF(CD16&lt;27.5,23,24))))))))))))))))))))))))</f>
        <v>4</v>
      </c>
      <c r="CG16" s="37" t="n">
        <v>-4</v>
      </c>
      <c r="CH16" s="10" t="str">
        <f aca="false">IF(CG16="","",IF(AND(CG16&gt;=-10,CG16&lt;=-9.5),"-10 a -9,5",IF(AND(CG16&gt;-9.5,CG16&lt;=-8.5),"-9 a -8,5",IF(AND(CG16&gt;-8.5,CG16&lt;=-7.5),"-8 a -7,5",IF(AND(CG16&gt;-7.5,CG16&lt;=-6.5),"-7 a -6,5",IF(AND(CG16&gt;-6.5,CG16&lt;=-5.5),"-6 a -5,5",IF(AND(CG16&gt;-5.5,CG16&lt;=-4.5),"-5 a -4,5",IF(AND(CG16&gt;-4.5,CG16&lt;=-3.5),"-4 a -3,5",IF(AND(CG16&gt;-3.5,CG16&lt;=-2.5),"-3 a -2,5",IF(CG16=-2.25,"-2,25",IF(AND(CG16&gt;-2.5,CG16&lt;=-1.5),"-2 a -1,5",IF(AND(CG16&gt;-1.5,CG16&lt;=-0.5),"-1 a -0,5",IF(AND(CG16&gt;-0.5,CG16&lt;=0.5),"0 a 0,5",IF(AND(CG16&gt;0.5,CG16&lt;=1.5),"1 a 1,5",IF(AND(CG16&gt;1.5,CG16&lt;=2.5),"2 a 2,5",IF(AND(CG16&gt;2.5,CG16&lt;=3.5),"3 a 3,5",IF(AND(CG16&gt;3.5,CG16&lt;=4.5),"4 a 4,5",IF(AND(CG16&gt;4.5,CG16&lt;=5.5),"5 a 5,5",IF(AND(CG16&gt;5.5,CG16&lt;=6.5),"6 a 6,5",IF(AND(CG16&gt;6.5,CG16&lt;=7.5),"7 a 7,5",IF(AND(CG16&gt;7.5,CG16&lt;=8.5),"8 a 8,5",IF(AND(CG16&gt;8.5,CG16&lt;=9.5),"9 a 9,5",IF(CG16&gt;=10,"10","Fuera de rango")))))))))))))))))))))))</f>
        <v>-4 a -3,5</v>
      </c>
      <c r="CI16" s="11" t="n">
        <f aca="false">IF(CG16="","",IF(CG16=-2.25,"NORMA",IF(CG16&lt;=-9.5,1,IF(CG16&lt;=-8.5,2,IF(CG16&lt;=-7.5,3,IF(CG16&lt;=-6.5,4,IF(CG16&lt;=-5.5,5,IF(CG16&lt;=-4.5,6,IF(CG16&lt;=-3.5,7,IF(CG16&lt;=-2.5,8,IF(CG16&lt;=-1.5,9,IF(CG16&lt;=-0.5,10,IF(CG16&lt;=0.5,11,IF(CG16&lt;=1.5,12,IF(CG16&lt;=2.5,13,IF(CG16&lt;=3.5,14,IF(CG16&lt;=4.5,15,IF(CG16&lt;=5.5,16,IF(CG16&lt;=6.5,17,IF(CG16&lt;=7.5,18,IF(CG16&lt;=8.5,19,IF(CG16&lt;=9.5,20,IF(CG16=10,21,"Fuera de rango")))))))))))))))))))))))</f>
        <v>7</v>
      </c>
      <c r="CJ16" s="37" t="n">
        <v>2</v>
      </c>
      <c r="CK16" s="10" t="str">
        <f aca="false">IF(CJ16="","",IF(AND(CJ16&gt;=-6,CJ16&lt;=-5.5),"-6 a -5,5",IF(AND(CJ16&gt;-5.5,CJ16&lt;=-4.5),"-5 a -4,5",IF(AND(CJ16&gt;-4.5,CJ16&lt;=-3.5),"-4 a -3,5",IF(AND(CJ16&gt;-3.5,CJ16&lt;=-2.5),"-3 a -2,5",IF(AND(CJ16&gt;-2.5,CJ16&lt;=-1.5),"-2 a -1,5",IF(AND(CJ16&gt;-1.5,CJ16&lt;=-0.5),"-1 a -0,5",IF(AND(CJ16&gt;-0.5,CJ16&lt;=0.5),"0 a 0,5",IF(AND(CJ16&gt;0.5,CJ16&lt;=1.5),"1 a 1,5",IF(AND(CJ16&gt;1.5,CJ16&lt;2.5),"2",IF(AND(CJ16&gt;=2.5,CJ16&lt;=3),"2,5 a 3",IF(AND(CJ16&gt;3,CJ16&lt;=4),"3,5 a 4",IF(AND(CJ16&gt;4,CJ16&lt;=5),"4,5 a 5",IF(AND(CJ16&gt;5,CJ16&lt;=6),"5,5 a 6",IF(AND(CJ16&gt;6,CJ16&lt;=7),"6,5 a 7",IF(AND(CJ16&gt;7,CJ16&lt;=8),"7,5 a 8",IF(AND(CJ16&gt;8,CJ16&lt;=9.5),"8,5 a 9,5",IF(CJ16=10,"10","Fuera de rango"))))))))))))))))))</f>
        <v>2</v>
      </c>
      <c r="CL16" s="11" t="str">
        <f aca="false">IF(CK16="","",IF(OR(CK16="-6 a -5,5",CK16="-6 - -5,5"),1,IF(OR(CK16="-5 a -4,5",CK16="-5 - -4,5"),2,IF(OR(CK16="-4 a -3,5",CK16="-4 - -3,5"),3,IF(OR(CK16="-3 a -2,5",CK16="-3 - -2,5"),4,IF(OR(CK16="-2 a -1,5",CK16="-2 - -1,5"),5,IF(OR(CK16="-1 a -0,5",CK16="-1 - -0,5"),6,IF(OR(CK16="0 a 0,5",CK16="0 - 0,5"),7,IF(OR(CK16="1 a 1,5",CK16="1 - 1,5"),8,IF(CK16="2","NORMA",IF(OR(CK16="2,5 a 3",CK16="2,5 - 3"),9,IF(OR(CK16="3,5 a 4",CK16="3,5 - 4"),10,IF(OR(CK16="4,5 a 5",CK16="4,5 - 5"),11,IF(OR(CK16="5,5 a 6",CK16="5,5 - 6"),12,IF(OR(CK16="6,5 a 7",CK16="6,5 - 7"),13,IF(OR(CK16="7,5 a 8",CK16="7,5 - 8"),14,IF(OR(CK16="8,5 a 9",CK16="8,5 - 9,5",CK16="9 a 9,5"),15,IF(CK16="10",15,IF(OR(CK16="0,5 a 1",CK16="0,5 - 1"),7,"Fuera de rango")))))))))))))))))))</f>
        <v>NORMA</v>
      </c>
      <c r="CM16" s="10" t="n">
        <v>0</v>
      </c>
      <c r="CN16" s="10" t="str">
        <f aca="false">IF(CM16=0,"0", " ")</f>
        <v>0</v>
      </c>
      <c r="CO16" s="10" t="str">
        <f aca="false">IF(CM16&gt;0,"EME"," ")</f>
        <v> </v>
      </c>
      <c r="CP16" s="10" t="n">
        <v>0</v>
      </c>
      <c r="CQ16" s="10" t="str">
        <f aca="false">IF(CP16&gt;0,"0", " ")</f>
        <v> </v>
      </c>
      <c r="CR16" s="10" t="str">
        <f aca="false">IF(CP16&gt;0,"EME"," ")</f>
        <v> </v>
      </c>
      <c r="CS16" s="37" t="n">
        <v>0</v>
      </c>
      <c r="CT16" s="10" t="str">
        <f aca="false">IF(CS16&gt;0,"1", " ")</f>
        <v> </v>
      </c>
      <c r="CU16" s="10" t="str">
        <f aca="false">IF(CS16&gt;0,"HIP"," ")</f>
        <v> </v>
      </c>
      <c r="CV16" s="37" t="n">
        <v>0</v>
      </c>
      <c r="CW16" s="10" t="str">
        <f aca="false">IF(CV16&gt;0,"1", " ")</f>
        <v> </v>
      </c>
      <c r="CX16" s="10" t="str">
        <f aca="false">IF(CV16&gt;0,"HIP"," ")</f>
        <v> </v>
      </c>
      <c r="CY16" s="37" t="n">
        <v>-2.25</v>
      </c>
      <c r="CZ16" s="11" t="str">
        <f aca="false">IF(CY16&lt;0,"2"," ")</f>
        <v>2</v>
      </c>
      <c r="DA16" s="11" t="str">
        <f aca="false">IF(CY16&lt;0,"MIO"," ")</f>
        <v>MIO</v>
      </c>
      <c r="DB16" s="37" t="n">
        <v>-2.75</v>
      </c>
      <c r="DC16" s="11" t="str">
        <f aca="false">IF(DB16&lt;0,"2"," ")</f>
        <v>2</v>
      </c>
      <c r="DD16" s="11" t="str">
        <f aca="false">IF(DB16&lt;0,"MIO"," ")</f>
        <v>MIO</v>
      </c>
      <c r="DE16" s="37" t="n">
        <v>0</v>
      </c>
      <c r="DF16" s="11" t="str">
        <f aca="false">IF(DE16&lt;0,"3"," ")</f>
        <v> </v>
      </c>
      <c r="DG16" s="11" t="str">
        <f aca="false">IF(DE16&lt;0,"AST"," ")</f>
        <v> </v>
      </c>
      <c r="DH16" s="37" t="n">
        <v>0</v>
      </c>
      <c r="DI16" s="11" t="str">
        <f aca="false">IF(DH16&lt;0,"3"," ")</f>
        <v> </v>
      </c>
      <c r="DJ16" s="11" t="str">
        <f aca="false">IF(DH16&lt;0,"AST"," ")</f>
        <v> </v>
      </c>
      <c r="DK16" s="37" t="n">
        <v>0</v>
      </c>
      <c r="DL16" s="10" t="str">
        <f aca="false">IF(DK16&gt;0,"4"," ")</f>
        <v> </v>
      </c>
      <c r="DM16" s="10" t="str">
        <f aca="false">IF(DK16&gt;0,"PRE"," ")</f>
        <v> </v>
      </c>
      <c r="DN16" s="37" t="n">
        <v>0</v>
      </c>
      <c r="DO16" s="10" t="str">
        <f aca="false">IF(DN16&gt;0,"4"," ")</f>
        <v> </v>
      </c>
      <c r="DP16" s="10" t="str">
        <f aca="false">IF(DN16&gt;0,"PRE"," ")</f>
        <v> </v>
      </c>
      <c r="DQ16" s="7" t="n">
        <v>1</v>
      </c>
      <c r="DR16" s="7" t="n">
        <v>1</v>
      </c>
      <c r="DS16" s="12" t="str">
        <f aca="false">CONCATENATE(CO16,CU16,DA16,DG16,DM16)</f>
        <v>  MIO  </v>
      </c>
      <c r="DT16" s="10" t="str">
        <f aca="false" t="array" ref="DT16">_xlfn.IFS(DS16="EME    ","0", DS16=" HIP   ","1", DS16="  MIO  ","2", DS16="   AST ","3", DS16="    PRE","4", DS16="EME   PRE","5", DS16=" HIP  PRE","6", DS16=" HIP AST ","7", DS16="  MIO PRE","8", DS16="  MIOAST ","9", DS16="   ASTPRE","10",DS16=" HIP ASTPRE","11", DS16="  MIOASTPRE","12", DS16="     ","0")</f>
        <v>2</v>
      </c>
      <c r="DU16" s="1" t="s">
        <v>154</v>
      </c>
      <c r="DV16" s="1" t="str">
        <f aca="false" t="array" ref="DV16">_xlfn.IFS(DU16="SI","2", DU16="NO","1")</f>
        <v>1</v>
      </c>
      <c r="DW16" s="38" t="n">
        <v>0</v>
      </c>
      <c r="DX16" s="11" t="str">
        <f aca="false">IF(DW16=0,"1","2")</f>
        <v>1</v>
      </c>
      <c r="DY16" s="11" t="str">
        <f aca="false" t="array" ref="DY16">_xlfn.IFS(DW16=0,"0", DW16=0.25, "1", DW16=0.5,"2", DW16=0.75,"3", DW16=1,"4",DW16=1.25,"5", DW16=1.5,"6", DW16=1.75,"7", DW16=2,"8")</f>
        <v>0</v>
      </c>
      <c r="DZ16" s="38" t="n">
        <v>0</v>
      </c>
      <c r="EA16" s="11" t="str">
        <f aca="false">IF(DZ16=0,"1","2")</f>
        <v>1</v>
      </c>
      <c r="EB16" s="11" t="str">
        <f aca="false" t="array" ref="EB16">_xlfn.IFS(DZ16=0,"0", DZ16=0.25, "1", DZ16=0.5,"2", DZ16=0.75,"3", DZ16=1,"4",DZ16=1.25,"5", DZ16=1.5,"6", DZ16=1.75,"7", DZ16=2,"8")</f>
        <v>0</v>
      </c>
      <c r="EC16" s="38" t="n">
        <v>-0.5</v>
      </c>
      <c r="ED16" s="10" t="str">
        <f aca="false">IF(EC16=0,"1","2")</f>
        <v>2</v>
      </c>
      <c r="EE16" s="11" t="str">
        <f aca="false" t="array" ref="EE16">_xlfn.IFS(EC16=0,"0", EC16=-0.25, "1", EC16=-0.5,"2", EC16=-0.75,"3", EC16=-1,"4",EC16=-1.25,"5", EC16=-1.5,"6", EC16=-1.75,"7", EC16=-2,"8", EC16=-2.25,"9",EC16=-2.5,"10", EC16=-2.75,"11", EC16=-3,"12", EC16=-3.25,"13", EC16=-3.5,"14", EC16=-3.75,"15",EC16=-4,"16")</f>
        <v>2</v>
      </c>
      <c r="EF16" s="38" t="n">
        <v>-0.5</v>
      </c>
      <c r="EG16" s="10" t="str">
        <f aca="false">IF(EF16=0,"1","2")</f>
        <v>2</v>
      </c>
      <c r="EH16" s="11" t="str">
        <f aca="false" t="array" ref="EH16">_xlfn.IFS(EF16=0,"0", EF16=-0.25, "1", EF16=-0.5,"2", EF16=-0.75,"3", EF16=-1,"4",EF16=-1.25,"5", EF16=-1.5,"6", EF16=-1.75,"7", EF16=-2,"8", EF16=-2.25,"9",EF16=-2.5,"10", EF16=-2.75,"11", EF16=-3,"12", EF16=-3.25,"13", EF16=-3.5,"14", EF16=-3.75,"15",EF16=-4,"16")</f>
        <v>2</v>
      </c>
      <c r="EI16" s="38" t="n">
        <v>0</v>
      </c>
      <c r="EJ16" s="11" t="str">
        <f aca="false">IF(EI16=0,"1","2")</f>
        <v>1</v>
      </c>
      <c r="EK16" s="11" t="str">
        <f aca="false" t="array" ref="EK16">_xlfn.IFS(EI16=0,"0", EI16=-0.25, "1", EI16=-0.5,"2", EI16=-0.75,"3", EI16=-1,"4",EI16=-1.25,"5", EI16=-1.5,"6", EI16=-1.75,"7", EI16=-2,"8", EI16=-2.25,"9", EI16=-2.25,"9",EI16=-2.5,"10", EI16=-2.75,"11", EI16=-3,"12", EI16=-3.25,"13", EI16=-3.5,"14", EI16=-3.75,"15",EI16=-4,"16", EI16=0.25, "17", EI16=0.5, "18")</f>
        <v>0</v>
      </c>
      <c r="EL16" s="38" t="n">
        <v>0</v>
      </c>
      <c r="EM16" s="11" t="str">
        <f aca="false">IF(EL16=0,"1","2")</f>
        <v>1</v>
      </c>
      <c r="EN16" s="11" t="str">
        <f aca="false" t="array" ref="EN16">_xlfn.IFS(EL16=0.25,"17",EL16=0.5,"18", EL16=0,"0", EL16=-0.25, "1", EL16=-0.5,"2", EL16=-0.75,"3", EL16=-1,"4",EL16=-1.25,"5", EL16=-1.5,"6", EL16=-1.75,"7", EL16=-2,"8",EL16= -2.25,"9",EL16=-2.5,"10",EL16= -2.75,"11",EL16= -3,"12",EL16= -3.25,"13",EL16= -3.5,"14",EL16= -3.75,"15",EL16=-4,"16")</f>
        <v>0</v>
      </c>
      <c r="EO16" s="38" t="n">
        <v>0</v>
      </c>
      <c r="EP16" s="11" t="str">
        <f aca="false">IF(EO16=0,"1","2")</f>
        <v>1</v>
      </c>
      <c r="EQ16" s="11" t="str">
        <f aca="false" t="array" ref="EQ16">_xlfn.IFS(EO16=0,"0", EO16=0.25, "1", EO16=0.5,"2", EO16=0.75,"3", EO16=1,"4",EO16=1.25,"5", EO16=1.5,"6", EO16=1.75,"7", EO16=2,"8", EO16=2.25,"9", EO16=2.25,"9",EO16=2.5,"10", EO16=2.75,"11", EO16=3,"12", EO16=3.25,"13", EO16=3.5,"14", EO16=3.75,"15",EO16=4,"16", EO16=-0.25, "17", bq=-0.5, "18")</f>
        <v>0</v>
      </c>
      <c r="ER16" s="38" t="n">
        <v>0</v>
      </c>
      <c r="ES16" s="11" t="str">
        <f aca="false">IF(ER16=0,"1","2")</f>
        <v>1</v>
      </c>
      <c r="ET16" s="11" t="str">
        <f aca="false" t="array" ref="ET16">_xlfn.IFS(ER16=0,"0", ER16=0.25, "1", ER16=0.5,"2", ER16=0.75,"3", ER16=1,"4",ER16=1.25,"5", ER16=1.5,"6", ER16=1.75,"7", ER16=2,"8", ER16=2.25,"9", ER16=2.25,"9",ER16=2.5,"10", ER16=2.75,"11", ER16=3,"12", ER16=3.25,"13", ER16=3.5,"14", ER16=3.75,"15",ER16=4,"16", ER16=-0.25, "17", bq=-0.5, "18")</f>
        <v>0</v>
      </c>
      <c r="EU16" s="39" t="n">
        <v>17</v>
      </c>
      <c r="EV16" s="14" t="str">
        <f aca="false">VLOOKUP(EU16,LEYENDA!$G$2:$H$8,2,TRUE())</f>
        <v>13-18</v>
      </c>
      <c r="EW16" s="14" t="str">
        <f aca="false" t="array" ref="EW16">_xlfn.IFS(EV16="0-5","1", EV16="6-12","2", EV16="13-18","3", EV16="19-24","4", EV16="25-36","5", EV16="37-48","6", EV16="49-60","7")</f>
        <v>3</v>
      </c>
    </row>
    <row r="17" customFormat="false" ht="13.5" hidden="false" customHeight="false" outlineLevel="0" collapsed="false">
      <c r="A17" s="1" t="n">
        <v>4</v>
      </c>
      <c r="B17" s="32" t="n">
        <v>4</v>
      </c>
      <c r="C17" s="33" t="n">
        <v>38628</v>
      </c>
      <c r="D17" s="6"/>
      <c r="E17" s="5" t="str">
        <f aca="false">VLOOKUP(A17,'286'!$A$3:$J$600,10,FALSE())</f>
        <v>ACEÑA RINCÓN, RAMÓN</v>
      </c>
      <c r="F17" s="4" t="str">
        <f aca="false">VLOOKUP(A17,'286'!$A$3:$I$1768,3,FALSE())</f>
        <v>ARINRA</v>
      </c>
      <c r="G17" s="6" t="n">
        <f aca="false">VLOOKUP(A17,'286'!$A$3:$I$1768,4,FALSE())</f>
        <v>32772</v>
      </c>
      <c r="H17" s="7" t="n">
        <f aca="false">YEAR(C17)-YEAR(G17)</f>
        <v>16</v>
      </c>
      <c r="I17" s="1" t="str">
        <f aca="false">VLOOKUP(H17,LEYENDA!$C$2:$D$6,2,TRUE())</f>
        <v>13-24</v>
      </c>
      <c r="J17" s="5" t="str">
        <f aca="false">VLOOKUP(A17,'286'!$A$3:$I$1768,7,FALSE())</f>
        <v>H</v>
      </c>
      <c r="K17" s="8" t="str">
        <f aca="false">VLOOKUP(A17,'286'!$A$3:$I$1768,2,FALSE())</f>
        <v>OD</v>
      </c>
      <c r="L17" s="4" t="str">
        <f aca="false">VLOOKUP(A17,'286'!$A$3:$I$1768,8,FALSE())</f>
        <v>D</v>
      </c>
      <c r="M17" s="4" t="str">
        <f aca="false">VLOOKUP(A17,'286'!$A$3:$I$1768,9,FALSE())</f>
        <v>I</v>
      </c>
      <c r="N17" s="8" t="str">
        <f aca="false">IF(R17=O17, "MISMA","CONTRARIA")</f>
        <v>CONTRARIA</v>
      </c>
      <c r="O17" s="8" t="str">
        <f aca="false" t="array" ref="O17">_xlfn.IFS(L17="D","1", L17="I","2")</f>
        <v>1</v>
      </c>
      <c r="P17" s="8" t="str">
        <f aca="false" t="array" ref="P17">_xlfn.IFS(K17="OD","1", K17="OI","2")</f>
        <v>1</v>
      </c>
      <c r="Q17" s="1" t="str">
        <f aca="false" t="array" ref="Q17">_xlfn.IFS(J17="M","1", J17="H","2")</f>
        <v>2</v>
      </c>
      <c r="R17" s="8" t="str">
        <f aca="false" t="array" ref="R17">_xlfn.IFS(M17="D","1", M17="I","2")</f>
        <v>2</v>
      </c>
      <c r="S17" s="1" t="str">
        <f aca="false" t="array" ref="S17">_xlfn.IFS(N17="CONTRARIA", "1",N17= "MISMA","2")</f>
        <v>1</v>
      </c>
      <c r="T17" s="1" t="str">
        <f aca="false" t="array" ref="T17">_xlfn.IFS(I17="0-12","1", I17="13-24","2", I17="25-40","3", I17="41-60","4", I17="61-100","5")</f>
        <v>2</v>
      </c>
      <c r="U17" s="37" t="n">
        <v>-2</v>
      </c>
      <c r="V17" s="11" t="str">
        <f aca="false">IF(U17="","",IF(AND(U17&gt;=-9,U17&lt;=-6.5),"-9 a -6,5",IF(AND(U17&gt;=-6,U17&lt;=-3.5),"-6 a -3,5",IF(AND(U17&gt;=-3,U17&lt;=-1),"-3 a -1",IF(U17=-0.5,"-0,5",IF(AND(U17&gt;=0,U17&lt;=2.5),"0 a 2,5",IF(AND(U17&gt;=3,U17&lt;=5.5),"3 a 5,5",IF(AND(U17&gt;=6,U17&lt;=8.5),"6 a 8,5",IF(AND(U17&gt;=9,U17&lt;=20),"9 a 20","Fuera de rango")))))))))</f>
        <v>-3 a -1</v>
      </c>
      <c r="W17" s="11" t="n">
        <f aca="false">IF(V17="","",IF(V17="-9 a -6,5",2,IF(V17="-6 a -3,5",3,IF(V17="-3 a -1",4,IF(V17="-0,5","NORMA",IF(V17="0 a 2,5",5,IF(V17="3 a 5,5",6,IF(V17="6 a 8,5",7,IF(V17="9 a 20",8,"Fuera de rango")))))))))</f>
        <v>4</v>
      </c>
      <c r="X17" s="9" t="n">
        <v>0</v>
      </c>
      <c r="Y17" s="10" t="str">
        <f aca="false">IF(X17="","",IF(AND(X17&gt;=0,X17&lt;=4),"0 a 4",IF(AND(X17&gt;=4.5,X17&lt;=8.5),"4,5 a 8,5",IF(X17=9,"9",IF(AND(X17&gt;=9.5,X17&lt;=13),"9,5 a 13",IF(AND(X17&gt;=13.5,X17&lt;=20),"13,5 a 20",IF(AND(X17&gt;=20.5,X17&lt;=35),"20,5 a 35","Fuera de rango")))))))</f>
        <v>0 a 4</v>
      </c>
      <c r="Z17" s="11" t="n">
        <f aca="false">IF(Y17="","",IF(Y17="0 a 4",1,IF(Y17="4,5 a 8,5",2,IF(Y17="9","NORMA",IF(Y17="9,5 a 13",3,IF(Y17="13,5 a 20",4,IF(Y17="20,5 a 35",5,"Fuera de rango")))))))</f>
        <v>1</v>
      </c>
      <c r="AA17" s="37" t="n">
        <v>9</v>
      </c>
      <c r="AB17" s="10" t="str">
        <f aca="false">IF(AA17="","",IF(AND(AA17&gt;=0,AA17&lt;=9),"0 a 9",IF(AND(AA17&gt;=9.5,AA17&lt;=18.5),"9,5 a 18,5",IF(AA17=19,"19",IF(AND(AA17&gt;=19.5,AA17&lt;=28),"19,5 a 28",IF(AND(AA17&gt;=28.5,AA17&lt;=40),"28,5 a 40","Fuera de rango"))))))</f>
        <v>0 a 9</v>
      </c>
      <c r="AC17" s="11" t="n">
        <f aca="false" t="array" ref="AC17">_xlfn.IFS(AB17="","",AB17="0 a 9",1,AB17="9,5 a 18,5",2,AB17="19","NORMA",AB17="19,5 a 28",3,AB17="28,5 a 40",4,TRUE(),"Fuera de rango")</f>
        <v>1</v>
      </c>
      <c r="AD17" s="37" t="n">
        <v>5</v>
      </c>
      <c r="AE17" s="10" t="str">
        <f aca="false">IF(AD17="","",IF(AND(AD17&gt;=-10,AD17&lt;=0),"De -10 a 0",IF(AND(AD17&gt;=0.5,AD17&lt;=9.5),"0,5 a 9,5",IF(AD17=10,"10",IF(AND(AD17&gt;=10.5,AD17&lt;=20),"10,5 a 20",IF(AND(AD17&gt;=20.5,AD17&lt;=40),"20,5 a 40","Fuera de rango"))))))</f>
        <v>0,5 a 9,5</v>
      </c>
      <c r="AF17" s="12" t="n">
        <f aca="false">IF(AD17="","",IF(AND(AD17&gt;=-10,AD17&lt;=0),1,IF(AND(AD17&gt;=0.5,AD17&lt;=9.5),2,IF(AD17=10,"NORMA",IF(AND(AD17&gt;=10.5,AD17&lt;=20),3,IF(AND(AD17&gt;=20.5,AD17&lt;=40),4,""))))))</f>
        <v>2</v>
      </c>
      <c r="AG17" s="37" t="n">
        <v>9</v>
      </c>
      <c r="AH17" s="11" t="str">
        <f aca="false">IF(AG17="","",IF(AND(AG17&gt;=0,AG17&lt;=4),"0 a 4",IF(AND(AG17&gt;=4.5,AG17&lt;=8.5),"4,5 a 8,5",IF(AG17=9,"9",IF(AND(AG17&gt;=9.5,AG17&lt;=13),"9,5 a 13",IF(AND(AG17&gt;=13.5,AG17&lt;=25),"13,5 a 25","Fuera de rango"))))))</f>
        <v>9</v>
      </c>
      <c r="AI17" s="11" t="str">
        <f aca="false">IF(AH17="","",IF(AH17="0 a 4",1,IF(AH17="4,5 a 8,5",2,IF(AH17="9","NORMA",IF(AH17="9,5 a 13",3,IF(AH17="13,5 a 25",4,""))))))</f>
        <v>NORMA</v>
      </c>
      <c r="AJ17" s="37" t="n">
        <v>5</v>
      </c>
      <c r="AK17" s="10" t="str">
        <f aca="false">IF(AJ17="","",IF(AND(AJ17&gt;=-15,AJ17&lt;=-10.5),"-15 a -10,5",IF(AND(AJ17&gt;=-10,AJ17&lt;=-4),"-10 a -4",IF(AND(AJ17&gt;=-4.5,AJ17&lt;=0),"-4,5 a 0",IF(AND(AJ17&gt;=0.5,AJ17&lt;=4.5),"0,5 a 4,5",IF(AJ17=5,"5",IF(AND(AJ17&gt;=5.5,AJ17&lt;=10),"5,5 a 10",IF(AND(AJ17&gt;=10.5,AJ17&lt;=20),"10,5 a 20","Fuera de rango"))))))))</f>
        <v>5</v>
      </c>
      <c r="AL17" s="11" t="str">
        <f aca="false">IF(AK17="","",IF(AK17="-15 a -10,5",1,IF(AK17="-10 a -4",2,IF(AK17="-4,5 a 0",3,IF(AK17="0,5 a 4,5",4,IF(AK17="5","NORMA",IF(AK17="5,5 a 10",5,IF(AK17="10,5 a 20",6,"Error"))))))))</f>
        <v>NORMA</v>
      </c>
      <c r="AM17" s="37" t="n">
        <v>0.5</v>
      </c>
      <c r="AN17" s="10" t="str">
        <f aca="false">IF(AM17="","",IF(AND(AM17&gt;=-7.5,AM17&lt;=-5.5),"-7,5 a -5,5",IF(AND(AM17&gt;=-5,AM17&lt;=-3),"-5 a -3",IF(AND(AM17&gt;=-2.5,AM17&lt;=-0.5),"-2,5 a -0,5",IF(AM17=0,"0,00",IF(AND(AM17&gt;=0.5,AM17&lt;=2.5),"0,5 a 2,5",IF(AND(AM17&gt;=3,AM17&lt;=5),"3 a 5",IF(AND(AM17&gt;=5.5,AM17&lt;=7.5),"5,5 a 7,5",IF(AND(AM17&gt;=8,AM17&lt;=10),"8 a 10","Fuera de rango")))))))))</f>
        <v>0,5 a 2,5</v>
      </c>
      <c r="AO17" s="11" t="n">
        <f aca="false">IF(AN17="","",IF(AN17="-7,5 a -5,5",1,IF(AN17="-5 a -3",2,IF(AN17="-2,5 a -0,5",3,IF(AN17="0,00","NORMA",IF(AN17="0,5 a 2,5",4,IF(AN17="3 a 5",5,IF(AN17="5,5 a 7,5",6,IF(AN17="8 a 10",7,"Error")))))))))</f>
        <v>4</v>
      </c>
      <c r="AP17" s="37" t="n">
        <v>-7</v>
      </c>
      <c r="AQ17" s="10" t="str">
        <f aca="false">IF(AP17="","",IF(AND(AP17&gt;=-20,AP17&lt;=-9.5),"-20 a -9,5",IF(AND(AP17&gt;=-9,AP17&lt;=-6.5),"-9 a -6,5",IF(AP17=-6,"-6",IF(AND(AP17&gt;=-5.5,AP17&lt;=-3),"-5,5 a -3",IF(AND(AP17&gt;=-2.5,AP17&lt;=0),"-2,5 a 0",IF(AND(AP17&gt;=0.5,AP17&lt;=3),"0,5 a 3",IF(AND(AP17&gt;=3.5,AP17&lt;=6),"3,5 a 6",IF(AND(AP17&gt;=6.5,AP17&lt;=9),"6,5 a 9",IF(AND(AP17&gt;=9.5,AP17&lt;=20),"9,5 a 20","Fuera de rango"))))))))))</f>
        <v>-9 a -6,5</v>
      </c>
      <c r="AR17" s="11" t="n">
        <f aca="false">IF(AQ17="","",IF(AQ17="-20 a -9,5",1,IF(AQ17="-9 a -6,5",2,IF(AQ17="-6","NORMA",IF(AQ17="-5,5 a -3",3,IF(AQ17="-2,5 a 0",4,IF(AQ17="0,5 a 3",5,IF(AQ17="3,5 a 6",6,IF(AQ17="6,5 a 9",7,IF(AQ17="9,5 a 20",8,""))))))))))</f>
        <v>2</v>
      </c>
      <c r="AS17" s="37" t="n">
        <v>0</v>
      </c>
      <c r="AT17" s="10" t="str">
        <f aca="false">IF(AS17="","",IF(AND(AS17&gt;=-16,AS17&lt;=-14),"-16 a -14",IF(AND(AS17&gt;=-13.5,AS17&lt;=-11.5),"-13,5 a -11,5",IF(AND(AS17&gt;=-11,AS17&lt;=-9),"-11 a -9",IF(AND(AS17&gt;=-8.5,AS17&lt;=-6.5),"-8,5 a -6,5",IF(AND(AS17&gt;=-6,AS17&lt;=-4),"-6 a -4",IF(AND(AS17&gt;=-3.5,AS17&lt;=-1.5),"-3,5 a -1,5",IF(AND(AS17&gt;=-1,AS17&lt;=1),"-1 a 1",IF(AND(AS17&gt;=1.5,AS17&lt;=3.5),"1,5 a 3,5",IF(AND(AS17&gt;=4,AS17&lt;=6),"4 a 6",IF(AND(AS17&gt;=6.5,AS17&lt;=8.5),"6,5 a 8,5",IF(AND(AS17&gt;=9,AS17&lt;=11),"9 a 11",IF(AND(AS17&gt;=11.5,AS17&lt;=13.5),"11,5 a 13,5",IF(AND(AS17&gt;=14,AS17&lt;=16),"14 a 16",IF(AND(AS17&gt;=16.5,AS17&lt;=18.5),"16,5 a 18,5",IF(AND(AS17&gt;=19,AS17&lt;=21),"19 a 21","Fuera de rango"))))))))))))))))</f>
        <v>-1 a 1</v>
      </c>
      <c r="AU17" s="11" t="n">
        <f aca="false" t="array" ref="AU17">IF(AT17="","",_xlfn.IFS(AT17="-16 a -14",1,AT17="-13,5 a -11,5",2,AT17="-11 a -9",3,AT17="-8,5 a -6,5",4,AT17="-6 a -4",5,AT17="-3,5 a -1,5",6,AT17="-1 a 1",7,AT17="1,5 a 3,5",8,AT17="4 a 6","NORMA",AT17="6,5 a 8,5",9,AT17="9 a 11",10,AT17="11,5 a 13,5",11,AT17="14 a 16",12,AT17="16,5 a 18,5",13,AT17="19 a 21",14,TRUE(),""))</f>
        <v>7</v>
      </c>
      <c r="AV17" s="37" t="n">
        <v>0.5</v>
      </c>
      <c r="AW17" s="10" t="str">
        <f aca="false">IF(AV17="","",IF(AND(AV17&gt;=-1,AV17&lt;=-0.5),"-1 a -0,5",IF(AND(AV17&gt;-0.5,AV17&lt;=0),"De -0,5 a 0",IF(AND(AV17&gt;=0.25,AV17&lt;=0.75),"0,25 a 0,75",IF(AND(AV17&gt;=1,AV17&lt;=1.5),"1 a 1,5",IF(AND(AV17&gt;=1.75,AV17&lt;=2.25),"1,75 a 2,25",IF(AND(AV17&gt;=2.5,AV17&lt;=3),"2,5 a 3",IF(AND(AV17&gt;=3.25,AV17&lt;=3.75),"3,25 a 3,75","Fuera de rango"))))))))</f>
        <v>0,25 a 0,75</v>
      </c>
      <c r="AX17" s="11" t="str">
        <f aca="false">IF(AW17="","",IF(OR(AW17="-1 a -0,5",AW17="-1 a -0.5"),1,IF(OR(AW17="De -0,5 a 0",AW17="-0,5 a 0",AW17="De -0.5 a 0"),2,IF(OR(AW17="0,25 a 0,75",AW17="0.25 a 0.75"),"NORMA",IF(OR(AW17="1 a 1,5",AW17="1 a 1.5"),3,IF(OR(AW17="1,75 a 2,25",AW17="1.75 a 2.25"),4,IF(OR(AW17="2,5 a 3",AW17="2.5 a 3"),5,IF(OR(AW17="3,25 a 3,75",AW17="3.25 a 3.75"),6,""))))))))</f>
        <v>NORMA</v>
      </c>
      <c r="AY17" s="37" t="n">
        <v>-7</v>
      </c>
      <c r="AZ17" s="10" t="str">
        <f aca="false">IF(AY17="","",IF(AND(AY17&gt;=-20,AY17&lt;=-9.5),"-20 a -9,5",IF(AND(AY17&gt;=-9,AY17&lt;=-6.5),"-9 a -6,5",IF(AY17=-6,"-6",IF(AND(AY17&gt;=-5.5,AY17&lt;=-3),"-5,5 a -3",IF(AND(AY17&gt;=-2.5,AY17&lt;=0),"-2,5 a 0",IF(AND(AY17&gt;=0.5,AY17&lt;=3),"0,5 a 3",IF(AND(AY17&gt;=3.5,AY17&lt;=6),"3,5 a 6","Fuera de rango"))))))))</f>
        <v>-9 a -6,5</v>
      </c>
      <c r="BA17" s="11" t="n">
        <f aca="false">IF(AZ17="","",IF(AZ17="-20 a -9,5",1,IF(AZ17="-9 a -6,5",2,IF(AZ17="-6","NORMA",IF(AZ17="-5,5 a -3",3,IF(AZ17="-2,5 a 0",4,IF(AZ17="0,5 a 3",5,IF(AZ17="3,5 a 6",6,""))))))))</f>
        <v>2</v>
      </c>
      <c r="BB17" s="9" t="n">
        <v>0</v>
      </c>
      <c r="BC17" s="10" t="str">
        <f aca="false" t="array" ref="BC17">IF(BB17="","",_xlfn.IFS(AND(BB17&gt;=0,BB17&lt;=2),"0 a 2",AND(BB17&gt;=2.5,BB17&lt;=4.5),"2,5 a 4,5",AND(BB17&gt;=5,BB17&lt;=7),"5 a 7",AND(BB17&gt;=7.5,BB17&lt;=9.5),"7,5 a 9,5",AND(BB17&gt;=10,BB17&lt;=12),"10 a 12",AND(BB17&gt;=12.5,BB17&lt;=14.5),"12,5 a 14,5",BB17=15,"15",AND(BB17&gt;=15.5,BB17&lt;=17.5),"15,5 a 17,5",AND(BB17&gt;=18,BB17&lt;=20),"18 a 20",AND(BB17&gt;=20.5,BB17&lt;=22.5),"20,5 a 22,5",AND(BB17&gt;=23,BB17&lt;=25),"23 a 25",TRUE(),"Fuera de rango"))</f>
        <v>0 a 2</v>
      </c>
      <c r="BD17" s="11" t="n">
        <f aca="false" t="array" ref="BD17">IF(BC17="","",_xlfn.IFS(BC17="0 a 2",1,BC17="2,5 a 4,5",2,BC17="5 a 7",3,BC17="7,5 a 9,5",4,BC17="10 a 12",5,BC17="12,5 a 14,5",6,BC17="15","NORMA",BC17="15,5 a 17,5",7,BC17="18 a 20",8,BC17="20,5 a 22,5",9,BC17="23 a 25",10,TRUE(),"Fuera de rango"))</f>
        <v>1</v>
      </c>
      <c r="BE17" s="37" t="n">
        <v>24</v>
      </c>
      <c r="BF17" s="10" t="str">
        <f aca="false">IF(BE17="","",IF(AND(BE17&gt;=-20,BE17&lt;=-10),"-20 a -10",IF(AND(BE17&gt;=-9.5,BE17&lt;=0.5),"-9,5 a 0,5",IF(AND(BE17&gt;=1,BE17&lt;=11),"1 a 11",IF(AND(BE17&gt;=11.5,BE17&lt;=20.5),"11,5 a 20,5",IF(BE17=21,"21",IF(AND(BE17&gt;=21.5,BE17&lt;=31.5),"21,5 a 31,5",IF(AND(BE17&gt;=32,BE17&lt;=42),"32 a 42","Fuera de rango"))))))))</f>
        <v>21,5 a 31,5</v>
      </c>
      <c r="BG17" s="11" t="n">
        <f aca="false">IF(BF17="","",IF(BF17="-20 a -10",1,IF(BF17="-9,5 a 0,5",2,IF(BF17="1 a 11",3,IF(BF17="11,5 a 20,5",4,IF(BF17="21","NORMA",IF(BF17="21,5 a 31,5",5,IF(BF17="32 a 42",6,""))))))))</f>
        <v>5</v>
      </c>
      <c r="BH17" s="37" t="n">
        <v>5</v>
      </c>
      <c r="BI17" s="10" t="str">
        <f aca="false">IF(BH17="","",IF(AND(BH17&gt;=-20,BH17&lt;=-15),"-20 a -15",IF(AND(BH17&gt;=-14.5,BH17&lt;=-9.5),"-14,5 a -9,5",IF(AND(BH17&gt;=-9,BH17&lt;=-4),"-9 a -4",IF(AND(BH17&gt;=-3.5,BH17&lt;=2.5),"-3,5 a 2,5",IF(AND(BH17&gt;=3,BH17&lt;=8),"3 a 8",IF(AND(BH17&gt;=8.5,BH17&lt;=14.5),"8,5 a 14,5",IF(BH17=15,"15",IF(AND(BH17&gt;=15.5,BH17&lt;=20.5),"15,5 a 20,5",IF(AND(BH17&gt;=21,BH17&lt;=26),"21 a 26","Fuera de rango"))))))))))</f>
        <v>3 a 8</v>
      </c>
      <c r="BJ17" s="11" t="n">
        <f aca="false">IF(BI17="","",IF(BI17="-20 a -15",1,IF(BI17="-14,5 a -9,5",2,IF(BI17="-9 a -4",3,IF(BI17="-3,5 a 2,5",4,IF(BI17="3 a 8",5,IF(BI17="8,5 a 14,5",6,IF(BI17="15","NORMA",IF(BI17="15,5 a 20,5",7,IF(BI17="21 a 26",8,IF(BI17="26,5 a 31,5",9,"")))))))))))</f>
        <v>5</v>
      </c>
      <c r="BK17" s="9" t="n">
        <v>0</v>
      </c>
      <c r="BL17" s="10" t="str">
        <f aca="false">IF(BK17="","",IF(AND(BK17&gt;=0,BK17&lt;=2),"0 - 2",IF(AND(BK17&gt;=2.5,BK17&lt;=4.5),"2,5 - 4,5",IF(AND(BK17&gt;=5,BK17&lt;=7),"5 - 7",IF(AND(BK17&gt;=7.5,BK17&lt;=9.5),"7,5 - 9,5",IF(AND(BK17&gt;=10,BK17&lt;=12),"10 - 12",IF(AND(BK17&gt;=12.5,BK17&lt;=13.5),"12,5 - 13,5",IF(BK17=14,"14",IF(AND(BK17&gt;=14.5,BK17&lt;=16.5),"14,5 - 16,5",IF(AND(BK17&gt;=17,BK17&lt;=19),"17 - 19",IF(AND(BK17&gt;=19.5,BK17&lt;=21.5),"19,5 - 21,5",IF(AND(BK17&gt;=22,BK17&lt;=24),"22 - 24",IF(AND(BK17&gt;=24.5,BK17&lt;=26.5),"24,5 - 26,5",IF(AND(BK17&gt;=27,BK17&lt;=29),"27 - 29",IF(AND(BK17&gt;=29.5,BK17&lt;=30),"29,5 - 30","Fuera de rango")))))))))))))))</f>
        <v>0 - 2</v>
      </c>
      <c r="BM17" s="11" t="n">
        <f aca="false">IF(BL17="","",IF(BL17="0 - 2",1,IF(BL17="2,5 - 4,5",2,IF(BL17="5 - 7",3,IF(BL17="7,5 - 9,5",4,IF(BL17="10 - 12",5,IF(BL17="12,5 - 13,5",6,IF(BL17="14","NORMA",IF(BL17="14,5 - 16,5",7,IF(BL17="17 - 19",8,IF(BL17="19,5 - 21,5",9,IF(BL17="22 - 24",10,IF(BL17="24,5 - 26,5",11,IF(BL17="27 - 29",12,IF(BL17="29,5 - 30",13,"")))))))))))))))</f>
        <v>1</v>
      </c>
      <c r="BN17" s="37" t="n">
        <v>23</v>
      </c>
      <c r="BO17" s="10" t="str">
        <f aca="false">IF(BN17="","",IF(AND(BN17&gt;=-20,BN17&lt;=-10),"-20 a -10",IF(AND(BN17&gt;=-9.5,BN17&lt;=0.5),"-9,5 a 0,5",IF(AND(BN17&gt;=1,BN17&lt;=11),"1 a 11",IF(AND(BN17&gt;=11.5,BN17&lt;=21.5),"11,5 a 21,5",IF(BN17=22,"22",IF(AND(BN17&gt;=22.5,BN17&lt;=32.5),"22,5 a 32,5",IF(AND(BN17&gt;=33,BN17&lt;=43),"33 a 43","Fuera de rango"))))))))</f>
        <v>22,5 a 32,5</v>
      </c>
      <c r="BP17" s="11" t="n">
        <f aca="false">IF(BO17="","",IF(BO17="-20 a -10",1,IF(BO17="-9,5 a 0,5",2,IF(BO17="1 a 11",3,IF(BO17="11,5 a 21,5",4,IF(BO17="22","NORMA",IF(BO17="22,5 a 32,5",5,IF(BO17="33 a 43",6,""))))))))</f>
        <v>5</v>
      </c>
      <c r="BQ17" s="37" t="n">
        <v>18</v>
      </c>
      <c r="BR17" s="10" t="str">
        <f aca="false">IF(BQ17="","",IF(AND(BQ17&gt;=-20,BQ17&lt;=-15),"-20 a -15",IF(AND(BQ17&gt;=-14.5,BQ17&lt;=-9.5),"-14,5 a -9,5",IF(AND(BQ17&gt;=-9,BQ17&lt;=-4),"-9 a -4",IF(AND(BQ17&gt;=-3.5,BQ17&lt;=2.5),"-3,5 a 2,5",IF(AND(BQ17&gt;=3,BQ17&lt;=8),"3 a 8",IF(AND(BQ17&gt;=8.5,BQ17&lt;=13.5),"8,5 a 13,5",IF(AND(BQ17&gt;=14,BQ17&lt;=17.5),"14 a 17,5",IF(BQ17=18,"18",IF(AND(BQ17&gt;=18.5,BQ17&lt;=23.5),"18,5 a 23,5",IF(AND(BQ17&gt;=24,BQ17&lt;=29),"24 a 29",IF(AND(BQ17&gt;=29.5,BQ17&lt;=34.5),"29,5 a 34,5",IF(AND(BQ17&gt;=35,BQ17&lt;=40),"35 a 40","Fuera de rango")))))))))))))</f>
        <v>18</v>
      </c>
      <c r="BS17" s="11" t="str">
        <f aca="false">IF(BR17="","",IF(BR17="-20 a -15",1,IF(BR17="-14,5 a -9,5",2,IF(BR17="-9 a -4",3,IF(BR17="-3,5 a 2,5",4,IF(BR17="3 a 8",5,IF(BR17="8,5 a 13,5",6,IF(BR17="14 a 17,5",7,IF(BR17="18","NORMA",IF(BR17="18,5 a 23,5",8,IF(BR17="24 a 29",9,IF(BR17="29,5 a 34,5",10,IF(BR17="35 a 40",11,"")))))))))))))</f>
        <v>NORMA</v>
      </c>
      <c r="BT17" s="37" t="n">
        <v>0</v>
      </c>
      <c r="BU17" s="10" t="str">
        <f aca="false">IF(BT17="","",IF(AND(BT17&gt;=-20,BT17&lt;=-18),"-20 a -18",IF(AND(BT17&gt;=-17.5,BT17&lt;=-15.5),"-17,5 a -15,5",IF(AND(BT17&gt;=-15,BT17&lt;=-13),"-15 a -13",IF(AND(BT17&gt;=-12.5,BT17&lt;=-10.5),"-12,5 a -10,5",IF(AND(BT17&gt;=-10,BT17&lt;=-8),"-10 a -8",IF(AND(BT17&gt;=-7.5,BT17&lt;=-5.5),"-7,5 a -5,5",IF(AND(BT17&gt;=-5,BT17&lt;=-3),"-5 a -3",IF(AND(BT17&gt;=-2.5,BT17&lt;=-0.5),"-2,5 a -0,5",IF(BT17=0,"0",IF(AND(BT17&gt;=0.5,BT17&lt;=2.5),"0,5 a 2,5",IF(AND(BT17&gt;=3,BT17&lt;=5),"3 a 5",IF(AND(BT17&gt;=5.5,BT17&lt;=7.5),"5,5 a 7,5",IF(AND(BT17&gt;=8,BT17&lt;=10),"8 a 10",IF(AND(BT17&gt;=10.5,BT17&lt;=12.5),"10,5 a 12,5",IF(AND(BT17&gt;=13,BT17&lt;=15),"13 a 15",IF(AND(BT17&gt;=15.5,BT17&lt;=17.5),"15,5 a 17,5",IF(AND(BT17&gt;=18,BT17&lt;=20),"18 a 20","Fuera de rango"))))))))))))))))))</f>
        <v>0</v>
      </c>
      <c r="BV17" s="11" t="str">
        <f aca="false">IF(BT17="","",IF(BT17=0,"NORMA",IF(AND(BT17&gt;=-20,BT17&lt;=-18),2,IF(AND(BT17&gt;=-17.5,BT17&lt;=-15.5),2,IF(AND(BT17&gt;=-15,BT17&lt;=-13),3,IF(AND(BT17&gt;=-12.5,BT17&lt;=-10.5),4,IF(AND(BT17&gt;=-10,BT17&lt;=-8),5,IF(AND(BT17&gt;=-7.5,BT17&lt;=-5.5),6,IF(AND(BT17&gt;=-5,BT17&lt;=-3),7,IF(AND(BT17&gt;=-2.5,BT17&lt;=-0.5),8,IF(AND(BT17&gt;=0.5,BT17&lt;=2.5),9,IF(AND(BT17&gt;=3,BT17&lt;=5),10,IF(AND(BT17&gt;=5.5,BT17&lt;=7.5),11,IF(AND(BT17&gt;=8,BT17&lt;=10),12,IF(AND(BT17&gt;=10.5,BT17&lt;=12.5),13,IF(AND(BT17&gt;=13,BT17&lt;=15),14,IF(AND(BT17&gt;=15.5,BT17&lt;=17.5),15,IF(AND(BT17&gt;=18,BT17&lt;=20),16,"Fuera de rango"))))))))))))))))))</f>
        <v>NORMA</v>
      </c>
      <c r="BW17" s="37" t="n">
        <v>-6.25</v>
      </c>
      <c r="BX17" s="10" t="n">
        <f aca="false">18.5- (0.3*H17)</f>
        <v>13.7</v>
      </c>
      <c r="BY17" s="10" t="n">
        <f aca="false">(BW17)-(BX17)</f>
        <v>-19.95</v>
      </c>
      <c r="BZ17" s="10" t="str">
        <f aca="false">IF(BY17="","",IF(BY17&lt;-27.5,"De -30 a -28",IF(BY17&lt;-25,"De -27,5 a -25,5",IF(BY17&lt;-22.5,"De -25 a -23",IF(BY17&lt;-20,"De -22,5 a -20,5",IF(BY17&lt;-17.5,"De -20 a -18",IF(BY17&lt;-15,"De -17,5 a -15,5",IF(BY17&lt;-12.5,"De -15 a -13",IF(BY17&lt;-10,"De -12,5 a -10,5",IF(BY17&lt;-7.5,"De -10 a -8",IF(BY17&lt;-5,"De -7,5 a -5,5",IF(BY17&lt;-2.5,"De -5 a -3",IF(BY17&lt;0,"De -2,5 a -0,5",IF(BY17&lt;2.5,"De 0 a 2",IF(BY17&lt;5,"De 2,5 a 4,5",IF(BY17&lt;7.5,"De 5 a 7",IF(BY17&lt;10,"De 7,5 a 9,5",IF(BY17&lt;12.5,"De 10 a 12",IF(BY17&lt;15,"De 12,5 a 14,5",IF(BY17&lt;17.5,"De 15 a 17",IF(BY17&lt;20,"De 17,5 a 19,5",IF(BY17&lt;22.5,"De 20 a 22",IF(BY17&lt;25,"De 22,5 a 24,5",IF(BY17&lt;27.5,"De 25 a 27","De 27,5 a 30"))))))))))))))))))))))))</f>
        <v>De -20 a -18</v>
      </c>
      <c r="CA17" s="12" t="n">
        <f aca="false">IF(BY17="","",IF(BY17&lt;=-28,1,IF(BY17&lt;=-25.5,2,IF(BY17&lt;=-23,3,IF(BY17&lt;=-20.5,4,IF(BY17&lt;=-18,5,IF(BY17&lt;=-15.5,6,IF(BY17&lt;=-13,7,IF(BY17&lt;=-10.5,8,IF(BY17&lt;=-8,9,IF(BY17&lt;=-5.5,10,IF(BY17&lt;=-3,11,IF(BY17&lt;=-0.5,12,IF(BY17&lt;=2,13,IF(BY17&lt;=4.5,14,IF(BY17&lt;=7,15,IF(BY17&lt;=9.5,16,IF(BY17&lt;=12,17,IF(BY17&lt;=14.5,18,IF(BY17&lt;=17,19,IF(BY17&lt;=19.5,20,IF(BY17&lt;=22,21,IF(BY17&lt;=24.5,22,IF(BY17&lt;=27,23,IF(BY17&lt;=30,24,"Fuera de rango")))))))))))))))))))))))))</f>
        <v>5</v>
      </c>
      <c r="CB17" s="37" t="n">
        <v>-6.25</v>
      </c>
      <c r="CC17" s="10" t="n">
        <f aca="false">18.5- (0.3*H17)</f>
        <v>13.7</v>
      </c>
      <c r="CD17" s="10" t="n">
        <f aca="false">(CB17)-(CC17)</f>
        <v>-19.95</v>
      </c>
      <c r="CE17" s="10" t="str">
        <f aca="false">IF(CD17="","",IF(CD17&lt;-27.5,"De -30 a -28",IF(CD17&lt;-25,"De -27,5 a -25,5",IF(CD17&lt;-22.5,"De -25 a -23",IF(CD17&lt;-20,"De -22,5 a -20,5",IF(CD17&lt;-17.5,"De -20 a -18",IF(CD17&lt;-15,"De -17,5 a -15,5",IF(CD17&lt;-12.5,"De -15 a -13",IF(CD17&lt;-10,"De -12,5 a -10,5",IF(CD17&lt;-7.5,"De -10 a -8",IF(CD17&lt;-5,"De -7,5 a -5,5",IF(CD17&lt;-2.5,"De -5 a -3",IF(CD17&lt;0,"De -2,5 a -0,5",IF(CD17&lt;=2,"De 0 a 2",IF(CD17&lt;=4.5,"De 2,5 a 4,5",IF(CD17&lt;=7,"De 5 a 7",IF(CD17&lt;=9.5,"De 7,5 a 9,5",IF(CD17&lt;=12,"De 10 a 12",IF(CD17&lt;=14.5,"De 12,5 a 14,5",IF(CD17&lt;=17,"De 15 a 17",IF(CD17&lt;=19.5,"De 17,5 a 19,5",IF(CD17&lt;=22,"De 20 a 22",IF(CD17&lt;=24.5,"De 22,5 a 24,5",IF(CD17&lt;=27,"De 25 a 27","De 27,5 a 30"))))))))))))))))))))))))</f>
        <v>De -20 a -18</v>
      </c>
      <c r="CF17" s="12" t="n">
        <f aca="false">IF(CD17="","",IF(CD17&lt;-27.5,1,IF(CD17&lt;-25,2,IF(CD17&lt;-22.5,3,IF(CD17&lt;-20,4,IF(CD17&lt;-17.5,5,IF(CD17&lt;-15,6,IF(CD17&lt;-12.5,7,IF(CD17&lt;-10,8,IF(CD17&lt;-7.5,9,IF(CD17&lt;-5,10,IF(CD17&lt;-2.5,11,IF(CD17&lt;0,12,IF(CD17&lt;2.5,13,IF(CD17&lt;5,14,IF(CD17&lt;7.5,15,IF(CD17&lt;10,16,IF(CD17&lt;12.5,17,IF(CD17&lt;15,18,IF(CD17&lt;17.5,19,IF(CD17&lt;20,20,IF(CD17&lt;22.5,21,IF(CD17&lt;25,22,IF(CD17&lt;27.5,23,24))))))))))))))))))))))))</f>
        <v>5</v>
      </c>
      <c r="CG17" s="37" t="n">
        <v>-4.5</v>
      </c>
      <c r="CH17" s="10" t="str">
        <f aca="false">IF(CG17="","",IF(AND(CG17&gt;=-10,CG17&lt;=-9.5),"-10 a -9,5",IF(AND(CG17&gt;-9.5,CG17&lt;=-8.5),"-9 a -8,5",IF(AND(CG17&gt;-8.5,CG17&lt;=-7.5),"-8 a -7,5",IF(AND(CG17&gt;-7.5,CG17&lt;=-6.5),"-7 a -6,5",IF(AND(CG17&gt;-6.5,CG17&lt;=-5.5),"-6 a -5,5",IF(AND(CG17&gt;-5.5,CG17&lt;=-4.5),"-5 a -4,5",IF(AND(CG17&gt;-4.5,CG17&lt;=-3.5),"-4 a -3,5",IF(AND(CG17&gt;-3.5,CG17&lt;=-2.5),"-3 a -2,5",IF(CG17=-2.25,"-2,25",IF(AND(CG17&gt;-2.5,CG17&lt;=-1.5),"-2 a -1,5",IF(AND(CG17&gt;-1.5,CG17&lt;=-0.5),"-1 a -0,5",IF(AND(CG17&gt;-0.5,CG17&lt;=0.5),"0 a 0,5",IF(AND(CG17&gt;0.5,CG17&lt;=1.5),"1 a 1,5",IF(AND(CG17&gt;1.5,CG17&lt;=2.5),"2 a 2,5",IF(AND(CG17&gt;2.5,CG17&lt;=3.5),"3 a 3,5",IF(AND(CG17&gt;3.5,CG17&lt;=4.5),"4 a 4,5",IF(AND(CG17&gt;4.5,CG17&lt;=5.5),"5 a 5,5",IF(AND(CG17&gt;5.5,CG17&lt;=6.5),"6 a 6,5",IF(AND(CG17&gt;6.5,CG17&lt;=7.5),"7 a 7,5",IF(AND(CG17&gt;7.5,CG17&lt;=8.5),"8 a 8,5",IF(AND(CG17&gt;8.5,CG17&lt;=9.5),"9 a 9,5",IF(CG17&gt;=10,"10","Fuera de rango")))))))))))))))))))))))</f>
        <v>-5 a -4,5</v>
      </c>
      <c r="CI17" s="11" t="n">
        <f aca="false">IF(CG17="","",IF(CG17=-2.25,"NORMA",IF(CG17&lt;=-9.5,1,IF(CG17&lt;=-8.5,2,IF(CG17&lt;=-7.5,3,IF(CG17&lt;=-6.5,4,IF(CG17&lt;=-5.5,5,IF(CG17&lt;=-4.5,6,IF(CG17&lt;=-3.5,7,IF(CG17&lt;=-2.5,8,IF(CG17&lt;=-1.5,9,IF(CG17&lt;=-0.5,10,IF(CG17&lt;=0.5,11,IF(CG17&lt;=1.5,12,IF(CG17&lt;=2.5,13,IF(CG17&lt;=3.5,14,IF(CG17&lt;=4.5,15,IF(CG17&lt;=5.5,16,IF(CG17&lt;=6.5,17,IF(CG17&lt;=7.5,18,IF(CG17&lt;=8.5,19,IF(CG17&lt;=9.5,20,IF(CG17=10,21,"Fuera de rango")))))))))))))))))))))))</f>
        <v>6</v>
      </c>
      <c r="CJ17" s="37" t="n">
        <v>2.75</v>
      </c>
      <c r="CK17" s="10" t="str">
        <f aca="false">IF(CJ17="","",IF(AND(CJ17&gt;=-6,CJ17&lt;=-5.5),"-6 a -5,5",IF(AND(CJ17&gt;-5.5,CJ17&lt;=-4.5),"-5 a -4,5",IF(AND(CJ17&gt;-4.5,CJ17&lt;=-3.5),"-4 a -3,5",IF(AND(CJ17&gt;-3.5,CJ17&lt;=-2.5),"-3 a -2,5",IF(AND(CJ17&gt;-2.5,CJ17&lt;=-1.5),"-2 a -1,5",IF(AND(CJ17&gt;-1.5,CJ17&lt;=-0.5),"-1 a -0,5",IF(AND(CJ17&gt;-0.5,CJ17&lt;=0.5),"0 a 0,5",IF(AND(CJ17&gt;0.5,CJ17&lt;=1.5),"1 a 1,5",IF(AND(CJ17&gt;1.5,CJ17&lt;2.5),"2",IF(AND(CJ17&gt;=2.5,CJ17&lt;=3),"2,5 a 3",IF(AND(CJ17&gt;3,CJ17&lt;=4),"3,5 a 4",IF(AND(CJ17&gt;4,CJ17&lt;=5),"4,5 a 5",IF(AND(CJ17&gt;5,CJ17&lt;=6),"5,5 a 6",IF(AND(CJ17&gt;6,CJ17&lt;=7),"6,5 a 7",IF(AND(CJ17&gt;7,CJ17&lt;=8),"7,5 a 8",IF(AND(CJ17&gt;8,CJ17&lt;=9.5),"8,5 a 9,5",IF(CJ17=10,"10","Fuera de rango"))))))))))))))))))</f>
        <v>2,5 a 3</v>
      </c>
      <c r="CL17" s="11" t="n">
        <f aca="false">IF(CK17="","",IF(OR(CK17="-6 a -5,5",CK17="-6 - -5,5"),1,IF(OR(CK17="-5 a -4,5",CK17="-5 - -4,5"),2,IF(OR(CK17="-4 a -3,5",CK17="-4 - -3,5"),3,IF(OR(CK17="-3 a -2,5",CK17="-3 - -2,5"),4,IF(OR(CK17="-2 a -1,5",CK17="-2 - -1,5"),5,IF(OR(CK17="-1 a -0,5",CK17="-1 - -0,5"),6,IF(OR(CK17="0 a 0,5",CK17="0 - 0,5"),7,IF(OR(CK17="1 a 1,5",CK17="1 - 1,5"),8,IF(CK17="2","NORMA",IF(OR(CK17="2,5 a 3",CK17="2,5 - 3"),9,IF(OR(CK17="3,5 a 4",CK17="3,5 - 4"),10,IF(OR(CK17="4,5 a 5",CK17="4,5 - 5"),11,IF(OR(CK17="5,5 a 6",CK17="5,5 - 6"),12,IF(OR(CK17="6,5 a 7",CK17="6,5 - 7"),13,IF(OR(CK17="7,5 a 8",CK17="7,5 - 8"),14,IF(OR(CK17="8,5 a 9",CK17="8,5 - 9,5",CK17="9 a 9,5"),15,IF(CK17="10",15,IF(OR(CK17="0,5 a 1",CK17="0,5 - 1"),7,"Fuera de rango")))))))))))))))))))</f>
        <v>9</v>
      </c>
      <c r="CM17" s="10" t="n">
        <v>0</v>
      </c>
      <c r="CN17" s="10" t="str">
        <f aca="false">IF(CM17=0,"0", " ")</f>
        <v>0</v>
      </c>
      <c r="CO17" s="10" t="str">
        <f aca="false">IF(CM17&gt;0,"EME"," ")</f>
        <v> </v>
      </c>
      <c r="CP17" s="10" t="n">
        <v>0</v>
      </c>
      <c r="CQ17" s="10" t="str">
        <f aca="false">IF(CP17&gt;0,"0", " ")</f>
        <v> </v>
      </c>
      <c r="CR17" s="10" t="str">
        <f aca="false">IF(CP17&gt;0,"EME"," ")</f>
        <v> </v>
      </c>
      <c r="CS17" s="37" t="n">
        <v>0</v>
      </c>
      <c r="CT17" s="10" t="str">
        <f aca="false">IF(CS17&gt;0,"1", " ")</f>
        <v> </v>
      </c>
      <c r="CU17" s="10" t="str">
        <f aca="false">IF(CS17&gt;0,"HIP"," ")</f>
        <v> </v>
      </c>
      <c r="CV17" s="37" t="n">
        <v>0</v>
      </c>
      <c r="CW17" s="10" t="str">
        <f aca="false">IF(CV17&gt;0,"1", " ")</f>
        <v> </v>
      </c>
      <c r="CX17" s="10" t="str">
        <f aca="false">IF(CV17&gt;0,"HIP"," ")</f>
        <v> </v>
      </c>
      <c r="CY17" s="37" t="n">
        <v>-3</v>
      </c>
      <c r="CZ17" s="11" t="str">
        <f aca="false">IF(CY17&lt;0,"2"," ")</f>
        <v>2</v>
      </c>
      <c r="DA17" s="11" t="str">
        <f aca="false">IF(CY17&lt;0,"MIO"," ")</f>
        <v>MIO</v>
      </c>
      <c r="DB17" s="37" t="n">
        <v>-3.25</v>
      </c>
      <c r="DC17" s="11" t="str">
        <f aca="false">IF(DB17&lt;0,"2"," ")</f>
        <v>2</v>
      </c>
      <c r="DD17" s="11" t="str">
        <f aca="false">IF(DB17&lt;0,"MIO"," ")</f>
        <v>MIO</v>
      </c>
      <c r="DE17" s="37" t="n">
        <v>-0.5</v>
      </c>
      <c r="DF17" s="11" t="str">
        <f aca="false">IF(DE17&lt;0,"3"," ")</f>
        <v>3</v>
      </c>
      <c r="DG17" s="11" t="str">
        <f aca="false">IF(DE17&lt;0,"AST"," ")</f>
        <v>AST</v>
      </c>
      <c r="DH17" s="37" t="n">
        <v>-0.5</v>
      </c>
      <c r="DI17" s="11" t="str">
        <f aca="false">IF(DH17&lt;0,"3"," ")</f>
        <v>3</v>
      </c>
      <c r="DJ17" s="11" t="str">
        <f aca="false">IF(DH17&lt;0,"AST"," ")</f>
        <v>AST</v>
      </c>
      <c r="DK17" s="37" t="n">
        <v>0</v>
      </c>
      <c r="DL17" s="10" t="str">
        <f aca="false">IF(DK17&gt;0,"4"," ")</f>
        <v> </v>
      </c>
      <c r="DM17" s="10" t="str">
        <f aca="false">IF(DK17&gt;0,"PRE"," ")</f>
        <v> </v>
      </c>
      <c r="DN17" s="37" t="n">
        <v>0</v>
      </c>
      <c r="DO17" s="10" t="str">
        <f aca="false">IF(DN17&gt;0,"4"," ")</f>
        <v> </v>
      </c>
      <c r="DP17" s="10" t="str">
        <f aca="false">IF(DN17&gt;0,"PRE"," ")</f>
        <v> </v>
      </c>
      <c r="DQ17" s="7" t="n">
        <v>2</v>
      </c>
      <c r="DR17" s="7" t="n">
        <v>2</v>
      </c>
      <c r="DS17" s="12" t="str">
        <f aca="false">CONCATENATE(CO17,CU17,DA17,DG17,DM17)</f>
        <v>  MIOAST </v>
      </c>
      <c r="DT17" s="10" t="str">
        <f aca="false" t="array" ref="DT17">_xlfn.IFS(DS17="EME    ","0", DS17=" HIP   ","1", DS17="  MIO  ","2", DS17="   AST ","3", DS17="    PRE","4", DS17="EME   PRE","5", DS17=" HIP  PRE","6", DS17=" HIP AST ","7", DS17="  MIO PRE","8", DS17="  MIOAST ","9", DS17="   ASTPRE","10",DS17=" HIP ASTPRE","11", DS17="  MIOASTPRE","12", DS17="     ","0")</f>
        <v>9</v>
      </c>
      <c r="DU17" s="1" t="s">
        <v>153</v>
      </c>
      <c r="DV17" s="1" t="str">
        <f aca="false" t="array" ref="DV17">_xlfn.IFS(DU17="SI","2", DU17="NO","1")</f>
        <v>2</v>
      </c>
      <c r="DW17" s="38" t="n">
        <v>0</v>
      </c>
      <c r="DX17" s="11" t="str">
        <f aca="false">IF(DW17=0,"1","2")</f>
        <v>1</v>
      </c>
      <c r="DY17" s="11" t="str">
        <f aca="false" t="array" ref="DY17">_xlfn.IFS(DW17=0,"0", DW17=0.25, "1", DW17=0.5,"2", DW17=0.75,"3", DW17=1,"4",DW17=1.25,"5", DW17=1.5,"6", DW17=1.75,"7", DW17=2,"8")</f>
        <v>0</v>
      </c>
      <c r="DZ17" s="38" t="n">
        <v>0</v>
      </c>
      <c r="EA17" s="11" t="str">
        <f aca="false">IF(DZ17=0,"1","2")</f>
        <v>1</v>
      </c>
      <c r="EB17" s="11" t="str">
        <f aca="false" t="array" ref="EB17">_xlfn.IFS(DZ17=0,"0", DZ17=0.25, "1", DZ17=0.5,"2", DZ17=0.75,"3", DZ17=1,"4",DZ17=1.25,"5", DZ17=1.5,"6", DZ17=1.75,"7", DZ17=2,"8")</f>
        <v>0</v>
      </c>
      <c r="EC17" s="38" t="n">
        <v>-0.75</v>
      </c>
      <c r="ED17" s="10" t="str">
        <f aca="false">IF(EC17=0,"1","2")</f>
        <v>2</v>
      </c>
      <c r="EE17" s="11" t="str">
        <f aca="false" t="array" ref="EE17">_xlfn.IFS(EC17=0,"0", EC17=-0.25, "1", EC17=-0.5,"2", EC17=-0.75,"3", EC17=-1,"4",EC17=-1.25,"5", EC17=-1.5,"6", EC17=-1.75,"7", EC17=-2,"8", EC17=-2.25,"9",EC17=-2.5,"10", EC17=-2.75,"11", EC17=-3,"12", EC17=-3.25,"13", EC17=-3.5,"14", EC17=-3.75,"15",EC17=-4,"16")</f>
        <v>3</v>
      </c>
      <c r="EF17" s="38" t="n">
        <v>-0.5</v>
      </c>
      <c r="EG17" s="10" t="str">
        <f aca="false">IF(EF17=0,"1","2")</f>
        <v>2</v>
      </c>
      <c r="EH17" s="11" t="str">
        <f aca="false" t="array" ref="EH17">_xlfn.IFS(EF17=0,"0", EF17=-0.25, "1", EF17=-0.5,"2", EF17=-0.75,"3", EF17=-1,"4",EF17=-1.25,"5", EF17=-1.5,"6", EF17=-1.75,"7", EF17=-2,"8", EF17=-2.25,"9",EF17=-2.5,"10", EF17=-2.75,"11", EF17=-3,"12", EF17=-3.25,"13", EF17=-3.5,"14", EF17=-3.75,"15",EF17=-4,"16")</f>
        <v>2</v>
      </c>
      <c r="EI17" s="38" t="n">
        <v>-0.5</v>
      </c>
      <c r="EJ17" s="11" t="str">
        <f aca="false">IF(EI17=0,"1","2")</f>
        <v>2</v>
      </c>
      <c r="EK17" s="11" t="str">
        <f aca="false" t="array" ref="EK17">_xlfn.IFS(EI17=0,"0", EI17=-0.25, "1", EI17=-0.5,"2", EI17=-0.75,"3", EI17=-1,"4",EI17=-1.25,"5", EI17=-1.5,"6", EI17=-1.75,"7", EI17=-2,"8", EI17=-2.25,"9", EI17=-2.25,"9",EI17=-2.5,"10", EI17=-2.75,"11", EI17=-3,"12", EI17=-3.25,"13", EI17=-3.5,"14", EI17=-3.75,"15",EI17=-4,"16", EI17=0.25, "17", EI17=0.5, "18")</f>
        <v>2</v>
      </c>
      <c r="EL17" s="38" t="n">
        <v>-0.5</v>
      </c>
      <c r="EM17" s="11" t="str">
        <f aca="false">IF(EL17=0,"1","2")</f>
        <v>2</v>
      </c>
      <c r="EN17" s="11" t="str">
        <f aca="false" t="array" ref="EN17">_xlfn.IFS(EL17=0.25,"17",EL17=0.5,"18", EL17=0,"0", EL17=-0.25, "1", EL17=-0.5,"2", EL17=-0.75,"3", EL17=-1,"4",EL17=-1.25,"5", EL17=-1.5,"6", EL17=-1.75,"7", EL17=-2,"8",EL17= -2.25,"9",EL17=-2.5,"10",EL17= -2.75,"11",EL17= -3,"12",EL17= -3.25,"13",EL17= -3.5,"14",EL17= -3.75,"15",EL17=-4,"16")</f>
        <v>2</v>
      </c>
      <c r="EO17" s="38" t="n">
        <v>0</v>
      </c>
      <c r="EP17" s="11" t="str">
        <f aca="false">IF(EO17=0,"1","2")</f>
        <v>1</v>
      </c>
      <c r="EQ17" s="11" t="str">
        <f aca="false" t="array" ref="EQ17">_xlfn.IFS(EO17=0,"0", EO17=0.25, "1", EO17=0.5,"2", EO17=0.75,"3", EO17=1,"4",EO17=1.25,"5", EO17=1.5,"6", EO17=1.75,"7", EO17=2,"8", EO17=2.25,"9", EO17=2.25,"9",EO17=2.5,"10", EO17=2.75,"11", EO17=3,"12", EO17=3.25,"13", EO17=3.5,"14", EO17=3.75,"15",EO17=4,"16", EO17=-0.25, "17", bq=-0.5, "18")</f>
        <v>0</v>
      </c>
      <c r="ER17" s="38" t="n">
        <v>0</v>
      </c>
      <c r="ES17" s="11" t="str">
        <f aca="false">IF(ER17=0,"1","2")</f>
        <v>1</v>
      </c>
      <c r="ET17" s="11" t="str">
        <f aca="false" t="array" ref="ET17">_xlfn.IFS(ER17=0,"0", ER17=0.25, "1", ER17=0.5,"2", ER17=0.75,"3", ER17=1,"4",ER17=1.25,"5", ER17=1.5,"6", ER17=1.75,"7", ER17=2,"8", ER17=2.25,"9", ER17=2.25,"9",ER17=2.5,"10", ER17=2.75,"11", ER17=3,"12", ER17=3.25,"13", ER17=3.5,"14", ER17=3.75,"15",ER17=4,"16", ER17=-0.25, "17", bq=-0.5, "18")</f>
        <v>0</v>
      </c>
      <c r="EU17" s="39" t="n">
        <v>23</v>
      </c>
      <c r="EV17" s="14" t="str">
        <f aca="false">VLOOKUP(EU17,LEYENDA!$G$2:$H$8,2,TRUE())</f>
        <v>19-24</v>
      </c>
      <c r="EW17" s="14" t="str">
        <f aca="false" t="array" ref="EW17">_xlfn.IFS(EV17="0-5","1", EV17="6-12","2", EV17="13-18","3", EV17="19-24","4", EV17="25-36","5", EV17="37-48","6", EV17="49-60","7")</f>
        <v>4</v>
      </c>
    </row>
    <row r="18" customFormat="false" ht="13.5" hidden="false" customHeight="false" outlineLevel="0" collapsed="false">
      <c r="A18" s="1" t="n">
        <v>4</v>
      </c>
      <c r="B18" s="32" t="n">
        <v>5</v>
      </c>
      <c r="C18" s="33" t="n">
        <v>38971</v>
      </c>
      <c r="D18" s="6"/>
      <c r="E18" s="5" t="str">
        <f aca="false">VLOOKUP(A18,'286'!$A$3:$J$600,10,FALSE())</f>
        <v>ACEÑA RINCÓN, RAMÓN</v>
      </c>
      <c r="F18" s="4" t="str">
        <f aca="false">VLOOKUP(A18,'286'!$A$3:$I$1768,3,FALSE())</f>
        <v>ARINRA</v>
      </c>
      <c r="G18" s="6" t="n">
        <f aca="false">VLOOKUP(A18,'286'!$A$3:$I$1768,4,FALSE())</f>
        <v>32772</v>
      </c>
      <c r="H18" s="7" t="n">
        <f aca="false">YEAR(C18)-YEAR(G18)</f>
        <v>17</v>
      </c>
      <c r="I18" s="1" t="str">
        <f aca="false">VLOOKUP(H18,LEYENDA!$C$2:$D$6,2,TRUE())</f>
        <v>13-24</v>
      </c>
      <c r="J18" s="5" t="str">
        <f aca="false">VLOOKUP(A18,'286'!$A$3:$I$1768,7,FALSE())</f>
        <v>H</v>
      </c>
      <c r="K18" s="8" t="str">
        <f aca="false">VLOOKUP(A18,'286'!$A$3:$I$1768,2,FALSE())</f>
        <v>OD</v>
      </c>
      <c r="L18" s="4" t="str">
        <f aca="false">VLOOKUP(A18,'286'!$A$3:$I$1768,8,FALSE())</f>
        <v>D</v>
      </c>
      <c r="M18" s="4" t="str">
        <f aca="false">VLOOKUP(A18,'286'!$A$3:$I$1768,9,FALSE())</f>
        <v>I</v>
      </c>
      <c r="N18" s="8" t="str">
        <f aca="false">IF(R18=O18, "MISMA","CONTRARIA")</f>
        <v>CONTRARIA</v>
      </c>
      <c r="O18" s="8" t="str">
        <f aca="false" t="array" ref="O18">_xlfn.IFS(L18="D","1", L18="I","2")</f>
        <v>1</v>
      </c>
      <c r="P18" s="8" t="str">
        <f aca="false" t="array" ref="P18">_xlfn.IFS(K18="OD","1", K18="OI","2")</f>
        <v>1</v>
      </c>
      <c r="Q18" s="1" t="str">
        <f aca="false" t="array" ref="Q18">_xlfn.IFS(J18="M","1", J18="H","2")</f>
        <v>2</v>
      </c>
      <c r="R18" s="8" t="str">
        <f aca="false" t="array" ref="R18">_xlfn.IFS(M18="D","1", M18="I","2")</f>
        <v>2</v>
      </c>
      <c r="S18" s="1" t="str">
        <f aca="false" t="array" ref="S18">_xlfn.IFS(N18="CONTRARIA", "1",N18= "MISMA","2")</f>
        <v>1</v>
      </c>
      <c r="T18" s="1" t="str">
        <f aca="false" t="array" ref="T18">_xlfn.IFS(I18="0-12","1", I18="13-24","2", I18="25-40","3", I18="41-60","4", I18="61-100","5")</f>
        <v>2</v>
      </c>
      <c r="U18" s="37" t="n">
        <v>-1</v>
      </c>
      <c r="V18" s="11" t="str">
        <f aca="false">IF(U18="","",IF(AND(U18&gt;=-9,U18&lt;=-6.5),"-9 a -6,5",IF(AND(U18&gt;=-6,U18&lt;=-3.5),"-6 a -3,5",IF(AND(U18&gt;=-3,U18&lt;=-1),"-3 a -1",IF(U18=-0.5,"-0,5",IF(AND(U18&gt;=0,U18&lt;=2.5),"0 a 2,5",IF(AND(U18&gt;=3,U18&lt;=5.5),"3 a 5,5",IF(AND(U18&gt;=6,U18&lt;=8.5),"6 a 8,5",IF(AND(U18&gt;=9,U18&lt;=20),"9 a 20","Fuera de rango")))))))))</f>
        <v>-3 a -1</v>
      </c>
      <c r="W18" s="11" t="n">
        <f aca="false">IF(V18="","",IF(V18="-9 a -6,5",2,IF(V18="-6 a -3,5",3,IF(V18="-3 a -1",4,IF(V18="-0,5","NORMA",IF(V18="0 a 2,5",5,IF(V18="3 a 5,5",6,IF(V18="6 a 8,5",7,IF(V18="9 a 20",8,"Fuera de rango")))))))))</f>
        <v>4</v>
      </c>
      <c r="X18" s="9" t="n">
        <v>0</v>
      </c>
      <c r="Y18" s="10" t="str">
        <f aca="false">IF(X18="","",IF(AND(X18&gt;=0,X18&lt;=4),"0 a 4",IF(AND(X18&gt;=4.5,X18&lt;=8.5),"4,5 a 8,5",IF(X18=9,"9",IF(AND(X18&gt;=9.5,X18&lt;=13),"9,5 a 13",IF(AND(X18&gt;=13.5,X18&lt;=20),"13,5 a 20",IF(AND(X18&gt;=20.5,X18&lt;=35),"20,5 a 35","Fuera de rango")))))))</f>
        <v>0 a 4</v>
      </c>
      <c r="Z18" s="11" t="n">
        <f aca="false">IF(Y18="","",IF(Y18="0 a 4",1,IF(Y18="4,5 a 8,5",2,IF(Y18="9","NORMA",IF(Y18="9,5 a 13",3,IF(Y18="13,5 a 20",4,IF(Y18="20,5 a 35",5,"Fuera de rango")))))))</f>
        <v>1</v>
      </c>
      <c r="AA18" s="37" t="n">
        <v>9</v>
      </c>
      <c r="AB18" s="10" t="str">
        <f aca="false">IF(AA18="","",IF(AND(AA18&gt;=0,AA18&lt;=9),"0 a 9",IF(AND(AA18&gt;=9.5,AA18&lt;=18.5),"9,5 a 18,5",IF(AA18=19,"19",IF(AND(AA18&gt;=19.5,AA18&lt;=28),"19,5 a 28",IF(AND(AA18&gt;=28.5,AA18&lt;=40),"28,5 a 40","Fuera de rango"))))))</f>
        <v>0 a 9</v>
      </c>
      <c r="AC18" s="11" t="n">
        <f aca="false" t="array" ref="AC18">_xlfn.IFS(AB18="","",AB18="0 a 9",1,AB18="9,5 a 18,5",2,AB18="19","NORMA",AB18="19,5 a 28",3,AB18="28,5 a 40",4,TRUE(),"Fuera de rango")</f>
        <v>1</v>
      </c>
      <c r="AD18" s="37" t="n">
        <v>4</v>
      </c>
      <c r="AE18" s="10" t="str">
        <f aca="false">IF(AD18="","",IF(AND(AD18&gt;=-10,AD18&lt;=0),"De -10 a 0",IF(AND(AD18&gt;=0.5,AD18&lt;=9.5),"0,5 a 9,5",IF(AD18=10,"10",IF(AND(AD18&gt;=10.5,AD18&lt;=20),"10,5 a 20",IF(AND(AD18&gt;=20.5,AD18&lt;=40),"20,5 a 40","Fuera de rango"))))))</f>
        <v>0,5 a 9,5</v>
      </c>
      <c r="AF18" s="12" t="n">
        <f aca="false">IF(AD18="","",IF(AND(AD18&gt;=-10,AD18&lt;=0),1,IF(AND(AD18&gt;=0.5,AD18&lt;=9.5),2,IF(AD18=10,"NORMA",IF(AND(AD18&gt;=10.5,AD18&lt;=20),3,IF(AND(AD18&gt;=20.5,AD18&lt;=40),4,""))))))</f>
        <v>2</v>
      </c>
      <c r="AG18" s="37" t="n">
        <v>8</v>
      </c>
      <c r="AH18" s="10" t="str">
        <f aca="false">IF(AG18="","",IF(AND(AG18&gt;=0,AG18&lt;=4),"0 a 4",IF(AND(AG18&gt;=4.5,AG18&lt;=8.5),"4,5 a 8,5",IF(AG18=9,"9",IF(AND(AG18&gt;=9.5,AG18&lt;=13),"9,5 a 13",IF(AND(AG18&gt;=13.5,AG18&lt;=25),"13,5 a 25","Fuera de rango"))))))</f>
        <v>4,5 a 8,5</v>
      </c>
      <c r="AI18" s="11" t="n">
        <f aca="false">IF(AH18="","",IF(AH18="0 a 4",1,IF(AH18="4,5 a 8,5",2,IF(AH18="9","NORMA",IF(AH18="9,5 a 13",3,IF(AH18="13,5 a 25",4,""))))))</f>
        <v>2</v>
      </c>
      <c r="AJ18" s="37" t="n">
        <v>4</v>
      </c>
      <c r="AK18" s="10" t="str">
        <f aca="false">IF(AJ18="","",IF(AND(AJ18&gt;=-15,AJ18&lt;=-10.5),"-15 a -10,5",IF(AND(AJ18&gt;=-10,AJ18&lt;=-4),"-10 a -4",IF(AND(AJ18&gt;=-4.5,AJ18&lt;=0),"-4,5 a 0",IF(AND(AJ18&gt;=0.5,AJ18&lt;=4.5),"0,5 a 4,5",IF(AJ18=5,"5",IF(AND(AJ18&gt;=5.5,AJ18&lt;=10),"5,5 a 10",IF(AND(AJ18&gt;=10.5,AJ18&lt;=20),"10,5 a 20","Fuera de rango"))))))))</f>
        <v>0,5 a 4,5</v>
      </c>
      <c r="AL18" s="11" t="n">
        <f aca="false">IF(AK18="","",IF(AK18="-15 a -10,5",1,IF(AK18="-10 a -4",2,IF(AK18="-4,5 a 0",3,IF(AK18="0,5 a 4,5",4,IF(AK18="5","NORMA",IF(AK18="5,5 a 10",5,IF(AK18="10,5 a 20",6,"Error"))))))))</f>
        <v>4</v>
      </c>
      <c r="AM18" s="37" t="n">
        <v>1</v>
      </c>
      <c r="AN18" s="10" t="str">
        <f aca="false">IF(AM18="","",IF(AND(AM18&gt;=-7.5,AM18&lt;=-5.5),"-7,5 a -5,5",IF(AND(AM18&gt;=-5,AM18&lt;=-3),"-5 a -3",IF(AND(AM18&gt;=-2.5,AM18&lt;=-0.5),"-2,5 a -0,5",IF(AM18=0,"0,00",IF(AND(AM18&gt;=0.5,AM18&lt;=2.5),"0,5 a 2,5",IF(AND(AM18&gt;=3,AM18&lt;=5),"3 a 5",IF(AND(AM18&gt;=5.5,AM18&lt;=7.5),"5,5 a 7,5",IF(AND(AM18&gt;=8,AM18&lt;=10),"8 a 10","Fuera de rango")))))))))</f>
        <v>0,5 a 2,5</v>
      </c>
      <c r="AO18" s="11" t="n">
        <f aca="false">IF(AN18="","",IF(AN18="-7,5 a -5,5",1,IF(AN18="-5 a -3",2,IF(AN18="-2,5 a -0,5",3,IF(AN18="0,00","NORMA",IF(AN18="0,5 a 2,5",4,IF(AN18="3 a 5",5,IF(AN18="5,5 a 7,5",6,IF(AN18="8 a 10",7,"Error")))))))))</f>
        <v>4</v>
      </c>
      <c r="AP18" s="37" t="n">
        <v>-6</v>
      </c>
      <c r="AQ18" s="10" t="str">
        <f aca="false">IF(AP18="","",IF(AND(AP18&gt;=-20,AP18&lt;=-9.5),"-20 a -9,5",IF(AND(AP18&gt;=-9,AP18&lt;=-6.5),"-9 a -6,5",IF(AP18=-6,"-6",IF(AND(AP18&gt;=-5.5,AP18&lt;=-3),"-5,5 a -3",IF(AND(AP18&gt;=-2.5,AP18&lt;=0),"-2,5 a 0",IF(AND(AP18&gt;=0.5,AP18&lt;=3),"0,5 a 3",IF(AND(AP18&gt;=3.5,AP18&lt;=6),"3,5 a 6",IF(AND(AP18&gt;=6.5,AP18&lt;=9),"6,5 a 9",IF(AND(AP18&gt;=9.5,AP18&lt;=20),"9,5 a 20","Fuera de rango"))))))))))</f>
        <v>-6</v>
      </c>
      <c r="AR18" s="11" t="str">
        <f aca="false">IF(AQ18="","",IF(AQ18="-20 a -9,5",1,IF(AQ18="-9 a -6,5",2,IF(AQ18="-6","NORMA",IF(AQ18="-5,5 a -3",3,IF(AQ18="-2,5 a 0",4,IF(AQ18="0,5 a 3",5,IF(AQ18="3,5 a 6",6,IF(AQ18="6,5 a 9",7,IF(AQ18="9,5 a 20",8,""))))))))))</f>
        <v>NORMA</v>
      </c>
      <c r="AS18" s="37" t="n">
        <v>-1</v>
      </c>
      <c r="AT18" s="10" t="str">
        <f aca="false">IF(AS18="","",IF(AND(AS18&gt;=-16,AS18&lt;=-14),"-16 a -14",IF(AND(AS18&gt;=-13.5,AS18&lt;=-11.5),"-13,5 a -11,5",IF(AND(AS18&gt;=-11,AS18&lt;=-9),"-11 a -9",IF(AND(AS18&gt;=-8.5,AS18&lt;=-6.5),"-8,5 a -6,5",IF(AND(AS18&gt;=-6,AS18&lt;=-4),"-6 a -4",IF(AND(AS18&gt;=-3.5,AS18&lt;=-1.5),"-3,5 a -1,5",IF(AND(AS18&gt;=-1,AS18&lt;=1),"-1 a 1",IF(AND(AS18&gt;=1.5,AS18&lt;=3.5),"1,5 a 3,5",IF(AND(AS18&gt;=4,AS18&lt;=6),"4 a 6",IF(AND(AS18&gt;=6.5,AS18&lt;=8.5),"6,5 a 8,5",IF(AND(AS18&gt;=9,AS18&lt;=11),"9 a 11",IF(AND(AS18&gt;=11.5,AS18&lt;=13.5),"11,5 a 13,5",IF(AND(AS18&gt;=14,AS18&lt;=16),"14 a 16",IF(AND(AS18&gt;=16.5,AS18&lt;=18.5),"16,5 a 18,5",IF(AND(AS18&gt;=19,AS18&lt;=21),"19 a 21","Fuera de rango"))))))))))))))))</f>
        <v>-1 a 1</v>
      </c>
      <c r="AU18" s="11" t="n">
        <f aca="false" t="array" ref="AU18">IF(AT18="","",_xlfn.IFS(AT18="-16 a -14",1,AT18="-13,5 a -11,5",2,AT18="-11 a -9",3,AT18="-8,5 a -6,5",4,AT18="-6 a -4",5,AT18="-3,5 a -1,5",6,AT18="-1 a 1",7,AT18="1,5 a 3,5",8,AT18="4 a 6","NORMA",AT18="6,5 a 8,5",9,AT18="9 a 11",10,AT18="11,5 a 13,5",11,AT18="14 a 16",12,AT18="16,5 a 18,5",13,AT18="19 a 21",14,TRUE(),""))</f>
        <v>7</v>
      </c>
      <c r="AV18" s="37" t="n">
        <v>0.5</v>
      </c>
      <c r="AW18" s="10" t="str">
        <f aca="false">IF(AV18="","",IF(AND(AV18&gt;=-1,AV18&lt;=-0.5),"-1 a -0,5",IF(AND(AV18&gt;-0.5,AV18&lt;=0),"De -0,5 a 0",IF(AND(AV18&gt;=0.25,AV18&lt;=0.75),"0,25 a 0,75",IF(AND(AV18&gt;=1,AV18&lt;=1.5),"1 a 1,5",IF(AND(AV18&gt;=1.75,AV18&lt;=2.25),"1,75 a 2,25",IF(AND(AV18&gt;=2.5,AV18&lt;=3),"2,5 a 3",IF(AND(AV18&gt;=3.25,AV18&lt;=3.75),"3,25 a 3,75","Fuera de rango"))))))))</f>
        <v>0,25 a 0,75</v>
      </c>
      <c r="AX18" s="11" t="str">
        <f aca="false">IF(AW18="","",IF(OR(AW18="-1 a -0,5",AW18="-1 a -0.5"),1,IF(OR(AW18="De -0,5 a 0",AW18="-0,5 a 0",AW18="De -0.5 a 0"),2,IF(OR(AW18="0,25 a 0,75",AW18="0.25 a 0.75"),"NORMA",IF(OR(AW18="1 a 1,5",AW18="1 a 1.5"),3,IF(OR(AW18="1,75 a 2,25",AW18="1.75 a 2.25"),4,IF(OR(AW18="2,5 a 3",AW18="2.5 a 3"),5,IF(OR(AW18="3,25 a 3,75",AW18="3.25 a 3.75"),6,""))))))))</f>
        <v>NORMA</v>
      </c>
      <c r="AY18" s="37" t="n">
        <v>-7</v>
      </c>
      <c r="AZ18" s="10" t="str">
        <f aca="false">IF(AY18="","",IF(AND(AY18&gt;=-20,AY18&lt;=-9.5),"-20 a -9,5",IF(AND(AY18&gt;=-9,AY18&lt;=-6.5),"-9 a -6,5",IF(AY18=-6,"-6",IF(AND(AY18&gt;=-5.5,AY18&lt;=-3),"-5,5 a -3",IF(AND(AY18&gt;=-2.5,AY18&lt;=0),"-2,5 a 0",IF(AND(AY18&gt;=0.5,AY18&lt;=3),"0,5 a 3",IF(AND(AY18&gt;=3.5,AY18&lt;=6),"3,5 a 6","Fuera de rango"))))))))</f>
        <v>-9 a -6,5</v>
      </c>
      <c r="BA18" s="11" t="n">
        <f aca="false">IF(AZ18="","",IF(AZ18="-20 a -9,5",1,IF(AZ18="-9 a -6,5",2,IF(AZ18="-6","NORMA",IF(AZ18="-5,5 a -3",3,IF(AZ18="-2,5 a 0",4,IF(AZ18="0,5 a 3",5,IF(AZ18="3,5 a 6",6,""))))))))</f>
        <v>2</v>
      </c>
      <c r="BB18" s="9" t="n">
        <v>0</v>
      </c>
      <c r="BC18" s="10" t="str">
        <f aca="false" t="array" ref="BC18">IF(BB18="","",_xlfn.IFS(AND(BB18&gt;=0,BB18&lt;=2),"0 a 2",AND(BB18&gt;=2.5,BB18&lt;=4.5),"2,5 a 4,5",AND(BB18&gt;=5,BB18&lt;=7),"5 a 7",AND(BB18&gt;=7.5,BB18&lt;=9.5),"7,5 a 9,5",AND(BB18&gt;=10,BB18&lt;=12),"10 a 12",AND(BB18&gt;=12.5,BB18&lt;=14.5),"12,5 a 14,5",BB18=15,"15",AND(BB18&gt;=15.5,BB18&lt;=17.5),"15,5 a 17,5",AND(BB18&gt;=18,BB18&lt;=20),"18 a 20",AND(BB18&gt;=20.5,BB18&lt;=22.5),"20,5 a 22,5",AND(BB18&gt;=23,BB18&lt;=25),"23 a 25",TRUE(),"Fuera de rango"))</f>
        <v>0 a 2</v>
      </c>
      <c r="BD18" s="11" t="n">
        <f aca="false" t="array" ref="BD18">IF(BC18="","",_xlfn.IFS(BC18="0 a 2",1,BC18="2,5 a 4,5",2,BC18="5 a 7",3,BC18="7,5 a 9,5",4,BC18="10 a 12",5,BC18="12,5 a 14,5",6,BC18="15","NORMA",BC18="15,5 a 17,5",7,BC18="18 a 20",8,BC18="20,5 a 22,5",9,BC18="23 a 25",10,TRUE(),"Fuera de rango"))</f>
        <v>1</v>
      </c>
      <c r="BE18" s="37" t="n">
        <v>13</v>
      </c>
      <c r="BF18" s="10" t="str">
        <f aca="false">IF(BE18="","",IF(AND(BE18&gt;=-20,BE18&lt;=-10),"-20 a -10",IF(AND(BE18&gt;=-9.5,BE18&lt;=0.5),"-9,5 a 0,5",IF(AND(BE18&gt;=1,BE18&lt;=11),"1 a 11",IF(AND(BE18&gt;=11.5,BE18&lt;=20.5),"11,5 a 20,5",IF(BE18=21,"21",IF(AND(BE18&gt;=21.5,BE18&lt;=31.5),"21,5 a 31,5",IF(AND(BE18&gt;=32,BE18&lt;=42),"32 a 42","Fuera de rango"))))))))</f>
        <v>11,5 a 20,5</v>
      </c>
      <c r="BG18" s="11" t="n">
        <f aca="false">IF(BF18="","",IF(BF18="-20 a -10",1,IF(BF18="-9,5 a 0,5",2,IF(BF18="1 a 11",3,IF(BF18="11,5 a 20,5",4,IF(BF18="21","NORMA",IF(BF18="21,5 a 31,5",5,IF(BF18="32 a 42",6,""))))))))</f>
        <v>4</v>
      </c>
      <c r="BH18" s="37" t="n">
        <v>2</v>
      </c>
      <c r="BI18" s="10" t="str">
        <f aca="false">IF(BH18="","",IF(AND(BH18&gt;=-20,BH18&lt;=-15),"-20 a -15",IF(AND(BH18&gt;=-14.5,BH18&lt;=-9.5),"-14,5 a -9,5",IF(AND(BH18&gt;=-9,BH18&lt;=-4),"-9 a -4",IF(AND(BH18&gt;=-3.5,BH18&lt;=2.5),"-3,5 a 2,5",IF(AND(BH18&gt;=3,BH18&lt;=8),"3 a 8",IF(AND(BH18&gt;=8.5,BH18&lt;=14.5),"8,5 a 14,5",IF(BH18=15,"15",IF(AND(BH18&gt;=15.5,BH18&lt;=20.5),"15,5 a 20,5",IF(AND(BH18&gt;=21,BH18&lt;=26),"21 a 26","Fuera de rango"))))))))))</f>
        <v>-3,5 a 2,5</v>
      </c>
      <c r="BJ18" s="11" t="n">
        <f aca="false">IF(BI18="","",IF(BI18="-20 a -15",1,IF(BI18="-14,5 a -9,5",2,IF(BI18="-9 a -4",3,IF(BI18="-3,5 a 2,5",4,IF(BI18="3 a 8",5,IF(BI18="8,5 a 14,5",6,IF(BI18="15","NORMA",IF(BI18="15,5 a 20,5",7,IF(BI18="21 a 26",8,IF(BI18="26,5 a 31,5",9,"")))))))))))</f>
        <v>4</v>
      </c>
      <c r="BK18" s="9" t="n">
        <v>0</v>
      </c>
      <c r="BL18" s="10" t="str">
        <f aca="false">IF(BK18="","",IF(AND(BK18&gt;=0,BK18&lt;=2),"0 - 2",IF(AND(BK18&gt;=2.5,BK18&lt;=4.5),"2,5 - 4,5",IF(AND(BK18&gt;=5,BK18&lt;=7),"5 - 7",IF(AND(BK18&gt;=7.5,BK18&lt;=9.5),"7,5 - 9,5",IF(AND(BK18&gt;=10,BK18&lt;=12),"10 - 12",IF(AND(BK18&gt;=12.5,BK18&lt;=13.5),"12,5 - 13,5",IF(BK18=14,"14",IF(AND(BK18&gt;=14.5,BK18&lt;=16.5),"14,5 - 16,5",IF(AND(BK18&gt;=17,BK18&lt;=19),"17 - 19",IF(AND(BK18&gt;=19.5,BK18&lt;=21.5),"19,5 - 21,5",IF(AND(BK18&gt;=22,BK18&lt;=24),"22 - 24",IF(AND(BK18&gt;=24.5,BK18&lt;=26.5),"24,5 - 26,5",IF(AND(BK18&gt;=27,BK18&lt;=29),"27 - 29",IF(AND(BK18&gt;=29.5,BK18&lt;=30),"29,5 - 30","Fuera de rango")))))))))))))))</f>
        <v>0 - 2</v>
      </c>
      <c r="BM18" s="11" t="n">
        <f aca="false">IF(BL18="","",IF(BL18="0 - 2",1,IF(BL18="2,5 - 4,5",2,IF(BL18="5 - 7",3,IF(BL18="7,5 - 9,5",4,IF(BL18="10 - 12",5,IF(BL18="12,5 - 13,5",6,IF(BL18="14","NORMA",IF(BL18="14,5 - 16,5",7,IF(BL18="17 - 19",8,IF(BL18="19,5 - 21,5",9,IF(BL18="22 - 24",10,IF(BL18="24,5 - 26,5",11,IF(BL18="27 - 29",12,IF(BL18="29,5 - 30",13,"")))))))))))))))</f>
        <v>1</v>
      </c>
      <c r="BN18" s="37" t="n">
        <v>22</v>
      </c>
      <c r="BO18" s="11" t="str">
        <f aca="false">IF(BN18="","",IF(AND(BN18&gt;=-20,BN18&lt;=-10),"-20 a -10",IF(AND(BN18&gt;=-9.5,BN18&lt;=0.5),"-9,5 a 0,5",IF(AND(BN18&gt;=1,BN18&lt;=11),"1 a 11",IF(AND(BN18&gt;=11.5,BN18&lt;=21.5),"11,5 a 21,5",IF(BN18=22,"22",IF(AND(BN18&gt;=22.5,BN18&lt;=32.5),"22,5 a 32,5",IF(AND(BN18&gt;=33,BN18&lt;=43),"33 a 43","Fuera de rango"))))))))</f>
        <v>22</v>
      </c>
      <c r="BP18" s="11" t="str">
        <f aca="false">IF(BO18="","",IF(BO18="-20 a -10",1,IF(BO18="-9,5 a 0,5",2,IF(BO18="1 a 11",3,IF(BO18="11,5 a 21,5",4,IF(BO18="22","NORMA",IF(BO18="22,5 a 32,5",5,IF(BO18="33 a 43",6,""))))))))</f>
        <v>NORMA</v>
      </c>
      <c r="BQ18" s="37" t="n">
        <v>14</v>
      </c>
      <c r="BR18" s="10" t="str">
        <f aca="false">IF(BQ18="","",IF(AND(BQ18&gt;=-20,BQ18&lt;=-15),"-20 a -15",IF(AND(BQ18&gt;=-14.5,BQ18&lt;=-9.5),"-14,5 a -9,5",IF(AND(BQ18&gt;=-9,BQ18&lt;=-4),"-9 a -4",IF(AND(BQ18&gt;=-3.5,BQ18&lt;=2.5),"-3,5 a 2,5",IF(AND(BQ18&gt;=3,BQ18&lt;=8),"3 a 8",IF(AND(BQ18&gt;=8.5,BQ18&lt;=13.5),"8,5 a 13,5",IF(AND(BQ18&gt;=14,BQ18&lt;=17.5),"14 a 17,5",IF(BQ18=18,"18",IF(AND(BQ18&gt;=18.5,BQ18&lt;=23.5),"18,5 a 23,5",IF(AND(BQ18&gt;=24,BQ18&lt;=29),"24 a 29",IF(AND(BQ18&gt;=29.5,BQ18&lt;=34.5),"29,5 a 34,5",IF(AND(BQ18&gt;=35,BQ18&lt;=40),"35 a 40","Fuera de rango")))))))))))))</f>
        <v>14 a 17,5</v>
      </c>
      <c r="BS18" s="11" t="n">
        <f aca="false">IF(BR18="","",IF(BR18="-20 a -15",1,IF(BR18="-14,5 a -9,5",2,IF(BR18="-9 a -4",3,IF(BR18="-3,5 a 2,5",4,IF(BR18="3 a 8",5,IF(BR18="8,5 a 13,5",6,IF(BR18="14 a 17,5",7,IF(BR18="18","NORMA",IF(BR18="18,5 a 23,5",8,IF(BR18="24 a 29",9,IF(BR18="29,5 a 34,5",10,IF(BR18="35 a 40",11,"")))))))))))))</f>
        <v>7</v>
      </c>
      <c r="BT18" s="37" t="n">
        <v>2</v>
      </c>
      <c r="BU18" s="10" t="str">
        <f aca="false">IF(BT18="","",IF(AND(BT18&gt;=-20,BT18&lt;=-18),"-20 a -18",IF(AND(BT18&gt;=-17.5,BT18&lt;=-15.5),"-17,5 a -15,5",IF(AND(BT18&gt;=-15,BT18&lt;=-13),"-15 a -13",IF(AND(BT18&gt;=-12.5,BT18&lt;=-10.5),"-12,5 a -10,5",IF(AND(BT18&gt;=-10,BT18&lt;=-8),"-10 a -8",IF(AND(BT18&gt;=-7.5,BT18&lt;=-5.5),"-7,5 a -5,5",IF(AND(BT18&gt;=-5,BT18&lt;=-3),"-5 a -3",IF(AND(BT18&gt;=-2.5,BT18&lt;=-0.5),"-2,5 a -0,5",IF(BT18=0,"0",IF(AND(BT18&gt;=0.5,BT18&lt;=2.5),"0,5 a 2,5",IF(AND(BT18&gt;=3,BT18&lt;=5),"3 a 5",IF(AND(BT18&gt;=5.5,BT18&lt;=7.5),"5,5 a 7,5",IF(AND(BT18&gt;=8,BT18&lt;=10),"8 a 10",IF(AND(BT18&gt;=10.5,BT18&lt;=12.5),"10,5 a 12,5",IF(AND(BT18&gt;=13,BT18&lt;=15),"13 a 15",IF(AND(BT18&gt;=15.5,BT18&lt;=17.5),"15,5 a 17,5",IF(AND(BT18&gt;=18,BT18&lt;=20),"18 a 20","Fuera de rango"))))))))))))))))))</f>
        <v>0,5 a 2,5</v>
      </c>
      <c r="BV18" s="11" t="n">
        <f aca="false">IF(BT18="","",IF(BT18=0,"NORMA",IF(AND(BT18&gt;=-20,BT18&lt;=-18),2,IF(AND(BT18&gt;=-17.5,BT18&lt;=-15.5),2,IF(AND(BT18&gt;=-15,BT18&lt;=-13),3,IF(AND(BT18&gt;=-12.5,BT18&lt;=-10.5),4,IF(AND(BT18&gt;=-10,BT18&lt;=-8),5,IF(AND(BT18&gt;=-7.5,BT18&lt;=-5.5),6,IF(AND(BT18&gt;=-5,BT18&lt;=-3),7,IF(AND(BT18&gt;=-2.5,BT18&lt;=-0.5),8,IF(AND(BT18&gt;=0.5,BT18&lt;=2.5),9,IF(AND(BT18&gt;=3,BT18&lt;=5),10,IF(AND(BT18&gt;=5.5,BT18&lt;=7.5),11,IF(AND(BT18&gt;=8,BT18&lt;=10),12,IF(AND(BT18&gt;=10.5,BT18&lt;=12.5),13,IF(AND(BT18&gt;=13,BT18&lt;=15),14,IF(AND(BT18&gt;=15.5,BT18&lt;=17.5),15,IF(AND(BT18&gt;=18,BT18&lt;=20),16,"Fuera de rango"))))))))))))))))))</f>
        <v>9</v>
      </c>
      <c r="BW18" s="37" t="n">
        <v>-7.75</v>
      </c>
      <c r="BX18" s="10" t="n">
        <f aca="false">18.5- (0.3*H18)</f>
        <v>13.4</v>
      </c>
      <c r="BY18" s="10" t="n">
        <f aca="false">(BW18)-(BX18)</f>
        <v>-21.15</v>
      </c>
      <c r="BZ18" s="10" t="str">
        <f aca="false">IF(BY18="","",IF(BY18&lt;-27.5,"De -30 a -28",IF(BY18&lt;-25,"De -27,5 a -25,5",IF(BY18&lt;-22.5,"De -25 a -23",IF(BY18&lt;-20,"De -22,5 a -20,5",IF(BY18&lt;-17.5,"De -20 a -18",IF(BY18&lt;-15,"De -17,5 a -15,5",IF(BY18&lt;-12.5,"De -15 a -13",IF(BY18&lt;-10,"De -12,5 a -10,5",IF(BY18&lt;-7.5,"De -10 a -8",IF(BY18&lt;-5,"De -7,5 a -5,5",IF(BY18&lt;-2.5,"De -5 a -3",IF(BY18&lt;0,"De -2,5 a -0,5",IF(BY18&lt;2.5,"De 0 a 2",IF(BY18&lt;5,"De 2,5 a 4,5",IF(BY18&lt;7.5,"De 5 a 7",IF(BY18&lt;10,"De 7,5 a 9,5",IF(BY18&lt;12.5,"De 10 a 12",IF(BY18&lt;15,"De 12,5 a 14,5",IF(BY18&lt;17.5,"De 15 a 17",IF(BY18&lt;20,"De 17,5 a 19,5",IF(BY18&lt;22.5,"De 20 a 22",IF(BY18&lt;25,"De 22,5 a 24,5",IF(BY18&lt;27.5,"De 25 a 27","De 27,5 a 30"))))))))))))))))))))))))</f>
        <v>De -22,5 a -20,5</v>
      </c>
      <c r="CA18" s="12" t="n">
        <f aca="false">IF(BY18="","",IF(BY18&lt;=-28,1,IF(BY18&lt;=-25.5,2,IF(BY18&lt;=-23,3,IF(BY18&lt;=-20.5,4,IF(BY18&lt;=-18,5,IF(BY18&lt;=-15.5,6,IF(BY18&lt;=-13,7,IF(BY18&lt;=-10.5,8,IF(BY18&lt;=-8,9,IF(BY18&lt;=-5.5,10,IF(BY18&lt;=-3,11,IF(BY18&lt;=-0.5,12,IF(BY18&lt;=2,13,IF(BY18&lt;=4.5,14,IF(BY18&lt;=7,15,IF(BY18&lt;=9.5,16,IF(BY18&lt;=12,17,IF(BY18&lt;=14.5,18,IF(BY18&lt;=17,19,IF(BY18&lt;=19.5,20,IF(BY18&lt;=22,21,IF(BY18&lt;=24.5,22,IF(BY18&lt;=27,23,IF(BY18&lt;=30,24,"Fuera de rango")))))))))))))))))))))))))</f>
        <v>4</v>
      </c>
      <c r="CB18" s="37" t="n">
        <v>-7.75</v>
      </c>
      <c r="CC18" s="10" t="n">
        <f aca="false">18.5- (0.3*H18)</f>
        <v>13.4</v>
      </c>
      <c r="CD18" s="10" t="n">
        <f aca="false">(CB18)-(CC18)</f>
        <v>-21.15</v>
      </c>
      <c r="CE18" s="10" t="str">
        <f aca="false">IF(CD18="","",IF(CD18&lt;-27.5,"De -30 a -28",IF(CD18&lt;-25,"De -27,5 a -25,5",IF(CD18&lt;-22.5,"De -25 a -23",IF(CD18&lt;-20,"De -22,5 a -20,5",IF(CD18&lt;-17.5,"De -20 a -18",IF(CD18&lt;-15,"De -17,5 a -15,5",IF(CD18&lt;-12.5,"De -15 a -13",IF(CD18&lt;-10,"De -12,5 a -10,5",IF(CD18&lt;-7.5,"De -10 a -8",IF(CD18&lt;-5,"De -7,5 a -5,5",IF(CD18&lt;-2.5,"De -5 a -3",IF(CD18&lt;0,"De -2,5 a -0,5",IF(CD18&lt;=2,"De 0 a 2",IF(CD18&lt;=4.5,"De 2,5 a 4,5",IF(CD18&lt;=7,"De 5 a 7",IF(CD18&lt;=9.5,"De 7,5 a 9,5",IF(CD18&lt;=12,"De 10 a 12",IF(CD18&lt;=14.5,"De 12,5 a 14,5",IF(CD18&lt;=17,"De 15 a 17",IF(CD18&lt;=19.5,"De 17,5 a 19,5",IF(CD18&lt;=22,"De 20 a 22",IF(CD18&lt;=24.5,"De 22,5 a 24,5",IF(CD18&lt;=27,"De 25 a 27","De 27,5 a 30"))))))))))))))))))))))))</f>
        <v>De -22,5 a -20,5</v>
      </c>
      <c r="CF18" s="12" t="n">
        <f aca="false">IF(CD18="","",IF(CD18&lt;-27.5,1,IF(CD18&lt;-25,2,IF(CD18&lt;-22.5,3,IF(CD18&lt;-20,4,IF(CD18&lt;-17.5,5,IF(CD18&lt;-15,6,IF(CD18&lt;-12.5,7,IF(CD18&lt;-10,8,IF(CD18&lt;-7.5,9,IF(CD18&lt;-5,10,IF(CD18&lt;-2.5,11,IF(CD18&lt;0,12,IF(CD18&lt;2.5,13,IF(CD18&lt;5,14,IF(CD18&lt;7.5,15,IF(CD18&lt;10,16,IF(CD18&lt;12.5,17,IF(CD18&lt;15,18,IF(CD18&lt;17.5,19,IF(CD18&lt;20,20,IF(CD18&lt;22.5,21,IF(CD18&lt;25,22,IF(CD18&lt;27.5,23,24))))))))))))))))))))))))</f>
        <v>4</v>
      </c>
      <c r="CG18" s="37" t="n">
        <v>-5.25</v>
      </c>
      <c r="CH18" s="10" t="str">
        <f aca="false">IF(CG18="","",IF(AND(CG18&gt;=-10,CG18&lt;=-9.5),"-10 a -9,5",IF(AND(CG18&gt;-9.5,CG18&lt;=-8.5),"-9 a -8,5",IF(AND(CG18&gt;-8.5,CG18&lt;=-7.5),"-8 a -7,5",IF(AND(CG18&gt;-7.5,CG18&lt;=-6.5),"-7 a -6,5",IF(AND(CG18&gt;-6.5,CG18&lt;=-5.5),"-6 a -5,5",IF(AND(CG18&gt;-5.5,CG18&lt;=-4.5),"-5 a -4,5",IF(AND(CG18&gt;-4.5,CG18&lt;=-3.5),"-4 a -3,5",IF(AND(CG18&gt;-3.5,CG18&lt;=-2.5),"-3 a -2,5",IF(CG18=-2.25,"-2,25",IF(AND(CG18&gt;-2.5,CG18&lt;=-1.5),"-2 a -1,5",IF(AND(CG18&gt;-1.5,CG18&lt;=-0.5),"-1 a -0,5",IF(AND(CG18&gt;-0.5,CG18&lt;=0.5),"0 a 0,5",IF(AND(CG18&gt;0.5,CG18&lt;=1.5),"1 a 1,5",IF(AND(CG18&gt;1.5,CG18&lt;=2.5),"2 a 2,5",IF(AND(CG18&gt;2.5,CG18&lt;=3.5),"3 a 3,5",IF(AND(CG18&gt;3.5,CG18&lt;=4.5),"4 a 4,5",IF(AND(CG18&gt;4.5,CG18&lt;=5.5),"5 a 5,5",IF(AND(CG18&gt;5.5,CG18&lt;=6.5),"6 a 6,5",IF(AND(CG18&gt;6.5,CG18&lt;=7.5),"7 a 7,5",IF(AND(CG18&gt;7.5,CG18&lt;=8.5),"8 a 8,5",IF(AND(CG18&gt;8.5,CG18&lt;=9.5),"9 a 9,5",IF(CG18&gt;=10,"10","Fuera de rango")))))))))))))))))))))))</f>
        <v>-5 a -4,5</v>
      </c>
      <c r="CI18" s="11" t="n">
        <f aca="false">IF(CG18="","",IF(CG18=-2.25,"NORMA",IF(CG18&lt;=-9.5,1,IF(CG18&lt;=-8.5,2,IF(CG18&lt;=-7.5,3,IF(CG18&lt;=-6.5,4,IF(CG18&lt;=-5.5,5,IF(CG18&lt;=-4.5,6,IF(CG18&lt;=-3.5,7,IF(CG18&lt;=-2.5,8,IF(CG18&lt;=-1.5,9,IF(CG18&lt;=-0.5,10,IF(CG18&lt;=0.5,11,IF(CG18&lt;=1.5,12,IF(CG18&lt;=2.5,13,IF(CG18&lt;=3.5,14,IF(CG18&lt;=4.5,15,IF(CG18&lt;=5.5,16,IF(CG18&lt;=6.5,17,IF(CG18&lt;=7.5,18,IF(CG18&lt;=8.5,19,IF(CG18&lt;=9.5,20,IF(CG18=10,21,"Fuera de rango")))))))))))))))))))))))</f>
        <v>6</v>
      </c>
      <c r="CJ18" s="37" t="n">
        <v>3</v>
      </c>
      <c r="CK18" s="10" t="str">
        <f aca="false">IF(CJ18="","",IF(AND(CJ18&gt;=-6,CJ18&lt;=-5.5),"-6 a -5,5",IF(AND(CJ18&gt;-5.5,CJ18&lt;=-4.5),"-5 a -4,5",IF(AND(CJ18&gt;-4.5,CJ18&lt;=-3.5),"-4 a -3,5",IF(AND(CJ18&gt;-3.5,CJ18&lt;=-2.5),"-3 a -2,5",IF(AND(CJ18&gt;-2.5,CJ18&lt;=-1.5),"-2 a -1,5",IF(AND(CJ18&gt;-1.5,CJ18&lt;=-0.5),"-1 a -0,5",IF(AND(CJ18&gt;-0.5,CJ18&lt;=0.5),"0 a 0,5",IF(AND(CJ18&gt;0.5,CJ18&lt;=1.5),"1 a 1,5",IF(AND(CJ18&gt;1.5,CJ18&lt;2.5),"2",IF(AND(CJ18&gt;=2.5,CJ18&lt;=3),"2,5 a 3",IF(AND(CJ18&gt;3,CJ18&lt;=4),"3,5 a 4",IF(AND(CJ18&gt;4,CJ18&lt;=5),"4,5 a 5",IF(AND(CJ18&gt;5,CJ18&lt;=6),"5,5 a 6",IF(AND(CJ18&gt;6,CJ18&lt;=7),"6,5 a 7",IF(AND(CJ18&gt;7,CJ18&lt;=8),"7,5 a 8",IF(AND(CJ18&gt;8,CJ18&lt;=9.5),"8,5 a 9,5",IF(CJ18=10,"10","Fuera de rango"))))))))))))))))))</f>
        <v>2,5 a 3</v>
      </c>
      <c r="CL18" s="11" t="n">
        <f aca="false">IF(CK18="","",IF(OR(CK18="-6 a -5,5",CK18="-6 - -5,5"),1,IF(OR(CK18="-5 a -4,5",CK18="-5 - -4,5"),2,IF(OR(CK18="-4 a -3,5",CK18="-4 - -3,5"),3,IF(OR(CK18="-3 a -2,5",CK18="-3 - -2,5"),4,IF(OR(CK18="-2 a -1,5",CK18="-2 - -1,5"),5,IF(OR(CK18="-1 a -0,5",CK18="-1 - -0,5"),6,IF(OR(CK18="0 a 0,5",CK18="0 - 0,5"),7,IF(OR(CK18="1 a 1,5",CK18="1 - 1,5"),8,IF(CK18="2","NORMA",IF(OR(CK18="2,5 a 3",CK18="2,5 - 3"),9,IF(OR(CK18="3,5 a 4",CK18="3,5 - 4"),10,IF(OR(CK18="4,5 a 5",CK18="4,5 - 5"),11,IF(OR(CK18="5,5 a 6",CK18="5,5 - 6"),12,IF(OR(CK18="6,5 a 7",CK18="6,5 - 7"),13,IF(OR(CK18="7,5 a 8",CK18="7,5 - 8"),14,IF(OR(CK18="8,5 a 9",CK18="8,5 - 9,5",CK18="9 a 9,5"),15,IF(CK18="10",15,IF(OR(CK18="0,5 a 1",CK18="0,5 - 1"),7,"Fuera de rango")))))))))))))))))))</f>
        <v>9</v>
      </c>
      <c r="CM18" s="10" t="n">
        <v>0</v>
      </c>
      <c r="CN18" s="10" t="str">
        <f aca="false">IF(CM18=0,"0", " ")</f>
        <v>0</v>
      </c>
      <c r="CO18" s="10" t="str">
        <f aca="false">IF(CM18&gt;0,"EME"," ")</f>
        <v> </v>
      </c>
      <c r="CP18" s="10" t="n">
        <v>0</v>
      </c>
      <c r="CQ18" s="10" t="str">
        <f aca="false">IF(CP18&gt;0,"0", " ")</f>
        <v> </v>
      </c>
      <c r="CR18" s="10" t="str">
        <f aca="false">IF(CP18&gt;0,"EME"," ")</f>
        <v> </v>
      </c>
      <c r="CS18" s="37" t="n">
        <v>0</v>
      </c>
      <c r="CT18" s="10" t="str">
        <f aca="false">IF(CS18&gt;0,"1", " ")</f>
        <v> </v>
      </c>
      <c r="CU18" s="10" t="str">
        <f aca="false">IF(CS18&gt;0,"HIP"," ")</f>
        <v> </v>
      </c>
      <c r="CV18" s="37" t="n">
        <v>0</v>
      </c>
      <c r="CW18" s="10" t="str">
        <f aca="false">IF(CV18&gt;0,"1", " ")</f>
        <v> </v>
      </c>
      <c r="CX18" s="10" t="str">
        <f aca="false">IF(CV18&gt;0,"HIP"," ")</f>
        <v> </v>
      </c>
      <c r="CY18" s="37" t="n">
        <v>-3</v>
      </c>
      <c r="CZ18" s="11" t="str">
        <f aca="false">IF(CY18&lt;0,"2"," ")</f>
        <v>2</v>
      </c>
      <c r="DA18" s="11" t="str">
        <f aca="false">IF(CY18&lt;0,"MIO"," ")</f>
        <v>MIO</v>
      </c>
      <c r="DB18" s="37" t="n">
        <v>-3.75</v>
      </c>
      <c r="DC18" s="11" t="str">
        <f aca="false">IF(DB18&lt;0,"2"," ")</f>
        <v>2</v>
      </c>
      <c r="DD18" s="11" t="str">
        <f aca="false">IF(DB18&lt;0,"MIO"," ")</f>
        <v>MIO</v>
      </c>
      <c r="DE18" s="37" t="n">
        <v>-1.25</v>
      </c>
      <c r="DF18" s="11" t="str">
        <f aca="false">IF(DE18&lt;0,"3"," ")</f>
        <v>3</v>
      </c>
      <c r="DG18" s="11" t="str">
        <f aca="false">IF(DE18&lt;0,"AST"," ")</f>
        <v>AST</v>
      </c>
      <c r="DH18" s="37" t="n">
        <v>-0.5</v>
      </c>
      <c r="DI18" s="11" t="str">
        <f aca="false">IF(DH18&lt;0,"3"," ")</f>
        <v>3</v>
      </c>
      <c r="DJ18" s="11" t="str">
        <f aca="false">IF(DH18&lt;0,"AST"," ")</f>
        <v>AST</v>
      </c>
      <c r="DK18" s="37" t="n">
        <v>0</v>
      </c>
      <c r="DL18" s="10" t="str">
        <f aca="false">IF(DK18&gt;0,"4"," ")</f>
        <v> </v>
      </c>
      <c r="DM18" s="10" t="str">
        <f aca="false">IF(DK18&gt;0,"PRE"," ")</f>
        <v> </v>
      </c>
      <c r="DN18" s="37" t="n">
        <v>0</v>
      </c>
      <c r="DO18" s="10" t="str">
        <f aca="false">IF(DN18&gt;0,"4"," ")</f>
        <v> </v>
      </c>
      <c r="DP18" s="10" t="str">
        <f aca="false">IF(DN18&gt;0,"PRE"," ")</f>
        <v> </v>
      </c>
      <c r="DQ18" s="7" t="n">
        <v>2</v>
      </c>
      <c r="DR18" s="7" t="n">
        <v>2</v>
      </c>
      <c r="DS18" s="12" t="str">
        <f aca="false">CONCATENATE(CO18,CU18,DA18,DG18,DM18)</f>
        <v>  MIOAST </v>
      </c>
      <c r="DT18" s="10" t="str">
        <f aca="false" t="array" ref="DT18">_xlfn.IFS(DS18="EME    ","0", DS18=" HIP   ","1", DS18="  MIO  ","2", DS18="   AST ","3", DS18="    PRE","4", DS18="EME   PRE","5", DS18=" HIP  PRE","6", DS18=" HIP AST ","7", DS18="  MIO PRE","8", DS18="  MIOAST ","9", DS18="   ASTPRE","10",DS18=" HIP ASTPRE","11", DS18="  MIOASTPRE","12", DS18="     ","0")</f>
        <v>9</v>
      </c>
      <c r="DU18" s="1" t="s">
        <v>154</v>
      </c>
      <c r="DV18" s="1" t="str">
        <f aca="false" t="array" ref="DV18">_xlfn.IFS(DU18="SI","2", DU18="NO","1")</f>
        <v>1</v>
      </c>
      <c r="DW18" s="38" t="n">
        <v>0</v>
      </c>
      <c r="DX18" s="11" t="str">
        <f aca="false">IF(DW18=0,"1","2")</f>
        <v>1</v>
      </c>
      <c r="DY18" s="11" t="str">
        <f aca="false" t="array" ref="DY18">_xlfn.IFS(DW18=0,"0", DW18=0.25, "1", DW18=0.5,"2", DW18=0.75,"3", DW18=1,"4",DW18=1.25,"5", DW18=1.5,"6", DW18=1.75,"7", DW18=2,"8")</f>
        <v>0</v>
      </c>
      <c r="DZ18" s="38" t="n">
        <v>0</v>
      </c>
      <c r="EA18" s="11" t="str">
        <f aca="false">IF(DZ18=0,"1","2")</f>
        <v>1</v>
      </c>
      <c r="EB18" s="11" t="str">
        <f aca="false" t="array" ref="EB18">_xlfn.IFS(DZ18=0,"0", DZ18=0.25, "1", DZ18=0.5,"2", DZ18=0.75,"3", DZ18=1,"4",DZ18=1.25,"5", DZ18=1.5,"6", DZ18=1.75,"7", DZ18=2,"8")</f>
        <v>0</v>
      </c>
      <c r="EC18" s="38" t="n">
        <v>0</v>
      </c>
      <c r="ED18" s="10" t="str">
        <f aca="false">IF(EC18=0,"1","2")</f>
        <v>1</v>
      </c>
      <c r="EE18" s="11" t="str">
        <f aca="false" t="array" ref="EE18">_xlfn.IFS(EC18=0,"0", EC18=-0.25, "1", EC18=-0.5,"2", EC18=-0.75,"3", EC18=-1,"4",EC18=-1.25,"5", EC18=-1.5,"6", EC18=-1.75,"7", EC18=-2,"8", EC18=-2.25,"9",EC18=-2.5,"10", EC18=-2.75,"11", EC18=-3,"12", EC18=-3.25,"13", EC18=-3.5,"14", EC18=-3.75,"15",EC18=-4,"16")</f>
        <v>0</v>
      </c>
      <c r="EF18" s="38" t="n">
        <v>-0.5</v>
      </c>
      <c r="EG18" s="10" t="str">
        <f aca="false">IF(EF18=0,"1","2")</f>
        <v>2</v>
      </c>
      <c r="EH18" s="11" t="str">
        <f aca="false" t="array" ref="EH18">_xlfn.IFS(EF18=0,"0", EF18=-0.25, "1", EF18=-0.5,"2", EF18=-0.75,"3", EF18=-1,"4",EF18=-1.25,"5", EF18=-1.5,"6", EF18=-1.75,"7", EF18=-2,"8", EF18=-2.25,"9",EF18=-2.5,"10", EF18=-2.75,"11", EF18=-3,"12", EF18=-3.25,"13", EF18=-3.5,"14", EF18=-3.75,"15",EF18=-4,"16")</f>
        <v>2</v>
      </c>
      <c r="EI18" s="38" t="n">
        <v>-0.75</v>
      </c>
      <c r="EJ18" s="11" t="str">
        <f aca="false">IF(EI18=0,"1","2")</f>
        <v>2</v>
      </c>
      <c r="EK18" s="11" t="str">
        <f aca="false" t="array" ref="EK18">_xlfn.IFS(EI18=0,"0", EI18=-0.25, "1", EI18=-0.5,"2", EI18=-0.75,"3", EI18=-1,"4",EI18=-1.25,"5", EI18=-1.5,"6", EI18=-1.75,"7", EI18=-2,"8", EI18=-2.25,"9", EI18=-2.25,"9",EI18=-2.5,"10", EI18=-2.75,"11", EI18=-3,"12", EI18=-3.25,"13", EI18=-3.5,"14", EI18=-3.75,"15",EI18=-4,"16", EI18=0.25, "17", EI18=0.5, "18")</f>
        <v>3</v>
      </c>
      <c r="EL18" s="38" t="n">
        <v>0</v>
      </c>
      <c r="EM18" s="11" t="str">
        <f aca="false">IF(EL18=0,"1","2")</f>
        <v>1</v>
      </c>
      <c r="EN18" s="11" t="str">
        <f aca="false" t="array" ref="EN18">_xlfn.IFS(EL18=0.25,"17",EL18=0.5,"18", EL18=0,"0", EL18=-0.25, "1", EL18=-0.5,"2", EL18=-0.75,"3", EL18=-1,"4",EL18=-1.25,"5", EL18=-1.5,"6", EL18=-1.75,"7", EL18=-2,"8",EL18= -2.25,"9",EL18=-2.5,"10",EL18= -2.75,"11",EL18= -3,"12",EL18= -3.25,"13",EL18= -3.5,"14",EL18= -3.75,"15",EL18=-4,"16")</f>
        <v>0</v>
      </c>
      <c r="EO18" s="38" t="n">
        <v>0</v>
      </c>
      <c r="EP18" s="11" t="str">
        <f aca="false">IF(EO18=0,"1","2")</f>
        <v>1</v>
      </c>
      <c r="EQ18" s="11" t="str">
        <f aca="false" t="array" ref="EQ18">_xlfn.IFS(EO18=0,"0", EO18=0.25, "1", EO18=0.5,"2", EO18=0.75,"3", EO18=1,"4",EO18=1.25,"5", EO18=1.5,"6", EO18=1.75,"7", EO18=2,"8", EO18=2.25,"9", EO18=2.25,"9",EO18=2.5,"10", EO18=2.75,"11", EO18=3,"12", EO18=3.25,"13", EO18=3.5,"14", EO18=3.75,"15",EO18=4,"16", EO18=-0.25, "17", bq=-0.5, "18")</f>
        <v>0</v>
      </c>
      <c r="ER18" s="38" t="n">
        <v>0</v>
      </c>
      <c r="ES18" s="11" t="str">
        <f aca="false">IF(ER18=0,"1","2")</f>
        <v>1</v>
      </c>
      <c r="ET18" s="11" t="str">
        <f aca="false" t="array" ref="ET18">_xlfn.IFS(ER18=0,"0", ER18=0.25, "1", ER18=0.5,"2", ER18=0.75,"3", ER18=1,"4",ER18=1.25,"5", ER18=1.5,"6", ER18=1.75,"7", ER18=2,"8", ER18=2.25,"9", ER18=2.25,"9",ER18=2.5,"10", ER18=2.75,"11", ER18=3,"12", ER18=3.25,"13", ER18=3.5,"14", ER18=3.75,"15",ER18=4,"16", ER18=-0.25, "17", bq=-0.5, "18")</f>
        <v>0</v>
      </c>
      <c r="EU18" s="39" t="n">
        <v>11</v>
      </c>
      <c r="EV18" s="14" t="str">
        <f aca="false">VLOOKUP(EU18,LEYENDA!$G$2:$H$8,2,TRUE())</f>
        <v>6-12</v>
      </c>
      <c r="EW18" s="14" t="str">
        <f aca="false" t="array" ref="EW18">_xlfn.IFS(EV18="0-5","1", EV18="6-12","2", EV18="13-18","3", EV18="19-24","4", EV18="25-36","5", EV18="37-48","6", EV18="49-60","7")</f>
        <v>2</v>
      </c>
    </row>
    <row r="19" customFormat="false" ht="13.5" hidden="false" customHeight="false" outlineLevel="0" collapsed="false">
      <c r="A19" s="1" t="n">
        <v>4</v>
      </c>
      <c r="B19" s="32" t="n">
        <v>6</v>
      </c>
      <c r="C19" s="33" t="n">
        <v>39165</v>
      </c>
      <c r="D19" s="6"/>
      <c r="E19" s="5" t="str">
        <f aca="false">VLOOKUP(A19,'286'!$A$3:$J$600,10,FALSE())</f>
        <v>ACEÑA RINCÓN, RAMÓN</v>
      </c>
      <c r="F19" s="4" t="str">
        <f aca="false">VLOOKUP(A19,'286'!$A$3:$I$1768,3,FALSE())</f>
        <v>ARINRA</v>
      </c>
      <c r="G19" s="6" t="n">
        <f aca="false">VLOOKUP(A19,'286'!$A$3:$I$1768,4,FALSE())</f>
        <v>32772</v>
      </c>
      <c r="H19" s="7" t="n">
        <f aca="false">YEAR(C19)-YEAR(G19)</f>
        <v>18</v>
      </c>
      <c r="I19" s="1" t="str">
        <f aca="false">VLOOKUP(H19,LEYENDA!$C$2:$D$6,2,TRUE())</f>
        <v>13-24</v>
      </c>
      <c r="J19" s="5" t="str">
        <f aca="false">VLOOKUP(A19,'286'!$A$3:$I$1768,7,FALSE())</f>
        <v>H</v>
      </c>
      <c r="K19" s="8" t="str">
        <f aca="false">VLOOKUP(A19,'286'!$A$3:$I$1768,2,FALSE())</f>
        <v>OD</v>
      </c>
      <c r="L19" s="4" t="str">
        <f aca="false">VLOOKUP(A19,'286'!$A$3:$I$1768,8,FALSE())</f>
        <v>D</v>
      </c>
      <c r="M19" s="4" t="str">
        <f aca="false">VLOOKUP(A19,'286'!$A$3:$I$1768,9,FALSE())</f>
        <v>I</v>
      </c>
      <c r="N19" s="8" t="str">
        <f aca="false">IF(R19=O19, "MISMA","CONTRARIA")</f>
        <v>CONTRARIA</v>
      </c>
      <c r="O19" s="8" t="str">
        <f aca="false" t="array" ref="O19">_xlfn.IFS(L19="D","1", L19="I","2")</f>
        <v>1</v>
      </c>
      <c r="P19" s="8" t="str">
        <f aca="false" t="array" ref="P19">_xlfn.IFS(K19="OD","1", K19="OI","2")</f>
        <v>1</v>
      </c>
      <c r="Q19" s="1" t="str">
        <f aca="false" t="array" ref="Q19">_xlfn.IFS(J19="M","1", J19="H","2")</f>
        <v>2</v>
      </c>
      <c r="R19" s="8" t="str">
        <f aca="false" t="array" ref="R19">_xlfn.IFS(M19="D","1", M19="I","2")</f>
        <v>2</v>
      </c>
      <c r="S19" s="1" t="str">
        <f aca="false" t="array" ref="S19">_xlfn.IFS(N19="CONTRARIA", "1",N19= "MISMA","2")</f>
        <v>1</v>
      </c>
      <c r="T19" s="1" t="str">
        <f aca="false" t="array" ref="T19">_xlfn.IFS(I19="0-12","1", I19="13-24","2", I19="25-40","3", I19="41-60","4", I19="61-100","5")</f>
        <v>2</v>
      </c>
      <c r="U19" s="37" t="n">
        <v>1</v>
      </c>
      <c r="V19" s="1" t="str">
        <f aca="false">IF(U19="","",IF(AND(U19&gt;=-9,U19&lt;=-6.5),"-9 a -6,5",IF(AND(U19&gt;=-6,U19&lt;=-3.5),"-6 a -3,5",IF(AND(U19&gt;=-3,U19&lt;=-1),"-3 a -1",IF(U19=-0.5,"-0,5",IF(AND(U19&gt;=0,U19&lt;=2.5),"0 a 2,5",IF(AND(U19&gt;=3,U19&lt;=5.5),"3 a 5,5",IF(AND(U19&gt;=6,U19&lt;=8.5),"6 a 8,5",IF(AND(U19&gt;=9,U19&lt;=20),"9 a 20","Fuera de rango")))))))))</f>
        <v>0 a 2,5</v>
      </c>
      <c r="W19" s="11" t="n">
        <f aca="false">IF(V19="","",IF(V19="-9 a -6,5",2,IF(V19="-6 a -3,5",3,IF(V19="-3 a -1",4,IF(V19="-0,5","NORMA",IF(V19="0 a 2,5",5,IF(V19="3 a 5,5",6,IF(V19="6 a 8,5",7,IF(V19="9 a 20",8,"Fuera de rango")))))))))</f>
        <v>5</v>
      </c>
      <c r="X19" s="37" t="n">
        <v>0</v>
      </c>
      <c r="Y19" s="10" t="str">
        <f aca="false">IF(X19="","",IF(AND(X19&gt;=0,X19&lt;=4),"0 a 4",IF(AND(X19&gt;=4.5,X19&lt;=8.5),"4,5 a 8,5",IF(X19=9,"9",IF(AND(X19&gt;=9.5,X19&lt;=13),"9,5 a 13",IF(AND(X19&gt;=13.5,X19&lt;=20),"13,5 a 20",IF(AND(X19&gt;=20.5,X19&lt;=35),"20,5 a 35","Fuera de rango")))))))</f>
        <v>0 a 4</v>
      </c>
      <c r="Z19" s="11" t="n">
        <f aca="false">IF(Y19="","",IF(Y19="0 a 4",1,IF(Y19="4,5 a 8,5",2,IF(Y19="9","NORMA",IF(Y19="9,5 a 13",3,IF(Y19="13,5 a 20",4,IF(Y19="20,5 a 35",5,"Fuera de rango")))))))</f>
        <v>1</v>
      </c>
      <c r="AA19" s="37" t="n">
        <v>12</v>
      </c>
      <c r="AB19" s="10" t="str">
        <f aca="false">IF(AA19="","",IF(AND(AA19&gt;=0,AA19&lt;=9),"0 a 9",IF(AND(AA19&gt;=9.5,AA19&lt;=18.5),"9,5 a 18,5",IF(AA19=19,"19",IF(AND(AA19&gt;=19.5,AA19&lt;=28),"19,5 a 28",IF(AND(AA19&gt;=28.5,AA19&lt;=40),"28,5 a 40","Fuera de rango"))))))</f>
        <v>9,5 a 18,5</v>
      </c>
      <c r="AC19" s="11" t="n">
        <f aca="false" t="array" ref="AC19">_xlfn.IFS(AB19="","",AB19="0 a 9",1,AB19="9,5 a 18,5",2,AB19="19","NORMA",AB19="19,5 a 28",3,AB19="28,5 a 40",4,TRUE(),"Fuera de rango")</f>
        <v>2</v>
      </c>
      <c r="AD19" s="37" t="n">
        <v>4</v>
      </c>
      <c r="AE19" s="10" t="str">
        <f aca="false">IF(AD19="","",IF(AND(AD19&gt;=-10,AD19&lt;=0),"De -10 a 0",IF(AND(AD19&gt;=0.5,AD19&lt;=9.5),"0,5 a 9,5",IF(AD19=10,"10",IF(AND(AD19&gt;=10.5,AD19&lt;=20),"10,5 a 20",IF(AND(AD19&gt;=20.5,AD19&lt;=40),"20,5 a 40","Fuera de rango"))))))</f>
        <v>0,5 a 9,5</v>
      </c>
      <c r="AF19" s="12" t="n">
        <f aca="false">IF(AD19="","",IF(AND(AD19&gt;=-10,AD19&lt;=0),1,IF(AND(AD19&gt;=0.5,AD19&lt;=9.5),2,IF(AD19=10,"NORMA",IF(AND(AD19&gt;=10.5,AD19&lt;=20),3,IF(AND(AD19&gt;=20.5,AD19&lt;=40),4,""))))))</f>
        <v>2</v>
      </c>
      <c r="AG19" s="37" t="n">
        <v>7</v>
      </c>
      <c r="AH19" s="10" t="str">
        <f aca="false">IF(AG19="","",IF(AND(AG19&gt;=0,AG19&lt;=4),"0 a 4",IF(AND(AG19&gt;=4.5,AG19&lt;=8.5),"4,5 a 8,5",IF(AG19=9,"9",IF(AND(AG19&gt;=9.5,AG19&lt;=13),"9,5 a 13",IF(AND(AG19&gt;=13.5,AG19&lt;=25),"13,5 a 25","Fuera de rango"))))))</f>
        <v>4,5 a 8,5</v>
      </c>
      <c r="AI19" s="11" t="n">
        <f aca="false">IF(AH19="","",IF(AH19="0 a 4",1,IF(AH19="4,5 a 8,5",2,IF(AH19="9","NORMA",IF(AH19="9,5 a 13",3,IF(AH19="13,5 a 25",4,""))))))</f>
        <v>2</v>
      </c>
      <c r="AJ19" s="37" t="n">
        <v>4</v>
      </c>
      <c r="AK19" s="10" t="str">
        <f aca="false">IF(AJ19="","",IF(AND(AJ19&gt;=-15,AJ19&lt;=-10.5),"-15 a -10,5",IF(AND(AJ19&gt;=-10,AJ19&lt;=-4),"-10 a -4",IF(AND(AJ19&gt;=-4.5,AJ19&lt;=0),"-4,5 a 0",IF(AND(AJ19&gt;=0.5,AJ19&lt;=4.5),"0,5 a 4,5",IF(AJ19=5,"5",IF(AND(AJ19&gt;=5.5,AJ19&lt;=10),"5,5 a 10",IF(AND(AJ19&gt;=10.5,AJ19&lt;=20),"10,5 a 20","Fuera de rango"))))))))</f>
        <v>0,5 a 4,5</v>
      </c>
      <c r="AL19" s="11" t="n">
        <f aca="false">IF(AK19="","",IF(AK19="-15 a -10,5",1,IF(AK19="-10 a -4",2,IF(AK19="-4,5 a 0",3,IF(AK19="0,5 a 4,5",4,IF(AK19="5","NORMA",IF(AK19="5,5 a 10",5,IF(AK19="10,5 a 20",6,"Error"))))))))</f>
        <v>4</v>
      </c>
      <c r="AM19" s="37" t="n">
        <v>1</v>
      </c>
      <c r="AN19" s="10" t="str">
        <f aca="false">IF(AM19="","",IF(AND(AM19&gt;=-7.5,AM19&lt;=-5.5),"-7,5 a -5,5",IF(AND(AM19&gt;=-5,AM19&lt;=-3),"-5 a -3",IF(AND(AM19&gt;=-2.5,AM19&lt;=-0.5),"-2,5 a -0,5",IF(AM19=0,"0,00",IF(AND(AM19&gt;=0.5,AM19&lt;=2.5),"0,5 a 2,5",IF(AND(AM19&gt;=3,AM19&lt;=5),"3 a 5",IF(AND(AM19&gt;=5.5,AM19&lt;=7.5),"5,5 a 7,5",IF(AND(AM19&gt;=8,AM19&lt;=10),"8 a 10","Fuera de rango")))))))))</f>
        <v>0,5 a 2,5</v>
      </c>
      <c r="AO19" s="11" t="n">
        <f aca="false">IF(AN19="","",IF(AN19="-7,5 a -5,5",1,IF(AN19="-5 a -3",2,IF(AN19="-2,5 a -0,5",3,IF(AN19="0,00","NORMA",IF(AN19="0,5 a 2,5",4,IF(AN19="3 a 5",5,IF(AN19="5,5 a 7,5",6,IF(AN19="8 a 10",7,"Error")))))))))</f>
        <v>4</v>
      </c>
      <c r="AP19" s="37" t="n">
        <v>-8</v>
      </c>
      <c r="AQ19" s="10" t="str">
        <f aca="false">IF(AP19="","",IF(AND(AP19&gt;=-20,AP19&lt;=-9.5),"-20 a -9,5",IF(AND(AP19&gt;=-9,AP19&lt;=-6.5),"-9 a -6,5",IF(AP19=-6,"-6",IF(AND(AP19&gt;=-5.5,AP19&lt;=-3),"-5,5 a -3",IF(AND(AP19&gt;=-2.5,AP19&lt;=0),"-2,5 a 0",IF(AND(AP19&gt;=0.5,AP19&lt;=3),"0,5 a 3",IF(AND(AP19&gt;=3.5,AP19&lt;=6),"3,5 a 6",IF(AND(AP19&gt;=6.5,AP19&lt;=9),"6,5 a 9",IF(AND(AP19&gt;=9.5,AP19&lt;=20),"9,5 a 20","Fuera de rango"))))))))))</f>
        <v>-9 a -6,5</v>
      </c>
      <c r="AR19" s="11" t="n">
        <f aca="false">IF(AQ19="","",IF(AQ19="-20 a -9,5",1,IF(AQ19="-9 a -6,5",2,IF(AQ19="-6","NORMA",IF(AQ19="-5,5 a -3",3,IF(AQ19="-2,5 a 0",4,IF(AQ19="0,5 a 3",5,IF(AQ19="3,5 a 6",6,IF(AQ19="6,5 a 9",7,IF(AQ19="9,5 a 20",8,""))))))))))</f>
        <v>2</v>
      </c>
      <c r="AS19" s="37" t="n">
        <v>0</v>
      </c>
      <c r="AT19" s="10" t="str">
        <f aca="false">IF(AS19="","",IF(AND(AS19&gt;=-16,AS19&lt;=-14),"-16 a -14",IF(AND(AS19&gt;=-13.5,AS19&lt;=-11.5),"-13,5 a -11,5",IF(AND(AS19&gt;=-11,AS19&lt;=-9),"-11 a -9",IF(AND(AS19&gt;=-8.5,AS19&lt;=-6.5),"-8,5 a -6,5",IF(AND(AS19&gt;=-6,AS19&lt;=-4),"-6 a -4",IF(AND(AS19&gt;=-3.5,AS19&lt;=-1.5),"-3,5 a -1,5",IF(AND(AS19&gt;=-1,AS19&lt;=1),"-1 a 1",IF(AND(AS19&gt;=1.5,AS19&lt;=3.5),"1,5 a 3,5",IF(AND(AS19&gt;=4,AS19&lt;=6),"4 a 6",IF(AND(AS19&gt;=6.5,AS19&lt;=8.5),"6,5 a 8,5",IF(AND(AS19&gt;=9,AS19&lt;=11),"9 a 11",IF(AND(AS19&gt;=11.5,AS19&lt;=13.5),"11,5 a 13,5",IF(AND(AS19&gt;=14,AS19&lt;=16),"14 a 16",IF(AND(AS19&gt;=16.5,AS19&lt;=18.5),"16,5 a 18,5",IF(AND(AS19&gt;=19,AS19&lt;=21),"19 a 21","Fuera de rango"))))))))))))))))</f>
        <v>-1 a 1</v>
      </c>
      <c r="AU19" s="11" t="n">
        <f aca="false" t="array" ref="AU19">IF(AT19="","",_xlfn.IFS(AT19="-16 a -14",1,AT19="-13,5 a -11,5",2,AT19="-11 a -9",3,AT19="-8,5 a -6,5",4,AT19="-6 a -4",5,AT19="-3,5 a -1,5",6,AT19="-1 a 1",7,AT19="1,5 a 3,5",8,AT19="4 a 6","NORMA",AT19="6,5 a 8,5",9,AT19="9 a 11",10,AT19="11,5 a 13,5",11,AT19="14 a 16",12,AT19="16,5 a 18,5",13,AT19="19 a 21",14,TRUE(),""))</f>
        <v>7</v>
      </c>
      <c r="AV19" s="37" t="n">
        <v>-0.5</v>
      </c>
      <c r="AW19" s="10" t="str">
        <f aca="false">IF(AV19="","",IF(AND(AV19&gt;=-1,AV19&lt;=-0.5),"-1 a -0,5",IF(AND(AV19&gt;-0.5,AV19&lt;=0),"De -0,5 a 0",IF(AND(AV19&gt;=0.25,AV19&lt;=0.75),"0,25 a 0,75",IF(AND(AV19&gt;=1,AV19&lt;=1.5),"1 a 1,5",IF(AND(AV19&gt;=1.75,AV19&lt;=2.25),"1,75 a 2,25",IF(AND(AV19&gt;=2.5,AV19&lt;=3),"2,5 a 3",IF(AND(AV19&gt;=3.25,AV19&lt;=3.75),"3,25 a 3,75","Fuera de rango"))))))))</f>
        <v>-1 a -0,5</v>
      </c>
      <c r="AX19" s="11" t="n">
        <f aca="false">IF(AW19="","",IF(OR(AW19="-1 a -0,5",AW19="-1 a -0.5"),1,IF(OR(AW19="De -0,5 a 0",AW19="-0,5 a 0",AW19="De -0.5 a 0"),2,IF(OR(AW19="0,25 a 0,75",AW19="0.25 a 0.75"),"NORMA",IF(OR(AW19="1 a 1,5",AW19="1 a 1.5"),3,IF(OR(AW19="1,75 a 2,25",AW19="1.75 a 2.25"),4,IF(OR(AW19="2,5 a 3",AW19="2.5 a 3"),5,IF(OR(AW19="3,25 a 3,75",AW19="3.25 a 3.75"),6,""))))))))</f>
        <v>1</v>
      </c>
      <c r="AY19" s="37" t="n">
        <v>-6</v>
      </c>
      <c r="AZ19" s="10" t="str">
        <f aca="false">IF(AY19="","",IF(AND(AY19&gt;=-20,AY19&lt;=-9.5),"-20 a -9,5",IF(AND(AY19&gt;=-9,AY19&lt;=-6.5),"-9 a -6,5",IF(AY19=-6,"-6",IF(AND(AY19&gt;=-5.5,AY19&lt;=-3),"-5,5 a -3",IF(AND(AY19&gt;=-2.5,AY19&lt;=0),"-2,5 a 0",IF(AND(AY19&gt;=0.5,AY19&lt;=3),"0,5 a 3",IF(AND(AY19&gt;=3.5,AY19&lt;=6),"3,5 a 6","Fuera de rango"))))))))</f>
        <v>-6</v>
      </c>
      <c r="BA19" s="11" t="str">
        <f aca="false">IF(AZ19="","",IF(AZ19="-20 a -9,5",1,IF(AZ19="-9 a -6,5",2,IF(AZ19="-6","NORMA",IF(AZ19="-5,5 a -3",3,IF(AZ19="-2,5 a 0",4,IF(AZ19="0,5 a 3",5,IF(AZ19="3,5 a 6",6,""))))))))</f>
        <v>NORMA</v>
      </c>
      <c r="BB19" s="37" t="n">
        <v>0</v>
      </c>
      <c r="BC19" s="10" t="str">
        <f aca="false" t="array" ref="BC19">IF(BB19="","",_xlfn.IFS(AND(BB19&gt;=0,BB19&lt;=2),"0 a 2",AND(BB19&gt;=2.5,BB19&lt;=4.5),"2,5 a 4,5",AND(BB19&gt;=5,BB19&lt;=7),"5 a 7",AND(BB19&gt;=7.5,BB19&lt;=9.5),"7,5 a 9,5",AND(BB19&gt;=10,BB19&lt;=12),"10 a 12",AND(BB19&gt;=12.5,BB19&lt;=14.5),"12,5 a 14,5",BB19=15,"15",AND(BB19&gt;=15.5,BB19&lt;=17.5),"15,5 a 17,5",AND(BB19&gt;=18,BB19&lt;=20),"18 a 20",AND(BB19&gt;=20.5,BB19&lt;=22.5),"20,5 a 22,5",AND(BB19&gt;=23,BB19&lt;=25),"23 a 25",TRUE(),"Fuera de rango"))</f>
        <v>0 a 2</v>
      </c>
      <c r="BD19" s="11" t="n">
        <f aca="false" t="array" ref="BD19">IF(BC19="","",_xlfn.IFS(BC19="0 a 2",1,BC19="2,5 a 4,5",2,BC19="5 a 7",3,BC19="7,5 a 9,5",4,BC19="10 a 12",5,BC19="12,5 a 14,5",6,BC19="15","NORMA",BC19="15,5 a 17,5",7,BC19="18 a 20",8,BC19="20,5 a 22,5",9,BC19="23 a 25",10,TRUE(),"Fuera de rango"))</f>
        <v>1</v>
      </c>
      <c r="BE19" s="37" t="n">
        <v>13</v>
      </c>
      <c r="BF19" s="10" t="str">
        <f aca="false">IF(BE19="","",IF(AND(BE19&gt;=-20,BE19&lt;=-10),"-20 a -10",IF(AND(BE19&gt;=-9.5,BE19&lt;=0.5),"-9,5 a 0,5",IF(AND(BE19&gt;=1,BE19&lt;=11),"1 a 11",IF(AND(BE19&gt;=11.5,BE19&lt;=20.5),"11,5 a 20,5",IF(BE19=21,"21",IF(AND(BE19&gt;=21.5,BE19&lt;=31.5),"21,5 a 31,5",IF(AND(BE19&gt;=32,BE19&lt;=42),"32 a 42","Fuera de rango"))))))))</f>
        <v>11,5 a 20,5</v>
      </c>
      <c r="BG19" s="11" t="n">
        <f aca="false">IF(BF19="","",IF(BF19="-20 a -10",1,IF(BF19="-9,5 a 0,5",2,IF(BF19="1 a 11",3,IF(BF19="11,5 a 20,5",4,IF(BF19="21","NORMA",IF(BF19="21,5 a 31,5",5,IF(BF19="32 a 42",6,""))))))))</f>
        <v>4</v>
      </c>
      <c r="BH19" s="37" t="n">
        <v>4</v>
      </c>
      <c r="BI19" s="10" t="str">
        <f aca="false">IF(BH19="","",IF(AND(BH19&gt;=-20,BH19&lt;=-15),"-20 a -15",IF(AND(BH19&gt;=-14.5,BH19&lt;=-9.5),"-14,5 a -9,5",IF(AND(BH19&gt;=-9,BH19&lt;=-4),"-9 a -4",IF(AND(BH19&gt;=-3.5,BH19&lt;=2.5),"-3,5 a 2,5",IF(AND(BH19&gt;=3,BH19&lt;=8),"3 a 8",IF(AND(BH19&gt;=8.5,BH19&lt;=14.5),"8,5 a 14,5",IF(BH19=15,"15",IF(AND(BH19&gt;=15.5,BH19&lt;=20.5),"15,5 a 20,5",IF(AND(BH19&gt;=21,BH19&lt;=26),"21 a 26","Fuera de rango"))))))))))</f>
        <v>3 a 8</v>
      </c>
      <c r="BJ19" s="11" t="n">
        <f aca="false">IF(BI19="","",IF(BI19="-20 a -15",1,IF(BI19="-14,5 a -9,5",2,IF(BI19="-9 a -4",3,IF(BI19="-3,5 a 2,5",4,IF(BI19="3 a 8",5,IF(BI19="8,5 a 14,5",6,IF(BI19="15","NORMA",IF(BI19="15,5 a 20,5",7,IF(BI19="21 a 26",8,IF(BI19="26,5 a 31,5",9,"")))))))))))</f>
        <v>5</v>
      </c>
      <c r="BK19" s="9" t="n">
        <v>0</v>
      </c>
      <c r="BL19" s="10" t="str">
        <f aca="false">IF(BK19="","",IF(AND(BK19&gt;=0,BK19&lt;=2),"0 - 2",IF(AND(BK19&gt;=2.5,BK19&lt;=4.5),"2,5 - 4,5",IF(AND(BK19&gt;=5,BK19&lt;=7),"5 - 7",IF(AND(BK19&gt;=7.5,BK19&lt;=9.5),"7,5 - 9,5",IF(AND(BK19&gt;=10,BK19&lt;=12),"10 - 12",IF(AND(BK19&gt;=12.5,BK19&lt;=13.5),"12,5 - 13,5",IF(BK19=14,"14",IF(AND(BK19&gt;=14.5,BK19&lt;=16.5),"14,5 - 16,5",IF(AND(BK19&gt;=17,BK19&lt;=19),"17 - 19",IF(AND(BK19&gt;=19.5,BK19&lt;=21.5),"19,5 - 21,5",IF(AND(BK19&gt;=22,BK19&lt;=24),"22 - 24",IF(AND(BK19&gt;=24.5,BK19&lt;=26.5),"24,5 - 26,5",IF(AND(BK19&gt;=27,BK19&lt;=29),"27 - 29",IF(AND(BK19&gt;=29.5,BK19&lt;=30),"29,5 - 30","Fuera de rango")))))))))))))))</f>
        <v>0 - 2</v>
      </c>
      <c r="BM19" s="11" t="n">
        <f aca="false">IF(BL19="","",IF(BL19="0 - 2",1,IF(BL19="2,5 - 4,5",2,IF(BL19="5 - 7",3,IF(BL19="7,5 - 9,5",4,IF(BL19="10 - 12",5,IF(BL19="12,5 - 13,5",6,IF(BL19="14","NORMA",IF(BL19="14,5 - 16,5",7,IF(BL19="17 - 19",8,IF(BL19="19,5 - 21,5",9,IF(BL19="22 - 24",10,IF(BL19="24,5 - 26,5",11,IF(BL19="27 - 29",12,IF(BL19="29,5 - 30",13,"")))))))))))))))</f>
        <v>1</v>
      </c>
      <c r="BN19" s="37" t="n">
        <v>24</v>
      </c>
      <c r="BO19" s="10" t="str">
        <f aca="false">IF(BN19="","",IF(AND(BN19&gt;=-20,BN19&lt;=-10),"-20 a -10",IF(AND(BN19&gt;=-9.5,BN19&lt;=0.5),"-9,5 a 0,5",IF(AND(BN19&gt;=1,BN19&lt;=11),"1 a 11",IF(AND(BN19&gt;=11.5,BN19&lt;=21.5),"11,5 a 21,5",IF(BN19=22,"22",IF(AND(BN19&gt;=22.5,BN19&lt;=32.5),"22,5 a 32,5",IF(AND(BN19&gt;=33,BN19&lt;=43),"33 a 43","Fuera de rango"))))))))</f>
        <v>22,5 a 32,5</v>
      </c>
      <c r="BP19" s="11" t="n">
        <f aca="false">IF(BO19="","",IF(BO19="-20 a -10",1,IF(BO19="-9,5 a 0,5",2,IF(BO19="1 a 11",3,IF(BO19="11,5 a 21,5",4,IF(BO19="22","NORMA",IF(BO19="22,5 a 32,5",5,IF(BO19="33 a 43",6,""))))))))</f>
        <v>5</v>
      </c>
      <c r="BQ19" s="37" t="n">
        <v>16</v>
      </c>
      <c r="BR19" s="10" t="str">
        <f aca="false">IF(BQ19="","",IF(AND(BQ19&gt;=-20,BQ19&lt;=-15),"-20 a -15",IF(AND(BQ19&gt;=-14.5,BQ19&lt;=-9.5),"-14,5 a -9,5",IF(AND(BQ19&gt;=-9,BQ19&lt;=-4),"-9 a -4",IF(AND(BQ19&gt;=-3.5,BQ19&lt;=2.5),"-3,5 a 2,5",IF(AND(BQ19&gt;=3,BQ19&lt;=8),"3 a 8",IF(AND(BQ19&gt;=8.5,BQ19&lt;=13.5),"8,5 a 13,5",IF(AND(BQ19&gt;=14,BQ19&lt;=17.5),"14 a 17,5",IF(BQ19=18,"18",IF(AND(BQ19&gt;=18.5,BQ19&lt;=23.5),"18,5 a 23,5",IF(AND(BQ19&gt;=24,BQ19&lt;=29),"24 a 29",IF(AND(BQ19&gt;=29.5,BQ19&lt;=34.5),"29,5 a 34,5",IF(AND(BQ19&gt;=35,BQ19&lt;=40),"35 a 40","Fuera de rango")))))))))))))</f>
        <v>14 a 17,5</v>
      </c>
      <c r="BS19" s="11" t="n">
        <f aca="false">IF(BR19="","",IF(BR19="-20 a -15",1,IF(BR19="-14,5 a -9,5",2,IF(BR19="-9 a -4",3,IF(BR19="-3,5 a 2,5",4,IF(BR19="3 a 8",5,IF(BR19="8,5 a 13,5",6,IF(BR19="14 a 17,5",7,IF(BR19="18","NORMA",IF(BR19="18,5 a 23,5",8,IF(BR19="24 a 29",9,IF(BR19="29,5 a 34,5",10,IF(BR19="35 a 40",11,"")))))))))))))</f>
        <v>7</v>
      </c>
      <c r="BT19" s="37" t="n">
        <v>2</v>
      </c>
      <c r="BU19" s="10" t="str">
        <f aca="false">IF(BT19="","",IF(AND(BT19&gt;=-20,BT19&lt;=-18),"-20 a -18",IF(AND(BT19&gt;=-17.5,BT19&lt;=-15.5),"-17,5 a -15,5",IF(AND(BT19&gt;=-15,BT19&lt;=-13),"-15 a -13",IF(AND(BT19&gt;=-12.5,BT19&lt;=-10.5),"-12,5 a -10,5",IF(AND(BT19&gt;=-10,BT19&lt;=-8),"-10 a -8",IF(AND(BT19&gt;=-7.5,BT19&lt;=-5.5),"-7,5 a -5,5",IF(AND(BT19&gt;=-5,BT19&lt;=-3),"-5 a -3",IF(AND(BT19&gt;=-2.5,BT19&lt;=-0.5),"-2,5 a -0,5",IF(BT19=0,"0",IF(AND(BT19&gt;=0.5,BT19&lt;=2.5),"0,5 a 2,5",IF(AND(BT19&gt;=3,BT19&lt;=5),"3 a 5",IF(AND(BT19&gt;=5.5,BT19&lt;=7.5),"5,5 a 7,5",IF(AND(BT19&gt;=8,BT19&lt;=10),"8 a 10",IF(AND(BT19&gt;=10.5,BT19&lt;=12.5),"10,5 a 12,5",IF(AND(BT19&gt;=13,BT19&lt;=15),"13 a 15",IF(AND(BT19&gt;=15.5,BT19&lt;=17.5),"15,5 a 17,5",IF(AND(BT19&gt;=18,BT19&lt;=20),"18 a 20","Fuera de rango"))))))))))))))))))</f>
        <v>0,5 a 2,5</v>
      </c>
      <c r="BV19" s="11" t="n">
        <f aca="false">IF(BT19="","",IF(BT19=0,"NORMA",IF(AND(BT19&gt;=-20,BT19&lt;=-18),2,IF(AND(BT19&gt;=-17.5,BT19&lt;=-15.5),2,IF(AND(BT19&gt;=-15,BT19&lt;=-13),3,IF(AND(BT19&gt;=-12.5,BT19&lt;=-10.5),4,IF(AND(BT19&gt;=-10,BT19&lt;=-8),5,IF(AND(BT19&gt;=-7.5,BT19&lt;=-5.5),6,IF(AND(BT19&gt;=-5,BT19&lt;=-3),7,IF(AND(BT19&gt;=-2.5,BT19&lt;=-0.5),8,IF(AND(BT19&gt;=0.5,BT19&lt;=2.5),9,IF(AND(BT19&gt;=3,BT19&lt;=5),10,IF(AND(BT19&gt;=5.5,BT19&lt;=7.5),11,IF(AND(BT19&gt;=8,BT19&lt;=10),12,IF(AND(BT19&gt;=10.5,BT19&lt;=12.5),13,IF(AND(BT19&gt;=13,BT19&lt;=15),14,IF(AND(BT19&gt;=15.5,BT19&lt;=17.5),15,IF(AND(BT19&gt;=18,BT19&lt;=20),16,"Fuera de rango"))))))))))))))))))</f>
        <v>9</v>
      </c>
      <c r="BW19" s="37" t="n">
        <v>-6.25</v>
      </c>
      <c r="BX19" s="10" t="n">
        <f aca="false">18.5- (0.3*H19)</f>
        <v>13.1</v>
      </c>
      <c r="BY19" s="10" t="n">
        <f aca="false">(BW19)-(BX19)</f>
        <v>-19.35</v>
      </c>
      <c r="BZ19" s="10" t="str">
        <f aca="false">IF(BY19="","",IF(BY19&lt;-27.5,"De -30 a -28",IF(BY19&lt;-25,"De -27,5 a -25,5",IF(BY19&lt;-22.5,"De -25 a -23",IF(BY19&lt;-20,"De -22,5 a -20,5",IF(BY19&lt;-17.5,"De -20 a -18",IF(BY19&lt;-15,"De -17,5 a -15,5",IF(BY19&lt;-12.5,"De -15 a -13",IF(BY19&lt;-10,"De -12,5 a -10,5",IF(BY19&lt;-7.5,"De -10 a -8",IF(BY19&lt;-5,"De -7,5 a -5,5",IF(BY19&lt;-2.5,"De -5 a -3",IF(BY19&lt;0,"De -2,5 a -0,5",IF(BY19&lt;2.5,"De 0 a 2",IF(BY19&lt;5,"De 2,5 a 4,5",IF(BY19&lt;7.5,"De 5 a 7",IF(BY19&lt;10,"De 7,5 a 9,5",IF(BY19&lt;12.5,"De 10 a 12",IF(BY19&lt;15,"De 12,5 a 14,5",IF(BY19&lt;17.5,"De 15 a 17",IF(BY19&lt;20,"De 17,5 a 19,5",IF(BY19&lt;22.5,"De 20 a 22",IF(BY19&lt;25,"De 22,5 a 24,5",IF(BY19&lt;27.5,"De 25 a 27","De 27,5 a 30"))))))))))))))))))))))))</f>
        <v>De -20 a -18</v>
      </c>
      <c r="CA19" s="12" t="n">
        <f aca="false">IF(BY19="","",IF(BY19&lt;=-28,1,IF(BY19&lt;=-25.5,2,IF(BY19&lt;=-23,3,IF(BY19&lt;=-20.5,4,IF(BY19&lt;=-18,5,IF(BY19&lt;=-15.5,6,IF(BY19&lt;=-13,7,IF(BY19&lt;=-10.5,8,IF(BY19&lt;=-8,9,IF(BY19&lt;=-5.5,10,IF(BY19&lt;=-3,11,IF(BY19&lt;=-0.5,12,IF(BY19&lt;=2,13,IF(BY19&lt;=4.5,14,IF(BY19&lt;=7,15,IF(BY19&lt;=9.5,16,IF(BY19&lt;=12,17,IF(BY19&lt;=14.5,18,IF(BY19&lt;=17,19,IF(BY19&lt;=19.5,20,IF(BY19&lt;=22,21,IF(BY19&lt;=24.5,22,IF(BY19&lt;=27,23,IF(BY19&lt;=30,24,"Fuera de rango")))))))))))))))))))))))))</f>
        <v>5</v>
      </c>
      <c r="CB19" s="37" t="n">
        <v>-6.25</v>
      </c>
      <c r="CC19" s="10" t="n">
        <f aca="false">18.5- (0.3*H19)</f>
        <v>13.1</v>
      </c>
      <c r="CD19" s="10" t="n">
        <f aca="false">(CB19)-(CC19)</f>
        <v>-19.35</v>
      </c>
      <c r="CE19" s="10" t="str">
        <f aca="false">IF(CD19="","",IF(CD19&lt;-27.5,"De -30 a -28",IF(CD19&lt;-25,"De -27,5 a -25,5",IF(CD19&lt;-22.5,"De -25 a -23",IF(CD19&lt;-20,"De -22,5 a -20,5",IF(CD19&lt;-17.5,"De -20 a -18",IF(CD19&lt;-15,"De -17,5 a -15,5",IF(CD19&lt;-12.5,"De -15 a -13",IF(CD19&lt;-10,"De -12,5 a -10,5",IF(CD19&lt;-7.5,"De -10 a -8",IF(CD19&lt;-5,"De -7,5 a -5,5",IF(CD19&lt;-2.5,"De -5 a -3",IF(CD19&lt;0,"De -2,5 a -0,5",IF(CD19&lt;=2,"De 0 a 2",IF(CD19&lt;=4.5,"De 2,5 a 4,5",IF(CD19&lt;=7,"De 5 a 7",IF(CD19&lt;=9.5,"De 7,5 a 9,5",IF(CD19&lt;=12,"De 10 a 12",IF(CD19&lt;=14.5,"De 12,5 a 14,5",IF(CD19&lt;=17,"De 15 a 17",IF(CD19&lt;=19.5,"De 17,5 a 19,5",IF(CD19&lt;=22,"De 20 a 22",IF(CD19&lt;=24.5,"De 22,5 a 24,5",IF(CD19&lt;=27,"De 25 a 27","De 27,5 a 30"))))))))))))))))))))))))</f>
        <v>De -20 a -18</v>
      </c>
      <c r="CF19" s="12" t="n">
        <f aca="false">IF(CD19="","",IF(CD19&lt;-27.5,1,IF(CD19&lt;-25,2,IF(CD19&lt;-22.5,3,IF(CD19&lt;-20,4,IF(CD19&lt;-17.5,5,IF(CD19&lt;-15,6,IF(CD19&lt;-12.5,7,IF(CD19&lt;-10,8,IF(CD19&lt;-7.5,9,IF(CD19&lt;-5,10,IF(CD19&lt;-2.5,11,IF(CD19&lt;0,12,IF(CD19&lt;2.5,13,IF(CD19&lt;5,14,IF(CD19&lt;7.5,15,IF(CD19&lt;10,16,IF(CD19&lt;12.5,17,IF(CD19&lt;15,18,IF(CD19&lt;17.5,19,IF(CD19&lt;20,20,IF(CD19&lt;22.5,21,IF(CD19&lt;25,22,IF(CD19&lt;27.5,23,24))))))))))))))))))))))))</f>
        <v>5</v>
      </c>
      <c r="CG19" s="37" t="n">
        <v>-4</v>
      </c>
      <c r="CH19" s="10" t="str">
        <f aca="false">IF(CG19="","",IF(AND(CG19&gt;=-10,CG19&lt;=-9.5),"-10 a -9,5",IF(AND(CG19&gt;-9.5,CG19&lt;=-8.5),"-9 a -8,5",IF(AND(CG19&gt;-8.5,CG19&lt;=-7.5),"-8 a -7,5",IF(AND(CG19&gt;-7.5,CG19&lt;=-6.5),"-7 a -6,5",IF(AND(CG19&gt;-6.5,CG19&lt;=-5.5),"-6 a -5,5",IF(AND(CG19&gt;-5.5,CG19&lt;=-4.5),"-5 a -4,5",IF(AND(CG19&gt;-4.5,CG19&lt;=-3.5),"-4 a -3,5",IF(AND(CG19&gt;-3.5,CG19&lt;=-2.5),"-3 a -2,5",IF(CG19=-2.25,"-2,25",IF(AND(CG19&gt;-2.5,CG19&lt;=-1.5),"-2 a -1,5",IF(AND(CG19&gt;-1.5,CG19&lt;=-0.5),"-1 a -0,5",IF(AND(CG19&gt;-0.5,CG19&lt;=0.5),"0 a 0,5",IF(AND(CG19&gt;0.5,CG19&lt;=1.5),"1 a 1,5",IF(AND(CG19&gt;1.5,CG19&lt;=2.5),"2 a 2,5",IF(AND(CG19&gt;2.5,CG19&lt;=3.5),"3 a 3,5",IF(AND(CG19&gt;3.5,CG19&lt;=4.5),"4 a 4,5",IF(AND(CG19&gt;4.5,CG19&lt;=5.5),"5 a 5,5",IF(AND(CG19&gt;5.5,CG19&lt;=6.5),"6 a 6,5",IF(AND(CG19&gt;6.5,CG19&lt;=7.5),"7 a 7,5",IF(AND(CG19&gt;7.5,CG19&lt;=8.5),"8 a 8,5",IF(AND(CG19&gt;8.5,CG19&lt;=9.5),"9 a 9,5",IF(CG19&gt;=10,"10","Fuera de rango")))))))))))))))))))))))</f>
        <v>-4 a -3,5</v>
      </c>
      <c r="CI19" s="11" t="n">
        <f aca="false">IF(CG19="","",IF(CG19=-2.25,"NORMA",IF(CG19&lt;=-9.5,1,IF(CG19&lt;=-8.5,2,IF(CG19&lt;=-7.5,3,IF(CG19&lt;=-6.5,4,IF(CG19&lt;=-5.5,5,IF(CG19&lt;=-4.5,6,IF(CG19&lt;=-3.5,7,IF(CG19&lt;=-2.5,8,IF(CG19&lt;=-1.5,9,IF(CG19&lt;=-0.5,10,IF(CG19&lt;=0.5,11,IF(CG19&lt;=1.5,12,IF(CG19&lt;=2.5,13,IF(CG19&lt;=3.5,14,IF(CG19&lt;=4.5,15,IF(CG19&lt;=5.5,16,IF(CG19&lt;=6.5,17,IF(CG19&lt;=7.5,18,IF(CG19&lt;=8.5,19,IF(CG19&lt;=9.5,20,IF(CG19=10,21,"Fuera de rango")))))))))))))))))))))))</f>
        <v>7</v>
      </c>
      <c r="CJ19" s="37" t="n">
        <v>2.25</v>
      </c>
      <c r="CK19" s="10" t="str">
        <f aca="false">IF(CJ19="","",IF(AND(CJ19&gt;=-6,CJ19&lt;=-5.5),"-6 a -5,5",IF(AND(CJ19&gt;-5.5,CJ19&lt;=-4.5),"-5 a -4,5",IF(AND(CJ19&gt;-4.5,CJ19&lt;=-3.5),"-4 a -3,5",IF(AND(CJ19&gt;-3.5,CJ19&lt;=-2.5),"-3 a -2,5",IF(AND(CJ19&gt;-2.5,CJ19&lt;=-1.5),"-2 a -1,5",IF(AND(CJ19&gt;-1.5,CJ19&lt;=-0.5),"-1 a -0,5",IF(AND(CJ19&gt;-0.5,CJ19&lt;=0.5),"0 a 0,5",IF(AND(CJ19&gt;0.5,CJ19&lt;=1.5),"1 a 1,5",IF(AND(CJ19&gt;1.5,CJ19&lt;2.5),"2",IF(AND(CJ19&gt;=2.5,CJ19&lt;=3),"2,5 a 3",IF(AND(CJ19&gt;3,CJ19&lt;=4),"3,5 a 4",IF(AND(CJ19&gt;4,CJ19&lt;=5),"4,5 a 5",IF(AND(CJ19&gt;5,CJ19&lt;=6),"5,5 a 6",IF(AND(CJ19&gt;6,CJ19&lt;=7),"6,5 a 7",IF(AND(CJ19&gt;7,CJ19&lt;=8),"7,5 a 8",IF(AND(CJ19&gt;8,CJ19&lt;=9.5),"8,5 a 9,5",IF(CJ19=10,"10","Fuera de rango"))))))))))))))))))</f>
        <v>2</v>
      </c>
      <c r="CL19" s="11" t="str">
        <f aca="false">IF(CK19="","",IF(OR(CK19="-6 a -5,5",CK19="-6 - -5,5"),1,IF(OR(CK19="-5 a -4,5",CK19="-5 - -4,5"),2,IF(OR(CK19="-4 a -3,5",CK19="-4 - -3,5"),3,IF(OR(CK19="-3 a -2,5",CK19="-3 - -2,5"),4,IF(OR(CK19="-2 a -1,5",CK19="-2 - -1,5"),5,IF(OR(CK19="-1 a -0,5",CK19="-1 - -0,5"),6,IF(OR(CK19="0 a 0,5",CK19="0 - 0,5"),7,IF(OR(CK19="1 a 1,5",CK19="1 - 1,5"),8,IF(CK19="2","NORMA",IF(OR(CK19="2,5 a 3",CK19="2,5 - 3"),9,IF(OR(CK19="3,5 a 4",CK19="3,5 - 4"),10,IF(OR(CK19="4,5 a 5",CK19="4,5 - 5"),11,IF(OR(CK19="5,5 a 6",CK19="5,5 - 6"),12,IF(OR(CK19="6,5 a 7",CK19="6,5 - 7"),13,IF(OR(CK19="7,5 a 8",CK19="7,5 - 8"),14,IF(OR(CK19="8,5 a 9",CK19="8,5 - 9,5",CK19="9 a 9,5"),15,IF(CK19="10",15,IF(OR(CK19="0,5 a 1",CK19="0,5 - 1"),7,"Fuera de rango")))))))))))))))))))</f>
        <v>NORMA</v>
      </c>
      <c r="CM19" s="10" t="n">
        <v>0</v>
      </c>
      <c r="CN19" s="10" t="str">
        <f aca="false">IF(CM19=0,"0", " ")</f>
        <v>0</v>
      </c>
      <c r="CO19" s="10" t="str">
        <f aca="false">IF(CM19&gt;0,"EME"," ")</f>
        <v> </v>
      </c>
      <c r="CP19" s="10" t="n">
        <v>0</v>
      </c>
      <c r="CQ19" s="10" t="str">
        <f aca="false">IF(CP19&gt;0,"0", " ")</f>
        <v> </v>
      </c>
      <c r="CR19" s="10" t="str">
        <f aca="false">IF(CP19&gt;0,"EME"," ")</f>
        <v> </v>
      </c>
      <c r="CS19" s="37" t="n">
        <v>0</v>
      </c>
      <c r="CT19" s="10" t="str">
        <f aca="false">IF(CS19&gt;0,"1", " ")</f>
        <v> </v>
      </c>
      <c r="CU19" s="10" t="str">
        <f aca="false">IF(CS19&gt;0,"HIP"," ")</f>
        <v> </v>
      </c>
      <c r="CV19" s="37" t="n">
        <v>0</v>
      </c>
      <c r="CW19" s="10" t="str">
        <f aca="false">IF(CV19&gt;0,"1", " ")</f>
        <v> </v>
      </c>
      <c r="CX19" s="10" t="str">
        <f aca="false">IF(CV19&gt;0,"HIP"," ")</f>
        <v> </v>
      </c>
      <c r="CY19" s="37" t="n">
        <v>-3</v>
      </c>
      <c r="CZ19" s="11" t="str">
        <f aca="false">IF(CY19&lt;0,"2"," ")</f>
        <v>2</v>
      </c>
      <c r="DA19" s="11" t="str">
        <f aca="false">IF(CY19&lt;0,"MIO"," ")</f>
        <v>MIO</v>
      </c>
      <c r="DB19" s="37" t="n">
        <v>-3.75</v>
      </c>
      <c r="DC19" s="11" t="str">
        <f aca="false">IF(DB19&lt;0,"2"," ")</f>
        <v>2</v>
      </c>
      <c r="DD19" s="11" t="str">
        <f aca="false">IF(DB19&lt;0,"MIO"," ")</f>
        <v>MIO</v>
      </c>
      <c r="DE19" s="37" t="n">
        <v>-0.5</v>
      </c>
      <c r="DF19" s="11" t="str">
        <f aca="false">IF(DE19&lt;0,"3"," ")</f>
        <v>3</v>
      </c>
      <c r="DG19" s="11" t="str">
        <f aca="false">IF(DE19&lt;0,"AST"," ")</f>
        <v>AST</v>
      </c>
      <c r="DH19" s="37" t="n">
        <v>-0.5</v>
      </c>
      <c r="DI19" s="11" t="str">
        <f aca="false">IF(DH19&lt;0,"3"," ")</f>
        <v>3</v>
      </c>
      <c r="DJ19" s="11" t="str">
        <f aca="false">IF(DH19&lt;0,"AST"," ")</f>
        <v>AST</v>
      </c>
      <c r="DK19" s="37" t="n">
        <v>0</v>
      </c>
      <c r="DL19" s="10" t="str">
        <f aca="false">IF(DK19&gt;0,"4"," ")</f>
        <v> </v>
      </c>
      <c r="DM19" s="10" t="str">
        <f aca="false">IF(DK19&gt;0,"PRE"," ")</f>
        <v> </v>
      </c>
      <c r="DN19" s="37" t="n">
        <v>0</v>
      </c>
      <c r="DO19" s="10" t="str">
        <f aca="false">IF(DN19&gt;0,"4"," ")</f>
        <v> </v>
      </c>
      <c r="DP19" s="10" t="str">
        <f aca="false">IF(DN19&gt;0,"PRE"," ")</f>
        <v> </v>
      </c>
      <c r="DQ19" s="7" t="n">
        <v>2</v>
      </c>
      <c r="DR19" s="7" t="n">
        <v>2</v>
      </c>
      <c r="DS19" s="12" t="str">
        <f aca="false">CONCATENATE(CO19,CU19,DA19,DG19,DM19)</f>
        <v>  MIOAST </v>
      </c>
      <c r="DT19" s="10" t="str">
        <f aca="false" t="array" ref="DT19">_xlfn.IFS(DS19="EME    ","0", DS19=" HIP   ","1", DS19="  MIO  ","2", DS19="   AST ","3", DS19="    PRE","4", DS19="EME   PRE","5", DS19=" HIP  PRE","6", DS19=" HIP AST ","7", DS19="  MIO PRE","8", DS19="  MIOAST ","9", DS19="   ASTPRE","10",DS19=" HIP ASTPRE","11", DS19="  MIOASTPRE","12", DS19="     ","0")</f>
        <v>9</v>
      </c>
      <c r="DU19" s="1" t="s">
        <v>154</v>
      </c>
      <c r="DV19" s="1" t="str">
        <f aca="false" t="array" ref="DV19">_xlfn.IFS(DU19="SI","2", DU19="NO","1")</f>
        <v>1</v>
      </c>
      <c r="DW19" s="38" t="n">
        <v>0</v>
      </c>
      <c r="DX19" s="11" t="str">
        <f aca="false">IF(DW19=0,"1","2")</f>
        <v>1</v>
      </c>
      <c r="DY19" s="11" t="str">
        <f aca="false" t="array" ref="DY19">_xlfn.IFS(DW19=0,"0", DW19=0.25, "1", DW19=0.5,"2", DW19=0.75,"3", DW19=1,"4",DW19=1.25,"5", DW19=1.5,"6", DW19=1.75,"7", DW19=2,"8")</f>
        <v>0</v>
      </c>
      <c r="DZ19" s="38" t="n">
        <v>0</v>
      </c>
      <c r="EA19" s="11" t="str">
        <f aca="false">IF(DZ19=0,"1","2")</f>
        <v>1</v>
      </c>
      <c r="EB19" s="11" t="str">
        <f aca="false" t="array" ref="EB19">_xlfn.IFS(DZ19=0,"0", DZ19=0.25, "1", DZ19=0.5,"2", DZ19=0.75,"3", DZ19=1,"4",DZ19=1.25,"5", DZ19=1.5,"6", DZ19=1.75,"7", DZ19=2,"8")</f>
        <v>0</v>
      </c>
      <c r="EC19" s="38" t="n">
        <v>0</v>
      </c>
      <c r="ED19" s="10" t="str">
        <f aca="false">IF(EC19=0,"1","2")</f>
        <v>1</v>
      </c>
      <c r="EE19" s="11" t="str">
        <f aca="false" t="array" ref="EE19">_xlfn.IFS(EC19=0,"0", EC19=-0.25, "1", EC19=-0.5,"2", EC19=-0.75,"3", EC19=-1,"4",EC19=-1.25,"5", EC19=-1.5,"6", EC19=-1.75,"7", EC19=-2,"8", EC19=-2.25,"9",EC19=-2.5,"10", EC19=-2.75,"11", EC19=-3,"12", EC19=-3.25,"13", EC19=-3.5,"14", EC19=-3.75,"15",EC19=-4,"16")</f>
        <v>0</v>
      </c>
      <c r="EF19" s="38" t="n">
        <v>-0.5</v>
      </c>
      <c r="EG19" s="10" t="str">
        <f aca="false">IF(EF19=0,"1","2")</f>
        <v>2</v>
      </c>
      <c r="EH19" s="11" t="str">
        <f aca="false" t="array" ref="EH19">_xlfn.IFS(EF19=0,"0", EF19=-0.25, "1", EF19=-0.5,"2", EF19=-0.75,"3", EF19=-1,"4",EF19=-1.25,"5", EF19=-1.5,"6", EF19=-1.75,"7", EF19=-2,"8", EF19=-2.25,"9",EF19=-2.5,"10", EF19=-2.75,"11", EF19=-3,"12", EF19=-3.25,"13", EF19=-3.5,"14", EF19=-3.75,"15",EF19=-4,"16")</f>
        <v>2</v>
      </c>
      <c r="EI19" s="38" t="n">
        <v>0</v>
      </c>
      <c r="EJ19" s="11" t="str">
        <f aca="false">IF(EI19=0,"1","2")</f>
        <v>1</v>
      </c>
      <c r="EK19" s="11" t="str">
        <f aca="false" t="array" ref="EK19">_xlfn.IFS(EI19=0,"0", EI19=-0.25, "1", EI19=-0.5,"2", EI19=-0.75,"3", EI19=-1,"4",EI19=-1.25,"5", EI19=-1.5,"6", EI19=-1.75,"7", EI19=-2,"8", EI19=-2.25,"9", EI19=-2.25,"9",EI19=-2.5,"10", EI19=-2.75,"11", EI19=-3,"12", EI19=-3.25,"13", EI19=-3.5,"14", EI19=-3.75,"15",EI19=-4,"16", EI19=0.25, "17", EI19=0.5, "18")</f>
        <v>0</v>
      </c>
      <c r="EL19" s="38" t="n">
        <v>0</v>
      </c>
      <c r="EM19" s="11" t="str">
        <f aca="false">IF(EL19=0,"1","2")</f>
        <v>1</v>
      </c>
      <c r="EN19" s="11" t="str">
        <f aca="false" t="array" ref="EN19">_xlfn.IFS(EL19=0.25,"17",EL19=0.5,"18", EL19=0,"0", EL19=-0.25, "1", EL19=-0.5,"2", EL19=-0.75,"3", EL19=-1,"4",EL19=-1.25,"5", EL19=-1.5,"6", EL19=-1.75,"7", EL19=-2,"8",EL19= -2.25,"9",EL19=-2.5,"10",EL19= -2.75,"11",EL19= -3,"12",EL19= -3.25,"13",EL19= -3.5,"14",EL19= -3.75,"15",EL19=-4,"16")</f>
        <v>0</v>
      </c>
      <c r="EO19" s="38" t="n">
        <v>0</v>
      </c>
      <c r="EP19" s="11" t="str">
        <f aca="false">IF(EO19=0,"1","2")</f>
        <v>1</v>
      </c>
      <c r="EQ19" s="11" t="str">
        <f aca="false" t="array" ref="EQ19">_xlfn.IFS(EO19=0,"0", EO19=0.25, "1", EO19=0.5,"2", EO19=0.75,"3", EO19=1,"4",EO19=1.25,"5", EO19=1.5,"6", EO19=1.75,"7", EO19=2,"8", EO19=2.25,"9", EO19=2.25,"9",EO19=2.5,"10", EO19=2.75,"11", EO19=3,"12", EO19=3.25,"13", EO19=3.5,"14", EO19=3.75,"15",EO19=4,"16", EO19=-0.25, "17", bq=-0.5, "18")</f>
        <v>0</v>
      </c>
      <c r="ER19" s="38" t="n">
        <v>0</v>
      </c>
      <c r="ES19" s="11" t="str">
        <f aca="false">IF(ER19=0,"1","2")</f>
        <v>1</v>
      </c>
      <c r="ET19" s="11" t="str">
        <f aca="false" t="array" ref="ET19">_xlfn.IFS(ER19=0,"0", ER19=0.25, "1", ER19=0.5,"2", ER19=0.75,"3", ER19=1,"4",ER19=1.25,"5", ER19=1.5,"6", ER19=1.75,"7", ER19=2,"8", ER19=2.25,"9", ER19=2.25,"9",ER19=2.5,"10", ER19=2.75,"11", ER19=3,"12", ER19=3.25,"13", ER19=3.5,"14", ER19=3.75,"15",ER19=4,"16", ER19=-0.25, "17", bq=-0.5, "18")</f>
        <v>0</v>
      </c>
      <c r="EU19" s="39" t="n">
        <v>11</v>
      </c>
      <c r="EV19" s="14" t="str">
        <f aca="false">VLOOKUP(EU19,LEYENDA!$G$2:$H$8,2,TRUE())</f>
        <v>6-12</v>
      </c>
      <c r="EW19" s="14" t="str">
        <f aca="false" t="array" ref="EW19">_xlfn.IFS(EV19="0-5","1", EV19="6-12","2", EV19="13-18","3", EV19="19-24","4", EV19="25-36","5", EV19="37-48","6", EV19="49-60","7")</f>
        <v>2</v>
      </c>
    </row>
    <row r="20" customFormat="false" ht="13.5" hidden="false" customHeight="false" outlineLevel="0" collapsed="false">
      <c r="A20" s="1" t="n">
        <v>5</v>
      </c>
      <c r="B20" s="32" t="n">
        <v>1</v>
      </c>
      <c r="C20" s="33" t="n">
        <v>39449</v>
      </c>
      <c r="D20" s="6"/>
      <c r="E20" s="5" t="str">
        <f aca="false">VLOOKUP(A20,'286'!$A$3:$J$600,10,FALSE())</f>
        <v>BALLESTEROS SÁNCHEZ, FLORENCIO</v>
      </c>
      <c r="F20" s="4" t="str">
        <f aca="false">VLOOKUP(A20,'286'!$A$3:$I$1768,3,FALSE())</f>
        <v>BASANFLO</v>
      </c>
      <c r="G20" s="6" t="n">
        <f aca="false">VLOOKUP(A20,'286'!$A$3:$I$1768,4,FALSE())</f>
        <v>18221</v>
      </c>
      <c r="H20" s="7" t="n">
        <f aca="false">YEAR(C20)-YEAR(G20)</f>
        <v>59</v>
      </c>
      <c r="I20" s="1" t="str">
        <f aca="false">VLOOKUP(H20,LEYENDA!$C$2:$D$6,2,TRUE())</f>
        <v>41-60</v>
      </c>
      <c r="J20" s="5" t="str">
        <f aca="false">VLOOKUP(A20,'286'!$A$3:$I$1768,7,FALSE())</f>
        <v>H</v>
      </c>
      <c r="K20" s="8" t="str">
        <f aca="false">VLOOKUP(A20,'286'!$A$3:$I$1768,2,FALSE())</f>
        <v>OD</v>
      </c>
      <c r="L20" s="4" t="str">
        <f aca="false">VLOOKUP(A20,'286'!$A$3:$I$1768,8,FALSE())</f>
        <v>D</v>
      </c>
      <c r="M20" s="4" t="str">
        <f aca="false">VLOOKUP(A20,'286'!$A$3:$I$1768,9,FALSE())</f>
        <v>I</v>
      </c>
      <c r="N20" s="8" t="str">
        <f aca="false">IF(R20=O20, "MISMA","CONTRARIA")</f>
        <v>CONTRARIA</v>
      </c>
      <c r="O20" s="8" t="str">
        <f aca="false" t="array" ref="O20">_xlfn.IFS(L20="D","1", L20="I","2")</f>
        <v>1</v>
      </c>
      <c r="P20" s="8" t="str">
        <f aca="false" t="array" ref="P20">_xlfn.IFS(K20="OD","1", K20="OI","2")</f>
        <v>1</v>
      </c>
      <c r="Q20" s="1" t="str">
        <f aca="false" t="array" ref="Q20">_xlfn.IFS(J20="M","1", J20="H","2")</f>
        <v>2</v>
      </c>
      <c r="R20" s="8" t="str">
        <f aca="false" t="array" ref="R20">_xlfn.IFS(M20="D","1", M20="I","2")</f>
        <v>2</v>
      </c>
      <c r="S20" s="1" t="str">
        <f aca="false" t="array" ref="S20">_xlfn.IFS(N20="CONTRARIA", "1",N20= "MISMA","2")</f>
        <v>1</v>
      </c>
      <c r="T20" s="1" t="str">
        <f aca="false" t="array" ref="T20">_xlfn.IFS(I20="0-12","1", I20="13-24","2", I20="25-40","3", I20="41-60","4", I20="61-100","5")</f>
        <v>4</v>
      </c>
      <c r="U20" s="9" t="n">
        <v>3</v>
      </c>
      <c r="V20" s="1" t="str">
        <f aca="false">IF(U20="","",IF(AND(U20&gt;=-9,U20&lt;=-6.5),"-9 a -6,5",IF(AND(U20&gt;=-6,U20&lt;=-3.5),"-6 a -3,5",IF(AND(U20&gt;=-3,U20&lt;=-1),"-3 a -1",IF(U20=-0.5,"-0,5",IF(AND(U20&gt;=0,U20&lt;=2.5),"0 a 2,5",IF(AND(U20&gt;=3,U20&lt;=5.5),"3 a 5,5",IF(AND(U20&gt;=6,U20&lt;=8.5),"6 a 8,5",IF(AND(U20&gt;=9,U20&lt;=20),"9 a 20","Fuera de rango")))))))))</f>
        <v>3 a 5,5</v>
      </c>
      <c r="W20" s="11" t="n">
        <f aca="false">IF(V20="","",IF(V20="-9 a -6,5",2,IF(V20="-6 a -3,5",3,IF(V20="-3 a -1",4,IF(V20="-0,5","NORMA",IF(V20="0 a 2,5",5,IF(V20="3 a 5,5",6,IF(V20="6 a 8,5",7,IF(V20="9 a 20",8,"Fuera de rango")))))))))</f>
        <v>6</v>
      </c>
      <c r="X20" s="9" t="n">
        <v>0</v>
      </c>
      <c r="Y20" s="10" t="str">
        <f aca="false">IF(X20="","",IF(AND(X20&gt;=0,X20&lt;=4),"0 a 4",IF(AND(X20&gt;=4.5,X20&lt;=8.5),"4,5 a 8,5",IF(X20=9,"9",IF(AND(X20&gt;=9.5,X20&lt;=13),"9,5 a 13",IF(AND(X20&gt;=13.5,X20&lt;=20),"13,5 a 20",IF(AND(X20&gt;=20.5,X20&lt;=35),"20,5 a 35","Fuera de rango")))))))</f>
        <v>0 a 4</v>
      </c>
      <c r="Z20" s="11" t="n">
        <f aca="false">IF(Y20="","",IF(Y20="0 a 4",1,IF(Y20="4,5 a 8,5",2,IF(Y20="9","NORMA",IF(Y20="9,5 a 13",3,IF(Y20="13,5 a 20",4,IF(Y20="20,5 a 35",5,"Fuera de rango")))))))</f>
        <v>1</v>
      </c>
      <c r="AA20" s="9" t="n">
        <v>26</v>
      </c>
      <c r="AB20" s="10" t="str">
        <f aca="false">IF(AA20="","",IF(AND(AA20&gt;=0,AA20&lt;=9),"0 a 9",IF(AND(AA20&gt;=9.5,AA20&lt;=18.5),"9,5 a 18,5",IF(AA20=19,"19",IF(AND(AA20&gt;=19.5,AA20&lt;=28),"19,5 a 28",IF(AND(AA20&gt;=28.5,AA20&lt;=40),"28,5 a 40","Fuera de rango"))))))</f>
        <v>19,5 a 28</v>
      </c>
      <c r="AC20" s="11" t="n">
        <f aca="false" t="array" ref="AC20">_xlfn.IFS(AB20="","",AB20="0 a 9",1,AB20="9,5 a 18,5",2,AB20="19","NORMA",AB20="19,5 a 28",3,AB20="28,5 a 40",4,TRUE(),"Fuera de rango")</f>
        <v>3</v>
      </c>
      <c r="AD20" s="9" t="n">
        <v>5</v>
      </c>
      <c r="AE20" s="10" t="str">
        <f aca="false">IF(AD20="","",IF(AND(AD20&gt;=-10,AD20&lt;=0),"De -10 a 0",IF(AND(AD20&gt;=0.5,AD20&lt;=9.5),"0,5 a 9,5",IF(AD20=10,"10",IF(AND(AD20&gt;=10.5,AD20&lt;=20),"10,5 a 20",IF(AND(AD20&gt;=20.5,AD20&lt;=40),"20,5 a 40","Fuera de rango"))))))</f>
        <v>0,5 a 9,5</v>
      </c>
      <c r="AF20" s="12" t="n">
        <f aca="false">IF(AD20="","",IF(AND(AD20&gt;=-10,AD20&lt;=0),1,IF(AND(AD20&gt;=0.5,AD20&lt;=9.5),2,IF(AD20=10,"NORMA",IF(AND(AD20&gt;=10.5,AD20&lt;=20),3,IF(AND(AD20&gt;=20.5,AD20&lt;=40),4,""))))))</f>
        <v>2</v>
      </c>
      <c r="AG20" s="9" t="n">
        <v>16</v>
      </c>
      <c r="AH20" s="10" t="str">
        <f aca="false">IF(AG20="","",IF(AND(AG20&gt;=0,AG20&lt;=4),"0 a 4",IF(AND(AG20&gt;=4.5,AG20&lt;=8.5),"4,5 a 8,5",IF(AG20=9,"9",IF(AND(AG20&gt;=9.5,AG20&lt;=13),"9,5 a 13",IF(AND(AG20&gt;=13.5,AG20&lt;=25),"13,5 a 25","Fuera de rango"))))))</f>
        <v>13,5 a 25</v>
      </c>
      <c r="AI20" s="11" t="n">
        <f aca="false">IF(AH20="","",IF(AH20="0 a 4",1,IF(AH20="4,5 a 8,5",2,IF(AH20="9","NORMA",IF(AH20="9,5 a 13",3,IF(AH20="13,5 a 25",4,""))))))</f>
        <v>4</v>
      </c>
      <c r="AJ20" s="9" t="n">
        <v>4</v>
      </c>
      <c r="AK20" s="10" t="str">
        <f aca="false">IF(AJ20="","",IF(AND(AJ20&gt;=-15,AJ20&lt;=-10.5),"-15 a -10,5",IF(AND(AJ20&gt;=-10,AJ20&lt;=-4),"-10 a -4",IF(AND(AJ20&gt;=-4.5,AJ20&lt;=0),"-4,5 a 0",IF(AND(AJ20&gt;=0.5,AJ20&lt;=4.5),"0,5 a 4,5",IF(AJ20=5,"5",IF(AND(AJ20&gt;=5.5,AJ20&lt;=10),"5,5 a 10",IF(AND(AJ20&gt;=10.5,AJ20&lt;=20),"10,5 a 20","Fuera de rango"))))))))</f>
        <v>0,5 a 4,5</v>
      </c>
      <c r="AL20" s="11" t="n">
        <f aca="false">IF(AK20="","",IF(AK20="-15 a -10,5",1,IF(AK20="-10 a -4",2,IF(AK20="-4,5 a 0",3,IF(AK20="0,5 a 4,5",4,IF(AK20="5","NORMA",IF(AK20="5,5 a 10",5,IF(AK20="10,5 a 20",6,"Error"))))))))</f>
        <v>4</v>
      </c>
      <c r="AM20" s="9" t="n">
        <v>0</v>
      </c>
      <c r="AN20" s="10" t="str">
        <f aca="false">IF(AM20="","",IF(AND(AM20&gt;=-7.5,AM20&lt;=-5.5),"-7,5 a -5,5",IF(AND(AM20&gt;=-5,AM20&lt;=-3),"-5 a -3",IF(AND(AM20&gt;=-2.5,AM20&lt;=-0.5),"-2,5 a -0,5",IF(AM20=0,"0,00",IF(AND(AM20&gt;=0.5,AM20&lt;=2.5),"0,5 a 2,5",IF(AND(AM20&gt;=3,AM20&lt;=5),"3 a 5",IF(AND(AM20&gt;=5.5,AM20&lt;=7.5),"5,5 a 7,5",IF(AND(AM20&gt;=8,AM20&lt;=10),"8 a 10","Fuera de rango")))))))))</f>
        <v>0,00</v>
      </c>
      <c r="AO20" s="11" t="str">
        <f aca="false">IF(AN20="","",IF(AN20="-7,5 a -5,5",1,IF(AN20="-5 a -3",2,IF(AN20="-2,5 a -0,5",3,IF(AN20="0,00","NORMA",IF(AN20="0,5 a 2,5",4,IF(AN20="3 a 5",5,IF(AN20="5,5 a 7,5",6,IF(AN20="8 a 10",7,"Error")))))))))</f>
        <v>NORMA</v>
      </c>
      <c r="AP20" s="9" t="n">
        <v>-9</v>
      </c>
      <c r="AQ20" s="10" t="str">
        <f aca="false">IF(AP20="","",IF(AND(AP20&gt;=-20,AP20&lt;=-9.5),"-20 a -9,5",IF(AND(AP20&gt;=-9,AP20&lt;=-6.5),"-9 a -6,5",IF(AP20=-6,"-6",IF(AND(AP20&gt;=-5.5,AP20&lt;=-3),"-5,5 a -3",IF(AND(AP20&gt;=-2.5,AP20&lt;=0),"-2,5 a 0",IF(AND(AP20&gt;=0.5,AP20&lt;=3),"0,5 a 3",IF(AND(AP20&gt;=3.5,AP20&lt;=6),"3,5 a 6",IF(AND(AP20&gt;=6.5,AP20&lt;=9),"6,5 a 9",IF(AND(AP20&gt;=9.5,AP20&lt;=20),"9,5 a 20","Fuera de rango"))))))))))</f>
        <v>-9 a -6,5</v>
      </c>
      <c r="AR20" s="11" t="n">
        <f aca="false">IF(AQ20="","",IF(AQ20="-20 a -9,5",1,IF(AQ20="-9 a -6,5",2,IF(AQ20="-6","NORMA",IF(AQ20="-5,5 a -3",3,IF(AQ20="-2,5 a 0",4,IF(AQ20="0,5 a 3",5,IF(AQ20="3,5 a 6",6,IF(AQ20="6,5 a 9",7,IF(AQ20="9,5 a 20",8,""))))))))))</f>
        <v>2</v>
      </c>
      <c r="AS20" s="9" t="n">
        <v>1</v>
      </c>
      <c r="AT20" s="10" t="str">
        <f aca="false">IF(AS20="","",IF(AND(AS20&gt;=-16,AS20&lt;=-14),"-16 a -14",IF(AND(AS20&gt;=-13.5,AS20&lt;=-11.5),"-13,5 a -11,5",IF(AND(AS20&gt;=-11,AS20&lt;=-9),"-11 a -9",IF(AND(AS20&gt;=-8.5,AS20&lt;=-6.5),"-8,5 a -6,5",IF(AND(AS20&gt;=-6,AS20&lt;=-4),"-6 a -4",IF(AND(AS20&gt;=-3.5,AS20&lt;=-1.5),"-3,5 a -1,5",IF(AND(AS20&gt;=-1,AS20&lt;=1),"-1 a 1",IF(AND(AS20&gt;=1.5,AS20&lt;=3.5),"1,5 a 3,5",IF(AND(AS20&gt;=4,AS20&lt;=6),"4 a 6",IF(AND(AS20&gt;=6.5,AS20&lt;=8.5),"6,5 a 8,5",IF(AND(AS20&gt;=9,AS20&lt;=11),"9 a 11",IF(AND(AS20&gt;=11.5,AS20&lt;=13.5),"11,5 a 13,5",IF(AND(AS20&gt;=14,AS20&lt;=16),"14 a 16",IF(AND(AS20&gt;=16.5,AS20&lt;=18.5),"16,5 a 18,5",IF(AND(AS20&gt;=19,AS20&lt;=21),"19 a 21","Fuera de rango"))))))))))))))))</f>
        <v>-1 a 1</v>
      </c>
      <c r="AU20" s="11" t="n">
        <f aca="false" t="array" ref="AU20">IF(AT20="","",_xlfn.IFS(AT20="-16 a -14",1,AT20="-13,5 a -11,5",2,AT20="-11 a -9",3,AT20="-8,5 a -6,5",4,AT20="-6 a -4",5,AT20="-3,5 a -1,5",6,AT20="-1 a 1",7,AT20="1,5 a 3,5",8,AT20="4 a 6","NORMA",AT20="6,5 a 8,5",9,AT20="9 a 11",10,AT20="11,5 a 13,5",11,AT20="14 a 16",12,AT20="16,5 a 18,5",13,AT20="19 a 21",14,TRUE(),""))</f>
        <v>7</v>
      </c>
      <c r="AV20" s="9" t="n">
        <v>2.75</v>
      </c>
      <c r="AW20" s="10" t="str">
        <f aca="false">IF(AV20="","",IF(AND(AV20&gt;=-1,AV20&lt;=-0.5),"-1 a -0,5",IF(AND(AV20&gt;-0.5,AV20&lt;=0),"De -0,5 a 0",IF(AND(AV20&gt;=0.25,AV20&lt;=0.75),"0,25 a 0,75",IF(AND(AV20&gt;=1,AV20&lt;=1.5),"1 a 1,5",IF(AND(AV20&gt;=1.75,AV20&lt;=2.25),"1,75 a 2,25",IF(AND(AV20&gt;=2.5,AV20&lt;=3),"2,5 a 3",IF(AND(AV20&gt;=3.25,AV20&lt;=3.75),"3,25 a 3,75","Fuera de rango"))))))))</f>
        <v>2,5 a 3</v>
      </c>
      <c r="AX20" s="11" t="n">
        <f aca="false">IF(AW20="","",IF(OR(AW20="-1 a -0,5",AW20="-1 a -0.5"),1,IF(OR(AW20="De -0,5 a 0",AW20="-0,5 a 0",AW20="De -0.5 a 0"),2,IF(OR(AW20="0,25 a 0,75",AW20="0.25 a 0.75"),"NORMA",IF(OR(AW20="1 a 1,5",AW20="1 a 1.5"),3,IF(OR(AW20="1,75 a 2,25",AW20="1.75 a 2.25"),4,IF(OR(AW20="2,5 a 3",AW20="2.5 a 3"),5,IF(OR(AW20="3,25 a 3,75",AW20="3.25 a 3.75"),6,""))))))))</f>
        <v>5</v>
      </c>
      <c r="AY20" s="9" t="n">
        <v>-9</v>
      </c>
      <c r="AZ20" s="10" t="str">
        <f aca="false">IF(AY20="","",IF(AND(AY20&gt;=-20,AY20&lt;=-9.5),"-20 a -9,5",IF(AND(AY20&gt;=-9,AY20&lt;=-6.5),"-9 a -6,5",IF(AY20=-6,"-6",IF(AND(AY20&gt;=-5.5,AY20&lt;=-3),"-5,5 a -3",IF(AND(AY20&gt;=-2.5,AY20&lt;=0),"-2,5 a 0",IF(AND(AY20&gt;=0.5,AY20&lt;=3),"0,5 a 3",IF(AND(AY20&gt;=3.5,AY20&lt;=6),"3,5 a 6","Fuera de rango"))))))))</f>
        <v>-9 a -6,5</v>
      </c>
      <c r="BA20" s="11" t="n">
        <f aca="false">IF(AZ20="","",IF(AZ20="-20 a -9,5",1,IF(AZ20="-9 a -6,5",2,IF(AZ20="-6","NORMA",IF(AZ20="-5,5 a -3",3,IF(AZ20="-2,5 a 0",4,IF(AZ20="0,5 a 3",5,IF(AZ20="3,5 a 6",6,""))))))))</f>
        <v>2</v>
      </c>
      <c r="BB20" s="9" t="n">
        <v>0</v>
      </c>
      <c r="BC20" s="10" t="str">
        <f aca="false" t="array" ref="BC20">IF(BB20="","",_xlfn.IFS(AND(BB20&gt;=0,BB20&lt;=2),"0 a 2",AND(BB20&gt;=2.5,BB20&lt;=4.5),"2,5 a 4,5",AND(BB20&gt;=5,BB20&lt;=7),"5 a 7",AND(BB20&gt;=7.5,BB20&lt;=9.5),"7,5 a 9,5",AND(BB20&gt;=10,BB20&lt;=12),"10 a 12",AND(BB20&gt;=12.5,BB20&lt;=14.5),"12,5 a 14,5",BB20=15,"15",AND(BB20&gt;=15.5,BB20&lt;=17.5),"15,5 a 17,5",AND(BB20&gt;=18,BB20&lt;=20),"18 a 20",AND(BB20&gt;=20.5,BB20&lt;=22.5),"20,5 a 22,5",AND(BB20&gt;=23,BB20&lt;=25),"23 a 25",TRUE(),"Fuera de rango"))</f>
        <v>0 a 2</v>
      </c>
      <c r="BD20" s="11" t="n">
        <f aca="false" t="array" ref="BD20">IF(BC20="","",_xlfn.IFS(BC20="0 a 2",1,BC20="2,5 a 4,5",2,BC20="5 a 7",3,BC20="7,5 a 9,5",4,BC20="10 a 12",5,BC20="12,5 a 14,5",6,BC20="15","NORMA",BC20="15,5 a 17,5",7,BC20="18 a 20",8,BC20="20,5 a 22,5",9,BC20="23 a 25",10,TRUE(),"Fuera de rango"))</f>
        <v>1</v>
      </c>
      <c r="BE20" s="9" t="n">
        <v>31</v>
      </c>
      <c r="BF20" s="10" t="str">
        <f aca="false">IF(BE20="","",IF(AND(BE20&gt;=-20,BE20&lt;=-10),"-20 a -10",IF(AND(BE20&gt;=-9.5,BE20&lt;=0.5),"-9,5 a 0,5",IF(AND(BE20&gt;=1,BE20&lt;=11),"1 a 11",IF(AND(BE20&gt;=11.5,BE20&lt;=20.5),"11,5 a 20,5",IF(BE20=21,"21",IF(AND(BE20&gt;=21.5,BE20&lt;=31.5),"21,5 a 31,5",IF(AND(BE20&gt;=32,BE20&lt;=42),"32 a 42","Fuera de rango"))))))))</f>
        <v>21,5 a 31,5</v>
      </c>
      <c r="BG20" s="11" t="n">
        <f aca="false">IF(BF20="","",IF(BF20="-20 a -10",1,IF(BF20="-9,5 a 0,5",2,IF(BF20="1 a 11",3,IF(BF20="11,5 a 20,5",4,IF(BF20="21","NORMA",IF(BF20="21,5 a 31,5",5,IF(BF20="32 a 42",6,""))))))))</f>
        <v>5</v>
      </c>
      <c r="BH20" s="9" t="n">
        <v>6</v>
      </c>
      <c r="BI20" s="10" t="str">
        <f aca="false">IF(BH20="","",IF(AND(BH20&gt;=-20,BH20&lt;=-15),"-20 a -15",IF(AND(BH20&gt;=-14.5,BH20&lt;=-9.5),"-14,5 a -9,5",IF(AND(BH20&gt;=-9,BH20&lt;=-4),"-9 a -4",IF(AND(BH20&gt;=-3.5,BH20&lt;=2.5),"-3,5 a 2,5",IF(AND(BH20&gt;=3,BH20&lt;=8),"3 a 8",IF(AND(BH20&gt;=8.5,BH20&lt;=14.5),"8,5 a 14,5",IF(BH20=15,"15",IF(AND(BH20&gt;=15.5,BH20&lt;=20.5),"15,5 a 20,5",IF(AND(BH20&gt;=21,BH20&lt;=26),"21 a 26","Fuera de rango"))))))))))</f>
        <v>3 a 8</v>
      </c>
      <c r="BJ20" s="11" t="n">
        <f aca="false">IF(BI20="","",IF(BI20="-20 a -15",1,IF(BI20="-14,5 a -9,5",2,IF(BI20="-9 a -4",3,IF(BI20="-3,5 a 2,5",4,IF(BI20="3 a 8",5,IF(BI20="8,5 a 14,5",6,IF(BI20="15","NORMA",IF(BI20="15,5 a 20,5",7,IF(BI20="21 a 26",8,IF(BI20="26,5 a 31,5",9,"")))))))))))</f>
        <v>5</v>
      </c>
      <c r="BK20" s="9" t="n">
        <v>0</v>
      </c>
      <c r="BL20" s="10" t="str">
        <f aca="false">IF(BK20="","",IF(AND(BK20&gt;=0,BK20&lt;=2),"0 - 2",IF(AND(BK20&gt;=2.5,BK20&lt;=4.5),"2,5 - 4,5",IF(AND(BK20&gt;=5,BK20&lt;=7),"5 - 7",IF(AND(BK20&gt;=7.5,BK20&lt;=9.5),"7,5 - 9,5",IF(AND(BK20&gt;=10,BK20&lt;=12),"10 - 12",IF(AND(BK20&gt;=12.5,BK20&lt;=13.5),"12,5 - 13,5",IF(BK20=14,"14",IF(AND(BK20&gt;=14.5,BK20&lt;=16.5),"14,5 - 16,5",IF(AND(BK20&gt;=17,BK20&lt;=19),"17 - 19",IF(AND(BK20&gt;=19.5,BK20&lt;=21.5),"19,5 - 21,5",IF(AND(BK20&gt;=22,BK20&lt;=24),"22 - 24",IF(AND(BK20&gt;=24.5,BK20&lt;=26.5),"24,5 - 26,5",IF(AND(BK20&gt;=27,BK20&lt;=29),"27 - 29",IF(AND(BK20&gt;=29.5,BK20&lt;=30),"29,5 - 30","Fuera de rango")))))))))))))))</f>
        <v>0 - 2</v>
      </c>
      <c r="BM20" s="11" t="n">
        <f aca="false">IF(BL20="","",IF(BL20="0 - 2",1,IF(BL20="2,5 - 4,5",2,IF(BL20="5 - 7",3,IF(BL20="7,5 - 9,5",4,IF(BL20="10 - 12",5,IF(BL20="12,5 - 13,5",6,IF(BL20="14","NORMA",IF(BL20="14,5 - 16,5",7,IF(BL20="17 - 19",8,IF(BL20="19,5 - 21,5",9,IF(BL20="22 - 24",10,IF(BL20="24,5 - 26,5",11,IF(BL20="27 - 29",12,IF(BL20="29,5 - 30",13,"")))))))))))))))</f>
        <v>1</v>
      </c>
      <c r="BN20" s="9" t="n">
        <v>26</v>
      </c>
      <c r="BO20" s="10" t="str">
        <f aca="false">IF(BN20="","",IF(AND(BN20&gt;=-20,BN20&lt;=-10),"-20 a -10",IF(AND(BN20&gt;=-9.5,BN20&lt;=0.5),"-9,5 a 0,5",IF(AND(BN20&gt;=1,BN20&lt;=11),"1 a 11",IF(AND(BN20&gt;=11.5,BN20&lt;=21.5),"11,5 a 21,5",IF(BN20=22,"22",IF(AND(BN20&gt;=22.5,BN20&lt;=32.5),"22,5 a 32,5",IF(AND(BN20&gt;=33,BN20&lt;=43),"33 a 43","Fuera de rango"))))))))</f>
        <v>22,5 a 32,5</v>
      </c>
      <c r="BP20" s="11" t="n">
        <f aca="false">IF(BO20="","",IF(BO20="-20 a -10",1,IF(BO20="-9,5 a 0,5",2,IF(BO20="1 a 11",3,IF(BO20="11,5 a 21,5",4,IF(BO20="22","NORMA",IF(BO20="22,5 a 32,5",5,IF(BO20="33 a 43",6,""))))))))</f>
        <v>5</v>
      </c>
      <c r="BQ20" s="9" t="n">
        <v>14</v>
      </c>
      <c r="BR20" s="10" t="str">
        <f aca="false">IF(BQ20="","",IF(AND(BQ20&gt;=-20,BQ20&lt;=-15),"-20 a -15",IF(AND(BQ20&gt;=-14.5,BQ20&lt;=-9.5),"-14,5 a -9,5",IF(AND(BQ20&gt;=-9,BQ20&lt;=-4),"-9 a -4",IF(AND(BQ20&gt;=-3.5,BQ20&lt;=2.5),"-3,5 a 2,5",IF(AND(BQ20&gt;=3,BQ20&lt;=8),"3 a 8",IF(AND(BQ20&gt;=8.5,BQ20&lt;=13.5),"8,5 a 13,5",IF(AND(BQ20&gt;=14,BQ20&lt;=17.5),"14 a 17,5",IF(BQ20=18,"18",IF(AND(BQ20&gt;=18.5,BQ20&lt;=23.5),"18,5 a 23,5",IF(AND(BQ20&gt;=24,BQ20&lt;=29),"24 a 29",IF(AND(BQ20&gt;=29.5,BQ20&lt;=34.5),"29,5 a 34,5",IF(AND(BQ20&gt;=35,BQ20&lt;=40),"35 a 40","Fuera de rango")))))))))))))</f>
        <v>14 a 17,5</v>
      </c>
      <c r="BS20" s="11" t="n">
        <f aca="false">IF(BR20="","",IF(BR20="-20 a -15",1,IF(BR20="-14,5 a -9,5",2,IF(BR20="-9 a -4",3,IF(BR20="-3,5 a 2,5",4,IF(BR20="3 a 8",5,IF(BR20="8,5 a 13,5",6,IF(BR20="14 a 17,5",7,IF(BR20="18","NORMA",IF(BR20="18,5 a 23,5",8,IF(BR20="24 a 29",9,IF(BR20="29,5 a 34,5",10,IF(BR20="35 a 40",11,"")))))))))))))</f>
        <v>7</v>
      </c>
      <c r="BT20" s="9" t="n">
        <v>0</v>
      </c>
      <c r="BU20" s="10" t="str">
        <f aca="false">IF(BT20="","",IF(AND(BT20&gt;=-20,BT20&lt;=-18),"-20 a -18",IF(AND(BT20&gt;=-17.5,BT20&lt;=-15.5),"-17,5 a -15,5",IF(AND(BT20&gt;=-15,BT20&lt;=-13),"-15 a -13",IF(AND(BT20&gt;=-12.5,BT20&lt;=-10.5),"-12,5 a -10,5",IF(AND(BT20&gt;=-10,BT20&lt;=-8),"-10 a -8",IF(AND(BT20&gt;=-7.5,BT20&lt;=-5.5),"-7,5 a -5,5",IF(AND(BT20&gt;=-5,BT20&lt;=-3),"-5 a -3",IF(AND(BT20&gt;=-2.5,BT20&lt;=-0.5),"-2,5 a -0,5",IF(BT20=0,"0",IF(AND(BT20&gt;=0.5,BT20&lt;=2.5),"0,5 a 2,5",IF(AND(BT20&gt;=3,BT20&lt;=5),"3 a 5",IF(AND(BT20&gt;=5.5,BT20&lt;=7.5),"5,5 a 7,5",IF(AND(BT20&gt;=8,BT20&lt;=10),"8 a 10",IF(AND(BT20&gt;=10.5,BT20&lt;=12.5),"10,5 a 12,5",IF(AND(BT20&gt;=13,BT20&lt;=15),"13 a 15",IF(AND(BT20&gt;=15.5,BT20&lt;=17.5),"15,5 a 17,5",IF(AND(BT20&gt;=18,BT20&lt;=20),"18 a 20","Fuera de rango"))))))))))))))))))</f>
        <v>0</v>
      </c>
      <c r="BV20" s="11" t="str">
        <f aca="false">IF(BT20="","",IF(BT20=0,"NORMA",IF(AND(BT20&gt;=-20,BT20&lt;=-18),2,IF(AND(BT20&gt;=-17.5,BT20&lt;=-15.5),2,IF(AND(BT20&gt;=-15,BT20&lt;=-13),3,IF(AND(BT20&gt;=-12.5,BT20&lt;=-10.5),4,IF(AND(BT20&gt;=-10,BT20&lt;=-8),5,IF(AND(BT20&gt;=-7.5,BT20&lt;=-5.5),6,IF(AND(BT20&gt;=-5,BT20&lt;=-3),7,IF(AND(BT20&gt;=-2.5,BT20&lt;=-0.5),8,IF(AND(BT20&gt;=0.5,BT20&lt;=2.5),9,IF(AND(BT20&gt;=3,BT20&lt;=5),10,IF(AND(BT20&gt;=5.5,BT20&lt;=7.5),11,IF(AND(BT20&gt;=8,BT20&lt;=10),12,IF(AND(BT20&gt;=10.5,BT20&lt;=12.5),13,IF(AND(BT20&gt;=13,BT20&lt;=15),14,IF(AND(BT20&gt;=15.5,BT20&lt;=17.5),15,IF(AND(BT20&gt;=18,BT20&lt;=20),16,"Fuera de rango"))))))))))))))))))</f>
        <v>NORMA</v>
      </c>
      <c r="BW20" s="9" t="n">
        <v>-1.25</v>
      </c>
      <c r="BX20" s="10" t="n">
        <f aca="false">18.5- (0.3*H20)</f>
        <v>0.800000000000001</v>
      </c>
      <c r="BY20" s="10" t="n">
        <f aca="false">(BW20)-(BX20)</f>
        <v>-2.05</v>
      </c>
      <c r="BZ20" s="10" t="str">
        <f aca="false">IF(BY20="","",IF(BY20&lt;-27.5,"De -30 a -28",IF(BY20&lt;-25,"De -27,5 a -25,5",IF(BY20&lt;-22.5,"De -25 a -23",IF(BY20&lt;-20,"De -22,5 a -20,5",IF(BY20&lt;-17.5,"De -20 a -18",IF(BY20&lt;-15,"De -17,5 a -15,5",IF(BY20&lt;-12.5,"De -15 a -13",IF(BY20&lt;-10,"De -12,5 a -10,5",IF(BY20&lt;-7.5,"De -10 a -8",IF(BY20&lt;-5,"De -7,5 a -5,5",IF(BY20&lt;-2.5,"De -5 a -3",IF(BY20&lt;0,"De -2,5 a -0,5",IF(BY20&lt;2.5,"De 0 a 2",IF(BY20&lt;5,"De 2,5 a 4,5",IF(BY20&lt;7.5,"De 5 a 7",IF(BY20&lt;10,"De 7,5 a 9,5",IF(BY20&lt;12.5,"De 10 a 12",IF(BY20&lt;15,"De 12,5 a 14,5",IF(BY20&lt;17.5,"De 15 a 17",IF(BY20&lt;20,"De 17,5 a 19,5",IF(BY20&lt;22.5,"De 20 a 22",IF(BY20&lt;25,"De 22,5 a 24,5",IF(BY20&lt;27.5,"De 25 a 27","De 27,5 a 30"))))))))))))))))))))))))</f>
        <v>De -2,5 a -0,5</v>
      </c>
      <c r="CA20" s="12" t="n">
        <f aca="false">IF(BY20="","",IF(BY20&lt;=-28,1,IF(BY20&lt;=-25.5,2,IF(BY20&lt;=-23,3,IF(BY20&lt;=-20.5,4,IF(BY20&lt;=-18,5,IF(BY20&lt;=-15.5,6,IF(BY20&lt;=-13,7,IF(BY20&lt;=-10.5,8,IF(BY20&lt;=-8,9,IF(BY20&lt;=-5.5,10,IF(BY20&lt;=-3,11,IF(BY20&lt;=-0.5,12,IF(BY20&lt;=2,13,IF(BY20&lt;=4.5,14,IF(BY20&lt;=7,15,IF(BY20&lt;=9.5,16,IF(BY20&lt;=12,17,IF(BY20&lt;=14.5,18,IF(BY20&lt;=17,19,IF(BY20&lt;=19.5,20,IF(BY20&lt;=22,21,IF(BY20&lt;=24.5,22,IF(BY20&lt;=27,23,IF(BY20&lt;=30,24,"Fuera de rango")))))))))))))))))))))))))</f>
        <v>12</v>
      </c>
      <c r="CB20" s="9" t="n">
        <v>-1.25</v>
      </c>
      <c r="CC20" s="10" t="n">
        <f aca="false">18.5- (0.3*H20)</f>
        <v>0.800000000000001</v>
      </c>
      <c r="CD20" s="10" t="n">
        <f aca="false">(CB20)-(CC20)</f>
        <v>-2.05</v>
      </c>
      <c r="CE20" s="10" t="str">
        <f aca="false">IF(CD20="","",IF(CD20&lt;-27.5,"De -30 a -28",IF(CD20&lt;-25,"De -27,5 a -25,5",IF(CD20&lt;-22.5,"De -25 a -23",IF(CD20&lt;-20,"De -22,5 a -20,5",IF(CD20&lt;-17.5,"De -20 a -18",IF(CD20&lt;-15,"De -17,5 a -15,5",IF(CD20&lt;-12.5,"De -15 a -13",IF(CD20&lt;-10,"De -12,5 a -10,5",IF(CD20&lt;-7.5,"De -10 a -8",IF(CD20&lt;-5,"De -7,5 a -5,5",IF(CD20&lt;-2.5,"De -5 a -3",IF(CD20&lt;0,"De -2,5 a -0,5",IF(CD20&lt;=2,"De 0 a 2",IF(CD20&lt;=4.5,"De 2,5 a 4,5",IF(CD20&lt;=7,"De 5 a 7",IF(CD20&lt;=9.5,"De 7,5 a 9,5",IF(CD20&lt;=12,"De 10 a 12",IF(CD20&lt;=14.5,"De 12,5 a 14,5",IF(CD20&lt;=17,"De 15 a 17",IF(CD20&lt;=19.5,"De 17,5 a 19,5",IF(CD20&lt;=22,"De 20 a 22",IF(CD20&lt;=24.5,"De 22,5 a 24,5",IF(CD20&lt;=27,"De 25 a 27","De 27,5 a 30"))))))))))))))))))))))))</f>
        <v>De -2,5 a -0,5</v>
      </c>
      <c r="CF20" s="12" t="n">
        <f aca="false">IF(CD20="","",IF(CD20&lt;-27.5,1,IF(CD20&lt;-25,2,IF(CD20&lt;-22.5,3,IF(CD20&lt;-20,4,IF(CD20&lt;-17.5,5,IF(CD20&lt;-15,6,IF(CD20&lt;-12.5,7,IF(CD20&lt;-10,8,IF(CD20&lt;-7.5,9,IF(CD20&lt;-5,10,IF(CD20&lt;-2.5,11,IF(CD20&lt;0,12,IF(CD20&lt;2.5,13,IF(CD20&lt;5,14,IF(CD20&lt;7.5,15,IF(CD20&lt;10,16,IF(CD20&lt;12.5,17,IF(CD20&lt;15,18,IF(CD20&lt;17.5,19,IF(CD20&lt;20,20,IF(CD20&lt;22.5,21,IF(CD20&lt;25,22,IF(CD20&lt;27.5,23,24))))))))))))))))))))))))</f>
        <v>12</v>
      </c>
      <c r="CG20" s="9" t="n">
        <v>-1.5</v>
      </c>
      <c r="CH20" s="10" t="str">
        <f aca="false">IF(CG20="","",IF(AND(CG20&gt;=-10,CG20&lt;=-9.5),"-10 a -9,5",IF(AND(CG20&gt;-9.5,CG20&lt;=-8.5),"-9 a -8,5",IF(AND(CG20&gt;-8.5,CG20&lt;=-7.5),"-8 a -7,5",IF(AND(CG20&gt;-7.5,CG20&lt;=-6.5),"-7 a -6,5",IF(AND(CG20&gt;-6.5,CG20&lt;=-5.5),"-6 a -5,5",IF(AND(CG20&gt;-5.5,CG20&lt;=-4.5),"-5 a -4,5",IF(AND(CG20&gt;-4.5,CG20&lt;=-3.5),"-4 a -3,5",IF(AND(CG20&gt;-3.5,CG20&lt;=-2.5),"-3 a -2,5",IF(CG20=-2.25,"-2,25",IF(AND(CG20&gt;-2.5,CG20&lt;=-1.5),"-2 a -1,5",IF(AND(CG20&gt;-1.5,CG20&lt;=-0.5),"-1 a -0,5",IF(AND(CG20&gt;-0.5,CG20&lt;=0.5),"0 a 0,5",IF(AND(CG20&gt;0.5,CG20&lt;=1.5),"1 a 1,5",IF(AND(CG20&gt;1.5,CG20&lt;=2.5),"2 a 2,5",IF(AND(CG20&gt;2.5,CG20&lt;=3.5),"3 a 3,5",IF(AND(CG20&gt;3.5,CG20&lt;=4.5),"4 a 4,5",IF(AND(CG20&gt;4.5,CG20&lt;=5.5),"5 a 5,5",IF(AND(CG20&gt;5.5,CG20&lt;=6.5),"6 a 6,5",IF(AND(CG20&gt;6.5,CG20&lt;=7.5),"7 a 7,5",IF(AND(CG20&gt;7.5,CG20&lt;=8.5),"8 a 8,5",IF(AND(CG20&gt;8.5,CG20&lt;=9.5),"9 a 9,5",IF(CG20&gt;=10,"10","Fuera de rango")))))))))))))))))))))))</f>
        <v>-2 a -1,5</v>
      </c>
      <c r="CI20" s="11" t="n">
        <f aca="false">IF(CG20="","",IF(CG20=-2.25,"NORMA",IF(CG20&lt;=-9.5,1,IF(CG20&lt;=-8.5,2,IF(CG20&lt;=-7.5,3,IF(CG20&lt;=-6.5,4,IF(CG20&lt;=-5.5,5,IF(CG20&lt;=-4.5,6,IF(CG20&lt;=-3.5,7,IF(CG20&lt;=-2.5,8,IF(CG20&lt;=-1.5,9,IF(CG20&lt;=-0.5,10,IF(CG20&lt;=0.5,11,IF(CG20&lt;=1.5,12,IF(CG20&lt;=2.5,13,IF(CG20&lt;=3.5,14,IF(CG20&lt;=4.5,15,IF(CG20&lt;=5.5,16,IF(CG20&lt;=6.5,17,IF(CG20&lt;=7.5,18,IF(CG20&lt;=8.5,19,IF(CG20&lt;=9.5,20,IF(CG20=10,21,"Fuera de rango")))))))))))))))))))))))</f>
        <v>9</v>
      </c>
      <c r="CJ20" s="9" t="n">
        <v>0.5</v>
      </c>
      <c r="CK20" s="10" t="str">
        <f aca="false">IF(CJ20="","",IF(AND(CJ20&gt;=-6,CJ20&lt;=-5.5),"-6 a -5,5",IF(AND(CJ20&gt;-5.5,CJ20&lt;=-4.5),"-5 a -4,5",IF(AND(CJ20&gt;-4.5,CJ20&lt;=-3.5),"-4 a -3,5",IF(AND(CJ20&gt;-3.5,CJ20&lt;=-2.5),"-3 a -2,5",IF(AND(CJ20&gt;-2.5,CJ20&lt;=-1.5),"-2 a -1,5",IF(AND(CJ20&gt;-1.5,CJ20&lt;=-0.5),"-1 a -0,5",IF(AND(CJ20&gt;-0.5,CJ20&lt;=0.5),"0 a 0,5",IF(AND(CJ20&gt;0.5,CJ20&lt;=1.5),"1 a 1,5",IF(AND(CJ20&gt;1.5,CJ20&lt;2.5),"2",IF(AND(CJ20&gt;=2.5,CJ20&lt;=3),"2,5 a 3",IF(AND(CJ20&gt;3,CJ20&lt;=4),"3,5 a 4",IF(AND(CJ20&gt;4,CJ20&lt;=5),"4,5 a 5",IF(AND(CJ20&gt;5,CJ20&lt;=6),"5,5 a 6",IF(AND(CJ20&gt;6,CJ20&lt;=7),"6,5 a 7",IF(AND(CJ20&gt;7,CJ20&lt;=8),"7,5 a 8",IF(AND(CJ20&gt;8,CJ20&lt;=9.5),"8,5 a 9,5",IF(CJ20=10,"10","Fuera de rango"))))))))))))))))))</f>
        <v>0 a 0,5</v>
      </c>
      <c r="CL20" s="11" t="n">
        <f aca="false">IF(CK20="","",IF(OR(CK20="-6 a -5,5",CK20="-6 - -5,5"),1,IF(OR(CK20="-5 a -4,5",CK20="-5 - -4,5"),2,IF(OR(CK20="-4 a -3,5",CK20="-4 - -3,5"),3,IF(OR(CK20="-3 a -2,5",CK20="-3 - -2,5"),4,IF(OR(CK20="-2 a -1,5",CK20="-2 - -1,5"),5,IF(OR(CK20="-1 a -0,5",CK20="-1 - -0,5"),6,IF(OR(CK20="0 a 0,5",CK20="0 - 0,5"),7,IF(OR(CK20="1 a 1,5",CK20="1 - 1,5"),8,IF(CK20="2","NORMA",IF(OR(CK20="2,5 a 3",CK20="2,5 - 3"),9,IF(OR(CK20="3,5 a 4",CK20="3,5 - 4"),10,IF(OR(CK20="4,5 a 5",CK20="4,5 - 5"),11,IF(OR(CK20="5,5 a 6",CK20="5,5 - 6"),12,IF(OR(CK20="6,5 a 7",CK20="6,5 - 7"),13,IF(OR(CK20="7,5 a 8",CK20="7,5 - 8"),14,IF(OR(CK20="8,5 a 9",CK20="8,5 - 9,5",CK20="9 a 9,5"),15,IF(CK20="10",15,IF(OR(CK20="0,5 a 1",CK20="0,5 - 1"),7,"Fuera de rango")))))))))))))))))))</f>
        <v>7</v>
      </c>
      <c r="CM20" s="10" t="n">
        <v>0</v>
      </c>
      <c r="CN20" s="10" t="str">
        <f aca="false">IF(CM20=0,"0", " ")</f>
        <v>0</v>
      </c>
      <c r="CO20" s="10" t="str">
        <f aca="false">IF(CM20&gt;0,"EME"," ")</f>
        <v> </v>
      </c>
      <c r="CP20" s="10" t="n">
        <v>0</v>
      </c>
      <c r="CQ20" s="10" t="str">
        <f aca="false">IF(CP20&gt;0,"0", " ")</f>
        <v> </v>
      </c>
      <c r="CR20" s="10" t="str">
        <f aca="false">IF(CP20&gt;0,"EME"," ")</f>
        <v> </v>
      </c>
      <c r="CS20" s="9" t="n">
        <v>1.25</v>
      </c>
      <c r="CT20" s="10" t="str">
        <f aca="false">IF(CS20&gt;0,"1", " ")</f>
        <v>1</v>
      </c>
      <c r="CU20" s="10" t="str">
        <f aca="false">IF(CS20&gt;0,"HIP"," ")</f>
        <v>HIP</v>
      </c>
      <c r="CV20" s="9" t="n">
        <v>1.25</v>
      </c>
      <c r="CW20" s="10" t="str">
        <f aca="false">IF(CV20&gt;0,"1", " ")</f>
        <v>1</v>
      </c>
      <c r="CX20" s="10" t="str">
        <f aca="false">IF(CV20&gt;0,"HIP"," ")</f>
        <v>HIP</v>
      </c>
      <c r="CY20" s="9" t="n">
        <v>0</v>
      </c>
      <c r="CZ20" s="11" t="str">
        <f aca="false">IF(CY20&lt;0,"2"," ")</f>
        <v> </v>
      </c>
      <c r="DA20" s="11" t="str">
        <f aca="false">IF(CY20&lt;0,"MIO"," ")</f>
        <v> </v>
      </c>
      <c r="DB20" s="9" t="n">
        <v>0</v>
      </c>
      <c r="DC20" s="11" t="str">
        <f aca="false">IF(DB20&lt;0,"2"," ")</f>
        <v> </v>
      </c>
      <c r="DD20" s="11" t="str">
        <f aca="false">IF(DB20&lt;0,"MIO"," ")</f>
        <v> </v>
      </c>
      <c r="DE20" s="9" t="n">
        <v>-0.5</v>
      </c>
      <c r="DF20" s="11" t="str">
        <f aca="false">IF(DE20&lt;0,"3"," ")</f>
        <v>3</v>
      </c>
      <c r="DG20" s="11" t="str">
        <f aca="false">IF(DE20&lt;0,"AST"," ")</f>
        <v>AST</v>
      </c>
      <c r="DH20" s="9" t="n">
        <v>-0.75</v>
      </c>
      <c r="DI20" s="11" t="str">
        <f aca="false">IF(DH20&lt;0,"3"," ")</f>
        <v>3</v>
      </c>
      <c r="DJ20" s="11" t="str">
        <f aca="false">IF(DH20&lt;0,"AST"," ")</f>
        <v>AST</v>
      </c>
      <c r="DK20" s="9" t="n">
        <v>2.5</v>
      </c>
      <c r="DL20" s="10" t="str">
        <f aca="false">IF(DK20&gt;0,"4"," ")</f>
        <v>4</v>
      </c>
      <c r="DM20" s="10" t="str">
        <f aca="false">IF(DK20&gt;0,"PRE"," ")</f>
        <v>PRE</v>
      </c>
      <c r="DN20" s="9" t="n">
        <v>2.5</v>
      </c>
      <c r="DO20" s="10" t="str">
        <f aca="false">IF(DN20&gt;0,"4"," ")</f>
        <v>4</v>
      </c>
      <c r="DP20" s="10" t="str">
        <f aca="false">IF(DN20&gt;0,"PRE"," ")</f>
        <v>PRE</v>
      </c>
      <c r="DQ20" s="12" t="n">
        <v>3</v>
      </c>
      <c r="DR20" s="12" t="n">
        <v>3</v>
      </c>
      <c r="DS20" s="12" t="str">
        <f aca="false">CONCATENATE(CO20,CU20,DA20,DG20,DM20)</f>
        <v> HIP ASTPRE</v>
      </c>
      <c r="DT20" s="10" t="str">
        <f aca="false" t="array" ref="DT20">_xlfn.IFS(DS20="EME    ","0", DS20=" HIP   ","1", DS20="  MIO  ","2", DS20="   AST ","3", DS20="    PRE","4", DS20="EME   PRE","5", DS20=" HIP  PRE","6", DS20=" HIP AST ","7", DS20="  MIO PRE","8", DS20="  MIOAST ","9", DS20="   ASTPRE","10",DS20=" HIP ASTPRE","11", DS20="  MIOASTPRE","12", DS20="     ","0")</f>
        <v>11</v>
      </c>
      <c r="DU20" s="1" t="s">
        <v>153</v>
      </c>
      <c r="DV20" s="1" t="str">
        <f aca="false" t="array" ref="DV20">_xlfn.IFS(DU20="SI","2", DU20="NO","1")</f>
        <v>2</v>
      </c>
      <c r="DW20" s="10" t="n">
        <v>1.25</v>
      </c>
      <c r="DX20" s="11" t="str">
        <f aca="false">IF(DW20=0,"1","2")</f>
        <v>2</v>
      </c>
      <c r="DY20" s="11" t="str">
        <f aca="false" t="array" ref="DY20">_xlfn.IFS(DW20=0,"0", DW20=0.25, "1", DW20=0.5,"2", DW20=0.75,"3", DW20=1,"4",DW20=1.25,"5", DW20=1.5,"6", DW20=1.75,"7", DW20=2,"8", DW20=2.25,"9",DW20=2.5,"10", DW20=2.75,"11", DW20=3,"12", DW20=3.25,"13", DW20=3.5,"14", DW20=3.75,"15",DW20=4,"16")</f>
        <v>5</v>
      </c>
      <c r="DZ20" s="10" t="n">
        <v>1.25</v>
      </c>
      <c r="EA20" s="11" t="str">
        <f aca="false">IF(DZ20=0,"1","2")</f>
        <v>2</v>
      </c>
      <c r="EB20" s="11" t="str">
        <f aca="false" t="array" ref="EB20">_xlfn.IFS(DZ20=0,"0", DZ20=0.25, "1", DZ20=0.5,"2", DZ20=0.75,"3", DZ20=1,"4",DZ20=1.25,"5", DZ20=1.5,"6", DZ20=1.75,"7", DZ20=2,"8", DZ20=2.25,"9",DZ20=2.5,"10", DZ20=2.75,"11", DZ20=3,"12", DZ20=3.25,"13", DZ20=3.5,"14", DZ20=3.75,"15",DZ20=4,"16")</f>
        <v>5</v>
      </c>
      <c r="EC20" s="10" t="n">
        <v>0</v>
      </c>
      <c r="ED20" s="10" t="str">
        <f aca="false">IF(EC20=0,"1","2")</f>
        <v>1</v>
      </c>
      <c r="EE20" s="11" t="str">
        <f aca="false" t="array" ref="EE20">_xlfn.IFS(EC20=0,"0", EC20=-0.25, "1", EC20=-0.5,"2", EC20=-0.75,"3", EC20=-1,"4",EC20=-1.25,"5", EC20=-1.5,"6", EC20=-1.75,"7", EC20=-2,"8", EC20=-2.25,"9",EC20=-2.5,"10", EC20=-2.75,"11", EC20=-3,"12", EC20=-3.25,"13", EC20=-3.5,"14", EC20=-3.75,"15",EC20=-4,"16")</f>
        <v>0</v>
      </c>
      <c r="EF20" s="10" t="n">
        <v>0</v>
      </c>
      <c r="EG20" s="10" t="str">
        <f aca="false">IF(EF20=0,"1","2")</f>
        <v>1</v>
      </c>
      <c r="EH20" s="11" t="str">
        <f aca="false" t="array" ref="EH20">_xlfn.IFS(EF20=0,"0", EF20=-0.25, "1", EF20=-0.5,"2", EF20=-0.75,"3", EF20=-1,"4",EF20=-1.25,"5", EF20=-1.5,"6", EF20=-1.75,"7", EF20=-2,"8", EF20=-2.25,"9",EF20=-2.5,"10", EF20=-2.75,"11", EF20=-3,"12", EF20=-3.25,"13", EF20=-3.5,"14", EF20=-3.75,"15",EF20=-4,"16")</f>
        <v>0</v>
      </c>
      <c r="EI20" s="10" t="n">
        <v>-0.5</v>
      </c>
      <c r="EJ20" s="11" t="str">
        <f aca="false">IF(EI20=0,"1","2")</f>
        <v>2</v>
      </c>
      <c r="EK20" s="11" t="str">
        <f aca="false" t="array" ref="EK20">_xlfn.IFS(EI20=0,"0", EI20=-0.25, "1", EI20=-0.5,"2", EI20=-0.75,"3", EI20=-1,"4",EI20=-1.25,"5", EI20=-1.5,"6", EI20=-1.75,"7", EI20=-2,"8", EI20=-2.25,"9", EI20=-2.25,"9",EI20=-2.5,"10", EI20=-2.75,"11", EI20=-3,"12", EI20=-3.25,"13", EI20=-3.5,"14", EI20=-3.75,"15",EI20=-4,"16", EI20=0.25, "17", EI20=0.5, "18")</f>
        <v>2</v>
      </c>
      <c r="EL20" s="10" t="n">
        <v>-0.75</v>
      </c>
      <c r="EM20" s="11" t="str">
        <f aca="false">IF(EL20=0,"1","2")</f>
        <v>2</v>
      </c>
      <c r="EN20" s="11" t="str">
        <f aca="false" t="array" ref="EN20">_xlfn.IFS(EL20=0.25,"17",EL20=0.5,"18", EL20=0,"0", EL20=-0.25, "1", EL20=-0.5,"2", EL20=-0.75,"3", EL20=-1,"4",EL20=-1.25,"5", EL20=-1.5,"6", EL20=-1.75,"7", EL20=-2,"8",EL20= -2.25,"9",EL20=-2.5,"10",EL20= -2.75,"11",EL20= -3,"12",EL20= -3.25,"13",EL20= -3.5,"14",EL20= -3.75,"15",EL20=-4,"16")</f>
        <v>3</v>
      </c>
      <c r="EO20" s="10" t="n">
        <v>0.75</v>
      </c>
      <c r="EP20" s="11" t="str">
        <f aca="false">IF(EO20=0,"1","2")</f>
        <v>2</v>
      </c>
      <c r="EQ20" s="11" t="str">
        <f aca="false" t="array" ref="EQ20">_xlfn.IFS(EO20=0,"0", EO20=0.25, "1", EO20=0.5,"2", EO20=0.75,"3", EO20=1,"4",EO20=1.25,"5", EO20=1.5,"6", EO20=1.75,"7", EO20=2,"8", EO20=2.25,"9", EO20=2.25,"9",EO20=2.5,"10", EO20=2.75,"11", EO20=3,"12", EO20=3.25,"13", EO20=3.5,"14", EO20=3.75,"15",EO20=4,"16", EO20=-0.25, "17", bq=-0.5, "18")</f>
        <v>3</v>
      </c>
      <c r="ER20" s="10" t="n">
        <v>0.75</v>
      </c>
      <c r="ES20" s="11" t="str">
        <f aca="false">IF(ER20=0,"1","2")</f>
        <v>2</v>
      </c>
      <c r="ET20" s="11" t="str">
        <f aca="false" t="array" ref="ET20">_xlfn.IFS(ER20=0,"0", ER20=0.25, "1", ER20=0.5,"2", ER20=0.75,"3", ER20=1,"4",ER20=1.25,"5", ER20=1.5,"6", ER20=1.75,"7", ER20=2,"8", ER20=2.25,"9", ER20=2.25,"9",ER20=2.5,"10", ER20=2.75,"11", ER20=3,"12", ER20=3.25,"13", ER20=3.5,"14", ER20=3.75,"15",ER20=4,"16", ER20=-0.25, "17", bq=-0.5, "18")</f>
        <v>3</v>
      </c>
      <c r="EU20" s="34" t="n">
        <v>48</v>
      </c>
      <c r="EV20" s="14" t="str">
        <f aca="false">VLOOKUP(EU20,LEYENDA!$G$2:$H$8,2,TRUE())</f>
        <v>37-48</v>
      </c>
      <c r="EW20" s="14" t="str">
        <f aca="false" t="array" ref="EW20">_xlfn.IFS(EV20="0-5","1", EV20="6-12","2", EV20="13-18","3", EV20="19-24","4", EV20="25-36","5", EV20="37-48","6", EV20="49-60","7")</f>
        <v>6</v>
      </c>
    </row>
    <row r="21" customFormat="false" ht="13.5" hidden="false" customHeight="false" outlineLevel="0" collapsed="false">
      <c r="A21" s="1" t="n">
        <v>5</v>
      </c>
      <c r="B21" s="35" t="n">
        <v>2</v>
      </c>
      <c r="C21" s="33" t="n">
        <v>41444</v>
      </c>
      <c r="D21" s="6"/>
      <c r="E21" s="5" t="str">
        <f aca="false">VLOOKUP(A21,'286'!$A$3:$J$600,10,FALSE())</f>
        <v>BALLESTEROS SÁNCHEZ, FLORENCIO</v>
      </c>
      <c r="F21" s="4" t="str">
        <f aca="false">VLOOKUP(A21,'286'!$A$3:$I$1768,3,FALSE())</f>
        <v>BASANFLO</v>
      </c>
      <c r="G21" s="6" t="n">
        <f aca="false">VLOOKUP(A21,'286'!$A$3:$I$1768,4,FALSE())</f>
        <v>18221</v>
      </c>
      <c r="H21" s="7" t="n">
        <f aca="false">YEAR(C21)-YEAR(G21)</f>
        <v>64</v>
      </c>
      <c r="I21" s="1" t="str">
        <f aca="false">VLOOKUP(H21,LEYENDA!$C$2:$D$6,2,TRUE())</f>
        <v>61-100</v>
      </c>
      <c r="J21" s="5" t="str">
        <f aca="false">VLOOKUP(A21,'286'!$A$3:$I$1768,7,FALSE())</f>
        <v>H</v>
      </c>
      <c r="K21" s="8" t="str">
        <f aca="false">VLOOKUP(A21,'286'!$A$3:$I$1768,2,FALSE())</f>
        <v>OD</v>
      </c>
      <c r="L21" s="4" t="str">
        <f aca="false">VLOOKUP(A21,'286'!$A$3:$I$1768,8,FALSE())</f>
        <v>D</v>
      </c>
      <c r="M21" s="4" t="str">
        <f aca="false">VLOOKUP(A21,'286'!$A$3:$I$1768,9,FALSE())</f>
        <v>I</v>
      </c>
      <c r="N21" s="8" t="str">
        <f aca="false">IF(R21=O21, "MISMA","CONTRARIA")</f>
        <v>CONTRARIA</v>
      </c>
      <c r="O21" s="8" t="str">
        <f aca="false" t="array" ref="O21">_xlfn.IFS(L21="D","1", L21="I","2")</f>
        <v>1</v>
      </c>
      <c r="P21" s="8" t="str">
        <f aca="false" t="array" ref="P21">_xlfn.IFS(K21="OD","1", K21="OI","2")</f>
        <v>1</v>
      </c>
      <c r="Q21" s="1" t="str">
        <f aca="false" t="array" ref="Q21">_xlfn.IFS(J21="M","1", J21="H","2")</f>
        <v>2</v>
      </c>
      <c r="R21" s="8" t="str">
        <f aca="false" t="array" ref="R21">_xlfn.IFS(M21="D","1", M21="I","2")</f>
        <v>2</v>
      </c>
      <c r="S21" s="1" t="str">
        <f aca="false" t="array" ref="S21">_xlfn.IFS(N21="CONTRARIA", "1",N21= "MISMA","2")</f>
        <v>1</v>
      </c>
      <c r="T21" s="1" t="str">
        <f aca="false" t="array" ref="T21">_xlfn.IFS(I21="0-12","1", I21="13-24","2", I21="25-40","3", I21="41-60","4", I21="61-100","5")</f>
        <v>5</v>
      </c>
      <c r="U21" s="9" t="n">
        <v>0</v>
      </c>
      <c r="V21" s="1" t="str">
        <f aca="false">IF(U21="","",IF(AND(U21&gt;=-9,U21&lt;=-6.5),"-9 a -6,5",IF(AND(U21&gt;=-6,U21&lt;=-3.5),"-6 a -3,5",IF(AND(U21&gt;=-3,U21&lt;=-1),"-3 a -1",IF(U21=-0.5,"-0,5",IF(AND(U21&gt;=0,U21&lt;=2.5),"0 a 2,5",IF(AND(U21&gt;=3,U21&lt;=5.5),"3 a 5,5",IF(AND(U21&gt;=6,U21&lt;=8.5),"6 a 8,5",IF(AND(U21&gt;=9,U21&lt;=20),"9 a 20","Fuera de rango")))))))))</f>
        <v>0 a 2,5</v>
      </c>
      <c r="W21" s="11" t="n">
        <f aca="false">IF(V21="","",IF(V21="-9 a -6,5",2,IF(V21="-6 a -3,5",3,IF(V21="-3 a -1",4,IF(V21="-0,5","NORMA",IF(V21="0 a 2,5",5,IF(V21="3 a 5,5",6,IF(V21="6 a 8,5",7,IF(V21="9 a 20",8,"Fuera de rango")))))))))</f>
        <v>5</v>
      </c>
      <c r="X21" s="9" t="n">
        <v>0</v>
      </c>
      <c r="Y21" s="10" t="str">
        <f aca="false">IF(X21="","",IF(AND(X21&gt;=0,X21&lt;=4),"0 a 4",IF(AND(X21&gt;=4.5,X21&lt;=8.5),"4,5 a 8,5",IF(X21=9,"9",IF(AND(X21&gt;=9.5,X21&lt;=13),"9,5 a 13",IF(AND(X21&gt;=13.5,X21&lt;=20),"13,5 a 20",IF(AND(X21&gt;=20.5,X21&lt;=35),"20,5 a 35","Fuera de rango")))))))</f>
        <v>0 a 4</v>
      </c>
      <c r="Z21" s="11" t="n">
        <f aca="false">IF(Y21="","",IF(Y21="0 a 4",1,IF(Y21="4,5 a 8,5",2,IF(Y21="9","NORMA",IF(Y21="9,5 a 13",3,IF(Y21="13,5 a 20",4,IF(Y21="20,5 a 35",5,"Fuera de rango")))))))</f>
        <v>1</v>
      </c>
      <c r="AA21" s="9" t="n">
        <v>24</v>
      </c>
      <c r="AB21" s="10" t="str">
        <f aca="false">IF(AA21="","",IF(AND(AA21&gt;=0,AA21&lt;=9),"0 a 9",IF(AND(AA21&gt;=9.5,AA21&lt;=18.5),"9,5 a 18,5",IF(AA21=19,"19",IF(AND(AA21&gt;=19.5,AA21&lt;=28),"19,5 a 28",IF(AND(AA21&gt;=28.5,AA21&lt;=40),"28,5 a 40","Fuera de rango"))))))</f>
        <v>19,5 a 28</v>
      </c>
      <c r="AC21" s="11" t="n">
        <f aca="false" t="array" ref="AC21">_xlfn.IFS(AB21="","",AB21="0 a 9",1,AB21="9,5 a 18,5",2,AB21="19","NORMA",AB21="19,5 a 28",3,AB21="28,5 a 40",4,TRUE(),"Fuera de rango")</f>
        <v>3</v>
      </c>
      <c r="AD21" s="9" t="n">
        <v>4</v>
      </c>
      <c r="AE21" s="10" t="str">
        <f aca="false">IF(AD21="","",IF(AND(AD21&gt;=-10,AD21&lt;=0),"De -10 a 0",IF(AND(AD21&gt;=0.5,AD21&lt;=9.5),"0,5 a 9,5",IF(AD21=10,"10",IF(AND(AD21&gt;=10.5,AD21&lt;=20),"10,5 a 20",IF(AND(AD21&gt;=20.5,AD21&lt;=40),"20,5 a 40","Fuera de rango"))))))</f>
        <v>0,5 a 9,5</v>
      </c>
      <c r="AF21" s="12" t="n">
        <f aca="false">IF(AD21="","",IF(AND(AD21&gt;=-10,AD21&lt;=0),1,IF(AND(AD21&gt;=0.5,AD21&lt;=9.5),2,IF(AD21=10,"NORMA",IF(AND(AD21&gt;=10.5,AD21&lt;=20),3,IF(AND(AD21&gt;=20.5,AD21&lt;=40),4,""))))))</f>
        <v>2</v>
      </c>
      <c r="AG21" s="9" t="n">
        <v>14</v>
      </c>
      <c r="AH21" s="10" t="str">
        <f aca="false">IF(AG21="","",IF(AND(AG21&gt;=0,AG21&lt;=4),"0 a 4",IF(AND(AG21&gt;=4.5,AG21&lt;=8.5),"4,5 a 8,5",IF(AG21=9,"9",IF(AND(AG21&gt;=9.5,AG21&lt;=13),"9,5 a 13",IF(AND(AG21&gt;=13.5,AG21&lt;=25),"13,5 a 25","Fuera de rango"))))))</f>
        <v>13,5 a 25</v>
      </c>
      <c r="AI21" s="11" t="n">
        <f aca="false">IF(AH21="","",IF(AH21="0 a 4",1,IF(AH21="4,5 a 8,5",2,IF(AH21="9","NORMA",IF(AH21="9,5 a 13",3,IF(AH21="13,5 a 25",4,""))))))</f>
        <v>4</v>
      </c>
      <c r="AJ21" s="9" t="n">
        <v>4</v>
      </c>
      <c r="AK21" s="10" t="str">
        <f aca="false">IF(AJ21="","",IF(AND(AJ21&gt;=-15,AJ21&lt;=-10.5),"-15 a -10,5",IF(AND(AJ21&gt;=-10,AJ21&lt;=-4),"-10 a -4",IF(AND(AJ21&gt;=-4.5,AJ21&lt;=0),"-4,5 a 0",IF(AND(AJ21&gt;=0.5,AJ21&lt;=4.5),"0,5 a 4,5",IF(AJ21=5,"5",IF(AND(AJ21&gt;=5.5,AJ21&lt;=10),"5,5 a 10",IF(AND(AJ21&gt;=10.5,AJ21&lt;=20),"10,5 a 20","Fuera de rango"))))))))</f>
        <v>0,5 a 4,5</v>
      </c>
      <c r="AL21" s="11" t="n">
        <f aca="false">IF(AK21="","",IF(AK21="-15 a -10,5",1,IF(AK21="-10 a -4",2,IF(AK21="-4,5 a 0",3,IF(AK21="0,5 a 4,5",4,IF(AK21="5","NORMA",IF(AK21="5,5 a 10",5,IF(AK21="10,5 a 20",6,"Error"))))))))</f>
        <v>4</v>
      </c>
      <c r="AM21" s="9" t="n">
        <v>0</v>
      </c>
      <c r="AN21" s="10" t="str">
        <f aca="false">IF(AM21="","",IF(AND(AM21&gt;=-7.5,AM21&lt;=-5.5),"-7,5 a -5,5",IF(AND(AM21&gt;=-5,AM21&lt;=-3),"-5 a -3",IF(AND(AM21&gt;=-2.5,AM21&lt;=-0.5),"-2,5 a -0,5",IF(AM21=0,"0,00",IF(AND(AM21&gt;=0.5,AM21&lt;=2.5),"0,5 a 2,5",IF(AND(AM21&gt;=3,AM21&lt;=5),"3 a 5",IF(AND(AM21&gt;=5.5,AM21&lt;=7.5),"5,5 a 7,5",IF(AND(AM21&gt;=8,AM21&lt;=10),"8 a 10","Fuera de rango")))))))))</f>
        <v>0,00</v>
      </c>
      <c r="AO21" s="11" t="str">
        <f aca="false">IF(AN21="","",IF(AN21="-7,5 a -5,5",1,IF(AN21="-5 a -3",2,IF(AN21="-2,5 a -0,5",3,IF(AN21="0,00","NORMA",IF(AN21="0,5 a 2,5",4,IF(AN21="3 a 5",5,IF(AN21="5,5 a 7,5",6,IF(AN21="8 a 10",7,"Error")))))))))</f>
        <v>NORMA</v>
      </c>
      <c r="AP21" s="9" t="n">
        <v>-1</v>
      </c>
      <c r="AQ21" s="10" t="str">
        <f aca="false">IF(AP21="","",IF(AND(AP21&gt;=-20,AP21&lt;=-9.5),"-20 a -9,5",IF(AND(AP21&gt;=-9,AP21&lt;=-6.5),"-9 a -6,5",IF(AP21=-6,"-6",IF(AND(AP21&gt;=-5.5,AP21&lt;=-3),"-5,5 a -3",IF(AND(AP21&gt;=-2.5,AP21&lt;=0),"-2,5 a 0",IF(AND(AP21&gt;=0.5,AP21&lt;=3),"0,5 a 3",IF(AND(AP21&gt;=3.5,AP21&lt;=6),"3,5 a 6",IF(AND(AP21&gt;=6.5,AP21&lt;=9),"6,5 a 9",IF(AND(AP21&gt;=9.5,AP21&lt;=20),"9,5 a 20","Fuera de rango"))))))))))</f>
        <v>-2,5 a 0</v>
      </c>
      <c r="AR21" s="11" t="n">
        <f aca="false">IF(AQ21="","",IF(AQ21="-20 a -9,5",1,IF(AQ21="-9 a -6,5",2,IF(AQ21="-6","NORMA",IF(AQ21="-5,5 a -3",3,IF(AQ21="-2,5 a 0",4,IF(AQ21="0,5 a 3",5,IF(AQ21="3,5 a 6",6,IF(AQ21="6,5 a 9",7,IF(AQ21="9,5 a 20",8,""))))))))))</f>
        <v>4</v>
      </c>
      <c r="AS21" s="9" t="n">
        <v>-3</v>
      </c>
      <c r="AT21" s="10" t="str">
        <f aca="false">IF(AS21="","",IF(AND(AS21&gt;=-16,AS21&lt;=-14),"-16 a -14",IF(AND(AS21&gt;=-13.5,AS21&lt;=-11.5),"-13,5 a -11,5",IF(AND(AS21&gt;=-11,AS21&lt;=-9),"-11 a -9",IF(AND(AS21&gt;=-8.5,AS21&lt;=-6.5),"-8,5 a -6,5",IF(AND(AS21&gt;=-6,AS21&lt;=-4),"-6 a -4",IF(AND(AS21&gt;=-3.5,AS21&lt;=-1.5),"-3,5 a -1,5",IF(AND(AS21&gt;=-1,AS21&lt;=1),"-1 a 1",IF(AND(AS21&gt;=1.5,AS21&lt;=3.5),"1,5 a 3,5",IF(AND(AS21&gt;=4,AS21&lt;=6),"4 a 6",IF(AND(AS21&gt;=6.5,AS21&lt;=8.5),"6,5 a 8,5",IF(AND(AS21&gt;=9,AS21&lt;=11),"9 a 11",IF(AND(AS21&gt;=11.5,AS21&lt;=13.5),"11,5 a 13,5",IF(AND(AS21&gt;=14,AS21&lt;=16),"14 a 16",IF(AND(AS21&gt;=16.5,AS21&lt;=18.5),"16,5 a 18,5",IF(AND(AS21&gt;=19,AS21&lt;=21),"19 a 21","Fuera de rango"))))))))))))))))</f>
        <v>-3,5 a -1,5</v>
      </c>
      <c r="AU21" s="11" t="n">
        <f aca="false" t="array" ref="AU21">IF(AT21="","",_xlfn.IFS(AT21="-16 a -14",1,AT21="-13,5 a -11,5",2,AT21="-11 a -9",3,AT21="-8,5 a -6,5",4,AT21="-6 a -4",5,AT21="-3,5 a -1,5",6,AT21="-1 a 1",7,AT21="1,5 a 3,5",8,AT21="4 a 6","NORMA",AT21="6,5 a 8,5",9,AT21="9 a 11",10,AT21="11,5 a 13,5",11,AT21="14 a 16",12,AT21="16,5 a 18,5",13,AT21="19 a 21",14,TRUE(),""))</f>
        <v>6</v>
      </c>
      <c r="AV21" s="9" t="n">
        <v>2.25</v>
      </c>
      <c r="AW21" s="10" t="str">
        <f aca="false">IF(AV21="","",IF(AND(AV21&gt;=-1,AV21&lt;=-0.5),"-1 a -0,5",IF(AND(AV21&gt;-0.5,AV21&lt;=0),"De -0,5 a 0",IF(AND(AV21&gt;=0.25,AV21&lt;=0.75),"0,25 a 0,75",IF(AND(AV21&gt;=1,AV21&lt;=1.5),"1 a 1,5",IF(AND(AV21&gt;=1.75,AV21&lt;=2.25),"1,75 a 2,25",IF(AND(AV21&gt;=2.5,AV21&lt;=3),"2,5 a 3",IF(AND(AV21&gt;=3.25,AV21&lt;=3.75),"3,25 a 3,75","Fuera de rango"))))))))</f>
        <v>1,75 a 2,25</v>
      </c>
      <c r="AX21" s="11" t="n">
        <f aca="false">IF(AW21="","",IF(OR(AW21="-1 a -0,5",AW21="-1 a -0.5"),1,IF(OR(AW21="De -0,5 a 0",AW21="-0,5 a 0",AW21="De -0.5 a 0"),2,IF(OR(AW21="0,25 a 0,75",AW21="0.25 a 0.75"),"NORMA",IF(OR(AW21="1 a 1,5",AW21="1 a 1.5"),3,IF(OR(AW21="1,75 a 2,25",AW21="1.75 a 2.25"),4,IF(OR(AW21="2,5 a 3",AW21="2.5 a 3"),5,IF(OR(AW21="3,25 a 3,75",AW21="3.25 a 3.75"),6,""))))))))</f>
        <v>4</v>
      </c>
      <c r="AY21" s="9" t="n">
        <v>-1</v>
      </c>
      <c r="AZ21" s="10" t="str">
        <f aca="false">IF(AY21="","",IF(AND(AY21&gt;=-20,AY21&lt;=-9.5),"-20 a -9,5",IF(AND(AY21&gt;=-9,AY21&lt;=-6.5),"-9 a -6,5",IF(AY21=-6,"-6",IF(AND(AY21&gt;=-5.5,AY21&lt;=-3),"-5,5 a -3",IF(AND(AY21&gt;=-2.5,AY21&lt;=0),"-2,5 a 0",IF(AND(AY21&gt;=0.5,AY21&lt;=3),"0,5 a 3",IF(AND(AY21&gt;=3.5,AY21&lt;=6),"3,5 a 6","Fuera de rango"))))))))</f>
        <v>-2,5 a 0</v>
      </c>
      <c r="BA21" s="11" t="n">
        <f aca="false">IF(AZ21="","",IF(AZ21="-20 a -9,5",1,IF(AZ21="-9 a -6,5",2,IF(AZ21="-6","NORMA",IF(AZ21="-5,5 a -3",3,IF(AZ21="-2,5 a 0",4,IF(AZ21="0,5 a 3",5,IF(AZ21="3,5 a 6",6,""))))))))</f>
        <v>4</v>
      </c>
      <c r="BB21" s="9" t="n">
        <v>0</v>
      </c>
      <c r="BC21" s="10" t="str">
        <f aca="false" t="array" ref="BC21">IF(BB21="","",_xlfn.IFS(AND(BB21&gt;=0,BB21&lt;=2),"0 a 2",AND(BB21&gt;=2.5,BB21&lt;=4.5),"2,5 a 4,5",AND(BB21&gt;=5,BB21&lt;=7),"5 a 7",AND(BB21&gt;=7.5,BB21&lt;=9.5),"7,5 a 9,5",AND(BB21&gt;=10,BB21&lt;=12),"10 a 12",AND(BB21&gt;=12.5,BB21&lt;=14.5),"12,5 a 14,5",BB21=15,"15",AND(BB21&gt;=15.5,BB21&lt;=17.5),"15,5 a 17,5",AND(BB21&gt;=18,BB21&lt;=20),"18 a 20",AND(BB21&gt;=20.5,BB21&lt;=22.5),"20,5 a 22,5",AND(BB21&gt;=23,BB21&lt;=25),"23 a 25",TRUE(),"Fuera de rango"))</f>
        <v>0 a 2</v>
      </c>
      <c r="BD21" s="11" t="n">
        <f aca="false" t="array" ref="BD21">IF(BC21="","",_xlfn.IFS(BC21="0 a 2",1,BC21="2,5 a 4,5",2,BC21="5 a 7",3,BC21="7,5 a 9,5",4,BC21="10 a 12",5,BC21="12,5 a 14,5",6,BC21="15","NORMA",BC21="15,5 a 17,5",7,BC21="18 a 20",8,BC21="20,5 a 22,5",9,BC21="23 a 25",10,TRUE(),"Fuera de rango"))</f>
        <v>1</v>
      </c>
      <c r="BE21" s="9" t="n">
        <v>18</v>
      </c>
      <c r="BF21" s="10" t="str">
        <f aca="false">IF(BE21="","",IF(AND(BE21&gt;=-20,BE21&lt;=-10),"-20 a -10",IF(AND(BE21&gt;=-9.5,BE21&lt;=0.5),"-9,5 a 0,5",IF(AND(BE21&gt;=1,BE21&lt;=11),"1 a 11",IF(AND(BE21&gt;=11.5,BE21&lt;=20.5),"11,5 a 20,5",IF(BE21=21,"21",IF(AND(BE21&gt;=21.5,BE21&lt;=31.5),"21,5 a 31,5",IF(AND(BE21&gt;=32,BE21&lt;=42),"32 a 42","Fuera de rango"))))))))</f>
        <v>11,5 a 20,5</v>
      </c>
      <c r="BG21" s="11" t="n">
        <f aca="false">IF(BF21="","",IF(BF21="-20 a -10",1,IF(BF21="-9,5 a 0,5",2,IF(BF21="1 a 11",3,IF(BF21="11,5 a 20,5",4,IF(BF21="21","NORMA",IF(BF21="21,5 a 31,5",5,IF(BF21="32 a 42",6,""))))))))</f>
        <v>4</v>
      </c>
      <c r="BH21" s="9" t="n">
        <v>4</v>
      </c>
      <c r="BI21" s="10" t="str">
        <f aca="false">IF(BH21="","",IF(AND(BH21&gt;=-20,BH21&lt;=-15),"-20 a -15",IF(AND(BH21&gt;=-14.5,BH21&lt;=-9.5),"-14,5 a -9,5",IF(AND(BH21&gt;=-9,BH21&lt;=-4),"-9 a -4",IF(AND(BH21&gt;=-3.5,BH21&lt;=2.5),"-3,5 a 2,5",IF(AND(BH21&gt;=3,BH21&lt;=8),"3 a 8",IF(AND(BH21&gt;=8.5,BH21&lt;=14.5),"8,5 a 14,5",IF(BH21=15,"15",IF(AND(BH21&gt;=15.5,BH21&lt;=20.5),"15,5 a 20,5",IF(AND(BH21&gt;=21,BH21&lt;=26),"21 a 26","Fuera de rango"))))))))))</f>
        <v>3 a 8</v>
      </c>
      <c r="BJ21" s="11" t="n">
        <f aca="false">IF(BI21="","",IF(BI21="-20 a -15",1,IF(BI21="-14,5 a -9,5",2,IF(BI21="-9 a -4",3,IF(BI21="-3,5 a 2,5",4,IF(BI21="3 a 8",5,IF(BI21="8,5 a 14,5",6,IF(BI21="15","NORMA",IF(BI21="15,5 a 20,5",7,IF(BI21="21 a 26",8,IF(BI21="26,5 a 31,5",9,"")))))))))))</f>
        <v>5</v>
      </c>
      <c r="BK21" s="9" t="n">
        <v>0</v>
      </c>
      <c r="BL21" s="10" t="str">
        <f aca="false">IF(BK21="","",IF(AND(BK21&gt;=0,BK21&lt;=2),"0 - 2",IF(AND(BK21&gt;=2.5,BK21&lt;=4.5),"2,5 - 4,5",IF(AND(BK21&gt;=5,BK21&lt;=7),"5 - 7",IF(AND(BK21&gt;=7.5,BK21&lt;=9.5),"7,5 - 9,5",IF(AND(BK21&gt;=10,BK21&lt;=12),"10 - 12",IF(AND(BK21&gt;=12.5,BK21&lt;=13.5),"12,5 - 13,5",IF(BK21=14,"14",IF(AND(BK21&gt;=14.5,BK21&lt;=16.5),"14,5 - 16,5",IF(AND(BK21&gt;=17,BK21&lt;=19),"17 - 19",IF(AND(BK21&gt;=19.5,BK21&lt;=21.5),"19,5 - 21,5",IF(AND(BK21&gt;=22,BK21&lt;=24),"22 - 24",IF(AND(BK21&gt;=24.5,BK21&lt;=26.5),"24,5 - 26,5",IF(AND(BK21&gt;=27,BK21&lt;=29),"27 - 29",IF(AND(BK21&gt;=29.5,BK21&lt;=30),"29,5 - 30","Fuera de rango")))))))))))))))</f>
        <v>0 - 2</v>
      </c>
      <c r="BM21" s="11" t="n">
        <f aca="false">IF(BL21="","",IF(BL21="0 - 2",1,IF(BL21="2,5 - 4,5",2,IF(BL21="5 - 7",3,IF(BL21="7,5 - 9,5",4,IF(BL21="10 - 12",5,IF(BL21="12,5 - 13,5",6,IF(BL21="14","NORMA",IF(BL21="14,5 - 16,5",7,IF(BL21="17 - 19",8,IF(BL21="19,5 - 21,5",9,IF(BL21="22 - 24",10,IF(BL21="24,5 - 26,5",11,IF(BL21="27 - 29",12,IF(BL21="29,5 - 30",13,"")))))))))))))))</f>
        <v>1</v>
      </c>
      <c r="BN21" s="9" t="n">
        <v>22</v>
      </c>
      <c r="BO21" s="11" t="str">
        <f aca="false">IF(BN21="","",IF(AND(BN21&gt;=-20,BN21&lt;=-10),"-20 a -10",IF(AND(BN21&gt;=-9.5,BN21&lt;=0.5),"-9,5 a 0,5",IF(AND(BN21&gt;=1,BN21&lt;=11),"1 a 11",IF(AND(BN21&gt;=11.5,BN21&lt;=21.5),"11,5 a 21,5",IF(BN21=22,"22",IF(AND(BN21&gt;=22.5,BN21&lt;=32.5),"22,5 a 32,5",IF(AND(BN21&gt;=33,BN21&lt;=43),"33 a 43","Fuera de rango"))))))))</f>
        <v>22</v>
      </c>
      <c r="BP21" s="11" t="str">
        <f aca="false">IF(BO21="","",IF(BO21="-20 a -10",1,IF(BO21="-9,5 a 0,5",2,IF(BO21="1 a 11",3,IF(BO21="11,5 a 21,5",4,IF(BO21="22","NORMA",IF(BO21="22,5 a 32,5",5,IF(BO21="33 a 43",6,""))))))))</f>
        <v>NORMA</v>
      </c>
      <c r="BQ21" s="9" t="n">
        <v>12</v>
      </c>
      <c r="BR21" s="10" t="str">
        <f aca="false">IF(BQ21="","",IF(AND(BQ21&gt;=-20,BQ21&lt;=-15),"-20 a -15",IF(AND(BQ21&gt;=-14.5,BQ21&lt;=-9.5),"-14,5 a -9,5",IF(AND(BQ21&gt;=-9,BQ21&lt;=-4),"-9 a -4",IF(AND(BQ21&gt;=-3.5,BQ21&lt;=2.5),"-3,5 a 2,5",IF(AND(BQ21&gt;=3,BQ21&lt;=8),"3 a 8",IF(AND(BQ21&gt;=8.5,BQ21&lt;=13.5),"8,5 a 13,5",IF(AND(BQ21&gt;=14,BQ21&lt;=17.5),"14 a 17,5",IF(BQ21=18,"18",IF(AND(BQ21&gt;=18.5,BQ21&lt;=23.5),"18,5 a 23,5",IF(AND(BQ21&gt;=24,BQ21&lt;=29),"24 a 29",IF(AND(BQ21&gt;=29.5,BQ21&lt;=34.5),"29,5 a 34,5",IF(AND(BQ21&gt;=35,BQ21&lt;=40),"35 a 40","Fuera de rango")))))))))))))</f>
        <v>8,5 a 13,5</v>
      </c>
      <c r="BS21" s="11" t="n">
        <f aca="false">IF(BR21="","",IF(BR21="-20 a -15",1,IF(BR21="-14,5 a -9,5",2,IF(BR21="-9 a -4",3,IF(BR21="-3,5 a 2,5",4,IF(BR21="3 a 8",5,IF(BR21="8,5 a 13,5",6,IF(BR21="14 a 17,5",7,IF(BR21="18","NORMA",IF(BR21="18,5 a 23,5",8,IF(BR21="24 a 29",9,IF(BR21="29,5 a 34,5",10,IF(BR21="35 a 40",11,"")))))))))))))</f>
        <v>6</v>
      </c>
      <c r="BT21" s="9" t="n">
        <v>1</v>
      </c>
      <c r="BU21" s="10" t="str">
        <f aca="false">IF(BT21="","",IF(AND(BT21&gt;=-20,BT21&lt;=-18),"-20 a -18",IF(AND(BT21&gt;=-17.5,BT21&lt;=-15.5),"-17,5 a -15,5",IF(AND(BT21&gt;=-15,BT21&lt;=-13),"-15 a -13",IF(AND(BT21&gt;=-12.5,BT21&lt;=-10.5),"-12,5 a -10,5",IF(AND(BT21&gt;=-10,BT21&lt;=-8),"-10 a -8",IF(AND(BT21&gt;=-7.5,BT21&lt;=-5.5),"-7,5 a -5,5",IF(AND(BT21&gt;=-5,BT21&lt;=-3),"-5 a -3",IF(AND(BT21&gt;=-2.5,BT21&lt;=-0.5),"-2,5 a -0,5",IF(BT21=0,"0",IF(AND(BT21&gt;=0.5,BT21&lt;=2.5),"0,5 a 2,5",IF(AND(BT21&gt;=3,BT21&lt;=5),"3 a 5",IF(AND(BT21&gt;=5.5,BT21&lt;=7.5),"5,5 a 7,5",IF(AND(BT21&gt;=8,BT21&lt;=10),"8 a 10",IF(AND(BT21&gt;=10.5,BT21&lt;=12.5),"10,5 a 12,5",IF(AND(BT21&gt;=13,BT21&lt;=15),"13 a 15",IF(AND(BT21&gt;=15.5,BT21&lt;=17.5),"15,5 a 17,5",IF(AND(BT21&gt;=18,BT21&lt;=20),"18 a 20","Fuera de rango"))))))))))))))))))</f>
        <v>0,5 a 2,5</v>
      </c>
      <c r="BV21" s="11" t="n">
        <f aca="false">IF(BT21="","",IF(BT21=0,"NORMA",IF(AND(BT21&gt;=-20,BT21&lt;=-18),2,IF(AND(BT21&gt;=-17.5,BT21&lt;=-15.5),2,IF(AND(BT21&gt;=-15,BT21&lt;=-13),3,IF(AND(BT21&gt;=-12.5,BT21&lt;=-10.5),4,IF(AND(BT21&gt;=-10,BT21&lt;=-8),5,IF(AND(BT21&gt;=-7.5,BT21&lt;=-5.5),6,IF(AND(BT21&gt;=-5,BT21&lt;=-3),7,IF(AND(BT21&gt;=-2.5,BT21&lt;=-0.5),8,IF(AND(BT21&gt;=0.5,BT21&lt;=2.5),9,IF(AND(BT21&gt;=3,BT21&lt;=5),10,IF(AND(BT21&gt;=5.5,BT21&lt;=7.5),11,IF(AND(BT21&gt;=8,BT21&lt;=10),12,IF(AND(BT21&gt;=10.5,BT21&lt;=12.5),13,IF(AND(BT21&gt;=13,BT21&lt;=15),14,IF(AND(BT21&gt;=15.5,BT21&lt;=17.5),15,IF(AND(BT21&gt;=18,BT21&lt;=20),16,"Fuera de rango"))))))))))))))))))</f>
        <v>9</v>
      </c>
      <c r="BW21" s="9" t="n">
        <v>-1</v>
      </c>
      <c r="BX21" s="10" t="n">
        <f aca="false">18.5- (0.3*H21)</f>
        <v>-0.699999999999999</v>
      </c>
      <c r="BY21" s="10" t="n">
        <f aca="false">(BW21)-(BX21)</f>
        <v>-0.300000000000001</v>
      </c>
      <c r="BZ21" s="10" t="str">
        <f aca="false">IF(BY21="","",IF(BY21&lt;-27.5,"De -30 a -28",IF(BY21&lt;-25,"De -27,5 a -25,5",IF(BY21&lt;-22.5,"De -25 a -23",IF(BY21&lt;-20,"De -22,5 a -20,5",IF(BY21&lt;-17.5,"De -20 a -18",IF(BY21&lt;-15,"De -17,5 a -15,5",IF(BY21&lt;-12.5,"De -15 a -13",IF(BY21&lt;-10,"De -12,5 a -10,5",IF(BY21&lt;-7.5,"De -10 a -8",IF(BY21&lt;-5,"De -7,5 a -5,5",IF(BY21&lt;-2.5,"De -5 a -3",IF(BY21&lt;0,"De -2,5 a -0,5",IF(BY21&lt;2.5,"De 0 a 2",IF(BY21&lt;5,"De 2,5 a 4,5",IF(BY21&lt;7.5,"De 5 a 7",IF(BY21&lt;10,"De 7,5 a 9,5",IF(BY21&lt;12.5,"De 10 a 12",IF(BY21&lt;15,"De 12,5 a 14,5",IF(BY21&lt;17.5,"De 15 a 17",IF(BY21&lt;20,"De 17,5 a 19,5",IF(BY21&lt;22.5,"De 20 a 22",IF(BY21&lt;25,"De 22,5 a 24,5",IF(BY21&lt;27.5,"De 25 a 27","De 27,5 a 30"))))))))))))))))))))))))</f>
        <v>De -2,5 a -0,5</v>
      </c>
      <c r="CA21" s="12" t="n">
        <f aca="false">IF(BY21="","",IF(BY21&lt;=-28,1,IF(BY21&lt;=-25.5,2,IF(BY21&lt;=-23,3,IF(BY21&lt;=-20.5,4,IF(BY21&lt;=-18,5,IF(BY21&lt;=-15.5,6,IF(BY21&lt;=-13,7,IF(BY21&lt;=-10.5,8,IF(BY21&lt;=-8,9,IF(BY21&lt;=-5.5,10,IF(BY21&lt;=-3,11,IF(BY21&lt;=-0.5,12,IF(BY21&lt;=2,13,IF(BY21&lt;=4.5,14,IF(BY21&lt;=7,15,IF(BY21&lt;=9.5,16,IF(BY21&lt;=12,17,IF(BY21&lt;=14.5,18,IF(BY21&lt;=17,19,IF(BY21&lt;=19.5,20,IF(BY21&lt;=22,21,IF(BY21&lt;=24.5,22,IF(BY21&lt;=27,23,IF(BY21&lt;=30,24,"Fuera de rango")))))))))))))))))))))))))</f>
        <v>13</v>
      </c>
      <c r="CB21" s="9" t="n">
        <v>-1</v>
      </c>
      <c r="CC21" s="10" t="n">
        <f aca="false">18.5- (0.3*H21)</f>
        <v>-0.699999999999999</v>
      </c>
      <c r="CD21" s="10" t="n">
        <f aca="false">(CB21)-(CC21)</f>
        <v>-0.300000000000001</v>
      </c>
      <c r="CE21" s="10" t="str">
        <f aca="false">IF(CD21="","",IF(CD21&lt;-27.5,"De -30 a -28",IF(CD21&lt;-25,"De -27,5 a -25,5",IF(CD21&lt;-22.5,"De -25 a -23",IF(CD21&lt;-20,"De -22,5 a -20,5",IF(CD21&lt;-17.5,"De -20 a -18",IF(CD21&lt;-15,"De -17,5 a -15,5",IF(CD21&lt;-12.5,"De -15 a -13",IF(CD21&lt;-10,"De -12,5 a -10,5",IF(CD21&lt;-7.5,"De -10 a -8",IF(CD21&lt;-5,"De -7,5 a -5,5",IF(CD21&lt;-2.5,"De -5 a -3",IF(CD21&lt;0,"De -2,5 a -0,5",IF(CD21&lt;=2,"De 0 a 2",IF(CD21&lt;=4.5,"De 2,5 a 4,5",IF(CD21&lt;=7,"De 5 a 7",IF(CD21&lt;=9.5,"De 7,5 a 9,5",IF(CD21&lt;=12,"De 10 a 12",IF(CD21&lt;=14.5,"De 12,5 a 14,5",IF(CD21&lt;=17,"De 15 a 17",IF(CD21&lt;=19.5,"De 17,5 a 19,5",IF(CD21&lt;=22,"De 20 a 22",IF(CD21&lt;=24.5,"De 22,5 a 24,5",IF(CD21&lt;=27,"De 25 a 27","De 27,5 a 30"))))))))))))))))))))))))</f>
        <v>De -2,5 a -0,5</v>
      </c>
      <c r="CF21" s="12" t="n">
        <f aca="false">IF(CD21="","",IF(CD21&lt;-27.5,1,IF(CD21&lt;-25,2,IF(CD21&lt;-22.5,3,IF(CD21&lt;-20,4,IF(CD21&lt;-17.5,5,IF(CD21&lt;-15,6,IF(CD21&lt;-12.5,7,IF(CD21&lt;-10,8,IF(CD21&lt;-7.5,9,IF(CD21&lt;-5,10,IF(CD21&lt;-2.5,11,IF(CD21&lt;0,12,IF(CD21&lt;2.5,13,IF(CD21&lt;5,14,IF(CD21&lt;7.5,15,IF(CD21&lt;10,16,IF(CD21&lt;12.5,17,IF(CD21&lt;15,18,IF(CD21&lt;17.5,19,IF(CD21&lt;20,20,IF(CD21&lt;22.5,21,IF(CD21&lt;25,22,IF(CD21&lt;27.5,23,24))))))))))))))))))))))))</f>
        <v>12</v>
      </c>
      <c r="CG21" s="9" t="n">
        <v>-1.25</v>
      </c>
      <c r="CH21" s="10" t="str">
        <f aca="false">IF(CG21="","",IF(AND(CG21&gt;=-10,CG21&lt;=-9.5),"-10 a -9,5",IF(AND(CG21&gt;-9.5,CG21&lt;=-8.5),"-9 a -8,5",IF(AND(CG21&gt;-8.5,CG21&lt;=-7.5),"-8 a -7,5",IF(AND(CG21&gt;-7.5,CG21&lt;=-6.5),"-7 a -6,5",IF(AND(CG21&gt;-6.5,CG21&lt;=-5.5),"-6 a -5,5",IF(AND(CG21&gt;-5.5,CG21&lt;=-4.5),"-5 a -4,5",IF(AND(CG21&gt;-4.5,CG21&lt;=-3.5),"-4 a -3,5",IF(AND(CG21&gt;-3.5,CG21&lt;=-2.5),"-3 a -2,5",IF(CG21=-2.25,"-2,25",IF(AND(CG21&gt;-2.5,CG21&lt;=-1.5),"-2 a -1,5",IF(AND(CG21&gt;-1.5,CG21&lt;=-0.5),"-1 a -0,5",IF(AND(CG21&gt;-0.5,CG21&lt;=0.5),"0 a 0,5",IF(AND(CG21&gt;0.5,CG21&lt;=1.5),"1 a 1,5",IF(AND(CG21&gt;1.5,CG21&lt;=2.5),"2 a 2,5",IF(AND(CG21&gt;2.5,CG21&lt;=3.5),"3 a 3,5",IF(AND(CG21&gt;3.5,CG21&lt;=4.5),"4 a 4,5",IF(AND(CG21&gt;4.5,CG21&lt;=5.5),"5 a 5,5",IF(AND(CG21&gt;5.5,CG21&lt;=6.5),"6 a 6,5",IF(AND(CG21&gt;6.5,CG21&lt;=7.5),"7 a 7,5",IF(AND(CG21&gt;7.5,CG21&lt;=8.5),"8 a 8,5",IF(AND(CG21&gt;8.5,CG21&lt;=9.5),"9 a 9,5",IF(CG21&gt;=10,"10","Fuera de rango")))))))))))))))))))))))</f>
        <v>-1 a -0,5</v>
      </c>
      <c r="CI21" s="11" t="n">
        <f aca="false">IF(CG21="","",IF(CG21=-2.25,"NORMA",IF(CG21&lt;=-9.5,1,IF(CG21&lt;=-8.5,2,IF(CG21&lt;=-7.5,3,IF(CG21&lt;=-6.5,4,IF(CG21&lt;=-5.5,5,IF(CG21&lt;=-4.5,6,IF(CG21&lt;=-3.5,7,IF(CG21&lt;=-2.5,8,IF(CG21&lt;=-1.5,9,IF(CG21&lt;=-0.5,10,IF(CG21&lt;=0.5,11,IF(CG21&lt;=1.5,12,IF(CG21&lt;=2.5,13,IF(CG21&lt;=3.5,14,IF(CG21&lt;=4.5,15,IF(CG21&lt;=5.5,16,IF(CG21&lt;=6.5,17,IF(CG21&lt;=7.5,18,IF(CG21&lt;=8.5,19,IF(CG21&lt;=9.5,20,IF(CG21=10,21,"Fuera de rango")))))))))))))))))))))))</f>
        <v>10</v>
      </c>
      <c r="CJ21" s="9" t="n">
        <v>1</v>
      </c>
      <c r="CK21" s="10" t="str">
        <f aca="false">IF(CJ21="","",IF(AND(CJ21&gt;=-6,CJ21&lt;=-5.5),"-6 a -5,5",IF(AND(CJ21&gt;-5.5,CJ21&lt;=-4.5),"-5 a -4,5",IF(AND(CJ21&gt;-4.5,CJ21&lt;=-3.5),"-4 a -3,5",IF(AND(CJ21&gt;-3.5,CJ21&lt;=-2.5),"-3 a -2,5",IF(AND(CJ21&gt;-2.5,CJ21&lt;=-1.5),"-2 a -1,5",IF(AND(CJ21&gt;-1.5,CJ21&lt;=-0.5),"-1 a -0,5",IF(AND(CJ21&gt;-0.5,CJ21&lt;=0.5),"0 a 0,5",IF(AND(CJ21&gt;0.5,CJ21&lt;=1.5),"1 a 1,5",IF(AND(CJ21&gt;1.5,CJ21&lt;2.5),"2",IF(AND(CJ21&gt;=2.5,CJ21&lt;=3),"2,5 a 3",IF(AND(CJ21&gt;3,CJ21&lt;=4),"3,5 a 4",IF(AND(CJ21&gt;4,CJ21&lt;=5),"4,5 a 5",IF(AND(CJ21&gt;5,CJ21&lt;=6),"5,5 a 6",IF(AND(CJ21&gt;6,CJ21&lt;=7),"6,5 a 7",IF(AND(CJ21&gt;7,CJ21&lt;=8),"7,5 a 8",IF(AND(CJ21&gt;8,CJ21&lt;=9.5),"8,5 a 9,5",IF(CJ21=10,"10","Fuera de rango"))))))))))))))))))</f>
        <v>1 a 1,5</v>
      </c>
      <c r="CL21" s="11" t="n">
        <f aca="false">IF(CK21="","",IF(OR(CK21="-6 a -5,5",CK21="-6 - -5,5"),1,IF(OR(CK21="-5 a -4,5",CK21="-5 - -4,5"),2,IF(OR(CK21="-4 a -3,5",CK21="-4 - -3,5"),3,IF(OR(CK21="-3 a -2,5",CK21="-3 - -2,5"),4,IF(OR(CK21="-2 a -1,5",CK21="-2 - -1,5"),5,IF(OR(CK21="-1 a -0,5",CK21="-1 - -0,5"),6,IF(OR(CK21="0 a 0,5",CK21="0 - 0,5"),7,IF(OR(CK21="1 a 1,5",CK21="1 - 1,5"),8,IF(CK21="2","NORMA",IF(OR(CK21="2,5 a 3",CK21="2,5 - 3"),9,IF(OR(CK21="3,5 a 4",CK21="3,5 - 4"),10,IF(OR(CK21="4,5 a 5",CK21="4,5 - 5"),11,IF(OR(CK21="5,5 a 6",CK21="5,5 - 6"),12,IF(OR(CK21="6,5 a 7",CK21="6,5 - 7"),13,IF(OR(CK21="7,5 a 8",CK21="7,5 - 8"),14,IF(OR(CK21="8,5 a 9",CK21="8,5 - 9,5",CK21="9 a 9,5"),15,IF(CK21="10",15,IF(OR(CK21="0,5 a 1",CK21="0,5 - 1"),7,"Fuera de rango")))))))))))))))))))</f>
        <v>8</v>
      </c>
      <c r="CM21" s="10" t="n">
        <v>0</v>
      </c>
      <c r="CN21" s="10" t="str">
        <f aca="false">IF(CM21=0,"0", " ")</f>
        <v>0</v>
      </c>
      <c r="CO21" s="10" t="str">
        <f aca="false">IF(CM21&gt;0,"EME"," ")</f>
        <v> </v>
      </c>
      <c r="CP21" s="10" t="n">
        <v>0</v>
      </c>
      <c r="CQ21" s="10" t="str">
        <f aca="false">IF(CP21&gt;0,"0", " ")</f>
        <v> </v>
      </c>
      <c r="CR21" s="10" t="str">
        <f aca="false">IF(CP21&gt;0,"EME"," ")</f>
        <v> </v>
      </c>
      <c r="CS21" s="9" t="n">
        <v>1.25</v>
      </c>
      <c r="CT21" s="10" t="str">
        <f aca="false">IF(CS21&gt;0,"1", " ")</f>
        <v>1</v>
      </c>
      <c r="CU21" s="10" t="str">
        <f aca="false">IF(CS21&gt;0,"HIP"," ")</f>
        <v>HIP</v>
      </c>
      <c r="CV21" s="9" t="n">
        <v>1.75</v>
      </c>
      <c r="CW21" s="10" t="str">
        <f aca="false">IF(CV21&gt;0,"1", " ")</f>
        <v>1</v>
      </c>
      <c r="CX21" s="10" t="str">
        <f aca="false">IF(CV21&gt;0,"HIP"," ")</f>
        <v>HIP</v>
      </c>
      <c r="CY21" s="9" t="n">
        <v>0</v>
      </c>
      <c r="CZ21" s="11" t="str">
        <f aca="false">IF(CY21&lt;0,"2"," ")</f>
        <v> </v>
      </c>
      <c r="DA21" s="11" t="str">
        <f aca="false">IF(CY21&lt;0,"MIO"," ")</f>
        <v> </v>
      </c>
      <c r="DB21" s="9" t="n">
        <v>0</v>
      </c>
      <c r="DC21" s="11" t="str">
        <f aca="false">IF(DB21&lt;0,"2"," ")</f>
        <v> </v>
      </c>
      <c r="DD21" s="11" t="str">
        <f aca="false">IF(DB21&lt;0,"MIO"," ")</f>
        <v> </v>
      </c>
      <c r="DE21" s="9" t="n">
        <v>-1</v>
      </c>
      <c r="DF21" s="11" t="str">
        <f aca="false">IF(DE21&lt;0,"3"," ")</f>
        <v>3</v>
      </c>
      <c r="DG21" s="11" t="str">
        <f aca="false">IF(DE21&lt;0,"AST"," ")</f>
        <v>AST</v>
      </c>
      <c r="DH21" s="9" t="n">
        <v>-1</v>
      </c>
      <c r="DI21" s="11" t="str">
        <f aca="false">IF(DH21&lt;0,"3"," ")</f>
        <v>3</v>
      </c>
      <c r="DJ21" s="11" t="str">
        <f aca="false">IF(DH21&lt;0,"AST"," ")</f>
        <v>AST</v>
      </c>
      <c r="DK21" s="9" t="n">
        <v>2.5</v>
      </c>
      <c r="DL21" s="10" t="str">
        <f aca="false">IF(DK21&gt;0,"4"," ")</f>
        <v>4</v>
      </c>
      <c r="DM21" s="10" t="str">
        <f aca="false">IF(DK21&gt;0,"PRE"," ")</f>
        <v>PRE</v>
      </c>
      <c r="DN21" s="9" t="n">
        <v>2.5</v>
      </c>
      <c r="DO21" s="10" t="str">
        <f aca="false">IF(DN21&gt;0,"4"," ")</f>
        <v>4</v>
      </c>
      <c r="DP21" s="10" t="str">
        <f aca="false">IF(DN21&gt;0,"PRE"," ")</f>
        <v>PRE</v>
      </c>
      <c r="DQ21" s="12" t="n">
        <v>3</v>
      </c>
      <c r="DR21" s="12" t="n">
        <v>3</v>
      </c>
      <c r="DS21" s="12" t="str">
        <f aca="false">CONCATENATE(CO21,CU21,DA21,DG21,DM21)</f>
        <v> HIP ASTPRE</v>
      </c>
      <c r="DT21" s="10" t="str">
        <f aca="false" t="array" ref="DT21">_xlfn.IFS(DS21="EME    ","0", DS21=" HIP   ","1", DS21="  MIO  ","2", DS21="   AST ","3", DS21="    PRE","4", DS21="EME   PRE","5", DS21=" HIP  PRE","6", DS21=" HIP AST ","7", DS21="  MIO PRE","8", DS21="  MIOAST ","9", DS21="   ASTPRE","10",DS21=" HIP ASTPRE","11", DS21="  MIOASTPRE","12", DS21="     ","0")</f>
        <v>11</v>
      </c>
      <c r="DU21" s="1" t="s">
        <v>153</v>
      </c>
      <c r="DV21" s="1" t="str">
        <f aca="false" t="array" ref="DV21">_xlfn.IFS(DU21="SI","2", DU21="NO","1")</f>
        <v>2</v>
      </c>
      <c r="DW21" s="10" t="n">
        <v>1.25</v>
      </c>
      <c r="DX21" s="11" t="str">
        <f aca="false">IF(DW21=0,"1","2")</f>
        <v>2</v>
      </c>
      <c r="DY21" s="11" t="str">
        <f aca="false" t="array" ref="DY21">_xlfn.IFS(DW21=0,"0", DW21=0.25, "1", DW21=0.5,"2", DW21=0.75,"3", DW21=1,"4",DW21=1.25,"5", DW21=1.5,"6", DW21=1.75,"7", DW21=2,"8")</f>
        <v>5</v>
      </c>
      <c r="DZ21" s="10" t="n">
        <v>1.75</v>
      </c>
      <c r="EA21" s="11" t="str">
        <f aca="false">IF(DZ21=0,"1","2")</f>
        <v>2</v>
      </c>
      <c r="EB21" s="11" t="str">
        <f aca="false" t="array" ref="EB21">_xlfn.IFS(DZ21=0,"0", DZ21=0.25, "1", DZ21=0.5,"2", DZ21=0.75,"3", DZ21=1,"4",DZ21=1.25,"5", DZ21=1.5,"6", DZ21=1.75,"7", DZ21=2,"8")</f>
        <v>7</v>
      </c>
      <c r="EC21" s="10" t="n">
        <v>0</v>
      </c>
      <c r="ED21" s="10" t="str">
        <f aca="false">IF(EC21=0,"1","2")</f>
        <v>1</v>
      </c>
      <c r="EE21" s="11" t="str">
        <f aca="false" t="array" ref="EE21">_xlfn.IFS(EC21=0,"0", EC21=-0.25, "1", EC21=-0.5,"2", EC21=-0.75,"3", EC21=-1,"4",EC21=-1.25,"5", EC21=-1.5,"6", EC21=-1.75,"7", EC21=-2,"8", EC21=-2.25,"9",EC21=-2.5,"10", EC21=-2.75,"11", EC21=-3,"12", EC21=-3.25,"13", EC21=-3.5,"14", EC21=-3.75,"15",EC21=-4,"16")</f>
        <v>0</v>
      </c>
      <c r="EF21" s="10" t="n">
        <v>0</v>
      </c>
      <c r="EG21" s="10" t="str">
        <f aca="false">IF(EF21=0,"1","2")</f>
        <v>1</v>
      </c>
      <c r="EH21" s="11" t="str">
        <f aca="false" t="array" ref="EH21">_xlfn.IFS(EF21=0,"0", EF21=-0.25, "1", EF21=-0.5,"2", EF21=-0.75,"3", EF21=-1,"4",EF21=-1.25,"5", EF21=-1.5,"6", EF21=-1.75,"7", EF21=-2,"8", EF21=-2.25,"9",EF21=-2.5,"10", EF21=-2.75,"11", EF21=-3,"12", EF21=-3.25,"13", EF21=-3.5,"14", EF21=-3.75,"15",EF21=-4,"16")</f>
        <v>0</v>
      </c>
      <c r="EI21" s="10" t="n">
        <v>-1</v>
      </c>
      <c r="EJ21" s="11" t="str">
        <f aca="false">IF(EI21=0,"1","2")</f>
        <v>2</v>
      </c>
      <c r="EK21" s="11" t="str">
        <f aca="false" t="array" ref="EK21">_xlfn.IFS(EI21=0,"0", EI21=-0.25, "1", EI21=-0.5,"2", EI21=-0.75,"3", EI21=-1,"4",EI21=-1.25,"5", EI21=-1.5,"6", EI21=-1.75,"7", EI21=-2,"8", EI21=-2.25,"9", EI21=-2.25,"9",EI21=-2.5,"10", EI21=-2.75,"11", EI21=-3,"12", EI21=-3.25,"13", EI21=-3.5,"14", EI21=-3.75,"15",EI21=-4,"16", EI21=0.25, "17", EI21=0.5, "18")</f>
        <v>4</v>
      </c>
      <c r="EL21" s="10" t="n">
        <v>-1</v>
      </c>
      <c r="EM21" s="11" t="str">
        <f aca="false">IF(EL21=0,"1","2")</f>
        <v>2</v>
      </c>
      <c r="EN21" s="11" t="str">
        <f aca="false" t="array" ref="EN21">_xlfn.IFS(EL21=0.25,"17",EL21=0.5,"18", EL21=0,"0", EL21=-0.25, "1", EL21=-0.5,"2", EL21=-0.75,"3", EL21=-1,"4",EL21=-1.25,"5", EL21=-1.5,"6", EL21=-1.75,"7", EL21=-2,"8",EL21= -2.25,"9",EL21=-2.5,"10",EL21= -2.75,"11",EL21= -3,"12",EL21= -3.25,"13",EL21= -3.5,"14",EL21= -3.75,"15",EL21=-4,"16")</f>
        <v>4</v>
      </c>
      <c r="EO21" s="10" t="n">
        <v>2.5</v>
      </c>
      <c r="EP21" s="11" t="str">
        <f aca="false">IF(EO21=0,"1","2")</f>
        <v>2</v>
      </c>
      <c r="EQ21" s="11" t="str">
        <f aca="false" t="array" ref="EQ21">_xlfn.IFS(EO21=0,"0", EO21=0.25, "1", EO21=0.5,"2", EO21=0.75,"3", EO21=1,"4",EO21=1.25,"5", EO21=1.5,"6", EO21=1.75,"7", EO21=2,"8", EO21=2.25,"9", EO21=2.25,"9",EO21=2.5,"10", EO21=2.75,"11", EO21=3,"12", EO21=3.25,"13", EO21=3.5,"14", EO21=3.75,"15",EO21=4,"16", EO21=-0.25, "17", bq=-0.5, "18")</f>
        <v>10</v>
      </c>
      <c r="ER21" s="10" t="n">
        <v>2.5</v>
      </c>
      <c r="ES21" s="11" t="str">
        <f aca="false">IF(ER21=0,"1","2")</f>
        <v>2</v>
      </c>
      <c r="ET21" s="11" t="str">
        <f aca="false" t="array" ref="ET21">_xlfn.IFS(ER21=0,"0", ER21=0.25, "1", ER21=0.5,"2", ER21=0.75,"3", ER21=1,"4",ER21=1.25,"5", ER21=1.5,"6", ER21=1.75,"7", ER21=2,"8", ER21=2.25,"9", ER21=2.25,"9",ER21=2.5,"10", ER21=2.75,"11", ER21=3,"12", ER21=3.25,"13", ER21=3.5,"14", ER21=3.75,"15",ER21=4,"16", ER21=-0.25, "17", bq=-0.5, "18")</f>
        <v>10</v>
      </c>
      <c r="EU21" s="36" t="n">
        <v>60</v>
      </c>
      <c r="EV21" s="14" t="str">
        <f aca="false">VLOOKUP(EU21,LEYENDA!$G$2:$H$8,2,TRUE())</f>
        <v>49-60</v>
      </c>
      <c r="EW21" s="14" t="str">
        <f aca="false" t="array" ref="EW21">_xlfn.IFS(EV21="0-5","1", EV21="6-12","2", EV21="13-18","3", EV21="19-24","4", EV21="25-36","5", EV21="37-48","6", EV21="49-60","7")</f>
        <v>7</v>
      </c>
    </row>
    <row r="22" customFormat="false" ht="13.5" hidden="false" customHeight="false" outlineLevel="0" collapsed="false">
      <c r="A22" s="1" t="n">
        <v>6</v>
      </c>
      <c r="B22" s="32" t="n">
        <v>1</v>
      </c>
      <c r="C22" s="33" t="n">
        <v>42167</v>
      </c>
      <c r="D22" s="6"/>
      <c r="E22" s="5" t="str">
        <f aca="false">VLOOKUP(A22,'286'!$A$3:$J$600,10,FALSE())</f>
        <v>BANACLOCH, BERTA</v>
      </c>
      <c r="F22" s="4" t="str">
        <f aca="false">VLOOKUP(A22,'286'!$A$3:$I$1768,3,FALSE())</f>
        <v>BABER</v>
      </c>
      <c r="G22" s="6" t="n">
        <f aca="false">VLOOKUP(A22,'286'!$A$3:$I$1768,4,FALSE())</f>
        <v>28977</v>
      </c>
      <c r="H22" s="7" t="n">
        <f aca="false">YEAR(C22)-YEAR(G22)</f>
        <v>36</v>
      </c>
      <c r="I22" s="1" t="str">
        <f aca="false">VLOOKUP(H22,LEYENDA!$C$2:$D$6,2,TRUE())</f>
        <v>25-40</v>
      </c>
      <c r="J22" s="5" t="str">
        <f aca="false">VLOOKUP(A22,'286'!$A$3:$I$1768,7,FALSE())</f>
        <v>M</v>
      </c>
      <c r="K22" s="8" t="str">
        <f aca="false">VLOOKUP(A22,'286'!$A$3:$I$1768,2,FALSE())</f>
        <v>OD</v>
      </c>
      <c r="L22" s="4" t="str">
        <f aca="false">VLOOKUP(A22,'286'!$A$3:$I$1768,8,FALSE())</f>
        <v>D</v>
      </c>
      <c r="M22" s="4" t="str">
        <f aca="false">VLOOKUP(A22,'286'!$A$3:$I$1768,9,FALSE())</f>
        <v>D</v>
      </c>
      <c r="N22" s="8" t="str">
        <f aca="false">IF(R22=O22, "MISMA","CONTRARIA")</f>
        <v>MISMA</v>
      </c>
      <c r="O22" s="8" t="str">
        <f aca="false" t="array" ref="O22">_xlfn.IFS(L22="D","1", L22="I","2")</f>
        <v>1</v>
      </c>
      <c r="P22" s="8" t="str">
        <f aca="false" t="array" ref="P22">_xlfn.IFS(K22="OD","1", K22="OI","2")</f>
        <v>1</v>
      </c>
      <c r="Q22" s="1" t="str">
        <f aca="false" t="array" ref="Q22">_xlfn.IFS(J22="M","1", J22="H","2")</f>
        <v>1</v>
      </c>
      <c r="R22" s="8" t="str">
        <f aca="false" t="array" ref="R22">_xlfn.IFS(M22="D","1", M22="I","2")</f>
        <v>1</v>
      </c>
      <c r="S22" s="1" t="str">
        <f aca="false" t="array" ref="S22">_xlfn.IFS(N22="CONTRARIA", "1",N22= "MISMA","2")</f>
        <v>2</v>
      </c>
      <c r="T22" s="1" t="str">
        <f aca="false" t="array" ref="T22">_xlfn.IFS(I22="0-12","1", I22="13-24","2", I22="25-40","3", I22="41-60","4", I22="61-100","5")</f>
        <v>3</v>
      </c>
      <c r="U22" s="9" t="n">
        <v>0</v>
      </c>
      <c r="V22" s="1" t="str">
        <f aca="false">IF(U22="","",IF(AND(U22&gt;=-9,U22&lt;=-6.5),"-9 a -6,5",IF(AND(U22&gt;=-6,U22&lt;=-3.5),"-6 a -3,5",IF(AND(U22&gt;=-3,U22&lt;=-1),"-3 a -1",IF(U22=-0.5,"-0,5",IF(AND(U22&gt;=0,U22&lt;=2.5),"0 a 2,5",IF(AND(U22&gt;=3,U22&lt;=5.5),"3 a 5,5",IF(AND(U22&gt;=6,U22&lt;=8.5),"6 a 8,5",IF(AND(U22&gt;=9,U22&lt;=20),"9 a 20","Fuera de rango")))))))))</f>
        <v>0 a 2,5</v>
      </c>
      <c r="W22" s="11" t="n">
        <f aca="false">IF(V22="","",IF(V22="-9 a -6,5",2,IF(V22="-6 a -3,5",3,IF(V22="-3 a -1",4,IF(V22="-0,5","NORMA",IF(V22="0 a 2,5",5,IF(V22="3 a 5,5",6,IF(V22="6 a 8,5",7,IF(V22="9 a 20",8,"Fuera de rango")))))))))</f>
        <v>5</v>
      </c>
      <c r="X22" s="9" t="n">
        <v>10</v>
      </c>
      <c r="Y22" s="10" t="str">
        <f aca="false">IF(X22="","",IF(AND(X22&gt;=0,X22&lt;=4),"0 a 4",IF(AND(X22&gt;=4.5,X22&lt;=8.5),"4,5 a 8,5",IF(X22=9,"9",IF(AND(X22&gt;=9.5,X22&lt;=13),"9,5 a 13",IF(AND(X22&gt;=13.5,X22&lt;=20),"13,5 a 20",IF(AND(X22&gt;=20.5,X22&lt;=35),"20,5 a 35","Fuera de rango")))))))</f>
        <v>9,5 a 13</v>
      </c>
      <c r="Z22" s="11" t="n">
        <f aca="false">IF(Y22="","",IF(Y22="0 a 4",1,IF(Y22="4,5 a 8,5",2,IF(Y22="9","NORMA",IF(Y22="9,5 a 13",3,IF(Y22="13,5 a 20",4,IF(Y22="20,5 a 35",5,"Fuera de rango")))))))</f>
        <v>3</v>
      </c>
      <c r="AA22" s="9" t="n">
        <v>16</v>
      </c>
      <c r="AB22" s="10" t="str">
        <f aca="false">IF(AA22="","",IF(AND(AA22&gt;=0,AA22&lt;=9),"0 a 9",IF(AND(AA22&gt;=9.5,AA22&lt;=18.5),"9,5 a 18,5",IF(AA22=19,"19",IF(AND(AA22&gt;=19.5,AA22&lt;=28),"19,5 a 28",IF(AND(AA22&gt;=28.5,AA22&lt;=40),"28,5 a 40","Fuera de rango"))))))</f>
        <v>9,5 a 18,5</v>
      </c>
      <c r="AC22" s="11" t="n">
        <f aca="false" t="array" ref="AC22">_xlfn.IFS(AB22="","",AB22="0 a 9",1,AB22="9,5 a 18,5",2,AB22="19","NORMA",AB22="19,5 a 28",3,AB22="28,5 a 40",4,TRUE(),"Fuera de rango")</f>
        <v>2</v>
      </c>
      <c r="AD22" s="9" t="n">
        <v>12</v>
      </c>
      <c r="AE22" s="10" t="str">
        <f aca="false">IF(AD22="","",IF(AND(AD22&gt;=-10,AD22&lt;=0),"De -10 a 0",IF(AND(AD22&gt;=0.5,AD22&lt;=9.5),"0,5 a 9,5",IF(AD22=10,"10",IF(AND(AD22&gt;=10.5,AD22&lt;=20),"10,5 a 20",IF(AND(AD22&gt;=20.5,AD22&lt;=40),"20,5 a 40","Fuera de rango"))))))</f>
        <v>10,5 a 20</v>
      </c>
      <c r="AF22" s="12" t="n">
        <f aca="false">IF(AD22="","",IF(AND(AD22&gt;=-10,AD22&lt;=0),1,IF(AND(AD22&gt;=0.5,AD22&lt;=9.5),2,IF(AD22=10,"NORMA",IF(AND(AD22&gt;=10.5,AD22&lt;=20),3,IF(AND(AD22&gt;=20.5,AD22&lt;=40),4,""))))))</f>
        <v>3</v>
      </c>
      <c r="AG22" s="9" t="n">
        <v>9</v>
      </c>
      <c r="AH22" s="11" t="str">
        <f aca="false">IF(AG22="","",IF(AND(AG22&gt;=0,AG22&lt;=4),"0 a 4",IF(AND(AG22&gt;=4.5,AG22&lt;=8.5),"4,5 a 8,5",IF(AG22=9,"9",IF(AND(AG22&gt;=9.5,AG22&lt;=13),"9,5 a 13",IF(AND(AG22&gt;=13.5,AG22&lt;=25),"13,5 a 25","Fuera de rango"))))))</f>
        <v>9</v>
      </c>
      <c r="AI22" s="11" t="str">
        <f aca="false">IF(AH22="","",IF(AH22="0 a 4",1,IF(AH22="4,5 a 8,5",2,IF(AH22="9","NORMA",IF(AH22="9,5 a 13",3,IF(AH22="13,5 a 25",4,""))))))</f>
        <v>NORMA</v>
      </c>
      <c r="AJ22" s="9" t="n">
        <v>3</v>
      </c>
      <c r="AK22" s="10" t="str">
        <f aca="false">IF(AJ22="","",IF(AND(AJ22&gt;=-15,AJ22&lt;=-10.5),"-15 a -10,5",IF(AND(AJ22&gt;=-10,AJ22&lt;=-4),"-10 a -4",IF(AND(AJ22&gt;=-4.5,AJ22&lt;=0),"-4,5 a 0",IF(AND(AJ22&gt;=0.5,AJ22&lt;=4.5),"0,5 a 4,5",IF(AJ22=5,"5",IF(AND(AJ22&gt;=5.5,AJ22&lt;=10),"5,5 a 10",IF(AND(AJ22&gt;=10.5,AJ22&lt;=20),"10,5 a 20","Fuera de rango"))))))))</f>
        <v>0,5 a 4,5</v>
      </c>
      <c r="AL22" s="11" t="n">
        <f aca="false">IF(AK22="","",IF(AK22="-15 a -10,5",1,IF(AK22="-10 a -4",2,IF(AK22="-4,5 a 0",3,IF(AK22="0,5 a 4,5",4,IF(AK22="5","NORMA",IF(AK22="5,5 a 10",5,IF(AK22="10,5 a 20",6,"Error"))))))))</f>
        <v>4</v>
      </c>
      <c r="AM22" s="9" t="n">
        <v>0</v>
      </c>
      <c r="AN22" s="10" t="str">
        <f aca="false">IF(AM22="","",IF(AND(AM22&gt;=-7.5,AM22&lt;=-5.5),"-7,5 a -5,5",IF(AND(AM22&gt;=-5,AM22&lt;=-3),"-5 a -3",IF(AND(AM22&gt;=-2.5,AM22&lt;=-0.5),"-2,5 a -0,5",IF(AM22=0,"0,00",IF(AND(AM22&gt;=0.5,AM22&lt;=2.5),"0,5 a 2,5",IF(AND(AM22&gt;=3,AM22&lt;=5),"3 a 5",IF(AND(AM22&gt;=5.5,AM22&lt;=7.5),"5,5 a 7,5",IF(AND(AM22&gt;=8,AM22&lt;=10),"8 a 10","Fuera de rango")))))))))</f>
        <v>0,00</v>
      </c>
      <c r="AO22" s="11" t="str">
        <f aca="false">IF(AN22="","",IF(AN22="-7,5 a -5,5",1,IF(AN22="-5 a -3",2,IF(AN22="-2,5 a -0,5",3,IF(AN22="0,00","NORMA",IF(AN22="0,5 a 2,5",4,IF(AN22="3 a 5",5,IF(AN22="5,5 a 7,5",6,IF(AN22="8 a 10",7,"Error")))))))))</f>
        <v>NORMA</v>
      </c>
      <c r="AP22" s="9" t="n">
        <v>1</v>
      </c>
      <c r="AQ22" s="10" t="str">
        <f aca="false">IF(AP22="","",IF(AND(AP22&gt;=-20,AP22&lt;=-9.5),"-20 a -9,5",IF(AND(AP22&gt;=-9,AP22&lt;=-6.5),"-9 a -6,5",IF(AP22=-6,"-6",IF(AND(AP22&gt;=-5.5,AP22&lt;=-3),"-5,5 a -3",IF(AND(AP22&gt;=-2.5,AP22&lt;=0),"-2,5 a 0",IF(AND(AP22&gt;=0.5,AP22&lt;=3),"0,5 a 3",IF(AND(AP22&gt;=3.5,AP22&lt;=6),"3,5 a 6",IF(AND(AP22&gt;=6.5,AP22&lt;=9),"6,5 a 9",IF(AND(AP22&gt;=9.5,AP22&lt;=20),"9,5 a 20","Fuera de rango"))))))))))</f>
        <v>0,5 a 3</v>
      </c>
      <c r="AR22" s="11" t="n">
        <f aca="false">IF(AQ22="","",IF(AQ22="-20 a -9,5",1,IF(AQ22="-9 a -6,5",2,IF(AQ22="-6","NORMA",IF(AQ22="-5,5 a -3",3,IF(AQ22="-2,5 a 0",4,IF(AQ22="0,5 a 3",5,IF(AQ22="3,5 a 6",6,IF(AQ22="6,5 a 9",7,IF(AQ22="9,5 a 20",8,""))))))))))</f>
        <v>5</v>
      </c>
      <c r="AS22" s="9" t="n">
        <v>3</v>
      </c>
      <c r="AT22" s="10" t="str">
        <f aca="false">IF(AS22="","",IF(AND(AS22&gt;=-16,AS22&lt;=-14),"-16 a -14",IF(AND(AS22&gt;=-13.5,AS22&lt;=-11.5),"-13,5 a -11,5",IF(AND(AS22&gt;=-11,AS22&lt;=-9),"-11 a -9",IF(AND(AS22&gt;=-8.5,AS22&lt;=-6.5),"-8,5 a -6,5",IF(AND(AS22&gt;=-6,AS22&lt;=-4),"-6 a -4",IF(AND(AS22&gt;=-3.5,AS22&lt;=-1.5),"-3,5 a -1,5",IF(AND(AS22&gt;=-1,AS22&lt;=1),"-1 a 1",IF(AND(AS22&gt;=1.5,AS22&lt;=3.5),"1,5 a 3,5",IF(AND(AS22&gt;=4,AS22&lt;=6),"4 a 6",IF(AND(AS22&gt;=6.5,AS22&lt;=8.5),"6,5 a 8,5",IF(AND(AS22&gt;=9,AS22&lt;=11),"9 a 11",IF(AND(AS22&gt;=11.5,AS22&lt;=13.5),"11,5 a 13,5",IF(AND(AS22&gt;=14,AS22&lt;=16),"14 a 16",IF(AND(AS22&gt;=16.5,AS22&lt;=18.5),"16,5 a 18,5",IF(AND(AS22&gt;=19,AS22&lt;=21),"19 a 21","Fuera de rango"))))))))))))))))</f>
        <v>1,5 a 3,5</v>
      </c>
      <c r="AU22" s="11" t="n">
        <f aca="false" t="array" ref="AU22">IF(AT22="","",_xlfn.IFS(AT22="-16 a -14",1,AT22="-13,5 a -11,5",2,AT22="-11 a -9",3,AT22="-8,5 a -6,5",4,AT22="-6 a -4",5,AT22="-3,5 a -1,5",6,AT22="-1 a 1",7,AT22="1,5 a 3,5",8,AT22="4 a 6","NORMA",AT22="6,5 a 8,5",9,AT22="9 a 11",10,AT22="11,5 a 13,5",11,AT22="14 a 16",12,AT22="16,5 a 18,5",13,AT22="19 a 21",14,TRUE(),""))</f>
        <v>8</v>
      </c>
      <c r="AV22" s="9" t="n">
        <v>1.25</v>
      </c>
      <c r="AW22" s="10" t="str">
        <f aca="false">IF(AV22="","",IF(AND(AV22&gt;=-1,AV22&lt;=-0.5),"-1 a -0,5",IF(AND(AV22&gt;-0.5,AV22&lt;=0),"De -0,5 a 0",IF(AND(AV22&gt;=0.25,AV22&lt;=0.75),"0,25 a 0,75",IF(AND(AV22&gt;=1,AV22&lt;=1.5),"1 a 1,5",IF(AND(AV22&gt;=1.75,AV22&lt;=2.25),"1,75 a 2,25",IF(AND(AV22&gt;=2.5,AV22&lt;=3),"2,5 a 3",IF(AND(AV22&gt;=3.25,AV22&lt;=3.75),"3,25 a 3,75","Fuera de rango"))))))))</f>
        <v>1 a 1,5</v>
      </c>
      <c r="AX22" s="11" t="n">
        <f aca="false">IF(AW22="","",IF(OR(AW22="-1 a -0,5",AW22="-1 a -0.5"),1,IF(OR(AW22="De -0,5 a 0",AW22="-0,5 a 0",AW22="De -0.5 a 0"),2,IF(OR(AW22="0,25 a 0,75",AW22="0.25 a 0.75"),"NORMA",IF(OR(AW22="1 a 1,5",AW22="1 a 1.5"),3,IF(OR(AW22="1,75 a 2,25",AW22="1.75 a 2.25"),4,IF(OR(AW22="2,5 a 3",AW22="2.5 a 3"),5,IF(OR(AW22="3,25 a 3,75",AW22="3.25 a 3.75"),6,""))))))))</f>
        <v>3</v>
      </c>
      <c r="AY22" s="9" t="n">
        <v>-0.5</v>
      </c>
      <c r="AZ22" s="10" t="str">
        <f aca="false">IF(AY22="","",IF(AND(AY22&gt;=-20,AY22&lt;=-9.5),"-20 a -9,5",IF(AND(AY22&gt;=-9,AY22&lt;=-6.5),"-9 a -6,5",IF(AY22=-6,"-6",IF(AND(AY22&gt;=-5.5,AY22&lt;=-3),"-5,5 a -3",IF(AND(AY22&gt;=-2.5,AY22&lt;=0),"-2,5 a 0",IF(AND(AY22&gt;=0.5,AY22&lt;=3),"0,5 a 3",IF(AND(AY22&gt;=3.5,AY22&lt;=6),"3,5 a 6","Fuera de rango"))))))))</f>
        <v>-2,5 a 0</v>
      </c>
      <c r="BA22" s="11" t="n">
        <f aca="false">IF(AZ22="","",IF(AZ22="-20 a -9,5",1,IF(AZ22="-9 a -6,5",2,IF(AZ22="-6","NORMA",IF(AZ22="-5,5 a -3",3,IF(AZ22="-2,5 a 0",4,IF(AZ22="0,5 a 3",5,IF(AZ22="3,5 a 6",6,""))))))))</f>
        <v>4</v>
      </c>
      <c r="BB22" s="9" t="n">
        <v>12</v>
      </c>
      <c r="BC22" s="10" t="str">
        <f aca="false" t="array" ref="BC22">IF(BB22="","",_xlfn.IFS(AND(BB22&gt;=0,BB22&lt;=2),"0 a 2",AND(BB22&gt;=2.5,BB22&lt;=4.5),"2,5 a 4,5",AND(BB22&gt;=5,BB22&lt;=7),"5 a 7",AND(BB22&gt;=7.5,BB22&lt;=9.5),"7,5 a 9,5",AND(BB22&gt;=10,BB22&lt;=12),"10 a 12",AND(BB22&gt;=12.5,BB22&lt;=14.5),"12,5 a 14,5",BB22=15,"15",AND(BB22&gt;=15.5,BB22&lt;=17.5),"15,5 a 17,5",AND(BB22&gt;=18,BB22&lt;=20),"18 a 20",AND(BB22&gt;=20.5,BB22&lt;=22.5),"20,5 a 22,5",AND(BB22&gt;=23,BB22&lt;=25),"23 a 25",TRUE(),"Fuera de rango"))</f>
        <v>10 a 12</v>
      </c>
      <c r="BD22" s="11" t="n">
        <f aca="false" t="array" ref="BD22">IF(BC22="","",_xlfn.IFS(BC22="0 a 2",1,BC22="2,5 a 4,5",2,BC22="5 a 7",3,BC22="7,5 a 9,5",4,BC22="10 a 12",5,BC22="12,5 a 14,5",6,BC22="15","NORMA",BC22="15,5 a 17,5",7,BC22="18 a 20",8,BC22="20,5 a 22,5",9,BC22="23 a 25",10,TRUE(),"Fuera de rango"))</f>
        <v>5</v>
      </c>
      <c r="BE22" s="9" t="n">
        <v>20</v>
      </c>
      <c r="BF22" s="10" t="str">
        <f aca="false">IF(BE22="","",IF(AND(BE22&gt;=-20,BE22&lt;=-10),"-20 a -10",IF(AND(BE22&gt;=-9.5,BE22&lt;=0.5),"-9,5 a 0,5",IF(AND(BE22&gt;=1,BE22&lt;=11),"1 a 11",IF(AND(BE22&gt;=11.5,BE22&lt;=20.5),"11,5 a 20,5",IF(BE22=21,"21",IF(AND(BE22&gt;=21.5,BE22&lt;=31.5),"21,5 a 31,5",IF(AND(BE22&gt;=32,BE22&lt;=42),"32 a 42","Fuera de rango"))))))))</f>
        <v>11,5 a 20,5</v>
      </c>
      <c r="BG22" s="11" t="n">
        <f aca="false">IF(BF22="","",IF(BF22="-20 a -10",1,IF(BF22="-9,5 a 0,5",2,IF(BF22="1 a 11",3,IF(BF22="11,5 a 20,5",4,IF(BF22="21","NORMA",IF(BF22="21,5 a 31,5",5,IF(BF22="32 a 42",6,""))))))))</f>
        <v>4</v>
      </c>
      <c r="BH22" s="9" t="n">
        <v>9</v>
      </c>
      <c r="BI22" s="10" t="str">
        <f aca="false">IF(BH22="","",IF(AND(BH22&gt;=-20,BH22&lt;=-15),"-20 a -15",IF(AND(BH22&gt;=-14.5,BH22&lt;=-9.5),"-14,5 a -9,5",IF(AND(BH22&gt;=-9,BH22&lt;=-4),"-9 a -4",IF(AND(BH22&gt;=-3.5,BH22&lt;=2.5),"-3,5 a 2,5",IF(AND(BH22&gt;=3,BH22&lt;=8),"3 a 8",IF(AND(BH22&gt;=8.5,BH22&lt;=14.5),"8,5 a 14,5",IF(BH22=15,"15",IF(AND(BH22&gt;=15.5,BH22&lt;=20.5),"15,5 a 20,5",IF(AND(BH22&gt;=21,BH22&lt;=26),"21 a 26","Fuera de rango"))))))))))</f>
        <v>8,5 a 14,5</v>
      </c>
      <c r="BJ22" s="11" t="n">
        <f aca="false">IF(BI22="","",IF(BI22="-20 a -15",1,IF(BI22="-14,5 a -9,5",2,IF(BI22="-9 a -4",3,IF(BI22="-3,5 a 2,5",4,IF(BI22="3 a 8",5,IF(BI22="8,5 a 14,5",6,IF(BI22="15","NORMA",IF(BI22="15,5 a 20,5",7,IF(BI22="21 a 26",8,IF(BI22="26,5 a 31,5",9,"")))))))))))</f>
        <v>6</v>
      </c>
      <c r="BK22" s="9" t="n">
        <v>7</v>
      </c>
      <c r="BL22" s="10" t="str">
        <f aca="false">IF(BK22="","",IF(AND(BK22&gt;=0,BK22&lt;=2),"0 - 2",IF(AND(BK22&gt;=2.5,BK22&lt;=4.5),"2,5 - 4,5",IF(AND(BK22&gt;=5,BK22&lt;=7),"5 - 7",IF(AND(BK22&gt;=7.5,BK22&lt;=9.5),"7,5 - 9,5",IF(AND(BK22&gt;=10,BK22&lt;=12),"10 - 12",IF(AND(BK22&gt;=12.5,BK22&lt;=13.5),"12,5 - 13,5",IF(BK22=14,"14",IF(AND(BK22&gt;=14.5,BK22&lt;=16.5),"14,5 - 16,5",IF(AND(BK22&gt;=17,BK22&lt;=19),"17 - 19",IF(AND(BK22&gt;=19.5,BK22&lt;=21.5),"19,5 - 21,5",IF(AND(BK22&gt;=22,BK22&lt;=24),"22 - 24",IF(AND(BK22&gt;=24.5,BK22&lt;=26.5),"24,5 - 26,5",IF(AND(BK22&gt;=27,BK22&lt;=29),"27 - 29",IF(AND(BK22&gt;=29.5,BK22&lt;=30),"29,5 - 30","Fuera de rango")))))))))))))))</f>
        <v>5 - 7</v>
      </c>
      <c r="BM22" s="11" t="n">
        <f aca="false">IF(BL22="","",IF(BL22="0 - 2",1,IF(BL22="2,5 - 4,5",2,IF(BL22="5 - 7",3,IF(BL22="7,5 - 9,5",4,IF(BL22="10 - 12",5,IF(BL22="12,5 - 13,5",6,IF(BL22="14","NORMA",IF(BL22="14,5 - 16,5",7,IF(BL22="17 - 19",8,IF(BL22="19,5 - 21,5",9,IF(BL22="22 - 24",10,IF(BL22="24,5 - 26,5",11,IF(BL22="27 - 29",12,IF(BL22="29,5 - 30",13,"")))))))))))))))</f>
        <v>3</v>
      </c>
      <c r="BN22" s="9" t="n">
        <v>14</v>
      </c>
      <c r="BO22" s="10" t="str">
        <f aca="false">IF(BN22="","",IF(AND(BN22&gt;=-20,BN22&lt;=-10),"-20 a -10",IF(AND(BN22&gt;=-9.5,BN22&lt;=0.5),"-9,5 a 0,5",IF(AND(BN22&gt;=1,BN22&lt;=11),"1 a 11",IF(AND(BN22&gt;=11.5,BN22&lt;=21.5),"11,5 a 21,5",IF(BN22=22,"22",IF(AND(BN22&gt;=22.5,BN22&lt;=32.5),"22,5 a 32,5",IF(AND(BN22&gt;=33,BN22&lt;=43),"33 a 43","Fuera de rango"))))))))</f>
        <v>11,5 a 21,5</v>
      </c>
      <c r="BP22" s="11" t="n">
        <f aca="false">IF(BO22="","",IF(BO22="-20 a -10",1,IF(BO22="-9,5 a 0,5",2,IF(BO22="1 a 11",3,IF(BO22="11,5 a 21,5",4,IF(BO22="22","NORMA",IF(BO22="22,5 a 32,5",5,IF(BO22="33 a 43",6,""))))))))</f>
        <v>4</v>
      </c>
      <c r="BQ22" s="9" t="n">
        <v>2</v>
      </c>
      <c r="BR22" s="10" t="str">
        <f aca="false">IF(BQ22="","",IF(AND(BQ22&gt;=-20,BQ22&lt;=-15),"-20 a -15",IF(AND(BQ22&gt;=-14.5,BQ22&lt;=-9.5),"-14,5 a -9,5",IF(AND(BQ22&gt;=-9,BQ22&lt;=-4),"-9 a -4",IF(AND(BQ22&gt;=-3.5,BQ22&lt;=2.5),"-3,5 a 2,5",IF(AND(BQ22&gt;=3,BQ22&lt;=8),"3 a 8",IF(AND(BQ22&gt;=8.5,BQ22&lt;=13.5),"8,5 a 13,5",IF(AND(BQ22&gt;=14,BQ22&lt;=17.5),"14 a 17,5",IF(BQ22=18,"18",IF(AND(BQ22&gt;=18.5,BQ22&lt;=23.5),"18,5 a 23,5",IF(AND(BQ22&gt;=24,BQ22&lt;=29),"24 a 29",IF(AND(BQ22&gt;=29.5,BQ22&lt;=34.5),"29,5 a 34,5",IF(AND(BQ22&gt;=35,BQ22&lt;=40),"35 a 40","Fuera de rango")))))))))))))</f>
        <v>-3,5 a 2,5</v>
      </c>
      <c r="BS22" s="11" t="n">
        <f aca="false">IF(BR22="","",IF(BR22="-20 a -15",1,IF(BR22="-14,5 a -9,5",2,IF(BR22="-9 a -4",3,IF(BR22="-3,5 a 2,5",4,IF(BR22="3 a 8",5,IF(BR22="8,5 a 13,5",6,IF(BR22="14 a 17,5",7,IF(BR22="18","NORMA",IF(BR22="18,5 a 23,5",8,IF(BR22="24 a 29",9,IF(BR22="29,5 a 34,5",10,IF(BR22="35 a 40",11,"")))))))))))))</f>
        <v>4</v>
      </c>
      <c r="BT22" s="9" t="n">
        <v>0</v>
      </c>
      <c r="BU22" s="10" t="str">
        <f aca="false">IF(BT22="","",IF(AND(BT22&gt;=-20,BT22&lt;=-18),"-20 a -18",IF(AND(BT22&gt;=-17.5,BT22&lt;=-15.5),"-17,5 a -15,5",IF(AND(BT22&gt;=-15,BT22&lt;=-13),"-15 a -13",IF(AND(BT22&gt;=-12.5,BT22&lt;=-10.5),"-12,5 a -10,5",IF(AND(BT22&gt;=-10,BT22&lt;=-8),"-10 a -8",IF(AND(BT22&gt;=-7.5,BT22&lt;=-5.5),"-7,5 a -5,5",IF(AND(BT22&gt;=-5,BT22&lt;=-3),"-5 a -3",IF(AND(BT22&gt;=-2.5,BT22&lt;=-0.5),"-2,5 a -0,5",IF(BT22=0,"0",IF(AND(BT22&gt;=0.5,BT22&lt;=2.5),"0,5 a 2,5",IF(AND(BT22&gt;=3,BT22&lt;=5),"3 a 5",IF(AND(BT22&gt;=5.5,BT22&lt;=7.5),"5,5 a 7,5",IF(AND(BT22&gt;=8,BT22&lt;=10),"8 a 10",IF(AND(BT22&gt;=10.5,BT22&lt;=12.5),"10,5 a 12,5",IF(AND(BT22&gt;=13,BT22&lt;=15),"13 a 15",IF(AND(BT22&gt;=15.5,BT22&lt;=17.5),"15,5 a 17,5",IF(AND(BT22&gt;=18,BT22&lt;=20),"18 a 20","Fuera de rango"))))))))))))))))))</f>
        <v>0</v>
      </c>
      <c r="BV22" s="11" t="str">
        <f aca="false">IF(BT22="","",IF(BT22=0,"NORMA",IF(AND(BT22&gt;=-20,BT22&lt;=-18),2,IF(AND(BT22&gt;=-17.5,BT22&lt;=-15.5),2,IF(AND(BT22&gt;=-15,BT22&lt;=-13),3,IF(AND(BT22&gt;=-12.5,BT22&lt;=-10.5),4,IF(AND(BT22&gt;=-10,BT22&lt;=-8),5,IF(AND(BT22&gt;=-7.5,BT22&lt;=-5.5),6,IF(AND(BT22&gt;=-5,BT22&lt;=-3),7,IF(AND(BT22&gt;=-2.5,BT22&lt;=-0.5),8,IF(AND(BT22&gt;=0.5,BT22&lt;=2.5),9,IF(AND(BT22&gt;=3,BT22&lt;=5),10,IF(AND(BT22&gt;=5.5,BT22&lt;=7.5),11,IF(AND(BT22&gt;=8,BT22&lt;=10),12,IF(AND(BT22&gt;=10.5,BT22&lt;=12.5),13,IF(AND(BT22&gt;=13,BT22&lt;=15),14,IF(AND(BT22&gt;=15.5,BT22&lt;=17.5),15,IF(AND(BT22&gt;=18,BT22&lt;=20),16,"Fuera de rango"))))))))))))))))))</f>
        <v>NORMA</v>
      </c>
      <c r="BW22" s="9" t="n">
        <v>-3</v>
      </c>
      <c r="BX22" s="10" t="n">
        <f aca="false">18.5- (0.3*H22)</f>
        <v>7.7</v>
      </c>
      <c r="BY22" s="10" t="n">
        <f aca="false">(BW22)-(BX22)</f>
        <v>-10.7</v>
      </c>
      <c r="BZ22" s="10" t="str">
        <f aca="false">IF(BY22="","",IF(BY22&lt;-27.5,"De -30 a -28",IF(BY22&lt;-25,"De -27,5 a -25,5",IF(BY22&lt;-22.5,"De -25 a -23",IF(BY22&lt;-20,"De -22,5 a -20,5",IF(BY22&lt;-17.5,"De -20 a -18",IF(BY22&lt;-15,"De -17,5 a -15,5",IF(BY22&lt;-12.5,"De -15 a -13",IF(BY22&lt;-10,"De -12,5 a -10,5",IF(BY22&lt;-7.5,"De -10 a -8",IF(BY22&lt;-5,"De -7,5 a -5,5",IF(BY22&lt;-2.5,"De -5 a -3",IF(BY22&lt;0,"De -2,5 a -0,5",IF(BY22&lt;2.5,"De 0 a 2",IF(BY22&lt;5,"De 2,5 a 4,5",IF(BY22&lt;7.5,"De 5 a 7",IF(BY22&lt;10,"De 7,5 a 9,5",IF(BY22&lt;12.5,"De 10 a 12",IF(BY22&lt;15,"De 12,5 a 14,5",IF(BY22&lt;17.5,"De 15 a 17",IF(BY22&lt;20,"De 17,5 a 19,5",IF(BY22&lt;22.5,"De 20 a 22",IF(BY22&lt;25,"De 22,5 a 24,5",IF(BY22&lt;27.5,"De 25 a 27","De 27,5 a 30"))))))))))))))))))))))))</f>
        <v>De -12,5 a -10,5</v>
      </c>
      <c r="CA22" s="12" t="n">
        <f aca="false">IF(BY22="","",IF(BY22&lt;=-28,1,IF(BY22&lt;=-25.5,2,IF(BY22&lt;=-23,3,IF(BY22&lt;=-20.5,4,IF(BY22&lt;=-18,5,IF(BY22&lt;=-15.5,6,IF(BY22&lt;=-13,7,IF(BY22&lt;=-10.5,8,IF(BY22&lt;=-8,9,IF(BY22&lt;=-5.5,10,IF(BY22&lt;=-3,11,IF(BY22&lt;=-0.5,12,IF(BY22&lt;=2,13,IF(BY22&lt;=4.5,14,IF(BY22&lt;=7,15,IF(BY22&lt;=9.5,16,IF(BY22&lt;=12,17,IF(BY22&lt;=14.5,18,IF(BY22&lt;=17,19,IF(BY22&lt;=19.5,20,IF(BY22&lt;=22,21,IF(BY22&lt;=24.5,22,IF(BY22&lt;=27,23,IF(BY22&lt;=30,24,"Fuera de rango")))))))))))))))))))))))))</f>
        <v>8</v>
      </c>
      <c r="CB22" s="9" t="n">
        <v>-2.75</v>
      </c>
      <c r="CC22" s="10" t="n">
        <f aca="false">18.5- (0.3*H22)</f>
        <v>7.7</v>
      </c>
      <c r="CD22" s="10" t="n">
        <f aca="false">(CB22)-(CC22)</f>
        <v>-10.45</v>
      </c>
      <c r="CE22" s="10" t="str">
        <f aca="false">IF(CD22="","",IF(CD22&lt;-27.5,"De -30 a -28",IF(CD22&lt;-25,"De -27,5 a -25,5",IF(CD22&lt;-22.5,"De -25 a -23",IF(CD22&lt;-20,"De -22,5 a -20,5",IF(CD22&lt;-17.5,"De -20 a -18",IF(CD22&lt;-15,"De -17,5 a -15,5",IF(CD22&lt;-12.5,"De -15 a -13",IF(CD22&lt;-10,"De -12,5 a -10,5",IF(CD22&lt;-7.5,"De -10 a -8",IF(CD22&lt;-5,"De -7,5 a -5,5",IF(CD22&lt;-2.5,"De -5 a -3",IF(CD22&lt;0,"De -2,5 a -0,5",IF(CD22&lt;=2,"De 0 a 2",IF(CD22&lt;=4.5,"De 2,5 a 4,5",IF(CD22&lt;=7,"De 5 a 7",IF(CD22&lt;=9.5,"De 7,5 a 9,5",IF(CD22&lt;=12,"De 10 a 12",IF(CD22&lt;=14.5,"De 12,5 a 14,5",IF(CD22&lt;=17,"De 15 a 17",IF(CD22&lt;=19.5,"De 17,5 a 19,5",IF(CD22&lt;=22,"De 20 a 22",IF(CD22&lt;=24.5,"De 22,5 a 24,5",IF(CD22&lt;=27,"De 25 a 27","De 27,5 a 30"))))))))))))))))))))))))</f>
        <v>De -12,5 a -10,5</v>
      </c>
      <c r="CF22" s="12" t="n">
        <f aca="false">IF(CD22="","",IF(CD22&lt;-27.5,1,IF(CD22&lt;-25,2,IF(CD22&lt;-22.5,3,IF(CD22&lt;-20,4,IF(CD22&lt;-17.5,5,IF(CD22&lt;-15,6,IF(CD22&lt;-12.5,7,IF(CD22&lt;-10,8,IF(CD22&lt;-7.5,9,IF(CD22&lt;-5,10,IF(CD22&lt;-2.5,11,IF(CD22&lt;0,12,IF(CD22&lt;2.5,13,IF(CD22&lt;5,14,IF(CD22&lt;7.5,15,IF(CD22&lt;10,16,IF(CD22&lt;12.5,17,IF(CD22&lt;15,18,IF(CD22&lt;17.5,19,IF(CD22&lt;20,20,IF(CD22&lt;22.5,21,IF(CD22&lt;25,22,IF(CD22&lt;27.5,23,24))))))))))))))))))))))))</f>
        <v>8</v>
      </c>
      <c r="CG22" s="9" t="n">
        <v>-3.25</v>
      </c>
      <c r="CH22" s="10" t="str">
        <f aca="false">IF(CG22="","",IF(AND(CG22&gt;=-10,CG22&lt;=-9.5),"-10 a -9,5",IF(AND(CG22&gt;-9.5,CG22&lt;=-8.5),"-9 a -8,5",IF(AND(CG22&gt;-8.5,CG22&lt;=-7.5),"-8 a -7,5",IF(AND(CG22&gt;-7.5,CG22&lt;=-6.5),"-7 a -6,5",IF(AND(CG22&gt;-6.5,CG22&lt;=-5.5),"-6 a -5,5",IF(AND(CG22&gt;-5.5,CG22&lt;=-4.5),"-5 a -4,5",IF(AND(CG22&gt;-4.5,CG22&lt;=-3.5),"-4 a -3,5",IF(AND(CG22&gt;-3.5,CG22&lt;=-2.5),"-3 a -2,5",IF(CG22=-2.25,"-2,25",IF(AND(CG22&gt;-2.5,CG22&lt;=-1.5),"-2 a -1,5",IF(AND(CG22&gt;-1.5,CG22&lt;=-0.5),"-1 a -0,5",IF(AND(CG22&gt;-0.5,CG22&lt;=0.5),"0 a 0,5",IF(AND(CG22&gt;0.5,CG22&lt;=1.5),"1 a 1,5",IF(AND(CG22&gt;1.5,CG22&lt;=2.5),"2 a 2,5",IF(AND(CG22&gt;2.5,CG22&lt;=3.5),"3 a 3,5",IF(AND(CG22&gt;3.5,CG22&lt;=4.5),"4 a 4,5",IF(AND(CG22&gt;4.5,CG22&lt;=5.5),"5 a 5,5",IF(AND(CG22&gt;5.5,CG22&lt;=6.5),"6 a 6,5",IF(AND(CG22&gt;6.5,CG22&lt;=7.5),"7 a 7,5",IF(AND(CG22&gt;7.5,CG22&lt;=8.5),"8 a 8,5",IF(AND(CG22&gt;8.5,CG22&lt;=9.5),"9 a 9,5",IF(CG22&gt;=10,"10","Fuera de rango")))))))))))))))))))))))</f>
        <v>-3 a -2,5</v>
      </c>
      <c r="CI22" s="11" t="n">
        <f aca="false">IF(CG22="","",IF(CG22=-2.25,"NORMA",IF(CG22&lt;=-9.5,1,IF(CG22&lt;=-8.5,2,IF(CG22&lt;=-7.5,3,IF(CG22&lt;=-6.5,4,IF(CG22&lt;=-5.5,5,IF(CG22&lt;=-4.5,6,IF(CG22&lt;=-3.5,7,IF(CG22&lt;=-2.5,8,IF(CG22&lt;=-1.5,9,IF(CG22&lt;=-0.5,10,IF(CG22&lt;=0.5,11,IF(CG22&lt;=1.5,12,IF(CG22&lt;=2.5,13,IF(CG22&lt;=3.5,14,IF(CG22&lt;=4.5,15,IF(CG22&lt;=5.5,16,IF(CG22&lt;=6.5,17,IF(CG22&lt;=7.5,18,IF(CG22&lt;=8.5,19,IF(CG22&lt;=9.5,20,IF(CG22=10,21,"Fuera de rango")))))))))))))))))))))))</f>
        <v>8</v>
      </c>
      <c r="CJ22" s="9" t="n">
        <v>2.5</v>
      </c>
      <c r="CK22" s="10" t="str">
        <f aca="false">IF(CJ22="","",IF(AND(CJ22&gt;=-6,CJ22&lt;=-5.5),"-6 a -5,5",IF(AND(CJ22&gt;-5.5,CJ22&lt;=-4.5),"-5 a -4,5",IF(AND(CJ22&gt;-4.5,CJ22&lt;=-3.5),"-4 a -3,5",IF(AND(CJ22&gt;-3.5,CJ22&lt;=-2.5),"-3 a -2,5",IF(AND(CJ22&gt;-2.5,CJ22&lt;=-1.5),"-2 a -1,5",IF(AND(CJ22&gt;-1.5,CJ22&lt;=-0.5),"-1 a -0,5",IF(AND(CJ22&gt;-0.5,CJ22&lt;=0.5),"0 a 0,5",IF(AND(CJ22&gt;0.5,CJ22&lt;=1.5),"1 a 1,5",IF(AND(CJ22&gt;1.5,CJ22&lt;2.5),"2",IF(AND(CJ22&gt;=2.5,CJ22&lt;=3),"2,5 a 3",IF(AND(CJ22&gt;3,CJ22&lt;=4),"3,5 a 4",IF(AND(CJ22&gt;4,CJ22&lt;=5),"4,5 a 5",IF(AND(CJ22&gt;5,CJ22&lt;=6),"5,5 a 6",IF(AND(CJ22&gt;6,CJ22&lt;=7),"6,5 a 7",IF(AND(CJ22&gt;7,CJ22&lt;=8),"7,5 a 8",IF(AND(CJ22&gt;8,CJ22&lt;=9.5),"8,5 a 9,5",IF(CJ22=10,"10","Fuera de rango"))))))))))))))))))</f>
        <v>2,5 a 3</v>
      </c>
      <c r="CL22" s="11" t="n">
        <f aca="false">IF(CK22="","",IF(OR(CK22="-6 a -5,5",CK22="-6 - -5,5"),1,IF(OR(CK22="-5 a -4,5",CK22="-5 - -4,5"),2,IF(OR(CK22="-4 a -3,5",CK22="-4 - -3,5"),3,IF(OR(CK22="-3 a -2,5",CK22="-3 - -2,5"),4,IF(OR(CK22="-2 a -1,5",CK22="-2 - -1,5"),5,IF(OR(CK22="-1 a -0,5",CK22="-1 - -0,5"),6,IF(OR(CK22="0 a 0,5",CK22="0 - 0,5"),7,IF(OR(CK22="1 a 1,5",CK22="1 - 1,5"),8,IF(CK22="2","NORMA",IF(OR(CK22="2,5 a 3",CK22="2,5 - 3"),9,IF(OR(CK22="3,5 a 4",CK22="3,5 - 4"),10,IF(OR(CK22="4,5 a 5",CK22="4,5 - 5"),11,IF(OR(CK22="5,5 a 6",CK22="5,5 - 6"),12,IF(OR(CK22="6,5 a 7",CK22="6,5 - 7"),13,IF(OR(CK22="7,5 a 8",CK22="7,5 - 8"),14,IF(OR(CK22="8,5 a 9",CK22="8,5 - 9,5",CK22="9 a 9,5"),15,IF(CK22="10",15,IF(OR(CK22="0,5 a 1",CK22="0,5 - 1"),7,"Fuera de rango")))))))))))))))))))</f>
        <v>9</v>
      </c>
      <c r="CM22" s="10" t="n">
        <v>0</v>
      </c>
      <c r="CN22" s="10" t="str">
        <f aca="false">IF(CM22=0,"0", " ")</f>
        <v>0</v>
      </c>
      <c r="CO22" s="10" t="str">
        <f aca="false">IF(CM22&gt;0,"EME"," ")</f>
        <v> </v>
      </c>
      <c r="CP22" s="10" t="n">
        <v>0</v>
      </c>
      <c r="CQ22" s="10" t="str">
        <f aca="false">IF(CP22&gt;0,"0", " ")</f>
        <v> </v>
      </c>
      <c r="CR22" s="10" t="str">
        <f aca="false">IF(CP22&gt;0,"EME"," ")</f>
        <v> </v>
      </c>
      <c r="CS22" s="9" t="n">
        <v>0</v>
      </c>
      <c r="CT22" s="10" t="str">
        <f aca="false">IF(CS22&gt;0,"1", " ")</f>
        <v> </v>
      </c>
      <c r="CU22" s="10" t="str">
        <f aca="false">IF(CS22&gt;0,"HIP"," ")</f>
        <v> </v>
      </c>
      <c r="CV22" s="9" t="n">
        <v>0</v>
      </c>
      <c r="CW22" s="10" t="str">
        <f aca="false">IF(CV22&gt;0,"1", " ")</f>
        <v> </v>
      </c>
      <c r="CX22" s="10" t="str">
        <f aca="false">IF(CV22&gt;0,"HIP"," ")</f>
        <v> </v>
      </c>
      <c r="CY22" s="9" t="n">
        <v>0</v>
      </c>
      <c r="CZ22" s="11" t="str">
        <f aca="false">IF(CY22&lt;0,"2"," ")</f>
        <v> </v>
      </c>
      <c r="DA22" s="11" t="str">
        <f aca="false">IF(CY22&lt;0,"MIO"," ")</f>
        <v> </v>
      </c>
      <c r="DB22" s="9" t="n">
        <v>0</v>
      </c>
      <c r="DC22" s="11" t="str">
        <f aca="false">IF(DB22&lt;0,"2"," ")</f>
        <v> </v>
      </c>
      <c r="DD22" s="11" t="str">
        <f aca="false">IF(DB22&lt;0,"MIO"," ")</f>
        <v> </v>
      </c>
      <c r="DE22" s="9" t="n">
        <v>0</v>
      </c>
      <c r="DF22" s="11" t="str">
        <f aca="false">IF(DE22&lt;0,"3"," ")</f>
        <v> </v>
      </c>
      <c r="DG22" s="11" t="str">
        <f aca="false">IF(DE22&lt;0,"AST"," ")</f>
        <v> </v>
      </c>
      <c r="DH22" s="9" t="n">
        <v>0</v>
      </c>
      <c r="DI22" s="11" t="str">
        <f aca="false">IF(DH22&lt;0,"3"," ")</f>
        <v> </v>
      </c>
      <c r="DJ22" s="11" t="str">
        <f aca="false">IF(DH22&lt;0,"AST"," ")</f>
        <v> </v>
      </c>
      <c r="DK22" s="9" t="n">
        <v>0.5</v>
      </c>
      <c r="DL22" s="10" t="str">
        <f aca="false">IF(DK22&gt;0,"4"," ")</f>
        <v>4</v>
      </c>
      <c r="DM22" s="10" t="str">
        <f aca="false">IF(DK22&gt;0,"PRE"," ")</f>
        <v>PRE</v>
      </c>
      <c r="DN22" s="9" t="n">
        <v>0.5</v>
      </c>
      <c r="DO22" s="10" t="str">
        <f aca="false">IF(DN22&gt;0,"4"," ")</f>
        <v>4</v>
      </c>
      <c r="DP22" s="10" t="str">
        <f aca="false">IF(DN22&gt;0,"PRE"," ")</f>
        <v>PRE</v>
      </c>
      <c r="DQ22" s="12" t="n">
        <v>1</v>
      </c>
      <c r="DR22" s="12" t="n">
        <v>1</v>
      </c>
      <c r="DS22" s="12" t="str">
        <f aca="false">CONCATENATE(CO22,CU22,DA22,DG22,DM22)</f>
        <v>    PRE</v>
      </c>
      <c r="DT22" s="10" t="str">
        <f aca="false" t="array" ref="DT22">_xlfn.IFS(DS22="EME    ","0", DS22=" HIP   ","1", DS22="  MIO  ","2", DS22="   AST ","3", DS22="    PRE","4", DS22="EME   PRE","5", DS22=" HIP  PRE","6", DS22=" HIP AST ","7", DS22="  MIO PRE","8", DS22="  MIOAST ","9", DS22="   ASTPRE","10",DS22=" HIP ASTPRE","11", DS22="  MIOASTPRE","12", DS22="     ","0")</f>
        <v>4</v>
      </c>
      <c r="DU22" s="1" t="s">
        <v>153</v>
      </c>
      <c r="DV22" s="1" t="str">
        <f aca="false" t="array" ref="DV22">_xlfn.IFS(DU22="SI","2", DU22="NO","1")</f>
        <v>2</v>
      </c>
      <c r="DW22" s="10" t="n">
        <v>0</v>
      </c>
      <c r="DX22" s="11" t="str">
        <f aca="false">IF(DW22=0,"1","2")</f>
        <v>1</v>
      </c>
      <c r="DY22" s="11" t="str">
        <f aca="false" t="array" ref="DY22">_xlfn.IFS(DW22=0,"0", DW22=0.25, "1", DW22=0.5,"2", DW22=0.75,"3", DW22=1,"4",DW22=1.25,"5", DW22=1.5,"6", DW22=1.75,"7", DW22=2,"8")</f>
        <v>0</v>
      </c>
      <c r="DZ22" s="10" t="n">
        <v>0</v>
      </c>
      <c r="EA22" s="11" t="str">
        <f aca="false">IF(DZ22=0,"1","2")</f>
        <v>1</v>
      </c>
      <c r="EB22" s="11" t="str">
        <f aca="false" t="array" ref="EB22">_xlfn.IFS(DZ22=0,"0", DZ22=0.25, "1", DZ22=0.5,"2", DZ22=0.75,"3", DZ22=1,"4",DZ22=1.25,"5", DZ22=1.5,"6", DZ22=1.75,"7", DZ22=2,"8")</f>
        <v>0</v>
      </c>
      <c r="EC22" s="10" t="n">
        <v>0</v>
      </c>
      <c r="ED22" s="10" t="str">
        <f aca="false">IF(EC22=0,"1","2")</f>
        <v>1</v>
      </c>
      <c r="EE22" s="11" t="str">
        <f aca="false" t="array" ref="EE22">_xlfn.IFS(EC22=0,"0", EC22=-0.25, "1", EC22=-0.5,"2", EC22=-0.75,"3", EC22=-1,"4",EC22=-1.25,"5", EC22=-1.5,"6", EC22=-1.75,"7", EC22=-2,"8", EC22=-2.25,"9",EC22=-2.5,"10", EC22=-2.75,"11", EC22=-3,"12", EC22=-3.25,"13", EC22=-3.5,"14", EC22=-3.75,"15",EC22=-4,"16")</f>
        <v>0</v>
      </c>
      <c r="EF22" s="10" t="n">
        <v>0</v>
      </c>
      <c r="EG22" s="10" t="str">
        <f aca="false">IF(EF22=0,"1","2")</f>
        <v>1</v>
      </c>
      <c r="EH22" s="11" t="str">
        <f aca="false" t="array" ref="EH22">_xlfn.IFS(EF22=0,"0", EF22=-0.25, "1", EF22=-0.5,"2", EF22=-0.75,"3", EF22=-1,"4",EF22=-1.25,"5", EF22=-1.5,"6", EF22=-1.75,"7", EF22=-2,"8", EF22=-2.25,"9",EF22=-2.5,"10", EF22=-2.75,"11", EF22=-3,"12", EF22=-3.25,"13", EF22=-3.5,"14", EF22=-3.75,"15",EF22=-4,"16")</f>
        <v>0</v>
      </c>
      <c r="EI22" s="10" t="n">
        <v>0</v>
      </c>
      <c r="EJ22" s="11" t="str">
        <f aca="false">IF(EI22=0,"1","2")</f>
        <v>1</v>
      </c>
      <c r="EK22" s="11" t="str">
        <f aca="false" t="array" ref="EK22">_xlfn.IFS(EI22=0,"0", EI22=-0.25, "1", EI22=-0.5,"2", EI22=-0.75,"3", EI22=-1,"4",EI22=-1.25,"5", EI22=-1.5,"6", EI22=-1.75,"7", EI22=-2,"8", EI22=-2.25,"9", EI22=-2.25,"9",EI22=-2.5,"10", EI22=-2.75,"11", EI22=-3,"12", EI22=-3.25,"13", EI22=-3.5,"14", EI22=-3.75,"15",EI22=-4,"16", EI22=0.25, "17", EI22=0.5, "18")</f>
        <v>0</v>
      </c>
      <c r="EL22" s="10" t="n">
        <v>0</v>
      </c>
      <c r="EM22" s="11" t="str">
        <f aca="false">IF(EL22=0,"1","2")</f>
        <v>1</v>
      </c>
      <c r="EN22" s="11" t="str">
        <f aca="false" t="array" ref="EN22">_xlfn.IFS(EL22=0.25,"17",EL22=0.5,"18", EL22=0,"0", EL22=-0.25, "1", EL22=-0.5,"2", EL22=-0.75,"3", EL22=-1,"4",EL22=-1.25,"5", EL22=-1.5,"6", EL22=-1.75,"7", EL22=-2,"8",EL22= -2.25,"9",EL22=-2.5,"10",EL22= -2.75,"11",EL22= -3,"12",EL22= -3.25,"13",EL22= -3.5,"14",EL22= -3.75,"15",EL22=-4,"16")</f>
        <v>0</v>
      </c>
      <c r="EO22" s="10" t="n">
        <v>0.5</v>
      </c>
      <c r="EP22" s="11" t="str">
        <f aca="false">IF(EO22=0,"1","2")</f>
        <v>2</v>
      </c>
      <c r="EQ22" s="11" t="str">
        <f aca="false" t="array" ref="EQ22">_xlfn.IFS(EO22=0,"0", EO22=0.25, "1", EO22=0.5,"2", EO22=0.75,"3", EO22=1,"4",EO22=1.25,"5", EO22=1.5,"6", EO22=1.75,"7", EO22=2,"8", EO22=2.25,"9", EO22=2.25,"9",EO22=2.5,"10", EO22=2.75,"11", EO22=3,"12", EO22=3.25,"13", EO22=3.5,"14", EO22=3.75,"15",EO22=4,"16", EO22=-0.25, "17", bq=-0.5, "18")</f>
        <v>2</v>
      </c>
      <c r="ER22" s="10" t="n">
        <v>0.5</v>
      </c>
      <c r="ES22" s="11" t="str">
        <f aca="false">IF(ER22=0,"1","2")</f>
        <v>2</v>
      </c>
      <c r="ET22" s="11" t="str">
        <f aca="false" t="array" ref="ET22">_xlfn.IFS(ER22=0,"0", ER22=0.25, "1", ER22=0.5,"2", ER22=0.75,"3", ER22=1,"4",ER22=1.25,"5", ER22=1.5,"6", ER22=1.75,"7", ER22=2,"8", ER22=2.25,"9", ER22=2.25,"9",ER22=2.5,"10", ER22=2.75,"11", ER22=3,"12", ER22=3.25,"13", ER22=3.5,"14", ER22=3.75,"15",ER22=4,"16", ER22=-0.25, "17", bq=-0.5, "18")</f>
        <v>2</v>
      </c>
      <c r="EU22" s="34" t="n">
        <v>60</v>
      </c>
      <c r="EV22" s="14" t="str">
        <f aca="false">VLOOKUP(EU22,LEYENDA!$G$2:$H$8,2,TRUE())</f>
        <v>49-60</v>
      </c>
      <c r="EW22" s="14" t="str">
        <f aca="false" t="array" ref="EW22">_xlfn.IFS(EV22="0-5","1", EV22="6-12","2", EV22="13-18","3", EV22="19-24","4", EV22="25-36","5", EV22="37-48","6", EV22="49-60","7")</f>
        <v>7</v>
      </c>
    </row>
    <row r="23" customFormat="false" ht="13.5" hidden="false" customHeight="false" outlineLevel="0" collapsed="false">
      <c r="A23" s="1" t="n">
        <v>8</v>
      </c>
      <c r="B23" s="32" t="n">
        <v>1</v>
      </c>
      <c r="C23" s="33" t="n">
        <v>41270</v>
      </c>
      <c r="D23" s="6"/>
      <c r="E23" s="5" t="str">
        <f aca="false">VLOOKUP(A23,'286'!$A$3:$J$600,10,FALSE())</f>
        <v>BARAHONA DE LAS HERAS, CARLA</v>
      </c>
      <c r="F23" s="4" t="str">
        <f aca="false">VLOOKUP(A23,'286'!$A$3:$I$1768,3,FALSE())</f>
        <v>BAHECAR</v>
      </c>
      <c r="G23" s="6" t="n">
        <f aca="false">VLOOKUP(A23,'286'!$A$3:$I$1768,4,FALSE())</f>
        <v>39221</v>
      </c>
      <c r="H23" s="7" t="n">
        <f aca="false">YEAR(C23)-YEAR(G23)</f>
        <v>5</v>
      </c>
      <c r="I23" s="1" t="str">
        <f aca="false">VLOOKUP(H23,LEYENDA!$C$2:$D$6,2,TRUE())</f>
        <v>0-12</v>
      </c>
      <c r="J23" s="5" t="str">
        <f aca="false">VLOOKUP(A23,'286'!$A$3:$I$1768,7,FALSE())</f>
        <v>M</v>
      </c>
      <c r="K23" s="8" t="str">
        <f aca="false">VLOOKUP(A23,'286'!$A$3:$I$1768,2,FALSE())</f>
        <v>OD</v>
      </c>
      <c r="L23" s="4" t="str">
        <f aca="false">VLOOKUP(A23,'286'!$A$3:$I$1768,8,FALSE())</f>
        <v>D</v>
      </c>
      <c r="M23" s="4" t="str">
        <f aca="false">VLOOKUP(A23,'286'!$A$3:$I$1768,9,FALSE())</f>
        <v>I</v>
      </c>
      <c r="N23" s="8" t="str">
        <f aca="false">IF(R23=O23, "MISMA","CONTRARIA")</f>
        <v>CONTRARIA</v>
      </c>
      <c r="O23" s="8" t="str">
        <f aca="false" t="array" ref="O23">_xlfn.IFS(L23="D","1", L23="I","2")</f>
        <v>1</v>
      </c>
      <c r="P23" s="8" t="str">
        <f aca="false" t="array" ref="P23">_xlfn.IFS(K23="OD","1", K23="OI","2")</f>
        <v>1</v>
      </c>
      <c r="Q23" s="1" t="str">
        <f aca="false" t="array" ref="Q23">_xlfn.IFS(J23="M","1", J23="H","2")</f>
        <v>1</v>
      </c>
      <c r="R23" s="8" t="str">
        <f aca="false" t="array" ref="R23">_xlfn.IFS(M23="D","1", M23="I","2")</f>
        <v>2</v>
      </c>
      <c r="S23" s="1" t="str">
        <f aca="false" t="array" ref="S23">_xlfn.IFS(N23="CONTRARIA", "1",N23= "MISMA","2")</f>
        <v>1</v>
      </c>
      <c r="T23" s="1" t="str">
        <f aca="false" t="array" ref="T23">_xlfn.IFS(I23="0-12","1", I23="13-24","2", I23="25-40","3", I23="41-60","4", I23="61-100","5")</f>
        <v>1</v>
      </c>
      <c r="U23" s="9" t="n">
        <v>-0.5</v>
      </c>
      <c r="V23" s="1" t="str">
        <f aca="false">IF(U23="","",IF(AND(U23&gt;=-9,U23&lt;=-6.5),"-9 a -6,5",IF(AND(U23&gt;=-6,U23&lt;=-3.5),"-6 a -3,5",IF(AND(U23&gt;=-3,U23&lt;=-1),"-3 a -1",IF(U23=-0.5,"-0,5",IF(AND(U23&gt;=0,U23&lt;=2.5),"0 a 2,5",IF(AND(U23&gt;=3,U23&lt;=5.5),"3 a 5,5",IF(AND(U23&gt;=6,U23&lt;=8.5),"6 a 8,5",IF(AND(U23&gt;=9,U23&lt;=20),"9 a 20","Fuera de rango")))))))))</f>
        <v>-0,5</v>
      </c>
      <c r="W23" s="11" t="str">
        <f aca="false">IF(V23="","",IF(V23="-9 a -6,5",2,IF(V23="-6 a -3,5",3,IF(V23="-3 a -1",4,IF(V23="-0,5","NORMA",IF(V23="0 a 2,5",5,IF(V23="3 a 5,5",6,IF(V23="6 a 8,5",7,IF(V23="9 a 20",8,"Fuera de rango")))))))))</f>
        <v>NORMA</v>
      </c>
      <c r="X23" s="9" t="n">
        <v>0</v>
      </c>
      <c r="Y23" s="10" t="str">
        <f aca="false">IF(X23="","",IF(AND(X23&gt;=0,X23&lt;=4),"0 a 4",IF(AND(X23&gt;=4.5,X23&lt;=8.5),"4,5 a 8,5",IF(X23=9,"9",IF(AND(X23&gt;=9.5,X23&lt;=13),"9,5 a 13",IF(AND(X23&gt;=13.5,X23&lt;=20),"13,5 a 20",IF(AND(X23&gt;=20.5,X23&lt;=35),"20,5 a 35","Fuera de rango")))))))</f>
        <v>0 a 4</v>
      </c>
      <c r="Z23" s="11" t="n">
        <f aca="false">IF(Y23="","",IF(Y23="0 a 4",1,IF(Y23="4,5 a 8,5",2,IF(Y23="9","NORMA",IF(Y23="9,5 a 13",3,IF(Y23="13,5 a 20",4,IF(Y23="20,5 a 35",5,"Fuera de rango")))))))</f>
        <v>1</v>
      </c>
      <c r="AA23" s="9" t="n">
        <v>15</v>
      </c>
      <c r="AB23" s="10" t="str">
        <f aca="false">IF(AA23="","",IF(AND(AA23&gt;=0,AA23&lt;=9),"0 a 9",IF(AND(AA23&gt;=9.5,AA23&lt;=18.5),"9,5 a 18,5",IF(AA23=19,"19",IF(AND(AA23&gt;=19.5,AA23&lt;=28),"19,5 a 28",IF(AND(AA23&gt;=28.5,AA23&lt;=40),"28,5 a 40","Fuera de rango"))))))</f>
        <v>9,5 a 18,5</v>
      </c>
      <c r="AC23" s="11" t="n">
        <f aca="false" t="array" ref="AC23">_xlfn.IFS(AB23="","",AB23="0 a 9",1,AB23="9,5 a 18,5",2,AB23="19","NORMA",AB23="19,5 a 28",3,AB23="28,5 a 40",4,TRUE(),"Fuera de rango")</f>
        <v>2</v>
      </c>
      <c r="AD23" s="9" t="n">
        <v>6</v>
      </c>
      <c r="AE23" s="10" t="str">
        <f aca="false">IF(AD23="","",IF(AND(AD23&gt;=-10,AD23&lt;=0),"De -10 a 0",IF(AND(AD23&gt;=0.5,AD23&lt;=9.5),"0,5 a 9,5",IF(AD23=10,"10",IF(AND(AD23&gt;=10.5,AD23&lt;=20),"10,5 a 20",IF(AND(AD23&gt;=20.5,AD23&lt;=40),"20,5 a 40","Fuera de rango"))))))</f>
        <v>0,5 a 9,5</v>
      </c>
      <c r="AF23" s="12" t="n">
        <f aca="false">IF(AD23="","",IF(AND(AD23&gt;=-10,AD23&lt;=0),1,IF(AND(AD23&gt;=0.5,AD23&lt;=9.5),2,IF(AD23=10,"NORMA",IF(AND(AD23&gt;=10.5,AD23&lt;=20),3,IF(AND(AD23&gt;=20.5,AD23&lt;=40),4,""))))))</f>
        <v>2</v>
      </c>
      <c r="AG23" s="9" t="n">
        <v>9</v>
      </c>
      <c r="AH23" s="11" t="str">
        <f aca="false">IF(AG23="","",IF(AND(AG23&gt;=0,AG23&lt;=4),"0 a 4",IF(AND(AG23&gt;=4.5,AG23&lt;=8.5),"4,5 a 8,5",IF(AG23=9,"9",IF(AND(AG23&gt;=9.5,AG23&lt;=13),"9,5 a 13",IF(AND(AG23&gt;=13.5,AG23&lt;=25),"13,5 a 25","Fuera de rango"))))))</f>
        <v>9</v>
      </c>
      <c r="AI23" s="11" t="str">
        <f aca="false">IF(AH23="","",IF(AH23="0 a 4",1,IF(AH23="4,5 a 8,5",2,IF(AH23="9","NORMA",IF(AH23="9,5 a 13",3,IF(AH23="13,5 a 25",4,""))))))</f>
        <v>NORMA</v>
      </c>
      <c r="AJ23" s="9" t="n">
        <v>1</v>
      </c>
      <c r="AK23" s="10" t="str">
        <f aca="false">IF(AJ23="","",IF(AND(AJ23&gt;=-15,AJ23&lt;=-10.5),"-15 a -10,5",IF(AND(AJ23&gt;=-10,AJ23&lt;=-4),"-10 a -4",IF(AND(AJ23&gt;=-4.5,AJ23&lt;=0),"-4,5 a 0",IF(AND(AJ23&gt;=0.5,AJ23&lt;=4.5),"0,5 a 4,5",IF(AJ23=5,"5",IF(AND(AJ23&gt;=5.5,AJ23&lt;=10),"5,5 a 10",IF(AND(AJ23&gt;=10.5,AJ23&lt;=20),"10,5 a 20","Fuera de rango"))))))))</f>
        <v>0,5 a 4,5</v>
      </c>
      <c r="AL23" s="11" t="n">
        <f aca="false">IF(AK23="","",IF(AK23="-15 a -10,5",1,IF(AK23="-10 a -4",2,IF(AK23="-4,5 a 0",3,IF(AK23="0,5 a 4,5",4,IF(AK23="5","NORMA",IF(AK23="5,5 a 10",5,IF(AK23="10,5 a 20",6,"Error"))))))))</f>
        <v>4</v>
      </c>
      <c r="AM23" s="9" t="n">
        <v>-1</v>
      </c>
      <c r="AN23" s="10" t="str">
        <f aca="false">IF(AM23="","",IF(AND(AM23&gt;=-7.5,AM23&lt;=-5.5),"-7,5 a -5,5",IF(AND(AM23&gt;=-5,AM23&lt;=-3),"-5 a -3",IF(AND(AM23&gt;=-2.5,AM23&lt;=-0.5),"-2,5 a -0,5",IF(AM23=0,"0,00",IF(AND(AM23&gt;=0.5,AM23&lt;=2.5),"0,5 a 2,5",IF(AND(AM23&gt;=3,AM23&lt;=5),"3 a 5",IF(AND(AM23&gt;=5.5,AM23&lt;=7.5),"5,5 a 7,5",IF(AND(AM23&gt;=8,AM23&lt;=10),"8 a 10","Fuera de rango")))))))))</f>
        <v>-2,5 a -0,5</v>
      </c>
      <c r="AO23" s="11" t="n">
        <f aca="false">IF(AN23="","",IF(AN23="-7,5 a -5,5",1,IF(AN23="-5 a -3",2,IF(AN23="-2,5 a -0,5",3,IF(AN23="0,00","NORMA",IF(AN23="0,5 a 2,5",4,IF(AN23="3 a 5",5,IF(AN23="5,5 a 7,5",6,IF(AN23="8 a 10",7,"Error")))))))))</f>
        <v>3</v>
      </c>
      <c r="AP23" s="9" t="n">
        <v>-4</v>
      </c>
      <c r="AQ23" s="10" t="str">
        <f aca="false">IF(AP23="","",IF(AND(AP23&gt;=-20,AP23&lt;=-9.5),"-20 a -9,5",IF(AND(AP23&gt;=-9,AP23&lt;=-6.5),"-9 a -6,5",IF(AP23=-6,"-6",IF(AND(AP23&gt;=-5.5,AP23&lt;=-3),"-5,5 a -3",IF(AND(AP23&gt;=-2.5,AP23&lt;=0),"-2,5 a 0",IF(AND(AP23&gt;=0.5,AP23&lt;=3),"0,5 a 3",IF(AND(AP23&gt;=3.5,AP23&lt;=6),"3,5 a 6",IF(AND(AP23&gt;=6.5,AP23&lt;=9),"6,5 a 9",IF(AND(AP23&gt;=9.5,AP23&lt;=20),"9,5 a 20","Fuera de rango"))))))))))</f>
        <v>-5,5 a -3</v>
      </c>
      <c r="AR23" s="11" t="n">
        <f aca="false">IF(AQ23="","",IF(AQ23="-20 a -9,5",1,IF(AQ23="-9 a -6,5",2,IF(AQ23="-6","NORMA",IF(AQ23="-5,5 a -3",3,IF(AQ23="-2,5 a 0",4,IF(AQ23="0,5 a 3",5,IF(AQ23="3,5 a 6",6,IF(AQ23="6,5 a 9",7,IF(AQ23="9,5 a 20",8,""))))))))))</f>
        <v>3</v>
      </c>
      <c r="AS23" s="9" t="n">
        <v>-2</v>
      </c>
      <c r="AT23" s="10" t="str">
        <f aca="false">IF(AS23="","",IF(AND(AS23&gt;=-16,AS23&lt;=-14),"-16 a -14",IF(AND(AS23&gt;=-13.5,AS23&lt;=-11.5),"-13,5 a -11,5",IF(AND(AS23&gt;=-11,AS23&lt;=-9),"-11 a -9",IF(AND(AS23&gt;=-8.5,AS23&lt;=-6.5),"-8,5 a -6,5",IF(AND(AS23&gt;=-6,AS23&lt;=-4),"-6 a -4",IF(AND(AS23&gt;=-3.5,AS23&lt;=-1.5),"-3,5 a -1,5",IF(AND(AS23&gt;=-1,AS23&lt;=1),"-1 a 1",IF(AND(AS23&gt;=1.5,AS23&lt;=3.5),"1,5 a 3,5",IF(AND(AS23&gt;=4,AS23&lt;=6),"4 a 6",IF(AND(AS23&gt;=6.5,AS23&lt;=8.5),"6,5 a 8,5",IF(AND(AS23&gt;=9,AS23&lt;=11),"9 a 11",IF(AND(AS23&gt;=11.5,AS23&lt;=13.5),"11,5 a 13,5",IF(AND(AS23&gt;=14,AS23&lt;=16),"14 a 16",IF(AND(AS23&gt;=16.5,AS23&lt;=18.5),"16,5 a 18,5",IF(AND(AS23&gt;=19,AS23&lt;=21),"19 a 21","Fuera de rango"))))))))))))))))</f>
        <v>-3,5 a -1,5</v>
      </c>
      <c r="AU23" s="11" t="n">
        <f aca="false" t="array" ref="AU23">IF(AT23="","",_xlfn.IFS(AT23="-16 a -14",1,AT23="-13,5 a -11,5",2,AT23="-11 a -9",3,AT23="-8,5 a -6,5",4,AT23="-6 a -4",5,AT23="-3,5 a -1,5",6,AT23="-1 a 1",7,AT23="1,5 a 3,5",8,AT23="4 a 6","NORMA",AT23="6,5 a 8,5",9,AT23="9 a 11",10,AT23="11,5 a 13,5",11,AT23="14 a 16",12,AT23="16,5 a 18,5",13,AT23="19 a 21",14,TRUE(),""))</f>
        <v>6</v>
      </c>
      <c r="AV23" s="9" t="n">
        <v>1.25</v>
      </c>
      <c r="AW23" s="10" t="str">
        <f aca="false">IF(AV23="","",IF(AND(AV23&gt;=-1,AV23&lt;=-0.5),"-1 a -0,5",IF(AND(AV23&gt;-0.5,AV23&lt;=0),"De -0,5 a 0",IF(AND(AV23&gt;=0.25,AV23&lt;=0.75),"0,25 a 0,75",IF(AND(AV23&gt;=1,AV23&lt;=1.5),"1 a 1,5",IF(AND(AV23&gt;=1.75,AV23&lt;=2.25),"1,75 a 2,25",IF(AND(AV23&gt;=2.5,AV23&lt;=3),"2,5 a 3",IF(AND(AV23&gt;=3.25,AV23&lt;=3.75),"3,25 a 3,75","Fuera de rango"))))))))</f>
        <v>1 a 1,5</v>
      </c>
      <c r="AX23" s="11" t="n">
        <f aca="false">IF(AW23="","",IF(OR(AW23="-1 a -0,5",AW23="-1 a -0.5"),1,IF(OR(AW23="De -0,5 a 0",AW23="-0,5 a 0",AW23="De -0.5 a 0"),2,IF(OR(AW23="0,25 a 0,75",AW23="0.25 a 0.75"),"NORMA",IF(OR(AW23="1 a 1,5",AW23="1 a 1.5"),3,IF(OR(AW23="1,75 a 2,25",AW23="1.75 a 2.25"),4,IF(OR(AW23="2,5 a 3",AW23="2.5 a 3"),5,IF(OR(AW23="3,25 a 3,75",AW23="3.25 a 3.75"),6,""))))))))</f>
        <v>3</v>
      </c>
      <c r="AY23" s="9" t="n">
        <v>-6</v>
      </c>
      <c r="AZ23" s="10" t="str">
        <f aca="false">IF(AY23="","",IF(AND(AY23&gt;=-20,AY23&lt;=-9.5),"-20 a -9,5",IF(AND(AY23&gt;=-9,AY23&lt;=-6.5),"-9 a -6,5",IF(AY23=-6,"-6",IF(AND(AY23&gt;=-5.5,AY23&lt;=-3),"-5,5 a -3",IF(AND(AY23&gt;=-2.5,AY23&lt;=0),"-2,5 a 0",IF(AND(AY23&gt;=0.5,AY23&lt;=3),"0,5 a 3",IF(AND(AY23&gt;=3.5,AY23&lt;=6),"3,5 a 6","Fuera de rango"))))))))</f>
        <v>-6</v>
      </c>
      <c r="BA23" s="11" t="str">
        <f aca="false">IF(AZ23="","",IF(AZ23="-20 a -9,5",1,IF(AZ23="-9 a -6,5",2,IF(AZ23="-6","NORMA",IF(AZ23="-5,5 a -3",3,IF(AZ23="-2,5 a 0",4,IF(AZ23="0,5 a 3",5,IF(AZ23="3,5 a 6",6,""))))))))</f>
        <v>NORMA</v>
      </c>
      <c r="BB23" s="9" t="n">
        <v>0</v>
      </c>
      <c r="BC23" s="10" t="str">
        <f aca="false" t="array" ref="BC23">IF(BB23="","",_xlfn.IFS(AND(BB23&gt;=0,BB23&lt;=2),"0 a 2",AND(BB23&gt;=2.5,BB23&lt;=4.5),"2,5 a 4,5",AND(BB23&gt;=5,BB23&lt;=7),"5 a 7",AND(BB23&gt;=7.5,BB23&lt;=9.5),"7,5 a 9,5",AND(BB23&gt;=10,BB23&lt;=12),"10 a 12",AND(BB23&gt;=12.5,BB23&lt;=14.5),"12,5 a 14,5",BB23=15,"15",AND(BB23&gt;=15.5,BB23&lt;=17.5),"15,5 a 17,5",AND(BB23&gt;=18,BB23&lt;=20),"18 a 20",AND(BB23&gt;=20.5,BB23&lt;=22.5),"20,5 a 22,5",AND(BB23&gt;=23,BB23&lt;=25),"23 a 25",TRUE(),"Fuera de rango"))</f>
        <v>0 a 2</v>
      </c>
      <c r="BD23" s="11" t="n">
        <f aca="false" t="array" ref="BD23">IF(BC23="","",_xlfn.IFS(BC23="0 a 2",1,BC23="2,5 a 4,5",2,BC23="5 a 7",3,BC23="7,5 a 9,5",4,BC23="10 a 12",5,BC23="12,5 a 14,5",6,BC23="15","NORMA",BC23="15,5 a 17,5",7,BC23="18 a 20",8,BC23="20,5 a 22,5",9,BC23="23 a 25",10,TRUE(),"Fuera de rango"))</f>
        <v>1</v>
      </c>
      <c r="BE23" s="9" t="n">
        <v>14</v>
      </c>
      <c r="BF23" s="10" t="str">
        <f aca="false">IF(BE23="","",IF(AND(BE23&gt;=-20,BE23&lt;=-10),"-20 a -10",IF(AND(BE23&gt;=-9.5,BE23&lt;=0.5),"-9,5 a 0,5",IF(AND(BE23&gt;=1,BE23&lt;=11),"1 a 11",IF(AND(BE23&gt;=11.5,BE23&lt;=20.5),"11,5 a 20,5",IF(BE23=21,"21",IF(AND(BE23&gt;=21.5,BE23&lt;=31.5),"21,5 a 31,5",IF(AND(BE23&gt;=32,BE23&lt;=42),"32 a 42","Fuera de rango"))))))))</f>
        <v>11,5 a 20,5</v>
      </c>
      <c r="BG23" s="11" t="n">
        <f aca="false">IF(BF23="","",IF(BF23="-20 a -10",1,IF(BF23="-9,5 a 0,5",2,IF(BF23="1 a 11",3,IF(BF23="11,5 a 20,5",4,IF(BF23="21","NORMA",IF(BF23="21,5 a 31,5",5,IF(BF23="32 a 42",6,""))))))))</f>
        <v>4</v>
      </c>
      <c r="BH23" s="9" t="n">
        <v>9</v>
      </c>
      <c r="BI23" s="10" t="str">
        <f aca="false">IF(BH23="","",IF(AND(BH23&gt;=-20,BH23&lt;=-15),"-20 a -15",IF(AND(BH23&gt;=-14.5,BH23&lt;=-9.5),"-14,5 a -9,5",IF(AND(BH23&gt;=-9,BH23&lt;=-4),"-9 a -4",IF(AND(BH23&gt;=-3.5,BH23&lt;=2.5),"-3,5 a 2,5",IF(AND(BH23&gt;=3,BH23&lt;=8),"3 a 8",IF(AND(BH23&gt;=8.5,BH23&lt;=14.5),"8,5 a 14,5",IF(BH23=15,"15",IF(AND(BH23&gt;=15.5,BH23&lt;=20.5),"15,5 a 20,5",IF(AND(BH23&gt;=21,BH23&lt;=26),"21 a 26","Fuera de rango"))))))))))</f>
        <v>8,5 a 14,5</v>
      </c>
      <c r="BJ23" s="11" t="n">
        <f aca="false">IF(BI23="","",IF(BI23="-20 a -15",1,IF(BI23="-14,5 a -9,5",2,IF(BI23="-9 a -4",3,IF(BI23="-3,5 a 2,5",4,IF(BI23="3 a 8",5,IF(BI23="8,5 a 14,5",6,IF(BI23="15","NORMA",IF(BI23="15,5 a 20,5",7,IF(BI23="21 a 26",8,IF(BI23="26,5 a 31,5",9,"")))))))))))</f>
        <v>6</v>
      </c>
      <c r="BK23" s="9" t="n">
        <v>0</v>
      </c>
      <c r="BL23" s="10" t="str">
        <f aca="false">IF(BK23="","",IF(AND(BK23&gt;=0,BK23&lt;=2),"0 - 2",IF(AND(BK23&gt;=2.5,BK23&lt;=4.5),"2,5 - 4,5",IF(AND(BK23&gt;=5,BK23&lt;=7),"5 - 7",IF(AND(BK23&gt;=7.5,BK23&lt;=9.5),"7,5 - 9,5",IF(AND(BK23&gt;=10,BK23&lt;=12),"10 - 12",IF(AND(BK23&gt;=12.5,BK23&lt;=13.5),"12,5 - 13,5",IF(BK23=14,"14",IF(AND(BK23&gt;=14.5,BK23&lt;=16.5),"14,5 - 16,5",IF(AND(BK23&gt;=17,BK23&lt;=19),"17 - 19",IF(AND(BK23&gt;=19.5,BK23&lt;=21.5),"19,5 - 21,5",IF(AND(BK23&gt;=22,BK23&lt;=24),"22 - 24",IF(AND(BK23&gt;=24.5,BK23&lt;=26.5),"24,5 - 26,5",IF(AND(BK23&gt;=27,BK23&lt;=29),"27 - 29",IF(AND(BK23&gt;=29.5,BK23&lt;=30),"29,5 - 30","Fuera de rango")))))))))))))))</f>
        <v>0 - 2</v>
      </c>
      <c r="BM23" s="11" t="n">
        <f aca="false">IF(BL23="","",IF(BL23="0 - 2",1,IF(BL23="2,5 - 4,5",2,IF(BL23="5 - 7",3,IF(BL23="7,5 - 9,5",4,IF(BL23="10 - 12",5,IF(BL23="12,5 - 13,5",6,IF(BL23="14","NORMA",IF(BL23="14,5 - 16,5",7,IF(BL23="17 - 19",8,IF(BL23="19,5 - 21,5",9,IF(BL23="22 - 24",10,IF(BL23="24,5 - 26,5",11,IF(BL23="27 - 29",12,IF(BL23="29,5 - 30",13,"")))))))))))))))</f>
        <v>1</v>
      </c>
      <c r="BN23" s="9" t="n">
        <v>8</v>
      </c>
      <c r="BO23" s="10" t="str">
        <f aca="false">IF(BN23="","",IF(AND(BN23&gt;=-20,BN23&lt;=-10),"-20 a -10",IF(AND(BN23&gt;=-9.5,BN23&lt;=0.5),"-9,5 a 0,5",IF(AND(BN23&gt;=1,BN23&lt;=11),"1 a 11",IF(AND(BN23&gt;=11.5,BN23&lt;=21.5),"11,5 a 21,5",IF(BN23=22,"22",IF(AND(BN23&gt;=22.5,BN23&lt;=32.5),"22,5 a 32,5",IF(AND(BN23&gt;=33,BN23&lt;=43),"33 a 43","Fuera de rango"))))))))</f>
        <v>1 a 11</v>
      </c>
      <c r="BP23" s="11" t="n">
        <f aca="false">IF(BO23="","",IF(BO23="-20 a -10",1,IF(BO23="-9,5 a 0,5",2,IF(BO23="1 a 11",3,IF(BO23="11,5 a 21,5",4,IF(BO23="22","NORMA",IF(BO23="22,5 a 32,5",5,IF(BO23="33 a 43",6,""))))))))</f>
        <v>3</v>
      </c>
      <c r="BQ23" s="9" t="n">
        <v>6</v>
      </c>
      <c r="BR23" s="10" t="str">
        <f aca="false">IF(BQ23="","",IF(AND(BQ23&gt;=-20,BQ23&lt;=-15),"-20 a -15",IF(AND(BQ23&gt;=-14.5,BQ23&lt;=-9.5),"-14,5 a -9,5",IF(AND(BQ23&gt;=-9,BQ23&lt;=-4),"-9 a -4",IF(AND(BQ23&gt;=-3.5,BQ23&lt;=2.5),"-3,5 a 2,5",IF(AND(BQ23&gt;=3,BQ23&lt;=8),"3 a 8",IF(AND(BQ23&gt;=8.5,BQ23&lt;=13.5),"8,5 a 13,5",IF(AND(BQ23&gt;=14,BQ23&lt;=17.5),"14 a 17,5",IF(BQ23=18,"18",IF(AND(BQ23&gt;=18.5,BQ23&lt;=23.5),"18,5 a 23,5",IF(AND(BQ23&gt;=24,BQ23&lt;=29),"24 a 29",IF(AND(BQ23&gt;=29.5,BQ23&lt;=34.5),"29,5 a 34,5",IF(AND(BQ23&gt;=35,BQ23&lt;=40),"35 a 40","Fuera de rango")))))))))))))</f>
        <v>3 a 8</v>
      </c>
      <c r="BS23" s="11" t="n">
        <f aca="false">IF(BR23="","",IF(BR23="-20 a -15",1,IF(BR23="-14,5 a -9,5",2,IF(BR23="-9 a -4",3,IF(BR23="-3,5 a 2,5",4,IF(BR23="3 a 8",5,IF(BR23="8,5 a 13,5",6,IF(BR23="14 a 17,5",7,IF(BR23="18","NORMA",IF(BR23="18,5 a 23,5",8,IF(BR23="24 a 29",9,IF(BR23="29,5 a 34,5",10,IF(BR23="35 a 40",11,"")))))))))))))</f>
        <v>5</v>
      </c>
      <c r="BT23" s="9" t="n">
        <v>0</v>
      </c>
      <c r="BU23" s="10" t="str">
        <f aca="false">IF(BT23="","",IF(AND(BT23&gt;=-20,BT23&lt;=-18),"-20 a -18",IF(AND(BT23&gt;=-17.5,BT23&lt;=-15.5),"-17,5 a -15,5",IF(AND(BT23&gt;=-15,BT23&lt;=-13),"-15 a -13",IF(AND(BT23&gt;=-12.5,BT23&lt;=-10.5),"-12,5 a -10,5",IF(AND(BT23&gt;=-10,BT23&lt;=-8),"-10 a -8",IF(AND(BT23&gt;=-7.5,BT23&lt;=-5.5),"-7,5 a -5,5",IF(AND(BT23&gt;=-5,BT23&lt;=-3),"-5 a -3",IF(AND(BT23&gt;=-2.5,BT23&lt;=-0.5),"-2,5 a -0,5",IF(BT23=0,"0",IF(AND(BT23&gt;=0.5,BT23&lt;=2.5),"0,5 a 2,5",IF(AND(BT23&gt;=3,BT23&lt;=5),"3 a 5",IF(AND(BT23&gt;=5.5,BT23&lt;=7.5),"5,5 a 7,5",IF(AND(BT23&gt;=8,BT23&lt;=10),"8 a 10",IF(AND(BT23&gt;=10.5,BT23&lt;=12.5),"10,5 a 12,5",IF(AND(BT23&gt;=13,BT23&lt;=15),"13 a 15",IF(AND(BT23&gt;=15.5,BT23&lt;=17.5),"15,5 a 17,5",IF(AND(BT23&gt;=18,BT23&lt;=20),"18 a 20","Fuera de rango"))))))))))))))))))</f>
        <v>0</v>
      </c>
      <c r="BV23" s="11" t="str">
        <f aca="false">IF(BT23="","",IF(BT23=0,"NORMA",IF(AND(BT23&gt;=-20,BT23&lt;=-18),2,IF(AND(BT23&gt;=-17.5,BT23&lt;=-15.5),2,IF(AND(BT23&gt;=-15,BT23&lt;=-13),3,IF(AND(BT23&gt;=-12.5,BT23&lt;=-10.5),4,IF(AND(BT23&gt;=-10,BT23&lt;=-8),5,IF(AND(BT23&gt;=-7.5,BT23&lt;=-5.5),6,IF(AND(BT23&gt;=-5,BT23&lt;=-3),7,IF(AND(BT23&gt;=-2.5,BT23&lt;=-0.5),8,IF(AND(BT23&gt;=0.5,BT23&lt;=2.5),9,IF(AND(BT23&gt;=3,BT23&lt;=5),10,IF(AND(BT23&gt;=5.5,BT23&lt;=7.5),11,IF(AND(BT23&gt;=8,BT23&lt;=10),12,IF(AND(BT23&gt;=10.5,BT23&lt;=12.5),13,IF(AND(BT23&gt;=13,BT23&lt;=15),14,IF(AND(BT23&gt;=15.5,BT23&lt;=17.5),15,IF(AND(BT23&gt;=18,BT23&lt;=20),16,"Fuera de rango"))))))))))))))))))</f>
        <v>NORMA</v>
      </c>
      <c r="BW23" s="9" t="n">
        <v>0</v>
      </c>
      <c r="BX23" s="10" t="n">
        <f aca="false">18.5- (0.3*H23)</f>
        <v>17</v>
      </c>
      <c r="BY23" s="10" t="n">
        <f aca="false">(BW23)-(BX23)</f>
        <v>-17</v>
      </c>
      <c r="BZ23" s="10" t="str">
        <f aca="false">IF(BY23="","",IF(BY23&lt;-27.5,"De -30 a -28",IF(BY23&lt;-25,"De -27,5 a -25,5",IF(BY23&lt;-22.5,"De -25 a -23",IF(BY23&lt;-20,"De -22,5 a -20,5",IF(BY23&lt;-17.5,"De -20 a -18",IF(BY23&lt;-15,"De -17,5 a -15,5",IF(BY23&lt;-12.5,"De -15 a -13",IF(BY23&lt;-10,"De -12,5 a -10,5",IF(BY23&lt;-7.5,"De -10 a -8",IF(BY23&lt;-5,"De -7,5 a -5,5",IF(BY23&lt;-2.5,"De -5 a -3",IF(BY23&lt;0,"De -2,5 a -0,5",IF(BY23&lt;2.5,"De 0 a 2",IF(BY23&lt;5,"De 2,5 a 4,5",IF(BY23&lt;7.5,"De 5 a 7",IF(BY23&lt;10,"De 7,5 a 9,5",IF(BY23&lt;12.5,"De 10 a 12",IF(BY23&lt;15,"De 12,5 a 14,5",IF(BY23&lt;17.5,"De 15 a 17",IF(BY23&lt;20,"De 17,5 a 19,5",IF(BY23&lt;22.5,"De 20 a 22",IF(BY23&lt;25,"De 22,5 a 24,5",IF(BY23&lt;27.5,"De 25 a 27","De 27,5 a 30"))))))))))))))))))))))))</f>
        <v>De -17,5 a -15,5</v>
      </c>
      <c r="CA23" s="12" t="n">
        <f aca="false">IF(BY23="","",IF(BY23&lt;=-28,1,IF(BY23&lt;=-25.5,2,IF(BY23&lt;=-23,3,IF(BY23&lt;=-20.5,4,IF(BY23&lt;=-18,5,IF(BY23&lt;=-15.5,6,IF(BY23&lt;=-13,7,IF(BY23&lt;=-10.5,8,IF(BY23&lt;=-8,9,IF(BY23&lt;=-5.5,10,IF(BY23&lt;=-3,11,IF(BY23&lt;=-0.5,12,IF(BY23&lt;=2,13,IF(BY23&lt;=4.5,14,IF(BY23&lt;=7,15,IF(BY23&lt;=9.5,16,IF(BY23&lt;=12,17,IF(BY23&lt;=14.5,18,IF(BY23&lt;=17,19,IF(BY23&lt;=19.5,20,IF(BY23&lt;=22,21,IF(BY23&lt;=24.5,22,IF(BY23&lt;=27,23,IF(BY23&lt;=30,24,"Fuera de rango")))))))))))))))))))))))))</f>
        <v>6</v>
      </c>
      <c r="CB23" s="9" t="n">
        <v>0</v>
      </c>
      <c r="CC23" s="10" t="n">
        <f aca="false">18.5- (0.3*H23)</f>
        <v>17</v>
      </c>
      <c r="CD23" s="10" t="n">
        <f aca="false">(CB23)-(CC23)</f>
        <v>-17</v>
      </c>
      <c r="CE23" s="10" t="str">
        <f aca="false">IF(CD23="","",IF(CD23&lt;-27.5,"De -30 a -28",IF(CD23&lt;-25,"De -27,5 a -25,5",IF(CD23&lt;-22.5,"De -25 a -23",IF(CD23&lt;-20,"De -22,5 a -20,5",IF(CD23&lt;-17.5,"De -20 a -18",IF(CD23&lt;-15,"De -17,5 a -15,5",IF(CD23&lt;-12.5,"De -15 a -13",IF(CD23&lt;-10,"De -12,5 a -10,5",IF(CD23&lt;-7.5,"De -10 a -8",IF(CD23&lt;-5,"De -7,5 a -5,5",IF(CD23&lt;-2.5,"De -5 a -3",IF(CD23&lt;0,"De -2,5 a -0,5",IF(CD23&lt;=2,"De 0 a 2",IF(CD23&lt;=4.5,"De 2,5 a 4,5",IF(CD23&lt;=7,"De 5 a 7",IF(CD23&lt;=9.5,"De 7,5 a 9,5",IF(CD23&lt;=12,"De 10 a 12",IF(CD23&lt;=14.5,"De 12,5 a 14,5",IF(CD23&lt;=17,"De 15 a 17",IF(CD23&lt;=19.5,"De 17,5 a 19,5",IF(CD23&lt;=22,"De 20 a 22",IF(CD23&lt;=24.5,"De 22,5 a 24,5",IF(CD23&lt;=27,"De 25 a 27","De 27,5 a 30"))))))))))))))))))))))))</f>
        <v>De -17,5 a -15,5</v>
      </c>
      <c r="CF23" s="12" t="n">
        <f aca="false">IF(CD23="","",IF(CD23&lt;-27.5,1,IF(CD23&lt;-25,2,IF(CD23&lt;-22.5,3,IF(CD23&lt;-20,4,IF(CD23&lt;-17.5,5,IF(CD23&lt;-15,6,IF(CD23&lt;-12.5,7,IF(CD23&lt;-10,8,IF(CD23&lt;-7.5,9,IF(CD23&lt;-5,10,IF(CD23&lt;-2.5,11,IF(CD23&lt;0,12,IF(CD23&lt;2.5,13,IF(CD23&lt;5,14,IF(CD23&lt;7.5,15,IF(CD23&lt;10,16,IF(CD23&lt;12.5,17,IF(CD23&lt;15,18,IF(CD23&lt;17.5,19,IF(CD23&lt;20,20,IF(CD23&lt;22.5,21,IF(CD23&lt;25,22,IF(CD23&lt;27.5,23,24))))))))))))))))))))))))</f>
        <v>6</v>
      </c>
      <c r="CG23" s="9" t="n">
        <v>-3.75</v>
      </c>
      <c r="CH23" s="10" t="str">
        <f aca="false">IF(CG23="","",IF(AND(CG23&gt;=-10,CG23&lt;=-9.5),"-10 a -9,5",IF(AND(CG23&gt;-9.5,CG23&lt;=-8.5),"-9 a -8,5",IF(AND(CG23&gt;-8.5,CG23&lt;=-7.5),"-8 a -7,5",IF(AND(CG23&gt;-7.5,CG23&lt;=-6.5),"-7 a -6,5",IF(AND(CG23&gt;-6.5,CG23&lt;=-5.5),"-6 a -5,5",IF(AND(CG23&gt;-5.5,CG23&lt;=-4.5),"-5 a -4,5",IF(AND(CG23&gt;-4.5,CG23&lt;=-3.5),"-4 a -3,5",IF(AND(CG23&gt;-3.5,CG23&lt;=-2.5),"-3 a -2,5",IF(CG23=-2.25,"-2,25",IF(AND(CG23&gt;-2.5,CG23&lt;=-1.5),"-2 a -1,5",IF(AND(CG23&gt;-1.5,CG23&lt;=-0.5),"-1 a -0,5",IF(AND(CG23&gt;-0.5,CG23&lt;=0.5),"0 a 0,5",IF(AND(CG23&gt;0.5,CG23&lt;=1.5),"1 a 1,5",IF(AND(CG23&gt;1.5,CG23&lt;=2.5),"2 a 2,5",IF(AND(CG23&gt;2.5,CG23&lt;=3.5),"3 a 3,5",IF(AND(CG23&gt;3.5,CG23&lt;=4.5),"4 a 4,5",IF(AND(CG23&gt;4.5,CG23&lt;=5.5),"5 a 5,5",IF(AND(CG23&gt;5.5,CG23&lt;=6.5),"6 a 6,5",IF(AND(CG23&gt;6.5,CG23&lt;=7.5),"7 a 7,5",IF(AND(CG23&gt;7.5,CG23&lt;=8.5),"8 a 8,5",IF(AND(CG23&gt;8.5,CG23&lt;=9.5),"9 a 9,5",IF(CG23&gt;=10,"10","Fuera de rango")))))))))))))))))))))))</f>
        <v>-4 a -3,5</v>
      </c>
      <c r="CI23" s="11" t="n">
        <f aca="false">IF(CG23="","",IF(CG23=-2.25,"NORMA",IF(CG23&lt;=-9.5,1,IF(CG23&lt;=-8.5,2,IF(CG23&lt;=-7.5,3,IF(CG23&lt;=-6.5,4,IF(CG23&lt;=-5.5,5,IF(CG23&lt;=-4.5,6,IF(CG23&lt;=-3.5,7,IF(CG23&lt;=-2.5,8,IF(CG23&lt;=-1.5,9,IF(CG23&lt;=-0.5,10,IF(CG23&lt;=0.5,11,IF(CG23&lt;=1.5,12,IF(CG23&lt;=2.5,13,IF(CG23&lt;=3.5,14,IF(CG23&lt;=4.5,15,IF(CG23&lt;=5.5,16,IF(CG23&lt;=6.5,17,IF(CG23&lt;=7.5,18,IF(CG23&lt;=8.5,19,IF(CG23&lt;=9.5,20,IF(CG23=10,21,"Fuera de rango")))))))))))))))))))))))</f>
        <v>7</v>
      </c>
      <c r="CJ23" s="9" t="n">
        <v>3.5</v>
      </c>
      <c r="CK23" s="10" t="str">
        <f aca="false">IF(CJ23="","",IF(AND(CJ23&gt;=-6,CJ23&lt;=-5.5),"-6 a -5,5",IF(AND(CJ23&gt;-5.5,CJ23&lt;=-4.5),"-5 a -4,5",IF(AND(CJ23&gt;-4.5,CJ23&lt;=-3.5),"-4 a -3,5",IF(AND(CJ23&gt;-3.5,CJ23&lt;=-2.5),"-3 a -2,5",IF(AND(CJ23&gt;-2.5,CJ23&lt;=-1.5),"-2 a -1,5",IF(AND(CJ23&gt;-1.5,CJ23&lt;=-0.5),"-1 a -0,5",IF(AND(CJ23&gt;-0.5,CJ23&lt;=0.5),"0 a 0,5",IF(AND(CJ23&gt;0.5,CJ23&lt;=1.5),"1 a 1,5",IF(AND(CJ23&gt;1.5,CJ23&lt;2.5),"2",IF(AND(CJ23&gt;=2.5,CJ23&lt;=3),"2,5 a 3",IF(AND(CJ23&gt;3,CJ23&lt;=4),"3,5 a 4",IF(AND(CJ23&gt;4,CJ23&lt;=5),"4,5 a 5",IF(AND(CJ23&gt;5,CJ23&lt;=6),"5,5 a 6",IF(AND(CJ23&gt;6,CJ23&lt;=7),"6,5 a 7",IF(AND(CJ23&gt;7,CJ23&lt;=8),"7,5 a 8",IF(AND(CJ23&gt;8,CJ23&lt;=9.5),"8,5 a 9,5",IF(CJ23=10,"10","Fuera de rango"))))))))))))))))))</f>
        <v>3,5 a 4</v>
      </c>
      <c r="CL23" s="11" t="n">
        <f aca="false">IF(CK23="","",IF(OR(CK23="-6 a -5,5",CK23="-6 - -5,5"),1,IF(OR(CK23="-5 a -4,5",CK23="-5 - -4,5"),2,IF(OR(CK23="-4 a -3,5",CK23="-4 - -3,5"),3,IF(OR(CK23="-3 a -2,5",CK23="-3 - -2,5"),4,IF(OR(CK23="-2 a -1,5",CK23="-2 - -1,5"),5,IF(OR(CK23="-1 a -0,5",CK23="-1 - -0,5"),6,IF(OR(CK23="0 a 0,5",CK23="0 - 0,5"),7,IF(OR(CK23="1 a 1,5",CK23="1 - 1,5"),8,IF(CK23="2","NORMA",IF(OR(CK23="2,5 a 3",CK23="2,5 - 3"),9,IF(OR(CK23="3,5 a 4",CK23="3,5 - 4"),10,IF(OR(CK23="4,5 a 5",CK23="4,5 - 5"),11,IF(OR(CK23="5,5 a 6",CK23="5,5 - 6"),12,IF(OR(CK23="6,5 a 7",CK23="6,5 - 7"),13,IF(OR(CK23="7,5 a 8",CK23="7,5 - 8"),14,IF(OR(CK23="8,5 a 9",CK23="8,5 - 9,5",CK23="9 a 9,5"),15,IF(CK23="10",15,IF(OR(CK23="0,5 a 1",CK23="0,5 - 1"),7,"Fuera de rango")))))))))))))))))))</f>
        <v>10</v>
      </c>
      <c r="CM23" s="10" t="n">
        <v>0</v>
      </c>
      <c r="CN23" s="10" t="str">
        <f aca="false">IF(CM23=0,"0", " ")</f>
        <v>0</v>
      </c>
      <c r="CO23" s="10" t="str">
        <f aca="false">IF(CM23&gt;0,"EME"," ")</f>
        <v> </v>
      </c>
      <c r="CP23" s="10" t="n">
        <v>0</v>
      </c>
      <c r="CQ23" s="10" t="str">
        <f aca="false">IF(CP23&gt;0,"0", " ")</f>
        <v> </v>
      </c>
      <c r="CR23" s="10" t="str">
        <f aca="false">IF(CP23&gt;0,"EME"," ")</f>
        <v> </v>
      </c>
      <c r="CS23" s="9" t="n">
        <v>0</v>
      </c>
      <c r="CT23" s="10" t="str">
        <f aca="false">IF(CS23&gt;0,"1", " ")</f>
        <v> </v>
      </c>
      <c r="CU23" s="10" t="str">
        <f aca="false">IF(CS23&gt;0,"HIP"," ")</f>
        <v> </v>
      </c>
      <c r="CV23" s="9" t="n">
        <v>0</v>
      </c>
      <c r="CW23" s="10" t="str">
        <f aca="false">IF(CV23&gt;0,"1", " ")</f>
        <v> </v>
      </c>
      <c r="CX23" s="10" t="str">
        <f aca="false">IF(CV23&gt;0,"HIP"," ")</f>
        <v> </v>
      </c>
      <c r="CY23" s="9" t="n">
        <v>-0.5</v>
      </c>
      <c r="CZ23" s="11" t="str">
        <f aca="false">IF(CY23&lt;0,"2"," ")</f>
        <v>2</v>
      </c>
      <c r="DA23" s="11" t="str">
        <f aca="false">IF(CY23&lt;0,"MIO"," ")</f>
        <v>MIO</v>
      </c>
      <c r="DB23" s="9" t="n">
        <v>-0.5</v>
      </c>
      <c r="DC23" s="11" t="str">
        <f aca="false">IF(DB23&lt;0,"2"," ")</f>
        <v>2</v>
      </c>
      <c r="DD23" s="11" t="str">
        <f aca="false">IF(DB23&lt;0,"MIO"," ")</f>
        <v>MIO</v>
      </c>
      <c r="DE23" s="9" t="n">
        <v>0</v>
      </c>
      <c r="DF23" s="11" t="str">
        <f aca="false">IF(DE23&lt;0,"3"," ")</f>
        <v> </v>
      </c>
      <c r="DG23" s="11" t="str">
        <f aca="false">IF(DE23&lt;0,"AST"," ")</f>
        <v> </v>
      </c>
      <c r="DH23" s="9" t="n">
        <v>0</v>
      </c>
      <c r="DI23" s="11" t="str">
        <f aca="false">IF(DH23&lt;0,"3"," ")</f>
        <v> </v>
      </c>
      <c r="DJ23" s="11" t="str">
        <f aca="false">IF(DH23&lt;0,"AST"," ")</f>
        <v> </v>
      </c>
      <c r="DK23" s="9" t="n">
        <v>0</v>
      </c>
      <c r="DL23" s="10" t="str">
        <f aca="false">IF(DK23&gt;0,"4"," ")</f>
        <v> </v>
      </c>
      <c r="DM23" s="10" t="str">
        <f aca="false">IF(DK23&gt;0,"PRE"," ")</f>
        <v> </v>
      </c>
      <c r="DN23" s="9" t="n">
        <v>0</v>
      </c>
      <c r="DO23" s="10" t="str">
        <f aca="false">IF(DN23&gt;0,"4"," ")</f>
        <v> </v>
      </c>
      <c r="DP23" s="10" t="str">
        <f aca="false">IF(DN23&gt;0,"PRE"," ")</f>
        <v> </v>
      </c>
      <c r="DQ23" s="12" t="n">
        <v>1</v>
      </c>
      <c r="DR23" s="12" t="n">
        <v>1</v>
      </c>
      <c r="DS23" s="12" t="str">
        <f aca="false">CONCATENATE(CO23,CU23,DA23,DG23,DM23)</f>
        <v>  MIO  </v>
      </c>
      <c r="DT23" s="10" t="str">
        <f aca="false" t="array" ref="DT23">_xlfn.IFS(DS23="EME    ","0", DS23=" HIP   ","1", DS23="  MIO  ","2", DS23="   AST ","3", DS23="    PRE","4", DS23="EME   PRE","5", DS23=" HIP  PRE","6", DS23=" HIP AST ","7", DS23="  MIO PRE","8", DS23="  MIOAST ","9", DS23="   ASTPRE","10",DS23=" HIP ASTPRE","11", DS23="  MIOASTPRE","12", DS23="     ","0")</f>
        <v>2</v>
      </c>
      <c r="DU23" s="1" t="s">
        <v>153</v>
      </c>
      <c r="DV23" s="1" t="str">
        <f aca="false" t="array" ref="DV23">_xlfn.IFS(DU23="SI","2", DU23="NO","1")</f>
        <v>2</v>
      </c>
      <c r="DW23" s="10" t="n">
        <v>0</v>
      </c>
      <c r="DX23" s="11" t="str">
        <f aca="false">IF(DW23=0,"1","2")</f>
        <v>1</v>
      </c>
      <c r="DY23" s="11" t="str">
        <f aca="false" t="array" ref="DY23">_xlfn.IFS(DW23=0,"0", DW23=0.25, "1", DW23=0.5,"2", DW23=0.75,"3", DW23=1,"4",DW23=1.25,"5", DW23=1.5,"6", DW23=1.75,"7", DW23=2,"8")</f>
        <v>0</v>
      </c>
      <c r="DZ23" s="10" t="n">
        <v>0</v>
      </c>
      <c r="EA23" s="11" t="str">
        <f aca="false">IF(DZ23=0,"1","2")</f>
        <v>1</v>
      </c>
      <c r="EB23" s="11" t="str">
        <f aca="false" t="array" ref="EB23">_xlfn.IFS(DZ23=0,"0", DZ23=0.25, "1", DZ23=0.5,"2", DZ23=0.75,"3", DZ23=1,"4",DZ23=1.25,"5", DZ23=1.5,"6", DZ23=1.75,"7", DZ23=2,"8")</f>
        <v>0</v>
      </c>
      <c r="EC23" s="10" t="n">
        <v>-0.5</v>
      </c>
      <c r="ED23" s="10" t="str">
        <f aca="false">IF(EC23=0,"1","2")</f>
        <v>2</v>
      </c>
      <c r="EE23" s="11" t="str">
        <f aca="false" t="array" ref="EE23">_xlfn.IFS(EC23=0,"0", EC23=-0.25, "1", EC23=-0.5,"2", EC23=-0.75,"3", EC23=-1,"4",EC23=-1.25,"5", EC23=-1.5,"6", EC23=-1.75,"7", EC23=-2,"8", EC23=-2.25,"9",EC23=-2.5,"10", EC23=-2.75,"11", EC23=-3,"12", EC23=-3.25,"13", EC23=-3.5,"14", EC23=-3.75,"15",EC23=-4,"16")</f>
        <v>2</v>
      </c>
      <c r="EF23" s="10" t="n">
        <v>-0.5</v>
      </c>
      <c r="EG23" s="10" t="str">
        <f aca="false">IF(EF23=0,"1","2")</f>
        <v>2</v>
      </c>
      <c r="EH23" s="11" t="str">
        <f aca="false" t="array" ref="EH23">_xlfn.IFS(EF23=0,"0", EF23=-0.25, "1", EF23=-0.5,"2", EF23=-0.75,"3", EF23=-1,"4",EF23=-1.25,"5", EF23=-1.5,"6", EF23=-1.75,"7", EF23=-2,"8", EF23=-2.25,"9",EF23=-2.5,"10", EF23=-2.75,"11", EF23=-3,"12", EF23=-3.25,"13", EF23=-3.5,"14", EF23=-3.75,"15",EF23=-4,"16")</f>
        <v>2</v>
      </c>
      <c r="EI23" s="10" t="n">
        <v>0</v>
      </c>
      <c r="EJ23" s="11" t="str">
        <f aca="false">IF(EI23=0,"1","2")</f>
        <v>1</v>
      </c>
      <c r="EK23" s="11" t="str">
        <f aca="false" t="array" ref="EK23">_xlfn.IFS(EI23=0,"0", EI23=-0.25, "1", EI23=-0.5,"2", EI23=-0.75,"3", EI23=-1,"4",EI23=-1.25,"5", EI23=-1.5,"6", EI23=-1.75,"7", EI23=-2,"8", EI23=-2.25,"9", EI23=-2.25,"9",EI23=-2.5,"10", EI23=-2.75,"11", EI23=-3,"12", EI23=-3.25,"13", EI23=-3.5,"14", EI23=-3.75,"15",EI23=-4,"16", EI23=0.25, "17", EI23=0.5, "18")</f>
        <v>0</v>
      </c>
      <c r="EL23" s="10" t="n">
        <v>0</v>
      </c>
      <c r="EM23" s="11" t="str">
        <f aca="false">IF(EL23=0,"1","2")</f>
        <v>1</v>
      </c>
      <c r="EN23" s="11" t="str">
        <f aca="false" t="array" ref="EN23">_xlfn.IFS(EL23=0.25,"17",EL23=0.5,"18", EL23=0,"0", EL23=-0.25, "1", EL23=-0.5,"2", EL23=-0.75,"3", EL23=-1,"4",EL23=-1.25,"5", EL23=-1.5,"6", EL23=-1.75,"7", EL23=-2,"8",EL23= -2.25,"9",EL23=-2.5,"10",EL23= -2.75,"11",EL23= -3,"12",EL23= -3.25,"13",EL23= -3.5,"14",EL23= -3.75,"15",EL23=-4,"16")</f>
        <v>0</v>
      </c>
      <c r="EO23" s="10" t="n">
        <v>0</v>
      </c>
      <c r="EP23" s="11" t="str">
        <f aca="false">IF(EO23=0,"1","2")</f>
        <v>1</v>
      </c>
      <c r="EQ23" s="11" t="str">
        <f aca="false" t="array" ref="EQ23">_xlfn.IFS(EO23=0,"0", EO23=0.25, "1", EO23=0.5,"2", EO23=0.75,"3", EO23=1,"4",EO23=1.25,"5", EO23=1.5,"6", EO23=1.75,"7", EO23=2,"8", EO23=2.25,"9", EO23=2.25,"9",EO23=2.5,"10", EO23=2.75,"11", EO23=3,"12", EO23=3.25,"13", EO23=3.5,"14", EO23=3.75,"15",EO23=4,"16", EO23=-0.25, "17", bq=-0.5, "18")</f>
        <v>0</v>
      </c>
      <c r="ER23" s="10" t="n">
        <v>0</v>
      </c>
      <c r="ES23" s="11" t="str">
        <f aca="false">IF(ER23=0,"1","2")</f>
        <v>1</v>
      </c>
      <c r="ET23" s="11" t="str">
        <f aca="false" t="array" ref="ET23">_xlfn.IFS(ER23=0,"0", ER23=0.25, "1", ER23=0.5,"2", ER23=0.75,"3", ER23=1,"4",ER23=1.25,"5", ER23=1.5,"6", ER23=1.75,"7", ER23=2,"8", ER23=2.25,"9", ER23=2.25,"9",ER23=2.5,"10", ER23=2.75,"11", ER23=3,"12", ER23=3.25,"13", ER23=3.5,"14", ER23=3.75,"15",ER23=4,"16", ER23=-0.25, "17", bq=-0.5, "18")</f>
        <v>0</v>
      </c>
      <c r="EU23" s="34" t="n">
        <v>5</v>
      </c>
      <c r="EV23" s="14" t="str">
        <f aca="false">VLOOKUP(EU23,LEYENDA!$G$2:$H$8,2,TRUE())</f>
        <v>0-5</v>
      </c>
      <c r="EW23" s="14" t="str">
        <f aca="false" t="array" ref="EW23">_xlfn.IFS(EV23="0-5","1", EV23="6-12","2", EV23="13-18","3", EV23="19-24","4", EV23="25-36","5", EV23="37-48","6", EV23="49-60","7")</f>
        <v>1</v>
      </c>
    </row>
    <row r="24" customFormat="false" ht="13.5" hidden="false" customHeight="false" outlineLevel="0" collapsed="false">
      <c r="A24" s="1" t="n">
        <v>8</v>
      </c>
      <c r="B24" s="35" t="n">
        <v>2</v>
      </c>
      <c r="C24" s="33" t="n">
        <v>41743</v>
      </c>
      <c r="D24" s="6"/>
      <c r="E24" s="5" t="str">
        <f aca="false">VLOOKUP(A24,'286'!$A$3:$J$600,10,FALSE())</f>
        <v>BARAHONA DE LAS HERAS, CARLA</v>
      </c>
      <c r="F24" s="4" t="str">
        <f aca="false">VLOOKUP(A24,'286'!$A$3:$I$1768,3,FALSE())</f>
        <v>BAHECAR</v>
      </c>
      <c r="G24" s="6" t="n">
        <f aca="false">VLOOKUP(A24,'286'!$A$3:$I$1768,4,FALSE())</f>
        <v>39221</v>
      </c>
      <c r="H24" s="7" t="n">
        <f aca="false">YEAR(C24)-YEAR(G24)</f>
        <v>7</v>
      </c>
      <c r="I24" s="1" t="str">
        <f aca="false">VLOOKUP(H24,LEYENDA!$C$2:$D$6,2,TRUE())</f>
        <v>0-12</v>
      </c>
      <c r="J24" s="5" t="str">
        <f aca="false">VLOOKUP(A24,'286'!$A$3:$I$1768,7,FALSE())</f>
        <v>M</v>
      </c>
      <c r="K24" s="8" t="str">
        <f aca="false">VLOOKUP(A24,'286'!$A$3:$I$1768,2,FALSE())</f>
        <v>OD</v>
      </c>
      <c r="L24" s="4" t="str">
        <f aca="false">VLOOKUP(A24,'286'!$A$3:$I$1768,8,FALSE())</f>
        <v>D</v>
      </c>
      <c r="M24" s="4" t="str">
        <f aca="false">VLOOKUP(A24,'286'!$A$3:$I$1768,9,FALSE())</f>
        <v>I</v>
      </c>
      <c r="N24" s="8" t="str">
        <f aca="false">IF(R24=O24, "MISMA","CONTRARIA")</f>
        <v>CONTRARIA</v>
      </c>
      <c r="O24" s="8" t="str">
        <f aca="false" t="array" ref="O24">_xlfn.IFS(L24="D","1", L24="I","2")</f>
        <v>1</v>
      </c>
      <c r="P24" s="8" t="str">
        <f aca="false" t="array" ref="P24">_xlfn.IFS(K24="OD","1", K24="OI","2")</f>
        <v>1</v>
      </c>
      <c r="Q24" s="1" t="str">
        <f aca="false" t="array" ref="Q24">_xlfn.IFS(J24="M","1", J24="H","2")</f>
        <v>1</v>
      </c>
      <c r="R24" s="8" t="str">
        <f aca="false" t="array" ref="R24">_xlfn.IFS(M24="D","1", M24="I","2")</f>
        <v>2</v>
      </c>
      <c r="S24" s="1" t="str">
        <f aca="false" t="array" ref="S24">_xlfn.IFS(N24="CONTRARIA", "1",N24= "MISMA","2")</f>
        <v>1</v>
      </c>
      <c r="T24" s="1" t="str">
        <f aca="false" t="array" ref="T24">_xlfn.IFS(I24="0-12","1", I24="13-24","2", I24="25-40","3", I24="41-60","4", I24="61-100","5")</f>
        <v>1</v>
      </c>
      <c r="U24" s="9" t="n">
        <v>-5</v>
      </c>
      <c r="V24" s="1" t="str">
        <f aca="false">IF(U24="","",IF(AND(U24&gt;=-9,U24&lt;=-6.5),"-9 a -6,5",IF(AND(U24&gt;=-6,U24&lt;=-3.5),"-6 a -3,5",IF(AND(U24&gt;=-3,U24&lt;=-1),"-3 a -1",IF(U24=-0.5,"-0,5",IF(AND(U24&gt;=0,U24&lt;=2.5),"0 a 2,5",IF(AND(U24&gt;=3,U24&lt;=5.5),"3 a 5,5",IF(AND(U24&gt;=6,U24&lt;=8.5),"6 a 8,5",IF(AND(U24&gt;=9,U24&lt;=20),"9 a 20","Fuera de rango")))))))))</f>
        <v>-6 a -3,5</v>
      </c>
      <c r="W24" s="11" t="n">
        <f aca="false">IF(V24="","",IF(V24="-9 a -6,5",2,IF(V24="-6 a -3,5",3,IF(V24="-3 a -1",4,IF(V24="-0,5","NORMA",IF(V24="0 a 2,5",5,IF(V24="3 a 5,5",6,IF(V24="6 a 8,5",7,IF(V24="9 a 20",8,"Fuera de rango")))))))))</f>
        <v>3</v>
      </c>
      <c r="X24" s="9" t="n">
        <v>0</v>
      </c>
      <c r="Y24" s="10" t="str">
        <f aca="false">IF(X24="","",IF(AND(X24&gt;=0,X24&lt;=4),"0 a 4",IF(AND(X24&gt;=4.5,X24&lt;=8.5),"4,5 a 8,5",IF(X24=9,"9",IF(AND(X24&gt;=9.5,X24&lt;=13),"9,5 a 13",IF(AND(X24&gt;=13.5,X24&lt;=20),"13,5 a 20",IF(AND(X24&gt;=20.5,X24&lt;=35),"20,5 a 35","Fuera de rango")))))))</f>
        <v>0 a 4</v>
      </c>
      <c r="Z24" s="11" t="n">
        <f aca="false">IF(Y24="","",IF(Y24="0 a 4",1,IF(Y24="4,5 a 8,5",2,IF(Y24="9","NORMA",IF(Y24="9,5 a 13",3,IF(Y24="13,5 a 20",4,IF(Y24="20,5 a 35",5,"Fuera de rango")))))))</f>
        <v>1</v>
      </c>
      <c r="AA24" s="9" t="n">
        <v>16</v>
      </c>
      <c r="AB24" s="10" t="str">
        <f aca="false">IF(AA24="","",IF(AND(AA24&gt;=0,AA24&lt;=9),"0 a 9",IF(AND(AA24&gt;=9.5,AA24&lt;=18.5),"9,5 a 18,5",IF(AA24=19,"19",IF(AND(AA24&gt;=19.5,AA24&lt;=28),"19,5 a 28",IF(AND(AA24&gt;=28.5,AA24&lt;=40),"28,5 a 40","Fuera de rango"))))))</f>
        <v>9,5 a 18,5</v>
      </c>
      <c r="AC24" s="11" t="n">
        <f aca="false" t="array" ref="AC24">_xlfn.IFS(AB24="","",AB24="0 a 9",1,AB24="9,5 a 18,5",2,AB24="19","NORMA",AB24="19,5 a 28",3,AB24="28,5 a 40",4,TRUE(),"Fuera de rango")</f>
        <v>2</v>
      </c>
      <c r="AD24" s="9" t="n">
        <v>10</v>
      </c>
      <c r="AE24" s="11" t="str">
        <f aca="false">IF(AD24="","",IF(AND(AD24&gt;=-10,AD24&lt;=0),"De -10 a 0",IF(AND(AD24&gt;=0.5,AD24&lt;=9.5),"0,5 a 9,5",IF(AD24=10,"10",IF(AND(AD24&gt;=10.5,AD24&lt;=20),"10,5 a 20",IF(AND(AD24&gt;=20.5,AD24&lt;=40),"20,5 a 40","Fuera de rango"))))))</f>
        <v>10</v>
      </c>
      <c r="AF24" s="12" t="str">
        <f aca="false">IF(AD24="","",IF(AND(AD24&gt;=-10,AD24&lt;=0),1,IF(AND(AD24&gt;=0.5,AD24&lt;=9.5),2,IF(AD24=10,"NORMA",IF(AND(AD24&gt;=10.5,AD24&lt;=20),3,IF(AND(AD24&gt;=20.5,AD24&lt;=40),4,""))))))</f>
        <v>NORMA</v>
      </c>
      <c r="AG24" s="9" t="n">
        <v>8</v>
      </c>
      <c r="AH24" s="10" t="str">
        <f aca="false">IF(AG24="","",IF(AND(AG24&gt;=0,AG24&lt;=4),"0 a 4",IF(AND(AG24&gt;=4.5,AG24&lt;=8.5),"4,5 a 8,5",IF(AG24=9,"9",IF(AND(AG24&gt;=9.5,AG24&lt;=13),"9,5 a 13",IF(AND(AG24&gt;=13.5,AG24&lt;=25),"13,5 a 25","Fuera de rango"))))))</f>
        <v>4,5 a 8,5</v>
      </c>
      <c r="AI24" s="11" t="n">
        <f aca="false">IF(AH24="","",IF(AH24="0 a 4",1,IF(AH24="4,5 a 8,5",2,IF(AH24="9","NORMA",IF(AH24="9,5 a 13",3,IF(AH24="13,5 a 25",4,""))))))</f>
        <v>2</v>
      </c>
      <c r="AJ24" s="9" t="n">
        <v>3</v>
      </c>
      <c r="AK24" s="10" t="str">
        <f aca="false">IF(AJ24="","",IF(AND(AJ24&gt;=-15,AJ24&lt;=-10.5),"-15 a -10,5",IF(AND(AJ24&gt;=-10,AJ24&lt;=-4),"-10 a -4",IF(AND(AJ24&gt;=-4.5,AJ24&lt;=0),"-4,5 a 0",IF(AND(AJ24&gt;=0.5,AJ24&lt;=4.5),"0,5 a 4,5",IF(AJ24=5,"5",IF(AND(AJ24&gt;=5.5,AJ24&lt;=10),"5,5 a 10",IF(AND(AJ24&gt;=10.5,AJ24&lt;=20),"10,5 a 20","Fuera de rango"))))))))</f>
        <v>0,5 a 4,5</v>
      </c>
      <c r="AL24" s="11" t="n">
        <f aca="false">IF(AK24="","",IF(AK24="-15 a -10,5",1,IF(AK24="-10 a -4",2,IF(AK24="-4,5 a 0",3,IF(AK24="0,5 a 4,5",4,IF(AK24="5","NORMA",IF(AK24="5,5 a 10",5,IF(AK24="10,5 a 20",6,"Error"))))))))</f>
        <v>4</v>
      </c>
      <c r="AM24" s="9" t="n">
        <v>0</v>
      </c>
      <c r="AN24" s="10" t="str">
        <f aca="false">IF(AM24="","",IF(AND(AM24&gt;=-7.5,AM24&lt;=-5.5),"-7,5 a -5,5",IF(AND(AM24&gt;=-5,AM24&lt;=-3),"-5 a -3",IF(AND(AM24&gt;=-2.5,AM24&lt;=-0.5),"-2,5 a -0,5",IF(AM24=0,"0,00",IF(AND(AM24&gt;=0.5,AM24&lt;=2.5),"0,5 a 2,5",IF(AND(AM24&gt;=3,AM24&lt;=5),"3 a 5",IF(AND(AM24&gt;=5.5,AM24&lt;=7.5),"5,5 a 7,5",IF(AND(AM24&gt;=8,AM24&lt;=10),"8 a 10","Fuera de rango")))))))))</f>
        <v>0,00</v>
      </c>
      <c r="AO24" s="11" t="str">
        <f aca="false">IF(AN24="","",IF(AN24="-7,5 a -5,5",1,IF(AN24="-5 a -3",2,IF(AN24="-2,5 a -0,5",3,IF(AN24="0,00","NORMA",IF(AN24="0,5 a 2,5",4,IF(AN24="3 a 5",5,IF(AN24="5,5 a 7,5",6,IF(AN24="8 a 10",7,"Error")))))))))</f>
        <v>NORMA</v>
      </c>
      <c r="AP24" s="9" t="n">
        <v>1</v>
      </c>
      <c r="AQ24" s="10" t="str">
        <f aca="false">IF(AP24="","",IF(AND(AP24&gt;=-20,AP24&lt;=-9.5),"-20 a -9,5",IF(AND(AP24&gt;=-9,AP24&lt;=-6.5),"-9 a -6,5",IF(AP24=-6,"-6",IF(AND(AP24&gt;=-5.5,AP24&lt;=-3),"-5,5 a -3",IF(AND(AP24&gt;=-2.5,AP24&lt;=0),"-2,5 a 0",IF(AND(AP24&gt;=0.5,AP24&lt;=3),"0,5 a 3",IF(AND(AP24&gt;=3.5,AP24&lt;=6),"3,5 a 6",IF(AND(AP24&gt;=6.5,AP24&lt;=9),"6,5 a 9",IF(AND(AP24&gt;=9.5,AP24&lt;=20),"9,5 a 20","Fuera de rango"))))))))))</f>
        <v>0,5 a 3</v>
      </c>
      <c r="AR24" s="11" t="n">
        <f aca="false">IF(AQ24="","",IF(AQ24="-20 a -9,5",1,IF(AQ24="-9 a -6,5",2,IF(AQ24="-6","NORMA",IF(AQ24="-5,5 a -3",3,IF(AQ24="-2,5 a 0",4,IF(AQ24="0,5 a 3",5,IF(AQ24="3,5 a 6",6,IF(AQ24="6,5 a 9",7,IF(AQ24="9,5 a 20",8,""))))))))))</f>
        <v>5</v>
      </c>
      <c r="AS24" s="9" t="n">
        <v>0</v>
      </c>
      <c r="AT24" s="10" t="str">
        <f aca="false">IF(AS24="","",IF(AND(AS24&gt;=-16,AS24&lt;=-14),"-16 a -14",IF(AND(AS24&gt;=-13.5,AS24&lt;=-11.5),"-13,5 a -11,5",IF(AND(AS24&gt;=-11,AS24&lt;=-9),"-11 a -9",IF(AND(AS24&gt;=-8.5,AS24&lt;=-6.5),"-8,5 a -6,5",IF(AND(AS24&gt;=-6,AS24&lt;=-4),"-6 a -4",IF(AND(AS24&gt;=-3.5,AS24&lt;=-1.5),"-3,5 a -1,5",IF(AND(AS24&gt;=-1,AS24&lt;=1),"-1 a 1",IF(AND(AS24&gt;=1.5,AS24&lt;=3.5),"1,5 a 3,5",IF(AND(AS24&gt;=4,AS24&lt;=6),"4 a 6",IF(AND(AS24&gt;=6.5,AS24&lt;=8.5),"6,5 a 8,5",IF(AND(AS24&gt;=9,AS24&lt;=11),"9 a 11",IF(AND(AS24&gt;=11.5,AS24&lt;=13.5),"11,5 a 13,5",IF(AND(AS24&gt;=14,AS24&lt;=16),"14 a 16",IF(AND(AS24&gt;=16.5,AS24&lt;=18.5),"16,5 a 18,5",IF(AND(AS24&gt;=19,AS24&lt;=21),"19 a 21","Fuera de rango"))))))))))))))))</f>
        <v>-1 a 1</v>
      </c>
      <c r="AU24" s="11" t="n">
        <f aca="false" t="array" ref="AU24">IF(AT24="","",_xlfn.IFS(AT24="-16 a -14",1,AT24="-13,5 a -11,5",2,AT24="-11 a -9",3,AT24="-8,5 a -6,5",4,AT24="-6 a -4",5,AT24="-3,5 a -1,5",6,AT24="-1 a 1",7,AT24="1,5 a 3,5",8,AT24="4 a 6","NORMA",AT24="6,5 a 8,5",9,AT24="9 a 11",10,AT24="11,5 a 13,5",11,AT24="14 a 16",12,AT24="16,5 a 18,5",13,AT24="19 a 21",14,TRUE(),""))</f>
        <v>7</v>
      </c>
      <c r="AV24" s="9" t="n">
        <v>1.25</v>
      </c>
      <c r="AW24" s="10" t="str">
        <f aca="false">IF(AV24="","",IF(AND(AV24&gt;=-1,AV24&lt;=-0.5),"-1 a -0,5",IF(AND(AV24&gt;-0.5,AV24&lt;=0),"De -0,5 a 0",IF(AND(AV24&gt;=0.25,AV24&lt;=0.75),"0,25 a 0,75",IF(AND(AV24&gt;=1,AV24&lt;=1.5),"1 a 1,5",IF(AND(AV24&gt;=1.75,AV24&lt;=2.25),"1,75 a 2,25",IF(AND(AV24&gt;=2.5,AV24&lt;=3),"2,5 a 3",IF(AND(AV24&gt;=3.25,AV24&lt;=3.75),"3,25 a 3,75","Fuera de rango"))))))))</f>
        <v>1 a 1,5</v>
      </c>
      <c r="AX24" s="11" t="n">
        <f aca="false">IF(AW24="","",IF(OR(AW24="-1 a -0,5",AW24="-1 a -0.5"),1,IF(OR(AW24="De -0,5 a 0",AW24="-0,5 a 0",AW24="De -0.5 a 0"),2,IF(OR(AW24="0,25 a 0,75",AW24="0.25 a 0.75"),"NORMA",IF(OR(AW24="1 a 1,5",AW24="1 a 1.5"),3,IF(OR(AW24="1,75 a 2,25",AW24="1.75 a 2.25"),4,IF(OR(AW24="2,5 a 3",AW24="2.5 a 3"),5,IF(OR(AW24="3,25 a 3,75",AW24="3.25 a 3.75"),6,""))))))))</f>
        <v>3</v>
      </c>
      <c r="AY24" s="9" t="n">
        <v>-5</v>
      </c>
      <c r="AZ24" s="10" t="str">
        <f aca="false">IF(AY24="","",IF(AND(AY24&gt;=-20,AY24&lt;=-9.5),"-20 a -9,5",IF(AND(AY24&gt;=-9,AY24&lt;=-6.5),"-9 a -6,5",IF(AY24=-6,"-6",IF(AND(AY24&gt;=-5.5,AY24&lt;=-3),"-5,5 a -3",IF(AND(AY24&gt;=-2.5,AY24&lt;=0),"-2,5 a 0",IF(AND(AY24&gt;=0.5,AY24&lt;=3),"0,5 a 3",IF(AND(AY24&gt;=3.5,AY24&lt;=6),"3,5 a 6","Fuera de rango"))))))))</f>
        <v>-5,5 a -3</v>
      </c>
      <c r="BA24" s="11" t="n">
        <f aca="false">IF(AZ24="","",IF(AZ24="-20 a -9,5",1,IF(AZ24="-9 a -6,5",2,IF(AZ24="-6","NORMA",IF(AZ24="-5,5 a -3",3,IF(AZ24="-2,5 a 0",4,IF(AZ24="0,5 a 3",5,IF(AZ24="3,5 a 6",6,""))))))))</f>
        <v>3</v>
      </c>
      <c r="BB24" s="9" t="n">
        <v>0</v>
      </c>
      <c r="BC24" s="10" t="str">
        <f aca="false" t="array" ref="BC24">IF(BB24="","",_xlfn.IFS(AND(BB24&gt;=0,BB24&lt;=2),"0 a 2",AND(BB24&gt;=2.5,BB24&lt;=4.5),"2,5 a 4,5",AND(BB24&gt;=5,BB24&lt;=7),"5 a 7",AND(BB24&gt;=7.5,BB24&lt;=9.5),"7,5 a 9,5",AND(BB24&gt;=10,BB24&lt;=12),"10 a 12",AND(BB24&gt;=12.5,BB24&lt;=14.5),"12,5 a 14,5",BB24=15,"15",AND(BB24&gt;=15.5,BB24&lt;=17.5),"15,5 a 17,5",AND(BB24&gt;=18,BB24&lt;=20),"18 a 20",AND(BB24&gt;=20.5,BB24&lt;=22.5),"20,5 a 22,5",AND(BB24&gt;=23,BB24&lt;=25),"23 a 25",TRUE(),"Fuera de rango"))</f>
        <v>0 a 2</v>
      </c>
      <c r="BD24" s="11" t="n">
        <f aca="false" t="array" ref="BD24">IF(BC24="","",_xlfn.IFS(BC24="0 a 2",1,BC24="2,5 a 4,5",2,BC24="5 a 7",3,BC24="7,5 a 9,5",4,BC24="10 a 12",5,BC24="12,5 a 14,5",6,BC24="15","NORMA",BC24="15,5 a 17,5",7,BC24="18 a 20",8,BC24="20,5 a 22,5",9,BC24="23 a 25",10,TRUE(),"Fuera de rango"))</f>
        <v>1</v>
      </c>
      <c r="BE24" s="9" t="n">
        <v>17</v>
      </c>
      <c r="BF24" s="10" t="str">
        <f aca="false">IF(BE24="","",IF(AND(BE24&gt;=-20,BE24&lt;=-10),"-20 a -10",IF(AND(BE24&gt;=-9.5,BE24&lt;=0.5),"-9,5 a 0,5",IF(AND(BE24&gt;=1,BE24&lt;=11),"1 a 11",IF(AND(BE24&gt;=11.5,BE24&lt;=20.5),"11,5 a 20,5",IF(BE24=21,"21",IF(AND(BE24&gt;=21.5,BE24&lt;=31.5),"21,5 a 31,5",IF(AND(BE24&gt;=32,BE24&lt;=42),"32 a 42","Fuera de rango"))))))))</f>
        <v>11,5 a 20,5</v>
      </c>
      <c r="BG24" s="11" t="n">
        <f aca="false">IF(BF24="","",IF(BF24="-20 a -10",1,IF(BF24="-9,5 a 0,5",2,IF(BF24="1 a 11",3,IF(BF24="11,5 a 20,5",4,IF(BF24="21","NORMA",IF(BF24="21,5 a 31,5",5,IF(BF24="32 a 42",6,""))))))))</f>
        <v>4</v>
      </c>
      <c r="BH24" s="9" t="n">
        <v>11</v>
      </c>
      <c r="BI24" s="10" t="str">
        <f aca="false">IF(BH24="","",IF(AND(BH24&gt;=-20,BH24&lt;=-15),"-20 a -15",IF(AND(BH24&gt;=-14.5,BH24&lt;=-9.5),"-14,5 a -9,5",IF(AND(BH24&gt;=-9,BH24&lt;=-4),"-9 a -4",IF(AND(BH24&gt;=-3.5,BH24&lt;=2.5),"-3,5 a 2,5",IF(AND(BH24&gt;=3,BH24&lt;=8),"3 a 8",IF(AND(BH24&gt;=8.5,BH24&lt;=14.5),"8,5 a 14,5",IF(BH24=15,"15",IF(AND(BH24&gt;=15.5,BH24&lt;=20.5),"15,5 a 20,5",IF(AND(BH24&gt;=21,BH24&lt;=26),"21 a 26","Fuera de rango"))))))))))</f>
        <v>8,5 a 14,5</v>
      </c>
      <c r="BJ24" s="11" t="n">
        <f aca="false">IF(BI24="","",IF(BI24="-20 a -15",1,IF(BI24="-14,5 a -9,5",2,IF(BI24="-9 a -4",3,IF(BI24="-3,5 a 2,5",4,IF(BI24="3 a 8",5,IF(BI24="8,5 a 14,5",6,IF(BI24="15","NORMA",IF(BI24="15,5 a 20,5",7,IF(BI24="21 a 26",8,IF(BI24="26,5 a 31,5",9,"")))))))))))</f>
        <v>6</v>
      </c>
      <c r="BK24" s="9" t="n">
        <v>0</v>
      </c>
      <c r="BL24" s="10" t="str">
        <f aca="false">IF(BK24="","",IF(AND(BK24&gt;=0,BK24&lt;=2),"0 - 2",IF(AND(BK24&gt;=2.5,BK24&lt;=4.5),"2,5 - 4,5",IF(AND(BK24&gt;=5,BK24&lt;=7),"5 - 7",IF(AND(BK24&gt;=7.5,BK24&lt;=9.5),"7,5 - 9,5",IF(AND(BK24&gt;=10,BK24&lt;=12),"10 - 12",IF(AND(BK24&gt;=12.5,BK24&lt;=13.5),"12,5 - 13,5",IF(BK24=14,"14",IF(AND(BK24&gt;=14.5,BK24&lt;=16.5),"14,5 - 16,5",IF(AND(BK24&gt;=17,BK24&lt;=19),"17 - 19",IF(AND(BK24&gt;=19.5,BK24&lt;=21.5),"19,5 - 21,5",IF(AND(BK24&gt;=22,BK24&lt;=24),"22 - 24",IF(AND(BK24&gt;=24.5,BK24&lt;=26.5),"24,5 - 26,5",IF(AND(BK24&gt;=27,BK24&lt;=29),"27 - 29",IF(AND(BK24&gt;=29.5,BK24&lt;=30),"29,5 - 30","Fuera de rango")))))))))))))))</f>
        <v>0 - 2</v>
      </c>
      <c r="BM24" s="11" t="n">
        <f aca="false">IF(BL24="","",IF(BL24="0 - 2",1,IF(BL24="2,5 - 4,5",2,IF(BL24="5 - 7",3,IF(BL24="7,5 - 9,5",4,IF(BL24="10 - 12",5,IF(BL24="12,5 - 13,5",6,IF(BL24="14","NORMA",IF(BL24="14,5 - 16,5",7,IF(BL24="17 - 19",8,IF(BL24="19,5 - 21,5",9,IF(BL24="22 - 24",10,IF(BL24="24,5 - 26,5",11,IF(BL24="27 - 29",12,IF(BL24="29,5 - 30",13,"")))))))))))))))</f>
        <v>1</v>
      </c>
      <c r="BN24" s="9" t="n">
        <v>14</v>
      </c>
      <c r="BO24" s="10" t="str">
        <f aca="false">IF(BN24="","",IF(AND(BN24&gt;=-20,BN24&lt;=-10),"-20 a -10",IF(AND(BN24&gt;=-9.5,BN24&lt;=0.5),"-9,5 a 0,5",IF(AND(BN24&gt;=1,BN24&lt;=11),"1 a 11",IF(AND(BN24&gt;=11.5,BN24&lt;=21.5),"11,5 a 21,5",IF(BN24=22,"22",IF(AND(BN24&gt;=22.5,BN24&lt;=32.5),"22,5 a 32,5",IF(AND(BN24&gt;=33,BN24&lt;=43),"33 a 43","Fuera de rango"))))))))</f>
        <v>11,5 a 21,5</v>
      </c>
      <c r="BP24" s="11" t="n">
        <f aca="false">IF(BO24="","",IF(BO24="-20 a -10",1,IF(BO24="-9,5 a 0,5",2,IF(BO24="1 a 11",3,IF(BO24="11,5 a 21,5",4,IF(BO24="22","NORMA",IF(BO24="22,5 a 32,5",5,IF(BO24="33 a 43",6,""))))))))</f>
        <v>4</v>
      </c>
      <c r="BQ24" s="9" t="n">
        <v>1</v>
      </c>
      <c r="BR24" s="10" t="str">
        <f aca="false">IF(BQ24="","",IF(AND(BQ24&gt;=-20,BQ24&lt;=-15),"-20 a -15",IF(AND(BQ24&gt;=-14.5,BQ24&lt;=-9.5),"-14,5 a -9,5",IF(AND(BQ24&gt;=-9,BQ24&lt;=-4),"-9 a -4",IF(AND(BQ24&gt;=-3.5,BQ24&lt;=2.5),"-3,5 a 2,5",IF(AND(BQ24&gt;=3,BQ24&lt;=8),"3 a 8",IF(AND(BQ24&gt;=8.5,BQ24&lt;=13.5),"8,5 a 13,5",IF(AND(BQ24&gt;=14,BQ24&lt;=17.5),"14 a 17,5",IF(BQ24=18,"18",IF(AND(BQ24&gt;=18.5,BQ24&lt;=23.5),"18,5 a 23,5",IF(AND(BQ24&gt;=24,BQ24&lt;=29),"24 a 29",IF(AND(BQ24&gt;=29.5,BQ24&lt;=34.5),"29,5 a 34,5",IF(AND(BQ24&gt;=35,BQ24&lt;=40),"35 a 40","Fuera de rango")))))))))))))</f>
        <v>-3,5 a 2,5</v>
      </c>
      <c r="BS24" s="11" t="n">
        <f aca="false">IF(BR24="","",IF(BR24="-20 a -15",1,IF(BR24="-14,5 a -9,5",2,IF(BR24="-9 a -4",3,IF(BR24="-3,5 a 2,5",4,IF(BR24="3 a 8",5,IF(BR24="8,5 a 13,5",6,IF(BR24="14 a 17,5",7,IF(BR24="18","NORMA",IF(BR24="18,5 a 23,5",8,IF(BR24="24 a 29",9,IF(BR24="29,5 a 34,5",10,IF(BR24="35 a 40",11,"")))))))))))))</f>
        <v>4</v>
      </c>
      <c r="BT24" s="9" t="n">
        <v>0</v>
      </c>
      <c r="BU24" s="10" t="str">
        <f aca="false">IF(BT24="","",IF(AND(BT24&gt;=-20,BT24&lt;=-18),"-20 a -18",IF(AND(BT24&gt;=-17.5,BT24&lt;=-15.5),"-17,5 a -15,5",IF(AND(BT24&gt;=-15,BT24&lt;=-13),"-15 a -13",IF(AND(BT24&gt;=-12.5,BT24&lt;=-10.5),"-12,5 a -10,5",IF(AND(BT24&gt;=-10,BT24&lt;=-8),"-10 a -8",IF(AND(BT24&gt;=-7.5,BT24&lt;=-5.5),"-7,5 a -5,5",IF(AND(BT24&gt;=-5,BT24&lt;=-3),"-5 a -3",IF(AND(BT24&gt;=-2.5,BT24&lt;=-0.5),"-2,5 a -0,5",IF(BT24=0,"0",IF(AND(BT24&gt;=0.5,BT24&lt;=2.5),"0,5 a 2,5",IF(AND(BT24&gt;=3,BT24&lt;=5),"3 a 5",IF(AND(BT24&gt;=5.5,BT24&lt;=7.5),"5,5 a 7,5",IF(AND(BT24&gt;=8,BT24&lt;=10),"8 a 10",IF(AND(BT24&gt;=10.5,BT24&lt;=12.5),"10,5 a 12,5",IF(AND(BT24&gt;=13,BT24&lt;=15),"13 a 15",IF(AND(BT24&gt;=15.5,BT24&lt;=17.5),"15,5 a 17,5",IF(AND(BT24&gt;=18,BT24&lt;=20),"18 a 20","Fuera de rango"))))))))))))))))))</f>
        <v>0</v>
      </c>
      <c r="BV24" s="11" t="str">
        <f aca="false">IF(BT24="","",IF(BT24=0,"NORMA",IF(AND(BT24&gt;=-20,BT24&lt;=-18),2,IF(AND(BT24&gt;=-17.5,BT24&lt;=-15.5),2,IF(AND(BT24&gt;=-15,BT24&lt;=-13),3,IF(AND(BT24&gt;=-12.5,BT24&lt;=-10.5),4,IF(AND(BT24&gt;=-10,BT24&lt;=-8),5,IF(AND(BT24&gt;=-7.5,BT24&lt;=-5.5),6,IF(AND(BT24&gt;=-5,BT24&lt;=-3),7,IF(AND(BT24&gt;=-2.5,BT24&lt;=-0.5),8,IF(AND(BT24&gt;=0.5,BT24&lt;=2.5),9,IF(AND(BT24&gt;=3,BT24&lt;=5),10,IF(AND(BT24&gt;=5.5,BT24&lt;=7.5),11,IF(AND(BT24&gt;=8,BT24&lt;=10),12,IF(AND(BT24&gt;=10.5,BT24&lt;=12.5),13,IF(AND(BT24&gt;=13,BT24&lt;=15),14,IF(AND(BT24&gt;=15.5,BT24&lt;=17.5),15,IF(AND(BT24&gt;=18,BT24&lt;=20),16,"Fuera de rango"))))))))))))))))))</f>
        <v>NORMA</v>
      </c>
      <c r="BW24" s="9" t="n">
        <v>0</v>
      </c>
      <c r="BX24" s="10" t="n">
        <f aca="false">18.5- (0.3*H24)</f>
        <v>16.4</v>
      </c>
      <c r="BY24" s="10" t="n">
        <f aca="false">(BW24)-(BX24)</f>
        <v>-16.4</v>
      </c>
      <c r="BZ24" s="10" t="str">
        <f aca="false">IF(BY24="","",IF(BY24&lt;-27.5,"De -30 a -28",IF(BY24&lt;-25,"De -27,5 a -25,5",IF(BY24&lt;-22.5,"De -25 a -23",IF(BY24&lt;-20,"De -22,5 a -20,5",IF(BY24&lt;-17.5,"De -20 a -18",IF(BY24&lt;-15,"De -17,5 a -15,5",IF(BY24&lt;-12.5,"De -15 a -13",IF(BY24&lt;-10,"De -12,5 a -10,5",IF(BY24&lt;-7.5,"De -10 a -8",IF(BY24&lt;-5,"De -7,5 a -5,5",IF(BY24&lt;-2.5,"De -5 a -3",IF(BY24&lt;0,"De -2,5 a -0,5",IF(BY24&lt;2.5,"De 0 a 2",IF(BY24&lt;5,"De 2,5 a 4,5",IF(BY24&lt;7.5,"De 5 a 7",IF(BY24&lt;10,"De 7,5 a 9,5",IF(BY24&lt;12.5,"De 10 a 12",IF(BY24&lt;15,"De 12,5 a 14,5",IF(BY24&lt;17.5,"De 15 a 17",IF(BY24&lt;20,"De 17,5 a 19,5",IF(BY24&lt;22.5,"De 20 a 22",IF(BY24&lt;25,"De 22,5 a 24,5",IF(BY24&lt;27.5,"De 25 a 27","De 27,5 a 30"))))))))))))))))))))))))</f>
        <v>De -17,5 a -15,5</v>
      </c>
      <c r="CA24" s="12" t="n">
        <f aca="false">IF(BY24="","",IF(BY24&lt;=-28,1,IF(BY24&lt;=-25.5,2,IF(BY24&lt;=-23,3,IF(BY24&lt;=-20.5,4,IF(BY24&lt;=-18,5,IF(BY24&lt;=-15.5,6,IF(BY24&lt;=-13,7,IF(BY24&lt;=-10.5,8,IF(BY24&lt;=-8,9,IF(BY24&lt;=-5.5,10,IF(BY24&lt;=-3,11,IF(BY24&lt;=-0.5,12,IF(BY24&lt;=2,13,IF(BY24&lt;=4.5,14,IF(BY24&lt;=7,15,IF(BY24&lt;=9.5,16,IF(BY24&lt;=12,17,IF(BY24&lt;=14.5,18,IF(BY24&lt;=17,19,IF(BY24&lt;=19.5,20,IF(BY24&lt;=22,21,IF(BY24&lt;=24.5,22,IF(BY24&lt;=27,23,IF(BY24&lt;=30,24,"Fuera de rango")))))))))))))))))))))))))</f>
        <v>6</v>
      </c>
      <c r="CB24" s="9" t="n">
        <v>0</v>
      </c>
      <c r="CC24" s="10" t="n">
        <f aca="false">18.5- (0.3*H24)</f>
        <v>16.4</v>
      </c>
      <c r="CD24" s="10" t="n">
        <f aca="false">(CB24)-(CC24)</f>
        <v>-16.4</v>
      </c>
      <c r="CE24" s="10" t="str">
        <f aca="false">IF(CD24="","",IF(CD24&lt;-27.5,"De -30 a -28",IF(CD24&lt;-25,"De -27,5 a -25,5",IF(CD24&lt;-22.5,"De -25 a -23",IF(CD24&lt;-20,"De -22,5 a -20,5",IF(CD24&lt;-17.5,"De -20 a -18",IF(CD24&lt;-15,"De -17,5 a -15,5",IF(CD24&lt;-12.5,"De -15 a -13",IF(CD24&lt;-10,"De -12,5 a -10,5",IF(CD24&lt;-7.5,"De -10 a -8",IF(CD24&lt;-5,"De -7,5 a -5,5",IF(CD24&lt;-2.5,"De -5 a -3",IF(CD24&lt;0,"De -2,5 a -0,5",IF(CD24&lt;=2,"De 0 a 2",IF(CD24&lt;=4.5,"De 2,5 a 4,5",IF(CD24&lt;=7,"De 5 a 7",IF(CD24&lt;=9.5,"De 7,5 a 9,5",IF(CD24&lt;=12,"De 10 a 12",IF(CD24&lt;=14.5,"De 12,5 a 14,5",IF(CD24&lt;=17,"De 15 a 17",IF(CD24&lt;=19.5,"De 17,5 a 19,5",IF(CD24&lt;=22,"De 20 a 22",IF(CD24&lt;=24.5,"De 22,5 a 24,5",IF(CD24&lt;=27,"De 25 a 27","De 27,5 a 30"))))))))))))))))))))))))</f>
        <v>De -17,5 a -15,5</v>
      </c>
      <c r="CF24" s="12" t="n">
        <f aca="false">IF(CD24="","",IF(CD24&lt;-27.5,1,IF(CD24&lt;-25,2,IF(CD24&lt;-22.5,3,IF(CD24&lt;-20,4,IF(CD24&lt;-17.5,5,IF(CD24&lt;-15,6,IF(CD24&lt;-12.5,7,IF(CD24&lt;-10,8,IF(CD24&lt;-7.5,9,IF(CD24&lt;-5,10,IF(CD24&lt;-2.5,11,IF(CD24&lt;0,12,IF(CD24&lt;2.5,13,IF(CD24&lt;5,14,IF(CD24&lt;7.5,15,IF(CD24&lt;10,16,IF(CD24&lt;12.5,17,IF(CD24&lt;15,18,IF(CD24&lt;17.5,19,IF(CD24&lt;20,20,IF(CD24&lt;22.5,21,IF(CD24&lt;25,22,IF(CD24&lt;27.5,23,24))))))))))))))))))))))))</f>
        <v>6</v>
      </c>
      <c r="CG24" s="9" t="n">
        <v>-2.25</v>
      </c>
      <c r="CH24" s="10" t="str">
        <f aca="false">IF(CG24="","",IF(AND(CG24&gt;=-10,CG24&lt;=-9.5),"-10 a -9,5",IF(AND(CG24&gt;-9.5,CG24&lt;=-8.5),"-9 a -8,5",IF(AND(CG24&gt;-8.5,CG24&lt;=-7.5),"-8 a -7,5",IF(AND(CG24&gt;-7.5,CG24&lt;=-6.5),"-7 a -6,5",IF(AND(CG24&gt;-6.5,CG24&lt;=-5.5),"-6 a -5,5",IF(AND(CG24&gt;-5.5,CG24&lt;=-4.5),"-5 a -4,5",IF(AND(CG24&gt;-4.5,CG24&lt;=-3.5),"-4 a -3,5",IF(AND(CG24&gt;-3.5,CG24&lt;=-2.5),"-3 a -2,5",IF(CG24=-2.25,"-2,25",IF(AND(CG24&gt;-2.5,CG24&lt;=-1.5),"-2 a -1,5",IF(AND(CG24&gt;-1.5,CG24&lt;=-0.5),"-1 a -0,5",IF(AND(CG24&gt;-0.5,CG24&lt;=0.5),"0 a 0,5",IF(AND(CG24&gt;0.5,CG24&lt;=1.5),"1 a 1,5",IF(AND(CG24&gt;1.5,CG24&lt;=2.5),"2 a 2,5",IF(AND(CG24&gt;2.5,CG24&lt;=3.5),"3 a 3,5",IF(AND(CG24&gt;3.5,CG24&lt;=4.5),"4 a 4,5",IF(AND(CG24&gt;4.5,CG24&lt;=5.5),"5 a 5,5",IF(AND(CG24&gt;5.5,CG24&lt;=6.5),"6 a 6,5",IF(AND(CG24&gt;6.5,CG24&lt;=7.5),"7 a 7,5",IF(AND(CG24&gt;7.5,CG24&lt;=8.5),"8 a 8,5",IF(AND(CG24&gt;8.5,CG24&lt;=9.5),"9 a 9,5",IF(CG24&gt;=10,"10","Fuera de rango")))))))))))))))))))))))</f>
        <v>-2,25</v>
      </c>
      <c r="CI24" s="11" t="str">
        <f aca="false">IF(CG24="","",IF(CG24=-2.25,"NORMA",IF(CG24&lt;=-9.5,1,IF(CG24&lt;=-8.5,2,IF(CG24&lt;=-7.5,3,IF(CG24&lt;=-6.5,4,IF(CG24&lt;=-5.5,5,IF(CG24&lt;=-4.5,6,IF(CG24&lt;=-3.5,7,IF(CG24&lt;=-2.5,8,IF(CG24&lt;=-1.5,9,IF(CG24&lt;=-0.5,10,IF(CG24&lt;=0.5,11,IF(CG24&lt;=1.5,12,IF(CG24&lt;=2.5,13,IF(CG24&lt;=3.5,14,IF(CG24&lt;=4.5,15,IF(CG24&lt;=5.5,16,IF(CG24&lt;=6.5,17,IF(CG24&lt;=7.5,18,IF(CG24&lt;=8.5,19,IF(CG24&lt;=9.5,20,IF(CG24=10,21,"Fuera de rango")))))))))))))))))))))))</f>
        <v>NORMA</v>
      </c>
      <c r="CJ24" s="9" t="n">
        <v>2.5</v>
      </c>
      <c r="CK24" s="10" t="str">
        <f aca="false">IF(CJ24="","",IF(AND(CJ24&gt;=-6,CJ24&lt;=-5.5),"-6 a -5,5",IF(AND(CJ24&gt;-5.5,CJ24&lt;=-4.5),"-5 a -4,5",IF(AND(CJ24&gt;-4.5,CJ24&lt;=-3.5),"-4 a -3,5",IF(AND(CJ24&gt;-3.5,CJ24&lt;=-2.5),"-3 a -2,5",IF(AND(CJ24&gt;-2.5,CJ24&lt;=-1.5),"-2 a -1,5",IF(AND(CJ24&gt;-1.5,CJ24&lt;=-0.5),"-1 a -0,5",IF(AND(CJ24&gt;-0.5,CJ24&lt;=0.5),"0 a 0,5",IF(AND(CJ24&gt;0.5,CJ24&lt;=1.5),"1 a 1,5",IF(AND(CJ24&gt;1.5,CJ24&lt;2.5),"2",IF(AND(CJ24&gt;=2.5,CJ24&lt;=3),"2,5 a 3",IF(AND(CJ24&gt;3,CJ24&lt;=4),"3,5 a 4",IF(AND(CJ24&gt;4,CJ24&lt;=5),"4,5 a 5",IF(AND(CJ24&gt;5,CJ24&lt;=6),"5,5 a 6",IF(AND(CJ24&gt;6,CJ24&lt;=7),"6,5 a 7",IF(AND(CJ24&gt;7,CJ24&lt;=8),"7,5 a 8",IF(AND(CJ24&gt;8,CJ24&lt;=9.5),"8,5 a 9,5",IF(CJ24=10,"10","Fuera de rango"))))))))))))))))))</f>
        <v>2,5 a 3</v>
      </c>
      <c r="CL24" s="11" t="n">
        <f aca="false">IF(CK24="","",IF(OR(CK24="-6 a -5,5",CK24="-6 - -5,5"),1,IF(OR(CK24="-5 a -4,5",CK24="-5 - -4,5"),2,IF(OR(CK24="-4 a -3,5",CK24="-4 - -3,5"),3,IF(OR(CK24="-3 a -2,5",CK24="-3 - -2,5"),4,IF(OR(CK24="-2 a -1,5",CK24="-2 - -1,5"),5,IF(OR(CK24="-1 a -0,5",CK24="-1 - -0,5"),6,IF(OR(CK24="0 a 0,5",CK24="0 - 0,5"),7,IF(OR(CK24="1 a 1,5",CK24="1 - 1,5"),8,IF(CK24="2","NORMA",IF(OR(CK24="2,5 a 3",CK24="2,5 - 3"),9,IF(OR(CK24="3,5 a 4",CK24="3,5 - 4"),10,IF(OR(CK24="4,5 a 5",CK24="4,5 - 5"),11,IF(OR(CK24="5,5 a 6",CK24="5,5 - 6"),12,IF(OR(CK24="6,5 a 7",CK24="6,5 - 7"),13,IF(OR(CK24="7,5 a 8",CK24="7,5 - 8"),14,IF(OR(CK24="8,5 a 9",CK24="8,5 - 9,5",CK24="9 a 9,5"),15,IF(CK24="10",15,IF(OR(CK24="0,5 a 1",CK24="0,5 - 1"),7,"Fuera de rango")))))))))))))))))))</f>
        <v>9</v>
      </c>
      <c r="CM24" s="10" t="n">
        <v>0</v>
      </c>
      <c r="CN24" s="10" t="str">
        <f aca="false">IF(CM24=0,"0", " ")</f>
        <v>0</v>
      </c>
      <c r="CO24" s="10" t="str">
        <f aca="false">IF(CM24&gt;0,"EME"," ")</f>
        <v> </v>
      </c>
      <c r="CP24" s="10" t="n">
        <v>0</v>
      </c>
      <c r="CQ24" s="10" t="str">
        <f aca="false">IF(CP24&gt;0,"0", " ")</f>
        <v> </v>
      </c>
      <c r="CR24" s="10" t="str">
        <f aca="false">IF(CP24&gt;0,"EME"," ")</f>
        <v> </v>
      </c>
      <c r="CS24" s="9" t="n">
        <v>0</v>
      </c>
      <c r="CT24" s="10" t="str">
        <f aca="false">IF(CS24&gt;0,"1", " ")</f>
        <v> </v>
      </c>
      <c r="CU24" s="10" t="str">
        <f aca="false">IF(CS24&gt;0,"HIP"," ")</f>
        <v> </v>
      </c>
      <c r="CV24" s="9" t="n">
        <v>0</v>
      </c>
      <c r="CW24" s="10" t="str">
        <f aca="false">IF(CV24&gt;0,"1", " ")</f>
        <v> </v>
      </c>
      <c r="CX24" s="10" t="str">
        <f aca="false">IF(CV24&gt;0,"HIP"," ")</f>
        <v> </v>
      </c>
      <c r="CY24" s="9" t="n">
        <v>-0.5</v>
      </c>
      <c r="CZ24" s="11" t="str">
        <f aca="false">IF(CY24&lt;0,"2"," ")</f>
        <v>2</v>
      </c>
      <c r="DA24" s="11" t="str">
        <f aca="false">IF(CY24&lt;0,"MIO"," ")</f>
        <v>MIO</v>
      </c>
      <c r="DB24" s="9" t="n">
        <v>-0.25</v>
      </c>
      <c r="DC24" s="11" t="str">
        <f aca="false">IF(DB24&lt;0,"2"," ")</f>
        <v>2</v>
      </c>
      <c r="DD24" s="11" t="str">
        <f aca="false">IF(DB24&lt;0,"MIO"," ")</f>
        <v>MIO</v>
      </c>
      <c r="DE24" s="9" t="n">
        <v>0</v>
      </c>
      <c r="DF24" s="11" t="str">
        <f aca="false">IF(DE24&lt;0,"3"," ")</f>
        <v> </v>
      </c>
      <c r="DG24" s="11" t="str">
        <f aca="false">IF(DE24&lt;0,"AST"," ")</f>
        <v> </v>
      </c>
      <c r="DH24" s="9" t="n">
        <v>0</v>
      </c>
      <c r="DI24" s="11" t="str">
        <f aca="false">IF(DH24&lt;0,"3"," ")</f>
        <v> </v>
      </c>
      <c r="DJ24" s="11" t="str">
        <f aca="false">IF(DH24&lt;0,"AST"," ")</f>
        <v> </v>
      </c>
      <c r="DK24" s="9" t="n">
        <v>0</v>
      </c>
      <c r="DL24" s="10" t="str">
        <f aca="false">IF(DK24&gt;0,"4"," ")</f>
        <v> </v>
      </c>
      <c r="DM24" s="10" t="str">
        <f aca="false">IF(DK24&gt;0,"PRE"," ")</f>
        <v> </v>
      </c>
      <c r="DN24" s="9" t="n">
        <v>0</v>
      </c>
      <c r="DO24" s="10" t="str">
        <f aca="false">IF(DN24&gt;0,"4"," ")</f>
        <v> </v>
      </c>
      <c r="DP24" s="10" t="str">
        <f aca="false">IF(DN24&gt;0,"PRE"," ")</f>
        <v> </v>
      </c>
      <c r="DQ24" s="12" t="n">
        <v>1</v>
      </c>
      <c r="DR24" s="12" t="n">
        <v>1</v>
      </c>
      <c r="DS24" s="12" t="str">
        <f aca="false">CONCATENATE(CO24,CU24,DA24,DG24,DM24)</f>
        <v>  MIO  </v>
      </c>
      <c r="DT24" s="10" t="str">
        <f aca="false" t="array" ref="DT24">_xlfn.IFS(DS24="EME    ","0", DS24=" HIP   ","1", DS24="  MIO  ","2", DS24="   AST ","3", DS24="    PRE","4", DS24="EME   PRE","5", DS24=" HIP  PRE","6", DS24=" HIP AST ","7", DS24="  MIO PRE","8", DS24="  MIOAST ","9", DS24="   ASTPRE","10",DS24=" HIP ASTPRE","11", DS24="  MIOASTPRE","12", DS24="     ","0")</f>
        <v>2</v>
      </c>
      <c r="DU24" s="1" t="s">
        <v>154</v>
      </c>
      <c r="DV24" s="1" t="str">
        <f aca="false" t="array" ref="DV24">_xlfn.IFS(DU24="SI","2", DU24="NO","1")</f>
        <v>1</v>
      </c>
      <c r="DW24" s="10" t="n">
        <v>0</v>
      </c>
      <c r="DX24" s="11" t="str">
        <f aca="false">IF(DW24=0,"1","2")</f>
        <v>1</v>
      </c>
      <c r="DY24" s="11" t="str">
        <f aca="false" t="array" ref="DY24">_xlfn.IFS(DW24=0,"0", DW24=0.25, "1", DW24=0.5,"2", DW24=0.75,"3", DW24=1,"4",DW24=1.25,"5", DW24=1.5,"6", DW24=1.75,"7", DW24=2,"8")</f>
        <v>0</v>
      </c>
      <c r="DZ24" s="10" t="n">
        <v>0</v>
      </c>
      <c r="EA24" s="11" t="str">
        <f aca="false">IF(DZ24=0,"1","2")</f>
        <v>1</v>
      </c>
      <c r="EB24" s="11" t="str">
        <f aca="false" t="array" ref="EB24">_xlfn.IFS(DZ24=0,"0", DZ24=0.25, "1", DZ24=0.5,"2", DZ24=0.75,"3", DZ24=1,"4",DZ24=1.25,"5", DZ24=1.5,"6", DZ24=1.75,"7", DZ24=2,"8")</f>
        <v>0</v>
      </c>
      <c r="EC24" s="10" t="n">
        <v>-0.5</v>
      </c>
      <c r="ED24" s="10" t="str">
        <f aca="false">IF(EC24=0,"1","2")</f>
        <v>2</v>
      </c>
      <c r="EE24" s="11" t="str">
        <f aca="false" t="array" ref="EE24">_xlfn.IFS(EC24=0,"0", EC24=-0.25, "1", EC24=-0.5,"2", EC24=-0.75,"3", EC24=-1,"4",EC24=-1.25,"5", EC24=-1.5,"6", EC24=-1.75,"7", EC24=-2,"8", EC24=-2.25,"9",EC24=-2.5,"10", EC24=-2.75,"11", EC24=-3,"12", EC24=-3.25,"13", EC24=-3.5,"14", EC24=-3.75,"15",EC24=-4,"16")</f>
        <v>2</v>
      </c>
      <c r="EF24" s="10" t="n">
        <v>-0.25</v>
      </c>
      <c r="EG24" s="10" t="str">
        <f aca="false">IF(EF24=0,"1","2")</f>
        <v>2</v>
      </c>
      <c r="EH24" s="11" t="str">
        <f aca="false" t="array" ref="EH24">_xlfn.IFS(EF24=0,"0", EF24=-0.25, "1", EF24=-0.5,"2", EF24=-0.75,"3", EF24=-1,"4",EF24=-1.25,"5", EF24=-1.5,"6", EF24=-1.75,"7", EF24=-2,"8", EF24=-2.25,"9",EF24=-2.5,"10", EF24=-2.75,"11", EF24=-3,"12", EF24=-3.25,"13", EF24=-3.5,"14", EF24=-3.75,"15",EF24=-4,"16")</f>
        <v>1</v>
      </c>
      <c r="EI24" s="10" t="n">
        <v>0</v>
      </c>
      <c r="EJ24" s="11" t="str">
        <f aca="false">IF(EI24=0,"1","2")</f>
        <v>1</v>
      </c>
      <c r="EK24" s="11" t="str">
        <f aca="false" t="array" ref="EK24">_xlfn.IFS(EI24=0,"0", EI24=-0.25, "1", EI24=-0.5,"2", EI24=-0.75,"3", EI24=-1,"4",EI24=-1.25,"5", EI24=-1.5,"6", EI24=-1.75,"7", EI24=-2,"8", EI24=-2.25,"9", EI24=-2.25,"9",EI24=-2.5,"10", EI24=-2.75,"11", EI24=-3,"12", EI24=-3.25,"13", EI24=-3.5,"14", EI24=-3.75,"15",EI24=-4,"16", EI24=0.25, "17", EI24=0.5, "18")</f>
        <v>0</v>
      </c>
      <c r="EL24" s="10" t="n">
        <v>0</v>
      </c>
      <c r="EM24" s="11" t="str">
        <f aca="false">IF(EL24=0,"1","2")</f>
        <v>1</v>
      </c>
      <c r="EN24" s="11" t="str">
        <f aca="false" t="array" ref="EN24">_xlfn.IFS(EL24=0.25,"17",EL24=0.5,"18", EL24=0,"0", EL24=-0.25, "1", EL24=-0.5,"2", EL24=-0.75,"3", EL24=-1,"4",EL24=-1.25,"5", EL24=-1.5,"6", EL24=-1.75,"7", EL24=-2,"8",EL24= -2.25,"9",EL24=-2.5,"10",EL24= -2.75,"11",EL24= -3,"12",EL24= -3.25,"13",EL24= -3.5,"14",EL24= -3.75,"15",EL24=-4,"16")</f>
        <v>0</v>
      </c>
      <c r="EO24" s="10" t="n">
        <v>0</v>
      </c>
      <c r="EP24" s="11" t="str">
        <f aca="false">IF(EO24=0,"1","2")</f>
        <v>1</v>
      </c>
      <c r="EQ24" s="11" t="str">
        <f aca="false" t="array" ref="EQ24">_xlfn.IFS(EO24=0,"0", EO24=0.25, "1", EO24=0.5,"2", EO24=0.75,"3", EO24=1,"4",EO24=1.25,"5", EO24=1.5,"6", EO24=1.75,"7", EO24=2,"8", EO24=2.25,"9", EO24=2.25,"9",EO24=2.5,"10", EO24=2.75,"11", EO24=3,"12", EO24=3.25,"13", EO24=3.5,"14", EO24=3.75,"15",EO24=4,"16", EO24=-0.25, "17", bq=-0.5, "18")</f>
        <v>0</v>
      </c>
      <c r="ER24" s="10" t="n">
        <v>0</v>
      </c>
      <c r="ES24" s="11" t="str">
        <f aca="false">IF(ER24=0,"1","2")</f>
        <v>1</v>
      </c>
      <c r="ET24" s="11" t="str">
        <f aca="false" t="array" ref="ET24">_xlfn.IFS(ER24=0,"0", ER24=0.25, "1", ER24=0.5,"2", ER24=0.75,"3", ER24=1,"4",ER24=1.25,"5", ER24=1.5,"6", ER24=1.75,"7", ER24=2,"8", ER24=2.25,"9", ER24=2.25,"9",ER24=2.5,"10", ER24=2.75,"11", ER24=3,"12", ER24=3.25,"13", ER24=3.5,"14", ER24=3.75,"15",ER24=4,"16", ER24=-0.25, "17", bq=-0.5, "18")</f>
        <v>0</v>
      </c>
      <c r="EU24" s="36" t="n">
        <v>5</v>
      </c>
      <c r="EV24" s="14" t="str">
        <f aca="false">VLOOKUP(EU24,LEYENDA!$G$2:$H$8,2,TRUE())</f>
        <v>0-5</v>
      </c>
      <c r="EW24" s="14" t="str">
        <f aca="false" t="array" ref="EW24">_xlfn.IFS(EV24="0-5","1", EV24="6-12","2", EV24="13-18","3", EV24="19-24","4", EV24="25-36","5", EV24="37-48","6", EV24="49-60","7")</f>
        <v>1</v>
      </c>
    </row>
    <row r="25" customFormat="false" ht="13.5" hidden="false" customHeight="false" outlineLevel="0" collapsed="false">
      <c r="A25" s="1" t="n">
        <v>8</v>
      </c>
      <c r="B25" s="35" t="n">
        <v>3</v>
      </c>
      <c r="C25" s="33" t="n">
        <v>42062</v>
      </c>
      <c r="D25" s="6"/>
      <c r="E25" s="5" t="str">
        <f aca="false">VLOOKUP(A25,'286'!$A$3:$J$600,10,FALSE())</f>
        <v>BARAHONA DE LAS HERAS, CARLA</v>
      </c>
      <c r="F25" s="4" t="str">
        <f aca="false">VLOOKUP(A25,'286'!$A$3:$I$1768,3,FALSE())</f>
        <v>BAHECAR</v>
      </c>
      <c r="G25" s="6" t="n">
        <f aca="false">VLOOKUP(A25,'286'!$A$3:$I$1768,4,FALSE())</f>
        <v>39221</v>
      </c>
      <c r="H25" s="7" t="n">
        <f aca="false">YEAR(C25)-YEAR(G25)</f>
        <v>8</v>
      </c>
      <c r="I25" s="1" t="str">
        <f aca="false">VLOOKUP(H25,LEYENDA!$C$2:$D$6,2,TRUE())</f>
        <v>0-12</v>
      </c>
      <c r="J25" s="5" t="str">
        <f aca="false">VLOOKUP(A25,'286'!$A$3:$I$1768,7,FALSE())</f>
        <v>M</v>
      </c>
      <c r="K25" s="8" t="str">
        <f aca="false">VLOOKUP(A25,'286'!$A$3:$I$1768,2,FALSE())</f>
        <v>OD</v>
      </c>
      <c r="L25" s="4" t="str">
        <f aca="false">VLOOKUP(A25,'286'!$A$3:$I$1768,8,FALSE())</f>
        <v>D</v>
      </c>
      <c r="M25" s="4" t="str">
        <f aca="false">VLOOKUP(A25,'286'!$A$3:$I$1768,9,FALSE())</f>
        <v>I</v>
      </c>
      <c r="N25" s="8" t="str">
        <f aca="false">IF(R25=O25, "MISMA","CONTRARIA")</f>
        <v>CONTRARIA</v>
      </c>
      <c r="O25" s="8" t="str">
        <f aca="false" t="array" ref="O25">_xlfn.IFS(L25="D","1", L25="I","2")</f>
        <v>1</v>
      </c>
      <c r="P25" s="8" t="str">
        <f aca="false" t="array" ref="P25">_xlfn.IFS(K25="OD","1", K25="OI","2")</f>
        <v>1</v>
      </c>
      <c r="Q25" s="1" t="str">
        <f aca="false" t="array" ref="Q25">_xlfn.IFS(J25="M","1", J25="H","2")</f>
        <v>1</v>
      </c>
      <c r="R25" s="8" t="str">
        <f aca="false" t="array" ref="R25">_xlfn.IFS(M25="D","1", M25="I","2")</f>
        <v>2</v>
      </c>
      <c r="S25" s="1" t="str">
        <f aca="false" t="array" ref="S25">_xlfn.IFS(N25="CONTRARIA", "1",N25= "MISMA","2")</f>
        <v>1</v>
      </c>
      <c r="T25" s="1" t="str">
        <f aca="false" t="array" ref="T25">_xlfn.IFS(I25="0-12","1", I25="13-24","2", I25="25-40","3", I25="41-60","4", I25="61-100","5")</f>
        <v>1</v>
      </c>
      <c r="U25" s="9" t="n">
        <v>2</v>
      </c>
      <c r="V25" s="1" t="str">
        <f aca="false">IF(U25="","",IF(AND(U25&gt;=-9,U25&lt;=-6.5),"-9 a -6,5",IF(AND(U25&gt;=-6,U25&lt;=-3.5),"-6 a -3,5",IF(AND(U25&gt;=-3,U25&lt;=-1),"-3 a -1",IF(U25=-0.5,"-0,5",IF(AND(U25&gt;=0,U25&lt;=2.5),"0 a 2,5",IF(AND(U25&gt;=3,U25&lt;=5.5),"3 a 5,5",IF(AND(U25&gt;=6,U25&lt;=8.5),"6 a 8,5",IF(AND(U25&gt;=9,U25&lt;=20),"9 a 20","Fuera de rango")))))))))</f>
        <v>0 a 2,5</v>
      </c>
      <c r="W25" s="11" t="n">
        <f aca="false">IF(V25="","",IF(V25="-9 a -6,5",2,IF(V25="-6 a -3,5",3,IF(V25="-3 a -1",4,IF(V25="-0,5","NORMA",IF(V25="0 a 2,5",5,IF(V25="3 a 5,5",6,IF(V25="6 a 8,5",7,IF(V25="9 a 20",8,"Fuera de rango")))))))))</f>
        <v>5</v>
      </c>
      <c r="X25" s="9" t="n">
        <v>0</v>
      </c>
      <c r="Y25" s="10" t="str">
        <f aca="false">IF(X25="","",IF(AND(X25&gt;=0,X25&lt;=4),"0 a 4",IF(AND(X25&gt;=4.5,X25&lt;=8.5),"4,5 a 8,5",IF(X25=9,"9",IF(AND(X25&gt;=9.5,X25&lt;=13),"9,5 a 13",IF(AND(X25&gt;=13.5,X25&lt;=20),"13,5 a 20",IF(AND(X25&gt;=20.5,X25&lt;=35),"20,5 a 35","Fuera de rango")))))))</f>
        <v>0 a 4</v>
      </c>
      <c r="Z25" s="11" t="n">
        <f aca="false">IF(Y25="","",IF(Y25="0 a 4",1,IF(Y25="4,5 a 8,5",2,IF(Y25="9","NORMA",IF(Y25="9,5 a 13",3,IF(Y25="13,5 a 20",4,IF(Y25="20,5 a 35",5,"Fuera de rango")))))))</f>
        <v>1</v>
      </c>
      <c r="AA25" s="9" t="n">
        <v>28</v>
      </c>
      <c r="AB25" s="10" t="str">
        <f aca="false">IF(AA25="","",IF(AND(AA25&gt;=0,AA25&lt;=9),"0 a 9",IF(AND(AA25&gt;=9.5,AA25&lt;=18.5),"9,5 a 18,5",IF(AA25=19,"19",IF(AND(AA25&gt;=19.5,AA25&lt;=28),"19,5 a 28",IF(AND(AA25&gt;=28.5,AA25&lt;=40),"28,5 a 40","Fuera de rango"))))))</f>
        <v>19,5 a 28</v>
      </c>
      <c r="AC25" s="11" t="n">
        <f aca="false" t="array" ref="AC25">_xlfn.IFS(AB25="","",AB25="0 a 9",1,AB25="9,5 a 18,5",2,AB25="19","NORMA",AB25="19,5 a 28",3,AB25="28,5 a 40",4,TRUE(),"Fuera de rango")</f>
        <v>3</v>
      </c>
      <c r="AD25" s="9" t="n">
        <v>9</v>
      </c>
      <c r="AE25" s="10" t="str">
        <f aca="false">IF(AD25="","",IF(AND(AD25&gt;=-10,AD25&lt;=0),"De -10 a 0",IF(AND(AD25&gt;=0.5,AD25&lt;=9.5),"0,5 a 9,5",IF(AD25=10,"10",IF(AND(AD25&gt;=10.5,AD25&lt;=20),"10,5 a 20",IF(AND(AD25&gt;=20.5,AD25&lt;=40),"20,5 a 40","Fuera de rango"))))))</f>
        <v>0,5 a 9,5</v>
      </c>
      <c r="AF25" s="12" t="n">
        <f aca="false">IF(AD25="","",IF(AND(AD25&gt;=-10,AD25&lt;=0),1,IF(AND(AD25&gt;=0.5,AD25&lt;=9.5),2,IF(AD25=10,"NORMA",IF(AND(AD25&gt;=10.5,AD25&lt;=20),3,IF(AND(AD25&gt;=20.5,AD25&lt;=40),4,""))))))</f>
        <v>2</v>
      </c>
      <c r="AG25" s="9" t="n">
        <v>10</v>
      </c>
      <c r="AH25" s="10" t="str">
        <f aca="false">IF(AG25="","",IF(AND(AG25&gt;=0,AG25&lt;=4),"0 a 4",IF(AND(AG25&gt;=4.5,AG25&lt;=8.5),"4,5 a 8,5",IF(AG25=9,"9",IF(AND(AG25&gt;=9.5,AG25&lt;=13),"9,5 a 13",IF(AND(AG25&gt;=13.5,AG25&lt;=25),"13,5 a 25","Fuera de rango"))))))</f>
        <v>9,5 a 13</v>
      </c>
      <c r="AI25" s="11" t="n">
        <f aca="false">IF(AH25="","",IF(AH25="0 a 4",1,IF(AH25="4,5 a 8,5",2,IF(AH25="9","NORMA",IF(AH25="9,5 a 13",3,IF(AH25="13,5 a 25",4,""))))))</f>
        <v>3</v>
      </c>
      <c r="AJ25" s="9" t="n">
        <v>5</v>
      </c>
      <c r="AK25" s="10" t="str">
        <f aca="false">IF(AJ25="","",IF(AND(AJ25&gt;=-15,AJ25&lt;=-10.5),"-15 a -10,5",IF(AND(AJ25&gt;=-10,AJ25&lt;=-4),"-10 a -4",IF(AND(AJ25&gt;=-4.5,AJ25&lt;=0),"-4,5 a 0",IF(AND(AJ25&gt;=0.5,AJ25&lt;=4.5),"0,5 a 4,5",IF(AJ25=5,"5",IF(AND(AJ25&gt;=5.5,AJ25&lt;=10),"5,5 a 10",IF(AND(AJ25&gt;=10.5,AJ25&lt;=20),"10,5 a 20","Fuera de rango"))))))))</f>
        <v>5</v>
      </c>
      <c r="AL25" s="11" t="str">
        <f aca="false">IF(AK25="","",IF(AK25="-15 a -10,5",1,IF(AK25="-10 a -4",2,IF(AK25="-4,5 a 0",3,IF(AK25="0,5 a 4,5",4,IF(AK25="5","NORMA",IF(AK25="5,5 a 10",5,IF(AK25="10,5 a 20",6,"Error"))))))))</f>
        <v>NORMA</v>
      </c>
      <c r="AM25" s="9" t="n">
        <v>0</v>
      </c>
      <c r="AN25" s="10" t="str">
        <f aca="false">IF(AM25="","",IF(AND(AM25&gt;=-7.5,AM25&lt;=-5.5),"-7,5 a -5,5",IF(AND(AM25&gt;=-5,AM25&lt;=-3),"-5 a -3",IF(AND(AM25&gt;=-2.5,AM25&lt;=-0.5),"-2,5 a -0,5",IF(AM25=0,"0,00",IF(AND(AM25&gt;=0.5,AM25&lt;=2.5),"0,5 a 2,5",IF(AND(AM25&gt;=3,AM25&lt;=5),"3 a 5",IF(AND(AM25&gt;=5.5,AM25&lt;=7.5),"5,5 a 7,5",IF(AND(AM25&gt;=8,AM25&lt;=10),"8 a 10","Fuera de rango")))))))))</f>
        <v>0,00</v>
      </c>
      <c r="AO25" s="11" t="str">
        <f aca="false">IF(AN25="","",IF(AN25="-7,5 a -5,5",1,IF(AN25="-5 a -3",2,IF(AN25="-2,5 a -0,5",3,IF(AN25="0,00","NORMA",IF(AN25="0,5 a 2,5",4,IF(AN25="3 a 5",5,IF(AN25="5,5 a 7,5",6,IF(AN25="8 a 10",7,"Error")))))))))</f>
        <v>NORMA</v>
      </c>
      <c r="AP25" s="9" t="n">
        <v>2</v>
      </c>
      <c r="AQ25" s="10" t="str">
        <f aca="false">IF(AP25="","",IF(AND(AP25&gt;=-20,AP25&lt;=-9.5),"-20 a -9,5",IF(AND(AP25&gt;=-9,AP25&lt;=-6.5),"-9 a -6,5",IF(AP25=-6,"-6",IF(AND(AP25&gt;=-5.5,AP25&lt;=-3),"-5,5 a -3",IF(AND(AP25&gt;=-2.5,AP25&lt;=0),"-2,5 a 0",IF(AND(AP25&gt;=0.5,AP25&lt;=3),"0,5 a 3",IF(AND(AP25&gt;=3.5,AP25&lt;=6),"3,5 a 6",IF(AND(AP25&gt;=6.5,AP25&lt;=9),"6,5 a 9",IF(AND(AP25&gt;=9.5,AP25&lt;=20),"9,5 a 20","Fuera de rango"))))))))))</f>
        <v>0,5 a 3</v>
      </c>
      <c r="AR25" s="11" t="n">
        <f aca="false">IF(AQ25="","",IF(AQ25="-20 a -9,5",1,IF(AQ25="-9 a -6,5",2,IF(AQ25="-6","NORMA",IF(AQ25="-5,5 a -3",3,IF(AQ25="-2,5 a 0",4,IF(AQ25="0,5 a 3",5,IF(AQ25="3,5 a 6",6,IF(AQ25="6,5 a 9",7,IF(AQ25="9,5 a 20",8,""))))))))))</f>
        <v>5</v>
      </c>
      <c r="AS25" s="9" t="n">
        <v>8</v>
      </c>
      <c r="AT25" s="10" t="str">
        <f aca="false">IF(AS25="","",IF(AND(AS25&gt;=-16,AS25&lt;=-14),"-16 a -14",IF(AND(AS25&gt;=-13.5,AS25&lt;=-11.5),"-13,5 a -11,5",IF(AND(AS25&gt;=-11,AS25&lt;=-9),"-11 a -9",IF(AND(AS25&gt;=-8.5,AS25&lt;=-6.5),"-8,5 a -6,5",IF(AND(AS25&gt;=-6,AS25&lt;=-4),"-6 a -4",IF(AND(AS25&gt;=-3.5,AS25&lt;=-1.5),"-3,5 a -1,5",IF(AND(AS25&gt;=-1,AS25&lt;=1),"-1 a 1",IF(AND(AS25&gt;=1.5,AS25&lt;=3.5),"1,5 a 3,5",IF(AND(AS25&gt;=4,AS25&lt;=6),"4 a 6",IF(AND(AS25&gt;=6.5,AS25&lt;=8.5),"6,5 a 8,5",IF(AND(AS25&gt;=9,AS25&lt;=11),"9 a 11",IF(AND(AS25&gt;=11.5,AS25&lt;=13.5),"11,5 a 13,5",IF(AND(AS25&gt;=14,AS25&lt;=16),"14 a 16",IF(AND(AS25&gt;=16.5,AS25&lt;=18.5),"16,5 a 18,5",IF(AND(AS25&gt;=19,AS25&lt;=21),"19 a 21","Fuera de rango"))))))))))))))))</f>
        <v>6,5 a 8,5</v>
      </c>
      <c r="AU25" s="11" t="n">
        <f aca="false" t="array" ref="AU25">IF(AT25="","",_xlfn.IFS(AT25="-16 a -14",1,AT25="-13,5 a -11,5",2,AT25="-11 a -9",3,AT25="-8,5 a -6,5",4,AT25="-6 a -4",5,AT25="-3,5 a -1,5",6,AT25="-1 a 1",7,AT25="1,5 a 3,5",8,AT25="4 a 6","NORMA",AT25="6,5 a 8,5",9,AT25="9 a 11",10,AT25="11,5 a 13,5",11,AT25="14 a 16",12,AT25="16,5 a 18,5",13,AT25="19 a 21",14,TRUE(),""))</f>
        <v>9</v>
      </c>
      <c r="AV25" s="9" t="n">
        <v>0.5</v>
      </c>
      <c r="AW25" s="10" t="str">
        <f aca="false">IF(AV25="","",IF(AND(AV25&gt;=-1,AV25&lt;=-0.5),"-1 a -0,5",IF(AND(AV25&gt;-0.5,AV25&lt;=0),"De -0,5 a 0",IF(AND(AV25&gt;=0.25,AV25&lt;=0.75),"0,25 a 0,75",IF(AND(AV25&gt;=1,AV25&lt;=1.5),"1 a 1,5",IF(AND(AV25&gt;=1.75,AV25&lt;=2.25),"1,75 a 2,25",IF(AND(AV25&gt;=2.5,AV25&lt;=3),"2,5 a 3",IF(AND(AV25&gt;=3.25,AV25&lt;=3.75),"3,25 a 3,75","Fuera de rango"))))))))</f>
        <v>0,25 a 0,75</v>
      </c>
      <c r="AX25" s="11" t="str">
        <f aca="false">IF(AW25="","",IF(OR(AW25="-1 a -0,5",AW25="-1 a -0.5"),1,IF(OR(AW25="De -0,5 a 0",AW25="-0,5 a 0",AW25="De -0.5 a 0"),2,IF(OR(AW25="0,25 a 0,75",AW25="0.25 a 0.75"),"NORMA",IF(OR(AW25="1 a 1,5",AW25="1 a 1.5"),3,IF(OR(AW25="1,75 a 2,25",AW25="1.75 a 2.25"),4,IF(OR(AW25="2,5 a 3",AW25="2.5 a 3"),5,IF(OR(AW25="3,25 a 3,75",AW25="3.25 a 3.75"),6,""))))))))</f>
        <v>NORMA</v>
      </c>
      <c r="AY25" s="9" t="n">
        <v>0</v>
      </c>
      <c r="AZ25" s="10" t="str">
        <f aca="false">IF(AY25="","",IF(AND(AY25&gt;=-20,AY25&lt;=-9.5),"-20 a -9,5",IF(AND(AY25&gt;=-9,AY25&lt;=-6.5),"-9 a -6,5",IF(AY25=-6,"-6",IF(AND(AY25&gt;=-5.5,AY25&lt;=-3),"-5,5 a -3",IF(AND(AY25&gt;=-2.5,AY25&lt;=0),"-2,5 a 0",IF(AND(AY25&gt;=0.5,AY25&lt;=3),"0,5 a 3",IF(AND(AY25&gt;=3.5,AY25&lt;=6),"3,5 a 6","Fuera de rango"))))))))</f>
        <v>-2,5 a 0</v>
      </c>
      <c r="BA25" s="11" t="n">
        <f aca="false">IF(AZ25="","",IF(AZ25="-20 a -9,5",1,IF(AZ25="-9 a -6,5",2,IF(AZ25="-6","NORMA",IF(AZ25="-5,5 a -3",3,IF(AZ25="-2,5 a 0",4,IF(AZ25="0,5 a 3",5,IF(AZ25="3,5 a 6",6,""))))))))</f>
        <v>4</v>
      </c>
      <c r="BB25" s="9" t="n">
        <v>0</v>
      </c>
      <c r="BC25" s="10" t="str">
        <f aca="false" t="array" ref="BC25">IF(BB25="","",_xlfn.IFS(AND(BB25&gt;=0,BB25&lt;=2),"0 a 2",AND(BB25&gt;=2.5,BB25&lt;=4.5),"2,5 a 4,5",AND(BB25&gt;=5,BB25&lt;=7),"5 a 7",AND(BB25&gt;=7.5,BB25&lt;=9.5),"7,5 a 9,5",AND(BB25&gt;=10,BB25&lt;=12),"10 a 12",AND(BB25&gt;=12.5,BB25&lt;=14.5),"12,5 a 14,5",BB25=15,"15",AND(BB25&gt;=15.5,BB25&lt;=17.5),"15,5 a 17,5",AND(BB25&gt;=18,BB25&lt;=20),"18 a 20",AND(BB25&gt;=20.5,BB25&lt;=22.5),"20,5 a 22,5",AND(BB25&gt;=23,BB25&lt;=25),"23 a 25",TRUE(),"Fuera de rango"))</f>
        <v>0 a 2</v>
      </c>
      <c r="BD25" s="11" t="n">
        <f aca="false" t="array" ref="BD25">IF(BC25="","",_xlfn.IFS(BC25="0 a 2",1,BC25="2,5 a 4,5",2,BC25="5 a 7",3,BC25="7,5 a 9,5",4,BC25="10 a 12",5,BC25="12,5 a 14,5",6,BC25="15","NORMA",BC25="15,5 a 17,5",7,BC25="18 a 20",8,BC25="20,5 a 22,5",9,BC25="23 a 25",10,TRUE(),"Fuera de rango"))</f>
        <v>1</v>
      </c>
      <c r="BE25" s="9" t="n">
        <v>14</v>
      </c>
      <c r="BF25" s="10" t="str">
        <f aca="false">IF(BE25="","",IF(AND(BE25&gt;=-20,BE25&lt;=-10),"-20 a -10",IF(AND(BE25&gt;=-9.5,BE25&lt;=0.5),"-9,5 a 0,5",IF(AND(BE25&gt;=1,BE25&lt;=11),"1 a 11",IF(AND(BE25&gt;=11.5,BE25&lt;=20.5),"11,5 a 20,5",IF(BE25=21,"21",IF(AND(BE25&gt;=21.5,BE25&lt;=31.5),"21,5 a 31,5",IF(AND(BE25&gt;=32,BE25&lt;=42),"32 a 42","Fuera de rango"))))))))</f>
        <v>11,5 a 20,5</v>
      </c>
      <c r="BG25" s="11" t="n">
        <f aca="false">IF(BF25="","",IF(BF25="-20 a -10",1,IF(BF25="-9,5 a 0,5",2,IF(BF25="1 a 11",3,IF(BF25="11,5 a 20,5",4,IF(BF25="21","NORMA",IF(BF25="21,5 a 31,5",5,IF(BF25="32 a 42",6,""))))))))</f>
        <v>4</v>
      </c>
      <c r="BH25" s="9" t="n">
        <v>10</v>
      </c>
      <c r="BI25" s="10" t="str">
        <f aca="false">IF(BH25="","",IF(AND(BH25&gt;=-20,BH25&lt;=-15),"-20 a -15",IF(AND(BH25&gt;=-14.5,BH25&lt;=-9.5),"-14,5 a -9,5",IF(AND(BH25&gt;=-9,BH25&lt;=-4),"-9 a -4",IF(AND(BH25&gt;=-3.5,BH25&lt;=2.5),"-3,5 a 2,5",IF(AND(BH25&gt;=3,BH25&lt;=8),"3 a 8",IF(AND(BH25&gt;=8.5,BH25&lt;=14.5),"8,5 a 14,5",IF(BH25=15,"15",IF(AND(BH25&gt;=15.5,BH25&lt;=20.5),"15,5 a 20,5",IF(AND(BH25&gt;=21,BH25&lt;=26),"21 a 26","Fuera de rango"))))))))))</f>
        <v>8,5 a 14,5</v>
      </c>
      <c r="BJ25" s="11" t="n">
        <f aca="false">IF(BI25="","",IF(BI25="-20 a -15",1,IF(BI25="-14,5 a -9,5",2,IF(BI25="-9 a -4",3,IF(BI25="-3,5 a 2,5",4,IF(BI25="3 a 8",5,IF(BI25="8,5 a 14,5",6,IF(BI25="15","NORMA",IF(BI25="15,5 a 20,5",7,IF(BI25="21 a 26",8,IF(BI25="26,5 a 31,5",9,"")))))))))))</f>
        <v>6</v>
      </c>
      <c r="BK25" s="9" t="n">
        <v>0</v>
      </c>
      <c r="BL25" s="10" t="str">
        <f aca="false">IF(BK25="","",IF(AND(BK25&gt;=0,BK25&lt;=2),"0 - 2",IF(AND(BK25&gt;=2.5,BK25&lt;=4.5),"2,5 - 4,5",IF(AND(BK25&gt;=5,BK25&lt;=7),"5 - 7",IF(AND(BK25&gt;=7.5,BK25&lt;=9.5),"7,5 - 9,5",IF(AND(BK25&gt;=10,BK25&lt;=12),"10 - 12",IF(AND(BK25&gt;=12.5,BK25&lt;=13.5),"12,5 - 13,5",IF(BK25=14,"14",IF(AND(BK25&gt;=14.5,BK25&lt;=16.5),"14,5 - 16,5",IF(AND(BK25&gt;=17,BK25&lt;=19),"17 - 19",IF(AND(BK25&gt;=19.5,BK25&lt;=21.5),"19,5 - 21,5",IF(AND(BK25&gt;=22,BK25&lt;=24),"22 - 24",IF(AND(BK25&gt;=24.5,BK25&lt;=26.5),"24,5 - 26,5",IF(AND(BK25&gt;=27,BK25&lt;=29),"27 - 29",IF(AND(BK25&gt;=29.5,BK25&lt;=30),"29,5 - 30","Fuera de rango")))))))))))))))</f>
        <v>0 - 2</v>
      </c>
      <c r="BM25" s="11" t="n">
        <f aca="false">IF(BL25="","",IF(BL25="0 - 2",1,IF(BL25="2,5 - 4,5",2,IF(BL25="5 - 7",3,IF(BL25="7,5 - 9,5",4,IF(BL25="10 - 12",5,IF(BL25="12,5 - 13,5",6,IF(BL25="14","NORMA",IF(BL25="14,5 - 16,5",7,IF(BL25="17 - 19",8,IF(BL25="19,5 - 21,5",9,IF(BL25="22 - 24",10,IF(BL25="24,5 - 26,5",11,IF(BL25="27 - 29",12,IF(BL25="29,5 - 30",13,"")))))))))))))))</f>
        <v>1</v>
      </c>
      <c r="BN25" s="9" t="n">
        <v>12</v>
      </c>
      <c r="BO25" s="10" t="str">
        <f aca="false">IF(BN25="","",IF(AND(BN25&gt;=-20,BN25&lt;=-10),"-20 a -10",IF(AND(BN25&gt;=-9.5,BN25&lt;=0.5),"-9,5 a 0,5",IF(AND(BN25&gt;=1,BN25&lt;=11),"1 a 11",IF(AND(BN25&gt;=11.5,BN25&lt;=21.5),"11,5 a 21,5",IF(BN25=22,"22",IF(AND(BN25&gt;=22.5,BN25&lt;=32.5),"22,5 a 32,5",IF(AND(BN25&gt;=33,BN25&lt;=43),"33 a 43","Fuera de rango"))))))))</f>
        <v>11,5 a 21,5</v>
      </c>
      <c r="BP25" s="11" t="n">
        <f aca="false">IF(BO25="","",IF(BO25="-20 a -10",1,IF(BO25="-9,5 a 0,5",2,IF(BO25="1 a 11",3,IF(BO25="11,5 a 21,5",4,IF(BO25="22","NORMA",IF(BO25="22,5 a 32,5",5,IF(BO25="33 a 43",6,""))))))))</f>
        <v>4</v>
      </c>
      <c r="BQ25" s="9" t="n">
        <v>4</v>
      </c>
      <c r="BR25" s="10" t="str">
        <f aca="false">IF(BQ25="","",IF(AND(BQ25&gt;=-20,BQ25&lt;=-15),"-20 a -15",IF(AND(BQ25&gt;=-14.5,BQ25&lt;=-9.5),"-14,5 a -9,5",IF(AND(BQ25&gt;=-9,BQ25&lt;=-4),"-9 a -4",IF(AND(BQ25&gt;=-3.5,BQ25&lt;=2.5),"-3,5 a 2,5",IF(AND(BQ25&gt;=3,BQ25&lt;=8),"3 a 8",IF(AND(BQ25&gt;=8.5,BQ25&lt;=13.5),"8,5 a 13,5",IF(AND(BQ25&gt;=14,BQ25&lt;=17.5),"14 a 17,5",IF(BQ25=18,"18",IF(AND(BQ25&gt;=18.5,BQ25&lt;=23.5),"18,5 a 23,5",IF(AND(BQ25&gt;=24,BQ25&lt;=29),"24 a 29",IF(AND(BQ25&gt;=29.5,BQ25&lt;=34.5),"29,5 a 34,5",IF(AND(BQ25&gt;=35,BQ25&lt;=40),"35 a 40","Fuera de rango")))))))))))))</f>
        <v>3 a 8</v>
      </c>
      <c r="BS25" s="11" t="n">
        <f aca="false">IF(BR25="","",IF(BR25="-20 a -15",1,IF(BR25="-14,5 a -9,5",2,IF(BR25="-9 a -4",3,IF(BR25="-3,5 a 2,5",4,IF(BR25="3 a 8",5,IF(BR25="8,5 a 13,5",6,IF(BR25="14 a 17,5",7,IF(BR25="18","NORMA",IF(BR25="18,5 a 23,5",8,IF(BR25="24 a 29",9,IF(BR25="29,5 a 34,5",10,IF(BR25="35 a 40",11,"")))))))))))))</f>
        <v>5</v>
      </c>
      <c r="BT25" s="9" t="n">
        <v>1</v>
      </c>
      <c r="BU25" s="10" t="str">
        <f aca="false">IF(BT25="","",IF(AND(BT25&gt;=-20,BT25&lt;=-18),"-20 a -18",IF(AND(BT25&gt;=-17.5,BT25&lt;=-15.5),"-17,5 a -15,5",IF(AND(BT25&gt;=-15,BT25&lt;=-13),"-15 a -13",IF(AND(BT25&gt;=-12.5,BT25&lt;=-10.5),"-12,5 a -10,5",IF(AND(BT25&gt;=-10,BT25&lt;=-8),"-10 a -8",IF(AND(BT25&gt;=-7.5,BT25&lt;=-5.5),"-7,5 a -5,5",IF(AND(BT25&gt;=-5,BT25&lt;=-3),"-5 a -3",IF(AND(BT25&gt;=-2.5,BT25&lt;=-0.5),"-2,5 a -0,5",IF(BT25=0,"0",IF(AND(BT25&gt;=0.5,BT25&lt;=2.5),"0,5 a 2,5",IF(AND(BT25&gt;=3,BT25&lt;=5),"3 a 5",IF(AND(BT25&gt;=5.5,BT25&lt;=7.5),"5,5 a 7,5",IF(AND(BT25&gt;=8,BT25&lt;=10),"8 a 10",IF(AND(BT25&gt;=10.5,BT25&lt;=12.5),"10,5 a 12,5",IF(AND(BT25&gt;=13,BT25&lt;=15),"13 a 15",IF(AND(BT25&gt;=15.5,BT25&lt;=17.5),"15,5 a 17,5",IF(AND(BT25&gt;=18,BT25&lt;=20),"18 a 20","Fuera de rango"))))))))))))))))))</f>
        <v>0,5 a 2,5</v>
      </c>
      <c r="BV25" s="11" t="n">
        <f aca="false">IF(BT25="","",IF(BT25=0,"NORMA",IF(AND(BT25&gt;=-20,BT25&lt;=-18),2,IF(AND(BT25&gt;=-17.5,BT25&lt;=-15.5),2,IF(AND(BT25&gt;=-15,BT25&lt;=-13),3,IF(AND(BT25&gt;=-12.5,BT25&lt;=-10.5),4,IF(AND(BT25&gt;=-10,BT25&lt;=-8),5,IF(AND(BT25&gt;=-7.5,BT25&lt;=-5.5),6,IF(AND(BT25&gt;=-5,BT25&lt;=-3),7,IF(AND(BT25&gt;=-2.5,BT25&lt;=-0.5),8,IF(AND(BT25&gt;=0.5,BT25&lt;=2.5),9,IF(AND(BT25&gt;=3,BT25&lt;=5),10,IF(AND(BT25&gt;=5.5,BT25&lt;=7.5),11,IF(AND(BT25&gt;=8,BT25&lt;=10),12,IF(AND(BT25&gt;=10.5,BT25&lt;=12.5),13,IF(AND(BT25&gt;=13,BT25&lt;=15),14,IF(AND(BT25&gt;=15.5,BT25&lt;=17.5),15,IF(AND(BT25&gt;=18,BT25&lt;=20),16,"Fuera de rango"))))))))))))))))))</f>
        <v>9</v>
      </c>
      <c r="BW25" s="9" t="n">
        <v>-10</v>
      </c>
      <c r="BX25" s="10" t="n">
        <f aca="false">18.5- (0.3*H25)</f>
        <v>16.1</v>
      </c>
      <c r="BY25" s="10" t="n">
        <f aca="false">(BW25)-(BX25)</f>
        <v>-26.1</v>
      </c>
      <c r="BZ25" s="10" t="str">
        <f aca="false">IF(BY25="","",IF(BY25&lt;-27.5,"De -30 a -28",IF(BY25&lt;-25,"De -27,5 a -25,5",IF(BY25&lt;-22.5,"De -25 a -23",IF(BY25&lt;-20,"De -22,5 a -20,5",IF(BY25&lt;-17.5,"De -20 a -18",IF(BY25&lt;-15,"De -17,5 a -15,5",IF(BY25&lt;-12.5,"De -15 a -13",IF(BY25&lt;-10,"De -12,5 a -10,5",IF(BY25&lt;-7.5,"De -10 a -8",IF(BY25&lt;-5,"De -7,5 a -5,5",IF(BY25&lt;-2.5,"De -5 a -3",IF(BY25&lt;0,"De -2,5 a -0,5",IF(BY25&lt;2.5,"De 0 a 2",IF(BY25&lt;5,"De 2,5 a 4,5",IF(BY25&lt;7.5,"De 5 a 7",IF(BY25&lt;10,"De 7,5 a 9,5",IF(BY25&lt;12.5,"De 10 a 12",IF(BY25&lt;15,"De 12,5 a 14,5",IF(BY25&lt;17.5,"De 15 a 17",IF(BY25&lt;20,"De 17,5 a 19,5",IF(BY25&lt;22.5,"De 20 a 22",IF(BY25&lt;25,"De 22,5 a 24,5",IF(BY25&lt;27.5,"De 25 a 27","De 27,5 a 30"))))))))))))))))))))))))</f>
        <v>De -27,5 a -25,5</v>
      </c>
      <c r="CA25" s="12" t="n">
        <f aca="false">IF(BY25="","",IF(BY25&lt;=-28,1,IF(BY25&lt;=-25.5,2,IF(BY25&lt;=-23,3,IF(BY25&lt;=-20.5,4,IF(BY25&lt;=-18,5,IF(BY25&lt;=-15.5,6,IF(BY25&lt;=-13,7,IF(BY25&lt;=-10.5,8,IF(BY25&lt;=-8,9,IF(BY25&lt;=-5.5,10,IF(BY25&lt;=-3,11,IF(BY25&lt;=-0.5,12,IF(BY25&lt;=2,13,IF(BY25&lt;=4.5,14,IF(BY25&lt;=7,15,IF(BY25&lt;=9.5,16,IF(BY25&lt;=12,17,IF(BY25&lt;=14.5,18,IF(BY25&lt;=17,19,IF(BY25&lt;=19.5,20,IF(BY25&lt;=22,21,IF(BY25&lt;=24.5,22,IF(BY25&lt;=27,23,IF(BY25&lt;=30,24,"Fuera de rango")))))))))))))))))))))))))</f>
        <v>2</v>
      </c>
      <c r="CB25" s="9" t="n">
        <v>-9.25</v>
      </c>
      <c r="CC25" s="10" t="n">
        <f aca="false">18.5- (0.3*H25)</f>
        <v>16.1</v>
      </c>
      <c r="CD25" s="10" t="n">
        <f aca="false">(CB25)-(CC25)</f>
        <v>-25.35</v>
      </c>
      <c r="CE25" s="10" t="str">
        <f aca="false">IF(CD25="","",IF(CD25&lt;-27.5,"De -30 a -28",IF(CD25&lt;-25,"De -27,5 a -25,5",IF(CD25&lt;-22.5,"De -25 a -23",IF(CD25&lt;-20,"De -22,5 a -20,5",IF(CD25&lt;-17.5,"De -20 a -18",IF(CD25&lt;-15,"De -17,5 a -15,5",IF(CD25&lt;-12.5,"De -15 a -13",IF(CD25&lt;-10,"De -12,5 a -10,5",IF(CD25&lt;-7.5,"De -10 a -8",IF(CD25&lt;-5,"De -7,5 a -5,5",IF(CD25&lt;-2.5,"De -5 a -3",IF(CD25&lt;0,"De -2,5 a -0,5",IF(CD25&lt;=2,"De 0 a 2",IF(CD25&lt;=4.5,"De 2,5 a 4,5",IF(CD25&lt;=7,"De 5 a 7",IF(CD25&lt;=9.5,"De 7,5 a 9,5",IF(CD25&lt;=12,"De 10 a 12",IF(CD25&lt;=14.5,"De 12,5 a 14,5",IF(CD25&lt;=17,"De 15 a 17",IF(CD25&lt;=19.5,"De 17,5 a 19,5",IF(CD25&lt;=22,"De 20 a 22",IF(CD25&lt;=24.5,"De 22,5 a 24,5",IF(CD25&lt;=27,"De 25 a 27","De 27,5 a 30"))))))))))))))))))))))))</f>
        <v>De -27,5 a -25,5</v>
      </c>
      <c r="CF25" s="12" t="n">
        <f aca="false">IF(CD25="","",IF(CD25&lt;-27.5,1,IF(CD25&lt;-25,2,IF(CD25&lt;-22.5,3,IF(CD25&lt;-20,4,IF(CD25&lt;-17.5,5,IF(CD25&lt;-15,6,IF(CD25&lt;-12.5,7,IF(CD25&lt;-10,8,IF(CD25&lt;-7.5,9,IF(CD25&lt;-5,10,IF(CD25&lt;-2.5,11,IF(CD25&lt;0,12,IF(CD25&lt;2.5,13,IF(CD25&lt;5,14,IF(CD25&lt;7.5,15,IF(CD25&lt;10,16,IF(CD25&lt;12.5,17,IF(CD25&lt;15,18,IF(CD25&lt;17.5,19,IF(CD25&lt;20,20,IF(CD25&lt;22.5,21,IF(CD25&lt;25,22,IF(CD25&lt;27.5,23,24))))))))))))))))))))))))</f>
        <v>2</v>
      </c>
      <c r="CG25" s="9" t="n">
        <v>-4</v>
      </c>
      <c r="CH25" s="10" t="str">
        <f aca="false">IF(CG25="","",IF(AND(CG25&gt;=-10,CG25&lt;=-9.5),"-10 a -9,5",IF(AND(CG25&gt;-9.5,CG25&lt;=-8.5),"-9 a -8,5",IF(AND(CG25&gt;-8.5,CG25&lt;=-7.5),"-8 a -7,5",IF(AND(CG25&gt;-7.5,CG25&lt;=-6.5),"-7 a -6,5",IF(AND(CG25&gt;-6.5,CG25&lt;=-5.5),"-6 a -5,5",IF(AND(CG25&gt;-5.5,CG25&lt;=-4.5),"-5 a -4,5",IF(AND(CG25&gt;-4.5,CG25&lt;=-3.5),"-4 a -3,5",IF(AND(CG25&gt;-3.5,CG25&lt;=-2.5),"-3 a -2,5",IF(CG25=-2.25,"-2,25",IF(AND(CG25&gt;-2.5,CG25&lt;=-1.5),"-2 a -1,5",IF(AND(CG25&gt;-1.5,CG25&lt;=-0.5),"-1 a -0,5",IF(AND(CG25&gt;-0.5,CG25&lt;=0.5),"0 a 0,5",IF(AND(CG25&gt;0.5,CG25&lt;=1.5),"1 a 1,5",IF(AND(CG25&gt;1.5,CG25&lt;=2.5),"2 a 2,5",IF(AND(CG25&gt;2.5,CG25&lt;=3.5),"3 a 3,5",IF(AND(CG25&gt;3.5,CG25&lt;=4.5),"4 a 4,5",IF(AND(CG25&gt;4.5,CG25&lt;=5.5),"5 a 5,5",IF(AND(CG25&gt;5.5,CG25&lt;=6.5),"6 a 6,5",IF(AND(CG25&gt;6.5,CG25&lt;=7.5),"7 a 7,5",IF(AND(CG25&gt;7.5,CG25&lt;=8.5),"8 a 8,5",IF(AND(CG25&gt;8.5,CG25&lt;=9.5),"9 a 9,5",IF(CG25&gt;=10,"10","Fuera de rango")))))))))))))))))))))))</f>
        <v>-4 a -3,5</v>
      </c>
      <c r="CI25" s="11" t="n">
        <f aca="false">IF(CG25="","",IF(CG25=-2.25,"NORMA",IF(CG25&lt;=-9.5,1,IF(CG25&lt;=-8.5,2,IF(CG25&lt;=-7.5,3,IF(CG25&lt;=-6.5,4,IF(CG25&lt;=-5.5,5,IF(CG25&lt;=-4.5,6,IF(CG25&lt;=-3.5,7,IF(CG25&lt;=-2.5,8,IF(CG25&lt;=-1.5,9,IF(CG25&lt;=-0.5,10,IF(CG25&lt;=0.5,11,IF(CG25&lt;=1.5,12,IF(CG25&lt;=2.5,13,IF(CG25&lt;=3.5,14,IF(CG25&lt;=4.5,15,IF(CG25&lt;=5.5,16,IF(CG25&lt;=6.5,17,IF(CG25&lt;=7.5,18,IF(CG25&lt;=8.5,19,IF(CG25&lt;=9.5,20,IF(CG25=10,21,"Fuera de rango")))))))))))))))))))))))</f>
        <v>7</v>
      </c>
      <c r="CJ25" s="9" t="n">
        <v>3.5</v>
      </c>
      <c r="CK25" s="10" t="str">
        <f aca="false">IF(CJ25="","",IF(AND(CJ25&gt;=-6,CJ25&lt;=-5.5),"-6 a -5,5",IF(AND(CJ25&gt;-5.5,CJ25&lt;=-4.5),"-5 a -4,5",IF(AND(CJ25&gt;-4.5,CJ25&lt;=-3.5),"-4 a -3,5",IF(AND(CJ25&gt;-3.5,CJ25&lt;=-2.5),"-3 a -2,5",IF(AND(CJ25&gt;-2.5,CJ25&lt;=-1.5),"-2 a -1,5",IF(AND(CJ25&gt;-1.5,CJ25&lt;=-0.5),"-1 a -0,5",IF(AND(CJ25&gt;-0.5,CJ25&lt;=0.5),"0 a 0,5",IF(AND(CJ25&gt;0.5,CJ25&lt;=1.5),"1 a 1,5",IF(AND(CJ25&gt;1.5,CJ25&lt;2.5),"2",IF(AND(CJ25&gt;=2.5,CJ25&lt;=3),"2,5 a 3",IF(AND(CJ25&gt;3,CJ25&lt;=4),"3,5 a 4",IF(AND(CJ25&gt;4,CJ25&lt;=5),"4,5 a 5",IF(AND(CJ25&gt;5,CJ25&lt;=6),"5,5 a 6",IF(AND(CJ25&gt;6,CJ25&lt;=7),"6,5 a 7",IF(AND(CJ25&gt;7,CJ25&lt;=8),"7,5 a 8",IF(AND(CJ25&gt;8,CJ25&lt;=9.5),"8,5 a 9,5",IF(CJ25=10,"10","Fuera de rango"))))))))))))))))))</f>
        <v>3,5 a 4</v>
      </c>
      <c r="CL25" s="11" t="n">
        <f aca="false">IF(CK25="","",IF(OR(CK25="-6 a -5,5",CK25="-6 - -5,5"),1,IF(OR(CK25="-5 a -4,5",CK25="-5 - -4,5"),2,IF(OR(CK25="-4 a -3,5",CK25="-4 - -3,5"),3,IF(OR(CK25="-3 a -2,5",CK25="-3 - -2,5"),4,IF(OR(CK25="-2 a -1,5",CK25="-2 - -1,5"),5,IF(OR(CK25="-1 a -0,5",CK25="-1 - -0,5"),6,IF(OR(CK25="0 a 0,5",CK25="0 - 0,5"),7,IF(OR(CK25="1 a 1,5",CK25="1 - 1,5"),8,IF(CK25="2","NORMA",IF(OR(CK25="2,5 a 3",CK25="2,5 - 3"),9,IF(OR(CK25="3,5 a 4",CK25="3,5 - 4"),10,IF(OR(CK25="4,5 a 5",CK25="4,5 - 5"),11,IF(OR(CK25="5,5 a 6",CK25="5,5 - 6"),12,IF(OR(CK25="6,5 a 7",CK25="6,5 - 7"),13,IF(OR(CK25="7,5 a 8",CK25="7,5 - 8"),14,IF(OR(CK25="8,5 a 9",CK25="8,5 - 9,5",CK25="9 a 9,5"),15,IF(CK25="10",15,IF(OR(CK25="0,5 a 1",CK25="0,5 - 1"),7,"Fuera de rango")))))))))))))))))))</f>
        <v>10</v>
      </c>
      <c r="CM25" s="10" t="n">
        <v>0</v>
      </c>
      <c r="CN25" s="10" t="str">
        <f aca="false">IF(CM25=0,"0", " ")</f>
        <v>0</v>
      </c>
      <c r="CO25" s="10" t="str">
        <f aca="false">IF(CM25&gt;0,"EME"," ")</f>
        <v> </v>
      </c>
      <c r="CP25" s="10" t="n">
        <v>0</v>
      </c>
      <c r="CQ25" s="10" t="str">
        <f aca="false">IF(CP25&gt;0,"0", " ")</f>
        <v> </v>
      </c>
      <c r="CR25" s="10" t="str">
        <f aca="false">IF(CP25&gt;0,"EME"," ")</f>
        <v> </v>
      </c>
      <c r="CS25" s="9" t="n">
        <v>0</v>
      </c>
      <c r="CT25" s="10" t="str">
        <f aca="false">IF(CS25&gt;0,"1", " ")</f>
        <v> </v>
      </c>
      <c r="CU25" s="10" t="str">
        <f aca="false">IF(CS25&gt;0,"HIP"," ")</f>
        <v> </v>
      </c>
      <c r="CV25" s="9" t="n">
        <v>0</v>
      </c>
      <c r="CW25" s="10" t="str">
        <f aca="false">IF(CV25&gt;0,"1", " ")</f>
        <v> </v>
      </c>
      <c r="CX25" s="10" t="str">
        <f aca="false">IF(CV25&gt;0,"HIP"," ")</f>
        <v> </v>
      </c>
      <c r="CY25" s="9" t="n">
        <v>0</v>
      </c>
      <c r="CZ25" s="11" t="str">
        <f aca="false">IF(CY25&lt;0,"2"," ")</f>
        <v> </v>
      </c>
      <c r="DA25" s="11" t="str">
        <f aca="false">IF(CY25&lt;0,"MIO"," ")</f>
        <v> </v>
      </c>
      <c r="DB25" s="9" t="n">
        <v>0</v>
      </c>
      <c r="DC25" s="11" t="str">
        <f aca="false">IF(DB25&lt;0,"2"," ")</f>
        <v> </v>
      </c>
      <c r="DD25" s="11" t="str">
        <f aca="false">IF(DB25&lt;0,"MIO"," ")</f>
        <v> </v>
      </c>
      <c r="DE25" s="9" t="n">
        <v>0</v>
      </c>
      <c r="DF25" s="11" t="str">
        <f aca="false">IF(DE25&lt;0,"3"," ")</f>
        <v> </v>
      </c>
      <c r="DG25" s="11" t="str">
        <f aca="false">IF(DE25&lt;0,"AST"," ")</f>
        <v> </v>
      </c>
      <c r="DH25" s="9" t="n">
        <v>0</v>
      </c>
      <c r="DI25" s="11" t="str">
        <f aca="false">IF(DH25&lt;0,"3"," ")</f>
        <v> </v>
      </c>
      <c r="DJ25" s="11" t="str">
        <f aca="false">IF(DH25&lt;0,"AST"," ")</f>
        <v> </v>
      </c>
      <c r="DK25" s="9" t="n">
        <v>0</v>
      </c>
      <c r="DL25" s="10" t="str">
        <f aca="false">IF(DK25&gt;0,"4"," ")</f>
        <v> </v>
      </c>
      <c r="DM25" s="10" t="str">
        <f aca="false">IF(DK25&gt;0,"PRE"," ")</f>
        <v> </v>
      </c>
      <c r="DN25" s="9" t="n">
        <v>0</v>
      </c>
      <c r="DO25" s="10" t="str">
        <f aca="false">IF(DN25&gt;0,"4"," ")</f>
        <v> </v>
      </c>
      <c r="DP25" s="10" t="str">
        <f aca="false">IF(DN25&gt;0,"PRE"," ")</f>
        <v> </v>
      </c>
      <c r="DQ25" s="12" t="n">
        <v>0</v>
      </c>
      <c r="DR25" s="12" t="n">
        <v>0</v>
      </c>
      <c r="DS25" s="12" t="str">
        <f aca="false">CONCATENATE(CO25,CU25,DA25,DG25,DM25)</f>
        <v>     </v>
      </c>
      <c r="DT25" s="10" t="str">
        <f aca="false" t="array" ref="DT25">_xlfn.IFS(DS25="EME    ","0", DS25=" HIP   ","1", DS25="  MIO  ","2", DS25="   AST ","3", DS25="    PRE","4", DS25="EME   PRE","5", DS25=" HIP  PRE","6", DS25=" HIP AST ","7", DS25="  MIO PRE","8", DS25="  MIOAST ","9", DS25="   ASTPRE","10",DS25=" HIP ASTPRE","11", DS25="  MIOASTPRE","12", DS25="     ","0")</f>
        <v>0</v>
      </c>
      <c r="DU25" s="1" t="s">
        <v>153</v>
      </c>
      <c r="DV25" s="1" t="str">
        <f aca="false" t="array" ref="DV25">_xlfn.IFS(DU25="SI","2", DU25="NO","1")</f>
        <v>2</v>
      </c>
      <c r="DW25" s="10" t="n">
        <v>0</v>
      </c>
      <c r="DX25" s="11" t="str">
        <f aca="false">IF(DW25=0,"1","2")</f>
        <v>1</v>
      </c>
      <c r="DY25" s="11" t="str">
        <f aca="false" t="array" ref="DY25">_xlfn.IFS(DW25=0,"0", DW25=0.25, "1", DW25=0.5,"2", DW25=0.75,"3", DW25=1,"4",DW25=1.25,"5", DW25=1.5,"6", DW25=1.75,"7", DW25=2,"8")</f>
        <v>0</v>
      </c>
      <c r="DZ25" s="10" t="n">
        <v>0</v>
      </c>
      <c r="EA25" s="11" t="str">
        <f aca="false">IF(DZ25=0,"1","2")</f>
        <v>1</v>
      </c>
      <c r="EB25" s="11" t="str">
        <f aca="false" t="array" ref="EB25">_xlfn.IFS(DZ25=0,"0", DZ25=0.25, "1", DZ25=0.5,"2", DZ25=0.75,"3", DZ25=1,"4",DZ25=1.25,"5", DZ25=1.5,"6", DZ25=1.75,"7", DZ25=2,"8")</f>
        <v>0</v>
      </c>
      <c r="EC25" s="10" t="n">
        <v>0</v>
      </c>
      <c r="ED25" s="10" t="str">
        <f aca="false">IF(EC25=0,"1","2")</f>
        <v>1</v>
      </c>
      <c r="EE25" s="11" t="str">
        <f aca="false" t="array" ref="EE25">_xlfn.IFS(EC25=0,"0", EC25=-0.25, "1", EC25=-0.5,"2", EC25=-0.75,"3", EC25=-1,"4",EC25=-1.25,"5", EC25=-1.5,"6", EC25=-1.75,"7", EC25=-2,"8", EC25=-2.25,"9",EC25=-2.5,"10", EC25=-2.75,"11", EC25=-3,"12", EC25=-3.25,"13", EC25=-3.5,"14", EC25=-3.75,"15",EC25=-4,"16")</f>
        <v>0</v>
      </c>
      <c r="EF25" s="10" t="n">
        <v>0</v>
      </c>
      <c r="EG25" s="10" t="str">
        <f aca="false">IF(EF25=0,"1","2")</f>
        <v>1</v>
      </c>
      <c r="EH25" s="11" t="str">
        <f aca="false" t="array" ref="EH25">_xlfn.IFS(EF25=0,"0", EF25=-0.25, "1", EF25=-0.5,"2", EF25=-0.75,"3", EF25=-1,"4",EF25=-1.25,"5", EF25=-1.5,"6", EF25=-1.75,"7", EF25=-2,"8", EF25=-2.25,"9",EF25=-2.5,"10", EF25=-2.75,"11", EF25=-3,"12", EF25=-3.25,"13", EF25=-3.5,"14", EF25=-3.75,"15",EF25=-4,"16")</f>
        <v>0</v>
      </c>
      <c r="EI25" s="10" t="n">
        <v>0</v>
      </c>
      <c r="EJ25" s="11" t="str">
        <f aca="false">IF(EI25=0,"1","2")</f>
        <v>1</v>
      </c>
      <c r="EK25" s="11" t="str">
        <f aca="false" t="array" ref="EK25">_xlfn.IFS(EI25=0,"0", EI25=-0.25, "1", EI25=-0.5,"2", EI25=-0.75,"3", EI25=-1,"4",EI25=-1.25,"5", EI25=-1.5,"6", EI25=-1.75,"7", EI25=-2,"8", EI25=-2.25,"9", EI25=-2.25,"9",EI25=-2.5,"10", EI25=-2.75,"11", EI25=-3,"12", EI25=-3.25,"13", EI25=-3.5,"14", EI25=-3.75,"15",EI25=-4,"16", EI25=0.25, "17", EI25=0.5, "18")</f>
        <v>0</v>
      </c>
      <c r="EL25" s="10" t="n">
        <v>0</v>
      </c>
      <c r="EM25" s="11" t="str">
        <f aca="false">IF(EL25=0,"1","2")</f>
        <v>1</v>
      </c>
      <c r="EN25" s="11" t="str">
        <f aca="false" t="array" ref="EN25">_xlfn.IFS(EL25=0.25,"17",EL25=0.5,"18", EL25=0,"0", EL25=-0.25, "1", EL25=-0.5,"2", EL25=-0.75,"3", EL25=-1,"4",EL25=-1.25,"5", EL25=-1.5,"6", EL25=-1.75,"7", EL25=-2,"8",EL25= -2.25,"9",EL25=-2.5,"10",EL25= -2.75,"11",EL25= -3,"12",EL25= -3.25,"13",EL25= -3.5,"14",EL25= -3.75,"15",EL25=-4,"16")</f>
        <v>0</v>
      </c>
      <c r="EO25" s="10" t="n">
        <v>0</v>
      </c>
      <c r="EP25" s="11" t="str">
        <f aca="false">IF(EO25=0,"1","2")</f>
        <v>1</v>
      </c>
      <c r="EQ25" s="11" t="str">
        <f aca="false" t="array" ref="EQ25">_xlfn.IFS(EO25=0,"0", EO25=0.25, "1", EO25=0.5,"2", EO25=0.75,"3", EO25=1,"4",EO25=1.25,"5", EO25=1.5,"6", EO25=1.75,"7", EO25=2,"8", EO25=2.25,"9", EO25=2.25,"9",EO25=2.5,"10", EO25=2.75,"11", EO25=3,"12", EO25=3.25,"13", EO25=3.5,"14", EO25=3.75,"15",EO25=4,"16", EO25=-0.25, "17", bq=-0.5, "18")</f>
        <v>0</v>
      </c>
      <c r="ER25" s="10" t="n">
        <v>0</v>
      </c>
      <c r="ES25" s="11" t="str">
        <f aca="false">IF(ER25=0,"1","2")</f>
        <v>1</v>
      </c>
      <c r="ET25" s="11" t="str">
        <f aca="false" t="array" ref="ET25">_xlfn.IFS(ER25=0,"0", ER25=0.25, "1", ER25=0.5,"2", ER25=0.75,"3", ER25=1,"4",ER25=1.25,"5", ER25=1.5,"6", ER25=1.75,"7", ER25=2,"8", ER25=2.25,"9", ER25=2.25,"9",ER25=2.5,"10", ER25=2.75,"11", ER25=3,"12", ER25=3.25,"13", ER25=3.5,"14", ER25=3.75,"15",ER25=4,"16", ER25=-0.25, "17", bq=-0.5, "18")</f>
        <v>0</v>
      </c>
      <c r="EU25" s="13" t="n">
        <v>10</v>
      </c>
      <c r="EV25" s="14" t="str">
        <f aca="false">VLOOKUP(EU25,LEYENDA!$G$2:$H$8,2,TRUE())</f>
        <v>6-12</v>
      </c>
      <c r="EW25" s="14" t="str">
        <f aca="false" t="array" ref="EW25">_xlfn.IFS(EV25="0-5","1", EV25="6-12","2", EV25="13-18","3", EV25="19-24","4", EV25="25-36","5", EV25="37-48","6", EV25="49-60","7")</f>
        <v>2</v>
      </c>
    </row>
    <row r="26" customFormat="false" ht="13.5" hidden="false" customHeight="false" outlineLevel="0" collapsed="false">
      <c r="A26" s="1" t="n">
        <v>8</v>
      </c>
      <c r="B26" s="32" t="n">
        <v>4</v>
      </c>
      <c r="C26" s="33" t="n">
        <v>42570</v>
      </c>
      <c r="D26" s="6"/>
      <c r="E26" s="5" t="str">
        <f aca="false">VLOOKUP(A26,'286'!$A$3:$J$600,10,FALSE())</f>
        <v>BARAHONA DE LAS HERAS, CARLA</v>
      </c>
      <c r="F26" s="4" t="str">
        <f aca="false">VLOOKUP(A26,'286'!$A$3:$I$1768,3,FALSE())</f>
        <v>BAHECAR</v>
      </c>
      <c r="G26" s="6" t="n">
        <f aca="false">VLOOKUP(A26,'286'!$A$3:$I$1768,4,FALSE())</f>
        <v>39221</v>
      </c>
      <c r="H26" s="7" t="n">
        <f aca="false">YEAR(C26)-YEAR(G26)</f>
        <v>9</v>
      </c>
      <c r="I26" s="1" t="str">
        <f aca="false">VLOOKUP(H26,LEYENDA!$C$2:$D$6,2,TRUE())</f>
        <v>0-12</v>
      </c>
      <c r="J26" s="5" t="str">
        <f aca="false">VLOOKUP(A26,'286'!$A$3:$I$1768,7,FALSE())</f>
        <v>M</v>
      </c>
      <c r="K26" s="8" t="str">
        <f aca="false">VLOOKUP(A26,'286'!$A$3:$I$1768,2,FALSE())</f>
        <v>OD</v>
      </c>
      <c r="L26" s="4" t="str">
        <f aca="false">VLOOKUP(A26,'286'!$A$3:$I$1768,8,FALSE())</f>
        <v>D</v>
      </c>
      <c r="M26" s="4" t="str">
        <f aca="false">VLOOKUP(A26,'286'!$A$3:$I$1768,9,FALSE())</f>
        <v>I</v>
      </c>
      <c r="N26" s="8" t="str">
        <f aca="false">IF(R26=O26, "MISMA","CONTRARIA")</f>
        <v>CONTRARIA</v>
      </c>
      <c r="O26" s="8" t="str">
        <f aca="false" t="array" ref="O26">_xlfn.IFS(L26="D","1", L26="I","2")</f>
        <v>1</v>
      </c>
      <c r="P26" s="8" t="str">
        <f aca="false" t="array" ref="P26">_xlfn.IFS(K26="OD","1", K26="OI","2")</f>
        <v>1</v>
      </c>
      <c r="Q26" s="1" t="str">
        <f aca="false" t="array" ref="Q26">_xlfn.IFS(J26="M","1", J26="H","2")</f>
        <v>1</v>
      </c>
      <c r="R26" s="8" t="str">
        <f aca="false" t="array" ref="R26">_xlfn.IFS(M26="D","1", M26="I","2")</f>
        <v>2</v>
      </c>
      <c r="S26" s="1" t="str">
        <f aca="false" t="array" ref="S26">_xlfn.IFS(N26="CONTRARIA", "1",N26= "MISMA","2")</f>
        <v>1</v>
      </c>
      <c r="T26" s="1" t="str">
        <f aca="false" t="array" ref="T26">_xlfn.IFS(I26="0-12","1", I26="13-24","2", I26="25-40","3", I26="41-60","4", I26="61-100","5")</f>
        <v>1</v>
      </c>
      <c r="U26" s="9" t="n">
        <v>-0.5</v>
      </c>
      <c r="V26" s="1" t="str">
        <f aca="false">IF(U26="","",IF(AND(U26&gt;=-9,U26&lt;=-6.5),"-9 a -6,5",IF(AND(U26&gt;=-6,U26&lt;=-3.5),"-6 a -3,5",IF(AND(U26&gt;=-3,U26&lt;=-1),"-3 a -1",IF(U26=-0.5,"-0,5",IF(AND(U26&gt;=0,U26&lt;=2.5),"0 a 2,5",IF(AND(U26&gt;=3,U26&lt;=5.5),"3 a 5,5",IF(AND(U26&gt;=6,U26&lt;=8.5),"6 a 8,5",IF(AND(U26&gt;=9,U26&lt;=20),"9 a 20","Fuera de rango")))))))))</f>
        <v>-0,5</v>
      </c>
      <c r="W26" s="11" t="str">
        <f aca="false">IF(V26="","",IF(V26="-9 a -6,5",2,IF(V26="-6 a -3,5",3,IF(V26="-3 a -1",4,IF(V26="-0,5","NORMA",IF(V26="0 a 2,5",5,IF(V26="3 a 5,5",6,IF(V26="6 a 8,5",7,IF(V26="9 a 20",8,"Fuera de rango")))))))))</f>
        <v>NORMA</v>
      </c>
      <c r="X26" s="9" t="n">
        <v>0</v>
      </c>
      <c r="Y26" s="10" t="str">
        <f aca="false">IF(X26="","",IF(AND(X26&gt;=0,X26&lt;=4),"0 a 4",IF(AND(X26&gt;=4.5,X26&lt;=8.5),"4,5 a 8,5",IF(X26=9,"9",IF(AND(X26&gt;=9.5,X26&lt;=13),"9,5 a 13",IF(AND(X26&gt;=13.5,X26&lt;=20),"13,5 a 20",IF(AND(X26&gt;=20.5,X26&lt;=35),"20,5 a 35","Fuera de rango")))))))</f>
        <v>0 a 4</v>
      </c>
      <c r="Z26" s="11" t="n">
        <f aca="false">IF(Y26="","",IF(Y26="0 a 4",1,IF(Y26="4,5 a 8,5",2,IF(Y26="9","NORMA",IF(Y26="9,5 a 13",3,IF(Y26="13,5 a 20",4,IF(Y26="20,5 a 35",5,"Fuera de rango")))))))</f>
        <v>1</v>
      </c>
      <c r="AA26" s="9" t="n">
        <v>22</v>
      </c>
      <c r="AB26" s="10" t="str">
        <f aca="false">IF(AA26="","",IF(AND(AA26&gt;=0,AA26&lt;=9),"0 a 9",IF(AND(AA26&gt;=9.5,AA26&lt;=18.5),"9,5 a 18,5",IF(AA26=19,"19",IF(AND(AA26&gt;=19.5,AA26&lt;=28),"19,5 a 28",IF(AND(AA26&gt;=28.5,AA26&lt;=40),"28,5 a 40","Fuera de rango"))))))</f>
        <v>19,5 a 28</v>
      </c>
      <c r="AC26" s="11" t="n">
        <f aca="false" t="array" ref="AC26">_xlfn.IFS(AB26="","",AB26="0 a 9",1,AB26="9,5 a 18,5",2,AB26="19","NORMA",AB26="19,5 a 28",3,AB26="28,5 a 40",4,TRUE(),"Fuera de rango")</f>
        <v>3</v>
      </c>
      <c r="AD26" s="9" t="n">
        <v>20</v>
      </c>
      <c r="AE26" s="10" t="str">
        <f aca="false">IF(AD26="","",IF(AND(AD26&gt;=-10,AD26&lt;=0),"De -10 a 0",IF(AND(AD26&gt;=0.5,AD26&lt;=9.5),"0,5 a 9,5",IF(AD26=10,"10",IF(AND(AD26&gt;=10.5,AD26&lt;=20),"10,5 a 20",IF(AND(AD26&gt;=20.5,AD26&lt;=40),"20,5 a 40","Fuera de rango"))))))</f>
        <v>10,5 a 20</v>
      </c>
      <c r="AF26" s="12" t="n">
        <f aca="false">IF(AD26="","",IF(AND(AD26&gt;=-10,AD26&lt;=0),1,IF(AND(AD26&gt;=0.5,AD26&lt;=9.5),2,IF(AD26=10,"NORMA",IF(AND(AD26&gt;=10.5,AD26&lt;=20),3,IF(AND(AD26&gt;=20.5,AD26&lt;=40),4,""))))))</f>
        <v>3</v>
      </c>
      <c r="AG26" s="9" t="n">
        <v>11</v>
      </c>
      <c r="AH26" s="10" t="str">
        <f aca="false">IF(AG26="","",IF(AND(AG26&gt;=0,AG26&lt;=4),"0 a 4",IF(AND(AG26&gt;=4.5,AG26&lt;=8.5),"4,5 a 8,5",IF(AG26=9,"9",IF(AND(AG26&gt;=9.5,AG26&lt;=13),"9,5 a 13",IF(AND(AG26&gt;=13.5,AG26&lt;=25),"13,5 a 25","Fuera de rango"))))))</f>
        <v>9,5 a 13</v>
      </c>
      <c r="AI26" s="11" t="n">
        <f aca="false">IF(AH26="","",IF(AH26="0 a 4",1,IF(AH26="4,5 a 8,5",2,IF(AH26="9","NORMA",IF(AH26="9,5 a 13",3,IF(AH26="13,5 a 25",4,""))))))</f>
        <v>3</v>
      </c>
      <c r="AJ26" s="9" t="n">
        <v>4</v>
      </c>
      <c r="AK26" s="10" t="str">
        <f aca="false">IF(AJ26="","",IF(AND(AJ26&gt;=-15,AJ26&lt;=-10.5),"-15 a -10,5",IF(AND(AJ26&gt;=-10,AJ26&lt;=-4),"-10 a -4",IF(AND(AJ26&gt;=-4.5,AJ26&lt;=0),"-4,5 a 0",IF(AND(AJ26&gt;=0.5,AJ26&lt;=4.5),"0,5 a 4,5",IF(AJ26=5,"5",IF(AND(AJ26&gt;=5.5,AJ26&lt;=10),"5,5 a 10",IF(AND(AJ26&gt;=10.5,AJ26&lt;=20),"10,5 a 20","Fuera de rango"))))))))</f>
        <v>0,5 a 4,5</v>
      </c>
      <c r="AL26" s="11" t="n">
        <f aca="false">IF(AK26="","",IF(AK26="-15 a -10,5",1,IF(AK26="-10 a -4",2,IF(AK26="-4,5 a 0",3,IF(AK26="0,5 a 4,5",4,IF(AK26="5","NORMA",IF(AK26="5,5 a 10",5,IF(AK26="10,5 a 20",6,"Error"))))))))</f>
        <v>4</v>
      </c>
      <c r="AM26" s="9" t="n">
        <v>0</v>
      </c>
      <c r="AN26" s="10" t="str">
        <f aca="false">IF(AM26="","",IF(AND(AM26&gt;=-7.5,AM26&lt;=-5.5),"-7,5 a -5,5",IF(AND(AM26&gt;=-5,AM26&lt;=-3),"-5 a -3",IF(AND(AM26&gt;=-2.5,AM26&lt;=-0.5),"-2,5 a -0,5",IF(AM26=0,"0,00",IF(AND(AM26&gt;=0.5,AM26&lt;=2.5),"0,5 a 2,5",IF(AND(AM26&gt;=3,AM26&lt;=5),"3 a 5",IF(AND(AM26&gt;=5.5,AM26&lt;=7.5),"5,5 a 7,5",IF(AND(AM26&gt;=8,AM26&lt;=10),"8 a 10","Fuera de rango")))))))))</f>
        <v>0,00</v>
      </c>
      <c r="AO26" s="11" t="str">
        <f aca="false">IF(AN26="","",IF(AN26="-7,5 a -5,5",1,IF(AN26="-5 a -3",2,IF(AN26="-2,5 a -0,5",3,IF(AN26="0,00","NORMA",IF(AN26="0,5 a 2,5",4,IF(AN26="3 a 5",5,IF(AN26="5,5 a 7,5",6,IF(AN26="8 a 10",7,"Error")))))))))</f>
        <v>NORMA</v>
      </c>
      <c r="AP26" s="9" t="n">
        <v>0</v>
      </c>
      <c r="AQ26" s="10" t="str">
        <f aca="false">IF(AP26="","",IF(AND(AP26&gt;=-20,AP26&lt;=-9.5),"-20 a -9,5",IF(AND(AP26&gt;=-9,AP26&lt;=-6.5),"-9 a -6,5",IF(AP26=-6,"-6",IF(AND(AP26&gt;=-5.5,AP26&lt;=-3),"-5,5 a -3",IF(AND(AP26&gt;=-2.5,AP26&lt;=0),"-2,5 a 0",IF(AND(AP26&gt;=0.5,AP26&lt;=3),"0,5 a 3",IF(AND(AP26&gt;=3.5,AP26&lt;=6),"3,5 a 6",IF(AND(AP26&gt;=6.5,AP26&lt;=9),"6,5 a 9",IF(AND(AP26&gt;=9.5,AP26&lt;=20),"9,5 a 20","Fuera de rango"))))))))))</f>
        <v>-2,5 a 0</v>
      </c>
      <c r="AR26" s="11" t="n">
        <f aca="false">IF(AQ26="","",IF(AQ26="-20 a -9,5",1,IF(AQ26="-9 a -6,5",2,IF(AQ26="-6","NORMA",IF(AQ26="-5,5 a -3",3,IF(AQ26="-2,5 a 0",4,IF(AQ26="0,5 a 3",5,IF(AQ26="3,5 a 6",6,IF(AQ26="6,5 a 9",7,IF(AQ26="9,5 a 20",8,""))))))))))</f>
        <v>4</v>
      </c>
      <c r="AS26" s="9" t="n">
        <v>-3</v>
      </c>
      <c r="AT26" s="10" t="str">
        <f aca="false">IF(AS26="","",IF(AND(AS26&gt;=-16,AS26&lt;=-14),"-16 a -14",IF(AND(AS26&gt;=-13.5,AS26&lt;=-11.5),"-13,5 a -11,5",IF(AND(AS26&gt;=-11,AS26&lt;=-9),"-11 a -9",IF(AND(AS26&gt;=-8.5,AS26&lt;=-6.5),"-8,5 a -6,5",IF(AND(AS26&gt;=-6,AS26&lt;=-4),"-6 a -4",IF(AND(AS26&gt;=-3.5,AS26&lt;=-1.5),"-3,5 a -1,5",IF(AND(AS26&gt;=-1,AS26&lt;=1),"-1 a 1",IF(AND(AS26&gt;=1.5,AS26&lt;=3.5),"1,5 a 3,5",IF(AND(AS26&gt;=4,AS26&lt;=6),"4 a 6",IF(AND(AS26&gt;=6.5,AS26&lt;=8.5),"6,5 a 8,5",IF(AND(AS26&gt;=9,AS26&lt;=11),"9 a 11",IF(AND(AS26&gt;=11.5,AS26&lt;=13.5),"11,5 a 13,5",IF(AND(AS26&gt;=14,AS26&lt;=16),"14 a 16",IF(AND(AS26&gt;=16.5,AS26&lt;=18.5),"16,5 a 18,5",IF(AND(AS26&gt;=19,AS26&lt;=21),"19 a 21","Fuera de rango"))))))))))))))))</f>
        <v>-3,5 a -1,5</v>
      </c>
      <c r="AU26" s="11" t="n">
        <f aca="false" t="array" ref="AU26">IF(AT26="","",_xlfn.IFS(AT26="-16 a -14",1,AT26="-13,5 a -11,5",2,AT26="-11 a -9",3,AT26="-8,5 a -6,5",4,AT26="-6 a -4",5,AT26="-3,5 a -1,5",6,AT26="-1 a 1",7,AT26="1,5 a 3,5",8,AT26="4 a 6","NORMA",AT26="6,5 a 8,5",9,AT26="9 a 11",10,AT26="11,5 a 13,5",11,AT26="14 a 16",12,AT26="16,5 a 18,5",13,AT26="19 a 21",14,TRUE(),""))</f>
        <v>6</v>
      </c>
      <c r="AV26" s="9" t="n">
        <v>-1</v>
      </c>
      <c r="AW26" s="38" t="str">
        <f aca="false">IF(AV26="","",IF(AND(AV26&gt;=-1,AV26&lt;=-0.5),"-1 a -0,5",IF(AND(AV26&gt;-0.5,AV26&lt;=0),"De -0,5 a 0",IF(AND(AV26&gt;=0.25,AV26&lt;=0.75),"0,25 a 0,75",IF(AND(AV26&gt;=1,AV26&lt;=1.5),"1 a 1,5",IF(AND(AV26&gt;=1.75,AV26&lt;=2.25),"1,75 a 2,25",IF(AND(AV26&gt;=2.5,AV26&lt;=3),"2,5 a 3",IF(AND(AV26&gt;=3.25,AV26&lt;=3.75),"3,25 a 3,75","Fuera de rango"))))))))</f>
        <v>-1 a -0,5</v>
      </c>
      <c r="AX26" s="11" t="n">
        <f aca="false">IF(AW26="","",IF(OR(AW26="-1 a -0,5",AW26="-1 a -0.5"),1,IF(OR(AW26="De -0,5 a 0",AW26="-0,5 a 0",AW26="De -0.5 a 0"),2,IF(OR(AW26="0,25 a 0,75",AW26="0.25 a 0.75"),"NORMA",IF(OR(AW26="1 a 1,5",AW26="1 a 1.5"),3,IF(OR(AW26="1,75 a 2,25",AW26="1.75 a 2.25"),4,IF(OR(AW26="2,5 a 3",AW26="2.5 a 3"),5,IF(OR(AW26="3,25 a 3,75",AW26="3.25 a 3.75"),6,""))))))))</f>
        <v>1</v>
      </c>
      <c r="AY26" s="9" t="n">
        <v>2</v>
      </c>
      <c r="AZ26" s="10" t="str">
        <f aca="false">IF(AY26="","",IF(AND(AY26&gt;=-20,AY26&lt;=-9.5),"-20 a -9,5",IF(AND(AY26&gt;=-9,AY26&lt;=-6.5),"-9 a -6,5",IF(AY26=-6,"-6",IF(AND(AY26&gt;=-5.5,AY26&lt;=-3),"-5,5 a -3",IF(AND(AY26&gt;=-2.5,AY26&lt;=0),"-2,5 a 0",IF(AND(AY26&gt;=0.5,AY26&lt;=3),"0,5 a 3",IF(AND(AY26&gt;=3.5,AY26&lt;=6),"3,5 a 6","Fuera de rango"))))))))</f>
        <v>0,5 a 3</v>
      </c>
      <c r="BA26" s="11" t="n">
        <f aca="false">IF(AZ26="","",IF(AZ26="-20 a -9,5",1,IF(AZ26="-9 a -6,5",2,IF(AZ26="-6","NORMA",IF(AZ26="-5,5 a -3",3,IF(AZ26="-2,5 a 0",4,IF(AZ26="0,5 a 3",5,IF(AZ26="3,5 a 6",6,""))))))))</f>
        <v>5</v>
      </c>
      <c r="BB26" s="9" t="n">
        <v>0</v>
      </c>
      <c r="BC26" s="10" t="str">
        <f aca="false" t="array" ref="BC26">IF(BB26="","",_xlfn.IFS(AND(BB26&gt;=0,BB26&lt;=2),"0 a 2",AND(BB26&gt;=2.5,BB26&lt;=4.5),"2,5 a 4,5",AND(BB26&gt;=5,BB26&lt;=7),"5 a 7",AND(BB26&gt;=7.5,BB26&lt;=9.5),"7,5 a 9,5",AND(BB26&gt;=10,BB26&lt;=12),"10 a 12",AND(BB26&gt;=12.5,BB26&lt;=14.5),"12,5 a 14,5",BB26=15,"15",AND(BB26&gt;=15.5,BB26&lt;=17.5),"15,5 a 17,5",AND(BB26&gt;=18,BB26&lt;=20),"18 a 20",AND(BB26&gt;=20.5,BB26&lt;=22.5),"20,5 a 22,5",AND(BB26&gt;=23,BB26&lt;=25),"23 a 25",TRUE(),"Fuera de rango"))</f>
        <v>0 a 2</v>
      </c>
      <c r="BD26" s="11" t="n">
        <f aca="false" t="array" ref="BD26">IF(BC26="","",_xlfn.IFS(BC26="0 a 2",1,BC26="2,5 a 4,5",2,BC26="5 a 7",3,BC26="7,5 a 9,5",4,BC26="10 a 12",5,BC26="12,5 a 14,5",6,BC26="15","NORMA",BC26="15,5 a 17,5",7,BC26="18 a 20",8,BC26="20,5 a 22,5",9,BC26="23 a 25",10,TRUE(),"Fuera de rango"))</f>
        <v>1</v>
      </c>
      <c r="BE26" s="9" t="n">
        <v>21</v>
      </c>
      <c r="BF26" s="11" t="str">
        <f aca="false">IF(BE26="","",IF(AND(BE26&gt;=-20,BE26&lt;=-10),"-20 a -10",IF(AND(BE26&gt;=-9.5,BE26&lt;=0.5),"-9,5 a 0,5",IF(AND(BE26&gt;=1,BE26&lt;=11),"1 a 11",IF(AND(BE26&gt;=11.5,BE26&lt;=20.5),"11,5 a 20,5",IF(BE26=21,"21",IF(AND(BE26&gt;=21.5,BE26&lt;=31.5),"21,5 a 31,5",IF(AND(BE26&gt;=32,BE26&lt;=42),"32 a 42","Fuera de rango"))))))))</f>
        <v>21</v>
      </c>
      <c r="BG26" s="11" t="str">
        <f aca="false">IF(BF26="","",IF(BF26="-20 a -10",1,IF(BF26="-9,5 a 0,5",2,IF(BF26="1 a 11",3,IF(BF26="11,5 a 20,5",4,IF(BF26="21","NORMA",IF(BF26="21,5 a 31,5",5,IF(BF26="32 a 42",6,""))))))))</f>
        <v>NORMA</v>
      </c>
      <c r="BH26" s="9" t="n">
        <v>8</v>
      </c>
      <c r="BI26" s="10" t="str">
        <f aca="false">IF(BH26="","",IF(AND(BH26&gt;=-20,BH26&lt;=-15),"-20 a -15",IF(AND(BH26&gt;=-14.5,BH26&lt;=-9.5),"-14,5 a -9,5",IF(AND(BH26&gt;=-9,BH26&lt;=-4),"-9 a -4",IF(AND(BH26&gt;=-3.5,BH26&lt;=2.5),"-3,5 a 2,5",IF(AND(BH26&gt;=3,BH26&lt;=8),"3 a 8",IF(AND(BH26&gt;=8.5,BH26&lt;=14.5),"8,5 a 14,5",IF(BH26=15,"15",IF(AND(BH26&gt;=15.5,BH26&lt;=20.5),"15,5 a 20,5",IF(AND(BH26&gt;=21,BH26&lt;=26),"21 a 26","Fuera de rango"))))))))))</f>
        <v>3 a 8</v>
      </c>
      <c r="BJ26" s="11" t="n">
        <f aca="false">IF(BI26="","",IF(BI26="-20 a -15",1,IF(BI26="-14,5 a -9,5",2,IF(BI26="-9 a -4",3,IF(BI26="-3,5 a 2,5",4,IF(BI26="3 a 8",5,IF(BI26="8,5 a 14,5",6,IF(BI26="15","NORMA",IF(BI26="15,5 a 20,5",7,IF(BI26="21 a 26",8,IF(BI26="26,5 a 31,5",9,"")))))))))))</f>
        <v>5</v>
      </c>
      <c r="BK26" s="9" t="n">
        <v>0</v>
      </c>
      <c r="BL26" s="10" t="str">
        <f aca="false">IF(BK26="","",IF(AND(BK26&gt;=0,BK26&lt;=2),"0 - 2",IF(AND(BK26&gt;=2.5,BK26&lt;=4.5),"2,5 - 4,5",IF(AND(BK26&gt;=5,BK26&lt;=7),"5 - 7",IF(AND(BK26&gt;=7.5,BK26&lt;=9.5),"7,5 - 9,5",IF(AND(BK26&gt;=10,BK26&lt;=12),"10 - 12",IF(AND(BK26&gt;=12.5,BK26&lt;=13.5),"12,5 - 13,5",IF(BK26=14,"14",IF(AND(BK26&gt;=14.5,BK26&lt;=16.5),"14,5 - 16,5",IF(AND(BK26&gt;=17,BK26&lt;=19),"17 - 19",IF(AND(BK26&gt;=19.5,BK26&lt;=21.5),"19,5 - 21,5",IF(AND(BK26&gt;=22,BK26&lt;=24),"22 - 24",IF(AND(BK26&gt;=24.5,BK26&lt;=26.5),"24,5 - 26,5",IF(AND(BK26&gt;=27,BK26&lt;=29),"27 - 29",IF(AND(BK26&gt;=29.5,BK26&lt;=30),"29,5 - 30","Fuera de rango")))))))))))))))</f>
        <v>0 - 2</v>
      </c>
      <c r="BM26" s="11" t="n">
        <f aca="false">IF(BL26="","",IF(BL26="0 - 2",1,IF(BL26="2,5 - 4,5",2,IF(BL26="5 - 7",3,IF(BL26="7,5 - 9,5",4,IF(BL26="10 - 12",5,IF(BL26="12,5 - 13,5",6,IF(BL26="14","NORMA",IF(BL26="14,5 - 16,5",7,IF(BL26="17 - 19",8,IF(BL26="19,5 - 21,5",9,IF(BL26="22 - 24",10,IF(BL26="24,5 - 26,5",11,IF(BL26="27 - 29",12,IF(BL26="29,5 - 30",13,"")))))))))))))))</f>
        <v>1</v>
      </c>
      <c r="BN26" s="9" t="n">
        <v>21</v>
      </c>
      <c r="BO26" s="10" t="str">
        <f aca="false">IF(BN26="","",IF(AND(BN26&gt;=-20,BN26&lt;=-10),"-20 a -10",IF(AND(BN26&gt;=-9.5,BN26&lt;=0.5),"-9,5 a 0,5",IF(AND(BN26&gt;=1,BN26&lt;=11),"1 a 11",IF(AND(BN26&gt;=11.5,BN26&lt;=21.5),"11,5 a 21,5",IF(BN26=22,"22",IF(AND(BN26&gt;=22.5,BN26&lt;=32.5),"22,5 a 32,5",IF(AND(BN26&gt;=33,BN26&lt;=43),"33 a 43","Fuera de rango"))))))))</f>
        <v>11,5 a 21,5</v>
      </c>
      <c r="BP26" s="11" t="n">
        <f aca="false">IF(BO26="","",IF(BO26="-20 a -10",1,IF(BO26="-9,5 a 0,5",2,IF(BO26="1 a 11",3,IF(BO26="11,5 a 21,5",4,IF(BO26="22","NORMA",IF(BO26="22,5 a 32,5",5,IF(BO26="33 a 43",6,""))))))))</f>
        <v>4</v>
      </c>
      <c r="BQ26" s="9" t="n">
        <v>7</v>
      </c>
      <c r="BR26" s="10" t="str">
        <f aca="false">IF(BQ26="","",IF(AND(BQ26&gt;=-20,BQ26&lt;=-15),"-20 a -15",IF(AND(BQ26&gt;=-14.5,BQ26&lt;=-9.5),"-14,5 a -9,5",IF(AND(BQ26&gt;=-9,BQ26&lt;=-4),"-9 a -4",IF(AND(BQ26&gt;=-3.5,BQ26&lt;=2.5),"-3,5 a 2,5",IF(AND(BQ26&gt;=3,BQ26&lt;=8),"3 a 8",IF(AND(BQ26&gt;=8.5,BQ26&lt;=13.5),"8,5 a 13,5",IF(AND(BQ26&gt;=14,BQ26&lt;=17.5),"14 a 17,5",IF(BQ26=18,"18",IF(AND(BQ26&gt;=18.5,BQ26&lt;=23.5),"18,5 a 23,5",IF(AND(BQ26&gt;=24,BQ26&lt;=29),"24 a 29",IF(AND(BQ26&gt;=29.5,BQ26&lt;=34.5),"29,5 a 34,5",IF(AND(BQ26&gt;=35,BQ26&lt;=40),"35 a 40","Fuera de rango")))))))))))))</f>
        <v>3 a 8</v>
      </c>
      <c r="BS26" s="11" t="n">
        <f aca="false">IF(BR26="","",IF(BR26="-20 a -15",1,IF(BR26="-14,5 a -9,5",2,IF(BR26="-9 a -4",3,IF(BR26="-3,5 a 2,5",4,IF(BR26="3 a 8",5,IF(BR26="8,5 a 13,5",6,IF(BR26="14 a 17,5",7,IF(BR26="18","NORMA",IF(BR26="18,5 a 23,5",8,IF(BR26="24 a 29",9,IF(BR26="29,5 a 34,5",10,IF(BR26="35 a 40",11,"")))))))))))))</f>
        <v>5</v>
      </c>
      <c r="BT26" s="9" t="n">
        <v>0</v>
      </c>
      <c r="BU26" s="10" t="str">
        <f aca="false">IF(BT26="","",IF(AND(BT26&gt;=-20,BT26&lt;=-18),"-20 a -18",IF(AND(BT26&gt;=-17.5,BT26&lt;=-15.5),"-17,5 a -15,5",IF(AND(BT26&gt;=-15,BT26&lt;=-13),"-15 a -13",IF(AND(BT26&gt;=-12.5,BT26&lt;=-10.5),"-12,5 a -10,5",IF(AND(BT26&gt;=-10,BT26&lt;=-8),"-10 a -8",IF(AND(BT26&gt;=-7.5,BT26&lt;=-5.5),"-7,5 a -5,5",IF(AND(BT26&gt;=-5,BT26&lt;=-3),"-5 a -3",IF(AND(BT26&gt;=-2.5,BT26&lt;=-0.5),"-2,5 a -0,5",IF(BT26=0,"0",IF(AND(BT26&gt;=0.5,BT26&lt;=2.5),"0,5 a 2,5",IF(AND(BT26&gt;=3,BT26&lt;=5),"3 a 5",IF(AND(BT26&gt;=5.5,BT26&lt;=7.5),"5,5 a 7,5",IF(AND(BT26&gt;=8,BT26&lt;=10),"8 a 10",IF(AND(BT26&gt;=10.5,BT26&lt;=12.5),"10,5 a 12,5",IF(AND(BT26&gt;=13,BT26&lt;=15),"13 a 15",IF(AND(BT26&gt;=15.5,BT26&lt;=17.5),"15,5 a 17,5",IF(AND(BT26&gt;=18,BT26&lt;=20),"18 a 20","Fuera de rango"))))))))))))))))))</f>
        <v>0</v>
      </c>
      <c r="BV26" s="11" t="str">
        <f aca="false">IF(BT26="","",IF(BT26=0,"NORMA",IF(AND(BT26&gt;=-20,BT26&lt;=-18),2,IF(AND(BT26&gt;=-17.5,BT26&lt;=-15.5),2,IF(AND(BT26&gt;=-15,BT26&lt;=-13),3,IF(AND(BT26&gt;=-12.5,BT26&lt;=-10.5),4,IF(AND(BT26&gt;=-10,BT26&lt;=-8),5,IF(AND(BT26&gt;=-7.5,BT26&lt;=-5.5),6,IF(AND(BT26&gt;=-5,BT26&lt;=-3),7,IF(AND(BT26&gt;=-2.5,BT26&lt;=-0.5),8,IF(AND(BT26&gt;=0.5,BT26&lt;=2.5),9,IF(AND(BT26&gt;=3,BT26&lt;=5),10,IF(AND(BT26&gt;=5.5,BT26&lt;=7.5),11,IF(AND(BT26&gt;=8,BT26&lt;=10),12,IF(AND(BT26&gt;=10.5,BT26&lt;=12.5),13,IF(AND(BT26&gt;=13,BT26&lt;=15),14,IF(AND(BT26&gt;=15.5,BT26&lt;=17.5),15,IF(AND(BT26&gt;=18,BT26&lt;=20),16,"Fuera de rango"))))))))))))))))))</f>
        <v>NORMA</v>
      </c>
      <c r="BW26" s="9" t="n">
        <v>-9</v>
      </c>
      <c r="BX26" s="10" t="n">
        <f aca="false">18.5- (0.3*H26)</f>
        <v>15.8</v>
      </c>
      <c r="BY26" s="10" t="n">
        <f aca="false">(BW26)-(BX26)</f>
        <v>-24.8</v>
      </c>
      <c r="BZ26" s="10" t="str">
        <f aca="false">IF(BY26="","",IF(BY26&lt;-27.5,"De -30 a -28",IF(BY26&lt;-25,"De -27,5 a -25,5",IF(BY26&lt;-22.5,"De -25 a -23",IF(BY26&lt;-20,"De -22,5 a -20,5",IF(BY26&lt;-17.5,"De -20 a -18",IF(BY26&lt;-15,"De -17,5 a -15,5",IF(BY26&lt;-12.5,"De -15 a -13",IF(BY26&lt;-10,"De -12,5 a -10,5",IF(BY26&lt;-7.5,"De -10 a -8",IF(BY26&lt;-5,"De -7,5 a -5,5",IF(BY26&lt;-2.5,"De -5 a -3",IF(BY26&lt;0,"De -2,5 a -0,5",IF(BY26&lt;2.5,"De 0 a 2",IF(BY26&lt;5,"De 2,5 a 4,5",IF(BY26&lt;7.5,"De 5 a 7",IF(BY26&lt;10,"De 7,5 a 9,5",IF(BY26&lt;12.5,"De 10 a 12",IF(BY26&lt;15,"De 12,5 a 14,5",IF(BY26&lt;17.5,"De 15 a 17",IF(BY26&lt;20,"De 17,5 a 19,5",IF(BY26&lt;22.5,"De 20 a 22",IF(BY26&lt;25,"De 22,5 a 24,5",IF(BY26&lt;27.5,"De 25 a 27","De 27,5 a 30"))))))))))))))))))))))))</f>
        <v>De -25 a -23</v>
      </c>
      <c r="CA26" s="12" t="n">
        <f aca="false">IF(BY26="","",IF(BY26&lt;=-28,1,IF(BY26&lt;=-25.5,2,IF(BY26&lt;=-23,3,IF(BY26&lt;=-20.5,4,IF(BY26&lt;=-18,5,IF(BY26&lt;=-15.5,6,IF(BY26&lt;=-13,7,IF(BY26&lt;=-10.5,8,IF(BY26&lt;=-8,9,IF(BY26&lt;=-5.5,10,IF(BY26&lt;=-3,11,IF(BY26&lt;=-0.5,12,IF(BY26&lt;=2,13,IF(BY26&lt;=4.5,14,IF(BY26&lt;=7,15,IF(BY26&lt;=9.5,16,IF(BY26&lt;=12,17,IF(BY26&lt;=14.5,18,IF(BY26&lt;=17,19,IF(BY26&lt;=19.5,20,IF(BY26&lt;=22,21,IF(BY26&lt;=24.5,22,IF(BY26&lt;=27,23,IF(BY26&lt;=30,24,"Fuera de rango")))))))))))))))))))))))))</f>
        <v>3</v>
      </c>
      <c r="CB26" s="9" t="n">
        <v>-8</v>
      </c>
      <c r="CC26" s="10" t="n">
        <f aca="false">18.5- (0.3*H26)</f>
        <v>15.8</v>
      </c>
      <c r="CD26" s="10" t="n">
        <f aca="false">(CB26)-(CC26)</f>
        <v>-23.8</v>
      </c>
      <c r="CE26" s="10" t="str">
        <f aca="false">IF(CD26="","",IF(CD26&lt;-27.5,"De -30 a -28",IF(CD26&lt;-25,"De -27,5 a -25,5",IF(CD26&lt;-22.5,"De -25 a -23",IF(CD26&lt;-20,"De -22,5 a -20,5",IF(CD26&lt;-17.5,"De -20 a -18",IF(CD26&lt;-15,"De -17,5 a -15,5",IF(CD26&lt;-12.5,"De -15 a -13",IF(CD26&lt;-10,"De -12,5 a -10,5",IF(CD26&lt;-7.5,"De -10 a -8",IF(CD26&lt;-5,"De -7,5 a -5,5",IF(CD26&lt;-2.5,"De -5 a -3",IF(CD26&lt;0,"De -2,5 a -0,5",IF(CD26&lt;=2,"De 0 a 2",IF(CD26&lt;=4.5,"De 2,5 a 4,5",IF(CD26&lt;=7,"De 5 a 7",IF(CD26&lt;=9.5,"De 7,5 a 9,5",IF(CD26&lt;=12,"De 10 a 12",IF(CD26&lt;=14.5,"De 12,5 a 14,5",IF(CD26&lt;=17,"De 15 a 17",IF(CD26&lt;=19.5,"De 17,5 a 19,5",IF(CD26&lt;=22,"De 20 a 22",IF(CD26&lt;=24.5,"De 22,5 a 24,5",IF(CD26&lt;=27,"De 25 a 27","De 27,5 a 30"))))))))))))))))))))))))</f>
        <v>De -25 a -23</v>
      </c>
      <c r="CF26" s="12" t="n">
        <f aca="false">IF(CD26="","",IF(CD26&lt;-27.5,1,IF(CD26&lt;-25,2,IF(CD26&lt;-22.5,3,IF(CD26&lt;-20,4,IF(CD26&lt;-17.5,5,IF(CD26&lt;-15,6,IF(CD26&lt;-12.5,7,IF(CD26&lt;-10,8,IF(CD26&lt;-7.5,9,IF(CD26&lt;-5,10,IF(CD26&lt;-2.5,11,IF(CD26&lt;0,12,IF(CD26&lt;2.5,13,IF(CD26&lt;5,14,IF(CD26&lt;7.5,15,IF(CD26&lt;10,16,IF(CD26&lt;12.5,17,IF(CD26&lt;15,18,IF(CD26&lt;17.5,19,IF(CD26&lt;20,20,IF(CD26&lt;22.5,21,IF(CD26&lt;25,22,IF(CD26&lt;27.5,23,24))))))))))))))))))))))))</f>
        <v>3</v>
      </c>
      <c r="CG26" s="9" t="n">
        <v>-4.5</v>
      </c>
      <c r="CH26" s="10" t="str">
        <f aca="false">IF(CG26="","",IF(AND(CG26&gt;=-10,CG26&lt;=-9.5),"-10 a -9,5",IF(AND(CG26&gt;-9.5,CG26&lt;=-8.5),"-9 a -8,5",IF(AND(CG26&gt;-8.5,CG26&lt;=-7.5),"-8 a -7,5",IF(AND(CG26&gt;-7.5,CG26&lt;=-6.5),"-7 a -6,5",IF(AND(CG26&gt;-6.5,CG26&lt;=-5.5),"-6 a -5,5",IF(AND(CG26&gt;-5.5,CG26&lt;=-4.5),"-5 a -4,5",IF(AND(CG26&gt;-4.5,CG26&lt;=-3.5),"-4 a -3,5",IF(AND(CG26&gt;-3.5,CG26&lt;=-2.5),"-3 a -2,5",IF(CG26=-2.25,"-2,25",IF(AND(CG26&gt;-2.5,CG26&lt;=-1.5),"-2 a -1,5",IF(AND(CG26&gt;-1.5,CG26&lt;=-0.5),"-1 a -0,5",IF(AND(CG26&gt;-0.5,CG26&lt;=0.5),"0 a 0,5",IF(AND(CG26&gt;0.5,CG26&lt;=1.5),"1 a 1,5",IF(AND(CG26&gt;1.5,CG26&lt;=2.5),"2 a 2,5",IF(AND(CG26&gt;2.5,CG26&lt;=3.5),"3 a 3,5",IF(AND(CG26&gt;3.5,CG26&lt;=4.5),"4 a 4,5",IF(AND(CG26&gt;4.5,CG26&lt;=5.5),"5 a 5,5",IF(AND(CG26&gt;5.5,CG26&lt;=6.5),"6 a 6,5",IF(AND(CG26&gt;6.5,CG26&lt;=7.5),"7 a 7,5",IF(AND(CG26&gt;7.5,CG26&lt;=8.5),"8 a 8,5",IF(AND(CG26&gt;8.5,CG26&lt;=9.5),"9 a 9,5",IF(CG26&gt;=10,"10","Fuera de rango")))))))))))))))))))))))</f>
        <v>-5 a -4,5</v>
      </c>
      <c r="CI26" s="11" t="n">
        <f aca="false">IF(CG26="","",IF(CG26=-2.25,"NORMA",IF(CG26&lt;=-9.5,1,IF(CG26&lt;=-8.5,2,IF(CG26&lt;=-7.5,3,IF(CG26&lt;=-6.5,4,IF(CG26&lt;=-5.5,5,IF(CG26&lt;=-4.5,6,IF(CG26&lt;=-3.5,7,IF(CG26&lt;=-2.5,8,IF(CG26&lt;=-1.5,9,IF(CG26&lt;=-0.5,10,IF(CG26&lt;=0.5,11,IF(CG26&lt;=1.5,12,IF(CG26&lt;=2.5,13,IF(CG26&lt;=3.5,14,IF(CG26&lt;=4.5,15,IF(CG26&lt;=5.5,16,IF(CG26&lt;=6.5,17,IF(CG26&lt;=7.5,18,IF(CG26&lt;=8.5,19,IF(CG26&lt;=9.5,20,IF(CG26=10,21,"Fuera de rango")))))))))))))))))))))))</f>
        <v>6</v>
      </c>
      <c r="CJ26" s="9" t="n">
        <v>3.5</v>
      </c>
      <c r="CK26" s="10" t="str">
        <f aca="false">IF(CJ26="","",IF(AND(CJ26&gt;=-6,CJ26&lt;=-5.5),"-6 a -5,5",IF(AND(CJ26&gt;-5.5,CJ26&lt;=-4.5),"-5 a -4,5",IF(AND(CJ26&gt;-4.5,CJ26&lt;=-3.5),"-4 a -3,5",IF(AND(CJ26&gt;-3.5,CJ26&lt;=-2.5),"-3 a -2,5",IF(AND(CJ26&gt;-2.5,CJ26&lt;=-1.5),"-2 a -1,5",IF(AND(CJ26&gt;-1.5,CJ26&lt;=-0.5),"-1 a -0,5",IF(AND(CJ26&gt;-0.5,CJ26&lt;=0.5),"0 a 0,5",IF(AND(CJ26&gt;0.5,CJ26&lt;=1.5),"1 a 1,5",IF(AND(CJ26&gt;1.5,CJ26&lt;2.5),"2",IF(AND(CJ26&gt;=2.5,CJ26&lt;=3),"2,5 a 3",IF(AND(CJ26&gt;3,CJ26&lt;=4),"3,5 a 4",IF(AND(CJ26&gt;4,CJ26&lt;=5),"4,5 a 5",IF(AND(CJ26&gt;5,CJ26&lt;=6),"5,5 a 6",IF(AND(CJ26&gt;6,CJ26&lt;=7),"6,5 a 7",IF(AND(CJ26&gt;7,CJ26&lt;=8),"7,5 a 8",IF(AND(CJ26&gt;8,CJ26&lt;=9.5),"8,5 a 9,5",IF(CJ26=10,"10","Fuera de rango"))))))))))))))))))</f>
        <v>3,5 a 4</v>
      </c>
      <c r="CL26" s="11" t="n">
        <f aca="false">IF(CK26="","",IF(OR(CK26="-6 a -5,5",CK26="-6 - -5,5"),1,IF(OR(CK26="-5 a -4,5",CK26="-5 - -4,5"),2,IF(OR(CK26="-4 a -3,5",CK26="-4 - -3,5"),3,IF(OR(CK26="-3 a -2,5",CK26="-3 - -2,5"),4,IF(OR(CK26="-2 a -1,5",CK26="-2 - -1,5"),5,IF(OR(CK26="-1 a -0,5",CK26="-1 - -0,5"),6,IF(OR(CK26="0 a 0,5",CK26="0 - 0,5"),7,IF(OR(CK26="1 a 1,5",CK26="1 - 1,5"),8,IF(CK26="2","NORMA",IF(OR(CK26="2,5 a 3",CK26="2,5 - 3"),9,IF(OR(CK26="3,5 a 4",CK26="3,5 - 4"),10,IF(OR(CK26="4,5 a 5",CK26="4,5 - 5"),11,IF(OR(CK26="5,5 a 6",CK26="5,5 - 6"),12,IF(OR(CK26="6,5 a 7",CK26="6,5 - 7"),13,IF(OR(CK26="7,5 a 8",CK26="7,5 - 8"),14,IF(OR(CK26="8,5 a 9",CK26="8,5 - 9,5",CK26="9 a 9,5"),15,IF(CK26="10",15,IF(OR(CK26="0,5 a 1",CK26="0,5 - 1"),7,"Fuera de rango")))))))))))))))))))</f>
        <v>10</v>
      </c>
      <c r="CM26" s="10" t="n">
        <v>0</v>
      </c>
      <c r="CN26" s="10" t="str">
        <f aca="false">IF(CM26=0,"0", " ")</f>
        <v>0</v>
      </c>
      <c r="CO26" s="10" t="str">
        <f aca="false">IF(CM26&gt;0,"EME"," ")</f>
        <v> </v>
      </c>
      <c r="CP26" s="10" t="n">
        <v>0</v>
      </c>
      <c r="CQ26" s="10" t="str">
        <f aca="false">IF(CP26&gt;0,"0", " ")</f>
        <v> </v>
      </c>
      <c r="CR26" s="10" t="str">
        <f aca="false">IF(CP26&gt;0,"EME"," ")</f>
        <v> </v>
      </c>
      <c r="CS26" s="9" t="n">
        <v>0</v>
      </c>
      <c r="CT26" s="10" t="str">
        <f aca="false">IF(CS26&gt;0,"1", " ")</f>
        <v> </v>
      </c>
      <c r="CU26" s="10" t="str">
        <f aca="false">IF(CS26&gt;0,"HIP"," ")</f>
        <v> </v>
      </c>
      <c r="CV26" s="9" t="n">
        <v>0</v>
      </c>
      <c r="CW26" s="10" t="str">
        <f aca="false">IF(CV26&gt;0,"1", " ")</f>
        <v> </v>
      </c>
      <c r="CX26" s="10" t="str">
        <f aca="false">IF(CV26&gt;0,"HIP"," ")</f>
        <v> </v>
      </c>
      <c r="CY26" s="9" t="n">
        <v>0</v>
      </c>
      <c r="CZ26" s="11" t="str">
        <f aca="false">IF(CY26&lt;0,"2"," ")</f>
        <v> </v>
      </c>
      <c r="DA26" s="11" t="str">
        <f aca="false">IF(CY26&lt;0,"MIO"," ")</f>
        <v> </v>
      </c>
      <c r="DB26" s="9" t="n">
        <v>0</v>
      </c>
      <c r="DC26" s="11" t="str">
        <f aca="false">IF(DB26&lt;0,"2"," ")</f>
        <v> </v>
      </c>
      <c r="DD26" s="11" t="str">
        <f aca="false">IF(DB26&lt;0,"MIO"," ")</f>
        <v> </v>
      </c>
      <c r="DE26" s="9" t="n">
        <v>0</v>
      </c>
      <c r="DF26" s="11" t="str">
        <f aca="false">IF(DE26&lt;0,"3"," ")</f>
        <v> </v>
      </c>
      <c r="DG26" s="11" t="str">
        <f aca="false">IF(DE26&lt;0,"AST"," ")</f>
        <v> </v>
      </c>
      <c r="DH26" s="9" t="n">
        <v>0</v>
      </c>
      <c r="DI26" s="11" t="str">
        <f aca="false">IF(DH26&lt;0,"3"," ")</f>
        <v> </v>
      </c>
      <c r="DJ26" s="11" t="str">
        <f aca="false">IF(DH26&lt;0,"AST"," ")</f>
        <v> </v>
      </c>
      <c r="DK26" s="9" t="n">
        <v>0</v>
      </c>
      <c r="DL26" s="10" t="str">
        <f aca="false">IF(DK26&gt;0,"4"," ")</f>
        <v> </v>
      </c>
      <c r="DM26" s="10" t="str">
        <f aca="false">IF(DK26&gt;0,"PRE"," ")</f>
        <v> </v>
      </c>
      <c r="DN26" s="9" t="n">
        <v>0</v>
      </c>
      <c r="DO26" s="10" t="str">
        <f aca="false">IF(DN26&gt;0,"4"," ")</f>
        <v> </v>
      </c>
      <c r="DP26" s="10" t="str">
        <f aca="false">IF(DN26&gt;0,"PRE"," ")</f>
        <v> </v>
      </c>
      <c r="DQ26" s="12" t="n">
        <v>0</v>
      </c>
      <c r="DR26" s="12" t="n">
        <v>0</v>
      </c>
      <c r="DS26" s="12" t="str">
        <f aca="false">CONCATENATE(CO26,CU26,DA26,DG26,DM26)</f>
        <v>     </v>
      </c>
      <c r="DT26" s="10" t="str">
        <f aca="false" t="array" ref="DT26">_xlfn.IFS(DS26="EME    ","0", DS26=" HIP   ","1", DS26="  MIO  ","2", DS26="   AST ","3", DS26="    PRE","4", DS26="EME   PRE","5", DS26=" HIP  PRE","6", DS26=" HIP AST ","7", DS26="  MIO PRE","8", DS26="  MIOAST ","9", DS26="   ASTPRE","10",DS26=" HIP ASTPRE","11", DS26="  MIOASTPRE","12", DS26="     ","0")</f>
        <v>0</v>
      </c>
      <c r="DU26" s="1" t="s">
        <v>153</v>
      </c>
      <c r="DV26" s="1" t="str">
        <f aca="false" t="array" ref="DV26">_xlfn.IFS(DU26="SI","2", DU26="NO","1")</f>
        <v>2</v>
      </c>
      <c r="DW26" s="10" t="n">
        <v>0</v>
      </c>
      <c r="DX26" s="11" t="str">
        <f aca="false">IF(DW26=0,"1","2")</f>
        <v>1</v>
      </c>
      <c r="DY26" s="11" t="str">
        <f aca="false" t="array" ref="DY26">_xlfn.IFS(DW26=0,"0", DW26=0.25, "1", DW26=0.5,"2", DW26=0.75,"3", DW26=1,"4",DW26=1.25,"5", DW26=1.5,"6", DW26=1.75,"7", DW26=2,"8")</f>
        <v>0</v>
      </c>
      <c r="DZ26" s="10" t="n">
        <v>0</v>
      </c>
      <c r="EA26" s="11" t="str">
        <f aca="false">IF(DZ26=0,"1","2")</f>
        <v>1</v>
      </c>
      <c r="EB26" s="11" t="str">
        <f aca="false" t="array" ref="EB26">_xlfn.IFS(DZ26=0,"0", DZ26=0.25, "1", DZ26=0.5,"2", DZ26=0.75,"3", DZ26=1,"4",DZ26=1.25,"5", DZ26=1.5,"6", DZ26=1.75,"7", DZ26=2,"8")</f>
        <v>0</v>
      </c>
      <c r="EC26" s="10" t="n">
        <v>0</v>
      </c>
      <c r="ED26" s="10" t="str">
        <f aca="false">IF(EC26=0,"1","2")</f>
        <v>1</v>
      </c>
      <c r="EE26" s="11" t="str">
        <f aca="false" t="array" ref="EE26">_xlfn.IFS(EC26=0,"0", EC26=-0.25, "1", EC26=-0.5,"2", EC26=-0.75,"3", EC26=-1,"4",EC26=-1.25,"5", EC26=-1.5,"6", EC26=-1.75,"7", EC26=-2,"8", EC26=-2.25,"9",EC26=-2.5,"10", EC26=-2.75,"11", EC26=-3,"12", EC26=-3.25,"13", EC26=-3.5,"14", EC26=-3.75,"15",EC26=-4,"16")</f>
        <v>0</v>
      </c>
      <c r="EF26" s="10" t="n">
        <v>0</v>
      </c>
      <c r="EG26" s="10" t="str">
        <f aca="false">IF(EF26=0,"1","2")</f>
        <v>1</v>
      </c>
      <c r="EH26" s="11" t="str">
        <f aca="false" t="array" ref="EH26">_xlfn.IFS(EF26=0,"0", EF26=-0.25, "1", EF26=-0.5,"2", EF26=-0.75,"3", EF26=-1,"4",EF26=-1.25,"5", EF26=-1.5,"6", EF26=-1.75,"7", EF26=-2,"8", EF26=-2.25,"9",EF26=-2.5,"10", EF26=-2.75,"11", EF26=-3,"12", EF26=-3.25,"13", EF26=-3.5,"14", EF26=-3.75,"15",EF26=-4,"16")</f>
        <v>0</v>
      </c>
      <c r="EI26" s="10" t="n">
        <v>0</v>
      </c>
      <c r="EJ26" s="11" t="str">
        <f aca="false">IF(EI26=0,"1","2")</f>
        <v>1</v>
      </c>
      <c r="EK26" s="11" t="str">
        <f aca="false" t="array" ref="EK26">_xlfn.IFS(EI26=0,"0", EI26=-0.25, "1", EI26=-0.5,"2", EI26=-0.75,"3", EI26=-1,"4",EI26=-1.25,"5", EI26=-1.5,"6", EI26=-1.75,"7", EI26=-2,"8", EI26=-2.25,"9", EI26=-2.25,"9",EI26=-2.5,"10", EI26=-2.75,"11", EI26=-3,"12", EI26=-3.25,"13", EI26=-3.5,"14", EI26=-3.75,"15",EI26=-4,"16", EI26=0.25, "17", EI26=0.5, "18")</f>
        <v>0</v>
      </c>
      <c r="EL26" s="10" t="n">
        <v>0</v>
      </c>
      <c r="EM26" s="11" t="str">
        <f aca="false">IF(EL26=0,"1","2")</f>
        <v>1</v>
      </c>
      <c r="EN26" s="11" t="str">
        <f aca="false" t="array" ref="EN26">_xlfn.IFS(EL26=0.25,"17",EL26=0.5,"18", EL26=0,"0", EL26=-0.25, "1", EL26=-0.5,"2", EL26=-0.75,"3", EL26=-1,"4",EL26=-1.25,"5", EL26=-1.5,"6", EL26=-1.75,"7", EL26=-2,"8",EL26= -2.25,"9",EL26=-2.5,"10",EL26= -2.75,"11",EL26= -3,"12",EL26= -3.25,"13",EL26= -3.5,"14",EL26= -3.75,"15",EL26=-4,"16")</f>
        <v>0</v>
      </c>
      <c r="EO26" s="10" t="n">
        <v>0</v>
      </c>
      <c r="EP26" s="11" t="str">
        <f aca="false">IF(EO26=0,"1","2")</f>
        <v>1</v>
      </c>
      <c r="EQ26" s="11" t="str">
        <f aca="false" t="array" ref="EQ26">_xlfn.IFS(EO26=0,"0", EO26=0.25, "1", EO26=0.5,"2", EO26=0.75,"3", EO26=1,"4",EO26=1.25,"5", EO26=1.5,"6", EO26=1.75,"7", EO26=2,"8", EO26=2.25,"9", EO26=2.25,"9",EO26=2.5,"10", EO26=2.75,"11", EO26=3,"12", EO26=3.25,"13", EO26=3.5,"14", EO26=3.75,"15",EO26=4,"16", EO26=-0.25, "17", bq=-0.5, "18")</f>
        <v>0</v>
      </c>
      <c r="ER26" s="10" t="n">
        <v>0</v>
      </c>
      <c r="ES26" s="11" t="str">
        <f aca="false">IF(ER26=0,"1","2")</f>
        <v>1</v>
      </c>
      <c r="ET26" s="11" t="str">
        <f aca="false" t="array" ref="ET26">_xlfn.IFS(ER26=0,"0", ER26=0.25, "1", ER26=0.5,"2", ER26=0.75,"3", ER26=1,"4",ER26=1.25,"5", ER26=1.5,"6", ER26=1.75,"7", ER26=2,"8", ER26=2.25,"9", ER26=2.25,"9",ER26=2.5,"10", ER26=2.75,"11", ER26=3,"12", ER26=3.25,"13", ER26=3.5,"14", ER26=3.75,"15",ER26=4,"16", ER26=-0.25, "17", bq=-0.5, "18")</f>
        <v>0</v>
      </c>
      <c r="EU26" s="13" t="n">
        <v>17</v>
      </c>
      <c r="EV26" s="14" t="str">
        <f aca="false">VLOOKUP(EU26,LEYENDA!$G$2:$H$8,2,TRUE())</f>
        <v>13-18</v>
      </c>
      <c r="EW26" s="14" t="str">
        <f aca="false" t="array" ref="EW26">_xlfn.IFS(EV26="0-5","1", EV26="6-12","2", EV26="13-18","3", EV26="19-24","4", EV26="25-36","5", EV26="37-48","6", EV26="49-60","7")</f>
        <v>3</v>
      </c>
    </row>
    <row r="27" customFormat="false" ht="13.5" hidden="false" customHeight="false" outlineLevel="0" collapsed="false">
      <c r="A27" s="1" t="n">
        <v>8</v>
      </c>
      <c r="B27" s="32" t="n">
        <v>5</v>
      </c>
      <c r="C27" s="33" t="n">
        <v>43104</v>
      </c>
      <c r="D27" s="6"/>
      <c r="E27" s="5" t="str">
        <f aca="false">VLOOKUP(A27,'286'!$A$3:$J$600,10,FALSE())</f>
        <v>BARAHONA DE LAS HERAS, CARLA</v>
      </c>
      <c r="F27" s="4" t="str">
        <f aca="false">VLOOKUP(A27,'286'!$A$3:$I$1768,3,FALSE())</f>
        <v>BAHECAR</v>
      </c>
      <c r="G27" s="6" t="n">
        <f aca="false">VLOOKUP(A27,'286'!$A$3:$I$1768,4,FALSE())</f>
        <v>39221</v>
      </c>
      <c r="H27" s="7" t="n">
        <f aca="false">YEAR(C27)-YEAR(G27)</f>
        <v>11</v>
      </c>
      <c r="I27" s="1" t="str">
        <f aca="false">VLOOKUP(H27,LEYENDA!$C$2:$D$6,2,TRUE())</f>
        <v>0-12</v>
      </c>
      <c r="J27" s="5" t="str">
        <f aca="false">VLOOKUP(A27,'286'!$A$3:$I$1768,7,FALSE())</f>
        <v>M</v>
      </c>
      <c r="K27" s="8" t="str">
        <f aca="false">VLOOKUP(A27,'286'!$A$3:$I$1768,2,FALSE())</f>
        <v>OD</v>
      </c>
      <c r="L27" s="4" t="str">
        <f aca="false">VLOOKUP(A27,'286'!$A$3:$I$1768,8,FALSE())</f>
        <v>D</v>
      </c>
      <c r="M27" s="4" t="str">
        <f aca="false">VLOOKUP(A27,'286'!$A$3:$I$1768,9,FALSE())</f>
        <v>I</v>
      </c>
      <c r="N27" s="8" t="str">
        <f aca="false">IF(R27=O27, "MISMA","CONTRARIA")</f>
        <v>CONTRARIA</v>
      </c>
      <c r="O27" s="8" t="str">
        <f aca="false" t="array" ref="O27">_xlfn.IFS(L27="D","1", L27="I","2")</f>
        <v>1</v>
      </c>
      <c r="P27" s="8" t="str">
        <f aca="false" t="array" ref="P27">_xlfn.IFS(K27="OD","1", K27="OI","2")</f>
        <v>1</v>
      </c>
      <c r="Q27" s="1" t="str">
        <f aca="false" t="array" ref="Q27">_xlfn.IFS(J27="M","1", J27="H","2")</f>
        <v>1</v>
      </c>
      <c r="R27" s="8" t="str">
        <f aca="false" t="array" ref="R27">_xlfn.IFS(M27="D","1", M27="I","2")</f>
        <v>2</v>
      </c>
      <c r="S27" s="1" t="str">
        <f aca="false" t="array" ref="S27">_xlfn.IFS(N27="CONTRARIA", "1",N27= "MISMA","2")</f>
        <v>1</v>
      </c>
      <c r="T27" s="1" t="str">
        <f aca="false" t="array" ref="T27">_xlfn.IFS(I27="0-12","1", I27="13-24","2", I27="25-40","3", I27="41-60","4", I27="61-100","5")</f>
        <v>1</v>
      </c>
      <c r="U27" s="9" t="n">
        <v>-0.5</v>
      </c>
      <c r="V27" s="1" t="str">
        <f aca="false">IF(U27="","",IF(AND(U27&gt;=-9,U27&lt;=-6.5),"-9 a -6,5",IF(AND(U27&gt;=-6,U27&lt;=-3.5),"-6 a -3,5",IF(AND(U27&gt;=-3,U27&lt;=-1),"-3 a -1",IF(U27=-0.5,"-0,5",IF(AND(U27&gt;=0,U27&lt;=2.5),"0 a 2,5",IF(AND(U27&gt;=3,U27&lt;=5.5),"3 a 5,5",IF(AND(U27&gt;=6,U27&lt;=8.5),"6 a 8,5",IF(AND(U27&gt;=9,U27&lt;=20),"9 a 20","Fuera de rango")))))))))</f>
        <v>-0,5</v>
      </c>
      <c r="W27" s="11" t="str">
        <f aca="false">IF(V27="","",IF(V27="-9 a -6,5",2,IF(V27="-6 a -3,5",3,IF(V27="-3 a -1",4,IF(V27="-0,5","NORMA",IF(V27="0 a 2,5",5,IF(V27="3 a 5,5",6,IF(V27="6 a 8,5",7,IF(V27="9 a 20",8,"Fuera de rango")))))))))</f>
        <v>NORMA</v>
      </c>
      <c r="X27" s="9" t="n">
        <v>0</v>
      </c>
      <c r="Y27" s="10" t="str">
        <f aca="false">IF(X27="","",IF(AND(X27&gt;=0,X27&lt;=4),"0 a 4",IF(AND(X27&gt;=4.5,X27&lt;=8.5),"4,5 a 8,5",IF(X27=9,"9",IF(AND(X27&gt;=9.5,X27&lt;=13),"9,5 a 13",IF(AND(X27&gt;=13.5,X27&lt;=20),"13,5 a 20",IF(AND(X27&gt;=20.5,X27&lt;=35),"20,5 a 35","Fuera de rango")))))))</f>
        <v>0 a 4</v>
      </c>
      <c r="Z27" s="11" t="n">
        <f aca="false">IF(Y27="","",IF(Y27="0 a 4",1,IF(Y27="4,5 a 8,5",2,IF(Y27="9","NORMA",IF(Y27="9,5 a 13",3,IF(Y27="13,5 a 20",4,IF(Y27="20,5 a 35",5,"Fuera de rango")))))))</f>
        <v>1</v>
      </c>
      <c r="AA27" s="9" t="n">
        <v>18</v>
      </c>
      <c r="AB27" s="10" t="str">
        <f aca="false">IF(AA27="","",IF(AND(AA27&gt;=0,AA27&lt;=9),"0 a 9",IF(AND(AA27&gt;=9.5,AA27&lt;=18.5),"9,5 a 18,5",IF(AA27=19,"19",IF(AND(AA27&gt;=19.5,AA27&lt;=28),"19,5 a 28",IF(AND(AA27&gt;=28.5,AA27&lt;=40),"28,5 a 40","Fuera de rango"))))))</f>
        <v>9,5 a 18,5</v>
      </c>
      <c r="AC27" s="11" t="n">
        <f aca="false" t="array" ref="AC27">_xlfn.IFS(AB27="","",AB27="0 a 9",1,AB27="9,5 a 18,5",2,AB27="19","NORMA",AB27="19,5 a 28",3,AB27="28,5 a 40",4,TRUE(),"Fuera de rango")</f>
        <v>2</v>
      </c>
      <c r="AD27" s="9" t="n">
        <v>9</v>
      </c>
      <c r="AE27" s="10" t="str">
        <f aca="false">IF(AD27="","",IF(AND(AD27&gt;=-10,AD27&lt;=0),"De -10 a 0",IF(AND(AD27&gt;=0.5,AD27&lt;=9.5),"0,5 a 9,5",IF(AD27=10,"10",IF(AND(AD27&gt;=10.5,AD27&lt;=20),"10,5 a 20",IF(AND(AD27&gt;=20.5,AD27&lt;=40),"20,5 a 40","Fuera de rango"))))))</f>
        <v>0,5 a 9,5</v>
      </c>
      <c r="AF27" s="12" t="n">
        <f aca="false">IF(AD27="","",IF(AND(AD27&gt;=-10,AD27&lt;=0),1,IF(AND(AD27&gt;=0.5,AD27&lt;=9.5),2,IF(AD27=10,"NORMA",IF(AND(AD27&gt;=10.5,AD27&lt;=20),3,IF(AND(AD27&gt;=20.5,AD27&lt;=40),4,""))))))</f>
        <v>2</v>
      </c>
      <c r="AG27" s="9" t="n">
        <v>9</v>
      </c>
      <c r="AH27" s="11" t="str">
        <f aca="false">IF(AG27="","",IF(AND(AG27&gt;=0,AG27&lt;=4),"0 a 4",IF(AND(AG27&gt;=4.5,AG27&lt;=8.5),"4,5 a 8,5",IF(AG27=9,"9",IF(AND(AG27&gt;=9.5,AG27&lt;=13),"9,5 a 13",IF(AND(AG27&gt;=13.5,AG27&lt;=25),"13,5 a 25","Fuera de rango"))))))</f>
        <v>9</v>
      </c>
      <c r="AI27" s="11" t="str">
        <f aca="false">IF(AH27="","",IF(AH27="0 a 4",1,IF(AH27="4,5 a 8,5",2,IF(AH27="9","NORMA",IF(AH27="9,5 a 13",3,IF(AH27="13,5 a 25",4,""))))))</f>
        <v>NORMA</v>
      </c>
      <c r="AJ27" s="9" t="n">
        <v>5</v>
      </c>
      <c r="AK27" s="10" t="str">
        <f aca="false">IF(AJ27="","",IF(AND(AJ27&gt;=-15,AJ27&lt;=-10.5),"-15 a -10,5",IF(AND(AJ27&gt;=-10,AJ27&lt;=-4),"-10 a -4",IF(AND(AJ27&gt;=-4.5,AJ27&lt;=0),"-4,5 a 0",IF(AND(AJ27&gt;=0.5,AJ27&lt;=4.5),"0,5 a 4,5",IF(AJ27=5,"5",IF(AND(AJ27&gt;=5.5,AJ27&lt;=10),"5,5 a 10",IF(AND(AJ27&gt;=10.5,AJ27&lt;=20),"10,5 a 20","Fuera de rango"))))))))</f>
        <v>5</v>
      </c>
      <c r="AL27" s="11" t="str">
        <f aca="false">IF(AK27="","",IF(AK27="-15 a -10,5",1,IF(AK27="-10 a -4",2,IF(AK27="-4,5 a 0",3,IF(AK27="0,5 a 4,5",4,IF(AK27="5","NORMA",IF(AK27="5,5 a 10",5,IF(AK27="10,5 a 20",6,"Error"))))))))</f>
        <v>NORMA</v>
      </c>
      <c r="AM27" s="9" t="n">
        <v>0</v>
      </c>
      <c r="AN27" s="10" t="str">
        <f aca="false">IF(AM27="","",IF(AND(AM27&gt;=-7.5,AM27&lt;=-5.5),"-7,5 a -5,5",IF(AND(AM27&gt;=-5,AM27&lt;=-3),"-5 a -3",IF(AND(AM27&gt;=-2.5,AM27&lt;=-0.5),"-2,5 a -0,5",IF(AM27=0,"0,00",IF(AND(AM27&gt;=0.5,AM27&lt;=2.5),"0,5 a 2,5",IF(AND(AM27&gt;=3,AM27&lt;=5),"3 a 5",IF(AND(AM27&gt;=5.5,AM27&lt;=7.5),"5,5 a 7,5",IF(AND(AM27&gt;=8,AM27&lt;=10),"8 a 10","Fuera de rango")))))))))</f>
        <v>0,00</v>
      </c>
      <c r="AO27" s="11" t="str">
        <f aca="false">IF(AN27="","",IF(AN27="-7,5 a -5,5",1,IF(AN27="-5 a -3",2,IF(AN27="-2,5 a -0,5",3,IF(AN27="0,00","NORMA",IF(AN27="0,5 a 2,5",4,IF(AN27="3 a 5",5,IF(AN27="5,5 a 7,5",6,IF(AN27="8 a 10",7,"Error")))))))))</f>
        <v>NORMA</v>
      </c>
      <c r="AP27" s="9" t="n">
        <v>1</v>
      </c>
      <c r="AQ27" s="10" t="str">
        <f aca="false">IF(AP27="","",IF(AND(AP27&gt;=-20,AP27&lt;=-9.5),"-20 a -9,5",IF(AND(AP27&gt;=-9,AP27&lt;=-6.5),"-9 a -6,5",IF(AP27=-6,"-6",IF(AND(AP27&gt;=-5.5,AP27&lt;=-3),"-5,5 a -3",IF(AND(AP27&gt;=-2.5,AP27&lt;=0),"-2,5 a 0",IF(AND(AP27&gt;=0.5,AP27&lt;=3),"0,5 a 3",IF(AND(AP27&gt;=3.5,AP27&lt;=6),"3,5 a 6",IF(AND(AP27&gt;=6.5,AP27&lt;=9),"6,5 a 9",IF(AND(AP27&gt;=9.5,AP27&lt;=20),"9,5 a 20","Fuera de rango"))))))))))</f>
        <v>0,5 a 3</v>
      </c>
      <c r="AR27" s="11" t="n">
        <f aca="false">IF(AQ27="","",IF(AQ27="-20 a -9,5",1,IF(AQ27="-9 a -6,5",2,IF(AQ27="-6","NORMA",IF(AQ27="-5,5 a -3",3,IF(AQ27="-2,5 a 0",4,IF(AQ27="0,5 a 3",5,IF(AQ27="3,5 a 6",6,IF(AQ27="6,5 a 9",7,IF(AQ27="9,5 a 20",8,""))))))))))</f>
        <v>5</v>
      </c>
      <c r="AS27" s="9" t="n">
        <v>-1</v>
      </c>
      <c r="AT27" s="10" t="str">
        <f aca="false">IF(AS27="","",IF(AND(AS27&gt;=-16,AS27&lt;=-14),"-16 a -14",IF(AND(AS27&gt;=-13.5,AS27&lt;=-11.5),"-13,5 a -11,5",IF(AND(AS27&gt;=-11,AS27&lt;=-9),"-11 a -9",IF(AND(AS27&gt;=-8.5,AS27&lt;=-6.5),"-8,5 a -6,5",IF(AND(AS27&gt;=-6,AS27&lt;=-4),"-6 a -4",IF(AND(AS27&gt;=-3.5,AS27&lt;=-1.5),"-3,5 a -1,5",IF(AND(AS27&gt;=-1,AS27&lt;=1),"-1 a 1",IF(AND(AS27&gt;=1.5,AS27&lt;=3.5),"1,5 a 3,5",IF(AND(AS27&gt;=4,AS27&lt;=6),"4 a 6",IF(AND(AS27&gt;=6.5,AS27&lt;=8.5),"6,5 a 8,5",IF(AND(AS27&gt;=9,AS27&lt;=11),"9 a 11",IF(AND(AS27&gt;=11.5,AS27&lt;=13.5),"11,5 a 13,5",IF(AND(AS27&gt;=14,AS27&lt;=16),"14 a 16",IF(AND(AS27&gt;=16.5,AS27&lt;=18.5),"16,5 a 18,5",IF(AND(AS27&gt;=19,AS27&lt;=21),"19 a 21","Fuera de rango"))))))))))))))))</f>
        <v>-1 a 1</v>
      </c>
      <c r="AU27" s="11" t="n">
        <f aca="false" t="array" ref="AU27">IF(AT27="","",_xlfn.IFS(AT27="-16 a -14",1,AT27="-13,5 a -11,5",2,AT27="-11 a -9",3,AT27="-8,5 a -6,5",4,AT27="-6 a -4",5,AT27="-3,5 a -1,5",6,AT27="-1 a 1",7,AT27="1,5 a 3,5",8,AT27="4 a 6","NORMA",AT27="6,5 a 8,5",9,AT27="9 a 11",10,AT27="11,5 a 13,5",11,AT27="14 a 16",12,AT27="16,5 a 18,5",13,AT27="19 a 21",14,TRUE(),""))</f>
        <v>7</v>
      </c>
      <c r="AV27" s="9" t="n">
        <v>0.75</v>
      </c>
      <c r="AW27" s="10" t="str">
        <f aca="false">IF(AV27="","",IF(AND(AV27&gt;=-1,AV27&lt;=-0.5),"-1 a -0,5",IF(AND(AV27&gt;-0.5,AV27&lt;=0),"De -0,5 a 0",IF(AND(AV27&gt;=0.25,AV27&lt;=0.75),"0,25 a 0,75",IF(AND(AV27&gt;=1,AV27&lt;=1.5),"1 a 1,5",IF(AND(AV27&gt;=1.75,AV27&lt;=2.25),"1,75 a 2,25",IF(AND(AV27&gt;=2.5,AV27&lt;=3),"2,5 a 3",IF(AND(AV27&gt;=3.25,AV27&lt;=3.75),"3,25 a 3,75","Fuera de rango"))))))))</f>
        <v>0,25 a 0,75</v>
      </c>
      <c r="AX27" s="11" t="str">
        <f aca="false">IF(AW27="","",IF(OR(AW27="-1 a -0,5",AW27="-1 a -0.5"),1,IF(OR(AW27="De -0,5 a 0",AW27="-0,5 a 0",AW27="De -0.5 a 0"),2,IF(OR(AW27="0,25 a 0,75",AW27="0.25 a 0.75"),"NORMA",IF(OR(AW27="1 a 1,5",AW27="1 a 1.5"),3,IF(OR(AW27="1,75 a 2,25",AW27="1.75 a 2.25"),4,IF(OR(AW27="2,5 a 3",AW27="2.5 a 3"),5,IF(OR(AW27="3,25 a 3,75",AW27="3.25 a 3.75"),6,""))))))))</f>
        <v>NORMA</v>
      </c>
      <c r="AY27" s="9" t="n">
        <v>-1</v>
      </c>
      <c r="AZ27" s="10" t="str">
        <f aca="false">IF(AY27="","",IF(AND(AY27&gt;=-20,AY27&lt;=-9.5),"-20 a -9,5",IF(AND(AY27&gt;=-9,AY27&lt;=-6.5),"-9 a -6,5",IF(AY27=-6,"-6",IF(AND(AY27&gt;=-5.5,AY27&lt;=-3),"-5,5 a -3",IF(AND(AY27&gt;=-2.5,AY27&lt;=0),"-2,5 a 0",IF(AND(AY27&gt;=0.5,AY27&lt;=3),"0,5 a 3",IF(AND(AY27&gt;=3.5,AY27&lt;=6),"3,5 a 6","Fuera de rango"))))))))</f>
        <v>-2,5 a 0</v>
      </c>
      <c r="BA27" s="11" t="n">
        <f aca="false">IF(AZ27="","",IF(AZ27="-20 a -9,5",1,IF(AZ27="-9 a -6,5",2,IF(AZ27="-6","NORMA",IF(AZ27="-5,5 a -3",3,IF(AZ27="-2,5 a 0",4,IF(AZ27="0,5 a 3",5,IF(AZ27="3,5 a 6",6,""))))))))</f>
        <v>4</v>
      </c>
      <c r="BB27" s="9" t="n">
        <v>0</v>
      </c>
      <c r="BC27" s="10" t="str">
        <f aca="false" t="array" ref="BC27">IF(BB27="","",_xlfn.IFS(AND(BB27&gt;=0,BB27&lt;=2),"0 a 2",AND(BB27&gt;=2.5,BB27&lt;=4.5),"2,5 a 4,5",AND(BB27&gt;=5,BB27&lt;=7),"5 a 7",AND(BB27&gt;=7.5,BB27&lt;=9.5),"7,5 a 9,5",AND(BB27&gt;=10,BB27&lt;=12),"10 a 12",AND(BB27&gt;=12.5,BB27&lt;=14.5),"12,5 a 14,5",BB27=15,"15",AND(BB27&gt;=15.5,BB27&lt;=17.5),"15,5 a 17,5",AND(BB27&gt;=18,BB27&lt;=20),"18 a 20",AND(BB27&gt;=20.5,BB27&lt;=22.5),"20,5 a 22,5",AND(BB27&gt;=23,BB27&lt;=25),"23 a 25",TRUE(),"Fuera de rango"))</f>
        <v>0 a 2</v>
      </c>
      <c r="BD27" s="11" t="n">
        <f aca="false" t="array" ref="BD27">IF(BC27="","",_xlfn.IFS(BC27="0 a 2",1,BC27="2,5 a 4,5",2,BC27="5 a 7",3,BC27="7,5 a 9,5",4,BC27="10 a 12",5,BC27="12,5 a 14,5",6,BC27="15","NORMA",BC27="15,5 a 17,5",7,BC27="18 a 20",8,BC27="20,5 a 22,5",9,BC27="23 a 25",10,TRUE(),"Fuera de rango"))</f>
        <v>1</v>
      </c>
      <c r="BE27" s="9" t="n">
        <v>26</v>
      </c>
      <c r="BF27" s="10" t="str">
        <f aca="false">IF(BE27="","",IF(AND(BE27&gt;=-20,BE27&lt;=-10),"-20 a -10",IF(AND(BE27&gt;=-9.5,BE27&lt;=0.5),"-9,5 a 0,5",IF(AND(BE27&gt;=1,BE27&lt;=11),"1 a 11",IF(AND(BE27&gt;=11.5,BE27&lt;=20.5),"11,5 a 20,5",IF(BE27=21,"21",IF(AND(BE27&gt;=21.5,BE27&lt;=31.5),"21,5 a 31,5",IF(AND(BE27&gt;=32,BE27&lt;=42),"32 a 42","Fuera de rango"))))))))</f>
        <v>21,5 a 31,5</v>
      </c>
      <c r="BG27" s="11" t="n">
        <f aca="false">IF(BF27="","",IF(BF27="-20 a -10",1,IF(BF27="-9,5 a 0,5",2,IF(BF27="1 a 11",3,IF(BF27="11,5 a 20,5",4,IF(BF27="21","NORMA",IF(BF27="21,5 a 31,5",5,IF(BF27="32 a 42",6,""))))))))</f>
        <v>5</v>
      </c>
      <c r="BH27" s="9" t="n">
        <v>10</v>
      </c>
      <c r="BI27" s="10" t="str">
        <f aca="false">IF(BH27="","",IF(AND(BH27&gt;=-20,BH27&lt;=-15),"-20 a -15",IF(AND(BH27&gt;=-14.5,BH27&lt;=-9.5),"-14,5 a -9,5",IF(AND(BH27&gt;=-9,BH27&lt;=-4),"-9 a -4",IF(AND(BH27&gt;=-3.5,BH27&lt;=2.5),"-3,5 a 2,5",IF(AND(BH27&gt;=3,BH27&lt;=8),"3 a 8",IF(AND(BH27&gt;=8.5,BH27&lt;=14.5),"8,5 a 14,5",IF(BH27=15,"15",IF(AND(BH27&gt;=15.5,BH27&lt;=20.5),"15,5 a 20,5",IF(AND(BH27&gt;=21,BH27&lt;=26),"21 a 26","Fuera de rango"))))))))))</f>
        <v>8,5 a 14,5</v>
      </c>
      <c r="BJ27" s="11" t="n">
        <f aca="false">IF(BI27="","",IF(BI27="-20 a -15",1,IF(BI27="-14,5 a -9,5",2,IF(BI27="-9 a -4",3,IF(BI27="-3,5 a 2,5",4,IF(BI27="3 a 8",5,IF(BI27="8,5 a 14,5",6,IF(BI27="15","NORMA",IF(BI27="15,5 a 20,5",7,IF(BI27="21 a 26",8,IF(BI27="26,5 a 31,5",9,"")))))))))))</f>
        <v>6</v>
      </c>
      <c r="BK27" s="9" t="n">
        <v>0</v>
      </c>
      <c r="BL27" s="10" t="str">
        <f aca="false">IF(BK27="","",IF(AND(BK27&gt;=0,BK27&lt;=2),"0 - 2",IF(AND(BK27&gt;=2.5,BK27&lt;=4.5),"2,5 - 4,5",IF(AND(BK27&gt;=5,BK27&lt;=7),"5 - 7",IF(AND(BK27&gt;=7.5,BK27&lt;=9.5),"7,5 - 9,5",IF(AND(BK27&gt;=10,BK27&lt;=12),"10 - 12",IF(AND(BK27&gt;=12.5,BK27&lt;=13.5),"12,5 - 13,5",IF(BK27=14,"14",IF(AND(BK27&gt;=14.5,BK27&lt;=16.5),"14,5 - 16,5",IF(AND(BK27&gt;=17,BK27&lt;=19),"17 - 19",IF(AND(BK27&gt;=19.5,BK27&lt;=21.5),"19,5 - 21,5",IF(AND(BK27&gt;=22,BK27&lt;=24),"22 - 24",IF(AND(BK27&gt;=24.5,BK27&lt;=26.5),"24,5 - 26,5",IF(AND(BK27&gt;=27,BK27&lt;=29),"27 - 29",IF(AND(BK27&gt;=29.5,BK27&lt;=30),"29,5 - 30","Fuera de rango")))))))))))))))</f>
        <v>0 - 2</v>
      </c>
      <c r="BM27" s="11" t="n">
        <f aca="false">IF(BL27="","",IF(BL27="0 - 2",1,IF(BL27="2,5 - 4,5",2,IF(BL27="5 - 7",3,IF(BL27="7,5 - 9,5",4,IF(BL27="10 - 12",5,IF(BL27="12,5 - 13,5",6,IF(BL27="14","NORMA",IF(BL27="14,5 - 16,5",7,IF(BL27="17 - 19",8,IF(BL27="19,5 - 21,5",9,IF(BL27="22 - 24",10,IF(BL27="24,5 - 26,5",11,IF(BL27="27 - 29",12,IF(BL27="29,5 - 30",13,"")))))))))))))))</f>
        <v>1</v>
      </c>
      <c r="BN27" s="9" t="n">
        <v>13</v>
      </c>
      <c r="BO27" s="10" t="str">
        <f aca="false">IF(BN27="","",IF(AND(BN27&gt;=-20,BN27&lt;=-10),"-20 a -10",IF(AND(BN27&gt;=-9.5,BN27&lt;=0.5),"-9,5 a 0,5",IF(AND(BN27&gt;=1,BN27&lt;=11),"1 a 11",IF(AND(BN27&gt;=11.5,BN27&lt;=21.5),"11,5 a 21,5",IF(BN27=22,"22",IF(AND(BN27&gt;=22.5,BN27&lt;=32.5),"22,5 a 32,5",IF(AND(BN27&gt;=33,BN27&lt;=43),"33 a 43","Fuera de rango"))))))))</f>
        <v>11,5 a 21,5</v>
      </c>
      <c r="BP27" s="11" t="n">
        <f aca="false">IF(BO27="","",IF(BO27="-20 a -10",1,IF(BO27="-9,5 a 0,5",2,IF(BO27="1 a 11",3,IF(BO27="11,5 a 21,5",4,IF(BO27="22","NORMA",IF(BO27="22,5 a 32,5",5,IF(BO27="33 a 43",6,""))))))))</f>
        <v>4</v>
      </c>
      <c r="BQ27" s="9" t="n">
        <v>4</v>
      </c>
      <c r="BR27" s="10" t="str">
        <f aca="false">IF(BQ27="","",IF(AND(BQ27&gt;=-20,BQ27&lt;=-15),"-20 a -15",IF(AND(BQ27&gt;=-14.5,BQ27&lt;=-9.5),"-14,5 a -9,5",IF(AND(BQ27&gt;=-9,BQ27&lt;=-4),"-9 a -4",IF(AND(BQ27&gt;=-3.5,BQ27&lt;=2.5),"-3,5 a 2,5",IF(AND(BQ27&gt;=3,BQ27&lt;=8),"3 a 8",IF(AND(BQ27&gt;=8.5,BQ27&lt;=13.5),"8,5 a 13,5",IF(AND(BQ27&gt;=14,BQ27&lt;=17.5),"14 a 17,5",IF(BQ27=18,"18",IF(AND(BQ27&gt;=18.5,BQ27&lt;=23.5),"18,5 a 23,5",IF(AND(BQ27&gt;=24,BQ27&lt;=29),"24 a 29",IF(AND(BQ27&gt;=29.5,BQ27&lt;=34.5),"29,5 a 34,5",IF(AND(BQ27&gt;=35,BQ27&lt;=40),"35 a 40","Fuera de rango")))))))))))))</f>
        <v>3 a 8</v>
      </c>
      <c r="BS27" s="11" t="n">
        <f aca="false">IF(BR27="","",IF(BR27="-20 a -15",1,IF(BR27="-14,5 a -9,5",2,IF(BR27="-9 a -4",3,IF(BR27="-3,5 a 2,5",4,IF(BR27="3 a 8",5,IF(BR27="8,5 a 13,5",6,IF(BR27="14 a 17,5",7,IF(BR27="18","NORMA",IF(BR27="18,5 a 23,5",8,IF(BR27="24 a 29",9,IF(BR27="29,5 a 34,5",10,IF(BR27="35 a 40",11,"")))))))))))))</f>
        <v>5</v>
      </c>
      <c r="BT27" s="9" t="n">
        <v>0</v>
      </c>
      <c r="BU27" s="10" t="str">
        <f aca="false">IF(BT27="","",IF(AND(BT27&gt;=-20,BT27&lt;=-18),"-20 a -18",IF(AND(BT27&gt;=-17.5,BT27&lt;=-15.5),"-17,5 a -15,5",IF(AND(BT27&gt;=-15,BT27&lt;=-13),"-15 a -13",IF(AND(BT27&gt;=-12.5,BT27&lt;=-10.5),"-12,5 a -10,5",IF(AND(BT27&gt;=-10,BT27&lt;=-8),"-10 a -8",IF(AND(BT27&gt;=-7.5,BT27&lt;=-5.5),"-7,5 a -5,5",IF(AND(BT27&gt;=-5,BT27&lt;=-3),"-5 a -3",IF(AND(BT27&gt;=-2.5,BT27&lt;=-0.5),"-2,5 a -0,5",IF(BT27=0,"0",IF(AND(BT27&gt;=0.5,BT27&lt;=2.5),"0,5 a 2,5",IF(AND(BT27&gt;=3,BT27&lt;=5),"3 a 5",IF(AND(BT27&gt;=5.5,BT27&lt;=7.5),"5,5 a 7,5",IF(AND(BT27&gt;=8,BT27&lt;=10),"8 a 10",IF(AND(BT27&gt;=10.5,BT27&lt;=12.5),"10,5 a 12,5",IF(AND(BT27&gt;=13,BT27&lt;=15),"13 a 15",IF(AND(BT27&gt;=15.5,BT27&lt;=17.5),"15,5 a 17,5",IF(AND(BT27&gt;=18,BT27&lt;=20),"18 a 20","Fuera de rango"))))))))))))))))))</f>
        <v>0</v>
      </c>
      <c r="BV27" s="11" t="str">
        <f aca="false">IF(BT27="","",IF(BT27=0,"NORMA",IF(AND(BT27&gt;=-20,BT27&lt;=-18),2,IF(AND(BT27&gt;=-17.5,BT27&lt;=-15.5),2,IF(AND(BT27&gt;=-15,BT27&lt;=-13),3,IF(AND(BT27&gt;=-12.5,BT27&lt;=-10.5),4,IF(AND(BT27&gt;=-10,BT27&lt;=-8),5,IF(AND(BT27&gt;=-7.5,BT27&lt;=-5.5),6,IF(AND(BT27&gt;=-5,BT27&lt;=-3),7,IF(AND(BT27&gt;=-2.5,BT27&lt;=-0.5),8,IF(AND(BT27&gt;=0.5,BT27&lt;=2.5),9,IF(AND(BT27&gt;=3,BT27&lt;=5),10,IF(AND(BT27&gt;=5.5,BT27&lt;=7.5),11,IF(AND(BT27&gt;=8,BT27&lt;=10),12,IF(AND(BT27&gt;=10.5,BT27&lt;=12.5),13,IF(AND(BT27&gt;=13,BT27&lt;=15),14,IF(AND(BT27&gt;=15.5,BT27&lt;=17.5),15,IF(AND(BT27&gt;=18,BT27&lt;=20),16,"Fuera de rango"))))))))))))))))))</f>
        <v>NORMA</v>
      </c>
      <c r="BW27" s="9" t="n">
        <v>-10.25</v>
      </c>
      <c r="BX27" s="10" t="n">
        <f aca="false">18.5- (0.3*H27)</f>
        <v>15.2</v>
      </c>
      <c r="BY27" s="10" t="n">
        <f aca="false">(BW27)-(BX27)</f>
        <v>-25.45</v>
      </c>
      <c r="BZ27" s="10" t="str">
        <f aca="false">IF(BY27="","",IF(BY27&lt;-27.5,"De -30 a -28",IF(BY27&lt;-25,"De -27,5 a -25,5",IF(BY27&lt;-22.5,"De -25 a -23",IF(BY27&lt;-20,"De -22,5 a -20,5",IF(BY27&lt;-17.5,"De -20 a -18",IF(BY27&lt;-15,"De -17,5 a -15,5",IF(BY27&lt;-12.5,"De -15 a -13",IF(BY27&lt;-10,"De -12,5 a -10,5",IF(BY27&lt;-7.5,"De -10 a -8",IF(BY27&lt;-5,"De -7,5 a -5,5",IF(BY27&lt;-2.5,"De -5 a -3",IF(BY27&lt;0,"De -2,5 a -0,5",IF(BY27&lt;2.5,"De 0 a 2",IF(BY27&lt;5,"De 2,5 a 4,5",IF(BY27&lt;7.5,"De 5 a 7",IF(BY27&lt;10,"De 7,5 a 9,5",IF(BY27&lt;12.5,"De 10 a 12",IF(BY27&lt;15,"De 12,5 a 14,5",IF(BY27&lt;17.5,"De 15 a 17",IF(BY27&lt;20,"De 17,5 a 19,5",IF(BY27&lt;22.5,"De 20 a 22",IF(BY27&lt;25,"De 22,5 a 24,5",IF(BY27&lt;27.5,"De 25 a 27","De 27,5 a 30"))))))))))))))))))))))))</f>
        <v>De -27,5 a -25,5</v>
      </c>
      <c r="CA27" s="12" t="n">
        <f aca="false">IF(BY27="","",IF(BY27&lt;=-28,1,IF(BY27&lt;=-25.5,2,IF(BY27&lt;=-23,3,IF(BY27&lt;=-20.5,4,IF(BY27&lt;=-18,5,IF(BY27&lt;=-15.5,6,IF(BY27&lt;=-13,7,IF(BY27&lt;=-10.5,8,IF(BY27&lt;=-8,9,IF(BY27&lt;=-5.5,10,IF(BY27&lt;=-3,11,IF(BY27&lt;=-0.5,12,IF(BY27&lt;=2,13,IF(BY27&lt;=4.5,14,IF(BY27&lt;=7,15,IF(BY27&lt;=9.5,16,IF(BY27&lt;=12,17,IF(BY27&lt;=14.5,18,IF(BY27&lt;=17,19,IF(BY27&lt;=19.5,20,IF(BY27&lt;=22,21,IF(BY27&lt;=24.5,22,IF(BY27&lt;=27,23,IF(BY27&lt;=30,24,"Fuera de rango")))))))))))))))))))))))))</f>
        <v>3</v>
      </c>
      <c r="CB27" s="9" t="n">
        <v>-8.75</v>
      </c>
      <c r="CC27" s="10" t="n">
        <f aca="false">18.5- (0.3*H27)</f>
        <v>15.2</v>
      </c>
      <c r="CD27" s="10" t="n">
        <f aca="false">(CB27)-(CC27)</f>
        <v>-23.95</v>
      </c>
      <c r="CE27" s="10" t="str">
        <f aca="false">IF(CD27="","",IF(CD27&lt;-27.5,"De -30 a -28",IF(CD27&lt;-25,"De -27,5 a -25,5",IF(CD27&lt;-22.5,"De -25 a -23",IF(CD27&lt;-20,"De -22,5 a -20,5",IF(CD27&lt;-17.5,"De -20 a -18",IF(CD27&lt;-15,"De -17,5 a -15,5",IF(CD27&lt;-12.5,"De -15 a -13",IF(CD27&lt;-10,"De -12,5 a -10,5",IF(CD27&lt;-7.5,"De -10 a -8",IF(CD27&lt;-5,"De -7,5 a -5,5",IF(CD27&lt;-2.5,"De -5 a -3",IF(CD27&lt;0,"De -2,5 a -0,5",IF(CD27&lt;=2,"De 0 a 2",IF(CD27&lt;=4.5,"De 2,5 a 4,5",IF(CD27&lt;=7,"De 5 a 7",IF(CD27&lt;=9.5,"De 7,5 a 9,5",IF(CD27&lt;=12,"De 10 a 12",IF(CD27&lt;=14.5,"De 12,5 a 14,5",IF(CD27&lt;=17,"De 15 a 17",IF(CD27&lt;=19.5,"De 17,5 a 19,5",IF(CD27&lt;=22,"De 20 a 22",IF(CD27&lt;=24.5,"De 22,5 a 24,5",IF(CD27&lt;=27,"De 25 a 27","De 27,5 a 30"))))))))))))))))))))))))</f>
        <v>De -25 a -23</v>
      </c>
      <c r="CF27" s="12" t="n">
        <f aca="false">IF(CD27="","",IF(CD27&lt;-27.5,1,IF(CD27&lt;-25,2,IF(CD27&lt;-22.5,3,IF(CD27&lt;-20,4,IF(CD27&lt;-17.5,5,IF(CD27&lt;-15,6,IF(CD27&lt;-12.5,7,IF(CD27&lt;-10,8,IF(CD27&lt;-7.5,9,IF(CD27&lt;-5,10,IF(CD27&lt;-2.5,11,IF(CD27&lt;0,12,IF(CD27&lt;2.5,13,IF(CD27&lt;5,14,IF(CD27&lt;7.5,15,IF(CD27&lt;10,16,IF(CD27&lt;12.5,17,IF(CD27&lt;15,18,IF(CD27&lt;17.5,19,IF(CD27&lt;20,20,IF(CD27&lt;22.5,21,IF(CD27&lt;25,22,IF(CD27&lt;27.5,23,24))))))))))))))))))))))))</f>
        <v>3</v>
      </c>
      <c r="CG27" s="9" t="n">
        <v>-4.5</v>
      </c>
      <c r="CH27" s="10" t="str">
        <f aca="false">IF(CG27="","",IF(AND(CG27&gt;=-10,CG27&lt;=-9.5),"-10 a -9,5",IF(AND(CG27&gt;-9.5,CG27&lt;=-8.5),"-9 a -8,5",IF(AND(CG27&gt;-8.5,CG27&lt;=-7.5),"-8 a -7,5",IF(AND(CG27&gt;-7.5,CG27&lt;=-6.5),"-7 a -6,5",IF(AND(CG27&gt;-6.5,CG27&lt;=-5.5),"-6 a -5,5",IF(AND(CG27&gt;-5.5,CG27&lt;=-4.5),"-5 a -4,5",IF(AND(CG27&gt;-4.5,CG27&lt;=-3.5),"-4 a -3,5",IF(AND(CG27&gt;-3.5,CG27&lt;=-2.5),"-3 a -2,5",IF(CG27=-2.25,"-2,25",IF(AND(CG27&gt;-2.5,CG27&lt;=-1.5),"-2 a -1,5",IF(AND(CG27&gt;-1.5,CG27&lt;=-0.5),"-1 a -0,5",IF(AND(CG27&gt;-0.5,CG27&lt;=0.5),"0 a 0,5",IF(AND(CG27&gt;0.5,CG27&lt;=1.5),"1 a 1,5",IF(AND(CG27&gt;1.5,CG27&lt;=2.5),"2 a 2,5",IF(AND(CG27&gt;2.5,CG27&lt;=3.5),"3 a 3,5",IF(AND(CG27&gt;3.5,CG27&lt;=4.5),"4 a 4,5",IF(AND(CG27&gt;4.5,CG27&lt;=5.5),"5 a 5,5",IF(AND(CG27&gt;5.5,CG27&lt;=6.5),"6 a 6,5",IF(AND(CG27&gt;6.5,CG27&lt;=7.5),"7 a 7,5",IF(AND(CG27&gt;7.5,CG27&lt;=8.5),"8 a 8,5",IF(AND(CG27&gt;8.5,CG27&lt;=9.5),"9 a 9,5",IF(CG27&gt;=10,"10","Fuera de rango")))))))))))))))))))))))</f>
        <v>-5 a -4,5</v>
      </c>
      <c r="CI27" s="11" t="n">
        <f aca="false">IF(CG27="","",IF(CG27=-2.25,"NORMA",IF(CG27&lt;=-9.5,1,IF(CG27&lt;=-8.5,2,IF(CG27&lt;=-7.5,3,IF(CG27&lt;=-6.5,4,IF(CG27&lt;=-5.5,5,IF(CG27&lt;=-4.5,6,IF(CG27&lt;=-3.5,7,IF(CG27&lt;=-2.5,8,IF(CG27&lt;=-1.5,9,IF(CG27&lt;=-0.5,10,IF(CG27&lt;=0.5,11,IF(CG27&lt;=1.5,12,IF(CG27&lt;=2.5,13,IF(CG27&lt;=3.5,14,IF(CG27&lt;=4.5,15,IF(CG27&lt;=5.5,16,IF(CG27&lt;=6.5,17,IF(CG27&lt;=7.5,18,IF(CG27&lt;=8.5,19,IF(CG27&lt;=9.5,20,IF(CG27=10,21,"Fuera de rango")))))))))))))))))))))))</f>
        <v>6</v>
      </c>
      <c r="CJ27" s="9" t="n">
        <v>3</v>
      </c>
      <c r="CK27" s="10" t="str">
        <f aca="false">IF(CJ27="","",IF(AND(CJ27&gt;=-6,CJ27&lt;=-5.5),"-6 a -5,5",IF(AND(CJ27&gt;-5.5,CJ27&lt;=-4.5),"-5 a -4,5",IF(AND(CJ27&gt;-4.5,CJ27&lt;=-3.5),"-4 a -3,5",IF(AND(CJ27&gt;-3.5,CJ27&lt;=-2.5),"-3 a -2,5",IF(AND(CJ27&gt;-2.5,CJ27&lt;=-1.5),"-2 a -1,5",IF(AND(CJ27&gt;-1.5,CJ27&lt;=-0.5),"-1 a -0,5",IF(AND(CJ27&gt;-0.5,CJ27&lt;=0.5),"0 a 0,5",IF(AND(CJ27&gt;0.5,CJ27&lt;=1.5),"1 a 1,5",IF(AND(CJ27&gt;1.5,CJ27&lt;2.5),"2",IF(AND(CJ27&gt;=2.5,CJ27&lt;=3),"2,5 a 3",IF(AND(CJ27&gt;3,CJ27&lt;=4),"3,5 a 4",IF(AND(CJ27&gt;4,CJ27&lt;=5),"4,5 a 5",IF(AND(CJ27&gt;5,CJ27&lt;=6),"5,5 a 6",IF(AND(CJ27&gt;6,CJ27&lt;=7),"6,5 a 7",IF(AND(CJ27&gt;7,CJ27&lt;=8),"7,5 a 8",IF(AND(CJ27&gt;8,CJ27&lt;=9.5),"8,5 a 9,5",IF(CJ27=10,"10","Fuera de rango"))))))))))))))))))</f>
        <v>2,5 a 3</v>
      </c>
      <c r="CL27" s="11" t="n">
        <f aca="false">IF(CK27="","",IF(OR(CK27="-6 a -5,5",CK27="-6 - -5,5"),1,IF(OR(CK27="-5 a -4,5",CK27="-5 - -4,5"),2,IF(OR(CK27="-4 a -3,5",CK27="-4 - -3,5"),3,IF(OR(CK27="-3 a -2,5",CK27="-3 - -2,5"),4,IF(OR(CK27="-2 a -1,5",CK27="-2 - -1,5"),5,IF(OR(CK27="-1 a -0,5",CK27="-1 - -0,5"),6,IF(OR(CK27="0 a 0,5",CK27="0 - 0,5"),7,IF(OR(CK27="1 a 1,5",CK27="1 - 1,5"),8,IF(CK27="2","NORMA",IF(OR(CK27="2,5 a 3",CK27="2,5 - 3"),9,IF(OR(CK27="3,5 a 4",CK27="3,5 - 4"),10,IF(OR(CK27="4,5 a 5",CK27="4,5 - 5"),11,IF(OR(CK27="5,5 a 6",CK27="5,5 - 6"),12,IF(OR(CK27="6,5 a 7",CK27="6,5 - 7"),13,IF(OR(CK27="7,5 a 8",CK27="7,5 - 8"),14,IF(OR(CK27="8,5 a 9",CK27="8,5 - 9,5",CK27="9 a 9,5"),15,IF(CK27="10",15,IF(OR(CK27="0,5 a 1",CK27="0,5 - 1"),7,"Fuera de rango")))))))))))))))))))</f>
        <v>9</v>
      </c>
      <c r="CM27" s="10" t="n">
        <v>0</v>
      </c>
      <c r="CN27" s="10" t="str">
        <f aca="false">IF(CM27=0,"0", " ")</f>
        <v>0</v>
      </c>
      <c r="CO27" s="10" t="str">
        <f aca="false">IF(CM27&gt;0,"EME"," ")</f>
        <v> </v>
      </c>
      <c r="CP27" s="10" t="n">
        <v>0</v>
      </c>
      <c r="CQ27" s="10" t="str">
        <f aca="false">IF(CP27&gt;0,"0", " ")</f>
        <v> </v>
      </c>
      <c r="CR27" s="10" t="str">
        <f aca="false">IF(CP27&gt;0,"EME"," ")</f>
        <v> </v>
      </c>
      <c r="CS27" s="9" t="n">
        <v>0</v>
      </c>
      <c r="CT27" s="10" t="str">
        <f aca="false">IF(CS27&gt;0,"1", " ")</f>
        <v> </v>
      </c>
      <c r="CU27" s="10" t="str">
        <f aca="false">IF(CS27&gt;0,"HIP"," ")</f>
        <v> </v>
      </c>
      <c r="CV27" s="9" t="n">
        <v>0</v>
      </c>
      <c r="CW27" s="10" t="str">
        <f aca="false">IF(CV27&gt;0,"1", " ")</f>
        <v> </v>
      </c>
      <c r="CX27" s="10" t="str">
        <f aca="false">IF(CV27&gt;0,"HIP"," ")</f>
        <v> </v>
      </c>
      <c r="CY27" s="9" t="n">
        <v>0</v>
      </c>
      <c r="CZ27" s="11" t="str">
        <f aca="false">IF(CY27&lt;0,"2"," ")</f>
        <v> </v>
      </c>
      <c r="DA27" s="11" t="str">
        <f aca="false">IF(CY27&lt;0,"MIO"," ")</f>
        <v> </v>
      </c>
      <c r="DB27" s="9" t="n">
        <v>0</v>
      </c>
      <c r="DC27" s="11" t="str">
        <f aca="false">IF(DB27&lt;0,"2"," ")</f>
        <v> </v>
      </c>
      <c r="DD27" s="11" t="str">
        <f aca="false">IF(DB27&lt;0,"MIO"," ")</f>
        <v> </v>
      </c>
      <c r="DE27" s="9" t="n">
        <v>0</v>
      </c>
      <c r="DF27" s="11" t="str">
        <f aca="false">IF(DE27&lt;0,"3"," ")</f>
        <v> </v>
      </c>
      <c r="DG27" s="11" t="str">
        <f aca="false">IF(DE27&lt;0,"AST"," ")</f>
        <v> </v>
      </c>
      <c r="DH27" s="9" t="n">
        <v>0</v>
      </c>
      <c r="DI27" s="11" t="str">
        <f aca="false">IF(DH27&lt;0,"3"," ")</f>
        <v> </v>
      </c>
      <c r="DJ27" s="11" t="str">
        <f aca="false">IF(DH27&lt;0,"AST"," ")</f>
        <v> </v>
      </c>
      <c r="DK27" s="9" t="n">
        <v>0</v>
      </c>
      <c r="DL27" s="10" t="str">
        <f aca="false">IF(DK27&gt;0,"4"," ")</f>
        <v> </v>
      </c>
      <c r="DM27" s="10" t="str">
        <f aca="false">IF(DK27&gt;0,"PRE"," ")</f>
        <v> </v>
      </c>
      <c r="DN27" s="9" t="n">
        <v>0</v>
      </c>
      <c r="DO27" s="10" t="str">
        <f aca="false">IF(DN27&gt;0,"4"," ")</f>
        <v> </v>
      </c>
      <c r="DP27" s="10" t="str">
        <f aca="false">IF(DN27&gt;0,"PRE"," ")</f>
        <v> </v>
      </c>
      <c r="DQ27" s="12" t="n">
        <v>0</v>
      </c>
      <c r="DR27" s="12" t="n">
        <v>0</v>
      </c>
      <c r="DS27" s="12" t="str">
        <f aca="false">CONCATENATE(CO27,CU27,DA27,DG27,DM27)</f>
        <v>     </v>
      </c>
      <c r="DT27" s="10" t="str">
        <f aca="false" t="array" ref="DT27">_xlfn.IFS(DS27="EME    ","0", DS27=" HIP   ","1", DS27="  MIO  ","2", DS27="   AST ","3", DS27="    PRE","4", DS27="EME   PRE","5", DS27=" HIP  PRE","6", DS27=" HIP AST ","7", DS27="  MIO PRE","8", DS27="  MIOAST ","9", DS27="   ASTPRE","10",DS27=" HIP ASTPRE","11", DS27="  MIOASTPRE","12", DS27="     ","0")</f>
        <v>0</v>
      </c>
      <c r="DU27" s="1" t="s">
        <v>153</v>
      </c>
      <c r="DV27" s="1" t="str">
        <f aca="false" t="array" ref="DV27">_xlfn.IFS(DU27="SI","2", DU27="NO","1")</f>
        <v>2</v>
      </c>
      <c r="DW27" s="10" t="n">
        <v>0</v>
      </c>
      <c r="DX27" s="11" t="str">
        <f aca="false">IF(DW27=0,"1","2")</f>
        <v>1</v>
      </c>
      <c r="DY27" s="11" t="str">
        <f aca="false" t="array" ref="DY27">_xlfn.IFS(DW27=0,"0", DW27=0.25, "1", DW27=0.5,"2", DW27=0.75,"3", DW27=1,"4",DW27=1.25,"5", DW27=1.5,"6", DW27=1.75,"7", DW27=2,"8")</f>
        <v>0</v>
      </c>
      <c r="DZ27" s="10" t="n">
        <v>0</v>
      </c>
      <c r="EA27" s="11" t="str">
        <f aca="false">IF(DZ27=0,"1","2")</f>
        <v>1</v>
      </c>
      <c r="EB27" s="11" t="str">
        <f aca="false" t="array" ref="EB27">_xlfn.IFS(DZ27=0,"0", DZ27=0.25, "1", DZ27=0.5,"2", DZ27=0.75,"3", DZ27=1,"4",DZ27=1.25,"5", DZ27=1.5,"6", DZ27=1.75,"7", DZ27=2,"8")</f>
        <v>0</v>
      </c>
      <c r="EC27" s="10" t="n">
        <v>0</v>
      </c>
      <c r="ED27" s="10" t="str">
        <f aca="false">IF(EC27=0,"1","2")</f>
        <v>1</v>
      </c>
      <c r="EE27" s="11" t="str">
        <f aca="false" t="array" ref="EE27">_xlfn.IFS(EC27=0,"0", EC27=-0.25, "1", EC27=-0.5,"2", EC27=-0.75,"3", EC27=-1,"4",EC27=-1.25,"5", EC27=-1.5,"6", EC27=-1.75,"7", EC27=-2,"8", EC27=-2.25,"9",EC27=-2.5,"10", EC27=-2.75,"11", EC27=-3,"12", EC27=-3.25,"13", EC27=-3.5,"14", EC27=-3.75,"15",EC27=-4,"16")</f>
        <v>0</v>
      </c>
      <c r="EF27" s="10" t="n">
        <v>0</v>
      </c>
      <c r="EG27" s="10" t="str">
        <f aca="false">IF(EF27=0,"1","2")</f>
        <v>1</v>
      </c>
      <c r="EH27" s="11" t="str">
        <f aca="false" t="array" ref="EH27">_xlfn.IFS(EF27=0,"0", EF27=-0.25, "1", EF27=-0.5,"2", EF27=-0.75,"3", EF27=-1,"4",EF27=-1.25,"5", EF27=-1.5,"6", EF27=-1.75,"7", EF27=-2,"8", EF27=-2.25,"9",EF27=-2.5,"10", EF27=-2.75,"11", EF27=-3,"12", EF27=-3.25,"13", EF27=-3.5,"14", EF27=-3.75,"15",EF27=-4,"16")</f>
        <v>0</v>
      </c>
      <c r="EI27" s="10" t="n">
        <v>0</v>
      </c>
      <c r="EJ27" s="11" t="str">
        <f aca="false">IF(EI27=0,"1","2")</f>
        <v>1</v>
      </c>
      <c r="EK27" s="11" t="str">
        <f aca="false" t="array" ref="EK27">_xlfn.IFS(EI27=0,"0", EI27=-0.25, "1", EI27=-0.5,"2", EI27=-0.75,"3", EI27=-1,"4",EI27=-1.25,"5", EI27=-1.5,"6", EI27=-1.75,"7", EI27=-2,"8", EI27=-2.25,"9", EI27=-2.25,"9",EI27=-2.5,"10", EI27=-2.75,"11", EI27=-3,"12", EI27=-3.25,"13", EI27=-3.5,"14", EI27=-3.75,"15",EI27=-4,"16", EI27=0.25, "17", EI27=0.5, "18")</f>
        <v>0</v>
      </c>
      <c r="EL27" s="10" t="n">
        <v>0</v>
      </c>
      <c r="EM27" s="11" t="str">
        <f aca="false">IF(EL27=0,"1","2")</f>
        <v>1</v>
      </c>
      <c r="EN27" s="11" t="str">
        <f aca="false" t="array" ref="EN27">_xlfn.IFS(EL27=0.25,"17",EL27=0.5,"18", EL27=0,"0", EL27=-0.25, "1", EL27=-0.5,"2", EL27=-0.75,"3", EL27=-1,"4",EL27=-1.25,"5", EL27=-1.5,"6", EL27=-1.75,"7", EL27=-2,"8",EL27= -2.25,"9",EL27=-2.5,"10",EL27= -2.75,"11",EL27= -3,"12",EL27= -3.25,"13",EL27= -3.5,"14",EL27= -3.75,"15",EL27=-4,"16")</f>
        <v>0</v>
      </c>
      <c r="EO27" s="10" t="n">
        <v>0</v>
      </c>
      <c r="EP27" s="11" t="str">
        <f aca="false">IF(EO27=0,"1","2")</f>
        <v>1</v>
      </c>
      <c r="EQ27" s="11" t="str">
        <f aca="false" t="array" ref="EQ27">_xlfn.IFS(EO27=0,"0", EO27=0.25, "1", EO27=0.5,"2", EO27=0.75,"3", EO27=1,"4",EO27=1.25,"5", EO27=1.5,"6", EO27=1.75,"7", EO27=2,"8", EO27=2.25,"9", EO27=2.25,"9",EO27=2.5,"10", EO27=2.75,"11", EO27=3,"12", EO27=3.25,"13", EO27=3.5,"14", EO27=3.75,"15",EO27=4,"16", EO27=-0.25, "17", bq=-0.5, "18")</f>
        <v>0</v>
      </c>
      <c r="ER27" s="10" t="n">
        <v>0</v>
      </c>
      <c r="ES27" s="11" t="str">
        <f aca="false">IF(ER27=0,"1","2")</f>
        <v>1</v>
      </c>
      <c r="ET27" s="11" t="str">
        <f aca="false" t="array" ref="ET27">_xlfn.IFS(ER27=0,"0", ER27=0.25, "1", ER27=0.5,"2", ER27=0.75,"3", ER27=1,"4",ER27=1.25,"5", ER27=1.5,"6", ER27=1.75,"7", ER27=2,"8", ER27=2.25,"9", ER27=2.25,"9",ER27=2.5,"10", ER27=2.75,"11", ER27=3,"12", ER27=3.25,"13", ER27=3.5,"14", ER27=3.75,"15",ER27=4,"16", ER27=-0.25, "17", bq=-0.5, "18")</f>
        <v>0</v>
      </c>
      <c r="EU27" s="13" t="n">
        <v>17</v>
      </c>
      <c r="EV27" s="14" t="str">
        <f aca="false">VLOOKUP(EU27,LEYENDA!$G$2:$H$8,2,TRUE())</f>
        <v>13-18</v>
      </c>
      <c r="EW27" s="14" t="str">
        <f aca="false" t="array" ref="EW27">_xlfn.IFS(EV27="0-5","1", EV27="6-12","2", EV27="13-18","3", EV27="19-24","4", EV27="25-36","5", EV27="37-48","6", EV27="49-60","7")</f>
        <v>3</v>
      </c>
    </row>
    <row r="28" customFormat="false" ht="13.5" hidden="false" customHeight="false" outlineLevel="0" collapsed="false">
      <c r="A28" s="1" t="n">
        <v>8</v>
      </c>
      <c r="B28" s="32" t="n">
        <v>6</v>
      </c>
      <c r="C28" s="33" t="n">
        <v>43292</v>
      </c>
      <c r="D28" s="6"/>
      <c r="E28" s="5" t="str">
        <f aca="false">VLOOKUP(A28,'286'!$A$3:$J$600,10,FALSE())</f>
        <v>BARAHONA DE LAS HERAS, CARLA</v>
      </c>
      <c r="F28" s="4" t="str">
        <f aca="false">VLOOKUP(A28,'286'!$A$3:$I$1768,3,FALSE())</f>
        <v>BAHECAR</v>
      </c>
      <c r="G28" s="6" t="n">
        <f aca="false">VLOOKUP(A28,'286'!$A$3:$I$1768,4,FALSE())</f>
        <v>39221</v>
      </c>
      <c r="H28" s="7" t="n">
        <f aca="false">YEAR(C28)-YEAR(G28)</f>
        <v>11</v>
      </c>
      <c r="I28" s="1" t="str">
        <f aca="false">VLOOKUP(H28,LEYENDA!$C$2:$D$6,2,TRUE())</f>
        <v>0-12</v>
      </c>
      <c r="J28" s="5" t="str">
        <f aca="false">VLOOKUP(A28,'286'!$A$3:$I$1768,7,FALSE())</f>
        <v>M</v>
      </c>
      <c r="K28" s="8" t="str">
        <f aca="false">VLOOKUP(A28,'286'!$A$3:$I$1768,2,FALSE())</f>
        <v>OD</v>
      </c>
      <c r="L28" s="4" t="str">
        <f aca="false">VLOOKUP(A28,'286'!$A$3:$I$1768,8,FALSE())</f>
        <v>D</v>
      </c>
      <c r="M28" s="4" t="str">
        <f aca="false">VLOOKUP(A28,'286'!$A$3:$I$1768,9,FALSE())</f>
        <v>I</v>
      </c>
      <c r="N28" s="8" t="str">
        <f aca="false">IF(R28=O28, "MISMA","CONTRARIA")</f>
        <v>CONTRARIA</v>
      </c>
      <c r="O28" s="8" t="str">
        <f aca="false" t="array" ref="O28">_xlfn.IFS(L28="D","1", L28="I","2")</f>
        <v>1</v>
      </c>
      <c r="P28" s="8" t="str">
        <f aca="false" t="array" ref="P28">_xlfn.IFS(K28="OD","1", K28="OI","2")</f>
        <v>1</v>
      </c>
      <c r="Q28" s="1" t="str">
        <f aca="false" t="array" ref="Q28">_xlfn.IFS(J28="M","1", J28="H","2")</f>
        <v>1</v>
      </c>
      <c r="R28" s="8" t="str">
        <f aca="false" t="array" ref="R28">_xlfn.IFS(M28="D","1", M28="I","2")</f>
        <v>2</v>
      </c>
      <c r="S28" s="1" t="str">
        <f aca="false" t="array" ref="S28">_xlfn.IFS(N28="CONTRARIA", "1",N28= "MISMA","2")</f>
        <v>1</v>
      </c>
      <c r="T28" s="1" t="str">
        <f aca="false" t="array" ref="T28">_xlfn.IFS(I28="0-12","1", I28="13-24","2", I28="25-40","3", I28="41-60","4", I28="61-100","5")</f>
        <v>1</v>
      </c>
      <c r="U28" s="9" t="n">
        <v>0</v>
      </c>
      <c r="V28" s="1" t="str">
        <f aca="false">IF(U28="","",IF(AND(U28&gt;=-9,U28&lt;=-6.5),"-9 a -6,5",IF(AND(U28&gt;=-6,U28&lt;=-3.5),"-6 a -3,5",IF(AND(U28&gt;=-3,U28&lt;=-1),"-3 a -1",IF(U28=-0.5,"-0,5",IF(AND(U28&gt;=0,U28&lt;=2.5),"0 a 2,5",IF(AND(U28&gt;=3,U28&lt;=5.5),"3 a 5,5",IF(AND(U28&gt;=6,U28&lt;=8.5),"6 a 8,5",IF(AND(U28&gt;=9,U28&lt;=20),"9 a 20","Fuera de rango")))))))))</f>
        <v>0 a 2,5</v>
      </c>
      <c r="W28" s="11" t="n">
        <f aca="false">IF(V28="","",IF(V28="-9 a -6,5",2,IF(V28="-6 a -3,5",3,IF(V28="-3 a -1",4,IF(V28="-0,5","NORMA",IF(V28="0 a 2,5",5,IF(V28="3 a 5,5",6,IF(V28="6 a 8,5",7,IF(V28="9 a 20",8,"Fuera de rango")))))))))</f>
        <v>5</v>
      </c>
      <c r="X28" s="9" t="n">
        <v>18</v>
      </c>
      <c r="Y28" s="10" t="str">
        <f aca="false">IF(X28="","",IF(AND(X28&gt;=0,X28&lt;=4),"0 a 4",IF(AND(X28&gt;=4.5,X28&lt;=8.5),"4,5 a 8,5",IF(X28=9,"9",IF(AND(X28&gt;=9.5,X28&lt;=13),"9,5 a 13",IF(AND(X28&gt;=13.5,X28&lt;=20),"13,5 a 20",IF(AND(X28&gt;=20.5,X28&lt;=35),"20,5 a 35","Fuera de rango")))))))</f>
        <v>13,5 a 20</v>
      </c>
      <c r="Z28" s="11" t="n">
        <f aca="false">IF(Y28="","",IF(Y28="0 a 4",1,IF(Y28="4,5 a 8,5",2,IF(Y28="9","NORMA",IF(Y28="9,5 a 13",3,IF(Y28="13,5 a 20",4,IF(Y28="20,5 a 35",5,"Fuera de rango")))))))</f>
        <v>4</v>
      </c>
      <c r="AA28" s="9" t="n">
        <v>22</v>
      </c>
      <c r="AB28" s="10" t="str">
        <f aca="false">IF(AA28="","",IF(AND(AA28&gt;=0,AA28&lt;=9),"0 a 9",IF(AND(AA28&gt;=9.5,AA28&lt;=18.5),"9,5 a 18,5",IF(AA28=19,"19",IF(AND(AA28&gt;=19.5,AA28&lt;=28),"19,5 a 28",IF(AND(AA28&gt;=28.5,AA28&lt;=40),"28,5 a 40","Fuera de rango"))))))</f>
        <v>19,5 a 28</v>
      </c>
      <c r="AC28" s="11" t="n">
        <f aca="false" t="array" ref="AC28">_xlfn.IFS(AB28="","",AB28="0 a 9",1,AB28="9,5 a 18,5",2,AB28="19","NORMA",AB28="19,5 a 28",3,AB28="28,5 a 40",4,TRUE(),"Fuera de rango")</f>
        <v>3</v>
      </c>
      <c r="AD28" s="9" t="n">
        <v>19</v>
      </c>
      <c r="AE28" s="10" t="str">
        <f aca="false">IF(AD28="","",IF(AND(AD28&gt;=-10,AD28&lt;=0),"De -10 a 0",IF(AND(AD28&gt;=0.5,AD28&lt;=9.5),"0,5 a 9,5",IF(AD28=10,"10",IF(AND(AD28&gt;=10.5,AD28&lt;=20),"10,5 a 20",IF(AND(AD28&gt;=20.5,AD28&lt;=40),"20,5 a 40","Fuera de rango"))))))</f>
        <v>10,5 a 20</v>
      </c>
      <c r="AF28" s="12" t="n">
        <f aca="false">IF(AD28="","",IF(AND(AD28&gt;=-10,AD28&lt;=0),1,IF(AND(AD28&gt;=0.5,AD28&lt;=9.5),2,IF(AD28=10,"NORMA",IF(AND(AD28&gt;=10.5,AD28&lt;=20),3,IF(AND(AD28&gt;=20.5,AD28&lt;=40),4,""))))))</f>
        <v>3</v>
      </c>
      <c r="AG28" s="9" t="n">
        <v>6</v>
      </c>
      <c r="AH28" s="10" t="str">
        <f aca="false">IF(AG28="","",IF(AND(AG28&gt;=0,AG28&lt;=4),"0 a 4",IF(AND(AG28&gt;=4.5,AG28&lt;=8.5),"4,5 a 8,5",IF(AG28=9,"9",IF(AND(AG28&gt;=9.5,AG28&lt;=13),"9,5 a 13",IF(AND(AG28&gt;=13.5,AG28&lt;=25),"13,5 a 25","Fuera de rango"))))))</f>
        <v>4,5 a 8,5</v>
      </c>
      <c r="AI28" s="11" t="n">
        <f aca="false">IF(AH28="","",IF(AH28="0 a 4",1,IF(AH28="4,5 a 8,5",2,IF(AH28="9","NORMA",IF(AH28="9,5 a 13",3,IF(AH28="13,5 a 25",4,""))))))</f>
        <v>2</v>
      </c>
      <c r="AJ28" s="9" t="n">
        <v>3</v>
      </c>
      <c r="AK28" s="10" t="str">
        <f aca="false">IF(AJ28="","",IF(AND(AJ28&gt;=-15,AJ28&lt;=-10.5),"-15 a -10,5",IF(AND(AJ28&gt;=-10,AJ28&lt;=-4),"-10 a -4",IF(AND(AJ28&gt;=-4.5,AJ28&lt;=0),"-4,5 a 0",IF(AND(AJ28&gt;=0.5,AJ28&lt;=4.5),"0,5 a 4,5",IF(AJ28=5,"5",IF(AND(AJ28&gt;=5.5,AJ28&lt;=10),"5,5 a 10",IF(AND(AJ28&gt;=10.5,AJ28&lt;=20),"10,5 a 20","Fuera de rango"))))))))</f>
        <v>0,5 a 4,5</v>
      </c>
      <c r="AL28" s="11" t="n">
        <f aca="false">IF(AK28="","",IF(AK28="-15 a -10,5",1,IF(AK28="-10 a -4",2,IF(AK28="-4,5 a 0",3,IF(AK28="0,5 a 4,5",4,IF(AK28="5","NORMA",IF(AK28="5,5 a 10",5,IF(AK28="10,5 a 20",6,"Error"))))))))</f>
        <v>4</v>
      </c>
      <c r="AM28" s="9" t="n">
        <v>0</v>
      </c>
      <c r="AN28" s="10" t="str">
        <f aca="false">IF(AM28="","",IF(AND(AM28&gt;=-7.5,AM28&lt;=-5.5),"-7,5 a -5,5",IF(AND(AM28&gt;=-5,AM28&lt;=-3),"-5 a -3",IF(AND(AM28&gt;=-2.5,AM28&lt;=-0.5),"-2,5 a -0,5",IF(AM28=0,"0,00",IF(AND(AM28&gt;=0.5,AM28&lt;=2.5),"0,5 a 2,5",IF(AND(AM28&gt;=3,AM28&lt;=5),"3 a 5",IF(AND(AM28&gt;=5.5,AM28&lt;=7.5),"5,5 a 7,5",IF(AND(AM28&gt;=8,AM28&lt;=10),"8 a 10","Fuera de rango")))))))))</f>
        <v>0,00</v>
      </c>
      <c r="AO28" s="11" t="str">
        <f aca="false">IF(AN28="","",IF(AN28="-7,5 a -5,5",1,IF(AN28="-5 a -3",2,IF(AN28="-2,5 a -0,5",3,IF(AN28="0,00","NORMA",IF(AN28="0,5 a 2,5",4,IF(AN28="3 a 5",5,IF(AN28="5,5 a 7,5",6,IF(AN28="8 a 10",7,"Error")))))))))</f>
        <v>NORMA</v>
      </c>
      <c r="AP28" s="9" t="n">
        <v>1</v>
      </c>
      <c r="AQ28" s="10" t="str">
        <f aca="false">IF(AP28="","",IF(AND(AP28&gt;=-20,AP28&lt;=-9.5),"-20 a -9,5",IF(AND(AP28&gt;=-9,AP28&lt;=-6.5),"-9 a -6,5",IF(AP28=-6,"-6",IF(AND(AP28&gt;=-5.5,AP28&lt;=-3),"-5,5 a -3",IF(AND(AP28&gt;=-2.5,AP28&lt;=0),"-2,5 a 0",IF(AND(AP28&gt;=0.5,AP28&lt;=3),"0,5 a 3",IF(AND(AP28&gt;=3.5,AP28&lt;=6),"3,5 a 6",IF(AND(AP28&gt;=6.5,AP28&lt;=9),"6,5 a 9",IF(AND(AP28&gt;=9.5,AP28&lt;=20),"9,5 a 20","Fuera de rango"))))))))))</f>
        <v>0,5 a 3</v>
      </c>
      <c r="AR28" s="11" t="n">
        <f aca="false">IF(AQ28="","",IF(AQ28="-20 a -9,5",1,IF(AQ28="-9 a -6,5",2,IF(AQ28="-6","NORMA",IF(AQ28="-5,5 a -3",3,IF(AQ28="-2,5 a 0",4,IF(AQ28="0,5 a 3",5,IF(AQ28="3,5 a 6",6,IF(AQ28="6,5 a 9",7,IF(AQ28="9,5 a 20",8,""))))))))))</f>
        <v>5</v>
      </c>
      <c r="AS28" s="9" t="n">
        <v>4</v>
      </c>
      <c r="AT28" s="10" t="str">
        <f aca="false">IF(AS28="","",IF(AND(AS28&gt;=-16,AS28&lt;=-14),"-16 a -14",IF(AND(AS28&gt;=-13.5,AS28&lt;=-11.5),"-13,5 a -11,5",IF(AND(AS28&gt;=-11,AS28&lt;=-9),"-11 a -9",IF(AND(AS28&gt;=-8.5,AS28&lt;=-6.5),"-8,5 a -6,5",IF(AND(AS28&gt;=-6,AS28&lt;=-4),"-6 a -4",IF(AND(AS28&gt;=-3.5,AS28&lt;=-1.5),"-3,5 a -1,5",IF(AND(AS28&gt;=-1,AS28&lt;=1),"-1 a 1",IF(AND(AS28&gt;=1.5,AS28&lt;=3.5),"1,5 a 3,5",IF(AND(AS28&gt;=4,AS28&lt;=6),"4 a 6",IF(AND(AS28&gt;=6.5,AS28&lt;=8.5),"6,5 a 8,5",IF(AND(AS28&gt;=9,AS28&lt;=11),"9 a 11",IF(AND(AS28&gt;=11.5,AS28&lt;=13.5),"11,5 a 13,5",IF(AND(AS28&gt;=14,AS28&lt;=16),"14 a 16",IF(AND(AS28&gt;=16.5,AS28&lt;=18.5),"16,5 a 18,5",IF(AND(AS28&gt;=19,AS28&lt;=21),"19 a 21","Fuera de rango"))))))))))))))))</f>
        <v>4 a 6</v>
      </c>
      <c r="AU28" s="11" t="str">
        <f aca="false" t="array" ref="AU28">IF(AT28="","",_xlfn.IFS(AT28="-16 a -14",1,AT28="-13,5 a -11,5",2,AT28="-11 a -9",3,AT28="-8,5 a -6,5",4,AT28="-6 a -4",5,AT28="-3,5 a -1,5",6,AT28="-1 a 1",7,AT28="1,5 a 3,5",8,AT28="4 a 6","NORMA",AT28="6,5 a 8,5",9,AT28="9 a 11",10,AT28="11,5 a 13,5",11,AT28="14 a 16",12,AT28="16,5 a 18,5",13,AT28="19 a 21",14,TRUE(),""))</f>
        <v>NORMA</v>
      </c>
      <c r="AV28" s="9" t="n">
        <v>-0.5</v>
      </c>
      <c r="AW28" s="10" t="str">
        <f aca="false">IF(AV28="","",IF(AND(AV28&gt;=-1,AV28&lt;=-0.5),"-1 a -0,5",IF(AND(AV28&gt;-0.5,AV28&lt;=0),"De -0,5 a 0",IF(AND(AV28&gt;=0.25,AV28&lt;=0.75),"0,25 a 0,75",IF(AND(AV28&gt;=1,AV28&lt;=1.5),"1 a 1,5",IF(AND(AV28&gt;=1.75,AV28&lt;=2.25),"1,75 a 2,25",IF(AND(AV28&gt;=2.5,AV28&lt;=3),"2,5 a 3",IF(AND(AV28&gt;=3.25,AV28&lt;=3.75),"3,25 a 3,75","Fuera de rango"))))))))</f>
        <v>-1 a -0,5</v>
      </c>
      <c r="AX28" s="11" t="n">
        <f aca="false">IF(AW28="","",IF(OR(AW28="-1 a -0,5",AW28="-1 a -0.5"),1,IF(OR(AW28="De -0,5 a 0",AW28="-0,5 a 0",AW28="De -0.5 a 0"),2,IF(OR(AW28="0,25 a 0,75",AW28="0.25 a 0.75"),"NORMA",IF(OR(AW28="1 a 1,5",AW28="1 a 1.5"),3,IF(OR(AW28="1,75 a 2,25",AW28="1.75 a 2.25"),4,IF(OR(AW28="2,5 a 3",AW28="2.5 a 3"),5,IF(OR(AW28="3,25 a 3,75",AW28="3.25 a 3.75"),6,""))))))))</f>
        <v>1</v>
      </c>
      <c r="AY28" s="9" t="n">
        <v>2</v>
      </c>
      <c r="AZ28" s="10" t="str">
        <f aca="false">IF(AY28="","",IF(AND(AY28&gt;=-20,AY28&lt;=-9.5),"-20 a -9,5",IF(AND(AY28&gt;=-9,AY28&lt;=-6.5),"-9 a -6,5",IF(AY28=-6,"-6",IF(AND(AY28&gt;=-5.5,AY28&lt;=-3),"-5,5 a -3",IF(AND(AY28&gt;=-2.5,AY28&lt;=0),"-2,5 a 0",IF(AND(AY28&gt;=0.5,AY28&lt;=3),"0,5 a 3",IF(AND(AY28&gt;=3.5,AY28&lt;=6),"3,5 a 6","Fuera de rango"))))))))</f>
        <v>0,5 a 3</v>
      </c>
      <c r="BA28" s="11" t="n">
        <f aca="false">IF(AZ28="","",IF(AZ28="-20 a -9,5",1,IF(AZ28="-9 a -6,5",2,IF(AZ28="-6","NORMA",IF(AZ28="-5,5 a -3",3,IF(AZ28="-2,5 a 0",4,IF(AZ28="0,5 a 3",5,IF(AZ28="3,5 a 6",6,""))))))))</f>
        <v>5</v>
      </c>
      <c r="BB28" s="9" t="n">
        <v>20</v>
      </c>
      <c r="BC28" s="10" t="str">
        <f aca="false" t="array" ref="BC28">IF(BB28="","",_xlfn.IFS(AND(BB28&gt;=0,BB28&lt;=2),"0 a 2",AND(BB28&gt;=2.5,BB28&lt;=4.5),"2,5 a 4,5",AND(BB28&gt;=5,BB28&lt;=7),"5 a 7",AND(BB28&gt;=7.5,BB28&lt;=9.5),"7,5 a 9,5",AND(BB28&gt;=10,BB28&lt;=12),"10 a 12",AND(BB28&gt;=12.5,BB28&lt;=14.5),"12,5 a 14,5",BB28=15,"15",AND(BB28&gt;=15.5,BB28&lt;=17.5),"15,5 a 17,5",AND(BB28&gt;=18,BB28&lt;=20),"18 a 20",AND(BB28&gt;=20.5,BB28&lt;=22.5),"20,5 a 22,5",AND(BB28&gt;=23,BB28&lt;=25),"23 a 25",TRUE(),"Fuera de rango"))</f>
        <v>18 a 20</v>
      </c>
      <c r="BD28" s="11" t="n">
        <f aca="false" t="array" ref="BD28">IF(BC28="","",_xlfn.IFS(BC28="0 a 2",1,BC28="2,5 a 4,5",2,BC28="5 a 7",3,BC28="7,5 a 9,5",4,BC28="10 a 12",5,BC28="12,5 a 14,5",6,BC28="15","NORMA",BC28="15,5 a 17,5",7,BC28="18 a 20",8,BC28="20,5 a 22,5",9,BC28="23 a 25",10,TRUE(),"Fuera de rango"))</f>
        <v>8</v>
      </c>
      <c r="BE28" s="9" t="n">
        <v>21</v>
      </c>
      <c r="BF28" s="11" t="str">
        <f aca="false">IF(BE28="","",IF(AND(BE28&gt;=-20,BE28&lt;=-10),"-20 a -10",IF(AND(BE28&gt;=-9.5,BE28&lt;=0.5),"-9,5 a 0,5",IF(AND(BE28&gt;=1,BE28&lt;=11),"1 a 11",IF(AND(BE28&gt;=11.5,BE28&lt;=20.5),"11,5 a 20,5",IF(BE28=21,"21",IF(AND(BE28&gt;=21.5,BE28&lt;=31.5),"21,5 a 31,5",IF(AND(BE28&gt;=32,BE28&lt;=42),"32 a 42","Fuera de rango"))))))))</f>
        <v>21</v>
      </c>
      <c r="BG28" s="11" t="str">
        <f aca="false">IF(BF28="","",IF(BF28="-20 a -10",1,IF(BF28="-9,5 a 0,5",2,IF(BF28="1 a 11",3,IF(BF28="11,5 a 20,5",4,IF(BF28="21","NORMA",IF(BF28="21,5 a 31,5",5,IF(BF28="32 a 42",6,""))))))))</f>
        <v>NORMA</v>
      </c>
      <c r="BH28" s="9" t="n">
        <v>9</v>
      </c>
      <c r="BI28" s="10" t="str">
        <f aca="false">IF(BH28="","",IF(AND(BH28&gt;=-20,BH28&lt;=-15),"-20 a -15",IF(AND(BH28&gt;=-14.5,BH28&lt;=-9.5),"-14,5 a -9,5",IF(AND(BH28&gt;=-9,BH28&lt;=-4),"-9 a -4",IF(AND(BH28&gt;=-3.5,BH28&lt;=2.5),"-3,5 a 2,5",IF(AND(BH28&gt;=3,BH28&lt;=8),"3 a 8",IF(AND(BH28&gt;=8.5,BH28&lt;=14.5),"8,5 a 14,5",IF(BH28=15,"15",IF(AND(BH28&gt;=15.5,BH28&lt;=20.5),"15,5 a 20,5",IF(AND(BH28&gt;=21,BH28&lt;=26),"21 a 26","Fuera de rango"))))))))))</f>
        <v>8,5 a 14,5</v>
      </c>
      <c r="BJ28" s="11" t="n">
        <f aca="false">IF(BI28="","",IF(BI28="-20 a -15",1,IF(BI28="-14,5 a -9,5",2,IF(BI28="-9 a -4",3,IF(BI28="-3,5 a 2,5",4,IF(BI28="3 a 8",5,IF(BI28="8,5 a 14,5",6,IF(BI28="15","NORMA",IF(BI28="15,5 a 20,5",7,IF(BI28="21 a 26",8,IF(BI28="26,5 a 31,5",9,"")))))))))))</f>
        <v>6</v>
      </c>
      <c r="BK28" s="9" t="n">
        <v>0</v>
      </c>
      <c r="BL28" s="10" t="str">
        <f aca="false">IF(BK28="","",IF(AND(BK28&gt;=0,BK28&lt;=2),"0 - 2",IF(AND(BK28&gt;=2.5,BK28&lt;=4.5),"2,5 - 4,5",IF(AND(BK28&gt;=5,BK28&lt;=7),"5 - 7",IF(AND(BK28&gt;=7.5,BK28&lt;=9.5),"7,5 - 9,5",IF(AND(BK28&gt;=10,BK28&lt;=12),"10 - 12",IF(AND(BK28&gt;=12.5,BK28&lt;=13.5),"12,5 - 13,5",IF(BK28=14,"14",IF(AND(BK28&gt;=14.5,BK28&lt;=16.5),"14,5 - 16,5",IF(AND(BK28&gt;=17,BK28&lt;=19),"17 - 19",IF(AND(BK28&gt;=19.5,BK28&lt;=21.5),"19,5 - 21,5",IF(AND(BK28&gt;=22,BK28&lt;=24),"22 - 24",IF(AND(BK28&gt;=24.5,BK28&lt;=26.5),"24,5 - 26,5",IF(AND(BK28&gt;=27,BK28&lt;=29),"27 - 29",IF(AND(BK28&gt;=29.5,BK28&lt;=30),"29,5 - 30","Fuera de rango")))))))))))))))</f>
        <v>0 - 2</v>
      </c>
      <c r="BM28" s="11" t="n">
        <f aca="false">IF(BL28="","",IF(BL28="0 - 2",1,IF(BL28="2,5 - 4,5",2,IF(BL28="5 - 7",3,IF(BL28="7,5 - 9,5",4,IF(BL28="10 - 12",5,IF(BL28="12,5 - 13,5",6,IF(BL28="14","NORMA",IF(BL28="14,5 - 16,5",7,IF(BL28="17 - 19",8,IF(BL28="19,5 - 21,5",9,IF(BL28="22 - 24",10,IF(BL28="24,5 - 26,5",11,IF(BL28="27 - 29",12,IF(BL28="29,5 - 30",13,"")))))))))))))))</f>
        <v>1</v>
      </c>
      <c r="BN28" s="9" t="n">
        <v>11</v>
      </c>
      <c r="BO28" s="10" t="str">
        <f aca="false">IF(BN28="","",IF(AND(BN28&gt;=-20,BN28&lt;=-10),"-20 a -10",IF(AND(BN28&gt;=-9.5,BN28&lt;=0.5),"-9,5 a 0,5",IF(AND(BN28&gt;=1,BN28&lt;=11),"1 a 11",IF(AND(BN28&gt;=11.5,BN28&lt;=21.5),"11,5 a 21,5",IF(BN28=22,"22",IF(AND(BN28&gt;=22.5,BN28&lt;=32.5),"22,5 a 32,5",IF(AND(BN28&gt;=33,BN28&lt;=43),"33 a 43","Fuera de rango"))))))))</f>
        <v>1 a 11</v>
      </c>
      <c r="BP28" s="11" t="n">
        <f aca="false">IF(BO28="","",IF(BO28="-20 a -10",1,IF(BO28="-9,5 a 0,5",2,IF(BO28="1 a 11",3,IF(BO28="11,5 a 21,5",4,IF(BO28="22","NORMA",IF(BO28="22,5 a 32,5",5,IF(BO28="33 a 43",6,""))))))))</f>
        <v>3</v>
      </c>
      <c r="BQ28" s="9" t="n">
        <v>5</v>
      </c>
      <c r="BR28" s="10" t="str">
        <f aca="false">IF(BQ28="","",IF(AND(BQ28&gt;=-20,BQ28&lt;=-15),"-20 a -15",IF(AND(BQ28&gt;=-14.5,BQ28&lt;=-9.5),"-14,5 a -9,5",IF(AND(BQ28&gt;=-9,BQ28&lt;=-4),"-9 a -4",IF(AND(BQ28&gt;=-3.5,BQ28&lt;=2.5),"-3,5 a 2,5",IF(AND(BQ28&gt;=3,BQ28&lt;=8),"3 a 8",IF(AND(BQ28&gt;=8.5,BQ28&lt;=13.5),"8,5 a 13,5",IF(AND(BQ28&gt;=14,BQ28&lt;=17.5),"14 a 17,5",IF(BQ28=18,"18",IF(AND(BQ28&gt;=18.5,BQ28&lt;=23.5),"18,5 a 23,5",IF(AND(BQ28&gt;=24,BQ28&lt;=29),"24 a 29",IF(AND(BQ28&gt;=29.5,BQ28&lt;=34.5),"29,5 a 34,5",IF(AND(BQ28&gt;=35,BQ28&lt;=40),"35 a 40","Fuera de rango")))))))))))))</f>
        <v>3 a 8</v>
      </c>
      <c r="BS28" s="11" t="n">
        <f aca="false">IF(BR28="","",IF(BR28="-20 a -15",1,IF(BR28="-14,5 a -9,5",2,IF(BR28="-9 a -4",3,IF(BR28="-3,5 a 2,5",4,IF(BR28="3 a 8",5,IF(BR28="8,5 a 13,5",6,IF(BR28="14 a 17,5",7,IF(BR28="18","NORMA",IF(BR28="18,5 a 23,5",8,IF(BR28="24 a 29",9,IF(BR28="29,5 a 34,5",10,IF(BR28="35 a 40",11,"")))))))))))))</f>
        <v>5</v>
      </c>
      <c r="BT28" s="9" t="n">
        <v>0</v>
      </c>
      <c r="BU28" s="10" t="str">
        <f aca="false">IF(BT28="","",IF(AND(BT28&gt;=-20,BT28&lt;=-18),"-20 a -18",IF(AND(BT28&gt;=-17.5,BT28&lt;=-15.5),"-17,5 a -15,5",IF(AND(BT28&gt;=-15,BT28&lt;=-13),"-15 a -13",IF(AND(BT28&gt;=-12.5,BT28&lt;=-10.5),"-12,5 a -10,5",IF(AND(BT28&gt;=-10,BT28&lt;=-8),"-10 a -8",IF(AND(BT28&gt;=-7.5,BT28&lt;=-5.5),"-7,5 a -5,5",IF(AND(BT28&gt;=-5,BT28&lt;=-3),"-5 a -3",IF(AND(BT28&gt;=-2.5,BT28&lt;=-0.5),"-2,5 a -0,5",IF(BT28=0,"0",IF(AND(BT28&gt;=0.5,BT28&lt;=2.5),"0,5 a 2,5",IF(AND(BT28&gt;=3,BT28&lt;=5),"3 a 5",IF(AND(BT28&gt;=5.5,BT28&lt;=7.5),"5,5 a 7,5",IF(AND(BT28&gt;=8,BT28&lt;=10),"8 a 10",IF(AND(BT28&gt;=10.5,BT28&lt;=12.5),"10,5 a 12,5",IF(AND(BT28&gt;=13,BT28&lt;=15),"13 a 15",IF(AND(BT28&gt;=15.5,BT28&lt;=17.5),"15,5 a 17,5",IF(AND(BT28&gt;=18,BT28&lt;=20),"18 a 20","Fuera de rango"))))))))))))))))))</f>
        <v>0</v>
      </c>
      <c r="BV28" s="11" t="str">
        <f aca="false">IF(BT28="","",IF(BT28=0,"NORMA",IF(AND(BT28&gt;=-20,BT28&lt;=-18),2,IF(AND(BT28&gt;=-17.5,BT28&lt;=-15.5),2,IF(AND(BT28&gt;=-15,BT28&lt;=-13),3,IF(AND(BT28&gt;=-12.5,BT28&lt;=-10.5),4,IF(AND(BT28&gt;=-10,BT28&lt;=-8),5,IF(AND(BT28&gt;=-7.5,BT28&lt;=-5.5),6,IF(AND(BT28&gt;=-5,BT28&lt;=-3),7,IF(AND(BT28&gt;=-2.5,BT28&lt;=-0.5),8,IF(AND(BT28&gt;=0.5,BT28&lt;=2.5),9,IF(AND(BT28&gt;=3,BT28&lt;=5),10,IF(AND(BT28&gt;=5.5,BT28&lt;=7.5),11,IF(AND(BT28&gt;=8,BT28&lt;=10),12,IF(AND(BT28&gt;=10.5,BT28&lt;=12.5),13,IF(AND(BT28&gt;=13,BT28&lt;=15),14,IF(AND(BT28&gt;=15.5,BT28&lt;=17.5),15,IF(AND(BT28&gt;=18,BT28&lt;=20),16,"Fuera de rango"))))))))))))))))))</f>
        <v>NORMA</v>
      </c>
      <c r="BW28" s="9" t="n">
        <v>-12</v>
      </c>
      <c r="BX28" s="10" t="n">
        <f aca="false">18.5- (0.3*H28)</f>
        <v>15.2</v>
      </c>
      <c r="BY28" s="10" t="n">
        <f aca="false">(BW28)-(BX28)</f>
        <v>-27.2</v>
      </c>
      <c r="BZ28" s="10" t="str">
        <f aca="false">IF(BY28="","",IF(BY28&lt;-27.5,"De -30 a -28",IF(BY28&lt;-25,"De -27,5 a -25,5",IF(BY28&lt;-22.5,"De -25 a -23",IF(BY28&lt;-20,"De -22,5 a -20,5",IF(BY28&lt;-17.5,"De -20 a -18",IF(BY28&lt;-15,"De -17,5 a -15,5",IF(BY28&lt;-12.5,"De -15 a -13",IF(BY28&lt;-10,"De -12,5 a -10,5",IF(BY28&lt;-7.5,"De -10 a -8",IF(BY28&lt;-5,"De -7,5 a -5,5",IF(BY28&lt;-2.5,"De -5 a -3",IF(BY28&lt;0,"De -2,5 a -0,5",IF(BY28&lt;2.5,"De 0 a 2",IF(BY28&lt;5,"De 2,5 a 4,5",IF(BY28&lt;7.5,"De 5 a 7",IF(BY28&lt;10,"De 7,5 a 9,5",IF(BY28&lt;12.5,"De 10 a 12",IF(BY28&lt;15,"De 12,5 a 14,5",IF(BY28&lt;17.5,"De 15 a 17",IF(BY28&lt;20,"De 17,5 a 19,5",IF(BY28&lt;22.5,"De 20 a 22",IF(BY28&lt;25,"De 22,5 a 24,5",IF(BY28&lt;27.5,"De 25 a 27","De 27,5 a 30"))))))))))))))))))))))))</f>
        <v>De -27,5 a -25,5</v>
      </c>
      <c r="CA28" s="12" t="n">
        <f aca="false">IF(BY28="","",IF(BY28&lt;=-28,1,IF(BY28&lt;=-25.5,2,IF(BY28&lt;=-23,3,IF(BY28&lt;=-20.5,4,IF(BY28&lt;=-18,5,IF(BY28&lt;=-15.5,6,IF(BY28&lt;=-13,7,IF(BY28&lt;=-10.5,8,IF(BY28&lt;=-8,9,IF(BY28&lt;=-5.5,10,IF(BY28&lt;=-3,11,IF(BY28&lt;=-0.5,12,IF(BY28&lt;=2,13,IF(BY28&lt;=4.5,14,IF(BY28&lt;=7,15,IF(BY28&lt;=9.5,16,IF(BY28&lt;=12,17,IF(BY28&lt;=14.5,18,IF(BY28&lt;=17,19,IF(BY28&lt;=19.5,20,IF(BY28&lt;=22,21,IF(BY28&lt;=24.5,22,IF(BY28&lt;=27,23,IF(BY28&lt;=30,24,"Fuera de rango")))))))))))))))))))))))))</f>
        <v>2</v>
      </c>
      <c r="CB28" s="9" t="n">
        <v>-11.25</v>
      </c>
      <c r="CC28" s="10" t="n">
        <f aca="false">18.5- (0.3*H28)</f>
        <v>15.2</v>
      </c>
      <c r="CD28" s="10" t="n">
        <f aca="false">(CB28)-(CC28)</f>
        <v>-26.45</v>
      </c>
      <c r="CE28" s="10" t="str">
        <f aca="false">IF(CD28="","",IF(CD28&lt;-27.5,"De -30 a -28",IF(CD28&lt;-25,"De -27,5 a -25,5",IF(CD28&lt;-22.5,"De -25 a -23",IF(CD28&lt;-20,"De -22,5 a -20,5",IF(CD28&lt;-17.5,"De -20 a -18",IF(CD28&lt;-15,"De -17,5 a -15,5",IF(CD28&lt;-12.5,"De -15 a -13",IF(CD28&lt;-10,"De -12,5 a -10,5",IF(CD28&lt;-7.5,"De -10 a -8",IF(CD28&lt;-5,"De -7,5 a -5,5",IF(CD28&lt;-2.5,"De -5 a -3",IF(CD28&lt;0,"De -2,5 a -0,5",IF(CD28&lt;=2,"De 0 a 2",IF(CD28&lt;=4.5,"De 2,5 a 4,5",IF(CD28&lt;=7,"De 5 a 7",IF(CD28&lt;=9.5,"De 7,5 a 9,5",IF(CD28&lt;=12,"De 10 a 12",IF(CD28&lt;=14.5,"De 12,5 a 14,5",IF(CD28&lt;=17,"De 15 a 17",IF(CD28&lt;=19.5,"De 17,5 a 19,5",IF(CD28&lt;=22,"De 20 a 22",IF(CD28&lt;=24.5,"De 22,5 a 24,5",IF(CD28&lt;=27,"De 25 a 27","De 27,5 a 30"))))))))))))))))))))))))</f>
        <v>De -27,5 a -25,5</v>
      </c>
      <c r="CF28" s="12" t="n">
        <f aca="false">IF(CD28="","",IF(CD28&lt;-27.5,1,IF(CD28&lt;-25,2,IF(CD28&lt;-22.5,3,IF(CD28&lt;-20,4,IF(CD28&lt;-17.5,5,IF(CD28&lt;-15,6,IF(CD28&lt;-12.5,7,IF(CD28&lt;-10,8,IF(CD28&lt;-7.5,9,IF(CD28&lt;-5,10,IF(CD28&lt;-2.5,11,IF(CD28&lt;0,12,IF(CD28&lt;2.5,13,IF(CD28&lt;5,14,IF(CD28&lt;7.5,15,IF(CD28&lt;10,16,IF(CD28&lt;12.5,17,IF(CD28&lt;15,18,IF(CD28&lt;17.5,19,IF(CD28&lt;20,20,IF(CD28&lt;22.5,21,IF(CD28&lt;25,22,IF(CD28&lt;27.5,23,24))))))))))))))))))))))))</f>
        <v>2</v>
      </c>
      <c r="CG28" s="9" t="n">
        <v>-4</v>
      </c>
      <c r="CH28" s="10" t="str">
        <f aca="false">IF(CG28="","",IF(AND(CG28&gt;=-10,CG28&lt;=-9.5),"-10 a -9,5",IF(AND(CG28&gt;-9.5,CG28&lt;=-8.5),"-9 a -8,5",IF(AND(CG28&gt;-8.5,CG28&lt;=-7.5),"-8 a -7,5",IF(AND(CG28&gt;-7.5,CG28&lt;=-6.5),"-7 a -6,5",IF(AND(CG28&gt;-6.5,CG28&lt;=-5.5),"-6 a -5,5",IF(AND(CG28&gt;-5.5,CG28&lt;=-4.5),"-5 a -4,5",IF(AND(CG28&gt;-4.5,CG28&lt;=-3.5),"-4 a -3,5",IF(AND(CG28&gt;-3.5,CG28&lt;=-2.5),"-3 a -2,5",IF(CG28=-2.25,"-2,25",IF(AND(CG28&gt;-2.5,CG28&lt;=-1.5),"-2 a -1,5",IF(AND(CG28&gt;-1.5,CG28&lt;=-0.5),"-1 a -0,5",IF(AND(CG28&gt;-0.5,CG28&lt;=0.5),"0 a 0,5",IF(AND(CG28&gt;0.5,CG28&lt;=1.5),"1 a 1,5",IF(AND(CG28&gt;1.5,CG28&lt;=2.5),"2 a 2,5",IF(AND(CG28&gt;2.5,CG28&lt;=3.5),"3 a 3,5",IF(AND(CG28&gt;3.5,CG28&lt;=4.5),"4 a 4,5",IF(AND(CG28&gt;4.5,CG28&lt;=5.5),"5 a 5,5",IF(AND(CG28&gt;5.5,CG28&lt;=6.5),"6 a 6,5",IF(AND(CG28&gt;6.5,CG28&lt;=7.5),"7 a 7,5",IF(AND(CG28&gt;7.5,CG28&lt;=8.5),"8 a 8,5",IF(AND(CG28&gt;8.5,CG28&lt;=9.5),"9 a 9,5",IF(CG28&gt;=10,"10","Fuera de rango")))))))))))))))))))))))</f>
        <v>-4 a -3,5</v>
      </c>
      <c r="CI28" s="11" t="n">
        <f aca="false">IF(CG28="","",IF(CG28=-2.25,"NORMA",IF(CG28&lt;=-9.5,1,IF(CG28&lt;=-8.5,2,IF(CG28&lt;=-7.5,3,IF(CG28&lt;=-6.5,4,IF(CG28&lt;=-5.5,5,IF(CG28&lt;=-4.5,6,IF(CG28&lt;=-3.5,7,IF(CG28&lt;=-2.5,8,IF(CG28&lt;=-1.5,9,IF(CG28&lt;=-0.5,10,IF(CG28&lt;=0.5,11,IF(CG28&lt;=1.5,12,IF(CG28&lt;=2.5,13,IF(CG28&lt;=3.5,14,IF(CG28&lt;=4.5,15,IF(CG28&lt;=5.5,16,IF(CG28&lt;=6.5,17,IF(CG28&lt;=7.5,18,IF(CG28&lt;=8.5,19,IF(CG28&lt;=9.5,20,IF(CG28=10,21,"Fuera de rango")))))))))))))))))))))))</f>
        <v>7</v>
      </c>
      <c r="CJ28" s="9" t="n">
        <v>2.75</v>
      </c>
      <c r="CK28" s="10" t="str">
        <f aca="false">IF(CJ28="","",IF(AND(CJ28&gt;=-6,CJ28&lt;=-5.5),"-6 a -5,5",IF(AND(CJ28&gt;-5.5,CJ28&lt;=-4.5),"-5 a -4,5",IF(AND(CJ28&gt;-4.5,CJ28&lt;=-3.5),"-4 a -3,5",IF(AND(CJ28&gt;-3.5,CJ28&lt;=-2.5),"-3 a -2,5",IF(AND(CJ28&gt;-2.5,CJ28&lt;=-1.5),"-2 a -1,5",IF(AND(CJ28&gt;-1.5,CJ28&lt;=-0.5),"-1 a -0,5",IF(AND(CJ28&gt;-0.5,CJ28&lt;=0.5),"0 a 0,5",IF(AND(CJ28&gt;0.5,CJ28&lt;=1.5),"1 a 1,5",IF(AND(CJ28&gt;1.5,CJ28&lt;2.5),"2",IF(AND(CJ28&gt;=2.5,CJ28&lt;=3),"2,5 a 3",IF(AND(CJ28&gt;3,CJ28&lt;=4),"3,5 a 4",IF(AND(CJ28&gt;4,CJ28&lt;=5),"4,5 a 5",IF(AND(CJ28&gt;5,CJ28&lt;=6),"5,5 a 6",IF(AND(CJ28&gt;6,CJ28&lt;=7),"6,5 a 7",IF(AND(CJ28&gt;7,CJ28&lt;=8),"7,5 a 8",IF(AND(CJ28&gt;8,CJ28&lt;=9.5),"8,5 a 9,5",IF(CJ28=10,"10","Fuera de rango"))))))))))))))))))</f>
        <v>2,5 a 3</v>
      </c>
      <c r="CL28" s="11" t="n">
        <f aca="false">IF(CK28="","",IF(OR(CK28="-6 a -5,5",CK28="-6 - -5,5"),1,IF(OR(CK28="-5 a -4,5",CK28="-5 - -4,5"),2,IF(OR(CK28="-4 a -3,5",CK28="-4 - -3,5"),3,IF(OR(CK28="-3 a -2,5",CK28="-3 - -2,5"),4,IF(OR(CK28="-2 a -1,5",CK28="-2 - -1,5"),5,IF(OR(CK28="-1 a -0,5",CK28="-1 - -0,5"),6,IF(OR(CK28="0 a 0,5",CK28="0 - 0,5"),7,IF(OR(CK28="1 a 1,5",CK28="1 - 1,5"),8,IF(CK28="2","NORMA",IF(OR(CK28="2,5 a 3",CK28="2,5 - 3"),9,IF(OR(CK28="3,5 a 4",CK28="3,5 - 4"),10,IF(OR(CK28="4,5 a 5",CK28="4,5 - 5"),11,IF(OR(CK28="5,5 a 6",CK28="5,5 - 6"),12,IF(OR(CK28="6,5 a 7",CK28="6,5 - 7"),13,IF(OR(CK28="7,5 a 8",CK28="7,5 - 8"),14,IF(OR(CK28="8,5 a 9",CK28="8,5 - 9,5",CK28="9 a 9,5"),15,IF(CK28="10",15,IF(OR(CK28="0,5 a 1",CK28="0,5 - 1"),7,"Fuera de rango")))))))))))))))))))</f>
        <v>9</v>
      </c>
      <c r="CM28" s="10" t="n">
        <v>0</v>
      </c>
      <c r="CN28" s="10" t="str">
        <f aca="false">IF(CM28=0,"0", " ")</f>
        <v>0</v>
      </c>
      <c r="CO28" s="10" t="str">
        <f aca="false">IF(CM28&gt;0,"EME"," ")</f>
        <v> </v>
      </c>
      <c r="CP28" s="10" t="n">
        <v>0</v>
      </c>
      <c r="CQ28" s="10" t="str">
        <f aca="false">IF(CP28&gt;0,"0", " ")</f>
        <v> </v>
      </c>
      <c r="CR28" s="10" t="str">
        <f aca="false">IF(CP28&gt;0,"EME"," ")</f>
        <v> </v>
      </c>
      <c r="CS28" s="9" t="n">
        <v>0</v>
      </c>
      <c r="CT28" s="10" t="str">
        <f aca="false">IF(CS28&gt;0,"1", " ")</f>
        <v> </v>
      </c>
      <c r="CU28" s="10" t="str">
        <f aca="false">IF(CS28&gt;0,"HIP"," ")</f>
        <v> </v>
      </c>
      <c r="CV28" s="9" t="n">
        <v>0</v>
      </c>
      <c r="CW28" s="10" t="str">
        <f aca="false">IF(CV28&gt;0,"1", " ")</f>
        <v> </v>
      </c>
      <c r="CX28" s="10" t="str">
        <f aca="false">IF(CV28&gt;0,"HIP"," ")</f>
        <v> </v>
      </c>
      <c r="CY28" s="9" t="n">
        <v>0</v>
      </c>
      <c r="CZ28" s="11" t="str">
        <f aca="false">IF(CY28&lt;0,"2"," ")</f>
        <v> </v>
      </c>
      <c r="DA28" s="11" t="str">
        <f aca="false">IF(CY28&lt;0,"MIO"," ")</f>
        <v> </v>
      </c>
      <c r="DB28" s="9" t="n">
        <v>0</v>
      </c>
      <c r="DC28" s="11" t="str">
        <f aca="false">IF(DB28&lt;0,"2"," ")</f>
        <v> </v>
      </c>
      <c r="DD28" s="11" t="str">
        <f aca="false">IF(DB28&lt;0,"MIO"," ")</f>
        <v> </v>
      </c>
      <c r="DE28" s="9" t="n">
        <v>0</v>
      </c>
      <c r="DF28" s="11" t="str">
        <f aca="false">IF(DE28&lt;0,"3"," ")</f>
        <v> </v>
      </c>
      <c r="DG28" s="11" t="str">
        <f aca="false">IF(DE28&lt;0,"AST"," ")</f>
        <v> </v>
      </c>
      <c r="DH28" s="9" t="n">
        <v>0</v>
      </c>
      <c r="DI28" s="11" t="str">
        <f aca="false">IF(DH28&lt;0,"3"," ")</f>
        <v> </v>
      </c>
      <c r="DJ28" s="11" t="str">
        <f aca="false">IF(DH28&lt;0,"AST"," ")</f>
        <v> </v>
      </c>
      <c r="DK28" s="9" t="n">
        <v>0</v>
      </c>
      <c r="DL28" s="10" t="str">
        <f aca="false">IF(DK28&gt;0,"4"," ")</f>
        <v> </v>
      </c>
      <c r="DM28" s="10" t="str">
        <f aca="false">IF(DK28&gt;0,"PRE"," ")</f>
        <v> </v>
      </c>
      <c r="DN28" s="9" t="n">
        <v>0</v>
      </c>
      <c r="DO28" s="10" t="str">
        <f aca="false">IF(DN28&gt;0,"4"," ")</f>
        <v> </v>
      </c>
      <c r="DP28" s="10" t="str">
        <f aca="false">IF(DN28&gt;0,"PRE"," ")</f>
        <v> </v>
      </c>
      <c r="DQ28" s="12" t="n">
        <v>0</v>
      </c>
      <c r="DR28" s="12" t="n">
        <v>0</v>
      </c>
      <c r="DS28" s="12" t="str">
        <f aca="false">CONCATENATE(CO28,CU28,DA28,DG28,DM28)</f>
        <v>     </v>
      </c>
      <c r="DT28" s="10" t="str">
        <f aca="false" t="array" ref="DT28">_xlfn.IFS(DS28="EME    ","0", DS28=" HIP   ","1", DS28="  MIO  ","2", DS28="   AST ","3", DS28="    PRE","4", DS28="EME   PRE","5", DS28=" HIP  PRE","6", DS28=" HIP AST ","7", DS28="  MIO PRE","8", DS28="  MIOAST ","9", DS28="   ASTPRE","10",DS28=" HIP ASTPRE","11", DS28="  MIOASTPRE","12", DS28="     ","0")</f>
        <v>0</v>
      </c>
      <c r="DU28" s="1" t="s">
        <v>154</v>
      </c>
      <c r="DV28" s="1" t="str">
        <f aca="false" t="array" ref="DV28">_xlfn.IFS(DU28="SI","2", DU28="NO","1")</f>
        <v>1</v>
      </c>
      <c r="DW28" s="10" t="n">
        <v>0</v>
      </c>
      <c r="DX28" s="11" t="str">
        <f aca="false">IF(DW28=0,"1","2")</f>
        <v>1</v>
      </c>
      <c r="DY28" s="11" t="str">
        <f aca="false" t="array" ref="DY28">_xlfn.IFS(DW28=0,"0", DW28=0.25, "1", DW28=0.5,"2", DW28=0.75,"3", DW28=1,"4",DW28=1.25,"5", DW28=1.5,"6", DW28=1.75,"7", DW28=2,"8")</f>
        <v>0</v>
      </c>
      <c r="DZ28" s="10" t="n">
        <v>0</v>
      </c>
      <c r="EA28" s="11" t="str">
        <f aca="false">IF(DZ28=0,"1","2")</f>
        <v>1</v>
      </c>
      <c r="EB28" s="11" t="str">
        <f aca="false" t="array" ref="EB28">_xlfn.IFS(DZ28=0,"0", DZ28=0.25, "1", DZ28=0.5,"2", DZ28=0.75,"3", DZ28=1,"4",DZ28=1.25,"5", DZ28=1.5,"6", DZ28=1.75,"7", DZ28=2,"8")</f>
        <v>0</v>
      </c>
      <c r="EC28" s="10" t="n">
        <v>0</v>
      </c>
      <c r="ED28" s="10" t="str">
        <f aca="false">IF(EC28=0,"1","2")</f>
        <v>1</v>
      </c>
      <c r="EE28" s="11" t="str">
        <f aca="false" t="array" ref="EE28">_xlfn.IFS(EC28=0,"0", EC28=-0.25, "1", EC28=-0.5,"2", EC28=-0.75,"3", EC28=-1,"4",EC28=-1.25,"5", EC28=-1.5,"6", EC28=-1.75,"7", EC28=-2,"8", EC28=-2.25,"9",EC28=-2.5,"10", EC28=-2.75,"11", EC28=-3,"12", EC28=-3.25,"13", EC28=-3.5,"14", EC28=-3.75,"15",EC28=-4,"16")</f>
        <v>0</v>
      </c>
      <c r="EF28" s="10" t="n">
        <v>0</v>
      </c>
      <c r="EG28" s="10" t="str">
        <f aca="false">IF(EF28=0,"1","2")</f>
        <v>1</v>
      </c>
      <c r="EH28" s="11" t="str">
        <f aca="false" t="array" ref="EH28">_xlfn.IFS(EF28=0,"0", EF28=-0.25, "1", EF28=-0.5,"2", EF28=-0.75,"3", EF28=-1,"4",EF28=-1.25,"5", EF28=-1.5,"6", EF28=-1.75,"7", EF28=-2,"8", EF28=-2.25,"9",EF28=-2.5,"10", EF28=-2.75,"11", EF28=-3,"12", EF28=-3.25,"13", EF28=-3.5,"14", EF28=-3.75,"15",EF28=-4,"16")</f>
        <v>0</v>
      </c>
      <c r="EI28" s="10" t="n">
        <v>0</v>
      </c>
      <c r="EJ28" s="11" t="str">
        <f aca="false">IF(EI28=0,"1","2")</f>
        <v>1</v>
      </c>
      <c r="EK28" s="11" t="str">
        <f aca="false" t="array" ref="EK28">_xlfn.IFS(EI28=0,"0", EI28=-0.25, "1", EI28=-0.5,"2", EI28=-0.75,"3", EI28=-1,"4",EI28=-1.25,"5", EI28=-1.5,"6", EI28=-1.75,"7", EI28=-2,"8", EI28=-2.25,"9", EI28=-2.25,"9",EI28=-2.5,"10", EI28=-2.75,"11", EI28=-3,"12", EI28=-3.25,"13", EI28=-3.5,"14", EI28=-3.75,"15",EI28=-4,"16", EI28=0.25, "17", EI28=0.5, "18")</f>
        <v>0</v>
      </c>
      <c r="EL28" s="10" t="n">
        <v>0</v>
      </c>
      <c r="EM28" s="11" t="str">
        <f aca="false">IF(EL28=0,"1","2")</f>
        <v>1</v>
      </c>
      <c r="EN28" s="11" t="str">
        <f aca="false" t="array" ref="EN28">_xlfn.IFS(EL28=0.25,"17",EL28=0.5,"18", EL28=0,"0", EL28=-0.25, "1", EL28=-0.5,"2", EL28=-0.75,"3", EL28=-1,"4",EL28=-1.25,"5", EL28=-1.5,"6", EL28=-1.75,"7", EL28=-2,"8",EL28= -2.25,"9",EL28=-2.5,"10",EL28= -2.75,"11",EL28= -3,"12",EL28= -3.25,"13",EL28= -3.5,"14",EL28= -3.75,"15",EL28=-4,"16")</f>
        <v>0</v>
      </c>
      <c r="EO28" s="10" t="n">
        <v>0</v>
      </c>
      <c r="EP28" s="11" t="str">
        <f aca="false">IF(EO28=0,"1","2")</f>
        <v>1</v>
      </c>
      <c r="EQ28" s="11" t="str">
        <f aca="false" t="array" ref="EQ28">_xlfn.IFS(EO28=0,"0", EO28=0.25, "1", EO28=0.5,"2", EO28=0.75,"3", EO28=1,"4",EO28=1.25,"5", EO28=1.5,"6", EO28=1.75,"7", EO28=2,"8", EO28=2.25,"9", EO28=2.25,"9",EO28=2.5,"10", EO28=2.75,"11", EO28=3,"12", EO28=3.25,"13", EO28=3.5,"14", EO28=3.75,"15",EO28=4,"16", EO28=-0.25, "17", bq=-0.5, "18")</f>
        <v>0</v>
      </c>
      <c r="ER28" s="10" t="n">
        <v>0</v>
      </c>
      <c r="ES28" s="11" t="str">
        <f aca="false">IF(ER28=0,"1","2")</f>
        <v>1</v>
      </c>
      <c r="ET28" s="11" t="str">
        <f aca="false" t="array" ref="ET28">_xlfn.IFS(ER28=0,"0", ER28=0.25, "1", ER28=0.5,"2", ER28=0.75,"3", ER28=1,"4",ER28=1.25,"5", ER28=1.5,"6", ER28=1.75,"7", ER28=2,"8", ER28=2.25,"9", ER28=2.25,"9",ER28=2.5,"10", ER28=2.75,"11", ER28=3,"12", ER28=3.25,"13", ER28=3.5,"14", ER28=3.75,"15",ER28=4,"16", ER28=-0.25, "17", bq=-0.5, "18")</f>
        <v>0</v>
      </c>
      <c r="EU28" s="13" t="n">
        <v>6</v>
      </c>
      <c r="EV28" s="14" t="str">
        <f aca="false">VLOOKUP(EU28,LEYENDA!$G$2:$H$8,2,TRUE())</f>
        <v>6-12</v>
      </c>
      <c r="EW28" s="14" t="str">
        <f aca="false" t="array" ref="EW28">_xlfn.IFS(EV28="0-5","1", EV28="6-12","2", EV28="13-18","3", EV28="19-24","4", EV28="25-36","5", EV28="37-48","6", EV28="49-60","7")</f>
        <v>2</v>
      </c>
    </row>
    <row r="29" customFormat="false" ht="13.5" hidden="false" customHeight="false" outlineLevel="0" collapsed="false">
      <c r="A29" s="1" t="n">
        <v>9</v>
      </c>
      <c r="B29" s="32" t="n">
        <v>1</v>
      </c>
      <c r="C29" s="33" t="n">
        <v>36459</v>
      </c>
      <c r="D29" s="6"/>
      <c r="E29" s="5" t="str">
        <f aca="false">VLOOKUP(A29,'286'!$A$3:$J$600,10,FALSE())</f>
        <v>BARAHONA LÓPEZ, ROSA Mª</v>
      </c>
      <c r="F29" s="4" t="str">
        <f aca="false">VLOOKUP(A29,'286'!$A$3:$I$1768,3,FALSE())</f>
        <v>BALORO</v>
      </c>
      <c r="G29" s="6" t="n">
        <f aca="false">VLOOKUP(A29,'286'!$A$3:$I$1768,4,FALSE())</f>
        <v>15694</v>
      </c>
      <c r="H29" s="7" t="n">
        <f aca="false">YEAR(C29)-YEAR(G29)</f>
        <v>57</v>
      </c>
      <c r="I29" s="1" t="str">
        <f aca="false">VLOOKUP(H29,LEYENDA!$C$2:$D$6,2,TRUE())</f>
        <v>41-60</v>
      </c>
      <c r="J29" s="5" t="str">
        <f aca="false">VLOOKUP(A29,'286'!$A$3:$I$1768,7,FALSE())</f>
        <v>M</v>
      </c>
      <c r="K29" s="8" t="str">
        <f aca="false">VLOOKUP(A29,'286'!$A$3:$I$1768,2,FALSE())</f>
        <v>OD</v>
      </c>
      <c r="L29" s="4" t="str">
        <f aca="false">VLOOKUP(A29,'286'!$A$3:$I$1768,8,FALSE())</f>
        <v>I</v>
      </c>
      <c r="M29" s="4" t="str">
        <f aca="false">VLOOKUP(A29,'286'!$A$3:$I$1768,9,FALSE())</f>
        <v>D</v>
      </c>
      <c r="N29" s="8" t="str">
        <f aca="false">IF(R29=O29, "MISMA","CONTRARIA")</f>
        <v>CONTRARIA</v>
      </c>
      <c r="O29" s="8" t="str">
        <f aca="false" t="array" ref="O29">_xlfn.IFS(L29="D","1", L29="I","2")</f>
        <v>2</v>
      </c>
      <c r="P29" s="8" t="str">
        <f aca="false" t="array" ref="P29">_xlfn.IFS(K29="OD","1", K29="OI","2")</f>
        <v>1</v>
      </c>
      <c r="Q29" s="1" t="str">
        <f aca="false" t="array" ref="Q29">_xlfn.IFS(J29="M","1", J29="H","2")</f>
        <v>1</v>
      </c>
      <c r="R29" s="8" t="str">
        <f aca="false" t="array" ref="R29">_xlfn.IFS(M29="D","1", M29="I","2")</f>
        <v>1</v>
      </c>
      <c r="S29" s="1" t="str">
        <f aca="false" t="array" ref="S29">_xlfn.IFS(N29="CONTRARIA", "1",N29= "MISMA","2")</f>
        <v>1</v>
      </c>
      <c r="T29" s="1" t="str">
        <f aca="false" t="array" ref="T29">_xlfn.IFS(I29="0-12","1", I29="13-24","2", I29="25-40","3", I29="41-60","4", I29="61-100","5")</f>
        <v>4</v>
      </c>
      <c r="U29" s="9" t="n">
        <v>-3</v>
      </c>
      <c r="V29" s="11" t="str">
        <f aca="false">IF(U29="","",IF(AND(U29&gt;=-9,U29&lt;=-6.5),"-9 a -6,5",IF(AND(U29&gt;=-6,U29&lt;=-3.5),"-6 a -3,5",IF(AND(U29&gt;=-3,U29&lt;=-1),"-3 a -1",IF(U29=-0.5,"-0,5",IF(AND(U29&gt;=0,U29&lt;=2.5),"0 a 2,5",IF(AND(U29&gt;=3,U29&lt;=5.5),"3 a 5,5",IF(AND(U29&gt;=6,U29&lt;=8.5),"6 a 8,5",IF(AND(U29&gt;=9,U29&lt;=20),"9 a 20","Fuera de rango")))))))))</f>
        <v>-3 a -1</v>
      </c>
      <c r="W29" s="11" t="n">
        <f aca="false">IF(V29="","",IF(V29="-9 a -6,5",2,IF(V29="-6 a -3,5",3,IF(V29="-3 a -1",4,IF(V29="-0,5","NORMA",IF(V29="0 a 2,5",5,IF(V29="3 a 5,5",6,IF(V29="6 a 8,5",7,IF(V29="9 a 20",8,"Fuera de rango")))))))))</f>
        <v>4</v>
      </c>
      <c r="X29" s="9" t="n">
        <v>0</v>
      </c>
      <c r="Y29" s="10" t="str">
        <f aca="false">IF(X29="","",IF(AND(X29&gt;=0,X29&lt;=4),"0 a 4",IF(AND(X29&gt;=4.5,X29&lt;=8.5),"4,5 a 8,5",IF(X29=9,"9",IF(AND(X29&gt;=9.5,X29&lt;=13),"9,5 a 13",IF(AND(X29&gt;=13.5,X29&lt;=20),"13,5 a 20",IF(AND(X29&gt;=20.5,X29&lt;=35),"20,5 a 35","Fuera de rango")))))))</f>
        <v>0 a 4</v>
      </c>
      <c r="Z29" s="11" t="n">
        <f aca="false">IF(Y29="","",IF(Y29="0 a 4",1,IF(Y29="4,5 a 8,5",2,IF(Y29="9","NORMA",IF(Y29="9,5 a 13",3,IF(Y29="13,5 a 20",4,IF(Y29="20,5 a 35",5,"Fuera de rango")))))))</f>
        <v>1</v>
      </c>
      <c r="AA29" s="9" t="n">
        <v>7</v>
      </c>
      <c r="AB29" s="10" t="str">
        <f aca="false">IF(AA29="","",IF(AND(AA29&gt;=0,AA29&lt;=9),"0 a 9",IF(AND(AA29&gt;=9.5,AA29&lt;=18.5),"9,5 a 18,5",IF(AA29=19,"19",IF(AND(AA29&gt;=19.5,AA29&lt;=28),"19,5 a 28",IF(AND(AA29&gt;=28.5,AA29&lt;=40),"28,5 a 40","Fuera de rango"))))))</f>
        <v>0 a 9</v>
      </c>
      <c r="AC29" s="11" t="n">
        <f aca="false" t="array" ref="AC29">_xlfn.IFS(AB29="","",AB29="0 a 9",1,AB29="9,5 a 18,5",2,AB29="19","NORMA",AB29="19,5 a 28",3,AB29="28,5 a 40",4,TRUE(),"Fuera de rango")</f>
        <v>1</v>
      </c>
      <c r="AD29" s="9" t="n">
        <v>-1</v>
      </c>
      <c r="AE29" s="10" t="str">
        <f aca="false">IF(AD29="","",IF(AND(AD29&gt;=-10,AD29&lt;=0),"De -10 a 0",IF(AND(AD29&gt;=0.5,AD29&lt;=9.5),"0,5 a 9,5",IF(AD29=10,"10",IF(AND(AD29&gt;=10.5,AD29&lt;=20),"10,5 a 20",IF(AND(AD29&gt;=20.5,AD29&lt;=40),"20,5 a 40","Fuera de rango"))))))</f>
        <v>De -10 a 0</v>
      </c>
      <c r="AF29" s="12" t="n">
        <f aca="false">IF(AD29="","",IF(AND(AD29&gt;=-10,AD29&lt;=0),1,IF(AND(AD29&gt;=0.5,AD29&lt;=9.5),2,IF(AD29=10,"NORMA",IF(AND(AD29&gt;=10.5,AD29&lt;=20),3,IF(AND(AD29&gt;=20.5,AD29&lt;=40),4,""))))))</f>
        <v>1</v>
      </c>
      <c r="AG29" s="9" t="n">
        <v>8</v>
      </c>
      <c r="AH29" s="10" t="str">
        <f aca="false">IF(AG29="","",IF(AND(AG29&gt;=0,AG29&lt;=4),"0 a 4",IF(AND(AG29&gt;=4.5,AG29&lt;=8.5),"4,5 a 8,5",IF(AG29=9,"9",IF(AND(AG29&gt;=9.5,AG29&lt;=13),"9,5 a 13",IF(AND(AG29&gt;=13.5,AG29&lt;=25),"13,5 a 25","Fuera de rango"))))))</f>
        <v>4,5 a 8,5</v>
      </c>
      <c r="AI29" s="11" t="n">
        <f aca="false">IF(AH29="","",IF(AH29="0 a 4",1,IF(AH29="4,5 a 8,5",2,IF(AH29="9","NORMA",IF(AH29="9,5 a 13",3,IF(AH29="13,5 a 25",4,""))))))</f>
        <v>2</v>
      </c>
      <c r="AJ29" s="9" t="n">
        <v>4</v>
      </c>
      <c r="AK29" s="10" t="str">
        <f aca="false">IF(AJ29="","",IF(AND(AJ29&gt;=-15,AJ29&lt;=-10.5),"-15 a -10,5",IF(AND(AJ29&gt;=-10,AJ29&lt;=-4),"-10 a -4",IF(AND(AJ29&gt;=-4.5,AJ29&lt;=0),"-4,5 a 0",IF(AND(AJ29&gt;=0.5,AJ29&lt;=4.5),"0,5 a 4,5",IF(AJ29=5,"5",IF(AND(AJ29&gt;=5.5,AJ29&lt;=10),"5,5 a 10",IF(AND(AJ29&gt;=10.5,AJ29&lt;=20),"10,5 a 20","Fuera de rango"))))))))</f>
        <v>0,5 a 4,5</v>
      </c>
      <c r="AL29" s="11" t="n">
        <f aca="false">IF(AK29="","",IF(AK29="-15 a -10,5",1,IF(AK29="-10 a -4",2,IF(AK29="-4,5 a 0",3,IF(AK29="0,5 a 4,5",4,IF(AK29="5","NORMA",IF(AK29="5,5 a 10",5,IF(AK29="10,5 a 20",6,"Error"))))))))</f>
        <v>4</v>
      </c>
      <c r="AM29" s="9" t="n">
        <v>-2</v>
      </c>
      <c r="AN29" s="10" t="str">
        <f aca="false">IF(AM29="","",IF(AND(AM29&gt;=-7.5,AM29&lt;=-5.5),"-7,5 a -5,5",IF(AND(AM29&gt;=-5,AM29&lt;=-3),"-5 a -3",IF(AND(AM29&gt;=-2.5,AM29&lt;=-0.5),"-2,5 a -0,5",IF(AM29=0,"0,00",IF(AND(AM29&gt;=0.5,AM29&lt;=2.5),"0,5 a 2,5",IF(AND(AM29&gt;=3,AM29&lt;=5),"3 a 5",IF(AND(AM29&gt;=5.5,AM29&lt;=7.5),"5,5 a 7,5",IF(AND(AM29&gt;=8,AM29&lt;=10),"8 a 10","Fuera de rango")))))))))</f>
        <v>-2,5 a -0,5</v>
      </c>
      <c r="AO29" s="11" t="n">
        <f aca="false">IF(AN29="","",IF(AN29="-7,5 a -5,5",1,IF(AN29="-5 a -3",2,IF(AN29="-2,5 a -0,5",3,IF(AN29="0,00","NORMA",IF(AN29="0,5 a 2,5",4,IF(AN29="3 a 5",5,IF(AN29="5,5 a 7,5",6,IF(AN29="8 a 10",7,"Error")))))))))</f>
        <v>3</v>
      </c>
      <c r="AP29" s="9" t="n">
        <v>-3</v>
      </c>
      <c r="AQ29" s="10" t="str">
        <f aca="false">IF(AP29="","",IF(AND(AP29&gt;=-20,AP29&lt;=-9.5),"-20 a -9,5",IF(AND(AP29&gt;=-9,AP29&lt;=-6.5),"-9 a -6,5",IF(AP29=-6,"-6",IF(AND(AP29&gt;=-5.5,AP29&lt;=-3),"-5,5 a -3",IF(AND(AP29&gt;=-2.5,AP29&lt;=0),"-2,5 a 0",IF(AND(AP29&gt;=0.5,AP29&lt;=3),"0,5 a 3",IF(AND(AP29&gt;=3.5,AP29&lt;=6),"3,5 a 6",IF(AND(AP29&gt;=6.5,AP29&lt;=9),"6,5 a 9",IF(AND(AP29&gt;=9.5,AP29&lt;=20),"9,5 a 20","Fuera de rango"))))))))))</f>
        <v>-5,5 a -3</v>
      </c>
      <c r="AR29" s="11" t="n">
        <f aca="false">IF(AQ29="","",IF(AQ29="-20 a -9,5",1,IF(AQ29="-9 a -6,5",2,IF(AQ29="-6","NORMA",IF(AQ29="-5,5 a -3",3,IF(AQ29="-2,5 a 0",4,IF(AQ29="0,5 a 3",5,IF(AQ29="3,5 a 6",6,IF(AQ29="6,5 a 9",7,IF(AQ29="9,5 a 20",8,""))))))))))</f>
        <v>3</v>
      </c>
      <c r="AS29" s="9" t="n">
        <v>1</v>
      </c>
      <c r="AT29" s="10" t="str">
        <f aca="false">IF(AS29="","",IF(AND(AS29&gt;=-16,AS29&lt;=-14),"-16 a -14",IF(AND(AS29&gt;=-13.5,AS29&lt;=-11.5),"-13,5 a -11,5",IF(AND(AS29&gt;=-11,AS29&lt;=-9),"-11 a -9",IF(AND(AS29&gt;=-8.5,AS29&lt;=-6.5),"-8,5 a -6,5",IF(AND(AS29&gt;=-6,AS29&lt;=-4),"-6 a -4",IF(AND(AS29&gt;=-3.5,AS29&lt;=-1.5),"-3,5 a -1,5",IF(AND(AS29&gt;=-1,AS29&lt;=1),"-1 a 1",IF(AND(AS29&gt;=1.5,AS29&lt;=3.5),"1,5 a 3,5",IF(AND(AS29&gt;=4,AS29&lt;=6),"4 a 6",IF(AND(AS29&gt;=6.5,AS29&lt;=8.5),"6,5 a 8,5",IF(AND(AS29&gt;=9,AS29&lt;=11),"9 a 11",IF(AND(AS29&gt;=11.5,AS29&lt;=13.5),"11,5 a 13,5",IF(AND(AS29&gt;=14,AS29&lt;=16),"14 a 16",IF(AND(AS29&gt;=16.5,AS29&lt;=18.5),"16,5 a 18,5",IF(AND(AS29&gt;=19,AS29&lt;=21),"19 a 21","Fuera de rango"))))))))))))))))</f>
        <v>-1 a 1</v>
      </c>
      <c r="AU29" s="11" t="n">
        <f aca="false" t="array" ref="AU29">IF(AT29="","",_xlfn.IFS(AT29="-16 a -14",1,AT29="-13,5 a -11,5",2,AT29="-11 a -9",3,AT29="-8,5 a -6,5",4,AT29="-6 a -4",5,AT29="-3,5 a -1,5",6,AT29="-1 a 1",7,AT29="1,5 a 3,5",8,AT29="4 a 6","NORMA",AT29="6,5 a 8,5",9,AT29="9 a 11",10,AT29="11,5 a 13,5",11,AT29="14 a 16",12,AT29="16,5 a 18,5",13,AT29="19 a 21",14,TRUE(),""))</f>
        <v>7</v>
      </c>
      <c r="AV29" s="9" t="n">
        <v>2.75</v>
      </c>
      <c r="AW29" s="10" t="str">
        <f aca="false">IF(AV29="","",IF(AND(AV29&gt;=-1,AV29&lt;=-0.5),"-1 a -0,5",IF(AND(AV29&gt;-0.5,AV29&lt;=0),"De -0,5 a 0",IF(AND(AV29&gt;=0.25,AV29&lt;=0.75),"0,25 a 0,75",IF(AND(AV29&gt;=1,AV29&lt;=1.5),"1 a 1,5",IF(AND(AV29&gt;=1.75,AV29&lt;=2.25),"1,75 a 2,25",IF(AND(AV29&gt;=2.5,AV29&lt;=3),"2,5 a 3",IF(AND(AV29&gt;=3.25,AV29&lt;=3.75),"3,25 a 3,75","Fuera de rango"))))))))</f>
        <v>2,5 a 3</v>
      </c>
      <c r="AX29" s="11" t="n">
        <f aca="false">IF(AW29="","",IF(OR(AW29="-1 a -0,5",AW29="-1 a -0.5"),1,IF(OR(AW29="De -0,5 a 0",AW29="-0,5 a 0",AW29="De -0.5 a 0"),2,IF(OR(AW29="0,25 a 0,75",AW29="0.25 a 0.75"),"NORMA",IF(OR(AW29="1 a 1,5",AW29="1 a 1.5"),3,IF(OR(AW29="1,75 a 2,25",AW29="1.75 a 2.25"),4,IF(OR(AW29="2,5 a 3",AW29="2.5 a 3"),5,IF(OR(AW29="3,25 a 3,75",AW29="3.25 a 3.75"),6,""))))))))</f>
        <v>5</v>
      </c>
      <c r="AY29" s="9" t="n">
        <v>-3</v>
      </c>
      <c r="AZ29" s="10" t="str">
        <f aca="false">IF(AY29="","",IF(AND(AY29&gt;=-20,AY29&lt;=-9.5),"-20 a -9,5",IF(AND(AY29&gt;=-9,AY29&lt;=-6.5),"-9 a -6,5",IF(AY29=-6,"-6",IF(AND(AY29&gt;=-5.5,AY29&lt;=-3),"-5,5 a -3",IF(AND(AY29&gt;=-2.5,AY29&lt;=0),"-2,5 a 0",IF(AND(AY29&gt;=0.5,AY29&lt;=3),"0,5 a 3",IF(AND(AY29&gt;=3.5,AY29&lt;=6),"3,5 a 6","Fuera de rango"))))))))</f>
        <v>-5,5 a -3</v>
      </c>
      <c r="BA29" s="11" t="n">
        <f aca="false">IF(AZ29="","",IF(AZ29="-20 a -9,5",1,IF(AZ29="-9 a -6,5",2,IF(AZ29="-6","NORMA",IF(AZ29="-5,5 a -3",3,IF(AZ29="-2,5 a 0",4,IF(AZ29="0,5 a 3",5,IF(AZ29="3,5 a 6",6,""))))))))</f>
        <v>3</v>
      </c>
      <c r="BB29" s="9" t="n">
        <v>0</v>
      </c>
      <c r="BC29" s="10" t="str">
        <f aca="false" t="array" ref="BC29">IF(BB29="","",_xlfn.IFS(AND(BB29&gt;=0,BB29&lt;=2),"0 a 2",AND(BB29&gt;=2.5,BB29&lt;=4.5),"2,5 a 4,5",AND(BB29&gt;=5,BB29&lt;=7),"5 a 7",AND(BB29&gt;=7.5,BB29&lt;=9.5),"7,5 a 9,5",AND(BB29&gt;=10,BB29&lt;=12),"10 a 12",AND(BB29&gt;=12.5,BB29&lt;=14.5),"12,5 a 14,5",BB29=15,"15",AND(BB29&gt;=15.5,BB29&lt;=17.5),"15,5 a 17,5",AND(BB29&gt;=18,BB29&lt;=20),"18 a 20",AND(BB29&gt;=20.5,BB29&lt;=22.5),"20,5 a 22,5",AND(BB29&gt;=23,BB29&lt;=25),"23 a 25",TRUE(),"Fuera de rango"))</f>
        <v>0 a 2</v>
      </c>
      <c r="BD29" s="11" t="n">
        <f aca="false" t="array" ref="BD29">IF(BC29="","",_xlfn.IFS(BC29="0 a 2",1,BC29="2,5 a 4,5",2,BC29="5 a 7",3,BC29="7,5 a 9,5",4,BC29="10 a 12",5,BC29="12,5 a 14,5",6,BC29="15","NORMA",BC29="15,5 a 17,5",7,BC29="18 a 20",8,BC29="20,5 a 22,5",9,BC29="23 a 25",10,TRUE(),"Fuera de rango"))</f>
        <v>1</v>
      </c>
      <c r="BE29" s="9" t="n">
        <v>6</v>
      </c>
      <c r="BF29" s="10" t="str">
        <f aca="false">IF(BE29="","",IF(AND(BE29&gt;=-20,BE29&lt;=-10),"-20 a -10",IF(AND(BE29&gt;=-9.5,BE29&lt;=0.5),"-9,5 a 0,5",IF(AND(BE29&gt;=1,BE29&lt;=11),"1 a 11",IF(AND(BE29&gt;=11.5,BE29&lt;=20.5),"11,5 a 20,5",IF(BE29=21,"21",IF(AND(BE29&gt;=21.5,BE29&lt;=31.5),"21,5 a 31,5",IF(AND(BE29&gt;=32,BE29&lt;=42),"32 a 42","Fuera de rango"))))))))</f>
        <v>1 a 11</v>
      </c>
      <c r="BG29" s="11" t="n">
        <f aca="false">IF(BF29="","",IF(BF29="-20 a -10",1,IF(BF29="-9,5 a 0,5",2,IF(BF29="1 a 11",3,IF(BF29="11,5 a 20,5",4,IF(BF29="21","NORMA",IF(BF29="21,5 a 31,5",5,IF(BF29="32 a 42",6,""))))))))</f>
        <v>3</v>
      </c>
      <c r="BH29" s="9" t="n">
        <v>-2</v>
      </c>
      <c r="BI29" s="10" t="str">
        <f aca="false">IF(BH29="","",IF(AND(BH29&gt;=-20,BH29&lt;=-15),"-20 a -15",IF(AND(BH29&gt;=-14.5,BH29&lt;=-9.5),"-14,5 a -9,5",IF(AND(BH29&gt;=-9,BH29&lt;=-4),"-9 a -4",IF(AND(BH29&gt;=-3.5,BH29&lt;=2.5),"-3,5 a 2,5",IF(AND(BH29&gt;=3,BH29&lt;=8),"3 a 8",IF(AND(BH29&gt;=8.5,BH29&lt;=14.5),"8,5 a 14,5",IF(BH29=15,"15",IF(AND(BH29&gt;=15.5,BH29&lt;=20.5),"15,5 a 20,5",IF(AND(BH29&gt;=21,BH29&lt;=26),"21 a 26","Fuera de rango"))))))))))</f>
        <v>-3,5 a 2,5</v>
      </c>
      <c r="BJ29" s="11" t="n">
        <f aca="false">IF(BI29="","",IF(BI29="-20 a -15",1,IF(BI29="-14,5 a -9,5",2,IF(BI29="-9 a -4",3,IF(BI29="-3,5 a 2,5",4,IF(BI29="3 a 8",5,IF(BI29="8,5 a 14,5",6,IF(BI29="15","NORMA",IF(BI29="15,5 a 20,5",7,IF(BI29="21 a 26",8,IF(BI29="26,5 a 31,5",9,"")))))))))))</f>
        <v>4</v>
      </c>
      <c r="BK29" s="9" t="n">
        <v>0</v>
      </c>
      <c r="BL29" s="10" t="str">
        <f aca="false">IF(BK29="","",IF(AND(BK29&gt;=0,BK29&lt;=2),"0 - 2",IF(AND(BK29&gt;=2.5,BK29&lt;=4.5),"2,5 - 4,5",IF(AND(BK29&gt;=5,BK29&lt;=7),"5 - 7",IF(AND(BK29&gt;=7.5,BK29&lt;=9.5),"7,5 - 9,5",IF(AND(BK29&gt;=10,BK29&lt;=12),"10 - 12",IF(AND(BK29&gt;=12.5,BK29&lt;=13.5),"12,5 - 13,5",IF(BK29=14,"14",IF(AND(BK29&gt;=14.5,BK29&lt;=16.5),"14,5 - 16,5",IF(AND(BK29&gt;=17,BK29&lt;=19),"17 - 19",IF(AND(BK29&gt;=19.5,BK29&lt;=21.5),"19,5 - 21,5",IF(AND(BK29&gt;=22,BK29&lt;=24),"22 - 24",IF(AND(BK29&gt;=24.5,BK29&lt;=26.5),"24,5 - 26,5",IF(AND(BK29&gt;=27,BK29&lt;=29),"27 - 29",IF(AND(BK29&gt;=29.5,BK29&lt;=30),"29,5 - 30","Fuera de rango")))))))))))))))</f>
        <v>0 - 2</v>
      </c>
      <c r="BM29" s="11" t="n">
        <f aca="false">IF(BL29="","",IF(BL29="0 - 2",1,IF(BL29="2,5 - 4,5",2,IF(BL29="5 - 7",3,IF(BL29="7,5 - 9,5",4,IF(BL29="10 - 12",5,IF(BL29="12,5 - 13,5",6,IF(BL29="14","NORMA",IF(BL29="14,5 - 16,5",7,IF(BL29="17 - 19",8,IF(BL29="19,5 - 21,5",9,IF(BL29="22 - 24",10,IF(BL29="24,5 - 26,5",11,IF(BL29="27 - 29",12,IF(BL29="29,5 - 30",13,"")))))))))))))))</f>
        <v>1</v>
      </c>
      <c r="BN29" s="9" t="n">
        <v>8</v>
      </c>
      <c r="BO29" s="10" t="str">
        <f aca="false">IF(BN29="","",IF(AND(BN29&gt;=-20,BN29&lt;=-10),"-20 a -10",IF(AND(BN29&gt;=-9.5,BN29&lt;=0.5),"-9,5 a 0,5",IF(AND(BN29&gt;=1,BN29&lt;=11),"1 a 11",IF(AND(BN29&gt;=11.5,BN29&lt;=21.5),"11,5 a 21,5",IF(BN29=22,"22",IF(AND(BN29&gt;=22.5,BN29&lt;=32.5),"22,5 a 32,5",IF(AND(BN29&gt;=33,BN29&lt;=43),"33 a 43","Fuera de rango"))))))))</f>
        <v>1 a 11</v>
      </c>
      <c r="BP29" s="11" t="n">
        <f aca="false">IF(BO29="","",IF(BO29="-20 a -10",1,IF(BO29="-9,5 a 0,5",2,IF(BO29="1 a 11",3,IF(BO29="11,5 a 21,5",4,IF(BO29="22","NORMA",IF(BO29="22,5 a 32,5",5,IF(BO29="33 a 43",6,""))))))))</f>
        <v>3</v>
      </c>
      <c r="BQ29" s="9" t="n">
        <v>0</v>
      </c>
      <c r="BR29" s="10" t="str">
        <f aca="false">IF(BQ29="","",IF(AND(BQ29&gt;=-20,BQ29&lt;=-15),"-20 a -15",IF(AND(BQ29&gt;=-14.5,BQ29&lt;=-9.5),"-14,5 a -9,5",IF(AND(BQ29&gt;=-9,BQ29&lt;=-4),"-9 a -4",IF(AND(BQ29&gt;=-3.5,BQ29&lt;=2.5),"-3,5 a 2,5",IF(AND(BQ29&gt;=3,BQ29&lt;=8),"3 a 8",IF(AND(BQ29&gt;=8.5,BQ29&lt;=13.5),"8,5 a 13,5",IF(AND(BQ29&gt;=14,BQ29&lt;=17.5),"14 a 17,5",IF(BQ29=18,"18",IF(AND(BQ29&gt;=18.5,BQ29&lt;=23.5),"18,5 a 23,5",IF(AND(BQ29&gt;=24,BQ29&lt;=29),"24 a 29",IF(AND(BQ29&gt;=29.5,BQ29&lt;=34.5),"29,5 a 34,5",IF(AND(BQ29&gt;=35,BQ29&lt;=40),"35 a 40","Fuera de rango")))))))))))))</f>
        <v>-3,5 a 2,5</v>
      </c>
      <c r="BS29" s="11" t="n">
        <f aca="false">IF(BR29="","",IF(BR29="-20 a -15",1,IF(BR29="-14,5 a -9,5",2,IF(BR29="-9 a -4",3,IF(BR29="-3,5 a 2,5",4,IF(BR29="3 a 8",5,IF(BR29="8,5 a 13,5",6,IF(BR29="14 a 17,5",7,IF(BR29="18","NORMA",IF(BR29="18,5 a 23,5",8,IF(BR29="24 a 29",9,IF(BR29="29,5 a 34,5",10,IF(BR29="35 a 40",11,"")))))))))))))</f>
        <v>4</v>
      </c>
      <c r="BT29" s="9" t="n">
        <v>2</v>
      </c>
      <c r="BU29" s="10" t="str">
        <f aca="false">IF(BT29="","",IF(AND(BT29&gt;=-20,BT29&lt;=-18),"-20 a -18",IF(AND(BT29&gt;=-17.5,BT29&lt;=-15.5),"-17,5 a -15,5",IF(AND(BT29&gt;=-15,BT29&lt;=-13),"-15 a -13",IF(AND(BT29&gt;=-12.5,BT29&lt;=-10.5),"-12,5 a -10,5",IF(AND(BT29&gt;=-10,BT29&lt;=-8),"-10 a -8",IF(AND(BT29&gt;=-7.5,BT29&lt;=-5.5),"-7,5 a -5,5",IF(AND(BT29&gt;=-5,BT29&lt;=-3),"-5 a -3",IF(AND(BT29&gt;=-2.5,BT29&lt;=-0.5),"-2,5 a -0,5",IF(BT29=0,"0",IF(AND(BT29&gt;=0.5,BT29&lt;=2.5),"0,5 a 2,5",IF(AND(BT29&gt;=3,BT29&lt;=5),"3 a 5",IF(AND(BT29&gt;=5.5,BT29&lt;=7.5),"5,5 a 7,5",IF(AND(BT29&gt;=8,BT29&lt;=10),"8 a 10",IF(AND(BT29&gt;=10.5,BT29&lt;=12.5),"10,5 a 12,5",IF(AND(BT29&gt;=13,BT29&lt;=15),"13 a 15",IF(AND(BT29&gt;=15.5,BT29&lt;=17.5),"15,5 a 17,5",IF(AND(BT29&gt;=18,BT29&lt;=20),"18 a 20","Fuera de rango"))))))))))))))))))</f>
        <v>0,5 a 2,5</v>
      </c>
      <c r="BV29" s="11" t="n">
        <f aca="false">IF(BT29="","",IF(BT29=0,"NORMA",IF(AND(BT29&gt;=-20,BT29&lt;=-18),2,IF(AND(BT29&gt;=-17.5,BT29&lt;=-15.5),2,IF(AND(BT29&gt;=-15,BT29&lt;=-13),3,IF(AND(BT29&gt;=-12.5,BT29&lt;=-10.5),4,IF(AND(BT29&gt;=-10,BT29&lt;=-8),5,IF(AND(BT29&gt;=-7.5,BT29&lt;=-5.5),6,IF(AND(BT29&gt;=-5,BT29&lt;=-3),7,IF(AND(BT29&gt;=-2.5,BT29&lt;=-0.5),8,IF(AND(BT29&gt;=0.5,BT29&lt;=2.5),9,IF(AND(BT29&gt;=3,BT29&lt;=5),10,IF(AND(BT29&gt;=5.5,BT29&lt;=7.5),11,IF(AND(BT29&gt;=8,BT29&lt;=10),12,IF(AND(BT29&gt;=10.5,BT29&lt;=12.5),13,IF(AND(BT29&gt;=13,BT29&lt;=15),14,IF(AND(BT29&gt;=15.5,BT29&lt;=17.5),15,IF(AND(BT29&gt;=18,BT29&lt;=20),16,"Fuera de rango"))))))))))))))))))</f>
        <v>9</v>
      </c>
      <c r="BW29" s="9" t="n">
        <v>-3</v>
      </c>
      <c r="BX29" s="10" t="n">
        <f aca="false">18.5- (0.3*H29)</f>
        <v>1.4</v>
      </c>
      <c r="BY29" s="10" t="n">
        <f aca="false">(BW29)-(BX29)</f>
        <v>-4.4</v>
      </c>
      <c r="BZ29" s="10" t="str">
        <f aca="false">IF(BY29="","",IF(BY29&lt;-27.5,"De -30 a -28",IF(BY29&lt;-25,"De -27,5 a -25,5",IF(BY29&lt;-22.5,"De -25 a -23",IF(BY29&lt;-20,"De -22,5 a -20,5",IF(BY29&lt;-17.5,"De -20 a -18",IF(BY29&lt;-15,"De -17,5 a -15,5",IF(BY29&lt;-12.5,"De -15 a -13",IF(BY29&lt;-10,"De -12,5 a -10,5",IF(BY29&lt;-7.5,"De -10 a -8",IF(BY29&lt;-5,"De -7,5 a -5,5",IF(BY29&lt;-2.5,"De -5 a -3",IF(BY29&lt;0,"De -2,5 a -0,5",IF(BY29&lt;2.5,"De 0 a 2",IF(BY29&lt;5,"De 2,5 a 4,5",IF(BY29&lt;7.5,"De 5 a 7",IF(BY29&lt;10,"De 7,5 a 9,5",IF(BY29&lt;12.5,"De 10 a 12",IF(BY29&lt;15,"De 12,5 a 14,5",IF(BY29&lt;17.5,"De 15 a 17",IF(BY29&lt;20,"De 17,5 a 19,5",IF(BY29&lt;22.5,"De 20 a 22",IF(BY29&lt;25,"De 22,5 a 24,5",IF(BY29&lt;27.5,"De 25 a 27","De 27,5 a 30"))))))))))))))))))))))))</f>
        <v>De -5 a -3</v>
      </c>
      <c r="CA29" s="12" t="n">
        <f aca="false">IF(BY29="","",IF(BY29&lt;=-28,1,IF(BY29&lt;=-25.5,2,IF(BY29&lt;=-23,3,IF(BY29&lt;=-20.5,4,IF(BY29&lt;=-18,5,IF(BY29&lt;=-15.5,6,IF(BY29&lt;=-13,7,IF(BY29&lt;=-10.5,8,IF(BY29&lt;=-8,9,IF(BY29&lt;=-5.5,10,IF(BY29&lt;=-3,11,IF(BY29&lt;=-0.5,12,IF(BY29&lt;=2,13,IF(BY29&lt;=4.5,14,IF(BY29&lt;=7,15,IF(BY29&lt;=9.5,16,IF(BY29&lt;=12,17,IF(BY29&lt;=14.5,18,IF(BY29&lt;=17,19,IF(BY29&lt;=19.5,20,IF(BY29&lt;=22,21,IF(BY29&lt;=24.5,22,IF(BY29&lt;=27,23,IF(BY29&lt;=30,24,"Fuera de rango")))))))))))))))))))))))))</f>
        <v>11</v>
      </c>
      <c r="CB29" s="9" t="n">
        <v>-3</v>
      </c>
      <c r="CC29" s="10" t="n">
        <f aca="false">18.5- (0.3*H29)</f>
        <v>1.4</v>
      </c>
      <c r="CD29" s="10" t="n">
        <f aca="false">(CB29)-(CC29)</f>
        <v>-4.4</v>
      </c>
      <c r="CE29" s="10" t="str">
        <f aca="false">IF(CD29="","",IF(CD29&lt;-27.5,"De -30 a -28",IF(CD29&lt;-25,"De -27,5 a -25,5",IF(CD29&lt;-22.5,"De -25 a -23",IF(CD29&lt;-20,"De -22,5 a -20,5",IF(CD29&lt;-17.5,"De -20 a -18",IF(CD29&lt;-15,"De -17,5 a -15,5",IF(CD29&lt;-12.5,"De -15 a -13",IF(CD29&lt;-10,"De -12,5 a -10,5",IF(CD29&lt;-7.5,"De -10 a -8",IF(CD29&lt;-5,"De -7,5 a -5,5",IF(CD29&lt;-2.5,"De -5 a -3",IF(CD29&lt;0,"De -2,5 a -0,5",IF(CD29&lt;=2,"De 0 a 2",IF(CD29&lt;=4.5,"De 2,5 a 4,5",IF(CD29&lt;=7,"De 5 a 7",IF(CD29&lt;=9.5,"De 7,5 a 9,5",IF(CD29&lt;=12,"De 10 a 12",IF(CD29&lt;=14.5,"De 12,5 a 14,5",IF(CD29&lt;=17,"De 15 a 17",IF(CD29&lt;=19.5,"De 17,5 a 19,5",IF(CD29&lt;=22,"De 20 a 22",IF(CD29&lt;=24.5,"De 22,5 a 24,5",IF(CD29&lt;=27,"De 25 a 27","De 27,5 a 30"))))))))))))))))))))))))</f>
        <v>De -5 a -3</v>
      </c>
      <c r="CF29" s="12" t="n">
        <f aca="false">IF(CD29="","",IF(CD29&lt;-27.5,1,IF(CD29&lt;-25,2,IF(CD29&lt;-22.5,3,IF(CD29&lt;-20,4,IF(CD29&lt;-17.5,5,IF(CD29&lt;-15,6,IF(CD29&lt;-12.5,7,IF(CD29&lt;-10,8,IF(CD29&lt;-7.5,9,IF(CD29&lt;-5,10,IF(CD29&lt;-2.5,11,IF(CD29&lt;0,12,IF(CD29&lt;2.5,13,IF(CD29&lt;5,14,IF(CD29&lt;7.5,15,IF(CD29&lt;10,16,IF(CD29&lt;12.5,17,IF(CD29&lt;15,18,IF(CD29&lt;17.5,19,IF(CD29&lt;20,20,IF(CD29&lt;22.5,21,IF(CD29&lt;25,22,IF(CD29&lt;27.5,23,24))))))))))))))))))))))))</f>
        <v>11</v>
      </c>
      <c r="CG29" s="9" t="n">
        <v>-1</v>
      </c>
      <c r="CH29" s="10" t="str">
        <f aca="false">IF(CG29="","",IF(AND(CG29&gt;=-10,CG29&lt;=-9.5),"-10 a -9,5",IF(AND(CG29&gt;-9.5,CG29&lt;=-8.5),"-9 a -8,5",IF(AND(CG29&gt;-8.5,CG29&lt;=-7.5),"-8 a -7,5",IF(AND(CG29&gt;-7.5,CG29&lt;=-6.5),"-7 a -6,5",IF(AND(CG29&gt;-6.5,CG29&lt;=-5.5),"-6 a -5,5",IF(AND(CG29&gt;-5.5,CG29&lt;=-4.5),"-5 a -4,5",IF(AND(CG29&gt;-4.5,CG29&lt;=-3.5),"-4 a -3,5",IF(AND(CG29&gt;-3.5,CG29&lt;=-2.5),"-3 a -2,5",IF(CG29=-2.25,"-2,25",IF(AND(CG29&gt;-2.5,CG29&lt;=-1.5),"-2 a -1,5",IF(AND(CG29&gt;-1.5,CG29&lt;=-0.5),"-1 a -0,5",IF(AND(CG29&gt;-0.5,CG29&lt;=0.5),"0 a 0,5",IF(AND(CG29&gt;0.5,CG29&lt;=1.5),"1 a 1,5",IF(AND(CG29&gt;1.5,CG29&lt;=2.5),"2 a 2,5",IF(AND(CG29&gt;2.5,CG29&lt;=3.5),"3 a 3,5",IF(AND(CG29&gt;3.5,CG29&lt;=4.5),"4 a 4,5",IF(AND(CG29&gt;4.5,CG29&lt;=5.5),"5 a 5,5",IF(AND(CG29&gt;5.5,CG29&lt;=6.5),"6 a 6,5",IF(AND(CG29&gt;6.5,CG29&lt;=7.5),"7 a 7,5",IF(AND(CG29&gt;7.5,CG29&lt;=8.5),"8 a 8,5",IF(AND(CG29&gt;8.5,CG29&lt;=9.5),"9 a 9,5",IF(CG29&gt;=10,"10","Fuera de rango")))))))))))))))))))))))</f>
        <v>-1 a -0,5</v>
      </c>
      <c r="CI29" s="11" t="n">
        <f aca="false">IF(CG29="","",IF(CG29=-2.25,"NORMA",IF(CG29&lt;=-9.5,1,IF(CG29&lt;=-8.5,2,IF(CG29&lt;=-7.5,3,IF(CG29&lt;=-6.5,4,IF(CG29&lt;=-5.5,5,IF(CG29&lt;=-4.5,6,IF(CG29&lt;=-3.5,7,IF(CG29&lt;=-2.5,8,IF(CG29&lt;=-1.5,9,IF(CG29&lt;=-0.5,10,IF(CG29&lt;=0.5,11,IF(CG29&lt;=1.5,12,IF(CG29&lt;=2.5,13,IF(CG29&lt;=3.5,14,IF(CG29&lt;=4.5,15,IF(CG29&lt;=5.5,16,IF(CG29&lt;=6.5,17,IF(CG29&lt;=7.5,18,IF(CG29&lt;=8.5,19,IF(CG29&lt;=9.5,20,IF(CG29=10,21,"Fuera de rango")))))))))))))))))))))))</f>
        <v>10</v>
      </c>
      <c r="CJ29" s="9" t="n">
        <v>1</v>
      </c>
      <c r="CK29" s="10" t="str">
        <f aca="false">IF(CJ29="","",IF(AND(CJ29&gt;=-6,CJ29&lt;=-5.5),"-6 a -5,5",IF(AND(CJ29&gt;-5.5,CJ29&lt;=-4.5),"-5 a -4,5",IF(AND(CJ29&gt;-4.5,CJ29&lt;=-3.5),"-4 a -3,5",IF(AND(CJ29&gt;-3.5,CJ29&lt;=-2.5),"-3 a -2,5",IF(AND(CJ29&gt;-2.5,CJ29&lt;=-1.5),"-2 a -1,5",IF(AND(CJ29&gt;-1.5,CJ29&lt;=-0.5),"-1 a -0,5",IF(AND(CJ29&gt;-0.5,CJ29&lt;=0.5),"0 a 0,5",IF(AND(CJ29&gt;0.5,CJ29&lt;=1.5),"1 a 1,5",IF(AND(CJ29&gt;1.5,CJ29&lt;2.5),"2",IF(AND(CJ29&gt;=2.5,CJ29&lt;=3),"2,5 a 3",IF(AND(CJ29&gt;3,CJ29&lt;=4),"3,5 a 4",IF(AND(CJ29&gt;4,CJ29&lt;=5),"4,5 a 5",IF(AND(CJ29&gt;5,CJ29&lt;=6),"5,5 a 6",IF(AND(CJ29&gt;6,CJ29&lt;=7),"6,5 a 7",IF(AND(CJ29&gt;7,CJ29&lt;=8),"7,5 a 8",IF(AND(CJ29&gt;8,CJ29&lt;=9.5),"8,5 a 9,5",IF(CJ29=10,"10","Fuera de rango"))))))))))))))))))</f>
        <v>1 a 1,5</v>
      </c>
      <c r="CL29" s="11" t="n">
        <f aca="false">IF(CK29="","",IF(OR(CK29="-6 a -5,5",CK29="-6 - -5,5"),1,IF(OR(CK29="-5 a -4,5",CK29="-5 - -4,5"),2,IF(OR(CK29="-4 a -3,5",CK29="-4 - -3,5"),3,IF(OR(CK29="-3 a -2,5",CK29="-3 - -2,5"),4,IF(OR(CK29="-2 a -1,5",CK29="-2 - -1,5"),5,IF(OR(CK29="-1 a -0,5",CK29="-1 - -0,5"),6,IF(OR(CK29="0 a 0,5",CK29="0 - 0,5"),7,IF(OR(CK29="1 a 1,5",CK29="1 - 1,5"),8,IF(CK29="2","NORMA",IF(OR(CK29="2,5 a 3",CK29="2,5 - 3"),9,IF(OR(CK29="3,5 a 4",CK29="3,5 - 4"),10,IF(OR(CK29="4,5 a 5",CK29="4,5 - 5"),11,IF(OR(CK29="5,5 a 6",CK29="5,5 - 6"),12,IF(OR(CK29="6,5 a 7",CK29="6,5 - 7"),13,IF(OR(CK29="7,5 a 8",CK29="7,5 - 8"),14,IF(OR(CK29="8,5 a 9",CK29="8,5 - 9,5",CK29="9 a 9,5"),15,IF(CK29="10",15,IF(OR(CK29="0,5 a 1",CK29="0,5 - 1"),7,"Fuera de rango")))))))))))))))))))</f>
        <v>8</v>
      </c>
      <c r="CM29" s="10" t="n">
        <v>0</v>
      </c>
      <c r="CN29" s="10" t="str">
        <f aca="false">IF(CM29=0,"0", " ")</f>
        <v>0</v>
      </c>
      <c r="CO29" s="10" t="str">
        <f aca="false">IF(CM29&gt;0,"EME"," ")</f>
        <v> </v>
      </c>
      <c r="CP29" s="10" t="n">
        <v>0</v>
      </c>
      <c r="CQ29" s="10" t="str">
        <f aca="false">IF(CP29&gt;0,"0", " ")</f>
        <v> </v>
      </c>
      <c r="CR29" s="10" t="str">
        <f aca="false">IF(CP29&gt;0,"EME"," ")</f>
        <v> </v>
      </c>
      <c r="CS29" s="9" t="n">
        <v>1</v>
      </c>
      <c r="CT29" s="10" t="str">
        <f aca="false">IF(CS29&gt;0,"1", " ")</f>
        <v>1</v>
      </c>
      <c r="CU29" s="10" t="str">
        <f aca="false">IF(CS29&gt;0,"HIP"," ")</f>
        <v>HIP</v>
      </c>
      <c r="CV29" s="9" t="n">
        <v>0.75</v>
      </c>
      <c r="CW29" s="10" t="str">
        <f aca="false">IF(CV29&gt;0,"1", " ")</f>
        <v>1</v>
      </c>
      <c r="CX29" s="10" t="str">
        <f aca="false">IF(CV29&gt;0,"HIP"," ")</f>
        <v>HIP</v>
      </c>
      <c r="CY29" s="9" t="n">
        <v>0</v>
      </c>
      <c r="CZ29" s="11" t="str">
        <f aca="false">IF(CY29&lt;0,"2"," ")</f>
        <v> </v>
      </c>
      <c r="DA29" s="11" t="str">
        <f aca="false">IF(CY29&lt;0,"MIO"," ")</f>
        <v> </v>
      </c>
      <c r="DB29" s="9" t="n">
        <v>0</v>
      </c>
      <c r="DC29" s="11" t="str">
        <f aca="false">IF(DB29&lt;0,"2"," ")</f>
        <v> </v>
      </c>
      <c r="DD29" s="11" t="str">
        <f aca="false">IF(DB29&lt;0,"MIO"," ")</f>
        <v> </v>
      </c>
      <c r="DE29" s="9" t="n">
        <v>0</v>
      </c>
      <c r="DF29" s="11" t="str">
        <f aca="false">IF(DE29&lt;0,"3"," ")</f>
        <v> </v>
      </c>
      <c r="DG29" s="11" t="str">
        <f aca="false">IF(DE29&lt;0,"AST"," ")</f>
        <v> </v>
      </c>
      <c r="DH29" s="9" t="n">
        <v>0</v>
      </c>
      <c r="DI29" s="11" t="str">
        <f aca="false">IF(DH29&lt;0,"3"," ")</f>
        <v> </v>
      </c>
      <c r="DJ29" s="11" t="str">
        <f aca="false">IF(DH29&lt;0,"AST"," ")</f>
        <v> </v>
      </c>
      <c r="DK29" s="9" t="n">
        <v>2</v>
      </c>
      <c r="DL29" s="10" t="str">
        <f aca="false">IF(DK29&gt;0,"4"," ")</f>
        <v>4</v>
      </c>
      <c r="DM29" s="10" t="str">
        <f aca="false">IF(DK29&gt;0,"PRE"," ")</f>
        <v>PRE</v>
      </c>
      <c r="DN29" s="9" t="n">
        <v>2</v>
      </c>
      <c r="DO29" s="10" t="str">
        <f aca="false">IF(DN29&gt;0,"4"," ")</f>
        <v>4</v>
      </c>
      <c r="DP29" s="10" t="str">
        <f aca="false">IF(DN29&gt;0,"PRE"," ")</f>
        <v>PRE</v>
      </c>
      <c r="DQ29" s="12" t="n">
        <v>2</v>
      </c>
      <c r="DR29" s="12" t="n">
        <v>2</v>
      </c>
      <c r="DS29" s="12" t="str">
        <f aca="false">CONCATENATE(CO29,CU29,DA29,DG29,DM29)</f>
        <v> HIP  PRE</v>
      </c>
      <c r="DT29" s="10" t="str">
        <f aca="false" t="array" ref="DT29">_xlfn.IFS(DS29="EME    ","0", DS29=" HIP   ","1", DS29="  MIO  ","2", DS29="   AST ","3", DS29="    PRE","4", DS29="EME   PRE","5", DS29=" HIP  PRE","6", DS29=" HIP AST ","7", DS29="  MIO PRE","8", DS29="  MIOAST ","9", DS29="   ASTPRE","10",DS29=" HIP ASTPRE","11", DS29="  MIOASTPRE","12", DS29="     ","0")</f>
        <v>6</v>
      </c>
      <c r="DU29" s="1" t="s">
        <v>154</v>
      </c>
      <c r="DV29" s="1" t="str">
        <f aca="false" t="array" ref="DV29">_xlfn.IFS(DU29="SI","2", DU29="NO","1")</f>
        <v>1</v>
      </c>
      <c r="DW29" s="10" t="n">
        <v>0</v>
      </c>
      <c r="DX29" s="11" t="str">
        <f aca="false">IF(DW29=0,"1","2")</f>
        <v>1</v>
      </c>
      <c r="DY29" s="11" t="str">
        <f aca="false" t="array" ref="DY29">_xlfn.IFS(DW29=0,"0", DW29=0.25, "1", DW29=0.5,"2", DW29=0.75,"3", DW29=1,"4",DW29=1.25,"5", DW29=1.5,"6", DW29=1.75,"7", DW29=2,"8", DW29=2.25,"9",DW29=2.5,"10", DW29=2.75,"11", DW29=3,"12", DW29=3.25,"13", DW29=3.5,"14", DW29=3.75,"15",DW29=4,"16")</f>
        <v>0</v>
      </c>
      <c r="DZ29" s="10" t="n">
        <v>0</v>
      </c>
      <c r="EA29" s="11" t="str">
        <f aca="false">IF(DZ29=0,"1","2")</f>
        <v>1</v>
      </c>
      <c r="EB29" s="11" t="str">
        <f aca="false" t="array" ref="EB29">_xlfn.IFS(DZ29=0,"0", DZ29=0.25, "1", DZ29=0.5,"2", DZ29=0.75,"3", DZ29=1,"4",DZ29=1.25,"5", DZ29=1.5,"6", DZ29=1.75,"7", DZ29=2,"8", DZ29=2.25,"9",DZ29=2.5,"10", DZ29=2.75,"11", DZ29=3,"12", DZ29=3.25,"13", DZ29=3.5,"14", DZ29=3.75,"15",DZ29=4,"16")</f>
        <v>0</v>
      </c>
      <c r="EC29" s="10" t="n">
        <v>0</v>
      </c>
      <c r="ED29" s="10" t="str">
        <f aca="false">IF(EC29=0,"1","2")</f>
        <v>1</v>
      </c>
      <c r="EE29" s="11" t="str">
        <f aca="false" t="array" ref="EE29">_xlfn.IFS(EC29=0,"0", EC29=-0.25, "1", EC29=-0.5,"2", EC29=-0.75,"3", EC29=-1,"4",EC29=-1.25,"5", EC29=-1.5,"6", EC29=-1.75,"7", EC29=-2,"8", EC29=-2.25,"9",EC29=-2.5,"10", EC29=-2.75,"11", EC29=-3,"12", EC29=-3.25,"13", EC29=-3.5,"14", EC29=-3.75,"15",EC29=-4,"16")</f>
        <v>0</v>
      </c>
      <c r="EF29" s="10" t="n">
        <v>0</v>
      </c>
      <c r="EG29" s="10" t="str">
        <f aca="false">IF(EF29=0,"1","2")</f>
        <v>1</v>
      </c>
      <c r="EH29" s="11" t="str">
        <f aca="false" t="array" ref="EH29">_xlfn.IFS(EF29=0,"0", EF29=-0.25, "1", EF29=-0.5,"2", EF29=-0.75,"3", EF29=-1,"4",EF29=-1.25,"5", EF29=-1.5,"6", EF29=-1.75,"7", EF29=-2,"8", EF29=-2.25,"9",EF29=-2.5,"10", EF29=-2.75,"11", EF29=-3,"12", EF29=-3.25,"13", EF29=-3.5,"14", EF29=-3.75,"15",EF29=-4,"16")</f>
        <v>0</v>
      </c>
      <c r="EI29" s="10" t="n">
        <v>0</v>
      </c>
      <c r="EJ29" s="11" t="str">
        <f aca="false">IF(EI29=0,"1","2")</f>
        <v>1</v>
      </c>
      <c r="EK29" s="11" t="str">
        <f aca="false" t="array" ref="EK29">_xlfn.IFS(EI29=0,"0", EI29=-0.25, "1", EI29=-0.5,"2", EI29=-0.75,"3", EI29=-1,"4",EI29=-1.25,"5", EI29=-1.5,"6", EI29=-1.75,"7", EI29=-2,"8", EI29=-2.25,"9", EI29=-2.25,"9",EI29=-2.5,"10", EI29=-2.75,"11", EI29=-3,"12", EI29=-3.25,"13", EI29=-3.5,"14", EI29=-3.75,"15",EI29=-4,"16", EI29=0.25, "17", EI29=0.5, "18")</f>
        <v>0</v>
      </c>
      <c r="EL29" s="10" t="n">
        <v>0</v>
      </c>
      <c r="EM29" s="11" t="str">
        <f aca="false">IF(EL29=0,"1","2")</f>
        <v>1</v>
      </c>
      <c r="EN29" s="11" t="str">
        <f aca="false" t="array" ref="EN29">_xlfn.IFS(EL29=0.25,"17",EL29=0.5,"18", EL29=0,"0", EL29=-0.25, "1", EL29=-0.5,"2", EL29=-0.75,"3", EL29=-1,"4",EL29=-1.25,"5", EL29=-1.5,"6", EL29=-1.75,"7", EL29=-2,"8",EL29= -2.25,"9",EL29=-2.5,"10",EL29= -2.75,"11",EL29= -3,"12",EL29= -3.25,"13",EL29= -3.5,"14",EL29= -3.75,"15",EL29=-4,"16")</f>
        <v>0</v>
      </c>
      <c r="EO29" s="10" t="n">
        <v>0</v>
      </c>
      <c r="EP29" s="11" t="str">
        <f aca="false">IF(EO29=0,"1","2")</f>
        <v>1</v>
      </c>
      <c r="EQ29" s="11" t="str">
        <f aca="false" t="array" ref="EQ29">_xlfn.IFS(EO29=0,"0", EO29=0.25, "1", EO29=0.5,"2", EO29=0.75,"3", EO29=1,"4",EO29=1.25,"5", EO29=1.5,"6", EO29=1.75,"7", EO29=2,"8", EO29=2.25,"9", EO29=2.25,"9",EO29=2.5,"10", EO29=2.75,"11", EO29=3,"12", EO29=3.25,"13", EO29=3.5,"14", EO29=3.75,"15",EO29=4,"16", EO29=-0.25, "17", bq=-0.5, "18")</f>
        <v>0</v>
      </c>
      <c r="ER29" s="10" t="n">
        <v>0</v>
      </c>
      <c r="ES29" s="11" t="str">
        <f aca="false">IF(ER29=0,"1","2")</f>
        <v>1</v>
      </c>
      <c r="ET29" s="11" t="str">
        <f aca="false" t="array" ref="ET29">_xlfn.IFS(ER29=0,"0", ER29=0.25, "1", ER29=0.5,"2", ER29=0.75,"3", ER29=1,"4",ER29=1.25,"5", ER29=1.5,"6", ER29=1.75,"7", ER29=2,"8", ER29=2.25,"9", ER29=2.25,"9",ER29=2.5,"10", ER29=2.75,"11", ER29=3,"12", ER29=3.25,"13", ER29=3.5,"14", ER29=3.75,"15",ER29=4,"16", ER29=-0.25, "17", bq=-0.5, "18")</f>
        <v>0</v>
      </c>
      <c r="EU29" s="34" t="n">
        <v>24</v>
      </c>
      <c r="EV29" s="14" t="str">
        <f aca="false">VLOOKUP(EU29,LEYENDA!$G$2:$H$8,2,TRUE())</f>
        <v>19-24</v>
      </c>
      <c r="EW29" s="14" t="str">
        <f aca="false" t="array" ref="EW29">_xlfn.IFS(EV29="0-5","1", EV29="6-12","2", EV29="13-18","3", EV29="19-24","4", EV29="25-36","5", EV29="37-48","6", EV29="49-60","7")</f>
        <v>4</v>
      </c>
    </row>
    <row r="30" customFormat="false" ht="13.5" hidden="false" customHeight="false" outlineLevel="0" collapsed="false">
      <c r="A30" s="1" t="n">
        <v>9</v>
      </c>
      <c r="B30" s="35" t="n">
        <v>2</v>
      </c>
      <c r="C30" s="33" t="n">
        <v>37277</v>
      </c>
      <c r="D30" s="6"/>
      <c r="E30" s="5" t="str">
        <f aca="false">VLOOKUP(A30,'286'!$A$3:$J$600,10,FALSE())</f>
        <v>BARAHONA LÓPEZ, ROSA Mª</v>
      </c>
      <c r="F30" s="4" t="str">
        <f aca="false">VLOOKUP(A30,'286'!$A$3:$I$1768,3,FALSE())</f>
        <v>BALORO</v>
      </c>
      <c r="G30" s="6" t="n">
        <f aca="false">VLOOKUP(A30,'286'!$A$3:$I$1768,4,FALSE())</f>
        <v>15694</v>
      </c>
      <c r="H30" s="7" t="n">
        <f aca="false">YEAR(C30)-YEAR(G30)</f>
        <v>60</v>
      </c>
      <c r="I30" s="1" t="str">
        <f aca="false">VLOOKUP(H30,LEYENDA!$C$2:$D$6,2,TRUE())</f>
        <v>41-60</v>
      </c>
      <c r="J30" s="5" t="str">
        <f aca="false">VLOOKUP(A30,'286'!$A$3:$I$1768,7,FALSE())</f>
        <v>M</v>
      </c>
      <c r="K30" s="8" t="str">
        <f aca="false">VLOOKUP(A30,'286'!$A$3:$I$1768,2,FALSE())</f>
        <v>OD</v>
      </c>
      <c r="L30" s="4" t="str">
        <f aca="false">VLOOKUP(A30,'286'!$A$3:$I$1768,8,FALSE())</f>
        <v>I</v>
      </c>
      <c r="M30" s="4" t="str">
        <f aca="false">VLOOKUP(A30,'286'!$A$3:$I$1768,9,FALSE())</f>
        <v>D</v>
      </c>
      <c r="N30" s="8" t="str">
        <f aca="false">IF(R30=O30, "MISMA","CONTRARIA")</f>
        <v>CONTRARIA</v>
      </c>
      <c r="O30" s="8" t="str">
        <f aca="false" t="array" ref="O30">_xlfn.IFS(L30="D","1", L30="I","2")</f>
        <v>2</v>
      </c>
      <c r="P30" s="8" t="str">
        <f aca="false" t="array" ref="P30">_xlfn.IFS(K30="OD","1", K30="OI","2")</f>
        <v>1</v>
      </c>
      <c r="Q30" s="1" t="str">
        <f aca="false" t="array" ref="Q30">_xlfn.IFS(J30="M","1", J30="H","2")</f>
        <v>1</v>
      </c>
      <c r="R30" s="8" t="str">
        <f aca="false" t="array" ref="R30">_xlfn.IFS(M30="D","1", M30="I","2")</f>
        <v>1</v>
      </c>
      <c r="S30" s="1" t="str">
        <f aca="false" t="array" ref="S30">_xlfn.IFS(N30="CONTRARIA", "1",N30= "MISMA","2")</f>
        <v>1</v>
      </c>
      <c r="T30" s="1" t="str">
        <f aca="false" t="array" ref="T30">_xlfn.IFS(I30="0-12","1", I30="13-24","2", I30="25-40","3", I30="41-60","4", I30="61-100","5")</f>
        <v>4</v>
      </c>
      <c r="U30" s="9" t="n">
        <v>-1</v>
      </c>
      <c r="V30" s="11" t="str">
        <f aca="false">IF(U30="","",IF(AND(U30&gt;=-9,U30&lt;=-6.5),"-9 a -6,5",IF(AND(U30&gt;=-6,U30&lt;=-3.5),"-6 a -3,5",IF(AND(U30&gt;=-3,U30&lt;=-1),"-3 a -1",IF(U30=-0.5,"-0,5",IF(AND(U30&gt;=0,U30&lt;=2.5),"0 a 2,5",IF(AND(U30&gt;=3,U30&lt;=5.5),"3 a 5,5",IF(AND(U30&gt;=6,U30&lt;=8.5),"6 a 8,5",IF(AND(U30&gt;=9,U30&lt;=20),"9 a 20","Fuera de rango")))))))))</f>
        <v>-3 a -1</v>
      </c>
      <c r="W30" s="11" t="n">
        <f aca="false">IF(V30="","",IF(V30="-9 a -6,5",2,IF(V30="-6 a -3,5",3,IF(V30="-3 a -1",4,IF(V30="-0,5","NORMA",IF(V30="0 a 2,5",5,IF(V30="3 a 5,5",6,IF(V30="6 a 8,5",7,IF(V30="9 a 20",8,"Fuera de rango")))))))))</f>
        <v>4</v>
      </c>
      <c r="X30" s="9" t="n">
        <v>0</v>
      </c>
      <c r="Y30" s="10" t="str">
        <f aca="false">IF(X30="","",IF(AND(X30&gt;=0,X30&lt;=4),"0 a 4",IF(AND(X30&gt;=4.5,X30&lt;=8.5),"4,5 a 8,5",IF(X30=9,"9",IF(AND(X30&gt;=9.5,X30&lt;=13),"9,5 a 13",IF(AND(X30&gt;=13.5,X30&lt;=20),"13,5 a 20",IF(AND(X30&gt;=20.5,X30&lt;=35),"20,5 a 35","Fuera de rango")))))))</f>
        <v>0 a 4</v>
      </c>
      <c r="Z30" s="11" t="n">
        <f aca="false">IF(Y30="","",IF(Y30="0 a 4",1,IF(Y30="4,5 a 8,5",2,IF(Y30="9","NORMA",IF(Y30="9,5 a 13",3,IF(Y30="13,5 a 20",4,IF(Y30="20,5 a 35",5,"Fuera de rango")))))))</f>
        <v>1</v>
      </c>
      <c r="AA30" s="9" t="n">
        <v>12</v>
      </c>
      <c r="AB30" s="10" t="str">
        <f aca="false">IF(AA30="","",IF(AND(AA30&gt;=0,AA30&lt;=9),"0 a 9",IF(AND(AA30&gt;=9.5,AA30&lt;=18.5),"9,5 a 18,5",IF(AA30=19,"19",IF(AND(AA30&gt;=19.5,AA30&lt;=28),"19,5 a 28",IF(AND(AA30&gt;=28.5,AA30&lt;=40),"28,5 a 40","Fuera de rango"))))))</f>
        <v>9,5 a 18,5</v>
      </c>
      <c r="AC30" s="11" t="n">
        <f aca="false" t="array" ref="AC30">_xlfn.IFS(AB30="","",AB30="0 a 9",1,AB30="9,5 a 18,5",2,AB30="19","NORMA",AB30="19,5 a 28",3,AB30="28,5 a 40",4,TRUE(),"Fuera de rango")</f>
        <v>2</v>
      </c>
      <c r="AD30" s="9" t="n">
        <v>2</v>
      </c>
      <c r="AE30" s="10" t="str">
        <f aca="false">IF(AD30="","",IF(AND(AD30&gt;=-10,AD30&lt;=0),"De -10 a 0",IF(AND(AD30&gt;=0.5,AD30&lt;=9.5),"0,5 a 9,5",IF(AD30=10,"10",IF(AND(AD30&gt;=10.5,AD30&lt;=20),"10,5 a 20",IF(AND(AD30&gt;=20.5,AD30&lt;=40),"20,5 a 40","Fuera de rango"))))))</f>
        <v>0,5 a 9,5</v>
      </c>
      <c r="AF30" s="12" t="n">
        <f aca="false">IF(AD30="","",IF(AND(AD30&gt;=-10,AD30&lt;=0),1,IF(AND(AD30&gt;=0.5,AD30&lt;=9.5),2,IF(AD30=10,"NORMA",IF(AND(AD30&gt;=10.5,AD30&lt;=20),3,IF(AND(AD30&gt;=20.5,AD30&lt;=40),4,""))))))</f>
        <v>2</v>
      </c>
      <c r="AG30" s="9" t="n">
        <v>7</v>
      </c>
      <c r="AH30" s="10" t="str">
        <f aca="false">IF(AG30="","",IF(AND(AG30&gt;=0,AG30&lt;=4),"0 a 4",IF(AND(AG30&gt;=4.5,AG30&lt;=8.5),"4,5 a 8,5",IF(AG30=9,"9",IF(AND(AG30&gt;=9.5,AG30&lt;=13),"9,5 a 13",IF(AND(AG30&gt;=13.5,AG30&lt;=25),"13,5 a 25","Fuera de rango"))))))</f>
        <v>4,5 a 8,5</v>
      </c>
      <c r="AI30" s="11" t="n">
        <f aca="false">IF(AH30="","",IF(AH30="0 a 4",1,IF(AH30="4,5 a 8,5",2,IF(AH30="9","NORMA",IF(AH30="9,5 a 13",3,IF(AH30="13,5 a 25",4,""))))))</f>
        <v>2</v>
      </c>
      <c r="AJ30" s="9" t="n">
        <v>4</v>
      </c>
      <c r="AK30" s="10" t="str">
        <f aca="false">IF(AJ30="","",IF(AND(AJ30&gt;=-15,AJ30&lt;=-10.5),"-15 a -10,5",IF(AND(AJ30&gt;=-10,AJ30&lt;=-4),"-10 a -4",IF(AND(AJ30&gt;=-4.5,AJ30&lt;=0),"-4,5 a 0",IF(AND(AJ30&gt;=0.5,AJ30&lt;=4.5),"0,5 a 4,5",IF(AJ30=5,"5",IF(AND(AJ30&gt;=5.5,AJ30&lt;=10),"5,5 a 10",IF(AND(AJ30&gt;=10.5,AJ30&lt;=20),"10,5 a 20","Fuera de rango"))))))))</f>
        <v>0,5 a 4,5</v>
      </c>
      <c r="AL30" s="11" t="n">
        <f aca="false">IF(AK30="","",IF(AK30="-15 a -10,5",1,IF(AK30="-10 a -4",2,IF(AK30="-4,5 a 0",3,IF(AK30="0,5 a 4,5",4,IF(AK30="5","NORMA",IF(AK30="5,5 a 10",5,IF(AK30="10,5 a 20",6,"Error"))))))))</f>
        <v>4</v>
      </c>
      <c r="AM30" s="9" t="n">
        <v>-1</v>
      </c>
      <c r="AN30" s="10" t="str">
        <f aca="false">IF(AM30="","",IF(AND(AM30&gt;=-7.5,AM30&lt;=-5.5),"-7,5 a -5,5",IF(AND(AM30&gt;=-5,AM30&lt;=-3),"-5 a -3",IF(AND(AM30&gt;=-2.5,AM30&lt;=-0.5),"-2,5 a -0,5",IF(AM30=0,"0,00",IF(AND(AM30&gt;=0.5,AM30&lt;=2.5),"0,5 a 2,5",IF(AND(AM30&gt;=3,AM30&lt;=5),"3 a 5",IF(AND(AM30&gt;=5.5,AM30&lt;=7.5),"5,5 a 7,5",IF(AND(AM30&gt;=8,AM30&lt;=10),"8 a 10","Fuera de rango")))))))))</f>
        <v>-2,5 a -0,5</v>
      </c>
      <c r="AO30" s="11" t="n">
        <f aca="false">IF(AN30="","",IF(AN30="-7,5 a -5,5",1,IF(AN30="-5 a -3",2,IF(AN30="-2,5 a -0,5",3,IF(AN30="0,00","NORMA",IF(AN30="0,5 a 2,5",4,IF(AN30="3 a 5",5,IF(AN30="5,5 a 7,5",6,IF(AN30="8 a 10",7,"Error")))))))))</f>
        <v>3</v>
      </c>
      <c r="AP30" s="9" t="n">
        <v>-11</v>
      </c>
      <c r="AQ30" s="10" t="str">
        <f aca="false">IF(AP30="","",IF(AND(AP30&gt;=-20,AP30&lt;=-9.5),"-20 a -9,5",IF(AND(AP30&gt;=-9,AP30&lt;=-6.5),"-9 a -6,5",IF(AP30=-6,"-6",IF(AND(AP30&gt;=-5.5,AP30&lt;=-3),"-5,5 a -3",IF(AND(AP30&gt;=-2.5,AP30&lt;=0),"-2,5 a 0",IF(AND(AP30&gt;=0.5,AP30&lt;=3),"0,5 a 3",IF(AND(AP30&gt;=3.5,AP30&lt;=6),"3,5 a 6",IF(AND(AP30&gt;=6.5,AP30&lt;=9),"6,5 a 9",IF(AND(AP30&gt;=9.5,AP30&lt;=20),"9,5 a 20","Fuera de rango"))))))))))</f>
        <v>-20 a -9,5</v>
      </c>
      <c r="AR30" s="11" t="n">
        <f aca="false">IF(AQ30="","",IF(AQ30="-20 a -9,5",1,IF(AQ30="-9 a -6,5",2,IF(AQ30="-6","NORMA",IF(AQ30="-5,5 a -3",3,IF(AQ30="-2,5 a 0",4,IF(AQ30="0,5 a 3",5,IF(AQ30="3,5 a 6",6,IF(AQ30="6,5 a 9",7,IF(AQ30="9,5 a 20",8,""))))))))))</f>
        <v>1</v>
      </c>
      <c r="AS30" s="9" t="n">
        <v>2</v>
      </c>
      <c r="AT30" s="10" t="str">
        <f aca="false">IF(AS30="","",IF(AND(AS30&gt;=-16,AS30&lt;=-14),"-16 a -14",IF(AND(AS30&gt;=-13.5,AS30&lt;=-11.5),"-13,5 a -11,5",IF(AND(AS30&gt;=-11,AS30&lt;=-9),"-11 a -9",IF(AND(AS30&gt;=-8.5,AS30&lt;=-6.5),"-8,5 a -6,5",IF(AND(AS30&gt;=-6,AS30&lt;=-4),"-6 a -4",IF(AND(AS30&gt;=-3.5,AS30&lt;=-1.5),"-3,5 a -1,5",IF(AND(AS30&gt;=-1,AS30&lt;=1),"-1 a 1",IF(AND(AS30&gt;=1.5,AS30&lt;=3.5),"1,5 a 3,5",IF(AND(AS30&gt;=4,AS30&lt;=6),"4 a 6",IF(AND(AS30&gt;=6.5,AS30&lt;=8.5),"6,5 a 8,5",IF(AND(AS30&gt;=9,AS30&lt;=11),"9 a 11",IF(AND(AS30&gt;=11.5,AS30&lt;=13.5),"11,5 a 13,5",IF(AND(AS30&gt;=14,AS30&lt;=16),"14 a 16",IF(AND(AS30&gt;=16.5,AS30&lt;=18.5),"16,5 a 18,5",IF(AND(AS30&gt;=19,AS30&lt;=21),"19 a 21","Fuera de rango"))))))))))))))))</f>
        <v>1,5 a 3,5</v>
      </c>
      <c r="AU30" s="11" t="n">
        <f aca="false" t="array" ref="AU30">IF(AT30="","",_xlfn.IFS(AT30="-16 a -14",1,AT30="-13,5 a -11,5",2,AT30="-11 a -9",3,AT30="-8,5 a -6,5",4,AT30="-6 a -4",5,AT30="-3,5 a -1,5",6,AT30="-1 a 1",7,AT30="1,5 a 3,5",8,AT30="4 a 6","NORMA",AT30="6,5 a 8,5",9,AT30="9 a 11",10,AT30="11,5 a 13,5",11,AT30="14 a 16",12,AT30="16,5 a 18,5",13,AT30="19 a 21",14,TRUE(),""))</f>
        <v>8</v>
      </c>
      <c r="AV30" s="9" t="n">
        <v>2.75</v>
      </c>
      <c r="AW30" s="10" t="str">
        <f aca="false">IF(AV30="","",IF(AND(AV30&gt;=-1,AV30&lt;=-0.5),"-1 a -0,5",IF(AND(AV30&gt;-0.5,AV30&lt;=0),"De -0,5 a 0",IF(AND(AV30&gt;=0.25,AV30&lt;=0.75),"0,25 a 0,75",IF(AND(AV30&gt;=1,AV30&lt;=1.5),"1 a 1,5",IF(AND(AV30&gt;=1.75,AV30&lt;=2.25),"1,75 a 2,25",IF(AND(AV30&gt;=2.5,AV30&lt;=3),"2,5 a 3",IF(AND(AV30&gt;=3.25,AV30&lt;=3.75),"3,25 a 3,75","Fuera de rango"))))))))</f>
        <v>2,5 a 3</v>
      </c>
      <c r="AX30" s="11" t="n">
        <f aca="false">IF(AW30="","",IF(OR(AW30="-1 a -0,5",AW30="-1 a -0.5"),1,IF(OR(AW30="De -0,5 a 0",AW30="-0,5 a 0",AW30="De -0.5 a 0"),2,IF(OR(AW30="0,25 a 0,75",AW30="0.25 a 0.75"),"NORMA",IF(OR(AW30="1 a 1,5",AW30="1 a 1.5"),3,IF(OR(AW30="1,75 a 2,25",AW30="1.75 a 2.25"),4,IF(OR(AW30="2,5 a 3",AW30="2.5 a 3"),5,IF(OR(AW30="3,25 a 3,75",AW30="3.25 a 3.75"),6,""))))))))</f>
        <v>5</v>
      </c>
      <c r="AY30" s="9" t="n">
        <v>-11</v>
      </c>
      <c r="AZ30" s="10" t="str">
        <f aca="false">IF(AY30="","",IF(AND(AY30&gt;=-20,AY30&lt;=-9.5),"-20 a -9,5",IF(AND(AY30&gt;=-9,AY30&lt;=-6.5),"-9 a -6,5",IF(AY30=-6,"-6",IF(AND(AY30&gt;=-5.5,AY30&lt;=-3),"-5,5 a -3",IF(AND(AY30&gt;=-2.5,AY30&lt;=0),"-2,5 a 0",IF(AND(AY30&gt;=0.5,AY30&lt;=3),"0,5 a 3",IF(AND(AY30&gt;=3.5,AY30&lt;=6),"3,5 a 6","Fuera de rango"))))))))</f>
        <v>-20 a -9,5</v>
      </c>
      <c r="BA30" s="11" t="n">
        <f aca="false">IF(AZ30="","",IF(AZ30="-20 a -9,5",1,IF(AZ30="-9 a -6,5",2,IF(AZ30="-6","NORMA",IF(AZ30="-5,5 a -3",3,IF(AZ30="-2,5 a 0",4,IF(AZ30="0,5 a 3",5,IF(AZ30="3,5 a 6",6,""))))))))</f>
        <v>1</v>
      </c>
      <c r="BB30" s="9" t="n">
        <v>-12</v>
      </c>
      <c r="BC30" s="9" t="str">
        <f aca="false" t="array" ref="BC30">IF(BB30="","",_xlfn.IFS(AND(BB30&gt;=0,BB30&lt;=2),"0 a 2",AND(BB30&gt;=2.5,BB30&lt;=4.5),"2,5 a 4,5",AND(BB30&gt;=5,BB30&lt;=7),"5 a 7",AND(BB30&gt;=7.5,BB30&lt;=9.5),"7,5 a 9,5",AND(BB30&gt;=10,BB30&lt;=12),"10 a 12",AND(BB30&gt;=12.5,BB30&lt;=14.5),"12,5 a 14,5",BB30=15,"15",AND(BB30&gt;=15.5,BB30&lt;=17.5),"15,5 a 17,5",AND(BB30&gt;=18,BB30&lt;=20),"18 a 20",AND(BB30&gt;=20.5,BB30&lt;=22.5),"20,5 a 22,5",AND(BB30&gt;=23,BB30&lt;=25),"23 a 25",TRUE(),"Fuera de rango"))</f>
        <v>Fuera de rango</v>
      </c>
      <c r="BD30" s="40" t="str">
        <f aca="false" t="array" ref="BD30">IF(BC30="","",_xlfn.IFS(BC30="0 a 2",1,BC30="2,5 a 4,5",2,BC30="5 a 7",3,BC30="7,5 a 9,5",4,BC30="10 a 12",5,BC30="12,5 a 14,5",6,BC30="15","NORMA",BC30="15,5 a 17,5",7,BC30="18 a 20",8,BC30="20,5 a 22,5",9,BC30="23 a 25",10,TRUE(),"Fuera de rango"))</f>
        <v>Fuera de rango</v>
      </c>
      <c r="BE30" s="9" t="n">
        <v>-6</v>
      </c>
      <c r="BF30" s="10" t="str">
        <f aca="false">IF(BE30="","",IF(AND(BE30&gt;=-20,BE30&lt;=-10),"-20 a -10",IF(AND(BE30&gt;=-9.5,BE30&lt;=0.5),"-9,5 a 0,5",IF(AND(BE30&gt;=1,BE30&lt;=11),"1 a 11",IF(AND(BE30&gt;=11.5,BE30&lt;=20.5),"11,5 a 20,5",IF(BE30=21,"21",IF(AND(BE30&gt;=21.5,BE30&lt;=31.5),"21,5 a 31,5",IF(AND(BE30&gt;=32,BE30&lt;=42),"32 a 42","Fuera de rango"))))))))</f>
        <v>-9,5 a 0,5</v>
      </c>
      <c r="BG30" s="11" t="n">
        <f aca="false">IF(BF30="","",IF(BF30="-20 a -10",1,IF(BF30="-9,5 a 0,5",2,IF(BF30="1 a 11",3,IF(BF30="11,5 a 20,5",4,IF(BF30="21","NORMA",IF(BF30="21,5 a 31,5",5,IF(BF30="32 a 42",6,""))))))))</f>
        <v>2</v>
      </c>
      <c r="BH30" s="9" t="n">
        <v>-12</v>
      </c>
      <c r="BI30" s="10" t="str">
        <f aca="false">IF(BH30="","",IF(AND(BH30&gt;=-20,BH30&lt;=-15),"-20 a -15",IF(AND(BH30&gt;=-14.5,BH30&lt;=-9.5),"-14,5 a -9,5",IF(AND(BH30&gt;=-9,BH30&lt;=-4),"-9 a -4",IF(AND(BH30&gt;=-3.5,BH30&lt;=2.5),"-3,5 a 2,5",IF(AND(BH30&gt;=3,BH30&lt;=8),"3 a 8",IF(AND(BH30&gt;=8.5,BH30&lt;=14.5),"8,5 a 14,5",IF(BH30=15,"15",IF(AND(BH30&gt;=15.5,BH30&lt;=20.5),"15,5 a 20,5",IF(AND(BH30&gt;=21,BH30&lt;=26),"21 a 26","Fuera de rango"))))))))))</f>
        <v>-14,5 a -9,5</v>
      </c>
      <c r="BJ30" s="11" t="n">
        <f aca="false">IF(BI30="","",IF(BI30="-20 a -15",1,IF(BI30="-14,5 a -9,5",2,IF(BI30="-9 a -4",3,IF(BI30="-3,5 a 2,5",4,IF(BI30="3 a 8",5,IF(BI30="8,5 a 14,5",6,IF(BI30="15","NORMA",IF(BI30="15,5 a 20,5",7,IF(BI30="21 a 26",8,IF(BI30="26,5 a 31,5",9,"")))))))))))</f>
        <v>2</v>
      </c>
      <c r="BK30" s="9" t="n">
        <v>0</v>
      </c>
      <c r="BL30" s="10" t="str">
        <f aca="false">IF(BK30="","",IF(AND(BK30&gt;=0,BK30&lt;=2),"0 - 2",IF(AND(BK30&gt;=2.5,BK30&lt;=4.5),"2,5 - 4,5",IF(AND(BK30&gt;=5,BK30&lt;=7),"5 - 7",IF(AND(BK30&gt;=7.5,BK30&lt;=9.5),"7,5 - 9,5",IF(AND(BK30&gt;=10,BK30&lt;=12),"10 - 12",IF(AND(BK30&gt;=12.5,BK30&lt;=13.5),"12,5 - 13,5",IF(BK30=14,"14",IF(AND(BK30&gt;=14.5,BK30&lt;=16.5),"14,5 - 16,5",IF(AND(BK30&gt;=17,BK30&lt;=19),"17 - 19",IF(AND(BK30&gt;=19.5,BK30&lt;=21.5),"19,5 - 21,5",IF(AND(BK30&gt;=22,BK30&lt;=24),"22 - 24",IF(AND(BK30&gt;=24.5,BK30&lt;=26.5),"24,5 - 26,5",IF(AND(BK30&gt;=27,BK30&lt;=29),"27 - 29",IF(AND(BK30&gt;=29.5,BK30&lt;=30),"29,5 - 30","Fuera de rango")))))))))))))))</f>
        <v>0 - 2</v>
      </c>
      <c r="BM30" s="11" t="n">
        <f aca="false">IF(BL30="","",IF(BL30="0 - 2",1,IF(BL30="2,5 - 4,5",2,IF(BL30="5 - 7",3,IF(BL30="7,5 - 9,5",4,IF(BL30="10 - 12",5,IF(BL30="12,5 - 13,5",6,IF(BL30="14","NORMA",IF(BL30="14,5 - 16,5",7,IF(BL30="17 - 19",8,IF(BL30="19,5 - 21,5",9,IF(BL30="22 - 24",10,IF(BL30="24,5 - 26,5",11,IF(BL30="27 - 29",12,IF(BL30="29,5 - 30",13,"")))))))))))))))</f>
        <v>1</v>
      </c>
      <c r="BN30" s="9" t="n">
        <v>21</v>
      </c>
      <c r="BO30" s="10" t="str">
        <f aca="false">IF(BN30="","",IF(AND(BN30&gt;=-20,BN30&lt;=-10),"-20 a -10",IF(AND(BN30&gt;=-9.5,BN30&lt;=0.5),"-9,5 a 0,5",IF(AND(BN30&gt;=1,BN30&lt;=11),"1 a 11",IF(AND(BN30&gt;=11.5,BN30&lt;=21.5),"11,5 a 21,5",IF(BN30=22,"22",IF(AND(BN30&gt;=22.5,BN30&lt;=32.5),"22,5 a 32,5",IF(AND(BN30&gt;=33,BN30&lt;=43),"33 a 43","Fuera de rango"))))))))</f>
        <v>11,5 a 21,5</v>
      </c>
      <c r="BP30" s="11" t="n">
        <f aca="false">IF(BO30="","",IF(BO30="-20 a -10",1,IF(BO30="-9,5 a 0,5",2,IF(BO30="1 a 11",3,IF(BO30="11,5 a 21,5",4,IF(BO30="22","NORMA",IF(BO30="22,5 a 32,5",5,IF(BO30="33 a 43",6,""))))))))</f>
        <v>4</v>
      </c>
      <c r="BQ30" s="9" t="n">
        <v>17</v>
      </c>
      <c r="BR30" s="10" t="str">
        <f aca="false">IF(BQ30="","",IF(AND(BQ30&gt;=-20,BQ30&lt;=-15),"-20 a -15",IF(AND(BQ30&gt;=-14.5,BQ30&lt;=-9.5),"-14,5 a -9,5",IF(AND(BQ30&gt;=-9,BQ30&lt;=-4),"-9 a -4",IF(AND(BQ30&gt;=-3.5,BQ30&lt;=2.5),"-3,5 a 2,5",IF(AND(BQ30&gt;=3,BQ30&lt;=8),"3 a 8",IF(AND(BQ30&gt;=8.5,BQ30&lt;=13.5),"8,5 a 13,5",IF(AND(BQ30&gt;=14,BQ30&lt;=17.5),"14 a 17,5",IF(BQ30=18,"18",IF(AND(BQ30&gt;=18.5,BQ30&lt;=23.5),"18,5 a 23,5",IF(AND(BQ30&gt;=24,BQ30&lt;=29),"24 a 29",IF(AND(BQ30&gt;=29.5,BQ30&lt;=34.5),"29,5 a 34,5",IF(AND(BQ30&gt;=35,BQ30&lt;=40),"35 a 40","Fuera de rango")))))))))))))</f>
        <v>14 a 17,5</v>
      </c>
      <c r="BS30" s="11" t="n">
        <f aca="false">IF(BR30="","",IF(BR30="-20 a -15",1,IF(BR30="-14,5 a -9,5",2,IF(BR30="-9 a -4",3,IF(BR30="-3,5 a 2,5",4,IF(BR30="3 a 8",5,IF(BR30="8,5 a 13,5",6,IF(BR30="14 a 17,5",7,IF(BR30="18","NORMA",IF(BR30="18,5 a 23,5",8,IF(BR30="24 a 29",9,IF(BR30="29,5 a 34,5",10,IF(BR30="35 a 40",11,"")))))))))))))</f>
        <v>7</v>
      </c>
      <c r="BT30" s="9" t="n">
        <v>2</v>
      </c>
      <c r="BU30" s="10" t="str">
        <f aca="false">IF(BT30="","",IF(AND(BT30&gt;=-20,BT30&lt;=-18),"-20 a -18",IF(AND(BT30&gt;=-17.5,BT30&lt;=-15.5),"-17,5 a -15,5",IF(AND(BT30&gt;=-15,BT30&lt;=-13),"-15 a -13",IF(AND(BT30&gt;=-12.5,BT30&lt;=-10.5),"-12,5 a -10,5",IF(AND(BT30&gt;=-10,BT30&lt;=-8),"-10 a -8",IF(AND(BT30&gt;=-7.5,BT30&lt;=-5.5),"-7,5 a -5,5",IF(AND(BT30&gt;=-5,BT30&lt;=-3),"-5 a -3",IF(AND(BT30&gt;=-2.5,BT30&lt;=-0.5),"-2,5 a -0,5",IF(BT30=0,"0",IF(AND(BT30&gt;=0.5,BT30&lt;=2.5),"0,5 a 2,5",IF(AND(BT30&gt;=3,BT30&lt;=5),"3 a 5",IF(AND(BT30&gt;=5.5,BT30&lt;=7.5),"5,5 a 7,5",IF(AND(BT30&gt;=8,BT30&lt;=10),"8 a 10",IF(AND(BT30&gt;=10.5,BT30&lt;=12.5),"10,5 a 12,5",IF(AND(BT30&gt;=13,BT30&lt;=15),"13 a 15",IF(AND(BT30&gt;=15.5,BT30&lt;=17.5),"15,5 a 17,5",IF(AND(BT30&gt;=18,BT30&lt;=20),"18 a 20","Fuera de rango"))))))))))))))))))</f>
        <v>0,5 a 2,5</v>
      </c>
      <c r="BV30" s="11" t="n">
        <f aca="false">IF(BT30="","",IF(BT30=0,"NORMA",IF(AND(BT30&gt;=-20,BT30&lt;=-18),2,IF(AND(BT30&gt;=-17.5,BT30&lt;=-15.5),2,IF(AND(BT30&gt;=-15,BT30&lt;=-13),3,IF(AND(BT30&gt;=-12.5,BT30&lt;=-10.5),4,IF(AND(BT30&gt;=-10,BT30&lt;=-8),5,IF(AND(BT30&gt;=-7.5,BT30&lt;=-5.5),6,IF(AND(BT30&gt;=-5,BT30&lt;=-3),7,IF(AND(BT30&gt;=-2.5,BT30&lt;=-0.5),8,IF(AND(BT30&gt;=0.5,BT30&lt;=2.5),9,IF(AND(BT30&gt;=3,BT30&lt;=5),10,IF(AND(BT30&gt;=5.5,BT30&lt;=7.5),11,IF(AND(BT30&gt;=8,BT30&lt;=10),12,IF(AND(BT30&gt;=10.5,BT30&lt;=12.5),13,IF(AND(BT30&gt;=13,BT30&lt;=15),14,IF(AND(BT30&gt;=15.5,BT30&lt;=17.5),15,IF(AND(BT30&gt;=18,BT30&lt;=20),16,"Fuera de rango"))))))))))))))))))</f>
        <v>9</v>
      </c>
      <c r="BW30" s="9" t="n">
        <v>-3.25</v>
      </c>
      <c r="BX30" s="10" t="n">
        <f aca="false">18.5- (0.3*H30)</f>
        <v>0.5</v>
      </c>
      <c r="BY30" s="10" t="n">
        <f aca="false">(BW30)-(BX30)</f>
        <v>-3.75</v>
      </c>
      <c r="BZ30" s="10" t="str">
        <f aca="false">IF(BY30="","",IF(BY30&lt;-27.5,"De -30 a -28",IF(BY30&lt;-25,"De -27,5 a -25,5",IF(BY30&lt;-22.5,"De -25 a -23",IF(BY30&lt;-20,"De -22,5 a -20,5",IF(BY30&lt;-17.5,"De -20 a -18",IF(BY30&lt;-15,"De -17,5 a -15,5",IF(BY30&lt;-12.5,"De -15 a -13",IF(BY30&lt;-10,"De -12,5 a -10,5",IF(BY30&lt;-7.5,"De -10 a -8",IF(BY30&lt;-5,"De -7,5 a -5,5",IF(BY30&lt;-2.5,"De -5 a -3",IF(BY30&lt;0,"De -2,5 a -0,5",IF(BY30&lt;2.5,"De 0 a 2",IF(BY30&lt;5,"De 2,5 a 4,5",IF(BY30&lt;7.5,"De 5 a 7",IF(BY30&lt;10,"De 7,5 a 9,5",IF(BY30&lt;12.5,"De 10 a 12",IF(BY30&lt;15,"De 12,5 a 14,5",IF(BY30&lt;17.5,"De 15 a 17",IF(BY30&lt;20,"De 17,5 a 19,5",IF(BY30&lt;22.5,"De 20 a 22",IF(BY30&lt;25,"De 22,5 a 24,5",IF(BY30&lt;27.5,"De 25 a 27","De 27,5 a 30"))))))))))))))))))))))))</f>
        <v>De -5 a -3</v>
      </c>
      <c r="CA30" s="12" t="n">
        <f aca="false">IF(BY30="","",IF(BY30&lt;=-28,1,IF(BY30&lt;=-25.5,2,IF(BY30&lt;=-23,3,IF(BY30&lt;=-20.5,4,IF(BY30&lt;=-18,5,IF(BY30&lt;=-15.5,6,IF(BY30&lt;=-13,7,IF(BY30&lt;=-10.5,8,IF(BY30&lt;=-8,9,IF(BY30&lt;=-5.5,10,IF(BY30&lt;=-3,11,IF(BY30&lt;=-0.5,12,IF(BY30&lt;=2,13,IF(BY30&lt;=4.5,14,IF(BY30&lt;=7,15,IF(BY30&lt;=9.5,16,IF(BY30&lt;=12,17,IF(BY30&lt;=14.5,18,IF(BY30&lt;=17,19,IF(BY30&lt;=19.5,20,IF(BY30&lt;=22,21,IF(BY30&lt;=24.5,22,IF(BY30&lt;=27,23,IF(BY30&lt;=30,24,"Fuera de rango")))))))))))))))))))))))))</f>
        <v>11</v>
      </c>
      <c r="CB30" s="9" t="n">
        <v>-3.25</v>
      </c>
      <c r="CC30" s="10" t="n">
        <f aca="false">18.5- (0.3*H30)</f>
        <v>0.5</v>
      </c>
      <c r="CD30" s="10" t="n">
        <f aca="false">(CB30)-(CC30)</f>
        <v>-3.75</v>
      </c>
      <c r="CE30" s="10" t="str">
        <f aca="false">IF(CD30="","",IF(CD30&lt;-27.5,"De -30 a -28",IF(CD30&lt;-25,"De -27,5 a -25,5",IF(CD30&lt;-22.5,"De -25 a -23",IF(CD30&lt;-20,"De -22,5 a -20,5",IF(CD30&lt;-17.5,"De -20 a -18",IF(CD30&lt;-15,"De -17,5 a -15,5",IF(CD30&lt;-12.5,"De -15 a -13",IF(CD30&lt;-10,"De -12,5 a -10,5",IF(CD30&lt;-7.5,"De -10 a -8",IF(CD30&lt;-5,"De -7,5 a -5,5",IF(CD30&lt;-2.5,"De -5 a -3",IF(CD30&lt;0,"De -2,5 a -0,5",IF(CD30&lt;=2,"De 0 a 2",IF(CD30&lt;=4.5,"De 2,5 a 4,5",IF(CD30&lt;=7,"De 5 a 7",IF(CD30&lt;=9.5,"De 7,5 a 9,5",IF(CD30&lt;=12,"De 10 a 12",IF(CD30&lt;=14.5,"De 12,5 a 14,5",IF(CD30&lt;=17,"De 15 a 17",IF(CD30&lt;=19.5,"De 17,5 a 19,5",IF(CD30&lt;=22,"De 20 a 22",IF(CD30&lt;=24.5,"De 22,5 a 24,5",IF(CD30&lt;=27,"De 25 a 27","De 27,5 a 30"))))))))))))))))))))))))</f>
        <v>De -5 a -3</v>
      </c>
      <c r="CF30" s="12" t="n">
        <f aca="false">IF(CD30="","",IF(CD30&lt;-27.5,1,IF(CD30&lt;-25,2,IF(CD30&lt;-22.5,3,IF(CD30&lt;-20,4,IF(CD30&lt;-17.5,5,IF(CD30&lt;-15,6,IF(CD30&lt;-12.5,7,IF(CD30&lt;-10,8,IF(CD30&lt;-7.5,9,IF(CD30&lt;-5,10,IF(CD30&lt;-2.5,11,IF(CD30&lt;0,12,IF(CD30&lt;2.5,13,IF(CD30&lt;5,14,IF(CD30&lt;7.5,15,IF(CD30&lt;10,16,IF(CD30&lt;12.5,17,IF(CD30&lt;15,18,IF(CD30&lt;17.5,19,IF(CD30&lt;20,20,IF(CD30&lt;22.5,21,IF(CD30&lt;25,22,IF(CD30&lt;27.5,23,24))))))))))))))))))))))))</f>
        <v>11</v>
      </c>
      <c r="CG30" s="9" t="n">
        <v>-1.25</v>
      </c>
      <c r="CH30" s="10" t="str">
        <f aca="false">IF(CG30="","",IF(AND(CG30&gt;=-10,CG30&lt;=-9.5),"-10 a -9,5",IF(AND(CG30&gt;-9.5,CG30&lt;=-8.5),"-9 a -8,5",IF(AND(CG30&gt;-8.5,CG30&lt;=-7.5),"-8 a -7,5",IF(AND(CG30&gt;-7.5,CG30&lt;=-6.5),"-7 a -6,5",IF(AND(CG30&gt;-6.5,CG30&lt;=-5.5),"-6 a -5,5",IF(AND(CG30&gt;-5.5,CG30&lt;=-4.5),"-5 a -4,5",IF(AND(CG30&gt;-4.5,CG30&lt;=-3.5),"-4 a -3,5",IF(AND(CG30&gt;-3.5,CG30&lt;=-2.5),"-3 a -2,5",IF(CG30=-2.25,"-2,25",IF(AND(CG30&gt;-2.5,CG30&lt;=-1.5),"-2 a -1,5",IF(AND(CG30&gt;-1.5,CG30&lt;=-0.5),"-1 a -0,5",IF(AND(CG30&gt;-0.5,CG30&lt;=0.5),"0 a 0,5",IF(AND(CG30&gt;0.5,CG30&lt;=1.5),"1 a 1,5",IF(AND(CG30&gt;1.5,CG30&lt;=2.5),"2 a 2,5",IF(AND(CG30&gt;2.5,CG30&lt;=3.5),"3 a 3,5",IF(AND(CG30&gt;3.5,CG30&lt;=4.5),"4 a 4,5",IF(AND(CG30&gt;4.5,CG30&lt;=5.5),"5 a 5,5",IF(AND(CG30&gt;5.5,CG30&lt;=6.5),"6 a 6,5",IF(AND(CG30&gt;6.5,CG30&lt;=7.5),"7 a 7,5",IF(AND(CG30&gt;7.5,CG30&lt;=8.5),"8 a 8,5",IF(AND(CG30&gt;8.5,CG30&lt;=9.5),"9 a 9,5",IF(CG30&gt;=10,"10","Fuera de rango")))))))))))))))))))))))</f>
        <v>-1 a -0,5</v>
      </c>
      <c r="CI30" s="11" t="n">
        <f aca="false">IF(CG30="","",IF(CG30=-2.25,"NORMA",IF(CG30&lt;=-9.5,1,IF(CG30&lt;=-8.5,2,IF(CG30&lt;=-7.5,3,IF(CG30&lt;=-6.5,4,IF(CG30&lt;=-5.5,5,IF(CG30&lt;=-4.5,6,IF(CG30&lt;=-3.5,7,IF(CG30&lt;=-2.5,8,IF(CG30&lt;=-1.5,9,IF(CG30&lt;=-0.5,10,IF(CG30&lt;=0.5,11,IF(CG30&lt;=1.5,12,IF(CG30&lt;=2.5,13,IF(CG30&lt;=3.5,14,IF(CG30&lt;=4.5,15,IF(CG30&lt;=5.5,16,IF(CG30&lt;=6.5,17,IF(CG30&lt;=7.5,18,IF(CG30&lt;=8.5,19,IF(CG30&lt;=9.5,20,IF(CG30=10,21,"Fuera de rango")))))))))))))))))))))))</f>
        <v>10</v>
      </c>
      <c r="CJ30" s="9" t="n">
        <v>0.75</v>
      </c>
      <c r="CK30" s="10" t="str">
        <f aca="false">IF(CJ30="","",IF(AND(CJ30&gt;=-6,CJ30&lt;=-5.5),"-6 a -5,5",IF(AND(CJ30&gt;-5.5,CJ30&lt;=-4.5),"-5 a -4,5",IF(AND(CJ30&gt;-4.5,CJ30&lt;=-3.5),"-4 a -3,5",IF(AND(CJ30&gt;-3.5,CJ30&lt;=-2.5),"-3 a -2,5",IF(AND(CJ30&gt;-2.5,CJ30&lt;=-1.5),"-2 a -1,5",IF(AND(CJ30&gt;-1.5,CJ30&lt;=-0.5),"-1 a -0,5",IF(AND(CJ30&gt;-0.5,CJ30&lt;=0.5),"0 a 0,5",IF(AND(CJ30&gt;0.5,CJ30&lt;=1.5),"1 a 1,5",IF(AND(CJ30&gt;1.5,CJ30&lt;2.5),"2",IF(AND(CJ30&gt;=2.5,CJ30&lt;=3),"2,5 a 3",IF(AND(CJ30&gt;3,CJ30&lt;=4),"3,5 a 4",IF(AND(CJ30&gt;4,CJ30&lt;=5),"4,5 a 5",IF(AND(CJ30&gt;5,CJ30&lt;=6),"5,5 a 6",IF(AND(CJ30&gt;6,CJ30&lt;=7),"6,5 a 7",IF(AND(CJ30&gt;7,CJ30&lt;=8),"7,5 a 8",IF(AND(CJ30&gt;8,CJ30&lt;=9.5),"8,5 a 9,5",IF(CJ30=10,"10","Fuera de rango"))))))))))))))))))</f>
        <v>1 a 1,5</v>
      </c>
      <c r="CL30" s="11" t="n">
        <f aca="false">IF(CK30="","",IF(OR(CK30="-6 a -5,5",CK30="-6 - -5,5"),1,IF(OR(CK30="-5 a -4,5",CK30="-5 - -4,5"),2,IF(OR(CK30="-4 a -3,5",CK30="-4 - -3,5"),3,IF(OR(CK30="-3 a -2,5",CK30="-3 - -2,5"),4,IF(OR(CK30="-2 a -1,5",CK30="-2 - -1,5"),5,IF(OR(CK30="-1 a -0,5",CK30="-1 - -0,5"),6,IF(OR(CK30="0 a 0,5",CK30="0 - 0,5"),7,IF(OR(CK30="1 a 1,5",CK30="1 - 1,5"),8,IF(CK30="2","NORMA",IF(OR(CK30="2,5 a 3",CK30="2,5 - 3"),9,IF(OR(CK30="3,5 a 4",CK30="3,5 - 4"),10,IF(OR(CK30="4,5 a 5",CK30="4,5 - 5"),11,IF(OR(CK30="5,5 a 6",CK30="5,5 - 6"),12,IF(OR(CK30="6,5 a 7",CK30="6,5 - 7"),13,IF(OR(CK30="7,5 a 8",CK30="7,5 - 8"),14,IF(OR(CK30="8,5 a 9",CK30="8,5 - 9,5",CK30="9 a 9,5"),15,IF(CK30="10",15,IF(OR(CK30="0,5 a 1",CK30="0,5 - 1"),7,"Fuera de rango")))))))))))))))))))</f>
        <v>8</v>
      </c>
      <c r="CM30" s="10" t="n">
        <v>0</v>
      </c>
      <c r="CN30" s="10" t="str">
        <f aca="false">IF(CM30=0,"0", " ")</f>
        <v>0</v>
      </c>
      <c r="CO30" s="10" t="str">
        <f aca="false">IF(CM30&gt;0,"EME"," ")</f>
        <v> </v>
      </c>
      <c r="CP30" s="10" t="n">
        <v>0</v>
      </c>
      <c r="CQ30" s="10" t="str">
        <f aca="false">IF(CP30&gt;0,"0", " ")</f>
        <v> </v>
      </c>
      <c r="CR30" s="10" t="str">
        <f aca="false">IF(CP30&gt;0,"EME"," ")</f>
        <v> </v>
      </c>
      <c r="CS30" s="9" t="n">
        <v>1.25</v>
      </c>
      <c r="CT30" s="10" t="str">
        <f aca="false">IF(CS30&gt;0,"1", " ")</f>
        <v>1</v>
      </c>
      <c r="CU30" s="10" t="str">
        <f aca="false">IF(CS30&gt;0,"HIP"," ")</f>
        <v>HIP</v>
      </c>
      <c r="CV30" s="9" t="n">
        <v>1.25</v>
      </c>
      <c r="CW30" s="10" t="str">
        <f aca="false">IF(CV30&gt;0,"1", " ")</f>
        <v>1</v>
      </c>
      <c r="CX30" s="10" t="str">
        <f aca="false">IF(CV30&gt;0,"HIP"," ")</f>
        <v>HIP</v>
      </c>
      <c r="CY30" s="9" t="n">
        <v>0</v>
      </c>
      <c r="CZ30" s="11" t="str">
        <f aca="false">IF(CY30&lt;0,"2"," ")</f>
        <v> </v>
      </c>
      <c r="DA30" s="11" t="str">
        <f aca="false">IF(CY30&lt;0,"MIO"," ")</f>
        <v> </v>
      </c>
      <c r="DB30" s="9" t="n">
        <v>0</v>
      </c>
      <c r="DC30" s="11" t="str">
        <f aca="false">IF(DB30&lt;0,"2"," ")</f>
        <v> </v>
      </c>
      <c r="DD30" s="11" t="str">
        <f aca="false">IF(DB30&lt;0,"MIO"," ")</f>
        <v> </v>
      </c>
      <c r="DE30" s="9" t="n">
        <v>0</v>
      </c>
      <c r="DF30" s="11" t="str">
        <f aca="false">IF(DE30&lt;0,"3"," ")</f>
        <v> </v>
      </c>
      <c r="DG30" s="11" t="str">
        <f aca="false">IF(DE30&lt;0,"AST"," ")</f>
        <v> </v>
      </c>
      <c r="DH30" s="9" t="n">
        <v>0</v>
      </c>
      <c r="DI30" s="11" t="str">
        <f aca="false">IF(DH30&lt;0,"3"," ")</f>
        <v> </v>
      </c>
      <c r="DJ30" s="11" t="str">
        <f aca="false">IF(DH30&lt;0,"AST"," ")</f>
        <v> </v>
      </c>
      <c r="DK30" s="9" t="n">
        <v>2.25</v>
      </c>
      <c r="DL30" s="10" t="str">
        <f aca="false">IF(DK30&gt;0,"4"," ")</f>
        <v>4</v>
      </c>
      <c r="DM30" s="10" t="str">
        <f aca="false">IF(DK30&gt;0,"PRE"," ")</f>
        <v>PRE</v>
      </c>
      <c r="DN30" s="9" t="n">
        <v>2.25</v>
      </c>
      <c r="DO30" s="10" t="str">
        <f aca="false">IF(DN30&gt;0,"4"," ")</f>
        <v>4</v>
      </c>
      <c r="DP30" s="10" t="str">
        <f aca="false">IF(DN30&gt;0,"PRE"," ")</f>
        <v>PRE</v>
      </c>
      <c r="DQ30" s="12" t="n">
        <v>2</v>
      </c>
      <c r="DR30" s="12" t="n">
        <v>2</v>
      </c>
      <c r="DS30" s="12" t="str">
        <f aca="false">CONCATENATE(CO30,CU30,DA30,DG30,DM30)</f>
        <v> HIP  PRE</v>
      </c>
      <c r="DT30" s="10" t="str">
        <f aca="false" t="array" ref="DT30">_xlfn.IFS(DS30="EME    ","0", DS30=" HIP   ","1", DS30="  MIO  ","2", DS30="   AST ","3", DS30="    PRE","4", DS30="EME   PRE","5", DS30=" HIP  PRE","6", DS30=" HIP AST ","7", DS30="  MIO PRE","8", DS30="  MIOAST ","9", DS30="   ASTPRE","10",DS30=" HIP ASTPRE","11", DS30="  MIOASTPRE","12", DS30="     ","0")</f>
        <v>6</v>
      </c>
      <c r="DU30" s="1" t="s">
        <v>154</v>
      </c>
      <c r="DV30" s="1" t="str">
        <f aca="false" t="array" ref="DV30">_xlfn.IFS(DU30="SI","2", DU30="NO","1")</f>
        <v>1</v>
      </c>
      <c r="DW30" s="10" t="n">
        <v>0.25</v>
      </c>
      <c r="DX30" s="11" t="str">
        <f aca="false">IF(DW30=0,"1","2")</f>
        <v>2</v>
      </c>
      <c r="DY30" s="11" t="str">
        <f aca="false" t="array" ref="DY30">_xlfn.IFS(DW30=0,"0", DW30=0.25, "1", DW30=0.5,"2", DW30=0.75,"3", DW30=1,"4",DW30=1.25,"5", DW30=1.5,"6", DW30=1.75,"7", DW30=2,"8")</f>
        <v>1</v>
      </c>
      <c r="DZ30" s="10" t="n">
        <v>0.5</v>
      </c>
      <c r="EA30" s="11" t="str">
        <f aca="false">IF(DZ30=0,"1","2")</f>
        <v>2</v>
      </c>
      <c r="EB30" s="11" t="str">
        <f aca="false" t="array" ref="EB30">_xlfn.IFS(DZ30=0,"0", DZ30=0.25, "1", DZ30=0.5,"2", DZ30=0.75,"3", DZ30=1,"4",DZ30=1.25,"5", DZ30=1.5,"6", DZ30=1.75,"7", DZ30=2,"8")</f>
        <v>2</v>
      </c>
      <c r="EC30" s="10" t="n">
        <v>0</v>
      </c>
      <c r="ED30" s="10" t="str">
        <f aca="false">IF(EC30=0,"1","2")</f>
        <v>1</v>
      </c>
      <c r="EE30" s="11" t="str">
        <f aca="false" t="array" ref="EE30">_xlfn.IFS(EC30=0,"0", EC30=-0.25, "1", EC30=-0.5,"2", EC30=-0.75,"3", EC30=-1,"4",EC30=-1.25,"5", EC30=-1.5,"6", EC30=-1.75,"7", EC30=-2,"8", EC30=-2.25,"9",EC30=-2.5,"10", EC30=-2.75,"11", EC30=-3,"12", EC30=-3.25,"13", EC30=-3.5,"14", EC30=-3.75,"15",EC30=-4,"16")</f>
        <v>0</v>
      </c>
      <c r="EF30" s="10" t="n">
        <v>0</v>
      </c>
      <c r="EG30" s="10" t="str">
        <f aca="false">IF(EF30=0,"1","2")</f>
        <v>1</v>
      </c>
      <c r="EH30" s="11" t="str">
        <f aca="false" t="array" ref="EH30">_xlfn.IFS(EF30=0,"0", EF30=-0.25, "1", EF30=-0.5,"2", EF30=-0.75,"3", EF30=-1,"4",EF30=-1.25,"5", EF30=-1.5,"6", EF30=-1.75,"7", EF30=-2,"8", EF30=-2.25,"9",EF30=-2.5,"10", EF30=-2.75,"11", EF30=-3,"12", EF30=-3.25,"13", EF30=-3.5,"14", EF30=-3.75,"15",EF30=-4,"16")</f>
        <v>0</v>
      </c>
      <c r="EI30" s="10" t="n">
        <v>0</v>
      </c>
      <c r="EJ30" s="11" t="str">
        <f aca="false">IF(EI30=0,"1","2")</f>
        <v>1</v>
      </c>
      <c r="EK30" s="11" t="str">
        <f aca="false" t="array" ref="EK30">_xlfn.IFS(EI30=0,"0", EI30=-0.25, "1", EI30=-0.5,"2", EI30=-0.75,"3", EI30=-1,"4",EI30=-1.25,"5", EI30=-1.5,"6", EI30=-1.75,"7", EI30=-2,"8", EI30=-2.25,"9", EI30=-2.25,"9",EI30=-2.5,"10", EI30=-2.75,"11", EI30=-3,"12", EI30=-3.25,"13", EI30=-3.5,"14", EI30=-3.75,"15",EI30=-4,"16", EI30=0.25, "17", EI30=0.5, "18")</f>
        <v>0</v>
      </c>
      <c r="EL30" s="10" t="n">
        <v>0</v>
      </c>
      <c r="EM30" s="11" t="str">
        <f aca="false">IF(EL30=0,"1","2")</f>
        <v>1</v>
      </c>
      <c r="EN30" s="11" t="str">
        <f aca="false" t="array" ref="EN30">_xlfn.IFS(EL30=0.25,"17",EL30=0.5,"18", EL30=0,"0", EL30=-0.25, "1", EL30=-0.5,"2", EL30=-0.75,"3", EL30=-1,"4",EL30=-1.25,"5", EL30=-1.5,"6", EL30=-1.75,"7", EL30=-2,"8",EL30= -2.25,"9",EL30=-2.5,"10",EL30= -2.75,"11",EL30= -3,"12",EL30= -3.25,"13",EL30= -3.5,"14",EL30= -3.75,"15",EL30=-4,"16")</f>
        <v>0</v>
      </c>
      <c r="EO30" s="10" t="n">
        <v>0</v>
      </c>
      <c r="EP30" s="11" t="str">
        <f aca="false">IF(EO30=0,"1","2")</f>
        <v>1</v>
      </c>
      <c r="EQ30" s="11" t="str">
        <f aca="false" t="array" ref="EQ30">_xlfn.IFS(EO30=0,"0", EO30=0.25, "1", EO30=0.5,"2", EO30=0.75,"3", EO30=1,"4",EO30=1.25,"5", EO30=1.5,"6", EO30=1.75,"7", EO30=2,"8", EO30=2.25,"9", EO30=2.25,"9",EO30=2.5,"10", EO30=2.75,"11", EO30=3,"12", EO30=3.25,"13", EO30=3.5,"14", EO30=3.75,"15",EO30=4,"16", EO30=-0.25, "17", bq=-0.5, "18")</f>
        <v>0</v>
      </c>
      <c r="ER30" s="10" t="n">
        <v>0</v>
      </c>
      <c r="ES30" s="11" t="str">
        <f aca="false">IF(ER30=0,"1","2")</f>
        <v>1</v>
      </c>
      <c r="ET30" s="11" t="str">
        <f aca="false" t="array" ref="ET30">_xlfn.IFS(ER30=0,"0", ER30=0.25, "1", ER30=0.5,"2", ER30=0.75,"3", ER30=1,"4",ER30=1.25,"5", ER30=1.5,"6", ER30=1.75,"7", ER30=2,"8", ER30=2.25,"9", ER30=2.25,"9",ER30=2.5,"10", ER30=2.75,"11", ER30=3,"12", ER30=3.25,"13", ER30=3.5,"14", ER30=3.75,"15",ER30=4,"16", ER30=-0.25, "17", bq=-0.5, "18")</f>
        <v>0</v>
      </c>
      <c r="EU30" s="36" t="n">
        <v>15</v>
      </c>
      <c r="EV30" s="14" t="str">
        <f aca="false">VLOOKUP(EU30,LEYENDA!$G$2:$H$8,2,TRUE())</f>
        <v>13-18</v>
      </c>
      <c r="EW30" s="14" t="str">
        <f aca="false" t="array" ref="EW30">_xlfn.IFS(EV30="0-5","1", EV30="6-12","2", EV30="13-18","3", EV30="19-24","4", EV30="25-36","5", EV30="37-48","6", EV30="49-60","7")</f>
        <v>3</v>
      </c>
    </row>
    <row r="31" customFormat="false" ht="13.5" hidden="false" customHeight="false" outlineLevel="0" collapsed="false">
      <c r="A31" s="1" t="n">
        <v>9</v>
      </c>
      <c r="B31" s="35" t="n">
        <v>3</v>
      </c>
      <c r="C31" s="33" t="n">
        <v>38542</v>
      </c>
      <c r="D31" s="6"/>
      <c r="E31" s="5" t="str">
        <f aca="false">VLOOKUP(A31,'286'!$A$3:$J$600,10,FALSE())</f>
        <v>BARAHONA LÓPEZ, ROSA Mª</v>
      </c>
      <c r="F31" s="4" t="str">
        <f aca="false">VLOOKUP(A31,'286'!$A$3:$I$1768,3,FALSE())</f>
        <v>BALORO</v>
      </c>
      <c r="G31" s="6" t="n">
        <f aca="false">VLOOKUP(A31,'286'!$A$3:$I$1768,4,FALSE())</f>
        <v>15694</v>
      </c>
      <c r="H31" s="7" t="n">
        <f aca="false">YEAR(C31)-YEAR(G31)</f>
        <v>63</v>
      </c>
      <c r="I31" s="1" t="str">
        <f aca="false">VLOOKUP(H31,LEYENDA!$C$2:$D$6,2,TRUE())</f>
        <v>61-100</v>
      </c>
      <c r="J31" s="5" t="str">
        <f aca="false">VLOOKUP(A31,'286'!$A$3:$I$1768,7,FALSE())</f>
        <v>M</v>
      </c>
      <c r="K31" s="8" t="str">
        <f aca="false">VLOOKUP(A31,'286'!$A$3:$I$1768,2,FALSE())</f>
        <v>OD</v>
      </c>
      <c r="L31" s="4" t="str">
        <f aca="false">VLOOKUP(A31,'286'!$A$3:$I$1768,8,FALSE())</f>
        <v>I</v>
      </c>
      <c r="M31" s="4" t="str">
        <f aca="false">VLOOKUP(A31,'286'!$A$3:$I$1768,9,FALSE())</f>
        <v>D</v>
      </c>
      <c r="N31" s="8" t="str">
        <f aca="false">IF(R31=O31, "MISMA","CONTRARIA")</f>
        <v>CONTRARIA</v>
      </c>
      <c r="O31" s="8" t="str">
        <f aca="false" t="array" ref="O31">_xlfn.IFS(L31="D","1", L31="I","2")</f>
        <v>2</v>
      </c>
      <c r="P31" s="8" t="str">
        <f aca="false" t="array" ref="P31">_xlfn.IFS(K31="OD","1", K31="OI","2")</f>
        <v>1</v>
      </c>
      <c r="Q31" s="1" t="str">
        <f aca="false" t="array" ref="Q31">_xlfn.IFS(J31="M","1", J31="H","2")</f>
        <v>1</v>
      </c>
      <c r="R31" s="8" t="str">
        <f aca="false" t="array" ref="R31">_xlfn.IFS(M31="D","1", M31="I","2")</f>
        <v>1</v>
      </c>
      <c r="S31" s="1" t="str">
        <f aca="false" t="array" ref="S31">_xlfn.IFS(N31="CONTRARIA", "1",N31= "MISMA","2")</f>
        <v>1</v>
      </c>
      <c r="T31" s="1" t="str">
        <f aca="false" t="array" ref="T31">_xlfn.IFS(I31="0-12","1", I31="13-24","2", I31="25-40","3", I31="41-60","4", I31="61-100","5")</f>
        <v>5</v>
      </c>
      <c r="U31" s="9" t="n">
        <v>-2</v>
      </c>
      <c r="V31" s="11" t="str">
        <f aca="false">IF(U31="","",IF(AND(U31&gt;=-9,U31&lt;=-6.5),"-9 a -6,5",IF(AND(U31&gt;=-6,U31&lt;=-3.5),"-6 a -3,5",IF(AND(U31&gt;=-3,U31&lt;=-1),"-3 a -1",IF(U31=-0.5,"-0,5",IF(AND(U31&gt;=0,U31&lt;=2.5),"0 a 2,5",IF(AND(U31&gt;=3,U31&lt;=5.5),"3 a 5,5",IF(AND(U31&gt;=6,U31&lt;=8.5),"6 a 8,5",IF(AND(U31&gt;=9,U31&lt;=20),"9 a 20","Fuera de rango")))))))))</f>
        <v>-3 a -1</v>
      </c>
      <c r="W31" s="11" t="n">
        <f aca="false">IF(V31="","",IF(V31="-9 a -6,5",2,IF(V31="-6 a -3,5",3,IF(V31="-3 a -1",4,IF(V31="-0,5","NORMA",IF(V31="0 a 2,5",5,IF(V31="3 a 5,5",6,IF(V31="6 a 8,5",7,IF(V31="9 a 20",8,"Fuera de rango")))))))))</f>
        <v>4</v>
      </c>
      <c r="X31" s="9" t="n">
        <v>0</v>
      </c>
      <c r="Y31" s="10" t="str">
        <f aca="false">IF(X31="","",IF(AND(X31&gt;=0,X31&lt;=4),"0 a 4",IF(AND(X31&gt;=4.5,X31&lt;=8.5),"4,5 a 8,5",IF(X31=9,"9",IF(AND(X31&gt;=9.5,X31&lt;=13),"9,5 a 13",IF(AND(X31&gt;=13.5,X31&lt;=20),"13,5 a 20",IF(AND(X31&gt;=20.5,X31&lt;=35),"20,5 a 35","Fuera de rango")))))))</f>
        <v>0 a 4</v>
      </c>
      <c r="Z31" s="11" t="n">
        <f aca="false">IF(Y31="","",IF(Y31="0 a 4",1,IF(Y31="4,5 a 8,5",2,IF(Y31="9","NORMA",IF(Y31="9,5 a 13",3,IF(Y31="13,5 a 20",4,IF(Y31="20,5 a 35",5,"Fuera de rango")))))))</f>
        <v>1</v>
      </c>
      <c r="AA31" s="9" t="n">
        <v>9</v>
      </c>
      <c r="AB31" s="10" t="str">
        <f aca="false">IF(AA31="","",IF(AND(AA31&gt;=0,AA31&lt;=9),"0 a 9",IF(AND(AA31&gt;=9.5,AA31&lt;=18.5),"9,5 a 18,5",IF(AA31=19,"19",IF(AND(AA31&gt;=19.5,AA31&lt;=28),"19,5 a 28",IF(AND(AA31&gt;=28.5,AA31&lt;=40),"28,5 a 40","Fuera de rango"))))))</f>
        <v>0 a 9</v>
      </c>
      <c r="AC31" s="11" t="n">
        <f aca="false" t="array" ref="AC31">_xlfn.IFS(AB31="","",AB31="0 a 9",1,AB31="9,5 a 18,5",2,AB31="19","NORMA",AB31="19,5 a 28",3,AB31="28,5 a 40",4,TRUE(),"Fuera de rango")</f>
        <v>1</v>
      </c>
      <c r="AD31" s="9" t="n">
        <v>-2</v>
      </c>
      <c r="AE31" s="10" t="str">
        <f aca="false">IF(AD31="","",IF(AND(AD31&gt;=-10,AD31&lt;=0),"De -10 a 0",IF(AND(AD31&gt;=0.5,AD31&lt;=9.5),"0,5 a 9,5",IF(AD31=10,"10",IF(AND(AD31&gt;=10.5,AD31&lt;=20),"10,5 a 20",IF(AND(AD31&gt;=20.5,AD31&lt;=40),"20,5 a 40","Fuera de rango"))))))</f>
        <v>De -10 a 0</v>
      </c>
      <c r="AF31" s="12" t="n">
        <f aca="false">IF(AD31="","",IF(AND(AD31&gt;=-10,AD31&lt;=0),1,IF(AND(AD31&gt;=0.5,AD31&lt;=9.5),2,IF(AD31=10,"NORMA",IF(AND(AD31&gt;=10.5,AD31&lt;=20),3,IF(AND(AD31&gt;=20.5,AD31&lt;=40),4,""))))))</f>
        <v>1</v>
      </c>
      <c r="AG31" s="9" t="n">
        <v>8</v>
      </c>
      <c r="AH31" s="10" t="str">
        <f aca="false">IF(AG31="","",IF(AND(AG31&gt;=0,AG31&lt;=4),"0 a 4",IF(AND(AG31&gt;=4.5,AG31&lt;=8.5),"4,5 a 8,5",IF(AG31=9,"9",IF(AND(AG31&gt;=9.5,AG31&lt;=13),"9,5 a 13",IF(AND(AG31&gt;=13.5,AG31&lt;=25),"13,5 a 25","Fuera de rango"))))))</f>
        <v>4,5 a 8,5</v>
      </c>
      <c r="AI31" s="11" t="n">
        <f aca="false">IF(AH31="","",IF(AH31="0 a 4",1,IF(AH31="4,5 a 8,5",2,IF(AH31="9","NORMA",IF(AH31="9,5 a 13",3,IF(AH31="13,5 a 25",4,""))))))</f>
        <v>2</v>
      </c>
      <c r="AJ31" s="9" t="n">
        <v>3</v>
      </c>
      <c r="AK31" s="10" t="str">
        <f aca="false">IF(AJ31="","",IF(AND(AJ31&gt;=-15,AJ31&lt;=-10.5),"-15 a -10,5",IF(AND(AJ31&gt;=-10,AJ31&lt;=-4),"-10 a -4",IF(AND(AJ31&gt;=-4.5,AJ31&lt;=0),"-4,5 a 0",IF(AND(AJ31&gt;=0.5,AJ31&lt;=4.5),"0,5 a 4,5",IF(AJ31=5,"5",IF(AND(AJ31&gt;=5.5,AJ31&lt;=10),"5,5 a 10",IF(AND(AJ31&gt;=10.5,AJ31&lt;=20),"10,5 a 20","Fuera de rango"))))))))</f>
        <v>0,5 a 4,5</v>
      </c>
      <c r="AL31" s="11" t="n">
        <f aca="false">IF(AK31="","",IF(AK31="-15 a -10,5",1,IF(AK31="-10 a -4",2,IF(AK31="-4,5 a 0",3,IF(AK31="0,5 a 4,5",4,IF(AK31="5","NORMA",IF(AK31="5,5 a 10",5,IF(AK31="10,5 a 20",6,"Error"))))))))</f>
        <v>4</v>
      </c>
      <c r="AM31" s="9" t="n">
        <v>-1.5</v>
      </c>
      <c r="AN31" s="10" t="str">
        <f aca="false">IF(AM31="","",IF(AND(AM31&gt;=-7.5,AM31&lt;=-5.5),"-7,5 a -5,5",IF(AND(AM31&gt;=-5,AM31&lt;=-3),"-5 a -3",IF(AND(AM31&gt;=-2.5,AM31&lt;=-0.5),"-2,5 a -0,5",IF(AM31=0,"0,00",IF(AND(AM31&gt;=0.5,AM31&lt;=2.5),"0,5 a 2,5",IF(AND(AM31&gt;=3,AM31&lt;=5),"3 a 5",IF(AND(AM31&gt;=5.5,AM31&lt;=7.5),"5,5 a 7,5",IF(AND(AM31&gt;=8,AM31&lt;=10),"8 a 10","Fuera de rango")))))))))</f>
        <v>-2,5 a -0,5</v>
      </c>
      <c r="AO31" s="11" t="n">
        <f aca="false">IF(AN31="","",IF(AN31="-7,5 a -5,5",1,IF(AN31="-5 a -3",2,IF(AN31="-2,5 a -0,5",3,IF(AN31="0,00","NORMA",IF(AN31="0,5 a 2,5",4,IF(AN31="3 a 5",5,IF(AN31="5,5 a 7,5",6,IF(AN31="8 a 10",7,"Error")))))))))</f>
        <v>3</v>
      </c>
      <c r="AP31" s="9" t="n">
        <v>-7</v>
      </c>
      <c r="AQ31" s="10" t="str">
        <f aca="false">IF(AP31="","",IF(AND(AP31&gt;=-20,AP31&lt;=-9.5),"-20 a -9,5",IF(AND(AP31&gt;=-9,AP31&lt;=-6.5),"-9 a -6,5",IF(AP31=-6,"-6",IF(AND(AP31&gt;=-5.5,AP31&lt;=-3),"-5,5 a -3",IF(AND(AP31&gt;=-2.5,AP31&lt;=0),"-2,5 a 0",IF(AND(AP31&gt;=0.5,AP31&lt;=3),"0,5 a 3",IF(AND(AP31&gt;=3.5,AP31&lt;=6),"3,5 a 6",IF(AND(AP31&gt;=6.5,AP31&lt;=9),"6,5 a 9",IF(AND(AP31&gt;=9.5,AP31&lt;=20),"9,5 a 20","Fuera de rango"))))))))))</f>
        <v>-9 a -6,5</v>
      </c>
      <c r="AR31" s="11" t="n">
        <f aca="false">IF(AQ31="","",IF(AQ31="-20 a -9,5",1,IF(AQ31="-9 a -6,5",2,IF(AQ31="-6","NORMA",IF(AQ31="-5,5 a -3",3,IF(AQ31="-2,5 a 0",4,IF(AQ31="0,5 a 3",5,IF(AQ31="3,5 a 6",6,IF(AQ31="6,5 a 9",7,IF(AQ31="9,5 a 20",8,""))))))))))</f>
        <v>2</v>
      </c>
      <c r="AS31" s="9" t="n">
        <v>-6</v>
      </c>
      <c r="AT31" s="10" t="str">
        <f aca="false">IF(AS31="","",IF(AND(AS31&gt;=-16,AS31&lt;=-14),"-16 a -14",IF(AND(AS31&gt;=-13.5,AS31&lt;=-11.5),"-13,5 a -11,5",IF(AND(AS31&gt;=-11,AS31&lt;=-9),"-11 a -9",IF(AND(AS31&gt;=-8.5,AS31&lt;=-6.5),"-8,5 a -6,5",IF(AND(AS31&gt;=-6,AS31&lt;=-4),"-6 a -4",IF(AND(AS31&gt;=-3.5,AS31&lt;=-1.5),"-3,5 a -1,5",IF(AND(AS31&gt;=-1,AS31&lt;=1),"-1 a 1",IF(AND(AS31&gt;=1.5,AS31&lt;=3.5),"1,5 a 3,5",IF(AND(AS31&gt;=4,AS31&lt;=6),"4 a 6",IF(AND(AS31&gt;=6.5,AS31&lt;=8.5),"6,5 a 8,5",IF(AND(AS31&gt;=9,AS31&lt;=11),"9 a 11",IF(AND(AS31&gt;=11.5,AS31&lt;=13.5),"11,5 a 13,5",IF(AND(AS31&gt;=14,AS31&lt;=16),"14 a 16",IF(AND(AS31&gt;=16.5,AS31&lt;=18.5),"16,5 a 18,5",IF(AND(AS31&gt;=19,AS31&lt;=21),"19 a 21","Fuera de rango"))))))))))))))))</f>
        <v>-6 a -4</v>
      </c>
      <c r="AU31" s="11" t="n">
        <f aca="false" t="array" ref="AU31">IF(AT31="","",_xlfn.IFS(AT31="-16 a -14",1,AT31="-13,5 a -11,5",2,AT31="-11 a -9",3,AT31="-8,5 a -6,5",4,AT31="-6 a -4",5,AT31="-3,5 a -1,5",6,AT31="-1 a 1",7,AT31="1,5 a 3,5",8,AT31="4 a 6","NORMA",AT31="6,5 a 8,5",9,AT31="9 a 11",10,AT31="11,5 a 13,5",11,AT31="14 a 16",12,AT31="16,5 a 18,5",13,AT31="19 a 21",14,TRUE(),""))</f>
        <v>5</v>
      </c>
      <c r="AV31" s="9" t="n">
        <v>2.5</v>
      </c>
      <c r="AW31" s="10" t="str">
        <f aca="false">IF(AV31="","",IF(AND(AV31&gt;=-1,AV31&lt;=-0.5),"-1 a -0,5",IF(AND(AV31&gt;-0.5,AV31&lt;=0),"De -0,5 a 0",IF(AND(AV31&gt;=0.25,AV31&lt;=0.75),"0,25 a 0,75",IF(AND(AV31&gt;=1,AV31&lt;=1.5),"1 a 1,5",IF(AND(AV31&gt;=1.75,AV31&lt;=2.25),"1,75 a 2,25",IF(AND(AV31&gt;=2.5,AV31&lt;=3),"2,5 a 3",IF(AND(AV31&gt;=3.25,AV31&lt;=3.75),"3,25 a 3,75","Fuera de rango"))))))))</f>
        <v>2,5 a 3</v>
      </c>
      <c r="AX31" s="11" t="n">
        <f aca="false">IF(AW31="","",IF(OR(AW31="-1 a -0,5",AW31="-1 a -0.5"),1,IF(OR(AW31="De -0,5 a 0",AW31="-0,5 a 0",AW31="De -0.5 a 0"),2,IF(OR(AW31="0,25 a 0,75",AW31="0.25 a 0.75"),"NORMA",IF(OR(AW31="1 a 1,5",AW31="1 a 1.5"),3,IF(OR(AW31="1,75 a 2,25",AW31="1.75 a 2.25"),4,IF(OR(AW31="2,5 a 3",AW31="2.5 a 3"),5,IF(OR(AW31="3,25 a 3,75",AW31="3.25 a 3.75"),6,""))))))))</f>
        <v>5</v>
      </c>
      <c r="AY31" s="9" t="n">
        <v>-7</v>
      </c>
      <c r="AZ31" s="10" t="str">
        <f aca="false">IF(AY31="","",IF(AND(AY31&gt;=-20,AY31&lt;=-9.5),"-20 a -9,5",IF(AND(AY31&gt;=-9,AY31&lt;=-6.5),"-9 a -6,5",IF(AY31=-6,"-6",IF(AND(AY31&gt;=-5.5,AY31&lt;=-3),"-5,5 a -3",IF(AND(AY31&gt;=-2.5,AY31&lt;=0),"-2,5 a 0",IF(AND(AY31&gt;=0.5,AY31&lt;=3),"0,5 a 3",IF(AND(AY31&gt;=3.5,AY31&lt;=6),"3,5 a 6","Fuera de rango"))))))))</f>
        <v>-9 a -6,5</v>
      </c>
      <c r="BA31" s="11" t="n">
        <f aca="false">IF(AZ31="","",IF(AZ31="-20 a -9,5",1,IF(AZ31="-9 a -6,5",2,IF(AZ31="-6","NORMA",IF(AZ31="-5,5 a -3",3,IF(AZ31="-2,5 a 0",4,IF(AZ31="0,5 a 3",5,IF(AZ31="3,5 a 6",6,""))))))))</f>
        <v>2</v>
      </c>
      <c r="BB31" s="9" t="n">
        <v>0</v>
      </c>
      <c r="BC31" s="10" t="str">
        <f aca="false" t="array" ref="BC31">IF(BB31="","",_xlfn.IFS(AND(BB31&gt;=0,BB31&lt;=2),"0 a 2",AND(BB31&gt;=2.5,BB31&lt;=4.5),"2,5 a 4,5",AND(BB31&gt;=5,BB31&lt;=7),"5 a 7",AND(BB31&gt;=7.5,BB31&lt;=9.5),"7,5 a 9,5",AND(BB31&gt;=10,BB31&lt;=12),"10 a 12",AND(BB31&gt;=12.5,BB31&lt;=14.5),"12,5 a 14,5",BB31=15,"15",AND(BB31&gt;=15.5,BB31&lt;=17.5),"15,5 a 17,5",AND(BB31&gt;=18,BB31&lt;=20),"18 a 20",AND(BB31&gt;=20.5,BB31&lt;=22.5),"20,5 a 22,5",AND(BB31&gt;=23,BB31&lt;=25),"23 a 25",TRUE(),"Fuera de rango"))</f>
        <v>0 a 2</v>
      </c>
      <c r="BD31" s="11" t="n">
        <f aca="false" t="array" ref="BD31">IF(BC31="","",_xlfn.IFS(BC31="0 a 2",1,BC31="2,5 a 4,5",2,BC31="5 a 7",3,BC31="7,5 a 9,5",4,BC31="10 a 12",5,BC31="12,5 a 14,5",6,BC31="15","NORMA",BC31="15,5 a 17,5",7,BC31="18 a 20",8,BC31="20,5 a 22,5",9,BC31="23 a 25",10,TRUE(),"Fuera de rango"))</f>
        <v>1</v>
      </c>
      <c r="BE31" s="9" t="n">
        <v>12</v>
      </c>
      <c r="BF31" s="10" t="str">
        <f aca="false">IF(BE31="","",IF(AND(BE31&gt;=-20,BE31&lt;=-10),"-20 a -10",IF(AND(BE31&gt;=-9.5,BE31&lt;=0.5),"-9,5 a 0,5",IF(AND(BE31&gt;=1,BE31&lt;=11),"1 a 11",IF(AND(BE31&gt;=11.5,BE31&lt;=20.5),"11,5 a 20,5",IF(BE31=21,"21",IF(AND(BE31&gt;=21.5,BE31&lt;=31.5),"21,5 a 31,5",IF(AND(BE31&gt;=32,BE31&lt;=42),"32 a 42","Fuera de rango"))))))))</f>
        <v>11,5 a 20,5</v>
      </c>
      <c r="BG31" s="11" t="n">
        <f aca="false">IF(BF31="","",IF(BF31="-20 a -10",1,IF(BF31="-9,5 a 0,5",2,IF(BF31="1 a 11",3,IF(BF31="11,5 a 20,5",4,IF(BF31="21","NORMA",IF(BF31="21,5 a 31,5",5,IF(BF31="32 a 42",6,""))))))))</f>
        <v>4</v>
      </c>
      <c r="BH31" s="9" t="n">
        <v>4</v>
      </c>
      <c r="BI31" s="10" t="str">
        <f aca="false">IF(BH31="","",IF(AND(BH31&gt;=-20,BH31&lt;=-15),"-20 a -15",IF(AND(BH31&gt;=-14.5,BH31&lt;=-9.5),"-14,5 a -9,5",IF(AND(BH31&gt;=-9,BH31&lt;=-4),"-9 a -4",IF(AND(BH31&gt;=-3.5,BH31&lt;=2.5),"-3,5 a 2,5",IF(AND(BH31&gt;=3,BH31&lt;=8),"3 a 8",IF(AND(BH31&gt;=8.5,BH31&lt;=14.5),"8,5 a 14,5",IF(BH31=15,"15",IF(AND(BH31&gt;=15.5,BH31&lt;=20.5),"15,5 a 20,5",IF(AND(BH31&gt;=21,BH31&lt;=26),"21 a 26","Fuera de rango"))))))))))</f>
        <v>3 a 8</v>
      </c>
      <c r="BJ31" s="11" t="n">
        <f aca="false">IF(BI31="","",IF(BI31="-20 a -15",1,IF(BI31="-14,5 a -9,5",2,IF(BI31="-9 a -4",3,IF(BI31="-3,5 a 2,5",4,IF(BI31="3 a 8",5,IF(BI31="8,5 a 14,5",6,IF(BI31="15","NORMA",IF(BI31="15,5 a 20,5",7,IF(BI31="21 a 26",8,IF(BI31="26,5 a 31,5",9,"")))))))))))</f>
        <v>5</v>
      </c>
      <c r="BK31" s="9" t="n">
        <v>0</v>
      </c>
      <c r="BL31" s="10" t="str">
        <f aca="false">IF(BK31="","",IF(AND(BK31&gt;=0,BK31&lt;=2),"0 - 2",IF(AND(BK31&gt;=2.5,BK31&lt;=4.5),"2,5 - 4,5",IF(AND(BK31&gt;=5,BK31&lt;=7),"5 - 7",IF(AND(BK31&gt;=7.5,BK31&lt;=9.5),"7,5 - 9,5",IF(AND(BK31&gt;=10,BK31&lt;=12),"10 - 12",IF(AND(BK31&gt;=12.5,BK31&lt;=13.5),"12,5 - 13,5",IF(BK31=14,"14",IF(AND(BK31&gt;=14.5,BK31&lt;=16.5),"14,5 - 16,5",IF(AND(BK31&gt;=17,BK31&lt;=19),"17 - 19",IF(AND(BK31&gt;=19.5,BK31&lt;=21.5),"19,5 - 21,5",IF(AND(BK31&gt;=22,BK31&lt;=24),"22 - 24",IF(AND(BK31&gt;=24.5,BK31&lt;=26.5),"24,5 - 26,5",IF(AND(BK31&gt;=27,BK31&lt;=29),"27 - 29",IF(AND(BK31&gt;=29.5,BK31&lt;=30),"29,5 - 30","Fuera de rango")))))))))))))))</f>
        <v>0 - 2</v>
      </c>
      <c r="BM31" s="11" t="n">
        <f aca="false">IF(BL31="","",IF(BL31="0 - 2",1,IF(BL31="2,5 - 4,5",2,IF(BL31="5 - 7",3,IF(BL31="7,5 - 9,5",4,IF(BL31="10 - 12",5,IF(BL31="12,5 - 13,5",6,IF(BL31="14","NORMA",IF(BL31="14,5 - 16,5",7,IF(BL31="17 - 19",8,IF(BL31="19,5 - 21,5",9,IF(BL31="22 - 24",10,IF(BL31="24,5 - 26,5",11,IF(BL31="27 - 29",12,IF(BL31="29,5 - 30",13,"")))))))))))))))</f>
        <v>1</v>
      </c>
      <c r="BN31" s="9" t="n">
        <v>22</v>
      </c>
      <c r="BO31" s="11" t="str">
        <f aca="false">IF(BN31="","",IF(AND(BN31&gt;=-20,BN31&lt;=-10),"-20 a -10",IF(AND(BN31&gt;=-9.5,BN31&lt;=0.5),"-9,5 a 0,5",IF(AND(BN31&gt;=1,BN31&lt;=11),"1 a 11",IF(AND(BN31&gt;=11.5,BN31&lt;=21.5),"11,5 a 21,5",IF(BN31=22,"22",IF(AND(BN31&gt;=22.5,BN31&lt;=32.5),"22,5 a 32,5",IF(AND(BN31&gt;=33,BN31&lt;=43),"33 a 43","Fuera de rango"))))))))</f>
        <v>22</v>
      </c>
      <c r="BP31" s="11" t="str">
        <f aca="false">IF(BO31="","",IF(BO31="-20 a -10",1,IF(BO31="-9,5 a 0,5",2,IF(BO31="1 a 11",3,IF(BO31="11,5 a 21,5",4,IF(BO31="22","NORMA",IF(BO31="22,5 a 32,5",5,IF(BO31="33 a 43",6,""))))))))</f>
        <v>NORMA</v>
      </c>
      <c r="BQ31" s="9" t="n">
        <v>17</v>
      </c>
      <c r="BR31" s="10" t="str">
        <f aca="false">IF(BQ31="","",IF(AND(BQ31&gt;=-20,BQ31&lt;=-15),"-20 a -15",IF(AND(BQ31&gt;=-14.5,BQ31&lt;=-9.5),"-14,5 a -9,5",IF(AND(BQ31&gt;=-9,BQ31&lt;=-4),"-9 a -4",IF(AND(BQ31&gt;=-3.5,BQ31&lt;=2.5),"-3,5 a 2,5",IF(AND(BQ31&gt;=3,BQ31&lt;=8),"3 a 8",IF(AND(BQ31&gt;=8.5,BQ31&lt;=13.5),"8,5 a 13,5",IF(AND(BQ31&gt;=14,BQ31&lt;=17.5),"14 a 17,5",IF(BQ31=18,"18",IF(AND(BQ31&gt;=18.5,BQ31&lt;=23.5),"18,5 a 23,5",IF(AND(BQ31&gt;=24,BQ31&lt;=29),"24 a 29",IF(AND(BQ31&gt;=29.5,BQ31&lt;=34.5),"29,5 a 34,5",IF(AND(BQ31&gt;=35,BQ31&lt;=40),"35 a 40","Fuera de rango")))))))))))))</f>
        <v>14 a 17,5</v>
      </c>
      <c r="BS31" s="11" t="n">
        <f aca="false">IF(BR31="","",IF(BR31="-20 a -15",1,IF(BR31="-14,5 a -9,5",2,IF(BR31="-9 a -4",3,IF(BR31="-3,5 a 2,5",4,IF(BR31="3 a 8",5,IF(BR31="8,5 a 13,5",6,IF(BR31="14 a 17,5",7,IF(BR31="18","NORMA",IF(BR31="18,5 a 23,5",8,IF(BR31="24 a 29",9,IF(BR31="29,5 a 34,5",10,IF(BR31="35 a 40",11,"")))))))))))))</f>
        <v>7</v>
      </c>
      <c r="BT31" s="9" t="n">
        <v>-1</v>
      </c>
      <c r="BU31" s="10" t="str">
        <f aca="false">IF(BT31="","",IF(AND(BT31&gt;=-20,BT31&lt;=-18),"-20 a -18",IF(AND(BT31&gt;=-17.5,BT31&lt;=-15.5),"-17,5 a -15,5",IF(AND(BT31&gt;=-15,BT31&lt;=-13),"-15 a -13",IF(AND(BT31&gt;=-12.5,BT31&lt;=-10.5),"-12,5 a -10,5",IF(AND(BT31&gt;=-10,BT31&lt;=-8),"-10 a -8",IF(AND(BT31&gt;=-7.5,BT31&lt;=-5.5),"-7,5 a -5,5",IF(AND(BT31&gt;=-5,BT31&lt;=-3),"-5 a -3",IF(AND(BT31&gt;=-2.5,BT31&lt;=-0.5),"-2,5 a -0,5",IF(BT31=0,"0",IF(AND(BT31&gt;=0.5,BT31&lt;=2.5),"0,5 a 2,5",IF(AND(BT31&gt;=3,BT31&lt;=5),"3 a 5",IF(AND(BT31&gt;=5.5,BT31&lt;=7.5),"5,5 a 7,5",IF(AND(BT31&gt;=8,BT31&lt;=10),"8 a 10",IF(AND(BT31&gt;=10.5,BT31&lt;=12.5),"10,5 a 12,5",IF(AND(BT31&gt;=13,BT31&lt;=15),"13 a 15",IF(AND(BT31&gt;=15.5,BT31&lt;=17.5),"15,5 a 17,5",IF(AND(BT31&gt;=18,BT31&lt;=20),"18 a 20","Fuera de rango"))))))))))))))))))</f>
        <v>-2,5 a -0,5</v>
      </c>
      <c r="BV31" s="11" t="n">
        <f aca="false">IF(BT31="","",IF(BT31=0,"NORMA",IF(AND(BT31&gt;=-20,BT31&lt;=-18),2,IF(AND(BT31&gt;=-17.5,BT31&lt;=-15.5),2,IF(AND(BT31&gt;=-15,BT31&lt;=-13),3,IF(AND(BT31&gt;=-12.5,BT31&lt;=-10.5),4,IF(AND(BT31&gt;=-10,BT31&lt;=-8),5,IF(AND(BT31&gt;=-7.5,BT31&lt;=-5.5),6,IF(AND(BT31&gt;=-5,BT31&lt;=-3),7,IF(AND(BT31&gt;=-2.5,BT31&lt;=-0.5),8,IF(AND(BT31&gt;=0.5,BT31&lt;=2.5),9,IF(AND(BT31&gt;=3,BT31&lt;=5),10,IF(AND(BT31&gt;=5.5,BT31&lt;=7.5),11,IF(AND(BT31&gt;=8,BT31&lt;=10),12,IF(AND(BT31&gt;=10.5,BT31&lt;=12.5),13,IF(AND(BT31&gt;=13,BT31&lt;=15),14,IF(AND(BT31&gt;=15.5,BT31&lt;=17.5),15,IF(AND(BT31&gt;=18,BT31&lt;=20),16,"Fuera de rango"))))))))))))))))))</f>
        <v>8</v>
      </c>
      <c r="BW31" s="9" t="n">
        <v>-3.5</v>
      </c>
      <c r="BX31" s="10" t="n">
        <f aca="false">18.5- (0.3*H31)</f>
        <v>-0.399999999999999</v>
      </c>
      <c r="BY31" s="10" t="n">
        <f aca="false">(BW31)-(BX31)</f>
        <v>-3.1</v>
      </c>
      <c r="BZ31" s="10" t="str">
        <f aca="false">IF(BY31="","",IF(BY31&lt;-27.5,"De -30 a -28",IF(BY31&lt;-25,"De -27,5 a -25,5",IF(BY31&lt;-22.5,"De -25 a -23",IF(BY31&lt;-20,"De -22,5 a -20,5",IF(BY31&lt;-17.5,"De -20 a -18",IF(BY31&lt;-15,"De -17,5 a -15,5",IF(BY31&lt;-12.5,"De -15 a -13",IF(BY31&lt;-10,"De -12,5 a -10,5",IF(BY31&lt;-7.5,"De -10 a -8",IF(BY31&lt;-5,"De -7,5 a -5,5",IF(BY31&lt;-2.5,"De -5 a -3",IF(BY31&lt;0,"De -2,5 a -0,5",IF(BY31&lt;2.5,"De 0 a 2",IF(BY31&lt;5,"De 2,5 a 4,5",IF(BY31&lt;7.5,"De 5 a 7",IF(BY31&lt;10,"De 7,5 a 9,5",IF(BY31&lt;12.5,"De 10 a 12",IF(BY31&lt;15,"De 12,5 a 14,5",IF(BY31&lt;17.5,"De 15 a 17",IF(BY31&lt;20,"De 17,5 a 19,5",IF(BY31&lt;22.5,"De 20 a 22",IF(BY31&lt;25,"De 22,5 a 24,5",IF(BY31&lt;27.5,"De 25 a 27","De 27,5 a 30"))))))))))))))))))))))))</f>
        <v>De -5 a -3</v>
      </c>
      <c r="CA31" s="12" t="n">
        <f aca="false">IF(BY31="","",IF(BY31&lt;=-28,1,IF(BY31&lt;=-25.5,2,IF(BY31&lt;=-23,3,IF(BY31&lt;=-20.5,4,IF(BY31&lt;=-18,5,IF(BY31&lt;=-15.5,6,IF(BY31&lt;=-13,7,IF(BY31&lt;=-10.5,8,IF(BY31&lt;=-8,9,IF(BY31&lt;=-5.5,10,IF(BY31&lt;=-3,11,IF(BY31&lt;=-0.5,12,IF(BY31&lt;=2,13,IF(BY31&lt;=4.5,14,IF(BY31&lt;=7,15,IF(BY31&lt;=9.5,16,IF(BY31&lt;=12,17,IF(BY31&lt;=14.5,18,IF(BY31&lt;=17,19,IF(BY31&lt;=19.5,20,IF(BY31&lt;=22,21,IF(BY31&lt;=24.5,22,IF(BY31&lt;=27,23,IF(BY31&lt;=30,24,"Fuera de rango")))))))))))))))))))))))))</f>
        <v>11</v>
      </c>
      <c r="CB31" s="9" t="n">
        <v>-3.5</v>
      </c>
      <c r="CC31" s="10" t="n">
        <f aca="false">18.5- (0.3*H31)</f>
        <v>-0.399999999999999</v>
      </c>
      <c r="CD31" s="10" t="n">
        <f aca="false">(CB31)-(CC31)</f>
        <v>-3.1</v>
      </c>
      <c r="CE31" s="10" t="str">
        <f aca="false">IF(CD31="","",IF(CD31&lt;-27.5,"De -30 a -28",IF(CD31&lt;-25,"De -27,5 a -25,5",IF(CD31&lt;-22.5,"De -25 a -23",IF(CD31&lt;-20,"De -22,5 a -20,5",IF(CD31&lt;-17.5,"De -20 a -18",IF(CD31&lt;-15,"De -17,5 a -15,5",IF(CD31&lt;-12.5,"De -15 a -13",IF(CD31&lt;-10,"De -12,5 a -10,5",IF(CD31&lt;-7.5,"De -10 a -8",IF(CD31&lt;-5,"De -7,5 a -5,5",IF(CD31&lt;-2.5,"De -5 a -3",IF(CD31&lt;0,"De -2,5 a -0,5",IF(CD31&lt;=2,"De 0 a 2",IF(CD31&lt;=4.5,"De 2,5 a 4,5",IF(CD31&lt;=7,"De 5 a 7",IF(CD31&lt;=9.5,"De 7,5 a 9,5",IF(CD31&lt;=12,"De 10 a 12",IF(CD31&lt;=14.5,"De 12,5 a 14,5",IF(CD31&lt;=17,"De 15 a 17",IF(CD31&lt;=19.5,"De 17,5 a 19,5",IF(CD31&lt;=22,"De 20 a 22",IF(CD31&lt;=24.5,"De 22,5 a 24,5",IF(CD31&lt;=27,"De 25 a 27","De 27,5 a 30"))))))))))))))))))))))))</f>
        <v>De -5 a -3</v>
      </c>
      <c r="CF31" s="12" t="n">
        <f aca="false">IF(CD31="","",IF(CD31&lt;-27.5,1,IF(CD31&lt;-25,2,IF(CD31&lt;-22.5,3,IF(CD31&lt;-20,4,IF(CD31&lt;-17.5,5,IF(CD31&lt;-15,6,IF(CD31&lt;-12.5,7,IF(CD31&lt;-10,8,IF(CD31&lt;-7.5,9,IF(CD31&lt;-5,10,IF(CD31&lt;-2.5,11,IF(CD31&lt;0,12,IF(CD31&lt;2.5,13,IF(CD31&lt;5,14,IF(CD31&lt;7.5,15,IF(CD31&lt;10,16,IF(CD31&lt;12.5,17,IF(CD31&lt;15,18,IF(CD31&lt;17.5,19,IF(CD31&lt;20,20,IF(CD31&lt;22.5,21,IF(CD31&lt;25,22,IF(CD31&lt;27.5,23,24))))))))))))))))))))))))</f>
        <v>11</v>
      </c>
      <c r="CG31" s="9" t="n">
        <v>-1.25</v>
      </c>
      <c r="CH31" s="10" t="str">
        <f aca="false">IF(CG31="","",IF(AND(CG31&gt;=-10,CG31&lt;=-9.5),"-10 a -9,5",IF(AND(CG31&gt;-9.5,CG31&lt;=-8.5),"-9 a -8,5",IF(AND(CG31&gt;-8.5,CG31&lt;=-7.5),"-8 a -7,5",IF(AND(CG31&gt;-7.5,CG31&lt;=-6.5),"-7 a -6,5",IF(AND(CG31&gt;-6.5,CG31&lt;=-5.5),"-6 a -5,5",IF(AND(CG31&gt;-5.5,CG31&lt;=-4.5),"-5 a -4,5",IF(AND(CG31&gt;-4.5,CG31&lt;=-3.5),"-4 a -3,5",IF(AND(CG31&gt;-3.5,CG31&lt;=-2.5),"-3 a -2,5",IF(CG31=-2.25,"-2,25",IF(AND(CG31&gt;-2.5,CG31&lt;=-1.5),"-2 a -1,5",IF(AND(CG31&gt;-1.5,CG31&lt;=-0.5),"-1 a -0,5",IF(AND(CG31&gt;-0.5,CG31&lt;=0.5),"0 a 0,5",IF(AND(CG31&gt;0.5,CG31&lt;=1.5),"1 a 1,5",IF(AND(CG31&gt;1.5,CG31&lt;=2.5),"2 a 2,5",IF(AND(CG31&gt;2.5,CG31&lt;=3.5),"3 a 3,5",IF(AND(CG31&gt;3.5,CG31&lt;=4.5),"4 a 4,5",IF(AND(CG31&gt;4.5,CG31&lt;=5.5),"5 a 5,5",IF(AND(CG31&gt;5.5,CG31&lt;=6.5),"6 a 6,5",IF(AND(CG31&gt;6.5,CG31&lt;=7.5),"7 a 7,5",IF(AND(CG31&gt;7.5,CG31&lt;=8.5),"8 a 8,5",IF(AND(CG31&gt;8.5,CG31&lt;=9.5),"9 a 9,5",IF(CG31&gt;=10,"10","Fuera de rango")))))))))))))))))))))))</f>
        <v>-1 a -0,5</v>
      </c>
      <c r="CI31" s="11" t="n">
        <f aca="false">IF(CG31="","",IF(CG31=-2.25,"NORMA",IF(CG31&lt;=-9.5,1,IF(CG31&lt;=-8.5,2,IF(CG31&lt;=-7.5,3,IF(CG31&lt;=-6.5,4,IF(CG31&lt;=-5.5,5,IF(CG31&lt;=-4.5,6,IF(CG31&lt;=-3.5,7,IF(CG31&lt;=-2.5,8,IF(CG31&lt;=-1.5,9,IF(CG31&lt;=-0.5,10,IF(CG31&lt;=0.5,11,IF(CG31&lt;=1.5,12,IF(CG31&lt;=2.5,13,IF(CG31&lt;=3.5,14,IF(CG31&lt;=4.5,15,IF(CG31&lt;=5.5,16,IF(CG31&lt;=6.5,17,IF(CG31&lt;=7.5,18,IF(CG31&lt;=8.5,19,IF(CG31&lt;=9.5,20,IF(CG31=10,21,"Fuera de rango")))))))))))))))))))))))</f>
        <v>10</v>
      </c>
      <c r="CJ31" s="9" t="n">
        <v>0.75</v>
      </c>
      <c r="CK31" s="10" t="str">
        <f aca="false">IF(CJ31="","",IF(AND(CJ31&gt;=-6,CJ31&lt;=-5.5),"-6 a -5,5",IF(AND(CJ31&gt;-5.5,CJ31&lt;=-4.5),"-5 a -4,5",IF(AND(CJ31&gt;-4.5,CJ31&lt;=-3.5),"-4 a -3,5",IF(AND(CJ31&gt;-3.5,CJ31&lt;=-2.5),"-3 a -2,5",IF(AND(CJ31&gt;-2.5,CJ31&lt;=-1.5),"-2 a -1,5",IF(AND(CJ31&gt;-1.5,CJ31&lt;=-0.5),"-1 a -0,5",IF(AND(CJ31&gt;-0.5,CJ31&lt;=0.5),"0 a 0,5",IF(AND(CJ31&gt;0.5,CJ31&lt;=1.5),"1 a 1,5",IF(AND(CJ31&gt;1.5,CJ31&lt;2.5),"2",IF(AND(CJ31&gt;=2.5,CJ31&lt;=3),"2,5 a 3",IF(AND(CJ31&gt;3,CJ31&lt;=4),"3,5 a 4",IF(AND(CJ31&gt;4,CJ31&lt;=5),"4,5 a 5",IF(AND(CJ31&gt;5,CJ31&lt;=6),"5,5 a 6",IF(AND(CJ31&gt;6,CJ31&lt;=7),"6,5 a 7",IF(AND(CJ31&gt;7,CJ31&lt;=8),"7,5 a 8",IF(AND(CJ31&gt;8,CJ31&lt;=9.5),"8,5 a 9,5",IF(CJ31=10,"10","Fuera de rango"))))))))))))))))))</f>
        <v>1 a 1,5</v>
      </c>
      <c r="CL31" s="11" t="n">
        <f aca="false">IF(CK31="","",IF(OR(CK31="-6 a -5,5",CK31="-6 - -5,5"),1,IF(OR(CK31="-5 a -4,5",CK31="-5 - -4,5"),2,IF(OR(CK31="-4 a -3,5",CK31="-4 - -3,5"),3,IF(OR(CK31="-3 a -2,5",CK31="-3 - -2,5"),4,IF(OR(CK31="-2 a -1,5",CK31="-2 - -1,5"),5,IF(OR(CK31="-1 a -0,5",CK31="-1 - -0,5"),6,IF(OR(CK31="0 a 0,5",CK31="0 - 0,5"),7,IF(OR(CK31="1 a 1,5",CK31="1 - 1,5"),8,IF(CK31="2","NORMA",IF(OR(CK31="2,5 a 3",CK31="2,5 - 3"),9,IF(OR(CK31="3,5 a 4",CK31="3,5 - 4"),10,IF(OR(CK31="4,5 a 5",CK31="4,5 - 5"),11,IF(OR(CK31="5,5 a 6",CK31="5,5 - 6"),12,IF(OR(CK31="6,5 a 7",CK31="6,5 - 7"),13,IF(OR(CK31="7,5 a 8",CK31="7,5 - 8"),14,IF(OR(CK31="8,5 a 9",CK31="8,5 - 9,5",CK31="9 a 9,5"),15,IF(CK31="10",15,IF(OR(CK31="0,5 a 1",CK31="0,5 - 1"),7,"Fuera de rango")))))))))))))))))))</f>
        <v>8</v>
      </c>
      <c r="CM31" s="10" t="n">
        <v>0</v>
      </c>
      <c r="CN31" s="10" t="str">
        <f aca="false">IF(CM31=0,"0", " ")</f>
        <v>0</v>
      </c>
      <c r="CO31" s="10" t="str">
        <f aca="false">IF(CM31&gt;0,"EME"," ")</f>
        <v> </v>
      </c>
      <c r="CP31" s="10" t="n">
        <v>0</v>
      </c>
      <c r="CQ31" s="10" t="str">
        <f aca="false">IF(CP31&gt;0,"0", " ")</f>
        <v> </v>
      </c>
      <c r="CR31" s="10" t="str">
        <f aca="false">IF(CP31&gt;0,"EME"," ")</f>
        <v> </v>
      </c>
      <c r="CS31" s="9" t="n">
        <v>2</v>
      </c>
      <c r="CT31" s="10" t="str">
        <f aca="false">IF(CS31&gt;0,"1", " ")</f>
        <v>1</v>
      </c>
      <c r="CU31" s="10" t="str">
        <f aca="false">IF(CS31&gt;0,"HIP"," ")</f>
        <v>HIP</v>
      </c>
      <c r="CV31" s="9" t="n">
        <v>2</v>
      </c>
      <c r="CW31" s="10" t="str">
        <f aca="false">IF(CV31&gt;0,"1", " ")</f>
        <v>1</v>
      </c>
      <c r="CX31" s="10" t="str">
        <f aca="false">IF(CV31&gt;0,"HIP"," ")</f>
        <v>HIP</v>
      </c>
      <c r="CY31" s="9" t="n">
        <v>0</v>
      </c>
      <c r="CZ31" s="11" t="str">
        <f aca="false">IF(CY31&lt;0,"2"," ")</f>
        <v> </v>
      </c>
      <c r="DA31" s="11" t="str">
        <f aca="false">IF(CY31&lt;0,"MIO"," ")</f>
        <v> </v>
      </c>
      <c r="DB31" s="9" t="n">
        <v>0</v>
      </c>
      <c r="DC31" s="11" t="str">
        <f aca="false">IF(DB31&lt;0,"2"," ")</f>
        <v> </v>
      </c>
      <c r="DD31" s="11" t="str">
        <f aca="false">IF(DB31&lt;0,"MIO"," ")</f>
        <v> </v>
      </c>
      <c r="DE31" s="9" t="n">
        <v>0</v>
      </c>
      <c r="DF31" s="11" t="str">
        <f aca="false">IF(DE31&lt;0,"3"," ")</f>
        <v> </v>
      </c>
      <c r="DG31" s="11" t="str">
        <f aca="false">IF(DE31&lt;0,"AST"," ")</f>
        <v> </v>
      </c>
      <c r="DH31" s="9" t="n">
        <v>0</v>
      </c>
      <c r="DI31" s="11" t="str">
        <f aca="false">IF(DH31&lt;0,"3"," ")</f>
        <v> </v>
      </c>
      <c r="DJ31" s="11" t="str">
        <f aca="false">IF(DH31&lt;0,"AST"," ")</f>
        <v> </v>
      </c>
      <c r="DK31" s="9" t="n">
        <v>2.5</v>
      </c>
      <c r="DL31" s="10" t="str">
        <f aca="false">IF(DK31&gt;0,"4"," ")</f>
        <v>4</v>
      </c>
      <c r="DM31" s="10" t="str">
        <f aca="false">IF(DK31&gt;0,"PRE"," ")</f>
        <v>PRE</v>
      </c>
      <c r="DN31" s="9" t="n">
        <v>2.5</v>
      </c>
      <c r="DO31" s="10" t="str">
        <f aca="false">IF(DN31&gt;0,"4"," ")</f>
        <v>4</v>
      </c>
      <c r="DP31" s="10" t="str">
        <f aca="false">IF(DN31&gt;0,"PRE"," ")</f>
        <v>PRE</v>
      </c>
      <c r="DQ31" s="12" t="n">
        <v>2</v>
      </c>
      <c r="DR31" s="12" t="n">
        <v>2</v>
      </c>
      <c r="DS31" s="12" t="str">
        <f aca="false">CONCATENATE(CO31,CU31,DA31,DG31,DM31)</f>
        <v> HIP  PRE</v>
      </c>
      <c r="DT31" s="10" t="str">
        <f aca="false" t="array" ref="DT31">_xlfn.IFS(DS31="EME    ","0", DS31=" HIP   ","1", DS31="  MIO  ","2", DS31="   AST ","3", DS31="    PRE","4", DS31="EME   PRE","5", DS31=" HIP  PRE","6", DS31=" HIP AST ","7", DS31="  MIO PRE","8", DS31="  MIOAST ","9", DS31="   ASTPRE","10",DS31=" HIP ASTPRE","11", DS31="  MIOASTPRE","12", DS31="     ","0")</f>
        <v>6</v>
      </c>
      <c r="DU31" s="1" t="s">
        <v>154</v>
      </c>
      <c r="DV31" s="1" t="str">
        <f aca="false" t="array" ref="DV31">_xlfn.IFS(DU31="SI","2", DU31="NO","1")</f>
        <v>1</v>
      </c>
      <c r="DW31" s="10" t="n">
        <v>0.75</v>
      </c>
      <c r="DX31" s="11" t="str">
        <f aca="false">IF(DW31=0,"1","2")</f>
        <v>2</v>
      </c>
      <c r="DY31" s="11" t="str">
        <f aca="false" t="array" ref="DY31">_xlfn.IFS(DW31=0,"0", DW31=0.25, "1", DW31=0.5,"2", DW31=0.75,"3", DW31=1,"4",DW31=1.25,"5", DW31=1.5,"6", DW31=1.75,"7", DW31=2,"8")</f>
        <v>3</v>
      </c>
      <c r="DZ31" s="10" t="n">
        <v>0.75</v>
      </c>
      <c r="EA31" s="11" t="str">
        <f aca="false">IF(DZ31=0,"1","2")</f>
        <v>2</v>
      </c>
      <c r="EB31" s="11" t="str">
        <f aca="false" t="array" ref="EB31">_xlfn.IFS(DZ31=0,"0", DZ31=0.25, "1", DZ31=0.5,"2", DZ31=0.75,"3", DZ31=1,"4",DZ31=1.25,"5", DZ31=1.5,"6", DZ31=1.75,"7", DZ31=2,"8")</f>
        <v>3</v>
      </c>
      <c r="EC31" s="10" t="n">
        <v>0</v>
      </c>
      <c r="ED31" s="10" t="str">
        <f aca="false">IF(EC31=0,"1","2")</f>
        <v>1</v>
      </c>
      <c r="EE31" s="11" t="str">
        <f aca="false" t="array" ref="EE31">_xlfn.IFS(EC31=0,"0", EC31=-0.25, "1", EC31=-0.5,"2", EC31=-0.75,"3", EC31=-1,"4",EC31=-1.25,"5", EC31=-1.5,"6", EC31=-1.75,"7", EC31=-2,"8", EC31=-2.25,"9",EC31=-2.5,"10", EC31=-2.75,"11", EC31=-3,"12", EC31=-3.25,"13", EC31=-3.5,"14", EC31=-3.75,"15",EC31=-4,"16")</f>
        <v>0</v>
      </c>
      <c r="EF31" s="10" t="n">
        <v>0</v>
      </c>
      <c r="EG31" s="10" t="str">
        <f aca="false">IF(EF31=0,"1","2")</f>
        <v>1</v>
      </c>
      <c r="EH31" s="11" t="str">
        <f aca="false" t="array" ref="EH31">_xlfn.IFS(EF31=0,"0", EF31=-0.25, "1", EF31=-0.5,"2", EF31=-0.75,"3", EF31=-1,"4",EF31=-1.25,"5", EF31=-1.5,"6", EF31=-1.75,"7", EF31=-2,"8", EF31=-2.25,"9",EF31=-2.5,"10", EF31=-2.75,"11", EF31=-3,"12", EF31=-3.25,"13", EF31=-3.5,"14", EF31=-3.75,"15",EF31=-4,"16")</f>
        <v>0</v>
      </c>
      <c r="EI31" s="10" t="n">
        <v>0</v>
      </c>
      <c r="EJ31" s="11" t="str">
        <f aca="false">IF(EI31=0,"1","2")</f>
        <v>1</v>
      </c>
      <c r="EK31" s="11" t="str">
        <f aca="false" t="array" ref="EK31">_xlfn.IFS(EI31=0,"0", EI31=-0.25, "1", EI31=-0.5,"2", EI31=-0.75,"3", EI31=-1,"4",EI31=-1.25,"5", EI31=-1.5,"6", EI31=-1.75,"7", EI31=-2,"8", EI31=-2.25,"9", EI31=-2.25,"9",EI31=-2.5,"10", EI31=-2.75,"11", EI31=-3,"12", EI31=-3.25,"13", EI31=-3.5,"14", EI31=-3.75,"15",EI31=-4,"16", EI31=0.25, "17", EI31=0.5, "18")</f>
        <v>0</v>
      </c>
      <c r="EL31" s="10" t="n">
        <v>0</v>
      </c>
      <c r="EM31" s="11" t="str">
        <f aca="false">IF(EL31=0,"1","2")</f>
        <v>1</v>
      </c>
      <c r="EN31" s="11" t="str">
        <f aca="false" t="array" ref="EN31">_xlfn.IFS(EL31=0.25,"17",EL31=0.5,"18", EL31=0,"0", EL31=-0.25, "1", EL31=-0.5,"2", EL31=-0.75,"3", EL31=-1,"4",EL31=-1.25,"5", EL31=-1.5,"6", EL31=-1.75,"7", EL31=-2,"8",EL31= -2.25,"9",EL31=-2.5,"10",EL31= -2.75,"11",EL31= -3,"12",EL31= -3.25,"13",EL31= -3.5,"14",EL31= -3.75,"15",EL31=-4,"16")</f>
        <v>0</v>
      </c>
      <c r="EO31" s="10" t="n">
        <v>2.25</v>
      </c>
      <c r="EP31" s="11" t="str">
        <f aca="false">IF(EO31=0,"1","2")</f>
        <v>2</v>
      </c>
      <c r="EQ31" s="11" t="str">
        <f aca="false" t="array" ref="EQ31">_xlfn.IFS(EO31=0,"0", EO31=0.25, "1", EO31=0.5,"2", EO31=0.75,"3", EO31=1,"4",EO31=1.25,"5", EO31=1.5,"6", EO31=1.75,"7", EO31=2,"8", EO31=2.25,"9", EO31=2.25,"9",EO31=2.5,"10", EO31=2.75,"11", EO31=3,"12", EO31=3.25,"13", EO31=3.5,"14", EO31=3.75,"15",EO31=4,"16", EO31=-0.25, "17", bq=-0.5, "18")</f>
        <v>9</v>
      </c>
      <c r="ER31" s="10" t="n">
        <v>2.25</v>
      </c>
      <c r="ES31" s="11" t="str">
        <f aca="false">IF(ER31=0,"1","2")</f>
        <v>2</v>
      </c>
      <c r="ET31" s="11" t="str">
        <f aca="false" t="array" ref="ET31">_xlfn.IFS(ER31=0,"0", ER31=0.25, "1", ER31=0.5,"2", ER31=0.75,"3", ER31=1,"4",ER31=1.25,"5", ER31=1.5,"6", ER31=1.75,"7", ER31=2,"8", ER31=2.25,"9", ER31=2.25,"9",ER31=2.5,"10", ER31=2.75,"11", ER31=3,"12", ER31=3.25,"13", ER31=3.5,"14", ER31=3.75,"15",ER31=4,"16", ER31=-0.25, "17", bq=-0.5, "18")</f>
        <v>9</v>
      </c>
      <c r="EU31" s="36" t="n">
        <v>56</v>
      </c>
      <c r="EV31" s="14" t="str">
        <f aca="false">VLOOKUP(EU31,LEYENDA!$G$2:$H$8,2,TRUE())</f>
        <v>49-60</v>
      </c>
      <c r="EW31" s="14" t="str">
        <f aca="false" t="array" ref="EW31">_xlfn.IFS(EV31="0-5","1", EV31="6-12","2", EV31="13-18","3", EV31="19-24","4", EV31="25-36","5", EV31="37-48","6", EV31="49-60","7")</f>
        <v>7</v>
      </c>
    </row>
    <row r="32" customFormat="false" ht="13.5" hidden="false" customHeight="false" outlineLevel="0" collapsed="false">
      <c r="A32" s="1" t="n">
        <v>9</v>
      </c>
      <c r="B32" s="32" t="n">
        <v>4</v>
      </c>
      <c r="C32" s="33" t="n">
        <v>43180</v>
      </c>
      <c r="D32" s="6"/>
      <c r="E32" s="5" t="str">
        <f aca="false">VLOOKUP(A32,'286'!$A$3:$J$600,10,FALSE())</f>
        <v>BARAHONA LÓPEZ, ROSA Mª</v>
      </c>
      <c r="F32" s="4" t="str">
        <f aca="false">VLOOKUP(A32,'286'!$A$3:$I$1768,3,FALSE())</f>
        <v>BALORO</v>
      </c>
      <c r="G32" s="6" t="n">
        <f aca="false">VLOOKUP(A32,'286'!$A$3:$I$1768,4,FALSE())</f>
        <v>15694</v>
      </c>
      <c r="H32" s="7" t="n">
        <f aca="false">YEAR(C32)-YEAR(G32)</f>
        <v>76</v>
      </c>
      <c r="I32" s="1" t="str">
        <f aca="false">VLOOKUP(H32,LEYENDA!$C$2:$D$6,2,TRUE())</f>
        <v>61-100</v>
      </c>
      <c r="J32" s="5" t="str">
        <f aca="false">VLOOKUP(A32,'286'!$A$3:$I$1768,7,FALSE())</f>
        <v>M</v>
      </c>
      <c r="K32" s="8" t="str">
        <f aca="false">VLOOKUP(A32,'286'!$A$3:$I$1768,2,FALSE())</f>
        <v>OD</v>
      </c>
      <c r="L32" s="4" t="str">
        <f aca="false">VLOOKUP(A32,'286'!$A$3:$I$1768,8,FALSE())</f>
        <v>I</v>
      </c>
      <c r="M32" s="4" t="str">
        <f aca="false">VLOOKUP(A32,'286'!$A$3:$I$1768,9,FALSE())</f>
        <v>D</v>
      </c>
      <c r="N32" s="8" t="str">
        <f aca="false">IF(R32=O32, "MISMA","CONTRARIA")</f>
        <v>CONTRARIA</v>
      </c>
      <c r="O32" s="8" t="str">
        <f aca="false" t="array" ref="O32">_xlfn.IFS(L32="D","1", L32="I","2")</f>
        <v>2</v>
      </c>
      <c r="P32" s="8" t="str">
        <f aca="false" t="array" ref="P32">_xlfn.IFS(K32="OD","1", K32="OI","2")</f>
        <v>1</v>
      </c>
      <c r="Q32" s="1" t="str">
        <f aca="false" t="array" ref="Q32">_xlfn.IFS(J32="M","1", J32="H","2")</f>
        <v>1</v>
      </c>
      <c r="R32" s="8" t="str">
        <f aca="false" t="array" ref="R32">_xlfn.IFS(M32="D","1", M32="I","2")</f>
        <v>1</v>
      </c>
      <c r="S32" s="1" t="str">
        <f aca="false" t="array" ref="S32">_xlfn.IFS(N32="CONTRARIA", "1",N32= "MISMA","2")</f>
        <v>1</v>
      </c>
      <c r="T32" s="1" t="str">
        <f aca="false" t="array" ref="T32">_xlfn.IFS(I32="0-12","1", I32="13-24","2", I32="25-40","3", I32="41-60","4", I32="61-100","5")</f>
        <v>5</v>
      </c>
      <c r="U32" s="9" t="n">
        <v>2</v>
      </c>
      <c r="V32" s="1" t="str">
        <f aca="false">IF(U32="","",IF(AND(U32&gt;=-9,U32&lt;=-6.5),"-9 a -6,5",IF(AND(U32&gt;=-6,U32&lt;=-3.5),"-6 a -3,5",IF(AND(U32&gt;=-3,U32&lt;=-1),"-3 a -1",IF(U32=-0.5,"-0,5",IF(AND(U32&gt;=0,U32&lt;=2.5),"0 a 2,5",IF(AND(U32&gt;=3,U32&lt;=5.5),"3 a 5,5",IF(AND(U32&gt;=6,U32&lt;=8.5),"6 a 8,5",IF(AND(U32&gt;=9,U32&lt;=20),"9 a 20","Fuera de rango")))))))))</f>
        <v>0 a 2,5</v>
      </c>
      <c r="W32" s="11" t="n">
        <f aca="false">IF(V32="","",IF(V32="-9 a -6,5",2,IF(V32="-6 a -3,5",3,IF(V32="-3 a -1",4,IF(V32="-0,5","NORMA",IF(V32="0 a 2,5",5,IF(V32="3 a 5,5",6,IF(V32="6 a 8,5",7,IF(V32="9 a 20",8,"Fuera de rango")))))))))</f>
        <v>5</v>
      </c>
      <c r="X32" s="9" t="n">
        <v>0</v>
      </c>
      <c r="Y32" s="10" t="str">
        <f aca="false">IF(X32="","",IF(AND(X32&gt;=0,X32&lt;=4),"0 a 4",IF(AND(X32&gt;=4.5,X32&lt;=8.5),"4,5 a 8,5",IF(X32=9,"9",IF(AND(X32&gt;=9.5,X32&lt;=13),"9,5 a 13",IF(AND(X32&gt;=13.5,X32&lt;=20),"13,5 a 20",IF(AND(X32&gt;=20.5,X32&lt;=35),"20,5 a 35","Fuera de rango")))))))</f>
        <v>0 a 4</v>
      </c>
      <c r="Z32" s="11" t="n">
        <f aca="false">IF(Y32="","",IF(Y32="0 a 4",1,IF(Y32="4,5 a 8,5",2,IF(Y32="9","NORMA",IF(Y32="9,5 a 13",3,IF(Y32="13,5 a 20",4,IF(Y32="20,5 a 35",5,"Fuera de rango")))))))</f>
        <v>1</v>
      </c>
      <c r="AA32" s="9" t="n">
        <v>10</v>
      </c>
      <c r="AB32" s="10" t="str">
        <f aca="false">IF(AA32="","",IF(AND(AA32&gt;=0,AA32&lt;=9),"0 a 9",IF(AND(AA32&gt;=9.5,AA32&lt;=18.5),"9,5 a 18,5",IF(AA32=19,"19",IF(AND(AA32&gt;=19.5,AA32&lt;=28),"19,5 a 28",IF(AND(AA32&gt;=28.5,AA32&lt;=40),"28,5 a 40","Fuera de rango"))))))</f>
        <v>9,5 a 18,5</v>
      </c>
      <c r="AC32" s="11" t="n">
        <f aca="false" t="array" ref="AC32">_xlfn.IFS(AB32="","",AB32="0 a 9",1,AB32="9,5 a 18,5",2,AB32="19","NORMA",AB32="19,5 a 28",3,AB32="28,5 a 40",4,TRUE(),"Fuera de rango")</f>
        <v>2</v>
      </c>
      <c r="AD32" s="9" t="n">
        <v>5</v>
      </c>
      <c r="AE32" s="10" t="str">
        <f aca="false">IF(AD32="","",IF(AND(AD32&gt;=-10,AD32&lt;=0),"De -10 a 0",IF(AND(AD32&gt;=0.5,AD32&lt;=9.5),"0,5 a 9,5",IF(AD32=10,"10",IF(AND(AD32&gt;=10.5,AD32&lt;=20),"10,5 a 20",IF(AND(AD32&gt;=20.5,AD32&lt;=40),"20,5 a 40","Fuera de rango"))))))</f>
        <v>0,5 a 9,5</v>
      </c>
      <c r="AF32" s="12" t="n">
        <f aca="false">IF(AD32="","",IF(AND(AD32&gt;=-10,AD32&lt;=0),1,IF(AND(AD32&gt;=0.5,AD32&lt;=9.5),2,IF(AD32=10,"NORMA",IF(AND(AD32&gt;=10.5,AD32&lt;=20),3,IF(AND(AD32&gt;=20.5,AD32&lt;=40),4,""))))))</f>
        <v>2</v>
      </c>
      <c r="AG32" s="9" t="n">
        <v>8</v>
      </c>
      <c r="AH32" s="10" t="str">
        <f aca="false">IF(AG32="","",IF(AND(AG32&gt;=0,AG32&lt;=4),"0 a 4",IF(AND(AG32&gt;=4.5,AG32&lt;=8.5),"4,5 a 8,5",IF(AG32=9,"9",IF(AND(AG32&gt;=9.5,AG32&lt;=13),"9,5 a 13",IF(AND(AG32&gt;=13.5,AG32&lt;=25),"13,5 a 25","Fuera de rango"))))))</f>
        <v>4,5 a 8,5</v>
      </c>
      <c r="AI32" s="11" t="n">
        <f aca="false">IF(AH32="","",IF(AH32="0 a 4",1,IF(AH32="4,5 a 8,5",2,IF(AH32="9","NORMA",IF(AH32="9,5 a 13",3,IF(AH32="13,5 a 25",4,""))))))</f>
        <v>2</v>
      </c>
      <c r="AJ32" s="9" t="n">
        <v>-1</v>
      </c>
      <c r="AK32" s="10" t="str">
        <f aca="false">IF(AJ32="","",IF(AND(AJ32&gt;=-15,AJ32&lt;=-10.5),"-15 a -10,5",IF(AND(AJ32&gt;=-10,AJ32&lt;=-4),"-10 a -4",IF(AND(AJ32&gt;=-4.5,AJ32&lt;=0),"-4,5 a 0",IF(AND(AJ32&gt;=0.5,AJ32&lt;=4.5),"0,5 a 4,5",IF(AJ32=5,"5",IF(AND(AJ32&gt;=5.5,AJ32&lt;=10),"5,5 a 10",IF(AND(AJ32&gt;=10.5,AJ32&lt;=20),"10,5 a 20","Fuera de rango"))))))))</f>
        <v>-4,5 a 0</v>
      </c>
      <c r="AL32" s="11" t="n">
        <f aca="false">IF(AK32="","",IF(AK32="-15 a -10,5",1,IF(AK32="-10 a -4",2,IF(AK32="-4,5 a 0",3,IF(AK32="0,5 a 4,5",4,IF(AK32="5","NORMA",IF(AK32="5,5 a 10",5,IF(AK32="10,5 a 20",6,"Error"))))))))</f>
        <v>3</v>
      </c>
      <c r="AM32" s="9" t="n">
        <v>-0.5</v>
      </c>
      <c r="AN32" s="10" t="str">
        <f aca="false">IF(AM32="","",IF(AND(AM32&gt;=-7.5,AM32&lt;=-5.5),"-7,5 a -5,5",IF(AND(AM32&gt;=-5,AM32&lt;=-3),"-5 a -3",IF(AND(AM32&gt;=-2.5,AM32&lt;=-0.5),"-2,5 a -0,5",IF(AM32=0,"0,00",IF(AND(AM32&gt;=0.5,AM32&lt;=2.5),"0,5 a 2,5",IF(AND(AM32&gt;=3,AM32&lt;=5),"3 a 5",IF(AND(AM32&gt;=5.5,AM32&lt;=7.5),"5,5 a 7,5",IF(AND(AM32&gt;=8,AM32&lt;=10),"8 a 10","Fuera de rango")))))))))</f>
        <v>-2,5 a -0,5</v>
      </c>
      <c r="AO32" s="11" t="n">
        <f aca="false">IF(AN32="","",IF(AN32="-7,5 a -5,5",1,IF(AN32="-5 a -3",2,IF(AN32="-2,5 a -0,5",3,IF(AN32="0,00","NORMA",IF(AN32="0,5 a 2,5",4,IF(AN32="3 a 5",5,IF(AN32="5,5 a 7,5",6,IF(AN32="8 a 10",7,"Error")))))))))</f>
        <v>3</v>
      </c>
      <c r="AP32" s="9" t="n">
        <v>-2</v>
      </c>
      <c r="AQ32" s="10" t="str">
        <f aca="false">IF(AP32="","",IF(AND(AP32&gt;=-20,AP32&lt;=-9.5),"-20 a -9,5",IF(AND(AP32&gt;=-9,AP32&lt;=-6.5),"-9 a -6,5",IF(AP32=-6,"-6",IF(AND(AP32&gt;=-5.5,AP32&lt;=-3),"-5,5 a -3",IF(AND(AP32&gt;=-2.5,AP32&lt;=0),"-2,5 a 0",IF(AND(AP32&gt;=0.5,AP32&lt;=3),"0,5 a 3",IF(AND(AP32&gt;=3.5,AP32&lt;=6),"3,5 a 6",IF(AND(AP32&gt;=6.5,AP32&lt;=9),"6,5 a 9",IF(AND(AP32&gt;=9.5,AP32&lt;=20),"9,5 a 20","Fuera de rango"))))))))))</f>
        <v>-2,5 a 0</v>
      </c>
      <c r="AR32" s="11" t="n">
        <f aca="false">IF(AQ32="","",IF(AQ32="-20 a -9,5",1,IF(AQ32="-9 a -6,5",2,IF(AQ32="-6","NORMA",IF(AQ32="-5,5 a -3",3,IF(AQ32="-2,5 a 0",4,IF(AQ32="0,5 a 3",5,IF(AQ32="3,5 a 6",6,IF(AQ32="6,5 a 9",7,IF(AQ32="9,5 a 20",8,""))))))))))</f>
        <v>4</v>
      </c>
      <c r="AS32" s="9" t="n">
        <v>-7</v>
      </c>
      <c r="AT32" s="10" t="str">
        <f aca="false">IF(AS32="","",IF(AND(AS32&gt;=-16,AS32&lt;=-14),"-16 a -14",IF(AND(AS32&gt;=-13.5,AS32&lt;=-11.5),"-13,5 a -11,5",IF(AND(AS32&gt;=-11,AS32&lt;=-9),"-11 a -9",IF(AND(AS32&gt;=-8.5,AS32&lt;=-6.5),"-8,5 a -6,5",IF(AND(AS32&gt;=-6,AS32&lt;=-4),"-6 a -4",IF(AND(AS32&gt;=-3.5,AS32&lt;=-1.5),"-3,5 a -1,5",IF(AND(AS32&gt;=-1,AS32&lt;=1),"-1 a 1",IF(AND(AS32&gt;=1.5,AS32&lt;=3.5),"1,5 a 3,5",IF(AND(AS32&gt;=4,AS32&lt;=6),"4 a 6",IF(AND(AS32&gt;=6.5,AS32&lt;=8.5),"6,5 a 8,5",IF(AND(AS32&gt;=9,AS32&lt;=11),"9 a 11",IF(AND(AS32&gt;=11.5,AS32&lt;=13.5),"11,5 a 13,5",IF(AND(AS32&gt;=14,AS32&lt;=16),"14 a 16",IF(AND(AS32&gt;=16.5,AS32&lt;=18.5),"16,5 a 18,5",IF(AND(AS32&gt;=19,AS32&lt;=21),"19 a 21","Fuera de rango"))))))))))))))))</f>
        <v>-8,5 a -6,5</v>
      </c>
      <c r="AU32" s="11" t="n">
        <f aca="false" t="array" ref="AU32">IF(AT32="","",_xlfn.IFS(AT32="-16 a -14",1,AT32="-13,5 a -11,5",2,AT32="-11 a -9",3,AT32="-8,5 a -6,5",4,AT32="-6 a -4",5,AT32="-3,5 a -1,5",6,AT32="-1 a 1",7,AT32="1,5 a 3,5",8,AT32="4 a 6","NORMA",AT32="6,5 a 8,5",9,AT32="9 a 11",10,AT32="11,5 a 13,5",11,AT32="14 a 16",12,AT32="16,5 a 18,5",13,AT32="19 a 21",14,TRUE(),""))</f>
        <v>4</v>
      </c>
      <c r="AV32" s="9" t="n">
        <v>2.5</v>
      </c>
      <c r="AW32" s="10" t="str">
        <f aca="false">IF(AV32="","",IF(AND(AV32&gt;=-1,AV32&lt;=-0.5),"-1 a -0,5",IF(AND(AV32&gt;-0.5,AV32&lt;=0),"De -0,5 a 0",IF(AND(AV32&gt;=0.25,AV32&lt;=0.75),"0,25 a 0,75",IF(AND(AV32&gt;=1,AV32&lt;=1.5),"1 a 1,5",IF(AND(AV32&gt;=1.75,AV32&lt;=2.25),"1,75 a 2,25",IF(AND(AV32&gt;=2.5,AV32&lt;=3),"2,5 a 3",IF(AND(AV32&gt;=3.25,AV32&lt;=3.75),"3,25 a 3,75","Fuera de rango"))))))))</f>
        <v>2,5 a 3</v>
      </c>
      <c r="AX32" s="11" t="n">
        <f aca="false">IF(AW32="","",IF(OR(AW32="-1 a -0,5",AW32="-1 a -0.5"),1,IF(OR(AW32="De -0,5 a 0",AW32="-0,5 a 0",AW32="De -0.5 a 0"),2,IF(OR(AW32="0,25 a 0,75",AW32="0.25 a 0.75"),"NORMA",IF(OR(AW32="1 a 1,5",AW32="1 a 1.5"),3,IF(OR(AW32="1,75 a 2,25",AW32="1.75 a 2.25"),4,IF(OR(AW32="2,5 a 3",AW32="2.5 a 3"),5,IF(OR(AW32="3,25 a 3,75",AW32="3.25 a 3.75"),6,""))))))))</f>
        <v>5</v>
      </c>
      <c r="AY32" s="9" t="n">
        <v>-2</v>
      </c>
      <c r="AZ32" s="10" t="str">
        <f aca="false">IF(AY32="","",IF(AND(AY32&gt;=-20,AY32&lt;=-9.5),"-20 a -9,5",IF(AND(AY32&gt;=-9,AY32&lt;=-6.5),"-9 a -6,5",IF(AY32=-6,"-6",IF(AND(AY32&gt;=-5.5,AY32&lt;=-3),"-5,5 a -3",IF(AND(AY32&gt;=-2.5,AY32&lt;=0),"-2,5 a 0",IF(AND(AY32&gt;=0.5,AY32&lt;=3),"0,5 a 3",IF(AND(AY32&gt;=3.5,AY32&lt;=6),"3,5 a 6","Fuera de rango"))))))))</f>
        <v>-2,5 a 0</v>
      </c>
      <c r="BA32" s="11" t="n">
        <f aca="false">IF(AZ32="","",IF(AZ32="-20 a -9,5",1,IF(AZ32="-9 a -6,5",2,IF(AZ32="-6","NORMA",IF(AZ32="-5,5 a -3",3,IF(AZ32="-2,5 a 0",4,IF(AZ32="0,5 a 3",5,IF(AZ32="3,5 a 6",6,""))))))))</f>
        <v>4</v>
      </c>
      <c r="BB32" s="9" t="n">
        <v>0</v>
      </c>
      <c r="BC32" s="10" t="str">
        <f aca="false" t="array" ref="BC32">IF(BB32="","",_xlfn.IFS(AND(BB32&gt;=0,BB32&lt;=2),"0 a 2",AND(BB32&gt;=2.5,BB32&lt;=4.5),"2,5 a 4,5",AND(BB32&gt;=5,BB32&lt;=7),"5 a 7",AND(BB32&gt;=7.5,BB32&lt;=9.5),"7,5 a 9,5",AND(BB32&gt;=10,BB32&lt;=12),"10 a 12",AND(BB32&gt;=12.5,BB32&lt;=14.5),"12,5 a 14,5",BB32=15,"15",AND(BB32&gt;=15.5,BB32&lt;=17.5),"15,5 a 17,5",AND(BB32&gt;=18,BB32&lt;=20),"18 a 20",AND(BB32&gt;=20.5,BB32&lt;=22.5),"20,5 a 22,5",AND(BB32&gt;=23,BB32&lt;=25),"23 a 25",TRUE(),"Fuera de rango"))</f>
        <v>0 a 2</v>
      </c>
      <c r="BD32" s="11" t="n">
        <f aca="false" t="array" ref="BD32">IF(BC32="","",_xlfn.IFS(BC32="0 a 2",1,BC32="2,5 a 4,5",2,BC32="5 a 7",3,BC32="7,5 a 9,5",4,BC32="10 a 12",5,BC32="12,5 a 14,5",6,BC32="15","NORMA",BC32="15,5 a 17,5",7,BC32="18 a 20",8,BC32="20,5 a 22,5",9,BC32="23 a 25",10,TRUE(),"Fuera de rango"))</f>
        <v>1</v>
      </c>
      <c r="BE32" s="9" t="n">
        <v>22</v>
      </c>
      <c r="BF32" s="10" t="str">
        <f aca="false">IF(BE32="","",IF(AND(BE32&gt;=-20,BE32&lt;=-10),"-20 a -10",IF(AND(BE32&gt;=-9.5,BE32&lt;=0.5),"-9,5 a 0,5",IF(AND(BE32&gt;=1,BE32&lt;=11),"1 a 11",IF(AND(BE32&gt;=11.5,BE32&lt;=20.5),"11,5 a 20,5",IF(BE32=21,"21",IF(AND(BE32&gt;=21.5,BE32&lt;=31.5),"21,5 a 31,5",IF(AND(BE32&gt;=32,BE32&lt;=42),"32 a 42","Fuera de rango"))))))))</f>
        <v>21,5 a 31,5</v>
      </c>
      <c r="BG32" s="11" t="n">
        <f aca="false">IF(BF32="","",IF(BF32="-20 a -10",1,IF(BF32="-9,5 a 0,5",2,IF(BF32="1 a 11",3,IF(BF32="11,5 a 20,5",4,IF(BF32="21","NORMA",IF(BF32="21,5 a 31,5",5,IF(BF32="32 a 42",6,""))))))))</f>
        <v>5</v>
      </c>
      <c r="BH32" s="9" t="n">
        <v>13</v>
      </c>
      <c r="BI32" s="10" t="str">
        <f aca="false">IF(BH32="","",IF(AND(BH32&gt;=-20,BH32&lt;=-15),"-20 a -15",IF(AND(BH32&gt;=-14.5,BH32&lt;=-9.5),"-14,5 a -9,5",IF(AND(BH32&gt;=-9,BH32&lt;=-4),"-9 a -4",IF(AND(BH32&gt;=-3.5,BH32&lt;=2.5),"-3,5 a 2,5",IF(AND(BH32&gt;=3,BH32&lt;=8),"3 a 8",IF(AND(BH32&gt;=8.5,BH32&lt;=14.5),"8,5 a 14,5",IF(BH32=15,"15",IF(AND(BH32&gt;=15.5,BH32&lt;=20.5),"15,5 a 20,5",IF(AND(BH32&gt;=21,BH32&lt;=26),"21 a 26","Fuera de rango"))))))))))</f>
        <v>8,5 a 14,5</v>
      </c>
      <c r="BJ32" s="11" t="n">
        <f aca="false">IF(BI32="","",IF(BI32="-20 a -15",1,IF(BI32="-14,5 a -9,5",2,IF(BI32="-9 a -4",3,IF(BI32="-3,5 a 2,5",4,IF(BI32="3 a 8",5,IF(BI32="8,5 a 14,5",6,IF(BI32="15","NORMA",IF(BI32="15,5 a 20,5",7,IF(BI32="21 a 26",8,IF(BI32="26,5 a 31,5",9,"")))))))))))</f>
        <v>6</v>
      </c>
      <c r="BK32" s="9" t="n">
        <v>0</v>
      </c>
      <c r="BL32" s="10" t="str">
        <f aca="false">IF(BK32="","",IF(AND(BK32&gt;=0,BK32&lt;=2),"0 - 2",IF(AND(BK32&gt;=2.5,BK32&lt;=4.5),"2,5 - 4,5",IF(AND(BK32&gt;=5,BK32&lt;=7),"5 - 7",IF(AND(BK32&gt;=7.5,BK32&lt;=9.5),"7,5 - 9,5",IF(AND(BK32&gt;=10,BK32&lt;=12),"10 - 12",IF(AND(BK32&gt;=12.5,BK32&lt;=13.5),"12,5 - 13,5",IF(BK32=14,"14",IF(AND(BK32&gt;=14.5,BK32&lt;=16.5),"14,5 - 16,5",IF(AND(BK32&gt;=17,BK32&lt;=19),"17 - 19",IF(AND(BK32&gt;=19.5,BK32&lt;=21.5),"19,5 - 21,5",IF(AND(BK32&gt;=22,BK32&lt;=24),"22 - 24",IF(AND(BK32&gt;=24.5,BK32&lt;=26.5),"24,5 - 26,5",IF(AND(BK32&gt;=27,BK32&lt;=29),"27 - 29",IF(AND(BK32&gt;=29.5,BK32&lt;=30),"29,5 - 30","Fuera de rango")))))))))))))))</f>
        <v>0 - 2</v>
      </c>
      <c r="BM32" s="11" t="n">
        <f aca="false">IF(BL32="","",IF(BL32="0 - 2",1,IF(BL32="2,5 - 4,5",2,IF(BL32="5 - 7",3,IF(BL32="7,5 - 9,5",4,IF(BL32="10 - 12",5,IF(BL32="12,5 - 13,5",6,IF(BL32="14","NORMA",IF(BL32="14,5 - 16,5",7,IF(BL32="17 - 19",8,IF(BL32="19,5 - 21,5",9,IF(BL32="22 - 24",10,IF(BL32="24,5 - 26,5",11,IF(BL32="27 - 29",12,IF(BL32="29,5 - 30",13,"")))))))))))))))</f>
        <v>1</v>
      </c>
      <c r="BN32" s="9" t="n">
        <v>12</v>
      </c>
      <c r="BO32" s="10" t="str">
        <f aca="false">IF(BN32="","",IF(AND(BN32&gt;=-20,BN32&lt;=-10),"-20 a -10",IF(AND(BN32&gt;=-9.5,BN32&lt;=0.5),"-9,5 a 0,5",IF(AND(BN32&gt;=1,BN32&lt;=11),"1 a 11",IF(AND(BN32&gt;=11.5,BN32&lt;=21.5),"11,5 a 21,5",IF(BN32=22,"22",IF(AND(BN32&gt;=22.5,BN32&lt;=32.5),"22,5 a 32,5",IF(AND(BN32&gt;=33,BN32&lt;=43),"33 a 43","Fuera de rango"))))))))</f>
        <v>11,5 a 21,5</v>
      </c>
      <c r="BP32" s="11" t="n">
        <f aca="false">IF(BO32="","",IF(BO32="-20 a -10",1,IF(BO32="-9,5 a 0,5",2,IF(BO32="1 a 11",3,IF(BO32="11,5 a 21,5",4,IF(BO32="22","NORMA",IF(BO32="22,5 a 32,5",5,IF(BO32="33 a 43",6,""))))))))</f>
        <v>4</v>
      </c>
      <c r="BQ32" s="9" t="n">
        <v>9</v>
      </c>
      <c r="BR32" s="10" t="str">
        <f aca="false">IF(BQ32="","",IF(AND(BQ32&gt;=-20,BQ32&lt;=-15),"-20 a -15",IF(AND(BQ32&gt;=-14.5,BQ32&lt;=-9.5),"-14,5 a -9,5",IF(AND(BQ32&gt;=-9,BQ32&lt;=-4),"-9 a -4",IF(AND(BQ32&gt;=-3.5,BQ32&lt;=2.5),"-3,5 a 2,5",IF(AND(BQ32&gt;=3,BQ32&lt;=8),"3 a 8",IF(AND(BQ32&gt;=8.5,BQ32&lt;=13.5),"8,5 a 13,5",IF(AND(BQ32&gt;=14,BQ32&lt;=17.5),"14 a 17,5",IF(BQ32=18,"18",IF(AND(BQ32&gt;=18.5,BQ32&lt;=23.5),"18,5 a 23,5",IF(AND(BQ32&gt;=24,BQ32&lt;=29),"24 a 29",IF(AND(BQ32&gt;=29.5,BQ32&lt;=34.5),"29,5 a 34,5",IF(AND(BQ32&gt;=35,BQ32&lt;=40),"35 a 40","Fuera de rango")))))))))))))</f>
        <v>8,5 a 13,5</v>
      </c>
      <c r="BS32" s="11" t="n">
        <f aca="false">IF(BR32="","",IF(BR32="-20 a -15",1,IF(BR32="-14,5 a -9,5",2,IF(BR32="-9 a -4",3,IF(BR32="-3,5 a 2,5",4,IF(BR32="3 a 8",5,IF(BR32="8,5 a 13,5",6,IF(BR32="14 a 17,5",7,IF(BR32="18","NORMA",IF(BR32="18,5 a 23,5",8,IF(BR32="24 a 29",9,IF(BR32="29,5 a 34,5",10,IF(BR32="35 a 40",11,"")))))))))))))</f>
        <v>6</v>
      </c>
      <c r="BT32" s="9" t="n">
        <v>-1</v>
      </c>
      <c r="BU32" s="10" t="str">
        <f aca="false">IF(BT32="","",IF(AND(BT32&gt;=-20,BT32&lt;=-18),"-20 a -18",IF(AND(BT32&gt;=-17.5,BT32&lt;=-15.5),"-17,5 a -15,5",IF(AND(BT32&gt;=-15,BT32&lt;=-13),"-15 a -13",IF(AND(BT32&gt;=-12.5,BT32&lt;=-10.5),"-12,5 a -10,5",IF(AND(BT32&gt;=-10,BT32&lt;=-8),"-10 a -8",IF(AND(BT32&gt;=-7.5,BT32&lt;=-5.5),"-7,5 a -5,5",IF(AND(BT32&gt;=-5,BT32&lt;=-3),"-5 a -3",IF(AND(BT32&gt;=-2.5,BT32&lt;=-0.5),"-2,5 a -0,5",IF(BT32=0,"0",IF(AND(BT32&gt;=0.5,BT32&lt;=2.5),"0,5 a 2,5",IF(AND(BT32&gt;=3,BT32&lt;=5),"3 a 5",IF(AND(BT32&gt;=5.5,BT32&lt;=7.5),"5,5 a 7,5",IF(AND(BT32&gt;=8,BT32&lt;=10),"8 a 10",IF(AND(BT32&gt;=10.5,BT32&lt;=12.5),"10,5 a 12,5",IF(AND(BT32&gt;=13,BT32&lt;=15),"13 a 15",IF(AND(BT32&gt;=15.5,BT32&lt;=17.5),"15,5 a 17,5",IF(AND(BT32&gt;=18,BT32&lt;=20),"18 a 20","Fuera de rango"))))))))))))))))))</f>
        <v>-2,5 a -0,5</v>
      </c>
      <c r="BV32" s="11" t="n">
        <f aca="false">IF(BT32="","",IF(BT32=0,"NORMA",IF(AND(BT32&gt;=-20,BT32&lt;=-18),2,IF(AND(BT32&gt;=-17.5,BT32&lt;=-15.5),2,IF(AND(BT32&gt;=-15,BT32&lt;=-13),3,IF(AND(BT32&gt;=-12.5,BT32&lt;=-10.5),4,IF(AND(BT32&gt;=-10,BT32&lt;=-8),5,IF(AND(BT32&gt;=-7.5,BT32&lt;=-5.5),6,IF(AND(BT32&gt;=-5,BT32&lt;=-3),7,IF(AND(BT32&gt;=-2.5,BT32&lt;=-0.5),8,IF(AND(BT32&gt;=0.5,BT32&lt;=2.5),9,IF(AND(BT32&gt;=3,BT32&lt;=5),10,IF(AND(BT32&gt;=5.5,BT32&lt;=7.5),11,IF(AND(BT32&gt;=8,BT32&lt;=10),12,IF(AND(BT32&gt;=10.5,BT32&lt;=12.5),13,IF(AND(BT32&gt;=13,BT32&lt;=15),14,IF(AND(BT32&gt;=15.5,BT32&lt;=17.5),15,IF(AND(BT32&gt;=18,BT32&lt;=20),16,"Fuera de rango"))))))))))))))))))</f>
        <v>8</v>
      </c>
      <c r="BW32" s="9" t="n">
        <v>-3.25</v>
      </c>
      <c r="BX32" s="10" t="n">
        <f aca="false">18.5- (0.3*H32)</f>
        <v>-4.3</v>
      </c>
      <c r="BY32" s="10" t="n">
        <f aca="false">(BW32)-(BX32)</f>
        <v>1.05</v>
      </c>
      <c r="BZ32" s="10" t="str">
        <f aca="false">IF(BY32="","",IF(BY32&lt;-27.5,"De -30 a -28",IF(BY32&lt;-25,"De -27,5 a -25,5",IF(BY32&lt;-22.5,"De -25 a -23",IF(BY32&lt;-20,"De -22,5 a -20,5",IF(BY32&lt;-17.5,"De -20 a -18",IF(BY32&lt;-15,"De -17,5 a -15,5",IF(BY32&lt;-12.5,"De -15 a -13",IF(BY32&lt;-10,"De -12,5 a -10,5",IF(BY32&lt;-7.5,"De -10 a -8",IF(BY32&lt;-5,"De -7,5 a -5,5",IF(BY32&lt;-2.5,"De -5 a -3",IF(BY32&lt;0,"De -2,5 a -0,5",IF(BY32&lt;2.5,"De 0 a 2",IF(BY32&lt;5,"De 2,5 a 4,5",IF(BY32&lt;7.5,"De 5 a 7",IF(BY32&lt;10,"De 7,5 a 9,5",IF(BY32&lt;12.5,"De 10 a 12",IF(BY32&lt;15,"De 12,5 a 14,5",IF(BY32&lt;17.5,"De 15 a 17",IF(BY32&lt;20,"De 17,5 a 19,5",IF(BY32&lt;22.5,"De 20 a 22",IF(BY32&lt;25,"De 22,5 a 24,5",IF(BY32&lt;27.5,"De 25 a 27","De 27,5 a 30"))))))))))))))))))))))))</f>
        <v>De 0 a 2</v>
      </c>
      <c r="CA32" s="12" t="n">
        <f aca="false">IF(BY32="","",IF(BY32&lt;=-28,1,IF(BY32&lt;=-25.5,2,IF(BY32&lt;=-23,3,IF(BY32&lt;=-20.5,4,IF(BY32&lt;=-18,5,IF(BY32&lt;=-15.5,6,IF(BY32&lt;=-13,7,IF(BY32&lt;=-10.5,8,IF(BY32&lt;=-8,9,IF(BY32&lt;=-5.5,10,IF(BY32&lt;=-3,11,IF(BY32&lt;=-0.5,12,IF(BY32&lt;=2,13,IF(BY32&lt;=4.5,14,IF(BY32&lt;=7,15,IF(BY32&lt;=9.5,16,IF(BY32&lt;=12,17,IF(BY32&lt;=14.5,18,IF(BY32&lt;=17,19,IF(BY32&lt;=19.5,20,IF(BY32&lt;=22,21,IF(BY32&lt;=24.5,22,IF(BY32&lt;=27,23,IF(BY32&lt;=30,24,"Fuera de rango")))))))))))))))))))))))))</f>
        <v>13</v>
      </c>
      <c r="CB32" s="9" t="n">
        <v>-3.25</v>
      </c>
      <c r="CC32" s="10" t="n">
        <f aca="false">18.5- (0.3*H32)</f>
        <v>-4.3</v>
      </c>
      <c r="CD32" s="10" t="n">
        <f aca="false">(CB32)-(CC32)</f>
        <v>1.05</v>
      </c>
      <c r="CE32" s="10" t="str">
        <f aca="false">IF(CD32="","",IF(CD32&lt;-27.5,"De -30 a -28",IF(CD32&lt;-25,"De -27,5 a -25,5",IF(CD32&lt;-22.5,"De -25 a -23",IF(CD32&lt;-20,"De -22,5 a -20,5",IF(CD32&lt;-17.5,"De -20 a -18",IF(CD32&lt;-15,"De -17,5 a -15,5",IF(CD32&lt;-12.5,"De -15 a -13",IF(CD32&lt;-10,"De -12,5 a -10,5",IF(CD32&lt;-7.5,"De -10 a -8",IF(CD32&lt;-5,"De -7,5 a -5,5",IF(CD32&lt;-2.5,"De -5 a -3",IF(CD32&lt;0,"De -2,5 a -0,5",IF(CD32&lt;=2,"De 0 a 2",IF(CD32&lt;=4.5,"De 2,5 a 4,5",IF(CD32&lt;=7,"De 5 a 7",IF(CD32&lt;=9.5,"De 7,5 a 9,5",IF(CD32&lt;=12,"De 10 a 12",IF(CD32&lt;=14.5,"De 12,5 a 14,5",IF(CD32&lt;=17,"De 15 a 17",IF(CD32&lt;=19.5,"De 17,5 a 19,5",IF(CD32&lt;=22,"De 20 a 22",IF(CD32&lt;=24.5,"De 22,5 a 24,5",IF(CD32&lt;=27,"De 25 a 27","De 27,5 a 30"))))))))))))))))))))))))</f>
        <v>De 0 a 2</v>
      </c>
      <c r="CF32" s="12" t="n">
        <f aca="false">IF(CD32="","",IF(CD32&lt;-27.5,1,IF(CD32&lt;-25,2,IF(CD32&lt;-22.5,3,IF(CD32&lt;-20,4,IF(CD32&lt;-17.5,5,IF(CD32&lt;-15,6,IF(CD32&lt;-12.5,7,IF(CD32&lt;-10,8,IF(CD32&lt;-7.5,9,IF(CD32&lt;-5,10,IF(CD32&lt;-2.5,11,IF(CD32&lt;0,12,IF(CD32&lt;2.5,13,IF(CD32&lt;5,14,IF(CD32&lt;7.5,15,IF(CD32&lt;10,16,IF(CD32&lt;12.5,17,IF(CD32&lt;15,18,IF(CD32&lt;17.5,19,IF(CD32&lt;20,20,IF(CD32&lt;22.5,21,IF(CD32&lt;25,22,IF(CD32&lt;27.5,23,24))))))))))))))))))))))))</f>
        <v>13</v>
      </c>
      <c r="CG32" s="9" t="n">
        <v>-1.75</v>
      </c>
      <c r="CH32" s="10" t="str">
        <f aca="false">IF(CG32="","",IF(AND(CG32&gt;=-10,CG32&lt;=-9.5),"-10 a -9,5",IF(AND(CG32&gt;-9.5,CG32&lt;=-8.5),"-9 a -8,5",IF(AND(CG32&gt;-8.5,CG32&lt;=-7.5),"-8 a -7,5",IF(AND(CG32&gt;-7.5,CG32&lt;=-6.5),"-7 a -6,5",IF(AND(CG32&gt;-6.5,CG32&lt;=-5.5),"-6 a -5,5",IF(AND(CG32&gt;-5.5,CG32&lt;=-4.5),"-5 a -4,5",IF(AND(CG32&gt;-4.5,CG32&lt;=-3.5),"-4 a -3,5",IF(AND(CG32&gt;-3.5,CG32&lt;=-2.5),"-3 a -2,5",IF(CG32=-2.25,"-2,25",IF(AND(CG32&gt;-2.5,CG32&lt;=-1.5),"-2 a -1,5",IF(AND(CG32&gt;-1.5,CG32&lt;=-0.5),"-1 a -0,5",IF(AND(CG32&gt;-0.5,CG32&lt;=0.5),"0 a 0,5",IF(AND(CG32&gt;0.5,CG32&lt;=1.5),"1 a 1,5",IF(AND(CG32&gt;1.5,CG32&lt;=2.5),"2 a 2,5",IF(AND(CG32&gt;2.5,CG32&lt;=3.5),"3 a 3,5",IF(AND(CG32&gt;3.5,CG32&lt;=4.5),"4 a 4,5",IF(AND(CG32&gt;4.5,CG32&lt;=5.5),"5 a 5,5",IF(AND(CG32&gt;5.5,CG32&lt;=6.5),"6 a 6,5",IF(AND(CG32&gt;6.5,CG32&lt;=7.5),"7 a 7,5",IF(AND(CG32&gt;7.5,CG32&lt;=8.5),"8 a 8,5",IF(AND(CG32&gt;8.5,CG32&lt;=9.5),"9 a 9,5",IF(CG32&gt;=10,"10","Fuera de rango")))))))))))))))))))))))</f>
        <v>-2 a -1,5</v>
      </c>
      <c r="CI32" s="11" t="n">
        <f aca="false">IF(CG32="","",IF(CG32=-2.25,"NORMA",IF(CG32&lt;=-9.5,1,IF(CG32&lt;=-8.5,2,IF(CG32&lt;=-7.5,3,IF(CG32&lt;=-6.5,4,IF(CG32&lt;=-5.5,5,IF(CG32&lt;=-4.5,6,IF(CG32&lt;=-3.5,7,IF(CG32&lt;=-2.5,8,IF(CG32&lt;=-1.5,9,IF(CG32&lt;=-0.5,10,IF(CG32&lt;=0.5,11,IF(CG32&lt;=1.5,12,IF(CG32&lt;=2.5,13,IF(CG32&lt;=3.5,14,IF(CG32&lt;=4.5,15,IF(CG32&lt;=5.5,16,IF(CG32&lt;=6.5,17,IF(CG32&lt;=7.5,18,IF(CG32&lt;=8.5,19,IF(CG32&lt;=9.5,20,IF(CG32=10,21,"Fuera de rango")))))))))))))))))))))))</f>
        <v>9</v>
      </c>
      <c r="CJ32" s="9" t="n">
        <v>1.5</v>
      </c>
      <c r="CK32" s="10" t="str">
        <f aca="false">IF(CJ32="","",IF(AND(CJ32&gt;=-6,CJ32&lt;=-5.5),"-6 a -5,5",IF(AND(CJ32&gt;-5.5,CJ32&lt;=-4.5),"-5 a -4,5",IF(AND(CJ32&gt;-4.5,CJ32&lt;=-3.5),"-4 a -3,5",IF(AND(CJ32&gt;-3.5,CJ32&lt;=-2.5),"-3 a -2,5",IF(AND(CJ32&gt;-2.5,CJ32&lt;=-1.5),"-2 a -1,5",IF(AND(CJ32&gt;-1.5,CJ32&lt;=-0.5),"-1 a -0,5",IF(AND(CJ32&gt;-0.5,CJ32&lt;=0.5),"0 a 0,5",IF(AND(CJ32&gt;0.5,CJ32&lt;=1.5),"1 a 1,5",IF(AND(CJ32&gt;1.5,CJ32&lt;2.5),"2",IF(AND(CJ32&gt;=2.5,CJ32&lt;=3),"2,5 a 3",IF(AND(CJ32&gt;3,CJ32&lt;=4),"3,5 a 4",IF(AND(CJ32&gt;4,CJ32&lt;=5),"4,5 a 5",IF(AND(CJ32&gt;5,CJ32&lt;=6),"5,5 a 6",IF(AND(CJ32&gt;6,CJ32&lt;=7),"6,5 a 7",IF(AND(CJ32&gt;7,CJ32&lt;=8),"7,5 a 8",IF(AND(CJ32&gt;8,CJ32&lt;=9.5),"8,5 a 9,5",IF(CJ32=10,"10","Fuera de rango"))))))))))))))))))</f>
        <v>1 a 1,5</v>
      </c>
      <c r="CL32" s="11" t="n">
        <f aca="false">IF(CK32="","",IF(OR(CK32="-6 a -5,5",CK32="-6 - -5,5"),1,IF(OR(CK32="-5 a -4,5",CK32="-5 - -4,5"),2,IF(OR(CK32="-4 a -3,5",CK32="-4 - -3,5"),3,IF(OR(CK32="-3 a -2,5",CK32="-3 - -2,5"),4,IF(OR(CK32="-2 a -1,5",CK32="-2 - -1,5"),5,IF(OR(CK32="-1 a -0,5",CK32="-1 - -0,5"),6,IF(OR(CK32="0 a 0,5",CK32="0 - 0,5"),7,IF(OR(CK32="1 a 1,5",CK32="1 - 1,5"),8,IF(CK32="2","NORMA",IF(OR(CK32="2,5 a 3",CK32="2,5 - 3"),9,IF(OR(CK32="3,5 a 4",CK32="3,5 - 4"),10,IF(OR(CK32="4,5 a 5",CK32="4,5 - 5"),11,IF(OR(CK32="5,5 a 6",CK32="5,5 - 6"),12,IF(OR(CK32="6,5 a 7",CK32="6,5 - 7"),13,IF(OR(CK32="7,5 a 8",CK32="7,5 - 8"),14,IF(OR(CK32="8,5 a 9",CK32="8,5 - 9,5",CK32="9 a 9,5"),15,IF(CK32="10",15,IF(OR(CK32="0,5 a 1",CK32="0,5 - 1"),7,"Fuera de rango")))))))))))))))))))</f>
        <v>8</v>
      </c>
      <c r="CM32" s="10" t="n">
        <v>0</v>
      </c>
      <c r="CN32" s="10" t="str">
        <f aca="false">IF(CM32=0,"0", " ")</f>
        <v>0</v>
      </c>
      <c r="CO32" s="10" t="str">
        <f aca="false">IF(CM32&gt;0,"EME"," ")</f>
        <v> </v>
      </c>
      <c r="CP32" s="10" t="n">
        <v>0</v>
      </c>
      <c r="CQ32" s="10" t="str">
        <f aca="false">IF(CP32&gt;0,"0", " ")</f>
        <v> </v>
      </c>
      <c r="CR32" s="10" t="str">
        <f aca="false">IF(CP32&gt;0,"EME"," ")</f>
        <v> </v>
      </c>
      <c r="CS32" s="9" t="n">
        <v>2</v>
      </c>
      <c r="CT32" s="10" t="str">
        <f aca="false">IF(CS32&gt;0,"1", " ")</f>
        <v>1</v>
      </c>
      <c r="CU32" s="10" t="str">
        <f aca="false">IF(CS32&gt;0,"HIP"," ")</f>
        <v>HIP</v>
      </c>
      <c r="CV32" s="9" t="n">
        <v>2.25</v>
      </c>
      <c r="CW32" s="10" t="str">
        <f aca="false">IF(CV32&gt;0,"1", " ")</f>
        <v>1</v>
      </c>
      <c r="CX32" s="10" t="str">
        <f aca="false">IF(CV32&gt;0,"HIP"," ")</f>
        <v>HIP</v>
      </c>
      <c r="CY32" s="9" t="n">
        <v>0</v>
      </c>
      <c r="CZ32" s="11" t="str">
        <f aca="false">IF(CY32&lt;0,"2"," ")</f>
        <v> </v>
      </c>
      <c r="DA32" s="11" t="str">
        <f aca="false">IF(CY32&lt;0,"MIO"," ")</f>
        <v> </v>
      </c>
      <c r="DB32" s="9" t="n">
        <v>0</v>
      </c>
      <c r="DC32" s="11" t="str">
        <f aca="false">IF(DB32&lt;0,"2"," ")</f>
        <v> </v>
      </c>
      <c r="DD32" s="11" t="str">
        <f aca="false">IF(DB32&lt;0,"MIO"," ")</f>
        <v> </v>
      </c>
      <c r="DE32" s="9" t="n">
        <v>0</v>
      </c>
      <c r="DF32" s="11" t="str">
        <f aca="false">IF(DE32&lt;0,"3"," ")</f>
        <v> </v>
      </c>
      <c r="DG32" s="11" t="str">
        <f aca="false">IF(DE32&lt;0,"AST"," ")</f>
        <v> </v>
      </c>
      <c r="DH32" s="9" t="n">
        <v>0</v>
      </c>
      <c r="DI32" s="11" t="str">
        <f aca="false">IF(DH32&lt;0,"3"," ")</f>
        <v> </v>
      </c>
      <c r="DJ32" s="11" t="str">
        <f aca="false">IF(DH32&lt;0,"AST"," ")</f>
        <v> </v>
      </c>
      <c r="DK32" s="9" t="n">
        <v>2.5</v>
      </c>
      <c r="DL32" s="10" t="str">
        <f aca="false">IF(DK32&gt;0,"4"," ")</f>
        <v>4</v>
      </c>
      <c r="DM32" s="10" t="str">
        <f aca="false">IF(DK32&gt;0,"PRE"," ")</f>
        <v>PRE</v>
      </c>
      <c r="DN32" s="9" t="n">
        <v>2.5</v>
      </c>
      <c r="DO32" s="10" t="str">
        <f aca="false">IF(DN32&gt;0,"4"," ")</f>
        <v>4</v>
      </c>
      <c r="DP32" s="10" t="str">
        <f aca="false">IF(DN32&gt;0,"PRE"," ")</f>
        <v>PRE</v>
      </c>
      <c r="DQ32" s="12" t="n">
        <v>2</v>
      </c>
      <c r="DR32" s="12" t="n">
        <v>2</v>
      </c>
      <c r="DS32" s="12" t="str">
        <f aca="false">CONCATENATE(CO32,CU32,DA32,DG32,DM32)</f>
        <v> HIP  PRE</v>
      </c>
      <c r="DT32" s="10" t="str">
        <f aca="false" t="array" ref="DT32">_xlfn.IFS(DS32="EME    ","0", DS32=" HIP   ","1", DS32="  MIO  ","2", DS32="   AST ","3", DS32="    PRE","4", DS32="EME   PRE","5", DS32=" HIP  PRE","6", DS32=" HIP AST ","7", DS32="  MIO PRE","8", DS32="  MIOAST ","9", DS32="   ASTPRE","10",DS32=" HIP ASTPRE","11", DS32="  MIOASTPRE","12", DS32="     ","0")</f>
        <v>6</v>
      </c>
      <c r="DU32" s="1" t="s">
        <v>154</v>
      </c>
      <c r="DV32" s="1" t="str">
        <f aca="false" t="array" ref="DV32">_xlfn.IFS(DU32="SI","2", DU32="NO","1")</f>
        <v>1</v>
      </c>
      <c r="DW32" s="10" t="n">
        <v>0</v>
      </c>
      <c r="DX32" s="11" t="str">
        <f aca="false">IF(DW32=0,"1","2")</f>
        <v>1</v>
      </c>
      <c r="DY32" s="11" t="str">
        <f aca="false" t="array" ref="DY32">_xlfn.IFS(DW32=0,"0", DW32=0.25, "1", DW32=0.5,"2", DW32=0.75,"3", DW32=1,"4",DW32=1.25,"5", DW32=1.5,"6", DW32=1.75,"7", DW32=2,"8")</f>
        <v>0</v>
      </c>
      <c r="DZ32" s="10" t="n">
        <v>0.25</v>
      </c>
      <c r="EA32" s="11" t="str">
        <f aca="false">IF(DZ32=0,"1","2")</f>
        <v>2</v>
      </c>
      <c r="EB32" s="11" t="str">
        <f aca="false" t="array" ref="EB32">_xlfn.IFS(DZ32=0,"0", DZ32=0.25, "1", DZ32=0.5,"2", DZ32=0.75,"3", DZ32=1,"4",DZ32=1.25,"5", DZ32=1.5,"6", DZ32=1.75,"7", DZ32=2,"8")</f>
        <v>1</v>
      </c>
      <c r="EC32" s="10" t="n">
        <v>0</v>
      </c>
      <c r="ED32" s="10" t="str">
        <f aca="false">IF(EC32=0,"1","2")</f>
        <v>1</v>
      </c>
      <c r="EE32" s="11" t="str">
        <f aca="false" t="array" ref="EE32">_xlfn.IFS(EC32=0,"0", EC32=-0.25, "1", EC32=-0.5,"2", EC32=-0.75,"3", EC32=-1,"4",EC32=-1.25,"5", EC32=-1.5,"6", EC32=-1.75,"7", EC32=-2,"8", EC32=-2.25,"9",EC32=-2.5,"10", EC32=-2.75,"11", EC32=-3,"12", EC32=-3.25,"13", EC32=-3.5,"14", EC32=-3.75,"15",EC32=-4,"16")</f>
        <v>0</v>
      </c>
      <c r="EF32" s="10" t="n">
        <v>0</v>
      </c>
      <c r="EG32" s="10" t="str">
        <f aca="false">IF(EF32=0,"1","2")</f>
        <v>1</v>
      </c>
      <c r="EH32" s="11" t="str">
        <f aca="false" t="array" ref="EH32">_xlfn.IFS(EF32=0,"0", EF32=-0.25, "1", EF32=-0.5,"2", EF32=-0.75,"3", EF32=-1,"4",EF32=-1.25,"5", EF32=-1.5,"6", EF32=-1.75,"7", EF32=-2,"8", EF32=-2.25,"9",EF32=-2.5,"10", EF32=-2.75,"11", EF32=-3,"12", EF32=-3.25,"13", EF32=-3.5,"14", EF32=-3.75,"15",EF32=-4,"16")</f>
        <v>0</v>
      </c>
      <c r="EI32" s="10" t="n">
        <v>-0.5</v>
      </c>
      <c r="EJ32" s="11" t="str">
        <f aca="false">IF(EI32=0,"1","2")</f>
        <v>2</v>
      </c>
      <c r="EK32" s="11" t="str">
        <f aca="false" t="array" ref="EK32">_xlfn.IFS(EI32=0,"0", EI32=-0.25, "1", EI32=-0.5,"2", EI32=-0.75,"3", EI32=-1,"4",EI32=-1.25,"5", EI32=-1.5,"6", EI32=-1.75,"7", EI32=-2,"8", EI32=-2.25,"9", EI32=-2.25,"9",EI32=-2.5,"10", EI32=-2.75,"11", EI32=-3,"12", EI32=-3.25,"13", EI32=-3.5,"14", EI32=-3.75,"15",EI32=-4,"16", EI32=0.25, "17", EI32=0.5, "18")</f>
        <v>2</v>
      </c>
      <c r="EL32" s="10" t="n">
        <v>-0.75</v>
      </c>
      <c r="EM32" s="11" t="str">
        <f aca="false">IF(EL32=0,"1","2")</f>
        <v>2</v>
      </c>
      <c r="EN32" s="11" t="str">
        <f aca="false" t="array" ref="EN32">_xlfn.IFS(EL32=0.25,"17",EL32=0.5,"18", EL32=0,"0", EL32=-0.25, "1", EL32=-0.5,"2", EL32=-0.75,"3", EL32=-1,"4",EL32=-1.25,"5", EL32=-1.5,"6", EL32=-1.75,"7", EL32=-2,"8",EL32= -2.25,"9",EL32=-2.5,"10",EL32= -2.75,"11",EL32= -3,"12",EL32= -3.25,"13",EL32= -3.5,"14",EL32= -3.75,"15",EL32=-4,"16")</f>
        <v>3</v>
      </c>
      <c r="EO32" s="10" t="n">
        <v>2.25</v>
      </c>
      <c r="EP32" s="11" t="str">
        <f aca="false">IF(EO32=0,"1","2")</f>
        <v>2</v>
      </c>
      <c r="EQ32" s="11" t="str">
        <f aca="false" t="array" ref="EQ32">_xlfn.IFS(EO32=0,"0", EO32=0.25, "1", EO32=0.5,"2", EO32=0.75,"3", EO32=1,"4",EO32=1.25,"5", EO32=1.5,"6", EO32=1.75,"7", EO32=2,"8", EO32=2.25,"9", EO32=2.25,"9",EO32=2.5,"10", EO32=2.75,"11", EO32=3,"12", EO32=3.25,"13", EO32=3.5,"14", EO32=3.75,"15",EO32=4,"16", EO32=-0.25, "17", bq=-0.5, "18")</f>
        <v>9</v>
      </c>
      <c r="ER32" s="10" t="n">
        <v>2.25</v>
      </c>
      <c r="ES32" s="11" t="str">
        <f aca="false">IF(ER32=0,"1","2")</f>
        <v>2</v>
      </c>
      <c r="ET32" s="11" t="str">
        <f aca="false" t="array" ref="ET32">_xlfn.IFS(ER32=0,"0", ER32=0.25, "1", ER32=0.5,"2", ER32=0.75,"3", ER32=1,"4",ER32=1.25,"5", ER32=1.5,"6", ER32=1.75,"7", ER32=2,"8", ER32=2.25,"9", ER32=2.25,"9",ER32=2.5,"10", ER32=2.75,"11", ER32=3,"12", ER32=3.25,"13", ER32=3.5,"14", ER32=3.75,"15",ER32=4,"16", ER32=-0.25, "17", bq=-0.5, "18")</f>
        <v>9</v>
      </c>
      <c r="EU32" s="36" t="n">
        <v>144</v>
      </c>
      <c r="EV32" s="14" t="str">
        <f aca="false">VLOOKUP(EU32,LEYENDA!$G$2:$H$8,2,TRUE())</f>
        <v>49-60</v>
      </c>
      <c r="EW32" s="14" t="str">
        <f aca="false" t="array" ref="EW32">_xlfn.IFS(EV32="0-5","1", EV32="6-12","2", EV32="13-18","3", EV32="19-24","4", EV32="25-36","5", EV32="37-48","6", EV32="49-60","7")</f>
        <v>7</v>
      </c>
    </row>
    <row r="33" customFormat="false" ht="13.5" hidden="false" customHeight="false" outlineLevel="0" collapsed="false">
      <c r="A33" s="1" t="n">
        <v>10</v>
      </c>
      <c r="B33" s="32" t="n">
        <v>1</v>
      </c>
      <c r="C33" s="33" t="n">
        <v>36438</v>
      </c>
      <c r="D33" s="6"/>
      <c r="E33" s="5" t="str">
        <f aca="false">VLOOKUP(A33,'286'!$A$3:$J$600,10,FALSE())</f>
        <v>BARAHONA MARÍN, ALBERTO</v>
      </c>
      <c r="F33" s="4" t="str">
        <f aca="false">VLOOKUP(A33,'286'!$A$3:$I$1768,3,FALSE())</f>
        <v>BAMAAL</v>
      </c>
      <c r="G33" s="6" t="n">
        <f aca="false">VLOOKUP(A33,'286'!$A$3:$I$1768,4,FALSE())</f>
        <v>27006</v>
      </c>
      <c r="H33" s="7" t="n">
        <f aca="false">YEAR(C33)-YEAR(G33)</f>
        <v>26</v>
      </c>
      <c r="I33" s="1" t="str">
        <f aca="false">VLOOKUP(H33,LEYENDA!$C$2:$D$6,2,TRUE())</f>
        <v>25-40</v>
      </c>
      <c r="J33" s="5" t="str">
        <f aca="false">VLOOKUP(A33,'286'!$A$3:$I$1768,7,FALSE())</f>
        <v>H</v>
      </c>
      <c r="K33" s="8" t="str">
        <f aca="false">VLOOKUP(A33,'286'!$A$3:$I$1768,2,FALSE())</f>
        <v>OD</v>
      </c>
      <c r="L33" s="4" t="str">
        <f aca="false">VLOOKUP(A33,'286'!$A$3:$I$1768,8,FALSE())</f>
        <v>D</v>
      </c>
      <c r="M33" s="4" t="str">
        <f aca="false">VLOOKUP(A33,'286'!$A$3:$I$1768,9,FALSE())</f>
        <v>I</v>
      </c>
      <c r="N33" s="8" t="str">
        <f aca="false">IF(R33=O33, "MISMA","CONTRARIA")</f>
        <v>CONTRARIA</v>
      </c>
      <c r="O33" s="8" t="str">
        <f aca="false" t="array" ref="O33">_xlfn.IFS(L33="D","1", L33="I","2")</f>
        <v>1</v>
      </c>
      <c r="P33" s="8" t="str">
        <f aca="false" t="array" ref="P33">_xlfn.IFS(K33="OD","1", K33="OI","2")</f>
        <v>1</v>
      </c>
      <c r="Q33" s="1" t="str">
        <f aca="false" t="array" ref="Q33">_xlfn.IFS(J33="M","1", J33="H","2")</f>
        <v>2</v>
      </c>
      <c r="R33" s="8" t="str">
        <f aca="false" t="array" ref="R33">_xlfn.IFS(M33="D","1", M33="I","2")</f>
        <v>2</v>
      </c>
      <c r="S33" s="1" t="str">
        <f aca="false" t="array" ref="S33">_xlfn.IFS(N33="CONTRARIA", "1",N33= "MISMA","2")</f>
        <v>1</v>
      </c>
      <c r="T33" s="1" t="str">
        <f aca="false" t="array" ref="T33">_xlfn.IFS(I33="0-12","1", I33="13-24","2", I33="25-40","3", I33="41-60","4", I33="61-100","5")</f>
        <v>3</v>
      </c>
      <c r="U33" s="9" t="n">
        <v>5</v>
      </c>
      <c r="V33" s="1" t="str">
        <f aca="false">IF(U33="","",IF(AND(U33&gt;=-9,U33&lt;=-6.5),"-9 a -6,5",IF(AND(U33&gt;=-6,U33&lt;=-3.5),"-6 a -3,5",IF(AND(U33&gt;=-3,U33&lt;=-1),"-3 a -1",IF(U33=-0.5,"-0,5",IF(AND(U33&gt;=0,U33&lt;=2.5),"0 a 2,5",IF(AND(U33&gt;=3,U33&lt;=5.5),"3 a 5,5",IF(AND(U33&gt;=6,U33&lt;=8.5),"6 a 8,5",IF(AND(U33&gt;=9,U33&lt;=20),"9 a 20","Fuera de rango")))))))))</f>
        <v>3 a 5,5</v>
      </c>
      <c r="W33" s="11" t="n">
        <f aca="false">IF(V33="","",IF(V33="-9 a -6,5",2,IF(V33="-6 a -3,5",3,IF(V33="-3 a -1",4,IF(V33="-0,5","NORMA",IF(V33="0 a 2,5",5,IF(V33="3 a 5,5",6,IF(V33="6 a 8,5",7,IF(V33="9 a 20",8,"Fuera de rango")))))))))</f>
        <v>6</v>
      </c>
      <c r="X33" s="9" t="n">
        <v>0</v>
      </c>
      <c r="Y33" s="10" t="str">
        <f aca="false">IF(X33="","",IF(AND(X33&gt;=0,X33&lt;=4),"0 a 4",IF(AND(X33&gt;=4.5,X33&lt;=8.5),"4,5 a 8,5",IF(X33=9,"9",IF(AND(X33&gt;=9.5,X33&lt;=13),"9,5 a 13",IF(AND(X33&gt;=13.5,X33&lt;=20),"13,5 a 20",IF(AND(X33&gt;=20.5,X33&lt;=35),"20,5 a 35","Fuera de rango")))))))</f>
        <v>0 a 4</v>
      </c>
      <c r="Z33" s="11" t="n">
        <f aca="false">IF(Y33="","",IF(Y33="0 a 4",1,IF(Y33="4,5 a 8,5",2,IF(Y33="9","NORMA",IF(Y33="9,5 a 13",3,IF(Y33="13,5 a 20",4,IF(Y33="20,5 a 35",5,"Fuera de rango")))))))</f>
        <v>1</v>
      </c>
      <c r="AA33" s="9" t="n">
        <v>16</v>
      </c>
      <c r="AB33" s="10" t="str">
        <f aca="false">IF(AA33="","",IF(AND(AA33&gt;=0,AA33&lt;=9),"0 a 9",IF(AND(AA33&gt;=9.5,AA33&lt;=18.5),"9,5 a 18,5",IF(AA33=19,"19",IF(AND(AA33&gt;=19.5,AA33&lt;=28),"19,5 a 28",IF(AND(AA33&gt;=28.5,AA33&lt;=40),"28,5 a 40","Fuera de rango"))))))</f>
        <v>9,5 a 18,5</v>
      </c>
      <c r="AC33" s="11" t="n">
        <f aca="false" t="array" ref="AC33">_xlfn.IFS(AB33="","",AB33="0 a 9",1,AB33="9,5 a 18,5",2,AB33="19","NORMA",AB33="19,5 a 28",3,AB33="28,5 a 40",4,TRUE(),"Fuera de rango")</f>
        <v>2</v>
      </c>
      <c r="AD33" s="9" t="n">
        <v>9</v>
      </c>
      <c r="AE33" s="10" t="str">
        <f aca="false">IF(AD33="","",IF(AND(AD33&gt;=-10,AD33&lt;=0),"De -10 a 0",IF(AND(AD33&gt;=0.5,AD33&lt;=9.5),"0,5 a 9,5",IF(AD33=10,"10",IF(AND(AD33&gt;=10.5,AD33&lt;=20),"10,5 a 20",IF(AND(AD33&gt;=20.5,AD33&lt;=40),"20,5 a 40","Fuera de rango"))))))</f>
        <v>0,5 a 9,5</v>
      </c>
      <c r="AF33" s="12" t="n">
        <f aca="false">IF(AD33="","",IF(AND(AD33&gt;=-10,AD33&lt;=0),1,IF(AND(AD33&gt;=0.5,AD33&lt;=9.5),2,IF(AD33=10,"NORMA",IF(AND(AD33&gt;=10.5,AD33&lt;=20),3,IF(AND(AD33&gt;=20.5,AD33&lt;=40),4,""))))))</f>
        <v>2</v>
      </c>
      <c r="AG33" s="9" t="n">
        <v>8</v>
      </c>
      <c r="AH33" s="10" t="str">
        <f aca="false">IF(AG33="","",IF(AND(AG33&gt;=0,AG33&lt;=4),"0 a 4",IF(AND(AG33&gt;=4.5,AG33&lt;=8.5),"4,5 a 8,5",IF(AG33=9,"9",IF(AND(AG33&gt;=9.5,AG33&lt;=13),"9,5 a 13",IF(AND(AG33&gt;=13.5,AG33&lt;=25),"13,5 a 25","Fuera de rango"))))))</f>
        <v>4,5 a 8,5</v>
      </c>
      <c r="AI33" s="11" t="n">
        <f aca="false">IF(AH33="","",IF(AH33="0 a 4",1,IF(AH33="4,5 a 8,5",2,IF(AH33="9","NORMA",IF(AH33="9,5 a 13",3,IF(AH33="13,5 a 25",4,""))))))</f>
        <v>2</v>
      </c>
      <c r="AJ33" s="9" t="n">
        <v>3</v>
      </c>
      <c r="AK33" s="10" t="str">
        <f aca="false">IF(AJ33="","",IF(AND(AJ33&gt;=-15,AJ33&lt;=-10.5),"-15 a -10,5",IF(AND(AJ33&gt;=-10,AJ33&lt;=-4),"-10 a -4",IF(AND(AJ33&gt;=-4.5,AJ33&lt;=0),"-4,5 a 0",IF(AND(AJ33&gt;=0.5,AJ33&lt;=4.5),"0,5 a 4,5",IF(AJ33=5,"5",IF(AND(AJ33&gt;=5.5,AJ33&lt;=10),"5,5 a 10",IF(AND(AJ33&gt;=10.5,AJ33&lt;=20),"10,5 a 20","Fuera de rango"))))))))</f>
        <v>0,5 a 4,5</v>
      </c>
      <c r="AL33" s="11" t="n">
        <f aca="false">IF(AK33="","",IF(AK33="-15 a -10,5",1,IF(AK33="-10 a -4",2,IF(AK33="-4,5 a 0",3,IF(AK33="0,5 a 4,5",4,IF(AK33="5","NORMA",IF(AK33="5,5 a 10",5,IF(AK33="10,5 a 20",6,"Error"))))))))</f>
        <v>4</v>
      </c>
      <c r="AM33" s="9" t="n">
        <v>0.5</v>
      </c>
      <c r="AN33" s="10" t="str">
        <f aca="false">IF(AM33="","",IF(AND(AM33&gt;=-7.5,AM33&lt;=-5.5),"-7,5 a -5,5",IF(AND(AM33&gt;=-5,AM33&lt;=-3),"-5 a -3",IF(AND(AM33&gt;=-2.5,AM33&lt;=-0.5),"-2,5 a -0,5",IF(AM33=0,"0,00",IF(AND(AM33&gt;=0.5,AM33&lt;=2.5),"0,5 a 2,5",IF(AND(AM33&gt;=3,AM33&lt;=5),"3 a 5",IF(AND(AM33&gt;=5.5,AM33&lt;=7.5),"5,5 a 7,5",IF(AND(AM33&gt;=8,AM33&lt;=10),"8 a 10","Fuera de rango")))))))))</f>
        <v>0,5 a 2,5</v>
      </c>
      <c r="AO33" s="11" t="n">
        <f aca="false">IF(AN33="","",IF(AN33="-7,5 a -5,5",1,IF(AN33="-5 a -3",2,IF(AN33="-2,5 a -0,5",3,IF(AN33="0,00","NORMA",IF(AN33="0,5 a 2,5",4,IF(AN33="3 a 5",5,IF(AN33="5,5 a 7,5",6,IF(AN33="8 a 10",7,"Error")))))))))</f>
        <v>4</v>
      </c>
      <c r="AP33" s="9" t="n">
        <v>-1</v>
      </c>
      <c r="AQ33" s="10" t="str">
        <f aca="false">IF(AP33="","",IF(AND(AP33&gt;=-20,AP33&lt;=-9.5),"-20 a -9,5",IF(AND(AP33&gt;=-9,AP33&lt;=-6.5),"-9 a -6,5",IF(AP33=-6,"-6",IF(AND(AP33&gt;=-5.5,AP33&lt;=-3),"-5,5 a -3",IF(AND(AP33&gt;=-2.5,AP33&lt;=0),"-2,5 a 0",IF(AND(AP33&gt;=0.5,AP33&lt;=3),"0,5 a 3",IF(AND(AP33&gt;=3.5,AP33&lt;=6),"3,5 a 6",IF(AND(AP33&gt;=6.5,AP33&lt;=9),"6,5 a 9",IF(AND(AP33&gt;=9.5,AP33&lt;=20),"9,5 a 20","Fuera de rango"))))))))))</f>
        <v>-2,5 a 0</v>
      </c>
      <c r="AR33" s="11" t="n">
        <f aca="false">IF(AQ33="","",IF(AQ33="-20 a -9,5",1,IF(AQ33="-9 a -6,5",2,IF(AQ33="-6","NORMA",IF(AQ33="-5,5 a -3",3,IF(AQ33="-2,5 a 0",4,IF(AQ33="0,5 a 3",5,IF(AQ33="3,5 a 6",6,IF(AQ33="6,5 a 9",7,IF(AQ33="9,5 a 20",8,""))))))))))</f>
        <v>4</v>
      </c>
      <c r="AS33" s="9" t="n">
        <v>4</v>
      </c>
      <c r="AT33" s="10" t="str">
        <f aca="false">IF(AS33="","",IF(AND(AS33&gt;=-16,AS33&lt;=-14),"-16 a -14",IF(AND(AS33&gt;=-13.5,AS33&lt;=-11.5),"-13,5 a -11,5",IF(AND(AS33&gt;=-11,AS33&lt;=-9),"-11 a -9",IF(AND(AS33&gt;=-8.5,AS33&lt;=-6.5),"-8,5 a -6,5",IF(AND(AS33&gt;=-6,AS33&lt;=-4),"-6 a -4",IF(AND(AS33&gt;=-3.5,AS33&lt;=-1.5),"-3,5 a -1,5",IF(AND(AS33&gt;=-1,AS33&lt;=1),"-1 a 1",IF(AND(AS33&gt;=1.5,AS33&lt;=3.5),"1,5 a 3,5",IF(AND(AS33&gt;=4,AS33&lt;=6),"4 a 6",IF(AND(AS33&gt;=6.5,AS33&lt;=8.5),"6,5 a 8,5",IF(AND(AS33&gt;=9,AS33&lt;=11),"9 a 11",IF(AND(AS33&gt;=11.5,AS33&lt;=13.5),"11,5 a 13,5",IF(AND(AS33&gt;=14,AS33&lt;=16),"14 a 16",IF(AND(AS33&gt;=16.5,AS33&lt;=18.5),"16,5 a 18,5",IF(AND(AS33&gt;=19,AS33&lt;=21),"19 a 21","Fuera de rango"))))))))))))))))</f>
        <v>4 a 6</v>
      </c>
      <c r="AU33" s="11" t="str">
        <f aca="false" t="array" ref="AU33">IF(AT33="","",_xlfn.IFS(AT33="-16 a -14",1,AT33="-13,5 a -11,5",2,AT33="-11 a -9",3,AT33="-8,5 a -6,5",4,AT33="-6 a -4",5,AT33="-3,5 a -1,5",6,AT33="-1 a 1",7,AT33="1,5 a 3,5",8,AT33="4 a 6","NORMA",AT33="6,5 a 8,5",9,AT33="9 a 11",10,AT33="11,5 a 13,5",11,AT33="14 a 16",12,AT33="16,5 a 18,5",13,AT33="19 a 21",14,TRUE(),""))</f>
        <v>NORMA</v>
      </c>
      <c r="AV33" s="9" t="n">
        <v>1</v>
      </c>
      <c r="AW33" s="10" t="str">
        <f aca="false">IF(AV33="","",IF(AND(AV33&gt;=-1,AV33&lt;=-0.5),"-1 a -0,5",IF(AND(AV33&gt;-0.5,AV33&lt;=0),"De -0,5 a 0",IF(AND(AV33&gt;=0.25,AV33&lt;=0.75),"0,25 a 0,75",IF(AND(AV33&gt;=1,AV33&lt;=1.5),"1 a 1,5",IF(AND(AV33&gt;=1.75,AV33&lt;=2.25),"1,75 a 2,25",IF(AND(AV33&gt;=2.5,AV33&lt;=3),"2,5 a 3",IF(AND(AV33&gt;=3.25,AV33&lt;=3.75),"3,25 a 3,75","Fuera de rango"))))))))</f>
        <v>1 a 1,5</v>
      </c>
      <c r="AX33" s="11" t="n">
        <f aca="false">IF(AW33="","",IF(OR(AW33="-1 a -0,5",AW33="-1 a -0.5"),1,IF(OR(AW33="De -0,5 a 0",AW33="-0,5 a 0",AW33="De -0.5 a 0"),2,IF(OR(AW33="0,25 a 0,75",AW33="0.25 a 0.75"),"NORMA",IF(OR(AW33="1 a 1,5",AW33="1 a 1.5"),3,IF(OR(AW33="1,75 a 2,25",AW33="1.75 a 2.25"),4,IF(OR(AW33="2,5 a 3",AW33="2.5 a 3"),5,IF(OR(AW33="3,25 a 3,75",AW33="3.25 a 3.75"),6,""))))))))</f>
        <v>3</v>
      </c>
      <c r="AY33" s="9" t="n">
        <v>-1.5</v>
      </c>
      <c r="AZ33" s="10" t="str">
        <f aca="false">IF(AY33="","",IF(AND(AY33&gt;=-20,AY33&lt;=-9.5),"-20 a -9,5",IF(AND(AY33&gt;=-9,AY33&lt;=-6.5),"-9 a -6,5",IF(AY33=-6,"-6",IF(AND(AY33&gt;=-5.5,AY33&lt;=-3),"-5,5 a -3",IF(AND(AY33&gt;=-2.5,AY33&lt;=0),"-2,5 a 0",IF(AND(AY33&gt;=0.5,AY33&lt;=3),"0,5 a 3",IF(AND(AY33&gt;=3.5,AY33&lt;=6),"3,5 a 6","Fuera de rango"))))))))</f>
        <v>-2,5 a 0</v>
      </c>
      <c r="BA33" s="11" t="n">
        <f aca="false">IF(AZ33="","",IF(AZ33="-20 a -9,5",1,IF(AZ33="-9 a -6,5",2,IF(AZ33="-6","NORMA",IF(AZ33="-5,5 a -3",3,IF(AZ33="-2,5 a 0",4,IF(AZ33="0,5 a 3",5,IF(AZ33="3,5 a 6",6,""))))))))</f>
        <v>4</v>
      </c>
      <c r="BB33" s="9" t="n">
        <v>0</v>
      </c>
      <c r="BC33" s="10" t="str">
        <f aca="false" t="array" ref="BC33">IF(BB33="","",_xlfn.IFS(AND(BB33&gt;=0,BB33&lt;=2),"0 a 2",AND(BB33&gt;=2.5,BB33&lt;=4.5),"2,5 a 4,5",AND(BB33&gt;=5,BB33&lt;=7),"5 a 7",AND(BB33&gt;=7.5,BB33&lt;=9.5),"7,5 a 9,5",AND(BB33&gt;=10,BB33&lt;=12),"10 a 12",AND(BB33&gt;=12.5,BB33&lt;=14.5),"12,5 a 14,5",BB33=15,"15",AND(BB33&gt;=15.5,BB33&lt;=17.5),"15,5 a 17,5",AND(BB33&gt;=18,BB33&lt;=20),"18 a 20",AND(BB33&gt;=20.5,BB33&lt;=22.5),"20,5 a 22,5",AND(BB33&gt;=23,BB33&lt;=25),"23 a 25",TRUE(),"Fuera de rango"))</f>
        <v>0 a 2</v>
      </c>
      <c r="BD33" s="11" t="n">
        <f aca="false" t="array" ref="BD33">IF(BC33="","",_xlfn.IFS(BC33="0 a 2",1,BC33="2,5 a 4,5",2,BC33="5 a 7",3,BC33="7,5 a 9,5",4,BC33="10 a 12",5,BC33="12,5 a 14,5",6,BC33="15","NORMA",BC33="15,5 a 17,5",7,BC33="18 a 20",8,BC33="20,5 a 22,5",9,BC33="23 a 25",10,TRUE(),"Fuera de rango"))</f>
        <v>1</v>
      </c>
      <c r="BE33" s="9" t="n">
        <v>16</v>
      </c>
      <c r="BF33" s="10" t="str">
        <f aca="false">IF(BE33="","",IF(AND(BE33&gt;=-20,BE33&lt;=-10),"-20 a -10",IF(AND(BE33&gt;=-9.5,BE33&lt;=0.5),"-9,5 a 0,5",IF(AND(BE33&gt;=1,BE33&lt;=11),"1 a 11",IF(AND(BE33&gt;=11.5,BE33&lt;=20.5),"11,5 a 20,5",IF(BE33=21,"21",IF(AND(BE33&gt;=21.5,BE33&lt;=31.5),"21,5 a 31,5",IF(AND(BE33&gt;=32,BE33&lt;=42),"32 a 42","Fuera de rango"))))))))</f>
        <v>11,5 a 20,5</v>
      </c>
      <c r="BG33" s="11" t="n">
        <f aca="false">IF(BF33="","",IF(BF33="-20 a -10",1,IF(BF33="-9,5 a 0,5",2,IF(BF33="1 a 11",3,IF(BF33="11,5 a 20,5",4,IF(BF33="21","NORMA",IF(BF33="21,5 a 31,5",5,IF(BF33="32 a 42",6,""))))))))</f>
        <v>4</v>
      </c>
      <c r="BH33" s="9" t="n">
        <v>11</v>
      </c>
      <c r="BI33" s="10" t="str">
        <f aca="false">IF(BH33="","",IF(AND(BH33&gt;=-20,BH33&lt;=-15),"-20 a -15",IF(AND(BH33&gt;=-14.5,BH33&lt;=-9.5),"-14,5 a -9,5",IF(AND(BH33&gt;=-9,BH33&lt;=-4),"-9 a -4",IF(AND(BH33&gt;=-3.5,BH33&lt;=2.5),"-3,5 a 2,5",IF(AND(BH33&gt;=3,BH33&lt;=8),"3 a 8",IF(AND(BH33&gt;=8.5,BH33&lt;=14.5),"8,5 a 14,5",IF(BH33=15,"15",IF(AND(BH33&gt;=15.5,BH33&lt;=20.5),"15,5 a 20,5",IF(AND(BH33&gt;=21,BH33&lt;=26),"21 a 26","Fuera de rango"))))))))))</f>
        <v>8,5 a 14,5</v>
      </c>
      <c r="BJ33" s="11" t="n">
        <f aca="false">IF(BI33="","",IF(BI33="-20 a -15",1,IF(BI33="-14,5 a -9,5",2,IF(BI33="-9 a -4",3,IF(BI33="-3,5 a 2,5",4,IF(BI33="3 a 8",5,IF(BI33="8,5 a 14,5",6,IF(BI33="15","NORMA",IF(BI33="15,5 a 20,5",7,IF(BI33="21 a 26",8,IF(BI33="26,5 a 31,5",9,"")))))))))))</f>
        <v>6</v>
      </c>
      <c r="BK33" s="9" t="n">
        <v>9</v>
      </c>
      <c r="BL33" s="10" t="str">
        <f aca="false">IF(BK33="","",IF(AND(BK33&gt;=0,BK33&lt;=2),"0 - 2",IF(AND(BK33&gt;=2.5,BK33&lt;=4.5),"2,5 - 4,5",IF(AND(BK33&gt;=5,BK33&lt;=7),"5 - 7",IF(AND(BK33&gt;=7.5,BK33&lt;=9.5),"7,5 - 9,5",IF(AND(BK33&gt;=10,BK33&lt;=12),"10 - 12",IF(AND(BK33&gt;=12.5,BK33&lt;=13.5),"12,5 - 13,5",IF(BK33=14,"14",IF(AND(BK33&gt;=14.5,BK33&lt;=16.5),"14,5 - 16,5",IF(AND(BK33&gt;=17,BK33&lt;=19),"17 - 19",IF(AND(BK33&gt;=19.5,BK33&lt;=21.5),"19,5 - 21,5",IF(AND(BK33&gt;=22,BK33&lt;=24),"22 - 24",IF(AND(BK33&gt;=24.5,BK33&lt;=26.5),"24,5 - 26,5",IF(AND(BK33&gt;=27,BK33&lt;=29),"27 - 29",IF(AND(BK33&gt;=29.5,BK33&lt;=30),"29,5 - 30","Fuera de rango")))))))))))))))</f>
        <v>7,5 - 9,5</v>
      </c>
      <c r="BM33" s="11" t="n">
        <f aca="false">IF(BL33="","",IF(BL33="0 - 2",1,IF(BL33="2,5 - 4,5",2,IF(BL33="5 - 7",3,IF(BL33="7,5 - 9,5",4,IF(BL33="10 - 12",5,IF(BL33="12,5 - 13,5",6,IF(BL33="14","NORMA",IF(BL33="14,5 - 16,5",7,IF(BL33="17 - 19",8,IF(BL33="19,5 - 21,5",9,IF(BL33="22 - 24",10,IF(BL33="24,5 - 26,5",11,IF(BL33="27 - 29",12,IF(BL33="29,5 - 30",13,"")))))))))))))))</f>
        <v>4</v>
      </c>
      <c r="BN33" s="9" t="n">
        <v>12</v>
      </c>
      <c r="BO33" s="10" t="str">
        <f aca="false">IF(BN33="","",IF(AND(BN33&gt;=-20,BN33&lt;=-10),"-20 a -10",IF(AND(BN33&gt;=-9.5,BN33&lt;=0.5),"-9,5 a 0,5",IF(AND(BN33&gt;=1,BN33&lt;=11),"1 a 11",IF(AND(BN33&gt;=11.5,BN33&lt;=21.5),"11,5 a 21,5",IF(BN33=22,"22",IF(AND(BN33&gt;=22.5,BN33&lt;=32.5),"22,5 a 32,5",IF(AND(BN33&gt;=33,BN33&lt;=43),"33 a 43","Fuera de rango"))))))))</f>
        <v>11,5 a 21,5</v>
      </c>
      <c r="BP33" s="11" t="n">
        <f aca="false">IF(BO33="","",IF(BO33="-20 a -10",1,IF(BO33="-9,5 a 0,5",2,IF(BO33="1 a 11",3,IF(BO33="11,5 a 21,5",4,IF(BO33="22","NORMA",IF(BO33="22,5 a 32,5",5,IF(BO33="33 a 43",6,""))))))))</f>
        <v>4</v>
      </c>
      <c r="BQ33" s="9" t="n">
        <v>7</v>
      </c>
      <c r="BR33" s="10" t="str">
        <f aca="false">IF(BQ33="","",IF(AND(BQ33&gt;=-20,BQ33&lt;=-15),"-20 a -15",IF(AND(BQ33&gt;=-14.5,BQ33&lt;=-9.5),"-14,5 a -9,5",IF(AND(BQ33&gt;=-9,BQ33&lt;=-4),"-9 a -4",IF(AND(BQ33&gt;=-3.5,BQ33&lt;=2.5),"-3,5 a 2,5",IF(AND(BQ33&gt;=3,BQ33&lt;=8),"3 a 8",IF(AND(BQ33&gt;=8.5,BQ33&lt;=13.5),"8,5 a 13,5",IF(AND(BQ33&gt;=14,BQ33&lt;=17.5),"14 a 17,5",IF(BQ33=18,"18",IF(AND(BQ33&gt;=18.5,BQ33&lt;=23.5),"18,5 a 23,5",IF(AND(BQ33&gt;=24,BQ33&lt;=29),"24 a 29",IF(AND(BQ33&gt;=29.5,BQ33&lt;=34.5),"29,5 a 34,5",IF(AND(BQ33&gt;=35,BQ33&lt;=40),"35 a 40","Fuera de rango")))))))))))))</f>
        <v>3 a 8</v>
      </c>
      <c r="BS33" s="11" t="n">
        <f aca="false">IF(BR33="","",IF(BR33="-20 a -15",1,IF(BR33="-14,5 a -9,5",2,IF(BR33="-9 a -4",3,IF(BR33="-3,5 a 2,5",4,IF(BR33="3 a 8",5,IF(BR33="8,5 a 13,5",6,IF(BR33="14 a 17,5",7,IF(BR33="18","NORMA",IF(BR33="18,5 a 23,5",8,IF(BR33="24 a 29",9,IF(BR33="29,5 a 34,5",10,IF(BR33="35 a 40",11,"")))))))))))))</f>
        <v>5</v>
      </c>
      <c r="BT33" s="9" t="n">
        <v>0.5</v>
      </c>
      <c r="BU33" s="10" t="str">
        <f aca="false">IF(BT33="","",IF(AND(BT33&gt;=-20,BT33&lt;=-18),"-20 a -18",IF(AND(BT33&gt;=-17.5,BT33&lt;=-15.5),"-17,5 a -15,5",IF(AND(BT33&gt;=-15,BT33&lt;=-13),"-15 a -13",IF(AND(BT33&gt;=-12.5,BT33&lt;=-10.5),"-12,5 a -10,5",IF(AND(BT33&gt;=-10,BT33&lt;=-8),"-10 a -8",IF(AND(BT33&gt;=-7.5,BT33&lt;=-5.5),"-7,5 a -5,5",IF(AND(BT33&gt;=-5,BT33&lt;=-3),"-5 a -3",IF(AND(BT33&gt;=-2.5,BT33&lt;=-0.5),"-2,5 a -0,5",IF(BT33=0,"0",IF(AND(BT33&gt;=0.5,BT33&lt;=2.5),"0,5 a 2,5",IF(AND(BT33&gt;=3,BT33&lt;=5),"3 a 5",IF(AND(BT33&gt;=5.5,BT33&lt;=7.5),"5,5 a 7,5",IF(AND(BT33&gt;=8,BT33&lt;=10),"8 a 10",IF(AND(BT33&gt;=10.5,BT33&lt;=12.5),"10,5 a 12,5",IF(AND(BT33&gt;=13,BT33&lt;=15),"13 a 15",IF(AND(BT33&gt;=15.5,BT33&lt;=17.5),"15,5 a 17,5",IF(AND(BT33&gt;=18,BT33&lt;=20),"18 a 20","Fuera de rango"))))))))))))))))))</f>
        <v>0,5 a 2,5</v>
      </c>
      <c r="BV33" s="11" t="n">
        <f aca="false">IF(BT33="","",IF(BT33=0,"NORMA",IF(AND(BT33&gt;=-20,BT33&lt;=-18),2,IF(AND(BT33&gt;=-17.5,BT33&lt;=-15.5),2,IF(AND(BT33&gt;=-15,BT33&lt;=-13),3,IF(AND(BT33&gt;=-12.5,BT33&lt;=-10.5),4,IF(AND(BT33&gt;=-10,BT33&lt;=-8),5,IF(AND(BT33&gt;=-7.5,BT33&lt;=-5.5),6,IF(AND(BT33&gt;=-5,BT33&lt;=-3),7,IF(AND(BT33&gt;=-2.5,BT33&lt;=-0.5),8,IF(AND(BT33&gt;=0.5,BT33&lt;=2.5),9,IF(AND(BT33&gt;=3,BT33&lt;=5),10,IF(AND(BT33&gt;=5.5,BT33&lt;=7.5),11,IF(AND(BT33&gt;=8,BT33&lt;=10),12,IF(AND(BT33&gt;=10.5,BT33&lt;=12.5),13,IF(AND(BT33&gt;=13,BT33&lt;=15),14,IF(AND(BT33&gt;=15.5,BT33&lt;=17.5),15,IF(AND(BT33&gt;=18,BT33&lt;=20),16,"Fuera de rango"))))))))))))))))))</f>
        <v>9</v>
      </c>
      <c r="BW33" s="9" t="n">
        <v>-9</v>
      </c>
      <c r="BX33" s="10" t="n">
        <f aca="false">18.5- (0.3*H33)</f>
        <v>10.7</v>
      </c>
      <c r="BY33" s="10" t="n">
        <f aca="false">(BW33)-(BX33)</f>
        <v>-19.7</v>
      </c>
      <c r="BZ33" s="10" t="str">
        <f aca="false">IF(BY33="","",IF(BY33&lt;-27.5,"De -30 a -28",IF(BY33&lt;-25,"De -27,5 a -25,5",IF(BY33&lt;-22.5,"De -25 a -23",IF(BY33&lt;-20,"De -22,5 a -20,5",IF(BY33&lt;-17.5,"De -20 a -18",IF(BY33&lt;-15,"De -17,5 a -15,5",IF(BY33&lt;-12.5,"De -15 a -13",IF(BY33&lt;-10,"De -12,5 a -10,5",IF(BY33&lt;-7.5,"De -10 a -8",IF(BY33&lt;-5,"De -7,5 a -5,5",IF(BY33&lt;-2.5,"De -5 a -3",IF(BY33&lt;0,"De -2,5 a -0,5",IF(BY33&lt;2.5,"De 0 a 2",IF(BY33&lt;5,"De 2,5 a 4,5",IF(BY33&lt;7.5,"De 5 a 7",IF(BY33&lt;10,"De 7,5 a 9,5",IF(BY33&lt;12.5,"De 10 a 12",IF(BY33&lt;15,"De 12,5 a 14,5",IF(BY33&lt;17.5,"De 15 a 17",IF(BY33&lt;20,"De 17,5 a 19,5",IF(BY33&lt;22.5,"De 20 a 22",IF(BY33&lt;25,"De 22,5 a 24,5",IF(BY33&lt;27.5,"De 25 a 27","De 27,5 a 30"))))))))))))))))))))))))</f>
        <v>De -20 a -18</v>
      </c>
      <c r="CA33" s="12" t="n">
        <f aca="false">IF(BY33="","",IF(BY33&lt;=-28,1,IF(BY33&lt;=-25.5,2,IF(BY33&lt;=-23,3,IF(BY33&lt;=-20.5,4,IF(BY33&lt;=-18,5,IF(BY33&lt;=-15.5,6,IF(BY33&lt;=-13,7,IF(BY33&lt;=-10.5,8,IF(BY33&lt;=-8,9,IF(BY33&lt;=-5.5,10,IF(BY33&lt;=-3,11,IF(BY33&lt;=-0.5,12,IF(BY33&lt;=2,13,IF(BY33&lt;=4.5,14,IF(BY33&lt;=7,15,IF(BY33&lt;=9.5,16,IF(BY33&lt;=12,17,IF(BY33&lt;=14.5,18,IF(BY33&lt;=17,19,IF(BY33&lt;=19.5,20,IF(BY33&lt;=22,21,IF(BY33&lt;=24.5,22,IF(BY33&lt;=27,23,IF(BY33&lt;=30,24,"Fuera de rango")))))))))))))))))))))))))</f>
        <v>5</v>
      </c>
      <c r="CB33" s="9" t="n">
        <v>-9</v>
      </c>
      <c r="CC33" s="10" t="n">
        <f aca="false">18.5- (0.3*H33)</f>
        <v>10.7</v>
      </c>
      <c r="CD33" s="10" t="n">
        <f aca="false">(CB33)-(CC33)</f>
        <v>-19.7</v>
      </c>
      <c r="CE33" s="10" t="str">
        <f aca="false">IF(CD33="","",IF(CD33&lt;-27.5,"De -30 a -28",IF(CD33&lt;-25,"De -27,5 a -25,5",IF(CD33&lt;-22.5,"De -25 a -23",IF(CD33&lt;-20,"De -22,5 a -20,5",IF(CD33&lt;-17.5,"De -20 a -18",IF(CD33&lt;-15,"De -17,5 a -15,5",IF(CD33&lt;-12.5,"De -15 a -13",IF(CD33&lt;-10,"De -12,5 a -10,5",IF(CD33&lt;-7.5,"De -10 a -8",IF(CD33&lt;-5,"De -7,5 a -5,5",IF(CD33&lt;-2.5,"De -5 a -3",IF(CD33&lt;0,"De -2,5 a -0,5",IF(CD33&lt;=2,"De 0 a 2",IF(CD33&lt;=4.5,"De 2,5 a 4,5",IF(CD33&lt;=7,"De 5 a 7",IF(CD33&lt;=9.5,"De 7,5 a 9,5",IF(CD33&lt;=12,"De 10 a 12",IF(CD33&lt;=14.5,"De 12,5 a 14,5",IF(CD33&lt;=17,"De 15 a 17",IF(CD33&lt;=19.5,"De 17,5 a 19,5",IF(CD33&lt;=22,"De 20 a 22",IF(CD33&lt;=24.5,"De 22,5 a 24,5",IF(CD33&lt;=27,"De 25 a 27","De 27,5 a 30"))))))))))))))))))))))))</f>
        <v>De -20 a -18</v>
      </c>
      <c r="CF33" s="12" t="n">
        <f aca="false">IF(CD33="","",IF(CD33&lt;-27.5,1,IF(CD33&lt;-25,2,IF(CD33&lt;-22.5,3,IF(CD33&lt;-20,4,IF(CD33&lt;-17.5,5,IF(CD33&lt;-15,6,IF(CD33&lt;-12.5,7,IF(CD33&lt;-10,8,IF(CD33&lt;-7.5,9,IF(CD33&lt;-5,10,IF(CD33&lt;-2.5,11,IF(CD33&lt;0,12,IF(CD33&lt;2.5,13,IF(CD33&lt;5,14,IF(CD33&lt;7.5,15,IF(CD33&lt;10,16,IF(CD33&lt;12.5,17,IF(CD33&lt;15,18,IF(CD33&lt;17.5,19,IF(CD33&lt;20,20,IF(CD33&lt;22.5,21,IF(CD33&lt;25,22,IF(CD33&lt;27.5,23,24))))))))))))))))))))))))</f>
        <v>5</v>
      </c>
      <c r="CG33" s="9" t="n">
        <v>-7</v>
      </c>
      <c r="CH33" s="10" t="str">
        <f aca="false">IF(CG33="","",IF(AND(CG33&gt;=-10,CG33&lt;=-9.5),"-10 a -9,5",IF(AND(CG33&gt;-9.5,CG33&lt;=-8.5),"-9 a -8,5",IF(AND(CG33&gt;-8.5,CG33&lt;=-7.5),"-8 a -7,5",IF(AND(CG33&gt;-7.5,CG33&lt;=-6.5),"-7 a -6,5",IF(AND(CG33&gt;-6.5,CG33&lt;=-5.5),"-6 a -5,5",IF(AND(CG33&gt;-5.5,CG33&lt;=-4.5),"-5 a -4,5",IF(AND(CG33&gt;-4.5,CG33&lt;=-3.5),"-4 a -3,5",IF(AND(CG33&gt;-3.5,CG33&lt;=-2.5),"-3 a -2,5",IF(CG33=-2.25,"-2,25",IF(AND(CG33&gt;-2.5,CG33&lt;=-1.5),"-2 a -1,5",IF(AND(CG33&gt;-1.5,CG33&lt;=-0.5),"-1 a -0,5",IF(AND(CG33&gt;-0.5,CG33&lt;=0.5),"0 a 0,5",IF(AND(CG33&gt;0.5,CG33&lt;=1.5),"1 a 1,5",IF(AND(CG33&gt;1.5,CG33&lt;=2.5),"2 a 2,5",IF(AND(CG33&gt;2.5,CG33&lt;=3.5),"3 a 3,5",IF(AND(CG33&gt;3.5,CG33&lt;=4.5),"4 a 4,5",IF(AND(CG33&gt;4.5,CG33&lt;=5.5),"5 a 5,5",IF(AND(CG33&gt;5.5,CG33&lt;=6.5),"6 a 6,5",IF(AND(CG33&gt;6.5,CG33&lt;=7.5),"7 a 7,5",IF(AND(CG33&gt;7.5,CG33&lt;=8.5),"8 a 8,5",IF(AND(CG33&gt;8.5,CG33&lt;=9.5),"9 a 9,5",IF(CG33&gt;=10,"10","Fuera de rango")))))))))))))))))))))))</f>
        <v>-7 a -6,5</v>
      </c>
      <c r="CI33" s="11" t="n">
        <f aca="false">IF(CG33="","",IF(CG33=-2.25,"NORMA",IF(CG33&lt;=-9.5,1,IF(CG33&lt;=-8.5,2,IF(CG33&lt;=-7.5,3,IF(CG33&lt;=-6.5,4,IF(CG33&lt;=-5.5,5,IF(CG33&lt;=-4.5,6,IF(CG33&lt;=-3.5,7,IF(CG33&lt;=-2.5,8,IF(CG33&lt;=-1.5,9,IF(CG33&lt;=-0.5,10,IF(CG33&lt;=0.5,11,IF(CG33&lt;=1.5,12,IF(CG33&lt;=2.5,13,IF(CG33&lt;=3.5,14,IF(CG33&lt;=4.5,15,IF(CG33&lt;=5.5,16,IF(CG33&lt;=6.5,17,IF(CG33&lt;=7.5,18,IF(CG33&lt;=8.5,19,IF(CG33&lt;=9.5,20,IF(CG33=10,21,"Fuera de rango")))))))))))))))))))))))</f>
        <v>4</v>
      </c>
      <c r="CJ33" s="9" t="n">
        <v>2.25</v>
      </c>
      <c r="CK33" s="10" t="str">
        <f aca="false">IF(CJ33="","",IF(AND(CJ33&gt;=-6,CJ33&lt;=-5.5),"-6 a -5,5",IF(AND(CJ33&gt;-5.5,CJ33&lt;=-4.5),"-5 a -4,5",IF(AND(CJ33&gt;-4.5,CJ33&lt;=-3.5),"-4 a -3,5",IF(AND(CJ33&gt;-3.5,CJ33&lt;=-2.5),"-3 a -2,5",IF(AND(CJ33&gt;-2.5,CJ33&lt;=-1.5),"-2 a -1,5",IF(AND(CJ33&gt;-1.5,CJ33&lt;=-0.5),"-1 a -0,5",IF(AND(CJ33&gt;-0.5,CJ33&lt;=0.5),"0 a 0,5",IF(AND(CJ33&gt;0.5,CJ33&lt;=1.5),"1 a 1,5",IF(AND(CJ33&gt;1.5,CJ33&lt;2.5),"2",IF(AND(CJ33&gt;=2.5,CJ33&lt;=3),"2,5 a 3",IF(AND(CJ33&gt;3,CJ33&lt;=4),"3,5 a 4",IF(AND(CJ33&gt;4,CJ33&lt;=5),"4,5 a 5",IF(AND(CJ33&gt;5,CJ33&lt;=6),"5,5 a 6",IF(AND(CJ33&gt;6,CJ33&lt;=7),"6,5 a 7",IF(AND(CJ33&gt;7,CJ33&lt;=8),"7,5 a 8",IF(AND(CJ33&gt;8,CJ33&lt;=9.5),"8,5 a 9,5",IF(CJ33=10,"10","Fuera de rango"))))))))))))))))))</f>
        <v>2</v>
      </c>
      <c r="CL33" s="11" t="str">
        <f aca="false">IF(CK33="","",IF(OR(CK33="-6 a -5,5",CK33="-6 - -5,5"),1,IF(OR(CK33="-5 a -4,5",CK33="-5 - -4,5"),2,IF(OR(CK33="-4 a -3,5",CK33="-4 - -3,5"),3,IF(OR(CK33="-3 a -2,5",CK33="-3 - -2,5"),4,IF(OR(CK33="-2 a -1,5",CK33="-2 - -1,5"),5,IF(OR(CK33="-1 a -0,5",CK33="-1 - -0,5"),6,IF(OR(CK33="0 a 0,5",CK33="0 - 0,5"),7,IF(OR(CK33="1 a 1,5",CK33="1 - 1,5"),8,IF(CK33="2","NORMA",IF(OR(CK33="2,5 a 3",CK33="2,5 - 3"),9,IF(OR(CK33="3,5 a 4",CK33="3,5 - 4"),10,IF(OR(CK33="4,5 a 5",CK33="4,5 - 5"),11,IF(OR(CK33="5,5 a 6",CK33="5,5 - 6"),12,IF(OR(CK33="6,5 a 7",CK33="6,5 - 7"),13,IF(OR(CK33="7,5 a 8",CK33="7,5 - 8"),14,IF(OR(CK33="8,5 a 9",CK33="8,5 - 9,5",CK33="9 a 9,5"),15,IF(CK33="10",15,IF(OR(CK33="0,5 a 1",CK33="0,5 - 1"),7,"Fuera de rango")))))))))))))))))))</f>
        <v>NORMA</v>
      </c>
      <c r="CM33" s="10" t="n">
        <v>0</v>
      </c>
      <c r="CN33" s="10" t="str">
        <f aca="false">IF(CM33=0,"0", " ")</f>
        <v>0</v>
      </c>
      <c r="CO33" s="10" t="str">
        <f aca="false">IF(CM33&gt;0,"EME"," ")</f>
        <v> </v>
      </c>
      <c r="CP33" s="10" t="n">
        <v>0</v>
      </c>
      <c r="CQ33" s="10" t="str">
        <f aca="false">IF(CP33&gt;0,"0", " ")</f>
        <v> </v>
      </c>
      <c r="CR33" s="10" t="str">
        <f aca="false">IF(CP33&gt;0,"EME"," ")</f>
        <v> </v>
      </c>
      <c r="CS33" s="9" t="n">
        <v>0</v>
      </c>
      <c r="CT33" s="10" t="str">
        <f aca="false">IF(CS33&gt;0,"1", " ")</f>
        <v> </v>
      </c>
      <c r="CU33" s="10" t="str">
        <f aca="false">IF(CS33&gt;0,"HIP"," ")</f>
        <v> </v>
      </c>
      <c r="CV33" s="9" t="n">
        <v>0</v>
      </c>
      <c r="CW33" s="10" t="str">
        <f aca="false">IF(CV33&gt;0,"1", " ")</f>
        <v> </v>
      </c>
      <c r="CX33" s="10" t="str">
        <f aca="false">IF(CV33&gt;0,"HIP"," ")</f>
        <v> </v>
      </c>
      <c r="CY33" s="9" t="n">
        <v>-3.25</v>
      </c>
      <c r="CZ33" s="11" t="str">
        <f aca="false">IF(CY33&lt;0,"2"," ")</f>
        <v>2</v>
      </c>
      <c r="DA33" s="11" t="str">
        <f aca="false">IF(CY33&lt;0,"MIO"," ")</f>
        <v>MIO</v>
      </c>
      <c r="DB33" s="9" t="n">
        <v>-3.25</v>
      </c>
      <c r="DC33" s="11" t="str">
        <f aca="false">IF(DB33&lt;0,"2"," ")</f>
        <v>2</v>
      </c>
      <c r="DD33" s="11" t="str">
        <f aca="false">IF(DB33&lt;0,"MIO"," ")</f>
        <v>MIO</v>
      </c>
      <c r="DE33" s="9" t="n">
        <v>-1.25</v>
      </c>
      <c r="DF33" s="11" t="str">
        <f aca="false">IF(DE33&lt;0,"3"," ")</f>
        <v>3</v>
      </c>
      <c r="DG33" s="11" t="str">
        <f aca="false">IF(DE33&lt;0,"AST"," ")</f>
        <v>AST</v>
      </c>
      <c r="DH33" s="9" t="n">
        <v>-0.75</v>
      </c>
      <c r="DI33" s="11" t="str">
        <f aca="false">IF(DH33&lt;0,"3"," ")</f>
        <v>3</v>
      </c>
      <c r="DJ33" s="11" t="str">
        <f aca="false">IF(DH33&lt;0,"AST"," ")</f>
        <v>AST</v>
      </c>
      <c r="DK33" s="9" t="n">
        <v>0</v>
      </c>
      <c r="DL33" s="10" t="str">
        <f aca="false">IF(DK33&gt;0,"4"," ")</f>
        <v> </v>
      </c>
      <c r="DM33" s="10" t="str">
        <f aca="false">IF(DK33&gt;0,"PRE"," ")</f>
        <v> </v>
      </c>
      <c r="DN33" s="9" t="n">
        <v>0</v>
      </c>
      <c r="DO33" s="10" t="str">
        <f aca="false">IF(DN33&gt;0,"4"," ")</f>
        <v> </v>
      </c>
      <c r="DP33" s="10" t="str">
        <f aca="false">IF(DN33&gt;0,"PRE"," ")</f>
        <v> </v>
      </c>
      <c r="DQ33" s="12" t="n">
        <v>2</v>
      </c>
      <c r="DR33" s="12" t="n">
        <v>2</v>
      </c>
      <c r="DS33" s="12" t="str">
        <f aca="false">CONCATENATE(CO33,CU33,DA33,DG33,DM33)</f>
        <v>  MIOAST </v>
      </c>
      <c r="DT33" s="10" t="str">
        <f aca="false" t="array" ref="DT33">_xlfn.IFS(DS33="EME    ","0", DS33=" HIP   ","1", DS33="  MIO  ","2", DS33="   AST ","3", DS33="    PRE","4", DS33="EME   PRE","5", DS33=" HIP  PRE","6", DS33=" HIP AST ","7", DS33="  MIO PRE","8", DS33="  MIOAST ","9", DS33="   ASTPRE","10",DS33=" HIP ASTPRE","11", DS33="  MIOASTPRE","12", DS33="     ","0")</f>
        <v>9</v>
      </c>
      <c r="DU33" s="1" t="s">
        <v>154</v>
      </c>
      <c r="DV33" s="1" t="str">
        <f aca="false" t="array" ref="DV33">_xlfn.IFS(DU33="SI","2", DU33="NO","1")</f>
        <v>1</v>
      </c>
      <c r="DW33" s="10" t="n">
        <v>0</v>
      </c>
      <c r="DX33" s="11" t="str">
        <f aca="false">IF(DW33=0,"1","2")</f>
        <v>1</v>
      </c>
      <c r="DY33" s="11" t="str">
        <f aca="false" t="array" ref="DY33">_xlfn.IFS(DW33=0,"0", DW33=0.25, "1", DW33=0.5,"2", DW33=0.75,"3", DW33=1,"4",DW33=1.25,"5", DW33=1.5,"6", DW33=1.75,"7", DW33=2,"8")</f>
        <v>0</v>
      </c>
      <c r="DZ33" s="10" t="n">
        <v>0</v>
      </c>
      <c r="EA33" s="11" t="str">
        <f aca="false">IF(DZ33=0,"1","2")</f>
        <v>1</v>
      </c>
      <c r="EB33" s="11" t="str">
        <f aca="false" t="array" ref="EB33">_xlfn.IFS(DZ33=0,"0", DZ33=0.25, "1", DZ33=0.5,"2", DZ33=0.75,"3", DZ33=1,"4",DZ33=1.25,"5", DZ33=1.5,"6", DZ33=1.75,"7", DZ33=2,"8")</f>
        <v>0</v>
      </c>
      <c r="EC33" s="10" t="n">
        <v>0</v>
      </c>
      <c r="ED33" s="10" t="str">
        <f aca="false">IF(EC33=0,"1","2")</f>
        <v>1</v>
      </c>
      <c r="EE33" s="11" t="str">
        <f aca="false" t="array" ref="EE33">_xlfn.IFS(EC33=0,"0", EC33=-0.25, "1", EC33=-0.5,"2", EC33=-0.75,"3", EC33=-1,"4",EC33=-1.25,"5", EC33=-1.5,"6", EC33=-1.75,"7", EC33=-2,"8", EC33=-2.25,"9",EC33=-2.5,"10", EC33=-2.75,"11", EC33=-3,"12", EC33=-3.25,"13", EC33=-3.5,"14", EC33=-3.75,"15",EC33=-4,"16")</f>
        <v>0</v>
      </c>
      <c r="EF33" s="10" t="n">
        <v>-0.5</v>
      </c>
      <c r="EG33" s="10" t="str">
        <f aca="false">IF(EF33=0,"1","2")</f>
        <v>2</v>
      </c>
      <c r="EH33" s="11" t="str">
        <f aca="false" t="array" ref="EH33">_xlfn.IFS(EF33=0,"0", EF33=-0.25, "1", EF33=-0.5,"2", EF33=-0.75,"3", EF33=-1,"4",EF33=-1.25,"5", EF33=-1.5,"6", EF33=-1.75,"7", EF33=-2,"8", EF33=-2.25,"9",EF33=-2.5,"10", EF33=-2.75,"11", EF33=-3,"12", EF33=-3.25,"13", EF33=-3.5,"14", EF33=-3.75,"15",EF33=-4,"16")</f>
        <v>2</v>
      </c>
      <c r="EI33" s="10" t="n">
        <v>-0.25</v>
      </c>
      <c r="EJ33" s="11" t="str">
        <f aca="false">IF(EI33=0,"1","2")</f>
        <v>2</v>
      </c>
      <c r="EK33" s="11" t="str">
        <f aca="false" t="array" ref="EK33">_xlfn.IFS(EI33=0,"0", EI33=-0.25, "1", EI33=-0.5,"2", EI33=-0.75,"3", EI33=-1,"4",EI33=-1.25,"5", EI33=-1.5,"6", EI33=-1.75,"7", EI33=-2,"8", EI33=-2.25,"9", EI33=-2.25,"9",EI33=-2.5,"10", EI33=-2.75,"11", EI33=-3,"12", EI33=-3.25,"13", EI33=-3.5,"14", EI33=-3.75,"15",EI33=-4,"16", EI33=0.25, "17", EI33=0.5, "18")</f>
        <v>1</v>
      </c>
      <c r="EL33" s="10" t="n">
        <v>-0.25</v>
      </c>
      <c r="EM33" s="11" t="str">
        <f aca="false">IF(EL33=0,"1","2")</f>
        <v>2</v>
      </c>
      <c r="EN33" s="11" t="str">
        <f aca="false" t="array" ref="EN33">_xlfn.IFS(EL33=0.25,"17",EL33=0.5,"18", EL33=0,"0", EL33=-0.25, "1", EL33=-0.5,"2", EL33=-0.75,"3", EL33=-1,"4",EL33=-1.25,"5", EL33=-1.5,"6", EL33=-1.75,"7", EL33=-2,"8",EL33= -2.25,"9",EL33=-2.5,"10",EL33= -2.75,"11",EL33= -3,"12",EL33= -3.25,"13",EL33= -3.5,"14",EL33= -3.75,"15",EL33=-4,"16")</f>
        <v>1</v>
      </c>
      <c r="EO33" s="10" t="n">
        <v>0</v>
      </c>
      <c r="EP33" s="11" t="str">
        <f aca="false">IF(EO33=0,"1","2")</f>
        <v>1</v>
      </c>
      <c r="EQ33" s="11" t="str">
        <f aca="false" t="array" ref="EQ33">_xlfn.IFS(EO33=0,"0", EO33=0.25, "1", EO33=0.5,"2", EO33=0.75,"3", EO33=1,"4",EO33=1.25,"5", EO33=1.5,"6", EO33=1.75,"7", EO33=2,"8", EO33=2.25,"9", EO33=2.25,"9",EO33=2.5,"10", EO33=2.75,"11", EO33=3,"12", EO33=3.25,"13", EO33=3.5,"14", EO33=3.75,"15",EO33=4,"16", EO33=-0.25, "17", bq=-0.5, "18")</f>
        <v>0</v>
      </c>
      <c r="ER33" s="10" t="n">
        <v>0</v>
      </c>
      <c r="ES33" s="11" t="str">
        <f aca="false">IF(ER33=0,"1","2")</f>
        <v>1</v>
      </c>
      <c r="ET33" s="11" t="str">
        <f aca="false" t="array" ref="ET33">_xlfn.IFS(ER33=0,"0", ER33=0.25, "1", ER33=0.5,"2", ER33=0.75,"3", ER33=1,"4",ER33=1.25,"5", ER33=1.5,"6", ER33=1.75,"7", ER33=2,"8", ER33=2.25,"9", ER33=2.25,"9",ER33=2.5,"10", ER33=2.75,"11", ER33=3,"12", ER33=3.25,"13", ER33=3.5,"14", ER33=3.75,"15",ER33=4,"16", ER33=-0.25, "17", bq=-0.5, "18")</f>
        <v>0</v>
      </c>
      <c r="EU33" s="34" t="n">
        <v>24</v>
      </c>
      <c r="EV33" s="14" t="str">
        <f aca="false">VLOOKUP(EU33,LEYENDA!$G$2:$H$8,2,TRUE())</f>
        <v>19-24</v>
      </c>
      <c r="EW33" s="14" t="str">
        <f aca="false" t="array" ref="EW33">_xlfn.IFS(EV33="0-5","1", EV33="6-12","2", EV33="13-18","3", EV33="19-24","4", EV33="25-36","5", EV33="37-48","6", EV33="49-60","7")</f>
        <v>4</v>
      </c>
    </row>
    <row r="34" customFormat="false" ht="13.5" hidden="false" customHeight="false" outlineLevel="0" collapsed="false">
      <c r="A34" s="1" t="n">
        <v>10</v>
      </c>
      <c r="B34" s="35" t="n">
        <v>2</v>
      </c>
      <c r="C34" s="33" t="n">
        <v>37453</v>
      </c>
      <c r="D34" s="6"/>
      <c r="E34" s="5" t="str">
        <f aca="false">VLOOKUP(A34,'286'!$A$3:$J$600,10,FALSE())</f>
        <v>BARAHONA MARÍN, ALBERTO</v>
      </c>
      <c r="F34" s="4" t="str">
        <f aca="false">VLOOKUP(A34,'286'!$A$3:$I$1768,3,FALSE())</f>
        <v>BAMAAL</v>
      </c>
      <c r="G34" s="6" t="n">
        <f aca="false">VLOOKUP(A34,'286'!$A$3:$I$1768,4,FALSE())</f>
        <v>27006</v>
      </c>
      <c r="H34" s="7" t="n">
        <f aca="false">YEAR(C34)-YEAR(G34)</f>
        <v>29</v>
      </c>
      <c r="I34" s="1" t="str">
        <f aca="false">VLOOKUP(H34,LEYENDA!$C$2:$D$6,2,TRUE())</f>
        <v>25-40</v>
      </c>
      <c r="J34" s="5" t="str">
        <f aca="false">VLOOKUP(A34,'286'!$A$3:$I$1768,7,FALSE())</f>
        <v>H</v>
      </c>
      <c r="K34" s="8" t="str">
        <f aca="false">VLOOKUP(A34,'286'!$A$3:$I$1768,2,FALSE())</f>
        <v>OD</v>
      </c>
      <c r="L34" s="4" t="str">
        <f aca="false">VLOOKUP(A34,'286'!$A$3:$I$1768,8,FALSE())</f>
        <v>D</v>
      </c>
      <c r="M34" s="4" t="str">
        <f aca="false">VLOOKUP(A34,'286'!$A$3:$I$1768,9,FALSE())</f>
        <v>I</v>
      </c>
      <c r="N34" s="8" t="str">
        <f aca="false">IF(R34=O34, "MISMA","CONTRARIA")</f>
        <v>CONTRARIA</v>
      </c>
      <c r="O34" s="8" t="str">
        <f aca="false" t="array" ref="O34">_xlfn.IFS(L34="D","1", L34="I","2")</f>
        <v>1</v>
      </c>
      <c r="P34" s="8" t="str">
        <f aca="false" t="array" ref="P34">_xlfn.IFS(K34="OD","1", K34="OI","2")</f>
        <v>1</v>
      </c>
      <c r="Q34" s="1" t="str">
        <f aca="false" t="array" ref="Q34">_xlfn.IFS(J34="M","1", J34="H","2")</f>
        <v>2</v>
      </c>
      <c r="R34" s="8" t="str">
        <f aca="false" t="array" ref="R34">_xlfn.IFS(M34="D","1", M34="I","2")</f>
        <v>2</v>
      </c>
      <c r="S34" s="1" t="str">
        <f aca="false" t="array" ref="S34">_xlfn.IFS(N34="CONTRARIA", "1",N34= "MISMA","2")</f>
        <v>1</v>
      </c>
      <c r="T34" s="1" t="str">
        <f aca="false" t="array" ref="T34">_xlfn.IFS(I34="0-12","1", I34="13-24","2", I34="25-40","3", I34="41-60","4", I34="61-100","5")</f>
        <v>3</v>
      </c>
      <c r="U34" s="9" t="n">
        <v>5</v>
      </c>
      <c r="V34" s="1" t="str">
        <f aca="false">IF(U34="","",IF(AND(U34&gt;=-9,U34&lt;=-6.5),"-9 a -6,5",IF(AND(U34&gt;=-6,U34&lt;=-3.5),"-6 a -3,5",IF(AND(U34&gt;=-3,U34&lt;=-1),"-3 a -1",IF(U34=-0.5,"-0,5",IF(AND(U34&gt;=0,U34&lt;=2.5),"0 a 2,5",IF(AND(U34&gt;=3,U34&lt;=5.5),"3 a 5,5",IF(AND(U34&gt;=6,U34&lt;=8.5),"6 a 8,5",IF(AND(U34&gt;=9,U34&lt;=20),"9 a 20","Fuera de rango")))))))))</f>
        <v>3 a 5,5</v>
      </c>
      <c r="W34" s="11" t="n">
        <f aca="false">IF(V34="","",IF(V34="-9 a -6,5",2,IF(V34="-6 a -3,5",3,IF(V34="-3 a -1",4,IF(V34="-0,5","NORMA",IF(V34="0 a 2,5",5,IF(V34="3 a 5,5",6,IF(V34="6 a 8,5",7,IF(V34="9 a 20",8,"Fuera de rango")))))))))</f>
        <v>6</v>
      </c>
      <c r="X34" s="9" t="n">
        <v>0</v>
      </c>
      <c r="Y34" s="10" t="str">
        <f aca="false">IF(X34="","",IF(AND(X34&gt;=0,X34&lt;=4),"0 a 4",IF(AND(X34&gt;=4.5,X34&lt;=8.5),"4,5 a 8,5",IF(X34=9,"9",IF(AND(X34&gt;=9.5,X34&lt;=13),"9,5 a 13",IF(AND(X34&gt;=13.5,X34&lt;=20),"13,5 a 20",IF(AND(X34&gt;=20.5,X34&lt;=35),"20,5 a 35","Fuera de rango")))))))</f>
        <v>0 a 4</v>
      </c>
      <c r="Z34" s="11" t="n">
        <f aca="false">IF(Y34="","",IF(Y34="0 a 4",1,IF(Y34="4,5 a 8,5",2,IF(Y34="9","NORMA",IF(Y34="9,5 a 13",3,IF(Y34="13,5 a 20",4,IF(Y34="20,5 a 35",5,"Fuera de rango")))))))</f>
        <v>1</v>
      </c>
      <c r="AA34" s="9" t="n">
        <v>15</v>
      </c>
      <c r="AB34" s="10" t="str">
        <f aca="false">IF(AA34="","",IF(AND(AA34&gt;=0,AA34&lt;=9),"0 a 9",IF(AND(AA34&gt;=9.5,AA34&lt;=18.5),"9,5 a 18,5",IF(AA34=19,"19",IF(AND(AA34&gt;=19.5,AA34&lt;=28),"19,5 a 28",IF(AND(AA34&gt;=28.5,AA34&lt;=40),"28,5 a 40","Fuera de rango"))))))</f>
        <v>9,5 a 18,5</v>
      </c>
      <c r="AC34" s="11" t="n">
        <f aca="false" t="array" ref="AC34">_xlfn.IFS(AB34="","",AB34="0 a 9",1,AB34="9,5 a 18,5",2,AB34="19","NORMA",AB34="19,5 a 28",3,AB34="28,5 a 40",4,TRUE(),"Fuera de rango")</f>
        <v>2</v>
      </c>
      <c r="AD34" s="9" t="n">
        <v>8</v>
      </c>
      <c r="AE34" s="10" t="str">
        <f aca="false">IF(AD34="","",IF(AND(AD34&gt;=-10,AD34&lt;=0),"De -10 a 0",IF(AND(AD34&gt;=0.5,AD34&lt;=9.5),"0,5 a 9,5",IF(AD34=10,"10",IF(AND(AD34&gt;=10.5,AD34&lt;=20),"10,5 a 20",IF(AND(AD34&gt;=20.5,AD34&lt;=40),"20,5 a 40","Fuera de rango"))))))</f>
        <v>0,5 a 9,5</v>
      </c>
      <c r="AF34" s="12" t="n">
        <f aca="false">IF(AD34="","",IF(AND(AD34&gt;=-10,AD34&lt;=0),1,IF(AND(AD34&gt;=0.5,AD34&lt;=9.5),2,IF(AD34=10,"NORMA",IF(AND(AD34&gt;=10.5,AD34&lt;=20),3,IF(AND(AD34&gt;=20.5,AD34&lt;=40),4,""))))))</f>
        <v>2</v>
      </c>
      <c r="AG34" s="9" t="n">
        <v>9</v>
      </c>
      <c r="AH34" s="11" t="str">
        <f aca="false">IF(AG34="","",IF(AND(AG34&gt;=0,AG34&lt;=4),"0 a 4",IF(AND(AG34&gt;=4.5,AG34&lt;=8.5),"4,5 a 8,5",IF(AG34=9,"9",IF(AND(AG34&gt;=9.5,AG34&lt;=13),"9,5 a 13",IF(AND(AG34&gt;=13.5,AG34&lt;=25),"13,5 a 25","Fuera de rango"))))))</f>
        <v>9</v>
      </c>
      <c r="AI34" s="11" t="str">
        <f aca="false">IF(AH34="","",IF(AH34="0 a 4",1,IF(AH34="4,5 a 8,5",2,IF(AH34="9","NORMA",IF(AH34="9,5 a 13",3,IF(AH34="13,5 a 25",4,""))))))</f>
        <v>NORMA</v>
      </c>
      <c r="AJ34" s="9" t="n">
        <v>2</v>
      </c>
      <c r="AK34" s="10" t="str">
        <f aca="false">IF(AJ34="","",IF(AND(AJ34&gt;=-15,AJ34&lt;=-10.5),"-15 a -10,5",IF(AND(AJ34&gt;=-10,AJ34&lt;=-4),"-10 a -4",IF(AND(AJ34&gt;=-4.5,AJ34&lt;=0),"-4,5 a 0",IF(AND(AJ34&gt;=0.5,AJ34&lt;=4.5),"0,5 a 4,5",IF(AJ34=5,"5",IF(AND(AJ34&gt;=5.5,AJ34&lt;=10),"5,5 a 10",IF(AND(AJ34&gt;=10.5,AJ34&lt;=20),"10,5 a 20","Fuera de rango"))))))))</f>
        <v>0,5 a 4,5</v>
      </c>
      <c r="AL34" s="11" t="n">
        <f aca="false">IF(AK34="","",IF(AK34="-15 a -10,5",1,IF(AK34="-10 a -4",2,IF(AK34="-4,5 a 0",3,IF(AK34="0,5 a 4,5",4,IF(AK34="5","NORMA",IF(AK34="5,5 a 10",5,IF(AK34="10,5 a 20",6,"Error"))))))))</f>
        <v>4</v>
      </c>
      <c r="AM34" s="9" t="n">
        <v>0</v>
      </c>
      <c r="AN34" s="10" t="str">
        <f aca="false">IF(AM34="","",IF(AND(AM34&gt;=-7.5,AM34&lt;=-5.5),"-7,5 a -5,5",IF(AND(AM34&gt;=-5,AM34&lt;=-3),"-5 a -3",IF(AND(AM34&gt;=-2.5,AM34&lt;=-0.5),"-2,5 a -0,5",IF(AM34=0,"0,00",IF(AND(AM34&gt;=0.5,AM34&lt;=2.5),"0,5 a 2,5",IF(AND(AM34&gt;=3,AM34&lt;=5),"3 a 5",IF(AND(AM34&gt;=5.5,AM34&lt;=7.5),"5,5 a 7,5",IF(AND(AM34&gt;=8,AM34&lt;=10),"8 a 10","Fuera de rango")))))))))</f>
        <v>0,00</v>
      </c>
      <c r="AO34" s="11" t="str">
        <f aca="false">IF(AN34="","",IF(AN34="-7,5 a -5,5",1,IF(AN34="-5 a -3",2,IF(AN34="-2,5 a -0,5",3,IF(AN34="0,00","NORMA",IF(AN34="0,5 a 2,5",4,IF(AN34="3 a 5",5,IF(AN34="5,5 a 7,5",6,IF(AN34="8 a 10",7,"Error")))))))))</f>
        <v>NORMA</v>
      </c>
      <c r="AP34" s="9" t="n">
        <v>-1</v>
      </c>
      <c r="AQ34" s="10" t="str">
        <f aca="false">IF(AP34="","",IF(AND(AP34&gt;=-20,AP34&lt;=-9.5),"-20 a -9,5",IF(AND(AP34&gt;=-9,AP34&lt;=-6.5),"-9 a -6,5",IF(AP34=-6,"-6",IF(AND(AP34&gt;=-5.5,AP34&lt;=-3),"-5,5 a -3",IF(AND(AP34&gt;=-2.5,AP34&lt;=0),"-2,5 a 0",IF(AND(AP34&gt;=0.5,AP34&lt;=3),"0,5 a 3",IF(AND(AP34&gt;=3.5,AP34&lt;=6),"3,5 a 6",IF(AND(AP34&gt;=6.5,AP34&lt;=9),"6,5 a 9",IF(AND(AP34&gt;=9.5,AP34&lt;=20),"9,5 a 20","Fuera de rango"))))))))))</f>
        <v>-2,5 a 0</v>
      </c>
      <c r="AR34" s="11" t="n">
        <f aca="false">IF(AQ34="","",IF(AQ34="-20 a -9,5",1,IF(AQ34="-9 a -6,5",2,IF(AQ34="-6","NORMA",IF(AQ34="-5,5 a -3",3,IF(AQ34="-2,5 a 0",4,IF(AQ34="0,5 a 3",5,IF(AQ34="3,5 a 6",6,IF(AQ34="6,5 a 9",7,IF(AQ34="9,5 a 20",8,""))))))))))</f>
        <v>4</v>
      </c>
      <c r="AS34" s="9" t="n">
        <v>5</v>
      </c>
      <c r="AT34" s="10" t="str">
        <f aca="false">IF(AS34="","",IF(AND(AS34&gt;=-16,AS34&lt;=-14),"-16 a -14",IF(AND(AS34&gt;=-13.5,AS34&lt;=-11.5),"-13,5 a -11,5",IF(AND(AS34&gt;=-11,AS34&lt;=-9),"-11 a -9",IF(AND(AS34&gt;=-8.5,AS34&lt;=-6.5),"-8,5 a -6,5",IF(AND(AS34&gt;=-6,AS34&lt;=-4),"-6 a -4",IF(AND(AS34&gt;=-3.5,AS34&lt;=-1.5),"-3,5 a -1,5",IF(AND(AS34&gt;=-1,AS34&lt;=1),"-1 a 1",IF(AND(AS34&gt;=1.5,AS34&lt;=3.5),"1,5 a 3,5",IF(AND(AS34&gt;=4,AS34&lt;=6),"4 a 6",IF(AND(AS34&gt;=6.5,AS34&lt;=8.5),"6,5 a 8,5",IF(AND(AS34&gt;=9,AS34&lt;=11),"9 a 11",IF(AND(AS34&gt;=11.5,AS34&lt;=13.5),"11,5 a 13,5",IF(AND(AS34&gt;=14,AS34&lt;=16),"14 a 16",IF(AND(AS34&gt;=16.5,AS34&lt;=18.5),"16,5 a 18,5",IF(AND(AS34&gt;=19,AS34&lt;=21),"19 a 21","Fuera de rango"))))))))))))))))</f>
        <v>4 a 6</v>
      </c>
      <c r="AU34" s="11" t="str">
        <f aca="false" t="array" ref="AU34">IF(AT34="","",_xlfn.IFS(AT34="-16 a -14",1,AT34="-13,5 a -11,5",2,AT34="-11 a -9",3,AT34="-8,5 a -6,5",4,AT34="-6 a -4",5,AT34="-3,5 a -1,5",6,AT34="-1 a 1",7,AT34="1,5 a 3,5",8,AT34="4 a 6","NORMA",AT34="6,5 a 8,5",9,AT34="9 a 11",10,AT34="11,5 a 13,5",11,AT34="14 a 16",12,AT34="16,5 a 18,5",13,AT34="19 a 21",14,TRUE(),""))</f>
        <v>NORMA</v>
      </c>
      <c r="AV34" s="9" t="n">
        <v>0.5</v>
      </c>
      <c r="AW34" s="10" t="str">
        <f aca="false">IF(AV34="","",IF(AND(AV34&gt;=-1,AV34&lt;=-0.5),"-1 a -0,5",IF(AND(AV34&gt;-0.5,AV34&lt;=0),"De -0,5 a 0",IF(AND(AV34&gt;=0.25,AV34&lt;=0.75),"0,25 a 0,75",IF(AND(AV34&gt;=1,AV34&lt;=1.5),"1 a 1,5",IF(AND(AV34&gt;=1.75,AV34&lt;=2.25),"1,75 a 2,25",IF(AND(AV34&gt;=2.5,AV34&lt;=3),"2,5 a 3",IF(AND(AV34&gt;=3.25,AV34&lt;=3.75),"3,25 a 3,75","Fuera de rango"))))))))</f>
        <v>0,25 a 0,75</v>
      </c>
      <c r="AX34" s="11" t="str">
        <f aca="false">IF(AW34="","",IF(OR(AW34="-1 a -0,5",AW34="-1 a -0.5"),1,IF(OR(AW34="De -0,5 a 0",AW34="-0,5 a 0",AW34="De -0.5 a 0"),2,IF(OR(AW34="0,25 a 0,75",AW34="0.25 a 0.75"),"NORMA",IF(OR(AW34="1 a 1,5",AW34="1 a 1.5"),3,IF(OR(AW34="1,75 a 2,25",AW34="1.75 a 2.25"),4,IF(OR(AW34="2,5 a 3",AW34="2.5 a 3"),5,IF(OR(AW34="3,25 a 3,75",AW34="3.25 a 3.75"),6,""))))))))</f>
        <v>NORMA</v>
      </c>
      <c r="AY34" s="9" t="n">
        <v>-1.5</v>
      </c>
      <c r="AZ34" s="10" t="str">
        <f aca="false">IF(AY34="","",IF(AND(AY34&gt;=-20,AY34&lt;=-9.5),"-20 a -9,5",IF(AND(AY34&gt;=-9,AY34&lt;=-6.5),"-9 a -6,5",IF(AY34=-6,"-6",IF(AND(AY34&gt;=-5.5,AY34&lt;=-3),"-5,5 a -3",IF(AND(AY34&gt;=-2.5,AY34&lt;=0),"-2,5 a 0",IF(AND(AY34&gt;=0.5,AY34&lt;=3),"0,5 a 3",IF(AND(AY34&gt;=3.5,AY34&lt;=6),"3,5 a 6","Fuera de rango"))))))))</f>
        <v>-2,5 a 0</v>
      </c>
      <c r="BA34" s="11" t="n">
        <f aca="false">IF(AZ34="","",IF(AZ34="-20 a -9,5",1,IF(AZ34="-9 a -6,5",2,IF(AZ34="-6","NORMA",IF(AZ34="-5,5 a -3",3,IF(AZ34="-2,5 a 0",4,IF(AZ34="0,5 a 3",5,IF(AZ34="3,5 a 6",6,""))))))))</f>
        <v>4</v>
      </c>
      <c r="BB34" s="9" t="n">
        <v>0</v>
      </c>
      <c r="BC34" s="10" t="str">
        <f aca="false" t="array" ref="BC34">IF(BB34="","",_xlfn.IFS(AND(BB34&gt;=0,BB34&lt;=2),"0 a 2",AND(BB34&gt;=2.5,BB34&lt;=4.5),"2,5 a 4,5",AND(BB34&gt;=5,BB34&lt;=7),"5 a 7",AND(BB34&gt;=7.5,BB34&lt;=9.5),"7,5 a 9,5",AND(BB34&gt;=10,BB34&lt;=12),"10 a 12",AND(BB34&gt;=12.5,BB34&lt;=14.5),"12,5 a 14,5",BB34=15,"15",AND(BB34&gt;=15.5,BB34&lt;=17.5),"15,5 a 17,5",AND(BB34&gt;=18,BB34&lt;=20),"18 a 20",AND(BB34&gt;=20.5,BB34&lt;=22.5),"20,5 a 22,5",AND(BB34&gt;=23,BB34&lt;=25),"23 a 25",TRUE(),"Fuera de rango"))</f>
        <v>0 a 2</v>
      </c>
      <c r="BD34" s="11" t="n">
        <f aca="false" t="array" ref="BD34">IF(BC34="","",_xlfn.IFS(BC34="0 a 2",1,BC34="2,5 a 4,5",2,BC34="5 a 7",3,BC34="7,5 a 9,5",4,BC34="10 a 12",5,BC34="12,5 a 14,5",6,BC34="15","NORMA",BC34="15,5 a 17,5",7,BC34="18 a 20",8,BC34="20,5 a 22,5",9,BC34="23 a 25",10,TRUE(),"Fuera de rango"))</f>
        <v>1</v>
      </c>
      <c r="BE34" s="9" t="n">
        <v>15</v>
      </c>
      <c r="BF34" s="10" t="str">
        <f aca="false">IF(BE34="","",IF(AND(BE34&gt;=-20,BE34&lt;=-10),"-20 a -10",IF(AND(BE34&gt;=-9.5,BE34&lt;=0.5),"-9,5 a 0,5",IF(AND(BE34&gt;=1,BE34&lt;=11),"1 a 11",IF(AND(BE34&gt;=11.5,BE34&lt;=20.5),"11,5 a 20,5",IF(BE34=21,"21",IF(AND(BE34&gt;=21.5,BE34&lt;=31.5),"21,5 a 31,5",IF(AND(BE34&gt;=32,BE34&lt;=42),"32 a 42","Fuera de rango"))))))))</f>
        <v>11,5 a 20,5</v>
      </c>
      <c r="BG34" s="11" t="n">
        <f aca="false">IF(BF34="","",IF(BF34="-20 a -10",1,IF(BF34="-9,5 a 0,5",2,IF(BF34="1 a 11",3,IF(BF34="11,5 a 20,5",4,IF(BF34="21","NORMA",IF(BF34="21,5 a 31,5",5,IF(BF34="32 a 42",6,""))))))))</f>
        <v>4</v>
      </c>
      <c r="BH34" s="9" t="n">
        <v>10</v>
      </c>
      <c r="BI34" s="10" t="str">
        <f aca="false">IF(BH34="","",IF(AND(BH34&gt;=-20,BH34&lt;=-15),"-20 a -15",IF(AND(BH34&gt;=-14.5,BH34&lt;=-9.5),"-14,5 a -9,5",IF(AND(BH34&gt;=-9,BH34&lt;=-4),"-9 a -4",IF(AND(BH34&gt;=-3.5,BH34&lt;=2.5),"-3,5 a 2,5",IF(AND(BH34&gt;=3,BH34&lt;=8),"3 a 8",IF(AND(BH34&gt;=8.5,BH34&lt;=14.5),"8,5 a 14,5",IF(BH34=15,"15",IF(AND(BH34&gt;=15.5,BH34&lt;=20.5),"15,5 a 20,5",IF(AND(BH34&gt;=21,BH34&lt;=26),"21 a 26","Fuera de rango"))))))))))</f>
        <v>8,5 a 14,5</v>
      </c>
      <c r="BJ34" s="11" t="n">
        <f aca="false">IF(BI34="","",IF(BI34="-20 a -15",1,IF(BI34="-14,5 a -9,5",2,IF(BI34="-9 a -4",3,IF(BI34="-3,5 a 2,5",4,IF(BI34="3 a 8",5,IF(BI34="8,5 a 14,5",6,IF(BI34="15","NORMA",IF(BI34="15,5 a 20,5",7,IF(BI34="21 a 26",8,IF(BI34="26,5 a 31,5",9,"")))))))))))</f>
        <v>6</v>
      </c>
      <c r="BK34" s="9" t="n">
        <v>0</v>
      </c>
      <c r="BL34" s="10" t="str">
        <f aca="false">IF(BK34="","",IF(AND(BK34&gt;=0,BK34&lt;=2),"0 - 2",IF(AND(BK34&gt;=2.5,BK34&lt;=4.5),"2,5 - 4,5",IF(AND(BK34&gt;=5,BK34&lt;=7),"5 - 7",IF(AND(BK34&gt;=7.5,BK34&lt;=9.5),"7,5 - 9,5",IF(AND(BK34&gt;=10,BK34&lt;=12),"10 - 12",IF(AND(BK34&gt;=12.5,BK34&lt;=13.5),"12,5 - 13,5",IF(BK34=14,"14",IF(AND(BK34&gt;=14.5,BK34&lt;=16.5),"14,5 - 16,5",IF(AND(BK34&gt;=17,BK34&lt;=19),"17 - 19",IF(AND(BK34&gt;=19.5,BK34&lt;=21.5),"19,5 - 21,5",IF(AND(BK34&gt;=22,BK34&lt;=24),"22 - 24",IF(AND(BK34&gt;=24.5,BK34&lt;=26.5),"24,5 - 26,5",IF(AND(BK34&gt;=27,BK34&lt;=29),"27 - 29",IF(AND(BK34&gt;=29.5,BK34&lt;=30),"29,5 - 30","Fuera de rango")))))))))))))))</f>
        <v>0 - 2</v>
      </c>
      <c r="BM34" s="11" t="n">
        <f aca="false">IF(BL34="","",IF(BL34="0 - 2",1,IF(BL34="2,5 - 4,5",2,IF(BL34="5 - 7",3,IF(BL34="7,5 - 9,5",4,IF(BL34="10 - 12",5,IF(BL34="12,5 - 13,5",6,IF(BL34="14","NORMA",IF(BL34="14,5 - 16,5",7,IF(BL34="17 - 19",8,IF(BL34="19,5 - 21,5",9,IF(BL34="22 - 24",10,IF(BL34="24,5 - 26,5",11,IF(BL34="27 - 29",12,IF(BL34="29,5 - 30",13,"")))))))))))))))</f>
        <v>1</v>
      </c>
      <c r="BN34" s="9" t="n">
        <v>15</v>
      </c>
      <c r="BO34" s="10" t="str">
        <f aca="false">IF(BN34="","",IF(AND(BN34&gt;=-20,BN34&lt;=-10),"-20 a -10",IF(AND(BN34&gt;=-9.5,BN34&lt;=0.5),"-9,5 a 0,5",IF(AND(BN34&gt;=1,BN34&lt;=11),"1 a 11",IF(AND(BN34&gt;=11.5,BN34&lt;=21.5),"11,5 a 21,5",IF(BN34=22,"22",IF(AND(BN34&gt;=22.5,BN34&lt;=32.5),"22,5 a 32,5",IF(AND(BN34&gt;=33,BN34&lt;=43),"33 a 43","Fuera de rango"))))))))</f>
        <v>11,5 a 21,5</v>
      </c>
      <c r="BP34" s="11" t="n">
        <f aca="false">IF(BO34="","",IF(BO34="-20 a -10",1,IF(BO34="-9,5 a 0,5",2,IF(BO34="1 a 11",3,IF(BO34="11,5 a 21,5",4,IF(BO34="22","NORMA",IF(BO34="22,5 a 32,5",5,IF(BO34="33 a 43",6,""))))))))</f>
        <v>4</v>
      </c>
      <c r="BQ34" s="9" t="n">
        <v>8</v>
      </c>
      <c r="BR34" s="10" t="str">
        <f aca="false">IF(BQ34="","",IF(AND(BQ34&gt;=-20,BQ34&lt;=-15),"-20 a -15",IF(AND(BQ34&gt;=-14.5,BQ34&lt;=-9.5),"-14,5 a -9,5",IF(AND(BQ34&gt;=-9,BQ34&lt;=-4),"-9 a -4",IF(AND(BQ34&gt;=-3.5,BQ34&lt;=2.5),"-3,5 a 2,5",IF(AND(BQ34&gt;=3,BQ34&lt;=8),"3 a 8",IF(AND(BQ34&gt;=8.5,BQ34&lt;=13.5),"8,5 a 13,5",IF(AND(BQ34&gt;=14,BQ34&lt;=17.5),"14 a 17,5",IF(BQ34=18,"18",IF(AND(BQ34&gt;=18.5,BQ34&lt;=23.5),"18,5 a 23,5",IF(AND(BQ34&gt;=24,BQ34&lt;=29),"24 a 29",IF(AND(BQ34&gt;=29.5,BQ34&lt;=34.5),"29,5 a 34,5",IF(AND(BQ34&gt;=35,BQ34&lt;=40),"35 a 40","Fuera de rango")))))))))))))</f>
        <v>3 a 8</v>
      </c>
      <c r="BS34" s="11" t="n">
        <f aca="false">IF(BR34="","",IF(BR34="-20 a -15",1,IF(BR34="-14,5 a -9,5",2,IF(BR34="-9 a -4",3,IF(BR34="-3,5 a 2,5",4,IF(BR34="3 a 8",5,IF(BR34="8,5 a 13,5",6,IF(BR34="14 a 17,5",7,IF(BR34="18","NORMA",IF(BR34="18,5 a 23,5",8,IF(BR34="24 a 29",9,IF(BR34="29,5 a 34,5",10,IF(BR34="35 a 40",11,"")))))))))))))</f>
        <v>5</v>
      </c>
      <c r="BT34" s="9" t="n">
        <v>0.5</v>
      </c>
      <c r="BU34" s="10" t="str">
        <f aca="false">IF(BT34="","",IF(AND(BT34&gt;=-20,BT34&lt;=-18),"-20 a -18",IF(AND(BT34&gt;=-17.5,BT34&lt;=-15.5),"-17,5 a -15,5",IF(AND(BT34&gt;=-15,BT34&lt;=-13),"-15 a -13",IF(AND(BT34&gt;=-12.5,BT34&lt;=-10.5),"-12,5 a -10,5",IF(AND(BT34&gt;=-10,BT34&lt;=-8),"-10 a -8",IF(AND(BT34&gt;=-7.5,BT34&lt;=-5.5),"-7,5 a -5,5",IF(AND(BT34&gt;=-5,BT34&lt;=-3),"-5 a -3",IF(AND(BT34&gt;=-2.5,BT34&lt;=-0.5),"-2,5 a -0,5",IF(BT34=0,"0",IF(AND(BT34&gt;=0.5,BT34&lt;=2.5),"0,5 a 2,5",IF(AND(BT34&gt;=3,BT34&lt;=5),"3 a 5",IF(AND(BT34&gt;=5.5,BT34&lt;=7.5),"5,5 a 7,5",IF(AND(BT34&gt;=8,BT34&lt;=10),"8 a 10",IF(AND(BT34&gt;=10.5,BT34&lt;=12.5),"10,5 a 12,5",IF(AND(BT34&gt;=13,BT34&lt;=15),"13 a 15",IF(AND(BT34&gt;=15.5,BT34&lt;=17.5),"15,5 a 17,5",IF(AND(BT34&gt;=18,BT34&lt;=20),"18 a 20","Fuera de rango"))))))))))))))))))</f>
        <v>0,5 a 2,5</v>
      </c>
      <c r="BV34" s="11" t="n">
        <f aca="false">IF(BT34="","",IF(BT34=0,"NORMA",IF(AND(BT34&gt;=-20,BT34&lt;=-18),2,IF(AND(BT34&gt;=-17.5,BT34&lt;=-15.5),2,IF(AND(BT34&gt;=-15,BT34&lt;=-13),3,IF(AND(BT34&gt;=-12.5,BT34&lt;=-10.5),4,IF(AND(BT34&gt;=-10,BT34&lt;=-8),5,IF(AND(BT34&gt;=-7.5,BT34&lt;=-5.5),6,IF(AND(BT34&gt;=-5,BT34&lt;=-3),7,IF(AND(BT34&gt;=-2.5,BT34&lt;=-0.5),8,IF(AND(BT34&gt;=0.5,BT34&lt;=2.5),9,IF(AND(BT34&gt;=3,BT34&lt;=5),10,IF(AND(BT34&gt;=5.5,BT34&lt;=7.5),11,IF(AND(BT34&gt;=8,BT34&lt;=10),12,IF(AND(BT34&gt;=10.5,BT34&lt;=12.5),13,IF(AND(BT34&gt;=13,BT34&lt;=15),14,IF(AND(BT34&gt;=15.5,BT34&lt;=17.5),15,IF(AND(BT34&gt;=18,BT34&lt;=20),16,"Fuera de rango"))))))))))))))))))</f>
        <v>9</v>
      </c>
      <c r="BW34" s="9" t="n">
        <v>-9</v>
      </c>
      <c r="BX34" s="10" t="n">
        <f aca="false">18.5- (0.3*H34)</f>
        <v>9.8</v>
      </c>
      <c r="BY34" s="10" t="n">
        <f aca="false">(BW34)-(BX34)</f>
        <v>-18.8</v>
      </c>
      <c r="BZ34" s="10" t="str">
        <f aca="false">IF(BY34="","",IF(BY34&lt;-27.5,"De -30 a -28",IF(BY34&lt;-25,"De -27,5 a -25,5",IF(BY34&lt;-22.5,"De -25 a -23",IF(BY34&lt;-20,"De -22,5 a -20,5",IF(BY34&lt;-17.5,"De -20 a -18",IF(BY34&lt;-15,"De -17,5 a -15,5",IF(BY34&lt;-12.5,"De -15 a -13",IF(BY34&lt;-10,"De -12,5 a -10,5",IF(BY34&lt;-7.5,"De -10 a -8",IF(BY34&lt;-5,"De -7,5 a -5,5",IF(BY34&lt;-2.5,"De -5 a -3",IF(BY34&lt;0,"De -2,5 a -0,5",IF(BY34&lt;2.5,"De 0 a 2",IF(BY34&lt;5,"De 2,5 a 4,5",IF(BY34&lt;7.5,"De 5 a 7",IF(BY34&lt;10,"De 7,5 a 9,5",IF(BY34&lt;12.5,"De 10 a 12",IF(BY34&lt;15,"De 12,5 a 14,5",IF(BY34&lt;17.5,"De 15 a 17",IF(BY34&lt;20,"De 17,5 a 19,5",IF(BY34&lt;22.5,"De 20 a 22",IF(BY34&lt;25,"De 22,5 a 24,5",IF(BY34&lt;27.5,"De 25 a 27","De 27,5 a 30"))))))))))))))))))))))))</f>
        <v>De -20 a -18</v>
      </c>
      <c r="CA34" s="12" t="n">
        <f aca="false">IF(BY34="","",IF(BY34&lt;=-28,1,IF(BY34&lt;=-25.5,2,IF(BY34&lt;=-23,3,IF(BY34&lt;=-20.5,4,IF(BY34&lt;=-18,5,IF(BY34&lt;=-15.5,6,IF(BY34&lt;=-13,7,IF(BY34&lt;=-10.5,8,IF(BY34&lt;=-8,9,IF(BY34&lt;=-5.5,10,IF(BY34&lt;=-3,11,IF(BY34&lt;=-0.5,12,IF(BY34&lt;=2,13,IF(BY34&lt;=4.5,14,IF(BY34&lt;=7,15,IF(BY34&lt;=9.5,16,IF(BY34&lt;=12,17,IF(BY34&lt;=14.5,18,IF(BY34&lt;=17,19,IF(BY34&lt;=19.5,20,IF(BY34&lt;=22,21,IF(BY34&lt;=24.5,22,IF(BY34&lt;=27,23,IF(BY34&lt;=30,24,"Fuera de rango")))))))))))))))))))))))))</f>
        <v>5</v>
      </c>
      <c r="CB34" s="9" t="n">
        <v>-9</v>
      </c>
      <c r="CC34" s="10" t="n">
        <f aca="false">18.5- (0.3*H34)</f>
        <v>9.8</v>
      </c>
      <c r="CD34" s="10" t="n">
        <f aca="false">(CB34)-(CC34)</f>
        <v>-18.8</v>
      </c>
      <c r="CE34" s="10" t="str">
        <f aca="false">IF(CD34="","",IF(CD34&lt;-27.5,"De -30 a -28",IF(CD34&lt;-25,"De -27,5 a -25,5",IF(CD34&lt;-22.5,"De -25 a -23",IF(CD34&lt;-20,"De -22,5 a -20,5",IF(CD34&lt;-17.5,"De -20 a -18",IF(CD34&lt;-15,"De -17,5 a -15,5",IF(CD34&lt;-12.5,"De -15 a -13",IF(CD34&lt;-10,"De -12,5 a -10,5",IF(CD34&lt;-7.5,"De -10 a -8",IF(CD34&lt;-5,"De -7,5 a -5,5",IF(CD34&lt;-2.5,"De -5 a -3",IF(CD34&lt;0,"De -2,5 a -0,5",IF(CD34&lt;=2,"De 0 a 2",IF(CD34&lt;=4.5,"De 2,5 a 4,5",IF(CD34&lt;=7,"De 5 a 7",IF(CD34&lt;=9.5,"De 7,5 a 9,5",IF(CD34&lt;=12,"De 10 a 12",IF(CD34&lt;=14.5,"De 12,5 a 14,5",IF(CD34&lt;=17,"De 15 a 17",IF(CD34&lt;=19.5,"De 17,5 a 19,5",IF(CD34&lt;=22,"De 20 a 22",IF(CD34&lt;=24.5,"De 22,5 a 24,5",IF(CD34&lt;=27,"De 25 a 27","De 27,5 a 30"))))))))))))))))))))))))</f>
        <v>De -20 a -18</v>
      </c>
      <c r="CF34" s="12" t="n">
        <f aca="false">IF(CD34="","",IF(CD34&lt;-27.5,1,IF(CD34&lt;-25,2,IF(CD34&lt;-22.5,3,IF(CD34&lt;-20,4,IF(CD34&lt;-17.5,5,IF(CD34&lt;-15,6,IF(CD34&lt;-12.5,7,IF(CD34&lt;-10,8,IF(CD34&lt;-7.5,9,IF(CD34&lt;-5,10,IF(CD34&lt;-2.5,11,IF(CD34&lt;0,12,IF(CD34&lt;2.5,13,IF(CD34&lt;5,14,IF(CD34&lt;7.5,15,IF(CD34&lt;10,16,IF(CD34&lt;12.5,17,IF(CD34&lt;15,18,IF(CD34&lt;17.5,19,IF(CD34&lt;20,20,IF(CD34&lt;22.5,21,IF(CD34&lt;25,22,IF(CD34&lt;27.5,23,24))))))))))))))))))))))))</f>
        <v>5</v>
      </c>
      <c r="CG34" s="9" t="n">
        <v>-7</v>
      </c>
      <c r="CH34" s="10" t="str">
        <f aca="false">IF(CG34="","",IF(AND(CG34&gt;=-10,CG34&lt;=-9.5),"-10 a -9,5",IF(AND(CG34&gt;-9.5,CG34&lt;=-8.5),"-9 a -8,5",IF(AND(CG34&gt;-8.5,CG34&lt;=-7.5),"-8 a -7,5",IF(AND(CG34&gt;-7.5,CG34&lt;=-6.5),"-7 a -6,5",IF(AND(CG34&gt;-6.5,CG34&lt;=-5.5),"-6 a -5,5",IF(AND(CG34&gt;-5.5,CG34&lt;=-4.5),"-5 a -4,5",IF(AND(CG34&gt;-4.5,CG34&lt;=-3.5),"-4 a -3,5",IF(AND(CG34&gt;-3.5,CG34&lt;=-2.5),"-3 a -2,5",IF(CG34=-2.25,"-2,25",IF(AND(CG34&gt;-2.5,CG34&lt;=-1.5),"-2 a -1,5",IF(AND(CG34&gt;-1.5,CG34&lt;=-0.5),"-1 a -0,5",IF(AND(CG34&gt;-0.5,CG34&lt;=0.5),"0 a 0,5",IF(AND(CG34&gt;0.5,CG34&lt;=1.5),"1 a 1,5",IF(AND(CG34&gt;1.5,CG34&lt;=2.5),"2 a 2,5",IF(AND(CG34&gt;2.5,CG34&lt;=3.5),"3 a 3,5",IF(AND(CG34&gt;3.5,CG34&lt;=4.5),"4 a 4,5",IF(AND(CG34&gt;4.5,CG34&lt;=5.5),"5 a 5,5",IF(AND(CG34&gt;5.5,CG34&lt;=6.5),"6 a 6,5",IF(AND(CG34&gt;6.5,CG34&lt;=7.5),"7 a 7,5",IF(AND(CG34&gt;7.5,CG34&lt;=8.5),"8 a 8,5",IF(AND(CG34&gt;8.5,CG34&lt;=9.5),"9 a 9,5",IF(CG34&gt;=10,"10","Fuera de rango")))))))))))))))))))))))</f>
        <v>-7 a -6,5</v>
      </c>
      <c r="CI34" s="11" t="n">
        <f aca="false">IF(CG34="","",IF(CG34=-2.25,"NORMA",IF(CG34&lt;=-9.5,1,IF(CG34&lt;=-8.5,2,IF(CG34&lt;=-7.5,3,IF(CG34&lt;=-6.5,4,IF(CG34&lt;=-5.5,5,IF(CG34&lt;=-4.5,6,IF(CG34&lt;=-3.5,7,IF(CG34&lt;=-2.5,8,IF(CG34&lt;=-1.5,9,IF(CG34&lt;=-0.5,10,IF(CG34&lt;=0.5,11,IF(CG34&lt;=1.5,12,IF(CG34&lt;=2.5,13,IF(CG34&lt;=3.5,14,IF(CG34&lt;=4.5,15,IF(CG34&lt;=5.5,16,IF(CG34&lt;=6.5,17,IF(CG34&lt;=7.5,18,IF(CG34&lt;=8.5,19,IF(CG34&lt;=9.5,20,IF(CG34=10,21,"Fuera de rango")))))))))))))))))))))))</f>
        <v>4</v>
      </c>
      <c r="CJ34" s="9" t="n">
        <v>2.5</v>
      </c>
      <c r="CK34" s="10" t="str">
        <f aca="false">IF(CJ34="","",IF(AND(CJ34&gt;=-6,CJ34&lt;=-5.5),"-6 a -5,5",IF(AND(CJ34&gt;-5.5,CJ34&lt;=-4.5),"-5 a -4,5",IF(AND(CJ34&gt;-4.5,CJ34&lt;=-3.5),"-4 a -3,5",IF(AND(CJ34&gt;-3.5,CJ34&lt;=-2.5),"-3 a -2,5",IF(AND(CJ34&gt;-2.5,CJ34&lt;=-1.5),"-2 a -1,5",IF(AND(CJ34&gt;-1.5,CJ34&lt;=-0.5),"-1 a -0,5",IF(AND(CJ34&gt;-0.5,CJ34&lt;=0.5),"0 a 0,5",IF(AND(CJ34&gt;0.5,CJ34&lt;=1.5),"1 a 1,5",IF(AND(CJ34&gt;1.5,CJ34&lt;2.5),"2",IF(AND(CJ34&gt;=2.5,CJ34&lt;=3),"2,5 a 3",IF(AND(CJ34&gt;3,CJ34&lt;=4),"3,5 a 4",IF(AND(CJ34&gt;4,CJ34&lt;=5),"4,5 a 5",IF(AND(CJ34&gt;5,CJ34&lt;=6),"5,5 a 6",IF(AND(CJ34&gt;6,CJ34&lt;=7),"6,5 a 7",IF(AND(CJ34&gt;7,CJ34&lt;=8),"7,5 a 8",IF(AND(CJ34&gt;8,CJ34&lt;=9.5),"8,5 a 9,5",IF(CJ34=10,"10","Fuera de rango"))))))))))))))))))</f>
        <v>2,5 a 3</v>
      </c>
      <c r="CL34" s="11" t="n">
        <f aca="false">IF(CK34="","",IF(OR(CK34="-6 a -5,5",CK34="-6 - -5,5"),1,IF(OR(CK34="-5 a -4,5",CK34="-5 - -4,5"),2,IF(OR(CK34="-4 a -3,5",CK34="-4 - -3,5"),3,IF(OR(CK34="-3 a -2,5",CK34="-3 - -2,5"),4,IF(OR(CK34="-2 a -1,5",CK34="-2 - -1,5"),5,IF(OR(CK34="-1 a -0,5",CK34="-1 - -0,5"),6,IF(OR(CK34="0 a 0,5",CK34="0 - 0,5"),7,IF(OR(CK34="1 a 1,5",CK34="1 - 1,5"),8,IF(CK34="2","NORMA",IF(OR(CK34="2,5 a 3",CK34="2,5 - 3"),9,IF(OR(CK34="3,5 a 4",CK34="3,5 - 4"),10,IF(OR(CK34="4,5 a 5",CK34="4,5 - 5"),11,IF(OR(CK34="5,5 a 6",CK34="5,5 - 6"),12,IF(OR(CK34="6,5 a 7",CK34="6,5 - 7"),13,IF(OR(CK34="7,5 a 8",CK34="7,5 - 8"),14,IF(OR(CK34="8,5 a 9",CK34="8,5 - 9,5",CK34="9 a 9,5"),15,IF(CK34="10",15,IF(OR(CK34="0,5 a 1",CK34="0,5 - 1"),7,"Fuera de rango")))))))))))))))))))</f>
        <v>9</v>
      </c>
      <c r="CM34" s="10" t="n">
        <v>0</v>
      </c>
      <c r="CN34" s="10" t="str">
        <f aca="false">IF(CM34=0,"0", " ")</f>
        <v>0</v>
      </c>
      <c r="CO34" s="10" t="str">
        <f aca="false">IF(CM34&gt;0,"EME"," ")</f>
        <v> </v>
      </c>
      <c r="CP34" s="10" t="n">
        <v>0</v>
      </c>
      <c r="CQ34" s="10" t="str">
        <f aca="false">IF(CP34&gt;0,"0", " ")</f>
        <v> </v>
      </c>
      <c r="CR34" s="10" t="str">
        <f aca="false">IF(CP34&gt;0,"EME"," ")</f>
        <v> </v>
      </c>
      <c r="CS34" s="9" t="n">
        <v>0</v>
      </c>
      <c r="CT34" s="10" t="str">
        <f aca="false">IF(CS34&gt;0,"1", " ")</f>
        <v> </v>
      </c>
      <c r="CU34" s="10" t="str">
        <f aca="false">IF(CS34&gt;0,"HIP"," ")</f>
        <v> </v>
      </c>
      <c r="CV34" s="9" t="n">
        <v>0</v>
      </c>
      <c r="CW34" s="10" t="str">
        <f aca="false">IF(CV34&gt;0,"1", " ")</f>
        <v> </v>
      </c>
      <c r="CX34" s="10" t="str">
        <f aca="false">IF(CV34&gt;0,"HIP"," ")</f>
        <v> </v>
      </c>
      <c r="CY34" s="9" t="n">
        <v>-3.25</v>
      </c>
      <c r="CZ34" s="11" t="str">
        <f aca="false">IF(CY34&lt;0,"2"," ")</f>
        <v>2</v>
      </c>
      <c r="DA34" s="11" t="str">
        <f aca="false">IF(CY34&lt;0,"MIO"," ")</f>
        <v>MIO</v>
      </c>
      <c r="DB34" s="9" t="n">
        <v>-3.25</v>
      </c>
      <c r="DC34" s="11" t="str">
        <f aca="false">IF(DB34&lt;0,"2"," ")</f>
        <v>2</v>
      </c>
      <c r="DD34" s="11" t="str">
        <f aca="false">IF(DB34&lt;0,"MIO"," ")</f>
        <v>MIO</v>
      </c>
      <c r="DE34" s="9" t="n">
        <v>-1.5</v>
      </c>
      <c r="DF34" s="11" t="str">
        <f aca="false">IF(DE34&lt;0,"3"," ")</f>
        <v>3</v>
      </c>
      <c r="DG34" s="11" t="str">
        <f aca="false">IF(DE34&lt;0,"AST"," ")</f>
        <v>AST</v>
      </c>
      <c r="DH34" s="9" t="n">
        <v>-1</v>
      </c>
      <c r="DI34" s="11" t="str">
        <f aca="false">IF(DH34&lt;0,"3"," ")</f>
        <v>3</v>
      </c>
      <c r="DJ34" s="11" t="str">
        <f aca="false">IF(DH34&lt;0,"AST"," ")</f>
        <v>AST</v>
      </c>
      <c r="DK34" s="9" t="n">
        <v>0</v>
      </c>
      <c r="DL34" s="10" t="str">
        <f aca="false">IF(DK34&gt;0,"4"," ")</f>
        <v> </v>
      </c>
      <c r="DM34" s="10" t="str">
        <f aca="false">IF(DK34&gt;0,"PRE"," ")</f>
        <v> </v>
      </c>
      <c r="DN34" s="9" t="n">
        <v>0</v>
      </c>
      <c r="DO34" s="10" t="str">
        <f aca="false">IF(DN34&gt;0,"4"," ")</f>
        <v> </v>
      </c>
      <c r="DP34" s="10" t="str">
        <f aca="false">IF(DN34&gt;0,"PRE"," ")</f>
        <v> </v>
      </c>
      <c r="DQ34" s="12" t="n">
        <v>2</v>
      </c>
      <c r="DR34" s="12" t="n">
        <v>2</v>
      </c>
      <c r="DS34" s="12" t="str">
        <f aca="false">CONCATENATE(CO34,CU34,DA34,DG34,DM34)</f>
        <v>  MIOAST </v>
      </c>
      <c r="DT34" s="10" t="str">
        <f aca="false" t="array" ref="DT34">_xlfn.IFS(DS34="EME    ","0", DS34=" HIP   ","1", DS34="  MIO  ","2", DS34="   AST ","3", DS34="    PRE","4", DS34="EME   PRE","5", DS34=" HIP  PRE","6", DS34=" HIP AST ","7", DS34="  MIO PRE","8", DS34="  MIOAST ","9", DS34="   ASTPRE","10",DS34=" HIP ASTPRE","11", DS34="  MIOASTPRE","12", DS34="     ","0")</f>
        <v>9</v>
      </c>
      <c r="DU34" s="1" t="s">
        <v>154</v>
      </c>
      <c r="DV34" s="1" t="str">
        <f aca="false" t="array" ref="DV34">_xlfn.IFS(DU34="SI","2", DU34="NO","1")</f>
        <v>1</v>
      </c>
      <c r="DW34" s="10" t="n">
        <v>0</v>
      </c>
      <c r="DX34" s="11" t="str">
        <f aca="false">IF(DW34=0,"1","2")</f>
        <v>1</v>
      </c>
      <c r="DY34" s="11" t="str">
        <f aca="false" t="array" ref="DY34">_xlfn.IFS(DW34=0,"0", DW34=0.25, "1", DW34=0.5,"2", DW34=0.75,"3", DW34=1,"4",DW34=1.25,"5", DW34=1.5,"6", DW34=1.75,"7", DW34=2,"8")</f>
        <v>0</v>
      </c>
      <c r="DZ34" s="10" t="n">
        <v>0</v>
      </c>
      <c r="EA34" s="11" t="str">
        <f aca="false">IF(DZ34=0,"1","2")</f>
        <v>1</v>
      </c>
      <c r="EB34" s="11" t="str">
        <f aca="false" t="array" ref="EB34">_xlfn.IFS(DZ34=0,"0", DZ34=0.25, "1", DZ34=0.5,"2", DZ34=0.75,"3", DZ34=1,"4",DZ34=1.25,"5", DZ34=1.5,"6", DZ34=1.75,"7", DZ34=2,"8")</f>
        <v>0</v>
      </c>
      <c r="EC34" s="10" t="n">
        <v>0</v>
      </c>
      <c r="ED34" s="10" t="str">
        <f aca="false">IF(EC34=0,"1","2")</f>
        <v>1</v>
      </c>
      <c r="EE34" s="11" t="str">
        <f aca="false" t="array" ref="EE34">_xlfn.IFS(EC34=0,"0", EC34=-0.25, "1", EC34=-0.5,"2", EC34=-0.75,"3", EC34=-1,"4",EC34=-1.25,"5", EC34=-1.5,"6", EC34=-1.75,"7", EC34=-2,"8", EC34=-2.25,"9",EC34=-2.5,"10", EC34=-2.75,"11", EC34=-3,"12", EC34=-3.25,"13", EC34=-3.5,"14", EC34=-3.75,"15",EC34=-4,"16")</f>
        <v>0</v>
      </c>
      <c r="EF34" s="10" t="n">
        <v>0</v>
      </c>
      <c r="EG34" s="10" t="str">
        <f aca="false">IF(EF34=0,"1","2")</f>
        <v>1</v>
      </c>
      <c r="EH34" s="11" t="str">
        <f aca="false" t="array" ref="EH34">_xlfn.IFS(EF34=0,"0", EF34=-0.25, "1", EF34=-0.5,"2", EF34=-0.75,"3", EF34=-1,"4",EF34=-1.25,"5", EF34=-1.5,"6", EF34=-1.75,"7", EF34=-2,"8", EF34=-2.25,"9",EF34=-2.5,"10", EF34=-2.75,"11", EF34=-3,"12", EF34=-3.25,"13", EF34=-3.5,"14", EF34=-3.75,"15",EF34=-4,"16")</f>
        <v>0</v>
      </c>
      <c r="EI34" s="10" t="n">
        <v>-0.25</v>
      </c>
      <c r="EJ34" s="11" t="str">
        <f aca="false">IF(EI34=0,"1","2")</f>
        <v>2</v>
      </c>
      <c r="EK34" s="11" t="str">
        <f aca="false" t="array" ref="EK34">_xlfn.IFS(EI34=0,"0", EI34=-0.25, "1", EI34=-0.5,"2", EI34=-0.75,"3", EI34=-1,"4",EI34=-1.25,"5", EI34=-1.5,"6", EI34=-1.75,"7", EI34=-2,"8", EI34=-2.25,"9", EI34=-2.25,"9",EI34=-2.5,"10", EI34=-2.75,"11", EI34=-3,"12", EI34=-3.25,"13", EI34=-3.5,"14", EI34=-3.75,"15",EI34=-4,"16", EI34=0.25, "17", EI34=0.5, "18")</f>
        <v>1</v>
      </c>
      <c r="EL34" s="10" t="n">
        <v>-0.25</v>
      </c>
      <c r="EM34" s="11" t="str">
        <f aca="false">IF(EL34=0,"1","2")</f>
        <v>2</v>
      </c>
      <c r="EN34" s="11" t="str">
        <f aca="false" t="array" ref="EN34">_xlfn.IFS(EL34=0.25,"17",EL34=0.5,"18", EL34=0,"0", EL34=-0.25, "1", EL34=-0.5,"2", EL34=-0.75,"3", EL34=-1,"4",EL34=-1.25,"5", EL34=-1.5,"6", EL34=-1.75,"7", EL34=-2,"8",EL34= -2.25,"9",EL34=-2.5,"10",EL34= -2.75,"11",EL34= -3,"12",EL34= -3.25,"13",EL34= -3.5,"14",EL34= -3.75,"15",EL34=-4,"16")</f>
        <v>1</v>
      </c>
      <c r="EO34" s="10" t="n">
        <v>0</v>
      </c>
      <c r="EP34" s="11" t="str">
        <f aca="false">IF(EO34=0,"1","2")</f>
        <v>1</v>
      </c>
      <c r="EQ34" s="11" t="str">
        <f aca="false" t="array" ref="EQ34">_xlfn.IFS(EO34=0,"0", EO34=0.25, "1", EO34=0.5,"2", EO34=0.75,"3", EO34=1,"4",EO34=1.25,"5", EO34=1.5,"6", EO34=1.75,"7", EO34=2,"8", EO34=2.25,"9", EO34=2.25,"9",EO34=2.5,"10", EO34=2.75,"11", EO34=3,"12", EO34=3.25,"13", EO34=3.5,"14", EO34=3.75,"15",EO34=4,"16", EO34=-0.25, "17", bq=-0.5, "18")</f>
        <v>0</v>
      </c>
      <c r="ER34" s="10" t="n">
        <v>0</v>
      </c>
      <c r="ES34" s="11" t="str">
        <f aca="false">IF(ER34=0,"1","2")</f>
        <v>1</v>
      </c>
      <c r="ET34" s="11" t="str">
        <f aca="false" t="array" ref="ET34">_xlfn.IFS(ER34=0,"0", ER34=0.25, "1", ER34=0.5,"2", ER34=0.75,"3", ER34=1,"4",ER34=1.25,"5", ER34=1.5,"6", ER34=1.75,"7", ER34=2,"8", ER34=2.25,"9", ER34=2.25,"9",ER34=2.5,"10", ER34=2.75,"11", ER34=3,"12", ER34=3.25,"13", ER34=3.5,"14", ER34=3.75,"15",ER34=4,"16", ER34=-0.25, "17", bq=-0.5, "18")</f>
        <v>0</v>
      </c>
      <c r="EU34" s="36" t="n">
        <v>27</v>
      </c>
      <c r="EV34" s="14" t="str">
        <f aca="false">VLOOKUP(EU34,LEYENDA!$G$2:$H$8,2,TRUE())</f>
        <v>25-36</v>
      </c>
      <c r="EW34" s="14" t="str">
        <f aca="false" t="array" ref="EW34">_xlfn.IFS(EV34="0-5","1", EV34="6-12","2", EV34="13-18","3", EV34="19-24","4", EV34="25-36","5", EV34="37-48","6", EV34="49-60","7")</f>
        <v>5</v>
      </c>
    </row>
    <row r="35" customFormat="false" ht="13.5" hidden="false" customHeight="false" outlineLevel="0" collapsed="false">
      <c r="A35" s="1" t="n">
        <v>10</v>
      </c>
      <c r="B35" s="35" t="n">
        <v>3</v>
      </c>
      <c r="C35" s="33" t="n">
        <v>39028</v>
      </c>
      <c r="D35" s="6"/>
      <c r="E35" s="5" t="str">
        <f aca="false">VLOOKUP(A35,'286'!$A$3:$J$600,10,FALSE())</f>
        <v>BARAHONA MARÍN, ALBERTO</v>
      </c>
      <c r="F35" s="4" t="str">
        <f aca="false">VLOOKUP(A35,'286'!$A$3:$I$1768,3,FALSE())</f>
        <v>BAMAAL</v>
      </c>
      <c r="G35" s="6" t="n">
        <f aca="false">VLOOKUP(A35,'286'!$A$3:$I$1768,4,FALSE())</f>
        <v>27006</v>
      </c>
      <c r="H35" s="7" t="n">
        <f aca="false">YEAR(C35)-YEAR(G35)</f>
        <v>33</v>
      </c>
      <c r="I35" s="1" t="str">
        <f aca="false">VLOOKUP(H35,LEYENDA!$C$2:$D$6,2,TRUE())</f>
        <v>25-40</v>
      </c>
      <c r="J35" s="5" t="str">
        <f aca="false">VLOOKUP(A35,'286'!$A$3:$I$1768,7,FALSE())</f>
        <v>H</v>
      </c>
      <c r="K35" s="8" t="str">
        <f aca="false">VLOOKUP(A35,'286'!$A$3:$I$1768,2,FALSE())</f>
        <v>OD</v>
      </c>
      <c r="L35" s="4" t="str">
        <f aca="false">VLOOKUP(A35,'286'!$A$3:$I$1768,8,FALSE())</f>
        <v>D</v>
      </c>
      <c r="M35" s="4" t="str">
        <f aca="false">VLOOKUP(A35,'286'!$A$3:$I$1768,9,FALSE())</f>
        <v>I</v>
      </c>
      <c r="N35" s="8" t="str">
        <f aca="false">IF(R35=O35, "MISMA","CONTRARIA")</f>
        <v>CONTRARIA</v>
      </c>
      <c r="O35" s="8" t="str">
        <f aca="false" t="array" ref="O35">_xlfn.IFS(L35="D","1", L35="I","2")</f>
        <v>1</v>
      </c>
      <c r="P35" s="8" t="str">
        <f aca="false" t="array" ref="P35">_xlfn.IFS(K35="OD","1", K35="OI","2")</f>
        <v>1</v>
      </c>
      <c r="Q35" s="1" t="str">
        <f aca="false" t="array" ref="Q35">_xlfn.IFS(J35="M","1", J35="H","2")</f>
        <v>2</v>
      </c>
      <c r="R35" s="8" t="str">
        <f aca="false" t="array" ref="R35">_xlfn.IFS(M35="D","1", M35="I","2")</f>
        <v>2</v>
      </c>
      <c r="S35" s="1" t="str">
        <f aca="false" t="array" ref="S35">_xlfn.IFS(N35="CONTRARIA", "1",N35= "MISMA","2")</f>
        <v>1</v>
      </c>
      <c r="T35" s="1" t="str">
        <f aca="false" t="array" ref="T35">_xlfn.IFS(I35="0-12","1", I35="13-24","2", I35="25-40","3", I35="41-60","4", I35="61-100","5")</f>
        <v>3</v>
      </c>
      <c r="U35" s="9" t="n">
        <v>4</v>
      </c>
      <c r="V35" s="1" t="str">
        <f aca="false">IF(U35="","",IF(AND(U35&gt;=-9,U35&lt;=-6.5),"-9 a -6,5",IF(AND(U35&gt;=-6,U35&lt;=-3.5),"-6 a -3,5",IF(AND(U35&gt;=-3,U35&lt;=-1),"-3 a -1",IF(U35=-0.5,"-0,5",IF(AND(U35&gt;=0,U35&lt;=2.5),"0 a 2,5",IF(AND(U35&gt;=3,U35&lt;=5.5),"3 a 5,5",IF(AND(U35&gt;=6,U35&lt;=8.5),"6 a 8,5",IF(AND(U35&gt;=9,U35&lt;=20),"9 a 20","Fuera de rango")))))))))</f>
        <v>3 a 5,5</v>
      </c>
      <c r="W35" s="11" t="n">
        <f aca="false">IF(V35="","",IF(V35="-9 a -6,5",2,IF(V35="-6 a -3,5",3,IF(V35="-3 a -1",4,IF(V35="-0,5","NORMA",IF(V35="0 a 2,5",5,IF(V35="3 a 5,5",6,IF(V35="6 a 8,5",7,IF(V35="9 a 20",8,"Fuera de rango")))))))))</f>
        <v>6</v>
      </c>
      <c r="X35" s="9" t="n">
        <v>0</v>
      </c>
      <c r="Y35" s="10" t="str">
        <f aca="false">IF(X35="","",IF(AND(X35&gt;=0,X35&lt;=4),"0 a 4",IF(AND(X35&gt;=4.5,X35&lt;=8.5),"4,5 a 8,5",IF(X35=9,"9",IF(AND(X35&gt;=9.5,X35&lt;=13),"9,5 a 13",IF(AND(X35&gt;=13.5,X35&lt;=20),"13,5 a 20",IF(AND(X35&gt;=20.5,X35&lt;=35),"20,5 a 35","Fuera de rango")))))))</f>
        <v>0 a 4</v>
      </c>
      <c r="Z35" s="11" t="n">
        <f aca="false">IF(Y35="","",IF(Y35="0 a 4",1,IF(Y35="4,5 a 8,5",2,IF(Y35="9","NORMA",IF(Y35="9,5 a 13",3,IF(Y35="13,5 a 20",4,IF(Y35="20,5 a 35",5,"Fuera de rango")))))))</f>
        <v>1</v>
      </c>
      <c r="AA35" s="9" t="n">
        <v>12</v>
      </c>
      <c r="AB35" s="10" t="str">
        <f aca="false">IF(AA35="","",IF(AND(AA35&gt;=0,AA35&lt;=9),"0 a 9",IF(AND(AA35&gt;=9.5,AA35&lt;=18.5),"9,5 a 18,5",IF(AA35=19,"19",IF(AND(AA35&gt;=19.5,AA35&lt;=28),"19,5 a 28",IF(AND(AA35&gt;=28.5,AA35&lt;=40),"28,5 a 40","Fuera de rango"))))))</f>
        <v>9,5 a 18,5</v>
      </c>
      <c r="AC35" s="11" t="n">
        <f aca="false" t="array" ref="AC35">_xlfn.IFS(AB35="","",AB35="0 a 9",1,AB35="9,5 a 18,5",2,AB35="19","NORMA",AB35="19,5 a 28",3,AB35="28,5 a 40",4,TRUE(),"Fuera de rango")</f>
        <v>2</v>
      </c>
      <c r="AD35" s="9" t="n">
        <v>7</v>
      </c>
      <c r="AE35" s="10" t="str">
        <f aca="false">IF(AD35="","",IF(AND(AD35&gt;=-10,AD35&lt;=0),"De -10 a 0",IF(AND(AD35&gt;=0.5,AD35&lt;=9.5),"0,5 a 9,5",IF(AD35=10,"10",IF(AND(AD35&gt;=10.5,AD35&lt;=20),"10,5 a 20",IF(AND(AD35&gt;=20.5,AD35&lt;=40),"20,5 a 40","Fuera de rango"))))))</f>
        <v>0,5 a 9,5</v>
      </c>
      <c r="AF35" s="12" t="n">
        <f aca="false">IF(AD35="","",IF(AND(AD35&gt;=-10,AD35&lt;=0),1,IF(AND(AD35&gt;=0.5,AD35&lt;=9.5),2,IF(AD35=10,"NORMA",IF(AND(AD35&gt;=10.5,AD35&lt;=20),3,IF(AND(AD35&gt;=20.5,AD35&lt;=40),4,""))))))</f>
        <v>2</v>
      </c>
      <c r="AG35" s="9" t="n">
        <v>7</v>
      </c>
      <c r="AH35" s="10" t="str">
        <f aca="false">IF(AG35="","",IF(AND(AG35&gt;=0,AG35&lt;=4),"0 a 4",IF(AND(AG35&gt;=4.5,AG35&lt;=8.5),"4,5 a 8,5",IF(AG35=9,"9",IF(AND(AG35&gt;=9.5,AG35&lt;=13),"9,5 a 13",IF(AND(AG35&gt;=13.5,AG35&lt;=25),"13,5 a 25","Fuera de rango"))))))</f>
        <v>4,5 a 8,5</v>
      </c>
      <c r="AI35" s="11" t="n">
        <f aca="false">IF(AH35="","",IF(AH35="0 a 4",1,IF(AH35="4,5 a 8,5",2,IF(AH35="9","NORMA",IF(AH35="9,5 a 13",3,IF(AH35="13,5 a 25",4,""))))))</f>
        <v>2</v>
      </c>
      <c r="AJ35" s="9" t="n">
        <v>4</v>
      </c>
      <c r="AK35" s="10" t="str">
        <f aca="false">IF(AJ35="","",IF(AND(AJ35&gt;=-15,AJ35&lt;=-10.5),"-15 a -10,5",IF(AND(AJ35&gt;=-10,AJ35&lt;=-4),"-10 a -4",IF(AND(AJ35&gt;=-4.5,AJ35&lt;=0),"-4,5 a 0",IF(AND(AJ35&gt;=0.5,AJ35&lt;=4.5),"0,5 a 4,5",IF(AJ35=5,"5",IF(AND(AJ35&gt;=5.5,AJ35&lt;=10),"5,5 a 10",IF(AND(AJ35&gt;=10.5,AJ35&lt;=20),"10,5 a 20","Fuera de rango"))))))))</f>
        <v>0,5 a 4,5</v>
      </c>
      <c r="AL35" s="11" t="n">
        <f aca="false">IF(AK35="","",IF(AK35="-15 a -10,5",1,IF(AK35="-10 a -4",2,IF(AK35="-4,5 a 0",3,IF(AK35="0,5 a 4,5",4,IF(AK35="5","NORMA",IF(AK35="5,5 a 10",5,IF(AK35="10,5 a 20",6,"Error"))))))))</f>
        <v>4</v>
      </c>
      <c r="AM35" s="9" t="n">
        <v>0</v>
      </c>
      <c r="AN35" s="10" t="str">
        <f aca="false">IF(AM35="","",IF(AND(AM35&gt;=-7.5,AM35&lt;=-5.5),"-7,5 a -5,5",IF(AND(AM35&gt;=-5,AM35&lt;=-3),"-5 a -3",IF(AND(AM35&gt;=-2.5,AM35&lt;=-0.5),"-2,5 a -0,5",IF(AM35=0,"0,00",IF(AND(AM35&gt;=0.5,AM35&lt;=2.5),"0,5 a 2,5",IF(AND(AM35&gt;=3,AM35&lt;=5),"3 a 5",IF(AND(AM35&gt;=5.5,AM35&lt;=7.5),"5,5 a 7,5",IF(AND(AM35&gt;=8,AM35&lt;=10),"8 a 10","Fuera de rango")))))))))</f>
        <v>0,00</v>
      </c>
      <c r="AO35" s="11" t="str">
        <f aca="false">IF(AN35="","",IF(AN35="-7,5 a -5,5",1,IF(AN35="-5 a -3",2,IF(AN35="-2,5 a -0,5",3,IF(AN35="0,00","NORMA",IF(AN35="0,5 a 2,5",4,IF(AN35="3 a 5",5,IF(AN35="5,5 a 7,5",6,IF(AN35="8 a 10",7,"Error")))))))))</f>
        <v>NORMA</v>
      </c>
      <c r="AP35" s="9" t="n">
        <v>-2</v>
      </c>
      <c r="AQ35" s="10" t="str">
        <f aca="false">IF(AP35="","",IF(AND(AP35&gt;=-20,AP35&lt;=-9.5),"-20 a -9,5",IF(AND(AP35&gt;=-9,AP35&lt;=-6.5),"-9 a -6,5",IF(AP35=-6,"-6",IF(AND(AP35&gt;=-5.5,AP35&lt;=-3),"-5,5 a -3",IF(AND(AP35&gt;=-2.5,AP35&lt;=0),"-2,5 a 0",IF(AND(AP35&gt;=0.5,AP35&lt;=3),"0,5 a 3",IF(AND(AP35&gt;=3.5,AP35&lt;=6),"3,5 a 6",IF(AND(AP35&gt;=6.5,AP35&lt;=9),"6,5 a 9",IF(AND(AP35&gt;=9.5,AP35&lt;=20),"9,5 a 20","Fuera de rango"))))))))))</f>
        <v>-2,5 a 0</v>
      </c>
      <c r="AR35" s="11" t="n">
        <f aca="false">IF(AQ35="","",IF(AQ35="-20 a -9,5",1,IF(AQ35="-9 a -6,5",2,IF(AQ35="-6","NORMA",IF(AQ35="-5,5 a -3",3,IF(AQ35="-2,5 a 0",4,IF(AQ35="0,5 a 3",5,IF(AQ35="3,5 a 6",6,IF(AQ35="6,5 a 9",7,IF(AQ35="9,5 a 20",8,""))))))))))</f>
        <v>4</v>
      </c>
      <c r="AS35" s="9" t="n">
        <v>3</v>
      </c>
      <c r="AT35" s="10" t="str">
        <f aca="false">IF(AS35="","",IF(AND(AS35&gt;=-16,AS35&lt;=-14),"-16 a -14",IF(AND(AS35&gt;=-13.5,AS35&lt;=-11.5),"-13,5 a -11,5",IF(AND(AS35&gt;=-11,AS35&lt;=-9),"-11 a -9",IF(AND(AS35&gt;=-8.5,AS35&lt;=-6.5),"-8,5 a -6,5",IF(AND(AS35&gt;=-6,AS35&lt;=-4),"-6 a -4",IF(AND(AS35&gt;=-3.5,AS35&lt;=-1.5),"-3,5 a -1,5",IF(AND(AS35&gt;=-1,AS35&lt;=1),"-1 a 1",IF(AND(AS35&gt;=1.5,AS35&lt;=3.5),"1,5 a 3,5",IF(AND(AS35&gt;=4,AS35&lt;=6),"4 a 6",IF(AND(AS35&gt;=6.5,AS35&lt;=8.5),"6,5 a 8,5",IF(AND(AS35&gt;=9,AS35&lt;=11),"9 a 11",IF(AND(AS35&gt;=11.5,AS35&lt;=13.5),"11,5 a 13,5",IF(AND(AS35&gt;=14,AS35&lt;=16),"14 a 16",IF(AND(AS35&gt;=16.5,AS35&lt;=18.5),"16,5 a 18,5",IF(AND(AS35&gt;=19,AS35&lt;=21),"19 a 21","Fuera de rango"))))))))))))))))</f>
        <v>1,5 a 3,5</v>
      </c>
      <c r="AU35" s="11" t="n">
        <f aca="false" t="array" ref="AU35">IF(AT35="","",_xlfn.IFS(AT35="-16 a -14",1,AT35="-13,5 a -11,5",2,AT35="-11 a -9",3,AT35="-8,5 a -6,5",4,AT35="-6 a -4",5,AT35="-3,5 a -1,5",6,AT35="-1 a 1",7,AT35="1,5 a 3,5",8,AT35="4 a 6","NORMA",AT35="6,5 a 8,5",9,AT35="9 a 11",10,AT35="11,5 a 13,5",11,AT35="14 a 16",12,AT35="16,5 a 18,5",13,AT35="19 a 21",14,TRUE(),""))</f>
        <v>8</v>
      </c>
      <c r="AV35" s="9" t="n">
        <v>1.25</v>
      </c>
      <c r="AW35" s="10" t="str">
        <f aca="false">IF(AV35="","",IF(AND(AV35&gt;=-1,AV35&lt;=-0.5),"-1 a -0,5",IF(AND(AV35&gt;-0.5,AV35&lt;=0),"De -0,5 a 0",IF(AND(AV35&gt;=0.25,AV35&lt;=0.75),"0,25 a 0,75",IF(AND(AV35&gt;=1,AV35&lt;=1.5),"1 a 1,5",IF(AND(AV35&gt;=1.75,AV35&lt;=2.25),"1,75 a 2,25",IF(AND(AV35&gt;=2.5,AV35&lt;=3),"2,5 a 3",IF(AND(AV35&gt;=3.25,AV35&lt;=3.75),"3,25 a 3,75","Fuera de rango"))))))))</f>
        <v>1 a 1,5</v>
      </c>
      <c r="AX35" s="11" t="n">
        <f aca="false">IF(AW35="","",IF(OR(AW35="-1 a -0,5",AW35="-1 a -0.5"),1,IF(OR(AW35="De -0,5 a 0",AW35="-0,5 a 0",AW35="De -0.5 a 0"),2,IF(OR(AW35="0,25 a 0,75",AW35="0.25 a 0.75"),"NORMA",IF(OR(AW35="1 a 1,5",AW35="1 a 1.5"),3,IF(OR(AW35="1,75 a 2,25",AW35="1.75 a 2.25"),4,IF(OR(AW35="2,5 a 3",AW35="2.5 a 3"),5,IF(OR(AW35="3,25 a 3,75",AW35="3.25 a 3.75"),6,""))))))))</f>
        <v>3</v>
      </c>
      <c r="AY35" s="9" t="n">
        <v>-4</v>
      </c>
      <c r="AZ35" s="10" t="str">
        <f aca="false">IF(AY35="","",IF(AND(AY35&gt;=-20,AY35&lt;=-9.5),"-20 a -9,5",IF(AND(AY35&gt;=-9,AY35&lt;=-6.5),"-9 a -6,5",IF(AY35=-6,"-6",IF(AND(AY35&gt;=-5.5,AY35&lt;=-3),"-5,5 a -3",IF(AND(AY35&gt;=-2.5,AY35&lt;=0),"-2,5 a 0",IF(AND(AY35&gt;=0.5,AY35&lt;=3),"0,5 a 3",IF(AND(AY35&gt;=3.5,AY35&lt;=6),"3,5 a 6","Fuera de rango"))))))))</f>
        <v>-5,5 a -3</v>
      </c>
      <c r="BA35" s="11" t="n">
        <f aca="false">IF(AZ35="","",IF(AZ35="-20 a -9,5",1,IF(AZ35="-9 a -6,5",2,IF(AZ35="-6","NORMA",IF(AZ35="-5,5 a -3",3,IF(AZ35="-2,5 a 0",4,IF(AZ35="0,5 a 3",5,IF(AZ35="3,5 a 6",6,""))))))))</f>
        <v>3</v>
      </c>
      <c r="BB35" s="9" t="n">
        <v>0</v>
      </c>
      <c r="BC35" s="10" t="str">
        <f aca="false" t="array" ref="BC35">IF(BB35="","",_xlfn.IFS(AND(BB35&gt;=0,BB35&lt;=2),"0 a 2",AND(BB35&gt;=2.5,BB35&lt;=4.5),"2,5 a 4,5",AND(BB35&gt;=5,BB35&lt;=7),"5 a 7",AND(BB35&gt;=7.5,BB35&lt;=9.5),"7,5 a 9,5",AND(BB35&gt;=10,BB35&lt;=12),"10 a 12",AND(BB35&gt;=12.5,BB35&lt;=14.5),"12,5 a 14,5",BB35=15,"15",AND(BB35&gt;=15.5,BB35&lt;=17.5),"15,5 a 17,5",AND(BB35&gt;=18,BB35&lt;=20),"18 a 20",AND(BB35&gt;=20.5,BB35&lt;=22.5),"20,5 a 22,5",AND(BB35&gt;=23,BB35&lt;=25),"23 a 25",TRUE(),"Fuera de rango"))</f>
        <v>0 a 2</v>
      </c>
      <c r="BD35" s="11" t="n">
        <f aca="false" t="array" ref="BD35">IF(BC35="","",_xlfn.IFS(BC35="0 a 2",1,BC35="2,5 a 4,5",2,BC35="5 a 7",3,BC35="7,5 a 9,5",4,BC35="10 a 12",5,BC35="12,5 a 14,5",6,BC35="15","NORMA",BC35="15,5 a 17,5",7,BC35="18 a 20",8,BC35="20,5 a 22,5",9,BC35="23 a 25",10,TRUE(),"Fuera de rango"))</f>
        <v>1</v>
      </c>
      <c r="BE35" s="9" t="n">
        <v>16</v>
      </c>
      <c r="BF35" s="10" t="str">
        <f aca="false">IF(BE35="","",IF(AND(BE35&gt;=-20,BE35&lt;=-10),"-20 a -10",IF(AND(BE35&gt;=-9.5,BE35&lt;=0.5),"-9,5 a 0,5",IF(AND(BE35&gt;=1,BE35&lt;=11),"1 a 11",IF(AND(BE35&gt;=11.5,BE35&lt;=20.5),"11,5 a 20,5",IF(BE35=21,"21",IF(AND(BE35&gt;=21.5,BE35&lt;=31.5),"21,5 a 31,5",IF(AND(BE35&gt;=32,BE35&lt;=42),"32 a 42","Fuera de rango"))))))))</f>
        <v>11,5 a 20,5</v>
      </c>
      <c r="BG35" s="11" t="n">
        <f aca="false">IF(BF35="","",IF(BF35="-20 a -10",1,IF(BF35="-9,5 a 0,5",2,IF(BF35="1 a 11",3,IF(BF35="11,5 a 20,5",4,IF(BF35="21","NORMA",IF(BF35="21,5 a 31,5",5,IF(BF35="32 a 42",6,""))))))))</f>
        <v>4</v>
      </c>
      <c r="BH35" s="9" t="n">
        <v>11</v>
      </c>
      <c r="BI35" s="10" t="str">
        <f aca="false">IF(BH35="","",IF(AND(BH35&gt;=-20,BH35&lt;=-15),"-20 a -15",IF(AND(BH35&gt;=-14.5,BH35&lt;=-9.5),"-14,5 a -9,5",IF(AND(BH35&gt;=-9,BH35&lt;=-4),"-9 a -4",IF(AND(BH35&gt;=-3.5,BH35&lt;=2.5),"-3,5 a 2,5",IF(AND(BH35&gt;=3,BH35&lt;=8),"3 a 8",IF(AND(BH35&gt;=8.5,BH35&lt;=14.5),"8,5 a 14,5",IF(BH35=15,"15",IF(AND(BH35&gt;=15.5,BH35&lt;=20.5),"15,5 a 20,5",IF(AND(BH35&gt;=21,BH35&lt;=26),"21 a 26","Fuera de rango"))))))))))</f>
        <v>8,5 a 14,5</v>
      </c>
      <c r="BJ35" s="11" t="n">
        <f aca="false">IF(BI35="","",IF(BI35="-20 a -15",1,IF(BI35="-14,5 a -9,5",2,IF(BI35="-9 a -4",3,IF(BI35="-3,5 a 2,5",4,IF(BI35="3 a 8",5,IF(BI35="8,5 a 14,5",6,IF(BI35="15","NORMA",IF(BI35="15,5 a 20,5",7,IF(BI35="21 a 26",8,IF(BI35="26,5 a 31,5",9,"")))))))))))</f>
        <v>6</v>
      </c>
      <c r="BK35" s="9" t="n">
        <v>0</v>
      </c>
      <c r="BL35" s="10" t="str">
        <f aca="false">IF(BK35="","",IF(AND(BK35&gt;=0,BK35&lt;=2),"0 - 2",IF(AND(BK35&gt;=2.5,BK35&lt;=4.5),"2,5 - 4,5",IF(AND(BK35&gt;=5,BK35&lt;=7),"5 - 7",IF(AND(BK35&gt;=7.5,BK35&lt;=9.5),"7,5 - 9,5",IF(AND(BK35&gt;=10,BK35&lt;=12),"10 - 12",IF(AND(BK35&gt;=12.5,BK35&lt;=13.5),"12,5 - 13,5",IF(BK35=14,"14",IF(AND(BK35&gt;=14.5,BK35&lt;=16.5),"14,5 - 16,5",IF(AND(BK35&gt;=17,BK35&lt;=19),"17 - 19",IF(AND(BK35&gt;=19.5,BK35&lt;=21.5),"19,5 - 21,5",IF(AND(BK35&gt;=22,BK35&lt;=24),"22 - 24",IF(AND(BK35&gt;=24.5,BK35&lt;=26.5),"24,5 - 26,5",IF(AND(BK35&gt;=27,BK35&lt;=29),"27 - 29",IF(AND(BK35&gt;=29.5,BK35&lt;=30),"29,5 - 30","Fuera de rango")))))))))))))))</f>
        <v>0 - 2</v>
      </c>
      <c r="BM35" s="11" t="n">
        <f aca="false">IF(BL35="","",IF(BL35="0 - 2",1,IF(BL35="2,5 - 4,5",2,IF(BL35="5 - 7",3,IF(BL35="7,5 - 9,5",4,IF(BL35="10 - 12",5,IF(BL35="12,5 - 13,5",6,IF(BL35="14","NORMA",IF(BL35="14,5 - 16,5",7,IF(BL35="17 - 19",8,IF(BL35="19,5 - 21,5",9,IF(BL35="22 - 24",10,IF(BL35="24,5 - 26,5",11,IF(BL35="27 - 29",12,IF(BL35="29,5 - 30",13,"")))))))))))))))</f>
        <v>1</v>
      </c>
      <c r="BN35" s="9" t="n">
        <v>16</v>
      </c>
      <c r="BO35" s="10" t="str">
        <f aca="false">IF(BN35="","",IF(AND(BN35&gt;=-20,BN35&lt;=-10),"-20 a -10",IF(AND(BN35&gt;=-9.5,BN35&lt;=0.5),"-9,5 a 0,5",IF(AND(BN35&gt;=1,BN35&lt;=11),"1 a 11",IF(AND(BN35&gt;=11.5,BN35&lt;=21.5),"11,5 a 21,5",IF(BN35=22,"22",IF(AND(BN35&gt;=22.5,BN35&lt;=32.5),"22,5 a 32,5",IF(AND(BN35&gt;=33,BN35&lt;=43),"33 a 43","Fuera de rango"))))))))</f>
        <v>11,5 a 21,5</v>
      </c>
      <c r="BP35" s="11" t="n">
        <f aca="false">IF(BO35="","",IF(BO35="-20 a -10",1,IF(BO35="-9,5 a 0,5",2,IF(BO35="1 a 11",3,IF(BO35="11,5 a 21,5",4,IF(BO35="22","NORMA",IF(BO35="22,5 a 32,5",5,IF(BO35="33 a 43",6,""))))))))</f>
        <v>4</v>
      </c>
      <c r="BQ35" s="9" t="n">
        <v>12</v>
      </c>
      <c r="BR35" s="10" t="str">
        <f aca="false">IF(BQ35="","",IF(AND(BQ35&gt;=-20,BQ35&lt;=-15),"-20 a -15",IF(AND(BQ35&gt;=-14.5,BQ35&lt;=-9.5),"-14,5 a -9,5",IF(AND(BQ35&gt;=-9,BQ35&lt;=-4),"-9 a -4",IF(AND(BQ35&gt;=-3.5,BQ35&lt;=2.5),"-3,5 a 2,5",IF(AND(BQ35&gt;=3,BQ35&lt;=8),"3 a 8",IF(AND(BQ35&gt;=8.5,BQ35&lt;=13.5),"8,5 a 13,5",IF(AND(BQ35&gt;=14,BQ35&lt;=17.5),"14 a 17,5",IF(BQ35=18,"18",IF(AND(BQ35&gt;=18.5,BQ35&lt;=23.5),"18,5 a 23,5",IF(AND(BQ35&gt;=24,BQ35&lt;=29),"24 a 29",IF(AND(BQ35&gt;=29.5,BQ35&lt;=34.5),"29,5 a 34,5",IF(AND(BQ35&gt;=35,BQ35&lt;=40),"35 a 40","Fuera de rango")))))))))))))</f>
        <v>8,5 a 13,5</v>
      </c>
      <c r="BS35" s="11" t="n">
        <f aca="false">IF(BR35="","",IF(BR35="-20 a -15",1,IF(BR35="-14,5 a -9,5",2,IF(BR35="-9 a -4",3,IF(BR35="-3,5 a 2,5",4,IF(BR35="3 a 8",5,IF(BR35="8,5 a 13,5",6,IF(BR35="14 a 17,5",7,IF(BR35="18","NORMA",IF(BR35="18,5 a 23,5",8,IF(BR35="24 a 29",9,IF(BR35="29,5 a 34,5",10,IF(BR35="35 a 40",11,"")))))))))))))</f>
        <v>6</v>
      </c>
      <c r="BT35" s="9" t="n">
        <v>2</v>
      </c>
      <c r="BU35" s="10" t="str">
        <f aca="false">IF(BT35="","",IF(AND(BT35&gt;=-20,BT35&lt;=-18),"-20 a -18",IF(AND(BT35&gt;=-17.5,BT35&lt;=-15.5),"-17,5 a -15,5",IF(AND(BT35&gt;=-15,BT35&lt;=-13),"-15 a -13",IF(AND(BT35&gt;=-12.5,BT35&lt;=-10.5),"-12,5 a -10,5",IF(AND(BT35&gt;=-10,BT35&lt;=-8),"-10 a -8",IF(AND(BT35&gt;=-7.5,BT35&lt;=-5.5),"-7,5 a -5,5",IF(AND(BT35&gt;=-5,BT35&lt;=-3),"-5 a -3",IF(AND(BT35&gt;=-2.5,BT35&lt;=-0.5),"-2,5 a -0,5",IF(BT35=0,"0",IF(AND(BT35&gt;=0.5,BT35&lt;=2.5),"0,5 a 2,5",IF(AND(BT35&gt;=3,BT35&lt;=5),"3 a 5",IF(AND(BT35&gt;=5.5,BT35&lt;=7.5),"5,5 a 7,5",IF(AND(BT35&gt;=8,BT35&lt;=10),"8 a 10",IF(AND(BT35&gt;=10.5,BT35&lt;=12.5),"10,5 a 12,5",IF(AND(BT35&gt;=13,BT35&lt;=15),"13 a 15",IF(AND(BT35&gt;=15.5,BT35&lt;=17.5),"15,5 a 17,5",IF(AND(BT35&gt;=18,BT35&lt;=20),"18 a 20","Fuera de rango"))))))))))))))))))</f>
        <v>0,5 a 2,5</v>
      </c>
      <c r="BV35" s="11" t="n">
        <f aca="false">IF(BT35="","",IF(BT35=0,"NORMA",IF(AND(BT35&gt;=-20,BT35&lt;=-18),2,IF(AND(BT35&gt;=-17.5,BT35&lt;=-15.5),2,IF(AND(BT35&gt;=-15,BT35&lt;=-13),3,IF(AND(BT35&gt;=-12.5,BT35&lt;=-10.5),4,IF(AND(BT35&gt;=-10,BT35&lt;=-8),5,IF(AND(BT35&gt;=-7.5,BT35&lt;=-5.5),6,IF(AND(BT35&gt;=-5,BT35&lt;=-3),7,IF(AND(BT35&gt;=-2.5,BT35&lt;=-0.5),8,IF(AND(BT35&gt;=0.5,BT35&lt;=2.5),9,IF(AND(BT35&gt;=3,BT35&lt;=5),10,IF(AND(BT35&gt;=5.5,BT35&lt;=7.5),11,IF(AND(BT35&gt;=8,BT35&lt;=10),12,IF(AND(BT35&gt;=10.5,BT35&lt;=12.5),13,IF(AND(BT35&gt;=13,BT35&lt;=15),14,IF(AND(BT35&gt;=15.5,BT35&lt;=17.5),15,IF(AND(BT35&gt;=18,BT35&lt;=20),16,"Fuera de rango"))))))))))))))))))</f>
        <v>9</v>
      </c>
      <c r="BW35" s="9" t="n">
        <v>-7.5</v>
      </c>
      <c r="BX35" s="10" t="n">
        <f aca="false">18.5- (0.3*H35)</f>
        <v>8.6</v>
      </c>
      <c r="BY35" s="10" t="n">
        <f aca="false">(BW35)-(BX35)</f>
        <v>-16.1</v>
      </c>
      <c r="BZ35" s="10" t="str">
        <f aca="false">IF(BY35="","",IF(BY35&lt;-27.5,"De -30 a -28",IF(BY35&lt;-25,"De -27,5 a -25,5",IF(BY35&lt;-22.5,"De -25 a -23",IF(BY35&lt;-20,"De -22,5 a -20,5",IF(BY35&lt;-17.5,"De -20 a -18",IF(BY35&lt;-15,"De -17,5 a -15,5",IF(BY35&lt;-12.5,"De -15 a -13",IF(BY35&lt;-10,"De -12,5 a -10,5",IF(BY35&lt;-7.5,"De -10 a -8",IF(BY35&lt;-5,"De -7,5 a -5,5",IF(BY35&lt;-2.5,"De -5 a -3",IF(BY35&lt;0,"De -2,5 a -0,5",IF(BY35&lt;2.5,"De 0 a 2",IF(BY35&lt;5,"De 2,5 a 4,5",IF(BY35&lt;7.5,"De 5 a 7",IF(BY35&lt;10,"De 7,5 a 9,5",IF(BY35&lt;12.5,"De 10 a 12",IF(BY35&lt;15,"De 12,5 a 14,5",IF(BY35&lt;17.5,"De 15 a 17",IF(BY35&lt;20,"De 17,5 a 19,5",IF(BY35&lt;22.5,"De 20 a 22",IF(BY35&lt;25,"De 22,5 a 24,5",IF(BY35&lt;27.5,"De 25 a 27","De 27,5 a 30"))))))))))))))))))))))))</f>
        <v>De -17,5 a -15,5</v>
      </c>
      <c r="CA35" s="12" t="n">
        <f aca="false">IF(BY35="","",IF(BY35&lt;=-28,1,IF(BY35&lt;=-25.5,2,IF(BY35&lt;=-23,3,IF(BY35&lt;=-20.5,4,IF(BY35&lt;=-18,5,IF(BY35&lt;=-15.5,6,IF(BY35&lt;=-13,7,IF(BY35&lt;=-10.5,8,IF(BY35&lt;=-8,9,IF(BY35&lt;=-5.5,10,IF(BY35&lt;=-3,11,IF(BY35&lt;=-0.5,12,IF(BY35&lt;=2,13,IF(BY35&lt;=4.5,14,IF(BY35&lt;=7,15,IF(BY35&lt;=9.5,16,IF(BY35&lt;=12,17,IF(BY35&lt;=14.5,18,IF(BY35&lt;=17,19,IF(BY35&lt;=19.5,20,IF(BY35&lt;=22,21,IF(BY35&lt;=24.5,22,IF(BY35&lt;=27,23,IF(BY35&lt;=30,24,"Fuera de rango")))))))))))))))))))))))))</f>
        <v>6</v>
      </c>
      <c r="CB35" s="9" t="n">
        <v>-7.5</v>
      </c>
      <c r="CC35" s="10" t="n">
        <f aca="false">18.5- (0.3*H35)</f>
        <v>8.6</v>
      </c>
      <c r="CD35" s="10" t="n">
        <f aca="false">(CB35)-(CC35)</f>
        <v>-16.1</v>
      </c>
      <c r="CE35" s="10" t="str">
        <f aca="false">IF(CD35="","",IF(CD35&lt;-27.5,"De -30 a -28",IF(CD35&lt;-25,"De -27,5 a -25,5",IF(CD35&lt;-22.5,"De -25 a -23",IF(CD35&lt;-20,"De -22,5 a -20,5",IF(CD35&lt;-17.5,"De -20 a -18",IF(CD35&lt;-15,"De -17,5 a -15,5",IF(CD35&lt;-12.5,"De -15 a -13",IF(CD35&lt;-10,"De -12,5 a -10,5",IF(CD35&lt;-7.5,"De -10 a -8",IF(CD35&lt;-5,"De -7,5 a -5,5",IF(CD35&lt;-2.5,"De -5 a -3",IF(CD35&lt;0,"De -2,5 a -0,5",IF(CD35&lt;=2,"De 0 a 2",IF(CD35&lt;=4.5,"De 2,5 a 4,5",IF(CD35&lt;=7,"De 5 a 7",IF(CD35&lt;=9.5,"De 7,5 a 9,5",IF(CD35&lt;=12,"De 10 a 12",IF(CD35&lt;=14.5,"De 12,5 a 14,5",IF(CD35&lt;=17,"De 15 a 17",IF(CD35&lt;=19.5,"De 17,5 a 19,5",IF(CD35&lt;=22,"De 20 a 22",IF(CD35&lt;=24.5,"De 22,5 a 24,5",IF(CD35&lt;=27,"De 25 a 27","De 27,5 a 30"))))))))))))))))))))))))</f>
        <v>De -17,5 a -15,5</v>
      </c>
      <c r="CF35" s="12" t="n">
        <f aca="false">IF(CD35="","",IF(CD35&lt;-27.5,1,IF(CD35&lt;-25,2,IF(CD35&lt;-22.5,3,IF(CD35&lt;-20,4,IF(CD35&lt;-17.5,5,IF(CD35&lt;-15,6,IF(CD35&lt;-12.5,7,IF(CD35&lt;-10,8,IF(CD35&lt;-7.5,9,IF(CD35&lt;-5,10,IF(CD35&lt;-2.5,11,IF(CD35&lt;0,12,IF(CD35&lt;2.5,13,IF(CD35&lt;5,14,IF(CD35&lt;7.5,15,IF(CD35&lt;10,16,IF(CD35&lt;12.5,17,IF(CD35&lt;15,18,IF(CD35&lt;17.5,19,IF(CD35&lt;20,20,IF(CD35&lt;22.5,21,IF(CD35&lt;25,22,IF(CD35&lt;27.5,23,24))))))))))))))))))))))))</f>
        <v>6</v>
      </c>
      <c r="CG35" s="9" t="n">
        <v>-5.25</v>
      </c>
      <c r="CH35" s="10" t="str">
        <f aca="false">IF(CG35="","",IF(AND(CG35&gt;=-10,CG35&lt;=-9.5),"-10 a -9,5",IF(AND(CG35&gt;-9.5,CG35&lt;=-8.5),"-9 a -8,5",IF(AND(CG35&gt;-8.5,CG35&lt;=-7.5),"-8 a -7,5",IF(AND(CG35&gt;-7.5,CG35&lt;=-6.5),"-7 a -6,5",IF(AND(CG35&gt;-6.5,CG35&lt;=-5.5),"-6 a -5,5",IF(AND(CG35&gt;-5.5,CG35&lt;=-4.5),"-5 a -4,5",IF(AND(CG35&gt;-4.5,CG35&lt;=-3.5),"-4 a -3,5",IF(AND(CG35&gt;-3.5,CG35&lt;=-2.5),"-3 a -2,5",IF(CG35=-2.25,"-2,25",IF(AND(CG35&gt;-2.5,CG35&lt;=-1.5),"-2 a -1,5",IF(AND(CG35&gt;-1.5,CG35&lt;=-0.5),"-1 a -0,5",IF(AND(CG35&gt;-0.5,CG35&lt;=0.5),"0 a 0,5",IF(AND(CG35&gt;0.5,CG35&lt;=1.5),"1 a 1,5",IF(AND(CG35&gt;1.5,CG35&lt;=2.5),"2 a 2,5",IF(AND(CG35&gt;2.5,CG35&lt;=3.5),"3 a 3,5",IF(AND(CG35&gt;3.5,CG35&lt;=4.5),"4 a 4,5",IF(AND(CG35&gt;4.5,CG35&lt;=5.5),"5 a 5,5",IF(AND(CG35&gt;5.5,CG35&lt;=6.5),"6 a 6,5",IF(AND(CG35&gt;6.5,CG35&lt;=7.5),"7 a 7,5",IF(AND(CG35&gt;7.5,CG35&lt;=8.5),"8 a 8,5",IF(AND(CG35&gt;8.5,CG35&lt;=9.5),"9 a 9,5",IF(CG35&gt;=10,"10","Fuera de rango")))))))))))))))))))))))</f>
        <v>-5 a -4,5</v>
      </c>
      <c r="CI35" s="11" t="n">
        <f aca="false">IF(CG35="","",IF(CG35=-2.25,"NORMA",IF(CG35&lt;=-9.5,1,IF(CG35&lt;=-8.5,2,IF(CG35&lt;=-7.5,3,IF(CG35&lt;=-6.5,4,IF(CG35&lt;=-5.5,5,IF(CG35&lt;=-4.5,6,IF(CG35&lt;=-3.5,7,IF(CG35&lt;=-2.5,8,IF(CG35&lt;=-1.5,9,IF(CG35&lt;=-0.5,10,IF(CG35&lt;=0.5,11,IF(CG35&lt;=1.5,12,IF(CG35&lt;=2.5,13,IF(CG35&lt;=3.5,14,IF(CG35&lt;=4.5,15,IF(CG35&lt;=5.5,16,IF(CG35&lt;=6.5,17,IF(CG35&lt;=7.5,18,IF(CG35&lt;=8.5,19,IF(CG35&lt;=9.5,20,IF(CG35=10,21,"Fuera de rango")))))))))))))))))))))))</f>
        <v>6</v>
      </c>
      <c r="CJ35" s="9" t="n">
        <v>3</v>
      </c>
      <c r="CK35" s="10" t="str">
        <f aca="false">IF(CJ35="","",IF(AND(CJ35&gt;=-6,CJ35&lt;=-5.5),"-6 a -5,5",IF(AND(CJ35&gt;-5.5,CJ35&lt;=-4.5),"-5 a -4,5",IF(AND(CJ35&gt;-4.5,CJ35&lt;=-3.5),"-4 a -3,5",IF(AND(CJ35&gt;-3.5,CJ35&lt;=-2.5),"-3 a -2,5",IF(AND(CJ35&gt;-2.5,CJ35&lt;=-1.5),"-2 a -1,5",IF(AND(CJ35&gt;-1.5,CJ35&lt;=-0.5),"-1 a -0,5",IF(AND(CJ35&gt;-0.5,CJ35&lt;=0.5),"0 a 0,5",IF(AND(CJ35&gt;0.5,CJ35&lt;=1.5),"1 a 1,5",IF(AND(CJ35&gt;1.5,CJ35&lt;2.5),"2",IF(AND(CJ35&gt;=2.5,CJ35&lt;=3),"2,5 a 3",IF(AND(CJ35&gt;3,CJ35&lt;=4),"3,5 a 4",IF(AND(CJ35&gt;4,CJ35&lt;=5),"4,5 a 5",IF(AND(CJ35&gt;5,CJ35&lt;=6),"5,5 a 6",IF(AND(CJ35&gt;6,CJ35&lt;=7),"6,5 a 7",IF(AND(CJ35&gt;7,CJ35&lt;=8),"7,5 a 8",IF(AND(CJ35&gt;8,CJ35&lt;=9.5),"8,5 a 9,5",IF(CJ35=10,"10","Fuera de rango"))))))))))))))))))</f>
        <v>2,5 a 3</v>
      </c>
      <c r="CL35" s="11" t="n">
        <f aca="false">IF(CK35="","",IF(OR(CK35="-6 a -5,5",CK35="-6 - -5,5"),1,IF(OR(CK35="-5 a -4,5",CK35="-5 - -4,5"),2,IF(OR(CK35="-4 a -3,5",CK35="-4 - -3,5"),3,IF(OR(CK35="-3 a -2,5",CK35="-3 - -2,5"),4,IF(OR(CK35="-2 a -1,5",CK35="-2 - -1,5"),5,IF(OR(CK35="-1 a -0,5",CK35="-1 - -0,5"),6,IF(OR(CK35="0 a 0,5",CK35="0 - 0,5"),7,IF(OR(CK35="1 a 1,5",CK35="1 - 1,5"),8,IF(CK35="2","NORMA",IF(OR(CK35="2,5 a 3",CK35="2,5 - 3"),9,IF(OR(CK35="3,5 a 4",CK35="3,5 - 4"),10,IF(OR(CK35="4,5 a 5",CK35="4,5 - 5"),11,IF(OR(CK35="5,5 a 6",CK35="5,5 - 6"),12,IF(OR(CK35="6,5 a 7",CK35="6,5 - 7"),13,IF(OR(CK35="7,5 a 8",CK35="7,5 - 8"),14,IF(OR(CK35="8,5 a 9",CK35="8,5 - 9,5",CK35="9 a 9,5"),15,IF(CK35="10",15,IF(OR(CK35="0,5 a 1",CK35="0,5 - 1"),7,"Fuera de rango")))))))))))))))))))</f>
        <v>9</v>
      </c>
      <c r="CM35" s="10" t="n">
        <v>0</v>
      </c>
      <c r="CN35" s="10" t="str">
        <f aca="false">IF(CM35=0,"0", " ")</f>
        <v>0</v>
      </c>
      <c r="CO35" s="10" t="str">
        <f aca="false">IF(CM35&gt;0,"EME"," ")</f>
        <v> </v>
      </c>
      <c r="CP35" s="10" t="n">
        <v>0</v>
      </c>
      <c r="CQ35" s="10" t="str">
        <f aca="false">IF(CP35&gt;0,"0", " ")</f>
        <v> </v>
      </c>
      <c r="CR35" s="10" t="str">
        <f aca="false">IF(CP35&gt;0,"EME"," ")</f>
        <v> </v>
      </c>
      <c r="CS35" s="9" t="n">
        <v>0</v>
      </c>
      <c r="CT35" s="10" t="str">
        <f aca="false">IF(CS35&gt;0,"1", " ")</f>
        <v> </v>
      </c>
      <c r="CU35" s="10" t="str">
        <f aca="false">IF(CS35&gt;0,"HIP"," ")</f>
        <v> </v>
      </c>
      <c r="CV35" s="9" t="n">
        <v>0</v>
      </c>
      <c r="CW35" s="10" t="str">
        <f aca="false">IF(CV35&gt;0,"1", " ")</f>
        <v> </v>
      </c>
      <c r="CX35" s="10" t="str">
        <f aca="false">IF(CV35&gt;0,"HIP"," ")</f>
        <v> </v>
      </c>
      <c r="CY35" s="9" t="n">
        <v>-3.5</v>
      </c>
      <c r="CZ35" s="11" t="str">
        <f aca="false">IF(CY35&lt;0,"2"," ")</f>
        <v>2</v>
      </c>
      <c r="DA35" s="11" t="str">
        <f aca="false">IF(CY35&lt;0,"MIO"," ")</f>
        <v>MIO</v>
      </c>
      <c r="DB35" s="9" t="n">
        <v>-3.75</v>
      </c>
      <c r="DC35" s="11" t="str">
        <f aca="false">IF(DB35&lt;0,"2"," ")</f>
        <v>2</v>
      </c>
      <c r="DD35" s="11" t="str">
        <f aca="false">IF(DB35&lt;0,"MIO"," ")</f>
        <v>MIO</v>
      </c>
      <c r="DE35" s="9" t="n">
        <v>-1.75</v>
      </c>
      <c r="DF35" s="11" t="str">
        <f aca="false">IF(DE35&lt;0,"3"," ")</f>
        <v>3</v>
      </c>
      <c r="DG35" s="11" t="str">
        <f aca="false">IF(DE35&lt;0,"AST"," ")</f>
        <v>AST</v>
      </c>
      <c r="DH35" s="9" t="n">
        <v>-0.75</v>
      </c>
      <c r="DI35" s="11" t="str">
        <f aca="false">IF(DH35&lt;0,"3"," ")</f>
        <v>3</v>
      </c>
      <c r="DJ35" s="11" t="str">
        <f aca="false">IF(DH35&lt;0,"AST"," ")</f>
        <v>AST</v>
      </c>
      <c r="DK35" s="9" t="n">
        <v>0</v>
      </c>
      <c r="DL35" s="10" t="str">
        <f aca="false">IF(DK35&gt;0,"4"," ")</f>
        <v> </v>
      </c>
      <c r="DM35" s="10" t="str">
        <f aca="false">IF(DK35&gt;0,"PRE"," ")</f>
        <v> </v>
      </c>
      <c r="DN35" s="9" t="n">
        <v>0</v>
      </c>
      <c r="DO35" s="10" t="str">
        <f aca="false">IF(DN35&gt;0,"4"," ")</f>
        <v> </v>
      </c>
      <c r="DP35" s="10" t="str">
        <f aca="false">IF(DN35&gt;0,"PRE"," ")</f>
        <v> </v>
      </c>
      <c r="DQ35" s="12" t="n">
        <v>2</v>
      </c>
      <c r="DR35" s="12" t="n">
        <v>2</v>
      </c>
      <c r="DS35" s="12" t="str">
        <f aca="false">CONCATENATE(CO35,CU35,DA35,DG35,DM35)</f>
        <v>  MIOAST </v>
      </c>
      <c r="DT35" s="10" t="str">
        <f aca="false" t="array" ref="DT35">_xlfn.IFS(DS35="EME    ","0", DS35=" HIP   ","1", DS35="  MIO  ","2", DS35="   AST ","3", DS35="    PRE","4", DS35="EME   PRE","5", DS35=" HIP  PRE","6", DS35=" HIP AST ","7", DS35="  MIO PRE","8", DS35="  MIOAST ","9", DS35="   ASTPRE","10",DS35=" HIP ASTPRE","11", DS35="  MIOASTPRE","12", DS35="     ","0")</f>
        <v>9</v>
      </c>
      <c r="DU35" s="1" t="s">
        <v>153</v>
      </c>
      <c r="DV35" s="1" t="str">
        <f aca="false" t="array" ref="DV35">_xlfn.IFS(DU35="SI","2", DU35="NO","1")</f>
        <v>2</v>
      </c>
      <c r="DW35" s="10" t="n">
        <v>0</v>
      </c>
      <c r="DX35" s="11" t="str">
        <f aca="false">IF(DW35=0,"1","2")</f>
        <v>1</v>
      </c>
      <c r="DY35" s="11" t="str">
        <f aca="false" t="array" ref="DY35">_xlfn.IFS(DW35=0,"0", DW35=0.25, "1", DW35=0.5,"2", DW35=0.75,"3", DW35=1,"4",DW35=1.25,"5", DW35=1.5,"6", DW35=1.75,"7", DW35=2,"8")</f>
        <v>0</v>
      </c>
      <c r="DZ35" s="10" t="n">
        <v>0</v>
      </c>
      <c r="EA35" s="11" t="str">
        <f aca="false">IF(DZ35=0,"1","2")</f>
        <v>1</v>
      </c>
      <c r="EB35" s="11" t="str">
        <f aca="false" t="array" ref="EB35">_xlfn.IFS(DZ35=0,"0", DZ35=0.25, "1", DZ35=0.5,"2", DZ35=0.75,"3", DZ35=1,"4",DZ35=1.25,"5", DZ35=1.5,"6", DZ35=1.75,"7", DZ35=2,"8")</f>
        <v>0</v>
      </c>
      <c r="EC35" s="10" t="n">
        <v>-0.25</v>
      </c>
      <c r="ED35" s="10" t="str">
        <f aca="false">IF(EC35=0,"1","2")</f>
        <v>2</v>
      </c>
      <c r="EE35" s="11" t="str">
        <f aca="false" t="array" ref="EE35">_xlfn.IFS(EC35=0,"0", EC35=-0.25, "1", EC35=-0.5,"2", EC35=-0.75,"3", EC35=-1,"4",EC35=-1.25,"5", EC35=-1.5,"6", EC35=-1.75,"7", EC35=-2,"8", EC35=-2.25,"9",EC35=-2.5,"10", EC35=-2.75,"11", EC35=-3,"12", EC35=-3.25,"13", EC35=-3.5,"14", EC35=-3.75,"15",EC35=-4,"16")</f>
        <v>1</v>
      </c>
      <c r="EF35" s="10" t="n">
        <v>-0.5</v>
      </c>
      <c r="EG35" s="10" t="str">
        <f aca="false">IF(EF35=0,"1","2")</f>
        <v>2</v>
      </c>
      <c r="EH35" s="11" t="str">
        <f aca="false" t="array" ref="EH35">_xlfn.IFS(EF35=0,"0", EF35=-0.25, "1", EF35=-0.5,"2", EF35=-0.75,"3", EF35=-1,"4",EF35=-1.25,"5", EF35=-1.5,"6", EF35=-1.75,"7", EF35=-2,"8", EF35=-2.25,"9",EF35=-2.5,"10", EF35=-2.75,"11", EF35=-3,"12", EF35=-3.25,"13", EF35=-3.5,"14", EF35=-3.75,"15",EF35=-4,"16")</f>
        <v>2</v>
      </c>
      <c r="EI35" s="10" t="n">
        <v>-0.5</v>
      </c>
      <c r="EJ35" s="11" t="str">
        <f aca="false">IF(EI35=0,"1","2")</f>
        <v>2</v>
      </c>
      <c r="EK35" s="11" t="str">
        <f aca="false" t="array" ref="EK35">_xlfn.IFS(EI35=0,"0", EI35=-0.25, "1", EI35=-0.5,"2", EI35=-0.75,"3", EI35=-1,"4",EI35=-1.25,"5", EI35=-1.5,"6", EI35=-1.75,"7", EI35=-2,"8", EI35=-2.25,"9", EI35=-2.25,"9",EI35=-2.5,"10", EI35=-2.75,"11", EI35=-3,"12", EI35=-3.25,"13", EI35=-3.5,"14", EI35=-3.75,"15",EI35=-4,"16", EI35=0.25, "17", EI35=0.5, "18")</f>
        <v>2</v>
      </c>
      <c r="EL35" s="10" t="n">
        <v>0</v>
      </c>
      <c r="EM35" s="11" t="str">
        <f aca="false">IF(EL35=0,"1","2")</f>
        <v>1</v>
      </c>
      <c r="EN35" s="11" t="str">
        <f aca="false" t="array" ref="EN35">_xlfn.IFS(EL35=0.25,"17",EL35=0.5,"18", EL35=0,"0", EL35=-0.25, "1", EL35=-0.5,"2", EL35=-0.75,"3", EL35=-1,"4",EL35=-1.25,"5", EL35=-1.5,"6", EL35=-1.75,"7", EL35=-2,"8",EL35= -2.25,"9",EL35=-2.5,"10",EL35= -2.75,"11",EL35= -3,"12",EL35= -3.25,"13",EL35= -3.5,"14",EL35= -3.75,"15",EL35=-4,"16")</f>
        <v>0</v>
      </c>
      <c r="EO35" s="10" t="n">
        <v>0</v>
      </c>
      <c r="EP35" s="11" t="str">
        <f aca="false">IF(EO35=0,"1","2")</f>
        <v>1</v>
      </c>
      <c r="EQ35" s="11" t="str">
        <f aca="false" t="array" ref="EQ35">_xlfn.IFS(EO35=0,"0", EO35=0.25, "1", EO35=0.5,"2", EO35=0.75,"3", EO35=1,"4",EO35=1.25,"5", EO35=1.5,"6", EO35=1.75,"7", EO35=2,"8", EO35=2.25,"9", EO35=2.25,"9",EO35=2.5,"10", EO35=2.75,"11", EO35=3,"12", EO35=3.25,"13", EO35=3.5,"14", EO35=3.75,"15",EO35=4,"16", EO35=-0.25, "17", bq=-0.5, "18")</f>
        <v>0</v>
      </c>
      <c r="ER35" s="10" t="n">
        <v>0</v>
      </c>
      <c r="ES35" s="11" t="str">
        <f aca="false">IF(ER35=0,"1","2")</f>
        <v>1</v>
      </c>
      <c r="ET35" s="11" t="str">
        <f aca="false" t="array" ref="ET35">_xlfn.IFS(ER35=0,"0", ER35=0.25, "1", ER35=0.5,"2", ER35=0.75,"3", ER35=1,"4",ER35=1.25,"5", ER35=1.5,"6", ER35=1.75,"7", ER35=2,"8", ER35=2.25,"9", ER35=2.25,"9",ER35=2.5,"10", ER35=2.75,"11", ER35=3,"12", ER35=3.25,"13", ER35=3.5,"14", ER35=3.75,"15",ER35=4,"16", ER35=-0.25, "17", bq=-0.5, "18")</f>
        <v>0</v>
      </c>
      <c r="EU35" s="36" t="n">
        <v>52</v>
      </c>
      <c r="EV35" s="14" t="str">
        <f aca="false">VLOOKUP(EU35,LEYENDA!$G$2:$H$8,2,TRUE())</f>
        <v>49-60</v>
      </c>
      <c r="EW35" s="14" t="str">
        <f aca="false" t="array" ref="EW35">_xlfn.IFS(EV35="0-5","1", EV35="6-12","2", EV35="13-18","3", EV35="19-24","4", EV35="25-36","5", EV35="37-48","6", EV35="49-60","7")</f>
        <v>7</v>
      </c>
    </row>
    <row r="36" customFormat="false" ht="13.5" hidden="false" customHeight="false" outlineLevel="0" collapsed="false">
      <c r="A36" s="1" t="n">
        <v>10</v>
      </c>
      <c r="B36" s="32" t="n">
        <v>4</v>
      </c>
      <c r="C36" s="33" t="n">
        <v>41111</v>
      </c>
      <c r="D36" s="6"/>
      <c r="E36" s="5" t="str">
        <f aca="false">VLOOKUP(A36,'286'!$A$3:$J$600,10,FALSE())</f>
        <v>BARAHONA MARÍN, ALBERTO</v>
      </c>
      <c r="F36" s="4" t="str">
        <f aca="false">VLOOKUP(A36,'286'!$A$3:$I$1768,3,FALSE())</f>
        <v>BAMAAL</v>
      </c>
      <c r="G36" s="6" t="n">
        <f aca="false">VLOOKUP(A36,'286'!$A$3:$I$1768,4,FALSE())</f>
        <v>27006</v>
      </c>
      <c r="H36" s="7" t="n">
        <f aca="false">YEAR(C36)-YEAR(G36)</f>
        <v>39</v>
      </c>
      <c r="I36" s="1" t="str">
        <f aca="false">VLOOKUP(H36,LEYENDA!$C$2:$D$6,2,TRUE())</f>
        <v>25-40</v>
      </c>
      <c r="J36" s="5" t="str">
        <f aca="false">VLOOKUP(A36,'286'!$A$3:$I$1768,7,FALSE())</f>
        <v>H</v>
      </c>
      <c r="K36" s="8" t="str">
        <f aca="false">VLOOKUP(A36,'286'!$A$3:$I$1768,2,FALSE())</f>
        <v>OD</v>
      </c>
      <c r="L36" s="4" t="str">
        <f aca="false">VLOOKUP(A36,'286'!$A$3:$I$1768,8,FALSE())</f>
        <v>D</v>
      </c>
      <c r="M36" s="4" t="str">
        <f aca="false">VLOOKUP(A36,'286'!$A$3:$I$1768,9,FALSE())</f>
        <v>I</v>
      </c>
      <c r="N36" s="8" t="str">
        <f aca="false">IF(R36=O36, "MISMA","CONTRARIA")</f>
        <v>CONTRARIA</v>
      </c>
      <c r="O36" s="8" t="str">
        <f aca="false" t="array" ref="O36">_xlfn.IFS(L36="D","1", L36="I","2")</f>
        <v>1</v>
      </c>
      <c r="P36" s="8" t="str">
        <f aca="false" t="array" ref="P36">_xlfn.IFS(K36="OD","1", K36="OI","2")</f>
        <v>1</v>
      </c>
      <c r="Q36" s="1" t="str">
        <f aca="false" t="array" ref="Q36">_xlfn.IFS(J36="M","1", J36="H","2")</f>
        <v>2</v>
      </c>
      <c r="R36" s="8" t="str">
        <f aca="false" t="array" ref="R36">_xlfn.IFS(M36="D","1", M36="I","2")</f>
        <v>2</v>
      </c>
      <c r="S36" s="1" t="str">
        <f aca="false" t="array" ref="S36">_xlfn.IFS(N36="CONTRARIA", "1",N36= "MISMA","2")</f>
        <v>1</v>
      </c>
      <c r="T36" s="1" t="str">
        <f aca="false" t="array" ref="T36">_xlfn.IFS(I36="0-12","1", I36="13-24","2", I36="25-40","3", I36="41-60","4", I36="61-100","5")</f>
        <v>3</v>
      </c>
      <c r="U36" s="9" t="n">
        <v>0.5</v>
      </c>
      <c r="V36" s="1" t="str">
        <f aca="false">IF(U36="","",IF(AND(U36&gt;=-9,U36&lt;=-6.5),"-9 a -6,5",IF(AND(U36&gt;=-6,U36&lt;=-3.5),"-6 a -3,5",IF(AND(U36&gt;=-3,U36&lt;=-1),"-3 a -1",IF(U36=-0.5,"-0,5",IF(AND(U36&gt;=0,U36&lt;=2.5),"0 a 2,5",IF(AND(U36&gt;=3,U36&lt;=5.5),"3 a 5,5",IF(AND(U36&gt;=6,U36&lt;=8.5),"6 a 8,5",IF(AND(U36&gt;=9,U36&lt;=20),"9 a 20","Fuera de rango")))))))))</f>
        <v>0 a 2,5</v>
      </c>
      <c r="W36" s="11" t="n">
        <f aca="false">IF(V36="","",IF(V36="-9 a -6,5",2,IF(V36="-6 a -3,5",3,IF(V36="-3 a -1",4,IF(V36="-0,5","NORMA",IF(V36="0 a 2,5",5,IF(V36="3 a 5,5",6,IF(V36="6 a 8,5",7,IF(V36="9 a 20",8,"Fuera de rango")))))))))</f>
        <v>5</v>
      </c>
      <c r="X36" s="9" t="n">
        <v>0</v>
      </c>
      <c r="Y36" s="10" t="str">
        <f aca="false">IF(X36="","",IF(AND(X36&gt;=0,X36&lt;=4),"0 a 4",IF(AND(X36&gt;=4.5,X36&lt;=8.5),"4,5 a 8,5",IF(X36=9,"9",IF(AND(X36&gt;=9.5,X36&lt;=13),"9,5 a 13",IF(AND(X36&gt;=13.5,X36&lt;=20),"13,5 a 20",IF(AND(X36&gt;=20.5,X36&lt;=35),"20,5 a 35","Fuera de rango")))))))</f>
        <v>0 a 4</v>
      </c>
      <c r="Z36" s="11" t="n">
        <f aca="false">IF(Y36="","",IF(Y36="0 a 4",1,IF(Y36="4,5 a 8,5",2,IF(Y36="9","NORMA",IF(Y36="9,5 a 13",3,IF(Y36="13,5 a 20",4,IF(Y36="20,5 a 35",5,"Fuera de rango")))))))</f>
        <v>1</v>
      </c>
      <c r="AA36" s="9" t="n">
        <v>12</v>
      </c>
      <c r="AB36" s="10" t="str">
        <f aca="false">IF(AA36="","",IF(AND(AA36&gt;=0,AA36&lt;=9),"0 a 9",IF(AND(AA36&gt;=9.5,AA36&lt;=18.5),"9,5 a 18,5",IF(AA36=19,"19",IF(AND(AA36&gt;=19.5,AA36&lt;=28),"19,5 a 28",IF(AND(AA36&gt;=28.5,AA36&lt;=40),"28,5 a 40","Fuera de rango"))))))</f>
        <v>9,5 a 18,5</v>
      </c>
      <c r="AC36" s="11" t="n">
        <f aca="false" t="array" ref="AC36">_xlfn.IFS(AB36="","",AB36="0 a 9",1,AB36="9,5 a 18,5",2,AB36="19","NORMA",AB36="19,5 a 28",3,AB36="28,5 a 40",4,TRUE(),"Fuera de rango")</f>
        <v>2</v>
      </c>
      <c r="AD36" s="9" t="n">
        <v>6</v>
      </c>
      <c r="AE36" s="10" t="str">
        <f aca="false">IF(AD36="","",IF(AND(AD36&gt;=-10,AD36&lt;=0),"De -10 a 0",IF(AND(AD36&gt;=0.5,AD36&lt;=9.5),"0,5 a 9,5",IF(AD36=10,"10",IF(AND(AD36&gt;=10.5,AD36&lt;=20),"10,5 a 20",IF(AND(AD36&gt;=20.5,AD36&lt;=40),"20,5 a 40","Fuera de rango"))))))</f>
        <v>0,5 a 9,5</v>
      </c>
      <c r="AF36" s="12" t="n">
        <f aca="false">IF(AD36="","",IF(AND(AD36&gt;=-10,AD36&lt;=0),1,IF(AND(AD36&gt;=0.5,AD36&lt;=9.5),2,IF(AD36=10,"NORMA",IF(AND(AD36&gt;=10.5,AD36&lt;=20),3,IF(AND(AD36&gt;=20.5,AD36&lt;=40),4,""))))))</f>
        <v>2</v>
      </c>
      <c r="AG36" s="9" t="n">
        <v>9</v>
      </c>
      <c r="AH36" s="11" t="str">
        <f aca="false">IF(AG36="","",IF(AND(AG36&gt;=0,AG36&lt;=4),"0 a 4",IF(AND(AG36&gt;=4.5,AG36&lt;=8.5),"4,5 a 8,5",IF(AG36=9,"9",IF(AND(AG36&gt;=9.5,AG36&lt;=13),"9,5 a 13",IF(AND(AG36&gt;=13.5,AG36&lt;=25),"13,5 a 25","Fuera de rango"))))))</f>
        <v>9</v>
      </c>
      <c r="AI36" s="11" t="str">
        <f aca="false">IF(AH36="","",IF(AH36="0 a 4",1,IF(AH36="4,5 a 8,5",2,IF(AH36="9","NORMA",IF(AH36="9,5 a 13",3,IF(AH36="13,5 a 25",4,""))))))</f>
        <v>NORMA</v>
      </c>
      <c r="AJ36" s="9" t="n">
        <v>5</v>
      </c>
      <c r="AK36" s="10" t="str">
        <f aca="false">IF(AJ36="","",IF(AND(AJ36&gt;=-15,AJ36&lt;=-10.5),"-15 a -10,5",IF(AND(AJ36&gt;=-10,AJ36&lt;=-4),"-10 a -4",IF(AND(AJ36&gt;=-4.5,AJ36&lt;=0),"-4,5 a 0",IF(AND(AJ36&gt;=0.5,AJ36&lt;=4.5),"0,5 a 4,5",IF(AJ36=5,"5",IF(AND(AJ36&gt;=5.5,AJ36&lt;=10),"5,5 a 10",IF(AND(AJ36&gt;=10.5,AJ36&lt;=20),"10,5 a 20","Fuera de rango"))))))))</f>
        <v>5</v>
      </c>
      <c r="AL36" s="11" t="str">
        <f aca="false">IF(AK36="","",IF(AK36="-15 a -10,5",1,IF(AK36="-10 a -4",2,IF(AK36="-4,5 a 0",3,IF(AK36="0,5 a 4,5",4,IF(AK36="5","NORMA",IF(AK36="5,5 a 10",5,IF(AK36="10,5 a 20",6,"Error"))))))))</f>
        <v>NORMA</v>
      </c>
      <c r="AM36" s="9" t="n">
        <v>0</v>
      </c>
      <c r="AN36" s="10" t="str">
        <f aca="false">IF(AM36="","",IF(AND(AM36&gt;=-7.5,AM36&lt;=-5.5),"-7,5 a -5,5",IF(AND(AM36&gt;=-5,AM36&lt;=-3),"-5 a -3",IF(AND(AM36&gt;=-2.5,AM36&lt;=-0.5),"-2,5 a -0,5",IF(AM36=0,"0,00",IF(AND(AM36&gt;=0.5,AM36&lt;=2.5),"0,5 a 2,5",IF(AND(AM36&gt;=3,AM36&lt;=5),"3 a 5",IF(AND(AM36&gt;=5.5,AM36&lt;=7.5),"5,5 a 7,5",IF(AND(AM36&gt;=8,AM36&lt;=10),"8 a 10","Fuera de rango")))))))))</f>
        <v>0,00</v>
      </c>
      <c r="AO36" s="11" t="str">
        <f aca="false">IF(AN36="","",IF(AN36="-7,5 a -5,5",1,IF(AN36="-5 a -3",2,IF(AN36="-2,5 a -0,5",3,IF(AN36="0,00","NORMA",IF(AN36="0,5 a 2,5",4,IF(AN36="3 a 5",5,IF(AN36="5,5 a 7,5",6,IF(AN36="8 a 10",7,"Error")))))))))</f>
        <v>NORMA</v>
      </c>
      <c r="AP36" s="9" t="n">
        <v>-7</v>
      </c>
      <c r="AQ36" s="10" t="str">
        <f aca="false">IF(AP36="","",IF(AND(AP36&gt;=-20,AP36&lt;=-9.5),"-20 a -9,5",IF(AND(AP36&gt;=-9,AP36&lt;=-6.5),"-9 a -6,5",IF(AP36=-6,"-6",IF(AND(AP36&gt;=-5.5,AP36&lt;=-3),"-5,5 a -3",IF(AND(AP36&gt;=-2.5,AP36&lt;=0),"-2,5 a 0",IF(AND(AP36&gt;=0.5,AP36&lt;=3),"0,5 a 3",IF(AND(AP36&gt;=3.5,AP36&lt;=6),"3,5 a 6",IF(AND(AP36&gt;=6.5,AP36&lt;=9),"6,5 a 9",IF(AND(AP36&gt;=9.5,AP36&lt;=20),"9,5 a 20","Fuera de rango"))))))))))</f>
        <v>-9 a -6,5</v>
      </c>
      <c r="AR36" s="11" t="n">
        <f aca="false">IF(AQ36="","",IF(AQ36="-20 a -9,5",1,IF(AQ36="-9 a -6,5",2,IF(AQ36="-6","NORMA",IF(AQ36="-5,5 a -3",3,IF(AQ36="-2,5 a 0",4,IF(AQ36="0,5 a 3",5,IF(AQ36="3,5 a 6",6,IF(AQ36="6,5 a 9",7,IF(AQ36="9,5 a 20",8,""))))))))))</f>
        <v>2</v>
      </c>
      <c r="AS36" s="9" t="n">
        <v>4</v>
      </c>
      <c r="AT36" s="10" t="str">
        <f aca="false">IF(AS36="","",IF(AND(AS36&gt;=-16,AS36&lt;=-14),"-16 a -14",IF(AND(AS36&gt;=-13.5,AS36&lt;=-11.5),"-13,5 a -11,5",IF(AND(AS36&gt;=-11,AS36&lt;=-9),"-11 a -9",IF(AND(AS36&gt;=-8.5,AS36&lt;=-6.5),"-8,5 a -6,5",IF(AND(AS36&gt;=-6,AS36&lt;=-4),"-6 a -4",IF(AND(AS36&gt;=-3.5,AS36&lt;=-1.5),"-3,5 a -1,5",IF(AND(AS36&gt;=-1,AS36&lt;=1),"-1 a 1",IF(AND(AS36&gt;=1.5,AS36&lt;=3.5),"1,5 a 3,5",IF(AND(AS36&gt;=4,AS36&lt;=6),"4 a 6",IF(AND(AS36&gt;=6.5,AS36&lt;=8.5),"6,5 a 8,5",IF(AND(AS36&gt;=9,AS36&lt;=11),"9 a 11",IF(AND(AS36&gt;=11.5,AS36&lt;=13.5),"11,5 a 13,5",IF(AND(AS36&gt;=14,AS36&lt;=16),"14 a 16",IF(AND(AS36&gt;=16.5,AS36&lt;=18.5),"16,5 a 18,5",IF(AND(AS36&gt;=19,AS36&lt;=21),"19 a 21","Fuera de rango"))))))))))))))))</f>
        <v>4 a 6</v>
      </c>
      <c r="AU36" s="11" t="str">
        <f aca="false" t="array" ref="AU36">IF(AT36="","",_xlfn.IFS(AT36="-16 a -14",1,AT36="-13,5 a -11,5",2,AT36="-11 a -9",3,AT36="-8,5 a -6,5",4,AT36="-6 a -4",5,AT36="-3,5 a -1,5",6,AT36="-1 a 1",7,AT36="1,5 a 3,5",8,AT36="4 a 6","NORMA",AT36="6,5 a 8,5",9,AT36="9 a 11",10,AT36="11,5 a 13,5",11,AT36="14 a 16",12,AT36="16,5 a 18,5",13,AT36="19 a 21",14,TRUE(),""))</f>
        <v>NORMA</v>
      </c>
      <c r="AV36" s="9" t="n">
        <v>0.25</v>
      </c>
      <c r="AW36" s="10" t="str">
        <f aca="false">IF(AV36="","",IF(AND(AV36&gt;=-1,AV36&lt;=-0.5),"-1 a -0,5",IF(AND(AV36&gt;-0.5,AV36&lt;=0),"De -0,5 a 0",IF(AND(AV36&gt;=0.25,AV36&lt;=0.75),"0,25 a 0,75",IF(AND(AV36&gt;=1,AV36&lt;=1.5),"1 a 1,5",IF(AND(AV36&gt;=1.75,AV36&lt;=2.25),"1,75 a 2,25",IF(AND(AV36&gt;=2.5,AV36&lt;=3),"2,5 a 3",IF(AND(AV36&gt;=3.25,AV36&lt;=3.75),"3,25 a 3,75","Fuera de rango"))))))))</f>
        <v>0,25 a 0,75</v>
      </c>
      <c r="AX36" s="11" t="str">
        <f aca="false">IF(AW36="","",IF(OR(AW36="-1 a -0,5",AW36="-1 a -0.5"),1,IF(OR(AW36="De -0,5 a 0",AW36="-0,5 a 0",AW36="De -0.5 a 0"),2,IF(OR(AW36="0,25 a 0,75",AW36="0.25 a 0.75"),"NORMA",IF(OR(AW36="1 a 1,5",AW36="1 a 1.5"),3,IF(OR(AW36="1,75 a 2,25",AW36="1.75 a 2.25"),4,IF(OR(AW36="2,5 a 3",AW36="2.5 a 3"),5,IF(OR(AW36="3,25 a 3,75",AW36="3.25 a 3.75"),6,""))))))))</f>
        <v>NORMA</v>
      </c>
      <c r="AY36" s="9" t="n">
        <v>-5</v>
      </c>
      <c r="AZ36" s="10" t="str">
        <f aca="false">IF(AY36="","",IF(AND(AY36&gt;=-20,AY36&lt;=-9.5),"-20 a -9,5",IF(AND(AY36&gt;=-9,AY36&lt;=-6.5),"-9 a -6,5",IF(AY36=-6,"-6",IF(AND(AY36&gt;=-5.5,AY36&lt;=-3),"-5,5 a -3",IF(AND(AY36&gt;=-2.5,AY36&lt;=0),"-2,5 a 0",IF(AND(AY36&gt;=0.5,AY36&lt;=3),"0,5 a 3",IF(AND(AY36&gt;=3.5,AY36&lt;=6),"3,5 a 6","Fuera de rango"))))))))</f>
        <v>-5,5 a -3</v>
      </c>
      <c r="BA36" s="11" t="n">
        <f aca="false">IF(AZ36="","",IF(AZ36="-20 a -9,5",1,IF(AZ36="-9 a -6,5",2,IF(AZ36="-6","NORMA",IF(AZ36="-5,5 a -3",3,IF(AZ36="-2,5 a 0",4,IF(AZ36="0,5 a 3",5,IF(AZ36="3,5 a 6",6,""))))))))</f>
        <v>3</v>
      </c>
      <c r="BB36" s="9" t="n">
        <v>0</v>
      </c>
      <c r="BC36" s="10" t="str">
        <f aca="false" t="array" ref="BC36">IF(BB36="","",_xlfn.IFS(AND(BB36&gt;=0,BB36&lt;=2),"0 a 2",AND(BB36&gt;=2.5,BB36&lt;=4.5),"2,5 a 4,5",AND(BB36&gt;=5,BB36&lt;=7),"5 a 7",AND(BB36&gt;=7.5,BB36&lt;=9.5),"7,5 a 9,5",AND(BB36&gt;=10,BB36&lt;=12),"10 a 12",AND(BB36&gt;=12.5,BB36&lt;=14.5),"12,5 a 14,5",BB36=15,"15",AND(BB36&gt;=15.5,BB36&lt;=17.5),"15,5 a 17,5",AND(BB36&gt;=18,BB36&lt;=20),"18 a 20",AND(BB36&gt;=20.5,BB36&lt;=22.5),"20,5 a 22,5",AND(BB36&gt;=23,BB36&lt;=25),"23 a 25",TRUE(),"Fuera de rango"))</f>
        <v>0 a 2</v>
      </c>
      <c r="BD36" s="11" t="n">
        <f aca="false" t="array" ref="BD36">IF(BC36="","",_xlfn.IFS(BC36="0 a 2",1,BC36="2,5 a 4,5",2,BC36="5 a 7",3,BC36="7,5 a 9,5",4,BC36="10 a 12",5,BC36="12,5 a 14,5",6,BC36="15","NORMA",BC36="15,5 a 17,5",7,BC36="18 a 20",8,BC36="20,5 a 22,5",9,BC36="23 a 25",10,TRUE(),"Fuera de rango"))</f>
        <v>1</v>
      </c>
      <c r="BE36" s="9" t="n">
        <v>12</v>
      </c>
      <c r="BF36" s="10" t="str">
        <f aca="false">IF(BE36="","",IF(AND(BE36&gt;=-20,BE36&lt;=-10),"-20 a -10",IF(AND(BE36&gt;=-9.5,BE36&lt;=0.5),"-9,5 a 0,5",IF(AND(BE36&gt;=1,BE36&lt;=11),"1 a 11",IF(AND(BE36&gt;=11.5,BE36&lt;=20.5),"11,5 a 20,5",IF(BE36=21,"21",IF(AND(BE36&gt;=21.5,BE36&lt;=31.5),"21,5 a 31,5",IF(AND(BE36&gt;=32,BE36&lt;=42),"32 a 42","Fuera de rango"))))))))</f>
        <v>11,5 a 20,5</v>
      </c>
      <c r="BG36" s="11" t="n">
        <f aca="false">IF(BF36="","",IF(BF36="-20 a -10",1,IF(BF36="-9,5 a 0,5",2,IF(BF36="1 a 11",3,IF(BF36="11,5 a 20,5",4,IF(BF36="21","NORMA",IF(BF36="21,5 a 31,5",5,IF(BF36="32 a 42",6,""))))))))</f>
        <v>4</v>
      </c>
      <c r="BH36" s="9" t="n">
        <v>5</v>
      </c>
      <c r="BI36" s="10" t="str">
        <f aca="false">IF(BH36="","",IF(AND(BH36&gt;=-20,BH36&lt;=-15),"-20 a -15",IF(AND(BH36&gt;=-14.5,BH36&lt;=-9.5),"-14,5 a -9,5",IF(AND(BH36&gt;=-9,BH36&lt;=-4),"-9 a -4",IF(AND(BH36&gt;=-3.5,BH36&lt;=2.5),"-3,5 a 2,5",IF(AND(BH36&gt;=3,BH36&lt;=8),"3 a 8",IF(AND(BH36&gt;=8.5,BH36&lt;=14.5),"8,5 a 14,5",IF(BH36=15,"15",IF(AND(BH36&gt;=15.5,BH36&lt;=20.5),"15,5 a 20,5",IF(AND(BH36&gt;=21,BH36&lt;=26),"21 a 26","Fuera de rango"))))))))))</f>
        <v>3 a 8</v>
      </c>
      <c r="BJ36" s="11" t="n">
        <f aca="false">IF(BI36="","",IF(BI36="-20 a -15",1,IF(BI36="-14,5 a -9,5",2,IF(BI36="-9 a -4",3,IF(BI36="-3,5 a 2,5",4,IF(BI36="3 a 8",5,IF(BI36="8,5 a 14,5",6,IF(BI36="15","NORMA",IF(BI36="15,5 a 20,5",7,IF(BI36="21 a 26",8,IF(BI36="26,5 a 31,5",9,"")))))))))))</f>
        <v>5</v>
      </c>
      <c r="BK36" s="9" t="n">
        <v>0</v>
      </c>
      <c r="BL36" s="10" t="str">
        <f aca="false">IF(BK36="","",IF(AND(BK36&gt;=0,BK36&lt;=2),"0 - 2",IF(AND(BK36&gt;=2.5,BK36&lt;=4.5),"2,5 - 4,5",IF(AND(BK36&gt;=5,BK36&lt;=7),"5 - 7",IF(AND(BK36&gt;=7.5,BK36&lt;=9.5),"7,5 - 9,5",IF(AND(BK36&gt;=10,BK36&lt;=12),"10 - 12",IF(AND(BK36&gt;=12.5,BK36&lt;=13.5),"12,5 - 13,5",IF(BK36=14,"14",IF(AND(BK36&gt;=14.5,BK36&lt;=16.5),"14,5 - 16,5",IF(AND(BK36&gt;=17,BK36&lt;=19),"17 - 19",IF(AND(BK36&gt;=19.5,BK36&lt;=21.5),"19,5 - 21,5",IF(AND(BK36&gt;=22,BK36&lt;=24),"22 - 24",IF(AND(BK36&gt;=24.5,BK36&lt;=26.5),"24,5 - 26,5",IF(AND(BK36&gt;=27,BK36&lt;=29),"27 - 29",IF(AND(BK36&gt;=29.5,BK36&lt;=30),"29,5 - 30","Fuera de rango")))))))))))))))</f>
        <v>0 - 2</v>
      </c>
      <c r="BM36" s="11" t="n">
        <f aca="false">IF(BL36="","",IF(BL36="0 - 2",1,IF(BL36="2,5 - 4,5",2,IF(BL36="5 - 7",3,IF(BL36="7,5 - 9,5",4,IF(BL36="10 - 12",5,IF(BL36="12,5 - 13,5",6,IF(BL36="14","NORMA",IF(BL36="14,5 - 16,5",7,IF(BL36="17 - 19",8,IF(BL36="19,5 - 21,5",9,IF(BL36="22 - 24",10,IF(BL36="24,5 - 26,5",11,IF(BL36="27 - 29",12,IF(BL36="29,5 - 30",13,"")))))))))))))))</f>
        <v>1</v>
      </c>
      <c r="BN36" s="9" t="n">
        <v>18</v>
      </c>
      <c r="BO36" s="10" t="str">
        <f aca="false">IF(BN36="","",IF(AND(BN36&gt;=-20,BN36&lt;=-10),"-20 a -10",IF(AND(BN36&gt;=-9.5,BN36&lt;=0.5),"-9,5 a 0,5",IF(AND(BN36&gt;=1,BN36&lt;=11),"1 a 11",IF(AND(BN36&gt;=11.5,BN36&lt;=21.5),"11,5 a 21,5",IF(BN36=22,"22",IF(AND(BN36&gt;=22.5,BN36&lt;=32.5),"22,5 a 32,5",IF(AND(BN36&gt;=33,BN36&lt;=43),"33 a 43","Fuera de rango"))))))))</f>
        <v>11,5 a 21,5</v>
      </c>
      <c r="BP36" s="11" t="n">
        <f aca="false">IF(BO36="","",IF(BO36="-20 a -10",1,IF(BO36="-9,5 a 0,5",2,IF(BO36="1 a 11",3,IF(BO36="11,5 a 21,5",4,IF(BO36="22","NORMA",IF(BO36="22,5 a 32,5",5,IF(BO36="33 a 43",6,""))))))))</f>
        <v>4</v>
      </c>
      <c r="BQ36" s="9" t="n">
        <v>12</v>
      </c>
      <c r="BR36" s="10" t="str">
        <f aca="false">IF(BQ36="","",IF(AND(BQ36&gt;=-20,BQ36&lt;=-15),"-20 a -15",IF(AND(BQ36&gt;=-14.5,BQ36&lt;=-9.5),"-14,5 a -9,5",IF(AND(BQ36&gt;=-9,BQ36&lt;=-4),"-9 a -4",IF(AND(BQ36&gt;=-3.5,BQ36&lt;=2.5),"-3,5 a 2,5",IF(AND(BQ36&gt;=3,BQ36&lt;=8),"3 a 8",IF(AND(BQ36&gt;=8.5,BQ36&lt;=13.5),"8,5 a 13,5",IF(AND(BQ36&gt;=14,BQ36&lt;=17.5),"14 a 17,5",IF(BQ36=18,"18",IF(AND(BQ36&gt;=18.5,BQ36&lt;=23.5),"18,5 a 23,5",IF(AND(BQ36&gt;=24,BQ36&lt;=29),"24 a 29",IF(AND(BQ36&gt;=29.5,BQ36&lt;=34.5),"29,5 a 34,5",IF(AND(BQ36&gt;=35,BQ36&lt;=40),"35 a 40","Fuera de rango")))))))))))))</f>
        <v>8,5 a 13,5</v>
      </c>
      <c r="BS36" s="11" t="n">
        <f aca="false">IF(BR36="","",IF(BR36="-20 a -15",1,IF(BR36="-14,5 a -9,5",2,IF(BR36="-9 a -4",3,IF(BR36="-3,5 a 2,5",4,IF(BR36="3 a 8",5,IF(BR36="8,5 a 13,5",6,IF(BR36="14 a 17,5",7,IF(BR36="18","NORMA",IF(BR36="18,5 a 23,5",8,IF(BR36="24 a 29",9,IF(BR36="29,5 a 34,5",10,IF(BR36="35 a 40",11,"")))))))))))))</f>
        <v>6</v>
      </c>
      <c r="BT36" s="9" t="n">
        <v>0</v>
      </c>
      <c r="BU36" s="10" t="str">
        <f aca="false">IF(BT36="","",IF(AND(BT36&gt;=-20,BT36&lt;=-18),"-20 a -18",IF(AND(BT36&gt;=-17.5,BT36&lt;=-15.5),"-17,5 a -15,5",IF(AND(BT36&gt;=-15,BT36&lt;=-13),"-15 a -13",IF(AND(BT36&gt;=-12.5,BT36&lt;=-10.5),"-12,5 a -10,5",IF(AND(BT36&gt;=-10,BT36&lt;=-8),"-10 a -8",IF(AND(BT36&gt;=-7.5,BT36&lt;=-5.5),"-7,5 a -5,5",IF(AND(BT36&gt;=-5,BT36&lt;=-3),"-5 a -3",IF(AND(BT36&gt;=-2.5,BT36&lt;=-0.5),"-2,5 a -0,5",IF(BT36=0,"0",IF(AND(BT36&gt;=0.5,BT36&lt;=2.5),"0,5 a 2,5",IF(AND(BT36&gt;=3,BT36&lt;=5),"3 a 5",IF(AND(BT36&gt;=5.5,BT36&lt;=7.5),"5,5 a 7,5",IF(AND(BT36&gt;=8,BT36&lt;=10),"8 a 10",IF(AND(BT36&gt;=10.5,BT36&lt;=12.5),"10,5 a 12,5",IF(AND(BT36&gt;=13,BT36&lt;=15),"13 a 15",IF(AND(BT36&gt;=15.5,BT36&lt;=17.5),"15,5 a 17,5",IF(AND(BT36&gt;=18,BT36&lt;=20),"18 a 20","Fuera de rango"))))))))))))))))))</f>
        <v>0</v>
      </c>
      <c r="BV36" s="11" t="str">
        <f aca="false">IF(BT36="","",IF(BT36=0,"NORMA",IF(AND(BT36&gt;=-20,BT36&lt;=-18),2,IF(AND(BT36&gt;=-17.5,BT36&lt;=-15.5),2,IF(AND(BT36&gt;=-15,BT36&lt;=-13),3,IF(AND(BT36&gt;=-12.5,BT36&lt;=-10.5),4,IF(AND(BT36&gt;=-10,BT36&lt;=-8),5,IF(AND(BT36&gt;=-7.5,BT36&lt;=-5.5),6,IF(AND(BT36&gt;=-5,BT36&lt;=-3),7,IF(AND(BT36&gt;=-2.5,BT36&lt;=-0.5),8,IF(AND(BT36&gt;=0.5,BT36&lt;=2.5),9,IF(AND(BT36&gt;=3,BT36&lt;=5),10,IF(AND(BT36&gt;=5.5,BT36&lt;=7.5),11,IF(AND(BT36&gt;=8,BT36&lt;=10),12,IF(AND(BT36&gt;=10.5,BT36&lt;=12.5),13,IF(AND(BT36&gt;=13,BT36&lt;=15),14,IF(AND(BT36&gt;=15.5,BT36&lt;=17.5),15,IF(AND(BT36&gt;=18,BT36&lt;=20),16,"Fuera de rango"))))))))))))))))))</f>
        <v>NORMA</v>
      </c>
      <c r="BW36" s="9" t="n">
        <v>-6</v>
      </c>
      <c r="BX36" s="10" t="n">
        <f aca="false">18.5- (0.3*H36)</f>
        <v>6.8</v>
      </c>
      <c r="BY36" s="10" t="n">
        <f aca="false">(BW36)-(BX36)</f>
        <v>-12.8</v>
      </c>
      <c r="BZ36" s="10" t="str">
        <f aca="false">IF(BY36="","",IF(BY36&lt;-27.5,"De -30 a -28",IF(BY36&lt;-25,"De -27,5 a -25,5",IF(BY36&lt;-22.5,"De -25 a -23",IF(BY36&lt;-20,"De -22,5 a -20,5",IF(BY36&lt;-17.5,"De -20 a -18",IF(BY36&lt;-15,"De -17,5 a -15,5",IF(BY36&lt;-12.5,"De -15 a -13",IF(BY36&lt;-10,"De -12,5 a -10,5",IF(BY36&lt;-7.5,"De -10 a -8",IF(BY36&lt;-5,"De -7,5 a -5,5",IF(BY36&lt;-2.5,"De -5 a -3",IF(BY36&lt;0,"De -2,5 a -0,5",IF(BY36&lt;2.5,"De 0 a 2",IF(BY36&lt;5,"De 2,5 a 4,5",IF(BY36&lt;7.5,"De 5 a 7",IF(BY36&lt;10,"De 7,5 a 9,5",IF(BY36&lt;12.5,"De 10 a 12",IF(BY36&lt;15,"De 12,5 a 14,5",IF(BY36&lt;17.5,"De 15 a 17",IF(BY36&lt;20,"De 17,5 a 19,5",IF(BY36&lt;22.5,"De 20 a 22",IF(BY36&lt;25,"De 22,5 a 24,5",IF(BY36&lt;27.5,"De 25 a 27","De 27,5 a 30"))))))))))))))))))))))))</f>
        <v>De -15 a -13</v>
      </c>
      <c r="CA36" s="12" t="n">
        <f aca="false">IF(BY36="","",IF(BY36&lt;=-28,1,IF(BY36&lt;=-25.5,2,IF(BY36&lt;=-23,3,IF(BY36&lt;=-20.5,4,IF(BY36&lt;=-18,5,IF(BY36&lt;=-15.5,6,IF(BY36&lt;=-13,7,IF(BY36&lt;=-10.5,8,IF(BY36&lt;=-8,9,IF(BY36&lt;=-5.5,10,IF(BY36&lt;=-3,11,IF(BY36&lt;=-0.5,12,IF(BY36&lt;=2,13,IF(BY36&lt;=4.5,14,IF(BY36&lt;=7,15,IF(BY36&lt;=9.5,16,IF(BY36&lt;=12,17,IF(BY36&lt;=14.5,18,IF(BY36&lt;=17,19,IF(BY36&lt;=19.5,20,IF(BY36&lt;=22,21,IF(BY36&lt;=24.5,22,IF(BY36&lt;=27,23,IF(BY36&lt;=30,24,"Fuera de rango")))))))))))))))))))))))))</f>
        <v>8</v>
      </c>
      <c r="CB36" s="9" t="n">
        <v>-6</v>
      </c>
      <c r="CC36" s="10" t="n">
        <f aca="false">18.5- (0.3*H36)</f>
        <v>6.8</v>
      </c>
      <c r="CD36" s="10" t="n">
        <f aca="false">(CB36)-(CC36)</f>
        <v>-12.8</v>
      </c>
      <c r="CE36" s="10" t="str">
        <f aca="false">IF(CD36="","",IF(CD36&lt;-27.5,"De -30 a -28",IF(CD36&lt;-25,"De -27,5 a -25,5",IF(CD36&lt;-22.5,"De -25 a -23",IF(CD36&lt;-20,"De -22,5 a -20,5",IF(CD36&lt;-17.5,"De -20 a -18",IF(CD36&lt;-15,"De -17,5 a -15,5",IF(CD36&lt;-12.5,"De -15 a -13",IF(CD36&lt;-10,"De -12,5 a -10,5",IF(CD36&lt;-7.5,"De -10 a -8",IF(CD36&lt;-5,"De -7,5 a -5,5",IF(CD36&lt;-2.5,"De -5 a -3",IF(CD36&lt;0,"De -2,5 a -0,5",IF(CD36&lt;=2,"De 0 a 2",IF(CD36&lt;=4.5,"De 2,5 a 4,5",IF(CD36&lt;=7,"De 5 a 7",IF(CD36&lt;=9.5,"De 7,5 a 9,5",IF(CD36&lt;=12,"De 10 a 12",IF(CD36&lt;=14.5,"De 12,5 a 14,5",IF(CD36&lt;=17,"De 15 a 17",IF(CD36&lt;=19.5,"De 17,5 a 19,5",IF(CD36&lt;=22,"De 20 a 22",IF(CD36&lt;=24.5,"De 22,5 a 24,5",IF(CD36&lt;=27,"De 25 a 27","De 27,5 a 30"))))))))))))))))))))))))</f>
        <v>De -15 a -13</v>
      </c>
      <c r="CF36" s="12" t="n">
        <f aca="false">IF(CD36="","",IF(CD36&lt;-27.5,1,IF(CD36&lt;-25,2,IF(CD36&lt;-22.5,3,IF(CD36&lt;-20,4,IF(CD36&lt;-17.5,5,IF(CD36&lt;-15,6,IF(CD36&lt;-12.5,7,IF(CD36&lt;-10,8,IF(CD36&lt;-7.5,9,IF(CD36&lt;-5,10,IF(CD36&lt;-2.5,11,IF(CD36&lt;0,12,IF(CD36&lt;2.5,13,IF(CD36&lt;5,14,IF(CD36&lt;7.5,15,IF(CD36&lt;10,16,IF(CD36&lt;12.5,17,IF(CD36&lt;15,18,IF(CD36&lt;17.5,19,IF(CD36&lt;20,20,IF(CD36&lt;22.5,21,IF(CD36&lt;25,22,IF(CD36&lt;27.5,23,24))))))))))))))))))))))))</f>
        <v>7</v>
      </c>
      <c r="CG36" s="9" t="n">
        <v>-5</v>
      </c>
      <c r="CH36" s="10" t="str">
        <f aca="false">IF(CG36="","",IF(AND(CG36&gt;=-10,CG36&lt;=-9.5),"-10 a -9,5",IF(AND(CG36&gt;-9.5,CG36&lt;=-8.5),"-9 a -8,5",IF(AND(CG36&gt;-8.5,CG36&lt;=-7.5),"-8 a -7,5",IF(AND(CG36&gt;-7.5,CG36&lt;=-6.5),"-7 a -6,5",IF(AND(CG36&gt;-6.5,CG36&lt;=-5.5),"-6 a -5,5",IF(AND(CG36&gt;-5.5,CG36&lt;=-4.5),"-5 a -4,5",IF(AND(CG36&gt;-4.5,CG36&lt;=-3.5),"-4 a -3,5",IF(AND(CG36&gt;-3.5,CG36&lt;=-2.5),"-3 a -2,5",IF(CG36=-2.25,"-2,25",IF(AND(CG36&gt;-2.5,CG36&lt;=-1.5),"-2 a -1,5",IF(AND(CG36&gt;-1.5,CG36&lt;=-0.5),"-1 a -0,5",IF(AND(CG36&gt;-0.5,CG36&lt;=0.5),"0 a 0,5",IF(AND(CG36&gt;0.5,CG36&lt;=1.5),"1 a 1,5",IF(AND(CG36&gt;1.5,CG36&lt;=2.5),"2 a 2,5",IF(AND(CG36&gt;2.5,CG36&lt;=3.5),"3 a 3,5",IF(AND(CG36&gt;3.5,CG36&lt;=4.5),"4 a 4,5",IF(AND(CG36&gt;4.5,CG36&lt;=5.5),"5 a 5,5",IF(AND(CG36&gt;5.5,CG36&lt;=6.5),"6 a 6,5",IF(AND(CG36&gt;6.5,CG36&lt;=7.5),"7 a 7,5",IF(AND(CG36&gt;7.5,CG36&lt;=8.5),"8 a 8,5",IF(AND(CG36&gt;8.5,CG36&lt;=9.5),"9 a 9,5",IF(CG36&gt;=10,"10","Fuera de rango")))))))))))))))))))))))</f>
        <v>-5 a -4,5</v>
      </c>
      <c r="CI36" s="11" t="n">
        <f aca="false">IF(CG36="","",IF(CG36=-2.25,"NORMA",IF(CG36&lt;=-9.5,1,IF(CG36&lt;=-8.5,2,IF(CG36&lt;=-7.5,3,IF(CG36&lt;=-6.5,4,IF(CG36&lt;=-5.5,5,IF(CG36&lt;=-4.5,6,IF(CG36&lt;=-3.5,7,IF(CG36&lt;=-2.5,8,IF(CG36&lt;=-1.5,9,IF(CG36&lt;=-0.5,10,IF(CG36&lt;=0.5,11,IF(CG36&lt;=1.5,12,IF(CG36&lt;=2.5,13,IF(CG36&lt;=3.5,14,IF(CG36&lt;=4.5,15,IF(CG36&lt;=5.5,16,IF(CG36&lt;=6.5,17,IF(CG36&lt;=7.5,18,IF(CG36&lt;=8.5,19,IF(CG36&lt;=9.5,20,IF(CG36=10,21,"Fuera de rango")))))))))))))))))))))))</f>
        <v>6</v>
      </c>
      <c r="CJ36" s="9" t="n">
        <v>2.75</v>
      </c>
      <c r="CK36" s="10" t="str">
        <f aca="false">IF(CJ36="","",IF(AND(CJ36&gt;=-6,CJ36&lt;=-5.5),"-6 a -5,5",IF(AND(CJ36&gt;-5.5,CJ36&lt;=-4.5),"-5 a -4,5",IF(AND(CJ36&gt;-4.5,CJ36&lt;=-3.5),"-4 a -3,5",IF(AND(CJ36&gt;-3.5,CJ36&lt;=-2.5),"-3 a -2,5",IF(AND(CJ36&gt;-2.5,CJ36&lt;=-1.5),"-2 a -1,5",IF(AND(CJ36&gt;-1.5,CJ36&lt;=-0.5),"-1 a -0,5",IF(AND(CJ36&gt;-0.5,CJ36&lt;=0.5),"0 a 0,5",IF(AND(CJ36&gt;0.5,CJ36&lt;=1.5),"1 a 1,5",IF(AND(CJ36&gt;1.5,CJ36&lt;2.5),"2",IF(AND(CJ36&gt;=2.5,CJ36&lt;=3),"2,5 a 3",IF(AND(CJ36&gt;3,CJ36&lt;=4),"3,5 a 4",IF(AND(CJ36&gt;4,CJ36&lt;=5),"4,5 a 5",IF(AND(CJ36&gt;5,CJ36&lt;=6),"5,5 a 6",IF(AND(CJ36&gt;6,CJ36&lt;=7),"6,5 a 7",IF(AND(CJ36&gt;7,CJ36&lt;=8),"7,5 a 8",IF(AND(CJ36&gt;8,CJ36&lt;=9.5),"8,5 a 9,5",IF(CJ36=10,"10","Fuera de rango"))))))))))))))))))</f>
        <v>2,5 a 3</v>
      </c>
      <c r="CL36" s="11" t="n">
        <f aca="false">IF(CK36="","",IF(OR(CK36="-6 a -5,5",CK36="-6 - -5,5"),1,IF(OR(CK36="-5 a -4,5",CK36="-5 - -4,5"),2,IF(OR(CK36="-4 a -3,5",CK36="-4 - -3,5"),3,IF(OR(CK36="-3 a -2,5",CK36="-3 - -2,5"),4,IF(OR(CK36="-2 a -1,5",CK36="-2 - -1,5"),5,IF(OR(CK36="-1 a -0,5",CK36="-1 - -0,5"),6,IF(OR(CK36="0 a 0,5",CK36="0 - 0,5"),7,IF(OR(CK36="1 a 1,5",CK36="1 - 1,5"),8,IF(CK36="2","NORMA",IF(OR(CK36="2,5 a 3",CK36="2,5 - 3"),9,IF(OR(CK36="3,5 a 4",CK36="3,5 - 4"),10,IF(OR(CK36="4,5 a 5",CK36="4,5 - 5"),11,IF(OR(CK36="5,5 a 6",CK36="5,5 - 6"),12,IF(OR(CK36="6,5 a 7",CK36="6,5 - 7"),13,IF(OR(CK36="7,5 a 8",CK36="7,5 - 8"),14,IF(OR(CK36="8,5 a 9",CK36="8,5 - 9,5",CK36="9 a 9,5"),15,IF(CK36="10",15,IF(OR(CK36="0,5 a 1",CK36="0,5 - 1"),7,"Fuera de rango")))))))))))))))))))</f>
        <v>9</v>
      </c>
      <c r="CM36" s="10" t="n">
        <v>0</v>
      </c>
      <c r="CN36" s="10" t="str">
        <f aca="false">IF(CM36=0,"0", " ")</f>
        <v>0</v>
      </c>
      <c r="CO36" s="10" t="str">
        <f aca="false">IF(CM36&gt;0,"EME"," ")</f>
        <v> </v>
      </c>
      <c r="CP36" s="10" t="n">
        <v>0</v>
      </c>
      <c r="CQ36" s="10" t="str">
        <f aca="false">IF(CP36&gt;0,"0", " ")</f>
        <v> </v>
      </c>
      <c r="CR36" s="10" t="str">
        <f aca="false">IF(CP36&gt;0,"EME"," ")</f>
        <v> </v>
      </c>
      <c r="CS36" s="9" t="n">
        <v>0</v>
      </c>
      <c r="CT36" s="10" t="str">
        <f aca="false">IF(CS36&gt;0,"1", " ")</f>
        <v> </v>
      </c>
      <c r="CU36" s="10" t="str">
        <f aca="false">IF(CS36&gt;0,"HIP"," ")</f>
        <v> </v>
      </c>
      <c r="CV36" s="9" t="n">
        <v>0</v>
      </c>
      <c r="CW36" s="10" t="str">
        <f aca="false">IF(CV36&gt;0,"1", " ")</f>
        <v> </v>
      </c>
      <c r="CX36" s="10" t="str">
        <f aca="false">IF(CV36&gt;0,"HIP"," ")</f>
        <v> </v>
      </c>
      <c r="CY36" s="9" t="n">
        <v>-3.5</v>
      </c>
      <c r="CZ36" s="11" t="str">
        <f aca="false">IF(CY36&lt;0,"2"," ")</f>
        <v>2</v>
      </c>
      <c r="DA36" s="11" t="str">
        <f aca="false">IF(CY36&lt;0,"MIO"," ")</f>
        <v>MIO</v>
      </c>
      <c r="DB36" s="9" t="n">
        <v>-3.75</v>
      </c>
      <c r="DC36" s="11" t="str">
        <f aca="false">IF(DB36&lt;0,"2"," ")</f>
        <v>2</v>
      </c>
      <c r="DD36" s="11" t="str">
        <f aca="false">IF(DB36&lt;0,"MIO"," ")</f>
        <v>MIO</v>
      </c>
      <c r="DE36" s="9" t="n">
        <v>-1.75</v>
      </c>
      <c r="DF36" s="11" t="str">
        <f aca="false">IF(DE36&lt;0,"3"," ")</f>
        <v>3</v>
      </c>
      <c r="DG36" s="11" t="str">
        <f aca="false">IF(DE36&lt;0,"AST"," ")</f>
        <v>AST</v>
      </c>
      <c r="DH36" s="9" t="n">
        <v>-1.75</v>
      </c>
      <c r="DI36" s="11" t="str">
        <f aca="false">IF(DH36&lt;0,"3"," ")</f>
        <v>3</v>
      </c>
      <c r="DJ36" s="11" t="str">
        <f aca="false">IF(DH36&lt;0,"AST"," ")</f>
        <v>AST</v>
      </c>
      <c r="DK36" s="9" t="n">
        <v>0</v>
      </c>
      <c r="DL36" s="10" t="str">
        <f aca="false">IF(DK36&gt;0,"4"," ")</f>
        <v> </v>
      </c>
      <c r="DM36" s="10" t="str">
        <f aca="false">IF(DK36&gt;0,"PRE"," ")</f>
        <v> </v>
      </c>
      <c r="DN36" s="9" t="n">
        <v>0</v>
      </c>
      <c r="DO36" s="10" t="str">
        <f aca="false">IF(DN36&gt;0,"4"," ")</f>
        <v> </v>
      </c>
      <c r="DP36" s="10" t="str">
        <f aca="false">IF(DN36&gt;0,"PRE"," ")</f>
        <v> </v>
      </c>
      <c r="DQ36" s="12" t="n">
        <v>2</v>
      </c>
      <c r="DR36" s="12" t="n">
        <v>2</v>
      </c>
      <c r="DS36" s="12" t="str">
        <f aca="false">CONCATENATE(CO36,CU36,DA36,DG36,DM36)</f>
        <v>  MIOAST </v>
      </c>
      <c r="DT36" s="10" t="str">
        <f aca="false" t="array" ref="DT36">_xlfn.IFS(DS36="EME    ","0", DS36=" HIP   ","1", DS36="  MIO  ","2", DS36="   AST ","3", DS36="    PRE","4", DS36="EME   PRE","5", DS36=" HIP  PRE","6", DS36=" HIP AST ","7", DS36="  MIO PRE","8", DS36="  MIOAST ","9", DS36="   ASTPRE","10",DS36=" HIP ASTPRE","11", DS36="  MIOASTPRE","12", DS36="     ","0")</f>
        <v>9</v>
      </c>
      <c r="DU36" s="1" t="s">
        <v>153</v>
      </c>
      <c r="DV36" s="1" t="str">
        <f aca="false" t="array" ref="DV36">_xlfn.IFS(DU36="SI","2", DU36="NO","1")</f>
        <v>2</v>
      </c>
      <c r="DW36" s="10" t="n">
        <v>0</v>
      </c>
      <c r="DX36" s="11" t="str">
        <f aca="false">IF(DW36=0,"1","2")</f>
        <v>1</v>
      </c>
      <c r="DY36" s="11" t="str">
        <f aca="false" t="array" ref="DY36">_xlfn.IFS(DW36=0,"0", DW36=0.25, "1", DW36=0.5,"2", DW36=0.75,"3", DW36=1,"4",DW36=1.25,"5", DW36=1.5,"6", DW36=1.75,"7", DW36=2,"8")</f>
        <v>0</v>
      </c>
      <c r="DZ36" s="10" t="n">
        <v>0</v>
      </c>
      <c r="EA36" s="11" t="str">
        <f aca="false">IF(DZ36=0,"1","2")</f>
        <v>1</v>
      </c>
      <c r="EB36" s="11" t="str">
        <f aca="false" t="array" ref="EB36">_xlfn.IFS(DZ36=0,"0", DZ36=0.25, "1", DZ36=0.5,"2", DZ36=0.75,"3", DZ36=1,"4",DZ36=1.25,"5", DZ36=1.5,"6", DZ36=1.75,"7", DZ36=2,"8")</f>
        <v>0</v>
      </c>
      <c r="EC36" s="10" t="n">
        <v>0</v>
      </c>
      <c r="ED36" s="10" t="str">
        <f aca="false">IF(EC36=0,"1","2")</f>
        <v>1</v>
      </c>
      <c r="EE36" s="11" t="str">
        <f aca="false" t="array" ref="EE36">_xlfn.IFS(EC36=0,"0", EC36=-0.25, "1", EC36=-0.5,"2", EC36=-0.75,"3", EC36=-1,"4",EC36=-1.25,"5", EC36=-1.5,"6", EC36=-1.75,"7", EC36=-2,"8", EC36=-2.25,"9",EC36=-2.5,"10", EC36=-2.75,"11", EC36=-3,"12", EC36=-3.25,"13", EC36=-3.5,"14", EC36=-3.75,"15",EC36=-4,"16")</f>
        <v>0</v>
      </c>
      <c r="EF36" s="10" t="n">
        <v>0</v>
      </c>
      <c r="EG36" s="10" t="str">
        <f aca="false">IF(EF36=0,"1","2")</f>
        <v>1</v>
      </c>
      <c r="EH36" s="11" t="str">
        <f aca="false" t="array" ref="EH36">_xlfn.IFS(EF36=0,"0", EF36=-0.25, "1", EF36=-0.5,"2", EF36=-0.75,"3", EF36=-1,"4",EF36=-1.25,"5", EF36=-1.5,"6", EF36=-1.75,"7", EF36=-2,"8", EF36=-2.25,"9",EF36=-2.5,"10", EF36=-2.75,"11", EF36=-3,"12", EF36=-3.25,"13", EF36=-3.5,"14", EF36=-3.75,"15",EF36=-4,"16")</f>
        <v>0</v>
      </c>
      <c r="EI36" s="10" t="n">
        <v>0</v>
      </c>
      <c r="EJ36" s="11" t="str">
        <f aca="false">IF(EI36=0,"1","2")</f>
        <v>1</v>
      </c>
      <c r="EK36" s="11" t="str">
        <f aca="false" t="array" ref="EK36">_xlfn.IFS(EI36=0,"0", EI36=-0.25, "1", EI36=-0.5,"2", EI36=-0.75,"3", EI36=-1,"4",EI36=-1.25,"5", EI36=-1.5,"6", EI36=-1.75,"7", EI36=-2,"8", EI36=-2.25,"9", EI36=-2.25,"9",EI36=-2.5,"10", EI36=-2.75,"11", EI36=-3,"12", EI36=-3.25,"13", EI36=-3.5,"14", EI36=-3.75,"15",EI36=-4,"16", EI36=0.25, "17", EI36=0.5, "18")</f>
        <v>0</v>
      </c>
      <c r="EL36" s="10" t="n">
        <v>-0.5</v>
      </c>
      <c r="EM36" s="11" t="str">
        <f aca="false">IF(EL36=0,"1","2")</f>
        <v>2</v>
      </c>
      <c r="EN36" s="11" t="str">
        <f aca="false" t="array" ref="EN36">_xlfn.IFS(EL36=0.25,"17",EL36=0.5,"18", EL36=0,"0", EL36=-0.25, "1", EL36=-0.5,"2", EL36=-0.75,"3", EL36=-1,"4",EL36=-1.25,"5", EL36=-1.5,"6", EL36=-1.75,"7", EL36=-2,"8",EL36= -2.25,"9",EL36=-2.5,"10",EL36= -2.75,"11",EL36= -3,"12",EL36= -3.25,"13",EL36= -3.5,"14",EL36= -3.75,"15",EL36=-4,"16")</f>
        <v>2</v>
      </c>
      <c r="EO36" s="10" t="n">
        <v>0</v>
      </c>
      <c r="EP36" s="11" t="str">
        <f aca="false">IF(EO36=0,"1","2")</f>
        <v>1</v>
      </c>
      <c r="EQ36" s="11" t="str">
        <f aca="false" t="array" ref="EQ36">_xlfn.IFS(EO36=0,"0", EO36=0.25, "1", EO36=0.5,"2", EO36=0.75,"3", EO36=1,"4",EO36=1.25,"5", EO36=1.5,"6", EO36=1.75,"7", EO36=2,"8", EO36=2.25,"9", EO36=2.25,"9",EO36=2.5,"10", EO36=2.75,"11", EO36=3,"12", EO36=3.25,"13", EO36=3.5,"14", EO36=3.75,"15",EO36=4,"16", EO36=-0.25, "17", bq=-0.5, "18")</f>
        <v>0</v>
      </c>
      <c r="ER36" s="10" t="n">
        <v>0</v>
      </c>
      <c r="ES36" s="11" t="str">
        <f aca="false">IF(ER36=0,"1","2")</f>
        <v>1</v>
      </c>
      <c r="ET36" s="11" t="str">
        <f aca="false" t="array" ref="ET36">_xlfn.IFS(ER36=0,"0", ER36=0.25, "1", ER36=0.5,"2", ER36=0.75,"3", ER36=1,"4",ER36=1.25,"5", ER36=1.5,"6", ER36=1.75,"7", ER36=2,"8", ER36=2.25,"9", ER36=2.25,"9",ER36=2.5,"10", ER36=2.75,"11", ER36=3,"12", ER36=3.25,"13", ER36=3.5,"14", ER36=3.75,"15",ER36=4,"16", ER36=-0.25, "17", bq=-0.5, "18")</f>
        <v>0</v>
      </c>
      <c r="EU36" s="36" t="n">
        <v>64</v>
      </c>
      <c r="EV36" s="14" t="str">
        <f aca="false">VLOOKUP(EU36,LEYENDA!$G$2:$H$8,2,TRUE())</f>
        <v>49-60</v>
      </c>
      <c r="EW36" s="14" t="str">
        <f aca="false" t="array" ref="EW36">_xlfn.IFS(EV36="0-5","1", EV36="6-12","2", EV36="13-18","3", EV36="19-24","4", EV36="25-36","5", EV36="37-48","6", EV36="49-60","7")</f>
        <v>7</v>
      </c>
    </row>
    <row r="37" customFormat="false" ht="13.5" hidden="false" customHeight="false" outlineLevel="0" collapsed="false">
      <c r="A37" s="1" t="n">
        <v>10</v>
      </c>
      <c r="B37" s="32" t="n">
        <v>5</v>
      </c>
      <c r="C37" s="33" t="n">
        <v>42562</v>
      </c>
      <c r="D37" s="6"/>
      <c r="E37" s="5" t="str">
        <f aca="false">VLOOKUP(A37,'286'!$A$3:$J$600,10,FALSE())</f>
        <v>BARAHONA MARÍN, ALBERTO</v>
      </c>
      <c r="F37" s="4" t="str">
        <f aca="false">VLOOKUP(A37,'286'!$A$3:$I$1768,3,FALSE())</f>
        <v>BAMAAL</v>
      </c>
      <c r="G37" s="6" t="n">
        <f aca="false">VLOOKUP(A37,'286'!$A$3:$I$1768,4,FALSE())</f>
        <v>27006</v>
      </c>
      <c r="H37" s="7" t="n">
        <f aca="false">YEAR(C37)-YEAR(G37)</f>
        <v>43</v>
      </c>
      <c r="I37" s="1" t="str">
        <f aca="false">VLOOKUP(H37,LEYENDA!$C$2:$D$6,2,TRUE())</f>
        <v>41-60</v>
      </c>
      <c r="J37" s="5" t="str">
        <f aca="false">VLOOKUP(A37,'286'!$A$3:$I$1768,7,FALSE())</f>
        <v>H</v>
      </c>
      <c r="K37" s="8" t="str">
        <f aca="false">VLOOKUP(A37,'286'!$A$3:$I$1768,2,FALSE())</f>
        <v>OD</v>
      </c>
      <c r="L37" s="4" t="str">
        <f aca="false">VLOOKUP(A37,'286'!$A$3:$I$1768,8,FALSE())</f>
        <v>D</v>
      </c>
      <c r="M37" s="4" t="str">
        <f aca="false">VLOOKUP(A37,'286'!$A$3:$I$1768,9,FALSE())</f>
        <v>I</v>
      </c>
      <c r="N37" s="8" t="str">
        <f aca="false">IF(R37=O37, "MISMA","CONTRARIA")</f>
        <v>CONTRARIA</v>
      </c>
      <c r="O37" s="8" t="str">
        <f aca="false" t="array" ref="O37">_xlfn.IFS(L37="D","1", L37="I","2")</f>
        <v>1</v>
      </c>
      <c r="P37" s="8" t="str">
        <f aca="false" t="array" ref="P37">_xlfn.IFS(K37="OD","1", K37="OI","2")</f>
        <v>1</v>
      </c>
      <c r="Q37" s="1" t="str">
        <f aca="false" t="array" ref="Q37">_xlfn.IFS(J37="M","1", J37="H","2")</f>
        <v>2</v>
      </c>
      <c r="R37" s="8" t="str">
        <f aca="false" t="array" ref="R37">_xlfn.IFS(M37="D","1", M37="I","2")</f>
        <v>2</v>
      </c>
      <c r="S37" s="1" t="str">
        <f aca="false" t="array" ref="S37">_xlfn.IFS(N37="CONTRARIA", "1",N37= "MISMA","2")</f>
        <v>1</v>
      </c>
      <c r="T37" s="1" t="str">
        <f aca="false" t="array" ref="T37">_xlfn.IFS(I37="0-12","1", I37="13-24","2", I37="25-40","3", I37="41-60","4", I37="61-100","5")</f>
        <v>4</v>
      </c>
      <c r="U37" s="37" t="n">
        <v>-1</v>
      </c>
      <c r="V37" s="11" t="str">
        <f aca="false">IF(U37="","",IF(AND(U37&gt;=-9,U37&lt;=-6.5),"-9 a -6,5",IF(AND(U37&gt;=-6,U37&lt;=-3.5),"-6 a -3,5",IF(AND(U37&gt;=-3,U37&lt;=-1),"-3 a -1",IF(U37=-0.5,"-0,5",IF(AND(U37&gt;=0,U37&lt;=2.5),"0 a 2,5",IF(AND(U37&gt;=3,U37&lt;=5.5),"3 a 5,5",IF(AND(U37&gt;=6,U37&lt;=8.5),"6 a 8,5",IF(AND(U37&gt;=9,U37&lt;=20),"9 a 20","Fuera de rango")))))))))</f>
        <v>-3 a -1</v>
      </c>
      <c r="W37" s="11" t="n">
        <f aca="false">IF(V37="","",IF(V37="-9 a -6,5",2,IF(V37="-6 a -3,5",3,IF(V37="-3 a -1",4,IF(V37="-0,5","NORMA",IF(V37="0 a 2,5",5,IF(V37="3 a 5,5",6,IF(V37="6 a 8,5",7,IF(V37="9 a 20",8,"Fuera de rango")))))))))</f>
        <v>4</v>
      </c>
      <c r="X37" s="9" t="n">
        <v>0</v>
      </c>
      <c r="Y37" s="10" t="str">
        <f aca="false">IF(X37="","",IF(AND(X37&gt;=0,X37&lt;=4),"0 a 4",IF(AND(X37&gt;=4.5,X37&lt;=8.5),"4,5 a 8,5",IF(X37=9,"9",IF(AND(X37&gt;=9.5,X37&lt;=13),"9,5 a 13",IF(AND(X37&gt;=13.5,X37&lt;=20),"13,5 a 20",IF(AND(X37&gt;=20.5,X37&lt;=35),"20,5 a 35","Fuera de rango")))))))</f>
        <v>0 a 4</v>
      </c>
      <c r="Z37" s="11" t="n">
        <f aca="false">IF(Y37="","",IF(Y37="0 a 4",1,IF(Y37="4,5 a 8,5",2,IF(Y37="9","NORMA",IF(Y37="9,5 a 13",3,IF(Y37="13,5 a 20",4,IF(Y37="20,5 a 35",5,"Fuera de rango")))))))</f>
        <v>1</v>
      </c>
      <c r="AA37" s="37" t="n">
        <v>10</v>
      </c>
      <c r="AB37" s="10" t="str">
        <f aca="false">IF(AA37="","",IF(AND(AA37&gt;=0,AA37&lt;=9),"0 a 9",IF(AND(AA37&gt;=9.5,AA37&lt;=18.5),"9,5 a 18,5",IF(AA37=19,"19",IF(AND(AA37&gt;=19.5,AA37&lt;=28),"19,5 a 28",IF(AND(AA37&gt;=28.5,AA37&lt;=40),"28,5 a 40","Fuera de rango"))))))</f>
        <v>9,5 a 18,5</v>
      </c>
      <c r="AC37" s="11" t="n">
        <f aca="false" t="array" ref="AC37">_xlfn.IFS(AB37="","",AB37="0 a 9",1,AB37="9,5 a 18,5",2,AB37="19","NORMA",AB37="19,5 a 28",3,AB37="28,5 a 40",4,TRUE(),"Fuera de rango")</f>
        <v>2</v>
      </c>
      <c r="AD37" s="37" t="n">
        <v>5</v>
      </c>
      <c r="AE37" s="10" t="str">
        <f aca="false">IF(AD37="","",IF(AND(AD37&gt;=-10,AD37&lt;=0),"De -10 a 0",IF(AND(AD37&gt;=0.5,AD37&lt;=9.5),"0,5 a 9,5",IF(AD37=10,"10",IF(AND(AD37&gt;=10.5,AD37&lt;=20),"10,5 a 20",IF(AND(AD37&gt;=20.5,AD37&lt;=40),"20,5 a 40","Fuera de rango"))))))</f>
        <v>0,5 a 9,5</v>
      </c>
      <c r="AF37" s="12" t="n">
        <f aca="false">IF(AD37="","",IF(AND(AD37&gt;=-10,AD37&lt;=0),1,IF(AND(AD37&gt;=0.5,AD37&lt;=9.5),2,IF(AD37=10,"NORMA",IF(AND(AD37&gt;=10.5,AD37&lt;=20),3,IF(AND(AD37&gt;=20.5,AD37&lt;=40),4,""))))))</f>
        <v>2</v>
      </c>
      <c r="AG37" s="37" t="n">
        <v>9</v>
      </c>
      <c r="AH37" s="11" t="str">
        <f aca="false">IF(AG37="","",IF(AND(AG37&gt;=0,AG37&lt;=4),"0 a 4",IF(AND(AG37&gt;=4.5,AG37&lt;=8.5),"4,5 a 8,5",IF(AG37=9,"9",IF(AND(AG37&gt;=9.5,AG37&lt;=13),"9,5 a 13",IF(AND(AG37&gt;=13.5,AG37&lt;=25),"13,5 a 25","Fuera de rango"))))))</f>
        <v>9</v>
      </c>
      <c r="AI37" s="11" t="str">
        <f aca="false">IF(AH37="","",IF(AH37="0 a 4",1,IF(AH37="4,5 a 8,5",2,IF(AH37="9","NORMA",IF(AH37="9,5 a 13",3,IF(AH37="13,5 a 25",4,""))))))</f>
        <v>NORMA</v>
      </c>
      <c r="AJ37" s="37" t="n">
        <v>5</v>
      </c>
      <c r="AK37" s="10" t="str">
        <f aca="false">IF(AJ37="","",IF(AND(AJ37&gt;=-15,AJ37&lt;=-10.5),"-15 a -10,5",IF(AND(AJ37&gt;=-10,AJ37&lt;=-4),"-10 a -4",IF(AND(AJ37&gt;=-4.5,AJ37&lt;=0),"-4,5 a 0",IF(AND(AJ37&gt;=0.5,AJ37&lt;=4.5),"0,5 a 4,5",IF(AJ37=5,"5",IF(AND(AJ37&gt;=5.5,AJ37&lt;=10),"5,5 a 10",IF(AND(AJ37&gt;=10.5,AJ37&lt;=20),"10,5 a 20","Fuera de rango"))))))))</f>
        <v>5</v>
      </c>
      <c r="AL37" s="11" t="str">
        <f aca="false">IF(AK37="","",IF(AK37="-15 a -10,5",1,IF(AK37="-10 a -4",2,IF(AK37="-4,5 a 0",3,IF(AK37="0,5 a 4,5",4,IF(AK37="5","NORMA",IF(AK37="5,5 a 10",5,IF(AK37="10,5 a 20",6,"Error"))))))))</f>
        <v>NORMA</v>
      </c>
      <c r="AM37" s="37" t="n">
        <v>0</v>
      </c>
      <c r="AN37" s="10" t="str">
        <f aca="false">IF(AM37="","",IF(AND(AM37&gt;=-7.5,AM37&lt;=-5.5),"-7,5 a -5,5",IF(AND(AM37&gt;=-5,AM37&lt;=-3),"-5 a -3",IF(AND(AM37&gt;=-2.5,AM37&lt;=-0.5),"-2,5 a -0,5",IF(AM37=0,"0,00",IF(AND(AM37&gt;=0.5,AM37&lt;=2.5),"0,5 a 2,5",IF(AND(AM37&gt;=3,AM37&lt;=5),"3 a 5",IF(AND(AM37&gt;=5.5,AM37&lt;=7.5),"5,5 a 7,5",IF(AND(AM37&gt;=8,AM37&lt;=10),"8 a 10","Fuera de rango")))))))))</f>
        <v>0,00</v>
      </c>
      <c r="AO37" s="11" t="str">
        <f aca="false">IF(AN37="","",IF(AN37="-7,5 a -5,5",1,IF(AN37="-5 a -3",2,IF(AN37="-2,5 a -0,5",3,IF(AN37="0,00","NORMA",IF(AN37="0,5 a 2,5",4,IF(AN37="3 a 5",5,IF(AN37="5,5 a 7,5",6,IF(AN37="8 a 10",7,"Error")))))))))</f>
        <v>NORMA</v>
      </c>
      <c r="AP37" s="37" t="n">
        <v>-5</v>
      </c>
      <c r="AQ37" s="10" t="str">
        <f aca="false">IF(AP37="","",IF(AND(AP37&gt;=-20,AP37&lt;=-9.5),"-20 a -9,5",IF(AND(AP37&gt;=-9,AP37&lt;=-6.5),"-9 a -6,5",IF(AP37=-6,"-6",IF(AND(AP37&gt;=-5.5,AP37&lt;=-3),"-5,5 a -3",IF(AND(AP37&gt;=-2.5,AP37&lt;=0),"-2,5 a 0",IF(AND(AP37&gt;=0.5,AP37&lt;=3),"0,5 a 3",IF(AND(AP37&gt;=3.5,AP37&lt;=6),"3,5 a 6",IF(AND(AP37&gt;=6.5,AP37&lt;=9),"6,5 a 9",IF(AND(AP37&gt;=9.5,AP37&lt;=20),"9,5 a 20","Fuera de rango"))))))))))</f>
        <v>-5,5 a -3</v>
      </c>
      <c r="AR37" s="11" t="n">
        <f aca="false">IF(AQ37="","",IF(AQ37="-20 a -9,5",1,IF(AQ37="-9 a -6,5",2,IF(AQ37="-6","NORMA",IF(AQ37="-5,5 a -3",3,IF(AQ37="-2,5 a 0",4,IF(AQ37="0,5 a 3",5,IF(AQ37="3,5 a 6",6,IF(AQ37="6,5 a 9",7,IF(AQ37="9,5 a 20",8,""))))))))))</f>
        <v>3</v>
      </c>
      <c r="AS37" s="37" t="n">
        <v>3</v>
      </c>
      <c r="AT37" s="10" t="str">
        <f aca="false">IF(AS37="","",IF(AND(AS37&gt;=-16,AS37&lt;=-14),"-16 a -14",IF(AND(AS37&gt;=-13.5,AS37&lt;=-11.5),"-13,5 a -11,5",IF(AND(AS37&gt;=-11,AS37&lt;=-9),"-11 a -9",IF(AND(AS37&gt;=-8.5,AS37&lt;=-6.5),"-8,5 a -6,5",IF(AND(AS37&gt;=-6,AS37&lt;=-4),"-6 a -4",IF(AND(AS37&gt;=-3.5,AS37&lt;=-1.5),"-3,5 a -1,5",IF(AND(AS37&gt;=-1,AS37&lt;=1),"-1 a 1",IF(AND(AS37&gt;=1.5,AS37&lt;=3.5),"1,5 a 3,5",IF(AND(AS37&gt;=4,AS37&lt;=6),"4 a 6",IF(AND(AS37&gt;=6.5,AS37&lt;=8.5),"6,5 a 8,5",IF(AND(AS37&gt;=9,AS37&lt;=11),"9 a 11",IF(AND(AS37&gt;=11.5,AS37&lt;=13.5),"11,5 a 13,5",IF(AND(AS37&gt;=14,AS37&lt;=16),"14 a 16",IF(AND(AS37&gt;=16.5,AS37&lt;=18.5),"16,5 a 18,5",IF(AND(AS37&gt;=19,AS37&lt;=21),"19 a 21","Fuera de rango"))))))))))))))))</f>
        <v>1,5 a 3,5</v>
      </c>
      <c r="AU37" s="11" t="n">
        <f aca="false" t="array" ref="AU37">IF(AT37="","",_xlfn.IFS(AT37="-16 a -14",1,AT37="-13,5 a -11,5",2,AT37="-11 a -9",3,AT37="-8,5 a -6,5",4,AT37="-6 a -4",5,AT37="-3,5 a -1,5",6,AT37="-1 a 1",7,AT37="1,5 a 3,5",8,AT37="4 a 6","NORMA",AT37="6,5 a 8,5",9,AT37="9 a 11",10,AT37="11,5 a 13,5",11,AT37="14 a 16",12,AT37="16,5 a 18,5",13,AT37="19 a 21",14,TRUE(),""))</f>
        <v>8</v>
      </c>
      <c r="AV37" s="37" t="n">
        <v>0.75</v>
      </c>
      <c r="AW37" s="10" t="str">
        <f aca="false">IF(AV37="","",IF(AND(AV37&gt;=-1,AV37&lt;=-0.5),"-1 a -0,5",IF(AND(AV37&gt;-0.5,AV37&lt;=0),"De -0,5 a 0",IF(AND(AV37&gt;=0.25,AV37&lt;=0.75),"0,25 a 0,75",IF(AND(AV37&gt;=1,AV37&lt;=1.5),"1 a 1,5",IF(AND(AV37&gt;=1.75,AV37&lt;=2.25),"1,75 a 2,25",IF(AND(AV37&gt;=2.5,AV37&lt;=3),"2,5 a 3",IF(AND(AV37&gt;=3.25,AV37&lt;=3.75),"3,25 a 3,75","Fuera de rango"))))))))</f>
        <v>0,25 a 0,75</v>
      </c>
      <c r="AX37" s="11" t="str">
        <f aca="false">IF(AW37="","",IF(OR(AW37="-1 a -0,5",AW37="-1 a -0.5"),1,IF(OR(AW37="De -0,5 a 0",AW37="-0,5 a 0",AW37="De -0.5 a 0"),2,IF(OR(AW37="0,25 a 0,75",AW37="0.25 a 0.75"),"NORMA",IF(OR(AW37="1 a 1,5",AW37="1 a 1.5"),3,IF(OR(AW37="1,75 a 2,25",AW37="1.75 a 2.25"),4,IF(OR(AW37="2,5 a 3",AW37="2.5 a 3"),5,IF(OR(AW37="3,25 a 3,75",AW37="3.25 a 3.75"),6,""))))))))</f>
        <v>NORMA</v>
      </c>
      <c r="AY37" s="37" t="n">
        <v>-6</v>
      </c>
      <c r="AZ37" s="10" t="str">
        <f aca="false">IF(AY37="","",IF(AND(AY37&gt;=-20,AY37&lt;=-9.5),"-20 a -9,5",IF(AND(AY37&gt;=-9,AY37&lt;=-6.5),"-9 a -6,5",IF(AY37=-6,"-6",IF(AND(AY37&gt;=-5.5,AY37&lt;=-3),"-5,5 a -3",IF(AND(AY37&gt;=-2.5,AY37&lt;=0),"-2,5 a 0",IF(AND(AY37&gt;=0.5,AY37&lt;=3),"0,5 a 3",IF(AND(AY37&gt;=3.5,AY37&lt;=6),"3,5 a 6","Fuera de rango"))))))))</f>
        <v>-6</v>
      </c>
      <c r="BA37" s="11" t="str">
        <f aca="false">IF(AZ37="","",IF(AZ37="-20 a -9,5",1,IF(AZ37="-9 a -6,5",2,IF(AZ37="-6","NORMA",IF(AZ37="-5,5 a -3",3,IF(AZ37="-2,5 a 0",4,IF(AZ37="0,5 a 3",5,IF(AZ37="3,5 a 6",6,""))))))))</f>
        <v>NORMA</v>
      </c>
      <c r="BB37" s="9" t="n">
        <v>0</v>
      </c>
      <c r="BC37" s="10" t="str">
        <f aca="false" t="array" ref="BC37">IF(BB37="","",_xlfn.IFS(AND(BB37&gt;=0,BB37&lt;=2),"0 a 2",AND(BB37&gt;=2.5,BB37&lt;=4.5),"2,5 a 4,5",AND(BB37&gt;=5,BB37&lt;=7),"5 a 7",AND(BB37&gt;=7.5,BB37&lt;=9.5),"7,5 a 9,5",AND(BB37&gt;=10,BB37&lt;=12),"10 a 12",AND(BB37&gt;=12.5,BB37&lt;=14.5),"12,5 a 14,5",BB37=15,"15",AND(BB37&gt;=15.5,BB37&lt;=17.5),"15,5 a 17,5",AND(BB37&gt;=18,BB37&lt;=20),"18 a 20",AND(BB37&gt;=20.5,BB37&lt;=22.5),"20,5 a 22,5",AND(BB37&gt;=23,BB37&lt;=25),"23 a 25",TRUE(),"Fuera de rango"))</f>
        <v>0 a 2</v>
      </c>
      <c r="BD37" s="11" t="n">
        <f aca="false" t="array" ref="BD37">IF(BC37="","",_xlfn.IFS(BC37="0 a 2",1,BC37="2,5 a 4,5",2,BC37="5 a 7",3,BC37="7,5 a 9,5",4,BC37="10 a 12",5,BC37="12,5 a 14,5",6,BC37="15","NORMA",BC37="15,5 a 17,5",7,BC37="18 a 20",8,BC37="20,5 a 22,5",9,BC37="23 a 25",10,TRUE(),"Fuera de rango"))</f>
        <v>1</v>
      </c>
      <c r="BE37" s="37" t="n">
        <v>12</v>
      </c>
      <c r="BF37" s="10" t="str">
        <f aca="false">IF(BE37="","",IF(AND(BE37&gt;=-20,BE37&lt;=-10),"-20 a -10",IF(AND(BE37&gt;=-9.5,BE37&lt;=0.5),"-9,5 a 0,5",IF(AND(BE37&gt;=1,BE37&lt;=11),"1 a 11",IF(AND(BE37&gt;=11.5,BE37&lt;=20.5),"11,5 a 20,5",IF(BE37=21,"21",IF(AND(BE37&gt;=21.5,BE37&lt;=31.5),"21,5 a 31,5",IF(AND(BE37&gt;=32,BE37&lt;=42),"32 a 42","Fuera de rango"))))))))</f>
        <v>11,5 a 20,5</v>
      </c>
      <c r="BG37" s="11" t="n">
        <f aca="false">IF(BF37="","",IF(BF37="-20 a -10",1,IF(BF37="-9,5 a 0,5",2,IF(BF37="1 a 11",3,IF(BF37="11,5 a 20,5",4,IF(BF37="21","NORMA",IF(BF37="21,5 a 31,5",5,IF(BF37="32 a 42",6,""))))))))</f>
        <v>4</v>
      </c>
      <c r="BH37" s="37" t="n">
        <v>6</v>
      </c>
      <c r="BI37" s="10" t="str">
        <f aca="false">IF(BH37="","",IF(AND(BH37&gt;=-20,BH37&lt;=-15),"-20 a -15",IF(AND(BH37&gt;=-14.5,BH37&lt;=-9.5),"-14,5 a -9,5",IF(AND(BH37&gt;=-9,BH37&lt;=-4),"-9 a -4",IF(AND(BH37&gt;=-3.5,BH37&lt;=2.5),"-3,5 a 2,5",IF(AND(BH37&gt;=3,BH37&lt;=8),"3 a 8",IF(AND(BH37&gt;=8.5,BH37&lt;=14.5),"8,5 a 14,5",IF(BH37=15,"15",IF(AND(BH37&gt;=15.5,BH37&lt;=20.5),"15,5 a 20,5",IF(AND(BH37&gt;=21,BH37&lt;=26),"21 a 26","Fuera de rango"))))))))))</f>
        <v>3 a 8</v>
      </c>
      <c r="BJ37" s="11" t="n">
        <f aca="false">IF(BI37="","",IF(BI37="-20 a -15",1,IF(BI37="-14,5 a -9,5",2,IF(BI37="-9 a -4",3,IF(BI37="-3,5 a 2,5",4,IF(BI37="3 a 8",5,IF(BI37="8,5 a 14,5",6,IF(BI37="15","NORMA",IF(BI37="15,5 a 20,5",7,IF(BI37="21 a 26",8,IF(BI37="26,5 a 31,5",9,"")))))))))))</f>
        <v>5</v>
      </c>
      <c r="BK37" s="9" t="n">
        <v>0</v>
      </c>
      <c r="BL37" s="10" t="str">
        <f aca="false">IF(BK37="","",IF(AND(BK37&gt;=0,BK37&lt;=2),"0 - 2",IF(AND(BK37&gt;=2.5,BK37&lt;=4.5),"2,5 - 4,5",IF(AND(BK37&gt;=5,BK37&lt;=7),"5 - 7",IF(AND(BK37&gt;=7.5,BK37&lt;=9.5),"7,5 - 9,5",IF(AND(BK37&gt;=10,BK37&lt;=12),"10 - 12",IF(AND(BK37&gt;=12.5,BK37&lt;=13.5),"12,5 - 13,5",IF(BK37=14,"14",IF(AND(BK37&gt;=14.5,BK37&lt;=16.5),"14,5 - 16,5",IF(AND(BK37&gt;=17,BK37&lt;=19),"17 - 19",IF(AND(BK37&gt;=19.5,BK37&lt;=21.5),"19,5 - 21,5",IF(AND(BK37&gt;=22,BK37&lt;=24),"22 - 24",IF(AND(BK37&gt;=24.5,BK37&lt;=26.5),"24,5 - 26,5",IF(AND(BK37&gt;=27,BK37&lt;=29),"27 - 29",IF(AND(BK37&gt;=29.5,BK37&lt;=30),"29,5 - 30","Fuera de rango")))))))))))))))</f>
        <v>0 - 2</v>
      </c>
      <c r="BM37" s="11" t="n">
        <f aca="false">IF(BL37="","",IF(BL37="0 - 2",1,IF(BL37="2,5 - 4,5",2,IF(BL37="5 - 7",3,IF(BL37="7,5 - 9,5",4,IF(BL37="10 - 12",5,IF(BL37="12,5 - 13,5",6,IF(BL37="14","NORMA",IF(BL37="14,5 - 16,5",7,IF(BL37="17 - 19",8,IF(BL37="19,5 - 21,5",9,IF(BL37="22 - 24",10,IF(BL37="24,5 - 26,5",11,IF(BL37="27 - 29",12,IF(BL37="29,5 - 30",13,"")))))))))))))))</f>
        <v>1</v>
      </c>
      <c r="BN37" s="37" t="n">
        <v>13</v>
      </c>
      <c r="BO37" s="10" t="str">
        <f aca="false">IF(BN37="","",IF(AND(BN37&gt;=-20,BN37&lt;=-10),"-20 a -10",IF(AND(BN37&gt;=-9.5,BN37&lt;=0.5),"-9,5 a 0,5",IF(AND(BN37&gt;=1,BN37&lt;=11),"1 a 11",IF(AND(BN37&gt;=11.5,BN37&lt;=21.5),"11,5 a 21,5",IF(BN37=22,"22",IF(AND(BN37&gt;=22.5,BN37&lt;=32.5),"22,5 a 32,5",IF(AND(BN37&gt;=33,BN37&lt;=43),"33 a 43","Fuera de rango"))))))))</f>
        <v>11,5 a 21,5</v>
      </c>
      <c r="BP37" s="11" t="n">
        <f aca="false">IF(BO37="","",IF(BO37="-20 a -10",1,IF(BO37="-9,5 a 0,5",2,IF(BO37="1 a 11",3,IF(BO37="11,5 a 21,5",4,IF(BO37="22","NORMA",IF(BO37="22,5 a 32,5",5,IF(BO37="33 a 43",6,""))))))))</f>
        <v>4</v>
      </c>
      <c r="BQ37" s="37" t="n">
        <v>8</v>
      </c>
      <c r="BR37" s="10" t="str">
        <f aca="false">IF(BQ37="","",IF(AND(BQ37&gt;=-20,BQ37&lt;=-15),"-20 a -15",IF(AND(BQ37&gt;=-14.5,BQ37&lt;=-9.5),"-14,5 a -9,5",IF(AND(BQ37&gt;=-9,BQ37&lt;=-4),"-9 a -4",IF(AND(BQ37&gt;=-3.5,BQ37&lt;=2.5),"-3,5 a 2,5",IF(AND(BQ37&gt;=3,BQ37&lt;=8),"3 a 8",IF(AND(BQ37&gt;=8.5,BQ37&lt;=13.5),"8,5 a 13,5",IF(AND(BQ37&gt;=14,BQ37&lt;=17.5),"14 a 17,5",IF(BQ37=18,"18",IF(AND(BQ37&gt;=18.5,BQ37&lt;=23.5),"18,5 a 23,5",IF(AND(BQ37&gt;=24,BQ37&lt;=29),"24 a 29",IF(AND(BQ37&gt;=29.5,BQ37&lt;=34.5),"29,5 a 34,5",IF(AND(BQ37&gt;=35,BQ37&lt;=40),"35 a 40","Fuera de rango")))))))))))))</f>
        <v>3 a 8</v>
      </c>
      <c r="BS37" s="11" t="n">
        <f aca="false">IF(BR37="","",IF(BR37="-20 a -15",1,IF(BR37="-14,5 a -9,5",2,IF(BR37="-9 a -4",3,IF(BR37="-3,5 a 2,5",4,IF(BR37="3 a 8",5,IF(BR37="8,5 a 13,5",6,IF(BR37="14 a 17,5",7,IF(BR37="18","NORMA",IF(BR37="18,5 a 23,5",8,IF(BR37="24 a 29",9,IF(BR37="29,5 a 34,5",10,IF(BR37="35 a 40",11,"")))))))))))))</f>
        <v>5</v>
      </c>
      <c r="BT37" s="37" t="n">
        <v>0</v>
      </c>
      <c r="BU37" s="10" t="str">
        <f aca="false">IF(BT37="","",IF(AND(BT37&gt;=-20,BT37&lt;=-18),"-20 a -18",IF(AND(BT37&gt;=-17.5,BT37&lt;=-15.5),"-17,5 a -15,5",IF(AND(BT37&gt;=-15,BT37&lt;=-13),"-15 a -13",IF(AND(BT37&gt;=-12.5,BT37&lt;=-10.5),"-12,5 a -10,5",IF(AND(BT37&gt;=-10,BT37&lt;=-8),"-10 a -8",IF(AND(BT37&gt;=-7.5,BT37&lt;=-5.5),"-7,5 a -5,5",IF(AND(BT37&gt;=-5,BT37&lt;=-3),"-5 a -3",IF(AND(BT37&gt;=-2.5,BT37&lt;=-0.5),"-2,5 a -0,5",IF(BT37=0,"0",IF(AND(BT37&gt;=0.5,BT37&lt;=2.5),"0,5 a 2,5",IF(AND(BT37&gt;=3,BT37&lt;=5),"3 a 5",IF(AND(BT37&gt;=5.5,BT37&lt;=7.5),"5,5 a 7,5",IF(AND(BT37&gt;=8,BT37&lt;=10),"8 a 10",IF(AND(BT37&gt;=10.5,BT37&lt;=12.5),"10,5 a 12,5",IF(AND(BT37&gt;=13,BT37&lt;=15),"13 a 15",IF(AND(BT37&gt;=15.5,BT37&lt;=17.5),"15,5 a 17,5",IF(AND(BT37&gt;=18,BT37&lt;=20),"18 a 20","Fuera de rango"))))))))))))))))))</f>
        <v>0</v>
      </c>
      <c r="BV37" s="11" t="str">
        <f aca="false">IF(BT37="","",IF(BT37=0,"NORMA",IF(AND(BT37&gt;=-20,BT37&lt;=-18),2,IF(AND(BT37&gt;=-17.5,BT37&lt;=-15.5),2,IF(AND(BT37&gt;=-15,BT37&lt;=-13),3,IF(AND(BT37&gt;=-12.5,BT37&lt;=-10.5),4,IF(AND(BT37&gt;=-10,BT37&lt;=-8),5,IF(AND(BT37&gt;=-7.5,BT37&lt;=-5.5),6,IF(AND(BT37&gt;=-5,BT37&lt;=-3),7,IF(AND(BT37&gt;=-2.5,BT37&lt;=-0.5),8,IF(AND(BT37&gt;=0.5,BT37&lt;=2.5),9,IF(AND(BT37&gt;=3,BT37&lt;=5),10,IF(AND(BT37&gt;=5.5,BT37&lt;=7.5),11,IF(AND(BT37&gt;=8,BT37&lt;=10),12,IF(AND(BT37&gt;=10.5,BT37&lt;=12.5),13,IF(AND(BT37&gt;=13,BT37&lt;=15),14,IF(AND(BT37&gt;=15.5,BT37&lt;=17.5),15,IF(AND(BT37&gt;=18,BT37&lt;=20),16,"Fuera de rango"))))))))))))))))))</f>
        <v>NORMA</v>
      </c>
      <c r="BW37" s="37" t="n">
        <v>-4</v>
      </c>
      <c r="BX37" s="10" t="n">
        <f aca="false">18.5- (0.3*H37)</f>
        <v>5.6</v>
      </c>
      <c r="BY37" s="10" t="n">
        <f aca="false">(BW37)-(BX37)</f>
        <v>-9.6</v>
      </c>
      <c r="BZ37" s="10" t="str">
        <f aca="false">IF(BY37="","",IF(BY37&lt;-27.5,"De -30 a -28",IF(BY37&lt;-25,"De -27,5 a -25,5",IF(BY37&lt;-22.5,"De -25 a -23",IF(BY37&lt;-20,"De -22,5 a -20,5",IF(BY37&lt;-17.5,"De -20 a -18",IF(BY37&lt;-15,"De -17,5 a -15,5",IF(BY37&lt;-12.5,"De -15 a -13",IF(BY37&lt;-10,"De -12,5 a -10,5",IF(BY37&lt;-7.5,"De -10 a -8",IF(BY37&lt;-5,"De -7,5 a -5,5",IF(BY37&lt;-2.5,"De -5 a -3",IF(BY37&lt;0,"De -2,5 a -0,5",IF(BY37&lt;2.5,"De 0 a 2",IF(BY37&lt;5,"De 2,5 a 4,5",IF(BY37&lt;7.5,"De 5 a 7",IF(BY37&lt;10,"De 7,5 a 9,5",IF(BY37&lt;12.5,"De 10 a 12",IF(BY37&lt;15,"De 12,5 a 14,5",IF(BY37&lt;17.5,"De 15 a 17",IF(BY37&lt;20,"De 17,5 a 19,5",IF(BY37&lt;22.5,"De 20 a 22",IF(BY37&lt;25,"De 22,5 a 24,5",IF(BY37&lt;27.5,"De 25 a 27","De 27,5 a 30"))))))))))))))))))))))))</f>
        <v>De -10 a -8</v>
      </c>
      <c r="CA37" s="12" t="n">
        <f aca="false">IF(BY37="","",IF(BY37&lt;=-28,1,IF(BY37&lt;=-25.5,2,IF(BY37&lt;=-23,3,IF(BY37&lt;=-20.5,4,IF(BY37&lt;=-18,5,IF(BY37&lt;=-15.5,6,IF(BY37&lt;=-13,7,IF(BY37&lt;=-10.5,8,IF(BY37&lt;=-8,9,IF(BY37&lt;=-5.5,10,IF(BY37&lt;=-3,11,IF(BY37&lt;=-0.5,12,IF(BY37&lt;=2,13,IF(BY37&lt;=4.5,14,IF(BY37&lt;=7,15,IF(BY37&lt;=9.5,16,IF(BY37&lt;=12,17,IF(BY37&lt;=14.5,18,IF(BY37&lt;=17,19,IF(BY37&lt;=19.5,20,IF(BY37&lt;=22,21,IF(BY37&lt;=24.5,22,IF(BY37&lt;=27,23,IF(BY37&lt;=30,24,"Fuera de rango")))))))))))))))))))))))))</f>
        <v>9</v>
      </c>
      <c r="CB37" s="37" t="n">
        <v>-4</v>
      </c>
      <c r="CC37" s="10" t="n">
        <f aca="false">18.5- (0.3*H37)</f>
        <v>5.6</v>
      </c>
      <c r="CD37" s="10" t="n">
        <f aca="false">(CB37)-(CC37)</f>
        <v>-9.6</v>
      </c>
      <c r="CE37" s="10" t="str">
        <f aca="false">IF(CD37="","",IF(CD37&lt;-27.5,"De -30 a -28",IF(CD37&lt;-25,"De -27,5 a -25,5",IF(CD37&lt;-22.5,"De -25 a -23",IF(CD37&lt;-20,"De -22,5 a -20,5",IF(CD37&lt;-17.5,"De -20 a -18",IF(CD37&lt;-15,"De -17,5 a -15,5",IF(CD37&lt;-12.5,"De -15 a -13",IF(CD37&lt;-10,"De -12,5 a -10,5",IF(CD37&lt;-7.5,"De -10 a -8",IF(CD37&lt;-5,"De -7,5 a -5,5",IF(CD37&lt;-2.5,"De -5 a -3",IF(CD37&lt;0,"De -2,5 a -0,5",IF(CD37&lt;=2,"De 0 a 2",IF(CD37&lt;=4.5,"De 2,5 a 4,5",IF(CD37&lt;=7,"De 5 a 7",IF(CD37&lt;=9.5,"De 7,5 a 9,5",IF(CD37&lt;=12,"De 10 a 12",IF(CD37&lt;=14.5,"De 12,5 a 14,5",IF(CD37&lt;=17,"De 15 a 17",IF(CD37&lt;=19.5,"De 17,5 a 19,5",IF(CD37&lt;=22,"De 20 a 22",IF(CD37&lt;=24.5,"De 22,5 a 24,5",IF(CD37&lt;=27,"De 25 a 27","De 27,5 a 30"))))))))))))))))))))))))</f>
        <v>De -10 a -8</v>
      </c>
      <c r="CF37" s="12" t="n">
        <f aca="false">IF(CD37="","",IF(CD37&lt;-27.5,1,IF(CD37&lt;-25,2,IF(CD37&lt;-22.5,3,IF(CD37&lt;-20,4,IF(CD37&lt;-17.5,5,IF(CD37&lt;-15,6,IF(CD37&lt;-12.5,7,IF(CD37&lt;-10,8,IF(CD37&lt;-7.5,9,IF(CD37&lt;-5,10,IF(CD37&lt;-2.5,11,IF(CD37&lt;0,12,IF(CD37&lt;2.5,13,IF(CD37&lt;5,14,IF(CD37&lt;7.5,15,IF(CD37&lt;10,16,IF(CD37&lt;12.5,17,IF(CD37&lt;15,18,IF(CD37&lt;17.5,19,IF(CD37&lt;20,20,IF(CD37&lt;22.5,21,IF(CD37&lt;25,22,IF(CD37&lt;27.5,23,24))))))))))))))))))))))))</f>
        <v>9</v>
      </c>
      <c r="CG37" s="37" t="n">
        <v>-2.75</v>
      </c>
      <c r="CH37" s="10" t="str">
        <f aca="false">IF(CG37="","",IF(AND(CG37&gt;=-10,CG37&lt;=-9.5),"-10 a -9,5",IF(AND(CG37&gt;-9.5,CG37&lt;=-8.5),"-9 a -8,5",IF(AND(CG37&gt;-8.5,CG37&lt;=-7.5),"-8 a -7,5",IF(AND(CG37&gt;-7.5,CG37&lt;=-6.5),"-7 a -6,5",IF(AND(CG37&gt;-6.5,CG37&lt;=-5.5),"-6 a -5,5",IF(AND(CG37&gt;-5.5,CG37&lt;=-4.5),"-5 a -4,5",IF(AND(CG37&gt;-4.5,CG37&lt;=-3.5),"-4 a -3,5",IF(AND(CG37&gt;-3.5,CG37&lt;=-2.5),"-3 a -2,5",IF(CG37=-2.25,"-2,25",IF(AND(CG37&gt;-2.5,CG37&lt;=-1.5),"-2 a -1,5",IF(AND(CG37&gt;-1.5,CG37&lt;=-0.5),"-1 a -0,5",IF(AND(CG37&gt;-0.5,CG37&lt;=0.5),"0 a 0,5",IF(AND(CG37&gt;0.5,CG37&lt;=1.5),"1 a 1,5",IF(AND(CG37&gt;1.5,CG37&lt;=2.5),"2 a 2,5",IF(AND(CG37&gt;2.5,CG37&lt;=3.5),"3 a 3,5",IF(AND(CG37&gt;3.5,CG37&lt;=4.5),"4 a 4,5",IF(AND(CG37&gt;4.5,CG37&lt;=5.5),"5 a 5,5",IF(AND(CG37&gt;5.5,CG37&lt;=6.5),"6 a 6,5",IF(AND(CG37&gt;6.5,CG37&lt;=7.5),"7 a 7,5",IF(AND(CG37&gt;7.5,CG37&lt;=8.5),"8 a 8,5",IF(AND(CG37&gt;8.5,CG37&lt;=9.5),"9 a 9,5",IF(CG37&gt;=10,"10","Fuera de rango")))))))))))))))))))))))</f>
        <v>-3 a -2,5</v>
      </c>
      <c r="CI37" s="11" t="n">
        <f aca="false">IF(CG37="","",IF(CG37=-2.25,"NORMA",IF(CG37&lt;=-9.5,1,IF(CG37&lt;=-8.5,2,IF(CG37&lt;=-7.5,3,IF(CG37&lt;=-6.5,4,IF(CG37&lt;=-5.5,5,IF(CG37&lt;=-4.5,6,IF(CG37&lt;=-3.5,7,IF(CG37&lt;=-2.5,8,IF(CG37&lt;=-1.5,9,IF(CG37&lt;=-0.5,10,IF(CG37&lt;=0.5,11,IF(CG37&lt;=1.5,12,IF(CG37&lt;=2.5,13,IF(CG37&lt;=3.5,14,IF(CG37&lt;=4.5,15,IF(CG37&lt;=5.5,16,IF(CG37&lt;=6.5,17,IF(CG37&lt;=7.5,18,IF(CG37&lt;=8.5,19,IF(CG37&lt;=9.5,20,IF(CG37=10,21,"Fuera de rango")))))))))))))))))))))))</f>
        <v>8</v>
      </c>
      <c r="CJ37" s="37" t="n">
        <v>1.25</v>
      </c>
      <c r="CK37" s="10" t="str">
        <f aca="false">IF(CJ37="","",IF(AND(CJ37&gt;=-6,CJ37&lt;=-5.5),"-6 a -5,5",IF(AND(CJ37&gt;-5.5,CJ37&lt;=-4.5),"-5 a -4,5",IF(AND(CJ37&gt;-4.5,CJ37&lt;=-3.5),"-4 a -3,5",IF(AND(CJ37&gt;-3.5,CJ37&lt;=-2.5),"-3 a -2,5",IF(AND(CJ37&gt;-2.5,CJ37&lt;=-1.5),"-2 a -1,5",IF(AND(CJ37&gt;-1.5,CJ37&lt;=-0.5),"-1 a -0,5",IF(AND(CJ37&gt;-0.5,CJ37&lt;=0.5),"0 a 0,5",IF(AND(CJ37&gt;0.5,CJ37&lt;=1.5),"1 a 1,5",IF(AND(CJ37&gt;1.5,CJ37&lt;2.5),"2",IF(AND(CJ37&gt;=2.5,CJ37&lt;=3),"2,5 a 3",IF(AND(CJ37&gt;3,CJ37&lt;=4),"3,5 a 4",IF(AND(CJ37&gt;4,CJ37&lt;=5),"4,5 a 5",IF(AND(CJ37&gt;5,CJ37&lt;=6),"5,5 a 6",IF(AND(CJ37&gt;6,CJ37&lt;=7),"6,5 a 7",IF(AND(CJ37&gt;7,CJ37&lt;=8),"7,5 a 8",IF(AND(CJ37&gt;8,CJ37&lt;=9.5),"8,5 a 9,5",IF(CJ37=10,"10","Fuera de rango"))))))))))))))))))</f>
        <v>1 a 1,5</v>
      </c>
      <c r="CL37" s="11" t="n">
        <f aca="false">IF(CK37="","",IF(OR(CK37="-6 a -5,5",CK37="-6 - -5,5"),1,IF(OR(CK37="-5 a -4,5",CK37="-5 - -4,5"),2,IF(OR(CK37="-4 a -3,5",CK37="-4 - -3,5"),3,IF(OR(CK37="-3 a -2,5",CK37="-3 - -2,5"),4,IF(OR(CK37="-2 a -1,5",CK37="-2 - -1,5"),5,IF(OR(CK37="-1 a -0,5",CK37="-1 - -0,5"),6,IF(OR(CK37="0 a 0,5",CK37="0 - 0,5"),7,IF(OR(CK37="1 a 1,5",CK37="1 - 1,5"),8,IF(CK37="2","NORMA",IF(OR(CK37="2,5 a 3",CK37="2,5 - 3"),9,IF(OR(CK37="3,5 a 4",CK37="3,5 - 4"),10,IF(OR(CK37="4,5 a 5",CK37="4,5 - 5"),11,IF(OR(CK37="5,5 a 6",CK37="5,5 - 6"),12,IF(OR(CK37="6,5 a 7",CK37="6,5 - 7"),13,IF(OR(CK37="7,5 a 8",CK37="7,5 - 8"),14,IF(OR(CK37="8,5 a 9",CK37="8,5 - 9,5",CK37="9 a 9,5"),15,IF(CK37="10",15,IF(OR(CK37="0,5 a 1",CK37="0,5 - 1"),7,"Fuera de rango")))))))))))))))))))</f>
        <v>8</v>
      </c>
      <c r="CM37" s="10" t="n">
        <v>0</v>
      </c>
      <c r="CN37" s="10" t="str">
        <f aca="false">IF(CM37=0,"0", " ")</f>
        <v>0</v>
      </c>
      <c r="CO37" s="10" t="str">
        <f aca="false">IF(CM37&gt;0,"EME"," ")</f>
        <v> </v>
      </c>
      <c r="CP37" s="10" t="n">
        <v>0</v>
      </c>
      <c r="CQ37" s="10" t="str">
        <f aca="false">IF(CP37&gt;0,"0", " ")</f>
        <v> </v>
      </c>
      <c r="CR37" s="10" t="str">
        <f aca="false">IF(CP37&gt;0,"EME"," ")</f>
        <v> </v>
      </c>
      <c r="CS37" s="37" t="n">
        <v>0</v>
      </c>
      <c r="CT37" s="10" t="str">
        <f aca="false">IF(CS37&gt;0,"1", " ")</f>
        <v> </v>
      </c>
      <c r="CU37" s="10" t="str">
        <f aca="false">IF(CS37&gt;0,"HIP"," ")</f>
        <v> </v>
      </c>
      <c r="CV37" s="37" t="n">
        <v>0</v>
      </c>
      <c r="CW37" s="10" t="str">
        <f aca="false">IF(CV37&gt;0,"1", " ")</f>
        <v> </v>
      </c>
      <c r="CX37" s="10" t="str">
        <f aca="false">IF(CV37&gt;0,"HIP"," ")</f>
        <v> </v>
      </c>
      <c r="CY37" s="37" t="n">
        <v>-3.5</v>
      </c>
      <c r="CZ37" s="11" t="str">
        <f aca="false">IF(CY37&lt;0,"2"," ")</f>
        <v>2</v>
      </c>
      <c r="DA37" s="11" t="str">
        <f aca="false">IF(CY37&lt;0,"MIO"," ")</f>
        <v>MIO</v>
      </c>
      <c r="DB37" s="37" t="n">
        <v>-4</v>
      </c>
      <c r="DC37" s="11" t="str">
        <f aca="false">IF(DB37&lt;0,"2"," ")</f>
        <v>2</v>
      </c>
      <c r="DD37" s="11" t="str">
        <f aca="false">IF(DB37&lt;0,"MIO"," ")</f>
        <v>MIO</v>
      </c>
      <c r="DE37" s="37" t="n">
        <v>-1.75</v>
      </c>
      <c r="DF37" s="11" t="str">
        <f aca="false">IF(DE37&lt;0,"3"," ")</f>
        <v>3</v>
      </c>
      <c r="DG37" s="11" t="str">
        <f aca="false">IF(DE37&lt;0,"AST"," ")</f>
        <v>AST</v>
      </c>
      <c r="DH37" s="37" t="n">
        <v>-1.25</v>
      </c>
      <c r="DI37" s="11" t="str">
        <f aca="false">IF(DH37&lt;0,"3"," ")</f>
        <v>3</v>
      </c>
      <c r="DJ37" s="11" t="str">
        <f aca="false">IF(DH37&lt;0,"AST"," ")</f>
        <v>AST</v>
      </c>
      <c r="DK37" s="37" t="n">
        <v>0</v>
      </c>
      <c r="DL37" s="10" t="str">
        <f aca="false">IF(DK37&gt;0,"4"," ")</f>
        <v> </v>
      </c>
      <c r="DM37" s="10" t="str">
        <f aca="false">IF(DK37&gt;0,"PRE"," ")</f>
        <v> </v>
      </c>
      <c r="DN37" s="37" t="n">
        <v>0</v>
      </c>
      <c r="DO37" s="10" t="str">
        <f aca="false">IF(DN37&gt;0,"4"," ")</f>
        <v> </v>
      </c>
      <c r="DP37" s="10" t="str">
        <f aca="false">IF(DN37&gt;0,"PRE"," ")</f>
        <v> </v>
      </c>
      <c r="DQ37" s="7" t="n">
        <v>2</v>
      </c>
      <c r="DR37" s="7" t="n">
        <v>2</v>
      </c>
      <c r="DS37" s="12" t="str">
        <f aca="false">CONCATENATE(CO37,CU37,DA37,DG37,DM37)</f>
        <v>  MIOAST </v>
      </c>
      <c r="DT37" s="10" t="str">
        <f aca="false" t="array" ref="DT37">_xlfn.IFS(DS37="EME    ","0", DS37=" HIP   ","1", DS37="  MIO  ","2", DS37="   AST ","3", DS37="    PRE","4", DS37="EME   PRE","5", DS37=" HIP  PRE","6", DS37=" HIP AST ","7", DS37="  MIO PRE","8", DS37="  MIOAST ","9", DS37="   ASTPRE","10",DS37=" HIP ASTPRE","11", DS37="  MIOASTPRE","12", DS37="     ","0")</f>
        <v>9</v>
      </c>
      <c r="DU37" s="1" t="s">
        <v>154</v>
      </c>
      <c r="DV37" s="1" t="str">
        <f aca="false" t="array" ref="DV37">_xlfn.IFS(DU37="SI","2", DU37="NO","1")</f>
        <v>1</v>
      </c>
      <c r="DW37" s="38" t="n">
        <v>0</v>
      </c>
      <c r="DX37" s="11" t="str">
        <f aca="false">IF(DW37=0,"1","2")</f>
        <v>1</v>
      </c>
      <c r="DY37" s="11" t="str">
        <f aca="false" t="array" ref="DY37">_xlfn.IFS(DW37=0,"0", DW37=0.25, "1", DW37=0.5,"2", DW37=0.75,"3", DW37=1,"4",DW37=1.25,"5", DW37=1.5,"6", DW37=1.75,"7", DW37=2,"8")</f>
        <v>0</v>
      </c>
      <c r="DZ37" s="38" t="n">
        <v>0</v>
      </c>
      <c r="EA37" s="11" t="str">
        <f aca="false">IF(DZ37=0,"1","2")</f>
        <v>1</v>
      </c>
      <c r="EB37" s="11" t="str">
        <f aca="false" t="array" ref="EB37">_xlfn.IFS(DZ37=0,"0", DZ37=0.25, "1", DZ37=0.5,"2", DZ37=0.75,"3", DZ37=1,"4",DZ37=1.25,"5", DZ37=1.5,"6", DZ37=1.75,"7", DZ37=2,"8")</f>
        <v>0</v>
      </c>
      <c r="EC37" s="38" t="n">
        <v>0</v>
      </c>
      <c r="ED37" s="10" t="str">
        <f aca="false">IF(EC37=0,"1","2")</f>
        <v>1</v>
      </c>
      <c r="EE37" s="11" t="str">
        <f aca="false" t="array" ref="EE37">_xlfn.IFS(EC37=0,"0", EC37=-0.25, "1", EC37=-0.5,"2", EC37=-0.75,"3", EC37=-1,"4",EC37=-1.25,"5", EC37=-1.5,"6", EC37=-1.75,"7", EC37=-2,"8", EC37=-2.25,"9",EC37=-2.5,"10", EC37=-2.75,"11", EC37=-3,"12", EC37=-3.25,"13", EC37=-3.5,"14", EC37=-3.75,"15",EC37=-4,"16")</f>
        <v>0</v>
      </c>
      <c r="EF37" s="38" t="n">
        <v>-0.25</v>
      </c>
      <c r="EG37" s="10" t="str">
        <f aca="false">IF(EF37=0,"1","2")</f>
        <v>2</v>
      </c>
      <c r="EH37" s="11" t="str">
        <f aca="false" t="array" ref="EH37">_xlfn.IFS(EF37=0,"0", EF37=-0.25, "1", EF37=-0.5,"2", EF37=-0.75,"3", EF37=-1,"4",EF37=-1.25,"5", EF37=-1.5,"6", EF37=-1.75,"7", EF37=-2,"8", EF37=-2.25,"9",EF37=-2.5,"10", EF37=-2.75,"11", EF37=-3,"12", EF37=-3.25,"13", EF37=-3.5,"14", EF37=-3.75,"15",EF37=-4,"16")</f>
        <v>1</v>
      </c>
      <c r="EI37" s="38" t="n">
        <v>0</v>
      </c>
      <c r="EJ37" s="11" t="str">
        <f aca="false">IF(EI37=0,"1","2")</f>
        <v>1</v>
      </c>
      <c r="EK37" s="11" t="str">
        <f aca="false" t="array" ref="EK37">_xlfn.IFS(EI37=0,"0", EI37=-0.25, "1", EI37=-0.5,"2", EI37=-0.75,"3", EI37=-1,"4",EI37=-1.25,"5", EI37=-1.5,"6", EI37=-1.75,"7", EI37=-2,"8", EI37=-2.25,"9", EI37=-2.25,"9",EI37=-2.5,"10", EI37=-2.75,"11", EI37=-3,"12", EI37=-3.25,"13", EI37=-3.5,"14", EI37=-3.75,"15",EI37=-4,"16", EI37=0.25, "17", EI37=0.5, "18")</f>
        <v>0</v>
      </c>
      <c r="EL37" s="38" t="n">
        <v>0</v>
      </c>
      <c r="EM37" s="11" t="str">
        <f aca="false">IF(EL37=0,"1","2")</f>
        <v>1</v>
      </c>
      <c r="EN37" s="11" t="str">
        <f aca="false" t="array" ref="EN37">_xlfn.IFS(EL37=0.25,"17",EL37=0.5,"18", EL37=0,"0", EL37=-0.25, "1", EL37=-0.5,"2", EL37=-0.75,"3", EL37=-1,"4",EL37=-1.25,"5", EL37=-1.5,"6", EL37=-1.75,"7", EL37=-2,"8",EL37= -2.25,"9",EL37=-2.5,"10",EL37= -2.75,"11",EL37= -3,"12",EL37= -3.25,"13",EL37= -3.5,"14",EL37= -3.75,"15",EL37=-4,"16")</f>
        <v>0</v>
      </c>
      <c r="EO37" s="38" t="n">
        <v>0</v>
      </c>
      <c r="EP37" s="11" t="str">
        <f aca="false">IF(EO37=0,"1","2")</f>
        <v>1</v>
      </c>
      <c r="EQ37" s="11" t="str">
        <f aca="false" t="array" ref="EQ37">_xlfn.IFS(EO37=0,"0", EO37=0.25, "1", EO37=0.5,"2", EO37=0.75,"3", EO37=1,"4",EO37=1.25,"5", EO37=1.5,"6", EO37=1.75,"7", EO37=2,"8", EO37=2.25,"9", EO37=2.25,"9",EO37=2.5,"10", EO37=2.75,"11", EO37=3,"12", EO37=3.25,"13", EO37=3.5,"14", EO37=3.75,"15",EO37=4,"16", EO37=-0.25, "17", bq=-0.5, "18")</f>
        <v>0</v>
      </c>
      <c r="ER37" s="38" t="n">
        <v>0</v>
      </c>
      <c r="ES37" s="11" t="str">
        <f aca="false">IF(ER37=0,"1","2")</f>
        <v>1</v>
      </c>
      <c r="ET37" s="11" t="str">
        <f aca="false" t="array" ref="ET37">_xlfn.IFS(ER37=0,"0", ER37=0.25, "1", ER37=0.5,"2", ER37=0.75,"3", ER37=1,"4",ER37=1.25,"5", ER37=1.5,"6", ER37=1.75,"7", ER37=2,"8", ER37=2.25,"9", ER37=2.25,"9",ER37=2.5,"10", ER37=2.75,"11", ER37=3,"12", ER37=3.25,"13", ER37=3.5,"14", ER37=3.75,"15",ER37=4,"16", ER37=-0.25, "17", bq=-0.5, "18")</f>
        <v>0</v>
      </c>
      <c r="EU37" s="39" t="n">
        <v>48</v>
      </c>
      <c r="EV37" s="14" t="str">
        <f aca="false">VLOOKUP(EU37,LEYENDA!$G$2:$H$8,2,TRUE())</f>
        <v>37-48</v>
      </c>
      <c r="EW37" s="14" t="str">
        <f aca="false" t="array" ref="EW37">_xlfn.IFS(EV37="0-5","1", EV37="6-12","2", EV37="13-18","3", EV37="19-24","4", EV37="25-36","5", EV37="37-48","6", EV37="49-60","7")</f>
        <v>6</v>
      </c>
    </row>
    <row r="38" customFormat="false" ht="13.5" hidden="false" customHeight="false" outlineLevel="0" collapsed="false">
      <c r="A38" s="1" t="n">
        <v>10</v>
      </c>
      <c r="B38" s="32" t="n">
        <v>6</v>
      </c>
      <c r="C38" s="33" t="n">
        <v>43292</v>
      </c>
      <c r="D38" s="6"/>
      <c r="E38" s="5" t="str">
        <f aca="false">VLOOKUP(A38,'286'!$A$3:$J$600,10,FALSE())</f>
        <v>BARAHONA MARÍN, ALBERTO</v>
      </c>
      <c r="F38" s="4" t="str">
        <f aca="false">VLOOKUP(A38,'286'!$A$3:$I$1768,3,FALSE())</f>
        <v>BAMAAL</v>
      </c>
      <c r="G38" s="6" t="n">
        <f aca="false">VLOOKUP(A38,'286'!$A$3:$I$1768,4,FALSE())</f>
        <v>27006</v>
      </c>
      <c r="H38" s="7" t="n">
        <f aca="false">YEAR(C38)-YEAR(G38)</f>
        <v>45</v>
      </c>
      <c r="I38" s="1" t="str">
        <f aca="false">VLOOKUP(H38,LEYENDA!$C$2:$D$6,2,TRUE())</f>
        <v>41-60</v>
      </c>
      <c r="J38" s="5" t="str">
        <f aca="false">VLOOKUP(A38,'286'!$A$3:$I$1768,7,FALSE())</f>
        <v>H</v>
      </c>
      <c r="K38" s="8" t="str">
        <f aca="false">VLOOKUP(A38,'286'!$A$3:$I$1768,2,FALSE())</f>
        <v>OD</v>
      </c>
      <c r="L38" s="4" t="str">
        <f aca="false">VLOOKUP(A38,'286'!$A$3:$I$1768,8,FALSE())</f>
        <v>D</v>
      </c>
      <c r="M38" s="4" t="str">
        <f aca="false">VLOOKUP(A38,'286'!$A$3:$I$1768,9,FALSE())</f>
        <v>I</v>
      </c>
      <c r="N38" s="8" t="str">
        <f aca="false">IF(R38=O38, "MISMA","CONTRARIA")</f>
        <v>CONTRARIA</v>
      </c>
      <c r="O38" s="8" t="str">
        <f aca="false" t="array" ref="O38">_xlfn.IFS(L38="D","1", L38="I","2")</f>
        <v>1</v>
      </c>
      <c r="P38" s="8" t="str">
        <f aca="false" t="array" ref="P38">_xlfn.IFS(K38="OD","1", K38="OI","2")</f>
        <v>1</v>
      </c>
      <c r="Q38" s="1" t="str">
        <f aca="false" t="array" ref="Q38">_xlfn.IFS(J38="M","1", J38="H","2")</f>
        <v>2</v>
      </c>
      <c r="R38" s="8" t="str">
        <f aca="false" t="array" ref="R38">_xlfn.IFS(M38="D","1", M38="I","2")</f>
        <v>2</v>
      </c>
      <c r="S38" s="1" t="str">
        <f aca="false" t="array" ref="S38">_xlfn.IFS(N38="CONTRARIA", "1",N38= "MISMA","2")</f>
        <v>1</v>
      </c>
      <c r="T38" s="1" t="str">
        <f aca="false" t="array" ref="T38">_xlfn.IFS(I38="0-12","1", I38="13-24","2", I38="25-40","3", I38="41-60","4", I38="61-100","5")</f>
        <v>4</v>
      </c>
      <c r="U38" s="37" t="n">
        <v>2.5</v>
      </c>
      <c r="V38" s="1" t="str">
        <f aca="false">IF(U38="","",IF(AND(U38&gt;=-9,U38&lt;=-6.5),"-9 a -6,5",IF(AND(U38&gt;=-6,U38&lt;=-3.5),"-6 a -3,5",IF(AND(U38&gt;=-3,U38&lt;=-1),"-3 a -1",IF(U38=-0.5,"-0,5",IF(AND(U38&gt;=0,U38&lt;=2.5),"0 a 2,5",IF(AND(U38&gt;=3,U38&lt;=5.5),"3 a 5,5",IF(AND(U38&gt;=6,U38&lt;=8.5),"6 a 8,5",IF(AND(U38&gt;=9,U38&lt;=20),"9 a 20","Fuera de rango")))))))))</f>
        <v>0 a 2,5</v>
      </c>
      <c r="W38" s="11" t="n">
        <f aca="false">IF(V38="","",IF(V38="-9 a -6,5",2,IF(V38="-6 a -3,5",3,IF(V38="-3 a -1",4,IF(V38="-0,5","NORMA",IF(V38="0 a 2,5",5,IF(V38="3 a 5,5",6,IF(V38="6 a 8,5",7,IF(V38="9 a 20",8,"Fuera de rango")))))))))</f>
        <v>5</v>
      </c>
      <c r="X38" s="9" t="n">
        <v>0</v>
      </c>
      <c r="Y38" s="10" t="str">
        <f aca="false">IF(X38="","",IF(AND(X38&gt;=0,X38&lt;=4),"0 a 4",IF(AND(X38&gt;=4.5,X38&lt;=8.5),"4,5 a 8,5",IF(X38=9,"9",IF(AND(X38&gt;=9.5,X38&lt;=13),"9,5 a 13",IF(AND(X38&gt;=13.5,X38&lt;=20),"13,5 a 20",IF(AND(X38&gt;=20.5,X38&lt;=35),"20,5 a 35","Fuera de rango")))))))</f>
        <v>0 a 4</v>
      </c>
      <c r="Z38" s="11" t="n">
        <f aca="false">IF(Y38="","",IF(Y38="0 a 4",1,IF(Y38="4,5 a 8,5",2,IF(Y38="9","NORMA",IF(Y38="9,5 a 13",3,IF(Y38="13,5 a 20",4,IF(Y38="20,5 a 35",5,"Fuera de rango")))))))</f>
        <v>1</v>
      </c>
      <c r="AA38" s="37" t="n">
        <v>12</v>
      </c>
      <c r="AB38" s="10" t="str">
        <f aca="false">IF(AA38="","",IF(AND(AA38&gt;=0,AA38&lt;=9),"0 a 9",IF(AND(AA38&gt;=9.5,AA38&lt;=18.5),"9,5 a 18,5",IF(AA38=19,"19",IF(AND(AA38&gt;=19.5,AA38&lt;=28),"19,5 a 28",IF(AND(AA38&gt;=28.5,AA38&lt;=40),"28,5 a 40","Fuera de rango"))))))</f>
        <v>9,5 a 18,5</v>
      </c>
      <c r="AC38" s="11" t="n">
        <f aca="false" t="array" ref="AC38">_xlfn.IFS(AB38="","",AB38="0 a 9",1,AB38="9,5 a 18,5",2,AB38="19","NORMA",AB38="19,5 a 28",3,AB38="28,5 a 40",4,TRUE(),"Fuera de rango")</f>
        <v>2</v>
      </c>
      <c r="AD38" s="37" t="n">
        <v>6</v>
      </c>
      <c r="AE38" s="10" t="str">
        <f aca="false">IF(AD38="","",IF(AND(AD38&gt;=-10,AD38&lt;=0),"De -10 a 0",IF(AND(AD38&gt;=0.5,AD38&lt;=9.5),"0,5 a 9,5",IF(AD38=10,"10",IF(AND(AD38&gt;=10.5,AD38&lt;=20),"10,5 a 20",IF(AND(AD38&gt;=20.5,AD38&lt;=40),"20,5 a 40","Fuera de rango"))))))</f>
        <v>0,5 a 9,5</v>
      </c>
      <c r="AF38" s="12" t="n">
        <f aca="false">IF(AD38="","",IF(AND(AD38&gt;=-10,AD38&lt;=0),1,IF(AND(AD38&gt;=0.5,AD38&lt;=9.5),2,IF(AD38=10,"NORMA",IF(AND(AD38&gt;=10.5,AD38&lt;=20),3,IF(AND(AD38&gt;=20.5,AD38&lt;=40),4,""))))))</f>
        <v>2</v>
      </c>
      <c r="AG38" s="37" t="n">
        <v>6</v>
      </c>
      <c r="AH38" s="10" t="str">
        <f aca="false">IF(AG38="","",IF(AND(AG38&gt;=0,AG38&lt;=4),"0 a 4",IF(AND(AG38&gt;=4.5,AG38&lt;=8.5),"4,5 a 8,5",IF(AG38=9,"9",IF(AND(AG38&gt;=9.5,AG38&lt;=13),"9,5 a 13",IF(AND(AG38&gt;=13.5,AG38&lt;=25),"13,5 a 25","Fuera de rango"))))))</f>
        <v>4,5 a 8,5</v>
      </c>
      <c r="AI38" s="11" t="n">
        <f aca="false">IF(AH38="","",IF(AH38="0 a 4",1,IF(AH38="4,5 a 8,5",2,IF(AH38="9","NORMA",IF(AH38="9,5 a 13",3,IF(AH38="13,5 a 25",4,""))))))</f>
        <v>2</v>
      </c>
      <c r="AJ38" s="37" t="n">
        <v>2</v>
      </c>
      <c r="AK38" s="10" t="str">
        <f aca="false">IF(AJ38="","",IF(AND(AJ38&gt;=-15,AJ38&lt;=-10.5),"-15 a -10,5",IF(AND(AJ38&gt;=-10,AJ38&lt;=-4),"-10 a -4",IF(AND(AJ38&gt;=-4.5,AJ38&lt;=0),"-4,5 a 0",IF(AND(AJ38&gt;=0.5,AJ38&lt;=4.5),"0,5 a 4,5",IF(AJ38=5,"5",IF(AND(AJ38&gt;=5.5,AJ38&lt;=10),"5,5 a 10",IF(AND(AJ38&gt;=10.5,AJ38&lt;=20),"10,5 a 20","Fuera de rango"))))))))</f>
        <v>0,5 a 4,5</v>
      </c>
      <c r="AL38" s="11" t="n">
        <f aca="false">IF(AK38="","",IF(AK38="-15 a -10,5",1,IF(AK38="-10 a -4",2,IF(AK38="-4,5 a 0",3,IF(AK38="0,5 a 4,5",4,IF(AK38="5","NORMA",IF(AK38="5,5 a 10",5,IF(AK38="10,5 a 20",6,"Error"))))))))</f>
        <v>4</v>
      </c>
      <c r="AM38" s="37" t="n">
        <v>-0.5</v>
      </c>
      <c r="AN38" s="10" t="str">
        <f aca="false">IF(AM38="","",IF(AND(AM38&gt;=-7.5,AM38&lt;=-5.5),"-7,5 a -5,5",IF(AND(AM38&gt;=-5,AM38&lt;=-3),"-5 a -3",IF(AND(AM38&gt;=-2.5,AM38&lt;=-0.5),"-2,5 a -0,5",IF(AM38=0,"0,00",IF(AND(AM38&gt;=0.5,AM38&lt;=2.5),"0,5 a 2,5",IF(AND(AM38&gt;=3,AM38&lt;=5),"3 a 5",IF(AND(AM38&gt;=5.5,AM38&lt;=7.5),"5,5 a 7,5",IF(AND(AM38&gt;=8,AM38&lt;=10),"8 a 10","Fuera de rango")))))))))</f>
        <v>-2,5 a -0,5</v>
      </c>
      <c r="AO38" s="11" t="n">
        <f aca="false">IF(AN38="","",IF(AN38="-7,5 a -5,5",1,IF(AN38="-5 a -3",2,IF(AN38="-2,5 a -0,5",3,IF(AN38="0,00","NORMA",IF(AN38="0,5 a 2,5",4,IF(AN38="3 a 5",5,IF(AN38="5,5 a 7,5",6,IF(AN38="8 a 10",7,"Error")))))))))</f>
        <v>3</v>
      </c>
      <c r="AP38" s="37" t="n">
        <v>-4</v>
      </c>
      <c r="AQ38" s="10" t="str">
        <f aca="false">IF(AP38="","",IF(AND(AP38&gt;=-20,AP38&lt;=-9.5),"-20 a -9,5",IF(AND(AP38&gt;=-9,AP38&lt;=-6.5),"-9 a -6,5",IF(AP38=-6,"-6",IF(AND(AP38&gt;=-5.5,AP38&lt;=-3),"-5,5 a -3",IF(AND(AP38&gt;=-2.5,AP38&lt;=0),"-2,5 a 0",IF(AND(AP38&gt;=0.5,AP38&lt;=3),"0,5 a 3",IF(AND(AP38&gt;=3.5,AP38&lt;=6),"3,5 a 6",IF(AND(AP38&gt;=6.5,AP38&lt;=9),"6,5 a 9",IF(AND(AP38&gt;=9.5,AP38&lt;=20),"9,5 a 20","Fuera de rango"))))))))))</f>
        <v>-5,5 a -3</v>
      </c>
      <c r="AR38" s="11" t="n">
        <f aca="false">IF(AQ38="","",IF(AQ38="-20 a -9,5",1,IF(AQ38="-9 a -6,5",2,IF(AQ38="-6","NORMA",IF(AQ38="-5,5 a -3",3,IF(AQ38="-2,5 a 0",4,IF(AQ38="0,5 a 3",5,IF(AQ38="3,5 a 6",6,IF(AQ38="6,5 a 9",7,IF(AQ38="9,5 a 20",8,""))))))))))</f>
        <v>3</v>
      </c>
      <c r="AS38" s="37" t="n">
        <v>-1</v>
      </c>
      <c r="AT38" s="10" t="str">
        <f aca="false">IF(AS38="","",IF(AND(AS38&gt;=-16,AS38&lt;=-14),"-16 a -14",IF(AND(AS38&gt;=-13.5,AS38&lt;=-11.5),"-13,5 a -11,5",IF(AND(AS38&gt;=-11,AS38&lt;=-9),"-11 a -9",IF(AND(AS38&gt;=-8.5,AS38&lt;=-6.5),"-8,5 a -6,5",IF(AND(AS38&gt;=-6,AS38&lt;=-4),"-6 a -4",IF(AND(AS38&gt;=-3.5,AS38&lt;=-1.5),"-3,5 a -1,5",IF(AND(AS38&gt;=-1,AS38&lt;=1),"-1 a 1",IF(AND(AS38&gt;=1.5,AS38&lt;=3.5),"1,5 a 3,5",IF(AND(AS38&gt;=4,AS38&lt;=6),"4 a 6",IF(AND(AS38&gt;=6.5,AS38&lt;=8.5),"6,5 a 8,5",IF(AND(AS38&gt;=9,AS38&lt;=11),"9 a 11",IF(AND(AS38&gt;=11.5,AS38&lt;=13.5),"11,5 a 13,5",IF(AND(AS38&gt;=14,AS38&lt;=16),"14 a 16",IF(AND(AS38&gt;=16.5,AS38&lt;=18.5),"16,5 a 18,5",IF(AND(AS38&gt;=19,AS38&lt;=21),"19 a 21","Fuera de rango"))))))))))))))))</f>
        <v>-1 a 1</v>
      </c>
      <c r="AU38" s="11" t="n">
        <f aca="false" t="array" ref="AU38">IF(AT38="","",_xlfn.IFS(AT38="-16 a -14",1,AT38="-13,5 a -11,5",2,AT38="-11 a -9",3,AT38="-8,5 a -6,5",4,AT38="-6 a -4",5,AT38="-3,5 a -1,5",6,AT38="-1 a 1",7,AT38="1,5 a 3,5",8,AT38="4 a 6","NORMA",AT38="6,5 a 8,5",9,AT38="9 a 11",10,AT38="11,5 a 13,5",11,AT38="14 a 16",12,AT38="16,5 a 18,5",13,AT38="19 a 21",14,TRUE(),""))</f>
        <v>7</v>
      </c>
      <c r="AV38" s="37" t="n">
        <v>1.25</v>
      </c>
      <c r="AW38" s="10" t="str">
        <f aca="false">IF(AV38="","",IF(AND(AV38&gt;=-1,AV38&lt;=-0.5),"-1 a -0,5",IF(AND(AV38&gt;-0.5,AV38&lt;=0),"De -0,5 a 0",IF(AND(AV38&gt;=0.25,AV38&lt;=0.75),"0,25 a 0,75",IF(AND(AV38&gt;=1,AV38&lt;=1.5),"1 a 1,5",IF(AND(AV38&gt;=1.75,AV38&lt;=2.25),"1,75 a 2,25",IF(AND(AV38&gt;=2.5,AV38&lt;=3),"2,5 a 3",IF(AND(AV38&gt;=3.25,AV38&lt;=3.75),"3,25 a 3,75","Fuera de rango"))))))))</f>
        <v>1 a 1,5</v>
      </c>
      <c r="AX38" s="11" t="n">
        <f aca="false">IF(AW38="","",IF(OR(AW38="-1 a -0,5",AW38="-1 a -0.5"),1,IF(OR(AW38="De -0,5 a 0",AW38="-0,5 a 0",AW38="De -0.5 a 0"),2,IF(OR(AW38="0,25 a 0,75",AW38="0.25 a 0.75"),"NORMA",IF(OR(AW38="1 a 1,5",AW38="1 a 1.5"),3,IF(OR(AW38="1,75 a 2,25",AW38="1.75 a 2.25"),4,IF(OR(AW38="2,5 a 3",AW38="2.5 a 3"),5,IF(OR(AW38="3,25 a 3,75",AW38="3.25 a 3.75"),6,""))))))))</f>
        <v>3</v>
      </c>
      <c r="AY38" s="37" t="n">
        <v>-5</v>
      </c>
      <c r="AZ38" s="10" t="str">
        <f aca="false">IF(AY38="","",IF(AND(AY38&gt;=-20,AY38&lt;=-9.5),"-20 a -9,5",IF(AND(AY38&gt;=-9,AY38&lt;=-6.5),"-9 a -6,5",IF(AY38=-6,"-6",IF(AND(AY38&gt;=-5.5,AY38&lt;=-3),"-5,5 a -3",IF(AND(AY38&gt;=-2.5,AY38&lt;=0),"-2,5 a 0",IF(AND(AY38&gt;=0.5,AY38&lt;=3),"0,5 a 3",IF(AND(AY38&gt;=3.5,AY38&lt;=6),"3,5 a 6","Fuera de rango"))))))))</f>
        <v>-5,5 a -3</v>
      </c>
      <c r="BA38" s="11" t="n">
        <f aca="false">IF(AZ38="","",IF(AZ38="-20 a -9,5",1,IF(AZ38="-9 a -6,5",2,IF(AZ38="-6","NORMA",IF(AZ38="-5,5 a -3",3,IF(AZ38="-2,5 a 0",4,IF(AZ38="0,5 a 3",5,IF(AZ38="3,5 a 6",6,""))))))))</f>
        <v>3</v>
      </c>
      <c r="BB38" s="9" t="n">
        <v>0</v>
      </c>
      <c r="BC38" s="10" t="str">
        <f aca="false" t="array" ref="BC38">IF(BB38="","",_xlfn.IFS(AND(BB38&gt;=0,BB38&lt;=2),"0 a 2",AND(BB38&gt;=2.5,BB38&lt;=4.5),"2,5 a 4,5",AND(BB38&gt;=5,BB38&lt;=7),"5 a 7",AND(BB38&gt;=7.5,BB38&lt;=9.5),"7,5 a 9,5",AND(BB38&gt;=10,BB38&lt;=12),"10 a 12",AND(BB38&gt;=12.5,BB38&lt;=14.5),"12,5 a 14,5",BB38=15,"15",AND(BB38&gt;=15.5,BB38&lt;=17.5),"15,5 a 17,5",AND(BB38&gt;=18,BB38&lt;=20),"18 a 20",AND(BB38&gt;=20.5,BB38&lt;=22.5),"20,5 a 22,5",AND(BB38&gt;=23,BB38&lt;=25),"23 a 25",TRUE(),"Fuera de rango"))</f>
        <v>0 a 2</v>
      </c>
      <c r="BD38" s="11" t="n">
        <f aca="false" t="array" ref="BD38">IF(BC38="","",_xlfn.IFS(BC38="0 a 2",1,BC38="2,5 a 4,5",2,BC38="5 a 7",3,BC38="7,5 a 9,5",4,BC38="10 a 12",5,BC38="12,5 a 14,5",6,BC38="15","NORMA",BC38="15,5 a 17,5",7,BC38="18 a 20",8,BC38="20,5 a 22,5",9,BC38="23 a 25",10,TRUE(),"Fuera de rango"))</f>
        <v>1</v>
      </c>
      <c r="BE38" s="37" t="n">
        <v>11</v>
      </c>
      <c r="BF38" s="10" t="str">
        <f aca="false">IF(BE38="","",IF(AND(BE38&gt;=-20,BE38&lt;=-10),"-20 a -10",IF(AND(BE38&gt;=-9.5,BE38&lt;=0.5),"-9,5 a 0,5",IF(AND(BE38&gt;=1,BE38&lt;=11),"1 a 11",IF(AND(BE38&gt;=11.5,BE38&lt;=20.5),"11,5 a 20,5",IF(BE38=21,"21",IF(AND(BE38&gt;=21.5,BE38&lt;=31.5),"21,5 a 31,5",IF(AND(BE38&gt;=32,BE38&lt;=42),"32 a 42","Fuera de rango"))))))))</f>
        <v>1 a 11</v>
      </c>
      <c r="BG38" s="11" t="n">
        <f aca="false">IF(BF38="","",IF(BF38="-20 a -10",1,IF(BF38="-9,5 a 0,5",2,IF(BF38="1 a 11",3,IF(BF38="11,5 a 20,5",4,IF(BF38="21","NORMA",IF(BF38="21,5 a 31,5",5,IF(BF38="32 a 42",6,""))))))))</f>
        <v>3</v>
      </c>
      <c r="BH38" s="37" t="n">
        <v>6</v>
      </c>
      <c r="BI38" s="10" t="str">
        <f aca="false">IF(BH38="","",IF(AND(BH38&gt;=-20,BH38&lt;=-15),"-20 a -15",IF(AND(BH38&gt;=-14.5,BH38&lt;=-9.5),"-14,5 a -9,5",IF(AND(BH38&gt;=-9,BH38&lt;=-4),"-9 a -4",IF(AND(BH38&gt;=-3.5,BH38&lt;=2.5),"-3,5 a 2,5",IF(AND(BH38&gt;=3,BH38&lt;=8),"3 a 8",IF(AND(BH38&gt;=8.5,BH38&lt;=14.5),"8,5 a 14,5",IF(BH38=15,"15",IF(AND(BH38&gt;=15.5,BH38&lt;=20.5),"15,5 a 20,5",IF(AND(BH38&gt;=21,BH38&lt;=26),"21 a 26","Fuera de rango"))))))))))</f>
        <v>3 a 8</v>
      </c>
      <c r="BJ38" s="11" t="n">
        <f aca="false">IF(BI38="","",IF(BI38="-20 a -15",1,IF(BI38="-14,5 a -9,5",2,IF(BI38="-9 a -4",3,IF(BI38="-3,5 a 2,5",4,IF(BI38="3 a 8",5,IF(BI38="8,5 a 14,5",6,IF(BI38="15","NORMA",IF(BI38="15,5 a 20,5",7,IF(BI38="21 a 26",8,IF(BI38="26,5 a 31,5",9,"")))))))))))</f>
        <v>5</v>
      </c>
      <c r="BK38" s="37" t="n">
        <v>7</v>
      </c>
      <c r="BL38" s="10" t="str">
        <f aca="false">IF(BK38="","",IF(AND(BK38&gt;=0,BK38&lt;=2),"0 - 2",IF(AND(BK38&gt;=2.5,BK38&lt;=4.5),"2,5 - 4,5",IF(AND(BK38&gt;=5,BK38&lt;=7),"5 - 7",IF(AND(BK38&gt;=7.5,BK38&lt;=9.5),"7,5 - 9,5",IF(AND(BK38&gt;=10,BK38&lt;=12),"10 - 12",IF(AND(BK38&gt;=12.5,BK38&lt;=13.5),"12,5 - 13,5",IF(BK38=14,"14",IF(AND(BK38&gt;=14.5,BK38&lt;=16.5),"14,5 - 16,5",IF(AND(BK38&gt;=17,BK38&lt;=19),"17 - 19",IF(AND(BK38&gt;=19.5,BK38&lt;=21.5),"19,5 - 21,5",IF(AND(BK38&gt;=22,BK38&lt;=24),"22 - 24",IF(AND(BK38&gt;=24.5,BK38&lt;=26.5),"24,5 - 26,5",IF(AND(BK38&gt;=27,BK38&lt;=29),"27 - 29",IF(AND(BK38&gt;=29.5,BK38&lt;=30),"29,5 - 30","Fuera de rango")))))))))))))))</f>
        <v>5 - 7</v>
      </c>
      <c r="BM38" s="11" t="n">
        <f aca="false">IF(BL38="","",IF(BL38="0 - 2",1,IF(BL38="2,5 - 4,5",2,IF(BL38="5 - 7",3,IF(BL38="7,5 - 9,5",4,IF(BL38="10 - 12",5,IF(BL38="12,5 - 13,5",6,IF(BL38="14","NORMA",IF(BL38="14,5 - 16,5",7,IF(BL38="17 - 19",8,IF(BL38="19,5 - 21,5",9,IF(BL38="22 - 24",10,IF(BL38="24,5 - 26,5",11,IF(BL38="27 - 29",12,IF(BL38="29,5 - 30",13,"")))))))))))))))</f>
        <v>3</v>
      </c>
      <c r="BN38" s="37" t="n">
        <v>13</v>
      </c>
      <c r="BO38" s="10" t="str">
        <f aca="false">IF(BN38="","",IF(AND(BN38&gt;=-20,BN38&lt;=-10),"-20 a -10",IF(AND(BN38&gt;=-9.5,BN38&lt;=0.5),"-9,5 a 0,5",IF(AND(BN38&gt;=1,BN38&lt;=11),"1 a 11",IF(AND(BN38&gt;=11.5,BN38&lt;=21.5),"11,5 a 21,5",IF(BN38=22,"22",IF(AND(BN38&gt;=22.5,BN38&lt;=32.5),"22,5 a 32,5",IF(AND(BN38&gt;=33,BN38&lt;=43),"33 a 43","Fuera de rango"))))))))</f>
        <v>11,5 a 21,5</v>
      </c>
      <c r="BP38" s="11" t="n">
        <f aca="false">IF(BO38="","",IF(BO38="-20 a -10",1,IF(BO38="-9,5 a 0,5",2,IF(BO38="1 a 11",3,IF(BO38="11,5 a 21,5",4,IF(BO38="22","NORMA",IF(BO38="22,5 a 32,5",5,IF(BO38="33 a 43",6,""))))))))</f>
        <v>4</v>
      </c>
      <c r="BQ38" s="37" t="n">
        <v>10</v>
      </c>
      <c r="BR38" s="10" t="str">
        <f aca="false">IF(BQ38="","",IF(AND(BQ38&gt;=-20,BQ38&lt;=-15),"-20 a -15",IF(AND(BQ38&gt;=-14.5,BQ38&lt;=-9.5),"-14,5 a -9,5",IF(AND(BQ38&gt;=-9,BQ38&lt;=-4),"-9 a -4",IF(AND(BQ38&gt;=-3.5,BQ38&lt;=2.5),"-3,5 a 2,5",IF(AND(BQ38&gt;=3,BQ38&lt;=8),"3 a 8",IF(AND(BQ38&gt;=8.5,BQ38&lt;=13.5),"8,5 a 13,5",IF(AND(BQ38&gt;=14,BQ38&lt;=17.5),"14 a 17,5",IF(BQ38=18,"18",IF(AND(BQ38&gt;=18.5,BQ38&lt;=23.5),"18,5 a 23,5",IF(AND(BQ38&gt;=24,BQ38&lt;=29),"24 a 29",IF(AND(BQ38&gt;=29.5,BQ38&lt;=34.5),"29,5 a 34,5",IF(AND(BQ38&gt;=35,BQ38&lt;=40),"35 a 40","Fuera de rango")))))))))))))</f>
        <v>8,5 a 13,5</v>
      </c>
      <c r="BS38" s="11" t="n">
        <f aca="false">IF(BR38="","",IF(BR38="-20 a -15",1,IF(BR38="-14,5 a -9,5",2,IF(BR38="-9 a -4",3,IF(BR38="-3,5 a 2,5",4,IF(BR38="3 a 8",5,IF(BR38="8,5 a 13,5",6,IF(BR38="14 a 17,5",7,IF(BR38="18","NORMA",IF(BR38="18,5 a 23,5",8,IF(BR38="24 a 29",9,IF(BR38="29,5 a 34,5",10,IF(BR38="35 a 40",11,"")))))))))))))</f>
        <v>6</v>
      </c>
      <c r="BT38" s="37" t="n">
        <v>0</v>
      </c>
      <c r="BU38" s="10" t="str">
        <f aca="false">IF(BT38="","",IF(AND(BT38&gt;=-20,BT38&lt;=-18),"-20 a -18",IF(AND(BT38&gt;=-17.5,BT38&lt;=-15.5),"-17,5 a -15,5",IF(AND(BT38&gt;=-15,BT38&lt;=-13),"-15 a -13",IF(AND(BT38&gt;=-12.5,BT38&lt;=-10.5),"-12,5 a -10,5",IF(AND(BT38&gt;=-10,BT38&lt;=-8),"-10 a -8",IF(AND(BT38&gt;=-7.5,BT38&lt;=-5.5),"-7,5 a -5,5",IF(AND(BT38&gt;=-5,BT38&lt;=-3),"-5 a -3",IF(AND(BT38&gt;=-2.5,BT38&lt;=-0.5),"-2,5 a -0,5",IF(BT38=0,"0",IF(AND(BT38&gt;=0.5,BT38&lt;=2.5),"0,5 a 2,5",IF(AND(BT38&gt;=3,BT38&lt;=5),"3 a 5",IF(AND(BT38&gt;=5.5,BT38&lt;=7.5),"5,5 a 7,5",IF(AND(BT38&gt;=8,BT38&lt;=10),"8 a 10",IF(AND(BT38&gt;=10.5,BT38&lt;=12.5),"10,5 a 12,5",IF(AND(BT38&gt;=13,BT38&lt;=15),"13 a 15",IF(AND(BT38&gt;=15.5,BT38&lt;=17.5),"15,5 a 17,5",IF(AND(BT38&gt;=18,BT38&lt;=20),"18 a 20","Fuera de rango"))))))))))))))))))</f>
        <v>0</v>
      </c>
      <c r="BV38" s="11" t="str">
        <f aca="false">IF(BT38="","",IF(BT38=0,"NORMA",IF(AND(BT38&gt;=-20,BT38&lt;=-18),2,IF(AND(BT38&gt;=-17.5,BT38&lt;=-15.5),2,IF(AND(BT38&gt;=-15,BT38&lt;=-13),3,IF(AND(BT38&gt;=-12.5,BT38&lt;=-10.5),4,IF(AND(BT38&gt;=-10,BT38&lt;=-8),5,IF(AND(BT38&gt;=-7.5,BT38&lt;=-5.5),6,IF(AND(BT38&gt;=-5,BT38&lt;=-3),7,IF(AND(BT38&gt;=-2.5,BT38&lt;=-0.5),8,IF(AND(BT38&gt;=0.5,BT38&lt;=2.5),9,IF(AND(BT38&gt;=3,BT38&lt;=5),10,IF(AND(BT38&gt;=5.5,BT38&lt;=7.5),11,IF(AND(BT38&gt;=8,BT38&lt;=10),12,IF(AND(BT38&gt;=10.5,BT38&lt;=12.5),13,IF(AND(BT38&gt;=13,BT38&lt;=15),14,IF(AND(BT38&gt;=15.5,BT38&lt;=17.5),15,IF(AND(BT38&gt;=18,BT38&lt;=20),16,"Fuera de rango"))))))))))))))))))</f>
        <v>NORMA</v>
      </c>
      <c r="BW38" s="37" t="n">
        <v>-4</v>
      </c>
      <c r="BX38" s="10" t="n">
        <f aca="false">18.5- (0.3*H38)</f>
        <v>5</v>
      </c>
      <c r="BY38" s="10" t="n">
        <f aca="false">(BW38)-(BX38)</f>
        <v>-9</v>
      </c>
      <c r="BZ38" s="10" t="str">
        <f aca="false">IF(BY38="","",IF(BY38&lt;-27.5,"De -30 a -28",IF(BY38&lt;-25,"De -27,5 a -25,5",IF(BY38&lt;-22.5,"De -25 a -23",IF(BY38&lt;-20,"De -22,5 a -20,5",IF(BY38&lt;-17.5,"De -20 a -18",IF(BY38&lt;-15,"De -17,5 a -15,5",IF(BY38&lt;-12.5,"De -15 a -13",IF(BY38&lt;-10,"De -12,5 a -10,5",IF(BY38&lt;-7.5,"De -10 a -8",IF(BY38&lt;-5,"De -7,5 a -5,5",IF(BY38&lt;-2.5,"De -5 a -3",IF(BY38&lt;0,"De -2,5 a -0,5",IF(BY38&lt;2.5,"De 0 a 2",IF(BY38&lt;5,"De 2,5 a 4,5",IF(BY38&lt;7.5,"De 5 a 7",IF(BY38&lt;10,"De 7,5 a 9,5",IF(BY38&lt;12.5,"De 10 a 12",IF(BY38&lt;15,"De 12,5 a 14,5",IF(BY38&lt;17.5,"De 15 a 17",IF(BY38&lt;20,"De 17,5 a 19,5",IF(BY38&lt;22.5,"De 20 a 22",IF(BY38&lt;25,"De 22,5 a 24,5",IF(BY38&lt;27.5,"De 25 a 27","De 27,5 a 30"))))))))))))))))))))))))</f>
        <v>De -10 a -8</v>
      </c>
      <c r="CA38" s="12" t="n">
        <f aca="false">IF(BY38="","",IF(BY38&lt;=-28,1,IF(BY38&lt;=-25.5,2,IF(BY38&lt;=-23,3,IF(BY38&lt;=-20.5,4,IF(BY38&lt;=-18,5,IF(BY38&lt;=-15.5,6,IF(BY38&lt;=-13,7,IF(BY38&lt;=-10.5,8,IF(BY38&lt;=-8,9,IF(BY38&lt;=-5.5,10,IF(BY38&lt;=-3,11,IF(BY38&lt;=-0.5,12,IF(BY38&lt;=2,13,IF(BY38&lt;=4.5,14,IF(BY38&lt;=7,15,IF(BY38&lt;=9.5,16,IF(BY38&lt;=12,17,IF(BY38&lt;=14.5,18,IF(BY38&lt;=17,19,IF(BY38&lt;=19.5,20,IF(BY38&lt;=22,21,IF(BY38&lt;=24.5,22,IF(BY38&lt;=27,23,IF(BY38&lt;=30,24,"Fuera de rango")))))))))))))))))))))))))</f>
        <v>9</v>
      </c>
      <c r="CB38" s="37" t="n">
        <v>-4</v>
      </c>
      <c r="CC38" s="10" t="n">
        <f aca="false">18.5- (0.3*H38)</f>
        <v>5</v>
      </c>
      <c r="CD38" s="10" t="n">
        <f aca="false">(CB38)-(CC38)</f>
        <v>-9</v>
      </c>
      <c r="CE38" s="10" t="str">
        <f aca="false">IF(CD38="","",IF(CD38&lt;-27.5,"De -30 a -28",IF(CD38&lt;-25,"De -27,5 a -25,5",IF(CD38&lt;-22.5,"De -25 a -23",IF(CD38&lt;-20,"De -22,5 a -20,5",IF(CD38&lt;-17.5,"De -20 a -18",IF(CD38&lt;-15,"De -17,5 a -15,5",IF(CD38&lt;-12.5,"De -15 a -13",IF(CD38&lt;-10,"De -12,5 a -10,5",IF(CD38&lt;-7.5,"De -10 a -8",IF(CD38&lt;-5,"De -7,5 a -5,5",IF(CD38&lt;-2.5,"De -5 a -3",IF(CD38&lt;0,"De -2,5 a -0,5",IF(CD38&lt;=2,"De 0 a 2",IF(CD38&lt;=4.5,"De 2,5 a 4,5",IF(CD38&lt;=7,"De 5 a 7",IF(CD38&lt;=9.5,"De 7,5 a 9,5",IF(CD38&lt;=12,"De 10 a 12",IF(CD38&lt;=14.5,"De 12,5 a 14,5",IF(CD38&lt;=17,"De 15 a 17",IF(CD38&lt;=19.5,"De 17,5 a 19,5",IF(CD38&lt;=22,"De 20 a 22",IF(CD38&lt;=24.5,"De 22,5 a 24,5",IF(CD38&lt;=27,"De 25 a 27","De 27,5 a 30"))))))))))))))))))))))))</f>
        <v>De -10 a -8</v>
      </c>
      <c r="CF38" s="12" t="n">
        <f aca="false">IF(CD38="","",IF(CD38&lt;-27.5,1,IF(CD38&lt;-25,2,IF(CD38&lt;-22.5,3,IF(CD38&lt;-20,4,IF(CD38&lt;-17.5,5,IF(CD38&lt;-15,6,IF(CD38&lt;-12.5,7,IF(CD38&lt;-10,8,IF(CD38&lt;-7.5,9,IF(CD38&lt;-5,10,IF(CD38&lt;-2.5,11,IF(CD38&lt;0,12,IF(CD38&lt;2.5,13,IF(CD38&lt;5,14,IF(CD38&lt;7.5,15,IF(CD38&lt;10,16,IF(CD38&lt;12.5,17,IF(CD38&lt;15,18,IF(CD38&lt;17.5,19,IF(CD38&lt;20,20,IF(CD38&lt;22.5,21,IF(CD38&lt;25,22,IF(CD38&lt;27.5,23,24))))))))))))))))))))))))</f>
        <v>9</v>
      </c>
      <c r="CG38" s="37" t="n">
        <v>-3</v>
      </c>
      <c r="CH38" s="10" t="str">
        <f aca="false">IF(CG38="","",IF(AND(CG38&gt;=-10,CG38&lt;=-9.5),"-10 a -9,5",IF(AND(CG38&gt;-9.5,CG38&lt;=-8.5),"-9 a -8,5",IF(AND(CG38&gt;-8.5,CG38&lt;=-7.5),"-8 a -7,5",IF(AND(CG38&gt;-7.5,CG38&lt;=-6.5),"-7 a -6,5",IF(AND(CG38&gt;-6.5,CG38&lt;=-5.5),"-6 a -5,5",IF(AND(CG38&gt;-5.5,CG38&lt;=-4.5),"-5 a -4,5",IF(AND(CG38&gt;-4.5,CG38&lt;=-3.5),"-4 a -3,5",IF(AND(CG38&gt;-3.5,CG38&lt;=-2.5),"-3 a -2,5",IF(CG38=-2.25,"-2,25",IF(AND(CG38&gt;-2.5,CG38&lt;=-1.5),"-2 a -1,5",IF(AND(CG38&gt;-1.5,CG38&lt;=-0.5),"-1 a -0,5",IF(AND(CG38&gt;-0.5,CG38&lt;=0.5),"0 a 0,5",IF(AND(CG38&gt;0.5,CG38&lt;=1.5),"1 a 1,5",IF(AND(CG38&gt;1.5,CG38&lt;=2.5),"2 a 2,5",IF(AND(CG38&gt;2.5,CG38&lt;=3.5),"3 a 3,5",IF(AND(CG38&gt;3.5,CG38&lt;=4.5),"4 a 4,5",IF(AND(CG38&gt;4.5,CG38&lt;=5.5),"5 a 5,5",IF(AND(CG38&gt;5.5,CG38&lt;=6.5),"6 a 6,5",IF(AND(CG38&gt;6.5,CG38&lt;=7.5),"7 a 7,5",IF(AND(CG38&gt;7.5,CG38&lt;=8.5),"8 a 8,5",IF(AND(CG38&gt;8.5,CG38&lt;=9.5),"9 a 9,5",IF(CG38&gt;=10,"10","Fuera de rango")))))))))))))))))))))))</f>
        <v>-3 a -2,5</v>
      </c>
      <c r="CI38" s="11" t="n">
        <f aca="false">IF(CG38="","",IF(CG38=-2.25,"NORMA",IF(CG38&lt;=-9.5,1,IF(CG38&lt;=-8.5,2,IF(CG38&lt;=-7.5,3,IF(CG38&lt;=-6.5,4,IF(CG38&lt;=-5.5,5,IF(CG38&lt;=-4.5,6,IF(CG38&lt;=-3.5,7,IF(CG38&lt;=-2.5,8,IF(CG38&lt;=-1.5,9,IF(CG38&lt;=-0.5,10,IF(CG38&lt;=0.5,11,IF(CG38&lt;=1.5,12,IF(CG38&lt;=2.5,13,IF(CG38&lt;=3.5,14,IF(CG38&lt;=4.5,15,IF(CG38&lt;=5.5,16,IF(CG38&lt;=6.5,17,IF(CG38&lt;=7.5,18,IF(CG38&lt;=8.5,19,IF(CG38&lt;=9.5,20,IF(CG38=10,21,"Fuera de rango")))))))))))))))))))))))</f>
        <v>8</v>
      </c>
      <c r="CJ38" s="37" t="n">
        <v>2</v>
      </c>
      <c r="CK38" s="10" t="str">
        <f aca="false">IF(CJ38="","",IF(AND(CJ38&gt;=-6,CJ38&lt;=-5.5),"-6 a -5,5",IF(AND(CJ38&gt;-5.5,CJ38&lt;=-4.5),"-5 a -4,5",IF(AND(CJ38&gt;-4.5,CJ38&lt;=-3.5),"-4 a -3,5",IF(AND(CJ38&gt;-3.5,CJ38&lt;=-2.5),"-3 a -2,5",IF(AND(CJ38&gt;-2.5,CJ38&lt;=-1.5),"-2 a -1,5",IF(AND(CJ38&gt;-1.5,CJ38&lt;=-0.5),"-1 a -0,5",IF(AND(CJ38&gt;-0.5,CJ38&lt;=0.5),"0 a 0,5",IF(AND(CJ38&gt;0.5,CJ38&lt;=1.5),"1 a 1,5",IF(AND(CJ38&gt;1.5,CJ38&lt;2.5),"2",IF(AND(CJ38&gt;=2.5,CJ38&lt;=3),"2,5 a 3",IF(AND(CJ38&gt;3,CJ38&lt;=4),"3,5 a 4",IF(AND(CJ38&gt;4,CJ38&lt;=5),"4,5 a 5",IF(AND(CJ38&gt;5,CJ38&lt;=6),"5,5 a 6",IF(AND(CJ38&gt;6,CJ38&lt;=7),"6,5 a 7",IF(AND(CJ38&gt;7,CJ38&lt;=8),"7,5 a 8",IF(AND(CJ38&gt;8,CJ38&lt;=9.5),"8,5 a 9,5",IF(CJ38=10,"10","Fuera de rango"))))))))))))))))))</f>
        <v>2</v>
      </c>
      <c r="CL38" s="11" t="str">
        <f aca="false">IF(CK38="","",IF(OR(CK38="-6 a -5,5",CK38="-6 - -5,5"),1,IF(OR(CK38="-5 a -4,5",CK38="-5 - -4,5"),2,IF(OR(CK38="-4 a -3,5",CK38="-4 - -3,5"),3,IF(OR(CK38="-3 a -2,5",CK38="-3 - -2,5"),4,IF(OR(CK38="-2 a -1,5",CK38="-2 - -1,5"),5,IF(OR(CK38="-1 a -0,5",CK38="-1 - -0,5"),6,IF(OR(CK38="0 a 0,5",CK38="0 - 0,5"),7,IF(OR(CK38="1 a 1,5",CK38="1 - 1,5"),8,IF(CK38="2","NORMA",IF(OR(CK38="2,5 a 3",CK38="2,5 - 3"),9,IF(OR(CK38="3,5 a 4",CK38="3,5 - 4"),10,IF(OR(CK38="4,5 a 5",CK38="4,5 - 5"),11,IF(OR(CK38="5,5 a 6",CK38="5,5 - 6"),12,IF(OR(CK38="6,5 a 7",CK38="6,5 - 7"),13,IF(OR(CK38="7,5 a 8",CK38="7,5 - 8"),14,IF(OR(CK38="8,5 a 9",CK38="8,5 - 9,5",CK38="9 a 9,5"),15,IF(CK38="10",15,IF(OR(CK38="0,5 a 1",CK38="0,5 - 1"),7,"Fuera de rango")))))))))))))))))))</f>
        <v>NORMA</v>
      </c>
      <c r="CM38" s="10" t="n">
        <v>0</v>
      </c>
      <c r="CN38" s="10" t="str">
        <f aca="false">IF(CM38=0,"0", " ")</f>
        <v>0</v>
      </c>
      <c r="CO38" s="10" t="str">
        <f aca="false">IF(CM38&gt;0,"EME"," ")</f>
        <v> </v>
      </c>
      <c r="CP38" s="10" t="n">
        <v>0</v>
      </c>
      <c r="CQ38" s="10" t="str">
        <f aca="false">IF(CP38&gt;0,"0", " ")</f>
        <v> </v>
      </c>
      <c r="CR38" s="10" t="str">
        <f aca="false">IF(CP38&gt;0,"EME"," ")</f>
        <v> </v>
      </c>
      <c r="CS38" s="37" t="n">
        <v>0</v>
      </c>
      <c r="CT38" s="10" t="str">
        <f aca="false">IF(CS38&gt;0,"1", " ")</f>
        <v> </v>
      </c>
      <c r="CU38" s="10" t="str">
        <f aca="false">IF(CS38&gt;0,"HIP"," ")</f>
        <v> </v>
      </c>
      <c r="CV38" s="37" t="n">
        <v>0</v>
      </c>
      <c r="CW38" s="10" t="str">
        <f aca="false">IF(CV38&gt;0,"1", " ")</f>
        <v> </v>
      </c>
      <c r="CX38" s="10" t="str">
        <f aca="false">IF(CV38&gt;0,"HIP"," ")</f>
        <v> </v>
      </c>
      <c r="CY38" s="37" t="n">
        <v>-3.5</v>
      </c>
      <c r="CZ38" s="11" t="str">
        <f aca="false">IF(CY38&lt;0,"2"," ")</f>
        <v>2</v>
      </c>
      <c r="DA38" s="11" t="str">
        <f aca="false">IF(CY38&lt;0,"MIO"," ")</f>
        <v>MIO</v>
      </c>
      <c r="DB38" s="37" t="n">
        <v>-4</v>
      </c>
      <c r="DC38" s="11" t="str">
        <f aca="false">IF(DB38&lt;0,"2"," ")</f>
        <v>2</v>
      </c>
      <c r="DD38" s="11" t="str">
        <f aca="false">IF(DB38&lt;0,"MIO"," ")</f>
        <v>MIO</v>
      </c>
      <c r="DE38" s="37" t="n">
        <v>-2</v>
      </c>
      <c r="DF38" s="11" t="str">
        <f aca="false">IF(DE38&lt;0,"3"," ")</f>
        <v>3</v>
      </c>
      <c r="DG38" s="11" t="str">
        <f aca="false">IF(DE38&lt;0,"AST"," ")</f>
        <v>AST</v>
      </c>
      <c r="DH38" s="37" t="n">
        <v>-1.25</v>
      </c>
      <c r="DI38" s="11" t="str">
        <f aca="false">IF(DH38&lt;0,"3"," ")</f>
        <v>3</v>
      </c>
      <c r="DJ38" s="11" t="str">
        <f aca="false">IF(DH38&lt;0,"AST"," ")</f>
        <v>AST</v>
      </c>
      <c r="DK38" s="37" t="n">
        <v>0</v>
      </c>
      <c r="DL38" s="10" t="str">
        <f aca="false">IF(DK38&gt;0,"4"," ")</f>
        <v> </v>
      </c>
      <c r="DM38" s="10" t="str">
        <f aca="false">IF(DK38&gt;0,"PRE"," ")</f>
        <v> </v>
      </c>
      <c r="DN38" s="37" t="n">
        <v>0</v>
      </c>
      <c r="DO38" s="10" t="str">
        <f aca="false">IF(DN38&gt;0,"4"," ")</f>
        <v> </v>
      </c>
      <c r="DP38" s="10" t="str">
        <f aca="false">IF(DN38&gt;0,"PRE"," ")</f>
        <v> </v>
      </c>
      <c r="DQ38" s="7" t="n">
        <v>2</v>
      </c>
      <c r="DR38" s="7" t="n">
        <v>2</v>
      </c>
      <c r="DS38" s="12" t="str">
        <f aca="false">CONCATENATE(CO38,CU38,DA38,DG38,DM38)</f>
        <v>  MIOAST </v>
      </c>
      <c r="DT38" s="10" t="str">
        <f aca="false" t="array" ref="DT38">_xlfn.IFS(DS38="EME    ","0", DS38=" HIP   ","1", DS38="  MIO  ","2", DS38="   AST ","3", DS38="    PRE","4", DS38="EME   PRE","5", DS38=" HIP  PRE","6", DS38=" HIP AST ","7", DS38="  MIO PRE","8", DS38="  MIOAST ","9", DS38="   ASTPRE","10",DS38=" HIP ASTPRE","11", DS38="  MIOASTPRE","12", DS38="     ","0")</f>
        <v>9</v>
      </c>
      <c r="DU38" s="1" t="s">
        <v>154</v>
      </c>
      <c r="DV38" s="1" t="str">
        <f aca="false" t="array" ref="DV38">_xlfn.IFS(DU38="SI","2", DU38="NO","1")</f>
        <v>1</v>
      </c>
      <c r="DW38" s="38" t="n">
        <v>0</v>
      </c>
      <c r="DX38" s="11" t="str">
        <f aca="false">IF(DW38=0,"1","2")</f>
        <v>1</v>
      </c>
      <c r="DY38" s="11" t="str">
        <f aca="false" t="array" ref="DY38">_xlfn.IFS(DW38=0,"0", DW38=0.25, "1", DW38=0.5,"2", DW38=0.75,"3", DW38=1,"4",DW38=1.25,"5", DW38=1.5,"6", DW38=1.75,"7", DW38=2,"8")</f>
        <v>0</v>
      </c>
      <c r="DZ38" s="38" t="n">
        <v>0</v>
      </c>
      <c r="EA38" s="11" t="str">
        <f aca="false">IF(DZ38=0,"1","2")</f>
        <v>1</v>
      </c>
      <c r="EB38" s="11" t="str">
        <f aca="false" t="array" ref="EB38">_xlfn.IFS(DZ38=0,"0", DZ38=0.25, "1", DZ38=0.5,"2", DZ38=0.75,"3", DZ38=1,"4",DZ38=1.25,"5", DZ38=1.5,"6", DZ38=1.75,"7", DZ38=2,"8")</f>
        <v>0</v>
      </c>
      <c r="EC38" s="38" t="n">
        <v>0</v>
      </c>
      <c r="ED38" s="10" t="str">
        <f aca="false">IF(EC38=0,"1","2")</f>
        <v>1</v>
      </c>
      <c r="EE38" s="11" t="str">
        <f aca="false" t="array" ref="EE38">_xlfn.IFS(EC38=0,"0", EC38=-0.25, "1", EC38=-0.5,"2", EC38=-0.75,"3", EC38=-1,"4",EC38=-1.25,"5", EC38=-1.5,"6", EC38=-1.75,"7", EC38=-2,"8", EC38=-2.25,"9",EC38=-2.5,"10", EC38=-2.75,"11", EC38=-3,"12", EC38=-3.25,"13", EC38=-3.5,"14", EC38=-3.75,"15",EC38=-4,"16")</f>
        <v>0</v>
      </c>
      <c r="EF38" s="38" t="n">
        <v>0</v>
      </c>
      <c r="EG38" s="10" t="str">
        <f aca="false">IF(EF38=0,"1","2")</f>
        <v>1</v>
      </c>
      <c r="EH38" s="11" t="str">
        <f aca="false" t="array" ref="EH38">_xlfn.IFS(EF38=0,"0", EF38=-0.25, "1", EF38=-0.5,"2", EF38=-0.75,"3", EF38=-1,"4",EF38=-1.25,"5", EF38=-1.5,"6", EF38=-1.75,"7", EF38=-2,"8", EF38=-2.25,"9",EF38=-2.5,"10", EF38=-2.75,"11", EF38=-3,"12", EF38=-3.25,"13", EF38=-3.5,"14", EF38=-3.75,"15",EF38=-4,"16")</f>
        <v>0</v>
      </c>
      <c r="EI38" s="38" t="n">
        <v>-0.25</v>
      </c>
      <c r="EJ38" s="11" t="str">
        <f aca="false">IF(EI38=0,"1","2")</f>
        <v>2</v>
      </c>
      <c r="EK38" s="11" t="str">
        <f aca="false" t="array" ref="EK38">_xlfn.IFS(EI38=0,"0", EI38=-0.25, "1", EI38=-0.5,"2", EI38=-0.75,"3", EI38=-1,"4",EI38=-1.25,"5", EI38=-1.5,"6", EI38=-1.75,"7", EI38=-2,"8", EI38=-2.25,"9", EI38=-2.25,"9",EI38=-2.5,"10", EI38=-2.75,"11", EI38=-3,"12", EI38=-3.25,"13", EI38=-3.5,"14", EI38=-3.75,"15",EI38=-4,"16", EI38=0.25, "17", EI38=0.5, "18")</f>
        <v>1</v>
      </c>
      <c r="EL38" s="38" t="n">
        <v>0</v>
      </c>
      <c r="EM38" s="11" t="str">
        <f aca="false">IF(EL38=0,"1","2")</f>
        <v>1</v>
      </c>
      <c r="EN38" s="11" t="str">
        <f aca="false" t="array" ref="EN38">_xlfn.IFS(EL38=0.25,"17",EL38=0.5,"18", EL38=0,"0", EL38=-0.25, "1", EL38=-0.5,"2", EL38=-0.75,"3", EL38=-1,"4",EL38=-1.25,"5", EL38=-1.5,"6", EL38=-1.75,"7", EL38=-2,"8",EL38= -2.25,"9",EL38=-2.5,"10",EL38= -2.75,"11",EL38= -3,"12",EL38= -3.25,"13",EL38= -3.5,"14",EL38= -3.75,"15",EL38=-4,"16")</f>
        <v>0</v>
      </c>
      <c r="EO38" s="38" t="n">
        <v>0</v>
      </c>
      <c r="EP38" s="11" t="str">
        <f aca="false">IF(EO38=0,"1","2")</f>
        <v>1</v>
      </c>
      <c r="EQ38" s="11" t="str">
        <f aca="false" t="array" ref="EQ38">_xlfn.IFS(EO38=0,"0", EO38=0.25, "1", EO38=0.5,"2", EO38=0.75,"3", EO38=1,"4",EO38=1.25,"5", EO38=1.5,"6", EO38=1.75,"7", EO38=2,"8", EO38=2.25,"9", EO38=2.25,"9",EO38=2.5,"10", EO38=2.75,"11", EO38=3,"12", EO38=3.25,"13", EO38=3.5,"14", EO38=3.75,"15",EO38=4,"16", EO38=-0.25, "17", bq=-0.5, "18")</f>
        <v>0</v>
      </c>
      <c r="ER38" s="38" t="n">
        <v>0</v>
      </c>
      <c r="ES38" s="11" t="str">
        <f aca="false">IF(ER38=0,"1","2")</f>
        <v>1</v>
      </c>
      <c r="ET38" s="11" t="str">
        <f aca="false" t="array" ref="ET38">_xlfn.IFS(ER38=0,"0", ER38=0.25, "1", ER38=0.5,"2", ER38=0.75,"3", ER38=1,"4",ER38=1.25,"5", ER38=1.5,"6", ER38=1.75,"7", ER38=2,"8", ER38=2.25,"9", ER38=2.25,"9",ER38=2.5,"10", ER38=2.75,"11", ER38=3,"12", ER38=3.25,"13", ER38=3.5,"14", ER38=3.75,"15",ER38=4,"16", ER38=-0.25, "17", bq=-0.5, "18")</f>
        <v>0</v>
      </c>
      <c r="EU38" s="39" t="n">
        <v>24</v>
      </c>
      <c r="EV38" s="14" t="str">
        <f aca="false">VLOOKUP(EU38,LEYENDA!$G$2:$H$8,2,TRUE())</f>
        <v>19-24</v>
      </c>
      <c r="EW38" s="14" t="str">
        <f aca="false" t="array" ref="EW38">_xlfn.IFS(EV38="0-5","1", EV38="6-12","2", EV38="13-18","3", EV38="19-24","4", EV38="25-36","5", EV38="37-48","6", EV38="49-60","7")</f>
        <v>4</v>
      </c>
    </row>
    <row r="39" customFormat="false" ht="13.5" hidden="false" customHeight="false" outlineLevel="0" collapsed="false">
      <c r="A39" s="1" t="n">
        <v>11</v>
      </c>
      <c r="B39" s="32" t="n">
        <v>1</v>
      </c>
      <c r="C39" s="33" t="n">
        <v>42653</v>
      </c>
      <c r="D39" s="6"/>
      <c r="E39" s="5" t="str">
        <f aca="false">VLOOKUP(A39,'286'!$A$3:$J$600,10,FALSE())</f>
        <v>BARALDÉS HEREDIA, MIGUEL ÁNGEL</v>
      </c>
      <c r="F39" s="4" t="str">
        <f aca="false">VLOOKUP(A39,'286'!$A$3:$I$1768,3,FALSE())</f>
        <v>BAHEMI</v>
      </c>
      <c r="G39" s="6" t="n">
        <f aca="false">VLOOKUP(A39,'286'!$A$3:$I$1768,4,FALSE())</f>
        <v>28731</v>
      </c>
      <c r="H39" s="7" t="n">
        <f aca="false">YEAR(C39)-YEAR(G39)</f>
        <v>38</v>
      </c>
      <c r="I39" s="1" t="str">
        <f aca="false">VLOOKUP(H39,LEYENDA!$C$2:$D$6,2,TRUE())</f>
        <v>25-40</v>
      </c>
      <c r="J39" s="5" t="str">
        <f aca="false">VLOOKUP(A39,'286'!$A$3:$I$1768,7,FALSE())</f>
        <v>H</v>
      </c>
      <c r="K39" s="8" t="str">
        <f aca="false">VLOOKUP(A39,'286'!$A$3:$I$1768,2,FALSE())</f>
        <v>OD</v>
      </c>
      <c r="L39" s="4" t="str">
        <f aca="false">VLOOKUP(A39,'286'!$A$3:$I$1768,8,FALSE())</f>
        <v>D</v>
      </c>
      <c r="M39" s="4" t="str">
        <f aca="false">VLOOKUP(A39,'286'!$A$3:$I$1768,9,FALSE())</f>
        <v>D</v>
      </c>
      <c r="N39" s="8" t="str">
        <f aca="false">IF(R39=O39, "MISMA","CONTRARIA")</f>
        <v>MISMA</v>
      </c>
      <c r="O39" s="8" t="str">
        <f aca="false" t="array" ref="O39">_xlfn.IFS(L39="D","1", L39="I","2")</f>
        <v>1</v>
      </c>
      <c r="P39" s="8" t="str">
        <f aca="false" t="array" ref="P39">_xlfn.IFS(K39="OD","1", K39="OI","2")</f>
        <v>1</v>
      </c>
      <c r="Q39" s="1" t="str">
        <f aca="false" t="array" ref="Q39">_xlfn.IFS(J39="M","1", J39="H","2")</f>
        <v>2</v>
      </c>
      <c r="R39" s="8" t="str">
        <f aca="false" t="array" ref="R39">_xlfn.IFS(M39="D","1", M39="I","2")</f>
        <v>1</v>
      </c>
      <c r="S39" s="1" t="str">
        <f aca="false" t="array" ref="S39">_xlfn.IFS(N39="CONTRARIA", "1",N39= "MISMA","2")</f>
        <v>2</v>
      </c>
      <c r="T39" s="1" t="str">
        <f aca="false" t="array" ref="T39">_xlfn.IFS(I39="0-12","1", I39="13-24","2", I39="25-40","3", I39="41-60","4", I39="61-100","5")</f>
        <v>3</v>
      </c>
      <c r="U39" s="9" t="n">
        <v>-0.5</v>
      </c>
      <c r="V39" s="1" t="str">
        <f aca="false">IF(U39="","",IF(AND(U39&gt;=-9,U39&lt;=-6.5),"-9 a -6,5",IF(AND(U39&gt;=-6,U39&lt;=-3.5),"-6 a -3,5",IF(AND(U39&gt;=-3,U39&lt;=-1),"-3 a -1",IF(U39=-0.5,"-0,5",IF(AND(U39&gt;=0,U39&lt;=2.5),"0 a 2,5",IF(AND(U39&gt;=3,U39&lt;=5.5),"3 a 5,5",IF(AND(U39&gt;=6,U39&lt;=8.5),"6 a 8,5",IF(AND(U39&gt;=9,U39&lt;=20),"9 a 20","Fuera de rango")))))))))</f>
        <v>-0,5</v>
      </c>
      <c r="W39" s="11" t="str">
        <f aca="false">IF(V39="","",IF(V39="-9 a -6,5",2,IF(V39="-6 a -3,5",3,IF(V39="-3 a -1",4,IF(V39="-0,5","NORMA",IF(V39="0 a 2,5",5,IF(V39="3 a 5,5",6,IF(V39="6 a 8,5",7,IF(V39="9 a 20",8,"Fuera de rango")))))))))</f>
        <v>NORMA</v>
      </c>
      <c r="X39" s="9" t="n">
        <v>0</v>
      </c>
      <c r="Y39" s="10" t="str">
        <f aca="false">IF(X39="","",IF(AND(X39&gt;=0,X39&lt;=4),"0 a 4",IF(AND(X39&gt;=4.5,X39&lt;=8.5),"4,5 a 8,5",IF(X39=9,"9",IF(AND(X39&gt;=9.5,X39&lt;=13),"9,5 a 13",IF(AND(X39&gt;=13.5,X39&lt;=20),"13,5 a 20",IF(AND(X39&gt;=20.5,X39&lt;=35),"20,5 a 35","Fuera de rango")))))))</f>
        <v>0 a 4</v>
      </c>
      <c r="Z39" s="11" t="n">
        <f aca="false">IF(Y39="","",IF(Y39="0 a 4",1,IF(Y39="4,5 a 8,5",2,IF(Y39="9","NORMA",IF(Y39="9,5 a 13",3,IF(Y39="13,5 a 20",4,IF(Y39="20,5 a 35",5,"Fuera de rango")))))))</f>
        <v>1</v>
      </c>
      <c r="AA39" s="9" t="n">
        <v>32</v>
      </c>
      <c r="AB39" s="10" t="str">
        <f aca="false">IF(AA39="","",IF(AND(AA39&gt;=0,AA39&lt;=9),"0 a 9",IF(AND(AA39&gt;=9.5,AA39&lt;=18.5),"9,5 a 18,5",IF(AA39=19,"19",IF(AND(AA39&gt;=19.5,AA39&lt;=28),"19,5 a 28",IF(AND(AA39&gt;=28.5,AA39&lt;=40),"28,5 a 40","Fuera de rango"))))))</f>
        <v>28,5 a 40</v>
      </c>
      <c r="AC39" s="11" t="n">
        <f aca="false" t="array" ref="AC39">_xlfn.IFS(AB39="","",AB39="0 a 9",1,AB39="9,5 a 18,5",2,AB39="19","NORMA",AB39="19,5 a 28",3,AB39="28,5 a 40",4,TRUE(),"Fuera de rango")</f>
        <v>4</v>
      </c>
      <c r="AD39" s="9" t="n">
        <v>24</v>
      </c>
      <c r="AE39" s="10" t="str">
        <f aca="false">IF(AD39="","",IF(AND(AD39&gt;=-10,AD39&lt;=0),"De -10 a 0",IF(AND(AD39&gt;=0.5,AD39&lt;=9.5),"0,5 a 9,5",IF(AD39=10,"10",IF(AND(AD39&gt;=10.5,AD39&lt;=20),"10,5 a 20",IF(AND(AD39&gt;=20.5,AD39&lt;=40),"20,5 a 40","Fuera de rango"))))))</f>
        <v>20,5 a 40</v>
      </c>
      <c r="AF39" s="12" t="n">
        <f aca="false">IF(AD39="","",IF(AND(AD39&gt;=-10,AD39&lt;=0),1,IF(AND(AD39&gt;=0.5,AD39&lt;=9.5),2,IF(AD39=10,"NORMA",IF(AND(AD39&gt;=10.5,AD39&lt;=20),3,IF(AND(AD39&gt;=20.5,AD39&lt;=40),4,""))))))</f>
        <v>4</v>
      </c>
      <c r="AG39" s="9" t="n">
        <v>9</v>
      </c>
      <c r="AH39" s="11" t="str">
        <f aca="false">IF(AG39="","",IF(AND(AG39&gt;=0,AG39&lt;=4),"0 a 4",IF(AND(AG39&gt;=4.5,AG39&lt;=8.5),"4,5 a 8,5",IF(AG39=9,"9",IF(AND(AG39&gt;=9.5,AG39&lt;=13),"9,5 a 13",IF(AND(AG39&gt;=13.5,AG39&lt;=25),"13,5 a 25","Fuera de rango"))))))</f>
        <v>9</v>
      </c>
      <c r="AI39" s="11" t="str">
        <f aca="false">IF(AH39="","",IF(AH39="0 a 4",1,IF(AH39="4,5 a 8,5",2,IF(AH39="9","NORMA",IF(AH39="9,5 a 13",3,IF(AH39="13,5 a 25",4,""))))))</f>
        <v>NORMA</v>
      </c>
      <c r="AJ39" s="9" t="n">
        <v>5</v>
      </c>
      <c r="AK39" s="10" t="str">
        <f aca="false">IF(AJ39="","",IF(AND(AJ39&gt;=-15,AJ39&lt;=-10.5),"-15 a -10,5",IF(AND(AJ39&gt;=-10,AJ39&lt;=-4),"-10 a -4",IF(AND(AJ39&gt;=-4.5,AJ39&lt;=0),"-4,5 a 0",IF(AND(AJ39&gt;=0.5,AJ39&lt;=4.5),"0,5 a 4,5",IF(AJ39=5,"5",IF(AND(AJ39&gt;=5.5,AJ39&lt;=10),"5,5 a 10",IF(AND(AJ39&gt;=10.5,AJ39&lt;=20),"10,5 a 20","Fuera de rango"))))))))</f>
        <v>5</v>
      </c>
      <c r="AL39" s="11" t="str">
        <f aca="false">IF(AK39="","",IF(AK39="-15 a -10,5",1,IF(AK39="-10 a -4",2,IF(AK39="-4,5 a 0",3,IF(AK39="0,5 a 4,5",4,IF(AK39="5","NORMA",IF(AK39="5,5 a 10",5,IF(AK39="10,5 a 20",6,"Error"))))))))</f>
        <v>NORMA</v>
      </c>
      <c r="AM39" s="9" t="n">
        <v>0</v>
      </c>
      <c r="AN39" s="10" t="str">
        <f aca="false">IF(AM39="","",IF(AND(AM39&gt;=-7.5,AM39&lt;=-5.5),"-7,5 a -5,5",IF(AND(AM39&gt;=-5,AM39&lt;=-3),"-5 a -3",IF(AND(AM39&gt;=-2.5,AM39&lt;=-0.5),"-2,5 a -0,5",IF(AM39=0,"0,00",IF(AND(AM39&gt;=0.5,AM39&lt;=2.5),"0,5 a 2,5",IF(AND(AM39&gt;=3,AM39&lt;=5),"3 a 5",IF(AND(AM39&gt;=5.5,AM39&lt;=7.5),"5,5 a 7,5",IF(AND(AM39&gt;=8,AM39&lt;=10),"8 a 10","Fuera de rango")))))))))</f>
        <v>0,00</v>
      </c>
      <c r="AO39" s="11" t="str">
        <f aca="false">IF(AN39="","",IF(AN39="-7,5 a -5,5",1,IF(AN39="-5 a -3",2,IF(AN39="-2,5 a -0,5",3,IF(AN39="0,00","NORMA",IF(AN39="0,5 a 2,5",4,IF(AN39="3 a 5",5,IF(AN39="5,5 a 7,5",6,IF(AN39="8 a 10",7,"Error")))))))))</f>
        <v>NORMA</v>
      </c>
      <c r="AP39" s="9" t="n">
        <v>3</v>
      </c>
      <c r="AQ39" s="10" t="str">
        <f aca="false">IF(AP39="","",IF(AND(AP39&gt;=-20,AP39&lt;=-9.5),"-20 a -9,5",IF(AND(AP39&gt;=-9,AP39&lt;=-6.5),"-9 a -6,5",IF(AP39=-6,"-6",IF(AND(AP39&gt;=-5.5,AP39&lt;=-3),"-5,5 a -3",IF(AND(AP39&gt;=-2.5,AP39&lt;=0),"-2,5 a 0",IF(AND(AP39&gt;=0.5,AP39&lt;=3),"0,5 a 3",IF(AND(AP39&gt;=3.5,AP39&lt;=6),"3,5 a 6",IF(AND(AP39&gt;=6.5,AP39&lt;=9),"6,5 a 9",IF(AND(AP39&gt;=9.5,AP39&lt;=20),"9,5 a 20","Fuera de rango"))))))))))</f>
        <v>0,5 a 3</v>
      </c>
      <c r="AR39" s="11" t="n">
        <f aca="false">IF(AQ39="","",IF(AQ39="-20 a -9,5",1,IF(AQ39="-9 a -6,5",2,IF(AQ39="-6","NORMA",IF(AQ39="-5,5 a -3",3,IF(AQ39="-2,5 a 0",4,IF(AQ39="0,5 a 3",5,IF(AQ39="3,5 a 6",6,IF(AQ39="6,5 a 9",7,IF(AQ39="9,5 a 20",8,""))))))))))</f>
        <v>5</v>
      </c>
      <c r="AS39" s="9" t="n">
        <v>3</v>
      </c>
      <c r="AT39" s="10" t="str">
        <f aca="false">IF(AS39="","",IF(AND(AS39&gt;=-16,AS39&lt;=-14),"-16 a -14",IF(AND(AS39&gt;=-13.5,AS39&lt;=-11.5),"-13,5 a -11,5",IF(AND(AS39&gt;=-11,AS39&lt;=-9),"-11 a -9",IF(AND(AS39&gt;=-8.5,AS39&lt;=-6.5),"-8,5 a -6,5",IF(AND(AS39&gt;=-6,AS39&lt;=-4),"-6 a -4",IF(AND(AS39&gt;=-3.5,AS39&lt;=-1.5),"-3,5 a -1,5",IF(AND(AS39&gt;=-1,AS39&lt;=1),"-1 a 1",IF(AND(AS39&gt;=1.5,AS39&lt;=3.5),"1,5 a 3,5",IF(AND(AS39&gt;=4,AS39&lt;=6),"4 a 6",IF(AND(AS39&gt;=6.5,AS39&lt;=8.5),"6,5 a 8,5",IF(AND(AS39&gt;=9,AS39&lt;=11),"9 a 11",IF(AND(AS39&gt;=11.5,AS39&lt;=13.5),"11,5 a 13,5",IF(AND(AS39&gt;=14,AS39&lt;=16),"14 a 16",IF(AND(AS39&gt;=16.5,AS39&lt;=18.5),"16,5 a 18,5",IF(AND(AS39&gt;=19,AS39&lt;=21),"19 a 21","Fuera de rango"))))))))))))))))</f>
        <v>1,5 a 3,5</v>
      </c>
      <c r="AU39" s="11" t="n">
        <f aca="false" t="array" ref="AU39">IF(AT39="","",_xlfn.IFS(AT39="-16 a -14",1,AT39="-13,5 a -11,5",2,AT39="-11 a -9",3,AT39="-8,5 a -6,5",4,AT39="-6 a -4",5,AT39="-3,5 a -1,5",6,AT39="-1 a 1",7,AT39="1,5 a 3,5",8,AT39="4 a 6","NORMA",AT39="6,5 a 8,5",9,AT39="9 a 11",10,AT39="11,5 a 13,5",11,AT39="14 a 16",12,AT39="16,5 a 18,5",13,AT39="19 a 21",14,TRUE(),""))</f>
        <v>8</v>
      </c>
      <c r="AV39" s="9" t="n">
        <v>1.25</v>
      </c>
      <c r="AW39" s="10" t="str">
        <f aca="false">IF(AV39="","",IF(AND(AV39&gt;=-1,AV39&lt;=-0.5),"-1 a -0,5",IF(AND(AV39&gt;-0.5,AV39&lt;=0),"De -0,5 a 0",IF(AND(AV39&gt;=0.25,AV39&lt;=0.75),"0,25 a 0,75",IF(AND(AV39&gt;=1,AV39&lt;=1.5),"1 a 1,5",IF(AND(AV39&gt;=1.75,AV39&lt;=2.25),"1,75 a 2,25",IF(AND(AV39&gt;=2.5,AV39&lt;=3),"2,5 a 3",IF(AND(AV39&gt;=3.25,AV39&lt;=3.75),"3,25 a 3,75","Fuera de rango"))))))))</f>
        <v>1 a 1,5</v>
      </c>
      <c r="AX39" s="11" t="n">
        <f aca="false">IF(AW39="","",IF(OR(AW39="-1 a -0,5",AW39="-1 a -0.5"),1,IF(OR(AW39="De -0,5 a 0",AW39="-0,5 a 0",AW39="De -0.5 a 0"),2,IF(OR(AW39="0,25 a 0,75",AW39="0.25 a 0.75"),"NORMA",IF(OR(AW39="1 a 1,5",AW39="1 a 1.5"),3,IF(OR(AW39="1,75 a 2,25",AW39="1.75 a 2.25"),4,IF(OR(AW39="2,5 a 3",AW39="2.5 a 3"),5,IF(OR(AW39="3,25 a 3,75",AW39="3.25 a 3.75"),6,""))))))))</f>
        <v>3</v>
      </c>
      <c r="AY39" s="9" t="n">
        <v>-4</v>
      </c>
      <c r="AZ39" s="10" t="str">
        <f aca="false">IF(AY39="","",IF(AND(AY39&gt;=-20,AY39&lt;=-9.5),"-20 a -9,5",IF(AND(AY39&gt;=-9,AY39&lt;=-6.5),"-9 a -6,5",IF(AY39=-6,"-6",IF(AND(AY39&gt;=-5.5,AY39&lt;=-3),"-5,5 a -3",IF(AND(AY39&gt;=-2.5,AY39&lt;=0),"-2,5 a 0",IF(AND(AY39&gt;=0.5,AY39&lt;=3),"0,5 a 3",IF(AND(AY39&gt;=3.5,AY39&lt;=6),"3,5 a 6","Fuera de rango"))))))))</f>
        <v>-5,5 a -3</v>
      </c>
      <c r="BA39" s="11" t="n">
        <f aca="false">IF(AZ39="","",IF(AZ39="-20 a -9,5",1,IF(AZ39="-9 a -6,5",2,IF(AZ39="-6","NORMA",IF(AZ39="-5,5 a -3",3,IF(AZ39="-2,5 a 0",4,IF(AZ39="0,5 a 3",5,IF(AZ39="3,5 a 6",6,""))))))))</f>
        <v>3</v>
      </c>
      <c r="BB39" s="9" t="n">
        <v>0</v>
      </c>
      <c r="BC39" s="10" t="str">
        <f aca="false" t="array" ref="BC39">IF(BB39="","",_xlfn.IFS(AND(BB39&gt;=0,BB39&lt;=2),"0 a 2",AND(BB39&gt;=2.5,BB39&lt;=4.5),"2,5 a 4,5",AND(BB39&gt;=5,BB39&lt;=7),"5 a 7",AND(BB39&gt;=7.5,BB39&lt;=9.5),"7,5 a 9,5",AND(BB39&gt;=10,BB39&lt;=12),"10 a 12",AND(BB39&gt;=12.5,BB39&lt;=14.5),"12,5 a 14,5",BB39=15,"15",AND(BB39&gt;=15.5,BB39&lt;=17.5),"15,5 a 17,5",AND(BB39&gt;=18,BB39&lt;=20),"18 a 20",AND(BB39&gt;=20.5,BB39&lt;=22.5),"20,5 a 22,5",AND(BB39&gt;=23,BB39&lt;=25),"23 a 25",TRUE(),"Fuera de rango"))</f>
        <v>0 a 2</v>
      </c>
      <c r="BD39" s="11" t="n">
        <f aca="false" t="array" ref="BD39">IF(BC39="","",_xlfn.IFS(BC39="0 a 2",1,BC39="2,5 a 4,5",2,BC39="5 a 7",3,BC39="7,5 a 9,5",4,BC39="10 a 12",5,BC39="12,5 a 14,5",6,BC39="15","NORMA",BC39="15,5 a 17,5",7,BC39="18 a 20",8,BC39="20,5 a 22,5",9,BC39="23 a 25",10,TRUE(),"Fuera de rango"))</f>
        <v>1</v>
      </c>
      <c r="BE39" s="9" t="n">
        <v>32</v>
      </c>
      <c r="BF39" s="10" t="str">
        <f aca="false">IF(BE39="","",IF(AND(BE39&gt;=-20,BE39&lt;=-10),"-20 a -10",IF(AND(BE39&gt;=-9.5,BE39&lt;=0.5),"-9,5 a 0,5",IF(AND(BE39&gt;=1,BE39&lt;=11),"1 a 11",IF(AND(BE39&gt;=11.5,BE39&lt;=20.5),"11,5 a 20,5",IF(BE39=21,"21",IF(AND(BE39&gt;=21.5,BE39&lt;=31.5),"21,5 a 31,5",IF(AND(BE39&gt;=32,BE39&lt;=42),"32 a 42","Fuera de rango"))))))))</f>
        <v>32 a 42</v>
      </c>
      <c r="BG39" s="11" t="n">
        <f aca="false">IF(BF39="","",IF(BF39="-20 a -10",1,IF(BF39="-9,5 a 0,5",2,IF(BF39="1 a 11",3,IF(BF39="11,5 a 20,5",4,IF(BF39="21","NORMA",IF(BF39="21,5 a 31,5",5,IF(BF39="32 a 42",6,""))))))))</f>
        <v>6</v>
      </c>
      <c r="BH39" s="9" t="n">
        <v>18</v>
      </c>
      <c r="BI39" s="10" t="str">
        <f aca="false">IF(BH39="","",IF(AND(BH39&gt;=-20,BH39&lt;=-15),"-20 a -15",IF(AND(BH39&gt;=-14.5,BH39&lt;=-9.5),"-14,5 a -9,5",IF(AND(BH39&gt;=-9,BH39&lt;=-4),"-9 a -4",IF(AND(BH39&gt;=-3.5,BH39&lt;=2.5),"-3,5 a 2,5",IF(AND(BH39&gt;=3,BH39&lt;=8),"3 a 8",IF(AND(BH39&gt;=8.5,BH39&lt;=14.5),"8,5 a 14,5",IF(BH39=15,"15",IF(AND(BH39&gt;=15.5,BH39&lt;=20.5),"15,5 a 20,5",IF(AND(BH39&gt;=21,BH39&lt;=26),"21 a 26","Fuera de rango"))))))))))</f>
        <v>15,5 a 20,5</v>
      </c>
      <c r="BJ39" s="11" t="n">
        <f aca="false">IF(BI39="","",IF(BI39="-20 a -15",1,IF(BI39="-14,5 a -9,5",2,IF(BI39="-9 a -4",3,IF(BI39="-3,5 a 2,5",4,IF(BI39="3 a 8",5,IF(BI39="8,5 a 14,5",6,IF(BI39="15","NORMA",IF(BI39="15,5 a 20,5",7,IF(BI39="21 a 26",8,IF(BI39="26,5 a 31,5",9,"")))))))))))</f>
        <v>7</v>
      </c>
      <c r="BK39" s="9" t="n">
        <v>0</v>
      </c>
      <c r="BL39" s="10" t="str">
        <f aca="false">IF(BK39="","",IF(AND(BK39&gt;=0,BK39&lt;=2),"0 - 2",IF(AND(BK39&gt;=2.5,BK39&lt;=4.5),"2,5 - 4,5",IF(AND(BK39&gt;=5,BK39&lt;=7),"5 - 7",IF(AND(BK39&gt;=7.5,BK39&lt;=9.5),"7,5 - 9,5",IF(AND(BK39&gt;=10,BK39&lt;=12),"10 - 12",IF(AND(BK39&gt;=12.5,BK39&lt;=13.5),"12,5 - 13,5",IF(BK39=14,"14",IF(AND(BK39&gt;=14.5,BK39&lt;=16.5),"14,5 - 16,5",IF(AND(BK39&gt;=17,BK39&lt;=19),"17 - 19",IF(AND(BK39&gt;=19.5,BK39&lt;=21.5),"19,5 - 21,5",IF(AND(BK39&gt;=22,BK39&lt;=24),"22 - 24",IF(AND(BK39&gt;=24.5,BK39&lt;=26.5),"24,5 - 26,5",IF(AND(BK39&gt;=27,BK39&lt;=29),"27 - 29",IF(AND(BK39&gt;=29.5,BK39&lt;=30),"29,5 - 30","Fuera de rango")))))))))))))))</f>
        <v>0 - 2</v>
      </c>
      <c r="BM39" s="11" t="n">
        <f aca="false">IF(BL39="","",IF(BL39="0 - 2",1,IF(BL39="2,5 - 4,5",2,IF(BL39="5 - 7",3,IF(BL39="7,5 - 9,5",4,IF(BL39="10 - 12",5,IF(BL39="12,5 - 13,5",6,IF(BL39="14","NORMA",IF(BL39="14,5 - 16,5",7,IF(BL39="17 - 19",8,IF(BL39="19,5 - 21,5",9,IF(BL39="22 - 24",10,IF(BL39="24,5 - 26,5",11,IF(BL39="27 - 29",12,IF(BL39="29,5 - 30",13,"")))))))))))))))</f>
        <v>1</v>
      </c>
      <c r="BN39" s="9" t="n">
        <v>13</v>
      </c>
      <c r="BO39" s="10" t="str">
        <f aca="false">IF(BN39="","",IF(AND(BN39&gt;=-20,BN39&lt;=-10),"-20 a -10",IF(AND(BN39&gt;=-9.5,BN39&lt;=0.5),"-9,5 a 0,5",IF(AND(BN39&gt;=1,BN39&lt;=11),"1 a 11",IF(AND(BN39&gt;=11.5,BN39&lt;=21.5),"11,5 a 21,5",IF(BN39=22,"22",IF(AND(BN39&gt;=22.5,BN39&lt;=32.5),"22,5 a 32,5",IF(AND(BN39&gt;=33,BN39&lt;=43),"33 a 43","Fuera de rango"))))))))</f>
        <v>11,5 a 21,5</v>
      </c>
      <c r="BP39" s="11" t="n">
        <f aca="false">IF(BO39="","",IF(BO39="-20 a -10",1,IF(BO39="-9,5 a 0,5",2,IF(BO39="1 a 11",3,IF(BO39="11,5 a 21,5",4,IF(BO39="22","NORMA",IF(BO39="22,5 a 32,5",5,IF(BO39="33 a 43",6,""))))))))</f>
        <v>4</v>
      </c>
      <c r="BQ39" s="9" t="n">
        <v>2</v>
      </c>
      <c r="BR39" s="10" t="str">
        <f aca="false">IF(BQ39="","",IF(AND(BQ39&gt;=-20,BQ39&lt;=-15),"-20 a -15",IF(AND(BQ39&gt;=-14.5,BQ39&lt;=-9.5),"-14,5 a -9,5",IF(AND(BQ39&gt;=-9,BQ39&lt;=-4),"-9 a -4",IF(AND(BQ39&gt;=-3.5,BQ39&lt;=2.5),"-3,5 a 2,5",IF(AND(BQ39&gt;=3,BQ39&lt;=8),"3 a 8",IF(AND(BQ39&gt;=8.5,BQ39&lt;=13.5),"8,5 a 13,5",IF(AND(BQ39&gt;=14,BQ39&lt;=17.5),"14 a 17,5",IF(BQ39=18,"18",IF(AND(BQ39&gt;=18.5,BQ39&lt;=23.5),"18,5 a 23,5",IF(AND(BQ39&gt;=24,BQ39&lt;=29),"24 a 29",IF(AND(BQ39&gt;=29.5,BQ39&lt;=34.5),"29,5 a 34,5",IF(AND(BQ39&gt;=35,BQ39&lt;=40),"35 a 40","Fuera de rango")))))))))))))</f>
        <v>-3,5 a 2,5</v>
      </c>
      <c r="BS39" s="11" t="n">
        <f aca="false">IF(BR39="","",IF(BR39="-20 a -15",1,IF(BR39="-14,5 a -9,5",2,IF(BR39="-9 a -4",3,IF(BR39="-3,5 a 2,5",4,IF(BR39="3 a 8",5,IF(BR39="8,5 a 13,5",6,IF(BR39="14 a 17,5",7,IF(BR39="18","NORMA",IF(BR39="18,5 a 23,5",8,IF(BR39="24 a 29",9,IF(BR39="29,5 a 34,5",10,IF(BR39="35 a 40",11,"")))))))))))))</f>
        <v>4</v>
      </c>
      <c r="BT39" s="9" t="n">
        <v>1.5</v>
      </c>
      <c r="BU39" s="10" t="str">
        <f aca="false">IF(BT39="","",IF(AND(BT39&gt;=-20,BT39&lt;=-18),"-20 a -18",IF(AND(BT39&gt;=-17.5,BT39&lt;=-15.5),"-17,5 a -15,5",IF(AND(BT39&gt;=-15,BT39&lt;=-13),"-15 a -13",IF(AND(BT39&gt;=-12.5,BT39&lt;=-10.5),"-12,5 a -10,5",IF(AND(BT39&gt;=-10,BT39&lt;=-8),"-10 a -8",IF(AND(BT39&gt;=-7.5,BT39&lt;=-5.5),"-7,5 a -5,5",IF(AND(BT39&gt;=-5,BT39&lt;=-3),"-5 a -3",IF(AND(BT39&gt;=-2.5,BT39&lt;=-0.5),"-2,5 a -0,5",IF(BT39=0,"0",IF(AND(BT39&gt;=0.5,BT39&lt;=2.5),"0,5 a 2,5",IF(AND(BT39&gt;=3,BT39&lt;=5),"3 a 5",IF(AND(BT39&gt;=5.5,BT39&lt;=7.5),"5,5 a 7,5",IF(AND(BT39&gt;=8,BT39&lt;=10),"8 a 10",IF(AND(BT39&gt;=10.5,BT39&lt;=12.5),"10,5 a 12,5",IF(AND(BT39&gt;=13,BT39&lt;=15),"13 a 15",IF(AND(BT39&gt;=15.5,BT39&lt;=17.5),"15,5 a 17,5",IF(AND(BT39&gt;=18,BT39&lt;=20),"18 a 20","Fuera de rango"))))))))))))))))))</f>
        <v>0,5 a 2,5</v>
      </c>
      <c r="BV39" s="11" t="n">
        <f aca="false">IF(BT39="","",IF(BT39=0,"NORMA",IF(AND(BT39&gt;=-20,BT39&lt;=-18),2,IF(AND(BT39&gt;=-17.5,BT39&lt;=-15.5),2,IF(AND(BT39&gt;=-15,BT39&lt;=-13),3,IF(AND(BT39&gt;=-12.5,BT39&lt;=-10.5),4,IF(AND(BT39&gt;=-10,BT39&lt;=-8),5,IF(AND(BT39&gt;=-7.5,BT39&lt;=-5.5),6,IF(AND(BT39&gt;=-5,BT39&lt;=-3),7,IF(AND(BT39&gt;=-2.5,BT39&lt;=-0.5),8,IF(AND(BT39&gt;=0.5,BT39&lt;=2.5),9,IF(AND(BT39&gt;=3,BT39&lt;=5),10,IF(AND(BT39&gt;=5.5,BT39&lt;=7.5),11,IF(AND(BT39&gt;=8,BT39&lt;=10),12,IF(AND(BT39&gt;=10.5,BT39&lt;=12.5),13,IF(AND(BT39&gt;=13,BT39&lt;=15),14,IF(AND(BT39&gt;=15.5,BT39&lt;=17.5),15,IF(AND(BT39&gt;=18,BT39&lt;=20),16,"Fuera de rango"))))))))))))))))))</f>
        <v>9</v>
      </c>
      <c r="BW39" s="9" t="n">
        <v>-3.25</v>
      </c>
      <c r="BX39" s="10" t="n">
        <f aca="false">18.5- (0.3*H39)</f>
        <v>7.1</v>
      </c>
      <c r="BY39" s="10" t="n">
        <f aca="false">(BW39)-(BX39)</f>
        <v>-10.35</v>
      </c>
      <c r="BZ39" s="10" t="str">
        <f aca="false">IF(BY39="","",IF(BY39&lt;-27.5,"De -30 a -28",IF(BY39&lt;-25,"De -27,5 a -25,5",IF(BY39&lt;-22.5,"De -25 a -23",IF(BY39&lt;-20,"De -22,5 a -20,5",IF(BY39&lt;-17.5,"De -20 a -18",IF(BY39&lt;-15,"De -17,5 a -15,5",IF(BY39&lt;-12.5,"De -15 a -13",IF(BY39&lt;-10,"De -12,5 a -10,5",IF(BY39&lt;-7.5,"De -10 a -8",IF(BY39&lt;-5,"De -7,5 a -5,5",IF(BY39&lt;-2.5,"De -5 a -3",IF(BY39&lt;0,"De -2,5 a -0,5",IF(BY39&lt;2.5,"De 0 a 2",IF(BY39&lt;5,"De 2,5 a 4,5",IF(BY39&lt;7.5,"De 5 a 7",IF(BY39&lt;10,"De 7,5 a 9,5",IF(BY39&lt;12.5,"De 10 a 12",IF(BY39&lt;15,"De 12,5 a 14,5",IF(BY39&lt;17.5,"De 15 a 17",IF(BY39&lt;20,"De 17,5 a 19,5",IF(BY39&lt;22.5,"De 20 a 22",IF(BY39&lt;25,"De 22,5 a 24,5",IF(BY39&lt;27.5,"De 25 a 27","De 27,5 a 30"))))))))))))))))))))))))</f>
        <v>De -12,5 a -10,5</v>
      </c>
      <c r="CA39" s="12" t="n">
        <f aca="false">IF(BY39="","",IF(BY39&lt;=-28,1,IF(BY39&lt;=-25.5,2,IF(BY39&lt;=-23,3,IF(BY39&lt;=-20.5,4,IF(BY39&lt;=-18,5,IF(BY39&lt;=-15.5,6,IF(BY39&lt;=-13,7,IF(BY39&lt;=-10.5,8,IF(BY39&lt;=-8,9,IF(BY39&lt;=-5.5,10,IF(BY39&lt;=-3,11,IF(BY39&lt;=-0.5,12,IF(BY39&lt;=2,13,IF(BY39&lt;=4.5,14,IF(BY39&lt;=7,15,IF(BY39&lt;=9.5,16,IF(BY39&lt;=12,17,IF(BY39&lt;=14.5,18,IF(BY39&lt;=17,19,IF(BY39&lt;=19.5,20,IF(BY39&lt;=22,21,IF(BY39&lt;=24.5,22,IF(BY39&lt;=27,23,IF(BY39&lt;=30,24,"Fuera de rango")))))))))))))))))))))))))</f>
        <v>9</v>
      </c>
      <c r="CB39" s="9" t="n">
        <v>-3.25</v>
      </c>
      <c r="CC39" s="10" t="n">
        <f aca="false">18.5- (0.3*H39)</f>
        <v>7.1</v>
      </c>
      <c r="CD39" s="10" t="n">
        <f aca="false">(CB39)-(CC39)</f>
        <v>-10.35</v>
      </c>
      <c r="CE39" s="10" t="str">
        <f aca="false">IF(CD39="","",IF(CD39&lt;-27.5,"De -30 a -28",IF(CD39&lt;-25,"De -27,5 a -25,5",IF(CD39&lt;-22.5,"De -25 a -23",IF(CD39&lt;-20,"De -22,5 a -20,5",IF(CD39&lt;-17.5,"De -20 a -18",IF(CD39&lt;-15,"De -17,5 a -15,5",IF(CD39&lt;-12.5,"De -15 a -13",IF(CD39&lt;-10,"De -12,5 a -10,5",IF(CD39&lt;-7.5,"De -10 a -8",IF(CD39&lt;-5,"De -7,5 a -5,5",IF(CD39&lt;-2.5,"De -5 a -3",IF(CD39&lt;0,"De -2,5 a -0,5",IF(CD39&lt;=2,"De 0 a 2",IF(CD39&lt;=4.5,"De 2,5 a 4,5",IF(CD39&lt;=7,"De 5 a 7",IF(CD39&lt;=9.5,"De 7,5 a 9,5",IF(CD39&lt;=12,"De 10 a 12",IF(CD39&lt;=14.5,"De 12,5 a 14,5",IF(CD39&lt;=17,"De 15 a 17",IF(CD39&lt;=19.5,"De 17,5 a 19,5",IF(CD39&lt;=22,"De 20 a 22",IF(CD39&lt;=24.5,"De 22,5 a 24,5",IF(CD39&lt;=27,"De 25 a 27","De 27,5 a 30"))))))))))))))))))))))))</f>
        <v>De -12,5 a -10,5</v>
      </c>
      <c r="CF39" s="12" t="n">
        <f aca="false">IF(CD39="","",IF(CD39&lt;-27.5,1,IF(CD39&lt;-25,2,IF(CD39&lt;-22.5,3,IF(CD39&lt;-20,4,IF(CD39&lt;-17.5,5,IF(CD39&lt;-15,6,IF(CD39&lt;-12.5,7,IF(CD39&lt;-10,8,IF(CD39&lt;-7.5,9,IF(CD39&lt;-5,10,IF(CD39&lt;-2.5,11,IF(CD39&lt;0,12,IF(CD39&lt;2.5,13,IF(CD39&lt;5,14,IF(CD39&lt;7.5,15,IF(CD39&lt;10,16,IF(CD39&lt;12.5,17,IF(CD39&lt;15,18,IF(CD39&lt;17.5,19,IF(CD39&lt;20,20,IF(CD39&lt;22.5,21,IF(CD39&lt;25,22,IF(CD39&lt;27.5,23,24))))))))))))))))))))))))</f>
        <v>8</v>
      </c>
      <c r="CG39" s="9" t="n">
        <v>-1.25</v>
      </c>
      <c r="CH39" s="10" t="str">
        <f aca="false">IF(CG39="","",IF(AND(CG39&gt;=-10,CG39&lt;=-9.5),"-10 a -9,5",IF(AND(CG39&gt;-9.5,CG39&lt;=-8.5),"-9 a -8,5",IF(AND(CG39&gt;-8.5,CG39&lt;=-7.5),"-8 a -7,5",IF(AND(CG39&gt;-7.5,CG39&lt;=-6.5),"-7 a -6,5",IF(AND(CG39&gt;-6.5,CG39&lt;=-5.5),"-6 a -5,5",IF(AND(CG39&gt;-5.5,CG39&lt;=-4.5),"-5 a -4,5",IF(AND(CG39&gt;-4.5,CG39&lt;=-3.5),"-4 a -3,5",IF(AND(CG39&gt;-3.5,CG39&lt;=-2.5),"-3 a -2,5",IF(CG39=-2.25,"-2,25",IF(AND(CG39&gt;-2.5,CG39&lt;=-1.5),"-2 a -1,5",IF(AND(CG39&gt;-1.5,CG39&lt;=-0.5),"-1 a -0,5",IF(AND(CG39&gt;-0.5,CG39&lt;=0.5),"0 a 0,5",IF(AND(CG39&gt;0.5,CG39&lt;=1.5),"1 a 1,5",IF(AND(CG39&gt;1.5,CG39&lt;=2.5),"2 a 2,5",IF(AND(CG39&gt;2.5,CG39&lt;=3.5),"3 a 3,5",IF(AND(CG39&gt;3.5,CG39&lt;=4.5),"4 a 4,5",IF(AND(CG39&gt;4.5,CG39&lt;=5.5),"5 a 5,5",IF(AND(CG39&gt;5.5,CG39&lt;=6.5),"6 a 6,5",IF(AND(CG39&gt;6.5,CG39&lt;=7.5),"7 a 7,5",IF(AND(CG39&gt;7.5,CG39&lt;=8.5),"8 a 8,5",IF(AND(CG39&gt;8.5,CG39&lt;=9.5),"9 a 9,5",IF(CG39&gt;=10,"10","Fuera de rango")))))))))))))))))))))))</f>
        <v>-1 a -0,5</v>
      </c>
      <c r="CI39" s="11" t="n">
        <f aca="false">IF(CG39="","",IF(CG39=-2.25,"NORMA",IF(CG39&lt;=-9.5,1,IF(CG39&lt;=-8.5,2,IF(CG39&lt;=-7.5,3,IF(CG39&lt;=-6.5,4,IF(CG39&lt;=-5.5,5,IF(CG39&lt;=-4.5,6,IF(CG39&lt;=-3.5,7,IF(CG39&lt;=-2.5,8,IF(CG39&lt;=-1.5,9,IF(CG39&lt;=-0.5,10,IF(CG39&lt;=0.5,11,IF(CG39&lt;=1.5,12,IF(CG39&lt;=2.5,13,IF(CG39&lt;=3.5,14,IF(CG39&lt;=4.5,15,IF(CG39&lt;=5.5,16,IF(CG39&lt;=6.5,17,IF(CG39&lt;=7.5,18,IF(CG39&lt;=8.5,19,IF(CG39&lt;=9.5,20,IF(CG39=10,21,"Fuera de rango")))))))))))))))))))))))</f>
        <v>10</v>
      </c>
      <c r="CJ39" s="9" t="n">
        <v>-1</v>
      </c>
      <c r="CK39" s="10" t="str">
        <f aca="false">IF(CJ39="","",IF(AND(CJ39&gt;=-6,CJ39&lt;=-5.5),"-6 a -5,5",IF(AND(CJ39&gt;-5.5,CJ39&lt;=-4.5),"-5 a -4,5",IF(AND(CJ39&gt;-4.5,CJ39&lt;=-3.5),"-4 a -3,5",IF(AND(CJ39&gt;-3.5,CJ39&lt;=-2.5),"-3 a -2,5",IF(AND(CJ39&gt;-2.5,CJ39&lt;=-1.5),"-2 a -1,5",IF(AND(CJ39&gt;-1.5,CJ39&lt;=-0.5),"-1 a -0,5",IF(AND(CJ39&gt;-0.5,CJ39&lt;=0.5),"0 a 0,5",IF(AND(CJ39&gt;0.5,CJ39&lt;=1.5),"1 a 1,5",IF(AND(CJ39&gt;1.5,CJ39&lt;2.5),"2",IF(AND(CJ39&gt;=2.5,CJ39&lt;=3),"2,5 a 3",IF(AND(CJ39&gt;3,CJ39&lt;=4),"3,5 a 4",IF(AND(CJ39&gt;4,CJ39&lt;=5),"4,5 a 5",IF(AND(CJ39&gt;5,CJ39&lt;=6),"5,5 a 6",IF(AND(CJ39&gt;6,CJ39&lt;=7),"6,5 a 7",IF(AND(CJ39&gt;7,CJ39&lt;=8),"7,5 a 8",IF(AND(CJ39&gt;8,CJ39&lt;=9.5),"8,5 a 9,5",IF(CJ39=10,"10","Fuera de rango"))))))))))))))))))</f>
        <v>-1 a -0,5</v>
      </c>
      <c r="CL39" s="11" t="n">
        <f aca="false">IF(CK39="","",IF(OR(CK39="-6 a -5,5",CK39="-6 - -5,5"),1,IF(OR(CK39="-5 a -4,5",CK39="-5 - -4,5"),2,IF(OR(CK39="-4 a -3,5",CK39="-4 - -3,5"),3,IF(OR(CK39="-3 a -2,5",CK39="-3 - -2,5"),4,IF(OR(CK39="-2 a -1,5",CK39="-2 - -1,5"),5,IF(OR(CK39="-1 a -0,5",CK39="-1 - -0,5"),6,IF(OR(CK39="0 a 0,5",CK39="0 - 0,5"),7,IF(OR(CK39="1 a 1,5",CK39="1 - 1,5"),8,IF(CK39="2","NORMA",IF(OR(CK39="2,5 a 3",CK39="2,5 - 3"),9,IF(OR(CK39="3,5 a 4",CK39="3,5 - 4"),10,IF(OR(CK39="4,5 a 5",CK39="4,5 - 5"),11,IF(OR(CK39="5,5 a 6",CK39="5,5 - 6"),12,IF(OR(CK39="6,5 a 7",CK39="6,5 - 7"),13,IF(OR(CK39="7,5 a 8",CK39="7,5 - 8"),14,IF(OR(CK39="8,5 a 9",CK39="8,5 - 9,5",CK39="9 a 9,5"),15,IF(CK39="10",15,IF(OR(CK39="0,5 a 1",CK39="0,5 - 1"),7,"Fuera de rango")))))))))))))))))))</f>
        <v>6</v>
      </c>
      <c r="CM39" s="10" t="n">
        <v>0</v>
      </c>
      <c r="CN39" s="10" t="str">
        <f aca="false">IF(CM39=0,"0", " ")</f>
        <v>0</v>
      </c>
      <c r="CO39" s="10" t="str">
        <f aca="false">IF(CM39&gt;0,"EME"," ")</f>
        <v> </v>
      </c>
      <c r="CP39" s="10" t="n">
        <v>0</v>
      </c>
      <c r="CQ39" s="10" t="str">
        <f aca="false">IF(CP39&gt;0,"0", " ")</f>
        <v> </v>
      </c>
      <c r="CR39" s="10" t="str">
        <f aca="false">IF(CP39&gt;0,"EME"," ")</f>
        <v> </v>
      </c>
      <c r="CS39" s="9" t="n">
        <v>0</v>
      </c>
      <c r="CT39" s="10" t="str">
        <f aca="false">IF(CS39&gt;0,"1", " ")</f>
        <v> </v>
      </c>
      <c r="CU39" s="10" t="str">
        <f aca="false">IF(CS39&gt;0,"HIP"," ")</f>
        <v> </v>
      </c>
      <c r="CV39" s="9" t="n">
        <v>0.5</v>
      </c>
      <c r="CW39" s="10" t="str">
        <f aca="false">IF(CV39&gt;0,"1", " ")</f>
        <v>1</v>
      </c>
      <c r="CX39" s="10" t="str">
        <f aca="false">IF(CV39&gt;0,"HIP"," ")</f>
        <v>HIP</v>
      </c>
      <c r="CY39" s="9" t="n">
        <v>0</v>
      </c>
      <c r="CZ39" s="11" t="str">
        <f aca="false">IF(CY39&lt;0,"2"," ")</f>
        <v> </v>
      </c>
      <c r="DA39" s="11" t="str">
        <f aca="false">IF(CY39&lt;0,"MIO"," ")</f>
        <v> </v>
      </c>
      <c r="DB39" s="9" t="n">
        <v>0</v>
      </c>
      <c r="DC39" s="11" t="str">
        <f aca="false">IF(DB39&lt;0,"2"," ")</f>
        <v> </v>
      </c>
      <c r="DD39" s="11" t="str">
        <f aca="false">IF(DB39&lt;0,"MIO"," ")</f>
        <v> </v>
      </c>
      <c r="DE39" s="9" t="n">
        <v>-1.25</v>
      </c>
      <c r="DF39" s="11" t="str">
        <f aca="false">IF(DE39&lt;0,"3"," ")</f>
        <v>3</v>
      </c>
      <c r="DG39" s="11" t="str">
        <f aca="false">IF(DE39&lt;0,"AST"," ")</f>
        <v>AST</v>
      </c>
      <c r="DH39" s="9" t="n">
        <v>-1</v>
      </c>
      <c r="DI39" s="11" t="str">
        <f aca="false">IF(DH39&lt;0,"3"," ")</f>
        <v>3</v>
      </c>
      <c r="DJ39" s="11" t="str">
        <f aca="false">IF(DH39&lt;0,"AST"," ")</f>
        <v>AST</v>
      </c>
      <c r="DK39" s="9" t="n">
        <v>0</v>
      </c>
      <c r="DL39" s="10" t="str">
        <f aca="false">IF(DK39&gt;0,"4"," ")</f>
        <v> </v>
      </c>
      <c r="DM39" s="10" t="str">
        <f aca="false">IF(DK39&gt;0,"PRE"," ")</f>
        <v> </v>
      </c>
      <c r="DN39" s="9" t="n">
        <v>0</v>
      </c>
      <c r="DO39" s="10" t="str">
        <f aca="false">IF(DN39&gt;0,"4"," ")</f>
        <v> </v>
      </c>
      <c r="DP39" s="10" t="str">
        <f aca="false">IF(DN39&gt;0,"PRE"," ")</f>
        <v> </v>
      </c>
      <c r="DQ39" s="12" t="n">
        <v>1</v>
      </c>
      <c r="DR39" s="12" t="n">
        <v>1</v>
      </c>
      <c r="DS39" s="12" t="str">
        <f aca="false">CONCATENATE(CO39,CU39,DA39,DG39,DM39)</f>
        <v>   AST </v>
      </c>
      <c r="DT39" s="10" t="str">
        <f aca="false" t="array" ref="DT39">_xlfn.IFS(DS39="EME    ","0", DS39=" HIP   ","1", DS39="  MIO  ","2", DS39="   AST ","3", DS39="    PRE","4", DS39="EME   PRE","5", DS39=" HIP  PRE","6", DS39=" HIP AST ","7", DS39="  MIO PRE","8", DS39="  MIOAST ","9", DS39="   ASTPRE","10",DS39=" HIP ASTPRE","11", DS39="  MIOASTPRE","12", DS39="     ","0")</f>
        <v>3</v>
      </c>
      <c r="DU39" s="1" t="s">
        <v>154</v>
      </c>
      <c r="DV39" s="1" t="str">
        <f aca="false" t="array" ref="DV39">_xlfn.IFS(DU39="SI","2", DU39="NO","1")</f>
        <v>1</v>
      </c>
      <c r="DW39" s="10" t="n">
        <v>0</v>
      </c>
      <c r="DX39" s="11" t="str">
        <f aca="false">IF(DW39=0,"1","2")</f>
        <v>1</v>
      </c>
      <c r="DY39" s="11" t="str">
        <f aca="false" t="array" ref="DY39">_xlfn.IFS(DW39=0,"0", DW39=0.25, "1", DW39=0.5,"2", DW39=0.75,"3", DW39=1,"4",DW39=1.25,"5", DW39=1.5,"6", DW39=1.75,"7", DW39=2,"8")</f>
        <v>0</v>
      </c>
      <c r="DZ39" s="10" t="n">
        <v>0.5</v>
      </c>
      <c r="EA39" s="11" t="str">
        <f aca="false">IF(DZ39=0,"1","2")</f>
        <v>2</v>
      </c>
      <c r="EB39" s="11" t="str">
        <f aca="false" t="array" ref="EB39">_xlfn.IFS(DZ39=0,"0", DZ39=0.25, "1", DZ39=0.5,"2", DZ39=0.75,"3", DZ39=1,"4",DZ39=1.25,"5", DZ39=1.5,"6", DZ39=1.75,"7", DZ39=2,"8", DZ39=2.25,"9",DZ39=2.5,"10", DZ39=2.75,"11", DZ39=3,"12", DZ39=3.25,"13", DZ39=3.5,"14", DZ39=3.75,"15",DZ39=4,"16")</f>
        <v>2</v>
      </c>
      <c r="EC39" s="10" t="n">
        <v>0</v>
      </c>
      <c r="ED39" s="10" t="str">
        <f aca="false">IF(EC39=0,"1","2")</f>
        <v>1</v>
      </c>
      <c r="EE39" s="11" t="str">
        <f aca="false" t="array" ref="EE39">_xlfn.IFS(EC39=0,"0", EC39=-0.25, "1", EC39=-0.5,"2", EC39=-0.75,"3", EC39=-1,"4",EC39=-1.25,"5", EC39=-1.5,"6", EC39=-1.75,"7", EC39=-2,"8", EC39=-2.25,"9",EC39=-2.5,"10", EC39=-2.75,"11", EC39=-3,"12", EC39=-3.25,"13", EC39=-3.5,"14", EC39=-3.75,"15",EC39=-4,"16")</f>
        <v>0</v>
      </c>
      <c r="EF39" s="10" t="n">
        <v>0</v>
      </c>
      <c r="EG39" s="10" t="str">
        <f aca="false">IF(EF39=0,"1","2")</f>
        <v>1</v>
      </c>
      <c r="EH39" s="11" t="str">
        <f aca="false" t="array" ref="EH39">_xlfn.IFS(EF39=0,"0", EF39=-0.25, "1", EF39=-0.5,"2", EF39=-0.75,"3", EF39=-1,"4",EF39=-1.25,"5", EF39=-1.5,"6", EF39=-1.75,"7", EF39=-2,"8", EF39=-2.25,"9",EF39=-2.5,"10", EF39=-2.75,"11", EF39=-3,"12", EF39=-3.25,"13", EF39=-3.5,"14", EF39=-3.75,"15",EF39=-4,"16")</f>
        <v>0</v>
      </c>
      <c r="EI39" s="10" t="n">
        <v>-1.25</v>
      </c>
      <c r="EJ39" s="11" t="str">
        <f aca="false">IF(EI39=0,"1","2")</f>
        <v>2</v>
      </c>
      <c r="EK39" s="11" t="str">
        <f aca="false" t="array" ref="EK39">_xlfn.IFS(EI39=0,"0", EI39=-0.25, "1", EI39=-0.5,"2", EI39=-0.75,"3", EI39=-1,"4",EI39=-1.25,"5", EI39=-1.5,"6", EI39=-1.75,"7", EI39=-2,"8", EI39=-2.25,"9", EI39=-2.25,"9",EI39=-2.5,"10", EI39=-2.75,"11", EI39=-3,"12", EI39=-3.25,"13", EI39=-3.5,"14", EI39=-3.75,"15",EI39=-4,"16", EI39=0.25, "17", EI39=0.5, "18")</f>
        <v>5</v>
      </c>
      <c r="EL39" s="10" t="n">
        <v>-1</v>
      </c>
      <c r="EM39" s="11" t="str">
        <f aca="false">IF(EL39=0,"1","2")</f>
        <v>2</v>
      </c>
      <c r="EN39" s="11" t="str">
        <f aca="false" t="array" ref="EN39">_xlfn.IFS(EL39=0.25,"17",EL39=0.5,"18", EL39=0,"0", EL39=-0.25, "1", EL39=-0.5,"2", EL39=-0.75,"3", EL39=-1,"4",EL39=-1.25,"5", EL39=-1.5,"6", EL39=-1.75,"7", EL39=-2,"8",EL39= -2.25,"9",EL39=-2.5,"10",EL39= -2.75,"11",EL39= -3,"12",EL39= -3.25,"13",EL39= -3.5,"14",EL39= -3.75,"15",EL39=-4,"16")</f>
        <v>4</v>
      </c>
      <c r="EO39" s="10" t="n">
        <v>0</v>
      </c>
      <c r="EP39" s="11" t="str">
        <f aca="false">IF(EO39=0,"1","2")</f>
        <v>1</v>
      </c>
      <c r="EQ39" s="11" t="str">
        <f aca="false" t="array" ref="EQ39">_xlfn.IFS(EO39=0,"0", EO39=0.25, "1", EO39=0.5,"2", EO39=0.75,"3", EO39=1,"4",EO39=1.25,"5", EO39=1.5,"6", EO39=1.75,"7", EO39=2,"8", EO39=2.25,"9", EO39=2.25,"9",EO39=2.5,"10", EO39=2.75,"11", EO39=3,"12", EO39=3.25,"13", EO39=3.5,"14", EO39=3.75,"15",EO39=4,"16", EO39=-0.25, "17", bq=-0.5, "18")</f>
        <v>0</v>
      </c>
      <c r="ER39" s="10" t="n">
        <v>0</v>
      </c>
      <c r="ES39" s="11" t="str">
        <f aca="false">IF(ER39=0,"1","2")</f>
        <v>1</v>
      </c>
      <c r="ET39" s="11" t="str">
        <f aca="false" t="array" ref="ET39">_xlfn.IFS(ER39=0,"0", ER39=0.25, "1", ER39=0.5,"2", ER39=0.75,"3", ER39=1,"4",ER39=1.25,"5", ER39=1.5,"6", ER39=1.75,"7", ER39=2,"8", ER39=2.25,"9", ER39=2.25,"9",ER39=2.5,"10", ER39=2.75,"11", ER39=3,"12", ER39=3.25,"13", ER39=3.5,"14", ER39=3.75,"15",ER39=4,"16", ER39=-0.25, "17", bq=-0.5, "18")</f>
        <v>0</v>
      </c>
      <c r="EU39" s="34" t="n">
        <v>24</v>
      </c>
      <c r="EV39" s="14" t="str">
        <f aca="false">VLOOKUP(EU39,LEYENDA!$G$2:$H$8,2,TRUE())</f>
        <v>19-24</v>
      </c>
      <c r="EW39" s="14" t="str">
        <f aca="false" t="array" ref="EW39">_xlfn.IFS(EV39="0-5","1", EV39="6-12","2", EV39="13-18","3", EV39="19-24","4", EV39="25-36","5", EV39="37-48","6", EV39="49-60","7")</f>
        <v>4</v>
      </c>
    </row>
    <row r="40" customFormat="false" ht="13.5" hidden="false" customHeight="false" outlineLevel="0" collapsed="false">
      <c r="A40" s="1" t="n">
        <v>12</v>
      </c>
      <c r="B40" s="32" t="n">
        <v>1</v>
      </c>
      <c r="C40" s="33" t="n">
        <v>39646</v>
      </c>
      <c r="D40" s="6"/>
      <c r="E40" s="5" t="str">
        <f aca="false">VLOOKUP(A40,'286'!$A$3:$J$600,10,FALSE())</f>
        <v>BARAÑANO MUÑOZ, ELENA</v>
      </c>
      <c r="F40" s="4" t="str">
        <f aca="false">VLOOKUP(A40,'286'!$A$3:$I$1768,3,FALSE())</f>
        <v>BAMUE</v>
      </c>
      <c r="G40" s="6" t="n">
        <f aca="false">VLOOKUP(A40,'286'!$A$3:$I$1768,4,FALSE())</f>
        <v>30371</v>
      </c>
      <c r="H40" s="7" t="n">
        <f aca="false">YEAR(C40)-YEAR(G40)</f>
        <v>25</v>
      </c>
      <c r="I40" s="1" t="str">
        <f aca="false">VLOOKUP(H40,LEYENDA!$C$2:$D$6,2,TRUE())</f>
        <v>25-40</v>
      </c>
      <c r="J40" s="5" t="str">
        <f aca="false">VLOOKUP(A40,'286'!$A$3:$I$1768,7,FALSE())</f>
        <v>M</v>
      </c>
      <c r="K40" s="8" t="str">
        <f aca="false">VLOOKUP(A40,'286'!$A$3:$I$1768,2,FALSE())</f>
        <v>OD</v>
      </c>
      <c r="L40" s="4" t="str">
        <f aca="false">VLOOKUP(A40,'286'!$A$3:$I$1768,8,FALSE())</f>
        <v>D</v>
      </c>
      <c r="M40" s="4" t="str">
        <f aca="false">VLOOKUP(A40,'286'!$A$3:$I$1768,9,FALSE())</f>
        <v>I</v>
      </c>
      <c r="N40" s="8" t="str">
        <f aca="false">IF(R40=O40, "MISMA","CONTRARIA")</f>
        <v>CONTRARIA</v>
      </c>
      <c r="O40" s="8" t="str">
        <f aca="false" t="array" ref="O40">_xlfn.IFS(L40="D","1", L40="I","2")</f>
        <v>1</v>
      </c>
      <c r="P40" s="8" t="str">
        <f aca="false" t="array" ref="P40">_xlfn.IFS(K40="OD","1", K40="OI","2")</f>
        <v>1</v>
      </c>
      <c r="Q40" s="1" t="str">
        <f aca="false" t="array" ref="Q40">_xlfn.IFS(J40="M","1", J40="H","2")</f>
        <v>1</v>
      </c>
      <c r="R40" s="8" t="str">
        <f aca="false" t="array" ref="R40">_xlfn.IFS(M40="D","1", M40="I","2")</f>
        <v>2</v>
      </c>
      <c r="S40" s="1" t="str">
        <f aca="false" t="array" ref="S40">_xlfn.IFS(N40="CONTRARIA", "1",N40= "MISMA","2")</f>
        <v>1</v>
      </c>
      <c r="T40" s="1" t="str">
        <f aca="false" t="array" ref="T40">_xlfn.IFS(I40="0-12","1", I40="13-24","2", I40="25-40","3", I40="41-60","4", I40="61-100","5")</f>
        <v>3</v>
      </c>
      <c r="U40" s="9" t="n">
        <v>0</v>
      </c>
      <c r="V40" s="1" t="str">
        <f aca="false">IF(U40="","",IF(AND(U40&gt;=-9,U40&lt;=-6.5),"-9 a -6,5",IF(AND(U40&gt;=-6,U40&lt;=-3.5),"-6 a -3,5",IF(AND(U40&gt;=-3,U40&lt;=-1),"-3 a -1",IF(U40=-0.5,"-0,5",IF(AND(U40&gt;=0,U40&lt;=2.5),"0 a 2,5",IF(AND(U40&gt;=3,U40&lt;=5.5),"3 a 5,5",IF(AND(U40&gt;=6,U40&lt;=8.5),"6 a 8,5",IF(AND(U40&gt;=9,U40&lt;=20),"9 a 20","Fuera de rango")))))))))</f>
        <v>0 a 2,5</v>
      </c>
      <c r="W40" s="11" t="n">
        <f aca="false">IF(V40="","",IF(V40="-9 a -6,5",2,IF(V40="-6 a -3,5",3,IF(V40="-3 a -1",4,IF(V40="-0,5","NORMA",IF(V40="0 a 2,5",5,IF(V40="3 a 5,5",6,IF(V40="6 a 8,5",7,IF(V40="9 a 20",8,"Fuera de rango")))))))))</f>
        <v>5</v>
      </c>
      <c r="X40" s="9" t="n">
        <v>0</v>
      </c>
      <c r="Y40" s="10" t="str">
        <f aca="false">IF(X40="","",IF(AND(X40&gt;=0,X40&lt;=4),"0 a 4",IF(AND(X40&gt;=4.5,X40&lt;=8.5),"4,5 a 8,5",IF(X40=9,"9",IF(AND(X40&gt;=9.5,X40&lt;=13),"9,5 a 13",IF(AND(X40&gt;=13.5,X40&lt;=20),"13,5 a 20",IF(AND(X40&gt;=20.5,X40&lt;=35),"20,5 a 35","Fuera de rango")))))))</f>
        <v>0 a 4</v>
      </c>
      <c r="Z40" s="11" t="n">
        <f aca="false">IF(Y40="","",IF(Y40="0 a 4",1,IF(Y40="4,5 a 8,5",2,IF(Y40="9","NORMA",IF(Y40="9,5 a 13",3,IF(Y40="13,5 a 20",4,IF(Y40="20,5 a 35",5,"Fuera de rango")))))))</f>
        <v>1</v>
      </c>
      <c r="AA40" s="9" t="n">
        <v>12</v>
      </c>
      <c r="AB40" s="10" t="str">
        <f aca="false">IF(AA40="","",IF(AND(AA40&gt;=0,AA40&lt;=9),"0 a 9",IF(AND(AA40&gt;=9.5,AA40&lt;=18.5),"9,5 a 18,5",IF(AA40=19,"19",IF(AND(AA40&gt;=19.5,AA40&lt;=28),"19,5 a 28",IF(AND(AA40&gt;=28.5,AA40&lt;=40),"28,5 a 40","Fuera de rango"))))))</f>
        <v>9,5 a 18,5</v>
      </c>
      <c r="AC40" s="11" t="n">
        <f aca="false" t="array" ref="AC40">_xlfn.IFS(AB40="","",AB40="0 a 9",1,AB40="9,5 a 18,5",2,AB40="19","NORMA",AB40="19,5 a 28",3,AB40="28,5 a 40",4,TRUE(),"Fuera de rango")</f>
        <v>2</v>
      </c>
      <c r="AD40" s="9" t="n">
        <v>4</v>
      </c>
      <c r="AE40" s="10" t="str">
        <f aca="false">IF(AD40="","",IF(AND(AD40&gt;=-10,AD40&lt;=0),"De -10 a 0",IF(AND(AD40&gt;=0.5,AD40&lt;=9.5),"0,5 a 9,5",IF(AD40=10,"10",IF(AND(AD40&gt;=10.5,AD40&lt;=20),"10,5 a 20",IF(AND(AD40&gt;=20.5,AD40&lt;=40),"20,5 a 40","Fuera de rango"))))))</f>
        <v>0,5 a 9,5</v>
      </c>
      <c r="AF40" s="12" t="n">
        <f aca="false">IF(AD40="","",IF(AND(AD40&gt;=-10,AD40&lt;=0),1,IF(AND(AD40&gt;=0.5,AD40&lt;=9.5),2,IF(AD40=10,"NORMA",IF(AND(AD40&gt;=10.5,AD40&lt;=20),3,IF(AND(AD40&gt;=20.5,AD40&lt;=40),4,""))))))</f>
        <v>2</v>
      </c>
      <c r="AG40" s="9" t="n">
        <v>9</v>
      </c>
      <c r="AH40" s="11" t="str">
        <f aca="false">IF(AG40="","",IF(AND(AG40&gt;=0,AG40&lt;=4),"0 a 4",IF(AND(AG40&gt;=4.5,AG40&lt;=8.5),"4,5 a 8,5",IF(AG40=9,"9",IF(AND(AG40&gt;=9.5,AG40&lt;=13),"9,5 a 13",IF(AND(AG40&gt;=13.5,AG40&lt;=25),"13,5 a 25","Fuera de rango"))))))</f>
        <v>9</v>
      </c>
      <c r="AI40" s="11" t="str">
        <f aca="false">IF(AH40="","",IF(AH40="0 a 4",1,IF(AH40="4,5 a 8,5",2,IF(AH40="9","NORMA",IF(AH40="9,5 a 13",3,IF(AH40="13,5 a 25",4,""))))))</f>
        <v>NORMA</v>
      </c>
      <c r="AJ40" s="9" t="n">
        <v>4</v>
      </c>
      <c r="AK40" s="10" t="str">
        <f aca="false">IF(AJ40="","",IF(AND(AJ40&gt;=-15,AJ40&lt;=-10.5),"-15 a -10,5",IF(AND(AJ40&gt;=-10,AJ40&lt;=-4),"-10 a -4",IF(AND(AJ40&gt;=-4.5,AJ40&lt;=0),"-4,5 a 0",IF(AND(AJ40&gt;=0.5,AJ40&lt;=4.5),"0,5 a 4,5",IF(AJ40=5,"5",IF(AND(AJ40&gt;=5.5,AJ40&lt;=10),"5,5 a 10",IF(AND(AJ40&gt;=10.5,AJ40&lt;=20),"10,5 a 20","Fuera de rango"))))))))</f>
        <v>0,5 a 4,5</v>
      </c>
      <c r="AL40" s="11" t="n">
        <f aca="false">IF(AK40="","",IF(AK40="-15 a -10,5",1,IF(AK40="-10 a -4",2,IF(AK40="-4,5 a 0",3,IF(AK40="0,5 a 4,5",4,IF(AK40="5","NORMA",IF(AK40="5,5 a 10",5,IF(AK40="10,5 a 20",6,"Error"))))))))</f>
        <v>4</v>
      </c>
      <c r="AM40" s="9" t="n">
        <v>0</v>
      </c>
      <c r="AN40" s="10" t="str">
        <f aca="false">IF(AM40="","",IF(AND(AM40&gt;=-7.5,AM40&lt;=-5.5),"-7,5 a -5,5",IF(AND(AM40&gt;=-5,AM40&lt;=-3),"-5 a -3",IF(AND(AM40&gt;=-2.5,AM40&lt;=-0.5),"-2,5 a -0,5",IF(AM40=0,"0,00",IF(AND(AM40&gt;=0.5,AM40&lt;=2.5),"0,5 a 2,5",IF(AND(AM40&gt;=3,AM40&lt;=5),"3 a 5",IF(AND(AM40&gt;=5.5,AM40&lt;=7.5),"5,5 a 7,5",IF(AND(AM40&gt;=8,AM40&lt;=10),"8 a 10","Fuera de rango")))))))))</f>
        <v>0,00</v>
      </c>
      <c r="AO40" s="11" t="str">
        <f aca="false">IF(AN40="","",IF(AN40="-7,5 a -5,5",1,IF(AN40="-5 a -3",2,IF(AN40="-2,5 a -0,5",3,IF(AN40="0,00","NORMA",IF(AN40="0,5 a 2,5",4,IF(AN40="3 a 5",5,IF(AN40="5,5 a 7,5",6,IF(AN40="8 a 10",7,"Error")))))))))</f>
        <v>NORMA</v>
      </c>
      <c r="AP40" s="9" t="n">
        <v>-1</v>
      </c>
      <c r="AQ40" s="10" t="str">
        <f aca="false">IF(AP40="","",IF(AND(AP40&gt;=-20,AP40&lt;=-9.5),"-20 a -9,5",IF(AND(AP40&gt;=-9,AP40&lt;=-6.5),"-9 a -6,5",IF(AP40=-6,"-6",IF(AND(AP40&gt;=-5.5,AP40&lt;=-3),"-5,5 a -3",IF(AND(AP40&gt;=-2.5,AP40&lt;=0),"-2,5 a 0",IF(AND(AP40&gt;=0.5,AP40&lt;=3),"0,5 a 3",IF(AND(AP40&gt;=3.5,AP40&lt;=6),"3,5 a 6",IF(AND(AP40&gt;=6.5,AP40&lt;=9),"6,5 a 9",IF(AND(AP40&gt;=9.5,AP40&lt;=20),"9,5 a 20","Fuera de rango"))))))))))</f>
        <v>-2,5 a 0</v>
      </c>
      <c r="AR40" s="11" t="n">
        <f aca="false">IF(AQ40="","",IF(AQ40="-20 a -9,5",1,IF(AQ40="-9 a -6,5",2,IF(AQ40="-6","NORMA",IF(AQ40="-5,5 a -3",3,IF(AQ40="-2,5 a 0",4,IF(AQ40="0,5 a 3",5,IF(AQ40="3,5 a 6",6,IF(AQ40="6,5 a 9",7,IF(AQ40="9,5 a 20",8,""))))))))))</f>
        <v>4</v>
      </c>
      <c r="AS40" s="9" t="n">
        <v>0</v>
      </c>
      <c r="AT40" s="10" t="str">
        <f aca="false">IF(AS40="","",IF(AND(AS40&gt;=-16,AS40&lt;=-14),"-16 a -14",IF(AND(AS40&gt;=-13.5,AS40&lt;=-11.5),"-13,5 a -11,5",IF(AND(AS40&gt;=-11,AS40&lt;=-9),"-11 a -9",IF(AND(AS40&gt;=-8.5,AS40&lt;=-6.5),"-8,5 a -6,5",IF(AND(AS40&gt;=-6,AS40&lt;=-4),"-6 a -4",IF(AND(AS40&gt;=-3.5,AS40&lt;=-1.5),"-3,5 a -1,5",IF(AND(AS40&gt;=-1,AS40&lt;=1),"-1 a 1",IF(AND(AS40&gt;=1.5,AS40&lt;=3.5),"1,5 a 3,5",IF(AND(AS40&gt;=4,AS40&lt;=6),"4 a 6",IF(AND(AS40&gt;=6.5,AS40&lt;=8.5),"6,5 a 8,5",IF(AND(AS40&gt;=9,AS40&lt;=11),"9 a 11",IF(AND(AS40&gt;=11.5,AS40&lt;=13.5),"11,5 a 13,5",IF(AND(AS40&gt;=14,AS40&lt;=16),"14 a 16",IF(AND(AS40&gt;=16.5,AS40&lt;=18.5),"16,5 a 18,5",IF(AND(AS40&gt;=19,AS40&lt;=21),"19 a 21","Fuera de rango"))))))))))))))))</f>
        <v>-1 a 1</v>
      </c>
      <c r="AU40" s="11" t="n">
        <f aca="false" t="array" ref="AU40">IF(AT40="","",_xlfn.IFS(AT40="-16 a -14",1,AT40="-13,5 a -11,5",2,AT40="-11 a -9",3,AT40="-8,5 a -6,5",4,AT40="-6 a -4",5,AT40="-3,5 a -1,5",6,AT40="-1 a 1",7,AT40="1,5 a 3,5",8,AT40="4 a 6","NORMA",AT40="6,5 a 8,5",9,AT40="9 a 11",10,AT40="11,5 a 13,5",11,AT40="14 a 16",12,AT40="16,5 a 18,5",13,AT40="19 a 21",14,TRUE(),""))</f>
        <v>7</v>
      </c>
      <c r="AV40" s="9" t="n">
        <v>1</v>
      </c>
      <c r="AW40" s="10" t="str">
        <f aca="false">IF(AV40="","",IF(AND(AV40&gt;=-1,AV40&lt;=-0.5),"-1 a -0,5",IF(AND(AV40&gt;-0.5,AV40&lt;=0),"De -0,5 a 0",IF(AND(AV40&gt;=0.25,AV40&lt;=0.75),"0,25 a 0,75",IF(AND(AV40&gt;=1,AV40&lt;=1.5),"1 a 1,5",IF(AND(AV40&gt;=1.75,AV40&lt;=2.25),"1,75 a 2,25",IF(AND(AV40&gt;=2.5,AV40&lt;=3),"2,5 a 3",IF(AND(AV40&gt;=3.25,AV40&lt;=3.75),"3,25 a 3,75","Fuera de rango"))))))))</f>
        <v>1 a 1,5</v>
      </c>
      <c r="AX40" s="11" t="n">
        <f aca="false">IF(AW40="","",IF(OR(AW40="-1 a -0,5",AW40="-1 a -0.5"),1,IF(OR(AW40="De -0,5 a 0",AW40="-0,5 a 0",AW40="De -0.5 a 0"),2,IF(OR(AW40="0,25 a 0,75",AW40="0.25 a 0.75"),"NORMA",IF(OR(AW40="1 a 1,5",AW40="1 a 1.5"),3,IF(OR(AW40="1,75 a 2,25",AW40="1.75 a 2.25"),4,IF(OR(AW40="2,5 a 3",AW40="2.5 a 3"),5,IF(OR(AW40="3,25 a 3,75",AW40="3.25 a 3.75"),6,""))))))))</f>
        <v>3</v>
      </c>
      <c r="AY40" s="9" t="n">
        <v>-2</v>
      </c>
      <c r="AZ40" s="10" t="str">
        <f aca="false">IF(AY40="","",IF(AND(AY40&gt;=-20,AY40&lt;=-9.5),"-20 a -9,5",IF(AND(AY40&gt;=-9,AY40&lt;=-6.5),"-9 a -6,5",IF(AY40=-6,"-6",IF(AND(AY40&gt;=-5.5,AY40&lt;=-3),"-5,5 a -3",IF(AND(AY40&gt;=-2.5,AY40&lt;=0),"-2,5 a 0",IF(AND(AY40&gt;=0.5,AY40&lt;=3),"0,5 a 3",IF(AND(AY40&gt;=3.5,AY40&lt;=6),"3,5 a 6","Fuera de rango"))))))))</f>
        <v>-2,5 a 0</v>
      </c>
      <c r="BA40" s="11" t="n">
        <f aca="false">IF(AZ40="","",IF(AZ40="-20 a -9,5",1,IF(AZ40="-9 a -6,5",2,IF(AZ40="-6","NORMA",IF(AZ40="-5,5 a -3",3,IF(AZ40="-2,5 a 0",4,IF(AZ40="0,5 a 3",5,IF(AZ40="3,5 a 6",6,""))))))))</f>
        <v>4</v>
      </c>
      <c r="BB40" s="9" t="n">
        <v>0</v>
      </c>
      <c r="BC40" s="10" t="str">
        <f aca="false" t="array" ref="BC40">IF(BB40="","",_xlfn.IFS(AND(BB40&gt;=0,BB40&lt;=2),"0 a 2",AND(BB40&gt;=2.5,BB40&lt;=4.5),"2,5 a 4,5",AND(BB40&gt;=5,BB40&lt;=7),"5 a 7",AND(BB40&gt;=7.5,BB40&lt;=9.5),"7,5 a 9,5",AND(BB40&gt;=10,BB40&lt;=12),"10 a 12",AND(BB40&gt;=12.5,BB40&lt;=14.5),"12,5 a 14,5",BB40=15,"15",AND(BB40&gt;=15.5,BB40&lt;=17.5),"15,5 a 17,5",AND(BB40&gt;=18,BB40&lt;=20),"18 a 20",AND(BB40&gt;=20.5,BB40&lt;=22.5),"20,5 a 22,5",AND(BB40&gt;=23,BB40&lt;=25),"23 a 25",TRUE(),"Fuera de rango"))</f>
        <v>0 a 2</v>
      </c>
      <c r="BD40" s="11" t="n">
        <f aca="false" t="array" ref="BD40">IF(BC40="","",_xlfn.IFS(BC40="0 a 2",1,BC40="2,5 a 4,5",2,BC40="5 a 7",3,BC40="7,5 a 9,5",4,BC40="10 a 12",5,BC40="12,5 a 14,5",6,BC40="15","NORMA",BC40="15,5 a 17,5",7,BC40="18 a 20",8,BC40="20,5 a 22,5",9,BC40="23 a 25",10,TRUE(),"Fuera de rango"))</f>
        <v>1</v>
      </c>
      <c r="BE40" s="9" t="n">
        <v>22</v>
      </c>
      <c r="BF40" s="10" t="str">
        <f aca="false">IF(BE40="","",IF(AND(BE40&gt;=-20,BE40&lt;=-10),"-20 a -10",IF(AND(BE40&gt;=-9.5,BE40&lt;=0.5),"-9,5 a 0,5",IF(AND(BE40&gt;=1,BE40&lt;=11),"1 a 11",IF(AND(BE40&gt;=11.5,BE40&lt;=20.5),"11,5 a 20,5",IF(BE40=21,"21",IF(AND(BE40&gt;=21.5,BE40&lt;=31.5),"21,5 a 31,5",IF(AND(BE40&gt;=32,BE40&lt;=42),"32 a 42","Fuera de rango"))))))))</f>
        <v>21,5 a 31,5</v>
      </c>
      <c r="BG40" s="11" t="n">
        <f aca="false">IF(BF40="","",IF(BF40="-20 a -10",1,IF(BF40="-9,5 a 0,5",2,IF(BF40="1 a 11",3,IF(BF40="11,5 a 20,5",4,IF(BF40="21","NORMA",IF(BF40="21,5 a 31,5",5,IF(BF40="32 a 42",6,""))))))))</f>
        <v>5</v>
      </c>
      <c r="BH40" s="9" t="n">
        <v>13</v>
      </c>
      <c r="BI40" s="10" t="str">
        <f aca="false">IF(BH40="","",IF(AND(BH40&gt;=-20,BH40&lt;=-15),"-20 a -15",IF(AND(BH40&gt;=-14.5,BH40&lt;=-9.5),"-14,5 a -9,5",IF(AND(BH40&gt;=-9,BH40&lt;=-4),"-9 a -4",IF(AND(BH40&gt;=-3.5,BH40&lt;=2.5),"-3,5 a 2,5",IF(AND(BH40&gt;=3,BH40&lt;=8),"3 a 8",IF(AND(BH40&gt;=8.5,BH40&lt;=14.5),"8,5 a 14,5",IF(BH40=15,"15",IF(AND(BH40&gt;=15.5,BH40&lt;=20.5),"15,5 a 20,5",IF(AND(BH40&gt;=21,BH40&lt;=26),"21 a 26","Fuera de rango"))))))))))</f>
        <v>8,5 a 14,5</v>
      </c>
      <c r="BJ40" s="11" t="n">
        <f aca="false">IF(BI40="","",IF(BI40="-20 a -15",1,IF(BI40="-14,5 a -9,5",2,IF(BI40="-9 a -4",3,IF(BI40="-3,5 a 2,5",4,IF(BI40="3 a 8",5,IF(BI40="8,5 a 14,5",6,IF(BI40="15","NORMA",IF(BI40="15,5 a 20,5",7,IF(BI40="21 a 26",8,IF(BI40="26,5 a 31,5",9,"")))))))))))</f>
        <v>6</v>
      </c>
      <c r="BK40" s="9" t="n">
        <v>0</v>
      </c>
      <c r="BL40" s="10" t="str">
        <f aca="false">IF(BK40="","",IF(AND(BK40&gt;=0,BK40&lt;=2),"0 - 2",IF(AND(BK40&gt;=2.5,BK40&lt;=4.5),"2,5 - 4,5",IF(AND(BK40&gt;=5,BK40&lt;=7),"5 - 7",IF(AND(BK40&gt;=7.5,BK40&lt;=9.5),"7,5 - 9,5",IF(AND(BK40&gt;=10,BK40&lt;=12),"10 - 12",IF(AND(BK40&gt;=12.5,BK40&lt;=13.5),"12,5 - 13,5",IF(BK40=14,"14",IF(AND(BK40&gt;=14.5,BK40&lt;=16.5),"14,5 - 16,5",IF(AND(BK40&gt;=17,BK40&lt;=19),"17 - 19",IF(AND(BK40&gt;=19.5,BK40&lt;=21.5),"19,5 - 21,5",IF(AND(BK40&gt;=22,BK40&lt;=24),"22 - 24",IF(AND(BK40&gt;=24.5,BK40&lt;=26.5),"24,5 - 26,5",IF(AND(BK40&gt;=27,BK40&lt;=29),"27 - 29",IF(AND(BK40&gt;=29.5,BK40&lt;=30),"29,5 - 30","Fuera de rango")))))))))))))))</f>
        <v>0 - 2</v>
      </c>
      <c r="BM40" s="11" t="n">
        <f aca="false">IF(BL40="","",IF(BL40="0 - 2",1,IF(BL40="2,5 - 4,5",2,IF(BL40="5 - 7",3,IF(BL40="7,5 - 9,5",4,IF(BL40="10 - 12",5,IF(BL40="12,5 - 13,5",6,IF(BL40="14","NORMA",IF(BL40="14,5 - 16,5",7,IF(BL40="17 - 19",8,IF(BL40="19,5 - 21,5",9,IF(BL40="22 - 24",10,IF(BL40="24,5 - 26,5",11,IF(BL40="27 - 29",12,IF(BL40="29,5 - 30",13,"")))))))))))))))</f>
        <v>1</v>
      </c>
      <c r="BN40" s="9" t="n">
        <v>18</v>
      </c>
      <c r="BO40" s="10" t="str">
        <f aca="false">IF(BN40="","",IF(AND(BN40&gt;=-20,BN40&lt;=-10),"-20 a -10",IF(AND(BN40&gt;=-9.5,BN40&lt;=0.5),"-9,5 a 0,5",IF(AND(BN40&gt;=1,BN40&lt;=11),"1 a 11",IF(AND(BN40&gt;=11.5,BN40&lt;=21.5),"11,5 a 21,5",IF(BN40=22,"22",IF(AND(BN40&gt;=22.5,BN40&lt;=32.5),"22,5 a 32,5",IF(AND(BN40&gt;=33,BN40&lt;=43),"33 a 43","Fuera de rango"))))))))</f>
        <v>11,5 a 21,5</v>
      </c>
      <c r="BP40" s="11" t="n">
        <f aca="false">IF(BO40="","",IF(BO40="-20 a -10",1,IF(BO40="-9,5 a 0,5",2,IF(BO40="1 a 11",3,IF(BO40="11,5 a 21,5",4,IF(BO40="22","NORMA",IF(BO40="22,5 a 32,5",5,IF(BO40="33 a 43",6,""))))))))</f>
        <v>4</v>
      </c>
      <c r="BQ40" s="9" t="n">
        <v>14</v>
      </c>
      <c r="BR40" s="10" t="str">
        <f aca="false">IF(BQ40="","",IF(AND(BQ40&gt;=-20,BQ40&lt;=-15),"-20 a -15",IF(AND(BQ40&gt;=-14.5,BQ40&lt;=-9.5),"-14,5 a -9,5",IF(AND(BQ40&gt;=-9,BQ40&lt;=-4),"-9 a -4",IF(AND(BQ40&gt;=-3.5,BQ40&lt;=2.5),"-3,5 a 2,5",IF(AND(BQ40&gt;=3,BQ40&lt;=8),"3 a 8",IF(AND(BQ40&gt;=8.5,BQ40&lt;=13.5),"8,5 a 13,5",IF(AND(BQ40&gt;=14,BQ40&lt;=17.5),"14 a 17,5",IF(BQ40=18,"18",IF(AND(BQ40&gt;=18.5,BQ40&lt;=23.5),"18,5 a 23,5",IF(AND(BQ40&gt;=24,BQ40&lt;=29),"24 a 29",IF(AND(BQ40&gt;=29.5,BQ40&lt;=34.5),"29,5 a 34,5",IF(AND(BQ40&gt;=35,BQ40&lt;=40),"35 a 40","Fuera de rango")))))))))))))</f>
        <v>14 a 17,5</v>
      </c>
      <c r="BS40" s="11" t="n">
        <f aca="false">IF(BR40="","",IF(BR40="-20 a -15",1,IF(BR40="-14,5 a -9,5",2,IF(BR40="-9 a -4",3,IF(BR40="-3,5 a 2,5",4,IF(BR40="3 a 8",5,IF(BR40="8,5 a 13,5",6,IF(BR40="14 a 17,5",7,IF(BR40="18","NORMA",IF(BR40="18,5 a 23,5",8,IF(BR40="24 a 29",9,IF(BR40="29,5 a 34,5",10,IF(BR40="35 a 40",11,"")))))))))))))</f>
        <v>7</v>
      </c>
      <c r="BT40" s="9" t="n">
        <v>0</v>
      </c>
      <c r="BU40" s="10" t="str">
        <f aca="false">IF(BT40="","",IF(AND(BT40&gt;=-20,BT40&lt;=-18),"-20 a -18",IF(AND(BT40&gt;=-17.5,BT40&lt;=-15.5),"-17,5 a -15,5",IF(AND(BT40&gt;=-15,BT40&lt;=-13),"-15 a -13",IF(AND(BT40&gt;=-12.5,BT40&lt;=-10.5),"-12,5 a -10,5",IF(AND(BT40&gt;=-10,BT40&lt;=-8),"-10 a -8",IF(AND(BT40&gt;=-7.5,BT40&lt;=-5.5),"-7,5 a -5,5",IF(AND(BT40&gt;=-5,BT40&lt;=-3),"-5 a -3",IF(AND(BT40&gt;=-2.5,BT40&lt;=-0.5),"-2,5 a -0,5",IF(BT40=0,"0",IF(AND(BT40&gt;=0.5,BT40&lt;=2.5),"0,5 a 2,5",IF(AND(BT40&gt;=3,BT40&lt;=5),"3 a 5",IF(AND(BT40&gt;=5.5,BT40&lt;=7.5),"5,5 a 7,5",IF(AND(BT40&gt;=8,BT40&lt;=10),"8 a 10",IF(AND(BT40&gt;=10.5,BT40&lt;=12.5),"10,5 a 12,5",IF(AND(BT40&gt;=13,BT40&lt;=15),"13 a 15",IF(AND(BT40&gt;=15.5,BT40&lt;=17.5),"15,5 a 17,5",IF(AND(BT40&gt;=18,BT40&lt;=20),"18 a 20","Fuera de rango"))))))))))))))))))</f>
        <v>0</v>
      </c>
      <c r="BV40" s="11" t="str">
        <f aca="false">IF(BT40="","",IF(BT40=0,"NORMA",IF(AND(BT40&gt;=-20,BT40&lt;=-18),2,IF(AND(BT40&gt;=-17.5,BT40&lt;=-15.5),2,IF(AND(BT40&gt;=-15,BT40&lt;=-13),3,IF(AND(BT40&gt;=-12.5,BT40&lt;=-10.5),4,IF(AND(BT40&gt;=-10,BT40&lt;=-8),5,IF(AND(BT40&gt;=-7.5,BT40&lt;=-5.5),6,IF(AND(BT40&gt;=-5,BT40&lt;=-3),7,IF(AND(BT40&gt;=-2.5,BT40&lt;=-0.5),8,IF(AND(BT40&gt;=0.5,BT40&lt;=2.5),9,IF(AND(BT40&gt;=3,BT40&lt;=5),10,IF(AND(BT40&gt;=5.5,BT40&lt;=7.5),11,IF(AND(BT40&gt;=8,BT40&lt;=10),12,IF(AND(BT40&gt;=10.5,BT40&lt;=12.5),13,IF(AND(BT40&gt;=13,BT40&lt;=15),14,IF(AND(BT40&gt;=15.5,BT40&lt;=17.5),15,IF(AND(BT40&gt;=18,BT40&lt;=20),16,"Fuera de rango"))))))))))))))))))</f>
        <v>NORMA</v>
      </c>
      <c r="BW40" s="9" t="n">
        <v>-3</v>
      </c>
      <c r="BX40" s="10" t="n">
        <f aca="false">18.5- (0.3*H40)</f>
        <v>11</v>
      </c>
      <c r="BY40" s="10" t="n">
        <f aca="false">(BW40)-(BX40)</f>
        <v>-14</v>
      </c>
      <c r="BZ40" s="10" t="str">
        <f aca="false">IF(BY40="","",IF(BY40&lt;-27.5,"De -30 a -28",IF(BY40&lt;-25,"De -27,5 a -25,5",IF(BY40&lt;-22.5,"De -25 a -23",IF(BY40&lt;-20,"De -22,5 a -20,5",IF(BY40&lt;-17.5,"De -20 a -18",IF(BY40&lt;-15,"De -17,5 a -15,5",IF(BY40&lt;-12.5,"De -15 a -13",IF(BY40&lt;-10,"De -12,5 a -10,5",IF(BY40&lt;-7.5,"De -10 a -8",IF(BY40&lt;-5,"De -7,5 a -5,5",IF(BY40&lt;-2.5,"De -5 a -3",IF(BY40&lt;0,"De -2,5 a -0,5",IF(BY40&lt;2.5,"De 0 a 2",IF(BY40&lt;5,"De 2,5 a 4,5",IF(BY40&lt;7.5,"De 5 a 7",IF(BY40&lt;10,"De 7,5 a 9,5",IF(BY40&lt;12.5,"De 10 a 12",IF(BY40&lt;15,"De 12,5 a 14,5",IF(BY40&lt;17.5,"De 15 a 17",IF(BY40&lt;20,"De 17,5 a 19,5",IF(BY40&lt;22.5,"De 20 a 22",IF(BY40&lt;25,"De 22,5 a 24,5",IF(BY40&lt;27.5,"De 25 a 27","De 27,5 a 30"))))))))))))))))))))))))</f>
        <v>De -15 a -13</v>
      </c>
      <c r="CA40" s="12" t="n">
        <f aca="false">IF(BY40="","",IF(BY40&lt;=-28,1,IF(BY40&lt;=-25.5,2,IF(BY40&lt;=-23,3,IF(BY40&lt;=-20.5,4,IF(BY40&lt;=-18,5,IF(BY40&lt;=-15.5,6,IF(BY40&lt;=-13,7,IF(BY40&lt;=-10.5,8,IF(BY40&lt;=-8,9,IF(BY40&lt;=-5.5,10,IF(BY40&lt;=-3,11,IF(BY40&lt;=-0.5,12,IF(BY40&lt;=2,13,IF(BY40&lt;=4.5,14,IF(BY40&lt;=7,15,IF(BY40&lt;=9.5,16,IF(BY40&lt;=12,17,IF(BY40&lt;=14.5,18,IF(BY40&lt;=17,19,IF(BY40&lt;=19.5,20,IF(BY40&lt;=22,21,IF(BY40&lt;=24.5,22,IF(BY40&lt;=27,23,IF(BY40&lt;=30,24,"Fuera de rango")))))))))))))))))))))))))</f>
        <v>7</v>
      </c>
      <c r="CB40" s="9" t="n">
        <v>-3</v>
      </c>
      <c r="CC40" s="10" t="n">
        <f aca="false">18.5- (0.3*H40)</f>
        <v>11</v>
      </c>
      <c r="CD40" s="10" t="n">
        <f aca="false">(CB40)-(CC40)</f>
        <v>-14</v>
      </c>
      <c r="CE40" s="10" t="str">
        <f aca="false">IF(CD40="","",IF(CD40&lt;-27.5,"De -30 a -28",IF(CD40&lt;-25,"De -27,5 a -25,5",IF(CD40&lt;-22.5,"De -25 a -23",IF(CD40&lt;-20,"De -22,5 a -20,5",IF(CD40&lt;-17.5,"De -20 a -18",IF(CD40&lt;-15,"De -17,5 a -15,5",IF(CD40&lt;-12.5,"De -15 a -13",IF(CD40&lt;-10,"De -12,5 a -10,5",IF(CD40&lt;-7.5,"De -10 a -8",IF(CD40&lt;-5,"De -7,5 a -5,5",IF(CD40&lt;-2.5,"De -5 a -3",IF(CD40&lt;0,"De -2,5 a -0,5",IF(CD40&lt;=2,"De 0 a 2",IF(CD40&lt;=4.5,"De 2,5 a 4,5",IF(CD40&lt;=7,"De 5 a 7",IF(CD40&lt;=9.5,"De 7,5 a 9,5",IF(CD40&lt;=12,"De 10 a 12",IF(CD40&lt;=14.5,"De 12,5 a 14,5",IF(CD40&lt;=17,"De 15 a 17",IF(CD40&lt;=19.5,"De 17,5 a 19,5",IF(CD40&lt;=22,"De 20 a 22",IF(CD40&lt;=24.5,"De 22,5 a 24,5",IF(CD40&lt;=27,"De 25 a 27","De 27,5 a 30"))))))))))))))))))))))))</f>
        <v>De -15 a -13</v>
      </c>
      <c r="CF40" s="12" t="n">
        <f aca="false">IF(CD40="","",IF(CD40&lt;-27.5,1,IF(CD40&lt;-25,2,IF(CD40&lt;-22.5,3,IF(CD40&lt;-20,4,IF(CD40&lt;-17.5,5,IF(CD40&lt;-15,6,IF(CD40&lt;-12.5,7,IF(CD40&lt;-10,8,IF(CD40&lt;-7.5,9,IF(CD40&lt;-5,10,IF(CD40&lt;-2.5,11,IF(CD40&lt;0,12,IF(CD40&lt;2.5,13,IF(CD40&lt;5,14,IF(CD40&lt;7.5,15,IF(CD40&lt;10,16,IF(CD40&lt;12.5,17,IF(CD40&lt;15,18,IF(CD40&lt;17.5,19,IF(CD40&lt;20,20,IF(CD40&lt;22.5,21,IF(CD40&lt;25,22,IF(CD40&lt;27.5,23,24))))))))))))))))))))))))</f>
        <v>7</v>
      </c>
      <c r="CG40" s="9" t="n">
        <v>-1</v>
      </c>
      <c r="CH40" s="10" t="str">
        <f aca="false">IF(CG40="","",IF(AND(CG40&gt;=-10,CG40&lt;=-9.5),"-10 a -9,5",IF(AND(CG40&gt;-9.5,CG40&lt;=-8.5),"-9 a -8,5",IF(AND(CG40&gt;-8.5,CG40&lt;=-7.5),"-8 a -7,5",IF(AND(CG40&gt;-7.5,CG40&lt;=-6.5),"-7 a -6,5",IF(AND(CG40&gt;-6.5,CG40&lt;=-5.5),"-6 a -5,5",IF(AND(CG40&gt;-5.5,CG40&lt;=-4.5),"-5 a -4,5",IF(AND(CG40&gt;-4.5,CG40&lt;=-3.5),"-4 a -3,5",IF(AND(CG40&gt;-3.5,CG40&lt;=-2.5),"-3 a -2,5",IF(CG40=-2.25,"-2,25",IF(AND(CG40&gt;-2.5,CG40&lt;=-1.5),"-2 a -1,5",IF(AND(CG40&gt;-1.5,CG40&lt;=-0.5),"-1 a -0,5",IF(AND(CG40&gt;-0.5,CG40&lt;=0.5),"0 a 0,5",IF(AND(CG40&gt;0.5,CG40&lt;=1.5),"1 a 1,5",IF(AND(CG40&gt;1.5,CG40&lt;=2.5),"2 a 2,5",IF(AND(CG40&gt;2.5,CG40&lt;=3.5),"3 a 3,5",IF(AND(CG40&gt;3.5,CG40&lt;=4.5),"4 a 4,5",IF(AND(CG40&gt;4.5,CG40&lt;=5.5),"5 a 5,5",IF(AND(CG40&gt;5.5,CG40&lt;=6.5),"6 a 6,5",IF(AND(CG40&gt;6.5,CG40&lt;=7.5),"7 a 7,5",IF(AND(CG40&gt;7.5,CG40&lt;=8.5),"8 a 8,5",IF(AND(CG40&gt;8.5,CG40&lt;=9.5),"9 a 9,5",IF(CG40&gt;=10,"10","Fuera de rango")))))))))))))))))))))))</f>
        <v>-1 a -0,5</v>
      </c>
      <c r="CI40" s="11" t="n">
        <f aca="false">IF(CG40="","",IF(CG40=-2.25,"NORMA",IF(CG40&lt;=-9.5,1,IF(CG40&lt;=-8.5,2,IF(CG40&lt;=-7.5,3,IF(CG40&lt;=-6.5,4,IF(CG40&lt;=-5.5,5,IF(CG40&lt;=-4.5,6,IF(CG40&lt;=-3.5,7,IF(CG40&lt;=-2.5,8,IF(CG40&lt;=-1.5,9,IF(CG40&lt;=-0.5,10,IF(CG40&lt;=0.5,11,IF(CG40&lt;=1.5,12,IF(CG40&lt;=2.5,13,IF(CG40&lt;=3.5,14,IF(CG40&lt;=4.5,15,IF(CG40&lt;=5.5,16,IF(CG40&lt;=6.5,17,IF(CG40&lt;=7.5,18,IF(CG40&lt;=8.5,19,IF(CG40&lt;=9.5,20,IF(CG40=10,21,"Fuera de rango")))))))))))))))))))))))</f>
        <v>10</v>
      </c>
      <c r="CJ40" s="9" t="n">
        <v>2.75</v>
      </c>
      <c r="CK40" s="10" t="str">
        <f aca="false">IF(CJ40="","",IF(AND(CJ40&gt;=-6,CJ40&lt;=-5.5),"-6 a -5,5",IF(AND(CJ40&gt;-5.5,CJ40&lt;=-4.5),"-5 a -4,5",IF(AND(CJ40&gt;-4.5,CJ40&lt;=-3.5),"-4 a -3,5",IF(AND(CJ40&gt;-3.5,CJ40&lt;=-2.5),"-3 a -2,5",IF(AND(CJ40&gt;-2.5,CJ40&lt;=-1.5),"-2 a -1,5",IF(AND(CJ40&gt;-1.5,CJ40&lt;=-0.5),"-1 a -0,5",IF(AND(CJ40&gt;-0.5,CJ40&lt;=0.5),"0 a 0,5",IF(AND(CJ40&gt;0.5,CJ40&lt;=1.5),"1 a 1,5",IF(AND(CJ40&gt;1.5,CJ40&lt;2.5),"2",IF(AND(CJ40&gt;=2.5,CJ40&lt;=3),"2,5 a 3",IF(AND(CJ40&gt;3,CJ40&lt;=4),"3,5 a 4",IF(AND(CJ40&gt;4,CJ40&lt;=5),"4,5 a 5",IF(AND(CJ40&gt;5,CJ40&lt;=6),"5,5 a 6",IF(AND(CJ40&gt;6,CJ40&lt;=7),"6,5 a 7",IF(AND(CJ40&gt;7,CJ40&lt;=8),"7,5 a 8",IF(AND(CJ40&gt;8,CJ40&lt;=9.5),"8,5 a 9,5",IF(CJ40=10,"10","Fuera de rango"))))))))))))))))))</f>
        <v>2,5 a 3</v>
      </c>
      <c r="CL40" s="11" t="n">
        <f aca="false">IF(CK40="","",IF(OR(CK40="-6 a -5,5",CK40="-6 - -5,5"),1,IF(OR(CK40="-5 a -4,5",CK40="-5 - -4,5"),2,IF(OR(CK40="-4 a -3,5",CK40="-4 - -3,5"),3,IF(OR(CK40="-3 a -2,5",CK40="-3 - -2,5"),4,IF(OR(CK40="-2 a -1,5",CK40="-2 - -1,5"),5,IF(OR(CK40="-1 a -0,5",CK40="-1 - -0,5"),6,IF(OR(CK40="0 a 0,5",CK40="0 - 0,5"),7,IF(OR(CK40="1 a 1,5",CK40="1 - 1,5"),8,IF(CK40="2","NORMA",IF(OR(CK40="2,5 a 3",CK40="2,5 - 3"),9,IF(OR(CK40="3,5 a 4",CK40="3,5 - 4"),10,IF(OR(CK40="4,5 a 5",CK40="4,5 - 5"),11,IF(OR(CK40="5,5 a 6",CK40="5,5 - 6"),12,IF(OR(CK40="6,5 a 7",CK40="6,5 - 7"),13,IF(OR(CK40="7,5 a 8",CK40="7,5 - 8"),14,IF(OR(CK40="8,5 a 9",CK40="8,5 - 9,5",CK40="9 a 9,5"),15,IF(CK40="10",15,IF(OR(CK40="0,5 a 1",CK40="0,5 - 1"),7,"Fuera de rango")))))))))))))))))))</f>
        <v>9</v>
      </c>
      <c r="CM40" s="10" t="n">
        <v>0</v>
      </c>
      <c r="CN40" s="10" t="str">
        <f aca="false">IF(CM40=0,"0", " ")</f>
        <v>0</v>
      </c>
      <c r="CO40" s="10" t="str">
        <f aca="false">IF(CM40&gt;0,"EME"," ")</f>
        <v> </v>
      </c>
      <c r="CP40" s="10" t="n">
        <v>0</v>
      </c>
      <c r="CQ40" s="10" t="str">
        <f aca="false">IF(CP40&gt;0,"0", " ")</f>
        <v> </v>
      </c>
      <c r="CR40" s="10" t="str">
        <f aca="false">IF(CP40&gt;0,"EME"," ")</f>
        <v> </v>
      </c>
      <c r="CS40" s="9" t="n">
        <v>0</v>
      </c>
      <c r="CT40" s="10" t="str">
        <f aca="false">IF(CS40&gt;0,"1", " ")</f>
        <v> </v>
      </c>
      <c r="CU40" s="10" t="str">
        <f aca="false">IF(CS40&gt;0,"HIP"," ")</f>
        <v> </v>
      </c>
      <c r="CV40" s="9" t="n">
        <v>0</v>
      </c>
      <c r="CW40" s="10" t="str">
        <f aca="false">IF(CV40&gt;0,"1", " ")</f>
        <v> </v>
      </c>
      <c r="CX40" s="10" t="str">
        <f aca="false">IF(CV40&gt;0,"HIP"," ")</f>
        <v> </v>
      </c>
      <c r="CY40" s="9" t="n">
        <v>-2</v>
      </c>
      <c r="CZ40" s="11" t="str">
        <f aca="false">IF(CY40&lt;0,"2"," ")</f>
        <v>2</v>
      </c>
      <c r="DA40" s="11" t="str">
        <f aca="false">IF(CY40&lt;0,"MIO"," ")</f>
        <v>MIO</v>
      </c>
      <c r="DB40" s="9" t="n">
        <v>-1.75</v>
      </c>
      <c r="DC40" s="11" t="str">
        <f aca="false">IF(DB40&lt;0,"2"," ")</f>
        <v>2</v>
      </c>
      <c r="DD40" s="11" t="str">
        <f aca="false">IF(DB40&lt;0,"MIO"," ")</f>
        <v>MIO</v>
      </c>
      <c r="DE40" s="9" t="n">
        <v>-0.75</v>
      </c>
      <c r="DF40" s="11" t="str">
        <f aca="false">IF(DE40&lt;0,"3"," ")</f>
        <v>3</v>
      </c>
      <c r="DG40" s="11" t="str">
        <f aca="false">IF(DE40&lt;0,"AST"," ")</f>
        <v>AST</v>
      </c>
      <c r="DH40" s="9" t="n">
        <v>-0.5</v>
      </c>
      <c r="DI40" s="11" t="str">
        <f aca="false">IF(DH40&lt;0,"3"," ")</f>
        <v>3</v>
      </c>
      <c r="DJ40" s="11" t="str">
        <f aca="false">IF(DH40&lt;0,"AST"," ")</f>
        <v>AST</v>
      </c>
      <c r="DK40" s="9" t="n">
        <v>0</v>
      </c>
      <c r="DL40" s="10" t="str">
        <f aca="false">IF(DK40&gt;0,"4"," ")</f>
        <v> </v>
      </c>
      <c r="DM40" s="10" t="str">
        <f aca="false">IF(DK40&gt;0,"PRE"," ")</f>
        <v> </v>
      </c>
      <c r="DN40" s="9" t="n">
        <v>0</v>
      </c>
      <c r="DO40" s="10" t="str">
        <f aca="false">IF(DN40&gt;0,"4"," ")</f>
        <v> </v>
      </c>
      <c r="DP40" s="10" t="str">
        <f aca="false">IF(DN40&gt;0,"PRE"," ")</f>
        <v> </v>
      </c>
      <c r="DQ40" s="12" t="n">
        <v>2</v>
      </c>
      <c r="DR40" s="12" t="n">
        <v>2</v>
      </c>
      <c r="DS40" s="12" t="str">
        <f aca="false">CONCATENATE(CO40,CU40,DA40,DG40,DM40)</f>
        <v>  MIOAST </v>
      </c>
      <c r="DT40" s="10" t="str">
        <f aca="false" t="array" ref="DT40">_xlfn.IFS(DS40="EME    ","0", DS40=" HIP   ","1", DS40="  MIO  ","2", DS40="   AST ","3", DS40="    PRE","4", DS40="EME   PRE","5", DS40=" HIP  PRE","6", DS40=" HIP AST ","7", DS40="  MIO PRE","8", DS40="  MIOAST ","9", DS40="   ASTPRE","10",DS40=" HIP ASTPRE","11", DS40="  MIOASTPRE","12", DS40="     ","0")</f>
        <v>9</v>
      </c>
      <c r="DU40" s="1" t="s">
        <v>153</v>
      </c>
      <c r="DV40" s="1" t="str">
        <f aca="false" t="array" ref="DV40">_xlfn.IFS(DU40="SI","2", DU40="NO","1")</f>
        <v>2</v>
      </c>
      <c r="DW40" s="10" t="n">
        <v>0</v>
      </c>
      <c r="DX40" s="11" t="str">
        <f aca="false">IF(DW40=0,"1","2")</f>
        <v>1</v>
      </c>
      <c r="DY40" s="11" t="str">
        <f aca="false" t="array" ref="DY40">_xlfn.IFS(DW40=0,"0", DW40=0.25, "1", DW40=0.5,"2", DW40=0.75,"3", DW40=1,"4",DW40=1.25,"5", DW40=1.5,"6", DW40=1.75,"7", DW40=2,"8")</f>
        <v>0</v>
      </c>
      <c r="DZ40" s="10" t="n">
        <v>0</v>
      </c>
      <c r="EA40" s="11" t="str">
        <f aca="false">IF(DZ40=0,"1","2")</f>
        <v>1</v>
      </c>
      <c r="EB40" s="11" t="str">
        <f aca="false" t="array" ref="EB40">_xlfn.IFS(DZ40=0,"0", DZ40=0.25, "1", DZ40=0.5,"2", DZ40=0.75,"3", DZ40=1,"4",DZ40=1.25,"5", DZ40=1.5,"6", DZ40=1.75,"7", DZ40=2,"8")</f>
        <v>0</v>
      </c>
      <c r="EC40" s="10" t="n">
        <v>0</v>
      </c>
      <c r="ED40" s="10" t="str">
        <f aca="false">IF(EC40=0,"1","2")</f>
        <v>1</v>
      </c>
      <c r="EE40" s="11" t="str">
        <f aca="false" t="array" ref="EE40">_xlfn.IFS(EC40=0,"0", EC40=-0.25, "1", EC40=-0.5,"2", EC40=-0.75,"3", EC40=-1,"4",EC40=-1.25,"5", EC40=-1.5,"6", EC40=-1.75,"7", EC40=-2,"8", EC40=-2.25,"9",EC40=-2.5,"10", EC40=-2.75,"11", EC40=-3,"12", EC40=-3.25,"13", EC40=-3.5,"14", EC40=-3.75,"15",EC40=-4,"16")</f>
        <v>0</v>
      </c>
      <c r="EF40" s="10" t="n">
        <v>-0.25</v>
      </c>
      <c r="EG40" s="10" t="str">
        <f aca="false">IF(EF40=0,"1","2")</f>
        <v>2</v>
      </c>
      <c r="EH40" s="11" t="str">
        <f aca="false" t="array" ref="EH40">_xlfn.IFS(EF40=0,"0", EF40=-0.25, "1", EF40=-0.5,"2", EF40=-0.75,"3", EF40=-1,"4",EF40=-1.25,"5", EF40=-1.5,"6", EF40=-1.75,"7", EF40=-2,"8", EF40=-2.25,"9",EF40=-2.5,"10", EF40=-2.75,"11", EF40=-3,"12", EF40=-3.25,"13", EF40=-3.5,"14", EF40=-3.75,"15",EF40=-4,"16")</f>
        <v>1</v>
      </c>
      <c r="EI40" s="10" t="n">
        <v>-0.75</v>
      </c>
      <c r="EJ40" s="11" t="str">
        <f aca="false">IF(EI40=0,"1","2")</f>
        <v>2</v>
      </c>
      <c r="EK40" s="11" t="str">
        <f aca="false" t="array" ref="EK40">_xlfn.IFS(EI40=0,"0", EI40=-0.25, "1", EI40=-0.5,"2", EI40=-0.75,"3", EI40=-1,"4",EI40=-1.25,"5", EI40=-1.5,"6", EI40=-1.75,"7", EI40=-2,"8", EI40=-2.25,"9", EI40=-2.25,"9",EI40=-2.5,"10", EI40=-2.75,"11", EI40=-3,"12", EI40=-3.25,"13", EI40=-3.5,"14", EI40=-3.75,"15",EI40=-4,"16", EI40=0.25, "17", EI40=0.5, "18")</f>
        <v>3</v>
      </c>
      <c r="EL40" s="10" t="n">
        <v>-0.75</v>
      </c>
      <c r="EM40" s="11" t="str">
        <f aca="false">IF(EL40=0,"1","2")</f>
        <v>2</v>
      </c>
      <c r="EN40" s="11" t="str">
        <f aca="false" t="array" ref="EN40">_xlfn.IFS(EL40=0.25,"17",EL40=0.5,"18", EL40=0,"0", EL40=-0.25, "1", EL40=-0.5,"2", EL40=-0.75,"3", EL40=-1,"4",EL40=-1.25,"5", EL40=-1.5,"6", EL40=-1.75,"7", EL40=-2,"8",EL40= -2.25,"9",EL40=-2.5,"10",EL40= -2.75,"11",EL40= -3,"12",EL40= -3.25,"13",EL40= -3.5,"14",EL40= -3.75,"15",EL40=-4,"16")</f>
        <v>3</v>
      </c>
      <c r="EO40" s="10" t="n">
        <v>0</v>
      </c>
      <c r="EP40" s="11" t="str">
        <f aca="false">IF(EO40=0,"1","2")</f>
        <v>1</v>
      </c>
      <c r="EQ40" s="11" t="str">
        <f aca="false" t="array" ref="EQ40">_xlfn.IFS(EO40=0,"0", EO40=0.25, "1", EO40=0.5,"2", EO40=0.75,"3", EO40=1,"4",EO40=1.25,"5", EO40=1.5,"6", EO40=1.75,"7", EO40=2,"8", EO40=2.25,"9", EO40=2.25,"9",EO40=2.5,"10", EO40=2.75,"11", EO40=3,"12", EO40=3.25,"13", EO40=3.5,"14", EO40=3.75,"15",EO40=4,"16", EO40=-0.25, "17", bq=-0.5, "18")</f>
        <v>0</v>
      </c>
      <c r="ER40" s="10" t="n">
        <v>0</v>
      </c>
      <c r="ES40" s="11" t="str">
        <f aca="false">IF(ER40=0,"1","2")</f>
        <v>1</v>
      </c>
      <c r="ET40" s="11" t="str">
        <f aca="false" t="array" ref="ET40">_xlfn.IFS(ER40=0,"0", ER40=0.25, "1", ER40=0.5,"2", ER40=0.75,"3", ER40=1,"4",ER40=1.25,"5", ER40=1.5,"6", ER40=1.75,"7", ER40=2,"8", ER40=2.25,"9", ER40=2.25,"9",ER40=2.5,"10", ER40=2.75,"11", ER40=3,"12", ER40=3.25,"13", ER40=3.5,"14", ER40=3.75,"15",ER40=4,"16", ER40=-0.25, "17", bq=-0.5, "18")</f>
        <v>0</v>
      </c>
      <c r="EU40" s="34" t="n">
        <v>24</v>
      </c>
      <c r="EV40" s="14" t="str">
        <f aca="false">VLOOKUP(EU40,LEYENDA!$G$2:$H$8,2,TRUE())</f>
        <v>19-24</v>
      </c>
      <c r="EW40" s="14" t="str">
        <f aca="false" t="array" ref="EW40">_xlfn.IFS(EV40="0-5","1", EV40="6-12","2", EV40="13-18","3", EV40="19-24","4", EV40="25-36","5", EV40="37-48","6", EV40="49-60","7")</f>
        <v>4</v>
      </c>
    </row>
    <row r="41" customFormat="false" ht="13.5" hidden="false" customHeight="false" outlineLevel="0" collapsed="false">
      <c r="A41" s="1" t="n">
        <v>12</v>
      </c>
      <c r="B41" s="35" t="n">
        <v>2</v>
      </c>
      <c r="C41" s="33" t="n">
        <v>39956</v>
      </c>
      <c r="D41" s="6"/>
      <c r="E41" s="5" t="str">
        <f aca="false">VLOOKUP(A41,'286'!$A$3:$J$600,10,FALSE())</f>
        <v>BARAÑANO MUÑOZ, ELENA</v>
      </c>
      <c r="F41" s="4" t="str">
        <f aca="false">VLOOKUP(A41,'286'!$A$3:$I$1768,3,FALSE())</f>
        <v>BAMUE</v>
      </c>
      <c r="G41" s="6" t="n">
        <f aca="false">VLOOKUP(A41,'286'!$A$3:$I$1768,4,FALSE())</f>
        <v>30371</v>
      </c>
      <c r="H41" s="7" t="n">
        <f aca="false">YEAR(C41)-YEAR(G41)</f>
        <v>26</v>
      </c>
      <c r="I41" s="1" t="str">
        <f aca="false">VLOOKUP(H41,LEYENDA!$C$2:$D$6,2,TRUE())</f>
        <v>25-40</v>
      </c>
      <c r="J41" s="5" t="str">
        <f aca="false">VLOOKUP(A41,'286'!$A$3:$I$1768,7,FALSE())</f>
        <v>M</v>
      </c>
      <c r="K41" s="8" t="str">
        <f aca="false">VLOOKUP(A41,'286'!$A$3:$I$1768,2,FALSE())</f>
        <v>OD</v>
      </c>
      <c r="L41" s="4" t="str">
        <f aca="false">VLOOKUP(A41,'286'!$A$3:$I$1768,8,FALSE())</f>
        <v>D</v>
      </c>
      <c r="M41" s="4" t="str">
        <f aca="false">VLOOKUP(A41,'286'!$A$3:$I$1768,9,FALSE())</f>
        <v>I</v>
      </c>
      <c r="N41" s="8" t="str">
        <f aca="false">IF(R41=O41, "MISMA","CONTRARIA")</f>
        <v>CONTRARIA</v>
      </c>
      <c r="O41" s="8" t="str">
        <f aca="false" t="array" ref="O41">_xlfn.IFS(L41="D","1", L41="I","2")</f>
        <v>1</v>
      </c>
      <c r="P41" s="8" t="str">
        <f aca="false" t="array" ref="P41">_xlfn.IFS(K41="OD","1", K41="OI","2")</f>
        <v>1</v>
      </c>
      <c r="Q41" s="1" t="str">
        <f aca="false" t="array" ref="Q41">_xlfn.IFS(J41="M","1", J41="H","2")</f>
        <v>1</v>
      </c>
      <c r="R41" s="8" t="str">
        <f aca="false" t="array" ref="R41">_xlfn.IFS(M41="D","1", M41="I","2")</f>
        <v>2</v>
      </c>
      <c r="S41" s="1" t="str">
        <f aca="false" t="array" ref="S41">_xlfn.IFS(N41="CONTRARIA", "1",N41= "MISMA","2")</f>
        <v>1</v>
      </c>
      <c r="T41" s="1" t="str">
        <f aca="false" t="array" ref="T41">_xlfn.IFS(I41="0-12","1", I41="13-24","2", I41="25-40","3", I41="41-60","4", I41="61-100","5")</f>
        <v>3</v>
      </c>
      <c r="U41" s="9" t="n">
        <v>-0.5</v>
      </c>
      <c r="V41" s="1" t="str">
        <f aca="false">IF(U41="","",IF(AND(U41&gt;=-9,U41&lt;=-6.5),"-9 a -6,5",IF(AND(U41&gt;=-6,U41&lt;=-3.5),"-6 a -3,5",IF(AND(U41&gt;=-3,U41&lt;=-1),"-3 a -1",IF(U41=-0.5,"-0,5",IF(AND(U41&gt;=0,U41&lt;=2.5),"0 a 2,5",IF(AND(U41&gt;=3,U41&lt;=5.5),"3 a 5,5",IF(AND(U41&gt;=6,U41&lt;=8.5),"6 a 8,5",IF(AND(U41&gt;=9,U41&lt;=20),"9 a 20","Fuera de rango")))))))))</f>
        <v>-0,5</v>
      </c>
      <c r="W41" s="11" t="str">
        <f aca="false">IF(V41="","",IF(V41="-9 a -6,5",2,IF(V41="-6 a -3,5",3,IF(V41="-3 a -1",4,IF(V41="-0,5","NORMA",IF(V41="0 a 2,5",5,IF(V41="3 a 5,5",6,IF(V41="6 a 8,5",7,IF(V41="9 a 20",8,"Fuera de rango")))))))))</f>
        <v>NORMA</v>
      </c>
      <c r="X41" s="9" t="n">
        <v>0</v>
      </c>
      <c r="Y41" s="10" t="str">
        <f aca="false">IF(X41="","",IF(AND(X41&gt;=0,X41&lt;=4),"0 a 4",IF(AND(X41&gt;=4.5,X41&lt;=8.5),"4,5 a 8,5",IF(X41=9,"9",IF(AND(X41&gt;=9.5,X41&lt;=13),"9,5 a 13",IF(AND(X41&gt;=13.5,X41&lt;=20),"13,5 a 20",IF(AND(X41&gt;=20.5,X41&lt;=35),"20,5 a 35","Fuera de rango")))))))</f>
        <v>0 a 4</v>
      </c>
      <c r="Z41" s="11" t="n">
        <f aca="false">IF(Y41="","",IF(Y41="0 a 4",1,IF(Y41="4,5 a 8,5",2,IF(Y41="9","NORMA",IF(Y41="9,5 a 13",3,IF(Y41="13,5 a 20",4,IF(Y41="20,5 a 35",5,"Fuera de rango")))))))</f>
        <v>1</v>
      </c>
      <c r="AA41" s="9" t="n">
        <v>11</v>
      </c>
      <c r="AB41" s="10" t="str">
        <f aca="false">IF(AA41="","",IF(AND(AA41&gt;=0,AA41&lt;=9),"0 a 9",IF(AND(AA41&gt;=9.5,AA41&lt;=18.5),"9,5 a 18,5",IF(AA41=19,"19",IF(AND(AA41&gt;=19.5,AA41&lt;=28),"19,5 a 28",IF(AND(AA41&gt;=28.5,AA41&lt;=40),"28,5 a 40","Fuera de rango"))))))</f>
        <v>9,5 a 18,5</v>
      </c>
      <c r="AC41" s="11" t="n">
        <f aca="false" t="array" ref="AC41">_xlfn.IFS(AB41="","",AB41="0 a 9",1,AB41="9,5 a 18,5",2,AB41="19","NORMA",AB41="19,5 a 28",3,AB41="28,5 a 40",4,TRUE(),"Fuera de rango")</f>
        <v>2</v>
      </c>
      <c r="AD41" s="9" t="n">
        <v>4</v>
      </c>
      <c r="AE41" s="10" t="str">
        <f aca="false">IF(AD41="","",IF(AND(AD41&gt;=-10,AD41&lt;=0),"De -10 a 0",IF(AND(AD41&gt;=0.5,AD41&lt;=9.5),"0,5 a 9,5",IF(AD41=10,"10",IF(AND(AD41&gt;=10.5,AD41&lt;=20),"10,5 a 20",IF(AND(AD41&gt;=20.5,AD41&lt;=40),"20,5 a 40","Fuera de rango"))))))</f>
        <v>0,5 a 9,5</v>
      </c>
      <c r="AF41" s="12" t="n">
        <f aca="false">IF(AD41="","",IF(AND(AD41&gt;=-10,AD41&lt;=0),1,IF(AND(AD41&gt;=0.5,AD41&lt;=9.5),2,IF(AD41=10,"NORMA",IF(AND(AD41&gt;=10.5,AD41&lt;=20),3,IF(AND(AD41&gt;=20.5,AD41&lt;=40),4,""))))))</f>
        <v>2</v>
      </c>
      <c r="AG41" s="9" t="n">
        <v>9</v>
      </c>
      <c r="AH41" s="11" t="str">
        <f aca="false">IF(AG41="","",IF(AND(AG41&gt;=0,AG41&lt;=4),"0 a 4",IF(AND(AG41&gt;=4.5,AG41&lt;=8.5),"4,5 a 8,5",IF(AG41=9,"9",IF(AND(AG41&gt;=9.5,AG41&lt;=13),"9,5 a 13",IF(AND(AG41&gt;=13.5,AG41&lt;=25),"13,5 a 25","Fuera de rango"))))))</f>
        <v>9</v>
      </c>
      <c r="AI41" s="11" t="str">
        <f aca="false">IF(AH41="","",IF(AH41="0 a 4",1,IF(AH41="4,5 a 8,5",2,IF(AH41="9","NORMA",IF(AH41="9,5 a 13",3,IF(AH41="13,5 a 25",4,""))))))</f>
        <v>NORMA</v>
      </c>
      <c r="AJ41" s="9" t="n">
        <v>4</v>
      </c>
      <c r="AK41" s="10" t="str">
        <f aca="false">IF(AJ41="","",IF(AND(AJ41&gt;=-15,AJ41&lt;=-10.5),"-15 a -10,5",IF(AND(AJ41&gt;=-10,AJ41&lt;=-4),"-10 a -4",IF(AND(AJ41&gt;=-4.5,AJ41&lt;=0),"-4,5 a 0",IF(AND(AJ41&gt;=0.5,AJ41&lt;=4.5),"0,5 a 4,5",IF(AJ41=5,"5",IF(AND(AJ41&gt;=5.5,AJ41&lt;=10),"5,5 a 10",IF(AND(AJ41&gt;=10.5,AJ41&lt;=20),"10,5 a 20","Fuera de rango"))))))))</f>
        <v>0,5 a 4,5</v>
      </c>
      <c r="AL41" s="11" t="n">
        <f aca="false">IF(AK41="","",IF(AK41="-15 a -10,5",1,IF(AK41="-10 a -4",2,IF(AK41="-4,5 a 0",3,IF(AK41="0,5 a 4,5",4,IF(AK41="5","NORMA",IF(AK41="5,5 a 10",5,IF(AK41="10,5 a 20",6,"Error"))))))))</f>
        <v>4</v>
      </c>
      <c r="AM41" s="9" t="n">
        <v>-0.5</v>
      </c>
      <c r="AN41" s="10" t="str">
        <f aca="false">IF(AM41="","",IF(AND(AM41&gt;=-7.5,AM41&lt;=-5.5),"-7,5 a -5,5",IF(AND(AM41&gt;=-5,AM41&lt;=-3),"-5 a -3",IF(AND(AM41&gt;=-2.5,AM41&lt;=-0.5),"-2,5 a -0,5",IF(AM41=0,"0,00",IF(AND(AM41&gt;=0.5,AM41&lt;=2.5),"0,5 a 2,5",IF(AND(AM41&gt;=3,AM41&lt;=5),"3 a 5",IF(AND(AM41&gt;=5.5,AM41&lt;=7.5),"5,5 a 7,5",IF(AND(AM41&gt;=8,AM41&lt;=10),"8 a 10","Fuera de rango")))))))))</f>
        <v>-2,5 a -0,5</v>
      </c>
      <c r="AO41" s="11" t="n">
        <f aca="false">IF(AN41="","",IF(AN41="-7,5 a -5,5",1,IF(AN41="-5 a -3",2,IF(AN41="-2,5 a -0,5",3,IF(AN41="0,00","NORMA",IF(AN41="0,5 a 2,5",4,IF(AN41="3 a 5",5,IF(AN41="5,5 a 7,5",6,IF(AN41="8 a 10",7,"Error")))))))))</f>
        <v>3</v>
      </c>
      <c r="AP41" s="9" t="n">
        <v>-4</v>
      </c>
      <c r="AQ41" s="10" t="str">
        <f aca="false">IF(AP41="","",IF(AND(AP41&gt;=-20,AP41&lt;=-9.5),"-20 a -9,5",IF(AND(AP41&gt;=-9,AP41&lt;=-6.5),"-9 a -6,5",IF(AP41=-6,"-6",IF(AND(AP41&gt;=-5.5,AP41&lt;=-3),"-5,5 a -3",IF(AND(AP41&gt;=-2.5,AP41&lt;=0),"-2,5 a 0",IF(AND(AP41&gt;=0.5,AP41&lt;=3),"0,5 a 3",IF(AND(AP41&gt;=3.5,AP41&lt;=6),"3,5 a 6",IF(AND(AP41&gt;=6.5,AP41&lt;=9),"6,5 a 9",IF(AND(AP41&gt;=9.5,AP41&lt;=20),"9,5 a 20","Fuera de rango"))))))))))</f>
        <v>-5,5 a -3</v>
      </c>
      <c r="AR41" s="11" t="n">
        <f aca="false">IF(AQ41="","",IF(AQ41="-20 a -9,5",1,IF(AQ41="-9 a -6,5",2,IF(AQ41="-6","NORMA",IF(AQ41="-5,5 a -3",3,IF(AQ41="-2,5 a 0",4,IF(AQ41="0,5 a 3",5,IF(AQ41="3,5 a 6",6,IF(AQ41="6,5 a 9",7,IF(AQ41="9,5 a 20",8,""))))))))))</f>
        <v>3</v>
      </c>
      <c r="AS41" s="9" t="n">
        <v>-1</v>
      </c>
      <c r="AT41" s="10" t="str">
        <f aca="false">IF(AS41="","",IF(AND(AS41&gt;=-16,AS41&lt;=-14),"-16 a -14",IF(AND(AS41&gt;=-13.5,AS41&lt;=-11.5),"-13,5 a -11,5",IF(AND(AS41&gt;=-11,AS41&lt;=-9),"-11 a -9",IF(AND(AS41&gt;=-8.5,AS41&lt;=-6.5),"-8,5 a -6,5",IF(AND(AS41&gt;=-6,AS41&lt;=-4),"-6 a -4",IF(AND(AS41&gt;=-3.5,AS41&lt;=-1.5),"-3,5 a -1,5",IF(AND(AS41&gt;=-1,AS41&lt;=1),"-1 a 1",IF(AND(AS41&gt;=1.5,AS41&lt;=3.5),"1,5 a 3,5",IF(AND(AS41&gt;=4,AS41&lt;=6),"4 a 6",IF(AND(AS41&gt;=6.5,AS41&lt;=8.5),"6,5 a 8,5",IF(AND(AS41&gt;=9,AS41&lt;=11),"9 a 11",IF(AND(AS41&gt;=11.5,AS41&lt;=13.5),"11,5 a 13,5",IF(AND(AS41&gt;=14,AS41&lt;=16),"14 a 16",IF(AND(AS41&gt;=16.5,AS41&lt;=18.5),"16,5 a 18,5",IF(AND(AS41&gt;=19,AS41&lt;=21),"19 a 21","Fuera de rango"))))))))))))))))</f>
        <v>-1 a 1</v>
      </c>
      <c r="AU41" s="11" t="n">
        <f aca="false" t="array" ref="AU41">IF(AT41="","",_xlfn.IFS(AT41="-16 a -14",1,AT41="-13,5 a -11,5",2,AT41="-11 a -9",3,AT41="-8,5 a -6,5",4,AT41="-6 a -4",5,AT41="-3,5 a -1,5",6,AT41="-1 a 1",7,AT41="1,5 a 3,5",8,AT41="4 a 6","NORMA",AT41="6,5 a 8,5",9,AT41="9 a 11",10,AT41="11,5 a 13,5",11,AT41="14 a 16",12,AT41="16,5 a 18,5",13,AT41="19 a 21",14,TRUE(),""))</f>
        <v>7</v>
      </c>
      <c r="AV41" s="9" t="n">
        <v>1.75</v>
      </c>
      <c r="AW41" s="10" t="str">
        <f aca="false">IF(AV41="","",IF(AND(AV41&gt;=-1,AV41&lt;=-0.5),"-1 a -0,5",IF(AND(AV41&gt;-0.5,AV41&lt;=0),"De -0,5 a 0",IF(AND(AV41&gt;=0.25,AV41&lt;=0.75),"0,25 a 0,75",IF(AND(AV41&gt;=1,AV41&lt;=1.5),"1 a 1,5",IF(AND(AV41&gt;=1.75,AV41&lt;=2.25),"1,75 a 2,25",IF(AND(AV41&gt;=2.5,AV41&lt;=3),"2,5 a 3",IF(AND(AV41&gt;=3.25,AV41&lt;=3.75),"3,25 a 3,75","Fuera de rango"))))))))</f>
        <v>1,75 a 2,25</v>
      </c>
      <c r="AX41" s="11" t="n">
        <f aca="false">IF(AW41="","",IF(OR(AW41="-1 a -0,5",AW41="-1 a -0.5"),1,IF(OR(AW41="De -0,5 a 0",AW41="-0,5 a 0",AW41="De -0.5 a 0"),2,IF(OR(AW41="0,25 a 0,75",AW41="0.25 a 0.75"),"NORMA",IF(OR(AW41="1 a 1,5",AW41="1 a 1.5"),3,IF(OR(AW41="1,75 a 2,25",AW41="1.75 a 2.25"),4,IF(OR(AW41="2,5 a 3",AW41="2.5 a 3"),5,IF(OR(AW41="3,25 a 3,75",AW41="3.25 a 3.75"),6,""))))))))</f>
        <v>4</v>
      </c>
      <c r="AY41" s="9" t="n">
        <v>-5</v>
      </c>
      <c r="AZ41" s="10" t="str">
        <f aca="false">IF(AY41="","",IF(AND(AY41&gt;=-20,AY41&lt;=-9.5),"-20 a -9,5",IF(AND(AY41&gt;=-9,AY41&lt;=-6.5),"-9 a -6,5",IF(AY41=-6,"-6",IF(AND(AY41&gt;=-5.5,AY41&lt;=-3),"-5,5 a -3",IF(AND(AY41&gt;=-2.5,AY41&lt;=0),"-2,5 a 0",IF(AND(AY41&gt;=0.5,AY41&lt;=3),"0,5 a 3",IF(AND(AY41&gt;=3.5,AY41&lt;=6),"3,5 a 6","Fuera de rango"))))))))</f>
        <v>-5,5 a -3</v>
      </c>
      <c r="BA41" s="11" t="n">
        <f aca="false">IF(AZ41="","",IF(AZ41="-20 a -9,5",1,IF(AZ41="-9 a -6,5",2,IF(AZ41="-6","NORMA",IF(AZ41="-5,5 a -3",3,IF(AZ41="-2,5 a 0",4,IF(AZ41="0,5 a 3",5,IF(AZ41="3,5 a 6",6,""))))))))</f>
        <v>3</v>
      </c>
      <c r="BB41" s="9" t="n">
        <v>0</v>
      </c>
      <c r="BC41" s="10" t="str">
        <f aca="false" t="array" ref="BC41">IF(BB41="","",_xlfn.IFS(AND(BB41&gt;=0,BB41&lt;=2),"0 a 2",AND(BB41&gt;=2.5,BB41&lt;=4.5),"2,5 a 4,5",AND(BB41&gt;=5,BB41&lt;=7),"5 a 7",AND(BB41&gt;=7.5,BB41&lt;=9.5),"7,5 a 9,5",AND(BB41&gt;=10,BB41&lt;=12),"10 a 12",AND(BB41&gt;=12.5,BB41&lt;=14.5),"12,5 a 14,5",BB41=15,"15",AND(BB41&gt;=15.5,BB41&lt;=17.5),"15,5 a 17,5",AND(BB41&gt;=18,BB41&lt;=20),"18 a 20",AND(BB41&gt;=20.5,BB41&lt;=22.5),"20,5 a 22,5",AND(BB41&gt;=23,BB41&lt;=25),"23 a 25",TRUE(),"Fuera de rango"))</f>
        <v>0 a 2</v>
      </c>
      <c r="BD41" s="11" t="n">
        <f aca="false" t="array" ref="BD41">IF(BC41="","",_xlfn.IFS(BC41="0 a 2",1,BC41="2,5 a 4,5",2,BC41="5 a 7",3,BC41="7,5 a 9,5",4,BC41="10 a 12",5,BC41="12,5 a 14,5",6,BC41="15","NORMA",BC41="15,5 a 17,5",7,BC41="18 a 20",8,BC41="20,5 a 22,5",9,BC41="23 a 25",10,TRUE(),"Fuera de rango"))</f>
        <v>1</v>
      </c>
      <c r="BE41" s="9" t="n">
        <v>22</v>
      </c>
      <c r="BF41" s="10" t="str">
        <f aca="false">IF(BE41="","",IF(AND(BE41&gt;=-20,BE41&lt;=-10),"-20 a -10",IF(AND(BE41&gt;=-9.5,BE41&lt;=0.5),"-9,5 a 0,5",IF(AND(BE41&gt;=1,BE41&lt;=11),"1 a 11",IF(AND(BE41&gt;=11.5,BE41&lt;=20.5),"11,5 a 20,5",IF(BE41=21,"21",IF(AND(BE41&gt;=21.5,BE41&lt;=31.5),"21,5 a 31,5",IF(AND(BE41&gt;=32,BE41&lt;=42),"32 a 42","Fuera de rango"))))))))</f>
        <v>21,5 a 31,5</v>
      </c>
      <c r="BG41" s="11" t="n">
        <f aca="false">IF(BF41="","",IF(BF41="-20 a -10",1,IF(BF41="-9,5 a 0,5",2,IF(BF41="1 a 11",3,IF(BF41="11,5 a 20,5",4,IF(BF41="21","NORMA",IF(BF41="21,5 a 31,5",5,IF(BF41="32 a 42",6,""))))))))</f>
        <v>5</v>
      </c>
      <c r="BH41" s="9" t="n">
        <v>9</v>
      </c>
      <c r="BI41" s="10" t="str">
        <f aca="false">IF(BH41="","",IF(AND(BH41&gt;=-20,BH41&lt;=-15),"-20 a -15",IF(AND(BH41&gt;=-14.5,BH41&lt;=-9.5),"-14,5 a -9,5",IF(AND(BH41&gt;=-9,BH41&lt;=-4),"-9 a -4",IF(AND(BH41&gt;=-3.5,BH41&lt;=2.5),"-3,5 a 2,5",IF(AND(BH41&gt;=3,BH41&lt;=8),"3 a 8",IF(AND(BH41&gt;=8.5,BH41&lt;=14.5),"8,5 a 14,5",IF(BH41=15,"15",IF(AND(BH41&gt;=15.5,BH41&lt;=20.5),"15,5 a 20,5",IF(AND(BH41&gt;=21,BH41&lt;=26),"21 a 26","Fuera de rango"))))))))))</f>
        <v>8,5 a 14,5</v>
      </c>
      <c r="BJ41" s="11" t="n">
        <f aca="false">IF(BI41="","",IF(BI41="-20 a -15",1,IF(BI41="-14,5 a -9,5",2,IF(BI41="-9 a -4",3,IF(BI41="-3,5 a 2,5",4,IF(BI41="3 a 8",5,IF(BI41="8,5 a 14,5",6,IF(BI41="15","NORMA",IF(BI41="15,5 a 20,5",7,IF(BI41="21 a 26",8,IF(BI41="26,5 a 31,5",9,"")))))))))))</f>
        <v>6</v>
      </c>
      <c r="BK41" s="9" t="n">
        <v>0</v>
      </c>
      <c r="BL41" s="10" t="str">
        <f aca="false">IF(BK41="","",IF(AND(BK41&gt;=0,BK41&lt;=2),"0 - 2",IF(AND(BK41&gt;=2.5,BK41&lt;=4.5),"2,5 - 4,5",IF(AND(BK41&gt;=5,BK41&lt;=7),"5 - 7",IF(AND(BK41&gt;=7.5,BK41&lt;=9.5),"7,5 - 9,5",IF(AND(BK41&gt;=10,BK41&lt;=12),"10 - 12",IF(AND(BK41&gt;=12.5,BK41&lt;=13.5),"12,5 - 13,5",IF(BK41=14,"14",IF(AND(BK41&gt;=14.5,BK41&lt;=16.5),"14,5 - 16,5",IF(AND(BK41&gt;=17,BK41&lt;=19),"17 - 19",IF(AND(BK41&gt;=19.5,BK41&lt;=21.5),"19,5 - 21,5",IF(AND(BK41&gt;=22,BK41&lt;=24),"22 - 24",IF(AND(BK41&gt;=24.5,BK41&lt;=26.5),"24,5 - 26,5",IF(AND(BK41&gt;=27,BK41&lt;=29),"27 - 29",IF(AND(BK41&gt;=29.5,BK41&lt;=30),"29,5 - 30","Fuera de rango")))))))))))))))</f>
        <v>0 - 2</v>
      </c>
      <c r="BM41" s="11" t="n">
        <f aca="false">IF(BL41="","",IF(BL41="0 - 2",1,IF(BL41="2,5 - 4,5",2,IF(BL41="5 - 7",3,IF(BL41="7,5 - 9,5",4,IF(BL41="10 - 12",5,IF(BL41="12,5 - 13,5",6,IF(BL41="14","NORMA",IF(BL41="14,5 - 16,5",7,IF(BL41="17 - 19",8,IF(BL41="19,5 - 21,5",9,IF(BL41="22 - 24",10,IF(BL41="24,5 - 26,5",11,IF(BL41="27 - 29",12,IF(BL41="29,5 - 30",13,"")))))))))))))))</f>
        <v>1</v>
      </c>
      <c r="BN41" s="9" t="n">
        <v>15</v>
      </c>
      <c r="BO41" s="10" t="str">
        <f aca="false">IF(BN41="","",IF(AND(BN41&gt;=-20,BN41&lt;=-10),"-20 a -10",IF(AND(BN41&gt;=-9.5,BN41&lt;=0.5),"-9,5 a 0,5",IF(AND(BN41&gt;=1,BN41&lt;=11),"1 a 11",IF(AND(BN41&gt;=11.5,BN41&lt;=21.5),"11,5 a 21,5",IF(BN41=22,"22",IF(AND(BN41&gt;=22.5,BN41&lt;=32.5),"22,5 a 32,5",IF(AND(BN41&gt;=33,BN41&lt;=43),"33 a 43","Fuera de rango"))))))))</f>
        <v>11,5 a 21,5</v>
      </c>
      <c r="BP41" s="11" t="n">
        <f aca="false">IF(BO41="","",IF(BO41="-20 a -10",1,IF(BO41="-9,5 a 0,5",2,IF(BO41="1 a 11",3,IF(BO41="11,5 a 21,5",4,IF(BO41="22","NORMA",IF(BO41="22,5 a 32,5",5,IF(BO41="33 a 43",6,""))))))))</f>
        <v>4</v>
      </c>
      <c r="BQ41" s="9" t="n">
        <v>12</v>
      </c>
      <c r="BR41" s="10" t="str">
        <f aca="false">IF(BQ41="","",IF(AND(BQ41&gt;=-20,BQ41&lt;=-15),"-20 a -15",IF(AND(BQ41&gt;=-14.5,BQ41&lt;=-9.5),"-14,5 a -9,5",IF(AND(BQ41&gt;=-9,BQ41&lt;=-4),"-9 a -4",IF(AND(BQ41&gt;=-3.5,BQ41&lt;=2.5),"-3,5 a 2,5",IF(AND(BQ41&gt;=3,BQ41&lt;=8),"3 a 8",IF(AND(BQ41&gt;=8.5,BQ41&lt;=13.5),"8,5 a 13,5",IF(AND(BQ41&gt;=14,BQ41&lt;=17.5),"14 a 17,5",IF(BQ41=18,"18",IF(AND(BQ41&gt;=18.5,BQ41&lt;=23.5),"18,5 a 23,5",IF(AND(BQ41&gt;=24,BQ41&lt;=29),"24 a 29",IF(AND(BQ41&gt;=29.5,BQ41&lt;=34.5),"29,5 a 34,5",IF(AND(BQ41&gt;=35,BQ41&lt;=40),"35 a 40","Fuera de rango")))))))))))))</f>
        <v>8,5 a 13,5</v>
      </c>
      <c r="BS41" s="11" t="n">
        <f aca="false">IF(BR41="","",IF(BR41="-20 a -15",1,IF(BR41="-14,5 a -9,5",2,IF(BR41="-9 a -4",3,IF(BR41="-3,5 a 2,5",4,IF(BR41="3 a 8",5,IF(BR41="8,5 a 13,5",6,IF(BR41="14 a 17,5",7,IF(BR41="18","NORMA",IF(BR41="18,5 a 23,5",8,IF(BR41="24 a 29",9,IF(BR41="29,5 a 34,5",10,IF(BR41="35 a 40",11,"")))))))))))))</f>
        <v>6</v>
      </c>
      <c r="BT41" s="9" t="n">
        <v>0</v>
      </c>
      <c r="BU41" s="10" t="str">
        <f aca="false">IF(BT41="","",IF(AND(BT41&gt;=-20,BT41&lt;=-18),"-20 a -18",IF(AND(BT41&gt;=-17.5,BT41&lt;=-15.5),"-17,5 a -15,5",IF(AND(BT41&gt;=-15,BT41&lt;=-13),"-15 a -13",IF(AND(BT41&gt;=-12.5,BT41&lt;=-10.5),"-12,5 a -10,5",IF(AND(BT41&gt;=-10,BT41&lt;=-8),"-10 a -8",IF(AND(BT41&gt;=-7.5,BT41&lt;=-5.5),"-7,5 a -5,5",IF(AND(BT41&gt;=-5,BT41&lt;=-3),"-5 a -3",IF(AND(BT41&gt;=-2.5,BT41&lt;=-0.5),"-2,5 a -0,5",IF(BT41=0,"0",IF(AND(BT41&gt;=0.5,BT41&lt;=2.5),"0,5 a 2,5",IF(AND(BT41&gt;=3,BT41&lt;=5),"3 a 5",IF(AND(BT41&gt;=5.5,BT41&lt;=7.5),"5,5 a 7,5",IF(AND(BT41&gt;=8,BT41&lt;=10),"8 a 10",IF(AND(BT41&gt;=10.5,BT41&lt;=12.5),"10,5 a 12,5",IF(AND(BT41&gt;=13,BT41&lt;=15),"13 a 15",IF(AND(BT41&gt;=15.5,BT41&lt;=17.5),"15,5 a 17,5",IF(AND(BT41&gt;=18,BT41&lt;=20),"18 a 20","Fuera de rango"))))))))))))))))))</f>
        <v>0</v>
      </c>
      <c r="BV41" s="11" t="str">
        <f aca="false">IF(BT41="","",IF(BT41=0,"NORMA",IF(AND(BT41&gt;=-20,BT41&lt;=-18),2,IF(AND(BT41&gt;=-17.5,BT41&lt;=-15.5),2,IF(AND(BT41&gt;=-15,BT41&lt;=-13),3,IF(AND(BT41&gt;=-12.5,BT41&lt;=-10.5),4,IF(AND(BT41&gt;=-10,BT41&lt;=-8),5,IF(AND(BT41&gt;=-7.5,BT41&lt;=-5.5),6,IF(AND(BT41&gt;=-5,BT41&lt;=-3),7,IF(AND(BT41&gt;=-2.5,BT41&lt;=-0.5),8,IF(AND(BT41&gt;=0.5,BT41&lt;=2.5),9,IF(AND(BT41&gt;=3,BT41&lt;=5),10,IF(AND(BT41&gt;=5.5,BT41&lt;=7.5),11,IF(AND(BT41&gt;=8,BT41&lt;=10),12,IF(AND(BT41&gt;=10.5,BT41&lt;=12.5),13,IF(AND(BT41&gt;=13,BT41&lt;=15),14,IF(AND(BT41&gt;=15.5,BT41&lt;=17.5),15,IF(AND(BT41&gt;=18,BT41&lt;=20),16,"Fuera de rango"))))))))))))))))))</f>
        <v>NORMA</v>
      </c>
      <c r="BW41" s="9" t="n">
        <v>-2.75</v>
      </c>
      <c r="BX41" s="10" t="n">
        <f aca="false">18.5- (0.3*H41)</f>
        <v>10.7</v>
      </c>
      <c r="BY41" s="10" t="n">
        <f aca="false">(BW41)-(BX41)</f>
        <v>-13.45</v>
      </c>
      <c r="BZ41" s="10" t="str">
        <f aca="false">IF(BY41="","",IF(BY41&lt;-27.5,"De -30 a -28",IF(BY41&lt;-25,"De -27,5 a -25,5",IF(BY41&lt;-22.5,"De -25 a -23",IF(BY41&lt;-20,"De -22,5 a -20,5",IF(BY41&lt;-17.5,"De -20 a -18",IF(BY41&lt;-15,"De -17,5 a -15,5",IF(BY41&lt;-12.5,"De -15 a -13",IF(BY41&lt;-10,"De -12,5 a -10,5",IF(BY41&lt;-7.5,"De -10 a -8",IF(BY41&lt;-5,"De -7,5 a -5,5",IF(BY41&lt;-2.5,"De -5 a -3",IF(BY41&lt;0,"De -2,5 a -0,5",IF(BY41&lt;2.5,"De 0 a 2",IF(BY41&lt;5,"De 2,5 a 4,5",IF(BY41&lt;7.5,"De 5 a 7",IF(BY41&lt;10,"De 7,5 a 9,5",IF(BY41&lt;12.5,"De 10 a 12",IF(BY41&lt;15,"De 12,5 a 14,5",IF(BY41&lt;17.5,"De 15 a 17",IF(BY41&lt;20,"De 17,5 a 19,5",IF(BY41&lt;22.5,"De 20 a 22",IF(BY41&lt;25,"De 22,5 a 24,5",IF(BY41&lt;27.5,"De 25 a 27","De 27,5 a 30"))))))))))))))))))))))))</f>
        <v>De -15 a -13</v>
      </c>
      <c r="CA41" s="12" t="n">
        <f aca="false">IF(BY41="","",IF(BY41&lt;=-28,1,IF(BY41&lt;=-25.5,2,IF(BY41&lt;=-23,3,IF(BY41&lt;=-20.5,4,IF(BY41&lt;=-18,5,IF(BY41&lt;=-15.5,6,IF(BY41&lt;=-13,7,IF(BY41&lt;=-10.5,8,IF(BY41&lt;=-8,9,IF(BY41&lt;=-5.5,10,IF(BY41&lt;=-3,11,IF(BY41&lt;=-0.5,12,IF(BY41&lt;=2,13,IF(BY41&lt;=4.5,14,IF(BY41&lt;=7,15,IF(BY41&lt;=9.5,16,IF(BY41&lt;=12,17,IF(BY41&lt;=14.5,18,IF(BY41&lt;=17,19,IF(BY41&lt;=19.5,20,IF(BY41&lt;=22,21,IF(BY41&lt;=24.5,22,IF(BY41&lt;=27,23,IF(BY41&lt;=30,24,"Fuera de rango")))))))))))))))))))))))))</f>
        <v>7</v>
      </c>
      <c r="CB41" s="9" t="n">
        <v>-2.75</v>
      </c>
      <c r="CC41" s="10" t="n">
        <f aca="false">18.5- (0.3*H41)</f>
        <v>10.7</v>
      </c>
      <c r="CD41" s="10" t="n">
        <f aca="false">(CB41)-(CC41)</f>
        <v>-13.45</v>
      </c>
      <c r="CE41" s="10" t="str">
        <f aca="false">IF(CD41="","",IF(CD41&lt;-27.5,"De -30 a -28",IF(CD41&lt;-25,"De -27,5 a -25,5",IF(CD41&lt;-22.5,"De -25 a -23",IF(CD41&lt;-20,"De -22,5 a -20,5",IF(CD41&lt;-17.5,"De -20 a -18",IF(CD41&lt;-15,"De -17,5 a -15,5",IF(CD41&lt;-12.5,"De -15 a -13",IF(CD41&lt;-10,"De -12,5 a -10,5",IF(CD41&lt;-7.5,"De -10 a -8",IF(CD41&lt;-5,"De -7,5 a -5,5",IF(CD41&lt;-2.5,"De -5 a -3",IF(CD41&lt;0,"De -2,5 a -0,5",IF(CD41&lt;=2,"De 0 a 2",IF(CD41&lt;=4.5,"De 2,5 a 4,5",IF(CD41&lt;=7,"De 5 a 7",IF(CD41&lt;=9.5,"De 7,5 a 9,5",IF(CD41&lt;=12,"De 10 a 12",IF(CD41&lt;=14.5,"De 12,5 a 14,5",IF(CD41&lt;=17,"De 15 a 17",IF(CD41&lt;=19.5,"De 17,5 a 19,5",IF(CD41&lt;=22,"De 20 a 22",IF(CD41&lt;=24.5,"De 22,5 a 24,5",IF(CD41&lt;=27,"De 25 a 27","De 27,5 a 30"))))))))))))))))))))))))</f>
        <v>De -15 a -13</v>
      </c>
      <c r="CF41" s="12" t="n">
        <f aca="false">IF(CD41="","",IF(CD41&lt;-27.5,1,IF(CD41&lt;-25,2,IF(CD41&lt;-22.5,3,IF(CD41&lt;-20,4,IF(CD41&lt;-17.5,5,IF(CD41&lt;-15,6,IF(CD41&lt;-12.5,7,IF(CD41&lt;-10,8,IF(CD41&lt;-7.5,9,IF(CD41&lt;-5,10,IF(CD41&lt;-2.5,11,IF(CD41&lt;0,12,IF(CD41&lt;2.5,13,IF(CD41&lt;5,14,IF(CD41&lt;7.5,15,IF(CD41&lt;10,16,IF(CD41&lt;12.5,17,IF(CD41&lt;15,18,IF(CD41&lt;17.5,19,IF(CD41&lt;20,20,IF(CD41&lt;22.5,21,IF(CD41&lt;25,22,IF(CD41&lt;27.5,23,24))))))))))))))))))))))))</f>
        <v>7</v>
      </c>
      <c r="CG41" s="9" t="n">
        <v>-0.75</v>
      </c>
      <c r="CH41" s="10" t="str">
        <f aca="false">IF(CG41="","",IF(AND(CG41&gt;=-10,CG41&lt;=-9.5),"-10 a -9,5",IF(AND(CG41&gt;-9.5,CG41&lt;=-8.5),"-9 a -8,5",IF(AND(CG41&gt;-8.5,CG41&lt;=-7.5),"-8 a -7,5",IF(AND(CG41&gt;-7.5,CG41&lt;=-6.5),"-7 a -6,5",IF(AND(CG41&gt;-6.5,CG41&lt;=-5.5),"-6 a -5,5",IF(AND(CG41&gt;-5.5,CG41&lt;=-4.5),"-5 a -4,5",IF(AND(CG41&gt;-4.5,CG41&lt;=-3.5),"-4 a -3,5",IF(AND(CG41&gt;-3.5,CG41&lt;=-2.5),"-3 a -2,5",IF(CG41=-2.25,"-2,25",IF(AND(CG41&gt;-2.5,CG41&lt;=-1.5),"-2 a -1,5",IF(AND(CG41&gt;-1.5,CG41&lt;=-0.5),"-1 a -0,5",IF(AND(CG41&gt;-0.5,CG41&lt;=0.5),"0 a 0,5",IF(AND(CG41&gt;0.5,CG41&lt;=1.5),"1 a 1,5",IF(AND(CG41&gt;1.5,CG41&lt;=2.5),"2 a 2,5",IF(AND(CG41&gt;2.5,CG41&lt;=3.5),"3 a 3,5",IF(AND(CG41&gt;3.5,CG41&lt;=4.5),"4 a 4,5",IF(AND(CG41&gt;4.5,CG41&lt;=5.5),"5 a 5,5",IF(AND(CG41&gt;5.5,CG41&lt;=6.5),"6 a 6,5",IF(AND(CG41&gt;6.5,CG41&lt;=7.5),"7 a 7,5",IF(AND(CG41&gt;7.5,CG41&lt;=8.5),"8 a 8,5",IF(AND(CG41&gt;8.5,CG41&lt;=9.5),"9 a 9,5",IF(CG41&gt;=10,"10","Fuera de rango")))))))))))))))))))))))</f>
        <v>-1 a -0,5</v>
      </c>
      <c r="CI41" s="11" t="n">
        <f aca="false">IF(CG41="","",IF(CG41=-2.25,"NORMA",IF(CG41&lt;=-9.5,1,IF(CG41&lt;=-8.5,2,IF(CG41&lt;=-7.5,3,IF(CG41&lt;=-6.5,4,IF(CG41&lt;=-5.5,5,IF(CG41&lt;=-4.5,6,IF(CG41&lt;=-3.5,7,IF(CG41&lt;=-2.5,8,IF(CG41&lt;=-1.5,9,IF(CG41&lt;=-0.5,10,IF(CG41&lt;=0.5,11,IF(CG41&lt;=1.5,12,IF(CG41&lt;=2.5,13,IF(CG41&lt;=3.5,14,IF(CG41&lt;=4.5,15,IF(CG41&lt;=5.5,16,IF(CG41&lt;=6.5,17,IF(CG41&lt;=7.5,18,IF(CG41&lt;=8.5,19,IF(CG41&lt;=9.5,20,IF(CG41=10,21,"Fuera de rango")))))))))))))))))))))))</f>
        <v>10</v>
      </c>
      <c r="CJ41" s="9" t="n">
        <v>3.75</v>
      </c>
      <c r="CK41" s="10" t="str">
        <f aca="false">IF(CJ41="","",IF(AND(CJ41&gt;=-6,CJ41&lt;=-5.5),"-6 a -5,5",IF(AND(CJ41&gt;-5.5,CJ41&lt;=-4.5),"-5 a -4,5",IF(AND(CJ41&gt;-4.5,CJ41&lt;=-3.5),"-4 a -3,5",IF(AND(CJ41&gt;-3.5,CJ41&lt;=-2.5),"-3 a -2,5",IF(AND(CJ41&gt;-2.5,CJ41&lt;=-1.5),"-2 a -1,5",IF(AND(CJ41&gt;-1.5,CJ41&lt;=-0.5),"-1 a -0,5",IF(AND(CJ41&gt;-0.5,CJ41&lt;=0.5),"0 a 0,5",IF(AND(CJ41&gt;0.5,CJ41&lt;=1.5),"1 a 1,5",IF(AND(CJ41&gt;1.5,CJ41&lt;2.5),"2",IF(AND(CJ41&gt;=2.5,CJ41&lt;=3),"2,5 a 3",IF(AND(CJ41&gt;3,CJ41&lt;=4),"3,5 a 4",IF(AND(CJ41&gt;4,CJ41&lt;=5),"4,5 a 5",IF(AND(CJ41&gt;5,CJ41&lt;=6),"5,5 a 6",IF(AND(CJ41&gt;6,CJ41&lt;=7),"6,5 a 7",IF(AND(CJ41&gt;7,CJ41&lt;=8),"7,5 a 8",IF(AND(CJ41&gt;8,CJ41&lt;=9.5),"8,5 a 9,5",IF(CJ41=10,"10","Fuera de rango"))))))))))))))))))</f>
        <v>3,5 a 4</v>
      </c>
      <c r="CL41" s="11" t="n">
        <f aca="false">IF(CK41="","",IF(OR(CK41="-6 a -5,5",CK41="-6 - -5,5"),1,IF(OR(CK41="-5 a -4,5",CK41="-5 - -4,5"),2,IF(OR(CK41="-4 a -3,5",CK41="-4 - -3,5"),3,IF(OR(CK41="-3 a -2,5",CK41="-3 - -2,5"),4,IF(OR(CK41="-2 a -1,5",CK41="-2 - -1,5"),5,IF(OR(CK41="-1 a -0,5",CK41="-1 - -0,5"),6,IF(OR(CK41="0 a 0,5",CK41="0 - 0,5"),7,IF(OR(CK41="1 a 1,5",CK41="1 - 1,5"),8,IF(CK41="2","NORMA",IF(OR(CK41="2,5 a 3",CK41="2,5 - 3"),9,IF(OR(CK41="3,5 a 4",CK41="3,5 - 4"),10,IF(OR(CK41="4,5 a 5",CK41="4,5 - 5"),11,IF(OR(CK41="5,5 a 6",CK41="5,5 - 6"),12,IF(OR(CK41="6,5 a 7",CK41="6,5 - 7"),13,IF(OR(CK41="7,5 a 8",CK41="7,5 - 8"),14,IF(OR(CK41="8,5 a 9",CK41="8,5 - 9,5",CK41="9 a 9,5"),15,IF(CK41="10",15,IF(OR(CK41="0,5 a 1",CK41="0,5 - 1"),7,"Fuera de rango")))))))))))))))))))</f>
        <v>10</v>
      </c>
      <c r="CM41" s="10" t="n">
        <v>0</v>
      </c>
      <c r="CN41" s="10" t="str">
        <f aca="false">IF(CM41=0,"0", " ")</f>
        <v>0</v>
      </c>
      <c r="CO41" s="10" t="str">
        <f aca="false">IF(CM41&gt;0,"EME"," ")</f>
        <v> </v>
      </c>
      <c r="CP41" s="10" t="n">
        <v>0</v>
      </c>
      <c r="CQ41" s="10" t="str">
        <f aca="false">IF(CP41&gt;0,"0", " ")</f>
        <v> </v>
      </c>
      <c r="CR41" s="10" t="str">
        <f aca="false">IF(CP41&gt;0,"EME"," ")</f>
        <v> </v>
      </c>
      <c r="CS41" s="9" t="n">
        <v>0</v>
      </c>
      <c r="CT41" s="10" t="str">
        <f aca="false">IF(CS41&gt;0,"1", " ")</f>
        <v> </v>
      </c>
      <c r="CU41" s="10" t="str">
        <f aca="false">IF(CS41&gt;0,"HIP"," ")</f>
        <v> </v>
      </c>
      <c r="CV41" s="9" t="n">
        <v>0</v>
      </c>
      <c r="CW41" s="10" t="str">
        <f aca="false">IF(CV41&gt;0,"1", " ")</f>
        <v> </v>
      </c>
      <c r="CX41" s="10" t="str">
        <f aca="false">IF(CV41&gt;0,"HIP"," ")</f>
        <v> </v>
      </c>
      <c r="CY41" s="9" t="n">
        <v>-2</v>
      </c>
      <c r="CZ41" s="11" t="str">
        <f aca="false">IF(CY41&lt;0,"2"," ")</f>
        <v>2</v>
      </c>
      <c r="DA41" s="11" t="str">
        <f aca="false">IF(CY41&lt;0,"MIO"," ")</f>
        <v>MIO</v>
      </c>
      <c r="DB41" s="9" t="n">
        <v>-1.75</v>
      </c>
      <c r="DC41" s="11" t="str">
        <f aca="false">IF(DB41&lt;0,"2"," ")</f>
        <v>2</v>
      </c>
      <c r="DD41" s="11" t="str">
        <f aca="false">IF(DB41&lt;0,"MIO"," ")</f>
        <v>MIO</v>
      </c>
      <c r="DE41" s="9" t="n">
        <v>-0.75</v>
      </c>
      <c r="DF41" s="11" t="str">
        <f aca="false">IF(DE41&lt;0,"3"," ")</f>
        <v>3</v>
      </c>
      <c r="DG41" s="11" t="str">
        <f aca="false">IF(DE41&lt;0,"AST"," ")</f>
        <v>AST</v>
      </c>
      <c r="DH41" s="9" t="n">
        <v>-0.5</v>
      </c>
      <c r="DI41" s="11" t="str">
        <f aca="false">IF(DH41&lt;0,"3"," ")</f>
        <v>3</v>
      </c>
      <c r="DJ41" s="11" t="str">
        <f aca="false">IF(DH41&lt;0,"AST"," ")</f>
        <v>AST</v>
      </c>
      <c r="DK41" s="9" t="n">
        <v>0</v>
      </c>
      <c r="DL41" s="10" t="str">
        <f aca="false">IF(DK41&gt;0,"4"," ")</f>
        <v> </v>
      </c>
      <c r="DM41" s="10" t="str">
        <f aca="false">IF(DK41&gt;0,"PRE"," ")</f>
        <v> </v>
      </c>
      <c r="DN41" s="9" t="n">
        <v>0</v>
      </c>
      <c r="DO41" s="10" t="str">
        <f aca="false">IF(DN41&gt;0,"4"," ")</f>
        <v> </v>
      </c>
      <c r="DP41" s="10" t="str">
        <f aca="false">IF(DN41&gt;0,"PRE"," ")</f>
        <v> </v>
      </c>
      <c r="DQ41" s="12" t="n">
        <v>2</v>
      </c>
      <c r="DR41" s="12" t="n">
        <v>2</v>
      </c>
      <c r="DS41" s="12" t="str">
        <f aca="false">CONCATENATE(CO41,CU41,DA41,DG41,DM41)</f>
        <v>  MIOAST </v>
      </c>
      <c r="DT41" s="10" t="str">
        <f aca="false" t="array" ref="DT41">_xlfn.IFS(DS41="EME    ","0", DS41=" HIP   ","1", DS41="  MIO  ","2", DS41="   AST ","3", DS41="    PRE","4", DS41="EME   PRE","5", DS41=" HIP  PRE","6", DS41=" HIP AST ","7", DS41="  MIO PRE","8", DS41="  MIOAST ","9", DS41="   ASTPRE","10",DS41=" HIP ASTPRE","11", DS41="  MIOASTPRE","12", DS41="     ","0")</f>
        <v>9</v>
      </c>
      <c r="DU41" s="1" t="s">
        <v>153</v>
      </c>
      <c r="DV41" s="1" t="str">
        <f aca="false" t="array" ref="DV41">_xlfn.IFS(DU41="SI","2", DU41="NO","1")</f>
        <v>2</v>
      </c>
      <c r="DW41" s="10" t="n">
        <v>0</v>
      </c>
      <c r="DX41" s="11" t="str">
        <f aca="false">IF(DW41=0,"1","2")</f>
        <v>1</v>
      </c>
      <c r="DY41" s="11" t="str">
        <f aca="false" t="array" ref="DY41">_xlfn.IFS(DW41=0,"0", DW41=0.25, "1", DW41=0.5,"2", DW41=0.75,"3", DW41=1,"4",DW41=1.25,"5", DW41=1.5,"6", DW41=1.75,"7", DW41=2,"8")</f>
        <v>0</v>
      </c>
      <c r="DZ41" s="10" t="n">
        <v>0</v>
      </c>
      <c r="EA41" s="11" t="str">
        <f aca="false">IF(DZ41=0,"1","2")</f>
        <v>1</v>
      </c>
      <c r="EB41" s="11" t="str">
        <f aca="false" t="array" ref="EB41">_xlfn.IFS(DZ41=0,"0", DZ41=0.25, "1", DZ41=0.5,"2", DZ41=0.75,"3", DZ41=1,"4",DZ41=1.25,"5", DZ41=1.5,"6", DZ41=1.75,"7", DZ41=2,"8")</f>
        <v>0</v>
      </c>
      <c r="EC41" s="10" t="n">
        <v>0</v>
      </c>
      <c r="ED41" s="10" t="str">
        <f aca="false">IF(EC41=0,"1","2")</f>
        <v>1</v>
      </c>
      <c r="EE41" s="11" t="str">
        <f aca="false" t="array" ref="EE41">_xlfn.IFS(EC41=0,"0", EC41=-0.25, "1", EC41=-0.5,"2", EC41=-0.75,"3", EC41=-1,"4",EC41=-1.25,"5", EC41=-1.5,"6", EC41=-1.75,"7", EC41=-2,"8", EC41=-2.25,"9",EC41=-2.5,"10", EC41=-2.75,"11", EC41=-3,"12", EC41=-3.25,"13", EC41=-3.5,"14", EC41=-3.75,"15",EC41=-4,"16")</f>
        <v>0</v>
      </c>
      <c r="EF41" s="10" t="n">
        <v>-0.25</v>
      </c>
      <c r="EG41" s="10" t="str">
        <f aca="false">IF(EF41=0,"1","2")</f>
        <v>2</v>
      </c>
      <c r="EH41" s="11" t="str">
        <f aca="false" t="array" ref="EH41">_xlfn.IFS(EF41=0,"0", EF41=-0.25, "1", EF41=-0.5,"2", EF41=-0.75,"3", EF41=-1,"4",EF41=-1.25,"5", EF41=-1.5,"6", EF41=-1.75,"7", EF41=-2,"8", EF41=-2.25,"9",EF41=-2.5,"10", EF41=-2.75,"11", EF41=-3,"12", EF41=-3.25,"13", EF41=-3.5,"14", EF41=-3.75,"15",EF41=-4,"16")</f>
        <v>1</v>
      </c>
      <c r="EI41" s="10" t="n">
        <v>-0.75</v>
      </c>
      <c r="EJ41" s="11" t="str">
        <f aca="false">IF(EI41=0,"1","2")</f>
        <v>2</v>
      </c>
      <c r="EK41" s="11" t="str">
        <f aca="false" t="array" ref="EK41">_xlfn.IFS(EI41=0,"0", EI41=-0.25, "1", EI41=-0.5,"2", EI41=-0.75,"3", EI41=-1,"4",EI41=-1.25,"5", EI41=-1.5,"6", EI41=-1.75,"7", EI41=-2,"8", EI41=-2.25,"9", EI41=-2.25,"9",EI41=-2.5,"10", EI41=-2.75,"11", EI41=-3,"12", EI41=-3.25,"13", EI41=-3.5,"14", EI41=-3.75,"15",EI41=-4,"16", EI41=0.25, "17", EI41=0.5, "18")</f>
        <v>3</v>
      </c>
      <c r="EL41" s="10" t="n">
        <v>0</v>
      </c>
      <c r="EM41" s="11" t="str">
        <f aca="false">IF(EL41=0,"1","2")</f>
        <v>1</v>
      </c>
      <c r="EN41" s="11" t="str">
        <f aca="false" t="array" ref="EN41">_xlfn.IFS(EL41=0.25,"17",EL41=0.5,"18", EL41=0,"0", EL41=-0.25, "1", EL41=-0.5,"2", EL41=-0.75,"3", EL41=-1,"4",EL41=-1.25,"5", EL41=-1.5,"6", EL41=-1.75,"7", EL41=-2,"8",EL41= -2.25,"9",EL41=-2.5,"10",EL41= -2.75,"11",EL41= -3,"12",EL41= -3.25,"13",EL41= -3.5,"14",EL41= -3.75,"15",EL41=-4,"16")</f>
        <v>0</v>
      </c>
      <c r="EO41" s="10" t="n">
        <v>0</v>
      </c>
      <c r="EP41" s="11" t="str">
        <f aca="false">IF(EO41=0,"1","2")</f>
        <v>1</v>
      </c>
      <c r="EQ41" s="11" t="str">
        <f aca="false" t="array" ref="EQ41">_xlfn.IFS(EO41=0,"0", EO41=0.25, "1", EO41=0.5,"2", EO41=0.75,"3", EO41=1,"4",EO41=1.25,"5", EO41=1.5,"6", EO41=1.75,"7", EO41=2,"8", EO41=2.25,"9", EO41=2.25,"9",EO41=2.5,"10", EO41=2.75,"11", EO41=3,"12", EO41=3.25,"13", EO41=3.5,"14", EO41=3.75,"15",EO41=4,"16", EO41=-0.25, "17", bq=-0.5, "18")</f>
        <v>0</v>
      </c>
      <c r="ER41" s="10" t="n">
        <v>0</v>
      </c>
      <c r="ES41" s="11" t="str">
        <f aca="false">IF(ER41=0,"1","2")</f>
        <v>1</v>
      </c>
      <c r="ET41" s="11" t="str">
        <f aca="false" t="array" ref="ET41">_xlfn.IFS(ER41=0,"0", ER41=0.25, "1", ER41=0.5,"2", ER41=0.75,"3", ER41=1,"4",ER41=1.25,"5", ER41=1.5,"6", ER41=1.75,"7", ER41=2,"8", ER41=2.25,"9", ER41=2.25,"9",ER41=2.5,"10", ER41=2.75,"11", ER41=3,"12", ER41=3.25,"13", ER41=3.5,"14", ER41=3.75,"15",ER41=4,"16", ER41=-0.25, "17", bq=-0.5, "18")</f>
        <v>0</v>
      </c>
      <c r="EU41" s="36" t="n">
        <v>10</v>
      </c>
      <c r="EV41" s="14" t="str">
        <f aca="false">VLOOKUP(EU41,LEYENDA!$G$2:$H$8,2,TRUE())</f>
        <v>6-12</v>
      </c>
      <c r="EW41" s="14" t="str">
        <f aca="false" t="array" ref="EW41">_xlfn.IFS(EV41="0-5","1", EV41="6-12","2", EV41="13-18","3", EV41="19-24","4", EV41="25-36","5", EV41="37-48","6", EV41="49-60","7")</f>
        <v>2</v>
      </c>
    </row>
    <row r="42" customFormat="false" ht="13.5" hidden="false" customHeight="false" outlineLevel="0" collapsed="false">
      <c r="A42" s="1" t="n">
        <v>12</v>
      </c>
      <c r="B42" s="35" t="n">
        <v>3</v>
      </c>
      <c r="C42" s="33" t="n">
        <v>40551</v>
      </c>
      <c r="D42" s="6"/>
      <c r="E42" s="5" t="str">
        <f aca="false">VLOOKUP(A42,'286'!$A$3:$J$600,10,FALSE())</f>
        <v>BARAÑANO MUÑOZ, ELENA</v>
      </c>
      <c r="F42" s="4" t="str">
        <f aca="false">VLOOKUP(A42,'286'!$A$3:$I$1768,3,FALSE())</f>
        <v>BAMUE</v>
      </c>
      <c r="G42" s="6" t="n">
        <f aca="false">VLOOKUP(A42,'286'!$A$3:$I$1768,4,FALSE())</f>
        <v>30371</v>
      </c>
      <c r="H42" s="7" t="n">
        <f aca="false">YEAR(C42)-YEAR(G42)</f>
        <v>28</v>
      </c>
      <c r="I42" s="1" t="str">
        <f aca="false">VLOOKUP(H42,LEYENDA!$C$2:$D$6,2,TRUE())</f>
        <v>25-40</v>
      </c>
      <c r="J42" s="5" t="str">
        <f aca="false">VLOOKUP(A42,'286'!$A$3:$I$1768,7,FALSE())</f>
        <v>M</v>
      </c>
      <c r="K42" s="8" t="str">
        <f aca="false">VLOOKUP(A42,'286'!$A$3:$I$1768,2,FALSE())</f>
        <v>OD</v>
      </c>
      <c r="L42" s="4" t="str">
        <f aca="false">VLOOKUP(A42,'286'!$A$3:$I$1768,8,FALSE())</f>
        <v>D</v>
      </c>
      <c r="M42" s="4" t="str">
        <f aca="false">VLOOKUP(A42,'286'!$A$3:$I$1768,9,FALSE())</f>
        <v>I</v>
      </c>
      <c r="N42" s="8" t="str">
        <f aca="false">IF(R42=O42, "MISMA","CONTRARIA")</f>
        <v>CONTRARIA</v>
      </c>
      <c r="O42" s="8" t="str">
        <f aca="false" t="array" ref="O42">_xlfn.IFS(L42="D","1", L42="I","2")</f>
        <v>1</v>
      </c>
      <c r="P42" s="8" t="str">
        <f aca="false" t="array" ref="P42">_xlfn.IFS(K42="OD","1", K42="OI","2")</f>
        <v>1</v>
      </c>
      <c r="Q42" s="1" t="str">
        <f aca="false" t="array" ref="Q42">_xlfn.IFS(J42="M","1", J42="H","2")</f>
        <v>1</v>
      </c>
      <c r="R42" s="8" t="str">
        <f aca="false" t="array" ref="R42">_xlfn.IFS(M42="D","1", M42="I","2")</f>
        <v>2</v>
      </c>
      <c r="S42" s="1" t="str">
        <f aca="false" t="array" ref="S42">_xlfn.IFS(N42="CONTRARIA", "1",N42= "MISMA","2")</f>
        <v>1</v>
      </c>
      <c r="T42" s="1" t="str">
        <f aca="false" t="array" ref="T42">_xlfn.IFS(I42="0-12","1", I42="13-24","2", I42="25-40","3", I42="41-60","4", I42="61-100","5")</f>
        <v>3</v>
      </c>
      <c r="U42" s="9" t="n">
        <v>-0.5</v>
      </c>
      <c r="V42" s="1" t="str">
        <f aca="false">IF(U42="","",IF(AND(U42&gt;=-9,U42&lt;=-6.5),"-9 a -6,5",IF(AND(U42&gt;=-6,U42&lt;=-3.5),"-6 a -3,5",IF(AND(U42&gt;=-3,U42&lt;=-1),"-3 a -1",IF(U42=-0.5,"-0,5",IF(AND(U42&gt;=0,U42&lt;=2.5),"0 a 2,5",IF(AND(U42&gt;=3,U42&lt;=5.5),"3 a 5,5",IF(AND(U42&gt;=6,U42&lt;=8.5),"6 a 8,5",IF(AND(U42&gt;=9,U42&lt;=20),"9 a 20","Fuera de rango")))))))))</f>
        <v>-0,5</v>
      </c>
      <c r="W42" s="11" t="str">
        <f aca="false">IF(V42="","",IF(V42="-9 a -6,5",2,IF(V42="-6 a -3,5",3,IF(V42="-3 a -1",4,IF(V42="-0,5","NORMA",IF(V42="0 a 2,5",5,IF(V42="3 a 5,5",6,IF(V42="6 a 8,5",7,IF(V42="9 a 20",8,"Fuera de rango")))))))))</f>
        <v>NORMA</v>
      </c>
      <c r="X42" s="9" t="n">
        <v>0</v>
      </c>
      <c r="Y42" s="10" t="str">
        <f aca="false">IF(X42="","",IF(AND(X42&gt;=0,X42&lt;=4),"0 a 4",IF(AND(X42&gt;=4.5,X42&lt;=8.5),"4,5 a 8,5",IF(X42=9,"9",IF(AND(X42&gt;=9.5,X42&lt;=13),"9,5 a 13",IF(AND(X42&gt;=13.5,X42&lt;=20),"13,5 a 20",IF(AND(X42&gt;=20.5,X42&lt;=35),"20,5 a 35","Fuera de rango")))))))</f>
        <v>0 a 4</v>
      </c>
      <c r="Z42" s="11" t="n">
        <f aca="false">IF(Y42="","",IF(Y42="0 a 4",1,IF(Y42="4,5 a 8,5",2,IF(Y42="9","NORMA",IF(Y42="9,5 a 13",3,IF(Y42="13,5 a 20",4,IF(Y42="20,5 a 35",5,"Fuera de rango")))))))</f>
        <v>1</v>
      </c>
      <c r="AA42" s="9" t="n">
        <v>15</v>
      </c>
      <c r="AB42" s="10" t="str">
        <f aca="false">IF(AA42="","",IF(AND(AA42&gt;=0,AA42&lt;=9),"0 a 9",IF(AND(AA42&gt;=9.5,AA42&lt;=18.5),"9,5 a 18,5",IF(AA42=19,"19",IF(AND(AA42&gt;=19.5,AA42&lt;=28),"19,5 a 28",IF(AND(AA42&gt;=28.5,AA42&lt;=40),"28,5 a 40","Fuera de rango"))))))</f>
        <v>9,5 a 18,5</v>
      </c>
      <c r="AC42" s="11" t="n">
        <f aca="false" t="array" ref="AC42">_xlfn.IFS(AB42="","",AB42="0 a 9",1,AB42="9,5 a 18,5",2,AB42="19","NORMA",AB42="19,5 a 28",3,AB42="28,5 a 40",4,TRUE(),"Fuera de rango")</f>
        <v>2</v>
      </c>
      <c r="AD42" s="9" t="n">
        <v>7</v>
      </c>
      <c r="AE42" s="10" t="str">
        <f aca="false">IF(AD42="","",IF(AND(AD42&gt;=-10,AD42&lt;=0),"De -10 a 0",IF(AND(AD42&gt;=0.5,AD42&lt;=9.5),"0,5 a 9,5",IF(AD42=10,"10",IF(AND(AD42&gt;=10.5,AD42&lt;=20),"10,5 a 20",IF(AND(AD42&gt;=20.5,AD42&lt;=40),"20,5 a 40","Fuera de rango"))))))</f>
        <v>0,5 a 9,5</v>
      </c>
      <c r="AF42" s="12" t="n">
        <f aca="false">IF(AD42="","",IF(AND(AD42&gt;=-10,AD42&lt;=0),1,IF(AND(AD42&gt;=0.5,AD42&lt;=9.5),2,IF(AD42=10,"NORMA",IF(AND(AD42&gt;=10.5,AD42&lt;=20),3,IF(AND(AD42&gt;=20.5,AD42&lt;=40),4,""))))))</f>
        <v>2</v>
      </c>
      <c r="AG42" s="9" t="n">
        <v>10</v>
      </c>
      <c r="AH42" s="10" t="str">
        <f aca="false">IF(AG42="","",IF(AND(AG42&gt;=0,AG42&lt;=4),"0 a 4",IF(AND(AG42&gt;=4.5,AG42&lt;=8.5),"4,5 a 8,5",IF(AG42=9,"9",IF(AND(AG42&gt;=9.5,AG42&lt;=13),"9,5 a 13",IF(AND(AG42&gt;=13.5,AG42&lt;=25),"13,5 a 25","Fuera de rango"))))))</f>
        <v>9,5 a 13</v>
      </c>
      <c r="AI42" s="11" t="n">
        <f aca="false">IF(AH42="","",IF(AH42="0 a 4",1,IF(AH42="4,5 a 8,5",2,IF(AH42="9","NORMA",IF(AH42="9,5 a 13",3,IF(AH42="13,5 a 25",4,""))))))</f>
        <v>3</v>
      </c>
      <c r="AJ42" s="9" t="n">
        <v>5</v>
      </c>
      <c r="AK42" s="10" t="str">
        <f aca="false">IF(AJ42="","",IF(AND(AJ42&gt;=-15,AJ42&lt;=-10.5),"-15 a -10,5",IF(AND(AJ42&gt;=-10,AJ42&lt;=-4),"-10 a -4",IF(AND(AJ42&gt;=-4.5,AJ42&lt;=0),"-4,5 a 0",IF(AND(AJ42&gt;=0.5,AJ42&lt;=4.5),"0,5 a 4,5",IF(AJ42=5,"5",IF(AND(AJ42&gt;=5.5,AJ42&lt;=10),"5,5 a 10",IF(AND(AJ42&gt;=10.5,AJ42&lt;=20),"10,5 a 20","Fuera de rango"))))))))</f>
        <v>5</v>
      </c>
      <c r="AL42" s="11" t="str">
        <f aca="false">IF(AK42="","",IF(AK42="-15 a -10,5",1,IF(AK42="-10 a -4",2,IF(AK42="-4,5 a 0",3,IF(AK42="0,5 a 4,5",4,IF(AK42="5","NORMA",IF(AK42="5,5 a 10",5,IF(AK42="10,5 a 20",6,"Error"))))))))</f>
        <v>NORMA</v>
      </c>
      <c r="AM42" s="9" t="n">
        <v>0</v>
      </c>
      <c r="AN42" s="10" t="str">
        <f aca="false">IF(AM42="","",IF(AND(AM42&gt;=-7.5,AM42&lt;=-5.5),"-7,5 a -5,5",IF(AND(AM42&gt;=-5,AM42&lt;=-3),"-5 a -3",IF(AND(AM42&gt;=-2.5,AM42&lt;=-0.5),"-2,5 a -0,5",IF(AM42=0,"0,00",IF(AND(AM42&gt;=0.5,AM42&lt;=2.5),"0,5 a 2,5",IF(AND(AM42&gt;=3,AM42&lt;=5),"3 a 5",IF(AND(AM42&gt;=5.5,AM42&lt;=7.5),"5,5 a 7,5",IF(AND(AM42&gt;=8,AM42&lt;=10),"8 a 10","Fuera de rango")))))))))</f>
        <v>0,00</v>
      </c>
      <c r="AO42" s="11" t="str">
        <f aca="false">IF(AN42="","",IF(AN42="-7,5 a -5,5",1,IF(AN42="-5 a -3",2,IF(AN42="-2,5 a -0,5",3,IF(AN42="0,00","NORMA",IF(AN42="0,5 a 2,5",4,IF(AN42="3 a 5",5,IF(AN42="5,5 a 7,5",6,IF(AN42="8 a 10",7,"Error")))))))))</f>
        <v>NORMA</v>
      </c>
      <c r="AP42" s="9" t="n">
        <v>-5</v>
      </c>
      <c r="AQ42" s="10" t="str">
        <f aca="false">IF(AP42="","",IF(AND(AP42&gt;=-20,AP42&lt;=-9.5),"-20 a -9,5",IF(AND(AP42&gt;=-9,AP42&lt;=-6.5),"-9 a -6,5",IF(AP42=-6,"-6",IF(AND(AP42&gt;=-5.5,AP42&lt;=-3),"-5,5 a -3",IF(AND(AP42&gt;=-2.5,AP42&lt;=0),"-2,5 a 0",IF(AND(AP42&gt;=0.5,AP42&lt;=3),"0,5 a 3",IF(AND(AP42&gt;=3.5,AP42&lt;=6),"3,5 a 6",IF(AND(AP42&gt;=6.5,AP42&lt;=9),"6,5 a 9",IF(AND(AP42&gt;=9.5,AP42&lt;=20),"9,5 a 20","Fuera de rango"))))))))))</f>
        <v>-5,5 a -3</v>
      </c>
      <c r="AR42" s="11" t="n">
        <f aca="false">IF(AQ42="","",IF(AQ42="-20 a -9,5",1,IF(AQ42="-9 a -6,5",2,IF(AQ42="-6","NORMA",IF(AQ42="-5,5 a -3",3,IF(AQ42="-2,5 a 0",4,IF(AQ42="0,5 a 3",5,IF(AQ42="3,5 a 6",6,IF(AQ42="6,5 a 9",7,IF(AQ42="9,5 a 20",8,""))))))))))</f>
        <v>3</v>
      </c>
      <c r="AS42" s="9" t="n">
        <v>0</v>
      </c>
      <c r="AT42" s="10" t="str">
        <f aca="false">IF(AS42="","",IF(AND(AS42&gt;=-16,AS42&lt;=-14),"-16 a -14",IF(AND(AS42&gt;=-13.5,AS42&lt;=-11.5),"-13,5 a -11,5",IF(AND(AS42&gt;=-11,AS42&lt;=-9),"-11 a -9",IF(AND(AS42&gt;=-8.5,AS42&lt;=-6.5),"-8,5 a -6,5",IF(AND(AS42&gt;=-6,AS42&lt;=-4),"-6 a -4",IF(AND(AS42&gt;=-3.5,AS42&lt;=-1.5),"-3,5 a -1,5",IF(AND(AS42&gt;=-1,AS42&lt;=1),"-1 a 1",IF(AND(AS42&gt;=1.5,AS42&lt;=3.5),"1,5 a 3,5",IF(AND(AS42&gt;=4,AS42&lt;=6),"4 a 6",IF(AND(AS42&gt;=6.5,AS42&lt;=8.5),"6,5 a 8,5",IF(AND(AS42&gt;=9,AS42&lt;=11),"9 a 11",IF(AND(AS42&gt;=11.5,AS42&lt;=13.5),"11,5 a 13,5",IF(AND(AS42&gt;=14,AS42&lt;=16),"14 a 16",IF(AND(AS42&gt;=16.5,AS42&lt;=18.5),"16,5 a 18,5",IF(AND(AS42&gt;=19,AS42&lt;=21),"19 a 21","Fuera de rango"))))))))))))))))</f>
        <v>-1 a 1</v>
      </c>
      <c r="AU42" s="11" t="n">
        <f aca="false" t="array" ref="AU42">IF(AT42="","",_xlfn.IFS(AT42="-16 a -14",1,AT42="-13,5 a -11,5",2,AT42="-11 a -9",3,AT42="-8,5 a -6,5",4,AT42="-6 a -4",5,AT42="-3,5 a -1,5",6,AT42="-1 a 1",7,AT42="1,5 a 3,5",8,AT42="4 a 6","NORMA",AT42="6,5 a 8,5",9,AT42="9 a 11",10,AT42="11,5 a 13,5",11,AT42="14 a 16",12,AT42="16,5 a 18,5",13,AT42="19 a 21",14,TRUE(),""))</f>
        <v>7</v>
      </c>
      <c r="AV42" s="9" t="n">
        <v>1.25</v>
      </c>
      <c r="AW42" s="10" t="str">
        <f aca="false">IF(AV42="","",IF(AND(AV42&gt;=-1,AV42&lt;=-0.5),"-1 a -0,5",IF(AND(AV42&gt;-0.5,AV42&lt;=0),"De -0,5 a 0",IF(AND(AV42&gt;=0.25,AV42&lt;=0.75),"0,25 a 0,75",IF(AND(AV42&gt;=1,AV42&lt;=1.5),"1 a 1,5",IF(AND(AV42&gt;=1.75,AV42&lt;=2.25),"1,75 a 2,25",IF(AND(AV42&gt;=2.5,AV42&lt;=3),"2,5 a 3",IF(AND(AV42&gt;=3.25,AV42&lt;=3.75),"3,25 a 3,75","Fuera de rango"))))))))</f>
        <v>1 a 1,5</v>
      </c>
      <c r="AX42" s="11" t="n">
        <f aca="false">IF(AW42="","",IF(OR(AW42="-1 a -0,5",AW42="-1 a -0.5"),1,IF(OR(AW42="De -0,5 a 0",AW42="-0,5 a 0",AW42="De -0.5 a 0"),2,IF(OR(AW42="0,25 a 0,75",AW42="0.25 a 0.75"),"NORMA",IF(OR(AW42="1 a 1,5",AW42="1 a 1.5"),3,IF(OR(AW42="1,75 a 2,25",AW42="1.75 a 2.25"),4,IF(OR(AW42="2,5 a 3",AW42="2.5 a 3"),5,IF(OR(AW42="3,25 a 3,75",AW42="3.25 a 3.75"),6,""))))))))</f>
        <v>3</v>
      </c>
      <c r="AY42" s="9" t="n">
        <v>-3</v>
      </c>
      <c r="AZ42" s="10" t="str">
        <f aca="false">IF(AY42="","",IF(AND(AY42&gt;=-20,AY42&lt;=-9.5),"-20 a -9,5",IF(AND(AY42&gt;=-9,AY42&lt;=-6.5),"-9 a -6,5",IF(AY42=-6,"-6",IF(AND(AY42&gt;=-5.5,AY42&lt;=-3),"-5,5 a -3",IF(AND(AY42&gt;=-2.5,AY42&lt;=0),"-2,5 a 0",IF(AND(AY42&gt;=0.5,AY42&lt;=3),"0,5 a 3",IF(AND(AY42&gt;=3.5,AY42&lt;=6),"3,5 a 6","Fuera de rango"))))))))</f>
        <v>-5,5 a -3</v>
      </c>
      <c r="BA42" s="11" t="n">
        <f aca="false">IF(AZ42="","",IF(AZ42="-20 a -9,5",1,IF(AZ42="-9 a -6,5",2,IF(AZ42="-6","NORMA",IF(AZ42="-5,5 a -3",3,IF(AZ42="-2,5 a 0",4,IF(AZ42="0,5 a 3",5,IF(AZ42="3,5 a 6",6,""))))))))</f>
        <v>3</v>
      </c>
      <c r="BB42" s="9" t="n">
        <v>0</v>
      </c>
      <c r="BC42" s="10" t="str">
        <f aca="false" t="array" ref="BC42">IF(BB42="","",_xlfn.IFS(AND(BB42&gt;=0,BB42&lt;=2),"0 a 2",AND(BB42&gt;=2.5,BB42&lt;=4.5),"2,5 a 4,5",AND(BB42&gt;=5,BB42&lt;=7),"5 a 7",AND(BB42&gt;=7.5,BB42&lt;=9.5),"7,5 a 9,5",AND(BB42&gt;=10,BB42&lt;=12),"10 a 12",AND(BB42&gt;=12.5,BB42&lt;=14.5),"12,5 a 14,5",BB42=15,"15",AND(BB42&gt;=15.5,BB42&lt;=17.5),"15,5 a 17,5",AND(BB42&gt;=18,BB42&lt;=20),"18 a 20",AND(BB42&gt;=20.5,BB42&lt;=22.5),"20,5 a 22,5",AND(BB42&gt;=23,BB42&lt;=25),"23 a 25",TRUE(),"Fuera de rango"))</f>
        <v>0 a 2</v>
      </c>
      <c r="BD42" s="11" t="n">
        <f aca="false" t="array" ref="BD42">IF(BC42="","",_xlfn.IFS(BC42="0 a 2",1,BC42="2,5 a 4,5",2,BC42="5 a 7",3,BC42="7,5 a 9,5",4,BC42="10 a 12",5,BC42="12,5 a 14,5",6,BC42="15","NORMA",BC42="15,5 a 17,5",7,BC42="18 a 20",8,BC42="20,5 a 22,5",9,BC42="23 a 25",10,TRUE(),"Fuera de rango"))</f>
        <v>1</v>
      </c>
      <c r="BE42" s="9" t="n">
        <v>17</v>
      </c>
      <c r="BF42" s="10" t="str">
        <f aca="false">IF(BE42="","",IF(AND(BE42&gt;=-20,BE42&lt;=-10),"-20 a -10",IF(AND(BE42&gt;=-9.5,BE42&lt;=0.5),"-9,5 a 0,5",IF(AND(BE42&gt;=1,BE42&lt;=11),"1 a 11",IF(AND(BE42&gt;=11.5,BE42&lt;=20.5),"11,5 a 20,5",IF(BE42=21,"21",IF(AND(BE42&gt;=21.5,BE42&lt;=31.5),"21,5 a 31,5",IF(AND(BE42&gt;=32,BE42&lt;=42),"32 a 42","Fuera de rango"))))))))</f>
        <v>11,5 a 20,5</v>
      </c>
      <c r="BG42" s="11" t="n">
        <f aca="false">IF(BF42="","",IF(BF42="-20 a -10",1,IF(BF42="-9,5 a 0,5",2,IF(BF42="1 a 11",3,IF(BF42="11,5 a 20,5",4,IF(BF42="21","NORMA",IF(BF42="21,5 a 31,5",5,IF(BF42="32 a 42",6,""))))))))</f>
        <v>4</v>
      </c>
      <c r="BH42" s="9" t="n">
        <v>10</v>
      </c>
      <c r="BI42" s="10" t="str">
        <f aca="false">IF(BH42="","",IF(AND(BH42&gt;=-20,BH42&lt;=-15),"-20 a -15",IF(AND(BH42&gt;=-14.5,BH42&lt;=-9.5),"-14,5 a -9,5",IF(AND(BH42&gt;=-9,BH42&lt;=-4),"-9 a -4",IF(AND(BH42&gt;=-3.5,BH42&lt;=2.5),"-3,5 a 2,5",IF(AND(BH42&gt;=3,BH42&lt;=8),"3 a 8",IF(AND(BH42&gt;=8.5,BH42&lt;=14.5),"8,5 a 14,5",IF(BH42=15,"15",IF(AND(BH42&gt;=15.5,BH42&lt;=20.5),"15,5 a 20,5",IF(AND(BH42&gt;=21,BH42&lt;=26),"21 a 26","Fuera de rango"))))))))))</f>
        <v>8,5 a 14,5</v>
      </c>
      <c r="BJ42" s="11" t="n">
        <f aca="false">IF(BI42="","",IF(BI42="-20 a -15",1,IF(BI42="-14,5 a -9,5",2,IF(BI42="-9 a -4",3,IF(BI42="-3,5 a 2,5",4,IF(BI42="3 a 8",5,IF(BI42="8,5 a 14,5",6,IF(BI42="15","NORMA",IF(BI42="15,5 a 20,5",7,IF(BI42="21 a 26",8,IF(BI42="26,5 a 31,5",9,"")))))))))))</f>
        <v>6</v>
      </c>
      <c r="BK42" s="9" t="n">
        <v>0</v>
      </c>
      <c r="BL42" s="10" t="str">
        <f aca="false">IF(BK42="","",IF(AND(BK42&gt;=0,BK42&lt;=2),"0 - 2",IF(AND(BK42&gt;=2.5,BK42&lt;=4.5),"2,5 - 4,5",IF(AND(BK42&gt;=5,BK42&lt;=7),"5 - 7",IF(AND(BK42&gt;=7.5,BK42&lt;=9.5),"7,5 - 9,5",IF(AND(BK42&gt;=10,BK42&lt;=12),"10 - 12",IF(AND(BK42&gt;=12.5,BK42&lt;=13.5),"12,5 - 13,5",IF(BK42=14,"14",IF(AND(BK42&gt;=14.5,BK42&lt;=16.5),"14,5 - 16,5",IF(AND(BK42&gt;=17,BK42&lt;=19),"17 - 19",IF(AND(BK42&gt;=19.5,BK42&lt;=21.5),"19,5 - 21,5",IF(AND(BK42&gt;=22,BK42&lt;=24),"22 - 24",IF(AND(BK42&gt;=24.5,BK42&lt;=26.5),"24,5 - 26,5",IF(AND(BK42&gt;=27,BK42&lt;=29),"27 - 29",IF(AND(BK42&gt;=29.5,BK42&lt;=30),"29,5 - 30","Fuera de rango")))))))))))))))</f>
        <v>0 - 2</v>
      </c>
      <c r="BM42" s="11" t="n">
        <f aca="false">IF(BL42="","",IF(BL42="0 - 2",1,IF(BL42="2,5 - 4,5",2,IF(BL42="5 - 7",3,IF(BL42="7,5 - 9,5",4,IF(BL42="10 - 12",5,IF(BL42="12,5 - 13,5",6,IF(BL42="14","NORMA",IF(BL42="14,5 - 16,5",7,IF(BL42="17 - 19",8,IF(BL42="19,5 - 21,5",9,IF(BL42="22 - 24",10,IF(BL42="24,5 - 26,5",11,IF(BL42="27 - 29",12,IF(BL42="29,5 - 30",13,"")))))))))))))))</f>
        <v>1</v>
      </c>
      <c r="BN42" s="9" t="n">
        <v>19</v>
      </c>
      <c r="BO42" s="10" t="str">
        <f aca="false">IF(BN42="","",IF(AND(BN42&gt;=-20,BN42&lt;=-10),"-20 a -10",IF(AND(BN42&gt;=-9.5,BN42&lt;=0.5),"-9,5 a 0,5",IF(AND(BN42&gt;=1,BN42&lt;=11),"1 a 11",IF(AND(BN42&gt;=11.5,BN42&lt;=21.5),"11,5 a 21,5",IF(BN42=22,"22",IF(AND(BN42&gt;=22.5,BN42&lt;=32.5),"22,5 a 32,5",IF(AND(BN42&gt;=33,BN42&lt;=43),"33 a 43","Fuera de rango"))))))))</f>
        <v>11,5 a 21,5</v>
      </c>
      <c r="BP42" s="11" t="n">
        <f aca="false">IF(BO42="","",IF(BO42="-20 a -10",1,IF(BO42="-9,5 a 0,5",2,IF(BO42="1 a 11",3,IF(BO42="11,5 a 21,5",4,IF(BO42="22","NORMA",IF(BO42="22,5 a 32,5",5,IF(BO42="33 a 43",6,""))))))))</f>
        <v>4</v>
      </c>
      <c r="BQ42" s="9" t="n">
        <v>14</v>
      </c>
      <c r="BR42" s="10" t="str">
        <f aca="false">IF(BQ42="","",IF(AND(BQ42&gt;=-20,BQ42&lt;=-15),"-20 a -15",IF(AND(BQ42&gt;=-14.5,BQ42&lt;=-9.5),"-14,5 a -9,5",IF(AND(BQ42&gt;=-9,BQ42&lt;=-4),"-9 a -4",IF(AND(BQ42&gt;=-3.5,BQ42&lt;=2.5),"-3,5 a 2,5",IF(AND(BQ42&gt;=3,BQ42&lt;=8),"3 a 8",IF(AND(BQ42&gt;=8.5,BQ42&lt;=13.5),"8,5 a 13,5",IF(AND(BQ42&gt;=14,BQ42&lt;=17.5),"14 a 17,5",IF(BQ42=18,"18",IF(AND(BQ42&gt;=18.5,BQ42&lt;=23.5),"18,5 a 23,5",IF(AND(BQ42&gt;=24,BQ42&lt;=29),"24 a 29",IF(AND(BQ42&gt;=29.5,BQ42&lt;=34.5),"29,5 a 34,5",IF(AND(BQ42&gt;=35,BQ42&lt;=40),"35 a 40","Fuera de rango")))))))))))))</f>
        <v>14 a 17,5</v>
      </c>
      <c r="BS42" s="11" t="n">
        <f aca="false">IF(BR42="","",IF(BR42="-20 a -15",1,IF(BR42="-14,5 a -9,5",2,IF(BR42="-9 a -4",3,IF(BR42="-3,5 a 2,5",4,IF(BR42="3 a 8",5,IF(BR42="8,5 a 13,5",6,IF(BR42="14 a 17,5",7,IF(BR42="18","NORMA",IF(BR42="18,5 a 23,5",8,IF(BR42="24 a 29",9,IF(BR42="29,5 a 34,5",10,IF(BR42="35 a 40",11,"")))))))))))))</f>
        <v>7</v>
      </c>
      <c r="BT42" s="9" t="n">
        <v>0</v>
      </c>
      <c r="BU42" s="10" t="str">
        <f aca="false">IF(BT42="","",IF(AND(BT42&gt;=-20,BT42&lt;=-18),"-20 a -18",IF(AND(BT42&gt;=-17.5,BT42&lt;=-15.5),"-17,5 a -15,5",IF(AND(BT42&gt;=-15,BT42&lt;=-13),"-15 a -13",IF(AND(BT42&gt;=-12.5,BT42&lt;=-10.5),"-12,5 a -10,5",IF(AND(BT42&gt;=-10,BT42&lt;=-8),"-10 a -8",IF(AND(BT42&gt;=-7.5,BT42&lt;=-5.5),"-7,5 a -5,5",IF(AND(BT42&gt;=-5,BT42&lt;=-3),"-5 a -3",IF(AND(BT42&gt;=-2.5,BT42&lt;=-0.5),"-2,5 a -0,5",IF(BT42=0,"0",IF(AND(BT42&gt;=0.5,BT42&lt;=2.5),"0,5 a 2,5",IF(AND(BT42&gt;=3,BT42&lt;=5),"3 a 5",IF(AND(BT42&gt;=5.5,BT42&lt;=7.5),"5,5 a 7,5",IF(AND(BT42&gt;=8,BT42&lt;=10),"8 a 10",IF(AND(BT42&gt;=10.5,BT42&lt;=12.5),"10,5 a 12,5",IF(AND(BT42&gt;=13,BT42&lt;=15),"13 a 15",IF(AND(BT42&gt;=15.5,BT42&lt;=17.5),"15,5 a 17,5",IF(AND(BT42&gt;=18,BT42&lt;=20),"18 a 20","Fuera de rango"))))))))))))))))))</f>
        <v>0</v>
      </c>
      <c r="BV42" s="11" t="str">
        <f aca="false">IF(BT42="","",IF(BT42=0,"NORMA",IF(AND(BT42&gt;=-20,BT42&lt;=-18),2,IF(AND(BT42&gt;=-17.5,BT42&lt;=-15.5),2,IF(AND(BT42&gt;=-15,BT42&lt;=-13),3,IF(AND(BT42&gt;=-12.5,BT42&lt;=-10.5),4,IF(AND(BT42&gt;=-10,BT42&lt;=-8),5,IF(AND(BT42&gt;=-7.5,BT42&lt;=-5.5),6,IF(AND(BT42&gt;=-5,BT42&lt;=-3),7,IF(AND(BT42&gt;=-2.5,BT42&lt;=-0.5),8,IF(AND(BT42&gt;=0.5,BT42&lt;=2.5),9,IF(AND(BT42&gt;=3,BT42&lt;=5),10,IF(AND(BT42&gt;=5.5,BT42&lt;=7.5),11,IF(AND(BT42&gt;=8,BT42&lt;=10),12,IF(AND(BT42&gt;=10.5,BT42&lt;=12.5),13,IF(AND(BT42&gt;=13,BT42&lt;=15),14,IF(AND(BT42&gt;=15.5,BT42&lt;=17.5),15,IF(AND(BT42&gt;=18,BT42&lt;=20),16,"Fuera de rango"))))))))))))))))))</f>
        <v>NORMA</v>
      </c>
      <c r="BW42" s="9" t="n">
        <v>-3.75</v>
      </c>
      <c r="BX42" s="10" t="n">
        <f aca="false">18.5- (0.3*H42)</f>
        <v>10.1</v>
      </c>
      <c r="BY42" s="10" t="n">
        <f aca="false">(BW42)-(BX42)</f>
        <v>-13.85</v>
      </c>
      <c r="BZ42" s="10" t="str">
        <f aca="false">IF(BY42="","",IF(BY42&lt;-27.5,"De -30 a -28",IF(BY42&lt;-25,"De -27,5 a -25,5",IF(BY42&lt;-22.5,"De -25 a -23",IF(BY42&lt;-20,"De -22,5 a -20,5",IF(BY42&lt;-17.5,"De -20 a -18",IF(BY42&lt;-15,"De -17,5 a -15,5",IF(BY42&lt;-12.5,"De -15 a -13",IF(BY42&lt;-10,"De -12,5 a -10,5",IF(BY42&lt;-7.5,"De -10 a -8",IF(BY42&lt;-5,"De -7,5 a -5,5",IF(BY42&lt;-2.5,"De -5 a -3",IF(BY42&lt;0,"De -2,5 a -0,5",IF(BY42&lt;2.5,"De 0 a 2",IF(BY42&lt;5,"De 2,5 a 4,5",IF(BY42&lt;7.5,"De 5 a 7",IF(BY42&lt;10,"De 7,5 a 9,5",IF(BY42&lt;12.5,"De 10 a 12",IF(BY42&lt;15,"De 12,5 a 14,5",IF(BY42&lt;17.5,"De 15 a 17",IF(BY42&lt;20,"De 17,5 a 19,5",IF(BY42&lt;22.5,"De 20 a 22",IF(BY42&lt;25,"De 22,5 a 24,5",IF(BY42&lt;27.5,"De 25 a 27","De 27,5 a 30"))))))))))))))))))))))))</f>
        <v>De -15 a -13</v>
      </c>
      <c r="CA42" s="12" t="n">
        <f aca="false">IF(BY42="","",IF(BY42&lt;=-28,1,IF(BY42&lt;=-25.5,2,IF(BY42&lt;=-23,3,IF(BY42&lt;=-20.5,4,IF(BY42&lt;=-18,5,IF(BY42&lt;=-15.5,6,IF(BY42&lt;=-13,7,IF(BY42&lt;=-10.5,8,IF(BY42&lt;=-8,9,IF(BY42&lt;=-5.5,10,IF(BY42&lt;=-3,11,IF(BY42&lt;=-0.5,12,IF(BY42&lt;=2,13,IF(BY42&lt;=4.5,14,IF(BY42&lt;=7,15,IF(BY42&lt;=9.5,16,IF(BY42&lt;=12,17,IF(BY42&lt;=14.5,18,IF(BY42&lt;=17,19,IF(BY42&lt;=19.5,20,IF(BY42&lt;=22,21,IF(BY42&lt;=24.5,22,IF(BY42&lt;=27,23,IF(BY42&lt;=30,24,"Fuera de rango")))))))))))))))))))))))))</f>
        <v>7</v>
      </c>
      <c r="CB42" s="9" t="n">
        <v>-3.75</v>
      </c>
      <c r="CC42" s="10" t="n">
        <f aca="false">18.5- (0.3*H42)</f>
        <v>10.1</v>
      </c>
      <c r="CD42" s="10" t="n">
        <f aca="false">(CB42)-(CC42)</f>
        <v>-13.85</v>
      </c>
      <c r="CE42" s="10" t="str">
        <f aca="false">IF(CD42="","",IF(CD42&lt;-27.5,"De -30 a -28",IF(CD42&lt;-25,"De -27,5 a -25,5",IF(CD42&lt;-22.5,"De -25 a -23",IF(CD42&lt;-20,"De -22,5 a -20,5",IF(CD42&lt;-17.5,"De -20 a -18",IF(CD42&lt;-15,"De -17,5 a -15,5",IF(CD42&lt;-12.5,"De -15 a -13",IF(CD42&lt;-10,"De -12,5 a -10,5",IF(CD42&lt;-7.5,"De -10 a -8",IF(CD42&lt;-5,"De -7,5 a -5,5",IF(CD42&lt;-2.5,"De -5 a -3",IF(CD42&lt;0,"De -2,5 a -0,5",IF(CD42&lt;=2,"De 0 a 2",IF(CD42&lt;=4.5,"De 2,5 a 4,5",IF(CD42&lt;=7,"De 5 a 7",IF(CD42&lt;=9.5,"De 7,5 a 9,5",IF(CD42&lt;=12,"De 10 a 12",IF(CD42&lt;=14.5,"De 12,5 a 14,5",IF(CD42&lt;=17,"De 15 a 17",IF(CD42&lt;=19.5,"De 17,5 a 19,5",IF(CD42&lt;=22,"De 20 a 22",IF(CD42&lt;=24.5,"De 22,5 a 24,5",IF(CD42&lt;=27,"De 25 a 27","De 27,5 a 30"))))))))))))))))))))))))</f>
        <v>De -15 a -13</v>
      </c>
      <c r="CF42" s="12" t="n">
        <f aca="false">IF(CD42="","",IF(CD42&lt;-27.5,1,IF(CD42&lt;-25,2,IF(CD42&lt;-22.5,3,IF(CD42&lt;-20,4,IF(CD42&lt;-17.5,5,IF(CD42&lt;-15,6,IF(CD42&lt;-12.5,7,IF(CD42&lt;-10,8,IF(CD42&lt;-7.5,9,IF(CD42&lt;-5,10,IF(CD42&lt;-2.5,11,IF(CD42&lt;0,12,IF(CD42&lt;2.5,13,IF(CD42&lt;5,14,IF(CD42&lt;7.5,15,IF(CD42&lt;10,16,IF(CD42&lt;12.5,17,IF(CD42&lt;15,18,IF(CD42&lt;17.5,19,IF(CD42&lt;20,20,IF(CD42&lt;22.5,21,IF(CD42&lt;25,22,IF(CD42&lt;27.5,23,24))))))))))))))))))))))))</f>
        <v>7</v>
      </c>
      <c r="CG42" s="9" t="n">
        <v>-1.75</v>
      </c>
      <c r="CH42" s="10" t="str">
        <f aca="false">IF(CG42="","",IF(AND(CG42&gt;=-10,CG42&lt;=-9.5),"-10 a -9,5",IF(AND(CG42&gt;-9.5,CG42&lt;=-8.5),"-9 a -8,5",IF(AND(CG42&gt;-8.5,CG42&lt;=-7.5),"-8 a -7,5",IF(AND(CG42&gt;-7.5,CG42&lt;=-6.5),"-7 a -6,5",IF(AND(CG42&gt;-6.5,CG42&lt;=-5.5),"-6 a -5,5",IF(AND(CG42&gt;-5.5,CG42&lt;=-4.5),"-5 a -4,5",IF(AND(CG42&gt;-4.5,CG42&lt;=-3.5),"-4 a -3,5",IF(AND(CG42&gt;-3.5,CG42&lt;=-2.5),"-3 a -2,5",IF(CG42=-2.25,"-2,25",IF(AND(CG42&gt;-2.5,CG42&lt;=-1.5),"-2 a -1,5",IF(AND(CG42&gt;-1.5,CG42&lt;=-0.5),"-1 a -0,5",IF(AND(CG42&gt;-0.5,CG42&lt;=0.5),"0 a 0,5",IF(AND(CG42&gt;0.5,CG42&lt;=1.5),"1 a 1,5",IF(AND(CG42&gt;1.5,CG42&lt;=2.5),"2 a 2,5",IF(AND(CG42&gt;2.5,CG42&lt;=3.5),"3 a 3,5",IF(AND(CG42&gt;3.5,CG42&lt;=4.5),"4 a 4,5",IF(AND(CG42&gt;4.5,CG42&lt;=5.5),"5 a 5,5",IF(AND(CG42&gt;5.5,CG42&lt;=6.5),"6 a 6,5",IF(AND(CG42&gt;6.5,CG42&lt;=7.5),"7 a 7,5",IF(AND(CG42&gt;7.5,CG42&lt;=8.5),"8 a 8,5",IF(AND(CG42&gt;8.5,CG42&lt;=9.5),"9 a 9,5",IF(CG42&gt;=10,"10","Fuera de rango")))))))))))))))))))))))</f>
        <v>-2 a -1,5</v>
      </c>
      <c r="CI42" s="11" t="n">
        <f aca="false">IF(CG42="","",IF(CG42=-2.25,"NORMA",IF(CG42&lt;=-9.5,1,IF(CG42&lt;=-8.5,2,IF(CG42&lt;=-7.5,3,IF(CG42&lt;=-6.5,4,IF(CG42&lt;=-5.5,5,IF(CG42&lt;=-4.5,6,IF(CG42&lt;=-3.5,7,IF(CG42&lt;=-2.5,8,IF(CG42&lt;=-1.5,9,IF(CG42&lt;=-0.5,10,IF(CG42&lt;=0.5,11,IF(CG42&lt;=1.5,12,IF(CG42&lt;=2.5,13,IF(CG42&lt;=3.5,14,IF(CG42&lt;=4.5,15,IF(CG42&lt;=5.5,16,IF(CG42&lt;=6.5,17,IF(CG42&lt;=7.5,18,IF(CG42&lt;=8.5,19,IF(CG42&lt;=9.5,20,IF(CG42=10,21,"Fuera de rango")))))))))))))))))))))))</f>
        <v>9</v>
      </c>
      <c r="CJ42" s="9" t="n">
        <v>3</v>
      </c>
      <c r="CK42" s="10" t="str">
        <f aca="false">IF(CJ42="","",IF(AND(CJ42&gt;=-6,CJ42&lt;=-5.5),"-6 a -5,5",IF(AND(CJ42&gt;-5.5,CJ42&lt;=-4.5),"-5 a -4,5",IF(AND(CJ42&gt;-4.5,CJ42&lt;=-3.5),"-4 a -3,5",IF(AND(CJ42&gt;-3.5,CJ42&lt;=-2.5),"-3 a -2,5",IF(AND(CJ42&gt;-2.5,CJ42&lt;=-1.5),"-2 a -1,5",IF(AND(CJ42&gt;-1.5,CJ42&lt;=-0.5),"-1 a -0,5",IF(AND(CJ42&gt;-0.5,CJ42&lt;=0.5),"0 a 0,5",IF(AND(CJ42&gt;0.5,CJ42&lt;=1.5),"1 a 1,5",IF(AND(CJ42&gt;1.5,CJ42&lt;2.5),"2",IF(AND(CJ42&gt;=2.5,CJ42&lt;=3),"2,5 a 3",IF(AND(CJ42&gt;3,CJ42&lt;=4),"3,5 a 4",IF(AND(CJ42&gt;4,CJ42&lt;=5),"4,5 a 5",IF(AND(CJ42&gt;5,CJ42&lt;=6),"5,5 a 6",IF(AND(CJ42&gt;6,CJ42&lt;=7),"6,5 a 7",IF(AND(CJ42&gt;7,CJ42&lt;=8),"7,5 a 8",IF(AND(CJ42&gt;8,CJ42&lt;=9.5),"8,5 a 9,5",IF(CJ42=10,"10","Fuera de rango"))))))))))))))))))</f>
        <v>2,5 a 3</v>
      </c>
      <c r="CL42" s="11" t="n">
        <f aca="false">IF(CK42="","",IF(OR(CK42="-6 a -5,5",CK42="-6 - -5,5"),1,IF(OR(CK42="-5 a -4,5",CK42="-5 - -4,5"),2,IF(OR(CK42="-4 a -3,5",CK42="-4 - -3,5"),3,IF(OR(CK42="-3 a -2,5",CK42="-3 - -2,5"),4,IF(OR(CK42="-2 a -1,5",CK42="-2 - -1,5"),5,IF(OR(CK42="-1 a -0,5",CK42="-1 - -0,5"),6,IF(OR(CK42="0 a 0,5",CK42="0 - 0,5"),7,IF(OR(CK42="1 a 1,5",CK42="1 - 1,5"),8,IF(CK42="2","NORMA",IF(OR(CK42="2,5 a 3",CK42="2,5 - 3"),9,IF(OR(CK42="3,5 a 4",CK42="3,5 - 4"),10,IF(OR(CK42="4,5 a 5",CK42="4,5 - 5"),11,IF(OR(CK42="5,5 a 6",CK42="5,5 - 6"),12,IF(OR(CK42="6,5 a 7",CK42="6,5 - 7"),13,IF(OR(CK42="7,5 a 8",CK42="7,5 - 8"),14,IF(OR(CK42="8,5 a 9",CK42="8,5 - 9,5",CK42="9 a 9,5"),15,IF(CK42="10",15,IF(OR(CK42="0,5 a 1",CK42="0,5 - 1"),7,"Fuera de rango")))))))))))))))))))</f>
        <v>9</v>
      </c>
      <c r="CM42" s="10" t="n">
        <v>0</v>
      </c>
      <c r="CN42" s="10" t="str">
        <f aca="false">IF(CM42=0,"0", " ")</f>
        <v>0</v>
      </c>
      <c r="CO42" s="10" t="str">
        <f aca="false">IF(CM42&gt;0,"EME"," ")</f>
        <v> </v>
      </c>
      <c r="CP42" s="10" t="n">
        <v>0</v>
      </c>
      <c r="CQ42" s="10" t="str">
        <f aca="false">IF(CP42&gt;0,"0", " ")</f>
        <v> </v>
      </c>
      <c r="CR42" s="10" t="str">
        <f aca="false">IF(CP42&gt;0,"EME"," ")</f>
        <v> </v>
      </c>
      <c r="CS42" s="9" t="n">
        <v>0</v>
      </c>
      <c r="CT42" s="10" t="str">
        <f aca="false">IF(CS42&gt;0,"1", " ")</f>
        <v> </v>
      </c>
      <c r="CU42" s="10" t="str">
        <f aca="false">IF(CS42&gt;0,"HIP"," ")</f>
        <v> </v>
      </c>
      <c r="CV42" s="9" t="n">
        <v>0</v>
      </c>
      <c r="CW42" s="10" t="str">
        <f aca="false">IF(CV42&gt;0,"1", " ")</f>
        <v> </v>
      </c>
      <c r="CX42" s="10" t="str">
        <f aca="false">IF(CV42&gt;0,"HIP"," ")</f>
        <v> </v>
      </c>
      <c r="CY42" s="9" t="n">
        <v>-1.75</v>
      </c>
      <c r="CZ42" s="11" t="str">
        <f aca="false">IF(CY42&lt;0,"2"," ")</f>
        <v>2</v>
      </c>
      <c r="DA42" s="11" t="str">
        <f aca="false">IF(CY42&lt;0,"MIO"," ")</f>
        <v>MIO</v>
      </c>
      <c r="DB42" s="9" t="n">
        <v>-1.75</v>
      </c>
      <c r="DC42" s="11" t="str">
        <f aca="false">IF(DB42&lt;0,"2"," ")</f>
        <v>2</v>
      </c>
      <c r="DD42" s="11" t="str">
        <f aca="false">IF(DB42&lt;0,"MIO"," ")</f>
        <v>MIO</v>
      </c>
      <c r="DE42" s="9" t="n">
        <v>-1.25</v>
      </c>
      <c r="DF42" s="11" t="str">
        <f aca="false">IF(DE42&lt;0,"3"," ")</f>
        <v>3</v>
      </c>
      <c r="DG42" s="11" t="str">
        <f aca="false">IF(DE42&lt;0,"AST"," ")</f>
        <v>AST</v>
      </c>
      <c r="DH42" s="9" t="n">
        <v>-1</v>
      </c>
      <c r="DI42" s="11" t="str">
        <f aca="false">IF(DH42&lt;0,"3"," ")</f>
        <v>3</v>
      </c>
      <c r="DJ42" s="11" t="str">
        <f aca="false">IF(DH42&lt;0,"AST"," ")</f>
        <v>AST</v>
      </c>
      <c r="DK42" s="9" t="n">
        <v>0</v>
      </c>
      <c r="DL42" s="10" t="str">
        <f aca="false">IF(DK42&gt;0,"4"," ")</f>
        <v> </v>
      </c>
      <c r="DM42" s="10" t="str">
        <f aca="false">IF(DK42&gt;0,"PRE"," ")</f>
        <v> </v>
      </c>
      <c r="DN42" s="9" t="n">
        <v>0</v>
      </c>
      <c r="DO42" s="10" t="str">
        <f aca="false">IF(DN42&gt;0,"4"," ")</f>
        <v> </v>
      </c>
      <c r="DP42" s="10" t="str">
        <f aca="false">IF(DN42&gt;0,"PRE"," ")</f>
        <v> </v>
      </c>
      <c r="DQ42" s="12" t="n">
        <v>2</v>
      </c>
      <c r="DR42" s="12" t="n">
        <v>2</v>
      </c>
      <c r="DS42" s="12" t="str">
        <f aca="false">CONCATENATE(CO42,CU42,DA42,DG42,DM42)</f>
        <v>  MIOAST </v>
      </c>
      <c r="DT42" s="10" t="str">
        <f aca="false" t="array" ref="DT42">_xlfn.IFS(DS42="EME    ","0", DS42=" HIP   ","1", DS42="  MIO  ","2", DS42="   AST ","3", DS42="    PRE","4", DS42="EME   PRE","5", DS42=" HIP  PRE","6", DS42=" HIP AST ","7", DS42="  MIO PRE","8", DS42="  MIOAST ","9", DS42="   ASTPRE","10",DS42=" HIP ASTPRE","11", DS42="  MIOASTPRE","12", DS42="     ","0")</f>
        <v>9</v>
      </c>
      <c r="DU42" s="1" t="s">
        <v>153</v>
      </c>
      <c r="DV42" s="1" t="str">
        <f aca="false" t="array" ref="DV42">_xlfn.IFS(DU42="SI","2", DU42="NO","1")</f>
        <v>2</v>
      </c>
      <c r="DW42" s="10" t="n">
        <v>0.25</v>
      </c>
      <c r="DX42" s="11" t="str">
        <f aca="false">IF(DW42=0,"1","2")</f>
        <v>2</v>
      </c>
      <c r="DY42" s="11" t="str">
        <f aca="false" t="array" ref="DY42">_xlfn.IFS(DW42=0,"0", DW42=0.25, "1", DW42=0.5,"2", DW42=0.75,"3", DW42=1,"4",DW42=1.25,"5", DW42=1.5,"6", DW42=1.75,"7", DW42=2,"8")</f>
        <v>1</v>
      </c>
      <c r="DZ42" s="10" t="n">
        <v>0</v>
      </c>
      <c r="EA42" s="11" t="str">
        <f aca="false">IF(DZ42=0,"1","2")</f>
        <v>1</v>
      </c>
      <c r="EB42" s="11" t="str">
        <f aca="false" t="array" ref="EB42">_xlfn.IFS(DZ42=0,"0", DZ42=0.25, "1", DZ42=0.5,"2", DZ42=0.75,"3", DZ42=1,"4",DZ42=1.25,"5", DZ42=1.5,"6", DZ42=1.75,"7", DZ42=2,"8")</f>
        <v>0</v>
      </c>
      <c r="EC42" s="10" t="n">
        <v>0</v>
      </c>
      <c r="ED42" s="10" t="str">
        <f aca="false">IF(EC42=0,"1","2")</f>
        <v>1</v>
      </c>
      <c r="EE42" s="11" t="str">
        <f aca="false" t="array" ref="EE42">_xlfn.IFS(EC42=0,"0", EC42=-0.25, "1", EC42=-0.5,"2", EC42=-0.75,"3", EC42=-1,"4",EC42=-1.25,"5", EC42=-1.5,"6", EC42=-1.75,"7", EC42=-2,"8", EC42=-2.25,"9",EC42=-2.5,"10", EC42=-2.75,"11", EC42=-3,"12", EC42=-3.25,"13", EC42=-3.5,"14", EC42=-3.75,"15",EC42=-4,"16")</f>
        <v>0</v>
      </c>
      <c r="EF42" s="10" t="n">
        <v>0</v>
      </c>
      <c r="EG42" s="10" t="str">
        <f aca="false">IF(EF42=0,"1","2")</f>
        <v>1</v>
      </c>
      <c r="EH42" s="11" t="str">
        <f aca="false" t="array" ref="EH42">_xlfn.IFS(EF42=0,"0", EF42=-0.25, "1", EF42=-0.5,"2", EF42=-0.75,"3", EF42=-1,"4",EF42=-1.25,"5", EF42=-1.5,"6", EF42=-1.75,"7", EF42=-2,"8", EF42=-2.25,"9",EF42=-2.5,"10", EF42=-2.75,"11", EF42=-3,"12", EF42=-3.25,"13", EF42=-3.5,"14", EF42=-3.75,"15",EF42=-4,"16")</f>
        <v>0</v>
      </c>
      <c r="EI42" s="10" t="n">
        <v>-0.5</v>
      </c>
      <c r="EJ42" s="11" t="str">
        <f aca="false">IF(EI42=0,"1","2")</f>
        <v>2</v>
      </c>
      <c r="EK42" s="11" t="str">
        <f aca="false" t="array" ref="EK42">_xlfn.IFS(EI42=0,"0", EI42=-0.25, "1", EI42=-0.5,"2", EI42=-0.75,"3", EI42=-1,"4",EI42=-1.25,"5", EI42=-1.5,"6", EI42=-1.75,"7", EI42=-2,"8", EI42=-2.25,"9", EI42=-2.25,"9",EI42=-2.5,"10", EI42=-2.75,"11", EI42=-3,"12", EI42=-3.25,"13", EI42=-3.5,"14", EI42=-3.75,"15",EI42=-4,"16", EI42=0.25, "17", EI42=0.5, "18")</f>
        <v>2</v>
      </c>
      <c r="EL42" s="10" t="n">
        <v>-0.5</v>
      </c>
      <c r="EM42" s="11" t="str">
        <f aca="false">IF(EL42=0,"1","2")</f>
        <v>2</v>
      </c>
      <c r="EN42" s="11" t="str">
        <f aca="false" t="array" ref="EN42">_xlfn.IFS(EL42=0.25,"17",EL42=0.5,"18", EL42=0,"0", EL42=-0.25, "1", EL42=-0.5,"2", EL42=-0.75,"3", EL42=-1,"4",EL42=-1.25,"5", EL42=-1.5,"6", EL42=-1.75,"7", EL42=-2,"8",EL42= -2.25,"9",EL42=-2.5,"10",EL42= -2.75,"11",EL42= -3,"12",EL42= -3.25,"13",EL42= -3.5,"14",EL42= -3.75,"15",EL42=-4,"16")</f>
        <v>2</v>
      </c>
      <c r="EO42" s="10" t="n">
        <v>0</v>
      </c>
      <c r="EP42" s="11" t="str">
        <f aca="false">IF(EO42=0,"1","2")</f>
        <v>1</v>
      </c>
      <c r="EQ42" s="11" t="str">
        <f aca="false" t="array" ref="EQ42">_xlfn.IFS(EO42=0,"0", EO42=0.25, "1", EO42=0.5,"2", EO42=0.75,"3", EO42=1,"4",EO42=1.25,"5", EO42=1.5,"6", EO42=1.75,"7", EO42=2,"8", EO42=2.25,"9", EO42=2.25,"9",EO42=2.5,"10", EO42=2.75,"11", EO42=3,"12", EO42=3.25,"13", EO42=3.5,"14", EO42=3.75,"15",EO42=4,"16", EO42=-0.25, "17", bq=-0.5, "18")</f>
        <v>0</v>
      </c>
      <c r="ER42" s="10" t="n">
        <v>0</v>
      </c>
      <c r="ES42" s="11" t="str">
        <f aca="false">IF(ER42=0,"1","2")</f>
        <v>1</v>
      </c>
      <c r="ET42" s="11" t="str">
        <f aca="false" t="array" ref="ET42">_xlfn.IFS(ER42=0,"0", ER42=0.25, "1", ER42=0.5,"2", ER42=0.75,"3", ER42=1,"4",ER42=1.25,"5", ER42=1.5,"6", ER42=1.75,"7", ER42=2,"8", ER42=2.25,"9", ER42=2.25,"9",ER42=2.5,"10", ER42=2.75,"11", ER42=3,"12", ER42=3.25,"13", ER42=3.5,"14", ER42=3.75,"15",ER42=4,"16", ER42=-0.25, "17", bq=-0.5, "18")</f>
        <v>0</v>
      </c>
      <c r="EU42" s="36" t="n">
        <v>20</v>
      </c>
      <c r="EV42" s="14" t="str">
        <f aca="false">VLOOKUP(EU42,LEYENDA!$G$2:$H$8,2,TRUE())</f>
        <v>19-24</v>
      </c>
      <c r="EW42" s="14" t="str">
        <f aca="false" t="array" ref="EW42">_xlfn.IFS(EV42="0-5","1", EV42="6-12","2", EV42="13-18","3", EV42="19-24","4", EV42="25-36","5", EV42="37-48","6", EV42="49-60","7")</f>
        <v>4</v>
      </c>
    </row>
    <row r="43" customFormat="false" ht="13.5" hidden="false" customHeight="false" outlineLevel="0" collapsed="false">
      <c r="A43" s="1" t="n">
        <v>12</v>
      </c>
      <c r="B43" s="32" t="n">
        <v>4</v>
      </c>
      <c r="C43" s="33" t="n">
        <v>41435</v>
      </c>
      <c r="D43" s="6"/>
      <c r="E43" s="5" t="str">
        <f aca="false">VLOOKUP(A43,'286'!$A$3:$J$600,10,FALSE())</f>
        <v>BARAÑANO MUÑOZ, ELENA</v>
      </c>
      <c r="F43" s="4" t="str">
        <f aca="false">VLOOKUP(A43,'286'!$A$3:$I$1768,3,FALSE())</f>
        <v>BAMUE</v>
      </c>
      <c r="G43" s="6" t="n">
        <f aca="false">VLOOKUP(A43,'286'!$A$3:$I$1768,4,FALSE())</f>
        <v>30371</v>
      </c>
      <c r="H43" s="7" t="n">
        <f aca="false">YEAR(C43)-YEAR(G43)</f>
        <v>30</v>
      </c>
      <c r="I43" s="1" t="str">
        <f aca="false">VLOOKUP(H43,LEYENDA!$C$2:$D$6,2,TRUE())</f>
        <v>25-40</v>
      </c>
      <c r="J43" s="5" t="str">
        <f aca="false">VLOOKUP(A43,'286'!$A$3:$I$1768,7,FALSE())</f>
        <v>M</v>
      </c>
      <c r="K43" s="8" t="str">
        <f aca="false">VLOOKUP(A43,'286'!$A$3:$I$1768,2,FALSE())</f>
        <v>OD</v>
      </c>
      <c r="L43" s="4" t="str">
        <f aca="false">VLOOKUP(A43,'286'!$A$3:$I$1768,8,FALSE())</f>
        <v>D</v>
      </c>
      <c r="M43" s="4" t="str">
        <f aca="false">VLOOKUP(A43,'286'!$A$3:$I$1768,9,FALSE())</f>
        <v>I</v>
      </c>
      <c r="N43" s="8" t="str">
        <f aca="false">IF(R43=O43, "MISMA","CONTRARIA")</f>
        <v>CONTRARIA</v>
      </c>
      <c r="O43" s="8" t="str">
        <f aca="false" t="array" ref="O43">_xlfn.IFS(L43="D","1", L43="I","2")</f>
        <v>1</v>
      </c>
      <c r="P43" s="8" t="str">
        <f aca="false" t="array" ref="P43">_xlfn.IFS(K43="OD","1", K43="OI","2")</f>
        <v>1</v>
      </c>
      <c r="Q43" s="1" t="str">
        <f aca="false" t="array" ref="Q43">_xlfn.IFS(J43="M","1", J43="H","2")</f>
        <v>1</v>
      </c>
      <c r="R43" s="8" t="str">
        <f aca="false" t="array" ref="R43">_xlfn.IFS(M43="D","1", M43="I","2")</f>
        <v>2</v>
      </c>
      <c r="S43" s="1" t="str">
        <f aca="false" t="array" ref="S43">_xlfn.IFS(N43="CONTRARIA", "1",N43= "MISMA","2")</f>
        <v>1</v>
      </c>
      <c r="T43" s="1" t="str">
        <f aca="false" t="array" ref="T43">_xlfn.IFS(I43="0-12","1", I43="13-24","2", I43="25-40","3", I43="41-60","4", I43="61-100","5")</f>
        <v>3</v>
      </c>
      <c r="U43" s="9" t="n">
        <v>1</v>
      </c>
      <c r="V43" s="1" t="str">
        <f aca="false">IF(U43="","",IF(AND(U43&gt;=-9,U43&lt;=-6.5),"-9 a -6,5",IF(AND(U43&gt;=-6,U43&lt;=-3.5),"-6 a -3,5",IF(AND(U43&gt;=-3,U43&lt;=-1),"-3 a -1",IF(U43=-0.5,"-0,5",IF(AND(U43&gt;=0,U43&lt;=2.5),"0 a 2,5",IF(AND(U43&gt;=3,U43&lt;=5.5),"3 a 5,5",IF(AND(U43&gt;=6,U43&lt;=8.5),"6 a 8,5",IF(AND(U43&gt;=9,U43&lt;=20),"9 a 20","Fuera de rango")))))))))</f>
        <v>0 a 2,5</v>
      </c>
      <c r="W43" s="11" t="n">
        <f aca="false">IF(V43="","",IF(V43="-9 a -6,5",2,IF(V43="-6 a -3,5",3,IF(V43="-3 a -1",4,IF(V43="-0,5","NORMA",IF(V43="0 a 2,5",5,IF(V43="3 a 5,5",6,IF(V43="6 a 8,5",7,IF(V43="9 a 20",8,"Fuera de rango")))))))))</f>
        <v>5</v>
      </c>
      <c r="X43" s="9" t="n">
        <v>0</v>
      </c>
      <c r="Y43" s="10" t="str">
        <f aca="false">IF(X43="","",IF(AND(X43&gt;=0,X43&lt;=4),"0 a 4",IF(AND(X43&gt;=4.5,X43&lt;=8.5),"4,5 a 8,5",IF(X43=9,"9",IF(AND(X43&gt;=9.5,X43&lt;=13),"9,5 a 13",IF(AND(X43&gt;=13.5,X43&lt;=20),"13,5 a 20",IF(AND(X43&gt;=20.5,X43&lt;=35),"20,5 a 35","Fuera de rango")))))))</f>
        <v>0 a 4</v>
      </c>
      <c r="Z43" s="11" t="n">
        <f aca="false">IF(Y43="","",IF(Y43="0 a 4",1,IF(Y43="4,5 a 8,5",2,IF(Y43="9","NORMA",IF(Y43="9,5 a 13",3,IF(Y43="13,5 a 20",4,IF(Y43="20,5 a 35",5,"Fuera de rango")))))))</f>
        <v>1</v>
      </c>
      <c r="AA43" s="9" t="n">
        <v>14</v>
      </c>
      <c r="AB43" s="10" t="str">
        <f aca="false">IF(AA43="","",IF(AND(AA43&gt;=0,AA43&lt;=9),"0 a 9",IF(AND(AA43&gt;=9.5,AA43&lt;=18.5),"9,5 a 18,5",IF(AA43=19,"19",IF(AND(AA43&gt;=19.5,AA43&lt;=28),"19,5 a 28",IF(AND(AA43&gt;=28.5,AA43&lt;=40),"28,5 a 40","Fuera de rango"))))))</f>
        <v>9,5 a 18,5</v>
      </c>
      <c r="AC43" s="11" t="n">
        <f aca="false" t="array" ref="AC43">_xlfn.IFS(AB43="","",AB43="0 a 9",1,AB43="9,5 a 18,5",2,AB43="19","NORMA",AB43="19,5 a 28",3,AB43="28,5 a 40",4,TRUE(),"Fuera de rango")</f>
        <v>2</v>
      </c>
      <c r="AD43" s="9" t="n">
        <v>8</v>
      </c>
      <c r="AE43" s="10" t="str">
        <f aca="false">IF(AD43="","",IF(AND(AD43&gt;=-10,AD43&lt;=0),"De -10 a 0",IF(AND(AD43&gt;=0.5,AD43&lt;=9.5),"0,5 a 9,5",IF(AD43=10,"10",IF(AND(AD43&gt;=10.5,AD43&lt;=20),"10,5 a 20",IF(AND(AD43&gt;=20.5,AD43&lt;=40),"20,5 a 40","Fuera de rango"))))))</f>
        <v>0,5 a 9,5</v>
      </c>
      <c r="AF43" s="12" t="n">
        <f aca="false">IF(AD43="","",IF(AND(AD43&gt;=-10,AD43&lt;=0),1,IF(AND(AD43&gt;=0.5,AD43&lt;=9.5),2,IF(AD43=10,"NORMA",IF(AND(AD43&gt;=10.5,AD43&lt;=20),3,IF(AND(AD43&gt;=20.5,AD43&lt;=40),4,""))))))</f>
        <v>2</v>
      </c>
      <c r="AG43" s="9" t="n">
        <v>7</v>
      </c>
      <c r="AH43" s="10" t="str">
        <f aca="false">IF(AG43="","",IF(AND(AG43&gt;=0,AG43&lt;=4),"0 a 4",IF(AND(AG43&gt;=4.5,AG43&lt;=8.5),"4,5 a 8,5",IF(AG43=9,"9",IF(AND(AG43&gt;=9.5,AG43&lt;=13),"9,5 a 13",IF(AND(AG43&gt;=13.5,AG43&lt;=25),"13,5 a 25","Fuera de rango"))))))</f>
        <v>4,5 a 8,5</v>
      </c>
      <c r="AI43" s="11" t="n">
        <f aca="false">IF(AH43="","",IF(AH43="0 a 4",1,IF(AH43="4,5 a 8,5",2,IF(AH43="9","NORMA",IF(AH43="9,5 a 13",3,IF(AH43="13,5 a 25",4,""))))))</f>
        <v>2</v>
      </c>
      <c r="AJ43" s="9" t="n">
        <v>4</v>
      </c>
      <c r="AK43" s="10" t="str">
        <f aca="false">IF(AJ43="","",IF(AND(AJ43&gt;=-15,AJ43&lt;=-10.5),"-15 a -10,5",IF(AND(AJ43&gt;=-10,AJ43&lt;=-4),"-10 a -4",IF(AND(AJ43&gt;=-4.5,AJ43&lt;=0),"-4,5 a 0",IF(AND(AJ43&gt;=0.5,AJ43&lt;=4.5),"0,5 a 4,5",IF(AJ43=5,"5",IF(AND(AJ43&gt;=5.5,AJ43&lt;=10),"5,5 a 10",IF(AND(AJ43&gt;=10.5,AJ43&lt;=20),"10,5 a 20","Fuera de rango"))))))))</f>
        <v>0,5 a 4,5</v>
      </c>
      <c r="AL43" s="11" t="n">
        <f aca="false">IF(AK43="","",IF(AK43="-15 a -10,5",1,IF(AK43="-10 a -4",2,IF(AK43="-4,5 a 0",3,IF(AK43="0,5 a 4,5",4,IF(AK43="5","NORMA",IF(AK43="5,5 a 10",5,IF(AK43="10,5 a 20",6,"Error"))))))))</f>
        <v>4</v>
      </c>
      <c r="AM43" s="9" t="n">
        <v>-0.5</v>
      </c>
      <c r="AN43" s="10" t="str">
        <f aca="false">IF(AM43="","",IF(AND(AM43&gt;=-7.5,AM43&lt;=-5.5),"-7,5 a -5,5",IF(AND(AM43&gt;=-5,AM43&lt;=-3),"-5 a -3",IF(AND(AM43&gt;=-2.5,AM43&lt;=-0.5),"-2,5 a -0,5",IF(AM43=0,"0,00",IF(AND(AM43&gt;=0.5,AM43&lt;=2.5),"0,5 a 2,5",IF(AND(AM43&gt;=3,AM43&lt;=5),"3 a 5",IF(AND(AM43&gt;=5.5,AM43&lt;=7.5),"5,5 a 7,5",IF(AND(AM43&gt;=8,AM43&lt;=10),"8 a 10","Fuera de rango")))))))))</f>
        <v>-2,5 a -0,5</v>
      </c>
      <c r="AO43" s="11" t="n">
        <f aca="false">IF(AN43="","",IF(AN43="-7,5 a -5,5",1,IF(AN43="-5 a -3",2,IF(AN43="-2,5 a -0,5",3,IF(AN43="0,00","NORMA",IF(AN43="0,5 a 2,5",4,IF(AN43="3 a 5",5,IF(AN43="5,5 a 7,5",6,IF(AN43="8 a 10",7,"Error")))))))))</f>
        <v>3</v>
      </c>
      <c r="AP43" s="9" t="n">
        <v>-0.5</v>
      </c>
      <c r="AQ43" s="10" t="str">
        <f aca="false">IF(AP43="","",IF(AND(AP43&gt;=-20,AP43&lt;=-9.5),"-20 a -9,5",IF(AND(AP43&gt;=-9,AP43&lt;=-6.5),"-9 a -6,5",IF(AP43=-6,"-6",IF(AND(AP43&gt;=-5.5,AP43&lt;=-3),"-5,5 a -3",IF(AND(AP43&gt;=-2.5,AP43&lt;=0),"-2,5 a 0",IF(AND(AP43&gt;=0.5,AP43&lt;=3),"0,5 a 3",IF(AND(AP43&gt;=3.5,AP43&lt;=6),"3,5 a 6",IF(AND(AP43&gt;=6.5,AP43&lt;=9),"6,5 a 9",IF(AND(AP43&gt;=9.5,AP43&lt;=20),"9,5 a 20","Fuera de rango"))))))))))</f>
        <v>-2,5 a 0</v>
      </c>
      <c r="AR43" s="11" t="n">
        <f aca="false">IF(AQ43="","",IF(AQ43="-20 a -9,5",1,IF(AQ43="-9 a -6,5",2,IF(AQ43="-6","NORMA",IF(AQ43="-5,5 a -3",3,IF(AQ43="-2,5 a 0",4,IF(AQ43="0,5 a 3",5,IF(AQ43="3,5 a 6",6,IF(AQ43="6,5 a 9",7,IF(AQ43="9,5 a 20",8,""))))))))))</f>
        <v>4</v>
      </c>
      <c r="AS43" s="9" t="n">
        <v>2.5</v>
      </c>
      <c r="AT43" s="10" t="str">
        <f aca="false">IF(AS43="","",IF(AND(AS43&gt;=-16,AS43&lt;=-14),"-16 a -14",IF(AND(AS43&gt;=-13.5,AS43&lt;=-11.5),"-13,5 a -11,5",IF(AND(AS43&gt;=-11,AS43&lt;=-9),"-11 a -9",IF(AND(AS43&gt;=-8.5,AS43&lt;=-6.5),"-8,5 a -6,5",IF(AND(AS43&gt;=-6,AS43&lt;=-4),"-6 a -4",IF(AND(AS43&gt;=-3.5,AS43&lt;=-1.5),"-3,5 a -1,5",IF(AND(AS43&gt;=-1,AS43&lt;=1),"-1 a 1",IF(AND(AS43&gt;=1.5,AS43&lt;=3.5),"1,5 a 3,5",IF(AND(AS43&gt;=4,AS43&lt;=6),"4 a 6",IF(AND(AS43&gt;=6.5,AS43&lt;=8.5),"6,5 a 8,5",IF(AND(AS43&gt;=9,AS43&lt;=11),"9 a 11",IF(AND(AS43&gt;=11.5,AS43&lt;=13.5),"11,5 a 13,5",IF(AND(AS43&gt;=14,AS43&lt;=16),"14 a 16",IF(AND(AS43&gt;=16.5,AS43&lt;=18.5),"16,5 a 18,5",IF(AND(AS43&gt;=19,AS43&lt;=21),"19 a 21","Fuera de rango"))))))))))))))))</f>
        <v>1,5 a 3,5</v>
      </c>
      <c r="AU43" s="11" t="n">
        <f aca="false" t="array" ref="AU43">IF(AT43="","",_xlfn.IFS(AT43="-16 a -14",1,AT43="-13,5 a -11,5",2,AT43="-11 a -9",3,AT43="-8,5 a -6,5",4,AT43="-6 a -4",5,AT43="-3,5 a -1,5",6,AT43="-1 a 1",7,AT43="1,5 a 3,5",8,AT43="4 a 6","NORMA",AT43="6,5 a 8,5",9,AT43="9 a 11",10,AT43="11,5 a 13,5",11,AT43="14 a 16",12,AT43="16,5 a 18,5",13,AT43="19 a 21",14,TRUE(),""))</f>
        <v>8</v>
      </c>
      <c r="AV43" s="9" t="n">
        <v>1</v>
      </c>
      <c r="AW43" s="10" t="str">
        <f aca="false">IF(AV43="","",IF(AND(AV43&gt;=-1,AV43&lt;=-0.5),"-1 a -0,5",IF(AND(AV43&gt;-0.5,AV43&lt;=0),"De -0,5 a 0",IF(AND(AV43&gt;=0.25,AV43&lt;=0.75),"0,25 a 0,75",IF(AND(AV43&gt;=1,AV43&lt;=1.5),"1 a 1,5",IF(AND(AV43&gt;=1.75,AV43&lt;=2.25),"1,75 a 2,25",IF(AND(AV43&gt;=2.5,AV43&lt;=3),"2,5 a 3",IF(AND(AV43&gt;=3.25,AV43&lt;=3.75),"3,25 a 3,75","Fuera de rango"))))))))</f>
        <v>1 a 1,5</v>
      </c>
      <c r="AX43" s="11" t="n">
        <f aca="false">IF(AW43="","",IF(OR(AW43="-1 a -0,5",AW43="-1 a -0.5"),1,IF(OR(AW43="De -0,5 a 0",AW43="-0,5 a 0",AW43="De -0.5 a 0"),2,IF(OR(AW43="0,25 a 0,75",AW43="0.25 a 0.75"),"NORMA",IF(OR(AW43="1 a 1,5",AW43="1 a 1.5"),3,IF(OR(AW43="1,75 a 2,25",AW43="1.75 a 2.25"),4,IF(OR(AW43="2,5 a 3",AW43="2.5 a 3"),5,IF(OR(AW43="3,25 a 3,75",AW43="3.25 a 3.75"),6,""))))))))</f>
        <v>3</v>
      </c>
      <c r="AY43" s="9" t="n">
        <v>-3</v>
      </c>
      <c r="AZ43" s="10" t="str">
        <f aca="false">IF(AY43="","",IF(AND(AY43&gt;=-20,AY43&lt;=-9.5),"-20 a -9,5",IF(AND(AY43&gt;=-9,AY43&lt;=-6.5),"-9 a -6,5",IF(AY43=-6,"-6",IF(AND(AY43&gt;=-5.5,AY43&lt;=-3),"-5,5 a -3",IF(AND(AY43&gt;=-2.5,AY43&lt;=0),"-2,5 a 0",IF(AND(AY43&gt;=0.5,AY43&lt;=3),"0,5 a 3",IF(AND(AY43&gt;=3.5,AY43&lt;=6),"3,5 a 6","Fuera de rango"))))))))</f>
        <v>-5,5 a -3</v>
      </c>
      <c r="BA43" s="11" t="n">
        <f aca="false">IF(AZ43="","",IF(AZ43="-20 a -9,5",1,IF(AZ43="-9 a -6,5",2,IF(AZ43="-6","NORMA",IF(AZ43="-5,5 a -3",3,IF(AZ43="-2,5 a 0",4,IF(AZ43="0,5 a 3",5,IF(AZ43="3,5 a 6",6,""))))))))</f>
        <v>3</v>
      </c>
      <c r="BB43" s="9" t="n">
        <v>0</v>
      </c>
      <c r="BC43" s="10" t="str">
        <f aca="false" t="array" ref="BC43">IF(BB43="","",_xlfn.IFS(AND(BB43&gt;=0,BB43&lt;=2),"0 a 2",AND(BB43&gt;=2.5,BB43&lt;=4.5),"2,5 a 4,5",AND(BB43&gt;=5,BB43&lt;=7),"5 a 7",AND(BB43&gt;=7.5,BB43&lt;=9.5),"7,5 a 9,5",AND(BB43&gt;=10,BB43&lt;=12),"10 a 12",AND(BB43&gt;=12.5,BB43&lt;=14.5),"12,5 a 14,5",BB43=15,"15",AND(BB43&gt;=15.5,BB43&lt;=17.5),"15,5 a 17,5",AND(BB43&gt;=18,BB43&lt;=20),"18 a 20",AND(BB43&gt;=20.5,BB43&lt;=22.5),"20,5 a 22,5",AND(BB43&gt;=23,BB43&lt;=25),"23 a 25",TRUE(),"Fuera de rango"))</f>
        <v>0 a 2</v>
      </c>
      <c r="BD43" s="11" t="n">
        <f aca="false" t="array" ref="BD43">IF(BC43="","",_xlfn.IFS(BC43="0 a 2",1,BC43="2,5 a 4,5",2,BC43="5 a 7",3,BC43="7,5 a 9,5",4,BC43="10 a 12",5,BC43="12,5 a 14,5",6,BC43="15","NORMA",BC43="15,5 a 17,5",7,BC43="18 a 20",8,BC43="20,5 a 22,5",9,BC43="23 a 25",10,TRUE(),"Fuera de rango"))</f>
        <v>1</v>
      </c>
      <c r="BE43" s="9" t="n">
        <v>21</v>
      </c>
      <c r="BF43" s="11" t="str">
        <f aca="false">IF(BE43="","",IF(AND(BE43&gt;=-20,BE43&lt;=-10),"-20 a -10",IF(AND(BE43&gt;=-9.5,BE43&lt;=0.5),"-9,5 a 0,5",IF(AND(BE43&gt;=1,BE43&lt;=11),"1 a 11",IF(AND(BE43&gt;=11.5,BE43&lt;=20.5),"11,5 a 20,5",IF(BE43=21,"21",IF(AND(BE43&gt;=21.5,BE43&lt;=31.5),"21,5 a 31,5",IF(AND(BE43&gt;=32,BE43&lt;=42),"32 a 42","Fuera de rango"))))))))</f>
        <v>21</v>
      </c>
      <c r="BG43" s="11" t="str">
        <f aca="false">IF(BF43="","",IF(BF43="-20 a -10",1,IF(BF43="-9,5 a 0,5",2,IF(BF43="1 a 11",3,IF(BF43="11,5 a 20,5",4,IF(BF43="21","NORMA",IF(BF43="21,5 a 31,5",5,IF(BF43="32 a 42",6,""))))))))</f>
        <v>NORMA</v>
      </c>
      <c r="BH43" s="9" t="n">
        <v>12</v>
      </c>
      <c r="BI43" s="10" t="str">
        <f aca="false">IF(BH43="","",IF(AND(BH43&gt;=-20,BH43&lt;=-15),"-20 a -15",IF(AND(BH43&gt;=-14.5,BH43&lt;=-9.5),"-14,5 a -9,5",IF(AND(BH43&gt;=-9,BH43&lt;=-4),"-9 a -4",IF(AND(BH43&gt;=-3.5,BH43&lt;=2.5),"-3,5 a 2,5",IF(AND(BH43&gt;=3,BH43&lt;=8),"3 a 8",IF(AND(BH43&gt;=8.5,BH43&lt;=14.5),"8,5 a 14,5",IF(BH43=15,"15",IF(AND(BH43&gt;=15.5,BH43&lt;=20.5),"15,5 a 20,5",IF(AND(BH43&gt;=21,BH43&lt;=26),"21 a 26","Fuera de rango"))))))))))</f>
        <v>8,5 a 14,5</v>
      </c>
      <c r="BJ43" s="11" t="n">
        <f aca="false">IF(BI43="","",IF(BI43="-20 a -15",1,IF(BI43="-14,5 a -9,5",2,IF(BI43="-9 a -4",3,IF(BI43="-3,5 a 2,5",4,IF(BI43="3 a 8",5,IF(BI43="8,5 a 14,5",6,IF(BI43="15","NORMA",IF(BI43="15,5 a 20,5",7,IF(BI43="21 a 26",8,IF(BI43="26,5 a 31,5",9,"")))))))))))</f>
        <v>6</v>
      </c>
      <c r="BK43" s="9" t="n">
        <v>0</v>
      </c>
      <c r="BL43" s="10" t="str">
        <f aca="false">IF(BK43="","",IF(AND(BK43&gt;=0,BK43&lt;=2),"0 - 2",IF(AND(BK43&gt;=2.5,BK43&lt;=4.5),"2,5 - 4,5",IF(AND(BK43&gt;=5,BK43&lt;=7),"5 - 7",IF(AND(BK43&gt;=7.5,BK43&lt;=9.5),"7,5 - 9,5",IF(AND(BK43&gt;=10,BK43&lt;=12),"10 - 12",IF(AND(BK43&gt;=12.5,BK43&lt;=13.5),"12,5 - 13,5",IF(BK43=14,"14",IF(AND(BK43&gt;=14.5,BK43&lt;=16.5),"14,5 - 16,5",IF(AND(BK43&gt;=17,BK43&lt;=19),"17 - 19",IF(AND(BK43&gt;=19.5,BK43&lt;=21.5),"19,5 - 21,5",IF(AND(BK43&gt;=22,BK43&lt;=24),"22 - 24",IF(AND(BK43&gt;=24.5,BK43&lt;=26.5),"24,5 - 26,5",IF(AND(BK43&gt;=27,BK43&lt;=29),"27 - 29",IF(AND(BK43&gt;=29.5,BK43&lt;=30),"29,5 - 30","Fuera de rango")))))))))))))))</f>
        <v>0 - 2</v>
      </c>
      <c r="BM43" s="11" t="n">
        <f aca="false">IF(BL43="","",IF(BL43="0 - 2",1,IF(BL43="2,5 - 4,5",2,IF(BL43="5 - 7",3,IF(BL43="7,5 - 9,5",4,IF(BL43="10 - 12",5,IF(BL43="12,5 - 13,5",6,IF(BL43="14","NORMA",IF(BL43="14,5 - 16,5",7,IF(BL43="17 - 19",8,IF(BL43="19,5 - 21,5",9,IF(BL43="22 - 24",10,IF(BL43="24,5 - 26,5",11,IF(BL43="27 - 29",12,IF(BL43="29,5 - 30",13,"")))))))))))))))</f>
        <v>1</v>
      </c>
      <c r="BN43" s="9" t="n">
        <v>14</v>
      </c>
      <c r="BO43" s="10" t="str">
        <f aca="false">IF(BN43="","",IF(AND(BN43&gt;=-20,BN43&lt;=-10),"-20 a -10",IF(AND(BN43&gt;=-9.5,BN43&lt;=0.5),"-9,5 a 0,5",IF(AND(BN43&gt;=1,BN43&lt;=11),"1 a 11",IF(AND(BN43&gt;=11.5,BN43&lt;=21.5),"11,5 a 21,5",IF(BN43=22,"22",IF(AND(BN43&gt;=22.5,BN43&lt;=32.5),"22,5 a 32,5",IF(AND(BN43&gt;=33,BN43&lt;=43),"33 a 43","Fuera de rango"))))))))</f>
        <v>11,5 a 21,5</v>
      </c>
      <c r="BP43" s="11" t="n">
        <f aca="false">IF(BO43="","",IF(BO43="-20 a -10",1,IF(BO43="-9,5 a 0,5",2,IF(BO43="1 a 11",3,IF(BO43="11,5 a 21,5",4,IF(BO43="22","NORMA",IF(BO43="22,5 a 32,5",5,IF(BO43="33 a 43",6,""))))))))</f>
        <v>4</v>
      </c>
      <c r="BQ43" s="9" t="n">
        <v>11</v>
      </c>
      <c r="BR43" s="10" t="str">
        <f aca="false">IF(BQ43="","",IF(AND(BQ43&gt;=-20,BQ43&lt;=-15),"-20 a -15",IF(AND(BQ43&gt;=-14.5,BQ43&lt;=-9.5),"-14,5 a -9,5",IF(AND(BQ43&gt;=-9,BQ43&lt;=-4),"-9 a -4",IF(AND(BQ43&gt;=-3.5,BQ43&lt;=2.5),"-3,5 a 2,5",IF(AND(BQ43&gt;=3,BQ43&lt;=8),"3 a 8",IF(AND(BQ43&gt;=8.5,BQ43&lt;=13.5),"8,5 a 13,5",IF(AND(BQ43&gt;=14,BQ43&lt;=17.5),"14 a 17,5",IF(BQ43=18,"18",IF(AND(BQ43&gt;=18.5,BQ43&lt;=23.5),"18,5 a 23,5",IF(AND(BQ43&gt;=24,BQ43&lt;=29),"24 a 29",IF(AND(BQ43&gt;=29.5,BQ43&lt;=34.5),"29,5 a 34,5",IF(AND(BQ43&gt;=35,BQ43&lt;=40),"35 a 40","Fuera de rango")))))))))))))</f>
        <v>8,5 a 13,5</v>
      </c>
      <c r="BS43" s="11" t="n">
        <f aca="false">IF(BR43="","",IF(BR43="-20 a -15",1,IF(BR43="-14,5 a -9,5",2,IF(BR43="-9 a -4",3,IF(BR43="-3,5 a 2,5",4,IF(BR43="3 a 8",5,IF(BR43="8,5 a 13,5",6,IF(BR43="14 a 17,5",7,IF(BR43="18","NORMA",IF(BR43="18,5 a 23,5",8,IF(BR43="24 a 29",9,IF(BR43="29,5 a 34,5",10,IF(BR43="35 a 40",11,"")))))))))))))</f>
        <v>6</v>
      </c>
      <c r="BT43" s="9" t="n">
        <v>0</v>
      </c>
      <c r="BU43" s="10" t="str">
        <f aca="false">IF(BT43="","",IF(AND(BT43&gt;=-20,BT43&lt;=-18),"-20 a -18",IF(AND(BT43&gt;=-17.5,BT43&lt;=-15.5),"-17,5 a -15,5",IF(AND(BT43&gt;=-15,BT43&lt;=-13),"-15 a -13",IF(AND(BT43&gt;=-12.5,BT43&lt;=-10.5),"-12,5 a -10,5",IF(AND(BT43&gt;=-10,BT43&lt;=-8),"-10 a -8",IF(AND(BT43&gt;=-7.5,BT43&lt;=-5.5),"-7,5 a -5,5",IF(AND(BT43&gt;=-5,BT43&lt;=-3),"-5 a -3",IF(AND(BT43&gt;=-2.5,BT43&lt;=-0.5),"-2,5 a -0,5",IF(BT43=0,"0",IF(AND(BT43&gt;=0.5,BT43&lt;=2.5),"0,5 a 2,5",IF(AND(BT43&gt;=3,BT43&lt;=5),"3 a 5",IF(AND(BT43&gt;=5.5,BT43&lt;=7.5),"5,5 a 7,5",IF(AND(BT43&gt;=8,BT43&lt;=10),"8 a 10",IF(AND(BT43&gt;=10.5,BT43&lt;=12.5),"10,5 a 12,5",IF(AND(BT43&gt;=13,BT43&lt;=15),"13 a 15",IF(AND(BT43&gt;=15.5,BT43&lt;=17.5),"15,5 a 17,5",IF(AND(BT43&gt;=18,BT43&lt;=20),"18 a 20","Fuera de rango"))))))))))))))))))</f>
        <v>0</v>
      </c>
      <c r="BV43" s="11" t="str">
        <f aca="false">IF(BT43="","",IF(BT43=0,"NORMA",IF(AND(BT43&gt;=-20,BT43&lt;=-18),2,IF(AND(BT43&gt;=-17.5,BT43&lt;=-15.5),2,IF(AND(BT43&gt;=-15,BT43&lt;=-13),3,IF(AND(BT43&gt;=-12.5,BT43&lt;=-10.5),4,IF(AND(BT43&gt;=-10,BT43&lt;=-8),5,IF(AND(BT43&gt;=-7.5,BT43&lt;=-5.5),6,IF(AND(BT43&gt;=-5,BT43&lt;=-3),7,IF(AND(BT43&gt;=-2.5,BT43&lt;=-0.5),8,IF(AND(BT43&gt;=0.5,BT43&lt;=2.5),9,IF(AND(BT43&gt;=3,BT43&lt;=5),10,IF(AND(BT43&gt;=5.5,BT43&lt;=7.5),11,IF(AND(BT43&gt;=8,BT43&lt;=10),12,IF(AND(BT43&gt;=10.5,BT43&lt;=12.5),13,IF(AND(BT43&gt;=13,BT43&lt;=15),14,IF(AND(BT43&gt;=15.5,BT43&lt;=17.5),15,IF(AND(BT43&gt;=18,BT43&lt;=20),16,"Fuera de rango"))))))))))))))))))</f>
        <v>NORMA</v>
      </c>
      <c r="BW43" s="9" t="n">
        <v>-3.5</v>
      </c>
      <c r="BX43" s="10" t="n">
        <f aca="false">18.5- (0.3*H43)</f>
        <v>9.5</v>
      </c>
      <c r="BY43" s="10" t="n">
        <f aca="false">(BW43)-(BX43)</f>
        <v>-13</v>
      </c>
      <c r="BZ43" s="10" t="str">
        <f aca="false">IF(BY43="","",IF(BY43&lt;-27.5,"De -30 a -28",IF(BY43&lt;-25,"De -27,5 a -25,5",IF(BY43&lt;-22.5,"De -25 a -23",IF(BY43&lt;-20,"De -22,5 a -20,5",IF(BY43&lt;-17.5,"De -20 a -18",IF(BY43&lt;-15,"De -17,5 a -15,5",IF(BY43&lt;-12.5,"De -15 a -13",IF(BY43&lt;-10,"De -12,5 a -10,5",IF(BY43&lt;-7.5,"De -10 a -8",IF(BY43&lt;-5,"De -7,5 a -5,5",IF(BY43&lt;-2.5,"De -5 a -3",IF(BY43&lt;0,"De -2,5 a -0,5",IF(BY43&lt;2.5,"De 0 a 2",IF(BY43&lt;5,"De 2,5 a 4,5",IF(BY43&lt;7.5,"De 5 a 7",IF(BY43&lt;10,"De 7,5 a 9,5",IF(BY43&lt;12.5,"De 10 a 12",IF(BY43&lt;15,"De 12,5 a 14,5",IF(BY43&lt;17.5,"De 15 a 17",IF(BY43&lt;20,"De 17,5 a 19,5",IF(BY43&lt;22.5,"De 20 a 22",IF(BY43&lt;25,"De 22,5 a 24,5",IF(BY43&lt;27.5,"De 25 a 27","De 27,5 a 30"))))))))))))))))))))))))</f>
        <v>De -15 a -13</v>
      </c>
      <c r="CA43" s="12" t="n">
        <f aca="false">IF(BY43="","",IF(BY43&lt;=-28,1,IF(BY43&lt;=-25.5,2,IF(BY43&lt;=-23,3,IF(BY43&lt;=-20.5,4,IF(BY43&lt;=-18,5,IF(BY43&lt;=-15.5,6,IF(BY43&lt;=-13,7,IF(BY43&lt;=-10.5,8,IF(BY43&lt;=-8,9,IF(BY43&lt;=-5.5,10,IF(BY43&lt;=-3,11,IF(BY43&lt;=-0.5,12,IF(BY43&lt;=2,13,IF(BY43&lt;=4.5,14,IF(BY43&lt;=7,15,IF(BY43&lt;=9.5,16,IF(BY43&lt;=12,17,IF(BY43&lt;=14.5,18,IF(BY43&lt;=17,19,IF(BY43&lt;=19.5,20,IF(BY43&lt;=22,21,IF(BY43&lt;=24.5,22,IF(BY43&lt;=27,23,IF(BY43&lt;=30,24,"Fuera de rango")))))))))))))))))))))))))</f>
        <v>7</v>
      </c>
      <c r="CB43" s="9" t="n">
        <v>-3.5</v>
      </c>
      <c r="CC43" s="10" t="n">
        <f aca="false">18.5- (0.3*H43)</f>
        <v>9.5</v>
      </c>
      <c r="CD43" s="10" t="n">
        <f aca="false">(CB43)-(CC43)</f>
        <v>-13</v>
      </c>
      <c r="CE43" s="10" t="str">
        <f aca="false">IF(CD43="","",IF(CD43&lt;-27.5,"De -30 a -28",IF(CD43&lt;-25,"De -27,5 a -25,5",IF(CD43&lt;-22.5,"De -25 a -23",IF(CD43&lt;-20,"De -22,5 a -20,5",IF(CD43&lt;-17.5,"De -20 a -18",IF(CD43&lt;-15,"De -17,5 a -15,5",IF(CD43&lt;-12.5,"De -15 a -13",IF(CD43&lt;-10,"De -12,5 a -10,5",IF(CD43&lt;-7.5,"De -10 a -8",IF(CD43&lt;-5,"De -7,5 a -5,5",IF(CD43&lt;-2.5,"De -5 a -3",IF(CD43&lt;0,"De -2,5 a -0,5",IF(CD43&lt;=2,"De 0 a 2",IF(CD43&lt;=4.5,"De 2,5 a 4,5",IF(CD43&lt;=7,"De 5 a 7",IF(CD43&lt;=9.5,"De 7,5 a 9,5",IF(CD43&lt;=12,"De 10 a 12",IF(CD43&lt;=14.5,"De 12,5 a 14,5",IF(CD43&lt;=17,"De 15 a 17",IF(CD43&lt;=19.5,"De 17,5 a 19,5",IF(CD43&lt;=22,"De 20 a 22",IF(CD43&lt;=24.5,"De 22,5 a 24,5",IF(CD43&lt;=27,"De 25 a 27","De 27,5 a 30"))))))))))))))))))))))))</f>
        <v>De -15 a -13</v>
      </c>
      <c r="CF43" s="12" t="n">
        <f aca="false">IF(CD43="","",IF(CD43&lt;-27.5,1,IF(CD43&lt;-25,2,IF(CD43&lt;-22.5,3,IF(CD43&lt;-20,4,IF(CD43&lt;-17.5,5,IF(CD43&lt;-15,6,IF(CD43&lt;-12.5,7,IF(CD43&lt;-10,8,IF(CD43&lt;-7.5,9,IF(CD43&lt;-5,10,IF(CD43&lt;-2.5,11,IF(CD43&lt;0,12,IF(CD43&lt;2.5,13,IF(CD43&lt;5,14,IF(CD43&lt;7.5,15,IF(CD43&lt;10,16,IF(CD43&lt;12.5,17,IF(CD43&lt;15,18,IF(CD43&lt;17.5,19,IF(CD43&lt;20,20,IF(CD43&lt;22.5,21,IF(CD43&lt;25,22,IF(CD43&lt;27.5,23,24))))))))))))))))))))))))</f>
        <v>7</v>
      </c>
      <c r="CG43" s="9" t="n">
        <v>-1</v>
      </c>
      <c r="CH43" s="10" t="str">
        <f aca="false">IF(CG43="","",IF(AND(CG43&gt;=-10,CG43&lt;=-9.5),"-10 a -9,5",IF(AND(CG43&gt;-9.5,CG43&lt;=-8.5),"-9 a -8,5",IF(AND(CG43&gt;-8.5,CG43&lt;=-7.5),"-8 a -7,5",IF(AND(CG43&gt;-7.5,CG43&lt;=-6.5),"-7 a -6,5",IF(AND(CG43&gt;-6.5,CG43&lt;=-5.5),"-6 a -5,5",IF(AND(CG43&gt;-5.5,CG43&lt;=-4.5),"-5 a -4,5",IF(AND(CG43&gt;-4.5,CG43&lt;=-3.5),"-4 a -3,5",IF(AND(CG43&gt;-3.5,CG43&lt;=-2.5),"-3 a -2,5",IF(CG43=-2.25,"-2,25",IF(AND(CG43&gt;-2.5,CG43&lt;=-1.5),"-2 a -1,5",IF(AND(CG43&gt;-1.5,CG43&lt;=-0.5),"-1 a -0,5",IF(AND(CG43&gt;-0.5,CG43&lt;=0.5),"0 a 0,5",IF(AND(CG43&gt;0.5,CG43&lt;=1.5),"1 a 1,5",IF(AND(CG43&gt;1.5,CG43&lt;=2.5),"2 a 2,5",IF(AND(CG43&gt;2.5,CG43&lt;=3.5),"3 a 3,5",IF(AND(CG43&gt;3.5,CG43&lt;=4.5),"4 a 4,5",IF(AND(CG43&gt;4.5,CG43&lt;=5.5),"5 a 5,5",IF(AND(CG43&gt;5.5,CG43&lt;=6.5),"6 a 6,5",IF(AND(CG43&gt;6.5,CG43&lt;=7.5),"7 a 7,5",IF(AND(CG43&gt;7.5,CG43&lt;=8.5),"8 a 8,5",IF(AND(CG43&gt;8.5,CG43&lt;=9.5),"9 a 9,5",IF(CG43&gt;=10,"10","Fuera de rango")))))))))))))))))))))))</f>
        <v>-1 a -0,5</v>
      </c>
      <c r="CI43" s="11" t="n">
        <f aca="false">IF(CG43="","",IF(CG43=-2.25,"NORMA",IF(CG43&lt;=-9.5,1,IF(CG43&lt;=-8.5,2,IF(CG43&lt;=-7.5,3,IF(CG43&lt;=-6.5,4,IF(CG43&lt;=-5.5,5,IF(CG43&lt;=-4.5,6,IF(CG43&lt;=-3.5,7,IF(CG43&lt;=-2.5,8,IF(CG43&lt;=-1.5,9,IF(CG43&lt;=-0.5,10,IF(CG43&lt;=0.5,11,IF(CG43&lt;=1.5,12,IF(CG43&lt;=2.5,13,IF(CG43&lt;=3.5,14,IF(CG43&lt;=4.5,15,IF(CG43&lt;=5.5,16,IF(CG43&lt;=6.5,17,IF(CG43&lt;=7.5,18,IF(CG43&lt;=8.5,19,IF(CG43&lt;=9.5,20,IF(CG43=10,21,"Fuera de rango")))))))))))))))))))))))</f>
        <v>10</v>
      </c>
      <c r="CJ43" s="9" t="n">
        <v>3</v>
      </c>
      <c r="CK43" s="10" t="str">
        <f aca="false">IF(CJ43="","",IF(AND(CJ43&gt;=-6,CJ43&lt;=-5.5),"-6 a -5,5",IF(AND(CJ43&gt;-5.5,CJ43&lt;=-4.5),"-5 a -4,5",IF(AND(CJ43&gt;-4.5,CJ43&lt;=-3.5),"-4 a -3,5",IF(AND(CJ43&gt;-3.5,CJ43&lt;=-2.5),"-3 a -2,5",IF(AND(CJ43&gt;-2.5,CJ43&lt;=-1.5),"-2 a -1,5",IF(AND(CJ43&gt;-1.5,CJ43&lt;=-0.5),"-1 a -0,5",IF(AND(CJ43&gt;-0.5,CJ43&lt;=0.5),"0 a 0,5",IF(AND(CJ43&gt;0.5,CJ43&lt;=1.5),"1 a 1,5",IF(AND(CJ43&gt;1.5,CJ43&lt;2.5),"2",IF(AND(CJ43&gt;=2.5,CJ43&lt;=3),"2,5 a 3",IF(AND(CJ43&gt;3,CJ43&lt;=4),"3,5 a 4",IF(AND(CJ43&gt;4,CJ43&lt;=5),"4,5 a 5",IF(AND(CJ43&gt;5,CJ43&lt;=6),"5,5 a 6",IF(AND(CJ43&gt;6,CJ43&lt;=7),"6,5 a 7",IF(AND(CJ43&gt;7,CJ43&lt;=8),"7,5 a 8",IF(AND(CJ43&gt;8,CJ43&lt;=9.5),"8,5 a 9,5",IF(CJ43=10,"10","Fuera de rango"))))))))))))))))))</f>
        <v>2,5 a 3</v>
      </c>
      <c r="CL43" s="11" t="n">
        <f aca="false">IF(CK43="","",IF(OR(CK43="-6 a -5,5",CK43="-6 - -5,5"),1,IF(OR(CK43="-5 a -4,5",CK43="-5 - -4,5"),2,IF(OR(CK43="-4 a -3,5",CK43="-4 - -3,5"),3,IF(OR(CK43="-3 a -2,5",CK43="-3 - -2,5"),4,IF(OR(CK43="-2 a -1,5",CK43="-2 - -1,5"),5,IF(OR(CK43="-1 a -0,5",CK43="-1 - -0,5"),6,IF(OR(CK43="0 a 0,5",CK43="0 - 0,5"),7,IF(OR(CK43="1 a 1,5",CK43="1 - 1,5"),8,IF(CK43="2","NORMA",IF(OR(CK43="2,5 a 3",CK43="2,5 - 3"),9,IF(OR(CK43="3,5 a 4",CK43="3,5 - 4"),10,IF(OR(CK43="4,5 a 5",CK43="4,5 - 5"),11,IF(OR(CK43="5,5 a 6",CK43="5,5 - 6"),12,IF(OR(CK43="6,5 a 7",CK43="6,5 - 7"),13,IF(OR(CK43="7,5 a 8",CK43="7,5 - 8"),14,IF(OR(CK43="8,5 a 9",CK43="8,5 - 9,5",CK43="9 a 9,5"),15,IF(CK43="10",15,IF(OR(CK43="0,5 a 1",CK43="0,5 - 1"),7,"Fuera de rango")))))))))))))))))))</f>
        <v>9</v>
      </c>
      <c r="CM43" s="10" t="n">
        <v>0</v>
      </c>
      <c r="CN43" s="10" t="str">
        <f aca="false">IF(CM43=0,"0", " ")</f>
        <v>0</v>
      </c>
      <c r="CO43" s="10" t="str">
        <f aca="false">IF(CM43&gt;0,"EME"," ")</f>
        <v> </v>
      </c>
      <c r="CP43" s="10" t="n">
        <v>0</v>
      </c>
      <c r="CQ43" s="10" t="str">
        <f aca="false">IF(CP43&gt;0,"0", " ")</f>
        <v> </v>
      </c>
      <c r="CR43" s="10" t="str">
        <f aca="false">IF(CP43&gt;0,"EME"," ")</f>
        <v> </v>
      </c>
      <c r="CS43" s="9" t="n">
        <v>0</v>
      </c>
      <c r="CT43" s="10" t="str">
        <f aca="false">IF(CS43&gt;0,"1", " ")</f>
        <v> </v>
      </c>
      <c r="CU43" s="10" t="str">
        <f aca="false">IF(CS43&gt;0,"HIP"," ")</f>
        <v> </v>
      </c>
      <c r="CV43" s="9" t="n">
        <v>0</v>
      </c>
      <c r="CW43" s="10" t="str">
        <f aca="false">IF(CV43&gt;0,"1", " ")</f>
        <v> </v>
      </c>
      <c r="CX43" s="10" t="str">
        <f aca="false">IF(CV43&gt;0,"HIP"," ")</f>
        <v> </v>
      </c>
      <c r="CY43" s="9" t="n">
        <v>-1.75</v>
      </c>
      <c r="CZ43" s="11" t="str">
        <f aca="false">IF(CY43&lt;0,"2"," ")</f>
        <v>2</v>
      </c>
      <c r="DA43" s="11" t="str">
        <f aca="false">IF(CY43&lt;0,"MIO"," ")</f>
        <v>MIO</v>
      </c>
      <c r="DB43" s="9" t="n">
        <v>-1.75</v>
      </c>
      <c r="DC43" s="11" t="str">
        <f aca="false">IF(DB43&lt;0,"2"," ")</f>
        <v>2</v>
      </c>
      <c r="DD43" s="11" t="str">
        <f aca="false">IF(DB43&lt;0,"MIO"," ")</f>
        <v>MIO</v>
      </c>
      <c r="DE43" s="9" t="n">
        <v>-1.5</v>
      </c>
      <c r="DF43" s="11" t="str">
        <f aca="false">IF(DE43&lt;0,"3"," ")</f>
        <v>3</v>
      </c>
      <c r="DG43" s="11" t="str">
        <f aca="false">IF(DE43&lt;0,"AST"," ")</f>
        <v>AST</v>
      </c>
      <c r="DH43" s="9" t="n">
        <v>-1</v>
      </c>
      <c r="DI43" s="11" t="str">
        <f aca="false">IF(DH43&lt;0,"3"," ")</f>
        <v>3</v>
      </c>
      <c r="DJ43" s="11" t="str">
        <f aca="false">IF(DH43&lt;0,"AST"," ")</f>
        <v>AST</v>
      </c>
      <c r="DK43" s="9" t="n">
        <v>0</v>
      </c>
      <c r="DL43" s="10" t="str">
        <f aca="false">IF(DK43&gt;0,"4"," ")</f>
        <v> </v>
      </c>
      <c r="DM43" s="10" t="str">
        <f aca="false">IF(DK43&gt;0,"PRE"," ")</f>
        <v> </v>
      </c>
      <c r="DN43" s="9" t="n">
        <v>0</v>
      </c>
      <c r="DO43" s="10" t="str">
        <f aca="false">IF(DN43&gt;0,"4"," ")</f>
        <v> </v>
      </c>
      <c r="DP43" s="10" t="str">
        <f aca="false">IF(DN43&gt;0,"PRE"," ")</f>
        <v> </v>
      </c>
      <c r="DQ43" s="12" t="n">
        <v>2</v>
      </c>
      <c r="DR43" s="12" t="n">
        <v>2</v>
      </c>
      <c r="DS43" s="12" t="str">
        <f aca="false">CONCATENATE(CO43,CU43,DA43,DG43,DM43)</f>
        <v>  MIOAST </v>
      </c>
      <c r="DT43" s="10" t="str">
        <f aca="false" t="array" ref="DT43">_xlfn.IFS(DS43="EME    ","0", DS43=" HIP   ","1", DS43="  MIO  ","2", DS43="   AST ","3", DS43="    PRE","4", DS43="EME   PRE","5", DS43=" HIP  PRE","6", DS43=" HIP AST ","7", DS43="  MIO PRE","8", DS43="  MIOAST ","9", DS43="   ASTPRE","10",DS43=" HIP ASTPRE","11", DS43="  MIOASTPRE","12", DS43="     ","0")</f>
        <v>9</v>
      </c>
      <c r="DU43" s="1" t="s">
        <v>154</v>
      </c>
      <c r="DV43" s="1" t="str">
        <f aca="false" t="array" ref="DV43">_xlfn.IFS(DU43="SI","2", DU43="NO","1")</f>
        <v>1</v>
      </c>
      <c r="DW43" s="10" t="n">
        <v>0</v>
      </c>
      <c r="DX43" s="11" t="str">
        <f aca="false">IF(DW43=0,"1","2")</f>
        <v>1</v>
      </c>
      <c r="DY43" s="11" t="str">
        <f aca="false" t="array" ref="DY43">_xlfn.IFS(DW43=0,"0", DW43=0.25, "1", DW43=0.5,"2", DW43=0.75,"3", DW43=1,"4",DW43=1.25,"5", DW43=1.5,"6", DW43=1.75,"7", DW43=2,"8")</f>
        <v>0</v>
      </c>
      <c r="DZ43" s="10" t="n">
        <v>0</v>
      </c>
      <c r="EA43" s="11" t="str">
        <f aca="false">IF(DZ43=0,"1","2")</f>
        <v>1</v>
      </c>
      <c r="EB43" s="11" t="str">
        <f aca="false" t="array" ref="EB43">_xlfn.IFS(DZ43=0,"0", DZ43=0.25, "1", DZ43=0.5,"2", DZ43=0.75,"3", DZ43=1,"4",DZ43=1.25,"5", DZ43=1.5,"6", DZ43=1.75,"7", DZ43=2,"8")</f>
        <v>0</v>
      </c>
      <c r="EC43" s="10" t="n">
        <v>0</v>
      </c>
      <c r="ED43" s="10" t="str">
        <f aca="false">IF(EC43=0,"1","2")</f>
        <v>1</v>
      </c>
      <c r="EE43" s="11" t="str">
        <f aca="false" t="array" ref="EE43">_xlfn.IFS(EC43=0,"0", EC43=-0.25, "1", EC43=-0.5,"2", EC43=-0.75,"3", EC43=-1,"4",EC43=-1.25,"5", EC43=-1.5,"6", EC43=-1.75,"7", EC43=-2,"8", EC43=-2.25,"9",EC43=-2.5,"10", EC43=-2.75,"11", EC43=-3,"12", EC43=-3.25,"13", EC43=-3.5,"14", EC43=-3.75,"15",EC43=-4,"16")</f>
        <v>0</v>
      </c>
      <c r="EF43" s="10" t="n">
        <v>0</v>
      </c>
      <c r="EG43" s="10" t="str">
        <f aca="false">IF(EF43=0,"1","2")</f>
        <v>1</v>
      </c>
      <c r="EH43" s="11" t="str">
        <f aca="false" t="array" ref="EH43">_xlfn.IFS(EF43=0,"0", EF43=-0.25, "1", EF43=-0.5,"2", EF43=-0.75,"3", EF43=-1,"4",EF43=-1.25,"5", EF43=-1.5,"6", EF43=-1.75,"7", EF43=-2,"8", EF43=-2.25,"9",EF43=-2.5,"10", EF43=-2.75,"11", EF43=-3,"12", EF43=-3.25,"13", EF43=-3.5,"14", EF43=-3.75,"15",EF43=-4,"16")</f>
        <v>0</v>
      </c>
      <c r="EI43" s="10" t="n">
        <v>-0.5</v>
      </c>
      <c r="EJ43" s="11" t="str">
        <f aca="false">IF(EI43=0,"1","2")</f>
        <v>2</v>
      </c>
      <c r="EK43" s="11" t="str">
        <f aca="false" t="array" ref="EK43">_xlfn.IFS(EI43=0,"0", EI43=-0.25, "1", EI43=-0.5,"2", EI43=-0.75,"3", EI43=-1,"4",EI43=-1.25,"5", EI43=-1.5,"6", EI43=-1.75,"7", EI43=-2,"8", EI43=-2.25,"9", EI43=-2.25,"9",EI43=-2.5,"10", EI43=-2.75,"11", EI43=-3,"12", EI43=-3.25,"13", EI43=-3.5,"14", EI43=-3.75,"15",EI43=-4,"16", EI43=0.25, "17", EI43=0.5, "18")</f>
        <v>2</v>
      </c>
      <c r="EL43" s="10" t="n">
        <v>0</v>
      </c>
      <c r="EM43" s="11" t="str">
        <f aca="false">IF(EL43=0,"1","2")</f>
        <v>1</v>
      </c>
      <c r="EN43" s="11" t="str">
        <f aca="false" t="array" ref="EN43">_xlfn.IFS(EL43=0.25,"17",EL43=0.5,"18", EL43=0,"0", EL43=-0.25, "1", EL43=-0.5,"2", EL43=-0.75,"3", EL43=-1,"4",EL43=-1.25,"5", EL43=-1.5,"6", EL43=-1.75,"7", EL43=-2,"8",EL43= -2.25,"9",EL43=-2.5,"10",EL43= -2.75,"11",EL43= -3,"12",EL43= -3.25,"13",EL43= -3.5,"14",EL43= -3.75,"15",EL43=-4,"16")</f>
        <v>0</v>
      </c>
      <c r="EO43" s="10" t="n">
        <v>0</v>
      </c>
      <c r="EP43" s="11" t="str">
        <f aca="false">IF(EO43=0,"1","2")</f>
        <v>1</v>
      </c>
      <c r="EQ43" s="11" t="str">
        <f aca="false" t="array" ref="EQ43">_xlfn.IFS(EO43=0,"0", EO43=0.25, "1", EO43=0.5,"2", EO43=0.75,"3", EO43=1,"4",EO43=1.25,"5", EO43=1.5,"6", EO43=1.75,"7", EO43=2,"8", EO43=2.25,"9", EO43=2.25,"9",EO43=2.5,"10", EO43=2.75,"11", EO43=3,"12", EO43=3.25,"13", EO43=3.5,"14", EO43=3.75,"15",EO43=4,"16", EO43=-0.25, "17", bq=-0.5, "18")</f>
        <v>0</v>
      </c>
      <c r="ER43" s="10" t="n">
        <v>0</v>
      </c>
      <c r="ES43" s="11" t="str">
        <f aca="false">IF(ER43=0,"1","2")</f>
        <v>1</v>
      </c>
      <c r="ET43" s="11" t="str">
        <f aca="false" t="array" ref="ET43">_xlfn.IFS(ER43=0,"0", ER43=0.25, "1", ER43=0.5,"2", ER43=0.75,"3", ER43=1,"4",ER43=1.25,"5", ER43=1.5,"6", ER43=1.75,"7", ER43=2,"8", ER43=2.25,"9", ER43=2.25,"9",ER43=2.5,"10", ER43=2.75,"11", ER43=3,"12", ER43=3.25,"13", ER43=3.5,"14", ER43=3.75,"15",ER43=4,"16", ER43=-0.25, "17", bq=-0.5, "18")</f>
        <v>0</v>
      </c>
      <c r="EU43" s="36" t="n">
        <v>29</v>
      </c>
      <c r="EV43" s="14" t="str">
        <f aca="false">VLOOKUP(EU43,LEYENDA!$G$2:$H$8,2,TRUE())</f>
        <v>25-36</v>
      </c>
      <c r="EW43" s="14" t="str">
        <f aca="false" t="array" ref="EW43">_xlfn.IFS(EV43="0-5","1", EV43="6-12","2", EV43="13-18","3", EV43="19-24","4", EV43="25-36","5", EV43="37-48","6", EV43="49-60","7")</f>
        <v>5</v>
      </c>
    </row>
    <row r="44" customFormat="false" ht="13.5" hidden="false" customHeight="false" outlineLevel="0" collapsed="false">
      <c r="A44" s="1" t="n">
        <v>13</v>
      </c>
      <c r="B44" s="32" t="n">
        <v>1</v>
      </c>
      <c r="C44" s="33" t="n">
        <v>40010</v>
      </c>
      <c r="D44" s="6"/>
      <c r="E44" s="5" t="str">
        <f aca="false">VLOOKUP(A44,'286'!$A$3:$J$600,10,FALSE())</f>
        <v>BARAÑANO MUÑOZ, GONZALO</v>
      </c>
      <c r="F44" s="4" t="str">
        <f aca="false">VLOOKUP(A44,'286'!$A$3:$I$1768,3,FALSE())</f>
        <v>BAMUGON</v>
      </c>
      <c r="G44" s="6" t="n">
        <f aca="false">VLOOKUP(A44,'286'!$A$3:$I$1768,4,FALSE())</f>
        <v>31713</v>
      </c>
      <c r="H44" s="7" t="n">
        <f aca="false">YEAR(C44)-YEAR(G44)</f>
        <v>23</v>
      </c>
      <c r="I44" s="1" t="str">
        <f aca="false">VLOOKUP(H44,LEYENDA!$C$2:$D$6,2,TRUE())</f>
        <v>13-24</v>
      </c>
      <c r="J44" s="5" t="str">
        <f aca="false">VLOOKUP(A44,'286'!$A$3:$I$1768,7,FALSE())</f>
        <v>H</v>
      </c>
      <c r="K44" s="8" t="str">
        <f aca="false">VLOOKUP(A44,'286'!$A$3:$I$1768,2,FALSE())</f>
        <v>OD</v>
      </c>
      <c r="L44" s="4" t="str">
        <f aca="false">VLOOKUP(A44,'286'!$A$3:$I$1768,8,FALSE())</f>
        <v>D</v>
      </c>
      <c r="M44" s="4" t="str">
        <f aca="false">VLOOKUP(A44,'286'!$A$3:$I$1768,9,FALSE())</f>
        <v>I</v>
      </c>
      <c r="N44" s="8" t="str">
        <f aca="false">IF(R44=O44, "MISMA","CONTRARIA")</f>
        <v>CONTRARIA</v>
      </c>
      <c r="O44" s="8" t="str">
        <f aca="false" t="array" ref="O44">_xlfn.IFS(L44="D","1", L44="I","2")</f>
        <v>1</v>
      </c>
      <c r="P44" s="8" t="str">
        <f aca="false" t="array" ref="P44">_xlfn.IFS(K44="OD","1", K44="OI","2")</f>
        <v>1</v>
      </c>
      <c r="Q44" s="1" t="str">
        <f aca="false" t="array" ref="Q44">_xlfn.IFS(J44="M","1", J44="H","2")</f>
        <v>2</v>
      </c>
      <c r="R44" s="8" t="str">
        <f aca="false" t="array" ref="R44">_xlfn.IFS(M44="D","1", M44="I","2")</f>
        <v>2</v>
      </c>
      <c r="S44" s="1" t="str">
        <f aca="false" t="array" ref="S44">_xlfn.IFS(N44="CONTRARIA", "1",N44= "MISMA","2")</f>
        <v>1</v>
      </c>
      <c r="T44" s="1" t="str">
        <f aca="false" t="array" ref="T44">_xlfn.IFS(I44="0-12","1", I44="13-24","2", I44="25-40","3", I44="41-60","4", I44="61-100","5")</f>
        <v>2</v>
      </c>
      <c r="U44" s="9" t="n">
        <v>0</v>
      </c>
      <c r="V44" s="1" t="str">
        <f aca="false">IF(U44="","",IF(AND(U44&gt;=-9,U44&lt;=-6.5),"-9 a -6,5",IF(AND(U44&gt;=-6,U44&lt;=-3.5),"-6 a -3,5",IF(AND(U44&gt;=-3,U44&lt;=-1),"-3 a -1",IF(U44=-0.5,"-0,5",IF(AND(U44&gt;=0,U44&lt;=2.5),"0 a 2,5",IF(AND(U44&gt;=3,U44&lt;=5.5),"3 a 5,5",IF(AND(U44&gt;=6,U44&lt;=8.5),"6 a 8,5",IF(AND(U44&gt;=9,U44&lt;=20),"9 a 20","Fuera de rango")))))))))</f>
        <v>0 a 2,5</v>
      </c>
      <c r="W44" s="11" t="n">
        <f aca="false">IF(V44="","",IF(V44="-9 a -6,5",2,IF(V44="-6 a -3,5",3,IF(V44="-3 a -1",4,IF(V44="-0,5","NORMA",IF(V44="0 a 2,5",5,IF(V44="3 a 5,5",6,IF(V44="6 a 8,5",7,IF(V44="9 a 20",8,"Fuera de rango")))))))))</f>
        <v>5</v>
      </c>
      <c r="X44" s="9" t="n">
        <v>0</v>
      </c>
      <c r="Y44" s="10" t="str">
        <f aca="false">IF(X44="","",IF(AND(X44&gt;=0,X44&lt;=4),"0 a 4",IF(AND(X44&gt;=4.5,X44&lt;=8.5),"4,5 a 8,5",IF(X44=9,"9",IF(AND(X44&gt;=9.5,X44&lt;=13),"9,5 a 13",IF(AND(X44&gt;=13.5,X44&lt;=20),"13,5 a 20",IF(AND(X44&gt;=20.5,X44&lt;=35),"20,5 a 35","Fuera de rango")))))))</f>
        <v>0 a 4</v>
      </c>
      <c r="Z44" s="11" t="n">
        <f aca="false">IF(Y44="","",IF(Y44="0 a 4",1,IF(Y44="4,5 a 8,5",2,IF(Y44="9","NORMA",IF(Y44="9,5 a 13",3,IF(Y44="13,5 a 20",4,IF(Y44="20,5 a 35",5,"Fuera de rango")))))))</f>
        <v>1</v>
      </c>
      <c r="AA44" s="9" t="n">
        <v>6</v>
      </c>
      <c r="AB44" s="10" t="str">
        <f aca="false">IF(AA44="","",IF(AND(AA44&gt;=0,AA44&lt;=9),"0 a 9",IF(AND(AA44&gt;=9.5,AA44&lt;=18.5),"9,5 a 18,5",IF(AA44=19,"19",IF(AND(AA44&gt;=19.5,AA44&lt;=28),"19,5 a 28",IF(AND(AA44&gt;=28.5,AA44&lt;=40),"28,5 a 40","Fuera de rango"))))))</f>
        <v>0 a 9</v>
      </c>
      <c r="AC44" s="11" t="n">
        <f aca="false" t="array" ref="AC44">_xlfn.IFS(AB44="","",AB44="0 a 9",1,AB44="9,5 a 18,5",2,AB44="19","NORMA",AB44="19,5 a 28",3,AB44="28,5 a 40",4,TRUE(),"Fuera de rango")</f>
        <v>1</v>
      </c>
      <c r="AD44" s="9" t="n">
        <v>2</v>
      </c>
      <c r="AE44" s="10" t="str">
        <f aca="false">IF(AD44="","",IF(AND(AD44&gt;=-10,AD44&lt;=0),"De -10 a 0",IF(AND(AD44&gt;=0.5,AD44&lt;=9.5),"0,5 a 9,5",IF(AD44=10,"10",IF(AND(AD44&gt;=10.5,AD44&lt;=20),"10,5 a 20",IF(AND(AD44&gt;=20.5,AD44&lt;=40),"20,5 a 40","Fuera de rango"))))))</f>
        <v>0,5 a 9,5</v>
      </c>
      <c r="AF44" s="12" t="n">
        <f aca="false">IF(AD44="","",IF(AND(AD44&gt;=-10,AD44&lt;=0),1,IF(AND(AD44&gt;=0.5,AD44&lt;=9.5),2,IF(AD44=10,"NORMA",IF(AND(AD44&gt;=10.5,AD44&lt;=20),3,IF(AND(AD44&gt;=20.5,AD44&lt;=40),4,""))))))</f>
        <v>2</v>
      </c>
      <c r="AG44" s="9" t="n">
        <v>8</v>
      </c>
      <c r="AH44" s="10" t="str">
        <f aca="false">IF(AG44="","",IF(AND(AG44&gt;=0,AG44&lt;=4),"0 a 4",IF(AND(AG44&gt;=4.5,AG44&lt;=8.5),"4,5 a 8,5",IF(AG44=9,"9",IF(AND(AG44&gt;=9.5,AG44&lt;=13),"9,5 a 13",IF(AND(AG44&gt;=13.5,AG44&lt;=25),"13,5 a 25","Fuera de rango"))))))</f>
        <v>4,5 a 8,5</v>
      </c>
      <c r="AI44" s="11" t="n">
        <f aca="false">IF(AH44="","",IF(AH44="0 a 4",1,IF(AH44="4,5 a 8,5",2,IF(AH44="9","NORMA",IF(AH44="9,5 a 13",3,IF(AH44="13,5 a 25",4,""))))))</f>
        <v>2</v>
      </c>
      <c r="AJ44" s="9" t="n">
        <v>4</v>
      </c>
      <c r="AK44" s="10" t="str">
        <f aca="false">IF(AJ44="","",IF(AND(AJ44&gt;=-15,AJ44&lt;=-10.5),"-15 a -10,5",IF(AND(AJ44&gt;=-10,AJ44&lt;=-4),"-10 a -4",IF(AND(AJ44&gt;=-4.5,AJ44&lt;=0),"-4,5 a 0",IF(AND(AJ44&gt;=0.5,AJ44&lt;=4.5),"0,5 a 4,5",IF(AJ44=5,"5",IF(AND(AJ44&gt;=5.5,AJ44&lt;=10),"5,5 a 10",IF(AND(AJ44&gt;=10.5,AJ44&lt;=20),"10,5 a 20","Fuera de rango"))))))))</f>
        <v>0,5 a 4,5</v>
      </c>
      <c r="AL44" s="11" t="n">
        <f aca="false">IF(AK44="","",IF(AK44="-15 a -10,5",1,IF(AK44="-10 a -4",2,IF(AK44="-4,5 a 0",3,IF(AK44="0,5 a 4,5",4,IF(AK44="5","NORMA",IF(AK44="5,5 a 10",5,IF(AK44="10,5 a 20",6,"Error"))))))))</f>
        <v>4</v>
      </c>
      <c r="AM44" s="9" t="n">
        <v>0</v>
      </c>
      <c r="AN44" s="10" t="str">
        <f aca="false">IF(AM44="","",IF(AND(AM44&gt;=-7.5,AM44&lt;=-5.5),"-7,5 a -5,5",IF(AND(AM44&gt;=-5,AM44&lt;=-3),"-5 a -3",IF(AND(AM44&gt;=-2.5,AM44&lt;=-0.5),"-2,5 a -0,5",IF(AM44=0,"0,00",IF(AND(AM44&gt;=0.5,AM44&lt;=2.5),"0,5 a 2,5",IF(AND(AM44&gt;=3,AM44&lt;=5),"3 a 5",IF(AND(AM44&gt;=5.5,AM44&lt;=7.5),"5,5 a 7,5",IF(AND(AM44&gt;=8,AM44&lt;=10),"8 a 10","Fuera de rango")))))))))</f>
        <v>0,00</v>
      </c>
      <c r="AO44" s="11" t="str">
        <f aca="false">IF(AN44="","",IF(AN44="-7,5 a -5,5",1,IF(AN44="-5 a -3",2,IF(AN44="-2,5 a -0,5",3,IF(AN44="0,00","NORMA",IF(AN44="0,5 a 2,5",4,IF(AN44="3 a 5",5,IF(AN44="5,5 a 7,5",6,IF(AN44="8 a 10",7,"Error")))))))))</f>
        <v>NORMA</v>
      </c>
      <c r="AP44" s="9" t="n">
        <v>-2</v>
      </c>
      <c r="AQ44" s="10" t="str">
        <f aca="false">IF(AP44="","",IF(AND(AP44&gt;=-20,AP44&lt;=-9.5),"-20 a -9,5",IF(AND(AP44&gt;=-9,AP44&lt;=-6.5),"-9 a -6,5",IF(AP44=-6,"-6",IF(AND(AP44&gt;=-5.5,AP44&lt;=-3),"-5,5 a -3",IF(AND(AP44&gt;=-2.5,AP44&lt;=0),"-2,5 a 0",IF(AND(AP44&gt;=0.5,AP44&lt;=3),"0,5 a 3",IF(AND(AP44&gt;=3.5,AP44&lt;=6),"3,5 a 6",IF(AND(AP44&gt;=6.5,AP44&lt;=9),"6,5 a 9",IF(AND(AP44&gt;=9.5,AP44&lt;=20),"9,5 a 20","Fuera de rango"))))))))))</f>
        <v>-2,5 a 0</v>
      </c>
      <c r="AR44" s="11" t="n">
        <f aca="false">IF(AQ44="","",IF(AQ44="-20 a -9,5",1,IF(AQ44="-9 a -6,5",2,IF(AQ44="-6","NORMA",IF(AQ44="-5,5 a -3",3,IF(AQ44="-2,5 a 0",4,IF(AQ44="0,5 a 3",5,IF(AQ44="3,5 a 6",6,IF(AQ44="6,5 a 9",7,IF(AQ44="9,5 a 20",8,""))))))))))</f>
        <v>4</v>
      </c>
      <c r="AS44" s="9" t="n">
        <v>5</v>
      </c>
      <c r="AT44" s="10" t="str">
        <f aca="false">IF(AS44="","",IF(AND(AS44&gt;=-16,AS44&lt;=-14),"-16 a -14",IF(AND(AS44&gt;=-13.5,AS44&lt;=-11.5),"-13,5 a -11,5",IF(AND(AS44&gt;=-11,AS44&lt;=-9),"-11 a -9",IF(AND(AS44&gt;=-8.5,AS44&lt;=-6.5),"-8,5 a -6,5",IF(AND(AS44&gt;=-6,AS44&lt;=-4),"-6 a -4",IF(AND(AS44&gt;=-3.5,AS44&lt;=-1.5),"-3,5 a -1,5",IF(AND(AS44&gt;=-1,AS44&lt;=1),"-1 a 1",IF(AND(AS44&gt;=1.5,AS44&lt;=3.5),"1,5 a 3,5",IF(AND(AS44&gt;=4,AS44&lt;=6),"4 a 6",IF(AND(AS44&gt;=6.5,AS44&lt;=8.5),"6,5 a 8,5",IF(AND(AS44&gt;=9,AS44&lt;=11),"9 a 11",IF(AND(AS44&gt;=11.5,AS44&lt;=13.5),"11,5 a 13,5",IF(AND(AS44&gt;=14,AS44&lt;=16),"14 a 16",IF(AND(AS44&gt;=16.5,AS44&lt;=18.5),"16,5 a 18,5",IF(AND(AS44&gt;=19,AS44&lt;=21),"19 a 21","Fuera de rango"))))))))))))))))</f>
        <v>4 a 6</v>
      </c>
      <c r="AU44" s="11" t="str">
        <f aca="false" t="array" ref="AU44">IF(AT44="","",_xlfn.IFS(AT44="-16 a -14",1,AT44="-13,5 a -11,5",2,AT44="-11 a -9",3,AT44="-8,5 a -6,5",4,AT44="-6 a -4",5,AT44="-3,5 a -1,5",6,AT44="-1 a 1",7,AT44="1,5 a 3,5",8,AT44="4 a 6","NORMA",AT44="6,5 a 8,5",9,AT44="9 a 11",10,AT44="11,5 a 13,5",11,AT44="14 a 16",12,AT44="16,5 a 18,5",13,AT44="19 a 21",14,TRUE(),""))</f>
        <v>NORMA</v>
      </c>
      <c r="AV44" s="9" t="n">
        <v>1.25</v>
      </c>
      <c r="AW44" s="10" t="str">
        <f aca="false">IF(AV44="","",IF(AND(AV44&gt;=-1,AV44&lt;=-0.5),"-1 a -0,5",IF(AND(AV44&gt;-0.5,AV44&lt;=0),"De -0,5 a 0",IF(AND(AV44&gt;=0.25,AV44&lt;=0.75),"0,25 a 0,75",IF(AND(AV44&gt;=1,AV44&lt;=1.5),"1 a 1,5",IF(AND(AV44&gt;=1.75,AV44&lt;=2.25),"1,75 a 2,25",IF(AND(AV44&gt;=2.5,AV44&lt;=3),"2,5 a 3",IF(AND(AV44&gt;=3.25,AV44&lt;=3.75),"3,25 a 3,75","Fuera de rango"))))))))</f>
        <v>1 a 1,5</v>
      </c>
      <c r="AX44" s="11" t="n">
        <f aca="false">IF(AW44="","",IF(OR(AW44="-1 a -0,5",AW44="-1 a -0.5"),1,IF(OR(AW44="De -0,5 a 0",AW44="-0,5 a 0",AW44="De -0.5 a 0"),2,IF(OR(AW44="0,25 a 0,75",AW44="0.25 a 0.75"),"NORMA",IF(OR(AW44="1 a 1,5",AW44="1 a 1.5"),3,IF(OR(AW44="1,75 a 2,25",AW44="1.75 a 2.25"),4,IF(OR(AW44="2,5 a 3",AW44="2.5 a 3"),5,IF(OR(AW44="3,25 a 3,75",AW44="3.25 a 3.75"),6,""))))))))</f>
        <v>3</v>
      </c>
      <c r="AY44" s="9" t="n">
        <v>-6</v>
      </c>
      <c r="AZ44" s="10" t="str">
        <f aca="false">IF(AY44="","",IF(AND(AY44&gt;=-20,AY44&lt;=-9.5),"-20 a -9,5",IF(AND(AY44&gt;=-9,AY44&lt;=-6.5),"-9 a -6,5",IF(AY44=-6,"-6",IF(AND(AY44&gt;=-5.5,AY44&lt;=-3),"-5,5 a -3",IF(AND(AY44&gt;=-2.5,AY44&lt;=0),"-2,5 a 0",IF(AND(AY44&gt;=0.5,AY44&lt;=3),"0,5 a 3",IF(AND(AY44&gt;=3.5,AY44&lt;=6),"3,5 a 6","Fuera de rango"))))))))</f>
        <v>-6</v>
      </c>
      <c r="BA44" s="11" t="str">
        <f aca="false">IF(AZ44="","",IF(AZ44="-20 a -9,5",1,IF(AZ44="-9 a -6,5",2,IF(AZ44="-6","NORMA",IF(AZ44="-5,5 a -3",3,IF(AZ44="-2,5 a 0",4,IF(AZ44="0,5 a 3",5,IF(AZ44="3,5 a 6",6,""))))))))</f>
        <v>NORMA</v>
      </c>
      <c r="BB44" s="9" t="n">
        <v>0</v>
      </c>
      <c r="BC44" s="10" t="str">
        <f aca="false" t="array" ref="BC44">IF(BB44="","",_xlfn.IFS(AND(BB44&gt;=0,BB44&lt;=2),"0 a 2",AND(BB44&gt;=2.5,BB44&lt;=4.5),"2,5 a 4,5",AND(BB44&gt;=5,BB44&lt;=7),"5 a 7",AND(BB44&gt;=7.5,BB44&lt;=9.5),"7,5 a 9,5",AND(BB44&gt;=10,BB44&lt;=12),"10 a 12",AND(BB44&gt;=12.5,BB44&lt;=14.5),"12,5 a 14,5",BB44=15,"15",AND(BB44&gt;=15.5,BB44&lt;=17.5),"15,5 a 17,5",AND(BB44&gt;=18,BB44&lt;=20),"18 a 20",AND(BB44&gt;=20.5,BB44&lt;=22.5),"20,5 a 22,5",AND(BB44&gt;=23,BB44&lt;=25),"23 a 25",TRUE(),"Fuera de rango"))</f>
        <v>0 a 2</v>
      </c>
      <c r="BD44" s="11" t="n">
        <f aca="false" t="array" ref="BD44">IF(BC44="","",_xlfn.IFS(BC44="0 a 2",1,BC44="2,5 a 4,5",2,BC44="5 a 7",3,BC44="7,5 a 9,5",4,BC44="10 a 12",5,BC44="12,5 a 14,5",6,BC44="15","NORMA",BC44="15,5 a 17,5",7,BC44="18 a 20",8,BC44="20,5 a 22,5",9,BC44="23 a 25",10,TRUE(),"Fuera de rango"))</f>
        <v>1</v>
      </c>
      <c r="BE44" s="9" t="n">
        <v>16</v>
      </c>
      <c r="BF44" s="10" t="str">
        <f aca="false">IF(BE44="","",IF(AND(BE44&gt;=-20,BE44&lt;=-10),"-20 a -10",IF(AND(BE44&gt;=-9.5,BE44&lt;=0.5),"-9,5 a 0,5",IF(AND(BE44&gt;=1,BE44&lt;=11),"1 a 11",IF(AND(BE44&gt;=11.5,BE44&lt;=20.5),"11,5 a 20,5",IF(BE44=21,"21",IF(AND(BE44&gt;=21.5,BE44&lt;=31.5),"21,5 a 31,5",IF(AND(BE44&gt;=32,BE44&lt;=42),"32 a 42","Fuera de rango"))))))))</f>
        <v>11,5 a 20,5</v>
      </c>
      <c r="BG44" s="11" t="n">
        <f aca="false">IF(BF44="","",IF(BF44="-20 a -10",1,IF(BF44="-9,5 a 0,5",2,IF(BF44="1 a 11",3,IF(BF44="11,5 a 20,5",4,IF(BF44="21","NORMA",IF(BF44="21,5 a 31,5",5,IF(BF44="32 a 42",6,""))))))))</f>
        <v>4</v>
      </c>
      <c r="BH44" s="9" t="n">
        <v>12</v>
      </c>
      <c r="BI44" s="10" t="str">
        <f aca="false">IF(BH44="","",IF(AND(BH44&gt;=-20,BH44&lt;=-15),"-20 a -15",IF(AND(BH44&gt;=-14.5,BH44&lt;=-9.5),"-14,5 a -9,5",IF(AND(BH44&gt;=-9,BH44&lt;=-4),"-9 a -4",IF(AND(BH44&gt;=-3.5,BH44&lt;=2.5),"-3,5 a 2,5",IF(AND(BH44&gt;=3,BH44&lt;=8),"3 a 8",IF(AND(BH44&gt;=8.5,BH44&lt;=14.5),"8,5 a 14,5",IF(BH44=15,"15",IF(AND(BH44&gt;=15.5,BH44&lt;=20.5),"15,5 a 20,5",IF(AND(BH44&gt;=21,BH44&lt;=26),"21 a 26","Fuera de rango"))))))))))</f>
        <v>8,5 a 14,5</v>
      </c>
      <c r="BJ44" s="11" t="n">
        <f aca="false">IF(BI44="","",IF(BI44="-20 a -15",1,IF(BI44="-14,5 a -9,5",2,IF(BI44="-9 a -4",3,IF(BI44="-3,5 a 2,5",4,IF(BI44="3 a 8",5,IF(BI44="8,5 a 14,5",6,IF(BI44="15","NORMA",IF(BI44="15,5 a 20,5",7,IF(BI44="21 a 26",8,IF(BI44="26,5 a 31,5",9,"")))))))))))</f>
        <v>6</v>
      </c>
      <c r="BK44" s="9" t="n">
        <v>0</v>
      </c>
      <c r="BL44" s="10" t="str">
        <f aca="false">IF(BK44="","",IF(AND(BK44&gt;=0,BK44&lt;=2),"0 - 2",IF(AND(BK44&gt;=2.5,BK44&lt;=4.5),"2,5 - 4,5",IF(AND(BK44&gt;=5,BK44&lt;=7),"5 - 7",IF(AND(BK44&gt;=7.5,BK44&lt;=9.5),"7,5 - 9,5",IF(AND(BK44&gt;=10,BK44&lt;=12),"10 - 12",IF(AND(BK44&gt;=12.5,BK44&lt;=13.5),"12,5 - 13,5",IF(BK44=14,"14",IF(AND(BK44&gt;=14.5,BK44&lt;=16.5),"14,5 - 16,5",IF(AND(BK44&gt;=17,BK44&lt;=19),"17 - 19",IF(AND(BK44&gt;=19.5,BK44&lt;=21.5),"19,5 - 21,5",IF(AND(BK44&gt;=22,BK44&lt;=24),"22 - 24",IF(AND(BK44&gt;=24.5,BK44&lt;=26.5),"24,5 - 26,5",IF(AND(BK44&gt;=27,BK44&lt;=29),"27 - 29",IF(AND(BK44&gt;=29.5,BK44&lt;=30),"29,5 - 30","Fuera de rango")))))))))))))))</f>
        <v>0 - 2</v>
      </c>
      <c r="BM44" s="11" t="n">
        <f aca="false">IF(BL44="","",IF(BL44="0 - 2",1,IF(BL44="2,5 - 4,5",2,IF(BL44="5 - 7",3,IF(BL44="7,5 - 9,5",4,IF(BL44="10 - 12",5,IF(BL44="12,5 - 13,5",6,IF(BL44="14","NORMA",IF(BL44="14,5 - 16,5",7,IF(BL44="17 - 19",8,IF(BL44="19,5 - 21,5",9,IF(BL44="22 - 24",10,IF(BL44="24,5 - 26,5",11,IF(BL44="27 - 29",12,IF(BL44="29,5 - 30",13,"")))))))))))))))</f>
        <v>1</v>
      </c>
      <c r="BN44" s="9" t="n">
        <v>14</v>
      </c>
      <c r="BO44" s="10" t="str">
        <f aca="false">IF(BN44="","",IF(AND(BN44&gt;=-20,BN44&lt;=-10),"-20 a -10",IF(AND(BN44&gt;=-9.5,BN44&lt;=0.5),"-9,5 a 0,5",IF(AND(BN44&gt;=1,BN44&lt;=11),"1 a 11",IF(AND(BN44&gt;=11.5,BN44&lt;=21.5),"11,5 a 21,5",IF(BN44=22,"22",IF(AND(BN44&gt;=22.5,BN44&lt;=32.5),"22,5 a 32,5",IF(AND(BN44&gt;=33,BN44&lt;=43),"33 a 43","Fuera de rango"))))))))</f>
        <v>11,5 a 21,5</v>
      </c>
      <c r="BP44" s="11" t="n">
        <f aca="false">IF(BO44="","",IF(BO44="-20 a -10",1,IF(BO44="-9,5 a 0,5",2,IF(BO44="1 a 11",3,IF(BO44="11,5 a 21,5",4,IF(BO44="22","NORMA",IF(BO44="22,5 a 32,5",5,IF(BO44="33 a 43",6,""))))))))</f>
        <v>4</v>
      </c>
      <c r="BQ44" s="9" t="n">
        <v>10</v>
      </c>
      <c r="BR44" s="10" t="str">
        <f aca="false">IF(BQ44="","",IF(AND(BQ44&gt;=-20,BQ44&lt;=-15),"-20 a -15",IF(AND(BQ44&gt;=-14.5,BQ44&lt;=-9.5),"-14,5 a -9,5",IF(AND(BQ44&gt;=-9,BQ44&lt;=-4),"-9 a -4",IF(AND(BQ44&gt;=-3.5,BQ44&lt;=2.5),"-3,5 a 2,5",IF(AND(BQ44&gt;=3,BQ44&lt;=8),"3 a 8",IF(AND(BQ44&gt;=8.5,BQ44&lt;=13.5),"8,5 a 13,5",IF(AND(BQ44&gt;=14,BQ44&lt;=17.5),"14 a 17,5",IF(BQ44=18,"18",IF(AND(BQ44&gt;=18.5,BQ44&lt;=23.5),"18,5 a 23,5",IF(AND(BQ44&gt;=24,BQ44&lt;=29),"24 a 29",IF(AND(BQ44&gt;=29.5,BQ44&lt;=34.5),"29,5 a 34,5",IF(AND(BQ44&gt;=35,BQ44&lt;=40),"35 a 40","Fuera de rango")))))))))))))</f>
        <v>8,5 a 13,5</v>
      </c>
      <c r="BS44" s="11" t="n">
        <f aca="false">IF(BR44="","",IF(BR44="-20 a -15",1,IF(BR44="-14,5 a -9,5",2,IF(BR44="-9 a -4",3,IF(BR44="-3,5 a 2,5",4,IF(BR44="3 a 8",5,IF(BR44="8,5 a 13,5",6,IF(BR44="14 a 17,5",7,IF(BR44="18","NORMA",IF(BR44="18,5 a 23,5",8,IF(BR44="24 a 29",9,IF(BR44="29,5 a 34,5",10,IF(BR44="35 a 40",11,"")))))))))))))</f>
        <v>6</v>
      </c>
      <c r="BT44" s="9" t="n">
        <v>0</v>
      </c>
      <c r="BU44" s="10" t="str">
        <f aca="false">IF(BT44="","",IF(AND(BT44&gt;=-20,BT44&lt;=-18),"-20 a -18",IF(AND(BT44&gt;=-17.5,BT44&lt;=-15.5),"-17,5 a -15,5",IF(AND(BT44&gt;=-15,BT44&lt;=-13),"-15 a -13",IF(AND(BT44&gt;=-12.5,BT44&lt;=-10.5),"-12,5 a -10,5",IF(AND(BT44&gt;=-10,BT44&lt;=-8),"-10 a -8",IF(AND(BT44&gt;=-7.5,BT44&lt;=-5.5),"-7,5 a -5,5",IF(AND(BT44&gt;=-5,BT44&lt;=-3),"-5 a -3",IF(AND(BT44&gt;=-2.5,BT44&lt;=-0.5),"-2,5 a -0,5",IF(BT44=0,"0",IF(AND(BT44&gt;=0.5,BT44&lt;=2.5),"0,5 a 2,5",IF(AND(BT44&gt;=3,BT44&lt;=5),"3 a 5",IF(AND(BT44&gt;=5.5,BT44&lt;=7.5),"5,5 a 7,5",IF(AND(BT44&gt;=8,BT44&lt;=10),"8 a 10",IF(AND(BT44&gt;=10.5,BT44&lt;=12.5),"10,5 a 12,5",IF(AND(BT44&gt;=13,BT44&lt;=15),"13 a 15",IF(AND(BT44&gt;=15.5,BT44&lt;=17.5),"15,5 a 17,5",IF(AND(BT44&gt;=18,BT44&lt;=20),"18 a 20","Fuera de rango"))))))))))))))))))</f>
        <v>0</v>
      </c>
      <c r="BV44" s="11" t="str">
        <f aca="false">IF(BT44="","",IF(BT44=0,"NORMA",IF(AND(BT44&gt;=-20,BT44&lt;=-18),2,IF(AND(BT44&gt;=-17.5,BT44&lt;=-15.5),2,IF(AND(BT44&gt;=-15,BT44&lt;=-13),3,IF(AND(BT44&gt;=-12.5,BT44&lt;=-10.5),4,IF(AND(BT44&gt;=-10,BT44&lt;=-8),5,IF(AND(BT44&gt;=-7.5,BT44&lt;=-5.5),6,IF(AND(BT44&gt;=-5,BT44&lt;=-3),7,IF(AND(BT44&gt;=-2.5,BT44&lt;=-0.5),8,IF(AND(BT44&gt;=0.5,BT44&lt;=2.5),9,IF(AND(BT44&gt;=3,BT44&lt;=5),10,IF(AND(BT44&gt;=5.5,BT44&lt;=7.5),11,IF(AND(BT44&gt;=8,BT44&lt;=10),12,IF(AND(BT44&gt;=10.5,BT44&lt;=12.5),13,IF(AND(BT44&gt;=13,BT44&lt;=15),14,IF(AND(BT44&gt;=15.5,BT44&lt;=17.5),15,IF(AND(BT44&gt;=18,BT44&lt;=20),16,"Fuera de rango"))))))))))))))))))</f>
        <v>NORMA</v>
      </c>
      <c r="BW44" s="9" t="n">
        <v>-5.75</v>
      </c>
      <c r="BX44" s="10" t="n">
        <f aca="false">18.5- (0.3*H44)</f>
        <v>11.6</v>
      </c>
      <c r="BY44" s="10" t="n">
        <f aca="false">(BW44)-(BX44)</f>
        <v>-17.35</v>
      </c>
      <c r="BZ44" s="10" t="str">
        <f aca="false">IF(BY44="","",IF(BY44&lt;-27.5,"De -30 a -28",IF(BY44&lt;-25,"De -27,5 a -25,5",IF(BY44&lt;-22.5,"De -25 a -23",IF(BY44&lt;-20,"De -22,5 a -20,5",IF(BY44&lt;-17.5,"De -20 a -18",IF(BY44&lt;-15,"De -17,5 a -15,5",IF(BY44&lt;-12.5,"De -15 a -13",IF(BY44&lt;-10,"De -12,5 a -10,5",IF(BY44&lt;-7.5,"De -10 a -8",IF(BY44&lt;-5,"De -7,5 a -5,5",IF(BY44&lt;-2.5,"De -5 a -3",IF(BY44&lt;0,"De -2,5 a -0,5",IF(BY44&lt;2.5,"De 0 a 2",IF(BY44&lt;5,"De 2,5 a 4,5",IF(BY44&lt;7.5,"De 5 a 7",IF(BY44&lt;10,"De 7,5 a 9,5",IF(BY44&lt;12.5,"De 10 a 12",IF(BY44&lt;15,"De 12,5 a 14,5",IF(BY44&lt;17.5,"De 15 a 17",IF(BY44&lt;20,"De 17,5 a 19,5",IF(BY44&lt;22.5,"De 20 a 22",IF(BY44&lt;25,"De 22,5 a 24,5",IF(BY44&lt;27.5,"De 25 a 27","De 27,5 a 30"))))))))))))))))))))))))</f>
        <v>De -17,5 a -15,5</v>
      </c>
      <c r="CA44" s="12" t="n">
        <f aca="false">IF(BY44="","",IF(BY44&lt;=-28,1,IF(BY44&lt;=-25.5,2,IF(BY44&lt;=-23,3,IF(BY44&lt;=-20.5,4,IF(BY44&lt;=-18,5,IF(BY44&lt;=-15.5,6,IF(BY44&lt;=-13,7,IF(BY44&lt;=-10.5,8,IF(BY44&lt;=-8,9,IF(BY44&lt;=-5.5,10,IF(BY44&lt;=-3,11,IF(BY44&lt;=-0.5,12,IF(BY44&lt;=2,13,IF(BY44&lt;=4.5,14,IF(BY44&lt;=7,15,IF(BY44&lt;=9.5,16,IF(BY44&lt;=12,17,IF(BY44&lt;=14.5,18,IF(BY44&lt;=17,19,IF(BY44&lt;=19.5,20,IF(BY44&lt;=22,21,IF(BY44&lt;=24.5,22,IF(BY44&lt;=27,23,IF(BY44&lt;=30,24,"Fuera de rango")))))))))))))))))))))))))</f>
        <v>6</v>
      </c>
      <c r="CB44" s="9" t="n">
        <v>-5.75</v>
      </c>
      <c r="CC44" s="10" t="n">
        <f aca="false">18.5- (0.3*H44)</f>
        <v>11.6</v>
      </c>
      <c r="CD44" s="10" t="n">
        <f aca="false">(CB44)-(CC44)</f>
        <v>-17.35</v>
      </c>
      <c r="CE44" s="10" t="str">
        <f aca="false">IF(CD44="","",IF(CD44&lt;-27.5,"De -30 a -28",IF(CD44&lt;-25,"De -27,5 a -25,5",IF(CD44&lt;-22.5,"De -25 a -23",IF(CD44&lt;-20,"De -22,5 a -20,5",IF(CD44&lt;-17.5,"De -20 a -18",IF(CD44&lt;-15,"De -17,5 a -15,5",IF(CD44&lt;-12.5,"De -15 a -13",IF(CD44&lt;-10,"De -12,5 a -10,5",IF(CD44&lt;-7.5,"De -10 a -8",IF(CD44&lt;-5,"De -7,5 a -5,5",IF(CD44&lt;-2.5,"De -5 a -3",IF(CD44&lt;0,"De -2,5 a -0,5",IF(CD44&lt;=2,"De 0 a 2",IF(CD44&lt;=4.5,"De 2,5 a 4,5",IF(CD44&lt;=7,"De 5 a 7",IF(CD44&lt;=9.5,"De 7,5 a 9,5",IF(CD44&lt;=12,"De 10 a 12",IF(CD44&lt;=14.5,"De 12,5 a 14,5",IF(CD44&lt;=17,"De 15 a 17",IF(CD44&lt;=19.5,"De 17,5 a 19,5",IF(CD44&lt;=22,"De 20 a 22",IF(CD44&lt;=24.5,"De 22,5 a 24,5",IF(CD44&lt;=27,"De 25 a 27","De 27,5 a 30"))))))))))))))))))))))))</f>
        <v>De -17,5 a -15,5</v>
      </c>
      <c r="CF44" s="12" t="n">
        <f aca="false">IF(CD44="","",IF(CD44&lt;-27.5,1,IF(CD44&lt;-25,2,IF(CD44&lt;-22.5,3,IF(CD44&lt;-20,4,IF(CD44&lt;-17.5,5,IF(CD44&lt;-15,6,IF(CD44&lt;-12.5,7,IF(CD44&lt;-10,8,IF(CD44&lt;-7.5,9,IF(CD44&lt;-5,10,IF(CD44&lt;-2.5,11,IF(CD44&lt;0,12,IF(CD44&lt;2.5,13,IF(CD44&lt;5,14,IF(CD44&lt;7.5,15,IF(CD44&lt;10,16,IF(CD44&lt;12.5,17,IF(CD44&lt;15,18,IF(CD44&lt;17.5,19,IF(CD44&lt;20,20,IF(CD44&lt;22.5,21,IF(CD44&lt;25,22,IF(CD44&lt;27.5,23,24))))))))))))))))))))))))</f>
        <v>6</v>
      </c>
      <c r="CG44" s="9" t="n">
        <v>-3.5</v>
      </c>
      <c r="CH44" s="10" t="str">
        <f aca="false">IF(CG44="","",IF(AND(CG44&gt;=-10,CG44&lt;=-9.5),"-10 a -9,5",IF(AND(CG44&gt;-9.5,CG44&lt;=-8.5),"-9 a -8,5",IF(AND(CG44&gt;-8.5,CG44&lt;=-7.5),"-8 a -7,5",IF(AND(CG44&gt;-7.5,CG44&lt;=-6.5),"-7 a -6,5",IF(AND(CG44&gt;-6.5,CG44&lt;=-5.5),"-6 a -5,5",IF(AND(CG44&gt;-5.5,CG44&lt;=-4.5),"-5 a -4,5",IF(AND(CG44&gt;-4.5,CG44&lt;=-3.5),"-4 a -3,5",IF(AND(CG44&gt;-3.5,CG44&lt;=-2.5),"-3 a -2,5",IF(CG44=-2.25,"-2,25",IF(AND(CG44&gt;-2.5,CG44&lt;=-1.5),"-2 a -1,5",IF(AND(CG44&gt;-1.5,CG44&lt;=-0.5),"-1 a -0,5",IF(AND(CG44&gt;-0.5,CG44&lt;=0.5),"0 a 0,5",IF(AND(CG44&gt;0.5,CG44&lt;=1.5),"1 a 1,5",IF(AND(CG44&gt;1.5,CG44&lt;=2.5),"2 a 2,5",IF(AND(CG44&gt;2.5,CG44&lt;=3.5),"3 a 3,5",IF(AND(CG44&gt;3.5,CG44&lt;=4.5),"4 a 4,5",IF(AND(CG44&gt;4.5,CG44&lt;=5.5),"5 a 5,5",IF(AND(CG44&gt;5.5,CG44&lt;=6.5),"6 a 6,5",IF(AND(CG44&gt;6.5,CG44&lt;=7.5),"7 a 7,5",IF(AND(CG44&gt;7.5,CG44&lt;=8.5),"8 a 8,5",IF(AND(CG44&gt;8.5,CG44&lt;=9.5),"9 a 9,5",IF(CG44&gt;=10,"10","Fuera de rango")))))))))))))))))))))))</f>
        <v>-4 a -3,5</v>
      </c>
      <c r="CI44" s="11" t="n">
        <f aca="false">IF(CG44="","",IF(CG44=-2.25,"NORMA",IF(CG44&lt;=-9.5,1,IF(CG44&lt;=-8.5,2,IF(CG44&lt;=-7.5,3,IF(CG44&lt;=-6.5,4,IF(CG44&lt;=-5.5,5,IF(CG44&lt;=-4.5,6,IF(CG44&lt;=-3.5,7,IF(CG44&lt;=-2.5,8,IF(CG44&lt;=-1.5,9,IF(CG44&lt;=-0.5,10,IF(CG44&lt;=0.5,11,IF(CG44&lt;=1.5,12,IF(CG44&lt;=2.5,13,IF(CG44&lt;=3.5,14,IF(CG44&lt;=4.5,15,IF(CG44&lt;=5.5,16,IF(CG44&lt;=6.5,17,IF(CG44&lt;=7.5,18,IF(CG44&lt;=8.5,19,IF(CG44&lt;=9.5,20,IF(CG44=10,21,"Fuera de rango")))))))))))))))))))))))</f>
        <v>7</v>
      </c>
      <c r="CJ44" s="9" t="n">
        <v>3.25</v>
      </c>
      <c r="CK44" s="10" t="str">
        <f aca="false">IF(CJ44="","",IF(AND(CJ44&gt;=-6,CJ44&lt;=-5.5),"-6 a -5,5",IF(AND(CJ44&gt;-5.5,CJ44&lt;=-4.5),"-5 a -4,5",IF(AND(CJ44&gt;-4.5,CJ44&lt;=-3.5),"-4 a -3,5",IF(AND(CJ44&gt;-3.5,CJ44&lt;=-2.5),"-3 a -2,5",IF(AND(CJ44&gt;-2.5,CJ44&lt;=-1.5),"-2 a -1,5",IF(AND(CJ44&gt;-1.5,CJ44&lt;=-0.5),"-1 a -0,5",IF(AND(CJ44&gt;-0.5,CJ44&lt;=0.5),"0 a 0,5",IF(AND(CJ44&gt;0.5,CJ44&lt;=1.5),"1 a 1,5",IF(AND(CJ44&gt;1.5,CJ44&lt;2.5),"2",IF(AND(CJ44&gt;=2.5,CJ44&lt;=3),"2,5 a 3",IF(AND(CJ44&gt;3,CJ44&lt;=4),"3,5 a 4",IF(AND(CJ44&gt;4,CJ44&lt;=5),"4,5 a 5",IF(AND(CJ44&gt;5,CJ44&lt;=6),"5,5 a 6",IF(AND(CJ44&gt;6,CJ44&lt;=7),"6,5 a 7",IF(AND(CJ44&gt;7,CJ44&lt;=8),"7,5 a 8",IF(AND(CJ44&gt;8,CJ44&lt;=9.5),"8,5 a 9,5",IF(CJ44=10,"10","Fuera de rango"))))))))))))))))))</f>
        <v>3,5 a 4</v>
      </c>
      <c r="CL44" s="11" t="n">
        <f aca="false">IF(CK44="","",IF(OR(CK44="-6 a -5,5",CK44="-6 - -5,5"),1,IF(OR(CK44="-5 a -4,5",CK44="-5 - -4,5"),2,IF(OR(CK44="-4 a -3,5",CK44="-4 - -3,5"),3,IF(OR(CK44="-3 a -2,5",CK44="-3 - -2,5"),4,IF(OR(CK44="-2 a -1,5",CK44="-2 - -1,5"),5,IF(OR(CK44="-1 a -0,5",CK44="-1 - -0,5"),6,IF(OR(CK44="0 a 0,5",CK44="0 - 0,5"),7,IF(OR(CK44="1 a 1,5",CK44="1 - 1,5"),8,IF(CK44="2","NORMA",IF(OR(CK44="2,5 a 3",CK44="2,5 - 3"),9,IF(OR(CK44="3,5 a 4",CK44="3,5 - 4"),10,IF(OR(CK44="4,5 a 5",CK44="4,5 - 5"),11,IF(OR(CK44="5,5 a 6",CK44="5,5 - 6"),12,IF(OR(CK44="6,5 a 7",CK44="6,5 - 7"),13,IF(OR(CK44="7,5 a 8",CK44="7,5 - 8"),14,IF(OR(CK44="8,5 a 9",CK44="8,5 - 9,5",CK44="9 a 9,5"),15,IF(CK44="10",15,IF(OR(CK44="0,5 a 1",CK44="0,5 - 1"),7,"Fuera de rango")))))))))))))))))))</f>
        <v>10</v>
      </c>
      <c r="CM44" s="10" t="n">
        <v>0</v>
      </c>
      <c r="CN44" s="10" t="str">
        <f aca="false">IF(CM44=0,"0", " ")</f>
        <v>0</v>
      </c>
      <c r="CO44" s="10" t="str">
        <f aca="false">IF(CM44&gt;0,"EME"," ")</f>
        <v> </v>
      </c>
      <c r="CP44" s="10" t="n">
        <v>0</v>
      </c>
      <c r="CQ44" s="10" t="str">
        <f aca="false">IF(CP44&gt;0,"0", " ")</f>
        <v> </v>
      </c>
      <c r="CR44" s="10" t="str">
        <f aca="false">IF(CP44&gt;0,"EME"," ")</f>
        <v> </v>
      </c>
      <c r="CS44" s="9" t="n">
        <v>0</v>
      </c>
      <c r="CT44" s="10" t="str">
        <f aca="false">IF(CS44&gt;0,"1", " ")</f>
        <v> </v>
      </c>
      <c r="CU44" s="10" t="str">
        <f aca="false">IF(CS44&gt;0,"HIP"," ")</f>
        <v> </v>
      </c>
      <c r="CV44" s="9" t="n">
        <v>0</v>
      </c>
      <c r="CW44" s="10" t="str">
        <f aca="false">IF(CV44&gt;0,"1", " ")</f>
        <v> </v>
      </c>
      <c r="CX44" s="10" t="str">
        <f aca="false">IF(CV44&gt;0,"HIP"," ")</f>
        <v> </v>
      </c>
      <c r="CY44" s="9" t="n">
        <v>-1.5</v>
      </c>
      <c r="CZ44" s="11" t="str">
        <f aca="false">IF(CY44&lt;0,"2"," ")</f>
        <v>2</v>
      </c>
      <c r="DA44" s="11" t="str">
        <f aca="false">IF(CY44&lt;0,"MIO"," ")</f>
        <v>MIO</v>
      </c>
      <c r="DB44" s="9" t="n">
        <v>-2.25</v>
      </c>
      <c r="DC44" s="11" t="str">
        <f aca="false">IF(DB44&lt;0,"2"," ")</f>
        <v>2</v>
      </c>
      <c r="DD44" s="11" t="str">
        <f aca="false">IF(DB44&lt;0,"MIO"," ")</f>
        <v>MIO</v>
      </c>
      <c r="DE44" s="9" t="n">
        <v>0</v>
      </c>
      <c r="DF44" s="11" t="str">
        <f aca="false">IF(DE44&lt;0,"3"," ")</f>
        <v> </v>
      </c>
      <c r="DG44" s="11" t="str">
        <f aca="false">IF(DE44&lt;0,"AST"," ")</f>
        <v> </v>
      </c>
      <c r="DH44" s="9" t="n">
        <v>0</v>
      </c>
      <c r="DI44" s="11" t="str">
        <f aca="false">IF(DH44&lt;0,"3"," ")</f>
        <v> </v>
      </c>
      <c r="DJ44" s="11" t="str">
        <f aca="false">IF(DH44&lt;0,"AST"," ")</f>
        <v> </v>
      </c>
      <c r="DK44" s="9" t="n">
        <v>0</v>
      </c>
      <c r="DL44" s="10" t="str">
        <f aca="false">IF(DK44&gt;0,"4"," ")</f>
        <v> </v>
      </c>
      <c r="DM44" s="10" t="str">
        <f aca="false">IF(DK44&gt;0,"PRE"," ")</f>
        <v> </v>
      </c>
      <c r="DN44" s="9" t="n">
        <v>0</v>
      </c>
      <c r="DO44" s="10" t="str">
        <f aca="false">IF(DN44&gt;0,"4"," ")</f>
        <v> </v>
      </c>
      <c r="DP44" s="10" t="str">
        <f aca="false">IF(DN44&gt;0,"PRE"," ")</f>
        <v> </v>
      </c>
      <c r="DQ44" s="12" t="n">
        <v>1</v>
      </c>
      <c r="DR44" s="12" t="n">
        <v>1</v>
      </c>
      <c r="DS44" s="12" t="str">
        <f aca="false">CONCATENATE(CO44,CU44,DA44,DG44,DM44)</f>
        <v>  MIO  </v>
      </c>
      <c r="DT44" s="10" t="str">
        <f aca="false" t="array" ref="DT44">_xlfn.IFS(DS44="EME    ","0", DS44=" HIP   ","1", DS44="  MIO  ","2", DS44="   AST ","3", DS44="    PRE","4", DS44="EME   PRE","5", DS44=" HIP  PRE","6", DS44=" HIP AST ","7", DS44="  MIO PRE","8", DS44="  MIOAST ","9", DS44="   ASTPRE","10",DS44=" HIP ASTPRE","11", DS44="  MIOASTPRE","12", DS44="     ","0")</f>
        <v>2</v>
      </c>
      <c r="DU44" s="1" t="s">
        <v>154</v>
      </c>
      <c r="DV44" s="1" t="str">
        <f aca="false" t="array" ref="DV44">_xlfn.IFS(DU44="SI","2", DU44="NO","1")</f>
        <v>1</v>
      </c>
      <c r="DW44" s="10" t="n">
        <v>0</v>
      </c>
      <c r="DX44" s="11" t="str">
        <f aca="false">IF(DW44=0,"1","2")</f>
        <v>1</v>
      </c>
      <c r="DY44" s="11" t="str">
        <f aca="false" t="array" ref="DY44">_xlfn.IFS(DW44=0,"0", DW44=0.25, "1", DW44=0.5,"2", DW44=0.75,"3", DW44=1,"4",DW44=1.25,"5", DW44=1.5,"6", DW44=1.75,"7", DW44=2,"8")</f>
        <v>0</v>
      </c>
      <c r="DZ44" s="10" t="n">
        <v>0</v>
      </c>
      <c r="EA44" s="11" t="str">
        <f aca="false">IF(DZ44=0,"1","2")</f>
        <v>1</v>
      </c>
      <c r="EB44" s="11" t="str">
        <f aca="false" t="array" ref="EB44">_xlfn.IFS(DZ44=0,"0", DZ44=0.25, "1", DZ44=0.5,"2", DZ44=0.75,"3", DZ44=1,"4",DZ44=1.25,"5", DZ44=1.5,"6", DZ44=1.75,"7", DZ44=2,"8")</f>
        <v>0</v>
      </c>
      <c r="EC44" s="10" t="n">
        <v>-0.25</v>
      </c>
      <c r="ED44" s="10" t="str">
        <f aca="false">IF(EC44=0,"1","2")</f>
        <v>2</v>
      </c>
      <c r="EE44" s="11" t="str">
        <f aca="false" t="array" ref="EE44">_xlfn.IFS(EC44=0,"0", EC44=-0.25, "1", EC44=-0.5,"2", EC44=-0.75,"3", EC44=-1,"4",EC44=-1.25,"5", EC44=-1.5,"6", EC44=-1.75,"7", EC44=-2,"8", EC44=-2.25,"9",EC44=-2.5,"10", EC44=-2.75,"11", EC44=-3,"12", EC44=-3.25,"13", EC44=-3.5,"14", EC44=-3.75,"15",EC44=-4,"16")</f>
        <v>1</v>
      </c>
      <c r="EF44" s="10" t="n">
        <v>-0.25</v>
      </c>
      <c r="EG44" s="10" t="str">
        <f aca="false">IF(EF44=0,"1","2")</f>
        <v>2</v>
      </c>
      <c r="EH44" s="11" t="str">
        <f aca="false" t="array" ref="EH44">_xlfn.IFS(EF44=0,"0", EF44=-0.25, "1", EF44=-0.5,"2", EF44=-0.75,"3", EF44=-1,"4",EF44=-1.25,"5", EF44=-1.5,"6", EF44=-1.75,"7", EF44=-2,"8", EF44=-2.25,"9",EF44=-2.5,"10", EF44=-2.75,"11", EF44=-3,"12", EF44=-3.25,"13", EF44=-3.5,"14", EF44=-3.75,"15",EF44=-4,"16")</f>
        <v>1</v>
      </c>
      <c r="EI44" s="10" t="n">
        <v>0</v>
      </c>
      <c r="EJ44" s="11" t="str">
        <f aca="false">IF(EI44=0,"1","2")</f>
        <v>1</v>
      </c>
      <c r="EK44" s="11" t="str">
        <f aca="false" t="array" ref="EK44">_xlfn.IFS(EI44=0,"0", EI44=-0.25, "1", EI44=-0.5,"2", EI44=-0.75,"3", EI44=-1,"4",EI44=-1.25,"5", EI44=-1.5,"6", EI44=-1.75,"7", EI44=-2,"8", EI44=-2.25,"9", EI44=-2.25,"9",EI44=-2.5,"10", EI44=-2.75,"11", EI44=-3,"12", EI44=-3.25,"13", EI44=-3.5,"14", EI44=-3.75,"15",EI44=-4,"16", EI44=0.25, "17", EI44=0.5, "18")</f>
        <v>0</v>
      </c>
      <c r="EL44" s="10" t="n">
        <v>0</v>
      </c>
      <c r="EM44" s="11" t="str">
        <f aca="false">IF(EL44=0,"1","2")</f>
        <v>1</v>
      </c>
      <c r="EN44" s="11" t="str">
        <f aca="false" t="array" ref="EN44">_xlfn.IFS(EL44=0.25,"17",EL44=0.5,"18", EL44=0,"0", EL44=-0.25, "1", EL44=-0.5,"2", EL44=-0.75,"3", EL44=-1,"4",EL44=-1.25,"5", EL44=-1.5,"6", EL44=-1.75,"7", EL44=-2,"8",EL44= -2.25,"9",EL44=-2.5,"10",EL44= -2.75,"11",EL44= -3,"12",EL44= -3.25,"13",EL44= -3.5,"14",EL44= -3.75,"15",EL44=-4,"16")</f>
        <v>0</v>
      </c>
      <c r="EO44" s="10" t="n">
        <v>0</v>
      </c>
      <c r="EP44" s="11" t="str">
        <f aca="false">IF(EO44=0,"1","2")</f>
        <v>1</v>
      </c>
      <c r="EQ44" s="11" t="str">
        <f aca="false" t="array" ref="EQ44">_xlfn.IFS(EO44=0,"0", EO44=0.25, "1", EO44=0.5,"2", EO44=0.75,"3", EO44=1,"4",EO44=1.25,"5", EO44=1.5,"6", EO44=1.75,"7", EO44=2,"8", EO44=2.25,"9", EO44=2.25,"9",EO44=2.5,"10", EO44=2.75,"11", EO44=3,"12", EO44=3.25,"13", EO44=3.5,"14", EO44=3.75,"15",EO44=4,"16", EO44=-0.25, "17", bq=-0.5, "18")</f>
        <v>0</v>
      </c>
      <c r="ER44" s="10" t="n">
        <v>0</v>
      </c>
      <c r="ES44" s="11" t="str">
        <f aca="false">IF(ER44=0,"1","2")</f>
        <v>1</v>
      </c>
      <c r="ET44" s="11" t="str">
        <f aca="false" t="array" ref="ET44">_xlfn.IFS(ER44=0,"0", ER44=0.25, "1", ER44=0.5,"2", ER44=0.75,"3", ER44=1,"4",ER44=1.25,"5", ER44=1.5,"6", ER44=1.75,"7", ER44=2,"8", ER44=2.25,"9", ER44=2.25,"9",ER44=2.5,"10", ER44=2.75,"11", ER44=3,"12", ER44=3.25,"13", ER44=3.5,"14", ER44=3.75,"15",ER44=4,"16", ER44=-0.25, "17", bq=-0.5, "18")</f>
        <v>0</v>
      </c>
      <c r="EU44" s="34" t="n">
        <v>24</v>
      </c>
      <c r="EV44" s="14" t="str">
        <f aca="false">VLOOKUP(EU44,LEYENDA!$G$2:$H$8,2,TRUE())</f>
        <v>19-24</v>
      </c>
      <c r="EW44" s="14" t="str">
        <f aca="false" t="array" ref="EW44">_xlfn.IFS(EV44="0-5","1", EV44="6-12","2", EV44="13-18","3", EV44="19-24","4", EV44="25-36","5", EV44="37-48","6", EV44="49-60","7")</f>
        <v>4</v>
      </c>
    </row>
    <row r="45" customFormat="false" ht="13.5" hidden="false" customHeight="false" outlineLevel="0" collapsed="false">
      <c r="A45" s="1" t="n">
        <v>13</v>
      </c>
      <c r="B45" s="35" t="n">
        <v>2</v>
      </c>
      <c r="C45" s="33" t="n">
        <v>41662</v>
      </c>
      <c r="D45" s="6"/>
      <c r="E45" s="5" t="str">
        <f aca="false">VLOOKUP(A45,'286'!$A$3:$J$600,10,FALSE())</f>
        <v>BARAÑANO MUÑOZ, GONZALO</v>
      </c>
      <c r="F45" s="4" t="str">
        <f aca="false">VLOOKUP(A45,'286'!$A$3:$I$1768,3,FALSE())</f>
        <v>BAMUGON</v>
      </c>
      <c r="G45" s="6" t="n">
        <f aca="false">VLOOKUP(A45,'286'!$A$3:$I$1768,4,FALSE())</f>
        <v>31713</v>
      </c>
      <c r="H45" s="7" t="n">
        <f aca="false">YEAR(C45)-YEAR(G45)</f>
        <v>28</v>
      </c>
      <c r="I45" s="1" t="str">
        <f aca="false">VLOOKUP(H45,LEYENDA!$C$2:$D$6,2,TRUE())</f>
        <v>25-40</v>
      </c>
      <c r="J45" s="5" t="str">
        <f aca="false">VLOOKUP(A45,'286'!$A$3:$I$1768,7,FALSE())</f>
        <v>H</v>
      </c>
      <c r="K45" s="8" t="str">
        <f aca="false">VLOOKUP(A45,'286'!$A$3:$I$1768,2,FALSE())</f>
        <v>OD</v>
      </c>
      <c r="L45" s="4" t="str">
        <f aca="false">VLOOKUP(A45,'286'!$A$3:$I$1768,8,FALSE())</f>
        <v>D</v>
      </c>
      <c r="M45" s="4" t="str">
        <f aca="false">VLOOKUP(A45,'286'!$A$3:$I$1768,9,FALSE())</f>
        <v>I</v>
      </c>
      <c r="N45" s="8" t="str">
        <f aca="false">IF(R45=O45, "MISMA","CONTRARIA")</f>
        <v>CONTRARIA</v>
      </c>
      <c r="O45" s="8" t="str">
        <f aca="false" t="array" ref="O45">_xlfn.IFS(L45="D","1", L45="I","2")</f>
        <v>1</v>
      </c>
      <c r="P45" s="8" t="str">
        <f aca="false" t="array" ref="P45">_xlfn.IFS(K45="OD","1", K45="OI","2")</f>
        <v>1</v>
      </c>
      <c r="Q45" s="1" t="str">
        <f aca="false" t="array" ref="Q45">_xlfn.IFS(J45="M","1", J45="H","2")</f>
        <v>2</v>
      </c>
      <c r="R45" s="8" t="str">
        <f aca="false" t="array" ref="R45">_xlfn.IFS(M45="D","1", M45="I","2")</f>
        <v>2</v>
      </c>
      <c r="S45" s="1" t="str">
        <f aca="false" t="array" ref="S45">_xlfn.IFS(N45="CONTRARIA", "1",N45= "MISMA","2")</f>
        <v>1</v>
      </c>
      <c r="T45" s="1" t="str">
        <f aca="false" t="array" ref="T45">_xlfn.IFS(I45="0-12","1", I45="13-24","2", I45="25-40","3", I45="41-60","4", I45="61-100","5")</f>
        <v>3</v>
      </c>
      <c r="U45" s="9" t="n">
        <v>-1</v>
      </c>
      <c r="V45" s="11" t="str">
        <f aca="false">IF(U45="","",IF(AND(U45&gt;=-9,U45&lt;=-6.5),"-9 a -6,5",IF(AND(U45&gt;=-6,U45&lt;=-3.5),"-6 a -3,5",IF(AND(U45&gt;=-3,U45&lt;=-1),"-3 a -1",IF(U45=-0.5,"-0,5",IF(AND(U45&gt;=0,U45&lt;=2.5),"0 a 2,5",IF(AND(U45&gt;=3,U45&lt;=5.5),"3 a 5,5",IF(AND(U45&gt;=6,U45&lt;=8.5),"6 a 8,5",IF(AND(U45&gt;=9,U45&lt;=20),"9 a 20","Fuera de rango")))))))))</f>
        <v>-3 a -1</v>
      </c>
      <c r="W45" s="11" t="n">
        <f aca="false">IF(V45="","",IF(V45="-9 a -6,5",2,IF(V45="-6 a -3,5",3,IF(V45="-3 a -1",4,IF(V45="-0,5","NORMA",IF(V45="0 a 2,5",5,IF(V45="3 a 5,5",6,IF(V45="6 a 8,5",7,IF(V45="9 a 20",8,"Fuera de rango")))))))))</f>
        <v>4</v>
      </c>
      <c r="X45" s="9" t="n">
        <v>0</v>
      </c>
      <c r="Y45" s="10" t="str">
        <f aca="false">IF(X45="","",IF(AND(X45&gt;=0,X45&lt;=4),"0 a 4",IF(AND(X45&gt;=4.5,X45&lt;=8.5),"4,5 a 8,5",IF(X45=9,"9",IF(AND(X45&gt;=9.5,X45&lt;=13),"9,5 a 13",IF(AND(X45&gt;=13.5,X45&lt;=20),"13,5 a 20",IF(AND(X45&gt;=20.5,X45&lt;=35),"20,5 a 35","Fuera de rango")))))))</f>
        <v>0 a 4</v>
      </c>
      <c r="Z45" s="11" t="n">
        <f aca="false">IF(Y45="","",IF(Y45="0 a 4",1,IF(Y45="4,5 a 8,5",2,IF(Y45="9","NORMA",IF(Y45="9,5 a 13",3,IF(Y45="13,5 a 20",4,IF(Y45="20,5 a 35",5,"Fuera de rango")))))))</f>
        <v>1</v>
      </c>
      <c r="AA45" s="9" t="n">
        <v>10</v>
      </c>
      <c r="AB45" s="10" t="str">
        <f aca="false">IF(AA45="","",IF(AND(AA45&gt;=0,AA45&lt;=9),"0 a 9",IF(AND(AA45&gt;=9.5,AA45&lt;=18.5),"9,5 a 18,5",IF(AA45=19,"19",IF(AND(AA45&gt;=19.5,AA45&lt;=28),"19,5 a 28",IF(AND(AA45&gt;=28.5,AA45&lt;=40),"28,5 a 40","Fuera de rango"))))))</f>
        <v>9,5 a 18,5</v>
      </c>
      <c r="AC45" s="11" t="n">
        <f aca="false" t="array" ref="AC45">_xlfn.IFS(AB45="","",AB45="0 a 9",1,AB45="9,5 a 18,5",2,AB45="19","NORMA",AB45="19,5 a 28",3,AB45="28,5 a 40",4,TRUE(),"Fuera de rango")</f>
        <v>2</v>
      </c>
      <c r="AD45" s="9" t="n">
        <v>9</v>
      </c>
      <c r="AE45" s="10" t="str">
        <f aca="false">IF(AD45="","",IF(AND(AD45&gt;=-10,AD45&lt;=0),"De -10 a 0",IF(AND(AD45&gt;=0.5,AD45&lt;=9.5),"0,5 a 9,5",IF(AD45=10,"10",IF(AND(AD45&gt;=10.5,AD45&lt;=20),"10,5 a 20",IF(AND(AD45&gt;=20.5,AD45&lt;=40),"20,5 a 40","Fuera de rango"))))))</f>
        <v>0,5 a 9,5</v>
      </c>
      <c r="AF45" s="12" t="n">
        <f aca="false">IF(AD45="","",IF(AND(AD45&gt;=-10,AD45&lt;=0),1,IF(AND(AD45&gt;=0.5,AD45&lt;=9.5),2,IF(AD45=10,"NORMA",IF(AND(AD45&gt;=10.5,AD45&lt;=20),3,IF(AND(AD45&gt;=20.5,AD45&lt;=40),4,""))))))</f>
        <v>2</v>
      </c>
      <c r="AG45" s="9" t="n">
        <v>9</v>
      </c>
      <c r="AH45" s="11" t="str">
        <f aca="false">IF(AG45="","",IF(AND(AG45&gt;=0,AG45&lt;=4),"0 a 4",IF(AND(AG45&gt;=4.5,AG45&lt;=8.5),"4,5 a 8,5",IF(AG45=9,"9",IF(AND(AG45&gt;=9.5,AG45&lt;=13),"9,5 a 13",IF(AND(AG45&gt;=13.5,AG45&lt;=25),"13,5 a 25","Fuera de rango"))))))</f>
        <v>9</v>
      </c>
      <c r="AI45" s="11" t="str">
        <f aca="false">IF(AH45="","",IF(AH45="0 a 4",1,IF(AH45="4,5 a 8,5",2,IF(AH45="9","NORMA",IF(AH45="9,5 a 13",3,IF(AH45="13,5 a 25",4,""))))))</f>
        <v>NORMA</v>
      </c>
      <c r="AJ45" s="9" t="n">
        <v>4</v>
      </c>
      <c r="AK45" s="10" t="str">
        <f aca="false">IF(AJ45="","",IF(AND(AJ45&gt;=-15,AJ45&lt;=-10.5),"-15 a -10,5",IF(AND(AJ45&gt;=-10,AJ45&lt;=-4),"-10 a -4",IF(AND(AJ45&gt;=-4.5,AJ45&lt;=0),"-4,5 a 0",IF(AND(AJ45&gt;=0.5,AJ45&lt;=4.5),"0,5 a 4,5",IF(AJ45=5,"5",IF(AND(AJ45&gt;=5.5,AJ45&lt;=10),"5,5 a 10",IF(AND(AJ45&gt;=10.5,AJ45&lt;=20),"10,5 a 20","Fuera de rango"))))))))</f>
        <v>0,5 a 4,5</v>
      </c>
      <c r="AL45" s="11" t="n">
        <f aca="false">IF(AK45="","",IF(AK45="-15 a -10,5",1,IF(AK45="-10 a -4",2,IF(AK45="-4,5 a 0",3,IF(AK45="0,5 a 4,5",4,IF(AK45="5","NORMA",IF(AK45="5,5 a 10",5,IF(AK45="10,5 a 20",6,"Error"))))))))</f>
        <v>4</v>
      </c>
      <c r="AM45" s="9" t="n">
        <v>0</v>
      </c>
      <c r="AN45" s="10" t="str">
        <f aca="false">IF(AM45="","",IF(AND(AM45&gt;=-7.5,AM45&lt;=-5.5),"-7,5 a -5,5",IF(AND(AM45&gt;=-5,AM45&lt;=-3),"-5 a -3",IF(AND(AM45&gt;=-2.5,AM45&lt;=-0.5),"-2,5 a -0,5",IF(AM45=0,"0,00",IF(AND(AM45&gt;=0.5,AM45&lt;=2.5),"0,5 a 2,5",IF(AND(AM45&gt;=3,AM45&lt;=5),"3 a 5",IF(AND(AM45&gt;=5.5,AM45&lt;=7.5),"5,5 a 7,5",IF(AND(AM45&gt;=8,AM45&lt;=10),"8 a 10","Fuera de rango")))))))))</f>
        <v>0,00</v>
      </c>
      <c r="AO45" s="11" t="str">
        <f aca="false">IF(AN45="","",IF(AN45="-7,5 a -5,5",1,IF(AN45="-5 a -3",2,IF(AN45="-2,5 a -0,5",3,IF(AN45="0,00","NORMA",IF(AN45="0,5 a 2,5",4,IF(AN45="3 a 5",5,IF(AN45="5,5 a 7,5",6,IF(AN45="8 a 10",7,"Error")))))))))</f>
        <v>NORMA</v>
      </c>
      <c r="AP45" s="9" t="n">
        <v>0</v>
      </c>
      <c r="AQ45" s="10" t="str">
        <f aca="false">IF(AP45="","",IF(AND(AP45&gt;=-20,AP45&lt;=-9.5),"-20 a -9,5",IF(AND(AP45&gt;=-9,AP45&lt;=-6.5),"-9 a -6,5",IF(AP45=-6,"-6",IF(AND(AP45&gt;=-5.5,AP45&lt;=-3),"-5,5 a -3",IF(AND(AP45&gt;=-2.5,AP45&lt;=0),"-2,5 a 0",IF(AND(AP45&gt;=0.5,AP45&lt;=3),"0,5 a 3",IF(AND(AP45&gt;=3.5,AP45&lt;=6),"3,5 a 6",IF(AND(AP45&gt;=6.5,AP45&lt;=9),"6,5 a 9",IF(AND(AP45&gt;=9.5,AP45&lt;=20),"9,5 a 20","Fuera de rango"))))))))))</f>
        <v>-2,5 a 0</v>
      </c>
      <c r="AR45" s="11" t="n">
        <f aca="false">IF(AQ45="","",IF(AQ45="-20 a -9,5",1,IF(AQ45="-9 a -6,5",2,IF(AQ45="-6","NORMA",IF(AQ45="-5,5 a -3",3,IF(AQ45="-2,5 a 0",4,IF(AQ45="0,5 a 3",5,IF(AQ45="3,5 a 6",6,IF(AQ45="6,5 a 9",7,IF(AQ45="9,5 a 20",8,""))))))))))</f>
        <v>4</v>
      </c>
      <c r="AS45" s="9" t="n">
        <v>2</v>
      </c>
      <c r="AT45" s="10" t="str">
        <f aca="false">IF(AS45="","",IF(AND(AS45&gt;=-16,AS45&lt;=-14),"-16 a -14",IF(AND(AS45&gt;=-13.5,AS45&lt;=-11.5),"-13,5 a -11,5",IF(AND(AS45&gt;=-11,AS45&lt;=-9),"-11 a -9",IF(AND(AS45&gt;=-8.5,AS45&lt;=-6.5),"-8,5 a -6,5",IF(AND(AS45&gt;=-6,AS45&lt;=-4),"-6 a -4",IF(AND(AS45&gt;=-3.5,AS45&lt;=-1.5),"-3,5 a -1,5",IF(AND(AS45&gt;=-1,AS45&lt;=1),"-1 a 1",IF(AND(AS45&gt;=1.5,AS45&lt;=3.5),"1,5 a 3,5",IF(AND(AS45&gt;=4,AS45&lt;=6),"4 a 6",IF(AND(AS45&gt;=6.5,AS45&lt;=8.5),"6,5 a 8,5",IF(AND(AS45&gt;=9,AS45&lt;=11),"9 a 11",IF(AND(AS45&gt;=11.5,AS45&lt;=13.5),"11,5 a 13,5",IF(AND(AS45&gt;=14,AS45&lt;=16),"14 a 16",IF(AND(AS45&gt;=16.5,AS45&lt;=18.5),"16,5 a 18,5",IF(AND(AS45&gt;=19,AS45&lt;=21),"19 a 21","Fuera de rango"))))))))))))))))</f>
        <v>1,5 a 3,5</v>
      </c>
      <c r="AU45" s="11" t="n">
        <f aca="false" t="array" ref="AU45">IF(AT45="","",_xlfn.IFS(AT45="-16 a -14",1,AT45="-13,5 a -11,5",2,AT45="-11 a -9",3,AT45="-8,5 a -6,5",4,AT45="-6 a -4",5,AT45="-3,5 a -1,5",6,AT45="-1 a 1",7,AT45="1,5 a 3,5",8,AT45="4 a 6","NORMA",AT45="6,5 a 8,5",9,AT45="9 a 11",10,AT45="11,5 a 13,5",11,AT45="14 a 16",12,AT45="16,5 a 18,5",13,AT45="19 a 21",14,TRUE(),""))</f>
        <v>8</v>
      </c>
      <c r="AV45" s="9" t="n">
        <v>1.75</v>
      </c>
      <c r="AW45" s="10" t="str">
        <f aca="false">IF(AV45="","",IF(AND(AV45&gt;=-1,AV45&lt;=-0.5),"-1 a -0,5",IF(AND(AV45&gt;-0.5,AV45&lt;=0),"De -0,5 a 0",IF(AND(AV45&gt;=0.25,AV45&lt;=0.75),"0,25 a 0,75",IF(AND(AV45&gt;=1,AV45&lt;=1.5),"1 a 1,5",IF(AND(AV45&gt;=1.75,AV45&lt;=2.25),"1,75 a 2,25",IF(AND(AV45&gt;=2.5,AV45&lt;=3),"2,5 a 3",IF(AND(AV45&gt;=3.25,AV45&lt;=3.75),"3,25 a 3,75","Fuera de rango"))))))))</f>
        <v>1,75 a 2,25</v>
      </c>
      <c r="AX45" s="11" t="n">
        <f aca="false">IF(AW45="","",IF(OR(AW45="-1 a -0,5",AW45="-1 a -0.5"),1,IF(OR(AW45="De -0,5 a 0",AW45="-0,5 a 0",AW45="De -0.5 a 0"),2,IF(OR(AW45="0,25 a 0,75",AW45="0.25 a 0.75"),"NORMA",IF(OR(AW45="1 a 1,5",AW45="1 a 1.5"),3,IF(OR(AW45="1,75 a 2,25",AW45="1.75 a 2.25"),4,IF(OR(AW45="2,5 a 3",AW45="2.5 a 3"),5,IF(OR(AW45="3,25 a 3,75",AW45="3.25 a 3.75"),6,""))))))))</f>
        <v>4</v>
      </c>
      <c r="AY45" s="9" t="n">
        <v>-5</v>
      </c>
      <c r="AZ45" s="10" t="str">
        <f aca="false">IF(AY45="","",IF(AND(AY45&gt;=-20,AY45&lt;=-9.5),"-20 a -9,5",IF(AND(AY45&gt;=-9,AY45&lt;=-6.5),"-9 a -6,5",IF(AY45=-6,"-6",IF(AND(AY45&gt;=-5.5,AY45&lt;=-3),"-5,5 a -3",IF(AND(AY45&gt;=-2.5,AY45&lt;=0),"-2,5 a 0",IF(AND(AY45&gt;=0.5,AY45&lt;=3),"0,5 a 3",IF(AND(AY45&gt;=3.5,AY45&lt;=6),"3,5 a 6","Fuera de rango"))))))))</f>
        <v>-5,5 a -3</v>
      </c>
      <c r="BA45" s="11" t="n">
        <f aca="false">IF(AZ45="","",IF(AZ45="-20 a -9,5",1,IF(AZ45="-9 a -6,5",2,IF(AZ45="-6","NORMA",IF(AZ45="-5,5 a -3",3,IF(AZ45="-2,5 a 0",4,IF(AZ45="0,5 a 3",5,IF(AZ45="3,5 a 6",6,""))))))))</f>
        <v>3</v>
      </c>
      <c r="BB45" s="9" t="n">
        <v>0</v>
      </c>
      <c r="BC45" s="10" t="str">
        <f aca="false" t="array" ref="BC45">IF(BB45="","",_xlfn.IFS(AND(BB45&gt;=0,BB45&lt;=2),"0 a 2",AND(BB45&gt;=2.5,BB45&lt;=4.5),"2,5 a 4,5",AND(BB45&gt;=5,BB45&lt;=7),"5 a 7",AND(BB45&gt;=7.5,BB45&lt;=9.5),"7,5 a 9,5",AND(BB45&gt;=10,BB45&lt;=12),"10 a 12",AND(BB45&gt;=12.5,BB45&lt;=14.5),"12,5 a 14,5",BB45=15,"15",AND(BB45&gt;=15.5,BB45&lt;=17.5),"15,5 a 17,5",AND(BB45&gt;=18,BB45&lt;=20),"18 a 20",AND(BB45&gt;=20.5,BB45&lt;=22.5),"20,5 a 22,5",AND(BB45&gt;=23,BB45&lt;=25),"23 a 25",TRUE(),"Fuera de rango"))</f>
        <v>0 a 2</v>
      </c>
      <c r="BD45" s="11" t="n">
        <f aca="false" t="array" ref="BD45">IF(BC45="","",_xlfn.IFS(BC45="0 a 2",1,BC45="2,5 a 4,5",2,BC45="5 a 7",3,BC45="7,5 a 9,5",4,BC45="10 a 12",5,BC45="12,5 a 14,5",6,BC45="15","NORMA",BC45="15,5 a 17,5",7,BC45="18 a 20",8,BC45="20,5 a 22,5",9,BC45="23 a 25",10,TRUE(),"Fuera de rango"))</f>
        <v>1</v>
      </c>
      <c r="BE45" s="9" t="n">
        <v>14</v>
      </c>
      <c r="BF45" s="10" t="str">
        <f aca="false">IF(BE45="","",IF(AND(BE45&gt;=-20,BE45&lt;=-10),"-20 a -10",IF(AND(BE45&gt;=-9.5,BE45&lt;=0.5),"-9,5 a 0,5",IF(AND(BE45&gt;=1,BE45&lt;=11),"1 a 11",IF(AND(BE45&gt;=11.5,BE45&lt;=20.5),"11,5 a 20,5",IF(BE45=21,"21",IF(AND(BE45&gt;=21.5,BE45&lt;=31.5),"21,5 a 31,5",IF(AND(BE45&gt;=32,BE45&lt;=42),"32 a 42","Fuera de rango"))))))))</f>
        <v>11,5 a 20,5</v>
      </c>
      <c r="BG45" s="11" t="n">
        <f aca="false">IF(BF45="","",IF(BF45="-20 a -10",1,IF(BF45="-9,5 a 0,5",2,IF(BF45="1 a 11",3,IF(BF45="11,5 a 20,5",4,IF(BF45="21","NORMA",IF(BF45="21,5 a 31,5",5,IF(BF45="32 a 42",6,""))))))))</f>
        <v>4</v>
      </c>
      <c r="BH45" s="9" t="n">
        <v>11</v>
      </c>
      <c r="BI45" s="10" t="str">
        <f aca="false">IF(BH45="","",IF(AND(BH45&gt;=-20,BH45&lt;=-15),"-20 a -15",IF(AND(BH45&gt;=-14.5,BH45&lt;=-9.5),"-14,5 a -9,5",IF(AND(BH45&gt;=-9,BH45&lt;=-4),"-9 a -4",IF(AND(BH45&gt;=-3.5,BH45&lt;=2.5),"-3,5 a 2,5",IF(AND(BH45&gt;=3,BH45&lt;=8),"3 a 8",IF(AND(BH45&gt;=8.5,BH45&lt;=14.5),"8,5 a 14,5",IF(BH45=15,"15",IF(AND(BH45&gt;=15.5,BH45&lt;=20.5),"15,5 a 20,5",IF(AND(BH45&gt;=21,BH45&lt;=26),"21 a 26","Fuera de rango"))))))))))</f>
        <v>8,5 a 14,5</v>
      </c>
      <c r="BJ45" s="11" t="n">
        <f aca="false">IF(BI45="","",IF(BI45="-20 a -15",1,IF(BI45="-14,5 a -9,5",2,IF(BI45="-9 a -4",3,IF(BI45="-3,5 a 2,5",4,IF(BI45="3 a 8",5,IF(BI45="8,5 a 14,5",6,IF(BI45="15","NORMA",IF(BI45="15,5 a 20,5",7,IF(BI45="21 a 26",8,IF(BI45="26,5 a 31,5",9,"")))))))))))</f>
        <v>6</v>
      </c>
      <c r="BK45" s="9" t="n">
        <v>0</v>
      </c>
      <c r="BL45" s="10" t="str">
        <f aca="false">IF(BK45="","",IF(AND(BK45&gt;=0,BK45&lt;=2),"0 - 2",IF(AND(BK45&gt;=2.5,BK45&lt;=4.5),"2,5 - 4,5",IF(AND(BK45&gt;=5,BK45&lt;=7),"5 - 7",IF(AND(BK45&gt;=7.5,BK45&lt;=9.5),"7,5 - 9,5",IF(AND(BK45&gt;=10,BK45&lt;=12),"10 - 12",IF(AND(BK45&gt;=12.5,BK45&lt;=13.5),"12,5 - 13,5",IF(BK45=14,"14",IF(AND(BK45&gt;=14.5,BK45&lt;=16.5),"14,5 - 16,5",IF(AND(BK45&gt;=17,BK45&lt;=19),"17 - 19",IF(AND(BK45&gt;=19.5,BK45&lt;=21.5),"19,5 - 21,5",IF(AND(BK45&gt;=22,BK45&lt;=24),"22 - 24",IF(AND(BK45&gt;=24.5,BK45&lt;=26.5),"24,5 - 26,5",IF(AND(BK45&gt;=27,BK45&lt;=29),"27 - 29",IF(AND(BK45&gt;=29.5,BK45&lt;=30),"29,5 - 30","Fuera de rango")))))))))))))))</f>
        <v>0 - 2</v>
      </c>
      <c r="BM45" s="11" t="n">
        <f aca="false">IF(BL45="","",IF(BL45="0 - 2",1,IF(BL45="2,5 - 4,5",2,IF(BL45="5 - 7",3,IF(BL45="7,5 - 9,5",4,IF(BL45="10 - 12",5,IF(BL45="12,5 - 13,5",6,IF(BL45="14","NORMA",IF(BL45="14,5 - 16,5",7,IF(BL45="17 - 19",8,IF(BL45="19,5 - 21,5",9,IF(BL45="22 - 24",10,IF(BL45="24,5 - 26,5",11,IF(BL45="27 - 29",12,IF(BL45="29,5 - 30",13,"")))))))))))))))</f>
        <v>1</v>
      </c>
      <c r="BN45" s="9" t="n">
        <v>15</v>
      </c>
      <c r="BO45" s="10" t="str">
        <f aca="false">IF(BN45="","",IF(AND(BN45&gt;=-20,BN45&lt;=-10),"-20 a -10",IF(AND(BN45&gt;=-9.5,BN45&lt;=0.5),"-9,5 a 0,5",IF(AND(BN45&gt;=1,BN45&lt;=11),"1 a 11",IF(AND(BN45&gt;=11.5,BN45&lt;=21.5),"11,5 a 21,5",IF(BN45=22,"22",IF(AND(BN45&gt;=22.5,BN45&lt;=32.5),"22,5 a 32,5",IF(AND(BN45&gt;=33,BN45&lt;=43),"33 a 43","Fuera de rango"))))))))</f>
        <v>11,5 a 21,5</v>
      </c>
      <c r="BP45" s="11" t="n">
        <f aca="false">IF(BO45="","",IF(BO45="-20 a -10",1,IF(BO45="-9,5 a 0,5",2,IF(BO45="1 a 11",3,IF(BO45="11,5 a 21,5",4,IF(BO45="22","NORMA",IF(BO45="22,5 a 32,5",5,IF(BO45="33 a 43",6,""))))))))</f>
        <v>4</v>
      </c>
      <c r="BQ45" s="9" t="n">
        <v>10</v>
      </c>
      <c r="BR45" s="10" t="str">
        <f aca="false">IF(BQ45="","",IF(AND(BQ45&gt;=-20,BQ45&lt;=-15),"-20 a -15",IF(AND(BQ45&gt;=-14.5,BQ45&lt;=-9.5),"-14,5 a -9,5",IF(AND(BQ45&gt;=-9,BQ45&lt;=-4),"-9 a -4",IF(AND(BQ45&gt;=-3.5,BQ45&lt;=2.5),"-3,5 a 2,5",IF(AND(BQ45&gt;=3,BQ45&lt;=8),"3 a 8",IF(AND(BQ45&gt;=8.5,BQ45&lt;=13.5),"8,5 a 13,5",IF(AND(BQ45&gt;=14,BQ45&lt;=17.5),"14 a 17,5",IF(BQ45=18,"18",IF(AND(BQ45&gt;=18.5,BQ45&lt;=23.5),"18,5 a 23,5",IF(AND(BQ45&gt;=24,BQ45&lt;=29),"24 a 29",IF(AND(BQ45&gt;=29.5,BQ45&lt;=34.5),"29,5 a 34,5",IF(AND(BQ45&gt;=35,BQ45&lt;=40),"35 a 40","Fuera de rango")))))))))))))</f>
        <v>8,5 a 13,5</v>
      </c>
      <c r="BS45" s="11" t="n">
        <f aca="false">IF(BR45="","",IF(BR45="-20 a -15",1,IF(BR45="-14,5 a -9,5",2,IF(BR45="-9 a -4",3,IF(BR45="-3,5 a 2,5",4,IF(BR45="3 a 8",5,IF(BR45="8,5 a 13,5",6,IF(BR45="14 a 17,5",7,IF(BR45="18","NORMA",IF(BR45="18,5 a 23,5",8,IF(BR45="24 a 29",9,IF(BR45="29,5 a 34,5",10,IF(BR45="35 a 40",11,"")))))))))))))</f>
        <v>6</v>
      </c>
      <c r="BT45" s="9" t="n">
        <v>1</v>
      </c>
      <c r="BU45" s="10" t="str">
        <f aca="false">IF(BT45="","",IF(AND(BT45&gt;=-20,BT45&lt;=-18),"-20 a -18",IF(AND(BT45&gt;=-17.5,BT45&lt;=-15.5),"-17,5 a -15,5",IF(AND(BT45&gt;=-15,BT45&lt;=-13),"-15 a -13",IF(AND(BT45&gt;=-12.5,BT45&lt;=-10.5),"-12,5 a -10,5",IF(AND(BT45&gt;=-10,BT45&lt;=-8),"-10 a -8",IF(AND(BT45&gt;=-7.5,BT45&lt;=-5.5),"-7,5 a -5,5",IF(AND(BT45&gt;=-5,BT45&lt;=-3),"-5 a -3",IF(AND(BT45&gt;=-2.5,BT45&lt;=-0.5),"-2,5 a -0,5",IF(BT45=0,"0",IF(AND(BT45&gt;=0.5,BT45&lt;=2.5),"0,5 a 2,5",IF(AND(BT45&gt;=3,BT45&lt;=5),"3 a 5",IF(AND(BT45&gt;=5.5,BT45&lt;=7.5),"5,5 a 7,5",IF(AND(BT45&gt;=8,BT45&lt;=10),"8 a 10",IF(AND(BT45&gt;=10.5,BT45&lt;=12.5),"10,5 a 12,5",IF(AND(BT45&gt;=13,BT45&lt;=15),"13 a 15",IF(AND(BT45&gt;=15.5,BT45&lt;=17.5),"15,5 a 17,5",IF(AND(BT45&gt;=18,BT45&lt;=20),"18 a 20","Fuera de rango"))))))))))))))))))</f>
        <v>0,5 a 2,5</v>
      </c>
      <c r="BV45" s="11" t="n">
        <f aca="false">IF(BT45="","",IF(BT45=0,"NORMA",IF(AND(BT45&gt;=-20,BT45&lt;=-18),2,IF(AND(BT45&gt;=-17.5,BT45&lt;=-15.5),2,IF(AND(BT45&gt;=-15,BT45&lt;=-13),3,IF(AND(BT45&gt;=-12.5,BT45&lt;=-10.5),4,IF(AND(BT45&gt;=-10,BT45&lt;=-8),5,IF(AND(BT45&gt;=-7.5,BT45&lt;=-5.5),6,IF(AND(BT45&gt;=-5,BT45&lt;=-3),7,IF(AND(BT45&gt;=-2.5,BT45&lt;=-0.5),8,IF(AND(BT45&gt;=0.5,BT45&lt;=2.5),9,IF(AND(BT45&gt;=3,BT45&lt;=5),10,IF(AND(BT45&gt;=5.5,BT45&lt;=7.5),11,IF(AND(BT45&gt;=8,BT45&lt;=10),12,IF(AND(BT45&gt;=10.5,BT45&lt;=12.5),13,IF(AND(BT45&gt;=13,BT45&lt;=15),14,IF(AND(BT45&gt;=15.5,BT45&lt;=17.5),15,IF(AND(BT45&gt;=18,BT45&lt;=20),16,"Fuera de rango"))))))))))))))))))</f>
        <v>9</v>
      </c>
      <c r="BW45" s="9" t="n">
        <v>-5.75</v>
      </c>
      <c r="BX45" s="10" t="n">
        <f aca="false">18.5- (0.3*H45)</f>
        <v>10.1</v>
      </c>
      <c r="BY45" s="10" t="n">
        <f aca="false">(BW45)-(BX45)</f>
        <v>-15.85</v>
      </c>
      <c r="BZ45" s="10" t="str">
        <f aca="false">IF(BY45="","",IF(BY45&lt;-27.5,"De -30 a -28",IF(BY45&lt;-25,"De -27,5 a -25,5",IF(BY45&lt;-22.5,"De -25 a -23",IF(BY45&lt;-20,"De -22,5 a -20,5",IF(BY45&lt;-17.5,"De -20 a -18",IF(BY45&lt;-15,"De -17,5 a -15,5",IF(BY45&lt;-12.5,"De -15 a -13",IF(BY45&lt;-10,"De -12,5 a -10,5",IF(BY45&lt;-7.5,"De -10 a -8",IF(BY45&lt;-5,"De -7,5 a -5,5",IF(BY45&lt;-2.5,"De -5 a -3",IF(BY45&lt;0,"De -2,5 a -0,5",IF(BY45&lt;2.5,"De 0 a 2",IF(BY45&lt;5,"De 2,5 a 4,5",IF(BY45&lt;7.5,"De 5 a 7",IF(BY45&lt;10,"De 7,5 a 9,5",IF(BY45&lt;12.5,"De 10 a 12",IF(BY45&lt;15,"De 12,5 a 14,5",IF(BY45&lt;17.5,"De 15 a 17",IF(BY45&lt;20,"De 17,5 a 19,5",IF(BY45&lt;22.5,"De 20 a 22",IF(BY45&lt;25,"De 22,5 a 24,5",IF(BY45&lt;27.5,"De 25 a 27","De 27,5 a 30"))))))))))))))))))))))))</f>
        <v>De -17,5 a -15,5</v>
      </c>
      <c r="CA45" s="12" t="n">
        <f aca="false">IF(BY45="","",IF(BY45&lt;=-28,1,IF(BY45&lt;=-25.5,2,IF(BY45&lt;=-23,3,IF(BY45&lt;=-20.5,4,IF(BY45&lt;=-18,5,IF(BY45&lt;=-15.5,6,IF(BY45&lt;=-13,7,IF(BY45&lt;=-10.5,8,IF(BY45&lt;=-8,9,IF(BY45&lt;=-5.5,10,IF(BY45&lt;=-3,11,IF(BY45&lt;=-0.5,12,IF(BY45&lt;=2,13,IF(BY45&lt;=4.5,14,IF(BY45&lt;=7,15,IF(BY45&lt;=9.5,16,IF(BY45&lt;=12,17,IF(BY45&lt;=14.5,18,IF(BY45&lt;=17,19,IF(BY45&lt;=19.5,20,IF(BY45&lt;=22,21,IF(BY45&lt;=24.5,22,IF(BY45&lt;=27,23,IF(BY45&lt;=30,24,"Fuera de rango")))))))))))))))))))))))))</f>
        <v>6</v>
      </c>
      <c r="CB45" s="9" t="n">
        <v>-5.75</v>
      </c>
      <c r="CC45" s="10" t="n">
        <f aca="false">18.5- (0.3*H45)</f>
        <v>10.1</v>
      </c>
      <c r="CD45" s="10" t="n">
        <f aca="false">(CB45)-(CC45)</f>
        <v>-15.85</v>
      </c>
      <c r="CE45" s="10" t="str">
        <f aca="false">IF(CD45="","",IF(CD45&lt;-27.5,"De -30 a -28",IF(CD45&lt;-25,"De -27,5 a -25,5",IF(CD45&lt;-22.5,"De -25 a -23",IF(CD45&lt;-20,"De -22,5 a -20,5",IF(CD45&lt;-17.5,"De -20 a -18",IF(CD45&lt;-15,"De -17,5 a -15,5",IF(CD45&lt;-12.5,"De -15 a -13",IF(CD45&lt;-10,"De -12,5 a -10,5",IF(CD45&lt;-7.5,"De -10 a -8",IF(CD45&lt;-5,"De -7,5 a -5,5",IF(CD45&lt;-2.5,"De -5 a -3",IF(CD45&lt;0,"De -2,5 a -0,5",IF(CD45&lt;=2,"De 0 a 2",IF(CD45&lt;=4.5,"De 2,5 a 4,5",IF(CD45&lt;=7,"De 5 a 7",IF(CD45&lt;=9.5,"De 7,5 a 9,5",IF(CD45&lt;=12,"De 10 a 12",IF(CD45&lt;=14.5,"De 12,5 a 14,5",IF(CD45&lt;=17,"De 15 a 17",IF(CD45&lt;=19.5,"De 17,5 a 19,5",IF(CD45&lt;=22,"De 20 a 22",IF(CD45&lt;=24.5,"De 22,5 a 24,5",IF(CD45&lt;=27,"De 25 a 27","De 27,5 a 30"))))))))))))))))))))))))</f>
        <v>De -17,5 a -15,5</v>
      </c>
      <c r="CF45" s="12" t="n">
        <f aca="false">IF(CD45="","",IF(CD45&lt;-27.5,1,IF(CD45&lt;-25,2,IF(CD45&lt;-22.5,3,IF(CD45&lt;-20,4,IF(CD45&lt;-17.5,5,IF(CD45&lt;-15,6,IF(CD45&lt;-12.5,7,IF(CD45&lt;-10,8,IF(CD45&lt;-7.5,9,IF(CD45&lt;-5,10,IF(CD45&lt;-2.5,11,IF(CD45&lt;0,12,IF(CD45&lt;2.5,13,IF(CD45&lt;5,14,IF(CD45&lt;7.5,15,IF(CD45&lt;10,16,IF(CD45&lt;12.5,17,IF(CD45&lt;15,18,IF(CD45&lt;17.5,19,IF(CD45&lt;20,20,IF(CD45&lt;22.5,21,IF(CD45&lt;25,22,IF(CD45&lt;27.5,23,24))))))))))))))))))))))))</f>
        <v>6</v>
      </c>
      <c r="CG45" s="9" t="n">
        <v>-3</v>
      </c>
      <c r="CH45" s="10" t="str">
        <f aca="false">IF(CG45="","",IF(AND(CG45&gt;=-10,CG45&lt;=-9.5),"-10 a -9,5",IF(AND(CG45&gt;-9.5,CG45&lt;=-8.5),"-9 a -8,5",IF(AND(CG45&gt;-8.5,CG45&lt;=-7.5),"-8 a -7,5",IF(AND(CG45&gt;-7.5,CG45&lt;=-6.5),"-7 a -6,5",IF(AND(CG45&gt;-6.5,CG45&lt;=-5.5),"-6 a -5,5",IF(AND(CG45&gt;-5.5,CG45&lt;=-4.5),"-5 a -4,5",IF(AND(CG45&gt;-4.5,CG45&lt;=-3.5),"-4 a -3,5",IF(AND(CG45&gt;-3.5,CG45&lt;=-2.5),"-3 a -2,5",IF(CG45=-2.25,"-2,25",IF(AND(CG45&gt;-2.5,CG45&lt;=-1.5),"-2 a -1,5",IF(AND(CG45&gt;-1.5,CG45&lt;=-0.5),"-1 a -0,5",IF(AND(CG45&gt;-0.5,CG45&lt;=0.5),"0 a 0,5",IF(AND(CG45&gt;0.5,CG45&lt;=1.5),"1 a 1,5",IF(AND(CG45&gt;1.5,CG45&lt;=2.5),"2 a 2,5",IF(AND(CG45&gt;2.5,CG45&lt;=3.5),"3 a 3,5",IF(AND(CG45&gt;3.5,CG45&lt;=4.5),"4 a 4,5",IF(AND(CG45&gt;4.5,CG45&lt;=5.5),"5 a 5,5",IF(AND(CG45&gt;5.5,CG45&lt;=6.5),"6 a 6,5",IF(AND(CG45&gt;6.5,CG45&lt;=7.5),"7 a 7,5",IF(AND(CG45&gt;7.5,CG45&lt;=8.5),"8 a 8,5",IF(AND(CG45&gt;8.5,CG45&lt;=9.5),"9 a 9,5",IF(CG45&gt;=10,"10","Fuera de rango")))))))))))))))))))))))</f>
        <v>-3 a -2,5</v>
      </c>
      <c r="CI45" s="11" t="n">
        <f aca="false">IF(CG45="","",IF(CG45=-2.25,"NORMA",IF(CG45&lt;=-9.5,1,IF(CG45&lt;=-8.5,2,IF(CG45&lt;=-7.5,3,IF(CG45&lt;=-6.5,4,IF(CG45&lt;=-5.5,5,IF(CG45&lt;=-4.5,6,IF(CG45&lt;=-3.5,7,IF(CG45&lt;=-2.5,8,IF(CG45&lt;=-1.5,9,IF(CG45&lt;=-0.5,10,IF(CG45&lt;=0.5,11,IF(CG45&lt;=1.5,12,IF(CG45&lt;=2.5,13,IF(CG45&lt;=3.5,14,IF(CG45&lt;=4.5,15,IF(CG45&lt;=5.5,16,IF(CG45&lt;=6.5,17,IF(CG45&lt;=7.5,18,IF(CG45&lt;=8.5,19,IF(CG45&lt;=9.5,20,IF(CG45=10,21,"Fuera de rango")))))))))))))))))))))))</f>
        <v>8</v>
      </c>
      <c r="CJ45" s="9" t="n">
        <v>3.25</v>
      </c>
      <c r="CK45" s="10" t="str">
        <f aca="false">IF(CJ45="","",IF(AND(CJ45&gt;=-6,CJ45&lt;=-5.5),"-6 a -5,5",IF(AND(CJ45&gt;-5.5,CJ45&lt;=-4.5),"-5 a -4,5",IF(AND(CJ45&gt;-4.5,CJ45&lt;=-3.5),"-4 a -3,5",IF(AND(CJ45&gt;-3.5,CJ45&lt;=-2.5),"-3 a -2,5",IF(AND(CJ45&gt;-2.5,CJ45&lt;=-1.5),"-2 a -1,5",IF(AND(CJ45&gt;-1.5,CJ45&lt;=-0.5),"-1 a -0,5",IF(AND(CJ45&gt;-0.5,CJ45&lt;=0.5),"0 a 0,5",IF(AND(CJ45&gt;0.5,CJ45&lt;=1.5),"1 a 1,5",IF(AND(CJ45&gt;1.5,CJ45&lt;2.5),"2",IF(AND(CJ45&gt;=2.5,CJ45&lt;=3),"2,5 a 3",IF(AND(CJ45&gt;3,CJ45&lt;=4),"3,5 a 4",IF(AND(CJ45&gt;4,CJ45&lt;=5),"4,5 a 5",IF(AND(CJ45&gt;5,CJ45&lt;=6),"5,5 a 6",IF(AND(CJ45&gt;6,CJ45&lt;=7),"6,5 a 7",IF(AND(CJ45&gt;7,CJ45&lt;=8),"7,5 a 8",IF(AND(CJ45&gt;8,CJ45&lt;=9.5),"8,5 a 9,5",IF(CJ45=10,"10","Fuera de rango"))))))))))))))))))</f>
        <v>3,5 a 4</v>
      </c>
      <c r="CL45" s="11" t="n">
        <f aca="false">IF(CK45="","",IF(OR(CK45="-6 a -5,5",CK45="-6 - -5,5"),1,IF(OR(CK45="-5 a -4,5",CK45="-5 - -4,5"),2,IF(OR(CK45="-4 a -3,5",CK45="-4 - -3,5"),3,IF(OR(CK45="-3 a -2,5",CK45="-3 - -2,5"),4,IF(OR(CK45="-2 a -1,5",CK45="-2 - -1,5"),5,IF(OR(CK45="-1 a -0,5",CK45="-1 - -0,5"),6,IF(OR(CK45="0 a 0,5",CK45="0 - 0,5"),7,IF(OR(CK45="1 a 1,5",CK45="1 - 1,5"),8,IF(CK45="2","NORMA",IF(OR(CK45="2,5 a 3",CK45="2,5 - 3"),9,IF(OR(CK45="3,5 a 4",CK45="3,5 - 4"),10,IF(OR(CK45="4,5 a 5",CK45="4,5 - 5"),11,IF(OR(CK45="5,5 a 6",CK45="5,5 - 6"),12,IF(OR(CK45="6,5 a 7",CK45="6,5 - 7"),13,IF(OR(CK45="7,5 a 8",CK45="7,5 - 8"),14,IF(OR(CK45="8,5 a 9",CK45="8,5 - 9,5",CK45="9 a 9,5"),15,IF(CK45="10",15,IF(OR(CK45="0,5 a 1",CK45="0,5 - 1"),7,"Fuera de rango")))))))))))))))))))</f>
        <v>10</v>
      </c>
      <c r="CM45" s="10" t="n">
        <v>0</v>
      </c>
      <c r="CN45" s="10" t="str">
        <f aca="false">IF(CM45=0,"0", " ")</f>
        <v>0</v>
      </c>
      <c r="CO45" s="10" t="str">
        <f aca="false">IF(CM45&gt;0,"EME"," ")</f>
        <v> </v>
      </c>
      <c r="CP45" s="10" t="n">
        <v>0</v>
      </c>
      <c r="CQ45" s="10" t="str">
        <f aca="false">IF(CP45&gt;0,"0", " ")</f>
        <v> </v>
      </c>
      <c r="CR45" s="10" t="str">
        <f aca="false">IF(CP45&gt;0,"EME"," ")</f>
        <v> </v>
      </c>
      <c r="CS45" s="9" t="n">
        <v>0</v>
      </c>
      <c r="CT45" s="10" t="str">
        <f aca="false">IF(CS45&gt;0,"1", " ")</f>
        <v> </v>
      </c>
      <c r="CU45" s="10" t="str">
        <f aca="false">IF(CS45&gt;0,"HIP"," ")</f>
        <v> </v>
      </c>
      <c r="CV45" s="9" t="n">
        <v>0</v>
      </c>
      <c r="CW45" s="10" t="str">
        <f aca="false">IF(CV45&gt;0,"1", " ")</f>
        <v> </v>
      </c>
      <c r="CX45" s="10" t="str">
        <f aca="false">IF(CV45&gt;0,"HIP"," ")</f>
        <v> </v>
      </c>
      <c r="CY45" s="9" t="n">
        <v>-2</v>
      </c>
      <c r="CZ45" s="11" t="str">
        <f aca="false">IF(CY45&lt;0,"2"," ")</f>
        <v>2</v>
      </c>
      <c r="DA45" s="11" t="str">
        <f aca="false">IF(CY45&lt;0,"MIO"," ")</f>
        <v>MIO</v>
      </c>
      <c r="DB45" s="9" t="n">
        <v>-2.75</v>
      </c>
      <c r="DC45" s="11" t="str">
        <f aca="false">IF(DB45&lt;0,"2"," ")</f>
        <v>2</v>
      </c>
      <c r="DD45" s="11" t="str">
        <f aca="false">IF(DB45&lt;0,"MIO"," ")</f>
        <v>MIO</v>
      </c>
      <c r="DE45" s="9" t="n">
        <v>0</v>
      </c>
      <c r="DF45" s="11" t="str">
        <f aca="false">IF(DE45&lt;0,"3"," ")</f>
        <v> </v>
      </c>
      <c r="DG45" s="11" t="str">
        <f aca="false">IF(DE45&lt;0,"AST"," ")</f>
        <v> </v>
      </c>
      <c r="DH45" s="9" t="n">
        <v>0</v>
      </c>
      <c r="DI45" s="11" t="str">
        <f aca="false">IF(DH45&lt;0,"3"," ")</f>
        <v> </v>
      </c>
      <c r="DJ45" s="11" t="str">
        <f aca="false">IF(DH45&lt;0,"AST"," ")</f>
        <v> </v>
      </c>
      <c r="DK45" s="9" t="n">
        <v>0</v>
      </c>
      <c r="DL45" s="10" t="str">
        <f aca="false">IF(DK45&gt;0,"4"," ")</f>
        <v> </v>
      </c>
      <c r="DM45" s="10" t="str">
        <f aca="false">IF(DK45&gt;0,"PRE"," ")</f>
        <v> </v>
      </c>
      <c r="DN45" s="9" t="n">
        <v>0</v>
      </c>
      <c r="DO45" s="10" t="str">
        <f aca="false">IF(DN45&gt;0,"4"," ")</f>
        <v> </v>
      </c>
      <c r="DP45" s="10" t="str">
        <f aca="false">IF(DN45&gt;0,"PRE"," ")</f>
        <v> </v>
      </c>
      <c r="DQ45" s="12" t="n">
        <v>1</v>
      </c>
      <c r="DR45" s="12" t="n">
        <v>1</v>
      </c>
      <c r="DS45" s="12" t="str">
        <f aca="false">CONCATENATE(CO45,CU45,DA45,DG45,DM45)</f>
        <v>  MIO  </v>
      </c>
      <c r="DT45" s="10" t="str">
        <f aca="false" t="array" ref="DT45">_xlfn.IFS(DS45="EME    ","0", DS45=" HIP   ","1", DS45="  MIO  ","2", DS45="   AST ","3", DS45="    PRE","4", DS45="EME   PRE","5", DS45=" HIP  PRE","6", DS45=" HIP AST ","7", DS45="  MIO PRE","8", DS45="  MIOAST ","9", DS45="   ASTPRE","10",DS45=" HIP ASTPRE","11", DS45="  MIOASTPRE","12", DS45="     ","0")</f>
        <v>2</v>
      </c>
      <c r="DU45" s="1" t="s">
        <v>153</v>
      </c>
      <c r="DV45" s="1" t="str">
        <f aca="false" t="array" ref="DV45">_xlfn.IFS(DU45="SI","2", DU45="NO","1")</f>
        <v>2</v>
      </c>
      <c r="DW45" s="10" t="n">
        <v>0</v>
      </c>
      <c r="DX45" s="11" t="str">
        <f aca="false">IF(DW45=0,"1","2")</f>
        <v>1</v>
      </c>
      <c r="DY45" s="11" t="str">
        <f aca="false" t="array" ref="DY45">_xlfn.IFS(DW45=0,"0", DW45=0.25, "1", DW45=0.5,"2", DW45=0.75,"3", DW45=1,"4",DW45=1.25,"5", DW45=1.5,"6", DW45=1.75,"7", DW45=2,"8")</f>
        <v>0</v>
      </c>
      <c r="DZ45" s="10" t="n">
        <v>0</v>
      </c>
      <c r="EA45" s="11" t="str">
        <f aca="false">IF(DZ45=0,"1","2")</f>
        <v>1</v>
      </c>
      <c r="EB45" s="11" t="str">
        <f aca="false" t="array" ref="EB45">_xlfn.IFS(DZ45=0,"0", DZ45=0.25, "1", DZ45=0.5,"2", DZ45=0.75,"3", DZ45=1,"4",DZ45=1.25,"5", DZ45=1.5,"6", DZ45=1.75,"7", DZ45=2,"8")</f>
        <v>0</v>
      </c>
      <c r="EC45" s="10" t="n">
        <v>-0.25</v>
      </c>
      <c r="ED45" s="10" t="str">
        <f aca="false">IF(EC45=0,"1","2")</f>
        <v>2</v>
      </c>
      <c r="EE45" s="11" t="str">
        <f aca="false" t="array" ref="EE45">_xlfn.IFS(EC45=0,"0", EC45=-0.25, "1", EC45=-0.5,"2", EC45=-0.75,"3", EC45=-1,"4",EC45=-1.25,"5", EC45=-1.5,"6", EC45=-1.75,"7", EC45=-2,"8", EC45=-2.25,"9",EC45=-2.5,"10", EC45=-2.75,"11", EC45=-3,"12", EC45=-3.25,"13", EC45=-3.5,"14", EC45=-3.75,"15",EC45=-4,"16")</f>
        <v>1</v>
      </c>
      <c r="EF45" s="10" t="n">
        <v>-0.25</v>
      </c>
      <c r="EG45" s="10" t="str">
        <f aca="false">IF(EF45=0,"1","2")</f>
        <v>2</v>
      </c>
      <c r="EH45" s="11" t="str">
        <f aca="false" t="array" ref="EH45">_xlfn.IFS(EF45=0,"0", EF45=-0.25, "1", EF45=-0.5,"2", EF45=-0.75,"3", EF45=-1,"4",EF45=-1.25,"5", EF45=-1.5,"6", EF45=-1.75,"7", EF45=-2,"8", EF45=-2.25,"9",EF45=-2.5,"10", EF45=-2.75,"11", EF45=-3,"12", EF45=-3.25,"13", EF45=-3.5,"14", EF45=-3.75,"15",EF45=-4,"16")</f>
        <v>1</v>
      </c>
      <c r="EI45" s="10" t="n">
        <v>0</v>
      </c>
      <c r="EJ45" s="11" t="str">
        <f aca="false">IF(EI45=0,"1","2")</f>
        <v>1</v>
      </c>
      <c r="EK45" s="11" t="str">
        <f aca="false" t="array" ref="EK45">_xlfn.IFS(EI45=0,"0", EI45=-0.25, "1", EI45=-0.5,"2", EI45=-0.75,"3", EI45=-1,"4",EI45=-1.25,"5", EI45=-1.5,"6", EI45=-1.75,"7", EI45=-2,"8", EI45=-2.25,"9", EI45=-2.25,"9",EI45=-2.5,"10", EI45=-2.75,"11", EI45=-3,"12", EI45=-3.25,"13", EI45=-3.5,"14", EI45=-3.75,"15",EI45=-4,"16", EI45=0.25, "17", EI45=0.5, "18")</f>
        <v>0</v>
      </c>
      <c r="EL45" s="10" t="n">
        <v>0</v>
      </c>
      <c r="EM45" s="11" t="str">
        <f aca="false">IF(EL45=0,"1","2")</f>
        <v>1</v>
      </c>
      <c r="EN45" s="11" t="str">
        <f aca="false" t="array" ref="EN45">_xlfn.IFS(EL45=0.25,"17",EL45=0.5,"18", EL45=0,"0", EL45=-0.25, "1", EL45=-0.5,"2", EL45=-0.75,"3", EL45=-1,"4",EL45=-1.25,"5", EL45=-1.5,"6", EL45=-1.75,"7", EL45=-2,"8",EL45= -2.25,"9",EL45=-2.5,"10",EL45= -2.75,"11",EL45= -3,"12",EL45= -3.25,"13",EL45= -3.5,"14",EL45= -3.75,"15",EL45=-4,"16")</f>
        <v>0</v>
      </c>
      <c r="EO45" s="10" t="n">
        <v>0</v>
      </c>
      <c r="EP45" s="11" t="str">
        <f aca="false">IF(EO45=0,"1","2")</f>
        <v>1</v>
      </c>
      <c r="EQ45" s="11" t="str">
        <f aca="false" t="array" ref="EQ45">_xlfn.IFS(EO45=0,"0", EO45=0.25, "1", EO45=0.5,"2", EO45=0.75,"3", EO45=1,"4",EO45=1.25,"5", EO45=1.5,"6", EO45=1.75,"7", EO45=2,"8", EO45=2.25,"9", EO45=2.25,"9",EO45=2.5,"10", EO45=2.75,"11", EO45=3,"12", EO45=3.25,"13", EO45=3.5,"14", EO45=3.75,"15",EO45=4,"16", EO45=-0.25, "17", bq=-0.5, "18")</f>
        <v>0</v>
      </c>
      <c r="ER45" s="10" t="n">
        <v>0</v>
      </c>
      <c r="ES45" s="11" t="str">
        <f aca="false">IF(ER45=0,"1","2")</f>
        <v>1</v>
      </c>
      <c r="ET45" s="11" t="str">
        <f aca="false" t="array" ref="ET45">_xlfn.IFS(ER45=0,"0", ER45=0.25, "1", ER45=0.5,"2", ER45=0.75,"3", ER45=1,"4",ER45=1.25,"5", ER45=1.5,"6", ER45=1.75,"7", ER45=2,"8", ER45=2.25,"9", ER45=2.25,"9",ER45=2.5,"10", ER45=2.75,"11", ER45=3,"12", ER45=3.25,"13", ER45=3.5,"14", ER45=3.75,"15",ER45=4,"16", ER45=-0.25, "17", bq=-0.5, "18")</f>
        <v>0</v>
      </c>
      <c r="EU45" s="36" t="n">
        <v>54</v>
      </c>
      <c r="EV45" s="14" t="str">
        <f aca="false">VLOOKUP(EU45,LEYENDA!$G$2:$H$8,2,TRUE())</f>
        <v>49-60</v>
      </c>
      <c r="EW45" s="14" t="str">
        <f aca="false" t="array" ref="EW45">_xlfn.IFS(EV45="0-5","1", EV45="6-12","2", EV45="13-18","3", EV45="19-24","4", EV45="25-36","5", EV45="37-48","6", EV45="49-60","7")</f>
        <v>7</v>
      </c>
    </row>
    <row r="46" customFormat="false" ht="13.5" hidden="false" customHeight="false" outlineLevel="0" collapsed="false">
      <c r="A46" s="1" t="n">
        <v>14</v>
      </c>
      <c r="B46" s="32" t="n">
        <v>1</v>
      </c>
      <c r="C46" s="33" t="n">
        <v>39645</v>
      </c>
      <c r="D46" s="6"/>
      <c r="E46" s="5" t="str">
        <f aca="false">VLOOKUP(A46,'286'!$A$3:$J$600,10,FALSE())</f>
        <v>BARAÑANO MUÑOZ, RAFAEL</v>
      </c>
      <c r="F46" s="4" t="str">
        <f aca="false">VLOOKUP(A46,'286'!$A$3:$I$1768,3,FALSE())</f>
        <v>BAMURA</v>
      </c>
      <c r="G46" s="6" t="n">
        <f aca="false">VLOOKUP(A46,'286'!$A$3:$I$1768,4,FALSE())</f>
        <v>31713</v>
      </c>
      <c r="H46" s="7" t="n">
        <f aca="false">YEAR(C46)-YEAR(G46)</f>
        <v>22</v>
      </c>
      <c r="I46" s="1" t="str">
        <f aca="false">VLOOKUP(H46,LEYENDA!$C$2:$D$6,2,TRUE())</f>
        <v>13-24</v>
      </c>
      <c r="J46" s="5" t="str">
        <f aca="false">VLOOKUP(A46,'286'!$A$3:$I$1768,7,FALSE())</f>
        <v>H</v>
      </c>
      <c r="K46" s="8" t="str">
        <f aca="false">VLOOKUP(A46,'286'!$A$3:$I$1768,2,FALSE())</f>
        <v>OD</v>
      </c>
      <c r="L46" s="4" t="str">
        <f aca="false">VLOOKUP(A46,'286'!$A$3:$I$1768,8,FALSE())</f>
        <v>D</v>
      </c>
      <c r="M46" s="4" t="str">
        <f aca="false">VLOOKUP(A46,'286'!$A$3:$I$1768,9,FALSE())</f>
        <v>D</v>
      </c>
      <c r="N46" s="8" t="str">
        <f aca="false">IF(R46=O46, "MISMA","CONTRARIA")</f>
        <v>MISMA</v>
      </c>
      <c r="O46" s="8" t="str">
        <f aca="false" t="array" ref="O46">_xlfn.IFS(L46="D","1", L46="I","2")</f>
        <v>1</v>
      </c>
      <c r="P46" s="8" t="str">
        <f aca="false" t="array" ref="P46">_xlfn.IFS(K46="OD","1", K46="OI","2")</f>
        <v>1</v>
      </c>
      <c r="Q46" s="1" t="str">
        <f aca="false" t="array" ref="Q46">_xlfn.IFS(J46="M","1", J46="H","2")</f>
        <v>2</v>
      </c>
      <c r="R46" s="8" t="str">
        <f aca="false" t="array" ref="R46">_xlfn.IFS(M46="D","1", M46="I","2")</f>
        <v>1</v>
      </c>
      <c r="S46" s="1" t="str">
        <f aca="false" t="array" ref="S46">_xlfn.IFS(N46="CONTRARIA", "1",N46= "MISMA","2")</f>
        <v>2</v>
      </c>
      <c r="T46" s="1" t="str">
        <f aca="false" t="array" ref="T46">_xlfn.IFS(I46="0-12","1", I46="13-24","2", I46="25-40","3", I46="41-60","4", I46="61-100","5")</f>
        <v>2</v>
      </c>
      <c r="U46" s="9" t="n">
        <v>-0.5</v>
      </c>
      <c r="V46" s="1" t="str">
        <f aca="false">IF(U46="","",IF(AND(U46&gt;=-9,U46&lt;=-6.5),"-9 a -6,5",IF(AND(U46&gt;=-6,U46&lt;=-3.5),"-6 a -3,5",IF(AND(U46&gt;=-3,U46&lt;=-1),"-3 a -1",IF(U46=-0.5,"-0,5",IF(AND(U46&gt;=0,U46&lt;=2.5),"0 a 2,5",IF(AND(U46&gt;=3,U46&lt;=5.5),"3 a 5,5",IF(AND(U46&gt;=6,U46&lt;=8.5),"6 a 8,5",IF(AND(U46&gt;=9,U46&lt;=20),"9 a 20","Fuera de rango")))))))))</f>
        <v>-0,5</v>
      </c>
      <c r="W46" s="11" t="str">
        <f aca="false">IF(V46="","",IF(V46="-9 a -6,5",2,IF(V46="-6 a -3,5",3,IF(V46="-3 a -1",4,IF(V46="-0,5","NORMA",IF(V46="0 a 2,5",5,IF(V46="3 a 5,5",6,IF(V46="6 a 8,5",7,IF(V46="9 a 20",8,"Fuera de rango")))))))))</f>
        <v>NORMA</v>
      </c>
      <c r="X46" s="9" t="n">
        <v>0</v>
      </c>
      <c r="Y46" s="10" t="str">
        <f aca="false">IF(X46="","",IF(AND(X46&gt;=0,X46&lt;=4),"0 a 4",IF(AND(X46&gt;=4.5,X46&lt;=8.5),"4,5 a 8,5",IF(X46=9,"9",IF(AND(X46&gt;=9.5,X46&lt;=13),"9,5 a 13",IF(AND(X46&gt;=13.5,X46&lt;=20),"13,5 a 20",IF(AND(X46&gt;=20.5,X46&lt;=35),"20,5 a 35","Fuera de rango")))))))</f>
        <v>0 a 4</v>
      </c>
      <c r="Z46" s="11" t="n">
        <f aca="false">IF(Y46="","",IF(Y46="0 a 4",1,IF(Y46="4,5 a 8,5",2,IF(Y46="9","NORMA",IF(Y46="9,5 a 13",3,IF(Y46="13,5 a 20",4,IF(Y46="20,5 a 35",5,"Fuera de rango")))))))</f>
        <v>1</v>
      </c>
      <c r="AA46" s="9" t="n">
        <v>8</v>
      </c>
      <c r="AB46" s="10" t="str">
        <f aca="false">IF(AA46="","",IF(AND(AA46&gt;=0,AA46&lt;=9),"0 a 9",IF(AND(AA46&gt;=9.5,AA46&lt;=18.5),"9,5 a 18,5",IF(AA46=19,"19",IF(AND(AA46&gt;=19.5,AA46&lt;=28),"19,5 a 28",IF(AND(AA46&gt;=28.5,AA46&lt;=40),"28,5 a 40","Fuera de rango"))))))</f>
        <v>0 a 9</v>
      </c>
      <c r="AC46" s="11" t="n">
        <f aca="false" t="array" ref="AC46">_xlfn.IFS(AB46="","",AB46="0 a 9",1,AB46="9,5 a 18,5",2,AB46="19","NORMA",AB46="19,5 a 28",3,AB46="28,5 a 40",4,TRUE(),"Fuera de rango")</f>
        <v>1</v>
      </c>
      <c r="AD46" s="9" t="n">
        <v>5</v>
      </c>
      <c r="AE46" s="10" t="str">
        <f aca="false">IF(AD46="","",IF(AND(AD46&gt;=-10,AD46&lt;=0),"De -10 a 0",IF(AND(AD46&gt;=0.5,AD46&lt;=9.5),"0,5 a 9,5",IF(AD46=10,"10",IF(AND(AD46&gt;=10.5,AD46&lt;=20),"10,5 a 20",IF(AND(AD46&gt;=20.5,AD46&lt;=40),"20,5 a 40","Fuera de rango"))))))</f>
        <v>0,5 a 9,5</v>
      </c>
      <c r="AF46" s="12" t="n">
        <f aca="false">IF(AD46="","",IF(AND(AD46&gt;=-10,AD46&lt;=0),1,IF(AND(AD46&gt;=0.5,AD46&lt;=9.5),2,IF(AD46=10,"NORMA",IF(AND(AD46&gt;=10.5,AD46&lt;=20),3,IF(AND(AD46&gt;=20.5,AD46&lt;=40),4,""))))))</f>
        <v>2</v>
      </c>
      <c r="AG46" s="9" t="n">
        <v>8</v>
      </c>
      <c r="AH46" s="10" t="str">
        <f aca="false">IF(AG46="","",IF(AND(AG46&gt;=0,AG46&lt;=4),"0 a 4",IF(AND(AG46&gt;=4.5,AG46&lt;=8.5),"4,5 a 8,5",IF(AG46=9,"9",IF(AND(AG46&gt;=9.5,AG46&lt;=13),"9,5 a 13",IF(AND(AG46&gt;=13.5,AG46&lt;=25),"13,5 a 25","Fuera de rango"))))))</f>
        <v>4,5 a 8,5</v>
      </c>
      <c r="AI46" s="11" t="n">
        <f aca="false">IF(AH46="","",IF(AH46="0 a 4",1,IF(AH46="4,5 a 8,5",2,IF(AH46="9","NORMA",IF(AH46="9,5 a 13",3,IF(AH46="13,5 a 25",4,""))))))</f>
        <v>2</v>
      </c>
      <c r="AJ46" s="9" t="n">
        <v>4</v>
      </c>
      <c r="AK46" s="10" t="str">
        <f aca="false">IF(AJ46="","",IF(AND(AJ46&gt;=-15,AJ46&lt;=-10.5),"-15 a -10,5",IF(AND(AJ46&gt;=-10,AJ46&lt;=-4),"-10 a -4",IF(AND(AJ46&gt;=-4.5,AJ46&lt;=0),"-4,5 a 0",IF(AND(AJ46&gt;=0.5,AJ46&lt;=4.5),"0,5 a 4,5",IF(AJ46=5,"5",IF(AND(AJ46&gt;=5.5,AJ46&lt;=10),"5,5 a 10",IF(AND(AJ46&gt;=10.5,AJ46&lt;=20),"10,5 a 20","Fuera de rango"))))))))</f>
        <v>0,5 a 4,5</v>
      </c>
      <c r="AL46" s="11" t="n">
        <f aca="false">IF(AK46="","",IF(AK46="-15 a -10,5",1,IF(AK46="-10 a -4",2,IF(AK46="-4,5 a 0",3,IF(AK46="0,5 a 4,5",4,IF(AK46="5","NORMA",IF(AK46="5,5 a 10",5,IF(AK46="10,5 a 20",6,"Error"))))))))</f>
        <v>4</v>
      </c>
      <c r="AM46" s="9" t="n">
        <v>1.5</v>
      </c>
      <c r="AN46" s="10" t="str">
        <f aca="false">IF(AM46="","",IF(AND(AM46&gt;=-7.5,AM46&lt;=-5.5),"-7,5 a -5,5",IF(AND(AM46&gt;=-5,AM46&lt;=-3),"-5 a -3",IF(AND(AM46&gt;=-2.5,AM46&lt;=-0.5),"-2,5 a -0,5",IF(AM46=0,"0,00",IF(AND(AM46&gt;=0.5,AM46&lt;=2.5),"0,5 a 2,5",IF(AND(AM46&gt;=3,AM46&lt;=5),"3 a 5",IF(AND(AM46&gt;=5.5,AM46&lt;=7.5),"5,5 a 7,5",IF(AND(AM46&gt;=8,AM46&lt;=10),"8 a 10","Fuera de rango")))))))))</f>
        <v>0,5 a 2,5</v>
      </c>
      <c r="AO46" s="11" t="n">
        <f aca="false">IF(AN46="","",IF(AN46="-7,5 a -5,5",1,IF(AN46="-5 a -3",2,IF(AN46="-2,5 a -0,5",3,IF(AN46="0,00","NORMA",IF(AN46="0,5 a 2,5",4,IF(AN46="3 a 5",5,IF(AN46="5,5 a 7,5",6,IF(AN46="8 a 10",7,"Error")))))))))</f>
        <v>4</v>
      </c>
      <c r="AP46" s="9" t="n">
        <v>-3</v>
      </c>
      <c r="AQ46" s="10" t="str">
        <f aca="false">IF(AP46="","",IF(AND(AP46&gt;=-20,AP46&lt;=-9.5),"-20 a -9,5",IF(AND(AP46&gt;=-9,AP46&lt;=-6.5),"-9 a -6,5",IF(AP46=-6,"-6",IF(AND(AP46&gt;=-5.5,AP46&lt;=-3),"-5,5 a -3",IF(AND(AP46&gt;=-2.5,AP46&lt;=0),"-2,5 a 0",IF(AND(AP46&gt;=0.5,AP46&lt;=3),"0,5 a 3",IF(AND(AP46&gt;=3.5,AP46&lt;=6),"3,5 a 6",IF(AND(AP46&gt;=6.5,AP46&lt;=9),"6,5 a 9",IF(AND(AP46&gt;=9.5,AP46&lt;=20),"9,5 a 20","Fuera de rango"))))))))))</f>
        <v>-5,5 a -3</v>
      </c>
      <c r="AR46" s="11" t="n">
        <f aca="false">IF(AQ46="","",IF(AQ46="-20 a -9,5",1,IF(AQ46="-9 a -6,5",2,IF(AQ46="-6","NORMA",IF(AQ46="-5,5 a -3",3,IF(AQ46="-2,5 a 0",4,IF(AQ46="0,5 a 3",5,IF(AQ46="3,5 a 6",6,IF(AQ46="6,5 a 9",7,IF(AQ46="9,5 a 20",8,""))))))))))</f>
        <v>3</v>
      </c>
      <c r="AS46" s="9" t="n">
        <v>1</v>
      </c>
      <c r="AT46" s="10" t="str">
        <f aca="false">IF(AS46="","",IF(AND(AS46&gt;=-16,AS46&lt;=-14),"-16 a -14",IF(AND(AS46&gt;=-13.5,AS46&lt;=-11.5),"-13,5 a -11,5",IF(AND(AS46&gt;=-11,AS46&lt;=-9),"-11 a -9",IF(AND(AS46&gt;=-8.5,AS46&lt;=-6.5),"-8,5 a -6,5",IF(AND(AS46&gt;=-6,AS46&lt;=-4),"-6 a -4",IF(AND(AS46&gt;=-3.5,AS46&lt;=-1.5),"-3,5 a -1,5",IF(AND(AS46&gt;=-1,AS46&lt;=1),"-1 a 1",IF(AND(AS46&gt;=1.5,AS46&lt;=3.5),"1,5 a 3,5",IF(AND(AS46&gt;=4,AS46&lt;=6),"4 a 6",IF(AND(AS46&gt;=6.5,AS46&lt;=8.5),"6,5 a 8,5",IF(AND(AS46&gt;=9,AS46&lt;=11),"9 a 11",IF(AND(AS46&gt;=11.5,AS46&lt;=13.5),"11,5 a 13,5",IF(AND(AS46&gt;=14,AS46&lt;=16),"14 a 16",IF(AND(AS46&gt;=16.5,AS46&lt;=18.5),"16,5 a 18,5",IF(AND(AS46&gt;=19,AS46&lt;=21),"19 a 21","Fuera de rango"))))))))))))))))</f>
        <v>-1 a 1</v>
      </c>
      <c r="AU46" s="11" t="n">
        <f aca="false" t="array" ref="AU46">IF(AT46="","",_xlfn.IFS(AT46="-16 a -14",1,AT46="-13,5 a -11,5",2,AT46="-11 a -9",3,AT46="-8,5 a -6,5",4,AT46="-6 a -4",5,AT46="-3,5 a -1,5",6,AT46="-1 a 1",7,AT46="1,5 a 3,5",8,AT46="4 a 6","NORMA",AT46="6,5 a 8,5",9,AT46="9 a 11",10,AT46="11,5 a 13,5",11,AT46="14 a 16",12,AT46="16,5 a 18,5",13,AT46="19 a 21",14,TRUE(),""))</f>
        <v>7</v>
      </c>
      <c r="AV46" s="9" t="n">
        <v>0.5</v>
      </c>
      <c r="AW46" s="10" t="str">
        <f aca="false">IF(AV46="","",IF(AND(AV46&gt;=-1,AV46&lt;=-0.5),"-1 a -0,5",IF(AND(AV46&gt;-0.5,AV46&lt;=0),"De -0,5 a 0",IF(AND(AV46&gt;=0.25,AV46&lt;=0.75),"0,25 a 0,75",IF(AND(AV46&gt;=1,AV46&lt;=1.5),"1 a 1,5",IF(AND(AV46&gt;=1.75,AV46&lt;=2.25),"1,75 a 2,25",IF(AND(AV46&gt;=2.5,AV46&lt;=3),"2,5 a 3",IF(AND(AV46&gt;=3.25,AV46&lt;=3.75),"3,25 a 3,75","Fuera de rango"))))))))</f>
        <v>0,25 a 0,75</v>
      </c>
      <c r="AX46" s="11" t="str">
        <f aca="false">IF(AW46="","",IF(OR(AW46="-1 a -0,5",AW46="-1 a -0.5"),1,IF(OR(AW46="De -0,5 a 0",AW46="-0,5 a 0",AW46="De -0.5 a 0"),2,IF(OR(AW46="0,25 a 0,75",AW46="0.25 a 0.75"),"NORMA",IF(OR(AW46="1 a 1,5",AW46="1 a 1.5"),3,IF(OR(AW46="1,75 a 2,25",AW46="1.75 a 2.25"),4,IF(OR(AW46="2,5 a 3",AW46="2.5 a 3"),5,IF(OR(AW46="3,25 a 3,75",AW46="3.25 a 3.75"),6,""))))))))</f>
        <v>NORMA</v>
      </c>
      <c r="AY46" s="9" t="n">
        <v>-3</v>
      </c>
      <c r="AZ46" s="10" t="str">
        <f aca="false">IF(AY46="","",IF(AND(AY46&gt;=-20,AY46&lt;=-9.5),"-20 a -9,5",IF(AND(AY46&gt;=-9,AY46&lt;=-6.5),"-9 a -6,5",IF(AY46=-6,"-6",IF(AND(AY46&gt;=-5.5,AY46&lt;=-3),"-5,5 a -3",IF(AND(AY46&gt;=-2.5,AY46&lt;=0),"-2,5 a 0",IF(AND(AY46&gt;=0.5,AY46&lt;=3),"0,5 a 3",IF(AND(AY46&gt;=3.5,AY46&lt;=6),"3,5 a 6","Fuera de rango"))))))))</f>
        <v>-5,5 a -3</v>
      </c>
      <c r="BA46" s="11" t="n">
        <f aca="false">IF(AZ46="","",IF(AZ46="-20 a -9,5",1,IF(AZ46="-9 a -6,5",2,IF(AZ46="-6","NORMA",IF(AZ46="-5,5 a -3",3,IF(AZ46="-2,5 a 0",4,IF(AZ46="0,5 a 3",5,IF(AZ46="3,5 a 6",6,""))))))))</f>
        <v>3</v>
      </c>
      <c r="BB46" s="9" t="n">
        <v>0</v>
      </c>
      <c r="BC46" s="10" t="str">
        <f aca="false" t="array" ref="BC46">IF(BB46="","",_xlfn.IFS(AND(BB46&gt;=0,BB46&lt;=2),"0 a 2",AND(BB46&gt;=2.5,BB46&lt;=4.5),"2,5 a 4,5",AND(BB46&gt;=5,BB46&lt;=7),"5 a 7",AND(BB46&gt;=7.5,BB46&lt;=9.5),"7,5 a 9,5",AND(BB46&gt;=10,BB46&lt;=12),"10 a 12",AND(BB46&gt;=12.5,BB46&lt;=14.5),"12,5 a 14,5",BB46=15,"15",AND(BB46&gt;=15.5,BB46&lt;=17.5),"15,5 a 17,5",AND(BB46&gt;=18,BB46&lt;=20),"18 a 20",AND(BB46&gt;=20.5,BB46&lt;=22.5),"20,5 a 22,5",AND(BB46&gt;=23,BB46&lt;=25),"23 a 25",TRUE(),"Fuera de rango"))</f>
        <v>0 a 2</v>
      </c>
      <c r="BD46" s="11" t="n">
        <f aca="false" t="array" ref="BD46">IF(BC46="","",_xlfn.IFS(BC46="0 a 2",1,BC46="2,5 a 4,5",2,BC46="5 a 7",3,BC46="7,5 a 9,5",4,BC46="10 a 12",5,BC46="12,5 a 14,5",6,BC46="15","NORMA",BC46="15,5 a 17,5",7,BC46="18 a 20",8,BC46="20,5 a 22,5",9,BC46="23 a 25",10,TRUE(),"Fuera de rango"))</f>
        <v>1</v>
      </c>
      <c r="BE46" s="9" t="n">
        <v>17</v>
      </c>
      <c r="BF46" s="10" t="str">
        <f aca="false">IF(BE46="","",IF(AND(BE46&gt;=-20,BE46&lt;=-10),"-20 a -10",IF(AND(BE46&gt;=-9.5,BE46&lt;=0.5),"-9,5 a 0,5",IF(AND(BE46&gt;=1,BE46&lt;=11),"1 a 11",IF(AND(BE46&gt;=11.5,BE46&lt;=20.5),"11,5 a 20,5",IF(BE46=21,"21",IF(AND(BE46&gt;=21.5,BE46&lt;=31.5),"21,5 a 31,5",IF(AND(BE46&gt;=32,BE46&lt;=42),"32 a 42","Fuera de rango"))))))))</f>
        <v>11,5 a 20,5</v>
      </c>
      <c r="BG46" s="11" t="n">
        <f aca="false">IF(BF46="","",IF(BF46="-20 a -10",1,IF(BF46="-9,5 a 0,5",2,IF(BF46="1 a 11",3,IF(BF46="11,5 a 20,5",4,IF(BF46="21","NORMA",IF(BF46="21,5 a 31,5",5,IF(BF46="32 a 42",6,""))))))))</f>
        <v>4</v>
      </c>
      <c r="BH46" s="9" t="n">
        <v>14</v>
      </c>
      <c r="BI46" s="10" t="str">
        <f aca="false">IF(BH46="","",IF(AND(BH46&gt;=-20,BH46&lt;=-15),"-20 a -15",IF(AND(BH46&gt;=-14.5,BH46&lt;=-9.5),"-14,5 a -9,5",IF(AND(BH46&gt;=-9,BH46&lt;=-4),"-9 a -4",IF(AND(BH46&gt;=-3.5,BH46&lt;=2.5),"-3,5 a 2,5",IF(AND(BH46&gt;=3,BH46&lt;=8),"3 a 8",IF(AND(BH46&gt;=8.5,BH46&lt;=14.5),"8,5 a 14,5",IF(BH46=15,"15",IF(AND(BH46&gt;=15.5,BH46&lt;=20.5),"15,5 a 20,5",IF(AND(BH46&gt;=21,BH46&lt;=26),"21 a 26","Fuera de rango"))))))))))</f>
        <v>8,5 a 14,5</v>
      </c>
      <c r="BJ46" s="11" t="n">
        <f aca="false">IF(BI46="","",IF(BI46="-20 a -15",1,IF(BI46="-14,5 a -9,5",2,IF(BI46="-9 a -4",3,IF(BI46="-3,5 a 2,5",4,IF(BI46="3 a 8",5,IF(BI46="8,5 a 14,5",6,IF(BI46="15","NORMA",IF(BI46="15,5 a 20,5",7,IF(BI46="21 a 26",8,IF(BI46="26,5 a 31,5",9,"")))))))))))</f>
        <v>6</v>
      </c>
      <c r="BK46" s="9" t="n">
        <v>0</v>
      </c>
      <c r="BL46" s="10" t="str">
        <f aca="false">IF(BK46="","",IF(AND(BK46&gt;=0,BK46&lt;=2),"0 - 2",IF(AND(BK46&gt;=2.5,BK46&lt;=4.5),"2,5 - 4,5",IF(AND(BK46&gt;=5,BK46&lt;=7),"5 - 7",IF(AND(BK46&gt;=7.5,BK46&lt;=9.5),"7,5 - 9,5",IF(AND(BK46&gt;=10,BK46&lt;=12),"10 - 12",IF(AND(BK46&gt;=12.5,BK46&lt;=13.5),"12,5 - 13,5",IF(BK46=14,"14",IF(AND(BK46&gt;=14.5,BK46&lt;=16.5),"14,5 - 16,5",IF(AND(BK46&gt;=17,BK46&lt;=19),"17 - 19",IF(AND(BK46&gt;=19.5,BK46&lt;=21.5),"19,5 - 21,5",IF(AND(BK46&gt;=22,BK46&lt;=24),"22 - 24",IF(AND(BK46&gt;=24.5,BK46&lt;=26.5),"24,5 - 26,5",IF(AND(BK46&gt;=27,BK46&lt;=29),"27 - 29",IF(AND(BK46&gt;=29.5,BK46&lt;=30),"29,5 - 30","Fuera de rango")))))))))))))))</f>
        <v>0 - 2</v>
      </c>
      <c r="BM46" s="11" t="n">
        <f aca="false">IF(BL46="","",IF(BL46="0 - 2",1,IF(BL46="2,5 - 4,5",2,IF(BL46="5 - 7",3,IF(BL46="7,5 - 9,5",4,IF(BL46="10 - 12",5,IF(BL46="12,5 - 13,5",6,IF(BL46="14","NORMA",IF(BL46="14,5 - 16,5",7,IF(BL46="17 - 19",8,IF(BL46="19,5 - 21,5",9,IF(BL46="22 - 24",10,IF(BL46="24,5 - 26,5",11,IF(BL46="27 - 29",12,IF(BL46="29,5 - 30",13,"")))))))))))))))</f>
        <v>1</v>
      </c>
      <c r="BN46" s="9" t="n">
        <v>12</v>
      </c>
      <c r="BO46" s="10" t="str">
        <f aca="false">IF(BN46="","",IF(AND(BN46&gt;=-20,BN46&lt;=-10),"-20 a -10",IF(AND(BN46&gt;=-9.5,BN46&lt;=0.5),"-9,5 a 0,5",IF(AND(BN46&gt;=1,BN46&lt;=11),"1 a 11",IF(AND(BN46&gt;=11.5,BN46&lt;=21.5),"11,5 a 21,5",IF(BN46=22,"22",IF(AND(BN46&gt;=22.5,BN46&lt;=32.5),"22,5 a 32,5",IF(AND(BN46&gt;=33,BN46&lt;=43),"33 a 43","Fuera de rango"))))))))</f>
        <v>11,5 a 21,5</v>
      </c>
      <c r="BP46" s="11" t="n">
        <f aca="false">IF(BO46="","",IF(BO46="-20 a -10",1,IF(BO46="-9,5 a 0,5",2,IF(BO46="1 a 11",3,IF(BO46="11,5 a 21,5",4,IF(BO46="22","NORMA",IF(BO46="22,5 a 32,5",5,IF(BO46="33 a 43",6,""))))))))</f>
        <v>4</v>
      </c>
      <c r="BQ46" s="9" t="n">
        <v>10</v>
      </c>
      <c r="BR46" s="10" t="str">
        <f aca="false">IF(BQ46="","",IF(AND(BQ46&gt;=-20,BQ46&lt;=-15),"-20 a -15",IF(AND(BQ46&gt;=-14.5,BQ46&lt;=-9.5),"-14,5 a -9,5",IF(AND(BQ46&gt;=-9,BQ46&lt;=-4),"-9 a -4",IF(AND(BQ46&gt;=-3.5,BQ46&lt;=2.5),"-3,5 a 2,5",IF(AND(BQ46&gt;=3,BQ46&lt;=8),"3 a 8",IF(AND(BQ46&gt;=8.5,BQ46&lt;=13.5),"8,5 a 13,5",IF(AND(BQ46&gt;=14,BQ46&lt;=17.5),"14 a 17,5",IF(BQ46=18,"18",IF(AND(BQ46&gt;=18.5,BQ46&lt;=23.5),"18,5 a 23,5",IF(AND(BQ46&gt;=24,BQ46&lt;=29),"24 a 29",IF(AND(BQ46&gt;=29.5,BQ46&lt;=34.5),"29,5 a 34,5",IF(AND(BQ46&gt;=35,BQ46&lt;=40),"35 a 40","Fuera de rango")))))))))))))</f>
        <v>8,5 a 13,5</v>
      </c>
      <c r="BS46" s="11" t="n">
        <f aca="false">IF(BR46="","",IF(BR46="-20 a -15",1,IF(BR46="-14,5 a -9,5",2,IF(BR46="-9 a -4",3,IF(BR46="-3,5 a 2,5",4,IF(BR46="3 a 8",5,IF(BR46="8,5 a 13,5",6,IF(BR46="14 a 17,5",7,IF(BR46="18","NORMA",IF(BR46="18,5 a 23,5",8,IF(BR46="24 a 29",9,IF(BR46="29,5 a 34,5",10,IF(BR46="35 a 40",11,"")))))))))))))</f>
        <v>6</v>
      </c>
      <c r="BT46" s="9" t="n">
        <v>2</v>
      </c>
      <c r="BU46" s="10" t="str">
        <f aca="false">IF(BT46="","",IF(AND(BT46&gt;=-20,BT46&lt;=-18),"-20 a -18",IF(AND(BT46&gt;=-17.5,BT46&lt;=-15.5),"-17,5 a -15,5",IF(AND(BT46&gt;=-15,BT46&lt;=-13),"-15 a -13",IF(AND(BT46&gt;=-12.5,BT46&lt;=-10.5),"-12,5 a -10,5",IF(AND(BT46&gt;=-10,BT46&lt;=-8),"-10 a -8",IF(AND(BT46&gt;=-7.5,BT46&lt;=-5.5),"-7,5 a -5,5",IF(AND(BT46&gt;=-5,BT46&lt;=-3),"-5 a -3",IF(AND(BT46&gt;=-2.5,BT46&lt;=-0.5),"-2,5 a -0,5",IF(BT46=0,"0",IF(AND(BT46&gt;=0.5,BT46&lt;=2.5),"0,5 a 2,5",IF(AND(BT46&gt;=3,BT46&lt;=5),"3 a 5",IF(AND(BT46&gt;=5.5,BT46&lt;=7.5),"5,5 a 7,5",IF(AND(BT46&gt;=8,BT46&lt;=10),"8 a 10",IF(AND(BT46&gt;=10.5,BT46&lt;=12.5),"10,5 a 12,5",IF(AND(BT46&gt;=13,BT46&lt;=15),"13 a 15",IF(AND(BT46&gt;=15.5,BT46&lt;=17.5),"15,5 a 17,5",IF(AND(BT46&gt;=18,BT46&lt;=20),"18 a 20","Fuera de rango"))))))))))))))))))</f>
        <v>0,5 a 2,5</v>
      </c>
      <c r="BV46" s="11" t="n">
        <f aca="false">IF(BT46="","",IF(BT46=0,"NORMA",IF(AND(BT46&gt;=-20,BT46&lt;=-18),2,IF(AND(BT46&gt;=-17.5,BT46&lt;=-15.5),2,IF(AND(BT46&gt;=-15,BT46&lt;=-13),3,IF(AND(BT46&gt;=-12.5,BT46&lt;=-10.5),4,IF(AND(BT46&gt;=-10,BT46&lt;=-8),5,IF(AND(BT46&gt;=-7.5,BT46&lt;=-5.5),6,IF(AND(BT46&gt;=-5,BT46&lt;=-3),7,IF(AND(BT46&gt;=-2.5,BT46&lt;=-0.5),8,IF(AND(BT46&gt;=0.5,BT46&lt;=2.5),9,IF(AND(BT46&gt;=3,BT46&lt;=5),10,IF(AND(BT46&gt;=5.5,BT46&lt;=7.5),11,IF(AND(BT46&gt;=8,BT46&lt;=10),12,IF(AND(BT46&gt;=10.5,BT46&lt;=12.5),13,IF(AND(BT46&gt;=13,BT46&lt;=15),14,IF(AND(BT46&gt;=15.5,BT46&lt;=17.5),15,IF(AND(BT46&gt;=18,BT46&lt;=20),16,"Fuera de rango"))))))))))))))))))</f>
        <v>9</v>
      </c>
      <c r="BW46" s="9" t="n">
        <v>-6</v>
      </c>
      <c r="BX46" s="10" t="n">
        <f aca="false">18.5- (0.3*H46)</f>
        <v>11.9</v>
      </c>
      <c r="BY46" s="10" t="n">
        <f aca="false">(BW46)-(BX46)</f>
        <v>-17.9</v>
      </c>
      <c r="BZ46" s="10" t="str">
        <f aca="false">IF(BY46="","",IF(BY46&lt;-27.5,"De -30 a -28",IF(BY46&lt;-25,"De -27,5 a -25,5",IF(BY46&lt;-22.5,"De -25 a -23",IF(BY46&lt;-20,"De -22,5 a -20,5",IF(BY46&lt;-17.5,"De -20 a -18",IF(BY46&lt;-15,"De -17,5 a -15,5",IF(BY46&lt;-12.5,"De -15 a -13",IF(BY46&lt;-10,"De -12,5 a -10,5",IF(BY46&lt;-7.5,"De -10 a -8",IF(BY46&lt;-5,"De -7,5 a -5,5",IF(BY46&lt;-2.5,"De -5 a -3",IF(BY46&lt;0,"De -2,5 a -0,5",IF(BY46&lt;2.5,"De 0 a 2",IF(BY46&lt;5,"De 2,5 a 4,5",IF(BY46&lt;7.5,"De 5 a 7",IF(BY46&lt;10,"De 7,5 a 9,5",IF(BY46&lt;12.5,"De 10 a 12",IF(BY46&lt;15,"De 12,5 a 14,5",IF(BY46&lt;17.5,"De 15 a 17",IF(BY46&lt;20,"De 17,5 a 19,5",IF(BY46&lt;22.5,"De 20 a 22",IF(BY46&lt;25,"De 22,5 a 24,5",IF(BY46&lt;27.5,"De 25 a 27","De 27,5 a 30"))))))))))))))))))))))))</f>
        <v>De -20 a -18</v>
      </c>
      <c r="CA46" s="12" t="n">
        <f aca="false">IF(BY46="","",IF(BY46&lt;=-28,1,IF(BY46&lt;=-25.5,2,IF(BY46&lt;=-23,3,IF(BY46&lt;=-20.5,4,IF(BY46&lt;=-18,5,IF(BY46&lt;=-15.5,6,IF(BY46&lt;=-13,7,IF(BY46&lt;=-10.5,8,IF(BY46&lt;=-8,9,IF(BY46&lt;=-5.5,10,IF(BY46&lt;=-3,11,IF(BY46&lt;=-0.5,12,IF(BY46&lt;=2,13,IF(BY46&lt;=4.5,14,IF(BY46&lt;=7,15,IF(BY46&lt;=9.5,16,IF(BY46&lt;=12,17,IF(BY46&lt;=14.5,18,IF(BY46&lt;=17,19,IF(BY46&lt;=19.5,20,IF(BY46&lt;=22,21,IF(BY46&lt;=24.5,22,IF(BY46&lt;=27,23,IF(BY46&lt;=30,24,"Fuera de rango")))))))))))))))))))))))))</f>
        <v>6</v>
      </c>
      <c r="CB46" s="9" t="n">
        <v>-6</v>
      </c>
      <c r="CC46" s="10" t="n">
        <f aca="false">18.5- (0.3*H46)</f>
        <v>11.9</v>
      </c>
      <c r="CD46" s="10" t="n">
        <f aca="false">(CB46)-(CC46)</f>
        <v>-17.9</v>
      </c>
      <c r="CE46" s="10" t="str">
        <f aca="false">IF(CD46="","",IF(CD46&lt;-27.5,"De -30 a -28",IF(CD46&lt;-25,"De -27,5 a -25,5",IF(CD46&lt;-22.5,"De -25 a -23",IF(CD46&lt;-20,"De -22,5 a -20,5",IF(CD46&lt;-17.5,"De -20 a -18",IF(CD46&lt;-15,"De -17,5 a -15,5",IF(CD46&lt;-12.5,"De -15 a -13",IF(CD46&lt;-10,"De -12,5 a -10,5",IF(CD46&lt;-7.5,"De -10 a -8",IF(CD46&lt;-5,"De -7,5 a -5,5",IF(CD46&lt;-2.5,"De -5 a -3",IF(CD46&lt;0,"De -2,5 a -0,5",IF(CD46&lt;=2,"De 0 a 2",IF(CD46&lt;=4.5,"De 2,5 a 4,5",IF(CD46&lt;=7,"De 5 a 7",IF(CD46&lt;=9.5,"De 7,5 a 9,5",IF(CD46&lt;=12,"De 10 a 12",IF(CD46&lt;=14.5,"De 12,5 a 14,5",IF(CD46&lt;=17,"De 15 a 17",IF(CD46&lt;=19.5,"De 17,5 a 19,5",IF(CD46&lt;=22,"De 20 a 22",IF(CD46&lt;=24.5,"De 22,5 a 24,5",IF(CD46&lt;=27,"De 25 a 27","De 27,5 a 30"))))))))))))))))))))))))</f>
        <v>De -20 a -18</v>
      </c>
      <c r="CF46" s="12" t="n">
        <f aca="false">IF(CD46="","",IF(CD46&lt;-27.5,1,IF(CD46&lt;-25,2,IF(CD46&lt;-22.5,3,IF(CD46&lt;-20,4,IF(CD46&lt;-17.5,5,IF(CD46&lt;-15,6,IF(CD46&lt;-12.5,7,IF(CD46&lt;-10,8,IF(CD46&lt;-7.5,9,IF(CD46&lt;-5,10,IF(CD46&lt;-2.5,11,IF(CD46&lt;0,12,IF(CD46&lt;2.5,13,IF(CD46&lt;5,14,IF(CD46&lt;7.5,15,IF(CD46&lt;10,16,IF(CD46&lt;12.5,17,IF(CD46&lt;15,18,IF(CD46&lt;17.5,19,IF(CD46&lt;20,20,IF(CD46&lt;22.5,21,IF(CD46&lt;25,22,IF(CD46&lt;27.5,23,24))))))))))))))))))))))))</f>
        <v>5</v>
      </c>
      <c r="CG46" s="9" t="n">
        <v>-3</v>
      </c>
      <c r="CH46" s="10" t="str">
        <f aca="false">IF(CG46="","",IF(AND(CG46&gt;=-10,CG46&lt;=-9.5),"-10 a -9,5",IF(AND(CG46&gt;-9.5,CG46&lt;=-8.5),"-9 a -8,5",IF(AND(CG46&gt;-8.5,CG46&lt;=-7.5),"-8 a -7,5",IF(AND(CG46&gt;-7.5,CG46&lt;=-6.5),"-7 a -6,5",IF(AND(CG46&gt;-6.5,CG46&lt;=-5.5),"-6 a -5,5",IF(AND(CG46&gt;-5.5,CG46&lt;=-4.5),"-5 a -4,5",IF(AND(CG46&gt;-4.5,CG46&lt;=-3.5),"-4 a -3,5",IF(AND(CG46&gt;-3.5,CG46&lt;=-2.5),"-3 a -2,5",IF(CG46=-2.25,"-2,25",IF(AND(CG46&gt;-2.5,CG46&lt;=-1.5),"-2 a -1,5",IF(AND(CG46&gt;-1.5,CG46&lt;=-0.5),"-1 a -0,5",IF(AND(CG46&gt;-0.5,CG46&lt;=0.5),"0 a 0,5",IF(AND(CG46&gt;0.5,CG46&lt;=1.5),"1 a 1,5",IF(AND(CG46&gt;1.5,CG46&lt;=2.5),"2 a 2,5",IF(AND(CG46&gt;2.5,CG46&lt;=3.5),"3 a 3,5",IF(AND(CG46&gt;3.5,CG46&lt;=4.5),"4 a 4,5",IF(AND(CG46&gt;4.5,CG46&lt;=5.5),"5 a 5,5",IF(AND(CG46&gt;5.5,CG46&lt;=6.5),"6 a 6,5",IF(AND(CG46&gt;6.5,CG46&lt;=7.5),"7 a 7,5",IF(AND(CG46&gt;7.5,CG46&lt;=8.5),"8 a 8,5",IF(AND(CG46&gt;8.5,CG46&lt;=9.5),"9 a 9,5",IF(CG46&gt;=10,"10","Fuera de rango")))))))))))))))))))))))</f>
        <v>-3 a -2,5</v>
      </c>
      <c r="CI46" s="11" t="n">
        <f aca="false">IF(CG46="","",IF(CG46=-2.25,"NORMA",IF(CG46&lt;=-9.5,1,IF(CG46&lt;=-8.5,2,IF(CG46&lt;=-7.5,3,IF(CG46&lt;=-6.5,4,IF(CG46&lt;=-5.5,5,IF(CG46&lt;=-4.5,6,IF(CG46&lt;=-3.5,7,IF(CG46&lt;=-2.5,8,IF(CG46&lt;=-1.5,9,IF(CG46&lt;=-0.5,10,IF(CG46&lt;=0.5,11,IF(CG46&lt;=1.5,12,IF(CG46&lt;=2.5,13,IF(CG46&lt;=3.5,14,IF(CG46&lt;=4.5,15,IF(CG46&lt;=5.5,16,IF(CG46&lt;=6.5,17,IF(CG46&lt;=7.5,18,IF(CG46&lt;=8.5,19,IF(CG46&lt;=9.5,20,IF(CG46=10,21,"Fuera de rango")))))))))))))))))))))))</f>
        <v>8</v>
      </c>
      <c r="CJ46" s="9" t="n">
        <v>2.75</v>
      </c>
      <c r="CK46" s="10" t="str">
        <f aca="false">IF(CJ46="","",IF(AND(CJ46&gt;=-6,CJ46&lt;=-5.5),"-6 a -5,5",IF(AND(CJ46&gt;-5.5,CJ46&lt;=-4.5),"-5 a -4,5",IF(AND(CJ46&gt;-4.5,CJ46&lt;=-3.5),"-4 a -3,5",IF(AND(CJ46&gt;-3.5,CJ46&lt;=-2.5),"-3 a -2,5",IF(AND(CJ46&gt;-2.5,CJ46&lt;=-1.5),"-2 a -1,5",IF(AND(CJ46&gt;-1.5,CJ46&lt;=-0.5),"-1 a -0,5",IF(AND(CJ46&gt;-0.5,CJ46&lt;=0.5),"0 a 0,5",IF(AND(CJ46&gt;0.5,CJ46&lt;=1.5),"1 a 1,5",IF(AND(CJ46&gt;1.5,CJ46&lt;2.5),"2",IF(AND(CJ46&gt;=2.5,CJ46&lt;=3),"2,5 a 3",IF(AND(CJ46&gt;3,CJ46&lt;=4),"3,5 a 4",IF(AND(CJ46&gt;4,CJ46&lt;=5),"4,5 a 5",IF(AND(CJ46&gt;5,CJ46&lt;=6),"5,5 a 6",IF(AND(CJ46&gt;6,CJ46&lt;=7),"6,5 a 7",IF(AND(CJ46&gt;7,CJ46&lt;=8),"7,5 a 8",IF(AND(CJ46&gt;8,CJ46&lt;=9.5),"8,5 a 9,5",IF(CJ46=10,"10","Fuera de rango"))))))))))))))))))</f>
        <v>2,5 a 3</v>
      </c>
      <c r="CL46" s="11" t="n">
        <f aca="false">IF(CK46="","",IF(OR(CK46="-6 a -5,5",CK46="-6 - -5,5"),1,IF(OR(CK46="-5 a -4,5",CK46="-5 - -4,5"),2,IF(OR(CK46="-4 a -3,5",CK46="-4 - -3,5"),3,IF(OR(CK46="-3 a -2,5",CK46="-3 - -2,5"),4,IF(OR(CK46="-2 a -1,5",CK46="-2 - -1,5"),5,IF(OR(CK46="-1 a -0,5",CK46="-1 - -0,5"),6,IF(OR(CK46="0 a 0,5",CK46="0 - 0,5"),7,IF(OR(CK46="1 a 1,5",CK46="1 - 1,5"),8,IF(CK46="2","NORMA",IF(OR(CK46="2,5 a 3",CK46="2,5 - 3"),9,IF(OR(CK46="3,5 a 4",CK46="3,5 - 4"),10,IF(OR(CK46="4,5 a 5",CK46="4,5 - 5"),11,IF(OR(CK46="5,5 a 6",CK46="5,5 - 6"),12,IF(OR(CK46="6,5 a 7",CK46="6,5 - 7"),13,IF(OR(CK46="7,5 a 8",CK46="7,5 - 8"),14,IF(OR(CK46="8,5 a 9",CK46="8,5 - 9,5",CK46="9 a 9,5"),15,IF(CK46="10",15,IF(OR(CK46="0,5 a 1",CK46="0,5 - 1"),7,"Fuera de rango")))))))))))))))))))</f>
        <v>9</v>
      </c>
      <c r="CM46" s="10" t="n">
        <v>0</v>
      </c>
      <c r="CN46" s="10" t="str">
        <f aca="false">IF(CM46=0,"0", " ")</f>
        <v>0</v>
      </c>
      <c r="CO46" s="10" t="str">
        <f aca="false">IF(CM46&gt;0,"EME"," ")</f>
        <v> </v>
      </c>
      <c r="CP46" s="10" t="n">
        <v>0</v>
      </c>
      <c r="CQ46" s="10" t="str">
        <f aca="false">IF(CP46&gt;0,"0", " ")</f>
        <v> </v>
      </c>
      <c r="CR46" s="10" t="str">
        <f aca="false">IF(CP46&gt;0,"EME"," ")</f>
        <v> </v>
      </c>
      <c r="CS46" s="9" t="n">
        <v>0</v>
      </c>
      <c r="CT46" s="10" t="str">
        <f aca="false">IF(CS46&gt;0,"1", " ")</f>
        <v> </v>
      </c>
      <c r="CU46" s="10" t="str">
        <f aca="false">IF(CS46&gt;0,"HIP"," ")</f>
        <v> </v>
      </c>
      <c r="CV46" s="9" t="n">
        <v>0</v>
      </c>
      <c r="CW46" s="10" t="str">
        <f aca="false">IF(CV46&gt;0,"1", " ")</f>
        <v> </v>
      </c>
      <c r="CX46" s="10" t="str">
        <f aca="false">IF(CV46&gt;0,"HIP"," ")</f>
        <v> </v>
      </c>
      <c r="CY46" s="9" t="n">
        <v>-3.5</v>
      </c>
      <c r="CZ46" s="11" t="str">
        <f aca="false">IF(CY46&lt;0,"2"," ")</f>
        <v>2</v>
      </c>
      <c r="DA46" s="11" t="str">
        <f aca="false">IF(CY46&lt;0,"MIO"," ")</f>
        <v>MIO</v>
      </c>
      <c r="DB46" s="9" t="n">
        <v>-3.75</v>
      </c>
      <c r="DC46" s="11" t="str">
        <f aca="false">IF(DB46&lt;0,"2"," ")</f>
        <v>2</v>
      </c>
      <c r="DD46" s="11" t="str">
        <f aca="false">IF(DB46&lt;0,"MIO"," ")</f>
        <v>MIO</v>
      </c>
      <c r="DE46" s="9" t="n">
        <v>0</v>
      </c>
      <c r="DF46" s="11" t="str">
        <f aca="false">IF(DE46&lt;0,"3"," ")</f>
        <v> </v>
      </c>
      <c r="DG46" s="11" t="str">
        <f aca="false">IF(DE46&lt;0,"AST"," ")</f>
        <v> </v>
      </c>
      <c r="DH46" s="9" t="n">
        <v>0</v>
      </c>
      <c r="DI46" s="11" t="str">
        <f aca="false">IF(DH46&lt;0,"3"," ")</f>
        <v> </v>
      </c>
      <c r="DJ46" s="11" t="str">
        <f aca="false">IF(DH46&lt;0,"AST"," ")</f>
        <v> </v>
      </c>
      <c r="DK46" s="9" t="n">
        <v>0</v>
      </c>
      <c r="DL46" s="10" t="str">
        <f aca="false">IF(DK46&gt;0,"4"," ")</f>
        <v> </v>
      </c>
      <c r="DM46" s="10" t="str">
        <f aca="false">IF(DK46&gt;0,"PRE"," ")</f>
        <v> </v>
      </c>
      <c r="DN46" s="9" t="n">
        <v>0</v>
      </c>
      <c r="DO46" s="10" t="str">
        <f aca="false">IF(DN46&gt;0,"4"," ")</f>
        <v> </v>
      </c>
      <c r="DP46" s="10" t="str">
        <f aca="false">IF(DN46&gt;0,"PRE"," ")</f>
        <v> </v>
      </c>
      <c r="DQ46" s="12" t="n">
        <v>1</v>
      </c>
      <c r="DR46" s="12" t="n">
        <v>1</v>
      </c>
      <c r="DS46" s="12" t="str">
        <f aca="false">CONCATENATE(CO46,CU46,DA46,DG46,DM46)</f>
        <v>  MIO  </v>
      </c>
      <c r="DT46" s="10" t="str">
        <f aca="false" t="array" ref="DT46">_xlfn.IFS(DS46="EME    ","0", DS46=" HIP   ","1", DS46="  MIO  ","2", DS46="   AST ","3", DS46="    PRE","4", DS46="EME   PRE","5", DS46=" HIP  PRE","6", DS46=" HIP AST ","7", DS46="  MIO PRE","8", DS46="  MIOAST ","9", DS46="   ASTPRE","10",DS46=" HIP ASTPRE","11", DS46="  MIOASTPRE","12", DS46="     ","0")</f>
        <v>2</v>
      </c>
      <c r="DU46" s="1" t="s">
        <v>153</v>
      </c>
      <c r="DV46" s="1" t="str">
        <f aca="false" t="array" ref="DV46">_xlfn.IFS(DU46="SI","2", DU46="NO","1")</f>
        <v>2</v>
      </c>
      <c r="DW46" s="10" t="n">
        <v>0</v>
      </c>
      <c r="DX46" s="11" t="str">
        <f aca="false">IF(DW46=0,"1","2")</f>
        <v>1</v>
      </c>
      <c r="DY46" s="11" t="str">
        <f aca="false" t="array" ref="DY46">_xlfn.IFS(DW46=0,"0", DW46=0.25, "1", DW46=0.5,"2", DW46=0.75,"3", DW46=1,"4",DW46=1.25,"5", DW46=1.5,"6", DW46=1.75,"7", DW46=2,"8")</f>
        <v>0</v>
      </c>
      <c r="DZ46" s="10" t="n">
        <v>0</v>
      </c>
      <c r="EA46" s="11" t="str">
        <f aca="false">IF(DZ46=0,"1","2")</f>
        <v>1</v>
      </c>
      <c r="EB46" s="11" t="str">
        <f aca="false" t="array" ref="EB46">_xlfn.IFS(DZ46=0,"0", DZ46=0.25, "1", DZ46=0.5,"2", DZ46=0.75,"3", DZ46=1,"4",DZ46=1.25,"5", DZ46=1.5,"6", DZ46=1.75,"7", DZ46=2,"8")</f>
        <v>0</v>
      </c>
      <c r="EC46" s="10" t="n">
        <v>-0.5</v>
      </c>
      <c r="ED46" s="10" t="str">
        <f aca="false">IF(EC46=0,"1","2")</f>
        <v>2</v>
      </c>
      <c r="EE46" s="11" t="str">
        <f aca="false" t="array" ref="EE46">_xlfn.IFS(EC46=0,"0", EC46=-0.25, "1", EC46=-0.5,"2", EC46=-0.75,"3", EC46=-1,"4",EC46=-1.25,"5", EC46=-1.5,"6", EC46=-1.75,"7", EC46=-2,"8", EC46=-2.25,"9",EC46=-2.5,"10", EC46=-2.75,"11", EC46=-3,"12", EC46=-3.25,"13", EC46=-3.5,"14", EC46=-3.75,"15",EC46=-4,"16")</f>
        <v>2</v>
      </c>
      <c r="EF46" s="10" t="n">
        <v>-0.25</v>
      </c>
      <c r="EG46" s="10" t="str">
        <f aca="false">IF(EF46=0,"1","2")</f>
        <v>2</v>
      </c>
      <c r="EH46" s="11" t="str">
        <f aca="false" t="array" ref="EH46">_xlfn.IFS(EF46=0,"0", EF46=-0.25, "1", EF46=-0.5,"2", EF46=-0.75,"3", EF46=-1,"4",EF46=-1.25,"5", EF46=-1.5,"6", EF46=-1.75,"7", EF46=-2,"8", EF46=-2.25,"9",EF46=-2.5,"10", EF46=-2.75,"11", EF46=-3,"12", EF46=-3.25,"13", EF46=-3.5,"14", EF46=-3.75,"15",EF46=-4,"16")</f>
        <v>1</v>
      </c>
      <c r="EI46" s="10" t="n">
        <v>0</v>
      </c>
      <c r="EJ46" s="11" t="str">
        <f aca="false">IF(EI46=0,"1","2")</f>
        <v>1</v>
      </c>
      <c r="EK46" s="11" t="str">
        <f aca="false" t="array" ref="EK46">_xlfn.IFS(EI46=0,"0", EI46=-0.25, "1", EI46=-0.5,"2", EI46=-0.75,"3", EI46=-1,"4",EI46=-1.25,"5", EI46=-1.5,"6", EI46=-1.75,"7", EI46=-2,"8", EI46=-2.25,"9", EI46=-2.25,"9",EI46=-2.5,"10", EI46=-2.75,"11", EI46=-3,"12", EI46=-3.25,"13", EI46=-3.5,"14", EI46=-3.75,"15",EI46=-4,"16", EI46=0.25, "17", EI46=0.5, "18")</f>
        <v>0</v>
      </c>
      <c r="EL46" s="10" t="n">
        <v>0</v>
      </c>
      <c r="EM46" s="11" t="str">
        <f aca="false">IF(EL46=0,"1","2")</f>
        <v>1</v>
      </c>
      <c r="EN46" s="11" t="str">
        <f aca="false" t="array" ref="EN46">_xlfn.IFS(EL46=0.25,"17",EL46=0.5,"18", EL46=0,"0", EL46=-0.25, "1", EL46=-0.5,"2", EL46=-0.75,"3", EL46=-1,"4",EL46=-1.25,"5", EL46=-1.5,"6", EL46=-1.75,"7", EL46=-2,"8",EL46= -2.25,"9",EL46=-2.5,"10",EL46= -2.75,"11",EL46= -3,"12",EL46= -3.25,"13",EL46= -3.5,"14",EL46= -3.75,"15",EL46=-4,"16")</f>
        <v>0</v>
      </c>
      <c r="EO46" s="10" t="n">
        <v>0</v>
      </c>
      <c r="EP46" s="11" t="str">
        <f aca="false">IF(EO46=0,"1","2")</f>
        <v>1</v>
      </c>
      <c r="EQ46" s="11" t="str">
        <f aca="false" t="array" ref="EQ46">_xlfn.IFS(EO46=0,"0", EO46=0.25, "1", EO46=0.5,"2", EO46=0.75,"3", EO46=1,"4",EO46=1.25,"5", EO46=1.5,"6", EO46=1.75,"7", EO46=2,"8", EO46=2.25,"9", EO46=2.25,"9",EO46=2.5,"10", EO46=2.75,"11", EO46=3,"12", EO46=3.25,"13", EO46=3.5,"14", EO46=3.75,"15",EO46=4,"16", EO46=-0.25, "17", bq=-0.5, "18")</f>
        <v>0</v>
      </c>
      <c r="ER46" s="10" t="n">
        <v>0</v>
      </c>
      <c r="ES46" s="11" t="str">
        <f aca="false">IF(ER46=0,"1","2")</f>
        <v>1</v>
      </c>
      <c r="ET46" s="11" t="str">
        <f aca="false" t="array" ref="ET46">_xlfn.IFS(ER46=0,"0", ER46=0.25, "1", ER46=0.5,"2", ER46=0.75,"3", ER46=1,"4",ER46=1.25,"5", ER46=1.5,"6", ER46=1.75,"7", ER46=2,"8", ER46=2.25,"9", ER46=2.25,"9",ER46=2.5,"10", ER46=2.75,"11", ER46=3,"12", ER46=3.25,"13", ER46=3.5,"14", ER46=3.75,"15",ER46=4,"16", ER46=-0.25, "17", bq=-0.5, "18")</f>
        <v>0</v>
      </c>
      <c r="EU46" s="34" t="n">
        <v>24</v>
      </c>
      <c r="EV46" s="14" t="str">
        <f aca="false">VLOOKUP(EU46,LEYENDA!$G$2:$H$8,2,TRUE())</f>
        <v>19-24</v>
      </c>
      <c r="EW46" s="14" t="str">
        <f aca="false" t="array" ref="EW46">_xlfn.IFS(EV46="0-5","1", EV46="6-12","2", EV46="13-18","3", EV46="19-24","4", EV46="25-36","5", EV46="37-48","6", EV46="49-60","7")</f>
        <v>4</v>
      </c>
    </row>
    <row r="47" customFormat="false" ht="13.5" hidden="false" customHeight="false" outlineLevel="0" collapsed="false">
      <c r="A47" s="1" t="n">
        <v>14</v>
      </c>
      <c r="B47" s="35" t="n">
        <v>2</v>
      </c>
      <c r="C47" s="33" t="n">
        <v>40274</v>
      </c>
      <c r="D47" s="6"/>
      <c r="E47" s="5" t="str">
        <f aca="false">VLOOKUP(A47,'286'!$A$3:$J$600,10,FALSE())</f>
        <v>BARAÑANO MUÑOZ, RAFAEL</v>
      </c>
      <c r="F47" s="4" t="str">
        <f aca="false">VLOOKUP(A47,'286'!$A$3:$I$1768,3,FALSE())</f>
        <v>BAMURA</v>
      </c>
      <c r="G47" s="6" t="n">
        <f aca="false">VLOOKUP(A47,'286'!$A$3:$I$1768,4,FALSE())</f>
        <v>31713</v>
      </c>
      <c r="H47" s="7" t="n">
        <f aca="false">YEAR(C47)-YEAR(G47)</f>
        <v>24</v>
      </c>
      <c r="I47" s="1" t="str">
        <f aca="false">VLOOKUP(H47,LEYENDA!$C$2:$D$6,2,TRUE())</f>
        <v>13-24</v>
      </c>
      <c r="J47" s="5" t="str">
        <f aca="false">VLOOKUP(A47,'286'!$A$3:$I$1768,7,FALSE())</f>
        <v>H</v>
      </c>
      <c r="K47" s="8" t="str">
        <f aca="false">VLOOKUP(A47,'286'!$A$3:$I$1768,2,FALSE())</f>
        <v>OD</v>
      </c>
      <c r="L47" s="4" t="str">
        <f aca="false">VLOOKUP(A47,'286'!$A$3:$I$1768,8,FALSE())</f>
        <v>D</v>
      </c>
      <c r="M47" s="4" t="str">
        <f aca="false">VLOOKUP(A47,'286'!$A$3:$I$1768,9,FALSE())</f>
        <v>D</v>
      </c>
      <c r="N47" s="8" t="str">
        <f aca="false">IF(R47=O47, "MISMA","CONTRARIA")</f>
        <v>MISMA</v>
      </c>
      <c r="O47" s="8" t="str">
        <f aca="false" t="array" ref="O47">_xlfn.IFS(L47="D","1", L47="I","2")</f>
        <v>1</v>
      </c>
      <c r="P47" s="8" t="str">
        <f aca="false" t="array" ref="P47">_xlfn.IFS(K47="OD","1", K47="OI","2")</f>
        <v>1</v>
      </c>
      <c r="Q47" s="1" t="str">
        <f aca="false" t="array" ref="Q47">_xlfn.IFS(J47="M","1", J47="H","2")</f>
        <v>2</v>
      </c>
      <c r="R47" s="8" t="str">
        <f aca="false" t="array" ref="R47">_xlfn.IFS(M47="D","1", M47="I","2")</f>
        <v>1</v>
      </c>
      <c r="S47" s="1" t="str">
        <f aca="false" t="array" ref="S47">_xlfn.IFS(N47="CONTRARIA", "1",N47= "MISMA","2")</f>
        <v>2</v>
      </c>
      <c r="T47" s="1" t="str">
        <f aca="false" t="array" ref="T47">_xlfn.IFS(I47="0-12","1", I47="13-24","2", I47="25-40","3", I47="41-60","4", I47="61-100","5")</f>
        <v>2</v>
      </c>
      <c r="U47" s="9" t="n">
        <v>-0.5</v>
      </c>
      <c r="V47" s="1" t="str">
        <f aca="false">IF(U47="","",IF(AND(U47&gt;=-9,U47&lt;=-6.5),"-9 a -6,5",IF(AND(U47&gt;=-6,U47&lt;=-3.5),"-6 a -3,5",IF(AND(U47&gt;=-3,U47&lt;=-1),"-3 a -1",IF(U47=-0.5,"-0,5",IF(AND(U47&gt;=0,U47&lt;=2.5),"0 a 2,5",IF(AND(U47&gt;=3,U47&lt;=5.5),"3 a 5,5",IF(AND(U47&gt;=6,U47&lt;=8.5),"6 a 8,5",IF(AND(U47&gt;=9,U47&lt;=20),"9 a 20","Fuera de rango")))))))))</f>
        <v>-0,5</v>
      </c>
      <c r="W47" s="11" t="str">
        <f aca="false">IF(V47="","",IF(V47="-9 a -6,5",2,IF(V47="-6 a -3,5",3,IF(V47="-3 a -1",4,IF(V47="-0,5","NORMA",IF(V47="0 a 2,5",5,IF(V47="3 a 5,5",6,IF(V47="6 a 8,5",7,IF(V47="9 a 20",8,"Fuera de rango")))))))))</f>
        <v>NORMA</v>
      </c>
      <c r="X47" s="9" t="n">
        <v>0</v>
      </c>
      <c r="Y47" s="10" t="str">
        <f aca="false">IF(X47="","",IF(AND(X47&gt;=0,X47&lt;=4),"0 a 4",IF(AND(X47&gt;=4.5,X47&lt;=8.5),"4,5 a 8,5",IF(X47=9,"9",IF(AND(X47&gt;=9.5,X47&lt;=13),"9,5 a 13",IF(AND(X47&gt;=13.5,X47&lt;=20),"13,5 a 20",IF(AND(X47&gt;=20.5,X47&lt;=35),"20,5 a 35","Fuera de rango")))))))</f>
        <v>0 a 4</v>
      </c>
      <c r="Z47" s="11" t="n">
        <f aca="false">IF(Y47="","",IF(Y47="0 a 4",1,IF(Y47="4,5 a 8,5",2,IF(Y47="9","NORMA",IF(Y47="9,5 a 13",3,IF(Y47="13,5 a 20",4,IF(Y47="20,5 a 35",5,"Fuera de rango")))))))</f>
        <v>1</v>
      </c>
      <c r="AA47" s="9" t="n">
        <v>8</v>
      </c>
      <c r="AB47" s="10" t="str">
        <f aca="false">IF(AA47="","",IF(AND(AA47&gt;=0,AA47&lt;=9),"0 a 9",IF(AND(AA47&gt;=9.5,AA47&lt;=18.5),"9,5 a 18,5",IF(AA47=19,"19",IF(AND(AA47&gt;=19.5,AA47&lt;=28),"19,5 a 28",IF(AND(AA47&gt;=28.5,AA47&lt;=40),"28,5 a 40","Fuera de rango"))))))</f>
        <v>0 a 9</v>
      </c>
      <c r="AC47" s="11" t="n">
        <f aca="false" t="array" ref="AC47">_xlfn.IFS(AB47="","",AB47="0 a 9",1,AB47="9,5 a 18,5",2,AB47="19","NORMA",AB47="19,5 a 28",3,AB47="28,5 a 40",4,TRUE(),"Fuera de rango")</f>
        <v>1</v>
      </c>
      <c r="AD47" s="9" t="n">
        <v>4</v>
      </c>
      <c r="AE47" s="10" t="str">
        <f aca="false">IF(AD47="","",IF(AND(AD47&gt;=-10,AD47&lt;=0),"De -10 a 0",IF(AND(AD47&gt;=0.5,AD47&lt;=9.5),"0,5 a 9,5",IF(AD47=10,"10",IF(AND(AD47&gt;=10.5,AD47&lt;=20),"10,5 a 20",IF(AND(AD47&gt;=20.5,AD47&lt;=40),"20,5 a 40","Fuera de rango"))))))</f>
        <v>0,5 a 9,5</v>
      </c>
      <c r="AF47" s="12" t="n">
        <f aca="false">IF(AD47="","",IF(AND(AD47&gt;=-10,AD47&lt;=0),1,IF(AND(AD47&gt;=0.5,AD47&lt;=9.5),2,IF(AD47=10,"NORMA",IF(AND(AD47&gt;=10.5,AD47&lt;=20),3,IF(AND(AD47&gt;=20.5,AD47&lt;=40),4,""))))))</f>
        <v>2</v>
      </c>
      <c r="AG47" s="9" t="n">
        <v>9</v>
      </c>
      <c r="AH47" s="11" t="str">
        <f aca="false">IF(AG47="","",IF(AND(AG47&gt;=0,AG47&lt;=4),"0 a 4",IF(AND(AG47&gt;=4.5,AG47&lt;=8.5),"4,5 a 8,5",IF(AG47=9,"9",IF(AND(AG47&gt;=9.5,AG47&lt;=13),"9,5 a 13",IF(AND(AG47&gt;=13.5,AG47&lt;=25),"13,5 a 25","Fuera de rango"))))))</f>
        <v>9</v>
      </c>
      <c r="AI47" s="11" t="str">
        <f aca="false">IF(AH47="","",IF(AH47="0 a 4",1,IF(AH47="4,5 a 8,5",2,IF(AH47="9","NORMA",IF(AH47="9,5 a 13",3,IF(AH47="13,5 a 25",4,""))))))</f>
        <v>NORMA</v>
      </c>
      <c r="AJ47" s="9" t="n">
        <v>4</v>
      </c>
      <c r="AK47" s="10" t="str">
        <f aca="false">IF(AJ47="","",IF(AND(AJ47&gt;=-15,AJ47&lt;=-10.5),"-15 a -10,5",IF(AND(AJ47&gt;=-10,AJ47&lt;=-4),"-10 a -4",IF(AND(AJ47&gt;=-4.5,AJ47&lt;=0),"-4,5 a 0",IF(AND(AJ47&gt;=0.5,AJ47&lt;=4.5),"0,5 a 4,5",IF(AJ47=5,"5",IF(AND(AJ47&gt;=5.5,AJ47&lt;=10),"5,5 a 10",IF(AND(AJ47&gt;=10.5,AJ47&lt;=20),"10,5 a 20","Fuera de rango"))))))))</f>
        <v>0,5 a 4,5</v>
      </c>
      <c r="AL47" s="11" t="n">
        <f aca="false">IF(AK47="","",IF(AK47="-15 a -10,5",1,IF(AK47="-10 a -4",2,IF(AK47="-4,5 a 0",3,IF(AK47="0,5 a 4,5",4,IF(AK47="5","NORMA",IF(AK47="5,5 a 10",5,IF(AK47="10,5 a 20",6,"Error"))))))))</f>
        <v>4</v>
      </c>
      <c r="AM47" s="9" t="n">
        <v>-0.5</v>
      </c>
      <c r="AN47" s="10" t="str">
        <f aca="false">IF(AM47="","",IF(AND(AM47&gt;=-7.5,AM47&lt;=-5.5),"-7,5 a -5,5",IF(AND(AM47&gt;=-5,AM47&lt;=-3),"-5 a -3",IF(AND(AM47&gt;=-2.5,AM47&lt;=-0.5),"-2,5 a -0,5",IF(AM47=0,"0,00",IF(AND(AM47&gt;=0.5,AM47&lt;=2.5),"0,5 a 2,5",IF(AND(AM47&gt;=3,AM47&lt;=5),"3 a 5",IF(AND(AM47&gt;=5.5,AM47&lt;=7.5),"5,5 a 7,5",IF(AND(AM47&gt;=8,AM47&lt;=10),"8 a 10","Fuera de rango")))))))))</f>
        <v>-2,5 a -0,5</v>
      </c>
      <c r="AO47" s="11" t="n">
        <f aca="false">IF(AN47="","",IF(AN47="-7,5 a -5,5",1,IF(AN47="-5 a -3",2,IF(AN47="-2,5 a -0,5",3,IF(AN47="0,00","NORMA",IF(AN47="0,5 a 2,5",4,IF(AN47="3 a 5",5,IF(AN47="5,5 a 7,5",6,IF(AN47="8 a 10",7,"Error")))))))))</f>
        <v>3</v>
      </c>
      <c r="AP47" s="9" t="n">
        <v>-4</v>
      </c>
      <c r="AQ47" s="10" t="str">
        <f aca="false">IF(AP47="","",IF(AND(AP47&gt;=-20,AP47&lt;=-9.5),"-20 a -9,5",IF(AND(AP47&gt;=-9,AP47&lt;=-6.5),"-9 a -6,5",IF(AP47=-6,"-6",IF(AND(AP47&gt;=-5.5,AP47&lt;=-3),"-5,5 a -3",IF(AND(AP47&gt;=-2.5,AP47&lt;=0),"-2,5 a 0",IF(AND(AP47&gt;=0.5,AP47&lt;=3),"0,5 a 3",IF(AND(AP47&gt;=3.5,AP47&lt;=6),"3,5 a 6",IF(AND(AP47&gt;=6.5,AP47&lt;=9),"6,5 a 9",IF(AND(AP47&gt;=9.5,AP47&lt;=20),"9,5 a 20","Fuera de rango"))))))))))</f>
        <v>-5,5 a -3</v>
      </c>
      <c r="AR47" s="11" t="n">
        <f aca="false">IF(AQ47="","",IF(AQ47="-20 a -9,5",1,IF(AQ47="-9 a -6,5",2,IF(AQ47="-6","NORMA",IF(AQ47="-5,5 a -3",3,IF(AQ47="-2,5 a 0",4,IF(AQ47="0,5 a 3",5,IF(AQ47="3,5 a 6",6,IF(AQ47="6,5 a 9",7,IF(AQ47="9,5 a 20",8,""))))))))))</f>
        <v>3</v>
      </c>
      <c r="AS47" s="9" t="n">
        <v>0</v>
      </c>
      <c r="AT47" s="10" t="str">
        <f aca="false">IF(AS47="","",IF(AND(AS47&gt;=-16,AS47&lt;=-14),"-16 a -14",IF(AND(AS47&gt;=-13.5,AS47&lt;=-11.5),"-13,5 a -11,5",IF(AND(AS47&gt;=-11,AS47&lt;=-9),"-11 a -9",IF(AND(AS47&gt;=-8.5,AS47&lt;=-6.5),"-8,5 a -6,5",IF(AND(AS47&gt;=-6,AS47&lt;=-4),"-6 a -4",IF(AND(AS47&gt;=-3.5,AS47&lt;=-1.5),"-3,5 a -1,5",IF(AND(AS47&gt;=-1,AS47&lt;=1),"-1 a 1",IF(AND(AS47&gt;=1.5,AS47&lt;=3.5),"1,5 a 3,5",IF(AND(AS47&gt;=4,AS47&lt;=6),"4 a 6",IF(AND(AS47&gt;=6.5,AS47&lt;=8.5),"6,5 a 8,5",IF(AND(AS47&gt;=9,AS47&lt;=11),"9 a 11",IF(AND(AS47&gt;=11.5,AS47&lt;=13.5),"11,5 a 13,5",IF(AND(AS47&gt;=14,AS47&lt;=16),"14 a 16",IF(AND(AS47&gt;=16.5,AS47&lt;=18.5),"16,5 a 18,5",IF(AND(AS47&gt;=19,AS47&lt;=21),"19 a 21","Fuera de rango"))))))))))))))))</f>
        <v>-1 a 1</v>
      </c>
      <c r="AU47" s="11" t="n">
        <f aca="false" t="array" ref="AU47">IF(AT47="","",_xlfn.IFS(AT47="-16 a -14",1,AT47="-13,5 a -11,5",2,AT47="-11 a -9",3,AT47="-8,5 a -6,5",4,AT47="-6 a -4",5,AT47="-3,5 a -1,5",6,AT47="-1 a 1",7,AT47="1,5 a 3,5",8,AT47="4 a 6","NORMA",AT47="6,5 a 8,5",9,AT47="9 a 11",10,AT47="11,5 a 13,5",11,AT47="14 a 16",12,AT47="16,5 a 18,5",13,AT47="19 a 21",14,TRUE(),""))</f>
        <v>7</v>
      </c>
      <c r="AV47" s="9" t="n">
        <v>1.75</v>
      </c>
      <c r="AW47" s="10" t="str">
        <f aca="false">IF(AV47="","",IF(AND(AV47&gt;=-1,AV47&lt;=-0.5),"-1 a -0,5",IF(AND(AV47&gt;-0.5,AV47&lt;=0),"De -0,5 a 0",IF(AND(AV47&gt;=0.25,AV47&lt;=0.75),"0,25 a 0,75",IF(AND(AV47&gt;=1,AV47&lt;=1.5),"1 a 1,5",IF(AND(AV47&gt;=1.75,AV47&lt;=2.25),"1,75 a 2,25",IF(AND(AV47&gt;=2.5,AV47&lt;=3),"2,5 a 3",IF(AND(AV47&gt;=3.25,AV47&lt;=3.75),"3,25 a 3,75","Fuera de rango"))))))))</f>
        <v>1,75 a 2,25</v>
      </c>
      <c r="AX47" s="11" t="n">
        <f aca="false">IF(AW47="","",IF(OR(AW47="-1 a -0,5",AW47="-1 a -0.5"),1,IF(OR(AW47="De -0,5 a 0",AW47="-0,5 a 0",AW47="De -0.5 a 0"),2,IF(OR(AW47="0,25 a 0,75",AW47="0.25 a 0.75"),"NORMA",IF(OR(AW47="1 a 1,5",AW47="1 a 1.5"),3,IF(OR(AW47="1,75 a 2,25",AW47="1.75 a 2.25"),4,IF(OR(AW47="2,5 a 3",AW47="2.5 a 3"),5,IF(OR(AW47="3,25 a 3,75",AW47="3.25 a 3.75"),6,""))))))))</f>
        <v>4</v>
      </c>
      <c r="AY47" s="9" t="n">
        <v>-5</v>
      </c>
      <c r="AZ47" s="10" t="str">
        <f aca="false">IF(AY47="","",IF(AND(AY47&gt;=-20,AY47&lt;=-9.5),"-20 a -9,5",IF(AND(AY47&gt;=-9,AY47&lt;=-6.5),"-9 a -6,5",IF(AY47=-6,"-6",IF(AND(AY47&gt;=-5.5,AY47&lt;=-3),"-5,5 a -3",IF(AND(AY47&gt;=-2.5,AY47&lt;=0),"-2,5 a 0",IF(AND(AY47&gt;=0.5,AY47&lt;=3),"0,5 a 3",IF(AND(AY47&gt;=3.5,AY47&lt;=6),"3,5 a 6","Fuera de rango"))))))))</f>
        <v>-5,5 a -3</v>
      </c>
      <c r="BA47" s="11" t="n">
        <f aca="false">IF(AZ47="","",IF(AZ47="-20 a -9,5",1,IF(AZ47="-9 a -6,5",2,IF(AZ47="-6","NORMA",IF(AZ47="-5,5 a -3",3,IF(AZ47="-2,5 a 0",4,IF(AZ47="0,5 a 3",5,IF(AZ47="3,5 a 6",6,""))))))))</f>
        <v>3</v>
      </c>
      <c r="BB47" s="9" t="n">
        <v>0</v>
      </c>
      <c r="BC47" s="10" t="str">
        <f aca="false" t="array" ref="BC47">IF(BB47="","",_xlfn.IFS(AND(BB47&gt;=0,BB47&lt;=2),"0 a 2",AND(BB47&gt;=2.5,BB47&lt;=4.5),"2,5 a 4,5",AND(BB47&gt;=5,BB47&lt;=7),"5 a 7",AND(BB47&gt;=7.5,BB47&lt;=9.5),"7,5 a 9,5",AND(BB47&gt;=10,BB47&lt;=12),"10 a 12",AND(BB47&gt;=12.5,BB47&lt;=14.5),"12,5 a 14,5",BB47=15,"15",AND(BB47&gt;=15.5,BB47&lt;=17.5),"15,5 a 17,5",AND(BB47&gt;=18,BB47&lt;=20),"18 a 20",AND(BB47&gt;=20.5,BB47&lt;=22.5),"20,5 a 22,5",AND(BB47&gt;=23,BB47&lt;=25),"23 a 25",TRUE(),"Fuera de rango"))</f>
        <v>0 a 2</v>
      </c>
      <c r="BD47" s="11" t="n">
        <f aca="false" t="array" ref="BD47">IF(BC47="","",_xlfn.IFS(BC47="0 a 2",1,BC47="2,5 a 4,5",2,BC47="5 a 7",3,BC47="7,5 a 9,5",4,BC47="10 a 12",5,BC47="12,5 a 14,5",6,BC47="15","NORMA",BC47="15,5 a 17,5",7,BC47="18 a 20",8,BC47="20,5 a 22,5",9,BC47="23 a 25",10,TRUE(),"Fuera de rango"))</f>
        <v>1</v>
      </c>
      <c r="BE47" s="9" t="n">
        <v>12</v>
      </c>
      <c r="BF47" s="10" t="str">
        <f aca="false">IF(BE47="","",IF(AND(BE47&gt;=-20,BE47&lt;=-10),"-20 a -10",IF(AND(BE47&gt;=-9.5,BE47&lt;=0.5),"-9,5 a 0,5",IF(AND(BE47&gt;=1,BE47&lt;=11),"1 a 11",IF(AND(BE47&gt;=11.5,BE47&lt;=20.5),"11,5 a 20,5",IF(BE47=21,"21",IF(AND(BE47&gt;=21.5,BE47&lt;=31.5),"21,5 a 31,5",IF(AND(BE47&gt;=32,BE47&lt;=42),"32 a 42","Fuera de rango"))))))))</f>
        <v>11,5 a 20,5</v>
      </c>
      <c r="BG47" s="11" t="n">
        <f aca="false">IF(BF47="","",IF(BF47="-20 a -10",1,IF(BF47="-9,5 a 0,5",2,IF(BF47="1 a 11",3,IF(BF47="11,5 a 20,5",4,IF(BF47="21","NORMA",IF(BF47="21,5 a 31,5",5,IF(BF47="32 a 42",6,""))))))))</f>
        <v>4</v>
      </c>
      <c r="BH47" s="9" t="n">
        <v>6</v>
      </c>
      <c r="BI47" s="10" t="str">
        <f aca="false">IF(BH47="","",IF(AND(BH47&gt;=-20,BH47&lt;=-15),"-20 a -15",IF(AND(BH47&gt;=-14.5,BH47&lt;=-9.5),"-14,5 a -9,5",IF(AND(BH47&gt;=-9,BH47&lt;=-4),"-9 a -4",IF(AND(BH47&gt;=-3.5,BH47&lt;=2.5),"-3,5 a 2,5",IF(AND(BH47&gt;=3,BH47&lt;=8),"3 a 8",IF(AND(BH47&gt;=8.5,BH47&lt;=14.5),"8,5 a 14,5",IF(BH47=15,"15",IF(AND(BH47&gt;=15.5,BH47&lt;=20.5),"15,5 a 20,5",IF(AND(BH47&gt;=21,BH47&lt;=26),"21 a 26","Fuera de rango"))))))))))</f>
        <v>3 a 8</v>
      </c>
      <c r="BJ47" s="11" t="n">
        <f aca="false">IF(BI47="","",IF(BI47="-20 a -15",1,IF(BI47="-14,5 a -9,5",2,IF(BI47="-9 a -4",3,IF(BI47="-3,5 a 2,5",4,IF(BI47="3 a 8",5,IF(BI47="8,5 a 14,5",6,IF(BI47="15","NORMA",IF(BI47="15,5 a 20,5",7,IF(BI47="21 a 26",8,IF(BI47="26,5 a 31,5",9,"")))))))))))</f>
        <v>5</v>
      </c>
      <c r="BK47" s="9" t="n">
        <v>0</v>
      </c>
      <c r="BL47" s="10" t="str">
        <f aca="false">IF(BK47="","",IF(AND(BK47&gt;=0,BK47&lt;=2),"0 - 2",IF(AND(BK47&gt;=2.5,BK47&lt;=4.5),"2,5 - 4,5",IF(AND(BK47&gt;=5,BK47&lt;=7),"5 - 7",IF(AND(BK47&gt;=7.5,BK47&lt;=9.5),"7,5 - 9,5",IF(AND(BK47&gt;=10,BK47&lt;=12),"10 - 12",IF(AND(BK47&gt;=12.5,BK47&lt;=13.5),"12,5 - 13,5",IF(BK47=14,"14",IF(AND(BK47&gt;=14.5,BK47&lt;=16.5),"14,5 - 16,5",IF(AND(BK47&gt;=17,BK47&lt;=19),"17 - 19",IF(AND(BK47&gt;=19.5,BK47&lt;=21.5),"19,5 - 21,5",IF(AND(BK47&gt;=22,BK47&lt;=24),"22 - 24",IF(AND(BK47&gt;=24.5,BK47&lt;=26.5),"24,5 - 26,5",IF(AND(BK47&gt;=27,BK47&lt;=29),"27 - 29",IF(AND(BK47&gt;=29.5,BK47&lt;=30),"29,5 - 30","Fuera de rango")))))))))))))))</f>
        <v>0 - 2</v>
      </c>
      <c r="BM47" s="11" t="n">
        <f aca="false">IF(BL47="","",IF(BL47="0 - 2",1,IF(BL47="2,5 - 4,5",2,IF(BL47="5 - 7",3,IF(BL47="7,5 - 9,5",4,IF(BL47="10 - 12",5,IF(BL47="12,5 - 13,5",6,IF(BL47="14","NORMA",IF(BL47="14,5 - 16,5",7,IF(BL47="17 - 19",8,IF(BL47="19,5 - 21,5",9,IF(BL47="22 - 24",10,IF(BL47="24,5 - 26,5",11,IF(BL47="27 - 29",12,IF(BL47="29,5 - 30",13,"")))))))))))))))</f>
        <v>1</v>
      </c>
      <c r="BN47" s="9" t="n">
        <v>20</v>
      </c>
      <c r="BO47" s="10" t="str">
        <f aca="false">IF(BN47="","",IF(AND(BN47&gt;=-20,BN47&lt;=-10),"-20 a -10",IF(AND(BN47&gt;=-9.5,BN47&lt;=0.5),"-9,5 a 0,5",IF(AND(BN47&gt;=1,BN47&lt;=11),"1 a 11",IF(AND(BN47&gt;=11.5,BN47&lt;=21.5),"11,5 a 21,5",IF(BN47=22,"22",IF(AND(BN47&gt;=22.5,BN47&lt;=32.5),"22,5 a 32,5",IF(AND(BN47&gt;=33,BN47&lt;=43),"33 a 43","Fuera de rango"))))))))</f>
        <v>11,5 a 21,5</v>
      </c>
      <c r="BP47" s="11" t="n">
        <f aca="false">IF(BO47="","",IF(BO47="-20 a -10",1,IF(BO47="-9,5 a 0,5",2,IF(BO47="1 a 11",3,IF(BO47="11,5 a 21,5",4,IF(BO47="22","NORMA",IF(BO47="22,5 a 32,5",5,IF(BO47="33 a 43",6,""))))))))</f>
        <v>4</v>
      </c>
      <c r="BQ47" s="9" t="n">
        <v>14</v>
      </c>
      <c r="BR47" s="10" t="str">
        <f aca="false">IF(BQ47="","",IF(AND(BQ47&gt;=-20,BQ47&lt;=-15),"-20 a -15",IF(AND(BQ47&gt;=-14.5,BQ47&lt;=-9.5),"-14,5 a -9,5",IF(AND(BQ47&gt;=-9,BQ47&lt;=-4),"-9 a -4",IF(AND(BQ47&gt;=-3.5,BQ47&lt;=2.5),"-3,5 a 2,5",IF(AND(BQ47&gt;=3,BQ47&lt;=8),"3 a 8",IF(AND(BQ47&gt;=8.5,BQ47&lt;=13.5),"8,5 a 13,5",IF(AND(BQ47&gt;=14,BQ47&lt;=17.5),"14 a 17,5",IF(BQ47=18,"18",IF(AND(BQ47&gt;=18.5,BQ47&lt;=23.5),"18,5 a 23,5",IF(AND(BQ47&gt;=24,BQ47&lt;=29),"24 a 29",IF(AND(BQ47&gt;=29.5,BQ47&lt;=34.5),"29,5 a 34,5",IF(AND(BQ47&gt;=35,BQ47&lt;=40),"35 a 40","Fuera de rango")))))))))))))</f>
        <v>14 a 17,5</v>
      </c>
      <c r="BS47" s="11" t="n">
        <f aca="false">IF(BR47="","",IF(BR47="-20 a -15",1,IF(BR47="-14,5 a -9,5",2,IF(BR47="-9 a -4",3,IF(BR47="-3,5 a 2,5",4,IF(BR47="3 a 8",5,IF(BR47="8,5 a 13,5",6,IF(BR47="14 a 17,5",7,IF(BR47="18","NORMA",IF(BR47="18,5 a 23,5",8,IF(BR47="24 a 29",9,IF(BR47="29,5 a 34,5",10,IF(BR47="35 a 40",11,"")))))))))))))</f>
        <v>7</v>
      </c>
      <c r="BT47" s="9" t="n">
        <v>1</v>
      </c>
      <c r="BU47" s="10" t="str">
        <f aca="false">IF(BT47="","",IF(AND(BT47&gt;=-20,BT47&lt;=-18),"-20 a -18",IF(AND(BT47&gt;=-17.5,BT47&lt;=-15.5),"-17,5 a -15,5",IF(AND(BT47&gt;=-15,BT47&lt;=-13),"-15 a -13",IF(AND(BT47&gt;=-12.5,BT47&lt;=-10.5),"-12,5 a -10,5",IF(AND(BT47&gt;=-10,BT47&lt;=-8),"-10 a -8",IF(AND(BT47&gt;=-7.5,BT47&lt;=-5.5),"-7,5 a -5,5",IF(AND(BT47&gt;=-5,BT47&lt;=-3),"-5 a -3",IF(AND(BT47&gt;=-2.5,BT47&lt;=-0.5),"-2,5 a -0,5",IF(BT47=0,"0",IF(AND(BT47&gt;=0.5,BT47&lt;=2.5),"0,5 a 2,5",IF(AND(BT47&gt;=3,BT47&lt;=5),"3 a 5",IF(AND(BT47&gt;=5.5,BT47&lt;=7.5),"5,5 a 7,5",IF(AND(BT47&gt;=8,BT47&lt;=10),"8 a 10",IF(AND(BT47&gt;=10.5,BT47&lt;=12.5),"10,5 a 12,5",IF(AND(BT47&gt;=13,BT47&lt;=15),"13 a 15",IF(AND(BT47&gt;=15.5,BT47&lt;=17.5),"15,5 a 17,5",IF(AND(BT47&gt;=18,BT47&lt;=20),"18 a 20","Fuera de rango"))))))))))))))))))</f>
        <v>0,5 a 2,5</v>
      </c>
      <c r="BV47" s="11" t="n">
        <f aca="false">IF(BT47="","",IF(BT47=0,"NORMA",IF(AND(BT47&gt;=-20,BT47&lt;=-18),2,IF(AND(BT47&gt;=-17.5,BT47&lt;=-15.5),2,IF(AND(BT47&gt;=-15,BT47&lt;=-13),3,IF(AND(BT47&gt;=-12.5,BT47&lt;=-10.5),4,IF(AND(BT47&gt;=-10,BT47&lt;=-8),5,IF(AND(BT47&gt;=-7.5,BT47&lt;=-5.5),6,IF(AND(BT47&gt;=-5,BT47&lt;=-3),7,IF(AND(BT47&gt;=-2.5,BT47&lt;=-0.5),8,IF(AND(BT47&gt;=0.5,BT47&lt;=2.5),9,IF(AND(BT47&gt;=3,BT47&lt;=5),10,IF(AND(BT47&gt;=5.5,BT47&lt;=7.5),11,IF(AND(BT47&gt;=8,BT47&lt;=10),12,IF(AND(BT47&gt;=10.5,BT47&lt;=12.5),13,IF(AND(BT47&gt;=13,BT47&lt;=15),14,IF(AND(BT47&gt;=15.5,BT47&lt;=17.5),15,IF(AND(BT47&gt;=18,BT47&lt;=20),16,"Fuera de rango"))))))))))))))))))</f>
        <v>9</v>
      </c>
      <c r="BW47" s="9" t="n">
        <v>-6.75</v>
      </c>
      <c r="BX47" s="10" t="n">
        <f aca="false">18.5- (0.3*H47)</f>
        <v>11.3</v>
      </c>
      <c r="BY47" s="10" t="n">
        <f aca="false">(BW47)-(BX47)</f>
        <v>-18.05</v>
      </c>
      <c r="BZ47" s="10" t="str">
        <f aca="false">IF(BY47="","",IF(BY47&lt;-27.5,"De -30 a -28",IF(BY47&lt;-25,"De -27,5 a -25,5",IF(BY47&lt;-22.5,"De -25 a -23",IF(BY47&lt;-20,"De -22,5 a -20,5",IF(BY47&lt;-17.5,"De -20 a -18",IF(BY47&lt;-15,"De -17,5 a -15,5",IF(BY47&lt;-12.5,"De -15 a -13",IF(BY47&lt;-10,"De -12,5 a -10,5",IF(BY47&lt;-7.5,"De -10 a -8",IF(BY47&lt;-5,"De -7,5 a -5,5",IF(BY47&lt;-2.5,"De -5 a -3",IF(BY47&lt;0,"De -2,5 a -0,5",IF(BY47&lt;2.5,"De 0 a 2",IF(BY47&lt;5,"De 2,5 a 4,5",IF(BY47&lt;7.5,"De 5 a 7",IF(BY47&lt;10,"De 7,5 a 9,5",IF(BY47&lt;12.5,"De 10 a 12",IF(BY47&lt;15,"De 12,5 a 14,5",IF(BY47&lt;17.5,"De 15 a 17",IF(BY47&lt;20,"De 17,5 a 19,5",IF(BY47&lt;22.5,"De 20 a 22",IF(BY47&lt;25,"De 22,5 a 24,5",IF(BY47&lt;27.5,"De 25 a 27","De 27,5 a 30"))))))))))))))))))))))))</f>
        <v>De -20 a -18</v>
      </c>
      <c r="CA47" s="12" t="n">
        <f aca="false">IF(BY47="","",IF(BY47&lt;=-28,1,IF(BY47&lt;=-25.5,2,IF(BY47&lt;=-23,3,IF(BY47&lt;=-20.5,4,IF(BY47&lt;=-18,5,IF(BY47&lt;=-15.5,6,IF(BY47&lt;=-13,7,IF(BY47&lt;=-10.5,8,IF(BY47&lt;=-8,9,IF(BY47&lt;=-5.5,10,IF(BY47&lt;=-3,11,IF(BY47&lt;=-0.5,12,IF(BY47&lt;=2,13,IF(BY47&lt;=4.5,14,IF(BY47&lt;=7,15,IF(BY47&lt;=9.5,16,IF(BY47&lt;=12,17,IF(BY47&lt;=14.5,18,IF(BY47&lt;=17,19,IF(BY47&lt;=19.5,20,IF(BY47&lt;=22,21,IF(BY47&lt;=24.5,22,IF(BY47&lt;=27,23,IF(BY47&lt;=30,24,"Fuera de rango")))))))))))))))))))))))))</f>
        <v>5</v>
      </c>
      <c r="CB47" s="9" t="n">
        <v>-6.75</v>
      </c>
      <c r="CC47" s="10" t="n">
        <f aca="false">18.5- (0.3*H47)</f>
        <v>11.3</v>
      </c>
      <c r="CD47" s="10" t="n">
        <f aca="false">(CB47)-(CC47)</f>
        <v>-18.05</v>
      </c>
      <c r="CE47" s="10" t="str">
        <f aca="false">IF(CD47="","",IF(CD47&lt;-27.5,"De -30 a -28",IF(CD47&lt;-25,"De -27,5 a -25,5",IF(CD47&lt;-22.5,"De -25 a -23",IF(CD47&lt;-20,"De -22,5 a -20,5",IF(CD47&lt;-17.5,"De -20 a -18",IF(CD47&lt;-15,"De -17,5 a -15,5",IF(CD47&lt;-12.5,"De -15 a -13",IF(CD47&lt;-10,"De -12,5 a -10,5",IF(CD47&lt;-7.5,"De -10 a -8",IF(CD47&lt;-5,"De -7,5 a -5,5",IF(CD47&lt;-2.5,"De -5 a -3",IF(CD47&lt;0,"De -2,5 a -0,5",IF(CD47&lt;=2,"De 0 a 2",IF(CD47&lt;=4.5,"De 2,5 a 4,5",IF(CD47&lt;=7,"De 5 a 7",IF(CD47&lt;=9.5,"De 7,5 a 9,5",IF(CD47&lt;=12,"De 10 a 12",IF(CD47&lt;=14.5,"De 12,5 a 14,5",IF(CD47&lt;=17,"De 15 a 17",IF(CD47&lt;=19.5,"De 17,5 a 19,5",IF(CD47&lt;=22,"De 20 a 22",IF(CD47&lt;=24.5,"De 22,5 a 24,5",IF(CD47&lt;=27,"De 25 a 27","De 27,5 a 30"))))))))))))))))))))))))</f>
        <v>De -20 a -18</v>
      </c>
      <c r="CF47" s="12" t="n">
        <f aca="false">IF(CD47="","",IF(CD47&lt;-27.5,1,IF(CD47&lt;-25,2,IF(CD47&lt;-22.5,3,IF(CD47&lt;-20,4,IF(CD47&lt;-17.5,5,IF(CD47&lt;-15,6,IF(CD47&lt;-12.5,7,IF(CD47&lt;-10,8,IF(CD47&lt;-7.5,9,IF(CD47&lt;-5,10,IF(CD47&lt;-2.5,11,IF(CD47&lt;0,12,IF(CD47&lt;2.5,13,IF(CD47&lt;5,14,IF(CD47&lt;7.5,15,IF(CD47&lt;10,16,IF(CD47&lt;12.5,17,IF(CD47&lt;15,18,IF(CD47&lt;17.5,19,IF(CD47&lt;20,20,IF(CD47&lt;22.5,21,IF(CD47&lt;25,22,IF(CD47&lt;27.5,23,24))))))))))))))))))))))))</f>
        <v>5</v>
      </c>
      <c r="CG47" s="9" t="n">
        <v>-4</v>
      </c>
      <c r="CH47" s="10" t="str">
        <f aca="false">IF(CG47="","",IF(AND(CG47&gt;=-10,CG47&lt;=-9.5),"-10 a -9,5",IF(AND(CG47&gt;-9.5,CG47&lt;=-8.5),"-9 a -8,5",IF(AND(CG47&gt;-8.5,CG47&lt;=-7.5),"-8 a -7,5",IF(AND(CG47&gt;-7.5,CG47&lt;=-6.5),"-7 a -6,5",IF(AND(CG47&gt;-6.5,CG47&lt;=-5.5),"-6 a -5,5",IF(AND(CG47&gt;-5.5,CG47&lt;=-4.5),"-5 a -4,5",IF(AND(CG47&gt;-4.5,CG47&lt;=-3.5),"-4 a -3,5",IF(AND(CG47&gt;-3.5,CG47&lt;=-2.5),"-3 a -2,5",IF(CG47=-2.25,"-2,25",IF(AND(CG47&gt;-2.5,CG47&lt;=-1.5),"-2 a -1,5",IF(AND(CG47&gt;-1.5,CG47&lt;=-0.5),"-1 a -0,5",IF(AND(CG47&gt;-0.5,CG47&lt;=0.5),"0 a 0,5",IF(AND(CG47&gt;0.5,CG47&lt;=1.5),"1 a 1,5",IF(AND(CG47&gt;1.5,CG47&lt;=2.5),"2 a 2,5",IF(AND(CG47&gt;2.5,CG47&lt;=3.5),"3 a 3,5",IF(AND(CG47&gt;3.5,CG47&lt;=4.5),"4 a 4,5",IF(AND(CG47&gt;4.5,CG47&lt;=5.5),"5 a 5,5",IF(AND(CG47&gt;5.5,CG47&lt;=6.5),"6 a 6,5",IF(AND(CG47&gt;6.5,CG47&lt;=7.5),"7 a 7,5",IF(AND(CG47&gt;7.5,CG47&lt;=8.5),"8 a 8,5",IF(AND(CG47&gt;8.5,CG47&lt;=9.5),"9 a 9,5",IF(CG47&gt;=10,"10","Fuera de rango")))))))))))))))))))))))</f>
        <v>-4 a -3,5</v>
      </c>
      <c r="CI47" s="11" t="n">
        <f aca="false">IF(CG47="","",IF(CG47=-2.25,"NORMA",IF(CG47&lt;=-9.5,1,IF(CG47&lt;=-8.5,2,IF(CG47&lt;=-7.5,3,IF(CG47&lt;=-6.5,4,IF(CG47&lt;=-5.5,5,IF(CG47&lt;=-4.5,6,IF(CG47&lt;=-3.5,7,IF(CG47&lt;=-2.5,8,IF(CG47&lt;=-1.5,9,IF(CG47&lt;=-0.5,10,IF(CG47&lt;=0.5,11,IF(CG47&lt;=1.5,12,IF(CG47&lt;=2.5,13,IF(CG47&lt;=3.5,14,IF(CG47&lt;=4.5,15,IF(CG47&lt;=5.5,16,IF(CG47&lt;=6.5,17,IF(CG47&lt;=7.5,18,IF(CG47&lt;=8.5,19,IF(CG47&lt;=9.5,20,IF(CG47=10,21,"Fuera de rango")))))))))))))))))))))))</f>
        <v>7</v>
      </c>
      <c r="CJ47" s="9" t="n">
        <v>3.25</v>
      </c>
      <c r="CK47" s="10" t="str">
        <f aca="false">IF(CJ47="","",IF(AND(CJ47&gt;=-6,CJ47&lt;=-5.5),"-6 a -5,5",IF(AND(CJ47&gt;-5.5,CJ47&lt;=-4.5),"-5 a -4,5",IF(AND(CJ47&gt;-4.5,CJ47&lt;=-3.5),"-4 a -3,5",IF(AND(CJ47&gt;-3.5,CJ47&lt;=-2.5),"-3 a -2,5",IF(AND(CJ47&gt;-2.5,CJ47&lt;=-1.5),"-2 a -1,5",IF(AND(CJ47&gt;-1.5,CJ47&lt;=-0.5),"-1 a -0,5",IF(AND(CJ47&gt;-0.5,CJ47&lt;=0.5),"0 a 0,5",IF(AND(CJ47&gt;0.5,CJ47&lt;=1.5),"1 a 1,5",IF(AND(CJ47&gt;1.5,CJ47&lt;2.5),"2",IF(AND(CJ47&gt;=2.5,CJ47&lt;=3),"2,5 a 3",IF(AND(CJ47&gt;3,CJ47&lt;=4),"3,5 a 4",IF(AND(CJ47&gt;4,CJ47&lt;=5),"4,5 a 5",IF(AND(CJ47&gt;5,CJ47&lt;=6),"5,5 a 6",IF(AND(CJ47&gt;6,CJ47&lt;=7),"6,5 a 7",IF(AND(CJ47&gt;7,CJ47&lt;=8),"7,5 a 8",IF(AND(CJ47&gt;8,CJ47&lt;=9.5),"8,5 a 9,5",IF(CJ47=10,"10","Fuera de rango"))))))))))))))))))</f>
        <v>3,5 a 4</v>
      </c>
      <c r="CL47" s="11" t="n">
        <f aca="false">IF(CK47="","",IF(OR(CK47="-6 a -5,5",CK47="-6 - -5,5"),1,IF(OR(CK47="-5 a -4,5",CK47="-5 - -4,5"),2,IF(OR(CK47="-4 a -3,5",CK47="-4 - -3,5"),3,IF(OR(CK47="-3 a -2,5",CK47="-3 - -2,5"),4,IF(OR(CK47="-2 a -1,5",CK47="-2 - -1,5"),5,IF(OR(CK47="-1 a -0,5",CK47="-1 - -0,5"),6,IF(OR(CK47="0 a 0,5",CK47="0 - 0,5"),7,IF(OR(CK47="1 a 1,5",CK47="1 - 1,5"),8,IF(CK47="2","NORMA",IF(OR(CK47="2,5 a 3",CK47="2,5 - 3"),9,IF(OR(CK47="3,5 a 4",CK47="3,5 - 4"),10,IF(OR(CK47="4,5 a 5",CK47="4,5 - 5"),11,IF(OR(CK47="5,5 a 6",CK47="5,5 - 6"),12,IF(OR(CK47="6,5 a 7",CK47="6,5 - 7"),13,IF(OR(CK47="7,5 a 8",CK47="7,5 - 8"),14,IF(OR(CK47="8,5 a 9",CK47="8,5 - 9,5",CK47="9 a 9,5"),15,IF(CK47="10",15,IF(OR(CK47="0,5 a 1",CK47="0,5 - 1"),7,"Fuera de rango")))))))))))))))))))</f>
        <v>10</v>
      </c>
      <c r="CM47" s="10" t="n">
        <v>0</v>
      </c>
      <c r="CN47" s="10" t="str">
        <f aca="false">IF(CM47=0,"0", " ")</f>
        <v>0</v>
      </c>
      <c r="CO47" s="10" t="str">
        <f aca="false">IF(CM47&gt;0,"EME"," ")</f>
        <v> </v>
      </c>
      <c r="CP47" s="10" t="n">
        <v>0</v>
      </c>
      <c r="CQ47" s="10" t="str">
        <f aca="false">IF(CP47&gt;0,"0", " ")</f>
        <v> </v>
      </c>
      <c r="CR47" s="10" t="str">
        <f aca="false">IF(CP47&gt;0,"EME"," ")</f>
        <v> </v>
      </c>
      <c r="CS47" s="9" t="n">
        <v>0</v>
      </c>
      <c r="CT47" s="10" t="str">
        <f aca="false">IF(CS47&gt;0,"1", " ")</f>
        <v> </v>
      </c>
      <c r="CU47" s="10" t="str">
        <f aca="false">IF(CS47&gt;0,"HIP"," ")</f>
        <v> </v>
      </c>
      <c r="CV47" s="9" t="n">
        <v>0</v>
      </c>
      <c r="CW47" s="10" t="str">
        <f aca="false">IF(CV47&gt;0,"1", " ")</f>
        <v> </v>
      </c>
      <c r="CX47" s="10" t="str">
        <f aca="false">IF(CV47&gt;0,"HIP"," ")</f>
        <v> </v>
      </c>
      <c r="CY47" s="9" t="n">
        <v>-3.75</v>
      </c>
      <c r="CZ47" s="11" t="str">
        <f aca="false">IF(CY47&lt;0,"2"," ")</f>
        <v>2</v>
      </c>
      <c r="DA47" s="11" t="str">
        <f aca="false">IF(CY47&lt;0,"MIO"," ")</f>
        <v>MIO</v>
      </c>
      <c r="DB47" s="9" t="n">
        <v>-4.25</v>
      </c>
      <c r="DC47" s="11" t="str">
        <f aca="false">IF(DB47&lt;0,"2"," ")</f>
        <v>2</v>
      </c>
      <c r="DD47" s="11" t="str">
        <f aca="false">IF(DB47&lt;0,"MIO"," ")</f>
        <v>MIO</v>
      </c>
      <c r="DE47" s="9" t="n">
        <v>0</v>
      </c>
      <c r="DF47" s="11" t="str">
        <f aca="false">IF(DE47&lt;0,"3"," ")</f>
        <v> </v>
      </c>
      <c r="DG47" s="11" t="str">
        <f aca="false">IF(DE47&lt;0,"AST"," ")</f>
        <v> </v>
      </c>
      <c r="DH47" s="9" t="n">
        <v>0</v>
      </c>
      <c r="DI47" s="11" t="str">
        <f aca="false">IF(DH47&lt;0,"3"," ")</f>
        <v> </v>
      </c>
      <c r="DJ47" s="11" t="str">
        <f aca="false">IF(DH47&lt;0,"AST"," ")</f>
        <v> </v>
      </c>
      <c r="DK47" s="9" t="n">
        <v>0</v>
      </c>
      <c r="DL47" s="10" t="str">
        <f aca="false">IF(DK47&gt;0,"4"," ")</f>
        <v> </v>
      </c>
      <c r="DM47" s="10" t="str">
        <f aca="false">IF(DK47&gt;0,"PRE"," ")</f>
        <v> </v>
      </c>
      <c r="DN47" s="9" t="n">
        <v>0</v>
      </c>
      <c r="DO47" s="10" t="str">
        <f aca="false">IF(DN47&gt;0,"4"," ")</f>
        <v> </v>
      </c>
      <c r="DP47" s="10" t="str">
        <f aca="false">IF(DN47&gt;0,"PRE"," ")</f>
        <v> </v>
      </c>
      <c r="DQ47" s="12" t="n">
        <v>1</v>
      </c>
      <c r="DR47" s="12" t="n">
        <v>1</v>
      </c>
      <c r="DS47" s="12" t="str">
        <f aca="false">CONCATENATE(CO47,CU47,DA47,DG47,DM47)</f>
        <v>  MIO  </v>
      </c>
      <c r="DT47" s="10" t="str">
        <f aca="false" t="array" ref="DT47">_xlfn.IFS(DS47="EME    ","0", DS47=" HIP   ","1", DS47="  MIO  ","2", DS47="   AST ","3", DS47="    PRE","4", DS47="EME   PRE","5", DS47=" HIP  PRE","6", DS47=" HIP AST ","7", DS47="  MIO PRE","8", DS47="  MIOAST ","9", DS47="   ASTPRE","10",DS47=" HIP ASTPRE","11", DS47="  MIOASTPRE","12", DS47="     ","0")</f>
        <v>2</v>
      </c>
      <c r="DU47" s="1" t="s">
        <v>153</v>
      </c>
      <c r="DV47" s="1" t="str">
        <f aca="false" t="array" ref="DV47">_xlfn.IFS(DU47="SI","2", DU47="NO","1")</f>
        <v>2</v>
      </c>
      <c r="DW47" s="10" t="n">
        <v>0</v>
      </c>
      <c r="DX47" s="11" t="str">
        <f aca="false">IF(DW47=0,"1","2")</f>
        <v>1</v>
      </c>
      <c r="DY47" s="11" t="str">
        <f aca="false" t="array" ref="DY47">_xlfn.IFS(DW47=0,"0", DW47=0.25, "1", DW47=0.5,"2", DW47=0.75,"3", DW47=1,"4",DW47=1.25,"5", DW47=1.5,"6", DW47=1.75,"7", DW47=2,"8")</f>
        <v>0</v>
      </c>
      <c r="DZ47" s="10" t="n">
        <v>0</v>
      </c>
      <c r="EA47" s="11" t="str">
        <f aca="false">IF(DZ47=0,"1","2")</f>
        <v>1</v>
      </c>
      <c r="EB47" s="11" t="str">
        <f aca="false" t="array" ref="EB47">_xlfn.IFS(DZ47=0,"0", DZ47=0.25, "1", DZ47=0.5,"2", DZ47=0.75,"3", DZ47=1,"4",DZ47=1.25,"5", DZ47=1.5,"6", DZ47=1.75,"7", DZ47=2,"8")</f>
        <v>0</v>
      </c>
      <c r="EC47" s="10" t="n">
        <v>-0.25</v>
      </c>
      <c r="ED47" s="10" t="str">
        <f aca="false">IF(EC47=0,"1","2")</f>
        <v>2</v>
      </c>
      <c r="EE47" s="11" t="str">
        <f aca="false" t="array" ref="EE47">_xlfn.IFS(EC47=0,"0", EC47=-0.25, "1", EC47=-0.5,"2", EC47=-0.75,"3", EC47=-1,"4",EC47=-1.25,"5", EC47=-1.5,"6", EC47=-1.75,"7", EC47=-2,"8", EC47=-2.25,"9",EC47=-2.5,"10", EC47=-2.75,"11", EC47=-3,"12", EC47=-3.25,"13", EC47=-3.5,"14", EC47=-3.75,"15",EC47=-4,"16")</f>
        <v>1</v>
      </c>
      <c r="EF47" s="10" t="n">
        <v>-0.5</v>
      </c>
      <c r="EG47" s="10" t="str">
        <f aca="false">IF(EF47=0,"1","2")</f>
        <v>2</v>
      </c>
      <c r="EH47" s="11" t="str">
        <f aca="false" t="array" ref="EH47">_xlfn.IFS(EF47=0,"0", EF47=-0.25, "1", EF47=-0.5,"2", EF47=-0.75,"3", EF47=-1,"4",EF47=-1.25,"5", EF47=-1.5,"6", EF47=-1.75,"7", EF47=-2,"8", EF47=-2.25,"9",EF47=-2.5,"10", EF47=-2.75,"11", EF47=-3,"12", EF47=-3.25,"13", EF47=-3.5,"14", EF47=-3.75,"15",EF47=-4,"16")</f>
        <v>2</v>
      </c>
      <c r="EI47" s="10" t="n">
        <v>0</v>
      </c>
      <c r="EJ47" s="11" t="str">
        <f aca="false">IF(EI47=0,"1","2")</f>
        <v>1</v>
      </c>
      <c r="EK47" s="11" t="str">
        <f aca="false" t="array" ref="EK47">_xlfn.IFS(EI47=0,"0", EI47=-0.25, "1", EI47=-0.5,"2", EI47=-0.75,"3", EI47=-1,"4",EI47=-1.25,"5", EI47=-1.5,"6", EI47=-1.75,"7", EI47=-2,"8", EI47=-2.25,"9", EI47=-2.25,"9",EI47=-2.5,"10", EI47=-2.75,"11", EI47=-3,"12", EI47=-3.25,"13", EI47=-3.5,"14", EI47=-3.75,"15",EI47=-4,"16", EI47=0.25, "17", EI47=0.5, "18")</f>
        <v>0</v>
      </c>
      <c r="EL47" s="10" t="n">
        <v>0</v>
      </c>
      <c r="EM47" s="11" t="str">
        <f aca="false">IF(EL47=0,"1","2")</f>
        <v>1</v>
      </c>
      <c r="EN47" s="11" t="str">
        <f aca="false" t="array" ref="EN47">_xlfn.IFS(EL47=0.25,"17",EL47=0.5,"18", EL47=0,"0", EL47=-0.25, "1", EL47=-0.5,"2", EL47=-0.75,"3", EL47=-1,"4",EL47=-1.25,"5", EL47=-1.5,"6", EL47=-1.75,"7", EL47=-2,"8",EL47= -2.25,"9",EL47=-2.5,"10",EL47= -2.75,"11",EL47= -3,"12",EL47= -3.25,"13",EL47= -3.5,"14",EL47= -3.75,"15",EL47=-4,"16")</f>
        <v>0</v>
      </c>
      <c r="EO47" s="10" t="n">
        <v>0</v>
      </c>
      <c r="EP47" s="11" t="str">
        <f aca="false">IF(EO47=0,"1","2")</f>
        <v>1</v>
      </c>
      <c r="EQ47" s="11" t="str">
        <f aca="false" t="array" ref="EQ47">_xlfn.IFS(EO47=0,"0", EO47=0.25, "1", EO47=0.5,"2", EO47=0.75,"3", EO47=1,"4",EO47=1.25,"5", EO47=1.5,"6", EO47=1.75,"7", EO47=2,"8", EO47=2.25,"9", EO47=2.25,"9",EO47=2.5,"10", EO47=2.75,"11", EO47=3,"12", EO47=3.25,"13", EO47=3.5,"14", EO47=3.75,"15",EO47=4,"16", EO47=-0.25, "17", bq=-0.5, "18")</f>
        <v>0</v>
      </c>
      <c r="ER47" s="10" t="n">
        <v>0</v>
      </c>
      <c r="ES47" s="11" t="str">
        <f aca="false">IF(ER47=0,"1","2")</f>
        <v>1</v>
      </c>
      <c r="ET47" s="11" t="str">
        <f aca="false" t="array" ref="ET47">_xlfn.IFS(ER47=0,"0", ER47=0.25, "1", ER47=0.5,"2", ER47=0.75,"3", ER47=1,"4",ER47=1.25,"5", ER47=1.5,"6", ER47=1.75,"7", ER47=2,"8", ER47=2.25,"9", ER47=2.25,"9",ER47=2.5,"10", ER47=2.75,"11", ER47=3,"12", ER47=3.25,"13", ER47=3.5,"14", ER47=3.75,"15",ER47=4,"16", ER47=-0.25, "17", bq=-0.5, "18")</f>
        <v>0</v>
      </c>
      <c r="EU47" s="36" t="n">
        <v>50</v>
      </c>
      <c r="EV47" s="14" t="str">
        <f aca="false">VLOOKUP(EU47,LEYENDA!$G$2:$H$8,2,TRUE())</f>
        <v>49-60</v>
      </c>
      <c r="EW47" s="14" t="str">
        <f aca="false" t="array" ref="EW47">_xlfn.IFS(EV47="0-5","1", EV47="6-12","2", EV47="13-18","3", EV47="19-24","4", EV47="25-36","5", EV47="37-48","6", EV47="49-60","7")</f>
        <v>7</v>
      </c>
    </row>
    <row r="48" customFormat="false" ht="13.5" hidden="false" customHeight="false" outlineLevel="0" collapsed="false">
      <c r="A48" s="1" t="n">
        <v>14</v>
      </c>
      <c r="B48" s="35" t="n">
        <v>3</v>
      </c>
      <c r="C48" s="33" t="n">
        <v>41808</v>
      </c>
      <c r="D48" s="6"/>
      <c r="E48" s="5" t="str">
        <f aca="false">VLOOKUP(A48,'286'!$A$3:$J$600,10,FALSE())</f>
        <v>BARAÑANO MUÑOZ, RAFAEL</v>
      </c>
      <c r="F48" s="4" t="str">
        <f aca="false">VLOOKUP(A48,'286'!$A$3:$I$1768,3,FALSE())</f>
        <v>BAMURA</v>
      </c>
      <c r="G48" s="6" t="n">
        <f aca="false">VLOOKUP(A48,'286'!$A$3:$I$1768,4,FALSE())</f>
        <v>31713</v>
      </c>
      <c r="H48" s="7" t="n">
        <f aca="false">YEAR(C48)-YEAR(G48)</f>
        <v>28</v>
      </c>
      <c r="I48" s="1" t="str">
        <f aca="false">VLOOKUP(H48,LEYENDA!$C$2:$D$6,2,TRUE())</f>
        <v>25-40</v>
      </c>
      <c r="J48" s="5" t="str">
        <f aca="false">VLOOKUP(A48,'286'!$A$3:$I$1768,7,FALSE())</f>
        <v>H</v>
      </c>
      <c r="K48" s="8" t="str">
        <f aca="false">VLOOKUP(A48,'286'!$A$3:$I$1768,2,FALSE())</f>
        <v>OD</v>
      </c>
      <c r="L48" s="4" t="str">
        <f aca="false">VLOOKUP(A48,'286'!$A$3:$I$1768,8,FALSE())</f>
        <v>D</v>
      </c>
      <c r="M48" s="4" t="str">
        <f aca="false">VLOOKUP(A48,'286'!$A$3:$I$1768,9,FALSE())</f>
        <v>D</v>
      </c>
      <c r="N48" s="8" t="str">
        <f aca="false">IF(R48=O48, "MISMA","CONTRARIA")</f>
        <v>MISMA</v>
      </c>
      <c r="O48" s="8" t="str">
        <f aca="false" t="array" ref="O48">_xlfn.IFS(L48="D","1", L48="I","2")</f>
        <v>1</v>
      </c>
      <c r="P48" s="8" t="str">
        <f aca="false" t="array" ref="P48">_xlfn.IFS(K48="OD","1", K48="OI","2")</f>
        <v>1</v>
      </c>
      <c r="Q48" s="1" t="str">
        <f aca="false" t="array" ref="Q48">_xlfn.IFS(J48="M","1", J48="H","2")</f>
        <v>2</v>
      </c>
      <c r="R48" s="8" t="str">
        <f aca="false" t="array" ref="R48">_xlfn.IFS(M48="D","1", M48="I","2")</f>
        <v>1</v>
      </c>
      <c r="S48" s="1" t="str">
        <f aca="false" t="array" ref="S48">_xlfn.IFS(N48="CONTRARIA", "1",N48= "MISMA","2")</f>
        <v>2</v>
      </c>
      <c r="T48" s="1" t="str">
        <f aca="false" t="array" ref="T48">_xlfn.IFS(I48="0-12","1", I48="13-24","2", I48="25-40","3", I48="41-60","4", I48="61-100","5")</f>
        <v>3</v>
      </c>
      <c r="U48" s="9" t="n">
        <v>-1.5</v>
      </c>
      <c r="V48" s="11" t="str">
        <f aca="false">IF(U48="","",IF(AND(U48&gt;=-9,U48&lt;=-6.5),"-9 a -6,5",IF(AND(U48&gt;=-6,U48&lt;=-3.5),"-6 a -3,5",IF(AND(U48&gt;=-3,U48&lt;=-1),"-3 a -1",IF(U48=-0.5,"-0,5",IF(AND(U48&gt;=0,U48&lt;=2.5),"0 a 2,5",IF(AND(U48&gt;=3,U48&lt;=5.5),"3 a 5,5",IF(AND(U48&gt;=6,U48&lt;=8.5),"6 a 8,5",IF(AND(U48&gt;=9,U48&lt;=20),"9 a 20","Fuera de rango")))))))))</f>
        <v>-3 a -1</v>
      </c>
      <c r="W48" s="11" t="n">
        <f aca="false">IF(V48="","",IF(V48="-9 a -6,5",2,IF(V48="-6 a -3,5",3,IF(V48="-3 a -1",4,IF(V48="-0,5","NORMA",IF(V48="0 a 2,5",5,IF(V48="3 a 5,5",6,IF(V48="6 a 8,5",7,IF(V48="9 a 20",8,"Fuera de rango")))))))))</f>
        <v>4</v>
      </c>
      <c r="X48" s="9" t="n">
        <v>0</v>
      </c>
      <c r="Y48" s="10" t="str">
        <f aca="false">IF(X48="","",IF(AND(X48&gt;=0,X48&lt;=4),"0 a 4",IF(AND(X48&gt;=4.5,X48&lt;=8.5),"4,5 a 8,5",IF(X48=9,"9",IF(AND(X48&gt;=9.5,X48&lt;=13),"9,5 a 13",IF(AND(X48&gt;=13.5,X48&lt;=20),"13,5 a 20",IF(AND(X48&gt;=20.5,X48&lt;=35),"20,5 a 35","Fuera de rango")))))))</f>
        <v>0 a 4</v>
      </c>
      <c r="Z48" s="11" t="n">
        <f aca="false">IF(Y48="","",IF(Y48="0 a 4",1,IF(Y48="4,5 a 8,5",2,IF(Y48="9","NORMA",IF(Y48="9,5 a 13",3,IF(Y48="13,5 a 20",4,IF(Y48="20,5 a 35",5,"Fuera de rango")))))))</f>
        <v>1</v>
      </c>
      <c r="AA48" s="9" t="n">
        <v>10</v>
      </c>
      <c r="AB48" s="10" t="str">
        <f aca="false">IF(AA48="","",IF(AND(AA48&gt;=0,AA48&lt;=9),"0 a 9",IF(AND(AA48&gt;=9.5,AA48&lt;=18.5),"9,5 a 18,5",IF(AA48=19,"19",IF(AND(AA48&gt;=19.5,AA48&lt;=28),"19,5 a 28",IF(AND(AA48&gt;=28.5,AA48&lt;=40),"28,5 a 40","Fuera de rango"))))))</f>
        <v>9,5 a 18,5</v>
      </c>
      <c r="AC48" s="11" t="n">
        <f aca="false" t="array" ref="AC48">_xlfn.IFS(AB48="","",AB48="0 a 9",1,AB48="9,5 a 18,5",2,AB48="19","NORMA",AB48="19,5 a 28",3,AB48="28,5 a 40",4,TRUE(),"Fuera de rango")</f>
        <v>2</v>
      </c>
      <c r="AD48" s="9" t="n">
        <v>9</v>
      </c>
      <c r="AE48" s="10" t="str">
        <f aca="false">IF(AD48="","",IF(AND(AD48&gt;=-10,AD48&lt;=0),"De -10 a 0",IF(AND(AD48&gt;=0.5,AD48&lt;=9.5),"0,5 a 9,5",IF(AD48=10,"10",IF(AND(AD48&gt;=10.5,AD48&lt;=20),"10,5 a 20",IF(AND(AD48&gt;=20.5,AD48&lt;=40),"20,5 a 40","Fuera de rango"))))))</f>
        <v>0,5 a 9,5</v>
      </c>
      <c r="AF48" s="12" t="n">
        <f aca="false">IF(AD48="","",IF(AND(AD48&gt;=-10,AD48&lt;=0),1,IF(AND(AD48&gt;=0.5,AD48&lt;=9.5),2,IF(AD48=10,"NORMA",IF(AND(AD48&gt;=10.5,AD48&lt;=20),3,IF(AND(AD48&gt;=20.5,AD48&lt;=40),4,""))))))</f>
        <v>2</v>
      </c>
      <c r="AG48" s="9" t="n">
        <v>9</v>
      </c>
      <c r="AH48" s="11" t="str">
        <f aca="false">IF(AG48="","",IF(AND(AG48&gt;=0,AG48&lt;=4),"0 a 4",IF(AND(AG48&gt;=4.5,AG48&lt;=8.5),"4,5 a 8,5",IF(AG48=9,"9",IF(AND(AG48&gt;=9.5,AG48&lt;=13),"9,5 a 13",IF(AND(AG48&gt;=13.5,AG48&lt;=25),"13,5 a 25","Fuera de rango"))))))</f>
        <v>9</v>
      </c>
      <c r="AI48" s="11" t="str">
        <f aca="false">IF(AH48="","",IF(AH48="0 a 4",1,IF(AH48="4,5 a 8,5",2,IF(AH48="9","NORMA",IF(AH48="9,5 a 13",3,IF(AH48="13,5 a 25",4,""))))))</f>
        <v>NORMA</v>
      </c>
      <c r="AJ48" s="9" t="n">
        <v>5</v>
      </c>
      <c r="AK48" s="10" t="str">
        <f aca="false">IF(AJ48="","",IF(AND(AJ48&gt;=-15,AJ48&lt;=-10.5),"-15 a -10,5",IF(AND(AJ48&gt;=-10,AJ48&lt;=-4),"-10 a -4",IF(AND(AJ48&gt;=-4.5,AJ48&lt;=0),"-4,5 a 0",IF(AND(AJ48&gt;=0.5,AJ48&lt;=4.5),"0,5 a 4,5",IF(AJ48=5,"5",IF(AND(AJ48&gt;=5.5,AJ48&lt;=10),"5,5 a 10",IF(AND(AJ48&gt;=10.5,AJ48&lt;=20),"10,5 a 20","Fuera de rango"))))))))</f>
        <v>5</v>
      </c>
      <c r="AL48" s="11" t="str">
        <f aca="false">IF(AK48="","",IF(AK48="-15 a -10,5",1,IF(AK48="-10 a -4",2,IF(AK48="-4,5 a 0",3,IF(AK48="0,5 a 4,5",4,IF(AK48="5","NORMA",IF(AK48="5,5 a 10",5,IF(AK48="10,5 a 20",6,"Error"))))))))</f>
        <v>NORMA</v>
      </c>
      <c r="AM48" s="9" t="n">
        <v>-1</v>
      </c>
      <c r="AN48" s="10" t="str">
        <f aca="false">IF(AM48="","",IF(AND(AM48&gt;=-7.5,AM48&lt;=-5.5),"-7,5 a -5,5",IF(AND(AM48&gt;=-5,AM48&lt;=-3),"-5 a -3",IF(AND(AM48&gt;=-2.5,AM48&lt;=-0.5),"-2,5 a -0,5",IF(AM48=0,"0,00",IF(AND(AM48&gt;=0.5,AM48&lt;=2.5),"0,5 a 2,5",IF(AND(AM48&gt;=3,AM48&lt;=5),"3 a 5",IF(AND(AM48&gt;=5.5,AM48&lt;=7.5),"5,5 a 7,5",IF(AND(AM48&gt;=8,AM48&lt;=10),"8 a 10","Fuera de rango")))))))))</f>
        <v>-2,5 a -0,5</v>
      </c>
      <c r="AO48" s="11" t="n">
        <f aca="false">IF(AN48="","",IF(AN48="-7,5 a -5,5",1,IF(AN48="-5 a -3",2,IF(AN48="-2,5 a -0,5",3,IF(AN48="0,00","NORMA",IF(AN48="0,5 a 2,5",4,IF(AN48="3 a 5",5,IF(AN48="5,5 a 7,5",6,IF(AN48="8 a 10",7,"Error")))))))))</f>
        <v>3</v>
      </c>
      <c r="AP48" s="9" t="n">
        <v>-5</v>
      </c>
      <c r="AQ48" s="10" t="str">
        <f aca="false">IF(AP48="","",IF(AND(AP48&gt;=-20,AP48&lt;=-9.5),"-20 a -9,5",IF(AND(AP48&gt;=-9,AP48&lt;=-6.5),"-9 a -6,5",IF(AP48=-6,"-6",IF(AND(AP48&gt;=-5.5,AP48&lt;=-3),"-5,5 a -3",IF(AND(AP48&gt;=-2.5,AP48&lt;=0),"-2,5 a 0",IF(AND(AP48&gt;=0.5,AP48&lt;=3),"0,5 a 3",IF(AND(AP48&gt;=3.5,AP48&lt;=6),"3,5 a 6",IF(AND(AP48&gt;=6.5,AP48&lt;=9),"6,5 a 9",IF(AND(AP48&gt;=9.5,AP48&lt;=20),"9,5 a 20","Fuera de rango"))))))))))</f>
        <v>-5,5 a -3</v>
      </c>
      <c r="AR48" s="11" t="n">
        <f aca="false">IF(AQ48="","",IF(AQ48="-20 a -9,5",1,IF(AQ48="-9 a -6,5",2,IF(AQ48="-6","NORMA",IF(AQ48="-5,5 a -3",3,IF(AQ48="-2,5 a 0",4,IF(AQ48="0,5 a 3",5,IF(AQ48="3,5 a 6",6,IF(AQ48="6,5 a 9",7,IF(AQ48="9,5 a 20",8,""))))))))))</f>
        <v>3</v>
      </c>
      <c r="AS48" s="9" t="n">
        <v>0</v>
      </c>
      <c r="AT48" s="10" t="str">
        <f aca="false">IF(AS48="","",IF(AND(AS48&gt;=-16,AS48&lt;=-14),"-16 a -14",IF(AND(AS48&gt;=-13.5,AS48&lt;=-11.5),"-13,5 a -11,5",IF(AND(AS48&gt;=-11,AS48&lt;=-9),"-11 a -9",IF(AND(AS48&gt;=-8.5,AS48&lt;=-6.5),"-8,5 a -6,5",IF(AND(AS48&gt;=-6,AS48&lt;=-4),"-6 a -4",IF(AND(AS48&gt;=-3.5,AS48&lt;=-1.5),"-3,5 a -1,5",IF(AND(AS48&gt;=-1,AS48&lt;=1),"-1 a 1",IF(AND(AS48&gt;=1.5,AS48&lt;=3.5),"1,5 a 3,5",IF(AND(AS48&gt;=4,AS48&lt;=6),"4 a 6",IF(AND(AS48&gt;=6.5,AS48&lt;=8.5),"6,5 a 8,5",IF(AND(AS48&gt;=9,AS48&lt;=11),"9 a 11",IF(AND(AS48&gt;=11.5,AS48&lt;=13.5),"11,5 a 13,5",IF(AND(AS48&gt;=14,AS48&lt;=16),"14 a 16",IF(AND(AS48&gt;=16.5,AS48&lt;=18.5),"16,5 a 18,5",IF(AND(AS48&gt;=19,AS48&lt;=21),"19 a 21","Fuera de rango"))))))))))))))))</f>
        <v>-1 a 1</v>
      </c>
      <c r="AU48" s="11" t="n">
        <f aca="false" t="array" ref="AU48">IF(AT48="","",_xlfn.IFS(AT48="-16 a -14",1,AT48="-13,5 a -11,5",2,AT48="-11 a -9",3,AT48="-8,5 a -6,5",4,AT48="-6 a -4",5,AT48="-3,5 a -1,5",6,AT48="-1 a 1",7,AT48="1,5 a 3,5",8,AT48="4 a 6","NORMA",AT48="6,5 a 8,5",9,AT48="9 a 11",10,AT48="11,5 a 13,5",11,AT48="14 a 16",12,AT48="16,5 a 18,5",13,AT48="19 a 21",14,TRUE(),""))</f>
        <v>7</v>
      </c>
      <c r="AV48" s="9" t="n">
        <v>2.25</v>
      </c>
      <c r="AW48" s="10" t="str">
        <f aca="false">IF(AV48="","",IF(AND(AV48&gt;=-1,AV48&lt;=-0.5),"-1 a -0,5",IF(AND(AV48&gt;-0.5,AV48&lt;=0),"De -0,5 a 0",IF(AND(AV48&gt;=0.25,AV48&lt;=0.75),"0,25 a 0,75",IF(AND(AV48&gt;=1,AV48&lt;=1.5),"1 a 1,5",IF(AND(AV48&gt;=1.75,AV48&lt;=2.25),"1,75 a 2,25",IF(AND(AV48&gt;=2.5,AV48&lt;=3),"2,5 a 3",IF(AND(AV48&gt;=3.25,AV48&lt;=3.75),"3,25 a 3,75","Fuera de rango"))))))))</f>
        <v>1,75 a 2,25</v>
      </c>
      <c r="AX48" s="11" t="n">
        <f aca="false">IF(AW48="","",IF(OR(AW48="-1 a -0,5",AW48="-1 a -0.5"),1,IF(OR(AW48="De -0,5 a 0",AW48="-0,5 a 0",AW48="De -0.5 a 0"),2,IF(OR(AW48="0,25 a 0,75",AW48="0.25 a 0.75"),"NORMA",IF(OR(AW48="1 a 1,5",AW48="1 a 1.5"),3,IF(OR(AW48="1,75 a 2,25",AW48="1.75 a 2.25"),4,IF(OR(AW48="2,5 a 3",AW48="2.5 a 3"),5,IF(OR(AW48="3,25 a 3,75",AW48="3.25 a 3.75"),6,""))))))))</f>
        <v>4</v>
      </c>
      <c r="AY48" s="9" t="n">
        <v>-7</v>
      </c>
      <c r="AZ48" s="10" t="str">
        <f aca="false">IF(AY48="","",IF(AND(AY48&gt;=-20,AY48&lt;=-9.5),"-20 a -9,5",IF(AND(AY48&gt;=-9,AY48&lt;=-6.5),"-9 a -6,5",IF(AY48=-6,"-6",IF(AND(AY48&gt;=-5.5,AY48&lt;=-3),"-5,5 a -3",IF(AND(AY48&gt;=-2.5,AY48&lt;=0),"-2,5 a 0",IF(AND(AY48&gt;=0.5,AY48&lt;=3),"0,5 a 3",IF(AND(AY48&gt;=3.5,AY48&lt;=6),"3,5 a 6","Fuera de rango"))))))))</f>
        <v>-9 a -6,5</v>
      </c>
      <c r="BA48" s="11" t="n">
        <f aca="false">IF(AZ48="","",IF(AZ48="-20 a -9,5",1,IF(AZ48="-9 a -6,5",2,IF(AZ48="-6","NORMA",IF(AZ48="-5,5 a -3",3,IF(AZ48="-2,5 a 0",4,IF(AZ48="0,5 a 3",5,IF(AZ48="3,5 a 6",6,""))))))))</f>
        <v>2</v>
      </c>
      <c r="BB48" s="9" t="n">
        <v>0</v>
      </c>
      <c r="BC48" s="10" t="str">
        <f aca="false" t="array" ref="BC48">IF(BB48="","",_xlfn.IFS(AND(BB48&gt;=0,BB48&lt;=2),"0 a 2",AND(BB48&gt;=2.5,BB48&lt;=4.5),"2,5 a 4,5",AND(BB48&gt;=5,BB48&lt;=7),"5 a 7",AND(BB48&gt;=7.5,BB48&lt;=9.5),"7,5 a 9,5",AND(BB48&gt;=10,BB48&lt;=12),"10 a 12",AND(BB48&gt;=12.5,BB48&lt;=14.5),"12,5 a 14,5",BB48=15,"15",AND(BB48&gt;=15.5,BB48&lt;=17.5),"15,5 a 17,5",AND(BB48&gt;=18,BB48&lt;=20),"18 a 20",AND(BB48&gt;=20.5,BB48&lt;=22.5),"20,5 a 22,5",AND(BB48&gt;=23,BB48&lt;=25),"23 a 25",TRUE(),"Fuera de rango"))</f>
        <v>0 a 2</v>
      </c>
      <c r="BD48" s="11" t="n">
        <f aca="false" t="array" ref="BD48">IF(BC48="","",_xlfn.IFS(BC48="0 a 2",1,BC48="2,5 a 4,5",2,BC48="5 a 7",3,BC48="7,5 a 9,5",4,BC48="10 a 12",5,BC48="12,5 a 14,5",6,BC48="15","NORMA",BC48="15,5 a 17,5",7,BC48="18 a 20",8,BC48="20,5 a 22,5",9,BC48="23 a 25",10,TRUE(),"Fuera de rango"))</f>
        <v>1</v>
      </c>
      <c r="BE48" s="9" t="n">
        <v>16</v>
      </c>
      <c r="BF48" s="10" t="str">
        <f aca="false">IF(BE48="","",IF(AND(BE48&gt;=-20,BE48&lt;=-10),"-20 a -10",IF(AND(BE48&gt;=-9.5,BE48&lt;=0.5),"-9,5 a 0,5",IF(AND(BE48&gt;=1,BE48&lt;=11),"1 a 11",IF(AND(BE48&gt;=11.5,BE48&lt;=20.5),"11,5 a 20,5",IF(BE48=21,"21",IF(AND(BE48&gt;=21.5,BE48&lt;=31.5),"21,5 a 31,5",IF(AND(BE48&gt;=32,BE48&lt;=42),"32 a 42","Fuera de rango"))))))))</f>
        <v>11,5 a 20,5</v>
      </c>
      <c r="BG48" s="11" t="n">
        <f aca="false">IF(BF48="","",IF(BF48="-20 a -10",1,IF(BF48="-9,5 a 0,5",2,IF(BF48="1 a 11",3,IF(BF48="11,5 a 20,5",4,IF(BF48="21","NORMA",IF(BF48="21,5 a 31,5",5,IF(BF48="32 a 42",6,""))))))))</f>
        <v>4</v>
      </c>
      <c r="BH48" s="9" t="n">
        <v>13</v>
      </c>
      <c r="BI48" s="10" t="str">
        <f aca="false">IF(BH48="","",IF(AND(BH48&gt;=-20,BH48&lt;=-15),"-20 a -15",IF(AND(BH48&gt;=-14.5,BH48&lt;=-9.5),"-14,5 a -9,5",IF(AND(BH48&gt;=-9,BH48&lt;=-4),"-9 a -4",IF(AND(BH48&gt;=-3.5,BH48&lt;=2.5),"-3,5 a 2,5",IF(AND(BH48&gt;=3,BH48&lt;=8),"3 a 8",IF(AND(BH48&gt;=8.5,BH48&lt;=14.5),"8,5 a 14,5",IF(BH48=15,"15",IF(AND(BH48&gt;=15.5,BH48&lt;=20.5),"15,5 a 20,5",IF(AND(BH48&gt;=21,BH48&lt;=26),"21 a 26","Fuera de rango"))))))))))</f>
        <v>8,5 a 14,5</v>
      </c>
      <c r="BJ48" s="11" t="n">
        <f aca="false">IF(BI48="","",IF(BI48="-20 a -15",1,IF(BI48="-14,5 a -9,5",2,IF(BI48="-9 a -4",3,IF(BI48="-3,5 a 2,5",4,IF(BI48="3 a 8",5,IF(BI48="8,5 a 14,5",6,IF(BI48="15","NORMA",IF(BI48="15,5 a 20,5",7,IF(BI48="21 a 26",8,IF(BI48="26,5 a 31,5",9,"")))))))))))</f>
        <v>6</v>
      </c>
      <c r="BK48" s="9" t="n">
        <v>10</v>
      </c>
      <c r="BL48" s="10" t="str">
        <f aca="false">IF(BK48="","",IF(AND(BK48&gt;=0,BK48&lt;=2),"0 - 2",IF(AND(BK48&gt;=2.5,BK48&lt;=4.5),"2,5 - 4,5",IF(AND(BK48&gt;=5,BK48&lt;=7),"5 - 7",IF(AND(BK48&gt;=7.5,BK48&lt;=9.5),"7,5 - 9,5",IF(AND(BK48&gt;=10,BK48&lt;=12),"10 - 12",IF(AND(BK48&gt;=12.5,BK48&lt;=13.5),"12,5 - 13,5",IF(BK48=14,"14",IF(AND(BK48&gt;=14.5,BK48&lt;=16.5),"14,5 - 16,5",IF(AND(BK48&gt;=17,BK48&lt;=19),"17 - 19",IF(AND(BK48&gt;=19.5,BK48&lt;=21.5),"19,5 - 21,5",IF(AND(BK48&gt;=22,BK48&lt;=24),"22 - 24",IF(AND(BK48&gt;=24.5,BK48&lt;=26.5),"24,5 - 26,5",IF(AND(BK48&gt;=27,BK48&lt;=29),"27 - 29",IF(AND(BK48&gt;=29.5,BK48&lt;=30),"29,5 - 30","Fuera de rango")))))))))))))))</f>
        <v>10 - 12</v>
      </c>
      <c r="BM48" s="11" t="n">
        <f aca="false">IF(BL48="","",IF(BL48="0 - 2",1,IF(BL48="2,5 - 4,5",2,IF(BL48="5 - 7",3,IF(BL48="7,5 - 9,5",4,IF(BL48="10 - 12",5,IF(BL48="12,5 - 13,5",6,IF(BL48="14","NORMA",IF(BL48="14,5 - 16,5",7,IF(BL48="17 - 19",8,IF(BL48="19,5 - 21,5",9,IF(BL48="22 - 24",10,IF(BL48="24,5 - 26,5",11,IF(BL48="27 - 29",12,IF(BL48="29,5 - 30",13,"")))))))))))))))</f>
        <v>5</v>
      </c>
      <c r="BN48" s="9" t="n">
        <v>12</v>
      </c>
      <c r="BO48" s="10" t="str">
        <f aca="false">IF(BN48="","",IF(AND(BN48&gt;=-20,BN48&lt;=-10),"-20 a -10",IF(AND(BN48&gt;=-9.5,BN48&lt;=0.5),"-9,5 a 0,5",IF(AND(BN48&gt;=1,BN48&lt;=11),"1 a 11",IF(AND(BN48&gt;=11.5,BN48&lt;=21.5),"11,5 a 21,5",IF(BN48=22,"22",IF(AND(BN48&gt;=22.5,BN48&lt;=32.5),"22,5 a 32,5",IF(AND(BN48&gt;=33,BN48&lt;=43),"33 a 43","Fuera de rango"))))))))</f>
        <v>11,5 a 21,5</v>
      </c>
      <c r="BP48" s="11" t="n">
        <f aca="false">IF(BO48="","",IF(BO48="-20 a -10",1,IF(BO48="-9,5 a 0,5",2,IF(BO48="1 a 11",3,IF(BO48="11,5 a 21,5",4,IF(BO48="22","NORMA",IF(BO48="22,5 a 32,5",5,IF(BO48="33 a 43",6,""))))))))</f>
        <v>4</v>
      </c>
      <c r="BQ48" s="9" t="n">
        <v>10</v>
      </c>
      <c r="BR48" s="10" t="str">
        <f aca="false">IF(BQ48="","",IF(AND(BQ48&gt;=-20,BQ48&lt;=-15),"-20 a -15",IF(AND(BQ48&gt;=-14.5,BQ48&lt;=-9.5),"-14,5 a -9,5",IF(AND(BQ48&gt;=-9,BQ48&lt;=-4),"-9 a -4",IF(AND(BQ48&gt;=-3.5,BQ48&lt;=2.5),"-3,5 a 2,5",IF(AND(BQ48&gt;=3,BQ48&lt;=8),"3 a 8",IF(AND(BQ48&gt;=8.5,BQ48&lt;=13.5),"8,5 a 13,5",IF(AND(BQ48&gt;=14,BQ48&lt;=17.5),"14 a 17,5",IF(BQ48=18,"18",IF(AND(BQ48&gt;=18.5,BQ48&lt;=23.5),"18,5 a 23,5",IF(AND(BQ48&gt;=24,BQ48&lt;=29),"24 a 29",IF(AND(BQ48&gt;=29.5,BQ48&lt;=34.5),"29,5 a 34,5",IF(AND(BQ48&gt;=35,BQ48&lt;=40),"35 a 40","Fuera de rango")))))))))))))</f>
        <v>8,5 a 13,5</v>
      </c>
      <c r="BS48" s="11" t="n">
        <f aca="false">IF(BR48="","",IF(BR48="-20 a -15",1,IF(BR48="-14,5 a -9,5",2,IF(BR48="-9 a -4",3,IF(BR48="-3,5 a 2,5",4,IF(BR48="3 a 8",5,IF(BR48="8,5 a 13,5",6,IF(BR48="14 a 17,5",7,IF(BR48="18","NORMA",IF(BR48="18,5 a 23,5",8,IF(BR48="24 a 29",9,IF(BR48="29,5 a 34,5",10,IF(BR48="35 a 40",11,"")))))))))))))</f>
        <v>6</v>
      </c>
      <c r="BT48" s="9" t="n">
        <v>2</v>
      </c>
      <c r="BU48" s="10" t="str">
        <f aca="false">IF(BT48="","",IF(AND(BT48&gt;=-20,BT48&lt;=-18),"-20 a -18",IF(AND(BT48&gt;=-17.5,BT48&lt;=-15.5),"-17,5 a -15,5",IF(AND(BT48&gt;=-15,BT48&lt;=-13),"-15 a -13",IF(AND(BT48&gt;=-12.5,BT48&lt;=-10.5),"-12,5 a -10,5",IF(AND(BT48&gt;=-10,BT48&lt;=-8),"-10 a -8",IF(AND(BT48&gt;=-7.5,BT48&lt;=-5.5),"-7,5 a -5,5",IF(AND(BT48&gt;=-5,BT48&lt;=-3),"-5 a -3",IF(AND(BT48&gt;=-2.5,BT48&lt;=-0.5),"-2,5 a -0,5",IF(BT48=0,"0",IF(AND(BT48&gt;=0.5,BT48&lt;=2.5),"0,5 a 2,5",IF(AND(BT48&gt;=3,BT48&lt;=5),"3 a 5",IF(AND(BT48&gt;=5.5,BT48&lt;=7.5),"5,5 a 7,5",IF(AND(BT48&gt;=8,BT48&lt;=10),"8 a 10",IF(AND(BT48&gt;=10.5,BT48&lt;=12.5),"10,5 a 12,5",IF(AND(BT48&gt;=13,BT48&lt;=15),"13 a 15",IF(AND(BT48&gt;=15.5,BT48&lt;=17.5),"15,5 a 17,5",IF(AND(BT48&gt;=18,BT48&lt;=20),"18 a 20","Fuera de rango"))))))))))))))))))</f>
        <v>0,5 a 2,5</v>
      </c>
      <c r="BV48" s="11" t="n">
        <f aca="false">IF(BT48="","",IF(BT48=0,"NORMA",IF(AND(BT48&gt;=-20,BT48&lt;=-18),2,IF(AND(BT48&gt;=-17.5,BT48&lt;=-15.5),2,IF(AND(BT48&gt;=-15,BT48&lt;=-13),3,IF(AND(BT48&gt;=-12.5,BT48&lt;=-10.5),4,IF(AND(BT48&gt;=-10,BT48&lt;=-8),5,IF(AND(BT48&gt;=-7.5,BT48&lt;=-5.5),6,IF(AND(BT48&gt;=-5,BT48&lt;=-3),7,IF(AND(BT48&gt;=-2.5,BT48&lt;=-0.5),8,IF(AND(BT48&gt;=0.5,BT48&lt;=2.5),9,IF(AND(BT48&gt;=3,BT48&lt;=5),10,IF(AND(BT48&gt;=5.5,BT48&lt;=7.5),11,IF(AND(BT48&gt;=8,BT48&lt;=10),12,IF(AND(BT48&gt;=10.5,BT48&lt;=12.5),13,IF(AND(BT48&gt;=13,BT48&lt;=15),14,IF(AND(BT48&gt;=15.5,BT48&lt;=17.5),15,IF(AND(BT48&gt;=18,BT48&lt;=20),16,"Fuera de rango"))))))))))))))))))</f>
        <v>9</v>
      </c>
      <c r="BW48" s="9" t="n">
        <v>-3.5</v>
      </c>
      <c r="BX48" s="10" t="n">
        <f aca="false">18.5- (0.3*H48)</f>
        <v>10.1</v>
      </c>
      <c r="BY48" s="10" t="n">
        <f aca="false">(BW48)-(BX48)</f>
        <v>-13.6</v>
      </c>
      <c r="BZ48" s="10" t="str">
        <f aca="false">IF(BY48="","",IF(BY48&lt;-27.5,"De -30 a -28",IF(BY48&lt;-25,"De -27,5 a -25,5",IF(BY48&lt;-22.5,"De -25 a -23",IF(BY48&lt;-20,"De -22,5 a -20,5",IF(BY48&lt;-17.5,"De -20 a -18",IF(BY48&lt;-15,"De -17,5 a -15,5",IF(BY48&lt;-12.5,"De -15 a -13",IF(BY48&lt;-10,"De -12,5 a -10,5",IF(BY48&lt;-7.5,"De -10 a -8",IF(BY48&lt;-5,"De -7,5 a -5,5",IF(BY48&lt;-2.5,"De -5 a -3",IF(BY48&lt;0,"De -2,5 a -0,5",IF(BY48&lt;2.5,"De 0 a 2",IF(BY48&lt;5,"De 2,5 a 4,5",IF(BY48&lt;7.5,"De 5 a 7",IF(BY48&lt;10,"De 7,5 a 9,5",IF(BY48&lt;12.5,"De 10 a 12",IF(BY48&lt;15,"De 12,5 a 14,5",IF(BY48&lt;17.5,"De 15 a 17",IF(BY48&lt;20,"De 17,5 a 19,5",IF(BY48&lt;22.5,"De 20 a 22",IF(BY48&lt;25,"De 22,5 a 24,5",IF(BY48&lt;27.5,"De 25 a 27","De 27,5 a 30"))))))))))))))))))))))))</f>
        <v>De -15 a -13</v>
      </c>
      <c r="CA48" s="12" t="n">
        <f aca="false">IF(BY48="","",IF(BY48&lt;=-28,1,IF(BY48&lt;=-25.5,2,IF(BY48&lt;=-23,3,IF(BY48&lt;=-20.5,4,IF(BY48&lt;=-18,5,IF(BY48&lt;=-15.5,6,IF(BY48&lt;=-13,7,IF(BY48&lt;=-10.5,8,IF(BY48&lt;=-8,9,IF(BY48&lt;=-5.5,10,IF(BY48&lt;=-3,11,IF(BY48&lt;=-0.5,12,IF(BY48&lt;=2,13,IF(BY48&lt;=4.5,14,IF(BY48&lt;=7,15,IF(BY48&lt;=9.5,16,IF(BY48&lt;=12,17,IF(BY48&lt;=14.5,18,IF(BY48&lt;=17,19,IF(BY48&lt;=19.5,20,IF(BY48&lt;=22,21,IF(BY48&lt;=24.5,22,IF(BY48&lt;=27,23,IF(BY48&lt;=30,24,"Fuera de rango")))))))))))))))))))))))))</f>
        <v>7</v>
      </c>
      <c r="CB48" s="9" t="n">
        <v>-3.5</v>
      </c>
      <c r="CC48" s="10" t="n">
        <f aca="false">18.5- (0.3*H48)</f>
        <v>10.1</v>
      </c>
      <c r="CD48" s="10" t="n">
        <f aca="false">(CB48)-(CC48)</f>
        <v>-13.6</v>
      </c>
      <c r="CE48" s="10" t="str">
        <f aca="false">IF(CD48="","",IF(CD48&lt;-27.5,"De -30 a -28",IF(CD48&lt;-25,"De -27,5 a -25,5",IF(CD48&lt;-22.5,"De -25 a -23",IF(CD48&lt;-20,"De -22,5 a -20,5",IF(CD48&lt;-17.5,"De -20 a -18",IF(CD48&lt;-15,"De -17,5 a -15,5",IF(CD48&lt;-12.5,"De -15 a -13",IF(CD48&lt;-10,"De -12,5 a -10,5",IF(CD48&lt;-7.5,"De -10 a -8",IF(CD48&lt;-5,"De -7,5 a -5,5",IF(CD48&lt;-2.5,"De -5 a -3",IF(CD48&lt;0,"De -2,5 a -0,5",IF(CD48&lt;=2,"De 0 a 2",IF(CD48&lt;=4.5,"De 2,5 a 4,5",IF(CD48&lt;=7,"De 5 a 7",IF(CD48&lt;=9.5,"De 7,5 a 9,5",IF(CD48&lt;=12,"De 10 a 12",IF(CD48&lt;=14.5,"De 12,5 a 14,5",IF(CD48&lt;=17,"De 15 a 17",IF(CD48&lt;=19.5,"De 17,5 a 19,5",IF(CD48&lt;=22,"De 20 a 22",IF(CD48&lt;=24.5,"De 22,5 a 24,5",IF(CD48&lt;=27,"De 25 a 27","De 27,5 a 30"))))))))))))))))))))))))</f>
        <v>De -15 a -13</v>
      </c>
      <c r="CF48" s="12" t="n">
        <f aca="false">IF(CD48="","",IF(CD48&lt;-27.5,1,IF(CD48&lt;-25,2,IF(CD48&lt;-22.5,3,IF(CD48&lt;-20,4,IF(CD48&lt;-17.5,5,IF(CD48&lt;-15,6,IF(CD48&lt;-12.5,7,IF(CD48&lt;-10,8,IF(CD48&lt;-7.5,9,IF(CD48&lt;-5,10,IF(CD48&lt;-2.5,11,IF(CD48&lt;0,12,IF(CD48&lt;2.5,13,IF(CD48&lt;5,14,IF(CD48&lt;7.5,15,IF(CD48&lt;10,16,IF(CD48&lt;12.5,17,IF(CD48&lt;15,18,IF(CD48&lt;17.5,19,IF(CD48&lt;20,20,IF(CD48&lt;22.5,21,IF(CD48&lt;25,22,IF(CD48&lt;27.5,23,24))))))))))))))))))))))))</f>
        <v>7</v>
      </c>
      <c r="CG48" s="9" t="n">
        <v>-2.5</v>
      </c>
      <c r="CH48" s="10" t="str">
        <f aca="false">IF(CG48="","",IF(AND(CG48&gt;=-10,CG48&lt;=-9.5),"-10 a -9,5",IF(AND(CG48&gt;-9.5,CG48&lt;=-8.5),"-9 a -8,5",IF(AND(CG48&gt;-8.5,CG48&lt;=-7.5),"-8 a -7,5",IF(AND(CG48&gt;-7.5,CG48&lt;=-6.5),"-7 a -6,5",IF(AND(CG48&gt;-6.5,CG48&lt;=-5.5),"-6 a -5,5",IF(AND(CG48&gt;-5.5,CG48&lt;=-4.5),"-5 a -4,5",IF(AND(CG48&gt;-4.5,CG48&lt;=-3.5),"-4 a -3,5",IF(AND(CG48&gt;-3.5,CG48&lt;=-2.5),"-3 a -2,5",IF(CG48=-2.25,"-2,25",IF(AND(CG48&gt;-2.5,CG48&lt;=-1.5),"-2 a -1,5",IF(AND(CG48&gt;-1.5,CG48&lt;=-0.5),"-1 a -0,5",IF(AND(CG48&gt;-0.5,CG48&lt;=0.5),"0 a 0,5",IF(AND(CG48&gt;0.5,CG48&lt;=1.5),"1 a 1,5",IF(AND(CG48&gt;1.5,CG48&lt;=2.5),"2 a 2,5",IF(AND(CG48&gt;2.5,CG48&lt;=3.5),"3 a 3,5",IF(AND(CG48&gt;3.5,CG48&lt;=4.5),"4 a 4,5",IF(AND(CG48&gt;4.5,CG48&lt;=5.5),"5 a 5,5",IF(AND(CG48&gt;5.5,CG48&lt;=6.5),"6 a 6,5",IF(AND(CG48&gt;6.5,CG48&lt;=7.5),"7 a 7,5",IF(AND(CG48&gt;7.5,CG48&lt;=8.5),"8 a 8,5",IF(AND(CG48&gt;8.5,CG48&lt;=9.5),"9 a 9,5",IF(CG48&gt;=10,"10","Fuera de rango")))))))))))))))))))))))</f>
        <v>-3 a -2,5</v>
      </c>
      <c r="CI48" s="11" t="n">
        <f aca="false">IF(CG48="","",IF(CG48=-2.25,"NORMA",IF(CG48&lt;=-9.5,1,IF(CG48&lt;=-8.5,2,IF(CG48&lt;=-7.5,3,IF(CG48&lt;=-6.5,4,IF(CG48&lt;=-5.5,5,IF(CG48&lt;=-4.5,6,IF(CG48&lt;=-3.5,7,IF(CG48&lt;=-2.5,8,IF(CG48&lt;=-1.5,9,IF(CG48&lt;=-0.5,10,IF(CG48&lt;=0.5,11,IF(CG48&lt;=1.5,12,IF(CG48&lt;=2.5,13,IF(CG48&lt;=3.5,14,IF(CG48&lt;=4.5,15,IF(CG48&lt;=5.5,16,IF(CG48&lt;=6.5,17,IF(CG48&lt;=7.5,18,IF(CG48&lt;=8.5,19,IF(CG48&lt;=9.5,20,IF(CG48=10,21,"Fuera de rango")))))))))))))))))))))))</f>
        <v>8</v>
      </c>
      <c r="CJ48" s="9" t="n">
        <v>3.5</v>
      </c>
      <c r="CK48" s="10" t="str">
        <f aca="false">IF(CJ48="","",IF(AND(CJ48&gt;=-6,CJ48&lt;=-5.5),"-6 a -5,5",IF(AND(CJ48&gt;-5.5,CJ48&lt;=-4.5),"-5 a -4,5",IF(AND(CJ48&gt;-4.5,CJ48&lt;=-3.5),"-4 a -3,5",IF(AND(CJ48&gt;-3.5,CJ48&lt;=-2.5),"-3 a -2,5",IF(AND(CJ48&gt;-2.5,CJ48&lt;=-1.5),"-2 a -1,5",IF(AND(CJ48&gt;-1.5,CJ48&lt;=-0.5),"-1 a -0,5",IF(AND(CJ48&gt;-0.5,CJ48&lt;=0.5),"0 a 0,5",IF(AND(CJ48&gt;0.5,CJ48&lt;=1.5),"1 a 1,5",IF(AND(CJ48&gt;1.5,CJ48&lt;2.5),"2",IF(AND(CJ48&gt;=2.5,CJ48&lt;=3),"2,5 a 3",IF(AND(CJ48&gt;3,CJ48&lt;=4),"3,5 a 4",IF(AND(CJ48&gt;4,CJ48&lt;=5),"4,5 a 5",IF(AND(CJ48&gt;5,CJ48&lt;=6),"5,5 a 6",IF(AND(CJ48&gt;6,CJ48&lt;=7),"6,5 a 7",IF(AND(CJ48&gt;7,CJ48&lt;=8),"7,5 a 8",IF(AND(CJ48&gt;8,CJ48&lt;=9.5),"8,5 a 9,5",IF(CJ48=10,"10","Fuera de rango"))))))))))))))))))</f>
        <v>3,5 a 4</v>
      </c>
      <c r="CL48" s="11" t="n">
        <f aca="false">IF(CK48="","",IF(OR(CK48="-6 a -5,5",CK48="-6 - -5,5"),1,IF(OR(CK48="-5 a -4,5",CK48="-5 - -4,5"),2,IF(OR(CK48="-4 a -3,5",CK48="-4 - -3,5"),3,IF(OR(CK48="-3 a -2,5",CK48="-3 - -2,5"),4,IF(OR(CK48="-2 a -1,5",CK48="-2 - -1,5"),5,IF(OR(CK48="-1 a -0,5",CK48="-1 - -0,5"),6,IF(OR(CK48="0 a 0,5",CK48="0 - 0,5"),7,IF(OR(CK48="1 a 1,5",CK48="1 - 1,5"),8,IF(CK48="2","NORMA",IF(OR(CK48="2,5 a 3",CK48="2,5 - 3"),9,IF(OR(CK48="3,5 a 4",CK48="3,5 - 4"),10,IF(OR(CK48="4,5 a 5",CK48="4,5 - 5"),11,IF(OR(CK48="5,5 a 6",CK48="5,5 - 6"),12,IF(OR(CK48="6,5 a 7",CK48="6,5 - 7"),13,IF(OR(CK48="7,5 a 8",CK48="7,5 - 8"),14,IF(OR(CK48="8,5 a 9",CK48="8,5 - 9,5",CK48="9 a 9,5"),15,IF(CK48="10",15,IF(OR(CK48="0,5 a 1",CK48="0,5 - 1"),7,"Fuera de rango")))))))))))))))))))</f>
        <v>10</v>
      </c>
      <c r="CM48" s="10" t="n">
        <v>0</v>
      </c>
      <c r="CN48" s="10" t="str">
        <f aca="false">IF(CM48=0,"0", " ")</f>
        <v>0</v>
      </c>
      <c r="CO48" s="10" t="str">
        <f aca="false">IF(CM48&gt;0,"EME"," ")</f>
        <v> </v>
      </c>
      <c r="CP48" s="10" t="n">
        <v>0</v>
      </c>
      <c r="CQ48" s="10" t="str">
        <f aca="false">IF(CP48&gt;0,"0", " ")</f>
        <v> </v>
      </c>
      <c r="CR48" s="10" t="str">
        <f aca="false">IF(CP48&gt;0,"EME"," ")</f>
        <v> </v>
      </c>
      <c r="CS48" s="9" t="n">
        <v>0</v>
      </c>
      <c r="CT48" s="10" t="str">
        <f aca="false">IF(CS48&gt;0,"1", " ")</f>
        <v> </v>
      </c>
      <c r="CU48" s="10" t="str">
        <f aca="false">IF(CS48&gt;0,"HIP"," ")</f>
        <v> </v>
      </c>
      <c r="CV48" s="9" t="n">
        <v>0</v>
      </c>
      <c r="CW48" s="10" t="str">
        <f aca="false">IF(CV48&gt;0,"1", " ")</f>
        <v> </v>
      </c>
      <c r="CX48" s="10" t="str">
        <f aca="false">IF(CV48&gt;0,"HIP"," ")</f>
        <v> </v>
      </c>
      <c r="CY48" s="9" t="n">
        <v>-4.5</v>
      </c>
      <c r="CZ48" s="11" t="str">
        <f aca="false">IF(CY48&lt;0,"2"," ")</f>
        <v>2</v>
      </c>
      <c r="DA48" s="11" t="str">
        <f aca="false">IF(CY48&lt;0,"MIO"," ")</f>
        <v>MIO</v>
      </c>
      <c r="DB48" s="9" t="n">
        <v>-4.75</v>
      </c>
      <c r="DC48" s="11" t="str">
        <f aca="false">IF(DB48&lt;0,"2"," ")</f>
        <v>2</v>
      </c>
      <c r="DD48" s="11" t="str">
        <f aca="false">IF(DB48&lt;0,"MIO"," ")</f>
        <v>MIO</v>
      </c>
      <c r="DE48" s="9" t="n">
        <v>0</v>
      </c>
      <c r="DF48" s="11" t="str">
        <f aca="false">IF(DE48&lt;0,"3"," ")</f>
        <v> </v>
      </c>
      <c r="DG48" s="11" t="str">
        <f aca="false">IF(DE48&lt;0,"AST"," ")</f>
        <v> </v>
      </c>
      <c r="DH48" s="9" t="n">
        <v>0</v>
      </c>
      <c r="DI48" s="11" t="str">
        <f aca="false">IF(DH48&lt;0,"3"," ")</f>
        <v> </v>
      </c>
      <c r="DJ48" s="11" t="str">
        <f aca="false">IF(DH48&lt;0,"AST"," ")</f>
        <v> </v>
      </c>
      <c r="DK48" s="9" t="n">
        <v>0</v>
      </c>
      <c r="DL48" s="10" t="str">
        <f aca="false">IF(DK48&gt;0,"4"," ")</f>
        <v> </v>
      </c>
      <c r="DM48" s="10" t="str">
        <f aca="false">IF(DK48&gt;0,"PRE"," ")</f>
        <v> </v>
      </c>
      <c r="DN48" s="9" t="n">
        <v>0</v>
      </c>
      <c r="DO48" s="10" t="str">
        <f aca="false">IF(DN48&gt;0,"4"," ")</f>
        <v> </v>
      </c>
      <c r="DP48" s="10" t="str">
        <f aca="false">IF(DN48&gt;0,"PRE"," ")</f>
        <v> </v>
      </c>
      <c r="DQ48" s="12" t="n">
        <v>1</v>
      </c>
      <c r="DR48" s="12" t="n">
        <v>1</v>
      </c>
      <c r="DS48" s="12" t="str">
        <f aca="false">CONCATENATE(CO48,CU48,DA48,DG48,DM48)</f>
        <v>  MIO  </v>
      </c>
      <c r="DT48" s="10" t="str">
        <f aca="false" t="array" ref="DT48">_xlfn.IFS(DS48="EME    ","0", DS48=" HIP   ","1", DS48="  MIO  ","2", DS48="   AST ","3", DS48="    PRE","4", DS48="EME   PRE","5", DS48=" HIP  PRE","6", DS48=" HIP AST ","7", DS48="  MIO PRE","8", DS48="  MIOAST ","9", DS48="   ASTPRE","10",DS48=" HIP ASTPRE","11", DS48="  MIOASTPRE","12", DS48="     ","0")</f>
        <v>2</v>
      </c>
      <c r="DU48" s="1" t="s">
        <v>154</v>
      </c>
      <c r="DV48" s="1" t="str">
        <f aca="false" t="array" ref="DV48">_xlfn.IFS(DU48="SI","2", DU48="NO","1")</f>
        <v>1</v>
      </c>
      <c r="DW48" s="10" t="n">
        <v>0</v>
      </c>
      <c r="DX48" s="11" t="str">
        <f aca="false">IF(DW48=0,"1","2")</f>
        <v>1</v>
      </c>
      <c r="DY48" s="11" t="str">
        <f aca="false" t="array" ref="DY48">_xlfn.IFS(DW48=0,"0", DW48=0.25, "1", DW48=0.5,"2", DW48=0.75,"3", DW48=1,"4",DW48=1.25,"5", DW48=1.5,"6", DW48=1.75,"7", DW48=2,"8")</f>
        <v>0</v>
      </c>
      <c r="DZ48" s="10" t="n">
        <v>0</v>
      </c>
      <c r="EA48" s="11" t="str">
        <f aca="false">IF(DZ48=0,"1","2")</f>
        <v>1</v>
      </c>
      <c r="EB48" s="11" t="str">
        <f aca="false" t="array" ref="EB48">_xlfn.IFS(DZ48=0,"0", DZ48=0.25, "1", DZ48=0.5,"2", DZ48=0.75,"3", DZ48=1,"4",DZ48=1.25,"5", DZ48=1.5,"6", DZ48=1.75,"7", DZ48=2,"8")</f>
        <v>0</v>
      </c>
      <c r="EC48" s="10" t="n">
        <v>-0.75</v>
      </c>
      <c r="ED48" s="10" t="str">
        <f aca="false">IF(EC48=0,"1","2")</f>
        <v>2</v>
      </c>
      <c r="EE48" s="11" t="str">
        <f aca="false" t="array" ref="EE48">_xlfn.IFS(EC48=0,"0", EC48=-0.25, "1", EC48=-0.5,"2", EC48=-0.75,"3", EC48=-1,"4",EC48=-1.25,"5", EC48=-1.5,"6", EC48=-1.75,"7", EC48=-2,"8", EC48=-2.25,"9",EC48=-2.5,"10", EC48=-2.75,"11", EC48=-3,"12", EC48=-3.25,"13", EC48=-3.5,"14", EC48=-3.75,"15",EC48=-4,"16")</f>
        <v>3</v>
      </c>
      <c r="EF48" s="10" t="n">
        <v>-0.5</v>
      </c>
      <c r="EG48" s="10" t="str">
        <f aca="false">IF(EF48=0,"1","2")</f>
        <v>2</v>
      </c>
      <c r="EH48" s="11" t="str">
        <f aca="false" t="array" ref="EH48">_xlfn.IFS(EF48=0,"0", EF48=-0.25, "1", EF48=-0.5,"2", EF48=-0.75,"3", EF48=-1,"4",EF48=-1.25,"5", EF48=-1.5,"6", EF48=-1.75,"7", EF48=-2,"8", EF48=-2.25,"9",EF48=-2.5,"10", EF48=-2.75,"11", EF48=-3,"12", EF48=-3.25,"13", EF48=-3.5,"14", EF48=-3.75,"15",EF48=-4,"16")</f>
        <v>2</v>
      </c>
      <c r="EI48" s="10" t="n">
        <v>0</v>
      </c>
      <c r="EJ48" s="11" t="str">
        <f aca="false">IF(EI48=0,"1","2")</f>
        <v>1</v>
      </c>
      <c r="EK48" s="11" t="str">
        <f aca="false" t="array" ref="EK48">_xlfn.IFS(EI48=0,"0", EI48=-0.25, "1", EI48=-0.5,"2", EI48=-0.75,"3", EI48=-1,"4",EI48=-1.25,"5", EI48=-1.5,"6", EI48=-1.75,"7", EI48=-2,"8", EI48=-2.25,"9", EI48=-2.25,"9",EI48=-2.5,"10", EI48=-2.75,"11", EI48=-3,"12", EI48=-3.25,"13", EI48=-3.5,"14", EI48=-3.75,"15",EI48=-4,"16", EI48=0.25, "17", EI48=0.5, "18")</f>
        <v>0</v>
      </c>
      <c r="EL48" s="10" t="n">
        <v>0</v>
      </c>
      <c r="EM48" s="11" t="str">
        <f aca="false">IF(EL48=0,"1","2")</f>
        <v>1</v>
      </c>
      <c r="EN48" s="11" t="str">
        <f aca="false" t="array" ref="EN48">_xlfn.IFS(EL48=0.25,"17",EL48=0.5,"18", EL48=0,"0", EL48=-0.25, "1", EL48=-0.5,"2", EL48=-0.75,"3", EL48=-1,"4",EL48=-1.25,"5", EL48=-1.5,"6", EL48=-1.75,"7", EL48=-2,"8",EL48= -2.25,"9",EL48=-2.5,"10",EL48= -2.75,"11",EL48= -3,"12",EL48= -3.25,"13",EL48= -3.5,"14",EL48= -3.75,"15",EL48=-4,"16")</f>
        <v>0</v>
      </c>
      <c r="EO48" s="10" t="n">
        <v>0</v>
      </c>
      <c r="EP48" s="11" t="str">
        <f aca="false">IF(EO48=0,"1","2")</f>
        <v>1</v>
      </c>
      <c r="EQ48" s="11" t="str">
        <f aca="false" t="array" ref="EQ48">_xlfn.IFS(EO48=0,"0", EO48=0.25, "1", EO48=0.5,"2", EO48=0.75,"3", EO48=1,"4",EO48=1.25,"5", EO48=1.5,"6", EO48=1.75,"7", EO48=2,"8", EO48=2.25,"9", EO48=2.25,"9",EO48=2.5,"10", EO48=2.75,"11", EO48=3,"12", EO48=3.25,"13", EO48=3.5,"14", EO48=3.75,"15",EO48=4,"16", EO48=-0.25, "17", bq=-0.5, "18")</f>
        <v>0</v>
      </c>
      <c r="ER48" s="10" t="n">
        <v>0</v>
      </c>
      <c r="ES48" s="11" t="str">
        <f aca="false">IF(ER48=0,"1","2")</f>
        <v>1</v>
      </c>
      <c r="ET48" s="11" t="str">
        <f aca="false" t="array" ref="ET48">_xlfn.IFS(ER48=0,"0", ER48=0.25, "1", ER48=0.5,"2", ER48=0.75,"3", ER48=1,"4",ER48=1.25,"5", ER48=1.5,"6", ER48=1.75,"7", ER48=2,"8", ER48=2.25,"9", ER48=2.25,"9",ER48=2.5,"10", ER48=2.75,"11", ER48=3,"12", ER48=3.25,"13", ER48=3.5,"14", ER48=3.75,"15",ER48=4,"16", ER48=-0.25, "17", bq=-0.5, "18")</f>
        <v>0</v>
      </c>
      <c r="EU48" s="36" t="n">
        <v>50</v>
      </c>
      <c r="EV48" s="14" t="str">
        <f aca="false">VLOOKUP(EU48,LEYENDA!$G$2:$H$8,2,TRUE())</f>
        <v>49-60</v>
      </c>
      <c r="EW48" s="14" t="str">
        <f aca="false" t="array" ref="EW48">_xlfn.IFS(EV48="0-5","1", EV48="6-12","2", EV48="13-18","3", EV48="19-24","4", EV48="25-36","5", EV48="37-48","6", EV48="49-60","7")</f>
        <v>7</v>
      </c>
    </row>
    <row r="49" customFormat="false" ht="13.5" hidden="false" customHeight="false" outlineLevel="0" collapsed="false">
      <c r="A49" s="1" t="n">
        <v>15</v>
      </c>
      <c r="B49" s="32" t="n">
        <v>1</v>
      </c>
      <c r="C49" s="33" t="n">
        <v>38146</v>
      </c>
      <c r="D49" s="6"/>
      <c r="E49" s="5" t="str">
        <f aca="false">VLOOKUP(A49,'286'!$A$3:$J$600,10,FALSE())</f>
        <v>BARBA ÁLVAREZ, MANUEL</v>
      </c>
      <c r="F49" s="4" t="str">
        <f aca="false">VLOOKUP(A49,'286'!$A$3:$I$1768,3,FALSE())</f>
        <v>BARALMA</v>
      </c>
      <c r="G49" s="6" t="n">
        <f aca="false">VLOOKUP(A49,'286'!$A$3:$I$1768,4,FALSE())</f>
        <v>28461</v>
      </c>
      <c r="H49" s="7" t="n">
        <f aca="false">YEAR(C49)-YEAR(G49)</f>
        <v>27</v>
      </c>
      <c r="I49" s="1" t="str">
        <f aca="false">VLOOKUP(H49,LEYENDA!$C$2:$D$6,2,TRUE())</f>
        <v>25-40</v>
      </c>
      <c r="J49" s="5" t="str">
        <f aca="false">VLOOKUP(A49,'286'!$A$3:$I$1768,7,FALSE())</f>
        <v>H</v>
      </c>
      <c r="K49" s="8" t="str">
        <f aca="false">VLOOKUP(A49,'286'!$A$3:$I$1768,2,FALSE())</f>
        <v>OD</v>
      </c>
      <c r="L49" s="4" t="str">
        <f aca="false">VLOOKUP(A49,'286'!$A$3:$I$1768,8,FALSE())</f>
        <v>D</v>
      </c>
      <c r="M49" s="4" t="str">
        <f aca="false">VLOOKUP(A49,'286'!$A$3:$I$1768,9,FALSE())</f>
        <v>D</v>
      </c>
      <c r="N49" s="8" t="str">
        <f aca="false">IF(R49=O49, "MISMA","CONTRARIA")</f>
        <v>MISMA</v>
      </c>
      <c r="O49" s="8" t="str">
        <f aca="false" t="array" ref="O49">_xlfn.IFS(L49="D","1", L49="I","2")</f>
        <v>1</v>
      </c>
      <c r="P49" s="8" t="str">
        <f aca="false" t="array" ref="P49">_xlfn.IFS(K49="OD","1", K49="OI","2")</f>
        <v>1</v>
      </c>
      <c r="Q49" s="1" t="str">
        <f aca="false" t="array" ref="Q49">_xlfn.IFS(J49="M","1", J49="H","2")</f>
        <v>2</v>
      </c>
      <c r="R49" s="8" t="str">
        <f aca="false" t="array" ref="R49">_xlfn.IFS(M49="D","1", M49="I","2")</f>
        <v>1</v>
      </c>
      <c r="S49" s="1" t="str">
        <f aca="false" t="array" ref="S49">_xlfn.IFS(N49="CONTRARIA", "1",N49= "MISMA","2")</f>
        <v>2</v>
      </c>
      <c r="T49" s="1" t="str">
        <f aca="false" t="array" ref="T49">_xlfn.IFS(I49="0-12","1", I49="13-24","2", I49="25-40","3", I49="41-60","4", I49="61-100","5")</f>
        <v>3</v>
      </c>
      <c r="U49" s="9" t="n">
        <v>-0.5</v>
      </c>
      <c r="V49" s="1" t="str">
        <f aca="false">IF(U49="","",IF(AND(U49&gt;=-9,U49&lt;=-6.5),"-9 a -6,5",IF(AND(U49&gt;=-6,U49&lt;=-3.5),"-6 a -3,5",IF(AND(U49&gt;=-3,U49&lt;=-1),"-3 a -1",IF(U49=-0.5,"-0,5",IF(AND(U49&gt;=0,U49&lt;=2.5),"0 a 2,5",IF(AND(U49&gt;=3,U49&lt;=5.5),"3 a 5,5",IF(AND(U49&gt;=6,U49&lt;=8.5),"6 a 8,5",IF(AND(U49&gt;=9,U49&lt;=20),"9 a 20","Fuera de rango")))))))))</f>
        <v>-0,5</v>
      </c>
      <c r="W49" s="11" t="str">
        <f aca="false">IF(V49="","",IF(V49="-9 a -6,5",2,IF(V49="-6 a -3,5",3,IF(V49="-3 a -1",4,IF(V49="-0,5","NORMA",IF(V49="0 a 2,5",5,IF(V49="3 a 5,5",6,IF(V49="6 a 8,5",7,IF(V49="9 a 20",8,"Fuera de rango")))))))))</f>
        <v>NORMA</v>
      </c>
      <c r="X49" s="9" t="n">
        <v>0</v>
      </c>
      <c r="Y49" s="10" t="str">
        <f aca="false">IF(X49="","",IF(AND(X49&gt;=0,X49&lt;=4),"0 a 4",IF(AND(X49&gt;=4.5,X49&lt;=8.5),"4,5 a 8,5",IF(X49=9,"9",IF(AND(X49&gt;=9.5,X49&lt;=13),"9,5 a 13",IF(AND(X49&gt;=13.5,X49&lt;=20),"13,5 a 20",IF(AND(X49&gt;=20.5,X49&lt;=35),"20,5 a 35","Fuera de rango")))))))</f>
        <v>0 a 4</v>
      </c>
      <c r="Z49" s="11" t="n">
        <f aca="false">IF(Y49="","",IF(Y49="0 a 4",1,IF(Y49="4,5 a 8,5",2,IF(Y49="9","NORMA",IF(Y49="9,5 a 13",3,IF(Y49="13,5 a 20",4,IF(Y49="20,5 a 35",5,"Fuera de rango")))))))</f>
        <v>1</v>
      </c>
      <c r="AA49" s="9" t="n">
        <v>10</v>
      </c>
      <c r="AB49" s="10" t="str">
        <f aca="false">IF(AA49="","",IF(AND(AA49&gt;=0,AA49&lt;=9),"0 a 9",IF(AND(AA49&gt;=9.5,AA49&lt;=18.5),"9,5 a 18,5",IF(AA49=19,"19",IF(AND(AA49&gt;=19.5,AA49&lt;=28),"19,5 a 28",IF(AND(AA49&gt;=28.5,AA49&lt;=40),"28,5 a 40","Fuera de rango"))))))</f>
        <v>9,5 a 18,5</v>
      </c>
      <c r="AC49" s="11" t="n">
        <f aca="false" t="array" ref="AC49">_xlfn.IFS(AB49="","",AB49="0 a 9",1,AB49="9,5 a 18,5",2,AB49="19","NORMA",AB49="19,5 a 28",3,AB49="28,5 a 40",4,TRUE(),"Fuera de rango")</f>
        <v>2</v>
      </c>
      <c r="AD49" s="9" t="n">
        <v>4</v>
      </c>
      <c r="AE49" s="10" t="str">
        <f aca="false">IF(AD49="","",IF(AND(AD49&gt;=-10,AD49&lt;=0),"De -10 a 0",IF(AND(AD49&gt;=0.5,AD49&lt;=9.5),"0,5 a 9,5",IF(AD49=10,"10",IF(AND(AD49&gt;=10.5,AD49&lt;=20),"10,5 a 20",IF(AND(AD49&gt;=20.5,AD49&lt;=40),"20,5 a 40","Fuera de rango"))))))</f>
        <v>0,5 a 9,5</v>
      </c>
      <c r="AF49" s="12" t="n">
        <f aca="false">IF(AD49="","",IF(AND(AD49&gt;=-10,AD49&lt;=0),1,IF(AND(AD49&gt;=0.5,AD49&lt;=9.5),2,IF(AD49=10,"NORMA",IF(AND(AD49&gt;=10.5,AD49&lt;=20),3,IF(AND(AD49&gt;=20.5,AD49&lt;=40),4,""))))))</f>
        <v>2</v>
      </c>
      <c r="AG49" s="9" t="n">
        <v>8</v>
      </c>
      <c r="AH49" s="10" t="str">
        <f aca="false">IF(AG49="","",IF(AND(AG49&gt;=0,AG49&lt;=4),"0 a 4",IF(AND(AG49&gt;=4.5,AG49&lt;=8.5),"4,5 a 8,5",IF(AG49=9,"9",IF(AND(AG49&gt;=9.5,AG49&lt;=13),"9,5 a 13",IF(AND(AG49&gt;=13.5,AG49&lt;=25),"13,5 a 25","Fuera de rango"))))))</f>
        <v>4,5 a 8,5</v>
      </c>
      <c r="AI49" s="11" t="n">
        <f aca="false">IF(AH49="","",IF(AH49="0 a 4",1,IF(AH49="4,5 a 8,5",2,IF(AH49="9","NORMA",IF(AH49="9,5 a 13",3,IF(AH49="13,5 a 25",4,""))))))</f>
        <v>2</v>
      </c>
      <c r="AJ49" s="9" t="n">
        <v>2</v>
      </c>
      <c r="AK49" s="10" t="str">
        <f aca="false">IF(AJ49="","",IF(AND(AJ49&gt;=-15,AJ49&lt;=-10.5),"-15 a -10,5",IF(AND(AJ49&gt;=-10,AJ49&lt;=-4),"-10 a -4",IF(AND(AJ49&gt;=-4.5,AJ49&lt;=0),"-4,5 a 0",IF(AND(AJ49&gt;=0.5,AJ49&lt;=4.5),"0,5 a 4,5",IF(AJ49=5,"5",IF(AND(AJ49&gt;=5.5,AJ49&lt;=10),"5,5 a 10",IF(AND(AJ49&gt;=10.5,AJ49&lt;=20),"10,5 a 20","Fuera de rango"))))))))</f>
        <v>0,5 a 4,5</v>
      </c>
      <c r="AL49" s="11" t="n">
        <f aca="false">IF(AK49="","",IF(AK49="-15 a -10,5",1,IF(AK49="-10 a -4",2,IF(AK49="-4,5 a 0",3,IF(AK49="0,5 a 4,5",4,IF(AK49="5","NORMA",IF(AK49="5,5 a 10",5,IF(AK49="10,5 a 20",6,"Error"))))))))</f>
        <v>4</v>
      </c>
      <c r="AM49" s="9" t="n">
        <v>0</v>
      </c>
      <c r="AN49" s="10" t="str">
        <f aca="false">IF(AM49="","",IF(AND(AM49&gt;=-7.5,AM49&lt;=-5.5),"-7,5 a -5,5",IF(AND(AM49&gt;=-5,AM49&lt;=-3),"-5 a -3",IF(AND(AM49&gt;=-2.5,AM49&lt;=-0.5),"-2,5 a -0,5",IF(AM49=0,"0,00",IF(AND(AM49&gt;=0.5,AM49&lt;=2.5),"0,5 a 2,5",IF(AND(AM49&gt;=3,AM49&lt;=5),"3 a 5",IF(AND(AM49&gt;=5.5,AM49&lt;=7.5),"5,5 a 7,5",IF(AND(AM49&gt;=8,AM49&lt;=10),"8 a 10","Fuera de rango")))))))))</f>
        <v>0,00</v>
      </c>
      <c r="AO49" s="11" t="str">
        <f aca="false">IF(AN49="","",IF(AN49="-7,5 a -5,5",1,IF(AN49="-5 a -3",2,IF(AN49="-2,5 a -0,5",3,IF(AN49="0,00","NORMA",IF(AN49="0,5 a 2,5",4,IF(AN49="3 a 5",5,IF(AN49="5,5 a 7,5",6,IF(AN49="8 a 10",7,"Error")))))))))</f>
        <v>NORMA</v>
      </c>
      <c r="AP49" s="9" t="n">
        <v>-1</v>
      </c>
      <c r="AQ49" s="10" t="str">
        <f aca="false">IF(AP49="","",IF(AND(AP49&gt;=-20,AP49&lt;=-9.5),"-20 a -9,5",IF(AND(AP49&gt;=-9,AP49&lt;=-6.5),"-9 a -6,5",IF(AP49=-6,"-6",IF(AND(AP49&gt;=-5.5,AP49&lt;=-3),"-5,5 a -3",IF(AND(AP49&gt;=-2.5,AP49&lt;=0),"-2,5 a 0",IF(AND(AP49&gt;=0.5,AP49&lt;=3),"0,5 a 3",IF(AND(AP49&gt;=3.5,AP49&lt;=6),"3,5 a 6",IF(AND(AP49&gt;=6.5,AP49&lt;=9),"6,5 a 9",IF(AND(AP49&gt;=9.5,AP49&lt;=20),"9,5 a 20","Fuera de rango"))))))))))</f>
        <v>-2,5 a 0</v>
      </c>
      <c r="AR49" s="11" t="n">
        <f aca="false">IF(AQ49="","",IF(AQ49="-20 a -9,5",1,IF(AQ49="-9 a -6,5",2,IF(AQ49="-6","NORMA",IF(AQ49="-5,5 a -3",3,IF(AQ49="-2,5 a 0",4,IF(AQ49="0,5 a 3",5,IF(AQ49="3,5 a 6",6,IF(AQ49="6,5 a 9",7,IF(AQ49="9,5 a 20",8,""))))))))))</f>
        <v>4</v>
      </c>
      <c r="AS49" s="9" t="n">
        <v>2</v>
      </c>
      <c r="AT49" s="10" t="str">
        <f aca="false">IF(AS49="","",IF(AND(AS49&gt;=-16,AS49&lt;=-14),"-16 a -14",IF(AND(AS49&gt;=-13.5,AS49&lt;=-11.5),"-13,5 a -11,5",IF(AND(AS49&gt;=-11,AS49&lt;=-9),"-11 a -9",IF(AND(AS49&gt;=-8.5,AS49&lt;=-6.5),"-8,5 a -6,5",IF(AND(AS49&gt;=-6,AS49&lt;=-4),"-6 a -4",IF(AND(AS49&gt;=-3.5,AS49&lt;=-1.5),"-3,5 a -1,5",IF(AND(AS49&gt;=-1,AS49&lt;=1),"-1 a 1",IF(AND(AS49&gt;=1.5,AS49&lt;=3.5),"1,5 a 3,5",IF(AND(AS49&gt;=4,AS49&lt;=6),"4 a 6",IF(AND(AS49&gt;=6.5,AS49&lt;=8.5),"6,5 a 8,5",IF(AND(AS49&gt;=9,AS49&lt;=11),"9 a 11",IF(AND(AS49&gt;=11.5,AS49&lt;=13.5),"11,5 a 13,5",IF(AND(AS49&gt;=14,AS49&lt;=16),"14 a 16",IF(AND(AS49&gt;=16.5,AS49&lt;=18.5),"16,5 a 18,5",IF(AND(AS49&gt;=19,AS49&lt;=21),"19 a 21","Fuera de rango"))))))))))))))))</f>
        <v>1,5 a 3,5</v>
      </c>
      <c r="AU49" s="11" t="n">
        <f aca="false" t="array" ref="AU49">IF(AT49="","",_xlfn.IFS(AT49="-16 a -14",1,AT49="-13,5 a -11,5",2,AT49="-11 a -9",3,AT49="-8,5 a -6,5",4,AT49="-6 a -4",5,AT49="-3,5 a -1,5",6,AT49="-1 a 1",7,AT49="1,5 a 3,5",8,AT49="4 a 6","NORMA",AT49="6,5 a 8,5",9,AT49="9 a 11",10,AT49="11,5 a 13,5",11,AT49="14 a 16",12,AT49="16,5 a 18,5",13,AT49="19 a 21",14,TRUE(),""))</f>
        <v>8</v>
      </c>
      <c r="AV49" s="9" t="n">
        <v>0.5</v>
      </c>
      <c r="AW49" s="10" t="str">
        <f aca="false">IF(AV49="","",IF(AND(AV49&gt;=-1,AV49&lt;=-0.5),"-1 a -0,5",IF(AND(AV49&gt;-0.5,AV49&lt;=0),"De -0,5 a 0",IF(AND(AV49&gt;=0.25,AV49&lt;=0.75),"0,25 a 0,75",IF(AND(AV49&gt;=1,AV49&lt;=1.5),"1 a 1,5",IF(AND(AV49&gt;=1.75,AV49&lt;=2.25),"1,75 a 2,25",IF(AND(AV49&gt;=2.5,AV49&lt;=3),"2,5 a 3",IF(AND(AV49&gt;=3.25,AV49&lt;=3.75),"3,25 a 3,75","Fuera de rango"))))))))</f>
        <v>0,25 a 0,75</v>
      </c>
      <c r="AX49" s="11" t="str">
        <f aca="false">IF(AW49="","",IF(OR(AW49="-1 a -0,5",AW49="-1 a -0.5"),1,IF(OR(AW49="De -0,5 a 0",AW49="-0,5 a 0",AW49="De -0.5 a 0"),2,IF(OR(AW49="0,25 a 0,75",AW49="0.25 a 0.75"),"NORMA",IF(OR(AW49="1 a 1,5",AW49="1 a 1.5"),3,IF(OR(AW49="1,75 a 2,25",AW49="1.75 a 2.25"),4,IF(OR(AW49="2,5 a 3",AW49="2.5 a 3"),5,IF(OR(AW49="3,25 a 3,75",AW49="3.25 a 3.75"),6,""))))))))</f>
        <v>NORMA</v>
      </c>
      <c r="AY49" s="9" t="n">
        <v>-2</v>
      </c>
      <c r="AZ49" s="10" t="str">
        <f aca="false">IF(AY49="","",IF(AND(AY49&gt;=-20,AY49&lt;=-9.5),"-20 a -9,5",IF(AND(AY49&gt;=-9,AY49&lt;=-6.5),"-9 a -6,5",IF(AY49=-6,"-6",IF(AND(AY49&gt;=-5.5,AY49&lt;=-3),"-5,5 a -3",IF(AND(AY49&gt;=-2.5,AY49&lt;=0),"-2,5 a 0",IF(AND(AY49&gt;=0.5,AY49&lt;=3),"0,5 a 3",IF(AND(AY49&gt;=3.5,AY49&lt;=6),"3,5 a 6","Fuera de rango"))))))))</f>
        <v>-2,5 a 0</v>
      </c>
      <c r="BA49" s="11" t="n">
        <f aca="false">IF(AZ49="","",IF(AZ49="-20 a -9,5",1,IF(AZ49="-9 a -6,5",2,IF(AZ49="-6","NORMA",IF(AZ49="-5,5 a -3",3,IF(AZ49="-2,5 a 0",4,IF(AZ49="0,5 a 3",5,IF(AZ49="3,5 a 6",6,""))))))))</f>
        <v>4</v>
      </c>
      <c r="BB49" s="9" t="n">
        <v>0</v>
      </c>
      <c r="BC49" s="10" t="str">
        <f aca="false" t="array" ref="BC49">IF(BB49="","",_xlfn.IFS(AND(BB49&gt;=0,BB49&lt;=2),"0 a 2",AND(BB49&gt;=2.5,BB49&lt;=4.5),"2,5 a 4,5",AND(BB49&gt;=5,BB49&lt;=7),"5 a 7",AND(BB49&gt;=7.5,BB49&lt;=9.5),"7,5 a 9,5",AND(BB49&gt;=10,BB49&lt;=12),"10 a 12",AND(BB49&gt;=12.5,BB49&lt;=14.5),"12,5 a 14,5",BB49=15,"15",AND(BB49&gt;=15.5,BB49&lt;=17.5),"15,5 a 17,5",AND(BB49&gt;=18,BB49&lt;=20),"18 a 20",AND(BB49&gt;=20.5,BB49&lt;=22.5),"20,5 a 22,5",AND(BB49&gt;=23,BB49&lt;=25),"23 a 25",TRUE(),"Fuera de rango"))</f>
        <v>0 a 2</v>
      </c>
      <c r="BD49" s="11" t="n">
        <f aca="false" t="array" ref="BD49">IF(BC49="","",_xlfn.IFS(BC49="0 a 2",1,BC49="2,5 a 4,5",2,BC49="5 a 7",3,BC49="7,5 a 9,5",4,BC49="10 a 12",5,BC49="12,5 a 14,5",6,BC49="15","NORMA",BC49="15,5 a 17,5",7,BC49="18 a 20",8,BC49="20,5 a 22,5",9,BC49="23 a 25",10,TRUE(),"Fuera de rango"))</f>
        <v>1</v>
      </c>
      <c r="BE49" s="9" t="n">
        <v>15</v>
      </c>
      <c r="BF49" s="10" t="str">
        <f aca="false">IF(BE49="","",IF(AND(BE49&gt;=-20,BE49&lt;=-10),"-20 a -10",IF(AND(BE49&gt;=-9.5,BE49&lt;=0.5),"-9,5 a 0,5",IF(AND(BE49&gt;=1,BE49&lt;=11),"1 a 11",IF(AND(BE49&gt;=11.5,BE49&lt;=20.5),"11,5 a 20,5",IF(BE49=21,"21",IF(AND(BE49&gt;=21.5,BE49&lt;=31.5),"21,5 a 31,5",IF(AND(BE49&gt;=32,BE49&lt;=42),"32 a 42","Fuera de rango"))))))))</f>
        <v>11,5 a 20,5</v>
      </c>
      <c r="BG49" s="11" t="n">
        <f aca="false">IF(BF49="","",IF(BF49="-20 a -10",1,IF(BF49="-9,5 a 0,5",2,IF(BF49="1 a 11",3,IF(BF49="11,5 a 20,5",4,IF(BF49="21","NORMA",IF(BF49="21,5 a 31,5",5,IF(BF49="32 a 42",6,""))))))))</f>
        <v>4</v>
      </c>
      <c r="BH49" s="9" t="n">
        <v>10</v>
      </c>
      <c r="BI49" s="10" t="str">
        <f aca="false">IF(BH49="","",IF(AND(BH49&gt;=-20,BH49&lt;=-15),"-20 a -15",IF(AND(BH49&gt;=-14.5,BH49&lt;=-9.5),"-14,5 a -9,5",IF(AND(BH49&gt;=-9,BH49&lt;=-4),"-9 a -4",IF(AND(BH49&gt;=-3.5,BH49&lt;=2.5),"-3,5 a 2,5",IF(AND(BH49&gt;=3,BH49&lt;=8),"3 a 8",IF(AND(BH49&gt;=8.5,BH49&lt;=14.5),"8,5 a 14,5",IF(BH49=15,"15",IF(AND(BH49&gt;=15.5,BH49&lt;=20.5),"15,5 a 20,5",IF(AND(BH49&gt;=21,BH49&lt;=26),"21 a 26","Fuera de rango"))))))))))</f>
        <v>8,5 a 14,5</v>
      </c>
      <c r="BJ49" s="11" t="n">
        <f aca="false">IF(BI49="","",IF(BI49="-20 a -15",1,IF(BI49="-14,5 a -9,5",2,IF(BI49="-9 a -4",3,IF(BI49="-3,5 a 2,5",4,IF(BI49="3 a 8",5,IF(BI49="8,5 a 14,5",6,IF(BI49="15","NORMA",IF(BI49="15,5 a 20,5",7,IF(BI49="21 a 26",8,IF(BI49="26,5 a 31,5",9,"")))))))))))</f>
        <v>6</v>
      </c>
      <c r="BK49" s="9" t="n">
        <v>0</v>
      </c>
      <c r="BL49" s="10" t="str">
        <f aca="false">IF(BK49="","",IF(AND(BK49&gt;=0,BK49&lt;=2),"0 - 2",IF(AND(BK49&gt;=2.5,BK49&lt;=4.5),"2,5 - 4,5",IF(AND(BK49&gt;=5,BK49&lt;=7),"5 - 7",IF(AND(BK49&gt;=7.5,BK49&lt;=9.5),"7,5 - 9,5",IF(AND(BK49&gt;=10,BK49&lt;=12),"10 - 12",IF(AND(BK49&gt;=12.5,BK49&lt;=13.5),"12,5 - 13,5",IF(BK49=14,"14",IF(AND(BK49&gt;=14.5,BK49&lt;=16.5),"14,5 - 16,5",IF(AND(BK49&gt;=17,BK49&lt;=19),"17 - 19",IF(AND(BK49&gt;=19.5,BK49&lt;=21.5),"19,5 - 21,5",IF(AND(BK49&gt;=22,BK49&lt;=24),"22 - 24",IF(AND(BK49&gt;=24.5,BK49&lt;=26.5),"24,5 - 26,5",IF(AND(BK49&gt;=27,BK49&lt;=29),"27 - 29",IF(AND(BK49&gt;=29.5,BK49&lt;=30),"29,5 - 30","Fuera de rango")))))))))))))))</f>
        <v>0 - 2</v>
      </c>
      <c r="BM49" s="11" t="n">
        <f aca="false">IF(BL49="","",IF(BL49="0 - 2",1,IF(BL49="2,5 - 4,5",2,IF(BL49="5 - 7",3,IF(BL49="7,5 - 9,5",4,IF(BL49="10 - 12",5,IF(BL49="12,5 - 13,5",6,IF(BL49="14","NORMA",IF(BL49="14,5 - 16,5",7,IF(BL49="17 - 19",8,IF(BL49="19,5 - 21,5",9,IF(BL49="22 - 24",10,IF(BL49="24,5 - 26,5",11,IF(BL49="27 - 29",12,IF(BL49="29,5 - 30",13,"")))))))))))))))</f>
        <v>1</v>
      </c>
      <c r="BN49" s="9" t="n">
        <v>12</v>
      </c>
      <c r="BO49" s="10" t="str">
        <f aca="false">IF(BN49="","",IF(AND(BN49&gt;=-20,BN49&lt;=-10),"-20 a -10",IF(AND(BN49&gt;=-9.5,BN49&lt;=0.5),"-9,5 a 0,5",IF(AND(BN49&gt;=1,BN49&lt;=11),"1 a 11",IF(AND(BN49&gt;=11.5,BN49&lt;=21.5),"11,5 a 21,5",IF(BN49=22,"22",IF(AND(BN49&gt;=22.5,BN49&lt;=32.5),"22,5 a 32,5",IF(AND(BN49&gt;=33,BN49&lt;=43),"33 a 43","Fuera de rango"))))))))</f>
        <v>11,5 a 21,5</v>
      </c>
      <c r="BP49" s="11" t="n">
        <f aca="false">IF(BO49="","",IF(BO49="-20 a -10",1,IF(BO49="-9,5 a 0,5",2,IF(BO49="1 a 11",3,IF(BO49="11,5 a 21,5",4,IF(BO49="22","NORMA",IF(BO49="22,5 a 32,5",5,IF(BO49="33 a 43",6,""))))))))</f>
        <v>4</v>
      </c>
      <c r="BQ49" s="9" t="n">
        <v>5</v>
      </c>
      <c r="BR49" s="10" t="str">
        <f aca="false">IF(BQ49="","",IF(AND(BQ49&gt;=-20,BQ49&lt;=-15),"-20 a -15",IF(AND(BQ49&gt;=-14.5,BQ49&lt;=-9.5),"-14,5 a -9,5",IF(AND(BQ49&gt;=-9,BQ49&lt;=-4),"-9 a -4",IF(AND(BQ49&gt;=-3.5,BQ49&lt;=2.5),"-3,5 a 2,5",IF(AND(BQ49&gt;=3,BQ49&lt;=8),"3 a 8",IF(AND(BQ49&gt;=8.5,BQ49&lt;=13.5),"8,5 a 13,5",IF(AND(BQ49&gt;=14,BQ49&lt;=17.5),"14 a 17,5",IF(BQ49=18,"18",IF(AND(BQ49&gt;=18.5,BQ49&lt;=23.5),"18,5 a 23,5",IF(AND(BQ49&gt;=24,BQ49&lt;=29),"24 a 29",IF(AND(BQ49&gt;=29.5,BQ49&lt;=34.5),"29,5 a 34,5",IF(AND(BQ49&gt;=35,BQ49&lt;=40),"35 a 40","Fuera de rango")))))))))))))</f>
        <v>3 a 8</v>
      </c>
      <c r="BS49" s="11" t="n">
        <f aca="false">IF(BR49="","",IF(BR49="-20 a -15",1,IF(BR49="-14,5 a -9,5",2,IF(BR49="-9 a -4",3,IF(BR49="-3,5 a 2,5",4,IF(BR49="3 a 8",5,IF(BR49="8,5 a 13,5",6,IF(BR49="14 a 17,5",7,IF(BR49="18","NORMA",IF(BR49="18,5 a 23,5",8,IF(BR49="24 a 29",9,IF(BR49="29,5 a 34,5",10,IF(BR49="35 a 40",11,"")))))))))))))</f>
        <v>5</v>
      </c>
      <c r="BT49" s="9" t="n">
        <v>1</v>
      </c>
      <c r="BU49" s="10" t="str">
        <f aca="false">IF(BT49="","",IF(AND(BT49&gt;=-20,BT49&lt;=-18),"-20 a -18",IF(AND(BT49&gt;=-17.5,BT49&lt;=-15.5),"-17,5 a -15,5",IF(AND(BT49&gt;=-15,BT49&lt;=-13),"-15 a -13",IF(AND(BT49&gt;=-12.5,BT49&lt;=-10.5),"-12,5 a -10,5",IF(AND(BT49&gt;=-10,BT49&lt;=-8),"-10 a -8",IF(AND(BT49&gt;=-7.5,BT49&lt;=-5.5),"-7,5 a -5,5",IF(AND(BT49&gt;=-5,BT49&lt;=-3),"-5 a -3",IF(AND(BT49&gt;=-2.5,BT49&lt;=-0.5),"-2,5 a -0,5",IF(BT49=0,"0",IF(AND(BT49&gt;=0.5,BT49&lt;=2.5),"0,5 a 2,5",IF(AND(BT49&gt;=3,BT49&lt;=5),"3 a 5",IF(AND(BT49&gt;=5.5,BT49&lt;=7.5),"5,5 a 7,5",IF(AND(BT49&gt;=8,BT49&lt;=10),"8 a 10",IF(AND(BT49&gt;=10.5,BT49&lt;=12.5),"10,5 a 12,5",IF(AND(BT49&gt;=13,BT49&lt;=15),"13 a 15",IF(AND(BT49&gt;=15.5,BT49&lt;=17.5),"15,5 a 17,5",IF(AND(BT49&gt;=18,BT49&lt;=20),"18 a 20","Fuera de rango"))))))))))))))))))</f>
        <v>0,5 a 2,5</v>
      </c>
      <c r="BV49" s="11" t="n">
        <f aca="false">IF(BT49="","",IF(BT49=0,"NORMA",IF(AND(BT49&gt;=-20,BT49&lt;=-18),2,IF(AND(BT49&gt;=-17.5,BT49&lt;=-15.5),2,IF(AND(BT49&gt;=-15,BT49&lt;=-13),3,IF(AND(BT49&gt;=-12.5,BT49&lt;=-10.5),4,IF(AND(BT49&gt;=-10,BT49&lt;=-8),5,IF(AND(BT49&gt;=-7.5,BT49&lt;=-5.5),6,IF(AND(BT49&gt;=-5,BT49&lt;=-3),7,IF(AND(BT49&gt;=-2.5,BT49&lt;=-0.5),8,IF(AND(BT49&gt;=0.5,BT49&lt;=2.5),9,IF(AND(BT49&gt;=3,BT49&lt;=5),10,IF(AND(BT49&gt;=5.5,BT49&lt;=7.5),11,IF(AND(BT49&gt;=8,BT49&lt;=10),12,IF(AND(BT49&gt;=10.5,BT49&lt;=12.5),13,IF(AND(BT49&gt;=13,BT49&lt;=15),14,IF(AND(BT49&gt;=15.5,BT49&lt;=17.5),15,IF(AND(BT49&gt;=18,BT49&lt;=20),16,"Fuera de rango"))))))))))))))))))</f>
        <v>9</v>
      </c>
      <c r="BW49" s="9" t="n">
        <v>-7</v>
      </c>
      <c r="BX49" s="10" t="n">
        <f aca="false">18.5- (0.3*H49)</f>
        <v>10.4</v>
      </c>
      <c r="BY49" s="10" t="n">
        <f aca="false">(BW49)-(BX49)</f>
        <v>-17.4</v>
      </c>
      <c r="BZ49" s="10" t="str">
        <f aca="false">IF(BY49="","",IF(BY49&lt;-27.5,"De -30 a -28",IF(BY49&lt;-25,"De -27,5 a -25,5",IF(BY49&lt;-22.5,"De -25 a -23",IF(BY49&lt;-20,"De -22,5 a -20,5",IF(BY49&lt;-17.5,"De -20 a -18",IF(BY49&lt;-15,"De -17,5 a -15,5",IF(BY49&lt;-12.5,"De -15 a -13",IF(BY49&lt;-10,"De -12,5 a -10,5",IF(BY49&lt;-7.5,"De -10 a -8",IF(BY49&lt;-5,"De -7,5 a -5,5",IF(BY49&lt;-2.5,"De -5 a -3",IF(BY49&lt;0,"De -2,5 a -0,5",IF(BY49&lt;2.5,"De 0 a 2",IF(BY49&lt;5,"De 2,5 a 4,5",IF(BY49&lt;7.5,"De 5 a 7",IF(BY49&lt;10,"De 7,5 a 9,5",IF(BY49&lt;12.5,"De 10 a 12",IF(BY49&lt;15,"De 12,5 a 14,5",IF(BY49&lt;17.5,"De 15 a 17",IF(BY49&lt;20,"De 17,5 a 19,5",IF(BY49&lt;22.5,"De 20 a 22",IF(BY49&lt;25,"De 22,5 a 24,5",IF(BY49&lt;27.5,"De 25 a 27","De 27,5 a 30"))))))))))))))))))))))))</f>
        <v>De -17,5 a -15,5</v>
      </c>
      <c r="CA49" s="12" t="n">
        <f aca="false">IF(BY49="","",IF(BY49&lt;=-28,1,IF(BY49&lt;=-25.5,2,IF(BY49&lt;=-23,3,IF(BY49&lt;=-20.5,4,IF(BY49&lt;=-18,5,IF(BY49&lt;=-15.5,6,IF(BY49&lt;=-13,7,IF(BY49&lt;=-10.5,8,IF(BY49&lt;=-8,9,IF(BY49&lt;=-5.5,10,IF(BY49&lt;=-3,11,IF(BY49&lt;=-0.5,12,IF(BY49&lt;=2,13,IF(BY49&lt;=4.5,14,IF(BY49&lt;=7,15,IF(BY49&lt;=9.5,16,IF(BY49&lt;=12,17,IF(BY49&lt;=14.5,18,IF(BY49&lt;=17,19,IF(BY49&lt;=19.5,20,IF(BY49&lt;=22,21,IF(BY49&lt;=24.5,22,IF(BY49&lt;=27,23,IF(BY49&lt;=30,24,"Fuera de rango")))))))))))))))))))))))))</f>
        <v>6</v>
      </c>
      <c r="CB49" s="9" t="n">
        <v>-7</v>
      </c>
      <c r="CC49" s="10" t="n">
        <f aca="false">18.5- (0.3*H49)</f>
        <v>10.4</v>
      </c>
      <c r="CD49" s="10" t="n">
        <f aca="false">(CB49)-(CC49)</f>
        <v>-17.4</v>
      </c>
      <c r="CE49" s="10" t="str">
        <f aca="false">IF(CD49="","",IF(CD49&lt;-27.5,"De -30 a -28",IF(CD49&lt;-25,"De -27,5 a -25,5",IF(CD49&lt;-22.5,"De -25 a -23",IF(CD49&lt;-20,"De -22,5 a -20,5",IF(CD49&lt;-17.5,"De -20 a -18",IF(CD49&lt;-15,"De -17,5 a -15,5",IF(CD49&lt;-12.5,"De -15 a -13",IF(CD49&lt;-10,"De -12,5 a -10,5",IF(CD49&lt;-7.5,"De -10 a -8",IF(CD49&lt;-5,"De -7,5 a -5,5",IF(CD49&lt;-2.5,"De -5 a -3",IF(CD49&lt;0,"De -2,5 a -0,5",IF(CD49&lt;=2,"De 0 a 2",IF(CD49&lt;=4.5,"De 2,5 a 4,5",IF(CD49&lt;=7,"De 5 a 7",IF(CD49&lt;=9.5,"De 7,5 a 9,5",IF(CD49&lt;=12,"De 10 a 12",IF(CD49&lt;=14.5,"De 12,5 a 14,5",IF(CD49&lt;=17,"De 15 a 17",IF(CD49&lt;=19.5,"De 17,5 a 19,5",IF(CD49&lt;=22,"De 20 a 22",IF(CD49&lt;=24.5,"De 22,5 a 24,5",IF(CD49&lt;=27,"De 25 a 27","De 27,5 a 30"))))))))))))))))))))))))</f>
        <v>De -17,5 a -15,5</v>
      </c>
      <c r="CF49" s="12" t="n">
        <f aca="false">IF(CD49="","",IF(CD49&lt;-27.5,1,IF(CD49&lt;-25,2,IF(CD49&lt;-22.5,3,IF(CD49&lt;-20,4,IF(CD49&lt;-17.5,5,IF(CD49&lt;-15,6,IF(CD49&lt;-12.5,7,IF(CD49&lt;-10,8,IF(CD49&lt;-7.5,9,IF(CD49&lt;-5,10,IF(CD49&lt;-2.5,11,IF(CD49&lt;0,12,IF(CD49&lt;2.5,13,IF(CD49&lt;5,14,IF(CD49&lt;7.5,15,IF(CD49&lt;10,16,IF(CD49&lt;12.5,17,IF(CD49&lt;15,18,IF(CD49&lt;17.5,19,IF(CD49&lt;20,20,IF(CD49&lt;22.5,21,IF(CD49&lt;25,22,IF(CD49&lt;27.5,23,24))))))))))))))))))))))))</f>
        <v>6</v>
      </c>
      <c r="CG49" s="9" t="n">
        <v>-5</v>
      </c>
      <c r="CH49" s="10" t="str">
        <f aca="false">IF(CG49="","",IF(AND(CG49&gt;=-10,CG49&lt;=-9.5),"-10 a -9,5",IF(AND(CG49&gt;-9.5,CG49&lt;=-8.5),"-9 a -8,5",IF(AND(CG49&gt;-8.5,CG49&lt;=-7.5),"-8 a -7,5",IF(AND(CG49&gt;-7.5,CG49&lt;=-6.5),"-7 a -6,5",IF(AND(CG49&gt;-6.5,CG49&lt;=-5.5),"-6 a -5,5",IF(AND(CG49&gt;-5.5,CG49&lt;=-4.5),"-5 a -4,5",IF(AND(CG49&gt;-4.5,CG49&lt;=-3.5),"-4 a -3,5",IF(AND(CG49&gt;-3.5,CG49&lt;=-2.5),"-3 a -2,5",IF(CG49=-2.25,"-2,25",IF(AND(CG49&gt;-2.5,CG49&lt;=-1.5),"-2 a -1,5",IF(AND(CG49&gt;-1.5,CG49&lt;=-0.5),"-1 a -0,5",IF(AND(CG49&gt;-0.5,CG49&lt;=0.5),"0 a 0,5",IF(AND(CG49&gt;0.5,CG49&lt;=1.5),"1 a 1,5",IF(AND(CG49&gt;1.5,CG49&lt;=2.5),"2 a 2,5",IF(AND(CG49&gt;2.5,CG49&lt;=3.5),"3 a 3,5",IF(AND(CG49&gt;3.5,CG49&lt;=4.5),"4 a 4,5",IF(AND(CG49&gt;4.5,CG49&lt;=5.5),"5 a 5,5",IF(AND(CG49&gt;5.5,CG49&lt;=6.5),"6 a 6,5",IF(AND(CG49&gt;6.5,CG49&lt;=7.5),"7 a 7,5",IF(AND(CG49&gt;7.5,CG49&lt;=8.5),"8 a 8,5",IF(AND(CG49&gt;8.5,CG49&lt;=9.5),"9 a 9,5",IF(CG49&gt;=10,"10","Fuera de rango")))))))))))))))))))))))</f>
        <v>-5 a -4,5</v>
      </c>
      <c r="CI49" s="11" t="n">
        <f aca="false">IF(CG49="","",IF(CG49=-2.25,"NORMA",IF(CG49&lt;=-9.5,1,IF(CG49&lt;=-8.5,2,IF(CG49&lt;=-7.5,3,IF(CG49&lt;=-6.5,4,IF(CG49&lt;=-5.5,5,IF(CG49&lt;=-4.5,6,IF(CG49&lt;=-3.5,7,IF(CG49&lt;=-2.5,8,IF(CG49&lt;=-1.5,9,IF(CG49&lt;=-0.5,10,IF(CG49&lt;=0.5,11,IF(CG49&lt;=1.5,12,IF(CG49&lt;=2.5,13,IF(CG49&lt;=3.5,14,IF(CG49&lt;=4.5,15,IF(CG49&lt;=5.5,16,IF(CG49&lt;=6.5,17,IF(CG49&lt;=7.5,18,IF(CG49&lt;=8.5,19,IF(CG49&lt;=9.5,20,IF(CG49=10,21,"Fuera de rango")))))))))))))))))))))))</f>
        <v>6</v>
      </c>
      <c r="CJ49" s="9" t="n">
        <v>1.75</v>
      </c>
      <c r="CK49" s="10" t="str">
        <f aca="false">IF(CJ49="","",IF(AND(CJ49&gt;=-6,CJ49&lt;=-5.5),"-6 a -5,5",IF(AND(CJ49&gt;-5.5,CJ49&lt;=-4.5),"-5 a -4,5",IF(AND(CJ49&gt;-4.5,CJ49&lt;=-3.5),"-4 a -3,5",IF(AND(CJ49&gt;-3.5,CJ49&lt;=-2.5),"-3 a -2,5",IF(AND(CJ49&gt;-2.5,CJ49&lt;=-1.5),"-2 a -1,5",IF(AND(CJ49&gt;-1.5,CJ49&lt;=-0.5),"-1 a -0,5",IF(AND(CJ49&gt;-0.5,CJ49&lt;=0.5),"0 a 0,5",IF(AND(CJ49&gt;0.5,CJ49&lt;=1.5),"1 a 1,5",IF(AND(CJ49&gt;1.5,CJ49&lt;2.5),"2",IF(AND(CJ49&gt;=2.5,CJ49&lt;=3),"2,5 a 3",IF(AND(CJ49&gt;3,CJ49&lt;=4),"3,5 a 4",IF(AND(CJ49&gt;4,CJ49&lt;=5),"4,5 a 5",IF(AND(CJ49&gt;5,CJ49&lt;=6),"5,5 a 6",IF(AND(CJ49&gt;6,CJ49&lt;=7),"6,5 a 7",IF(AND(CJ49&gt;7,CJ49&lt;=8),"7,5 a 8",IF(AND(CJ49&gt;8,CJ49&lt;=9.5),"8,5 a 9,5",IF(CJ49=10,"10","Fuera de rango"))))))))))))))))))</f>
        <v>2</v>
      </c>
      <c r="CL49" s="11" t="str">
        <f aca="false">IF(CK49="","",IF(OR(CK49="-6 a -5,5",CK49="-6 - -5,5"),1,IF(OR(CK49="-5 a -4,5",CK49="-5 - -4,5"),2,IF(OR(CK49="-4 a -3,5",CK49="-4 - -3,5"),3,IF(OR(CK49="-3 a -2,5",CK49="-3 - -2,5"),4,IF(OR(CK49="-2 a -1,5",CK49="-2 - -1,5"),5,IF(OR(CK49="-1 a -0,5",CK49="-1 - -0,5"),6,IF(OR(CK49="0 a 0,5",CK49="0 - 0,5"),7,IF(OR(CK49="1 a 1,5",CK49="1 - 1,5"),8,IF(CK49="2","NORMA",IF(OR(CK49="2,5 a 3",CK49="2,5 - 3"),9,IF(OR(CK49="3,5 a 4",CK49="3,5 - 4"),10,IF(OR(CK49="4,5 a 5",CK49="4,5 - 5"),11,IF(OR(CK49="5,5 a 6",CK49="5,5 - 6"),12,IF(OR(CK49="6,5 a 7",CK49="6,5 - 7"),13,IF(OR(CK49="7,5 a 8",CK49="7,5 - 8"),14,IF(OR(CK49="8,5 a 9",CK49="8,5 - 9,5",CK49="9 a 9,5"),15,IF(CK49="10",15,IF(OR(CK49="0,5 a 1",CK49="0,5 - 1"),7,"Fuera de rango")))))))))))))))))))</f>
        <v>NORMA</v>
      </c>
      <c r="CM49" s="10" t="n">
        <v>0</v>
      </c>
      <c r="CN49" s="10" t="str">
        <f aca="false">IF(CM49=0,"0", " ")</f>
        <v>0</v>
      </c>
      <c r="CO49" s="10" t="str">
        <f aca="false">IF(CM49&gt;0,"EME"," ")</f>
        <v> </v>
      </c>
      <c r="CP49" s="10" t="n">
        <v>0</v>
      </c>
      <c r="CQ49" s="10" t="str">
        <f aca="false">IF(CP49&gt;0,"0", " ")</f>
        <v> </v>
      </c>
      <c r="CR49" s="10" t="str">
        <f aca="false">IF(CP49&gt;0,"EME"," ")</f>
        <v> </v>
      </c>
      <c r="CS49" s="9" t="n">
        <v>2</v>
      </c>
      <c r="CT49" s="10" t="str">
        <f aca="false">IF(CS49&gt;0,"1", " ")</f>
        <v>1</v>
      </c>
      <c r="CU49" s="10" t="str">
        <f aca="false">IF(CS49&gt;0,"HIP"," ")</f>
        <v>HIP</v>
      </c>
      <c r="CV49" s="9" t="n">
        <v>2</v>
      </c>
      <c r="CW49" s="10" t="str">
        <f aca="false">IF(CV49&gt;0,"1", " ")</f>
        <v>1</v>
      </c>
      <c r="CX49" s="10" t="str">
        <f aca="false">IF(CV49&gt;0,"HIP"," ")</f>
        <v>HIP</v>
      </c>
      <c r="CY49" s="9" t="n">
        <v>0</v>
      </c>
      <c r="CZ49" s="11" t="str">
        <f aca="false">IF(CY49&lt;0,"2"," ")</f>
        <v> </v>
      </c>
      <c r="DA49" s="11" t="str">
        <f aca="false">IF(CY49&lt;0,"MIO"," ")</f>
        <v> </v>
      </c>
      <c r="DB49" s="9" t="n">
        <v>0</v>
      </c>
      <c r="DC49" s="11" t="str">
        <f aca="false">IF(DB49&lt;0,"2"," ")</f>
        <v> </v>
      </c>
      <c r="DD49" s="11" t="str">
        <f aca="false">IF(DB49&lt;0,"MIO"," ")</f>
        <v> </v>
      </c>
      <c r="DE49" s="9" t="n">
        <v>0</v>
      </c>
      <c r="DF49" s="11" t="str">
        <f aca="false">IF(DE49&lt;0,"3"," ")</f>
        <v> </v>
      </c>
      <c r="DG49" s="11" t="str">
        <f aca="false">IF(DE49&lt;0,"AST"," ")</f>
        <v> </v>
      </c>
      <c r="DH49" s="9" t="n">
        <v>-1.75</v>
      </c>
      <c r="DI49" s="11" t="str">
        <f aca="false">IF(DH49&lt;0,"3"," ")</f>
        <v>3</v>
      </c>
      <c r="DJ49" s="11" t="str">
        <f aca="false">IF(DH49&lt;0,"AST"," ")</f>
        <v>AST</v>
      </c>
      <c r="DK49" s="9" t="n">
        <v>0</v>
      </c>
      <c r="DL49" s="10" t="str">
        <f aca="false">IF(DK49&gt;0,"4"," ")</f>
        <v> </v>
      </c>
      <c r="DM49" s="10" t="str">
        <f aca="false">IF(DK49&gt;0,"PRE"," ")</f>
        <v> </v>
      </c>
      <c r="DN49" s="9" t="n">
        <v>0</v>
      </c>
      <c r="DO49" s="10" t="str">
        <f aca="false">IF(DN49&gt;0,"4"," ")</f>
        <v> </v>
      </c>
      <c r="DP49" s="10" t="str">
        <f aca="false">IF(DN49&gt;0,"PRE"," ")</f>
        <v> </v>
      </c>
      <c r="DQ49" s="12" t="n">
        <v>1</v>
      </c>
      <c r="DR49" s="12" t="n">
        <v>1</v>
      </c>
      <c r="DS49" s="12" t="str">
        <f aca="false">CONCATENATE(CO49,CU49,DA49,DG49,DM49)</f>
        <v> HIP   </v>
      </c>
      <c r="DT49" s="10" t="str">
        <f aca="false" t="array" ref="DT49">_xlfn.IFS(DS49="EME    ","0", DS49=" HIP   ","1", DS49="  MIO  ","2", DS49="   AST ","3", DS49="    PRE","4", DS49="EME   PRE","5", DS49=" HIP  PRE","6", DS49=" HIP AST ","7", DS49="  MIO PRE","8", DS49="  MIOAST ","9", DS49="   ASTPRE","10",DS49=" HIP ASTPRE","11", DS49="  MIOASTPRE","12", DS49="     ","0")</f>
        <v>1</v>
      </c>
      <c r="DU49" s="1" t="s">
        <v>153</v>
      </c>
      <c r="DV49" s="1" t="str">
        <f aca="false" t="array" ref="DV49">_xlfn.IFS(DU49="SI","2", DU49="NO","1")</f>
        <v>2</v>
      </c>
      <c r="DW49" s="10" t="n">
        <v>2</v>
      </c>
      <c r="DX49" s="11" t="str">
        <f aca="false">IF(DW49=0,"1","2")</f>
        <v>2</v>
      </c>
      <c r="DY49" s="11" t="str">
        <f aca="false" t="array" ref="DY49">_xlfn.IFS(DW49=0,"0", DW49=0.25, "1", DW49=0.5,"2", DW49=0.75,"3", DW49=1,"4",DW49=1.25,"5", DW49=1.5,"6", DW49=1.75,"7", DW49=2,"8", DW49=2.25,"9",DW49=2.5,"10", DW49=2.75,"11", DW49=3,"12", DW49=3.25,"13", DW49=3.5,"14", DW49=3.75,"15",DW49=4,"16")</f>
        <v>8</v>
      </c>
      <c r="DZ49" s="10" t="n">
        <v>2</v>
      </c>
      <c r="EA49" s="11" t="str">
        <f aca="false">IF(DZ49=0,"1","2")</f>
        <v>2</v>
      </c>
      <c r="EB49" s="11" t="str">
        <f aca="false" t="array" ref="EB49">_xlfn.IFS(DZ49=0,"0", DZ49=0.25, "1", DZ49=0.5,"2", DZ49=0.75,"3", DZ49=1,"4",DZ49=1.25,"5", DZ49=1.5,"6", DZ49=1.75,"7", DZ49=2,"8", DZ49=2.25,"9",DZ49=2.5,"10", DZ49=2.75,"11", DZ49=3,"12", DZ49=3.25,"13", DZ49=3.5,"14", DZ49=3.75,"15",DZ49=4,"16")</f>
        <v>8</v>
      </c>
      <c r="EC49" s="10" t="n">
        <v>0</v>
      </c>
      <c r="ED49" s="10" t="str">
        <f aca="false">IF(EC49=0,"1","2")</f>
        <v>1</v>
      </c>
      <c r="EE49" s="11" t="str">
        <f aca="false" t="array" ref="EE49">_xlfn.IFS(EC49=0,"0", EC49=-0.25, "1", EC49=-0.5,"2", EC49=-0.75,"3", EC49=-1,"4",EC49=-1.25,"5", EC49=-1.5,"6", EC49=-1.75,"7", EC49=-2,"8", EC49=-2.25,"9",EC49=-2.5,"10", EC49=-2.75,"11", EC49=-3,"12", EC49=-3.25,"13", EC49=-3.5,"14", EC49=-3.75,"15",EC49=-4,"16")</f>
        <v>0</v>
      </c>
      <c r="EF49" s="10" t="n">
        <v>0</v>
      </c>
      <c r="EG49" s="10" t="str">
        <f aca="false">IF(EF49=0,"1","2")</f>
        <v>1</v>
      </c>
      <c r="EH49" s="11" t="str">
        <f aca="false" t="array" ref="EH49">_xlfn.IFS(EF49=0,"0", EF49=-0.25, "1", EF49=-0.5,"2", EF49=-0.75,"3", EF49=-1,"4",EF49=-1.25,"5", EF49=-1.5,"6", EF49=-1.75,"7", EF49=-2,"8", EF49=-2.25,"9",EF49=-2.5,"10", EF49=-2.75,"11", EF49=-3,"12", EF49=-3.25,"13", EF49=-3.5,"14", EF49=-3.75,"15",EF49=-4,"16")</f>
        <v>0</v>
      </c>
      <c r="EI49" s="10" t="n">
        <v>0</v>
      </c>
      <c r="EJ49" s="11" t="str">
        <f aca="false">IF(EI49=0,"1","2")</f>
        <v>1</v>
      </c>
      <c r="EK49" s="11" t="str">
        <f aca="false" t="array" ref="EK49">_xlfn.IFS(EI49=0,"0", EI49=-0.25, "1", EI49=-0.5,"2", EI49=-0.75,"3", EI49=-1,"4",EI49=-1.25,"5", EI49=-1.5,"6", EI49=-1.75,"7", EI49=-2,"8", EI49=-2.25,"9", EI49=-2.25,"9",EI49=-2.5,"10", EI49=-2.75,"11", EI49=-3,"12", EI49=-3.25,"13", EI49=-3.5,"14", EI49=-3.75,"15",EI49=-4,"16", EI49=0.25, "17", EI49=0.5, "18")</f>
        <v>0</v>
      </c>
      <c r="EL49" s="10" t="n">
        <v>-1.75</v>
      </c>
      <c r="EM49" s="11" t="str">
        <f aca="false">IF(EL49=0,"1","2")</f>
        <v>2</v>
      </c>
      <c r="EN49" s="11" t="str">
        <f aca="false" t="array" ref="EN49">_xlfn.IFS(EL49=0.25,"17",EL49=0.5,"18", EL49=0,"0", EL49=-0.25, "1", EL49=-0.5,"2", EL49=-0.75,"3", EL49=-1,"4",EL49=-1.25,"5", EL49=-1.5,"6", EL49=-1.75,"7", EL49=-2,"8",EL49= -2.25,"9",EL49=-2.5,"10",EL49= -2.75,"11",EL49= -3,"12",EL49= -3.25,"13",EL49= -3.5,"14",EL49= -3.75,"15",EL49=-4,"16")</f>
        <v>7</v>
      </c>
      <c r="EO49" s="10" t="n">
        <v>0</v>
      </c>
      <c r="EP49" s="11" t="str">
        <f aca="false">IF(EO49=0,"1","2")</f>
        <v>1</v>
      </c>
      <c r="EQ49" s="11" t="str">
        <f aca="false" t="array" ref="EQ49">_xlfn.IFS(EO49=0,"0", EO49=0.25, "1", EO49=0.5,"2", EO49=0.75,"3", EO49=1,"4",EO49=1.25,"5", EO49=1.5,"6", EO49=1.75,"7", EO49=2,"8", EO49=2.25,"9", EO49=2.25,"9",EO49=2.5,"10", EO49=2.75,"11", EO49=3,"12", EO49=3.25,"13", EO49=3.5,"14", EO49=3.75,"15",EO49=4,"16", EO49=-0.25, "17", bq=-0.5, "18")</f>
        <v>0</v>
      </c>
      <c r="ER49" s="10" t="n">
        <v>0</v>
      </c>
      <c r="ES49" s="11" t="str">
        <f aca="false">IF(ER49=0,"1","2")</f>
        <v>1</v>
      </c>
      <c r="ET49" s="11" t="str">
        <f aca="false" t="array" ref="ET49">_xlfn.IFS(ER49=0,"0", ER49=0.25, "1", ER49=0.5,"2", ER49=0.75,"3", ER49=1,"4",ER49=1.25,"5", ER49=1.5,"6", ER49=1.75,"7", ER49=2,"8", ER49=2.25,"9", ER49=2.25,"9",ER49=2.5,"10", ER49=2.75,"11", ER49=3,"12", ER49=3.25,"13", ER49=3.5,"14", ER49=3.75,"15",ER49=4,"16", ER49=-0.25, "17", bq=-0.5, "18")</f>
        <v>0</v>
      </c>
      <c r="EU49" s="34" t="n">
        <v>24</v>
      </c>
      <c r="EV49" s="14" t="str">
        <f aca="false">VLOOKUP(EU49,LEYENDA!$G$2:$H$8,2,TRUE())</f>
        <v>19-24</v>
      </c>
      <c r="EW49" s="14" t="str">
        <f aca="false" t="array" ref="EW49">_xlfn.IFS(EV49="0-5","1", EV49="6-12","2", EV49="13-18","3", EV49="19-24","4", EV49="25-36","5", EV49="37-48","6", EV49="49-60","7")</f>
        <v>4</v>
      </c>
    </row>
    <row r="50" customFormat="false" ht="13.5" hidden="false" customHeight="false" outlineLevel="0" collapsed="false">
      <c r="A50" s="1" t="n">
        <v>16</v>
      </c>
      <c r="B50" s="32" t="n">
        <v>1</v>
      </c>
      <c r="C50" s="33" t="n">
        <v>40859</v>
      </c>
      <c r="D50" s="6"/>
      <c r="E50" s="5" t="str">
        <f aca="false">VLOOKUP(A50,'286'!$A$3:$J$600,10,FALSE())</f>
        <v>BARBA ARENAS, OLGA</v>
      </c>
      <c r="F50" s="4" t="str">
        <f aca="false">VLOOKUP(A50,'286'!$A$3:$I$1768,3,FALSE())</f>
        <v>BARAOL</v>
      </c>
      <c r="G50" s="6" t="n">
        <f aca="false">VLOOKUP(A50,'286'!$A$3:$I$1768,4,FALSE())</f>
        <v>30634</v>
      </c>
      <c r="H50" s="7" t="n">
        <f aca="false">YEAR(C50)-YEAR(G50)</f>
        <v>28</v>
      </c>
      <c r="I50" s="1" t="str">
        <f aca="false">VLOOKUP(H50,LEYENDA!$C$2:$D$6,2,TRUE())</f>
        <v>25-40</v>
      </c>
      <c r="J50" s="5" t="str">
        <f aca="false">VLOOKUP(A50,'286'!$A$3:$I$1768,7,FALSE())</f>
        <v>M</v>
      </c>
      <c r="K50" s="8" t="str">
        <f aca="false">VLOOKUP(A50,'286'!$A$3:$I$1768,2,FALSE())</f>
        <v>OD</v>
      </c>
      <c r="L50" s="4" t="str">
        <f aca="false">VLOOKUP(A50,'286'!$A$3:$I$1768,8,FALSE())</f>
        <v>I</v>
      </c>
      <c r="M50" s="4" t="str">
        <f aca="false">VLOOKUP(A50,'286'!$A$3:$I$1768,9,FALSE())</f>
        <v>D</v>
      </c>
      <c r="N50" s="8" t="str">
        <f aca="false">IF(R50=O50, "MISMA","CONTRARIA")</f>
        <v>CONTRARIA</v>
      </c>
      <c r="O50" s="8" t="str">
        <f aca="false" t="array" ref="O50">_xlfn.IFS(L50="D","1", L50="I","2")</f>
        <v>2</v>
      </c>
      <c r="P50" s="8" t="str">
        <f aca="false" t="array" ref="P50">_xlfn.IFS(K50="OD","1", K50="OI","2")</f>
        <v>1</v>
      </c>
      <c r="Q50" s="1" t="str">
        <f aca="false" t="array" ref="Q50">_xlfn.IFS(J50="M","1", J50="H","2")</f>
        <v>1</v>
      </c>
      <c r="R50" s="8" t="str">
        <f aca="false" t="array" ref="R50">_xlfn.IFS(M50="D","1", M50="I","2")</f>
        <v>1</v>
      </c>
      <c r="S50" s="1" t="str">
        <f aca="false" t="array" ref="S50">_xlfn.IFS(N50="CONTRARIA", "1",N50= "MISMA","2")</f>
        <v>1</v>
      </c>
      <c r="T50" s="1" t="str">
        <f aca="false" t="array" ref="T50">_xlfn.IFS(I50="0-12","1", I50="13-24","2", I50="25-40","3", I50="41-60","4", I50="61-100","5")</f>
        <v>3</v>
      </c>
      <c r="U50" s="9" t="n">
        <v>0.5</v>
      </c>
      <c r="V50" s="1" t="str">
        <f aca="false">IF(U50="","",IF(AND(U50&gt;=-9,U50&lt;=-6.5),"-9 a -6,5",IF(AND(U50&gt;=-6,U50&lt;=-3.5),"-6 a -3,5",IF(AND(U50&gt;=-3,U50&lt;=-1),"-3 a -1",IF(U50=-0.5,"-0,5",IF(AND(U50&gt;=0,U50&lt;=2.5),"0 a 2,5",IF(AND(U50&gt;=3,U50&lt;=5.5),"3 a 5,5",IF(AND(U50&gt;=6,U50&lt;=8.5),"6 a 8,5",IF(AND(U50&gt;=9,U50&lt;=20),"9 a 20","Fuera de rango")))))))))</f>
        <v>0 a 2,5</v>
      </c>
      <c r="W50" s="11" t="n">
        <f aca="false">IF(V50="","",IF(V50="-9 a -6,5",2,IF(V50="-6 a -3,5",3,IF(V50="-3 a -1",4,IF(V50="-0,5","NORMA",IF(V50="0 a 2,5",5,IF(V50="3 a 5,5",6,IF(V50="6 a 8,5",7,IF(V50="9 a 20",8,"Fuera de rango")))))))))</f>
        <v>5</v>
      </c>
      <c r="X50" s="9" t="n">
        <v>0</v>
      </c>
      <c r="Y50" s="10" t="str">
        <f aca="false">IF(X50="","",IF(AND(X50&gt;=0,X50&lt;=4),"0 a 4",IF(AND(X50&gt;=4.5,X50&lt;=8.5),"4,5 a 8,5",IF(X50=9,"9",IF(AND(X50&gt;=9.5,X50&lt;=13),"9,5 a 13",IF(AND(X50&gt;=13.5,X50&lt;=20),"13,5 a 20",IF(AND(X50&gt;=20.5,X50&lt;=35),"20,5 a 35","Fuera de rango")))))))</f>
        <v>0 a 4</v>
      </c>
      <c r="Z50" s="11" t="n">
        <f aca="false">IF(Y50="","",IF(Y50="0 a 4",1,IF(Y50="4,5 a 8,5",2,IF(Y50="9","NORMA",IF(Y50="9,5 a 13",3,IF(Y50="13,5 a 20",4,IF(Y50="20,5 a 35",5,"Fuera de rango")))))))</f>
        <v>1</v>
      </c>
      <c r="AA50" s="9" t="n">
        <v>11</v>
      </c>
      <c r="AB50" s="10" t="str">
        <f aca="false">IF(AA50="","",IF(AND(AA50&gt;=0,AA50&lt;=9),"0 a 9",IF(AND(AA50&gt;=9.5,AA50&lt;=18.5),"9,5 a 18,5",IF(AA50=19,"19",IF(AND(AA50&gt;=19.5,AA50&lt;=28),"19,5 a 28",IF(AND(AA50&gt;=28.5,AA50&lt;=40),"28,5 a 40","Fuera de rango"))))))</f>
        <v>9,5 a 18,5</v>
      </c>
      <c r="AC50" s="11" t="n">
        <f aca="false" t="array" ref="AC50">_xlfn.IFS(AB50="","",AB50="0 a 9",1,AB50="9,5 a 18,5",2,AB50="19","NORMA",AB50="19,5 a 28",3,AB50="28,5 a 40",4,TRUE(),"Fuera de rango")</f>
        <v>2</v>
      </c>
      <c r="AD50" s="9" t="n">
        <v>6</v>
      </c>
      <c r="AE50" s="10" t="str">
        <f aca="false">IF(AD50="","",IF(AND(AD50&gt;=-10,AD50&lt;=0),"De -10 a 0",IF(AND(AD50&gt;=0.5,AD50&lt;=9.5),"0,5 a 9,5",IF(AD50=10,"10",IF(AND(AD50&gt;=10.5,AD50&lt;=20),"10,5 a 20",IF(AND(AD50&gt;=20.5,AD50&lt;=40),"20,5 a 40","Fuera de rango"))))))</f>
        <v>0,5 a 9,5</v>
      </c>
      <c r="AF50" s="12" t="n">
        <f aca="false">IF(AD50="","",IF(AND(AD50&gt;=-10,AD50&lt;=0),1,IF(AND(AD50&gt;=0.5,AD50&lt;=9.5),2,IF(AD50=10,"NORMA",IF(AND(AD50&gt;=10.5,AD50&lt;=20),3,IF(AND(AD50&gt;=20.5,AD50&lt;=40),4,""))))))</f>
        <v>2</v>
      </c>
      <c r="AG50" s="9" t="n">
        <v>5</v>
      </c>
      <c r="AH50" s="10" t="str">
        <f aca="false">IF(AG50="","",IF(AND(AG50&gt;=0,AG50&lt;=4),"0 a 4",IF(AND(AG50&gt;=4.5,AG50&lt;=8.5),"4,5 a 8,5",IF(AG50=9,"9",IF(AND(AG50&gt;=9.5,AG50&lt;=13),"9,5 a 13",IF(AND(AG50&gt;=13.5,AG50&lt;=25),"13,5 a 25","Fuera de rango"))))))</f>
        <v>4,5 a 8,5</v>
      </c>
      <c r="AI50" s="11" t="n">
        <f aca="false">IF(AH50="","",IF(AH50="0 a 4",1,IF(AH50="4,5 a 8,5",2,IF(AH50="9","NORMA",IF(AH50="9,5 a 13",3,IF(AH50="13,5 a 25",4,""))))))</f>
        <v>2</v>
      </c>
      <c r="AJ50" s="9" t="n">
        <v>2</v>
      </c>
      <c r="AK50" s="10" t="str">
        <f aca="false">IF(AJ50="","",IF(AND(AJ50&gt;=-15,AJ50&lt;=-10.5),"-15 a -10,5",IF(AND(AJ50&gt;=-10,AJ50&lt;=-4),"-10 a -4",IF(AND(AJ50&gt;=-4.5,AJ50&lt;=0),"-4,5 a 0",IF(AND(AJ50&gt;=0.5,AJ50&lt;=4.5),"0,5 a 4,5",IF(AJ50=5,"5",IF(AND(AJ50&gt;=5.5,AJ50&lt;=10),"5,5 a 10",IF(AND(AJ50&gt;=10.5,AJ50&lt;=20),"10,5 a 20","Fuera de rango"))))))))</f>
        <v>0,5 a 4,5</v>
      </c>
      <c r="AL50" s="11" t="n">
        <f aca="false">IF(AK50="","",IF(AK50="-15 a -10,5",1,IF(AK50="-10 a -4",2,IF(AK50="-4,5 a 0",3,IF(AK50="0,5 a 4,5",4,IF(AK50="5","NORMA",IF(AK50="5,5 a 10",5,IF(AK50="10,5 a 20",6,"Error"))))))))</f>
        <v>4</v>
      </c>
      <c r="AM50" s="9" t="n">
        <v>2</v>
      </c>
      <c r="AN50" s="10" t="str">
        <f aca="false">IF(AM50="","",IF(AND(AM50&gt;=-7.5,AM50&lt;=-5.5),"-7,5 a -5,5",IF(AND(AM50&gt;=-5,AM50&lt;=-3),"-5 a -3",IF(AND(AM50&gt;=-2.5,AM50&lt;=-0.5),"-2,5 a -0,5",IF(AM50=0,"0,00",IF(AND(AM50&gt;=0.5,AM50&lt;=2.5),"0,5 a 2,5",IF(AND(AM50&gt;=3,AM50&lt;=5),"3 a 5",IF(AND(AM50&gt;=5.5,AM50&lt;=7.5),"5,5 a 7,5",IF(AND(AM50&gt;=8,AM50&lt;=10),"8 a 10","Fuera de rango")))))))))</f>
        <v>0,5 a 2,5</v>
      </c>
      <c r="AO50" s="11" t="n">
        <f aca="false">IF(AN50="","",IF(AN50="-7,5 a -5,5",1,IF(AN50="-5 a -3",2,IF(AN50="-2,5 a -0,5",3,IF(AN50="0,00","NORMA",IF(AN50="0,5 a 2,5",4,IF(AN50="3 a 5",5,IF(AN50="5,5 a 7,5",6,IF(AN50="8 a 10",7,"Error")))))))))</f>
        <v>4</v>
      </c>
      <c r="AP50" s="9" t="n">
        <v>4</v>
      </c>
      <c r="AQ50" s="10" t="str">
        <f aca="false">IF(AP50="","",IF(AND(AP50&gt;=-20,AP50&lt;=-9.5),"-20 a -9,5",IF(AND(AP50&gt;=-9,AP50&lt;=-6.5),"-9 a -6,5",IF(AP50=-6,"-6",IF(AND(AP50&gt;=-5.5,AP50&lt;=-3),"-5,5 a -3",IF(AND(AP50&gt;=-2.5,AP50&lt;=0),"-2,5 a 0",IF(AND(AP50&gt;=0.5,AP50&lt;=3),"0,5 a 3",IF(AND(AP50&gt;=3.5,AP50&lt;=6),"3,5 a 6",IF(AND(AP50&gt;=6.5,AP50&lt;=9),"6,5 a 9",IF(AND(AP50&gt;=9.5,AP50&lt;=20),"9,5 a 20","Fuera de rango"))))))))))</f>
        <v>3,5 a 6</v>
      </c>
      <c r="AR50" s="11" t="n">
        <f aca="false">IF(AQ50="","",IF(AQ50="-20 a -9,5",1,IF(AQ50="-9 a -6,5",2,IF(AQ50="-6","NORMA",IF(AQ50="-5,5 a -3",3,IF(AQ50="-2,5 a 0",4,IF(AQ50="0,5 a 3",5,IF(AQ50="3,5 a 6",6,IF(AQ50="6,5 a 9",7,IF(AQ50="9,5 a 20",8,""))))))))))</f>
        <v>6</v>
      </c>
      <c r="AS50" s="9" t="n">
        <v>7</v>
      </c>
      <c r="AT50" s="10" t="str">
        <f aca="false">IF(AS50="","",IF(AND(AS50&gt;=-16,AS50&lt;=-14),"-16 a -14",IF(AND(AS50&gt;=-13.5,AS50&lt;=-11.5),"-13,5 a -11,5",IF(AND(AS50&gt;=-11,AS50&lt;=-9),"-11 a -9",IF(AND(AS50&gt;=-8.5,AS50&lt;=-6.5),"-8,5 a -6,5",IF(AND(AS50&gt;=-6,AS50&lt;=-4),"-6 a -4",IF(AND(AS50&gt;=-3.5,AS50&lt;=-1.5),"-3,5 a -1,5",IF(AND(AS50&gt;=-1,AS50&lt;=1),"-1 a 1",IF(AND(AS50&gt;=1.5,AS50&lt;=3.5),"1,5 a 3,5",IF(AND(AS50&gt;=4,AS50&lt;=6),"4 a 6",IF(AND(AS50&gt;=6.5,AS50&lt;=8.5),"6,5 a 8,5",IF(AND(AS50&gt;=9,AS50&lt;=11),"9 a 11",IF(AND(AS50&gt;=11.5,AS50&lt;=13.5),"11,5 a 13,5",IF(AND(AS50&gt;=14,AS50&lt;=16),"14 a 16",IF(AND(AS50&gt;=16.5,AS50&lt;=18.5),"16,5 a 18,5",IF(AND(AS50&gt;=19,AS50&lt;=21),"19 a 21","Fuera de rango"))))))))))))))))</f>
        <v>6,5 a 8,5</v>
      </c>
      <c r="AU50" s="11" t="n">
        <f aca="false" t="array" ref="AU50">IF(AT50="","",_xlfn.IFS(AT50="-16 a -14",1,AT50="-13,5 a -11,5",2,AT50="-11 a -9",3,AT50="-8,5 a -6,5",4,AT50="-6 a -4",5,AT50="-3,5 a -1,5",6,AT50="-1 a 1",7,AT50="1,5 a 3,5",8,AT50="4 a 6","NORMA",AT50="6,5 a 8,5",9,AT50="9 a 11",10,AT50="11,5 a 13,5",11,AT50="14 a 16",12,AT50="16,5 a 18,5",13,AT50="19 a 21",14,TRUE(),""))</f>
        <v>9</v>
      </c>
      <c r="AV50" s="9" t="n">
        <v>1.25</v>
      </c>
      <c r="AW50" s="10" t="str">
        <f aca="false">IF(AV50="","",IF(AND(AV50&gt;=-1,AV50&lt;=-0.5),"-1 a -0,5",IF(AND(AV50&gt;-0.5,AV50&lt;=0),"De -0,5 a 0",IF(AND(AV50&gt;=0.25,AV50&lt;=0.75),"0,25 a 0,75",IF(AND(AV50&gt;=1,AV50&lt;=1.5),"1 a 1,5",IF(AND(AV50&gt;=1.75,AV50&lt;=2.25),"1,75 a 2,25",IF(AND(AV50&gt;=2.5,AV50&lt;=3),"2,5 a 3",IF(AND(AV50&gt;=3.25,AV50&lt;=3.75),"3,25 a 3,75","Fuera de rango"))))))))</f>
        <v>1 a 1,5</v>
      </c>
      <c r="AX50" s="11" t="n">
        <f aca="false">IF(AW50="","",IF(OR(AW50="-1 a -0,5",AW50="-1 a -0.5"),1,IF(OR(AW50="De -0,5 a 0",AW50="-0,5 a 0",AW50="De -0.5 a 0"),2,IF(OR(AW50="0,25 a 0,75",AW50="0.25 a 0.75"),"NORMA",IF(OR(AW50="1 a 1,5",AW50="1 a 1.5"),3,IF(OR(AW50="1,75 a 2,25",AW50="1.75 a 2.25"),4,IF(OR(AW50="2,5 a 3",AW50="2.5 a 3"),5,IF(OR(AW50="3,25 a 3,75",AW50="3.25 a 3.75"),6,""))))))))</f>
        <v>3</v>
      </c>
      <c r="AY50" s="9" t="n">
        <v>-2</v>
      </c>
      <c r="AZ50" s="10" t="str">
        <f aca="false">IF(AY50="","",IF(AND(AY50&gt;=-20,AY50&lt;=-9.5),"-20 a -9,5",IF(AND(AY50&gt;=-9,AY50&lt;=-6.5),"-9 a -6,5",IF(AY50=-6,"-6",IF(AND(AY50&gt;=-5.5,AY50&lt;=-3),"-5,5 a -3",IF(AND(AY50&gt;=-2.5,AY50&lt;=0),"-2,5 a 0",IF(AND(AY50&gt;=0.5,AY50&lt;=3),"0,5 a 3",IF(AND(AY50&gt;=3.5,AY50&lt;=6),"3,5 a 6","Fuera de rango"))))))))</f>
        <v>-2,5 a 0</v>
      </c>
      <c r="BA50" s="11" t="n">
        <f aca="false">IF(AZ50="","",IF(AZ50="-20 a -9,5",1,IF(AZ50="-9 a -6,5",2,IF(AZ50="-6","NORMA",IF(AZ50="-5,5 a -3",3,IF(AZ50="-2,5 a 0",4,IF(AZ50="0,5 a 3",5,IF(AZ50="3,5 a 6",6,""))))))))</f>
        <v>4</v>
      </c>
      <c r="BB50" s="9" t="n">
        <v>0</v>
      </c>
      <c r="BC50" s="10" t="str">
        <f aca="false" t="array" ref="BC50">IF(BB50="","",_xlfn.IFS(AND(BB50&gt;=0,BB50&lt;=2),"0 a 2",AND(BB50&gt;=2.5,BB50&lt;=4.5),"2,5 a 4,5",AND(BB50&gt;=5,BB50&lt;=7),"5 a 7",AND(BB50&gt;=7.5,BB50&lt;=9.5),"7,5 a 9,5",AND(BB50&gt;=10,BB50&lt;=12),"10 a 12",AND(BB50&gt;=12.5,BB50&lt;=14.5),"12,5 a 14,5",BB50=15,"15",AND(BB50&gt;=15.5,BB50&lt;=17.5),"15,5 a 17,5",AND(BB50&gt;=18,BB50&lt;=20),"18 a 20",AND(BB50&gt;=20.5,BB50&lt;=22.5),"20,5 a 22,5",AND(BB50&gt;=23,BB50&lt;=25),"23 a 25",TRUE(),"Fuera de rango"))</f>
        <v>0 a 2</v>
      </c>
      <c r="BD50" s="11" t="n">
        <f aca="false" t="array" ref="BD50">IF(BC50="","",_xlfn.IFS(BC50="0 a 2",1,BC50="2,5 a 4,5",2,BC50="5 a 7",3,BC50="7,5 a 9,5",4,BC50="10 a 12",5,BC50="12,5 a 14,5",6,BC50="15","NORMA",BC50="15,5 a 17,5",7,BC50="18 a 20",8,BC50="20,5 a 22,5",9,BC50="23 a 25",10,TRUE(),"Fuera de rango"))</f>
        <v>1</v>
      </c>
      <c r="BE50" s="9" t="n">
        <v>12</v>
      </c>
      <c r="BF50" s="10" t="str">
        <f aca="false">IF(BE50="","",IF(AND(BE50&gt;=-20,BE50&lt;=-10),"-20 a -10",IF(AND(BE50&gt;=-9.5,BE50&lt;=0.5),"-9,5 a 0,5",IF(AND(BE50&gt;=1,BE50&lt;=11),"1 a 11",IF(AND(BE50&gt;=11.5,BE50&lt;=20.5),"11,5 a 20,5",IF(BE50=21,"21",IF(AND(BE50&gt;=21.5,BE50&lt;=31.5),"21,5 a 31,5",IF(AND(BE50&gt;=32,BE50&lt;=42),"32 a 42","Fuera de rango"))))))))</f>
        <v>11,5 a 20,5</v>
      </c>
      <c r="BG50" s="11" t="n">
        <f aca="false">IF(BF50="","",IF(BF50="-20 a -10",1,IF(BF50="-9,5 a 0,5",2,IF(BF50="1 a 11",3,IF(BF50="11,5 a 20,5",4,IF(BF50="21","NORMA",IF(BF50="21,5 a 31,5",5,IF(BF50="32 a 42",6,""))))))))</f>
        <v>4</v>
      </c>
      <c r="BH50" s="9" t="n">
        <v>5</v>
      </c>
      <c r="BI50" s="10" t="str">
        <f aca="false">IF(BH50="","",IF(AND(BH50&gt;=-20,BH50&lt;=-15),"-20 a -15",IF(AND(BH50&gt;=-14.5,BH50&lt;=-9.5),"-14,5 a -9,5",IF(AND(BH50&gt;=-9,BH50&lt;=-4),"-9 a -4",IF(AND(BH50&gt;=-3.5,BH50&lt;=2.5),"-3,5 a 2,5",IF(AND(BH50&gt;=3,BH50&lt;=8),"3 a 8",IF(AND(BH50&gt;=8.5,BH50&lt;=14.5),"8,5 a 14,5",IF(BH50=15,"15",IF(AND(BH50&gt;=15.5,BH50&lt;=20.5),"15,5 a 20,5",IF(AND(BH50&gt;=21,BH50&lt;=26),"21 a 26","Fuera de rango"))))))))))</f>
        <v>3 a 8</v>
      </c>
      <c r="BJ50" s="11" t="n">
        <f aca="false">IF(BI50="","",IF(BI50="-20 a -15",1,IF(BI50="-14,5 a -9,5",2,IF(BI50="-9 a -4",3,IF(BI50="-3,5 a 2,5",4,IF(BI50="3 a 8",5,IF(BI50="8,5 a 14,5",6,IF(BI50="15","NORMA",IF(BI50="15,5 a 20,5",7,IF(BI50="21 a 26",8,IF(BI50="26,5 a 31,5",9,"")))))))))))</f>
        <v>5</v>
      </c>
      <c r="BK50" s="9" t="n">
        <v>0</v>
      </c>
      <c r="BL50" s="10" t="str">
        <f aca="false">IF(BK50="","",IF(AND(BK50&gt;=0,BK50&lt;=2),"0 - 2",IF(AND(BK50&gt;=2.5,BK50&lt;=4.5),"2,5 - 4,5",IF(AND(BK50&gt;=5,BK50&lt;=7),"5 - 7",IF(AND(BK50&gt;=7.5,BK50&lt;=9.5),"7,5 - 9,5",IF(AND(BK50&gt;=10,BK50&lt;=12),"10 - 12",IF(AND(BK50&gt;=12.5,BK50&lt;=13.5),"12,5 - 13,5",IF(BK50=14,"14",IF(AND(BK50&gt;=14.5,BK50&lt;=16.5),"14,5 - 16,5",IF(AND(BK50&gt;=17,BK50&lt;=19),"17 - 19",IF(AND(BK50&gt;=19.5,BK50&lt;=21.5),"19,5 - 21,5",IF(AND(BK50&gt;=22,BK50&lt;=24),"22 - 24",IF(AND(BK50&gt;=24.5,BK50&lt;=26.5),"24,5 - 26,5",IF(AND(BK50&gt;=27,BK50&lt;=29),"27 - 29",IF(AND(BK50&gt;=29.5,BK50&lt;=30),"29,5 - 30","Fuera de rango")))))))))))))))</f>
        <v>0 - 2</v>
      </c>
      <c r="BM50" s="11" t="n">
        <f aca="false">IF(BL50="","",IF(BL50="0 - 2",1,IF(BL50="2,5 - 4,5",2,IF(BL50="5 - 7",3,IF(BL50="7,5 - 9,5",4,IF(BL50="10 - 12",5,IF(BL50="12,5 - 13,5",6,IF(BL50="14","NORMA",IF(BL50="14,5 - 16,5",7,IF(BL50="17 - 19",8,IF(BL50="19,5 - 21,5",9,IF(BL50="22 - 24",10,IF(BL50="24,5 - 26,5",11,IF(BL50="27 - 29",12,IF(BL50="29,5 - 30",13,"")))))))))))))))</f>
        <v>1</v>
      </c>
      <c r="BN50" s="9" t="n">
        <v>18</v>
      </c>
      <c r="BO50" s="10" t="str">
        <f aca="false">IF(BN50="","",IF(AND(BN50&gt;=-20,BN50&lt;=-10),"-20 a -10",IF(AND(BN50&gt;=-9.5,BN50&lt;=0.5),"-9,5 a 0,5",IF(AND(BN50&gt;=1,BN50&lt;=11),"1 a 11",IF(AND(BN50&gt;=11.5,BN50&lt;=21.5),"11,5 a 21,5",IF(BN50=22,"22",IF(AND(BN50&gt;=22.5,BN50&lt;=32.5),"22,5 a 32,5",IF(AND(BN50&gt;=33,BN50&lt;=43),"33 a 43","Fuera de rango"))))))))</f>
        <v>11,5 a 21,5</v>
      </c>
      <c r="BP50" s="11" t="n">
        <f aca="false">IF(BO50="","",IF(BO50="-20 a -10",1,IF(BO50="-9,5 a 0,5",2,IF(BO50="1 a 11",3,IF(BO50="11,5 a 21,5",4,IF(BO50="22","NORMA",IF(BO50="22,5 a 32,5",5,IF(BO50="33 a 43",6,""))))))))</f>
        <v>4</v>
      </c>
      <c r="BQ50" s="9" t="n">
        <v>4</v>
      </c>
      <c r="BR50" s="10" t="str">
        <f aca="false">IF(BQ50="","",IF(AND(BQ50&gt;=-20,BQ50&lt;=-15),"-20 a -15",IF(AND(BQ50&gt;=-14.5,BQ50&lt;=-9.5),"-14,5 a -9,5",IF(AND(BQ50&gt;=-9,BQ50&lt;=-4),"-9 a -4",IF(AND(BQ50&gt;=-3.5,BQ50&lt;=2.5),"-3,5 a 2,5",IF(AND(BQ50&gt;=3,BQ50&lt;=8),"3 a 8",IF(AND(BQ50&gt;=8.5,BQ50&lt;=13.5),"8,5 a 13,5",IF(AND(BQ50&gt;=14,BQ50&lt;=17.5),"14 a 17,5",IF(BQ50=18,"18",IF(AND(BQ50&gt;=18.5,BQ50&lt;=23.5),"18,5 a 23,5",IF(AND(BQ50&gt;=24,BQ50&lt;=29),"24 a 29",IF(AND(BQ50&gt;=29.5,BQ50&lt;=34.5),"29,5 a 34,5",IF(AND(BQ50&gt;=35,BQ50&lt;=40),"35 a 40","Fuera de rango")))))))))))))</f>
        <v>3 a 8</v>
      </c>
      <c r="BS50" s="11" t="n">
        <f aca="false">IF(BR50="","",IF(BR50="-20 a -15",1,IF(BR50="-14,5 a -9,5",2,IF(BR50="-9 a -4",3,IF(BR50="-3,5 a 2,5",4,IF(BR50="3 a 8",5,IF(BR50="8,5 a 13,5",6,IF(BR50="14 a 17,5",7,IF(BR50="18","NORMA",IF(BR50="18,5 a 23,5",8,IF(BR50="24 a 29",9,IF(BR50="29,5 a 34,5",10,IF(BR50="35 a 40",11,"")))))))))))))</f>
        <v>5</v>
      </c>
      <c r="BT50" s="9" t="n">
        <v>2</v>
      </c>
      <c r="BU50" s="10" t="str">
        <f aca="false">IF(BT50="","",IF(AND(BT50&gt;=-20,BT50&lt;=-18),"-20 a -18",IF(AND(BT50&gt;=-17.5,BT50&lt;=-15.5),"-17,5 a -15,5",IF(AND(BT50&gt;=-15,BT50&lt;=-13),"-15 a -13",IF(AND(BT50&gt;=-12.5,BT50&lt;=-10.5),"-12,5 a -10,5",IF(AND(BT50&gt;=-10,BT50&lt;=-8),"-10 a -8",IF(AND(BT50&gt;=-7.5,BT50&lt;=-5.5),"-7,5 a -5,5",IF(AND(BT50&gt;=-5,BT50&lt;=-3),"-5 a -3",IF(AND(BT50&gt;=-2.5,BT50&lt;=-0.5),"-2,5 a -0,5",IF(BT50=0,"0",IF(AND(BT50&gt;=0.5,BT50&lt;=2.5),"0,5 a 2,5",IF(AND(BT50&gt;=3,BT50&lt;=5),"3 a 5",IF(AND(BT50&gt;=5.5,BT50&lt;=7.5),"5,5 a 7,5",IF(AND(BT50&gt;=8,BT50&lt;=10),"8 a 10",IF(AND(BT50&gt;=10.5,BT50&lt;=12.5),"10,5 a 12,5",IF(AND(BT50&gt;=13,BT50&lt;=15),"13 a 15",IF(AND(BT50&gt;=15.5,BT50&lt;=17.5),"15,5 a 17,5",IF(AND(BT50&gt;=18,BT50&lt;=20),"18 a 20","Fuera de rango"))))))))))))))))))</f>
        <v>0,5 a 2,5</v>
      </c>
      <c r="BV50" s="11" t="n">
        <f aca="false">IF(BT50="","",IF(BT50=0,"NORMA",IF(AND(BT50&gt;=-20,BT50&lt;=-18),2,IF(AND(BT50&gt;=-17.5,BT50&lt;=-15.5),2,IF(AND(BT50&gt;=-15,BT50&lt;=-13),3,IF(AND(BT50&gt;=-12.5,BT50&lt;=-10.5),4,IF(AND(BT50&gt;=-10,BT50&lt;=-8),5,IF(AND(BT50&gt;=-7.5,BT50&lt;=-5.5),6,IF(AND(BT50&gt;=-5,BT50&lt;=-3),7,IF(AND(BT50&gt;=-2.5,BT50&lt;=-0.5),8,IF(AND(BT50&gt;=0.5,BT50&lt;=2.5),9,IF(AND(BT50&gt;=3,BT50&lt;=5),10,IF(AND(BT50&gt;=5.5,BT50&lt;=7.5),11,IF(AND(BT50&gt;=8,BT50&lt;=10),12,IF(AND(BT50&gt;=10.5,BT50&lt;=12.5),13,IF(AND(BT50&gt;=13,BT50&lt;=15),14,IF(AND(BT50&gt;=15.5,BT50&lt;=17.5),15,IF(AND(BT50&gt;=18,BT50&lt;=20),16,"Fuera de rango"))))))))))))))))))</f>
        <v>9</v>
      </c>
      <c r="BW50" s="9" t="n">
        <v>-4.75</v>
      </c>
      <c r="BX50" s="10" t="n">
        <f aca="false">18.5- (0.3*H50)</f>
        <v>10.1</v>
      </c>
      <c r="BY50" s="10" t="n">
        <f aca="false">(BW50)-(BX50)</f>
        <v>-14.85</v>
      </c>
      <c r="BZ50" s="10" t="str">
        <f aca="false">IF(BY50="","",IF(BY50&lt;-27.5,"De -30 a -28",IF(BY50&lt;-25,"De -27,5 a -25,5",IF(BY50&lt;-22.5,"De -25 a -23",IF(BY50&lt;-20,"De -22,5 a -20,5",IF(BY50&lt;-17.5,"De -20 a -18",IF(BY50&lt;-15,"De -17,5 a -15,5",IF(BY50&lt;-12.5,"De -15 a -13",IF(BY50&lt;-10,"De -12,5 a -10,5",IF(BY50&lt;-7.5,"De -10 a -8",IF(BY50&lt;-5,"De -7,5 a -5,5",IF(BY50&lt;-2.5,"De -5 a -3",IF(BY50&lt;0,"De -2,5 a -0,5",IF(BY50&lt;2.5,"De 0 a 2",IF(BY50&lt;5,"De 2,5 a 4,5",IF(BY50&lt;7.5,"De 5 a 7",IF(BY50&lt;10,"De 7,5 a 9,5",IF(BY50&lt;12.5,"De 10 a 12",IF(BY50&lt;15,"De 12,5 a 14,5",IF(BY50&lt;17.5,"De 15 a 17",IF(BY50&lt;20,"De 17,5 a 19,5",IF(BY50&lt;22.5,"De 20 a 22",IF(BY50&lt;25,"De 22,5 a 24,5",IF(BY50&lt;27.5,"De 25 a 27","De 27,5 a 30"))))))))))))))))))))))))</f>
        <v>De -15 a -13</v>
      </c>
      <c r="CA50" s="12" t="n">
        <f aca="false">IF(BY50="","",IF(BY50&lt;=-28,1,IF(BY50&lt;=-25.5,2,IF(BY50&lt;=-23,3,IF(BY50&lt;=-20.5,4,IF(BY50&lt;=-18,5,IF(BY50&lt;=-15.5,6,IF(BY50&lt;=-13,7,IF(BY50&lt;=-10.5,8,IF(BY50&lt;=-8,9,IF(BY50&lt;=-5.5,10,IF(BY50&lt;=-3,11,IF(BY50&lt;=-0.5,12,IF(BY50&lt;=2,13,IF(BY50&lt;=4.5,14,IF(BY50&lt;=7,15,IF(BY50&lt;=9.5,16,IF(BY50&lt;=12,17,IF(BY50&lt;=14.5,18,IF(BY50&lt;=17,19,IF(BY50&lt;=19.5,20,IF(BY50&lt;=22,21,IF(BY50&lt;=24.5,22,IF(BY50&lt;=27,23,IF(BY50&lt;=30,24,"Fuera de rango")))))))))))))))))))))))))</f>
        <v>7</v>
      </c>
      <c r="CB50" s="9" t="n">
        <v>-4.75</v>
      </c>
      <c r="CC50" s="10" t="n">
        <f aca="false">18.5- (0.3*H50)</f>
        <v>10.1</v>
      </c>
      <c r="CD50" s="10" t="n">
        <f aca="false">(CB50)-(CC50)</f>
        <v>-14.85</v>
      </c>
      <c r="CE50" s="10" t="str">
        <f aca="false">IF(CD50="","",IF(CD50&lt;-27.5,"De -30 a -28",IF(CD50&lt;-25,"De -27,5 a -25,5",IF(CD50&lt;-22.5,"De -25 a -23",IF(CD50&lt;-20,"De -22,5 a -20,5",IF(CD50&lt;-17.5,"De -20 a -18",IF(CD50&lt;-15,"De -17,5 a -15,5",IF(CD50&lt;-12.5,"De -15 a -13",IF(CD50&lt;-10,"De -12,5 a -10,5",IF(CD50&lt;-7.5,"De -10 a -8",IF(CD50&lt;-5,"De -7,5 a -5,5",IF(CD50&lt;-2.5,"De -5 a -3",IF(CD50&lt;0,"De -2,5 a -0,5",IF(CD50&lt;=2,"De 0 a 2",IF(CD50&lt;=4.5,"De 2,5 a 4,5",IF(CD50&lt;=7,"De 5 a 7",IF(CD50&lt;=9.5,"De 7,5 a 9,5",IF(CD50&lt;=12,"De 10 a 12",IF(CD50&lt;=14.5,"De 12,5 a 14,5",IF(CD50&lt;=17,"De 15 a 17",IF(CD50&lt;=19.5,"De 17,5 a 19,5",IF(CD50&lt;=22,"De 20 a 22",IF(CD50&lt;=24.5,"De 22,5 a 24,5",IF(CD50&lt;=27,"De 25 a 27","De 27,5 a 30"))))))))))))))))))))))))</f>
        <v>De -15 a -13</v>
      </c>
      <c r="CF50" s="12" t="n">
        <f aca="false">IF(CD50="","",IF(CD50&lt;-27.5,1,IF(CD50&lt;-25,2,IF(CD50&lt;-22.5,3,IF(CD50&lt;-20,4,IF(CD50&lt;-17.5,5,IF(CD50&lt;-15,6,IF(CD50&lt;-12.5,7,IF(CD50&lt;-10,8,IF(CD50&lt;-7.5,9,IF(CD50&lt;-5,10,IF(CD50&lt;-2.5,11,IF(CD50&lt;0,12,IF(CD50&lt;2.5,13,IF(CD50&lt;5,14,IF(CD50&lt;7.5,15,IF(CD50&lt;10,16,IF(CD50&lt;12.5,17,IF(CD50&lt;15,18,IF(CD50&lt;17.5,19,IF(CD50&lt;20,20,IF(CD50&lt;22.5,21,IF(CD50&lt;25,22,IF(CD50&lt;27.5,23,24))))))))))))))))))))))))</f>
        <v>7</v>
      </c>
      <c r="CG50" s="9" t="n">
        <v>-2.75</v>
      </c>
      <c r="CH50" s="10" t="str">
        <f aca="false">IF(CG50="","",IF(AND(CG50&gt;=-10,CG50&lt;=-9.5),"-10 a -9,5",IF(AND(CG50&gt;-9.5,CG50&lt;=-8.5),"-9 a -8,5",IF(AND(CG50&gt;-8.5,CG50&lt;=-7.5),"-8 a -7,5",IF(AND(CG50&gt;-7.5,CG50&lt;=-6.5),"-7 a -6,5",IF(AND(CG50&gt;-6.5,CG50&lt;=-5.5),"-6 a -5,5",IF(AND(CG50&gt;-5.5,CG50&lt;=-4.5),"-5 a -4,5",IF(AND(CG50&gt;-4.5,CG50&lt;=-3.5),"-4 a -3,5",IF(AND(CG50&gt;-3.5,CG50&lt;=-2.5),"-3 a -2,5",IF(CG50=-2.25,"-2,25",IF(AND(CG50&gt;-2.5,CG50&lt;=-1.5),"-2 a -1,5",IF(AND(CG50&gt;-1.5,CG50&lt;=-0.5),"-1 a -0,5",IF(AND(CG50&gt;-0.5,CG50&lt;=0.5),"0 a 0,5",IF(AND(CG50&gt;0.5,CG50&lt;=1.5),"1 a 1,5",IF(AND(CG50&gt;1.5,CG50&lt;=2.5),"2 a 2,5",IF(AND(CG50&gt;2.5,CG50&lt;=3.5),"3 a 3,5",IF(AND(CG50&gt;3.5,CG50&lt;=4.5),"4 a 4,5",IF(AND(CG50&gt;4.5,CG50&lt;=5.5),"5 a 5,5",IF(AND(CG50&gt;5.5,CG50&lt;=6.5),"6 a 6,5",IF(AND(CG50&gt;6.5,CG50&lt;=7.5),"7 a 7,5",IF(AND(CG50&gt;7.5,CG50&lt;=8.5),"8 a 8,5",IF(AND(CG50&gt;8.5,CG50&lt;=9.5),"9 a 9,5",IF(CG50&gt;=10,"10","Fuera de rango")))))))))))))))))))))))</f>
        <v>-3 a -2,5</v>
      </c>
      <c r="CI50" s="11" t="n">
        <f aca="false">IF(CG50="","",IF(CG50=-2.25,"NORMA",IF(CG50&lt;=-9.5,1,IF(CG50&lt;=-8.5,2,IF(CG50&lt;=-7.5,3,IF(CG50&lt;=-6.5,4,IF(CG50&lt;=-5.5,5,IF(CG50&lt;=-4.5,6,IF(CG50&lt;=-3.5,7,IF(CG50&lt;=-2.5,8,IF(CG50&lt;=-1.5,9,IF(CG50&lt;=-0.5,10,IF(CG50&lt;=0.5,11,IF(CG50&lt;=1.5,12,IF(CG50&lt;=2.5,13,IF(CG50&lt;=3.5,14,IF(CG50&lt;=4.5,15,IF(CG50&lt;=5.5,16,IF(CG50&lt;=6.5,17,IF(CG50&lt;=7.5,18,IF(CG50&lt;=8.5,19,IF(CG50&lt;=9.5,20,IF(CG50=10,21,"Fuera de rango")))))))))))))))))))))))</f>
        <v>8</v>
      </c>
      <c r="CJ50" s="9" t="n">
        <v>3.5</v>
      </c>
      <c r="CK50" s="10" t="str">
        <f aca="false">IF(CJ50="","",IF(AND(CJ50&gt;=-6,CJ50&lt;=-5.5),"-6 a -5,5",IF(AND(CJ50&gt;-5.5,CJ50&lt;=-4.5),"-5 a -4,5",IF(AND(CJ50&gt;-4.5,CJ50&lt;=-3.5),"-4 a -3,5",IF(AND(CJ50&gt;-3.5,CJ50&lt;=-2.5),"-3 a -2,5",IF(AND(CJ50&gt;-2.5,CJ50&lt;=-1.5),"-2 a -1,5",IF(AND(CJ50&gt;-1.5,CJ50&lt;=-0.5),"-1 a -0,5",IF(AND(CJ50&gt;-0.5,CJ50&lt;=0.5),"0 a 0,5",IF(AND(CJ50&gt;0.5,CJ50&lt;=1.5),"1 a 1,5",IF(AND(CJ50&gt;1.5,CJ50&lt;2.5),"2",IF(AND(CJ50&gt;=2.5,CJ50&lt;=3),"2,5 a 3",IF(AND(CJ50&gt;3,CJ50&lt;=4),"3,5 a 4",IF(AND(CJ50&gt;4,CJ50&lt;=5),"4,5 a 5",IF(AND(CJ50&gt;5,CJ50&lt;=6),"5,5 a 6",IF(AND(CJ50&gt;6,CJ50&lt;=7),"6,5 a 7",IF(AND(CJ50&gt;7,CJ50&lt;=8),"7,5 a 8",IF(AND(CJ50&gt;8,CJ50&lt;=9.5),"8,5 a 9,5",IF(CJ50=10,"10","Fuera de rango"))))))))))))))))))</f>
        <v>3,5 a 4</v>
      </c>
      <c r="CL50" s="11" t="n">
        <f aca="false">IF(CK50="","",IF(OR(CK50="-6 a -5,5",CK50="-6 - -5,5"),1,IF(OR(CK50="-5 a -4,5",CK50="-5 - -4,5"),2,IF(OR(CK50="-4 a -3,5",CK50="-4 - -3,5"),3,IF(OR(CK50="-3 a -2,5",CK50="-3 - -2,5"),4,IF(OR(CK50="-2 a -1,5",CK50="-2 - -1,5"),5,IF(OR(CK50="-1 a -0,5",CK50="-1 - -0,5"),6,IF(OR(CK50="0 a 0,5",CK50="0 - 0,5"),7,IF(OR(CK50="1 a 1,5",CK50="1 - 1,5"),8,IF(CK50="2","NORMA",IF(OR(CK50="2,5 a 3",CK50="2,5 - 3"),9,IF(OR(CK50="3,5 a 4",CK50="3,5 - 4"),10,IF(OR(CK50="4,5 a 5",CK50="4,5 - 5"),11,IF(OR(CK50="5,5 a 6",CK50="5,5 - 6"),12,IF(OR(CK50="6,5 a 7",CK50="6,5 - 7"),13,IF(OR(CK50="7,5 a 8",CK50="7,5 - 8"),14,IF(OR(CK50="8,5 a 9",CK50="8,5 - 9,5",CK50="9 a 9,5"),15,IF(CK50="10",15,IF(OR(CK50="0,5 a 1",CK50="0,5 - 1"),7,"Fuera de rango")))))))))))))))))))</f>
        <v>10</v>
      </c>
      <c r="CM50" s="10" t="n">
        <v>0</v>
      </c>
      <c r="CN50" s="10" t="str">
        <f aca="false">IF(CM50=0,"0", " ")</f>
        <v>0</v>
      </c>
      <c r="CO50" s="10" t="str">
        <f aca="false">IF(CM50&gt;0,"EME"," ")</f>
        <v> </v>
      </c>
      <c r="CP50" s="10" t="n">
        <v>0</v>
      </c>
      <c r="CQ50" s="10" t="str">
        <f aca="false">IF(CP50&gt;0,"0", " ")</f>
        <v> </v>
      </c>
      <c r="CR50" s="10" t="str">
        <f aca="false">IF(CP50&gt;0,"EME"," ")</f>
        <v> </v>
      </c>
      <c r="CS50" s="9" t="n">
        <v>0</v>
      </c>
      <c r="CT50" s="10" t="str">
        <f aca="false">IF(CS50&gt;0,"1", " ")</f>
        <v> </v>
      </c>
      <c r="CU50" s="10" t="str">
        <f aca="false">IF(CS50&gt;0,"HIP"," ")</f>
        <v> </v>
      </c>
      <c r="CV50" s="9" t="n">
        <v>0</v>
      </c>
      <c r="CW50" s="10" t="str">
        <f aca="false">IF(CV50&gt;0,"1", " ")</f>
        <v> </v>
      </c>
      <c r="CX50" s="10" t="str">
        <f aca="false">IF(CV50&gt;0,"HIP"," ")</f>
        <v> </v>
      </c>
      <c r="CY50" s="9" t="n">
        <v>-1</v>
      </c>
      <c r="CZ50" s="11" t="str">
        <f aca="false">IF(CY50&lt;0,"2"," ")</f>
        <v>2</v>
      </c>
      <c r="DA50" s="11" t="str">
        <f aca="false">IF(CY50&lt;0,"MIO"," ")</f>
        <v>MIO</v>
      </c>
      <c r="DB50" s="9" t="n">
        <v>-1.25</v>
      </c>
      <c r="DC50" s="11" t="str">
        <f aca="false">IF(DB50&lt;0,"2"," ")</f>
        <v>2</v>
      </c>
      <c r="DD50" s="11" t="str">
        <f aca="false">IF(DB50&lt;0,"MIO"," ")</f>
        <v>MIO</v>
      </c>
      <c r="DE50" s="9" t="n">
        <v>-0.75</v>
      </c>
      <c r="DF50" s="11" t="str">
        <f aca="false">IF(DE50&lt;0,"3"," ")</f>
        <v>3</v>
      </c>
      <c r="DG50" s="11" t="str">
        <f aca="false">IF(DE50&lt;0,"AST"," ")</f>
        <v>AST</v>
      </c>
      <c r="DH50" s="9" t="n">
        <v>-0.5</v>
      </c>
      <c r="DI50" s="11" t="str">
        <f aca="false">IF(DH50&lt;0,"3"," ")</f>
        <v>3</v>
      </c>
      <c r="DJ50" s="11" t="str">
        <f aca="false">IF(DH50&lt;0,"AST"," ")</f>
        <v>AST</v>
      </c>
      <c r="DK50" s="9" t="n">
        <v>0</v>
      </c>
      <c r="DL50" s="10" t="str">
        <f aca="false">IF(DK50&gt;0,"4"," ")</f>
        <v> </v>
      </c>
      <c r="DM50" s="10" t="str">
        <f aca="false">IF(DK50&gt;0,"PRE"," ")</f>
        <v> </v>
      </c>
      <c r="DN50" s="9" t="n">
        <v>0</v>
      </c>
      <c r="DO50" s="10" t="str">
        <f aca="false">IF(DN50&gt;0,"4"," ")</f>
        <v> </v>
      </c>
      <c r="DP50" s="10" t="str">
        <f aca="false">IF(DN50&gt;0,"PRE"," ")</f>
        <v> </v>
      </c>
      <c r="DQ50" s="12" t="n">
        <v>2</v>
      </c>
      <c r="DR50" s="12" t="n">
        <v>2</v>
      </c>
      <c r="DS50" s="12" t="str">
        <f aca="false">CONCATENATE(CO50,CU50,DA50,DG50,DM50)</f>
        <v>  MIOAST </v>
      </c>
      <c r="DT50" s="10" t="str">
        <f aca="false" t="array" ref="DT50">_xlfn.IFS(DS50="EME    ","0", DS50=" HIP   ","1", DS50="  MIO  ","2", DS50="   AST ","3", DS50="    PRE","4", DS50="EME   PRE","5", DS50=" HIP  PRE","6", DS50=" HIP AST ","7", DS50="  MIO PRE","8", DS50="  MIOAST ","9", DS50="   ASTPRE","10",DS50=" HIP ASTPRE","11", DS50="  MIOASTPRE","12", DS50="     ","0")</f>
        <v>9</v>
      </c>
      <c r="DU50" s="1" t="s">
        <v>154</v>
      </c>
      <c r="DV50" s="1" t="str">
        <f aca="false" t="array" ref="DV50">_xlfn.IFS(DU50="SI","2", DU50="NO","1")</f>
        <v>1</v>
      </c>
      <c r="DW50" s="10" t="n">
        <v>0</v>
      </c>
      <c r="DX50" s="11" t="str">
        <f aca="false">IF(DW50=0,"1","2")</f>
        <v>1</v>
      </c>
      <c r="DY50" s="11" t="str">
        <f aca="false" t="array" ref="DY50">_xlfn.IFS(DW50=0,"0", DW50=0.25, "1", DW50=0.5,"2", DW50=0.75,"3", DW50=1,"4",DW50=1.25,"5", DW50=1.5,"6", DW50=1.75,"7", DW50=2,"8")</f>
        <v>0</v>
      </c>
      <c r="DZ50" s="10" t="n">
        <v>0</v>
      </c>
      <c r="EA50" s="11" t="str">
        <f aca="false">IF(DZ50=0,"1","2")</f>
        <v>1</v>
      </c>
      <c r="EB50" s="11" t="str">
        <f aca="false" t="array" ref="EB50">_xlfn.IFS(DZ50=0,"0", DZ50=0.25, "1", DZ50=0.5,"2", DZ50=0.75,"3", DZ50=1,"4",DZ50=1.25,"5", DZ50=1.5,"6", DZ50=1.75,"7", DZ50=2,"8")</f>
        <v>0</v>
      </c>
      <c r="EC50" s="10" t="n">
        <v>0</v>
      </c>
      <c r="ED50" s="10" t="str">
        <f aca="false">IF(EC50=0,"1","2")</f>
        <v>1</v>
      </c>
      <c r="EE50" s="11" t="str">
        <f aca="false" t="array" ref="EE50">_xlfn.IFS(EC50=0,"0", EC50=-0.25, "1", EC50=-0.5,"2", EC50=-0.75,"3", EC50=-1,"4",EC50=-1.25,"5", EC50=-1.5,"6", EC50=-1.75,"7", EC50=-2,"8", EC50=-2.25,"9",EC50=-2.5,"10", EC50=-2.75,"11", EC50=-3,"12", EC50=-3.25,"13", EC50=-3.5,"14", EC50=-3.75,"15",EC50=-4,"16")</f>
        <v>0</v>
      </c>
      <c r="EF50" s="10" t="n">
        <v>-0.25</v>
      </c>
      <c r="EG50" s="10" t="str">
        <f aca="false">IF(EF50=0,"1","2")</f>
        <v>2</v>
      </c>
      <c r="EH50" s="11" t="str">
        <f aca="false" t="array" ref="EH50">_xlfn.IFS(EF50=0,"0", EF50=-0.25, "1", EF50=-0.5,"2", EF50=-0.75,"3", EF50=-1,"4",EF50=-1.25,"5", EF50=-1.5,"6", EF50=-1.75,"7", EF50=-2,"8", EF50=-2.25,"9",EF50=-2.5,"10", EF50=-2.75,"11", EF50=-3,"12", EF50=-3.25,"13", EF50=-3.5,"14", EF50=-3.75,"15",EF50=-4,"16")</f>
        <v>1</v>
      </c>
      <c r="EI50" s="10" t="n">
        <v>0</v>
      </c>
      <c r="EJ50" s="11" t="str">
        <f aca="false">IF(EI50=0,"1","2")</f>
        <v>1</v>
      </c>
      <c r="EK50" s="11" t="str">
        <f aca="false" t="array" ref="EK50">_xlfn.IFS(EI50=0,"0", EI50=-0.25, "1", EI50=-0.5,"2", EI50=-0.75,"3", EI50=-1,"4",EI50=-1.25,"5", EI50=-1.5,"6", EI50=-1.75,"7", EI50=-2,"8", EI50=-2.25,"9", EI50=-2.25,"9",EI50=-2.5,"10", EI50=-2.75,"11", EI50=-3,"12", EI50=-3.25,"13", EI50=-3.5,"14", EI50=-3.75,"15",EI50=-4,"16", EI50=0.25, "17", EI50=0.5, "18")</f>
        <v>0</v>
      </c>
      <c r="EL50" s="10" t="n">
        <v>0</v>
      </c>
      <c r="EM50" s="11" t="str">
        <f aca="false">IF(EL50=0,"1","2")</f>
        <v>1</v>
      </c>
      <c r="EN50" s="11" t="str">
        <f aca="false" t="array" ref="EN50">_xlfn.IFS(EL50=0.25,"17",EL50=0.5,"18", EL50=0,"0", EL50=-0.25, "1", EL50=-0.5,"2", EL50=-0.75,"3", EL50=-1,"4",EL50=-1.25,"5", EL50=-1.5,"6", EL50=-1.75,"7", EL50=-2,"8",EL50= -2.25,"9",EL50=-2.5,"10",EL50= -2.75,"11",EL50= -3,"12",EL50= -3.25,"13",EL50= -3.5,"14",EL50= -3.75,"15",EL50=-4,"16")</f>
        <v>0</v>
      </c>
      <c r="EO50" s="10" t="n">
        <v>0</v>
      </c>
      <c r="EP50" s="11" t="str">
        <f aca="false">IF(EO50=0,"1","2")</f>
        <v>1</v>
      </c>
      <c r="EQ50" s="11" t="str">
        <f aca="false" t="array" ref="EQ50">_xlfn.IFS(EO50=0,"0", EO50=0.25, "1", EO50=0.5,"2", EO50=0.75,"3", EO50=1,"4",EO50=1.25,"5", EO50=1.5,"6", EO50=1.75,"7", EO50=2,"8", EO50=2.25,"9", EO50=2.25,"9",EO50=2.5,"10", EO50=2.75,"11", EO50=3,"12", EO50=3.25,"13", EO50=3.5,"14", EO50=3.75,"15",EO50=4,"16", EO50=-0.25, "17", bq=-0.5, "18")</f>
        <v>0</v>
      </c>
      <c r="ER50" s="10" t="n">
        <v>0</v>
      </c>
      <c r="ES50" s="11" t="str">
        <f aca="false">IF(ER50=0,"1","2")</f>
        <v>1</v>
      </c>
      <c r="ET50" s="11" t="str">
        <f aca="false" t="array" ref="ET50">_xlfn.IFS(ER50=0,"0", ER50=0.25, "1", ER50=0.5,"2", ER50=0.75,"3", ER50=1,"4",ER50=1.25,"5", ER50=1.5,"6", ER50=1.75,"7", ER50=2,"8", ER50=2.25,"9", ER50=2.25,"9",ER50=2.5,"10", ER50=2.75,"11", ER50=3,"12", ER50=3.25,"13", ER50=3.5,"14", ER50=3.75,"15",ER50=4,"16", ER50=-0.25, "17", bq=-0.5, "18")</f>
        <v>0</v>
      </c>
      <c r="EU50" s="34" t="n">
        <v>24</v>
      </c>
      <c r="EV50" s="14" t="str">
        <f aca="false">VLOOKUP(EU50,LEYENDA!$G$2:$H$8,2,TRUE())</f>
        <v>19-24</v>
      </c>
      <c r="EW50" s="14" t="str">
        <f aca="false" t="array" ref="EW50">_xlfn.IFS(EV50="0-5","1", EV50="6-12","2", EV50="13-18","3", EV50="19-24","4", EV50="25-36","5", EV50="37-48","6", EV50="49-60","7")</f>
        <v>4</v>
      </c>
    </row>
    <row r="51" customFormat="false" ht="13.5" hidden="false" customHeight="false" outlineLevel="0" collapsed="false">
      <c r="A51" s="1" t="n">
        <v>17</v>
      </c>
      <c r="B51" s="32" t="n">
        <v>1</v>
      </c>
      <c r="C51" s="33" t="n">
        <v>42559</v>
      </c>
      <c r="D51" s="6"/>
      <c r="E51" s="5" t="str">
        <f aca="false">VLOOKUP(A51,'286'!$A$3:$J$600,10,FALSE())</f>
        <v>BARBASCU, ALINA</v>
      </c>
      <c r="F51" s="4" t="str">
        <f aca="false">VLOOKUP(A51,'286'!$A$3:$I$1768,3,FALSE())</f>
        <v>BARA</v>
      </c>
      <c r="G51" s="6" t="n">
        <f aca="false">VLOOKUP(A51,'286'!$A$3:$I$1768,4,FALSE())</f>
        <v>30810</v>
      </c>
      <c r="H51" s="7" t="n">
        <f aca="false">YEAR(C51)-YEAR(G51)</f>
        <v>32</v>
      </c>
      <c r="I51" s="1" t="str">
        <f aca="false">VLOOKUP(H51,LEYENDA!$C$2:$D$6,2,TRUE())</f>
        <v>25-40</v>
      </c>
      <c r="J51" s="5" t="str">
        <f aca="false">VLOOKUP(A51,'286'!$A$3:$I$1768,7,FALSE())</f>
        <v>M</v>
      </c>
      <c r="K51" s="8" t="str">
        <f aca="false">VLOOKUP(A51,'286'!$A$3:$I$1768,2,FALSE())</f>
        <v>OD</v>
      </c>
      <c r="L51" s="4" t="str">
        <f aca="false">VLOOKUP(A51,'286'!$A$3:$I$1768,8,FALSE())</f>
        <v>D</v>
      </c>
      <c r="M51" s="4" t="str">
        <f aca="false">VLOOKUP(A51,'286'!$A$3:$I$1768,9,FALSE())</f>
        <v>I</v>
      </c>
      <c r="N51" s="8" t="str">
        <f aca="false">IF(R51=O51, "MISMA","CONTRARIA")</f>
        <v>CONTRARIA</v>
      </c>
      <c r="O51" s="8" t="str">
        <f aca="false" t="array" ref="O51">_xlfn.IFS(L51="D","1", L51="I","2")</f>
        <v>1</v>
      </c>
      <c r="P51" s="8" t="str">
        <f aca="false" t="array" ref="P51">_xlfn.IFS(K51="OD","1", K51="OI","2")</f>
        <v>1</v>
      </c>
      <c r="Q51" s="1" t="str">
        <f aca="false" t="array" ref="Q51">_xlfn.IFS(J51="M","1", J51="H","2")</f>
        <v>1</v>
      </c>
      <c r="R51" s="8" t="str">
        <f aca="false" t="array" ref="R51">_xlfn.IFS(M51="D","1", M51="I","2")</f>
        <v>2</v>
      </c>
      <c r="S51" s="1" t="str">
        <f aca="false" t="array" ref="S51">_xlfn.IFS(N51="CONTRARIA", "1",N51= "MISMA","2")</f>
        <v>1</v>
      </c>
      <c r="T51" s="1" t="str">
        <f aca="false" t="array" ref="T51">_xlfn.IFS(I51="0-12","1", I51="13-24","2", I51="25-40","3", I51="41-60","4", I51="61-100","5")</f>
        <v>3</v>
      </c>
      <c r="U51" s="9" t="n">
        <v>2</v>
      </c>
      <c r="V51" s="1" t="str">
        <f aca="false">IF(U51="","",IF(AND(U51&gt;=-9,U51&lt;=-6.5),"-9 a -6,5",IF(AND(U51&gt;=-6,U51&lt;=-3.5),"-6 a -3,5",IF(AND(U51&gt;=-3,U51&lt;=-1),"-3 a -1",IF(U51=-0.5,"-0,5",IF(AND(U51&gt;=0,U51&lt;=2.5),"0 a 2,5",IF(AND(U51&gt;=3,U51&lt;=5.5),"3 a 5,5",IF(AND(U51&gt;=6,U51&lt;=8.5),"6 a 8,5",IF(AND(U51&gt;=9,U51&lt;=20),"9 a 20","Fuera de rango")))))))))</f>
        <v>0 a 2,5</v>
      </c>
      <c r="W51" s="11" t="n">
        <f aca="false">IF(V51="","",IF(V51="-9 a -6,5",2,IF(V51="-6 a -3,5",3,IF(V51="-3 a -1",4,IF(V51="-0,5","NORMA",IF(V51="0 a 2,5",5,IF(V51="3 a 5,5",6,IF(V51="6 a 8,5",7,IF(V51="9 a 20",8,"Fuera de rango")))))))))</f>
        <v>5</v>
      </c>
      <c r="X51" s="9" t="n">
        <v>0</v>
      </c>
      <c r="Y51" s="10" t="str">
        <f aca="false">IF(X51="","",IF(AND(X51&gt;=0,X51&lt;=4),"0 a 4",IF(AND(X51&gt;=4.5,X51&lt;=8.5),"4,5 a 8,5",IF(X51=9,"9",IF(AND(X51&gt;=9.5,X51&lt;=13),"9,5 a 13",IF(AND(X51&gt;=13.5,X51&lt;=20),"13,5 a 20",IF(AND(X51&gt;=20.5,X51&lt;=35),"20,5 a 35","Fuera de rango")))))))</f>
        <v>0 a 4</v>
      </c>
      <c r="Z51" s="11" t="n">
        <f aca="false">IF(Y51="","",IF(Y51="0 a 4",1,IF(Y51="4,5 a 8,5",2,IF(Y51="9","NORMA",IF(Y51="9,5 a 13",3,IF(Y51="13,5 a 20",4,IF(Y51="20,5 a 35",5,"Fuera de rango")))))))</f>
        <v>1</v>
      </c>
      <c r="AA51" s="9" t="n">
        <v>18</v>
      </c>
      <c r="AB51" s="10" t="str">
        <f aca="false">IF(AA51="","",IF(AND(AA51&gt;=0,AA51&lt;=9),"0 a 9",IF(AND(AA51&gt;=9.5,AA51&lt;=18.5),"9,5 a 18,5",IF(AA51=19,"19",IF(AND(AA51&gt;=19.5,AA51&lt;=28),"19,5 a 28",IF(AND(AA51&gt;=28.5,AA51&lt;=40),"28,5 a 40","Fuera de rango"))))))</f>
        <v>9,5 a 18,5</v>
      </c>
      <c r="AC51" s="11" t="n">
        <f aca="false" t="array" ref="AC51">_xlfn.IFS(AB51="","",AB51="0 a 9",1,AB51="9,5 a 18,5",2,AB51="19","NORMA",AB51="19,5 a 28",3,AB51="28,5 a 40",4,TRUE(),"Fuera de rango")</f>
        <v>2</v>
      </c>
      <c r="AD51" s="9" t="n">
        <v>-4</v>
      </c>
      <c r="AE51" s="10" t="str">
        <f aca="false">IF(AD51="","",IF(AND(AD51&gt;=-10,AD51&lt;=0),"De -10 a 0",IF(AND(AD51&gt;=0.5,AD51&lt;=9.5),"0,5 a 9,5",IF(AD51=10,"10",IF(AND(AD51&gt;=10.5,AD51&lt;=20),"10,5 a 20",IF(AND(AD51&gt;=20.5,AD51&lt;=40),"20,5 a 40","Fuera de rango"))))))</f>
        <v>De -10 a 0</v>
      </c>
      <c r="AF51" s="12" t="n">
        <f aca="false">IF(AD51="","",IF(AND(AD51&gt;=-10,AD51&lt;=0),1,IF(AND(AD51&gt;=0.5,AD51&lt;=9.5),2,IF(AD51=10,"NORMA",IF(AND(AD51&gt;=10.5,AD51&lt;=20),3,IF(AND(AD51&gt;=20.5,AD51&lt;=40),4,""))))))</f>
        <v>1</v>
      </c>
      <c r="AG51" s="9" t="n">
        <v>10</v>
      </c>
      <c r="AH51" s="10" t="str">
        <f aca="false">IF(AG51="","",IF(AND(AG51&gt;=0,AG51&lt;=4),"0 a 4",IF(AND(AG51&gt;=4.5,AG51&lt;=8.5),"4,5 a 8,5",IF(AG51=9,"9",IF(AND(AG51&gt;=9.5,AG51&lt;=13),"9,5 a 13",IF(AND(AG51&gt;=13.5,AG51&lt;=25),"13,5 a 25","Fuera de rango"))))))</f>
        <v>9,5 a 13</v>
      </c>
      <c r="AI51" s="11" t="n">
        <f aca="false">IF(AH51="","",IF(AH51="0 a 4",1,IF(AH51="4,5 a 8,5",2,IF(AH51="9","NORMA",IF(AH51="9,5 a 13",3,IF(AH51="13,5 a 25",4,""))))))</f>
        <v>3</v>
      </c>
      <c r="AJ51" s="9" t="n">
        <v>4</v>
      </c>
      <c r="AK51" s="10" t="str">
        <f aca="false">IF(AJ51="","",IF(AND(AJ51&gt;=-15,AJ51&lt;=-10.5),"-15 a -10,5",IF(AND(AJ51&gt;=-10,AJ51&lt;=-4),"-10 a -4",IF(AND(AJ51&gt;=-4.5,AJ51&lt;=0),"-4,5 a 0",IF(AND(AJ51&gt;=0.5,AJ51&lt;=4.5),"0,5 a 4,5",IF(AJ51=5,"5",IF(AND(AJ51&gt;=5.5,AJ51&lt;=10),"5,5 a 10",IF(AND(AJ51&gt;=10.5,AJ51&lt;=20),"10,5 a 20","Fuera de rango"))))))))</f>
        <v>0,5 a 4,5</v>
      </c>
      <c r="AL51" s="11" t="n">
        <f aca="false">IF(AK51="","",IF(AK51="-15 a -10,5",1,IF(AK51="-10 a -4",2,IF(AK51="-4,5 a 0",3,IF(AK51="0,5 a 4,5",4,IF(AK51="5","NORMA",IF(AK51="5,5 a 10",5,IF(AK51="10,5 a 20",6,"Error"))))))))</f>
        <v>4</v>
      </c>
      <c r="AM51" s="9" t="n">
        <v>0</v>
      </c>
      <c r="AN51" s="10" t="str">
        <f aca="false">IF(AM51="","",IF(AND(AM51&gt;=-7.5,AM51&lt;=-5.5),"-7,5 a -5,5",IF(AND(AM51&gt;=-5,AM51&lt;=-3),"-5 a -3",IF(AND(AM51&gt;=-2.5,AM51&lt;=-0.5),"-2,5 a -0,5",IF(AM51=0,"0,00",IF(AND(AM51&gt;=0.5,AM51&lt;=2.5),"0,5 a 2,5",IF(AND(AM51&gt;=3,AM51&lt;=5),"3 a 5",IF(AND(AM51&gt;=5.5,AM51&lt;=7.5),"5,5 a 7,5",IF(AND(AM51&gt;=8,AM51&lt;=10),"8 a 10","Fuera de rango")))))))))</f>
        <v>0,00</v>
      </c>
      <c r="AO51" s="11" t="str">
        <f aca="false">IF(AN51="","",IF(AN51="-7,5 a -5,5",1,IF(AN51="-5 a -3",2,IF(AN51="-2,5 a -0,5",3,IF(AN51="0,00","NORMA",IF(AN51="0,5 a 2,5",4,IF(AN51="3 a 5",5,IF(AN51="5,5 a 7,5",6,IF(AN51="8 a 10",7,"Error")))))))))</f>
        <v>NORMA</v>
      </c>
      <c r="AP51" s="9" t="n">
        <v>-2</v>
      </c>
      <c r="AQ51" s="10" t="str">
        <f aca="false">IF(AP51="","",IF(AND(AP51&gt;=-20,AP51&lt;=-9.5),"-20 a -9,5",IF(AND(AP51&gt;=-9,AP51&lt;=-6.5),"-9 a -6,5",IF(AP51=-6,"-6",IF(AND(AP51&gt;=-5.5,AP51&lt;=-3),"-5,5 a -3",IF(AND(AP51&gt;=-2.5,AP51&lt;=0),"-2,5 a 0",IF(AND(AP51&gt;=0.5,AP51&lt;=3),"0,5 a 3",IF(AND(AP51&gt;=3.5,AP51&lt;=6),"3,5 a 6",IF(AND(AP51&gt;=6.5,AP51&lt;=9),"6,5 a 9",IF(AND(AP51&gt;=9.5,AP51&lt;=20),"9,5 a 20","Fuera de rango"))))))))))</f>
        <v>-2,5 a 0</v>
      </c>
      <c r="AR51" s="11" t="n">
        <f aca="false">IF(AQ51="","",IF(AQ51="-20 a -9,5",1,IF(AQ51="-9 a -6,5",2,IF(AQ51="-6","NORMA",IF(AQ51="-5,5 a -3",3,IF(AQ51="-2,5 a 0",4,IF(AQ51="0,5 a 3",5,IF(AQ51="3,5 a 6",6,IF(AQ51="6,5 a 9",7,IF(AQ51="9,5 a 20",8,""))))))))))</f>
        <v>4</v>
      </c>
      <c r="AS51" s="9" t="n">
        <v>1</v>
      </c>
      <c r="AT51" s="10" t="str">
        <f aca="false">IF(AS51="","",IF(AND(AS51&gt;=-16,AS51&lt;=-14),"-16 a -14",IF(AND(AS51&gt;=-13.5,AS51&lt;=-11.5),"-13,5 a -11,5",IF(AND(AS51&gt;=-11,AS51&lt;=-9),"-11 a -9",IF(AND(AS51&gt;=-8.5,AS51&lt;=-6.5),"-8,5 a -6,5",IF(AND(AS51&gt;=-6,AS51&lt;=-4),"-6 a -4",IF(AND(AS51&gt;=-3.5,AS51&lt;=-1.5),"-3,5 a -1,5",IF(AND(AS51&gt;=-1,AS51&lt;=1),"-1 a 1",IF(AND(AS51&gt;=1.5,AS51&lt;=3.5),"1,5 a 3,5",IF(AND(AS51&gt;=4,AS51&lt;=6),"4 a 6",IF(AND(AS51&gt;=6.5,AS51&lt;=8.5),"6,5 a 8,5",IF(AND(AS51&gt;=9,AS51&lt;=11),"9 a 11",IF(AND(AS51&gt;=11.5,AS51&lt;=13.5),"11,5 a 13,5",IF(AND(AS51&gt;=14,AS51&lt;=16),"14 a 16",IF(AND(AS51&gt;=16.5,AS51&lt;=18.5),"16,5 a 18,5",IF(AND(AS51&gt;=19,AS51&lt;=21),"19 a 21","Fuera de rango"))))))))))))))))</f>
        <v>-1 a 1</v>
      </c>
      <c r="AU51" s="11" t="n">
        <f aca="false" t="array" ref="AU51">IF(AT51="","",_xlfn.IFS(AT51="-16 a -14",1,AT51="-13,5 a -11,5",2,AT51="-11 a -9",3,AT51="-8,5 a -6,5",4,AT51="-6 a -4",5,AT51="-3,5 a -1,5",6,AT51="-1 a 1",7,AT51="1,5 a 3,5",8,AT51="4 a 6","NORMA",AT51="6,5 a 8,5",9,AT51="9 a 11",10,AT51="11,5 a 13,5",11,AT51="14 a 16",12,AT51="16,5 a 18,5",13,AT51="19 a 21",14,TRUE(),""))</f>
        <v>7</v>
      </c>
      <c r="AV51" s="9" t="n">
        <v>0.25</v>
      </c>
      <c r="AW51" s="10" t="str">
        <f aca="false">IF(AV51="","",IF(AND(AV51&gt;=-1,AV51&lt;=-0.5),"-1 a -0,5",IF(AND(AV51&gt;-0.5,AV51&lt;=0),"De -0,5 a 0",IF(AND(AV51&gt;=0.25,AV51&lt;=0.75),"0,25 a 0,75",IF(AND(AV51&gt;=1,AV51&lt;=1.5),"1 a 1,5",IF(AND(AV51&gt;=1.75,AV51&lt;=2.25),"1,75 a 2,25",IF(AND(AV51&gt;=2.5,AV51&lt;=3),"2,5 a 3",IF(AND(AV51&gt;=3.25,AV51&lt;=3.75),"3,25 a 3,75","Fuera de rango"))))))))</f>
        <v>0,25 a 0,75</v>
      </c>
      <c r="AX51" s="11" t="str">
        <f aca="false">IF(AW51="","",IF(OR(AW51="-1 a -0,5",AW51="-1 a -0.5"),1,IF(OR(AW51="De -0,5 a 0",AW51="-0,5 a 0",AW51="De -0.5 a 0"),2,IF(OR(AW51="0,25 a 0,75",AW51="0.25 a 0.75"),"NORMA",IF(OR(AW51="1 a 1,5",AW51="1 a 1.5"),3,IF(OR(AW51="1,75 a 2,25",AW51="1.75 a 2.25"),4,IF(OR(AW51="2,5 a 3",AW51="2.5 a 3"),5,IF(OR(AW51="3,25 a 3,75",AW51="3.25 a 3.75"),6,""))))))))</f>
        <v>NORMA</v>
      </c>
      <c r="AY51" s="9" t="n">
        <v>-5</v>
      </c>
      <c r="AZ51" s="10" t="str">
        <f aca="false">IF(AY51="","",IF(AND(AY51&gt;=-20,AY51&lt;=-9.5),"-20 a -9,5",IF(AND(AY51&gt;=-9,AY51&lt;=-6.5),"-9 a -6,5",IF(AY51=-6,"-6",IF(AND(AY51&gt;=-5.5,AY51&lt;=-3),"-5,5 a -3",IF(AND(AY51&gt;=-2.5,AY51&lt;=0),"-2,5 a 0",IF(AND(AY51&gt;=0.5,AY51&lt;=3),"0,5 a 3",IF(AND(AY51&gt;=3.5,AY51&lt;=6),"3,5 a 6","Fuera de rango"))))))))</f>
        <v>-5,5 a -3</v>
      </c>
      <c r="BA51" s="11" t="n">
        <f aca="false">IF(AZ51="","",IF(AZ51="-20 a -9,5",1,IF(AZ51="-9 a -6,5",2,IF(AZ51="-6","NORMA",IF(AZ51="-5,5 a -3",3,IF(AZ51="-2,5 a 0",4,IF(AZ51="0,5 a 3",5,IF(AZ51="3,5 a 6",6,""))))))))</f>
        <v>3</v>
      </c>
      <c r="BB51" s="9" t="n">
        <v>17</v>
      </c>
      <c r="BC51" s="10" t="str">
        <f aca="false" t="array" ref="BC51">IF(BB51="","",_xlfn.IFS(AND(BB51&gt;=0,BB51&lt;=2),"0 a 2",AND(BB51&gt;=2.5,BB51&lt;=4.5),"2,5 a 4,5",AND(BB51&gt;=5,BB51&lt;=7),"5 a 7",AND(BB51&gt;=7.5,BB51&lt;=9.5),"7,5 a 9,5",AND(BB51&gt;=10,BB51&lt;=12),"10 a 12",AND(BB51&gt;=12.5,BB51&lt;=14.5),"12,5 a 14,5",BB51=15,"15",AND(BB51&gt;=15.5,BB51&lt;=17.5),"15,5 a 17,5",AND(BB51&gt;=18,BB51&lt;=20),"18 a 20",AND(BB51&gt;=20.5,BB51&lt;=22.5),"20,5 a 22,5",AND(BB51&gt;=23,BB51&lt;=25),"23 a 25",TRUE(),"Fuera de rango"))</f>
        <v>15,5 a 17,5</v>
      </c>
      <c r="BD51" s="11" t="n">
        <f aca="false" t="array" ref="BD51">IF(BC51="","",_xlfn.IFS(BC51="0 a 2",1,BC51="2,5 a 4,5",2,BC51="5 a 7",3,BC51="7,5 a 9,5",4,BC51="10 a 12",5,BC51="12,5 a 14,5",6,BC51="15","NORMA",BC51="15,5 a 17,5",7,BC51="18 a 20",8,BC51="20,5 a 22,5",9,BC51="23 a 25",10,TRUE(),"Fuera de rango"))</f>
        <v>7</v>
      </c>
      <c r="BE51" s="9" t="n">
        <v>22</v>
      </c>
      <c r="BF51" s="10" t="str">
        <f aca="false">IF(BE51="","",IF(AND(BE51&gt;=-20,BE51&lt;=-10),"-20 a -10",IF(AND(BE51&gt;=-9.5,BE51&lt;=0.5),"-9,5 a 0,5",IF(AND(BE51&gt;=1,BE51&lt;=11),"1 a 11",IF(AND(BE51&gt;=11.5,BE51&lt;=20.5),"11,5 a 20,5",IF(BE51=21,"21",IF(AND(BE51&gt;=21.5,BE51&lt;=31.5),"21,5 a 31,5",IF(AND(BE51&gt;=32,BE51&lt;=42),"32 a 42","Fuera de rango"))))))))</f>
        <v>21,5 a 31,5</v>
      </c>
      <c r="BG51" s="11" t="n">
        <f aca="false">IF(BF51="","",IF(BF51="-20 a -10",1,IF(BF51="-9,5 a 0,5",2,IF(BF51="1 a 11",3,IF(BF51="11,5 a 20,5",4,IF(BF51="21","NORMA",IF(BF51="21,5 a 31,5",5,IF(BF51="32 a 42",6,""))))))))</f>
        <v>5</v>
      </c>
      <c r="BH51" s="9" t="n">
        <v>4</v>
      </c>
      <c r="BI51" s="10" t="str">
        <f aca="false">IF(BH51="","",IF(AND(BH51&gt;=-20,BH51&lt;=-15),"-20 a -15",IF(AND(BH51&gt;=-14.5,BH51&lt;=-9.5),"-14,5 a -9,5",IF(AND(BH51&gt;=-9,BH51&lt;=-4),"-9 a -4",IF(AND(BH51&gt;=-3.5,BH51&lt;=2.5),"-3,5 a 2,5",IF(AND(BH51&gt;=3,BH51&lt;=8),"3 a 8",IF(AND(BH51&gt;=8.5,BH51&lt;=14.5),"8,5 a 14,5",IF(BH51=15,"15",IF(AND(BH51&gt;=15.5,BH51&lt;=20.5),"15,5 a 20,5",IF(AND(BH51&gt;=21,BH51&lt;=26),"21 a 26","Fuera de rango"))))))))))</f>
        <v>3 a 8</v>
      </c>
      <c r="BJ51" s="11" t="n">
        <f aca="false">IF(BI51="","",IF(BI51="-20 a -15",1,IF(BI51="-14,5 a -9,5",2,IF(BI51="-9 a -4",3,IF(BI51="-3,5 a 2,5",4,IF(BI51="3 a 8",5,IF(BI51="8,5 a 14,5",6,IF(BI51="15","NORMA",IF(BI51="15,5 a 20,5",7,IF(BI51="21 a 26",8,IF(BI51="26,5 a 31,5",9,"")))))))))))</f>
        <v>5</v>
      </c>
      <c r="BK51" s="9" t="n">
        <v>15</v>
      </c>
      <c r="BL51" s="10" t="str">
        <f aca="false">IF(BK51="","",IF(AND(BK51&gt;=0,BK51&lt;=2),"0 - 2",IF(AND(BK51&gt;=2.5,BK51&lt;=4.5),"2,5 - 4,5",IF(AND(BK51&gt;=5,BK51&lt;=7),"5 - 7",IF(AND(BK51&gt;=7.5,BK51&lt;=9.5),"7,5 - 9,5",IF(AND(BK51&gt;=10,BK51&lt;=12),"10 - 12",IF(AND(BK51&gt;=12.5,BK51&lt;=13.5),"12,5 - 13,5",IF(BK51=14,"14",IF(AND(BK51&gt;=14.5,BK51&lt;=16.5),"14,5 - 16,5",IF(AND(BK51&gt;=17,BK51&lt;=19),"17 - 19",IF(AND(BK51&gt;=19.5,BK51&lt;=21.5),"19,5 - 21,5",IF(AND(BK51&gt;=22,BK51&lt;=24),"22 - 24",IF(AND(BK51&gt;=24.5,BK51&lt;=26.5),"24,5 - 26,5",IF(AND(BK51&gt;=27,BK51&lt;=29),"27 - 29",IF(AND(BK51&gt;=29.5,BK51&lt;=30),"29,5 - 30","Fuera de rango")))))))))))))))</f>
        <v>14,5 - 16,5</v>
      </c>
      <c r="BM51" s="11" t="n">
        <f aca="false">IF(BL51="","",IF(BL51="0 - 2",1,IF(BL51="2,5 - 4,5",2,IF(BL51="5 - 7",3,IF(BL51="7,5 - 9,5",4,IF(BL51="10 - 12",5,IF(BL51="12,5 - 13,5",6,IF(BL51="14","NORMA",IF(BL51="14,5 - 16,5",7,IF(BL51="17 - 19",8,IF(BL51="19,5 - 21,5",9,IF(BL51="22 - 24",10,IF(BL51="24,5 - 26,5",11,IF(BL51="27 - 29",12,IF(BL51="29,5 - 30",13,"")))))))))))))))</f>
        <v>7</v>
      </c>
      <c r="BN51" s="9" t="n">
        <v>24</v>
      </c>
      <c r="BO51" s="10" t="str">
        <f aca="false">IF(BN51="","",IF(AND(BN51&gt;=-20,BN51&lt;=-10),"-20 a -10",IF(AND(BN51&gt;=-9.5,BN51&lt;=0.5),"-9,5 a 0,5",IF(AND(BN51&gt;=1,BN51&lt;=11),"1 a 11",IF(AND(BN51&gt;=11.5,BN51&lt;=21.5),"11,5 a 21,5",IF(BN51=22,"22",IF(AND(BN51&gt;=22.5,BN51&lt;=32.5),"22,5 a 32,5",IF(AND(BN51&gt;=33,BN51&lt;=43),"33 a 43","Fuera de rango"))))))))</f>
        <v>22,5 a 32,5</v>
      </c>
      <c r="BP51" s="11" t="n">
        <f aca="false">IF(BO51="","",IF(BO51="-20 a -10",1,IF(BO51="-9,5 a 0,5",2,IF(BO51="1 a 11",3,IF(BO51="11,5 a 21,5",4,IF(BO51="22","NORMA",IF(BO51="22,5 a 32,5",5,IF(BO51="33 a 43",6,""))))))))</f>
        <v>5</v>
      </c>
      <c r="BQ51" s="9" t="n">
        <v>12</v>
      </c>
      <c r="BR51" s="10" t="str">
        <f aca="false">IF(BQ51="","",IF(AND(BQ51&gt;=-20,BQ51&lt;=-15),"-20 a -15",IF(AND(BQ51&gt;=-14.5,BQ51&lt;=-9.5),"-14,5 a -9,5",IF(AND(BQ51&gt;=-9,BQ51&lt;=-4),"-9 a -4",IF(AND(BQ51&gt;=-3.5,BQ51&lt;=2.5),"-3,5 a 2,5",IF(AND(BQ51&gt;=3,BQ51&lt;=8),"3 a 8",IF(AND(BQ51&gt;=8.5,BQ51&lt;=13.5),"8,5 a 13,5",IF(AND(BQ51&gt;=14,BQ51&lt;=17.5),"14 a 17,5",IF(BQ51=18,"18",IF(AND(BQ51&gt;=18.5,BQ51&lt;=23.5),"18,5 a 23,5",IF(AND(BQ51&gt;=24,BQ51&lt;=29),"24 a 29",IF(AND(BQ51&gt;=29.5,BQ51&lt;=34.5),"29,5 a 34,5",IF(AND(BQ51&gt;=35,BQ51&lt;=40),"35 a 40","Fuera de rango")))))))))))))</f>
        <v>8,5 a 13,5</v>
      </c>
      <c r="BS51" s="11" t="n">
        <f aca="false">IF(BR51="","",IF(BR51="-20 a -15",1,IF(BR51="-14,5 a -9,5",2,IF(BR51="-9 a -4",3,IF(BR51="-3,5 a 2,5",4,IF(BR51="3 a 8",5,IF(BR51="8,5 a 13,5",6,IF(BR51="14 a 17,5",7,IF(BR51="18","NORMA",IF(BR51="18,5 a 23,5",8,IF(BR51="24 a 29",9,IF(BR51="29,5 a 34,5",10,IF(BR51="35 a 40",11,"")))))))))))))</f>
        <v>6</v>
      </c>
      <c r="BT51" s="9" t="n">
        <v>0</v>
      </c>
      <c r="BU51" s="10" t="str">
        <f aca="false">IF(BT51="","",IF(AND(BT51&gt;=-20,BT51&lt;=-18),"-20 a -18",IF(AND(BT51&gt;=-17.5,BT51&lt;=-15.5),"-17,5 a -15,5",IF(AND(BT51&gt;=-15,BT51&lt;=-13),"-15 a -13",IF(AND(BT51&gt;=-12.5,BT51&lt;=-10.5),"-12,5 a -10,5",IF(AND(BT51&gt;=-10,BT51&lt;=-8),"-10 a -8",IF(AND(BT51&gt;=-7.5,BT51&lt;=-5.5),"-7,5 a -5,5",IF(AND(BT51&gt;=-5,BT51&lt;=-3),"-5 a -3",IF(AND(BT51&gt;=-2.5,BT51&lt;=-0.5),"-2,5 a -0,5",IF(BT51=0,"0",IF(AND(BT51&gt;=0.5,BT51&lt;=2.5),"0,5 a 2,5",IF(AND(BT51&gt;=3,BT51&lt;=5),"3 a 5",IF(AND(BT51&gt;=5.5,BT51&lt;=7.5),"5,5 a 7,5",IF(AND(BT51&gt;=8,BT51&lt;=10),"8 a 10",IF(AND(BT51&gt;=10.5,BT51&lt;=12.5),"10,5 a 12,5",IF(AND(BT51&gt;=13,BT51&lt;=15),"13 a 15",IF(AND(BT51&gt;=15.5,BT51&lt;=17.5),"15,5 a 17,5",IF(AND(BT51&gt;=18,BT51&lt;=20),"18 a 20","Fuera de rango"))))))))))))))))))</f>
        <v>0</v>
      </c>
      <c r="BV51" s="11" t="str">
        <f aca="false">IF(BT51="","",IF(BT51=0,"NORMA",IF(AND(BT51&gt;=-20,BT51&lt;=-18),2,IF(AND(BT51&gt;=-17.5,BT51&lt;=-15.5),2,IF(AND(BT51&gt;=-15,BT51&lt;=-13),3,IF(AND(BT51&gt;=-12.5,BT51&lt;=-10.5),4,IF(AND(BT51&gt;=-10,BT51&lt;=-8),5,IF(AND(BT51&gt;=-7.5,BT51&lt;=-5.5),6,IF(AND(BT51&gt;=-5,BT51&lt;=-3),7,IF(AND(BT51&gt;=-2.5,BT51&lt;=-0.5),8,IF(AND(BT51&gt;=0.5,BT51&lt;=2.5),9,IF(AND(BT51&gt;=3,BT51&lt;=5),10,IF(AND(BT51&gt;=5.5,BT51&lt;=7.5),11,IF(AND(BT51&gt;=8,BT51&lt;=10),12,IF(AND(BT51&gt;=10.5,BT51&lt;=12.5),13,IF(AND(BT51&gt;=13,BT51&lt;=15),14,IF(AND(BT51&gt;=15.5,BT51&lt;=17.5),15,IF(AND(BT51&gt;=18,BT51&lt;=20),16,"Fuera de rango"))))))))))))))))))</f>
        <v>NORMA</v>
      </c>
      <c r="BW51" s="9" t="n">
        <v>-3.75</v>
      </c>
      <c r="BX51" s="10" t="n">
        <f aca="false">18.5- (0.3*H51)</f>
        <v>8.9</v>
      </c>
      <c r="BY51" s="10" t="n">
        <f aca="false">(BW51)-(BX51)</f>
        <v>-12.65</v>
      </c>
      <c r="BZ51" s="10" t="str">
        <f aca="false">IF(BY51="","",IF(BY51&lt;-27.5,"De -30 a -28",IF(BY51&lt;-25,"De -27,5 a -25,5",IF(BY51&lt;-22.5,"De -25 a -23",IF(BY51&lt;-20,"De -22,5 a -20,5",IF(BY51&lt;-17.5,"De -20 a -18",IF(BY51&lt;-15,"De -17,5 a -15,5",IF(BY51&lt;-12.5,"De -15 a -13",IF(BY51&lt;-10,"De -12,5 a -10,5",IF(BY51&lt;-7.5,"De -10 a -8",IF(BY51&lt;-5,"De -7,5 a -5,5",IF(BY51&lt;-2.5,"De -5 a -3",IF(BY51&lt;0,"De -2,5 a -0,5",IF(BY51&lt;2.5,"De 0 a 2",IF(BY51&lt;5,"De 2,5 a 4,5",IF(BY51&lt;7.5,"De 5 a 7",IF(BY51&lt;10,"De 7,5 a 9,5",IF(BY51&lt;12.5,"De 10 a 12",IF(BY51&lt;15,"De 12,5 a 14,5",IF(BY51&lt;17.5,"De 15 a 17",IF(BY51&lt;20,"De 17,5 a 19,5",IF(BY51&lt;22.5,"De 20 a 22",IF(BY51&lt;25,"De 22,5 a 24,5",IF(BY51&lt;27.5,"De 25 a 27","De 27,5 a 30"))))))))))))))))))))))))</f>
        <v>De -15 a -13</v>
      </c>
      <c r="CA51" s="12" t="n">
        <f aca="false">IF(BY51="","",IF(BY51&lt;=-28,1,IF(BY51&lt;=-25.5,2,IF(BY51&lt;=-23,3,IF(BY51&lt;=-20.5,4,IF(BY51&lt;=-18,5,IF(BY51&lt;=-15.5,6,IF(BY51&lt;=-13,7,IF(BY51&lt;=-10.5,8,IF(BY51&lt;=-8,9,IF(BY51&lt;=-5.5,10,IF(BY51&lt;=-3,11,IF(BY51&lt;=-0.5,12,IF(BY51&lt;=2,13,IF(BY51&lt;=4.5,14,IF(BY51&lt;=7,15,IF(BY51&lt;=9.5,16,IF(BY51&lt;=12,17,IF(BY51&lt;=14.5,18,IF(BY51&lt;=17,19,IF(BY51&lt;=19.5,20,IF(BY51&lt;=22,21,IF(BY51&lt;=24.5,22,IF(BY51&lt;=27,23,IF(BY51&lt;=30,24,"Fuera de rango")))))))))))))))))))))))))</f>
        <v>8</v>
      </c>
      <c r="CB51" s="9" t="n">
        <v>-3.5</v>
      </c>
      <c r="CC51" s="10" t="n">
        <f aca="false">18.5- (0.3*H51)</f>
        <v>8.9</v>
      </c>
      <c r="CD51" s="10" t="n">
        <f aca="false">(CB51)-(CC51)</f>
        <v>-12.4</v>
      </c>
      <c r="CE51" s="10" t="str">
        <f aca="false">IF(CD51="","",IF(CD51&lt;-27.5,"De -30 a -28",IF(CD51&lt;-25,"De -27,5 a -25,5",IF(CD51&lt;-22.5,"De -25 a -23",IF(CD51&lt;-20,"De -22,5 a -20,5",IF(CD51&lt;-17.5,"De -20 a -18",IF(CD51&lt;-15,"De -17,5 a -15,5",IF(CD51&lt;-12.5,"De -15 a -13",IF(CD51&lt;-10,"De -12,5 a -10,5",IF(CD51&lt;-7.5,"De -10 a -8",IF(CD51&lt;-5,"De -7,5 a -5,5",IF(CD51&lt;-2.5,"De -5 a -3",IF(CD51&lt;0,"De -2,5 a -0,5",IF(CD51&lt;=2,"De 0 a 2",IF(CD51&lt;=4.5,"De 2,5 a 4,5",IF(CD51&lt;=7,"De 5 a 7",IF(CD51&lt;=9.5,"De 7,5 a 9,5",IF(CD51&lt;=12,"De 10 a 12",IF(CD51&lt;=14.5,"De 12,5 a 14,5",IF(CD51&lt;=17,"De 15 a 17",IF(CD51&lt;=19.5,"De 17,5 a 19,5",IF(CD51&lt;=22,"De 20 a 22",IF(CD51&lt;=24.5,"De 22,5 a 24,5",IF(CD51&lt;=27,"De 25 a 27","De 27,5 a 30"))))))))))))))))))))))))</f>
        <v>De -12,5 a -10,5</v>
      </c>
      <c r="CF51" s="12" t="n">
        <f aca="false">IF(CD51="","",IF(CD51&lt;-27.5,1,IF(CD51&lt;-25,2,IF(CD51&lt;-22.5,3,IF(CD51&lt;-20,4,IF(CD51&lt;-17.5,5,IF(CD51&lt;-15,6,IF(CD51&lt;-12.5,7,IF(CD51&lt;-10,8,IF(CD51&lt;-7.5,9,IF(CD51&lt;-5,10,IF(CD51&lt;-2.5,11,IF(CD51&lt;0,12,IF(CD51&lt;2.5,13,IF(CD51&lt;5,14,IF(CD51&lt;7.5,15,IF(CD51&lt;10,16,IF(CD51&lt;12.5,17,IF(CD51&lt;15,18,IF(CD51&lt;17.5,19,IF(CD51&lt;20,20,IF(CD51&lt;22.5,21,IF(CD51&lt;25,22,IF(CD51&lt;27.5,23,24))))))))))))))))))))))))</f>
        <v>8</v>
      </c>
      <c r="CG51" s="9" t="n">
        <v>-1.25</v>
      </c>
      <c r="CH51" s="10" t="str">
        <f aca="false">IF(CG51="","",IF(AND(CG51&gt;=-10,CG51&lt;=-9.5),"-10 a -9,5",IF(AND(CG51&gt;-9.5,CG51&lt;=-8.5),"-9 a -8,5",IF(AND(CG51&gt;-8.5,CG51&lt;=-7.5),"-8 a -7,5",IF(AND(CG51&gt;-7.5,CG51&lt;=-6.5),"-7 a -6,5",IF(AND(CG51&gt;-6.5,CG51&lt;=-5.5),"-6 a -5,5",IF(AND(CG51&gt;-5.5,CG51&lt;=-4.5),"-5 a -4,5",IF(AND(CG51&gt;-4.5,CG51&lt;=-3.5),"-4 a -3,5",IF(AND(CG51&gt;-3.5,CG51&lt;=-2.5),"-3 a -2,5",IF(CG51=-2.25,"-2,25",IF(AND(CG51&gt;-2.5,CG51&lt;=-1.5),"-2 a -1,5",IF(AND(CG51&gt;-1.5,CG51&lt;=-0.5),"-1 a -0,5",IF(AND(CG51&gt;-0.5,CG51&lt;=0.5),"0 a 0,5",IF(AND(CG51&gt;0.5,CG51&lt;=1.5),"1 a 1,5",IF(AND(CG51&gt;1.5,CG51&lt;=2.5),"2 a 2,5",IF(AND(CG51&gt;2.5,CG51&lt;=3.5),"3 a 3,5",IF(AND(CG51&gt;3.5,CG51&lt;=4.5),"4 a 4,5",IF(AND(CG51&gt;4.5,CG51&lt;=5.5),"5 a 5,5",IF(AND(CG51&gt;5.5,CG51&lt;=6.5),"6 a 6,5",IF(AND(CG51&gt;6.5,CG51&lt;=7.5),"7 a 7,5",IF(AND(CG51&gt;7.5,CG51&lt;=8.5),"8 a 8,5",IF(AND(CG51&gt;8.5,CG51&lt;=9.5),"9 a 9,5",IF(CG51&gt;=10,"10","Fuera de rango")))))))))))))))))))))))</f>
        <v>-1 a -0,5</v>
      </c>
      <c r="CI51" s="11" t="n">
        <f aca="false">IF(CG51="","",IF(CG51=-2.25,"NORMA",IF(CG51&lt;=-9.5,1,IF(CG51&lt;=-8.5,2,IF(CG51&lt;=-7.5,3,IF(CG51&lt;=-6.5,4,IF(CG51&lt;=-5.5,5,IF(CG51&lt;=-4.5,6,IF(CG51&lt;=-3.5,7,IF(CG51&lt;=-2.5,8,IF(CG51&lt;=-1.5,9,IF(CG51&lt;=-0.5,10,IF(CG51&lt;=0.5,11,IF(CG51&lt;=1.5,12,IF(CG51&lt;=2.5,13,IF(CG51&lt;=3.5,14,IF(CG51&lt;=4.5,15,IF(CG51&lt;=5.5,16,IF(CG51&lt;=6.5,17,IF(CG51&lt;=7.5,18,IF(CG51&lt;=8.5,19,IF(CG51&lt;=9.5,20,IF(CG51=10,21,"Fuera de rango")))))))))))))))))))))))</f>
        <v>10</v>
      </c>
      <c r="CJ51" s="9" t="n">
        <v>1.75</v>
      </c>
      <c r="CK51" s="10" t="str">
        <f aca="false">IF(CJ51="","",IF(AND(CJ51&gt;=-6,CJ51&lt;=-5.5),"-6 a -5,5",IF(AND(CJ51&gt;-5.5,CJ51&lt;=-4.5),"-5 a -4,5",IF(AND(CJ51&gt;-4.5,CJ51&lt;=-3.5),"-4 a -3,5",IF(AND(CJ51&gt;-3.5,CJ51&lt;=-2.5),"-3 a -2,5",IF(AND(CJ51&gt;-2.5,CJ51&lt;=-1.5),"-2 a -1,5",IF(AND(CJ51&gt;-1.5,CJ51&lt;=-0.5),"-1 a -0,5",IF(AND(CJ51&gt;-0.5,CJ51&lt;=0.5),"0 a 0,5",IF(AND(CJ51&gt;0.5,CJ51&lt;=1.5),"1 a 1,5",IF(AND(CJ51&gt;1.5,CJ51&lt;2.5),"2",IF(AND(CJ51&gt;=2.5,CJ51&lt;=3),"2,5 a 3",IF(AND(CJ51&gt;3,CJ51&lt;=4),"3,5 a 4",IF(AND(CJ51&gt;4,CJ51&lt;=5),"4,5 a 5",IF(AND(CJ51&gt;5,CJ51&lt;=6),"5,5 a 6",IF(AND(CJ51&gt;6,CJ51&lt;=7),"6,5 a 7",IF(AND(CJ51&gt;7,CJ51&lt;=8),"7,5 a 8",IF(AND(CJ51&gt;8,CJ51&lt;=9.5),"8,5 a 9,5",IF(CJ51=10,"10","Fuera de rango"))))))))))))))))))</f>
        <v>2</v>
      </c>
      <c r="CL51" s="11" t="str">
        <f aca="false">IF(CK51="","",IF(OR(CK51="-6 a -5,5",CK51="-6 - -5,5"),1,IF(OR(CK51="-5 a -4,5",CK51="-5 - -4,5"),2,IF(OR(CK51="-4 a -3,5",CK51="-4 - -3,5"),3,IF(OR(CK51="-3 a -2,5",CK51="-3 - -2,5"),4,IF(OR(CK51="-2 a -1,5",CK51="-2 - -1,5"),5,IF(OR(CK51="-1 a -0,5",CK51="-1 - -0,5"),6,IF(OR(CK51="0 a 0,5",CK51="0 - 0,5"),7,IF(OR(CK51="1 a 1,5",CK51="1 - 1,5"),8,IF(CK51="2","NORMA",IF(OR(CK51="2,5 a 3",CK51="2,5 - 3"),9,IF(OR(CK51="3,5 a 4",CK51="3,5 - 4"),10,IF(OR(CK51="4,5 a 5",CK51="4,5 - 5"),11,IF(OR(CK51="5,5 a 6",CK51="5,5 - 6"),12,IF(OR(CK51="6,5 a 7",CK51="6,5 - 7"),13,IF(OR(CK51="7,5 a 8",CK51="7,5 - 8"),14,IF(OR(CK51="8,5 a 9",CK51="8,5 - 9,5",CK51="9 a 9,5"),15,IF(CK51="10",15,IF(OR(CK51="0,5 a 1",CK51="0,5 - 1"),7,"Fuera de rango")))))))))))))))))))</f>
        <v>NORMA</v>
      </c>
      <c r="CM51" s="10" t="n">
        <v>0</v>
      </c>
      <c r="CN51" s="10" t="str">
        <f aca="false">IF(CM51=0,"0", " ")</f>
        <v>0</v>
      </c>
      <c r="CO51" s="10" t="str">
        <f aca="false">IF(CM51&gt;0,"EME"," ")</f>
        <v> </v>
      </c>
      <c r="CP51" s="10" t="n">
        <v>0</v>
      </c>
      <c r="CQ51" s="10" t="str">
        <f aca="false">IF(CP51&gt;0,"0", " ")</f>
        <v> </v>
      </c>
      <c r="CR51" s="10" t="str">
        <f aca="false">IF(CP51&gt;0,"EME"," ")</f>
        <v> </v>
      </c>
      <c r="CS51" s="9" t="n">
        <v>0</v>
      </c>
      <c r="CT51" s="10" t="str">
        <f aca="false">IF(CS51&gt;0,"1", " ")</f>
        <v> </v>
      </c>
      <c r="CU51" s="10" t="str">
        <f aca="false">IF(CS51&gt;0,"HIP"," ")</f>
        <v> </v>
      </c>
      <c r="CV51" s="9" t="n">
        <v>0</v>
      </c>
      <c r="CW51" s="10" t="str">
        <f aca="false">IF(CV51&gt;0,"1", " ")</f>
        <v> </v>
      </c>
      <c r="CX51" s="10" t="str">
        <f aca="false">IF(CV51&gt;0,"HIP"," ")</f>
        <v> </v>
      </c>
      <c r="CY51" s="9" t="n">
        <v>-0.25</v>
      </c>
      <c r="CZ51" s="11" t="str">
        <f aca="false">IF(CY51&lt;0,"2"," ")</f>
        <v>2</v>
      </c>
      <c r="DA51" s="11" t="str">
        <f aca="false">IF(CY51&lt;0,"MIO"," ")</f>
        <v>MIO</v>
      </c>
      <c r="DB51" s="9" t="n">
        <v>0</v>
      </c>
      <c r="DC51" s="11" t="str">
        <f aca="false">IF(DB51&lt;0,"2"," ")</f>
        <v> </v>
      </c>
      <c r="DD51" s="11" t="str">
        <f aca="false">IF(DB51&lt;0,"MIO"," ")</f>
        <v> </v>
      </c>
      <c r="DE51" s="9" t="n">
        <v>-0.5</v>
      </c>
      <c r="DF51" s="11" t="str">
        <f aca="false">IF(DE51&lt;0,"3"," ")</f>
        <v>3</v>
      </c>
      <c r="DG51" s="11" t="str">
        <f aca="false">IF(DE51&lt;0,"AST"," ")</f>
        <v>AST</v>
      </c>
      <c r="DH51" s="9" t="n">
        <v>-0.5</v>
      </c>
      <c r="DI51" s="11" t="str">
        <f aca="false">IF(DH51&lt;0,"3"," ")</f>
        <v>3</v>
      </c>
      <c r="DJ51" s="11" t="str">
        <f aca="false">IF(DH51&lt;0,"AST"," ")</f>
        <v>AST</v>
      </c>
      <c r="DK51" s="9" t="n">
        <v>0</v>
      </c>
      <c r="DL51" s="10" t="str">
        <f aca="false">IF(DK51&gt;0,"4"," ")</f>
        <v> </v>
      </c>
      <c r="DM51" s="10" t="str">
        <f aca="false">IF(DK51&gt;0,"PRE"," ")</f>
        <v> </v>
      </c>
      <c r="DN51" s="9" t="n">
        <v>0</v>
      </c>
      <c r="DO51" s="10" t="str">
        <f aca="false">IF(DN51&gt;0,"4"," ")</f>
        <v> </v>
      </c>
      <c r="DP51" s="10" t="str">
        <f aca="false">IF(DN51&gt;0,"PRE"," ")</f>
        <v> </v>
      </c>
      <c r="DQ51" s="12" t="n">
        <v>2</v>
      </c>
      <c r="DR51" s="12" t="n">
        <v>1</v>
      </c>
      <c r="DS51" s="12" t="str">
        <f aca="false">CONCATENATE(CO51,CU51,DA51,DG51,DM51)</f>
        <v>  MIOAST </v>
      </c>
      <c r="DT51" s="10" t="str">
        <f aca="false" t="array" ref="DT51">_xlfn.IFS(DS51="EME    ","0", DS51=" HIP   ","1", DS51="  MIO  ","2", DS51="   AST ","3", DS51="    PRE","4", DS51="EME   PRE","5", DS51=" HIP  PRE","6", DS51=" HIP AST ","7", DS51="  MIO PRE","8", DS51="  MIOAST ","9", DS51="   ASTPRE","10",DS51=" HIP ASTPRE","11", DS51="  MIOASTPRE","12", DS51="     ","0")</f>
        <v>9</v>
      </c>
      <c r="DU51" s="1" t="s">
        <v>153</v>
      </c>
      <c r="DV51" s="1" t="str">
        <f aca="false" t="array" ref="DV51">_xlfn.IFS(DU51="SI","2", DU51="NO","1")</f>
        <v>2</v>
      </c>
      <c r="DW51" s="10" t="n">
        <v>0</v>
      </c>
      <c r="DX51" s="11" t="str">
        <f aca="false">IF(DW51=0,"1","2")</f>
        <v>1</v>
      </c>
      <c r="DY51" s="11" t="str">
        <f aca="false" t="array" ref="DY51">_xlfn.IFS(DW51=0,"0", DW51=0.25, "1", DW51=0.5,"2", DW51=0.75,"3", DW51=1,"4",DW51=1.25,"5", DW51=1.5,"6", DW51=1.75,"7", DW51=2,"8")</f>
        <v>0</v>
      </c>
      <c r="DZ51" s="10" t="n">
        <v>0</v>
      </c>
      <c r="EA51" s="11" t="str">
        <f aca="false">IF(DZ51=0,"1","2")</f>
        <v>1</v>
      </c>
      <c r="EB51" s="11" t="str">
        <f aca="false" t="array" ref="EB51">_xlfn.IFS(DZ51=0,"0", DZ51=0.25, "1", DZ51=0.5,"2", DZ51=0.75,"3", DZ51=1,"4",DZ51=1.25,"5", DZ51=1.5,"6", DZ51=1.75,"7", DZ51=2,"8")</f>
        <v>0</v>
      </c>
      <c r="EC51" s="10" t="n">
        <v>-0.25</v>
      </c>
      <c r="ED51" s="10" t="str">
        <f aca="false">IF(EC51=0,"1","2")</f>
        <v>2</v>
      </c>
      <c r="EE51" s="11" t="str">
        <f aca="false" t="array" ref="EE51">_xlfn.IFS(EC51=0,"0", EC51=-0.25, "1", EC51=-0.5,"2", EC51=-0.75,"3", EC51=-1,"4",EC51=-1.25,"5", EC51=-1.5,"6", EC51=-1.75,"7", EC51=-2,"8", EC51=-2.25,"9",EC51=-2.5,"10", EC51=-2.75,"11", EC51=-3,"12", EC51=-3.25,"13", EC51=-3.5,"14", EC51=-3.75,"15",EC51=-4,"16")</f>
        <v>1</v>
      </c>
      <c r="EF51" s="10" t="n">
        <v>-0.25</v>
      </c>
      <c r="EG51" s="10" t="str">
        <f aca="false">IF(EF51=0,"1","2")</f>
        <v>2</v>
      </c>
      <c r="EH51" s="11" t="str">
        <f aca="false" t="array" ref="EH51">_xlfn.IFS(EF51=0,"0", EF51=-0.25, "1", EF51=-0.5,"2", EF51=-0.75,"3", EF51=-1,"4",EF51=-1.25,"5", EF51=-1.5,"6", EF51=-1.75,"7", EF51=-2,"8", EF51=-2.25,"9",EF51=-2.5,"10", EF51=-2.75,"11", EF51=-3,"12", EF51=-3.25,"13", EF51=-3.5,"14", EF51=-3.75,"15",EF51=-4,"16")</f>
        <v>1</v>
      </c>
      <c r="EI51" s="10" t="n">
        <v>-0.25</v>
      </c>
      <c r="EJ51" s="11" t="str">
        <f aca="false">IF(EI51=0,"1","2")</f>
        <v>2</v>
      </c>
      <c r="EK51" s="11" t="str">
        <f aca="false" t="array" ref="EK51">_xlfn.IFS(EI51=0,"0", EI51=-0.25, "1", EI51=-0.5,"2", EI51=-0.75,"3", EI51=-1,"4",EI51=-1.25,"5", EI51=-1.5,"6", EI51=-1.75,"7", EI51=-2,"8", EI51=-2.25,"9", EI51=-2.25,"9",EI51=-2.5,"10", EI51=-2.75,"11", EI51=-3,"12", EI51=-3.25,"13", EI51=-3.5,"14", EI51=-3.75,"15",EI51=-4,"16", EI51=0.25, "17", EI51=0.5, "18")</f>
        <v>1</v>
      </c>
      <c r="EL51" s="10" t="n">
        <v>-0.25</v>
      </c>
      <c r="EM51" s="11" t="str">
        <f aca="false">IF(EL51=0,"1","2")</f>
        <v>2</v>
      </c>
      <c r="EN51" s="11" t="str">
        <f aca="false" t="array" ref="EN51">_xlfn.IFS(EL51=0.25,"17",EL51=0.5,"18", EL51=0,"0", EL51=-0.25, "1", EL51=-0.5,"2", EL51=-0.75,"3", EL51=-1,"4",EL51=-1.25,"5", EL51=-1.5,"6", EL51=-1.75,"7", EL51=-2,"8",EL51= -2.25,"9",EL51=-2.5,"10",EL51= -2.75,"11",EL51= -3,"12",EL51= -3.25,"13",EL51= -3.5,"14",EL51= -3.75,"15",EL51=-4,"16")</f>
        <v>1</v>
      </c>
      <c r="EO51" s="10" t="n">
        <v>0</v>
      </c>
      <c r="EP51" s="11" t="str">
        <f aca="false">IF(EO51=0,"1","2")</f>
        <v>1</v>
      </c>
      <c r="EQ51" s="11" t="str">
        <f aca="false" t="array" ref="EQ51">_xlfn.IFS(EO51=0,"0", EO51=0.25, "1", EO51=0.5,"2", EO51=0.75,"3", EO51=1,"4",EO51=1.25,"5", EO51=1.5,"6", EO51=1.75,"7", EO51=2,"8", EO51=2.25,"9", EO51=2.25,"9",EO51=2.5,"10", EO51=2.75,"11", EO51=3,"12", EO51=3.25,"13", EO51=3.5,"14", EO51=3.75,"15",EO51=4,"16", EO51=-0.25, "17", bq=-0.5, "18")</f>
        <v>0</v>
      </c>
      <c r="ER51" s="10" t="n">
        <v>0</v>
      </c>
      <c r="ES51" s="11" t="str">
        <f aca="false">IF(ER51=0,"1","2")</f>
        <v>1</v>
      </c>
      <c r="ET51" s="11" t="str">
        <f aca="false" t="array" ref="ET51">_xlfn.IFS(ER51=0,"0", ER51=0.25, "1", ER51=0.5,"2", ER51=0.75,"3", ER51=1,"4",ER51=1.25,"5", ER51=1.5,"6", ER51=1.75,"7", ER51=2,"8", ER51=2.25,"9", ER51=2.25,"9",ER51=2.5,"10", ER51=2.75,"11", ER51=3,"12", ER51=3.25,"13", ER51=3.5,"14", ER51=3.75,"15",ER51=4,"16", ER51=-0.25, "17", bq=-0.5, "18")</f>
        <v>0</v>
      </c>
      <c r="EU51" s="34" t="n">
        <v>24</v>
      </c>
      <c r="EV51" s="14" t="str">
        <f aca="false">VLOOKUP(EU51,LEYENDA!$G$2:$H$8,2,TRUE())</f>
        <v>19-24</v>
      </c>
      <c r="EW51" s="14" t="str">
        <f aca="false" t="array" ref="EW51">_xlfn.IFS(EV51="0-5","1", EV51="6-12","2", EV51="13-18","3", EV51="19-24","4", EV51="25-36","5", EV51="37-48","6", EV51="49-60","7")</f>
        <v>4</v>
      </c>
    </row>
    <row r="52" customFormat="false" ht="13.5" hidden="false" customHeight="false" outlineLevel="0" collapsed="false">
      <c r="A52" s="1" t="n">
        <v>18</v>
      </c>
      <c r="B52" s="32" t="n">
        <v>1</v>
      </c>
      <c r="C52" s="33" t="n">
        <v>38008</v>
      </c>
      <c r="D52" s="6"/>
      <c r="E52" s="5" t="str">
        <f aca="false">VLOOKUP(A52,'286'!$A$3:$J$600,10,FALSE())</f>
        <v>BARBERO BARBERO, ENRIQUE</v>
      </c>
      <c r="F52" s="4" t="str">
        <f aca="false">VLOOKUP(A52,'286'!$A$3:$I$1768,3,FALSE())</f>
        <v>BARBAREN</v>
      </c>
      <c r="G52" s="6" t="n">
        <f aca="false">VLOOKUP(A52,'286'!$A$3:$I$1768,4,FALSE())</f>
        <v>22293</v>
      </c>
      <c r="H52" s="7" t="n">
        <f aca="false">YEAR(C52)-YEAR(G52)</f>
        <v>43</v>
      </c>
      <c r="I52" s="1" t="str">
        <f aca="false">VLOOKUP(H52,LEYENDA!$C$2:$D$6,2,TRUE())</f>
        <v>41-60</v>
      </c>
      <c r="J52" s="5" t="str">
        <f aca="false">VLOOKUP(A52,'286'!$A$3:$I$1768,7,FALSE())</f>
        <v>H</v>
      </c>
      <c r="K52" s="8" t="str">
        <f aca="false">VLOOKUP(A52,'286'!$A$3:$I$1768,2,FALSE())</f>
        <v>OD</v>
      </c>
      <c r="L52" s="4" t="str">
        <f aca="false">VLOOKUP(A52,'286'!$A$3:$I$1768,8,FALSE())</f>
        <v>D</v>
      </c>
      <c r="M52" s="4" t="str">
        <f aca="false">VLOOKUP(A52,'286'!$A$3:$I$1768,9,FALSE())</f>
        <v>I</v>
      </c>
      <c r="N52" s="8" t="str">
        <f aca="false">IF(R52=O52, "MISMA","CONTRARIA")</f>
        <v>CONTRARIA</v>
      </c>
      <c r="O52" s="8" t="str">
        <f aca="false" t="array" ref="O52">_xlfn.IFS(L52="D","1", L52="I","2")</f>
        <v>1</v>
      </c>
      <c r="P52" s="8" t="str">
        <f aca="false" t="array" ref="P52">_xlfn.IFS(K52="OD","1", K52="OI","2")</f>
        <v>1</v>
      </c>
      <c r="Q52" s="1" t="str">
        <f aca="false" t="array" ref="Q52">_xlfn.IFS(J52="M","1", J52="H","2")</f>
        <v>2</v>
      </c>
      <c r="R52" s="8" t="str">
        <f aca="false" t="array" ref="R52">_xlfn.IFS(M52="D","1", M52="I","2")</f>
        <v>2</v>
      </c>
      <c r="S52" s="1" t="str">
        <f aca="false" t="array" ref="S52">_xlfn.IFS(N52="CONTRARIA", "1",N52= "MISMA","2")</f>
        <v>1</v>
      </c>
      <c r="T52" s="1" t="str">
        <f aca="false" t="array" ref="T52">_xlfn.IFS(I52="0-12","1", I52="13-24","2", I52="25-40","3", I52="41-60","4", I52="61-100","5")</f>
        <v>4</v>
      </c>
      <c r="U52" s="9" t="n">
        <v>-2</v>
      </c>
      <c r="V52" s="11" t="str">
        <f aca="false">IF(U52="","",IF(AND(U52&gt;=-9,U52&lt;=-6.5),"-9 a -6,5",IF(AND(U52&gt;=-6,U52&lt;=-3.5),"-6 a -3,5",IF(AND(U52&gt;=-3,U52&lt;=-1),"-3 a -1",IF(U52=-0.5,"-0,5",IF(AND(U52&gt;=0,U52&lt;=2.5),"0 a 2,5",IF(AND(U52&gt;=3,U52&lt;=5.5),"3 a 5,5",IF(AND(U52&gt;=6,U52&lt;=8.5),"6 a 8,5",IF(AND(U52&gt;=9,U52&lt;=20),"9 a 20","Fuera de rango")))))))))</f>
        <v>-3 a -1</v>
      </c>
      <c r="W52" s="11" t="n">
        <f aca="false">IF(V52="","",IF(V52="-9 a -6,5",2,IF(V52="-6 a -3,5",3,IF(V52="-3 a -1",4,IF(V52="-0,5","NORMA",IF(V52="0 a 2,5",5,IF(V52="3 a 5,5",6,IF(V52="6 a 8,5",7,IF(V52="9 a 20",8,"Fuera de rango")))))))))</f>
        <v>4</v>
      </c>
      <c r="X52" s="9" t="n">
        <v>0</v>
      </c>
      <c r="Y52" s="10" t="str">
        <f aca="false">IF(X52="","",IF(AND(X52&gt;=0,X52&lt;=4),"0 a 4",IF(AND(X52&gt;=4.5,X52&lt;=8.5),"4,5 a 8,5",IF(X52=9,"9",IF(AND(X52&gt;=9.5,X52&lt;=13),"9,5 a 13",IF(AND(X52&gt;=13.5,X52&lt;=20),"13,5 a 20",IF(AND(X52&gt;=20.5,X52&lt;=35),"20,5 a 35","Fuera de rango")))))))</f>
        <v>0 a 4</v>
      </c>
      <c r="Z52" s="11" t="n">
        <f aca="false">IF(Y52="","",IF(Y52="0 a 4",1,IF(Y52="4,5 a 8,5",2,IF(Y52="9","NORMA",IF(Y52="9,5 a 13",3,IF(Y52="13,5 a 20",4,IF(Y52="20,5 a 35",5,"Fuera de rango")))))))</f>
        <v>1</v>
      </c>
      <c r="AA52" s="9" t="n">
        <v>15</v>
      </c>
      <c r="AB52" s="10" t="str">
        <f aca="false">IF(AA52="","",IF(AND(AA52&gt;=0,AA52&lt;=9),"0 a 9",IF(AND(AA52&gt;=9.5,AA52&lt;=18.5),"9,5 a 18,5",IF(AA52=19,"19",IF(AND(AA52&gt;=19.5,AA52&lt;=28),"19,5 a 28",IF(AND(AA52&gt;=28.5,AA52&lt;=40),"28,5 a 40","Fuera de rango"))))))</f>
        <v>9,5 a 18,5</v>
      </c>
      <c r="AC52" s="11" t="n">
        <f aca="false" t="array" ref="AC52">_xlfn.IFS(AB52="","",AB52="0 a 9",1,AB52="9,5 a 18,5",2,AB52="19","NORMA",AB52="19,5 a 28",3,AB52="28,5 a 40",4,TRUE(),"Fuera de rango")</f>
        <v>2</v>
      </c>
      <c r="AD52" s="9" t="n">
        <v>8</v>
      </c>
      <c r="AE52" s="10" t="str">
        <f aca="false">IF(AD52="","",IF(AND(AD52&gt;=-10,AD52&lt;=0),"De -10 a 0",IF(AND(AD52&gt;=0.5,AD52&lt;=9.5),"0,5 a 9,5",IF(AD52=10,"10",IF(AND(AD52&gt;=10.5,AD52&lt;=20),"10,5 a 20",IF(AND(AD52&gt;=20.5,AD52&lt;=40),"20,5 a 40","Fuera de rango"))))))</f>
        <v>0,5 a 9,5</v>
      </c>
      <c r="AF52" s="12" t="n">
        <f aca="false">IF(AD52="","",IF(AND(AD52&gt;=-10,AD52&lt;=0),1,IF(AND(AD52&gt;=0.5,AD52&lt;=9.5),2,IF(AD52=10,"NORMA",IF(AND(AD52&gt;=10.5,AD52&lt;=20),3,IF(AND(AD52&gt;=20.5,AD52&lt;=40),4,""))))))</f>
        <v>2</v>
      </c>
      <c r="AG52" s="9" t="n">
        <v>9</v>
      </c>
      <c r="AH52" s="11" t="str">
        <f aca="false">IF(AG52="","",IF(AND(AG52&gt;=0,AG52&lt;=4),"0 a 4",IF(AND(AG52&gt;=4.5,AG52&lt;=8.5),"4,5 a 8,5",IF(AG52=9,"9",IF(AND(AG52&gt;=9.5,AG52&lt;=13),"9,5 a 13",IF(AND(AG52&gt;=13.5,AG52&lt;=25),"13,5 a 25","Fuera de rango"))))))</f>
        <v>9</v>
      </c>
      <c r="AI52" s="11" t="str">
        <f aca="false">IF(AH52="","",IF(AH52="0 a 4",1,IF(AH52="4,5 a 8,5",2,IF(AH52="9","NORMA",IF(AH52="9,5 a 13",3,IF(AH52="13,5 a 25",4,""))))))</f>
        <v>NORMA</v>
      </c>
      <c r="AJ52" s="9" t="n">
        <v>3</v>
      </c>
      <c r="AK52" s="10" t="str">
        <f aca="false">IF(AJ52="","",IF(AND(AJ52&gt;=-15,AJ52&lt;=-10.5),"-15 a -10,5",IF(AND(AJ52&gt;=-10,AJ52&lt;=-4),"-10 a -4",IF(AND(AJ52&gt;=-4.5,AJ52&lt;=0),"-4,5 a 0",IF(AND(AJ52&gt;=0.5,AJ52&lt;=4.5),"0,5 a 4,5",IF(AJ52=5,"5",IF(AND(AJ52&gt;=5.5,AJ52&lt;=10),"5,5 a 10",IF(AND(AJ52&gt;=10.5,AJ52&lt;=20),"10,5 a 20","Fuera de rango"))))))))</f>
        <v>0,5 a 4,5</v>
      </c>
      <c r="AL52" s="11" t="n">
        <f aca="false">IF(AK52="","",IF(AK52="-15 a -10,5",1,IF(AK52="-10 a -4",2,IF(AK52="-4,5 a 0",3,IF(AK52="0,5 a 4,5",4,IF(AK52="5","NORMA",IF(AK52="5,5 a 10",5,IF(AK52="10,5 a 20",6,"Error"))))))))</f>
        <v>4</v>
      </c>
      <c r="AM52" s="9" t="n">
        <v>0</v>
      </c>
      <c r="AN52" s="10" t="str">
        <f aca="false">IF(AM52="","",IF(AND(AM52&gt;=-7.5,AM52&lt;=-5.5),"-7,5 a -5,5",IF(AND(AM52&gt;=-5,AM52&lt;=-3),"-5 a -3",IF(AND(AM52&gt;=-2.5,AM52&lt;=-0.5),"-2,5 a -0,5",IF(AM52=0,"0,00",IF(AND(AM52&gt;=0.5,AM52&lt;=2.5),"0,5 a 2,5",IF(AND(AM52&gt;=3,AM52&lt;=5),"3 a 5",IF(AND(AM52&gt;=5.5,AM52&lt;=7.5),"5,5 a 7,5",IF(AND(AM52&gt;=8,AM52&lt;=10),"8 a 10","Fuera de rango")))))))))</f>
        <v>0,00</v>
      </c>
      <c r="AO52" s="11" t="str">
        <f aca="false">IF(AN52="","",IF(AN52="-7,5 a -5,5",1,IF(AN52="-5 a -3",2,IF(AN52="-2,5 a -0,5",3,IF(AN52="0,00","NORMA",IF(AN52="0,5 a 2,5",4,IF(AN52="3 a 5",5,IF(AN52="5,5 a 7,5",6,IF(AN52="8 a 10",7,"Error")))))))))</f>
        <v>NORMA</v>
      </c>
      <c r="AP52" s="9" t="n">
        <v>1</v>
      </c>
      <c r="AQ52" s="10" t="str">
        <f aca="false">IF(AP52="","",IF(AND(AP52&gt;=-20,AP52&lt;=-9.5),"-20 a -9,5",IF(AND(AP52&gt;=-9,AP52&lt;=-6.5),"-9 a -6,5",IF(AP52=-6,"-6",IF(AND(AP52&gt;=-5.5,AP52&lt;=-3),"-5,5 a -3",IF(AND(AP52&gt;=-2.5,AP52&lt;=0),"-2,5 a 0",IF(AND(AP52&gt;=0.5,AP52&lt;=3),"0,5 a 3",IF(AND(AP52&gt;=3.5,AP52&lt;=6),"3,5 a 6",IF(AND(AP52&gt;=6.5,AP52&lt;=9),"6,5 a 9",IF(AND(AP52&gt;=9.5,AP52&lt;=20),"9,5 a 20","Fuera de rango"))))))))))</f>
        <v>0,5 a 3</v>
      </c>
      <c r="AR52" s="11" t="n">
        <f aca="false">IF(AQ52="","",IF(AQ52="-20 a -9,5",1,IF(AQ52="-9 a -6,5",2,IF(AQ52="-6","NORMA",IF(AQ52="-5,5 a -3",3,IF(AQ52="-2,5 a 0",4,IF(AQ52="0,5 a 3",5,IF(AQ52="3,5 a 6",6,IF(AQ52="6,5 a 9",7,IF(AQ52="9,5 a 20",8,""))))))))))</f>
        <v>5</v>
      </c>
      <c r="AS52" s="9" t="n">
        <v>0</v>
      </c>
      <c r="AT52" s="10" t="str">
        <f aca="false">IF(AS52="","",IF(AND(AS52&gt;=-16,AS52&lt;=-14),"-16 a -14",IF(AND(AS52&gt;=-13.5,AS52&lt;=-11.5),"-13,5 a -11,5",IF(AND(AS52&gt;=-11,AS52&lt;=-9),"-11 a -9",IF(AND(AS52&gt;=-8.5,AS52&lt;=-6.5),"-8,5 a -6,5",IF(AND(AS52&gt;=-6,AS52&lt;=-4),"-6 a -4",IF(AND(AS52&gt;=-3.5,AS52&lt;=-1.5),"-3,5 a -1,5",IF(AND(AS52&gt;=-1,AS52&lt;=1),"-1 a 1",IF(AND(AS52&gt;=1.5,AS52&lt;=3.5),"1,5 a 3,5",IF(AND(AS52&gt;=4,AS52&lt;=6),"4 a 6",IF(AND(AS52&gt;=6.5,AS52&lt;=8.5),"6,5 a 8,5",IF(AND(AS52&gt;=9,AS52&lt;=11),"9 a 11",IF(AND(AS52&gt;=11.5,AS52&lt;=13.5),"11,5 a 13,5",IF(AND(AS52&gt;=14,AS52&lt;=16),"14 a 16",IF(AND(AS52&gt;=16.5,AS52&lt;=18.5),"16,5 a 18,5",IF(AND(AS52&gt;=19,AS52&lt;=21),"19 a 21","Fuera de rango"))))))))))))))))</f>
        <v>-1 a 1</v>
      </c>
      <c r="AU52" s="11" t="n">
        <f aca="false" t="array" ref="AU52">IF(AT52="","",_xlfn.IFS(AT52="-16 a -14",1,AT52="-13,5 a -11,5",2,AT52="-11 a -9",3,AT52="-8,5 a -6,5",4,AT52="-6 a -4",5,AT52="-3,5 a -1,5",6,AT52="-1 a 1",7,AT52="1,5 a 3,5",8,AT52="4 a 6","NORMA",AT52="6,5 a 8,5",9,AT52="9 a 11",10,AT52="11,5 a 13,5",11,AT52="14 a 16",12,AT52="16,5 a 18,5",13,AT52="19 a 21",14,TRUE(),""))</f>
        <v>7</v>
      </c>
      <c r="AV52" s="9" t="n">
        <v>1.5</v>
      </c>
      <c r="AW52" s="10" t="str">
        <f aca="false">IF(AV52="","",IF(AND(AV52&gt;=-1,AV52&lt;=-0.5),"-1 a -0,5",IF(AND(AV52&gt;-0.5,AV52&lt;=0),"De -0,5 a 0",IF(AND(AV52&gt;=0.25,AV52&lt;=0.75),"0,25 a 0,75",IF(AND(AV52&gt;=1,AV52&lt;=1.5),"1 a 1,5",IF(AND(AV52&gt;=1.75,AV52&lt;=2.25),"1,75 a 2,25",IF(AND(AV52&gt;=2.5,AV52&lt;=3),"2,5 a 3",IF(AND(AV52&gt;=3.25,AV52&lt;=3.75),"3,25 a 3,75","Fuera de rango"))))))))</f>
        <v>1 a 1,5</v>
      </c>
      <c r="AX52" s="11" t="n">
        <f aca="false">IF(AW52="","",IF(OR(AW52="-1 a -0,5",AW52="-1 a -0.5"),1,IF(OR(AW52="De -0,5 a 0",AW52="-0,5 a 0",AW52="De -0.5 a 0"),2,IF(OR(AW52="0,25 a 0,75",AW52="0.25 a 0.75"),"NORMA",IF(OR(AW52="1 a 1,5",AW52="1 a 1.5"),3,IF(OR(AW52="1,75 a 2,25",AW52="1.75 a 2.25"),4,IF(OR(AW52="2,5 a 3",AW52="2.5 a 3"),5,IF(OR(AW52="3,25 a 3,75",AW52="3.25 a 3.75"),6,""))))))))</f>
        <v>3</v>
      </c>
      <c r="AY52" s="9" t="n">
        <v>-4</v>
      </c>
      <c r="AZ52" s="10" t="str">
        <f aca="false">IF(AY52="","",IF(AND(AY52&gt;=-20,AY52&lt;=-9.5),"-20 a -9,5",IF(AND(AY52&gt;=-9,AY52&lt;=-6.5),"-9 a -6,5",IF(AY52=-6,"-6",IF(AND(AY52&gt;=-5.5,AY52&lt;=-3),"-5,5 a -3",IF(AND(AY52&gt;=-2.5,AY52&lt;=0),"-2,5 a 0",IF(AND(AY52&gt;=0.5,AY52&lt;=3),"0,5 a 3",IF(AND(AY52&gt;=3.5,AY52&lt;=6),"3,5 a 6","Fuera de rango"))))))))</f>
        <v>-5,5 a -3</v>
      </c>
      <c r="BA52" s="11" t="n">
        <f aca="false">IF(AZ52="","",IF(AZ52="-20 a -9,5",1,IF(AZ52="-9 a -6,5",2,IF(AZ52="-6","NORMA",IF(AZ52="-5,5 a -3",3,IF(AZ52="-2,5 a 0",4,IF(AZ52="0,5 a 3",5,IF(AZ52="3,5 a 6",6,""))))))))</f>
        <v>3</v>
      </c>
      <c r="BB52" s="9" t="n">
        <v>0</v>
      </c>
      <c r="BC52" s="10" t="str">
        <f aca="false" t="array" ref="BC52">IF(BB52="","",_xlfn.IFS(AND(BB52&gt;=0,BB52&lt;=2),"0 a 2",AND(BB52&gt;=2.5,BB52&lt;=4.5),"2,5 a 4,5",AND(BB52&gt;=5,BB52&lt;=7),"5 a 7",AND(BB52&gt;=7.5,BB52&lt;=9.5),"7,5 a 9,5",AND(BB52&gt;=10,BB52&lt;=12),"10 a 12",AND(BB52&gt;=12.5,BB52&lt;=14.5),"12,5 a 14,5",BB52=15,"15",AND(BB52&gt;=15.5,BB52&lt;=17.5),"15,5 a 17,5",AND(BB52&gt;=18,BB52&lt;=20),"18 a 20",AND(BB52&gt;=20.5,BB52&lt;=22.5),"20,5 a 22,5",AND(BB52&gt;=23,BB52&lt;=25),"23 a 25",TRUE(),"Fuera de rango"))</f>
        <v>0 a 2</v>
      </c>
      <c r="BD52" s="11" t="n">
        <f aca="false" t="array" ref="BD52">IF(BC52="","",_xlfn.IFS(BC52="0 a 2",1,BC52="2,5 a 4,5",2,BC52="5 a 7",3,BC52="7,5 a 9,5",4,BC52="10 a 12",5,BC52="12,5 a 14,5",6,BC52="15","NORMA",BC52="15,5 a 17,5",7,BC52="18 a 20",8,BC52="20,5 a 22,5",9,BC52="23 a 25",10,TRUE(),"Fuera de rango"))</f>
        <v>1</v>
      </c>
      <c r="BE52" s="9" t="n">
        <v>26</v>
      </c>
      <c r="BF52" s="10" t="str">
        <f aca="false">IF(BE52="","",IF(AND(BE52&gt;=-20,BE52&lt;=-10),"-20 a -10",IF(AND(BE52&gt;=-9.5,BE52&lt;=0.5),"-9,5 a 0,5",IF(AND(BE52&gt;=1,BE52&lt;=11),"1 a 11",IF(AND(BE52&gt;=11.5,BE52&lt;=20.5),"11,5 a 20,5",IF(BE52=21,"21",IF(AND(BE52&gt;=21.5,BE52&lt;=31.5),"21,5 a 31,5",IF(AND(BE52&gt;=32,BE52&lt;=42),"32 a 42","Fuera de rango"))))))))</f>
        <v>21,5 a 31,5</v>
      </c>
      <c r="BG52" s="11" t="n">
        <f aca="false">IF(BF52="","",IF(BF52="-20 a -10",1,IF(BF52="-9,5 a 0,5",2,IF(BF52="1 a 11",3,IF(BF52="11,5 a 20,5",4,IF(BF52="21","NORMA",IF(BF52="21,5 a 31,5",5,IF(BF52="32 a 42",6,""))))))))</f>
        <v>5</v>
      </c>
      <c r="BH52" s="9" t="n">
        <v>4</v>
      </c>
      <c r="BI52" s="10" t="str">
        <f aca="false">IF(BH52="","",IF(AND(BH52&gt;=-20,BH52&lt;=-15),"-20 a -15",IF(AND(BH52&gt;=-14.5,BH52&lt;=-9.5),"-14,5 a -9,5",IF(AND(BH52&gt;=-9,BH52&lt;=-4),"-9 a -4",IF(AND(BH52&gt;=-3.5,BH52&lt;=2.5),"-3,5 a 2,5",IF(AND(BH52&gt;=3,BH52&lt;=8),"3 a 8",IF(AND(BH52&gt;=8.5,BH52&lt;=14.5),"8,5 a 14,5",IF(BH52=15,"15",IF(AND(BH52&gt;=15.5,BH52&lt;=20.5),"15,5 a 20,5",IF(AND(BH52&gt;=21,BH52&lt;=26),"21 a 26","Fuera de rango"))))))))))</f>
        <v>3 a 8</v>
      </c>
      <c r="BJ52" s="11" t="n">
        <f aca="false">IF(BI52="","",IF(BI52="-20 a -15",1,IF(BI52="-14,5 a -9,5",2,IF(BI52="-9 a -4",3,IF(BI52="-3,5 a 2,5",4,IF(BI52="3 a 8",5,IF(BI52="8,5 a 14,5",6,IF(BI52="15","NORMA",IF(BI52="15,5 a 20,5",7,IF(BI52="21 a 26",8,IF(BI52="26,5 a 31,5",9,"")))))))))))</f>
        <v>5</v>
      </c>
      <c r="BK52" s="9" t="n">
        <v>0</v>
      </c>
      <c r="BL52" s="10" t="str">
        <f aca="false">IF(BK52="","",IF(AND(BK52&gt;=0,BK52&lt;=2),"0 - 2",IF(AND(BK52&gt;=2.5,BK52&lt;=4.5),"2,5 - 4,5",IF(AND(BK52&gt;=5,BK52&lt;=7),"5 - 7",IF(AND(BK52&gt;=7.5,BK52&lt;=9.5),"7,5 - 9,5",IF(AND(BK52&gt;=10,BK52&lt;=12),"10 - 12",IF(AND(BK52&gt;=12.5,BK52&lt;=13.5),"12,5 - 13,5",IF(BK52=14,"14",IF(AND(BK52&gt;=14.5,BK52&lt;=16.5),"14,5 - 16,5",IF(AND(BK52&gt;=17,BK52&lt;=19),"17 - 19",IF(AND(BK52&gt;=19.5,BK52&lt;=21.5),"19,5 - 21,5",IF(AND(BK52&gt;=22,BK52&lt;=24),"22 - 24",IF(AND(BK52&gt;=24.5,BK52&lt;=26.5),"24,5 - 26,5",IF(AND(BK52&gt;=27,BK52&lt;=29),"27 - 29",IF(AND(BK52&gt;=29.5,BK52&lt;=30),"29,5 - 30","Fuera de rango")))))))))))))))</f>
        <v>0 - 2</v>
      </c>
      <c r="BM52" s="11" t="n">
        <f aca="false">IF(BL52="","",IF(BL52="0 - 2",1,IF(BL52="2,5 - 4,5",2,IF(BL52="5 - 7",3,IF(BL52="7,5 - 9,5",4,IF(BL52="10 - 12",5,IF(BL52="12,5 - 13,5",6,IF(BL52="14","NORMA",IF(BL52="14,5 - 16,5",7,IF(BL52="17 - 19",8,IF(BL52="19,5 - 21,5",9,IF(BL52="22 - 24",10,IF(BL52="24,5 - 26,5",11,IF(BL52="27 - 29",12,IF(BL52="29,5 - 30",13,"")))))))))))))))</f>
        <v>1</v>
      </c>
      <c r="BN52" s="9" t="n">
        <v>19</v>
      </c>
      <c r="BO52" s="10" t="str">
        <f aca="false">IF(BN52="","",IF(AND(BN52&gt;=-20,BN52&lt;=-10),"-20 a -10",IF(AND(BN52&gt;=-9.5,BN52&lt;=0.5),"-9,5 a 0,5",IF(AND(BN52&gt;=1,BN52&lt;=11),"1 a 11",IF(AND(BN52&gt;=11.5,BN52&lt;=21.5),"11,5 a 21,5",IF(BN52=22,"22",IF(AND(BN52&gt;=22.5,BN52&lt;=32.5),"22,5 a 32,5",IF(AND(BN52&gt;=33,BN52&lt;=43),"33 a 43","Fuera de rango"))))))))</f>
        <v>11,5 a 21,5</v>
      </c>
      <c r="BP52" s="11" t="n">
        <f aca="false">IF(BO52="","",IF(BO52="-20 a -10",1,IF(BO52="-9,5 a 0,5",2,IF(BO52="1 a 11",3,IF(BO52="11,5 a 21,5",4,IF(BO52="22","NORMA",IF(BO52="22,5 a 32,5",5,IF(BO52="33 a 43",6,""))))))))</f>
        <v>4</v>
      </c>
      <c r="BQ52" s="9" t="n">
        <v>6</v>
      </c>
      <c r="BR52" s="10" t="str">
        <f aca="false">IF(BQ52="","",IF(AND(BQ52&gt;=-20,BQ52&lt;=-15),"-20 a -15",IF(AND(BQ52&gt;=-14.5,BQ52&lt;=-9.5),"-14,5 a -9,5",IF(AND(BQ52&gt;=-9,BQ52&lt;=-4),"-9 a -4",IF(AND(BQ52&gt;=-3.5,BQ52&lt;=2.5),"-3,5 a 2,5",IF(AND(BQ52&gt;=3,BQ52&lt;=8),"3 a 8",IF(AND(BQ52&gt;=8.5,BQ52&lt;=13.5),"8,5 a 13,5",IF(AND(BQ52&gt;=14,BQ52&lt;=17.5),"14 a 17,5",IF(BQ52=18,"18",IF(AND(BQ52&gt;=18.5,BQ52&lt;=23.5),"18,5 a 23,5",IF(AND(BQ52&gt;=24,BQ52&lt;=29),"24 a 29",IF(AND(BQ52&gt;=29.5,BQ52&lt;=34.5),"29,5 a 34,5",IF(AND(BQ52&gt;=35,BQ52&lt;=40),"35 a 40","Fuera de rango")))))))))))))</f>
        <v>3 a 8</v>
      </c>
      <c r="BS52" s="11" t="n">
        <f aca="false">IF(BR52="","",IF(BR52="-20 a -15",1,IF(BR52="-14,5 a -9,5",2,IF(BR52="-9 a -4",3,IF(BR52="-3,5 a 2,5",4,IF(BR52="3 a 8",5,IF(BR52="8,5 a 13,5",6,IF(BR52="14 a 17,5",7,IF(BR52="18","NORMA",IF(BR52="18,5 a 23,5",8,IF(BR52="24 a 29",9,IF(BR52="29,5 a 34,5",10,IF(BR52="35 a 40",11,"")))))))))))))</f>
        <v>5</v>
      </c>
      <c r="BT52" s="9" t="n">
        <v>0</v>
      </c>
      <c r="BU52" s="10" t="str">
        <f aca="false">IF(BT52="","",IF(AND(BT52&gt;=-20,BT52&lt;=-18),"-20 a -18",IF(AND(BT52&gt;=-17.5,BT52&lt;=-15.5),"-17,5 a -15,5",IF(AND(BT52&gt;=-15,BT52&lt;=-13),"-15 a -13",IF(AND(BT52&gt;=-12.5,BT52&lt;=-10.5),"-12,5 a -10,5",IF(AND(BT52&gt;=-10,BT52&lt;=-8),"-10 a -8",IF(AND(BT52&gt;=-7.5,BT52&lt;=-5.5),"-7,5 a -5,5",IF(AND(BT52&gt;=-5,BT52&lt;=-3),"-5 a -3",IF(AND(BT52&gt;=-2.5,BT52&lt;=-0.5),"-2,5 a -0,5",IF(BT52=0,"0",IF(AND(BT52&gt;=0.5,BT52&lt;=2.5),"0,5 a 2,5",IF(AND(BT52&gt;=3,BT52&lt;=5),"3 a 5",IF(AND(BT52&gt;=5.5,BT52&lt;=7.5),"5,5 a 7,5",IF(AND(BT52&gt;=8,BT52&lt;=10),"8 a 10",IF(AND(BT52&gt;=10.5,BT52&lt;=12.5),"10,5 a 12,5",IF(AND(BT52&gt;=13,BT52&lt;=15),"13 a 15",IF(AND(BT52&gt;=15.5,BT52&lt;=17.5),"15,5 a 17,5",IF(AND(BT52&gt;=18,BT52&lt;=20),"18 a 20","Fuera de rango"))))))))))))))))))</f>
        <v>0</v>
      </c>
      <c r="BV52" s="11" t="str">
        <f aca="false">IF(BT52="","",IF(BT52=0,"NORMA",IF(AND(BT52&gt;=-20,BT52&lt;=-18),2,IF(AND(BT52&gt;=-17.5,BT52&lt;=-15.5),2,IF(AND(BT52&gt;=-15,BT52&lt;=-13),3,IF(AND(BT52&gt;=-12.5,BT52&lt;=-10.5),4,IF(AND(BT52&gt;=-10,BT52&lt;=-8),5,IF(AND(BT52&gt;=-7.5,BT52&lt;=-5.5),6,IF(AND(BT52&gt;=-5,BT52&lt;=-3),7,IF(AND(BT52&gt;=-2.5,BT52&lt;=-0.5),8,IF(AND(BT52&gt;=0.5,BT52&lt;=2.5),9,IF(AND(BT52&gt;=3,BT52&lt;=5),10,IF(AND(BT52&gt;=5.5,BT52&lt;=7.5),11,IF(AND(BT52&gt;=8,BT52&lt;=10),12,IF(AND(BT52&gt;=10.5,BT52&lt;=12.5),13,IF(AND(BT52&gt;=13,BT52&lt;=15),14,IF(AND(BT52&gt;=15.5,BT52&lt;=17.5),15,IF(AND(BT52&gt;=18,BT52&lt;=20),16,"Fuera de rango"))))))))))))))))))</f>
        <v>NORMA</v>
      </c>
      <c r="BW52" s="9" t="n">
        <v>0</v>
      </c>
      <c r="BX52" s="10" t="n">
        <f aca="false">18.5- (0.3*H52)</f>
        <v>5.6</v>
      </c>
      <c r="BY52" s="10" t="n">
        <f aca="false">(BW52)-(BX52)</f>
        <v>-5.6</v>
      </c>
      <c r="BZ52" s="10" t="str">
        <f aca="false">IF(BY52="","",IF(BY52&lt;-27.5,"De -30 a -28",IF(BY52&lt;-25,"De -27,5 a -25,5",IF(BY52&lt;-22.5,"De -25 a -23",IF(BY52&lt;-20,"De -22,5 a -20,5",IF(BY52&lt;-17.5,"De -20 a -18",IF(BY52&lt;-15,"De -17,5 a -15,5",IF(BY52&lt;-12.5,"De -15 a -13",IF(BY52&lt;-10,"De -12,5 a -10,5",IF(BY52&lt;-7.5,"De -10 a -8",IF(BY52&lt;-5,"De -7,5 a -5,5",IF(BY52&lt;-2.5,"De -5 a -3",IF(BY52&lt;0,"De -2,5 a -0,5",IF(BY52&lt;2.5,"De 0 a 2",IF(BY52&lt;5,"De 2,5 a 4,5",IF(BY52&lt;7.5,"De 5 a 7",IF(BY52&lt;10,"De 7,5 a 9,5",IF(BY52&lt;12.5,"De 10 a 12",IF(BY52&lt;15,"De 12,5 a 14,5",IF(BY52&lt;17.5,"De 15 a 17",IF(BY52&lt;20,"De 17,5 a 19,5",IF(BY52&lt;22.5,"De 20 a 22",IF(BY52&lt;25,"De 22,5 a 24,5",IF(BY52&lt;27.5,"De 25 a 27","De 27,5 a 30"))))))))))))))))))))))))</f>
        <v>De -7,5 a -5,5</v>
      </c>
      <c r="CA52" s="12" t="n">
        <f aca="false">IF(BY52="","",IF(BY52&lt;=-28,1,IF(BY52&lt;=-25.5,2,IF(BY52&lt;=-23,3,IF(BY52&lt;=-20.5,4,IF(BY52&lt;=-18,5,IF(BY52&lt;=-15.5,6,IF(BY52&lt;=-13,7,IF(BY52&lt;=-10.5,8,IF(BY52&lt;=-8,9,IF(BY52&lt;=-5.5,10,IF(BY52&lt;=-3,11,IF(BY52&lt;=-0.5,12,IF(BY52&lt;=2,13,IF(BY52&lt;=4.5,14,IF(BY52&lt;=7,15,IF(BY52&lt;=9.5,16,IF(BY52&lt;=12,17,IF(BY52&lt;=14.5,18,IF(BY52&lt;=17,19,IF(BY52&lt;=19.5,20,IF(BY52&lt;=22,21,IF(BY52&lt;=24.5,22,IF(BY52&lt;=27,23,IF(BY52&lt;=30,24,"Fuera de rango")))))))))))))))))))))))))</f>
        <v>10</v>
      </c>
      <c r="CB52" s="9" t="n">
        <v>0</v>
      </c>
      <c r="CC52" s="10" t="n">
        <f aca="false">18.5- (0.3*H52)</f>
        <v>5.6</v>
      </c>
      <c r="CD52" s="10" t="n">
        <f aca="false">(CB52)-(CC52)</f>
        <v>-5.6</v>
      </c>
      <c r="CE52" s="10" t="str">
        <f aca="false">IF(CD52="","",IF(CD52&lt;-27.5,"De -30 a -28",IF(CD52&lt;-25,"De -27,5 a -25,5",IF(CD52&lt;-22.5,"De -25 a -23",IF(CD52&lt;-20,"De -22,5 a -20,5",IF(CD52&lt;-17.5,"De -20 a -18",IF(CD52&lt;-15,"De -17,5 a -15,5",IF(CD52&lt;-12.5,"De -15 a -13",IF(CD52&lt;-10,"De -12,5 a -10,5",IF(CD52&lt;-7.5,"De -10 a -8",IF(CD52&lt;-5,"De -7,5 a -5,5",IF(CD52&lt;-2.5,"De -5 a -3",IF(CD52&lt;0,"De -2,5 a -0,5",IF(CD52&lt;=2,"De 0 a 2",IF(CD52&lt;=4.5,"De 2,5 a 4,5",IF(CD52&lt;=7,"De 5 a 7",IF(CD52&lt;=9.5,"De 7,5 a 9,5",IF(CD52&lt;=12,"De 10 a 12",IF(CD52&lt;=14.5,"De 12,5 a 14,5",IF(CD52&lt;=17,"De 15 a 17",IF(CD52&lt;=19.5,"De 17,5 a 19,5",IF(CD52&lt;=22,"De 20 a 22",IF(CD52&lt;=24.5,"De 22,5 a 24,5",IF(CD52&lt;=27,"De 25 a 27","De 27,5 a 30"))))))))))))))))))))))))</f>
        <v>De -7,5 a -5,5</v>
      </c>
      <c r="CF52" s="12" t="n">
        <f aca="false">IF(CD52="","",IF(CD52&lt;-27.5,1,IF(CD52&lt;-25,2,IF(CD52&lt;-22.5,3,IF(CD52&lt;-20,4,IF(CD52&lt;-17.5,5,IF(CD52&lt;-15,6,IF(CD52&lt;-12.5,7,IF(CD52&lt;-10,8,IF(CD52&lt;-7.5,9,IF(CD52&lt;-5,10,IF(CD52&lt;-2.5,11,IF(CD52&lt;0,12,IF(CD52&lt;2.5,13,IF(CD52&lt;5,14,IF(CD52&lt;7.5,15,IF(CD52&lt;10,16,IF(CD52&lt;12.5,17,IF(CD52&lt;15,18,IF(CD52&lt;17.5,19,IF(CD52&lt;20,20,IF(CD52&lt;22.5,21,IF(CD52&lt;25,22,IF(CD52&lt;27.5,23,24))))))))))))))))))))))))</f>
        <v>10</v>
      </c>
      <c r="CG52" s="9" t="n">
        <v>0</v>
      </c>
      <c r="CH52" s="10" t="str">
        <f aca="false">IF(CG52="","",IF(AND(CG52&gt;=-10,CG52&lt;=-9.5),"-10 a -9,5",IF(AND(CG52&gt;-9.5,CG52&lt;=-8.5),"-9 a -8,5",IF(AND(CG52&gt;-8.5,CG52&lt;=-7.5),"-8 a -7,5",IF(AND(CG52&gt;-7.5,CG52&lt;=-6.5),"-7 a -6,5",IF(AND(CG52&gt;-6.5,CG52&lt;=-5.5),"-6 a -5,5",IF(AND(CG52&gt;-5.5,CG52&lt;=-4.5),"-5 a -4,5",IF(AND(CG52&gt;-4.5,CG52&lt;=-3.5),"-4 a -3,5",IF(AND(CG52&gt;-3.5,CG52&lt;=-2.5),"-3 a -2,5",IF(CG52=-2.25,"-2,25",IF(AND(CG52&gt;-2.5,CG52&lt;=-1.5),"-2 a -1,5",IF(AND(CG52&gt;-1.5,CG52&lt;=-0.5),"-1 a -0,5",IF(AND(CG52&gt;-0.5,CG52&lt;=0.5),"0 a 0,5",IF(AND(CG52&gt;0.5,CG52&lt;=1.5),"1 a 1,5",IF(AND(CG52&gt;1.5,CG52&lt;=2.5),"2 a 2,5",IF(AND(CG52&gt;2.5,CG52&lt;=3.5),"3 a 3,5",IF(AND(CG52&gt;3.5,CG52&lt;=4.5),"4 a 4,5",IF(AND(CG52&gt;4.5,CG52&lt;=5.5),"5 a 5,5",IF(AND(CG52&gt;5.5,CG52&lt;=6.5),"6 a 6,5",IF(AND(CG52&gt;6.5,CG52&lt;=7.5),"7 a 7,5",IF(AND(CG52&gt;7.5,CG52&lt;=8.5),"8 a 8,5",IF(AND(CG52&gt;8.5,CG52&lt;=9.5),"9 a 9,5",IF(CG52&gt;=10,"10","Fuera de rango")))))))))))))))))))))))</f>
        <v>0 a 0,5</v>
      </c>
      <c r="CI52" s="11" t="n">
        <f aca="false">IF(CG52="","",IF(CG52=-2.25,"NORMA",IF(CG52&lt;=-9.5,1,IF(CG52&lt;=-8.5,2,IF(CG52&lt;=-7.5,3,IF(CG52&lt;=-6.5,4,IF(CG52&lt;=-5.5,5,IF(CG52&lt;=-4.5,6,IF(CG52&lt;=-3.5,7,IF(CG52&lt;=-2.5,8,IF(CG52&lt;=-1.5,9,IF(CG52&lt;=-0.5,10,IF(CG52&lt;=0.5,11,IF(CG52&lt;=1.5,12,IF(CG52&lt;=2.5,13,IF(CG52&lt;=3.5,14,IF(CG52&lt;=4.5,15,IF(CG52&lt;=5.5,16,IF(CG52&lt;=6.5,17,IF(CG52&lt;=7.5,18,IF(CG52&lt;=8.5,19,IF(CG52&lt;=9.5,20,IF(CG52=10,21,"Fuera de rango")))))))))))))))))))))))</f>
        <v>11</v>
      </c>
      <c r="CJ52" s="9" t="n">
        <v>4.25</v>
      </c>
      <c r="CK52" s="10" t="str">
        <f aca="false">IF(CJ52="","",IF(AND(CJ52&gt;=-6,CJ52&lt;=-5.5),"-6 a -5,5",IF(AND(CJ52&gt;-5.5,CJ52&lt;=-4.5),"-5 a -4,5",IF(AND(CJ52&gt;-4.5,CJ52&lt;=-3.5),"-4 a -3,5",IF(AND(CJ52&gt;-3.5,CJ52&lt;=-2.5),"-3 a -2,5",IF(AND(CJ52&gt;-2.5,CJ52&lt;=-1.5),"-2 a -1,5",IF(AND(CJ52&gt;-1.5,CJ52&lt;=-0.5),"-1 a -0,5",IF(AND(CJ52&gt;-0.5,CJ52&lt;=0.5),"0 a 0,5",IF(AND(CJ52&gt;0.5,CJ52&lt;=1.5),"1 a 1,5",IF(AND(CJ52&gt;1.5,CJ52&lt;2.5),"2",IF(AND(CJ52&gt;=2.5,CJ52&lt;=3),"2,5 a 3",IF(AND(CJ52&gt;3,CJ52&lt;=4),"3,5 a 4",IF(AND(CJ52&gt;4,CJ52&lt;=5),"4,5 a 5",IF(AND(CJ52&gt;5,CJ52&lt;=6),"5,5 a 6",IF(AND(CJ52&gt;6,CJ52&lt;=7),"6,5 a 7",IF(AND(CJ52&gt;7,CJ52&lt;=8),"7,5 a 8",IF(AND(CJ52&gt;8,CJ52&lt;=9.5),"8,5 a 9,5",IF(CJ52=10,"10","Fuera de rango"))))))))))))))))))</f>
        <v>4,5 a 5</v>
      </c>
      <c r="CL52" s="11" t="n">
        <f aca="false">IF(CK52="","",IF(OR(CK52="-6 a -5,5",CK52="-6 - -5,5"),1,IF(OR(CK52="-5 a -4,5",CK52="-5 - -4,5"),2,IF(OR(CK52="-4 a -3,5",CK52="-4 - -3,5"),3,IF(OR(CK52="-3 a -2,5",CK52="-3 - -2,5"),4,IF(OR(CK52="-2 a -1,5",CK52="-2 - -1,5"),5,IF(OR(CK52="-1 a -0,5",CK52="-1 - -0,5"),6,IF(OR(CK52="0 a 0,5",CK52="0 - 0,5"),7,IF(OR(CK52="1 a 1,5",CK52="1 - 1,5"),8,IF(CK52="2","NORMA",IF(OR(CK52="2,5 a 3",CK52="2,5 - 3"),9,IF(OR(CK52="3,5 a 4",CK52="3,5 - 4"),10,IF(OR(CK52="4,5 a 5",CK52="4,5 - 5"),11,IF(OR(CK52="5,5 a 6",CK52="5,5 - 6"),12,IF(OR(CK52="6,5 a 7",CK52="6,5 - 7"),13,IF(OR(CK52="7,5 a 8",CK52="7,5 - 8"),14,IF(OR(CK52="8,5 a 9",CK52="8,5 - 9,5",CK52="9 a 9,5"),15,IF(CK52="10",15,IF(OR(CK52="0,5 a 1",CK52="0,5 - 1"),7,"Fuera de rango")))))))))))))))))))</f>
        <v>11</v>
      </c>
      <c r="CM52" s="10" t="n">
        <v>0</v>
      </c>
      <c r="CN52" s="10" t="str">
        <f aca="false">IF(CM52=0,"0", " ")</f>
        <v>0</v>
      </c>
      <c r="CO52" s="10" t="str">
        <f aca="false">IF(CM52&gt;0,"EME"," ")</f>
        <v> </v>
      </c>
      <c r="CP52" s="10" t="n">
        <v>0</v>
      </c>
      <c r="CQ52" s="10" t="str">
        <f aca="false">IF(CP52&gt;0,"0", " ")</f>
        <v> </v>
      </c>
      <c r="CR52" s="10" t="str">
        <f aca="false">IF(CP52&gt;0,"EME"," ")</f>
        <v> </v>
      </c>
      <c r="CS52" s="9" t="n">
        <v>0.25</v>
      </c>
      <c r="CT52" s="10" t="str">
        <f aca="false">IF(CS52&gt;0,"1", " ")</f>
        <v>1</v>
      </c>
      <c r="CU52" s="10" t="str">
        <f aca="false">IF(CS52&gt;0,"HIP"," ")</f>
        <v>HIP</v>
      </c>
      <c r="CV52" s="9" t="n">
        <v>0.75</v>
      </c>
      <c r="CW52" s="10" t="str">
        <f aca="false">IF(CV52&gt;0,"1", " ")</f>
        <v>1</v>
      </c>
      <c r="CX52" s="10" t="str">
        <f aca="false">IF(CV52&gt;0,"HIP"," ")</f>
        <v>HIP</v>
      </c>
      <c r="CY52" s="9" t="n">
        <v>0</v>
      </c>
      <c r="CZ52" s="11" t="str">
        <f aca="false">IF(CY52&lt;0,"2"," ")</f>
        <v> </v>
      </c>
      <c r="DA52" s="11" t="str">
        <f aca="false">IF(CY52&lt;0,"MIO"," ")</f>
        <v> </v>
      </c>
      <c r="DB52" s="9" t="n">
        <v>0</v>
      </c>
      <c r="DC52" s="11" t="str">
        <f aca="false">IF(DB52&lt;0,"2"," ")</f>
        <v> </v>
      </c>
      <c r="DD52" s="11" t="str">
        <f aca="false">IF(DB52&lt;0,"MIO"," ")</f>
        <v> </v>
      </c>
      <c r="DE52" s="9" t="n">
        <v>-0.5</v>
      </c>
      <c r="DF52" s="11" t="str">
        <f aca="false">IF(DE52&lt;0,"3"," ")</f>
        <v>3</v>
      </c>
      <c r="DG52" s="11" t="str">
        <f aca="false">IF(DE52&lt;0,"AST"," ")</f>
        <v>AST</v>
      </c>
      <c r="DH52" s="9" t="n">
        <v>-1.5</v>
      </c>
      <c r="DI52" s="11" t="str">
        <f aca="false">IF(DH52&lt;0,"3"," ")</f>
        <v>3</v>
      </c>
      <c r="DJ52" s="11" t="str">
        <f aca="false">IF(DH52&lt;0,"AST"," ")</f>
        <v>AST</v>
      </c>
      <c r="DK52" s="9" t="n">
        <v>1</v>
      </c>
      <c r="DL52" s="10" t="str">
        <f aca="false">IF(DK52&gt;0,"4"," ")</f>
        <v>4</v>
      </c>
      <c r="DM52" s="10" t="str">
        <f aca="false">IF(DK52&gt;0,"PRE"," ")</f>
        <v>PRE</v>
      </c>
      <c r="DN52" s="9" t="n">
        <v>1</v>
      </c>
      <c r="DO52" s="10" t="str">
        <f aca="false">IF(DN52&gt;0,"4"," ")</f>
        <v>4</v>
      </c>
      <c r="DP52" s="10" t="str">
        <f aca="false">IF(DN52&gt;0,"PRE"," ")</f>
        <v>PRE</v>
      </c>
      <c r="DQ52" s="12" t="n">
        <v>2</v>
      </c>
      <c r="DR52" s="12" t="n">
        <v>2</v>
      </c>
      <c r="DS52" s="12" t="str">
        <f aca="false">CONCATENATE(CO52,CU52,DA52,DG52,DM52)</f>
        <v> HIP ASTPRE</v>
      </c>
      <c r="DT52" s="10" t="str">
        <f aca="false" t="array" ref="DT52">_xlfn.IFS(DS52="EME    ","0", DS52=" HIP   ","1", DS52="  MIO  ","2", DS52="   AST ","3", DS52="    PRE","4", DS52="EME   PRE","5", DS52=" HIP  PRE","6", DS52=" HIP AST ","7", DS52="  MIO PRE","8", DS52="  MIOAST ","9", DS52="   ASTPRE","10",DS52=" HIP ASTPRE","11", DS52="  MIOASTPRE","12", DS52="     ","0")</f>
        <v>11</v>
      </c>
      <c r="DU52" s="1" t="s">
        <v>154</v>
      </c>
      <c r="DV52" s="1" t="str">
        <f aca="false" t="array" ref="DV52">_xlfn.IFS(DU52="SI","2", DU52="NO","1")</f>
        <v>1</v>
      </c>
      <c r="DW52" s="10" t="n">
        <v>0.25</v>
      </c>
      <c r="DX52" s="11" t="str">
        <f aca="false">IF(DW52=0,"1","2")</f>
        <v>2</v>
      </c>
      <c r="DY52" s="11" t="str">
        <f aca="false" t="array" ref="DY52">_xlfn.IFS(DW52=0,"0", DW52=0.25, "1", DW52=0.5,"2", DW52=0.75,"3", DW52=1,"4",DW52=1.25,"5", DW52=1.5,"6", DW52=1.75,"7", DW52=2,"8", DW52=2.25,"9",DW52=2.5,"10", DW52=2.75,"11", DW52=3,"12", DW52=3.25,"13", DW52=3.5,"14", DW52=3.75,"15",DW52=4,"16")</f>
        <v>1</v>
      </c>
      <c r="DZ52" s="10" t="n">
        <v>0.25</v>
      </c>
      <c r="EA52" s="11" t="str">
        <f aca="false">IF(DZ52=0,"1","2")</f>
        <v>2</v>
      </c>
      <c r="EB52" s="11" t="str">
        <f aca="false" t="array" ref="EB52">_xlfn.IFS(DZ52=0,"0", DZ52=0.25, "1", DZ52=0.5,"2", DZ52=0.75,"3", DZ52=1,"4",DZ52=1.25,"5", DZ52=1.5,"6", DZ52=1.75,"7", DZ52=2,"8", DZ52=2.25,"9",DZ52=2.5,"10", DZ52=2.75,"11", DZ52=3,"12", DZ52=3.25,"13", DZ52=3.5,"14", DZ52=3.75,"15",DZ52=4,"16")</f>
        <v>1</v>
      </c>
      <c r="EC52" s="10" t="n">
        <v>0</v>
      </c>
      <c r="ED52" s="10" t="str">
        <f aca="false">IF(EC52=0,"1","2")</f>
        <v>1</v>
      </c>
      <c r="EE52" s="11" t="str">
        <f aca="false" t="array" ref="EE52">_xlfn.IFS(EC52=0,"0", EC52=-0.25, "1", EC52=-0.5,"2", EC52=-0.75,"3", EC52=-1,"4",EC52=-1.25,"5", EC52=-1.5,"6", EC52=-1.75,"7", EC52=-2,"8", EC52=-2.25,"9",EC52=-2.5,"10", EC52=-2.75,"11", EC52=-3,"12", EC52=-3.25,"13", EC52=-3.5,"14", EC52=-3.75,"15",EC52=-4,"16")</f>
        <v>0</v>
      </c>
      <c r="EF52" s="10" t="n">
        <v>0</v>
      </c>
      <c r="EG52" s="10" t="str">
        <f aca="false">IF(EF52=0,"1","2")</f>
        <v>1</v>
      </c>
      <c r="EH52" s="11" t="str">
        <f aca="false" t="array" ref="EH52">_xlfn.IFS(EF52=0,"0", EF52=-0.25, "1", EF52=-0.5,"2", EF52=-0.75,"3", EF52=-1,"4",EF52=-1.25,"5", EF52=-1.5,"6", EF52=-1.75,"7", EF52=-2,"8", EF52=-2.25,"9",EF52=-2.5,"10", EF52=-2.75,"11", EF52=-3,"12", EF52=-3.25,"13", EF52=-3.5,"14", EF52=-3.75,"15",EF52=-4,"16")</f>
        <v>0</v>
      </c>
      <c r="EI52" s="10" t="n">
        <v>0</v>
      </c>
      <c r="EJ52" s="11" t="str">
        <f aca="false">IF(EI52=0,"1","2")</f>
        <v>1</v>
      </c>
      <c r="EK52" s="11" t="str">
        <f aca="false" t="array" ref="EK52">_xlfn.IFS(EI52=0,"0", EI52=-0.25, "1", EI52=-0.5,"2", EI52=-0.75,"3", EI52=-1,"4",EI52=-1.25,"5", EI52=-1.5,"6", EI52=-1.75,"7", EI52=-2,"8", EI52=-2.25,"9", EI52=-2.25,"9",EI52=-2.5,"10", EI52=-2.75,"11", EI52=-3,"12", EI52=-3.25,"13", EI52=-3.5,"14", EI52=-3.75,"15",EI52=-4,"16", EI52=0.25, "17", EI52=0.5, "18")</f>
        <v>0</v>
      </c>
      <c r="EL52" s="10" t="n">
        <v>0</v>
      </c>
      <c r="EM52" s="11" t="str">
        <f aca="false">IF(EL52=0,"1","2")</f>
        <v>1</v>
      </c>
      <c r="EN52" s="11" t="str">
        <f aca="false" t="array" ref="EN52">_xlfn.IFS(EL52=0.25,"17",EL52=0.5,"18", EL52=0,"0", EL52=-0.25, "1", EL52=-0.5,"2", EL52=-0.75,"3", EL52=-1,"4",EL52=-1.25,"5", EL52=-1.5,"6", EL52=-1.75,"7", EL52=-2,"8",EL52= -2.25,"9",EL52=-2.5,"10",EL52= -2.75,"11",EL52= -3,"12",EL52= -3.25,"13",EL52= -3.5,"14",EL52= -3.75,"15",EL52=-4,"16")</f>
        <v>0</v>
      </c>
      <c r="EO52" s="10" t="n">
        <v>1</v>
      </c>
      <c r="EP52" s="11" t="str">
        <f aca="false">IF(EO52=0,"1","2")</f>
        <v>2</v>
      </c>
      <c r="EQ52" s="11" t="str">
        <f aca="false" t="array" ref="EQ52">_xlfn.IFS(EO52=0,"0", EO52=0.25, "1", EO52=0.5,"2", EO52=0.75,"3", EO52=1,"4",EO52=1.25,"5", EO52=1.5,"6", EO52=1.75,"7", EO52=2,"8", EO52=2.25,"9", EO52=2.25,"9",EO52=2.5,"10", EO52=2.75,"11", EO52=3,"12", EO52=3.25,"13", EO52=3.5,"14", EO52=3.75,"15",EO52=4,"16", EO52=-0.25, "17", bq=-0.5, "18")</f>
        <v>4</v>
      </c>
      <c r="ER52" s="10" t="n">
        <v>1</v>
      </c>
      <c r="ES52" s="11" t="str">
        <f aca="false">IF(ER52=0,"1","2")</f>
        <v>2</v>
      </c>
      <c r="ET52" s="11" t="str">
        <f aca="false" t="array" ref="ET52">_xlfn.IFS(ER52=0,"0", ER52=0.25, "1", ER52=0.5,"2", ER52=0.75,"3", ER52=1,"4",ER52=1.25,"5", ER52=1.5,"6", ER52=1.75,"7", ER52=2,"8", ER52=2.25,"9", ER52=2.25,"9",ER52=2.5,"10", ER52=2.75,"11", ER52=3,"12", ER52=3.25,"13", ER52=3.5,"14", ER52=3.75,"15",ER52=4,"16", ER52=-0.25, "17", bq=-0.5, "18")</f>
        <v>4</v>
      </c>
      <c r="EU52" s="34" t="n">
        <v>24</v>
      </c>
      <c r="EV52" s="14" t="str">
        <f aca="false">VLOOKUP(EU52,LEYENDA!$G$2:$H$8,2,TRUE())</f>
        <v>19-24</v>
      </c>
      <c r="EW52" s="14" t="str">
        <f aca="false" t="array" ref="EW52">_xlfn.IFS(EV52="0-5","1", EV52="6-12","2", EV52="13-18","3", EV52="19-24","4", EV52="25-36","5", EV52="37-48","6", EV52="49-60","7")</f>
        <v>4</v>
      </c>
    </row>
    <row r="53" customFormat="false" ht="13.5" hidden="false" customHeight="false" outlineLevel="0" collapsed="false">
      <c r="A53" s="1" t="n">
        <v>18</v>
      </c>
      <c r="B53" s="35" t="n">
        <v>2</v>
      </c>
      <c r="C53" s="33" t="n">
        <v>38517</v>
      </c>
      <c r="D53" s="6"/>
      <c r="E53" s="5" t="str">
        <f aca="false">VLOOKUP(A53,'286'!$A$3:$J$600,10,FALSE())</f>
        <v>BARBERO BARBERO, ENRIQUE</v>
      </c>
      <c r="F53" s="4" t="str">
        <f aca="false">VLOOKUP(A53,'286'!$A$3:$I$1768,3,FALSE())</f>
        <v>BARBAREN</v>
      </c>
      <c r="G53" s="6" t="n">
        <f aca="false">VLOOKUP(A53,'286'!$A$3:$I$1768,4,FALSE())</f>
        <v>22293</v>
      </c>
      <c r="H53" s="7" t="n">
        <f aca="false">YEAR(C53)-YEAR(G53)</f>
        <v>44</v>
      </c>
      <c r="I53" s="1" t="str">
        <f aca="false">VLOOKUP(H53,LEYENDA!$C$2:$D$6,2,TRUE())</f>
        <v>41-60</v>
      </c>
      <c r="J53" s="5" t="str">
        <f aca="false">VLOOKUP(A53,'286'!$A$3:$I$1768,7,FALSE())</f>
        <v>H</v>
      </c>
      <c r="K53" s="8" t="str">
        <f aca="false">VLOOKUP(A53,'286'!$A$3:$I$1768,2,FALSE())</f>
        <v>OD</v>
      </c>
      <c r="L53" s="4" t="str">
        <f aca="false">VLOOKUP(A53,'286'!$A$3:$I$1768,8,FALSE())</f>
        <v>D</v>
      </c>
      <c r="M53" s="4" t="str">
        <f aca="false">VLOOKUP(A53,'286'!$A$3:$I$1768,9,FALSE())</f>
        <v>I</v>
      </c>
      <c r="N53" s="8" t="str">
        <f aca="false">IF(R53=O53, "MISMA","CONTRARIA")</f>
        <v>CONTRARIA</v>
      </c>
      <c r="O53" s="8" t="str">
        <f aca="false" t="array" ref="O53">_xlfn.IFS(L53="D","1", L53="I","2")</f>
        <v>1</v>
      </c>
      <c r="P53" s="8" t="str">
        <f aca="false" t="array" ref="P53">_xlfn.IFS(K53="OD","1", K53="OI","2")</f>
        <v>1</v>
      </c>
      <c r="Q53" s="1" t="str">
        <f aca="false" t="array" ref="Q53">_xlfn.IFS(J53="M","1", J53="H","2")</f>
        <v>2</v>
      </c>
      <c r="R53" s="8" t="str">
        <f aca="false" t="array" ref="R53">_xlfn.IFS(M53="D","1", M53="I","2")</f>
        <v>2</v>
      </c>
      <c r="S53" s="1" t="str">
        <f aca="false" t="array" ref="S53">_xlfn.IFS(N53="CONTRARIA", "1",N53= "MISMA","2")</f>
        <v>1</v>
      </c>
      <c r="T53" s="1" t="str">
        <f aca="false" t="array" ref="T53">_xlfn.IFS(I53="0-12","1", I53="13-24","2", I53="25-40","3", I53="41-60","4", I53="61-100","5")</f>
        <v>4</v>
      </c>
      <c r="U53" s="9" t="n">
        <v>0.5</v>
      </c>
      <c r="V53" s="1" t="str">
        <f aca="false">IF(U53="","",IF(AND(U53&gt;=-9,U53&lt;=-6.5),"-9 a -6,5",IF(AND(U53&gt;=-6,U53&lt;=-3.5),"-6 a -3,5",IF(AND(U53&gt;=-3,U53&lt;=-1),"-3 a -1",IF(U53=-0.5,"-0,5",IF(AND(U53&gt;=0,U53&lt;=2.5),"0 a 2,5",IF(AND(U53&gt;=3,U53&lt;=5.5),"3 a 5,5",IF(AND(U53&gt;=6,U53&lt;=8.5),"6 a 8,5",IF(AND(U53&gt;=9,U53&lt;=20),"9 a 20","Fuera de rango")))))))))</f>
        <v>0 a 2,5</v>
      </c>
      <c r="W53" s="11" t="n">
        <f aca="false">IF(V53="","",IF(V53="-9 a -6,5",2,IF(V53="-6 a -3,5",3,IF(V53="-3 a -1",4,IF(V53="-0,5","NORMA",IF(V53="0 a 2,5",5,IF(V53="3 a 5,5",6,IF(V53="6 a 8,5",7,IF(V53="9 a 20",8,"Fuera de rango")))))))))</f>
        <v>5</v>
      </c>
      <c r="X53" s="9" t="n">
        <v>0</v>
      </c>
      <c r="Y53" s="10" t="str">
        <f aca="false">IF(X53="","",IF(AND(X53&gt;=0,X53&lt;=4),"0 a 4",IF(AND(X53&gt;=4.5,X53&lt;=8.5),"4,5 a 8,5",IF(X53=9,"9",IF(AND(X53&gt;=9.5,X53&lt;=13),"9,5 a 13",IF(AND(X53&gt;=13.5,X53&lt;=20),"13,5 a 20",IF(AND(X53&gt;=20.5,X53&lt;=35),"20,5 a 35","Fuera de rango")))))))</f>
        <v>0 a 4</v>
      </c>
      <c r="Z53" s="11" t="n">
        <f aca="false">IF(Y53="","",IF(Y53="0 a 4",1,IF(Y53="4,5 a 8,5",2,IF(Y53="9","NORMA",IF(Y53="9,5 a 13",3,IF(Y53="13,5 a 20",4,IF(Y53="20,5 a 35",5,"Fuera de rango")))))))</f>
        <v>1</v>
      </c>
      <c r="AA53" s="9" t="n">
        <v>26</v>
      </c>
      <c r="AB53" s="10" t="str">
        <f aca="false">IF(AA53="","",IF(AND(AA53&gt;=0,AA53&lt;=9),"0 a 9",IF(AND(AA53&gt;=9.5,AA53&lt;=18.5),"9,5 a 18,5",IF(AA53=19,"19",IF(AND(AA53&gt;=19.5,AA53&lt;=28),"19,5 a 28",IF(AND(AA53&gt;=28.5,AA53&lt;=40),"28,5 a 40","Fuera de rango"))))))</f>
        <v>19,5 a 28</v>
      </c>
      <c r="AC53" s="11" t="n">
        <f aca="false" t="array" ref="AC53">_xlfn.IFS(AB53="","",AB53="0 a 9",1,AB53="9,5 a 18,5",2,AB53="19","NORMA",AB53="19,5 a 28",3,AB53="28,5 a 40",4,TRUE(),"Fuera de rango")</f>
        <v>3</v>
      </c>
      <c r="AD53" s="9" t="n">
        <v>4</v>
      </c>
      <c r="AE53" s="10" t="str">
        <f aca="false">IF(AD53="","",IF(AND(AD53&gt;=-10,AD53&lt;=0),"De -10 a 0",IF(AND(AD53&gt;=0.5,AD53&lt;=9.5),"0,5 a 9,5",IF(AD53=10,"10",IF(AND(AD53&gt;=10.5,AD53&lt;=20),"10,5 a 20",IF(AND(AD53&gt;=20.5,AD53&lt;=40),"20,5 a 40","Fuera de rango"))))))</f>
        <v>0,5 a 9,5</v>
      </c>
      <c r="AF53" s="12" t="n">
        <f aca="false">IF(AD53="","",IF(AND(AD53&gt;=-10,AD53&lt;=0),1,IF(AND(AD53&gt;=0.5,AD53&lt;=9.5),2,IF(AD53=10,"NORMA",IF(AND(AD53&gt;=10.5,AD53&lt;=20),3,IF(AND(AD53&gt;=20.5,AD53&lt;=40),4,""))))))</f>
        <v>2</v>
      </c>
      <c r="AG53" s="9" t="n">
        <v>10</v>
      </c>
      <c r="AH53" s="10" t="str">
        <f aca="false">IF(AG53="","",IF(AND(AG53&gt;=0,AG53&lt;=4),"0 a 4",IF(AND(AG53&gt;=4.5,AG53&lt;=8.5),"4,5 a 8,5",IF(AG53=9,"9",IF(AND(AG53&gt;=9.5,AG53&lt;=13),"9,5 a 13",IF(AND(AG53&gt;=13.5,AG53&lt;=25),"13,5 a 25","Fuera de rango"))))))</f>
        <v>9,5 a 13</v>
      </c>
      <c r="AI53" s="11" t="n">
        <f aca="false">IF(AH53="","",IF(AH53="0 a 4",1,IF(AH53="4,5 a 8,5",2,IF(AH53="9","NORMA",IF(AH53="9,5 a 13",3,IF(AH53="13,5 a 25",4,""))))))</f>
        <v>3</v>
      </c>
      <c r="AJ53" s="9" t="n">
        <v>4</v>
      </c>
      <c r="AK53" s="10" t="str">
        <f aca="false">IF(AJ53="","",IF(AND(AJ53&gt;=-15,AJ53&lt;=-10.5),"-15 a -10,5",IF(AND(AJ53&gt;=-10,AJ53&lt;=-4),"-10 a -4",IF(AND(AJ53&gt;=-4.5,AJ53&lt;=0),"-4,5 a 0",IF(AND(AJ53&gt;=0.5,AJ53&lt;=4.5),"0,5 a 4,5",IF(AJ53=5,"5",IF(AND(AJ53&gt;=5.5,AJ53&lt;=10),"5,5 a 10",IF(AND(AJ53&gt;=10.5,AJ53&lt;=20),"10,5 a 20","Fuera de rango"))))))))</f>
        <v>0,5 a 4,5</v>
      </c>
      <c r="AL53" s="11" t="n">
        <f aca="false">IF(AK53="","",IF(AK53="-15 a -10,5",1,IF(AK53="-10 a -4",2,IF(AK53="-4,5 a 0",3,IF(AK53="0,5 a 4,5",4,IF(AK53="5","NORMA",IF(AK53="5,5 a 10",5,IF(AK53="10,5 a 20",6,"Error"))))))))</f>
        <v>4</v>
      </c>
      <c r="AM53" s="9" t="n">
        <v>0</v>
      </c>
      <c r="AN53" s="10" t="str">
        <f aca="false">IF(AM53="","",IF(AND(AM53&gt;=-7.5,AM53&lt;=-5.5),"-7,5 a -5,5",IF(AND(AM53&gt;=-5,AM53&lt;=-3),"-5 a -3",IF(AND(AM53&gt;=-2.5,AM53&lt;=-0.5),"-2,5 a -0,5",IF(AM53=0,"0,00",IF(AND(AM53&gt;=0.5,AM53&lt;=2.5),"0,5 a 2,5",IF(AND(AM53&gt;=3,AM53&lt;=5),"3 a 5",IF(AND(AM53&gt;=5.5,AM53&lt;=7.5),"5,5 a 7,5",IF(AND(AM53&gt;=8,AM53&lt;=10),"8 a 10","Fuera de rango")))))))))</f>
        <v>0,00</v>
      </c>
      <c r="AO53" s="11" t="str">
        <f aca="false">IF(AN53="","",IF(AN53="-7,5 a -5,5",1,IF(AN53="-5 a -3",2,IF(AN53="-2,5 a -0,5",3,IF(AN53="0,00","NORMA",IF(AN53="0,5 a 2,5",4,IF(AN53="3 a 5",5,IF(AN53="5,5 a 7,5",6,IF(AN53="8 a 10",7,"Error")))))))))</f>
        <v>NORMA</v>
      </c>
      <c r="AP53" s="9" t="n">
        <v>2.25</v>
      </c>
      <c r="AQ53" s="10" t="str">
        <f aca="false">IF(AP53="","",IF(AND(AP53&gt;=-20,AP53&lt;=-9.5),"-20 a -9,5",IF(AND(AP53&gt;=-9,AP53&lt;=-6.5),"-9 a -6,5",IF(AP53=-6,"-6",IF(AND(AP53&gt;=-5.5,AP53&lt;=-3),"-5,5 a -3",IF(AND(AP53&gt;=-2.5,AP53&lt;=0),"-2,5 a 0",IF(AND(AP53&gt;=0.5,AP53&lt;=3),"0,5 a 3",IF(AND(AP53&gt;=3.5,AP53&lt;=6),"3,5 a 6",IF(AND(AP53&gt;=6.5,AP53&lt;=9),"6,5 a 9",IF(AND(AP53&gt;=9.5,AP53&lt;=20),"9,5 a 20","Fuera de rango"))))))))))</f>
        <v>0,5 a 3</v>
      </c>
      <c r="AR53" s="11" t="n">
        <f aca="false">IF(AQ53="","",IF(AQ53="-20 a -9,5",1,IF(AQ53="-9 a -6,5",2,IF(AQ53="-6","NORMA",IF(AQ53="-5,5 a -3",3,IF(AQ53="-2,5 a 0",4,IF(AQ53="0,5 a 3",5,IF(AQ53="3,5 a 6",6,IF(AQ53="6,5 a 9",7,IF(AQ53="9,5 a 20",8,""))))))))))</f>
        <v>5</v>
      </c>
      <c r="AS53" s="9" t="n">
        <v>-3</v>
      </c>
      <c r="AT53" s="10" t="str">
        <f aca="false">IF(AS53="","",IF(AND(AS53&gt;=-16,AS53&lt;=-14),"-16 a -14",IF(AND(AS53&gt;=-13.5,AS53&lt;=-11.5),"-13,5 a -11,5",IF(AND(AS53&gt;=-11,AS53&lt;=-9),"-11 a -9",IF(AND(AS53&gt;=-8.5,AS53&lt;=-6.5),"-8,5 a -6,5",IF(AND(AS53&gt;=-6,AS53&lt;=-4),"-6 a -4",IF(AND(AS53&gt;=-3.5,AS53&lt;=-1.5),"-3,5 a -1,5",IF(AND(AS53&gt;=-1,AS53&lt;=1),"-1 a 1",IF(AND(AS53&gt;=1.5,AS53&lt;=3.5),"1,5 a 3,5",IF(AND(AS53&gt;=4,AS53&lt;=6),"4 a 6",IF(AND(AS53&gt;=6.5,AS53&lt;=8.5),"6,5 a 8,5",IF(AND(AS53&gt;=9,AS53&lt;=11),"9 a 11",IF(AND(AS53&gt;=11.5,AS53&lt;=13.5),"11,5 a 13,5",IF(AND(AS53&gt;=14,AS53&lt;=16),"14 a 16",IF(AND(AS53&gt;=16.5,AS53&lt;=18.5),"16,5 a 18,5",IF(AND(AS53&gt;=19,AS53&lt;=21),"19 a 21","Fuera de rango"))))))))))))))))</f>
        <v>-3,5 a -1,5</v>
      </c>
      <c r="AU53" s="11" t="n">
        <f aca="false" t="array" ref="AU53">IF(AT53="","",_xlfn.IFS(AT53="-16 a -14",1,AT53="-13,5 a -11,5",2,AT53="-11 a -9",3,AT53="-8,5 a -6,5",4,AT53="-6 a -4",5,AT53="-3,5 a -1,5",6,AT53="-1 a 1",7,AT53="1,5 a 3,5",8,AT53="4 a 6","NORMA",AT53="6,5 a 8,5",9,AT53="9 a 11",10,AT53="11,5 a 13,5",11,AT53="14 a 16",12,AT53="16,5 a 18,5",13,AT53="19 a 21",14,TRUE(),""))</f>
        <v>6</v>
      </c>
      <c r="AV53" s="9" t="n">
        <v>2.25</v>
      </c>
      <c r="AW53" s="10" t="str">
        <f aca="false">IF(AV53="","",IF(AND(AV53&gt;=-1,AV53&lt;=-0.5),"-1 a -0,5",IF(AND(AV53&gt;-0.5,AV53&lt;=0),"De -0,5 a 0",IF(AND(AV53&gt;=0.25,AV53&lt;=0.75),"0,25 a 0,75",IF(AND(AV53&gt;=1,AV53&lt;=1.5),"1 a 1,5",IF(AND(AV53&gt;=1.75,AV53&lt;=2.25),"1,75 a 2,25",IF(AND(AV53&gt;=2.5,AV53&lt;=3),"2,5 a 3",IF(AND(AV53&gt;=3.25,AV53&lt;=3.75),"3,25 a 3,75","Fuera de rango"))))))))</f>
        <v>1,75 a 2,25</v>
      </c>
      <c r="AX53" s="11" t="n">
        <f aca="false">IF(AW53="","",IF(OR(AW53="-1 a -0,5",AW53="-1 a -0.5"),1,IF(OR(AW53="De -0,5 a 0",AW53="-0,5 a 0",AW53="De -0.5 a 0"),2,IF(OR(AW53="0,25 a 0,75",AW53="0.25 a 0.75"),"NORMA",IF(OR(AW53="1 a 1,5",AW53="1 a 1.5"),3,IF(OR(AW53="1,75 a 2,25",AW53="1.75 a 2.25"),4,IF(OR(AW53="2,5 a 3",AW53="2.5 a 3"),5,IF(OR(AW53="3,25 a 3,75",AW53="3.25 a 3.75"),6,""))))))))</f>
        <v>4</v>
      </c>
      <c r="AY53" s="9" t="n">
        <v>-3</v>
      </c>
      <c r="AZ53" s="10" t="str">
        <f aca="false">IF(AY53="","",IF(AND(AY53&gt;=-20,AY53&lt;=-9.5),"-20 a -9,5",IF(AND(AY53&gt;=-9,AY53&lt;=-6.5),"-9 a -6,5",IF(AY53=-6,"-6",IF(AND(AY53&gt;=-5.5,AY53&lt;=-3),"-5,5 a -3",IF(AND(AY53&gt;=-2.5,AY53&lt;=0),"-2,5 a 0",IF(AND(AY53&gt;=0.5,AY53&lt;=3),"0,5 a 3",IF(AND(AY53&gt;=3.5,AY53&lt;=6),"3,5 a 6","Fuera de rango"))))))))</f>
        <v>-5,5 a -3</v>
      </c>
      <c r="BA53" s="11" t="n">
        <f aca="false">IF(AZ53="","",IF(AZ53="-20 a -9,5",1,IF(AZ53="-9 a -6,5",2,IF(AZ53="-6","NORMA",IF(AZ53="-5,5 a -3",3,IF(AZ53="-2,5 a 0",4,IF(AZ53="0,5 a 3",5,IF(AZ53="3,5 a 6",6,""))))))))</f>
        <v>3</v>
      </c>
      <c r="BB53" s="9" t="n">
        <v>0</v>
      </c>
      <c r="BC53" s="10" t="str">
        <f aca="false" t="array" ref="BC53">IF(BB53="","",_xlfn.IFS(AND(BB53&gt;=0,BB53&lt;=2),"0 a 2",AND(BB53&gt;=2.5,BB53&lt;=4.5),"2,5 a 4,5",AND(BB53&gt;=5,BB53&lt;=7),"5 a 7",AND(BB53&gt;=7.5,BB53&lt;=9.5),"7,5 a 9,5",AND(BB53&gt;=10,BB53&lt;=12),"10 a 12",AND(BB53&gt;=12.5,BB53&lt;=14.5),"12,5 a 14,5",BB53=15,"15",AND(BB53&gt;=15.5,BB53&lt;=17.5),"15,5 a 17,5",AND(BB53&gt;=18,BB53&lt;=20),"18 a 20",AND(BB53&gt;=20.5,BB53&lt;=22.5),"20,5 a 22,5",AND(BB53&gt;=23,BB53&lt;=25),"23 a 25",TRUE(),"Fuera de rango"))</f>
        <v>0 a 2</v>
      </c>
      <c r="BD53" s="11" t="n">
        <f aca="false" t="array" ref="BD53">IF(BC53="","",_xlfn.IFS(BC53="0 a 2",1,BC53="2,5 a 4,5",2,BC53="5 a 7",3,BC53="7,5 a 9,5",4,BC53="10 a 12",5,BC53="12,5 a 14,5",6,BC53="15","NORMA",BC53="15,5 a 17,5",7,BC53="18 a 20",8,BC53="20,5 a 22,5",9,BC53="23 a 25",10,TRUE(),"Fuera de rango"))</f>
        <v>1</v>
      </c>
      <c r="BE53" s="9" t="n">
        <v>21</v>
      </c>
      <c r="BF53" s="11" t="str">
        <f aca="false">IF(BE53="","",IF(AND(BE53&gt;=-20,BE53&lt;=-10),"-20 a -10",IF(AND(BE53&gt;=-9.5,BE53&lt;=0.5),"-9,5 a 0,5",IF(AND(BE53&gt;=1,BE53&lt;=11),"1 a 11",IF(AND(BE53&gt;=11.5,BE53&lt;=20.5),"11,5 a 20,5",IF(BE53=21,"21",IF(AND(BE53&gt;=21.5,BE53&lt;=31.5),"21,5 a 31,5",IF(AND(BE53&gt;=32,BE53&lt;=42),"32 a 42","Fuera de rango"))))))))</f>
        <v>21</v>
      </c>
      <c r="BG53" s="11" t="str">
        <f aca="false">IF(BF53="","",IF(BF53="-20 a -10",1,IF(BF53="-9,5 a 0,5",2,IF(BF53="1 a 11",3,IF(BF53="11,5 a 20,5",4,IF(BF53="21","NORMA",IF(BF53="21,5 a 31,5",5,IF(BF53="32 a 42",6,""))))))))</f>
        <v>NORMA</v>
      </c>
      <c r="BH53" s="9" t="n">
        <v>5</v>
      </c>
      <c r="BI53" s="10" t="str">
        <f aca="false">IF(BH53="","",IF(AND(BH53&gt;=-20,BH53&lt;=-15),"-20 a -15",IF(AND(BH53&gt;=-14.5,BH53&lt;=-9.5),"-14,5 a -9,5",IF(AND(BH53&gt;=-9,BH53&lt;=-4),"-9 a -4",IF(AND(BH53&gt;=-3.5,BH53&lt;=2.5),"-3,5 a 2,5",IF(AND(BH53&gt;=3,BH53&lt;=8),"3 a 8",IF(AND(BH53&gt;=8.5,BH53&lt;=14.5),"8,5 a 14,5",IF(BH53=15,"15",IF(AND(BH53&gt;=15.5,BH53&lt;=20.5),"15,5 a 20,5",IF(AND(BH53&gt;=21,BH53&lt;=26),"21 a 26","Fuera de rango"))))))))))</f>
        <v>3 a 8</v>
      </c>
      <c r="BJ53" s="11" t="n">
        <f aca="false">IF(BI53="","",IF(BI53="-20 a -15",1,IF(BI53="-14,5 a -9,5",2,IF(BI53="-9 a -4",3,IF(BI53="-3,5 a 2,5",4,IF(BI53="3 a 8",5,IF(BI53="8,5 a 14,5",6,IF(BI53="15","NORMA",IF(BI53="15,5 a 20,5",7,IF(BI53="21 a 26",8,IF(BI53="26,5 a 31,5",9,"")))))))))))</f>
        <v>5</v>
      </c>
      <c r="BK53" s="9" t="n">
        <v>0</v>
      </c>
      <c r="BL53" s="10" t="str">
        <f aca="false">IF(BK53="","",IF(AND(BK53&gt;=0,BK53&lt;=2),"0 - 2",IF(AND(BK53&gt;=2.5,BK53&lt;=4.5),"2,5 - 4,5",IF(AND(BK53&gt;=5,BK53&lt;=7),"5 - 7",IF(AND(BK53&gt;=7.5,BK53&lt;=9.5),"7,5 - 9,5",IF(AND(BK53&gt;=10,BK53&lt;=12),"10 - 12",IF(AND(BK53&gt;=12.5,BK53&lt;=13.5),"12,5 - 13,5",IF(BK53=14,"14",IF(AND(BK53&gt;=14.5,BK53&lt;=16.5),"14,5 - 16,5",IF(AND(BK53&gt;=17,BK53&lt;=19),"17 - 19",IF(AND(BK53&gt;=19.5,BK53&lt;=21.5),"19,5 - 21,5",IF(AND(BK53&gt;=22,BK53&lt;=24),"22 - 24",IF(AND(BK53&gt;=24.5,BK53&lt;=26.5),"24,5 - 26,5",IF(AND(BK53&gt;=27,BK53&lt;=29),"27 - 29",IF(AND(BK53&gt;=29.5,BK53&lt;=30),"29,5 - 30","Fuera de rango")))))))))))))))</f>
        <v>0 - 2</v>
      </c>
      <c r="BM53" s="11" t="n">
        <f aca="false">IF(BL53="","",IF(BL53="0 - 2",1,IF(BL53="2,5 - 4,5",2,IF(BL53="5 - 7",3,IF(BL53="7,5 - 9,5",4,IF(BL53="10 - 12",5,IF(BL53="12,5 - 13,5",6,IF(BL53="14","NORMA",IF(BL53="14,5 - 16,5",7,IF(BL53="17 - 19",8,IF(BL53="19,5 - 21,5",9,IF(BL53="22 - 24",10,IF(BL53="24,5 - 26,5",11,IF(BL53="27 - 29",12,IF(BL53="29,5 - 30",13,"")))))))))))))))</f>
        <v>1</v>
      </c>
      <c r="BN53" s="9" t="n">
        <v>23</v>
      </c>
      <c r="BO53" s="10" t="str">
        <f aca="false">IF(BN53="","",IF(AND(BN53&gt;=-20,BN53&lt;=-10),"-20 a -10",IF(AND(BN53&gt;=-9.5,BN53&lt;=0.5),"-9,5 a 0,5",IF(AND(BN53&gt;=1,BN53&lt;=11),"1 a 11",IF(AND(BN53&gt;=11.5,BN53&lt;=21.5),"11,5 a 21,5",IF(BN53=22,"22",IF(AND(BN53&gt;=22.5,BN53&lt;=32.5),"22,5 a 32,5",IF(AND(BN53&gt;=33,BN53&lt;=43),"33 a 43","Fuera de rango"))))))))</f>
        <v>22,5 a 32,5</v>
      </c>
      <c r="BP53" s="11" t="n">
        <f aca="false">IF(BO53="","",IF(BO53="-20 a -10",1,IF(BO53="-9,5 a 0,5",2,IF(BO53="1 a 11",3,IF(BO53="11,5 a 21,5",4,IF(BO53="22","NORMA",IF(BO53="22,5 a 32,5",5,IF(BO53="33 a 43",6,""))))))))</f>
        <v>5</v>
      </c>
      <c r="BQ53" s="9" t="n">
        <v>13</v>
      </c>
      <c r="BR53" s="10" t="str">
        <f aca="false">IF(BQ53="","",IF(AND(BQ53&gt;=-20,BQ53&lt;=-15),"-20 a -15",IF(AND(BQ53&gt;=-14.5,BQ53&lt;=-9.5),"-14,5 a -9,5",IF(AND(BQ53&gt;=-9,BQ53&lt;=-4),"-9 a -4",IF(AND(BQ53&gt;=-3.5,BQ53&lt;=2.5),"-3,5 a 2,5",IF(AND(BQ53&gt;=3,BQ53&lt;=8),"3 a 8",IF(AND(BQ53&gt;=8.5,BQ53&lt;=13.5),"8,5 a 13,5",IF(AND(BQ53&gt;=14,BQ53&lt;=17.5),"14 a 17,5",IF(BQ53=18,"18",IF(AND(BQ53&gt;=18.5,BQ53&lt;=23.5),"18,5 a 23,5",IF(AND(BQ53&gt;=24,BQ53&lt;=29),"24 a 29",IF(AND(BQ53&gt;=29.5,BQ53&lt;=34.5),"29,5 a 34,5",IF(AND(BQ53&gt;=35,BQ53&lt;=40),"35 a 40","Fuera de rango")))))))))))))</f>
        <v>8,5 a 13,5</v>
      </c>
      <c r="BS53" s="11" t="n">
        <f aca="false">IF(BR53="","",IF(BR53="-20 a -15",1,IF(BR53="-14,5 a -9,5",2,IF(BR53="-9 a -4",3,IF(BR53="-3,5 a 2,5",4,IF(BR53="3 a 8",5,IF(BR53="8,5 a 13,5",6,IF(BR53="14 a 17,5",7,IF(BR53="18","NORMA",IF(BR53="18,5 a 23,5",8,IF(BR53="24 a 29",9,IF(BR53="29,5 a 34,5",10,IF(BR53="35 a 40",11,"")))))))))))))</f>
        <v>6</v>
      </c>
      <c r="BT53" s="9" t="n">
        <v>1</v>
      </c>
      <c r="BU53" s="10" t="str">
        <f aca="false">IF(BT53="","",IF(AND(BT53&gt;=-20,BT53&lt;=-18),"-20 a -18",IF(AND(BT53&gt;=-17.5,BT53&lt;=-15.5),"-17,5 a -15,5",IF(AND(BT53&gt;=-15,BT53&lt;=-13),"-15 a -13",IF(AND(BT53&gt;=-12.5,BT53&lt;=-10.5),"-12,5 a -10,5",IF(AND(BT53&gt;=-10,BT53&lt;=-8),"-10 a -8",IF(AND(BT53&gt;=-7.5,BT53&lt;=-5.5),"-7,5 a -5,5",IF(AND(BT53&gt;=-5,BT53&lt;=-3),"-5 a -3",IF(AND(BT53&gt;=-2.5,BT53&lt;=-0.5),"-2,5 a -0,5",IF(BT53=0,"0",IF(AND(BT53&gt;=0.5,BT53&lt;=2.5),"0,5 a 2,5",IF(AND(BT53&gt;=3,BT53&lt;=5),"3 a 5",IF(AND(BT53&gt;=5.5,BT53&lt;=7.5),"5,5 a 7,5",IF(AND(BT53&gt;=8,BT53&lt;=10),"8 a 10",IF(AND(BT53&gt;=10.5,BT53&lt;=12.5),"10,5 a 12,5",IF(AND(BT53&gt;=13,BT53&lt;=15),"13 a 15",IF(AND(BT53&gt;=15.5,BT53&lt;=17.5),"15,5 a 17,5",IF(AND(BT53&gt;=18,BT53&lt;=20),"18 a 20","Fuera de rango"))))))))))))))))))</f>
        <v>0,5 a 2,5</v>
      </c>
      <c r="BV53" s="11" t="n">
        <f aca="false">IF(BT53="","",IF(BT53=0,"NORMA",IF(AND(BT53&gt;=-20,BT53&lt;=-18),2,IF(AND(BT53&gt;=-17.5,BT53&lt;=-15.5),2,IF(AND(BT53&gt;=-15,BT53&lt;=-13),3,IF(AND(BT53&gt;=-12.5,BT53&lt;=-10.5),4,IF(AND(BT53&gt;=-10,BT53&lt;=-8),5,IF(AND(BT53&gt;=-7.5,BT53&lt;=-5.5),6,IF(AND(BT53&gt;=-5,BT53&lt;=-3),7,IF(AND(BT53&gt;=-2.5,BT53&lt;=-0.5),8,IF(AND(BT53&gt;=0.5,BT53&lt;=2.5),9,IF(AND(BT53&gt;=3,BT53&lt;=5),10,IF(AND(BT53&gt;=5.5,BT53&lt;=7.5),11,IF(AND(BT53&gt;=8,BT53&lt;=10),12,IF(AND(BT53&gt;=10.5,BT53&lt;=12.5),13,IF(AND(BT53&gt;=13,BT53&lt;=15),14,IF(AND(BT53&gt;=15.5,BT53&lt;=17.5),15,IF(AND(BT53&gt;=18,BT53&lt;=20),16,"Fuera de rango"))))))))))))))))))</f>
        <v>9</v>
      </c>
      <c r="BW53" s="9" t="n">
        <v>-4</v>
      </c>
      <c r="BX53" s="10" t="n">
        <f aca="false">18.5- (0.3*H53)</f>
        <v>5.3</v>
      </c>
      <c r="BY53" s="10" t="n">
        <f aca="false">(BW53)-(BX53)</f>
        <v>-9.3</v>
      </c>
      <c r="BZ53" s="10" t="str">
        <f aca="false">IF(BY53="","",IF(BY53&lt;-27.5,"De -30 a -28",IF(BY53&lt;-25,"De -27,5 a -25,5",IF(BY53&lt;-22.5,"De -25 a -23",IF(BY53&lt;-20,"De -22,5 a -20,5",IF(BY53&lt;-17.5,"De -20 a -18",IF(BY53&lt;-15,"De -17,5 a -15,5",IF(BY53&lt;-12.5,"De -15 a -13",IF(BY53&lt;-10,"De -12,5 a -10,5",IF(BY53&lt;-7.5,"De -10 a -8",IF(BY53&lt;-5,"De -7,5 a -5,5",IF(BY53&lt;-2.5,"De -5 a -3",IF(BY53&lt;0,"De -2,5 a -0,5",IF(BY53&lt;2.5,"De 0 a 2",IF(BY53&lt;5,"De 2,5 a 4,5",IF(BY53&lt;7.5,"De 5 a 7",IF(BY53&lt;10,"De 7,5 a 9,5",IF(BY53&lt;12.5,"De 10 a 12",IF(BY53&lt;15,"De 12,5 a 14,5",IF(BY53&lt;17.5,"De 15 a 17",IF(BY53&lt;20,"De 17,5 a 19,5",IF(BY53&lt;22.5,"De 20 a 22",IF(BY53&lt;25,"De 22,5 a 24,5",IF(BY53&lt;27.5,"De 25 a 27","De 27,5 a 30"))))))))))))))))))))))))</f>
        <v>De -10 a -8</v>
      </c>
      <c r="CA53" s="12" t="n">
        <f aca="false">IF(BY53="","",IF(BY53&lt;=-28,1,IF(BY53&lt;=-25.5,2,IF(BY53&lt;=-23,3,IF(BY53&lt;=-20.5,4,IF(BY53&lt;=-18,5,IF(BY53&lt;=-15.5,6,IF(BY53&lt;=-13,7,IF(BY53&lt;=-10.5,8,IF(BY53&lt;=-8,9,IF(BY53&lt;=-5.5,10,IF(BY53&lt;=-3,11,IF(BY53&lt;=-0.5,12,IF(BY53&lt;=2,13,IF(BY53&lt;=4.5,14,IF(BY53&lt;=7,15,IF(BY53&lt;=9.5,16,IF(BY53&lt;=12,17,IF(BY53&lt;=14.5,18,IF(BY53&lt;=17,19,IF(BY53&lt;=19.5,20,IF(BY53&lt;=22,21,IF(BY53&lt;=24.5,22,IF(BY53&lt;=27,23,IF(BY53&lt;=30,24,"Fuera de rango")))))))))))))))))))))))))</f>
        <v>9</v>
      </c>
      <c r="CB53" s="9" t="n">
        <v>-4</v>
      </c>
      <c r="CC53" s="10" t="n">
        <f aca="false">18.5- (0.3*H53)</f>
        <v>5.3</v>
      </c>
      <c r="CD53" s="10" t="n">
        <f aca="false">(CB53)-(CC53)</f>
        <v>-9.3</v>
      </c>
      <c r="CE53" s="10" t="str">
        <f aca="false">IF(CD53="","",IF(CD53&lt;-27.5,"De -30 a -28",IF(CD53&lt;-25,"De -27,5 a -25,5",IF(CD53&lt;-22.5,"De -25 a -23",IF(CD53&lt;-20,"De -22,5 a -20,5",IF(CD53&lt;-17.5,"De -20 a -18",IF(CD53&lt;-15,"De -17,5 a -15,5",IF(CD53&lt;-12.5,"De -15 a -13",IF(CD53&lt;-10,"De -12,5 a -10,5",IF(CD53&lt;-7.5,"De -10 a -8",IF(CD53&lt;-5,"De -7,5 a -5,5",IF(CD53&lt;-2.5,"De -5 a -3",IF(CD53&lt;0,"De -2,5 a -0,5",IF(CD53&lt;=2,"De 0 a 2",IF(CD53&lt;=4.5,"De 2,5 a 4,5",IF(CD53&lt;=7,"De 5 a 7",IF(CD53&lt;=9.5,"De 7,5 a 9,5",IF(CD53&lt;=12,"De 10 a 12",IF(CD53&lt;=14.5,"De 12,5 a 14,5",IF(CD53&lt;=17,"De 15 a 17",IF(CD53&lt;=19.5,"De 17,5 a 19,5",IF(CD53&lt;=22,"De 20 a 22",IF(CD53&lt;=24.5,"De 22,5 a 24,5",IF(CD53&lt;=27,"De 25 a 27","De 27,5 a 30"))))))))))))))))))))))))</f>
        <v>De -10 a -8</v>
      </c>
      <c r="CF53" s="12" t="n">
        <f aca="false">IF(CD53="","",IF(CD53&lt;-27.5,1,IF(CD53&lt;-25,2,IF(CD53&lt;-22.5,3,IF(CD53&lt;-20,4,IF(CD53&lt;-17.5,5,IF(CD53&lt;-15,6,IF(CD53&lt;-12.5,7,IF(CD53&lt;-10,8,IF(CD53&lt;-7.5,9,IF(CD53&lt;-5,10,IF(CD53&lt;-2.5,11,IF(CD53&lt;0,12,IF(CD53&lt;2.5,13,IF(CD53&lt;5,14,IF(CD53&lt;7.5,15,IF(CD53&lt;10,16,IF(CD53&lt;12.5,17,IF(CD53&lt;15,18,IF(CD53&lt;17.5,19,IF(CD53&lt;20,20,IF(CD53&lt;22.5,21,IF(CD53&lt;25,22,IF(CD53&lt;27.5,23,24))))))))))))))))))))))))</f>
        <v>9</v>
      </c>
      <c r="CG53" s="9" t="n">
        <v>-2.25</v>
      </c>
      <c r="CH53" s="10" t="str">
        <f aca="false">IF(CG53="","",IF(AND(CG53&gt;=-10,CG53&lt;=-9.5),"-10 a -9,5",IF(AND(CG53&gt;-9.5,CG53&lt;=-8.5),"-9 a -8,5",IF(AND(CG53&gt;-8.5,CG53&lt;=-7.5),"-8 a -7,5",IF(AND(CG53&gt;-7.5,CG53&lt;=-6.5),"-7 a -6,5",IF(AND(CG53&gt;-6.5,CG53&lt;=-5.5),"-6 a -5,5",IF(AND(CG53&gt;-5.5,CG53&lt;=-4.5),"-5 a -4,5",IF(AND(CG53&gt;-4.5,CG53&lt;=-3.5),"-4 a -3,5",IF(AND(CG53&gt;-3.5,CG53&lt;=-2.5),"-3 a -2,5",IF(CG53=-2.25,"-2,25",IF(AND(CG53&gt;-2.5,CG53&lt;=-1.5),"-2 a -1,5",IF(AND(CG53&gt;-1.5,CG53&lt;=-0.5),"-1 a -0,5",IF(AND(CG53&gt;-0.5,CG53&lt;=0.5),"0 a 0,5",IF(AND(CG53&gt;0.5,CG53&lt;=1.5),"1 a 1,5",IF(AND(CG53&gt;1.5,CG53&lt;=2.5),"2 a 2,5",IF(AND(CG53&gt;2.5,CG53&lt;=3.5),"3 a 3,5",IF(AND(CG53&gt;3.5,CG53&lt;=4.5),"4 a 4,5",IF(AND(CG53&gt;4.5,CG53&lt;=5.5),"5 a 5,5",IF(AND(CG53&gt;5.5,CG53&lt;=6.5),"6 a 6,5",IF(AND(CG53&gt;6.5,CG53&lt;=7.5),"7 a 7,5",IF(AND(CG53&gt;7.5,CG53&lt;=8.5),"8 a 8,5",IF(AND(CG53&gt;8.5,CG53&lt;=9.5),"9 a 9,5",IF(CG53&gt;=10,"10","Fuera de rango")))))))))))))))))))))))</f>
        <v>-2,25</v>
      </c>
      <c r="CI53" s="11" t="str">
        <f aca="false">IF(CG53="","",IF(CG53=-2.25,"NORMA",IF(CG53&lt;=-9.5,1,IF(CG53&lt;=-8.5,2,IF(CG53&lt;=-7.5,3,IF(CG53&lt;=-6.5,4,IF(CG53&lt;=-5.5,5,IF(CG53&lt;=-4.5,6,IF(CG53&lt;=-3.5,7,IF(CG53&lt;=-2.5,8,IF(CG53&lt;=-1.5,9,IF(CG53&lt;=-0.5,10,IF(CG53&lt;=0.5,11,IF(CG53&lt;=1.5,12,IF(CG53&lt;=2.5,13,IF(CG53&lt;=3.5,14,IF(CG53&lt;=4.5,15,IF(CG53&lt;=5.5,16,IF(CG53&lt;=6.5,17,IF(CG53&lt;=7.5,18,IF(CG53&lt;=8.5,19,IF(CG53&lt;=9.5,20,IF(CG53=10,21,"Fuera de rango")))))))))))))))))))))))</f>
        <v>NORMA</v>
      </c>
      <c r="CJ53" s="9" t="n">
        <v>1.5</v>
      </c>
      <c r="CK53" s="10" t="str">
        <f aca="false">IF(CJ53="","",IF(AND(CJ53&gt;=-6,CJ53&lt;=-5.5),"-6 a -5,5",IF(AND(CJ53&gt;-5.5,CJ53&lt;=-4.5),"-5 a -4,5",IF(AND(CJ53&gt;-4.5,CJ53&lt;=-3.5),"-4 a -3,5",IF(AND(CJ53&gt;-3.5,CJ53&lt;=-2.5),"-3 a -2,5",IF(AND(CJ53&gt;-2.5,CJ53&lt;=-1.5),"-2 a -1,5",IF(AND(CJ53&gt;-1.5,CJ53&lt;=-0.5),"-1 a -0,5",IF(AND(CJ53&gt;-0.5,CJ53&lt;=0.5),"0 a 0,5",IF(AND(CJ53&gt;0.5,CJ53&lt;=1.5),"1 a 1,5",IF(AND(CJ53&gt;1.5,CJ53&lt;2.5),"2",IF(AND(CJ53&gt;=2.5,CJ53&lt;=3),"2,5 a 3",IF(AND(CJ53&gt;3,CJ53&lt;=4),"3,5 a 4",IF(AND(CJ53&gt;4,CJ53&lt;=5),"4,5 a 5",IF(AND(CJ53&gt;5,CJ53&lt;=6),"5,5 a 6",IF(AND(CJ53&gt;6,CJ53&lt;=7),"6,5 a 7",IF(AND(CJ53&gt;7,CJ53&lt;=8),"7,5 a 8",IF(AND(CJ53&gt;8,CJ53&lt;=9.5),"8,5 a 9,5",IF(CJ53=10,"10","Fuera de rango"))))))))))))))))))</f>
        <v>1 a 1,5</v>
      </c>
      <c r="CL53" s="11" t="n">
        <f aca="false">IF(CK53="","",IF(OR(CK53="-6 a -5,5",CK53="-6 - -5,5"),1,IF(OR(CK53="-5 a -4,5",CK53="-5 - -4,5"),2,IF(OR(CK53="-4 a -3,5",CK53="-4 - -3,5"),3,IF(OR(CK53="-3 a -2,5",CK53="-3 - -2,5"),4,IF(OR(CK53="-2 a -1,5",CK53="-2 - -1,5"),5,IF(OR(CK53="-1 a -0,5",CK53="-1 - -0,5"),6,IF(OR(CK53="0 a 0,5",CK53="0 - 0,5"),7,IF(OR(CK53="1 a 1,5",CK53="1 - 1,5"),8,IF(CK53="2","NORMA",IF(OR(CK53="2,5 a 3",CK53="2,5 - 3"),9,IF(OR(CK53="3,5 a 4",CK53="3,5 - 4"),10,IF(OR(CK53="4,5 a 5",CK53="4,5 - 5"),11,IF(OR(CK53="5,5 a 6",CK53="5,5 - 6"),12,IF(OR(CK53="6,5 a 7",CK53="6,5 - 7"),13,IF(OR(CK53="7,5 a 8",CK53="7,5 - 8"),14,IF(OR(CK53="8,5 a 9",CK53="8,5 - 9,5",CK53="9 a 9,5"),15,IF(CK53="10",15,IF(OR(CK53="0,5 a 1",CK53="0,5 - 1"),7,"Fuera de rango")))))))))))))))))))</f>
        <v>8</v>
      </c>
      <c r="CM53" s="10" t="n">
        <v>0</v>
      </c>
      <c r="CN53" s="10" t="str">
        <f aca="false">IF(CM53=0,"0", " ")</f>
        <v>0</v>
      </c>
      <c r="CO53" s="10" t="str">
        <f aca="false">IF(CM53&gt;0,"EME"," ")</f>
        <v> </v>
      </c>
      <c r="CP53" s="10" t="n">
        <v>0</v>
      </c>
      <c r="CQ53" s="10" t="str">
        <f aca="false">IF(CP53&gt;0,"0", " ")</f>
        <v> </v>
      </c>
      <c r="CR53" s="10" t="str">
        <f aca="false">IF(CP53&gt;0,"EME"," ")</f>
        <v> </v>
      </c>
      <c r="CS53" s="9" t="n">
        <v>0.5</v>
      </c>
      <c r="CT53" s="10" t="str">
        <f aca="false">IF(CS53&gt;0,"1", " ")</f>
        <v>1</v>
      </c>
      <c r="CU53" s="10" t="str">
        <f aca="false">IF(CS53&gt;0,"HIP"," ")</f>
        <v>HIP</v>
      </c>
      <c r="CV53" s="9" t="n">
        <v>1</v>
      </c>
      <c r="CW53" s="10" t="str">
        <f aca="false">IF(CV53&gt;0,"1", " ")</f>
        <v>1</v>
      </c>
      <c r="CX53" s="10" t="str">
        <f aca="false">IF(CV53&gt;0,"HIP"," ")</f>
        <v>HIP</v>
      </c>
      <c r="CY53" s="9" t="n">
        <v>0</v>
      </c>
      <c r="CZ53" s="11" t="str">
        <f aca="false">IF(CY53&lt;0,"2"," ")</f>
        <v> </v>
      </c>
      <c r="DA53" s="11" t="str">
        <f aca="false">IF(CY53&lt;0,"MIO"," ")</f>
        <v> </v>
      </c>
      <c r="DB53" s="9" t="n">
        <v>0</v>
      </c>
      <c r="DC53" s="11" t="str">
        <f aca="false">IF(DB53&lt;0,"2"," ")</f>
        <v> </v>
      </c>
      <c r="DD53" s="11" t="str">
        <f aca="false">IF(DB53&lt;0,"MIO"," ")</f>
        <v> </v>
      </c>
      <c r="DE53" s="9" t="n">
        <v>-0.75</v>
      </c>
      <c r="DF53" s="11" t="str">
        <f aca="false">IF(DE53&lt;0,"3"," ")</f>
        <v>3</v>
      </c>
      <c r="DG53" s="11" t="str">
        <f aca="false">IF(DE53&lt;0,"AST"," ")</f>
        <v>AST</v>
      </c>
      <c r="DH53" s="9" t="n">
        <v>-1.25</v>
      </c>
      <c r="DI53" s="11" t="str">
        <f aca="false">IF(DH53&lt;0,"3"," ")</f>
        <v>3</v>
      </c>
      <c r="DJ53" s="11" t="str">
        <f aca="false">IF(DH53&lt;0,"AST"," ")</f>
        <v>AST</v>
      </c>
      <c r="DK53" s="9" t="n">
        <v>1.5</v>
      </c>
      <c r="DL53" s="10" t="str">
        <f aca="false">IF(DK53&gt;0,"4"," ")</f>
        <v>4</v>
      </c>
      <c r="DM53" s="10" t="str">
        <f aca="false">IF(DK53&gt;0,"PRE"," ")</f>
        <v>PRE</v>
      </c>
      <c r="DN53" s="9" t="n">
        <v>1.5</v>
      </c>
      <c r="DO53" s="10" t="str">
        <f aca="false">IF(DN53&gt;0,"4"," ")</f>
        <v>4</v>
      </c>
      <c r="DP53" s="10" t="str">
        <f aca="false">IF(DN53&gt;0,"PRE"," ")</f>
        <v>PRE</v>
      </c>
      <c r="DQ53" s="12" t="n">
        <v>3</v>
      </c>
      <c r="DR53" s="12" t="n">
        <v>3</v>
      </c>
      <c r="DS53" s="12" t="str">
        <f aca="false">CONCATENATE(CO53,CU53,DA53,DG53,DM53)</f>
        <v> HIP ASTPRE</v>
      </c>
      <c r="DT53" s="10" t="str">
        <f aca="false" t="array" ref="DT53">_xlfn.IFS(DS53="EME    ","0", DS53=" HIP   ","1", DS53="  MIO  ","2", DS53="   AST ","3", DS53="    PRE","4", DS53="EME   PRE","5", DS53=" HIP  PRE","6", DS53=" HIP AST ","7", DS53="  MIO PRE","8", DS53="  MIOAST ","9", DS53="   ASTPRE","10",DS53=" HIP ASTPRE","11", DS53="  MIOASTPRE","12", DS53="     ","0")</f>
        <v>11</v>
      </c>
      <c r="DU53" s="1" t="s">
        <v>154</v>
      </c>
      <c r="DV53" s="1" t="str">
        <f aca="false" t="array" ref="DV53">_xlfn.IFS(DU53="SI","2", DU53="NO","1")</f>
        <v>1</v>
      </c>
      <c r="DW53" s="10" t="n">
        <v>0.25</v>
      </c>
      <c r="DX53" s="11" t="str">
        <f aca="false">IF(DW53=0,"1","2")</f>
        <v>2</v>
      </c>
      <c r="DY53" s="11" t="str">
        <f aca="false" t="array" ref="DY53">_xlfn.IFS(DW53=0,"0", DW53=0.25, "1", DW53=0.5,"2", DW53=0.75,"3", DW53=1,"4",DW53=1.25,"5", DW53=1.5,"6", DW53=1.75,"7", DW53=2,"8")</f>
        <v>1</v>
      </c>
      <c r="DZ53" s="10" t="n">
        <v>0.25</v>
      </c>
      <c r="EA53" s="11" t="str">
        <f aca="false">IF(DZ53=0,"1","2")</f>
        <v>2</v>
      </c>
      <c r="EB53" s="11" t="str">
        <f aca="false" t="array" ref="EB53">_xlfn.IFS(DZ53=0,"0", DZ53=0.25, "1", DZ53=0.5,"2", DZ53=0.75,"3", DZ53=1,"4",DZ53=1.25,"5", DZ53=1.5,"6", DZ53=1.75,"7", DZ53=2,"8")</f>
        <v>1</v>
      </c>
      <c r="EC53" s="10" t="n">
        <v>0</v>
      </c>
      <c r="ED53" s="10" t="str">
        <f aca="false">IF(EC53=0,"1","2")</f>
        <v>1</v>
      </c>
      <c r="EE53" s="11" t="str">
        <f aca="false" t="array" ref="EE53">_xlfn.IFS(EC53=0,"0", EC53=-0.25, "1", EC53=-0.5,"2", EC53=-0.75,"3", EC53=-1,"4",EC53=-1.25,"5", EC53=-1.5,"6", EC53=-1.75,"7", EC53=-2,"8", EC53=-2.25,"9",EC53=-2.5,"10", EC53=-2.75,"11", EC53=-3,"12", EC53=-3.25,"13", EC53=-3.5,"14", EC53=-3.75,"15",EC53=-4,"16")</f>
        <v>0</v>
      </c>
      <c r="EF53" s="10" t="n">
        <v>0</v>
      </c>
      <c r="EG53" s="10" t="str">
        <f aca="false">IF(EF53=0,"1","2")</f>
        <v>1</v>
      </c>
      <c r="EH53" s="11" t="str">
        <f aca="false" t="array" ref="EH53">_xlfn.IFS(EF53=0,"0", EF53=-0.25, "1", EF53=-0.5,"2", EF53=-0.75,"3", EF53=-1,"4",EF53=-1.25,"5", EF53=-1.5,"6", EF53=-1.75,"7", EF53=-2,"8", EF53=-2.25,"9",EF53=-2.5,"10", EF53=-2.75,"11", EF53=-3,"12", EF53=-3.25,"13", EF53=-3.5,"14", EF53=-3.75,"15",EF53=-4,"16")</f>
        <v>0</v>
      </c>
      <c r="EI53" s="10" t="n">
        <v>-0.25</v>
      </c>
      <c r="EJ53" s="11" t="str">
        <f aca="false">IF(EI53=0,"1","2")</f>
        <v>2</v>
      </c>
      <c r="EK53" s="11" t="str">
        <f aca="false" t="array" ref="EK53">_xlfn.IFS(EI53=0,"0", EI53=-0.25, "1", EI53=-0.5,"2", EI53=-0.75,"3", EI53=-1,"4",EI53=-1.25,"5", EI53=-1.5,"6", EI53=-1.75,"7", EI53=-2,"8", EI53=-2.25,"9", EI53=-2.25,"9",EI53=-2.5,"10", EI53=-2.75,"11", EI53=-3,"12", EI53=-3.25,"13", EI53=-3.5,"14", EI53=-3.75,"15",EI53=-4,"16", EI53=0.25, "17", EI53=0.5, "18")</f>
        <v>1</v>
      </c>
      <c r="EL53" s="10" t="n">
        <v>-0.25</v>
      </c>
      <c r="EM53" s="11" t="str">
        <f aca="false">IF(EL53=0,"1","2")</f>
        <v>2</v>
      </c>
      <c r="EN53" s="11" t="str">
        <f aca="false" t="array" ref="EN53">_xlfn.IFS(EL53=0.25,"17",EL53=0.5,"18", EL53=0,"0", EL53=-0.25, "1", EL53=-0.5,"2", EL53=-0.75,"3", EL53=-1,"4",EL53=-1.25,"5", EL53=-1.5,"6", EL53=-1.75,"7", EL53=-2,"8",EL53= -2.25,"9",EL53=-2.5,"10",EL53= -2.75,"11",EL53= -3,"12",EL53= -3.25,"13",EL53= -3.5,"14",EL53= -3.75,"15",EL53=-4,"16")</f>
        <v>1</v>
      </c>
      <c r="EO53" s="10" t="n">
        <v>0.5</v>
      </c>
      <c r="EP53" s="11" t="str">
        <f aca="false">IF(EO53=0,"1","2")</f>
        <v>2</v>
      </c>
      <c r="EQ53" s="11" t="str">
        <f aca="false" t="array" ref="EQ53">_xlfn.IFS(EO53=0,"0", EO53=0.25, "1", EO53=0.5,"2", EO53=0.75,"3", EO53=1,"4",EO53=1.25,"5", EO53=1.5,"6", EO53=1.75,"7", EO53=2,"8", EO53=2.25,"9", EO53=2.25,"9",EO53=2.5,"10", EO53=2.75,"11", EO53=3,"12", EO53=3.25,"13", EO53=3.5,"14", EO53=3.75,"15",EO53=4,"16", EO53=-0.25, "17", bq=-0.5, "18")</f>
        <v>2</v>
      </c>
      <c r="ER53" s="10" t="n">
        <v>0.5</v>
      </c>
      <c r="ES53" s="11" t="str">
        <f aca="false">IF(ER53=0,"1","2")</f>
        <v>2</v>
      </c>
      <c r="ET53" s="11" t="str">
        <f aca="false" t="array" ref="ET53">_xlfn.IFS(ER53=0,"0", ER53=0.25, "1", ER53=0.5,"2", ER53=0.75,"3", ER53=1,"4",ER53=1.25,"5", ER53=1.5,"6", ER53=1.75,"7", ER53=2,"8", ER53=2.25,"9", ER53=2.25,"9",ER53=2.5,"10", ER53=2.75,"11", ER53=3,"12", ER53=3.25,"13", ER53=3.5,"14", ER53=3.75,"15",ER53=4,"16", ER53=-0.25, "17", bq=-0.5, "18")</f>
        <v>2</v>
      </c>
      <c r="EU53" s="36" t="n">
        <v>17</v>
      </c>
      <c r="EV53" s="14" t="str">
        <f aca="false">VLOOKUP(EU53,LEYENDA!$G$2:$H$8,2,TRUE())</f>
        <v>13-18</v>
      </c>
      <c r="EW53" s="14" t="str">
        <f aca="false" t="array" ref="EW53">_xlfn.IFS(EV53="0-5","1", EV53="6-12","2", EV53="13-18","3", EV53="19-24","4", EV53="25-36","5", EV53="37-48","6", EV53="49-60","7")</f>
        <v>3</v>
      </c>
    </row>
    <row r="54" customFormat="false" ht="13.5" hidden="false" customHeight="false" outlineLevel="0" collapsed="false">
      <c r="A54" s="1" t="n">
        <v>19</v>
      </c>
      <c r="B54" s="32" t="n">
        <v>1</v>
      </c>
      <c r="C54" s="33" t="n">
        <v>37545</v>
      </c>
      <c r="D54" s="6"/>
      <c r="E54" s="5" t="str">
        <f aca="false">VLOOKUP(A54,'286'!$A$3:$J$600,10,FALSE())</f>
        <v>BARBERO MONJE, MARÍA</v>
      </c>
      <c r="F54" s="4" t="str">
        <f aca="false">VLOOKUP(A54,'286'!$A$3:$I$1768,3,FALSE())</f>
        <v>BARMONMA</v>
      </c>
      <c r="G54" s="6" t="n">
        <f aca="false">VLOOKUP(A54,'286'!$A$3:$I$1768,4,FALSE())</f>
        <v>30903</v>
      </c>
      <c r="H54" s="7" t="n">
        <f aca="false">YEAR(C54)-YEAR(G54)</f>
        <v>18</v>
      </c>
      <c r="I54" s="1" t="str">
        <f aca="false">VLOOKUP(H54,LEYENDA!$C$2:$D$6,2,TRUE())</f>
        <v>13-24</v>
      </c>
      <c r="J54" s="5" t="str">
        <f aca="false">VLOOKUP(A54,'286'!$A$3:$I$1768,7,FALSE())</f>
        <v>M</v>
      </c>
      <c r="K54" s="8" t="str">
        <f aca="false">VLOOKUP(A54,'286'!$A$3:$I$1768,2,FALSE())</f>
        <v>OD</v>
      </c>
      <c r="L54" s="4" t="str">
        <f aca="false">VLOOKUP(A54,'286'!$A$3:$I$1768,8,FALSE())</f>
        <v>D</v>
      </c>
      <c r="M54" s="4" t="str">
        <f aca="false">VLOOKUP(A54,'286'!$A$3:$I$1768,9,FALSE())</f>
        <v>D</v>
      </c>
      <c r="N54" s="8" t="str">
        <f aca="false">IF(R54=O54, "MISMA","CONTRARIA")</f>
        <v>MISMA</v>
      </c>
      <c r="O54" s="8" t="str">
        <f aca="false" t="array" ref="O54">_xlfn.IFS(L54="D","1", L54="I","2")</f>
        <v>1</v>
      </c>
      <c r="P54" s="8" t="str">
        <f aca="false" t="array" ref="P54">_xlfn.IFS(K54="OD","1", K54="OI","2")</f>
        <v>1</v>
      </c>
      <c r="Q54" s="1" t="str">
        <f aca="false" t="array" ref="Q54">_xlfn.IFS(J54="M","1", J54="H","2")</f>
        <v>1</v>
      </c>
      <c r="R54" s="8" t="str">
        <f aca="false" t="array" ref="R54">_xlfn.IFS(M54="D","1", M54="I","2")</f>
        <v>1</v>
      </c>
      <c r="S54" s="1" t="str">
        <f aca="false" t="array" ref="S54">_xlfn.IFS(N54="CONTRARIA", "1",N54= "MISMA","2")</f>
        <v>2</v>
      </c>
      <c r="T54" s="1" t="str">
        <f aca="false" t="array" ref="T54">_xlfn.IFS(I54="0-12","1", I54="13-24","2", I54="25-40","3", I54="41-60","4", I54="61-100","5")</f>
        <v>2</v>
      </c>
      <c r="U54" s="9" t="n">
        <v>-0.5</v>
      </c>
      <c r="V54" s="1" t="str">
        <f aca="false">IF(U54="","",IF(AND(U54&gt;=-9,U54&lt;=-6.5),"-9 a -6,5",IF(AND(U54&gt;=-6,U54&lt;=-3.5),"-6 a -3,5",IF(AND(U54&gt;=-3,U54&lt;=-1),"-3 a -1",IF(U54=-0.5,"-0,5",IF(AND(U54&gt;=0,U54&lt;=2.5),"0 a 2,5",IF(AND(U54&gt;=3,U54&lt;=5.5),"3 a 5,5",IF(AND(U54&gt;=6,U54&lt;=8.5),"6 a 8,5",IF(AND(U54&gt;=9,U54&lt;=20),"9 a 20","Fuera de rango")))))))))</f>
        <v>-0,5</v>
      </c>
      <c r="W54" s="11" t="str">
        <f aca="false">IF(V54="","",IF(V54="-9 a -6,5",2,IF(V54="-6 a -3,5",3,IF(V54="-3 a -1",4,IF(V54="-0,5","NORMA",IF(V54="0 a 2,5",5,IF(V54="3 a 5,5",6,IF(V54="6 a 8,5",7,IF(V54="9 a 20",8,"Fuera de rango")))))))))</f>
        <v>NORMA</v>
      </c>
      <c r="X54" s="9" t="n">
        <v>0</v>
      </c>
      <c r="Y54" s="10" t="str">
        <f aca="false">IF(X54="","",IF(AND(X54&gt;=0,X54&lt;=4),"0 a 4",IF(AND(X54&gt;=4.5,X54&lt;=8.5),"4,5 a 8,5",IF(X54=9,"9",IF(AND(X54&gt;=9.5,X54&lt;=13),"9,5 a 13",IF(AND(X54&gt;=13.5,X54&lt;=20),"13,5 a 20",IF(AND(X54&gt;=20.5,X54&lt;=35),"20,5 a 35","Fuera de rango")))))))</f>
        <v>0 a 4</v>
      </c>
      <c r="Z54" s="11" t="n">
        <f aca="false">IF(Y54="","",IF(Y54="0 a 4",1,IF(Y54="4,5 a 8,5",2,IF(Y54="9","NORMA",IF(Y54="9,5 a 13",3,IF(Y54="13,5 a 20",4,IF(Y54="20,5 a 35",5,"Fuera de rango")))))))</f>
        <v>1</v>
      </c>
      <c r="AA54" s="9" t="n">
        <v>26</v>
      </c>
      <c r="AB54" s="10" t="str">
        <f aca="false">IF(AA54="","",IF(AND(AA54&gt;=0,AA54&lt;=9),"0 a 9",IF(AND(AA54&gt;=9.5,AA54&lt;=18.5),"9,5 a 18,5",IF(AA54=19,"19",IF(AND(AA54&gt;=19.5,AA54&lt;=28),"19,5 a 28",IF(AND(AA54&gt;=28.5,AA54&lt;=40),"28,5 a 40","Fuera de rango"))))))</f>
        <v>19,5 a 28</v>
      </c>
      <c r="AC54" s="11" t="n">
        <f aca="false" t="array" ref="AC54">_xlfn.IFS(AB54="","",AB54="0 a 9",1,AB54="9,5 a 18,5",2,AB54="19","NORMA",AB54="19,5 a 28",3,AB54="28,5 a 40",4,TRUE(),"Fuera de rango")</f>
        <v>3</v>
      </c>
      <c r="AD54" s="9" t="n">
        <v>10</v>
      </c>
      <c r="AE54" s="11" t="str">
        <f aca="false">IF(AD54="","",IF(AND(AD54&gt;=-10,AD54&lt;=0),"De -10 a 0",IF(AND(AD54&gt;=0.5,AD54&lt;=9.5),"0,5 a 9,5",IF(AD54=10,"10",IF(AND(AD54&gt;=10.5,AD54&lt;=20),"10,5 a 20",IF(AND(AD54&gt;=20.5,AD54&lt;=40),"20,5 a 40","Fuera de rango"))))))</f>
        <v>10</v>
      </c>
      <c r="AF54" s="12" t="str">
        <f aca="false">IF(AD54="","",IF(AND(AD54&gt;=-10,AD54&lt;=0),1,IF(AND(AD54&gt;=0.5,AD54&lt;=9.5),2,IF(AD54=10,"NORMA",IF(AND(AD54&gt;=10.5,AD54&lt;=20),3,IF(AND(AD54&gt;=20.5,AD54&lt;=40),4,""))))))</f>
        <v>NORMA</v>
      </c>
      <c r="AG54" s="9" t="n">
        <v>10</v>
      </c>
      <c r="AH54" s="10" t="str">
        <f aca="false">IF(AG54="","",IF(AND(AG54&gt;=0,AG54&lt;=4),"0 a 4",IF(AND(AG54&gt;=4.5,AG54&lt;=8.5),"4,5 a 8,5",IF(AG54=9,"9",IF(AND(AG54&gt;=9.5,AG54&lt;=13),"9,5 a 13",IF(AND(AG54&gt;=13.5,AG54&lt;=25),"13,5 a 25","Fuera de rango"))))))</f>
        <v>9,5 a 13</v>
      </c>
      <c r="AI54" s="11" t="n">
        <f aca="false">IF(AH54="","",IF(AH54="0 a 4",1,IF(AH54="4,5 a 8,5",2,IF(AH54="9","NORMA",IF(AH54="9,5 a 13",3,IF(AH54="13,5 a 25",4,""))))))</f>
        <v>3</v>
      </c>
      <c r="AJ54" s="9" t="n">
        <v>5</v>
      </c>
      <c r="AK54" s="10" t="str">
        <f aca="false">IF(AJ54="","",IF(AND(AJ54&gt;=-15,AJ54&lt;=-10.5),"-15 a -10,5",IF(AND(AJ54&gt;=-10,AJ54&lt;=-4),"-10 a -4",IF(AND(AJ54&gt;=-4.5,AJ54&lt;=0),"-4,5 a 0",IF(AND(AJ54&gt;=0.5,AJ54&lt;=4.5),"0,5 a 4,5",IF(AJ54=5,"5",IF(AND(AJ54&gt;=5.5,AJ54&lt;=10),"5,5 a 10",IF(AND(AJ54&gt;=10.5,AJ54&lt;=20),"10,5 a 20","Fuera de rango"))))))))</f>
        <v>5</v>
      </c>
      <c r="AL54" s="11" t="str">
        <f aca="false">IF(AK54="","",IF(AK54="-15 a -10,5",1,IF(AK54="-10 a -4",2,IF(AK54="-4,5 a 0",3,IF(AK54="0,5 a 4,5",4,IF(AK54="5","NORMA",IF(AK54="5,5 a 10",5,IF(AK54="10,5 a 20",6,"Error"))))))))</f>
        <v>NORMA</v>
      </c>
      <c r="AM54" s="9" t="n">
        <v>0</v>
      </c>
      <c r="AN54" s="10" t="str">
        <f aca="false">IF(AM54="","",IF(AND(AM54&gt;=-7.5,AM54&lt;=-5.5),"-7,5 a -5,5",IF(AND(AM54&gt;=-5,AM54&lt;=-3),"-5 a -3",IF(AND(AM54&gt;=-2.5,AM54&lt;=-0.5),"-2,5 a -0,5",IF(AM54=0,"0,00",IF(AND(AM54&gt;=0.5,AM54&lt;=2.5),"0,5 a 2,5",IF(AND(AM54&gt;=3,AM54&lt;=5),"3 a 5",IF(AND(AM54&gt;=5.5,AM54&lt;=7.5),"5,5 a 7,5",IF(AND(AM54&gt;=8,AM54&lt;=10),"8 a 10","Fuera de rango")))))))))</f>
        <v>0,00</v>
      </c>
      <c r="AO54" s="11" t="str">
        <f aca="false">IF(AN54="","",IF(AN54="-7,5 a -5,5",1,IF(AN54="-5 a -3",2,IF(AN54="-2,5 a -0,5",3,IF(AN54="0,00","NORMA",IF(AN54="0,5 a 2,5",4,IF(AN54="3 a 5",5,IF(AN54="5,5 a 7,5",6,IF(AN54="8 a 10",7,"Error")))))))))</f>
        <v>NORMA</v>
      </c>
      <c r="AP54" s="9" t="n">
        <v>0.5</v>
      </c>
      <c r="AQ54" s="10" t="str">
        <f aca="false">IF(AP54="","",IF(AND(AP54&gt;=-20,AP54&lt;=-9.5),"-20 a -9,5",IF(AND(AP54&gt;=-9,AP54&lt;=-6.5),"-9 a -6,5",IF(AP54=-6,"-6",IF(AND(AP54&gt;=-5.5,AP54&lt;=-3),"-5,5 a -3",IF(AND(AP54&gt;=-2.5,AP54&lt;=0),"-2,5 a 0",IF(AND(AP54&gt;=0.5,AP54&lt;=3),"0,5 a 3",IF(AND(AP54&gt;=3.5,AP54&lt;=6),"3,5 a 6",IF(AND(AP54&gt;=6.5,AP54&lt;=9),"6,5 a 9",IF(AND(AP54&gt;=9.5,AP54&lt;=20),"9,5 a 20","Fuera de rango"))))))))))</f>
        <v>0,5 a 3</v>
      </c>
      <c r="AR54" s="11" t="n">
        <f aca="false">IF(AQ54="","",IF(AQ54="-20 a -9,5",1,IF(AQ54="-9 a -6,5",2,IF(AQ54="-6","NORMA",IF(AQ54="-5,5 a -3",3,IF(AQ54="-2,5 a 0",4,IF(AQ54="0,5 a 3",5,IF(AQ54="3,5 a 6",6,IF(AQ54="6,5 a 9",7,IF(AQ54="9,5 a 20",8,""))))))))))</f>
        <v>5</v>
      </c>
      <c r="AS54" s="9" t="n">
        <v>4</v>
      </c>
      <c r="AT54" s="10" t="str">
        <f aca="false">IF(AS54="","",IF(AND(AS54&gt;=-16,AS54&lt;=-14),"-16 a -14",IF(AND(AS54&gt;=-13.5,AS54&lt;=-11.5),"-13,5 a -11,5",IF(AND(AS54&gt;=-11,AS54&lt;=-9),"-11 a -9",IF(AND(AS54&gt;=-8.5,AS54&lt;=-6.5),"-8,5 a -6,5",IF(AND(AS54&gt;=-6,AS54&lt;=-4),"-6 a -4",IF(AND(AS54&gt;=-3.5,AS54&lt;=-1.5),"-3,5 a -1,5",IF(AND(AS54&gt;=-1,AS54&lt;=1),"-1 a 1",IF(AND(AS54&gt;=1.5,AS54&lt;=3.5),"1,5 a 3,5",IF(AND(AS54&gt;=4,AS54&lt;=6),"4 a 6",IF(AND(AS54&gt;=6.5,AS54&lt;=8.5),"6,5 a 8,5",IF(AND(AS54&gt;=9,AS54&lt;=11),"9 a 11",IF(AND(AS54&gt;=11.5,AS54&lt;=13.5),"11,5 a 13,5",IF(AND(AS54&gt;=14,AS54&lt;=16),"14 a 16",IF(AND(AS54&gt;=16.5,AS54&lt;=18.5),"16,5 a 18,5",IF(AND(AS54&gt;=19,AS54&lt;=21),"19 a 21","Fuera de rango"))))))))))))))))</f>
        <v>4 a 6</v>
      </c>
      <c r="AU54" s="11" t="str">
        <f aca="false" t="array" ref="AU54">IF(AT54="","",_xlfn.IFS(AT54="-16 a -14",1,AT54="-13,5 a -11,5",2,AT54="-11 a -9",3,AT54="-8,5 a -6,5",4,AT54="-6 a -4",5,AT54="-3,5 a -1,5",6,AT54="-1 a 1",7,AT54="1,5 a 3,5",8,AT54="4 a 6","NORMA",AT54="6,5 a 8,5",9,AT54="9 a 11",10,AT54="11,5 a 13,5",11,AT54="14 a 16",12,AT54="16,5 a 18,5",13,AT54="19 a 21",14,TRUE(),""))</f>
        <v>NORMA</v>
      </c>
      <c r="AV54" s="9" t="n">
        <v>0.5</v>
      </c>
      <c r="AW54" s="10" t="str">
        <f aca="false">IF(AV54="","",IF(AND(AV54&gt;=-1,AV54&lt;=-0.5),"-1 a -0,5",IF(AND(AV54&gt;-0.5,AV54&lt;=0),"De -0,5 a 0",IF(AND(AV54&gt;=0.25,AV54&lt;=0.75),"0,25 a 0,75",IF(AND(AV54&gt;=1,AV54&lt;=1.5),"1 a 1,5",IF(AND(AV54&gt;=1.75,AV54&lt;=2.25),"1,75 a 2,25",IF(AND(AV54&gt;=2.5,AV54&lt;=3),"2,5 a 3",IF(AND(AV54&gt;=3.25,AV54&lt;=3.75),"3,25 a 3,75","Fuera de rango"))))))))</f>
        <v>0,25 a 0,75</v>
      </c>
      <c r="AX54" s="11" t="str">
        <f aca="false">IF(AW54="","",IF(OR(AW54="-1 a -0,5",AW54="-1 a -0.5"),1,IF(OR(AW54="De -0,5 a 0",AW54="-0,5 a 0",AW54="De -0.5 a 0"),2,IF(OR(AW54="0,25 a 0,75",AW54="0.25 a 0.75"),"NORMA",IF(OR(AW54="1 a 1,5",AW54="1 a 1.5"),3,IF(OR(AW54="1,75 a 2,25",AW54="1.75 a 2.25"),4,IF(OR(AW54="2,5 a 3",AW54="2.5 a 3"),5,IF(OR(AW54="3,25 a 3,75",AW54="3.25 a 3.75"),6,""))))))))</f>
        <v>NORMA</v>
      </c>
      <c r="AY54" s="9" t="n">
        <v>-4</v>
      </c>
      <c r="AZ54" s="10" t="str">
        <f aca="false">IF(AY54="","",IF(AND(AY54&gt;=-20,AY54&lt;=-9.5),"-20 a -9,5",IF(AND(AY54&gt;=-9,AY54&lt;=-6.5),"-9 a -6,5",IF(AY54=-6,"-6",IF(AND(AY54&gt;=-5.5,AY54&lt;=-3),"-5,5 a -3",IF(AND(AY54&gt;=-2.5,AY54&lt;=0),"-2,5 a 0",IF(AND(AY54&gt;=0.5,AY54&lt;=3),"0,5 a 3",IF(AND(AY54&gt;=3.5,AY54&lt;=6),"3,5 a 6","Fuera de rango"))))))))</f>
        <v>-5,5 a -3</v>
      </c>
      <c r="BA54" s="11" t="n">
        <f aca="false">IF(AZ54="","",IF(AZ54="-20 a -9,5",1,IF(AZ54="-9 a -6,5",2,IF(AZ54="-6","NORMA",IF(AZ54="-5,5 a -3",3,IF(AZ54="-2,5 a 0",4,IF(AZ54="0,5 a 3",5,IF(AZ54="3,5 a 6",6,""))))))))</f>
        <v>3</v>
      </c>
      <c r="BB54" s="9" t="n">
        <v>0</v>
      </c>
      <c r="BC54" s="10" t="str">
        <f aca="false" t="array" ref="BC54">IF(BB54="","",_xlfn.IFS(AND(BB54&gt;=0,BB54&lt;=2),"0 a 2",AND(BB54&gt;=2.5,BB54&lt;=4.5),"2,5 a 4,5",AND(BB54&gt;=5,BB54&lt;=7),"5 a 7",AND(BB54&gt;=7.5,BB54&lt;=9.5),"7,5 a 9,5",AND(BB54&gt;=10,BB54&lt;=12),"10 a 12",AND(BB54&gt;=12.5,BB54&lt;=14.5),"12,5 a 14,5",BB54=15,"15",AND(BB54&gt;=15.5,BB54&lt;=17.5),"15,5 a 17,5",AND(BB54&gt;=18,BB54&lt;=20),"18 a 20",AND(BB54&gt;=20.5,BB54&lt;=22.5),"20,5 a 22,5",AND(BB54&gt;=23,BB54&lt;=25),"23 a 25",TRUE(),"Fuera de rango"))</f>
        <v>0 a 2</v>
      </c>
      <c r="BD54" s="11" t="n">
        <f aca="false" t="array" ref="BD54">IF(BC54="","",_xlfn.IFS(BC54="0 a 2",1,BC54="2,5 a 4,5",2,BC54="5 a 7",3,BC54="7,5 a 9,5",4,BC54="10 a 12",5,BC54="12,5 a 14,5",6,BC54="15","NORMA",BC54="15,5 a 17,5",7,BC54="18 a 20",8,BC54="20,5 a 22,5",9,BC54="23 a 25",10,TRUE(),"Fuera de rango"))</f>
        <v>1</v>
      </c>
      <c r="BE54" s="9" t="n">
        <v>31</v>
      </c>
      <c r="BF54" s="10" t="str">
        <f aca="false">IF(BE54="","",IF(AND(BE54&gt;=-20,BE54&lt;=-10),"-20 a -10",IF(AND(BE54&gt;=-9.5,BE54&lt;=0.5),"-9,5 a 0,5",IF(AND(BE54&gt;=1,BE54&lt;=11),"1 a 11",IF(AND(BE54&gt;=11.5,BE54&lt;=20.5),"11,5 a 20,5",IF(BE54=21,"21",IF(AND(BE54&gt;=21.5,BE54&lt;=31.5),"21,5 a 31,5",IF(AND(BE54&gt;=32,BE54&lt;=42),"32 a 42","Fuera de rango"))))))))</f>
        <v>21,5 a 31,5</v>
      </c>
      <c r="BG54" s="11" t="n">
        <f aca="false">IF(BF54="","",IF(BF54="-20 a -10",1,IF(BF54="-9,5 a 0,5",2,IF(BF54="1 a 11",3,IF(BF54="11,5 a 20,5",4,IF(BF54="21","NORMA",IF(BF54="21,5 a 31,5",5,IF(BF54="32 a 42",6,""))))))))</f>
        <v>5</v>
      </c>
      <c r="BH54" s="9" t="n">
        <v>20</v>
      </c>
      <c r="BI54" s="10" t="str">
        <f aca="false">IF(BH54="","",IF(AND(BH54&gt;=-20,BH54&lt;=-15),"-20 a -15",IF(AND(BH54&gt;=-14.5,BH54&lt;=-9.5),"-14,5 a -9,5",IF(AND(BH54&gt;=-9,BH54&lt;=-4),"-9 a -4",IF(AND(BH54&gt;=-3.5,BH54&lt;=2.5),"-3,5 a 2,5",IF(AND(BH54&gt;=3,BH54&lt;=8),"3 a 8",IF(AND(BH54&gt;=8.5,BH54&lt;=14.5),"8,5 a 14,5",IF(BH54=15,"15",IF(AND(BH54&gt;=15.5,BH54&lt;=20.5),"15,5 a 20,5",IF(AND(BH54&gt;=21,BH54&lt;=26),"21 a 26","Fuera de rango"))))))))))</f>
        <v>15,5 a 20,5</v>
      </c>
      <c r="BJ54" s="11" t="n">
        <f aca="false">IF(BI54="","",IF(BI54="-20 a -15",1,IF(BI54="-14,5 a -9,5",2,IF(BI54="-9 a -4",3,IF(BI54="-3,5 a 2,5",4,IF(BI54="3 a 8",5,IF(BI54="8,5 a 14,5",6,IF(BI54="15","NORMA",IF(BI54="15,5 a 20,5",7,IF(BI54="21 a 26",8,IF(BI54="26,5 a 31,5",9,"")))))))))))</f>
        <v>7</v>
      </c>
      <c r="BK54" s="9" t="n">
        <v>0</v>
      </c>
      <c r="BL54" s="10" t="str">
        <f aca="false">IF(BK54="","",IF(AND(BK54&gt;=0,BK54&lt;=2),"0 - 2",IF(AND(BK54&gt;=2.5,BK54&lt;=4.5),"2,5 - 4,5",IF(AND(BK54&gt;=5,BK54&lt;=7),"5 - 7",IF(AND(BK54&gt;=7.5,BK54&lt;=9.5),"7,5 - 9,5",IF(AND(BK54&gt;=10,BK54&lt;=12),"10 - 12",IF(AND(BK54&gt;=12.5,BK54&lt;=13.5),"12,5 - 13,5",IF(BK54=14,"14",IF(AND(BK54&gt;=14.5,BK54&lt;=16.5),"14,5 - 16,5",IF(AND(BK54&gt;=17,BK54&lt;=19),"17 - 19",IF(AND(BK54&gt;=19.5,BK54&lt;=21.5),"19,5 - 21,5",IF(AND(BK54&gt;=22,BK54&lt;=24),"22 - 24",IF(AND(BK54&gt;=24.5,BK54&lt;=26.5),"24,5 - 26,5",IF(AND(BK54&gt;=27,BK54&lt;=29),"27 - 29",IF(AND(BK54&gt;=29.5,BK54&lt;=30),"29,5 - 30","Fuera de rango")))))))))))))))</f>
        <v>0 - 2</v>
      </c>
      <c r="BM54" s="11" t="n">
        <f aca="false">IF(BL54="","",IF(BL54="0 - 2",1,IF(BL54="2,5 - 4,5",2,IF(BL54="5 - 7",3,IF(BL54="7,5 - 9,5",4,IF(BL54="10 - 12",5,IF(BL54="12,5 - 13,5",6,IF(BL54="14","NORMA",IF(BL54="14,5 - 16,5",7,IF(BL54="17 - 19",8,IF(BL54="19,5 - 21,5",9,IF(BL54="22 - 24",10,IF(BL54="24,5 - 26,5",11,IF(BL54="27 - 29",12,IF(BL54="29,5 - 30",13,"")))))))))))))))</f>
        <v>1</v>
      </c>
      <c r="BN54" s="9" t="n">
        <v>18</v>
      </c>
      <c r="BO54" s="10" t="str">
        <f aca="false">IF(BN54="","",IF(AND(BN54&gt;=-20,BN54&lt;=-10),"-20 a -10",IF(AND(BN54&gt;=-9.5,BN54&lt;=0.5),"-9,5 a 0,5",IF(AND(BN54&gt;=1,BN54&lt;=11),"1 a 11",IF(AND(BN54&gt;=11.5,BN54&lt;=21.5),"11,5 a 21,5",IF(BN54=22,"22",IF(AND(BN54&gt;=22.5,BN54&lt;=32.5),"22,5 a 32,5",IF(AND(BN54&gt;=33,BN54&lt;=43),"33 a 43","Fuera de rango"))))))))</f>
        <v>11,5 a 21,5</v>
      </c>
      <c r="BP54" s="11" t="n">
        <f aca="false">IF(BO54="","",IF(BO54="-20 a -10",1,IF(BO54="-9,5 a 0,5",2,IF(BO54="1 a 11",3,IF(BO54="11,5 a 21,5",4,IF(BO54="22","NORMA",IF(BO54="22,5 a 32,5",5,IF(BO54="33 a 43",6,""))))))))</f>
        <v>4</v>
      </c>
      <c r="BQ54" s="9" t="n">
        <v>11</v>
      </c>
      <c r="BR54" s="10" t="str">
        <f aca="false">IF(BQ54="","",IF(AND(BQ54&gt;=-20,BQ54&lt;=-15),"-20 a -15",IF(AND(BQ54&gt;=-14.5,BQ54&lt;=-9.5),"-14,5 a -9,5",IF(AND(BQ54&gt;=-9,BQ54&lt;=-4),"-9 a -4",IF(AND(BQ54&gt;=-3.5,BQ54&lt;=2.5),"-3,5 a 2,5",IF(AND(BQ54&gt;=3,BQ54&lt;=8),"3 a 8",IF(AND(BQ54&gt;=8.5,BQ54&lt;=13.5),"8,5 a 13,5",IF(AND(BQ54&gt;=14,BQ54&lt;=17.5),"14 a 17,5",IF(BQ54=18,"18",IF(AND(BQ54&gt;=18.5,BQ54&lt;=23.5),"18,5 a 23,5",IF(AND(BQ54&gt;=24,BQ54&lt;=29),"24 a 29",IF(AND(BQ54&gt;=29.5,BQ54&lt;=34.5),"29,5 a 34,5",IF(AND(BQ54&gt;=35,BQ54&lt;=40),"35 a 40","Fuera de rango")))))))))))))</f>
        <v>8,5 a 13,5</v>
      </c>
      <c r="BS54" s="11" t="n">
        <f aca="false">IF(BR54="","",IF(BR54="-20 a -15",1,IF(BR54="-14,5 a -9,5",2,IF(BR54="-9 a -4",3,IF(BR54="-3,5 a 2,5",4,IF(BR54="3 a 8",5,IF(BR54="8,5 a 13,5",6,IF(BR54="14 a 17,5",7,IF(BR54="18","NORMA",IF(BR54="18,5 a 23,5",8,IF(BR54="24 a 29",9,IF(BR54="29,5 a 34,5",10,IF(BR54="35 a 40",11,"")))))))))))))</f>
        <v>6</v>
      </c>
      <c r="BT54" s="9" t="n">
        <v>0</v>
      </c>
      <c r="BU54" s="10" t="str">
        <f aca="false">IF(BT54="","",IF(AND(BT54&gt;=-20,BT54&lt;=-18),"-20 a -18",IF(AND(BT54&gt;=-17.5,BT54&lt;=-15.5),"-17,5 a -15,5",IF(AND(BT54&gt;=-15,BT54&lt;=-13),"-15 a -13",IF(AND(BT54&gt;=-12.5,BT54&lt;=-10.5),"-12,5 a -10,5",IF(AND(BT54&gt;=-10,BT54&lt;=-8),"-10 a -8",IF(AND(BT54&gt;=-7.5,BT54&lt;=-5.5),"-7,5 a -5,5",IF(AND(BT54&gt;=-5,BT54&lt;=-3),"-5 a -3",IF(AND(BT54&gt;=-2.5,BT54&lt;=-0.5),"-2,5 a -0,5",IF(BT54=0,"0",IF(AND(BT54&gt;=0.5,BT54&lt;=2.5),"0,5 a 2,5",IF(AND(BT54&gt;=3,BT54&lt;=5),"3 a 5",IF(AND(BT54&gt;=5.5,BT54&lt;=7.5),"5,5 a 7,5",IF(AND(BT54&gt;=8,BT54&lt;=10),"8 a 10",IF(AND(BT54&gt;=10.5,BT54&lt;=12.5),"10,5 a 12,5",IF(AND(BT54&gt;=13,BT54&lt;=15),"13 a 15",IF(AND(BT54&gt;=15.5,BT54&lt;=17.5),"15,5 a 17,5",IF(AND(BT54&gt;=18,BT54&lt;=20),"18 a 20","Fuera de rango"))))))))))))))))))</f>
        <v>0</v>
      </c>
      <c r="BV54" s="11" t="str">
        <f aca="false">IF(BT54="","",IF(BT54=0,"NORMA",IF(AND(BT54&gt;=-20,BT54&lt;=-18),2,IF(AND(BT54&gt;=-17.5,BT54&lt;=-15.5),2,IF(AND(BT54&gt;=-15,BT54&lt;=-13),3,IF(AND(BT54&gt;=-12.5,BT54&lt;=-10.5),4,IF(AND(BT54&gt;=-10,BT54&lt;=-8),5,IF(AND(BT54&gt;=-7.5,BT54&lt;=-5.5),6,IF(AND(BT54&gt;=-5,BT54&lt;=-3),7,IF(AND(BT54&gt;=-2.5,BT54&lt;=-0.5),8,IF(AND(BT54&gt;=0.5,BT54&lt;=2.5),9,IF(AND(BT54&gt;=3,BT54&lt;=5),10,IF(AND(BT54&gt;=5.5,BT54&lt;=7.5),11,IF(AND(BT54&gt;=8,BT54&lt;=10),12,IF(AND(BT54&gt;=10.5,BT54&lt;=12.5),13,IF(AND(BT54&gt;=13,BT54&lt;=15),14,IF(AND(BT54&gt;=15.5,BT54&lt;=17.5),15,IF(AND(BT54&gt;=18,BT54&lt;=20),16,"Fuera de rango"))))))))))))))))))</f>
        <v>NORMA</v>
      </c>
      <c r="BW54" s="9" t="n">
        <v>-5.75</v>
      </c>
      <c r="BX54" s="10" t="n">
        <f aca="false">18.5- (0.3*H54)</f>
        <v>13.1</v>
      </c>
      <c r="BY54" s="10" t="n">
        <f aca="false">(BW54)-(BX54)</f>
        <v>-18.85</v>
      </c>
      <c r="BZ54" s="10" t="str">
        <f aca="false">IF(BY54="","",IF(BY54&lt;-27.5,"De -30 a -28",IF(BY54&lt;-25,"De -27,5 a -25,5",IF(BY54&lt;-22.5,"De -25 a -23",IF(BY54&lt;-20,"De -22,5 a -20,5",IF(BY54&lt;-17.5,"De -20 a -18",IF(BY54&lt;-15,"De -17,5 a -15,5",IF(BY54&lt;-12.5,"De -15 a -13",IF(BY54&lt;-10,"De -12,5 a -10,5",IF(BY54&lt;-7.5,"De -10 a -8",IF(BY54&lt;-5,"De -7,5 a -5,5",IF(BY54&lt;-2.5,"De -5 a -3",IF(BY54&lt;0,"De -2,5 a -0,5",IF(BY54&lt;2.5,"De 0 a 2",IF(BY54&lt;5,"De 2,5 a 4,5",IF(BY54&lt;7.5,"De 5 a 7",IF(BY54&lt;10,"De 7,5 a 9,5",IF(BY54&lt;12.5,"De 10 a 12",IF(BY54&lt;15,"De 12,5 a 14,5",IF(BY54&lt;17.5,"De 15 a 17",IF(BY54&lt;20,"De 17,5 a 19,5",IF(BY54&lt;22.5,"De 20 a 22",IF(BY54&lt;25,"De 22,5 a 24,5",IF(BY54&lt;27.5,"De 25 a 27","De 27,5 a 30"))))))))))))))))))))))))</f>
        <v>De -20 a -18</v>
      </c>
      <c r="CA54" s="12" t="n">
        <f aca="false">IF(BY54="","",IF(BY54&lt;=-28,1,IF(BY54&lt;=-25.5,2,IF(BY54&lt;=-23,3,IF(BY54&lt;=-20.5,4,IF(BY54&lt;=-18,5,IF(BY54&lt;=-15.5,6,IF(BY54&lt;=-13,7,IF(BY54&lt;=-10.5,8,IF(BY54&lt;=-8,9,IF(BY54&lt;=-5.5,10,IF(BY54&lt;=-3,11,IF(BY54&lt;=-0.5,12,IF(BY54&lt;=2,13,IF(BY54&lt;=4.5,14,IF(BY54&lt;=7,15,IF(BY54&lt;=9.5,16,IF(BY54&lt;=12,17,IF(BY54&lt;=14.5,18,IF(BY54&lt;=17,19,IF(BY54&lt;=19.5,20,IF(BY54&lt;=22,21,IF(BY54&lt;=24.5,22,IF(BY54&lt;=27,23,IF(BY54&lt;=30,24,"Fuera de rango")))))))))))))))))))))))))</f>
        <v>5</v>
      </c>
      <c r="CB54" s="9" t="n">
        <v>-5.75</v>
      </c>
      <c r="CC54" s="10" t="n">
        <f aca="false">18.5- (0.3*H54)</f>
        <v>13.1</v>
      </c>
      <c r="CD54" s="10" t="n">
        <f aca="false">(CB54)-(CC54)</f>
        <v>-18.85</v>
      </c>
      <c r="CE54" s="10" t="str">
        <f aca="false">IF(CD54="","",IF(CD54&lt;-27.5,"De -30 a -28",IF(CD54&lt;-25,"De -27,5 a -25,5",IF(CD54&lt;-22.5,"De -25 a -23",IF(CD54&lt;-20,"De -22,5 a -20,5",IF(CD54&lt;-17.5,"De -20 a -18",IF(CD54&lt;-15,"De -17,5 a -15,5",IF(CD54&lt;-12.5,"De -15 a -13",IF(CD54&lt;-10,"De -12,5 a -10,5",IF(CD54&lt;-7.5,"De -10 a -8",IF(CD54&lt;-5,"De -7,5 a -5,5",IF(CD54&lt;-2.5,"De -5 a -3",IF(CD54&lt;0,"De -2,5 a -0,5",IF(CD54&lt;=2,"De 0 a 2",IF(CD54&lt;=4.5,"De 2,5 a 4,5",IF(CD54&lt;=7,"De 5 a 7",IF(CD54&lt;=9.5,"De 7,5 a 9,5",IF(CD54&lt;=12,"De 10 a 12",IF(CD54&lt;=14.5,"De 12,5 a 14,5",IF(CD54&lt;=17,"De 15 a 17",IF(CD54&lt;=19.5,"De 17,5 a 19,5",IF(CD54&lt;=22,"De 20 a 22",IF(CD54&lt;=24.5,"De 22,5 a 24,5",IF(CD54&lt;=27,"De 25 a 27","De 27,5 a 30"))))))))))))))))))))))))</f>
        <v>De -20 a -18</v>
      </c>
      <c r="CF54" s="12" t="n">
        <f aca="false">IF(CD54="","",IF(CD54&lt;-27.5,1,IF(CD54&lt;-25,2,IF(CD54&lt;-22.5,3,IF(CD54&lt;-20,4,IF(CD54&lt;-17.5,5,IF(CD54&lt;-15,6,IF(CD54&lt;-12.5,7,IF(CD54&lt;-10,8,IF(CD54&lt;-7.5,9,IF(CD54&lt;-5,10,IF(CD54&lt;-2.5,11,IF(CD54&lt;0,12,IF(CD54&lt;2.5,13,IF(CD54&lt;5,14,IF(CD54&lt;7.5,15,IF(CD54&lt;10,16,IF(CD54&lt;12.5,17,IF(CD54&lt;15,18,IF(CD54&lt;17.5,19,IF(CD54&lt;20,20,IF(CD54&lt;22.5,21,IF(CD54&lt;25,22,IF(CD54&lt;27.5,23,24))))))))))))))))))))))))</f>
        <v>5</v>
      </c>
      <c r="CG54" s="9" t="n">
        <v>-4.5</v>
      </c>
      <c r="CH54" s="10" t="str">
        <f aca="false">IF(CG54="","",IF(AND(CG54&gt;=-10,CG54&lt;=-9.5),"-10 a -9,5",IF(AND(CG54&gt;-9.5,CG54&lt;=-8.5),"-9 a -8,5",IF(AND(CG54&gt;-8.5,CG54&lt;=-7.5),"-8 a -7,5",IF(AND(CG54&gt;-7.5,CG54&lt;=-6.5),"-7 a -6,5",IF(AND(CG54&gt;-6.5,CG54&lt;=-5.5),"-6 a -5,5",IF(AND(CG54&gt;-5.5,CG54&lt;=-4.5),"-5 a -4,5",IF(AND(CG54&gt;-4.5,CG54&lt;=-3.5),"-4 a -3,5",IF(AND(CG54&gt;-3.5,CG54&lt;=-2.5),"-3 a -2,5",IF(CG54=-2.25,"-2,25",IF(AND(CG54&gt;-2.5,CG54&lt;=-1.5),"-2 a -1,5",IF(AND(CG54&gt;-1.5,CG54&lt;=-0.5),"-1 a -0,5",IF(AND(CG54&gt;-0.5,CG54&lt;=0.5),"0 a 0,5",IF(AND(CG54&gt;0.5,CG54&lt;=1.5),"1 a 1,5",IF(AND(CG54&gt;1.5,CG54&lt;=2.5),"2 a 2,5",IF(AND(CG54&gt;2.5,CG54&lt;=3.5),"3 a 3,5",IF(AND(CG54&gt;3.5,CG54&lt;=4.5),"4 a 4,5",IF(AND(CG54&gt;4.5,CG54&lt;=5.5),"5 a 5,5",IF(AND(CG54&gt;5.5,CG54&lt;=6.5),"6 a 6,5",IF(AND(CG54&gt;6.5,CG54&lt;=7.5),"7 a 7,5",IF(AND(CG54&gt;7.5,CG54&lt;=8.5),"8 a 8,5",IF(AND(CG54&gt;8.5,CG54&lt;=9.5),"9 a 9,5",IF(CG54&gt;=10,"10","Fuera de rango")))))))))))))))))))))))</f>
        <v>-5 a -4,5</v>
      </c>
      <c r="CI54" s="11" t="n">
        <f aca="false">IF(CG54="","",IF(CG54=-2.25,"NORMA",IF(CG54&lt;=-9.5,1,IF(CG54&lt;=-8.5,2,IF(CG54&lt;=-7.5,3,IF(CG54&lt;=-6.5,4,IF(CG54&lt;=-5.5,5,IF(CG54&lt;=-4.5,6,IF(CG54&lt;=-3.5,7,IF(CG54&lt;=-2.5,8,IF(CG54&lt;=-1.5,9,IF(CG54&lt;=-0.5,10,IF(CG54&lt;=0.5,11,IF(CG54&lt;=1.5,12,IF(CG54&lt;=2.5,13,IF(CG54&lt;=3.5,14,IF(CG54&lt;=4.5,15,IF(CG54&lt;=5.5,16,IF(CG54&lt;=6.5,17,IF(CG54&lt;=7.5,18,IF(CG54&lt;=8.5,19,IF(CG54&lt;=9.5,20,IF(CG54=10,21,"Fuera de rango")))))))))))))))))))))))</f>
        <v>6</v>
      </c>
      <c r="CJ54" s="9" t="n">
        <v>2.75</v>
      </c>
      <c r="CK54" s="10" t="str">
        <f aca="false">IF(CJ54="","",IF(AND(CJ54&gt;=-6,CJ54&lt;=-5.5),"-6 a -5,5",IF(AND(CJ54&gt;-5.5,CJ54&lt;=-4.5),"-5 a -4,5",IF(AND(CJ54&gt;-4.5,CJ54&lt;=-3.5),"-4 a -3,5",IF(AND(CJ54&gt;-3.5,CJ54&lt;=-2.5),"-3 a -2,5",IF(AND(CJ54&gt;-2.5,CJ54&lt;=-1.5),"-2 a -1,5",IF(AND(CJ54&gt;-1.5,CJ54&lt;=-0.5),"-1 a -0,5",IF(AND(CJ54&gt;-0.5,CJ54&lt;=0.5),"0 a 0,5",IF(AND(CJ54&gt;0.5,CJ54&lt;=1.5),"1 a 1,5",IF(AND(CJ54&gt;1.5,CJ54&lt;2.5),"2",IF(AND(CJ54&gt;=2.5,CJ54&lt;=3),"2,5 a 3",IF(AND(CJ54&gt;3,CJ54&lt;=4),"3,5 a 4",IF(AND(CJ54&gt;4,CJ54&lt;=5),"4,5 a 5",IF(AND(CJ54&gt;5,CJ54&lt;=6),"5,5 a 6",IF(AND(CJ54&gt;6,CJ54&lt;=7),"6,5 a 7",IF(AND(CJ54&gt;7,CJ54&lt;=8),"7,5 a 8",IF(AND(CJ54&gt;8,CJ54&lt;=9.5),"8,5 a 9,5",IF(CJ54=10,"10","Fuera de rango"))))))))))))))))))</f>
        <v>2,5 a 3</v>
      </c>
      <c r="CL54" s="11" t="n">
        <f aca="false">IF(CK54="","",IF(OR(CK54="-6 a -5,5",CK54="-6 - -5,5"),1,IF(OR(CK54="-5 a -4,5",CK54="-5 - -4,5"),2,IF(OR(CK54="-4 a -3,5",CK54="-4 - -3,5"),3,IF(OR(CK54="-3 a -2,5",CK54="-3 - -2,5"),4,IF(OR(CK54="-2 a -1,5",CK54="-2 - -1,5"),5,IF(OR(CK54="-1 a -0,5",CK54="-1 - -0,5"),6,IF(OR(CK54="0 a 0,5",CK54="0 - 0,5"),7,IF(OR(CK54="1 a 1,5",CK54="1 - 1,5"),8,IF(CK54="2","NORMA",IF(OR(CK54="2,5 a 3",CK54="2,5 - 3"),9,IF(OR(CK54="3,5 a 4",CK54="3,5 - 4"),10,IF(OR(CK54="4,5 a 5",CK54="4,5 - 5"),11,IF(OR(CK54="5,5 a 6",CK54="5,5 - 6"),12,IF(OR(CK54="6,5 a 7",CK54="6,5 - 7"),13,IF(OR(CK54="7,5 a 8",CK54="7,5 - 8"),14,IF(OR(CK54="8,5 a 9",CK54="8,5 - 9,5",CK54="9 a 9,5"),15,IF(CK54="10",15,IF(OR(CK54="0,5 a 1",CK54="0,5 - 1"),7,"Fuera de rango")))))))))))))))))))</f>
        <v>9</v>
      </c>
      <c r="CM54" s="10" t="n">
        <v>0</v>
      </c>
      <c r="CN54" s="10" t="str">
        <f aca="false">IF(CM54=0,"0", " ")</f>
        <v>0</v>
      </c>
      <c r="CO54" s="10" t="str">
        <f aca="false">IF(CM54&gt;0,"EME"," ")</f>
        <v> </v>
      </c>
      <c r="CP54" s="10" t="n">
        <v>0</v>
      </c>
      <c r="CQ54" s="10" t="str">
        <f aca="false">IF(CP54&gt;0,"0", " ")</f>
        <v> </v>
      </c>
      <c r="CR54" s="10" t="str">
        <f aca="false">IF(CP54&gt;0,"EME"," ")</f>
        <v> </v>
      </c>
      <c r="CS54" s="9" t="n">
        <v>0</v>
      </c>
      <c r="CT54" s="10" t="str">
        <f aca="false">IF(CS54&gt;0,"1", " ")</f>
        <v> </v>
      </c>
      <c r="CU54" s="10" t="str">
        <f aca="false">IF(CS54&gt;0,"HIP"," ")</f>
        <v> </v>
      </c>
      <c r="CV54" s="9" t="n">
        <v>0</v>
      </c>
      <c r="CW54" s="10" t="str">
        <f aca="false">IF(CV54&gt;0,"1", " ")</f>
        <v> </v>
      </c>
      <c r="CX54" s="10" t="str">
        <f aca="false">IF(CV54&gt;0,"HIP"," ")</f>
        <v> </v>
      </c>
      <c r="CY54" s="9" t="n">
        <v>-0.25</v>
      </c>
      <c r="CZ54" s="11" t="str">
        <f aca="false">IF(CY54&lt;0,"2"," ")</f>
        <v>2</v>
      </c>
      <c r="DA54" s="11" t="str">
        <f aca="false">IF(CY54&lt;0,"MIO"," ")</f>
        <v>MIO</v>
      </c>
      <c r="DB54" s="9" t="n">
        <v>-0.5</v>
      </c>
      <c r="DC54" s="11" t="str">
        <f aca="false">IF(DB54&lt;0,"2"," ")</f>
        <v>2</v>
      </c>
      <c r="DD54" s="11" t="str">
        <f aca="false">IF(DB54&lt;0,"MIO"," ")</f>
        <v>MIO</v>
      </c>
      <c r="DE54" s="9" t="n">
        <v>-0.25</v>
      </c>
      <c r="DF54" s="11" t="str">
        <f aca="false">IF(DE54&lt;0,"3"," ")</f>
        <v>3</v>
      </c>
      <c r="DG54" s="11" t="str">
        <f aca="false">IF(DE54&lt;0,"AST"," ")</f>
        <v>AST</v>
      </c>
      <c r="DH54" s="9" t="n">
        <v>0</v>
      </c>
      <c r="DI54" s="11" t="str">
        <f aca="false">IF(DH54&lt;0,"3"," ")</f>
        <v> </v>
      </c>
      <c r="DJ54" s="11" t="str">
        <f aca="false">IF(DH54&lt;0,"AST"," ")</f>
        <v> </v>
      </c>
      <c r="DK54" s="9" t="n">
        <v>0</v>
      </c>
      <c r="DL54" s="10" t="str">
        <f aca="false">IF(DK54&gt;0,"4"," ")</f>
        <v> </v>
      </c>
      <c r="DM54" s="10" t="str">
        <f aca="false">IF(DK54&gt;0,"PRE"," ")</f>
        <v> </v>
      </c>
      <c r="DN54" s="9" t="n">
        <v>0</v>
      </c>
      <c r="DO54" s="10" t="str">
        <f aca="false">IF(DN54&gt;0,"4"," ")</f>
        <v> </v>
      </c>
      <c r="DP54" s="10" t="str">
        <f aca="false">IF(DN54&gt;0,"PRE"," ")</f>
        <v> </v>
      </c>
      <c r="DQ54" s="12" t="n">
        <v>2</v>
      </c>
      <c r="DR54" s="12" t="n">
        <v>1</v>
      </c>
      <c r="DS54" s="12" t="str">
        <f aca="false">CONCATENATE(CO54,CU54,DA54,DG54,DM54)</f>
        <v>  MIOAST </v>
      </c>
      <c r="DT54" s="10" t="str">
        <f aca="false" t="array" ref="DT54">_xlfn.IFS(DS54="EME    ","0", DS54=" HIP   ","1", DS54="  MIO  ","2", DS54="   AST ","3", DS54="    PRE","4", DS54="EME   PRE","5", DS54=" HIP  PRE","6", DS54=" HIP AST ","7", DS54="  MIO PRE","8", DS54="  MIOAST ","9", DS54="   ASTPRE","10",DS54=" HIP ASTPRE","11", DS54="  MIOASTPRE","12", DS54="     ","0")</f>
        <v>9</v>
      </c>
      <c r="DU54" s="1" t="s">
        <v>153</v>
      </c>
      <c r="DV54" s="1" t="str">
        <f aca="false" t="array" ref="DV54">_xlfn.IFS(DU54="SI","2", DU54="NO","1")</f>
        <v>2</v>
      </c>
      <c r="DW54" s="10" t="n">
        <v>0</v>
      </c>
      <c r="DX54" s="11" t="str">
        <f aca="false">IF(DW54=0,"1","2")</f>
        <v>1</v>
      </c>
      <c r="DY54" s="11" t="str">
        <f aca="false" t="array" ref="DY54">_xlfn.IFS(DW54=0,"0", DW54=0.25, "1", DW54=0.5,"2", DW54=0.75,"3", DW54=1,"4",DW54=1.25,"5", DW54=1.5,"6", DW54=1.75,"7", DW54=2,"8")</f>
        <v>0</v>
      </c>
      <c r="DZ54" s="10" t="n">
        <v>0</v>
      </c>
      <c r="EA54" s="11" t="str">
        <f aca="false">IF(DZ54=0,"1","2")</f>
        <v>1</v>
      </c>
      <c r="EB54" s="11" t="str">
        <f aca="false" t="array" ref="EB54">_xlfn.IFS(DZ54=0,"0", DZ54=0.25, "1", DZ54=0.5,"2", DZ54=0.75,"3", DZ54=1,"4",DZ54=1.25,"5", DZ54=1.5,"6", DZ54=1.75,"7", DZ54=2,"8")</f>
        <v>0</v>
      </c>
      <c r="EC54" s="10" t="n">
        <v>-0.25</v>
      </c>
      <c r="ED54" s="10" t="str">
        <f aca="false">IF(EC54=0,"1","2")</f>
        <v>2</v>
      </c>
      <c r="EE54" s="11" t="str">
        <f aca="false" t="array" ref="EE54">_xlfn.IFS(EC54=0,"0", EC54=-0.25, "1", EC54=-0.5,"2", EC54=-0.75,"3", EC54=-1,"4",EC54=-1.25,"5", EC54=-1.5,"6", EC54=-1.75,"7", EC54=-2,"8", EC54=-2.25,"9",EC54=-2.5,"10", EC54=-2.75,"11", EC54=-3,"12", EC54=-3.25,"13", EC54=-3.5,"14", EC54=-3.75,"15",EC54=-4,"16")</f>
        <v>1</v>
      </c>
      <c r="EF54" s="10" t="n">
        <v>-0.5</v>
      </c>
      <c r="EG54" s="10" t="str">
        <f aca="false">IF(EF54=0,"1","2")</f>
        <v>2</v>
      </c>
      <c r="EH54" s="11" t="str">
        <f aca="false" t="array" ref="EH54">_xlfn.IFS(EF54=0,"0", EF54=-0.25, "1", EF54=-0.5,"2", EF54=-0.75,"3", EF54=-1,"4",EF54=-1.25,"5", EF54=-1.5,"6", EF54=-1.75,"7", EF54=-2,"8", EF54=-2.25,"9",EF54=-2.5,"10", EF54=-2.75,"11", EF54=-3,"12", EF54=-3.25,"13", EF54=-3.5,"14", EF54=-3.75,"15",EF54=-4,"16")</f>
        <v>2</v>
      </c>
      <c r="EI54" s="10" t="n">
        <v>-0.25</v>
      </c>
      <c r="EJ54" s="11" t="str">
        <f aca="false">IF(EI54=0,"1","2")</f>
        <v>2</v>
      </c>
      <c r="EK54" s="11" t="str">
        <f aca="false" t="array" ref="EK54">_xlfn.IFS(EI54=0,"0", EI54=-0.25, "1", EI54=-0.5,"2", EI54=-0.75,"3", EI54=-1,"4",EI54=-1.25,"5", EI54=-1.5,"6", EI54=-1.75,"7", EI54=-2,"8", EI54=-2.25,"9", EI54=-2.25,"9",EI54=-2.5,"10", EI54=-2.75,"11", EI54=-3,"12", EI54=-3.25,"13", EI54=-3.5,"14", EI54=-3.75,"15",EI54=-4,"16", EI54=0.25, "17", EI54=0.5, "18")</f>
        <v>1</v>
      </c>
      <c r="EL54" s="10" t="n">
        <v>0</v>
      </c>
      <c r="EM54" s="11" t="str">
        <f aca="false">IF(EL54=0,"1","2")</f>
        <v>1</v>
      </c>
      <c r="EN54" s="11" t="str">
        <f aca="false" t="array" ref="EN54">_xlfn.IFS(EL54=0.25,"17",EL54=0.5,"18", EL54=0,"0", EL54=-0.25, "1", EL54=-0.5,"2", EL54=-0.75,"3", EL54=-1,"4",EL54=-1.25,"5", EL54=-1.5,"6", EL54=-1.75,"7", EL54=-2,"8",EL54= -2.25,"9",EL54=-2.5,"10",EL54= -2.75,"11",EL54= -3,"12",EL54= -3.25,"13",EL54= -3.5,"14",EL54= -3.75,"15",EL54=-4,"16")</f>
        <v>0</v>
      </c>
      <c r="EO54" s="10" t="n">
        <v>0</v>
      </c>
      <c r="EP54" s="11" t="str">
        <f aca="false">IF(EO54=0,"1","2")</f>
        <v>1</v>
      </c>
      <c r="EQ54" s="11" t="str">
        <f aca="false" t="array" ref="EQ54">_xlfn.IFS(EO54=0,"0", EO54=0.25, "1", EO54=0.5,"2", EO54=0.75,"3", EO54=1,"4",EO54=1.25,"5", EO54=1.5,"6", EO54=1.75,"7", EO54=2,"8", EO54=2.25,"9", EO54=2.25,"9",EO54=2.5,"10", EO54=2.75,"11", EO54=3,"12", EO54=3.25,"13", EO54=3.5,"14", EO54=3.75,"15",EO54=4,"16", EO54=-0.25, "17", bq=-0.5, "18")</f>
        <v>0</v>
      </c>
      <c r="ER54" s="10" t="n">
        <v>0</v>
      </c>
      <c r="ES54" s="11" t="str">
        <f aca="false">IF(ER54=0,"1","2")</f>
        <v>1</v>
      </c>
      <c r="ET54" s="11" t="str">
        <f aca="false" t="array" ref="ET54">_xlfn.IFS(ER54=0,"0", ER54=0.25, "1", ER54=0.5,"2", ER54=0.75,"3", ER54=1,"4",ER54=1.25,"5", ER54=1.5,"6", ER54=1.75,"7", ER54=2,"8", ER54=2.25,"9", ER54=2.25,"9",ER54=2.5,"10", ER54=2.75,"11", ER54=3,"12", ER54=3.25,"13", ER54=3.5,"14", ER54=3.75,"15",ER54=4,"16", ER54=-0.25, "17", bq=-0.5, "18")</f>
        <v>0</v>
      </c>
      <c r="EU54" s="34" t="n">
        <v>24</v>
      </c>
      <c r="EV54" s="14" t="str">
        <f aca="false">VLOOKUP(EU54,LEYENDA!$G$2:$H$8,2,TRUE())</f>
        <v>19-24</v>
      </c>
      <c r="EW54" s="14" t="str">
        <f aca="false" t="array" ref="EW54">_xlfn.IFS(EV54="0-5","1", EV54="6-12","2", EV54="13-18","3", EV54="19-24","4", EV54="25-36","5", EV54="37-48","6", EV54="49-60","7")</f>
        <v>4</v>
      </c>
    </row>
    <row r="55" customFormat="false" ht="13.5" hidden="false" customHeight="false" outlineLevel="0" collapsed="false">
      <c r="A55" s="1" t="n">
        <v>20</v>
      </c>
      <c r="B55" s="32" t="n">
        <v>1</v>
      </c>
      <c r="C55" s="33" t="n">
        <v>38768</v>
      </c>
      <c r="D55" s="6"/>
      <c r="E55" s="5" t="str">
        <f aca="false">VLOOKUP(A55,'286'!$A$3:$J$600,10,FALSE())</f>
        <v>BARBOD TORRES-QUEVEDO, MERCEDES</v>
      </c>
      <c r="F55" s="4" t="str">
        <f aca="false">VLOOKUP(A55,'286'!$A$3:$I$1768,3,FALSE())</f>
        <v>BARTOMER</v>
      </c>
      <c r="G55" s="6" t="n">
        <f aca="false">VLOOKUP(A55,'286'!$A$3:$I$1768,4,FALSE())</f>
        <v>27962</v>
      </c>
      <c r="H55" s="7" t="n">
        <f aca="false">YEAR(C55)-YEAR(G55)</f>
        <v>30</v>
      </c>
      <c r="I55" s="1" t="str">
        <f aca="false">VLOOKUP(H55,LEYENDA!$C$2:$D$6,2,TRUE())</f>
        <v>25-40</v>
      </c>
      <c r="J55" s="5" t="str">
        <f aca="false">VLOOKUP(A55,'286'!$A$3:$I$1768,7,FALSE())</f>
        <v>M</v>
      </c>
      <c r="K55" s="8" t="str">
        <f aca="false">VLOOKUP(A55,'286'!$A$3:$I$1768,2,FALSE())</f>
        <v>OD</v>
      </c>
      <c r="L55" s="4" t="str">
        <f aca="false">VLOOKUP(A55,'286'!$A$3:$I$1768,8,FALSE())</f>
        <v>D</v>
      </c>
      <c r="M55" s="4" t="str">
        <f aca="false">VLOOKUP(A55,'286'!$A$3:$I$1768,9,FALSE())</f>
        <v>D</v>
      </c>
      <c r="N55" s="8" t="str">
        <f aca="false">IF(R55=O55, "MISMA","CONTRARIA")</f>
        <v>MISMA</v>
      </c>
      <c r="O55" s="8" t="str">
        <f aca="false" t="array" ref="O55">_xlfn.IFS(L55="D","1", L55="I","2")</f>
        <v>1</v>
      </c>
      <c r="P55" s="8" t="str">
        <f aca="false" t="array" ref="P55">_xlfn.IFS(K55="OD","1", K55="OI","2")</f>
        <v>1</v>
      </c>
      <c r="Q55" s="1" t="str">
        <f aca="false" t="array" ref="Q55">_xlfn.IFS(J55="M","1", J55="H","2")</f>
        <v>1</v>
      </c>
      <c r="R55" s="8" t="str">
        <f aca="false" t="array" ref="R55">_xlfn.IFS(M55="D","1", M55="I","2")</f>
        <v>1</v>
      </c>
      <c r="S55" s="1" t="str">
        <f aca="false" t="array" ref="S55">_xlfn.IFS(N55="CONTRARIA", "1",N55= "MISMA","2")</f>
        <v>2</v>
      </c>
      <c r="T55" s="1" t="str">
        <f aca="false" t="array" ref="T55">_xlfn.IFS(I55="0-12","1", I55="13-24","2", I55="25-40","3", I55="41-60","4", I55="61-100","5")</f>
        <v>3</v>
      </c>
      <c r="U55" s="9" t="n">
        <v>0</v>
      </c>
      <c r="V55" s="1" t="str">
        <f aca="false">IF(U55="","",IF(AND(U55&gt;=-9,U55&lt;=-6.5),"-9 a -6,5",IF(AND(U55&gt;=-6,U55&lt;=-3.5),"-6 a -3,5",IF(AND(U55&gt;=-3,U55&lt;=-1),"-3 a -1",IF(U55=-0.5,"-0,5",IF(AND(U55&gt;=0,U55&lt;=2.5),"0 a 2,5",IF(AND(U55&gt;=3,U55&lt;=5.5),"3 a 5,5",IF(AND(U55&gt;=6,U55&lt;=8.5),"6 a 8,5",IF(AND(U55&gt;=9,U55&lt;=20),"9 a 20","Fuera de rango")))))))))</f>
        <v>0 a 2,5</v>
      </c>
      <c r="W55" s="11" t="n">
        <f aca="false">IF(V55="","",IF(V55="-9 a -6,5",2,IF(V55="-6 a -3,5",3,IF(V55="-3 a -1",4,IF(V55="-0,5","NORMA",IF(V55="0 a 2,5",5,IF(V55="3 a 5,5",6,IF(V55="6 a 8,5",7,IF(V55="9 a 20",8,"Fuera de rango")))))))))</f>
        <v>5</v>
      </c>
      <c r="X55" s="9" t="n">
        <v>0</v>
      </c>
      <c r="Y55" s="10" t="str">
        <f aca="false">IF(X55="","",IF(AND(X55&gt;=0,X55&lt;=4),"0 a 4",IF(AND(X55&gt;=4.5,X55&lt;=8.5),"4,5 a 8,5",IF(X55=9,"9",IF(AND(X55&gt;=9.5,X55&lt;=13),"9,5 a 13",IF(AND(X55&gt;=13.5,X55&lt;=20),"13,5 a 20",IF(AND(X55&gt;=20.5,X55&lt;=35),"20,5 a 35","Fuera de rango")))))))</f>
        <v>0 a 4</v>
      </c>
      <c r="Z55" s="11" t="n">
        <f aca="false">IF(Y55="","",IF(Y55="0 a 4",1,IF(Y55="4,5 a 8,5",2,IF(Y55="9","NORMA",IF(Y55="9,5 a 13",3,IF(Y55="13,5 a 20",4,IF(Y55="20,5 a 35",5,"Fuera de rango")))))))</f>
        <v>1</v>
      </c>
      <c r="AA55" s="9" t="n">
        <v>28</v>
      </c>
      <c r="AB55" s="10" t="str">
        <f aca="false">IF(AA55="","",IF(AND(AA55&gt;=0,AA55&lt;=9),"0 a 9",IF(AND(AA55&gt;=9.5,AA55&lt;=18.5),"9,5 a 18,5",IF(AA55=19,"19",IF(AND(AA55&gt;=19.5,AA55&lt;=28),"19,5 a 28",IF(AND(AA55&gt;=28.5,AA55&lt;=40),"28,5 a 40","Fuera de rango"))))))</f>
        <v>19,5 a 28</v>
      </c>
      <c r="AC55" s="11" t="n">
        <f aca="false" t="array" ref="AC55">_xlfn.IFS(AB55="","",AB55="0 a 9",1,AB55="9,5 a 18,5",2,AB55="19","NORMA",AB55="19,5 a 28",3,AB55="28,5 a 40",4,TRUE(),"Fuera de rango")</f>
        <v>3</v>
      </c>
      <c r="AD55" s="9" t="n">
        <v>12</v>
      </c>
      <c r="AE55" s="10" t="str">
        <f aca="false">IF(AD55="","",IF(AND(AD55&gt;=-10,AD55&lt;=0),"De -10 a 0",IF(AND(AD55&gt;=0.5,AD55&lt;=9.5),"0,5 a 9,5",IF(AD55=10,"10",IF(AND(AD55&gt;=10.5,AD55&lt;=20),"10,5 a 20",IF(AND(AD55&gt;=20.5,AD55&lt;=40),"20,5 a 40","Fuera de rango"))))))</f>
        <v>10,5 a 20</v>
      </c>
      <c r="AF55" s="12" t="n">
        <f aca="false">IF(AD55="","",IF(AND(AD55&gt;=-10,AD55&lt;=0),1,IF(AND(AD55&gt;=0.5,AD55&lt;=9.5),2,IF(AD55=10,"NORMA",IF(AND(AD55&gt;=10.5,AD55&lt;=20),3,IF(AND(AD55&gt;=20.5,AD55&lt;=40),4,""))))))</f>
        <v>3</v>
      </c>
      <c r="AG55" s="9" t="n">
        <v>10</v>
      </c>
      <c r="AH55" s="10" t="str">
        <f aca="false">IF(AG55="","",IF(AND(AG55&gt;=0,AG55&lt;=4),"0 a 4",IF(AND(AG55&gt;=4.5,AG55&lt;=8.5),"4,5 a 8,5",IF(AG55=9,"9",IF(AND(AG55&gt;=9.5,AG55&lt;=13),"9,5 a 13",IF(AND(AG55&gt;=13.5,AG55&lt;=25),"13,5 a 25","Fuera de rango"))))))</f>
        <v>9,5 a 13</v>
      </c>
      <c r="AI55" s="11" t="n">
        <f aca="false">IF(AH55="","",IF(AH55="0 a 4",1,IF(AH55="4,5 a 8,5",2,IF(AH55="9","NORMA",IF(AH55="9,5 a 13",3,IF(AH55="13,5 a 25",4,""))))))</f>
        <v>3</v>
      </c>
      <c r="AJ55" s="9" t="n">
        <v>5</v>
      </c>
      <c r="AK55" s="10" t="str">
        <f aca="false">IF(AJ55="","",IF(AND(AJ55&gt;=-15,AJ55&lt;=-10.5),"-15 a -10,5",IF(AND(AJ55&gt;=-10,AJ55&lt;=-4),"-10 a -4",IF(AND(AJ55&gt;=-4.5,AJ55&lt;=0),"-4,5 a 0",IF(AND(AJ55&gt;=0.5,AJ55&lt;=4.5),"0,5 a 4,5",IF(AJ55=5,"5",IF(AND(AJ55&gt;=5.5,AJ55&lt;=10),"5,5 a 10",IF(AND(AJ55&gt;=10.5,AJ55&lt;=20),"10,5 a 20","Fuera de rango"))))))))</f>
        <v>5</v>
      </c>
      <c r="AL55" s="11" t="str">
        <f aca="false">IF(AK55="","",IF(AK55="-15 a -10,5",1,IF(AK55="-10 a -4",2,IF(AK55="-4,5 a 0",3,IF(AK55="0,5 a 4,5",4,IF(AK55="5","NORMA",IF(AK55="5,5 a 10",5,IF(AK55="10,5 a 20",6,"Error"))))))))</f>
        <v>NORMA</v>
      </c>
      <c r="AM55" s="9" t="n">
        <v>0</v>
      </c>
      <c r="AN55" s="10" t="str">
        <f aca="false">IF(AM55="","",IF(AND(AM55&gt;=-7.5,AM55&lt;=-5.5),"-7,5 a -5,5",IF(AND(AM55&gt;=-5,AM55&lt;=-3),"-5 a -3",IF(AND(AM55&gt;=-2.5,AM55&lt;=-0.5),"-2,5 a -0,5",IF(AM55=0,"0,00",IF(AND(AM55&gt;=0.5,AM55&lt;=2.5),"0,5 a 2,5",IF(AND(AM55&gt;=3,AM55&lt;=5),"3 a 5",IF(AND(AM55&gt;=5.5,AM55&lt;=7.5),"5,5 a 7,5",IF(AND(AM55&gt;=8,AM55&lt;=10),"8 a 10","Fuera de rango")))))))))</f>
        <v>0,00</v>
      </c>
      <c r="AO55" s="11" t="str">
        <f aca="false">IF(AN55="","",IF(AN55="-7,5 a -5,5",1,IF(AN55="-5 a -3",2,IF(AN55="-2,5 a -0,5",3,IF(AN55="0,00","NORMA",IF(AN55="0,5 a 2,5",4,IF(AN55="3 a 5",5,IF(AN55="5,5 a 7,5",6,IF(AN55="8 a 10",7,"Error")))))))))</f>
        <v>NORMA</v>
      </c>
      <c r="AP55" s="9" t="n">
        <v>-1</v>
      </c>
      <c r="AQ55" s="10" t="str">
        <f aca="false">IF(AP55="","",IF(AND(AP55&gt;=-20,AP55&lt;=-9.5),"-20 a -9,5",IF(AND(AP55&gt;=-9,AP55&lt;=-6.5),"-9 a -6,5",IF(AP55=-6,"-6",IF(AND(AP55&gt;=-5.5,AP55&lt;=-3),"-5,5 a -3",IF(AND(AP55&gt;=-2.5,AP55&lt;=0),"-2,5 a 0",IF(AND(AP55&gt;=0.5,AP55&lt;=3),"0,5 a 3",IF(AND(AP55&gt;=3.5,AP55&lt;=6),"3,5 a 6",IF(AND(AP55&gt;=6.5,AP55&lt;=9),"6,5 a 9",IF(AND(AP55&gt;=9.5,AP55&lt;=20),"9,5 a 20","Fuera de rango"))))))))))</f>
        <v>-2,5 a 0</v>
      </c>
      <c r="AR55" s="11" t="n">
        <f aca="false">IF(AQ55="","",IF(AQ55="-20 a -9,5",1,IF(AQ55="-9 a -6,5",2,IF(AQ55="-6","NORMA",IF(AQ55="-5,5 a -3",3,IF(AQ55="-2,5 a 0",4,IF(AQ55="0,5 a 3",5,IF(AQ55="3,5 a 6",6,IF(AQ55="6,5 a 9",7,IF(AQ55="9,5 a 20",8,""))))))))))</f>
        <v>4</v>
      </c>
      <c r="AS55" s="9" t="n">
        <v>-2</v>
      </c>
      <c r="AT55" s="10" t="str">
        <f aca="false">IF(AS55="","",IF(AND(AS55&gt;=-16,AS55&lt;=-14),"-16 a -14",IF(AND(AS55&gt;=-13.5,AS55&lt;=-11.5),"-13,5 a -11,5",IF(AND(AS55&gt;=-11,AS55&lt;=-9),"-11 a -9",IF(AND(AS55&gt;=-8.5,AS55&lt;=-6.5),"-8,5 a -6,5",IF(AND(AS55&gt;=-6,AS55&lt;=-4),"-6 a -4",IF(AND(AS55&gt;=-3.5,AS55&lt;=-1.5),"-3,5 a -1,5",IF(AND(AS55&gt;=-1,AS55&lt;=1),"-1 a 1",IF(AND(AS55&gt;=1.5,AS55&lt;=3.5),"1,5 a 3,5",IF(AND(AS55&gt;=4,AS55&lt;=6),"4 a 6",IF(AND(AS55&gt;=6.5,AS55&lt;=8.5),"6,5 a 8,5",IF(AND(AS55&gt;=9,AS55&lt;=11),"9 a 11",IF(AND(AS55&gt;=11.5,AS55&lt;=13.5),"11,5 a 13,5",IF(AND(AS55&gt;=14,AS55&lt;=16),"14 a 16",IF(AND(AS55&gt;=16.5,AS55&lt;=18.5),"16,5 a 18,5",IF(AND(AS55&gt;=19,AS55&lt;=21),"19 a 21","Fuera de rango"))))))))))))))))</f>
        <v>-3,5 a -1,5</v>
      </c>
      <c r="AU55" s="11" t="n">
        <f aca="false" t="array" ref="AU55">IF(AT55="","",_xlfn.IFS(AT55="-16 a -14",1,AT55="-13,5 a -11,5",2,AT55="-11 a -9",3,AT55="-8,5 a -6,5",4,AT55="-6 a -4",5,AT55="-3,5 a -1,5",6,AT55="-1 a 1",7,AT55="1,5 a 3,5",8,AT55="4 a 6","NORMA",AT55="6,5 a 8,5",9,AT55="9 a 11",10,AT55="11,5 a 13,5",11,AT55="14 a 16",12,AT55="16,5 a 18,5",13,AT55="19 a 21",14,TRUE(),""))</f>
        <v>6</v>
      </c>
      <c r="AV55" s="9" t="n">
        <v>1.5</v>
      </c>
      <c r="AW55" s="10" t="str">
        <f aca="false">IF(AV55="","",IF(AND(AV55&gt;=-1,AV55&lt;=-0.5),"-1 a -0,5",IF(AND(AV55&gt;-0.5,AV55&lt;=0),"De -0,5 a 0",IF(AND(AV55&gt;=0.25,AV55&lt;=0.75),"0,25 a 0,75",IF(AND(AV55&gt;=1,AV55&lt;=1.5),"1 a 1,5",IF(AND(AV55&gt;=1.75,AV55&lt;=2.25),"1,75 a 2,25",IF(AND(AV55&gt;=2.5,AV55&lt;=3),"2,5 a 3",IF(AND(AV55&gt;=3.25,AV55&lt;=3.75),"3,25 a 3,75","Fuera de rango"))))))))</f>
        <v>1 a 1,5</v>
      </c>
      <c r="AX55" s="11" t="n">
        <f aca="false">IF(AW55="","",IF(OR(AW55="-1 a -0,5",AW55="-1 a -0.5"),1,IF(OR(AW55="De -0,5 a 0",AW55="-0,5 a 0",AW55="De -0.5 a 0"),2,IF(OR(AW55="0,25 a 0,75",AW55="0.25 a 0.75"),"NORMA",IF(OR(AW55="1 a 1,5",AW55="1 a 1.5"),3,IF(OR(AW55="1,75 a 2,25",AW55="1.75 a 2.25"),4,IF(OR(AW55="2,5 a 3",AW55="2.5 a 3"),5,IF(OR(AW55="3,25 a 3,75",AW55="3.25 a 3.75"),6,""))))))))</f>
        <v>3</v>
      </c>
      <c r="AY55" s="9" t="n">
        <v>-6</v>
      </c>
      <c r="AZ55" s="10" t="str">
        <f aca="false">IF(AY55="","",IF(AND(AY55&gt;=-20,AY55&lt;=-9.5),"-20 a -9,5",IF(AND(AY55&gt;=-9,AY55&lt;=-6.5),"-9 a -6,5",IF(AY55=-6,"-6",IF(AND(AY55&gt;=-5.5,AY55&lt;=-3),"-5,5 a -3",IF(AND(AY55&gt;=-2.5,AY55&lt;=0),"-2,5 a 0",IF(AND(AY55&gt;=0.5,AY55&lt;=3),"0,5 a 3",IF(AND(AY55&gt;=3.5,AY55&lt;=6),"3,5 a 6","Fuera de rango"))))))))</f>
        <v>-6</v>
      </c>
      <c r="BA55" s="11" t="str">
        <f aca="false">IF(AZ55="","",IF(AZ55="-20 a -9,5",1,IF(AZ55="-9 a -6,5",2,IF(AZ55="-6","NORMA",IF(AZ55="-5,5 a -3",3,IF(AZ55="-2,5 a 0",4,IF(AZ55="0,5 a 3",5,IF(AZ55="3,5 a 6",6,""))))))))</f>
        <v>NORMA</v>
      </c>
      <c r="BB55" s="9" t="n">
        <v>0</v>
      </c>
      <c r="BC55" s="10" t="str">
        <f aca="false" t="array" ref="BC55">IF(BB55="","",_xlfn.IFS(AND(BB55&gt;=0,BB55&lt;=2),"0 a 2",AND(BB55&gt;=2.5,BB55&lt;=4.5),"2,5 a 4,5",AND(BB55&gt;=5,BB55&lt;=7),"5 a 7",AND(BB55&gt;=7.5,BB55&lt;=9.5),"7,5 a 9,5",AND(BB55&gt;=10,BB55&lt;=12),"10 a 12",AND(BB55&gt;=12.5,BB55&lt;=14.5),"12,5 a 14,5",BB55=15,"15",AND(BB55&gt;=15.5,BB55&lt;=17.5),"15,5 a 17,5",AND(BB55&gt;=18,BB55&lt;=20),"18 a 20",AND(BB55&gt;=20.5,BB55&lt;=22.5),"20,5 a 22,5",AND(BB55&gt;=23,BB55&lt;=25),"23 a 25",TRUE(),"Fuera de rango"))</f>
        <v>0 a 2</v>
      </c>
      <c r="BD55" s="11" t="n">
        <f aca="false" t="array" ref="BD55">IF(BC55="","",_xlfn.IFS(BC55="0 a 2",1,BC55="2,5 a 4,5",2,BC55="5 a 7",3,BC55="7,5 a 9,5",4,BC55="10 a 12",5,BC55="12,5 a 14,5",6,BC55="15","NORMA",BC55="15,5 a 17,5",7,BC55="18 a 20",8,BC55="20,5 a 22,5",9,BC55="23 a 25",10,TRUE(),"Fuera de rango"))</f>
        <v>1</v>
      </c>
      <c r="BE55" s="9" t="n">
        <v>30</v>
      </c>
      <c r="BF55" s="10" t="str">
        <f aca="false">IF(BE55="","",IF(AND(BE55&gt;=-20,BE55&lt;=-10),"-20 a -10",IF(AND(BE55&gt;=-9.5,BE55&lt;=0.5),"-9,5 a 0,5",IF(AND(BE55&gt;=1,BE55&lt;=11),"1 a 11",IF(AND(BE55&gt;=11.5,BE55&lt;=20.5),"11,5 a 20,5",IF(BE55=21,"21",IF(AND(BE55&gt;=21.5,BE55&lt;=31.5),"21,5 a 31,5",IF(AND(BE55&gt;=32,BE55&lt;=42),"32 a 42","Fuera de rango"))))))))</f>
        <v>21,5 a 31,5</v>
      </c>
      <c r="BG55" s="11" t="n">
        <f aca="false">IF(BF55="","",IF(BF55="-20 a -10",1,IF(BF55="-9,5 a 0,5",2,IF(BF55="1 a 11",3,IF(BF55="11,5 a 20,5",4,IF(BF55="21","NORMA",IF(BF55="21,5 a 31,5",5,IF(BF55="32 a 42",6,""))))))))</f>
        <v>5</v>
      </c>
      <c r="BH55" s="9" t="n">
        <v>16</v>
      </c>
      <c r="BI55" s="10" t="str">
        <f aca="false">IF(BH55="","",IF(AND(BH55&gt;=-20,BH55&lt;=-15),"-20 a -15",IF(AND(BH55&gt;=-14.5,BH55&lt;=-9.5),"-14,5 a -9,5",IF(AND(BH55&gt;=-9,BH55&lt;=-4),"-9 a -4",IF(AND(BH55&gt;=-3.5,BH55&lt;=2.5),"-3,5 a 2,5",IF(AND(BH55&gt;=3,BH55&lt;=8),"3 a 8",IF(AND(BH55&gt;=8.5,BH55&lt;=14.5),"8,5 a 14,5",IF(BH55=15,"15",IF(AND(BH55&gt;=15.5,BH55&lt;=20.5),"15,5 a 20,5",IF(AND(BH55&gt;=21,BH55&lt;=26),"21 a 26","Fuera de rango"))))))))))</f>
        <v>15,5 a 20,5</v>
      </c>
      <c r="BJ55" s="11" t="n">
        <f aca="false">IF(BI55="","",IF(BI55="-20 a -15",1,IF(BI55="-14,5 a -9,5",2,IF(BI55="-9 a -4",3,IF(BI55="-3,5 a 2,5",4,IF(BI55="3 a 8",5,IF(BI55="8,5 a 14,5",6,IF(BI55="15","NORMA",IF(BI55="15,5 a 20,5",7,IF(BI55="21 a 26",8,IF(BI55="26,5 a 31,5",9,"")))))))))))</f>
        <v>7</v>
      </c>
      <c r="BK55" s="9" t="n">
        <v>0</v>
      </c>
      <c r="BL55" s="10" t="str">
        <f aca="false">IF(BK55="","",IF(AND(BK55&gt;=0,BK55&lt;=2),"0 - 2",IF(AND(BK55&gt;=2.5,BK55&lt;=4.5),"2,5 - 4,5",IF(AND(BK55&gt;=5,BK55&lt;=7),"5 - 7",IF(AND(BK55&gt;=7.5,BK55&lt;=9.5),"7,5 - 9,5",IF(AND(BK55&gt;=10,BK55&lt;=12),"10 - 12",IF(AND(BK55&gt;=12.5,BK55&lt;=13.5),"12,5 - 13,5",IF(BK55=14,"14",IF(AND(BK55&gt;=14.5,BK55&lt;=16.5),"14,5 - 16,5",IF(AND(BK55&gt;=17,BK55&lt;=19),"17 - 19",IF(AND(BK55&gt;=19.5,BK55&lt;=21.5),"19,5 - 21,5",IF(AND(BK55&gt;=22,BK55&lt;=24),"22 - 24",IF(AND(BK55&gt;=24.5,BK55&lt;=26.5),"24,5 - 26,5",IF(AND(BK55&gt;=27,BK55&lt;=29),"27 - 29",IF(AND(BK55&gt;=29.5,BK55&lt;=30),"29,5 - 30","Fuera de rango")))))))))))))))</f>
        <v>0 - 2</v>
      </c>
      <c r="BM55" s="11" t="n">
        <f aca="false">IF(BL55="","",IF(BL55="0 - 2",1,IF(BL55="2,5 - 4,5",2,IF(BL55="5 - 7",3,IF(BL55="7,5 - 9,5",4,IF(BL55="10 - 12",5,IF(BL55="12,5 - 13,5",6,IF(BL55="14","NORMA",IF(BL55="14,5 - 16,5",7,IF(BL55="17 - 19",8,IF(BL55="19,5 - 21,5",9,IF(BL55="22 - 24",10,IF(BL55="24,5 - 26,5",11,IF(BL55="27 - 29",12,IF(BL55="29,5 - 30",13,"")))))))))))))))</f>
        <v>1</v>
      </c>
      <c r="BN55" s="9" t="n">
        <v>24</v>
      </c>
      <c r="BO55" s="10" t="str">
        <f aca="false">IF(BN55="","",IF(AND(BN55&gt;=-20,BN55&lt;=-10),"-20 a -10",IF(AND(BN55&gt;=-9.5,BN55&lt;=0.5),"-9,5 a 0,5",IF(AND(BN55&gt;=1,BN55&lt;=11),"1 a 11",IF(AND(BN55&gt;=11.5,BN55&lt;=21.5),"11,5 a 21,5",IF(BN55=22,"22",IF(AND(BN55&gt;=22.5,BN55&lt;=32.5),"22,5 a 32,5",IF(AND(BN55&gt;=33,BN55&lt;=43),"33 a 43","Fuera de rango"))))))))</f>
        <v>22,5 a 32,5</v>
      </c>
      <c r="BP55" s="11" t="n">
        <f aca="false">IF(BO55="","",IF(BO55="-20 a -10",1,IF(BO55="-9,5 a 0,5",2,IF(BO55="1 a 11",3,IF(BO55="11,5 a 21,5",4,IF(BO55="22","NORMA",IF(BO55="22,5 a 32,5",5,IF(BO55="33 a 43",6,""))))))))</f>
        <v>5</v>
      </c>
      <c r="BQ55" s="9" t="n">
        <v>6</v>
      </c>
      <c r="BR55" s="10" t="str">
        <f aca="false">IF(BQ55="","",IF(AND(BQ55&gt;=-20,BQ55&lt;=-15),"-20 a -15",IF(AND(BQ55&gt;=-14.5,BQ55&lt;=-9.5),"-14,5 a -9,5",IF(AND(BQ55&gt;=-9,BQ55&lt;=-4),"-9 a -4",IF(AND(BQ55&gt;=-3.5,BQ55&lt;=2.5),"-3,5 a 2,5",IF(AND(BQ55&gt;=3,BQ55&lt;=8),"3 a 8",IF(AND(BQ55&gt;=8.5,BQ55&lt;=13.5),"8,5 a 13,5",IF(AND(BQ55&gt;=14,BQ55&lt;=17.5),"14 a 17,5",IF(BQ55=18,"18",IF(AND(BQ55&gt;=18.5,BQ55&lt;=23.5),"18,5 a 23,5",IF(AND(BQ55&gt;=24,BQ55&lt;=29),"24 a 29",IF(AND(BQ55&gt;=29.5,BQ55&lt;=34.5),"29,5 a 34,5",IF(AND(BQ55&gt;=35,BQ55&lt;=40),"35 a 40","Fuera de rango")))))))))))))</f>
        <v>3 a 8</v>
      </c>
      <c r="BS55" s="11" t="n">
        <f aca="false">IF(BR55="","",IF(BR55="-20 a -15",1,IF(BR55="-14,5 a -9,5",2,IF(BR55="-9 a -4",3,IF(BR55="-3,5 a 2,5",4,IF(BR55="3 a 8",5,IF(BR55="8,5 a 13,5",6,IF(BR55="14 a 17,5",7,IF(BR55="18","NORMA",IF(BR55="18,5 a 23,5",8,IF(BR55="24 a 29",9,IF(BR55="29,5 a 34,5",10,IF(BR55="35 a 40",11,"")))))))))))))</f>
        <v>5</v>
      </c>
      <c r="BT55" s="9" t="n">
        <v>0</v>
      </c>
      <c r="BU55" s="10" t="str">
        <f aca="false">IF(BT55="","",IF(AND(BT55&gt;=-20,BT55&lt;=-18),"-20 a -18",IF(AND(BT55&gt;=-17.5,BT55&lt;=-15.5),"-17,5 a -15,5",IF(AND(BT55&gt;=-15,BT55&lt;=-13),"-15 a -13",IF(AND(BT55&gt;=-12.5,BT55&lt;=-10.5),"-12,5 a -10,5",IF(AND(BT55&gt;=-10,BT55&lt;=-8),"-10 a -8",IF(AND(BT55&gt;=-7.5,BT55&lt;=-5.5),"-7,5 a -5,5",IF(AND(BT55&gt;=-5,BT55&lt;=-3),"-5 a -3",IF(AND(BT55&gt;=-2.5,BT55&lt;=-0.5),"-2,5 a -0,5",IF(BT55=0,"0",IF(AND(BT55&gt;=0.5,BT55&lt;=2.5),"0,5 a 2,5",IF(AND(BT55&gt;=3,BT55&lt;=5),"3 a 5",IF(AND(BT55&gt;=5.5,BT55&lt;=7.5),"5,5 a 7,5",IF(AND(BT55&gt;=8,BT55&lt;=10),"8 a 10",IF(AND(BT55&gt;=10.5,BT55&lt;=12.5),"10,5 a 12,5",IF(AND(BT55&gt;=13,BT55&lt;=15),"13 a 15",IF(AND(BT55&gt;=15.5,BT55&lt;=17.5),"15,5 a 17,5",IF(AND(BT55&gt;=18,BT55&lt;=20),"18 a 20","Fuera de rango"))))))))))))))))))</f>
        <v>0</v>
      </c>
      <c r="BV55" s="11" t="str">
        <f aca="false">IF(BT55="","",IF(BT55=0,"NORMA",IF(AND(BT55&gt;=-20,BT55&lt;=-18),2,IF(AND(BT55&gt;=-17.5,BT55&lt;=-15.5),2,IF(AND(BT55&gt;=-15,BT55&lt;=-13),3,IF(AND(BT55&gt;=-12.5,BT55&lt;=-10.5),4,IF(AND(BT55&gt;=-10,BT55&lt;=-8),5,IF(AND(BT55&gt;=-7.5,BT55&lt;=-5.5),6,IF(AND(BT55&gt;=-5,BT55&lt;=-3),7,IF(AND(BT55&gt;=-2.5,BT55&lt;=-0.5),8,IF(AND(BT55&gt;=0.5,BT55&lt;=2.5),9,IF(AND(BT55&gt;=3,BT55&lt;=5),10,IF(AND(BT55&gt;=5.5,BT55&lt;=7.5),11,IF(AND(BT55&gt;=8,BT55&lt;=10),12,IF(AND(BT55&gt;=10.5,BT55&lt;=12.5),13,IF(AND(BT55&gt;=13,BT55&lt;=15),14,IF(AND(BT55&gt;=15.5,BT55&lt;=17.5),15,IF(AND(BT55&gt;=18,BT55&lt;=20),16,"Fuera de rango"))))))))))))))))))</f>
        <v>NORMA</v>
      </c>
      <c r="BW55" s="9" t="n">
        <v>-5</v>
      </c>
      <c r="BX55" s="10" t="n">
        <f aca="false">18.5- (0.3*H55)</f>
        <v>9.5</v>
      </c>
      <c r="BY55" s="10" t="n">
        <f aca="false">(BW55)-(BX55)</f>
        <v>-14.5</v>
      </c>
      <c r="BZ55" s="10" t="str">
        <f aca="false">IF(BY55="","",IF(BY55&lt;-27.5,"De -30 a -28",IF(BY55&lt;-25,"De -27,5 a -25,5",IF(BY55&lt;-22.5,"De -25 a -23",IF(BY55&lt;-20,"De -22,5 a -20,5",IF(BY55&lt;-17.5,"De -20 a -18",IF(BY55&lt;-15,"De -17,5 a -15,5",IF(BY55&lt;-12.5,"De -15 a -13",IF(BY55&lt;-10,"De -12,5 a -10,5",IF(BY55&lt;-7.5,"De -10 a -8",IF(BY55&lt;-5,"De -7,5 a -5,5",IF(BY55&lt;-2.5,"De -5 a -3",IF(BY55&lt;0,"De -2,5 a -0,5",IF(BY55&lt;2.5,"De 0 a 2",IF(BY55&lt;5,"De 2,5 a 4,5",IF(BY55&lt;7.5,"De 5 a 7",IF(BY55&lt;10,"De 7,5 a 9,5",IF(BY55&lt;12.5,"De 10 a 12",IF(BY55&lt;15,"De 12,5 a 14,5",IF(BY55&lt;17.5,"De 15 a 17",IF(BY55&lt;20,"De 17,5 a 19,5",IF(BY55&lt;22.5,"De 20 a 22",IF(BY55&lt;25,"De 22,5 a 24,5",IF(BY55&lt;27.5,"De 25 a 27","De 27,5 a 30"))))))))))))))))))))))))</f>
        <v>De -15 a -13</v>
      </c>
      <c r="CA55" s="12" t="n">
        <f aca="false">IF(BY55="","",IF(BY55&lt;=-28,1,IF(BY55&lt;=-25.5,2,IF(BY55&lt;=-23,3,IF(BY55&lt;=-20.5,4,IF(BY55&lt;=-18,5,IF(BY55&lt;=-15.5,6,IF(BY55&lt;=-13,7,IF(BY55&lt;=-10.5,8,IF(BY55&lt;=-8,9,IF(BY55&lt;=-5.5,10,IF(BY55&lt;=-3,11,IF(BY55&lt;=-0.5,12,IF(BY55&lt;=2,13,IF(BY55&lt;=4.5,14,IF(BY55&lt;=7,15,IF(BY55&lt;=9.5,16,IF(BY55&lt;=12,17,IF(BY55&lt;=14.5,18,IF(BY55&lt;=17,19,IF(BY55&lt;=19.5,20,IF(BY55&lt;=22,21,IF(BY55&lt;=24.5,22,IF(BY55&lt;=27,23,IF(BY55&lt;=30,24,"Fuera de rango")))))))))))))))))))))))))</f>
        <v>7</v>
      </c>
      <c r="CB55" s="9" t="n">
        <v>-5</v>
      </c>
      <c r="CC55" s="10" t="n">
        <f aca="false">18.5- (0.3*H55)</f>
        <v>9.5</v>
      </c>
      <c r="CD55" s="10" t="n">
        <f aca="false">(CB55)-(CC55)</f>
        <v>-14.5</v>
      </c>
      <c r="CE55" s="10" t="str">
        <f aca="false">IF(CD55="","",IF(CD55&lt;-27.5,"De -30 a -28",IF(CD55&lt;-25,"De -27,5 a -25,5",IF(CD55&lt;-22.5,"De -25 a -23",IF(CD55&lt;-20,"De -22,5 a -20,5",IF(CD55&lt;-17.5,"De -20 a -18",IF(CD55&lt;-15,"De -17,5 a -15,5",IF(CD55&lt;-12.5,"De -15 a -13",IF(CD55&lt;-10,"De -12,5 a -10,5",IF(CD55&lt;-7.5,"De -10 a -8",IF(CD55&lt;-5,"De -7,5 a -5,5",IF(CD55&lt;-2.5,"De -5 a -3",IF(CD55&lt;0,"De -2,5 a -0,5",IF(CD55&lt;=2,"De 0 a 2",IF(CD55&lt;=4.5,"De 2,5 a 4,5",IF(CD55&lt;=7,"De 5 a 7",IF(CD55&lt;=9.5,"De 7,5 a 9,5",IF(CD55&lt;=12,"De 10 a 12",IF(CD55&lt;=14.5,"De 12,5 a 14,5",IF(CD55&lt;=17,"De 15 a 17",IF(CD55&lt;=19.5,"De 17,5 a 19,5",IF(CD55&lt;=22,"De 20 a 22",IF(CD55&lt;=24.5,"De 22,5 a 24,5",IF(CD55&lt;=27,"De 25 a 27","De 27,5 a 30"))))))))))))))))))))))))</f>
        <v>De -15 a -13</v>
      </c>
      <c r="CF55" s="12" t="n">
        <f aca="false">IF(CD55="","",IF(CD55&lt;-27.5,1,IF(CD55&lt;-25,2,IF(CD55&lt;-22.5,3,IF(CD55&lt;-20,4,IF(CD55&lt;-17.5,5,IF(CD55&lt;-15,6,IF(CD55&lt;-12.5,7,IF(CD55&lt;-10,8,IF(CD55&lt;-7.5,9,IF(CD55&lt;-5,10,IF(CD55&lt;-2.5,11,IF(CD55&lt;0,12,IF(CD55&lt;2.5,13,IF(CD55&lt;5,14,IF(CD55&lt;7.5,15,IF(CD55&lt;10,16,IF(CD55&lt;12.5,17,IF(CD55&lt;15,18,IF(CD55&lt;17.5,19,IF(CD55&lt;20,20,IF(CD55&lt;22.5,21,IF(CD55&lt;25,22,IF(CD55&lt;27.5,23,24))))))))))))))))))))))))</f>
        <v>7</v>
      </c>
      <c r="CG55" s="9" t="n">
        <v>-2.75</v>
      </c>
      <c r="CH55" s="10" t="str">
        <f aca="false">IF(CG55="","",IF(AND(CG55&gt;=-10,CG55&lt;=-9.5),"-10 a -9,5",IF(AND(CG55&gt;-9.5,CG55&lt;=-8.5),"-9 a -8,5",IF(AND(CG55&gt;-8.5,CG55&lt;=-7.5),"-8 a -7,5",IF(AND(CG55&gt;-7.5,CG55&lt;=-6.5),"-7 a -6,5",IF(AND(CG55&gt;-6.5,CG55&lt;=-5.5),"-6 a -5,5",IF(AND(CG55&gt;-5.5,CG55&lt;=-4.5),"-5 a -4,5",IF(AND(CG55&gt;-4.5,CG55&lt;=-3.5),"-4 a -3,5",IF(AND(CG55&gt;-3.5,CG55&lt;=-2.5),"-3 a -2,5",IF(CG55=-2.25,"-2,25",IF(AND(CG55&gt;-2.5,CG55&lt;=-1.5),"-2 a -1,5",IF(AND(CG55&gt;-1.5,CG55&lt;=-0.5),"-1 a -0,5",IF(AND(CG55&gt;-0.5,CG55&lt;=0.5),"0 a 0,5",IF(AND(CG55&gt;0.5,CG55&lt;=1.5),"1 a 1,5",IF(AND(CG55&gt;1.5,CG55&lt;=2.5),"2 a 2,5",IF(AND(CG55&gt;2.5,CG55&lt;=3.5),"3 a 3,5",IF(AND(CG55&gt;3.5,CG55&lt;=4.5),"4 a 4,5",IF(AND(CG55&gt;4.5,CG55&lt;=5.5),"5 a 5,5",IF(AND(CG55&gt;5.5,CG55&lt;=6.5),"6 a 6,5",IF(AND(CG55&gt;6.5,CG55&lt;=7.5),"7 a 7,5",IF(AND(CG55&gt;7.5,CG55&lt;=8.5),"8 a 8,5",IF(AND(CG55&gt;8.5,CG55&lt;=9.5),"9 a 9,5",IF(CG55&gt;=10,"10","Fuera de rango")))))))))))))))))))))))</f>
        <v>-3 a -2,5</v>
      </c>
      <c r="CI55" s="11" t="n">
        <f aca="false">IF(CG55="","",IF(CG55=-2.25,"NORMA",IF(CG55&lt;=-9.5,1,IF(CG55&lt;=-8.5,2,IF(CG55&lt;=-7.5,3,IF(CG55&lt;=-6.5,4,IF(CG55&lt;=-5.5,5,IF(CG55&lt;=-4.5,6,IF(CG55&lt;=-3.5,7,IF(CG55&lt;=-2.5,8,IF(CG55&lt;=-1.5,9,IF(CG55&lt;=-0.5,10,IF(CG55&lt;=0.5,11,IF(CG55&lt;=1.5,12,IF(CG55&lt;=2.5,13,IF(CG55&lt;=3.5,14,IF(CG55&lt;=4.5,15,IF(CG55&lt;=5.5,16,IF(CG55&lt;=6.5,17,IF(CG55&lt;=7.5,18,IF(CG55&lt;=8.5,19,IF(CG55&lt;=9.5,20,IF(CG55=10,21,"Fuera de rango")))))))))))))))))))))))</f>
        <v>8</v>
      </c>
      <c r="CJ55" s="9" t="n">
        <v>3</v>
      </c>
      <c r="CK55" s="10" t="str">
        <f aca="false">IF(CJ55="","",IF(AND(CJ55&gt;=-6,CJ55&lt;=-5.5),"-6 a -5,5",IF(AND(CJ55&gt;-5.5,CJ55&lt;=-4.5),"-5 a -4,5",IF(AND(CJ55&gt;-4.5,CJ55&lt;=-3.5),"-4 a -3,5",IF(AND(CJ55&gt;-3.5,CJ55&lt;=-2.5),"-3 a -2,5",IF(AND(CJ55&gt;-2.5,CJ55&lt;=-1.5),"-2 a -1,5",IF(AND(CJ55&gt;-1.5,CJ55&lt;=-0.5),"-1 a -0,5",IF(AND(CJ55&gt;-0.5,CJ55&lt;=0.5),"0 a 0,5",IF(AND(CJ55&gt;0.5,CJ55&lt;=1.5),"1 a 1,5",IF(AND(CJ55&gt;1.5,CJ55&lt;2.5),"2",IF(AND(CJ55&gt;=2.5,CJ55&lt;=3),"2,5 a 3",IF(AND(CJ55&gt;3,CJ55&lt;=4),"3,5 a 4",IF(AND(CJ55&gt;4,CJ55&lt;=5),"4,5 a 5",IF(AND(CJ55&gt;5,CJ55&lt;=6),"5,5 a 6",IF(AND(CJ55&gt;6,CJ55&lt;=7),"6,5 a 7",IF(AND(CJ55&gt;7,CJ55&lt;=8),"7,5 a 8",IF(AND(CJ55&gt;8,CJ55&lt;=9.5),"8,5 a 9,5",IF(CJ55=10,"10","Fuera de rango"))))))))))))))))))</f>
        <v>2,5 a 3</v>
      </c>
      <c r="CL55" s="11" t="n">
        <f aca="false">IF(CK55="","",IF(OR(CK55="-6 a -5,5",CK55="-6 - -5,5"),1,IF(OR(CK55="-5 a -4,5",CK55="-5 - -4,5"),2,IF(OR(CK55="-4 a -3,5",CK55="-4 - -3,5"),3,IF(OR(CK55="-3 a -2,5",CK55="-3 - -2,5"),4,IF(OR(CK55="-2 a -1,5",CK55="-2 - -1,5"),5,IF(OR(CK55="-1 a -0,5",CK55="-1 - -0,5"),6,IF(OR(CK55="0 a 0,5",CK55="0 - 0,5"),7,IF(OR(CK55="1 a 1,5",CK55="1 - 1,5"),8,IF(CK55="2","NORMA",IF(OR(CK55="2,5 a 3",CK55="2,5 - 3"),9,IF(OR(CK55="3,5 a 4",CK55="3,5 - 4"),10,IF(OR(CK55="4,5 a 5",CK55="4,5 - 5"),11,IF(OR(CK55="5,5 a 6",CK55="5,5 - 6"),12,IF(OR(CK55="6,5 a 7",CK55="6,5 - 7"),13,IF(OR(CK55="7,5 a 8",CK55="7,5 - 8"),14,IF(OR(CK55="8,5 a 9",CK55="8,5 - 9,5",CK55="9 a 9,5"),15,IF(CK55="10",15,IF(OR(CK55="0,5 a 1",CK55="0,5 - 1"),7,"Fuera de rango")))))))))))))))))))</f>
        <v>9</v>
      </c>
      <c r="CM55" s="10" t="n">
        <v>0</v>
      </c>
      <c r="CN55" s="10" t="str">
        <f aca="false">IF(CM55=0,"0", " ")</f>
        <v>0</v>
      </c>
      <c r="CO55" s="10" t="str">
        <f aca="false">IF(CM55&gt;0,"EME"," ")</f>
        <v> </v>
      </c>
      <c r="CP55" s="10" t="n">
        <v>0</v>
      </c>
      <c r="CQ55" s="10" t="str">
        <f aca="false">IF(CP55&gt;0,"0", " ")</f>
        <v> </v>
      </c>
      <c r="CR55" s="10" t="str">
        <f aca="false">IF(CP55&gt;0,"EME"," ")</f>
        <v> </v>
      </c>
      <c r="CS55" s="9" t="n">
        <v>0</v>
      </c>
      <c r="CT55" s="10" t="str">
        <f aca="false">IF(CS55&gt;0,"1", " ")</f>
        <v> </v>
      </c>
      <c r="CU55" s="10" t="str">
        <f aca="false">IF(CS55&gt;0,"HIP"," ")</f>
        <v> </v>
      </c>
      <c r="CV55" s="9" t="n">
        <v>0</v>
      </c>
      <c r="CW55" s="10" t="str">
        <f aca="false">IF(CV55&gt;0,"1", " ")</f>
        <v> </v>
      </c>
      <c r="CX55" s="10" t="str">
        <f aca="false">IF(CV55&gt;0,"HIP"," ")</f>
        <v> </v>
      </c>
      <c r="CY55" s="9" t="n">
        <v>-4</v>
      </c>
      <c r="CZ55" s="11" t="str">
        <f aca="false">IF(CY55&lt;0,"2"," ")</f>
        <v>2</v>
      </c>
      <c r="DA55" s="11" t="str">
        <f aca="false">IF(CY55&lt;0,"MIO"," ")</f>
        <v>MIO</v>
      </c>
      <c r="DB55" s="9" t="n">
        <v>-2.5</v>
      </c>
      <c r="DC55" s="11" t="str">
        <f aca="false">IF(DB55&lt;0,"2"," ")</f>
        <v>2</v>
      </c>
      <c r="DD55" s="11" t="str">
        <f aca="false">IF(DB55&lt;0,"MIO"," ")</f>
        <v>MIO</v>
      </c>
      <c r="DE55" s="9" t="n">
        <v>0</v>
      </c>
      <c r="DF55" s="11" t="str">
        <f aca="false">IF(DE55&lt;0,"3"," ")</f>
        <v> </v>
      </c>
      <c r="DG55" s="11" t="str">
        <f aca="false">IF(DE55&lt;0,"AST"," ")</f>
        <v> </v>
      </c>
      <c r="DH55" s="9" t="n">
        <v>0</v>
      </c>
      <c r="DI55" s="11" t="str">
        <f aca="false">IF(DH55&lt;0,"3"," ")</f>
        <v> </v>
      </c>
      <c r="DJ55" s="11" t="str">
        <f aca="false">IF(DH55&lt;0,"AST"," ")</f>
        <v> </v>
      </c>
      <c r="DK55" s="9" t="n">
        <v>0</v>
      </c>
      <c r="DL55" s="10" t="str">
        <f aca="false">IF(DK55&gt;0,"4"," ")</f>
        <v> </v>
      </c>
      <c r="DM55" s="10" t="str">
        <f aca="false">IF(DK55&gt;0,"PRE"," ")</f>
        <v> </v>
      </c>
      <c r="DN55" s="9" t="n">
        <v>0</v>
      </c>
      <c r="DO55" s="10" t="str">
        <f aca="false">IF(DN55&gt;0,"4"," ")</f>
        <v> </v>
      </c>
      <c r="DP55" s="10" t="str">
        <f aca="false">IF(DN55&gt;0,"PRE"," ")</f>
        <v> </v>
      </c>
      <c r="DQ55" s="12" t="n">
        <v>1</v>
      </c>
      <c r="DR55" s="12" t="n">
        <v>1</v>
      </c>
      <c r="DS55" s="12" t="str">
        <f aca="false">CONCATENATE(CO55,CU55,DA55,DG55,DM55)</f>
        <v>  MIO  </v>
      </c>
      <c r="DT55" s="10" t="str">
        <f aca="false" t="array" ref="DT55">_xlfn.IFS(DS55="EME    ","0", DS55=" HIP   ","1", DS55="  MIO  ","2", DS55="   AST ","3", DS55="    PRE","4", DS55="EME   PRE","5", DS55=" HIP  PRE","6", DS55=" HIP AST ","7", DS55="  MIO PRE","8", DS55="  MIOAST ","9", DS55="   ASTPRE","10",DS55=" HIP ASTPRE","11", DS55="  MIOASTPRE","12", DS55="     ","0")</f>
        <v>2</v>
      </c>
      <c r="DU55" s="1" t="s">
        <v>153</v>
      </c>
      <c r="DV55" s="1" t="str">
        <f aca="false" t="array" ref="DV55">_xlfn.IFS(DU55="SI","2", DU55="NO","1")</f>
        <v>2</v>
      </c>
      <c r="DW55" s="10" t="n">
        <v>0</v>
      </c>
      <c r="DX55" s="11" t="str">
        <f aca="false">IF(DW55=0,"1","2")</f>
        <v>1</v>
      </c>
      <c r="DY55" s="11" t="str">
        <f aca="false" t="array" ref="DY55">_xlfn.IFS(DW55=0,"0", DW55=0.25, "1", DW55=0.5,"2", DW55=0.75,"3", DW55=1,"4",DW55=1.25,"5", DW55=1.5,"6", DW55=1.75,"7", DW55=2,"8")</f>
        <v>0</v>
      </c>
      <c r="DZ55" s="10" t="n">
        <v>0</v>
      </c>
      <c r="EA55" s="11" t="str">
        <f aca="false">IF(DZ55=0,"1","2")</f>
        <v>1</v>
      </c>
      <c r="EB55" s="11" t="str">
        <f aca="false" t="array" ref="EB55">_xlfn.IFS(DZ55=0,"0", DZ55=0.25, "1", DZ55=0.5,"2", DZ55=0.75,"3", DZ55=1,"4",DZ55=1.25,"5", DZ55=1.5,"6", DZ55=1.75,"7", DZ55=2,"8")</f>
        <v>0</v>
      </c>
      <c r="EC55" s="10" t="n">
        <v>-0.75</v>
      </c>
      <c r="ED55" s="10" t="str">
        <f aca="false">IF(EC55=0,"1","2")</f>
        <v>2</v>
      </c>
      <c r="EE55" s="11" t="str">
        <f aca="false" t="array" ref="EE55">_xlfn.IFS(EC55=0,"0", EC55=-0.25, "1", EC55=-0.5,"2", EC55=-0.75,"3", EC55=-1,"4",EC55=-1.25,"5", EC55=-1.5,"6", EC55=-1.75,"7", EC55=-2,"8", EC55=-2.25,"9",EC55=-2.5,"10", EC55=-2.75,"11", EC55=-3,"12", EC55=-3.25,"13", EC55=-3.5,"14", EC55=-3.75,"15",EC55=-4,"16")</f>
        <v>3</v>
      </c>
      <c r="EF55" s="10" t="n">
        <v>-0.25</v>
      </c>
      <c r="EG55" s="10" t="str">
        <f aca="false">IF(EF55=0,"1","2")</f>
        <v>2</v>
      </c>
      <c r="EH55" s="11" t="str">
        <f aca="false" t="array" ref="EH55">_xlfn.IFS(EF55=0,"0", EF55=-0.25, "1", EF55=-0.5,"2", EF55=-0.75,"3", EF55=-1,"4",EF55=-1.25,"5", EF55=-1.5,"6", EF55=-1.75,"7", EF55=-2,"8", EF55=-2.25,"9",EF55=-2.5,"10", EF55=-2.75,"11", EF55=-3,"12", EF55=-3.25,"13", EF55=-3.5,"14", EF55=-3.75,"15",EF55=-4,"16")</f>
        <v>1</v>
      </c>
      <c r="EI55" s="10" t="n">
        <v>-0.5</v>
      </c>
      <c r="EJ55" s="11" t="str">
        <f aca="false">IF(EI55=0,"1","2")</f>
        <v>2</v>
      </c>
      <c r="EK55" s="11" t="str">
        <f aca="false" t="array" ref="EK55">_xlfn.IFS(EI55=0,"0", EI55=-0.25, "1", EI55=-0.5,"2", EI55=-0.75,"3", EI55=-1,"4",EI55=-1.25,"5", EI55=-1.5,"6", EI55=-1.75,"7", EI55=-2,"8", EI55=-2.25,"9", EI55=-2.25,"9",EI55=-2.5,"10", EI55=-2.75,"11", EI55=-3,"12", EI55=-3.25,"13", EI55=-3.5,"14", EI55=-3.75,"15",EI55=-4,"16", EI55=0.25, "17", EI55=0.5, "18")</f>
        <v>2</v>
      </c>
      <c r="EL55" s="10" t="n">
        <v>0</v>
      </c>
      <c r="EM55" s="11" t="str">
        <f aca="false">IF(EL55=0,"1","2")</f>
        <v>1</v>
      </c>
      <c r="EN55" s="11" t="str">
        <f aca="false" t="array" ref="EN55">_xlfn.IFS(EL55=0.25,"17",EL55=0.5,"18", EL55=0,"0", EL55=-0.25, "1", EL55=-0.5,"2", EL55=-0.75,"3", EL55=-1,"4",EL55=-1.25,"5", EL55=-1.5,"6", EL55=-1.75,"7", EL55=-2,"8",EL55= -2.25,"9",EL55=-2.5,"10",EL55= -2.75,"11",EL55= -3,"12",EL55= -3.25,"13",EL55= -3.5,"14",EL55= -3.75,"15",EL55=-4,"16")</f>
        <v>0</v>
      </c>
      <c r="EO55" s="10" t="n">
        <v>0</v>
      </c>
      <c r="EP55" s="11" t="str">
        <f aca="false">IF(EO55=0,"1","2")</f>
        <v>1</v>
      </c>
      <c r="EQ55" s="11" t="str">
        <f aca="false" t="array" ref="EQ55">_xlfn.IFS(EO55=0,"0", EO55=0.25, "1", EO55=0.5,"2", EO55=0.75,"3", EO55=1,"4",EO55=1.25,"5", EO55=1.5,"6", EO55=1.75,"7", EO55=2,"8", EO55=2.25,"9", EO55=2.25,"9",EO55=2.5,"10", EO55=2.75,"11", EO55=3,"12", EO55=3.25,"13", EO55=3.5,"14", EO55=3.75,"15",EO55=4,"16", EO55=-0.25, "17", bq=-0.5, "18")</f>
        <v>0</v>
      </c>
      <c r="ER55" s="10" t="n">
        <v>0</v>
      </c>
      <c r="ES55" s="11" t="str">
        <f aca="false">IF(ER55=0,"1","2")</f>
        <v>1</v>
      </c>
      <c r="ET55" s="11" t="str">
        <f aca="false" t="array" ref="ET55">_xlfn.IFS(ER55=0,"0", ER55=0.25, "1", ER55=0.5,"2", ER55=0.75,"3", ER55=1,"4",ER55=1.25,"5", ER55=1.5,"6", ER55=1.75,"7", ER55=2,"8", ER55=2.25,"9", ER55=2.25,"9",ER55=2.5,"10", ER55=2.75,"11", ER55=3,"12", ER55=3.25,"13", ER55=3.5,"14", ER55=3.75,"15",ER55=4,"16", ER55=-0.25, "17", bq=-0.5, "18")</f>
        <v>0</v>
      </c>
      <c r="EU55" s="34" t="n">
        <v>24</v>
      </c>
      <c r="EV55" s="14" t="str">
        <f aca="false">VLOOKUP(EU55,LEYENDA!$G$2:$H$8,2,TRUE())</f>
        <v>19-24</v>
      </c>
      <c r="EW55" s="14" t="str">
        <f aca="false" t="array" ref="EW55">_xlfn.IFS(EV55="0-5","1", EV55="6-12","2", EV55="13-18","3", EV55="19-24","4", EV55="25-36","5", EV55="37-48","6", EV55="49-60","7")</f>
        <v>4</v>
      </c>
    </row>
    <row r="56" customFormat="false" ht="13.5" hidden="false" customHeight="false" outlineLevel="0" collapsed="false">
      <c r="A56" s="1" t="n">
        <v>20</v>
      </c>
      <c r="B56" s="32" t="n">
        <v>3</v>
      </c>
      <c r="C56" s="33" t="n">
        <v>40008</v>
      </c>
      <c r="D56" s="6"/>
      <c r="E56" s="5" t="str">
        <f aca="false">VLOOKUP(A56,'286'!$A$3:$J$600,10,FALSE())</f>
        <v>BARBOD TORRES-QUEVEDO, MERCEDES</v>
      </c>
      <c r="F56" s="4" t="str">
        <f aca="false">VLOOKUP(A56,'286'!$A$3:$I$1768,3,FALSE())</f>
        <v>BARTOMER</v>
      </c>
      <c r="G56" s="6" t="n">
        <f aca="false">VLOOKUP(A56,'286'!$A$3:$I$1768,4,FALSE())</f>
        <v>27962</v>
      </c>
      <c r="H56" s="7" t="n">
        <f aca="false">YEAR(C56)-YEAR(G56)</f>
        <v>33</v>
      </c>
      <c r="I56" s="1" t="str">
        <f aca="false">VLOOKUP(H56,LEYENDA!$C$2:$D$6,2,TRUE())</f>
        <v>25-40</v>
      </c>
      <c r="J56" s="5" t="str">
        <f aca="false">VLOOKUP(A56,'286'!$A$3:$I$1768,7,FALSE())</f>
        <v>M</v>
      </c>
      <c r="K56" s="8" t="str">
        <f aca="false">VLOOKUP(A56,'286'!$A$3:$I$1768,2,FALSE())</f>
        <v>OD</v>
      </c>
      <c r="L56" s="4" t="str">
        <f aca="false">VLOOKUP(A56,'286'!$A$3:$I$1768,8,FALSE())</f>
        <v>D</v>
      </c>
      <c r="M56" s="4" t="str">
        <f aca="false">VLOOKUP(A56,'286'!$A$3:$I$1768,9,FALSE())</f>
        <v>D</v>
      </c>
      <c r="N56" s="8" t="str">
        <f aca="false">IF(R56=O56, "MISMA","CONTRARIA")</f>
        <v>MISMA</v>
      </c>
      <c r="O56" s="8" t="str">
        <f aca="false" t="array" ref="O56">_xlfn.IFS(L56="D","1", L56="I","2")</f>
        <v>1</v>
      </c>
      <c r="P56" s="8" t="str">
        <f aca="false" t="array" ref="P56">_xlfn.IFS(K56="OD","1", K56="OI","2")</f>
        <v>1</v>
      </c>
      <c r="Q56" s="1" t="str">
        <f aca="false" t="array" ref="Q56">_xlfn.IFS(J56="M","1", J56="H","2")</f>
        <v>1</v>
      </c>
      <c r="R56" s="8" t="str">
        <f aca="false" t="array" ref="R56">_xlfn.IFS(M56="D","1", M56="I","2")</f>
        <v>1</v>
      </c>
      <c r="S56" s="1" t="str">
        <f aca="false" t="array" ref="S56">_xlfn.IFS(N56="CONTRARIA", "1",N56= "MISMA","2")</f>
        <v>2</v>
      </c>
      <c r="T56" s="1" t="str">
        <f aca="false" t="array" ref="T56">_xlfn.IFS(I56="0-12","1", I56="13-24","2", I56="25-40","3", I56="41-60","4", I56="61-100","5")</f>
        <v>3</v>
      </c>
      <c r="U56" s="9" t="n">
        <v>-0.5</v>
      </c>
      <c r="V56" s="1" t="str">
        <f aca="false">IF(U56="","",IF(AND(U56&gt;=-9,U56&lt;=-6.5),"-9 a -6,5",IF(AND(U56&gt;=-6,U56&lt;=-3.5),"-6 a -3,5",IF(AND(U56&gt;=-3,U56&lt;=-1),"-3 a -1",IF(U56=-0.5,"-0,5",IF(AND(U56&gt;=0,U56&lt;=2.5),"0 a 2,5",IF(AND(U56&gt;=3,U56&lt;=5.5),"3 a 5,5",IF(AND(U56&gt;=6,U56&lt;=8.5),"6 a 8,5",IF(AND(U56&gt;=9,U56&lt;=20),"9 a 20","Fuera de rango")))))))))</f>
        <v>-0,5</v>
      </c>
      <c r="W56" s="11" t="str">
        <f aca="false">IF(V56="","",IF(V56="-9 a -6,5",2,IF(V56="-6 a -3,5",3,IF(V56="-3 a -1",4,IF(V56="-0,5","NORMA",IF(V56="0 a 2,5",5,IF(V56="3 a 5,5",6,IF(V56="6 a 8,5",7,IF(V56="9 a 20",8,"Fuera de rango")))))))))</f>
        <v>NORMA</v>
      </c>
      <c r="X56" s="9" t="n">
        <v>0</v>
      </c>
      <c r="Y56" s="10" t="str">
        <f aca="false">IF(X56="","",IF(AND(X56&gt;=0,X56&lt;=4),"0 a 4",IF(AND(X56&gt;=4.5,X56&lt;=8.5),"4,5 a 8,5",IF(X56=9,"9",IF(AND(X56&gt;=9.5,X56&lt;=13),"9,5 a 13",IF(AND(X56&gt;=13.5,X56&lt;=20),"13,5 a 20",IF(AND(X56&gt;=20.5,X56&lt;=35),"20,5 a 35","Fuera de rango")))))))</f>
        <v>0 a 4</v>
      </c>
      <c r="Z56" s="11" t="n">
        <f aca="false">IF(Y56="","",IF(Y56="0 a 4",1,IF(Y56="4,5 a 8,5",2,IF(Y56="9","NORMA",IF(Y56="9,5 a 13",3,IF(Y56="13,5 a 20",4,IF(Y56="20,5 a 35",5,"Fuera de rango")))))))</f>
        <v>1</v>
      </c>
      <c r="AA56" s="9" t="n">
        <v>24</v>
      </c>
      <c r="AB56" s="10" t="str">
        <f aca="false">IF(AA56="","",IF(AND(AA56&gt;=0,AA56&lt;=9),"0 a 9",IF(AND(AA56&gt;=9.5,AA56&lt;=18.5),"9,5 a 18,5",IF(AA56=19,"19",IF(AND(AA56&gt;=19.5,AA56&lt;=28),"19,5 a 28",IF(AND(AA56&gt;=28.5,AA56&lt;=40),"28,5 a 40","Fuera de rango"))))))</f>
        <v>19,5 a 28</v>
      </c>
      <c r="AC56" s="11" t="n">
        <f aca="false" t="array" ref="AC56">_xlfn.IFS(AB56="","",AB56="0 a 9",1,AB56="9,5 a 18,5",2,AB56="19","NORMA",AB56="19,5 a 28",3,AB56="28,5 a 40",4,TRUE(),"Fuera de rango")</f>
        <v>3</v>
      </c>
      <c r="AD56" s="9" t="n">
        <v>15</v>
      </c>
      <c r="AE56" s="10" t="str">
        <f aca="false">IF(AD56="","",IF(AND(AD56&gt;=-10,AD56&lt;=0),"De -10 a 0",IF(AND(AD56&gt;=0.5,AD56&lt;=9.5),"0,5 a 9,5",IF(AD56=10,"10",IF(AND(AD56&gt;=10.5,AD56&lt;=20),"10,5 a 20",IF(AND(AD56&gt;=20.5,AD56&lt;=40),"20,5 a 40","Fuera de rango"))))))</f>
        <v>10,5 a 20</v>
      </c>
      <c r="AF56" s="12" t="n">
        <f aca="false">IF(AD56="","",IF(AND(AD56&gt;=-10,AD56&lt;=0),1,IF(AND(AD56&gt;=0.5,AD56&lt;=9.5),2,IF(AD56=10,"NORMA",IF(AND(AD56&gt;=10.5,AD56&lt;=20),3,IF(AND(AD56&gt;=20.5,AD56&lt;=40),4,""))))))</f>
        <v>3</v>
      </c>
      <c r="AG56" s="9" t="n">
        <v>9</v>
      </c>
      <c r="AH56" s="11" t="str">
        <f aca="false">IF(AG56="","",IF(AND(AG56&gt;=0,AG56&lt;=4),"0 a 4",IF(AND(AG56&gt;=4.5,AG56&lt;=8.5),"4,5 a 8,5",IF(AG56=9,"9",IF(AND(AG56&gt;=9.5,AG56&lt;=13),"9,5 a 13",IF(AND(AG56&gt;=13.5,AG56&lt;=25),"13,5 a 25","Fuera de rango"))))))</f>
        <v>9</v>
      </c>
      <c r="AI56" s="11" t="str">
        <f aca="false">IF(AH56="","",IF(AH56="0 a 4",1,IF(AH56="4,5 a 8,5",2,IF(AH56="9","NORMA",IF(AH56="9,5 a 13",3,IF(AH56="13,5 a 25",4,""))))))</f>
        <v>NORMA</v>
      </c>
      <c r="AJ56" s="9" t="n">
        <v>5</v>
      </c>
      <c r="AK56" s="10" t="str">
        <f aca="false">IF(AJ56="","",IF(AND(AJ56&gt;=-15,AJ56&lt;=-10.5),"-15 a -10,5",IF(AND(AJ56&gt;=-10,AJ56&lt;=-4),"-10 a -4",IF(AND(AJ56&gt;=-4.5,AJ56&lt;=0),"-4,5 a 0",IF(AND(AJ56&gt;=0.5,AJ56&lt;=4.5),"0,5 a 4,5",IF(AJ56=5,"5",IF(AND(AJ56&gt;=5.5,AJ56&lt;=10),"5,5 a 10",IF(AND(AJ56&gt;=10.5,AJ56&lt;=20),"10,5 a 20","Fuera de rango"))))))))</f>
        <v>5</v>
      </c>
      <c r="AL56" s="11" t="str">
        <f aca="false">IF(AK56="","",IF(AK56="-15 a -10,5",1,IF(AK56="-10 a -4",2,IF(AK56="-4,5 a 0",3,IF(AK56="0,5 a 4,5",4,IF(AK56="5","NORMA",IF(AK56="5,5 a 10",5,IF(AK56="10,5 a 20",6,"Error"))))))))</f>
        <v>NORMA</v>
      </c>
      <c r="AM56" s="9" t="n">
        <v>0</v>
      </c>
      <c r="AN56" s="10" t="str">
        <f aca="false">IF(AM56="","",IF(AND(AM56&gt;=-7.5,AM56&lt;=-5.5),"-7,5 a -5,5",IF(AND(AM56&gt;=-5,AM56&lt;=-3),"-5 a -3",IF(AND(AM56&gt;=-2.5,AM56&lt;=-0.5),"-2,5 a -0,5",IF(AM56=0,"0,00",IF(AND(AM56&gt;=0.5,AM56&lt;=2.5),"0,5 a 2,5",IF(AND(AM56&gt;=3,AM56&lt;=5),"3 a 5",IF(AND(AM56&gt;=5.5,AM56&lt;=7.5),"5,5 a 7,5",IF(AND(AM56&gt;=8,AM56&lt;=10),"8 a 10","Fuera de rango")))))))))</f>
        <v>0,00</v>
      </c>
      <c r="AO56" s="11" t="str">
        <f aca="false">IF(AN56="","",IF(AN56="-7,5 a -5,5",1,IF(AN56="-5 a -3",2,IF(AN56="-2,5 a -0,5",3,IF(AN56="0,00","NORMA",IF(AN56="0,5 a 2,5",4,IF(AN56="3 a 5",5,IF(AN56="5,5 a 7,5",6,IF(AN56="8 a 10",7,"Error")))))))))</f>
        <v>NORMA</v>
      </c>
      <c r="AP56" s="9" t="n">
        <v>-2</v>
      </c>
      <c r="AQ56" s="10" t="str">
        <f aca="false">IF(AP56="","",IF(AND(AP56&gt;=-20,AP56&lt;=-9.5),"-20 a -9,5",IF(AND(AP56&gt;=-9,AP56&lt;=-6.5),"-9 a -6,5",IF(AP56=-6,"-6",IF(AND(AP56&gt;=-5.5,AP56&lt;=-3),"-5,5 a -3",IF(AND(AP56&gt;=-2.5,AP56&lt;=0),"-2,5 a 0",IF(AND(AP56&gt;=0.5,AP56&lt;=3),"0,5 a 3",IF(AND(AP56&gt;=3.5,AP56&lt;=6),"3,5 a 6",IF(AND(AP56&gt;=6.5,AP56&lt;=9),"6,5 a 9",IF(AND(AP56&gt;=9.5,AP56&lt;=20),"9,5 a 20","Fuera de rango"))))))))))</f>
        <v>-2,5 a 0</v>
      </c>
      <c r="AR56" s="11" t="n">
        <f aca="false">IF(AQ56="","",IF(AQ56="-20 a -9,5",1,IF(AQ56="-9 a -6,5",2,IF(AQ56="-6","NORMA",IF(AQ56="-5,5 a -3",3,IF(AQ56="-2,5 a 0",4,IF(AQ56="0,5 a 3",5,IF(AQ56="3,5 a 6",6,IF(AQ56="6,5 a 9",7,IF(AQ56="9,5 a 20",8,""))))))))))</f>
        <v>4</v>
      </c>
      <c r="AS56" s="9" t="n">
        <v>-1</v>
      </c>
      <c r="AT56" s="10" t="str">
        <f aca="false">IF(AS56="","",IF(AND(AS56&gt;=-16,AS56&lt;=-14),"-16 a -14",IF(AND(AS56&gt;=-13.5,AS56&lt;=-11.5),"-13,5 a -11,5",IF(AND(AS56&gt;=-11,AS56&lt;=-9),"-11 a -9",IF(AND(AS56&gt;=-8.5,AS56&lt;=-6.5),"-8,5 a -6,5",IF(AND(AS56&gt;=-6,AS56&lt;=-4),"-6 a -4",IF(AND(AS56&gt;=-3.5,AS56&lt;=-1.5),"-3,5 a -1,5",IF(AND(AS56&gt;=-1,AS56&lt;=1),"-1 a 1",IF(AND(AS56&gt;=1.5,AS56&lt;=3.5),"1,5 a 3,5",IF(AND(AS56&gt;=4,AS56&lt;=6),"4 a 6",IF(AND(AS56&gt;=6.5,AS56&lt;=8.5),"6,5 a 8,5",IF(AND(AS56&gt;=9,AS56&lt;=11),"9 a 11",IF(AND(AS56&gt;=11.5,AS56&lt;=13.5),"11,5 a 13,5",IF(AND(AS56&gt;=14,AS56&lt;=16),"14 a 16",IF(AND(AS56&gt;=16.5,AS56&lt;=18.5),"16,5 a 18,5",IF(AND(AS56&gt;=19,AS56&lt;=21),"19 a 21","Fuera de rango"))))))))))))))))</f>
        <v>-1 a 1</v>
      </c>
      <c r="AU56" s="11" t="n">
        <f aca="false" t="array" ref="AU56">IF(AT56="","",_xlfn.IFS(AT56="-16 a -14",1,AT56="-13,5 a -11,5",2,AT56="-11 a -9",3,AT56="-8,5 a -6,5",4,AT56="-6 a -4",5,AT56="-3,5 a -1,5",6,AT56="-1 a 1",7,AT56="1,5 a 3,5",8,AT56="4 a 6","NORMA",AT56="6,5 a 8,5",9,AT56="9 a 11",10,AT56="11,5 a 13,5",11,AT56="14 a 16",12,AT56="16,5 a 18,5",13,AT56="19 a 21",14,TRUE(),""))</f>
        <v>7</v>
      </c>
      <c r="AV56" s="9" t="n">
        <v>1.5</v>
      </c>
      <c r="AW56" s="10" t="str">
        <f aca="false">IF(AV56="","",IF(AND(AV56&gt;=-1,AV56&lt;=-0.5),"-1 a -0,5",IF(AND(AV56&gt;-0.5,AV56&lt;=0),"De -0,5 a 0",IF(AND(AV56&gt;=0.25,AV56&lt;=0.75),"0,25 a 0,75",IF(AND(AV56&gt;=1,AV56&lt;=1.5),"1 a 1,5",IF(AND(AV56&gt;=1.75,AV56&lt;=2.25),"1,75 a 2,25",IF(AND(AV56&gt;=2.5,AV56&lt;=3),"2,5 a 3",IF(AND(AV56&gt;=3.25,AV56&lt;=3.75),"3,25 a 3,75","Fuera de rango"))))))))</f>
        <v>1 a 1,5</v>
      </c>
      <c r="AX56" s="11" t="n">
        <f aca="false">IF(AW56="","",IF(OR(AW56="-1 a -0,5",AW56="-1 a -0.5"),1,IF(OR(AW56="De -0,5 a 0",AW56="-0,5 a 0",AW56="De -0.5 a 0"),2,IF(OR(AW56="0,25 a 0,75",AW56="0.25 a 0.75"),"NORMA",IF(OR(AW56="1 a 1,5",AW56="1 a 1.5"),3,IF(OR(AW56="1,75 a 2,25",AW56="1.75 a 2.25"),4,IF(OR(AW56="2,5 a 3",AW56="2.5 a 3"),5,IF(OR(AW56="3,25 a 3,75",AW56="3.25 a 3.75"),6,""))))))))</f>
        <v>3</v>
      </c>
      <c r="AY56" s="9" t="n">
        <v>-11</v>
      </c>
      <c r="AZ56" s="10" t="str">
        <f aca="false">IF(AY56="","",IF(AND(AY56&gt;=-20,AY56&lt;=-9.5),"-20 a -9,5",IF(AND(AY56&gt;=-9,AY56&lt;=-6.5),"-9 a -6,5",IF(AY56=-6,"-6",IF(AND(AY56&gt;=-5.5,AY56&lt;=-3),"-5,5 a -3",IF(AND(AY56&gt;=-2.5,AY56&lt;=0),"-2,5 a 0",IF(AND(AY56&gt;=0.5,AY56&lt;=3),"0,5 a 3",IF(AND(AY56&gt;=3.5,AY56&lt;=6),"3,5 a 6","Fuera de rango"))))))))</f>
        <v>-20 a -9,5</v>
      </c>
      <c r="BA56" s="11" t="n">
        <f aca="false">IF(AZ56="","",IF(AZ56="-20 a -9,5",1,IF(AZ56="-9 a -6,5",2,IF(AZ56="-6","NORMA",IF(AZ56="-5,5 a -3",3,IF(AZ56="-2,5 a 0",4,IF(AZ56="0,5 a 3",5,IF(AZ56="3,5 a 6",6,""))))))))</f>
        <v>1</v>
      </c>
      <c r="BB56" s="9" t="n">
        <v>0</v>
      </c>
      <c r="BC56" s="10" t="str">
        <f aca="false" t="array" ref="BC56">IF(BB56="","",_xlfn.IFS(AND(BB56&gt;=0,BB56&lt;=2),"0 a 2",AND(BB56&gt;=2.5,BB56&lt;=4.5),"2,5 a 4,5",AND(BB56&gt;=5,BB56&lt;=7),"5 a 7",AND(BB56&gt;=7.5,BB56&lt;=9.5),"7,5 a 9,5",AND(BB56&gt;=10,BB56&lt;=12),"10 a 12",AND(BB56&gt;=12.5,BB56&lt;=14.5),"12,5 a 14,5",BB56=15,"15",AND(BB56&gt;=15.5,BB56&lt;=17.5),"15,5 a 17,5",AND(BB56&gt;=18,BB56&lt;=20),"18 a 20",AND(BB56&gt;=20.5,BB56&lt;=22.5),"20,5 a 22,5",AND(BB56&gt;=23,BB56&lt;=25),"23 a 25",TRUE(),"Fuera de rango"))</f>
        <v>0 a 2</v>
      </c>
      <c r="BD56" s="11" t="n">
        <f aca="false" t="array" ref="BD56">IF(BC56="","",_xlfn.IFS(BC56="0 a 2",1,BC56="2,5 a 4,5",2,BC56="5 a 7",3,BC56="7,5 a 9,5",4,BC56="10 a 12",5,BC56="12,5 a 14,5",6,BC56="15","NORMA",BC56="15,5 a 17,5",7,BC56="18 a 20",8,BC56="20,5 a 22,5",9,BC56="23 a 25",10,TRUE(),"Fuera de rango"))</f>
        <v>1</v>
      </c>
      <c r="BE56" s="9" t="n">
        <v>36</v>
      </c>
      <c r="BF56" s="10" t="str">
        <f aca="false">IF(BE56="","",IF(AND(BE56&gt;=-20,BE56&lt;=-10),"-20 a -10",IF(AND(BE56&gt;=-9.5,BE56&lt;=0.5),"-9,5 a 0,5",IF(AND(BE56&gt;=1,BE56&lt;=11),"1 a 11",IF(AND(BE56&gt;=11.5,BE56&lt;=20.5),"11,5 a 20,5",IF(BE56=21,"21",IF(AND(BE56&gt;=21.5,BE56&lt;=31.5),"21,5 a 31,5",IF(AND(BE56&gt;=32,BE56&lt;=42),"32 a 42","Fuera de rango"))))))))</f>
        <v>32 a 42</v>
      </c>
      <c r="BG56" s="11" t="n">
        <f aca="false">IF(BF56="","",IF(BF56="-20 a -10",1,IF(BF56="-9,5 a 0,5",2,IF(BF56="1 a 11",3,IF(BF56="11,5 a 20,5",4,IF(BF56="21","NORMA",IF(BF56="21,5 a 31,5",5,IF(BF56="32 a 42",6,""))))))))</f>
        <v>6</v>
      </c>
      <c r="BH56" s="9" t="n">
        <v>19</v>
      </c>
      <c r="BI56" s="10" t="str">
        <f aca="false">IF(BH56="","",IF(AND(BH56&gt;=-20,BH56&lt;=-15),"-20 a -15",IF(AND(BH56&gt;=-14.5,BH56&lt;=-9.5),"-14,5 a -9,5",IF(AND(BH56&gt;=-9,BH56&lt;=-4),"-9 a -4",IF(AND(BH56&gt;=-3.5,BH56&lt;=2.5),"-3,5 a 2,5",IF(AND(BH56&gt;=3,BH56&lt;=8),"3 a 8",IF(AND(BH56&gt;=8.5,BH56&lt;=14.5),"8,5 a 14,5",IF(BH56=15,"15",IF(AND(BH56&gt;=15.5,BH56&lt;=20.5),"15,5 a 20,5",IF(AND(BH56&gt;=21,BH56&lt;=26),"21 a 26","Fuera de rango"))))))))))</f>
        <v>15,5 a 20,5</v>
      </c>
      <c r="BJ56" s="11" t="n">
        <f aca="false">IF(BI56="","",IF(BI56="-20 a -15",1,IF(BI56="-14,5 a -9,5",2,IF(BI56="-9 a -4",3,IF(BI56="-3,5 a 2,5",4,IF(BI56="3 a 8",5,IF(BI56="8,5 a 14,5",6,IF(BI56="15","NORMA",IF(BI56="15,5 a 20,5",7,IF(BI56="21 a 26",8,IF(BI56="26,5 a 31,5",9,"")))))))))))</f>
        <v>7</v>
      </c>
      <c r="BK56" s="9" t="n">
        <v>0</v>
      </c>
      <c r="BL56" s="10" t="str">
        <f aca="false">IF(BK56="","",IF(AND(BK56&gt;=0,BK56&lt;=2),"0 - 2",IF(AND(BK56&gt;=2.5,BK56&lt;=4.5),"2,5 - 4,5",IF(AND(BK56&gt;=5,BK56&lt;=7),"5 - 7",IF(AND(BK56&gt;=7.5,BK56&lt;=9.5),"7,5 - 9,5",IF(AND(BK56&gt;=10,BK56&lt;=12),"10 - 12",IF(AND(BK56&gt;=12.5,BK56&lt;=13.5),"12,5 - 13,5",IF(BK56=14,"14",IF(AND(BK56&gt;=14.5,BK56&lt;=16.5),"14,5 - 16,5",IF(AND(BK56&gt;=17,BK56&lt;=19),"17 - 19",IF(AND(BK56&gt;=19.5,BK56&lt;=21.5),"19,5 - 21,5",IF(AND(BK56&gt;=22,BK56&lt;=24),"22 - 24",IF(AND(BK56&gt;=24.5,BK56&lt;=26.5),"24,5 - 26,5",IF(AND(BK56&gt;=27,BK56&lt;=29),"27 - 29",IF(AND(BK56&gt;=29.5,BK56&lt;=30),"29,5 - 30","Fuera de rango")))))))))))))))</f>
        <v>0 - 2</v>
      </c>
      <c r="BM56" s="11" t="n">
        <f aca="false">IF(BL56="","",IF(BL56="0 - 2",1,IF(BL56="2,5 - 4,5",2,IF(BL56="5 - 7",3,IF(BL56="7,5 - 9,5",4,IF(BL56="10 - 12",5,IF(BL56="12,5 - 13,5",6,IF(BL56="14","NORMA",IF(BL56="14,5 - 16,5",7,IF(BL56="17 - 19",8,IF(BL56="19,5 - 21,5",9,IF(BL56="22 - 24",10,IF(BL56="24,5 - 26,5",11,IF(BL56="27 - 29",12,IF(BL56="29,5 - 30",13,"")))))))))))))))</f>
        <v>1</v>
      </c>
      <c r="BN56" s="9" t="n">
        <v>24</v>
      </c>
      <c r="BO56" s="10" t="str">
        <f aca="false">IF(BN56="","",IF(AND(BN56&gt;=-20,BN56&lt;=-10),"-20 a -10",IF(AND(BN56&gt;=-9.5,BN56&lt;=0.5),"-9,5 a 0,5",IF(AND(BN56&gt;=1,BN56&lt;=11),"1 a 11",IF(AND(BN56&gt;=11.5,BN56&lt;=21.5),"11,5 a 21,5",IF(BN56=22,"22",IF(AND(BN56&gt;=22.5,BN56&lt;=32.5),"22,5 a 32,5",IF(AND(BN56&gt;=33,BN56&lt;=43),"33 a 43","Fuera de rango"))))))))</f>
        <v>22,5 a 32,5</v>
      </c>
      <c r="BP56" s="11" t="n">
        <f aca="false">IF(BO56="","",IF(BO56="-20 a -10",1,IF(BO56="-9,5 a 0,5",2,IF(BO56="1 a 11",3,IF(BO56="11,5 a 21,5",4,IF(BO56="22","NORMA",IF(BO56="22,5 a 32,5",5,IF(BO56="33 a 43",6,""))))))))</f>
        <v>5</v>
      </c>
      <c r="BQ56" s="9" t="n">
        <v>14</v>
      </c>
      <c r="BR56" s="10" t="str">
        <f aca="false">IF(BQ56="","",IF(AND(BQ56&gt;=-20,BQ56&lt;=-15),"-20 a -15",IF(AND(BQ56&gt;=-14.5,BQ56&lt;=-9.5),"-14,5 a -9,5",IF(AND(BQ56&gt;=-9,BQ56&lt;=-4),"-9 a -4",IF(AND(BQ56&gt;=-3.5,BQ56&lt;=2.5),"-3,5 a 2,5",IF(AND(BQ56&gt;=3,BQ56&lt;=8),"3 a 8",IF(AND(BQ56&gt;=8.5,BQ56&lt;=13.5),"8,5 a 13,5",IF(AND(BQ56&gt;=14,BQ56&lt;=17.5),"14 a 17,5",IF(BQ56=18,"18",IF(AND(BQ56&gt;=18.5,BQ56&lt;=23.5),"18,5 a 23,5",IF(AND(BQ56&gt;=24,BQ56&lt;=29),"24 a 29",IF(AND(BQ56&gt;=29.5,BQ56&lt;=34.5),"29,5 a 34,5",IF(AND(BQ56&gt;=35,BQ56&lt;=40),"35 a 40","Fuera de rango")))))))))))))</f>
        <v>14 a 17,5</v>
      </c>
      <c r="BS56" s="11" t="n">
        <f aca="false">IF(BR56="","",IF(BR56="-20 a -15",1,IF(BR56="-14,5 a -9,5",2,IF(BR56="-9 a -4",3,IF(BR56="-3,5 a 2,5",4,IF(BR56="3 a 8",5,IF(BR56="8,5 a 13,5",6,IF(BR56="14 a 17,5",7,IF(BR56="18","NORMA",IF(BR56="18,5 a 23,5",8,IF(BR56="24 a 29",9,IF(BR56="29,5 a 34,5",10,IF(BR56="35 a 40",11,"")))))))))))))</f>
        <v>7</v>
      </c>
      <c r="BT56" s="9" t="n">
        <v>2</v>
      </c>
      <c r="BU56" s="10" t="str">
        <f aca="false">IF(BT56="","",IF(AND(BT56&gt;=-20,BT56&lt;=-18),"-20 a -18",IF(AND(BT56&gt;=-17.5,BT56&lt;=-15.5),"-17,5 a -15,5",IF(AND(BT56&gt;=-15,BT56&lt;=-13),"-15 a -13",IF(AND(BT56&gt;=-12.5,BT56&lt;=-10.5),"-12,5 a -10,5",IF(AND(BT56&gt;=-10,BT56&lt;=-8),"-10 a -8",IF(AND(BT56&gt;=-7.5,BT56&lt;=-5.5),"-7,5 a -5,5",IF(AND(BT56&gt;=-5,BT56&lt;=-3),"-5 a -3",IF(AND(BT56&gt;=-2.5,BT56&lt;=-0.5),"-2,5 a -0,5",IF(BT56=0,"0",IF(AND(BT56&gt;=0.5,BT56&lt;=2.5),"0,5 a 2,5",IF(AND(BT56&gt;=3,BT56&lt;=5),"3 a 5",IF(AND(BT56&gt;=5.5,BT56&lt;=7.5),"5,5 a 7,5",IF(AND(BT56&gt;=8,BT56&lt;=10),"8 a 10",IF(AND(BT56&gt;=10.5,BT56&lt;=12.5),"10,5 a 12,5",IF(AND(BT56&gt;=13,BT56&lt;=15),"13 a 15",IF(AND(BT56&gt;=15.5,BT56&lt;=17.5),"15,5 a 17,5",IF(AND(BT56&gt;=18,BT56&lt;=20),"18 a 20","Fuera de rango"))))))))))))))))))</f>
        <v>0,5 a 2,5</v>
      </c>
      <c r="BV56" s="11" t="n">
        <f aca="false">IF(BT56="","",IF(BT56=0,"NORMA",IF(AND(BT56&gt;=-20,BT56&lt;=-18),2,IF(AND(BT56&gt;=-17.5,BT56&lt;=-15.5),2,IF(AND(BT56&gt;=-15,BT56&lt;=-13),3,IF(AND(BT56&gt;=-12.5,BT56&lt;=-10.5),4,IF(AND(BT56&gt;=-10,BT56&lt;=-8),5,IF(AND(BT56&gt;=-7.5,BT56&lt;=-5.5),6,IF(AND(BT56&gt;=-5,BT56&lt;=-3),7,IF(AND(BT56&gt;=-2.5,BT56&lt;=-0.5),8,IF(AND(BT56&gt;=0.5,BT56&lt;=2.5),9,IF(AND(BT56&gt;=3,BT56&lt;=5),10,IF(AND(BT56&gt;=5.5,BT56&lt;=7.5),11,IF(AND(BT56&gt;=8,BT56&lt;=10),12,IF(AND(BT56&gt;=10.5,BT56&lt;=12.5),13,IF(AND(BT56&gt;=13,BT56&lt;=15),14,IF(AND(BT56&gt;=15.5,BT56&lt;=17.5),15,IF(AND(BT56&gt;=18,BT56&lt;=20),16,"Fuera de rango"))))))))))))))))))</f>
        <v>9</v>
      </c>
      <c r="BW56" s="9" t="n">
        <v>-6</v>
      </c>
      <c r="BX56" s="10" t="n">
        <f aca="false">18.5- (0.3*H56)</f>
        <v>8.6</v>
      </c>
      <c r="BY56" s="10" t="n">
        <f aca="false">(BW56)-(BX56)</f>
        <v>-14.6</v>
      </c>
      <c r="BZ56" s="10" t="str">
        <f aca="false">IF(BY56="","",IF(BY56&lt;-27.5,"De -30 a -28",IF(BY56&lt;-25,"De -27,5 a -25,5",IF(BY56&lt;-22.5,"De -25 a -23",IF(BY56&lt;-20,"De -22,5 a -20,5",IF(BY56&lt;-17.5,"De -20 a -18",IF(BY56&lt;-15,"De -17,5 a -15,5",IF(BY56&lt;-12.5,"De -15 a -13",IF(BY56&lt;-10,"De -12,5 a -10,5",IF(BY56&lt;-7.5,"De -10 a -8",IF(BY56&lt;-5,"De -7,5 a -5,5",IF(BY56&lt;-2.5,"De -5 a -3",IF(BY56&lt;0,"De -2,5 a -0,5",IF(BY56&lt;2.5,"De 0 a 2",IF(BY56&lt;5,"De 2,5 a 4,5",IF(BY56&lt;7.5,"De 5 a 7",IF(BY56&lt;10,"De 7,5 a 9,5",IF(BY56&lt;12.5,"De 10 a 12",IF(BY56&lt;15,"De 12,5 a 14,5",IF(BY56&lt;17.5,"De 15 a 17",IF(BY56&lt;20,"De 17,5 a 19,5",IF(BY56&lt;22.5,"De 20 a 22",IF(BY56&lt;25,"De 22,5 a 24,5",IF(BY56&lt;27.5,"De 25 a 27","De 27,5 a 30"))))))))))))))))))))))))</f>
        <v>De -15 a -13</v>
      </c>
      <c r="CA56" s="12" t="n">
        <f aca="false">IF(BY56="","",IF(BY56&lt;=-28,1,IF(BY56&lt;=-25.5,2,IF(BY56&lt;=-23,3,IF(BY56&lt;=-20.5,4,IF(BY56&lt;=-18,5,IF(BY56&lt;=-15.5,6,IF(BY56&lt;=-13,7,IF(BY56&lt;=-10.5,8,IF(BY56&lt;=-8,9,IF(BY56&lt;=-5.5,10,IF(BY56&lt;=-3,11,IF(BY56&lt;=-0.5,12,IF(BY56&lt;=2,13,IF(BY56&lt;=4.5,14,IF(BY56&lt;=7,15,IF(BY56&lt;=9.5,16,IF(BY56&lt;=12,17,IF(BY56&lt;=14.5,18,IF(BY56&lt;=17,19,IF(BY56&lt;=19.5,20,IF(BY56&lt;=22,21,IF(BY56&lt;=24.5,22,IF(BY56&lt;=27,23,IF(BY56&lt;=30,24,"Fuera de rango")))))))))))))))))))))))))</f>
        <v>7</v>
      </c>
      <c r="CB56" s="9" t="n">
        <v>-4.25</v>
      </c>
      <c r="CC56" s="10" t="n">
        <f aca="false">18.5- (0.3*H56)</f>
        <v>8.6</v>
      </c>
      <c r="CD56" s="10" t="n">
        <f aca="false">(CB56)-(CC56)</f>
        <v>-12.85</v>
      </c>
      <c r="CE56" s="10" t="str">
        <f aca="false">IF(CD56="","",IF(CD56&lt;-27.5,"De -30 a -28",IF(CD56&lt;-25,"De -27,5 a -25,5",IF(CD56&lt;-22.5,"De -25 a -23",IF(CD56&lt;-20,"De -22,5 a -20,5",IF(CD56&lt;-17.5,"De -20 a -18",IF(CD56&lt;-15,"De -17,5 a -15,5",IF(CD56&lt;-12.5,"De -15 a -13",IF(CD56&lt;-10,"De -12,5 a -10,5",IF(CD56&lt;-7.5,"De -10 a -8",IF(CD56&lt;-5,"De -7,5 a -5,5",IF(CD56&lt;-2.5,"De -5 a -3",IF(CD56&lt;0,"De -2,5 a -0,5",IF(CD56&lt;=2,"De 0 a 2",IF(CD56&lt;=4.5,"De 2,5 a 4,5",IF(CD56&lt;=7,"De 5 a 7",IF(CD56&lt;=9.5,"De 7,5 a 9,5",IF(CD56&lt;=12,"De 10 a 12",IF(CD56&lt;=14.5,"De 12,5 a 14,5",IF(CD56&lt;=17,"De 15 a 17",IF(CD56&lt;=19.5,"De 17,5 a 19,5",IF(CD56&lt;=22,"De 20 a 22",IF(CD56&lt;=24.5,"De 22,5 a 24,5",IF(CD56&lt;=27,"De 25 a 27","De 27,5 a 30"))))))))))))))))))))))))</f>
        <v>De -15 a -13</v>
      </c>
      <c r="CF56" s="12" t="n">
        <f aca="false">IF(CD56="","",IF(CD56&lt;-27.5,1,IF(CD56&lt;-25,2,IF(CD56&lt;-22.5,3,IF(CD56&lt;-20,4,IF(CD56&lt;-17.5,5,IF(CD56&lt;-15,6,IF(CD56&lt;-12.5,7,IF(CD56&lt;-10,8,IF(CD56&lt;-7.5,9,IF(CD56&lt;-5,10,IF(CD56&lt;-2.5,11,IF(CD56&lt;0,12,IF(CD56&lt;2.5,13,IF(CD56&lt;5,14,IF(CD56&lt;7.5,15,IF(CD56&lt;10,16,IF(CD56&lt;12.5,17,IF(CD56&lt;15,18,IF(CD56&lt;17.5,19,IF(CD56&lt;20,20,IF(CD56&lt;22.5,21,IF(CD56&lt;25,22,IF(CD56&lt;27.5,23,24))))))))))))))))))))))))</f>
        <v>7</v>
      </c>
      <c r="CG56" s="9" t="n">
        <v>-3</v>
      </c>
      <c r="CH56" s="10" t="str">
        <f aca="false">IF(CG56="","",IF(AND(CG56&gt;=-10,CG56&lt;=-9.5),"-10 a -9,5",IF(AND(CG56&gt;-9.5,CG56&lt;=-8.5),"-9 a -8,5",IF(AND(CG56&gt;-8.5,CG56&lt;=-7.5),"-8 a -7,5",IF(AND(CG56&gt;-7.5,CG56&lt;=-6.5),"-7 a -6,5",IF(AND(CG56&gt;-6.5,CG56&lt;=-5.5),"-6 a -5,5",IF(AND(CG56&gt;-5.5,CG56&lt;=-4.5),"-5 a -4,5",IF(AND(CG56&gt;-4.5,CG56&lt;=-3.5),"-4 a -3,5",IF(AND(CG56&gt;-3.5,CG56&lt;=-2.5),"-3 a -2,5",IF(CG56=-2.25,"-2,25",IF(AND(CG56&gt;-2.5,CG56&lt;=-1.5),"-2 a -1,5",IF(AND(CG56&gt;-1.5,CG56&lt;=-0.5),"-1 a -0,5",IF(AND(CG56&gt;-0.5,CG56&lt;=0.5),"0 a 0,5",IF(AND(CG56&gt;0.5,CG56&lt;=1.5),"1 a 1,5",IF(AND(CG56&gt;1.5,CG56&lt;=2.5),"2 a 2,5",IF(AND(CG56&gt;2.5,CG56&lt;=3.5),"3 a 3,5",IF(AND(CG56&gt;3.5,CG56&lt;=4.5),"4 a 4,5",IF(AND(CG56&gt;4.5,CG56&lt;=5.5),"5 a 5,5",IF(AND(CG56&gt;5.5,CG56&lt;=6.5),"6 a 6,5",IF(AND(CG56&gt;6.5,CG56&lt;=7.5),"7 a 7,5",IF(AND(CG56&gt;7.5,CG56&lt;=8.5),"8 a 8,5",IF(AND(CG56&gt;8.5,CG56&lt;=9.5),"9 a 9,5",IF(CG56&gt;=10,"10","Fuera de rango")))))))))))))))))))))))</f>
        <v>-3 a -2,5</v>
      </c>
      <c r="CI56" s="11" t="n">
        <f aca="false">IF(CG56="","",IF(CG56=-2.25,"NORMA",IF(CG56&lt;=-9.5,1,IF(CG56&lt;=-8.5,2,IF(CG56&lt;=-7.5,3,IF(CG56&lt;=-6.5,4,IF(CG56&lt;=-5.5,5,IF(CG56&lt;=-4.5,6,IF(CG56&lt;=-3.5,7,IF(CG56&lt;=-2.5,8,IF(CG56&lt;=-1.5,9,IF(CG56&lt;=-0.5,10,IF(CG56&lt;=0.5,11,IF(CG56&lt;=1.5,12,IF(CG56&lt;=2.5,13,IF(CG56&lt;=3.5,14,IF(CG56&lt;=4.5,15,IF(CG56&lt;=5.5,16,IF(CG56&lt;=6.5,17,IF(CG56&lt;=7.5,18,IF(CG56&lt;=8.5,19,IF(CG56&lt;=9.5,20,IF(CG56=10,21,"Fuera de rango")))))))))))))))))))))))</f>
        <v>8</v>
      </c>
      <c r="CJ56" s="9" t="n">
        <v>3.5</v>
      </c>
      <c r="CK56" s="10" t="str">
        <f aca="false">IF(CJ56="","",IF(AND(CJ56&gt;=-6,CJ56&lt;=-5.5),"-6 a -5,5",IF(AND(CJ56&gt;-5.5,CJ56&lt;=-4.5),"-5 a -4,5",IF(AND(CJ56&gt;-4.5,CJ56&lt;=-3.5),"-4 a -3,5",IF(AND(CJ56&gt;-3.5,CJ56&lt;=-2.5),"-3 a -2,5",IF(AND(CJ56&gt;-2.5,CJ56&lt;=-1.5),"-2 a -1,5",IF(AND(CJ56&gt;-1.5,CJ56&lt;=-0.5),"-1 a -0,5",IF(AND(CJ56&gt;-0.5,CJ56&lt;=0.5),"0 a 0,5",IF(AND(CJ56&gt;0.5,CJ56&lt;=1.5),"1 a 1,5",IF(AND(CJ56&gt;1.5,CJ56&lt;2.5),"2",IF(AND(CJ56&gt;=2.5,CJ56&lt;=3),"2,5 a 3",IF(AND(CJ56&gt;3,CJ56&lt;=4),"3,5 a 4",IF(AND(CJ56&gt;4,CJ56&lt;=5),"4,5 a 5",IF(AND(CJ56&gt;5,CJ56&lt;=6),"5,5 a 6",IF(AND(CJ56&gt;6,CJ56&lt;=7),"6,5 a 7",IF(AND(CJ56&gt;7,CJ56&lt;=8),"7,5 a 8",IF(AND(CJ56&gt;8,CJ56&lt;=9.5),"8,5 a 9,5",IF(CJ56=10,"10","Fuera de rango"))))))))))))))))))</f>
        <v>3,5 a 4</v>
      </c>
      <c r="CL56" s="11" t="n">
        <f aca="false">IF(CK56="","",IF(OR(CK56="-6 a -5,5",CK56="-6 - -5,5"),1,IF(OR(CK56="-5 a -4,5",CK56="-5 - -4,5"),2,IF(OR(CK56="-4 a -3,5",CK56="-4 - -3,5"),3,IF(OR(CK56="-3 a -2,5",CK56="-3 - -2,5"),4,IF(OR(CK56="-2 a -1,5",CK56="-2 - -1,5"),5,IF(OR(CK56="-1 a -0,5",CK56="-1 - -0,5"),6,IF(OR(CK56="0 a 0,5",CK56="0 - 0,5"),7,IF(OR(CK56="1 a 1,5",CK56="1 - 1,5"),8,IF(CK56="2","NORMA",IF(OR(CK56="2,5 a 3",CK56="2,5 - 3"),9,IF(OR(CK56="3,5 a 4",CK56="3,5 - 4"),10,IF(OR(CK56="4,5 a 5",CK56="4,5 - 5"),11,IF(OR(CK56="5,5 a 6",CK56="5,5 - 6"),12,IF(OR(CK56="6,5 a 7",CK56="6,5 - 7"),13,IF(OR(CK56="7,5 a 8",CK56="7,5 - 8"),14,IF(OR(CK56="8,5 a 9",CK56="8,5 - 9,5",CK56="9 a 9,5"),15,IF(CK56="10",15,IF(OR(CK56="0,5 a 1",CK56="0,5 - 1"),7,"Fuera de rango")))))))))))))))))))</f>
        <v>10</v>
      </c>
      <c r="CM56" s="10" t="n">
        <v>0</v>
      </c>
      <c r="CN56" s="10" t="str">
        <f aca="false">IF(CM56=0,"0", " ")</f>
        <v>0</v>
      </c>
      <c r="CO56" s="10" t="str">
        <f aca="false">IF(CM56&gt;0,"EME"," ")</f>
        <v> </v>
      </c>
      <c r="CP56" s="10" t="n">
        <v>0</v>
      </c>
      <c r="CQ56" s="10" t="str">
        <f aca="false">IF(CP56&gt;0,"0", " ")</f>
        <v> </v>
      </c>
      <c r="CR56" s="10" t="str">
        <f aca="false">IF(CP56&gt;0,"EME"," ")</f>
        <v> </v>
      </c>
      <c r="CS56" s="9" t="n">
        <v>0</v>
      </c>
      <c r="CT56" s="10" t="str">
        <f aca="false">IF(CS56&gt;0,"1", " ")</f>
        <v> </v>
      </c>
      <c r="CU56" s="10" t="str">
        <f aca="false">IF(CS56&gt;0,"HIP"," ")</f>
        <v> </v>
      </c>
      <c r="CV56" s="9" t="n">
        <v>0</v>
      </c>
      <c r="CW56" s="10" t="str">
        <f aca="false">IF(CV56&gt;0,"1", " ")</f>
        <v> </v>
      </c>
      <c r="CX56" s="10" t="str">
        <f aca="false">IF(CV56&gt;0,"HIP"," ")</f>
        <v> </v>
      </c>
      <c r="CY56" s="9" t="n">
        <v>-2.5</v>
      </c>
      <c r="CZ56" s="11" t="str">
        <f aca="false">IF(CY56&lt;0,"2"," ")</f>
        <v>2</v>
      </c>
      <c r="DA56" s="11" t="str">
        <f aca="false">IF(CY56&lt;0,"MIO"," ")</f>
        <v>MIO</v>
      </c>
      <c r="DB56" s="9" t="n">
        <v>-2.5</v>
      </c>
      <c r="DC56" s="11" t="str">
        <f aca="false">IF(DB56&lt;0,"2"," ")</f>
        <v>2</v>
      </c>
      <c r="DD56" s="11" t="str">
        <f aca="false">IF(DB56&lt;0,"MIO"," ")</f>
        <v>MIO</v>
      </c>
      <c r="DE56" s="9" t="n">
        <v>0</v>
      </c>
      <c r="DF56" s="11" t="str">
        <f aca="false">IF(DE56&lt;0,"3"," ")</f>
        <v> </v>
      </c>
      <c r="DG56" s="11" t="str">
        <f aca="false">IF(DE56&lt;0,"AST"," ")</f>
        <v> </v>
      </c>
      <c r="DH56" s="9" t="n">
        <v>0</v>
      </c>
      <c r="DI56" s="11" t="str">
        <f aca="false">IF(DH56&lt;0,"3"," ")</f>
        <v> </v>
      </c>
      <c r="DJ56" s="11" t="str">
        <f aca="false">IF(DH56&lt;0,"AST"," ")</f>
        <v> </v>
      </c>
      <c r="DK56" s="9" t="n">
        <v>0</v>
      </c>
      <c r="DL56" s="10" t="str">
        <f aca="false">IF(DK56&gt;0,"4"," ")</f>
        <v> </v>
      </c>
      <c r="DM56" s="10" t="str">
        <f aca="false">IF(DK56&gt;0,"PRE"," ")</f>
        <v> </v>
      </c>
      <c r="DN56" s="9" t="n">
        <v>0</v>
      </c>
      <c r="DO56" s="10" t="str">
        <f aca="false">IF(DN56&gt;0,"4"," ")</f>
        <v> </v>
      </c>
      <c r="DP56" s="10" t="str">
        <f aca="false">IF(DN56&gt;0,"PRE"," ")</f>
        <v> </v>
      </c>
      <c r="DQ56" s="12" t="n">
        <v>1</v>
      </c>
      <c r="DR56" s="12" t="n">
        <v>1</v>
      </c>
      <c r="DS56" s="12" t="str">
        <f aca="false">CONCATENATE(CO56,CU56,DA56,DG56,DM56)</f>
        <v>  MIO  </v>
      </c>
      <c r="DT56" s="10" t="str">
        <f aca="false" t="array" ref="DT56">_xlfn.IFS(DS56="EME    ","0", DS56=" HIP   ","1", DS56="  MIO  ","2", DS56="   AST ","3", DS56="    PRE","4", DS56="EME   PRE","5", DS56=" HIP  PRE","6", DS56=" HIP AST ","7", DS56="  MIO PRE","8", DS56="  MIOAST ","9", DS56="   ASTPRE","10",DS56=" HIP ASTPRE","11", DS56="  MIOASTPRE","12", DS56="     ","0")</f>
        <v>2</v>
      </c>
      <c r="DU56" s="1" t="s">
        <v>153</v>
      </c>
      <c r="DV56" s="1" t="str">
        <f aca="false" t="array" ref="DV56">_xlfn.IFS(DU56="SI","2", DU56="NO","1")</f>
        <v>2</v>
      </c>
      <c r="DW56" s="10" t="n">
        <v>0</v>
      </c>
      <c r="DX56" s="11" t="str">
        <f aca="false">IF(DW56=0,"1","2")</f>
        <v>1</v>
      </c>
      <c r="DY56" s="11" t="str">
        <f aca="false" t="array" ref="DY56">_xlfn.IFS(DW56=0,"0", DW56=0.25, "1", DW56=0.5,"2", DW56=0.75,"3", DW56=1,"4",DW56=1.25,"5", DW56=1.5,"6", DW56=1.75,"7", DW56=2,"8")</f>
        <v>0</v>
      </c>
      <c r="DZ56" s="10" t="n">
        <v>0</v>
      </c>
      <c r="EA56" s="11" t="str">
        <f aca="false">IF(DZ56=0,"1","2")</f>
        <v>1</v>
      </c>
      <c r="EB56" s="11" t="str">
        <f aca="false" t="array" ref="EB56">_xlfn.IFS(DZ56=0,"0", DZ56=0.25, "1", DZ56=0.5,"2", DZ56=0.75,"3", DZ56=1,"4",DZ56=1.25,"5", DZ56=1.5,"6", DZ56=1.75,"7", DZ56=2,"8")</f>
        <v>0</v>
      </c>
      <c r="EC56" s="10" t="n">
        <v>0</v>
      </c>
      <c r="ED56" s="10" t="str">
        <f aca="false">IF(EC56=0,"1","2")</f>
        <v>1</v>
      </c>
      <c r="EE56" s="11" t="str">
        <f aca="false" t="array" ref="EE56">_xlfn.IFS(EC56=0,"0", EC56=-0.25, "1", EC56=-0.5,"2", EC56=-0.75,"3", EC56=-1,"4",EC56=-1.25,"5", EC56=-1.5,"6", EC56=-1.75,"7", EC56=-2,"8", EC56=-2.25,"9",EC56=-2.5,"10", EC56=-2.75,"11", EC56=-3,"12", EC56=-3.25,"13", EC56=-3.5,"14", EC56=-3.75,"15",EC56=-4,"16")</f>
        <v>0</v>
      </c>
      <c r="EF56" s="10" t="n">
        <v>0</v>
      </c>
      <c r="EG56" s="10" t="str">
        <f aca="false">IF(EF56=0,"1","2")</f>
        <v>1</v>
      </c>
      <c r="EH56" s="11" t="str">
        <f aca="false" t="array" ref="EH56">_xlfn.IFS(EF56=0,"0", EF56=-0.25, "1", EF56=-0.5,"2", EF56=-0.75,"3", EF56=-1,"4",EF56=-1.25,"5", EF56=-1.5,"6", EF56=-1.75,"7", EF56=-2,"8", EF56=-2.25,"9",EF56=-2.5,"10", EF56=-2.75,"11", EF56=-3,"12", EF56=-3.25,"13", EF56=-3.5,"14", EF56=-3.75,"15",EF56=-4,"16")</f>
        <v>0</v>
      </c>
      <c r="EI56" s="10" t="n">
        <v>0</v>
      </c>
      <c r="EJ56" s="11" t="str">
        <f aca="false">IF(EI56=0,"1","2")</f>
        <v>1</v>
      </c>
      <c r="EK56" s="11" t="str">
        <f aca="false" t="array" ref="EK56">_xlfn.IFS(EI56=0,"0", EI56=-0.25, "1", EI56=-0.5,"2", EI56=-0.75,"3", EI56=-1,"4",EI56=-1.25,"5", EI56=-1.5,"6", EI56=-1.75,"7", EI56=-2,"8", EI56=-2.25,"9", EI56=-2.25,"9",EI56=-2.5,"10", EI56=-2.75,"11", EI56=-3,"12", EI56=-3.25,"13", EI56=-3.5,"14", EI56=-3.75,"15",EI56=-4,"16", EI56=0.25, "17", EI56=0.5, "18")</f>
        <v>0</v>
      </c>
      <c r="EL56" s="10" t="n">
        <v>0</v>
      </c>
      <c r="EM56" s="11" t="str">
        <f aca="false">IF(EL56=0,"1","2")</f>
        <v>1</v>
      </c>
      <c r="EN56" s="11" t="str">
        <f aca="false" t="array" ref="EN56">_xlfn.IFS(EL56=0.25,"17",EL56=0.5,"18", EL56=0,"0", EL56=-0.25, "1", EL56=-0.5,"2", EL56=-0.75,"3", EL56=-1,"4",EL56=-1.25,"5", EL56=-1.5,"6", EL56=-1.75,"7", EL56=-2,"8",EL56= -2.25,"9",EL56=-2.5,"10",EL56= -2.75,"11",EL56= -3,"12",EL56= -3.25,"13",EL56= -3.5,"14",EL56= -3.75,"15",EL56=-4,"16")</f>
        <v>0</v>
      </c>
      <c r="EO56" s="10" t="n">
        <v>0</v>
      </c>
      <c r="EP56" s="11" t="str">
        <f aca="false">IF(EO56=0,"1","2")</f>
        <v>1</v>
      </c>
      <c r="EQ56" s="11" t="str">
        <f aca="false" t="array" ref="EQ56">_xlfn.IFS(EO56=0,"0", EO56=0.25, "1", EO56=0.5,"2", EO56=0.75,"3", EO56=1,"4",EO56=1.25,"5", EO56=1.5,"6", EO56=1.75,"7", EO56=2,"8", EO56=2.25,"9", EO56=2.25,"9",EO56=2.5,"10", EO56=2.75,"11", EO56=3,"12", EO56=3.25,"13", EO56=3.5,"14", EO56=3.75,"15",EO56=4,"16", EO56=-0.25, "17", bq=-0.5, "18")</f>
        <v>0</v>
      </c>
      <c r="ER56" s="10" t="n">
        <v>0</v>
      </c>
      <c r="ES56" s="11" t="str">
        <f aca="false">IF(ER56=0,"1","2")</f>
        <v>1</v>
      </c>
      <c r="ET56" s="11" t="str">
        <f aca="false" t="array" ref="ET56">_xlfn.IFS(ER56=0,"0", ER56=0.25, "1", ER56=0.5,"2", ER56=0.75,"3", ER56=1,"4",ER56=1.25,"5", ER56=1.5,"6", ER56=1.75,"7", ER56=2,"8", ER56=2.25,"9", ER56=2.25,"9",ER56=2.5,"10", ER56=2.75,"11", ER56=3,"12", ER56=3.25,"13", ER56=3.5,"14", ER56=3.75,"15",ER56=4,"16", ER56=-0.25, "17", bq=-0.5, "18")</f>
        <v>0</v>
      </c>
      <c r="EU56" s="36" t="n">
        <v>12</v>
      </c>
      <c r="EV56" s="14" t="str">
        <f aca="false">VLOOKUP(EU56,LEYENDA!$G$2:$H$8,2,TRUE())</f>
        <v>6-12</v>
      </c>
      <c r="EW56" s="14" t="str">
        <f aca="false" t="array" ref="EW56">_xlfn.IFS(EV56="0-5","1", EV56="6-12","2", EV56="13-18","3", EV56="19-24","4", EV56="25-36","5", EV56="37-48","6", EV56="49-60","7")</f>
        <v>2</v>
      </c>
    </row>
    <row r="57" customFormat="false" ht="13.5" hidden="false" customHeight="false" outlineLevel="0" collapsed="false">
      <c r="A57" s="1" t="n">
        <v>20</v>
      </c>
      <c r="B57" s="32" t="n">
        <v>4</v>
      </c>
      <c r="C57" s="33" t="n">
        <v>40943</v>
      </c>
      <c r="D57" s="6"/>
      <c r="E57" s="5" t="str">
        <f aca="false">VLOOKUP(A57,'286'!$A$3:$J$600,10,FALSE())</f>
        <v>BARBOD TORRES-QUEVEDO, MERCEDES</v>
      </c>
      <c r="F57" s="4" t="str">
        <f aca="false">VLOOKUP(A57,'286'!$A$3:$I$1768,3,FALSE())</f>
        <v>BARTOMER</v>
      </c>
      <c r="G57" s="6" t="n">
        <f aca="false">VLOOKUP(A57,'286'!$A$3:$I$1768,4,FALSE())</f>
        <v>27962</v>
      </c>
      <c r="H57" s="7" t="n">
        <f aca="false">YEAR(C57)-YEAR(G57)</f>
        <v>36</v>
      </c>
      <c r="I57" s="1" t="str">
        <f aca="false">VLOOKUP(H57,LEYENDA!$C$2:$D$6,2,TRUE())</f>
        <v>25-40</v>
      </c>
      <c r="J57" s="5" t="str">
        <f aca="false">VLOOKUP(A57,'286'!$A$3:$I$1768,7,FALSE())</f>
        <v>M</v>
      </c>
      <c r="K57" s="8" t="str">
        <f aca="false">VLOOKUP(A57,'286'!$A$3:$I$1768,2,FALSE())</f>
        <v>OD</v>
      </c>
      <c r="L57" s="4" t="str">
        <f aca="false">VLOOKUP(A57,'286'!$A$3:$I$1768,8,FALSE())</f>
        <v>D</v>
      </c>
      <c r="M57" s="4" t="str">
        <f aca="false">VLOOKUP(A57,'286'!$A$3:$I$1768,9,FALSE())</f>
        <v>D</v>
      </c>
      <c r="N57" s="8" t="str">
        <f aca="false">IF(R57=O57, "MISMA","CONTRARIA")</f>
        <v>MISMA</v>
      </c>
      <c r="O57" s="8" t="str">
        <f aca="false" t="array" ref="O57">_xlfn.IFS(L57="D","1", L57="I","2")</f>
        <v>1</v>
      </c>
      <c r="P57" s="8" t="str">
        <f aca="false" t="array" ref="P57">_xlfn.IFS(K57="OD","1", K57="OI","2")</f>
        <v>1</v>
      </c>
      <c r="Q57" s="1" t="str">
        <f aca="false" t="array" ref="Q57">_xlfn.IFS(J57="M","1", J57="H","2")</f>
        <v>1</v>
      </c>
      <c r="R57" s="8" t="str">
        <f aca="false" t="array" ref="R57">_xlfn.IFS(M57="D","1", M57="I","2")</f>
        <v>1</v>
      </c>
      <c r="S57" s="1" t="str">
        <f aca="false" t="array" ref="S57">_xlfn.IFS(N57="CONTRARIA", "1",N57= "MISMA","2")</f>
        <v>2</v>
      </c>
      <c r="T57" s="1" t="str">
        <f aca="false" t="array" ref="T57">_xlfn.IFS(I57="0-12","1", I57="13-24","2", I57="25-40","3", I57="41-60","4", I57="61-100","5")</f>
        <v>3</v>
      </c>
      <c r="U57" s="9" t="n">
        <v>-0.5</v>
      </c>
      <c r="V57" s="1" t="str">
        <f aca="false">IF(U57="","",IF(AND(U57&gt;=-9,U57&lt;=-6.5),"-9 a -6,5",IF(AND(U57&gt;=-6,U57&lt;=-3.5),"-6 a -3,5",IF(AND(U57&gt;=-3,U57&lt;=-1),"-3 a -1",IF(U57=-0.5,"-0,5",IF(AND(U57&gt;=0,U57&lt;=2.5),"0 a 2,5",IF(AND(U57&gt;=3,U57&lt;=5.5),"3 a 5,5",IF(AND(U57&gt;=6,U57&lt;=8.5),"6 a 8,5",IF(AND(U57&gt;=9,U57&lt;=20),"9 a 20","Fuera de rango")))))))))</f>
        <v>-0,5</v>
      </c>
      <c r="W57" s="11" t="str">
        <f aca="false">IF(V57="","",IF(V57="-9 a -6,5",2,IF(V57="-6 a -3,5",3,IF(V57="-3 a -1",4,IF(V57="-0,5","NORMA",IF(V57="0 a 2,5",5,IF(V57="3 a 5,5",6,IF(V57="6 a 8,5",7,IF(V57="9 a 20",8,"Fuera de rango")))))))))</f>
        <v>NORMA</v>
      </c>
      <c r="X57" s="9" t="n">
        <v>0</v>
      </c>
      <c r="Y57" s="10" t="str">
        <f aca="false">IF(X57="","",IF(AND(X57&gt;=0,X57&lt;=4),"0 a 4",IF(AND(X57&gt;=4.5,X57&lt;=8.5),"4,5 a 8,5",IF(X57=9,"9",IF(AND(X57&gt;=9.5,X57&lt;=13),"9,5 a 13",IF(AND(X57&gt;=13.5,X57&lt;=20),"13,5 a 20",IF(AND(X57&gt;=20.5,X57&lt;=35),"20,5 a 35","Fuera de rango")))))))</f>
        <v>0 a 4</v>
      </c>
      <c r="Z57" s="11" t="n">
        <f aca="false">IF(Y57="","",IF(Y57="0 a 4",1,IF(Y57="4,5 a 8,5",2,IF(Y57="9","NORMA",IF(Y57="9,5 a 13",3,IF(Y57="13,5 a 20",4,IF(Y57="20,5 a 35",5,"Fuera de rango")))))))</f>
        <v>1</v>
      </c>
      <c r="AA57" s="9" t="n">
        <v>26</v>
      </c>
      <c r="AB57" s="10" t="str">
        <f aca="false">IF(AA57="","",IF(AND(AA57&gt;=0,AA57&lt;=9),"0 a 9",IF(AND(AA57&gt;=9.5,AA57&lt;=18.5),"9,5 a 18,5",IF(AA57=19,"19",IF(AND(AA57&gt;=19.5,AA57&lt;=28),"19,5 a 28",IF(AND(AA57&gt;=28.5,AA57&lt;=40),"28,5 a 40","Fuera de rango"))))))</f>
        <v>19,5 a 28</v>
      </c>
      <c r="AC57" s="11" t="n">
        <f aca="false" t="array" ref="AC57">_xlfn.IFS(AB57="","",AB57="0 a 9",1,AB57="9,5 a 18,5",2,AB57="19","NORMA",AB57="19,5 a 28",3,AB57="28,5 a 40",4,TRUE(),"Fuera de rango")</f>
        <v>3</v>
      </c>
      <c r="AD57" s="9" t="n">
        <v>14</v>
      </c>
      <c r="AE57" s="10" t="str">
        <f aca="false">IF(AD57="","",IF(AND(AD57&gt;=-10,AD57&lt;=0),"De -10 a 0",IF(AND(AD57&gt;=0.5,AD57&lt;=9.5),"0,5 a 9,5",IF(AD57=10,"10",IF(AND(AD57&gt;=10.5,AD57&lt;=20),"10,5 a 20",IF(AND(AD57&gt;=20.5,AD57&lt;=40),"20,5 a 40","Fuera de rango"))))))</f>
        <v>10,5 a 20</v>
      </c>
      <c r="AF57" s="12" t="n">
        <f aca="false">IF(AD57="","",IF(AND(AD57&gt;=-10,AD57&lt;=0),1,IF(AND(AD57&gt;=0.5,AD57&lt;=9.5),2,IF(AD57=10,"NORMA",IF(AND(AD57&gt;=10.5,AD57&lt;=20),3,IF(AND(AD57&gt;=20.5,AD57&lt;=40),4,""))))))</f>
        <v>3</v>
      </c>
      <c r="AG57" s="9" t="n">
        <v>9</v>
      </c>
      <c r="AH57" s="11" t="str">
        <f aca="false">IF(AG57="","",IF(AND(AG57&gt;=0,AG57&lt;=4),"0 a 4",IF(AND(AG57&gt;=4.5,AG57&lt;=8.5),"4,5 a 8,5",IF(AG57=9,"9",IF(AND(AG57&gt;=9.5,AG57&lt;=13),"9,5 a 13",IF(AND(AG57&gt;=13.5,AG57&lt;=25),"13,5 a 25","Fuera de rango"))))))</f>
        <v>9</v>
      </c>
      <c r="AI57" s="11" t="str">
        <f aca="false">IF(AH57="","",IF(AH57="0 a 4",1,IF(AH57="4,5 a 8,5",2,IF(AH57="9","NORMA",IF(AH57="9,5 a 13",3,IF(AH57="13,5 a 25",4,""))))))</f>
        <v>NORMA</v>
      </c>
      <c r="AJ57" s="9" t="n">
        <v>5</v>
      </c>
      <c r="AK57" s="10" t="str">
        <f aca="false">IF(AJ57="","",IF(AND(AJ57&gt;=-15,AJ57&lt;=-10.5),"-15 a -10,5",IF(AND(AJ57&gt;=-10,AJ57&lt;=-4),"-10 a -4",IF(AND(AJ57&gt;=-4.5,AJ57&lt;=0),"-4,5 a 0",IF(AND(AJ57&gt;=0.5,AJ57&lt;=4.5),"0,5 a 4,5",IF(AJ57=5,"5",IF(AND(AJ57&gt;=5.5,AJ57&lt;=10),"5,5 a 10",IF(AND(AJ57&gt;=10.5,AJ57&lt;=20),"10,5 a 20","Fuera de rango"))))))))</f>
        <v>5</v>
      </c>
      <c r="AL57" s="11" t="str">
        <f aca="false">IF(AK57="","",IF(AK57="-15 a -10,5",1,IF(AK57="-10 a -4",2,IF(AK57="-4,5 a 0",3,IF(AK57="0,5 a 4,5",4,IF(AK57="5","NORMA",IF(AK57="5,5 a 10",5,IF(AK57="10,5 a 20",6,"Error"))))))))</f>
        <v>NORMA</v>
      </c>
      <c r="AM57" s="9" t="n">
        <v>1</v>
      </c>
      <c r="AN57" s="10" t="str">
        <f aca="false">IF(AM57="","",IF(AND(AM57&gt;=-7.5,AM57&lt;=-5.5),"-7,5 a -5,5",IF(AND(AM57&gt;=-5,AM57&lt;=-3),"-5 a -3",IF(AND(AM57&gt;=-2.5,AM57&lt;=-0.5),"-2,5 a -0,5",IF(AM57=0,"0,00",IF(AND(AM57&gt;=0.5,AM57&lt;=2.5),"0,5 a 2,5",IF(AND(AM57&gt;=3,AM57&lt;=5),"3 a 5",IF(AND(AM57&gt;=5.5,AM57&lt;=7.5),"5,5 a 7,5",IF(AND(AM57&gt;=8,AM57&lt;=10),"8 a 10","Fuera de rango")))))))))</f>
        <v>0,5 a 2,5</v>
      </c>
      <c r="AO57" s="11" t="n">
        <f aca="false">IF(AN57="","",IF(AN57="-7,5 a -5,5",1,IF(AN57="-5 a -3",2,IF(AN57="-2,5 a -0,5",3,IF(AN57="0,00","NORMA",IF(AN57="0,5 a 2,5",4,IF(AN57="3 a 5",5,IF(AN57="5,5 a 7,5",6,IF(AN57="8 a 10",7,"Error")))))))))</f>
        <v>4</v>
      </c>
      <c r="AP57" s="9" t="n">
        <v>-5</v>
      </c>
      <c r="AQ57" s="10" t="str">
        <f aca="false">IF(AP57="","",IF(AND(AP57&gt;=-20,AP57&lt;=-9.5),"-20 a -9,5",IF(AND(AP57&gt;=-9,AP57&lt;=-6.5),"-9 a -6,5",IF(AP57=-6,"-6",IF(AND(AP57&gt;=-5.5,AP57&lt;=-3),"-5,5 a -3",IF(AND(AP57&gt;=-2.5,AP57&lt;=0),"-2,5 a 0",IF(AND(AP57&gt;=0.5,AP57&lt;=3),"0,5 a 3",IF(AND(AP57&gt;=3.5,AP57&lt;=6),"3,5 a 6",IF(AND(AP57&gt;=6.5,AP57&lt;=9),"6,5 a 9",IF(AND(AP57&gt;=9.5,AP57&lt;=20),"9,5 a 20","Fuera de rango"))))))))))</f>
        <v>-5,5 a -3</v>
      </c>
      <c r="AR57" s="11" t="n">
        <f aca="false">IF(AQ57="","",IF(AQ57="-20 a -9,5",1,IF(AQ57="-9 a -6,5",2,IF(AQ57="-6","NORMA",IF(AQ57="-5,5 a -3",3,IF(AQ57="-2,5 a 0",4,IF(AQ57="0,5 a 3",5,IF(AQ57="3,5 a 6",6,IF(AQ57="6,5 a 9",7,IF(AQ57="9,5 a 20",8,""))))))))))</f>
        <v>3</v>
      </c>
      <c r="AS57" s="9" t="n">
        <v>9</v>
      </c>
      <c r="AT57" s="10" t="str">
        <f aca="false">IF(AS57="","",IF(AND(AS57&gt;=-16,AS57&lt;=-14),"-16 a -14",IF(AND(AS57&gt;=-13.5,AS57&lt;=-11.5),"-13,5 a -11,5",IF(AND(AS57&gt;=-11,AS57&lt;=-9),"-11 a -9",IF(AND(AS57&gt;=-8.5,AS57&lt;=-6.5),"-8,5 a -6,5",IF(AND(AS57&gt;=-6,AS57&lt;=-4),"-6 a -4",IF(AND(AS57&gt;=-3.5,AS57&lt;=-1.5),"-3,5 a -1,5",IF(AND(AS57&gt;=-1,AS57&lt;=1),"-1 a 1",IF(AND(AS57&gt;=1.5,AS57&lt;=3.5),"1,5 a 3,5",IF(AND(AS57&gt;=4,AS57&lt;=6),"4 a 6",IF(AND(AS57&gt;=6.5,AS57&lt;=8.5),"6,5 a 8,5",IF(AND(AS57&gt;=9,AS57&lt;=11),"9 a 11",IF(AND(AS57&gt;=11.5,AS57&lt;=13.5),"11,5 a 13,5",IF(AND(AS57&gt;=14,AS57&lt;=16),"14 a 16",IF(AND(AS57&gt;=16.5,AS57&lt;=18.5),"16,5 a 18,5",IF(AND(AS57&gt;=19,AS57&lt;=21),"19 a 21","Fuera de rango"))))))))))))))))</f>
        <v>9 a 11</v>
      </c>
      <c r="AU57" s="11" t="n">
        <f aca="false" t="array" ref="AU57">IF(AT57="","",_xlfn.IFS(AT57="-16 a -14",1,AT57="-13,5 a -11,5",2,AT57="-11 a -9",3,AT57="-8,5 a -6,5",4,AT57="-6 a -4",5,AT57="-3,5 a -1,5",6,AT57="-1 a 1",7,AT57="1,5 a 3,5",8,AT57="4 a 6","NORMA",AT57="6,5 a 8,5",9,AT57="9 a 11",10,AT57="11,5 a 13,5",11,AT57="14 a 16",12,AT57="16,5 a 18,5",13,AT57="19 a 21",14,TRUE(),""))</f>
        <v>10</v>
      </c>
      <c r="AV57" s="9" t="n">
        <v>1</v>
      </c>
      <c r="AW57" s="10" t="str">
        <f aca="false">IF(AV57="","",IF(AND(AV57&gt;=-1,AV57&lt;=-0.5),"-1 a -0,5",IF(AND(AV57&gt;-0.5,AV57&lt;=0),"De -0,5 a 0",IF(AND(AV57&gt;=0.25,AV57&lt;=0.75),"0,25 a 0,75",IF(AND(AV57&gt;=1,AV57&lt;=1.5),"1 a 1,5",IF(AND(AV57&gt;=1.75,AV57&lt;=2.25),"1,75 a 2,25",IF(AND(AV57&gt;=2.5,AV57&lt;=3),"2,5 a 3",IF(AND(AV57&gt;=3.25,AV57&lt;=3.75),"3,25 a 3,75","Fuera de rango"))))))))</f>
        <v>1 a 1,5</v>
      </c>
      <c r="AX57" s="11" t="n">
        <f aca="false">IF(AW57="","",IF(OR(AW57="-1 a -0,5",AW57="-1 a -0.5"),1,IF(OR(AW57="De -0,5 a 0",AW57="-0,5 a 0",AW57="De -0.5 a 0"),2,IF(OR(AW57="0,25 a 0,75",AW57="0.25 a 0.75"),"NORMA",IF(OR(AW57="1 a 1,5",AW57="1 a 1.5"),3,IF(OR(AW57="1,75 a 2,25",AW57="1.75 a 2.25"),4,IF(OR(AW57="2,5 a 3",AW57="2.5 a 3"),5,IF(OR(AW57="3,25 a 3,75",AW57="3.25 a 3.75"),6,""))))))))</f>
        <v>3</v>
      </c>
      <c r="AY57" s="9" t="n">
        <v>-9</v>
      </c>
      <c r="AZ57" s="10" t="str">
        <f aca="false">IF(AY57="","",IF(AND(AY57&gt;=-20,AY57&lt;=-9.5),"-20 a -9,5",IF(AND(AY57&gt;=-9,AY57&lt;=-6.5),"-9 a -6,5",IF(AY57=-6,"-6",IF(AND(AY57&gt;=-5.5,AY57&lt;=-3),"-5,5 a -3",IF(AND(AY57&gt;=-2.5,AY57&lt;=0),"-2,5 a 0",IF(AND(AY57&gt;=0.5,AY57&lt;=3),"0,5 a 3",IF(AND(AY57&gt;=3.5,AY57&lt;=6),"3,5 a 6","Fuera de rango"))))))))</f>
        <v>-9 a -6,5</v>
      </c>
      <c r="BA57" s="11" t="n">
        <f aca="false">IF(AZ57="","",IF(AZ57="-20 a -9,5",1,IF(AZ57="-9 a -6,5",2,IF(AZ57="-6","NORMA",IF(AZ57="-5,5 a -3",3,IF(AZ57="-2,5 a 0",4,IF(AZ57="0,5 a 3",5,IF(AZ57="3,5 a 6",6,""))))))))</f>
        <v>2</v>
      </c>
      <c r="BB57" s="9" t="n">
        <v>0</v>
      </c>
      <c r="BC57" s="10" t="str">
        <f aca="false" t="array" ref="BC57">IF(BB57="","",_xlfn.IFS(AND(BB57&gt;=0,BB57&lt;=2),"0 a 2",AND(BB57&gt;=2.5,BB57&lt;=4.5),"2,5 a 4,5",AND(BB57&gt;=5,BB57&lt;=7),"5 a 7",AND(BB57&gt;=7.5,BB57&lt;=9.5),"7,5 a 9,5",AND(BB57&gt;=10,BB57&lt;=12),"10 a 12",AND(BB57&gt;=12.5,BB57&lt;=14.5),"12,5 a 14,5",BB57=15,"15",AND(BB57&gt;=15.5,BB57&lt;=17.5),"15,5 a 17,5",AND(BB57&gt;=18,BB57&lt;=20),"18 a 20",AND(BB57&gt;=20.5,BB57&lt;=22.5),"20,5 a 22,5",AND(BB57&gt;=23,BB57&lt;=25),"23 a 25",TRUE(),"Fuera de rango"))</f>
        <v>0 a 2</v>
      </c>
      <c r="BD57" s="11" t="n">
        <f aca="false" t="array" ref="BD57">IF(BC57="","",_xlfn.IFS(BC57="0 a 2",1,BC57="2,5 a 4,5",2,BC57="5 a 7",3,BC57="7,5 a 9,5",4,BC57="10 a 12",5,BC57="12,5 a 14,5",6,BC57="15","NORMA",BC57="15,5 a 17,5",7,BC57="18 a 20",8,BC57="20,5 a 22,5",9,BC57="23 a 25",10,TRUE(),"Fuera de rango"))</f>
        <v>1</v>
      </c>
      <c r="BE57" s="9" t="n">
        <v>40</v>
      </c>
      <c r="BF57" s="10" t="str">
        <f aca="false">IF(BE57="","",IF(AND(BE57&gt;=-20,BE57&lt;=-10),"-20 a -10",IF(AND(BE57&gt;=-9.5,BE57&lt;=0.5),"-9,5 a 0,5",IF(AND(BE57&gt;=1,BE57&lt;=11),"1 a 11",IF(AND(BE57&gt;=11.5,BE57&lt;=20.5),"11,5 a 20,5",IF(BE57=21,"21",IF(AND(BE57&gt;=21.5,BE57&lt;=31.5),"21,5 a 31,5",IF(AND(BE57&gt;=32,BE57&lt;=42),"32 a 42","Fuera de rango"))))))))</f>
        <v>32 a 42</v>
      </c>
      <c r="BG57" s="11" t="n">
        <f aca="false">IF(BF57="","",IF(BF57="-20 a -10",1,IF(BF57="-9,5 a 0,5",2,IF(BF57="1 a 11",3,IF(BF57="11,5 a 20,5",4,IF(BF57="21","NORMA",IF(BF57="21,5 a 31,5",5,IF(BF57="32 a 42",6,""))))))))</f>
        <v>6</v>
      </c>
      <c r="BH57" s="9" t="n">
        <v>40</v>
      </c>
      <c r="BI57" s="10" t="str">
        <f aca="false">IF(BH57="","",IF(AND(BH57&gt;=-20,BH57&lt;=-15),"-20 a -15",IF(AND(BH57&gt;=-14.5,BH57&lt;=-9.5),"-14,5 a -9,5",IF(AND(BH57&gt;=-9,BH57&lt;=-4),"-9 a -4",IF(AND(BH57&gt;=-3.5,BH57&lt;=2.5),"-3,5 a 2,5",IF(AND(BH57&gt;=3,BH57&lt;=8),"3 a 8",IF(AND(BH57&gt;=8.5,BH57&lt;=14.5),"8,5 a 14,5",IF(BH57=15,"15",IF(AND(BH57&gt;=15.5,BH57&lt;=20.5),"15,5 a 20,5",IF(AND(BH57&gt;=21,BH57&lt;=26),"21 a 26","Fuera de rango"))))))))))</f>
        <v>Fuera de rango</v>
      </c>
      <c r="BJ57" s="11" t="str">
        <f aca="false">IF(BI57="","",IF(BI57="-20 a -15",1,IF(BI57="-14,5 a -9,5",2,IF(BI57="-9 a -4",3,IF(BI57="-3,5 a 2,5",4,IF(BI57="3 a 8",5,IF(BI57="8,5 a 14,5",6,IF(BI57="15","NORMA",IF(BI57="15,5 a 20,5",7,IF(BI57="21 a 26",8,IF(BI57="26,5 a 31,5",9,"")))))))))))</f>
        <v/>
      </c>
      <c r="BK57" s="9" t="n">
        <v>0</v>
      </c>
      <c r="BL57" s="10" t="str">
        <f aca="false">IF(BK57="","",IF(AND(BK57&gt;=0,BK57&lt;=2),"0 - 2",IF(AND(BK57&gt;=2.5,BK57&lt;=4.5),"2,5 - 4,5",IF(AND(BK57&gt;=5,BK57&lt;=7),"5 - 7",IF(AND(BK57&gt;=7.5,BK57&lt;=9.5),"7,5 - 9,5",IF(AND(BK57&gt;=10,BK57&lt;=12),"10 - 12",IF(AND(BK57&gt;=12.5,BK57&lt;=13.5),"12,5 - 13,5",IF(BK57=14,"14",IF(AND(BK57&gt;=14.5,BK57&lt;=16.5),"14,5 - 16,5",IF(AND(BK57&gt;=17,BK57&lt;=19),"17 - 19",IF(AND(BK57&gt;=19.5,BK57&lt;=21.5),"19,5 - 21,5",IF(AND(BK57&gt;=22,BK57&lt;=24),"22 - 24",IF(AND(BK57&gt;=24.5,BK57&lt;=26.5),"24,5 - 26,5",IF(AND(BK57&gt;=27,BK57&lt;=29),"27 - 29",IF(AND(BK57&gt;=29.5,BK57&lt;=30),"29,5 - 30","Fuera de rango")))))))))))))))</f>
        <v>0 - 2</v>
      </c>
      <c r="BM57" s="11" t="n">
        <f aca="false">IF(BL57="","",IF(BL57="0 - 2",1,IF(BL57="2,5 - 4,5",2,IF(BL57="5 - 7",3,IF(BL57="7,5 - 9,5",4,IF(BL57="10 - 12",5,IF(BL57="12,5 - 13,5",6,IF(BL57="14","NORMA",IF(BL57="14,5 - 16,5",7,IF(BL57="17 - 19",8,IF(BL57="19,5 - 21,5",9,IF(BL57="22 - 24",10,IF(BL57="24,5 - 26,5",11,IF(BL57="27 - 29",12,IF(BL57="29,5 - 30",13,"")))))))))))))))</f>
        <v>1</v>
      </c>
      <c r="BN57" s="9" t="n">
        <v>26</v>
      </c>
      <c r="BO57" s="10" t="str">
        <f aca="false">IF(BN57="","",IF(AND(BN57&gt;=-20,BN57&lt;=-10),"-20 a -10",IF(AND(BN57&gt;=-9.5,BN57&lt;=0.5),"-9,5 a 0,5",IF(AND(BN57&gt;=1,BN57&lt;=11),"1 a 11",IF(AND(BN57&gt;=11.5,BN57&lt;=21.5),"11,5 a 21,5",IF(BN57=22,"22",IF(AND(BN57&gt;=22.5,BN57&lt;=32.5),"22,5 a 32,5",IF(AND(BN57&gt;=33,BN57&lt;=43),"33 a 43","Fuera de rango"))))))))</f>
        <v>22,5 a 32,5</v>
      </c>
      <c r="BP57" s="11" t="n">
        <f aca="false">IF(BO57="","",IF(BO57="-20 a -10",1,IF(BO57="-9,5 a 0,5",2,IF(BO57="1 a 11",3,IF(BO57="11,5 a 21,5",4,IF(BO57="22","NORMA",IF(BO57="22,5 a 32,5",5,IF(BO57="33 a 43",6,""))))))))</f>
        <v>5</v>
      </c>
      <c r="BQ57" s="9" t="n">
        <v>20</v>
      </c>
      <c r="BR57" s="10" t="str">
        <f aca="false">IF(BQ57="","",IF(AND(BQ57&gt;=-20,BQ57&lt;=-15),"-20 a -15",IF(AND(BQ57&gt;=-14.5,BQ57&lt;=-9.5),"-14,5 a -9,5",IF(AND(BQ57&gt;=-9,BQ57&lt;=-4),"-9 a -4",IF(AND(BQ57&gt;=-3.5,BQ57&lt;=2.5),"-3,5 a 2,5",IF(AND(BQ57&gt;=3,BQ57&lt;=8),"3 a 8",IF(AND(BQ57&gt;=8.5,BQ57&lt;=13.5),"8,5 a 13,5",IF(AND(BQ57&gt;=14,BQ57&lt;=17.5),"14 a 17,5",IF(BQ57=18,"18",IF(AND(BQ57&gt;=18.5,BQ57&lt;=23.5),"18,5 a 23,5",IF(AND(BQ57&gt;=24,BQ57&lt;=29),"24 a 29",IF(AND(BQ57&gt;=29.5,BQ57&lt;=34.5),"29,5 a 34,5",IF(AND(BQ57&gt;=35,BQ57&lt;=40),"35 a 40","Fuera de rango")))))))))))))</f>
        <v>18,5 a 23,5</v>
      </c>
      <c r="BS57" s="11" t="n">
        <f aca="false">IF(BR57="","",IF(BR57="-20 a -15",1,IF(BR57="-14,5 a -9,5",2,IF(BR57="-9 a -4",3,IF(BR57="-3,5 a 2,5",4,IF(BR57="3 a 8",5,IF(BR57="8,5 a 13,5",6,IF(BR57="14 a 17,5",7,IF(BR57="18","NORMA",IF(BR57="18,5 a 23,5",8,IF(BR57="24 a 29",9,IF(BR57="29,5 a 34,5",10,IF(BR57="35 a 40",11,"")))))))))))))</f>
        <v>8</v>
      </c>
      <c r="BT57" s="9" t="n">
        <v>3</v>
      </c>
      <c r="BU57" s="10" t="str">
        <f aca="false">IF(BT57="","",IF(AND(BT57&gt;=-20,BT57&lt;=-18),"-20 a -18",IF(AND(BT57&gt;=-17.5,BT57&lt;=-15.5),"-17,5 a -15,5",IF(AND(BT57&gt;=-15,BT57&lt;=-13),"-15 a -13",IF(AND(BT57&gt;=-12.5,BT57&lt;=-10.5),"-12,5 a -10,5",IF(AND(BT57&gt;=-10,BT57&lt;=-8),"-10 a -8",IF(AND(BT57&gt;=-7.5,BT57&lt;=-5.5),"-7,5 a -5,5",IF(AND(BT57&gt;=-5,BT57&lt;=-3),"-5 a -3",IF(AND(BT57&gt;=-2.5,BT57&lt;=-0.5),"-2,5 a -0,5",IF(BT57=0,"0",IF(AND(BT57&gt;=0.5,BT57&lt;=2.5),"0,5 a 2,5",IF(AND(BT57&gt;=3,BT57&lt;=5),"3 a 5",IF(AND(BT57&gt;=5.5,BT57&lt;=7.5),"5,5 a 7,5",IF(AND(BT57&gt;=8,BT57&lt;=10),"8 a 10",IF(AND(BT57&gt;=10.5,BT57&lt;=12.5),"10,5 a 12,5",IF(AND(BT57&gt;=13,BT57&lt;=15),"13 a 15",IF(AND(BT57&gt;=15.5,BT57&lt;=17.5),"15,5 a 17,5",IF(AND(BT57&gt;=18,BT57&lt;=20),"18 a 20","Fuera de rango"))))))))))))))))))</f>
        <v>3 a 5</v>
      </c>
      <c r="BV57" s="11" t="n">
        <f aca="false">IF(BT57="","",IF(BT57=0,"NORMA",IF(AND(BT57&gt;=-20,BT57&lt;=-18),2,IF(AND(BT57&gt;=-17.5,BT57&lt;=-15.5),2,IF(AND(BT57&gt;=-15,BT57&lt;=-13),3,IF(AND(BT57&gt;=-12.5,BT57&lt;=-10.5),4,IF(AND(BT57&gt;=-10,BT57&lt;=-8),5,IF(AND(BT57&gt;=-7.5,BT57&lt;=-5.5),6,IF(AND(BT57&gt;=-5,BT57&lt;=-3),7,IF(AND(BT57&gt;=-2.5,BT57&lt;=-0.5),8,IF(AND(BT57&gt;=0.5,BT57&lt;=2.5),9,IF(AND(BT57&gt;=3,BT57&lt;=5),10,IF(AND(BT57&gt;=5.5,BT57&lt;=7.5),11,IF(AND(BT57&gt;=8,BT57&lt;=10),12,IF(AND(BT57&gt;=10.5,BT57&lt;=12.5),13,IF(AND(BT57&gt;=13,BT57&lt;=15),14,IF(AND(BT57&gt;=15.5,BT57&lt;=17.5),15,IF(AND(BT57&gt;=18,BT57&lt;=20),16,"Fuera de rango"))))))))))))))))))</f>
        <v>10</v>
      </c>
      <c r="BW57" s="9" t="n">
        <v>-6</v>
      </c>
      <c r="BX57" s="10" t="n">
        <f aca="false">18.5- (0.3*H57)</f>
        <v>7.7</v>
      </c>
      <c r="BY57" s="10" t="n">
        <f aca="false">(BW57)-(BX57)</f>
        <v>-13.7</v>
      </c>
      <c r="BZ57" s="10" t="str">
        <f aca="false">IF(BY57="","",IF(BY57&lt;-27.5,"De -30 a -28",IF(BY57&lt;-25,"De -27,5 a -25,5",IF(BY57&lt;-22.5,"De -25 a -23",IF(BY57&lt;-20,"De -22,5 a -20,5",IF(BY57&lt;-17.5,"De -20 a -18",IF(BY57&lt;-15,"De -17,5 a -15,5",IF(BY57&lt;-12.5,"De -15 a -13",IF(BY57&lt;-10,"De -12,5 a -10,5",IF(BY57&lt;-7.5,"De -10 a -8",IF(BY57&lt;-5,"De -7,5 a -5,5",IF(BY57&lt;-2.5,"De -5 a -3",IF(BY57&lt;0,"De -2,5 a -0,5",IF(BY57&lt;2.5,"De 0 a 2",IF(BY57&lt;5,"De 2,5 a 4,5",IF(BY57&lt;7.5,"De 5 a 7",IF(BY57&lt;10,"De 7,5 a 9,5",IF(BY57&lt;12.5,"De 10 a 12",IF(BY57&lt;15,"De 12,5 a 14,5",IF(BY57&lt;17.5,"De 15 a 17",IF(BY57&lt;20,"De 17,5 a 19,5",IF(BY57&lt;22.5,"De 20 a 22",IF(BY57&lt;25,"De 22,5 a 24,5",IF(BY57&lt;27.5,"De 25 a 27","De 27,5 a 30"))))))))))))))))))))))))</f>
        <v>De -15 a -13</v>
      </c>
      <c r="CA57" s="12" t="n">
        <f aca="false">IF(BY57="","",IF(BY57&lt;=-28,1,IF(BY57&lt;=-25.5,2,IF(BY57&lt;=-23,3,IF(BY57&lt;=-20.5,4,IF(BY57&lt;=-18,5,IF(BY57&lt;=-15.5,6,IF(BY57&lt;=-13,7,IF(BY57&lt;=-10.5,8,IF(BY57&lt;=-8,9,IF(BY57&lt;=-5.5,10,IF(BY57&lt;=-3,11,IF(BY57&lt;=-0.5,12,IF(BY57&lt;=2,13,IF(BY57&lt;=4.5,14,IF(BY57&lt;=7,15,IF(BY57&lt;=9.5,16,IF(BY57&lt;=12,17,IF(BY57&lt;=14.5,18,IF(BY57&lt;=17,19,IF(BY57&lt;=19.5,20,IF(BY57&lt;=22,21,IF(BY57&lt;=24.5,22,IF(BY57&lt;=27,23,IF(BY57&lt;=30,24,"Fuera de rango")))))))))))))))))))))))))</f>
        <v>7</v>
      </c>
      <c r="CB57" s="9" t="n">
        <v>-6</v>
      </c>
      <c r="CC57" s="10" t="n">
        <f aca="false">18.5- (0.3*H57)</f>
        <v>7.7</v>
      </c>
      <c r="CD57" s="10" t="n">
        <f aca="false">(CB57)-(CC57)</f>
        <v>-13.7</v>
      </c>
      <c r="CE57" s="10" t="str">
        <f aca="false">IF(CD57="","",IF(CD57&lt;-27.5,"De -30 a -28",IF(CD57&lt;-25,"De -27,5 a -25,5",IF(CD57&lt;-22.5,"De -25 a -23",IF(CD57&lt;-20,"De -22,5 a -20,5",IF(CD57&lt;-17.5,"De -20 a -18",IF(CD57&lt;-15,"De -17,5 a -15,5",IF(CD57&lt;-12.5,"De -15 a -13",IF(CD57&lt;-10,"De -12,5 a -10,5",IF(CD57&lt;-7.5,"De -10 a -8",IF(CD57&lt;-5,"De -7,5 a -5,5",IF(CD57&lt;-2.5,"De -5 a -3",IF(CD57&lt;0,"De -2,5 a -0,5",IF(CD57&lt;=2,"De 0 a 2",IF(CD57&lt;=4.5,"De 2,5 a 4,5",IF(CD57&lt;=7,"De 5 a 7",IF(CD57&lt;=9.5,"De 7,5 a 9,5",IF(CD57&lt;=12,"De 10 a 12",IF(CD57&lt;=14.5,"De 12,5 a 14,5",IF(CD57&lt;=17,"De 15 a 17",IF(CD57&lt;=19.5,"De 17,5 a 19,5",IF(CD57&lt;=22,"De 20 a 22",IF(CD57&lt;=24.5,"De 22,5 a 24,5",IF(CD57&lt;=27,"De 25 a 27","De 27,5 a 30"))))))))))))))))))))))))</f>
        <v>De -15 a -13</v>
      </c>
      <c r="CF57" s="12" t="n">
        <f aca="false">IF(CD57="","",IF(CD57&lt;-27.5,1,IF(CD57&lt;-25,2,IF(CD57&lt;-22.5,3,IF(CD57&lt;-20,4,IF(CD57&lt;-17.5,5,IF(CD57&lt;-15,6,IF(CD57&lt;-12.5,7,IF(CD57&lt;-10,8,IF(CD57&lt;-7.5,9,IF(CD57&lt;-5,10,IF(CD57&lt;-2.5,11,IF(CD57&lt;0,12,IF(CD57&lt;2.5,13,IF(CD57&lt;5,14,IF(CD57&lt;7.5,15,IF(CD57&lt;10,16,IF(CD57&lt;12.5,17,IF(CD57&lt;15,18,IF(CD57&lt;17.5,19,IF(CD57&lt;20,20,IF(CD57&lt;22.5,21,IF(CD57&lt;25,22,IF(CD57&lt;27.5,23,24))))))))))))))))))))))))</f>
        <v>7</v>
      </c>
      <c r="CG57" s="9" t="n">
        <v>-3.25</v>
      </c>
      <c r="CH57" s="10" t="str">
        <f aca="false">IF(CG57="","",IF(AND(CG57&gt;=-10,CG57&lt;=-9.5),"-10 a -9,5",IF(AND(CG57&gt;-9.5,CG57&lt;=-8.5),"-9 a -8,5",IF(AND(CG57&gt;-8.5,CG57&lt;=-7.5),"-8 a -7,5",IF(AND(CG57&gt;-7.5,CG57&lt;=-6.5),"-7 a -6,5",IF(AND(CG57&gt;-6.5,CG57&lt;=-5.5),"-6 a -5,5",IF(AND(CG57&gt;-5.5,CG57&lt;=-4.5),"-5 a -4,5",IF(AND(CG57&gt;-4.5,CG57&lt;=-3.5),"-4 a -3,5",IF(AND(CG57&gt;-3.5,CG57&lt;=-2.5),"-3 a -2,5",IF(CG57=-2.25,"-2,25",IF(AND(CG57&gt;-2.5,CG57&lt;=-1.5),"-2 a -1,5",IF(AND(CG57&gt;-1.5,CG57&lt;=-0.5),"-1 a -0,5",IF(AND(CG57&gt;-0.5,CG57&lt;=0.5),"0 a 0,5",IF(AND(CG57&gt;0.5,CG57&lt;=1.5),"1 a 1,5",IF(AND(CG57&gt;1.5,CG57&lt;=2.5),"2 a 2,5",IF(AND(CG57&gt;2.5,CG57&lt;=3.5),"3 a 3,5",IF(AND(CG57&gt;3.5,CG57&lt;=4.5),"4 a 4,5",IF(AND(CG57&gt;4.5,CG57&lt;=5.5),"5 a 5,5",IF(AND(CG57&gt;5.5,CG57&lt;=6.5),"6 a 6,5",IF(AND(CG57&gt;6.5,CG57&lt;=7.5),"7 a 7,5",IF(AND(CG57&gt;7.5,CG57&lt;=8.5),"8 a 8,5",IF(AND(CG57&gt;8.5,CG57&lt;=9.5),"9 a 9,5",IF(CG57&gt;=10,"10","Fuera de rango")))))))))))))))))))))))</f>
        <v>-3 a -2,5</v>
      </c>
      <c r="CI57" s="11" t="n">
        <f aca="false">IF(CG57="","",IF(CG57=-2.25,"NORMA",IF(CG57&lt;=-9.5,1,IF(CG57&lt;=-8.5,2,IF(CG57&lt;=-7.5,3,IF(CG57&lt;=-6.5,4,IF(CG57&lt;=-5.5,5,IF(CG57&lt;=-4.5,6,IF(CG57&lt;=-3.5,7,IF(CG57&lt;=-2.5,8,IF(CG57&lt;=-1.5,9,IF(CG57&lt;=-0.5,10,IF(CG57&lt;=0.5,11,IF(CG57&lt;=1.5,12,IF(CG57&lt;=2.5,13,IF(CG57&lt;=3.5,14,IF(CG57&lt;=4.5,15,IF(CG57&lt;=5.5,16,IF(CG57&lt;=6.5,17,IF(CG57&lt;=7.5,18,IF(CG57&lt;=8.5,19,IF(CG57&lt;=9.5,20,IF(CG57=10,21,"Fuera de rango")))))))))))))))))))))))</f>
        <v>8</v>
      </c>
      <c r="CJ57" s="9" t="n">
        <v>3</v>
      </c>
      <c r="CK57" s="10" t="str">
        <f aca="false">IF(CJ57="","",IF(AND(CJ57&gt;=-6,CJ57&lt;=-5.5),"-6 a -5,5",IF(AND(CJ57&gt;-5.5,CJ57&lt;=-4.5),"-5 a -4,5",IF(AND(CJ57&gt;-4.5,CJ57&lt;=-3.5),"-4 a -3,5",IF(AND(CJ57&gt;-3.5,CJ57&lt;=-2.5),"-3 a -2,5",IF(AND(CJ57&gt;-2.5,CJ57&lt;=-1.5),"-2 a -1,5",IF(AND(CJ57&gt;-1.5,CJ57&lt;=-0.5),"-1 a -0,5",IF(AND(CJ57&gt;-0.5,CJ57&lt;=0.5),"0 a 0,5",IF(AND(CJ57&gt;0.5,CJ57&lt;=1.5),"1 a 1,5",IF(AND(CJ57&gt;1.5,CJ57&lt;2.5),"2",IF(AND(CJ57&gt;=2.5,CJ57&lt;=3),"2,5 a 3",IF(AND(CJ57&gt;3,CJ57&lt;=4),"3,5 a 4",IF(AND(CJ57&gt;4,CJ57&lt;=5),"4,5 a 5",IF(AND(CJ57&gt;5,CJ57&lt;=6),"5,5 a 6",IF(AND(CJ57&gt;6,CJ57&lt;=7),"6,5 a 7",IF(AND(CJ57&gt;7,CJ57&lt;=8),"7,5 a 8",IF(AND(CJ57&gt;8,CJ57&lt;=9.5),"8,5 a 9,5",IF(CJ57=10,"10","Fuera de rango"))))))))))))))))))</f>
        <v>2,5 a 3</v>
      </c>
      <c r="CL57" s="11" t="n">
        <f aca="false">IF(CK57="","",IF(OR(CK57="-6 a -5,5",CK57="-6 - -5,5"),1,IF(OR(CK57="-5 a -4,5",CK57="-5 - -4,5"),2,IF(OR(CK57="-4 a -3,5",CK57="-4 - -3,5"),3,IF(OR(CK57="-3 a -2,5",CK57="-3 - -2,5"),4,IF(OR(CK57="-2 a -1,5",CK57="-2 - -1,5"),5,IF(OR(CK57="-1 a -0,5",CK57="-1 - -0,5"),6,IF(OR(CK57="0 a 0,5",CK57="0 - 0,5"),7,IF(OR(CK57="1 a 1,5",CK57="1 - 1,5"),8,IF(CK57="2","NORMA",IF(OR(CK57="2,5 a 3",CK57="2,5 - 3"),9,IF(OR(CK57="3,5 a 4",CK57="3,5 - 4"),10,IF(OR(CK57="4,5 a 5",CK57="4,5 - 5"),11,IF(OR(CK57="5,5 a 6",CK57="5,5 - 6"),12,IF(OR(CK57="6,5 a 7",CK57="6,5 - 7"),13,IF(OR(CK57="7,5 a 8",CK57="7,5 - 8"),14,IF(OR(CK57="8,5 a 9",CK57="8,5 - 9,5",CK57="9 a 9,5"),15,IF(CK57="10",15,IF(OR(CK57="0,5 a 1",CK57="0,5 - 1"),7,"Fuera de rango")))))))))))))))))))</f>
        <v>9</v>
      </c>
      <c r="CM57" s="10" t="n">
        <v>0</v>
      </c>
      <c r="CN57" s="10" t="str">
        <f aca="false">IF(CM57=0,"0", " ")</f>
        <v>0</v>
      </c>
      <c r="CO57" s="10" t="str">
        <f aca="false">IF(CM57&gt;0,"EME"," ")</f>
        <v> </v>
      </c>
      <c r="CP57" s="10" t="n">
        <v>0</v>
      </c>
      <c r="CQ57" s="10" t="str">
        <f aca="false">IF(CP57&gt;0,"0", " ")</f>
        <v> </v>
      </c>
      <c r="CR57" s="10" t="str">
        <f aca="false">IF(CP57&gt;0,"EME"," ")</f>
        <v> </v>
      </c>
      <c r="CS57" s="9" t="n">
        <v>0</v>
      </c>
      <c r="CT57" s="10" t="str">
        <f aca="false">IF(CS57&gt;0,"1", " ")</f>
        <v> </v>
      </c>
      <c r="CU57" s="10" t="str">
        <f aca="false">IF(CS57&gt;0,"HIP"," ")</f>
        <v> </v>
      </c>
      <c r="CV57" s="9" t="n">
        <v>0</v>
      </c>
      <c r="CW57" s="10" t="str">
        <f aca="false">IF(CV57&gt;0,"1", " ")</f>
        <v> </v>
      </c>
      <c r="CX57" s="10" t="str">
        <f aca="false">IF(CV57&gt;0,"HIP"," ")</f>
        <v> </v>
      </c>
      <c r="CY57" s="9" t="n">
        <v>-4.5</v>
      </c>
      <c r="CZ57" s="11" t="str">
        <f aca="false">IF(CY57&lt;0,"2"," ")</f>
        <v>2</v>
      </c>
      <c r="DA57" s="11" t="str">
        <f aca="false">IF(CY57&lt;0,"MIO"," ")</f>
        <v>MIO</v>
      </c>
      <c r="DB57" s="9" t="n">
        <v>-3</v>
      </c>
      <c r="DC57" s="11" t="str">
        <f aca="false">IF(DB57&lt;0,"2"," ")</f>
        <v>2</v>
      </c>
      <c r="DD57" s="11" t="str">
        <f aca="false">IF(DB57&lt;0,"MIO"," ")</f>
        <v>MIO</v>
      </c>
      <c r="DE57" s="9" t="n">
        <v>0</v>
      </c>
      <c r="DF57" s="11" t="str">
        <f aca="false">IF(DE57&lt;0,"3"," ")</f>
        <v> </v>
      </c>
      <c r="DG57" s="11" t="str">
        <f aca="false">IF(DE57&lt;0,"AST"," ")</f>
        <v> </v>
      </c>
      <c r="DH57" s="9" t="n">
        <v>0</v>
      </c>
      <c r="DI57" s="11" t="str">
        <f aca="false">IF(DH57&lt;0,"3"," ")</f>
        <v> </v>
      </c>
      <c r="DJ57" s="11" t="str">
        <f aca="false">IF(DH57&lt;0,"AST"," ")</f>
        <v> </v>
      </c>
      <c r="DK57" s="9" t="n">
        <v>0</v>
      </c>
      <c r="DL57" s="10" t="str">
        <f aca="false">IF(DK57&gt;0,"4"," ")</f>
        <v> </v>
      </c>
      <c r="DM57" s="10" t="str">
        <f aca="false">IF(DK57&gt;0,"PRE"," ")</f>
        <v> </v>
      </c>
      <c r="DN57" s="9" t="n">
        <v>0</v>
      </c>
      <c r="DO57" s="10" t="str">
        <f aca="false">IF(DN57&gt;0,"4"," ")</f>
        <v> </v>
      </c>
      <c r="DP57" s="10" t="str">
        <f aca="false">IF(DN57&gt;0,"PRE"," ")</f>
        <v> </v>
      </c>
      <c r="DQ57" s="12" t="n">
        <v>1</v>
      </c>
      <c r="DR57" s="12" t="n">
        <v>1</v>
      </c>
      <c r="DS57" s="12" t="str">
        <f aca="false">CONCATENATE(CO57,CU57,DA57,DG57,DM57)</f>
        <v>  MIO  </v>
      </c>
      <c r="DT57" s="10" t="str">
        <f aca="false" t="array" ref="DT57">_xlfn.IFS(DS57="EME    ","0", DS57=" HIP   ","1", DS57="  MIO  ","2", DS57="   AST ","3", DS57="    PRE","4", DS57="EME   PRE","5", DS57=" HIP  PRE","6", DS57=" HIP AST ","7", DS57="  MIO PRE","8", DS57="  MIOAST ","9", DS57="   ASTPRE","10",DS57=" HIP ASTPRE","11", DS57="  MIOASTPRE","12", DS57="     ","0")</f>
        <v>2</v>
      </c>
      <c r="DU57" s="1" t="s">
        <v>154</v>
      </c>
      <c r="DV57" s="1" t="str">
        <f aca="false" t="array" ref="DV57">_xlfn.IFS(DU57="SI","2", DU57="NO","1")</f>
        <v>1</v>
      </c>
      <c r="DW57" s="10" t="n">
        <v>0</v>
      </c>
      <c r="DX57" s="11" t="str">
        <f aca="false">IF(DW57=0,"1","2")</f>
        <v>1</v>
      </c>
      <c r="DY57" s="11" t="str">
        <f aca="false" t="array" ref="DY57">_xlfn.IFS(DW57=0,"0", DW57=0.25, "1", DW57=0.5,"2", DW57=0.75,"3", DW57=1,"4",DW57=1.25,"5", DW57=1.5,"6", DW57=1.75,"7", DW57=2,"8")</f>
        <v>0</v>
      </c>
      <c r="DZ57" s="10" t="n">
        <v>0</v>
      </c>
      <c r="EA57" s="11" t="str">
        <f aca="false">IF(DZ57=0,"1","2")</f>
        <v>1</v>
      </c>
      <c r="EB57" s="11" t="str">
        <f aca="false" t="array" ref="EB57">_xlfn.IFS(DZ57=0,"0", DZ57=0.25, "1", DZ57=0.5,"2", DZ57=0.75,"3", DZ57=1,"4",DZ57=1.25,"5", DZ57=1.5,"6", DZ57=1.75,"7", DZ57=2,"8")</f>
        <v>0</v>
      </c>
      <c r="EC57" s="10" t="n">
        <v>-0.5</v>
      </c>
      <c r="ED57" s="10" t="str">
        <f aca="false">IF(EC57=0,"1","2")</f>
        <v>2</v>
      </c>
      <c r="EE57" s="11" t="str">
        <f aca="false" t="array" ref="EE57">_xlfn.IFS(EC57=0,"0", EC57=-0.25, "1", EC57=-0.5,"2", EC57=-0.75,"3", EC57=-1,"4",EC57=-1.25,"5", EC57=-1.5,"6", EC57=-1.75,"7", EC57=-2,"8", EC57=-2.25,"9",EC57=-2.5,"10", EC57=-2.75,"11", EC57=-3,"12", EC57=-3.25,"13", EC57=-3.5,"14", EC57=-3.75,"15",EC57=-4,"16")</f>
        <v>2</v>
      </c>
      <c r="EF57" s="10" t="n">
        <v>-0.5</v>
      </c>
      <c r="EG57" s="10" t="str">
        <f aca="false">IF(EF57=0,"1","2")</f>
        <v>2</v>
      </c>
      <c r="EH57" s="11" t="str">
        <f aca="false" t="array" ref="EH57">_xlfn.IFS(EF57=0,"0", EF57=-0.25, "1", EF57=-0.5,"2", EF57=-0.75,"3", EF57=-1,"4",EF57=-1.25,"5", EF57=-1.5,"6", EF57=-1.75,"7", EF57=-2,"8", EF57=-2.25,"9",EF57=-2.5,"10", EF57=-2.75,"11", EF57=-3,"12", EF57=-3.25,"13", EF57=-3.5,"14", EF57=-3.75,"15",EF57=-4,"16")</f>
        <v>2</v>
      </c>
      <c r="EI57" s="10" t="n">
        <v>0</v>
      </c>
      <c r="EJ57" s="11" t="str">
        <f aca="false">IF(EI57=0,"1","2")</f>
        <v>1</v>
      </c>
      <c r="EK57" s="11" t="str">
        <f aca="false" t="array" ref="EK57">_xlfn.IFS(EI57=0,"0", EI57=-0.25, "1", EI57=-0.5,"2", EI57=-0.75,"3", EI57=-1,"4",EI57=-1.25,"5", EI57=-1.5,"6", EI57=-1.75,"7", EI57=-2,"8", EI57=-2.25,"9", EI57=-2.25,"9",EI57=-2.5,"10", EI57=-2.75,"11", EI57=-3,"12", EI57=-3.25,"13", EI57=-3.5,"14", EI57=-3.75,"15",EI57=-4,"16", EI57=0.25, "17", EI57=0.5, "18")</f>
        <v>0</v>
      </c>
      <c r="EL57" s="10" t="n">
        <v>0</v>
      </c>
      <c r="EM57" s="11" t="str">
        <f aca="false">IF(EL57=0,"1","2")</f>
        <v>1</v>
      </c>
      <c r="EN57" s="11" t="str">
        <f aca="false" t="array" ref="EN57">_xlfn.IFS(EL57=0.25,"17",EL57=0.5,"18", EL57=0,"0", EL57=-0.25, "1", EL57=-0.5,"2", EL57=-0.75,"3", EL57=-1,"4",EL57=-1.25,"5", EL57=-1.5,"6", EL57=-1.75,"7", EL57=-2,"8",EL57= -2.25,"9",EL57=-2.5,"10",EL57= -2.75,"11",EL57= -3,"12",EL57= -3.25,"13",EL57= -3.5,"14",EL57= -3.75,"15",EL57=-4,"16")</f>
        <v>0</v>
      </c>
      <c r="EO57" s="10" t="n">
        <v>0</v>
      </c>
      <c r="EP57" s="11" t="str">
        <f aca="false">IF(EO57=0,"1","2")</f>
        <v>1</v>
      </c>
      <c r="EQ57" s="11" t="str">
        <f aca="false" t="array" ref="EQ57">_xlfn.IFS(EO57=0,"0", EO57=0.25, "1", EO57=0.5,"2", EO57=0.75,"3", EO57=1,"4",EO57=1.25,"5", EO57=1.5,"6", EO57=1.75,"7", EO57=2,"8", EO57=2.25,"9", EO57=2.25,"9",EO57=2.5,"10", EO57=2.75,"11", EO57=3,"12", EO57=3.25,"13", EO57=3.5,"14", EO57=3.75,"15",EO57=4,"16", EO57=-0.25, "17", bq=-0.5, "18")</f>
        <v>0</v>
      </c>
      <c r="ER57" s="10" t="n">
        <v>0</v>
      </c>
      <c r="ES57" s="11" t="str">
        <f aca="false">IF(ER57=0,"1","2")</f>
        <v>1</v>
      </c>
      <c r="ET57" s="11" t="str">
        <f aca="false" t="array" ref="ET57">_xlfn.IFS(ER57=0,"0", ER57=0.25, "1", ER57=0.5,"2", ER57=0.75,"3", ER57=1,"4",ER57=1.25,"5", ER57=1.5,"6", ER57=1.75,"7", ER57=2,"8", ER57=2.25,"9", ER57=2.25,"9",ER57=2.5,"10", ER57=2.75,"11", ER57=3,"12", ER57=3.25,"13", ER57=3.5,"14", ER57=3.75,"15",ER57=4,"16", ER57=-0.25, "17", bq=-0.5, "18")</f>
        <v>0</v>
      </c>
      <c r="EU57" s="36" t="n">
        <v>31</v>
      </c>
      <c r="EV57" s="14" t="str">
        <f aca="false">VLOOKUP(EU57,LEYENDA!$G$2:$H$8,2,TRUE())</f>
        <v>25-36</v>
      </c>
      <c r="EW57" s="14" t="str">
        <f aca="false" t="array" ref="EW57">_xlfn.IFS(EV57="0-5","1", EV57="6-12","2", EV57="13-18","3", EV57="19-24","4", EV57="25-36","5", EV57="37-48","6", EV57="49-60","7")</f>
        <v>5</v>
      </c>
    </row>
    <row r="58" customFormat="false" ht="13.5" hidden="false" customHeight="false" outlineLevel="0" collapsed="false">
      <c r="A58" s="1" t="n">
        <v>21</v>
      </c>
      <c r="B58" s="32" t="n">
        <v>1</v>
      </c>
      <c r="C58" s="33" t="n">
        <v>35265</v>
      </c>
      <c r="D58" s="6"/>
      <c r="E58" s="5" t="str">
        <f aca="false">VLOOKUP(A58,'286'!$A$3:$J$600,10,FALSE())</f>
        <v>BARCELÓ ROSELLÓ, CATALINA</v>
      </c>
      <c r="F58" s="4" t="str">
        <f aca="false">VLOOKUP(A58,'286'!$A$3:$I$1768,3,FALSE())</f>
        <v>BARROCA</v>
      </c>
      <c r="G58" s="6" t="n">
        <f aca="false">VLOOKUP(A58,'286'!$A$3:$I$1768,4,FALSE())</f>
        <v>11170</v>
      </c>
      <c r="H58" s="7" t="n">
        <f aca="false">YEAR(C58)-YEAR(G58)</f>
        <v>66</v>
      </c>
      <c r="I58" s="1" t="str">
        <f aca="false">VLOOKUP(H58,LEYENDA!$C$2:$D$6,2,TRUE())</f>
        <v>61-100</v>
      </c>
      <c r="J58" s="5" t="str">
        <f aca="false">VLOOKUP(A58,'286'!$A$3:$I$1768,7,FALSE())</f>
        <v>M</v>
      </c>
      <c r="K58" s="8" t="str">
        <f aca="false">VLOOKUP(A58,'286'!$A$3:$I$1768,2,FALSE())</f>
        <v>OD</v>
      </c>
      <c r="L58" s="4" t="str">
        <f aca="false">VLOOKUP(A58,'286'!$A$3:$I$1768,8,FALSE())</f>
        <v>D</v>
      </c>
      <c r="M58" s="4" t="str">
        <f aca="false">VLOOKUP(A58,'286'!$A$3:$I$1768,9,FALSE())</f>
        <v>I</v>
      </c>
      <c r="N58" s="8" t="str">
        <f aca="false">IF(R58=O58, "MISMA","CONTRARIA")</f>
        <v>CONTRARIA</v>
      </c>
      <c r="O58" s="8" t="str">
        <f aca="false" t="array" ref="O58">_xlfn.IFS(L58="D","1", L58="I","2")</f>
        <v>1</v>
      </c>
      <c r="P58" s="8" t="str">
        <f aca="false" t="array" ref="P58">_xlfn.IFS(K58="OD","1", K58="OI","2")</f>
        <v>1</v>
      </c>
      <c r="Q58" s="1" t="str">
        <f aca="false" t="array" ref="Q58">_xlfn.IFS(J58="M","1", J58="H","2")</f>
        <v>1</v>
      </c>
      <c r="R58" s="8" t="str">
        <f aca="false" t="array" ref="R58">_xlfn.IFS(M58="D","1", M58="I","2")</f>
        <v>2</v>
      </c>
      <c r="S58" s="1" t="str">
        <f aca="false" t="array" ref="S58">_xlfn.IFS(N58="CONTRARIA", "1",N58= "MISMA","2")</f>
        <v>1</v>
      </c>
      <c r="T58" s="1" t="str">
        <f aca="false" t="array" ref="T58">_xlfn.IFS(I58="0-12","1", I58="13-24","2", I58="25-40","3", I58="41-60","4", I58="61-100","5")</f>
        <v>5</v>
      </c>
      <c r="U58" s="9" t="n">
        <v>-2</v>
      </c>
      <c r="V58" s="11" t="str">
        <f aca="false">IF(U58="","",IF(AND(U58&gt;=-9,U58&lt;=-6.5),"-9 a -6,5",IF(AND(U58&gt;=-6,U58&lt;=-3.5),"-6 a -3,5",IF(AND(U58&gt;=-3,U58&lt;=-1),"-3 a -1",IF(U58=-0.5,"-0,5",IF(AND(U58&gt;=0,U58&lt;=2.5),"0 a 2,5",IF(AND(U58&gt;=3,U58&lt;=5.5),"3 a 5,5",IF(AND(U58&gt;=6,U58&lt;=8.5),"6 a 8,5",IF(AND(U58&gt;=9,U58&lt;=20),"9 a 20","Fuera de rango")))))))))</f>
        <v>-3 a -1</v>
      </c>
      <c r="W58" s="11" t="n">
        <f aca="false">IF(V58="","",IF(V58="-9 a -6,5",2,IF(V58="-6 a -3,5",3,IF(V58="-3 a -1",4,IF(V58="-0,5","NORMA",IF(V58="0 a 2,5",5,IF(V58="3 a 5,5",6,IF(V58="6 a 8,5",7,IF(V58="9 a 20",8,"Fuera de rango")))))))))</f>
        <v>4</v>
      </c>
      <c r="X58" s="9" t="n">
        <v>0</v>
      </c>
      <c r="Y58" s="10" t="str">
        <f aca="false">IF(X58="","",IF(AND(X58&gt;=0,X58&lt;=4),"0 a 4",IF(AND(X58&gt;=4.5,X58&lt;=8.5),"4,5 a 8,5",IF(X58=9,"9",IF(AND(X58&gt;=9.5,X58&lt;=13),"9,5 a 13",IF(AND(X58&gt;=13.5,X58&lt;=20),"13,5 a 20",IF(AND(X58&gt;=20.5,X58&lt;=35),"20,5 a 35","Fuera de rango")))))))</f>
        <v>0 a 4</v>
      </c>
      <c r="Z58" s="11" t="n">
        <f aca="false">IF(Y58="","",IF(Y58="0 a 4",1,IF(Y58="4,5 a 8,5",2,IF(Y58="9","NORMA",IF(Y58="9,5 a 13",3,IF(Y58="13,5 a 20",4,IF(Y58="20,5 a 35",5,"Fuera de rango")))))))</f>
        <v>1</v>
      </c>
      <c r="AA58" s="9" t="n">
        <v>11</v>
      </c>
      <c r="AB58" s="10" t="str">
        <f aca="false">IF(AA58="","",IF(AND(AA58&gt;=0,AA58&lt;=9),"0 a 9",IF(AND(AA58&gt;=9.5,AA58&lt;=18.5),"9,5 a 18,5",IF(AA58=19,"19",IF(AND(AA58&gt;=19.5,AA58&lt;=28),"19,5 a 28",IF(AND(AA58&gt;=28.5,AA58&lt;=40),"28,5 a 40","Fuera de rango"))))))</f>
        <v>9,5 a 18,5</v>
      </c>
      <c r="AC58" s="11" t="n">
        <f aca="false" t="array" ref="AC58">_xlfn.IFS(AB58="","",AB58="0 a 9",1,AB58="9,5 a 18,5",2,AB58="19","NORMA",AB58="19,5 a 28",3,AB58="28,5 a 40",4,TRUE(),"Fuera de rango")</f>
        <v>2</v>
      </c>
      <c r="AD58" s="9" t="n">
        <v>3</v>
      </c>
      <c r="AE58" s="10" t="str">
        <f aca="false">IF(AD58="","",IF(AND(AD58&gt;=-10,AD58&lt;=0),"De -10 a 0",IF(AND(AD58&gt;=0.5,AD58&lt;=9.5),"0,5 a 9,5",IF(AD58=10,"10",IF(AND(AD58&gt;=10.5,AD58&lt;=20),"10,5 a 20",IF(AND(AD58&gt;=20.5,AD58&lt;=40),"20,5 a 40","Fuera de rango"))))))</f>
        <v>0,5 a 9,5</v>
      </c>
      <c r="AF58" s="12" t="n">
        <f aca="false">IF(AD58="","",IF(AND(AD58&gt;=-10,AD58&lt;=0),1,IF(AND(AD58&gt;=0.5,AD58&lt;=9.5),2,IF(AD58=10,"NORMA",IF(AND(AD58&gt;=10.5,AD58&lt;=20),3,IF(AND(AD58&gt;=20.5,AD58&lt;=40),4,""))))))</f>
        <v>2</v>
      </c>
      <c r="AG58" s="9" t="n">
        <v>11</v>
      </c>
      <c r="AH58" s="10" t="str">
        <f aca="false">IF(AG58="","",IF(AND(AG58&gt;=0,AG58&lt;=4),"0 a 4",IF(AND(AG58&gt;=4.5,AG58&lt;=8.5),"4,5 a 8,5",IF(AG58=9,"9",IF(AND(AG58&gt;=9.5,AG58&lt;=13),"9,5 a 13",IF(AND(AG58&gt;=13.5,AG58&lt;=25),"13,5 a 25","Fuera de rango"))))))</f>
        <v>9,5 a 13</v>
      </c>
      <c r="AI58" s="11" t="n">
        <f aca="false">IF(AH58="","",IF(AH58="0 a 4",1,IF(AH58="4,5 a 8,5",2,IF(AH58="9","NORMA",IF(AH58="9,5 a 13",3,IF(AH58="13,5 a 25",4,""))))))</f>
        <v>3</v>
      </c>
      <c r="AJ58" s="9" t="n">
        <v>8</v>
      </c>
      <c r="AK58" s="10" t="str">
        <f aca="false">IF(AJ58="","",IF(AND(AJ58&gt;=-15,AJ58&lt;=-10.5),"-15 a -10,5",IF(AND(AJ58&gt;=-10,AJ58&lt;=-4),"-10 a -4",IF(AND(AJ58&gt;=-4.5,AJ58&lt;=0),"-4,5 a 0",IF(AND(AJ58&gt;=0.5,AJ58&lt;=4.5),"0,5 a 4,5",IF(AJ58=5,"5",IF(AND(AJ58&gt;=5.5,AJ58&lt;=10),"5,5 a 10",IF(AND(AJ58&gt;=10.5,AJ58&lt;=20),"10,5 a 20","Fuera de rango"))))))))</f>
        <v>5,5 a 10</v>
      </c>
      <c r="AL58" s="11" t="n">
        <f aca="false">IF(AK58="","",IF(AK58="-15 a -10,5",1,IF(AK58="-10 a -4",2,IF(AK58="-4,5 a 0",3,IF(AK58="0,5 a 4,5",4,IF(AK58="5","NORMA",IF(AK58="5,5 a 10",5,IF(AK58="10,5 a 20",6,"Error"))))))))</f>
        <v>5</v>
      </c>
      <c r="AM58" s="9" t="n">
        <v>1</v>
      </c>
      <c r="AN58" s="10" t="str">
        <f aca="false">IF(AM58="","",IF(AND(AM58&gt;=-7.5,AM58&lt;=-5.5),"-7,5 a -5,5",IF(AND(AM58&gt;=-5,AM58&lt;=-3),"-5 a -3",IF(AND(AM58&gt;=-2.5,AM58&lt;=-0.5),"-2,5 a -0,5",IF(AM58=0,"0,00",IF(AND(AM58&gt;=0.5,AM58&lt;=2.5),"0,5 a 2,5",IF(AND(AM58&gt;=3,AM58&lt;=5),"3 a 5",IF(AND(AM58&gt;=5.5,AM58&lt;=7.5),"5,5 a 7,5",IF(AND(AM58&gt;=8,AM58&lt;=10),"8 a 10","Fuera de rango")))))))))</f>
        <v>0,5 a 2,5</v>
      </c>
      <c r="AO58" s="11" t="n">
        <f aca="false">IF(AN58="","",IF(AN58="-7,5 a -5,5",1,IF(AN58="-5 a -3",2,IF(AN58="-2,5 a -0,5",3,IF(AN58="0,00","NORMA",IF(AN58="0,5 a 2,5",4,IF(AN58="3 a 5",5,IF(AN58="5,5 a 7,5",6,IF(AN58="8 a 10",7,"Error")))))))))</f>
        <v>4</v>
      </c>
      <c r="AP58" s="9" t="n">
        <v>-12</v>
      </c>
      <c r="AQ58" s="10" t="str">
        <f aca="false">IF(AP58="","",IF(AND(AP58&gt;=-20,AP58&lt;=-9.5),"-20 a -9,5",IF(AND(AP58&gt;=-9,AP58&lt;=-6.5),"-9 a -6,5",IF(AP58=-6,"-6",IF(AND(AP58&gt;=-5.5,AP58&lt;=-3),"-5,5 a -3",IF(AND(AP58&gt;=-2.5,AP58&lt;=0),"-2,5 a 0",IF(AND(AP58&gt;=0.5,AP58&lt;=3),"0,5 a 3",IF(AND(AP58&gt;=3.5,AP58&lt;=6),"3,5 a 6",IF(AND(AP58&gt;=6.5,AP58&lt;=9),"6,5 a 9",IF(AND(AP58&gt;=9.5,AP58&lt;=20),"9,5 a 20","Fuera de rango"))))))))))</f>
        <v>-20 a -9,5</v>
      </c>
      <c r="AR58" s="11" t="n">
        <f aca="false">IF(AQ58="","",IF(AQ58="-20 a -9,5",1,IF(AQ58="-9 a -6,5",2,IF(AQ58="-6","NORMA",IF(AQ58="-5,5 a -3",3,IF(AQ58="-2,5 a 0",4,IF(AQ58="0,5 a 3",5,IF(AQ58="3,5 a 6",6,IF(AQ58="6,5 a 9",7,IF(AQ58="9,5 a 20",8,""))))))))))</f>
        <v>1</v>
      </c>
      <c r="AS58" s="9" t="n">
        <v>1</v>
      </c>
      <c r="AT58" s="10" t="str">
        <f aca="false">IF(AS58="","",IF(AND(AS58&gt;=-16,AS58&lt;=-14),"-16 a -14",IF(AND(AS58&gt;=-13.5,AS58&lt;=-11.5),"-13,5 a -11,5",IF(AND(AS58&gt;=-11,AS58&lt;=-9),"-11 a -9",IF(AND(AS58&gt;=-8.5,AS58&lt;=-6.5),"-8,5 a -6,5",IF(AND(AS58&gt;=-6,AS58&lt;=-4),"-6 a -4",IF(AND(AS58&gt;=-3.5,AS58&lt;=-1.5),"-3,5 a -1,5",IF(AND(AS58&gt;=-1,AS58&lt;=1),"-1 a 1",IF(AND(AS58&gt;=1.5,AS58&lt;=3.5),"1,5 a 3,5",IF(AND(AS58&gt;=4,AS58&lt;=6),"4 a 6",IF(AND(AS58&gt;=6.5,AS58&lt;=8.5),"6,5 a 8,5",IF(AND(AS58&gt;=9,AS58&lt;=11),"9 a 11",IF(AND(AS58&gt;=11.5,AS58&lt;=13.5),"11,5 a 13,5",IF(AND(AS58&gt;=14,AS58&lt;=16),"14 a 16",IF(AND(AS58&gt;=16.5,AS58&lt;=18.5),"16,5 a 18,5",IF(AND(AS58&gt;=19,AS58&lt;=21),"19 a 21","Fuera de rango"))))))))))))))))</f>
        <v>-1 a 1</v>
      </c>
      <c r="AU58" s="11" t="n">
        <f aca="false" t="array" ref="AU58">IF(AT58="","",_xlfn.IFS(AT58="-16 a -14",1,AT58="-13,5 a -11,5",2,AT58="-11 a -9",3,AT58="-8,5 a -6,5",4,AT58="-6 a -4",5,AT58="-3,5 a -1,5",6,AT58="-1 a 1",7,AT58="1,5 a 3,5",8,AT58="4 a 6","NORMA",AT58="6,5 a 8,5",9,AT58="9 a 11",10,AT58="11,5 a 13,5",11,AT58="14 a 16",12,AT58="16,5 a 18,5",13,AT58="19 a 21",14,TRUE(),""))</f>
        <v>7</v>
      </c>
      <c r="AV58" s="9" t="n">
        <v>2.5</v>
      </c>
      <c r="AW58" s="10" t="str">
        <f aca="false">IF(AV58="","",IF(AND(AV58&gt;=-1,AV58&lt;=-0.5),"-1 a -0,5",IF(AND(AV58&gt;-0.5,AV58&lt;=0),"De -0,5 a 0",IF(AND(AV58&gt;=0.25,AV58&lt;=0.75),"0,25 a 0,75",IF(AND(AV58&gt;=1,AV58&lt;=1.5),"1 a 1,5",IF(AND(AV58&gt;=1.75,AV58&lt;=2.25),"1,75 a 2,25",IF(AND(AV58&gt;=2.5,AV58&lt;=3),"2,5 a 3",IF(AND(AV58&gt;=3.25,AV58&lt;=3.75),"3,25 a 3,75","Fuera de rango"))))))))</f>
        <v>2,5 a 3</v>
      </c>
      <c r="AX58" s="11" t="n">
        <f aca="false">IF(AW58="","",IF(OR(AW58="-1 a -0,5",AW58="-1 a -0.5"),1,IF(OR(AW58="De -0,5 a 0",AW58="-0,5 a 0",AW58="De -0.5 a 0"),2,IF(OR(AW58="0,25 a 0,75",AW58="0.25 a 0.75"),"NORMA",IF(OR(AW58="1 a 1,5",AW58="1 a 1.5"),3,IF(OR(AW58="1,75 a 2,25",AW58="1.75 a 2.25"),4,IF(OR(AW58="2,5 a 3",AW58="2.5 a 3"),5,IF(OR(AW58="3,25 a 3,75",AW58="3.25 a 3.75"),6,""))))))))</f>
        <v>5</v>
      </c>
      <c r="AY58" s="9" t="n">
        <v>-12</v>
      </c>
      <c r="AZ58" s="10" t="str">
        <f aca="false">IF(AY58="","",IF(AND(AY58&gt;=-20,AY58&lt;=-9.5),"-20 a -9,5",IF(AND(AY58&gt;=-9,AY58&lt;=-6.5),"-9 a -6,5",IF(AY58=-6,"-6",IF(AND(AY58&gt;=-5.5,AY58&lt;=-3),"-5,5 a -3",IF(AND(AY58&gt;=-2.5,AY58&lt;=0),"-2,5 a 0",IF(AND(AY58&gt;=0.5,AY58&lt;=3),"0,5 a 3",IF(AND(AY58&gt;=3.5,AY58&lt;=6),"3,5 a 6","Fuera de rango"))))))))</f>
        <v>-20 a -9,5</v>
      </c>
      <c r="BA58" s="11" t="n">
        <f aca="false">IF(AZ58="","",IF(AZ58="-20 a -9,5",1,IF(AZ58="-9 a -6,5",2,IF(AZ58="-6","NORMA",IF(AZ58="-5,5 a -3",3,IF(AZ58="-2,5 a 0",4,IF(AZ58="0,5 a 3",5,IF(AZ58="3,5 a 6",6,""))))))))</f>
        <v>1</v>
      </c>
      <c r="BB58" s="9" t="n">
        <v>0</v>
      </c>
      <c r="BC58" s="10" t="str">
        <f aca="false" t="array" ref="BC58">IF(BB58="","",_xlfn.IFS(AND(BB58&gt;=0,BB58&lt;=2),"0 a 2",AND(BB58&gt;=2.5,BB58&lt;=4.5),"2,5 a 4,5",AND(BB58&gt;=5,BB58&lt;=7),"5 a 7",AND(BB58&gt;=7.5,BB58&lt;=9.5),"7,5 a 9,5",AND(BB58&gt;=10,BB58&lt;=12),"10 a 12",AND(BB58&gt;=12.5,BB58&lt;=14.5),"12,5 a 14,5",BB58=15,"15",AND(BB58&gt;=15.5,BB58&lt;=17.5),"15,5 a 17,5",AND(BB58&gt;=18,BB58&lt;=20),"18 a 20",AND(BB58&gt;=20.5,BB58&lt;=22.5),"20,5 a 22,5",AND(BB58&gt;=23,BB58&lt;=25),"23 a 25",TRUE(),"Fuera de rango"))</f>
        <v>0 a 2</v>
      </c>
      <c r="BD58" s="11" t="n">
        <f aca="false" t="array" ref="BD58">IF(BC58="","",_xlfn.IFS(BC58="0 a 2",1,BC58="2,5 a 4,5",2,BC58="5 a 7",3,BC58="7,5 a 9,5",4,BC58="10 a 12",5,BC58="12,5 a 14,5",6,BC58="15","NORMA",BC58="15,5 a 17,5",7,BC58="18 a 20",8,BC58="20,5 a 22,5",9,BC58="23 a 25",10,TRUE(),"Fuera de rango"))</f>
        <v>1</v>
      </c>
      <c r="BE58" s="9" t="n">
        <v>24</v>
      </c>
      <c r="BF58" s="10" t="str">
        <f aca="false">IF(BE58="","",IF(AND(BE58&gt;=-20,BE58&lt;=-10),"-20 a -10",IF(AND(BE58&gt;=-9.5,BE58&lt;=0.5),"-9,5 a 0,5",IF(AND(BE58&gt;=1,BE58&lt;=11),"1 a 11",IF(AND(BE58&gt;=11.5,BE58&lt;=20.5),"11,5 a 20,5",IF(BE58=21,"21",IF(AND(BE58&gt;=21.5,BE58&lt;=31.5),"21,5 a 31,5",IF(AND(BE58&gt;=32,BE58&lt;=42),"32 a 42","Fuera de rango"))))))))</f>
        <v>21,5 a 31,5</v>
      </c>
      <c r="BG58" s="11" t="n">
        <f aca="false">IF(BF58="","",IF(BF58="-20 a -10",1,IF(BF58="-9,5 a 0,5",2,IF(BF58="1 a 11",3,IF(BF58="11,5 a 20,5",4,IF(BF58="21","NORMA",IF(BF58="21,5 a 31,5",5,IF(BF58="32 a 42",6,""))))))))</f>
        <v>5</v>
      </c>
      <c r="BH58" s="9" t="n">
        <v>-4</v>
      </c>
      <c r="BI58" s="10" t="str">
        <f aca="false">IF(BH58="","",IF(AND(BH58&gt;=-20,BH58&lt;=-15),"-20 a -15",IF(AND(BH58&gt;=-14.5,BH58&lt;=-9.5),"-14,5 a -9,5",IF(AND(BH58&gt;=-9,BH58&lt;=-4),"-9 a -4",IF(AND(BH58&gt;=-3.5,BH58&lt;=2.5),"-3,5 a 2,5",IF(AND(BH58&gt;=3,BH58&lt;=8),"3 a 8",IF(AND(BH58&gt;=8.5,BH58&lt;=14.5),"8,5 a 14,5",IF(BH58=15,"15",IF(AND(BH58&gt;=15.5,BH58&lt;=20.5),"15,5 a 20,5",IF(AND(BH58&gt;=21,BH58&lt;=26),"21 a 26","Fuera de rango"))))))))))</f>
        <v>-9 a -4</v>
      </c>
      <c r="BJ58" s="11" t="n">
        <f aca="false">IF(BI58="","",IF(BI58="-20 a -15",1,IF(BI58="-14,5 a -9,5",2,IF(BI58="-9 a -4",3,IF(BI58="-3,5 a 2,5",4,IF(BI58="3 a 8",5,IF(BI58="8,5 a 14,5",6,IF(BI58="15","NORMA",IF(BI58="15,5 a 20,5",7,IF(BI58="21 a 26",8,IF(BI58="26,5 a 31,5",9,"")))))))))))</f>
        <v>3</v>
      </c>
      <c r="BK58" s="9" t="n">
        <v>0</v>
      </c>
      <c r="BL58" s="10" t="str">
        <f aca="false">IF(BK58="","",IF(AND(BK58&gt;=0,BK58&lt;=2),"0 - 2",IF(AND(BK58&gt;=2.5,BK58&lt;=4.5),"2,5 - 4,5",IF(AND(BK58&gt;=5,BK58&lt;=7),"5 - 7",IF(AND(BK58&gt;=7.5,BK58&lt;=9.5),"7,5 - 9,5",IF(AND(BK58&gt;=10,BK58&lt;=12),"10 - 12",IF(AND(BK58&gt;=12.5,BK58&lt;=13.5),"12,5 - 13,5",IF(BK58=14,"14",IF(AND(BK58&gt;=14.5,BK58&lt;=16.5),"14,5 - 16,5",IF(AND(BK58&gt;=17,BK58&lt;=19),"17 - 19",IF(AND(BK58&gt;=19.5,BK58&lt;=21.5),"19,5 - 21,5",IF(AND(BK58&gt;=22,BK58&lt;=24),"22 - 24",IF(AND(BK58&gt;=24.5,BK58&lt;=26.5),"24,5 - 26,5",IF(AND(BK58&gt;=27,BK58&lt;=29),"27 - 29",IF(AND(BK58&gt;=29.5,BK58&lt;=30),"29,5 - 30","Fuera de rango")))))))))))))))</f>
        <v>0 - 2</v>
      </c>
      <c r="BM58" s="11" t="n">
        <f aca="false">IF(BL58="","",IF(BL58="0 - 2",1,IF(BL58="2,5 - 4,5",2,IF(BL58="5 - 7",3,IF(BL58="7,5 - 9,5",4,IF(BL58="10 - 12",5,IF(BL58="12,5 - 13,5",6,IF(BL58="14","NORMA",IF(BL58="14,5 - 16,5",7,IF(BL58="17 - 19",8,IF(BL58="19,5 - 21,5",9,IF(BL58="22 - 24",10,IF(BL58="24,5 - 26,5",11,IF(BL58="27 - 29",12,IF(BL58="29,5 - 30",13,"")))))))))))))))</f>
        <v>1</v>
      </c>
      <c r="BN58" s="9" t="n">
        <v>24</v>
      </c>
      <c r="BO58" s="10" t="str">
        <f aca="false">IF(BN58="","",IF(AND(BN58&gt;=-20,BN58&lt;=-10),"-20 a -10",IF(AND(BN58&gt;=-9.5,BN58&lt;=0.5),"-9,5 a 0,5",IF(AND(BN58&gt;=1,BN58&lt;=11),"1 a 11",IF(AND(BN58&gt;=11.5,BN58&lt;=21.5),"11,5 a 21,5",IF(BN58=22,"22",IF(AND(BN58&gt;=22.5,BN58&lt;=32.5),"22,5 a 32,5",IF(AND(BN58&gt;=33,BN58&lt;=43),"33 a 43","Fuera de rango"))))))))</f>
        <v>22,5 a 32,5</v>
      </c>
      <c r="BP58" s="11" t="n">
        <f aca="false">IF(BO58="","",IF(BO58="-20 a -10",1,IF(BO58="-9,5 a 0,5",2,IF(BO58="1 a 11",3,IF(BO58="11,5 a 21,5",4,IF(BO58="22","NORMA",IF(BO58="22,5 a 32,5",5,IF(BO58="33 a 43",6,""))))))))</f>
        <v>5</v>
      </c>
      <c r="BQ58" s="9" t="n">
        <v>16</v>
      </c>
      <c r="BR58" s="10" t="str">
        <f aca="false">IF(BQ58="","",IF(AND(BQ58&gt;=-20,BQ58&lt;=-15),"-20 a -15",IF(AND(BQ58&gt;=-14.5,BQ58&lt;=-9.5),"-14,5 a -9,5",IF(AND(BQ58&gt;=-9,BQ58&lt;=-4),"-9 a -4",IF(AND(BQ58&gt;=-3.5,BQ58&lt;=2.5),"-3,5 a 2,5",IF(AND(BQ58&gt;=3,BQ58&lt;=8),"3 a 8",IF(AND(BQ58&gt;=8.5,BQ58&lt;=13.5),"8,5 a 13,5",IF(AND(BQ58&gt;=14,BQ58&lt;=17.5),"14 a 17,5",IF(BQ58=18,"18",IF(AND(BQ58&gt;=18.5,BQ58&lt;=23.5),"18,5 a 23,5",IF(AND(BQ58&gt;=24,BQ58&lt;=29),"24 a 29",IF(AND(BQ58&gt;=29.5,BQ58&lt;=34.5),"29,5 a 34,5",IF(AND(BQ58&gt;=35,BQ58&lt;=40),"35 a 40","Fuera de rango")))))))))))))</f>
        <v>14 a 17,5</v>
      </c>
      <c r="BS58" s="11" t="n">
        <f aca="false">IF(BR58="","",IF(BR58="-20 a -15",1,IF(BR58="-14,5 a -9,5",2,IF(BR58="-9 a -4",3,IF(BR58="-3,5 a 2,5",4,IF(BR58="3 a 8",5,IF(BR58="8,5 a 13,5",6,IF(BR58="14 a 17,5",7,IF(BR58="18","NORMA",IF(BR58="18,5 a 23,5",8,IF(BR58="24 a 29",9,IF(BR58="29,5 a 34,5",10,IF(BR58="35 a 40",11,"")))))))))))))</f>
        <v>7</v>
      </c>
      <c r="BT58" s="9" t="n">
        <v>0</v>
      </c>
      <c r="BU58" s="10" t="str">
        <f aca="false">IF(BT58="","",IF(AND(BT58&gt;=-20,BT58&lt;=-18),"-20 a -18",IF(AND(BT58&gt;=-17.5,BT58&lt;=-15.5),"-17,5 a -15,5",IF(AND(BT58&gt;=-15,BT58&lt;=-13),"-15 a -13",IF(AND(BT58&gt;=-12.5,BT58&lt;=-10.5),"-12,5 a -10,5",IF(AND(BT58&gt;=-10,BT58&lt;=-8),"-10 a -8",IF(AND(BT58&gt;=-7.5,BT58&lt;=-5.5),"-7,5 a -5,5",IF(AND(BT58&gt;=-5,BT58&lt;=-3),"-5 a -3",IF(AND(BT58&gt;=-2.5,BT58&lt;=-0.5),"-2,5 a -0,5",IF(BT58=0,"0",IF(AND(BT58&gt;=0.5,BT58&lt;=2.5),"0,5 a 2,5",IF(AND(BT58&gt;=3,BT58&lt;=5),"3 a 5",IF(AND(BT58&gt;=5.5,BT58&lt;=7.5),"5,5 a 7,5",IF(AND(BT58&gt;=8,BT58&lt;=10),"8 a 10",IF(AND(BT58&gt;=10.5,BT58&lt;=12.5),"10,5 a 12,5",IF(AND(BT58&gt;=13,BT58&lt;=15),"13 a 15",IF(AND(BT58&gt;=15.5,BT58&lt;=17.5),"15,5 a 17,5",IF(AND(BT58&gt;=18,BT58&lt;=20),"18 a 20","Fuera de rango"))))))))))))))))))</f>
        <v>0</v>
      </c>
      <c r="BV58" s="11" t="str">
        <f aca="false">IF(BT58="","",IF(BT58=0,"NORMA",IF(AND(BT58&gt;=-20,BT58&lt;=-18),2,IF(AND(BT58&gt;=-17.5,BT58&lt;=-15.5),2,IF(AND(BT58&gt;=-15,BT58&lt;=-13),3,IF(AND(BT58&gt;=-12.5,BT58&lt;=-10.5),4,IF(AND(BT58&gt;=-10,BT58&lt;=-8),5,IF(AND(BT58&gt;=-7.5,BT58&lt;=-5.5),6,IF(AND(BT58&gt;=-5,BT58&lt;=-3),7,IF(AND(BT58&gt;=-2.5,BT58&lt;=-0.5),8,IF(AND(BT58&gt;=0.5,BT58&lt;=2.5),9,IF(AND(BT58&gt;=3,BT58&lt;=5),10,IF(AND(BT58&gt;=5.5,BT58&lt;=7.5),11,IF(AND(BT58&gt;=8,BT58&lt;=10),12,IF(AND(BT58&gt;=10.5,BT58&lt;=12.5),13,IF(AND(BT58&gt;=13,BT58&lt;=15),14,IF(AND(BT58&gt;=15.5,BT58&lt;=17.5),15,IF(AND(BT58&gt;=18,BT58&lt;=20),16,"Fuera de rango"))))))))))))))))))</f>
        <v>NORMA</v>
      </c>
      <c r="BW58" s="9" t="n">
        <v>0</v>
      </c>
      <c r="BX58" s="10" t="n">
        <f aca="false">18.5- (0.3*H58)</f>
        <v>-1.3</v>
      </c>
      <c r="BY58" s="10" t="n">
        <f aca="false">(BW58)-(BX58)</f>
        <v>1.3</v>
      </c>
      <c r="BZ58" s="10" t="str">
        <f aca="false">IF(BY58="","",IF(BY58&lt;-27.5,"De -30 a -28",IF(BY58&lt;-25,"De -27,5 a -25,5",IF(BY58&lt;-22.5,"De -25 a -23",IF(BY58&lt;-20,"De -22,5 a -20,5",IF(BY58&lt;-17.5,"De -20 a -18",IF(BY58&lt;-15,"De -17,5 a -15,5",IF(BY58&lt;-12.5,"De -15 a -13",IF(BY58&lt;-10,"De -12,5 a -10,5",IF(BY58&lt;-7.5,"De -10 a -8",IF(BY58&lt;-5,"De -7,5 a -5,5",IF(BY58&lt;-2.5,"De -5 a -3",IF(BY58&lt;0,"De -2,5 a -0,5",IF(BY58&lt;2.5,"De 0 a 2",IF(BY58&lt;5,"De 2,5 a 4,5",IF(BY58&lt;7.5,"De 5 a 7",IF(BY58&lt;10,"De 7,5 a 9,5",IF(BY58&lt;12.5,"De 10 a 12",IF(BY58&lt;15,"De 12,5 a 14,5",IF(BY58&lt;17.5,"De 15 a 17",IF(BY58&lt;20,"De 17,5 a 19,5",IF(BY58&lt;22.5,"De 20 a 22",IF(BY58&lt;25,"De 22,5 a 24,5",IF(BY58&lt;27.5,"De 25 a 27","De 27,5 a 30"))))))))))))))))))))))))</f>
        <v>De 0 a 2</v>
      </c>
      <c r="CA58" s="12" t="n">
        <f aca="false">IF(BY58="","",IF(BY58&lt;=-28,1,IF(BY58&lt;=-25.5,2,IF(BY58&lt;=-23,3,IF(BY58&lt;=-20.5,4,IF(BY58&lt;=-18,5,IF(BY58&lt;=-15.5,6,IF(BY58&lt;=-13,7,IF(BY58&lt;=-10.5,8,IF(BY58&lt;=-8,9,IF(BY58&lt;=-5.5,10,IF(BY58&lt;=-3,11,IF(BY58&lt;=-0.5,12,IF(BY58&lt;=2,13,IF(BY58&lt;=4.5,14,IF(BY58&lt;=7,15,IF(BY58&lt;=9.5,16,IF(BY58&lt;=12,17,IF(BY58&lt;=14.5,18,IF(BY58&lt;=17,19,IF(BY58&lt;=19.5,20,IF(BY58&lt;=22,21,IF(BY58&lt;=24.5,22,IF(BY58&lt;=27,23,IF(BY58&lt;=30,24,"Fuera de rango")))))))))))))))))))))))))</f>
        <v>13</v>
      </c>
      <c r="CB58" s="9" t="n">
        <v>0</v>
      </c>
      <c r="CC58" s="10" t="n">
        <f aca="false">18.5- (0.3*H58)</f>
        <v>-1.3</v>
      </c>
      <c r="CD58" s="10" t="n">
        <f aca="false">(CB58)-(CC58)</f>
        <v>1.3</v>
      </c>
      <c r="CE58" s="10" t="str">
        <f aca="false">IF(CD58="","",IF(CD58&lt;-27.5,"De -30 a -28",IF(CD58&lt;-25,"De -27,5 a -25,5",IF(CD58&lt;-22.5,"De -25 a -23",IF(CD58&lt;-20,"De -22,5 a -20,5",IF(CD58&lt;-17.5,"De -20 a -18",IF(CD58&lt;-15,"De -17,5 a -15,5",IF(CD58&lt;-12.5,"De -15 a -13",IF(CD58&lt;-10,"De -12,5 a -10,5",IF(CD58&lt;-7.5,"De -10 a -8",IF(CD58&lt;-5,"De -7,5 a -5,5",IF(CD58&lt;-2.5,"De -5 a -3",IF(CD58&lt;0,"De -2,5 a -0,5",IF(CD58&lt;=2,"De 0 a 2",IF(CD58&lt;=4.5,"De 2,5 a 4,5",IF(CD58&lt;=7,"De 5 a 7",IF(CD58&lt;=9.5,"De 7,5 a 9,5",IF(CD58&lt;=12,"De 10 a 12",IF(CD58&lt;=14.5,"De 12,5 a 14,5",IF(CD58&lt;=17,"De 15 a 17",IF(CD58&lt;=19.5,"De 17,5 a 19,5",IF(CD58&lt;=22,"De 20 a 22",IF(CD58&lt;=24.5,"De 22,5 a 24,5",IF(CD58&lt;=27,"De 25 a 27","De 27,5 a 30"))))))))))))))))))))))))</f>
        <v>De 0 a 2</v>
      </c>
      <c r="CF58" s="12" t="n">
        <f aca="false">IF(CD58="","",IF(CD58&lt;-27.5,1,IF(CD58&lt;-25,2,IF(CD58&lt;-22.5,3,IF(CD58&lt;-20,4,IF(CD58&lt;-17.5,5,IF(CD58&lt;-15,6,IF(CD58&lt;-12.5,7,IF(CD58&lt;-10,8,IF(CD58&lt;-7.5,9,IF(CD58&lt;-5,10,IF(CD58&lt;-2.5,11,IF(CD58&lt;0,12,IF(CD58&lt;2.5,13,IF(CD58&lt;5,14,IF(CD58&lt;7.5,15,IF(CD58&lt;10,16,IF(CD58&lt;12.5,17,IF(CD58&lt;15,18,IF(CD58&lt;17.5,19,IF(CD58&lt;20,20,IF(CD58&lt;22.5,21,IF(CD58&lt;25,22,IF(CD58&lt;27.5,23,24))))))))))))))))))))))))</f>
        <v>13</v>
      </c>
      <c r="CG58" s="9" t="n">
        <v>-1.5</v>
      </c>
      <c r="CH58" s="10" t="str">
        <f aca="false">IF(CG58="","",IF(AND(CG58&gt;=-10,CG58&lt;=-9.5),"-10 a -9,5",IF(AND(CG58&gt;-9.5,CG58&lt;=-8.5),"-9 a -8,5",IF(AND(CG58&gt;-8.5,CG58&lt;=-7.5),"-8 a -7,5",IF(AND(CG58&gt;-7.5,CG58&lt;=-6.5),"-7 a -6,5",IF(AND(CG58&gt;-6.5,CG58&lt;=-5.5),"-6 a -5,5",IF(AND(CG58&gt;-5.5,CG58&lt;=-4.5),"-5 a -4,5",IF(AND(CG58&gt;-4.5,CG58&lt;=-3.5),"-4 a -3,5",IF(AND(CG58&gt;-3.5,CG58&lt;=-2.5),"-3 a -2,5",IF(CG58=-2.25,"-2,25",IF(AND(CG58&gt;-2.5,CG58&lt;=-1.5),"-2 a -1,5",IF(AND(CG58&gt;-1.5,CG58&lt;=-0.5),"-1 a -0,5",IF(AND(CG58&gt;-0.5,CG58&lt;=0.5),"0 a 0,5",IF(AND(CG58&gt;0.5,CG58&lt;=1.5),"1 a 1,5",IF(AND(CG58&gt;1.5,CG58&lt;=2.5),"2 a 2,5",IF(AND(CG58&gt;2.5,CG58&lt;=3.5),"3 a 3,5",IF(AND(CG58&gt;3.5,CG58&lt;=4.5),"4 a 4,5",IF(AND(CG58&gt;4.5,CG58&lt;=5.5),"5 a 5,5",IF(AND(CG58&gt;5.5,CG58&lt;=6.5),"6 a 6,5",IF(AND(CG58&gt;6.5,CG58&lt;=7.5),"7 a 7,5",IF(AND(CG58&gt;7.5,CG58&lt;=8.5),"8 a 8,5",IF(AND(CG58&gt;8.5,CG58&lt;=9.5),"9 a 9,5",IF(CG58&gt;=10,"10","Fuera de rango")))))))))))))))))))))))</f>
        <v>-2 a -1,5</v>
      </c>
      <c r="CI58" s="11" t="n">
        <f aca="false">IF(CG58="","",IF(CG58=-2.25,"NORMA",IF(CG58&lt;=-9.5,1,IF(CG58&lt;=-8.5,2,IF(CG58&lt;=-7.5,3,IF(CG58&lt;=-6.5,4,IF(CG58&lt;=-5.5,5,IF(CG58&lt;=-4.5,6,IF(CG58&lt;=-3.5,7,IF(CG58&lt;=-2.5,8,IF(CG58&lt;=-1.5,9,IF(CG58&lt;=-0.5,10,IF(CG58&lt;=0.5,11,IF(CG58&lt;=1.5,12,IF(CG58&lt;=2.5,13,IF(CG58&lt;=3.5,14,IF(CG58&lt;=4.5,15,IF(CG58&lt;=5.5,16,IF(CG58&lt;=6.5,17,IF(CG58&lt;=7.5,18,IF(CG58&lt;=8.5,19,IF(CG58&lt;=9.5,20,IF(CG58=10,21,"Fuera de rango")))))))))))))))))))))))</f>
        <v>9</v>
      </c>
      <c r="CJ58" s="9" t="n">
        <v>1</v>
      </c>
      <c r="CK58" s="10" t="str">
        <f aca="false">IF(CJ58="","",IF(AND(CJ58&gt;=-6,CJ58&lt;=-5.5),"-6 a -5,5",IF(AND(CJ58&gt;-5.5,CJ58&lt;=-4.5),"-5 a -4,5",IF(AND(CJ58&gt;-4.5,CJ58&lt;=-3.5),"-4 a -3,5",IF(AND(CJ58&gt;-3.5,CJ58&lt;=-2.5),"-3 a -2,5",IF(AND(CJ58&gt;-2.5,CJ58&lt;=-1.5),"-2 a -1,5",IF(AND(CJ58&gt;-1.5,CJ58&lt;=-0.5),"-1 a -0,5",IF(AND(CJ58&gt;-0.5,CJ58&lt;=0.5),"0 a 0,5",IF(AND(CJ58&gt;0.5,CJ58&lt;=1.5),"1 a 1,5",IF(AND(CJ58&gt;1.5,CJ58&lt;2.5),"2",IF(AND(CJ58&gt;=2.5,CJ58&lt;=3),"2,5 a 3",IF(AND(CJ58&gt;3,CJ58&lt;=4),"3,5 a 4",IF(AND(CJ58&gt;4,CJ58&lt;=5),"4,5 a 5",IF(AND(CJ58&gt;5,CJ58&lt;=6),"5,5 a 6",IF(AND(CJ58&gt;6,CJ58&lt;=7),"6,5 a 7",IF(AND(CJ58&gt;7,CJ58&lt;=8),"7,5 a 8",IF(AND(CJ58&gt;8,CJ58&lt;=9.5),"8,5 a 9,5",IF(CJ58=10,"10","Fuera de rango"))))))))))))))))))</f>
        <v>1 a 1,5</v>
      </c>
      <c r="CL58" s="11" t="n">
        <f aca="false">IF(CK58="","",IF(OR(CK58="-6 a -5,5",CK58="-6 - -5,5"),1,IF(OR(CK58="-5 a -4,5",CK58="-5 - -4,5"),2,IF(OR(CK58="-4 a -3,5",CK58="-4 - -3,5"),3,IF(OR(CK58="-3 a -2,5",CK58="-3 - -2,5"),4,IF(OR(CK58="-2 a -1,5",CK58="-2 - -1,5"),5,IF(OR(CK58="-1 a -0,5",CK58="-1 - -0,5"),6,IF(OR(CK58="0 a 0,5",CK58="0 - 0,5"),7,IF(OR(CK58="1 a 1,5",CK58="1 - 1,5"),8,IF(CK58="2","NORMA",IF(OR(CK58="2,5 a 3",CK58="2,5 - 3"),9,IF(OR(CK58="3,5 a 4",CK58="3,5 - 4"),10,IF(OR(CK58="4,5 a 5",CK58="4,5 - 5"),11,IF(OR(CK58="5,5 a 6",CK58="5,5 - 6"),12,IF(OR(CK58="6,5 a 7",CK58="6,5 - 7"),13,IF(OR(CK58="7,5 a 8",CK58="7,5 - 8"),14,IF(OR(CK58="8,5 a 9",CK58="8,5 - 9,5",CK58="9 a 9,5"),15,IF(CK58="10",15,IF(OR(CK58="0,5 a 1",CK58="0,5 - 1"),7,"Fuera de rango")))))))))))))))))))</f>
        <v>8</v>
      </c>
      <c r="CM58" s="10" t="n">
        <v>0</v>
      </c>
      <c r="CN58" s="10" t="str">
        <f aca="false">IF(CM58=0,"0", " ")</f>
        <v>0</v>
      </c>
      <c r="CO58" s="10" t="str">
        <f aca="false">IF(CM58&gt;0,"EME"," ")</f>
        <v> </v>
      </c>
      <c r="CP58" s="10" t="n">
        <v>0</v>
      </c>
      <c r="CQ58" s="10" t="str">
        <f aca="false">IF(CP58&gt;0,"0", " ")</f>
        <v> </v>
      </c>
      <c r="CR58" s="10" t="str">
        <f aca="false">IF(CP58&gt;0,"EME"," ")</f>
        <v> </v>
      </c>
      <c r="CS58" s="9" t="n">
        <v>0.5</v>
      </c>
      <c r="CT58" s="10" t="str">
        <f aca="false">IF(CS58&gt;0,"1", " ")</f>
        <v>1</v>
      </c>
      <c r="CU58" s="10" t="str">
        <f aca="false">IF(CS58&gt;0,"HIP"," ")</f>
        <v>HIP</v>
      </c>
      <c r="CV58" s="9" t="n">
        <v>0.5</v>
      </c>
      <c r="CW58" s="10" t="str">
        <f aca="false">IF(CV58&gt;0,"1", " ")</f>
        <v>1</v>
      </c>
      <c r="CX58" s="10" t="str">
        <f aca="false">IF(CV58&gt;0,"HIP"," ")</f>
        <v>HIP</v>
      </c>
      <c r="CY58" s="9" t="n">
        <v>0</v>
      </c>
      <c r="CZ58" s="11" t="str">
        <f aca="false">IF(CY58&lt;0,"2"," ")</f>
        <v> </v>
      </c>
      <c r="DA58" s="11" t="str">
        <f aca="false">IF(CY58&lt;0,"MIO"," ")</f>
        <v> </v>
      </c>
      <c r="DB58" s="9" t="n">
        <v>0</v>
      </c>
      <c r="DC58" s="11" t="str">
        <f aca="false">IF(DB58&lt;0,"2"," ")</f>
        <v> </v>
      </c>
      <c r="DD58" s="11" t="str">
        <f aca="false">IF(DB58&lt;0,"MIO"," ")</f>
        <v> </v>
      </c>
      <c r="DE58" s="9" t="n">
        <v>0</v>
      </c>
      <c r="DF58" s="11" t="str">
        <f aca="false">IF(DE58&lt;0,"3"," ")</f>
        <v> </v>
      </c>
      <c r="DG58" s="11" t="str">
        <f aca="false">IF(DE58&lt;0,"AST"," ")</f>
        <v> </v>
      </c>
      <c r="DH58" s="9" t="n">
        <v>0</v>
      </c>
      <c r="DI58" s="11" t="str">
        <f aca="false">IF(DH58&lt;0,"3"," ")</f>
        <v> </v>
      </c>
      <c r="DJ58" s="11" t="str">
        <f aca="false">IF(DH58&lt;0,"AST"," ")</f>
        <v> </v>
      </c>
      <c r="DK58" s="9" t="n">
        <v>2.5</v>
      </c>
      <c r="DL58" s="10" t="str">
        <f aca="false">IF(DK58&gt;0,"4"," ")</f>
        <v>4</v>
      </c>
      <c r="DM58" s="10" t="str">
        <f aca="false">IF(DK58&gt;0,"PRE"," ")</f>
        <v>PRE</v>
      </c>
      <c r="DN58" s="9" t="n">
        <v>2.5</v>
      </c>
      <c r="DO58" s="10" t="str">
        <f aca="false">IF(DN58&gt;0,"4"," ")</f>
        <v>4</v>
      </c>
      <c r="DP58" s="10" t="str">
        <f aca="false">IF(DN58&gt;0,"PRE"," ")</f>
        <v>PRE</v>
      </c>
      <c r="DQ58" s="12" t="n">
        <v>2</v>
      </c>
      <c r="DR58" s="12" t="n">
        <v>2</v>
      </c>
      <c r="DS58" s="12" t="str">
        <f aca="false">CONCATENATE(CO58,CU58,DA58,DG58,DM58)</f>
        <v> HIP  PRE</v>
      </c>
      <c r="DT58" s="10" t="str">
        <f aca="false" t="array" ref="DT58">_xlfn.IFS(DS58="EME    ","0", DS58=" HIP   ","1", DS58="  MIO  ","2", DS58="   AST ","3", DS58="    PRE","4", DS58="EME   PRE","5", DS58=" HIP  PRE","6", DS58=" HIP AST ","7", DS58="  MIO PRE","8", DS58="  MIOAST ","9", DS58="   ASTPRE","10",DS58=" HIP ASTPRE","11", DS58="  MIOASTPRE","12", DS58="     ","0")</f>
        <v>6</v>
      </c>
      <c r="DU58" s="1" t="s">
        <v>154</v>
      </c>
      <c r="DV58" s="1" t="str">
        <f aca="false" t="array" ref="DV58">_xlfn.IFS(DU58="SI","2", DU58="NO","1")</f>
        <v>1</v>
      </c>
      <c r="DW58" s="10" t="n">
        <v>0</v>
      </c>
      <c r="DX58" s="11" t="str">
        <f aca="false">IF(DW58=0,"1","2")</f>
        <v>1</v>
      </c>
      <c r="DY58" s="11" t="str">
        <f aca="false" t="array" ref="DY58">_xlfn.IFS(DW58=0,"0", DW58=0.25, "1", DW58=0.5,"2", DW58=0.75,"3", DW58=1,"4",DW58=1.25,"5", DW58=1.5,"6", DW58=1.75,"7", DW58=2,"8", DW58=2.25,"9",DW58=2.5,"10", DW58=2.75,"11", DW58=3,"12", DW58=3.25,"13", DW58=3.5,"14", DW58=3.75,"15",DW58=4,"16")</f>
        <v>0</v>
      </c>
      <c r="DZ58" s="10" t="n">
        <v>0</v>
      </c>
      <c r="EA58" s="11" t="str">
        <f aca="false">IF(DZ58=0,"1","2")</f>
        <v>1</v>
      </c>
      <c r="EB58" s="11" t="str">
        <f aca="false" t="array" ref="EB58">_xlfn.IFS(DZ58=0,"0", DZ58=0.25, "1", DZ58=0.5,"2", DZ58=0.75,"3", DZ58=1,"4",DZ58=1.25,"5", DZ58=1.5,"6", DZ58=1.75,"7", DZ58=2,"8", DZ58=2.25,"9",DZ58=2.5,"10", DZ58=2.75,"11", DZ58=3,"12", DZ58=3.25,"13", DZ58=3.5,"14", DZ58=3.75,"15",DZ58=4,"16")</f>
        <v>0</v>
      </c>
      <c r="EC58" s="10" t="n">
        <v>0</v>
      </c>
      <c r="ED58" s="10" t="str">
        <f aca="false">IF(EC58=0,"1","2")</f>
        <v>1</v>
      </c>
      <c r="EE58" s="11" t="str">
        <f aca="false" t="array" ref="EE58">_xlfn.IFS(EC58=0,"0", EC58=-0.25, "1", EC58=-0.5,"2", EC58=-0.75,"3", EC58=-1,"4",EC58=-1.25,"5", EC58=-1.5,"6", EC58=-1.75,"7", EC58=-2,"8", EC58=-2.25,"9",EC58=-2.5,"10", EC58=-2.75,"11", EC58=-3,"12", EC58=-3.25,"13", EC58=-3.5,"14", EC58=-3.75,"15",EC58=-4,"16")</f>
        <v>0</v>
      </c>
      <c r="EF58" s="10" t="n">
        <v>0</v>
      </c>
      <c r="EG58" s="10" t="str">
        <f aca="false">IF(EF58=0,"1","2")</f>
        <v>1</v>
      </c>
      <c r="EH58" s="11" t="str">
        <f aca="false" t="array" ref="EH58">_xlfn.IFS(EF58=0,"0", EF58=-0.25, "1", EF58=-0.5,"2", EF58=-0.75,"3", EF58=-1,"4",EF58=-1.25,"5", EF58=-1.5,"6", EF58=-1.75,"7", EF58=-2,"8", EF58=-2.25,"9",EF58=-2.5,"10", EF58=-2.75,"11", EF58=-3,"12", EF58=-3.25,"13", EF58=-3.5,"14", EF58=-3.75,"15",EF58=-4,"16")</f>
        <v>0</v>
      </c>
      <c r="EI58" s="10" t="n">
        <v>0</v>
      </c>
      <c r="EJ58" s="11" t="str">
        <f aca="false">IF(EI58=0,"1","2")</f>
        <v>1</v>
      </c>
      <c r="EK58" s="11" t="str">
        <f aca="false" t="array" ref="EK58">_xlfn.IFS(EI58=0,"0", EI58=-0.25, "1", EI58=-0.5,"2", EI58=-0.75,"3", EI58=-1,"4",EI58=-1.25,"5", EI58=-1.5,"6", EI58=-1.75,"7", EI58=-2,"8", EI58=-2.25,"9", EI58=-2.25,"9",EI58=-2.5,"10", EI58=-2.75,"11", EI58=-3,"12", EI58=-3.25,"13", EI58=-3.5,"14", EI58=-3.75,"15",EI58=-4,"16", EI58=0.25, "17", EI58=0.5, "18")</f>
        <v>0</v>
      </c>
      <c r="EL58" s="10" t="n">
        <v>0</v>
      </c>
      <c r="EM58" s="11" t="str">
        <f aca="false">IF(EL58=0,"1","2")</f>
        <v>1</v>
      </c>
      <c r="EN58" s="11" t="str">
        <f aca="false" t="array" ref="EN58">_xlfn.IFS(EL58=0.25,"17",EL58=0.5,"18", EL58=0,"0", EL58=-0.25, "1", EL58=-0.5,"2", EL58=-0.75,"3", EL58=-1,"4",EL58=-1.25,"5", EL58=-1.5,"6", EL58=-1.75,"7", EL58=-2,"8",EL58= -2.25,"9",EL58=-2.5,"10",EL58= -2.75,"11",EL58= -3,"12",EL58= -3.25,"13",EL58= -3.5,"14",EL58= -3.75,"15",EL58=-4,"16")</f>
        <v>0</v>
      </c>
      <c r="EO58" s="10" t="n">
        <v>0.25</v>
      </c>
      <c r="EP58" s="11" t="str">
        <f aca="false">IF(EO58=0,"1","2")</f>
        <v>2</v>
      </c>
      <c r="EQ58" s="11" t="str">
        <f aca="false" t="array" ref="EQ58">_xlfn.IFS(EO58=0,"0", EO58=0.25, "1", EO58=0.5,"2", EO58=0.75,"3", EO58=1,"4",EO58=1.25,"5", EO58=1.5,"6", EO58=1.75,"7", EO58=2,"8", EO58=2.25,"9", EO58=2.25,"9",EO58=2.5,"10", EO58=2.75,"11", EO58=3,"12", EO58=3.25,"13", EO58=3.5,"14", EO58=3.75,"15",EO58=4,"16", EO58=-0.25, "17", bq=-0.5, "18")</f>
        <v>1</v>
      </c>
      <c r="ER58" s="10" t="n">
        <v>0.25</v>
      </c>
      <c r="ES58" s="11" t="str">
        <f aca="false">IF(ER58=0,"1","2")</f>
        <v>2</v>
      </c>
      <c r="ET58" s="11" t="str">
        <f aca="false" t="array" ref="ET58">_xlfn.IFS(ER58=0,"0", ER58=0.25, "1", ER58=0.5,"2", ER58=0.75,"3", ER58=1,"4",ER58=1.25,"5", ER58=1.5,"6", ER58=1.75,"7", ER58=2,"8", ER58=2.25,"9", ER58=2.25,"9",ER58=2.5,"10", ER58=2.75,"11", ER58=3,"12", ER58=3.25,"13", ER58=3.5,"14", ER58=3.75,"15",ER58=4,"16", ER58=-0.25, "17", bq=-0.5, "18")</f>
        <v>1</v>
      </c>
      <c r="EU58" s="34" t="n">
        <v>24</v>
      </c>
      <c r="EV58" s="14" t="str">
        <f aca="false">VLOOKUP(EU58,LEYENDA!$G$2:$H$8,2,TRUE())</f>
        <v>19-24</v>
      </c>
      <c r="EW58" s="14" t="str">
        <f aca="false" t="array" ref="EW58">_xlfn.IFS(EV58="0-5","1", EV58="6-12","2", EV58="13-18","3", EV58="19-24","4", EV58="25-36","5", EV58="37-48","6", EV58="49-60","7")</f>
        <v>4</v>
      </c>
    </row>
    <row r="59" customFormat="false" ht="13.5" hidden="false" customHeight="false" outlineLevel="0" collapsed="false">
      <c r="A59" s="1" t="n">
        <v>21</v>
      </c>
      <c r="B59" s="35" t="n">
        <v>2</v>
      </c>
      <c r="C59" s="33" t="n">
        <v>36454</v>
      </c>
      <c r="D59" s="6"/>
      <c r="E59" s="5" t="str">
        <f aca="false">VLOOKUP(A59,'286'!$A$3:$J$600,10,FALSE())</f>
        <v>BARCELÓ ROSELLÓ, CATALINA</v>
      </c>
      <c r="F59" s="4" t="str">
        <f aca="false">VLOOKUP(A59,'286'!$A$3:$I$1768,3,FALSE())</f>
        <v>BARROCA</v>
      </c>
      <c r="G59" s="6" t="n">
        <f aca="false">VLOOKUP(A59,'286'!$A$3:$I$1768,4,FALSE())</f>
        <v>11170</v>
      </c>
      <c r="H59" s="7" t="n">
        <f aca="false">YEAR(C59)-YEAR(G59)</f>
        <v>69</v>
      </c>
      <c r="I59" s="1" t="str">
        <f aca="false">VLOOKUP(H59,LEYENDA!$C$2:$D$6,2,TRUE())</f>
        <v>61-100</v>
      </c>
      <c r="J59" s="5" t="str">
        <f aca="false">VLOOKUP(A59,'286'!$A$3:$I$1768,7,FALSE())</f>
        <v>M</v>
      </c>
      <c r="K59" s="8" t="str">
        <f aca="false">VLOOKUP(A59,'286'!$A$3:$I$1768,2,FALSE())</f>
        <v>OD</v>
      </c>
      <c r="L59" s="4" t="str">
        <f aca="false">VLOOKUP(A59,'286'!$A$3:$I$1768,8,FALSE())</f>
        <v>D</v>
      </c>
      <c r="M59" s="4" t="str">
        <f aca="false">VLOOKUP(A59,'286'!$A$3:$I$1768,9,FALSE())</f>
        <v>I</v>
      </c>
      <c r="N59" s="8" t="str">
        <f aca="false">IF(R59=O59, "MISMA","CONTRARIA")</f>
        <v>CONTRARIA</v>
      </c>
      <c r="O59" s="8" t="str">
        <f aca="false" t="array" ref="O59">_xlfn.IFS(L59="D","1", L59="I","2")</f>
        <v>1</v>
      </c>
      <c r="P59" s="8" t="str">
        <f aca="false" t="array" ref="P59">_xlfn.IFS(K59="OD","1", K59="OI","2")</f>
        <v>1</v>
      </c>
      <c r="Q59" s="1" t="str">
        <f aca="false" t="array" ref="Q59">_xlfn.IFS(J59="M","1", J59="H","2")</f>
        <v>1</v>
      </c>
      <c r="R59" s="8" t="str">
        <f aca="false" t="array" ref="R59">_xlfn.IFS(M59="D","1", M59="I","2")</f>
        <v>2</v>
      </c>
      <c r="S59" s="1" t="str">
        <f aca="false" t="array" ref="S59">_xlfn.IFS(N59="CONTRARIA", "1",N59= "MISMA","2")</f>
        <v>1</v>
      </c>
      <c r="T59" s="1" t="str">
        <f aca="false" t="array" ref="T59">_xlfn.IFS(I59="0-12","1", I59="13-24","2", I59="25-40","3", I59="41-60","4", I59="61-100","5")</f>
        <v>5</v>
      </c>
      <c r="U59" s="9" t="n">
        <v>1</v>
      </c>
      <c r="V59" s="1" t="str">
        <f aca="false">IF(U59="","",IF(AND(U59&gt;=-9,U59&lt;=-6.5),"-9 a -6,5",IF(AND(U59&gt;=-6,U59&lt;=-3.5),"-6 a -3,5",IF(AND(U59&gt;=-3,U59&lt;=-1),"-3 a -1",IF(U59=-0.5,"-0,5",IF(AND(U59&gt;=0,U59&lt;=2.5),"0 a 2,5",IF(AND(U59&gt;=3,U59&lt;=5.5),"3 a 5,5",IF(AND(U59&gt;=6,U59&lt;=8.5),"6 a 8,5",IF(AND(U59&gt;=9,U59&lt;=20),"9 a 20","Fuera de rango")))))))))</f>
        <v>0 a 2,5</v>
      </c>
      <c r="W59" s="11" t="n">
        <f aca="false">IF(V59="","",IF(V59="-9 a -6,5",2,IF(V59="-6 a -3,5",3,IF(V59="-3 a -1",4,IF(V59="-0,5","NORMA",IF(V59="0 a 2,5",5,IF(V59="3 a 5,5",6,IF(V59="6 a 8,5",7,IF(V59="9 a 20",8,"Fuera de rango")))))))))</f>
        <v>5</v>
      </c>
      <c r="X59" s="9" t="n">
        <v>0</v>
      </c>
      <c r="Y59" s="10" t="str">
        <f aca="false">IF(X59="","",IF(AND(X59&gt;=0,X59&lt;=4),"0 a 4",IF(AND(X59&gt;=4.5,X59&lt;=8.5),"4,5 a 8,5",IF(X59=9,"9",IF(AND(X59&gt;=9.5,X59&lt;=13),"9,5 a 13",IF(AND(X59&gt;=13.5,X59&lt;=20),"13,5 a 20",IF(AND(X59&gt;=20.5,X59&lt;=35),"20,5 a 35","Fuera de rango")))))))</f>
        <v>0 a 4</v>
      </c>
      <c r="Z59" s="11" t="n">
        <f aca="false">IF(Y59="","",IF(Y59="0 a 4",1,IF(Y59="4,5 a 8,5",2,IF(Y59="9","NORMA",IF(Y59="9,5 a 13",3,IF(Y59="13,5 a 20",4,IF(Y59="20,5 a 35",5,"Fuera de rango")))))))</f>
        <v>1</v>
      </c>
      <c r="AA59" s="9" t="n">
        <v>21</v>
      </c>
      <c r="AB59" s="10" t="str">
        <f aca="false">IF(AA59="","",IF(AND(AA59&gt;=0,AA59&lt;=9),"0 a 9",IF(AND(AA59&gt;=9.5,AA59&lt;=18.5),"9,5 a 18,5",IF(AA59=19,"19",IF(AND(AA59&gt;=19.5,AA59&lt;=28),"19,5 a 28",IF(AND(AA59&gt;=28.5,AA59&lt;=40),"28,5 a 40","Fuera de rango"))))))</f>
        <v>19,5 a 28</v>
      </c>
      <c r="AC59" s="11" t="n">
        <f aca="false" t="array" ref="AC59">_xlfn.IFS(AB59="","",AB59="0 a 9",1,AB59="9,5 a 18,5",2,AB59="19","NORMA",AB59="19,5 a 28",3,AB59="28,5 a 40",4,TRUE(),"Fuera de rango")</f>
        <v>3</v>
      </c>
      <c r="AD59" s="9" t="n">
        <v>3</v>
      </c>
      <c r="AE59" s="10" t="str">
        <f aca="false">IF(AD59="","",IF(AND(AD59&gt;=-10,AD59&lt;=0),"De -10 a 0",IF(AND(AD59&gt;=0.5,AD59&lt;=9.5),"0,5 a 9,5",IF(AD59=10,"10",IF(AND(AD59&gt;=10.5,AD59&lt;=20),"10,5 a 20",IF(AND(AD59&gt;=20.5,AD59&lt;=40),"20,5 a 40","Fuera de rango"))))))</f>
        <v>0,5 a 9,5</v>
      </c>
      <c r="AF59" s="12" t="n">
        <f aca="false">IF(AD59="","",IF(AND(AD59&gt;=-10,AD59&lt;=0),1,IF(AND(AD59&gt;=0.5,AD59&lt;=9.5),2,IF(AD59=10,"NORMA",IF(AND(AD59&gt;=10.5,AD59&lt;=20),3,IF(AND(AD59&gt;=20.5,AD59&lt;=40),4,""))))))</f>
        <v>2</v>
      </c>
      <c r="AG59" s="9" t="n">
        <v>11</v>
      </c>
      <c r="AH59" s="10" t="str">
        <f aca="false">IF(AG59="","",IF(AND(AG59&gt;=0,AG59&lt;=4),"0 a 4",IF(AND(AG59&gt;=4.5,AG59&lt;=8.5),"4,5 a 8,5",IF(AG59=9,"9",IF(AND(AG59&gt;=9.5,AG59&lt;=13),"9,5 a 13",IF(AND(AG59&gt;=13.5,AG59&lt;=25),"13,5 a 25","Fuera de rango"))))))</f>
        <v>9,5 a 13</v>
      </c>
      <c r="AI59" s="11" t="n">
        <f aca="false">IF(AH59="","",IF(AH59="0 a 4",1,IF(AH59="4,5 a 8,5",2,IF(AH59="9","NORMA",IF(AH59="9,5 a 13",3,IF(AH59="13,5 a 25",4,""))))))</f>
        <v>3</v>
      </c>
      <c r="AJ59" s="9" t="n">
        <v>4</v>
      </c>
      <c r="AK59" s="10" t="str">
        <f aca="false">IF(AJ59="","",IF(AND(AJ59&gt;=-15,AJ59&lt;=-10.5),"-15 a -10,5",IF(AND(AJ59&gt;=-10,AJ59&lt;=-4),"-10 a -4",IF(AND(AJ59&gt;=-4.5,AJ59&lt;=0),"-4,5 a 0",IF(AND(AJ59&gt;=0.5,AJ59&lt;=4.5),"0,5 a 4,5",IF(AJ59=5,"5",IF(AND(AJ59&gt;=5.5,AJ59&lt;=10),"5,5 a 10",IF(AND(AJ59&gt;=10.5,AJ59&lt;=20),"10,5 a 20","Fuera de rango"))))))))</f>
        <v>0,5 a 4,5</v>
      </c>
      <c r="AL59" s="11" t="n">
        <f aca="false">IF(AK59="","",IF(AK59="-15 a -10,5",1,IF(AK59="-10 a -4",2,IF(AK59="-4,5 a 0",3,IF(AK59="0,5 a 4,5",4,IF(AK59="5","NORMA",IF(AK59="5,5 a 10",5,IF(AK59="10,5 a 20",6,"Error"))))))))</f>
        <v>4</v>
      </c>
      <c r="AM59" s="9" t="n">
        <v>1</v>
      </c>
      <c r="AN59" s="10" t="str">
        <f aca="false">IF(AM59="","",IF(AND(AM59&gt;=-7.5,AM59&lt;=-5.5),"-7,5 a -5,5",IF(AND(AM59&gt;=-5,AM59&lt;=-3),"-5 a -3",IF(AND(AM59&gt;=-2.5,AM59&lt;=-0.5),"-2,5 a -0,5",IF(AM59=0,"0,00",IF(AND(AM59&gt;=0.5,AM59&lt;=2.5),"0,5 a 2,5",IF(AND(AM59&gt;=3,AM59&lt;=5),"3 a 5",IF(AND(AM59&gt;=5.5,AM59&lt;=7.5),"5,5 a 7,5",IF(AND(AM59&gt;=8,AM59&lt;=10),"8 a 10","Fuera de rango")))))))))</f>
        <v>0,5 a 2,5</v>
      </c>
      <c r="AO59" s="11" t="n">
        <f aca="false">IF(AN59="","",IF(AN59="-7,5 a -5,5",1,IF(AN59="-5 a -3",2,IF(AN59="-2,5 a -0,5",3,IF(AN59="0,00","NORMA",IF(AN59="0,5 a 2,5",4,IF(AN59="3 a 5",5,IF(AN59="5,5 a 7,5",6,IF(AN59="8 a 10",7,"Error")))))))))</f>
        <v>4</v>
      </c>
      <c r="AP59" s="9" t="n">
        <v>-9</v>
      </c>
      <c r="AQ59" s="10" t="str">
        <f aca="false">IF(AP59="","",IF(AND(AP59&gt;=-20,AP59&lt;=-9.5),"-20 a -9,5",IF(AND(AP59&gt;=-9,AP59&lt;=-6.5),"-9 a -6,5",IF(AP59=-6,"-6",IF(AND(AP59&gt;=-5.5,AP59&lt;=-3),"-5,5 a -3",IF(AND(AP59&gt;=-2.5,AP59&lt;=0),"-2,5 a 0",IF(AND(AP59&gt;=0.5,AP59&lt;=3),"0,5 a 3",IF(AND(AP59&gt;=3.5,AP59&lt;=6),"3,5 a 6",IF(AND(AP59&gt;=6.5,AP59&lt;=9),"6,5 a 9",IF(AND(AP59&gt;=9.5,AP59&lt;=20),"9,5 a 20","Fuera de rango"))))))))))</f>
        <v>-9 a -6,5</v>
      </c>
      <c r="AR59" s="11" t="n">
        <f aca="false">IF(AQ59="","",IF(AQ59="-20 a -9,5",1,IF(AQ59="-9 a -6,5",2,IF(AQ59="-6","NORMA",IF(AQ59="-5,5 a -3",3,IF(AQ59="-2,5 a 0",4,IF(AQ59="0,5 a 3",5,IF(AQ59="3,5 a 6",6,IF(AQ59="6,5 a 9",7,IF(AQ59="9,5 a 20",8,""))))))))))</f>
        <v>2</v>
      </c>
      <c r="AS59" s="9" t="n">
        <v>0</v>
      </c>
      <c r="AT59" s="10" t="str">
        <f aca="false">IF(AS59="","",IF(AND(AS59&gt;=-16,AS59&lt;=-14),"-16 a -14",IF(AND(AS59&gt;=-13.5,AS59&lt;=-11.5),"-13,5 a -11,5",IF(AND(AS59&gt;=-11,AS59&lt;=-9),"-11 a -9",IF(AND(AS59&gt;=-8.5,AS59&lt;=-6.5),"-8,5 a -6,5",IF(AND(AS59&gt;=-6,AS59&lt;=-4),"-6 a -4",IF(AND(AS59&gt;=-3.5,AS59&lt;=-1.5),"-3,5 a -1,5",IF(AND(AS59&gt;=-1,AS59&lt;=1),"-1 a 1",IF(AND(AS59&gt;=1.5,AS59&lt;=3.5),"1,5 a 3,5",IF(AND(AS59&gt;=4,AS59&lt;=6),"4 a 6",IF(AND(AS59&gt;=6.5,AS59&lt;=8.5),"6,5 a 8,5",IF(AND(AS59&gt;=9,AS59&lt;=11),"9 a 11",IF(AND(AS59&gt;=11.5,AS59&lt;=13.5),"11,5 a 13,5",IF(AND(AS59&gt;=14,AS59&lt;=16),"14 a 16",IF(AND(AS59&gt;=16.5,AS59&lt;=18.5),"16,5 a 18,5",IF(AND(AS59&gt;=19,AS59&lt;=21),"19 a 21","Fuera de rango"))))))))))))))))</f>
        <v>-1 a 1</v>
      </c>
      <c r="AU59" s="11" t="n">
        <f aca="false" t="array" ref="AU59">IF(AT59="","",_xlfn.IFS(AT59="-16 a -14",1,AT59="-13,5 a -11,5",2,AT59="-11 a -9",3,AT59="-8,5 a -6,5",4,AT59="-6 a -4",5,AT59="-3,5 a -1,5",6,AT59="-1 a 1",7,AT59="1,5 a 3,5",8,AT59="4 a 6","NORMA",AT59="6,5 a 8,5",9,AT59="9 a 11",10,AT59="11,5 a 13,5",11,AT59="14 a 16",12,AT59="16,5 a 18,5",13,AT59="19 a 21",14,TRUE(),""))</f>
        <v>7</v>
      </c>
      <c r="AV59" s="9" t="n">
        <v>2.5</v>
      </c>
      <c r="AW59" s="10" t="str">
        <f aca="false">IF(AV59="","",IF(AND(AV59&gt;=-1,AV59&lt;=-0.5),"-1 a -0,5",IF(AND(AV59&gt;-0.5,AV59&lt;=0),"De -0,5 a 0",IF(AND(AV59&gt;=0.25,AV59&lt;=0.75),"0,25 a 0,75",IF(AND(AV59&gt;=1,AV59&lt;=1.5),"1 a 1,5",IF(AND(AV59&gt;=1.75,AV59&lt;=2.25),"1,75 a 2,25",IF(AND(AV59&gt;=2.5,AV59&lt;=3),"2,5 a 3",IF(AND(AV59&gt;=3.25,AV59&lt;=3.75),"3,25 a 3,75","Fuera de rango"))))))))</f>
        <v>2,5 a 3</v>
      </c>
      <c r="AX59" s="11" t="n">
        <f aca="false">IF(AW59="","",IF(OR(AW59="-1 a -0,5",AW59="-1 a -0.5"),1,IF(OR(AW59="De -0,5 a 0",AW59="-0,5 a 0",AW59="De -0.5 a 0"),2,IF(OR(AW59="0,25 a 0,75",AW59="0.25 a 0.75"),"NORMA",IF(OR(AW59="1 a 1,5",AW59="1 a 1.5"),3,IF(OR(AW59="1,75 a 2,25",AW59="1.75 a 2.25"),4,IF(OR(AW59="2,5 a 3",AW59="2.5 a 3"),5,IF(OR(AW59="3,25 a 3,75",AW59="3.25 a 3.75"),6,""))))))))</f>
        <v>5</v>
      </c>
      <c r="AY59" s="9" t="n">
        <v>-9</v>
      </c>
      <c r="AZ59" s="10" t="str">
        <f aca="false">IF(AY59="","",IF(AND(AY59&gt;=-20,AY59&lt;=-9.5),"-20 a -9,5",IF(AND(AY59&gt;=-9,AY59&lt;=-6.5),"-9 a -6,5",IF(AY59=-6,"-6",IF(AND(AY59&gt;=-5.5,AY59&lt;=-3),"-5,5 a -3",IF(AND(AY59&gt;=-2.5,AY59&lt;=0),"-2,5 a 0",IF(AND(AY59&gt;=0.5,AY59&lt;=3),"0,5 a 3",IF(AND(AY59&gt;=3.5,AY59&lt;=6),"3,5 a 6","Fuera de rango"))))))))</f>
        <v>-9 a -6,5</v>
      </c>
      <c r="BA59" s="11" t="n">
        <f aca="false">IF(AZ59="","",IF(AZ59="-20 a -9,5",1,IF(AZ59="-9 a -6,5",2,IF(AZ59="-6","NORMA",IF(AZ59="-5,5 a -3",3,IF(AZ59="-2,5 a 0",4,IF(AZ59="0,5 a 3",5,IF(AZ59="3,5 a 6",6,""))))))))</f>
        <v>2</v>
      </c>
      <c r="BB59" s="9" t="n">
        <v>0</v>
      </c>
      <c r="BC59" s="10" t="str">
        <f aca="false" t="array" ref="BC59">IF(BB59="","",_xlfn.IFS(AND(BB59&gt;=0,BB59&lt;=2),"0 a 2",AND(BB59&gt;=2.5,BB59&lt;=4.5),"2,5 a 4,5",AND(BB59&gt;=5,BB59&lt;=7),"5 a 7",AND(BB59&gt;=7.5,BB59&lt;=9.5),"7,5 a 9,5",AND(BB59&gt;=10,BB59&lt;=12),"10 a 12",AND(BB59&gt;=12.5,BB59&lt;=14.5),"12,5 a 14,5",BB59=15,"15",AND(BB59&gt;=15.5,BB59&lt;=17.5),"15,5 a 17,5",AND(BB59&gt;=18,BB59&lt;=20),"18 a 20",AND(BB59&gt;=20.5,BB59&lt;=22.5),"20,5 a 22,5",AND(BB59&gt;=23,BB59&lt;=25),"23 a 25",TRUE(),"Fuera de rango"))</f>
        <v>0 a 2</v>
      </c>
      <c r="BD59" s="11" t="n">
        <f aca="false" t="array" ref="BD59">IF(BC59="","",_xlfn.IFS(BC59="0 a 2",1,BC59="2,5 a 4,5",2,BC59="5 a 7",3,BC59="7,5 a 9,5",4,BC59="10 a 12",5,BC59="12,5 a 14,5",6,BC59="15","NORMA",BC59="15,5 a 17,5",7,BC59="18 a 20",8,BC59="20,5 a 22,5",9,BC59="23 a 25",10,TRUE(),"Fuera de rango"))</f>
        <v>1</v>
      </c>
      <c r="BE59" s="9" t="n">
        <v>12</v>
      </c>
      <c r="BF59" s="10" t="str">
        <f aca="false">IF(BE59="","",IF(AND(BE59&gt;=-20,BE59&lt;=-10),"-20 a -10",IF(AND(BE59&gt;=-9.5,BE59&lt;=0.5),"-9,5 a 0,5",IF(AND(BE59&gt;=1,BE59&lt;=11),"1 a 11",IF(AND(BE59&gt;=11.5,BE59&lt;=20.5),"11,5 a 20,5",IF(BE59=21,"21",IF(AND(BE59&gt;=21.5,BE59&lt;=31.5),"21,5 a 31,5",IF(AND(BE59&gt;=32,BE59&lt;=42),"32 a 42","Fuera de rango"))))))))</f>
        <v>11,5 a 20,5</v>
      </c>
      <c r="BG59" s="11" t="n">
        <f aca="false">IF(BF59="","",IF(BF59="-20 a -10",1,IF(BF59="-9,5 a 0,5",2,IF(BF59="1 a 11",3,IF(BF59="11,5 a 20,5",4,IF(BF59="21","NORMA",IF(BF59="21,5 a 31,5",5,IF(BF59="32 a 42",6,""))))))))</f>
        <v>4</v>
      </c>
      <c r="BH59" s="9" t="n">
        <v>-4</v>
      </c>
      <c r="BI59" s="10" t="str">
        <f aca="false">IF(BH59="","",IF(AND(BH59&gt;=-20,BH59&lt;=-15),"-20 a -15",IF(AND(BH59&gt;=-14.5,BH59&lt;=-9.5),"-14,5 a -9,5",IF(AND(BH59&gt;=-9,BH59&lt;=-4),"-9 a -4",IF(AND(BH59&gt;=-3.5,BH59&lt;=2.5),"-3,5 a 2,5",IF(AND(BH59&gt;=3,BH59&lt;=8),"3 a 8",IF(AND(BH59&gt;=8.5,BH59&lt;=14.5),"8,5 a 14,5",IF(BH59=15,"15",IF(AND(BH59&gt;=15.5,BH59&lt;=20.5),"15,5 a 20,5",IF(AND(BH59&gt;=21,BH59&lt;=26),"21 a 26","Fuera de rango"))))))))))</f>
        <v>-9 a -4</v>
      </c>
      <c r="BJ59" s="11" t="n">
        <f aca="false">IF(BI59="","",IF(BI59="-20 a -15",1,IF(BI59="-14,5 a -9,5",2,IF(BI59="-9 a -4",3,IF(BI59="-3,5 a 2,5",4,IF(BI59="3 a 8",5,IF(BI59="8,5 a 14,5",6,IF(BI59="15","NORMA",IF(BI59="15,5 a 20,5",7,IF(BI59="21 a 26",8,IF(BI59="26,5 a 31,5",9,"")))))))))))</f>
        <v>3</v>
      </c>
      <c r="BK59" s="9" t="n">
        <v>0</v>
      </c>
      <c r="BL59" s="10" t="str">
        <f aca="false">IF(BK59="","",IF(AND(BK59&gt;=0,BK59&lt;=2),"0 - 2",IF(AND(BK59&gt;=2.5,BK59&lt;=4.5),"2,5 - 4,5",IF(AND(BK59&gt;=5,BK59&lt;=7),"5 - 7",IF(AND(BK59&gt;=7.5,BK59&lt;=9.5),"7,5 - 9,5",IF(AND(BK59&gt;=10,BK59&lt;=12),"10 - 12",IF(AND(BK59&gt;=12.5,BK59&lt;=13.5),"12,5 - 13,5",IF(BK59=14,"14",IF(AND(BK59&gt;=14.5,BK59&lt;=16.5),"14,5 - 16,5",IF(AND(BK59&gt;=17,BK59&lt;=19),"17 - 19",IF(AND(BK59&gt;=19.5,BK59&lt;=21.5),"19,5 - 21,5",IF(AND(BK59&gt;=22,BK59&lt;=24),"22 - 24",IF(AND(BK59&gt;=24.5,BK59&lt;=26.5),"24,5 - 26,5",IF(AND(BK59&gt;=27,BK59&lt;=29),"27 - 29",IF(AND(BK59&gt;=29.5,BK59&lt;=30),"29,5 - 30","Fuera de rango")))))))))))))))</f>
        <v>0 - 2</v>
      </c>
      <c r="BM59" s="11" t="n">
        <f aca="false">IF(BL59="","",IF(BL59="0 - 2",1,IF(BL59="2,5 - 4,5",2,IF(BL59="5 - 7",3,IF(BL59="7,5 - 9,5",4,IF(BL59="10 - 12",5,IF(BL59="12,5 - 13,5",6,IF(BL59="14","NORMA",IF(BL59="14,5 - 16,5",7,IF(BL59="17 - 19",8,IF(BL59="19,5 - 21,5",9,IF(BL59="22 - 24",10,IF(BL59="24,5 - 26,5",11,IF(BL59="27 - 29",12,IF(BL59="29,5 - 30",13,"")))))))))))))))</f>
        <v>1</v>
      </c>
      <c r="BN59" s="9" t="n">
        <v>22</v>
      </c>
      <c r="BO59" s="11" t="str">
        <f aca="false">IF(BN59="","",IF(AND(BN59&gt;=-20,BN59&lt;=-10),"-20 a -10",IF(AND(BN59&gt;=-9.5,BN59&lt;=0.5),"-9,5 a 0,5",IF(AND(BN59&gt;=1,BN59&lt;=11),"1 a 11",IF(AND(BN59&gt;=11.5,BN59&lt;=21.5),"11,5 a 21,5",IF(BN59=22,"22",IF(AND(BN59&gt;=22.5,BN59&lt;=32.5),"22,5 a 32,5",IF(AND(BN59&gt;=33,BN59&lt;=43),"33 a 43","Fuera de rango"))))))))</f>
        <v>22</v>
      </c>
      <c r="BP59" s="11" t="str">
        <f aca="false">IF(BO59="","",IF(BO59="-20 a -10",1,IF(BO59="-9,5 a 0,5",2,IF(BO59="1 a 11",3,IF(BO59="11,5 a 21,5",4,IF(BO59="22","NORMA",IF(BO59="22,5 a 32,5",5,IF(BO59="33 a 43",6,""))))))))</f>
        <v>NORMA</v>
      </c>
      <c r="BQ59" s="9" t="n">
        <v>12</v>
      </c>
      <c r="BR59" s="10" t="str">
        <f aca="false">IF(BQ59="","",IF(AND(BQ59&gt;=-20,BQ59&lt;=-15),"-20 a -15",IF(AND(BQ59&gt;=-14.5,BQ59&lt;=-9.5),"-14,5 a -9,5",IF(AND(BQ59&gt;=-9,BQ59&lt;=-4),"-9 a -4",IF(AND(BQ59&gt;=-3.5,BQ59&lt;=2.5),"-3,5 a 2,5",IF(AND(BQ59&gt;=3,BQ59&lt;=8),"3 a 8",IF(AND(BQ59&gt;=8.5,BQ59&lt;=13.5),"8,5 a 13,5",IF(AND(BQ59&gt;=14,BQ59&lt;=17.5),"14 a 17,5",IF(BQ59=18,"18",IF(AND(BQ59&gt;=18.5,BQ59&lt;=23.5),"18,5 a 23,5",IF(AND(BQ59&gt;=24,BQ59&lt;=29),"24 a 29",IF(AND(BQ59&gt;=29.5,BQ59&lt;=34.5),"29,5 a 34,5",IF(AND(BQ59&gt;=35,BQ59&lt;=40),"35 a 40","Fuera de rango")))))))))))))</f>
        <v>8,5 a 13,5</v>
      </c>
      <c r="BS59" s="11" t="n">
        <f aca="false">IF(BR59="","",IF(BR59="-20 a -15",1,IF(BR59="-14,5 a -9,5",2,IF(BR59="-9 a -4",3,IF(BR59="-3,5 a 2,5",4,IF(BR59="3 a 8",5,IF(BR59="8,5 a 13,5",6,IF(BR59="14 a 17,5",7,IF(BR59="18","NORMA",IF(BR59="18,5 a 23,5",8,IF(BR59="24 a 29",9,IF(BR59="29,5 a 34,5",10,IF(BR59="35 a 40",11,"")))))))))))))</f>
        <v>6</v>
      </c>
      <c r="BT59" s="9" t="n">
        <v>2</v>
      </c>
      <c r="BU59" s="10" t="str">
        <f aca="false">IF(BT59="","",IF(AND(BT59&gt;=-20,BT59&lt;=-18),"-20 a -18",IF(AND(BT59&gt;=-17.5,BT59&lt;=-15.5),"-17,5 a -15,5",IF(AND(BT59&gt;=-15,BT59&lt;=-13),"-15 a -13",IF(AND(BT59&gt;=-12.5,BT59&lt;=-10.5),"-12,5 a -10,5",IF(AND(BT59&gt;=-10,BT59&lt;=-8),"-10 a -8",IF(AND(BT59&gt;=-7.5,BT59&lt;=-5.5),"-7,5 a -5,5",IF(AND(BT59&gt;=-5,BT59&lt;=-3),"-5 a -3",IF(AND(BT59&gt;=-2.5,BT59&lt;=-0.5),"-2,5 a -0,5",IF(BT59=0,"0",IF(AND(BT59&gt;=0.5,BT59&lt;=2.5),"0,5 a 2,5",IF(AND(BT59&gt;=3,BT59&lt;=5),"3 a 5",IF(AND(BT59&gt;=5.5,BT59&lt;=7.5),"5,5 a 7,5",IF(AND(BT59&gt;=8,BT59&lt;=10),"8 a 10",IF(AND(BT59&gt;=10.5,BT59&lt;=12.5),"10,5 a 12,5",IF(AND(BT59&gt;=13,BT59&lt;=15),"13 a 15",IF(AND(BT59&gt;=15.5,BT59&lt;=17.5),"15,5 a 17,5",IF(AND(BT59&gt;=18,BT59&lt;=20),"18 a 20","Fuera de rango"))))))))))))))))))</f>
        <v>0,5 a 2,5</v>
      </c>
      <c r="BV59" s="11" t="n">
        <f aca="false">IF(BT59="","",IF(BT59=0,"NORMA",IF(AND(BT59&gt;=-20,BT59&lt;=-18),2,IF(AND(BT59&gt;=-17.5,BT59&lt;=-15.5),2,IF(AND(BT59&gt;=-15,BT59&lt;=-13),3,IF(AND(BT59&gt;=-12.5,BT59&lt;=-10.5),4,IF(AND(BT59&gt;=-10,BT59&lt;=-8),5,IF(AND(BT59&gt;=-7.5,BT59&lt;=-5.5),6,IF(AND(BT59&gt;=-5,BT59&lt;=-3),7,IF(AND(BT59&gt;=-2.5,BT59&lt;=-0.5),8,IF(AND(BT59&gt;=0.5,BT59&lt;=2.5),9,IF(AND(BT59&gt;=3,BT59&lt;=5),10,IF(AND(BT59&gt;=5.5,BT59&lt;=7.5),11,IF(AND(BT59&gt;=8,BT59&lt;=10),12,IF(AND(BT59&gt;=10.5,BT59&lt;=12.5),13,IF(AND(BT59&gt;=13,BT59&lt;=15),14,IF(AND(BT59&gt;=15.5,BT59&lt;=17.5),15,IF(AND(BT59&gt;=18,BT59&lt;=20),16,"Fuera de rango"))))))))))))))))))</f>
        <v>9</v>
      </c>
      <c r="BW59" s="9" t="n">
        <v>-3.5</v>
      </c>
      <c r="BX59" s="10" t="n">
        <f aca="false">18.5- (0.3*H59)</f>
        <v>-2.2</v>
      </c>
      <c r="BY59" s="10" t="n">
        <f aca="false">(BW59)-(BX59)</f>
        <v>-1.3</v>
      </c>
      <c r="BZ59" s="10" t="str">
        <f aca="false">IF(BY59="","",IF(BY59&lt;-27.5,"De -30 a -28",IF(BY59&lt;-25,"De -27,5 a -25,5",IF(BY59&lt;-22.5,"De -25 a -23",IF(BY59&lt;-20,"De -22,5 a -20,5",IF(BY59&lt;-17.5,"De -20 a -18",IF(BY59&lt;-15,"De -17,5 a -15,5",IF(BY59&lt;-12.5,"De -15 a -13",IF(BY59&lt;-10,"De -12,5 a -10,5",IF(BY59&lt;-7.5,"De -10 a -8",IF(BY59&lt;-5,"De -7,5 a -5,5",IF(BY59&lt;-2.5,"De -5 a -3",IF(BY59&lt;0,"De -2,5 a -0,5",IF(BY59&lt;2.5,"De 0 a 2",IF(BY59&lt;5,"De 2,5 a 4,5",IF(BY59&lt;7.5,"De 5 a 7",IF(BY59&lt;10,"De 7,5 a 9,5",IF(BY59&lt;12.5,"De 10 a 12",IF(BY59&lt;15,"De 12,5 a 14,5",IF(BY59&lt;17.5,"De 15 a 17",IF(BY59&lt;20,"De 17,5 a 19,5",IF(BY59&lt;22.5,"De 20 a 22",IF(BY59&lt;25,"De 22,5 a 24,5",IF(BY59&lt;27.5,"De 25 a 27","De 27,5 a 30"))))))))))))))))))))))))</f>
        <v>De -2,5 a -0,5</v>
      </c>
      <c r="CA59" s="12" t="n">
        <f aca="false">IF(BY59="","",IF(BY59&lt;=-28,1,IF(BY59&lt;=-25.5,2,IF(BY59&lt;=-23,3,IF(BY59&lt;=-20.5,4,IF(BY59&lt;=-18,5,IF(BY59&lt;=-15.5,6,IF(BY59&lt;=-13,7,IF(BY59&lt;=-10.5,8,IF(BY59&lt;=-8,9,IF(BY59&lt;=-5.5,10,IF(BY59&lt;=-3,11,IF(BY59&lt;=-0.5,12,IF(BY59&lt;=2,13,IF(BY59&lt;=4.5,14,IF(BY59&lt;=7,15,IF(BY59&lt;=9.5,16,IF(BY59&lt;=12,17,IF(BY59&lt;=14.5,18,IF(BY59&lt;=17,19,IF(BY59&lt;=19.5,20,IF(BY59&lt;=22,21,IF(BY59&lt;=24.5,22,IF(BY59&lt;=27,23,IF(BY59&lt;=30,24,"Fuera de rango")))))))))))))))))))))))))</f>
        <v>12</v>
      </c>
      <c r="CB59" s="9" t="n">
        <v>-3.5</v>
      </c>
      <c r="CC59" s="10" t="n">
        <f aca="false">18.5- (0.3*H59)</f>
        <v>-2.2</v>
      </c>
      <c r="CD59" s="10" t="n">
        <f aca="false">(CB59)-(CC59)</f>
        <v>-1.3</v>
      </c>
      <c r="CE59" s="10" t="str">
        <f aca="false">IF(CD59="","",IF(CD59&lt;-27.5,"De -30 a -28",IF(CD59&lt;-25,"De -27,5 a -25,5",IF(CD59&lt;-22.5,"De -25 a -23",IF(CD59&lt;-20,"De -22,5 a -20,5",IF(CD59&lt;-17.5,"De -20 a -18",IF(CD59&lt;-15,"De -17,5 a -15,5",IF(CD59&lt;-12.5,"De -15 a -13",IF(CD59&lt;-10,"De -12,5 a -10,5",IF(CD59&lt;-7.5,"De -10 a -8",IF(CD59&lt;-5,"De -7,5 a -5,5",IF(CD59&lt;-2.5,"De -5 a -3",IF(CD59&lt;0,"De -2,5 a -0,5",IF(CD59&lt;=2,"De 0 a 2",IF(CD59&lt;=4.5,"De 2,5 a 4,5",IF(CD59&lt;=7,"De 5 a 7",IF(CD59&lt;=9.5,"De 7,5 a 9,5",IF(CD59&lt;=12,"De 10 a 12",IF(CD59&lt;=14.5,"De 12,5 a 14,5",IF(CD59&lt;=17,"De 15 a 17",IF(CD59&lt;=19.5,"De 17,5 a 19,5",IF(CD59&lt;=22,"De 20 a 22",IF(CD59&lt;=24.5,"De 22,5 a 24,5",IF(CD59&lt;=27,"De 25 a 27","De 27,5 a 30"))))))))))))))))))))))))</f>
        <v>De -2,5 a -0,5</v>
      </c>
      <c r="CF59" s="12" t="n">
        <f aca="false">IF(CD59="","",IF(CD59&lt;-27.5,1,IF(CD59&lt;-25,2,IF(CD59&lt;-22.5,3,IF(CD59&lt;-20,4,IF(CD59&lt;-17.5,5,IF(CD59&lt;-15,6,IF(CD59&lt;-12.5,7,IF(CD59&lt;-10,8,IF(CD59&lt;-7.5,9,IF(CD59&lt;-5,10,IF(CD59&lt;-2.5,11,IF(CD59&lt;0,12,IF(CD59&lt;2.5,13,IF(CD59&lt;5,14,IF(CD59&lt;7.5,15,IF(CD59&lt;10,16,IF(CD59&lt;12.5,17,IF(CD59&lt;15,18,IF(CD59&lt;17.5,19,IF(CD59&lt;20,20,IF(CD59&lt;22.5,21,IF(CD59&lt;25,22,IF(CD59&lt;27.5,23,24))))))))))))))))))))))))</f>
        <v>12</v>
      </c>
      <c r="CG59" s="9" t="n">
        <v>-1.25</v>
      </c>
      <c r="CH59" s="10" t="str">
        <f aca="false">IF(CG59="","",IF(AND(CG59&gt;=-10,CG59&lt;=-9.5),"-10 a -9,5",IF(AND(CG59&gt;-9.5,CG59&lt;=-8.5),"-9 a -8,5",IF(AND(CG59&gt;-8.5,CG59&lt;=-7.5),"-8 a -7,5",IF(AND(CG59&gt;-7.5,CG59&lt;=-6.5),"-7 a -6,5",IF(AND(CG59&gt;-6.5,CG59&lt;=-5.5),"-6 a -5,5",IF(AND(CG59&gt;-5.5,CG59&lt;=-4.5),"-5 a -4,5",IF(AND(CG59&gt;-4.5,CG59&lt;=-3.5),"-4 a -3,5",IF(AND(CG59&gt;-3.5,CG59&lt;=-2.5),"-3 a -2,5",IF(CG59=-2.25,"-2,25",IF(AND(CG59&gt;-2.5,CG59&lt;=-1.5),"-2 a -1,5",IF(AND(CG59&gt;-1.5,CG59&lt;=-0.5),"-1 a -0,5",IF(AND(CG59&gt;-0.5,CG59&lt;=0.5),"0 a 0,5",IF(AND(CG59&gt;0.5,CG59&lt;=1.5),"1 a 1,5",IF(AND(CG59&gt;1.5,CG59&lt;=2.5),"2 a 2,5",IF(AND(CG59&gt;2.5,CG59&lt;=3.5),"3 a 3,5",IF(AND(CG59&gt;3.5,CG59&lt;=4.5),"4 a 4,5",IF(AND(CG59&gt;4.5,CG59&lt;=5.5),"5 a 5,5",IF(AND(CG59&gt;5.5,CG59&lt;=6.5),"6 a 6,5",IF(AND(CG59&gt;6.5,CG59&lt;=7.5),"7 a 7,5",IF(AND(CG59&gt;7.5,CG59&lt;=8.5),"8 a 8,5",IF(AND(CG59&gt;8.5,CG59&lt;=9.5),"9 a 9,5",IF(CG59&gt;=10,"10","Fuera de rango")))))))))))))))))))))))</f>
        <v>-1 a -0,5</v>
      </c>
      <c r="CI59" s="11" t="n">
        <f aca="false">IF(CG59="","",IF(CG59=-2.25,"NORMA",IF(CG59&lt;=-9.5,1,IF(CG59&lt;=-8.5,2,IF(CG59&lt;=-7.5,3,IF(CG59&lt;=-6.5,4,IF(CG59&lt;=-5.5,5,IF(CG59&lt;=-4.5,6,IF(CG59&lt;=-3.5,7,IF(CG59&lt;=-2.5,8,IF(CG59&lt;=-1.5,9,IF(CG59&lt;=-0.5,10,IF(CG59&lt;=0.5,11,IF(CG59&lt;=1.5,12,IF(CG59&lt;=2.5,13,IF(CG59&lt;=3.5,14,IF(CG59&lt;=4.5,15,IF(CG59&lt;=5.5,16,IF(CG59&lt;=6.5,17,IF(CG59&lt;=7.5,18,IF(CG59&lt;=8.5,19,IF(CG59&lt;=9.5,20,IF(CG59=10,21,"Fuera de rango")))))))))))))))))))))))</f>
        <v>10</v>
      </c>
      <c r="CJ59" s="9" t="n">
        <v>1</v>
      </c>
      <c r="CK59" s="10" t="str">
        <f aca="false">IF(CJ59="","",IF(AND(CJ59&gt;=-6,CJ59&lt;=-5.5),"-6 a -5,5",IF(AND(CJ59&gt;-5.5,CJ59&lt;=-4.5),"-5 a -4,5",IF(AND(CJ59&gt;-4.5,CJ59&lt;=-3.5),"-4 a -3,5",IF(AND(CJ59&gt;-3.5,CJ59&lt;=-2.5),"-3 a -2,5",IF(AND(CJ59&gt;-2.5,CJ59&lt;=-1.5),"-2 a -1,5",IF(AND(CJ59&gt;-1.5,CJ59&lt;=-0.5),"-1 a -0,5",IF(AND(CJ59&gt;-0.5,CJ59&lt;=0.5),"0 a 0,5",IF(AND(CJ59&gt;0.5,CJ59&lt;=1.5),"1 a 1,5",IF(AND(CJ59&gt;1.5,CJ59&lt;2.5),"2",IF(AND(CJ59&gt;=2.5,CJ59&lt;=3),"2,5 a 3",IF(AND(CJ59&gt;3,CJ59&lt;=4),"3,5 a 4",IF(AND(CJ59&gt;4,CJ59&lt;=5),"4,5 a 5",IF(AND(CJ59&gt;5,CJ59&lt;=6),"5,5 a 6",IF(AND(CJ59&gt;6,CJ59&lt;=7),"6,5 a 7",IF(AND(CJ59&gt;7,CJ59&lt;=8),"7,5 a 8",IF(AND(CJ59&gt;8,CJ59&lt;=9.5),"8,5 a 9,5",IF(CJ59=10,"10","Fuera de rango"))))))))))))))))))</f>
        <v>1 a 1,5</v>
      </c>
      <c r="CL59" s="11" t="n">
        <f aca="false">IF(CK59="","",IF(OR(CK59="-6 a -5,5",CK59="-6 - -5,5"),1,IF(OR(CK59="-5 a -4,5",CK59="-5 - -4,5"),2,IF(OR(CK59="-4 a -3,5",CK59="-4 - -3,5"),3,IF(OR(CK59="-3 a -2,5",CK59="-3 - -2,5"),4,IF(OR(CK59="-2 a -1,5",CK59="-2 - -1,5"),5,IF(OR(CK59="-1 a -0,5",CK59="-1 - -0,5"),6,IF(OR(CK59="0 a 0,5",CK59="0 - 0,5"),7,IF(OR(CK59="1 a 1,5",CK59="1 - 1,5"),8,IF(CK59="2","NORMA",IF(OR(CK59="2,5 a 3",CK59="2,5 - 3"),9,IF(OR(CK59="3,5 a 4",CK59="3,5 - 4"),10,IF(OR(CK59="4,5 a 5",CK59="4,5 - 5"),11,IF(OR(CK59="5,5 a 6",CK59="5,5 - 6"),12,IF(OR(CK59="6,5 a 7",CK59="6,5 - 7"),13,IF(OR(CK59="7,5 a 8",CK59="7,5 - 8"),14,IF(OR(CK59="8,5 a 9",CK59="8,5 - 9,5",CK59="9 a 9,5"),15,IF(CK59="10",15,IF(OR(CK59="0,5 a 1",CK59="0,5 - 1"),7,"Fuera de rango")))))))))))))))))))</f>
        <v>8</v>
      </c>
      <c r="CM59" s="10" t="n">
        <v>0</v>
      </c>
      <c r="CN59" s="10" t="str">
        <f aca="false">IF(CM59=0,"0", " ")</f>
        <v>0</v>
      </c>
      <c r="CO59" s="10" t="str">
        <f aca="false">IF(CM59&gt;0,"EME"," ")</f>
        <v> </v>
      </c>
      <c r="CP59" s="10" t="n">
        <v>0</v>
      </c>
      <c r="CQ59" s="10" t="str">
        <f aca="false">IF(CP59&gt;0,"0", " ")</f>
        <v> </v>
      </c>
      <c r="CR59" s="10" t="str">
        <f aca="false">IF(CP59&gt;0,"EME"," ")</f>
        <v> </v>
      </c>
      <c r="CS59" s="9" t="n">
        <v>0.5</v>
      </c>
      <c r="CT59" s="10" t="str">
        <f aca="false">IF(CS59&gt;0,"1", " ")</f>
        <v>1</v>
      </c>
      <c r="CU59" s="10" t="str">
        <f aca="false">IF(CS59&gt;0,"HIP"," ")</f>
        <v>HIP</v>
      </c>
      <c r="CV59" s="9" t="n">
        <v>0.5</v>
      </c>
      <c r="CW59" s="10" t="str">
        <f aca="false">IF(CV59&gt;0,"1", " ")</f>
        <v>1</v>
      </c>
      <c r="CX59" s="10" t="str">
        <f aca="false">IF(CV59&gt;0,"HIP"," ")</f>
        <v>HIP</v>
      </c>
      <c r="CY59" s="9" t="n">
        <v>0</v>
      </c>
      <c r="CZ59" s="11" t="str">
        <f aca="false">IF(CY59&lt;0,"2"," ")</f>
        <v> </v>
      </c>
      <c r="DA59" s="11" t="str">
        <f aca="false">IF(CY59&lt;0,"MIO"," ")</f>
        <v> </v>
      </c>
      <c r="DB59" s="9" t="n">
        <v>0</v>
      </c>
      <c r="DC59" s="11" t="str">
        <f aca="false">IF(DB59&lt;0,"2"," ")</f>
        <v> </v>
      </c>
      <c r="DD59" s="11" t="str">
        <f aca="false">IF(DB59&lt;0,"MIO"," ")</f>
        <v> </v>
      </c>
      <c r="DE59" s="9" t="n">
        <v>0</v>
      </c>
      <c r="DF59" s="11" t="str">
        <f aca="false">IF(DE59&lt;0,"3"," ")</f>
        <v> </v>
      </c>
      <c r="DG59" s="11" t="str">
        <f aca="false">IF(DE59&lt;0,"AST"," ")</f>
        <v> </v>
      </c>
      <c r="DH59" s="9" t="n">
        <v>0</v>
      </c>
      <c r="DI59" s="11" t="str">
        <f aca="false">IF(DH59&lt;0,"3"," ")</f>
        <v> </v>
      </c>
      <c r="DJ59" s="11" t="str">
        <f aca="false">IF(DH59&lt;0,"AST"," ")</f>
        <v> </v>
      </c>
      <c r="DK59" s="9" t="n">
        <v>2.5</v>
      </c>
      <c r="DL59" s="10" t="str">
        <f aca="false">IF(DK59&gt;0,"4"," ")</f>
        <v>4</v>
      </c>
      <c r="DM59" s="10" t="str">
        <f aca="false">IF(DK59&gt;0,"PRE"," ")</f>
        <v>PRE</v>
      </c>
      <c r="DN59" s="9" t="n">
        <v>2.5</v>
      </c>
      <c r="DO59" s="10" t="str">
        <f aca="false">IF(DN59&gt;0,"4"," ")</f>
        <v>4</v>
      </c>
      <c r="DP59" s="10" t="str">
        <f aca="false">IF(DN59&gt;0,"PRE"," ")</f>
        <v>PRE</v>
      </c>
      <c r="DQ59" s="12" t="n">
        <v>2</v>
      </c>
      <c r="DR59" s="12" t="n">
        <v>2</v>
      </c>
      <c r="DS59" s="12" t="str">
        <f aca="false">CONCATENATE(CO59,CU59,DA59,DG59,DM59)</f>
        <v> HIP  PRE</v>
      </c>
      <c r="DT59" s="10" t="str">
        <f aca="false" t="array" ref="DT59">_xlfn.IFS(DS59="EME    ","0", DS59=" HIP   ","1", DS59="  MIO  ","2", DS59="   AST ","3", DS59="    PRE","4", DS59="EME   PRE","5", DS59=" HIP  PRE","6", DS59=" HIP AST ","7", DS59="  MIO PRE","8", DS59="  MIOAST ","9", DS59="   ASTPRE","10",DS59=" HIP ASTPRE","11", DS59="  MIOASTPRE","12", DS59="     ","0")</f>
        <v>6</v>
      </c>
      <c r="DU59" s="1" t="s">
        <v>153</v>
      </c>
      <c r="DV59" s="1" t="str">
        <f aca="false" t="array" ref="DV59">_xlfn.IFS(DU59="SI","2", DU59="NO","1")</f>
        <v>2</v>
      </c>
      <c r="DW59" s="10" t="n">
        <v>0</v>
      </c>
      <c r="DX59" s="11" t="str">
        <f aca="false">IF(DW59=0,"1","2")</f>
        <v>1</v>
      </c>
      <c r="DY59" s="11" t="str">
        <f aca="false" t="array" ref="DY59">_xlfn.IFS(DW59=0,"0", DW59=0.25, "1", DW59=0.5,"2", DW59=0.75,"3", DW59=1,"4",DW59=1.25,"5", DW59=1.5,"6", DW59=1.75,"7", DW59=2,"8")</f>
        <v>0</v>
      </c>
      <c r="DZ59" s="10" t="n">
        <v>0</v>
      </c>
      <c r="EA59" s="11" t="str">
        <f aca="false">IF(DZ59=0,"1","2")</f>
        <v>1</v>
      </c>
      <c r="EB59" s="11" t="str">
        <f aca="false" t="array" ref="EB59">_xlfn.IFS(DZ59=0,"0", DZ59=0.25, "1", DZ59=0.5,"2", DZ59=0.75,"3", DZ59=1,"4",DZ59=1.25,"5", DZ59=1.5,"6", DZ59=1.75,"7", DZ59=2,"8")</f>
        <v>0</v>
      </c>
      <c r="EC59" s="10" t="n">
        <v>0</v>
      </c>
      <c r="ED59" s="10" t="str">
        <f aca="false">IF(EC59=0,"1","2")</f>
        <v>1</v>
      </c>
      <c r="EE59" s="11" t="str">
        <f aca="false" t="array" ref="EE59">_xlfn.IFS(EC59=0,"0", EC59=-0.25, "1", EC59=-0.5,"2", EC59=-0.75,"3", EC59=-1,"4",EC59=-1.25,"5", EC59=-1.5,"6", EC59=-1.75,"7", EC59=-2,"8", EC59=-2.25,"9",EC59=-2.5,"10", EC59=-2.75,"11", EC59=-3,"12", EC59=-3.25,"13", EC59=-3.5,"14", EC59=-3.75,"15",EC59=-4,"16")</f>
        <v>0</v>
      </c>
      <c r="EF59" s="10" t="n">
        <v>0</v>
      </c>
      <c r="EG59" s="10" t="str">
        <f aca="false">IF(EF59=0,"1","2")</f>
        <v>1</v>
      </c>
      <c r="EH59" s="11" t="str">
        <f aca="false" t="array" ref="EH59">_xlfn.IFS(EF59=0,"0", EF59=-0.25, "1", EF59=-0.5,"2", EF59=-0.75,"3", EF59=-1,"4",EF59=-1.25,"5", EF59=-1.5,"6", EF59=-1.75,"7", EF59=-2,"8", EF59=-2.25,"9",EF59=-2.5,"10", EF59=-2.75,"11", EF59=-3,"12", EF59=-3.25,"13", EF59=-3.5,"14", EF59=-3.75,"15",EF59=-4,"16")</f>
        <v>0</v>
      </c>
      <c r="EI59" s="10" t="n">
        <v>0</v>
      </c>
      <c r="EJ59" s="11" t="str">
        <f aca="false">IF(EI59=0,"1","2")</f>
        <v>1</v>
      </c>
      <c r="EK59" s="11" t="str">
        <f aca="false" t="array" ref="EK59">_xlfn.IFS(EI59=0,"0", EI59=-0.25, "1", EI59=-0.5,"2", EI59=-0.75,"3", EI59=-1,"4",EI59=-1.25,"5", EI59=-1.5,"6", EI59=-1.75,"7", EI59=-2,"8", EI59=-2.25,"9", EI59=-2.25,"9",EI59=-2.5,"10", EI59=-2.75,"11", EI59=-3,"12", EI59=-3.25,"13", EI59=-3.5,"14", EI59=-3.75,"15",EI59=-4,"16", EI59=0.25, "17", EI59=0.5, "18")</f>
        <v>0</v>
      </c>
      <c r="EL59" s="10" t="n">
        <v>0</v>
      </c>
      <c r="EM59" s="11" t="str">
        <f aca="false">IF(EL59=0,"1","2")</f>
        <v>1</v>
      </c>
      <c r="EN59" s="11" t="str">
        <f aca="false" t="array" ref="EN59">_xlfn.IFS(EL59=0.25,"17",EL59=0.5,"18", EL59=0,"0", EL59=-0.25, "1", EL59=-0.5,"2", EL59=-0.75,"3", EL59=-1,"4",EL59=-1.25,"5", EL59=-1.5,"6", EL59=-1.75,"7", EL59=-2,"8",EL59= -2.25,"9",EL59=-2.5,"10",EL59= -2.75,"11",EL59= -3,"12",EL59= -3.25,"13",EL59= -3.5,"14",EL59= -3.75,"15",EL59=-4,"16")</f>
        <v>0</v>
      </c>
      <c r="EO59" s="10" t="n">
        <v>0.5</v>
      </c>
      <c r="EP59" s="11" t="str">
        <f aca="false">IF(EO59=0,"1","2")</f>
        <v>2</v>
      </c>
      <c r="EQ59" s="11" t="str">
        <f aca="false" t="array" ref="EQ59">_xlfn.IFS(EO59=0,"0", EO59=0.25, "1", EO59=0.5,"2", EO59=0.75,"3", EO59=1,"4",EO59=1.25,"5", EO59=1.5,"6", EO59=1.75,"7", EO59=2,"8", EO59=2.25,"9", EO59=2.25,"9",EO59=2.5,"10", EO59=2.75,"11", EO59=3,"12", EO59=3.25,"13", EO59=3.5,"14", EO59=3.75,"15",EO59=4,"16", EO59=-0.25, "17", bq=-0.5, "18")</f>
        <v>2</v>
      </c>
      <c r="ER59" s="10" t="n">
        <v>0.5</v>
      </c>
      <c r="ES59" s="11" t="str">
        <f aca="false">IF(ER59=0,"1","2")</f>
        <v>2</v>
      </c>
      <c r="ET59" s="11" t="str">
        <f aca="false" t="array" ref="ET59">_xlfn.IFS(ER59=0,"0", ER59=0.25, "1", ER59=0.5,"2", ER59=0.75,"3", ER59=1,"4",ER59=1.25,"5", ER59=1.5,"6", ER59=1.75,"7", ER59=2,"8", ER59=2.25,"9", ER59=2.25,"9",ER59=2.5,"10", ER59=2.75,"11", ER59=3,"12", ER59=3.25,"13", ER59=3.5,"14", ER59=3.75,"15",ER59=4,"16", ER59=-0.25, "17", bq=-0.5, "18")</f>
        <v>2</v>
      </c>
      <c r="EU59" s="36" t="n">
        <v>54</v>
      </c>
      <c r="EV59" s="14" t="str">
        <f aca="false">VLOOKUP(EU59,LEYENDA!$G$2:$H$8,2,TRUE())</f>
        <v>49-60</v>
      </c>
      <c r="EW59" s="14" t="str">
        <f aca="false" t="array" ref="EW59">_xlfn.IFS(EV59="0-5","1", EV59="6-12","2", EV59="13-18","3", EV59="19-24","4", EV59="25-36","5", EV59="37-48","6", EV59="49-60","7")</f>
        <v>7</v>
      </c>
    </row>
    <row r="60" customFormat="false" ht="13.5" hidden="false" customHeight="false" outlineLevel="0" collapsed="false">
      <c r="A60" s="1" t="n">
        <v>22</v>
      </c>
      <c r="B60" s="32" t="n">
        <v>1</v>
      </c>
      <c r="C60" s="33" t="n">
        <v>35417</v>
      </c>
      <c r="D60" s="6"/>
      <c r="E60" s="5" t="str">
        <f aca="false">VLOOKUP(A60,'286'!$A$3:$J$600,10,FALSE())</f>
        <v>BARCELÓ ROSELLÓ, RAMÓN</v>
      </c>
      <c r="F60" s="4" t="str">
        <f aca="false">VLOOKUP(A60,'286'!$A$3:$I$1768,3,FALSE())</f>
        <v>BARRORA</v>
      </c>
      <c r="G60" s="6" t="n">
        <f aca="false">VLOOKUP(A60,'286'!$A$3:$I$1768,4,FALSE())</f>
        <v>13530</v>
      </c>
      <c r="H60" s="7" t="n">
        <f aca="false">YEAR(C60)-YEAR(G60)</f>
        <v>59</v>
      </c>
      <c r="I60" s="1" t="str">
        <f aca="false">VLOOKUP(H60,LEYENDA!$C$2:$D$6,2,TRUE())</f>
        <v>41-60</v>
      </c>
      <c r="J60" s="5" t="str">
        <f aca="false">VLOOKUP(A60,'286'!$A$3:$I$1768,7,FALSE())</f>
        <v>H</v>
      </c>
      <c r="K60" s="8" t="str">
        <f aca="false">VLOOKUP(A60,'286'!$A$3:$I$1768,2,FALSE())</f>
        <v>OD</v>
      </c>
      <c r="L60" s="4" t="str">
        <f aca="false">VLOOKUP(A60,'286'!$A$3:$I$1768,8,FALSE())</f>
        <v>D</v>
      </c>
      <c r="M60" s="4" t="str">
        <f aca="false">VLOOKUP(A60,'286'!$A$3:$I$1768,9,FALSE())</f>
        <v>D</v>
      </c>
      <c r="N60" s="8" t="str">
        <f aca="false">IF(R60=O60, "MISMA","CONTRARIA")</f>
        <v>MISMA</v>
      </c>
      <c r="O60" s="8" t="str">
        <f aca="false" t="array" ref="O60">_xlfn.IFS(L60="D","1", L60="I","2")</f>
        <v>1</v>
      </c>
      <c r="P60" s="8" t="str">
        <f aca="false" t="array" ref="P60">_xlfn.IFS(K60="OD","1", K60="OI","2")</f>
        <v>1</v>
      </c>
      <c r="Q60" s="1" t="str">
        <f aca="false" t="array" ref="Q60">_xlfn.IFS(J60="M","1", J60="H","2")</f>
        <v>2</v>
      </c>
      <c r="R60" s="8" t="str">
        <f aca="false" t="array" ref="R60">_xlfn.IFS(M60="D","1", M60="I","2")</f>
        <v>1</v>
      </c>
      <c r="S60" s="1" t="str">
        <f aca="false" t="array" ref="S60">_xlfn.IFS(N60="CONTRARIA", "1",N60= "MISMA","2")</f>
        <v>2</v>
      </c>
      <c r="T60" s="1" t="str">
        <f aca="false" t="array" ref="T60">_xlfn.IFS(I60="0-12","1", I60="13-24","2", I60="25-40","3", I60="41-60","4", I60="61-100","5")</f>
        <v>4</v>
      </c>
      <c r="U60" s="9" t="n">
        <v>-0.5</v>
      </c>
      <c r="V60" s="1" t="str">
        <f aca="false">IF(U60="","",IF(AND(U60&gt;=-9,U60&lt;=-6.5),"-9 a -6,5",IF(AND(U60&gt;=-6,U60&lt;=-3.5),"-6 a -3,5",IF(AND(U60&gt;=-3,U60&lt;=-1),"-3 a -1",IF(U60=-0.5,"-0,5",IF(AND(U60&gt;=0,U60&lt;=2.5),"0 a 2,5",IF(AND(U60&gt;=3,U60&lt;=5.5),"3 a 5,5",IF(AND(U60&gt;=6,U60&lt;=8.5),"6 a 8,5",IF(AND(U60&gt;=9,U60&lt;=20),"9 a 20","Fuera de rango")))))))))</f>
        <v>-0,5</v>
      </c>
      <c r="W60" s="11" t="str">
        <f aca="false">IF(V60="","",IF(V60="-9 a -6,5",2,IF(V60="-6 a -3,5",3,IF(V60="-3 a -1",4,IF(V60="-0,5","NORMA",IF(V60="0 a 2,5",5,IF(V60="3 a 5,5",6,IF(V60="6 a 8,5",7,IF(V60="9 a 20",8,"Fuera de rango")))))))))</f>
        <v>NORMA</v>
      </c>
      <c r="X60" s="9" t="n">
        <v>0</v>
      </c>
      <c r="Y60" s="10" t="str">
        <f aca="false">IF(X60="","",IF(AND(X60&gt;=0,X60&lt;=4),"0 a 4",IF(AND(X60&gt;=4.5,X60&lt;=8.5),"4,5 a 8,5",IF(X60=9,"9",IF(AND(X60&gt;=9.5,X60&lt;=13),"9,5 a 13",IF(AND(X60&gt;=13.5,X60&lt;=20),"13,5 a 20",IF(AND(X60&gt;=20.5,X60&lt;=35),"20,5 a 35","Fuera de rango")))))))</f>
        <v>0 a 4</v>
      </c>
      <c r="Z60" s="11" t="n">
        <f aca="false">IF(Y60="","",IF(Y60="0 a 4",1,IF(Y60="4,5 a 8,5",2,IF(Y60="9","NORMA",IF(Y60="9,5 a 13",3,IF(Y60="13,5 a 20",4,IF(Y60="20,5 a 35",5,"Fuera de rango")))))))</f>
        <v>1</v>
      </c>
      <c r="AA60" s="9" t="n">
        <v>16</v>
      </c>
      <c r="AB60" s="10" t="str">
        <f aca="false">IF(AA60="","",IF(AND(AA60&gt;=0,AA60&lt;=9),"0 a 9",IF(AND(AA60&gt;=9.5,AA60&lt;=18.5),"9,5 a 18,5",IF(AA60=19,"19",IF(AND(AA60&gt;=19.5,AA60&lt;=28),"19,5 a 28",IF(AND(AA60&gt;=28.5,AA60&lt;=40),"28,5 a 40","Fuera de rango"))))))</f>
        <v>9,5 a 18,5</v>
      </c>
      <c r="AC60" s="11" t="n">
        <f aca="false" t="array" ref="AC60">_xlfn.IFS(AB60="","",AB60="0 a 9",1,AB60="9,5 a 18,5",2,AB60="19","NORMA",AB60="19,5 a 28",3,AB60="28,5 a 40",4,TRUE(),"Fuera de rango")</f>
        <v>2</v>
      </c>
      <c r="AD60" s="9" t="n">
        <v>2</v>
      </c>
      <c r="AE60" s="10" t="str">
        <f aca="false">IF(AD60="","",IF(AND(AD60&gt;=-10,AD60&lt;=0),"De -10 a 0",IF(AND(AD60&gt;=0.5,AD60&lt;=9.5),"0,5 a 9,5",IF(AD60=10,"10",IF(AND(AD60&gt;=10.5,AD60&lt;=20),"10,5 a 20",IF(AND(AD60&gt;=20.5,AD60&lt;=40),"20,5 a 40","Fuera de rango"))))))</f>
        <v>0,5 a 9,5</v>
      </c>
      <c r="AF60" s="12" t="n">
        <f aca="false">IF(AD60="","",IF(AND(AD60&gt;=-10,AD60&lt;=0),1,IF(AND(AD60&gt;=0.5,AD60&lt;=9.5),2,IF(AD60=10,"NORMA",IF(AND(AD60&gt;=10.5,AD60&lt;=20),3,IF(AND(AD60&gt;=20.5,AD60&lt;=40),4,""))))))</f>
        <v>2</v>
      </c>
      <c r="AG60" s="9" t="n">
        <v>9</v>
      </c>
      <c r="AH60" s="11" t="str">
        <f aca="false">IF(AG60="","",IF(AND(AG60&gt;=0,AG60&lt;=4),"0 a 4",IF(AND(AG60&gt;=4.5,AG60&lt;=8.5),"4,5 a 8,5",IF(AG60=9,"9",IF(AND(AG60&gt;=9.5,AG60&lt;=13),"9,5 a 13",IF(AND(AG60&gt;=13.5,AG60&lt;=25),"13,5 a 25","Fuera de rango"))))))</f>
        <v>9</v>
      </c>
      <c r="AI60" s="11" t="str">
        <f aca="false">IF(AH60="","",IF(AH60="0 a 4",1,IF(AH60="4,5 a 8,5",2,IF(AH60="9","NORMA",IF(AH60="9,5 a 13",3,IF(AH60="13,5 a 25",4,""))))))</f>
        <v>NORMA</v>
      </c>
      <c r="AJ60" s="9" t="n">
        <v>5</v>
      </c>
      <c r="AK60" s="10" t="str">
        <f aca="false">IF(AJ60="","",IF(AND(AJ60&gt;=-15,AJ60&lt;=-10.5),"-15 a -10,5",IF(AND(AJ60&gt;=-10,AJ60&lt;=-4),"-10 a -4",IF(AND(AJ60&gt;=-4.5,AJ60&lt;=0),"-4,5 a 0",IF(AND(AJ60&gt;=0.5,AJ60&lt;=4.5),"0,5 a 4,5",IF(AJ60=5,"5",IF(AND(AJ60&gt;=5.5,AJ60&lt;=10),"5,5 a 10",IF(AND(AJ60&gt;=10.5,AJ60&lt;=20),"10,5 a 20","Fuera de rango"))))))))</f>
        <v>5</v>
      </c>
      <c r="AL60" s="11" t="str">
        <f aca="false">IF(AK60="","",IF(AK60="-15 a -10,5",1,IF(AK60="-10 a -4",2,IF(AK60="-4,5 a 0",3,IF(AK60="0,5 a 4,5",4,IF(AK60="5","NORMA",IF(AK60="5,5 a 10",5,IF(AK60="10,5 a 20",6,"Error"))))))))</f>
        <v>NORMA</v>
      </c>
      <c r="AM60" s="9" t="n">
        <v>0</v>
      </c>
      <c r="AN60" s="10" t="str">
        <f aca="false">IF(AM60="","",IF(AND(AM60&gt;=-7.5,AM60&lt;=-5.5),"-7,5 a -5,5",IF(AND(AM60&gt;=-5,AM60&lt;=-3),"-5 a -3",IF(AND(AM60&gt;=-2.5,AM60&lt;=-0.5),"-2,5 a -0,5",IF(AM60=0,"0,00",IF(AND(AM60&gt;=0.5,AM60&lt;=2.5),"0,5 a 2,5",IF(AND(AM60&gt;=3,AM60&lt;=5),"3 a 5",IF(AND(AM60&gt;=5.5,AM60&lt;=7.5),"5,5 a 7,5",IF(AND(AM60&gt;=8,AM60&lt;=10),"8 a 10","Fuera de rango")))))))))</f>
        <v>0,00</v>
      </c>
      <c r="AO60" s="11" t="str">
        <f aca="false">IF(AN60="","",IF(AN60="-7,5 a -5,5",1,IF(AN60="-5 a -3",2,IF(AN60="-2,5 a -0,5",3,IF(AN60="0,00","NORMA",IF(AN60="0,5 a 2,5",4,IF(AN60="3 a 5",5,IF(AN60="5,5 a 7,5",6,IF(AN60="8 a 10",7,"Error")))))))))</f>
        <v>NORMA</v>
      </c>
      <c r="AP60" s="9" t="n">
        <v>-7</v>
      </c>
      <c r="AQ60" s="10" t="str">
        <f aca="false">IF(AP60="","",IF(AND(AP60&gt;=-20,AP60&lt;=-9.5),"-20 a -9,5",IF(AND(AP60&gt;=-9,AP60&lt;=-6.5),"-9 a -6,5",IF(AP60=-6,"-6",IF(AND(AP60&gt;=-5.5,AP60&lt;=-3),"-5,5 a -3",IF(AND(AP60&gt;=-2.5,AP60&lt;=0),"-2,5 a 0",IF(AND(AP60&gt;=0.5,AP60&lt;=3),"0,5 a 3",IF(AND(AP60&gt;=3.5,AP60&lt;=6),"3,5 a 6",IF(AND(AP60&gt;=6.5,AP60&lt;=9),"6,5 a 9",IF(AND(AP60&gt;=9.5,AP60&lt;=20),"9,5 a 20","Fuera de rango"))))))))))</f>
        <v>-9 a -6,5</v>
      </c>
      <c r="AR60" s="11" t="n">
        <f aca="false">IF(AQ60="","",IF(AQ60="-20 a -9,5",1,IF(AQ60="-9 a -6,5",2,IF(AQ60="-6","NORMA",IF(AQ60="-5,5 a -3",3,IF(AQ60="-2,5 a 0",4,IF(AQ60="0,5 a 3",5,IF(AQ60="3,5 a 6",6,IF(AQ60="6,5 a 9",7,IF(AQ60="9,5 a 20",8,""))))))))))</f>
        <v>2</v>
      </c>
      <c r="AS60" s="9" t="n">
        <v>1</v>
      </c>
      <c r="AT60" s="10" t="str">
        <f aca="false">IF(AS60="","",IF(AND(AS60&gt;=-16,AS60&lt;=-14),"-16 a -14",IF(AND(AS60&gt;=-13.5,AS60&lt;=-11.5),"-13,5 a -11,5",IF(AND(AS60&gt;=-11,AS60&lt;=-9),"-11 a -9",IF(AND(AS60&gt;=-8.5,AS60&lt;=-6.5),"-8,5 a -6,5",IF(AND(AS60&gt;=-6,AS60&lt;=-4),"-6 a -4",IF(AND(AS60&gt;=-3.5,AS60&lt;=-1.5),"-3,5 a -1,5",IF(AND(AS60&gt;=-1,AS60&lt;=1),"-1 a 1",IF(AND(AS60&gt;=1.5,AS60&lt;=3.5),"1,5 a 3,5",IF(AND(AS60&gt;=4,AS60&lt;=6),"4 a 6",IF(AND(AS60&gt;=6.5,AS60&lt;=8.5),"6,5 a 8,5",IF(AND(AS60&gt;=9,AS60&lt;=11),"9 a 11",IF(AND(AS60&gt;=11.5,AS60&lt;=13.5),"11,5 a 13,5",IF(AND(AS60&gt;=14,AS60&lt;=16),"14 a 16",IF(AND(AS60&gt;=16.5,AS60&lt;=18.5),"16,5 a 18,5",IF(AND(AS60&gt;=19,AS60&lt;=21),"19 a 21","Fuera de rango"))))))))))))))))</f>
        <v>-1 a 1</v>
      </c>
      <c r="AU60" s="11" t="n">
        <f aca="false" t="array" ref="AU60">IF(AT60="","",_xlfn.IFS(AT60="-16 a -14",1,AT60="-13,5 a -11,5",2,AT60="-11 a -9",3,AT60="-8,5 a -6,5",4,AT60="-6 a -4",5,AT60="-3,5 a -1,5",6,AT60="-1 a 1",7,AT60="1,5 a 3,5",8,AT60="4 a 6","NORMA",AT60="6,5 a 8,5",9,AT60="9 a 11",10,AT60="11,5 a 13,5",11,AT60="14 a 16",12,AT60="16,5 a 18,5",13,AT60="19 a 21",14,TRUE(),""))</f>
        <v>7</v>
      </c>
      <c r="AV60" s="9" t="n">
        <v>2.5</v>
      </c>
      <c r="AW60" s="10" t="str">
        <f aca="false">IF(AV60="","",IF(AND(AV60&gt;=-1,AV60&lt;=-0.5),"-1 a -0,5",IF(AND(AV60&gt;-0.5,AV60&lt;=0),"De -0,5 a 0",IF(AND(AV60&gt;=0.25,AV60&lt;=0.75),"0,25 a 0,75",IF(AND(AV60&gt;=1,AV60&lt;=1.5),"1 a 1,5",IF(AND(AV60&gt;=1.75,AV60&lt;=2.25),"1,75 a 2,25",IF(AND(AV60&gt;=2.5,AV60&lt;=3),"2,5 a 3",IF(AND(AV60&gt;=3.25,AV60&lt;=3.75),"3,25 a 3,75","Fuera de rango"))))))))</f>
        <v>2,5 a 3</v>
      </c>
      <c r="AX60" s="11" t="n">
        <f aca="false">IF(AW60="","",IF(OR(AW60="-1 a -0,5",AW60="-1 a -0.5"),1,IF(OR(AW60="De -0,5 a 0",AW60="-0,5 a 0",AW60="De -0.5 a 0"),2,IF(OR(AW60="0,25 a 0,75",AW60="0.25 a 0.75"),"NORMA",IF(OR(AW60="1 a 1,5",AW60="1 a 1.5"),3,IF(OR(AW60="1,75 a 2,25",AW60="1.75 a 2.25"),4,IF(OR(AW60="2,5 a 3",AW60="2.5 a 3"),5,IF(OR(AW60="3,25 a 3,75",AW60="3.25 a 3.75"),6,""))))))))</f>
        <v>5</v>
      </c>
      <c r="AY60" s="9" t="n">
        <v>-7</v>
      </c>
      <c r="AZ60" s="10" t="str">
        <f aca="false">IF(AY60="","",IF(AND(AY60&gt;=-20,AY60&lt;=-9.5),"-20 a -9,5",IF(AND(AY60&gt;=-9,AY60&lt;=-6.5),"-9 a -6,5",IF(AY60=-6,"-6",IF(AND(AY60&gt;=-5.5,AY60&lt;=-3),"-5,5 a -3",IF(AND(AY60&gt;=-2.5,AY60&lt;=0),"-2,5 a 0",IF(AND(AY60&gt;=0.5,AY60&lt;=3),"0,5 a 3",IF(AND(AY60&gt;=3.5,AY60&lt;=6),"3,5 a 6","Fuera de rango"))))))))</f>
        <v>-9 a -6,5</v>
      </c>
      <c r="BA60" s="11" t="n">
        <f aca="false">IF(AZ60="","",IF(AZ60="-20 a -9,5",1,IF(AZ60="-9 a -6,5",2,IF(AZ60="-6","NORMA",IF(AZ60="-5,5 a -3",3,IF(AZ60="-2,5 a 0",4,IF(AZ60="0,5 a 3",5,IF(AZ60="3,5 a 6",6,""))))))))</f>
        <v>2</v>
      </c>
      <c r="BB60" s="9" t="n">
        <v>0</v>
      </c>
      <c r="BC60" s="10" t="str">
        <f aca="false" t="array" ref="BC60">IF(BB60="","",_xlfn.IFS(AND(BB60&gt;=0,BB60&lt;=2),"0 a 2",AND(BB60&gt;=2.5,BB60&lt;=4.5),"2,5 a 4,5",AND(BB60&gt;=5,BB60&lt;=7),"5 a 7",AND(BB60&gt;=7.5,BB60&lt;=9.5),"7,5 a 9,5",AND(BB60&gt;=10,BB60&lt;=12),"10 a 12",AND(BB60&gt;=12.5,BB60&lt;=14.5),"12,5 a 14,5",BB60=15,"15",AND(BB60&gt;=15.5,BB60&lt;=17.5),"15,5 a 17,5",AND(BB60&gt;=18,BB60&lt;=20),"18 a 20",AND(BB60&gt;=20.5,BB60&lt;=22.5),"20,5 a 22,5",AND(BB60&gt;=23,BB60&lt;=25),"23 a 25",TRUE(),"Fuera de rango"))</f>
        <v>0 a 2</v>
      </c>
      <c r="BD60" s="11" t="n">
        <f aca="false" t="array" ref="BD60">IF(BC60="","",_xlfn.IFS(BC60="0 a 2",1,BC60="2,5 a 4,5",2,BC60="5 a 7",3,BC60="7,5 a 9,5",4,BC60="10 a 12",5,BC60="12,5 a 14,5",6,BC60="15","NORMA",BC60="15,5 a 17,5",7,BC60="18 a 20",8,BC60="20,5 a 22,5",9,BC60="23 a 25",10,TRUE(),"Fuera de rango"))</f>
        <v>1</v>
      </c>
      <c r="BE60" s="9" t="n">
        <v>22</v>
      </c>
      <c r="BF60" s="10" t="str">
        <f aca="false">IF(BE60="","",IF(AND(BE60&gt;=-20,BE60&lt;=-10),"-20 a -10",IF(AND(BE60&gt;=-9.5,BE60&lt;=0.5),"-9,5 a 0,5",IF(AND(BE60&gt;=1,BE60&lt;=11),"1 a 11",IF(AND(BE60&gt;=11.5,BE60&lt;=20.5),"11,5 a 20,5",IF(BE60=21,"21",IF(AND(BE60&gt;=21.5,BE60&lt;=31.5),"21,5 a 31,5",IF(AND(BE60&gt;=32,BE60&lt;=42),"32 a 42","Fuera de rango"))))))))</f>
        <v>21,5 a 31,5</v>
      </c>
      <c r="BG60" s="11" t="n">
        <f aca="false">IF(BF60="","",IF(BF60="-20 a -10",1,IF(BF60="-9,5 a 0,5",2,IF(BF60="1 a 11",3,IF(BF60="11,5 a 20,5",4,IF(BF60="21","NORMA",IF(BF60="21,5 a 31,5",5,IF(BF60="32 a 42",6,""))))))))</f>
        <v>5</v>
      </c>
      <c r="BH60" s="9" t="n">
        <v>10</v>
      </c>
      <c r="BI60" s="10" t="str">
        <f aca="false">IF(BH60="","",IF(AND(BH60&gt;=-20,BH60&lt;=-15),"-20 a -15",IF(AND(BH60&gt;=-14.5,BH60&lt;=-9.5),"-14,5 a -9,5",IF(AND(BH60&gt;=-9,BH60&lt;=-4),"-9 a -4",IF(AND(BH60&gt;=-3.5,BH60&lt;=2.5),"-3,5 a 2,5",IF(AND(BH60&gt;=3,BH60&lt;=8),"3 a 8",IF(AND(BH60&gt;=8.5,BH60&lt;=14.5),"8,5 a 14,5",IF(BH60=15,"15",IF(AND(BH60&gt;=15.5,BH60&lt;=20.5),"15,5 a 20,5",IF(AND(BH60&gt;=21,BH60&lt;=26),"21 a 26","Fuera de rango"))))))))))</f>
        <v>8,5 a 14,5</v>
      </c>
      <c r="BJ60" s="11" t="n">
        <f aca="false">IF(BI60="","",IF(BI60="-20 a -15",1,IF(BI60="-14,5 a -9,5",2,IF(BI60="-9 a -4",3,IF(BI60="-3,5 a 2,5",4,IF(BI60="3 a 8",5,IF(BI60="8,5 a 14,5",6,IF(BI60="15","NORMA",IF(BI60="15,5 a 20,5",7,IF(BI60="21 a 26",8,IF(BI60="26,5 a 31,5",9,"")))))))))))</f>
        <v>6</v>
      </c>
      <c r="BK60" s="9" t="n">
        <v>0</v>
      </c>
      <c r="BL60" s="10" t="str">
        <f aca="false">IF(BK60="","",IF(AND(BK60&gt;=0,BK60&lt;=2),"0 - 2",IF(AND(BK60&gt;=2.5,BK60&lt;=4.5),"2,5 - 4,5",IF(AND(BK60&gt;=5,BK60&lt;=7),"5 - 7",IF(AND(BK60&gt;=7.5,BK60&lt;=9.5),"7,5 - 9,5",IF(AND(BK60&gt;=10,BK60&lt;=12),"10 - 12",IF(AND(BK60&gt;=12.5,BK60&lt;=13.5),"12,5 - 13,5",IF(BK60=14,"14",IF(AND(BK60&gt;=14.5,BK60&lt;=16.5),"14,5 - 16,5",IF(AND(BK60&gt;=17,BK60&lt;=19),"17 - 19",IF(AND(BK60&gt;=19.5,BK60&lt;=21.5),"19,5 - 21,5",IF(AND(BK60&gt;=22,BK60&lt;=24),"22 - 24",IF(AND(BK60&gt;=24.5,BK60&lt;=26.5),"24,5 - 26,5",IF(AND(BK60&gt;=27,BK60&lt;=29),"27 - 29",IF(AND(BK60&gt;=29.5,BK60&lt;=30),"29,5 - 30","Fuera de rango")))))))))))))))</f>
        <v>0 - 2</v>
      </c>
      <c r="BM60" s="11" t="n">
        <f aca="false">IF(BL60="","",IF(BL60="0 - 2",1,IF(BL60="2,5 - 4,5",2,IF(BL60="5 - 7",3,IF(BL60="7,5 - 9,5",4,IF(BL60="10 - 12",5,IF(BL60="12,5 - 13,5",6,IF(BL60="14","NORMA",IF(BL60="14,5 - 16,5",7,IF(BL60="17 - 19",8,IF(BL60="19,5 - 21,5",9,IF(BL60="22 - 24",10,IF(BL60="24,5 - 26,5",11,IF(BL60="27 - 29",12,IF(BL60="29,5 - 30",13,"")))))))))))))))</f>
        <v>1</v>
      </c>
      <c r="BN60" s="9" t="n">
        <v>21</v>
      </c>
      <c r="BO60" s="10" t="str">
        <f aca="false">IF(BN60="","",IF(AND(BN60&gt;=-20,BN60&lt;=-10),"-20 a -10",IF(AND(BN60&gt;=-9.5,BN60&lt;=0.5),"-9,5 a 0,5",IF(AND(BN60&gt;=1,BN60&lt;=11),"1 a 11",IF(AND(BN60&gt;=11.5,BN60&lt;=21.5),"11,5 a 21,5",IF(BN60=22,"22",IF(AND(BN60&gt;=22.5,BN60&lt;=32.5),"22,5 a 32,5",IF(AND(BN60&gt;=33,BN60&lt;=43),"33 a 43","Fuera de rango"))))))))</f>
        <v>11,5 a 21,5</v>
      </c>
      <c r="BP60" s="11" t="n">
        <f aca="false">IF(BO60="","",IF(BO60="-20 a -10",1,IF(BO60="-9,5 a 0,5",2,IF(BO60="1 a 11",3,IF(BO60="11,5 a 21,5",4,IF(BO60="22","NORMA",IF(BO60="22,5 a 32,5",5,IF(BO60="33 a 43",6,""))))))))</f>
        <v>4</v>
      </c>
      <c r="BQ60" s="9" t="n">
        <v>17</v>
      </c>
      <c r="BR60" s="10" t="str">
        <f aca="false">IF(BQ60="","",IF(AND(BQ60&gt;=-20,BQ60&lt;=-15),"-20 a -15",IF(AND(BQ60&gt;=-14.5,BQ60&lt;=-9.5),"-14,5 a -9,5",IF(AND(BQ60&gt;=-9,BQ60&lt;=-4),"-9 a -4",IF(AND(BQ60&gt;=-3.5,BQ60&lt;=2.5),"-3,5 a 2,5",IF(AND(BQ60&gt;=3,BQ60&lt;=8),"3 a 8",IF(AND(BQ60&gt;=8.5,BQ60&lt;=13.5),"8,5 a 13,5",IF(AND(BQ60&gt;=14,BQ60&lt;=17.5),"14 a 17,5",IF(BQ60=18,"18",IF(AND(BQ60&gt;=18.5,BQ60&lt;=23.5),"18,5 a 23,5",IF(AND(BQ60&gt;=24,BQ60&lt;=29),"24 a 29",IF(AND(BQ60&gt;=29.5,BQ60&lt;=34.5),"29,5 a 34,5",IF(AND(BQ60&gt;=35,BQ60&lt;=40),"35 a 40","Fuera de rango")))))))))))))</f>
        <v>14 a 17,5</v>
      </c>
      <c r="BS60" s="11" t="n">
        <f aca="false">IF(BR60="","",IF(BR60="-20 a -15",1,IF(BR60="-14,5 a -9,5",2,IF(BR60="-9 a -4",3,IF(BR60="-3,5 a 2,5",4,IF(BR60="3 a 8",5,IF(BR60="8,5 a 13,5",6,IF(BR60="14 a 17,5",7,IF(BR60="18","NORMA",IF(BR60="18,5 a 23,5",8,IF(BR60="24 a 29",9,IF(BR60="29,5 a 34,5",10,IF(BR60="35 a 40",11,"")))))))))))))</f>
        <v>7</v>
      </c>
      <c r="BT60" s="9" t="n">
        <v>0</v>
      </c>
      <c r="BU60" s="10" t="str">
        <f aca="false">IF(BT60="","",IF(AND(BT60&gt;=-20,BT60&lt;=-18),"-20 a -18",IF(AND(BT60&gt;=-17.5,BT60&lt;=-15.5),"-17,5 a -15,5",IF(AND(BT60&gt;=-15,BT60&lt;=-13),"-15 a -13",IF(AND(BT60&gt;=-12.5,BT60&lt;=-10.5),"-12,5 a -10,5",IF(AND(BT60&gt;=-10,BT60&lt;=-8),"-10 a -8",IF(AND(BT60&gt;=-7.5,BT60&lt;=-5.5),"-7,5 a -5,5",IF(AND(BT60&gt;=-5,BT60&lt;=-3),"-5 a -3",IF(AND(BT60&gt;=-2.5,BT60&lt;=-0.5),"-2,5 a -0,5",IF(BT60=0,"0",IF(AND(BT60&gt;=0.5,BT60&lt;=2.5),"0,5 a 2,5",IF(AND(BT60&gt;=3,BT60&lt;=5),"3 a 5",IF(AND(BT60&gt;=5.5,BT60&lt;=7.5),"5,5 a 7,5",IF(AND(BT60&gt;=8,BT60&lt;=10),"8 a 10",IF(AND(BT60&gt;=10.5,BT60&lt;=12.5),"10,5 a 12,5",IF(AND(BT60&gt;=13,BT60&lt;=15),"13 a 15",IF(AND(BT60&gt;=15.5,BT60&lt;=17.5),"15,5 a 17,5",IF(AND(BT60&gt;=18,BT60&lt;=20),"18 a 20","Fuera de rango"))))))))))))))))))</f>
        <v>0</v>
      </c>
      <c r="BV60" s="11" t="str">
        <f aca="false">IF(BT60="","",IF(BT60=0,"NORMA",IF(AND(BT60&gt;=-20,BT60&lt;=-18),2,IF(AND(BT60&gt;=-17.5,BT60&lt;=-15.5),2,IF(AND(BT60&gt;=-15,BT60&lt;=-13),3,IF(AND(BT60&gt;=-12.5,BT60&lt;=-10.5),4,IF(AND(BT60&gt;=-10,BT60&lt;=-8),5,IF(AND(BT60&gt;=-7.5,BT60&lt;=-5.5),6,IF(AND(BT60&gt;=-5,BT60&lt;=-3),7,IF(AND(BT60&gt;=-2.5,BT60&lt;=-0.5),8,IF(AND(BT60&gt;=0.5,BT60&lt;=2.5),9,IF(AND(BT60&gt;=3,BT60&lt;=5),10,IF(AND(BT60&gt;=5.5,BT60&lt;=7.5),11,IF(AND(BT60&gt;=8,BT60&lt;=10),12,IF(AND(BT60&gt;=10.5,BT60&lt;=12.5),13,IF(AND(BT60&gt;=13,BT60&lt;=15),14,IF(AND(BT60&gt;=15.5,BT60&lt;=17.5),15,IF(AND(BT60&gt;=18,BT60&lt;=20),16,"Fuera de rango"))))))))))))))))))</f>
        <v>NORMA</v>
      </c>
      <c r="BW60" s="9" t="n">
        <v>-3.25</v>
      </c>
      <c r="BX60" s="10" t="n">
        <f aca="false">18.5- (0.3*H60)</f>
        <v>0.800000000000001</v>
      </c>
      <c r="BY60" s="10" t="n">
        <f aca="false">(BW60)-(BX60)</f>
        <v>-4.05</v>
      </c>
      <c r="BZ60" s="10" t="str">
        <f aca="false">IF(BY60="","",IF(BY60&lt;-27.5,"De -30 a -28",IF(BY60&lt;-25,"De -27,5 a -25,5",IF(BY60&lt;-22.5,"De -25 a -23",IF(BY60&lt;-20,"De -22,5 a -20,5",IF(BY60&lt;-17.5,"De -20 a -18",IF(BY60&lt;-15,"De -17,5 a -15,5",IF(BY60&lt;-12.5,"De -15 a -13",IF(BY60&lt;-10,"De -12,5 a -10,5",IF(BY60&lt;-7.5,"De -10 a -8",IF(BY60&lt;-5,"De -7,5 a -5,5",IF(BY60&lt;-2.5,"De -5 a -3",IF(BY60&lt;0,"De -2,5 a -0,5",IF(BY60&lt;2.5,"De 0 a 2",IF(BY60&lt;5,"De 2,5 a 4,5",IF(BY60&lt;7.5,"De 5 a 7",IF(BY60&lt;10,"De 7,5 a 9,5",IF(BY60&lt;12.5,"De 10 a 12",IF(BY60&lt;15,"De 12,5 a 14,5",IF(BY60&lt;17.5,"De 15 a 17",IF(BY60&lt;20,"De 17,5 a 19,5",IF(BY60&lt;22.5,"De 20 a 22",IF(BY60&lt;25,"De 22,5 a 24,5",IF(BY60&lt;27.5,"De 25 a 27","De 27,5 a 30"))))))))))))))))))))))))</f>
        <v>De -5 a -3</v>
      </c>
      <c r="CA60" s="12" t="n">
        <f aca="false">IF(BY60="","",IF(BY60&lt;=-28,1,IF(BY60&lt;=-25.5,2,IF(BY60&lt;=-23,3,IF(BY60&lt;=-20.5,4,IF(BY60&lt;=-18,5,IF(BY60&lt;=-15.5,6,IF(BY60&lt;=-13,7,IF(BY60&lt;=-10.5,8,IF(BY60&lt;=-8,9,IF(BY60&lt;=-5.5,10,IF(BY60&lt;=-3,11,IF(BY60&lt;=-0.5,12,IF(BY60&lt;=2,13,IF(BY60&lt;=4.5,14,IF(BY60&lt;=7,15,IF(BY60&lt;=9.5,16,IF(BY60&lt;=12,17,IF(BY60&lt;=14.5,18,IF(BY60&lt;=17,19,IF(BY60&lt;=19.5,20,IF(BY60&lt;=22,21,IF(BY60&lt;=24.5,22,IF(BY60&lt;=27,23,IF(BY60&lt;=30,24,"Fuera de rango")))))))))))))))))))))))))</f>
        <v>11</v>
      </c>
      <c r="CB60" s="9" t="n">
        <v>-3.25</v>
      </c>
      <c r="CC60" s="10" t="n">
        <f aca="false">18.5- (0.3*H60)</f>
        <v>0.800000000000001</v>
      </c>
      <c r="CD60" s="10" t="n">
        <f aca="false">(CB60)-(CC60)</f>
        <v>-4.05</v>
      </c>
      <c r="CE60" s="10" t="str">
        <f aca="false">IF(CD60="","",IF(CD60&lt;-27.5,"De -30 a -28",IF(CD60&lt;-25,"De -27,5 a -25,5",IF(CD60&lt;-22.5,"De -25 a -23",IF(CD60&lt;-20,"De -22,5 a -20,5",IF(CD60&lt;-17.5,"De -20 a -18",IF(CD60&lt;-15,"De -17,5 a -15,5",IF(CD60&lt;-12.5,"De -15 a -13",IF(CD60&lt;-10,"De -12,5 a -10,5",IF(CD60&lt;-7.5,"De -10 a -8",IF(CD60&lt;-5,"De -7,5 a -5,5",IF(CD60&lt;-2.5,"De -5 a -3",IF(CD60&lt;0,"De -2,5 a -0,5",IF(CD60&lt;=2,"De 0 a 2",IF(CD60&lt;=4.5,"De 2,5 a 4,5",IF(CD60&lt;=7,"De 5 a 7",IF(CD60&lt;=9.5,"De 7,5 a 9,5",IF(CD60&lt;=12,"De 10 a 12",IF(CD60&lt;=14.5,"De 12,5 a 14,5",IF(CD60&lt;=17,"De 15 a 17",IF(CD60&lt;=19.5,"De 17,5 a 19,5",IF(CD60&lt;=22,"De 20 a 22",IF(CD60&lt;=24.5,"De 22,5 a 24,5",IF(CD60&lt;=27,"De 25 a 27","De 27,5 a 30"))))))))))))))))))))))))</f>
        <v>De -5 a -3</v>
      </c>
      <c r="CF60" s="12" t="n">
        <f aca="false">IF(CD60="","",IF(CD60&lt;-27.5,1,IF(CD60&lt;-25,2,IF(CD60&lt;-22.5,3,IF(CD60&lt;-20,4,IF(CD60&lt;-17.5,5,IF(CD60&lt;-15,6,IF(CD60&lt;-12.5,7,IF(CD60&lt;-10,8,IF(CD60&lt;-7.5,9,IF(CD60&lt;-5,10,IF(CD60&lt;-2.5,11,IF(CD60&lt;0,12,IF(CD60&lt;2.5,13,IF(CD60&lt;5,14,IF(CD60&lt;7.5,15,IF(CD60&lt;10,16,IF(CD60&lt;12.5,17,IF(CD60&lt;15,18,IF(CD60&lt;17.5,19,IF(CD60&lt;20,20,IF(CD60&lt;22.5,21,IF(CD60&lt;25,22,IF(CD60&lt;27.5,23,24))))))))))))))))))))))))</f>
        <v>11</v>
      </c>
      <c r="CG60" s="9" t="n">
        <v>-1.5</v>
      </c>
      <c r="CH60" s="10" t="str">
        <f aca="false">IF(CG60="","",IF(AND(CG60&gt;=-10,CG60&lt;=-9.5),"-10 a -9,5",IF(AND(CG60&gt;-9.5,CG60&lt;=-8.5),"-9 a -8,5",IF(AND(CG60&gt;-8.5,CG60&lt;=-7.5),"-8 a -7,5",IF(AND(CG60&gt;-7.5,CG60&lt;=-6.5),"-7 a -6,5",IF(AND(CG60&gt;-6.5,CG60&lt;=-5.5),"-6 a -5,5",IF(AND(CG60&gt;-5.5,CG60&lt;=-4.5),"-5 a -4,5",IF(AND(CG60&gt;-4.5,CG60&lt;=-3.5),"-4 a -3,5",IF(AND(CG60&gt;-3.5,CG60&lt;=-2.5),"-3 a -2,5",IF(CG60=-2.25,"-2,25",IF(AND(CG60&gt;-2.5,CG60&lt;=-1.5),"-2 a -1,5",IF(AND(CG60&gt;-1.5,CG60&lt;=-0.5),"-1 a -0,5",IF(AND(CG60&gt;-0.5,CG60&lt;=0.5),"0 a 0,5",IF(AND(CG60&gt;0.5,CG60&lt;=1.5),"1 a 1,5",IF(AND(CG60&gt;1.5,CG60&lt;=2.5),"2 a 2,5",IF(AND(CG60&gt;2.5,CG60&lt;=3.5),"3 a 3,5",IF(AND(CG60&gt;3.5,CG60&lt;=4.5),"4 a 4,5",IF(AND(CG60&gt;4.5,CG60&lt;=5.5),"5 a 5,5",IF(AND(CG60&gt;5.5,CG60&lt;=6.5),"6 a 6,5",IF(AND(CG60&gt;6.5,CG60&lt;=7.5),"7 a 7,5",IF(AND(CG60&gt;7.5,CG60&lt;=8.5),"8 a 8,5",IF(AND(CG60&gt;8.5,CG60&lt;=9.5),"9 a 9,5",IF(CG60&gt;=10,"10","Fuera de rango")))))))))))))))))))))))</f>
        <v>-2 a -1,5</v>
      </c>
      <c r="CI60" s="11" t="n">
        <f aca="false">IF(CG60="","",IF(CG60=-2.25,"NORMA",IF(CG60&lt;=-9.5,1,IF(CG60&lt;=-8.5,2,IF(CG60&lt;=-7.5,3,IF(CG60&lt;=-6.5,4,IF(CG60&lt;=-5.5,5,IF(CG60&lt;=-4.5,6,IF(CG60&lt;=-3.5,7,IF(CG60&lt;=-2.5,8,IF(CG60&lt;=-1.5,9,IF(CG60&lt;=-0.5,10,IF(CG60&lt;=0.5,11,IF(CG60&lt;=1.5,12,IF(CG60&lt;=2.5,13,IF(CG60&lt;=3.5,14,IF(CG60&lt;=4.5,15,IF(CG60&lt;=5.5,16,IF(CG60&lt;=6.5,17,IF(CG60&lt;=7.5,18,IF(CG60&lt;=8.5,19,IF(CG60&lt;=9.5,20,IF(CG60=10,21,"Fuera de rango")))))))))))))))))))))))</f>
        <v>9</v>
      </c>
      <c r="CJ60" s="9" t="n">
        <v>1.5</v>
      </c>
      <c r="CK60" s="10" t="str">
        <f aca="false">IF(CJ60="","",IF(AND(CJ60&gt;=-6,CJ60&lt;=-5.5),"-6 a -5,5",IF(AND(CJ60&gt;-5.5,CJ60&lt;=-4.5),"-5 a -4,5",IF(AND(CJ60&gt;-4.5,CJ60&lt;=-3.5),"-4 a -3,5",IF(AND(CJ60&gt;-3.5,CJ60&lt;=-2.5),"-3 a -2,5",IF(AND(CJ60&gt;-2.5,CJ60&lt;=-1.5),"-2 a -1,5",IF(AND(CJ60&gt;-1.5,CJ60&lt;=-0.5),"-1 a -0,5",IF(AND(CJ60&gt;-0.5,CJ60&lt;=0.5),"0 a 0,5",IF(AND(CJ60&gt;0.5,CJ60&lt;=1.5),"1 a 1,5",IF(AND(CJ60&gt;1.5,CJ60&lt;2.5),"2",IF(AND(CJ60&gt;=2.5,CJ60&lt;=3),"2,5 a 3",IF(AND(CJ60&gt;3,CJ60&lt;=4),"3,5 a 4",IF(AND(CJ60&gt;4,CJ60&lt;=5),"4,5 a 5",IF(AND(CJ60&gt;5,CJ60&lt;=6),"5,5 a 6",IF(AND(CJ60&gt;6,CJ60&lt;=7),"6,5 a 7",IF(AND(CJ60&gt;7,CJ60&lt;=8),"7,5 a 8",IF(AND(CJ60&gt;8,CJ60&lt;=9.5),"8,5 a 9,5",IF(CJ60=10,"10","Fuera de rango"))))))))))))))))))</f>
        <v>1 a 1,5</v>
      </c>
      <c r="CL60" s="11" t="n">
        <f aca="false">IF(CK60="","",IF(OR(CK60="-6 a -5,5",CK60="-6 - -5,5"),1,IF(OR(CK60="-5 a -4,5",CK60="-5 - -4,5"),2,IF(OR(CK60="-4 a -3,5",CK60="-4 - -3,5"),3,IF(OR(CK60="-3 a -2,5",CK60="-3 - -2,5"),4,IF(OR(CK60="-2 a -1,5",CK60="-2 - -1,5"),5,IF(OR(CK60="-1 a -0,5",CK60="-1 - -0,5"),6,IF(OR(CK60="0 a 0,5",CK60="0 - 0,5"),7,IF(OR(CK60="1 a 1,5",CK60="1 - 1,5"),8,IF(CK60="2","NORMA",IF(OR(CK60="2,5 a 3",CK60="2,5 - 3"),9,IF(OR(CK60="3,5 a 4",CK60="3,5 - 4"),10,IF(OR(CK60="4,5 a 5",CK60="4,5 - 5"),11,IF(OR(CK60="5,5 a 6",CK60="5,5 - 6"),12,IF(OR(CK60="6,5 a 7",CK60="6,5 - 7"),13,IF(OR(CK60="7,5 a 8",CK60="7,5 - 8"),14,IF(OR(CK60="8,5 a 9",CK60="8,5 - 9,5",CK60="9 a 9,5"),15,IF(CK60="10",15,IF(OR(CK60="0,5 a 1",CK60="0,5 - 1"),7,"Fuera de rango")))))))))))))))))))</f>
        <v>8</v>
      </c>
      <c r="CM60" s="10" t="n">
        <v>0</v>
      </c>
      <c r="CN60" s="10" t="str">
        <f aca="false">IF(CM60=0,"0", " ")</f>
        <v>0</v>
      </c>
      <c r="CO60" s="10" t="str">
        <f aca="false">IF(CM60&gt;0,"EME"," ")</f>
        <v> </v>
      </c>
      <c r="CP60" s="10" t="n">
        <v>0</v>
      </c>
      <c r="CQ60" s="10" t="str">
        <f aca="false">IF(CP60&gt;0,"0", " ")</f>
        <v> </v>
      </c>
      <c r="CR60" s="10" t="str">
        <f aca="false">IF(CP60&gt;0,"EME"," ")</f>
        <v> </v>
      </c>
      <c r="CS60" s="9" t="n">
        <v>0.25</v>
      </c>
      <c r="CT60" s="10" t="str">
        <f aca="false">IF(CS60&gt;0,"1", " ")</f>
        <v>1</v>
      </c>
      <c r="CU60" s="10" t="str">
        <f aca="false">IF(CS60&gt;0,"HIP"," ")</f>
        <v>HIP</v>
      </c>
      <c r="CV60" s="9" t="n">
        <v>0.25</v>
      </c>
      <c r="CW60" s="10" t="str">
        <f aca="false">IF(CV60&gt;0,"1", " ")</f>
        <v>1</v>
      </c>
      <c r="CX60" s="10" t="str">
        <f aca="false">IF(CV60&gt;0,"HIP"," ")</f>
        <v>HIP</v>
      </c>
      <c r="CY60" s="9" t="n">
        <v>0</v>
      </c>
      <c r="CZ60" s="11" t="str">
        <f aca="false">IF(CY60&lt;0,"2"," ")</f>
        <v> </v>
      </c>
      <c r="DA60" s="11" t="str">
        <f aca="false">IF(CY60&lt;0,"MIO"," ")</f>
        <v> </v>
      </c>
      <c r="DB60" s="9" t="n">
        <v>0</v>
      </c>
      <c r="DC60" s="11" t="str">
        <f aca="false">IF(DB60&lt;0,"2"," ")</f>
        <v> </v>
      </c>
      <c r="DD60" s="11" t="str">
        <f aca="false">IF(DB60&lt;0,"MIO"," ")</f>
        <v> </v>
      </c>
      <c r="DE60" s="9" t="n">
        <v>0</v>
      </c>
      <c r="DF60" s="11" t="str">
        <f aca="false">IF(DE60&lt;0,"3"," ")</f>
        <v> </v>
      </c>
      <c r="DG60" s="11" t="str">
        <f aca="false">IF(DE60&lt;0,"AST"," ")</f>
        <v> </v>
      </c>
      <c r="DH60" s="9" t="n">
        <v>0</v>
      </c>
      <c r="DI60" s="11" t="str">
        <f aca="false">IF(DH60&lt;0,"3"," ")</f>
        <v> </v>
      </c>
      <c r="DJ60" s="11" t="str">
        <f aca="false">IF(DH60&lt;0,"AST"," ")</f>
        <v> </v>
      </c>
      <c r="DK60" s="9" t="n">
        <v>2.25</v>
      </c>
      <c r="DL60" s="10" t="str">
        <f aca="false">IF(DK60&gt;0,"4"," ")</f>
        <v>4</v>
      </c>
      <c r="DM60" s="10" t="str">
        <f aca="false">IF(DK60&gt;0,"PRE"," ")</f>
        <v>PRE</v>
      </c>
      <c r="DN60" s="9" t="n">
        <v>2.25</v>
      </c>
      <c r="DO60" s="10" t="str">
        <f aca="false">IF(DN60&gt;0,"4"," ")</f>
        <v>4</v>
      </c>
      <c r="DP60" s="10" t="str">
        <f aca="false">IF(DN60&gt;0,"PRE"," ")</f>
        <v>PRE</v>
      </c>
      <c r="DQ60" s="12" t="n">
        <v>2</v>
      </c>
      <c r="DR60" s="12" t="n">
        <v>2</v>
      </c>
      <c r="DS60" s="12" t="str">
        <f aca="false">CONCATENATE(CO60,CU60,DA60,DG60,DM60)</f>
        <v> HIP  PRE</v>
      </c>
      <c r="DT60" s="10" t="str">
        <f aca="false" t="array" ref="DT60">_xlfn.IFS(DS60="EME    ","0", DS60=" HIP   ","1", DS60="  MIO  ","2", DS60="   AST ","3", DS60="    PRE","4", DS60="EME   PRE","5", DS60=" HIP  PRE","6", DS60=" HIP AST ","7", DS60="  MIO PRE","8", DS60="  MIOAST ","9", DS60="   ASTPRE","10",DS60=" HIP ASTPRE","11", DS60="  MIOASTPRE","12", DS60="     ","0")</f>
        <v>6</v>
      </c>
      <c r="DU60" s="1" t="s">
        <v>154</v>
      </c>
      <c r="DV60" s="1" t="str">
        <f aca="false" t="array" ref="DV60">_xlfn.IFS(DU60="SI","2", DU60="NO","1")</f>
        <v>1</v>
      </c>
      <c r="DW60" s="10" t="n">
        <v>0.25</v>
      </c>
      <c r="DX60" s="11" t="str">
        <f aca="false">IF(DW60=0,"1","2")</f>
        <v>2</v>
      </c>
      <c r="DY60" s="11" t="str">
        <f aca="false" t="array" ref="DY60">_xlfn.IFS(DW60=0,"0", DW60=0.25, "1", DW60=0.5,"2", DW60=0.75,"3", DW60=1,"4",DW60=1.25,"5", DW60=1.5,"6", DW60=1.75,"7", DW60=2,"8", DW60=2.25,"9",DW60=2.5,"10", DW60=2.75,"11", DW60=3,"12", DW60=3.25,"13", DW60=3.5,"14", DW60=3.75,"15",DW60=4,"16")</f>
        <v>1</v>
      </c>
      <c r="DZ60" s="10" t="n">
        <v>0.25</v>
      </c>
      <c r="EA60" s="11" t="str">
        <f aca="false">IF(DZ60=0,"1","2")</f>
        <v>2</v>
      </c>
      <c r="EB60" s="11" t="str">
        <f aca="false" t="array" ref="EB60">_xlfn.IFS(DZ60=0,"0", DZ60=0.25, "1", DZ60=0.5,"2", DZ60=0.75,"3", DZ60=1,"4",DZ60=1.25,"5", DZ60=1.5,"6", DZ60=1.75,"7", DZ60=2,"8", DZ60=2.25,"9",DZ60=2.5,"10", DZ60=2.75,"11", DZ60=3,"12", DZ60=3.25,"13", DZ60=3.5,"14", DZ60=3.75,"15",DZ60=4,"16")</f>
        <v>1</v>
      </c>
      <c r="EC60" s="10" t="n">
        <v>0</v>
      </c>
      <c r="ED60" s="10" t="str">
        <f aca="false">IF(EC60=0,"1","2")</f>
        <v>1</v>
      </c>
      <c r="EE60" s="11" t="str">
        <f aca="false" t="array" ref="EE60">_xlfn.IFS(EC60=0,"0", EC60=-0.25, "1", EC60=-0.5,"2", EC60=-0.75,"3", EC60=-1,"4",EC60=-1.25,"5", EC60=-1.5,"6", EC60=-1.75,"7", EC60=-2,"8", EC60=-2.25,"9",EC60=-2.5,"10", EC60=-2.75,"11", EC60=-3,"12", EC60=-3.25,"13", EC60=-3.5,"14", EC60=-3.75,"15",EC60=-4,"16")</f>
        <v>0</v>
      </c>
      <c r="EF60" s="10" t="n">
        <v>0</v>
      </c>
      <c r="EG60" s="10" t="str">
        <f aca="false">IF(EF60=0,"1","2")</f>
        <v>1</v>
      </c>
      <c r="EH60" s="11" t="str">
        <f aca="false" t="array" ref="EH60">_xlfn.IFS(EF60=0,"0", EF60=-0.25, "1", EF60=-0.5,"2", EF60=-0.75,"3", EF60=-1,"4",EF60=-1.25,"5", EF60=-1.5,"6", EF60=-1.75,"7", EF60=-2,"8", EF60=-2.25,"9",EF60=-2.5,"10", EF60=-2.75,"11", EF60=-3,"12", EF60=-3.25,"13", EF60=-3.5,"14", EF60=-3.75,"15",EF60=-4,"16")</f>
        <v>0</v>
      </c>
      <c r="EI60" s="10" t="n">
        <v>0</v>
      </c>
      <c r="EJ60" s="11" t="str">
        <f aca="false">IF(EI60=0,"1","2")</f>
        <v>1</v>
      </c>
      <c r="EK60" s="11" t="str">
        <f aca="false" t="array" ref="EK60">_xlfn.IFS(EI60=0,"0", EI60=-0.25, "1", EI60=-0.5,"2", EI60=-0.75,"3", EI60=-1,"4",EI60=-1.25,"5", EI60=-1.5,"6", EI60=-1.75,"7", EI60=-2,"8", EI60=-2.25,"9", EI60=-2.25,"9",EI60=-2.5,"10", EI60=-2.75,"11", EI60=-3,"12", EI60=-3.25,"13", EI60=-3.5,"14", EI60=-3.75,"15",EI60=-4,"16", EI60=0.25, "17", EI60=0.5, "18")</f>
        <v>0</v>
      </c>
      <c r="EL60" s="10" t="n">
        <v>0</v>
      </c>
      <c r="EM60" s="11" t="str">
        <f aca="false">IF(EL60=0,"1","2")</f>
        <v>1</v>
      </c>
      <c r="EN60" s="11" t="str">
        <f aca="false" t="array" ref="EN60">_xlfn.IFS(EL60=0.25,"17",EL60=0.5,"18", EL60=0,"0", EL60=-0.25, "1", EL60=-0.5,"2", EL60=-0.75,"3", EL60=-1,"4",EL60=-1.25,"5", EL60=-1.5,"6", EL60=-1.75,"7", EL60=-2,"8",EL60= -2.25,"9",EL60=-2.5,"10",EL60= -2.75,"11",EL60= -3,"12",EL60= -3.25,"13",EL60= -3.5,"14",EL60= -3.75,"15",EL60=-4,"16")</f>
        <v>0</v>
      </c>
      <c r="EO60" s="10" t="n">
        <v>2.25</v>
      </c>
      <c r="EP60" s="11" t="str">
        <f aca="false">IF(EO60=0,"1","2")</f>
        <v>2</v>
      </c>
      <c r="EQ60" s="11" t="str">
        <f aca="false" t="array" ref="EQ60">_xlfn.IFS(EO60=0,"0", EO60=0.25, "1", EO60=0.5,"2", EO60=0.75,"3", EO60=1,"4",EO60=1.25,"5", EO60=1.5,"6", EO60=1.75,"7", EO60=2,"8", EO60=2.25,"9", EO60=2.25,"9",EO60=2.5,"10", EO60=2.75,"11", EO60=3,"12", EO60=3.25,"13", EO60=3.5,"14", EO60=3.75,"15",EO60=4,"16", EO60=-0.25, "17", bq=-0.5, "18")</f>
        <v>9</v>
      </c>
      <c r="ER60" s="10" t="n">
        <v>2.25</v>
      </c>
      <c r="ES60" s="11" t="str">
        <f aca="false">IF(ER60=0,"1","2")</f>
        <v>2</v>
      </c>
      <c r="ET60" s="11" t="str">
        <f aca="false" t="array" ref="ET60">_xlfn.IFS(ER60=0,"0", ER60=0.25, "1", ER60=0.5,"2", ER60=0.75,"3", ER60=1,"4",ER60=1.25,"5", ER60=1.5,"6", ER60=1.75,"7", ER60=2,"8", ER60=2.25,"9", ER60=2.25,"9",ER60=2.5,"10", ER60=2.75,"11", ER60=3,"12", ER60=3.25,"13", ER60=3.5,"14", ER60=3.75,"15",ER60=4,"16", ER60=-0.25, "17", bq=-0.5, "18")</f>
        <v>9</v>
      </c>
      <c r="EU60" s="34" t="n">
        <v>24</v>
      </c>
      <c r="EV60" s="14" t="str">
        <f aca="false">VLOOKUP(EU60,LEYENDA!$G$2:$H$8,2,TRUE())</f>
        <v>19-24</v>
      </c>
      <c r="EW60" s="14" t="str">
        <f aca="false" t="array" ref="EW60">_xlfn.IFS(EV60="0-5","1", EV60="6-12","2", EV60="13-18","3", EV60="19-24","4", EV60="25-36","5", EV60="37-48","6", EV60="49-60","7")</f>
        <v>4</v>
      </c>
    </row>
    <row r="61" customFormat="false" ht="13.5" hidden="false" customHeight="false" outlineLevel="0" collapsed="false">
      <c r="A61" s="1" t="n">
        <v>23</v>
      </c>
      <c r="B61" s="32" t="n">
        <v>1</v>
      </c>
      <c r="C61" s="33" t="n">
        <v>37193</v>
      </c>
      <c r="D61" s="6"/>
      <c r="E61" s="5" t="str">
        <f aca="false">VLOOKUP(A61,'286'!$A$3:$J$600,10,FALSE())</f>
        <v>BÁRCENA ALONSO, ANDRÉS</v>
      </c>
      <c r="F61" s="4" t="str">
        <f aca="false">VLOOKUP(A61,'286'!$A$3:$I$1768,3,FALSE())</f>
        <v>BARAAN</v>
      </c>
      <c r="G61" s="6" t="n">
        <f aca="false">VLOOKUP(A61,'286'!$A$3:$I$1768,4,FALSE())</f>
        <v>19377</v>
      </c>
      <c r="H61" s="7" t="n">
        <f aca="false">YEAR(C61)-YEAR(G61)</f>
        <v>48</v>
      </c>
      <c r="I61" s="1" t="str">
        <f aca="false">VLOOKUP(H61,LEYENDA!$C$2:$D$6,2,TRUE())</f>
        <v>41-60</v>
      </c>
      <c r="J61" s="5" t="str">
        <f aca="false">VLOOKUP(A61,'286'!$A$3:$I$1768,7,FALSE())</f>
        <v>H</v>
      </c>
      <c r="K61" s="8" t="str">
        <f aca="false">VLOOKUP(A61,'286'!$A$3:$I$1768,2,FALSE())</f>
        <v>OD</v>
      </c>
      <c r="L61" s="4" t="str">
        <f aca="false">VLOOKUP(A61,'286'!$A$3:$I$1768,8,FALSE())</f>
        <v>D</v>
      </c>
      <c r="M61" s="4" t="str">
        <f aca="false">VLOOKUP(A61,'286'!$A$3:$I$1768,9,FALSE())</f>
        <v>I</v>
      </c>
      <c r="N61" s="8" t="str">
        <f aca="false">IF(R61=O61, "MISMA","CONTRARIA")</f>
        <v>CONTRARIA</v>
      </c>
      <c r="O61" s="8" t="str">
        <f aca="false" t="array" ref="O61">_xlfn.IFS(L61="D","1", L61="I","2")</f>
        <v>1</v>
      </c>
      <c r="P61" s="8" t="str">
        <f aca="false" t="array" ref="P61">_xlfn.IFS(K61="OD","1", K61="OI","2")</f>
        <v>1</v>
      </c>
      <c r="Q61" s="1" t="str">
        <f aca="false" t="array" ref="Q61">_xlfn.IFS(J61="M","1", J61="H","2")</f>
        <v>2</v>
      </c>
      <c r="R61" s="8" t="str">
        <f aca="false" t="array" ref="R61">_xlfn.IFS(M61="D","1", M61="I","2")</f>
        <v>2</v>
      </c>
      <c r="S61" s="1" t="str">
        <f aca="false" t="array" ref="S61">_xlfn.IFS(N61="CONTRARIA", "1",N61= "MISMA","2")</f>
        <v>1</v>
      </c>
      <c r="T61" s="1" t="str">
        <f aca="false" t="array" ref="T61">_xlfn.IFS(I61="0-12","1", I61="13-24","2", I61="25-40","3", I61="41-60","4", I61="61-100","5")</f>
        <v>4</v>
      </c>
      <c r="U61" s="9" t="n">
        <v>-4</v>
      </c>
      <c r="V61" s="1" t="str">
        <f aca="false">IF(U61="","",IF(AND(U61&gt;=-9,U61&lt;=-6.5),"-9 a -6,5",IF(AND(U61&gt;=-6,U61&lt;=-3.5),"-6 a -3,5",IF(AND(U61&gt;=-3,U61&lt;=-1),"-3 a -1",IF(U61=-0.5,"-0,5",IF(AND(U61&gt;=0,U61&lt;=2.5),"0 a 2,5",IF(AND(U61&gt;=3,U61&lt;=5.5),"3 a 5,5",IF(AND(U61&gt;=6,U61&lt;=8.5),"6 a 8,5",IF(AND(U61&gt;=9,U61&lt;=20),"9 a 20","Fuera de rango")))))))))</f>
        <v>-6 a -3,5</v>
      </c>
      <c r="W61" s="11" t="n">
        <f aca="false">IF(V61="","",IF(V61="-9 a -6,5",2,IF(V61="-6 a -3,5",3,IF(V61="-3 a -1",4,IF(V61="-0,5","NORMA",IF(V61="0 a 2,5",5,IF(V61="3 a 5,5",6,IF(V61="6 a 8,5",7,IF(V61="9 a 20",8,"Fuera de rango")))))))))</f>
        <v>3</v>
      </c>
      <c r="X61" s="9" t="n">
        <v>0</v>
      </c>
      <c r="Y61" s="10" t="str">
        <f aca="false">IF(X61="","",IF(AND(X61&gt;=0,X61&lt;=4),"0 a 4",IF(AND(X61&gt;=4.5,X61&lt;=8.5),"4,5 a 8,5",IF(X61=9,"9",IF(AND(X61&gt;=9.5,X61&lt;=13),"9,5 a 13",IF(AND(X61&gt;=13.5,X61&lt;=20),"13,5 a 20",IF(AND(X61&gt;=20.5,X61&lt;=35),"20,5 a 35","Fuera de rango")))))))</f>
        <v>0 a 4</v>
      </c>
      <c r="Z61" s="11" t="n">
        <f aca="false">IF(Y61="","",IF(Y61="0 a 4",1,IF(Y61="4,5 a 8,5",2,IF(Y61="9","NORMA",IF(Y61="9,5 a 13",3,IF(Y61="13,5 a 20",4,IF(Y61="20,5 a 35",5,"Fuera de rango")))))))</f>
        <v>1</v>
      </c>
      <c r="AA61" s="9" t="n">
        <v>11</v>
      </c>
      <c r="AB61" s="10" t="str">
        <f aca="false">IF(AA61="","",IF(AND(AA61&gt;=0,AA61&lt;=9),"0 a 9",IF(AND(AA61&gt;=9.5,AA61&lt;=18.5),"9,5 a 18,5",IF(AA61=19,"19",IF(AND(AA61&gt;=19.5,AA61&lt;=28),"19,5 a 28",IF(AND(AA61&gt;=28.5,AA61&lt;=40),"28,5 a 40","Fuera de rango"))))))</f>
        <v>9,5 a 18,5</v>
      </c>
      <c r="AC61" s="11" t="n">
        <f aca="false" t="array" ref="AC61">_xlfn.IFS(AB61="","",AB61="0 a 9",1,AB61="9,5 a 18,5",2,AB61="19","NORMA",AB61="19,5 a 28",3,AB61="28,5 a 40",4,TRUE(),"Fuera de rango")</f>
        <v>2</v>
      </c>
      <c r="AD61" s="9" t="n">
        <v>-3</v>
      </c>
      <c r="AE61" s="10" t="str">
        <f aca="false">IF(AD61="","",IF(AND(AD61&gt;=-10,AD61&lt;=0),"De -10 a 0",IF(AND(AD61&gt;=0.5,AD61&lt;=9.5),"0,5 a 9,5",IF(AD61=10,"10",IF(AND(AD61&gt;=10.5,AD61&lt;=20),"10,5 a 20",IF(AND(AD61&gt;=20.5,AD61&lt;=40),"20,5 a 40","Fuera de rango"))))))</f>
        <v>De -10 a 0</v>
      </c>
      <c r="AF61" s="12" t="n">
        <f aca="false">IF(AD61="","",IF(AND(AD61&gt;=-10,AD61&lt;=0),1,IF(AND(AD61&gt;=0.5,AD61&lt;=9.5),2,IF(AD61=10,"NORMA",IF(AND(AD61&gt;=10.5,AD61&lt;=20),3,IF(AND(AD61&gt;=20.5,AD61&lt;=40),4,""))))))</f>
        <v>1</v>
      </c>
      <c r="AG61" s="9" t="n">
        <v>10</v>
      </c>
      <c r="AH61" s="10" t="str">
        <f aca="false">IF(AG61="","",IF(AND(AG61&gt;=0,AG61&lt;=4),"0 a 4",IF(AND(AG61&gt;=4.5,AG61&lt;=8.5),"4,5 a 8,5",IF(AG61=9,"9",IF(AND(AG61&gt;=9.5,AG61&lt;=13),"9,5 a 13",IF(AND(AG61&gt;=13.5,AG61&lt;=25),"13,5 a 25","Fuera de rango"))))))</f>
        <v>9,5 a 13</v>
      </c>
      <c r="AI61" s="11" t="n">
        <f aca="false">IF(AH61="","",IF(AH61="0 a 4",1,IF(AH61="4,5 a 8,5",2,IF(AH61="9","NORMA",IF(AH61="9,5 a 13",3,IF(AH61="13,5 a 25",4,""))))))</f>
        <v>3</v>
      </c>
      <c r="AJ61" s="9" t="n">
        <v>5</v>
      </c>
      <c r="AK61" s="10" t="str">
        <f aca="false">IF(AJ61="","",IF(AND(AJ61&gt;=-15,AJ61&lt;=-10.5),"-15 a -10,5",IF(AND(AJ61&gt;=-10,AJ61&lt;=-4),"-10 a -4",IF(AND(AJ61&gt;=-4.5,AJ61&lt;=0),"-4,5 a 0",IF(AND(AJ61&gt;=0.5,AJ61&lt;=4.5),"0,5 a 4,5",IF(AJ61=5,"5",IF(AND(AJ61&gt;=5.5,AJ61&lt;=10),"5,5 a 10",IF(AND(AJ61&gt;=10.5,AJ61&lt;=20),"10,5 a 20","Fuera de rango"))))))))</f>
        <v>5</v>
      </c>
      <c r="AL61" s="11" t="str">
        <f aca="false">IF(AK61="","",IF(AK61="-15 a -10,5",1,IF(AK61="-10 a -4",2,IF(AK61="-4,5 a 0",3,IF(AK61="0,5 a 4,5",4,IF(AK61="5","NORMA",IF(AK61="5,5 a 10",5,IF(AK61="10,5 a 20",6,"Error"))))))))</f>
        <v>NORMA</v>
      </c>
      <c r="AM61" s="9" t="n">
        <v>0</v>
      </c>
      <c r="AN61" s="10" t="str">
        <f aca="false">IF(AM61="","",IF(AND(AM61&gt;=-7.5,AM61&lt;=-5.5),"-7,5 a -5,5",IF(AND(AM61&gt;=-5,AM61&lt;=-3),"-5 a -3",IF(AND(AM61&gt;=-2.5,AM61&lt;=-0.5),"-2,5 a -0,5",IF(AM61=0,"0,00",IF(AND(AM61&gt;=0.5,AM61&lt;=2.5),"0,5 a 2,5",IF(AND(AM61&gt;=3,AM61&lt;=5),"3 a 5",IF(AND(AM61&gt;=5.5,AM61&lt;=7.5),"5,5 a 7,5",IF(AND(AM61&gt;=8,AM61&lt;=10),"8 a 10","Fuera de rango")))))))))</f>
        <v>0,00</v>
      </c>
      <c r="AO61" s="11" t="str">
        <f aca="false">IF(AN61="","",IF(AN61="-7,5 a -5,5",1,IF(AN61="-5 a -3",2,IF(AN61="-2,5 a -0,5",3,IF(AN61="0,00","NORMA",IF(AN61="0,5 a 2,5",4,IF(AN61="3 a 5",5,IF(AN61="5,5 a 7,5",6,IF(AN61="8 a 10",7,"Error")))))))))</f>
        <v>NORMA</v>
      </c>
      <c r="AP61" s="9" t="n">
        <v>-11</v>
      </c>
      <c r="AQ61" s="10" t="str">
        <f aca="false">IF(AP61="","",IF(AND(AP61&gt;=-20,AP61&lt;=-9.5),"-20 a -9,5",IF(AND(AP61&gt;=-9,AP61&lt;=-6.5),"-9 a -6,5",IF(AP61=-6,"-6",IF(AND(AP61&gt;=-5.5,AP61&lt;=-3),"-5,5 a -3",IF(AND(AP61&gt;=-2.5,AP61&lt;=0),"-2,5 a 0",IF(AND(AP61&gt;=0.5,AP61&lt;=3),"0,5 a 3",IF(AND(AP61&gt;=3.5,AP61&lt;=6),"3,5 a 6",IF(AND(AP61&gt;=6.5,AP61&lt;=9),"6,5 a 9",IF(AND(AP61&gt;=9.5,AP61&lt;=20),"9,5 a 20","Fuera de rango"))))))))))</f>
        <v>-20 a -9,5</v>
      </c>
      <c r="AR61" s="11" t="n">
        <f aca="false">IF(AQ61="","",IF(AQ61="-20 a -9,5",1,IF(AQ61="-9 a -6,5",2,IF(AQ61="-6","NORMA",IF(AQ61="-5,5 a -3",3,IF(AQ61="-2,5 a 0",4,IF(AQ61="0,5 a 3",5,IF(AQ61="3,5 a 6",6,IF(AQ61="6,5 a 9",7,IF(AQ61="9,5 a 20",8,""))))))))))</f>
        <v>1</v>
      </c>
      <c r="AS61" s="9" t="n">
        <v>2</v>
      </c>
      <c r="AT61" s="10" t="str">
        <f aca="false">IF(AS61="","",IF(AND(AS61&gt;=-16,AS61&lt;=-14),"-16 a -14",IF(AND(AS61&gt;=-13.5,AS61&lt;=-11.5),"-13,5 a -11,5",IF(AND(AS61&gt;=-11,AS61&lt;=-9),"-11 a -9",IF(AND(AS61&gt;=-8.5,AS61&lt;=-6.5),"-8,5 a -6,5",IF(AND(AS61&gt;=-6,AS61&lt;=-4),"-6 a -4",IF(AND(AS61&gt;=-3.5,AS61&lt;=-1.5),"-3,5 a -1,5",IF(AND(AS61&gt;=-1,AS61&lt;=1),"-1 a 1",IF(AND(AS61&gt;=1.5,AS61&lt;=3.5),"1,5 a 3,5",IF(AND(AS61&gt;=4,AS61&lt;=6),"4 a 6",IF(AND(AS61&gt;=6.5,AS61&lt;=8.5),"6,5 a 8,5",IF(AND(AS61&gt;=9,AS61&lt;=11),"9 a 11",IF(AND(AS61&gt;=11.5,AS61&lt;=13.5),"11,5 a 13,5",IF(AND(AS61&gt;=14,AS61&lt;=16),"14 a 16",IF(AND(AS61&gt;=16.5,AS61&lt;=18.5),"16,5 a 18,5",IF(AND(AS61&gt;=19,AS61&lt;=21),"19 a 21","Fuera de rango"))))))))))))))))</f>
        <v>1,5 a 3,5</v>
      </c>
      <c r="AU61" s="11" t="n">
        <f aca="false" t="array" ref="AU61">IF(AT61="","",_xlfn.IFS(AT61="-16 a -14",1,AT61="-13,5 a -11,5",2,AT61="-11 a -9",3,AT61="-8,5 a -6,5",4,AT61="-6 a -4",5,AT61="-3,5 a -1,5",6,AT61="-1 a 1",7,AT61="1,5 a 3,5",8,AT61="4 a 6","NORMA",AT61="6,5 a 8,5",9,AT61="9 a 11",10,AT61="11,5 a 13,5",11,AT61="14 a 16",12,AT61="16,5 a 18,5",13,AT61="19 a 21",14,TRUE(),""))</f>
        <v>8</v>
      </c>
      <c r="AV61" s="9" t="n">
        <v>2</v>
      </c>
      <c r="AW61" s="10" t="str">
        <f aca="false">IF(AV61="","",IF(AND(AV61&gt;=-1,AV61&lt;=-0.5),"-1 a -0,5",IF(AND(AV61&gt;-0.5,AV61&lt;=0),"De -0,5 a 0",IF(AND(AV61&gt;=0.25,AV61&lt;=0.75),"0,25 a 0,75",IF(AND(AV61&gt;=1,AV61&lt;=1.5),"1 a 1,5",IF(AND(AV61&gt;=1.75,AV61&lt;=2.25),"1,75 a 2,25",IF(AND(AV61&gt;=2.5,AV61&lt;=3),"2,5 a 3",IF(AND(AV61&gt;=3.25,AV61&lt;=3.75),"3,25 a 3,75","Fuera de rango"))))))))</f>
        <v>1,75 a 2,25</v>
      </c>
      <c r="AX61" s="11" t="n">
        <f aca="false">IF(AW61="","",IF(OR(AW61="-1 a -0,5",AW61="-1 a -0.5"),1,IF(OR(AW61="De -0,5 a 0",AW61="-0,5 a 0",AW61="De -0.5 a 0"),2,IF(OR(AW61="0,25 a 0,75",AW61="0.25 a 0.75"),"NORMA",IF(OR(AW61="1 a 1,5",AW61="1 a 1.5"),3,IF(OR(AW61="1,75 a 2,25",AW61="1.75 a 2.25"),4,IF(OR(AW61="2,5 a 3",AW61="2.5 a 3"),5,IF(OR(AW61="3,25 a 3,75",AW61="3.25 a 3.75"),6,""))))))))</f>
        <v>4</v>
      </c>
      <c r="AY61" s="9" t="n">
        <v>-18</v>
      </c>
      <c r="AZ61" s="10" t="str">
        <f aca="false">IF(AY61="","",IF(AND(AY61&gt;=-20,AY61&lt;=-9.5),"-20 a -9,5",IF(AND(AY61&gt;=-9,AY61&lt;=-6.5),"-9 a -6,5",IF(AY61=-6,"-6",IF(AND(AY61&gt;=-5.5,AY61&lt;=-3),"-5,5 a -3",IF(AND(AY61&gt;=-2.5,AY61&lt;=0),"-2,5 a 0",IF(AND(AY61&gt;=0.5,AY61&lt;=3),"0,5 a 3",IF(AND(AY61&gt;=3.5,AY61&lt;=6),"3,5 a 6","Fuera de rango"))))))))</f>
        <v>-20 a -9,5</v>
      </c>
      <c r="BA61" s="11" t="n">
        <f aca="false">IF(AZ61="","",IF(AZ61="-20 a -9,5",1,IF(AZ61="-9 a -6,5",2,IF(AZ61="-6","NORMA",IF(AZ61="-5,5 a -3",3,IF(AZ61="-2,5 a 0",4,IF(AZ61="0,5 a 3",5,IF(AZ61="3,5 a 6",6,""))))))))</f>
        <v>1</v>
      </c>
      <c r="BB61" s="9" t="n">
        <v>0</v>
      </c>
      <c r="BC61" s="10" t="str">
        <f aca="false" t="array" ref="BC61">IF(BB61="","",_xlfn.IFS(AND(BB61&gt;=0,BB61&lt;=2),"0 a 2",AND(BB61&gt;=2.5,BB61&lt;=4.5),"2,5 a 4,5",AND(BB61&gt;=5,BB61&lt;=7),"5 a 7",AND(BB61&gt;=7.5,BB61&lt;=9.5),"7,5 a 9,5",AND(BB61&gt;=10,BB61&lt;=12),"10 a 12",AND(BB61&gt;=12.5,BB61&lt;=14.5),"12,5 a 14,5",BB61=15,"15",AND(BB61&gt;=15.5,BB61&lt;=17.5),"15,5 a 17,5",AND(BB61&gt;=18,BB61&lt;=20),"18 a 20",AND(BB61&gt;=20.5,BB61&lt;=22.5),"20,5 a 22,5",AND(BB61&gt;=23,BB61&lt;=25),"23 a 25",TRUE(),"Fuera de rango"))</f>
        <v>0 a 2</v>
      </c>
      <c r="BD61" s="11" t="n">
        <f aca="false" t="array" ref="BD61">IF(BC61="","",_xlfn.IFS(BC61="0 a 2",1,BC61="2,5 a 4,5",2,BC61="5 a 7",3,BC61="7,5 a 9,5",4,BC61="10 a 12",5,BC61="12,5 a 14,5",6,BC61="15","NORMA",BC61="15,5 a 17,5",7,BC61="18 a 20",8,BC61="20,5 a 22,5",9,BC61="23 a 25",10,TRUE(),"Fuera de rango"))</f>
        <v>1</v>
      </c>
      <c r="BE61" s="9" t="n">
        <v>24</v>
      </c>
      <c r="BF61" s="10" t="str">
        <f aca="false">IF(BE61="","",IF(AND(BE61&gt;=-20,BE61&lt;=-10),"-20 a -10",IF(AND(BE61&gt;=-9.5,BE61&lt;=0.5),"-9,5 a 0,5",IF(AND(BE61&gt;=1,BE61&lt;=11),"1 a 11",IF(AND(BE61&gt;=11.5,BE61&lt;=20.5),"11,5 a 20,5",IF(BE61=21,"21",IF(AND(BE61&gt;=21.5,BE61&lt;=31.5),"21,5 a 31,5",IF(AND(BE61&gt;=32,BE61&lt;=42),"32 a 42","Fuera de rango"))))))))</f>
        <v>21,5 a 31,5</v>
      </c>
      <c r="BG61" s="11" t="n">
        <f aca="false">IF(BF61="","",IF(BF61="-20 a -10",1,IF(BF61="-9,5 a 0,5",2,IF(BF61="1 a 11",3,IF(BF61="11,5 a 20,5",4,IF(BF61="21","NORMA",IF(BF61="21,5 a 31,5",5,IF(BF61="32 a 42",6,""))))))))</f>
        <v>5</v>
      </c>
      <c r="BH61" s="9" t="n">
        <v>14</v>
      </c>
      <c r="BI61" s="10" t="str">
        <f aca="false">IF(BH61="","",IF(AND(BH61&gt;=-20,BH61&lt;=-15),"-20 a -15",IF(AND(BH61&gt;=-14.5,BH61&lt;=-9.5),"-14,5 a -9,5",IF(AND(BH61&gt;=-9,BH61&lt;=-4),"-9 a -4",IF(AND(BH61&gt;=-3.5,BH61&lt;=2.5),"-3,5 a 2,5",IF(AND(BH61&gt;=3,BH61&lt;=8),"3 a 8",IF(AND(BH61&gt;=8.5,BH61&lt;=14.5),"8,5 a 14,5",IF(BH61=15,"15",IF(AND(BH61&gt;=15.5,BH61&lt;=20.5),"15,5 a 20,5",IF(AND(BH61&gt;=21,BH61&lt;=26),"21 a 26","Fuera de rango"))))))))))</f>
        <v>8,5 a 14,5</v>
      </c>
      <c r="BJ61" s="11" t="n">
        <f aca="false">IF(BI61="","",IF(BI61="-20 a -15",1,IF(BI61="-14,5 a -9,5",2,IF(BI61="-9 a -4",3,IF(BI61="-3,5 a 2,5",4,IF(BI61="3 a 8",5,IF(BI61="8,5 a 14,5",6,IF(BI61="15","NORMA",IF(BI61="15,5 a 20,5",7,IF(BI61="21 a 26",8,IF(BI61="26,5 a 31,5",9,"")))))))))))</f>
        <v>6</v>
      </c>
      <c r="BK61" s="9" t="n">
        <v>0</v>
      </c>
      <c r="BL61" s="10" t="str">
        <f aca="false">IF(BK61="","",IF(AND(BK61&gt;=0,BK61&lt;=2),"0 - 2",IF(AND(BK61&gt;=2.5,BK61&lt;=4.5),"2,5 - 4,5",IF(AND(BK61&gt;=5,BK61&lt;=7),"5 - 7",IF(AND(BK61&gt;=7.5,BK61&lt;=9.5),"7,5 - 9,5",IF(AND(BK61&gt;=10,BK61&lt;=12),"10 - 12",IF(AND(BK61&gt;=12.5,BK61&lt;=13.5),"12,5 - 13,5",IF(BK61=14,"14",IF(AND(BK61&gt;=14.5,BK61&lt;=16.5),"14,5 - 16,5",IF(AND(BK61&gt;=17,BK61&lt;=19),"17 - 19",IF(AND(BK61&gt;=19.5,BK61&lt;=21.5),"19,5 - 21,5",IF(AND(BK61&gt;=22,BK61&lt;=24),"22 - 24",IF(AND(BK61&gt;=24.5,BK61&lt;=26.5),"24,5 - 26,5",IF(AND(BK61&gt;=27,BK61&lt;=29),"27 - 29",IF(AND(BK61&gt;=29.5,BK61&lt;=30),"29,5 - 30","Fuera de rango")))))))))))))))</f>
        <v>0 - 2</v>
      </c>
      <c r="BM61" s="11" t="n">
        <f aca="false">IF(BL61="","",IF(BL61="0 - 2",1,IF(BL61="2,5 - 4,5",2,IF(BL61="5 - 7",3,IF(BL61="7,5 - 9,5",4,IF(BL61="10 - 12",5,IF(BL61="12,5 - 13,5",6,IF(BL61="14","NORMA",IF(BL61="14,5 - 16,5",7,IF(BL61="17 - 19",8,IF(BL61="19,5 - 21,5",9,IF(BL61="22 - 24",10,IF(BL61="24,5 - 26,5",11,IF(BL61="27 - 29",12,IF(BL61="29,5 - 30",13,"")))))))))))))))</f>
        <v>1</v>
      </c>
      <c r="BN61" s="9" t="n">
        <v>20</v>
      </c>
      <c r="BO61" s="10" t="str">
        <f aca="false">IF(BN61="","",IF(AND(BN61&gt;=-20,BN61&lt;=-10),"-20 a -10",IF(AND(BN61&gt;=-9.5,BN61&lt;=0.5),"-9,5 a 0,5",IF(AND(BN61&gt;=1,BN61&lt;=11),"1 a 11",IF(AND(BN61&gt;=11.5,BN61&lt;=21.5),"11,5 a 21,5",IF(BN61=22,"22",IF(AND(BN61&gt;=22.5,BN61&lt;=32.5),"22,5 a 32,5",IF(AND(BN61&gt;=33,BN61&lt;=43),"33 a 43","Fuera de rango"))))))))</f>
        <v>11,5 a 21,5</v>
      </c>
      <c r="BP61" s="11" t="n">
        <f aca="false">IF(BO61="","",IF(BO61="-20 a -10",1,IF(BO61="-9,5 a 0,5",2,IF(BO61="1 a 11",3,IF(BO61="11,5 a 21,5",4,IF(BO61="22","NORMA",IF(BO61="22,5 a 32,5",5,IF(BO61="33 a 43",6,""))))))))</f>
        <v>4</v>
      </c>
      <c r="BQ61" s="9" t="n">
        <v>17</v>
      </c>
      <c r="BR61" s="10" t="str">
        <f aca="false">IF(BQ61="","",IF(AND(BQ61&gt;=-20,BQ61&lt;=-15),"-20 a -15",IF(AND(BQ61&gt;=-14.5,BQ61&lt;=-9.5),"-14,5 a -9,5",IF(AND(BQ61&gt;=-9,BQ61&lt;=-4),"-9 a -4",IF(AND(BQ61&gt;=-3.5,BQ61&lt;=2.5),"-3,5 a 2,5",IF(AND(BQ61&gt;=3,BQ61&lt;=8),"3 a 8",IF(AND(BQ61&gt;=8.5,BQ61&lt;=13.5),"8,5 a 13,5",IF(AND(BQ61&gt;=14,BQ61&lt;=17.5),"14 a 17,5",IF(BQ61=18,"18",IF(AND(BQ61&gt;=18.5,BQ61&lt;=23.5),"18,5 a 23,5",IF(AND(BQ61&gt;=24,BQ61&lt;=29),"24 a 29",IF(AND(BQ61&gt;=29.5,BQ61&lt;=34.5),"29,5 a 34,5",IF(AND(BQ61&gt;=35,BQ61&lt;=40),"35 a 40","Fuera de rango")))))))))))))</f>
        <v>14 a 17,5</v>
      </c>
      <c r="BS61" s="11" t="n">
        <f aca="false">IF(BR61="","",IF(BR61="-20 a -15",1,IF(BR61="-14,5 a -9,5",2,IF(BR61="-9 a -4",3,IF(BR61="-3,5 a 2,5",4,IF(BR61="3 a 8",5,IF(BR61="8,5 a 13,5",6,IF(BR61="14 a 17,5",7,IF(BR61="18","NORMA",IF(BR61="18,5 a 23,5",8,IF(BR61="24 a 29",9,IF(BR61="29,5 a 34,5",10,IF(BR61="35 a 40",11,"")))))))))))))</f>
        <v>7</v>
      </c>
      <c r="BT61" s="9" t="n">
        <v>0</v>
      </c>
      <c r="BU61" s="10" t="str">
        <f aca="false">IF(BT61="","",IF(AND(BT61&gt;=-20,BT61&lt;=-18),"-20 a -18",IF(AND(BT61&gt;=-17.5,BT61&lt;=-15.5),"-17,5 a -15,5",IF(AND(BT61&gt;=-15,BT61&lt;=-13),"-15 a -13",IF(AND(BT61&gt;=-12.5,BT61&lt;=-10.5),"-12,5 a -10,5",IF(AND(BT61&gt;=-10,BT61&lt;=-8),"-10 a -8",IF(AND(BT61&gt;=-7.5,BT61&lt;=-5.5),"-7,5 a -5,5",IF(AND(BT61&gt;=-5,BT61&lt;=-3),"-5 a -3",IF(AND(BT61&gt;=-2.5,BT61&lt;=-0.5),"-2,5 a -0,5",IF(BT61=0,"0",IF(AND(BT61&gt;=0.5,BT61&lt;=2.5),"0,5 a 2,5",IF(AND(BT61&gt;=3,BT61&lt;=5),"3 a 5",IF(AND(BT61&gt;=5.5,BT61&lt;=7.5),"5,5 a 7,5",IF(AND(BT61&gt;=8,BT61&lt;=10),"8 a 10",IF(AND(BT61&gt;=10.5,BT61&lt;=12.5),"10,5 a 12,5",IF(AND(BT61&gt;=13,BT61&lt;=15),"13 a 15",IF(AND(BT61&gt;=15.5,BT61&lt;=17.5),"15,5 a 17,5",IF(AND(BT61&gt;=18,BT61&lt;=20),"18 a 20","Fuera de rango"))))))))))))))))))</f>
        <v>0</v>
      </c>
      <c r="BV61" s="11" t="str">
        <f aca="false">IF(BT61="","",IF(BT61=0,"NORMA",IF(AND(BT61&gt;=-20,BT61&lt;=-18),2,IF(AND(BT61&gt;=-17.5,BT61&lt;=-15.5),2,IF(AND(BT61&gt;=-15,BT61&lt;=-13),3,IF(AND(BT61&gt;=-12.5,BT61&lt;=-10.5),4,IF(AND(BT61&gt;=-10,BT61&lt;=-8),5,IF(AND(BT61&gt;=-7.5,BT61&lt;=-5.5),6,IF(AND(BT61&gt;=-5,BT61&lt;=-3),7,IF(AND(BT61&gt;=-2.5,BT61&lt;=-0.5),8,IF(AND(BT61&gt;=0.5,BT61&lt;=2.5),9,IF(AND(BT61&gt;=3,BT61&lt;=5),10,IF(AND(BT61&gt;=5.5,BT61&lt;=7.5),11,IF(AND(BT61&gt;=8,BT61&lt;=10),12,IF(AND(BT61&gt;=10.5,BT61&lt;=12.5),13,IF(AND(BT61&gt;=13,BT61&lt;=15),14,IF(AND(BT61&gt;=15.5,BT61&lt;=17.5),15,IF(AND(BT61&gt;=18,BT61&lt;=20),16,"Fuera de rango"))))))))))))))))))</f>
        <v>NORMA</v>
      </c>
      <c r="BW61" s="9" t="n">
        <v>-4</v>
      </c>
      <c r="BX61" s="10" t="n">
        <f aca="false">18.5- (0.3*H61)</f>
        <v>4.1</v>
      </c>
      <c r="BY61" s="10" t="n">
        <f aca="false">(BW61)-(BX61)</f>
        <v>-8.1</v>
      </c>
      <c r="BZ61" s="10" t="str">
        <f aca="false">IF(BY61="","",IF(BY61&lt;-27.5,"De -30 a -28",IF(BY61&lt;-25,"De -27,5 a -25,5",IF(BY61&lt;-22.5,"De -25 a -23",IF(BY61&lt;-20,"De -22,5 a -20,5",IF(BY61&lt;-17.5,"De -20 a -18",IF(BY61&lt;-15,"De -17,5 a -15,5",IF(BY61&lt;-12.5,"De -15 a -13",IF(BY61&lt;-10,"De -12,5 a -10,5",IF(BY61&lt;-7.5,"De -10 a -8",IF(BY61&lt;-5,"De -7,5 a -5,5",IF(BY61&lt;-2.5,"De -5 a -3",IF(BY61&lt;0,"De -2,5 a -0,5",IF(BY61&lt;2.5,"De 0 a 2",IF(BY61&lt;5,"De 2,5 a 4,5",IF(BY61&lt;7.5,"De 5 a 7",IF(BY61&lt;10,"De 7,5 a 9,5",IF(BY61&lt;12.5,"De 10 a 12",IF(BY61&lt;15,"De 12,5 a 14,5",IF(BY61&lt;17.5,"De 15 a 17",IF(BY61&lt;20,"De 17,5 a 19,5",IF(BY61&lt;22.5,"De 20 a 22",IF(BY61&lt;25,"De 22,5 a 24,5",IF(BY61&lt;27.5,"De 25 a 27","De 27,5 a 30"))))))))))))))))))))))))</f>
        <v>De -10 a -8</v>
      </c>
      <c r="CA61" s="12" t="n">
        <f aca="false">IF(BY61="","",IF(BY61&lt;=-28,1,IF(BY61&lt;=-25.5,2,IF(BY61&lt;=-23,3,IF(BY61&lt;=-20.5,4,IF(BY61&lt;=-18,5,IF(BY61&lt;=-15.5,6,IF(BY61&lt;=-13,7,IF(BY61&lt;=-10.5,8,IF(BY61&lt;=-8,9,IF(BY61&lt;=-5.5,10,IF(BY61&lt;=-3,11,IF(BY61&lt;=-0.5,12,IF(BY61&lt;=2,13,IF(BY61&lt;=4.5,14,IF(BY61&lt;=7,15,IF(BY61&lt;=9.5,16,IF(BY61&lt;=12,17,IF(BY61&lt;=14.5,18,IF(BY61&lt;=17,19,IF(BY61&lt;=19.5,20,IF(BY61&lt;=22,21,IF(BY61&lt;=24.5,22,IF(BY61&lt;=27,23,IF(BY61&lt;=30,24,"Fuera de rango")))))))))))))))))))))))))</f>
        <v>9</v>
      </c>
      <c r="CB61" s="9" t="n">
        <v>-4</v>
      </c>
      <c r="CC61" s="10" t="n">
        <f aca="false">18.5- (0.3*H61)</f>
        <v>4.1</v>
      </c>
      <c r="CD61" s="10" t="n">
        <f aca="false">(CB61)-(CC61)</f>
        <v>-8.1</v>
      </c>
      <c r="CE61" s="10" t="str">
        <f aca="false">IF(CD61="","",IF(CD61&lt;-27.5,"De -30 a -28",IF(CD61&lt;-25,"De -27,5 a -25,5",IF(CD61&lt;-22.5,"De -25 a -23",IF(CD61&lt;-20,"De -22,5 a -20,5",IF(CD61&lt;-17.5,"De -20 a -18",IF(CD61&lt;-15,"De -17,5 a -15,5",IF(CD61&lt;-12.5,"De -15 a -13",IF(CD61&lt;-10,"De -12,5 a -10,5",IF(CD61&lt;-7.5,"De -10 a -8",IF(CD61&lt;-5,"De -7,5 a -5,5",IF(CD61&lt;-2.5,"De -5 a -3",IF(CD61&lt;0,"De -2,5 a -0,5",IF(CD61&lt;=2,"De 0 a 2",IF(CD61&lt;=4.5,"De 2,5 a 4,5",IF(CD61&lt;=7,"De 5 a 7",IF(CD61&lt;=9.5,"De 7,5 a 9,5",IF(CD61&lt;=12,"De 10 a 12",IF(CD61&lt;=14.5,"De 12,5 a 14,5",IF(CD61&lt;=17,"De 15 a 17",IF(CD61&lt;=19.5,"De 17,5 a 19,5",IF(CD61&lt;=22,"De 20 a 22",IF(CD61&lt;=24.5,"De 22,5 a 24,5",IF(CD61&lt;=27,"De 25 a 27","De 27,5 a 30"))))))))))))))))))))))))</f>
        <v>De -10 a -8</v>
      </c>
      <c r="CF61" s="12" t="n">
        <f aca="false">IF(CD61="","",IF(CD61&lt;-27.5,1,IF(CD61&lt;-25,2,IF(CD61&lt;-22.5,3,IF(CD61&lt;-20,4,IF(CD61&lt;-17.5,5,IF(CD61&lt;-15,6,IF(CD61&lt;-12.5,7,IF(CD61&lt;-10,8,IF(CD61&lt;-7.5,9,IF(CD61&lt;-5,10,IF(CD61&lt;-2.5,11,IF(CD61&lt;0,12,IF(CD61&lt;2.5,13,IF(CD61&lt;5,14,IF(CD61&lt;7.5,15,IF(CD61&lt;10,16,IF(CD61&lt;12.5,17,IF(CD61&lt;15,18,IF(CD61&lt;17.5,19,IF(CD61&lt;20,20,IF(CD61&lt;22.5,21,IF(CD61&lt;25,22,IF(CD61&lt;27.5,23,24))))))))))))))))))))))))</f>
        <v>9</v>
      </c>
      <c r="CG61" s="9" t="n">
        <v>-1</v>
      </c>
      <c r="CH61" s="10" t="str">
        <f aca="false">IF(CG61="","",IF(AND(CG61&gt;=-10,CG61&lt;=-9.5),"-10 a -9,5",IF(AND(CG61&gt;-9.5,CG61&lt;=-8.5),"-9 a -8,5",IF(AND(CG61&gt;-8.5,CG61&lt;=-7.5),"-8 a -7,5",IF(AND(CG61&gt;-7.5,CG61&lt;=-6.5),"-7 a -6,5",IF(AND(CG61&gt;-6.5,CG61&lt;=-5.5),"-6 a -5,5",IF(AND(CG61&gt;-5.5,CG61&lt;=-4.5),"-5 a -4,5",IF(AND(CG61&gt;-4.5,CG61&lt;=-3.5),"-4 a -3,5",IF(AND(CG61&gt;-3.5,CG61&lt;=-2.5),"-3 a -2,5",IF(CG61=-2.25,"-2,25",IF(AND(CG61&gt;-2.5,CG61&lt;=-1.5),"-2 a -1,5",IF(AND(CG61&gt;-1.5,CG61&lt;=-0.5),"-1 a -0,5",IF(AND(CG61&gt;-0.5,CG61&lt;=0.5),"0 a 0,5",IF(AND(CG61&gt;0.5,CG61&lt;=1.5),"1 a 1,5",IF(AND(CG61&gt;1.5,CG61&lt;=2.5),"2 a 2,5",IF(AND(CG61&gt;2.5,CG61&lt;=3.5),"3 a 3,5",IF(AND(CG61&gt;3.5,CG61&lt;=4.5),"4 a 4,5",IF(AND(CG61&gt;4.5,CG61&lt;=5.5),"5 a 5,5",IF(AND(CG61&gt;5.5,CG61&lt;=6.5),"6 a 6,5",IF(AND(CG61&gt;6.5,CG61&lt;=7.5),"7 a 7,5",IF(AND(CG61&gt;7.5,CG61&lt;=8.5),"8 a 8,5",IF(AND(CG61&gt;8.5,CG61&lt;=9.5),"9 a 9,5",IF(CG61&gt;=10,"10","Fuera de rango")))))))))))))))))))))))</f>
        <v>-1 a -0,5</v>
      </c>
      <c r="CI61" s="11" t="n">
        <f aca="false">IF(CG61="","",IF(CG61=-2.25,"NORMA",IF(CG61&lt;=-9.5,1,IF(CG61&lt;=-8.5,2,IF(CG61&lt;=-7.5,3,IF(CG61&lt;=-6.5,4,IF(CG61&lt;=-5.5,5,IF(CG61&lt;=-4.5,6,IF(CG61&lt;=-3.5,7,IF(CG61&lt;=-2.5,8,IF(CG61&lt;=-1.5,9,IF(CG61&lt;=-0.5,10,IF(CG61&lt;=0.5,11,IF(CG61&lt;=1.5,12,IF(CG61&lt;=2.5,13,IF(CG61&lt;=3.5,14,IF(CG61&lt;=4.5,15,IF(CG61&lt;=5.5,16,IF(CG61&lt;=6.5,17,IF(CG61&lt;=7.5,18,IF(CG61&lt;=8.5,19,IF(CG61&lt;=9.5,20,IF(CG61=10,21,"Fuera de rango")))))))))))))))))))))))</f>
        <v>10</v>
      </c>
      <c r="CJ61" s="9" t="n">
        <v>0.75</v>
      </c>
      <c r="CK61" s="10" t="str">
        <f aca="false">IF(CJ61="","",IF(AND(CJ61&gt;=-6,CJ61&lt;=-5.5),"-6 a -5,5",IF(AND(CJ61&gt;-5.5,CJ61&lt;=-4.5),"-5 a -4,5",IF(AND(CJ61&gt;-4.5,CJ61&lt;=-3.5),"-4 a -3,5",IF(AND(CJ61&gt;-3.5,CJ61&lt;=-2.5),"-3 a -2,5",IF(AND(CJ61&gt;-2.5,CJ61&lt;=-1.5),"-2 a -1,5",IF(AND(CJ61&gt;-1.5,CJ61&lt;=-0.5),"-1 a -0,5",IF(AND(CJ61&gt;-0.5,CJ61&lt;=0.5),"0 a 0,5",IF(AND(CJ61&gt;0.5,CJ61&lt;=1.5),"1 a 1,5",IF(AND(CJ61&gt;1.5,CJ61&lt;2.5),"2",IF(AND(CJ61&gt;=2.5,CJ61&lt;=3),"2,5 a 3",IF(AND(CJ61&gt;3,CJ61&lt;=4),"3,5 a 4",IF(AND(CJ61&gt;4,CJ61&lt;=5),"4,5 a 5",IF(AND(CJ61&gt;5,CJ61&lt;=6),"5,5 a 6",IF(AND(CJ61&gt;6,CJ61&lt;=7),"6,5 a 7",IF(AND(CJ61&gt;7,CJ61&lt;=8),"7,5 a 8",IF(AND(CJ61&gt;8,CJ61&lt;=9.5),"8,5 a 9,5",IF(CJ61=10,"10","Fuera de rango"))))))))))))))))))</f>
        <v>1 a 1,5</v>
      </c>
      <c r="CL61" s="11" t="n">
        <f aca="false">IF(CK61="","",IF(OR(CK61="-6 a -5,5",CK61="-6 - -5,5"),1,IF(OR(CK61="-5 a -4,5",CK61="-5 - -4,5"),2,IF(OR(CK61="-4 a -3,5",CK61="-4 - -3,5"),3,IF(OR(CK61="-3 a -2,5",CK61="-3 - -2,5"),4,IF(OR(CK61="-2 a -1,5",CK61="-2 - -1,5"),5,IF(OR(CK61="-1 a -0,5",CK61="-1 - -0,5"),6,IF(OR(CK61="0 a 0,5",CK61="0 - 0,5"),7,IF(OR(CK61="1 a 1,5",CK61="1 - 1,5"),8,IF(CK61="2","NORMA",IF(OR(CK61="2,5 a 3",CK61="2,5 - 3"),9,IF(OR(CK61="3,5 a 4",CK61="3,5 - 4"),10,IF(OR(CK61="4,5 a 5",CK61="4,5 - 5"),11,IF(OR(CK61="5,5 a 6",CK61="5,5 - 6"),12,IF(OR(CK61="6,5 a 7",CK61="6,5 - 7"),13,IF(OR(CK61="7,5 a 8",CK61="7,5 - 8"),14,IF(OR(CK61="8,5 a 9",CK61="8,5 - 9,5",CK61="9 a 9,5"),15,IF(CK61="10",15,IF(OR(CK61="0,5 a 1",CK61="0,5 - 1"),7,"Fuera de rango")))))))))))))))))))</f>
        <v>8</v>
      </c>
      <c r="CM61" s="10" t="n">
        <v>0</v>
      </c>
      <c r="CN61" s="10" t="str">
        <f aca="false">IF(CM61=0,"0", " ")</f>
        <v>0</v>
      </c>
      <c r="CO61" s="10" t="str">
        <f aca="false">IF(CM61&gt;0,"EME"," ")</f>
        <v> </v>
      </c>
      <c r="CP61" s="10" t="n">
        <v>0</v>
      </c>
      <c r="CQ61" s="10" t="str">
        <f aca="false">IF(CP61&gt;0,"0", " ")</f>
        <v> </v>
      </c>
      <c r="CR61" s="10" t="str">
        <f aca="false">IF(CP61&gt;0,"EME"," ")</f>
        <v> </v>
      </c>
      <c r="CS61" s="9" t="n">
        <v>0</v>
      </c>
      <c r="CT61" s="10" t="str">
        <f aca="false">IF(CS61&gt;0,"1", " ")</f>
        <v> </v>
      </c>
      <c r="CU61" s="10" t="str">
        <f aca="false">IF(CS61&gt;0,"HIP"," ")</f>
        <v> </v>
      </c>
      <c r="CV61" s="9" t="n">
        <v>0</v>
      </c>
      <c r="CW61" s="10" t="str">
        <f aca="false">IF(CV61&gt;0,"1", " ")</f>
        <v> </v>
      </c>
      <c r="CX61" s="10" t="str">
        <f aca="false">IF(CV61&gt;0,"HIP"," ")</f>
        <v> </v>
      </c>
      <c r="CY61" s="9" t="n">
        <v>-3.25</v>
      </c>
      <c r="CZ61" s="11" t="str">
        <f aca="false">IF(CY61&lt;0,"2"," ")</f>
        <v>2</v>
      </c>
      <c r="DA61" s="11" t="str">
        <f aca="false">IF(CY61&lt;0,"MIO"," ")</f>
        <v>MIO</v>
      </c>
      <c r="DB61" s="9" t="n">
        <v>-2</v>
      </c>
      <c r="DC61" s="11" t="str">
        <f aca="false">IF(DB61&lt;0,"2"," ")</f>
        <v>2</v>
      </c>
      <c r="DD61" s="11" t="str">
        <f aca="false">IF(DB61&lt;0,"MIO"," ")</f>
        <v>MIO</v>
      </c>
      <c r="DE61" s="9" t="n">
        <v>-0.5</v>
      </c>
      <c r="DF61" s="11" t="str">
        <f aca="false">IF(DE61&lt;0,"3"," ")</f>
        <v>3</v>
      </c>
      <c r="DG61" s="11" t="str">
        <f aca="false">IF(DE61&lt;0,"AST"," ")</f>
        <v>AST</v>
      </c>
      <c r="DH61" s="9" t="n">
        <v>0</v>
      </c>
      <c r="DI61" s="11" t="str">
        <f aca="false">IF(DH61&lt;0,"3"," ")</f>
        <v> </v>
      </c>
      <c r="DJ61" s="11" t="str">
        <f aca="false">IF(DH61&lt;0,"AST"," ")</f>
        <v> </v>
      </c>
      <c r="DK61" s="9" t="n">
        <v>2</v>
      </c>
      <c r="DL61" s="10" t="str">
        <f aca="false">IF(DK61&gt;0,"4"," ")</f>
        <v>4</v>
      </c>
      <c r="DM61" s="10" t="str">
        <f aca="false">IF(DK61&gt;0,"PRE"," ")</f>
        <v>PRE</v>
      </c>
      <c r="DN61" s="9" t="n">
        <v>2</v>
      </c>
      <c r="DO61" s="10" t="str">
        <f aca="false">IF(DN61&gt;0,"4"," ")</f>
        <v>4</v>
      </c>
      <c r="DP61" s="10" t="str">
        <f aca="false">IF(DN61&gt;0,"PRE"," ")</f>
        <v>PRE</v>
      </c>
      <c r="DQ61" s="12" t="n">
        <v>3</v>
      </c>
      <c r="DR61" s="12" t="n">
        <v>2</v>
      </c>
      <c r="DS61" s="12" t="str">
        <f aca="false">CONCATENATE(CO61,CU61,DA61,DG61,DM61)</f>
        <v>  MIOASTPRE</v>
      </c>
      <c r="DT61" s="10" t="str">
        <f aca="false" t="array" ref="DT61">_xlfn.IFS(DS61="EME    ","0", DS61=" HIP   ","1", DS61="  MIO  ","2", DS61="   AST ","3", DS61="    PRE","4", DS61="EME   PRE","5", DS61=" HIP  PRE","6", DS61=" HIP AST ","7", DS61="  MIO PRE","8", DS61="  MIOAST ","9", DS61="   ASTPRE","10",DS61=" HIP ASTPRE","11", DS61="  MIOASTPRE","12", DS61="     ","0")</f>
        <v>12</v>
      </c>
      <c r="DU61" s="1" t="s">
        <v>154</v>
      </c>
      <c r="DV61" s="1" t="str">
        <f aca="false" t="array" ref="DV61">_xlfn.IFS(DU61="SI","2", DU61="NO","1")</f>
        <v>1</v>
      </c>
      <c r="DW61" s="10" t="n">
        <v>0</v>
      </c>
      <c r="DX61" s="11" t="str">
        <f aca="false">IF(DW61=0,"1","2")</f>
        <v>1</v>
      </c>
      <c r="DY61" s="11" t="str">
        <f aca="false" t="array" ref="DY61">_xlfn.IFS(DW61=0,"0", DW61=0.25, "1", DW61=0.5,"2", DW61=0.75,"3", DW61=1,"4",DW61=1.25,"5", DW61=1.5,"6", DW61=1.75,"7", DW61=2,"8")</f>
        <v>0</v>
      </c>
      <c r="DZ61" s="10" t="n">
        <v>0</v>
      </c>
      <c r="EA61" s="11" t="str">
        <f aca="false">IF(DZ61=0,"1","2")</f>
        <v>1</v>
      </c>
      <c r="EB61" s="11" t="str">
        <f aca="false" t="array" ref="EB61">_xlfn.IFS(DZ61=0,"0", DZ61=0.25, "1", DZ61=0.5,"2", DZ61=0.75,"3", DZ61=1,"4",DZ61=1.25,"5", DZ61=1.5,"6", DZ61=1.75,"7", DZ61=2,"8")</f>
        <v>0</v>
      </c>
      <c r="EC61" s="10" t="n">
        <v>-0.5</v>
      </c>
      <c r="ED61" s="10" t="str">
        <f aca="false">IF(EC61=0,"1","2")</f>
        <v>2</v>
      </c>
      <c r="EE61" s="11" t="str">
        <f aca="false" t="array" ref="EE61">_xlfn.IFS(EC61=0,"0", EC61=-0.25, "1", EC61=-0.5,"2", EC61=-0.75,"3", EC61=-1,"4",EC61=-1.25,"5", EC61=-1.5,"6", EC61=-1.75,"7", EC61=-2,"8", EC61=-2.25,"9",EC61=-2.5,"10", EC61=-2.75,"11", EC61=-3,"12", EC61=-3.25,"13", EC61=-3.5,"14", EC61=-3.75,"15",EC61=-4,"16")</f>
        <v>2</v>
      </c>
      <c r="EF61" s="10" t="n">
        <v>0</v>
      </c>
      <c r="EG61" s="10" t="str">
        <f aca="false">IF(EF61=0,"1","2")</f>
        <v>1</v>
      </c>
      <c r="EH61" s="11" t="str">
        <f aca="false" t="array" ref="EH61">_xlfn.IFS(EF61=0,"0", EF61=-0.25, "1", EF61=-0.5,"2", EF61=-0.75,"3", EF61=-1,"4",EF61=-1.25,"5", EF61=-1.5,"6", EF61=-1.75,"7", EF61=-2,"8", EF61=-2.25,"9",EF61=-2.5,"10", EF61=-2.75,"11", EF61=-3,"12", EF61=-3.25,"13", EF61=-3.5,"14", EF61=-3.75,"15",EF61=-4,"16")</f>
        <v>0</v>
      </c>
      <c r="EI61" s="10" t="n">
        <v>-0.5</v>
      </c>
      <c r="EJ61" s="11" t="str">
        <f aca="false">IF(EI61=0,"1","2")</f>
        <v>2</v>
      </c>
      <c r="EK61" s="11" t="str">
        <f aca="false" t="array" ref="EK61">_xlfn.IFS(EI61=0,"0", EI61=-0.25, "1", EI61=-0.5,"2", EI61=-0.75,"3", EI61=-1,"4",EI61=-1.25,"5", EI61=-1.5,"6", EI61=-1.75,"7", EI61=-2,"8", EI61=-2.25,"9", EI61=-2.25,"9",EI61=-2.5,"10", EI61=-2.75,"11", EI61=-3,"12", EI61=-3.25,"13", EI61=-3.5,"14", EI61=-3.75,"15",EI61=-4,"16", EI61=0.25, "17", EI61=0.5, "18")</f>
        <v>2</v>
      </c>
      <c r="EL61" s="10" t="n">
        <v>0</v>
      </c>
      <c r="EM61" s="11" t="str">
        <f aca="false">IF(EL61=0,"1","2")</f>
        <v>1</v>
      </c>
      <c r="EN61" s="11" t="str">
        <f aca="false" t="array" ref="EN61">_xlfn.IFS(EL61=0.25,"17",EL61=0.5,"18", EL61=0,"0", EL61=-0.25, "1", EL61=-0.5,"2", EL61=-0.75,"3", EL61=-1,"4",EL61=-1.25,"5", EL61=-1.5,"6", EL61=-1.75,"7", EL61=-2,"8",EL61= -2.25,"9",EL61=-2.5,"10",EL61= -2.75,"11",EL61= -3,"12",EL61= -3.25,"13",EL61= -3.5,"14",EL61= -3.75,"15",EL61=-4,"16")</f>
        <v>0</v>
      </c>
      <c r="EO61" s="10" t="n">
        <v>0</v>
      </c>
      <c r="EP61" s="11" t="str">
        <f aca="false">IF(EO61=0,"1","2")</f>
        <v>1</v>
      </c>
      <c r="EQ61" s="11" t="str">
        <f aca="false" t="array" ref="EQ61">_xlfn.IFS(EO61=0,"0", EO61=0.25, "1", EO61=0.5,"2", EO61=0.75,"3", EO61=1,"4",EO61=1.25,"5", EO61=1.5,"6", EO61=1.75,"7", EO61=2,"8", EO61=2.25,"9", EO61=2.25,"9",EO61=2.5,"10", EO61=2.75,"11", EO61=3,"12", EO61=3.25,"13", EO61=3.5,"14", EO61=3.75,"15",EO61=4,"16", EO61=-0.25, "17", bq=-0.5, "18")</f>
        <v>0</v>
      </c>
      <c r="ER61" s="10" t="n">
        <v>0</v>
      </c>
      <c r="ES61" s="11" t="str">
        <f aca="false">IF(ER61=0,"1","2")</f>
        <v>1</v>
      </c>
      <c r="ET61" s="11" t="str">
        <f aca="false" t="array" ref="ET61">_xlfn.IFS(ER61=0,"0", ER61=0.25, "1", ER61=0.5,"2", ER61=0.75,"3", ER61=1,"4",ER61=1.25,"5", ER61=1.5,"6", ER61=1.75,"7", ER61=2,"8", ER61=2.25,"9", ER61=2.25,"9",ER61=2.5,"10", ER61=2.75,"11", ER61=3,"12", ER61=3.25,"13", ER61=3.5,"14", ER61=3.75,"15",ER61=4,"16", ER61=-0.25, "17", bq=-0.5, "18")</f>
        <v>0</v>
      </c>
      <c r="EU61" s="34" t="n">
        <v>24</v>
      </c>
      <c r="EV61" s="14" t="str">
        <f aca="false">VLOOKUP(EU61,LEYENDA!$G$2:$H$8,2,TRUE())</f>
        <v>19-24</v>
      </c>
      <c r="EW61" s="14" t="str">
        <f aca="false" t="array" ref="EW61">_xlfn.IFS(EV61="0-5","1", EV61="6-12","2", EV61="13-18","3", EV61="19-24","4", EV61="25-36","5", EV61="37-48","6", EV61="49-60","7")</f>
        <v>4</v>
      </c>
    </row>
    <row r="62" customFormat="false" ht="13.5" hidden="false" customHeight="false" outlineLevel="0" collapsed="false">
      <c r="A62" s="1" t="n">
        <v>23</v>
      </c>
      <c r="B62" s="35" t="n">
        <v>2</v>
      </c>
      <c r="C62" s="33" t="n">
        <v>40701</v>
      </c>
      <c r="D62" s="6"/>
      <c r="E62" s="5" t="str">
        <f aca="false">VLOOKUP(A62,'286'!$A$3:$J$600,10,FALSE())</f>
        <v>BÁRCENA ALONSO, ANDRÉS</v>
      </c>
      <c r="F62" s="4" t="str">
        <f aca="false">VLOOKUP(A62,'286'!$A$3:$I$1768,3,FALSE())</f>
        <v>BARAAN</v>
      </c>
      <c r="G62" s="6" t="n">
        <f aca="false">VLOOKUP(A62,'286'!$A$3:$I$1768,4,FALSE())</f>
        <v>19377</v>
      </c>
      <c r="H62" s="7" t="n">
        <f aca="false">YEAR(C62)-YEAR(G62)</f>
        <v>58</v>
      </c>
      <c r="I62" s="1" t="str">
        <f aca="false">VLOOKUP(H62,LEYENDA!$C$2:$D$6,2,TRUE())</f>
        <v>41-60</v>
      </c>
      <c r="J62" s="5" t="str">
        <f aca="false">VLOOKUP(A62,'286'!$A$3:$I$1768,7,FALSE())</f>
        <v>H</v>
      </c>
      <c r="K62" s="8" t="str">
        <f aca="false">VLOOKUP(A62,'286'!$A$3:$I$1768,2,FALSE())</f>
        <v>OD</v>
      </c>
      <c r="L62" s="4" t="str">
        <f aca="false">VLOOKUP(A62,'286'!$A$3:$I$1768,8,FALSE())</f>
        <v>D</v>
      </c>
      <c r="M62" s="4" t="str">
        <f aca="false">VLOOKUP(A62,'286'!$A$3:$I$1768,9,FALSE())</f>
        <v>I</v>
      </c>
      <c r="N62" s="8" t="str">
        <f aca="false">IF(R62=O62, "MISMA","CONTRARIA")</f>
        <v>CONTRARIA</v>
      </c>
      <c r="O62" s="8" t="str">
        <f aca="false" t="array" ref="O62">_xlfn.IFS(L62="D","1", L62="I","2")</f>
        <v>1</v>
      </c>
      <c r="P62" s="8" t="str">
        <f aca="false" t="array" ref="P62">_xlfn.IFS(K62="OD","1", K62="OI","2")</f>
        <v>1</v>
      </c>
      <c r="Q62" s="1" t="str">
        <f aca="false" t="array" ref="Q62">_xlfn.IFS(J62="M","1", J62="H","2")</f>
        <v>2</v>
      </c>
      <c r="R62" s="8" t="str">
        <f aca="false" t="array" ref="R62">_xlfn.IFS(M62="D","1", M62="I","2")</f>
        <v>2</v>
      </c>
      <c r="S62" s="1" t="str">
        <f aca="false" t="array" ref="S62">_xlfn.IFS(N62="CONTRARIA", "1",N62= "MISMA","2")</f>
        <v>1</v>
      </c>
      <c r="T62" s="1" t="str">
        <f aca="false" t="array" ref="T62">_xlfn.IFS(I62="0-12","1", I62="13-24","2", I62="25-40","3", I62="41-60","4", I62="61-100","5")</f>
        <v>4</v>
      </c>
      <c r="U62" s="9" t="n">
        <v>-1.5</v>
      </c>
      <c r="V62" s="11" t="str">
        <f aca="false">IF(U62="","",IF(AND(U62&gt;=-9,U62&lt;=-6.5),"-9 a -6,5",IF(AND(U62&gt;=-6,U62&lt;=-3.5),"-6 a -3,5",IF(AND(U62&gt;=-3,U62&lt;=-1),"-3 a -1",IF(U62=-0.5,"-0,5",IF(AND(U62&gt;=0,U62&lt;=2.5),"0 a 2,5",IF(AND(U62&gt;=3,U62&lt;=5.5),"3 a 5,5",IF(AND(U62&gt;=6,U62&lt;=8.5),"6 a 8,5",IF(AND(U62&gt;=9,U62&lt;=20),"9 a 20","Fuera de rango")))))))))</f>
        <v>-3 a -1</v>
      </c>
      <c r="W62" s="11" t="n">
        <f aca="false">IF(V62="","",IF(V62="-9 a -6,5",2,IF(V62="-6 a -3,5",3,IF(V62="-3 a -1",4,IF(V62="-0,5","NORMA",IF(V62="0 a 2,5",5,IF(V62="3 a 5,5",6,IF(V62="6 a 8,5",7,IF(V62="9 a 20",8,"Fuera de rango")))))))))</f>
        <v>4</v>
      </c>
      <c r="X62" s="9" t="n">
        <v>0</v>
      </c>
      <c r="Y62" s="10" t="str">
        <f aca="false">IF(X62="","",IF(AND(X62&gt;=0,X62&lt;=4),"0 a 4",IF(AND(X62&gt;=4.5,X62&lt;=8.5),"4,5 a 8,5",IF(X62=9,"9",IF(AND(X62&gt;=9.5,X62&lt;=13),"9,5 a 13",IF(AND(X62&gt;=13.5,X62&lt;=20),"13,5 a 20",IF(AND(X62&gt;=20.5,X62&lt;=35),"20,5 a 35","Fuera de rango")))))))</f>
        <v>0 a 4</v>
      </c>
      <c r="Z62" s="11" t="n">
        <f aca="false">IF(Y62="","",IF(Y62="0 a 4",1,IF(Y62="4,5 a 8,5",2,IF(Y62="9","NORMA",IF(Y62="9,5 a 13",3,IF(Y62="13,5 a 20",4,IF(Y62="20,5 a 35",5,"Fuera de rango")))))))</f>
        <v>1</v>
      </c>
      <c r="AA62" s="9" t="n">
        <v>18</v>
      </c>
      <c r="AB62" s="10" t="str">
        <f aca="false">IF(AA62="","",IF(AND(AA62&gt;=0,AA62&lt;=9),"0 a 9",IF(AND(AA62&gt;=9.5,AA62&lt;=18.5),"9,5 a 18,5",IF(AA62=19,"19",IF(AND(AA62&gt;=19.5,AA62&lt;=28),"19,5 a 28",IF(AND(AA62&gt;=28.5,AA62&lt;=40),"28,5 a 40","Fuera de rango"))))))</f>
        <v>9,5 a 18,5</v>
      </c>
      <c r="AC62" s="11" t="n">
        <f aca="false" t="array" ref="AC62">_xlfn.IFS(AB62="","",AB62="0 a 9",1,AB62="9,5 a 18,5",2,AB62="19","NORMA",AB62="19,5 a 28",3,AB62="28,5 a 40",4,TRUE(),"Fuera de rango")</f>
        <v>2</v>
      </c>
      <c r="AD62" s="9" t="n">
        <v>4</v>
      </c>
      <c r="AE62" s="10" t="str">
        <f aca="false">IF(AD62="","",IF(AND(AD62&gt;=-10,AD62&lt;=0),"De -10 a 0",IF(AND(AD62&gt;=0.5,AD62&lt;=9.5),"0,5 a 9,5",IF(AD62=10,"10",IF(AND(AD62&gt;=10.5,AD62&lt;=20),"10,5 a 20",IF(AND(AD62&gt;=20.5,AD62&lt;=40),"20,5 a 40","Fuera de rango"))))))</f>
        <v>0,5 a 9,5</v>
      </c>
      <c r="AF62" s="12" t="n">
        <f aca="false">IF(AD62="","",IF(AND(AD62&gt;=-10,AD62&lt;=0),1,IF(AND(AD62&gt;=0.5,AD62&lt;=9.5),2,IF(AD62=10,"NORMA",IF(AND(AD62&gt;=10.5,AD62&lt;=20),3,IF(AND(AD62&gt;=20.5,AD62&lt;=40),4,""))))))</f>
        <v>2</v>
      </c>
      <c r="AG62" s="9" t="n">
        <v>9</v>
      </c>
      <c r="AH62" s="11" t="str">
        <f aca="false">IF(AG62="","",IF(AND(AG62&gt;=0,AG62&lt;=4),"0 a 4",IF(AND(AG62&gt;=4.5,AG62&lt;=8.5),"4,5 a 8,5",IF(AG62=9,"9",IF(AND(AG62&gt;=9.5,AG62&lt;=13),"9,5 a 13",IF(AND(AG62&gt;=13.5,AG62&lt;=25),"13,5 a 25","Fuera de rango"))))))</f>
        <v>9</v>
      </c>
      <c r="AI62" s="11" t="str">
        <f aca="false">IF(AH62="","",IF(AH62="0 a 4",1,IF(AH62="4,5 a 8,5",2,IF(AH62="9","NORMA",IF(AH62="9,5 a 13",3,IF(AH62="13,5 a 25",4,""))))))</f>
        <v>NORMA</v>
      </c>
      <c r="AJ62" s="9" t="n">
        <v>5</v>
      </c>
      <c r="AK62" s="10" t="str">
        <f aca="false">IF(AJ62="","",IF(AND(AJ62&gt;=-15,AJ62&lt;=-10.5),"-15 a -10,5",IF(AND(AJ62&gt;=-10,AJ62&lt;=-4),"-10 a -4",IF(AND(AJ62&gt;=-4.5,AJ62&lt;=0),"-4,5 a 0",IF(AND(AJ62&gt;=0.5,AJ62&lt;=4.5),"0,5 a 4,5",IF(AJ62=5,"5",IF(AND(AJ62&gt;=5.5,AJ62&lt;=10),"5,5 a 10",IF(AND(AJ62&gt;=10.5,AJ62&lt;=20),"10,5 a 20","Fuera de rango"))))))))</f>
        <v>5</v>
      </c>
      <c r="AL62" s="11" t="str">
        <f aca="false">IF(AK62="","",IF(AK62="-15 a -10,5",1,IF(AK62="-10 a -4",2,IF(AK62="-4,5 a 0",3,IF(AK62="0,5 a 4,5",4,IF(AK62="5","NORMA",IF(AK62="5,5 a 10",5,IF(AK62="10,5 a 20",6,"Error"))))))))</f>
        <v>NORMA</v>
      </c>
      <c r="AM62" s="9" t="n">
        <v>-0.5</v>
      </c>
      <c r="AN62" s="10" t="str">
        <f aca="false">IF(AM62="","",IF(AND(AM62&gt;=-7.5,AM62&lt;=-5.5),"-7,5 a -5,5",IF(AND(AM62&gt;=-5,AM62&lt;=-3),"-5 a -3",IF(AND(AM62&gt;=-2.5,AM62&lt;=-0.5),"-2,5 a -0,5",IF(AM62=0,"0,00",IF(AND(AM62&gt;=0.5,AM62&lt;=2.5),"0,5 a 2,5",IF(AND(AM62&gt;=3,AM62&lt;=5),"3 a 5",IF(AND(AM62&gt;=5.5,AM62&lt;=7.5),"5,5 a 7,5",IF(AND(AM62&gt;=8,AM62&lt;=10),"8 a 10","Fuera de rango")))))))))</f>
        <v>-2,5 a -0,5</v>
      </c>
      <c r="AO62" s="11" t="n">
        <f aca="false">IF(AN62="","",IF(AN62="-7,5 a -5,5",1,IF(AN62="-5 a -3",2,IF(AN62="-2,5 a -0,5",3,IF(AN62="0,00","NORMA",IF(AN62="0,5 a 2,5",4,IF(AN62="3 a 5",5,IF(AN62="5,5 a 7,5",6,IF(AN62="8 a 10",7,"Error")))))))))</f>
        <v>3</v>
      </c>
      <c r="AP62" s="9" t="n">
        <v>-9</v>
      </c>
      <c r="AQ62" s="10" t="str">
        <f aca="false">IF(AP62="","",IF(AND(AP62&gt;=-20,AP62&lt;=-9.5),"-20 a -9,5",IF(AND(AP62&gt;=-9,AP62&lt;=-6.5),"-9 a -6,5",IF(AP62=-6,"-6",IF(AND(AP62&gt;=-5.5,AP62&lt;=-3),"-5,5 a -3",IF(AND(AP62&gt;=-2.5,AP62&lt;=0),"-2,5 a 0",IF(AND(AP62&gt;=0.5,AP62&lt;=3),"0,5 a 3",IF(AND(AP62&gt;=3.5,AP62&lt;=6),"3,5 a 6",IF(AND(AP62&gt;=6.5,AP62&lt;=9),"6,5 a 9",IF(AND(AP62&gt;=9.5,AP62&lt;=20),"9,5 a 20","Fuera de rango"))))))))))</f>
        <v>-9 a -6,5</v>
      </c>
      <c r="AR62" s="11" t="n">
        <f aca="false">IF(AQ62="","",IF(AQ62="-20 a -9,5",1,IF(AQ62="-9 a -6,5",2,IF(AQ62="-6","NORMA",IF(AQ62="-5,5 a -3",3,IF(AQ62="-2,5 a 0",4,IF(AQ62="0,5 a 3",5,IF(AQ62="3,5 a 6",6,IF(AQ62="6,5 a 9",7,IF(AQ62="9,5 a 20",8,""))))))))))</f>
        <v>2</v>
      </c>
      <c r="AS62" s="9" t="n">
        <v>-3</v>
      </c>
      <c r="AT62" s="10" t="str">
        <f aca="false">IF(AS62="","",IF(AND(AS62&gt;=-16,AS62&lt;=-14),"-16 a -14",IF(AND(AS62&gt;=-13.5,AS62&lt;=-11.5),"-13,5 a -11,5",IF(AND(AS62&gt;=-11,AS62&lt;=-9),"-11 a -9",IF(AND(AS62&gt;=-8.5,AS62&lt;=-6.5),"-8,5 a -6,5",IF(AND(AS62&gt;=-6,AS62&lt;=-4),"-6 a -4",IF(AND(AS62&gt;=-3.5,AS62&lt;=-1.5),"-3,5 a -1,5",IF(AND(AS62&gt;=-1,AS62&lt;=1),"-1 a 1",IF(AND(AS62&gt;=1.5,AS62&lt;=3.5),"1,5 a 3,5",IF(AND(AS62&gt;=4,AS62&lt;=6),"4 a 6",IF(AND(AS62&gt;=6.5,AS62&lt;=8.5),"6,5 a 8,5",IF(AND(AS62&gt;=9,AS62&lt;=11),"9 a 11",IF(AND(AS62&gt;=11.5,AS62&lt;=13.5),"11,5 a 13,5",IF(AND(AS62&gt;=14,AS62&lt;=16),"14 a 16",IF(AND(AS62&gt;=16.5,AS62&lt;=18.5),"16,5 a 18,5",IF(AND(AS62&gt;=19,AS62&lt;=21),"19 a 21","Fuera de rango"))))))))))))))))</f>
        <v>-3,5 a -1,5</v>
      </c>
      <c r="AU62" s="11" t="n">
        <f aca="false" t="array" ref="AU62">IF(AT62="","",_xlfn.IFS(AT62="-16 a -14",1,AT62="-13,5 a -11,5",2,AT62="-11 a -9",3,AT62="-8,5 a -6,5",4,AT62="-6 a -4",5,AT62="-3,5 a -1,5",6,AT62="-1 a 1",7,AT62="1,5 a 3,5",8,AT62="4 a 6","NORMA",AT62="6,5 a 8,5",9,AT62="9 a 11",10,AT62="11,5 a 13,5",11,AT62="14 a 16",12,AT62="16,5 a 18,5",13,AT62="19 a 21",14,TRUE(),""))</f>
        <v>6</v>
      </c>
      <c r="AV62" s="9" t="n">
        <v>2.5</v>
      </c>
      <c r="AW62" s="10" t="str">
        <f aca="false">IF(AV62="","",IF(AND(AV62&gt;=-1,AV62&lt;=-0.5),"-1 a -0,5",IF(AND(AV62&gt;-0.5,AV62&lt;=0),"De -0,5 a 0",IF(AND(AV62&gt;=0.25,AV62&lt;=0.75),"0,25 a 0,75",IF(AND(AV62&gt;=1,AV62&lt;=1.5),"1 a 1,5",IF(AND(AV62&gt;=1.75,AV62&lt;=2.25),"1,75 a 2,25",IF(AND(AV62&gt;=2.5,AV62&lt;=3),"2,5 a 3",IF(AND(AV62&gt;=3.25,AV62&lt;=3.75),"3,25 a 3,75","Fuera de rango"))))))))</f>
        <v>2,5 a 3</v>
      </c>
      <c r="AX62" s="11" t="n">
        <f aca="false">IF(AW62="","",IF(OR(AW62="-1 a -0,5",AW62="-1 a -0.5"),1,IF(OR(AW62="De -0,5 a 0",AW62="-0,5 a 0",AW62="De -0.5 a 0"),2,IF(OR(AW62="0,25 a 0,75",AW62="0.25 a 0.75"),"NORMA",IF(OR(AW62="1 a 1,5",AW62="1 a 1.5"),3,IF(OR(AW62="1,75 a 2,25",AW62="1.75 a 2.25"),4,IF(OR(AW62="2,5 a 3",AW62="2.5 a 3"),5,IF(OR(AW62="3,25 a 3,75",AW62="3.25 a 3.75"),6,""))))))))</f>
        <v>5</v>
      </c>
      <c r="AY62" s="9" t="n">
        <v>-9</v>
      </c>
      <c r="AZ62" s="10" t="str">
        <f aca="false">IF(AY62="","",IF(AND(AY62&gt;=-20,AY62&lt;=-9.5),"-20 a -9,5",IF(AND(AY62&gt;=-9,AY62&lt;=-6.5),"-9 a -6,5",IF(AY62=-6,"-6",IF(AND(AY62&gt;=-5.5,AY62&lt;=-3),"-5,5 a -3",IF(AND(AY62&gt;=-2.5,AY62&lt;=0),"-2,5 a 0",IF(AND(AY62&gt;=0.5,AY62&lt;=3),"0,5 a 3",IF(AND(AY62&gt;=3.5,AY62&lt;=6),"3,5 a 6","Fuera de rango"))))))))</f>
        <v>-9 a -6,5</v>
      </c>
      <c r="BA62" s="11" t="n">
        <f aca="false">IF(AZ62="","",IF(AZ62="-20 a -9,5",1,IF(AZ62="-9 a -6,5",2,IF(AZ62="-6","NORMA",IF(AZ62="-5,5 a -3",3,IF(AZ62="-2,5 a 0",4,IF(AZ62="0,5 a 3",5,IF(AZ62="3,5 a 6",6,""))))))))</f>
        <v>2</v>
      </c>
      <c r="BB62" s="9" t="n">
        <v>0</v>
      </c>
      <c r="BC62" s="10" t="str">
        <f aca="false" t="array" ref="BC62">IF(BB62="","",_xlfn.IFS(AND(BB62&gt;=0,BB62&lt;=2),"0 a 2",AND(BB62&gt;=2.5,BB62&lt;=4.5),"2,5 a 4,5",AND(BB62&gt;=5,BB62&lt;=7),"5 a 7",AND(BB62&gt;=7.5,BB62&lt;=9.5),"7,5 a 9,5",AND(BB62&gt;=10,BB62&lt;=12),"10 a 12",AND(BB62&gt;=12.5,BB62&lt;=14.5),"12,5 a 14,5",BB62=15,"15",AND(BB62&gt;=15.5,BB62&lt;=17.5),"15,5 a 17,5",AND(BB62&gt;=18,BB62&lt;=20),"18 a 20",AND(BB62&gt;=20.5,BB62&lt;=22.5),"20,5 a 22,5",AND(BB62&gt;=23,BB62&lt;=25),"23 a 25",TRUE(),"Fuera de rango"))</f>
        <v>0 a 2</v>
      </c>
      <c r="BD62" s="11" t="n">
        <f aca="false" t="array" ref="BD62">IF(BC62="","",_xlfn.IFS(BC62="0 a 2",1,BC62="2,5 a 4,5",2,BC62="5 a 7",3,BC62="7,5 a 9,5",4,BC62="10 a 12",5,BC62="12,5 a 14,5",6,BC62="15","NORMA",BC62="15,5 a 17,5",7,BC62="18 a 20",8,BC62="20,5 a 22,5",9,BC62="23 a 25",10,TRUE(),"Fuera de rango"))</f>
        <v>1</v>
      </c>
      <c r="BE62" s="9" t="n">
        <v>12</v>
      </c>
      <c r="BF62" s="10" t="str">
        <f aca="false">IF(BE62="","",IF(AND(BE62&gt;=-20,BE62&lt;=-10),"-20 a -10",IF(AND(BE62&gt;=-9.5,BE62&lt;=0.5),"-9,5 a 0,5",IF(AND(BE62&gt;=1,BE62&lt;=11),"1 a 11",IF(AND(BE62&gt;=11.5,BE62&lt;=20.5),"11,5 a 20,5",IF(BE62=21,"21",IF(AND(BE62&gt;=21.5,BE62&lt;=31.5),"21,5 a 31,5",IF(AND(BE62&gt;=32,BE62&lt;=42),"32 a 42","Fuera de rango"))))))))</f>
        <v>11,5 a 20,5</v>
      </c>
      <c r="BG62" s="11" t="n">
        <f aca="false">IF(BF62="","",IF(BF62="-20 a -10",1,IF(BF62="-9,5 a 0,5",2,IF(BF62="1 a 11",3,IF(BF62="11,5 a 20,5",4,IF(BF62="21","NORMA",IF(BF62="21,5 a 31,5",5,IF(BF62="32 a 42",6,""))))))))</f>
        <v>4</v>
      </c>
      <c r="BH62" s="9" t="n">
        <v>-2</v>
      </c>
      <c r="BI62" s="10" t="str">
        <f aca="false">IF(BH62="","",IF(AND(BH62&gt;=-20,BH62&lt;=-15),"-20 a -15",IF(AND(BH62&gt;=-14.5,BH62&lt;=-9.5),"-14,5 a -9,5",IF(AND(BH62&gt;=-9,BH62&lt;=-4),"-9 a -4",IF(AND(BH62&gt;=-3.5,BH62&lt;=2.5),"-3,5 a 2,5",IF(AND(BH62&gt;=3,BH62&lt;=8),"3 a 8",IF(AND(BH62&gt;=8.5,BH62&lt;=14.5),"8,5 a 14,5",IF(BH62=15,"15",IF(AND(BH62&gt;=15.5,BH62&lt;=20.5),"15,5 a 20,5",IF(AND(BH62&gt;=21,BH62&lt;=26),"21 a 26","Fuera de rango"))))))))))</f>
        <v>-3,5 a 2,5</v>
      </c>
      <c r="BJ62" s="11" t="n">
        <f aca="false">IF(BI62="","",IF(BI62="-20 a -15",1,IF(BI62="-14,5 a -9,5",2,IF(BI62="-9 a -4",3,IF(BI62="-3,5 a 2,5",4,IF(BI62="3 a 8",5,IF(BI62="8,5 a 14,5",6,IF(BI62="15","NORMA",IF(BI62="15,5 a 20,5",7,IF(BI62="21 a 26",8,IF(BI62="26,5 a 31,5",9,"")))))))))))</f>
        <v>4</v>
      </c>
      <c r="BK62" s="9" t="n">
        <v>0</v>
      </c>
      <c r="BL62" s="10" t="str">
        <f aca="false">IF(BK62="","",IF(AND(BK62&gt;=0,BK62&lt;=2),"0 - 2",IF(AND(BK62&gt;=2.5,BK62&lt;=4.5),"2,5 - 4,5",IF(AND(BK62&gt;=5,BK62&lt;=7),"5 - 7",IF(AND(BK62&gt;=7.5,BK62&lt;=9.5),"7,5 - 9,5",IF(AND(BK62&gt;=10,BK62&lt;=12),"10 - 12",IF(AND(BK62&gt;=12.5,BK62&lt;=13.5),"12,5 - 13,5",IF(BK62=14,"14",IF(AND(BK62&gt;=14.5,BK62&lt;=16.5),"14,5 - 16,5",IF(AND(BK62&gt;=17,BK62&lt;=19),"17 - 19",IF(AND(BK62&gt;=19.5,BK62&lt;=21.5),"19,5 - 21,5",IF(AND(BK62&gt;=22,BK62&lt;=24),"22 - 24",IF(AND(BK62&gt;=24.5,BK62&lt;=26.5),"24,5 - 26,5",IF(AND(BK62&gt;=27,BK62&lt;=29),"27 - 29",IF(AND(BK62&gt;=29.5,BK62&lt;=30),"29,5 - 30","Fuera de rango")))))))))))))))</f>
        <v>0 - 2</v>
      </c>
      <c r="BM62" s="11" t="n">
        <f aca="false">IF(BL62="","",IF(BL62="0 - 2",1,IF(BL62="2,5 - 4,5",2,IF(BL62="5 - 7",3,IF(BL62="7,5 - 9,5",4,IF(BL62="10 - 12",5,IF(BL62="12,5 - 13,5",6,IF(BL62="14","NORMA",IF(BL62="14,5 - 16,5",7,IF(BL62="17 - 19",8,IF(BL62="19,5 - 21,5",9,IF(BL62="22 - 24",10,IF(BL62="24,5 - 26,5",11,IF(BL62="27 - 29",12,IF(BL62="29,5 - 30",13,"")))))))))))))))</f>
        <v>1</v>
      </c>
      <c r="BN62" s="9" t="n">
        <v>28</v>
      </c>
      <c r="BO62" s="10" t="str">
        <f aca="false">IF(BN62="","",IF(AND(BN62&gt;=-20,BN62&lt;=-10),"-20 a -10",IF(AND(BN62&gt;=-9.5,BN62&lt;=0.5),"-9,5 a 0,5",IF(AND(BN62&gt;=1,BN62&lt;=11),"1 a 11",IF(AND(BN62&gt;=11.5,BN62&lt;=21.5),"11,5 a 21,5",IF(BN62=22,"22",IF(AND(BN62&gt;=22.5,BN62&lt;=32.5),"22,5 a 32,5",IF(AND(BN62&gt;=33,BN62&lt;=43),"33 a 43","Fuera de rango"))))))))</f>
        <v>22,5 a 32,5</v>
      </c>
      <c r="BP62" s="11" t="n">
        <f aca="false">IF(BO62="","",IF(BO62="-20 a -10",1,IF(BO62="-9,5 a 0,5",2,IF(BO62="1 a 11",3,IF(BO62="11,5 a 21,5",4,IF(BO62="22","NORMA",IF(BO62="22,5 a 32,5",5,IF(BO62="33 a 43",6,""))))))))</f>
        <v>5</v>
      </c>
      <c r="BQ62" s="9" t="n">
        <v>16</v>
      </c>
      <c r="BR62" s="10" t="str">
        <f aca="false">IF(BQ62="","",IF(AND(BQ62&gt;=-20,BQ62&lt;=-15),"-20 a -15",IF(AND(BQ62&gt;=-14.5,BQ62&lt;=-9.5),"-14,5 a -9,5",IF(AND(BQ62&gt;=-9,BQ62&lt;=-4),"-9 a -4",IF(AND(BQ62&gt;=-3.5,BQ62&lt;=2.5),"-3,5 a 2,5",IF(AND(BQ62&gt;=3,BQ62&lt;=8),"3 a 8",IF(AND(BQ62&gt;=8.5,BQ62&lt;=13.5),"8,5 a 13,5",IF(AND(BQ62&gt;=14,BQ62&lt;=17.5),"14 a 17,5",IF(BQ62=18,"18",IF(AND(BQ62&gt;=18.5,BQ62&lt;=23.5),"18,5 a 23,5",IF(AND(BQ62&gt;=24,BQ62&lt;=29),"24 a 29",IF(AND(BQ62&gt;=29.5,BQ62&lt;=34.5),"29,5 a 34,5",IF(AND(BQ62&gt;=35,BQ62&lt;=40),"35 a 40","Fuera de rango")))))))))))))</f>
        <v>14 a 17,5</v>
      </c>
      <c r="BS62" s="11" t="n">
        <f aca="false">IF(BR62="","",IF(BR62="-20 a -15",1,IF(BR62="-14,5 a -9,5",2,IF(BR62="-9 a -4",3,IF(BR62="-3,5 a 2,5",4,IF(BR62="3 a 8",5,IF(BR62="8,5 a 13,5",6,IF(BR62="14 a 17,5",7,IF(BR62="18","NORMA",IF(BR62="18,5 a 23,5",8,IF(BR62="24 a 29",9,IF(BR62="29,5 a 34,5",10,IF(BR62="35 a 40",11,"")))))))))))))</f>
        <v>7</v>
      </c>
      <c r="BT62" s="9" t="n">
        <v>1</v>
      </c>
      <c r="BU62" s="10" t="str">
        <f aca="false">IF(BT62="","",IF(AND(BT62&gt;=-20,BT62&lt;=-18),"-20 a -18",IF(AND(BT62&gt;=-17.5,BT62&lt;=-15.5),"-17,5 a -15,5",IF(AND(BT62&gt;=-15,BT62&lt;=-13),"-15 a -13",IF(AND(BT62&gt;=-12.5,BT62&lt;=-10.5),"-12,5 a -10,5",IF(AND(BT62&gt;=-10,BT62&lt;=-8),"-10 a -8",IF(AND(BT62&gt;=-7.5,BT62&lt;=-5.5),"-7,5 a -5,5",IF(AND(BT62&gt;=-5,BT62&lt;=-3),"-5 a -3",IF(AND(BT62&gt;=-2.5,BT62&lt;=-0.5),"-2,5 a -0,5",IF(BT62=0,"0",IF(AND(BT62&gt;=0.5,BT62&lt;=2.5),"0,5 a 2,5",IF(AND(BT62&gt;=3,BT62&lt;=5),"3 a 5",IF(AND(BT62&gt;=5.5,BT62&lt;=7.5),"5,5 a 7,5",IF(AND(BT62&gt;=8,BT62&lt;=10),"8 a 10",IF(AND(BT62&gt;=10.5,BT62&lt;=12.5),"10,5 a 12,5",IF(AND(BT62&gt;=13,BT62&lt;=15),"13 a 15",IF(AND(BT62&gt;=15.5,BT62&lt;=17.5),"15,5 a 17,5",IF(AND(BT62&gt;=18,BT62&lt;=20),"18 a 20","Fuera de rango"))))))))))))))))))</f>
        <v>0,5 a 2,5</v>
      </c>
      <c r="BV62" s="11" t="n">
        <f aca="false">IF(BT62="","",IF(BT62=0,"NORMA",IF(AND(BT62&gt;=-20,BT62&lt;=-18),2,IF(AND(BT62&gt;=-17.5,BT62&lt;=-15.5),2,IF(AND(BT62&gt;=-15,BT62&lt;=-13),3,IF(AND(BT62&gt;=-12.5,BT62&lt;=-10.5),4,IF(AND(BT62&gt;=-10,BT62&lt;=-8),5,IF(AND(BT62&gt;=-7.5,BT62&lt;=-5.5),6,IF(AND(BT62&gt;=-5,BT62&lt;=-3),7,IF(AND(BT62&gt;=-2.5,BT62&lt;=-0.5),8,IF(AND(BT62&gt;=0.5,BT62&lt;=2.5),9,IF(AND(BT62&gt;=3,BT62&lt;=5),10,IF(AND(BT62&gt;=5.5,BT62&lt;=7.5),11,IF(AND(BT62&gt;=8,BT62&lt;=10),12,IF(AND(BT62&gt;=10.5,BT62&lt;=12.5),13,IF(AND(BT62&gt;=13,BT62&lt;=15),14,IF(AND(BT62&gt;=15.5,BT62&lt;=17.5),15,IF(AND(BT62&gt;=18,BT62&lt;=20),16,"Fuera de rango"))))))))))))))))))</f>
        <v>9</v>
      </c>
      <c r="BW62" s="9" t="n">
        <v>-3.75</v>
      </c>
      <c r="BX62" s="10" t="n">
        <f aca="false">18.5- (0.3*H62)</f>
        <v>1.1</v>
      </c>
      <c r="BY62" s="10" t="n">
        <f aca="false">(BW62)-(BX62)</f>
        <v>-4.85</v>
      </c>
      <c r="BZ62" s="10" t="str">
        <f aca="false">IF(BY62="","",IF(BY62&lt;-27.5,"De -30 a -28",IF(BY62&lt;-25,"De -27,5 a -25,5",IF(BY62&lt;-22.5,"De -25 a -23",IF(BY62&lt;-20,"De -22,5 a -20,5",IF(BY62&lt;-17.5,"De -20 a -18",IF(BY62&lt;-15,"De -17,5 a -15,5",IF(BY62&lt;-12.5,"De -15 a -13",IF(BY62&lt;-10,"De -12,5 a -10,5",IF(BY62&lt;-7.5,"De -10 a -8",IF(BY62&lt;-5,"De -7,5 a -5,5",IF(BY62&lt;-2.5,"De -5 a -3",IF(BY62&lt;0,"De -2,5 a -0,5",IF(BY62&lt;2.5,"De 0 a 2",IF(BY62&lt;5,"De 2,5 a 4,5",IF(BY62&lt;7.5,"De 5 a 7",IF(BY62&lt;10,"De 7,5 a 9,5",IF(BY62&lt;12.5,"De 10 a 12",IF(BY62&lt;15,"De 12,5 a 14,5",IF(BY62&lt;17.5,"De 15 a 17",IF(BY62&lt;20,"De 17,5 a 19,5",IF(BY62&lt;22.5,"De 20 a 22",IF(BY62&lt;25,"De 22,5 a 24,5",IF(BY62&lt;27.5,"De 25 a 27","De 27,5 a 30"))))))))))))))))))))))))</f>
        <v>De -5 a -3</v>
      </c>
      <c r="CA62" s="12" t="n">
        <f aca="false">IF(BY62="","",IF(BY62&lt;=-28,1,IF(BY62&lt;=-25.5,2,IF(BY62&lt;=-23,3,IF(BY62&lt;=-20.5,4,IF(BY62&lt;=-18,5,IF(BY62&lt;=-15.5,6,IF(BY62&lt;=-13,7,IF(BY62&lt;=-10.5,8,IF(BY62&lt;=-8,9,IF(BY62&lt;=-5.5,10,IF(BY62&lt;=-3,11,IF(BY62&lt;=-0.5,12,IF(BY62&lt;=2,13,IF(BY62&lt;=4.5,14,IF(BY62&lt;=7,15,IF(BY62&lt;=9.5,16,IF(BY62&lt;=12,17,IF(BY62&lt;=14.5,18,IF(BY62&lt;=17,19,IF(BY62&lt;=19.5,20,IF(BY62&lt;=22,21,IF(BY62&lt;=24.5,22,IF(BY62&lt;=27,23,IF(BY62&lt;=30,24,"Fuera de rango")))))))))))))))))))))))))</f>
        <v>11</v>
      </c>
      <c r="CB62" s="9" t="n">
        <v>-3.75</v>
      </c>
      <c r="CC62" s="10" t="n">
        <f aca="false">18.5- (0.3*H62)</f>
        <v>1.1</v>
      </c>
      <c r="CD62" s="10" t="n">
        <f aca="false">(CB62)-(CC62)</f>
        <v>-4.85</v>
      </c>
      <c r="CE62" s="10" t="str">
        <f aca="false">IF(CD62="","",IF(CD62&lt;-27.5,"De -30 a -28",IF(CD62&lt;-25,"De -27,5 a -25,5",IF(CD62&lt;-22.5,"De -25 a -23",IF(CD62&lt;-20,"De -22,5 a -20,5",IF(CD62&lt;-17.5,"De -20 a -18",IF(CD62&lt;-15,"De -17,5 a -15,5",IF(CD62&lt;-12.5,"De -15 a -13",IF(CD62&lt;-10,"De -12,5 a -10,5",IF(CD62&lt;-7.5,"De -10 a -8",IF(CD62&lt;-5,"De -7,5 a -5,5",IF(CD62&lt;-2.5,"De -5 a -3",IF(CD62&lt;0,"De -2,5 a -0,5",IF(CD62&lt;=2,"De 0 a 2",IF(CD62&lt;=4.5,"De 2,5 a 4,5",IF(CD62&lt;=7,"De 5 a 7",IF(CD62&lt;=9.5,"De 7,5 a 9,5",IF(CD62&lt;=12,"De 10 a 12",IF(CD62&lt;=14.5,"De 12,5 a 14,5",IF(CD62&lt;=17,"De 15 a 17",IF(CD62&lt;=19.5,"De 17,5 a 19,5",IF(CD62&lt;=22,"De 20 a 22",IF(CD62&lt;=24.5,"De 22,5 a 24,5",IF(CD62&lt;=27,"De 25 a 27","De 27,5 a 30"))))))))))))))))))))))))</f>
        <v>De -5 a -3</v>
      </c>
      <c r="CF62" s="12" t="n">
        <f aca="false">IF(CD62="","",IF(CD62&lt;-27.5,1,IF(CD62&lt;-25,2,IF(CD62&lt;-22.5,3,IF(CD62&lt;-20,4,IF(CD62&lt;-17.5,5,IF(CD62&lt;-15,6,IF(CD62&lt;-12.5,7,IF(CD62&lt;-10,8,IF(CD62&lt;-7.5,9,IF(CD62&lt;-5,10,IF(CD62&lt;-2.5,11,IF(CD62&lt;0,12,IF(CD62&lt;2.5,13,IF(CD62&lt;5,14,IF(CD62&lt;7.5,15,IF(CD62&lt;10,16,IF(CD62&lt;12.5,17,IF(CD62&lt;15,18,IF(CD62&lt;17.5,19,IF(CD62&lt;20,20,IF(CD62&lt;22.5,21,IF(CD62&lt;25,22,IF(CD62&lt;27.5,23,24))))))))))))))))))))))))</f>
        <v>11</v>
      </c>
      <c r="CG62" s="9" t="n">
        <v>-1.75</v>
      </c>
      <c r="CH62" s="10" t="str">
        <f aca="false">IF(CG62="","",IF(AND(CG62&gt;=-10,CG62&lt;=-9.5),"-10 a -9,5",IF(AND(CG62&gt;-9.5,CG62&lt;=-8.5),"-9 a -8,5",IF(AND(CG62&gt;-8.5,CG62&lt;=-7.5),"-8 a -7,5",IF(AND(CG62&gt;-7.5,CG62&lt;=-6.5),"-7 a -6,5",IF(AND(CG62&gt;-6.5,CG62&lt;=-5.5),"-6 a -5,5",IF(AND(CG62&gt;-5.5,CG62&lt;=-4.5),"-5 a -4,5",IF(AND(CG62&gt;-4.5,CG62&lt;=-3.5),"-4 a -3,5",IF(AND(CG62&gt;-3.5,CG62&lt;=-2.5),"-3 a -2,5",IF(CG62=-2.25,"-2,25",IF(AND(CG62&gt;-2.5,CG62&lt;=-1.5),"-2 a -1,5",IF(AND(CG62&gt;-1.5,CG62&lt;=-0.5),"-1 a -0,5",IF(AND(CG62&gt;-0.5,CG62&lt;=0.5),"0 a 0,5",IF(AND(CG62&gt;0.5,CG62&lt;=1.5),"1 a 1,5",IF(AND(CG62&gt;1.5,CG62&lt;=2.5),"2 a 2,5",IF(AND(CG62&gt;2.5,CG62&lt;=3.5),"3 a 3,5",IF(AND(CG62&gt;3.5,CG62&lt;=4.5),"4 a 4,5",IF(AND(CG62&gt;4.5,CG62&lt;=5.5),"5 a 5,5",IF(AND(CG62&gt;5.5,CG62&lt;=6.5),"6 a 6,5",IF(AND(CG62&gt;6.5,CG62&lt;=7.5),"7 a 7,5",IF(AND(CG62&gt;7.5,CG62&lt;=8.5),"8 a 8,5",IF(AND(CG62&gt;8.5,CG62&lt;=9.5),"9 a 9,5",IF(CG62&gt;=10,"10","Fuera de rango")))))))))))))))))))))))</f>
        <v>-2 a -1,5</v>
      </c>
      <c r="CI62" s="11" t="n">
        <f aca="false">IF(CG62="","",IF(CG62=-2.25,"NORMA",IF(CG62&lt;=-9.5,1,IF(CG62&lt;=-8.5,2,IF(CG62&lt;=-7.5,3,IF(CG62&lt;=-6.5,4,IF(CG62&lt;=-5.5,5,IF(CG62&lt;=-4.5,6,IF(CG62&lt;=-3.5,7,IF(CG62&lt;=-2.5,8,IF(CG62&lt;=-1.5,9,IF(CG62&lt;=-0.5,10,IF(CG62&lt;=0.5,11,IF(CG62&lt;=1.5,12,IF(CG62&lt;=2.5,13,IF(CG62&lt;=3.5,14,IF(CG62&lt;=4.5,15,IF(CG62&lt;=5.5,16,IF(CG62&lt;=6.5,17,IF(CG62&lt;=7.5,18,IF(CG62&lt;=8.5,19,IF(CG62&lt;=9.5,20,IF(CG62=10,21,"Fuera de rango")))))))))))))))))))))))</f>
        <v>9</v>
      </c>
      <c r="CJ62" s="9" t="n">
        <v>0.75</v>
      </c>
      <c r="CK62" s="10" t="str">
        <f aca="false">IF(CJ62="","",IF(AND(CJ62&gt;=-6,CJ62&lt;=-5.5),"-6 a -5,5",IF(AND(CJ62&gt;-5.5,CJ62&lt;=-4.5),"-5 a -4,5",IF(AND(CJ62&gt;-4.5,CJ62&lt;=-3.5),"-4 a -3,5",IF(AND(CJ62&gt;-3.5,CJ62&lt;=-2.5),"-3 a -2,5",IF(AND(CJ62&gt;-2.5,CJ62&lt;=-1.5),"-2 a -1,5",IF(AND(CJ62&gt;-1.5,CJ62&lt;=-0.5),"-1 a -0,5",IF(AND(CJ62&gt;-0.5,CJ62&lt;=0.5),"0 a 0,5",IF(AND(CJ62&gt;0.5,CJ62&lt;=1.5),"1 a 1,5",IF(AND(CJ62&gt;1.5,CJ62&lt;2.5),"2",IF(AND(CJ62&gt;=2.5,CJ62&lt;=3),"2,5 a 3",IF(AND(CJ62&gt;3,CJ62&lt;=4),"3,5 a 4",IF(AND(CJ62&gt;4,CJ62&lt;=5),"4,5 a 5",IF(AND(CJ62&gt;5,CJ62&lt;=6),"5,5 a 6",IF(AND(CJ62&gt;6,CJ62&lt;=7),"6,5 a 7",IF(AND(CJ62&gt;7,CJ62&lt;=8),"7,5 a 8",IF(AND(CJ62&gt;8,CJ62&lt;=9.5),"8,5 a 9,5",IF(CJ62=10,"10","Fuera de rango"))))))))))))))))))</f>
        <v>1 a 1,5</v>
      </c>
      <c r="CL62" s="11" t="n">
        <f aca="false">IF(CK62="","",IF(OR(CK62="-6 a -5,5",CK62="-6 - -5,5"),1,IF(OR(CK62="-5 a -4,5",CK62="-5 - -4,5"),2,IF(OR(CK62="-4 a -3,5",CK62="-4 - -3,5"),3,IF(OR(CK62="-3 a -2,5",CK62="-3 - -2,5"),4,IF(OR(CK62="-2 a -1,5",CK62="-2 - -1,5"),5,IF(OR(CK62="-1 a -0,5",CK62="-1 - -0,5"),6,IF(OR(CK62="0 a 0,5",CK62="0 - 0,5"),7,IF(OR(CK62="1 a 1,5",CK62="1 - 1,5"),8,IF(CK62="2","NORMA",IF(OR(CK62="2,5 a 3",CK62="2,5 - 3"),9,IF(OR(CK62="3,5 a 4",CK62="3,5 - 4"),10,IF(OR(CK62="4,5 a 5",CK62="4,5 - 5"),11,IF(OR(CK62="5,5 a 6",CK62="5,5 - 6"),12,IF(OR(CK62="6,5 a 7",CK62="6,5 - 7"),13,IF(OR(CK62="7,5 a 8",CK62="7,5 - 8"),14,IF(OR(CK62="8,5 a 9",CK62="8,5 - 9,5",CK62="9 a 9,5"),15,IF(CK62="10",15,IF(OR(CK62="0,5 a 1",CK62="0,5 - 1"),7,"Fuera de rango")))))))))))))))))))</f>
        <v>8</v>
      </c>
      <c r="CM62" s="10" t="n">
        <v>0</v>
      </c>
      <c r="CN62" s="10" t="str">
        <f aca="false">IF(CM62=0,"0", " ")</f>
        <v>0</v>
      </c>
      <c r="CO62" s="10" t="str">
        <f aca="false">IF(CM62&gt;0,"EME"," ")</f>
        <v> </v>
      </c>
      <c r="CP62" s="10" t="n">
        <v>0</v>
      </c>
      <c r="CQ62" s="10" t="str">
        <f aca="false">IF(CP62&gt;0,"0", " ")</f>
        <v> </v>
      </c>
      <c r="CR62" s="10" t="str">
        <f aca="false">IF(CP62&gt;0,"EME"," ")</f>
        <v> </v>
      </c>
      <c r="CS62" s="9" t="n">
        <v>0</v>
      </c>
      <c r="CT62" s="10" t="str">
        <f aca="false">IF(CS62&gt;0,"1", " ")</f>
        <v> </v>
      </c>
      <c r="CU62" s="10" t="str">
        <f aca="false">IF(CS62&gt;0,"HIP"," ")</f>
        <v> </v>
      </c>
      <c r="CV62" s="9" t="n">
        <v>0</v>
      </c>
      <c r="CW62" s="10" t="str">
        <f aca="false">IF(CV62&gt;0,"1", " ")</f>
        <v> </v>
      </c>
      <c r="CX62" s="10" t="str">
        <f aca="false">IF(CV62&gt;0,"HIP"," ")</f>
        <v> </v>
      </c>
      <c r="CY62" s="9" t="n">
        <v>-2</v>
      </c>
      <c r="CZ62" s="11" t="str">
        <f aca="false">IF(CY62&lt;0,"2"," ")</f>
        <v>2</v>
      </c>
      <c r="DA62" s="11" t="str">
        <f aca="false">IF(CY62&lt;0,"MIO"," ")</f>
        <v>MIO</v>
      </c>
      <c r="DB62" s="9" t="n">
        <v>-1.5</v>
      </c>
      <c r="DC62" s="11" t="str">
        <f aca="false">IF(DB62&lt;0,"2"," ")</f>
        <v>2</v>
      </c>
      <c r="DD62" s="11" t="str">
        <f aca="false">IF(DB62&lt;0,"MIO"," ")</f>
        <v>MIO</v>
      </c>
      <c r="DE62" s="9" t="n">
        <v>-0.5</v>
      </c>
      <c r="DF62" s="11" t="str">
        <f aca="false">IF(DE62&lt;0,"3"," ")</f>
        <v>3</v>
      </c>
      <c r="DG62" s="11" t="str">
        <f aca="false">IF(DE62&lt;0,"AST"," ")</f>
        <v>AST</v>
      </c>
      <c r="DH62" s="9" t="n">
        <v>0</v>
      </c>
      <c r="DI62" s="11" t="str">
        <f aca="false">IF(DH62&lt;0,"3"," ")</f>
        <v> </v>
      </c>
      <c r="DJ62" s="11" t="str">
        <f aca="false">IF(DH62&lt;0,"AST"," ")</f>
        <v> </v>
      </c>
      <c r="DK62" s="9" t="n">
        <v>2</v>
      </c>
      <c r="DL62" s="10" t="str">
        <f aca="false">IF(DK62&gt;0,"4"," ")</f>
        <v>4</v>
      </c>
      <c r="DM62" s="10" t="str">
        <f aca="false">IF(DK62&gt;0,"PRE"," ")</f>
        <v>PRE</v>
      </c>
      <c r="DN62" s="9" t="n">
        <v>2</v>
      </c>
      <c r="DO62" s="10" t="str">
        <f aca="false">IF(DN62&gt;0,"4"," ")</f>
        <v>4</v>
      </c>
      <c r="DP62" s="10" t="str">
        <f aca="false">IF(DN62&gt;0,"PRE"," ")</f>
        <v>PRE</v>
      </c>
      <c r="DQ62" s="12" t="n">
        <v>3</v>
      </c>
      <c r="DR62" s="12" t="n">
        <v>2</v>
      </c>
      <c r="DS62" s="12" t="str">
        <f aca="false">CONCATENATE(CO62,CU62,DA62,DG62,DM62)</f>
        <v>  MIOASTPRE</v>
      </c>
      <c r="DT62" s="10" t="str">
        <f aca="false" t="array" ref="DT62">_xlfn.IFS(DS62="EME    ","0", DS62=" HIP   ","1", DS62="  MIO  ","2", DS62="   AST ","3", DS62="    PRE","4", DS62="EME   PRE","5", DS62=" HIP  PRE","6", DS62=" HIP AST ","7", DS62="  MIO PRE","8", DS62="  MIOAST ","9", DS62="   ASTPRE","10",DS62=" HIP ASTPRE","11", DS62="  MIOASTPRE","12", DS62="     ","0")</f>
        <v>12</v>
      </c>
      <c r="DU62" s="1" t="s">
        <v>154</v>
      </c>
      <c r="DV62" s="1" t="str">
        <f aca="false" t="array" ref="DV62">_xlfn.IFS(DU62="SI","2", DU62="NO","1")</f>
        <v>1</v>
      </c>
      <c r="DW62" s="10" t="n">
        <v>0</v>
      </c>
      <c r="DX62" s="11" t="str">
        <f aca="false">IF(DW62=0,"1","2")</f>
        <v>1</v>
      </c>
      <c r="DY62" s="11" t="str">
        <f aca="false" t="array" ref="DY62">_xlfn.IFS(DW62=0,"0", DW62=0.25, "1", DW62=0.5,"2", DW62=0.75,"3", DW62=1,"4",DW62=1.25,"5", DW62=1.5,"6", DW62=1.75,"7", DW62=2,"8")</f>
        <v>0</v>
      </c>
      <c r="DZ62" s="10" t="n">
        <v>0</v>
      </c>
      <c r="EA62" s="11" t="str">
        <f aca="false">IF(DZ62=0,"1","2")</f>
        <v>1</v>
      </c>
      <c r="EB62" s="11" t="str">
        <f aca="false" t="array" ref="EB62">_xlfn.IFS(DZ62=0,"0", DZ62=0.25, "1", DZ62=0.5,"2", DZ62=0.75,"3", DZ62=1,"4",DZ62=1.25,"5", DZ62=1.5,"6", DZ62=1.75,"7", DZ62=2,"8")</f>
        <v>0</v>
      </c>
      <c r="EC62" s="10" t="n">
        <v>-1.25</v>
      </c>
      <c r="ED62" s="10" t="str">
        <f aca="false">IF(EC62=0,"1","2")</f>
        <v>2</v>
      </c>
      <c r="EE62" s="11" t="str">
        <f aca="false" t="array" ref="EE62">_xlfn.IFS(EC62=0,"0", EC62=-0.25, "1", EC62=-0.5,"2", EC62=-0.75,"3", EC62=-1,"4",EC62=-1.25,"5", EC62=-1.5,"6", EC62=-1.75,"7", EC62=-2,"8", EC62=-2.25,"9",EC62=-2.5,"10", EC62=-2.75,"11", EC62=-3,"12", EC62=-3.25,"13", EC62=-3.5,"14", EC62=-3.75,"15",EC62=-4,"16")</f>
        <v>5</v>
      </c>
      <c r="EF62" s="10" t="n">
        <v>-0.5</v>
      </c>
      <c r="EG62" s="10" t="str">
        <f aca="false">IF(EF62=0,"1","2")</f>
        <v>2</v>
      </c>
      <c r="EH62" s="11" t="str">
        <f aca="false" t="array" ref="EH62">_xlfn.IFS(EF62=0,"0", EF62=-0.25, "1", EF62=-0.5,"2", EF62=-0.75,"3", EF62=-1,"4",EF62=-1.25,"5", EF62=-1.5,"6", EF62=-1.75,"7", EF62=-2,"8", EF62=-2.25,"9",EF62=-2.5,"10", EF62=-2.75,"11", EF62=-3,"12", EF62=-3.25,"13", EF62=-3.5,"14", EF62=-3.75,"15",EF62=-4,"16")</f>
        <v>2</v>
      </c>
      <c r="EI62" s="10" t="n">
        <v>0</v>
      </c>
      <c r="EJ62" s="11" t="str">
        <f aca="false">IF(EI62=0,"1","2")</f>
        <v>1</v>
      </c>
      <c r="EK62" s="11" t="str">
        <f aca="false" t="array" ref="EK62">_xlfn.IFS(EI62=0,"0", EI62=-0.25, "1", EI62=-0.5,"2", EI62=-0.75,"3", EI62=-1,"4",EI62=-1.25,"5", EI62=-1.5,"6", EI62=-1.75,"7", EI62=-2,"8", EI62=-2.25,"9", EI62=-2.25,"9",EI62=-2.5,"10", EI62=-2.75,"11", EI62=-3,"12", EI62=-3.25,"13", EI62=-3.5,"14", EI62=-3.75,"15",EI62=-4,"16", EI62=0.25, "17", EI62=0.5, "18")</f>
        <v>0</v>
      </c>
      <c r="EL62" s="10" t="n">
        <v>0</v>
      </c>
      <c r="EM62" s="11" t="str">
        <f aca="false">IF(EL62=0,"1","2")</f>
        <v>1</v>
      </c>
      <c r="EN62" s="11" t="str">
        <f aca="false" t="array" ref="EN62">_xlfn.IFS(EL62=0.25,"17",EL62=0.5,"18", EL62=0,"0", EL62=-0.25, "1", EL62=-0.5,"2", EL62=-0.75,"3", EL62=-1,"4",EL62=-1.25,"5", EL62=-1.5,"6", EL62=-1.75,"7", EL62=-2,"8",EL62= -2.25,"9",EL62=-2.5,"10",EL62= -2.75,"11",EL62= -3,"12",EL62= -3.25,"13",EL62= -3.5,"14",EL62= -3.75,"15",EL62=-4,"16")</f>
        <v>0</v>
      </c>
      <c r="EO62" s="10" t="n">
        <v>0</v>
      </c>
      <c r="EP62" s="11" t="str">
        <f aca="false">IF(EO62=0,"1","2")</f>
        <v>1</v>
      </c>
      <c r="EQ62" s="11" t="str">
        <f aca="false" t="array" ref="EQ62">_xlfn.IFS(EO62=0,"0", EO62=0.25, "1", EO62=0.5,"2", EO62=0.75,"3", EO62=1,"4",EO62=1.25,"5", EO62=1.5,"6", EO62=1.75,"7", EO62=2,"8", EO62=2.25,"9", EO62=2.25,"9",EO62=2.5,"10", EO62=2.75,"11", EO62=3,"12", EO62=3.25,"13", EO62=3.5,"14", EO62=3.75,"15",EO62=4,"16", EO62=-0.25, "17", bq=-0.5, "18")</f>
        <v>0</v>
      </c>
      <c r="ER62" s="10" t="n">
        <v>0</v>
      </c>
      <c r="ES62" s="11" t="str">
        <f aca="false">IF(ER62=0,"1","2")</f>
        <v>1</v>
      </c>
      <c r="ET62" s="11" t="str">
        <f aca="false" t="array" ref="ET62">_xlfn.IFS(ER62=0,"0", ER62=0.25, "1", ER62=0.5,"2", ER62=0.75,"3", ER62=1,"4",ER62=1.25,"5", ER62=1.5,"6", ER62=1.75,"7", ER62=2,"8", ER62=2.25,"9", ER62=2.25,"9",ER62=2.5,"10", ER62=2.75,"11", ER62=3,"12", ER62=3.25,"13", ER62=3.5,"14", ER62=3.75,"15",ER62=4,"16", ER62=-0.25, "17", bq=-0.5, "18")</f>
        <v>0</v>
      </c>
      <c r="EU62" s="36" t="n">
        <v>140</v>
      </c>
      <c r="EV62" s="14" t="str">
        <f aca="false">VLOOKUP(EU62,LEYENDA!$G$2:$H$8,2,TRUE())</f>
        <v>49-60</v>
      </c>
      <c r="EW62" s="14" t="str">
        <f aca="false" t="array" ref="EW62">_xlfn.IFS(EV62="0-5","1", EV62="6-12","2", EV62="13-18","3", EV62="19-24","4", EV62="25-36","5", EV62="37-48","6", EV62="49-60","7")</f>
        <v>7</v>
      </c>
    </row>
    <row r="63" customFormat="false" ht="13.5" hidden="false" customHeight="false" outlineLevel="0" collapsed="false">
      <c r="A63" s="1" t="n">
        <v>24</v>
      </c>
      <c r="B63" s="32" t="n">
        <v>1</v>
      </c>
      <c r="C63" s="33" t="n">
        <v>36963</v>
      </c>
      <c r="D63" s="6"/>
      <c r="E63" s="5" t="str">
        <f aca="false">VLOOKUP(A63,'286'!$A$3:$J$600,10,FALSE())</f>
        <v>BÁRCENA LÓPEZ, PALOMA</v>
      </c>
      <c r="F63" s="4" t="str">
        <f aca="false">VLOOKUP(A63,'286'!$A$3:$I$1768,3,FALSE())</f>
        <v>BARLOPA</v>
      </c>
      <c r="G63" s="6" t="n">
        <f aca="false">VLOOKUP(A63,'286'!$A$3:$I$1768,4,FALSE())</f>
        <v>30494</v>
      </c>
      <c r="H63" s="7" t="n">
        <f aca="false">YEAR(C63)-YEAR(G63)</f>
        <v>18</v>
      </c>
      <c r="I63" s="1" t="str">
        <f aca="false">VLOOKUP(H63,LEYENDA!$C$2:$D$6,2,TRUE())</f>
        <v>13-24</v>
      </c>
      <c r="J63" s="5" t="str">
        <f aca="false">VLOOKUP(A63,'286'!$A$3:$I$1768,7,FALSE())</f>
        <v>M</v>
      </c>
      <c r="K63" s="8" t="str">
        <f aca="false">VLOOKUP(A63,'286'!$A$3:$I$1768,2,FALSE())</f>
        <v>OD</v>
      </c>
      <c r="L63" s="4" t="str">
        <f aca="false">VLOOKUP(A63,'286'!$A$3:$I$1768,8,FALSE())</f>
        <v>D</v>
      </c>
      <c r="M63" s="4" t="str">
        <f aca="false">VLOOKUP(A63,'286'!$A$3:$I$1768,9,FALSE())</f>
        <v>D</v>
      </c>
      <c r="N63" s="8" t="str">
        <f aca="false">IF(R63=O63, "MISMA","CONTRARIA")</f>
        <v>MISMA</v>
      </c>
      <c r="O63" s="8" t="str">
        <f aca="false" t="array" ref="O63">_xlfn.IFS(L63="D","1", L63="I","2")</f>
        <v>1</v>
      </c>
      <c r="P63" s="8" t="str">
        <f aca="false" t="array" ref="P63">_xlfn.IFS(K63="OD","1", K63="OI","2")</f>
        <v>1</v>
      </c>
      <c r="Q63" s="1" t="str">
        <f aca="false" t="array" ref="Q63">_xlfn.IFS(J63="M","1", J63="H","2")</f>
        <v>1</v>
      </c>
      <c r="R63" s="8" t="str">
        <f aca="false" t="array" ref="R63">_xlfn.IFS(M63="D","1", M63="I","2")</f>
        <v>1</v>
      </c>
      <c r="S63" s="1" t="str">
        <f aca="false" t="array" ref="S63">_xlfn.IFS(N63="CONTRARIA", "1",N63= "MISMA","2")</f>
        <v>2</v>
      </c>
      <c r="T63" s="1" t="str">
        <f aca="false" t="array" ref="T63">_xlfn.IFS(I63="0-12","1", I63="13-24","2", I63="25-40","3", I63="41-60","4", I63="61-100","5")</f>
        <v>2</v>
      </c>
      <c r="U63" s="9" t="n">
        <v>1</v>
      </c>
      <c r="V63" s="1" t="str">
        <f aca="false">IF(U63="","",IF(AND(U63&gt;=-9,U63&lt;=-6.5),"-9 a -6,5",IF(AND(U63&gt;=-6,U63&lt;=-3.5),"-6 a -3,5",IF(AND(U63&gt;=-3,U63&lt;=-1),"-3 a -1",IF(U63=-0.5,"-0,5",IF(AND(U63&gt;=0,U63&lt;=2.5),"0 a 2,5",IF(AND(U63&gt;=3,U63&lt;=5.5),"3 a 5,5",IF(AND(U63&gt;=6,U63&lt;=8.5),"6 a 8,5",IF(AND(U63&gt;=9,U63&lt;=20),"9 a 20","Fuera de rango")))))))))</f>
        <v>0 a 2,5</v>
      </c>
      <c r="W63" s="11" t="n">
        <f aca="false">IF(V63="","",IF(V63="-9 a -6,5",2,IF(V63="-6 a -3,5",3,IF(V63="-3 a -1",4,IF(V63="-0,5","NORMA",IF(V63="0 a 2,5",5,IF(V63="3 a 5,5",6,IF(V63="6 a 8,5",7,IF(V63="9 a 20",8,"Fuera de rango")))))))))</f>
        <v>5</v>
      </c>
      <c r="X63" s="9" t="n">
        <v>0</v>
      </c>
      <c r="Y63" s="10" t="str">
        <f aca="false">IF(X63="","",IF(AND(X63&gt;=0,X63&lt;=4),"0 a 4",IF(AND(X63&gt;=4.5,X63&lt;=8.5),"4,5 a 8,5",IF(X63=9,"9",IF(AND(X63&gt;=9.5,X63&lt;=13),"9,5 a 13",IF(AND(X63&gt;=13.5,X63&lt;=20),"13,5 a 20",IF(AND(X63&gt;=20.5,X63&lt;=35),"20,5 a 35","Fuera de rango")))))))</f>
        <v>0 a 4</v>
      </c>
      <c r="Z63" s="11" t="n">
        <f aca="false">IF(Y63="","",IF(Y63="0 a 4",1,IF(Y63="4,5 a 8,5",2,IF(Y63="9","NORMA",IF(Y63="9,5 a 13",3,IF(Y63="13,5 a 20",4,IF(Y63="20,5 a 35",5,"Fuera de rango")))))))</f>
        <v>1</v>
      </c>
      <c r="AA63" s="9" t="n">
        <v>22</v>
      </c>
      <c r="AB63" s="10" t="str">
        <f aca="false">IF(AA63="","",IF(AND(AA63&gt;=0,AA63&lt;=9),"0 a 9",IF(AND(AA63&gt;=9.5,AA63&lt;=18.5),"9,5 a 18,5",IF(AA63=19,"19",IF(AND(AA63&gt;=19.5,AA63&lt;=28),"19,5 a 28",IF(AND(AA63&gt;=28.5,AA63&lt;=40),"28,5 a 40","Fuera de rango"))))))</f>
        <v>19,5 a 28</v>
      </c>
      <c r="AC63" s="11" t="n">
        <f aca="false" t="array" ref="AC63">_xlfn.IFS(AB63="","",AB63="0 a 9",1,AB63="9,5 a 18,5",2,AB63="19","NORMA",AB63="19,5 a 28",3,AB63="28,5 a 40",4,TRUE(),"Fuera de rango")</f>
        <v>3</v>
      </c>
      <c r="AD63" s="9" t="n">
        <v>7</v>
      </c>
      <c r="AE63" s="10" t="str">
        <f aca="false">IF(AD63="","",IF(AND(AD63&gt;=-10,AD63&lt;=0),"De -10 a 0",IF(AND(AD63&gt;=0.5,AD63&lt;=9.5),"0,5 a 9,5",IF(AD63=10,"10",IF(AND(AD63&gt;=10.5,AD63&lt;=20),"10,5 a 20",IF(AND(AD63&gt;=20.5,AD63&lt;=40),"20,5 a 40","Fuera de rango"))))))</f>
        <v>0,5 a 9,5</v>
      </c>
      <c r="AF63" s="12" t="n">
        <f aca="false">IF(AD63="","",IF(AND(AD63&gt;=-10,AD63&lt;=0),1,IF(AND(AD63&gt;=0.5,AD63&lt;=9.5),2,IF(AD63=10,"NORMA",IF(AND(AD63&gt;=10.5,AD63&lt;=20),3,IF(AND(AD63&gt;=20.5,AD63&lt;=40),4,""))))))</f>
        <v>2</v>
      </c>
      <c r="AG63" s="9" t="n">
        <v>10</v>
      </c>
      <c r="AH63" s="10" t="str">
        <f aca="false">IF(AG63="","",IF(AND(AG63&gt;=0,AG63&lt;=4),"0 a 4",IF(AND(AG63&gt;=4.5,AG63&lt;=8.5),"4,5 a 8,5",IF(AG63=9,"9",IF(AND(AG63&gt;=9.5,AG63&lt;=13),"9,5 a 13",IF(AND(AG63&gt;=13.5,AG63&lt;=25),"13,5 a 25","Fuera de rango"))))))</f>
        <v>9,5 a 13</v>
      </c>
      <c r="AI63" s="11" t="n">
        <f aca="false">IF(AH63="","",IF(AH63="0 a 4",1,IF(AH63="4,5 a 8,5",2,IF(AH63="9","NORMA",IF(AH63="9,5 a 13",3,IF(AH63="13,5 a 25",4,""))))))</f>
        <v>3</v>
      </c>
      <c r="AJ63" s="9" t="n">
        <v>5</v>
      </c>
      <c r="AK63" s="10" t="str">
        <f aca="false">IF(AJ63="","",IF(AND(AJ63&gt;=-15,AJ63&lt;=-10.5),"-15 a -10,5",IF(AND(AJ63&gt;=-10,AJ63&lt;=-4),"-10 a -4",IF(AND(AJ63&gt;=-4.5,AJ63&lt;=0),"-4,5 a 0",IF(AND(AJ63&gt;=0.5,AJ63&lt;=4.5),"0,5 a 4,5",IF(AJ63=5,"5",IF(AND(AJ63&gt;=5.5,AJ63&lt;=10),"5,5 a 10",IF(AND(AJ63&gt;=10.5,AJ63&lt;=20),"10,5 a 20","Fuera de rango"))))))))</f>
        <v>5</v>
      </c>
      <c r="AL63" s="11" t="str">
        <f aca="false">IF(AK63="","",IF(AK63="-15 a -10,5",1,IF(AK63="-10 a -4",2,IF(AK63="-4,5 a 0",3,IF(AK63="0,5 a 4,5",4,IF(AK63="5","NORMA",IF(AK63="5,5 a 10",5,IF(AK63="10,5 a 20",6,"Error"))))))))</f>
        <v>NORMA</v>
      </c>
      <c r="AM63" s="9" t="n">
        <v>0</v>
      </c>
      <c r="AN63" s="10" t="str">
        <f aca="false">IF(AM63="","",IF(AND(AM63&gt;=-7.5,AM63&lt;=-5.5),"-7,5 a -5,5",IF(AND(AM63&gt;=-5,AM63&lt;=-3),"-5 a -3",IF(AND(AM63&gt;=-2.5,AM63&lt;=-0.5),"-2,5 a -0,5",IF(AM63=0,"0,00",IF(AND(AM63&gt;=0.5,AM63&lt;=2.5),"0,5 a 2,5",IF(AND(AM63&gt;=3,AM63&lt;=5),"3 a 5",IF(AND(AM63&gt;=5.5,AM63&lt;=7.5),"5,5 a 7,5",IF(AND(AM63&gt;=8,AM63&lt;=10),"8 a 10","Fuera de rango")))))))))</f>
        <v>0,00</v>
      </c>
      <c r="AO63" s="11" t="str">
        <f aca="false">IF(AN63="","",IF(AN63="-7,5 a -5,5",1,IF(AN63="-5 a -3",2,IF(AN63="-2,5 a -0,5",3,IF(AN63="0,00","NORMA",IF(AN63="0,5 a 2,5",4,IF(AN63="3 a 5",5,IF(AN63="5,5 a 7,5",6,IF(AN63="8 a 10",7,"Error")))))))))</f>
        <v>NORMA</v>
      </c>
      <c r="AP63" s="9" t="n">
        <v>-3</v>
      </c>
      <c r="AQ63" s="10" t="str">
        <f aca="false">IF(AP63="","",IF(AND(AP63&gt;=-20,AP63&lt;=-9.5),"-20 a -9,5",IF(AND(AP63&gt;=-9,AP63&lt;=-6.5),"-9 a -6,5",IF(AP63=-6,"-6",IF(AND(AP63&gt;=-5.5,AP63&lt;=-3),"-5,5 a -3",IF(AND(AP63&gt;=-2.5,AP63&lt;=0),"-2,5 a 0",IF(AND(AP63&gt;=0.5,AP63&lt;=3),"0,5 a 3",IF(AND(AP63&gt;=3.5,AP63&lt;=6),"3,5 a 6",IF(AND(AP63&gt;=6.5,AP63&lt;=9),"6,5 a 9",IF(AND(AP63&gt;=9.5,AP63&lt;=20),"9,5 a 20","Fuera de rango"))))))))))</f>
        <v>-5,5 a -3</v>
      </c>
      <c r="AR63" s="11" t="n">
        <f aca="false">IF(AQ63="","",IF(AQ63="-20 a -9,5",1,IF(AQ63="-9 a -6,5",2,IF(AQ63="-6","NORMA",IF(AQ63="-5,5 a -3",3,IF(AQ63="-2,5 a 0",4,IF(AQ63="0,5 a 3",5,IF(AQ63="3,5 a 6",6,IF(AQ63="6,5 a 9",7,IF(AQ63="9,5 a 20",8,""))))))))))</f>
        <v>3</v>
      </c>
      <c r="AS63" s="9" t="n">
        <v>5</v>
      </c>
      <c r="AT63" s="10" t="str">
        <f aca="false">IF(AS63="","",IF(AND(AS63&gt;=-16,AS63&lt;=-14),"-16 a -14",IF(AND(AS63&gt;=-13.5,AS63&lt;=-11.5),"-13,5 a -11,5",IF(AND(AS63&gt;=-11,AS63&lt;=-9),"-11 a -9",IF(AND(AS63&gt;=-8.5,AS63&lt;=-6.5),"-8,5 a -6,5",IF(AND(AS63&gt;=-6,AS63&lt;=-4),"-6 a -4",IF(AND(AS63&gt;=-3.5,AS63&lt;=-1.5),"-3,5 a -1,5",IF(AND(AS63&gt;=-1,AS63&lt;=1),"-1 a 1",IF(AND(AS63&gt;=1.5,AS63&lt;=3.5),"1,5 a 3,5",IF(AND(AS63&gt;=4,AS63&lt;=6),"4 a 6",IF(AND(AS63&gt;=6.5,AS63&lt;=8.5),"6,5 a 8,5",IF(AND(AS63&gt;=9,AS63&lt;=11),"9 a 11",IF(AND(AS63&gt;=11.5,AS63&lt;=13.5),"11,5 a 13,5",IF(AND(AS63&gt;=14,AS63&lt;=16),"14 a 16",IF(AND(AS63&gt;=16.5,AS63&lt;=18.5),"16,5 a 18,5",IF(AND(AS63&gt;=19,AS63&lt;=21),"19 a 21","Fuera de rango"))))))))))))))))</f>
        <v>4 a 6</v>
      </c>
      <c r="AU63" s="11" t="str">
        <f aca="false" t="array" ref="AU63">IF(AT63="","",_xlfn.IFS(AT63="-16 a -14",1,AT63="-13,5 a -11,5",2,AT63="-11 a -9",3,AT63="-8,5 a -6,5",4,AT63="-6 a -4",5,AT63="-3,5 a -1,5",6,AT63="-1 a 1",7,AT63="1,5 a 3,5",8,AT63="4 a 6","NORMA",AT63="6,5 a 8,5",9,AT63="9 a 11",10,AT63="11,5 a 13,5",11,AT63="14 a 16",12,AT63="16,5 a 18,5",13,AT63="19 a 21",14,TRUE(),""))</f>
        <v>NORMA</v>
      </c>
      <c r="AV63" s="9" t="n">
        <v>1</v>
      </c>
      <c r="AW63" s="10" t="str">
        <f aca="false">IF(AV63="","",IF(AND(AV63&gt;=-1,AV63&lt;=-0.5),"-1 a -0,5",IF(AND(AV63&gt;-0.5,AV63&lt;=0),"De -0,5 a 0",IF(AND(AV63&gt;=0.25,AV63&lt;=0.75),"0,25 a 0,75",IF(AND(AV63&gt;=1,AV63&lt;=1.5),"1 a 1,5",IF(AND(AV63&gt;=1.75,AV63&lt;=2.25),"1,75 a 2,25",IF(AND(AV63&gt;=2.5,AV63&lt;=3),"2,5 a 3",IF(AND(AV63&gt;=3.25,AV63&lt;=3.75),"3,25 a 3,75","Fuera de rango"))))))))</f>
        <v>1 a 1,5</v>
      </c>
      <c r="AX63" s="11" t="n">
        <f aca="false">IF(AW63="","",IF(OR(AW63="-1 a -0,5",AW63="-1 a -0.5"),1,IF(OR(AW63="De -0,5 a 0",AW63="-0,5 a 0",AW63="De -0.5 a 0"),2,IF(OR(AW63="0,25 a 0,75",AW63="0.25 a 0.75"),"NORMA",IF(OR(AW63="1 a 1,5",AW63="1 a 1.5"),3,IF(OR(AW63="1,75 a 2,25",AW63="1.75 a 2.25"),4,IF(OR(AW63="2,5 a 3",AW63="2.5 a 3"),5,IF(OR(AW63="3,25 a 3,75",AW63="3.25 a 3.75"),6,""))))))))</f>
        <v>3</v>
      </c>
      <c r="AY63" s="9" t="n">
        <v>-6</v>
      </c>
      <c r="AZ63" s="10" t="str">
        <f aca="false">IF(AY63="","",IF(AND(AY63&gt;=-20,AY63&lt;=-9.5),"-20 a -9,5",IF(AND(AY63&gt;=-9,AY63&lt;=-6.5),"-9 a -6,5",IF(AY63=-6,"-6",IF(AND(AY63&gt;=-5.5,AY63&lt;=-3),"-5,5 a -3",IF(AND(AY63&gt;=-2.5,AY63&lt;=0),"-2,5 a 0",IF(AND(AY63&gt;=0.5,AY63&lt;=3),"0,5 a 3",IF(AND(AY63&gt;=3.5,AY63&lt;=6),"3,5 a 6","Fuera de rango"))))))))</f>
        <v>-6</v>
      </c>
      <c r="BA63" s="11" t="str">
        <f aca="false">IF(AZ63="","",IF(AZ63="-20 a -9,5",1,IF(AZ63="-9 a -6,5",2,IF(AZ63="-6","NORMA",IF(AZ63="-5,5 a -3",3,IF(AZ63="-2,5 a 0",4,IF(AZ63="0,5 a 3",5,IF(AZ63="3,5 a 6",6,""))))))))</f>
        <v>NORMA</v>
      </c>
      <c r="BB63" s="9" t="n">
        <v>0</v>
      </c>
      <c r="BC63" s="10" t="str">
        <f aca="false" t="array" ref="BC63">IF(BB63="","",_xlfn.IFS(AND(BB63&gt;=0,BB63&lt;=2),"0 a 2",AND(BB63&gt;=2.5,BB63&lt;=4.5),"2,5 a 4,5",AND(BB63&gt;=5,BB63&lt;=7),"5 a 7",AND(BB63&gt;=7.5,BB63&lt;=9.5),"7,5 a 9,5",AND(BB63&gt;=10,BB63&lt;=12),"10 a 12",AND(BB63&gt;=12.5,BB63&lt;=14.5),"12,5 a 14,5",BB63=15,"15",AND(BB63&gt;=15.5,BB63&lt;=17.5),"15,5 a 17,5",AND(BB63&gt;=18,BB63&lt;=20),"18 a 20",AND(BB63&gt;=20.5,BB63&lt;=22.5),"20,5 a 22,5",AND(BB63&gt;=23,BB63&lt;=25),"23 a 25",TRUE(),"Fuera de rango"))</f>
        <v>0 a 2</v>
      </c>
      <c r="BD63" s="11" t="n">
        <f aca="false" t="array" ref="BD63">IF(BC63="","",_xlfn.IFS(BC63="0 a 2",1,BC63="2,5 a 4,5",2,BC63="5 a 7",3,BC63="7,5 a 9,5",4,BC63="10 a 12",5,BC63="12,5 a 14,5",6,BC63="15","NORMA",BC63="15,5 a 17,5",7,BC63="18 a 20",8,BC63="20,5 a 22,5",9,BC63="23 a 25",10,TRUE(),"Fuera de rango"))</f>
        <v>1</v>
      </c>
      <c r="BE63" s="9" t="n">
        <v>24</v>
      </c>
      <c r="BF63" s="10" t="str">
        <f aca="false">IF(BE63="","",IF(AND(BE63&gt;=-20,BE63&lt;=-10),"-20 a -10",IF(AND(BE63&gt;=-9.5,BE63&lt;=0.5),"-9,5 a 0,5",IF(AND(BE63&gt;=1,BE63&lt;=11),"1 a 11",IF(AND(BE63&gt;=11.5,BE63&lt;=20.5),"11,5 a 20,5",IF(BE63=21,"21",IF(AND(BE63&gt;=21.5,BE63&lt;=31.5),"21,5 a 31,5",IF(AND(BE63&gt;=32,BE63&lt;=42),"32 a 42","Fuera de rango"))))))))</f>
        <v>21,5 a 31,5</v>
      </c>
      <c r="BG63" s="11" t="n">
        <f aca="false">IF(BF63="","",IF(BF63="-20 a -10",1,IF(BF63="-9,5 a 0,5",2,IF(BF63="1 a 11",3,IF(BF63="11,5 a 20,5",4,IF(BF63="21","NORMA",IF(BF63="21,5 a 31,5",5,IF(BF63="32 a 42",6,""))))))))</f>
        <v>5</v>
      </c>
      <c r="BH63" s="9" t="n">
        <v>9</v>
      </c>
      <c r="BI63" s="10" t="str">
        <f aca="false">IF(BH63="","",IF(AND(BH63&gt;=-20,BH63&lt;=-15),"-20 a -15",IF(AND(BH63&gt;=-14.5,BH63&lt;=-9.5),"-14,5 a -9,5",IF(AND(BH63&gt;=-9,BH63&lt;=-4),"-9 a -4",IF(AND(BH63&gt;=-3.5,BH63&lt;=2.5),"-3,5 a 2,5",IF(AND(BH63&gt;=3,BH63&lt;=8),"3 a 8",IF(AND(BH63&gt;=8.5,BH63&lt;=14.5),"8,5 a 14,5",IF(BH63=15,"15",IF(AND(BH63&gt;=15.5,BH63&lt;=20.5),"15,5 a 20,5",IF(AND(BH63&gt;=21,BH63&lt;=26),"21 a 26","Fuera de rango"))))))))))</f>
        <v>8,5 a 14,5</v>
      </c>
      <c r="BJ63" s="11" t="n">
        <f aca="false">IF(BI63="","",IF(BI63="-20 a -15",1,IF(BI63="-14,5 a -9,5",2,IF(BI63="-9 a -4",3,IF(BI63="-3,5 a 2,5",4,IF(BI63="3 a 8",5,IF(BI63="8,5 a 14,5",6,IF(BI63="15","NORMA",IF(BI63="15,5 a 20,5",7,IF(BI63="21 a 26",8,IF(BI63="26,5 a 31,5",9,"")))))))))))</f>
        <v>6</v>
      </c>
      <c r="BK63" s="9" t="n">
        <v>0</v>
      </c>
      <c r="BL63" s="10" t="str">
        <f aca="false">IF(BK63="","",IF(AND(BK63&gt;=0,BK63&lt;=2),"0 - 2",IF(AND(BK63&gt;=2.5,BK63&lt;=4.5),"2,5 - 4,5",IF(AND(BK63&gt;=5,BK63&lt;=7),"5 - 7",IF(AND(BK63&gt;=7.5,BK63&lt;=9.5),"7,5 - 9,5",IF(AND(BK63&gt;=10,BK63&lt;=12),"10 - 12",IF(AND(BK63&gt;=12.5,BK63&lt;=13.5),"12,5 - 13,5",IF(BK63=14,"14",IF(AND(BK63&gt;=14.5,BK63&lt;=16.5),"14,5 - 16,5",IF(AND(BK63&gt;=17,BK63&lt;=19),"17 - 19",IF(AND(BK63&gt;=19.5,BK63&lt;=21.5),"19,5 - 21,5",IF(AND(BK63&gt;=22,BK63&lt;=24),"22 - 24",IF(AND(BK63&gt;=24.5,BK63&lt;=26.5),"24,5 - 26,5",IF(AND(BK63&gt;=27,BK63&lt;=29),"27 - 29",IF(AND(BK63&gt;=29.5,BK63&lt;=30),"29,5 - 30","Fuera de rango")))))))))))))))</f>
        <v>0 - 2</v>
      </c>
      <c r="BM63" s="11" t="n">
        <f aca="false">IF(BL63="","",IF(BL63="0 - 2",1,IF(BL63="2,5 - 4,5",2,IF(BL63="5 - 7",3,IF(BL63="7,5 - 9,5",4,IF(BL63="10 - 12",5,IF(BL63="12,5 - 13,5",6,IF(BL63="14","NORMA",IF(BL63="14,5 - 16,5",7,IF(BL63="17 - 19",8,IF(BL63="19,5 - 21,5",9,IF(BL63="22 - 24",10,IF(BL63="24,5 - 26,5",11,IF(BL63="27 - 29",12,IF(BL63="29,5 - 30",13,"")))))))))))))))</f>
        <v>1</v>
      </c>
      <c r="BN63" s="9" t="n">
        <v>20</v>
      </c>
      <c r="BO63" s="10" t="str">
        <f aca="false">IF(BN63="","",IF(AND(BN63&gt;=-20,BN63&lt;=-10),"-20 a -10",IF(AND(BN63&gt;=-9.5,BN63&lt;=0.5),"-9,5 a 0,5",IF(AND(BN63&gt;=1,BN63&lt;=11),"1 a 11",IF(AND(BN63&gt;=11.5,BN63&lt;=21.5),"11,5 a 21,5",IF(BN63=22,"22",IF(AND(BN63&gt;=22.5,BN63&lt;=32.5),"22,5 a 32,5",IF(AND(BN63&gt;=33,BN63&lt;=43),"33 a 43","Fuera de rango"))))))))</f>
        <v>11,5 a 21,5</v>
      </c>
      <c r="BP63" s="11" t="n">
        <f aca="false">IF(BO63="","",IF(BO63="-20 a -10",1,IF(BO63="-9,5 a 0,5",2,IF(BO63="1 a 11",3,IF(BO63="11,5 a 21,5",4,IF(BO63="22","NORMA",IF(BO63="22,5 a 32,5",5,IF(BO63="33 a 43",6,""))))))))</f>
        <v>4</v>
      </c>
      <c r="BQ63" s="9" t="n">
        <v>9</v>
      </c>
      <c r="BR63" s="10" t="str">
        <f aca="false">IF(BQ63="","",IF(AND(BQ63&gt;=-20,BQ63&lt;=-15),"-20 a -15",IF(AND(BQ63&gt;=-14.5,BQ63&lt;=-9.5),"-14,5 a -9,5",IF(AND(BQ63&gt;=-9,BQ63&lt;=-4),"-9 a -4",IF(AND(BQ63&gt;=-3.5,BQ63&lt;=2.5),"-3,5 a 2,5",IF(AND(BQ63&gt;=3,BQ63&lt;=8),"3 a 8",IF(AND(BQ63&gt;=8.5,BQ63&lt;=13.5),"8,5 a 13,5",IF(AND(BQ63&gt;=14,BQ63&lt;=17.5),"14 a 17,5",IF(BQ63=18,"18",IF(AND(BQ63&gt;=18.5,BQ63&lt;=23.5),"18,5 a 23,5",IF(AND(BQ63&gt;=24,BQ63&lt;=29),"24 a 29",IF(AND(BQ63&gt;=29.5,BQ63&lt;=34.5),"29,5 a 34,5",IF(AND(BQ63&gt;=35,BQ63&lt;=40),"35 a 40","Fuera de rango")))))))))))))</f>
        <v>8,5 a 13,5</v>
      </c>
      <c r="BS63" s="11" t="n">
        <f aca="false">IF(BR63="","",IF(BR63="-20 a -15",1,IF(BR63="-14,5 a -9,5",2,IF(BR63="-9 a -4",3,IF(BR63="-3,5 a 2,5",4,IF(BR63="3 a 8",5,IF(BR63="8,5 a 13,5",6,IF(BR63="14 a 17,5",7,IF(BR63="18","NORMA",IF(BR63="18,5 a 23,5",8,IF(BR63="24 a 29",9,IF(BR63="29,5 a 34,5",10,IF(BR63="35 a 40",11,"")))))))))))))</f>
        <v>6</v>
      </c>
      <c r="BT63" s="9" t="n">
        <v>0</v>
      </c>
      <c r="BU63" s="10" t="str">
        <f aca="false">IF(BT63="","",IF(AND(BT63&gt;=-20,BT63&lt;=-18),"-20 a -18",IF(AND(BT63&gt;=-17.5,BT63&lt;=-15.5),"-17,5 a -15,5",IF(AND(BT63&gt;=-15,BT63&lt;=-13),"-15 a -13",IF(AND(BT63&gt;=-12.5,BT63&lt;=-10.5),"-12,5 a -10,5",IF(AND(BT63&gt;=-10,BT63&lt;=-8),"-10 a -8",IF(AND(BT63&gt;=-7.5,BT63&lt;=-5.5),"-7,5 a -5,5",IF(AND(BT63&gt;=-5,BT63&lt;=-3),"-5 a -3",IF(AND(BT63&gt;=-2.5,BT63&lt;=-0.5),"-2,5 a -0,5",IF(BT63=0,"0",IF(AND(BT63&gt;=0.5,BT63&lt;=2.5),"0,5 a 2,5",IF(AND(BT63&gt;=3,BT63&lt;=5),"3 a 5",IF(AND(BT63&gt;=5.5,BT63&lt;=7.5),"5,5 a 7,5",IF(AND(BT63&gt;=8,BT63&lt;=10),"8 a 10",IF(AND(BT63&gt;=10.5,BT63&lt;=12.5),"10,5 a 12,5",IF(AND(BT63&gt;=13,BT63&lt;=15),"13 a 15",IF(AND(BT63&gt;=15.5,BT63&lt;=17.5),"15,5 a 17,5",IF(AND(BT63&gt;=18,BT63&lt;=20),"18 a 20","Fuera de rango"))))))))))))))))))</f>
        <v>0</v>
      </c>
      <c r="BV63" s="11" t="str">
        <f aca="false">IF(BT63="","",IF(BT63=0,"NORMA",IF(AND(BT63&gt;=-20,BT63&lt;=-18),2,IF(AND(BT63&gt;=-17.5,BT63&lt;=-15.5),2,IF(AND(BT63&gt;=-15,BT63&lt;=-13),3,IF(AND(BT63&gt;=-12.5,BT63&lt;=-10.5),4,IF(AND(BT63&gt;=-10,BT63&lt;=-8),5,IF(AND(BT63&gt;=-7.5,BT63&lt;=-5.5),6,IF(AND(BT63&gt;=-5,BT63&lt;=-3),7,IF(AND(BT63&gt;=-2.5,BT63&lt;=-0.5),8,IF(AND(BT63&gt;=0.5,BT63&lt;=2.5),9,IF(AND(BT63&gt;=3,BT63&lt;=5),10,IF(AND(BT63&gt;=5.5,BT63&lt;=7.5),11,IF(AND(BT63&gt;=8,BT63&lt;=10),12,IF(AND(BT63&gt;=10.5,BT63&lt;=12.5),13,IF(AND(BT63&gt;=13,BT63&lt;=15),14,IF(AND(BT63&gt;=15.5,BT63&lt;=17.5),15,IF(AND(BT63&gt;=18,BT63&lt;=20),16,"Fuera de rango"))))))))))))))))))</f>
        <v>NORMA</v>
      </c>
      <c r="BW63" s="9" t="n">
        <v>-5.25</v>
      </c>
      <c r="BX63" s="10" t="n">
        <f aca="false">18.5- (0.3*H63)</f>
        <v>13.1</v>
      </c>
      <c r="BY63" s="10" t="n">
        <f aca="false">(BW63)-(BX63)</f>
        <v>-18.35</v>
      </c>
      <c r="BZ63" s="10" t="str">
        <f aca="false">IF(BY63="","",IF(BY63&lt;-27.5,"De -30 a -28",IF(BY63&lt;-25,"De -27,5 a -25,5",IF(BY63&lt;-22.5,"De -25 a -23",IF(BY63&lt;-20,"De -22,5 a -20,5",IF(BY63&lt;-17.5,"De -20 a -18",IF(BY63&lt;-15,"De -17,5 a -15,5",IF(BY63&lt;-12.5,"De -15 a -13",IF(BY63&lt;-10,"De -12,5 a -10,5",IF(BY63&lt;-7.5,"De -10 a -8",IF(BY63&lt;-5,"De -7,5 a -5,5",IF(BY63&lt;-2.5,"De -5 a -3",IF(BY63&lt;0,"De -2,5 a -0,5",IF(BY63&lt;2.5,"De 0 a 2",IF(BY63&lt;5,"De 2,5 a 4,5",IF(BY63&lt;7.5,"De 5 a 7",IF(BY63&lt;10,"De 7,5 a 9,5",IF(BY63&lt;12.5,"De 10 a 12",IF(BY63&lt;15,"De 12,5 a 14,5",IF(BY63&lt;17.5,"De 15 a 17",IF(BY63&lt;20,"De 17,5 a 19,5",IF(BY63&lt;22.5,"De 20 a 22",IF(BY63&lt;25,"De 22,5 a 24,5",IF(BY63&lt;27.5,"De 25 a 27","De 27,5 a 30"))))))))))))))))))))))))</f>
        <v>De -20 a -18</v>
      </c>
      <c r="CA63" s="12" t="n">
        <f aca="false">IF(BY63="","",IF(BY63&lt;=-28,1,IF(BY63&lt;=-25.5,2,IF(BY63&lt;=-23,3,IF(BY63&lt;=-20.5,4,IF(BY63&lt;=-18,5,IF(BY63&lt;=-15.5,6,IF(BY63&lt;=-13,7,IF(BY63&lt;=-10.5,8,IF(BY63&lt;=-8,9,IF(BY63&lt;=-5.5,10,IF(BY63&lt;=-3,11,IF(BY63&lt;=-0.5,12,IF(BY63&lt;=2,13,IF(BY63&lt;=4.5,14,IF(BY63&lt;=7,15,IF(BY63&lt;=9.5,16,IF(BY63&lt;=12,17,IF(BY63&lt;=14.5,18,IF(BY63&lt;=17,19,IF(BY63&lt;=19.5,20,IF(BY63&lt;=22,21,IF(BY63&lt;=24.5,22,IF(BY63&lt;=27,23,IF(BY63&lt;=30,24,"Fuera de rango")))))))))))))))))))))))))</f>
        <v>5</v>
      </c>
      <c r="CB63" s="9" t="n">
        <v>-5.25</v>
      </c>
      <c r="CC63" s="10" t="n">
        <f aca="false">18.5- (0.3*H63)</f>
        <v>13.1</v>
      </c>
      <c r="CD63" s="10" t="n">
        <f aca="false">(CB63)-(CC63)</f>
        <v>-18.35</v>
      </c>
      <c r="CE63" s="10" t="str">
        <f aca="false">IF(CD63="","",IF(CD63&lt;-27.5,"De -30 a -28",IF(CD63&lt;-25,"De -27,5 a -25,5",IF(CD63&lt;-22.5,"De -25 a -23",IF(CD63&lt;-20,"De -22,5 a -20,5",IF(CD63&lt;-17.5,"De -20 a -18",IF(CD63&lt;-15,"De -17,5 a -15,5",IF(CD63&lt;-12.5,"De -15 a -13",IF(CD63&lt;-10,"De -12,5 a -10,5",IF(CD63&lt;-7.5,"De -10 a -8",IF(CD63&lt;-5,"De -7,5 a -5,5",IF(CD63&lt;-2.5,"De -5 a -3",IF(CD63&lt;0,"De -2,5 a -0,5",IF(CD63&lt;=2,"De 0 a 2",IF(CD63&lt;=4.5,"De 2,5 a 4,5",IF(CD63&lt;=7,"De 5 a 7",IF(CD63&lt;=9.5,"De 7,5 a 9,5",IF(CD63&lt;=12,"De 10 a 12",IF(CD63&lt;=14.5,"De 12,5 a 14,5",IF(CD63&lt;=17,"De 15 a 17",IF(CD63&lt;=19.5,"De 17,5 a 19,5",IF(CD63&lt;=22,"De 20 a 22",IF(CD63&lt;=24.5,"De 22,5 a 24,5",IF(CD63&lt;=27,"De 25 a 27","De 27,5 a 30"))))))))))))))))))))))))</f>
        <v>De -20 a -18</v>
      </c>
      <c r="CF63" s="12" t="n">
        <f aca="false">IF(CD63="","",IF(CD63&lt;-27.5,1,IF(CD63&lt;-25,2,IF(CD63&lt;-22.5,3,IF(CD63&lt;-20,4,IF(CD63&lt;-17.5,5,IF(CD63&lt;-15,6,IF(CD63&lt;-12.5,7,IF(CD63&lt;-10,8,IF(CD63&lt;-7.5,9,IF(CD63&lt;-5,10,IF(CD63&lt;-2.5,11,IF(CD63&lt;0,12,IF(CD63&lt;2.5,13,IF(CD63&lt;5,14,IF(CD63&lt;7.5,15,IF(CD63&lt;10,16,IF(CD63&lt;12.5,17,IF(CD63&lt;15,18,IF(CD63&lt;17.5,19,IF(CD63&lt;20,20,IF(CD63&lt;22.5,21,IF(CD63&lt;25,22,IF(CD63&lt;27.5,23,24))))))))))))))))))))))))</f>
        <v>5</v>
      </c>
      <c r="CG63" s="9" t="n">
        <v>-2.75</v>
      </c>
      <c r="CH63" s="10" t="str">
        <f aca="false">IF(CG63="","",IF(AND(CG63&gt;=-10,CG63&lt;=-9.5),"-10 a -9,5",IF(AND(CG63&gt;-9.5,CG63&lt;=-8.5),"-9 a -8,5",IF(AND(CG63&gt;-8.5,CG63&lt;=-7.5),"-8 a -7,5",IF(AND(CG63&gt;-7.5,CG63&lt;=-6.5),"-7 a -6,5",IF(AND(CG63&gt;-6.5,CG63&lt;=-5.5),"-6 a -5,5",IF(AND(CG63&gt;-5.5,CG63&lt;=-4.5),"-5 a -4,5",IF(AND(CG63&gt;-4.5,CG63&lt;=-3.5),"-4 a -3,5",IF(AND(CG63&gt;-3.5,CG63&lt;=-2.5),"-3 a -2,5",IF(CG63=-2.25,"-2,25",IF(AND(CG63&gt;-2.5,CG63&lt;=-1.5),"-2 a -1,5",IF(AND(CG63&gt;-1.5,CG63&lt;=-0.5),"-1 a -0,5",IF(AND(CG63&gt;-0.5,CG63&lt;=0.5),"0 a 0,5",IF(AND(CG63&gt;0.5,CG63&lt;=1.5),"1 a 1,5",IF(AND(CG63&gt;1.5,CG63&lt;=2.5),"2 a 2,5",IF(AND(CG63&gt;2.5,CG63&lt;=3.5),"3 a 3,5",IF(AND(CG63&gt;3.5,CG63&lt;=4.5),"4 a 4,5",IF(AND(CG63&gt;4.5,CG63&lt;=5.5),"5 a 5,5",IF(AND(CG63&gt;5.5,CG63&lt;=6.5),"6 a 6,5",IF(AND(CG63&gt;6.5,CG63&lt;=7.5),"7 a 7,5",IF(AND(CG63&gt;7.5,CG63&lt;=8.5),"8 a 8,5",IF(AND(CG63&gt;8.5,CG63&lt;=9.5),"9 a 9,5",IF(CG63&gt;=10,"10","Fuera de rango")))))))))))))))))))))))</f>
        <v>-3 a -2,5</v>
      </c>
      <c r="CI63" s="11" t="n">
        <f aca="false">IF(CG63="","",IF(CG63=-2.25,"NORMA",IF(CG63&lt;=-9.5,1,IF(CG63&lt;=-8.5,2,IF(CG63&lt;=-7.5,3,IF(CG63&lt;=-6.5,4,IF(CG63&lt;=-5.5,5,IF(CG63&lt;=-4.5,6,IF(CG63&lt;=-3.5,7,IF(CG63&lt;=-2.5,8,IF(CG63&lt;=-1.5,9,IF(CG63&lt;=-0.5,10,IF(CG63&lt;=0.5,11,IF(CG63&lt;=1.5,12,IF(CG63&lt;=2.5,13,IF(CG63&lt;=3.5,14,IF(CG63&lt;=4.5,15,IF(CG63&lt;=5.5,16,IF(CG63&lt;=6.5,17,IF(CG63&lt;=7.5,18,IF(CG63&lt;=8.5,19,IF(CG63&lt;=9.5,20,IF(CG63=10,21,"Fuera de rango")))))))))))))))))))))))</f>
        <v>8</v>
      </c>
      <c r="CJ63" s="9" t="n">
        <v>2.25</v>
      </c>
      <c r="CK63" s="10" t="str">
        <f aca="false">IF(CJ63="","",IF(AND(CJ63&gt;=-6,CJ63&lt;=-5.5),"-6 a -5,5",IF(AND(CJ63&gt;-5.5,CJ63&lt;=-4.5),"-5 a -4,5",IF(AND(CJ63&gt;-4.5,CJ63&lt;=-3.5),"-4 a -3,5",IF(AND(CJ63&gt;-3.5,CJ63&lt;=-2.5),"-3 a -2,5",IF(AND(CJ63&gt;-2.5,CJ63&lt;=-1.5),"-2 a -1,5",IF(AND(CJ63&gt;-1.5,CJ63&lt;=-0.5),"-1 a -0,5",IF(AND(CJ63&gt;-0.5,CJ63&lt;=0.5),"0 a 0,5",IF(AND(CJ63&gt;0.5,CJ63&lt;=1.5),"1 a 1,5",IF(AND(CJ63&gt;1.5,CJ63&lt;2.5),"2",IF(AND(CJ63&gt;=2.5,CJ63&lt;=3),"2,5 a 3",IF(AND(CJ63&gt;3,CJ63&lt;=4),"3,5 a 4",IF(AND(CJ63&gt;4,CJ63&lt;=5),"4,5 a 5",IF(AND(CJ63&gt;5,CJ63&lt;=6),"5,5 a 6",IF(AND(CJ63&gt;6,CJ63&lt;=7),"6,5 a 7",IF(AND(CJ63&gt;7,CJ63&lt;=8),"7,5 a 8",IF(AND(CJ63&gt;8,CJ63&lt;=9.5),"8,5 a 9,5",IF(CJ63=10,"10","Fuera de rango"))))))))))))))))))</f>
        <v>2</v>
      </c>
      <c r="CL63" s="11" t="str">
        <f aca="false">IF(CK63="","",IF(OR(CK63="-6 a -5,5",CK63="-6 - -5,5"),1,IF(OR(CK63="-5 a -4,5",CK63="-5 - -4,5"),2,IF(OR(CK63="-4 a -3,5",CK63="-4 - -3,5"),3,IF(OR(CK63="-3 a -2,5",CK63="-3 - -2,5"),4,IF(OR(CK63="-2 a -1,5",CK63="-2 - -1,5"),5,IF(OR(CK63="-1 a -0,5",CK63="-1 - -0,5"),6,IF(OR(CK63="0 a 0,5",CK63="0 - 0,5"),7,IF(OR(CK63="1 a 1,5",CK63="1 - 1,5"),8,IF(CK63="2","NORMA",IF(OR(CK63="2,5 a 3",CK63="2,5 - 3"),9,IF(OR(CK63="3,5 a 4",CK63="3,5 - 4"),10,IF(OR(CK63="4,5 a 5",CK63="4,5 - 5"),11,IF(OR(CK63="5,5 a 6",CK63="5,5 - 6"),12,IF(OR(CK63="6,5 a 7",CK63="6,5 - 7"),13,IF(OR(CK63="7,5 a 8",CK63="7,5 - 8"),14,IF(OR(CK63="8,5 a 9",CK63="8,5 - 9,5",CK63="9 a 9,5"),15,IF(CK63="10",15,IF(OR(CK63="0,5 a 1",CK63="0,5 - 1"),7,"Fuera de rango")))))))))))))))))))</f>
        <v>NORMA</v>
      </c>
      <c r="CM63" s="10" t="n">
        <v>0</v>
      </c>
      <c r="CN63" s="10" t="str">
        <f aca="false">IF(CM63=0,"0", " ")</f>
        <v>0</v>
      </c>
      <c r="CO63" s="10" t="str">
        <f aca="false">IF(CM63&gt;0,"EME"," ")</f>
        <v> </v>
      </c>
      <c r="CP63" s="10" t="n">
        <v>0</v>
      </c>
      <c r="CQ63" s="10" t="str">
        <f aca="false">IF(CP63&gt;0,"0", " ")</f>
        <v> </v>
      </c>
      <c r="CR63" s="10" t="str">
        <f aca="false">IF(CP63&gt;0,"EME"," ")</f>
        <v> </v>
      </c>
      <c r="CS63" s="9" t="n">
        <v>0</v>
      </c>
      <c r="CT63" s="10" t="str">
        <f aca="false">IF(CS63&gt;0,"1", " ")</f>
        <v> </v>
      </c>
      <c r="CU63" s="10" t="str">
        <f aca="false">IF(CS63&gt;0,"HIP"," ")</f>
        <v> </v>
      </c>
      <c r="CV63" s="9" t="n">
        <v>0</v>
      </c>
      <c r="CW63" s="10" t="str">
        <f aca="false">IF(CV63&gt;0,"1", " ")</f>
        <v> </v>
      </c>
      <c r="CX63" s="10" t="str">
        <f aca="false">IF(CV63&gt;0,"HIP"," ")</f>
        <v> </v>
      </c>
      <c r="CY63" s="9" t="n">
        <v>-1</v>
      </c>
      <c r="CZ63" s="11" t="str">
        <f aca="false">IF(CY63&lt;0,"2"," ")</f>
        <v>2</v>
      </c>
      <c r="DA63" s="11" t="str">
        <f aca="false">IF(CY63&lt;0,"MIO"," ")</f>
        <v>MIO</v>
      </c>
      <c r="DB63" s="9" t="n">
        <v>-0.25</v>
      </c>
      <c r="DC63" s="11" t="str">
        <f aca="false">IF(DB63&lt;0,"2"," ")</f>
        <v>2</v>
      </c>
      <c r="DD63" s="11" t="str">
        <f aca="false">IF(DB63&lt;0,"MIO"," ")</f>
        <v>MIO</v>
      </c>
      <c r="DE63" s="9" t="n">
        <v>-0.5</v>
      </c>
      <c r="DF63" s="11" t="str">
        <f aca="false">IF(DE63&lt;0,"3"," ")</f>
        <v>3</v>
      </c>
      <c r="DG63" s="11" t="str">
        <f aca="false">IF(DE63&lt;0,"AST"," ")</f>
        <v>AST</v>
      </c>
      <c r="DH63" s="9" t="n">
        <v>-0.5</v>
      </c>
      <c r="DI63" s="11" t="str">
        <f aca="false">IF(DH63&lt;0,"3"," ")</f>
        <v>3</v>
      </c>
      <c r="DJ63" s="11" t="str">
        <f aca="false">IF(DH63&lt;0,"AST"," ")</f>
        <v>AST</v>
      </c>
      <c r="DK63" s="9" t="n">
        <v>0</v>
      </c>
      <c r="DL63" s="10" t="str">
        <f aca="false">IF(DK63&gt;0,"4"," ")</f>
        <v> </v>
      </c>
      <c r="DM63" s="10" t="str">
        <f aca="false">IF(DK63&gt;0,"PRE"," ")</f>
        <v> </v>
      </c>
      <c r="DN63" s="9" t="n">
        <v>0</v>
      </c>
      <c r="DO63" s="10" t="str">
        <f aca="false">IF(DN63&gt;0,"4"," ")</f>
        <v> </v>
      </c>
      <c r="DP63" s="10" t="str">
        <f aca="false">IF(DN63&gt;0,"PRE"," ")</f>
        <v> </v>
      </c>
      <c r="DQ63" s="12" t="n">
        <v>2</v>
      </c>
      <c r="DR63" s="12" t="n">
        <v>2</v>
      </c>
      <c r="DS63" s="12" t="str">
        <f aca="false">CONCATENATE(CO63,CU63,DA63,DG63,DM63)</f>
        <v>  MIOAST </v>
      </c>
      <c r="DT63" s="10" t="str">
        <f aca="false" t="array" ref="DT63">_xlfn.IFS(DS63="EME    ","0", DS63=" HIP   ","1", DS63="  MIO  ","2", DS63="   AST ","3", DS63="    PRE","4", DS63="EME   PRE","5", DS63=" HIP  PRE","6", DS63=" HIP AST ","7", DS63="  MIO PRE","8", DS63="  MIOAST ","9", DS63="   ASTPRE","10",DS63=" HIP ASTPRE","11", DS63="  MIOASTPRE","12", DS63="     ","0")</f>
        <v>9</v>
      </c>
      <c r="DU63" s="1" t="s">
        <v>153</v>
      </c>
      <c r="DV63" s="1" t="str">
        <f aca="false" t="array" ref="DV63">_xlfn.IFS(DU63="SI","2", DU63="NO","1")</f>
        <v>2</v>
      </c>
      <c r="DW63" s="10" t="n">
        <v>0</v>
      </c>
      <c r="DX63" s="11" t="str">
        <f aca="false">IF(DW63=0,"1","2")</f>
        <v>1</v>
      </c>
      <c r="DY63" s="11" t="str">
        <f aca="false" t="array" ref="DY63">_xlfn.IFS(DW63=0,"0", DW63=0.25, "1", DW63=0.5,"2", DW63=0.75,"3", DW63=1,"4",DW63=1.25,"5", DW63=1.5,"6", DW63=1.75,"7", DW63=2,"8")</f>
        <v>0</v>
      </c>
      <c r="DZ63" s="10" t="n">
        <v>0</v>
      </c>
      <c r="EA63" s="11" t="str">
        <f aca="false">IF(DZ63=0,"1","2")</f>
        <v>1</v>
      </c>
      <c r="EB63" s="11" t="str">
        <f aca="false" t="array" ref="EB63">_xlfn.IFS(DZ63=0,"0", DZ63=0.25, "1", DZ63=0.5,"2", DZ63=0.75,"3", DZ63=1,"4",DZ63=1.25,"5", DZ63=1.5,"6", DZ63=1.75,"7", DZ63=2,"8")</f>
        <v>0</v>
      </c>
      <c r="EC63" s="10" t="n">
        <v>-1</v>
      </c>
      <c r="ED63" s="10" t="str">
        <f aca="false">IF(EC63=0,"1","2")</f>
        <v>2</v>
      </c>
      <c r="EE63" s="11" t="str">
        <f aca="false" t="array" ref="EE63">_xlfn.IFS(EC63=0,"0", EC63=-0.25, "1", EC63=-0.5,"2", EC63=-0.75,"3", EC63=-1,"4",EC63=-1.25,"5", EC63=-1.5,"6", EC63=-1.75,"7", EC63=-2,"8", EC63=-2.25,"9",EC63=-2.5,"10", EC63=-2.75,"11", EC63=-3,"12", EC63=-3.25,"13", EC63=-3.5,"14", EC63=-3.75,"15",EC63=-4,"16")</f>
        <v>4</v>
      </c>
      <c r="EF63" s="10" t="n">
        <v>-0.25</v>
      </c>
      <c r="EG63" s="10" t="str">
        <f aca="false">IF(EF63=0,"1","2")</f>
        <v>2</v>
      </c>
      <c r="EH63" s="11" t="str">
        <f aca="false" t="array" ref="EH63">_xlfn.IFS(EF63=0,"0", EF63=-0.25, "1", EF63=-0.5,"2", EF63=-0.75,"3", EF63=-1,"4",EF63=-1.25,"5", EF63=-1.5,"6", EF63=-1.75,"7", EF63=-2,"8", EF63=-2.25,"9",EF63=-2.5,"10", EF63=-2.75,"11", EF63=-3,"12", EF63=-3.25,"13", EF63=-3.5,"14", EF63=-3.75,"15",EF63=-4,"16")</f>
        <v>1</v>
      </c>
      <c r="EI63" s="10" t="n">
        <v>-0.5</v>
      </c>
      <c r="EJ63" s="11" t="str">
        <f aca="false">IF(EI63=0,"1","2")</f>
        <v>2</v>
      </c>
      <c r="EK63" s="11" t="str">
        <f aca="false" t="array" ref="EK63">_xlfn.IFS(EI63=0,"0", EI63=-0.25, "1", EI63=-0.5,"2", EI63=-0.75,"3", EI63=-1,"4",EI63=-1.25,"5", EI63=-1.5,"6", EI63=-1.75,"7", EI63=-2,"8", EI63=-2.25,"9", EI63=-2.25,"9",EI63=-2.5,"10", EI63=-2.75,"11", EI63=-3,"12", EI63=-3.25,"13", EI63=-3.5,"14", EI63=-3.75,"15",EI63=-4,"16", EI63=0.25, "17", EI63=0.5, "18")</f>
        <v>2</v>
      </c>
      <c r="EL63" s="10" t="n">
        <v>-0.5</v>
      </c>
      <c r="EM63" s="11" t="str">
        <f aca="false">IF(EL63=0,"1","2")</f>
        <v>2</v>
      </c>
      <c r="EN63" s="11" t="str">
        <f aca="false" t="array" ref="EN63">_xlfn.IFS(EL63=0.25,"17",EL63=0.5,"18", EL63=0,"0", EL63=-0.25, "1", EL63=-0.5,"2", EL63=-0.75,"3", EL63=-1,"4",EL63=-1.25,"5", EL63=-1.5,"6", EL63=-1.75,"7", EL63=-2,"8",EL63= -2.25,"9",EL63=-2.5,"10",EL63= -2.75,"11",EL63= -3,"12",EL63= -3.25,"13",EL63= -3.5,"14",EL63= -3.75,"15",EL63=-4,"16")</f>
        <v>2</v>
      </c>
      <c r="EO63" s="10" t="n">
        <v>0</v>
      </c>
      <c r="EP63" s="11" t="str">
        <f aca="false">IF(EO63=0,"1","2")</f>
        <v>1</v>
      </c>
      <c r="EQ63" s="11" t="str">
        <f aca="false" t="array" ref="EQ63">_xlfn.IFS(EO63=0,"0", EO63=0.25, "1", EO63=0.5,"2", EO63=0.75,"3", EO63=1,"4",EO63=1.25,"5", EO63=1.5,"6", EO63=1.75,"7", EO63=2,"8", EO63=2.25,"9", EO63=2.25,"9",EO63=2.5,"10", EO63=2.75,"11", EO63=3,"12", EO63=3.25,"13", EO63=3.5,"14", EO63=3.75,"15",EO63=4,"16", EO63=-0.25, "17", bq=-0.5, "18")</f>
        <v>0</v>
      </c>
      <c r="ER63" s="10" t="n">
        <v>0</v>
      </c>
      <c r="ES63" s="11" t="str">
        <f aca="false">IF(ER63=0,"1","2")</f>
        <v>1</v>
      </c>
      <c r="ET63" s="11" t="str">
        <f aca="false" t="array" ref="ET63">_xlfn.IFS(ER63=0,"0", ER63=0.25, "1", ER63=0.5,"2", ER63=0.75,"3", ER63=1,"4",ER63=1.25,"5", ER63=1.5,"6", ER63=1.75,"7", ER63=2,"8", ER63=2.25,"9", ER63=2.25,"9",ER63=2.5,"10", ER63=2.75,"11", ER63=3,"12", ER63=3.25,"13", ER63=3.5,"14", ER63=3.75,"15",ER63=4,"16", ER63=-0.25, "17", bq=-0.5, "18")</f>
        <v>0</v>
      </c>
      <c r="EU63" s="34" t="n">
        <v>24</v>
      </c>
      <c r="EV63" s="14" t="str">
        <f aca="false">VLOOKUP(EU63,LEYENDA!$G$2:$H$8,2,TRUE())</f>
        <v>19-24</v>
      </c>
      <c r="EW63" s="14" t="str">
        <f aca="false" t="array" ref="EW63">_xlfn.IFS(EV63="0-5","1", EV63="6-12","2", EV63="13-18","3", EV63="19-24","4", EV63="25-36","5", EV63="37-48","6", EV63="49-60","7")</f>
        <v>4</v>
      </c>
    </row>
    <row r="64" customFormat="false" ht="13.5" hidden="false" customHeight="false" outlineLevel="0" collapsed="false">
      <c r="A64" s="1" t="n">
        <v>25</v>
      </c>
      <c r="B64" s="32" t="n">
        <v>1</v>
      </c>
      <c r="C64" s="33" t="n">
        <v>34760</v>
      </c>
      <c r="D64" s="6"/>
      <c r="E64" s="5" t="str">
        <f aca="false">VLOOKUP(A64,'286'!$A$3:$J$600,10,FALSE())</f>
        <v>BÁRCENA BLANCO, LUÍS</v>
      </c>
      <c r="F64" s="4" t="str">
        <f aca="false">VLOOKUP(A64,'286'!$A$3:$I$1768,3,FALSE())</f>
        <v>BARBLANLU</v>
      </c>
      <c r="G64" s="6" t="n">
        <f aca="false">VLOOKUP(A64,'286'!$A$3:$I$1768,4,FALSE())</f>
        <v>25994</v>
      </c>
      <c r="H64" s="7" t="n">
        <f aca="false">YEAR(C64)-YEAR(G64)</f>
        <v>24</v>
      </c>
      <c r="I64" s="1" t="str">
        <f aca="false">VLOOKUP(H64,LEYENDA!$C$2:$D$6,2,TRUE())</f>
        <v>13-24</v>
      </c>
      <c r="J64" s="5" t="str">
        <f aca="false">VLOOKUP(A64,'286'!$A$3:$I$1768,7,FALSE())</f>
        <v>H</v>
      </c>
      <c r="K64" s="8" t="str">
        <f aca="false">VLOOKUP(A64,'286'!$A$3:$I$1768,2,FALSE())</f>
        <v>OD</v>
      </c>
      <c r="L64" s="4" t="str">
        <f aca="false">VLOOKUP(A64,'286'!$A$3:$I$1768,8,FALSE())</f>
        <v>I</v>
      </c>
      <c r="M64" s="4" t="str">
        <f aca="false">VLOOKUP(A64,'286'!$A$3:$I$1768,9,FALSE())</f>
        <v>D</v>
      </c>
      <c r="N64" s="8" t="str">
        <f aca="false">IF(R64=O64, "MISMA","CONTRARIA")</f>
        <v>CONTRARIA</v>
      </c>
      <c r="O64" s="8" t="str">
        <f aca="false" t="array" ref="O64">_xlfn.IFS(L64="D","1", L64="I","2")</f>
        <v>2</v>
      </c>
      <c r="P64" s="8" t="str">
        <f aca="false" t="array" ref="P64">_xlfn.IFS(K64="OD","1", K64="OI","2")</f>
        <v>1</v>
      </c>
      <c r="Q64" s="1" t="str">
        <f aca="false" t="array" ref="Q64">_xlfn.IFS(J64="M","1", J64="H","2")</f>
        <v>2</v>
      </c>
      <c r="R64" s="8" t="str">
        <f aca="false" t="array" ref="R64">_xlfn.IFS(M64="D","1", M64="I","2")</f>
        <v>1</v>
      </c>
      <c r="S64" s="1" t="str">
        <f aca="false" t="array" ref="S64">_xlfn.IFS(N64="CONTRARIA", "1",N64= "MISMA","2")</f>
        <v>1</v>
      </c>
      <c r="T64" s="1" t="str">
        <f aca="false" t="array" ref="T64">_xlfn.IFS(I64="0-12","1", I64="13-24","2", I64="25-40","3", I64="41-60","4", I64="61-100","5")</f>
        <v>2</v>
      </c>
      <c r="U64" s="9" t="n">
        <v>-3</v>
      </c>
      <c r="V64" s="11" t="str">
        <f aca="false">IF(U64="","",IF(AND(U64&gt;=-9,U64&lt;=-6.5),"-9 a -6,5",IF(AND(U64&gt;=-6,U64&lt;=-3.5),"-6 a -3,5",IF(AND(U64&gt;=-3,U64&lt;=-1),"-3 a -1",IF(U64=-0.5,"-0,5",IF(AND(U64&gt;=0,U64&lt;=2.5),"0 a 2,5",IF(AND(U64&gt;=3,U64&lt;=5.5),"3 a 5,5",IF(AND(U64&gt;=6,U64&lt;=8.5),"6 a 8,5",IF(AND(U64&gt;=9,U64&lt;=20),"9 a 20","Fuera de rango")))))))))</f>
        <v>-3 a -1</v>
      </c>
      <c r="W64" s="11" t="n">
        <f aca="false">IF(V64="","",IF(V64="-9 a -6,5",2,IF(V64="-6 a -3,5",3,IF(V64="-3 a -1",4,IF(V64="-0,5","NORMA",IF(V64="0 a 2,5",5,IF(V64="3 a 5,5",6,IF(V64="6 a 8,5",7,IF(V64="9 a 20",8,"Fuera de rango")))))))))</f>
        <v>4</v>
      </c>
      <c r="X64" s="9" t="n">
        <v>14</v>
      </c>
      <c r="Y64" s="10" t="str">
        <f aca="false">IF(X64="","",IF(AND(X64&gt;=0,X64&lt;=4),"0 a 4",IF(AND(X64&gt;=4.5,X64&lt;=8.5),"4,5 a 8,5",IF(X64=9,"9",IF(AND(X64&gt;=9.5,X64&lt;=13),"9,5 a 13",IF(AND(X64&gt;=13.5,X64&lt;=20),"13,5 a 20",IF(AND(X64&gt;=20.5,X64&lt;=35),"20,5 a 35","Fuera de rango")))))))</f>
        <v>13,5 a 20</v>
      </c>
      <c r="Z64" s="11" t="n">
        <f aca="false">IF(Y64="","",IF(Y64="0 a 4",1,IF(Y64="4,5 a 8,5",2,IF(Y64="9","NORMA",IF(Y64="9,5 a 13",3,IF(Y64="13,5 a 20",4,IF(Y64="20,5 a 35",5,"Fuera de rango")))))))</f>
        <v>4</v>
      </c>
      <c r="AA64" s="9" t="n">
        <v>22</v>
      </c>
      <c r="AB64" s="10" t="str">
        <f aca="false">IF(AA64="","",IF(AND(AA64&gt;=0,AA64&lt;=9),"0 a 9",IF(AND(AA64&gt;=9.5,AA64&lt;=18.5),"9,5 a 18,5",IF(AA64=19,"19",IF(AND(AA64&gt;=19.5,AA64&lt;=28),"19,5 a 28",IF(AND(AA64&gt;=28.5,AA64&lt;=40),"28,5 a 40","Fuera de rango"))))))</f>
        <v>19,5 a 28</v>
      </c>
      <c r="AC64" s="11" t="n">
        <f aca="false" t="array" ref="AC64">_xlfn.IFS(AB64="","",AB64="0 a 9",1,AB64="9,5 a 18,5",2,AB64="19","NORMA",AB64="19,5 a 28",3,AB64="28,5 a 40",4,TRUE(),"Fuera de rango")</f>
        <v>3</v>
      </c>
      <c r="AD64" s="9" t="n">
        <v>3</v>
      </c>
      <c r="AE64" s="10" t="str">
        <f aca="false">IF(AD64="","",IF(AND(AD64&gt;=-10,AD64&lt;=0),"De -10 a 0",IF(AND(AD64&gt;=0.5,AD64&lt;=9.5),"0,5 a 9,5",IF(AD64=10,"10",IF(AND(AD64&gt;=10.5,AD64&lt;=20),"10,5 a 20",IF(AND(AD64&gt;=20.5,AD64&lt;=40),"20,5 a 40","Fuera de rango"))))))</f>
        <v>0,5 a 9,5</v>
      </c>
      <c r="AF64" s="12" t="n">
        <f aca="false">IF(AD64="","",IF(AND(AD64&gt;=-10,AD64&lt;=0),1,IF(AND(AD64&gt;=0.5,AD64&lt;=9.5),2,IF(AD64=10,"NORMA",IF(AND(AD64&gt;=10.5,AD64&lt;=20),3,IF(AND(AD64&gt;=20.5,AD64&lt;=40),4,""))))))</f>
        <v>2</v>
      </c>
      <c r="AG64" s="9" t="n">
        <v>9</v>
      </c>
      <c r="AH64" s="11" t="str">
        <f aca="false">IF(AG64="","",IF(AND(AG64&gt;=0,AG64&lt;=4),"0 a 4",IF(AND(AG64&gt;=4.5,AG64&lt;=8.5),"4,5 a 8,5",IF(AG64=9,"9",IF(AND(AG64&gt;=9.5,AG64&lt;=13),"9,5 a 13",IF(AND(AG64&gt;=13.5,AG64&lt;=25),"13,5 a 25","Fuera de rango"))))))</f>
        <v>9</v>
      </c>
      <c r="AI64" s="11" t="str">
        <f aca="false">IF(AH64="","",IF(AH64="0 a 4",1,IF(AH64="4,5 a 8,5",2,IF(AH64="9","NORMA",IF(AH64="9,5 a 13",3,IF(AH64="13,5 a 25",4,""))))))</f>
        <v>NORMA</v>
      </c>
      <c r="AJ64" s="9" t="n">
        <v>4</v>
      </c>
      <c r="AK64" s="10" t="str">
        <f aca="false">IF(AJ64="","",IF(AND(AJ64&gt;=-15,AJ64&lt;=-10.5),"-15 a -10,5",IF(AND(AJ64&gt;=-10,AJ64&lt;=-4),"-10 a -4",IF(AND(AJ64&gt;=-4.5,AJ64&lt;=0),"-4,5 a 0",IF(AND(AJ64&gt;=0.5,AJ64&lt;=4.5),"0,5 a 4,5",IF(AJ64=5,"5",IF(AND(AJ64&gt;=5.5,AJ64&lt;=10),"5,5 a 10",IF(AND(AJ64&gt;=10.5,AJ64&lt;=20),"10,5 a 20","Fuera de rango"))))))))</f>
        <v>0,5 a 4,5</v>
      </c>
      <c r="AL64" s="11" t="n">
        <f aca="false">IF(AK64="","",IF(AK64="-15 a -10,5",1,IF(AK64="-10 a -4",2,IF(AK64="-4,5 a 0",3,IF(AK64="0,5 a 4,5",4,IF(AK64="5","NORMA",IF(AK64="5,5 a 10",5,IF(AK64="10,5 a 20",6,"Error"))))))))</f>
        <v>4</v>
      </c>
      <c r="AM64" s="9" t="n">
        <v>0</v>
      </c>
      <c r="AN64" s="10" t="str">
        <f aca="false">IF(AM64="","",IF(AND(AM64&gt;=-7.5,AM64&lt;=-5.5),"-7,5 a -5,5",IF(AND(AM64&gt;=-5,AM64&lt;=-3),"-5 a -3",IF(AND(AM64&gt;=-2.5,AM64&lt;=-0.5),"-2,5 a -0,5",IF(AM64=0,"0,00",IF(AND(AM64&gt;=0.5,AM64&lt;=2.5),"0,5 a 2,5",IF(AND(AM64&gt;=3,AM64&lt;=5),"3 a 5",IF(AND(AM64&gt;=5.5,AM64&lt;=7.5),"5,5 a 7,5",IF(AND(AM64&gt;=8,AM64&lt;=10),"8 a 10","Fuera de rango")))))))))</f>
        <v>0,00</v>
      </c>
      <c r="AO64" s="11" t="str">
        <f aca="false">IF(AN64="","",IF(AN64="-7,5 a -5,5",1,IF(AN64="-5 a -3",2,IF(AN64="-2,5 a -0,5",3,IF(AN64="0,00","NORMA",IF(AN64="0,5 a 2,5",4,IF(AN64="3 a 5",5,IF(AN64="5,5 a 7,5",6,IF(AN64="8 a 10",7,"Error")))))))))</f>
        <v>NORMA</v>
      </c>
      <c r="AP64" s="9" t="n">
        <v>-5</v>
      </c>
      <c r="AQ64" s="10" t="str">
        <f aca="false">IF(AP64="","",IF(AND(AP64&gt;=-20,AP64&lt;=-9.5),"-20 a -9,5",IF(AND(AP64&gt;=-9,AP64&lt;=-6.5),"-9 a -6,5",IF(AP64=-6,"-6",IF(AND(AP64&gt;=-5.5,AP64&lt;=-3),"-5,5 a -3",IF(AND(AP64&gt;=-2.5,AP64&lt;=0),"-2,5 a 0",IF(AND(AP64&gt;=0.5,AP64&lt;=3),"0,5 a 3",IF(AND(AP64&gt;=3.5,AP64&lt;=6),"3,5 a 6",IF(AND(AP64&gt;=6.5,AP64&lt;=9),"6,5 a 9",IF(AND(AP64&gt;=9.5,AP64&lt;=20),"9,5 a 20","Fuera de rango"))))))))))</f>
        <v>-5,5 a -3</v>
      </c>
      <c r="AR64" s="11" t="n">
        <f aca="false">IF(AQ64="","",IF(AQ64="-20 a -9,5",1,IF(AQ64="-9 a -6,5",2,IF(AQ64="-6","NORMA",IF(AQ64="-5,5 a -3",3,IF(AQ64="-2,5 a 0",4,IF(AQ64="0,5 a 3",5,IF(AQ64="3,5 a 6",6,IF(AQ64="6,5 a 9",7,IF(AQ64="9,5 a 20",8,""))))))))))</f>
        <v>3</v>
      </c>
      <c r="AS64" s="9" t="n">
        <v>1.5</v>
      </c>
      <c r="AT64" s="10" t="str">
        <f aca="false">IF(AS64="","",IF(AND(AS64&gt;=-16,AS64&lt;=-14),"-16 a -14",IF(AND(AS64&gt;=-13.5,AS64&lt;=-11.5),"-13,5 a -11,5",IF(AND(AS64&gt;=-11,AS64&lt;=-9),"-11 a -9",IF(AND(AS64&gt;=-8.5,AS64&lt;=-6.5),"-8,5 a -6,5",IF(AND(AS64&gt;=-6,AS64&lt;=-4),"-6 a -4",IF(AND(AS64&gt;=-3.5,AS64&lt;=-1.5),"-3,5 a -1,5",IF(AND(AS64&gt;=-1,AS64&lt;=1),"-1 a 1",IF(AND(AS64&gt;=1.5,AS64&lt;=3.5),"1,5 a 3,5",IF(AND(AS64&gt;=4,AS64&lt;=6),"4 a 6",IF(AND(AS64&gt;=6.5,AS64&lt;=8.5),"6,5 a 8,5",IF(AND(AS64&gt;=9,AS64&lt;=11),"9 a 11",IF(AND(AS64&gt;=11.5,AS64&lt;=13.5),"11,5 a 13,5",IF(AND(AS64&gt;=14,AS64&lt;=16),"14 a 16",IF(AND(AS64&gt;=16.5,AS64&lt;=18.5),"16,5 a 18,5",IF(AND(AS64&gt;=19,AS64&lt;=21),"19 a 21","Fuera de rango"))))))))))))))))</f>
        <v>1,5 a 3,5</v>
      </c>
      <c r="AU64" s="11" t="n">
        <f aca="false" t="array" ref="AU64">IF(AT64="","",_xlfn.IFS(AT64="-16 a -14",1,AT64="-13,5 a -11,5",2,AT64="-11 a -9",3,AT64="-8,5 a -6,5",4,AT64="-6 a -4",5,AT64="-3,5 a -1,5",6,AT64="-1 a 1",7,AT64="1,5 a 3,5",8,AT64="4 a 6","NORMA",AT64="6,5 a 8,5",9,AT64="9 a 11",10,AT64="11,5 a 13,5",11,AT64="14 a 16",12,AT64="16,5 a 18,5",13,AT64="19 a 21",14,TRUE(),""))</f>
        <v>8</v>
      </c>
      <c r="AV64" s="9" t="n">
        <v>1</v>
      </c>
      <c r="AW64" s="10" t="str">
        <f aca="false">IF(AV64="","",IF(AND(AV64&gt;=-1,AV64&lt;=-0.5),"-1 a -0,5",IF(AND(AV64&gt;-0.5,AV64&lt;=0),"De -0,5 a 0",IF(AND(AV64&gt;=0.25,AV64&lt;=0.75),"0,25 a 0,75",IF(AND(AV64&gt;=1,AV64&lt;=1.5),"1 a 1,5",IF(AND(AV64&gt;=1.75,AV64&lt;=2.25),"1,75 a 2,25",IF(AND(AV64&gt;=2.5,AV64&lt;=3),"2,5 a 3",IF(AND(AV64&gt;=3.25,AV64&lt;=3.75),"3,25 a 3,75","Fuera de rango"))))))))</f>
        <v>1 a 1,5</v>
      </c>
      <c r="AX64" s="11" t="n">
        <f aca="false">IF(AW64="","",IF(OR(AW64="-1 a -0,5",AW64="-1 a -0.5"),1,IF(OR(AW64="De -0,5 a 0",AW64="-0,5 a 0",AW64="De -0.5 a 0"),2,IF(OR(AW64="0,25 a 0,75",AW64="0.25 a 0.75"),"NORMA",IF(OR(AW64="1 a 1,5",AW64="1 a 1.5"),3,IF(OR(AW64="1,75 a 2,25",AW64="1.75 a 2.25"),4,IF(OR(AW64="2,5 a 3",AW64="2.5 a 3"),5,IF(OR(AW64="3,25 a 3,75",AW64="3.25 a 3.75"),6,""))))))))</f>
        <v>3</v>
      </c>
      <c r="AY64" s="9" t="n">
        <v>0</v>
      </c>
      <c r="AZ64" s="10" t="str">
        <f aca="false">IF(AY64="","",IF(AND(AY64&gt;=-20,AY64&lt;=-9.5),"-20 a -9,5",IF(AND(AY64&gt;=-9,AY64&lt;=-6.5),"-9 a -6,5",IF(AY64=-6,"-6",IF(AND(AY64&gt;=-5.5,AY64&lt;=-3),"-5,5 a -3",IF(AND(AY64&gt;=-2.5,AY64&lt;=0),"-2,5 a 0",IF(AND(AY64&gt;=0.5,AY64&lt;=3),"0,5 a 3",IF(AND(AY64&gt;=3.5,AY64&lt;=6),"3,5 a 6","Fuera de rango"))))))))</f>
        <v>-2,5 a 0</v>
      </c>
      <c r="BA64" s="11" t="n">
        <f aca="false">IF(AZ64="","",IF(AZ64="-20 a -9,5",1,IF(AZ64="-9 a -6,5",2,IF(AZ64="-6","NORMA",IF(AZ64="-5,5 a -3",3,IF(AZ64="-2,5 a 0",4,IF(AZ64="0,5 a 3",5,IF(AZ64="3,5 a 6",6,""))))))))</f>
        <v>4</v>
      </c>
      <c r="BB64" s="9" t="n">
        <v>0</v>
      </c>
      <c r="BC64" s="10" t="str">
        <f aca="false" t="array" ref="BC64">IF(BB64="","",_xlfn.IFS(AND(BB64&gt;=0,BB64&lt;=2),"0 a 2",AND(BB64&gt;=2.5,BB64&lt;=4.5),"2,5 a 4,5",AND(BB64&gt;=5,BB64&lt;=7),"5 a 7",AND(BB64&gt;=7.5,BB64&lt;=9.5),"7,5 a 9,5",AND(BB64&gt;=10,BB64&lt;=12),"10 a 12",AND(BB64&gt;=12.5,BB64&lt;=14.5),"12,5 a 14,5",BB64=15,"15",AND(BB64&gt;=15.5,BB64&lt;=17.5),"15,5 a 17,5",AND(BB64&gt;=18,BB64&lt;=20),"18 a 20",AND(BB64&gt;=20.5,BB64&lt;=22.5),"20,5 a 22,5",AND(BB64&gt;=23,BB64&lt;=25),"23 a 25",TRUE(),"Fuera de rango"))</f>
        <v>0 a 2</v>
      </c>
      <c r="BD64" s="11" t="n">
        <f aca="false" t="array" ref="BD64">IF(BC64="","",_xlfn.IFS(BC64="0 a 2",1,BC64="2,5 a 4,5",2,BC64="5 a 7",3,BC64="7,5 a 9,5",4,BC64="10 a 12",5,BC64="12,5 a 14,5",6,BC64="15","NORMA",BC64="15,5 a 17,5",7,BC64="18 a 20",8,BC64="20,5 a 22,5",9,BC64="23 a 25",10,TRUE(),"Fuera de rango"))</f>
        <v>1</v>
      </c>
      <c r="BE64" s="9" t="n">
        <v>26</v>
      </c>
      <c r="BF64" s="10" t="str">
        <f aca="false">IF(BE64="","",IF(AND(BE64&gt;=-20,BE64&lt;=-10),"-20 a -10",IF(AND(BE64&gt;=-9.5,BE64&lt;=0.5),"-9,5 a 0,5",IF(AND(BE64&gt;=1,BE64&lt;=11),"1 a 11",IF(AND(BE64&gt;=11.5,BE64&lt;=20.5),"11,5 a 20,5",IF(BE64=21,"21",IF(AND(BE64&gt;=21.5,BE64&lt;=31.5),"21,5 a 31,5",IF(AND(BE64&gt;=32,BE64&lt;=42),"32 a 42","Fuera de rango"))))))))</f>
        <v>21,5 a 31,5</v>
      </c>
      <c r="BG64" s="11" t="n">
        <f aca="false">IF(BF64="","",IF(BF64="-20 a -10",1,IF(BF64="-9,5 a 0,5",2,IF(BF64="1 a 11",3,IF(BF64="11,5 a 20,5",4,IF(BF64="21","NORMA",IF(BF64="21,5 a 31,5",5,IF(BF64="32 a 42",6,""))))))))</f>
        <v>5</v>
      </c>
      <c r="BH64" s="9" t="n">
        <v>13</v>
      </c>
      <c r="BI64" s="10" t="str">
        <f aca="false">IF(BH64="","",IF(AND(BH64&gt;=-20,BH64&lt;=-15),"-20 a -15",IF(AND(BH64&gt;=-14.5,BH64&lt;=-9.5),"-14,5 a -9,5",IF(AND(BH64&gt;=-9,BH64&lt;=-4),"-9 a -4",IF(AND(BH64&gt;=-3.5,BH64&lt;=2.5),"-3,5 a 2,5",IF(AND(BH64&gt;=3,BH64&lt;=8),"3 a 8",IF(AND(BH64&gt;=8.5,BH64&lt;=14.5),"8,5 a 14,5",IF(BH64=15,"15",IF(AND(BH64&gt;=15.5,BH64&lt;=20.5),"15,5 a 20,5",IF(AND(BH64&gt;=21,BH64&lt;=26),"21 a 26","Fuera de rango"))))))))))</f>
        <v>8,5 a 14,5</v>
      </c>
      <c r="BJ64" s="11" t="n">
        <f aca="false">IF(BI64="","",IF(BI64="-20 a -15",1,IF(BI64="-14,5 a -9,5",2,IF(BI64="-9 a -4",3,IF(BI64="-3,5 a 2,5",4,IF(BI64="3 a 8",5,IF(BI64="8,5 a 14,5",6,IF(BI64="15","NORMA",IF(BI64="15,5 a 20,5",7,IF(BI64="21 a 26",8,IF(BI64="26,5 a 31,5",9,"")))))))))))</f>
        <v>6</v>
      </c>
      <c r="BK64" s="9" t="n">
        <v>0</v>
      </c>
      <c r="BL64" s="10" t="str">
        <f aca="false">IF(BK64="","",IF(AND(BK64&gt;=0,BK64&lt;=2),"0 - 2",IF(AND(BK64&gt;=2.5,BK64&lt;=4.5),"2,5 - 4,5",IF(AND(BK64&gt;=5,BK64&lt;=7),"5 - 7",IF(AND(BK64&gt;=7.5,BK64&lt;=9.5),"7,5 - 9,5",IF(AND(BK64&gt;=10,BK64&lt;=12),"10 - 12",IF(AND(BK64&gt;=12.5,BK64&lt;=13.5),"12,5 - 13,5",IF(BK64=14,"14",IF(AND(BK64&gt;=14.5,BK64&lt;=16.5),"14,5 - 16,5",IF(AND(BK64&gt;=17,BK64&lt;=19),"17 - 19",IF(AND(BK64&gt;=19.5,BK64&lt;=21.5),"19,5 - 21,5",IF(AND(BK64&gt;=22,BK64&lt;=24),"22 - 24",IF(AND(BK64&gt;=24.5,BK64&lt;=26.5),"24,5 - 26,5",IF(AND(BK64&gt;=27,BK64&lt;=29),"27 - 29",IF(AND(BK64&gt;=29.5,BK64&lt;=30),"29,5 - 30","Fuera de rango")))))))))))))))</f>
        <v>0 - 2</v>
      </c>
      <c r="BM64" s="11" t="n">
        <f aca="false">IF(BL64="","",IF(BL64="0 - 2",1,IF(BL64="2,5 - 4,5",2,IF(BL64="5 - 7",3,IF(BL64="7,5 - 9,5",4,IF(BL64="10 - 12",5,IF(BL64="12,5 - 13,5",6,IF(BL64="14","NORMA",IF(BL64="14,5 - 16,5",7,IF(BL64="17 - 19",8,IF(BL64="19,5 - 21,5",9,IF(BL64="22 - 24",10,IF(BL64="24,5 - 26,5",11,IF(BL64="27 - 29",12,IF(BL64="29,5 - 30",13,"")))))))))))))))</f>
        <v>1</v>
      </c>
      <c r="BN64" s="9" t="n">
        <v>14</v>
      </c>
      <c r="BO64" s="10" t="str">
        <f aca="false">IF(BN64="","",IF(AND(BN64&gt;=-20,BN64&lt;=-10),"-20 a -10",IF(AND(BN64&gt;=-9.5,BN64&lt;=0.5),"-9,5 a 0,5",IF(AND(BN64&gt;=1,BN64&lt;=11),"1 a 11",IF(AND(BN64&gt;=11.5,BN64&lt;=21.5),"11,5 a 21,5",IF(BN64=22,"22",IF(AND(BN64&gt;=22.5,BN64&lt;=32.5),"22,5 a 32,5",IF(AND(BN64&gt;=33,BN64&lt;=43),"33 a 43","Fuera de rango"))))))))</f>
        <v>11,5 a 21,5</v>
      </c>
      <c r="BP64" s="11" t="n">
        <f aca="false">IF(BO64="","",IF(BO64="-20 a -10",1,IF(BO64="-9,5 a 0,5",2,IF(BO64="1 a 11",3,IF(BO64="11,5 a 21,5",4,IF(BO64="22","NORMA",IF(BO64="22,5 a 32,5",5,IF(BO64="33 a 43",6,""))))))))</f>
        <v>4</v>
      </c>
      <c r="BQ64" s="9" t="n">
        <v>12</v>
      </c>
      <c r="BR64" s="10" t="str">
        <f aca="false">IF(BQ64="","",IF(AND(BQ64&gt;=-20,BQ64&lt;=-15),"-20 a -15",IF(AND(BQ64&gt;=-14.5,BQ64&lt;=-9.5),"-14,5 a -9,5",IF(AND(BQ64&gt;=-9,BQ64&lt;=-4),"-9 a -4",IF(AND(BQ64&gt;=-3.5,BQ64&lt;=2.5),"-3,5 a 2,5",IF(AND(BQ64&gt;=3,BQ64&lt;=8),"3 a 8",IF(AND(BQ64&gt;=8.5,BQ64&lt;=13.5),"8,5 a 13,5",IF(AND(BQ64&gt;=14,BQ64&lt;=17.5),"14 a 17,5",IF(BQ64=18,"18",IF(AND(BQ64&gt;=18.5,BQ64&lt;=23.5),"18,5 a 23,5",IF(AND(BQ64&gt;=24,BQ64&lt;=29),"24 a 29",IF(AND(BQ64&gt;=29.5,BQ64&lt;=34.5),"29,5 a 34,5",IF(AND(BQ64&gt;=35,BQ64&lt;=40),"35 a 40","Fuera de rango")))))))))))))</f>
        <v>8,5 a 13,5</v>
      </c>
      <c r="BS64" s="11" t="n">
        <f aca="false">IF(BR64="","",IF(BR64="-20 a -15",1,IF(BR64="-14,5 a -9,5",2,IF(BR64="-9 a -4",3,IF(BR64="-3,5 a 2,5",4,IF(BR64="3 a 8",5,IF(BR64="8,5 a 13,5",6,IF(BR64="14 a 17,5",7,IF(BR64="18","NORMA",IF(BR64="18,5 a 23,5",8,IF(BR64="24 a 29",9,IF(BR64="29,5 a 34,5",10,IF(BR64="35 a 40",11,"")))))))))))))</f>
        <v>6</v>
      </c>
      <c r="BT64" s="9" t="n">
        <v>0</v>
      </c>
      <c r="BU64" s="10" t="str">
        <f aca="false">IF(BT64="","",IF(AND(BT64&gt;=-20,BT64&lt;=-18),"-20 a -18",IF(AND(BT64&gt;=-17.5,BT64&lt;=-15.5),"-17,5 a -15,5",IF(AND(BT64&gt;=-15,BT64&lt;=-13),"-15 a -13",IF(AND(BT64&gt;=-12.5,BT64&lt;=-10.5),"-12,5 a -10,5",IF(AND(BT64&gt;=-10,BT64&lt;=-8),"-10 a -8",IF(AND(BT64&gt;=-7.5,BT64&lt;=-5.5),"-7,5 a -5,5",IF(AND(BT64&gt;=-5,BT64&lt;=-3),"-5 a -3",IF(AND(BT64&gt;=-2.5,BT64&lt;=-0.5),"-2,5 a -0,5",IF(BT64=0,"0",IF(AND(BT64&gt;=0.5,BT64&lt;=2.5),"0,5 a 2,5",IF(AND(BT64&gt;=3,BT64&lt;=5),"3 a 5",IF(AND(BT64&gt;=5.5,BT64&lt;=7.5),"5,5 a 7,5",IF(AND(BT64&gt;=8,BT64&lt;=10),"8 a 10",IF(AND(BT64&gt;=10.5,BT64&lt;=12.5),"10,5 a 12,5",IF(AND(BT64&gt;=13,BT64&lt;=15),"13 a 15",IF(AND(BT64&gt;=15.5,BT64&lt;=17.5),"15,5 a 17,5",IF(AND(BT64&gt;=18,BT64&lt;=20),"18 a 20","Fuera de rango"))))))))))))))))))</f>
        <v>0</v>
      </c>
      <c r="BV64" s="11" t="str">
        <f aca="false">IF(BT64="","",IF(BT64=0,"NORMA",IF(AND(BT64&gt;=-20,BT64&lt;=-18),2,IF(AND(BT64&gt;=-17.5,BT64&lt;=-15.5),2,IF(AND(BT64&gt;=-15,BT64&lt;=-13),3,IF(AND(BT64&gt;=-12.5,BT64&lt;=-10.5),4,IF(AND(BT64&gt;=-10,BT64&lt;=-8),5,IF(AND(BT64&gt;=-7.5,BT64&lt;=-5.5),6,IF(AND(BT64&gt;=-5,BT64&lt;=-3),7,IF(AND(BT64&gt;=-2.5,BT64&lt;=-0.5),8,IF(AND(BT64&gt;=0.5,BT64&lt;=2.5),9,IF(AND(BT64&gt;=3,BT64&lt;=5),10,IF(AND(BT64&gt;=5.5,BT64&lt;=7.5),11,IF(AND(BT64&gt;=8,BT64&lt;=10),12,IF(AND(BT64&gt;=10.5,BT64&lt;=12.5),13,IF(AND(BT64&gt;=13,BT64&lt;=15),14,IF(AND(BT64&gt;=15.5,BT64&lt;=17.5),15,IF(AND(BT64&gt;=18,BT64&lt;=20),16,"Fuera de rango"))))))))))))))))))</f>
        <v>NORMA</v>
      </c>
      <c r="BW64" s="9" t="n">
        <v>-4.25</v>
      </c>
      <c r="BX64" s="10" t="n">
        <f aca="false">18.5- (0.3*H64)</f>
        <v>11.3</v>
      </c>
      <c r="BY64" s="10" t="n">
        <f aca="false">(BW64)-(BX64)</f>
        <v>-15.55</v>
      </c>
      <c r="BZ64" s="10" t="str">
        <f aca="false">IF(BY64="","",IF(BY64&lt;-27.5,"De -30 a -28",IF(BY64&lt;-25,"De -27,5 a -25,5",IF(BY64&lt;-22.5,"De -25 a -23",IF(BY64&lt;-20,"De -22,5 a -20,5",IF(BY64&lt;-17.5,"De -20 a -18",IF(BY64&lt;-15,"De -17,5 a -15,5",IF(BY64&lt;-12.5,"De -15 a -13",IF(BY64&lt;-10,"De -12,5 a -10,5",IF(BY64&lt;-7.5,"De -10 a -8",IF(BY64&lt;-5,"De -7,5 a -5,5",IF(BY64&lt;-2.5,"De -5 a -3",IF(BY64&lt;0,"De -2,5 a -0,5",IF(BY64&lt;2.5,"De 0 a 2",IF(BY64&lt;5,"De 2,5 a 4,5",IF(BY64&lt;7.5,"De 5 a 7",IF(BY64&lt;10,"De 7,5 a 9,5",IF(BY64&lt;12.5,"De 10 a 12",IF(BY64&lt;15,"De 12,5 a 14,5",IF(BY64&lt;17.5,"De 15 a 17",IF(BY64&lt;20,"De 17,5 a 19,5",IF(BY64&lt;22.5,"De 20 a 22",IF(BY64&lt;25,"De 22,5 a 24,5",IF(BY64&lt;27.5,"De 25 a 27","De 27,5 a 30"))))))))))))))))))))))))</f>
        <v>De -17,5 a -15,5</v>
      </c>
      <c r="CA64" s="12" t="n">
        <f aca="false">IF(BY64="","",IF(BY64&lt;=-28,1,IF(BY64&lt;=-25.5,2,IF(BY64&lt;=-23,3,IF(BY64&lt;=-20.5,4,IF(BY64&lt;=-18,5,IF(BY64&lt;=-15.5,6,IF(BY64&lt;=-13,7,IF(BY64&lt;=-10.5,8,IF(BY64&lt;=-8,9,IF(BY64&lt;=-5.5,10,IF(BY64&lt;=-3,11,IF(BY64&lt;=-0.5,12,IF(BY64&lt;=2,13,IF(BY64&lt;=4.5,14,IF(BY64&lt;=7,15,IF(BY64&lt;=9.5,16,IF(BY64&lt;=12,17,IF(BY64&lt;=14.5,18,IF(BY64&lt;=17,19,IF(BY64&lt;=19.5,20,IF(BY64&lt;=22,21,IF(BY64&lt;=24.5,22,IF(BY64&lt;=27,23,IF(BY64&lt;=30,24,"Fuera de rango")))))))))))))))))))))))))</f>
        <v>6</v>
      </c>
      <c r="CB64" s="9" t="n">
        <v>-4.25</v>
      </c>
      <c r="CC64" s="10" t="n">
        <f aca="false">18.5- (0.3*H64)</f>
        <v>11.3</v>
      </c>
      <c r="CD64" s="10" t="n">
        <f aca="false">(CB64)-(CC64)</f>
        <v>-15.55</v>
      </c>
      <c r="CE64" s="10" t="str">
        <f aca="false">IF(CD64="","",IF(CD64&lt;-27.5,"De -30 a -28",IF(CD64&lt;-25,"De -27,5 a -25,5",IF(CD64&lt;-22.5,"De -25 a -23",IF(CD64&lt;-20,"De -22,5 a -20,5",IF(CD64&lt;-17.5,"De -20 a -18",IF(CD64&lt;-15,"De -17,5 a -15,5",IF(CD64&lt;-12.5,"De -15 a -13",IF(CD64&lt;-10,"De -12,5 a -10,5",IF(CD64&lt;-7.5,"De -10 a -8",IF(CD64&lt;-5,"De -7,5 a -5,5",IF(CD64&lt;-2.5,"De -5 a -3",IF(CD64&lt;0,"De -2,5 a -0,5",IF(CD64&lt;=2,"De 0 a 2",IF(CD64&lt;=4.5,"De 2,5 a 4,5",IF(CD64&lt;=7,"De 5 a 7",IF(CD64&lt;=9.5,"De 7,5 a 9,5",IF(CD64&lt;=12,"De 10 a 12",IF(CD64&lt;=14.5,"De 12,5 a 14,5",IF(CD64&lt;=17,"De 15 a 17",IF(CD64&lt;=19.5,"De 17,5 a 19,5",IF(CD64&lt;=22,"De 20 a 22",IF(CD64&lt;=24.5,"De 22,5 a 24,5",IF(CD64&lt;=27,"De 25 a 27","De 27,5 a 30"))))))))))))))))))))))))</f>
        <v>De -17,5 a -15,5</v>
      </c>
      <c r="CF64" s="12" t="n">
        <f aca="false">IF(CD64="","",IF(CD64&lt;-27.5,1,IF(CD64&lt;-25,2,IF(CD64&lt;-22.5,3,IF(CD64&lt;-20,4,IF(CD64&lt;-17.5,5,IF(CD64&lt;-15,6,IF(CD64&lt;-12.5,7,IF(CD64&lt;-10,8,IF(CD64&lt;-7.5,9,IF(CD64&lt;-5,10,IF(CD64&lt;-2.5,11,IF(CD64&lt;0,12,IF(CD64&lt;2.5,13,IF(CD64&lt;5,14,IF(CD64&lt;7.5,15,IF(CD64&lt;10,16,IF(CD64&lt;12.5,17,IF(CD64&lt;15,18,IF(CD64&lt;17.5,19,IF(CD64&lt;20,20,IF(CD64&lt;22.5,21,IF(CD64&lt;25,22,IF(CD64&lt;27.5,23,24))))))))))))))))))))))))</f>
        <v>6</v>
      </c>
      <c r="CG64" s="9" t="n">
        <v>-3.5</v>
      </c>
      <c r="CH64" s="10" t="str">
        <f aca="false">IF(CG64="","",IF(AND(CG64&gt;=-10,CG64&lt;=-9.5),"-10 a -9,5",IF(AND(CG64&gt;-9.5,CG64&lt;=-8.5),"-9 a -8,5",IF(AND(CG64&gt;-8.5,CG64&lt;=-7.5),"-8 a -7,5",IF(AND(CG64&gt;-7.5,CG64&lt;=-6.5),"-7 a -6,5",IF(AND(CG64&gt;-6.5,CG64&lt;=-5.5),"-6 a -5,5",IF(AND(CG64&gt;-5.5,CG64&lt;=-4.5),"-5 a -4,5",IF(AND(CG64&gt;-4.5,CG64&lt;=-3.5),"-4 a -3,5",IF(AND(CG64&gt;-3.5,CG64&lt;=-2.5),"-3 a -2,5",IF(CG64=-2.25,"-2,25",IF(AND(CG64&gt;-2.5,CG64&lt;=-1.5),"-2 a -1,5",IF(AND(CG64&gt;-1.5,CG64&lt;=-0.5),"-1 a -0,5",IF(AND(CG64&gt;-0.5,CG64&lt;=0.5),"0 a 0,5",IF(AND(CG64&gt;0.5,CG64&lt;=1.5),"1 a 1,5",IF(AND(CG64&gt;1.5,CG64&lt;=2.5),"2 a 2,5",IF(AND(CG64&gt;2.5,CG64&lt;=3.5),"3 a 3,5",IF(AND(CG64&gt;3.5,CG64&lt;=4.5),"4 a 4,5",IF(AND(CG64&gt;4.5,CG64&lt;=5.5),"5 a 5,5",IF(AND(CG64&gt;5.5,CG64&lt;=6.5),"6 a 6,5",IF(AND(CG64&gt;6.5,CG64&lt;=7.5),"7 a 7,5",IF(AND(CG64&gt;7.5,CG64&lt;=8.5),"8 a 8,5",IF(AND(CG64&gt;8.5,CG64&lt;=9.5),"9 a 9,5",IF(CG64&gt;=10,"10","Fuera de rango")))))))))))))))))))))))</f>
        <v>-4 a -3,5</v>
      </c>
      <c r="CI64" s="11" t="n">
        <f aca="false">IF(CG64="","",IF(CG64=-2.25,"NORMA",IF(CG64&lt;=-9.5,1,IF(CG64&lt;=-8.5,2,IF(CG64&lt;=-7.5,3,IF(CG64&lt;=-6.5,4,IF(CG64&lt;=-5.5,5,IF(CG64&lt;=-4.5,6,IF(CG64&lt;=-3.5,7,IF(CG64&lt;=-2.5,8,IF(CG64&lt;=-1.5,9,IF(CG64&lt;=-0.5,10,IF(CG64&lt;=0.5,11,IF(CG64&lt;=1.5,12,IF(CG64&lt;=2.5,13,IF(CG64&lt;=3.5,14,IF(CG64&lt;=4.5,15,IF(CG64&lt;=5.5,16,IF(CG64&lt;=6.5,17,IF(CG64&lt;=7.5,18,IF(CG64&lt;=8.5,19,IF(CG64&lt;=9.5,20,IF(CG64=10,21,"Fuera de rango")))))))))))))))))))))))</f>
        <v>7</v>
      </c>
      <c r="CJ64" s="9" t="n">
        <v>2.75</v>
      </c>
      <c r="CK64" s="10" t="str">
        <f aca="false">IF(CJ64="","",IF(AND(CJ64&gt;=-6,CJ64&lt;=-5.5),"-6 a -5,5",IF(AND(CJ64&gt;-5.5,CJ64&lt;=-4.5),"-5 a -4,5",IF(AND(CJ64&gt;-4.5,CJ64&lt;=-3.5),"-4 a -3,5",IF(AND(CJ64&gt;-3.5,CJ64&lt;=-2.5),"-3 a -2,5",IF(AND(CJ64&gt;-2.5,CJ64&lt;=-1.5),"-2 a -1,5",IF(AND(CJ64&gt;-1.5,CJ64&lt;=-0.5),"-1 a -0,5",IF(AND(CJ64&gt;-0.5,CJ64&lt;=0.5),"0 a 0,5",IF(AND(CJ64&gt;0.5,CJ64&lt;=1.5),"1 a 1,5",IF(AND(CJ64&gt;1.5,CJ64&lt;2.5),"2",IF(AND(CJ64&gt;=2.5,CJ64&lt;=3),"2,5 a 3",IF(AND(CJ64&gt;3,CJ64&lt;=4),"3,5 a 4",IF(AND(CJ64&gt;4,CJ64&lt;=5),"4,5 a 5",IF(AND(CJ64&gt;5,CJ64&lt;=6),"5,5 a 6",IF(AND(CJ64&gt;6,CJ64&lt;=7),"6,5 a 7",IF(AND(CJ64&gt;7,CJ64&lt;=8),"7,5 a 8",IF(AND(CJ64&gt;8,CJ64&lt;=9.5),"8,5 a 9,5",IF(CJ64=10,"10","Fuera de rango"))))))))))))))))))</f>
        <v>2,5 a 3</v>
      </c>
      <c r="CL64" s="11" t="n">
        <f aca="false">IF(CK64="","",IF(OR(CK64="-6 a -5,5",CK64="-6 - -5,5"),1,IF(OR(CK64="-5 a -4,5",CK64="-5 - -4,5"),2,IF(OR(CK64="-4 a -3,5",CK64="-4 - -3,5"),3,IF(OR(CK64="-3 a -2,5",CK64="-3 - -2,5"),4,IF(OR(CK64="-2 a -1,5",CK64="-2 - -1,5"),5,IF(OR(CK64="-1 a -0,5",CK64="-1 - -0,5"),6,IF(OR(CK64="0 a 0,5",CK64="0 - 0,5"),7,IF(OR(CK64="1 a 1,5",CK64="1 - 1,5"),8,IF(CK64="2","NORMA",IF(OR(CK64="2,5 a 3",CK64="2,5 - 3"),9,IF(OR(CK64="3,5 a 4",CK64="3,5 - 4"),10,IF(OR(CK64="4,5 a 5",CK64="4,5 - 5"),11,IF(OR(CK64="5,5 a 6",CK64="5,5 - 6"),12,IF(OR(CK64="6,5 a 7",CK64="6,5 - 7"),13,IF(OR(CK64="7,5 a 8",CK64="7,5 - 8"),14,IF(OR(CK64="8,5 a 9",CK64="8,5 - 9,5",CK64="9 a 9,5"),15,IF(CK64="10",15,IF(OR(CK64="0,5 a 1",CK64="0,5 - 1"),7,"Fuera de rango")))))))))))))))))))</f>
        <v>9</v>
      </c>
      <c r="CM64" s="10" t="n">
        <v>0</v>
      </c>
      <c r="CN64" s="10" t="str">
        <f aca="false">IF(CM64=0,"0", " ")</f>
        <v>0</v>
      </c>
      <c r="CO64" s="10" t="str">
        <f aca="false">IF(CM64&gt;0,"EME"," ")</f>
        <v> </v>
      </c>
      <c r="CP64" s="10" t="n">
        <v>0</v>
      </c>
      <c r="CQ64" s="10" t="str">
        <f aca="false">IF(CP64&gt;0,"0", " ")</f>
        <v> </v>
      </c>
      <c r="CR64" s="10" t="str">
        <f aca="false">IF(CP64&gt;0,"EME"," ")</f>
        <v> </v>
      </c>
      <c r="CS64" s="9" t="n">
        <v>0</v>
      </c>
      <c r="CT64" s="10" t="str">
        <f aca="false">IF(CS64&gt;0,"1", " ")</f>
        <v> </v>
      </c>
      <c r="CU64" s="10" t="str">
        <f aca="false">IF(CS64&gt;0,"HIP"," ")</f>
        <v> </v>
      </c>
      <c r="CV64" s="9" t="n">
        <v>0.25</v>
      </c>
      <c r="CW64" s="10" t="str">
        <f aca="false">IF(CV64&gt;0,"1", " ")</f>
        <v>1</v>
      </c>
      <c r="CX64" s="10" t="str">
        <f aca="false">IF(CV64&gt;0,"HIP"," ")</f>
        <v>HIP</v>
      </c>
      <c r="CY64" s="9" t="n">
        <v>0</v>
      </c>
      <c r="CZ64" s="11" t="str">
        <f aca="false">IF(CY64&lt;0,"2"," ")</f>
        <v> </v>
      </c>
      <c r="DA64" s="11" t="str">
        <f aca="false">IF(CY64&lt;0,"MIO"," ")</f>
        <v> </v>
      </c>
      <c r="DB64" s="9" t="n">
        <v>0</v>
      </c>
      <c r="DC64" s="11" t="str">
        <f aca="false">IF(DB64&lt;0,"2"," ")</f>
        <v> </v>
      </c>
      <c r="DD64" s="11" t="str">
        <f aca="false">IF(DB64&lt;0,"MIO"," ")</f>
        <v> </v>
      </c>
      <c r="DE64" s="9" t="n">
        <v>-0.5</v>
      </c>
      <c r="DF64" s="11" t="str">
        <f aca="false">IF(DE64&lt;0,"3"," ")</f>
        <v>3</v>
      </c>
      <c r="DG64" s="11" t="str">
        <f aca="false">IF(DE64&lt;0,"AST"," ")</f>
        <v>AST</v>
      </c>
      <c r="DH64" s="9" t="n">
        <v>-1.5</v>
      </c>
      <c r="DI64" s="11" t="str">
        <f aca="false">IF(DH64&lt;0,"3"," ")</f>
        <v>3</v>
      </c>
      <c r="DJ64" s="11" t="str">
        <f aca="false">IF(DH64&lt;0,"AST"," ")</f>
        <v>AST</v>
      </c>
      <c r="DK64" s="9" t="n">
        <v>0</v>
      </c>
      <c r="DL64" s="10" t="str">
        <f aca="false">IF(DK64&gt;0,"4"," ")</f>
        <v> </v>
      </c>
      <c r="DM64" s="10" t="str">
        <f aca="false">IF(DK64&gt;0,"PRE"," ")</f>
        <v> </v>
      </c>
      <c r="DN64" s="9" t="n">
        <v>0</v>
      </c>
      <c r="DO64" s="10" t="str">
        <f aca="false">IF(DN64&gt;0,"4"," ")</f>
        <v> </v>
      </c>
      <c r="DP64" s="10" t="str">
        <f aca="false">IF(DN64&gt;0,"PRE"," ")</f>
        <v> </v>
      </c>
      <c r="DQ64" s="12" t="n">
        <v>1</v>
      </c>
      <c r="DR64" s="12" t="n">
        <v>2</v>
      </c>
      <c r="DS64" s="12" t="str">
        <f aca="false">CONCATENATE(CO64,CU64,DA64,DG64,DM64)</f>
        <v>   AST </v>
      </c>
      <c r="DT64" s="10" t="str">
        <f aca="false" t="array" ref="DT64">_xlfn.IFS(DS64="EME    ","0", DS64=" HIP   ","1", DS64="  MIO  ","2", DS64="   AST ","3", DS64="    PRE","4", DS64="EME   PRE","5", DS64=" HIP  PRE","6", DS64=" HIP AST ","7", DS64="  MIO PRE","8", DS64="  MIOAST ","9", DS64="   ASTPRE","10",DS64=" HIP ASTPRE","11", DS64="  MIOASTPRE","12", DS64="     ","0")</f>
        <v>3</v>
      </c>
      <c r="DU64" s="1" t="s">
        <v>154</v>
      </c>
      <c r="DV64" s="1" t="str">
        <f aca="false" t="array" ref="DV64">_xlfn.IFS(DU64="SI","2", DU64="NO","1")</f>
        <v>1</v>
      </c>
      <c r="DW64" s="10" t="n">
        <v>0</v>
      </c>
      <c r="DX64" s="11" t="str">
        <f aca="false">IF(DW64=0,"1","2")</f>
        <v>1</v>
      </c>
      <c r="DY64" s="11" t="str">
        <f aca="false" t="array" ref="DY64">_xlfn.IFS(DW64=0,"0", DW64=0.25, "1", DW64=0.5,"2", DW64=0.75,"3", DW64=1,"4",DW64=1.25,"5", DW64=1.5,"6", DW64=1.75,"7", DW64=2,"8")</f>
        <v>0</v>
      </c>
      <c r="DZ64" s="10" t="n">
        <v>0.25</v>
      </c>
      <c r="EA64" s="11" t="str">
        <f aca="false">IF(DZ64=0,"1","2")</f>
        <v>2</v>
      </c>
      <c r="EB64" s="11" t="str">
        <f aca="false" t="array" ref="EB64">_xlfn.IFS(DZ64=0,"0", DZ64=0.25, "1", DZ64=0.5,"2", DZ64=0.75,"3", DZ64=1,"4",DZ64=1.25,"5", DZ64=1.5,"6", DZ64=1.75,"7", DZ64=2,"8", DZ64=2.25,"9",DZ64=2.5,"10", DZ64=2.75,"11", DZ64=3,"12", DZ64=3.25,"13", DZ64=3.5,"14", DZ64=3.75,"15",DZ64=4,"16")</f>
        <v>1</v>
      </c>
      <c r="EC64" s="10" t="n">
        <v>0</v>
      </c>
      <c r="ED64" s="10" t="str">
        <f aca="false">IF(EC64=0,"1","2")</f>
        <v>1</v>
      </c>
      <c r="EE64" s="11" t="str">
        <f aca="false" t="array" ref="EE64">_xlfn.IFS(EC64=0,"0", EC64=-0.25, "1", EC64=-0.5,"2", EC64=-0.75,"3", EC64=-1,"4",EC64=-1.25,"5", EC64=-1.5,"6", EC64=-1.75,"7", EC64=-2,"8", EC64=-2.25,"9",EC64=-2.5,"10", EC64=-2.75,"11", EC64=-3,"12", EC64=-3.25,"13", EC64=-3.5,"14", EC64=-3.75,"15",EC64=-4,"16")</f>
        <v>0</v>
      </c>
      <c r="EF64" s="10" t="n">
        <v>0</v>
      </c>
      <c r="EG64" s="10" t="str">
        <f aca="false">IF(EF64=0,"1","2")</f>
        <v>1</v>
      </c>
      <c r="EH64" s="11" t="str">
        <f aca="false" t="array" ref="EH64">_xlfn.IFS(EF64=0,"0", EF64=-0.25, "1", EF64=-0.5,"2", EF64=-0.75,"3", EF64=-1,"4",EF64=-1.25,"5", EF64=-1.5,"6", EF64=-1.75,"7", EF64=-2,"8", EF64=-2.25,"9",EF64=-2.5,"10", EF64=-2.75,"11", EF64=-3,"12", EF64=-3.25,"13", EF64=-3.5,"14", EF64=-3.75,"15",EF64=-4,"16")</f>
        <v>0</v>
      </c>
      <c r="EI64" s="10" t="n">
        <v>-0.5</v>
      </c>
      <c r="EJ64" s="11" t="str">
        <f aca="false">IF(EI64=0,"1","2")</f>
        <v>2</v>
      </c>
      <c r="EK64" s="11" t="str">
        <f aca="false" t="array" ref="EK64">_xlfn.IFS(EI64=0,"0", EI64=-0.25, "1", EI64=-0.5,"2", EI64=-0.75,"3", EI64=-1,"4",EI64=-1.25,"5", EI64=-1.5,"6", EI64=-1.75,"7", EI64=-2,"8", EI64=-2.25,"9", EI64=-2.25,"9",EI64=-2.5,"10", EI64=-2.75,"11", EI64=-3,"12", EI64=-3.25,"13", EI64=-3.5,"14", EI64=-3.75,"15",EI64=-4,"16", EI64=0.25, "17", EI64=0.5, "18")</f>
        <v>2</v>
      </c>
      <c r="EL64" s="10" t="n">
        <v>-1.5</v>
      </c>
      <c r="EM64" s="11" t="str">
        <f aca="false">IF(EL64=0,"1","2")</f>
        <v>2</v>
      </c>
      <c r="EN64" s="11" t="str">
        <f aca="false" t="array" ref="EN64">_xlfn.IFS(EL64=0.25,"17",EL64=0.5,"18", EL64=0,"0", EL64=-0.25, "1", EL64=-0.5,"2", EL64=-0.75,"3", EL64=-1,"4",EL64=-1.25,"5", EL64=-1.5,"6", EL64=-1.75,"7", EL64=-2,"8",EL64= -2.25,"9",EL64=-2.5,"10",EL64= -2.75,"11",EL64= -3,"12",EL64= -3.25,"13",EL64= -3.5,"14",EL64= -3.75,"15",EL64=-4,"16")</f>
        <v>6</v>
      </c>
      <c r="EO64" s="10" t="n">
        <v>0</v>
      </c>
      <c r="EP64" s="11" t="str">
        <f aca="false">IF(EO64=0,"1","2")</f>
        <v>1</v>
      </c>
      <c r="EQ64" s="11" t="str">
        <f aca="false" t="array" ref="EQ64">_xlfn.IFS(EO64=0,"0", EO64=0.25, "1", EO64=0.5,"2", EO64=0.75,"3", EO64=1,"4",EO64=1.25,"5", EO64=1.5,"6", EO64=1.75,"7", EO64=2,"8", EO64=2.25,"9", EO64=2.25,"9",EO64=2.5,"10", EO64=2.75,"11", EO64=3,"12", EO64=3.25,"13", EO64=3.5,"14", EO64=3.75,"15",EO64=4,"16", EO64=-0.25, "17", bq=-0.5, "18")</f>
        <v>0</v>
      </c>
      <c r="ER64" s="10" t="n">
        <v>0</v>
      </c>
      <c r="ES64" s="11" t="str">
        <f aca="false">IF(ER64=0,"1","2")</f>
        <v>1</v>
      </c>
      <c r="ET64" s="11" t="str">
        <f aca="false" t="array" ref="ET64">_xlfn.IFS(ER64=0,"0", ER64=0.25, "1", ER64=0.5,"2", ER64=0.75,"3", ER64=1,"4",ER64=1.25,"5", ER64=1.5,"6", ER64=1.75,"7", ER64=2,"8", ER64=2.25,"9", ER64=2.25,"9",ER64=2.5,"10", ER64=2.75,"11", ER64=3,"12", ER64=3.25,"13", ER64=3.5,"14", ER64=3.75,"15",ER64=4,"16", ER64=-0.25, "17", bq=-0.5, "18")</f>
        <v>0</v>
      </c>
      <c r="EU64" s="34" t="n">
        <v>24</v>
      </c>
      <c r="EV64" s="14" t="str">
        <f aca="false">VLOOKUP(EU64,LEYENDA!$G$2:$H$8,2,TRUE())</f>
        <v>19-24</v>
      </c>
      <c r="EW64" s="14" t="str">
        <f aca="false" t="array" ref="EW64">_xlfn.IFS(EV64="0-5","1", EV64="6-12","2", EV64="13-18","3", EV64="19-24","4", EV64="25-36","5", EV64="37-48","6", EV64="49-60","7")</f>
        <v>4</v>
      </c>
    </row>
    <row r="65" customFormat="false" ht="13.5" hidden="false" customHeight="false" outlineLevel="0" collapsed="false">
      <c r="A65" s="1" t="n">
        <v>26</v>
      </c>
      <c r="B65" s="32" t="n">
        <v>1</v>
      </c>
      <c r="C65" s="33" t="n">
        <v>35355</v>
      </c>
      <c r="D65" s="6"/>
      <c r="E65" s="5" t="str">
        <f aca="false">VLOOKUP(A65,'286'!$A$3:$J$600,10,FALSE())</f>
        <v>BÁRCENA MADRID, LUÍS</v>
      </c>
      <c r="F65" s="4" t="str">
        <f aca="false">VLOOKUP(A65,'286'!$A$3:$I$1768,3,FALSE())</f>
        <v>BARMALU</v>
      </c>
      <c r="G65" s="6" t="n">
        <f aca="false">VLOOKUP(A65,'286'!$A$3:$I$1768,4,FALSE())</f>
        <v>14130</v>
      </c>
      <c r="H65" s="7" t="n">
        <f aca="false">YEAR(C65)-YEAR(G65)</f>
        <v>58</v>
      </c>
      <c r="I65" s="1" t="str">
        <f aca="false">VLOOKUP(H65,LEYENDA!$C$2:$D$6,2,TRUE())</f>
        <v>41-60</v>
      </c>
      <c r="J65" s="5" t="str">
        <f aca="false">VLOOKUP(A65,'286'!$A$3:$I$1768,7,FALSE())</f>
        <v>H</v>
      </c>
      <c r="K65" s="8" t="str">
        <f aca="false">VLOOKUP(A65,'286'!$A$3:$I$1768,2,FALSE())</f>
        <v>OD</v>
      </c>
      <c r="L65" s="4" t="str">
        <f aca="false">VLOOKUP(A65,'286'!$A$3:$I$1768,8,FALSE())</f>
        <v>D</v>
      </c>
      <c r="M65" s="4" t="str">
        <f aca="false">VLOOKUP(A65,'286'!$A$3:$I$1768,9,FALSE())</f>
        <v>I</v>
      </c>
      <c r="N65" s="8" t="str">
        <f aca="false">IF(R65=O65, "MISMA","CONTRARIA")</f>
        <v>CONTRARIA</v>
      </c>
      <c r="O65" s="8" t="str">
        <f aca="false" t="array" ref="O65">_xlfn.IFS(L65="D","1", L65="I","2")</f>
        <v>1</v>
      </c>
      <c r="P65" s="8" t="str">
        <f aca="false" t="array" ref="P65">_xlfn.IFS(K65="OD","1", K65="OI","2")</f>
        <v>1</v>
      </c>
      <c r="Q65" s="1" t="str">
        <f aca="false" t="array" ref="Q65">_xlfn.IFS(J65="M","1", J65="H","2")</f>
        <v>2</v>
      </c>
      <c r="R65" s="8" t="str">
        <f aca="false" t="array" ref="R65">_xlfn.IFS(M65="D","1", M65="I","2")</f>
        <v>2</v>
      </c>
      <c r="S65" s="1" t="str">
        <f aca="false" t="array" ref="S65">_xlfn.IFS(N65="CONTRARIA", "1",N65= "MISMA","2")</f>
        <v>1</v>
      </c>
      <c r="T65" s="1" t="str">
        <f aca="false" t="array" ref="T65">_xlfn.IFS(I65="0-12","1", I65="13-24","2", I65="25-40","3", I65="41-60","4", I65="61-100","5")</f>
        <v>4</v>
      </c>
      <c r="U65" s="9" t="n">
        <v>3</v>
      </c>
      <c r="V65" s="1" t="str">
        <f aca="false">IF(U65="","",IF(AND(U65&gt;=-9,U65&lt;=-6.5),"-9 a -6,5",IF(AND(U65&gt;=-6,U65&lt;=-3.5),"-6 a -3,5",IF(AND(U65&gt;=-3,U65&lt;=-1),"-3 a -1",IF(U65=-0.5,"-0,5",IF(AND(U65&gt;=0,U65&lt;=2.5),"0 a 2,5",IF(AND(U65&gt;=3,U65&lt;=5.5),"3 a 5,5",IF(AND(U65&gt;=6,U65&lt;=8.5),"6 a 8,5",IF(AND(U65&gt;=9,U65&lt;=20),"9 a 20","Fuera de rango")))))))))</f>
        <v>3 a 5,5</v>
      </c>
      <c r="W65" s="11" t="n">
        <f aca="false">IF(V65="","",IF(V65="-9 a -6,5",2,IF(V65="-6 a -3,5",3,IF(V65="-3 a -1",4,IF(V65="-0,5","NORMA",IF(V65="0 a 2,5",5,IF(V65="3 a 5,5",6,IF(V65="6 a 8,5",7,IF(V65="9 a 20",8,"Fuera de rango")))))))))</f>
        <v>6</v>
      </c>
      <c r="X65" s="9" t="n">
        <v>20</v>
      </c>
      <c r="Y65" s="10" t="str">
        <f aca="false">IF(X65="","",IF(AND(X65&gt;=0,X65&lt;=4),"0 a 4",IF(AND(X65&gt;=4.5,X65&lt;=8.5),"4,5 a 8,5",IF(X65=9,"9",IF(AND(X65&gt;=9.5,X65&lt;=13),"9,5 a 13",IF(AND(X65&gt;=13.5,X65&lt;=20),"13,5 a 20",IF(AND(X65&gt;=20.5,X65&lt;=35),"20,5 a 35","Fuera de rango")))))))</f>
        <v>13,5 a 20</v>
      </c>
      <c r="Z65" s="11" t="n">
        <f aca="false">IF(Y65="","",IF(Y65="0 a 4",1,IF(Y65="4,5 a 8,5",2,IF(Y65="9","NORMA",IF(Y65="9,5 a 13",3,IF(Y65="13,5 a 20",4,IF(Y65="20,5 a 35",5,"Fuera de rango")))))))</f>
        <v>4</v>
      </c>
      <c r="AA65" s="9" t="n">
        <v>34</v>
      </c>
      <c r="AB65" s="10" t="str">
        <f aca="false">IF(AA65="","",IF(AND(AA65&gt;=0,AA65&lt;=9),"0 a 9",IF(AND(AA65&gt;=9.5,AA65&lt;=18.5),"9,5 a 18,5",IF(AA65=19,"19",IF(AND(AA65&gt;=19.5,AA65&lt;=28),"19,5 a 28",IF(AND(AA65&gt;=28.5,AA65&lt;=40),"28,5 a 40","Fuera de rango"))))))</f>
        <v>28,5 a 40</v>
      </c>
      <c r="AC65" s="11" t="n">
        <f aca="false" t="array" ref="AC65">_xlfn.IFS(AB65="","",AB65="0 a 9",1,AB65="9,5 a 18,5",2,AB65="19","NORMA",AB65="19,5 a 28",3,AB65="28,5 a 40",4,TRUE(),"Fuera de rango")</f>
        <v>4</v>
      </c>
      <c r="AD65" s="9" t="n">
        <v>11</v>
      </c>
      <c r="AE65" s="10" t="str">
        <f aca="false">IF(AD65="","",IF(AND(AD65&gt;=-10,AD65&lt;=0),"De -10 a 0",IF(AND(AD65&gt;=0.5,AD65&lt;=9.5),"0,5 a 9,5",IF(AD65=10,"10",IF(AND(AD65&gt;=10.5,AD65&lt;=20),"10,5 a 20",IF(AND(AD65&gt;=20.5,AD65&lt;=40),"20,5 a 40","Fuera de rango"))))))</f>
        <v>10,5 a 20</v>
      </c>
      <c r="AF65" s="12" t="n">
        <f aca="false">IF(AD65="","",IF(AND(AD65&gt;=-10,AD65&lt;=0),1,IF(AND(AD65&gt;=0.5,AD65&lt;=9.5),2,IF(AD65=10,"NORMA",IF(AND(AD65&gt;=10.5,AD65&lt;=20),3,IF(AND(AD65&gt;=20.5,AD65&lt;=40),4,""))))))</f>
        <v>3</v>
      </c>
      <c r="AG65" s="9" t="n">
        <v>4</v>
      </c>
      <c r="AH65" s="10" t="str">
        <f aca="false">IF(AG65="","",IF(AND(AG65&gt;=0,AG65&lt;=4),"0 a 4",IF(AND(AG65&gt;=4.5,AG65&lt;=8.5),"4,5 a 8,5",IF(AG65=9,"9",IF(AND(AG65&gt;=9.5,AG65&lt;=13),"9,5 a 13",IF(AND(AG65&gt;=13.5,AG65&lt;=25),"13,5 a 25","Fuera de rango"))))))</f>
        <v>0 a 4</v>
      </c>
      <c r="AI65" s="11" t="n">
        <f aca="false">IF(AH65="","",IF(AH65="0 a 4",1,IF(AH65="4,5 a 8,5",2,IF(AH65="9","NORMA",IF(AH65="9,5 a 13",3,IF(AH65="13,5 a 25",4,""))))))</f>
        <v>1</v>
      </c>
      <c r="AJ65" s="9" t="n">
        <v>1</v>
      </c>
      <c r="AK65" s="10" t="str">
        <f aca="false">IF(AJ65="","",IF(AND(AJ65&gt;=-15,AJ65&lt;=-10.5),"-15 a -10,5",IF(AND(AJ65&gt;=-10,AJ65&lt;=-4),"-10 a -4",IF(AND(AJ65&gt;=-4.5,AJ65&lt;=0),"-4,5 a 0",IF(AND(AJ65&gt;=0.5,AJ65&lt;=4.5),"0,5 a 4,5",IF(AJ65=5,"5",IF(AND(AJ65&gt;=5.5,AJ65&lt;=10),"5,5 a 10",IF(AND(AJ65&gt;=10.5,AJ65&lt;=20),"10,5 a 20","Fuera de rango"))))))))</f>
        <v>0,5 a 4,5</v>
      </c>
      <c r="AL65" s="11" t="n">
        <f aca="false">IF(AK65="","",IF(AK65="-15 a -10,5",1,IF(AK65="-10 a -4",2,IF(AK65="-4,5 a 0",3,IF(AK65="0,5 a 4,5",4,IF(AK65="5","NORMA",IF(AK65="5,5 a 10",5,IF(AK65="10,5 a 20",6,"Error"))))))))</f>
        <v>4</v>
      </c>
      <c r="AM65" s="9" t="n">
        <v>2</v>
      </c>
      <c r="AN65" s="10" t="str">
        <f aca="false">IF(AM65="","",IF(AND(AM65&gt;=-7.5,AM65&lt;=-5.5),"-7,5 a -5,5",IF(AND(AM65&gt;=-5,AM65&lt;=-3),"-5 a -3",IF(AND(AM65&gt;=-2.5,AM65&lt;=-0.5),"-2,5 a -0,5",IF(AM65=0,"0,00",IF(AND(AM65&gt;=0.5,AM65&lt;=2.5),"0,5 a 2,5",IF(AND(AM65&gt;=3,AM65&lt;=5),"3 a 5",IF(AND(AM65&gt;=5.5,AM65&lt;=7.5),"5,5 a 7,5",IF(AND(AM65&gt;=8,AM65&lt;=10),"8 a 10","Fuera de rango")))))))))</f>
        <v>0,5 a 2,5</v>
      </c>
      <c r="AO65" s="11" t="n">
        <f aca="false">IF(AN65="","",IF(AN65="-7,5 a -5,5",1,IF(AN65="-5 a -3",2,IF(AN65="-2,5 a -0,5",3,IF(AN65="0,00","NORMA",IF(AN65="0,5 a 2,5",4,IF(AN65="3 a 5",5,IF(AN65="5,5 a 7,5",6,IF(AN65="8 a 10",7,"Error")))))))))</f>
        <v>4</v>
      </c>
      <c r="AP65" s="9" t="n">
        <v>-4.5</v>
      </c>
      <c r="AQ65" s="10" t="str">
        <f aca="false">IF(AP65="","",IF(AND(AP65&gt;=-20,AP65&lt;=-9.5),"-20 a -9,5",IF(AND(AP65&gt;=-9,AP65&lt;=-6.5),"-9 a -6,5",IF(AP65=-6,"-6",IF(AND(AP65&gt;=-5.5,AP65&lt;=-3),"-5,5 a -3",IF(AND(AP65&gt;=-2.5,AP65&lt;=0),"-2,5 a 0",IF(AND(AP65&gt;=0.5,AP65&lt;=3),"0,5 a 3",IF(AND(AP65&gt;=3.5,AP65&lt;=6),"3,5 a 6",IF(AND(AP65&gt;=6.5,AP65&lt;=9),"6,5 a 9",IF(AND(AP65&gt;=9.5,AP65&lt;=20),"9,5 a 20","Fuera de rango"))))))))))</f>
        <v>-5,5 a -3</v>
      </c>
      <c r="AR65" s="11" t="n">
        <f aca="false">IF(AQ65="","",IF(AQ65="-20 a -9,5",1,IF(AQ65="-9 a -6,5",2,IF(AQ65="-6","NORMA",IF(AQ65="-5,5 a -3",3,IF(AQ65="-2,5 a 0",4,IF(AQ65="0,5 a 3",5,IF(AQ65="3,5 a 6",6,IF(AQ65="6,5 a 9",7,IF(AQ65="9,5 a 20",8,""))))))))))</f>
        <v>3</v>
      </c>
      <c r="AS65" s="9" t="n">
        <v>1.5</v>
      </c>
      <c r="AT65" s="10" t="str">
        <f aca="false">IF(AS65="","",IF(AND(AS65&gt;=-16,AS65&lt;=-14),"-16 a -14",IF(AND(AS65&gt;=-13.5,AS65&lt;=-11.5),"-13,5 a -11,5",IF(AND(AS65&gt;=-11,AS65&lt;=-9),"-11 a -9",IF(AND(AS65&gt;=-8.5,AS65&lt;=-6.5),"-8,5 a -6,5",IF(AND(AS65&gt;=-6,AS65&lt;=-4),"-6 a -4",IF(AND(AS65&gt;=-3.5,AS65&lt;=-1.5),"-3,5 a -1,5",IF(AND(AS65&gt;=-1,AS65&lt;=1),"-1 a 1",IF(AND(AS65&gt;=1.5,AS65&lt;=3.5),"1,5 a 3,5",IF(AND(AS65&gt;=4,AS65&lt;=6),"4 a 6",IF(AND(AS65&gt;=6.5,AS65&lt;=8.5),"6,5 a 8,5",IF(AND(AS65&gt;=9,AS65&lt;=11),"9 a 11",IF(AND(AS65&gt;=11.5,AS65&lt;=13.5),"11,5 a 13,5",IF(AND(AS65&gt;=14,AS65&lt;=16),"14 a 16",IF(AND(AS65&gt;=16.5,AS65&lt;=18.5),"16,5 a 18,5",IF(AND(AS65&gt;=19,AS65&lt;=21),"19 a 21","Fuera de rango"))))))))))))))))</f>
        <v>1,5 a 3,5</v>
      </c>
      <c r="AU65" s="11" t="n">
        <f aca="false" t="array" ref="AU65">IF(AT65="","",_xlfn.IFS(AT65="-16 a -14",1,AT65="-13,5 a -11,5",2,AT65="-11 a -9",3,AT65="-8,5 a -6,5",4,AT65="-6 a -4",5,AT65="-3,5 a -1,5",6,AT65="-1 a 1",7,AT65="1,5 a 3,5",8,AT65="4 a 6","NORMA",AT65="6,5 a 8,5",9,AT65="9 a 11",10,AT65="11,5 a 13,5",11,AT65="14 a 16",12,AT65="16,5 a 18,5",13,AT65="19 a 21",14,TRUE(),""))</f>
        <v>8</v>
      </c>
      <c r="AV65" s="9" t="n">
        <v>2.5</v>
      </c>
      <c r="AW65" s="10" t="str">
        <f aca="false">IF(AV65="","",IF(AND(AV65&gt;=-1,AV65&lt;=-0.5),"-1 a -0,5",IF(AND(AV65&gt;-0.5,AV65&lt;=0),"De -0,5 a 0",IF(AND(AV65&gt;=0.25,AV65&lt;=0.75),"0,25 a 0,75",IF(AND(AV65&gt;=1,AV65&lt;=1.5),"1 a 1,5",IF(AND(AV65&gt;=1.75,AV65&lt;=2.25),"1,75 a 2,25",IF(AND(AV65&gt;=2.5,AV65&lt;=3),"2,5 a 3",IF(AND(AV65&gt;=3.25,AV65&lt;=3.75),"3,25 a 3,75","Fuera de rango"))))))))</f>
        <v>2,5 a 3</v>
      </c>
      <c r="AX65" s="11" t="n">
        <f aca="false">IF(AW65="","",IF(OR(AW65="-1 a -0,5",AW65="-1 a -0.5"),1,IF(OR(AW65="De -0,5 a 0",AW65="-0,5 a 0",AW65="De -0.5 a 0"),2,IF(OR(AW65="0,25 a 0,75",AW65="0.25 a 0.75"),"NORMA",IF(OR(AW65="1 a 1,5",AW65="1 a 1.5"),3,IF(OR(AW65="1,75 a 2,25",AW65="1.75 a 2.25"),4,IF(OR(AW65="2,5 a 3",AW65="2.5 a 3"),5,IF(OR(AW65="3,25 a 3,75",AW65="3.25 a 3.75"),6,""))))))))</f>
        <v>5</v>
      </c>
      <c r="AY65" s="9" t="n">
        <v>-4.5</v>
      </c>
      <c r="AZ65" s="10" t="str">
        <f aca="false">IF(AY65="","",IF(AND(AY65&gt;=-20,AY65&lt;=-9.5),"-20 a -9,5",IF(AND(AY65&gt;=-9,AY65&lt;=-6.5),"-9 a -6,5",IF(AY65=-6,"-6",IF(AND(AY65&gt;=-5.5,AY65&lt;=-3),"-5,5 a -3",IF(AND(AY65&gt;=-2.5,AY65&lt;=0),"-2,5 a 0",IF(AND(AY65&gt;=0.5,AY65&lt;=3),"0,5 a 3",IF(AND(AY65&gt;=3.5,AY65&lt;=6),"3,5 a 6","Fuera de rango"))))))))</f>
        <v>-5,5 a -3</v>
      </c>
      <c r="BA65" s="11" t="n">
        <f aca="false">IF(AZ65="","",IF(AZ65="-20 a -9,5",1,IF(AZ65="-9 a -6,5",2,IF(AZ65="-6","NORMA",IF(AZ65="-5,5 a -3",3,IF(AZ65="-2,5 a 0",4,IF(AZ65="0,5 a 3",5,IF(AZ65="3,5 a 6",6,""))))))))</f>
        <v>3</v>
      </c>
      <c r="BB65" s="9" t="n">
        <v>24</v>
      </c>
      <c r="BC65" s="10" t="str">
        <f aca="false" t="array" ref="BC65">IF(BB65="","",_xlfn.IFS(AND(BB65&gt;=0,BB65&lt;=2),"0 a 2",AND(BB65&gt;=2.5,BB65&lt;=4.5),"2,5 a 4,5",AND(BB65&gt;=5,BB65&lt;=7),"5 a 7",AND(BB65&gt;=7.5,BB65&lt;=9.5),"7,5 a 9,5",AND(BB65&gt;=10,BB65&lt;=12),"10 a 12",AND(BB65&gt;=12.5,BB65&lt;=14.5),"12,5 a 14,5",BB65=15,"15",AND(BB65&gt;=15.5,BB65&lt;=17.5),"15,5 a 17,5",AND(BB65&gt;=18,BB65&lt;=20),"18 a 20",AND(BB65&gt;=20.5,BB65&lt;=22.5),"20,5 a 22,5",AND(BB65&gt;=23,BB65&lt;=25),"23 a 25",TRUE(),"Fuera de rango"))</f>
        <v>23 a 25</v>
      </c>
      <c r="BD65" s="11" t="n">
        <f aca="false" t="array" ref="BD65">IF(BC65="","",_xlfn.IFS(BC65="0 a 2",1,BC65="2,5 a 4,5",2,BC65="5 a 7",3,BC65="7,5 a 9,5",4,BC65="10 a 12",5,BC65="12,5 a 14,5",6,BC65="15","NORMA",BC65="15,5 a 17,5",7,BC65="18 a 20",8,BC65="20,5 a 22,5",9,BC65="23 a 25",10,TRUE(),"Fuera de rango"))</f>
        <v>10</v>
      </c>
      <c r="BE65" s="9" t="n">
        <v>38</v>
      </c>
      <c r="BF65" s="10" t="str">
        <f aca="false">IF(BE65="","",IF(AND(BE65&gt;=-20,BE65&lt;=-10),"-20 a -10",IF(AND(BE65&gt;=-9.5,BE65&lt;=0.5),"-9,5 a 0,5",IF(AND(BE65&gt;=1,BE65&lt;=11),"1 a 11",IF(AND(BE65&gt;=11.5,BE65&lt;=20.5),"11,5 a 20,5",IF(BE65=21,"21",IF(AND(BE65&gt;=21.5,BE65&lt;=31.5),"21,5 a 31,5",IF(AND(BE65&gt;=32,BE65&lt;=42),"32 a 42","Fuera de rango"))))))))</f>
        <v>32 a 42</v>
      </c>
      <c r="BG65" s="11" t="n">
        <f aca="false">IF(BF65="","",IF(BF65="-20 a -10",1,IF(BF65="-9,5 a 0,5",2,IF(BF65="1 a 11",3,IF(BF65="11,5 a 20,5",4,IF(BF65="21","NORMA",IF(BF65="21,5 a 31,5",5,IF(BF65="32 a 42",6,""))))))))</f>
        <v>6</v>
      </c>
      <c r="BH65" s="9" t="n">
        <v>13</v>
      </c>
      <c r="BI65" s="10" t="str">
        <f aca="false">IF(BH65="","",IF(AND(BH65&gt;=-20,BH65&lt;=-15),"-20 a -15",IF(AND(BH65&gt;=-14.5,BH65&lt;=-9.5),"-14,5 a -9,5",IF(AND(BH65&gt;=-9,BH65&lt;=-4),"-9 a -4",IF(AND(BH65&gt;=-3.5,BH65&lt;=2.5),"-3,5 a 2,5",IF(AND(BH65&gt;=3,BH65&lt;=8),"3 a 8",IF(AND(BH65&gt;=8.5,BH65&lt;=14.5),"8,5 a 14,5",IF(BH65=15,"15",IF(AND(BH65&gt;=15.5,BH65&lt;=20.5),"15,5 a 20,5",IF(AND(BH65&gt;=21,BH65&lt;=26),"21 a 26","Fuera de rango"))))))))))</f>
        <v>8,5 a 14,5</v>
      </c>
      <c r="BJ65" s="11" t="n">
        <f aca="false">IF(BI65="","",IF(BI65="-20 a -15",1,IF(BI65="-14,5 a -9,5",2,IF(BI65="-9 a -4",3,IF(BI65="-3,5 a 2,5",4,IF(BI65="3 a 8",5,IF(BI65="8,5 a 14,5",6,IF(BI65="15","NORMA",IF(BI65="15,5 a 20,5",7,IF(BI65="21 a 26",8,IF(BI65="26,5 a 31,5",9,"")))))))))))</f>
        <v>6</v>
      </c>
      <c r="BK65" s="9" t="n">
        <v>0</v>
      </c>
      <c r="BL65" s="10" t="str">
        <f aca="false">IF(BK65="","",IF(AND(BK65&gt;=0,BK65&lt;=2),"0 - 2",IF(AND(BK65&gt;=2.5,BK65&lt;=4.5),"2,5 - 4,5",IF(AND(BK65&gt;=5,BK65&lt;=7),"5 - 7",IF(AND(BK65&gt;=7.5,BK65&lt;=9.5),"7,5 - 9,5",IF(AND(BK65&gt;=10,BK65&lt;=12),"10 - 12",IF(AND(BK65&gt;=12.5,BK65&lt;=13.5),"12,5 - 13,5",IF(BK65=14,"14",IF(AND(BK65&gt;=14.5,BK65&lt;=16.5),"14,5 - 16,5",IF(AND(BK65&gt;=17,BK65&lt;=19),"17 - 19",IF(AND(BK65&gt;=19.5,BK65&lt;=21.5),"19,5 - 21,5",IF(AND(BK65&gt;=22,BK65&lt;=24),"22 - 24",IF(AND(BK65&gt;=24.5,BK65&lt;=26.5),"24,5 - 26,5",IF(AND(BK65&gt;=27,BK65&lt;=29),"27 - 29",IF(AND(BK65&gt;=29.5,BK65&lt;=30),"29,5 - 30","Fuera de rango")))))))))))))))</f>
        <v>0 - 2</v>
      </c>
      <c r="BM65" s="11" t="n">
        <f aca="false">IF(BL65="","",IF(BL65="0 - 2",1,IF(BL65="2,5 - 4,5",2,IF(BL65="5 - 7",3,IF(BL65="7,5 - 9,5",4,IF(BL65="10 - 12",5,IF(BL65="12,5 - 13,5",6,IF(BL65="14","NORMA",IF(BL65="14,5 - 16,5",7,IF(BL65="17 - 19",8,IF(BL65="19,5 - 21,5",9,IF(BL65="22 - 24",10,IF(BL65="24,5 - 26,5",11,IF(BL65="27 - 29",12,IF(BL65="29,5 - 30",13,"")))))))))))))))</f>
        <v>1</v>
      </c>
      <c r="BN65" s="9" t="n">
        <v>15</v>
      </c>
      <c r="BO65" s="10" t="str">
        <f aca="false">IF(BN65="","",IF(AND(BN65&gt;=-20,BN65&lt;=-10),"-20 a -10",IF(AND(BN65&gt;=-9.5,BN65&lt;=0.5),"-9,5 a 0,5",IF(AND(BN65&gt;=1,BN65&lt;=11),"1 a 11",IF(AND(BN65&gt;=11.5,BN65&lt;=21.5),"11,5 a 21,5",IF(BN65=22,"22",IF(AND(BN65&gt;=22.5,BN65&lt;=32.5),"22,5 a 32,5",IF(AND(BN65&gt;=33,BN65&lt;=43),"33 a 43","Fuera de rango"))))))))</f>
        <v>11,5 a 21,5</v>
      </c>
      <c r="BP65" s="11" t="n">
        <f aca="false">IF(BO65="","",IF(BO65="-20 a -10",1,IF(BO65="-9,5 a 0,5",2,IF(BO65="1 a 11",3,IF(BO65="11,5 a 21,5",4,IF(BO65="22","NORMA",IF(BO65="22,5 a 32,5",5,IF(BO65="33 a 43",6,""))))))))</f>
        <v>4</v>
      </c>
      <c r="BQ65" s="9" t="n">
        <v>8</v>
      </c>
      <c r="BR65" s="10" t="str">
        <f aca="false">IF(BQ65="","",IF(AND(BQ65&gt;=-20,BQ65&lt;=-15),"-20 a -15",IF(AND(BQ65&gt;=-14.5,BQ65&lt;=-9.5),"-14,5 a -9,5",IF(AND(BQ65&gt;=-9,BQ65&lt;=-4),"-9 a -4",IF(AND(BQ65&gt;=-3.5,BQ65&lt;=2.5),"-3,5 a 2,5",IF(AND(BQ65&gt;=3,BQ65&lt;=8),"3 a 8",IF(AND(BQ65&gt;=8.5,BQ65&lt;=13.5),"8,5 a 13,5",IF(AND(BQ65&gt;=14,BQ65&lt;=17.5),"14 a 17,5",IF(BQ65=18,"18",IF(AND(BQ65&gt;=18.5,BQ65&lt;=23.5),"18,5 a 23,5",IF(AND(BQ65&gt;=24,BQ65&lt;=29),"24 a 29",IF(AND(BQ65&gt;=29.5,BQ65&lt;=34.5),"29,5 a 34,5",IF(AND(BQ65&gt;=35,BQ65&lt;=40),"35 a 40","Fuera de rango")))))))))))))</f>
        <v>3 a 8</v>
      </c>
      <c r="BS65" s="11" t="n">
        <f aca="false">IF(BR65="","",IF(BR65="-20 a -15",1,IF(BR65="-14,5 a -9,5",2,IF(BR65="-9 a -4",3,IF(BR65="-3,5 a 2,5",4,IF(BR65="3 a 8",5,IF(BR65="8,5 a 13,5",6,IF(BR65="14 a 17,5",7,IF(BR65="18","NORMA",IF(BR65="18,5 a 23,5",8,IF(BR65="24 a 29",9,IF(BR65="29,5 a 34,5",10,IF(BR65="35 a 40",11,"")))))))))))))</f>
        <v>5</v>
      </c>
      <c r="BT65" s="9" t="n">
        <v>0</v>
      </c>
      <c r="BU65" s="10" t="str">
        <f aca="false">IF(BT65="","",IF(AND(BT65&gt;=-20,BT65&lt;=-18),"-20 a -18",IF(AND(BT65&gt;=-17.5,BT65&lt;=-15.5),"-17,5 a -15,5",IF(AND(BT65&gt;=-15,BT65&lt;=-13),"-15 a -13",IF(AND(BT65&gt;=-12.5,BT65&lt;=-10.5),"-12,5 a -10,5",IF(AND(BT65&gt;=-10,BT65&lt;=-8),"-10 a -8",IF(AND(BT65&gt;=-7.5,BT65&lt;=-5.5),"-7,5 a -5,5",IF(AND(BT65&gt;=-5,BT65&lt;=-3),"-5 a -3",IF(AND(BT65&gt;=-2.5,BT65&lt;=-0.5),"-2,5 a -0,5",IF(BT65=0,"0",IF(AND(BT65&gt;=0.5,BT65&lt;=2.5),"0,5 a 2,5",IF(AND(BT65&gt;=3,BT65&lt;=5),"3 a 5",IF(AND(BT65&gt;=5.5,BT65&lt;=7.5),"5,5 a 7,5",IF(AND(BT65&gt;=8,BT65&lt;=10),"8 a 10",IF(AND(BT65&gt;=10.5,BT65&lt;=12.5),"10,5 a 12,5",IF(AND(BT65&gt;=13,BT65&lt;=15),"13 a 15",IF(AND(BT65&gt;=15.5,BT65&lt;=17.5),"15,5 a 17,5",IF(AND(BT65&gt;=18,BT65&lt;=20),"18 a 20","Fuera de rango"))))))))))))))))))</f>
        <v>0</v>
      </c>
      <c r="BV65" s="11" t="str">
        <f aca="false">IF(BT65="","",IF(BT65=0,"NORMA",IF(AND(BT65&gt;=-20,BT65&lt;=-18),2,IF(AND(BT65&gt;=-17.5,BT65&lt;=-15.5),2,IF(AND(BT65&gt;=-15,BT65&lt;=-13),3,IF(AND(BT65&gt;=-12.5,BT65&lt;=-10.5),4,IF(AND(BT65&gt;=-10,BT65&lt;=-8),5,IF(AND(BT65&gt;=-7.5,BT65&lt;=-5.5),6,IF(AND(BT65&gt;=-5,BT65&lt;=-3),7,IF(AND(BT65&gt;=-2.5,BT65&lt;=-0.5),8,IF(AND(BT65&gt;=0.5,BT65&lt;=2.5),9,IF(AND(BT65&gt;=3,BT65&lt;=5),10,IF(AND(BT65&gt;=5.5,BT65&lt;=7.5),11,IF(AND(BT65&gt;=8,BT65&lt;=10),12,IF(AND(BT65&gt;=10.5,BT65&lt;=12.5),13,IF(AND(BT65&gt;=13,BT65&lt;=15),14,IF(AND(BT65&gt;=15.5,BT65&lt;=17.5),15,IF(AND(BT65&gt;=18,BT65&lt;=20),16,"Fuera de rango"))))))))))))))))))</f>
        <v>NORMA</v>
      </c>
      <c r="BW65" s="9" t="n">
        <v>-2.75</v>
      </c>
      <c r="BX65" s="10" t="n">
        <f aca="false">18.5- (0.3*H65)</f>
        <v>1.1</v>
      </c>
      <c r="BY65" s="10" t="n">
        <f aca="false">(BW65)-(BX65)</f>
        <v>-3.85</v>
      </c>
      <c r="BZ65" s="10" t="str">
        <f aca="false">IF(BY65="","",IF(BY65&lt;-27.5,"De -30 a -28",IF(BY65&lt;-25,"De -27,5 a -25,5",IF(BY65&lt;-22.5,"De -25 a -23",IF(BY65&lt;-20,"De -22,5 a -20,5",IF(BY65&lt;-17.5,"De -20 a -18",IF(BY65&lt;-15,"De -17,5 a -15,5",IF(BY65&lt;-12.5,"De -15 a -13",IF(BY65&lt;-10,"De -12,5 a -10,5",IF(BY65&lt;-7.5,"De -10 a -8",IF(BY65&lt;-5,"De -7,5 a -5,5",IF(BY65&lt;-2.5,"De -5 a -3",IF(BY65&lt;0,"De -2,5 a -0,5",IF(BY65&lt;2.5,"De 0 a 2",IF(BY65&lt;5,"De 2,5 a 4,5",IF(BY65&lt;7.5,"De 5 a 7",IF(BY65&lt;10,"De 7,5 a 9,5",IF(BY65&lt;12.5,"De 10 a 12",IF(BY65&lt;15,"De 12,5 a 14,5",IF(BY65&lt;17.5,"De 15 a 17",IF(BY65&lt;20,"De 17,5 a 19,5",IF(BY65&lt;22.5,"De 20 a 22",IF(BY65&lt;25,"De 22,5 a 24,5",IF(BY65&lt;27.5,"De 25 a 27","De 27,5 a 30"))))))))))))))))))))))))</f>
        <v>De -5 a -3</v>
      </c>
      <c r="CA65" s="12" t="n">
        <f aca="false">IF(BY65="","",IF(BY65&lt;=-28,1,IF(BY65&lt;=-25.5,2,IF(BY65&lt;=-23,3,IF(BY65&lt;=-20.5,4,IF(BY65&lt;=-18,5,IF(BY65&lt;=-15.5,6,IF(BY65&lt;=-13,7,IF(BY65&lt;=-10.5,8,IF(BY65&lt;=-8,9,IF(BY65&lt;=-5.5,10,IF(BY65&lt;=-3,11,IF(BY65&lt;=-0.5,12,IF(BY65&lt;=2,13,IF(BY65&lt;=4.5,14,IF(BY65&lt;=7,15,IF(BY65&lt;=9.5,16,IF(BY65&lt;=12,17,IF(BY65&lt;=14.5,18,IF(BY65&lt;=17,19,IF(BY65&lt;=19.5,20,IF(BY65&lt;=22,21,IF(BY65&lt;=24.5,22,IF(BY65&lt;=27,23,IF(BY65&lt;=30,24,"Fuera de rango")))))))))))))))))))))))))</f>
        <v>11</v>
      </c>
      <c r="CB65" s="9" t="n">
        <v>-2.75</v>
      </c>
      <c r="CC65" s="10" t="n">
        <f aca="false">18.5- (0.3*H65)</f>
        <v>1.1</v>
      </c>
      <c r="CD65" s="10" t="n">
        <f aca="false">(CB65)-(CC65)</f>
        <v>-3.85</v>
      </c>
      <c r="CE65" s="10" t="str">
        <f aca="false">IF(CD65="","",IF(CD65&lt;-27.5,"De -30 a -28",IF(CD65&lt;-25,"De -27,5 a -25,5",IF(CD65&lt;-22.5,"De -25 a -23",IF(CD65&lt;-20,"De -22,5 a -20,5",IF(CD65&lt;-17.5,"De -20 a -18",IF(CD65&lt;-15,"De -17,5 a -15,5",IF(CD65&lt;-12.5,"De -15 a -13",IF(CD65&lt;-10,"De -12,5 a -10,5",IF(CD65&lt;-7.5,"De -10 a -8",IF(CD65&lt;-5,"De -7,5 a -5,5",IF(CD65&lt;-2.5,"De -5 a -3",IF(CD65&lt;0,"De -2,5 a -0,5",IF(CD65&lt;=2,"De 0 a 2",IF(CD65&lt;=4.5,"De 2,5 a 4,5",IF(CD65&lt;=7,"De 5 a 7",IF(CD65&lt;=9.5,"De 7,5 a 9,5",IF(CD65&lt;=12,"De 10 a 12",IF(CD65&lt;=14.5,"De 12,5 a 14,5",IF(CD65&lt;=17,"De 15 a 17",IF(CD65&lt;=19.5,"De 17,5 a 19,5",IF(CD65&lt;=22,"De 20 a 22",IF(CD65&lt;=24.5,"De 22,5 a 24,5",IF(CD65&lt;=27,"De 25 a 27","De 27,5 a 30"))))))))))))))))))))))))</f>
        <v>De -5 a -3</v>
      </c>
      <c r="CF65" s="12" t="n">
        <f aca="false">IF(CD65="","",IF(CD65&lt;-27.5,1,IF(CD65&lt;-25,2,IF(CD65&lt;-22.5,3,IF(CD65&lt;-20,4,IF(CD65&lt;-17.5,5,IF(CD65&lt;-15,6,IF(CD65&lt;-12.5,7,IF(CD65&lt;-10,8,IF(CD65&lt;-7.5,9,IF(CD65&lt;-5,10,IF(CD65&lt;-2.5,11,IF(CD65&lt;0,12,IF(CD65&lt;2.5,13,IF(CD65&lt;5,14,IF(CD65&lt;7.5,15,IF(CD65&lt;10,16,IF(CD65&lt;12.5,17,IF(CD65&lt;15,18,IF(CD65&lt;17.5,19,IF(CD65&lt;20,20,IF(CD65&lt;22.5,21,IF(CD65&lt;25,22,IF(CD65&lt;27.5,23,24))))))))))))))))))))))))</f>
        <v>11</v>
      </c>
      <c r="CG65" s="9" t="n">
        <v>-1.5</v>
      </c>
      <c r="CH65" s="10" t="str">
        <f aca="false">IF(CG65="","",IF(AND(CG65&gt;=-10,CG65&lt;=-9.5),"-10 a -9,5",IF(AND(CG65&gt;-9.5,CG65&lt;=-8.5),"-9 a -8,5",IF(AND(CG65&gt;-8.5,CG65&lt;=-7.5),"-8 a -7,5",IF(AND(CG65&gt;-7.5,CG65&lt;=-6.5),"-7 a -6,5",IF(AND(CG65&gt;-6.5,CG65&lt;=-5.5),"-6 a -5,5",IF(AND(CG65&gt;-5.5,CG65&lt;=-4.5),"-5 a -4,5",IF(AND(CG65&gt;-4.5,CG65&lt;=-3.5),"-4 a -3,5",IF(AND(CG65&gt;-3.5,CG65&lt;=-2.5),"-3 a -2,5",IF(CG65=-2.25,"-2,25",IF(AND(CG65&gt;-2.5,CG65&lt;=-1.5),"-2 a -1,5",IF(AND(CG65&gt;-1.5,CG65&lt;=-0.5),"-1 a -0,5",IF(AND(CG65&gt;-0.5,CG65&lt;=0.5),"0 a 0,5",IF(AND(CG65&gt;0.5,CG65&lt;=1.5),"1 a 1,5",IF(AND(CG65&gt;1.5,CG65&lt;=2.5),"2 a 2,5",IF(AND(CG65&gt;2.5,CG65&lt;=3.5),"3 a 3,5",IF(AND(CG65&gt;3.5,CG65&lt;=4.5),"4 a 4,5",IF(AND(CG65&gt;4.5,CG65&lt;=5.5),"5 a 5,5",IF(AND(CG65&gt;5.5,CG65&lt;=6.5),"6 a 6,5",IF(AND(CG65&gt;6.5,CG65&lt;=7.5),"7 a 7,5",IF(AND(CG65&gt;7.5,CG65&lt;=8.5),"8 a 8,5",IF(AND(CG65&gt;8.5,CG65&lt;=9.5),"9 a 9,5",IF(CG65&gt;=10,"10","Fuera de rango")))))))))))))))))))))))</f>
        <v>-2 a -1,5</v>
      </c>
      <c r="CI65" s="11" t="n">
        <f aca="false">IF(CG65="","",IF(CG65=-2.25,"NORMA",IF(CG65&lt;=-9.5,1,IF(CG65&lt;=-8.5,2,IF(CG65&lt;=-7.5,3,IF(CG65&lt;=-6.5,4,IF(CG65&lt;=-5.5,5,IF(CG65&lt;=-4.5,6,IF(CG65&lt;=-3.5,7,IF(CG65&lt;=-2.5,8,IF(CG65&lt;=-1.5,9,IF(CG65&lt;=-0.5,10,IF(CG65&lt;=0.5,11,IF(CG65&lt;=1.5,12,IF(CG65&lt;=2.5,13,IF(CG65&lt;=3.5,14,IF(CG65&lt;=4.5,15,IF(CG65&lt;=5.5,16,IF(CG65&lt;=6.5,17,IF(CG65&lt;=7.5,18,IF(CG65&lt;=8.5,19,IF(CG65&lt;=9.5,20,IF(CG65=10,21,"Fuera de rango")))))))))))))))))))))))</f>
        <v>9</v>
      </c>
      <c r="CJ65" s="9" t="n">
        <v>1.5</v>
      </c>
      <c r="CK65" s="10" t="str">
        <f aca="false">IF(CJ65="","",IF(AND(CJ65&gt;=-6,CJ65&lt;=-5.5),"-6 a -5,5",IF(AND(CJ65&gt;-5.5,CJ65&lt;=-4.5),"-5 a -4,5",IF(AND(CJ65&gt;-4.5,CJ65&lt;=-3.5),"-4 a -3,5",IF(AND(CJ65&gt;-3.5,CJ65&lt;=-2.5),"-3 a -2,5",IF(AND(CJ65&gt;-2.5,CJ65&lt;=-1.5),"-2 a -1,5",IF(AND(CJ65&gt;-1.5,CJ65&lt;=-0.5),"-1 a -0,5",IF(AND(CJ65&gt;-0.5,CJ65&lt;=0.5),"0 a 0,5",IF(AND(CJ65&gt;0.5,CJ65&lt;=1.5),"1 a 1,5",IF(AND(CJ65&gt;1.5,CJ65&lt;2.5),"2",IF(AND(CJ65&gt;=2.5,CJ65&lt;=3),"2,5 a 3",IF(AND(CJ65&gt;3,CJ65&lt;=4),"3,5 a 4",IF(AND(CJ65&gt;4,CJ65&lt;=5),"4,5 a 5",IF(AND(CJ65&gt;5,CJ65&lt;=6),"5,5 a 6",IF(AND(CJ65&gt;6,CJ65&lt;=7),"6,5 a 7",IF(AND(CJ65&gt;7,CJ65&lt;=8),"7,5 a 8",IF(AND(CJ65&gt;8,CJ65&lt;=9.5),"8,5 a 9,5",IF(CJ65=10,"10","Fuera de rango"))))))))))))))))))</f>
        <v>1 a 1,5</v>
      </c>
      <c r="CL65" s="11" t="n">
        <f aca="false">IF(CK65="","",IF(OR(CK65="-6 a -5,5",CK65="-6 - -5,5"),1,IF(OR(CK65="-5 a -4,5",CK65="-5 - -4,5"),2,IF(OR(CK65="-4 a -3,5",CK65="-4 - -3,5"),3,IF(OR(CK65="-3 a -2,5",CK65="-3 - -2,5"),4,IF(OR(CK65="-2 a -1,5",CK65="-2 - -1,5"),5,IF(OR(CK65="-1 a -0,5",CK65="-1 - -0,5"),6,IF(OR(CK65="0 a 0,5",CK65="0 - 0,5"),7,IF(OR(CK65="1 a 1,5",CK65="1 - 1,5"),8,IF(CK65="2","NORMA",IF(OR(CK65="2,5 a 3",CK65="2,5 - 3"),9,IF(OR(CK65="3,5 a 4",CK65="3,5 - 4"),10,IF(OR(CK65="4,5 a 5",CK65="4,5 - 5"),11,IF(OR(CK65="5,5 a 6",CK65="5,5 - 6"),12,IF(OR(CK65="6,5 a 7",CK65="6,5 - 7"),13,IF(OR(CK65="7,5 a 8",CK65="7,5 - 8"),14,IF(OR(CK65="8,5 a 9",CK65="8,5 - 9,5",CK65="9 a 9,5"),15,IF(CK65="10",15,IF(OR(CK65="0,5 a 1",CK65="0,5 - 1"),7,"Fuera de rango")))))))))))))))))))</f>
        <v>8</v>
      </c>
      <c r="CM65" s="10" t="n">
        <v>0</v>
      </c>
      <c r="CN65" s="10" t="str">
        <f aca="false">IF(CM65=0,"0", " ")</f>
        <v>0</v>
      </c>
      <c r="CO65" s="10" t="str">
        <f aca="false">IF(CM65&gt;0,"EME"," ")</f>
        <v> </v>
      </c>
      <c r="CP65" s="10" t="n">
        <v>0</v>
      </c>
      <c r="CQ65" s="10" t="str">
        <f aca="false">IF(CP65&gt;0,"0", " ")</f>
        <v> </v>
      </c>
      <c r="CR65" s="10" t="str">
        <f aca="false">IF(CP65&gt;0,"EME"," ")</f>
        <v> </v>
      </c>
      <c r="CS65" s="9" t="n">
        <v>0.75</v>
      </c>
      <c r="CT65" s="10" t="str">
        <f aca="false">IF(CS65&gt;0,"1", " ")</f>
        <v>1</v>
      </c>
      <c r="CU65" s="10" t="str">
        <f aca="false">IF(CS65&gt;0,"HIP"," ")</f>
        <v>HIP</v>
      </c>
      <c r="CV65" s="9" t="n">
        <v>0.25</v>
      </c>
      <c r="CW65" s="10" t="str">
        <f aca="false">IF(CV65&gt;0,"1", " ")</f>
        <v>1</v>
      </c>
      <c r="CX65" s="10" t="str">
        <f aca="false">IF(CV65&gt;0,"HIP"," ")</f>
        <v>HIP</v>
      </c>
      <c r="CY65" s="9" t="n">
        <v>0</v>
      </c>
      <c r="CZ65" s="11" t="str">
        <f aca="false">IF(CY65&lt;0,"2"," ")</f>
        <v> </v>
      </c>
      <c r="DA65" s="11" t="str">
        <f aca="false">IF(CY65&lt;0,"MIO"," ")</f>
        <v> </v>
      </c>
      <c r="DB65" s="9" t="n">
        <v>0</v>
      </c>
      <c r="DC65" s="11" t="str">
        <f aca="false">IF(DB65&lt;0,"2"," ")</f>
        <v> </v>
      </c>
      <c r="DD65" s="11" t="str">
        <f aca="false">IF(DB65&lt;0,"MIO"," ")</f>
        <v> </v>
      </c>
      <c r="DE65" s="9" t="n">
        <v>-0.5</v>
      </c>
      <c r="DF65" s="11" t="str">
        <f aca="false">IF(DE65&lt;0,"3"," ")</f>
        <v>3</v>
      </c>
      <c r="DG65" s="11" t="str">
        <f aca="false">IF(DE65&lt;0,"AST"," ")</f>
        <v>AST</v>
      </c>
      <c r="DH65" s="9" t="n">
        <v>0</v>
      </c>
      <c r="DI65" s="11" t="str">
        <f aca="false">IF(DH65&lt;0,"3"," ")</f>
        <v> </v>
      </c>
      <c r="DJ65" s="11" t="str">
        <f aca="false">IF(DH65&lt;0,"AST"," ")</f>
        <v> </v>
      </c>
      <c r="DK65" s="9" t="n">
        <v>2.5</v>
      </c>
      <c r="DL65" s="10" t="str">
        <f aca="false">IF(DK65&gt;0,"4"," ")</f>
        <v>4</v>
      </c>
      <c r="DM65" s="10" t="str">
        <f aca="false">IF(DK65&gt;0,"PRE"," ")</f>
        <v>PRE</v>
      </c>
      <c r="DN65" s="9" t="n">
        <v>2.5</v>
      </c>
      <c r="DO65" s="10" t="str">
        <f aca="false">IF(DN65&gt;0,"4"," ")</f>
        <v>4</v>
      </c>
      <c r="DP65" s="10" t="str">
        <f aca="false">IF(DN65&gt;0,"PRE"," ")</f>
        <v>PRE</v>
      </c>
      <c r="DQ65" s="12" t="n">
        <v>3</v>
      </c>
      <c r="DR65" s="12" t="n">
        <v>2</v>
      </c>
      <c r="DS65" s="12" t="str">
        <f aca="false">CONCATENATE(CO65,CU65,DA65,DG65,DM65)</f>
        <v> HIP ASTPRE</v>
      </c>
      <c r="DT65" s="10" t="str">
        <f aca="false" t="array" ref="DT65">_xlfn.IFS(DS65="EME    ","0", DS65=" HIP   ","1", DS65="  MIO  ","2", DS65="   AST ","3", DS65="    PRE","4", DS65="EME   PRE","5", DS65=" HIP  PRE","6", DS65=" HIP AST ","7", DS65="  MIO PRE","8", DS65="  MIOAST ","9", DS65="   ASTPRE","10",DS65=" HIP ASTPRE","11", DS65="  MIOASTPRE","12", DS65="     ","0")</f>
        <v>11</v>
      </c>
      <c r="DU65" s="1" t="s">
        <v>154</v>
      </c>
      <c r="DV65" s="1" t="str">
        <f aca="false" t="array" ref="DV65">_xlfn.IFS(DU65="SI","2", DU65="NO","1")</f>
        <v>1</v>
      </c>
      <c r="DW65" s="10" t="n">
        <v>1</v>
      </c>
      <c r="DX65" s="11" t="str">
        <f aca="false">IF(DW65=0,"1","2")</f>
        <v>2</v>
      </c>
      <c r="DY65" s="11" t="str">
        <f aca="false" t="array" ref="DY65">_xlfn.IFS(DW65=0,"0", DW65=0.25, "1", DW65=0.5,"2", DW65=0.75,"3", DW65=1,"4",DW65=1.25,"5", DW65=1.5,"6", DW65=1.75,"7", DW65=2,"8", DW65=2.25,"9",DW65=2.5,"10", DW65=2.75,"11", DW65=3,"12", DW65=3.25,"13", DW65=3.5,"14", DW65=3.75,"15",DW65=4,"16")</f>
        <v>4</v>
      </c>
      <c r="DZ65" s="10" t="n">
        <v>0.75</v>
      </c>
      <c r="EA65" s="11" t="str">
        <f aca="false">IF(DZ65=0,"1","2")</f>
        <v>2</v>
      </c>
      <c r="EB65" s="11" t="str">
        <f aca="false" t="array" ref="EB65">_xlfn.IFS(DZ65=0,"0", DZ65=0.25, "1", DZ65=0.5,"2", DZ65=0.75,"3", DZ65=1,"4",DZ65=1.25,"5", DZ65=1.5,"6", DZ65=1.75,"7", DZ65=2,"8", DZ65=2.25,"9",DZ65=2.5,"10", DZ65=2.75,"11", DZ65=3,"12", DZ65=3.25,"13", DZ65=3.5,"14", DZ65=3.75,"15",DZ65=4,"16")</f>
        <v>3</v>
      </c>
      <c r="EC65" s="10" t="n">
        <v>0</v>
      </c>
      <c r="ED65" s="10" t="str">
        <f aca="false">IF(EC65=0,"1","2")</f>
        <v>1</v>
      </c>
      <c r="EE65" s="11" t="str">
        <f aca="false" t="array" ref="EE65">_xlfn.IFS(EC65=0,"0", EC65=-0.25, "1", EC65=-0.5,"2", EC65=-0.75,"3", EC65=-1,"4",EC65=-1.25,"5", EC65=-1.5,"6", EC65=-1.75,"7", EC65=-2,"8", EC65=-2.25,"9",EC65=-2.5,"10", EC65=-2.75,"11", EC65=-3,"12", EC65=-3.25,"13", EC65=-3.5,"14", EC65=-3.75,"15",EC65=-4,"16")</f>
        <v>0</v>
      </c>
      <c r="EF65" s="10" t="n">
        <v>0</v>
      </c>
      <c r="EG65" s="10" t="str">
        <f aca="false">IF(EF65=0,"1","2")</f>
        <v>1</v>
      </c>
      <c r="EH65" s="11" t="str">
        <f aca="false" t="array" ref="EH65">_xlfn.IFS(EF65=0,"0", EF65=-0.25, "1", EF65=-0.5,"2", EF65=-0.75,"3", EF65=-1,"4",EF65=-1.25,"5", EF65=-1.5,"6", EF65=-1.75,"7", EF65=-2,"8", EF65=-2.25,"9",EF65=-2.5,"10", EF65=-2.75,"11", EF65=-3,"12", EF65=-3.25,"13", EF65=-3.5,"14", EF65=-3.75,"15",EF65=-4,"16")</f>
        <v>0</v>
      </c>
      <c r="EI65" s="10" t="n">
        <v>0</v>
      </c>
      <c r="EJ65" s="11" t="str">
        <f aca="false">IF(EI65=0,"1","2")</f>
        <v>1</v>
      </c>
      <c r="EK65" s="11" t="str">
        <f aca="false" t="array" ref="EK65">_xlfn.IFS(EI65=0,"0", EI65=-0.25, "1", EI65=-0.5,"2", EI65=-0.75,"3", EI65=-1,"4",EI65=-1.25,"5", EI65=-1.5,"6", EI65=-1.75,"7", EI65=-2,"8", EI65=-2.25,"9", EI65=-2.25,"9",EI65=-2.5,"10", EI65=-2.75,"11", EI65=-3,"12", EI65=-3.25,"13", EI65=-3.5,"14", EI65=-3.75,"15",EI65=-4,"16", EI65=0.25, "17", EI65=0.5, "18")</f>
        <v>0</v>
      </c>
      <c r="EL65" s="10" t="n">
        <v>0</v>
      </c>
      <c r="EM65" s="11" t="str">
        <f aca="false">IF(EL65=0,"1","2")</f>
        <v>1</v>
      </c>
      <c r="EN65" s="11" t="str">
        <f aca="false" t="array" ref="EN65">_xlfn.IFS(EL65=0.25,"17",EL65=0.5,"18", EL65=0,"0", EL65=-0.25, "1", EL65=-0.5,"2", EL65=-0.75,"3", EL65=-1,"4",EL65=-1.25,"5", EL65=-1.5,"6", EL65=-1.75,"7", EL65=-2,"8",EL65= -2.25,"9",EL65=-2.5,"10",EL65= -2.75,"11",EL65= -3,"12",EL65= -3.25,"13",EL65= -3.5,"14",EL65= -3.75,"15",EL65=-4,"16")</f>
        <v>0</v>
      </c>
      <c r="EO65" s="10" t="n">
        <v>0.25</v>
      </c>
      <c r="EP65" s="11" t="str">
        <f aca="false">IF(EO65=0,"1","2")</f>
        <v>2</v>
      </c>
      <c r="EQ65" s="11" t="str">
        <f aca="false" t="array" ref="EQ65">_xlfn.IFS(EO65=0,"0", EO65=0.25, "1", EO65=0.5,"2", EO65=0.75,"3", EO65=1,"4",EO65=1.25,"5", EO65=1.5,"6", EO65=1.75,"7", EO65=2,"8", EO65=2.25,"9", EO65=2.25,"9",EO65=2.5,"10", EO65=2.75,"11", EO65=3,"12", EO65=3.25,"13", EO65=3.5,"14", EO65=3.75,"15",EO65=4,"16", EO65=-0.25, "17", bq=-0.5, "18")</f>
        <v>1</v>
      </c>
      <c r="ER65" s="10" t="n">
        <v>0.25</v>
      </c>
      <c r="ES65" s="11" t="str">
        <f aca="false">IF(ER65=0,"1","2")</f>
        <v>2</v>
      </c>
      <c r="ET65" s="11" t="str">
        <f aca="false" t="array" ref="ET65">_xlfn.IFS(ER65=0,"0", ER65=0.25, "1", ER65=0.5,"2", ER65=0.75,"3", ER65=1,"4",ER65=1.25,"5", ER65=1.5,"6", ER65=1.75,"7", ER65=2,"8", ER65=2.25,"9", ER65=2.25,"9",ER65=2.5,"10", ER65=2.75,"11", ER65=3,"12", ER65=3.25,"13", ER65=3.5,"14", ER65=3.75,"15",ER65=4,"16", ER65=-0.25, "17", bq=-0.5, "18")</f>
        <v>1</v>
      </c>
      <c r="EU65" s="34" t="n">
        <v>24</v>
      </c>
      <c r="EV65" s="14" t="str">
        <f aca="false">VLOOKUP(EU65,LEYENDA!$G$2:$H$8,2,TRUE())</f>
        <v>19-24</v>
      </c>
      <c r="EW65" s="14" t="str">
        <f aca="false" t="array" ref="EW65">_xlfn.IFS(EV65="0-5","1", EV65="6-12","2", EV65="13-18","3", EV65="19-24","4", EV65="25-36","5", EV65="37-48","6", EV65="49-60","7")</f>
        <v>4</v>
      </c>
    </row>
    <row r="66" customFormat="false" ht="13.5" hidden="false" customHeight="false" outlineLevel="0" collapsed="false">
      <c r="A66" s="1" t="n">
        <v>26</v>
      </c>
      <c r="B66" s="35" t="n">
        <v>2</v>
      </c>
      <c r="C66" s="33" t="n">
        <v>35907</v>
      </c>
      <c r="D66" s="6"/>
      <c r="E66" s="5" t="str">
        <f aca="false">VLOOKUP(A66,'286'!$A$3:$J$600,10,FALSE())</f>
        <v>BÁRCENA MADRID, LUÍS</v>
      </c>
      <c r="F66" s="4" t="str">
        <f aca="false">VLOOKUP(A66,'286'!$A$3:$I$1768,3,FALSE())</f>
        <v>BARMALU</v>
      </c>
      <c r="G66" s="6" t="n">
        <f aca="false">VLOOKUP(A66,'286'!$A$3:$I$1768,4,FALSE())</f>
        <v>14130</v>
      </c>
      <c r="H66" s="7" t="n">
        <f aca="false">YEAR(C66)-YEAR(G66)</f>
        <v>60</v>
      </c>
      <c r="I66" s="1" t="str">
        <f aca="false">VLOOKUP(H66,LEYENDA!$C$2:$D$6,2,TRUE())</f>
        <v>41-60</v>
      </c>
      <c r="J66" s="5" t="str">
        <f aca="false">VLOOKUP(A66,'286'!$A$3:$I$1768,7,FALSE())</f>
        <v>H</v>
      </c>
      <c r="K66" s="8" t="str">
        <f aca="false">VLOOKUP(A66,'286'!$A$3:$I$1768,2,FALSE())</f>
        <v>OD</v>
      </c>
      <c r="L66" s="4" t="str">
        <f aca="false">VLOOKUP(A66,'286'!$A$3:$I$1768,8,FALSE())</f>
        <v>D</v>
      </c>
      <c r="M66" s="4" t="str">
        <f aca="false">VLOOKUP(A66,'286'!$A$3:$I$1768,9,FALSE())</f>
        <v>I</v>
      </c>
      <c r="N66" s="8" t="str">
        <f aca="false">IF(R66=O66, "MISMA","CONTRARIA")</f>
        <v>CONTRARIA</v>
      </c>
      <c r="O66" s="8" t="str">
        <f aca="false" t="array" ref="O66">_xlfn.IFS(L66="D","1", L66="I","2")</f>
        <v>1</v>
      </c>
      <c r="P66" s="8" t="str">
        <f aca="false" t="array" ref="P66">_xlfn.IFS(K66="OD","1", K66="OI","2")</f>
        <v>1</v>
      </c>
      <c r="Q66" s="1" t="str">
        <f aca="false" t="array" ref="Q66">_xlfn.IFS(J66="M","1", J66="H","2")</f>
        <v>2</v>
      </c>
      <c r="R66" s="8" t="str">
        <f aca="false" t="array" ref="R66">_xlfn.IFS(M66="D","1", M66="I","2")</f>
        <v>2</v>
      </c>
      <c r="S66" s="1" t="str">
        <f aca="false" t="array" ref="S66">_xlfn.IFS(N66="CONTRARIA", "1",N66= "MISMA","2")</f>
        <v>1</v>
      </c>
      <c r="T66" s="1" t="str">
        <f aca="false" t="array" ref="T66">_xlfn.IFS(I66="0-12","1", I66="13-24","2", I66="25-40","3", I66="41-60","4", I66="61-100","5")</f>
        <v>4</v>
      </c>
      <c r="U66" s="9" t="n">
        <v>1.5</v>
      </c>
      <c r="V66" s="1" t="str">
        <f aca="false">IF(U66="","",IF(AND(U66&gt;=-9,U66&lt;=-6.5),"-9 a -6,5",IF(AND(U66&gt;=-6,U66&lt;=-3.5),"-6 a -3,5",IF(AND(U66&gt;=-3,U66&lt;=-1),"-3 a -1",IF(U66=-0.5,"-0,5",IF(AND(U66&gt;=0,U66&lt;=2.5),"0 a 2,5",IF(AND(U66&gt;=3,U66&lt;=5.5),"3 a 5,5",IF(AND(U66&gt;=6,U66&lt;=8.5),"6 a 8,5",IF(AND(U66&gt;=9,U66&lt;=20),"9 a 20","Fuera de rango")))))))))</f>
        <v>0 a 2,5</v>
      </c>
      <c r="W66" s="11" t="n">
        <f aca="false">IF(V66="","",IF(V66="-9 a -6,5",2,IF(V66="-6 a -3,5",3,IF(V66="-3 a -1",4,IF(V66="-0,5","NORMA",IF(V66="0 a 2,5",5,IF(V66="3 a 5,5",6,IF(V66="6 a 8,5",7,IF(V66="9 a 20",8,"Fuera de rango")))))))))</f>
        <v>5</v>
      </c>
      <c r="X66" s="9" t="n">
        <v>9</v>
      </c>
      <c r="Y66" s="11" t="str">
        <f aca="false">IF(X66="","",IF(AND(X66&gt;=0,X66&lt;=4),"0 a 4",IF(AND(X66&gt;=4.5,X66&lt;=8.5),"4,5 a 8,5",IF(X66=9,"9",IF(AND(X66&gt;=9.5,X66&lt;=13),"9,5 a 13",IF(AND(X66&gt;=13.5,X66&lt;=20),"13,5 a 20",IF(AND(X66&gt;=20.5,X66&lt;=35),"20,5 a 35","Fuera de rango")))))))</f>
        <v>9</v>
      </c>
      <c r="Z66" s="11" t="str">
        <f aca="false">IF(Y66="","",IF(Y66="0 a 4",1,IF(Y66="4,5 a 8,5",2,IF(Y66="9","NORMA",IF(Y66="9,5 a 13",3,IF(Y66="13,5 a 20",4,IF(Y66="20,5 a 35",5,"Fuera de rango")))))))</f>
        <v>NORMA</v>
      </c>
      <c r="AA66" s="9" t="n">
        <v>21</v>
      </c>
      <c r="AB66" s="10" t="str">
        <f aca="false">IF(AA66="","",IF(AND(AA66&gt;=0,AA66&lt;=9),"0 a 9",IF(AND(AA66&gt;=9.5,AA66&lt;=18.5),"9,5 a 18,5",IF(AA66=19,"19",IF(AND(AA66&gt;=19.5,AA66&lt;=28),"19,5 a 28",IF(AND(AA66&gt;=28.5,AA66&lt;=40),"28,5 a 40","Fuera de rango"))))))</f>
        <v>19,5 a 28</v>
      </c>
      <c r="AC66" s="11" t="n">
        <f aca="false" t="array" ref="AC66">_xlfn.IFS(AB66="","",AB66="0 a 9",1,AB66="9,5 a 18,5",2,AB66="19","NORMA",AB66="19,5 a 28",3,AB66="28,5 a 40",4,TRUE(),"Fuera de rango")</f>
        <v>3</v>
      </c>
      <c r="AD66" s="9" t="n">
        <v>9</v>
      </c>
      <c r="AE66" s="10" t="str">
        <f aca="false">IF(AD66="","",IF(AND(AD66&gt;=-10,AD66&lt;=0),"De -10 a 0",IF(AND(AD66&gt;=0.5,AD66&lt;=9.5),"0,5 a 9,5",IF(AD66=10,"10",IF(AND(AD66&gt;=10.5,AD66&lt;=20),"10,5 a 20",IF(AND(AD66&gt;=20.5,AD66&lt;=40),"20,5 a 40","Fuera de rango"))))))</f>
        <v>0,5 a 9,5</v>
      </c>
      <c r="AF66" s="12" t="n">
        <f aca="false">IF(AD66="","",IF(AND(AD66&gt;=-10,AD66&lt;=0),1,IF(AND(AD66&gt;=0.5,AD66&lt;=9.5),2,IF(AD66=10,"NORMA",IF(AND(AD66&gt;=10.5,AD66&lt;=20),3,IF(AND(AD66&gt;=20.5,AD66&lt;=40),4,""))))))</f>
        <v>2</v>
      </c>
      <c r="AG66" s="9" t="n">
        <v>5</v>
      </c>
      <c r="AH66" s="10" t="str">
        <f aca="false">IF(AG66="","",IF(AND(AG66&gt;=0,AG66&lt;=4),"0 a 4",IF(AND(AG66&gt;=4.5,AG66&lt;=8.5),"4,5 a 8,5",IF(AG66=9,"9",IF(AND(AG66&gt;=9.5,AG66&lt;=13),"9,5 a 13",IF(AND(AG66&gt;=13.5,AG66&lt;=25),"13,5 a 25","Fuera de rango"))))))</f>
        <v>4,5 a 8,5</v>
      </c>
      <c r="AI66" s="11" t="n">
        <f aca="false">IF(AH66="","",IF(AH66="0 a 4",1,IF(AH66="4,5 a 8,5",2,IF(AH66="9","NORMA",IF(AH66="9,5 a 13",3,IF(AH66="13,5 a 25",4,""))))))</f>
        <v>2</v>
      </c>
      <c r="AJ66" s="9" t="n">
        <v>1</v>
      </c>
      <c r="AK66" s="10" t="str">
        <f aca="false">IF(AJ66="","",IF(AND(AJ66&gt;=-15,AJ66&lt;=-10.5),"-15 a -10,5",IF(AND(AJ66&gt;=-10,AJ66&lt;=-4),"-10 a -4",IF(AND(AJ66&gt;=-4.5,AJ66&lt;=0),"-4,5 a 0",IF(AND(AJ66&gt;=0.5,AJ66&lt;=4.5),"0,5 a 4,5",IF(AJ66=5,"5",IF(AND(AJ66&gt;=5.5,AJ66&lt;=10),"5,5 a 10",IF(AND(AJ66&gt;=10.5,AJ66&lt;=20),"10,5 a 20","Fuera de rango"))))))))</f>
        <v>0,5 a 4,5</v>
      </c>
      <c r="AL66" s="11" t="n">
        <f aca="false">IF(AK66="","",IF(AK66="-15 a -10,5",1,IF(AK66="-10 a -4",2,IF(AK66="-4,5 a 0",3,IF(AK66="0,5 a 4,5",4,IF(AK66="5","NORMA",IF(AK66="5,5 a 10",5,IF(AK66="10,5 a 20",6,"Error"))))))))</f>
        <v>4</v>
      </c>
      <c r="AM66" s="9" t="n">
        <v>1.5</v>
      </c>
      <c r="AN66" s="10" t="str">
        <f aca="false">IF(AM66="","",IF(AND(AM66&gt;=-7.5,AM66&lt;=-5.5),"-7,5 a -5,5",IF(AND(AM66&gt;=-5,AM66&lt;=-3),"-5 a -3",IF(AND(AM66&gt;=-2.5,AM66&lt;=-0.5),"-2,5 a -0,5",IF(AM66=0,"0,00",IF(AND(AM66&gt;=0.5,AM66&lt;=2.5),"0,5 a 2,5",IF(AND(AM66&gt;=3,AM66&lt;=5),"3 a 5",IF(AND(AM66&gt;=5.5,AM66&lt;=7.5),"5,5 a 7,5",IF(AND(AM66&gt;=8,AM66&lt;=10),"8 a 10","Fuera de rango")))))))))</f>
        <v>0,5 a 2,5</v>
      </c>
      <c r="AO66" s="11" t="n">
        <f aca="false">IF(AN66="","",IF(AN66="-7,5 a -5,5",1,IF(AN66="-5 a -3",2,IF(AN66="-2,5 a -0,5",3,IF(AN66="0,00","NORMA",IF(AN66="0,5 a 2,5",4,IF(AN66="3 a 5",5,IF(AN66="5,5 a 7,5",6,IF(AN66="8 a 10",7,"Error")))))))))</f>
        <v>4</v>
      </c>
      <c r="AP66" s="9" t="n">
        <v>-2</v>
      </c>
      <c r="AQ66" s="10" t="str">
        <f aca="false">IF(AP66="","",IF(AND(AP66&gt;=-20,AP66&lt;=-9.5),"-20 a -9,5",IF(AND(AP66&gt;=-9,AP66&lt;=-6.5),"-9 a -6,5",IF(AP66=-6,"-6",IF(AND(AP66&gt;=-5.5,AP66&lt;=-3),"-5,5 a -3",IF(AND(AP66&gt;=-2.5,AP66&lt;=0),"-2,5 a 0",IF(AND(AP66&gt;=0.5,AP66&lt;=3),"0,5 a 3",IF(AND(AP66&gt;=3.5,AP66&lt;=6),"3,5 a 6",IF(AND(AP66&gt;=6.5,AP66&lt;=9),"6,5 a 9",IF(AND(AP66&gt;=9.5,AP66&lt;=20),"9,5 a 20","Fuera de rango"))))))))))</f>
        <v>-2,5 a 0</v>
      </c>
      <c r="AR66" s="11" t="n">
        <f aca="false">IF(AQ66="","",IF(AQ66="-20 a -9,5",1,IF(AQ66="-9 a -6,5",2,IF(AQ66="-6","NORMA",IF(AQ66="-5,5 a -3",3,IF(AQ66="-2,5 a 0",4,IF(AQ66="0,5 a 3",5,IF(AQ66="3,5 a 6",6,IF(AQ66="6,5 a 9",7,IF(AQ66="9,5 a 20",8,""))))))))))</f>
        <v>4</v>
      </c>
      <c r="AS66" s="9" t="n">
        <v>1</v>
      </c>
      <c r="AT66" s="10" t="str">
        <f aca="false">IF(AS66="","",IF(AND(AS66&gt;=-16,AS66&lt;=-14),"-16 a -14",IF(AND(AS66&gt;=-13.5,AS66&lt;=-11.5),"-13,5 a -11,5",IF(AND(AS66&gt;=-11,AS66&lt;=-9),"-11 a -9",IF(AND(AS66&gt;=-8.5,AS66&lt;=-6.5),"-8,5 a -6,5",IF(AND(AS66&gt;=-6,AS66&lt;=-4),"-6 a -4",IF(AND(AS66&gt;=-3.5,AS66&lt;=-1.5),"-3,5 a -1,5",IF(AND(AS66&gt;=-1,AS66&lt;=1),"-1 a 1",IF(AND(AS66&gt;=1.5,AS66&lt;=3.5),"1,5 a 3,5",IF(AND(AS66&gt;=4,AS66&lt;=6),"4 a 6",IF(AND(AS66&gt;=6.5,AS66&lt;=8.5),"6,5 a 8,5",IF(AND(AS66&gt;=9,AS66&lt;=11),"9 a 11",IF(AND(AS66&gt;=11.5,AS66&lt;=13.5),"11,5 a 13,5",IF(AND(AS66&gt;=14,AS66&lt;=16),"14 a 16",IF(AND(AS66&gt;=16.5,AS66&lt;=18.5),"16,5 a 18,5",IF(AND(AS66&gt;=19,AS66&lt;=21),"19 a 21","Fuera de rango"))))))))))))))))</f>
        <v>-1 a 1</v>
      </c>
      <c r="AU66" s="11" t="n">
        <f aca="false" t="array" ref="AU66">IF(AT66="","",_xlfn.IFS(AT66="-16 a -14",1,AT66="-13,5 a -11,5",2,AT66="-11 a -9",3,AT66="-8,5 a -6,5",4,AT66="-6 a -4",5,AT66="-3,5 a -1,5",6,AT66="-1 a 1",7,AT66="1,5 a 3,5",8,AT66="4 a 6","NORMA",AT66="6,5 a 8,5",9,AT66="9 a 11",10,AT66="11,5 a 13,5",11,AT66="14 a 16",12,AT66="16,5 a 18,5",13,AT66="19 a 21",14,TRUE(),""))</f>
        <v>7</v>
      </c>
      <c r="AV66" s="9" t="n">
        <v>2.75</v>
      </c>
      <c r="AW66" s="10" t="str">
        <f aca="false">IF(AV66="","",IF(AND(AV66&gt;=-1,AV66&lt;=-0.5),"-1 a -0,5",IF(AND(AV66&gt;-0.5,AV66&lt;=0),"De -0,5 a 0",IF(AND(AV66&gt;=0.25,AV66&lt;=0.75),"0,25 a 0,75",IF(AND(AV66&gt;=1,AV66&lt;=1.5),"1 a 1,5",IF(AND(AV66&gt;=1.75,AV66&lt;=2.25),"1,75 a 2,25",IF(AND(AV66&gt;=2.5,AV66&lt;=3),"2,5 a 3",IF(AND(AV66&gt;=3.25,AV66&lt;=3.75),"3,25 a 3,75","Fuera de rango"))))))))</f>
        <v>2,5 a 3</v>
      </c>
      <c r="AX66" s="11" t="n">
        <f aca="false">IF(AW66="","",IF(OR(AW66="-1 a -0,5",AW66="-1 a -0.5"),1,IF(OR(AW66="De -0,5 a 0",AW66="-0,5 a 0",AW66="De -0.5 a 0"),2,IF(OR(AW66="0,25 a 0,75",AW66="0.25 a 0.75"),"NORMA",IF(OR(AW66="1 a 1,5",AW66="1 a 1.5"),3,IF(OR(AW66="1,75 a 2,25",AW66="1.75 a 2.25"),4,IF(OR(AW66="2,5 a 3",AW66="2.5 a 3"),5,IF(OR(AW66="3,25 a 3,75",AW66="3.25 a 3.75"),6,""))))))))</f>
        <v>5</v>
      </c>
      <c r="AY66" s="9" t="n">
        <v>-2</v>
      </c>
      <c r="AZ66" s="10" t="str">
        <f aca="false">IF(AY66="","",IF(AND(AY66&gt;=-20,AY66&lt;=-9.5),"-20 a -9,5",IF(AND(AY66&gt;=-9,AY66&lt;=-6.5),"-9 a -6,5",IF(AY66=-6,"-6",IF(AND(AY66&gt;=-5.5,AY66&lt;=-3),"-5,5 a -3",IF(AND(AY66&gt;=-2.5,AY66&lt;=0),"-2,5 a 0",IF(AND(AY66&gt;=0.5,AY66&lt;=3),"0,5 a 3",IF(AND(AY66&gt;=3.5,AY66&lt;=6),"3,5 a 6","Fuera de rango"))))))))</f>
        <v>-2,5 a 0</v>
      </c>
      <c r="BA66" s="11" t="n">
        <f aca="false">IF(AZ66="","",IF(AZ66="-20 a -9,5",1,IF(AZ66="-9 a -6,5",2,IF(AZ66="-6","NORMA",IF(AZ66="-5,5 a -3",3,IF(AZ66="-2,5 a 0",4,IF(AZ66="0,5 a 3",5,IF(AZ66="3,5 a 6",6,""))))))))</f>
        <v>4</v>
      </c>
      <c r="BB66" s="9" t="n">
        <v>23</v>
      </c>
      <c r="BC66" s="10" t="str">
        <f aca="false" t="array" ref="BC66">IF(BB66="","",_xlfn.IFS(AND(BB66&gt;=0,BB66&lt;=2),"0 a 2",AND(BB66&gt;=2.5,BB66&lt;=4.5),"2,5 a 4,5",AND(BB66&gt;=5,BB66&lt;=7),"5 a 7",AND(BB66&gt;=7.5,BB66&lt;=9.5),"7,5 a 9,5",AND(BB66&gt;=10,BB66&lt;=12),"10 a 12",AND(BB66&gt;=12.5,BB66&lt;=14.5),"12,5 a 14,5",BB66=15,"15",AND(BB66&gt;=15.5,BB66&lt;=17.5),"15,5 a 17,5",AND(BB66&gt;=18,BB66&lt;=20),"18 a 20",AND(BB66&gt;=20.5,BB66&lt;=22.5),"20,5 a 22,5",AND(BB66&gt;=23,BB66&lt;=25),"23 a 25",TRUE(),"Fuera de rango"))</f>
        <v>23 a 25</v>
      </c>
      <c r="BD66" s="11" t="n">
        <f aca="false" t="array" ref="BD66">IF(BC66="","",_xlfn.IFS(BC66="0 a 2",1,BC66="2,5 a 4,5",2,BC66="5 a 7",3,BC66="7,5 a 9,5",4,BC66="10 a 12",5,BC66="12,5 a 14,5",6,BC66="15","NORMA",BC66="15,5 a 17,5",7,BC66="18 a 20",8,BC66="20,5 a 22,5",9,BC66="23 a 25",10,TRUE(),"Fuera de rango"))</f>
        <v>10</v>
      </c>
      <c r="BE66" s="9" t="n">
        <v>24</v>
      </c>
      <c r="BF66" s="10" t="str">
        <f aca="false">IF(BE66="","",IF(AND(BE66&gt;=-20,BE66&lt;=-10),"-20 a -10",IF(AND(BE66&gt;=-9.5,BE66&lt;=0.5),"-9,5 a 0,5",IF(AND(BE66&gt;=1,BE66&lt;=11),"1 a 11",IF(AND(BE66&gt;=11.5,BE66&lt;=20.5),"11,5 a 20,5",IF(BE66=21,"21",IF(AND(BE66&gt;=21.5,BE66&lt;=31.5),"21,5 a 31,5",IF(AND(BE66&gt;=32,BE66&lt;=42),"32 a 42","Fuera de rango"))))))))</f>
        <v>21,5 a 31,5</v>
      </c>
      <c r="BG66" s="11" t="n">
        <f aca="false">IF(BF66="","",IF(BF66="-20 a -10",1,IF(BF66="-9,5 a 0,5",2,IF(BF66="1 a 11",3,IF(BF66="11,5 a 20,5",4,IF(BF66="21","NORMA",IF(BF66="21,5 a 31,5",5,IF(BF66="32 a 42",6,""))))))))</f>
        <v>5</v>
      </c>
      <c r="BH66" s="9" t="n">
        <v>7</v>
      </c>
      <c r="BI66" s="10" t="str">
        <f aca="false">IF(BH66="","",IF(AND(BH66&gt;=-20,BH66&lt;=-15),"-20 a -15",IF(AND(BH66&gt;=-14.5,BH66&lt;=-9.5),"-14,5 a -9,5",IF(AND(BH66&gt;=-9,BH66&lt;=-4),"-9 a -4",IF(AND(BH66&gt;=-3.5,BH66&lt;=2.5),"-3,5 a 2,5",IF(AND(BH66&gt;=3,BH66&lt;=8),"3 a 8",IF(AND(BH66&gt;=8.5,BH66&lt;=14.5),"8,5 a 14,5",IF(BH66=15,"15",IF(AND(BH66&gt;=15.5,BH66&lt;=20.5),"15,5 a 20,5",IF(AND(BH66&gt;=21,BH66&lt;=26),"21 a 26","Fuera de rango"))))))))))</f>
        <v>3 a 8</v>
      </c>
      <c r="BJ66" s="11" t="n">
        <f aca="false">IF(BI66="","",IF(BI66="-20 a -15",1,IF(BI66="-14,5 a -9,5",2,IF(BI66="-9 a -4",3,IF(BI66="-3,5 a 2,5",4,IF(BI66="3 a 8",5,IF(BI66="8,5 a 14,5",6,IF(BI66="15","NORMA",IF(BI66="15,5 a 20,5",7,IF(BI66="21 a 26",8,IF(BI66="26,5 a 31,5",9,"")))))))))))</f>
        <v>5</v>
      </c>
      <c r="BK66" s="9" t="n">
        <v>0</v>
      </c>
      <c r="BL66" s="10" t="str">
        <f aca="false">IF(BK66="","",IF(AND(BK66&gt;=0,BK66&lt;=2),"0 - 2",IF(AND(BK66&gt;=2.5,BK66&lt;=4.5),"2,5 - 4,5",IF(AND(BK66&gt;=5,BK66&lt;=7),"5 - 7",IF(AND(BK66&gt;=7.5,BK66&lt;=9.5),"7,5 - 9,5",IF(AND(BK66&gt;=10,BK66&lt;=12),"10 - 12",IF(AND(BK66&gt;=12.5,BK66&lt;=13.5),"12,5 - 13,5",IF(BK66=14,"14",IF(AND(BK66&gt;=14.5,BK66&lt;=16.5),"14,5 - 16,5",IF(AND(BK66&gt;=17,BK66&lt;=19),"17 - 19",IF(AND(BK66&gt;=19.5,BK66&lt;=21.5),"19,5 - 21,5",IF(AND(BK66&gt;=22,BK66&lt;=24),"22 - 24",IF(AND(BK66&gt;=24.5,BK66&lt;=26.5),"24,5 - 26,5",IF(AND(BK66&gt;=27,BK66&lt;=29),"27 - 29",IF(AND(BK66&gt;=29.5,BK66&lt;=30),"29,5 - 30","Fuera de rango")))))))))))))))</f>
        <v>0 - 2</v>
      </c>
      <c r="BM66" s="11" t="n">
        <f aca="false">IF(BL66="","",IF(BL66="0 - 2",1,IF(BL66="2,5 - 4,5",2,IF(BL66="5 - 7",3,IF(BL66="7,5 - 9,5",4,IF(BL66="10 - 12",5,IF(BL66="12,5 - 13,5",6,IF(BL66="14","NORMA",IF(BL66="14,5 - 16,5",7,IF(BL66="17 - 19",8,IF(BL66="19,5 - 21,5",9,IF(BL66="22 - 24",10,IF(BL66="24,5 - 26,5",11,IF(BL66="27 - 29",12,IF(BL66="29,5 - 30",13,"")))))))))))))))</f>
        <v>1</v>
      </c>
      <c r="BN66" s="9" t="n">
        <v>14</v>
      </c>
      <c r="BO66" s="10" t="str">
        <f aca="false">IF(BN66="","",IF(AND(BN66&gt;=-20,BN66&lt;=-10),"-20 a -10",IF(AND(BN66&gt;=-9.5,BN66&lt;=0.5),"-9,5 a 0,5",IF(AND(BN66&gt;=1,BN66&lt;=11),"1 a 11",IF(AND(BN66&gt;=11.5,BN66&lt;=21.5),"11,5 a 21,5",IF(BN66=22,"22",IF(AND(BN66&gt;=22.5,BN66&lt;=32.5),"22,5 a 32,5",IF(AND(BN66&gt;=33,BN66&lt;=43),"33 a 43","Fuera de rango"))))))))</f>
        <v>11,5 a 21,5</v>
      </c>
      <c r="BP66" s="11" t="n">
        <f aca="false">IF(BO66="","",IF(BO66="-20 a -10",1,IF(BO66="-9,5 a 0,5",2,IF(BO66="1 a 11",3,IF(BO66="11,5 a 21,5",4,IF(BO66="22","NORMA",IF(BO66="22,5 a 32,5",5,IF(BO66="33 a 43",6,""))))))))</f>
        <v>4</v>
      </c>
      <c r="BQ66" s="9" t="n">
        <v>7</v>
      </c>
      <c r="BR66" s="10" t="str">
        <f aca="false">IF(BQ66="","",IF(AND(BQ66&gt;=-20,BQ66&lt;=-15),"-20 a -15",IF(AND(BQ66&gt;=-14.5,BQ66&lt;=-9.5),"-14,5 a -9,5",IF(AND(BQ66&gt;=-9,BQ66&lt;=-4),"-9 a -4",IF(AND(BQ66&gt;=-3.5,BQ66&lt;=2.5),"-3,5 a 2,5",IF(AND(BQ66&gt;=3,BQ66&lt;=8),"3 a 8",IF(AND(BQ66&gt;=8.5,BQ66&lt;=13.5),"8,5 a 13,5",IF(AND(BQ66&gt;=14,BQ66&lt;=17.5),"14 a 17,5",IF(BQ66=18,"18",IF(AND(BQ66&gt;=18.5,BQ66&lt;=23.5),"18,5 a 23,5",IF(AND(BQ66&gt;=24,BQ66&lt;=29),"24 a 29",IF(AND(BQ66&gt;=29.5,BQ66&lt;=34.5),"29,5 a 34,5",IF(AND(BQ66&gt;=35,BQ66&lt;=40),"35 a 40","Fuera de rango")))))))))))))</f>
        <v>3 a 8</v>
      </c>
      <c r="BS66" s="11" t="n">
        <f aca="false">IF(BR66="","",IF(BR66="-20 a -15",1,IF(BR66="-14,5 a -9,5",2,IF(BR66="-9 a -4",3,IF(BR66="-3,5 a 2,5",4,IF(BR66="3 a 8",5,IF(BR66="8,5 a 13,5",6,IF(BR66="14 a 17,5",7,IF(BR66="18","NORMA",IF(BR66="18,5 a 23,5",8,IF(BR66="24 a 29",9,IF(BR66="29,5 a 34,5",10,IF(BR66="35 a 40",11,"")))))))))))))</f>
        <v>5</v>
      </c>
      <c r="BT66" s="9" t="n">
        <v>1.5</v>
      </c>
      <c r="BU66" s="10" t="str">
        <f aca="false">IF(BT66="","",IF(AND(BT66&gt;=-20,BT66&lt;=-18),"-20 a -18",IF(AND(BT66&gt;=-17.5,BT66&lt;=-15.5),"-17,5 a -15,5",IF(AND(BT66&gt;=-15,BT66&lt;=-13),"-15 a -13",IF(AND(BT66&gt;=-12.5,BT66&lt;=-10.5),"-12,5 a -10,5",IF(AND(BT66&gt;=-10,BT66&lt;=-8),"-10 a -8",IF(AND(BT66&gt;=-7.5,BT66&lt;=-5.5),"-7,5 a -5,5",IF(AND(BT66&gt;=-5,BT66&lt;=-3),"-5 a -3",IF(AND(BT66&gt;=-2.5,BT66&lt;=-0.5),"-2,5 a -0,5",IF(BT66=0,"0",IF(AND(BT66&gt;=0.5,BT66&lt;=2.5),"0,5 a 2,5",IF(AND(BT66&gt;=3,BT66&lt;=5),"3 a 5",IF(AND(BT66&gt;=5.5,BT66&lt;=7.5),"5,5 a 7,5",IF(AND(BT66&gt;=8,BT66&lt;=10),"8 a 10",IF(AND(BT66&gt;=10.5,BT66&lt;=12.5),"10,5 a 12,5",IF(AND(BT66&gt;=13,BT66&lt;=15),"13 a 15",IF(AND(BT66&gt;=15.5,BT66&lt;=17.5),"15,5 a 17,5",IF(AND(BT66&gt;=18,BT66&lt;=20),"18 a 20","Fuera de rango"))))))))))))))))))</f>
        <v>0,5 a 2,5</v>
      </c>
      <c r="BV66" s="11" t="n">
        <f aca="false">IF(BT66="","",IF(BT66=0,"NORMA",IF(AND(BT66&gt;=-20,BT66&lt;=-18),2,IF(AND(BT66&gt;=-17.5,BT66&lt;=-15.5),2,IF(AND(BT66&gt;=-15,BT66&lt;=-13),3,IF(AND(BT66&gt;=-12.5,BT66&lt;=-10.5),4,IF(AND(BT66&gt;=-10,BT66&lt;=-8),5,IF(AND(BT66&gt;=-7.5,BT66&lt;=-5.5),6,IF(AND(BT66&gt;=-5,BT66&lt;=-3),7,IF(AND(BT66&gt;=-2.5,BT66&lt;=-0.5),8,IF(AND(BT66&gt;=0.5,BT66&lt;=2.5),9,IF(AND(BT66&gt;=3,BT66&lt;=5),10,IF(AND(BT66&gt;=5.5,BT66&lt;=7.5),11,IF(AND(BT66&gt;=8,BT66&lt;=10),12,IF(AND(BT66&gt;=10.5,BT66&lt;=12.5),13,IF(AND(BT66&gt;=13,BT66&lt;=15),14,IF(AND(BT66&gt;=15.5,BT66&lt;=17.5),15,IF(AND(BT66&gt;=18,BT66&lt;=20),16,"Fuera de rango"))))))))))))))))))</f>
        <v>9</v>
      </c>
      <c r="BW66" s="9" t="n">
        <v>-2.75</v>
      </c>
      <c r="BX66" s="10" t="n">
        <f aca="false">18.5- (0.3*H66)</f>
        <v>0.5</v>
      </c>
      <c r="BY66" s="10" t="n">
        <f aca="false">(BW66)-(BX66)</f>
        <v>-3.25</v>
      </c>
      <c r="BZ66" s="10" t="str">
        <f aca="false">IF(BY66="","",IF(BY66&lt;-27.5,"De -30 a -28",IF(BY66&lt;-25,"De -27,5 a -25,5",IF(BY66&lt;-22.5,"De -25 a -23",IF(BY66&lt;-20,"De -22,5 a -20,5",IF(BY66&lt;-17.5,"De -20 a -18",IF(BY66&lt;-15,"De -17,5 a -15,5",IF(BY66&lt;-12.5,"De -15 a -13",IF(BY66&lt;-10,"De -12,5 a -10,5",IF(BY66&lt;-7.5,"De -10 a -8",IF(BY66&lt;-5,"De -7,5 a -5,5",IF(BY66&lt;-2.5,"De -5 a -3",IF(BY66&lt;0,"De -2,5 a -0,5",IF(BY66&lt;2.5,"De 0 a 2",IF(BY66&lt;5,"De 2,5 a 4,5",IF(BY66&lt;7.5,"De 5 a 7",IF(BY66&lt;10,"De 7,5 a 9,5",IF(BY66&lt;12.5,"De 10 a 12",IF(BY66&lt;15,"De 12,5 a 14,5",IF(BY66&lt;17.5,"De 15 a 17",IF(BY66&lt;20,"De 17,5 a 19,5",IF(BY66&lt;22.5,"De 20 a 22",IF(BY66&lt;25,"De 22,5 a 24,5",IF(BY66&lt;27.5,"De 25 a 27","De 27,5 a 30"))))))))))))))))))))))))</f>
        <v>De -5 a -3</v>
      </c>
      <c r="CA66" s="12" t="n">
        <f aca="false">IF(BY66="","",IF(BY66&lt;=-28,1,IF(BY66&lt;=-25.5,2,IF(BY66&lt;=-23,3,IF(BY66&lt;=-20.5,4,IF(BY66&lt;=-18,5,IF(BY66&lt;=-15.5,6,IF(BY66&lt;=-13,7,IF(BY66&lt;=-10.5,8,IF(BY66&lt;=-8,9,IF(BY66&lt;=-5.5,10,IF(BY66&lt;=-3,11,IF(BY66&lt;=-0.5,12,IF(BY66&lt;=2,13,IF(BY66&lt;=4.5,14,IF(BY66&lt;=7,15,IF(BY66&lt;=9.5,16,IF(BY66&lt;=12,17,IF(BY66&lt;=14.5,18,IF(BY66&lt;=17,19,IF(BY66&lt;=19.5,20,IF(BY66&lt;=22,21,IF(BY66&lt;=24.5,22,IF(BY66&lt;=27,23,IF(BY66&lt;=30,24,"Fuera de rango")))))))))))))))))))))))))</f>
        <v>11</v>
      </c>
      <c r="CB66" s="9" t="n">
        <v>-2.75</v>
      </c>
      <c r="CC66" s="10" t="n">
        <f aca="false">18.5- (0.3*H66)</f>
        <v>0.5</v>
      </c>
      <c r="CD66" s="10" t="n">
        <f aca="false">(CB66)-(CC66)</f>
        <v>-3.25</v>
      </c>
      <c r="CE66" s="10" t="str">
        <f aca="false">IF(CD66="","",IF(CD66&lt;-27.5,"De -30 a -28",IF(CD66&lt;-25,"De -27,5 a -25,5",IF(CD66&lt;-22.5,"De -25 a -23",IF(CD66&lt;-20,"De -22,5 a -20,5",IF(CD66&lt;-17.5,"De -20 a -18",IF(CD66&lt;-15,"De -17,5 a -15,5",IF(CD66&lt;-12.5,"De -15 a -13",IF(CD66&lt;-10,"De -12,5 a -10,5",IF(CD66&lt;-7.5,"De -10 a -8",IF(CD66&lt;-5,"De -7,5 a -5,5",IF(CD66&lt;-2.5,"De -5 a -3",IF(CD66&lt;0,"De -2,5 a -0,5",IF(CD66&lt;=2,"De 0 a 2",IF(CD66&lt;=4.5,"De 2,5 a 4,5",IF(CD66&lt;=7,"De 5 a 7",IF(CD66&lt;=9.5,"De 7,5 a 9,5",IF(CD66&lt;=12,"De 10 a 12",IF(CD66&lt;=14.5,"De 12,5 a 14,5",IF(CD66&lt;=17,"De 15 a 17",IF(CD66&lt;=19.5,"De 17,5 a 19,5",IF(CD66&lt;=22,"De 20 a 22",IF(CD66&lt;=24.5,"De 22,5 a 24,5",IF(CD66&lt;=27,"De 25 a 27","De 27,5 a 30"))))))))))))))))))))))))</f>
        <v>De -5 a -3</v>
      </c>
      <c r="CF66" s="12" t="n">
        <f aca="false">IF(CD66="","",IF(CD66&lt;-27.5,1,IF(CD66&lt;-25,2,IF(CD66&lt;-22.5,3,IF(CD66&lt;-20,4,IF(CD66&lt;-17.5,5,IF(CD66&lt;-15,6,IF(CD66&lt;-12.5,7,IF(CD66&lt;-10,8,IF(CD66&lt;-7.5,9,IF(CD66&lt;-5,10,IF(CD66&lt;-2.5,11,IF(CD66&lt;0,12,IF(CD66&lt;2.5,13,IF(CD66&lt;5,14,IF(CD66&lt;7.5,15,IF(CD66&lt;10,16,IF(CD66&lt;12.5,17,IF(CD66&lt;15,18,IF(CD66&lt;17.5,19,IF(CD66&lt;20,20,IF(CD66&lt;22.5,21,IF(CD66&lt;25,22,IF(CD66&lt;27.5,23,24))))))))))))))))))))))))</f>
        <v>11</v>
      </c>
      <c r="CG66" s="9" t="n">
        <v>-2</v>
      </c>
      <c r="CH66" s="10" t="str">
        <f aca="false">IF(CG66="","",IF(AND(CG66&gt;=-10,CG66&lt;=-9.5),"-10 a -9,5",IF(AND(CG66&gt;-9.5,CG66&lt;=-8.5),"-9 a -8,5",IF(AND(CG66&gt;-8.5,CG66&lt;=-7.5),"-8 a -7,5",IF(AND(CG66&gt;-7.5,CG66&lt;=-6.5),"-7 a -6,5",IF(AND(CG66&gt;-6.5,CG66&lt;=-5.5),"-6 a -5,5",IF(AND(CG66&gt;-5.5,CG66&lt;=-4.5),"-5 a -4,5",IF(AND(CG66&gt;-4.5,CG66&lt;=-3.5),"-4 a -3,5",IF(AND(CG66&gt;-3.5,CG66&lt;=-2.5),"-3 a -2,5",IF(CG66=-2.25,"-2,25",IF(AND(CG66&gt;-2.5,CG66&lt;=-1.5),"-2 a -1,5",IF(AND(CG66&gt;-1.5,CG66&lt;=-0.5),"-1 a -0,5",IF(AND(CG66&gt;-0.5,CG66&lt;=0.5),"0 a 0,5",IF(AND(CG66&gt;0.5,CG66&lt;=1.5),"1 a 1,5",IF(AND(CG66&gt;1.5,CG66&lt;=2.5),"2 a 2,5",IF(AND(CG66&gt;2.5,CG66&lt;=3.5),"3 a 3,5",IF(AND(CG66&gt;3.5,CG66&lt;=4.5),"4 a 4,5",IF(AND(CG66&gt;4.5,CG66&lt;=5.5),"5 a 5,5",IF(AND(CG66&gt;5.5,CG66&lt;=6.5),"6 a 6,5",IF(AND(CG66&gt;6.5,CG66&lt;=7.5),"7 a 7,5",IF(AND(CG66&gt;7.5,CG66&lt;=8.5),"8 a 8,5",IF(AND(CG66&gt;8.5,CG66&lt;=9.5),"9 a 9,5",IF(CG66&gt;=10,"10","Fuera de rango")))))))))))))))))))))))</f>
        <v>-2 a -1,5</v>
      </c>
      <c r="CI66" s="11" t="n">
        <f aca="false">IF(CG66="","",IF(CG66=-2.25,"NORMA",IF(CG66&lt;=-9.5,1,IF(CG66&lt;=-8.5,2,IF(CG66&lt;=-7.5,3,IF(CG66&lt;=-6.5,4,IF(CG66&lt;=-5.5,5,IF(CG66&lt;=-4.5,6,IF(CG66&lt;=-3.5,7,IF(CG66&lt;=-2.5,8,IF(CG66&lt;=-1.5,9,IF(CG66&lt;=-0.5,10,IF(CG66&lt;=0.5,11,IF(CG66&lt;=1.5,12,IF(CG66&lt;=2.5,13,IF(CG66&lt;=3.5,14,IF(CG66&lt;=4.5,15,IF(CG66&lt;=5.5,16,IF(CG66&lt;=6.5,17,IF(CG66&lt;=7.5,18,IF(CG66&lt;=8.5,19,IF(CG66&lt;=9.5,20,IF(CG66=10,21,"Fuera de rango")))))))))))))))))))))))</f>
        <v>9</v>
      </c>
      <c r="CJ66" s="9" t="n">
        <v>0.75</v>
      </c>
      <c r="CK66" s="10" t="str">
        <f aca="false">IF(CJ66="","",IF(AND(CJ66&gt;=-6,CJ66&lt;=-5.5),"-6 a -5,5",IF(AND(CJ66&gt;-5.5,CJ66&lt;=-4.5),"-5 a -4,5",IF(AND(CJ66&gt;-4.5,CJ66&lt;=-3.5),"-4 a -3,5",IF(AND(CJ66&gt;-3.5,CJ66&lt;=-2.5),"-3 a -2,5",IF(AND(CJ66&gt;-2.5,CJ66&lt;=-1.5),"-2 a -1,5",IF(AND(CJ66&gt;-1.5,CJ66&lt;=-0.5),"-1 a -0,5",IF(AND(CJ66&gt;-0.5,CJ66&lt;=0.5),"0 a 0,5",IF(AND(CJ66&gt;0.5,CJ66&lt;=1.5),"1 a 1,5",IF(AND(CJ66&gt;1.5,CJ66&lt;2.5),"2",IF(AND(CJ66&gt;=2.5,CJ66&lt;=3),"2,5 a 3",IF(AND(CJ66&gt;3,CJ66&lt;=4),"3,5 a 4",IF(AND(CJ66&gt;4,CJ66&lt;=5),"4,5 a 5",IF(AND(CJ66&gt;5,CJ66&lt;=6),"5,5 a 6",IF(AND(CJ66&gt;6,CJ66&lt;=7),"6,5 a 7",IF(AND(CJ66&gt;7,CJ66&lt;=8),"7,5 a 8",IF(AND(CJ66&gt;8,CJ66&lt;=9.5),"8,5 a 9,5",IF(CJ66=10,"10","Fuera de rango"))))))))))))))))))</f>
        <v>1 a 1,5</v>
      </c>
      <c r="CL66" s="11" t="n">
        <f aca="false">IF(CK66="","",IF(OR(CK66="-6 a -5,5",CK66="-6 - -5,5"),1,IF(OR(CK66="-5 a -4,5",CK66="-5 - -4,5"),2,IF(OR(CK66="-4 a -3,5",CK66="-4 - -3,5"),3,IF(OR(CK66="-3 a -2,5",CK66="-3 - -2,5"),4,IF(OR(CK66="-2 a -1,5",CK66="-2 - -1,5"),5,IF(OR(CK66="-1 a -0,5",CK66="-1 - -0,5"),6,IF(OR(CK66="0 a 0,5",CK66="0 - 0,5"),7,IF(OR(CK66="1 a 1,5",CK66="1 - 1,5"),8,IF(CK66="2","NORMA",IF(OR(CK66="2,5 a 3",CK66="2,5 - 3"),9,IF(OR(CK66="3,5 a 4",CK66="3,5 - 4"),10,IF(OR(CK66="4,5 a 5",CK66="4,5 - 5"),11,IF(OR(CK66="5,5 a 6",CK66="5,5 - 6"),12,IF(OR(CK66="6,5 a 7",CK66="6,5 - 7"),13,IF(OR(CK66="7,5 a 8",CK66="7,5 - 8"),14,IF(OR(CK66="8,5 a 9",CK66="8,5 - 9,5",CK66="9 a 9,5"),15,IF(CK66="10",15,IF(OR(CK66="0,5 a 1",CK66="0,5 - 1"),7,"Fuera de rango")))))))))))))))))))</f>
        <v>8</v>
      </c>
      <c r="CM66" s="10" t="n">
        <v>0</v>
      </c>
      <c r="CN66" s="10" t="str">
        <f aca="false">IF(CM66=0,"0", " ")</f>
        <v>0</v>
      </c>
      <c r="CO66" s="10" t="str">
        <f aca="false">IF(CM66&gt;0,"EME"," ")</f>
        <v> </v>
      </c>
      <c r="CP66" s="10" t="n">
        <v>0</v>
      </c>
      <c r="CQ66" s="10" t="str">
        <f aca="false">IF(CP66&gt;0,"0", " ")</f>
        <v> </v>
      </c>
      <c r="CR66" s="10" t="str">
        <f aca="false">IF(CP66&gt;0,"EME"," ")</f>
        <v> </v>
      </c>
      <c r="CS66" s="9" t="n">
        <v>1.25</v>
      </c>
      <c r="CT66" s="10" t="str">
        <f aca="false">IF(CS66&gt;0,"1", " ")</f>
        <v>1</v>
      </c>
      <c r="CU66" s="10" t="str">
        <f aca="false">IF(CS66&gt;0,"HIP"," ")</f>
        <v>HIP</v>
      </c>
      <c r="CV66" s="9" t="n">
        <v>0.75</v>
      </c>
      <c r="CW66" s="10" t="str">
        <f aca="false">IF(CV66&gt;0,"1", " ")</f>
        <v>1</v>
      </c>
      <c r="CX66" s="10" t="str">
        <f aca="false">IF(CV66&gt;0,"HIP"," ")</f>
        <v>HIP</v>
      </c>
      <c r="CY66" s="9" t="n">
        <v>0</v>
      </c>
      <c r="CZ66" s="11" t="str">
        <f aca="false">IF(CY66&lt;0,"2"," ")</f>
        <v> </v>
      </c>
      <c r="DA66" s="11" t="str">
        <f aca="false">IF(CY66&lt;0,"MIO"," ")</f>
        <v> </v>
      </c>
      <c r="DB66" s="9" t="n">
        <v>0</v>
      </c>
      <c r="DC66" s="11" t="str">
        <f aca="false">IF(DB66&lt;0,"2"," ")</f>
        <v> </v>
      </c>
      <c r="DD66" s="11" t="str">
        <f aca="false">IF(DB66&lt;0,"MIO"," ")</f>
        <v> </v>
      </c>
      <c r="DE66" s="9" t="n">
        <v>-0.75</v>
      </c>
      <c r="DF66" s="11" t="str">
        <f aca="false">IF(DE66&lt;0,"3"," ")</f>
        <v>3</v>
      </c>
      <c r="DG66" s="11" t="str">
        <f aca="false">IF(DE66&lt;0,"AST"," ")</f>
        <v>AST</v>
      </c>
      <c r="DH66" s="9" t="n">
        <v>0</v>
      </c>
      <c r="DI66" s="11" t="str">
        <f aca="false">IF(DH66&lt;0,"3"," ")</f>
        <v> </v>
      </c>
      <c r="DJ66" s="11" t="str">
        <f aca="false">IF(DH66&lt;0,"AST"," ")</f>
        <v> </v>
      </c>
      <c r="DK66" s="9" t="n">
        <v>2.5</v>
      </c>
      <c r="DL66" s="10" t="str">
        <f aca="false">IF(DK66&gt;0,"4"," ")</f>
        <v>4</v>
      </c>
      <c r="DM66" s="10" t="str">
        <f aca="false">IF(DK66&gt;0,"PRE"," ")</f>
        <v>PRE</v>
      </c>
      <c r="DN66" s="9" t="n">
        <v>2.5</v>
      </c>
      <c r="DO66" s="10" t="str">
        <f aca="false">IF(DN66&gt;0,"4"," ")</f>
        <v>4</v>
      </c>
      <c r="DP66" s="10" t="str">
        <f aca="false">IF(DN66&gt;0,"PRE"," ")</f>
        <v>PRE</v>
      </c>
      <c r="DQ66" s="12" t="n">
        <v>3</v>
      </c>
      <c r="DR66" s="12" t="n">
        <v>2</v>
      </c>
      <c r="DS66" s="12" t="str">
        <f aca="false">CONCATENATE(CO66,CU66,DA66,DG66,DM66)</f>
        <v> HIP ASTPRE</v>
      </c>
      <c r="DT66" s="10" t="str">
        <f aca="false" t="array" ref="DT66">_xlfn.IFS(DS66="EME    ","0", DS66=" HIP   ","1", DS66="  MIO  ","2", DS66="   AST ","3", DS66="    PRE","4", DS66="EME   PRE","5", DS66=" HIP  PRE","6", DS66=" HIP AST ","7", DS66="  MIO PRE","8", DS66="  MIOAST ","9", DS66="   ASTPRE","10",DS66=" HIP ASTPRE","11", DS66="  MIOASTPRE","12", DS66="     ","0")</f>
        <v>11</v>
      </c>
      <c r="DU66" s="1" t="s">
        <v>153</v>
      </c>
      <c r="DV66" s="1" t="str">
        <f aca="false" t="array" ref="DV66">_xlfn.IFS(DU66="SI","2", DU66="NO","1")</f>
        <v>2</v>
      </c>
      <c r="DW66" s="10" t="n">
        <v>0.5</v>
      </c>
      <c r="DX66" s="11" t="str">
        <f aca="false">IF(DW66=0,"1","2")</f>
        <v>2</v>
      </c>
      <c r="DY66" s="11" t="str">
        <f aca="false" t="array" ref="DY66">_xlfn.IFS(DW66=0,"0", DW66=0.25, "1", DW66=0.5,"2", DW66=0.75,"3", DW66=1,"4",DW66=1.25,"5", DW66=1.5,"6", DW66=1.75,"7", DW66=2,"8")</f>
        <v>2</v>
      </c>
      <c r="DZ66" s="10" t="n">
        <v>0.5</v>
      </c>
      <c r="EA66" s="11" t="str">
        <f aca="false">IF(DZ66=0,"1","2")</f>
        <v>2</v>
      </c>
      <c r="EB66" s="11" t="str">
        <f aca="false" t="array" ref="EB66">_xlfn.IFS(DZ66=0,"0", DZ66=0.25, "1", DZ66=0.5,"2", DZ66=0.75,"3", DZ66=1,"4",DZ66=1.25,"5", DZ66=1.5,"6", DZ66=1.75,"7", DZ66=2,"8")</f>
        <v>2</v>
      </c>
      <c r="EC66" s="10" t="n">
        <v>0</v>
      </c>
      <c r="ED66" s="10" t="str">
        <f aca="false">IF(EC66=0,"1","2")</f>
        <v>1</v>
      </c>
      <c r="EE66" s="11" t="str">
        <f aca="false" t="array" ref="EE66">_xlfn.IFS(EC66=0,"0", EC66=-0.25, "1", EC66=-0.5,"2", EC66=-0.75,"3", EC66=-1,"4",EC66=-1.25,"5", EC66=-1.5,"6", EC66=-1.75,"7", EC66=-2,"8", EC66=-2.25,"9",EC66=-2.5,"10", EC66=-2.75,"11", EC66=-3,"12", EC66=-3.25,"13", EC66=-3.5,"14", EC66=-3.75,"15",EC66=-4,"16")</f>
        <v>0</v>
      </c>
      <c r="EF66" s="10" t="n">
        <v>0</v>
      </c>
      <c r="EG66" s="10" t="str">
        <f aca="false">IF(EF66=0,"1","2")</f>
        <v>1</v>
      </c>
      <c r="EH66" s="11" t="str">
        <f aca="false" t="array" ref="EH66">_xlfn.IFS(EF66=0,"0", EF66=-0.25, "1", EF66=-0.5,"2", EF66=-0.75,"3", EF66=-1,"4",EF66=-1.25,"5", EF66=-1.5,"6", EF66=-1.75,"7", EF66=-2,"8", EF66=-2.25,"9",EF66=-2.5,"10", EF66=-2.75,"11", EF66=-3,"12", EF66=-3.25,"13", EF66=-3.5,"14", EF66=-3.75,"15",EF66=-4,"16")</f>
        <v>0</v>
      </c>
      <c r="EI66" s="10" t="n">
        <v>-0.25</v>
      </c>
      <c r="EJ66" s="11" t="str">
        <f aca="false">IF(EI66=0,"1","2")</f>
        <v>2</v>
      </c>
      <c r="EK66" s="11" t="str">
        <f aca="false" t="array" ref="EK66">_xlfn.IFS(EI66=0,"0", EI66=-0.25, "1", EI66=-0.5,"2", EI66=-0.75,"3", EI66=-1,"4",EI66=-1.25,"5", EI66=-1.5,"6", EI66=-1.75,"7", EI66=-2,"8", EI66=-2.25,"9", EI66=-2.25,"9",EI66=-2.5,"10", EI66=-2.75,"11", EI66=-3,"12", EI66=-3.25,"13", EI66=-3.5,"14", EI66=-3.75,"15",EI66=-4,"16", EI66=0.25, "17", EI66=0.5, "18")</f>
        <v>1</v>
      </c>
      <c r="EL66" s="10" t="n">
        <v>0</v>
      </c>
      <c r="EM66" s="11" t="str">
        <f aca="false">IF(EL66=0,"1","2")</f>
        <v>1</v>
      </c>
      <c r="EN66" s="11" t="str">
        <f aca="false" t="array" ref="EN66">_xlfn.IFS(EL66=0.25,"17",EL66=0.5,"18", EL66=0,"0", EL66=-0.25, "1", EL66=-0.5,"2", EL66=-0.75,"3", EL66=-1,"4",EL66=-1.25,"5", EL66=-1.5,"6", EL66=-1.75,"7", EL66=-2,"8",EL66= -2.25,"9",EL66=-2.5,"10",EL66= -2.75,"11",EL66= -3,"12",EL66= -3.25,"13",EL66= -3.5,"14",EL66= -3.75,"15",EL66=-4,"16")</f>
        <v>0</v>
      </c>
      <c r="EO66" s="10" t="n">
        <v>0</v>
      </c>
      <c r="EP66" s="11" t="str">
        <f aca="false">IF(EO66=0,"1","2")</f>
        <v>1</v>
      </c>
      <c r="EQ66" s="11" t="str">
        <f aca="false" t="array" ref="EQ66">_xlfn.IFS(EO66=0,"0", EO66=0.25, "1", EO66=0.5,"2", EO66=0.75,"3", EO66=1,"4",EO66=1.25,"5", EO66=1.5,"6", EO66=1.75,"7", EO66=2,"8", EO66=2.25,"9", EO66=2.25,"9",EO66=2.5,"10", EO66=2.75,"11", EO66=3,"12", EO66=3.25,"13", EO66=3.5,"14", EO66=3.75,"15",EO66=4,"16", EO66=-0.25, "17", bq=-0.5, "18")</f>
        <v>0</v>
      </c>
      <c r="ER66" s="10" t="n">
        <v>0</v>
      </c>
      <c r="ES66" s="11" t="str">
        <f aca="false">IF(ER66=0,"1","2")</f>
        <v>1</v>
      </c>
      <c r="ET66" s="11" t="str">
        <f aca="false" t="array" ref="ET66">_xlfn.IFS(ER66=0,"0", ER66=0.25, "1", ER66=0.5,"2", ER66=0.75,"3", ER66=1,"4",ER66=1.25,"5", ER66=1.5,"6", ER66=1.75,"7", ER66=2,"8", ER66=2.25,"9", ER66=2.25,"9",ER66=2.5,"10", ER66=2.75,"11", ER66=3,"12", ER66=3.25,"13", ER66=3.5,"14", ER66=3.75,"15",ER66=4,"16", ER66=-0.25, "17", bq=-0.5, "18")</f>
        <v>0</v>
      </c>
      <c r="EU66" s="36" t="n">
        <v>18</v>
      </c>
      <c r="EV66" s="14" t="str">
        <f aca="false">VLOOKUP(EU66,LEYENDA!$G$2:$H$8,2,TRUE())</f>
        <v>13-18</v>
      </c>
      <c r="EW66" s="14" t="str">
        <f aca="false" t="array" ref="EW66">_xlfn.IFS(EV66="0-5","1", EV66="6-12","2", EV66="13-18","3", EV66="19-24","4", EV66="25-36","5", EV66="37-48","6", EV66="49-60","7")</f>
        <v>3</v>
      </c>
    </row>
    <row r="67" customFormat="false" ht="13.5" hidden="false" customHeight="false" outlineLevel="0" collapsed="false">
      <c r="A67" s="1" t="n">
        <v>27</v>
      </c>
      <c r="B67" s="32" t="n">
        <v>1</v>
      </c>
      <c r="C67" s="33" t="n">
        <v>35455</v>
      </c>
      <c r="D67" s="6"/>
      <c r="E67" s="5" t="str">
        <f aca="false">VLOOKUP(A67,'286'!$A$3:$J$600,10,FALSE())</f>
        <v>BARCHÍN OROZCO, Mª JESÚS</v>
      </c>
      <c r="F67" s="4" t="str">
        <f aca="false">VLOOKUP(A67,'286'!$A$3:$I$1768,3,FALSE())</f>
        <v>BAROJE</v>
      </c>
      <c r="G67" s="6" t="n">
        <f aca="false">VLOOKUP(A67,'286'!$A$3:$I$1768,4,FALSE())</f>
        <v>21684</v>
      </c>
      <c r="H67" s="7" t="n">
        <f aca="false">YEAR(C67)-YEAR(G67)</f>
        <v>38</v>
      </c>
      <c r="I67" s="1" t="str">
        <f aca="false">VLOOKUP(H67,LEYENDA!$C$2:$D$6,2,TRUE())</f>
        <v>25-40</v>
      </c>
      <c r="J67" s="5" t="str">
        <f aca="false">VLOOKUP(A67,'286'!$A$3:$I$1768,7,FALSE())</f>
        <v>M</v>
      </c>
      <c r="K67" s="8" t="str">
        <f aca="false">VLOOKUP(A67,'286'!$A$3:$I$1768,2,FALSE())</f>
        <v>OD</v>
      </c>
      <c r="L67" s="4" t="str">
        <f aca="false">VLOOKUP(A67,'286'!$A$3:$I$1768,8,FALSE())</f>
        <v>D</v>
      </c>
      <c r="M67" s="4" t="str">
        <f aca="false">VLOOKUP(A67,'286'!$A$3:$I$1768,9,FALSE())</f>
        <v>D</v>
      </c>
      <c r="N67" s="8" t="str">
        <f aca="false">IF(R67=O67, "MISMA","CONTRARIA")</f>
        <v>MISMA</v>
      </c>
      <c r="O67" s="8" t="str">
        <f aca="false" t="array" ref="O67">_xlfn.IFS(L67="D","1", L67="I","2")</f>
        <v>1</v>
      </c>
      <c r="P67" s="8" t="str">
        <f aca="false" t="array" ref="P67">_xlfn.IFS(K67="OD","1", K67="OI","2")</f>
        <v>1</v>
      </c>
      <c r="Q67" s="1" t="str">
        <f aca="false" t="array" ref="Q67">_xlfn.IFS(J67="M","1", J67="H","2")</f>
        <v>1</v>
      </c>
      <c r="R67" s="8" t="str">
        <f aca="false" t="array" ref="R67">_xlfn.IFS(M67="D","1", M67="I","2")</f>
        <v>1</v>
      </c>
      <c r="S67" s="1" t="str">
        <f aca="false" t="array" ref="S67">_xlfn.IFS(N67="CONTRARIA", "1",N67= "MISMA","2")</f>
        <v>2</v>
      </c>
      <c r="T67" s="1" t="str">
        <f aca="false" t="array" ref="T67">_xlfn.IFS(I67="0-12","1", I67="13-24","2", I67="25-40","3", I67="41-60","4", I67="61-100","5")</f>
        <v>3</v>
      </c>
      <c r="U67" s="9" t="n">
        <v>-6</v>
      </c>
      <c r="V67" s="1" t="str">
        <f aca="false">IF(U67="","",IF(AND(U67&gt;=-9,U67&lt;=-6.5),"-9 a -6,5",IF(AND(U67&gt;=-6,U67&lt;=-3.5),"-6 a -3,5",IF(AND(U67&gt;=-3,U67&lt;=-1),"-3 a -1",IF(U67=-0.5,"-0,5",IF(AND(U67&gt;=0,U67&lt;=2.5),"0 a 2,5",IF(AND(U67&gt;=3,U67&lt;=5.5),"3 a 5,5",IF(AND(U67&gt;=6,U67&lt;=8.5),"6 a 8,5",IF(AND(U67&gt;=9,U67&lt;=20),"9 a 20","Fuera de rango")))))))))</f>
        <v>-6 a -3,5</v>
      </c>
      <c r="W67" s="11" t="n">
        <f aca="false">IF(V67="","",IF(V67="-9 a -6,5",2,IF(V67="-6 a -3,5",3,IF(V67="-3 a -1",4,IF(V67="-0,5","NORMA",IF(V67="0 a 2,5",5,IF(V67="3 a 5,5",6,IF(V67="6 a 8,5",7,IF(V67="9 a 20",8,"Fuera de rango")))))))))</f>
        <v>3</v>
      </c>
      <c r="X67" s="9" t="n">
        <v>0</v>
      </c>
      <c r="Y67" s="10" t="str">
        <f aca="false">IF(X67="","",IF(AND(X67&gt;=0,X67&lt;=4),"0 a 4",IF(AND(X67&gt;=4.5,X67&lt;=8.5),"4,5 a 8,5",IF(X67=9,"9",IF(AND(X67&gt;=9.5,X67&lt;=13),"9,5 a 13",IF(AND(X67&gt;=13.5,X67&lt;=20),"13,5 a 20",IF(AND(X67&gt;=20.5,X67&lt;=35),"20,5 a 35","Fuera de rango")))))))</f>
        <v>0 a 4</v>
      </c>
      <c r="Z67" s="11" t="n">
        <f aca="false">IF(Y67="","",IF(Y67="0 a 4",1,IF(Y67="4,5 a 8,5",2,IF(Y67="9","NORMA",IF(Y67="9,5 a 13",3,IF(Y67="13,5 a 20",4,IF(Y67="20,5 a 35",5,"Fuera de rango")))))))</f>
        <v>1</v>
      </c>
      <c r="AA67" s="9" t="n">
        <v>10</v>
      </c>
      <c r="AB67" s="10" t="str">
        <f aca="false">IF(AA67="","",IF(AND(AA67&gt;=0,AA67&lt;=9),"0 a 9",IF(AND(AA67&gt;=9.5,AA67&lt;=18.5),"9,5 a 18,5",IF(AA67=19,"19",IF(AND(AA67&gt;=19.5,AA67&lt;=28),"19,5 a 28",IF(AND(AA67&gt;=28.5,AA67&lt;=40),"28,5 a 40","Fuera de rango"))))))</f>
        <v>9,5 a 18,5</v>
      </c>
      <c r="AC67" s="11" t="n">
        <f aca="false" t="array" ref="AC67">_xlfn.IFS(AB67="","",AB67="0 a 9",1,AB67="9,5 a 18,5",2,AB67="19","NORMA",AB67="19,5 a 28",3,AB67="28,5 a 40",4,TRUE(),"Fuera de rango")</f>
        <v>2</v>
      </c>
      <c r="AD67" s="9" t="n">
        <v>12</v>
      </c>
      <c r="AE67" s="10" t="str">
        <f aca="false">IF(AD67="","",IF(AND(AD67&gt;=-10,AD67&lt;=0),"De -10 a 0",IF(AND(AD67&gt;=0.5,AD67&lt;=9.5),"0,5 a 9,5",IF(AD67=10,"10",IF(AND(AD67&gt;=10.5,AD67&lt;=20),"10,5 a 20",IF(AND(AD67&gt;=20.5,AD67&lt;=40),"20,5 a 40","Fuera de rango"))))))</f>
        <v>10,5 a 20</v>
      </c>
      <c r="AF67" s="12" t="n">
        <f aca="false">IF(AD67="","",IF(AND(AD67&gt;=-10,AD67&lt;=0),1,IF(AND(AD67&gt;=0.5,AD67&lt;=9.5),2,IF(AD67=10,"NORMA",IF(AND(AD67&gt;=10.5,AD67&lt;=20),3,IF(AND(AD67&gt;=20.5,AD67&lt;=40),4,""))))))</f>
        <v>3</v>
      </c>
      <c r="AG67" s="9" t="n">
        <v>14</v>
      </c>
      <c r="AH67" s="10" t="str">
        <f aca="false">IF(AG67="","",IF(AND(AG67&gt;=0,AG67&lt;=4),"0 a 4",IF(AND(AG67&gt;=4.5,AG67&lt;=8.5),"4,5 a 8,5",IF(AG67=9,"9",IF(AND(AG67&gt;=9.5,AG67&lt;=13),"9,5 a 13",IF(AND(AG67&gt;=13.5,AG67&lt;=25),"13,5 a 25","Fuera de rango"))))))</f>
        <v>13,5 a 25</v>
      </c>
      <c r="AI67" s="11" t="n">
        <f aca="false">IF(AH67="","",IF(AH67="0 a 4",1,IF(AH67="4,5 a 8,5",2,IF(AH67="9","NORMA",IF(AH67="9,5 a 13",3,IF(AH67="13,5 a 25",4,""))))))</f>
        <v>4</v>
      </c>
      <c r="AJ67" s="9" t="n">
        <v>10</v>
      </c>
      <c r="AK67" s="10" t="str">
        <f aca="false">IF(AJ67="","",IF(AND(AJ67&gt;=-15,AJ67&lt;=-10.5),"-15 a -10,5",IF(AND(AJ67&gt;=-10,AJ67&lt;=-4),"-10 a -4",IF(AND(AJ67&gt;=-4.5,AJ67&lt;=0),"-4,5 a 0",IF(AND(AJ67&gt;=0.5,AJ67&lt;=4.5),"0,5 a 4,5",IF(AJ67=5,"5",IF(AND(AJ67&gt;=5.5,AJ67&lt;=10),"5,5 a 10",IF(AND(AJ67&gt;=10.5,AJ67&lt;=20),"10,5 a 20","Fuera de rango"))))))))</f>
        <v>5,5 a 10</v>
      </c>
      <c r="AL67" s="11" t="n">
        <f aca="false">IF(AK67="","",IF(AK67="-15 a -10,5",1,IF(AK67="-10 a -4",2,IF(AK67="-4,5 a 0",3,IF(AK67="0,5 a 4,5",4,IF(AK67="5","NORMA",IF(AK67="5,5 a 10",5,IF(AK67="10,5 a 20",6,"Error"))))))))</f>
        <v>5</v>
      </c>
      <c r="AM67" s="9" t="n">
        <v>-6</v>
      </c>
      <c r="AN67" s="10" t="str">
        <f aca="false">IF(AM67="","",IF(AND(AM67&gt;=-7.5,AM67&lt;=-5.5),"-7,5 a -5,5",IF(AND(AM67&gt;=-5,AM67&lt;=-3),"-5 a -3",IF(AND(AM67&gt;=-2.5,AM67&lt;=-0.5),"-2,5 a -0,5",IF(AM67=0,"0,00",IF(AND(AM67&gt;=0.5,AM67&lt;=2.5),"0,5 a 2,5",IF(AND(AM67&gt;=3,AM67&lt;=5),"3 a 5",IF(AND(AM67&gt;=5.5,AM67&lt;=7.5),"5,5 a 7,5",IF(AND(AM67&gt;=8,AM67&lt;=10),"8 a 10","Fuera de rango")))))))))</f>
        <v>-7,5 a -5,5</v>
      </c>
      <c r="AO67" s="11" t="n">
        <f aca="false">IF(AN67="","",IF(AN67="-7,5 a -5,5",1,IF(AN67="-5 a -3",2,IF(AN67="-2,5 a -0,5",3,IF(AN67="0,00","NORMA",IF(AN67="0,5 a 2,5",4,IF(AN67="3 a 5",5,IF(AN67="5,5 a 7,5",6,IF(AN67="8 a 10",7,"Error")))))))))</f>
        <v>1</v>
      </c>
      <c r="AP67" s="9" t="n">
        <v>0</v>
      </c>
      <c r="AQ67" s="10" t="str">
        <f aca="false">IF(AP67="","",IF(AND(AP67&gt;=-20,AP67&lt;=-9.5),"-20 a -9,5",IF(AND(AP67&gt;=-9,AP67&lt;=-6.5),"-9 a -6,5",IF(AP67=-6,"-6",IF(AND(AP67&gt;=-5.5,AP67&lt;=-3),"-5,5 a -3",IF(AND(AP67&gt;=-2.5,AP67&lt;=0),"-2,5 a 0",IF(AND(AP67&gt;=0.5,AP67&lt;=3),"0,5 a 3",IF(AND(AP67&gt;=3.5,AP67&lt;=6),"3,5 a 6",IF(AND(AP67&gt;=6.5,AP67&lt;=9),"6,5 a 9",IF(AND(AP67&gt;=9.5,AP67&lt;=20),"9,5 a 20","Fuera de rango"))))))))))</f>
        <v>-2,5 a 0</v>
      </c>
      <c r="AR67" s="11" t="n">
        <f aca="false">IF(AQ67="","",IF(AQ67="-20 a -9,5",1,IF(AQ67="-9 a -6,5",2,IF(AQ67="-6","NORMA",IF(AQ67="-5,5 a -3",3,IF(AQ67="-2,5 a 0",4,IF(AQ67="0,5 a 3",5,IF(AQ67="3,5 a 6",6,IF(AQ67="6,5 a 9",7,IF(AQ67="9,5 a 20",8,""))))))))))</f>
        <v>4</v>
      </c>
      <c r="AS67" s="9" t="n">
        <v>-14</v>
      </c>
      <c r="AT67" s="10" t="str">
        <f aca="false">IF(AS67="","",IF(AND(AS67&gt;=-16,AS67&lt;=-14),"-16 a -14",IF(AND(AS67&gt;=-13.5,AS67&lt;=-11.5),"-13,5 a -11,5",IF(AND(AS67&gt;=-11,AS67&lt;=-9),"-11 a -9",IF(AND(AS67&gt;=-8.5,AS67&lt;=-6.5),"-8,5 a -6,5",IF(AND(AS67&gt;=-6,AS67&lt;=-4),"-6 a -4",IF(AND(AS67&gt;=-3.5,AS67&lt;=-1.5),"-3,5 a -1,5",IF(AND(AS67&gt;=-1,AS67&lt;=1),"-1 a 1",IF(AND(AS67&gt;=1.5,AS67&lt;=3.5),"1,5 a 3,5",IF(AND(AS67&gt;=4,AS67&lt;=6),"4 a 6",IF(AND(AS67&gt;=6.5,AS67&lt;=8.5),"6,5 a 8,5",IF(AND(AS67&gt;=9,AS67&lt;=11),"9 a 11",IF(AND(AS67&gt;=11.5,AS67&lt;=13.5),"11,5 a 13,5",IF(AND(AS67&gt;=14,AS67&lt;=16),"14 a 16",IF(AND(AS67&gt;=16.5,AS67&lt;=18.5),"16,5 a 18,5",IF(AND(AS67&gt;=19,AS67&lt;=21),"19 a 21","Fuera de rango"))))))))))))))))</f>
        <v>-16 a -14</v>
      </c>
      <c r="AU67" s="11" t="n">
        <f aca="false" t="array" ref="AU67">IF(AT67="","",_xlfn.IFS(AT67="-16 a -14",1,AT67="-13,5 a -11,5",2,AT67="-11 a -9",3,AT67="-8,5 a -6,5",4,AT67="-6 a -4",5,AT67="-3,5 a -1,5",6,AT67="-1 a 1",7,AT67="1,5 a 3,5",8,AT67="4 a 6","NORMA",AT67="6,5 a 8,5",9,AT67="9 a 11",10,AT67="11,5 a 13,5",11,AT67="14 a 16",12,AT67="16,5 a 18,5",13,AT67="19 a 21",14,TRUE(),""))</f>
        <v>1</v>
      </c>
      <c r="AV67" s="9" t="n">
        <v>2</v>
      </c>
      <c r="AW67" s="10" t="str">
        <f aca="false">IF(AV67="","",IF(AND(AV67&gt;=-1,AV67&lt;=-0.5),"-1 a -0,5",IF(AND(AV67&gt;-0.5,AV67&lt;=0),"De -0,5 a 0",IF(AND(AV67&gt;=0.25,AV67&lt;=0.75),"0,25 a 0,75",IF(AND(AV67&gt;=1,AV67&lt;=1.5),"1 a 1,5",IF(AND(AV67&gt;=1.75,AV67&lt;=2.25),"1,75 a 2,25",IF(AND(AV67&gt;=2.5,AV67&lt;=3),"2,5 a 3",IF(AND(AV67&gt;=3.25,AV67&lt;=3.75),"3,25 a 3,75","Fuera de rango"))))))))</f>
        <v>1,75 a 2,25</v>
      </c>
      <c r="AX67" s="11" t="n">
        <f aca="false">IF(AW67="","",IF(OR(AW67="-1 a -0,5",AW67="-1 a -0.5"),1,IF(OR(AW67="De -0,5 a 0",AW67="-0,5 a 0",AW67="De -0.5 a 0"),2,IF(OR(AW67="0,25 a 0,75",AW67="0.25 a 0.75"),"NORMA",IF(OR(AW67="1 a 1,5",AW67="1 a 1.5"),3,IF(OR(AW67="1,75 a 2,25",AW67="1.75 a 2.25"),4,IF(OR(AW67="2,5 a 3",AW67="2.5 a 3"),5,IF(OR(AW67="3,25 a 3,75",AW67="3.25 a 3.75"),6,""))))))))</f>
        <v>4</v>
      </c>
      <c r="AY67" s="9" t="n">
        <v>0</v>
      </c>
      <c r="AZ67" s="10" t="str">
        <f aca="false">IF(AY67="","",IF(AND(AY67&gt;=-20,AY67&lt;=-9.5),"-20 a -9,5",IF(AND(AY67&gt;=-9,AY67&lt;=-6.5),"-9 a -6,5",IF(AY67=-6,"-6",IF(AND(AY67&gt;=-5.5,AY67&lt;=-3),"-5,5 a -3",IF(AND(AY67&gt;=-2.5,AY67&lt;=0),"-2,5 a 0",IF(AND(AY67&gt;=0.5,AY67&lt;=3),"0,5 a 3",IF(AND(AY67&gt;=3.5,AY67&lt;=6),"3,5 a 6","Fuera de rango"))))))))</f>
        <v>-2,5 a 0</v>
      </c>
      <c r="BA67" s="11" t="n">
        <f aca="false">IF(AZ67="","",IF(AZ67="-20 a -9,5",1,IF(AZ67="-9 a -6,5",2,IF(AZ67="-6","NORMA",IF(AZ67="-5,5 a -3",3,IF(AZ67="-2,5 a 0",4,IF(AZ67="0,5 a 3",5,IF(AZ67="3,5 a 6",6,""))))))))</f>
        <v>4</v>
      </c>
      <c r="BB67" s="9" t="n">
        <v>0</v>
      </c>
      <c r="BC67" s="10" t="str">
        <f aca="false" t="array" ref="BC67">IF(BB67="","",_xlfn.IFS(AND(BB67&gt;=0,BB67&lt;=2),"0 a 2",AND(BB67&gt;=2.5,BB67&lt;=4.5),"2,5 a 4,5",AND(BB67&gt;=5,BB67&lt;=7),"5 a 7",AND(BB67&gt;=7.5,BB67&lt;=9.5),"7,5 a 9,5",AND(BB67&gt;=10,BB67&lt;=12),"10 a 12",AND(BB67&gt;=12.5,BB67&lt;=14.5),"12,5 a 14,5",BB67=15,"15",AND(BB67&gt;=15.5,BB67&lt;=17.5),"15,5 a 17,5",AND(BB67&gt;=18,BB67&lt;=20),"18 a 20",AND(BB67&gt;=20.5,BB67&lt;=22.5),"20,5 a 22,5",AND(BB67&gt;=23,BB67&lt;=25),"23 a 25",TRUE(),"Fuera de rango"))</f>
        <v>0 a 2</v>
      </c>
      <c r="BD67" s="11" t="n">
        <f aca="false" t="array" ref="BD67">IF(BC67="","",_xlfn.IFS(BC67="0 a 2",1,BC67="2,5 a 4,5",2,BC67="5 a 7",3,BC67="7,5 a 9,5",4,BC67="10 a 12",5,BC67="12,5 a 14,5",6,BC67="15","NORMA",BC67="15,5 a 17,5",7,BC67="18 a 20",8,BC67="20,5 a 22,5",9,BC67="23 a 25",10,TRUE(),"Fuera de rango"))</f>
        <v>1</v>
      </c>
      <c r="BE67" s="9" t="n">
        <v>30</v>
      </c>
      <c r="BF67" s="10" t="str">
        <f aca="false">IF(BE67="","",IF(AND(BE67&gt;=-20,BE67&lt;=-10),"-20 a -10",IF(AND(BE67&gt;=-9.5,BE67&lt;=0.5),"-9,5 a 0,5",IF(AND(BE67&gt;=1,BE67&lt;=11),"1 a 11",IF(AND(BE67&gt;=11.5,BE67&lt;=20.5),"11,5 a 20,5",IF(BE67=21,"21",IF(AND(BE67&gt;=21.5,BE67&lt;=31.5),"21,5 a 31,5",IF(AND(BE67&gt;=32,BE67&lt;=42),"32 a 42","Fuera de rango"))))))))</f>
        <v>21,5 a 31,5</v>
      </c>
      <c r="BG67" s="11" t="n">
        <f aca="false">IF(BF67="","",IF(BF67="-20 a -10",1,IF(BF67="-9,5 a 0,5",2,IF(BF67="1 a 11",3,IF(BF67="11,5 a 20,5",4,IF(BF67="21","NORMA",IF(BF67="21,5 a 31,5",5,IF(BF67="32 a 42",6,""))))))))</f>
        <v>5</v>
      </c>
      <c r="BH67" s="9" t="n">
        <v>6</v>
      </c>
      <c r="BI67" s="10" t="str">
        <f aca="false">IF(BH67="","",IF(AND(BH67&gt;=-20,BH67&lt;=-15),"-20 a -15",IF(AND(BH67&gt;=-14.5,BH67&lt;=-9.5),"-14,5 a -9,5",IF(AND(BH67&gt;=-9,BH67&lt;=-4),"-9 a -4",IF(AND(BH67&gt;=-3.5,BH67&lt;=2.5),"-3,5 a 2,5",IF(AND(BH67&gt;=3,BH67&lt;=8),"3 a 8",IF(AND(BH67&gt;=8.5,BH67&lt;=14.5),"8,5 a 14,5",IF(BH67=15,"15",IF(AND(BH67&gt;=15.5,BH67&lt;=20.5),"15,5 a 20,5",IF(AND(BH67&gt;=21,BH67&lt;=26),"21 a 26","Fuera de rango"))))))))))</f>
        <v>3 a 8</v>
      </c>
      <c r="BJ67" s="11" t="n">
        <f aca="false">IF(BI67="","",IF(BI67="-20 a -15",1,IF(BI67="-14,5 a -9,5",2,IF(BI67="-9 a -4",3,IF(BI67="-3,5 a 2,5",4,IF(BI67="3 a 8",5,IF(BI67="8,5 a 14,5",6,IF(BI67="15","NORMA",IF(BI67="15,5 a 20,5",7,IF(BI67="21 a 26",8,IF(BI67="26,5 a 31,5",9,"")))))))))))</f>
        <v>5</v>
      </c>
      <c r="BK67" s="9" t="n">
        <v>0</v>
      </c>
      <c r="BL67" s="10" t="str">
        <f aca="false">IF(BK67="","",IF(AND(BK67&gt;=0,BK67&lt;=2),"0 - 2",IF(AND(BK67&gt;=2.5,BK67&lt;=4.5),"2,5 - 4,5",IF(AND(BK67&gt;=5,BK67&lt;=7),"5 - 7",IF(AND(BK67&gt;=7.5,BK67&lt;=9.5),"7,5 - 9,5",IF(AND(BK67&gt;=10,BK67&lt;=12),"10 - 12",IF(AND(BK67&gt;=12.5,BK67&lt;=13.5),"12,5 - 13,5",IF(BK67=14,"14",IF(AND(BK67&gt;=14.5,BK67&lt;=16.5),"14,5 - 16,5",IF(AND(BK67&gt;=17,BK67&lt;=19),"17 - 19",IF(AND(BK67&gt;=19.5,BK67&lt;=21.5),"19,5 - 21,5",IF(AND(BK67&gt;=22,BK67&lt;=24),"22 - 24",IF(AND(BK67&gt;=24.5,BK67&lt;=26.5),"24,5 - 26,5",IF(AND(BK67&gt;=27,BK67&lt;=29),"27 - 29",IF(AND(BK67&gt;=29.5,BK67&lt;=30),"29,5 - 30","Fuera de rango")))))))))))))))</f>
        <v>0 - 2</v>
      </c>
      <c r="BM67" s="11" t="n">
        <f aca="false">IF(BL67="","",IF(BL67="0 - 2",1,IF(BL67="2,5 - 4,5",2,IF(BL67="5 - 7",3,IF(BL67="7,5 - 9,5",4,IF(BL67="10 - 12",5,IF(BL67="12,5 - 13,5",6,IF(BL67="14","NORMA",IF(BL67="14,5 - 16,5",7,IF(BL67="17 - 19",8,IF(BL67="19,5 - 21,5",9,IF(BL67="22 - 24",10,IF(BL67="24,5 - 26,5",11,IF(BL67="27 - 29",12,IF(BL67="29,5 - 30",13,"")))))))))))))))</f>
        <v>1</v>
      </c>
      <c r="BN67" s="9" t="n">
        <v>30</v>
      </c>
      <c r="BO67" s="10" t="str">
        <f aca="false">IF(BN67="","",IF(AND(BN67&gt;=-20,BN67&lt;=-10),"-20 a -10",IF(AND(BN67&gt;=-9.5,BN67&lt;=0.5),"-9,5 a 0,5",IF(AND(BN67&gt;=1,BN67&lt;=11),"1 a 11",IF(AND(BN67&gt;=11.5,BN67&lt;=21.5),"11,5 a 21,5",IF(BN67=22,"22",IF(AND(BN67&gt;=22.5,BN67&lt;=32.5),"22,5 a 32,5",IF(AND(BN67&gt;=33,BN67&lt;=43),"33 a 43","Fuera de rango"))))))))</f>
        <v>22,5 a 32,5</v>
      </c>
      <c r="BP67" s="11" t="n">
        <f aca="false">IF(BO67="","",IF(BO67="-20 a -10",1,IF(BO67="-9,5 a 0,5",2,IF(BO67="1 a 11",3,IF(BO67="11,5 a 21,5",4,IF(BO67="22","NORMA",IF(BO67="22,5 a 32,5",5,IF(BO67="33 a 43",6,""))))))))</f>
        <v>5</v>
      </c>
      <c r="BQ67" s="9" t="n">
        <v>27</v>
      </c>
      <c r="BR67" s="10" t="str">
        <f aca="false">IF(BQ67="","",IF(AND(BQ67&gt;=-20,BQ67&lt;=-15),"-20 a -15",IF(AND(BQ67&gt;=-14.5,BQ67&lt;=-9.5),"-14,5 a -9,5",IF(AND(BQ67&gt;=-9,BQ67&lt;=-4),"-9 a -4",IF(AND(BQ67&gt;=-3.5,BQ67&lt;=2.5),"-3,5 a 2,5",IF(AND(BQ67&gt;=3,BQ67&lt;=8),"3 a 8",IF(AND(BQ67&gt;=8.5,BQ67&lt;=13.5),"8,5 a 13,5",IF(AND(BQ67&gt;=14,BQ67&lt;=17.5),"14 a 17,5",IF(BQ67=18,"18",IF(AND(BQ67&gt;=18.5,BQ67&lt;=23.5),"18,5 a 23,5",IF(AND(BQ67&gt;=24,BQ67&lt;=29),"24 a 29",IF(AND(BQ67&gt;=29.5,BQ67&lt;=34.5),"29,5 a 34,5",IF(AND(BQ67&gt;=35,BQ67&lt;=40),"35 a 40","Fuera de rango")))))))))))))</f>
        <v>24 a 29</v>
      </c>
      <c r="BS67" s="11" t="n">
        <f aca="false">IF(BR67="","",IF(BR67="-20 a -15",1,IF(BR67="-14,5 a -9,5",2,IF(BR67="-9 a -4",3,IF(BR67="-3,5 a 2,5",4,IF(BR67="3 a 8",5,IF(BR67="8,5 a 13,5",6,IF(BR67="14 a 17,5",7,IF(BR67="18","NORMA",IF(BR67="18,5 a 23,5",8,IF(BR67="24 a 29",9,IF(BR67="29,5 a 34,5",10,IF(BR67="35 a 40",11,"")))))))))))))</f>
        <v>9</v>
      </c>
      <c r="BT67" s="9" t="n">
        <v>5.5</v>
      </c>
      <c r="BU67" s="10" t="str">
        <f aca="false">IF(BT67="","",IF(AND(BT67&gt;=-20,BT67&lt;=-18),"-20 a -18",IF(AND(BT67&gt;=-17.5,BT67&lt;=-15.5),"-17,5 a -15,5",IF(AND(BT67&gt;=-15,BT67&lt;=-13),"-15 a -13",IF(AND(BT67&gt;=-12.5,BT67&lt;=-10.5),"-12,5 a -10,5",IF(AND(BT67&gt;=-10,BT67&lt;=-8),"-10 a -8",IF(AND(BT67&gt;=-7.5,BT67&lt;=-5.5),"-7,5 a -5,5",IF(AND(BT67&gt;=-5,BT67&lt;=-3),"-5 a -3",IF(AND(BT67&gt;=-2.5,BT67&lt;=-0.5),"-2,5 a -0,5",IF(BT67=0,"0",IF(AND(BT67&gt;=0.5,BT67&lt;=2.5),"0,5 a 2,5",IF(AND(BT67&gt;=3,BT67&lt;=5),"3 a 5",IF(AND(BT67&gt;=5.5,BT67&lt;=7.5),"5,5 a 7,5",IF(AND(BT67&gt;=8,BT67&lt;=10),"8 a 10",IF(AND(BT67&gt;=10.5,BT67&lt;=12.5),"10,5 a 12,5",IF(AND(BT67&gt;=13,BT67&lt;=15),"13 a 15",IF(AND(BT67&gt;=15.5,BT67&lt;=17.5),"15,5 a 17,5",IF(AND(BT67&gt;=18,BT67&lt;=20),"18 a 20","Fuera de rango"))))))))))))))))))</f>
        <v>5,5 a 7,5</v>
      </c>
      <c r="BV67" s="11" t="n">
        <f aca="false">IF(BT67="","",IF(BT67=0,"NORMA",IF(AND(BT67&gt;=-20,BT67&lt;=-18),2,IF(AND(BT67&gt;=-17.5,BT67&lt;=-15.5),2,IF(AND(BT67&gt;=-15,BT67&lt;=-13),3,IF(AND(BT67&gt;=-12.5,BT67&lt;=-10.5),4,IF(AND(BT67&gt;=-10,BT67&lt;=-8),5,IF(AND(BT67&gt;=-7.5,BT67&lt;=-5.5),6,IF(AND(BT67&gt;=-5,BT67&lt;=-3),7,IF(AND(BT67&gt;=-2.5,BT67&lt;=-0.5),8,IF(AND(BT67&gt;=0.5,BT67&lt;=2.5),9,IF(AND(BT67&gt;=3,BT67&lt;=5),10,IF(AND(BT67&gt;=5.5,BT67&lt;=7.5),11,IF(AND(BT67&gt;=8,BT67&lt;=10),12,IF(AND(BT67&gt;=10.5,BT67&lt;=12.5),13,IF(AND(BT67&gt;=13,BT67&lt;=15),14,IF(AND(BT67&gt;=15.5,BT67&lt;=17.5),15,IF(AND(BT67&gt;=18,BT67&lt;=20),16,"Fuera de rango"))))))))))))))))))</f>
        <v>11</v>
      </c>
      <c r="BW67" s="9" t="n">
        <v>0</v>
      </c>
      <c r="BX67" s="10" t="n">
        <f aca="false">18.5- (0.3*H67)</f>
        <v>7.1</v>
      </c>
      <c r="BY67" s="10" t="n">
        <f aca="false">(BW67)-(BX67)</f>
        <v>-7.1</v>
      </c>
      <c r="BZ67" s="10" t="str">
        <f aca="false">IF(BY67="","",IF(BY67&lt;-27.5,"De -30 a -28",IF(BY67&lt;-25,"De -27,5 a -25,5",IF(BY67&lt;-22.5,"De -25 a -23",IF(BY67&lt;-20,"De -22,5 a -20,5",IF(BY67&lt;-17.5,"De -20 a -18",IF(BY67&lt;-15,"De -17,5 a -15,5",IF(BY67&lt;-12.5,"De -15 a -13",IF(BY67&lt;-10,"De -12,5 a -10,5",IF(BY67&lt;-7.5,"De -10 a -8",IF(BY67&lt;-5,"De -7,5 a -5,5",IF(BY67&lt;-2.5,"De -5 a -3",IF(BY67&lt;0,"De -2,5 a -0,5",IF(BY67&lt;2.5,"De 0 a 2",IF(BY67&lt;5,"De 2,5 a 4,5",IF(BY67&lt;7.5,"De 5 a 7",IF(BY67&lt;10,"De 7,5 a 9,5",IF(BY67&lt;12.5,"De 10 a 12",IF(BY67&lt;15,"De 12,5 a 14,5",IF(BY67&lt;17.5,"De 15 a 17",IF(BY67&lt;20,"De 17,5 a 19,5",IF(BY67&lt;22.5,"De 20 a 22",IF(BY67&lt;25,"De 22,5 a 24,5",IF(BY67&lt;27.5,"De 25 a 27","De 27,5 a 30"))))))))))))))))))))))))</f>
        <v>De -7,5 a -5,5</v>
      </c>
      <c r="CA67" s="12" t="n">
        <f aca="false">IF(BY67="","",IF(BY67&lt;=-28,1,IF(BY67&lt;=-25.5,2,IF(BY67&lt;=-23,3,IF(BY67&lt;=-20.5,4,IF(BY67&lt;=-18,5,IF(BY67&lt;=-15.5,6,IF(BY67&lt;=-13,7,IF(BY67&lt;=-10.5,8,IF(BY67&lt;=-8,9,IF(BY67&lt;=-5.5,10,IF(BY67&lt;=-3,11,IF(BY67&lt;=-0.5,12,IF(BY67&lt;=2,13,IF(BY67&lt;=4.5,14,IF(BY67&lt;=7,15,IF(BY67&lt;=9.5,16,IF(BY67&lt;=12,17,IF(BY67&lt;=14.5,18,IF(BY67&lt;=17,19,IF(BY67&lt;=19.5,20,IF(BY67&lt;=22,21,IF(BY67&lt;=24.5,22,IF(BY67&lt;=27,23,IF(BY67&lt;=30,24,"Fuera de rango")))))))))))))))))))))))))</f>
        <v>10</v>
      </c>
      <c r="CB67" s="9" t="n">
        <v>0</v>
      </c>
      <c r="CC67" s="10" t="n">
        <f aca="false">18.5- (0.3*H67)</f>
        <v>7.1</v>
      </c>
      <c r="CD67" s="10" t="n">
        <f aca="false">(CB67)-(CC67)</f>
        <v>-7.1</v>
      </c>
      <c r="CE67" s="10" t="str">
        <f aca="false">IF(CD67="","",IF(CD67&lt;-27.5,"De -30 a -28",IF(CD67&lt;-25,"De -27,5 a -25,5",IF(CD67&lt;-22.5,"De -25 a -23",IF(CD67&lt;-20,"De -22,5 a -20,5",IF(CD67&lt;-17.5,"De -20 a -18",IF(CD67&lt;-15,"De -17,5 a -15,5",IF(CD67&lt;-12.5,"De -15 a -13",IF(CD67&lt;-10,"De -12,5 a -10,5",IF(CD67&lt;-7.5,"De -10 a -8",IF(CD67&lt;-5,"De -7,5 a -5,5",IF(CD67&lt;-2.5,"De -5 a -3",IF(CD67&lt;0,"De -2,5 a -0,5",IF(CD67&lt;=2,"De 0 a 2",IF(CD67&lt;=4.5,"De 2,5 a 4,5",IF(CD67&lt;=7,"De 5 a 7",IF(CD67&lt;=9.5,"De 7,5 a 9,5",IF(CD67&lt;=12,"De 10 a 12",IF(CD67&lt;=14.5,"De 12,5 a 14,5",IF(CD67&lt;=17,"De 15 a 17",IF(CD67&lt;=19.5,"De 17,5 a 19,5",IF(CD67&lt;=22,"De 20 a 22",IF(CD67&lt;=24.5,"De 22,5 a 24,5",IF(CD67&lt;=27,"De 25 a 27","De 27,5 a 30"))))))))))))))))))))))))</f>
        <v>De -7,5 a -5,5</v>
      </c>
      <c r="CF67" s="12" t="n">
        <f aca="false">IF(CD67="","",IF(CD67&lt;-27.5,1,IF(CD67&lt;-25,2,IF(CD67&lt;-22.5,3,IF(CD67&lt;-20,4,IF(CD67&lt;-17.5,5,IF(CD67&lt;-15,6,IF(CD67&lt;-12.5,7,IF(CD67&lt;-10,8,IF(CD67&lt;-7.5,9,IF(CD67&lt;-5,10,IF(CD67&lt;-2.5,11,IF(CD67&lt;0,12,IF(CD67&lt;2.5,13,IF(CD67&lt;5,14,IF(CD67&lt;7.5,15,IF(CD67&lt;10,16,IF(CD67&lt;12.5,17,IF(CD67&lt;15,18,IF(CD67&lt;17.5,19,IF(CD67&lt;20,20,IF(CD67&lt;22.5,21,IF(CD67&lt;25,22,IF(CD67&lt;27.5,23,24))))))))))))))))))))))))</f>
        <v>10</v>
      </c>
      <c r="CG67" s="9" t="n">
        <v>-3.25</v>
      </c>
      <c r="CH67" s="10" t="str">
        <f aca="false">IF(CG67="","",IF(AND(CG67&gt;=-10,CG67&lt;=-9.5),"-10 a -9,5",IF(AND(CG67&gt;-9.5,CG67&lt;=-8.5),"-9 a -8,5",IF(AND(CG67&gt;-8.5,CG67&lt;=-7.5),"-8 a -7,5",IF(AND(CG67&gt;-7.5,CG67&lt;=-6.5),"-7 a -6,5",IF(AND(CG67&gt;-6.5,CG67&lt;=-5.5),"-6 a -5,5",IF(AND(CG67&gt;-5.5,CG67&lt;=-4.5),"-5 a -4,5",IF(AND(CG67&gt;-4.5,CG67&lt;=-3.5),"-4 a -3,5",IF(AND(CG67&gt;-3.5,CG67&lt;=-2.5),"-3 a -2,5",IF(CG67=-2.25,"-2,25",IF(AND(CG67&gt;-2.5,CG67&lt;=-1.5),"-2 a -1,5",IF(AND(CG67&gt;-1.5,CG67&lt;=-0.5),"-1 a -0,5",IF(AND(CG67&gt;-0.5,CG67&lt;=0.5),"0 a 0,5",IF(AND(CG67&gt;0.5,CG67&lt;=1.5),"1 a 1,5",IF(AND(CG67&gt;1.5,CG67&lt;=2.5),"2 a 2,5",IF(AND(CG67&gt;2.5,CG67&lt;=3.5),"3 a 3,5",IF(AND(CG67&gt;3.5,CG67&lt;=4.5),"4 a 4,5",IF(AND(CG67&gt;4.5,CG67&lt;=5.5),"5 a 5,5",IF(AND(CG67&gt;5.5,CG67&lt;=6.5),"6 a 6,5",IF(AND(CG67&gt;6.5,CG67&lt;=7.5),"7 a 7,5",IF(AND(CG67&gt;7.5,CG67&lt;=8.5),"8 a 8,5",IF(AND(CG67&gt;8.5,CG67&lt;=9.5),"9 a 9,5",IF(CG67&gt;=10,"10","Fuera de rango")))))))))))))))))))))))</f>
        <v>-3 a -2,5</v>
      </c>
      <c r="CI67" s="11" t="n">
        <f aca="false">IF(CG67="","",IF(CG67=-2.25,"NORMA",IF(CG67&lt;=-9.5,1,IF(CG67&lt;=-8.5,2,IF(CG67&lt;=-7.5,3,IF(CG67&lt;=-6.5,4,IF(CG67&lt;=-5.5,5,IF(CG67&lt;=-4.5,6,IF(CG67&lt;=-3.5,7,IF(CG67&lt;=-2.5,8,IF(CG67&lt;=-1.5,9,IF(CG67&lt;=-0.5,10,IF(CG67&lt;=0.5,11,IF(CG67&lt;=1.5,12,IF(CG67&lt;=2.5,13,IF(CG67&lt;=3.5,14,IF(CG67&lt;=4.5,15,IF(CG67&lt;=5.5,16,IF(CG67&lt;=6.5,17,IF(CG67&lt;=7.5,18,IF(CG67&lt;=8.5,19,IF(CG67&lt;=9.5,20,IF(CG67=10,21,"Fuera de rango")))))))))))))))))))))))</f>
        <v>8</v>
      </c>
      <c r="CJ67" s="9" t="n">
        <v>1.5</v>
      </c>
      <c r="CK67" s="10" t="str">
        <f aca="false">IF(CJ67="","",IF(AND(CJ67&gt;=-6,CJ67&lt;=-5.5),"-6 a -5,5",IF(AND(CJ67&gt;-5.5,CJ67&lt;=-4.5),"-5 a -4,5",IF(AND(CJ67&gt;-4.5,CJ67&lt;=-3.5),"-4 a -3,5",IF(AND(CJ67&gt;-3.5,CJ67&lt;=-2.5),"-3 a -2,5",IF(AND(CJ67&gt;-2.5,CJ67&lt;=-1.5),"-2 a -1,5",IF(AND(CJ67&gt;-1.5,CJ67&lt;=-0.5),"-1 a -0,5",IF(AND(CJ67&gt;-0.5,CJ67&lt;=0.5),"0 a 0,5",IF(AND(CJ67&gt;0.5,CJ67&lt;=1.5),"1 a 1,5",IF(AND(CJ67&gt;1.5,CJ67&lt;2.5),"2",IF(AND(CJ67&gt;=2.5,CJ67&lt;=3),"2,5 a 3",IF(AND(CJ67&gt;3,CJ67&lt;=4),"3,5 a 4",IF(AND(CJ67&gt;4,CJ67&lt;=5),"4,5 a 5",IF(AND(CJ67&gt;5,CJ67&lt;=6),"5,5 a 6",IF(AND(CJ67&gt;6,CJ67&lt;=7),"6,5 a 7",IF(AND(CJ67&gt;7,CJ67&lt;=8),"7,5 a 8",IF(AND(CJ67&gt;8,CJ67&lt;=9.5),"8,5 a 9,5",IF(CJ67=10,"10","Fuera de rango"))))))))))))))))))</f>
        <v>1 a 1,5</v>
      </c>
      <c r="CL67" s="11" t="n">
        <f aca="false">IF(CK67="","",IF(OR(CK67="-6 a -5,5",CK67="-6 - -5,5"),1,IF(OR(CK67="-5 a -4,5",CK67="-5 - -4,5"),2,IF(OR(CK67="-4 a -3,5",CK67="-4 - -3,5"),3,IF(OR(CK67="-3 a -2,5",CK67="-3 - -2,5"),4,IF(OR(CK67="-2 a -1,5",CK67="-2 - -1,5"),5,IF(OR(CK67="-1 a -0,5",CK67="-1 - -0,5"),6,IF(OR(CK67="0 a 0,5",CK67="0 - 0,5"),7,IF(OR(CK67="1 a 1,5",CK67="1 - 1,5"),8,IF(CK67="2","NORMA",IF(OR(CK67="2,5 a 3",CK67="2,5 - 3"),9,IF(OR(CK67="3,5 a 4",CK67="3,5 - 4"),10,IF(OR(CK67="4,5 a 5",CK67="4,5 - 5"),11,IF(OR(CK67="5,5 a 6",CK67="5,5 - 6"),12,IF(OR(CK67="6,5 a 7",CK67="6,5 - 7"),13,IF(OR(CK67="7,5 a 8",CK67="7,5 - 8"),14,IF(OR(CK67="8,5 a 9",CK67="8,5 - 9,5",CK67="9 a 9,5"),15,IF(CK67="10",15,IF(OR(CK67="0,5 a 1",CK67="0,5 - 1"),7,"Fuera de rango")))))))))))))))))))</f>
        <v>8</v>
      </c>
      <c r="CM67" s="10" t="n">
        <v>0</v>
      </c>
      <c r="CN67" s="10" t="str">
        <f aca="false">IF(CM67=0,"0", " ")</f>
        <v>0</v>
      </c>
      <c r="CO67" s="10" t="str">
        <f aca="false">IF(CM67&gt;0,"EME"," ")</f>
        <v> </v>
      </c>
      <c r="CP67" s="10" t="n">
        <v>0</v>
      </c>
      <c r="CQ67" s="10" t="str">
        <f aca="false">IF(CP67&gt;0,"0", " ")</f>
        <v> </v>
      </c>
      <c r="CR67" s="10" t="str">
        <f aca="false">IF(CP67&gt;0,"EME"," ")</f>
        <v> </v>
      </c>
      <c r="CS67" s="9" t="n">
        <v>0</v>
      </c>
      <c r="CT67" s="10" t="str">
        <f aca="false">IF(CS67&gt;0,"1", " ")</f>
        <v> </v>
      </c>
      <c r="CU67" s="10" t="str">
        <f aca="false">IF(CS67&gt;0,"HIP"," ")</f>
        <v> </v>
      </c>
      <c r="CV67" s="9" t="n">
        <v>0</v>
      </c>
      <c r="CW67" s="10" t="str">
        <f aca="false">IF(CV67&gt;0,"1", " ")</f>
        <v> </v>
      </c>
      <c r="CX67" s="10" t="str">
        <f aca="false">IF(CV67&gt;0,"HIP"," ")</f>
        <v> </v>
      </c>
      <c r="CY67" s="9" t="n">
        <v>-8.5</v>
      </c>
      <c r="CZ67" s="11" t="str">
        <f aca="false">IF(CY67&lt;0,"2"," ")</f>
        <v>2</v>
      </c>
      <c r="DA67" s="11" t="str">
        <f aca="false">IF(CY67&lt;0,"MIO"," ")</f>
        <v>MIO</v>
      </c>
      <c r="DB67" s="9" t="n">
        <v>-10</v>
      </c>
      <c r="DC67" s="11" t="str">
        <f aca="false">IF(DB67&lt;0,"2"," ")</f>
        <v>2</v>
      </c>
      <c r="DD67" s="11" t="str">
        <f aca="false">IF(DB67&lt;0,"MIO"," ")</f>
        <v>MIO</v>
      </c>
      <c r="DE67" s="9" t="n">
        <v>-0.5</v>
      </c>
      <c r="DF67" s="11" t="str">
        <f aca="false">IF(DE67&lt;0,"3"," ")</f>
        <v>3</v>
      </c>
      <c r="DG67" s="11" t="str">
        <f aca="false">IF(DE67&lt;0,"AST"," ")</f>
        <v>AST</v>
      </c>
      <c r="DH67" s="9" t="n">
        <v>-1.25</v>
      </c>
      <c r="DI67" s="11" t="str">
        <f aca="false">IF(DH67&lt;0,"3"," ")</f>
        <v>3</v>
      </c>
      <c r="DJ67" s="11" t="str">
        <f aca="false">IF(DH67&lt;0,"AST"," ")</f>
        <v>AST</v>
      </c>
      <c r="DK67" s="9" t="n">
        <v>1</v>
      </c>
      <c r="DL67" s="10" t="str">
        <f aca="false">IF(DK67&gt;0,"4"," ")</f>
        <v>4</v>
      </c>
      <c r="DM67" s="10" t="str">
        <f aca="false">IF(DK67&gt;0,"PRE"," ")</f>
        <v>PRE</v>
      </c>
      <c r="DN67" s="9" t="n">
        <v>1</v>
      </c>
      <c r="DO67" s="10" t="str">
        <f aca="false">IF(DN67&gt;0,"4"," ")</f>
        <v>4</v>
      </c>
      <c r="DP67" s="10" t="str">
        <f aca="false">IF(DN67&gt;0,"PRE"," ")</f>
        <v>PRE</v>
      </c>
      <c r="DQ67" s="12" t="n">
        <v>3</v>
      </c>
      <c r="DR67" s="12" t="n">
        <v>3</v>
      </c>
      <c r="DS67" s="12" t="str">
        <f aca="false">CONCATENATE(CO67,CU67,DA67,DG67,DM67)</f>
        <v>  MIOASTPRE</v>
      </c>
      <c r="DT67" s="10" t="str">
        <f aca="false" t="array" ref="DT67">_xlfn.IFS(DS67="EME    ","0", DS67=" HIP   ","1", DS67="  MIO  ","2", DS67="   AST ","3", DS67="    PRE","4", DS67="EME   PRE","5", DS67=" HIP  PRE","6", DS67=" HIP AST ","7", DS67="  MIO PRE","8", DS67="  MIOAST ","9", DS67="   ASTPRE","10",DS67=" HIP ASTPRE","11", DS67="  MIOASTPRE","12", DS67="     ","0")</f>
        <v>12</v>
      </c>
      <c r="DU67" s="1" t="s">
        <v>154</v>
      </c>
      <c r="DV67" s="1" t="str">
        <f aca="false" t="array" ref="DV67">_xlfn.IFS(DU67="SI","2", DU67="NO","1")</f>
        <v>1</v>
      </c>
      <c r="DW67" s="10" t="n">
        <v>0</v>
      </c>
      <c r="DX67" s="11" t="str">
        <f aca="false">IF(DW67=0,"1","2")</f>
        <v>1</v>
      </c>
      <c r="DY67" s="11" t="str">
        <f aca="false" t="array" ref="DY67">_xlfn.IFS(DW67=0,"0", DW67=0.25, "1", DW67=0.5,"2", DW67=0.75,"3", DW67=1,"4",DW67=1.25,"5", DW67=1.5,"6", DW67=1.75,"7", DW67=2,"8")</f>
        <v>0</v>
      </c>
      <c r="DZ67" s="10" t="n">
        <v>0</v>
      </c>
      <c r="EA67" s="11" t="str">
        <f aca="false">IF(DZ67=0,"1","2")</f>
        <v>1</v>
      </c>
      <c r="EB67" s="11" t="str">
        <f aca="false" t="array" ref="EB67">_xlfn.IFS(DZ67=0,"0", DZ67=0.25, "1", DZ67=0.5,"2", DZ67=0.75,"3", DZ67=1,"4",DZ67=1.25,"5", DZ67=1.5,"6", DZ67=1.75,"7", DZ67=2,"8")</f>
        <v>0</v>
      </c>
      <c r="EC67" s="10" t="n">
        <v>-0.5</v>
      </c>
      <c r="ED67" s="10" t="str">
        <f aca="false">IF(EC67=0,"1","2")</f>
        <v>2</v>
      </c>
      <c r="EE67" s="11" t="str">
        <f aca="false" t="array" ref="EE67">_xlfn.IFS(EC67=0,"0", EC67=-0.25, "1", EC67=-0.5,"2", EC67=-0.75,"3", EC67=-1,"4",EC67=-1.25,"5", EC67=-1.5,"6", EC67=-1.75,"7", EC67=-2,"8", EC67=-2.25,"9",EC67=-2.5,"10", EC67=-2.75,"11", EC67=-3,"12", EC67=-3.25,"13", EC67=-3.5,"14", EC67=-3.75,"15",EC67=-4,"16")</f>
        <v>2</v>
      </c>
      <c r="EF67" s="10" t="n">
        <v>0</v>
      </c>
      <c r="EG67" s="10" t="str">
        <f aca="false">IF(EF67=0,"1","2")</f>
        <v>1</v>
      </c>
      <c r="EH67" s="11" t="str">
        <f aca="false" t="array" ref="EH67">_xlfn.IFS(EF67=0,"0", EF67=-0.25, "1", EF67=-0.5,"2", EF67=-0.75,"3", EF67=-1,"4",EF67=-1.25,"5", EF67=-1.5,"6", EF67=-1.75,"7", EF67=-2,"8", EF67=-2.25,"9",EF67=-2.5,"10", EF67=-2.75,"11", EF67=-3,"12", EF67=-3.25,"13", EF67=-3.5,"14", EF67=-3.75,"15",EF67=-4,"16")</f>
        <v>0</v>
      </c>
      <c r="EI67" s="10" t="n">
        <v>0</v>
      </c>
      <c r="EJ67" s="11" t="str">
        <f aca="false">IF(EI67=0,"1","2")</f>
        <v>1</v>
      </c>
      <c r="EK67" s="11" t="str">
        <f aca="false" t="array" ref="EK67">_xlfn.IFS(EI67=0,"0", EI67=-0.25, "1", EI67=-0.5,"2", EI67=-0.75,"3", EI67=-1,"4",EI67=-1.25,"5", EI67=-1.5,"6", EI67=-1.75,"7", EI67=-2,"8", EI67=-2.25,"9", EI67=-2.25,"9",EI67=-2.5,"10", EI67=-2.75,"11", EI67=-3,"12", EI67=-3.25,"13", EI67=-3.5,"14", EI67=-3.75,"15",EI67=-4,"16", EI67=0.25, "17", EI67=0.5, "18")</f>
        <v>0</v>
      </c>
      <c r="EL67" s="10" t="n">
        <v>-0.25</v>
      </c>
      <c r="EM67" s="11" t="str">
        <f aca="false">IF(EL67=0,"1","2")</f>
        <v>2</v>
      </c>
      <c r="EN67" s="11" t="str">
        <f aca="false" t="array" ref="EN67">_xlfn.IFS(EL67=0.25,"17",EL67=0.5,"18", EL67=0,"0", EL67=-0.25, "1", EL67=-0.5,"2", EL67=-0.75,"3", EL67=-1,"4",EL67=-1.25,"5", EL67=-1.5,"6", EL67=-1.75,"7", EL67=-2,"8",EL67= -2.25,"9",EL67=-2.5,"10",EL67= -2.75,"11",EL67= -3,"12",EL67= -3.25,"13",EL67= -3.5,"14",EL67= -3.75,"15",EL67=-4,"16")</f>
        <v>1</v>
      </c>
      <c r="EO67" s="10" t="n">
        <v>0</v>
      </c>
      <c r="EP67" s="11" t="str">
        <f aca="false">IF(EO67=0,"1","2")</f>
        <v>1</v>
      </c>
      <c r="EQ67" s="11" t="str">
        <f aca="false" t="array" ref="EQ67">_xlfn.IFS(EO67=0,"0", EO67=0.25, "1", EO67=0.5,"2", EO67=0.75,"3", EO67=1,"4",EO67=1.25,"5", EO67=1.5,"6", EO67=1.75,"7", EO67=2,"8", EO67=2.25,"9", EO67=2.25,"9",EO67=2.5,"10", EO67=2.75,"11", EO67=3,"12", EO67=3.25,"13", EO67=3.5,"14", EO67=3.75,"15",EO67=4,"16", EO67=-0.25, "17", bq=-0.5, "18")</f>
        <v>0</v>
      </c>
      <c r="ER67" s="10" t="n">
        <v>0</v>
      </c>
      <c r="ES67" s="11" t="str">
        <f aca="false">IF(ER67=0,"1","2")</f>
        <v>1</v>
      </c>
      <c r="ET67" s="11" t="str">
        <f aca="false" t="array" ref="ET67">_xlfn.IFS(ER67=0,"0", ER67=0.25, "1", ER67=0.5,"2", ER67=0.75,"3", ER67=1,"4",ER67=1.25,"5", ER67=1.5,"6", ER67=1.75,"7", ER67=2,"8", ER67=2.25,"9", ER67=2.25,"9",ER67=2.5,"10", ER67=2.75,"11", ER67=3,"12", ER67=3.25,"13", ER67=3.5,"14", ER67=3.75,"15",ER67=4,"16", ER67=-0.25, "17", bq=-0.5, "18")</f>
        <v>0</v>
      </c>
      <c r="EU67" s="34" t="n">
        <v>47</v>
      </c>
      <c r="EV67" s="14" t="str">
        <f aca="false">VLOOKUP(EU67,LEYENDA!$G$2:$H$8,2,TRUE())</f>
        <v>37-48</v>
      </c>
      <c r="EW67" s="14" t="str">
        <f aca="false" t="array" ref="EW67">_xlfn.IFS(EV67="0-5","1", EV67="6-12","2", EV67="13-18","3", EV67="19-24","4", EV67="25-36","5", EV67="37-48","6", EV67="49-60","7")</f>
        <v>6</v>
      </c>
    </row>
    <row r="68" customFormat="false" ht="13.5" hidden="false" customHeight="false" outlineLevel="0" collapsed="false">
      <c r="A68" s="1" t="n">
        <v>27</v>
      </c>
      <c r="B68" s="35" t="n">
        <v>2</v>
      </c>
      <c r="C68" s="33" t="n">
        <v>35945</v>
      </c>
      <c r="D68" s="6"/>
      <c r="E68" s="5" t="str">
        <f aca="false">VLOOKUP(A68,'286'!$A$3:$J$600,10,FALSE())</f>
        <v>BARCHÍN OROZCO, Mª JESÚS</v>
      </c>
      <c r="F68" s="4" t="str">
        <f aca="false">VLOOKUP(A68,'286'!$A$3:$I$1768,3,FALSE())</f>
        <v>BAROJE</v>
      </c>
      <c r="G68" s="6" t="n">
        <f aca="false">VLOOKUP(A68,'286'!$A$3:$I$1768,4,FALSE())</f>
        <v>21684</v>
      </c>
      <c r="H68" s="7" t="n">
        <f aca="false">YEAR(C68)-YEAR(G68)</f>
        <v>39</v>
      </c>
      <c r="I68" s="1" t="str">
        <f aca="false">VLOOKUP(H68,LEYENDA!$C$2:$D$6,2,TRUE())</f>
        <v>25-40</v>
      </c>
      <c r="J68" s="5" t="str">
        <f aca="false">VLOOKUP(A68,'286'!$A$3:$I$1768,7,FALSE())</f>
        <v>M</v>
      </c>
      <c r="K68" s="8" t="str">
        <f aca="false">VLOOKUP(A68,'286'!$A$3:$I$1768,2,FALSE())</f>
        <v>OD</v>
      </c>
      <c r="L68" s="4" t="str">
        <f aca="false">VLOOKUP(A68,'286'!$A$3:$I$1768,8,FALSE())</f>
        <v>D</v>
      </c>
      <c r="M68" s="4" t="str">
        <f aca="false">VLOOKUP(A68,'286'!$A$3:$I$1768,9,FALSE())</f>
        <v>D</v>
      </c>
      <c r="N68" s="8" t="str">
        <f aca="false">IF(R68=O68, "MISMA","CONTRARIA")</f>
        <v>MISMA</v>
      </c>
      <c r="O68" s="8" t="str">
        <f aca="false" t="array" ref="O68">_xlfn.IFS(L68="D","1", L68="I","2")</f>
        <v>1</v>
      </c>
      <c r="P68" s="8" t="str">
        <f aca="false" t="array" ref="P68">_xlfn.IFS(K68="OD","1", K68="OI","2")</f>
        <v>1</v>
      </c>
      <c r="Q68" s="1" t="str">
        <f aca="false" t="array" ref="Q68">_xlfn.IFS(J68="M","1", J68="H","2")</f>
        <v>1</v>
      </c>
      <c r="R68" s="8" t="str">
        <f aca="false" t="array" ref="R68">_xlfn.IFS(M68="D","1", M68="I","2")</f>
        <v>1</v>
      </c>
      <c r="S68" s="1" t="str">
        <f aca="false" t="array" ref="S68">_xlfn.IFS(N68="CONTRARIA", "1",N68= "MISMA","2")</f>
        <v>2</v>
      </c>
      <c r="T68" s="1" t="str">
        <f aca="false" t="array" ref="T68">_xlfn.IFS(I68="0-12","1", I68="13-24","2", I68="25-40","3", I68="41-60","4", I68="61-100","5")</f>
        <v>3</v>
      </c>
      <c r="U68" s="9" t="n">
        <v>-7</v>
      </c>
      <c r="V68" s="1" t="str">
        <f aca="false">IF(U68="","",IF(AND(U68&gt;=-9,U68&lt;=-6.5),"-9 a -6,5",IF(AND(U68&gt;=-6,U68&lt;=-3.5),"-6 a -3,5",IF(AND(U68&gt;=-3,U68&lt;=-1),"-3 a -1",IF(U68=-0.5,"-0,5",IF(AND(U68&gt;=0,U68&lt;=2.5),"0 a 2,5",IF(AND(U68&gt;=3,U68&lt;=5.5),"3 a 5,5",IF(AND(U68&gt;=6,U68&lt;=8.5),"6 a 8,5",IF(AND(U68&gt;=9,U68&lt;=20),"9 a 20","Fuera de rango")))))))))</f>
        <v>-9 a -6,5</v>
      </c>
      <c r="W68" s="11" t="n">
        <f aca="false">IF(V68="","",IF(V68="-9 a -6,5",2,IF(V68="-6 a -3,5",3,IF(V68="-3 a -1",4,IF(V68="-0,5","NORMA",IF(V68="0 a 2,5",5,IF(V68="3 a 5,5",6,IF(V68="6 a 8,5",7,IF(V68="9 a 20",8,"Fuera de rango")))))))))</f>
        <v>2</v>
      </c>
      <c r="X68" s="9" t="n">
        <v>15</v>
      </c>
      <c r="Y68" s="10" t="str">
        <f aca="false">IF(X68="","",IF(AND(X68&gt;=0,X68&lt;=4),"0 a 4",IF(AND(X68&gt;=4.5,X68&lt;=8.5),"4,5 a 8,5",IF(X68=9,"9",IF(AND(X68&gt;=9.5,X68&lt;=13),"9,5 a 13",IF(AND(X68&gt;=13.5,X68&lt;=20),"13,5 a 20",IF(AND(X68&gt;=20.5,X68&lt;=35),"20,5 a 35","Fuera de rango")))))))</f>
        <v>13,5 a 20</v>
      </c>
      <c r="Z68" s="11" t="n">
        <f aca="false">IF(Y68="","",IF(Y68="0 a 4",1,IF(Y68="4,5 a 8,5",2,IF(Y68="9","NORMA",IF(Y68="9,5 a 13",3,IF(Y68="13,5 a 20",4,IF(Y68="20,5 a 35",5,"Fuera de rango")))))))</f>
        <v>4</v>
      </c>
      <c r="AA68" s="9" t="n">
        <v>40</v>
      </c>
      <c r="AB68" s="10" t="str">
        <f aca="false">IF(AA68="","",IF(AND(AA68&gt;=0,AA68&lt;=9),"0 a 9",IF(AND(AA68&gt;=9.5,AA68&lt;=18.5),"9,5 a 18,5",IF(AA68=19,"19",IF(AND(AA68&gt;=19.5,AA68&lt;=28),"19,5 a 28",IF(AND(AA68&gt;=28.5,AA68&lt;=40),"28,5 a 40","Fuera de rango"))))))</f>
        <v>28,5 a 40</v>
      </c>
      <c r="AC68" s="11" t="n">
        <f aca="false" t="array" ref="AC68">_xlfn.IFS(AB68="","",AB68="0 a 9",1,AB68="9,5 a 18,5",2,AB68="19","NORMA",AB68="19,5 a 28",3,AB68="28,5 a 40",4,TRUE(),"Fuera de rango")</f>
        <v>4</v>
      </c>
      <c r="AD68" s="9" t="n">
        <v>0</v>
      </c>
      <c r="AE68" s="10" t="str">
        <f aca="false">IF(AD68="","",IF(AND(AD68&gt;=-10,AD68&lt;=0),"De -10 a 0",IF(AND(AD68&gt;=0.5,AD68&lt;=9.5),"0,5 a 9,5",IF(AD68=10,"10",IF(AND(AD68&gt;=10.5,AD68&lt;=20),"10,5 a 20",IF(AND(AD68&gt;=20.5,AD68&lt;=40),"20,5 a 40","Fuera de rango"))))))</f>
        <v>De -10 a 0</v>
      </c>
      <c r="AF68" s="12" t="n">
        <f aca="false">IF(AD68="","",IF(AND(AD68&gt;=-10,AD68&lt;=0),1,IF(AND(AD68&gt;=0.5,AD68&lt;=9.5),2,IF(AD68=10,"NORMA",IF(AND(AD68&gt;=10.5,AD68&lt;=20),3,IF(AND(AD68&gt;=20.5,AD68&lt;=40),4,""))))))</f>
        <v>1</v>
      </c>
      <c r="AG68" s="9" t="n">
        <v>11</v>
      </c>
      <c r="AH68" s="10" t="str">
        <f aca="false">IF(AG68="","",IF(AND(AG68&gt;=0,AG68&lt;=4),"0 a 4",IF(AND(AG68&gt;=4.5,AG68&lt;=8.5),"4,5 a 8,5",IF(AG68=9,"9",IF(AND(AG68&gt;=9.5,AG68&lt;=13),"9,5 a 13",IF(AND(AG68&gt;=13.5,AG68&lt;=25),"13,5 a 25","Fuera de rango"))))))</f>
        <v>9,5 a 13</v>
      </c>
      <c r="AI68" s="11" t="n">
        <f aca="false">IF(AH68="","",IF(AH68="0 a 4",1,IF(AH68="4,5 a 8,5",2,IF(AH68="9","NORMA",IF(AH68="9,5 a 13",3,IF(AH68="13,5 a 25",4,""))))))</f>
        <v>3</v>
      </c>
      <c r="AJ68" s="9" t="n">
        <v>8</v>
      </c>
      <c r="AK68" s="10" t="str">
        <f aca="false">IF(AJ68="","",IF(AND(AJ68&gt;=-15,AJ68&lt;=-10.5),"-15 a -10,5",IF(AND(AJ68&gt;=-10,AJ68&lt;=-4),"-10 a -4",IF(AND(AJ68&gt;=-4.5,AJ68&lt;=0),"-4,5 a 0",IF(AND(AJ68&gt;=0.5,AJ68&lt;=4.5),"0,5 a 4,5",IF(AJ68=5,"5",IF(AND(AJ68&gt;=5.5,AJ68&lt;=10),"5,5 a 10",IF(AND(AJ68&gt;=10.5,AJ68&lt;=20),"10,5 a 20","Fuera de rango"))))))))</f>
        <v>5,5 a 10</v>
      </c>
      <c r="AL68" s="11" t="n">
        <f aca="false">IF(AK68="","",IF(AK68="-15 a -10,5",1,IF(AK68="-10 a -4",2,IF(AK68="-4,5 a 0",3,IF(AK68="0,5 a 4,5",4,IF(AK68="5","NORMA",IF(AK68="5,5 a 10",5,IF(AK68="10,5 a 20",6,"Error"))))))))</f>
        <v>5</v>
      </c>
      <c r="AM68" s="9" t="n">
        <v>2</v>
      </c>
      <c r="AN68" s="10" t="str">
        <f aca="false">IF(AM68="","",IF(AND(AM68&gt;=-7.5,AM68&lt;=-5.5),"-7,5 a -5,5",IF(AND(AM68&gt;=-5,AM68&lt;=-3),"-5 a -3",IF(AND(AM68&gt;=-2.5,AM68&lt;=-0.5),"-2,5 a -0,5",IF(AM68=0,"0,00",IF(AND(AM68&gt;=0.5,AM68&lt;=2.5),"0,5 a 2,5",IF(AND(AM68&gt;=3,AM68&lt;=5),"3 a 5",IF(AND(AM68&gt;=5.5,AM68&lt;=7.5),"5,5 a 7,5",IF(AND(AM68&gt;=8,AM68&lt;=10),"8 a 10","Fuera de rango")))))))))</f>
        <v>0,5 a 2,5</v>
      </c>
      <c r="AO68" s="11" t="n">
        <f aca="false">IF(AN68="","",IF(AN68="-7,5 a -5,5",1,IF(AN68="-5 a -3",2,IF(AN68="-2,5 a -0,5",3,IF(AN68="0,00","NORMA",IF(AN68="0,5 a 2,5",4,IF(AN68="3 a 5",5,IF(AN68="5,5 a 7,5",6,IF(AN68="8 a 10",7,"Error")))))))))</f>
        <v>4</v>
      </c>
      <c r="AP68" s="9" t="n">
        <v>-7</v>
      </c>
      <c r="AQ68" s="10" t="str">
        <f aca="false">IF(AP68="","",IF(AND(AP68&gt;=-20,AP68&lt;=-9.5),"-20 a -9,5",IF(AND(AP68&gt;=-9,AP68&lt;=-6.5),"-9 a -6,5",IF(AP68=-6,"-6",IF(AND(AP68&gt;=-5.5,AP68&lt;=-3),"-5,5 a -3",IF(AND(AP68&gt;=-2.5,AP68&lt;=0),"-2,5 a 0",IF(AND(AP68&gt;=0.5,AP68&lt;=3),"0,5 a 3",IF(AND(AP68&gt;=3.5,AP68&lt;=6),"3,5 a 6",IF(AND(AP68&gt;=6.5,AP68&lt;=9),"6,5 a 9",IF(AND(AP68&gt;=9.5,AP68&lt;=20),"9,5 a 20","Fuera de rango"))))))))))</f>
        <v>-9 a -6,5</v>
      </c>
      <c r="AR68" s="11" t="n">
        <f aca="false">IF(AQ68="","",IF(AQ68="-20 a -9,5",1,IF(AQ68="-9 a -6,5",2,IF(AQ68="-6","NORMA",IF(AQ68="-5,5 a -3",3,IF(AQ68="-2,5 a 0",4,IF(AQ68="0,5 a 3",5,IF(AQ68="3,5 a 6",6,IF(AQ68="6,5 a 9",7,IF(AQ68="9,5 a 20",8,""))))))))))</f>
        <v>2</v>
      </c>
      <c r="AS68" s="9" t="n">
        <v>7</v>
      </c>
      <c r="AT68" s="10" t="str">
        <f aca="false">IF(AS68="","",IF(AND(AS68&gt;=-16,AS68&lt;=-14),"-16 a -14",IF(AND(AS68&gt;=-13.5,AS68&lt;=-11.5),"-13,5 a -11,5",IF(AND(AS68&gt;=-11,AS68&lt;=-9),"-11 a -9",IF(AND(AS68&gt;=-8.5,AS68&lt;=-6.5),"-8,5 a -6,5",IF(AND(AS68&gt;=-6,AS68&lt;=-4),"-6 a -4",IF(AND(AS68&gt;=-3.5,AS68&lt;=-1.5),"-3,5 a -1,5",IF(AND(AS68&gt;=-1,AS68&lt;=1),"-1 a 1",IF(AND(AS68&gt;=1.5,AS68&lt;=3.5),"1,5 a 3,5",IF(AND(AS68&gt;=4,AS68&lt;=6),"4 a 6",IF(AND(AS68&gt;=6.5,AS68&lt;=8.5),"6,5 a 8,5",IF(AND(AS68&gt;=9,AS68&lt;=11),"9 a 11",IF(AND(AS68&gt;=11.5,AS68&lt;=13.5),"11,5 a 13,5",IF(AND(AS68&gt;=14,AS68&lt;=16),"14 a 16",IF(AND(AS68&gt;=16.5,AS68&lt;=18.5),"16,5 a 18,5",IF(AND(AS68&gt;=19,AS68&lt;=21),"19 a 21","Fuera de rango"))))))))))))))))</f>
        <v>6,5 a 8,5</v>
      </c>
      <c r="AU68" s="11" t="n">
        <f aca="false" t="array" ref="AU68">IF(AT68="","",_xlfn.IFS(AT68="-16 a -14",1,AT68="-13,5 a -11,5",2,AT68="-11 a -9",3,AT68="-8,5 a -6,5",4,AT68="-6 a -4",5,AT68="-3,5 a -1,5",6,AT68="-1 a 1",7,AT68="1,5 a 3,5",8,AT68="4 a 6","NORMA",AT68="6,5 a 8,5",9,AT68="9 a 11",10,AT68="11,5 a 13,5",11,AT68="14 a 16",12,AT68="16,5 a 18,5",13,AT68="19 a 21",14,TRUE(),""))</f>
        <v>9</v>
      </c>
      <c r="AV68" s="9" t="n">
        <v>0.5</v>
      </c>
      <c r="AW68" s="10" t="str">
        <f aca="false">IF(AV68="","",IF(AND(AV68&gt;=-1,AV68&lt;=-0.5),"-1 a -0,5",IF(AND(AV68&gt;-0.5,AV68&lt;=0),"De -0,5 a 0",IF(AND(AV68&gt;=0.25,AV68&lt;=0.75),"0,25 a 0,75",IF(AND(AV68&gt;=1,AV68&lt;=1.5),"1 a 1,5",IF(AND(AV68&gt;=1.75,AV68&lt;=2.25),"1,75 a 2,25",IF(AND(AV68&gt;=2.5,AV68&lt;=3),"2,5 a 3",IF(AND(AV68&gt;=3.25,AV68&lt;=3.75),"3,25 a 3,75","Fuera de rango"))))))))</f>
        <v>0,25 a 0,75</v>
      </c>
      <c r="AX68" s="11" t="str">
        <f aca="false">IF(AW68="","",IF(OR(AW68="-1 a -0,5",AW68="-1 a -0.5"),1,IF(OR(AW68="De -0,5 a 0",AW68="-0,5 a 0",AW68="De -0.5 a 0"),2,IF(OR(AW68="0,25 a 0,75",AW68="0.25 a 0.75"),"NORMA",IF(OR(AW68="1 a 1,5",AW68="1 a 1.5"),3,IF(OR(AW68="1,75 a 2,25",AW68="1.75 a 2.25"),4,IF(OR(AW68="2,5 a 3",AW68="2.5 a 3"),5,IF(OR(AW68="3,25 a 3,75",AW68="3.25 a 3.75"),6,""))))))))</f>
        <v>NORMA</v>
      </c>
      <c r="AY68" s="9" t="n">
        <v>-9</v>
      </c>
      <c r="AZ68" s="10" t="str">
        <f aca="false">IF(AY68="","",IF(AND(AY68&gt;=-20,AY68&lt;=-9.5),"-20 a -9,5",IF(AND(AY68&gt;=-9,AY68&lt;=-6.5),"-9 a -6,5",IF(AY68=-6,"-6",IF(AND(AY68&gt;=-5.5,AY68&lt;=-3),"-5,5 a -3",IF(AND(AY68&gt;=-2.5,AY68&lt;=0),"-2,5 a 0",IF(AND(AY68&gt;=0.5,AY68&lt;=3),"0,5 a 3",IF(AND(AY68&gt;=3.5,AY68&lt;=6),"3,5 a 6","Fuera de rango"))))))))</f>
        <v>-9 a -6,5</v>
      </c>
      <c r="BA68" s="11" t="n">
        <f aca="false">IF(AZ68="","",IF(AZ68="-20 a -9,5",1,IF(AZ68="-9 a -6,5",2,IF(AZ68="-6","NORMA",IF(AZ68="-5,5 a -3",3,IF(AZ68="-2,5 a 0",4,IF(AZ68="0,5 a 3",5,IF(AZ68="3,5 a 6",6,""))))))))</f>
        <v>2</v>
      </c>
      <c r="BB68" s="9" t="n">
        <v>26</v>
      </c>
      <c r="BC68" s="10" t="str">
        <f aca="false" t="array" ref="BC68">IF(BB68="","",_xlfn.IFS(AND(BB68&gt;=0,BB68&lt;=2),"0 a 2",AND(BB68&gt;=2.5,BB68&lt;=4.5),"2,5 a 4,5",AND(BB68&gt;=5,BB68&lt;=7),"5 a 7",AND(BB68&gt;=7.5,BB68&lt;=9.5),"7,5 a 9,5",AND(BB68&gt;=10,BB68&lt;=12),"10 a 12",AND(BB68&gt;=12.5,BB68&lt;=14.5),"12,5 a 14,5",BB68=15,"15",AND(BB68&gt;=15.5,BB68&lt;=17.5),"15,5 a 17,5",AND(BB68&gt;=18,BB68&lt;=20),"18 a 20",AND(BB68&gt;=20.5,BB68&lt;=22.5),"20,5 a 22,5",AND(BB68&gt;=23,BB68&lt;=25),"23 a 25",TRUE(),"Fuera de rango"))</f>
        <v>Fuera de rango</v>
      </c>
      <c r="BD68" s="11" t="str">
        <f aca="false" t="array" ref="BD68">IF(BC68="","",_xlfn.IFS(BC68="0 a 2",1,BC68="2,5 a 4,5",2,BC68="5 a 7",3,BC68="7,5 a 9,5",4,BC68="10 a 12",5,BC68="12,5 a 14,5",6,BC68="15","NORMA",BC68="15,5 a 17,5",7,BC68="18 a 20",8,BC68="20,5 a 22,5",9,BC68="23 a 25",10,TRUE(),"Fuera de rango"))</f>
        <v>Fuera de rango</v>
      </c>
      <c r="BE68" s="9" t="n">
        <v>27</v>
      </c>
      <c r="BF68" s="10" t="str">
        <f aca="false">IF(BE68="","",IF(AND(BE68&gt;=-20,BE68&lt;=-10),"-20 a -10",IF(AND(BE68&gt;=-9.5,BE68&lt;=0.5),"-9,5 a 0,5",IF(AND(BE68&gt;=1,BE68&lt;=11),"1 a 11",IF(AND(BE68&gt;=11.5,BE68&lt;=20.5),"11,5 a 20,5",IF(BE68=21,"21",IF(AND(BE68&gt;=21.5,BE68&lt;=31.5),"21,5 a 31,5",IF(AND(BE68&gt;=32,BE68&lt;=42),"32 a 42","Fuera de rango"))))))))</f>
        <v>21,5 a 31,5</v>
      </c>
      <c r="BG68" s="11" t="n">
        <f aca="false">IF(BF68="","",IF(BF68="-20 a -10",1,IF(BF68="-9,5 a 0,5",2,IF(BF68="1 a 11",3,IF(BF68="11,5 a 20,5",4,IF(BF68="21","NORMA",IF(BF68="21,5 a 31,5",5,IF(BF68="32 a 42",6,""))))))))</f>
        <v>5</v>
      </c>
      <c r="BH68" s="9" t="n">
        <v>2</v>
      </c>
      <c r="BI68" s="10" t="str">
        <f aca="false">IF(BH68="","",IF(AND(BH68&gt;=-20,BH68&lt;=-15),"-20 a -15",IF(AND(BH68&gt;=-14.5,BH68&lt;=-9.5),"-14,5 a -9,5",IF(AND(BH68&gt;=-9,BH68&lt;=-4),"-9 a -4",IF(AND(BH68&gt;=-3.5,BH68&lt;=2.5),"-3,5 a 2,5",IF(AND(BH68&gt;=3,BH68&lt;=8),"3 a 8",IF(AND(BH68&gt;=8.5,BH68&lt;=14.5),"8,5 a 14,5",IF(BH68=15,"15",IF(AND(BH68&gt;=15.5,BH68&lt;=20.5),"15,5 a 20,5",IF(AND(BH68&gt;=21,BH68&lt;=26),"21 a 26","Fuera de rango"))))))))))</f>
        <v>-3,5 a 2,5</v>
      </c>
      <c r="BJ68" s="11" t="n">
        <f aca="false">IF(BI68="","",IF(BI68="-20 a -15",1,IF(BI68="-14,5 a -9,5",2,IF(BI68="-9 a -4",3,IF(BI68="-3,5 a 2,5",4,IF(BI68="3 a 8",5,IF(BI68="8,5 a 14,5",6,IF(BI68="15","NORMA",IF(BI68="15,5 a 20,5",7,IF(BI68="21 a 26",8,IF(BI68="26,5 a 31,5",9,"")))))))))))</f>
        <v>4</v>
      </c>
      <c r="BK68" s="9" t="n">
        <v>15</v>
      </c>
      <c r="BL68" s="10" t="str">
        <f aca="false">IF(BK68="","",IF(AND(BK68&gt;=0,BK68&lt;=2),"0 - 2",IF(AND(BK68&gt;=2.5,BK68&lt;=4.5),"2,5 - 4,5",IF(AND(BK68&gt;=5,BK68&lt;=7),"5 - 7",IF(AND(BK68&gt;=7.5,BK68&lt;=9.5),"7,5 - 9,5",IF(AND(BK68&gt;=10,BK68&lt;=12),"10 - 12",IF(AND(BK68&gt;=12.5,BK68&lt;=13.5),"12,5 - 13,5",IF(BK68=14,"14",IF(AND(BK68&gt;=14.5,BK68&lt;=16.5),"14,5 - 16,5",IF(AND(BK68&gt;=17,BK68&lt;=19),"17 - 19",IF(AND(BK68&gt;=19.5,BK68&lt;=21.5),"19,5 - 21,5",IF(AND(BK68&gt;=22,BK68&lt;=24),"22 - 24",IF(AND(BK68&gt;=24.5,BK68&lt;=26.5),"24,5 - 26,5",IF(AND(BK68&gt;=27,BK68&lt;=29),"27 - 29",IF(AND(BK68&gt;=29.5,BK68&lt;=30),"29,5 - 30","Fuera de rango")))))))))))))))</f>
        <v>14,5 - 16,5</v>
      </c>
      <c r="BM68" s="11" t="n">
        <f aca="false">IF(BL68="","",IF(BL68="0 - 2",1,IF(BL68="2,5 - 4,5",2,IF(BL68="5 - 7",3,IF(BL68="7,5 - 9,5",4,IF(BL68="10 - 12",5,IF(BL68="12,5 - 13,5",6,IF(BL68="14","NORMA",IF(BL68="14,5 - 16,5",7,IF(BL68="17 - 19",8,IF(BL68="19,5 - 21,5",9,IF(BL68="22 - 24",10,IF(BL68="24,5 - 26,5",11,IF(BL68="27 - 29",12,IF(BL68="29,5 - 30",13,"")))))))))))))))</f>
        <v>7</v>
      </c>
      <c r="BN68" s="9" t="n">
        <v>26</v>
      </c>
      <c r="BO68" s="10" t="str">
        <f aca="false">IF(BN68="","",IF(AND(BN68&gt;=-20,BN68&lt;=-10),"-20 a -10",IF(AND(BN68&gt;=-9.5,BN68&lt;=0.5),"-9,5 a 0,5",IF(AND(BN68&gt;=1,BN68&lt;=11),"1 a 11",IF(AND(BN68&gt;=11.5,BN68&lt;=21.5),"11,5 a 21,5",IF(BN68=22,"22",IF(AND(BN68&gt;=22.5,BN68&lt;=32.5),"22,5 a 32,5",IF(AND(BN68&gt;=33,BN68&lt;=43),"33 a 43","Fuera de rango"))))))))</f>
        <v>22,5 a 32,5</v>
      </c>
      <c r="BP68" s="11" t="n">
        <f aca="false">IF(BO68="","",IF(BO68="-20 a -10",1,IF(BO68="-9,5 a 0,5",2,IF(BO68="1 a 11",3,IF(BO68="11,5 a 21,5",4,IF(BO68="22","NORMA",IF(BO68="22,5 a 32,5",5,IF(BO68="33 a 43",6,""))))))))</f>
        <v>5</v>
      </c>
      <c r="BQ68" s="9" t="n">
        <v>21</v>
      </c>
      <c r="BR68" s="10" t="str">
        <f aca="false">IF(BQ68="","",IF(AND(BQ68&gt;=-20,BQ68&lt;=-15),"-20 a -15",IF(AND(BQ68&gt;=-14.5,BQ68&lt;=-9.5),"-14,5 a -9,5",IF(AND(BQ68&gt;=-9,BQ68&lt;=-4),"-9 a -4",IF(AND(BQ68&gt;=-3.5,BQ68&lt;=2.5),"-3,5 a 2,5",IF(AND(BQ68&gt;=3,BQ68&lt;=8),"3 a 8",IF(AND(BQ68&gt;=8.5,BQ68&lt;=13.5),"8,5 a 13,5",IF(AND(BQ68&gt;=14,BQ68&lt;=17.5),"14 a 17,5",IF(BQ68=18,"18",IF(AND(BQ68&gt;=18.5,BQ68&lt;=23.5),"18,5 a 23,5",IF(AND(BQ68&gt;=24,BQ68&lt;=29),"24 a 29",IF(AND(BQ68&gt;=29.5,BQ68&lt;=34.5),"29,5 a 34,5",IF(AND(BQ68&gt;=35,BQ68&lt;=40),"35 a 40","Fuera de rango")))))))))))))</f>
        <v>18,5 a 23,5</v>
      </c>
      <c r="BS68" s="11" t="n">
        <f aca="false">IF(BR68="","",IF(BR68="-20 a -15",1,IF(BR68="-14,5 a -9,5",2,IF(BR68="-9 a -4",3,IF(BR68="-3,5 a 2,5",4,IF(BR68="3 a 8",5,IF(BR68="8,5 a 13,5",6,IF(BR68="14 a 17,5",7,IF(BR68="18","NORMA",IF(BR68="18,5 a 23,5",8,IF(BR68="24 a 29",9,IF(BR68="29,5 a 34,5",10,IF(BR68="35 a 40",11,"")))))))))))))</f>
        <v>8</v>
      </c>
      <c r="BT68" s="9" t="n">
        <v>2</v>
      </c>
      <c r="BU68" s="10" t="str">
        <f aca="false">IF(BT68="","",IF(AND(BT68&gt;=-20,BT68&lt;=-18),"-20 a -18",IF(AND(BT68&gt;=-17.5,BT68&lt;=-15.5),"-17,5 a -15,5",IF(AND(BT68&gt;=-15,BT68&lt;=-13),"-15 a -13",IF(AND(BT68&gt;=-12.5,BT68&lt;=-10.5),"-12,5 a -10,5",IF(AND(BT68&gt;=-10,BT68&lt;=-8),"-10 a -8",IF(AND(BT68&gt;=-7.5,BT68&lt;=-5.5),"-7,5 a -5,5",IF(AND(BT68&gt;=-5,BT68&lt;=-3),"-5 a -3",IF(AND(BT68&gt;=-2.5,BT68&lt;=-0.5),"-2,5 a -0,5",IF(BT68=0,"0",IF(AND(BT68&gt;=0.5,BT68&lt;=2.5),"0,5 a 2,5",IF(AND(BT68&gt;=3,BT68&lt;=5),"3 a 5",IF(AND(BT68&gt;=5.5,BT68&lt;=7.5),"5,5 a 7,5",IF(AND(BT68&gt;=8,BT68&lt;=10),"8 a 10",IF(AND(BT68&gt;=10.5,BT68&lt;=12.5),"10,5 a 12,5",IF(AND(BT68&gt;=13,BT68&lt;=15),"13 a 15",IF(AND(BT68&gt;=15.5,BT68&lt;=17.5),"15,5 a 17,5",IF(AND(BT68&gt;=18,BT68&lt;=20),"18 a 20","Fuera de rango"))))))))))))))))))</f>
        <v>0,5 a 2,5</v>
      </c>
      <c r="BV68" s="11" t="n">
        <f aca="false">IF(BT68="","",IF(BT68=0,"NORMA",IF(AND(BT68&gt;=-20,BT68&lt;=-18),2,IF(AND(BT68&gt;=-17.5,BT68&lt;=-15.5),2,IF(AND(BT68&gt;=-15,BT68&lt;=-13),3,IF(AND(BT68&gt;=-12.5,BT68&lt;=-10.5),4,IF(AND(BT68&gt;=-10,BT68&lt;=-8),5,IF(AND(BT68&gt;=-7.5,BT68&lt;=-5.5),6,IF(AND(BT68&gt;=-5,BT68&lt;=-3),7,IF(AND(BT68&gt;=-2.5,BT68&lt;=-0.5),8,IF(AND(BT68&gt;=0.5,BT68&lt;=2.5),9,IF(AND(BT68&gt;=3,BT68&lt;=5),10,IF(AND(BT68&gt;=5.5,BT68&lt;=7.5),11,IF(AND(BT68&gt;=8,BT68&lt;=10),12,IF(AND(BT68&gt;=10.5,BT68&lt;=12.5),13,IF(AND(BT68&gt;=13,BT68&lt;=15),14,IF(AND(BT68&gt;=15.5,BT68&lt;=17.5),15,IF(AND(BT68&gt;=18,BT68&lt;=20),16,"Fuera de rango"))))))))))))))))))</f>
        <v>9</v>
      </c>
      <c r="BW68" s="9" t="n">
        <v>-4.5</v>
      </c>
      <c r="BX68" s="10" t="n">
        <f aca="false">18.5- (0.3*H68)</f>
        <v>6.8</v>
      </c>
      <c r="BY68" s="10" t="n">
        <f aca="false">(BW68)-(BX68)</f>
        <v>-11.3</v>
      </c>
      <c r="BZ68" s="10" t="str">
        <f aca="false">IF(BY68="","",IF(BY68&lt;-27.5,"De -30 a -28",IF(BY68&lt;-25,"De -27,5 a -25,5",IF(BY68&lt;-22.5,"De -25 a -23",IF(BY68&lt;-20,"De -22,5 a -20,5",IF(BY68&lt;-17.5,"De -20 a -18",IF(BY68&lt;-15,"De -17,5 a -15,5",IF(BY68&lt;-12.5,"De -15 a -13",IF(BY68&lt;-10,"De -12,5 a -10,5",IF(BY68&lt;-7.5,"De -10 a -8",IF(BY68&lt;-5,"De -7,5 a -5,5",IF(BY68&lt;-2.5,"De -5 a -3",IF(BY68&lt;0,"De -2,5 a -0,5",IF(BY68&lt;2.5,"De 0 a 2",IF(BY68&lt;5,"De 2,5 a 4,5",IF(BY68&lt;7.5,"De 5 a 7",IF(BY68&lt;10,"De 7,5 a 9,5",IF(BY68&lt;12.5,"De 10 a 12",IF(BY68&lt;15,"De 12,5 a 14,5",IF(BY68&lt;17.5,"De 15 a 17",IF(BY68&lt;20,"De 17,5 a 19,5",IF(BY68&lt;22.5,"De 20 a 22",IF(BY68&lt;25,"De 22,5 a 24,5",IF(BY68&lt;27.5,"De 25 a 27","De 27,5 a 30"))))))))))))))))))))))))</f>
        <v>De -12,5 a -10,5</v>
      </c>
      <c r="CA68" s="12" t="n">
        <f aca="false">IF(BY68="","",IF(BY68&lt;=-28,1,IF(BY68&lt;=-25.5,2,IF(BY68&lt;=-23,3,IF(BY68&lt;=-20.5,4,IF(BY68&lt;=-18,5,IF(BY68&lt;=-15.5,6,IF(BY68&lt;=-13,7,IF(BY68&lt;=-10.5,8,IF(BY68&lt;=-8,9,IF(BY68&lt;=-5.5,10,IF(BY68&lt;=-3,11,IF(BY68&lt;=-0.5,12,IF(BY68&lt;=2,13,IF(BY68&lt;=4.5,14,IF(BY68&lt;=7,15,IF(BY68&lt;=9.5,16,IF(BY68&lt;=12,17,IF(BY68&lt;=14.5,18,IF(BY68&lt;=17,19,IF(BY68&lt;=19.5,20,IF(BY68&lt;=22,21,IF(BY68&lt;=24.5,22,IF(BY68&lt;=27,23,IF(BY68&lt;=30,24,"Fuera de rango")))))))))))))))))))))))))</f>
        <v>8</v>
      </c>
      <c r="CB68" s="9" t="n">
        <v>-4.5</v>
      </c>
      <c r="CC68" s="10" t="n">
        <f aca="false">18.5- (0.3*H68)</f>
        <v>6.8</v>
      </c>
      <c r="CD68" s="10" t="n">
        <f aca="false">(CB68)-(CC68)</f>
        <v>-11.3</v>
      </c>
      <c r="CE68" s="10" t="str">
        <f aca="false">IF(CD68="","",IF(CD68&lt;-27.5,"De -30 a -28",IF(CD68&lt;-25,"De -27,5 a -25,5",IF(CD68&lt;-22.5,"De -25 a -23",IF(CD68&lt;-20,"De -22,5 a -20,5",IF(CD68&lt;-17.5,"De -20 a -18",IF(CD68&lt;-15,"De -17,5 a -15,5",IF(CD68&lt;-12.5,"De -15 a -13",IF(CD68&lt;-10,"De -12,5 a -10,5",IF(CD68&lt;-7.5,"De -10 a -8",IF(CD68&lt;-5,"De -7,5 a -5,5",IF(CD68&lt;-2.5,"De -5 a -3",IF(CD68&lt;0,"De -2,5 a -0,5",IF(CD68&lt;=2,"De 0 a 2",IF(CD68&lt;=4.5,"De 2,5 a 4,5",IF(CD68&lt;=7,"De 5 a 7",IF(CD68&lt;=9.5,"De 7,5 a 9,5",IF(CD68&lt;=12,"De 10 a 12",IF(CD68&lt;=14.5,"De 12,5 a 14,5",IF(CD68&lt;=17,"De 15 a 17",IF(CD68&lt;=19.5,"De 17,5 a 19,5",IF(CD68&lt;=22,"De 20 a 22",IF(CD68&lt;=24.5,"De 22,5 a 24,5",IF(CD68&lt;=27,"De 25 a 27","De 27,5 a 30"))))))))))))))))))))))))</f>
        <v>De -12,5 a -10,5</v>
      </c>
      <c r="CF68" s="12" t="n">
        <f aca="false">IF(CD68="","",IF(CD68&lt;-27.5,1,IF(CD68&lt;-25,2,IF(CD68&lt;-22.5,3,IF(CD68&lt;-20,4,IF(CD68&lt;-17.5,5,IF(CD68&lt;-15,6,IF(CD68&lt;-12.5,7,IF(CD68&lt;-10,8,IF(CD68&lt;-7.5,9,IF(CD68&lt;-5,10,IF(CD68&lt;-2.5,11,IF(CD68&lt;0,12,IF(CD68&lt;2.5,13,IF(CD68&lt;5,14,IF(CD68&lt;7.5,15,IF(CD68&lt;10,16,IF(CD68&lt;12.5,17,IF(CD68&lt;15,18,IF(CD68&lt;17.5,19,IF(CD68&lt;20,20,IF(CD68&lt;22.5,21,IF(CD68&lt;25,22,IF(CD68&lt;27.5,23,24))))))))))))))))))))))))</f>
        <v>8</v>
      </c>
      <c r="CG68" s="9" t="n">
        <v>-3.5</v>
      </c>
      <c r="CH68" s="10" t="str">
        <f aca="false">IF(CG68="","",IF(AND(CG68&gt;=-10,CG68&lt;=-9.5),"-10 a -9,5",IF(AND(CG68&gt;-9.5,CG68&lt;=-8.5),"-9 a -8,5",IF(AND(CG68&gt;-8.5,CG68&lt;=-7.5),"-8 a -7,5",IF(AND(CG68&gt;-7.5,CG68&lt;=-6.5),"-7 a -6,5",IF(AND(CG68&gt;-6.5,CG68&lt;=-5.5),"-6 a -5,5",IF(AND(CG68&gt;-5.5,CG68&lt;=-4.5),"-5 a -4,5",IF(AND(CG68&gt;-4.5,CG68&lt;=-3.5),"-4 a -3,5",IF(AND(CG68&gt;-3.5,CG68&lt;=-2.5),"-3 a -2,5",IF(CG68=-2.25,"-2,25",IF(AND(CG68&gt;-2.5,CG68&lt;=-1.5),"-2 a -1,5",IF(AND(CG68&gt;-1.5,CG68&lt;=-0.5),"-1 a -0,5",IF(AND(CG68&gt;-0.5,CG68&lt;=0.5),"0 a 0,5",IF(AND(CG68&gt;0.5,CG68&lt;=1.5),"1 a 1,5",IF(AND(CG68&gt;1.5,CG68&lt;=2.5),"2 a 2,5",IF(AND(CG68&gt;2.5,CG68&lt;=3.5),"3 a 3,5",IF(AND(CG68&gt;3.5,CG68&lt;=4.5),"4 a 4,5",IF(AND(CG68&gt;4.5,CG68&lt;=5.5),"5 a 5,5",IF(AND(CG68&gt;5.5,CG68&lt;=6.5),"6 a 6,5",IF(AND(CG68&gt;6.5,CG68&lt;=7.5),"7 a 7,5",IF(AND(CG68&gt;7.5,CG68&lt;=8.5),"8 a 8,5",IF(AND(CG68&gt;8.5,CG68&lt;=9.5),"9 a 9,5",IF(CG68&gt;=10,"10","Fuera de rango")))))))))))))))))))))))</f>
        <v>-4 a -3,5</v>
      </c>
      <c r="CI68" s="11" t="n">
        <f aca="false">IF(CG68="","",IF(CG68=-2.25,"NORMA",IF(CG68&lt;=-9.5,1,IF(CG68&lt;=-8.5,2,IF(CG68&lt;=-7.5,3,IF(CG68&lt;=-6.5,4,IF(CG68&lt;=-5.5,5,IF(CG68&lt;=-4.5,6,IF(CG68&lt;=-3.5,7,IF(CG68&lt;=-2.5,8,IF(CG68&lt;=-1.5,9,IF(CG68&lt;=-0.5,10,IF(CG68&lt;=0.5,11,IF(CG68&lt;=1.5,12,IF(CG68&lt;=2.5,13,IF(CG68&lt;=3.5,14,IF(CG68&lt;=4.5,15,IF(CG68&lt;=5.5,16,IF(CG68&lt;=6.5,17,IF(CG68&lt;=7.5,18,IF(CG68&lt;=8.5,19,IF(CG68&lt;=9.5,20,IF(CG68=10,21,"Fuera de rango")))))))))))))))))))))))</f>
        <v>7</v>
      </c>
      <c r="CJ68" s="9" t="n">
        <v>2.5</v>
      </c>
      <c r="CK68" s="10" t="str">
        <f aca="false">IF(CJ68="","",IF(AND(CJ68&gt;=-6,CJ68&lt;=-5.5),"-6 a -5,5",IF(AND(CJ68&gt;-5.5,CJ68&lt;=-4.5),"-5 a -4,5",IF(AND(CJ68&gt;-4.5,CJ68&lt;=-3.5),"-4 a -3,5",IF(AND(CJ68&gt;-3.5,CJ68&lt;=-2.5),"-3 a -2,5",IF(AND(CJ68&gt;-2.5,CJ68&lt;=-1.5),"-2 a -1,5",IF(AND(CJ68&gt;-1.5,CJ68&lt;=-0.5),"-1 a -0,5",IF(AND(CJ68&gt;-0.5,CJ68&lt;=0.5),"0 a 0,5",IF(AND(CJ68&gt;0.5,CJ68&lt;=1.5),"1 a 1,5",IF(AND(CJ68&gt;1.5,CJ68&lt;2.5),"2",IF(AND(CJ68&gt;=2.5,CJ68&lt;=3),"2,5 a 3",IF(AND(CJ68&gt;3,CJ68&lt;=4),"3,5 a 4",IF(AND(CJ68&gt;4,CJ68&lt;=5),"4,5 a 5",IF(AND(CJ68&gt;5,CJ68&lt;=6),"5,5 a 6",IF(AND(CJ68&gt;6,CJ68&lt;=7),"6,5 a 7",IF(AND(CJ68&gt;7,CJ68&lt;=8),"7,5 a 8",IF(AND(CJ68&gt;8,CJ68&lt;=9.5),"8,5 a 9,5",IF(CJ68=10,"10","Fuera de rango"))))))))))))))))))</f>
        <v>2,5 a 3</v>
      </c>
      <c r="CL68" s="11" t="n">
        <f aca="false">IF(CK68="","",IF(OR(CK68="-6 a -5,5",CK68="-6 - -5,5"),1,IF(OR(CK68="-5 a -4,5",CK68="-5 - -4,5"),2,IF(OR(CK68="-4 a -3,5",CK68="-4 - -3,5"),3,IF(OR(CK68="-3 a -2,5",CK68="-3 - -2,5"),4,IF(OR(CK68="-2 a -1,5",CK68="-2 - -1,5"),5,IF(OR(CK68="-1 a -0,5",CK68="-1 - -0,5"),6,IF(OR(CK68="0 a 0,5",CK68="0 - 0,5"),7,IF(OR(CK68="1 a 1,5",CK68="1 - 1,5"),8,IF(CK68="2","NORMA",IF(OR(CK68="2,5 a 3",CK68="2,5 - 3"),9,IF(OR(CK68="3,5 a 4",CK68="3,5 - 4"),10,IF(OR(CK68="4,5 a 5",CK68="4,5 - 5"),11,IF(OR(CK68="5,5 a 6",CK68="5,5 - 6"),12,IF(OR(CK68="6,5 a 7",CK68="6,5 - 7"),13,IF(OR(CK68="7,5 a 8",CK68="7,5 - 8"),14,IF(OR(CK68="8,5 a 9",CK68="8,5 - 9,5",CK68="9 a 9,5"),15,IF(CK68="10",15,IF(OR(CK68="0,5 a 1",CK68="0,5 - 1"),7,"Fuera de rango")))))))))))))))))))</f>
        <v>9</v>
      </c>
      <c r="CM68" s="10" t="n">
        <v>0</v>
      </c>
      <c r="CN68" s="10" t="str">
        <f aca="false">IF(CM68=0,"0", " ")</f>
        <v>0</v>
      </c>
      <c r="CO68" s="10" t="str">
        <f aca="false">IF(CM68&gt;0,"EME"," ")</f>
        <v> </v>
      </c>
      <c r="CP68" s="10" t="n">
        <v>0</v>
      </c>
      <c r="CQ68" s="10" t="str">
        <f aca="false">IF(CP68&gt;0,"0", " ")</f>
        <v> </v>
      </c>
      <c r="CR68" s="10" t="str">
        <f aca="false">IF(CP68&gt;0,"EME"," ")</f>
        <v> </v>
      </c>
      <c r="CS68" s="9" t="n">
        <v>0</v>
      </c>
      <c r="CT68" s="10" t="str">
        <f aca="false">IF(CS68&gt;0,"1", " ")</f>
        <v> </v>
      </c>
      <c r="CU68" s="10" t="str">
        <f aca="false">IF(CS68&gt;0,"HIP"," ")</f>
        <v> </v>
      </c>
      <c r="CV68" s="9" t="n">
        <v>0</v>
      </c>
      <c r="CW68" s="10" t="str">
        <f aca="false">IF(CV68&gt;0,"1", " ")</f>
        <v> </v>
      </c>
      <c r="CX68" s="10" t="str">
        <f aca="false">IF(CV68&gt;0,"HIP"," ")</f>
        <v> </v>
      </c>
      <c r="CY68" s="9" t="n">
        <v>-8.5</v>
      </c>
      <c r="CZ68" s="11" t="str">
        <f aca="false">IF(CY68&lt;0,"2"," ")</f>
        <v>2</v>
      </c>
      <c r="DA68" s="11" t="str">
        <f aca="false">IF(CY68&lt;0,"MIO"," ")</f>
        <v>MIO</v>
      </c>
      <c r="DB68" s="9" t="n">
        <v>-10</v>
      </c>
      <c r="DC68" s="11" t="str">
        <f aca="false">IF(DB68&lt;0,"2"," ")</f>
        <v>2</v>
      </c>
      <c r="DD68" s="11" t="str">
        <f aca="false">IF(DB68&lt;0,"MIO"," ")</f>
        <v>MIO</v>
      </c>
      <c r="DE68" s="9" t="n">
        <v>-0.75</v>
      </c>
      <c r="DF68" s="11" t="str">
        <f aca="false">IF(DE68&lt;0,"3"," ")</f>
        <v>3</v>
      </c>
      <c r="DG68" s="11" t="str">
        <f aca="false">IF(DE68&lt;0,"AST"," ")</f>
        <v>AST</v>
      </c>
      <c r="DH68" s="9" t="n">
        <v>-1.75</v>
      </c>
      <c r="DI68" s="11" t="str">
        <f aca="false">IF(DH68&lt;0,"3"," ")</f>
        <v>3</v>
      </c>
      <c r="DJ68" s="11" t="str">
        <f aca="false">IF(DH68&lt;0,"AST"," ")</f>
        <v>AST</v>
      </c>
      <c r="DK68" s="9" t="n">
        <v>0</v>
      </c>
      <c r="DL68" s="10" t="str">
        <f aca="false">IF(DK68&gt;0,"4"," ")</f>
        <v> </v>
      </c>
      <c r="DM68" s="10" t="str">
        <f aca="false">IF(DK68&gt;0,"PRE"," ")</f>
        <v> </v>
      </c>
      <c r="DN68" s="9" t="n">
        <v>0</v>
      </c>
      <c r="DO68" s="10" t="str">
        <f aca="false">IF(DN68&gt;0,"4"," ")</f>
        <v> </v>
      </c>
      <c r="DP68" s="10" t="str">
        <f aca="false">IF(DN68&gt;0,"PRE"," ")</f>
        <v> </v>
      </c>
      <c r="DQ68" s="12" t="n">
        <v>2</v>
      </c>
      <c r="DR68" s="12" t="n">
        <v>2</v>
      </c>
      <c r="DS68" s="12" t="str">
        <f aca="false">CONCATENATE(CO68,CU68,DA68,DG68,DM68)</f>
        <v>  MIOAST </v>
      </c>
      <c r="DT68" s="10" t="str">
        <f aca="false" t="array" ref="DT68">_xlfn.IFS(DS68="EME    ","0", DS68=" HIP   ","1", DS68="  MIO  ","2", DS68="   AST ","3", DS68="    PRE","4", DS68="EME   PRE","5", DS68=" HIP  PRE","6", DS68=" HIP AST ","7", DS68="  MIO PRE","8", DS68="  MIOAST ","9", DS68="   ASTPRE","10",DS68=" HIP ASTPRE","11", DS68="  MIOASTPRE","12", DS68="     ","0")</f>
        <v>9</v>
      </c>
      <c r="DU68" s="1" t="s">
        <v>153</v>
      </c>
      <c r="DV68" s="1" t="str">
        <f aca="false" t="array" ref="DV68">_xlfn.IFS(DU68="SI","2", DU68="NO","1")</f>
        <v>2</v>
      </c>
      <c r="DW68" s="10" t="n">
        <v>0</v>
      </c>
      <c r="DX68" s="11" t="str">
        <f aca="false">IF(DW68=0,"1","2")</f>
        <v>1</v>
      </c>
      <c r="DY68" s="11" t="str">
        <f aca="false" t="array" ref="DY68">_xlfn.IFS(DW68=0,"0", DW68=0.25, "1", DW68=0.5,"2", DW68=0.75,"3", DW68=1,"4",DW68=1.25,"5", DW68=1.5,"6", DW68=1.75,"7", DW68=2,"8")</f>
        <v>0</v>
      </c>
      <c r="DZ68" s="10" t="n">
        <v>0</v>
      </c>
      <c r="EA68" s="11" t="str">
        <f aca="false">IF(DZ68=0,"1","2")</f>
        <v>1</v>
      </c>
      <c r="EB68" s="11" t="str">
        <f aca="false" t="array" ref="EB68">_xlfn.IFS(DZ68=0,"0", DZ68=0.25, "1", DZ68=0.5,"2", DZ68=0.75,"3", DZ68=1,"4",DZ68=1.25,"5", DZ68=1.5,"6", DZ68=1.75,"7", DZ68=2,"8")</f>
        <v>0</v>
      </c>
      <c r="EC68" s="10" t="n">
        <v>0</v>
      </c>
      <c r="ED68" s="10" t="str">
        <f aca="false">IF(EC68=0,"1","2")</f>
        <v>1</v>
      </c>
      <c r="EE68" s="11" t="str">
        <f aca="false" t="array" ref="EE68">_xlfn.IFS(EC68=0,"0", EC68=-0.25, "1", EC68=-0.5,"2", EC68=-0.75,"3", EC68=-1,"4",EC68=-1.25,"5", EC68=-1.5,"6", EC68=-1.75,"7", EC68=-2,"8", EC68=-2.25,"9",EC68=-2.5,"10", EC68=-2.75,"11", EC68=-3,"12", EC68=-3.25,"13", EC68=-3.5,"14", EC68=-3.75,"15",EC68=-4,"16")</f>
        <v>0</v>
      </c>
      <c r="EF68" s="10" t="n">
        <v>0</v>
      </c>
      <c r="EG68" s="10" t="str">
        <f aca="false">IF(EF68=0,"1","2")</f>
        <v>1</v>
      </c>
      <c r="EH68" s="11" t="str">
        <f aca="false" t="array" ref="EH68">_xlfn.IFS(EF68=0,"0", EF68=-0.25, "1", EF68=-0.5,"2", EF68=-0.75,"3", EF68=-1,"4",EF68=-1.25,"5", EF68=-1.5,"6", EF68=-1.75,"7", EF68=-2,"8", EF68=-2.25,"9",EF68=-2.5,"10", EF68=-2.75,"11", EF68=-3,"12", EF68=-3.25,"13", EF68=-3.5,"14", EF68=-3.75,"15",EF68=-4,"16")</f>
        <v>0</v>
      </c>
      <c r="EI68" s="10" t="n">
        <v>-0.25</v>
      </c>
      <c r="EJ68" s="11" t="str">
        <f aca="false">IF(EI68=0,"1","2")</f>
        <v>2</v>
      </c>
      <c r="EK68" s="11" t="str">
        <f aca="false" t="array" ref="EK68">_xlfn.IFS(EI68=0,"0", EI68=-0.25, "1", EI68=-0.5,"2", EI68=-0.75,"3", EI68=-1,"4",EI68=-1.25,"5", EI68=-1.5,"6", EI68=-1.75,"7", EI68=-2,"8", EI68=-2.25,"9", EI68=-2.25,"9",EI68=-2.5,"10", EI68=-2.75,"11", EI68=-3,"12", EI68=-3.25,"13", EI68=-3.5,"14", EI68=-3.75,"15",EI68=-4,"16", EI68=0.25, "17", EI68=0.5, "18")</f>
        <v>1</v>
      </c>
      <c r="EL68" s="10" t="n">
        <v>-0.5</v>
      </c>
      <c r="EM68" s="11" t="str">
        <f aca="false">IF(EL68=0,"1","2")</f>
        <v>2</v>
      </c>
      <c r="EN68" s="11" t="str">
        <f aca="false" t="array" ref="EN68">_xlfn.IFS(EL68=0.25,"17",EL68=0.5,"18", EL68=0,"0", EL68=-0.25, "1", EL68=-0.5,"2", EL68=-0.75,"3", EL68=-1,"4",EL68=-1.25,"5", EL68=-1.5,"6", EL68=-1.75,"7", EL68=-2,"8",EL68= -2.25,"9",EL68=-2.5,"10",EL68= -2.75,"11",EL68= -3,"12",EL68= -3.25,"13",EL68= -3.5,"14",EL68= -3.75,"15",EL68=-4,"16")</f>
        <v>2</v>
      </c>
      <c r="EO68" s="10" t="n">
        <v>1</v>
      </c>
      <c r="EP68" s="11" t="str">
        <f aca="false">IF(EO68=0,"1","2")</f>
        <v>2</v>
      </c>
      <c r="EQ68" s="11" t="str">
        <f aca="false" t="array" ref="EQ68">_xlfn.IFS(EO68=0,"0", EO68=0.25, "1", EO68=0.5,"2", EO68=0.75,"3", EO68=1,"4",EO68=1.25,"5", EO68=1.5,"6", EO68=1.75,"7", EO68=2,"8", EO68=2.25,"9", EO68=2.25,"9",EO68=2.5,"10", EO68=2.75,"11", EO68=3,"12", EO68=3.25,"13", EO68=3.5,"14", EO68=3.75,"15",EO68=4,"16", EO68=-0.25, "17", bq=-0.5, "18")</f>
        <v>4</v>
      </c>
      <c r="ER68" s="10" t="n">
        <v>1</v>
      </c>
      <c r="ES68" s="11" t="str">
        <f aca="false">IF(ER68=0,"1","2")</f>
        <v>2</v>
      </c>
      <c r="ET68" s="11" t="str">
        <f aca="false" t="array" ref="ET68">_xlfn.IFS(ER68=0,"0", ER68=0.25, "1", ER68=0.5,"2", ER68=0.75,"3", ER68=1,"4",ER68=1.25,"5", ER68=1.5,"6", ER68=1.75,"7", ER68=2,"8", ER68=2.25,"9", ER68=2.25,"9",ER68=2.5,"10", ER68=2.75,"11", ER68=3,"12", ER68=3.25,"13", ER68=3.5,"14", ER68=3.75,"15",ER68=4,"16", ER68=-0.25, "17", bq=-0.5, "18")</f>
        <v>4</v>
      </c>
      <c r="EU68" s="36" t="n">
        <v>16</v>
      </c>
      <c r="EV68" s="14" t="str">
        <f aca="false">VLOOKUP(EU68,LEYENDA!$G$2:$H$8,2,TRUE())</f>
        <v>13-18</v>
      </c>
      <c r="EW68" s="14" t="str">
        <f aca="false" t="array" ref="EW68">_xlfn.IFS(EV68="0-5","1", EV68="6-12","2", EV68="13-18","3", EV68="19-24","4", EV68="25-36","5", EV68="37-48","6", EV68="49-60","7")</f>
        <v>3</v>
      </c>
    </row>
    <row r="69" customFormat="false" ht="13.5" hidden="false" customHeight="false" outlineLevel="0" collapsed="false">
      <c r="A69" s="1" t="n">
        <v>27</v>
      </c>
      <c r="B69" s="32" t="n">
        <v>3</v>
      </c>
      <c r="C69" s="33" t="n">
        <v>36848</v>
      </c>
      <c r="D69" s="6"/>
      <c r="E69" s="5" t="str">
        <f aca="false">VLOOKUP(A69,'286'!$A$3:$J$600,10,FALSE())</f>
        <v>BARCHÍN OROZCO, Mª JESÚS</v>
      </c>
      <c r="F69" s="4" t="str">
        <f aca="false">VLOOKUP(A69,'286'!$A$3:$I$1768,3,FALSE())</f>
        <v>BAROJE</v>
      </c>
      <c r="G69" s="6" t="n">
        <f aca="false">VLOOKUP(A69,'286'!$A$3:$I$1768,4,FALSE())</f>
        <v>21684</v>
      </c>
      <c r="H69" s="7" t="n">
        <f aca="false">YEAR(C69)-YEAR(G69)</f>
        <v>41</v>
      </c>
      <c r="I69" s="1" t="str">
        <f aca="false">VLOOKUP(H69,LEYENDA!$C$2:$D$6,2,TRUE())</f>
        <v>41-60</v>
      </c>
      <c r="J69" s="5" t="str">
        <f aca="false">VLOOKUP(A69,'286'!$A$3:$I$1768,7,FALSE())</f>
        <v>M</v>
      </c>
      <c r="K69" s="8" t="str">
        <f aca="false">VLOOKUP(A69,'286'!$A$3:$I$1768,2,FALSE())</f>
        <v>OD</v>
      </c>
      <c r="L69" s="4" t="str">
        <f aca="false">VLOOKUP(A69,'286'!$A$3:$I$1768,8,FALSE())</f>
        <v>D</v>
      </c>
      <c r="M69" s="4" t="str">
        <f aca="false">VLOOKUP(A69,'286'!$A$3:$I$1768,9,FALSE())</f>
        <v>D</v>
      </c>
      <c r="N69" s="8" t="str">
        <f aca="false">IF(R69=O69, "MISMA","CONTRARIA")</f>
        <v>MISMA</v>
      </c>
      <c r="O69" s="8" t="str">
        <f aca="false" t="array" ref="O69">_xlfn.IFS(L69="D","1", L69="I","2")</f>
        <v>1</v>
      </c>
      <c r="P69" s="8" t="str">
        <f aca="false" t="array" ref="P69">_xlfn.IFS(K69="OD","1", K69="OI","2")</f>
        <v>1</v>
      </c>
      <c r="Q69" s="1" t="str">
        <f aca="false" t="array" ref="Q69">_xlfn.IFS(J69="M","1", J69="H","2")</f>
        <v>1</v>
      </c>
      <c r="R69" s="8" t="str">
        <f aca="false" t="array" ref="R69">_xlfn.IFS(M69="D","1", M69="I","2")</f>
        <v>1</v>
      </c>
      <c r="S69" s="1" t="str">
        <f aca="false" t="array" ref="S69">_xlfn.IFS(N69="CONTRARIA", "1",N69= "MISMA","2")</f>
        <v>2</v>
      </c>
      <c r="T69" s="1" t="str">
        <f aca="false" t="array" ref="T69">_xlfn.IFS(I69="0-12","1", I69="13-24","2", I69="25-40","3", I69="41-60","4", I69="61-100","5")</f>
        <v>4</v>
      </c>
      <c r="U69" s="9" t="n">
        <v>-3</v>
      </c>
      <c r="V69" s="11" t="str">
        <f aca="false">IF(U69="","",IF(AND(U69&gt;=-9,U69&lt;=-6.5),"-9 a -6,5",IF(AND(U69&gt;=-6,U69&lt;=-3.5),"-6 a -3,5",IF(AND(U69&gt;=-3,U69&lt;=-1),"-3 a -1",IF(U69=-0.5,"-0,5",IF(AND(U69&gt;=0,U69&lt;=2.5),"0 a 2,5",IF(AND(U69&gt;=3,U69&lt;=5.5),"3 a 5,5",IF(AND(U69&gt;=6,U69&lt;=8.5),"6 a 8,5",IF(AND(U69&gt;=9,U69&lt;=20),"9 a 20","Fuera de rango")))))))))</f>
        <v>-3 a -1</v>
      </c>
      <c r="W69" s="11" t="n">
        <f aca="false">IF(V69="","",IF(V69="-9 a -6,5",2,IF(V69="-6 a -3,5",3,IF(V69="-3 a -1",4,IF(V69="-0,5","NORMA",IF(V69="0 a 2,5",5,IF(V69="3 a 5,5",6,IF(V69="6 a 8,5",7,IF(V69="9 a 20",8,"Fuera de rango")))))))))</f>
        <v>4</v>
      </c>
      <c r="X69" s="9" t="n">
        <v>0</v>
      </c>
      <c r="Y69" s="10" t="str">
        <f aca="false">IF(X69="","",IF(AND(X69&gt;=0,X69&lt;=4),"0 a 4",IF(AND(X69&gt;=4.5,X69&lt;=8.5),"4,5 a 8,5",IF(X69=9,"9",IF(AND(X69&gt;=9.5,X69&lt;=13),"9,5 a 13",IF(AND(X69&gt;=13.5,X69&lt;=20),"13,5 a 20",IF(AND(X69&gt;=20.5,X69&lt;=35),"20,5 a 35","Fuera de rango")))))))</f>
        <v>0 a 4</v>
      </c>
      <c r="Z69" s="11" t="n">
        <f aca="false">IF(Y69="","",IF(Y69="0 a 4",1,IF(Y69="4,5 a 8,5",2,IF(Y69="9","NORMA",IF(Y69="9,5 a 13",3,IF(Y69="13,5 a 20",4,IF(Y69="20,5 a 35",5,"Fuera de rango")))))))</f>
        <v>1</v>
      </c>
      <c r="AA69" s="9" t="n">
        <v>12</v>
      </c>
      <c r="AB69" s="10" t="str">
        <f aca="false">IF(AA69="","",IF(AND(AA69&gt;=0,AA69&lt;=9),"0 a 9",IF(AND(AA69&gt;=9.5,AA69&lt;=18.5),"9,5 a 18,5",IF(AA69=19,"19",IF(AND(AA69&gt;=19.5,AA69&lt;=28),"19,5 a 28",IF(AND(AA69&gt;=28.5,AA69&lt;=40),"28,5 a 40","Fuera de rango"))))))</f>
        <v>9,5 a 18,5</v>
      </c>
      <c r="AC69" s="11" t="n">
        <f aca="false" t="array" ref="AC69">_xlfn.IFS(AB69="","",AB69="0 a 9",1,AB69="9,5 a 18,5",2,AB69="19","NORMA",AB69="19,5 a 28",3,AB69="28,5 a 40",4,TRUE(),"Fuera de rango")</f>
        <v>2</v>
      </c>
      <c r="AD69" s="9" t="n">
        <v>3</v>
      </c>
      <c r="AE69" s="10" t="str">
        <f aca="false">IF(AD69="","",IF(AND(AD69&gt;=-10,AD69&lt;=0),"De -10 a 0",IF(AND(AD69&gt;=0.5,AD69&lt;=9.5),"0,5 a 9,5",IF(AD69=10,"10",IF(AND(AD69&gt;=10.5,AD69&lt;=20),"10,5 a 20",IF(AND(AD69&gt;=20.5,AD69&lt;=40),"20,5 a 40","Fuera de rango"))))))</f>
        <v>0,5 a 9,5</v>
      </c>
      <c r="AF69" s="12" t="n">
        <f aca="false">IF(AD69="","",IF(AND(AD69&gt;=-10,AD69&lt;=0),1,IF(AND(AD69&gt;=0.5,AD69&lt;=9.5),2,IF(AD69=10,"NORMA",IF(AND(AD69&gt;=10.5,AD69&lt;=20),3,IF(AND(AD69&gt;=20.5,AD69&lt;=40),4,""))))))</f>
        <v>2</v>
      </c>
      <c r="AG69" s="9" t="n">
        <v>11</v>
      </c>
      <c r="AH69" s="10" t="str">
        <f aca="false">IF(AG69="","",IF(AND(AG69&gt;=0,AG69&lt;=4),"0 a 4",IF(AND(AG69&gt;=4.5,AG69&lt;=8.5),"4,5 a 8,5",IF(AG69=9,"9",IF(AND(AG69&gt;=9.5,AG69&lt;=13),"9,5 a 13",IF(AND(AG69&gt;=13.5,AG69&lt;=25),"13,5 a 25","Fuera de rango"))))))</f>
        <v>9,5 a 13</v>
      </c>
      <c r="AI69" s="11" t="n">
        <f aca="false">IF(AH69="","",IF(AH69="0 a 4",1,IF(AH69="4,5 a 8,5",2,IF(AH69="9","NORMA",IF(AH69="9,5 a 13",3,IF(AH69="13,5 a 25",4,""))))))</f>
        <v>3</v>
      </c>
      <c r="AJ69" s="9" t="n">
        <v>7</v>
      </c>
      <c r="AK69" s="10" t="str">
        <f aca="false">IF(AJ69="","",IF(AND(AJ69&gt;=-15,AJ69&lt;=-10.5),"-15 a -10,5",IF(AND(AJ69&gt;=-10,AJ69&lt;=-4),"-10 a -4",IF(AND(AJ69&gt;=-4.5,AJ69&lt;=0),"-4,5 a 0",IF(AND(AJ69&gt;=0.5,AJ69&lt;=4.5),"0,5 a 4,5",IF(AJ69=5,"5",IF(AND(AJ69&gt;=5.5,AJ69&lt;=10),"5,5 a 10",IF(AND(AJ69&gt;=10.5,AJ69&lt;=20),"10,5 a 20","Fuera de rango"))))))))</f>
        <v>5,5 a 10</v>
      </c>
      <c r="AL69" s="11" t="n">
        <f aca="false">IF(AK69="","",IF(AK69="-15 a -10,5",1,IF(AK69="-10 a -4",2,IF(AK69="-4,5 a 0",3,IF(AK69="0,5 a 4,5",4,IF(AK69="5","NORMA",IF(AK69="5,5 a 10",5,IF(AK69="10,5 a 20",6,"Error"))))))))</f>
        <v>5</v>
      </c>
      <c r="AM69" s="9" t="n">
        <v>3</v>
      </c>
      <c r="AN69" s="10" t="str">
        <f aca="false">IF(AM69="","",IF(AND(AM69&gt;=-7.5,AM69&lt;=-5.5),"-7,5 a -5,5",IF(AND(AM69&gt;=-5,AM69&lt;=-3),"-5 a -3",IF(AND(AM69&gt;=-2.5,AM69&lt;=-0.5),"-2,5 a -0,5",IF(AM69=0,"0,00",IF(AND(AM69&gt;=0.5,AM69&lt;=2.5),"0,5 a 2,5",IF(AND(AM69&gt;=3,AM69&lt;=5),"3 a 5",IF(AND(AM69&gt;=5.5,AM69&lt;=7.5),"5,5 a 7,5",IF(AND(AM69&gt;=8,AM69&lt;=10),"8 a 10","Fuera de rango")))))))))</f>
        <v>3 a 5</v>
      </c>
      <c r="AO69" s="11" t="n">
        <f aca="false">IF(AN69="","",IF(AN69="-7,5 a -5,5",1,IF(AN69="-5 a -3",2,IF(AN69="-2,5 a -0,5",3,IF(AN69="0,00","NORMA",IF(AN69="0,5 a 2,5",4,IF(AN69="3 a 5",5,IF(AN69="5,5 a 7,5",6,IF(AN69="8 a 10",7,"Error")))))))))</f>
        <v>5</v>
      </c>
      <c r="AP69" s="9" t="n">
        <v>-2.5</v>
      </c>
      <c r="AQ69" s="10" t="str">
        <f aca="false">IF(AP69="","",IF(AND(AP69&gt;=-20,AP69&lt;=-9.5),"-20 a -9,5",IF(AND(AP69&gt;=-9,AP69&lt;=-6.5),"-9 a -6,5",IF(AP69=-6,"-6",IF(AND(AP69&gt;=-5.5,AP69&lt;=-3),"-5,5 a -3",IF(AND(AP69&gt;=-2.5,AP69&lt;=0),"-2,5 a 0",IF(AND(AP69&gt;=0.5,AP69&lt;=3),"0,5 a 3",IF(AND(AP69&gt;=3.5,AP69&lt;=6),"3,5 a 6",IF(AND(AP69&gt;=6.5,AP69&lt;=9),"6,5 a 9",IF(AND(AP69&gt;=9.5,AP69&lt;=20),"9,5 a 20","Fuera de rango"))))))))))</f>
        <v>-2,5 a 0</v>
      </c>
      <c r="AR69" s="11" t="n">
        <f aca="false">IF(AQ69="","",IF(AQ69="-20 a -9,5",1,IF(AQ69="-9 a -6,5",2,IF(AQ69="-6","NORMA",IF(AQ69="-5,5 a -3",3,IF(AQ69="-2,5 a 0",4,IF(AQ69="0,5 a 3",5,IF(AQ69="3,5 a 6",6,IF(AQ69="6,5 a 9",7,IF(AQ69="9,5 a 20",8,""))))))))))</f>
        <v>4</v>
      </c>
      <c r="AS69" s="9" t="n">
        <v>3</v>
      </c>
      <c r="AT69" s="10" t="str">
        <f aca="false">IF(AS69="","",IF(AND(AS69&gt;=-16,AS69&lt;=-14),"-16 a -14",IF(AND(AS69&gt;=-13.5,AS69&lt;=-11.5),"-13,5 a -11,5",IF(AND(AS69&gt;=-11,AS69&lt;=-9),"-11 a -9",IF(AND(AS69&gt;=-8.5,AS69&lt;=-6.5),"-8,5 a -6,5",IF(AND(AS69&gt;=-6,AS69&lt;=-4),"-6 a -4",IF(AND(AS69&gt;=-3.5,AS69&lt;=-1.5),"-3,5 a -1,5",IF(AND(AS69&gt;=-1,AS69&lt;=1),"-1 a 1",IF(AND(AS69&gt;=1.5,AS69&lt;=3.5),"1,5 a 3,5",IF(AND(AS69&gt;=4,AS69&lt;=6),"4 a 6",IF(AND(AS69&gt;=6.5,AS69&lt;=8.5),"6,5 a 8,5",IF(AND(AS69&gt;=9,AS69&lt;=11),"9 a 11",IF(AND(AS69&gt;=11.5,AS69&lt;=13.5),"11,5 a 13,5",IF(AND(AS69&gt;=14,AS69&lt;=16),"14 a 16",IF(AND(AS69&gt;=16.5,AS69&lt;=18.5),"16,5 a 18,5",IF(AND(AS69&gt;=19,AS69&lt;=21),"19 a 21","Fuera de rango"))))))))))))))))</f>
        <v>1,5 a 3,5</v>
      </c>
      <c r="AU69" s="11" t="n">
        <f aca="false" t="array" ref="AU69">IF(AT69="","",_xlfn.IFS(AT69="-16 a -14",1,AT69="-13,5 a -11,5",2,AT69="-11 a -9",3,AT69="-8,5 a -6,5",4,AT69="-6 a -4",5,AT69="-3,5 a -1,5",6,AT69="-1 a 1",7,AT69="1,5 a 3,5",8,AT69="4 a 6","NORMA",AT69="6,5 a 8,5",9,AT69="9 a 11",10,AT69="11,5 a 13,5",11,AT69="14 a 16",12,AT69="16,5 a 18,5",13,AT69="19 a 21",14,TRUE(),""))</f>
        <v>8</v>
      </c>
      <c r="AV69" s="9" t="n">
        <v>1.5</v>
      </c>
      <c r="AW69" s="10" t="str">
        <f aca="false">IF(AV69="","",IF(AND(AV69&gt;=-1,AV69&lt;=-0.5),"-1 a -0,5",IF(AND(AV69&gt;-0.5,AV69&lt;=0),"De -0,5 a 0",IF(AND(AV69&gt;=0.25,AV69&lt;=0.75),"0,25 a 0,75",IF(AND(AV69&gt;=1,AV69&lt;=1.5),"1 a 1,5",IF(AND(AV69&gt;=1.75,AV69&lt;=2.25),"1,75 a 2,25",IF(AND(AV69&gt;=2.5,AV69&lt;=3),"2,5 a 3",IF(AND(AV69&gt;=3.25,AV69&lt;=3.75),"3,25 a 3,75","Fuera de rango"))))))))</f>
        <v>1 a 1,5</v>
      </c>
      <c r="AX69" s="11" t="n">
        <f aca="false">IF(AW69="","",IF(OR(AW69="-1 a -0,5",AW69="-1 a -0.5"),1,IF(OR(AW69="De -0,5 a 0",AW69="-0,5 a 0",AW69="De -0.5 a 0"),2,IF(OR(AW69="0,25 a 0,75",AW69="0.25 a 0.75"),"NORMA",IF(OR(AW69="1 a 1,5",AW69="1 a 1.5"),3,IF(OR(AW69="1,75 a 2,25",AW69="1.75 a 2.25"),4,IF(OR(AW69="2,5 a 3",AW69="2.5 a 3"),5,IF(OR(AW69="3,25 a 3,75",AW69="3.25 a 3.75"),6,""))))))))</f>
        <v>3</v>
      </c>
      <c r="AY69" s="9" t="n">
        <v>-10</v>
      </c>
      <c r="AZ69" s="10" t="str">
        <f aca="false">IF(AY69="","",IF(AND(AY69&gt;=-20,AY69&lt;=-9.5),"-20 a -9,5",IF(AND(AY69&gt;=-9,AY69&lt;=-6.5),"-9 a -6,5",IF(AY69=-6,"-6",IF(AND(AY69&gt;=-5.5,AY69&lt;=-3),"-5,5 a -3",IF(AND(AY69&gt;=-2.5,AY69&lt;=0),"-2,5 a 0",IF(AND(AY69&gt;=0.5,AY69&lt;=3),"0,5 a 3",IF(AND(AY69&gt;=3.5,AY69&lt;=6),"3,5 a 6","Fuera de rango"))))))))</f>
        <v>-20 a -9,5</v>
      </c>
      <c r="BA69" s="11" t="n">
        <f aca="false">IF(AZ69="","",IF(AZ69="-20 a -9,5",1,IF(AZ69="-9 a -6,5",2,IF(AZ69="-6","NORMA",IF(AZ69="-5,5 a -3",3,IF(AZ69="-2,5 a 0",4,IF(AZ69="0,5 a 3",5,IF(AZ69="3,5 a 6",6,""))))))))</f>
        <v>1</v>
      </c>
      <c r="BB69" s="9" t="n">
        <v>0</v>
      </c>
      <c r="BC69" s="10" t="str">
        <f aca="false" t="array" ref="BC69">IF(BB69="","",_xlfn.IFS(AND(BB69&gt;=0,BB69&lt;=2),"0 a 2",AND(BB69&gt;=2.5,BB69&lt;=4.5),"2,5 a 4,5",AND(BB69&gt;=5,BB69&lt;=7),"5 a 7",AND(BB69&gt;=7.5,BB69&lt;=9.5),"7,5 a 9,5",AND(BB69&gt;=10,BB69&lt;=12),"10 a 12",AND(BB69&gt;=12.5,BB69&lt;=14.5),"12,5 a 14,5",BB69=15,"15",AND(BB69&gt;=15.5,BB69&lt;=17.5),"15,5 a 17,5",AND(BB69&gt;=18,BB69&lt;=20),"18 a 20",AND(BB69&gt;=20.5,BB69&lt;=22.5),"20,5 a 22,5",AND(BB69&gt;=23,BB69&lt;=25),"23 a 25",TRUE(),"Fuera de rango"))</f>
        <v>0 a 2</v>
      </c>
      <c r="BD69" s="11" t="n">
        <f aca="false" t="array" ref="BD69">IF(BC69="","",_xlfn.IFS(BC69="0 a 2",1,BC69="2,5 a 4,5",2,BC69="5 a 7",3,BC69="7,5 a 9,5",4,BC69="10 a 12",5,BC69="12,5 a 14,5",6,BC69="15","NORMA",BC69="15,5 a 17,5",7,BC69="18 a 20",8,BC69="20,5 a 22,5",9,BC69="23 a 25",10,TRUE(),"Fuera de rango"))</f>
        <v>1</v>
      </c>
      <c r="BE69" s="9" t="n">
        <v>18</v>
      </c>
      <c r="BF69" s="10" t="str">
        <f aca="false">IF(BE69="","",IF(AND(BE69&gt;=-20,BE69&lt;=-10),"-20 a -10",IF(AND(BE69&gt;=-9.5,BE69&lt;=0.5),"-9,5 a 0,5",IF(AND(BE69&gt;=1,BE69&lt;=11),"1 a 11",IF(AND(BE69&gt;=11.5,BE69&lt;=20.5),"11,5 a 20,5",IF(BE69=21,"21",IF(AND(BE69&gt;=21.5,BE69&lt;=31.5),"21,5 a 31,5",IF(AND(BE69&gt;=32,BE69&lt;=42),"32 a 42","Fuera de rango"))))))))</f>
        <v>11,5 a 20,5</v>
      </c>
      <c r="BG69" s="11" t="n">
        <f aca="false">IF(BF69="","",IF(BF69="-20 a -10",1,IF(BF69="-9,5 a 0,5",2,IF(BF69="1 a 11",3,IF(BF69="11,5 a 20,5",4,IF(BF69="21","NORMA",IF(BF69="21,5 a 31,5",5,IF(BF69="32 a 42",6,""))))))))</f>
        <v>4</v>
      </c>
      <c r="BH69" s="9" t="n">
        <v>8</v>
      </c>
      <c r="BI69" s="10" t="str">
        <f aca="false">IF(BH69="","",IF(AND(BH69&gt;=-20,BH69&lt;=-15),"-20 a -15",IF(AND(BH69&gt;=-14.5,BH69&lt;=-9.5),"-14,5 a -9,5",IF(AND(BH69&gt;=-9,BH69&lt;=-4),"-9 a -4",IF(AND(BH69&gt;=-3.5,BH69&lt;=2.5),"-3,5 a 2,5",IF(AND(BH69&gt;=3,BH69&lt;=8),"3 a 8",IF(AND(BH69&gt;=8.5,BH69&lt;=14.5),"8,5 a 14,5",IF(BH69=15,"15",IF(AND(BH69&gt;=15.5,BH69&lt;=20.5),"15,5 a 20,5",IF(AND(BH69&gt;=21,BH69&lt;=26),"21 a 26","Fuera de rango"))))))))))</f>
        <v>3 a 8</v>
      </c>
      <c r="BJ69" s="11" t="n">
        <f aca="false">IF(BI69="","",IF(BI69="-20 a -15",1,IF(BI69="-14,5 a -9,5",2,IF(BI69="-9 a -4",3,IF(BI69="-3,5 a 2,5",4,IF(BI69="3 a 8",5,IF(BI69="8,5 a 14,5",6,IF(BI69="15","NORMA",IF(BI69="15,5 a 20,5",7,IF(BI69="21 a 26",8,IF(BI69="26,5 a 31,5",9,"")))))))))))</f>
        <v>5</v>
      </c>
      <c r="BK69" s="9" t="n">
        <v>0</v>
      </c>
      <c r="BL69" s="10" t="str">
        <f aca="false">IF(BK69="","",IF(AND(BK69&gt;=0,BK69&lt;=2),"0 - 2",IF(AND(BK69&gt;=2.5,BK69&lt;=4.5),"2,5 - 4,5",IF(AND(BK69&gt;=5,BK69&lt;=7),"5 - 7",IF(AND(BK69&gt;=7.5,BK69&lt;=9.5),"7,5 - 9,5",IF(AND(BK69&gt;=10,BK69&lt;=12),"10 - 12",IF(AND(BK69&gt;=12.5,BK69&lt;=13.5),"12,5 - 13,5",IF(BK69=14,"14",IF(AND(BK69&gt;=14.5,BK69&lt;=16.5),"14,5 - 16,5",IF(AND(BK69&gt;=17,BK69&lt;=19),"17 - 19",IF(AND(BK69&gt;=19.5,BK69&lt;=21.5),"19,5 - 21,5",IF(AND(BK69&gt;=22,BK69&lt;=24),"22 - 24",IF(AND(BK69&gt;=24.5,BK69&lt;=26.5),"24,5 - 26,5",IF(AND(BK69&gt;=27,BK69&lt;=29),"27 - 29",IF(AND(BK69&gt;=29.5,BK69&lt;=30),"29,5 - 30","Fuera de rango")))))))))))))))</f>
        <v>0 - 2</v>
      </c>
      <c r="BM69" s="11" t="n">
        <f aca="false">IF(BL69="","",IF(BL69="0 - 2",1,IF(BL69="2,5 - 4,5",2,IF(BL69="5 - 7",3,IF(BL69="7,5 - 9,5",4,IF(BL69="10 - 12",5,IF(BL69="12,5 - 13,5",6,IF(BL69="14","NORMA",IF(BL69="14,5 - 16,5",7,IF(BL69="17 - 19",8,IF(BL69="19,5 - 21,5",9,IF(BL69="22 - 24",10,IF(BL69="24,5 - 26,5",11,IF(BL69="27 - 29",12,IF(BL69="29,5 - 30",13,"")))))))))))))))</f>
        <v>1</v>
      </c>
      <c r="BN69" s="9" t="n">
        <v>19</v>
      </c>
      <c r="BO69" s="10" t="str">
        <f aca="false">IF(BN69="","",IF(AND(BN69&gt;=-20,BN69&lt;=-10),"-20 a -10",IF(AND(BN69&gt;=-9.5,BN69&lt;=0.5),"-9,5 a 0,5",IF(AND(BN69&gt;=1,BN69&lt;=11),"1 a 11",IF(AND(BN69&gt;=11.5,BN69&lt;=21.5),"11,5 a 21,5",IF(BN69=22,"22",IF(AND(BN69&gt;=22.5,BN69&lt;=32.5),"22,5 a 32,5",IF(AND(BN69&gt;=33,BN69&lt;=43),"33 a 43","Fuera de rango"))))))))</f>
        <v>11,5 a 21,5</v>
      </c>
      <c r="BP69" s="11" t="n">
        <f aca="false">IF(BO69="","",IF(BO69="-20 a -10",1,IF(BO69="-9,5 a 0,5",2,IF(BO69="1 a 11",3,IF(BO69="11,5 a 21,5",4,IF(BO69="22","NORMA",IF(BO69="22,5 a 32,5",5,IF(BO69="33 a 43",6,""))))))))</f>
        <v>4</v>
      </c>
      <c r="BQ69" s="9" t="n">
        <v>12</v>
      </c>
      <c r="BR69" s="10" t="str">
        <f aca="false">IF(BQ69="","",IF(AND(BQ69&gt;=-20,BQ69&lt;=-15),"-20 a -15",IF(AND(BQ69&gt;=-14.5,BQ69&lt;=-9.5),"-14,5 a -9,5",IF(AND(BQ69&gt;=-9,BQ69&lt;=-4),"-9 a -4",IF(AND(BQ69&gt;=-3.5,BQ69&lt;=2.5),"-3,5 a 2,5",IF(AND(BQ69&gt;=3,BQ69&lt;=8),"3 a 8",IF(AND(BQ69&gt;=8.5,BQ69&lt;=13.5),"8,5 a 13,5",IF(AND(BQ69&gt;=14,BQ69&lt;=17.5),"14 a 17,5",IF(BQ69=18,"18",IF(AND(BQ69&gt;=18.5,BQ69&lt;=23.5),"18,5 a 23,5",IF(AND(BQ69&gt;=24,BQ69&lt;=29),"24 a 29",IF(AND(BQ69&gt;=29.5,BQ69&lt;=34.5),"29,5 a 34,5",IF(AND(BQ69&gt;=35,BQ69&lt;=40),"35 a 40","Fuera de rango")))))))))))))</f>
        <v>8,5 a 13,5</v>
      </c>
      <c r="BS69" s="11" t="n">
        <f aca="false">IF(BR69="","",IF(BR69="-20 a -15",1,IF(BR69="-14,5 a -9,5",2,IF(BR69="-9 a -4",3,IF(BR69="-3,5 a 2,5",4,IF(BR69="3 a 8",5,IF(BR69="8,5 a 13,5",6,IF(BR69="14 a 17,5",7,IF(BR69="18","NORMA",IF(BR69="18,5 a 23,5",8,IF(BR69="24 a 29",9,IF(BR69="29,5 a 34,5",10,IF(BR69="35 a 40",11,"")))))))))))))</f>
        <v>6</v>
      </c>
      <c r="BT69" s="9" t="n">
        <v>1.5</v>
      </c>
      <c r="BU69" s="10" t="str">
        <f aca="false">IF(BT69="","",IF(AND(BT69&gt;=-20,BT69&lt;=-18),"-20 a -18",IF(AND(BT69&gt;=-17.5,BT69&lt;=-15.5),"-17,5 a -15,5",IF(AND(BT69&gt;=-15,BT69&lt;=-13),"-15 a -13",IF(AND(BT69&gt;=-12.5,BT69&lt;=-10.5),"-12,5 a -10,5",IF(AND(BT69&gt;=-10,BT69&lt;=-8),"-10 a -8",IF(AND(BT69&gt;=-7.5,BT69&lt;=-5.5),"-7,5 a -5,5",IF(AND(BT69&gt;=-5,BT69&lt;=-3),"-5 a -3",IF(AND(BT69&gt;=-2.5,BT69&lt;=-0.5),"-2,5 a -0,5",IF(BT69=0,"0",IF(AND(BT69&gt;=0.5,BT69&lt;=2.5),"0,5 a 2,5",IF(AND(BT69&gt;=3,BT69&lt;=5),"3 a 5",IF(AND(BT69&gt;=5.5,BT69&lt;=7.5),"5,5 a 7,5",IF(AND(BT69&gt;=8,BT69&lt;=10),"8 a 10",IF(AND(BT69&gt;=10.5,BT69&lt;=12.5),"10,5 a 12,5",IF(AND(BT69&gt;=13,BT69&lt;=15),"13 a 15",IF(AND(BT69&gt;=15.5,BT69&lt;=17.5),"15,5 a 17,5",IF(AND(BT69&gt;=18,BT69&lt;=20),"18 a 20","Fuera de rango"))))))))))))))))))</f>
        <v>0,5 a 2,5</v>
      </c>
      <c r="BV69" s="11" t="n">
        <f aca="false">IF(BT69="","",IF(BT69=0,"NORMA",IF(AND(BT69&gt;=-20,BT69&lt;=-18),2,IF(AND(BT69&gt;=-17.5,BT69&lt;=-15.5),2,IF(AND(BT69&gt;=-15,BT69&lt;=-13),3,IF(AND(BT69&gt;=-12.5,BT69&lt;=-10.5),4,IF(AND(BT69&gt;=-10,BT69&lt;=-8),5,IF(AND(BT69&gt;=-7.5,BT69&lt;=-5.5),6,IF(AND(BT69&gt;=-5,BT69&lt;=-3),7,IF(AND(BT69&gt;=-2.5,BT69&lt;=-0.5),8,IF(AND(BT69&gt;=0.5,BT69&lt;=2.5),9,IF(AND(BT69&gt;=3,BT69&lt;=5),10,IF(AND(BT69&gt;=5.5,BT69&lt;=7.5),11,IF(AND(BT69&gt;=8,BT69&lt;=10),12,IF(AND(BT69&gt;=10.5,BT69&lt;=12.5),13,IF(AND(BT69&gt;=13,BT69&lt;=15),14,IF(AND(BT69&gt;=15.5,BT69&lt;=17.5),15,IF(AND(BT69&gt;=18,BT69&lt;=20),16,"Fuera de rango"))))))))))))))))))</f>
        <v>9</v>
      </c>
      <c r="BW69" s="9" t="n">
        <v>-6.5</v>
      </c>
      <c r="BX69" s="10" t="n">
        <f aca="false">18.5- (0.3*H69)</f>
        <v>6.2</v>
      </c>
      <c r="BY69" s="10" t="n">
        <f aca="false">(BW69)-(BX69)</f>
        <v>-12.7</v>
      </c>
      <c r="BZ69" s="10" t="str">
        <f aca="false">IF(BY69="","",IF(BY69&lt;-27.5,"De -30 a -28",IF(BY69&lt;-25,"De -27,5 a -25,5",IF(BY69&lt;-22.5,"De -25 a -23",IF(BY69&lt;-20,"De -22,5 a -20,5",IF(BY69&lt;-17.5,"De -20 a -18",IF(BY69&lt;-15,"De -17,5 a -15,5",IF(BY69&lt;-12.5,"De -15 a -13",IF(BY69&lt;-10,"De -12,5 a -10,5",IF(BY69&lt;-7.5,"De -10 a -8",IF(BY69&lt;-5,"De -7,5 a -5,5",IF(BY69&lt;-2.5,"De -5 a -3",IF(BY69&lt;0,"De -2,5 a -0,5",IF(BY69&lt;2.5,"De 0 a 2",IF(BY69&lt;5,"De 2,5 a 4,5",IF(BY69&lt;7.5,"De 5 a 7",IF(BY69&lt;10,"De 7,5 a 9,5",IF(BY69&lt;12.5,"De 10 a 12",IF(BY69&lt;15,"De 12,5 a 14,5",IF(BY69&lt;17.5,"De 15 a 17",IF(BY69&lt;20,"De 17,5 a 19,5",IF(BY69&lt;22.5,"De 20 a 22",IF(BY69&lt;25,"De 22,5 a 24,5",IF(BY69&lt;27.5,"De 25 a 27","De 27,5 a 30"))))))))))))))))))))))))</f>
        <v>De -15 a -13</v>
      </c>
      <c r="CA69" s="12" t="n">
        <f aca="false">IF(BY69="","",IF(BY69&lt;=-28,1,IF(BY69&lt;=-25.5,2,IF(BY69&lt;=-23,3,IF(BY69&lt;=-20.5,4,IF(BY69&lt;=-18,5,IF(BY69&lt;=-15.5,6,IF(BY69&lt;=-13,7,IF(BY69&lt;=-10.5,8,IF(BY69&lt;=-8,9,IF(BY69&lt;=-5.5,10,IF(BY69&lt;=-3,11,IF(BY69&lt;=-0.5,12,IF(BY69&lt;=2,13,IF(BY69&lt;=4.5,14,IF(BY69&lt;=7,15,IF(BY69&lt;=9.5,16,IF(BY69&lt;=12,17,IF(BY69&lt;=14.5,18,IF(BY69&lt;=17,19,IF(BY69&lt;=19.5,20,IF(BY69&lt;=22,21,IF(BY69&lt;=24.5,22,IF(BY69&lt;=27,23,IF(BY69&lt;=30,24,"Fuera de rango")))))))))))))))))))))))))</f>
        <v>8</v>
      </c>
      <c r="CB69" s="9" t="n">
        <v>-6.5</v>
      </c>
      <c r="CC69" s="10" t="n">
        <f aca="false">18.5- (0.3*H69)</f>
        <v>6.2</v>
      </c>
      <c r="CD69" s="10" t="n">
        <f aca="false">(CB69)-(CC69)</f>
        <v>-12.7</v>
      </c>
      <c r="CE69" s="10" t="str">
        <f aca="false">IF(CD69="","",IF(CD69&lt;-27.5,"De -30 a -28",IF(CD69&lt;-25,"De -27,5 a -25,5",IF(CD69&lt;-22.5,"De -25 a -23",IF(CD69&lt;-20,"De -22,5 a -20,5",IF(CD69&lt;-17.5,"De -20 a -18",IF(CD69&lt;-15,"De -17,5 a -15,5",IF(CD69&lt;-12.5,"De -15 a -13",IF(CD69&lt;-10,"De -12,5 a -10,5",IF(CD69&lt;-7.5,"De -10 a -8",IF(CD69&lt;-5,"De -7,5 a -5,5",IF(CD69&lt;-2.5,"De -5 a -3",IF(CD69&lt;0,"De -2,5 a -0,5",IF(CD69&lt;=2,"De 0 a 2",IF(CD69&lt;=4.5,"De 2,5 a 4,5",IF(CD69&lt;=7,"De 5 a 7",IF(CD69&lt;=9.5,"De 7,5 a 9,5",IF(CD69&lt;=12,"De 10 a 12",IF(CD69&lt;=14.5,"De 12,5 a 14,5",IF(CD69&lt;=17,"De 15 a 17",IF(CD69&lt;=19.5,"De 17,5 a 19,5",IF(CD69&lt;=22,"De 20 a 22",IF(CD69&lt;=24.5,"De 22,5 a 24,5",IF(CD69&lt;=27,"De 25 a 27","De 27,5 a 30"))))))))))))))))))))))))</f>
        <v>De -15 a -13</v>
      </c>
      <c r="CF69" s="12" t="n">
        <f aca="false">IF(CD69="","",IF(CD69&lt;-27.5,1,IF(CD69&lt;-25,2,IF(CD69&lt;-22.5,3,IF(CD69&lt;-20,4,IF(CD69&lt;-17.5,5,IF(CD69&lt;-15,6,IF(CD69&lt;-12.5,7,IF(CD69&lt;-10,8,IF(CD69&lt;-7.5,9,IF(CD69&lt;-5,10,IF(CD69&lt;-2.5,11,IF(CD69&lt;0,12,IF(CD69&lt;2.5,13,IF(CD69&lt;5,14,IF(CD69&lt;7.5,15,IF(CD69&lt;10,16,IF(CD69&lt;12.5,17,IF(CD69&lt;15,18,IF(CD69&lt;17.5,19,IF(CD69&lt;20,20,IF(CD69&lt;22.5,21,IF(CD69&lt;25,22,IF(CD69&lt;27.5,23,24))))))))))))))))))))))))</f>
        <v>7</v>
      </c>
      <c r="CG69" s="9" t="n">
        <v>-4.25</v>
      </c>
      <c r="CH69" s="10" t="str">
        <f aca="false">IF(CG69="","",IF(AND(CG69&gt;=-10,CG69&lt;=-9.5),"-10 a -9,5",IF(AND(CG69&gt;-9.5,CG69&lt;=-8.5),"-9 a -8,5",IF(AND(CG69&gt;-8.5,CG69&lt;=-7.5),"-8 a -7,5",IF(AND(CG69&gt;-7.5,CG69&lt;=-6.5),"-7 a -6,5",IF(AND(CG69&gt;-6.5,CG69&lt;=-5.5),"-6 a -5,5",IF(AND(CG69&gt;-5.5,CG69&lt;=-4.5),"-5 a -4,5",IF(AND(CG69&gt;-4.5,CG69&lt;=-3.5),"-4 a -3,5",IF(AND(CG69&gt;-3.5,CG69&lt;=-2.5),"-3 a -2,5",IF(CG69=-2.25,"-2,25",IF(AND(CG69&gt;-2.5,CG69&lt;=-1.5),"-2 a -1,5",IF(AND(CG69&gt;-1.5,CG69&lt;=-0.5),"-1 a -0,5",IF(AND(CG69&gt;-0.5,CG69&lt;=0.5),"0 a 0,5",IF(AND(CG69&gt;0.5,CG69&lt;=1.5),"1 a 1,5",IF(AND(CG69&gt;1.5,CG69&lt;=2.5),"2 a 2,5",IF(AND(CG69&gt;2.5,CG69&lt;=3.5),"3 a 3,5",IF(AND(CG69&gt;3.5,CG69&lt;=4.5),"4 a 4,5",IF(AND(CG69&gt;4.5,CG69&lt;=5.5),"5 a 5,5",IF(AND(CG69&gt;5.5,CG69&lt;=6.5),"6 a 6,5",IF(AND(CG69&gt;6.5,CG69&lt;=7.5),"7 a 7,5",IF(AND(CG69&gt;7.5,CG69&lt;=8.5),"8 a 8,5",IF(AND(CG69&gt;8.5,CG69&lt;=9.5),"9 a 9,5",IF(CG69&gt;=10,"10","Fuera de rango")))))))))))))))))))))))</f>
        <v>-4 a -3,5</v>
      </c>
      <c r="CI69" s="11" t="n">
        <f aca="false">IF(CG69="","",IF(CG69=-2.25,"NORMA",IF(CG69&lt;=-9.5,1,IF(CG69&lt;=-8.5,2,IF(CG69&lt;=-7.5,3,IF(CG69&lt;=-6.5,4,IF(CG69&lt;=-5.5,5,IF(CG69&lt;=-4.5,6,IF(CG69&lt;=-3.5,7,IF(CG69&lt;=-2.5,8,IF(CG69&lt;=-1.5,9,IF(CG69&lt;=-0.5,10,IF(CG69&lt;=0.5,11,IF(CG69&lt;=1.5,12,IF(CG69&lt;=2.5,13,IF(CG69&lt;=3.5,14,IF(CG69&lt;=4.5,15,IF(CG69&lt;=5.5,16,IF(CG69&lt;=6.5,17,IF(CG69&lt;=7.5,18,IF(CG69&lt;=8.5,19,IF(CG69&lt;=9.5,20,IF(CG69=10,21,"Fuera de rango")))))))))))))))))))))))</f>
        <v>7</v>
      </c>
      <c r="CJ69" s="9" t="n">
        <v>1</v>
      </c>
      <c r="CK69" s="10" t="str">
        <f aca="false">IF(CJ69="","",IF(AND(CJ69&gt;=-6,CJ69&lt;=-5.5),"-6 a -5,5",IF(AND(CJ69&gt;-5.5,CJ69&lt;=-4.5),"-5 a -4,5",IF(AND(CJ69&gt;-4.5,CJ69&lt;=-3.5),"-4 a -3,5",IF(AND(CJ69&gt;-3.5,CJ69&lt;=-2.5),"-3 a -2,5",IF(AND(CJ69&gt;-2.5,CJ69&lt;=-1.5),"-2 a -1,5",IF(AND(CJ69&gt;-1.5,CJ69&lt;=-0.5),"-1 a -0,5",IF(AND(CJ69&gt;-0.5,CJ69&lt;=0.5),"0 a 0,5",IF(AND(CJ69&gt;0.5,CJ69&lt;=1.5),"1 a 1,5",IF(AND(CJ69&gt;1.5,CJ69&lt;2.5),"2",IF(AND(CJ69&gt;=2.5,CJ69&lt;=3),"2,5 a 3",IF(AND(CJ69&gt;3,CJ69&lt;=4),"3,5 a 4",IF(AND(CJ69&gt;4,CJ69&lt;=5),"4,5 a 5",IF(AND(CJ69&gt;5,CJ69&lt;=6),"5,5 a 6",IF(AND(CJ69&gt;6,CJ69&lt;=7),"6,5 a 7",IF(AND(CJ69&gt;7,CJ69&lt;=8),"7,5 a 8",IF(AND(CJ69&gt;8,CJ69&lt;=9.5),"8,5 a 9,5",IF(CJ69=10,"10","Fuera de rango"))))))))))))))))))</f>
        <v>1 a 1,5</v>
      </c>
      <c r="CL69" s="11" t="n">
        <f aca="false">IF(CK69="","",IF(OR(CK69="-6 a -5,5",CK69="-6 - -5,5"),1,IF(OR(CK69="-5 a -4,5",CK69="-5 - -4,5"),2,IF(OR(CK69="-4 a -3,5",CK69="-4 - -3,5"),3,IF(OR(CK69="-3 a -2,5",CK69="-3 - -2,5"),4,IF(OR(CK69="-2 a -1,5",CK69="-2 - -1,5"),5,IF(OR(CK69="-1 a -0,5",CK69="-1 - -0,5"),6,IF(OR(CK69="0 a 0,5",CK69="0 - 0,5"),7,IF(OR(CK69="1 a 1,5",CK69="1 - 1,5"),8,IF(CK69="2","NORMA",IF(OR(CK69="2,5 a 3",CK69="2,5 - 3"),9,IF(OR(CK69="3,5 a 4",CK69="3,5 - 4"),10,IF(OR(CK69="4,5 a 5",CK69="4,5 - 5"),11,IF(OR(CK69="5,5 a 6",CK69="5,5 - 6"),12,IF(OR(CK69="6,5 a 7",CK69="6,5 - 7"),13,IF(OR(CK69="7,5 a 8",CK69="7,5 - 8"),14,IF(OR(CK69="8,5 a 9",CK69="8,5 - 9,5",CK69="9 a 9,5"),15,IF(CK69="10",15,IF(OR(CK69="0,5 a 1",CK69="0,5 - 1"),7,"Fuera de rango")))))))))))))))))))</f>
        <v>8</v>
      </c>
      <c r="CM69" s="10" t="n">
        <v>0</v>
      </c>
      <c r="CN69" s="10" t="str">
        <f aca="false">IF(CM69=0,"0", " ")</f>
        <v>0</v>
      </c>
      <c r="CO69" s="10" t="str">
        <f aca="false">IF(CM69&gt;0,"EME"," ")</f>
        <v> </v>
      </c>
      <c r="CP69" s="10" t="n">
        <v>0</v>
      </c>
      <c r="CQ69" s="10" t="str">
        <f aca="false">IF(CP69&gt;0,"0", " ")</f>
        <v> </v>
      </c>
      <c r="CR69" s="10" t="str">
        <f aca="false">IF(CP69&gt;0,"EME"," ")</f>
        <v> </v>
      </c>
      <c r="CS69" s="9" t="n">
        <v>0</v>
      </c>
      <c r="CT69" s="10" t="str">
        <f aca="false">IF(CS69&gt;0,"1", " ")</f>
        <v> </v>
      </c>
      <c r="CU69" s="10" t="str">
        <f aca="false">IF(CS69&gt;0,"HIP"," ")</f>
        <v> </v>
      </c>
      <c r="CV69" s="9" t="n">
        <v>0</v>
      </c>
      <c r="CW69" s="10" t="str">
        <f aca="false">IF(CV69&gt;0,"1", " ")</f>
        <v> </v>
      </c>
      <c r="CX69" s="10" t="str">
        <f aca="false">IF(CV69&gt;0,"HIP"," ")</f>
        <v> </v>
      </c>
      <c r="CY69" s="9" t="n">
        <v>-8.5</v>
      </c>
      <c r="CZ69" s="11" t="str">
        <f aca="false">IF(CY69&lt;0,"2"," ")</f>
        <v>2</v>
      </c>
      <c r="DA69" s="11" t="str">
        <f aca="false">IF(CY69&lt;0,"MIO"," ")</f>
        <v>MIO</v>
      </c>
      <c r="DB69" s="9" t="n">
        <v>-10</v>
      </c>
      <c r="DC69" s="11" t="str">
        <f aca="false">IF(DB69&lt;0,"2"," ")</f>
        <v>2</v>
      </c>
      <c r="DD69" s="11" t="str">
        <f aca="false">IF(DB69&lt;0,"MIO"," ")</f>
        <v>MIO</v>
      </c>
      <c r="DE69" s="9" t="n">
        <v>-0.75</v>
      </c>
      <c r="DF69" s="11" t="str">
        <f aca="false">IF(DE69&lt;0,"3"," ")</f>
        <v>3</v>
      </c>
      <c r="DG69" s="11" t="str">
        <f aca="false">IF(DE69&lt;0,"AST"," ")</f>
        <v>AST</v>
      </c>
      <c r="DH69" s="9" t="n">
        <v>-1.75</v>
      </c>
      <c r="DI69" s="11" t="str">
        <f aca="false">IF(DH69&lt;0,"3"," ")</f>
        <v>3</v>
      </c>
      <c r="DJ69" s="11" t="str">
        <f aca="false">IF(DH69&lt;0,"AST"," ")</f>
        <v>AST</v>
      </c>
      <c r="DK69" s="9" t="n">
        <v>1</v>
      </c>
      <c r="DL69" s="10" t="str">
        <f aca="false">IF(DK69&gt;0,"4"," ")</f>
        <v>4</v>
      </c>
      <c r="DM69" s="10" t="str">
        <f aca="false">IF(DK69&gt;0,"PRE"," ")</f>
        <v>PRE</v>
      </c>
      <c r="DN69" s="9" t="n">
        <v>1</v>
      </c>
      <c r="DO69" s="10" t="str">
        <f aca="false">IF(DN69&gt;0,"4"," ")</f>
        <v>4</v>
      </c>
      <c r="DP69" s="10" t="str">
        <f aca="false">IF(DN69&gt;0,"PRE"," ")</f>
        <v>PRE</v>
      </c>
      <c r="DQ69" s="12" t="n">
        <v>3</v>
      </c>
      <c r="DR69" s="12" t="n">
        <v>3</v>
      </c>
      <c r="DS69" s="12" t="str">
        <f aca="false">CONCATENATE(CO69,CU69,DA69,DG69,DM69)</f>
        <v>  MIOASTPRE</v>
      </c>
      <c r="DT69" s="10" t="str">
        <f aca="false" t="array" ref="DT69">_xlfn.IFS(DS69="EME    ","0", DS69=" HIP   ","1", DS69="  MIO  ","2", DS69="   AST ","3", DS69="    PRE","4", DS69="EME   PRE","5", DS69=" HIP  PRE","6", DS69=" HIP AST ","7", DS69="  MIO PRE","8", DS69="  MIOAST ","9", DS69="   ASTPRE","10",DS69=" HIP ASTPRE","11", DS69="  MIOASTPRE","12", DS69="     ","0")</f>
        <v>12</v>
      </c>
      <c r="DU69" s="1" t="s">
        <v>154</v>
      </c>
      <c r="DV69" s="1" t="str">
        <f aca="false" t="array" ref="DV69">_xlfn.IFS(DU69="SI","2", DU69="NO","1")</f>
        <v>1</v>
      </c>
      <c r="DW69" s="10" t="n">
        <v>0</v>
      </c>
      <c r="DX69" s="11" t="str">
        <f aca="false">IF(DW69=0,"1","2")</f>
        <v>1</v>
      </c>
      <c r="DY69" s="11" t="str">
        <f aca="false" t="array" ref="DY69">_xlfn.IFS(DW69=0,"0", DW69=0.25, "1", DW69=0.5,"2", DW69=0.75,"3", DW69=1,"4",DW69=1.25,"5", DW69=1.5,"6", DW69=1.75,"7", DW69=2,"8")</f>
        <v>0</v>
      </c>
      <c r="DZ69" s="10" t="n">
        <v>0</v>
      </c>
      <c r="EA69" s="11" t="str">
        <f aca="false">IF(DZ69=0,"1","2")</f>
        <v>1</v>
      </c>
      <c r="EB69" s="11" t="str">
        <f aca="false" t="array" ref="EB69">_xlfn.IFS(DZ69=0,"0", DZ69=0.25, "1", DZ69=0.5,"2", DZ69=0.75,"3", DZ69=1,"4",DZ69=1.25,"5", DZ69=1.5,"6", DZ69=1.75,"7", DZ69=2,"8")</f>
        <v>0</v>
      </c>
      <c r="EC69" s="10" t="n">
        <v>0</v>
      </c>
      <c r="ED69" s="10" t="str">
        <f aca="false">IF(EC69=0,"1","2")</f>
        <v>1</v>
      </c>
      <c r="EE69" s="11" t="str">
        <f aca="false" t="array" ref="EE69">_xlfn.IFS(EC69=0,"0", EC69=-0.25, "1", EC69=-0.5,"2", EC69=-0.75,"3", EC69=-1,"4",EC69=-1.25,"5", EC69=-1.5,"6", EC69=-1.75,"7", EC69=-2,"8", EC69=-2.25,"9",EC69=-2.5,"10", EC69=-2.75,"11", EC69=-3,"12", EC69=-3.25,"13", EC69=-3.5,"14", EC69=-3.75,"15",EC69=-4,"16")</f>
        <v>0</v>
      </c>
      <c r="EF69" s="10" t="n">
        <v>0</v>
      </c>
      <c r="EG69" s="10" t="str">
        <f aca="false">IF(EF69=0,"1","2")</f>
        <v>1</v>
      </c>
      <c r="EH69" s="11" t="str">
        <f aca="false" t="array" ref="EH69">_xlfn.IFS(EF69=0,"0", EF69=-0.25, "1", EF69=-0.5,"2", EF69=-0.75,"3", EF69=-1,"4",EF69=-1.25,"5", EF69=-1.5,"6", EF69=-1.75,"7", EF69=-2,"8", EF69=-2.25,"9",EF69=-2.5,"10", EF69=-2.75,"11", EF69=-3,"12", EF69=-3.25,"13", EF69=-3.5,"14", EF69=-3.75,"15",EF69=-4,"16")</f>
        <v>0</v>
      </c>
      <c r="EI69" s="10" t="n">
        <v>0</v>
      </c>
      <c r="EJ69" s="11" t="str">
        <f aca="false">IF(EI69=0,"1","2")</f>
        <v>1</v>
      </c>
      <c r="EK69" s="11" t="str">
        <f aca="false" t="array" ref="EK69">_xlfn.IFS(EI69=0,"0", EI69=-0.25, "1", EI69=-0.5,"2", EI69=-0.75,"3", EI69=-1,"4",EI69=-1.25,"5", EI69=-1.5,"6", EI69=-1.75,"7", EI69=-2,"8", EI69=-2.25,"9", EI69=-2.25,"9",EI69=-2.5,"10", EI69=-2.75,"11", EI69=-3,"12", EI69=-3.25,"13", EI69=-3.5,"14", EI69=-3.75,"15",EI69=-4,"16", EI69=0.25, "17", EI69=0.5, "18")</f>
        <v>0</v>
      </c>
      <c r="EL69" s="10" t="n">
        <v>0</v>
      </c>
      <c r="EM69" s="11" t="str">
        <f aca="false">IF(EL69=0,"1","2")</f>
        <v>1</v>
      </c>
      <c r="EN69" s="11" t="str">
        <f aca="false" t="array" ref="EN69">_xlfn.IFS(EL69=0.25,"17",EL69=0.5,"18", EL69=0,"0", EL69=-0.25, "1", EL69=-0.5,"2", EL69=-0.75,"3", EL69=-1,"4",EL69=-1.25,"5", EL69=-1.5,"6", EL69=-1.75,"7", EL69=-2,"8",EL69= -2.25,"9",EL69=-2.5,"10",EL69= -2.75,"11",EL69= -3,"12",EL69= -3.25,"13",EL69= -3.5,"14",EL69= -3.75,"15",EL69=-4,"16")</f>
        <v>0</v>
      </c>
      <c r="EO69" s="10" t="n">
        <v>1</v>
      </c>
      <c r="EP69" s="11" t="str">
        <f aca="false">IF(EO69=0,"1","2")</f>
        <v>2</v>
      </c>
      <c r="EQ69" s="11" t="str">
        <f aca="false" t="array" ref="EQ69">_xlfn.IFS(EO69=0,"0", EO69=0.25, "1", EO69=0.5,"2", EO69=0.75,"3", EO69=1,"4",EO69=1.25,"5", EO69=1.5,"6", EO69=1.75,"7", EO69=2,"8", EO69=2.25,"9", EO69=2.25,"9",EO69=2.5,"10", EO69=2.75,"11", EO69=3,"12", EO69=3.25,"13", EO69=3.5,"14", EO69=3.75,"15",EO69=4,"16", EO69=-0.25, "17", bq=-0.5, "18")</f>
        <v>4</v>
      </c>
      <c r="ER69" s="10" t="n">
        <v>1</v>
      </c>
      <c r="ES69" s="11" t="str">
        <f aca="false">IF(ER69=0,"1","2")</f>
        <v>2</v>
      </c>
      <c r="ET69" s="11" t="str">
        <f aca="false" t="array" ref="ET69">_xlfn.IFS(ER69=0,"0", ER69=0.25, "1", ER69=0.5,"2", ER69=0.75,"3", ER69=1,"4",ER69=1.25,"5", ER69=1.5,"6", ER69=1.75,"7", ER69=2,"8", ER69=2.25,"9", ER69=2.25,"9",ER69=2.5,"10", ER69=2.75,"11", ER69=3,"12", ER69=3.25,"13", ER69=3.5,"14", ER69=3.75,"15",ER69=4,"16", ER69=-0.25, "17", bq=-0.5, "18")</f>
        <v>4</v>
      </c>
      <c r="EU69" s="36" t="n">
        <v>30</v>
      </c>
      <c r="EV69" s="14" t="str">
        <f aca="false">VLOOKUP(EU69,LEYENDA!$G$2:$H$8,2,TRUE())</f>
        <v>25-36</v>
      </c>
      <c r="EW69" s="14" t="str">
        <f aca="false" t="array" ref="EW69">_xlfn.IFS(EV69="0-5","1", EV69="6-12","2", EV69="13-18","3", EV69="19-24","4", EV69="25-36","5", EV69="37-48","6", EV69="49-60","7")</f>
        <v>5</v>
      </c>
    </row>
    <row r="70" customFormat="false" ht="13.5" hidden="false" customHeight="false" outlineLevel="0" collapsed="false">
      <c r="A70" s="1" t="n">
        <v>28</v>
      </c>
      <c r="B70" s="32" t="n">
        <v>5</v>
      </c>
      <c r="C70" s="33" t="n">
        <v>44313</v>
      </c>
      <c r="D70" s="6"/>
      <c r="E70" s="5" t="str">
        <f aca="false">VLOOKUP(A70,'286'!$A$3:$J$600,10,FALSE())</f>
        <v>IRURETAGOYENA LÓPEZ, IGNACIO</v>
      </c>
      <c r="F70" s="4" t="str">
        <f aca="false">VLOOKUP(A70,'286'!$A$3:$I$1768,3,FALSE())</f>
        <v>ILOIG</v>
      </c>
      <c r="G70" s="6" t="n">
        <f aca="false">VLOOKUP(A70,'286'!$A$3:$I$1768,4,FALSE())</f>
        <v>32352</v>
      </c>
      <c r="H70" s="7" t="n">
        <f aca="false">YEAR(C70)-YEAR(G70)</f>
        <v>33</v>
      </c>
      <c r="I70" s="1" t="str">
        <f aca="false">VLOOKUP(H70,LEYENDA!$C$2:$D$6,2,TRUE())</f>
        <v>25-40</v>
      </c>
      <c r="J70" s="5" t="str">
        <f aca="false">VLOOKUP(A70,'286'!$A$3:$I$1768,7,FALSE())</f>
        <v>H</v>
      </c>
      <c r="K70" s="8" t="str">
        <f aca="false">VLOOKUP(A70,'286'!$A$3:$I$1768,2,FALSE())</f>
        <v>OD</v>
      </c>
      <c r="L70" s="4" t="str">
        <f aca="false">VLOOKUP(A70,'286'!$A$3:$I$1768,8,FALSE())</f>
        <v>D</v>
      </c>
      <c r="M70" s="4" t="str">
        <f aca="false">VLOOKUP(A70,'286'!$A$3:$I$1768,9,FALSE())</f>
        <v>I</v>
      </c>
      <c r="N70" s="8" t="str">
        <f aca="false">IF(R70=O70, "MISMA","CONTRARIA")</f>
        <v>CONTRARIA</v>
      </c>
      <c r="O70" s="8" t="str">
        <f aca="false" t="array" ref="O70">_xlfn.IFS(L70="D","1", L70="I","2")</f>
        <v>1</v>
      </c>
      <c r="P70" s="8" t="str">
        <f aca="false" t="array" ref="P70">_xlfn.IFS(K70="OD","1", K70="OI","2")</f>
        <v>1</v>
      </c>
      <c r="Q70" s="1" t="str">
        <f aca="false" t="array" ref="Q70">_xlfn.IFS(J70="M","1", J70="H","2")</f>
        <v>2</v>
      </c>
      <c r="R70" s="8" t="str">
        <f aca="false" t="array" ref="R70">_xlfn.IFS(M70="D","1", M70="I","2")</f>
        <v>2</v>
      </c>
      <c r="S70" s="1" t="str">
        <f aca="false" t="array" ref="S70">_xlfn.IFS(N70="CONTRARIA", "1",N70= "MISMA","2")</f>
        <v>1</v>
      </c>
      <c r="T70" s="1" t="str">
        <f aca="false" t="array" ref="T70">_xlfn.IFS(I70="0-12","1", I70="13-24","2", I70="25-40","3", I70="41-60","4", I70="61-100","5")</f>
        <v>3</v>
      </c>
      <c r="U70" s="9" t="n">
        <v>-5</v>
      </c>
      <c r="V70" s="1" t="str">
        <f aca="false">IF(U70="","",IF(AND(U70&gt;=-9,U70&lt;=-6.5),"-9 a -6,5",IF(AND(U70&gt;=-6,U70&lt;=-3.5),"-6 a -3,5",IF(AND(U70&gt;=-3,U70&lt;=-1),"-3 a -1",IF(U70=-0.5,"-0,5",IF(AND(U70&gt;=0,U70&lt;=2.5),"0 a 2,5",IF(AND(U70&gt;=3,U70&lt;=5.5),"3 a 5,5",IF(AND(U70&gt;=6,U70&lt;=8.5),"6 a 8,5",IF(AND(U70&gt;=9,U70&lt;=20),"9 a 20","Fuera de rango")))))))))</f>
        <v>-6 a -3,5</v>
      </c>
      <c r="W70" s="11" t="n">
        <f aca="false">IF(V70="","",IF(V70="-9 a -6,5",2,IF(V70="-6 a -3,5",3,IF(V70="-3 a -1",4,IF(V70="-0,5","NORMA",IF(V70="0 a 2,5",5,IF(V70="3 a 5,5",6,IF(V70="6 a 8,5",7,IF(V70="9 a 20",8,"Fuera de rango")))))))))</f>
        <v>3</v>
      </c>
      <c r="X70" s="9" t="n">
        <v>0</v>
      </c>
      <c r="Y70" s="10" t="str">
        <f aca="false">IF(X70="","",IF(AND(X70&gt;=0,X70&lt;=4),"0 a 4",IF(AND(X70&gt;=4.5,X70&lt;=8.5),"4,5 a 8,5",IF(X70=9,"9",IF(AND(X70&gt;=9.5,X70&lt;=13),"9,5 a 13",IF(AND(X70&gt;=13.5,X70&lt;=20),"13,5 a 20",IF(AND(X70&gt;=20.5,X70&lt;=35),"20,5 a 35","Fuera de rango")))))))</f>
        <v>0 a 4</v>
      </c>
      <c r="Z70" s="11" t="n">
        <f aca="false">IF(Y70="","",IF(Y70="0 a 4",1,IF(Y70="4,5 a 8,5",2,IF(Y70="9","NORMA",IF(Y70="9,5 a 13",3,IF(Y70="13,5 a 20",4,IF(Y70="20,5 a 35",5,"Fuera de rango")))))))</f>
        <v>1</v>
      </c>
      <c r="AA70" s="9" t="n">
        <v>18</v>
      </c>
      <c r="AB70" s="10" t="str">
        <f aca="false">IF(AA70="","",IF(AND(AA70&gt;=0,AA70&lt;=9),"0 a 9",IF(AND(AA70&gt;=9.5,AA70&lt;=18.5),"9,5 a 18,5",IF(AA70=19,"19",IF(AND(AA70&gt;=19.5,AA70&lt;=28),"19,5 a 28",IF(AND(AA70&gt;=28.5,AA70&lt;=40),"28,5 a 40","Fuera de rango"))))))</f>
        <v>9,5 a 18,5</v>
      </c>
      <c r="AC70" s="11" t="n">
        <f aca="false" t="array" ref="AC70">_xlfn.IFS(AB70="","",AB70="0 a 9",1,AB70="9,5 a 18,5",2,AB70="19","NORMA",AB70="19,5 a 28",3,AB70="28,5 a 40",4,TRUE(),"Fuera de rango")</f>
        <v>2</v>
      </c>
      <c r="AD70" s="9" t="n">
        <v>6</v>
      </c>
      <c r="AE70" s="10" t="str">
        <f aca="false">IF(AD70="","",IF(AND(AD70&gt;=-10,AD70&lt;=0),"De -10 a 0",IF(AND(AD70&gt;=0.5,AD70&lt;=9.5),"0,5 a 9,5",IF(AD70=10,"10",IF(AND(AD70&gt;=10.5,AD70&lt;=20),"10,5 a 20",IF(AND(AD70&gt;=20.5,AD70&lt;=40),"20,5 a 40","Fuera de rango"))))))</f>
        <v>0,5 a 9,5</v>
      </c>
      <c r="AF70" s="12" t="n">
        <f aca="false">IF(AD70="","",IF(AND(AD70&gt;=-10,AD70&lt;=0),1,IF(AND(AD70&gt;=0.5,AD70&lt;=9.5),2,IF(AD70=10,"NORMA",IF(AND(AD70&gt;=10.5,AD70&lt;=20),3,IF(AND(AD70&gt;=20.5,AD70&lt;=40),4,""))))))</f>
        <v>2</v>
      </c>
      <c r="AG70" s="9" t="n">
        <v>0</v>
      </c>
      <c r="AH70" s="10" t="str">
        <f aca="false">IF(AG70="","",IF(AND(AG70&gt;=0,AG70&lt;=4),"0 a 4",IF(AND(AG70&gt;=4.5,AG70&lt;=8.5),"4,5 a 8,5",IF(AG70=9,"9",IF(AND(AG70&gt;=9.5,AG70&lt;=13),"9,5 a 13",IF(AND(AG70&gt;=13.5,AG70&lt;=25),"13,5 a 25","Fuera de rango"))))))</f>
        <v>0 a 4</v>
      </c>
      <c r="AI70" s="11" t="n">
        <f aca="false">IF(AH70="","",IF(AH70="0 a 4",1,IF(AH70="4,5 a 8,5",2,IF(AH70="9","NORMA",IF(AH70="9,5 a 13",3,IF(AH70="13,5 a 25",4,""))))))</f>
        <v>1</v>
      </c>
      <c r="AJ70" s="9" t="n">
        <v>0</v>
      </c>
      <c r="AK70" s="10" t="str">
        <f aca="false">IF(AJ70="","",IF(AND(AJ70&gt;=-15,AJ70&lt;=-10.5),"-15 a -10,5",IF(AND(AJ70&gt;=-10,AJ70&lt;=-4),"-10 a -4",IF(AND(AJ70&gt;=-4.5,AJ70&lt;=0),"-4,5 a 0",IF(AND(AJ70&gt;=0.5,AJ70&lt;=4.5),"0,5 a 4,5",IF(AJ70=5,"5",IF(AND(AJ70&gt;=5.5,AJ70&lt;=10),"5,5 a 10",IF(AND(AJ70&gt;=10.5,AJ70&lt;=20),"10,5 a 20","Fuera de rango"))))))))</f>
        <v>-4,5 a 0</v>
      </c>
      <c r="AL70" s="11" t="n">
        <f aca="false">IF(AK70="","",IF(AK70="-15 a -10,5",1,IF(AK70="-10 a -4",2,IF(AK70="-4,5 a 0",3,IF(AK70="0,5 a 4,5",4,IF(AK70="5","NORMA",IF(AK70="5,5 a 10",5,IF(AK70="10,5 a 20",6,"Error"))))))))</f>
        <v>3</v>
      </c>
      <c r="AM70" s="9" t="n">
        <v>8</v>
      </c>
      <c r="AN70" s="10" t="str">
        <f aca="false">IF(AM70="","",IF(AND(AM70&gt;=-7.5,AM70&lt;=-5.5),"-7,5 a -5,5",IF(AND(AM70&gt;=-5,AM70&lt;=-3),"-5 a -3",IF(AND(AM70&gt;=-2.5,AM70&lt;=-0.5),"-2,5 a -0,5",IF(AM70=0,"0,00",IF(AND(AM70&gt;=0.5,AM70&lt;=2.5),"0,5 a 2,5",IF(AND(AM70&gt;=3,AM70&lt;=5),"3 a 5",IF(AND(AM70&gt;=5.5,AM70&lt;=7.5),"5,5 a 7,5",IF(AND(AM70&gt;=8,AM70&lt;=10),"8 a 10","Fuera de rango")))))))))</f>
        <v>8 a 10</v>
      </c>
      <c r="AO70" s="11" t="n">
        <f aca="false">IF(AN70="","",IF(AN70="-7,5 a -5,5",1,IF(AN70="-5 a -3",2,IF(AN70="-2,5 a -0,5",3,IF(AN70="0,00","NORMA",IF(AN70="0,5 a 2,5",4,IF(AN70="3 a 5",5,IF(AN70="5,5 a 7,5",6,IF(AN70="8 a 10",7,"Error")))))))))</f>
        <v>7</v>
      </c>
      <c r="AP70" s="9" t="n">
        <v>-10</v>
      </c>
      <c r="AQ70" s="10" t="str">
        <f aca="false">IF(AP70="","",IF(AND(AP70&gt;=-20,AP70&lt;=-9.5),"-20 a -9,5",IF(AND(AP70&gt;=-9,AP70&lt;=-6.5),"-9 a -6,5",IF(AP70=-6,"-6",IF(AND(AP70&gt;=-5.5,AP70&lt;=-3),"-5,5 a -3",IF(AND(AP70&gt;=-2.5,AP70&lt;=0),"-2,5 a 0",IF(AND(AP70&gt;=0.5,AP70&lt;=3),"0,5 a 3",IF(AND(AP70&gt;=3.5,AP70&lt;=6),"3,5 a 6",IF(AND(AP70&gt;=6.5,AP70&lt;=9),"6,5 a 9",IF(AND(AP70&gt;=9.5,AP70&lt;=20),"9,5 a 20","Fuera de rango"))))))))))</f>
        <v>-20 a -9,5</v>
      </c>
      <c r="AR70" s="11" t="n">
        <f aca="false">IF(AQ70="","",IF(AQ70="-20 a -9,5",1,IF(AQ70="-9 a -6,5",2,IF(AQ70="-6","NORMA",IF(AQ70="-5,5 a -3",3,IF(AQ70="-2,5 a 0",4,IF(AQ70="0,5 a 3",5,IF(AQ70="3,5 a 6",6,IF(AQ70="6,5 a 9",7,IF(AQ70="9,5 a 20",8,""))))))))))</f>
        <v>1</v>
      </c>
      <c r="AS70" s="9" t="n">
        <v>-4</v>
      </c>
      <c r="AT70" s="10" t="str">
        <f aca="false">IF(AS70="","",IF(AND(AS70&gt;=-16,AS70&lt;=-14),"-16 a -14",IF(AND(AS70&gt;=-13.5,AS70&lt;=-11.5),"-13,5 a -11,5",IF(AND(AS70&gt;=-11,AS70&lt;=-9),"-11 a -9",IF(AND(AS70&gt;=-8.5,AS70&lt;=-6.5),"-8,5 a -6,5",IF(AND(AS70&gt;=-6,AS70&lt;=-4),"-6 a -4",IF(AND(AS70&gt;=-3.5,AS70&lt;=-1.5),"-3,5 a -1,5",IF(AND(AS70&gt;=-1,AS70&lt;=1),"-1 a 1",IF(AND(AS70&gt;=1.5,AS70&lt;=3.5),"1,5 a 3,5",IF(AND(AS70&gt;=4,AS70&lt;=6),"4 a 6",IF(AND(AS70&gt;=6.5,AS70&lt;=8.5),"6,5 a 8,5",IF(AND(AS70&gt;=9,AS70&lt;=11),"9 a 11",IF(AND(AS70&gt;=11.5,AS70&lt;=13.5),"11,5 a 13,5",IF(AND(AS70&gt;=14,AS70&lt;=16),"14 a 16",IF(AND(AS70&gt;=16.5,AS70&lt;=18.5),"16,5 a 18,5",IF(AND(AS70&gt;=19,AS70&lt;=21),"19 a 21","Fuera de rango"))))))))))))))))</f>
        <v>-6 a -4</v>
      </c>
      <c r="AU70" s="11" t="n">
        <f aca="false" t="array" ref="AU70">IF(AT70="","",_xlfn.IFS(AT70="-16 a -14",1,AT70="-13,5 a -11,5",2,AT70="-11 a -9",3,AT70="-8,5 a -6,5",4,AT70="-6 a -4",5,AT70="-3,5 a -1,5",6,AT70="-1 a 1",7,AT70="1,5 a 3,5",8,AT70="4 a 6","NORMA",AT70="6,5 a 8,5",9,AT70="9 a 11",10,AT70="11,5 a 13,5",11,AT70="14 a 16",12,AT70="16,5 a 18,5",13,AT70="19 a 21",14,TRUE(),""))</f>
        <v>5</v>
      </c>
      <c r="AV70" s="9" t="n">
        <v>0.75</v>
      </c>
      <c r="AW70" s="10" t="str">
        <f aca="false">IF(AV70="","",IF(AND(AV70&gt;=-1,AV70&lt;=-0.5),"-1 a -0,5",IF(AND(AV70&gt;-0.5,AV70&lt;=0),"De -0,5 a 0",IF(AND(AV70&gt;=0.25,AV70&lt;=0.75),"0,25 a 0,75",IF(AND(AV70&gt;=1,AV70&lt;=1.5),"1 a 1,5",IF(AND(AV70&gt;=1.75,AV70&lt;=2.25),"1,75 a 2,25",IF(AND(AV70&gt;=2.5,AV70&lt;=3),"2,5 a 3",IF(AND(AV70&gt;=3.25,AV70&lt;=3.75),"3,25 a 3,75","Fuera de rango"))))))))</f>
        <v>0,25 a 0,75</v>
      </c>
      <c r="AX70" s="11" t="str">
        <f aca="false">IF(AW70="","",IF(OR(AW70="-1 a -0,5",AW70="-1 a -0.5"),1,IF(OR(AW70="De -0,5 a 0",AW70="-0,5 a 0",AW70="De -0.5 a 0"),2,IF(OR(AW70="0,25 a 0,75",AW70="0.25 a 0.75"),"NORMA",IF(OR(AW70="1 a 1,5",AW70="1 a 1.5"),3,IF(OR(AW70="1,75 a 2,25",AW70="1.75 a 2.25"),4,IF(OR(AW70="2,5 a 3",AW70="2.5 a 3"),5,IF(OR(AW70="3,25 a 3,75",AW70="3.25 a 3.75"),6,""))))))))</f>
        <v>NORMA</v>
      </c>
      <c r="AY70" s="9" t="n">
        <v>-12</v>
      </c>
      <c r="AZ70" s="10" t="str">
        <f aca="false">IF(AY70="","",IF(AND(AY70&gt;=-20,AY70&lt;=-9.5),"-20 a -9,5",IF(AND(AY70&gt;=-9,AY70&lt;=-6.5),"-9 a -6,5",IF(AY70=-6,"-6",IF(AND(AY70&gt;=-5.5,AY70&lt;=-3),"-5,5 a -3",IF(AND(AY70&gt;=-2.5,AY70&lt;=0),"-2,5 a 0",IF(AND(AY70&gt;=0.5,AY70&lt;=3),"0,5 a 3",IF(AND(AY70&gt;=3.5,AY70&lt;=6),"3,5 a 6","Fuera de rango"))))))))</f>
        <v>-20 a -9,5</v>
      </c>
      <c r="BA70" s="11" t="n">
        <f aca="false">IF(AZ70="","",IF(AZ70="-20 a -9,5",1,IF(AZ70="-9 a -6,5",2,IF(AZ70="-6","NORMA",IF(AZ70="-5,5 a -3",3,IF(AZ70="-2,5 a 0",4,IF(AZ70="0,5 a 3",5,IF(AZ70="3,5 a 6",6,""))))))))</f>
        <v>1</v>
      </c>
      <c r="BB70" s="9" t="n">
        <v>0</v>
      </c>
      <c r="BC70" s="10" t="str">
        <f aca="false" t="array" ref="BC70">IF(BB70="","",_xlfn.IFS(AND(BB70&gt;=0,BB70&lt;=2),"0 a 2",AND(BB70&gt;=2.5,BB70&lt;=4.5),"2,5 a 4,5",AND(BB70&gt;=5,BB70&lt;=7),"5 a 7",AND(BB70&gt;=7.5,BB70&lt;=9.5),"7,5 a 9,5",AND(BB70&gt;=10,BB70&lt;=12),"10 a 12",AND(BB70&gt;=12.5,BB70&lt;=14.5),"12,5 a 14,5",BB70=15,"15",AND(BB70&gt;=15.5,BB70&lt;=17.5),"15,5 a 17,5",AND(BB70&gt;=18,BB70&lt;=20),"18 a 20",AND(BB70&gt;=20.5,BB70&lt;=22.5),"20,5 a 22,5",AND(BB70&gt;=23,BB70&lt;=25),"23 a 25",TRUE(),"Fuera de rango"))</f>
        <v>0 a 2</v>
      </c>
      <c r="BD70" s="11" t="n">
        <f aca="false" t="array" ref="BD70">IF(BC70="","",_xlfn.IFS(BC70="0 a 2",1,BC70="2,5 a 4,5",2,BC70="5 a 7",3,BC70="7,5 a 9,5",4,BC70="10 a 12",5,BC70="12,5 a 14,5",6,BC70="15","NORMA",BC70="15,5 a 17,5",7,BC70="18 a 20",8,BC70="20,5 a 22,5",9,BC70="23 a 25",10,TRUE(),"Fuera de rango"))</f>
        <v>1</v>
      </c>
      <c r="BE70" s="9" t="n">
        <v>6</v>
      </c>
      <c r="BF70" s="10" t="str">
        <f aca="false">IF(BE70="","",IF(AND(BE70&gt;=-20,BE70&lt;=-10),"-20 a -10",IF(AND(BE70&gt;=-9.5,BE70&lt;=0.5),"-9,5 a 0,5",IF(AND(BE70&gt;=1,BE70&lt;=11),"1 a 11",IF(AND(BE70&gt;=11.5,BE70&lt;=20.5),"11,5 a 20,5",IF(BE70=21,"21",IF(AND(BE70&gt;=21.5,BE70&lt;=31.5),"21,5 a 31,5",IF(AND(BE70&gt;=32,BE70&lt;=42),"32 a 42","Fuera de rango"))))))))</f>
        <v>1 a 11</v>
      </c>
      <c r="BG70" s="11" t="n">
        <f aca="false">IF(BF70="","",IF(BF70="-20 a -10",1,IF(BF70="-9,5 a 0,5",2,IF(BF70="1 a 11",3,IF(BF70="11,5 a 20,5",4,IF(BF70="21","NORMA",IF(BF70="21,5 a 31,5",5,IF(BF70="32 a 42",6,""))))))))</f>
        <v>3</v>
      </c>
      <c r="BH70" s="9" t="n">
        <v>4</v>
      </c>
      <c r="BI70" s="10" t="str">
        <f aca="false">IF(BH70="","",IF(AND(BH70&gt;=-20,BH70&lt;=-15),"-20 a -15",IF(AND(BH70&gt;=-14.5,BH70&lt;=-9.5),"-14,5 a -9,5",IF(AND(BH70&gt;=-9,BH70&lt;=-4),"-9 a -4",IF(AND(BH70&gt;=-3.5,BH70&lt;=2.5),"-3,5 a 2,5",IF(AND(BH70&gt;=3,BH70&lt;=8),"3 a 8",IF(AND(BH70&gt;=8.5,BH70&lt;=14.5),"8,5 a 14,5",IF(BH70=15,"15",IF(AND(BH70&gt;=15.5,BH70&lt;=20.5),"15,5 a 20,5",IF(AND(BH70&gt;=21,BH70&lt;=26),"21 a 26","Fuera de rango"))))))))))</f>
        <v>3 a 8</v>
      </c>
      <c r="BJ70" s="11" t="n">
        <f aca="false">IF(BI70="","",IF(BI70="-20 a -15",1,IF(BI70="-14,5 a -9,5",2,IF(BI70="-9 a -4",3,IF(BI70="-3,5 a 2,5",4,IF(BI70="3 a 8",5,IF(BI70="8,5 a 14,5",6,IF(BI70="15","NORMA",IF(BI70="15,5 a 20,5",7,IF(BI70="21 a 26",8,IF(BI70="26,5 a 31,5",9,"")))))))))))</f>
        <v>5</v>
      </c>
      <c r="BK70" s="9" t="n">
        <v>0</v>
      </c>
      <c r="BL70" s="10" t="str">
        <f aca="false">IF(BK70="","",IF(AND(BK70&gt;=0,BK70&lt;=2),"0 - 2",IF(AND(BK70&gt;=2.5,BK70&lt;=4.5),"2,5 - 4,5",IF(AND(BK70&gt;=5,BK70&lt;=7),"5 - 7",IF(AND(BK70&gt;=7.5,BK70&lt;=9.5),"7,5 - 9,5",IF(AND(BK70&gt;=10,BK70&lt;=12),"10 - 12",IF(AND(BK70&gt;=12.5,BK70&lt;=13.5),"12,5 - 13,5",IF(BK70=14,"14",IF(AND(BK70&gt;=14.5,BK70&lt;=16.5),"14,5 - 16,5",IF(AND(BK70&gt;=17,BK70&lt;=19),"17 - 19",IF(AND(BK70&gt;=19.5,BK70&lt;=21.5),"19,5 - 21,5",IF(AND(BK70&gt;=22,BK70&lt;=24),"22 - 24",IF(AND(BK70&gt;=24.5,BK70&lt;=26.5),"24,5 - 26,5",IF(AND(BK70&gt;=27,BK70&lt;=29),"27 - 29",IF(AND(BK70&gt;=29.5,BK70&lt;=30),"29,5 - 30","Fuera de rango")))))))))))))))</f>
        <v>0 - 2</v>
      </c>
      <c r="BM70" s="11" t="n">
        <f aca="false">IF(BL70="","",IF(BL70="0 - 2",1,IF(BL70="2,5 - 4,5",2,IF(BL70="5 - 7",3,IF(BL70="7,5 - 9,5",4,IF(BL70="10 - 12",5,IF(BL70="12,5 - 13,5",6,IF(BL70="14","NORMA",IF(BL70="14,5 - 16,5",7,IF(BL70="17 - 19",8,IF(BL70="19,5 - 21,5",9,IF(BL70="22 - 24",10,IF(BL70="24,5 - 26,5",11,IF(BL70="27 - 29",12,IF(BL70="29,5 - 30",13,"")))))))))))))))</f>
        <v>1</v>
      </c>
      <c r="BN70" s="9" t="n">
        <v>30</v>
      </c>
      <c r="BO70" s="10" t="str">
        <f aca="false">IF(BN70="","",IF(AND(BN70&gt;=-20,BN70&lt;=-10),"-20 a -10",IF(AND(BN70&gt;=-9.5,BN70&lt;=0.5),"-9,5 a 0,5",IF(AND(BN70&gt;=1,BN70&lt;=11),"1 a 11",IF(AND(BN70&gt;=11.5,BN70&lt;=21.5),"11,5 a 21,5",IF(BN70=22,"22",IF(AND(BN70&gt;=22.5,BN70&lt;=32.5),"22,5 a 32,5",IF(AND(BN70&gt;=33,BN70&lt;=43),"33 a 43","Fuera de rango"))))))))</f>
        <v>22,5 a 32,5</v>
      </c>
      <c r="BP70" s="11" t="n">
        <f aca="false">IF(BO70="","",IF(BO70="-20 a -10",1,IF(BO70="-9,5 a 0,5",2,IF(BO70="1 a 11",3,IF(BO70="11,5 a 21,5",4,IF(BO70="22","NORMA",IF(BO70="22,5 a 32,5",5,IF(BO70="33 a 43",6,""))))))))</f>
        <v>5</v>
      </c>
      <c r="BQ70" s="9" t="n">
        <v>28</v>
      </c>
      <c r="BR70" s="10" t="str">
        <f aca="false">IF(BQ70="","",IF(AND(BQ70&gt;=-20,BQ70&lt;=-15),"-20 a -15",IF(AND(BQ70&gt;=-14.5,BQ70&lt;=-9.5),"-14,5 a -9,5",IF(AND(BQ70&gt;=-9,BQ70&lt;=-4),"-9 a -4",IF(AND(BQ70&gt;=-3.5,BQ70&lt;=2.5),"-3,5 a 2,5",IF(AND(BQ70&gt;=3,BQ70&lt;=8),"3 a 8",IF(AND(BQ70&gt;=8.5,BQ70&lt;=13.5),"8,5 a 13,5",IF(AND(BQ70&gt;=14,BQ70&lt;=17.5),"14 a 17,5",IF(BQ70=18,"18",IF(AND(BQ70&gt;=18.5,BQ70&lt;=23.5),"18,5 a 23,5",IF(AND(BQ70&gt;=24,BQ70&lt;=29),"24 a 29",IF(AND(BQ70&gt;=29.5,BQ70&lt;=34.5),"29,5 a 34,5",IF(AND(BQ70&gt;=35,BQ70&lt;=40),"35 a 40","Fuera de rango")))))))))))))</f>
        <v>24 a 29</v>
      </c>
      <c r="BS70" s="11" t="n">
        <f aca="false">IF(BR70="","",IF(BR70="-20 a -15",1,IF(BR70="-14,5 a -9,5",2,IF(BR70="-9 a -4",3,IF(BR70="-3,5 a 2,5",4,IF(BR70="3 a 8",5,IF(BR70="8,5 a 13,5",6,IF(BR70="14 a 17,5",7,IF(BR70="18","NORMA",IF(BR70="18,5 a 23,5",8,IF(BR70="24 a 29",9,IF(BR70="29,5 a 34,5",10,IF(BR70="35 a 40",11,"")))))))))))))</f>
        <v>9</v>
      </c>
      <c r="BT70" s="9" t="n">
        <v>0</v>
      </c>
      <c r="BU70" s="10" t="str">
        <f aca="false">IF(BT70="","",IF(AND(BT70&gt;=-20,BT70&lt;=-18),"-20 a -18",IF(AND(BT70&gt;=-17.5,BT70&lt;=-15.5),"-17,5 a -15,5",IF(AND(BT70&gt;=-15,BT70&lt;=-13),"-15 a -13",IF(AND(BT70&gt;=-12.5,BT70&lt;=-10.5),"-12,5 a -10,5",IF(AND(BT70&gt;=-10,BT70&lt;=-8),"-10 a -8",IF(AND(BT70&gt;=-7.5,BT70&lt;=-5.5),"-7,5 a -5,5",IF(AND(BT70&gt;=-5,BT70&lt;=-3),"-5 a -3",IF(AND(BT70&gt;=-2.5,BT70&lt;=-0.5),"-2,5 a -0,5",IF(BT70=0,"0",IF(AND(BT70&gt;=0.5,BT70&lt;=2.5),"0,5 a 2,5",IF(AND(BT70&gt;=3,BT70&lt;=5),"3 a 5",IF(AND(BT70&gt;=5.5,BT70&lt;=7.5),"5,5 a 7,5",IF(AND(BT70&gt;=8,BT70&lt;=10),"8 a 10",IF(AND(BT70&gt;=10.5,BT70&lt;=12.5),"10,5 a 12,5",IF(AND(BT70&gt;=13,BT70&lt;=15),"13 a 15",IF(AND(BT70&gt;=15.5,BT70&lt;=17.5),"15,5 a 17,5",IF(AND(BT70&gt;=18,BT70&lt;=20),"18 a 20","Fuera de rango"))))))))))))))))))</f>
        <v>0</v>
      </c>
      <c r="BV70" s="11" t="str">
        <f aca="false">IF(BT70="","",IF(BT70=0,"NORMA",IF(AND(BT70&gt;=-20,BT70&lt;=-18),2,IF(AND(BT70&gt;=-17.5,BT70&lt;=-15.5),2,IF(AND(BT70&gt;=-15,BT70&lt;=-13),3,IF(AND(BT70&gt;=-12.5,BT70&lt;=-10.5),4,IF(AND(BT70&gt;=-10,BT70&lt;=-8),5,IF(AND(BT70&gt;=-7.5,BT70&lt;=-5.5),6,IF(AND(BT70&gt;=-5,BT70&lt;=-3),7,IF(AND(BT70&gt;=-2.5,BT70&lt;=-0.5),8,IF(AND(BT70&gt;=0.5,BT70&lt;=2.5),9,IF(AND(BT70&gt;=3,BT70&lt;=5),10,IF(AND(BT70&gt;=5.5,BT70&lt;=7.5),11,IF(AND(BT70&gt;=8,BT70&lt;=10),12,IF(AND(BT70&gt;=10.5,BT70&lt;=12.5),13,IF(AND(BT70&gt;=13,BT70&lt;=15),14,IF(AND(BT70&gt;=15.5,BT70&lt;=17.5),15,IF(AND(BT70&gt;=18,BT70&lt;=20),16,"Fuera de rango"))))))))))))))))))</f>
        <v>NORMA</v>
      </c>
      <c r="BW70" s="9" t="n">
        <v>-5</v>
      </c>
      <c r="BX70" s="10" t="n">
        <f aca="false">18.5- (0.3*H70)</f>
        <v>8.6</v>
      </c>
      <c r="BY70" s="10" t="n">
        <f aca="false">(BW70)-(BX70)</f>
        <v>-13.6</v>
      </c>
      <c r="BZ70" s="10" t="str">
        <f aca="false">IF(BY70="","",IF(BY70&lt;-27.5,"De -30 a -28",IF(BY70&lt;-25,"De -27,5 a -25,5",IF(BY70&lt;-22.5,"De -25 a -23",IF(BY70&lt;-20,"De -22,5 a -20,5",IF(BY70&lt;-17.5,"De -20 a -18",IF(BY70&lt;-15,"De -17,5 a -15,5",IF(BY70&lt;-12.5,"De -15 a -13",IF(BY70&lt;-10,"De -12,5 a -10,5",IF(BY70&lt;-7.5,"De -10 a -8",IF(BY70&lt;-5,"De -7,5 a -5,5",IF(BY70&lt;-2.5,"De -5 a -3",IF(BY70&lt;0,"De -2,5 a -0,5",IF(BY70&lt;2.5,"De 0 a 2",IF(BY70&lt;5,"De 2,5 a 4,5",IF(BY70&lt;7.5,"De 5 a 7",IF(BY70&lt;10,"De 7,5 a 9,5",IF(BY70&lt;12.5,"De 10 a 12",IF(BY70&lt;15,"De 12,5 a 14,5",IF(BY70&lt;17.5,"De 15 a 17",IF(BY70&lt;20,"De 17,5 a 19,5",IF(BY70&lt;22.5,"De 20 a 22",IF(BY70&lt;25,"De 22,5 a 24,5",IF(BY70&lt;27.5,"De 25 a 27","De 27,5 a 30"))))))))))))))))))))))))</f>
        <v>De -15 a -13</v>
      </c>
      <c r="CA70" s="12" t="n">
        <f aca="false">IF(BY70="","",IF(BY70&lt;=-28,1,IF(BY70&lt;=-25.5,2,IF(BY70&lt;=-23,3,IF(BY70&lt;=-20.5,4,IF(BY70&lt;=-18,5,IF(BY70&lt;=-15.5,6,IF(BY70&lt;=-13,7,IF(BY70&lt;=-10.5,8,IF(BY70&lt;=-8,9,IF(BY70&lt;=-5.5,10,IF(BY70&lt;=-3,11,IF(BY70&lt;=-0.5,12,IF(BY70&lt;=2,13,IF(BY70&lt;=4.5,14,IF(BY70&lt;=7,15,IF(BY70&lt;=9.5,16,IF(BY70&lt;=12,17,IF(BY70&lt;=14.5,18,IF(BY70&lt;=17,19,IF(BY70&lt;=19.5,20,IF(BY70&lt;=22,21,IF(BY70&lt;=24.5,22,IF(BY70&lt;=27,23,IF(BY70&lt;=30,24,"Fuera de rango")))))))))))))))))))))))))</f>
        <v>7</v>
      </c>
      <c r="CB70" s="9" t="n">
        <v>-5</v>
      </c>
      <c r="CC70" s="10" t="n">
        <f aca="false">18.5- (0.3*H70)</f>
        <v>8.6</v>
      </c>
      <c r="CD70" s="10" t="n">
        <f aca="false">(CB70)-(CC70)</f>
        <v>-13.6</v>
      </c>
      <c r="CE70" s="10" t="str">
        <f aca="false">IF(CD70="","",IF(CD70&lt;-27.5,"De -30 a -28",IF(CD70&lt;-25,"De -27,5 a -25,5",IF(CD70&lt;-22.5,"De -25 a -23",IF(CD70&lt;-20,"De -22,5 a -20,5",IF(CD70&lt;-17.5,"De -20 a -18",IF(CD70&lt;-15,"De -17,5 a -15,5",IF(CD70&lt;-12.5,"De -15 a -13",IF(CD70&lt;-10,"De -12,5 a -10,5",IF(CD70&lt;-7.5,"De -10 a -8",IF(CD70&lt;-5,"De -7,5 a -5,5",IF(CD70&lt;-2.5,"De -5 a -3",IF(CD70&lt;0,"De -2,5 a -0,5",IF(CD70&lt;=2,"De 0 a 2",IF(CD70&lt;=4.5,"De 2,5 a 4,5",IF(CD70&lt;=7,"De 5 a 7",IF(CD70&lt;=9.5,"De 7,5 a 9,5",IF(CD70&lt;=12,"De 10 a 12",IF(CD70&lt;=14.5,"De 12,5 a 14,5",IF(CD70&lt;=17,"De 15 a 17",IF(CD70&lt;=19.5,"De 17,5 a 19,5",IF(CD70&lt;=22,"De 20 a 22",IF(CD70&lt;=24.5,"De 22,5 a 24,5",IF(CD70&lt;=27,"De 25 a 27","De 27,5 a 30"))))))))))))))))))))))))</f>
        <v>De -15 a -13</v>
      </c>
      <c r="CF70" s="12" t="n">
        <f aca="false">IF(CD70="","",IF(CD70&lt;-27.5,1,IF(CD70&lt;-25,2,IF(CD70&lt;-22.5,3,IF(CD70&lt;-20,4,IF(CD70&lt;-17.5,5,IF(CD70&lt;-15,6,IF(CD70&lt;-12.5,7,IF(CD70&lt;-10,8,IF(CD70&lt;-7.5,9,IF(CD70&lt;-5,10,IF(CD70&lt;-2.5,11,IF(CD70&lt;0,12,IF(CD70&lt;2.5,13,IF(CD70&lt;5,14,IF(CD70&lt;7.5,15,IF(CD70&lt;10,16,IF(CD70&lt;12.5,17,IF(CD70&lt;15,18,IF(CD70&lt;17.5,19,IF(CD70&lt;20,20,IF(CD70&lt;22.5,21,IF(CD70&lt;25,22,IF(CD70&lt;27.5,23,24))))))))))))))))))))))))</f>
        <v>7</v>
      </c>
      <c r="CG70" s="9" t="n">
        <v>-2.75</v>
      </c>
      <c r="CH70" s="10" t="str">
        <f aca="false">IF(CG70="","",IF(AND(CG70&gt;=-10,CG70&lt;=-9.5),"-10 a -9,5",IF(AND(CG70&gt;-9.5,CG70&lt;=-8.5),"-9 a -8,5",IF(AND(CG70&gt;-8.5,CG70&lt;=-7.5),"-8 a -7,5",IF(AND(CG70&gt;-7.5,CG70&lt;=-6.5),"-7 a -6,5",IF(AND(CG70&gt;-6.5,CG70&lt;=-5.5),"-6 a -5,5",IF(AND(CG70&gt;-5.5,CG70&lt;=-4.5),"-5 a -4,5",IF(AND(CG70&gt;-4.5,CG70&lt;=-3.5),"-4 a -3,5",IF(AND(CG70&gt;-3.5,CG70&lt;=-2.5),"-3 a -2,5",IF(CG70=-2.25,"-2,25",IF(AND(CG70&gt;-2.5,CG70&lt;=-1.5),"-2 a -1,5",IF(AND(CG70&gt;-1.5,CG70&lt;=-0.5),"-1 a -0,5",IF(AND(CG70&gt;-0.5,CG70&lt;=0.5),"0 a 0,5",IF(AND(CG70&gt;0.5,CG70&lt;=1.5),"1 a 1,5",IF(AND(CG70&gt;1.5,CG70&lt;=2.5),"2 a 2,5",IF(AND(CG70&gt;2.5,CG70&lt;=3.5),"3 a 3,5",IF(AND(CG70&gt;3.5,CG70&lt;=4.5),"4 a 4,5",IF(AND(CG70&gt;4.5,CG70&lt;=5.5),"5 a 5,5",IF(AND(CG70&gt;5.5,CG70&lt;=6.5),"6 a 6,5",IF(AND(CG70&gt;6.5,CG70&lt;=7.5),"7 a 7,5",IF(AND(CG70&gt;7.5,CG70&lt;=8.5),"8 a 8,5",IF(AND(CG70&gt;8.5,CG70&lt;=9.5),"9 a 9,5",IF(CG70&gt;=10,"10","Fuera de rango")))))))))))))))))))))))</f>
        <v>-3 a -2,5</v>
      </c>
      <c r="CI70" s="11" t="n">
        <f aca="false">IF(CG70="","",IF(CG70=-2.25,"NORMA",IF(CG70&lt;=-9.5,1,IF(CG70&lt;=-8.5,2,IF(CG70&lt;=-7.5,3,IF(CG70&lt;=-6.5,4,IF(CG70&lt;=-5.5,5,IF(CG70&lt;=-4.5,6,IF(CG70&lt;=-3.5,7,IF(CG70&lt;=-2.5,8,IF(CG70&lt;=-1.5,9,IF(CG70&lt;=-0.5,10,IF(CG70&lt;=0.5,11,IF(CG70&lt;=1.5,12,IF(CG70&lt;=2.5,13,IF(CG70&lt;=3.5,14,IF(CG70&lt;=4.5,15,IF(CG70&lt;=5.5,16,IF(CG70&lt;=6.5,17,IF(CG70&lt;=7.5,18,IF(CG70&lt;=8.5,19,IF(CG70&lt;=9.5,20,IF(CG70=10,21,"Fuera de rango")))))))))))))))))))))))</f>
        <v>8</v>
      </c>
      <c r="CJ70" s="9" t="n">
        <v>1.5</v>
      </c>
      <c r="CK70" s="10" t="str">
        <f aca="false">IF(CJ70="","",IF(AND(CJ70&gt;=-6,CJ70&lt;=-5.5),"-6 a -5,5",IF(AND(CJ70&gt;-5.5,CJ70&lt;=-4.5),"-5 a -4,5",IF(AND(CJ70&gt;-4.5,CJ70&lt;=-3.5),"-4 a -3,5",IF(AND(CJ70&gt;-3.5,CJ70&lt;=-2.5),"-3 a -2,5",IF(AND(CJ70&gt;-2.5,CJ70&lt;=-1.5),"-2 a -1,5",IF(AND(CJ70&gt;-1.5,CJ70&lt;=-0.5),"-1 a -0,5",IF(AND(CJ70&gt;-0.5,CJ70&lt;=0.5),"0 a 0,5",IF(AND(CJ70&gt;0.5,CJ70&lt;=1.5),"1 a 1,5",IF(AND(CJ70&gt;1.5,CJ70&lt;2.5),"2",IF(AND(CJ70&gt;=2.5,CJ70&lt;=3),"2,5 a 3",IF(AND(CJ70&gt;3,CJ70&lt;=4),"3,5 a 4",IF(AND(CJ70&gt;4,CJ70&lt;=5),"4,5 a 5",IF(AND(CJ70&gt;5,CJ70&lt;=6),"5,5 a 6",IF(AND(CJ70&gt;6,CJ70&lt;=7),"6,5 a 7",IF(AND(CJ70&gt;7,CJ70&lt;=8),"7,5 a 8",IF(AND(CJ70&gt;8,CJ70&lt;=9.5),"8,5 a 9,5",IF(CJ70=10,"10","Fuera de rango"))))))))))))))))))</f>
        <v>1 a 1,5</v>
      </c>
      <c r="CL70" s="11" t="n">
        <f aca="false">IF(CK70="","",IF(OR(CK70="-6 a -5,5",CK70="-6 - -5,5"),1,IF(OR(CK70="-5 a -4,5",CK70="-5 - -4,5"),2,IF(OR(CK70="-4 a -3,5",CK70="-4 - -3,5"),3,IF(OR(CK70="-3 a -2,5",CK70="-3 - -2,5"),4,IF(OR(CK70="-2 a -1,5",CK70="-2 - -1,5"),5,IF(OR(CK70="-1 a -0,5",CK70="-1 - -0,5"),6,IF(OR(CK70="0 a 0,5",CK70="0 - 0,5"),7,IF(OR(CK70="1 a 1,5",CK70="1 - 1,5"),8,IF(CK70="2","NORMA",IF(OR(CK70="2,5 a 3",CK70="2,5 - 3"),9,IF(OR(CK70="3,5 a 4",CK70="3,5 - 4"),10,IF(OR(CK70="4,5 a 5",CK70="4,5 - 5"),11,IF(OR(CK70="5,5 a 6",CK70="5,5 - 6"),12,IF(OR(CK70="6,5 a 7",CK70="6,5 - 7"),13,IF(OR(CK70="7,5 a 8",CK70="7,5 - 8"),14,IF(OR(CK70="8,5 a 9",CK70="8,5 - 9,5",CK70="9 a 9,5"),15,IF(CK70="10",15,IF(OR(CK70="0,5 a 1",CK70="0,5 - 1"),7,"Fuera de rango")))))))))))))))))))</f>
        <v>8</v>
      </c>
      <c r="CM70" s="10" t="n">
        <v>0</v>
      </c>
      <c r="CN70" s="10" t="str">
        <f aca="false">IF(CM70=0,"0", " ")</f>
        <v>0</v>
      </c>
      <c r="CO70" s="10" t="str">
        <f aca="false">IF(CM70&gt;0,"EME"," ")</f>
        <v> </v>
      </c>
      <c r="CP70" s="10" t="n">
        <v>0</v>
      </c>
      <c r="CQ70" s="10" t="str">
        <f aca="false">IF(CP70&gt;0,"0", " ")</f>
        <v> </v>
      </c>
      <c r="CR70" s="10" t="str">
        <f aca="false">IF(CP70&gt;0,"EME"," ")</f>
        <v> </v>
      </c>
      <c r="CS70" s="9" t="n">
        <v>0</v>
      </c>
      <c r="CT70" s="10" t="str">
        <f aca="false">IF(CS70&gt;0,"1", " ")</f>
        <v> </v>
      </c>
      <c r="CU70" s="10" t="str">
        <f aca="false">IF(CS70&gt;0,"HIP"," ")</f>
        <v> </v>
      </c>
      <c r="CV70" s="9" t="n">
        <v>0</v>
      </c>
      <c r="CW70" s="10" t="str">
        <f aca="false">IF(CV70&gt;0,"1", " ")</f>
        <v> </v>
      </c>
      <c r="CX70" s="10" t="str">
        <f aca="false">IF(CV70&gt;0,"HIP"," ")</f>
        <v> </v>
      </c>
      <c r="CY70" s="9" t="n">
        <v>-9.5</v>
      </c>
      <c r="CZ70" s="11" t="str">
        <f aca="false">IF(CY70&lt;0,"2"," ")</f>
        <v>2</v>
      </c>
      <c r="DA70" s="11" t="str">
        <f aca="false">IF(CY70&lt;0,"MIO"," ")</f>
        <v>MIO</v>
      </c>
      <c r="DB70" s="9" t="n">
        <v>-9.5</v>
      </c>
      <c r="DC70" s="11" t="str">
        <f aca="false">IF(DB70&lt;0,"2"," ")</f>
        <v>2</v>
      </c>
      <c r="DD70" s="11" t="str">
        <f aca="false">IF(DB70&lt;0,"MIO"," ")</f>
        <v>MIO</v>
      </c>
      <c r="DE70" s="9" t="n">
        <v>-1.5</v>
      </c>
      <c r="DF70" s="11" t="str">
        <f aca="false">IF(DE70&lt;0,"3"," ")</f>
        <v>3</v>
      </c>
      <c r="DG70" s="11" t="str">
        <f aca="false">IF(DE70&lt;0,"AST"," ")</f>
        <v>AST</v>
      </c>
      <c r="DH70" s="9" t="n">
        <v>-1.5</v>
      </c>
      <c r="DI70" s="11" t="str">
        <f aca="false">IF(DH70&lt;0,"3"," ")</f>
        <v>3</v>
      </c>
      <c r="DJ70" s="11" t="str">
        <f aca="false">IF(DH70&lt;0,"AST"," ")</f>
        <v>AST</v>
      </c>
      <c r="DK70" s="9" t="n">
        <v>0</v>
      </c>
      <c r="DL70" s="10" t="str">
        <f aca="false">IF(DK70&gt;0,"4"," ")</f>
        <v> </v>
      </c>
      <c r="DM70" s="10" t="str">
        <f aca="false">IF(DK70&gt;0,"PRE"," ")</f>
        <v> </v>
      </c>
      <c r="DN70" s="9" t="n">
        <v>0</v>
      </c>
      <c r="DO70" s="10" t="str">
        <f aca="false">IF(DN70&gt;0,"4"," ")</f>
        <v> </v>
      </c>
      <c r="DP70" s="10" t="str">
        <f aca="false">IF(DN70&gt;0,"PRE"," ")</f>
        <v> </v>
      </c>
      <c r="DQ70" s="12" t="n">
        <v>2</v>
      </c>
      <c r="DR70" s="12" t="n">
        <v>2</v>
      </c>
      <c r="DS70" s="12" t="str">
        <f aca="false">CONCATENATE(CO70,CU70,DA70,DG70,DM70)</f>
        <v>  MIOAST </v>
      </c>
      <c r="DT70" s="10" t="str">
        <f aca="false" t="array" ref="DT70">_xlfn.IFS(DS70="EME    ","0", DS70=" HIP   ","1", DS70="  MIO  ","2", DS70="   AST ","3", DS70="    PRE","4", DS70="EME   PRE","5", DS70=" HIP  PRE","6", DS70=" HIP AST ","7", DS70="  MIO PRE","8", DS70="  MIOAST ","9", DS70="   ASTPRE","10",DS70=" HIP ASTPRE","11", DS70="  MIOASTPRE","12", DS70="     ","0")</f>
        <v>9</v>
      </c>
      <c r="DU70" s="1" t="s">
        <v>154</v>
      </c>
      <c r="DV70" s="1" t="str">
        <f aca="false" t="array" ref="DV70">_xlfn.IFS(DU70="SI","2", DU70="NO","1")</f>
        <v>1</v>
      </c>
      <c r="DW70" s="10" t="n">
        <v>0</v>
      </c>
      <c r="DX70" s="11" t="str">
        <f aca="false">IF(DW70=0,"1","2")</f>
        <v>1</v>
      </c>
      <c r="DY70" s="11" t="str">
        <f aca="false" t="array" ref="DY70">_xlfn.IFS(DW70=0,"0", DW70=0.25, "1", DW70=0.5,"2", DW70=0.75,"3", DW70=1,"4",DW70=1.25,"5", DW70=1.5,"6", DW70=1.75,"7", DW70=2,"8")</f>
        <v>0</v>
      </c>
      <c r="DZ70" s="10" t="n">
        <v>0</v>
      </c>
      <c r="EA70" s="11" t="str">
        <f aca="false">IF(DZ70=0,"1","2")</f>
        <v>1</v>
      </c>
      <c r="EB70" s="11" t="str">
        <f aca="false" t="array" ref="EB70">_xlfn.IFS(DZ70=0,"0", DZ70=0.25, "1", DZ70=0.5,"2", DZ70=0.75,"3", DZ70=1,"4",DZ70=1.25,"5", DZ70=1.5,"6", DZ70=1.75,"7", DZ70=2,"8")</f>
        <v>0</v>
      </c>
      <c r="EC70" s="10" t="n">
        <v>-1</v>
      </c>
      <c r="ED70" s="10" t="str">
        <f aca="false">IF(EC70=0,"1","2")</f>
        <v>2</v>
      </c>
      <c r="EE70" s="11" t="str">
        <f aca="false" t="array" ref="EE70">_xlfn.IFS(EC70=0,"0", EC70=-0.25, "1", EC70=-0.5,"2", EC70=-0.75,"3", EC70=-1,"4",EC70=-1.25,"5", EC70=-1.5,"6", EC70=-1.75,"7", EC70=-2,"8", EC70=-2.25,"9",EC70=-2.5,"10", EC70=-2.75,"11", EC70=-3,"12", EC70=-3.25,"13", EC70=-3.5,"14", EC70=-3.75,"15",EC70=-4,"16")</f>
        <v>4</v>
      </c>
      <c r="EF70" s="10" t="n">
        <v>-1</v>
      </c>
      <c r="EG70" s="10" t="str">
        <f aca="false">IF(EF70=0,"1","2")</f>
        <v>2</v>
      </c>
      <c r="EH70" s="11" t="str">
        <f aca="false" t="array" ref="EH70">_xlfn.IFS(EF70=0,"0", EF70=-0.25, "1", EF70=-0.5,"2", EF70=-0.75,"3", EF70=-1,"4",EF70=-1.25,"5", EF70=-1.5,"6", EF70=-1.75,"7", EF70=-2,"8", EF70=-2.25,"9",EF70=-2.5,"10", EF70=-2.75,"11", EF70=-3,"12", EF70=-3.25,"13", EF70=-3.5,"14", EF70=-3.75,"15",EF70=-4,"16")</f>
        <v>4</v>
      </c>
      <c r="EI70" s="10" t="n">
        <v>-0.5</v>
      </c>
      <c r="EJ70" s="11" t="str">
        <f aca="false">IF(EI70=0,"1","2")</f>
        <v>2</v>
      </c>
      <c r="EK70" s="11" t="str">
        <f aca="false" t="array" ref="EK70">_xlfn.IFS(EI70=0,"0", EI70=-0.25, "1", EI70=-0.5,"2", EI70=-0.75,"3", EI70=-1,"4",EI70=-1.25,"5", EI70=-1.5,"6", EI70=-1.75,"7", EI70=-2,"8", EI70=-2.25,"9", EI70=-2.25,"9",EI70=-2.5,"10", EI70=-2.75,"11", EI70=-3,"12", EI70=-3.25,"13", EI70=-3.5,"14", EI70=-3.75,"15",EI70=-4,"16", EI70=0.25, "17", EI70=0.5, "18")</f>
        <v>2</v>
      </c>
      <c r="EL70" s="10" t="n">
        <v>-0.5</v>
      </c>
      <c r="EM70" s="11" t="str">
        <f aca="false">IF(EL70=0,"1","2")</f>
        <v>2</v>
      </c>
      <c r="EN70" s="11" t="str">
        <f aca="false" t="array" ref="EN70">_xlfn.IFS(EL70=0.25,"17",EL70=0.5,"18", EL70=0,"0", EL70=-0.25, "1", EL70=-0.5,"2", EL70=-0.75,"3", EL70=-1,"4",EL70=-1.25,"5", EL70=-1.5,"6", EL70=-1.75,"7", EL70=-2,"8",EL70= -2.25,"9",EL70=-2.5,"10",EL70= -2.75,"11",EL70= -3,"12",EL70= -3.25,"13",EL70= -3.5,"14",EL70= -3.75,"15",EL70=-4,"16")</f>
        <v>2</v>
      </c>
      <c r="EO70" s="10" t="n">
        <v>0</v>
      </c>
      <c r="EP70" s="11" t="str">
        <f aca="false">IF(EO70=0,"1","2")</f>
        <v>1</v>
      </c>
      <c r="EQ70" s="11" t="str">
        <f aca="false" t="array" ref="EQ70">_xlfn.IFS(EO70=0,"0", EO70=0.25, "1", EO70=0.5,"2", EO70=0.75,"3", EO70=1,"4",EO70=1.25,"5", EO70=1.5,"6", EO70=1.75,"7", EO70=2,"8", EO70=2.25,"9", EO70=2.25,"9",EO70=2.5,"10", EO70=2.75,"11", EO70=3,"12", EO70=3.25,"13", EO70=3.5,"14", EO70=3.75,"15",EO70=4,"16", EO70=-0.25, "17", bq=-0.5, "18")</f>
        <v>0</v>
      </c>
      <c r="ER70" s="10" t="n">
        <v>0</v>
      </c>
      <c r="ES70" s="11" t="str">
        <f aca="false">IF(ER70=0,"1","2")</f>
        <v>1</v>
      </c>
      <c r="ET70" s="11" t="str">
        <f aca="false" t="array" ref="ET70">_xlfn.IFS(ER70=0,"0", ER70=0.25, "1", ER70=0.5,"2", ER70=0.75,"3", ER70=1,"4",ER70=1.25,"5", ER70=1.5,"6", ER70=1.75,"7", ER70=2,"8", ER70=2.25,"9", ER70=2.25,"9",ER70=2.5,"10", ER70=2.75,"11", ER70=3,"12", ER70=3.25,"13", ER70=3.5,"14", ER70=3.75,"15",ER70=4,"16", ER70=-0.25, "17", bq=-0.5, "18")</f>
        <v>0</v>
      </c>
      <c r="EU70" s="13" t="n">
        <v>58</v>
      </c>
      <c r="EV70" s="14" t="str">
        <f aca="false">VLOOKUP(EU70,LEYENDA!$G$2:$H$8,2,TRUE())</f>
        <v>49-60</v>
      </c>
      <c r="EW70" s="14" t="str">
        <f aca="false" t="array" ref="EW70">_xlfn.IFS(EV70="0-5","1", EV70="6-12","2", EV70="13-18","3", EV70="19-24","4", EV70="25-36","5", EV70="37-48","6", EV70="49-60","7")</f>
        <v>7</v>
      </c>
    </row>
    <row r="71" customFormat="false" ht="13.5" hidden="false" customHeight="false" outlineLevel="0" collapsed="false">
      <c r="A71" s="1" t="n">
        <v>29</v>
      </c>
      <c r="B71" s="32" t="n">
        <v>1</v>
      </c>
      <c r="C71" s="33" t="n">
        <v>44333</v>
      </c>
      <c r="D71" s="6"/>
      <c r="E71" s="5" t="str">
        <f aca="false">VLOOKUP(A71,'286'!$A$3:$J$600,10,FALSE())</f>
        <v>JARAIZ PANIAGUA, PALOMA</v>
      </c>
      <c r="F71" s="4" t="str">
        <f aca="false">VLOOKUP(A71,'286'!$A$3:$I$1768,3,FALSE())</f>
        <v>JAPAPA</v>
      </c>
      <c r="G71" s="6" t="n">
        <f aca="false">VLOOKUP(A71,'286'!$A$3:$I$1768,4,FALSE())</f>
        <v>32370</v>
      </c>
      <c r="H71" s="7" t="n">
        <f aca="false">YEAR(C71)-YEAR(G71)</f>
        <v>33</v>
      </c>
      <c r="I71" s="1" t="str">
        <f aca="false">VLOOKUP(H71,LEYENDA!$C$2:$D$6,2,TRUE())</f>
        <v>25-40</v>
      </c>
      <c r="J71" s="5" t="str">
        <f aca="false">VLOOKUP(A71,'286'!$A$3:$I$1768,7,FALSE())</f>
        <v>M</v>
      </c>
      <c r="K71" s="8" t="str">
        <f aca="false">VLOOKUP(A71,'286'!$A$3:$I$1768,2,FALSE())</f>
        <v>OD</v>
      </c>
      <c r="L71" s="4" t="str">
        <f aca="false">VLOOKUP(A71,'286'!$A$3:$I$1768,8,FALSE())</f>
        <v>D</v>
      </c>
      <c r="M71" s="4" t="str">
        <f aca="false">VLOOKUP(A71,'286'!$A$3:$I$1768,9,FALSE())</f>
        <v>I</v>
      </c>
      <c r="N71" s="8" t="str">
        <f aca="false">IF(R71=O71, "MISMA","CONTRARIA")</f>
        <v>CONTRARIA</v>
      </c>
      <c r="O71" s="8" t="str">
        <f aca="false" t="array" ref="O71">_xlfn.IFS(L71="D","1", L71="I","2")</f>
        <v>1</v>
      </c>
      <c r="P71" s="8" t="str">
        <f aca="false" t="array" ref="P71">_xlfn.IFS(K71="OD","1", K71="OI","2")</f>
        <v>1</v>
      </c>
      <c r="Q71" s="1" t="str">
        <f aca="false" t="array" ref="Q71">_xlfn.IFS(J71="M","1", J71="H","2")</f>
        <v>1</v>
      </c>
      <c r="R71" s="8" t="str">
        <f aca="false" t="array" ref="R71">_xlfn.IFS(M71="D","1", M71="I","2")</f>
        <v>2</v>
      </c>
      <c r="S71" s="1" t="str">
        <f aca="false" t="array" ref="S71">_xlfn.IFS(N71="CONTRARIA", "1",N71= "MISMA","2")</f>
        <v>1</v>
      </c>
      <c r="T71" s="1" t="str">
        <f aca="false" t="array" ref="T71">_xlfn.IFS(I71="0-12","1", I71="13-24","2", I71="25-40","3", I71="41-60","4", I71="61-100","5")</f>
        <v>3</v>
      </c>
      <c r="U71" s="9" t="n">
        <v>-1.5</v>
      </c>
      <c r="V71" s="11" t="str">
        <f aca="false">IF(U71="","",IF(AND(U71&gt;=-9,U71&lt;=-6.5),"-9 a -6,5",IF(AND(U71&gt;=-6,U71&lt;=-3.5),"-6 a -3,5",IF(AND(U71&gt;=-3,U71&lt;=-1),"-3 a -1",IF(U71=-0.5,"-0,5",IF(AND(U71&gt;=0,U71&lt;=2.5),"0 a 2,5",IF(AND(U71&gt;=3,U71&lt;=5.5),"3 a 5,5",IF(AND(U71&gt;=6,U71&lt;=8.5),"6 a 8,5",IF(AND(U71&gt;=9,U71&lt;=20),"9 a 20","Fuera de rango")))))))))</f>
        <v>-3 a -1</v>
      </c>
      <c r="W71" s="11" t="n">
        <f aca="false">IF(V71="","",IF(V71="-9 a -6,5",2,IF(V71="-6 a -3,5",3,IF(V71="-3 a -1",4,IF(V71="-0,5","NORMA",IF(V71="0 a 2,5",5,IF(V71="3 a 5,5",6,IF(V71="6 a 8,5",7,IF(V71="9 a 20",8,"Fuera de rango")))))))))</f>
        <v>4</v>
      </c>
      <c r="X71" s="9" t="n">
        <v>0</v>
      </c>
      <c r="Y71" s="10" t="str">
        <f aca="false">IF(X71="","",IF(AND(X71&gt;=0,X71&lt;=4),"0 a 4",IF(AND(X71&gt;=4.5,X71&lt;=8.5),"4,5 a 8,5",IF(X71=9,"9",IF(AND(X71&gt;=9.5,X71&lt;=13),"9,5 a 13",IF(AND(X71&gt;=13.5,X71&lt;=20),"13,5 a 20",IF(AND(X71&gt;=20.5,X71&lt;=35),"20,5 a 35","Fuera de rango")))))))</f>
        <v>0 a 4</v>
      </c>
      <c r="Z71" s="11" t="n">
        <f aca="false">IF(Y71="","",IF(Y71="0 a 4",1,IF(Y71="4,5 a 8,5",2,IF(Y71="9","NORMA",IF(Y71="9,5 a 13",3,IF(Y71="13,5 a 20",4,IF(Y71="20,5 a 35",5,"Fuera de rango")))))))</f>
        <v>1</v>
      </c>
      <c r="AA71" s="9" t="n">
        <v>20</v>
      </c>
      <c r="AB71" s="10" t="str">
        <f aca="false">IF(AA71="","",IF(AND(AA71&gt;=0,AA71&lt;=9),"0 a 9",IF(AND(AA71&gt;=9.5,AA71&lt;=18.5),"9,5 a 18,5",IF(AA71=19,"19",IF(AND(AA71&gt;=19.5,AA71&lt;=28),"19,5 a 28",IF(AND(AA71&gt;=28.5,AA71&lt;=40),"28,5 a 40","Fuera de rango"))))))</f>
        <v>19,5 a 28</v>
      </c>
      <c r="AC71" s="11" t="n">
        <f aca="false" t="array" ref="AC71">_xlfn.IFS(AB71="","",AB71="0 a 9",1,AB71="9,5 a 18,5",2,AB71="19","NORMA",AB71="19,5 a 28",3,AB71="28,5 a 40",4,TRUE(),"Fuera de rango")</f>
        <v>3</v>
      </c>
      <c r="AD71" s="9" t="n">
        <v>12</v>
      </c>
      <c r="AE71" s="10" t="str">
        <f aca="false">IF(AD71="","",IF(AND(AD71&gt;=-10,AD71&lt;=0),"De -10 a 0",IF(AND(AD71&gt;=0.5,AD71&lt;=9.5),"0,5 a 9,5",IF(AD71=10,"10",IF(AND(AD71&gt;=10.5,AD71&lt;=20),"10,5 a 20",IF(AND(AD71&gt;=20.5,AD71&lt;=40),"20,5 a 40","Fuera de rango"))))))</f>
        <v>10,5 a 20</v>
      </c>
      <c r="AF71" s="12" t="n">
        <f aca="false">IF(AD71="","",IF(AND(AD71&gt;=-10,AD71&lt;=0),1,IF(AND(AD71&gt;=0.5,AD71&lt;=9.5),2,IF(AD71=10,"NORMA",IF(AND(AD71&gt;=10.5,AD71&lt;=20),3,IF(AND(AD71&gt;=20.5,AD71&lt;=40),4,""))))))</f>
        <v>3</v>
      </c>
      <c r="AG71" s="9" t="n">
        <v>9</v>
      </c>
      <c r="AH71" s="11" t="str">
        <f aca="false">IF(AG71="","",IF(AND(AG71&gt;=0,AG71&lt;=4),"0 a 4",IF(AND(AG71&gt;=4.5,AG71&lt;=8.5),"4,5 a 8,5",IF(AG71=9,"9",IF(AND(AG71&gt;=9.5,AG71&lt;=13),"9,5 a 13",IF(AND(AG71&gt;=13.5,AG71&lt;=25),"13,5 a 25","Fuera de rango"))))))</f>
        <v>9</v>
      </c>
      <c r="AI71" s="11" t="str">
        <f aca="false">IF(AH71="","",IF(AH71="0 a 4",1,IF(AH71="4,5 a 8,5",2,IF(AH71="9","NORMA",IF(AH71="9,5 a 13",3,IF(AH71="13,5 a 25",4,""))))))</f>
        <v>NORMA</v>
      </c>
      <c r="AJ71" s="9" t="n">
        <v>5</v>
      </c>
      <c r="AK71" s="10" t="str">
        <f aca="false">IF(AJ71="","",IF(AND(AJ71&gt;=-15,AJ71&lt;=-10.5),"-15 a -10,5",IF(AND(AJ71&gt;=-10,AJ71&lt;=-4),"-10 a -4",IF(AND(AJ71&gt;=-4.5,AJ71&lt;=0),"-4,5 a 0",IF(AND(AJ71&gt;=0.5,AJ71&lt;=4.5),"0,5 a 4,5",IF(AJ71=5,"5",IF(AND(AJ71&gt;=5.5,AJ71&lt;=10),"5,5 a 10",IF(AND(AJ71&gt;=10.5,AJ71&lt;=20),"10,5 a 20","Fuera de rango"))))))))</f>
        <v>5</v>
      </c>
      <c r="AL71" s="11" t="str">
        <f aca="false">IF(AK71="","",IF(AK71="-15 a -10,5",1,IF(AK71="-10 a -4",2,IF(AK71="-4,5 a 0",3,IF(AK71="0,5 a 4,5",4,IF(AK71="5","NORMA",IF(AK71="5,5 a 10",5,IF(AK71="10,5 a 20",6,"Error"))))))))</f>
        <v>NORMA</v>
      </c>
      <c r="AM71" s="9" t="n">
        <v>0</v>
      </c>
      <c r="AN71" s="10" t="str">
        <f aca="false">IF(AM71="","",IF(AND(AM71&gt;=-7.5,AM71&lt;=-5.5),"-7,5 a -5,5",IF(AND(AM71&gt;=-5,AM71&lt;=-3),"-5 a -3",IF(AND(AM71&gt;=-2.5,AM71&lt;=-0.5),"-2,5 a -0,5",IF(AM71=0,"0,00",IF(AND(AM71&gt;=0.5,AM71&lt;=2.5),"0,5 a 2,5",IF(AND(AM71&gt;=3,AM71&lt;=5),"3 a 5",IF(AND(AM71&gt;=5.5,AM71&lt;=7.5),"5,5 a 7,5",IF(AND(AM71&gt;=8,AM71&lt;=10),"8 a 10","Fuera de rango")))))))))</f>
        <v>0,00</v>
      </c>
      <c r="AO71" s="11" t="str">
        <f aca="false">IF(AN71="","",IF(AN71="-7,5 a -5,5",1,IF(AN71="-5 a -3",2,IF(AN71="-2,5 a -0,5",3,IF(AN71="0,00","NORMA",IF(AN71="0,5 a 2,5",4,IF(AN71="3 a 5",5,IF(AN71="5,5 a 7,5",6,IF(AN71="8 a 10",7,"Error")))))))))</f>
        <v>NORMA</v>
      </c>
      <c r="AP71" s="9" t="n">
        <v>-0.5</v>
      </c>
      <c r="AQ71" s="10" t="str">
        <f aca="false">IF(AP71="","",IF(AND(AP71&gt;=-20,AP71&lt;=-9.5),"-20 a -9,5",IF(AND(AP71&gt;=-9,AP71&lt;=-6.5),"-9 a -6,5",IF(AP71=-6,"-6",IF(AND(AP71&gt;=-5.5,AP71&lt;=-3),"-5,5 a -3",IF(AND(AP71&gt;=-2.5,AP71&lt;=0),"-2,5 a 0",IF(AND(AP71&gt;=0.5,AP71&lt;=3),"0,5 a 3",IF(AND(AP71&gt;=3.5,AP71&lt;=6),"3,5 a 6",IF(AND(AP71&gt;=6.5,AP71&lt;=9),"6,5 a 9",IF(AND(AP71&gt;=9.5,AP71&lt;=20),"9,5 a 20","Fuera de rango"))))))))))</f>
        <v>-2,5 a 0</v>
      </c>
      <c r="AR71" s="11" t="n">
        <f aca="false">IF(AQ71="","",IF(AQ71="-20 a -9,5",1,IF(AQ71="-9 a -6,5",2,IF(AQ71="-6","NORMA",IF(AQ71="-5,5 a -3",3,IF(AQ71="-2,5 a 0",4,IF(AQ71="0,5 a 3",5,IF(AQ71="3,5 a 6",6,IF(AQ71="6,5 a 9",7,IF(AQ71="9,5 a 20",8,""))))))))))</f>
        <v>4</v>
      </c>
      <c r="AS71" s="9" t="n">
        <v>1</v>
      </c>
      <c r="AT71" s="10" t="str">
        <f aca="false">IF(AS71="","",IF(AND(AS71&gt;=-16,AS71&lt;=-14),"-16 a -14",IF(AND(AS71&gt;=-13.5,AS71&lt;=-11.5),"-13,5 a -11,5",IF(AND(AS71&gt;=-11,AS71&lt;=-9),"-11 a -9",IF(AND(AS71&gt;=-8.5,AS71&lt;=-6.5),"-8,5 a -6,5",IF(AND(AS71&gt;=-6,AS71&lt;=-4),"-6 a -4",IF(AND(AS71&gt;=-3.5,AS71&lt;=-1.5),"-3,5 a -1,5",IF(AND(AS71&gt;=-1,AS71&lt;=1),"-1 a 1",IF(AND(AS71&gt;=1.5,AS71&lt;=3.5),"1,5 a 3,5",IF(AND(AS71&gt;=4,AS71&lt;=6),"4 a 6",IF(AND(AS71&gt;=6.5,AS71&lt;=8.5),"6,5 a 8,5",IF(AND(AS71&gt;=9,AS71&lt;=11),"9 a 11",IF(AND(AS71&gt;=11.5,AS71&lt;=13.5),"11,5 a 13,5",IF(AND(AS71&gt;=14,AS71&lt;=16),"14 a 16",IF(AND(AS71&gt;=16.5,AS71&lt;=18.5),"16,5 a 18,5",IF(AND(AS71&gt;=19,AS71&lt;=21),"19 a 21","Fuera de rango"))))))))))))))))</f>
        <v>-1 a 1</v>
      </c>
      <c r="AU71" s="11" t="n">
        <f aca="false" t="array" ref="AU71">IF(AT71="","",_xlfn.IFS(AT71="-16 a -14",1,AT71="-13,5 a -11,5",2,AT71="-11 a -9",3,AT71="-8,5 a -6,5",4,AT71="-6 a -4",5,AT71="-3,5 a -1,5",6,AT71="-1 a 1",7,AT71="1,5 a 3,5",8,AT71="4 a 6","NORMA",AT71="6,5 a 8,5",9,AT71="9 a 11",10,AT71="11,5 a 13,5",11,AT71="14 a 16",12,AT71="16,5 a 18,5",13,AT71="19 a 21",14,TRUE(),""))</f>
        <v>7</v>
      </c>
      <c r="AV71" s="9" t="n">
        <v>0.5</v>
      </c>
      <c r="AW71" s="10" t="str">
        <f aca="false">IF(AV71="","",IF(AND(AV71&gt;=-1,AV71&lt;=-0.5),"-1 a -0,5",IF(AND(AV71&gt;-0.5,AV71&lt;=0),"De -0,5 a 0",IF(AND(AV71&gt;=0.25,AV71&lt;=0.75),"0,25 a 0,75",IF(AND(AV71&gt;=1,AV71&lt;=1.5),"1 a 1,5",IF(AND(AV71&gt;=1.75,AV71&lt;=2.25),"1,75 a 2,25",IF(AND(AV71&gt;=2.5,AV71&lt;=3),"2,5 a 3",IF(AND(AV71&gt;=3.25,AV71&lt;=3.75),"3,25 a 3,75","Fuera de rango"))))))))</f>
        <v>0,25 a 0,75</v>
      </c>
      <c r="AX71" s="11" t="str">
        <f aca="false">IF(AW71="","",IF(OR(AW71="-1 a -0,5",AW71="-1 a -0.5"),1,IF(OR(AW71="De -0,5 a 0",AW71="-0,5 a 0",AW71="De -0.5 a 0"),2,IF(OR(AW71="0,25 a 0,75",AW71="0.25 a 0.75"),"NORMA",IF(OR(AW71="1 a 1,5",AW71="1 a 1.5"),3,IF(OR(AW71="1,75 a 2,25",AW71="1.75 a 2.25"),4,IF(OR(AW71="2,5 a 3",AW71="2.5 a 3"),5,IF(OR(AW71="3,25 a 3,75",AW71="3.25 a 3.75"),6,""))))))))</f>
        <v>NORMA</v>
      </c>
      <c r="AY71" s="9" t="n">
        <v>-2</v>
      </c>
      <c r="AZ71" s="10" t="str">
        <f aca="false">IF(AY71="","",IF(AND(AY71&gt;=-20,AY71&lt;=-9.5),"-20 a -9,5",IF(AND(AY71&gt;=-9,AY71&lt;=-6.5),"-9 a -6,5",IF(AY71=-6,"-6",IF(AND(AY71&gt;=-5.5,AY71&lt;=-3),"-5,5 a -3",IF(AND(AY71&gt;=-2.5,AY71&lt;=0),"-2,5 a 0",IF(AND(AY71&gt;=0.5,AY71&lt;=3),"0,5 a 3",IF(AND(AY71&gt;=3.5,AY71&lt;=6),"3,5 a 6","Fuera de rango"))))))))</f>
        <v>-2,5 a 0</v>
      </c>
      <c r="BA71" s="11" t="n">
        <f aca="false">IF(AZ71="","",IF(AZ71="-20 a -9,5",1,IF(AZ71="-9 a -6,5",2,IF(AZ71="-6","NORMA",IF(AZ71="-5,5 a -3",3,IF(AZ71="-2,5 a 0",4,IF(AZ71="0,5 a 3",5,IF(AZ71="3,5 a 6",6,""))))))))</f>
        <v>4</v>
      </c>
      <c r="BB71" s="9" t="n">
        <v>0</v>
      </c>
      <c r="BC71" s="10" t="str">
        <f aca="false" t="array" ref="BC71">IF(BB71="","",_xlfn.IFS(AND(BB71&gt;=0,BB71&lt;=2),"0 a 2",AND(BB71&gt;=2.5,BB71&lt;=4.5),"2,5 a 4,5",AND(BB71&gt;=5,BB71&lt;=7),"5 a 7",AND(BB71&gt;=7.5,BB71&lt;=9.5),"7,5 a 9,5",AND(BB71&gt;=10,BB71&lt;=12),"10 a 12",AND(BB71&gt;=12.5,BB71&lt;=14.5),"12,5 a 14,5",BB71=15,"15",AND(BB71&gt;=15.5,BB71&lt;=17.5),"15,5 a 17,5",AND(BB71&gt;=18,BB71&lt;=20),"18 a 20",AND(BB71&gt;=20.5,BB71&lt;=22.5),"20,5 a 22,5",AND(BB71&gt;=23,BB71&lt;=25),"23 a 25",TRUE(),"Fuera de rango"))</f>
        <v>0 a 2</v>
      </c>
      <c r="BD71" s="11" t="n">
        <f aca="false" t="array" ref="BD71">IF(BC71="","",_xlfn.IFS(BC71="0 a 2",1,BC71="2,5 a 4,5",2,BC71="5 a 7",3,BC71="7,5 a 9,5",4,BC71="10 a 12",5,BC71="12,5 a 14,5",6,BC71="15","NORMA",BC71="15,5 a 17,5",7,BC71="18 a 20",8,BC71="20,5 a 22,5",9,BC71="23 a 25",10,TRUE(),"Fuera de rango"))</f>
        <v>1</v>
      </c>
      <c r="BE71" s="9" t="n">
        <v>24</v>
      </c>
      <c r="BF71" s="10" t="str">
        <f aca="false">IF(BE71="","",IF(AND(BE71&gt;=-20,BE71&lt;=-10),"-20 a -10",IF(AND(BE71&gt;=-9.5,BE71&lt;=0.5),"-9,5 a 0,5",IF(AND(BE71&gt;=1,BE71&lt;=11),"1 a 11",IF(AND(BE71&gt;=11.5,BE71&lt;=20.5),"11,5 a 20,5",IF(BE71=21,"21",IF(AND(BE71&gt;=21.5,BE71&lt;=31.5),"21,5 a 31,5",IF(AND(BE71&gt;=32,BE71&lt;=42),"32 a 42","Fuera de rango"))))))))</f>
        <v>21,5 a 31,5</v>
      </c>
      <c r="BG71" s="11" t="n">
        <f aca="false">IF(BF71="","",IF(BF71="-20 a -10",1,IF(BF71="-9,5 a 0,5",2,IF(BF71="1 a 11",3,IF(BF71="11,5 a 20,5",4,IF(BF71="21","NORMA",IF(BF71="21,5 a 31,5",5,IF(BF71="32 a 42",6,""))))))))</f>
        <v>5</v>
      </c>
      <c r="BH71" s="9" t="n">
        <v>20</v>
      </c>
      <c r="BI71" s="10" t="str">
        <f aca="false">IF(BH71="","",IF(AND(BH71&gt;=-20,BH71&lt;=-15),"-20 a -15",IF(AND(BH71&gt;=-14.5,BH71&lt;=-9.5),"-14,5 a -9,5",IF(AND(BH71&gt;=-9,BH71&lt;=-4),"-9 a -4",IF(AND(BH71&gt;=-3.5,BH71&lt;=2.5),"-3,5 a 2,5",IF(AND(BH71&gt;=3,BH71&lt;=8),"3 a 8",IF(AND(BH71&gt;=8.5,BH71&lt;=14.5),"8,5 a 14,5",IF(BH71=15,"15",IF(AND(BH71&gt;=15.5,BH71&lt;=20.5),"15,5 a 20,5",IF(AND(BH71&gt;=21,BH71&lt;=26),"21 a 26","Fuera de rango"))))))))))</f>
        <v>15,5 a 20,5</v>
      </c>
      <c r="BJ71" s="11" t="n">
        <f aca="false">IF(BI71="","",IF(BI71="-20 a -15",1,IF(BI71="-14,5 a -9,5",2,IF(BI71="-9 a -4",3,IF(BI71="-3,5 a 2,5",4,IF(BI71="3 a 8",5,IF(BI71="8,5 a 14,5",6,IF(BI71="15","NORMA",IF(BI71="15,5 a 20,5",7,IF(BI71="21 a 26",8,IF(BI71="26,5 a 31,5",9,"")))))))))))</f>
        <v>7</v>
      </c>
      <c r="BK71" s="9" t="n">
        <v>0</v>
      </c>
      <c r="BL71" s="10" t="str">
        <f aca="false">IF(BK71="","",IF(AND(BK71&gt;=0,BK71&lt;=2),"0 - 2",IF(AND(BK71&gt;=2.5,BK71&lt;=4.5),"2,5 - 4,5",IF(AND(BK71&gt;=5,BK71&lt;=7),"5 - 7",IF(AND(BK71&gt;=7.5,BK71&lt;=9.5),"7,5 - 9,5",IF(AND(BK71&gt;=10,BK71&lt;=12),"10 - 12",IF(AND(BK71&gt;=12.5,BK71&lt;=13.5),"12,5 - 13,5",IF(BK71=14,"14",IF(AND(BK71&gt;=14.5,BK71&lt;=16.5),"14,5 - 16,5",IF(AND(BK71&gt;=17,BK71&lt;=19),"17 - 19",IF(AND(BK71&gt;=19.5,BK71&lt;=21.5),"19,5 - 21,5",IF(AND(BK71&gt;=22,BK71&lt;=24),"22 - 24",IF(AND(BK71&gt;=24.5,BK71&lt;=26.5),"24,5 - 26,5",IF(AND(BK71&gt;=27,BK71&lt;=29),"27 - 29",IF(AND(BK71&gt;=29.5,BK71&lt;=30),"29,5 - 30","Fuera de rango")))))))))))))))</f>
        <v>0 - 2</v>
      </c>
      <c r="BM71" s="11" t="n">
        <f aca="false">IF(BL71="","",IF(BL71="0 - 2",1,IF(BL71="2,5 - 4,5",2,IF(BL71="5 - 7",3,IF(BL71="7,5 - 9,5",4,IF(BL71="10 - 12",5,IF(BL71="12,5 - 13,5",6,IF(BL71="14","NORMA",IF(BL71="14,5 - 16,5",7,IF(BL71="17 - 19",8,IF(BL71="19,5 - 21,5",9,IF(BL71="22 - 24",10,IF(BL71="24,5 - 26,5",11,IF(BL71="27 - 29",12,IF(BL71="29,5 - 30",13,"")))))))))))))))</f>
        <v>1</v>
      </c>
      <c r="BN71" s="9" t="n">
        <v>16</v>
      </c>
      <c r="BO71" s="10" t="str">
        <f aca="false">IF(BN71="","",IF(AND(BN71&gt;=-20,BN71&lt;=-10),"-20 a -10",IF(AND(BN71&gt;=-9.5,BN71&lt;=0.5),"-9,5 a 0,5",IF(AND(BN71&gt;=1,BN71&lt;=11),"1 a 11",IF(AND(BN71&gt;=11.5,BN71&lt;=21.5),"11,5 a 21,5",IF(BN71=22,"22",IF(AND(BN71&gt;=22.5,BN71&lt;=32.5),"22,5 a 32,5",IF(AND(BN71&gt;=33,BN71&lt;=43),"33 a 43","Fuera de rango"))))))))</f>
        <v>11,5 a 21,5</v>
      </c>
      <c r="BP71" s="11" t="n">
        <f aca="false">IF(BO71="","",IF(BO71="-20 a -10",1,IF(BO71="-9,5 a 0,5",2,IF(BO71="1 a 11",3,IF(BO71="11,5 a 21,5",4,IF(BO71="22","NORMA",IF(BO71="22,5 a 32,5",5,IF(BO71="33 a 43",6,""))))))))</f>
        <v>4</v>
      </c>
      <c r="BQ71" s="9" t="n">
        <v>7</v>
      </c>
      <c r="BR71" s="10" t="str">
        <f aca="false">IF(BQ71="","",IF(AND(BQ71&gt;=-20,BQ71&lt;=-15),"-20 a -15",IF(AND(BQ71&gt;=-14.5,BQ71&lt;=-9.5),"-14,5 a -9,5",IF(AND(BQ71&gt;=-9,BQ71&lt;=-4),"-9 a -4",IF(AND(BQ71&gt;=-3.5,BQ71&lt;=2.5),"-3,5 a 2,5",IF(AND(BQ71&gt;=3,BQ71&lt;=8),"3 a 8",IF(AND(BQ71&gt;=8.5,BQ71&lt;=13.5),"8,5 a 13,5",IF(AND(BQ71&gt;=14,BQ71&lt;=17.5),"14 a 17,5",IF(BQ71=18,"18",IF(AND(BQ71&gt;=18.5,BQ71&lt;=23.5),"18,5 a 23,5",IF(AND(BQ71&gt;=24,BQ71&lt;=29),"24 a 29",IF(AND(BQ71&gt;=29.5,BQ71&lt;=34.5),"29,5 a 34,5",IF(AND(BQ71&gt;=35,BQ71&lt;=40),"35 a 40","Fuera de rango")))))))))))))</f>
        <v>3 a 8</v>
      </c>
      <c r="BS71" s="11" t="n">
        <f aca="false">IF(BR71="","",IF(BR71="-20 a -15",1,IF(BR71="-14,5 a -9,5",2,IF(BR71="-9 a -4",3,IF(BR71="-3,5 a 2,5",4,IF(BR71="3 a 8",5,IF(BR71="8,5 a 13,5",6,IF(BR71="14 a 17,5",7,IF(BR71="18","NORMA",IF(BR71="18,5 a 23,5",8,IF(BR71="24 a 29",9,IF(BR71="29,5 a 34,5",10,IF(BR71="35 a 40",11,"")))))))))))))</f>
        <v>5</v>
      </c>
      <c r="BT71" s="9" t="n">
        <v>0</v>
      </c>
      <c r="BU71" s="10" t="str">
        <f aca="false">IF(BT71="","",IF(AND(BT71&gt;=-20,BT71&lt;=-18),"-20 a -18",IF(AND(BT71&gt;=-17.5,BT71&lt;=-15.5),"-17,5 a -15,5",IF(AND(BT71&gt;=-15,BT71&lt;=-13),"-15 a -13",IF(AND(BT71&gt;=-12.5,BT71&lt;=-10.5),"-12,5 a -10,5",IF(AND(BT71&gt;=-10,BT71&lt;=-8),"-10 a -8",IF(AND(BT71&gt;=-7.5,BT71&lt;=-5.5),"-7,5 a -5,5",IF(AND(BT71&gt;=-5,BT71&lt;=-3),"-5 a -3",IF(AND(BT71&gt;=-2.5,BT71&lt;=-0.5),"-2,5 a -0,5",IF(BT71=0,"0",IF(AND(BT71&gt;=0.5,BT71&lt;=2.5),"0,5 a 2,5",IF(AND(BT71&gt;=3,BT71&lt;=5),"3 a 5",IF(AND(BT71&gt;=5.5,BT71&lt;=7.5),"5,5 a 7,5",IF(AND(BT71&gt;=8,BT71&lt;=10),"8 a 10",IF(AND(BT71&gt;=10.5,BT71&lt;=12.5),"10,5 a 12,5",IF(AND(BT71&gt;=13,BT71&lt;=15),"13 a 15",IF(AND(BT71&gt;=15.5,BT71&lt;=17.5),"15,5 a 17,5",IF(AND(BT71&gt;=18,BT71&lt;=20),"18 a 20","Fuera de rango"))))))))))))))))))</f>
        <v>0</v>
      </c>
      <c r="BV71" s="11" t="str">
        <f aca="false">IF(BT71="","",IF(BT71=0,"NORMA",IF(AND(BT71&gt;=-20,BT71&lt;=-18),2,IF(AND(BT71&gt;=-17.5,BT71&lt;=-15.5),2,IF(AND(BT71&gt;=-15,BT71&lt;=-13),3,IF(AND(BT71&gt;=-12.5,BT71&lt;=-10.5),4,IF(AND(BT71&gt;=-10,BT71&lt;=-8),5,IF(AND(BT71&gt;=-7.5,BT71&lt;=-5.5),6,IF(AND(BT71&gt;=-5,BT71&lt;=-3),7,IF(AND(BT71&gt;=-2.5,BT71&lt;=-0.5),8,IF(AND(BT71&gt;=0.5,BT71&lt;=2.5),9,IF(AND(BT71&gt;=3,BT71&lt;=5),10,IF(AND(BT71&gt;=5.5,BT71&lt;=7.5),11,IF(AND(BT71&gt;=8,BT71&lt;=10),12,IF(AND(BT71&gt;=10.5,BT71&lt;=12.5),13,IF(AND(BT71&gt;=13,BT71&lt;=15),14,IF(AND(BT71&gt;=15.5,BT71&lt;=17.5),15,IF(AND(BT71&gt;=18,BT71&lt;=20),16,"Fuera de rango"))))))))))))))))))</f>
        <v>NORMA</v>
      </c>
      <c r="BW71" s="9" t="n">
        <v>-9.25</v>
      </c>
      <c r="BX71" s="10" t="n">
        <f aca="false">18.5- (0.3*H71)</f>
        <v>8.6</v>
      </c>
      <c r="BY71" s="10" t="n">
        <f aca="false">(BW71)-(BX71)</f>
        <v>-17.85</v>
      </c>
      <c r="BZ71" s="10" t="str">
        <f aca="false">IF(BY71="","",IF(BY71&lt;-27.5,"De -30 a -28",IF(BY71&lt;-25,"De -27,5 a -25,5",IF(BY71&lt;-22.5,"De -25 a -23",IF(BY71&lt;-20,"De -22,5 a -20,5",IF(BY71&lt;-17.5,"De -20 a -18",IF(BY71&lt;-15,"De -17,5 a -15,5",IF(BY71&lt;-12.5,"De -15 a -13",IF(BY71&lt;-10,"De -12,5 a -10,5",IF(BY71&lt;-7.5,"De -10 a -8",IF(BY71&lt;-5,"De -7,5 a -5,5",IF(BY71&lt;-2.5,"De -5 a -3",IF(BY71&lt;0,"De -2,5 a -0,5",IF(BY71&lt;2.5,"De 0 a 2",IF(BY71&lt;5,"De 2,5 a 4,5",IF(BY71&lt;7.5,"De 5 a 7",IF(BY71&lt;10,"De 7,5 a 9,5",IF(BY71&lt;12.5,"De 10 a 12",IF(BY71&lt;15,"De 12,5 a 14,5",IF(BY71&lt;17.5,"De 15 a 17",IF(BY71&lt;20,"De 17,5 a 19,5",IF(BY71&lt;22.5,"De 20 a 22",IF(BY71&lt;25,"De 22,5 a 24,5",IF(BY71&lt;27.5,"De 25 a 27","De 27,5 a 30"))))))))))))))))))))))))</f>
        <v>De -20 a -18</v>
      </c>
      <c r="CA71" s="12" t="n">
        <f aca="false">IF(BY71="","",IF(BY71&lt;=-28,1,IF(BY71&lt;=-25.5,2,IF(BY71&lt;=-23,3,IF(BY71&lt;=-20.5,4,IF(BY71&lt;=-18,5,IF(BY71&lt;=-15.5,6,IF(BY71&lt;=-13,7,IF(BY71&lt;=-10.5,8,IF(BY71&lt;=-8,9,IF(BY71&lt;=-5.5,10,IF(BY71&lt;=-3,11,IF(BY71&lt;=-0.5,12,IF(BY71&lt;=2,13,IF(BY71&lt;=4.5,14,IF(BY71&lt;=7,15,IF(BY71&lt;=9.5,16,IF(BY71&lt;=12,17,IF(BY71&lt;=14.5,18,IF(BY71&lt;=17,19,IF(BY71&lt;=19.5,20,IF(BY71&lt;=22,21,IF(BY71&lt;=24.5,22,IF(BY71&lt;=27,23,IF(BY71&lt;=30,24,"Fuera de rango")))))))))))))))))))))))))</f>
        <v>6</v>
      </c>
      <c r="CB71" s="9" t="n">
        <v>-10</v>
      </c>
      <c r="CC71" s="10" t="n">
        <f aca="false">18.5- (0.3*H71)</f>
        <v>8.6</v>
      </c>
      <c r="CD71" s="10" t="n">
        <f aca="false">(CB71)-(CC71)</f>
        <v>-18.6</v>
      </c>
      <c r="CE71" s="10" t="str">
        <f aca="false">IF(CD71="","",IF(CD71&lt;-27.5,"De -30 a -28",IF(CD71&lt;-25,"De -27,5 a -25,5",IF(CD71&lt;-22.5,"De -25 a -23",IF(CD71&lt;-20,"De -22,5 a -20,5",IF(CD71&lt;-17.5,"De -20 a -18",IF(CD71&lt;-15,"De -17,5 a -15,5",IF(CD71&lt;-12.5,"De -15 a -13",IF(CD71&lt;-10,"De -12,5 a -10,5",IF(CD71&lt;-7.5,"De -10 a -8",IF(CD71&lt;-5,"De -7,5 a -5,5",IF(CD71&lt;-2.5,"De -5 a -3",IF(CD71&lt;0,"De -2,5 a -0,5",IF(CD71&lt;=2,"De 0 a 2",IF(CD71&lt;=4.5,"De 2,5 a 4,5",IF(CD71&lt;=7,"De 5 a 7",IF(CD71&lt;=9.5,"De 7,5 a 9,5",IF(CD71&lt;=12,"De 10 a 12",IF(CD71&lt;=14.5,"De 12,5 a 14,5",IF(CD71&lt;=17,"De 15 a 17",IF(CD71&lt;=19.5,"De 17,5 a 19,5",IF(CD71&lt;=22,"De 20 a 22",IF(CD71&lt;=24.5,"De 22,5 a 24,5",IF(CD71&lt;=27,"De 25 a 27","De 27,5 a 30"))))))))))))))))))))))))</f>
        <v>De -20 a -18</v>
      </c>
      <c r="CF71" s="12" t="n">
        <f aca="false">IF(CD71="","",IF(CD71&lt;-27.5,1,IF(CD71&lt;-25,2,IF(CD71&lt;-22.5,3,IF(CD71&lt;-20,4,IF(CD71&lt;-17.5,5,IF(CD71&lt;-15,6,IF(CD71&lt;-12.5,7,IF(CD71&lt;-10,8,IF(CD71&lt;-7.5,9,IF(CD71&lt;-5,10,IF(CD71&lt;-2.5,11,IF(CD71&lt;0,12,IF(CD71&lt;2.5,13,IF(CD71&lt;5,14,IF(CD71&lt;7.5,15,IF(CD71&lt;10,16,IF(CD71&lt;12.5,17,IF(CD71&lt;15,18,IF(CD71&lt;17.5,19,IF(CD71&lt;20,20,IF(CD71&lt;22.5,21,IF(CD71&lt;25,22,IF(CD71&lt;27.5,23,24))))))))))))))))))))))))</f>
        <v>5</v>
      </c>
      <c r="CG71" s="9" t="n">
        <v>-6</v>
      </c>
      <c r="CH71" s="10" t="str">
        <f aca="false">IF(CG71="","",IF(AND(CG71&gt;=-10,CG71&lt;=-9.5),"-10 a -9,5",IF(AND(CG71&gt;-9.5,CG71&lt;=-8.5),"-9 a -8,5",IF(AND(CG71&gt;-8.5,CG71&lt;=-7.5),"-8 a -7,5",IF(AND(CG71&gt;-7.5,CG71&lt;=-6.5),"-7 a -6,5",IF(AND(CG71&gt;-6.5,CG71&lt;=-5.5),"-6 a -5,5",IF(AND(CG71&gt;-5.5,CG71&lt;=-4.5),"-5 a -4,5",IF(AND(CG71&gt;-4.5,CG71&lt;=-3.5),"-4 a -3,5",IF(AND(CG71&gt;-3.5,CG71&lt;=-2.5),"-3 a -2,5",IF(CG71=-2.25,"-2,25",IF(AND(CG71&gt;-2.5,CG71&lt;=-1.5),"-2 a -1,5",IF(AND(CG71&gt;-1.5,CG71&lt;=-0.5),"-1 a -0,5",IF(AND(CG71&gt;-0.5,CG71&lt;=0.5),"0 a 0,5",IF(AND(CG71&gt;0.5,CG71&lt;=1.5),"1 a 1,5",IF(AND(CG71&gt;1.5,CG71&lt;=2.5),"2 a 2,5",IF(AND(CG71&gt;2.5,CG71&lt;=3.5),"3 a 3,5",IF(AND(CG71&gt;3.5,CG71&lt;=4.5),"4 a 4,5",IF(AND(CG71&gt;4.5,CG71&lt;=5.5),"5 a 5,5",IF(AND(CG71&gt;5.5,CG71&lt;=6.5),"6 a 6,5",IF(AND(CG71&gt;6.5,CG71&lt;=7.5),"7 a 7,5",IF(AND(CG71&gt;7.5,CG71&lt;=8.5),"8 a 8,5",IF(AND(CG71&gt;8.5,CG71&lt;=9.5),"9 a 9,5",IF(CG71&gt;=10,"10","Fuera de rango")))))))))))))))))))))))</f>
        <v>-6 a -5,5</v>
      </c>
      <c r="CI71" s="11" t="n">
        <f aca="false">IF(CG71="","",IF(CG71=-2.25,"NORMA",IF(CG71&lt;=-9.5,1,IF(CG71&lt;=-8.5,2,IF(CG71&lt;=-7.5,3,IF(CG71&lt;=-6.5,4,IF(CG71&lt;=-5.5,5,IF(CG71&lt;=-4.5,6,IF(CG71&lt;=-3.5,7,IF(CG71&lt;=-2.5,8,IF(CG71&lt;=-1.5,9,IF(CG71&lt;=-0.5,10,IF(CG71&lt;=0.5,11,IF(CG71&lt;=1.5,12,IF(CG71&lt;=2.5,13,IF(CG71&lt;=3.5,14,IF(CG71&lt;=4.5,15,IF(CG71&lt;=5.5,16,IF(CG71&lt;=6.5,17,IF(CG71&lt;=7.5,18,IF(CG71&lt;=8.5,19,IF(CG71&lt;=9.5,20,IF(CG71=10,21,"Fuera de rango")))))))))))))))))))))))</f>
        <v>5</v>
      </c>
      <c r="CJ71" s="9" t="n">
        <v>3.5</v>
      </c>
      <c r="CK71" s="10" t="str">
        <f aca="false">IF(CJ71="","",IF(AND(CJ71&gt;=-6,CJ71&lt;=-5.5),"-6 a -5,5",IF(AND(CJ71&gt;-5.5,CJ71&lt;=-4.5),"-5 a -4,5",IF(AND(CJ71&gt;-4.5,CJ71&lt;=-3.5),"-4 a -3,5",IF(AND(CJ71&gt;-3.5,CJ71&lt;=-2.5),"-3 a -2,5",IF(AND(CJ71&gt;-2.5,CJ71&lt;=-1.5),"-2 a -1,5",IF(AND(CJ71&gt;-1.5,CJ71&lt;=-0.5),"-1 a -0,5",IF(AND(CJ71&gt;-0.5,CJ71&lt;=0.5),"0 a 0,5",IF(AND(CJ71&gt;0.5,CJ71&lt;=1.5),"1 a 1,5",IF(AND(CJ71&gt;1.5,CJ71&lt;2.5),"2",IF(AND(CJ71&gt;=2.5,CJ71&lt;=3),"2,5 a 3",IF(AND(CJ71&gt;3,CJ71&lt;=4),"3,5 a 4",IF(AND(CJ71&gt;4,CJ71&lt;=5),"4,5 a 5",IF(AND(CJ71&gt;5,CJ71&lt;=6),"5,5 a 6",IF(AND(CJ71&gt;6,CJ71&lt;=7),"6,5 a 7",IF(AND(CJ71&gt;7,CJ71&lt;=8),"7,5 a 8",IF(AND(CJ71&gt;8,CJ71&lt;=9.5),"8,5 a 9,5",IF(CJ71=10,"10","Fuera de rango"))))))))))))))))))</f>
        <v>3,5 a 4</v>
      </c>
      <c r="CL71" s="11" t="n">
        <f aca="false">IF(CK71="","",IF(OR(CK71="-6 a -5,5",CK71="-6 - -5,5"),1,IF(OR(CK71="-5 a -4,5",CK71="-5 - -4,5"),2,IF(OR(CK71="-4 a -3,5",CK71="-4 - -3,5"),3,IF(OR(CK71="-3 a -2,5",CK71="-3 - -2,5"),4,IF(OR(CK71="-2 a -1,5",CK71="-2 - -1,5"),5,IF(OR(CK71="-1 a -0,5",CK71="-1 - -0,5"),6,IF(OR(CK71="0 a 0,5",CK71="0 - 0,5"),7,IF(OR(CK71="1 a 1,5",CK71="1 - 1,5"),8,IF(CK71="2","NORMA",IF(OR(CK71="2,5 a 3",CK71="2,5 - 3"),9,IF(OR(CK71="3,5 a 4",CK71="3,5 - 4"),10,IF(OR(CK71="4,5 a 5",CK71="4,5 - 5"),11,IF(OR(CK71="5,5 a 6",CK71="5,5 - 6"),12,IF(OR(CK71="6,5 a 7",CK71="6,5 - 7"),13,IF(OR(CK71="7,5 a 8",CK71="7,5 - 8"),14,IF(OR(CK71="8,5 a 9",CK71="8,5 - 9,5",CK71="9 a 9,5"),15,IF(CK71="10",15,IF(OR(CK71="0,5 a 1",CK71="0,5 - 1"),7,"Fuera de rango")))))))))))))))))))</f>
        <v>10</v>
      </c>
      <c r="CM71" s="10" t="n">
        <v>0</v>
      </c>
      <c r="CN71" s="10" t="str">
        <f aca="false">IF(CM71=0,"0", " ")</f>
        <v>0</v>
      </c>
      <c r="CO71" s="10" t="str">
        <f aca="false">IF(CM71&gt;0,"EME"," ")</f>
        <v> </v>
      </c>
      <c r="CP71" s="10" t="n">
        <v>0</v>
      </c>
      <c r="CQ71" s="10" t="str">
        <f aca="false">IF(CP71&gt;0,"0", " ")</f>
        <v> </v>
      </c>
      <c r="CR71" s="10" t="str">
        <f aca="false">IF(CP71&gt;0,"EME"," ")</f>
        <v> </v>
      </c>
      <c r="CS71" s="9" t="n">
        <v>0</v>
      </c>
      <c r="CT71" s="10" t="str">
        <f aca="false">IF(CS71&gt;0,"1", " ")</f>
        <v> </v>
      </c>
      <c r="CU71" s="10" t="str">
        <f aca="false">IF(CS71&gt;0,"HIP"," ")</f>
        <v> </v>
      </c>
      <c r="CV71" s="9" t="n">
        <v>0</v>
      </c>
      <c r="CW71" s="10" t="str">
        <f aca="false">IF(CV71&gt;0,"1", " ")</f>
        <v> </v>
      </c>
      <c r="CX71" s="10" t="str">
        <f aca="false">IF(CV71&gt;0,"HIP"," ")</f>
        <v> </v>
      </c>
      <c r="CY71" s="9" t="n">
        <v>-5.25</v>
      </c>
      <c r="CZ71" s="11" t="str">
        <f aca="false">IF(CY71&lt;0,"2"," ")</f>
        <v>2</v>
      </c>
      <c r="DA71" s="11" t="str">
        <f aca="false">IF(CY71&lt;0,"MIO"," ")</f>
        <v>MIO</v>
      </c>
      <c r="DB71" s="9" t="n">
        <v>-5.25</v>
      </c>
      <c r="DC71" s="11" t="str">
        <f aca="false">IF(DB71&lt;0,"2"," ")</f>
        <v>2</v>
      </c>
      <c r="DD71" s="11" t="str">
        <f aca="false">IF(DB71&lt;0,"MIO"," ")</f>
        <v>MIO</v>
      </c>
      <c r="DE71" s="9" t="n">
        <v>-0.25</v>
      </c>
      <c r="DF71" s="11" t="str">
        <f aca="false">IF(DE71&lt;0,"3"," ")</f>
        <v>3</v>
      </c>
      <c r="DG71" s="11" t="str">
        <f aca="false">IF(DE71&lt;0,"AST"," ")</f>
        <v>AST</v>
      </c>
      <c r="DH71" s="9" t="n">
        <v>-0.25</v>
      </c>
      <c r="DI71" s="11" t="str">
        <f aca="false">IF(DH71&lt;0,"3"," ")</f>
        <v>3</v>
      </c>
      <c r="DJ71" s="11" t="str">
        <f aca="false">IF(DH71&lt;0,"AST"," ")</f>
        <v>AST</v>
      </c>
      <c r="DK71" s="9" t="n">
        <v>0</v>
      </c>
      <c r="DL71" s="10" t="str">
        <f aca="false">IF(DK71&gt;0,"4"," ")</f>
        <v> </v>
      </c>
      <c r="DM71" s="10" t="str">
        <f aca="false">IF(DK71&gt;0,"PRE"," ")</f>
        <v> </v>
      </c>
      <c r="DN71" s="9" t="n">
        <v>0</v>
      </c>
      <c r="DO71" s="10" t="str">
        <f aca="false">IF(DN71&gt;0,"4"," ")</f>
        <v> </v>
      </c>
      <c r="DP71" s="10" t="str">
        <f aca="false">IF(DN71&gt;0,"PRE"," ")</f>
        <v> </v>
      </c>
      <c r="DQ71" s="12" t="n">
        <v>2</v>
      </c>
      <c r="DR71" s="12" t="n">
        <v>2</v>
      </c>
      <c r="DS71" s="12" t="str">
        <f aca="false">CONCATENATE(CO71,CU71,DA71,DG71,DM71)</f>
        <v>  MIOAST </v>
      </c>
      <c r="DT71" s="10" t="str">
        <f aca="false" t="array" ref="DT71">_xlfn.IFS(DS71="EME    ","0", DS71=" HIP   ","1", DS71="  MIO  ","2", DS71="   AST ","3", DS71="    PRE","4", DS71="EME   PRE","5", DS71=" HIP  PRE","6", DS71=" HIP AST ","7", DS71="  MIO PRE","8", DS71="  MIOAST ","9", DS71="   ASTPRE","10",DS71=" HIP ASTPRE","11", DS71="  MIOASTPRE","12", DS71="     ","0")</f>
        <v>9</v>
      </c>
      <c r="DU71" s="1" t="s">
        <v>154</v>
      </c>
      <c r="DV71" s="1" t="str">
        <f aca="false" t="array" ref="DV71">_xlfn.IFS(DU71="SI","2", DU71="NO","1")</f>
        <v>1</v>
      </c>
      <c r="DW71" s="10" t="n">
        <v>0</v>
      </c>
      <c r="DX71" s="11" t="str">
        <f aca="false">IF(DW71=0,"1","2")</f>
        <v>1</v>
      </c>
      <c r="DY71" s="11" t="str">
        <f aca="false" t="array" ref="DY71">_xlfn.IFS(DW71=0,"0", DW71=0.25, "1", DW71=0.5,"2", DW71=0.75,"3", DW71=1,"4",DW71=1.25,"5", DW71=1.5,"6", DW71=1.75,"7", DW71=2,"8")</f>
        <v>0</v>
      </c>
      <c r="DZ71" s="10" t="n">
        <v>0</v>
      </c>
      <c r="EA71" s="11" t="str">
        <f aca="false">IF(DZ71=0,"1","2")</f>
        <v>1</v>
      </c>
      <c r="EB71" s="11" t="str">
        <f aca="false" t="array" ref="EB71">_xlfn.IFS(DZ71=0,"0", DZ71=0.25, "1", DZ71=0.5,"2", DZ71=0.75,"3", DZ71=1,"4",DZ71=1.25,"5", DZ71=1.5,"6", DZ71=1.75,"7", DZ71=2,"8")</f>
        <v>0</v>
      </c>
      <c r="EC71" s="10" t="n">
        <v>-0.5</v>
      </c>
      <c r="ED71" s="10" t="str">
        <f aca="false">IF(EC71=0,"1","2")</f>
        <v>2</v>
      </c>
      <c r="EE71" s="11" t="str">
        <f aca="false" t="array" ref="EE71">_xlfn.IFS(EC71=0,"0", EC71=-0.25, "1", EC71=-0.5,"2", EC71=-0.75,"3", EC71=-1,"4",EC71=-1.25,"5", EC71=-1.5,"6", EC71=-1.75,"7", EC71=-2,"8", EC71=-2.25,"9",EC71=-2.5,"10", EC71=-2.75,"11", EC71=-3,"12", EC71=-3.25,"13", EC71=-3.5,"14", EC71=-3.75,"15",EC71=-4,"16")</f>
        <v>2</v>
      </c>
      <c r="EF71" s="10" t="n">
        <v>-0.25</v>
      </c>
      <c r="EG71" s="10" t="str">
        <f aca="false">IF(EF71=0,"1","2")</f>
        <v>2</v>
      </c>
      <c r="EH71" s="11" t="str">
        <f aca="false" t="array" ref="EH71">_xlfn.IFS(EF71=0,"0", EF71=-0.25, "1", EF71=-0.5,"2", EF71=-0.75,"3", EF71=-1,"4",EF71=-1.25,"5", EF71=-1.5,"6", EF71=-1.75,"7", EF71=-2,"8", EF71=-2.25,"9",EF71=-2.5,"10", EF71=-2.75,"11", EF71=-3,"12", EF71=-3.25,"13", EF71=-3.5,"14", EF71=-3.75,"15",EF71=-4,"16")</f>
        <v>1</v>
      </c>
      <c r="EI71" s="10" t="n">
        <v>0</v>
      </c>
      <c r="EJ71" s="11" t="str">
        <f aca="false">IF(EI71=0,"1","2")</f>
        <v>1</v>
      </c>
      <c r="EK71" s="11" t="str">
        <f aca="false" t="array" ref="EK71">_xlfn.IFS(EI71=0,"0", EI71=-0.25, "1", EI71=-0.5,"2", EI71=-0.75,"3", EI71=-1,"4",EI71=-1.25,"5", EI71=-1.5,"6", EI71=-1.75,"7", EI71=-2,"8", EI71=-2.25,"9", EI71=-2.25,"9",EI71=-2.5,"10", EI71=-2.75,"11", EI71=-3,"12", EI71=-3.25,"13", EI71=-3.5,"14", EI71=-3.75,"15",EI71=-4,"16", EI71=0.25, "17", EI71=0.5, "18")</f>
        <v>0</v>
      </c>
      <c r="EL71" s="10" t="n">
        <v>0</v>
      </c>
      <c r="EM71" s="11" t="str">
        <f aca="false">IF(EL71=0,"1","2")</f>
        <v>1</v>
      </c>
      <c r="EN71" s="11" t="str">
        <f aca="false" t="array" ref="EN71">_xlfn.IFS(EL71=0.25,"17",EL71=0.5,"18", EL71=0,"0", EL71=-0.25, "1", EL71=-0.5,"2", EL71=-0.75,"3", EL71=-1,"4",EL71=-1.25,"5", EL71=-1.5,"6", EL71=-1.75,"7", EL71=-2,"8",EL71= -2.25,"9",EL71=-2.5,"10",EL71= -2.75,"11",EL71= -3,"12",EL71= -3.25,"13",EL71= -3.5,"14",EL71= -3.75,"15",EL71=-4,"16")</f>
        <v>0</v>
      </c>
      <c r="EO71" s="10" t="n">
        <v>0</v>
      </c>
      <c r="EP71" s="11" t="str">
        <f aca="false">IF(EO71=0,"1","2")</f>
        <v>1</v>
      </c>
      <c r="EQ71" s="11" t="str">
        <f aca="false" t="array" ref="EQ71">_xlfn.IFS(EO71=0,"0", EO71=0.25, "1", EO71=0.5,"2", EO71=0.75,"3", EO71=1,"4",EO71=1.25,"5", EO71=1.5,"6", EO71=1.75,"7", EO71=2,"8", EO71=2.25,"9", EO71=2.25,"9",EO71=2.5,"10", EO71=2.75,"11", EO71=3,"12", EO71=3.25,"13", EO71=3.5,"14", EO71=3.75,"15",EO71=4,"16", EO71=-0.25, "17", bq=-0.5, "18")</f>
        <v>0</v>
      </c>
      <c r="ER71" s="10" t="n">
        <v>0</v>
      </c>
      <c r="ES71" s="11" t="str">
        <f aca="false">IF(ER71=0,"1","2")</f>
        <v>1</v>
      </c>
      <c r="ET71" s="11" t="str">
        <f aca="false" t="array" ref="ET71">_xlfn.IFS(ER71=0,"0", ER71=0.25, "1", ER71=0.5,"2", ER71=0.75,"3", ER71=1,"4",ER71=1.25,"5", ER71=1.5,"6", ER71=1.75,"7", ER71=2,"8", ER71=2.25,"9", ER71=2.25,"9",ER71=2.5,"10", ER71=2.75,"11", ER71=3,"12", ER71=3.25,"13", ER71=3.5,"14", ER71=3.75,"15",ER71=4,"16", ER71=-0.25, "17", bq=-0.5, "18")</f>
        <v>0</v>
      </c>
      <c r="EU71" s="13" t="n">
        <v>12</v>
      </c>
      <c r="EV71" s="14" t="str">
        <f aca="false">VLOOKUP(EU71,LEYENDA!$G$2:$H$8,2,TRUE())</f>
        <v>6-12</v>
      </c>
      <c r="EW71" s="14" t="str">
        <f aca="false" t="array" ref="EW71">_xlfn.IFS(EV71="0-5","1", EV71="6-12","2", EV71="13-18","3", EV71="19-24","4", EV71="25-36","5", EV71="37-48","6", EV71="49-60","7")</f>
        <v>2</v>
      </c>
    </row>
    <row r="72" customFormat="false" ht="13.5" hidden="false" customHeight="false" outlineLevel="0" collapsed="false">
      <c r="A72" s="1" t="n">
        <v>30</v>
      </c>
      <c r="B72" s="32" t="n">
        <v>1</v>
      </c>
      <c r="C72" s="33" t="n">
        <v>44327</v>
      </c>
      <c r="D72" s="6"/>
      <c r="E72" s="5" t="str">
        <f aca="false">VLOOKUP(A72,'286'!$A$3:$J$600,10,FALSE())</f>
        <v>LING, LEI</v>
      </c>
      <c r="F72" s="4" t="str">
        <f aca="false">VLOOKUP(A72,'286'!$A$3:$I$1768,3,FALSE())</f>
        <v>LINLE</v>
      </c>
      <c r="G72" s="6" t="n">
        <f aca="false">VLOOKUP(A72,'286'!$A$3:$I$1768,4,FALSE())</f>
        <v>34319</v>
      </c>
      <c r="H72" s="7" t="n">
        <f aca="false">YEAR(C72)-YEAR(G72)</f>
        <v>28</v>
      </c>
      <c r="I72" s="1" t="str">
        <f aca="false">VLOOKUP(H72,LEYENDA!$C$2:$D$6,2,TRUE())</f>
        <v>25-40</v>
      </c>
      <c r="J72" s="5" t="str">
        <f aca="false">VLOOKUP(A72,'286'!$A$3:$I$1768,7,FALSE())</f>
        <v>M</v>
      </c>
      <c r="K72" s="8" t="str">
        <f aca="false">VLOOKUP(A72,'286'!$A$3:$I$1768,2,FALSE())</f>
        <v>OD</v>
      </c>
      <c r="L72" s="4" t="str">
        <f aca="false">VLOOKUP(A72,'286'!$A$3:$I$1768,8,FALSE())</f>
        <v>D</v>
      </c>
      <c r="M72" s="4" t="str">
        <f aca="false">VLOOKUP(A72,'286'!$A$3:$I$1768,9,FALSE())</f>
        <v>D</v>
      </c>
      <c r="N72" s="8" t="str">
        <f aca="false">IF(R72=O72, "MISMA","CONTRARIA")</f>
        <v>MISMA</v>
      </c>
      <c r="O72" s="8" t="str">
        <f aca="false" t="array" ref="O72">_xlfn.IFS(L72="D","1", L72="I","2")</f>
        <v>1</v>
      </c>
      <c r="P72" s="8" t="str">
        <f aca="false" t="array" ref="P72">_xlfn.IFS(K72="OD","1", K72="OI","2")</f>
        <v>1</v>
      </c>
      <c r="Q72" s="1" t="str">
        <f aca="false" t="array" ref="Q72">_xlfn.IFS(J72="M","1", J72="H","2")</f>
        <v>1</v>
      </c>
      <c r="R72" s="8" t="str">
        <f aca="false" t="array" ref="R72">_xlfn.IFS(M72="D","1", M72="I","2")</f>
        <v>1</v>
      </c>
      <c r="S72" s="1" t="str">
        <f aca="false" t="array" ref="S72">_xlfn.IFS(N72="CONTRARIA", "1",N72= "MISMA","2")</f>
        <v>2</v>
      </c>
      <c r="T72" s="1" t="str">
        <f aca="false" t="array" ref="T72">_xlfn.IFS(I72="0-12","1", I72="13-24","2", I72="25-40","3", I72="41-60","4", I72="61-100","5")</f>
        <v>3</v>
      </c>
      <c r="U72" s="9" t="n">
        <v>0</v>
      </c>
      <c r="V72" s="1" t="str">
        <f aca="false">IF(U72="","",IF(AND(U72&gt;=-9,U72&lt;=-6.5),"-9 a -6,5",IF(AND(U72&gt;=-6,U72&lt;=-3.5),"-6 a -3,5",IF(AND(U72&gt;=-3,U72&lt;=-1),"-3 a -1",IF(U72=-0.5,"-0,5",IF(AND(U72&gt;=0,U72&lt;=2.5),"0 a 2,5",IF(AND(U72&gt;=3,U72&lt;=5.5),"3 a 5,5",IF(AND(U72&gt;=6,U72&lt;=8.5),"6 a 8,5",IF(AND(U72&gt;=9,U72&lt;=20),"9 a 20","Fuera de rango")))))))))</f>
        <v>0 a 2,5</v>
      </c>
      <c r="W72" s="11" t="n">
        <f aca="false">IF(V72="","",IF(V72="-9 a -6,5",2,IF(V72="-6 a -3,5",3,IF(V72="-3 a -1",4,IF(V72="-0,5","NORMA",IF(V72="0 a 2,5",5,IF(V72="3 a 5,5",6,IF(V72="6 a 8,5",7,IF(V72="9 a 20",8,"Fuera de rango")))))))))</f>
        <v>5</v>
      </c>
      <c r="X72" s="9" t="n">
        <v>0</v>
      </c>
      <c r="Y72" s="10" t="str">
        <f aca="false">IF(X72="","",IF(AND(X72&gt;=0,X72&lt;=4),"0 a 4",IF(AND(X72&gt;=4.5,X72&lt;=8.5),"4,5 a 8,5",IF(X72=9,"9",IF(AND(X72&gt;=9.5,X72&lt;=13),"9,5 a 13",IF(AND(X72&gt;=13.5,X72&lt;=20),"13,5 a 20",IF(AND(X72&gt;=20.5,X72&lt;=35),"20,5 a 35","Fuera de rango")))))))</f>
        <v>0 a 4</v>
      </c>
      <c r="Z72" s="11" t="n">
        <f aca="false">IF(Y72="","",IF(Y72="0 a 4",1,IF(Y72="4,5 a 8,5",2,IF(Y72="9","NORMA",IF(Y72="9,5 a 13",3,IF(Y72="13,5 a 20",4,IF(Y72="20,5 a 35",5,"Fuera de rango")))))))</f>
        <v>1</v>
      </c>
      <c r="AA72" s="9" t="n">
        <v>26</v>
      </c>
      <c r="AB72" s="10" t="str">
        <f aca="false">IF(AA72="","",IF(AND(AA72&gt;=0,AA72&lt;=9),"0 a 9",IF(AND(AA72&gt;=9.5,AA72&lt;=18.5),"9,5 a 18,5",IF(AA72=19,"19",IF(AND(AA72&gt;=19.5,AA72&lt;=28),"19,5 a 28",IF(AND(AA72&gt;=28.5,AA72&lt;=40),"28,5 a 40","Fuera de rango"))))))</f>
        <v>19,5 a 28</v>
      </c>
      <c r="AC72" s="11" t="n">
        <f aca="false" t="array" ref="AC72">_xlfn.IFS(AB72="","",AB72="0 a 9",1,AB72="9,5 a 18,5",2,AB72="19","NORMA",AB72="19,5 a 28",3,AB72="28,5 a 40",4,TRUE(),"Fuera de rango")</f>
        <v>3</v>
      </c>
      <c r="AD72" s="9" t="n">
        <v>6</v>
      </c>
      <c r="AE72" s="10" t="str">
        <f aca="false">IF(AD72="","",IF(AND(AD72&gt;=-10,AD72&lt;=0),"De -10 a 0",IF(AND(AD72&gt;=0.5,AD72&lt;=9.5),"0,5 a 9,5",IF(AD72=10,"10",IF(AND(AD72&gt;=10.5,AD72&lt;=20),"10,5 a 20",IF(AND(AD72&gt;=20.5,AD72&lt;=40),"20,5 a 40","Fuera de rango"))))))</f>
        <v>0,5 a 9,5</v>
      </c>
      <c r="AF72" s="12" t="n">
        <f aca="false">IF(AD72="","",IF(AND(AD72&gt;=-10,AD72&lt;=0),1,IF(AND(AD72&gt;=0.5,AD72&lt;=9.5),2,IF(AD72=10,"NORMA",IF(AND(AD72&gt;=10.5,AD72&lt;=20),3,IF(AND(AD72&gt;=20.5,AD72&lt;=40),4,""))))))</f>
        <v>2</v>
      </c>
      <c r="AG72" s="9" t="n">
        <v>13</v>
      </c>
      <c r="AH72" s="10" t="str">
        <f aca="false">IF(AG72="","",IF(AND(AG72&gt;=0,AG72&lt;=4),"0 a 4",IF(AND(AG72&gt;=4.5,AG72&lt;=8.5),"4,5 a 8,5",IF(AG72=9,"9",IF(AND(AG72&gt;=9.5,AG72&lt;=13),"9,5 a 13",IF(AND(AG72&gt;=13.5,AG72&lt;=25),"13,5 a 25","Fuera de rango"))))))</f>
        <v>9,5 a 13</v>
      </c>
      <c r="AI72" s="11" t="n">
        <f aca="false">IF(AH72="","",IF(AH72="0 a 4",1,IF(AH72="4,5 a 8,5",2,IF(AH72="9","NORMA",IF(AH72="9,5 a 13",3,IF(AH72="13,5 a 25",4,""))))))</f>
        <v>3</v>
      </c>
      <c r="AJ72" s="9" t="n">
        <v>3</v>
      </c>
      <c r="AK72" s="10" t="str">
        <f aca="false">IF(AJ72="","",IF(AND(AJ72&gt;=-15,AJ72&lt;=-10.5),"-15 a -10,5",IF(AND(AJ72&gt;=-10,AJ72&lt;=-4),"-10 a -4",IF(AND(AJ72&gt;=-4.5,AJ72&lt;=0),"-4,5 a 0",IF(AND(AJ72&gt;=0.5,AJ72&lt;=4.5),"0,5 a 4,5",IF(AJ72=5,"5",IF(AND(AJ72&gt;=5.5,AJ72&lt;=10),"5,5 a 10",IF(AND(AJ72&gt;=10.5,AJ72&lt;=20),"10,5 a 20","Fuera de rango"))))))))</f>
        <v>0,5 a 4,5</v>
      </c>
      <c r="AL72" s="11" t="n">
        <f aca="false">IF(AK72="","",IF(AK72="-15 a -10,5",1,IF(AK72="-10 a -4",2,IF(AK72="-4,5 a 0",3,IF(AK72="0,5 a 4,5",4,IF(AK72="5","NORMA",IF(AK72="5,5 a 10",5,IF(AK72="10,5 a 20",6,"Error"))))))))</f>
        <v>4</v>
      </c>
      <c r="AM72" s="9" t="n">
        <v>0</v>
      </c>
      <c r="AN72" s="10" t="str">
        <f aca="false">IF(AM72="","",IF(AND(AM72&gt;=-7.5,AM72&lt;=-5.5),"-7,5 a -5,5",IF(AND(AM72&gt;=-5,AM72&lt;=-3),"-5 a -3",IF(AND(AM72&gt;=-2.5,AM72&lt;=-0.5),"-2,5 a -0,5",IF(AM72=0,"0,00",IF(AND(AM72&gt;=0.5,AM72&lt;=2.5),"0,5 a 2,5",IF(AND(AM72&gt;=3,AM72&lt;=5),"3 a 5",IF(AND(AM72&gt;=5.5,AM72&lt;=7.5),"5,5 a 7,5",IF(AND(AM72&gt;=8,AM72&lt;=10),"8 a 10","Fuera de rango")))))))))</f>
        <v>0,00</v>
      </c>
      <c r="AO72" s="11" t="str">
        <f aca="false">IF(AN72="","",IF(AN72="-7,5 a -5,5",1,IF(AN72="-5 a -3",2,IF(AN72="-2,5 a -0,5",3,IF(AN72="0,00","NORMA",IF(AN72="0,5 a 2,5",4,IF(AN72="3 a 5",5,IF(AN72="5,5 a 7,5",6,IF(AN72="8 a 10",7,"Error")))))))))</f>
        <v>NORMA</v>
      </c>
      <c r="AP72" s="9" t="n">
        <v>-1</v>
      </c>
      <c r="AQ72" s="10" t="str">
        <f aca="false">IF(AP72="","",IF(AND(AP72&gt;=-20,AP72&lt;=-9.5),"-20 a -9,5",IF(AND(AP72&gt;=-9,AP72&lt;=-6.5),"-9 a -6,5",IF(AP72=-6,"-6",IF(AND(AP72&gt;=-5.5,AP72&lt;=-3),"-5,5 a -3",IF(AND(AP72&gt;=-2.5,AP72&lt;=0),"-2,5 a 0",IF(AND(AP72&gt;=0.5,AP72&lt;=3),"0,5 a 3",IF(AND(AP72&gt;=3.5,AP72&lt;=6),"3,5 a 6",IF(AND(AP72&gt;=6.5,AP72&lt;=9),"6,5 a 9",IF(AND(AP72&gt;=9.5,AP72&lt;=20),"9,5 a 20","Fuera de rango"))))))))))</f>
        <v>-2,5 a 0</v>
      </c>
      <c r="AR72" s="11" t="n">
        <f aca="false">IF(AQ72="","",IF(AQ72="-20 a -9,5",1,IF(AQ72="-9 a -6,5",2,IF(AQ72="-6","NORMA",IF(AQ72="-5,5 a -3",3,IF(AQ72="-2,5 a 0",4,IF(AQ72="0,5 a 3",5,IF(AQ72="3,5 a 6",6,IF(AQ72="6,5 a 9",7,IF(AQ72="9,5 a 20",8,""))))))))))</f>
        <v>4</v>
      </c>
      <c r="AS72" s="9" t="n">
        <v>-2</v>
      </c>
      <c r="AT72" s="10" t="str">
        <f aca="false">IF(AS72="","",IF(AND(AS72&gt;=-16,AS72&lt;=-14),"-16 a -14",IF(AND(AS72&gt;=-13.5,AS72&lt;=-11.5),"-13,5 a -11,5",IF(AND(AS72&gt;=-11,AS72&lt;=-9),"-11 a -9",IF(AND(AS72&gt;=-8.5,AS72&lt;=-6.5),"-8,5 a -6,5",IF(AND(AS72&gt;=-6,AS72&lt;=-4),"-6 a -4",IF(AND(AS72&gt;=-3.5,AS72&lt;=-1.5),"-3,5 a -1,5",IF(AND(AS72&gt;=-1,AS72&lt;=1),"-1 a 1",IF(AND(AS72&gt;=1.5,AS72&lt;=3.5),"1,5 a 3,5",IF(AND(AS72&gt;=4,AS72&lt;=6),"4 a 6",IF(AND(AS72&gt;=6.5,AS72&lt;=8.5),"6,5 a 8,5",IF(AND(AS72&gt;=9,AS72&lt;=11),"9 a 11",IF(AND(AS72&gt;=11.5,AS72&lt;=13.5),"11,5 a 13,5",IF(AND(AS72&gt;=14,AS72&lt;=16),"14 a 16",IF(AND(AS72&gt;=16.5,AS72&lt;=18.5),"16,5 a 18,5",IF(AND(AS72&gt;=19,AS72&lt;=21),"19 a 21","Fuera de rango"))))))))))))))))</f>
        <v>-3,5 a -1,5</v>
      </c>
      <c r="AU72" s="11" t="n">
        <f aca="false" t="array" ref="AU72">IF(AT72="","",_xlfn.IFS(AT72="-16 a -14",1,AT72="-13,5 a -11,5",2,AT72="-11 a -9",3,AT72="-8,5 a -6,5",4,AT72="-6 a -4",5,AT72="-3,5 a -1,5",6,AT72="-1 a 1",7,AT72="1,5 a 3,5",8,AT72="4 a 6","NORMA",AT72="6,5 a 8,5",9,AT72="9 a 11",10,AT72="11,5 a 13,5",11,AT72="14 a 16",12,AT72="16,5 a 18,5",13,AT72="19 a 21",14,TRUE(),""))</f>
        <v>6</v>
      </c>
      <c r="AV72" s="9" t="n">
        <v>2</v>
      </c>
      <c r="AW72" s="10" t="str">
        <f aca="false">IF(AV72="","",IF(AND(AV72&gt;=-1,AV72&lt;=-0.5),"-1 a -0,5",IF(AND(AV72&gt;-0.5,AV72&lt;=0),"De -0,5 a 0",IF(AND(AV72&gt;=0.25,AV72&lt;=0.75),"0,25 a 0,75",IF(AND(AV72&gt;=1,AV72&lt;=1.5),"1 a 1,5",IF(AND(AV72&gt;=1.75,AV72&lt;=2.25),"1,75 a 2,25",IF(AND(AV72&gt;=2.5,AV72&lt;=3),"2,5 a 3",IF(AND(AV72&gt;=3.25,AV72&lt;=3.75),"3,25 a 3,75","Fuera de rango"))))))))</f>
        <v>1,75 a 2,25</v>
      </c>
      <c r="AX72" s="11" t="n">
        <f aca="false">IF(AW72="","",IF(OR(AW72="-1 a -0,5",AW72="-1 a -0.5"),1,IF(OR(AW72="De -0,5 a 0",AW72="-0,5 a 0",AW72="De -0.5 a 0"),2,IF(OR(AW72="0,25 a 0,75",AW72="0.25 a 0.75"),"NORMA",IF(OR(AW72="1 a 1,5",AW72="1 a 1.5"),3,IF(OR(AW72="1,75 a 2,25",AW72="1.75 a 2.25"),4,IF(OR(AW72="2,5 a 3",AW72="2.5 a 3"),5,IF(OR(AW72="3,25 a 3,75",AW72="3.25 a 3.75"),6,""))))))))</f>
        <v>4</v>
      </c>
      <c r="AY72" s="9" t="n">
        <v>-11</v>
      </c>
      <c r="AZ72" s="10" t="str">
        <f aca="false">IF(AY72="","",IF(AND(AY72&gt;=-20,AY72&lt;=-9.5),"-20 a -9,5",IF(AND(AY72&gt;=-9,AY72&lt;=-6.5),"-9 a -6,5",IF(AY72=-6,"-6",IF(AND(AY72&gt;=-5.5,AY72&lt;=-3),"-5,5 a -3",IF(AND(AY72&gt;=-2.5,AY72&lt;=0),"-2,5 a 0",IF(AND(AY72&gt;=0.5,AY72&lt;=3),"0,5 a 3",IF(AND(AY72&gt;=3.5,AY72&lt;=6),"3,5 a 6","Fuera de rango"))))))))</f>
        <v>-20 a -9,5</v>
      </c>
      <c r="BA72" s="11" t="n">
        <f aca="false">IF(AZ72="","",IF(AZ72="-20 a -9,5",1,IF(AZ72="-9 a -6,5",2,IF(AZ72="-6","NORMA",IF(AZ72="-5,5 a -3",3,IF(AZ72="-2,5 a 0",4,IF(AZ72="0,5 a 3",5,IF(AZ72="3,5 a 6",6,""))))))))</f>
        <v>1</v>
      </c>
      <c r="BB72" s="9" t="n">
        <v>0</v>
      </c>
      <c r="BC72" s="10" t="str">
        <f aca="false" t="array" ref="BC72">IF(BB72="","",_xlfn.IFS(AND(BB72&gt;=0,BB72&lt;=2),"0 a 2",AND(BB72&gt;=2.5,BB72&lt;=4.5),"2,5 a 4,5",AND(BB72&gt;=5,BB72&lt;=7),"5 a 7",AND(BB72&gt;=7.5,BB72&lt;=9.5),"7,5 a 9,5",AND(BB72&gt;=10,BB72&lt;=12),"10 a 12",AND(BB72&gt;=12.5,BB72&lt;=14.5),"12,5 a 14,5",BB72=15,"15",AND(BB72&gt;=15.5,BB72&lt;=17.5),"15,5 a 17,5",AND(BB72&gt;=18,BB72&lt;=20),"18 a 20",AND(BB72&gt;=20.5,BB72&lt;=22.5),"20,5 a 22,5",AND(BB72&gt;=23,BB72&lt;=25),"23 a 25",TRUE(),"Fuera de rango"))</f>
        <v>0 a 2</v>
      </c>
      <c r="BD72" s="11" t="n">
        <f aca="false" t="array" ref="BD72">IF(BC72="","",_xlfn.IFS(BC72="0 a 2",1,BC72="2,5 a 4,5",2,BC72="5 a 7",3,BC72="7,5 a 9,5",4,BC72="10 a 12",5,BC72="12,5 a 14,5",6,BC72="15","NORMA",BC72="15,5 a 17,5",7,BC72="18 a 20",8,BC72="20,5 a 22,5",9,BC72="23 a 25",10,TRUE(),"Fuera de rango"))</f>
        <v>1</v>
      </c>
      <c r="BE72" s="9" t="n">
        <v>18</v>
      </c>
      <c r="BF72" s="10" t="str">
        <f aca="false">IF(BE72="","",IF(AND(BE72&gt;=-20,BE72&lt;=-10),"-20 a -10",IF(AND(BE72&gt;=-9.5,BE72&lt;=0.5),"-9,5 a 0,5",IF(AND(BE72&gt;=1,BE72&lt;=11),"1 a 11",IF(AND(BE72&gt;=11.5,BE72&lt;=20.5),"11,5 a 20,5",IF(BE72=21,"21",IF(AND(BE72&gt;=21.5,BE72&lt;=31.5),"21,5 a 31,5",IF(AND(BE72&gt;=32,BE72&lt;=42),"32 a 42","Fuera de rango"))))))))</f>
        <v>11,5 a 20,5</v>
      </c>
      <c r="BG72" s="11" t="n">
        <f aca="false">IF(BF72="","",IF(BF72="-20 a -10",1,IF(BF72="-9,5 a 0,5",2,IF(BF72="1 a 11",3,IF(BF72="11,5 a 20,5",4,IF(BF72="21","NORMA",IF(BF72="21,5 a 31,5",5,IF(BF72="32 a 42",6,""))))))))</f>
        <v>4</v>
      </c>
      <c r="BH72" s="9" t="n">
        <v>3</v>
      </c>
      <c r="BI72" s="10" t="str">
        <f aca="false">IF(BH72="","",IF(AND(BH72&gt;=-20,BH72&lt;=-15),"-20 a -15",IF(AND(BH72&gt;=-14.5,BH72&lt;=-9.5),"-14,5 a -9,5",IF(AND(BH72&gt;=-9,BH72&lt;=-4),"-9 a -4",IF(AND(BH72&gt;=-3.5,BH72&lt;=2.5),"-3,5 a 2,5",IF(AND(BH72&gt;=3,BH72&lt;=8),"3 a 8",IF(AND(BH72&gt;=8.5,BH72&lt;=14.5),"8,5 a 14,5",IF(BH72=15,"15",IF(AND(BH72&gt;=15.5,BH72&lt;=20.5),"15,5 a 20,5",IF(AND(BH72&gt;=21,BH72&lt;=26),"21 a 26","Fuera de rango"))))))))))</f>
        <v>3 a 8</v>
      </c>
      <c r="BJ72" s="11" t="n">
        <f aca="false">IF(BI72="","",IF(BI72="-20 a -15",1,IF(BI72="-14,5 a -9,5",2,IF(BI72="-9 a -4",3,IF(BI72="-3,5 a 2,5",4,IF(BI72="3 a 8",5,IF(BI72="8,5 a 14,5",6,IF(BI72="15","NORMA",IF(BI72="15,5 a 20,5",7,IF(BI72="21 a 26",8,IF(BI72="26,5 a 31,5",9,"")))))))))))</f>
        <v>5</v>
      </c>
      <c r="BK72" s="9" t="n">
        <v>0</v>
      </c>
      <c r="BL72" s="10" t="str">
        <f aca="false">IF(BK72="","",IF(AND(BK72&gt;=0,BK72&lt;=2),"0 - 2",IF(AND(BK72&gt;=2.5,BK72&lt;=4.5),"2,5 - 4,5",IF(AND(BK72&gt;=5,BK72&lt;=7),"5 - 7",IF(AND(BK72&gt;=7.5,BK72&lt;=9.5),"7,5 - 9,5",IF(AND(BK72&gt;=10,BK72&lt;=12),"10 - 12",IF(AND(BK72&gt;=12.5,BK72&lt;=13.5),"12,5 - 13,5",IF(BK72=14,"14",IF(AND(BK72&gt;=14.5,BK72&lt;=16.5),"14,5 - 16,5",IF(AND(BK72&gt;=17,BK72&lt;=19),"17 - 19",IF(AND(BK72&gt;=19.5,BK72&lt;=21.5),"19,5 - 21,5",IF(AND(BK72&gt;=22,BK72&lt;=24),"22 - 24",IF(AND(BK72&gt;=24.5,BK72&lt;=26.5),"24,5 - 26,5",IF(AND(BK72&gt;=27,BK72&lt;=29),"27 - 29",IF(AND(BK72&gt;=29.5,BK72&lt;=30),"29,5 - 30","Fuera de rango")))))))))))))))</f>
        <v>0 - 2</v>
      </c>
      <c r="BM72" s="11" t="n">
        <f aca="false">IF(BL72="","",IF(BL72="0 - 2",1,IF(BL72="2,5 - 4,5",2,IF(BL72="5 - 7",3,IF(BL72="7,5 - 9,5",4,IF(BL72="10 - 12",5,IF(BL72="12,5 - 13,5",6,IF(BL72="14","NORMA",IF(BL72="14,5 - 16,5",7,IF(BL72="17 - 19",8,IF(BL72="19,5 - 21,5",9,IF(BL72="22 - 24",10,IF(BL72="24,5 - 26,5",11,IF(BL72="27 - 29",12,IF(BL72="29,5 - 30",13,"")))))))))))))))</f>
        <v>1</v>
      </c>
      <c r="BN72" s="9" t="n">
        <v>24</v>
      </c>
      <c r="BO72" s="10" t="str">
        <f aca="false">IF(BN72="","",IF(AND(BN72&gt;=-20,BN72&lt;=-10),"-20 a -10",IF(AND(BN72&gt;=-9.5,BN72&lt;=0.5),"-9,5 a 0,5",IF(AND(BN72&gt;=1,BN72&lt;=11),"1 a 11",IF(AND(BN72&gt;=11.5,BN72&lt;=21.5),"11,5 a 21,5",IF(BN72=22,"22",IF(AND(BN72&gt;=22.5,BN72&lt;=32.5),"22,5 a 32,5",IF(AND(BN72&gt;=33,BN72&lt;=43),"33 a 43","Fuera de rango"))))))))</f>
        <v>22,5 a 32,5</v>
      </c>
      <c r="BP72" s="11" t="n">
        <f aca="false">IF(BO72="","",IF(BO72="-20 a -10",1,IF(BO72="-9,5 a 0,5",2,IF(BO72="1 a 11",3,IF(BO72="11,5 a 21,5",4,IF(BO72="22","NORMA",IF(BO72="22,5 a 32,5",5,IF(BO72="33 a 43",6,""))))))))</f>
        <v>5</v>
      </c>
      <c r="BQ72" s="9" t="n">
        <v>15</v>
      </c>
      <c r="BR72" s="10" t="str">
        <f aca="false">IF(BQ72="","",IF(AND(BQ72&gt;=-20,BQ72&lt;=-15),"-20 a -15",IF(AND(BQ72&gt;=-14.5,BQ72&lt;=-9.5),"-14,5 a -9,5",IF(AND(BQ72&gt;=-9,BQ72&lt;=-4),"-9 a -4",IF(AND(BQ72&gt;=-3.5,BQ72&lt;=2.5),"-3,5 a 2,5",IF(AND(BQ72&gt;=3,BQ72&lt;=8),"3 a 8",IF(AND(BQ72&gt;=8.5,BQ72&lt;=13.5),"8,5 a 13,5",IF(AND(BQ72&gt;=14,BQ72&lt;=17.5),"14 a 17,5",IF(BQ72=18,"18",IF(AND(BQ72&gt;=18.5,BQ72&lt;=23.5),"18,5 a 23,5",IF(AND(BQ72&gt;=24,BQ72&lt;=29),"24 a 29",IF(AND(BQ72&gt;=29.5,BQ72&lt;=34.5),"29,5 a 34,5",IF(AND(BQ72&gt;=35,BQ72&lt;=40),"35 a 40","Fuera de rango")))))))))))))</f>
        <v>14 a 17,5</v>
      </c>
      <c r="BS72" s="11" t="n">
        <f aca="false">IF(BR72="","",IF(BR72="-20 a -15",1,IF(BR72="-14,5 a -9,5",2,IF(BR72="-9 a -4",3,IF(BR72="-3,5 a 2,5",4,IF(BR72="3 a 8",5,IF(BR72="8,5 a 13,5",6,IF(BR72="14 a 17,5",7,IF(BR72="18","NORMA",IF(BR72="18,5 a 23,5",8,IF(BR72="24 a 29",9,IF(BR72="29,5 a 34,5",10,IF(BR72="35 a 40",11,"")))))))))))))</f>
        <v>7</v>
      </c>
      <c r="BT72" s="9" t="n">
        <v>0</v>
      </c>
      <c r="BU72" s="10" t="str">
        <f aca="false">IF(BT72="","",IF(AND(BT72&gt;=-20,BT72&lt;=-18),"-20 a -18",IF(AND(BT72&gt;=-17.5,BT72&lt;=-15.5),"-17,5 a -15,5",IF(AND(BT72&gt;=-15,BT72&lt;=-13),"-15 a -13",IF(AND(BT72&gt;=-12.5,BT72&lt;=-10.5),"-12,5 a -10,5",IF(AND(BT72&gt;=-10,BT72&lt;=-8),"-10 a -8",IF(AND(BT72&gt;=-7.5,BT72&lt;=-5.5),"-7,5 a -5,5",IF(AND(BT72&gt;=-5,BT72&lt;=-3),"-5 a -3",IF(AND(BT72&gt;=-2.5,BT72&lt;=-0.5),"-2,5 a -0,5",IF(BT72=0,"0",IF(AND(BT72&gt;=0.5,BT72&lt;=2.5),"0,5 a 2,5",IF(AND(BT72&gt;=3,BT72&lt;=5),"3 a 5",IF(AND(BT72&gt;=5.5,BT72&lt;=7.5),"5,5 a 7,5",IF(AND(BT72&gt;=8,BT72&lt;=10),"8 a 10",IF(AND(BT72&gt;=10.5,BT72&lt;=12.5),"10,5 a 12,5",IF(AND(BT72&gt;=13,BT72&lt;=15),"13 a 15",IF(AND(BT72&gt;=15.5,BT72&lt;=17.5),"15,5 a 17,5",IF(AND(BT72&gt;=18,BT72&lt;=20),"18 a 20","Fuera de rango"))))))))))))))))))</f>
        <v>0</v>
      </c>
      <c r="BV72" s="11" t="str">
        <f aca="false">IF(BT72="","",IF(BT72=0,"NORMA",IF(AND(BT72&gt;=-20,BT72&lt;=-18),2,IF(AND(BT72&gt;=-17.5,BT72&lt;=-15.5),2,IF(AND(BT72&gt;=-15,BT72&lt;=-13),3,IF(AND(BT72&gt;=-12.5,BT72&lt;=-10.5),4,IF(AND(BT72&gt;=-10,BT72&lt;=-8),5,IF(AND(BT72&gt;=-7.5,BT72&lt;=-5.5),6,IF(AND(BT72&gt;=-5,BT72&lt;=-3),7,IF(AND(BT72&gt;=-2.5,BT72&lt;=-0.5),8,IF(AND(BT72&gt;=0.5,BT72&lt;=2.5),9,IF(AND(BT72&gt;=3,BT72&lt;=5),10,IF(AND(BT72&gt;=5.5,BT72&lt;=7.5),11,IF(AND(BT72&gt;=8,BT72&lt;=10),12,IF(AND(BT72&gt;=10.5,BT72&lt;=12.5),13,IF(AND(BT72&gt;=13,BT72&lt;=15),14,IF(AND(BT72&gt;=15.5,BT72&lt;=17.5),15,IF(AND(BT72&gt;=18,BT72&lt;=20),16,"Fuera de rango"))))))))))))))))))</f>
        <v>NORMA</v>
      </c>
      <c r="BW72" s="9" t="n">
        <v>-2</v>
      </c>
      <c r="BX72" s="10" t="n">
        <f aca="false">18.5- (0.3*H72)</f>
        <v>10.1</v>
      </c>
      <c r="BY72" s="10" t="n">
        <f aca="false">(BW72)-(BX72)</f>
        <v>-12.1</v>
      </c>
      <c r="BZ72" s="10" t="str">
        <f aca="false">IF(BY72="","",IF(BY72&lt;-27.5,"De -30 a -28",IF(BY72&lt;-25,"De -27,5 a -25,5",IF(BY72&lt;-22.5,"De -25 a -23",IF(BY72&lt;-20,"De -22,5 a -20,5",IF(BY72&lt;-17.5,"De -20 a -18",IF(BY72&lt;-15,"De -17,5 a -15,5",IF(BY72&lt;-12.5,"De -15 a -13",IF(BY72&lt;-10,"De -12,5 a -10,5",IF(BY72&lt;-7.5,"De -10 a -8",IF(BY72&lt;-5,"De -7,5 a -5,5",IF(BY72&lt;-2.5,"De -5 a -3",IF(BY72&lt;0,"De -2,5 a -0,5",IF(BY72&lt;2.5,"De 0 a 2",IF(BY72&lt;5,"De 2,5 a 4,5",IF(BY72&lt;7.5,"De 5 a 7",IF(BY72&lt;10,"De 7,5 a 9,5",IF(BY72&lt;12.5,"De 10 a 12",IF(BY72&lt;15,"De 12,5 a 14,5",IF(BY72&lt;17.5,"De 15 a 17",IF(BY72&lt;20,"De 17,5 a 19,5",IF(BY72&lt;22.5,"De 20 a 22",IF(BY72&lt;25,"De 22,5 a 24,5",IF(BY72&lt;27.5,"De 25 a 27","De 27,5 a 30"))))))))))))))))))))))))</f>
        <v>De -12,5 a -10,5</v>
      </c>
      <c r="CA72" s="12" t="n">
        <f aca="false">IF(BY72="","",IF(BY72&lt;=-28,1,IF(BY72&lt;=-25.5,2,IF(BY72&lt;=-23,3,IF(BY72&lt;=-20.5,4,IF(BY72&lt;=-18,5,IF(BY72&lt;=-15.5,6,IF(BY72&lt;=-13,7,IF(BY72&lt;=-10.5,8,IF(BY72&lt;=-8,9,IF(BY72&lt;=-5.5,10,IF(BY72&lt;=-3,11,IF(BY72&lt;=-0.5,12,IF(BY72&lt;=2,13,IF(BY72&lt;=4.5,14,IF(BY72&lt;=7,15,IF(BY72&lt;=9.5,16,IF(BY72&lt;=12,17,IF(BY72&lt;=14.5,18,IF(BY72&lt;=17,19,IF(BY72&lt;=19.5,20,IF(BY72&lt;=22,21,IF(BY72&lt;=24.5,22,IF(BY72&lt;=27,23,IF(BY72&lt;=30,24,"Fuera de rango")))))))))))))))))))))))))</f>
        <v>8</v>
      </c>
      <c r="CB72" s="9" t="n">
        <v>-3.5</v>
      </c>
      <c r="CC72" s="10" t="n">
        <f aca="false">18.5- (0.3*H72)</f>
        <v>10.1</v>
      </c>
      <c r="CD72" s="10" t="n">
        <f aca="false">(CB72)-(CC72)</f>
        <v>-13.6</v>
      </c>
      <c r="CE72" s="10" t="str">
        <f aca="false">IF(CD72="","",IF(CD72&lt;-27.5,"De -30 a -28",IF(CD72&lt;-25,"De -27,5 a -25,5",IF(CD72&lt;-22.5,"De -25 a -23",IF(CD72&lt;-20,"De -22,5 a -20,5",IF(CD72&lt;-17.5,"De -20 a -18",IF(CD72&lt;-15,"De -17,5 a -15,5",IF(CD72&lt;-12.5,"De -15 a -13",IF(CD72&lt;-10,"De -12,5 a -10,5",IF(CD72&lt;-7.5,"De -10 a -8",IF(CD72&lt;-5,"De -7,5 a -5,5",IF(CD72&lt;-2.5,"De -5 a -3",IF(CD72&lt;0,"De -2,5 a -0,5",IF(CD72&lt;=2,"De 0 a 2",IF(CD72&lt;=4.5,"De 2,5 a 4,5",IF(CD72&lt;=7,"De 5 a 7",IF(CD72&lt;=9.5,"De 7,5 a 9,5",IF(CD72&lt;=12,"De 10 a 12",IF(CD72&lt;=14.5,"De 12,5 a 14,5",IF(CD72&lt;=17,"De 15 a 17",IF(CD72&lt;=19.5,"De 17,5 a 19,5",IF(CD72&lt;=22,"De 20 a 22",IF(CD72&lt;=24.5,"De 22,5 a 24,5",IF(CD72&lt;=27,"De 25 a 27","De 27,5 a 30"))))))))))))))))))))))))</f>
        <v>De -15 a -13</v>
      </c>
      <c r="CF72" s="12" t="n">
        <f aca="false">IF(CD72="","",IF(CD72&lt;-27.5,1,IF(CD72&lt;-25,2,IF(CD72&lt;-22.5,3,IF(CD72&lt;-20,4,IF(CD72&lt;-17.5,5,IF(CD72&lt;-15,6,IF(CD72&lt;-12.5,7,IF(CD72&lt;-10,8,IF(CD72&lt;-7.5,9,IF(CD72&lt;-5,10,IF(CD72&lt;-2.5,11,IF(CD72&lt;0,12,IF(CD72&lt;2.5,13,IF(CD72&lt;5,14,IF(CD72&lt;7.5,15,IF(CD72&lt;10,16,IF(CD72&lt;12.5,17,IF(CD72&lt;15,18,IF(CD72&lt;17.5,19,IF(CD72&lt;20,20,IF(CD72&lt;22.5,21,IF(CD72&lt;25,22,IF(CD72&lt;27.5,23,24))))))))))))))))))))))))</f>
        <v>7</v>
      </c>
      <c r="CG72" s="9" t="n">
        <v>-1.5</v>
      </c>
      <c r="CH72" s="10" t="str">
        <f aca="false">IF(CG72="","",IF(AND(CG72&gt;=-10,CG72&lt;=-9.5),"-10 a -9,5",IF(AND(CG72&gt;-9.5,CG72&lt;=-8.5),"-9 a -8,5",IF(AND(CG72&gt;-8.5,CG72&lt;=-7.5),"-8 a -7,5",IF(AND(CG72&gt;-7.5,CG72&lt;=-6.5),"-7 a -6,5",IF(AND(CG72&gt;-6.5,CG72&lt;=-5.5),"-6 a -5,5",IF(AND(CG72&gt;-5.5,CG72&lt;=-4.5),"-5 a -4,5",IF(AND(CG72&gt;-4.5,CG72&lt;=-3.5),"-4 a -3,5",IF(AND(CG72&gt;-3.5,CG72&lt;=-2.5),"-3 a -2,5",IF(CG72=-2.25,"-2,25",IF(AND(CG72&gt;-2.5,CG72&lt;=-1.5),"-2 a -1,5",IF(AND(CG72&gt;-1.5,CG72&lt;=-0.5),"-1 a -0,5",IF(AND(CG72&gt;-0.5,CG72&lt;=0.5),"0 a 0,5",IF(AND(CG72&gt;0.5,CG72&lt;=1.5),"1 a 1,5",IF(AND(CG72&gt;1.5,CG72&lt;=2.5),"2 a 2,5",IF(AND(CG72&gt;2.5,CG72&lt;=3.5),"3 a 3,5",IF(AND(CG72&gt;3.5,CG72&lt;=4.5),"4 a 4,5",IF(AND(CG72&gt;4.5,CG72&lt;=5.5),"5 a 5,5",IF(AND(CG72&gt;5.5,CG72&lt;=6.5),"6 a 6,5",IF(AND(CG72&gt;6.5,CG72&lt;=7.5),"7 a 7,5",IF(AND(CG72&gt;7.5,CG72&lt;=8.5),"8 a 8,5",IF(AND(CG72&gt;8.5,CG72&lt;=9.5),"9 a 9,5",IF(CG72&gt;=10,"10","Fuera de rango")))))))))))))))))))))))</f>
        <v>-2 a -1,5</v>
      </c>
      <c r="CI72" s="11" t="n">
        <f aca="false">IF(CG72="","",IF(CG72=-2.25,"NORMA",IF(CG72&lt;=-9.5,1,IF(CG72&lt;=-8.5,2,IF(CG72&lt;=-7.5,3,IF(CG72&lt;=-6.5,4,IF(CG72&lt;=-5.5,5,IF(CG72&lt;=-4.5,6,IF(CG72&lt;=-3.5,7,IF(CG72&lt;=-2.5,8,IF(CG72&lt;=-1.5,9,IF(CG72&lt;=-0.5,10,IF(CG72&lt;=0.5,11,IF(CG72&lt;=1.5,12,IF(CG72&lt;=2.5,13,IF(CG72&lt;=3.5,14,IF(CG72&lt;=4.5,15,IF(CG72&lt;=5.5,16,IF(CG72&lt;=6.5,17,IF(CG72&lt;=7.5,18,IF(CG72&lt;=8.5,19,IF(CG72&lt;=9.5,20,IF(CG72=10,21,"Fuera de rango")))))))))))))))))))))))</f>
        <v>9</v>
      </c>
      <c r="CJ72" s="9" t="n">
        <v>3</v>
      </c>
      <c r="CK72" s="10" t="str">
        <f aca="false">IF(CJ72="","",IF(AND(CJ72&gt;=-6,CJ72&lt;=-5.5),"-6 a -5,5",IF(AND(CJ72&gt;-5.5,CJ72&lt;=-4.5),"-5 a -4,5",IF(AND(CJ72&gt;-4.5,CJ72&lt;=-3.5),"-4 a -3,5",IF(AND(CJ72&gt;-3.5,CJ72&lt;=-2.5),"-3 a -2,5",IF(AND(CJ72&gt;-2.5,CJ72&lt;=-1.5),"-2 a -1,5",IF(AND(CJ72&gt;-1.5,CJ72&lt;=-0.5),"-1 a -0,5",IF(AND(CJ72&gt;-0.5,CJ72&lt;=0.5),"0 a 0,5",IF(AND(CJ72&gt;0.5,CJ72&lt;=1.5),"1 a 1,5",IF(AND(CJ72&gt;1.5,CJ72&lt;2.5),"2",IF(AND(CJ72&gt;=2.5,CJ72&lt;=3),"2,5 a 3",IF(AND(CJ72&gt;3,CJ72&lt;=4),"3,5 a 4",IF(AND(CJ72&gt;4,CJ72&lt;=5),"4,5 a 5",IF(AND(CJ72&gt;5,CJ72&lt;=6),"5,5 a 6",IF(AND(CJ72&gt;6,CJ72&lt;=7),"6,5 a 7",IF(AND(CJ72&gt;7,CJ72&lt;=8),"7,5 a 8",IF(AND(CJ72&gt;8,CJ72&lt;=9.5),"8,5 a 9,5",IF(CJ72=10,"10","Fuera de rango"))))))))))))))))))</f>
        <v>2,5 a 3</v>
      </c>
      <c r="CL72" s="11" t="n">
        <f aca="false">IF(CK72="","",IF(OR(CK72="-6 a -5,5",CK72="-6 - -5,5"),1,IF(OR(CK72="-5 a -4,5",CK72="-5 - -4,5"),2,IF(OR(CK72="-4 a -3,5",CK72="-4 - -3,5"),3,IF(OR(CK72="-3 a -2,5",CK72="-3 - -2,5"),4,IF(OR(CK72="-2 a -1,5",CK72="-2 - -1,5"),5,IF(OR(CK72="-1 a -0,5",CK72="-1 - -0,5"),6,IF(OR(CK72="0 a 0,5",CK72="0 - 0,5"),7,IF(OR(CK72="1 a 1,5",CK72="1 - 1,5"),8,IF(CK72="2","NORMA",IF(OR(CK72="2,5 a 3",CK72="2,5 - 3"),9,IF(OR(CK72="3,5 a 4",CK72="3,5 - 4"),10,IF(OR(CK72="4,5 a 5",CK72="4,5 - 5"),11,IF(OR(CK72="5,5 a 6",CK72="5,5 - 6"),12,IF(OR(CK72="6,5 a 7",CK72="6,5 - 7"),13,IF(OR(CK72="7,5 a 8",CK72="7,5 - 8"),14,IF(OR(CK72="8,5 a 9",CK72="8,5 - 9,5",CK72="9 a 9,5"),15,IF(CK72="10",15,IF(OR(CK72="0,5 a 1",CK72="0,5 - 1"),7,"Fuera de rango")))))))))))))))))))</f>
        <v>9</v>
      </c>
      <c r="CM72" s="10" t="n">
        <v>0</v>
      </c>
      <c r="CN72" s="10" t="str">
        <f aca="false">IF(CM72=0,"0", " ")</f>
        <v>0</v>
      </c>
      <c r="CO72" s="10" t="str">
        <f aca="false">IF(CM72&gt;0,"EME"," ")</f>
        <v> </v>
      </c>
      <c r="CP72" s="10" t="n">
        <v>0</v>
      </c>
      <c r="CQ72" s="10" t="str">
        <f aca="false">IF(CP72&gt;0,"0", " ")</f>
        <v> </v>
      </c>
      <c r="CR72" s="10" t="str">
        <f aca="false">IF(CP72&gt;0,"EME"," ")</f>
        <v> </v>
      </c>
      <c r="CS72" s="9" t="n">
        <v>0</v>
      </c>
      <c r="CT72" s="10" t="str">
        <f aca="false">IF(CS72&gt;0,"1", " ")</f>
        <v> </v>
      </c>
      <c r="CU72" s="10" t="str">
        <f aca="false">IF(CS72&gt;0,"HIP"," ")</f>
        <v> </v>
      </c>
      <c r="CV72" s="9" t="n">
        <v>0</v>
      </c>
      <c r="CW72" s="10" t="str">
        <f aca="false">IF(CV72&gt;0,"1", " ")</f>
        <v> </v>
      </c>
      <c r="CX72" s="10" t="str">
        <f aca="false">IF(CV72&gt;0,"HIP"," ")</f>
        <v> </v>
      </c>
      <c r="CY72" s="9" t="n">
        <v>-2.25</v>
      </c>
      <c r="CZ72" s="11" t="str">
        <f aca="false">IF(CY72&lt;0,"2"," ")</f>
        <v>2</v>
      </c>
      <c r="DA72" s="11" t="str">
        <f aca="false">IF(CY72&lt;0,"MIO"," ")</f>
        <v>MIO</v>
      </c>
      <c r="DB72" s="9" t="n">
        <v>-3</v>
      </c>
      <c r="DC72" s="11" t="str">
        <f aca="false">IF(DB72&lt;0,"2"," ")</f>
        <v>2</v>
      </c>
      <c r="DD72" s="11" t="str">
        <f aca="false">IF(DB72&lt;0,"MIO"," ")</f>
        <v>MIO</v>
      </c>
      <c r="DE72" s="9" t="n">
        <v>-1</v>
      </c>
      <c r="DF72" s="11" t="str">
        <f aca="false">IF(DE72&lt;0,"3"," ")</f>
        <v>3</v>
      </c>
      <c r="DG72" s="11" t="str">
        <f aca="false">IF(DE72&lt;0,"AST"," ")</f>
        <v>AST</v>
      </c>
      <c r="DH72" s="9" t="n">
        <v>-0.5</v>
      </c>
      <c r="DI72" s="11" t="str">
        <f aca="false">IF(DH72&lt;0,"3"," ")</f>
        <v>3</v>
      </c>
      <c r="DJ72" s="11" t="str">
        <f aca="false">IF(DH72&lt;0,"AST"," ")</f>
        <v>AST</v>
      </c>
      <c r="DK72" s="9" t="n">
        <v>0</v>
      </c>
      <c r="DL72" s="10" t="str">
        <f aca="false">IF(DK72&gt;0,"4"," ")</f>
        <v> </v>
      </c>
      <c r="DM72" s="10" t="str">
        <f aca="false">IF(DK72&gt;0,"PRE"," ")</f>
        <v> </v>
      </c>
      <c r="DN72" s="9" t="n">
        <v>0</v>
      </c>
      <c r="DO72" s="10" t="str">
        <f aca="false">IF(DN72&gt;0,"4"," ")</f>
        <v> </v>
      </c>
      <c r="DP72" s="10" t="str">
        <f aca="false">IF(DN72&gt;0,"PRE"," ")</f>
        <v> </v>
      </c>
      <c r="DQ72" s="12" t="n">
        <v>2</v>
      </c>
      <c r="DR72" s="12" t="n">
        <v>2</v>
      </c>
      <c r="DS72" s="12" t="str">
        <f aca="false">CONCATENATE(CO72,CU72,DA72,DG72,DM72)</f>
        <v>  MIOAST </v>
      </c>
      <c r="DT72" s="10" t="str">
        <f aca="false" t="array" ref="DT72">_xlfn.IFS(DS72="EME    ","0", DS72=" HIP   ","1", DS72="  MIO  ","2", DS72="   AST ","3", DS72="    PRE","4", DS72="EME   PRE","5", DS72=" HIP  PRE","6", DS72=" HIP AST ","7", DS72="  MIO PRE","8", DS72="  MIOAST ","9", DS72="   ASTPRE","10",DS72=" HIP ASTPRE","11", DS72="  MIOASTPRE","12", DS72="     ","0")</f>
        <v>9</v>
      </c>
      <c r="DU72" s="1" t="s">
        <v>154</v>
      </c>
      <c r="DV72" s="1" t="str">
        <f aca="false" t="array" ref="DV72">_xlfn.IFS(DU72="SI","2", DU72="NO","1")</f>
        <v>1</v>
      </c>
      <c r="DW72" s="10" t="n">
        <v>0</v>
      </c>
      <c r="DX72" s="11" t="str">
        <f aca="false">IF(DW72=0,"1","2")</f>
        <v>1</v>
      </c>
      <c r="DY72" s="11" t="str">
        <f aca="false" t="array" ref="DY72">_xlfn.IFS(DW72=0,"0", DW72=0.25, "1", DW72=0.5,"2", DW72=0.75,"3", DW72=1,"4",DW72=1.25,"5", DW72=1.5,"6", DW72=1.75,"7", DW72=2,"8")</f>
        <v>0</v>
      </c>
      <c r="DZ72" s="10" t="n">
        <v>0</v>
      </c>
      <c r="EA72" s="11" t="str">
        <f aca="false">IF(DZ72=0,"1","2")</f>
        <v>1</v>
      </c>
      <c r="EB72" s="11" t="str">
        <f aca="false" t="array" ref="EB72">_xlfn.IFS(DZ72=0,"0", DZ72=0.25, "1", DZ72=0.5,"2", DZ72=0.75,"3", DZ72=1,"4",DZ72=1.25,"5", DZ72=1.5,"6", DZ72=1.75,"7", DZ72=2,"8")</f>
        <v>0</v>
      </c>
      <c r="EC72" s="10" t="n">
        <v>0</v>
      </c>
      <c r="ED72" s="10" t="str">
        <f aca="false">IF(EC72=0,"1","2")</f>
        <v>1</v>
      </c>
      <c r="EE72" s="11" t="str">
        <f aca="false" t="array" ref="EE72">_xlfn.IFS(EC72=0,"0", EC72=-0.25, "1", EC72=-0.5,"2", EC72=-0.75,"3", EC72=-1,"4",EC72=-1.25,"5", EC72=-1.5,"6", EC72=-1.75,"7", EC72=-2,"8", EC72=-2.25,"9",EC72=-2.5,"10", EC72=-2.75,"11", EC72=-3,"12", EC72=-3.25,"13", EC72=-3.5,"14", EC72=-3.75,"15",EC72=-4,"16")</f>
        <v>0</v>
      </c>
      <c r="EF72" s="10" t="n">
        <v>-0.75</v>
      </c>
      <c r="EG72" s="10" t="str">
        <f aca="false">IF(EF72=0,"1","2")</f>
        <v>2</v>
      </c>
      <c r="EH72" s="11" t="str">
        <f aca="false" t="array" ref="EH72">_xlfn.IFS(EF72=0,"0", EF72=-0.25, "1", EF72=-0.5,"2", EF72=-0.75,"3", EF72=-1,"4",EF72=-1.25,"5", EF72=-1.5,"6", EF72=-1.75,"7", EF72=-2,"8", EF72=-2.25,"9",EF72=-2.5,"10", EF72=-2.75,"11", EF72=-3,"12", EF72=-3.25,"13", EF72=-3.5,"14", EF72=-3.75,"15",EF72=-4,"16")</f>
        <v>3</v>
      </c>
      <c r="EI72" s="10" t="n">
        <v>-0.75</v>
      </c>
      <c r="EJ72" s="11" t="str">
        <f aca="false">IF(EI72=0,"1","2")</f>
        <v>2</v>
      </c>
      <c r="EK72" s="11" t="str">
        <f aca="false" t="array" ref="EK72">_xlfn.IFS(EI72=0,"0", EI72=-0.25, "1", EI72=-0.5,"2", EI72=-0.75,"3", EI72=-1,"4",EI72=-1.25,"5", EI72=-1.5,"6", EI72=-1.75,"7", EI72=-2,"8", EI72=-2.25,"9", EI72=-2.25,"9",EI72=-2.5,"10", EI72=-2.75,"11", EI72=-3,"12", EI72=-3.25,"13", EI72=-3.5,"14", EI72=-3.75,"15",EI72=-4,"16", EI72=0.25, "17", EI72=0.5, "18")</f>
        <v>3</v>
      </c>
      <c r="EL72" s="10" t="n">
        <v>0</v>
      </c>
      <c r="EM72" s="11" t="str">
        <f aca="false">IF(EL72=0,"1","2")</f>
        <v>1</v>
      </c>
      <c r="EN72" s="11" t="str">
        <f aca="false" t="array" ref="EN72">_xlfn.IFS(EL72=0.25,"17",EL72=0.5,"18", EL72=0,"0", EL72=-0.25, "1", EL72=-0.5,"2", EL72=-0.75,"3", EL72=-1,"4",EL72=-1.25,"5", EL72=-1.5,"6", EL72=-1.75,"7", EL72=-2,"8",EL72= -2.25,"9",EL72=-2.5,"10",EL72= -2.75,"11",EL72= -3,"12",EL72= -3.25,"13",EL72= -3.5,"14",EL72= -3.75,"15",EL72=-4,"16")</f>
        <v>0</v>
      </c>
      <c r="EO72" s="10" t="n">
        <v>0</v>
      </c>
      <c r="EP72" s="11" t="str">
        <f aca="false">IF(EO72=0,"1","2")</f>
        <v>1</v>
      </c>
      <c r="EQ72" s="11" t="str">
        <f aca="false" t="array" ref="EQ72">_xlfn.IFS(EO72=0,"0", EO72=0.25, "1", EO72=0.5,"2", EO72=0.75,"3", EO72=1,"4",EO72=1.25,"5", EO72=1.5,"6", EO72=1.75,"7", EO72=2,"8", EO72=2.25,"9", EO72=2.25,"9",EO72=2.5,"10", EO72=2.75,"11", EO72=3,"12", EO72=3.25,"13", EO72=3.5,"14", EO72=3.75,"15",EO72=4,"16", EO72=-0.25, "17", bq=-0.5, "18")</f>
        <v>0</v>
      </c>
      <c r="ER72" s="10" t="n">
        <v>0</v>
      </c>
      <c r="ES72" s="11" t="str">
        <f aca="false">IF(ER72=0,"1","2")</f>
        <v>1</v>
      </c>
      <c r="ET72" s="11" t="str">
        <f aca="false" t="array" ref="ET72">_xlfn.IFS(ER72=0,"0", ER72=0.25, "1", ER72=0.5,"2", ER72=0.75,"3", ER72=1,"4",ER72=1.25,"5", ER72=1.5,"6", ER72=1.75,"7", ER72=2,"8", ER72=2.25,"9", ER72=2.25,"9",ER72=2.5,"10", ER72=2.75,"11", ER72=3,"12", ER72=3.25,"13", ER72=3.5,"14", ER72=3.75,"15",ER72=4,"16", ER72=-0.25, "17", bq=-0.5, "18")</f>
        <v>0</v>
      </c>
      <c r="EU72" s="13" t="n">
        <v>36</v>
      </c>
      <c r="EV72" s="14" t="str">
        <f aca="false">VLOOKUP(EU72,LEYENDA!$G$2:$H$8,2,TRUE())</f>
        <v>25-36</v>
      </c>
      <c r="EW72" s="14" t="str">
        <f aca="false" t="array" ref="EW72">_xlfn.IFS(EV72="0-5","1", EV72="6-12","2", EV72="13-18","3", EV72="19-24","4", EV72="25-36","5", EV72="37-48","6", EV72="49-60","7")</f>
        <v>5</v>
      </c>
    </row>
    <row r="73" customFormat="false" ht="13.5" hidden="false" customHeight="false" outlineLevel="0" collapsed="false">
      <c r="A73" s="41" t="n">
        <v>31</v>
      </c>
      <c r="B73" s="32" t="n">
        <v>1</v>
      </c>
      <c r="C73" s="33" t="n">
        <v>44309</v>
      </c>
      <c r="D73" s="6"/>
      <c r="E73" s="5" t="str">
        <f aca="false">VLOOKUP(A73,'286'!$A$3:$J$600,10,FALSE())</f>
        <v>PHILP, LUCÍA</v>
      </c>
      <c r="F73" s="4" t="str">
        <f aca="false">VLOOKUP(A73,'286'!$A$3:$I$1768,3,FALSE())</f>
        <v>PHILPLU</v>
      </c>
      <c r="G73" s="6" t="n">
        <f aca="false">VLOOKUP(A73,'286'!$A$3:$I$1768,4,FALSE())</f>
        <v>39767</v>
      </c>
      <c r="H73" s="7" t="n">
        <f aca="false">YEAR(C73)-YEAR(G73)</f>
        <v>13</v>
      </c>
      <c r="I73" s="1" t="str">
        <f aca="false">VLOOKUP(H73,LEYENDA!$C$2:$D$6,2,TRUE())</f>
        <v>13-24</v>
      </c>
      <c r="J73" s="5" t="str">
        <f aca="false">VLOOKUP(A73,'286'!$A$3:$I$1768,7,FALSE())</f>
        <v>M</v>
      </c>
      <c r="K73" s="8" t="str">
        <f aca="false">VLOOKUP(A73,'286'!$A$3:$I$1768,2,FALSE())</f>
        <v>OD</v>
      </c>
      <c r="L73" s="4" t="str">
        <f aca="false">VLOOKUP(A73,'286'!$A$3:$I$1768,8,FALSE())</f>
        <v>D</v>
      </c>
      <c r="M73" s="4" t="str">
        <f aca="false">VLOOKUP(A73,'286'!$A$3:$I$1768,9,FALSE())</f>
        <v>D</v>
      </c>
      <c r="N73" s="8" t="str">
        <f aca="false">IF(R73=O73, "MISMA","CONTRARIA")</f>
        <v>MISMA</v>
      </c>
      <c r="O73" s="8" t="str">
        <f aca="false" t="array" ref="O73">_xlfn.IFS(L73="D","1", L73="I","2")</f>
        <v>1</v>
      </c>
      <c r="P73" s="8" t="str">
        <f aca="false" t="array" ref="P73">_xlfn.IFS(K73="OD","1", K73="OI","2")</f>
        <v>1</v>
      </c>
      <c r="Q73" s="1" t="str">
        <f aca="false" t="array" ref="Q73">_xlfn.IFS(J73="M","1", J73="H","2")</f>
        <v>1</v>
      </c>
      <c r="R73" s="8" t="str">
        <f aca="false" t="array" ref="R73">_xlfn.IFS(M73="D","1", M73="I","2")</f>
        <v>1</v>
      </c>
      <c r="S73" s="1" t="str">
        <f aca="false" t="array" ref="S73">_xlfn.IFS(N73="CONTRARIA", "1",N73= "MISMA","2")</f>
        <v>2</v>
      </c>
      <c r="T73" s="1" t="str">
        <f aca="false" t="array" ref="T73">_xlfn.IFS(I73="0-12","1", I73="13-24","2", I73="25-40","3", I73="41-60","4", I73="61-100","5")</f>
        <v>2</v>
      </c>
      <c r="U73" s="9" t="n">
        <v>-0.5</v>
      </c>
      <c r="V73" s="1" t="str">
        <f aca="false">IF(U73="","",IF(AND(U73&gt;=-9,U73&lt;=-6.5),"-9 a -6,5",IF(AND(U73&gt;=-6,U73&lt;=-3.5),"-6 a -3,5",IF(AND(U73&gt;=-3,U73&lt;=-1),"-3 a -1",IF(U73=-0.5,"-0,5",IF(AND(U73&gt;=0,U73&lt;=2.5),"0 a 2,5",IF(AND(U73&gt;=3,U73&lt;=5.5),"3 a 5,5",IF(AND(U73&gt;=6,U73&lt;=8.5),"6 a 8,5",IF(AND(U73&gt;=9,U73&lt;=20),"9 a 20","Fuera de rango")))))))))</f>
        <v>-0,5</v>
      </c>
      <c r="W73" s="11" t="str">
        <f aca="false">IF(V73="","",IF(V73="-9 a -6,5",2,IF(V73="-6 a -3,5",3,IF(V73="-3 a -1",4,IF(V73="-0,5","NORMA",IF(V73="0 a 2,5",5,IF(V73="3 a 5,5",6,IF(V73="6 a 8,5",7,IF(V73="9 a 20",8,"Fuera de rango")))))))))</f>
        <v>NORMA</v>
      </c>
      <c r="X73" s="9" t="n">
        <v>6</v>
      </c>
      <c r="Y73" s="10" t="str">
        <f aca="false">IF(X73="","",IF(AND(X73&gt;=0,X73&lt;=4),"0 a 4",IF(AND(X73&gt;=4.5,X73&lt;=8.5),"4,5 a 8,5",IF(X73=9,"9",IF(AND(X73&gt;=9.5,X73&lt;=13),"9,5 a 13",IF(AND(X73&gt;=13.5,X73&lt;=20),"13,5 a 20",IF(AND(X73&gt;=20.5,X73&lt;=35),"20,5 a 35","Fuera de rango")))))))</f>
        <v>4,5 a 8,5</v>
      </c>
      <c r="Z73" s="11" t="n">
        <f aca="false">IF(Y73="","",IF(Y73="0 a 4",1,IF(Y73="4,5 a 8,5",2,IF(Y73="9","NORMA",IF(Y73="9,5 a 13",3,IF(Y73="13,5 a 20",4,IF(Y73="20,5 a 35",5,"Fuera de rango")))))))</f>
        <v>2</v>
      </c>
      <c r="AA73" s="9" t="n">
        <v>28</v>
      </c>
      <c r="AB73" s="10" t="str">
        <f aca="false">IF(AA73="","",IF(AND(AA73&gt;=0,AA73&lt;=9),"0 a 9",IF(AND(AA73&gt;=9.5,AA73&lt;=18.5),"9,5 a 18,5",IF(AA73=19,"19",IF(AND(AA73&gt;=19.5,AA73&lt;=28),"19,5 a 28",IF(AND(AA73&gt;=28.5,AA73&lt;=40),"28,5 a 40","Fuera de rango"))))))</f>
        <v>19,5 a 28</v>
      </c>
      <c r="AC73" s="11" t="n">
        <f aca="false" t="array" ref="AC73">_xlfn.IFS(AB73="","",AB73="0 a 9",1,AB73="9,5 a 18,5",2,AB73="19","NORMA",AB73="19,5 a 28",3,AB73="28,5 a 40",4,TRUE(),"Fuera de rango")</f>
        <v>3</v>
      </c>
      <c r="AD73" s="9" t="n">
        <v>6</v>
      </c>
      <c r="AE73" s="10" t="str">
        <f aca="false">IF(AD73="","",IF(AND(AD73&gt;=-10,AD73&lt;=0),"De -10 a 0",IF(AND(AD73&gt;=0.5,AD73&lt;=9.5),"0,5 a 9,5",IF(AD73=10,"10",IF(AND(AD73&gt;=10.5,AD73&lt;=20),"10,5 a 20",IF(AND(AD73&gt;=20.5,AD73&lt;=40),"20,5 a 40","Fuera de rango"))))))</f>
        <v>0,5 a 9,5</v>
      </c>
      <c r="AF73" s="12" t="n">
        <f aca="false">IF(AD73="","",IF(AND(AD73&gt;=-10,AD73&lt;=0),1,IF(AND(AD73&gt;=0.5,AD73&lt;=9.5),2,IF(AD73=10,"NORMA",IF(AND(AD73&gt;=10.5,AD73&lt;=20),3,IF(AND(AD73&gt;=20.5,AD73&lt;=40),4,""))))))</f>
        <v>2</v>
      </c>
      <c r="AG73" s="9" t="n">
        <v>10</v>
      </c>
      <c r="AH73" s="10" t="str">
        <f aca="false">IF(AG73="","",IF(AND(AG73&gt;=0,AG73&lt;=4),"0 a 4",IF(AND(AG73&gt;=4.5,AG73&lt;=8.5),"4,5 a 8,5",IF(AG73=9,"9",IF(AND(AG73&gt;=9.5,AG73&lt;=13),"9,5 a 13",IF(AND(AG73&gt;=13.5,AG73&lt;=25),"13,5 a 25","Fuera de rango"))))))</f>
        <v>9,5 a 13</v>
      </c>
      <c r="AI73" s="11" t="n">
        <f aca="false">IF(AH73="","",IF(AH73="0 a 4",1,IF(AH73="4,5 a 8,5",2,IF(AH73="9","NORMA",IF(AH73="9,5 a 13",3,IF(AH73="13,5 a 25",4,""))))))</f>
        <v>3</v>
      </c>
      <c r="AJ73" s="9" t="n">
        <v>4</v>
      </c>
      <c r="AK73" s="10" t="str">
        <f aca="false">IF(AJ73="","",IF(AND(AJ73&gt;=-15,AJ73&lt;=-10.5),"-15 a -10,5",IF(AND(AJ73&gt;=-10,AJ73&lt;=-4),"-10 a -4",IF(AND(AJ73&gt;=-4.5,AJ73&lt;=0),"-4,5 a 0",IF(AND(AJ73&gt;=0.5,AJ73&lt;=4.5),"0,5 a 4,5",IF(AJ73=5,"5",IF(AND(AJ73&gt;=5.5,AJ73&lt;=10),"5,5 a 10",IF(AND(AJ73&gt;=10.5,AJ73&lt;=20),"10,5 a 20","Fuera de rango"))))))))</f>
        <v>0,5 a 4,5</v>
      </c>
      <c r="AL73" s="11" t="n">
        <f aca="false">IF(AK73="","",IF(AK73="-15 a -10,5",1,IF(AK73="-10 a -4",2,IF(AK73="-4,5 a 0",3,IF(AK73="0,5 a 4,5",4,IF(AK73="5","NORMA",IF(AK73="5,5 a 10",5,IF(AK73="10,5 a 20",6,"Error"))))))))</f>
        <v>4</v>
      </c>
      <c r="AM73" s="9" t="n">
        <v>0</v>
      </c>
      <c r="AN73" s="10" t="str">
        <f aca="false">IF(AM73="","",IF(AND(AM73&gt;=-7.5,AM73&lt;=-5.5),"-7,5 a -5,5",IF(AND(AM73&gt;=-5,AM73&lt;=-3),"-5 a -3",IF(AND(AM73&gt;=-2.5,AM73&lt;=-0.5),"-2,5 a -0,5",IF(AM73=0,"0,00",IF(AND(AM73&gt;=0.5,AM73&lt;=2.5),"0,5 a 2,5",IF(AND(AM73&gt;=3,AM73&lt;=5),"3 a 5",IF(AND(AM73&gt;=5.5,AM73&lt;=7.5),"5,5 a 7,5",IF(AND(AM73&gt;=8,AM73&lt;=10),"8 a 10","Fuera de rango")))))))))</f>
        <v>0,00</v>
      </c>
      <c r="AO73" s="11" t="str">
        <f aca="false">IF(AN73="","",IF(AN73="-7,5 a -5,5",1,IF(AN73="-5 a -3",2,IF(AN73="-2,5 a -0,5",3,IF(AN73="0,00","NORMA",IF(AN73="0,5 a 2,5",4,IF(AN73="3 a 5",5,IF(AN73="5,5 a 7,5",6,IF(AN73="8 a 10",7,"Error")))))))))</f>
        <v>NORMA</v>
      </c>
      <c r="AP73" s="9" t="n">
        <v>2</v>
      </c>
      <c r="AQ73" s="10" t="str">
        <f aca="false">IF(AP73="","",IF(AND(AP73&gt;=-20,AP73&lt;=-9.5),"-20 a -9,5",IF(AND(AP73&gt;=-9,AP73&lt;=-6.5),"-9 a -6,5",IF(AP73=-6,"-6",IF(AND(AP73&gt;=-5.5,AP73&lt;=-3),"-5,5 a -3",IF(AND(AP73&gt;=-2.5,AP73&lt;=0),"-2,5 a 0",IF(AND(AP73&gt;=0.5,AP73&lt;=3),"0,5 a 3",IF(AND(AP73&gt;=3.5,AP73&lt;=6),"3,5 a 6",IF(AND(AP73&gt;=6.5,AP73&lt;=9),"6,5 a 9",IF(AND(AP73&gt;=9.5,AP73&lt;=20),"9,5 a 20","Fuera de rango"))))))))))</f>
        <v>0,5 a 3</v>
      </c>
      <c r="AR73" s="11" t="n">
        <f aca="false">IF(AQ73="","",IF(AQ73="-20 a -9,5",1,IF(AQ73="-9 a -6,5",2,IF(AQ73="-6","NORMA",IF(AQ73="-5,5 a -3",3,IF(AQ73="-2,5 a 0",4,IF(AQ73="0,5 a 3",5,IF(AQ73="3,5 a 6",6,IF(AQ73="6,5 a 9",7,IF(AQ73="9,5 a 20",8,""))))))))))</f>
        <v>5</v>
      </c>
      <c r="AS73" s="9" t="n">
        <v>-1</v>
      </c>
      <c r="AT73" s="10" t="str">
        <f aca="false">IF(AS73="","",IF(AND(AS73&gt;=-16,AS73&lt;=-14),"-16 a -14",IF(AND(AS73&gt;=-13.5,AS73&lt;=-11.5),"-13,5 a -11,5",IF(AND(AS73&gt;=-11,AS73&lt;=-9),"-11 a -9",IF(AND(AS73&gt;=-8.5,AS73&lt;=-6.5),"-8,5 a -6,5",IF(AND(AS73&gt;=-6,AS73&lt;=-4),"-6 a -4",IF(AND(AS73&gt;=-3.5,AS73&lt;=-1.5),"-3,5 a -1,5",IF(AND(AS73&gt;=-1,AS73&lt;=1),"-1 a 1",IF(AND(AS73&gt;=1.5,AS73&lt;=3.5),"1,5 a 3,5",IF(AND(AS73&gt;=4,AS73&lt;=6),"4 a 6",IF(AND(AS73&gt;=6.5,AS73&lt;=8.5),"6,5 a 8,5",IF(AND(AS73&gt;=9,AS73&lt;=11),"9 a 11",IF(AND(AS73&gt;=11.5,AS73&lt;=13.5),"11,5 a 13,5",IF(AND(AS73&gt;=14,AS73&lt;=16),"14 a 16",IF(AND(AS73&gt;=16.5,AS73&lt;=18.5),"16,5 a 18,5",IF(AND(AS73&gt;=19,AS73&lt;=21),"19 a 21","Fuera de rango"))))))))))))))))</f>
        <v>-1 a 1</v>
      </c>
      <c r="AU73" s="11" t="n">
        <f aca="false" t="array" ref="AU73">IF(AT73="","",_xlfn.IFS(AT73="-16 a -14",1,AT73="-13,5 a -11,5",2,AT73="-11 a -9",3,AT73="-8,5 a -6,5",4,AT73="-6 a -4",5,AT73="-3,5 a -1,5",6,AT73="-1 a 1",7,AT73="1,5 a 3,5",8,AT73="4 a 6","NORMA",AT73="6,5 a 8,5",9,AT73="9 a 11",10,AT73="11,5 a 13,5",11,AT73="14 a 16",12,AT73="16,5 a 18,5",13,AT73="19 a 21",14,TRUE(),""))</f>
        <v>7</v>
      </c>
      <c r="AV73" s="9" t="n">
        <v>2</v>
      </c>
      <c r="AW73" s="10" t="str">
        <f aca="false">IF(AV73="","",IF(AND(AV73&gt;=-1,AV73&lt;=-0.5),"-1 a -0,5",IF(AND(AV73&gt;-0.5,AV73&lt;=0),"De -0,5 a 0",IF(AND(AV73&gt;=0.25,AV73&lt;=0.75),"0,25 a 0,75",IF(AND(AV73&gt;=1,AV73&lt;=1.5),"1 a 1,5",IF(AND(AV73&gt;=1.75,AV73&lt;=2.25),"1,75 a 2,25",IF(AND(AV73&gt;=2.5,AV73&lt;=3),"2,5 a 3",IF(AND(AV73&gt;=3.25,AV73&lt;=3.75),"3,25 a 3,75","Fuera de rango"))))))))</f>
        <v>1,75 a 2,25</v>
      </c>
      <c r="AX73" s="11" t="n">
        <f aca="false">IF(AW73="","",IF(OR(AW73="-1 a -0,5",AW73="-1 a -0.5"),1,IF(OR(AW73="De -0,5 a 0",AW73="-0,5 a 0",AW73="De -0.5 a 0"),2,IF(OR(AW73="0,25 a 0,75",AW73="0.25 a 0.75"),"NORMA",IF(OR(AW73="1 a 1,5",AW73="1 a 1.5"),3,IF(OR(AW73="1,75 a 2,25",AW73="1.75 a 2.25"),4,IF(OR(AW73="2,5 a 3",AW73="2.5 a 3"),5,IF(OR(AW73="3,25 a 3,75",AW73="3.25 a 3.75"),6,""))))))))</f>
        <v>4</v>
      </c>
      <c r="AY73" s="9" t="n">
        <v>0</v>
      </c>
      <c r="AZ73" s="10" t="str">
        <f aca="false">IF(AY73="","",IF(AND(AY73&gt;=-20,AY73&lt;=-9.5),"-20 a -9,5",IF(AND(AY73&gt;=-9,AY73&lt;=-6.5),"-9 a -6,5",IF(AY73=-6,"-6",IF(AND(AY73&gt;=-5.5,AY73&lt;=-3),"-5,5 a -3",IF(AND(AY73&gt;=-2.5,AY73&lt;=0),"-2,5 a 0",IF(AND(AY73&gt;=0.5,AY73&lt;=3),"0,5 a 3",IF(AND(AY73&gt;=3.5,AY73&lt;=6),"3,5 a 6","Fuera de rango"))))))))</f>
        <v>-2,5 a 0</v>
      </c>
      <c r="BA73" s="11" t="n">
        <f aca="false">IF(AZ73="","",IF(AZ73="-20 a -9,5",1,IF(AZ73="-9 a -6,5",2,IF(AZ73="-6","NORMA",IF(AZ73="-5,5 a -3",3,IF(AZ73="-2,5 a 0",4,IF(AZ73="0,5 a 3",5,IF(AZ73="3,5 a 6",6,""))))))))</f>
        <v>4</v>
      </c>
      <c r="BB73" s="9" t="n">
        <v>18</v>
      </c>
      <c r="BC73" s="10" t="str">
        <f aca="false" t="array" ref="BC73">IF(BB73="","",_xlfn.IFS(AND(BB73&gt;=0,BB73&lt;=2),"0 a 2",AND(BB73&gt;=2.5,BB73&lt;=4.5),"2,5 a 4,5",AND(BB73&gt;=5,BB73&lt;=7),"5 a 7",AND(BB73&gt;=7.5,BB73&lt;=9.5),"7,5 a 9,5",AND(BB73&gt;=10,BB73&lt;=12),"10 a 12",AND(BB73&gt;=12.5,BB73&lt;=14.5),"12,5 a 14,5",BB73=15,"15",AND(BB73&gt;=15.5,BB73&lt;=17.5),"15,5 a 17,5",AND(BB73&gt;=18,BB73&lt;=20),"18 a 20",AND(BB73&gt;=20.5,BB73&lt;=22.5),"20,5 a 22,5",AND(BB73&gt;=23,BB73&lt;=25),"23 a 25",TRUE(),"Fuera de rango"))</f>
        <v>18 a 20</v>
      </c>
      <c r="BD73" s="11" t="n">
        <f aca="false" t="array" ref="BD73">IF(BC73="","",_xlfn.IFS(BC73="0 a 2",1,BC73="2,5 a 4,5",2,BC73="5 a 7",3,BC73="7,5 a 9,5",4,BC73="10 a 12",5,BC73="12,5 a 14,5",6,BC73="15","NORMA",BC73="15,5 a 17,5",7,BC73="18 a 20",8,BC73="20,5 a 22,5",9,BC73="23 a 25",10,TRUE(),"Fuera de rango"))</f>
        <v>8</v>
      </c>
      <c r="BE73" s="9" t="n">
        <v>22</v>
      </c>
      <c r="BF73" s="10" t="str">
        <f aca="false">IF(BE73="","",IF(AND(BE73&gt;=-20,BE73&lt;=-10),"-20 a -10",IF(AND(BE73&gt;=-9.5,BE73&lt;=0.5),"-9,5 a 0,5",IF(AND(BE73&gt;=1,BE73&lt;=11),"1 a 11",IF(AND(BE73&gt;=11.5,BE73&lt;=20.5),"11,5 a 20,5",IF(BE73=21,"21",IF(AND(BE73&gt;=21.5,BE73&lt;=31.5),"21,5 a 31,5",IF(AND(BE73&gt;=32,BE73&lt;=42),"32 a 42","Fuera de rango"))))))))</f>
        <v>21,5 a 31,5</v>
      </c>
      <c r="BG73" s="11" t="n">
        <f aca="false">IF(BF73="","",IF(BF73="-20 a -10",1,IF(BF73="-9,5 a 0,5",2,IF(BF73="1 a 11",3,IF(BF73="11,5 a 20,5",4,IF(BF73="21","NORMA",IF(BF73="21,5 a 31,5",5,IF(BF73="32 a 42",6,""))))))))</f>
        <v>5</v>
      </c>
      <c r="BH73" s="9" t="n">
        <v>12</v>
      </c>
      <c r="BI73" s="10" t="str">
        <f aca="false">IF(BH73="","",IF(AND(BH73&gt;=-20,BH73&lt;=-15),"-20 a -15",IF(AND(BH73&gt;=-14.5,BH73&lt;=-9.5),"-14,5 a -9,5",IF(AND(BH73&gt;=-9,BH73&lt;=-4),"-9 a -4",IF(AND(BH73&gt;=-3.5,BH73&lt;=2.5),"-3,5 a 2,5",IF(AND(BH73&gt;=3,BH73&lt;=8),"3 a 8",IF(AND(BH73&gt;=8.5,BH73&lt;=14.5),"8,5 a 14,5",IF(BH73=15,"15",IF(AND(BH73&gt;=15.5,BH73&lt;=20.5),"15,5 a 20,5",IF(AND(BH73&gt;=21,BH73&lt;=26),"21 a 26","Fuera de rango"))))))))))</f>
        <v>8,5 a 14,5</v>
      </c>
      <c r="BJ73" s="11" t="n">
        <f aca="false">IF(BI73="","",IF(BI73="-20 a -15",1,IF(BI73="-14,5 a -9,5",2,IF(BI73="-9 a -4",3,IF(BI73="-3,5 a 2,5",4,IF(BI73="3 a 8",5,IF(BI73="8,5 a 14,5",6,IF(BI73="15","NORMA",IF(BI73="15,5 a 20,5",7,IF(BI73="21 a 26",8,IF(BI73="26,5 a 31,5",9,"")))))))))))</f>
        <v>6</v>
      </c>
      <c r="BK73" s="9" t="n">
        <v>12</v>
      </c>
      <c r="BL73" s="10" t="str">
        <f aca="false">IF(BK73="","",IF(AND(BK73&gt;=0,BK73&lt;=2),"0 - 2",IF(AND(BK73&gt;=2.5,BK73&lt;=4.5),"2,5 - 4,5",IF(AND(BK73&gt;=5,BK73&lt;=7),"5 - 7",IF(AND(BK73&gt;=7.5,BK73&lt;=9.5),"7,5 - 9,5",IF(AND(BK73&gt;=10,BK73&lt;=12),"10 - 12",IF(AND(BK73&gt;=12.5,BK73&lt;=13.5),"12,5 - 13,5",IF(BK73=14,"14",IF(AND(BK73&gt;=14.5,BK73&lt;=16.5),"14,5 - 16,5",IF(AND(BK73&gt;=17,BK73&lt;=19),"17 - 19",IF(AND(BK73&gt;=19.5,BK73&lt;=21.5),"19,5 - 21,5",IF(AND(BK73&gt;=22,BK73&lt;=24),"22 - 24",IF(AND(BK73&gt;=24.5,BK73&lt;=26.5),"24,5 - 26,5",IF(AND(BK73&gt;=27,BK73&lt;=29),"27 - 29",IF(AND(BK73&gt;=29.5,BK73&lt;=30),"29,5 - 30","Fuera de rango")))))))))))))))</f>
        <v>10 - 12</v>
      </c>
      <c r="BM73" s="11" t="n">
        <f aca="false">IF(BL73="","",IF(BL73="0 - 2",1,IF(BL73="2,5 - 4,5",2,IF(BL73="5 - 7",3,IF(BL73="7,5 - 9,5",4,IF(BL73="10 - 12",5,IF(BL73="12,5 - 13,5",6,IF(BL73="14","NORMA",IF(BL73="14,5 - 16,5",7,IF(BL73="17 - 19",8,IF(BL73="19,5 - 21,5",9,IF(BL73="22 - 24",10,IF(BL73="24,5 - 26,5",11,IF(BL73="27 - 29",12,IF(BL73="29,5 - 30",13,"")))))))))))))))</f>
        <v>5</v>
      </c>
      <c r="BN73" s="9" t="n">
        <v>19</v>
      </c>
      <c r="BO73" s="10" t="str">
        <f aca="false">IF(BN73="","",IF(AND(BN73&gt;=-20,BN73&lt;=-10),"-20 a -10",IF(AND(BN73&gt;=-9.5,BN73&lt;=0.5),"-9,5 a 0,5",IF(AND(BN73&gt;=1,BN73&lt;=11),"1 a 11",IF(AND(BN73&gt;=11.5,BN73&lt;=21.5),"11,5 a 21,5",IF(BN73=22,"22",IF(AND(BN73&gt;=22.5,BN73&lt;=32.5),"22,5 a 32,5",IF(AND(BN73&gt;=33,BN73&lt;=43),"33 a 43","Fuera de rango"))))))))</f>
        <v>11,5 a 21,5</v>
      </c>
      <c r="BP73" s="11" t="n">
        <f aca="false">IF(BO73="","",IF(BO73="-20 a -10",1,IF(BO73="-9,5 a 0,5",2,IF(BO73="1 a 11",3,IF(BO73="11,5 a 21,5",4,IF(BO73="22","NORMA",IF(BO73="22,5 a 32,5",5,IF(BO73="33 a 43",6,""))))))))</f>
        <v>4</v>
      </c>
      <c r="BQ73" s="9" t="n">
        <v>10</v>
      </c>
      <c r="BR73" s="10" t="str">
        <f aca="false">IF(BQ73="","",IF(AND(BQ73&gt;=-20,BQ73&lt;=-15),"-20 a -15",IF(AND(BQ73&gt;=-14.5,BQ73&lt;=-9.5),"-14,5 a -9,5",IF(AND(BQ73&gt;=-9,BQ73&lt;=-4),"-9 a -4",IF(AND(BQ73&gt;=-3.5,BQ73&lt;=2.5),"-3,5 a 2,5",IF(AND(BQ73&gt;=3,BQ73&lt;=8),"3 a 8",IF(AND(BQ73&gt;=8.5,BQ73&lt;=13.5),"8,5 a 13,5",IF(AND(BQ73&gt;=14,BQ73&lt;=17.5),"14 a 17,5",IF(BQ73=18,"18",IF(AND(BQ73&gt;=18.5,BQ73&lt;=23.5),"18,5 a 23,5",IF(AND(BQ73&gt;=24,BQ73&lt;=29),"24 a 29",IF(AND(BQ73&gt;=29.5,BQ73&lt;=34.5),"29,5 a 34,5",IF(AND(BQ73&gt;=35,BQ73&lt;=40),"35 a 40","Fuera de rango")))))))))))))</f>
        <v>8,5 a 13,5</v>
      </c>
      <c r="BS73" s="11" t="n">
        <f aca="false">IF(BR73="","",IF(BR73="-20 a -15",1,IF(BR73="-14,5 a -9,5",2,IF(BR73="-9 a -4",3,IF(BR73="-3,5 a 2,5",4,IF(BR73="3 a 8",5,IF(BR73="8,5 a 13,5",6,IF(BR73="14 a 17,5",7,IF(BR73="18","NORMA",IF(BR73="18,5 a 23,5",8,IF(BR73="24 a 29",9,IF(BR73="29,5 a 34,5",10,IF(BR73="35 a 40",11,"")))))))))))))</f>
        <v>6</v>
      </c>
      <c r="BT73" s="9" t="n">
        <v>0</v>
      </c>
      <c r="BU73" s="10" t="str">
        <f aca="false">IF(BT73="","",IF(AND(BT73&gt;=-20,BT73&lt;=-18),"-20 a -18",IF(AND(BT73&gt;=-17.5,BT73&lt;=-15.5),"-17,5 a -15,5",IF(AND(BT73&gt;=-15,BT73&lt;=-13),"-15 a -13",IF(AND(BT73&gt;=-12.5,BT73&lt;=-10.5),"-12,5 a -10,5",IF(AND(BT73&gt;=-10,BT73&lt;=-8),"-10 a -8",IF(AND(BT73&gt;=-7.5,BT73&lt;=-5.5),"-7,5 a -5,5",IF(AND(BT73&gt;=-5,BT73&lt;=-3),"-5 a -3",IF(AND(BT73&gt;=-2.5,BT73&lt;=-0.5),"-2,5 a -0,5",IF(BT73=0,"0",IF(AND(BT73&gt;=0.5,BT73&lt;=2.5),"0,5 a 2,5",IF(AND(BT73&gt;=3,BT73&lt;=5),"3 a 5",IF(AND(BT73&gt;=5.5,BT73&lt;=7.5),"5,5 a 7,5",IF(AND(BT73&gt;=8,BT73&lt;=10),"8 a 10",IF(AND(BT73&gt;=10.5,BT73&lt;=12.5),"10,5 a 12,5",IF(AND(BT73&gt;=13,BT73&lt;=15),"13 a 15",IF(AND(BT73&gt;=15.5,BT73&lt;=17.5),"15,5 a 17,5",IF(AND(BT73&gt;=18,BT73&lt;=20),"18 a 20","Fuera de rango"))))))))))))))))))</f>
        <v>0</v>
      </c>
      <c r="BV73" s="11" t="str">
        <f aca="false">IF(BT73="","",IF(BT73=0,"NORMA",IF(AND(BT73&gt;=-20,BT73&lt;=-18),2,IF(AND(BT73&gt;=-17.5,BT73&lt;=-15.5),2,IF(AND(BT73&gt;=-15,BT73&lt;=-13),3,IF(AND(BT73&gt;=-12.5,BT73&lt;=-10.5),4,IF(AND(BT73&gt;=-10,BT73&lt;=-8),5,IF(AND(BT73&gt;=-7.5,BT73&lt;=-5.5),6,IF(AND(BT73&gt;=-5,BT73&lt;=-3),7,IF(AND(BT73&gt;=-2.5,BT73&lt;=-0.5),8,IF(AND(BT73&gt;=0.5,BT73&lt;=2.5),9,IF(AND(BT73&gt;=3,BT73&lt;=5),10,IF(AND(BT73&gt;=5.5,BT73&lt;=7.5),11,IF(AND(BT73&gt;=8,BT73&lt;=10),12,IF(AND(BT73&gt;=10.5,BT73&lt;=12.5),13,IF(AND(BT73&gt;=13,BT73&lt;=15),14,IF(AND(BT73&gt;=15.5,BT73&lt;=17.5),15,IF(AND(BT73&gt;=18,BT73&lt;=20),16,"Fuera de rango"))))))))))))))))))</f>
        <v>NORMA</v>
      </c>
      <c r="BW73" s="9" t="n">
        <v>-5.75</v>
      </c>
      <c r="BX73" s="10" t="n">
        <f aca="false">18.5- (0.3*H73)</f>
        <v>14.6</v>
      </c>
      <c r="BY73" s="10" t="n">
        <f aca="false">(BW73)-(BX73)</f>
        <v>-20.35</v>
      </c>
      <c r="BZ73" s="10" t="str">
        <f aca="false">IF(BY73="","",IF(BY73&lt;-27.5,"De -30 a -28",IF(BY73&lt;-25,"De -27,5 a -25,5",IF(BY73&lt;-22.5,"De -25 a -23",IF(BY73&lt;-20,"De -22,5 a -20,5",IF(BY73&lt;-17.5,"De -20 a -18",IF(BY73&lt;-15,"De -17,5 a -15,5",IF(BY73&lt;-12.5,"De -15 a -13",IF(BY73&lt;-10,"De -12,5 a -10,5",IF(BY73&lt;-7.5,"De -10 a -8",IF(BY73&lt;-5,"De -7,5 a -5,5",IF(BY73&lt;-2.5,"De -5 a -3",IF(BY73&lt;0,"De -2,5 a -0,5",IF(BY73&lt;2.5,"De 0 a 2",IF(BY73&lt;5,"De 2,5 a 4,5",IF(BY73&lt;7.5,"De 5 a 7",IF(BY73&lt;10,"De 7,5 a 9,5",IF(BY73&lt;12.5,"De 10 a 12",IF(BY73&lt;15,"De 12,5 a 14,5",IF(BY73&lt;17.5,"De 15 a 17",IF(BY73&lt;20,"De 17,5 a 19,5",IF(BY73&lt;22.5,"De 20 a 22",IF(BY73&lt;25,"De 22,5 a 24,5",IF(BY73&lt;27.5,"De 25 a 27","De 27,5 a 30"))))))))))))))))))))))))</f>
        <v>De -22,5 a -20,5</v>
      </c>
      <c r="CA73" s="12" t="n">
        <f aca="false">IF(BY73="","",IF(BY73&lt;=-28,1,IF(BY73&lt;=-25.5,2,IF(BY73&lt;=-23,3,IF(BY73&lt;=-20.5,4,IF(BY73&lt;=-18,5,IF(BY73&lt;=-15.5,6,IF(BY73&lt;=-13,7,IF(BY73&lt;=-10.5,8,IF(BY73&lt;=-8,9,IF(BY73&lt;=-5.5,10,IF(BY73&lt;=-3,11,IF(BY73&lt;=-0.5,12,IF(BY73&lt;=2,13,IF(BY73&lt;=4.5,14,IF(BY73&lt;=7,15,IF(BY73&lt;=9.5,16,IF(BY73&lt;=12,17,IF(BY73&lt;=14.5,18,IF(BY73&lt;=17,19,IF(BY73&lt;=19.5,20,IF(BY73&lt;=22,21,IF(BY73&lt;=24.5,22,IF(BY73&lt;=27,23,IF(BY73&lt;=30,24,"Fuera de rango")))))))))))))))))))))))))</f>
        <v>5</v>
      </c>
      <c r="CB73" s="9" t="n">
        <v>-6</v>
      </c>
      <c r="CC73" s="10" t="n">
        <f aca="false">18.5- (0.3*H73)</f>
        <v>14.6</v>
      </c>
      <c r="CD73" s="10" t="n">
        <f aca="false">(CB73)-(CC73)</f>
        <v>-20.6</v>
      </c>
      <c r="CE73" s="10" t="str">
        <f aca="false">IF(CD73="","",IF(CD73&lt;-27.5,"De -30 a -28",IF(CD73&lt;-25,"De -27,5 a -25,5",IF(CD73&lt;-22.5,"De -25 a -23",IF(CD73&lt;-20,"De -22,5 a -20,5",IF(CD73&lt;-17.5,"De -20 a -18",IF(CD73&lt;-15,"De -17,5 a -15,5",IF(CD73&lt;-12.5,"De -15 a -13",IF(CD73&lt;-10,"De -12,5 a -10,5",IF(CD73&lt;-7.5,"De -10 a -8",IF(CD73&lt;-5,"De -7,5 a -5,5",IF(CD73&lt;-2.5,"De -5 a -3",IF(CD73&lt;0,"De -2,5 a -0,5",IF(CD73&lt;=2,"De 0 a 2",IF(CD73&lt;=4.5,"De 2,5 a 4,5",IF(CD73&lt;=7,"De 5 a 7",IF(CD73&lt;=9.5,"De 7,5 a 9,5",IF(CD73&lt;=12,"De 10 a 12",IF(CD73&lt;=14.5,"De 12,5 a 14,5",IF(CD73&lt;=17,"De 15 a 17",IF(CD73&lt;=19.5,"De 17,5 a 19,5",IF(CD73&lt;=22,"De 20 a 22",IF(CD73&lt;=24.5,"De 22,5 a 24,5",IF(CD73&lt;=27,"De 25 a 27","De 27,5 a 30"))))))))))))))))))))))))</f>
        <v>De -22,5 a -20,5</v>
      </c>
      <c r="CF73" s="12" t="n">
        <f aca="false">IF(CD73="","",IF(CD73&lt;-27.5,1,IF(CD73&lt;-25,2,IF(CD73&lt;-22.5,3,IF(CD73&lt;-20,4,IF(CD73&lt;-17.5,5,IF(CD73&lt;-15,6,IF(CD73&lt;-12.5,7,IF(CD73&lt;-10,8,IF(CD73&lt;-7.5,9,IF(CD73&lt;-5,10,IF(CD73&lt;-2.5,11,IF(CD73&lt;0,12,IF(CD73&lt;2.5,13,IF(CD73&lt;5,14,IF(CD73&lt;7.5,15,IF(CD73&lt;10,16,IF(CD73&lt;12.5,17,IF(CD73&lt;15,18,IF(CD73&lt;17.5,19,IF(CD73&lt;20,20,IF(CD73&lt;22.5,21,IF(CD73&lt;25,22,IF(CD73&lt;27.5,23,24))))))))))))))))))))))))</f>
        <v>4</v>
      </c>
      <c r="CG73" s="9" t="n">
        <v>-2.5</v>
      </c>
      <c r="CH73" s="10" t="str">
        <f aca="false">IF(CG73="","",IF(AND(CG73&gt;=-10,CG73&lt;=-9.5),"-10 a -9,5",IF(AND(CG73&gt;-9.5,CG73&lt;=-8.5),"-9 a -8,5",IF(AND(CG73&gt;-8.5,CG73&lt;=-7.5),"-8 a -7,5",IF(AND(CG73&gt;-7.5,CG73&lt;=-6.5),"-7 a -6,5",IF(AND(CG73&gt;-6.5,CG73&lt;=-5.5),"-6 a -5,5",IF(AND(CG73&gt;-5.5,CG73&lt;=-4.5),"-5 a -4,5",IF(AND(CG73&gt;-4.5,CG73&lt;=-3.5),"-4 a -3,5",IF(AND(CG73&gt;-3.5,CG73&lt;=-2.5),"-3 a -2,5",IF(CG73=-2.25,"-2,25",IF(AND(CG73&gt;-2.5,CG73&lt;=-1.5),"-2 a -1,5",IF(AND(CG73&gt;-1.5,CG73&lt;=-0.5),"-1 a -0,5",IF(AND(CG73&gt;-0.5,CG73&lt;=0.5),"0 a 0,5",IF(AND(CG73&gt;0.5,CG73&lt;=1.5),"1 a 1,5",IF(AND(CG73&gt;1.5,CG73&lt;=2.5),"2 a 2,5",IF(AND(CG73&gt;2.5,CG73&lt;=3.5),"3 a 3,5",IF(AND(CG73&gt;3.5,CG73&lt;=4.5),"4 a 4,5",IF(AND(CG73&gt;4.5,CG73&lt;=5.5),"5 a 5,5",IF(AND(CG73&gt;5.5,CG73&lt;=6.5),"6 a 6,5",IF(AND(CG73&gt;6.5,CG73&lt;=7.5),"7 a 7,5",IF(AND(CG73&gt;7.5,CG73&lt;=8.5),"8 a 8,5",IF(AND(CG73&gt;8.5,CG73&lt;=9.5),"9 a 9,5",IF(CG73&gt;=10,"10","Fuera de rango")))))))))))))))))))))))</f>
        <v>-3 a -2,5</v>
      </c>
      <c r="CI73" s="11" t="n">
        <f aca="false">IF(CG73="","",IF(CG73=-2.25,"NORMA",IF(CG73&lt;=-9.5,1,IF(CG73&lt;=-8.5,2,IF(CG73&lt;=-7.5,3,IF(CG73&lt;=-6.5,4,IF(CG73&lt;=-5.5,5,IF(CG73&lt;=-4.5,6,IF(CG73&lt;=-3.5,7,IF(CG73&lt;=-2.5,8,IF(CG73&lt;=-1.5,9,IF(CG73&lt;=-0.5,10,IF(CG73&lt;=0.5,11,IF(CG73&lt;=1.5,12,IF(CG73&lt;=2.5,13,IF(CG73&lt;=3.5,14,IF(CG73&lt;=4.5,15,IF(CG73&lt;=5.5,16,IF(CG73&lt;=6.5,17,IF(CG73&lt;=7.5,18,IF(CG73&lt;=8.5,19,IF(CG73&lt;=9.5,20,IF(CG73=10,21,"Fuera de rango")))))))))))))))))))))))</f>
        <v>8</v>
      </c>
      <c r="CJ73" s="9" t="n">
        <v>2.5</v>
      </c>
      <c r="CK73" s="10" t="str">
        <f aca="false">IF(CJ73="","",IF(AND(CJ73&gt;=-6,CJ73&lt;=-5.5),"-6 a -5,5",IF(AND(CJ73&gt;-5.5,CJ73&lt;=-4.5),"-5 a -4,5",IF(AND(CJ73&gt;-4.5,CJ73&lt;=-3.5),"-4 a -3,5",IF(AND(CJ73&gt;-3.5,CJ73&lt;=-2.5),"-3 a -2,5",IF(AND(CJ73&gt;-2.5,CJ73&lt;=-1.5),"-2 a -1,5",IF(AND(CJ73&gt;-1.5,CJ73&lt;=-0.5),"-1 a -0,5",IF(AND(CJ73&gt;-0.5,CJ73&lt;=0.5),"0 a 0,5",IF(AND(CJ73&gt;0.5,CJ73&lt;=1.5),"1 a 1,5",IF(AND(CJ73&gt;1.5,CJ73&lt;2.5),"2",IF(AND(CJ73&gt;=2.5,CJ73&lt;=3),"2,5 a 3",IF(AND(CJ73&gt;3,CJ73&lt;=4),"3,5 a 4",IF(AND(CJ73&gt;4,CJ73&lt;=5),"4,5 a 5",IF(AND(CJ73&gt;5,CJ73&lt;=6),"5,5 a 6",IF(AND(CJ73&gt;6,CJ73&lt;=7),"6,5 a 7",IF(AND(CJ73&gt;7,CJ73&lt;=8),"7,5 a 8",IF(AND(CJ73&gt;8,CJ73&lt;=9.5),"8,5 a 9,5",IF(CJ73=10,"10","Fuera de rango"))))))))))))))))))</f>
        <v>2,5 a 3</v>
      </c>
      <c r="CL73" s="11" t="n">
        <f aca="false">IF(CK73="","",IF(OR(CK73="-6 a -5,5",CK73="-6 - -5,5"),1,IF(OR(CK73="-5 a -4,5",CK73="-5 - -4,5"),2,IF(OR(CK73="-4 a -3,5",CK73="-4 - -3,5"),3,IF(OR(CK73="-3 a -2,5",CK73="-3 - -2,5"),4,IF(OR(CK73="-2 a -1,5",CK73="-2 - -1,5"),5,IF(OR(CK73="-1 a -0,5",CK73="-1 - -0,5"),6,IF(OR(CK73="0 a 0,5",CK73="0 - 0,5"),7,IF(OR(CK73="1 a 1,5",CK73="1 - 1,5"),8,IF(CK73="2","NORMA",IF(OR(CK73="2,5 a 3",CK73="2,5 - 3"),9,IF(OR(CK73="3,5 a 4",CK73="3,5 - 4"),10,IF(OR(CK73="4,5 a 5",CK73="4,5 - 5"),11,IF(OR(CK73="5,5 a 6",CK73="5,5 - 6"),12,IF(OR(CK73="6,5 a 7",CK73="6,5 - 7"),13,IF(OR(CK73="7,5 a 8",CK73="7,5 - 8"),14,IF(OR(CK73="8,5 a 9",CK73="8,5 - 9,5",CK73="9 a 9,5"),15,IF(CK73="10",15,IF(OR(CK73="0,5 a 1",CK73="0,5 - 1"),7,"Fuera de rango")))))))))))))))))))</f>
        <v>9</v>
      </c>
      <c r="CM73" s="10" t="n">
        <v>0</v>
      </c>
      <c r="CN73" s="10" t="str">
        <f aca="false">IF(CM73=0,"0", " ")</f>
        <v>0</v>
      </c>
      <c r="CO73" s="10" t="str">
        <f aca="false">IF(CM73&gt;0,"EME"," ")</f>
        <v> </v>
      </c>
      <c r="CP73" s="10" t="n">
        <v>0</v>
      </c>
      <c r="CQ73" s="10" t="str">
        <f aca="false">IF(CP73&gt;0,"0", " ")</f>
        <v> </v>
      </c>
      <c r="CR73" s="10" t="str">
        <f aca="false">IF(CP73&gt;0,"EME"," ")</f>
        <v> </v>
      </c>
      <c r="CS73" s="9" t="n">
        <v>0</v>
      </c>
      <c r="CT73" s="10" t="str">
        <f aca="false">IF(CS73&gt;0,"1", " ")</f>
        <v> </v>
      </c>
      <c r="CU73" s="10" t="str">
        <f aca="false">IF(CS73&gt;0,"HIP"," ")</f>
        <v> </v>
      </c>
      <c r="CV73" s="9" t="n">
        <v>0</v>
      </c>
      <c r="CW73" s="10" t="str">
        <f aca="false">IF(CV73&gt;0,"1", " ")</f>
        <v> </v>
      </c>
      <c r="CX73" s="10" t="str">
        <f aca="false">IF(CV73&gt;0,"HIP"," ")</f>
        <v> </v>
      </c>
      <c r="CY73" s="9" t="n">
        <v>-0.75</v>
      </c>
      <c r="CZ73" s="11" t="str">
        <f aca="false">IF(CY73&lt;0,"2"," ")</f>
        <v>2</v>
      </c>
      <c r="DA73" s="11" t="str">
        <f aca="false">IF(CY73&lt;0,"MIO"," ")</f>
        <v>MIO</v>
      </c>
      <c r="DB73" s="9" t="n">
        <v>-0.75</v>
      </c>
      <c r="DC73" s="11" t="str">
        <f aca="false">IF(DB73&lt;0,"2"," ")</f>
        <v>2</v>
      </c>
      <c r="DD73" s="11" t="str">
        <f aca="false">IF(DB73&lt;0,"MIO"," ")</f>
        <v>MIO</v>
      </c>
      <c r="DE73" s="9" t="n">
        <v>0</v>
      </c>
      <c r="DF73" s="11" t="str">
        <f aca="false">IF(DE73&lt;0,"3"," ")</f>
        <v> </v>
      </c>
      <c r="DG73" s="11" t="str">
        <f aca="false">IF(DE73&lt;0,"AST"," ")</f>
        <v> </v>
      </c>
      <c r="DH73" s="9" t="n">
        <v>0</v>
      </c>
      <c r="DI73" s="11" t="str">
        <f aca="false">IF(DH73&lt;0,"3"," ")</f>
        <v> </v>
      </c>
      <c r="DJ73" s="11" t="str">
        <f aca="false">IF(DH73&lt;0,"AST"," ")</f>
        <v> </v>
      </c>
      <c r="DK73" s="9" t="n">
        <v>0</v>
      </c>
      <c r="DL73" s="10" t="str">
        <f aca="false">IF(DK73&gt;0,"4"," ")</f>
        <v> </v>
      </c>
      <c r="DM73" s="10" t="str">
        <f aca="false">IF(DK73&gt;0,"PRE"," ")</f>
        <v> </v>
      </c>
      <c r="DN73" s="9" t="n">
        <v>0</v>
      </c>
      <c r="DO73" s="10" t="str">
        <f aca="false">IF(DN73&gt;0,"4"," ")</f>
        <v> </v>
      </c>
      <c r="DP73" s="10" t="str">
        <f aca="false">IF(DN73&gt;0,"PRE"," ")</f>
        <v> </v>
      </c>
      <c r="DQ73" s="12" t="n">
        <v>1</v>
      </c>
      <c r="DR73" s="12" t="n">
        <v>1</v>
      </c>
      <c r="DS73" s="12" t="str">
        <f aca="false">CONCATENATE(CO73,CU73,DA73,DG73,DM73)</f>
        <v>  MIO  </v>
      </c>
      <c r="DT73" s="10" t="str">
        <f aca="false" t="array" ref="DT73">_xlfn.IFS(DS73="EME    ","0", DS73=" HIP   ","1", DS73="  MIO  ","2", DS73="   AST ","3", DS73="    PRE","4", DS73="EME   PRE","5", DS73=" HIP  PRE","6", DS73=" HIP AST ","7", DS73="  MIO PRE","8", DS73="  MIOAST ","9", DS73="   ASTPRE","10",DS73=" HIP ASTPRE","11", DS73="  MIOASTPRE","12", DS73="     ","0")</f>
        <v>2</v>
      </c>
      <c r="DU73" s="1" t="s">
        <v>154</v>
      </c>
      <c r="DV73" s="1" t="str">
        <f aca="false" t="array" ref="DV73">_xlfn.IFS(DU73="SI","2", DU73="NO","1")</f>
        <v>1</v>
      </c>
      <c r="DW73" s="10" t="n">
        <v>0</v>
      </c>
      <c r="DX73" s="11" t="str">
        <f aca="false">IF(DW73=0,"1","2")</f>
        <v>1</v>
      </c>
      <c r="DY73" s="11" t="str">
        <f aca="false" t="array" ref="DY73">_xlfn.IFS(DW73=0,"0", DW73=0.25, "1", DW73=0.5,"2", DW73=0.75,"3", DW73=1,"4",DW73=1.25,"5", DW73=1.5,"6", DW73=1.75,"7", DW73=2,"8")</f>
        <v>0</v>
      </c>
      <c r="DZ73" s="10" t="n">
        <v>0</v>
      </c>
      <c r="EA73" s="11" t="str">
        <f aca="false">IF(DZ73=0,"1","2")</f>
        <v>1</v>
      </c>
      <c r="EB73" s="11" t="str">
        <f aca="false" t="array" ref="EB73">_xlfn.IFS(DZ73=0,"0", DZ73=0.25, "1", DZ73=0.5,"2", DZ73=0.75,"3", DZ73=1,"4",DZ73=1.25,"5", DZ73=1.5,"6", DZ73=1.75,"7", DZ73=2,"8")</f>
        <v>0</v>
      </c>
      <c r="EC73" s="10" t="n">
        <v>-0.75</v>
      </c>
      <c r="ED73" s="10" t="str">
        <f aca="false">IF(EC73=0,"1","2")</f>
        <v>2</v>
      </c>
      <c r="EE73" s="11" t="str">
        <f aca="false" t="array" ref="EE73">_xlfn.IFS(EC73=0,"0", EC73=-0.25, "1", EC73=-0.5,"2", EC73=-0.75,"3", EC73=-1,"4",EC73=-1.25,"5", EC73=-1.5,"6", EC73=-1.75,"7", EC73=-2,"8", EC73=-2.25,"9",EC73=-2.5,"10", EC73=-2.75,"11", EC73=-3,"12", EC73=-3.25,"13", EC73=-3.5,"14", EC73=-3.75,"15",EC73=-4,"16")</f>
        <v>3</v>
      </c>
      <c r="EF73" s="10" t="n">
        <v>-0.75</v>
      </c>
      <c r="EG73" s="10" t="str">
        <f aca="false">IF(EF73=0,"1","2")</f>
        <v>2</v>
      </c>
      <c r="EH73" s="11" t="str">
        <f aca="false" t="array" ref="EH73">_xlfn.IFS(EF73=0,"0", EF73=-0.25, "1", EF73=-0.5,"2", EF73=-0.75,"3", EF73=-1,"4",EF73=-1.25,"5", EF73=-1.5,"6", EF73=-1.75,"7", EF73=-2,"8", EF73=-2.25,"9",EF73=-2.5,"10", EF73=-2.75,"11", EF73=-3,"12", EF73=-3.25,"13", EF73=-3.5,"14", EF73=-3.75,"15",EF73=-4,"16")</f>
        <v>3</v>
      </c>
      <c r="EI73" s="10" t="n">
        <v>0</v>
      </c>
      <c r="EJ73" s="11" t="str">
        <f aca="false">IF(EI73=0,"1","2")</f>
        <v>1</v>
      </c>
      <c r="EK73" s="11" t="str">
        <f aca="false" t="array" ref="EK73">_xlfn.IFS(EI73=0,"0", EI73=-0.25, "1", EI73=-0.5,"2", EI73=-0.75,"3", EI73=-1,"4",EI73=-1.25,"5", EI73=-1.5,"6", EI73=-1.75,"7", EI73=-2,"8", EI73=-2.25,"9", EI73=-2.25,"9",EI73=-2.5,"10", EI73=-2.75,"11", EI73=-3,"12", EI73=-3.25,"13", EI73=-3.5,"14", EI73=-3.75,"15",EI73=-4,"16", EI73=0.25, "17", EI73=0.5, "18")</f>
        <v>0</v>
      </c>
      <c r="EL73" s="10" t="n">
        <v>0</v>
      </c>
      <c r="EM73" s="11" t="str">
        <f aca="false">IF(EL73=0,"1","2")</f>
        <v>1</v>
      </c>
      <c r="EN73" s="11" t="str">
        <f aca="false" t="array" ref="EN73">_xlfn.IFS(EL73=0.25,"17",EL73=0.5,"18", EL73=0,"0", EL73=-0.25, "1", EL73=-0.5,"2", EL73=-0.75,"3", EL73=-1,"4",EL73=-1.25,"5", EL73=-1.5,"6", EL73=-1.75,"7", EL73=-2,"8",EL73= -2.25,"9",EL73=-2.5,"10",EL73= -2.75,"11",EL73= -3,"12",EL73= -3.25,"13",EL73= -3.5,"14",EL73= -3.75,"15",EL73=-4,"16")</f>
        <v>0</v>
      </c>
      <c r="EO73" s="10" t="n">
        <v>0</v>
      </c>
      <c r="EP73" s="11" t="str">
        <f aca="false">IF(EO73=0,"1","2")</f>
        <v>1</v>
      </c>
      <c r="EQ73" s="11" t="str">
        <f aca="false" t="array" ref="EQ73">_xlfn.IFS(EO73=0,"0", EO73=0.25, "1", EO73=0.5,"2", EO73=0.75,"3", EO73=1,"4",EO73=1.25,"5", EO73=1.5,"6", EO73=1.75,"7", EO73=2,"8", EO73=2.25,"9", EO73=2.25,"9",EO73=2.5,"10", EO73=2.75,"11", EO73=3,"12", EO73=3.25,"13", EO73=3.5,"14", EO73=3.75,"15",EO73=4,"16", EO73=-0.25, "17", bq=-0.5, "18")</f>
        <v>0</v>
      </c>
      <c r="ER73" s="10" t="n">
        <v>0</v>
      </c>
      <c r="ES73" s="11" t="str">
        <f aca="false">IF(ER73=0,"1","2")</f>
        <v>1</v>
      </c>
      <c r="ET73" s="11" t="str">
        <f aca="false" t="array" ref="ET73">_xlfn.IFS(ER73=0,"0", ER73=0.25, "1", ER73=0.5,"2", ER73=0.75,"3", ER73=1,"4",ER73=1.25,"5", ER73=1.5,"6", ER73=1.75,"7", ER73=2,"8", ER73=2.25,"9", ER73=2.25,"9",ER73=2.5,"10", ER73=2.75,"11", ER73=3,"12", ER73=3.25,"13", ER73=3.5,"14", ER73=3.75,"15",ER73=4,"16", ER73=-0.25, "17", bq=-0.5, "18")</f>
        <v>0</v>
      </c>
      <c r="EU73" s="13" t="n">
        <v>60</v>
      </c>
      <c r="EV73" s="14" t="str">
        <f aca="false">VLOOKUP(EU73,LEYENDA!$G$2:$H$8,2,TRUE())</f>
        <v>49-60</v>
      </c>
      <c r="EW73" s="14" t="str">
        <f aca="false" t="array" ref="EW73">_xlfn.IFS(EV73="0-5","1", EV73="6-12","2", EV73="13-18","3", EV73="19-24","4", EV73="25-36","5", EV73="37-48","6", EV73="49-60","7")</f>
        <v>7</v>
      </c>
    </row>
    <row r="74" customFormat="false" ht="13.5" hidden="false" customHeight="false" outlineLevel="0" collapsed="false">
      <c r="A74" s="41" t="n">
        <v>31</v>
      </c>
      <c r="B74" s="32" t="n">
        <v>1</v>
      </c>
      <c r="C74" s="33" t="n">
        <v>44312</v>
      </c>
      <c r="D74" s="6"/>
      <c r="E74" s="5" t="str">
        <f aca="false">VLOOKUP(A74,'286'!$A$3:$J$600,10,FALSE())</f>
        <v>PHILP, LUCÍA</v>
      </c>
      <c r="F74" s="4" t="str">
        <f aca="false">VLOOKUP(A74,'286'!$A$3:$I$1768,3,FALSE())</f>
        <v>PHILPLU</v>
      </c>
      <c r="G74" s="6" t="n">
        <f aca="false">VLOOKUP(A74,'286'!$A$3:$I$1768,4,FALSE())</f>
        <v>39767</v>
      </c>
      <c r="H74" s="7" t="n">
        <f aca="false">YEAR(C74)-YEAR(G74)</f>
        <v>13</v>
      </c>
      <c r="I74" s="1" t="str">
        <f aca="false">VLOOKUP(H74,LEYENDA!$C$2:$D$6,2,TRUE())</f>
        <v>13-24</v>
      </c>
      <c r="J74" s="5" t="str">
        <f aca="false">VLOOKUP(A74,'286'!$A$3:$I$1768,7,FALSE())</f>
        <v>M</v>
      </c>
      <c r="K74" s="8" t="str">
        <f aca="false">VLOOKUP(A74,'286'!$A$3:$I$1768,2,FALSE())</f>
        <v>OD</v>
      </c>
      <c r="L74" s="4" t="str">
        <f aca="false">VLOOKUP(A74,'286'!$A$3:$I$1768,8,FALSE())</f>
        <v>D</v>
      </c>
      <c r="M74" s="4" t="str">
        <f aca="false">VLOOKUP(A74,'286'!$A$3:$I$1768,9,FALSE())</f>
        <v>D</v>
      </c>
      <c r="N74" s="8" t="str">
        <f aca="false">IF(R74=O74, "MISMA","CONTRARIA")</f>
        <v>MISMA</v>
      </c>
      <c r="O74" s="8" t="str">
        <f aca="false" t="array" ref="O74">_xlfn.IFS(L74="D","1", L74="I","2")</f>
        <v>1</v>
      </c>
      <c r="P74" s="8" t="str">
        <f aca="false" t="array" ref="P74">_xlfn.IFS(K74="OD","1", K74="OI","2")</f>
        <v>1</v>
      </c>
      <c r="Q74" s="1" t="str">
        <f aca="false" t="array" ref="Q74">_xlfn.IFS(J74="M","1", J74="H","2")</f>
        <v>1</v>
      </c>
      <c r="R74" s="8" t="str">
        <f aca="false" t="array" ref="R74">_xlfn.IFS(M74="D","1", M74="I","2")</f>
        <v>1</v>
      </c>
      <c r="S74" s="1" t="str">
        <f aca="false" t="array" ref="S74">_xlfn.IFS(N74="CONTRARIA", "1",N74= "MISMA","2")</f>
        <v>2</v>
      </c>
      <c r="T74" s="1" t="str">
        <f aca="false" t="array" ref="T74">_xlfn.IFS(I74="0-12","1", I74="13-24","2", I74="25-40","3", I74="41-60","4", I74="61-100","5")</f>
        <v>2</v>
      </c>
      <c r="U74" s="9" t="n">
        <v>1.5</v>
      </c>
      <c r="V74" s="1" t="str">
        <f aca="false">IF(U74="","",IF(AND(U74&gt;=-9,U74&lt;=-6.5),"-9 a -6,5",IF(AND(U74&gt;=-6,U74&lt;=-3.5),"-6 a -3,5",IF(AND(U74&gt;=-3,U74&lt;=-1),"-3 a -1",IF(U74=-0.5,"-0,5",IF(AND(U74&gt;=0,U74&lt;=2.5),"0 a 2,5",IF(AND(U74&gt;=3,U74&lt;=5.5),"3 a 5,5",IF(AND(U74&gt;=6,U74&lt;=8.5),"6 a 8,5",IF(AND(U74&gt;=9,U74&lt;=20),"9 a 20","Fuera de rango")))))))))</f>
        <v>0 a 2,5</v>
      </c>
      <c r="W74" s="11" t="n">
        <f aca="false">IF(V74="","",IF(V74="-9 a -6,5",2,IF(V74="-6 a -3,5",3,IF(V74="-3 a -1",4,IF(V74="-0,5","NORMA",IF(V74="0 a 2,5",5,IF(V74="3 a 5,5",6,IF(V74="6 a 8,5",7,IF(V74="9 a 20",8,"Fuera de rango")))))))))</f>
        <v>5</v>
      </c>
      <c r="X74" s="9" t="n">
        <v>0</v>
      </c>
      <c r="Y74" s="10" t="str">
        <f aca="false">IF(X74="","",IF(AND(X74&gt;=0,X74&lt;=4),"0 a 4",IF(AND(X74&gt;=4.5,X74&lt;=8.5),"4,5 a 8,5",IF(X74=9,"9",IF(AND(X74&gt;=9.5,X74&lt;=13),"9,5 a 13",IF(AND(X74&gt;=13.5,X74&lt;=20),"13,5 a 20",IF(AND(X74&gt;=20.5,X74&lt;=35),"20,5 a 35","Fuera de rango")))))))</f>
        <v>0 a 4</v>
      </c>
      <c r="Z74" s="11" t="n">
        <f aca="false">IF(Y74="","",IF(Y74="0 a 4",1,IF(Y74="4,5 a 8,5",2,IF(Y74="9","NORMA",IF(Y74="9,5 a 13",3,IF(Y74="13,5 a 20",4,IF(Y74="20,5 a 35",5,"Fuera de rango")))))))</f>
        <v>1</v>
      </c>
      <c r="AA74" s="9" t="n">
        <v>19</v>
      </c>
      <c r="AB74" s="11" t="str">
        <f aca="false">IF(AA74="","",IF(AND(AA74&gt;=0,AA74&lt;=9),"0 a 9",IF(AND(AA74&gt;=9.5,AA74&lt;=18.5),"9,5 a 18,5",IF(AA74=19,"19",IF(AND(AA74&gt;=19.5,AA74&lt;=28),"19,5 a 28",IF(AND(AA74&gt;=28.5,AA74&lt;=40),"28,5 a 40","Fuera de rango"))))))</f>
        <v>19</v>
      </c>
      <c r="AC74" s="11" t="str">
        <f aca="false" t="array" ref="AC74">_xlfn.IFS(AB74="","",AB74="0 a 9",1,AB74="9,5 a 18,5",2,AB74="19","NORMA",AB74="19,5 a 28",3,AB74="28,5 a 40",4,TRUE(),"Fuera de rango")</f>
        <v>NORMA</v>
      </c>
      <c r="AD74" s="9" t="n">
        <v>12</v>
      </c>
      <c r="AE74" s="10" t="str">
        <f aca="false">IF(AD74="","",IF(AND(AD74&gt;=-10,AD74&lt;=0),"De -10 a 0",IF(AND(AD74&gt;=0.5,AD74&lt;=9.5),"0,5 a 9,5",IF(AD74=10,"10",IF(AND(AD74&gt;=10.5,AD74&lt;=20),"10,5 a 20",IF(AND(AD74&gt;=20.5,AD74&lt;=40),"20,5 a 40","Fuera de rango"))))))</f>
        <v>10,5 a 20</v>
      </c>
      <c r="AF74" s="12" t="n">
        <f aca="false">IF(AD74="","",IF(AND(AD74&gt;=-10,AD74&lt;=0),1,IF(AND(AD74&gt;=0.5,AD74&lt;=9.5),2,IF(AD74=10,"NORMA",IF(AND(AD74&gt;=10.5,AD74&lt;=20),3,IF(AND(AD74&gt;=20.5,AD74&lt;=40),4,""))))))</f>
        <v>3</v>
      </c>
      <c r="AG74" s="9" t="n">
        <v>10</v>
      </c>
      <c r="AH74" s="10" t="str">
        <f aca="false">IF(AG74="","",IF(AND(AG74&gt;=0,AG74&lt;=4),"0 a 4",IF(AND(AG74&gt;=4.5,AG74&lt;=8.5),"4,5 a 8,5",IF(AG74=9,"9",IF(AND(AG74&gt;=9.5,AG74&lt;=13),"9,5 a 13",IF(AND(AG74&gt;=13.5,AG74&lt;=25),"13,5 a 25","Fuera de rango"))))))</f>
        <v>9,5 a 13</v>
      </c>
      <c r="AI74" s="11" t="n">
        <f aca="false">IF(AH74="","",IF(AH74="0 a 4",1,IF(AH74="4,5 a 8,5",2,IF(AH74="9","NORMA",IF(AH74="9,5 a 13",3,IF(AH74="13,5 a 25",4,""))))))</f>
        <v>3</v>
      </c>
      <c r="AJ74" s="9" t="n">
        <v>7</v>
      </c>
      <c r="AK74" s="10" t="str">
        <f aca="false">IF(AJ74="","",IF(AND(AJ74&gt;=-15,AJ74&lt;=-10.5),"-15 a -10,5",IF(AND(AJ74&gt;=-10,AJ74&lt;=-4),"-10 a -4",IF(AND(AJ74&gt;=-4.5,AJ74&lt;=0),"-4,5 a 0",IF(AND(AJ74&gt;=0.5,AJ74&lt;=4.5),"0,5 a 4,5",IF(AJ74=5,"5",IF(AND(AJ74&gt;=5.5,AJ74&lt;=10),"5,5 a 10",IF(AND(AJ74&gt;=10.5,AJ74&lt;=20),"10,5 a 20","Fuera de rango"))))))))</f>
        <v>5,5 a 10</v>
      </c>
      <c r="AL74" s="11" t="n">
        <f aca="false">IF(AK74="","",IF(AK74="-15 a -10,5",1,IF(AK74="-10 a -4",2,IF(AK74="-4,5 a 0",3,IF(AK74="0,5 a 4,5",4,IF(AK74="5","NORMA",IF(AK74="5,5 a 10",5,IF(AK74="10,5 a 20",6,"Error"))))))))</f>
        <v>5</v>
      </c>
      <c r="AM74" s="9" t="n">
        <v>0</v>
      </c>
      <c r="AN74" s="10" t="str">
        <f aca="false">IF(AM74="","",IF(AND(AM74&gt;=-7.5,AM74&lt;=-5.5),"-7,5 a -5,5",IF(AND(AM74&gt;=-5,AM74&lt;=-3),"-5 a -3",IF(AND(AM74&gt;=-2.5,AM74&lt;=-0.5),"-2,5 a -0,5",IF(AM74=0,"0,00",IF(AND(AM74&gt;=0.5,AM74&lt;=2.5),"0,5 a 2,5",IF(AND(AM74&gt;=3,AM74&lt;=5),"3 a 5",IF(AND(AM74&gt;=5.5,AM74&lt;=7.5),"5,5 a 7,5",IF(AND(AM74&gt;=8,AM74&lt;=10),"8 a 10","Fuera de rango")))))))))</f>
        <v>0,00</v>
      </c>
      <c r="AO74" s="11" t="str">
        <f aca="false">IF(AN74="","",IF(AN74="-7,5 a -5,5",1,IF(AN74="-5 a -3",2,IF(AN74="-2,5 a -0,5",3,IF(AN74="0,00","NORMA",IF(AN74="0,5 a 2,5",4,IF(AN74="3 a 5",5,IF(AN74="5,5 a 7,5",6,IF(AN74="8 a 10",7,"Error")))))))))</f>
        <v>NORMA</v>
      </c>
      <c r="AP74" s="9" t="n">
        <v>5</v>
      </c>
      <c r="AQ74" s="10" t="str">
        <f aca="false">IF(AP74="","",IF(AND(AP74&gt;=-20,AP74&lt;=-9.5),"-20 a -9,5",IF(AND(AP74&gt;=-9,AP74&lt;=-6.5),"-9 a -6,5",IF(AP74=-6,"-6",IF(AND(AP74&gt;=-5.5,AP74&lt;=-3),"-5,5 a -3",IF(AND(AP74&gt;=-2.5,AP74&lt;=0),"-2,5 a 0",IF(AND(AP74&gt;=0.5,AP74&lt;=3),"0,5 a 3",IF(AND(AP74&gt;=3.5,AP74&lt;=6),"3,5 a 6",IF(AND(AP74&gt;=6.5,AP74&lt;=9),"6,5 a 9",IF(AND(AP74&gt;=9.5,AP74&lt;=20),"9,5 a 20","Fuera de rango"))))))))))</f>
        <v>3,5 a 6</v>
      </c>
      <c r="AR74" s="11" t="n">
        <f aca="false">IF(AQ74="","",IF(AQ74="-20 a -9,5",1,IF(AQ74="-9 a -6,5",2,IF(AQ74="-6","NORMA",IF(AQ74="-5,5 a -3",3,IF(AQ74="-2,5 a 0",4,IF(AQ74="0,5 a 3",5,IF(AQ74="3,5 a 6",6,IF(AQ74="6,5 a 9",7,IF(AQ74="9,5 a 20",8,""))))))))))</f>
        <v>6</v>
      </c>
      <c r="AS74" s="9" t="n">
        <v>9</v>
      </c>
      <c r="AT74" s="10" t="str">
        <f aca="false">IF(AS74="","",IF(AND(AS74&gt;=-16,AS74&lt;=-14),"-16 a -14",IF(AND(AS74&gt;=-13.5,AS74&lt;=-11.5),"-13,5 a -11,5",IF(AND(AS74&gt;=-11,AS74&lt;=-9),"-11 a -9",IF(AND(AS74&gt;=-8.5,AS74&lt;=-6.5),"-8,5 a -6,5",IF(AND(AS74&gt;=-6,AS74&lt;=-4),"-6 a -4",IF(AND(AS74&gt;=-3.5,AS74&lt;=-1.5),"-3,5 a -1,5",IF(AND(AS74&gt;=-1,AS74&lt;=1),"-1 a 1",IF(AND(AS74&gt;=1.5,AS74&lt;=3.5),"1,5 a 3,5",IF(AND(AS74&gt;=4,AS74&lt;=6),"4 a 6",IF(AND(AS74&gt;=6.5,AS74&lt;=8.5),"6,5 a 8,5",IF(AND(AS74&gt;=9,AS74&lt;=11),"9 a 11",IF(AND(AS74&gt;=11.5,AS74&lt;=13.5),"11,5 a 13,5",IF(AND(AS74&gt;=14,AS74&lt;=16),"14 a 16",IF(AND(AS74&gt;=16.5,AS74&lt;=18.5),"16,5 a 18,5",IF(AND(AS74&gt;=19,AS74&lt;=21),"19 a 21","Fuera de rango"))))))))))))))))</f>
        <v>9 a 11</v>
      </c>
      <c r="AU74" s="11" t="n">
        <f aca="false" t="array" ref="AU74">IF(AT74="","",_xlfn.IFS(AT74="-16 a -14",1,AT74="-13,5 a -11,5",2,AT74="-11 a -9",3,AT74="-8,5 a -6,5",4,AT74="-6 a -4",5,AT74="-3,5 a -1,5",6,AT74="-1 a 1",7,AT74="1,5 a 3,5",8,AT74="4 a 6","NORMA",AT74="6,5 a 8,5",9,AT74="9 a 11",10,AT74="11,5 a 13,5",11,AT74="14 a 16",12,AT74="16,5 a 18,5",13,AT74="19 a 21",14,TRUE(),""))</f>
        <v>10</v>
      </c>
      <c r="AV74" s="9" t="n">
        <v>0.75</v>
      </c>
      <c r="AW74" s="10" t="str">
        <f aca="false">IF(AV74="","",IF(AND(AV74&gt;=-1,AV74&lt;=-0.5),"-1 a -0,5",IF(AND(AV74&gt;-0.5,AV74&lt;=0),"De -0,5 a 0",IF(AND(AV74&gt;=0.25,AV74&lt;=0.75),"0,25 a 0,75",IF(AND(AV74&gt;=1,AV74&lt;=1.5),"1 a 1,5",IF(AND(AV74&gt;=1.75,AV74&lt;=2.25),"1,75 a 2,25",IF(AND(AV74&gt;=2.5,AV74&lt;=3),"2,5 a 3",IF(AND(AV74&gt;=3.25,AV74&lt;=3.75),"3,25 a 3,75","Fuera de rango"))))))))</f>
        <v>0,25 a 0,75</v>
      </c>
      <c r="AX74" s="11" t="str">
        <f aca="false">IF(AW74="","",IF(OR(AW74="-1 a -0,5",AW74="-1 a -0.5"),1,IF(OR(AW74="De -0,5 a 0",AW74="-0,5 a 0",AW74="De -0.5 a 0"),2,IF(OR(AW74="0,25 a 0,75",AW74="0.25 a 0.75"),"NORMA",IF(OR(AW74="1 a 1,5",AW74="1 a 1.5"),3,IF(OR(AW74="1,75 a 2,25",AW74="1.75 a 2.25"),4,IF(OR(AW74="2,5 a 3",AW74="2.5 a 3"),5,IF(OR(AW74="3,25 a 3,75",AW74="3.25 a 3.75"),6,""))))))))</f>
        <v>NORMA</v>
      </c>
      <c r="AY74" s="9" t="n">
        <v>-2</v>
      </c>
      <c r="AZ74" s="10" t="str">
        <f aca="false">IF(AY74="","",IF(AND(AY74&gt;=-20,AY74&lt;=-9.5),"-20 a -9,5",IF(AND(AY74&gt;=-9,AY74&lt;=-6.5),"-9 a -6,5",IF(AY74=-6,"-6",IF(AND(AY74&gt;=-5.5,AY74&lt;=-3),"-5,5 a -3",IF(AND(AY74&gt;=-2.5,AY74&lt;=0),"-2,5 a 0",IF(AND(AY74&gt;=0.5,AY74&lt;=3),"0,5 a 3",IF(AND(AY74&gt;=3.5,AY74&lt;=6),"3,5 a 6","Fuera de rango"))))))))</f>
        <v>-2,5 a 0</v>
      </c>
      <c r="BA74" s="11" t="n">
        <f aca="false">IF(AZ74="","",IF(AZ74="-20 a -9,5",1,IF(AZ74="-9 a -6,5",2,IF(AZ74="-6","NORMA",IF(AZ74="-5,5 a -3",3,IF(AZ74="-2,5 a 0",4,IF(AZ74="0,5 a 3",5,IF(AZ74="3,5 a 6",6,""))))))))</f>
        <v>4</v>
      </c>
      <c r="BB74" s="9" t="n">
        <v>0</v>
      </c>
      <c r="BC74" s="10" t="str">
        <f aca="false" t="array" ref="BC74">IF(BB74="","",_xlfn.IFS(AND(BB74&gt;=0,BB74&lt;=2),"0 a 2",AND(BB74&gt;=2.5,BB74&lt;=4.5),"2,5 a 4,5",AND(BB74&gt;=5,BB74&lt;=7),"5 a 7",AND(BB74&gt;=7.5,BB74&lt;=9.5),"7,5 a 9,5",AND(BB74&gt;=10,BB74&lt;=12),"10 a 12",AND(BB74&gt;=12.5,BB74&lt;=14.5),"12,5 a 14,5",BB74=15,"15",AND(BB74&gt;=15.5,BB74&lt;=17.5),"15,5 a 17,5",AND(BB74&gt;=18,BB74&lt;=20),"18 a 20",AND(BB74&gt;=20.5,BB74&lt;=22.5),"20,5 a 22,5",AND(BB74&gt;=23,BB74&lt;=25),"23 a 25",TRUE(),"Fuera de rango"))</f>
        <v>0 a 2</v>
      </c>
      <c r="BD74" s="11" t="n">
        <f aca="false" t="array" ref="BD74">IF(BC74="","",_xlfn.IFS(BC74="0 a 2",1,BC74="2,5 a 4,5",2,BC74="5 a 7",3,BC74="7,5 a 9,5",4,BC74="10 a 12",5,BC74="12,5 a 14,5",6,BC74="15","NORMA",BC74="15,5 a 17,5",7,BC74="18 a 20",8,BC74="20,5 a 22,5",9,BC74="23 a 25",10,TRUE(),"Fuera de rango"))</f>
        <v>1</v>
      </c>
      <c r="BE74" s="9" t="n">
        <v>30</v>
      </c>
      <c r="BF74" s="10" t="str">
        <f aca="false">IF(BE74="","",IF(AND(BE74&gt;=-20,BE74&lt;=-10),"-20 a -10",IF(AND(BE74&gt;=-9.5,BE74&lt;=0.5),"-9,5 a 0,5",IF(AND(BE74&gt;=1,BE74&lt;=11),"1 a 11",IF(AND(BE74&gt;=11.5,BE74&lt;=20.5),"11,5 a 20,5",IF(BE74=21,"21",IF(AND(BE74&gt;=21.5,BE74&lt;=31.5),"21,5 a 31,5",IF(AND(BE74&gt;=32,BE74&lt;=42),"32 a 42","Fuera de rango"))))))))</f>
        <v>21,5 a 31,5</v>
      </c>
      <c r="BG74" s="11" t="n">
        <f aca="false">IF(BF74="","",IF(BF74="-20 a -10",1,IF(BF74="-9,5 a 0,5",2,IF(BF74="1 a 11",3,IF(BF74="11,5 a 20,5",4,IF(BF74="21","NORMA",IF(BF74="21,5 a 31,5",5,IF(BF74="32 a 42",6,""))))))))</f>
        <v>5</v>
      </c>
      <c r="BH74" s="9" t="n">
        <v>28</v>
      </c>
      <c r="BI74" s="10" t="str">
        <f aca="false">IF(BH74="","",IF(AND(BH74&gt;=-20,BH74&lt;=-15),"-20 a -15",IF(AND(BH74&gt;=-14.5,BH74&lt;=-9.5),"-14,5 a -9,5",IF(AND(BH74&gt;=-9,BH74&lt;=-4),"-9 a -4",IF(AND(BH74&gt;=-3.5,BH74&lt;=2.5),"-3,5 a 2,5",IF(AND(BH74&gt;=3,BH74&lt;=8),"3 a 8",IF(AND(BH74&gt;=8.5,BH74&lt;=14.5),"8,5 a 14,5",IF(BH74=15,"15",IF(AND(BH74&gt;=15.5,BH74&lt;=20.5),"15,5 a 20,5",IF(AND(BH74&gt;=21,BH74&lt;=26),"21 a 26","Fuera de rango"))))))))))</f>
        <v>Fuera de rango</v>
      </c>
      <c r="BJ74" s="11" t="str">
        <f aca="false">IF(BI74="","",IF(BI74="-20 a -15",1,IF(BI74="-14,5 a -9,5",2,IF(BI74="-9 a -4",3,IF(BI74="-3,5 a 2,5",4,IF(BI74="3 a 8",5,IF(BI74="8,5 a 14,5",6,IF(BI74="15","NORMA",IF(BI74="15,5 a 20,5",7,IF(BI74="21 a 26",8,IF(BI74="26,5 a 31,5",9,"")))))))))))</f>
        <v/>
      </c>
      <c r="BK74" s="9" t="n">
        <v>7</v>
      </c>
      <c r="BL74" s="10" t="str">
        <f aca="false">IF(BK74="","",IF(AND(BK74&gt;=0,BK74&lt;=2),"0 - 2",IF(AND(BK74&gt;=2.5,BK74&lt;=4.5),"2,5 - 4,5",IF(AND(BK74&gt;=5,BK74&lt;=7),"5 - 7",IF(AND(BK74&gt;=7.5,BK74&lt;=9.5),"7,5 - 9,5",IF(AND(BK74&gt;=10,BK74&lt;=12),"10 - 12",IF(AND(BK74&gt;=12.5,BK74&lt;=13.5),"12,5 - 13,5",IF(BK74=14,"14",IF(AND(BK74&gt;=14.5,BK74&lt;=16.5),"14,5 - 16,5",IF(AND(BK74&gt;=17,BK74&lt;=19),"17 - 19",IF(AND(BK74&gt;=19.5,BK74&lt;=21.5),"19,5 - 21,5",IF(AND(BK74&gt;=22,BK74&lt;=24),"22 - 24",IF(AND(BK74&gt;=24.5,BK74&lt;=26.5),"24,5 - 26,5",IF(AND(BK74&gt;=27,BK74&lt;=29),"27 - 29",IF(AND(BK74&gt;=29.5,BK74&lt;=30),"29,5 - 30","Fuera de rango")))))))))))))))</f>
        <v>5 - 7</v>
      </c>
      <c r="BM74" s="11" t="n">
        <f aca="false">IF(BL74="","",IF(BL74="0 - 2",1,IF(BL74="2,5 - 4,5",2,IF(BL74="5 - 7",3,IF(BL74="7,5 - 9,5",4,IF(BL74="10 - 12",5,IF(BL74="12,5 - 13,5",6,IF(BL74="14","NORMA",IF(BL74="14,5 - 16,5",7,IF(BL74="17 - 19",8,IF(BL74="19,5 - 21,5",9,IF(BL74="22 - 24",10,IF(BL74="24,5 - 26,5",11,IF(BL74="27 - 29",12,IF(BL74="29,5 - 30",13,"")))))))))))))))</f>
        <v>3</v>
      </c>
      <c r="BN74" s="9" t="n">
        <v>12</v>
      </c>
      <c r="BO74" s="10" t="str">
        <f aca="false">IF(BN74="","",IF(AND(BN74&gt;=-20,BN74&lt;=-10),"-20 a -10",IF(AND(BN74&gt;=-9.5,BN74&lt;=0.5),"-9,5 a 0,5",IF(AND(BN74&gt;=1,BN74&lt;=11),"1 a 11",IF(AND(BN74&gt;=11.5,BN74&lt;=21.5),"11,5 a 21,5",IF(BN74=22,"22",IF(AND(BN74&gt;=22.5,BN74&lt;=32.5),"22,5 a 32,5",IF(AND(BN74&gt;=33,BN74&lt;=43),"33 a 43","Fuera de rango"))))))))</f>
        <v>11,5 a 21,5</v>
      </c>
      <c r="BP74" s="11" t="n">
        <f aca="false">IF(BO74="","",IF(BO74="-20 a -10",1,IF(BO74="-9,5 a 0,5",2,IF(BO74="1 a 11",3,IF(BO74="11,5 a 21,5",4,IF(BO74="22","NORMA",IF(BO74="22,5 a 32,5",5,IF(BO74="33 a 43",6,""))))))))</f>
        <v>4</v>
      </c>
      <c r="BQ74" s="9" t="n">
        <v>8</v>
      </c>
      <c r="BR74" s="10" t="str">
        <f aca="false">IF(BQ74="","",IF(AND(BQ74&gt;=-20,BQ74&lt;=-15),"-20 a -15",IF(AND(BQ74&gt;=-14.5,BQ74&lt;=-9.5),"-14,5 a -9,5",IF(AND(BQ74&gt;=-9,BQ74&lt;=-4),"-9 a -4",IF(AND(BQ74&gt;=-3.5,BQ74&lt;=2.5),"-3,5 a 2,5",IF(AND(BQ74&gt;=3,BQ74&lt;=8),"3 a 8",IF(AND(BQ74&gt;=8.5,BQ74&lt;=13.5),"8,5 a 13,5",IF(AND(BQ74&gt;=14,BQ74&lt;=17.5),"14 a 17,5",IF(BQ74=18,"18",IF(AND(BQ74&gt;=18.5,BQ74&lt;=23.5),"18,5 a 23,5",IF(AND(BQ74&gt;=24,BQ74&lt;=29),"24 a 29",IF(AND(BQ74&gt;=29.5,BQ74&lt;=34.5),"29,5 a 34,5",IF(AND(BQ74&gt;=35,BQ74&lt;=40),"35 a 40","Fuera de rango")))))))))))))</f>
        <v>3 a 8</v>
      </c>
      <c r="BS74" s="11" t="n">
        <f aca="false">IF(BR74="","",IF(BR74="-20 a -15",1,IF(BR74="-14,5 a -9,5",2,IF(BR74="-9 a -4",3,IF(BR74="-3,5 a 2,5",4,IF(BR74="3 a 8",5,IF(BR74="8,5 a 13,5",6,IF(BR74="14 a 17,5",7,IF(BR74="18","NORMA",IF(BR74="18,5 a 23,5",8,IF(BR74="24 a 29",9,IF(BR74="29,5 a 34,5",10,IF(BR74="35 a 40",11,"")))))))))))))</f>
        <v>5</v>
      </c>
      <c r="BT74" s="9" t="n">
        <v>0</v>
      </c>
      <c r="BU74" s="10" t="str">
        <f aca="false">IF(BT74="","",IF(AND(BT74&gt;=-20,BT74&lt;=-18),"-20 a -18",IF(AND(BT74&gt;=-17.5,BT74&lt;=-15.5),"-17,5 a -15,5",IF(AND(BT74&gt;=-15,BT74&lt;=-13),"-15 a -13",IF(AND(BT74&gt;=-12.5,BT74&lt;=-10.5),"-12,5 a -10,5",IF(AND(BT74&gt;=-10,BT74&lt;=-8),"-10 a -8",IF(AND(BT74&gt;=-7.5,BT74&lt;=-5.5),"-7,5 a -5,5",IF(AND(BT74&gt;=-5,BT74&lt;=-3),"-5 a -3",IF(AND(BT74&gt;=-2.5,BT74&lt;=-0.5),"-2,5 a -0,5",IF(BT74=0,"0",IF(AND(BT74&gt;=0.5,BT74&lt;=2.5),"0,5 a 2,5",IF(AND(BT74&gt;=3,BT74&lt;=5),"3 a 5",IF(AND(BT74&gt;=5.5,BT74&lt;=7.5),"5,5 a 7,5",IF(AND(BT74&gt;=8,BT74&lt;=10),"8 a 10",IF(AND(BT74&gt;=10.5,BT74&lt;=12.5),"10,5 a 12,5",IF(AND(BT74&gt;=13,BT74&lt;=15),"13 a 15",IF(AND(BT74&gt;=15.5,BT74&lt;=17.5),"15,5 a 17,5",IF(AND(BT74&gt;=18,BT74&lt;=20),"18 a 20","Fuera de rango"))))))))))))))))))</f>
        <v>0</v>
      </c>
      <c r="BV74" s="11" t="str">
        <f aca="false">IF(BT74="","",IF(BT74=0,"NORMA",IF(AND(BT74&gt;=-20,BT74&lt;=-18),2,IF(AND(BT74&gt;=-17.5,BT74&lt;=-15.5),2,IF(AND(BT74&gt;=-15,BT74&lt;=-13),3,IF(AND(BT74&gt;=-12.5,BT74&lt;=-10.5),4,IF(AND(BT74&gt;=-10,BT74&lt;=-8),5,IF(AND(BT74&gt;=-7.5,BT74&lt;=-5.5),6,IF(AND(BT74&gt;=-5,BT74&lt;=-3),7,IF(AND(BT74&gt;=-2.5,BT74&lt;=-0.5),8,IF(AND(BT74&gt;=0.5,BT74&lt;=2.5),9,IF(AND(BT74&gt;=3,BT74&lt;=5),10,IF(AND(BT74&gt;=5.5,BT74&lt;=7.5),11,IF(AND(BT74&gt;=8,BT74&lt;=10),12,IF(AND(BT74&gt;=10.5,BT74&lt;=12.5),13,IF(AND(BT74&gt;=13,BT74&lt;=15),14,IF(AND(BT74&gt;=15.5,BT74&lt;=17.5),15,IF(AND(BT74&gt;=18,BT74&lt;=20),16,"Fuera de rango"))))))))))))))))))</f>
        <v>NORMA</v>
      </c>
      <c r="BW74" s="9" t="n">
        <v>-7</v>
      </c>
      <c r="BX74" s="10" t="n">
        <f aca="false">18.5- (0.3*H74)</f>
        <v>14.6</v>
      </c>
      <c r="BY74" s="10" t="n">
        <f aca="false">(BW74)-(BX74)</f>
        <v>-21.6</v>
      </c>
      <c r="BZ74" s="10" t="str">
        <f aca="false">IF(BY74="","",IF(BY74&lt;-27.5,"De -30 a -28",IF(BY74&lt;-25,"De -27,5 a -25,5",IF(BY74&lt;-22.5,"De -25 a -23",IF(BY74&lt;-20,"De -22,5 a -20,5",IF(BY74&lt;-17.5,"De -20 a -18",IF(BY74&lt;-15,"De -17,5 a -15,5",IF(BY74&lt;-12.5,"De -15 a -13",IF(BY74&lt;-10,"De -12,5 a -10,5",IF(BY74&lt;-7.5,"De -10 a -8",IF(BY74&lt;-5,"De -7,5 a -5,5",IF(BY74&lt;-2.5,"De -5 a -3",IF(BY74&lt;0,"De -2,5 a -0,5",IF(BY74&lt;2.5,"De 0 a 2",IF(BY74&lt;5,"De 2,5 a 4,5",IF(BY74&lt;7.5,"De 5 a 7",IF(BY74&lt;10,"De 7,5 a 9,5",IF(BY74&lt;12.5,"De 10 a 12",IF(BY74&lt;15,"De 12,5 a 14,5",IF(BY74&lt;17.5,"De 15 a 17",IF(BY74&lt;20,"De 17,5 a 19,5",IF(BY74&lt;22.5,"De 20 a 22",IF(BY74&lt;25,"De 22,5 a 24,5",IF(BY74&lt;27.5,"De 25 a 27","De 27,5 a 30"))))))))))))))))))))))))</f>
        <v>De -22,5 a -20,5</v>
      </c>
      <c r="CA74" s="12" t="n">
        <f aca="false">IF(BY74="","",IF(BY74&lt;=-28,1,IF(BY74&lt;=-25.5,2,IF(BY74&lt;=-23,3,IF(BY74&lt;=-20.5,4,IF(BY74&lt;=-18,5,IF(BY74&lt;=-15.5,6,IF(BY74&lt;=-13,7,IF(BY74&lt;=-10.5,8,IF(BY74&lt;=-8,9,IF(BY74&lt;=-5.5,10,IF(BY74&lt;=-3,11,IF(BY74&lt;=-0.5,12,IF(BY74&lt;=2,13,IF(BY74&lt;=4.5,14,IF(BY74&lt;=7,15,IF(BY74&lt;=9.5,16,IF(BY74&lt;=12,17,IF(BY74&lt;=14.5,18,IF(BY74&lt;=17,19,IF(BY74&lt;=19.5,20,IF(BY74&lt;=22,21,IF(BY74&lt;=24.5,22,IF(BY74&lt;=27,23,IF(BY74&lt;=30,24,"Fuera de rango")))))))))))))))))))))))))</f>
        <v>4</v>
      </c>
      <c r="CB74" s="9" t="n">
        <v>-8.5</v>
      </c>
      <c r="CC74" s="10" t="n">
        <f aca="false">18.5- (0.3*H74)</f>
        <v>14.6</v>
      </c>
      <c r="CD74" s="10" t="n">
        <f aca="false">(CB74)-(CC74)</f>
        <v>-23.1</v>
      </c>
      <c r="CE74" s="10" t="str">
        <f aca="false">IF(CD74="","",IF(CD74&lt;-27.5,"De -30 a -28",IF(CD74&lt;-25,"De -27,5 a -25,5",IF(CD74&lt;-22.5,"De -25 a -23",IF(CD74&lt;-20,"De -22,5 a -20,5",IF(CD74&lt;-17.5,"De -20 a -18",IF(CD74&lt;-15,"De -17,5 a -15,5",IF(CD74&lt;-12.5,"De -15 a -13",IF(CD74&lt;-10,"De -12,5 a -10,5",IF(CD74&lt;-7.5,"De -10 a -8",IF(CD74&lt;-5,"De -7,5 a -5,5",IF(CD74&lt;-2.5,"De -5 a -3",IF(CD74&lt;0,"De -2,5 a -0,5",IF(CD74&lt;=2,"De 0 a 2",IF(CD74&lt;=4.5,"De 2,5 a 4,5",IF(CD74&lt;=7,"De 5 a 7",IF(CD74&lt;=9.5,"De 7,5 a 9,5",IF(CD74&lt;=12,"De 10 a 12",IF(CD74&lt;=14.5,"De 12,5 a 14,5",IF(CD74&lt;=17,"De 15 a 17",IF(CD74&lt;=19.5,"De 17,5 a 19,5",IF(CD74&lt;=22,"De 20 a 22",IF(CD74&lt;=24.5,"De 22,5 a 24,5",IF(CD74&lt;=27,"De 25 a 27","De 27,5 a 30"))))))))))))))))))))))))</f>
        <v>De -25 a -23</v>
      </c>
      <c r="CF74" s="12" t="n">
        <f aca="false">IF(CD74="","",IF(CD74&lt;-27.5,1,IF(CD74&lt;-25,2,IF(CD74&lt;-22.5,3,IF(CD74&lt;-20,4,IF(CD74&lt;-17.5,5,IF(CD74&lt;-15,6,IF(CD74&lt;-12.5,7,IF(CD74&lt;-10,8,IF(CD74&lt;-7.5,9,IF(CD74&lt;-5,10,IF(CD74&lt;-2.5,11,IF(CD74&lt;0,12,IF(CD74&lt;2.5,13,IF(CD74&lt;5,14,IF(CD74&lt;7.5,15,IF(CD74&lt;10,16,IF(CD74&lt;12.5,17,IF(CD74&lt;15,18,IF(CD74&lt;17.5,19,IF(CD74&lt;20,20,IF(CD74&lt;22.5,21,IF(CD74&lt;25,22,IF(CD74&lt;27.5,23,24))))))))))))))))))))))))</f>
        <v>3</v>
      </c>
      <c r="CG74" s="9" t="n">
        <v>-2</v>
      </c>
      <c r="CH74" s="10" t="str">
        <f aca="false">IF(CG74="","",IF(AND(CG74&gt;=-10,CG74&lt;=-9.5),"-10 a -9,5",IF(AND(CG74&gt;-9.5,CG74&lt;=-8.5),"-9 a -8,5",IF(AND(CG74&gt;-8.5,CG74&lt;=-7.5),"-8 a -7,5",IF(AND(CG74&gt;-7.5,CG74&lt;=-6.5),"-7 a -6,5",IF(AND(CG74&gt;-6.5,CG74&lt;=-5.5),"-6 a -5,5",IF(AND(CG74&gt;-5.5,CG74&lt;=-4.5),"-5 a -4,5",IF(AND(CG74&gt;-4.5,CG74&lt;=-3.5),"-4 a -3,5",IF(AND(CG74&gt;-3.5,CG74&lt;=-2.5),"-3 a -2,5",IF(CG74=-2.25,"-2,25",IF(AND(CG74&gt;-2.5,CG74&lt;=-1.5),"-2 a -1,5",IF(AND(CG74&gt;-1.5,CG74&lt;=-0.5),"-1 a -0,5",IF(AND(CG74&gt;-0.5,CG74&lt;=0.5),"0 a 0,5",IF(AND(CG74&gt;0.5,CG74&lt;=1.5),"1 a 1,5",IF(AND(CG74&gt;1.5,CG74&lt;=2.5),"2 a 2,5",IF(AND(CG74&gt;2.5,CG74&lt;=3.5),"3 a 3,5",IF(AND(CG74&gt;3.5,CG74&lt;=4.5),"4 a 4,5",IF(AND(CG74&gt;4.5,CG74&lt;=5.5),"5 a 5,5",IF(AND(CG74&gt;5.5,CG74&lt;=6.5),"6 a 6,5",IF(AND(CG74&gt;6.5,CG74&lt;=7.5),"7 a 7,5",IF(AND(CG74&gt;7.5,CG74&lt;=8.5),"8 a 8,5",IF(AND(CG74&gt;8.5,CG74&lt;=9.5),"9 a 9,5",IF(CG74&gt;=10,"10","Fuera de rango")))))))))))))))))))))))</f>
        <v>-2 a -1,5</v>
      </c>
      <c r="CI74" s="11" t="n">
        <f aca="false">IF(CG74="","",IF(CG74=-2.25,"NORMA",IF(CG74&lt;=-9.5,1,IF(CG74&lt;=-8.5,2,IF(CG74&lt;=-7.5,3,IF(CG74&lt;=-6.5,4,IF(CG74&lt;=-5.5,5,IF(CG74&lt;=-4.5,6,IF(CG74&lt;=-3.5,7,IF(CG74&lt;=-2.5,8,IF(CG74&lt;=-1.5,9,IF(CG74&lt;=-0.5,10,IF(CG74&lt;=0.5,11,IF(CG74&lt;=1.5,12,IF(CG74&lt;=2.5,13,IF(CG74&lt;=3.5,14,IF(CG74&lt;=4.5,15,IF(CG74&lt;=5.5,16,IF(CG74&lt;=6.5,17,IF(CG74&lt;=7.5,18,IF(CG74&lt;=8.5,19,IF(CG74&lt;=9.5,20,IF(CG74=10,21,"Fuera de rango")))))))))))))))))))))))</f>
        <v>9</v>
      </c>
      <c r="CJ74" s="9" t="n">
        <v>2.75</v>
      </c>
      <c r="CK74" s="10" t="str">
        <f aca="false">IF(CJ74="","",IF(AND(CJ74&gt;=-6,CJ74&lt;=-5.5),"-6 a -5,5",IF(AND(CJ74&gt;-5.5,CJ74&lt;=-4.5),"-5 a -4,5",IF(AND(CJ74&gt;-4.5,CJ74&lt;=-3.5),"-4 a -3,5",IF(AND(CJ74&gt;-3.5,CJ74&lt;=-2.5),"-3 a -2,5",IF(AND(CJ74&gt;-2.5,CJ74&lt;=-1.5),"-2 a -1,5",IF(AND(CJ74&gt;-1.5,CJ74&lt;=-0.5),"-1 a -0,5",IF(AND(CJ74&gt;-0.5,CJ74&lt;=0.5),"0 a 0,5",IF(AND(CJ74&gt;0.5,CJ74&lt;=1.5),"1 a 1,5",IF(AND(CJ74&gt;1.5,CJ74&lt;2.5),"2",IF(AND(CJ74&gt;=2.5,CJ74&lt;=3),"2,5 a 3",IF(AND(CJ74&gt;3,CJ74&lt;=4),"3,5 a 4",IF(AND(CJ74&gt;4,CJ74&lt;=5),"4,5 a 5",IF(AND(CJ74&gt;5,CJ74&lt;=6),"5,5 a 6",IF(AND(CJ74&gt;6,CJ74&lt;=7),"6,5 a 7",IF(AND(CJ74&gt;7,CJ74&lt;=8),"7,5 a 8",IF(AND(CJ74&gt;8,CJ74&lt;=9.5),"8,5 a 9,5",IF(CJ74=10,"10","Fuera de rango"))))))))))))))))))</f>
        <v>2,5 a 3</v>
      </c>
      <c r="CL74" s="11" t="n">
        <f aca="false">IF(CK74="","",IF(OR(CK74="-6 a -5,5",CK74="-6 - -5,5"),1,IF(OR(CK74="-5 a -4,5",CK74="-5 - -4,5"),2,IF(OR(CK74="-4 a -3,5",CK74="-4 - -3,5"),3,IF(OR(CK74="-3 a -2,5",CK74="-3 - -2,5"),4,IF(OR(CK74="-2 a -1,5",CK74="-2 - -1,5"),5,IF(OR(CK74="-1 a -0,5",CK74="-1 - -0,5"),6,IF(OR(CK74="0 a 0,5",CK74="0 - 0,5"),7,IF(OR(CK74="1 a 1,5",CK74="1 - 1,5"),8,IF(CK74="2","NORMA",IF(OR(CK74="2,5 a 3",CK74="2,5 - 3"),9,IF(OR(CK74="3,5 a 4",CK74="3,5 - 4"),10,IF(OR(CK74="4,5 a 5",CK74="4,5 - 5"),11,IF(OR(CK74="5,5 a 6",CK74="5,5 - 6"),12,IF(OR(CK74="6,5 a 7",CK74="6,5 - 7"),13,IF(OR(CK74="7,5 a 8",CK74="7,5 - 8"),14,IF(OR(CK74="8,5 a 9",CK74="8,5 - 9,5",CK74="9 a 9,5"),15,IF(CK74="10",15,IF(OR(CK74="0,5 a 1",CK74="0,5 - 1"),7,"Fuera de rango")))))))))))))))))))</f>
        <v>9</v>
      </c>
      <c r="CM74" s="10" t="n">
        <v>0</v>
      </c>
      <c r="CN74" s="10" t="str">
        <f aca="false">IF(CM74=0,"0", " ")</f>
        <v>0</v>
      </c>
      <c r="CO74" s="10" t="str">
        <f aca="false">IF(CM74&gt;0,"EME"," ")</f>
        <v> </v>
      </c>
      <c r="CP74" s="10" t="n">
        <v>0</v>
      </c>
      <c r="CQ74" s="10" t="str">
        <f aca="false">IF(CP74&gt;0,"0", " ")</f>
        <v> </v>
      </c>
      <c r="CR74" s="10" t="str">
        <f aca="false">IF(CP74&gt;0,"EME"," ")</f>
        <v> </v>
      </c>
      <c r="CS74" s="9" t="n">
        <v>0</v>
      </c>
      <c r="CT74" s="10" t="str">
        <f aca="false">IF(CS74&gt;0,"1", " ")</f>
        <v> </v>
      </c>
      <c r="CU74" s="10" t="str">
        <f aca="false">IF(CS74&gt;0,"HIP"," ")</f>
        <v> </v>
      </c>
      <c r="CV74" s="9" t="n">
        <v>0</v>
      </c>
      <c r="CW74" s="10" t="str">
        <f aca="false">IF(CV74&gt;0,"1", " ")</f>
        <v> </v>
      </c>
      <c r="CX74" s="10" t="str">
        <f aca="false">IF(CV74&gt;0,"HIP"," ")</f>
        <v> </v>
      </c>
      <c r="CY74" s="9" t="n">
        <v>-5</v>
      </c>
      <c r="CZ74" s="11" t="str">
        <f aca="false">IF(CY74&lt;0,"2"," ")</f>
        <v>2</v>
      </c>
      <c r="DA74" s="11" t="str">
        <f aca="false">IF(CY74&lt;0,"MIO"," ")</f>
        <v>MIO</v>
      </c>
      <c r="DB74" s="9" t="n">
        <v>-4</v>
      </c>
      <c r="DC74" s="11" t="str">
        <f aca="false">IF(DB74&lt;0,"2"," ")</f>
        <v>2</v>
      </c>
      <c r="DD74" s="11" t="str">
        <f aca="false">IF(DB74&lt;0,"MIO"," ")</f>
        <v>MIO</v>
      </c>
      <c r="DE74" s="9" t="n">
        <v>-1.25</v>
      </c>
      <c r="DF74" s="11" t="str">
        <f aca="false">IF(DE74&lt;0,"3"," ")</f>
        <v>3</v>
      </c>
      <c r="DG74" s="11" t="str">
        <f aca="false">IF(DE74&lt;0,"AST"," ")</f>
        <v>AST</v>
      </c>
      <c r="DH74" s="9" t="n">
        <v>-1.25</v>
      </c>
      <c r="DI74" s="11" t="str">
        <f aca="false">IF(DH74&lt;0,"3"," ")</f>
        <v>3</v>
      </c>
      <c r="DJ74" s="11" t="str">
        <f aca="false">IF(DH74&lt;0,"AST"," ")</f>
        <v>AST</v>
      </c>
      <c r="DK74" s="9" t="n">
        <v>0</v>
      </c>
      <c r="DL74" s="10" t="str">
        <f aca="false">IF(DK74&gt;0,"4"," ")</f>
        <v> </v>
      </c>
      <c r="DM74" s="10" t="str">
        <f aca="false">IF(DK74&gt;0,"PRE"," ")</f>
        <v> </v>
      </c>
      <c r="DN74" s="9" t="n">
        <v>0</v>
      </c>
      <c r="DO74" s="10" t="str">
        <f aca="false">IF(DN74&gt;0,"4"," ")</f>
        <v> </v>
      </c>
      <c r="DP74" s="10" t="str">
        <f aca="false">IF(DN74&gt;0,"PRE"," ")</f>
        <v> </v>
      </c>
      <c r="DQ74" s="12" t="n">
        <v>2</v>
      </c>
      <c r="DR74" s="12" t="n">
        <v>2</v>
      </c>
      <c r="DS74" s="12" t="str">
        <f aca="false">CONCATENATE(CO74,CU74,DA74,DG74,DM74)</f>
        <v>  MIOAST </v>
      </c>
      <c r="DT74" s="10" t="str">
        <f aca="false" t="array" ref="DT74">_xlfn.IFS(DS74="EME    ","0", DS74=" HIP   ","1", DS74="  MIO  ","2", DS74="   AST ","3", DS74="    PRE","4", DS74="EME   PRE","5", DS74=" HIP  PRE","6", DS74=" HIP AST ","7", DS74="  MIO PRE","8", DS74="  MIOAST ","9", DS74="   ASTPRE","10",DS74=" HIP ASTPRE","11", DS74="  MIOASTPRE","12", DS74="     ","0")</f>
        <v>9</v>
      </c>
      <c r="DU74" s="1" t="s">
        <v>153</v>
      </c>
      <c r="DV74" s="1" t="str">
        <f aca="false" t="array" ref="DV74">_xlfn.IFS(DU74="SI","2", DU74="NO","1")</f>
        <v>2</v>
      </c>
      <c r="DW74" s="10" t="n">
        <v>0</v>
      </c>
      <c r="DX74" s="11" t="str">
        <f aca="false">IF(DW74=0,"1","2")</f>
        <v>1</v>
      </c>
      <c r="DY74" s="11" t="str">
        <f aca="false" t="array" ref="DY74">_xlfn.IFS(DW74=0,"0", DW74=0.25, "1", DW74=0.5,"2", DW74=0.75,"3", DW74=1,"4",DW74=1.25,"5", DW74=1.5,"6", DW74=1.75,"7", DW74=2,"8")</f>
        <v>0</v>
      </c>
      <c r="DZ74" s="10" t="n">
        <v>0</v>
      </c>
      <c r="EA74" s="11" t="str">
        <f aca="false">IF(DZ74=0,"1","2")</f>
        <v>1</v>
      </c>
      <c r="EB74" s="11" t="str">
        <f aca="false" t="array" ref="EB74">_xlfn.IFS(DZ74=0,"0", DZ74=0.25, "1", DZ74=0.5,"2", DZ74=0.75,"3", DZ74=1,"4",DZ74=1.25,"5", DZ74=1.5,"6", DZ74=1.75,"7", DZ74=2,"8")</f>
        <v>0</v>
      </c>
      <c r="EC74" s="10" t="n">
        <v>0</v>
      </c>
      <c r="ED74" s="10" t="str">
        <f aca="false">IF(EC74=0,"1","2")</f>
        <v>1</v>
      </c>
      <c r="EE74" s="11" t="str">
        <f aca="false" t="array" ref="EE74">_xlfn.IFS(EC74=0,"0", EC74=-0.25, "1", EC74=-0.5,"2", EC74=-0.75,"3", EC74=-1,"4",EC74=-1.25,"5", EC74=-1.5,"6", EC74=-1.75,"7", EC74=-2,"8", EC74=-2.25,"9",EC74=-2.5,"10", EC74=-2.75,"11", EC74=-3,"12", EC74=-3.25,"13", EC74=-3.5,"14", EC74=-3.75,"15",EC74=-4,"16")</f>
        <v>0</v>
      </c>
      <c r="EF74" s="10" t="n">
        <v>0</v>
      </c>
      <c r="EG74" s="10" t="str">
        <f aca="false">IF(EF74=0,"1","2")</f>
        <v>1</v>
      </c>
      <c r="EH74" s="11" t="str">
        <f aca="false" t="array" ref="EH74">_xlfn.IFS(EF74=0,"0", EF74=-0.25, "1", EF74=-0.5,"2", EF74=-0.75,"3", EF74=-1,"4",EF74=-1.25,"5", EF74=-1.5,"6", EF74=-1.75,"7", EF74=-2,"8", EF74=-2.25,"9",EF74=-2.5,"10", EF74=-2.75,"11", EF74=-3,"12", EF74=-3.25,"13", EF74=-3.5,"14", EF74=-3.75,"15",EF74=-4,"16")</f>
        <v>0</v>
      </c>
      <c r="EI74" s="10" t="n">
        <v>0.25</v>
      </c>
      <c r="EJ74" s="11" t="str">
        <f aca="false">IF(EI74=0,"1","2")</f>
        <v>2</v>
      </c>
      <c r="EK74" s="11" t="str">
        <f aca="false" t="array" ref="EK74">_xlfn.IFS(EI74=0,"0", EI74=-0.25, "1", EI74=-0.5,"2", EI74=-0.75,"3", EI74=-1,"4",EI74=-1.25,"5", EI74=-1.5,"6", EI74=-1.75,"7", EI74=-2,"8", EI74=-2.25,"9", EI74=-2.25,"9",EI74=-2.5,"10", EI74=-2.75,"11", EI74=-3,"12", EI74=-3.25,"13", EI74=-3.5,"14", EI74=-3.75,"15",EI74=-4,"16", EI74=0.25, "17", EI74=0.5, "18")</f>
        <v>17</v>
      </c>
      <c r="EL74" s="10" t="n">
        <v>0</v>
      </c>
      <c r="EM74" s="11" t="str">
        <f aca="false">IF(EL74=0,"1","2")</f>
        <v>1</v>
      </c>
      <c r="EN74" s="11" t="str">
        <f aca="false" t="array" ref="EN74">_xlfn.IFS(EL74=0.25,"17",EL74=0.5,"18", EL74=0,"0", EL74=-0.25, "1", EL74=-0.5,"2", EL74=-0.75,"3", EL74=-1,"4",EL74=-1.25,"5", EL74=-1.5,"6", EL74=-1.75,"7", EL74=-2,"8",EL74= -2.25,"9",EL74=-2.5,"10",EL74= -2.75,"11",EL74= -3,"12",EL74= -3.25,"13",EL74= -3.5,"14",EL74= -3.75,"15",EL74=-4,"16")</f>
        <v>0</v>
      </c>
      <c r="EO74" s="10" t="n">
        <v>0</v>
      </c>
      <c r="EP74" s="11" t="str">
        <f aca="false">IF(EO74=0,"1","2")</f>
        <v>1</v>
      </c>
      <c r="EQ74" s="11" t="str">
        <f aca="false" t="array" ref="EQ74">_xlfn.IFS(EO74=0,"0", EO74=0.25, "1", EO74=0.5,"2", EO74=0.75,"3", EO74=1,"4",EO74=1.25,"5", EO74=1.5,"6", EO74=1.75,"7", EO74=2,"8", EO74=2.25,"9", EO74=2.25,"9",EO74=2.5,"10", EO74=2.75,"11", EO74=3,"12", EO74=3.25,"13", EO74=3.5,"14", EO74=3.75,"15",EO74=4,"16", EO74=-0.25, "17", bq=-0.5, "18")</f>
        <v>0</v>
      </c>
      <c r="ER74" s="10" t="n">
        <v>0</v>
      </c>
      <c r="ES74" s="11" t="str">
        <f aca="false">IF(ER74=0,"1","2")</f>
        <v>1</v>
      </c>
      <c r="ET74" s="11" t="str">
        <f aca="false" t="array" ref="ET74">_xlfn.IFS(ER74=0,"0", ER74=0.25, "1", ER74=0.5,"2", ER74=0.75,"3", ER74=1,"4",ER74=1.25,"5", ER74=1.5,"6", ER74=1.75,"7", ER74=2,"8", ER74=2.25,"9", ER74=2.25,"9",ER74=2.5,"10", ER74=2.75,"11", ER74=3,"12", ER74=3.25,"13", ER74=3.5,"14", ER74=3.75,"15",ER74=4,"16", ER74=-0.25, "17", bq=-0.5, "18")</f>
        <v>0</v>
      </c>
      <c r="EU74" s="13" t="n">
        <v>12</v>
      </c>
      <c r="EV74" s="14" t="str">
        <f aca="false">VLOOKUP(EU74,LEYENDA!$G$2:$H$8,2,TRUE())</f>
        <v>6-12</v>
      </c>
      <c r="EW74" s="14" t="str">
        <f aca="false" t="array" ref="EW74">_xlfn.IFS(EV74="0-5","1", EV74="6-12","2", EV74="13-18","3", EV74="19-24","4", EV74="25-36","5", EV74="37-48","6", EV74="49-60","7")</f>
        <v>2</v>
      </c>
    </row>
    <row r="75" customFormat="false" ht="13.5" hidden="false" customHeight="false" outlineLevel="0" collapsed="false">
      <c r="A75" s="41" t="n">
        <v>33</v>
      </c>
      <c r="B75" s="32" t="n">
        <v>1</v>
      </c>
      <c r="C75" s="33" t="n">
        <v>44315</v>
      </c>
      <c r="D75" s="6"/>
      <c r="E75" s="5" t="str">
        <f aca="false">VLOOKUP(A75,'286'!$A$3:$J$600,10,FALSE())</f>
        <v>REVUELTA MUÑOZ, DANIEL</v>
      </c>
      <c r="F75" s="4" t="str">
        <f aca="false">VLOOKUP(A75,'286'!$A$3:$I$1768,3,FALSE())</f>
        <v>REMUDA</v>
      </c>
      <c r="G75" s="6" t="n">
        <f aca="false">VLOOKUP(A75,'286'!$A$3:$I$1768,4,FALSE())</f>
        <v>34325</v>
      </c>
      <c r="H75" s="7" t="n">
        <f aca="false">YEAR(C75)-YEAR(G75)</f>
        <v>28</v>
      </c>
      <c r="I75" s="1" t="str">
        <f aca="false">VLOOKUP(H75,LEYENDA!$C$2:$D$6,2,TRUE())</f>
        <v>25-40</v>
      </c>
      <c r="J75" s="5" t="str">
        <f aca="false">VLOOKUP(A75,'286'!$A$3:$I$1768,7,FALSE())</f>
        <v>H</v>
      </c>
      <c r="K75" s="8" t="str">
        <f aca="false">VLOOKUP(A75,'286'!$A$3:$I$1768,2,FALSE())</f>
        <v>OD</v>
      </c>
      <c r="L75" s="4" t="str">
        <f aca="false">VLOOKUP(A75,'286'!$A$3:$I$1768,8,FALSE())</f>
        <v>D</v>
      </c>
      <c r="M75" s="4" t="str">
        <f aca="false">VLOOKUP(A75,'286'!$A$3:$I$1768,9,FALSE())</f>
        <v>D</v>
      </c>
      <c r="N75" s="8" t="str">
        <f aca="false">IF(R75=O75, "MISMA","CONTRARIA")</f>
        <v>MISMA</v>
      </c>
      <c r="O75" s="8" t="str">
        <f aca="false" t="array" ref="O75">_xlfn.IFS(L75="D","1", L75="I","2")</f>
        <v>1</v>
      </c>
      <c r="P75" s="8" t="str">
        <f aca="false" t="array" ref="P75">_xlfn.IFS(K75="OD","1", K75="OI","2")</f>
        <v>1</v>
      </c>
      <c r="Q75" s="1" t="str">
        <f aca="false" t="array" ref="Q75">_xlfn.IFS(J75="M","1", J75="H","2")</f>
        <v>2</v>
      </c>
      <c r="R75" s="8" t="str">
        <f aca="false" t="array" ref="R75">_xlfn.IFS(M75="D","1", M75="I","2")</f>
        <v>1</v>
      </c>
      <c r="S75" s="1" t="str">
        <f aca="false" t="array" ref="S75">_xlfn.IFS(N75="CONTRARIA", "1",N75= "MISMA","2")</f>
        <v>2</v>
      </c>
      <c r="T75" s="1" t="str">
        <f aca="false" t="array" ref="T75">_xlfn.IFS(I75="0-12","1", I75="13-24","2", I75="25-40","3", I75="41-60","4", I75="61-100","5")</f>
        <v>3</v>
      </c>
      <c r="U75" s="9" t="n">
        <v>-1.5</v>
      </c>
      <c r="V75" s="11" t="str">
        <f aca="false">IF(U75="","",IF(AND(U75&gt;=-9,U75&lt;=-6.5),"-9 a -6,5",IF(AND(U75&gt;=-6,U75&lt;=-3.5),"-6 a -3,5",IF(AND(U75&gt;=-3,U75&lt;=-1),"-3 a -1",IF(U75=-0.5,"-0,5",IF(AND(U75&gt;=0,U75&lt;=2.5),"0 a 2,5",IF(AND(U75&gt;=3,U75&lt;=5.5),"3 a 5,5",IF(AND(U75&gt;=6,U75&lt;=8.5),"6 a 8,5",IF(AND(U75&gt;=9,U75&lt;=20),"9 a 20","Fuera de rango")))))))))</f>
        <v>-3 a -1</v>
      </c>
      <c r="W75" s="11" t="n">
        <f aca="false">IF(V75="","",IF(V75="-9 a -6,5",2,IF(V75="-6 a -3,5",3,IF(V75="-3 a -1",4,IF(V75="-0,5","NORMA",IF(V75="0 a 2,5",5,IF(V75="3 a 5,5",6,IF(V75="6 a 8,5",7,IF(V75="9 a 20",8,"Fuera de rango")))))))))</f>
        <v>4</v>
      </c>
      <c r="X75" s="9" t="n">
        <v>0</v>
      </c>
      <c r="Y75" s="10" t="str">
        <f aca="false">IF(X75="","",IF(AND(X75&gt;=0,X75&lt;=4),"0 a 4",IF(AND(X75&gt;=4.5,X75&lt;=8.5),"4,5 a 8,5",IF(X75=9,"9",IF(AND(X75&gt;=9.5,X75&lt;=13),"9,5 a 13",IF(AND(X75&gt;=13.5,X75&lt;=20),"13,5 a 20",IF(AND(X75&gt;=20.5,X75&lt;=35),"20,5 a 35","Fuera de rango")))))))</f>
        <v>0 a 4</v>
      </c>
      <c r="Z75" s="11" t="n">
        <f aca="false">IF(Y75="","",IF(Y75="0 a 4",1,IF(Y75="4,5 a 8,5",2,IF(Y75="9","NORMA",IF(Y75="9,5 a 13",3,IF(Y75="13,5 a 20",4,IF(Y75="20,5 a 35",5,"Fuera de rango")))))))</f>
        <v>1</v>
      </c>
      <c r="AA75" s="9" t="n">
        <v>18</v>
      </c>
      <c r="AB75" s="10" t="str">
        <f aca="false">IF(AA75="","",IF(AND(AA75&gt;=0,AA75&lt;=9),"0 a 9",IF(AND(AA75&gt;=9.5,AA75&lt;=18.5),"9,5 a 18,5",IF(AA75=19,"19",IF(AND(AA75&gt;=19.5,AA75&lt;=28),"19,5 a 28",IF(AND(AA75&gt;=28.5,AA75&lt;=40),"28,5 a 40","Fuera de rango"))))))</f>
        <v>9,5 a 18,5</v>
      </c>
      <c r="AC75" s="11" t="n">
        <f aca="false" t="array" ref="AC75">_xlfn.IFS(AB75="","",AB75="0 a 9",1,AB75="9,5 a 18,5",2,AB75="19","NORMA",AB75="19,5 a 28",3,AB75="28,5 a 40",4,TRUE(),"Fuera de rango")</f>
        <v>2</v>
      </c>
      <c r="AD75" s="9" t="n">
        <v>5</v>
      </c>
      <c r="AE75" s="10" t="str">
        <f aca="false">IF(AD75="","",IF(AND(AD75&gt;=-10,AD75&lt;=0),"De -10 a 0",IF(AND(AD75&gt;=0.5,AD75&lt;=9.5),"0,5 a 9,5",IF(AD75=10,"10",IF(AND(AD75&gt;=10.5,AD75&lt;=20),"10,5 a 20",IF(AND(AD75&gt;=20.5,AD75&lt;=40),"20,5 a 40","Fuera de rango"))))))</f>
        <v>0,5 a 9,5</v>
      </c>
      <c r="AF75" s="12" t="n">
        <f aca="false">IF(AD75="","",IF(AND(AD75&gt;=-10,AD75&lt;=0),1,IF(AND(AD75&gt;=0.5,AD75&lt;=9.5),2,IF(AD75=10,"NORMA",IF(AND(AD75&gt;=10.5,AD75&lt;=20),3,IF(AND(AD75&gt;=20.5,AD75&lt;=40),4,""))))))</f>
        <v>2</v>
      </c>
      <c r="AG75" s="9" t="n">
        <v>9</v>
      </c>
      <c r="AH75" s="11" t="str">
        <f aca="false">IF(AG75="","",IF(AND(AG75&gt;=0,AG75&lt;=4),"0 a 4",IF(AND(AG75&gt;=4.5,AG75&lt;=8.5),"4,5 a 8,5",IF(AG75=9,"9",IF(AND(AG75&gt;=9.5,AG75&lt;=13),"9,5 a 13",IF(AND(AG75&gt;=13.5,AG75&lt;=25),"13,5 a 25","Fuera de rango"))))))</f>
        <v>9</v>
      </c>
      <c r="AI75" s="11" t="str">
        <f aca="false">IF(AH75="","",IF(AH75="0 a 4",1,IF(AH75="4,5 a 8,5",2,IF(AH75="9","NORMA",IF(AH75="9,5 a 13",3,IF(AH75="13,5 a 25",4,""))))))</f>
        <v>NORMA</v>
      </c>
      <c r="AJ75" s="9" t="n">
        <v>5</v>
      </c>
      <c r="AK75" s="10" t="str">
        <f aca="false">IF(AJ75="","",IF(AND(AJ75&gt;=-15,AJ75&lt;=-10.5),"-15 a -10,5",IF(AND(AJ75&gt;=-10,AJ75&lt;=-4),"-10 a -4",IF(AND(AJ75&gt;=-4.5,AJ75&lt;=0),"-4,5 a 0",IF(AND(AJ75&gt;=0.5,AJ75&lt;=4.5),"0,5 a 4,5",IF(AJ75=5,"5",IF(AND(AJ75&gt;=5.5,AJ75&lt;=10),"5,5 a 10",IF(AND(AJ75&gt;=10.5,AJ75&lt;=20),"10,5 a 20","Fuera de rango"))))))))</f>
        <v>5</v>
      </c>
      <c r="AL75" s="11" t="str">
        <f aca="false">IF(AK75="","",IF(AK75="-15 a -10,5",1,IF(AK75="-10 a -4",2,IF(AK75="-4,5 a 0",3,IF(AK75="0,5 a 4,5",4,IF(AK75="5","NORMA",IF(AK75="5,5 a 10",5,IF(AK75="10,5 a 20",6,"Error"))))))))</f>
        <v>NORMA</v>
      </c>
      <c r="AM75" s="9" t="n">
        <v>0</v>
      </c>
      <c r="AN75" s="10" t="str">
        <f aca="false">IF(AM75="","",IF(AND(AM75&gt;=-7.5,AM75&lt;=-5.5),"-7,5 a -5,5",IF(AND(AM75&gt;=-5,AM75&lt;=-3),"-5 a -3",IF(AND(AM75&gt;=-2.5,AM75&lt;=-0.5),"-2,5 a -0,5",IF(AM75=0,"0,00",IF(AND(AM75&gt;=0.5,AM75&lt;=2.5),"0,5 a 2,5",IF(AND(AM75&gt;=3,AM75&lt;=5),"3 a 5",IF(AND(AM75&gt;=5.5,AM75&lt;=7.5),"5,5 a 7,5",IF(AND(AM75&gt;=8,AM75&lt;=10),"8 a 10","Fuera de rango")))))))))</f>
        <v>0,00</v>
      </c>
      <c r="AO75" s="11" t="str">
        <f aca="false">IF(AN75="","",IF(AN75="-7,5 a -5,5",1,IF(AN75="-5 a -3",2,IF(AN75="-2,5 a -0,5",3,IF(AN75="0,00","NORMA",IF(AN75="0,5 a 2,5",4,IF(AN75="3 a 5",5,IF(AN75="5,5 a 7,5",6,IF(AN75="8 a 10",7,"Error")))))))))</f>
        <v>NORMA</v>
      </c>
      <c r="AP75" s="9" t="n">
        <v>-6</v>
      </c>
      <c r="AQ75" s="10" t="str">
        <f aca="false">IF(AP75="","",IF(AND(AP75&gt;=-20,AP75&lt;=-9.5),"-20 a -9,5",IF(AND(AP75&gt;=-9,AP75&lt;=-6.5),"-9 a -6,5",IF(AP75=-6,"-6",IF(AND(AP75&gt;=-5.5,AP75&lt;=-3),"-5,5 a -3",IF(AND(AP75&gt;=-2.5,AP75&lt;=0),"-2,5 a 0",IF(AND(AP75&gt;=0.5,AP75&lt;=3),"0,5 a 3",IF(AND(AP75&gt;=3.5,AP75&lt;=6),"3,5 a 6",IF(AND(AP75&gt;=6.5,AP75&lt;=9),"6,5 a 9",IF(AND(AP75&gt;=9.5,AP75&lt;=20),"9,5 a 20","Fuera de rango"))))))))))</f>
        <v>-6</v>
      </c>
      <c r="AR75" s="11" t="str">
        <f aca="false">IF(AQ75="","",IF(AQ75="-20 a -9,5",1,IF(AQ75="-9 a -6,5",2,IF(AQ75="-6","NORMA",IF(AQ75="-5,5 a -3",3,IF(AQ75="-2,5 a 0",4,IF(AQ75="0,5 a 3",5,IF(AQ75="3,5 a 6",6,IF(AQ75="6,5 a 9",7,IF(AQ75="9,5 a 20",8,""))))))))))</f>
        <v>NORMA</v>
      </c>
      <c r="AS75" s="9" t="n">
        <v>0</v>
      </c>
      <c r="AT75" s="10" t="str">
        <f aca="false">IF(AS75="","",IF(AND(AS75&gt;=-16,AS75&lt;=-14),"-16 a -14",IF(AND(AS75&gt;=-13.5,AS75&lt;=-11.5),"-13,5 a -11,5",IF(AND(AS75&gt;=-11,AS75&lt;=-9),"-11 a -9",IF(AND(AS75&gt;=-8.5,AS75&lt;=-6.5),"-8,5 a -6,5",IF(AND(AS75&gt;=-6,AS75&lt;=-4),"-6 a -4",IF(AND(AS75&gt;=-3.5,AS75&lt;=-1.5),"-3,5 a -1,5",IF(AND(AS75&gt;=-1,AS75&lt;=1),"-1 a 1",IF(AND(AS75&gt;=1.5,AS75&lt;=3.5),"1,5 a 3,5",IF(AND(AS75&gt;=4,AS75&lt;=6),"4 a 6",IF(AND(AS75&gt;=6.5,AS75&lt;=8.5),"6,5 a 8,5",IF(AND(AS75&gt;=9,AS75&lt;=11),"9 a 11",IF(AND(AS75&gt;=11.5,AS75&lt;=13.5),"11,5 a 13,5",IF(AND(AS75&gt;=14,AS75&lt;=16),"14 a 16",IF(AND(AS75&gt;=16.5,AS75&lt;=18.5),"16,5 a 18,5",IF(AND(AS75&gt;=19,AS75&lt;=21),"19 a 21","Fuera de rango"))))))))))))))))</f>
        <v>-1 a 1</v>
      </c>
      <c r="AU75" s="11" t="n">
        <f aca="false" t="array" ref="AU75">IF(AT75="","",_xlfn.IFS(AT75="-16 a -14",1,AT75="-13,5 a -11,5",2,AT75="-11 a -9",3,AT75="-8,5 a -6,5",4,AT75="-6 a -4",5,AT75="-3,5 a -1,5",6,AT75="-1 a 1",7,AT75="1,5 a 3,5",8,AT75="4 a 6","NORMA",AT75="6,5 a 8,5",9,AT75="9 a 11",10,AT75="11,5 a 13,5",11,AT75="14 a 16",12,AT75="16,5 a 18,5",13,AT75="19 a 21",14,TRUE(),""))</f>
        <v>7</v>
      </c>
      <c r="AV75" s="9" t="n">
        <v>1.25</v>
      </c>
      <c r="AW75" s="10" t="str">
        <f aca="false">IF(AV75="","",IF(AND(AV75&gt;=-1,AV75&lt;=-0.5),"-1 a -0,5",IF(AND(AV75&gt;-0.5,AV75&lt;=0),"De -0,5 a 0",IF(AND(AV75&gt;=0.25,AV75&lt;=0.75),"0,25 a 0,75",IF(AND(AV75&gt;=1,AV75&lt;=1.5),"1 a 1,5",IF(AND(AV75&gt;=1.75,AV75&lt;=2.25),"1,75 a 2,25",IF(AND(AV75&gt;=2.5,AV75&lt;=3),"2,5 a 3",IF(AND(AV75&gt;=3.25,AV75&lt;=3.75),"3,25 a 3,75","Fuera de rango"))))))))</f>
        <v>1 a 1,5</v>
      </c>
      <c r="AX75" s="11" t="n">
        <f aca="false">IF(AW75="","",IF(OR(AW75="-1 a -0,5",AW75="-1 a -0.5"),1,IF(OR(AW75="De -0,5 a 0",AW75="-0,5 a 0",AW75="De -0.5 a 0"),2,IF(OR(AW75="0,25 a 0,75",AW75="0.25 a 0.75"),"NORMA",IF(OR(AW75="1 a 1,5",AW75="1 a 1.5"),3,IF(OR(AW75="1,75 a 2,25",AW75="1.75 a 2.25"),4,IF(OR(AW75="2,5 a 3",AW75="2.5 a 3"),5,IF(OR(AW75="3,25 a 3,75",AW75="3.25 a 3.75"),6,""))))))))</f>
        <v>3</v>
      </c>
      <c r="AY75" s="9" t="n">
        <v>-6</v>
      </c>
      <c r="AZ75" s="10" t="str">
        <f aca="false">IF(AY75="","",IF(AND(AY75&gt;=-20,AY75&lt;=-9.5),"-20 a -9,5",IF(AND(AY75&gt;=-9,AY75&lt;=-6.5),"-9 a -6,5",IF(AY75=-6,"-6",IF(AND(AY75&gt;=-5.5,AY75&lt;=-3),"-5,5 a -3",IF(AND(AY75&gt;=-2.5,AY75&lt;=0),"-2,5 a 0",IF(AND(AY75&gt;=0.5,AY75&lt;=3),"0,5 a 3",IF(AND(AY75&gt;=3.5,AY75&lt;=6),"3,5 a 6","Fuera de rango"))))))))</f>
        <v>-6</v>
      </c>
      <c r="BA75" s="11" t="str">
        <f aca="false">IF(AZ75="","",IF(AZ75="-20 a -9,5",1,IF(AZ75="-9 a -6,5",2,IF(AZ75="-6","NORMA",IF(AZ75="-5,5 a -3",3,IF(AZ75="-2,5 a 0",4,IF(AZ75="0,5 a 3",5,IF(AZ75="3,5 a 6",6,""))))))))</f>
        <v>NORMA</v>
      </c>
      <c r="BB75" s="9" t="n">
        <v>0</v>
      </c>
      <c r="BC75" s="10" t="str">
        <f aca="false" t="array" ref="BC75">IF(BB75="","",_xlfn.IFS(AND(BB75&gt;=0,BB75&lt;=2),"0 a 2",AND(BB75&gt;=2.5,BB75&lt;=4.5),"2,5 a 4,5",AND(BB75&gt;=5,BB75&lt;=7),"5 a 7",AND(BB75&gt;=7.5,BB75&lt;=9.5),"7,5 a 9,5",AND(BB75&gt;=10,BB75&lt;=12),"10 a 12",AND(BB75&gt;=12.5,BB75&lt;=14.5),"12,5 a 14,5",BB75=15,"15",AND(BB75&gt;=15.5,BB75&lt;=17.5),"15,5 a 17,5",AND(BB75&gt;=18,BB75&lt;=20),"18 a 20",AND(BB75&gt;=20.5,BB75&lt;=22.5),"20,5 a 22,5",AND(BB75&gt;=23,BB75&lt;=25),"23 a 25",TRUE(),"Fuera de rango"))</f>
        <v>0 a 2</v>
      </c>
      <c r="BD75" s="11" t="n">
        <f aca="false" t="array" ref="BD75">IF(BC75="","",_xlfn.IFS(BC75="0 a 2",1,BC75="2,5 a 4,5",2,BC75="5 a 7",3,BC75="7,5 a 9,5",4,BC75="10 a 12",5,BC75="12,5 a 14,5",6,BC75="15","NORMA",BC75="15,5 a 17,5",7,BC75="18 a 20",8,BC75="20,5 a 22,5",9,BC75="23 a 25",10,TRUE(),"Fuera de rango"))</f>
        <v>1</v>
      </c>
      <c r="BE75" s="9" t="n">
        <v>24</v>
      </c>
      <c r="BF75" s="10" t="str">
        <f aca="false">IF(BE75="","",IF(AND(BE75&gt;=-20,BE75&lt;=-10),"-20 a -10",IF(AND(BE75&gt;=-9.5,BE75&lt;=0.5),"-9,5 a 0,5",IF(AND(BE75&gt;=1,BE75&lt;=11),"1 a 11",IF(AND(BE75&gt;=11.5,BE75&lt;=20.5),"11,5 a 20,5",IF(BE75=21,"21",IF(AND(BE75&gt;=21.5,BE75&lt;=31.5),"21,5 a 31,5",IF(AND(BE75&gt;=32,BE75&lt;=42),"32 a 42","Fuera de rango"))))))))</f>
        <v>21,5 a 31,5</v>
      </c>
      <c r="BG75" s="11" t="n">
        <f aca="false">IF(BF75="","",IF(BF75="-20 a -10",1,IF(BF75="-9,5 a 0,5",2,IF(BF75="1 a 11",3,IF(BF75="11,5 a 20,5",4,IF(BF75="21","NORMA",IF(BF75="21,5 a 31,5",5,IF(BF75="32 a 42",6,""))))))))</f>
        <v>5</v>
      </c>
      <c r="BH75" s="9" t="n">
        <v>3</v>
      </c>
      <c r="BI75" s="10" t="str">
        <f aca="false">IF(BH75="","",IF(AND(BH75&gt;=-20,BH75&lt;=-15),"-20 a -15",IF(AND(BH75&gt;=-14.5,BH75&lt;=-9.5),"-14,5 a -9,5",IF(AND(BH75&gt;=-9,BH75&lt;=-4),"-9 a -4",IF(AND(BH75&gt;=-3.5,BH75&lt;=2.5),"-3,5 a 2,5",IF(AND(BH75&gt;=3,BH75&lt;=8),"3 a 8",IF(AND(BH75&gt;=8.5,BH75&lt;=14.5),"8,5 a 14,5",IF(BH75=15,"15",IF(AND(BH75&gt;=15.5,BH75&lt;=20.5),"15,5 a 20,5",IF(AND(BH75&gt;=21,BH75&lt;=26),"21 a 26","Fuera de rango"))))))))))</f>
        <v>3 a 8</v>
      </c>
      <c r="BJ75" s="11" t="n">
        <f aca="false">IF(BI75="","",IF(BI75="-20 a -15",1,IF(BI75="-14,5 a -9,5",2,IF(BI75="-9 a -4",3,IF(BI75="-3,5 a 2,5",4,IF(BI75="3 a 8",5,IF(BI75="8,5 a 14,5",6,IF(BI75="15","NORMA",IF(BI75="15,5 a 20,5",7,IF(BI75="21 a 26",8,IF(BI75="26,5 a 31,5",9,"")))))))))))</f>
        <v>5</v>
      </c>
      <c r="BK75" s="9" t="n">
        <v>4</v>
      </c>
      <c r="BL75" s="10" t="str">
        <f aca="false">IF(BK75="","",IF(AND(BK75&gt;=0,BK75&lt;=2),"0 - 2",IF(AND(BK75&gt;=2.5,BK75&lt;=4.5),"2,5 - 4,5",IF(AND(BK75&gt;=5,BK75&lt;=7),"5 - 7",IF(AND(BK75&gt;=7.5,BK75&lt;=9.5),"7,5 - 9,5",IF(AND(BK75&gt;=10,BK75&lt;=12),"10 - 12",IF(AND(BK75&gt;=12.5,BK75&lt;=13.5),"12,5 - 13,5",IF(BK75=14,"14",IF(AND(BK75&gt;=14.5,BK75&lt;=16.5),"14,5 - 16,5",IF(AND(BK75&gt;=17,BK75&lt;=19),"17 - 19",IF(AND(BK75&gt;=19.5,BK75&lt;=21.5),"19,5 - 21,5",IF(AND(BK75&gt;=22,BK75&lt;=24),"22 - 24",IF(AND(BK75&gt;=24.5,BK75&lt;=26.5),"24,5 - 26,5",IF(AND(BK75&gt;=27,BK75&lt;=29),"27 - 29",IF(AND(BK75&gt;=29.5,BK75&lt;=30),"29,5 - 30","Fuera de rango")))))))))))))))</f>
        <v>2,5 - 4,5</v>
      </c>
      <c r="BM75" s="11" t="n">
        <f aca="false">IF(BL75="","",IF(BL75="0 - 2",1,IF(BL75="2,5 - 4,5",2,IF(BL75="5 - 7",3,IF(BL75="7,5 - 9,5",4,IF(BL75="10 - 12",5,IF(BL75="12,5 - 13,5",6,IF(BL75="14","NORMA",IF(BL75="14,5 - 16,5",7,IF(BL75="17 - 19",8,IF(BL75="19,5 - 21,5",9,IF(BL75="22 - 24",10,IF(BL75="24,5 - 26,5",11,IF(BL75="27 - 29",12,IF(BL75="29,5 - 30",13,"")))))))))))))))</f>
        <v>2</v>
      </c>
      <c r="BN75" s="9" t="n">
        <v>24</v>
      </c>
      <c r="BO75" s="10" t="str">
        <f aca="false">IF(BN75="","",IF(AND(BN75&gt;=-20,BN75&lt;=-10),"-20 a -10",IF(AND(BN75&gt;=-9.5,BN75&lt;=0.5),"-9,5 a 0,5",IF(AND(BN75&gt;=1,BN75&lt;=11),"1 a 11",IF(AND(BN75&gt;=11.5,BN75&lt;=21.5),"11,5 a 21,5",IF(BN75=22,"22",IF(AND(BN75&gt;=22.5,BN75&lt;=32.5),"22,5 a 32,5",IF(AND(BN75&gt;=33,BN75&lt;=43),"33 a 43","Fuera de rango"))))))))</f>
        <v>22,5 a 32,5</v>
      </c>
      <c r="BP75" s="11" t="n">
        <f aca="false">IF(BO75="","",IF(BO75="-20 a -10",1,IF(BO75="-9,5 a 0,5",2,IF(BO75="1 a 11",3,IF(BO75="11,5 a 21,5",4,IF(BO75="22","NORMA",IF(BO75="22,5 a 32,5",5,IF(BO75="33 a 43",6,""))))))))</f>
        <v>5</v>
      </c>
      <c r="BQ75" s="9" t="n">
        <v>14</v>
      </c>
      <c r="BR75" s="10" t="str">
        <f aca="false">IF(BQ75="","",IF(AND(BQ75&gt;=-20,BQ75&lt;=-15),"-20 a -15",IF(AND(BQ75&gt;=-14.5,BQ75&lt;=-9.5),"-14,5 a -9,5",IF(AND(BQ75&gt;=-9,BQ75&lt;=-4),"-9 a -4",IF(AND(BQ75&gt;=-3.5,BQ75&lt;=2.5),"-3,5 a 2,5",IF(AND(BQ75&gt;=3,BQ75&lt;=8),"3 a 8",IF(AND(BQ75&gt;=8.5,BQ75&lt;=13.5),"8,5 a 13,5",IF(AND(BQ75&gt;=14,BQ75&lt;=17.5),"14 a 17,5",IF(BQ75=18,"18",IF(AND(BQ75&gt;=18.5,BQ75&lt;=23.5),"18,5 a 23,5",IF(AND(BQ75&gt;=24,BQ75&lt;=29),"24 a 29",IF(AND(BQ75&gt;=29.5,BQ75&lt;=34.5),"29,5 a 34,5",IF(AND(BQ75&gt;=35,BQ75&lt;=40),"35 a 40","Fuera de rango")))))))))))))</f>
        <v>14 a 17,5</v>
      </c>
      <c r="BS75" s="11" t="n">
        <f aca="false">IF(BR75="","",IF(BR75="-20 a -15",1,IF(BR75="-14,5 a -9,5",2,IF(BR75="-9 a -4",3,IF(BR75="-3,5 a 2,5",4,IF(BR75="3 a 8",5,IF(BR75="8,5 a 13,5",6,IF(BR75="14 a 17,5",7,IF(BR75="18","NORMA",IF(BR75="18,5 a 23,5",8,IF(BR75="24 a 29",9,IF(BR75="29,5 a 34,5",10,IF(BR75="35 a 40",11,"")))))))))))))</f>
        <v>7</v>
      </c>
      <c r="BT75" s="9" t="n">
        <v>0</v>
      </c>
      <c r="BU75" s="10" t="str">
        <f aca="false">IF(BT75="","",IF(AND(BT75&gt;=-20,BT75&lt;=-18),"-20 a -18",IF(AND(BT75&gt;=-17.5,BT75&lt;=-15.5),"-17,5 a -15,5",IF(AND(BT75&gt;=-15,BT75&lt;=-13),"-15 a -13",IF(AND(BT75&gt;=-12.5,BT75&lt;=-10.5),"-12,5 a -10,5",IF(AND(BT75&gt;=-10,BT75&lt;=-8),"-10 a -8",IF(AND(BT75&gt;=-7.5,BT75&lt;=-5.5),"-7,5 a -5,5",IF(AND(BT75&gt;=-5,BT75&lt;=-3),"-5 a -3",IF(AND(BT75&gt;=-2.5,BT75&lt;=-0.5),"-2,5 a -0,5",IF(BT75=0,"0",IF(AND(BT75&gt;=0.5,BT75&lt;=2.5),"0,5 a 2,5",IF(AND(BT75&gt;=3,BT75&lt;=5),"3 a 5",IF(AND(BT75&gt;=5.5,BT75&lt;=7.5),"5,5 a 7,5",IF(AND(BT75&gt;=8,BT75&lt;=10),"8 a 10",IF(AND(BT75&gt;=10.5,BT75&lt;=12.5),"10,5 a 12,5",IF(AND(BT75&gt;=13,BT75&lt;=15),"13 a 15",IF(AND(BT75&gt;=15.5,BT75&lt;=17.5),"15,5 a 17,5",IF(AND(BT75&gt;=18,BT75&lt;=20),"18 a 20","Fuera de rango"))))))))))))))))))</f>
        <v>0</v>
      </c>
      <c r="BV75" s="11" t="str">
        <f aca="false">IF(BT75="","",IF(BT75=0,"NORMA",IF(AND(BT75&gt;=-20,BT75&lt;=-18),2,IF(AND(BT75&gt;=-17.5,BT75&lt;=-15.5),2,IF(AND(BT75&gt;=-15,BT75&lt;=-13),3,IF(AND(BT75&gt;=-12.5,BT75&lt;=-10.5),4,IF(AND(BT75&gt;=-10,BT75&lt;=-8),5,IF(AND(BT75&gt;=-7.5,BT75&lt;=-5.5),6,IF(AND(BT75&gt;=-5,BT75&lt;=-3),7,IF(AND(BT75&gt;=-2.5,BT75&lt;=-0.5),8,IF(AND(BT75&gt;=0.5,BT75&lt;=2.5),9,IF(AND(BT75&gt;=3,BT75&lt;=5),10,IF(AND(BT75&gt;=5.5,BT75&lt;=7.5),11,IF(AND(BT75&gt;=8,BT75&lt;=10),12,IF(AND(BT75&gt;=10.5,BT75&lt;=12.5),13,IF(AND(BT75&gt;=13,BT75&lt;=15),14,IF(AND(BT75&gt;=15.5,BT75&lt;=17.5),15,IF(AND(BT75&gt;=18,BT75&lt;=20),16,"Fuera de rango"))))))))))))))))))</f>
        <v>NORMA</v>
      </c>
      <c r="BW75" s="9" t="n">
        <v>-9.25</v>
      </c>
      <c r="BX75" s="10" t="n">
        <f aca="false">18.5- (0.3*H75)</f>
        <v>10.1</v>
      </c>
      <c r="BY75" s="10" t="n">
        <f aca="false">(BW75)-(BX75)</f>
        <v>-19.35</v>
      </c>
      <c r="BZ75" s="10" t="str">
        <f aca="false">IF(BY75="","",IF(BY75&lt;-27.5,"De -30 a -28",IF(BY75&lt;-25,"De -27,5 a -25,5",IF(BY75&lt;-22.5,"De -25 a -23",IF(BY75&lt;-20,"De -22,5 a -20,5",IF(BY75&lt;-17.5,"De -20 a -18",IF(BY75&lt;-15,"De -17,5 a -15,5",IF(BY75&lt;-12.5,"De -15 a -13",IF(BY75&lt;-10,"De -12,5 a -10,5",IF(BY75&lt;-7.5,"De -10 a -8",IF(BY75&lt;-5,"De -7,5 a -5,5",IF(BY75&lt;-2.5,"De -5 a -3",IF(BY75&lt;0,"De -2,5 a -0,5",IF(BY75&lt;2.5,"De 0 a 2",IF(BY75&lt;5,"De 2,5 a 4,5",IF(BY75&lt;7.5,"De 5 a 7",IF(BY75&lt;10,"De 7,5 a 9,5",IF(BY75&lt;12.5,"De 10 a 12",IF(BY75&lt;15,"De 12,5 a 14,5",IF(BY75&lt;17.5,"De 15 a 17",IF(BY75&lt;20,"De 17,5 a 19,5",IF(BY75&lt;22.5,"De 20 a 22",IF(BY75&lt;25,"De 22,5 a 24,5",IF(BY75&lt;27.5,"De 25 a 27","De 27,5 a 30"))))))))))))))))))))))))</f>
        <v>De -20 a -18</v>
      </c>
      <c r="CA75" s="12" t="n">
        <f aca="false">IF(BY75="","",IF(BY75&lt;=-28,1,IF(BY75&lt;=-25.5,2,IF(BY75&lt;=-23,3,IF(BY75&lt;=-20.5,4,IF(BY75&lt;=-18,5,IF(BY75&lt;=-15.5,6,IF(BY75&lt;=-13,7,IF(BY75&lt;=-10.5,8,IF(BY75&lt;=-8,9,IF(BY75&lt;=-5.5,10,IF(BY75&lt;=-3,11,IF(BY75&lt;=-0.5,12,IF(BY75&lt;=2,13,IF(BY75&lt;=4.5,14,IF(BY75&lt;=7,15,IF(BY75&lt;=9.5,16,IF(BY75&lt;=12,17,IF(BY75&lt;=14.5,18,IF(BY75&lt;=17,19,IF(BY75&lt;=19.5,20,IF(BY75&lt;=22,21,IF(BY75&lt;=24.5,22,IF(BY75&lt;=27,23,IF(BY75&lt;=30,24,"Fuera de rango")))))))))))))))))))))))))</f>
        <v>5</v>
      </c>
      <c r="CB75" s="9" t="n">
        <v>-8.5</v>
      </c>
      <c r="CC75" s="10" t="n">
        <f aca="false">18.5- (0.3*H75)</f>
        <v>10.1</v>
      </c>
      <c r="CD75" s="10" t="n">
        <f aca="false">(CB75)-(CC75)</f>
        <v>-18.6</v>
      </c>
      <c r="CE75" s="10" t="str">
        <f aca="false">IF(CD75="","",IF(CD75&lt;-27.5,"De -30 a -28",IF(CD75&lt;-25,"De -27,5 a -25,5",IF(CD75&lt;-22.5,"De -25 a -23",IF(CD75&lt;-20,"De -22,5 a -20,5",IF(CD75&lt;-17.5,"De -20 a -18",IF(CD75&lt;-15,"De -17,5 a -15,5",IF(CD75&lt;-12.5,"De -15 a -13",IF(CD75&lt;-10,"De -12,5 a -10,5",IF(CD75&lt;-7.5,"De -10 a -8",IF(CD75&lt;-5,"De -7,5 a -5,5",IF(CD75&lt;-2.5,"De -5 a -3",IF(CD75&lt;0,"De -2,5 a -0,5",IF(CD75&lt;=2,"De 0 a 2",IF(CD75&lt;=4.5,"De 2,5 a 4,5",IF(CD75&lt;=7,"De 5 a 7",IF(CD75&lt;=9.5,"De 7,5 a 9,5",IF(CD75&lt;=12,"De 10 a 12",IF(CD75&lt;=14.5,"De 12,5 a 14,5",IF(CD75&lt;=17,"De 15 a 17",IF(CD75&lt;=19.5,"De 17,5 a 19,5",IF(CD75&lt;=22,"De 20 a 22",IF(CD75&lt;=24.5,"De 22,5 a 24,5",IF(CD75&lt;=27,"De 25 a 27","De 27,5 a 30"))))))))))))))))))))))))</f>
        <v>De -20 a -18</v>
      </c>
      <c r="CF75" s="12" t="n">
        <f aca="false">IF(CD75="","",IF(CD75&lt;-27.5,1,IF(CD75&lt;-25,2,IF(CD75&lt;-22.5,3,IF(CD75&lt;-20,4,IF(CD75&lt;-17.5,5,IF(CD75&lt;-15,6,IF(CD75&lt;-12.5,7,IF(CD75&lt;-10,8,IF(CD75&lt;-7.5,9,IF(CD75&lt;-5,10,IF(CD75&lt;-2.5,11,IF(CD75&lt;0,12,IF(CD75&lt;2.5,13,IF(CD75&lt;5,14,IF(CD75&lt;7.5,15,IF(CD75&lt;10,16,IF(CD75&lt;12.5,17,IF(CD75&lt;15,18,IF(CD75&lt;17.5,19,IF(CD75&lt;20,20,IF(CD75&lt;22.5,21,IF(CD75&lt;25,22,IF(CD75&lt;27.5,23,24))))))))))))))))))))))))</f>
        <v>5</v>
      </c>
      <c r="CG75" s="9" t="n">
        <v>-2.25</v>
      </c>
      <c r="CH75" s="10" t="str">
        <f aca="false">IF(CG75="","",IF(AND(CG75&gt;=-10,CG75&lt;=-9.5),"-10 a -9,5",IF(AND(CG75&gt;-9.5,CG75&lt;=-8.5),"-9 a -8,5",IF(AND(CG75&gt;-8.5,CG75&lt;=-7.5),"-8 a -7,5",IF(AND(CG75&gt;-7.5,CG75&lt;=-6.5),"-7 a -6,5",IF(AND(CG75&gt;-6.5,CG75&lt;=-5.5),"-6 a -5,5",IF(AND(CG75&gt;-5.5,CG75&lt;=-4.5),"-5 a -4,5",IF(AND(CG75&gt;-4.5,CG75&lt;=-3.5),"-4 a -3,5",IF(AND(CG75&gt;-3.5,CG75&lt;=-2.5),"-3 a -2,5",IF(CG75=-2.25,"-2,25",IF(AND(CG75&gt;-2.5,CG75&lt;=-1.5),"-2 a -1,5",IF(AND(CG75&gt;-1.5,CG75&lt;=-0.5),"-1 a -0,5",IF(AND(CG75&gt;-0.5,CG75&lt;=0.5),"0 a 0,5",IF(AND(CG75&gt;0.5,CG75&lt;=1.5),"1 a 1,5",IF(AND(CG75&gt;1.5,CG75&lt;=2.5),"2 a 2,5",IF(AND(CG75&gt;2.5,CG75&lt;=3.5),"3 a 3,5",IF(AND(CG75&gt;3.5,CG75&lt;=4.5),"4 a 4,5",IF(AND(CG75&gt;4.5,CG75&lt;=5.5),"5 a 5,5",IF(AND(CG75&gt;5.5,CG75&lt;=6.5),"6 a 6,5",IF(AND(CG75&gt;6.5,CG75&lt;=7.5),"7 a 7,5",IF(AND(CG75&gt;7.5,CG75&lt;=8.5),"8 a 8,5",IF(AND(CG75&gt;8.5,CG75&lt;=9.5),"9 a 9,5",IF(CG75&gt;=10,"10","Fuera de rango")))))))))))))))))))))))</f>
        <v>-2,25</v>
      </c>
      <c r="CI75" s="11" t="str">
        <f aca="false">IF(CG75="","",IF(CG75=-2.25,"NORMA",IF(CG75&lt;=-9.5,1,IF(CG75&lt;=-8.5,2,IF(CG75&lt;=-7.5,3,IF(CG75&lt;=-6.5,4,IF(CG75&lt;=-5.5,5,IF(CG75&lt;=-4.5,6,IF(CG75&lt;=-3.5,7,IF(CG75&lt;=-2.5,8,IF(CG75&lt;=-1.5,9,IF(CG75&lt;=-0.5,10,IF(CG75&lt;=0.5,11,IF(CG75&lt;=1.5,12,IF(CG75&lt;=2.5,13,IF(CG75&lt;=3.5,14,IF(CG75&lt;=4.5,15,IF(CG75&lt;=5.5,16,IF(CG75&lt;=6.5,17,IF(CG75&lt;=7.5,18,IF(CG75&lt;=8.5,19,IF(CG75&lt;=9.5,20,IF(CG75=10,21,"Fuera de rango")))))))))))))))))))))))</f>
        <v>NORMA</v>
      </c>
      <c r="CJ75" s="9" t="n">
        <v>3.5</v>
      </c>
      <c r="CK75" s="10" t="str">
        <f aca="false">IF(CJ75="","",IF(AND(CJ75&gt;=-6,CJ75&lt;=-5.5),"-6 a -5,5",IF(AND(CJ75&gt;-5.5,CJ75&lt;=-4.5),"-5 a -4,5",IF(AND(CJ75&gt;-4.5,CJ75&lt;=-3.5),"-4 a -3,5",IF(AND(CJ75&gt;-3.5,CJ75&lt;=-2.5),"-3 a -2,5",IF(AND(CJ75&gt;-2.5,CJ75&lt;=-1.5),"-2 a -1,5",IF(AND(CJ75&gt;-1.5,CJ75&lt;=-0.5),"-1 a -0,5",IF(AND(CJ75&gt;-0.5,CJ75&lt;=0.5),"0 a 0,5",IF(AND(CJ75&gt;0.5,CJ75&lt;=1.5),"1 a 1,5",IF(AND(CJ75&gt;1.5,CJ75&lt;2.5),"2",IF(AND(CJ75&gt;=2.5,CJ75&lt;=3),"2,5 a 3",IF(AND(CJ75&gt;3,CJ75&lt;=4),"3,5 a 4",IF(AND(CJ75&gt;4,CJ75&lt;=5),"4,5 a 5",IF(AND(CJ75&gt;5,CJ75&lt;=6),"5,5 a 6",IF(AND(CJ75&gt;6,CJ75&lt;=7),"6,5 a 7",IF(AND(CJ75&gt;7,CJ75&lt;=8),"7,5 a 8",IF(AND(CJ75&gt;8,CJ75&lt;=9.5),"8,5 a 9,5",IF(CJ75=10,"10","Fuera de rango"))))))))))))))))))</f>
        <v>3,5 a 4</v>
      </c>
      <c r="CL75" s="11" t="n">
        <f aca="false">IF(CK75="","",IF(OR(CK75="-6 a -5,5",CK75="-6 - -5,5"),1,IF(OR(CK75="-5 a -4,5",CK75="-5 - -4,5"),2,IF(OR(CK75="-4 a -3,5",CK75="-4 - -3,5"),3,IF(OR(CK75="-3 a -2,5",CK75="-3 - -2,5"),4,IF(OR(CK75="-2 a -1,5",CK75="-2 - -1,5"),5,IF(OR(CK75="-1 a -0,5",CK75="-1 - -0,5"),6,IF(OR(CK75="0 a 0,5",CK75="0 - 0,5"),7,IF(OR(CK75="1 a 1,5",CK75="1 - 1,5"),8,IF(CK75="2","NORMA",IF(OR(CK75="2,5 a 3",CK75="2,5 - 3"),9,IF(OR(CK75="3,5 a 4",CK75="3,5 - 4"),10,IF(OR(CK75="4,5 a 5",CK75="4,5 - 5"),11,IF(OR(CK75="5,5 a 6",CK75="5,5 - 6"),12,IF(OR(CK75="6,5 a 7",CK75="6,5 - 7"),13,IF(OR(CK75="7,5 a 8",CK75="7,5 - 8"),14,IF(OR(CK75="8,5 a 9",CK75="8,5 - 9,5",CK75="9 a 9,5"),15,IF(CK75="10",15,IF(OR(CK75="0,5 a 1",CK75="0,5 - 1"),7,"Fuera de rango")))))))))))))))))))</f>
        <v>10</v>
      </c>
      <c r="CM75" s="10" t="n">
        <v>0</v>
      </c>
      <c r="CN75" s="10" t="str">
        <f aca="false">IF(CM75=0,"0", " ")</f>
        <v>0</v>
      </c>
      <c r="CO75" s="10" t="str">
        <f aca="false">IF(CM75&gt;0,"EME"," ")</f>
        <v> </v>
      </c>
      <c r="CP75" s="10" t="n">
        <v>0</v>
      </c>
      <c r="CQ75" s="10" t="str">
        <f aca="false">IF(CP75&gt;0,"0", " ")</f>
        <v> </v>
      </c>
      <c r="CR75" s="10" t="str">
        <f aca="false">IF(CP75&gt;0,"EME"," ")</f>
        <v> </v>
      </c>
      <c r="CS75" s="9" t="n">
        <v>0</v>
      </c>
      <c r="CT75" s="10" t="str">
        <f aca="false">IF(CS75&gt;0,"1", " ")</f>
        <v> </v>
      </c>
      <c r="CU75" s="10" t="str">
        <f aca="false">IF(CS75&gt;0,"HIP"," ")</f>
        <v> </v>
      </c>
      <c r="CV75" s="9" t="n">
        <v>0</v>
      </c>
      <c r="CW75" s="10" t="str">
        <f aca="false">IF(CV75&gt;0,"1", " ")</f>
        <v> </v>
      </c>
      <c r="CX75" s="10" t="str">
        <f aca="false">IF(CV75&gt;0,"HIP"," ")</f>
        <v> </v>
      </c>
      <c r="CY75" s="9" t="n">
        <v>-3</v>
      </c>
      <c r="CZ75" s="11" t="str">
        <f aca="false">IF(CY75&lt;0,"2"," ")</f>
        <v>2</v>
      </c>
      <c r="DA75" s="11" t="str">
        <f aca="false">IF(CY75&lt;0,"MIO"," ")</f>
        <v>MIO</v>
      </c>
      <c r="DB75" s="9" t="n">
        <v>-2.75</v>
      </c>
      <c r="DC75" s="11" t="str">
        <f aca="false">IF(DB75&lt;0,"2"," ")</f>
        <v>2</v>
      </c>
      <c r="DD75" s="11" t="str">
        <f aca="false">IF(DB75&lt;0,"MIO"," ")</f>
        <v>MIO</v>
      </c>
      <c r="DE75" s="9" t="n">
        <v>-1</v>
      </c>
      <c r="DF75" s="11" t="str">
        <f aca="false">IF(DE75&lt;0,"3"," ")</f>
        <v>3</v>
      </c>
      <c r="DG75" s="11" t="str">
        <f aca="false">IF(DE75&lt;0,"AST"," ")</f>
        <v>AST</v>
      </c>
      <c r="DH75" s="9" t="n">
        <v>-1.25</v>
      </c>
      <c r="DI75" s="11" t="str">
        <f aca="false">IF(DH75&lt;0,"3"," ")</f>
        <v>3</v>
      </c>
      <c r="DJ75" s="11" t="str">
        <f aca="false">IF(DH75&lt;0,"AST"," ")</f>
        <v>AST</v>
      </c>
      <c r="DK75" s="9" t="n">
        <v>0</v>
      </c>
      <c r="DL75" s="10" t="str">
        <f aca="false">IF(DK75&gt;0,"4"," ")</f>
        <v> </v>
      </c>
      <c r="DM75" s="10" t="str">
        <f aca="false">IF(DK75&gt;0,"PRE"," ")</f>
        <v> </v>
      </c>
      <c r="DN75" s="9" t="n">
        <v>0</v>
      </c>
      <c r="DO75" s="10" t="str">
        <f aca="false">IF(DN75&gt;0,"4"," ")</f>
        <v> </v>
      </c>
      <c r="DP75" s="10" t="str">
        <f aca="false">IF(DN75&gt;0,"PRE"," ")</f>
        <v> </v>
      </c>
      <c r="DQ75" s="12" t="n">
        <v>2</v>
      </c>
      <c r="DR75" s="12" t="n">
        <v>2</v>
      </c>
      <c r="DS75" s="12" t="str">
        <f aca="false">CONCATENATE(CO75,CU75,DA75,DG75,DM75)</f>
        <v>  MIOAST </v>
      </c>
      <c r="DT75" s="10" t="str">
        <f aca="false" t="array" ref="DT75">_xlfn.IFS(DS75="EME    ","0", DS75=" HIP   ","1", DS75="  MIO  ","2", DS75="   AST ","3", DS75="    PRE","4", DS75="EME   PRE","5", DS75=" HIP  PRE","6", DS75=" HIP AST ","7", DS75="  MIO PRE","8", DS75="  MIOAST ","9", DS75="   ASTPRE","10",DS75=" HIP ASTPRE","11", DS75="  MIOASTPRE","12", DS75="     ","0")</f>
        <v>9</v>
      </c>
      <c r="DU75" s="1" t="s">
        <v>154</v>
      </c>
      <c r="DV75" s="1" t="str">
        <f aca="false" t="array" ref="DV75">_xlfn.IFS(DU75="SI","2", DU75="NO","1")</f>
        <v>1</v>
      </c>
      <c r="DW75" s="10" t="n">
        <v>0</v>
      </c>
      <c r="DX75" s="11" t="str">
        <f aca="false">IF(DW75=0,"1","2")</f>
        <v>1</v>
      </c>
      <c r="DY75" s="11" t="str">
        <f aca="false" t="array" ref="DY75">_xlfn.IFS(DW75=0,"0", DW75=0.25, "1", DW75=0.5,"2", DW75=0.75,"3", DW75=1,"4",DW75=1.25,"5", DW75=1.5,"6", DW75=1.75,"7", DW75=2,"8")</f>
        <v>0</v>
      </c>
      <c r="DZ75" s="10" t="n">
        <v>0</v>
      </c>
      <c r="EA75" s="11" t="str">
        <f aca="false">IF(DZ75=0,"1","2")</f>
        <v>1</v>
      </c>
      <c r="EB75" s="11" t="str">
        <f aca="false" t="array" ref="EB75">_xlfn.IFS(DZ75=0,"0", DZ75=0.25, "1", DZ75=0.5,"2", DZ75=0.75,"3", DZ75=1,"4",DZ75=1.25,"5", DZ75=1.5,"6", DZ75=1.75,"7", DZ75=2,"8")</f>
        <v>0</v>
      </c>
      <c r="EC75" s="10" t="n">
        <v>-0.5</v>
      </c>
      <c r="ED75" s="10" t="str">
        <f aca="false">IF(EC75=0,"1","2")</f>
        <v>2</v>
      </c>
      <c r="EE75" s="11" t="str">
        <f aca="false" t="array" ref="EE75">_xlfn.IFS(EC75=0,"0", EC75=-0.25, "1", EC75=-0.5,"2", EC75=-0.75,"3", EC75=-1,"4",EC75=-1.25,"5", EC75=-1.5,"6", EC75=-1.75,"7", EC75=-2,"8", EC75=-2.25,"9",EC75=-2.5,"10", EC75=-2.75,"11", EC75=-3,"12", EC75=-3.25,"13", EC75=-3.5,"14", EC75=-3.75,"15",EC75=-4,"16")</f>
        <v>2</v>
      </c>
      <c r="EF75" s="10" t="n">
        <v>-0.25</v>
      </c>
      <c r="EG75" s="10" t="str">
        <f aca="false">IF(EF75=0,"1","2")</f>
        <v>2</v>
      </c>
      <c r="EH75" s="11" t="str">
        <f aca="false" t="array" ref="EH75">_xlfn.IFS(EF75=0,"0", EF75=-0.25, "1", EF75=-0.5,"2", EF75=-0.75,"3", EF75=-1,"4",EF75=-1.25,"5", EF75=-1.5,"6", EF75=-1.75,"7", EF75=-2,"8", EF75=-2.25,"9",EF75=-2.5,"10", EF75=-2.75,"11", EF75=-3,"12", EF75=-3.25,"13", EF75=-3.5,"14", EF75=-3.75,"15",EF75=-4,"16")</f>
        <v>1</v>
      </c>
      <c r="EI75" s="10" t="n">
        <v>0</v>
      </c>
      <c r="EJ75" s="11" t="str">
        <f aca="false">IF(EI75=0,"1","2")</f>
        <v>1</v>
      </c>
      <c r="EK75" s="11" t="str">
        <f aca="false" t="array" ref="EK75">_xlfn.IFS(EI75=0,"0", EI75=-0.25, "1", EI75=-0.5,"2", EI75=-0.75,"3", EI75=-1,"4",EI75=-1.25,"5", EI75=-1.5,"6", EI75=-1.75,"7", EI75=-2,"8", EI75=-2.25,"9", EI75=-2.25,"9",EI75=-2.5,"10", EI75=-2.75,"11", EI75=-3,"12", EI75=-3.25,"13", EI75=-3.5,"14", EI75=-3.75,"15",EI75=-4,"16", EI75=0.25, "17", EI75=0.5, "18")</f>
        <v>0</v>
      </c>
      <c r="EL75" s="10" t="n">
        <v>-0.25</v>
      </c>
      <c r="EM75" s="11" t="str">
        <f aca="false">IF(EL75=0,"1","2")</f>
        <v>2</v>
      </c>
      <c r="EN75" s="11" t="str">
        <f aca="false" t="array" ref="EN75">_xlfn.IFS(EL75=0.25,"17",EL75=0.5,"18", EL75=0,"0", EL75=-0.25, "1", EL75=-0.5,"2", EL75=-0.75,"3", EL75=-1,"4",EL75=-1.25,"5", EL75=-1.5,"6", EL75=-1.75,"7", EL75=-2,"8",EL75= -2.25,"9",EL75=-2.5,"10",EL75= -2.75,"11",EL75= -3,"12",EL75= -3.25,"13",EL75= -3.5,"14",EL75= -3.75,"15",EL75=-4,"16")</f>
        <v>1</v>
      </c>
      <c r="EO75" s="10" t="n">
        <v>0</v>
      </c>
      <c r="EP75" s="11" t="str">
        <f aca="false">IF(EO75=0,"1","2")</f>
        <v>1</v>
      </c>
      <c r="EQ75" s="11" t="str">
        <f aca="false" t="array" ref="EQ75">_xlfn.IFS(EO75=0,"0", EO75=0.25, "1", EO75=0.5,"2", EO75=0.75,"3", EO75=1,"4",EO75=1.25,"5", EO75=1.5,"6", EO75=1.75,"7", EO75=2,"8", EO75=2.25,"9", EO75=2.25,"9",EO75=2.5,"10", EO75=2.75,"11", EO75=3,"12", EO75=3.25,"13", EO75=3.5,"14", EO75=3.75,"15",EO75=4,"16", EO75=-0.25, "17", bq=-0.5, "18")</f>
        <v>0</v>
      </c>
      <c r="ER75" s="10" t="n">
        <v>0</v>
      </c>
      <c r="ES75" s="11" t="str">
        <f aca="false">IF(ER75=0,"1","2")</f>
        <v>1</v>
      </c>
      <c r="ET75" s="11" t="str">
        <f aca="false" t="array" ref="ET75">_xlfn.IFS(ER75=0,"0", ER75=0.25, "1", ER75=0.5,"2", ER75=0.75,"3", ER75=1,"4",ER75=1.25,"5", ER75=1.5,"6", ER75=1.75,"7", ER75=2,"8", ER75=2.25,"9", ER75=2.25,"9",ER75=2.5,"10", ER75=2.75,"11", ER75=3,"12", ER75=3.25,"13", ER75=3.5,"14", ER75=3.75,"15",ER75=4,"16", ER75=-0.25, "17", bq=-0.5, "18")</f>
        <v>0</v>
      </c>
      <c r="EU75" s="13" t="n">
        <v>120</v>
      </c>
      <c r="EV75" s="14" t="str">
        <f aca="false">VLOOKUP(EU75,LEYENDA!$G$2:$H$8,2,TRUE())</f>
        <v>49-60</v>
      </c>
      <c r="EW75" s="14" t="str">
        <f aca="false" t="array" ref="EW75">_xlfn.IFS(EV75="0-5","1", EV75="6-12","2", EV75="13-18","3", EV75="19-24","4", EV75="25-36","5", EV75="37-48","6", EV75="49-60","7")</f>
        <v>7</v>
      </c>
    </row>
    <row r="76" customFormat="false" ht="13.5" hidden="false" customHeight="false" outlineLevel="0" collapsed="false">
      <c r="A76" s="41" t="n">
        <v>34</v>
      </c>
      <c r="B76" s="32" t="n">
        <v>31</v>
      </c>
      <c r="C76" s="33" t="n">
        <v>44314</v>
      </c>
      <c r="D76" s="6"/>
      <c r="E76" s="5" t="str">
        <f aca="false">VLOOKUP(A76,'286'!$A$3:$J$600,10,FALSE())</f>
        <v>RINCÓN OTERO, MARCOS</v>
      </c>
      <c r="F76" s="4" t="str">
        <f aca="false">VLOOKUP(A76,'286'!$A$3:$I$1768,3,FALSE())</f>
        <v>RINOMAR</v>
      </c>
      <c r="G76" s="6" t="n">
        <f aca="false">VLOOKUP(A76,'286'!$A$3:$I$1768,4,FALSE())</f>
        <v>32894</v>
      </c>
      <c r="H76" s="7" t="n">
        <f aca="false">YEAR(C76)-YEAR(G76)</f>
        <v>31</v>
      </c>
      <c r="I76" s="1" t="str">
        <f aca="false">VLOOKUP(H76,LEYENDA!$C$2:$D$6,2,TRUE())</f>
        <v>25-40</v>
      </c>
      <c r="J76" s="5" t="str">
        <f aca="false">VLOOKUP(A76,'286'!$A$3:$I$1768,7,FALSE())</f>
        <v>H</v>
      </c>
      <c r="K76" s="8" t="str">
        <f aca="false">VLOOKUP(A76,'286'!$A$3:$I$1768,2,FALSE())</f>
        <v>OD</v>
      </c>
      <c r="L76" s="4" t="str">
        <f aca="false">VLOOKUP(A76,'286'!$A$3:$I$1768,8,FALSE())</f>
        <v>I</v>
      </c>
      <c r="M76" s="4" t="str">
        <f aca="false">VLOOKUP(A76,'286'!$A$3:$I$1768,9,FALSE())</f>
        <v>I</v>
      </c>
      <c r="N76" s="8" t="str">
        <f aca="false">IF(R76=O76, "MISMA","CONTRARIA")</f>
        <v>MISMA</v>
      </c>
      <c r="O76" s="8" t="str">
        <f aca="false" t="array" ref="O76">_xlfn.IFS(L76="D","1", L76="I","2")</f>
        <v>2</v>
      </c>
      <c r="P76" s="8" t="str">
        <f aca="false" t="array" ref="P76">_xlfn.IFS(K76="OD","1", K76="OI","2")</f>
        <v>1</v>
      </c>
      <c r="Q76" s="1" t="str">
        <f aca="false" t="array" ref="Q76">_xlfn.IFS(J76="M","1", J76="H","2")</f>
        <v>2</v>
      </c>
      <c r="R76" s="8" t="str">
        <f aca="false" t="array" ref="R76">_xlfn.IFS(M76="D","1", M76="I","2")</f>
        <v>2</v>
      </c>
      <c r="S76" s="1" t="str">
        <f aca="false" t="array" ref="S76">_xlfn.IFS(N76="CONTRARIA", "1",N76= "MISMA","2")</f>
        <v>2</v>
      </c>
      <c r="T76" s="1" t="str">
        <f aca="false" t="array" ref="T76">_xlfn.IFS(I76="0-12","1", I76="13-24","2", I76="25-40","3", I76="41-60","4", I76="61-100","5")</f>
        <v>3</v>
      </c>
      <c r="U76" s="9" t="n">
        <v>-3</v>
      </c>
      <c r="V76" s="11" t="str">
        <f aca="false">IF(U76="","",IF(AND(U76&gt;=-9,U76&lt;=-6.5),"-9 a -6,5",IF(AND(U76&gt;=-6,U76&lt;=-3.5),"-6 a -3,5",IF(AND(U76&gt;=-3,U76&lt;=-1),"-3 a -1",IF(U76=-0.5,"-0,5",IF(AND(U76&gt;=0,U76&lt;=2.5),"0 a 2,5",IF(AND(U76&gt;=3,U76&lt;=5.5),"3 a 5,5",IF(AND(U76&gt;=6,U76&lt;=8.5),"6 a 8,5",IF(AND(U76&gt;=9,U76&lt;=20),"9 a 20","Fuera de rango")))))))))</f>
        <v>-3 a -1</v>
      </c>
      <c r="W76" s="11" t="n">
        <f aca="false">IF(V76="","",IF(V76="-9 a -6,5",2,IF(V76="-6 a -3,5",3,IF(V76="-3 a -1",4,IF(V76="-0,5","NORMA",IF(V76="0 a 2,5",5,IF(V76="3 a 5,5",6,IF(V76="6 a 8,5",7,IF(V76="9 a 20",8,"Fuera de rango")))))))))</f>
        <v>4</v>
      </c>
      <c r="X76" s="9" t="n">
        <v>6</v>
      </c>
      <c r="Y76" s="10" t="str">
        <f aca="false">IF(X76="","",IF(AND(X76&gt;=0,X76&lt;=4),"0 a 4",IF(AND(X76&gt;=4.5,X76&lt;=8.5),"4,5 a 8,5",IF(X76=9,"9",IF(AND(X76&gt;=9.5,X76&lt;=13),"9,5 a 13",IF(AND(X76&gt;=13.5,X76&lt;=20),"13,5 a 20",IF(AND(X76&gt;=20.5,X76&lt;=35),"20,5 a 35","Fuera de rango")))))))</f>
        <v>4,5 a 8,5</v>
      </c>
      <c r="Z76" s="11" t="n">
        <f aca="false">IF(Y76="","",IF(Y76="0 a 4",1,IF(Y76="4,5 a 8,5",2,IF(Y76="9","NORMA",IF(Y76="9,5 a 13",3,IF(Y76="13,5 a 20",4,IF(Y76="20,5 a 35",5,"Fuera de rango")))))))</f>
        <v>2</v>
      </c>
      <c r="AA76" s="9" t="n">
        <v>28</v>
      </c>
      <c r="AB76" s="10" t="str">
        <f aca="false">IF(AA76="","",IF(AND(AA76&gt;=0,AA76&lt;=9),"0 a 9",IF(AND(AA76&gt;=9.5,AA76&lt;=18.5),"9,5 a 18,5",IF(AA76=19,"19",IF(AND(AA76&gt;=19.5,AA76&lt;=28),"19,5 a 28",IF(AND(AA76&gt;=28.5,AA76&lt;=40),"28,5 a 40","Fuera de rango"))))))</f>
        <v>19,5 a 28</v>
      </c>
      <c r="AC76" s="11" t="n">
        <f aca="false" t="array" ref="AC76">_xlfn.IFS(AB76="","",AB76="0 a 9",1,AB76="9,5 a 18,5",2,AB76="19","NORMA",AB76="19,5 a 28",3,AB76="28,5 a 40",4,TRUE(),"Fuera de rango")</f>
        <v>3</v>
      </c>
      <c r="AD76" s="9" t="n">
        <v>6</v>
      </c>
      <c r="AE76" s="10" t="str">
        <f aca="false">IF(AD76="","",IF(AND(AD76&gt;=-10,AD76&lt;=0),"De -10 a 0",IF(AND(AD76&gt;=0.5,AD76&lt;=9.5),"0,5 a 9,5",IF(AD76=10,"10",IF(AND(AD76&gt;=10.5,AD76&lt;=20),"10,5 a 20",IF(AND(AD76&gt;=20.5,AD76&lt;=40),"20,5 a 40","Fuera de rango"))))))</f>
        <v>0,5 a 9,5</v>
      </c>
      <c r="AF76" s="12" t="n">
        <f aca="false">IF(AD76="","",IF(AND(AD76&gt;=-10,AD76&lt;=0),1,IF(AND(AD76&gt;=0.5,AD76&lt;=9.5),2,IF(AD76=10,"NORMA",IF(AND(AD76&gt;=10.5,AD76&lt;=20),3,IF(AND(AD76&gt;=20.5,AD76&lt;=40),4,""))))))</f>
        <v>2</v>
      </c>
      <c r="AG76" s="9" t="n">
        <v>9</v>
      </c>
      <c r="AH76" s="11" t="str">
        <f aca="false">IF(AG76="","",IF(AND(AG76&gt;=0,AG76&lt;=4),"0 a 4",IF(AND(AG76&gt;=4.5,AG76&lt;=8.5),"4,5 a 8,5",IF(AG76=9,"9",IF(AND(AG76&gt;=9.5,AG76&lt;=13),"9,5 a 13",IF(AND(AG76&gt;=13.5,AG76&lt;=25),"13,5 a 25","Fuera de rango"))))))</f>
        <v>9</v>
      </c>
      <c r="AI76" s="11" t="str">
        <f aca="false">IF(AH76="","",IF(AH76="0 a 4",1,IF(AH76="4,5 a 8,5",2,IF(AH76="9","NORMA",IF(AH76="9,5 a 13",3,IF(AH76="13,5 a 25",4,""))))))</f>
        <v>NORMA</v>
      </c>
      <c r="AJ76" s="9" t="n">
        <v>7</v>
      </c>
      <c r="AK76" s="10" t="str">
        <f aca="false">IF(AJ76="","",IF(AND(AJ76&gt;=-15,AJ76&lt;=-10.5),"-15 a -10,5",IF(AND(AJ76&gt;=-10,AJ76&lt;=-4),"-10 a -4",IF(AND(AJ76&gt;=-4.5,AJ76&lt;=0),"-4,5 a 0",IF(AND(AJ76&gt;=0.5,AJ76&lt;=4.5),"0,5 a 4,5",IF(AJ76=5,"5",IF(AND(AJ76&gt;=5.5,AJ76&lt;=10),"5,5 a 10",IF(AND(AJ76&gt;=10.5,AJ76&lt;=20),"10,5 a 20","Fuera de rango"))))))))</f>
        <v>5,5 a 10</v>
      </c>
      <c r="AL76" s="11" t="n">
        <f aca="false">IF(AK76="","",IF(AK76="-15 a -10,5",1,IF(AK76="-10 a -4",2,IF(AK76="-4,5 a 0",3,IF(AK76="0,5 a 4,5",4,IF(AK76="5","NORMA",IF(AK76="5,5 a 10",5,IF(AK76="10,5 a 20",6,"Error"))))))))</f>
        <v>5</v>
      </c>
      <c r="AM76" s="9" t="n">
        <v>-1</v>
      </c>
      <c r="AN76" s="10" t="str">
        <f aca="false">IF(AM76="","",IF(AND(AM76&gt;=-7.5,AM76&lt;=-5.5),"-7,5 a -5,5",IF(AND(AM76&gt;=-5,AM76&lt;=-3),"-5 a -3",IF(AND(AM76&gt;=-2.5,AM76&lt;=-0.5),"-2,5 a -0,5",IF(AM76=0,"0,00",IF(AND(AM76&gt;=0.5,AM76&lt;=2.5),"0,5 a 2,5",IF(AND(AM76&gt;=3,AM76&lt;=5),"3 a 5",IF(AND(AM76&gt;=5.5,AM76&lt;=7.5),"5,5 a 7,5",IF(AND(AM76&gt;=8,AM76&lt;=10),"8 a 10","Fuera de rango")))))))))</f>
        <v>-2,5 a -0,5</v>
      </c>
      <c r="AO76" s="11" t="n">
        <f aca="false">IF(AN76="","",IF(AN76="-7,5 a -5,5",1,IF(AN76="-5 a -3",2,IF(AN76="-2,5 a -0,5",3,IF(AN76="0,00","NORMA",IF(AN76="0,5 a 2,5",4,IF(AN76="3 a 5",5,IF(AN76="5,5 a 7,5",6,IF(AN76="8 a 10",7,"Error")))))))))</f>
        <v>3</v>
      </c>
      <c r="AP76" s="9" t="n">
        <v>-7</v>
      </c>
      <c r="AQ76" s="10" t="str">
        <f aca="false">IF(AP76="","",IF(AND(AP76&gt;=-20,AP76&lt;=-9.5),"-20 a -9,5",IF(AND(AP76&gt;=-9,AP76&lt;=-6.5),"-9 a -6,5",IF(AP76=-6,"-6",IF(AND(AP76&gt;=-5.5,AP76&lt;=-3),"-5,5 a -3",IF(AND(AP76&gt;=-2.5,AP76&lt;=0),"-2,5 a 0",IF(AND(AP76&gt;=0.5,AP76&lt;=3),"0,5 a 3",IF(AND(AP76&gt;=3.5,AP76&lt;=6),"3,5 a 6",IF(AND(AP76&gt;=6.5,AP76&lt;=9),"6,5 a 9",IF(AND(AP76&gt;=9.5,AP76&lt;=20),"9,5 a 20","Fuera de rango"))))))))))</f>
        <v>-9 a -6,5</v>
      </c>
      <c r="AR76" s="11" t="n">
        <f aca="false">IF(AQ76="","",IF(AQ76="-20 a -9,5",1,IF(AQ76="-9 a -6,5",2,IF(AQ76="-6","NORMA",IF(AQ76="-5,5 a -3",3,IF(AQ76="-2,5 a 0",4,IF(AQ76="0,5 a 3",5,IF(AQ76="3,5 a 6",6,IF(AQ76="6,5 a 9",7,IF(AQ76="9,5 a 20",8,""))))))))))</f>
        <v>2</v>
      </c>
      <c r="AS76" s="9" t="n">
        <v>0</v>
      </c>
      <c r="AT76" s="10" t="str">
        <f aca="false">IF(AS76="","",IF(AND(AS76&gt;=-16,AS76&lt;=-14),"-16 a -14",IF(AND(AS76&gt;=-13.5,AS76&lt;=-11.5),"-13,5 a -11,5",IF(AND(AS76&gt;=-11,AS76&lt;=-9),"-11 a -9",IF(AND(AS76&gt;=-8.5,AS76&lt;=-6.5),"-8,5 a -6,5",IF(AND(AS76&gt;=-6,AS76&lt;=-4),"-6 a -4",IF(AND(AS76&gt;=-3.5,AS76&lt;=-1.5),"-3,5 a -1,5",IF(AND(AS76&gt;=-1,AS76&lt;=1),"-1 a 1",IF(AND(AS76&gt;=1.5,AS76&lt;=3.5),"1,5 a 3,5",IF(AND(AS76&gt;=4,AS76&lt;=6),"4 a 6",IF(AND(AS76&gt;=6.5,AS76&lt;=8.5),"6,5 a 8,5",IF(AND(AS76&gt;=9,AS76&lt;=11),"9 a 11",IF(AND(AS76&gt;=11.5,AS76&lt;=13.5),"11,5 a 13,5",IF(AND(AS76&gt;=14,AS76&lt;=16),"14 a 16",IF(AND(AS76&gt;=16.5,AS76&lt;=18.5),"16,5 a 18,5",IF(AND(AS76&gt;=19,AS76&lt;=21),"19 a 21","Fuera de rango"))))))))))))))))</f>
        <v>-1 a 1</v>
      </c>
      <c r="AU76" s="11" t="n">
        <f aca="false" t="array" ref="AU76">IF(AT76="","",_xlfn.IFS(AT76="-16 a -14",1,AT76="-13,5 a -11,5",2,AT76="-11 a -9",3,AT76="-8,5 a -6,5",4,AT76="-6 a -4",5,AT76="-3,5 a -1,5",6,AT76="-1 a 1",7,AT76="1,5 a 3,5",8,AT76="4 a 6","NORMA",AT76="6,5 a 8,5",9,AT76="9 a 11",10,AT76="11,5 a 13,5",11,AT76="14 a 16",12,AT76="16,5 a 18,5",13,AT76="19 a 21",14,TRUE(),""))</f>
        <v>7</v>
      </c>
      <c r="AV76" s="9" t="n">
        <v>1</v>
      </c>
      <c r="AW76" s="10" t="str">
        <f aca="false">IF(AV76="","",IF(AND(AV76&gt;=-1,AV76&lt;=-0.5),"-1 a -0,5",IF(AND(AV76&gt;-0.5,AV76&lt;=0),"De -0,5 a 0",IF(AND(AV76&gt;=0.25,AV76&lt;=0.75),"0,25 a 0,75",IF(AND(AV76&gt;=1,AV76&lt;=1.5),"1 a 1,5",IF(AND(AV76&gt;=1.75,AV76&lt;=2.25),"1,75 a 2,25",IF(AND(AV76&gt;=2.5,AV76&lt;=3),"2,5 a 3",IF(AND(AV76&gt;=3.25,AV76&lt;=3.75),"3,25 a 3,75","Fuera de rango"))))))))</f>
        <v>1 a 1,5</v>
      </c>
      <c r="AX76" s="11" t="n">
        <f aca="false">IF(AW76="","",IF(OR(AW76="-1 a -0,5",AW76="-1 a -0.5"),1,IF(OR(AW76="De -0,5 a 0",AW76="-0,5 a 0",AW76="De -0.5 a 0"),2,IF(OR(AW76="0,25 a 0,75",AW76="0.25 a 0.75"),"NORMA",IF(OR(AW76="1 a 1,5",AW76="1 a 1.5"),3,IF(OR(AW76="1,75 a 2,25",AW76="1.75 a 2.25"),4,IF(OR(AW76="2,5 a 3",AW76="2.5 a 3"),5,IF(OR(AW76="3,25 a 3,75",AW76="3.25 a 3.75"),6,""))))))))</f>
        <v>3</v>
      </c>
      <c r="AY76" s="9" t="n">
        <v>-10</v>
      </c>
      <c r="AZ76" s="10" t="str">
        <f aca="false">IF(AY76="","",IF(AND(AY76&gt;=-20,AY76&lt;=-9.5),"-20 a -9,5",IF(AND(AY76&gt;=-9,AY76&lt;=-6.5),"-9 a -6,5",IF(AY76=-6,"-6",IF(AND(AY76&gt;=-5.5,AY76&lt;=-3),"-5,5 a -3",IF(AND(AY76&gt;=-2.5,AY76&lt;=0),"-2,5 a 0",IF(AND(AY76&gt;=0.5,AY76&lt;=3),"0,5 a 3",IF(AND(AY76&gt;=3.5,AY76&lt;=6),"3,5 a 6","Fuera de rango"))))))))</f>
        <v>-20 a -9,5</v>
      </c>
      <c r="BA76" s="11" t="n">
        <f aca="false">IF(AZ76="","",IF(AZ76="-20 a -9,5",1,IF(AZ76="-9 a -6,5",2,IF(AZ76="-6","NORMA",IF(AZ76="-5,5 a -3",3,IF(AZ76="-2,5 a 0",4,IF(AZ76="0,5 a 3",5,IF(AZ76="3,5 a 6",6,""))))))))</f>
        <v>1</v>
      </c>
      <c r="BB76" s="9" t="n">
        <v>15</v>
      </c>
      <c r="BC76" s="10" t="str">
        <f aca="false" t="array" ref="BC76">IF(BB76="","",_xlfn.IFS(AND(BB76&gt;=0,BB76&lt;=2),"0 a 2",AND(BB76&gt;=2.5,BB76&lt;=4.5),"2,5 a 4,5",AND(BB76&gt;=5,BB76&lt;=7),"5 a 7",AND(BB76&gt;=7.5,BB76&lt;=9.5),"7,5 a 9,5",AND(BB76&gt;=10,BB76&lt;=12),"10 a 12",AND(BB76&gt;=12.5,BB76&lt;=14.5),"12,5 a 14,5",BB76=15,"15",AND(BB76&gt;=15.5,BB76&lt;=17.5),"15,5 a 17,5",AND(BB76&gt;=18,BB76&lt;=20),"18 a 20",AND(BB76&gt;=20.5,BB76&lt;=22.5),"20,5 a 22,5",AND(BB76&gt;=23,BB76&lt;=25),"23 a 25",TRUE(),"Fuera de rango"))</f>
        <v>15</v>
      </c>
      <c r="BD76" s="11" t="str">
        <f aca="false" t="array" ref="BD76">IF(BC76="","",_xlfn.IFS(BC76="0 a 2",1,BC76="2,5 a 4,5",2,BC76="5 a 7",3,BC76="7,5 a 9,5",4,BC76="10 a 12",5,BC76="12,5 a 14,5",6,BC76="15","NORMA",BC76="15,5 a 17,5",7,BC76="18 a 20",8,BC76="20,5 a 22,5",9,BC76="23 a 25",10,TRUE(),"Fuera de rango"))</f>
        <v>NORMA</v>
      </c>
      <c r="BE76" s="9" t="n">
        <v>25</v>
      </c>
      <c r="BF76" s="10" t="str">
        <f aca="false">IF(BE76="","",IF(AND(BE76&gt;=-20,BE76&lt;=-10),"-20 a -10",IF(AND(BE76&gt;=-9.5,BE76&lt;=0.5),"-9,5 a 0,5",IF(AND(BE76&gt;=1,BE76&lt;=11),"1 a 11",IF(AND(BE76&gt;=11.5,BE76&lt;=20.5),"11,5 a 20,5",IF(BE76=21,"21",IF(AND(BE76&gt;=21.5,BE76&lt;=31.5),"21,5 a 31,5",IF(AND(BE76&gt;=32,BE76&lt;=42),"32 a 42","Fuera de rango"))))))))</f>
        <v>21,5 a 31,5</v>
      </c>
      <c r="BG76" s="11" t="n">
        <f aca="false">IF(BF76="","",IF(BF76="-20 a -10",1,IF(BF76="-9,5 a 0,5",2,IF(BF76="1 a 11",3,IF(BF76="11,5 a 20,5",4,IF(BF76="21","NORMA",IF(BF76="21,5 a 31,5",5,IF(BF76="32 a 42",6,""))))))))</f>
        <v>5</v>
      </c>
      <c r="BH76" s="9" t="n">
        <v>9</v>
      </c>
      <c r="BI76" s="10" t="str">
        <f aca="false">IF(BH76="","",IF(AND(BH76&gt;=-20,BH76&lt;=-15),"-20 a -15",IF(AND(BH76&gt;=-14.5,BH76&lt;=-9.5),"-14,5 a -9,5",IF(AND(BH76&gt;=-9,BH76&lt;=-4),"-9 a -4",IF(AND(BH76&gt;=-3.5,BH76&lt;=2.5),"-3,5 a 2,5",IF(AND(BH76&gt;=3,BH76&lt;=8),"3 a 8",IF(AND(BH76&gt;=8.5,BH76&lt;=14.5),"8,5 a 14,5",IF(BH76=15,"15",IF(AND(BH76&gt;=15.5,BH76&lt;=20.5),"15,5 a 20,5",IF(AND(BH76&gt;=21,BH76&lt;=26),"21 a 26","Fuera de rango"))))))))))</f>
        <v>8,5 a 14,5</v>
      </c>
      <c r="BJ76" s="11" t="n">
        <f aca="false">IF(BI76="","",IF(BI76="-20 a -15",1,IF(BI76="-14,5 a -9,5",2,IF(BI76="-9 a -4",3,IF(BI76="-3,5 a 2,5",4,IF(BI76="3 a 8",5,IF(BI76="8,5 a 14,5",6,IF(BI76="15","NORMA",IF(BI76="15,5 a 20,5",7,IF(BI76="21 a 26",8,IF(BI76="26,5 a 31,5",9,"")))))))))))</f>
        <v>6</v>
      </c>
      <c r="BK76" s="9" t="n">
        <v>9</v>
      </c>
      <c r="BL76" s="10" t="str">
        <f aca="false">IF(BK76="","",IF(AND(BK76&gt;=0,BK76&lt;=2),"0 - 2",IF(AND(BK76&gt;=2.5,BK76&lt;=4.5),"2,5 - 4,5",IF(AND(BK76&gt;=5,BK76&lt;=7),"5 - 7",IF(AND(BK76&gt;=7.5,BK76&lt;=9.5),"7,5 - 9,5",IF(AND(BK76&gt;=10,BK76&lt;=12),"10 - 12",IF(AND(BK76&gt;=12.5,BK76&lt;=13.5),"12,5 - 13,5",IF(BK76=14,"14",IF(AND(BK76&gt;=14.5,BK76&lt;=16.5),"14,5 - 16,5",IF(AND(BK76&gt;=17,BK76&lt;=19),"17 - 19",IF(AND(BK76&gt;=19.5,BK76&lt;=21.5),"19,5 - 21,5",IF(AND(BK76&gt;=22,BK76&lt;=24),"22 - 24",IF(AND(BK76&gt;=24.5,BK76&lt;=26.5),"24,5 - 26,5",IF(AND(BK76&gt;=27,BK76&lt;=29),"27 - 29",IF(AND(BK76&gt;=29.5,BK76&lt;=30),"29,5 - 30","Fuera de rango")))))))))))))))</f>
        <v>7,5 - 9,5</v>
      </c>
      <c r="BM76" s="11" t="n">
        <f aca="false">IF(BL76="","",IF(BL76="0 - 2",1,IF(BL76="2,5 - 4,5",2,IF(BL76="5 - 7",3,IF(BL76="7,5 - 9,5",4,IF(BL76="10 - 12",5,IF(BL76="12,5 - 13,5",6,IF(BL76="14","NORMA",IF(BL76="14,5 - 16,5",7,IF(BL76="17 - 19",8,IF(BL76="19,5 - 21,5",9,IF(BL76="22 - 24",10,IF(BL76="24,5 - 26,5",11,IF(BL76="27 - 29",12,IF(BL76="29,5 - 30",13,"")))))))))))))))</f>
        <v>4</v>
      </c>
      <c r="BN76" s="9" t="n">
        <v>24</v>
      </c>
      <c r="BO76" s="10" t="str">
        <f aca="false">IF(BN76="","",IF(AND(BN76&gt;=-20,BN76&lt;=-10),"-20 a -10",IF(AND(BN76&gt;=-9.5,BN76&lt;=0.5),"-9,5 a 0,5",IF(AND(BN76&gt;=1,BN76&lt;=11),"1 a 11",IF(AND(BN76&gt;=11.5,BN76&lt;=21.5),"11,5 a 21,5",IF(BN76=22,"22",IF(AND(BN76&gt;=22.5,BN76&lt;=32.5),"22,5 a 32,5",IF(AND(BN76&gt;=33,BN76&lt;=43),"33 a 43","Fuera de rango"))))))))</f>
        <v>22,5 a 32,5</v>
      </c>
      <c r="BP76" s="11" t="n">
        <f aca="false">IF(BO76="","",IF(BO76="-20 a -10",1,IF(BO76="-9,5 a 0,5",2,IF(BO76="1 a 11",3,IF(BO76="11,5 a 21,5",4,IF(BO76="22","NORMA",IF(BO76="22,5 a 32,5",5,IF(BO76="33 a 43",6,""))))))))</f>
        <v>5</v>
      </c>
      <c r="BQ76" s="9" t="n">
        <v>15</v>
      </c>
      <c r="BR76" s="10" t="str">
        <f aca="false">IF(BQ76="","",IF(AND(BQ76&gt;=-20,BQ76&lt;=-15),"-20 a -15",IF(AND(BQ76&gt;=-14.5,BQ76&lt;=-9.5),"-14,5 a -9,5",IF(AND(BQ76&gt;=-9,BQ76&lt;=-4),"-9 a -4",IF(AND(BQ76&gt;=-3.5,BQ76&lt;=2.5),"-3,5 a 2,5",IF(AND(BQ76&gt;=3,BQ76&lt;=8),"3 a 8",IF(AND(BQ76&gt;=8.5,BQ76&lt;=13.5),"8,5 a 13,5",IF(AND(BQ76&gt;=14,BQ76&lt;=17.5),"14 a 17,5",IF(BQ76=18,"18",IF(AND(BQ76&gt;=18.5,BQ76&lt;=23.5),"18,5 a 23,5",IF(AND(BQ76&gt;=24,BQ76&lt;=29),"24 a 29",IF(AND(BQ76&gt;=29.5,BQ76&lt;=34.5),"29,5 a 34,5",IF(AND(BQ76&gt;=35,BQ76&lt;=40),"35 a 40","Fuera de rango")))))))))))))</f>
        <v>14 a 17,5</v>
      </c>
      <c r="BS76" s="11" t="n">
        <f aca="false">IF(BR76="","",IF(BR76="-20 a -15",1,IF(BR76="-14,5 a -9,5",2,IF(BR76="-9 a -4",3,IF(BR76="-3,5 a 2,5",4,IF(BR76="3 a 8",5,IF(BR76="8,5 a 13,5",6,IF(BR76="14 a 17,5",7,IF(BR76="18","NORMA",IF(BR76="18,5 a 23,5",8,IF(BR76="24 a 29",9,IF(BR76="29,5 a 34,5",10,IF(BR76="35 a 40",11,"")))))))))))))</f>
        <v>7</v>
      </c>
      <c r="BT76" s="9" t="n">
        <v>0</v>
      </c>
      <c r="BU76" s="10" t="str">
        <f aca="false">IF(BT76="","",IF(AND(BT76&gt;=-20,BT76&lt;=-18),"-20 a -18",IF(AND(BT76&gt;=-17.5,BT76&lt;=-15.5),"-17,5 a -15,5",IF(AND(BT76&gt;=-15,BT76&lt;=-13),"-15 a -13",IF(AND(BT76&gt;=-12.5,BT76&lt;=-10.5),"-12,5 a -10,5",IF(AND(BT76&gt;=-10,BT76&lt;=-8),"-10 a -8",IF(AND(BT76&gt;=-7.5,BT76&lt;=-5.5),"-7,5 a -5,5",IF(AND(BT76&gt;=-5,BT76&lt;=-3),"-5 a -3",IF(AND(BT76&gt;=-2.5,BT76&lt;=-0.5),"-2,5 a -0,5",IF(BT76=0,"0",IF(AND(BT76&gt;=0.5,BT76&lt;=2.5),"0,5 a 2,5",IF(AND(BT76&gt;=3,BT76&lt;=5),"3 a 5",IF(AND(BT76&gt;=5.5,BT76&lt;=7.5),"5,5 a 7,5",IF(AND(BT76&gt;=8,BT76&lt;=10),"8 a 10",IF(AND(BT76&gt;=10.5,BT76&lt;=12.5),"10,5 a 12,5",IF(AND(BT76&gt;=13,BT76&lt;=15),"13 a 15",IF(AND(BT76&gt;=15.5,BT76&lt;=17.5),"15,5 a 17,5",IF(AND(BT76&gt;=18,BT76&lt;=20),"18 a 20","Fuera de rango"))))))))))))))))))</f>
        <v>0</v>
      </c>
      <c r="BV76" s="11" t="str">
        <f aca="false">IF(BT76="","",IF(BT76=0,"NORMA",IF(AND(BT76&gt;=-20,BT76&lt;=-18),2,IF(AND(BT76&gt;=-17.5,BT76&lt;=-15.5),2,IF(AND(BT76&gt;=-15,BT76&lt;=-13),3,IF(AND(BT76&gt;=-12.5,BT76&lt;=-10.5),4,IF(AND(BT76&gt;=-10,BT76&lt;=-8),5,IF(AND(BT76&gt;=-7.5,BT76&lt;=-5.5),6,IF(AND(BT76&gt;=-5,BT76&lt;=-3),7,IF(AND(BT76&gt;=-2.5,BT76&lt;=-0.5),8,IF(AND(BT76&gt;=0.5,BT76&lt;=2.5),9,IF(AND(BT76&gt;=3,BT76&lt;=5),10,IF(AND(BT76&gt;=5.5,BT76&lt;=7.5),11,IF(AND(BT76&gt;=8,BT76&lt;=10),12,IF(AND(BT76&gt;=10.5,BT76&lt;=12.5),13,IF(AND(BT76&gt;=13,BT76&lt;=15),14,IF(AND(BT76&gt;=15.5,BT76&lt;=17.5),15,IF(AND(BT76&gt;=18,BT76&lt;=20),16,"Fuera de rango"))))))))))))))))))</f>
        <v>NORMA</v>
      </c>
      <c r="BW76" s="9" t="n">
        <v>-4.5</v>
      </c>
      <c r="BX76" s="10" t="n">
        <f aca="false">18.5- (0.3*H76)</f>
        <v>9.2</v>
      </c>
      <c r="BY76" s="10" t="n">
        <f aca="false">(BW76)-(BX76)</f>
        <v>-13.7</v>
      </c>
      <c r="BZ76" s="10" t="str">
        <f aca="false">IF(BY76="","",IF(BY76&lt;-27.5,"De -30 a -28",IF(BY76&lt;-25,"De -27,5 a -25,5",IF(BY76&lt;-22.5,"De -25 a -23",IF(BY76&lt;-20,"De -22,5 a -20,5",IF(BY76&lt;-17.5,"De -20 a -18",IF(BY76&lt;-15,"De -17,5 a -15,5",IF(BY76&lt;-12.5,"De -15 a -13",IF(BY76&lt;-10,"De -12,5 a -10,5",IF(BY76&lt;-7.5,"De -10 a -8",IF(BY76&lt;-5,"De -7,5 a -5,5",IF(BY76&lt;-2.5,"De -5 a -3",IF(BY76&lt;0,"De -2,5 a -0,5",IF(BY76&lt;2.5,"De 0 a 2",IF(BY76&lt;5,"De 2,5 a 4,5",IF(BY76&lt;7.5,"De 5 a 7",IF(BY76&lt;10,"De 7,5 a 9,5",IF(BY76&lt;12.5,"De 10 a 12",IF(BY76&lt;15,"De 12,5 a 14,5",IF(BY76&lt;17.5,"De 15 a 17",IF(BY76&lt;20,"De 17,5 a 19,5",IF(BY76&lt;22.5,"De 20 a 22",IF(BY76&lt;25,"De 22,5 a 24,5",IF(BY76&lt;27.5,"De 25 a 27","De 27,5 a 30"))))))))))))))))))))))))</f>
        <v>De -15 a -13</v>
      </c>
      <c r="CA76" s="12" t="n">
        <f aca="false">IF(BY76="","",IF(BY76&lt;=-28,1,IF(BY76&lt;=-25.5,2,IF(BY76&lt;=-23,3,IF(BY76&lt;=-20.5,4,IF(BY76&lt;=-18,5,IF(BY76&lt;=-15.5,6,IF(BY76&lt;=-13,7,IF(BY76&lt;=-10.5,8,IF(BY76&lt;=-8,9,IF(BY76&lt;=-5.5,10,IF(BY76&lt;=-3,11,IF(BY76&lt;=-0.5,12,IF(BY76&lt;=2,13,IF(BY76&lt;=4.5,14,IF(BY76&lt;=7,15,IF(BY76&lt;=9.5,16,IF(BY76&lt;=12,17,IF(BY76&lt;=14.5,18,IF(BY76&lt;=17,19,IF(BY76&lt;=19.5,20,IF(BY76&lt;=22,21,IF(BY76&lt;=24.5,22,IF(BY76&lt;=27,23,IF(BY76&lt;=30,24,"Fuera de rango")))))))))))))))))))))))))</f>
        <v>7</v>
      </c>
      <c r="CB76" s="9" t="n">
        <v>-4</v>
      </c>
      <c r="CC76" s="10" t="n">
        <f aca="false">18.5- (0.3*H76)</f>
        <v>9.2</v>
      </c>
      <c r="CD76" s="10" t="n">
        <f aca="false">(CB76)-(CC76)</f>
        <v>-13.2</v>
      </c>
      <c r="CE76" s="10" t="str">
        <f aca="false">IF(CD76="","",IF(CD76&lt;-27.5,"De -30 a -28",IF(CD76&lt;-25,"De -27,5 a -25,5",IF(CD76&lt;-22.5,"De -25 a -23",IF(CD76&lt;-20,"De -22,5 a -20,5",IF(CD76&lt;-17.5,"De -20 a -18",IF(CD76&lt;-15,"De -17,5 a -15,5",IF(CD76&lt;-12.5,"De -15 a -13",IF(CD76&lt;-10,"De -12,5 a -10,5",IF(CD76&lt;-7.5,"De -10 a -8",IF(CD76&lt;-5,"De -7,5 a -5,5",IF(CD76&lt;-2.5,"De -5 a -3",IF(CD76&lt;0,"De -2,5 a -0,5",IF(CD76&lt;=2,"De 0 a 2",IF(CD76&lt;=4.5,"De 2,5 a 4,5",IF(CD76&lt;=7,"De 5 a 7",IF(CD76&lt;=9.5,"De 7,5 a 9,5",IF(CD76&lt;=12,"De 10 a 12",IF(CD76&lt;=14.5,"De 12,5 a 14,5",IF(CD76&lt;=17,"De 15 a 17",IF(CD76&lt;=19.5,"De 17,5 a 19,5",IF(CD76&lt;=22,"De 20 a 22",IF(CD76&lt;=24.5,"De 22,5 a 24,5",IF(CD76&lt;=27,"De 25 a 27","De 27,5 a 30"))))))))))))))))))))))))</f>
        <v>De -15 a -13</v>
      </c>
      <c r="CF76" s="12" t="n">
        <f aca="false">IF(CD76="","",IF(CD76&lt;-27.5,1,IF(CD76&lt;-25,2,IF(CD76&lt;-22.5,3,IF(CD76&lt;-20,4,IF(CD76&lt;-17.5,5,IF(CD76&lt;-15,6,IF(CD76&lt;-12.5,7,IF(CD76&lt;-10,8,IF(CD76&lt;-7.5,9,IF(CD76&lt;-5,10,IF(CD76&lt;-2.5,11,IF(CD76&lt;0,12,IF(CD76&lt;2.5,13,IF(CD76&lt;5,14,IF(CD76&lt;7.5,15,IF(CD76&lt;10,16,IF(CD76&lt;12.5,17,IF(CD76&lt;15,18,IF(CD76&lt;17.5,19,IF(CD76&lt;20,20,IF(CD76&lt;22.5,21,IF(CD76&lt;25,22,IF(CD76&lt;27.5,23,24))))))))))))))))))))))))</f>
        <v>7</v>
      </c>
      <c r="CG76" s="9" t="n">
        <v>-1.75</v>
      </c>
      <c r="CH76" s="10" t="str">
        <f aca="false">IF(CG76="","",IF(AND(CG76&gt;=-10,CG76&lt;=-9.5),"-10 a -9,5",IF(AND(CG76&gt;-9.5,CG76&lt;=-8.5),"-9 a -8,5",IF(AND(CG76&gt;-8.5,CG76&lt;=-7.5),"-8 a -7,5",IF(AND(CG76&gt;-7.5,CG76&lt;=-6.5),"-7 a -6,5",IF(AND(CG76&gt;-6.5,CG76&lt;=-5.5),"-6 a -5,5",IF(AND(CG76&gt;-5.5,CG76&lt;=-4.5),"-5 a -4,5",IF(AND(CG76&gt;-4.5,CG76&lt;=-3.5),"-4 a -3,5",IF(AND(CG76&gt;-3.5,CG76&lt;=-2.5),"-3 a -2,5",IF(CG76=-2.25,"-2,25",IF(AND(CG76&gt;-2.5,CG76&lt;=-1.5),"-2 a -1,5",IF(AND(CG76&gt;-1.5,CG76&lt;=-0.5),"-1 a -0,5",IF(AND(CG76&gt;-0.5,CG76&lt;=0.5),"0 a 0,5",IF(AND(CG76&gt;0.5,CG76&lt;=1.5),"1 a 1,5",IF(AND(CG76&gt;1.5,CG76&lt;=2.5),"2 a 2,5",IF(AND(CG76&gt;2.5,CG76&lt;=3.5),"3 a 3,5",IF(AND(CG76&gt;3.5,CG76&lt;=4.5),"4 a 4,5",IF(AND(CG76&gt;4.5,CG76&lt;=5.5),"5 a 5,5",IF(AND(CG76&gt;5.5,CG76&lt;=6.5),"6 a 6,5",IF(AND(CG76&gt;6.5,CG76&lt;=7.5),"7 a 7,5",IF(AND(CG76&gt;7.5,CG76&lt;=8.5),"8 a 8,5",IF(AND(CG76&gt;8.5,CG76&lt;=9.5),"9 a 9,5",IF(CG76&gt;=10,"10","Fuera de rango")))))))))))))))))))))))</f>
        <v>-2 a -1,5</v>
      </c>
      <c r="CI76" s="11" t="n">
        <f aca="false">IF(CG76="","",IF(CG76=-2.25,"NORMA",IF(CG76&lt;=-9.5,1,IF(CG76&lt;=-8.5,2,IF(CG76&lt;=-7.5,3,IF(CG76&lt;=-6.5,4,IF(CG76&lt;=-5.5,5,IF(CG76&lt;=-4.5,6,IF(CG76&lt;=-3.5,7,IF(CG76&lt;=-2.5,8,IF(CG76&lt;=-1.5,9,IF(CG76&lt;=-0.5,10,IF(CG76&lt;=0.5,11,IF(CG76&lt;=1.5,12,IF(CG76&lt;=2.5,13,IF(CG76&lt;=3.5,14,IF(CG76&lt;=4.5,15,IF(CG76&lt;=5.5,16,IF(CG76&lt;=6.5,17,IF(CG76&lt;=7.5,18,IF(CG76&lt;=8.5,19,IF(CG76&lt;=9.5,20,IF(CG76=10,21,"Fuera de rango")))))))))))))))))))))))</f>
        <v>9</v>
      </c>
      <c r="CJ76" s="9" t="n">
        <v>3.5</v>
      </c>
      <c r="CK76" s="10" t="str">
        <f aca="false">IF(CJ76="","",IF(AND(CJ76&gt;=-6,CJ76&lt;=-5.5),"-6 a -5,5",IF(AND(CJ76&gt;-5.5,CJ76&lt;=-4.5),"-5 a -4,5",IF(AND(CJ76&gt;-4.5,CJ76&lt;=-3.5),"-4 a -3,5",IF(AND(CJ76&gt;-3.5,CJ76&lt;=-2.5),"-3 a -2,5",IF(AND(CJ76&gt;-2.5,CJ76&lt;=-1.5),"-2 a -1,5",IF(AND(CJ76&gt;-1.5,CJ76&lt;=-0.5),"-1 a -0,5",IF(AND(CJ76&gt;-0.5,CJ76&lt;=0.5),"0 a 0,5",IF(AND(CJ76&gt;0.5,CJ76&lt;=1.5),"1 a 1,5",IF(AND(CJ76&gt;1.5,CJ76&lt;2.5),"2",IF(AND(CJ76&gt;=2.5,CJ76&lt;=3),"2,5 a 3",IF(AND(CJ76&gt;3,CJ76&lt;=4),"3,5 a 4",IF(AND(CJ76&gt;4,CJ76&lt;=5),"4,5 a 5",IF(AND(CJ76&gt;5,CJ76&lt;=6),"5,5 a 6",IF(AND(CJ76&gt;6,CJ76&lt;=7),"6,5 a 7",IF(AND(CJ76&gt;7,CJ76&lt;=8),"7,5 a 8",IF(AND(CJ76&gt;8,CJ76&lt;=9.5),"8,5 a 9,5",IF(CJ76=10,"10","Fuera de rango"))))))))))))))))))</f>
        <v>3,5 a 4</v>
      </c>
      <c r="CL76" s="11" t="n">
        <f aca="false">IF(CK76="","",IF(OR(CK76="-6 a -5,5",CK76="-6 - -5,5"),1,IF(OR(CK76="-5 a -4,5",CK76="-5 - -4,5"),2,IF(OR(CK76="-4 a -3,5",CK76="-4 - -3,5"),3,IF(OR(CK76="-3 a -2,5",CK76="-3 - -2,5"),4,IF(OR(CK76="-2 a -1,5",CK76="-2 - -1,5"),5,IF(OR(CK76="-1 a -0,5",CK76="-1 - -0,5"),6,IF(OR(CK76="0 a 0,5",CK76="0 - 0,5"),7,IF(OR(CK76="1 a 1,5",CK76="1 - 1,5"),8,IF(CK76="2","NORMA",IF(OR(CK76="2,5 a 3",CK76="2,5 - 3"),9,IF(OR(CK76="3,5 a 4",CK76="3,5 - 4"),10,IF(OR(CK76="4,5 a 5",CK76="4,5 - 5"),11,IF(OR(CK76="5,5 a 6",CK76="5,5 - 6"),12,IF(OR(CK76="6,5 a 7",CK76="6,5 - 7"),13,IF(OR(CK76="7,5 a 8",CK76="7,5 - 8"),14,IF(OR(CK76="8,5 a 9",CK76="8,5 - 9,5",CK76="9 a 9,5"),15,IF(CK76="10",15,IF(OR(CK76="0,5 a 1",CK76="0,5 - 1"),7,"Fuera de rango")))))))))))))))))))</f>
        <v>10</v>
      </c>
      <c r="CM76" s="10" t="n">
        <v>0</v>
      </c>
      <c r="CN76" s="10" t="str">
        <f aca="false">IF(CM76=0,"0", " ")</f>
        <v>0</v>
      </c>
      <c r="CO76" s="10" t="str">
        <f aca="false">IF(CM76&gt;0,"EME"," ")</f>
        <v> </v>
      </c>
      <c r="CP76" s="10" t="n">
        <v>0</v>
      </c>
      <c r="CQ76" s="10" t="str">
        <f aca="false">IF(CP76&gt;0,"0", " ")</f>
        <v> </v>
      </c>
      <c r="CR76" s="10" t="str">
        <f aca="false">IF(CP76&gt;0,"EME"," ")</f>
        <v> </v>
      </c>
      <c r="CS76" s="9" t="n">
        <v>0</v>
      </c>
      <c r="CT76" s="10" t="str">
        <f aca="false">IF(CS76&gt;0,"1", " ")</f>
        <v> </v>
      </c>
      <c r="CU76" s="10" t="str">
        <f aca="false">IF(CS76&gt;0,"HIP"," ")</f>
        <v> </v>
      </c>
      <c r="CV76" s="9" t="n">
        <v>0</v>
      </c>
      <c r="CW76" s="10" t="str">
        <f aca="false">IF(CV76&gt;0,"1", " ")</f>
        <v> </v>
      </c>
      <c r="CX76" s="10" t="str">
        <f aca="false">IF(CV76&gt;0,"HIP"," ")</f>
        <v> </v>
      </c>
      <c r="CY76" s="9" t="n">
        <v>-8.5</v>
      </c>
      <c r="CZ76" s="11" t="str">
        <f aca="false">IF(CY76&lt;0,"2"," ")</f>
        <v>2</v>
      </c>
      <c r="DA76" s="11" t="str">
        <f aca="false">IF(CY76&lt;0,"MIO"," ")</f>
        <v>MIO</v>
      </c>
      <c r="DB76" s="9" t="n">
        <v>-8</v>
      </c>
      <c r="DC76" s="11" t="str">
        <f aca="false">IF(DB76&lt;0,"2"," ")</f>
        <v>2</v>
      </c>
      <c r="DD76" s="11" t="str">
        <f aca="false">IF(DB76&lt;0,"MIO"," ")</f>
        <v>MIO</v>
      </c>
      <c r="DE76" s="9" t="n">
        <v>-0.75</v>
      </c>
      <c r="DF76" s="11" t="str">
        <f aca="false">IF(DE76&lt;0,"3"," ")</f>
        <v>3</v>
      </c>
      <c r="DG76" s="11" t="str">
        <f aca="false">IF(DE76&lt;0,"AST"," ")</f>
        <v>AST</v>
      </c>
      <c r="DH76" s="9" t="n">
        <v>-0.75</v>
      </c>
      <c r="DI76" s="11" t="str">
        <f aca="false">IF(DH76&lt;0,"3"," ")</f>
        <v>3</v>
      </c>
      <c r="DJ76" s="11" t="str">
        <f aca="false">IF(DH76&lt;0,"AST"," ")</f>
        <v>AST</v>
      </c>
      <c r="DK76" s="9" t="n">
        <v>0</v>
      </c>
      <c r="DL76" s="10" t="str">
        <f aca="false">IF(DK76&gt;0,"4"," ")</f>
        <v> </v>
      </c>
      <c r="DM76" s="10" t="str">
        <f aca="false">IF(DK76&gt;0,"PRE"," ")</f>
        <v> </v>
      </c>
      <c r="DN76" s="9" t="n">
        <v>0</v>
      </c>
      <c r="DO76" s="10" t="str">
        <f aca="false">IF(DN76&gt;0,"4"," ")</f>
        <v> </v>
      </c>
      <c r="DP76" s="10" t="str">
        <f aca="false">IF(DN76&gt;0,"PRE"," ")</f>
        <v> </v>
      </c>
      <c r="DQ76" s="12" t="n">
        <v>2</v>
      </c>
      <c r="DR76" s="12" t="n">
        <v>2</v>
      </c>
      <c r="DS76" s="12" t="str">
        <f aca="false">CONCATENATE(CO76,CU76,DA76,DG76,DM76)</f>
        <v>  MIOAST </v>
      </c>
      <c r="DT76" s="10" t="str">
        <f aca="false" t="array" ref="DT76">_xlfn.IFS(DS76="EME    ","0", DS76=" HIP   ","1", DS76="  MIO  ","2", DS76="   AST ","3", DS76="    PRE","4", DS76="EME   PRE","5", DS76=" HIP  PRE","6", DS76=" HIP AST ","7", DS76="  MIO PRE","8", DS76="  MIOAST ","9", DS76="   ASTPRE","10",DS76=" HIP ASTPRE","11", DS76="  MIOASTPRE","12", DS76="     ","0")</f>
        <v>9</v>
      </c>
      <c r="DU76" s="1" t="s">
        <v>154</v>
      </c>
      <c r="DV76" s="1" t="str">
        <f aca="false" t="array" ref="DV76">_xlfn.IFS(DU76="SI","2", DU76="NO","1")</f>
        <v>1</v>
      </c>
      <c r="DW76" s="10" t="n">
        <v>0</v>
      </c>
      <c r="DX76" s="11" t="str">
        <f aca="false">IF(DW76=0,"1","2")</f>
        <v>1</v>
      </c>
      <c r="DY76" s="11" t="str">
        <f aca="false" t="array" ref="DY76">_xlfn.IFS(DW76=0,"0", DW76=0.25, "1", DW76=0.5,"2", DW76=0.75,"3", DW76=1,"4",DW76=1.25,"5", DW76=1.5,"6", DW76=1.75,"7", DW76=2,"8")</f>
        <v>0</v>
      </c>
      <c r="DZ76" s="10" t="n">
        <v>0</v>
      </c>
      <c r="EA76" s="11" t="str">
        <f aca="false">IF(DZ76=0,"1","2")</f>
        <v>1</v>
      </c>
      <c r="EB76" s="11" t="str">
        <f aca="false" t="array" ref="EB76">_xlfn.IFS(DZ76=0,"0", DZ76=0.25, "1", DZ76=0.5,"2", DZ76=0.75,"3", DZ76=1,"4",DZ76=1.25,"5", DZ76=1.5,"6", DZ76=1.75,"7", DZ76=2,"8")</f>
        <v>0</v>
      </c>
      <c r="EC76" s="10" t="n">
        <v>-0.5</v>
      </c>
      <c r="ED76" s="10" t="str">
        <f aca="false">IF(EC76=0,"1","2")</f>
        <v>2</v>
      </c>
      <c r="EE76" s="11" t="str">
        <f aca="false" t="array" ref="EE76">_xlfn.IFS(EC76=0,"0", EC76=-0.25, "1", EC76=-0.5,"2", EC76=-0.75,"3", EC76=-1,"4",EC76=-1.25,"5", EC76=-1.5,"6", EC76=-1.75,"7", EC76=-2,"8", EC76=-2.25,"9",EC76=-2.5,"10", EC76=-2.75,"11", EC76=-3,"12", EC76=-3.25,"13", EC76=-3.5,"14", EC76=-3.75,"15",EC76=-4,"16")</f>
        <v>2</v>
      </c>
      <c r="EF76" s="10" t="n">
        <v>-0.25</v>
      </c>
      <c r="EG76" s="10" t="str">
        <f aca="false">IF(EF76=0,"1","2")</f>
        <v>2</v>
      </c>
      <c r="EH76" s="11" t="str">
        <f aca="false" t="array" ref="EH76">_xlfn.IFS(EF76=0,"0", EF76=-0.25, "1", EF76=-0.5,"2", EF76=-0.75,"3", EF76=-1,"4",EF76=-1.25,"5", EF76=-1.5,"6", EF76=-1.75,"7", EF76=-2,"8", EF76=-2.25,"9",EF76=-2.5,"10", EF76=-2.75,"11", EF76=-3,"12", EF76=-3.25,"13", EF76=-3.5,"14", EF76=-3.75,"15",EF76=-4,"16")</f>
        <v>1</v>
      </c>
      <c r="EI76" s="10" t="n">
        <v>-0.25</v>
      </c>
      <c r="EJ76" s="11" t="str">
        <f aca="false">IF(EI76=0,"1","2")</f>
        <v>2</v>
      </c>
      <c r="EK76" s="11" t="str">
        <f aca="false" t="array" ref="EK76">_xlfn.IFS(EI76=0,"0", EI76=-0.25, "1", EI76=-0.5,"2", EI76=-0.75,"3", EI76=-1,"4",EI76=-1.25,"5", EI76=-1.5,"6", EI76=-1.75,"7", EI76=-2,"8", EI76=-2.25,"9", EI76=-2.25,"9",EI76=-2.5,"10", EI76=-2.75,"11", EI76=-3,"12", EI76=-3.25,"13", EI76=-3.5,"14", EI76=-3.75,"15",EI76=-4,"16", EI76=0.25, "17", EI76=0.5, "18")</f>
        <v>1</v>
      </c>
      <c r="EL76" s="10" t="n">
        <v>0.25</v>
      </c>
      <c r="EM76" s="11" t="str">
        <f aca="false">IF(EL76=0,"1","2")</f>
        <v>2</v>
      </c>
      <c r="EN76" s="11" t="str">
        <f aca="false" t="array" ref="EN76">_xlfn.IFS(EL76=0.25,"17",EL76=0.5,"18", EL76=0,"0", EL76=-0.25, "1", EL76=-0.5,"2", EL76=-0.75,"3", EL76=-1,"4",EL76=-1.25,"5", EL76=-1.5,"6", EL76=-1.75,"7", EL76=-2,"8",EL76= -2.25,"9",EL76=-2.5,"10",EL76= -2.75,"11",EL76= -3,"12",EL76= -3.25,"13",EL76= -3.5,"14",EL76= -3.75,"15",EL76=-4,"16")</f>
        <v>17</v>
      </c>
      <c r="EO76" s="10" t="n">
        <v>0</v>
      </c>
      <c r="EP76" s="11" t="str">
        <f aca="false">IF(EO76=0,"1","2")</f>
        <v>1</v>
      </c>
      <c r="EQ76" s="11" t="str">
        <f aca="false" t="array" ref="EQ76">_xlfn.IFS(EO76=0,"0", EO76=0.25, "1", EO76=0.5,"2", EO76=0.75,"3", EO76=1,"4",EO76=1.25,"5", EO76=1.5,"6", EO76=1.75,"7", EO76=2,"8", EO76=2.25,"9", EO76=2.25,"9",EO76=2.5,"10", EO76=2.75,"11", EO76=3,"12", EO76=3.25,"13", EO76=3.5,"14", EO76=3.75,"15",EO76=4,"16", EO76=-0.25, "17", bq=-0.5, "18")</f>
        <v>0</v>
      </c>
      <c r="ER76" s="10" t="n">
        <v>0</v>
      </c>
      <c r="ES76" s="11" t="str">
        <f aca="false">IF(ER76=0,"1","2")</f>
        <v>1</v>
      </c>
      <c r="ET76" s="11" t="str">
        <f aca="false" t="array" ref="ET76">_xlfn.IFS(ER76=0,"0", ER76=0.25, "1", ER76=0.5,"2", ER76=0.75,"3", ER76=1,"4",ER76=1.25,"5", ER76=1.5,"6", ER76=1.75,"7", ER76=2,"8", ER76=2.25,"9", ER76=2.25,"9",ER76=2.5,"10", ER76=2.75,"11", ER76=3,"12", ER76=3.25,"13", ER76=3.5,"14", ER76=3.75,"15",ER76=4,"16", ER76=-0.25, "17", bq=-0.5, "18")</f>
        <v>0</v>
      </c>
      <c r="EU76" s="13" t="n">
        <v>60</v>
      </c>
      <c r="EV76" s="14" t="str">
        <f aca="false">VLOOKUP(EU76,LEYENDA!$G$2:$H$8,2,TRUE())</f>
        <v>49-60</v>
      </c>
      <c r="EW76" s="14" t="str">
        <f aca="false" t="array" ref="EW76">_xlfn.IFS(EV76="0-5","1", EV76="6-12","2", EV76="13-18","3", EV76="19-24","4", EV76="25-36","5", EV76="37-48","6", EV76="49-60","7")</f>
        <v>7</v>
      </c>
    </row>
    <row r="77" customFormat="false" ht="13.5" hidden="false" customHeight="false" outlineLevel="0" collapsed="false">
      <c r="A77" s="41" t="n">
        <v>35</v>
      </c>
      <c r="B77" s="32" t="n">
        <v>10</v>
      </c>
      <c r="C77" s="33" t="n">
        <v>44359</v>
      </c>
      <c r="D77" s="6"/>
      <c r="E77" s="5" t="str">
        <f aca="false">VLOOKUP(A77,'286'!$A$3:$J$600,10,FALSE())</f>
        <v>RUÍZ MARTÍN, MONTSERRAT</v>
      </c>
      <c r="F77" s="4" t="str">
        <f aca="false">VLOOKUP(A77,'286'!$A$3:$I$1768,3,FALSE())</f>
        <v>RUMARMONT</v>
      </c>
      <c r="G77" s="6" t="n">
        <f aca="false">VLOOKUP(A77,'286'!$A$3:$I$1768,4,FALSE())</f>
        <v>38822</v>
      </c>
      <c r="H77" s="7" t="n">
        <f aca="false">YEAR(C77)-YEAR(G77)</f>
        <v>15</v>
      </c>
      <c r="I77" s="1" t="str">
        <f aca="false">VLOOKUP(H77,LEYENDA!$C$2:$D$6,2,TRUE())</f>
        <v>13-24</v>
      </c>
      <c r="J77" s="5" t="str">
        <f aca="false">VLOOKUP(A77,'286'!$A$3:$I$1768,7,FALSE())</f>
        <v>M</v>
      </c>
      <c r="K77" s="8" t="str">
        <f aca="false">VLOOKUP(A77,'286'!$A$3:$I$1768,2,FALSE())</f>
        <v>OD</v>
      </c>
      <c r="L77" s="4" t="str">
        <f aca="false">VLOOKUP(A77,'286'!$A$3:$I$1768,8,FALSE())</f>
        <v>D</v>
      </c>
      <c r="M77" s="4" t="str">
        <f aca="false">VLOOKUP(A77,'286'!$A$3:$I$1768,9,FALSE())</f>
        <v>D</v>
      </c>
      <c r="N77" s="8" t="str">
        <f aca="false">IF(R77=O77, "MISMA","CONTRARIA")</f>
        <v>MISMA</v>
      </c>
      <c r="O77" s="8" t="str">
        <f aca="false" t="array" ref="O77">_xlfn.IFS(L77="D","1", L77="I","2")</f>
        <v>1</v>
      </c>
      <c r="P77" s="8" t="str">
        <f aca="false" t="array" ref="P77">_xlfn.IFS(K77="OD","1", K77="OI","2")</f>
        <v>1</v>
      </c>
      <c r="Q77" s="1" t="str">
        <f aca="false" t="array" ref="Q77">_xlfn.IFS(J77="M","1", J77="H","2")</f>
        <v>1</v>
      </c>
      <c r="R77" s="8" t="str">
        <f aca="false" t="array" ref="R77">_xlfn.IFS(M77="D","1", M77="I","2")</f>
        <v>1</v>
      </c>
      <c r="S77" s="1" t="str">
        <f aca="false" t="array" ref="S77">_xlfn.IFS(N77="CONTRARIA", "1",N77= "MISMA","2")</f>
        <v>2</v>
      </c>
      <c r="T77" s="1" t="str">
        <f aca="false" t="array" ref="T77">_xlfn.IFS(I77="0-12","1", I77="13-24","2", I77="25-40","3", I77="41-60","4", I77="61-100","5")</f>
        <v>2</v>
      </c>
      <c r="U77" s="9" t="n">
        <v>-2</v>
      </c>
      <c r="V77" s="11" t="str">
        <f aca="false">IF(U77="","",IF(AND(U77&gt;=-9,U77&lt;=-6.5),"-9 a -6,5",IF(AND(U77&gt;=-6,U77&lt;=-3.5),"-6 a -3,5",IF(AND(U77&gt;=-3,U77&lt;=-1),"-3 a -1",IF(U77=-0.5,"-0,5",IF(AND(U77&gt;=0,U77&lt;=2.5),"0 a 2,5",IF(AND(U77&gt;=3,U77&lt;=5.5),"3 a 5,5",IF(AND(U77&gt;=6,U77&lt;=8.5),"6 a 8,5",IF(AND(U77&gt;=9,U77&lt;=20),"9 a 20","Fuera de rango")))))))))</f>
        <v>-3 a -1</v>
      </c>
      <c r="W77" s="11" t="n">
        <f aca="false">IF(V77="","",IF(V77="-9 a -6,5",2,IF(V77="-6 a -3,5",3,IF(V77="-3 a -1",4,IF(V77="-0,5","NORMA",IF(V77="0 a 2,5",5,IF(V77="3 a 5,5",6,IF(V77="6 a 8,5",7,IF(V77="9 a 20",8,"Fuera de rango")))))))))</f>
        <v>4</v>
      </c>
      <c r="X77" s="9" t="n">
        <v>16</v>
      </c>
      <c r="Y77" s="10" t="str">
        <f aca="false">IF(X77="","",IF(AND(X77&gt;=0,X77&lt;=4),"0 a 4",IF(AND(X77&gt;=4.5,X77&lt;=8.5),"4,5 a 8,5",IF(X77=9,"9",IF(AND(X77&gt;=9.5,X77&lt;=13),"9,5 a 13",IF(AND(X77&gt;=13.5,X77&lt;=20),"13,5 a 20",IF(AND(X77&gt;=20.5,X77&lt;=35),"20,5 a 35","Fuera de rango")))))))</f>
        <v>13,5 a 20</v>
      </c>
      <c r="Z77" s="11" t="n">
        <f aca="false">IF(Y77="","",IF(Y77="0 a 4",1,IF(Y77="4,5 a 8,5",2,IF(Y77="9","NORMA",IF(Y77="9,5 a 13",3,IF(Y77="13,5 a 20",4,IF(Y77="20,5 a 35",5,"Fuera de rango")))))))</f>
        <v>4</v>
      </c>
      <c r="AA77" s="9" t="n">
        <v>18</v>
      </c>
      <c r="AB77" s="10" t="str">
        <f aca="false">IF(AA77="","",IF(AND(AA77&gt;=0,AA77&lt;=9),"0 a 9",IF(AND(AA77&gt;=9.5,AA77&lt;=18.5),"9,5 a 18,5",IF(AA77=19,"19",IF(AND(AA77&gt;=19.5,AA77&lt;=28),"19,5 a 28",IF(AND(AA77&gt;=28.5,AA77&lt;=40),"28,5 a 40","Fuera de rango"))))))</f>
        <v>9,5 a 18,5</v>
      </c>
      <c r="AC77" s="11" t="n">
        <f aca="false" t="array" ref="AC77">_xlfn.IFS(AB77="","",AB77="0 a 9",1,AB77="9,5 a 18,5",2,AB77="19","NORMA",AB77="19,5 a 28",3,AB77="28,5 a 40",4,TRUE(),"Fuera de rango")</f>
        <v>2</v>
      </c>
      <c r="AD77" s="9" t="n">
        <v>14</v>
      </c>
      <c r="AE77" s="10" t="str">
        <f aca="false">IF(AD77="","",IF(AND(AD77&gt;=-10,AD77&lt;=0),"De -10 a 0",IF(AND(AD77&gt;=0.5,AD77&lt;=9.5),"0,5 a 9,5",IF(AD77=10,"10",IF(AND(AD77&gt;=10.5,AD77&lt;=20),"10,5 a 20",IF(AND(AD77&gt;=20.5,AD77&lt;=40),"20,5 a 40","Fuera de rango"))))))</f>
        <v>10,5 a 20</v>
      </c>
      <c r="AF77" s="12" t="n">
        <f aca="false">IF(AD77="","",IF(AND(AD77&gt;=-10,AD77&lt;=0),1,IF(AND(AD77&gt;=0.5,AD77&lt;=9.5),2,IF(AD77=10,"NORMA",IF(AND(AD77&gt;=10.5,AD77&lt;=20),3,IF(AND(AD77&gt;=20.5,AD77&lt;=40),4,""))))))</f>
        <v>3</v>
      </c>
      <c r="AG77" s="9" t="n">
        <v>7</v>
      </c>
      <c r="AH77" s="10" t="str">
        <f aca="false">IF(AG77="","",IF(AND(AG77&gt;=0,AG77&lt;=4),"0 a 4",IF(AND(AG77&gt;=4.5,AG77&lt;=8.5),"4,5 a 8,5",IF(AG77=9,"9",IF(AND(AG77&gt;=9.5,AG77&lt;=13),"9,5 a 13",IF(AND(AG77&gt;=13.5,AG77&lt;=25),"13,5 a 25","Fuera de rango"))))))</f>
        <v>4,5 a 8,5</v>
      </c>
      <c r="AI77" s="11" t="n">
        <f aca="false">IF(AH77="","",IF(AH77="0 a 4",1,IF(AH77="4,5 a 8,5",2,IF(AH77="9","NORMA",IF(AH77="9,5 a 13",3,IF(AH77="13,5 a 25",4,""))))))</f>
        <v>2</v>
      </c>
      <c r="AJ77" s="9" t="n">
        <v>4</v>
      </c>
      <c r="AK77" s="10" t="str">
        <f aca="false">IF(AJ77="","",IF(AND(AJ77&gt;=-15,AJ77&lt;=-10.5),"-15 a -10,5",IF(AND(AJ77&gt;=-10,AJ77&lt;=-4),"-10 a -4",IF(AND(AJ77&gt;=-4.5,AJ77&lt;=0),"-4,5 a 0",IF(AND(AJ77&gt;=0.5,AJ77&lt;=4.5),"0,5 a 4,5",IF(AJ77=5,"5",IF(AND(AJ77&gt;=5.5,AJ77&lt;=10),"5,5 a 10",IF(AND(AJ77&gt;=10.5,AJ77&lt;=20),"10,5 a 20","Fuera de rango"))))))))</f>
        <v>0,5 a 4,5</v>
      </c>
      <c r="AL77" s="11" t="n">
        <f aca="false">IF(AK77="","",IF(AK77="-15 a -10,5",1,IF(AK77="-10 a -4",2,IF(AK77="-4,5 a 0",3,IF(AK77="0,5 a 4,5",4,IF(AK77="5","NORMA",IF(AK77="5,5 a 10",5,IF(AK77="10,5 a 20",6,"Error"))))))))</f>
        <v>4</v>
      </c>
      <c r="AM77" s="9" t="n">
        <v>1</v>
      </c>
      <c r="AN77" s="10" t="str">
        <f aca="false">IF(AM77="","",IF(AND(AM77&gt;=-7.5,AM77&lt;=-5.5),"-7,5 a -5,5",IF(AND(AM77&gt;=-5,AM77&lt;=-3),"-5 a -3",IF(AND(AM77&gt;=-2.5,AM77&lt;=-0.5),"-2,5 a -0,5",IF(AM77=0,"0,00",IF(AND(AM77&gt;=0.5,AM77&lt;=2.5),"0,5 a 2,5",IF(AND(AM77&gt;=3,AM77&lt;=5),"3 a 5",IF(AND(AM77&gt;=5.5,AM77&lt;=7.5),"5,5 a 7,5",IF(AND(AM77&gt;=8,AM77&lt;=10),"8 a 10","Fuera de rango")))))))))</f>
        <v>0,5 a 2,5</v>
      </c>
      <c r="AO77" s="11" t="n">
        <f aca="false">IF(AN77="","",IF(AN77="-7,5 a -5,5",1,IF(AN77="-5 a -3",2,IF(AN77="-2,5 a -0,5",3,IF(AN77="0,00","NORMA",IF(AN77="0,5 a 2,5",4,IF(AN77="3 a 5",5,IF(AN77="5,5 a 7,5",6,IF(AN77="8 a 10",7,"Error")))))))))</f>
        <v>4</v>
      </c>
      <c r="AP77" s="9" t="n">
        <v>-5</v>
      </c>
      <c r="AQ77" s="10" t="str">
        <f aca="false">IF(AP77="","",IF(AND(AP77&gt;=-20,AP77&lt;=-9.5),"-20 a -9,5",IF(AND(AP77&gt;=-9,AP77&lt;=-6.5),"-9 a -6,5",IF(AP77=-6,"-6",IF(AND(AP77&gt;=-5.5,AP77&lt;=-3),"-5,5 a -3",IF(AND(AP77&gt;=-2.5,AP77&lt;=0),"-2,5 a 0",IF(AND(AP77&gt;=0.5,AP77&lt;=3),"0,5 a 3",IF(AND(AP77&gt;=3.5,AP77&lt;=6),"3,5 a 6",IF(AND(AP77&gt;=6.5,AP77&lt;=9),"6,5 a 9",IF(AND(AP77&gt;=9.5,AP77&lt;=20),"9,5 a 20","Fuera de rango"))))))))))</f>
        <v>-5,5 a -3</v>
      </c>
      <c r="AR77" s="11" t="n">
        <f aca="false">IF(AQ77="","",IF(AQ77="-20 a -9,5",1,IF(AQ77="-9 a -6,5",2,IF(AQ77="-6","NORMA",IF(AQ77="-5,5 a -3",3,IF(AQ77="-2,5 a 0",4,IF(AQ77="0,5 a 3",5,IF(AQ77="3,5 a 6",6,IF(AQ77="6,5 a 9",7,IF(AQ77="9,5 a 20",8,""))))))))))</f>
        <v>3</v>
      </c>
      <c r="AS77" s="9" t="n">
        <v>0</v>
      </c>
      <c r="AT77" s="10" t="str">
        <f aca="false">IF(AS77="","",IF(AND(AS77&gt;=-16,AS77&lt;=-14),"-16 a -14",IF(AND(AS77&gt;=-13.5,AS77&lt;=-11.5),"-13,5 a -11,5",IF(AND(AS77&gt;=-11,AS77&lt;=-9),"-11 a -9",IF(AND(AS77&gt;=-8.5,AS77&lt;=-6.5),"-8,5 a -6,5",IF(AND(AS77&gt;=-6,AS77&lt;=-4),"-6 a -4",IF(AND(AS77&gt;=-3.5,AS77&lt;=-1.5),"-3,5 a -1,5",IF(AND(AS77&gt;=-1,AS77&lt;=1),"-1 a 1",IF(AND(AS77&gt;=1.5,AS77&lt;=3.5),"1,5 a 3,5",IF(AND(AS77&gt;=4,AS77&lt;=6),"4 a 6",IF(AND(AS77&gt;=6.5,AS77&lt;=8.5),"6,5 a 8,5",IF(AND(AS77&gt;=9,AS77&lt;=11),"9 a 11",IF(AND(AS77&gt;=11.5,AS77&lt;=13.5),"11,5 a 13,5",IF(AND(AS77&gt;=14,AS77&lt;=16),"14 a 16",IF(AND(AS77&gt;=16.5,AS77&lt;=18.5),"16,5 a 18,5",IF(AND(AS77&gt;=19,AS77&lt;=21),"19 a 21","Fuera de rango"))))))))))))))))</f>
        <v>-1 a 1</v>
      </c>
      <c r="AU77" s="11" t="n">
        <f aca="false" t="array" ref="AU77">IF(AT77="","",_xlfn.IFS(AT77="-16 a -14",1,AT77="-13,5 a -11,5",2,AT77="-11 a -9",3,AT77="-8,5 a -6,5",4,AT77="-6 a -4",5,AT77="-3,5 a -1,5",6,AT77="-1 a 1",7,AT77="1,5 a 3,5",8,AT77="4 a 6","NORMA",AT77="6,5 a 8,5",9,AT77="9 a 11",10,AT77="11,5 a 13,5",11,AT77="14 a 16",12,AT77="16,5 a 18,5",13,AT77="19 a 21",14,TRUE(),""))</f>
        <v>7</v>
      </c>
      <c r="AV77" s="9" t="n">
        <v>0.5</v>
      </c>
      <c r="AW77" s="10" t="str">
        <f aca="false">IF(AV77="","",IF(AND(AV77&gt;=-1,AV77&lt;=-0.5),"-1 a -0,5",IF(AND(AV77&gt;-0.5,AV77&lt;=0),"De -0,5 a 0",IF(AND(AV77&gt;=0.25,AV77&lt;=0.75),"0,25 a 0,75",IF(AND(AV77&gt;=1,AV77&lt;=1.5),"1 a 1,5",IF(AND(AV77&gt;=1.75,AV77&lt;=2.25),"1,75 a 2,25",IF(AND(AV77&gt;=2.5,AV77&lt;=3),"2,5 a 3",IF(AND(AV77&gt;=3.25,AV77&lt;=3.75),"3,25 a 3,75","Fuera de rango"))))))))</f>
        <v>0,25 a 0,75</v>
      </c>
      <c r="AX77" s="11" t="str">
        <f aca="false">IF(AW77="","",IF(OR(AW77="-1 a -0,5",AW77="-1 a -0.5"),1,IF(OR(AW77="De -0,5 a 0",AW77="-0,5 a 0",AW77="De -0.5 a 0"),2,IF(OR(AW77="0,25 a 0,75",AW77="0.25 a 0.75"),"NORMA",IF(OR(AW77="1 a 1,5",AW77="1 a 1.5"),3,IF(OR(AW77="1,75 a 2,25",AW77="1.75 a 2.25"),4,IF(OR(AW77="2,5 a 3",AW77="2.5 a 3"),5,IF(OR(AW77="3,25 a 3,75",AW77="3.25 a 3.75"),6,""))))))))</f>
        <v>NORMA</v>
      </c>
      <c r="AY77" s="9" t="n">
        <v>-7</v>
      </c>
      <c r="AZ77" s="10" t="str">
        <f aca="false">IF(AY77="","",IF(AND(AY77&gt;=-20,AY77&lt;=-9.5),"-20 a -9,5",IF(AND(AY77&gt;=-9,AY77&lt;=-6.5),"-9 a -6,5",IF(AY77=-6,"-6",IF(AND(AY77&gt;=-5.5,AY77&lt;=-3),"-5,5 a -3",IF(AND(AY77&gt;=-2.5,AY77&lt;=0),"-2,5 a 0",IF(AND(AY77&gt;=0.5,AY77&lt;=3),"0,5 a 3",IF(AND(AY77&gt;=3.5,AY77&lt;=6),"3,5 a 6","Fuera de rango"))))))))</f>
        <v>-9 a -6,5</v>
      </c>
      <c r="BA77" s="11" t="n">
        <f aca="false">IF(AZ77="","",IF(AZ77="-20 a -9,5",1,IF(AZ77="-9 a -6,5",2,IF(AZ77="-6","NORMA",IF(AZ77="-5,5 a -3",3,IF(AZ77="-2,5 a 0",4,IF(AZ77="0,5 a 3",5,IF(AZ77="3,5 a 6",6,""))))))))</f>
        <v>2</v>
      </c>
      <c r="BB77" s="9" t="n">
        <v>0</v>
      </c>
      <c r="BC77" s="10" t="str">
        <f aca="false" t="array" ref="BC77">IF(BB77="","",_xlfn.IFS(AND(BB77&gt;=0,BB77&lt;=2),"0 a 2",AND(BB77&gt;=2.5,BB77&lt;=4.5),"2,5 a 4,5",AND(BB77&gt;=5,BB77&lt;=7),"5 a 7",AND(BB77&gt;=7.5,BB77&lt;=9.5),"7,5 a 9,5",AND(BB77&gt;=10,BB77&lt;=12),"10 a 12",AND(BB77&gt;=12.5,BB77&lt;=14.5),"12,5 a 14,5",BB77=15,"15",AND(BB77&gt;=15.5,BB77&lt;=17.5),"15,5 a 17,5",AND(BB77&gt;=18,BB77&lt;=20),"18 a 20",AND(BB77&gt;=20.5,BB77&lt;=22.5),"20,5 a 22,5",AND(BB77&gt;=23,BB77&lt;=25),"23 a 25",TRUE(),"Fuera de rango"))</f>
        <v>0 a 2</v>
      </c>
      <c r="BD77" s="11" t="n">
        <f aca="false" t="array" ref="BD77">IF(BC77="","",_xlfn.IFS(BC77="0 a 2",1,BC77="2,5 a 4,5",2,BC77="5 a 7",3,BC77="7,5 a 9,5",4,BC77="10 a 12",5,BC77="12,5 a 14,5",6,BC77="15","NORMA",BC77="15,5 a 17,5",7,BC77="18 a 20",8,BC77="20,5 a 22,5",9,BC77="23 a 25",10,TRUE(),"Fuera de rango"))</f>
        <v>1</v>
      </c>
      <c r="BE77" s="9" t="n">
        <v>29</v>
      </c>
      <c r="BF77" s="10" t="str">
        <f aca="false">IF(BE77="","",IF(AND(BE77&gt;=-20,BE77&lt;=-10),"-20 a -10",IF(AND(BE77&gt;=-9.5,BE77&lt;=0.5),"-9,5 a 0,5",IF(AND(BE77&gt;=1,BE77&lt;=11),"1 a 11",IF(AND(BE77&gt;=11.5,BE77&lt;=20.5),"11,5 a 20,5",IF(BE77=21,"21",IF(AND(BE77&gt;=21.5,BE77&lt;=31.5),"21,5 a 31,5",IF(AND(BE77&gt;=32,BE77&lt;=42),"32 a 42","Fuera de rango"))))))))</f>
        <v>21,5 a 31,5</v>
      </c>
      <c r="BG77" s="11" t="n">
        <f aca="false">IF(BF77="","",IF(BF77="-20 a -10",1,IF(BF77="-9,5 a 0,5",2,IF(BF77="1 a 11",3,IF(BF77="11,5 a 20,5",4,IF(BF77="21","NORMA",IF(BF77="21,5 a 31,5",5,IF(BF77="32 a 42",6,""))))))))</f>
        <v>5</v>
      </c>
      <c r="BH77" s="9" t="n">
        <v>21</v>
      </c>
      <c r="BI77" s="10" t="str">
        <f aca="false">IF(BH77="","",IF(AND(BH77&gt;=-20,BH77&lt;=-15),"-20 a -15",IF(AND(BH77&gt;=-14.5,BH77&lt;=-9.5),"-14,5 a -9,5",IF(AND(BH77&gt;=-9,BH77&lt;=-4),"-9 a -4",IF(AND(BH77&gt;=-3.5,BH77&lt;=2.5),"-3,5 a 2,5",IF(AND(BH77&gt;=3,BH77&lt;=8),"3 a 8",IF(AND(BH77&gt;=8.5,BH77&lt;=14.5),"8,5 a 14,5",IF(BH77=15,"15",IF(AND(BH77&gt;=15.5,BH77&lt;=20.5),"15,5 a 20,5",IF(AND(BH77&gt;=21,BH77&lt;=26),"21 a 26","Fuera de rango"))))))))))</f>
        <v>21 a 26</v>
      </c>
      <c r="BJ77" s="11" t="n">
        <f aca="false">IF(BI77="","",IF(BI77="-20 a -15",1,IF(BI77="-14,5 a -9,5",2,IF(BI77="-9 a -4",3,IF(BI77="-3,5 a 2,5",4,IF(BI77="3 a 8",5,IF(BI77="8,5 a 14,5",6,IF(BI77="15","NORMA",IF(BI77="15,5 a 20,5",7,IF(BI77="21 a 26",8,IF(BI77="26,5 a 31,5",9,"")))))))))))</f>
        <v>8</v>
      </c>
      <c r="BK77" s="9" t="n">
        <v>17</v>
      </c>
      <c r="BL77" s="10" t="str">
        <f aca="false">IF(BK77="","",IF(AND(BK77&gt;=0,BK77&lt;=2),"0 - 2",IF(AND(BK77&gt;=2.5,BK77&lt;=4.5),"2,5 - 4,5",IF(AND(BK77&gt;=5,BK77&lt;=7),"5 - 7",IF(AND(BK77&gt;=7.5,BK77&lt;=9.5),"7,5 - 9,5",IF(AND(BK77&gt;=10,BK77&lt;=12),"10 - 12",IF(AND(BK77&gt;=12.5,BK77&lt;=13.5),"12,5 - 13,5",IF(BK77=14,"14",IF(AND(BK77&gt;=14.5,BK77&lt;=16.5),"14,5 - 16,5",IF(AND(BK77&gt;=17,BK77&lt;=19),"17 - 19",IF(AND(BK77&gt;=19.5,BK77&lt;=21.5),"19,5 - 21,5",IF(AND(BK77&gt;=22,BK77&lt;=24),"22 - 24",IF(AND(BK77&gt;=24.5,BK77&lt;=26.5),"24,5 - 26,5",IF(AND(BK77&gt;=27,BK77&lt;=29),"27 - 29",IF(AND(BK77&gt;=29.5,BK77&lt;=30),"29,5 - 30","Fuera de rango")))))))))))))))</f>
        <v>17 - 19</v>
      </c>
      <c r="BM77" s="11" t="n">
        <f aca="false">IF(BL77="","",IF(BL77="0 - 2",1,IF(BL77="2,5 - 4,5",2,IF(BL77="5 - 7",3,IF(BL77="7,5 - 9,5",4,IF(BL77="10 - 12",5,IF(BL77="12,5 - 13,5",6,IF(BL77="14","NORMA",IF(BL77="14,5 - 16,5",7,IF(BL77="17 - 19",8,IF(BL77="19,5 - 21,5",9,IF(BL77="22 - 24",10,IF(BL77="24,5 - 26,5",11,IF(BL77="27 - 29",12,IF(BL77="29,5 - 30",13,"")))))))))))))))</f>
        <v>8</v>
      </c>
      <c r="BN77" s="9" t="n">
        <v>18</v>
      </c>
      <c r="BO77" s="10" t="str">
        <f aca="false">IF(BN77="","",IF(AND(BN77&gt;=-20,BN77&lt;=-10),"-20 a -10",IF(AND(BN77&gt;=-9.5,BN77&lt;=0.5),"-9,5 a 0,5",IF(AND(BN77&gt;=1,BN77&lt;=11),"1 a 11",IF(AND(BN77&gt;=11.5,BN77&lt;=21.5),"11,5 a 21,5",IF(BN77=22,"22",IF(AND(BN77&gt;=22.5,BN77&lt;=32.5),"22,5 a 32,5",IF(AND(BN77&gt;=33,BN77&lt;=43),"33 a 43","Fuera de rango"))))))))</f>
        <v>11,5 a 21,5</v>
      </c>
      <c r="BP77" s="11" t="n">
        <f aca="false">IF(BO77="","",IF(BO77="-20 a -10",1,IF(BO77="-9,5 a 0,5",2,IF(BO77="1 a 11",3,IF(BO77="11,5 a 21,5",4,IF(BO77="22","NORMA",IF(BO77="22,5 a 32,5",5,IF(BO77="33 a 43",6,""))))))))</f>
        <v>4</v>
      </c>
      <c r="BQ77" s="9" t="n">
        <v>11</v>
      </c>
      <c r="BR77" s="10" t="str">
        <f aca="false">IF(BQ77="","",IF(AND(BQ77&gt;=-20,BQ77&lt;=-15),"-20 a -15",IF(AND(BQ77&gt;=-14.5,BQ77&lt;=-9.5),"-14,5 a -9,5",IF(AND(BQ77&gt;=-9,BQ77&lt;=-4),"-9 a -4",IF(AND(BQ77&gt;=-3.5,BQ77&lt;=2.5),"-3,5 a 2,5",IF(AND(BQ77&gt;=3,BQ77&lt;=8),"3 a 8",IF(AND(BQ77&gt;=8.5,BQ77&lt;=13.5),"8,5 a 13,5",IF(AND(BQ77&gt;=14,BQ77&lt;=17.5),"14 a 17,5",IF(BQ77=18,"18",IF(AND(BQ77&gt;=18.5,BQ77&lt;=23.5),"18,5 a 23,5",IF(AND(BQ77&gt;=24,BQ77&lt;=29),"24 a 29",IF(AND(BQ77&gt;=29.5,BQ77&lt;=34.5),"29,5 a 34,5",IF(AND(BQ77&gt;=35,BQ77&lt;=40),"35 a 40","Fuera de rango")))))))))))))</f>
        <v>8,5 a 13,5</v>
      </c>
      <c r="BS77" s="11" t="n">
        <f aca="false">IF(BR77="","",IF(BR77="-20 a -15",1,IF(BR77="-14,5 a -9,5",2,IF(BR77="-9 a -4",3,IF(BR77="-3,5 a 2,5",4,IF(BR77="3 a 8",5,IF(BR77="8,5 a 13,5",6,IF(BR77="14 a 17,5",7,IF(BR77="18","NORMA",IF(BR77="18,5 a 23,5",8,IF(BR77="24 a 29",9,IF(BR77="29,5 a 34,5",10,IF(BR77="35 a 40",11,"")))))))))))))</f>
        <v>6</v>
      </c>
      <c r="BT77" s="9" t="n">
        <v>3</v>
      </c>
      <c r="BU77" s="10" t="str">
        <f aca="false">IF(BT77="","",IF(AND(BT77&gt;=-20,BT77&lt;=-18),"-20 a -18",IF(AND(BT77&gt;=-17.5,BT77&lt;=-15.5),"-17,5 a -15,5",IF(AND(BT77&gt;=-15,BT77&lt;=-13),"-15 a -13",IF(AND(BT77&gt;=-12.5,BT77&lt;=-10.5),"-12,5 a -10,5",IF(AND(BT77&gt;=-10,BT77&lt;=-8),"-10 a -8",IF(AND(BT77&gt;=-7.5,BT77&lt;=-5.5),"-7,5 a -5,5",IF(AND(BT77&gt;=-5,BT77&lt;=-3),"-5 a -3",IF(AND(BT77&gt;=-2.5,BT77&lt;=-0.5),"-2,5 a -0,5",IF(BT77=0,"0",IF(AND(BT77&gt;=0.5,BT77&lt;=2.5),"0,5 a 2,5",IF(AND(BT77&gt;=3,BT77&lt;=5),"3 a 5",IF(AND(BT77&gt;=5.5,BT77&lt;=7.5),"5,5 a 7,5",IF(AND(BT77&gt;=8,BT77&lt;=10),"8 a 10",IF(AND(BT77&gt;=10.5,BT77&lt;=12.5),"10,5 a 12,5",IF(AND(BT77&gt;=13,BT77&lt;=15),"13 a 15",IF(AND(BT77&gt;=15.5,BT77&lt;=17.5),"15,5 a 17,5",IF(AND(BT77&gt;=18,BT77&lt;=20),"18 a 20","Fuera de rango"))))))))))))))))))</f>
        <v>3 a 5</v>
      </c>
      <c r="BV77" s="11" t="n">
        <f aca="false">IF(BT77="","",IF(BT77=0,"NORMA",IF(AND(BT77&gt;=-20,BT77&lt;=-18),2,IF(AND(BT77&gt;=-17.5,BT77&lt;=-15.5),2,IF(AND(BT77&gt;=-15,BT77&lt;=-13),3,IF(AND(BT77&gt;=-12.5,BT77&lt;=-10.5),4,IF(AND(BT77&gt;=-10,BT77&lt;=-8),5,IF(AND(BT77&gt;=-7.5,BT77&lt;=-5.5),6,IF(AND(BT77&gt;=-5,BT77&lt;=-3),7,IF(AND(BT77&gt;=-2.5,BT77&lt;=-0.5),8,IF(AND(BT77&gt;=0.5,BT77&lt;=2.5),9,IF(AND(BT77&gt;=3,BT77&lt;=5),10,IF(AND(BT77&gt;=5.5,BT77&lt;=7.5),11,IF(AND(BT77&gt;=8,BT77&lt;=10),12,IF(AND(BT77&gt;=10.5,BT77&lt;=12.5),13,IF(AND(BT77&gt;=13,BT77&lt;=15),14,IF(AND(BT77&gt;=15.5,BT77&lt;=17.5),15,IF(AND(BT77&gt;=18,BT77&lt;=20),16,"Fuera de rango"))))))))))))))))))</f>
        <v>10</v>
      </c>
      <c r="BW77" s="9" t="n">
        <v>-11</v>
      </c>
      <c r="BX77" s="10" t="n">
        <f aca="false">18.5- (0.3*H77)</f>
        <v>14</v>
      </c>
      <c r="BY77" s="10" t="n">
        <f aca="false">(BW77)-(BX77)</f>
        <v>-25</v>
      </c>
      <c r="BZ77" s="10" t="str">
        <f aca="false">IF(BY77="","",IF(BY77&lt;-27.5,"De -30 a -28",IF(BY77&lt;-25,"De -27,5 a -25,5",IF(BY77&lt;-22.5,"De -25 a -23",IF(BY77&lt;-20,"De -22,5 a -20,5",IF(BY77&lt;-17.5,"De -20 a -18",IF(BY77&lt;-15,"De -17,5 a -15,5",IF(BY77&lt;-12.5,"De -15 a -13",IF(BY77&lt;-10,"De -12,5 a -10,5",IF(BY77&lt;-7.5,"De -10 a -8",IF(BY77&lt;-5,"De -7,5 a -5,5",IF(BY77&lt;-2.5,"De -5 a -3",IF(BY77&lt;0,"De -2,5 a -0,5",IF(BY77&lt;2.5,"De 0 a 2",IF(BY77&lt;5,"De 2,5 a 4,5",IF(BY77&lt;7.5,"De 5 a 7",IF(BY77&lt;10,"De 7,5 a 9,5",IF(BY77&lt;12.5,"De 10 a 12",IF(BY77&lt;15,"De 12,5 a 14,5",IF(BY77&lt;17.5,"De 15 a 17",IF(BY77&lt;20,"De 17,5 a 19,5",IF(BY77&lt;22.5,"De 20 a 22",IF(BY77&lt;25,"De 22,5 a 24,5",IF(BY77&lt;27.5,"De 25 a 27","De 27,5 a 30"))))))))))))))))))))))))</f>
        <v>De -25 a -23</v>
      </c>
      <c r="CA77" s="12" t="n">
        <f aca="false">IF(BY77="","",IF(BY77&lt;=-28,1,IF(BY77&lt;=-25.5,2,IF(BY77&lt;=-23,3,IF(BY77&lt;=-20.5,4,IF(BY77&lt;=-18,5,IF(BY77&lt;=-15.5,6,IF(BY77&lt;=-13,7,IF(BY77&lt;=-10.5,8,IF(BY77&lt;=-8,9,IF(BY77&lt;=-5.5,10,IF(BY77&lt;=-3,11,IF(BY77&lt;=-0.5,12,IF(BY77&lt;=2,13,IF(BY77&lt;=4.5,14,IF(BY77&lt;=7,15,IF(BY77&lt;=9.5,16,IF(BY77&lt;=12,17,IF(BY77&lt;=14.5,18,IF(BY77&lt;=17,19,IF(BY77&lt;=19.5,20,IF(BY77&lt;=22,21,IF(BY77&lt;=24.5,22,IF(BY77&lt;=27,23,IF(BY77&lt;=30,24,"Fuera de rango")))))))))))))))))))))))))</f>
        <v>3</v>
      </c>
      <c r="CB77" s="9" t="n">
        <v>-9.5</v>
      </c>
      <c r="CC77" s="10" t="n">
        <f aca="false">18.5- (0.3*H77)</f>
        <v>14</v>
      </c>
      <c r="CD77" s="10" t="n">
        <f aca="false">(CB77)-(CC77)</f>
        <v>-23.5</v>
      </c>
      <c r="CE77" s="10" t="str">
        <f aca="false">IF(CD77="","",IF(CD77&lt;-27.5,"De -30 a -28",IF(CD77&lt;-25,"De -27,5 a -25,5",IF(CD77&lt;-22.5,"De -25 a -23",IF(CD77&lt;-20,"De -22,5 a -20,5",IF(CD77&lt;-17.5,"De -20 a -18",IF(CD77&lt;-15,"De -17,5 a -15,5",IF(CD77&lt;-12.5,"De -15 a -13",IF(CD77&lt;-10,"De -12,5 a -10,5",IF(CD77&lt;-7.5,"De -10 a -8",IF(CD77&lt;-5,"De -7,5 a -5,5",IF(CD77&lt;-2.5,"De -5 a -3",IF(CD77&lt;0,"De -2,5 a -0,5",IF(CD77&lt;=2,"De 0 a 2",IF(CD77&lt;=4.5,"De 2,5 a 4,5",IF(CD77&lt;=7,"De 5 a 7",IF(CD77&lt;=9.5,"De 7,5 a 9,5",IF(CD77&lt;=12,"De 10 a 12",IF(CD77&lt;=14.5,"De 12,5 a 14,5",IF(CD77&lt;=17,"De 15 a 17",IF(CD77&lt;=19.5,"De 17,5 a 19,5",IF(CD77&lt;=22,"De 20 a 22",IF(CD77&lt;=24.5,"De 22,5 a 24,5",IF(CD77&lt;=27,"De 25 a 27","De 27,5 a 30"))))))))))))))))))))))))</f>
        <v>De -25 a -23</v>
      </c>
      <c r="CF77" s="12" t="n">
        <f aca="false">IF(CD77="","",IF(CD77&lt;-27.5,1,IF(CD77&lt;-25,2,IF(CD77&lt;-22.5,3,IF(CD77&lt;-20,4,IF(CD77&lt;-17.5,5,IF(CD77&lt;-15,6,IF(CD77&lt;-12.5,7,IF(CD77&lt;-10,8,IF(CD77&lt;-7.5,9,IF(CD77&lt;-5,10,IF(CD77&lt;-2.5,11,IF(CD77&lt;0,12,IF(CD77&lt;2.5,13,IF(CD77&lt;5,14,IF(CD77&lt;7.5,15,IF(CD77&lt;10,16,IF(CD77&lt;12.5,17,IF(CD77&lt;15,18,IF(CD77&lt;17.5,19,IF(CD77&lt;20,20,IF(CD77&lt;22.5,21,IF(CD77&lt;25,22,IF(CD77&lt;27.5,23,24))))))))))))))))))))))))</f>
        <v>3</v>
      </c>
      <c r="CG77" s="9" t="n">
        <v>-3</v>
      </c>
      <c r="CH77" s="10" t="str">
        <f aca="false">IF(CG77="","",IF(AND(CG77&gt;=-10,CG77&lt;=-9.5),"-10 a -9,5",IF(AND(CG77&gt;-9.5,CG77&lt;=-8.5),"-9 a -8,5",IF(AND(CG77&gt;-8.5,CG77&lt;=-7.5),"-8 a -7,5",IF(AND(CG77&gt;-7.5,CG77&lt;=-6.5),"-7 a -6,5",IF(AND(CG77&gt;-6.5,CG77&lt;=-5.5),"-6 a -5,5",IF(AND(CG77&gt;-5.5,CG77&lt;=-4.5),"-5 a -4,5",IF(AND(CG77&gt;-4.5,CG77&lt;=-3.5),"-4 a -3,5",IF(AND(CG77&gt;-3.5,CG77&lt;=-2.5),"-3 a -2,5",IF(CG77=-2.25,"-2,25",IF(AND(CG77&gt;-2.5,CG77&lt;=-1.5),"-2 a -1,5",IF(AND(CG77&gt;-1.5,CG77&lt;=-0.5),"-1 a -0,5",IF(AND(CG77&gt;-0.5,CG77&lt;=0.5),"0 a 0,5",IF(AND(CG77&gt;0.5,CG77&lt;=1.5),"1 a 1,5",IF(AND(CG77&gt;1.5,CG77&lt;=2.5),"2 a 2,5",IF(AND(CG77&gt;2.5,CG77&lt;=3.5),"3 a 3,5",IF(AND(CG77&gt;3.5,CG77&lt;=4.5),"4 a 4,5",IF(AND(CG77&gt;4.5,CG77&lt;=5.5),"5 a 5,5",IF(AND(CG77&gt;5.5,CG77&lt;=6.5),"6 a 6,5",IF(AND(CG77&gt;6.5,CG77&lt;=7.5),"7 a 7,5",IF(AND(CG77&gt;7.5,CG77&lt;=8.5),"8 a 8,5",IF(AND(CG77&gt;8.5,CG77&lt;=9.5),"9 a 9,5",IF(CG77&gt;=10,"10","Fuera de rango")))))))))))))))))))))))</f>
        <v>-3 a -2,5</v>
      </c>
      <c r="CI77" s="11" t="n">
        <f aca="false">IF(CG77="","",IF(CG77=-2.25,"NORMA",IF(CG77&lt;=-9.5,1,IF(CG77&lt;=-8.5,2,IF(CG77&lt;=-7.5,3,IF(CG77&lt;=-6.5,4,IF(CG77&lt;=-5.5,5,IF(CG77&lt;=-4.5,6,IF(CG77&lt;=-3.5,7,IF(CG77&lt;=-2.5,8,IF(CG77&lt;=-1.5,9,IF(CG77&lt;=-0.5,10,IF(CG77&lt;=0.5,11,IF(CG77&lt;=1.5,12,IF(CG77&lt;=2.5,13,IF(CG77&lt;=3.5,14,IF(CG77&lt;=4.5,15,IF(CG77&lt;=5.5,16,IF(CG77&lt;=6.5,17,IF(CG77&lt;=7.5,18,IF(CG77&lt;=8.5,19,IF(CG77&lt;=9.5,20,IF(CG77=10,21,"Fuera de rango")))))))))))))))))))))))</f>
        <v>8</v>
      </c>
      <c r="CJ77" s="9" t="n">
        <v>3.5</v>
      </c>
      <c r="CK77" s="10" t="str">
        <f aca="false">IF(CJ77="","",IF(AND(CJ77&gt;=-6,CJ77&lt;=-5.5),"-6 a -5,5",IF(AND(CJ77&gt;-5.5,CJ77&lt;=-4.5),"-5 a -4,5",IF(AND(CJ77&gt;-4.5,CJ77&lt;=-3.5),"-4 a -3,5",IF(AND(CJ77&gt;-3.5,CJ77&lt;=-2.5),"-3 a -2,5",IF(AND(CJ77&gt;-2.5,CJ77&lt;=-1.5),"-2 a -1,5",IF(AND(CJ77&gt;-1.5,CJ77&lt;=-0.5),"-1 a -0,5",IF(AND(CJ77&gt;-0.5,CJ77&lt;=0.5),"0 a 0,5",IF(AND(CJ77&gt;0.5,CJ77&lt;=1.5),"1 a 1,5",IF(AND(CJ77&gt;1.5,CJ77&lt;2.5),"2",IF(AND(CJ77&gt;=2.5,CJ77&lt;=3),"2,5 a 3",IF(AND(CJ77&gt;3,CJ77&lt;=4),"3,5 a 4",IF(AND(CJ77&gt;4,CJ77&lt;=5),"4,5 a 5",IF(AND(CJ77&gt;5,CJ77&lt;=6),"5,5 a 6",IF(AND(CJ77&gt;6,CJ77&lt;=7),"6,5 a 7",IF(AND(CJ77&gt;7,CJ77&lt;=8),"7,5 a 8",IF(AND(CJ77&gt;8,CJ77&lt;=9.5),"8,5 a 9,5",IF(CJ77=10,"10","Fuera de rango"))))))))))))))))))</f>
        <v>3,5 a 4</v>
      </c>
      <c r="CL77" s="11" t="n">
        <f aca="false">IF(CK77="","",IF(OR(CK77="-6 a -5,5",CK77="-6 - -5,5"),1,IF(OR(CK77="-5 a -4,5",CK77="-5 - -4,5"),2,IF(OR(CK77="-4 a -3,5",CK77="-4 - -3,5"),3,IF(OR(CK77="-3 a -2,5",CK77="-3 - -2,5"),4,IF(OR(CK77="-2 a -1,5",CK77="-2 - -1,5"),5,IF(OR(CK77="-1 a -0,5",CK77="-1 - -0,5"),6,IF(OR(CK77="0 a 0,5",CK77="0 - 0,5"),7,IF(OR(CK77="1 a 1,5",CK77="1 - 1,5"),8,IF(CK77="2","NORMA",IF(OR(CK77="2,5 a 3",CK77="2,5 - 3"),9,IF(OR(CK77="3,5 a 4",CK77="3,5 - 4"),10,IF(OR(CK77="4,5 a 5",CK77="4,5 - 5"),11,IF(OR(CK77="5,5 a 6",CK77="5,5 - 6"),12,IF(OR(CK77="6,5 a 7",CK77="6,5 - 7"),13,IF(OR(CK77="7,5 a 8",CK77="7,5 - 8"),14,IF(OR(CK77="8,5 a 9",CK77="8,5 - 9,5",CK77="9 a 9,5"),15,IF(CK77="10",15,IF(OR(CK77="0,5 a 1",CK77="0,5 - 1"),7,"Fuera de rango")))))))))))))))))))</f>
        <v>10</v>
      </c>
      <c r="CM77" s="10" t="n">
        <v>0</v>
      </c>
      <c r="CN77" s="10" t="str">
        <f aca="false">IF(CM77=0,"0", " ")</f>
        <v>0</v>
      </c>
      <c r="CO77" s="10" t="str">
        <f aca="false">IF(CM77&gt;0,"EME"," ")</f>
        <v> </v>
      </c>
      <c r="CP77" s="10" t="n">
        <v>0</v>
      </c>
      <c r="CQ77" s="10" t="str">
        <f aca="false">IF(CP77&gt;0,"0", " ")</f>
        <v> </v>
      </c>
      <c r="CR77" s="10" t="str">
        <f aca="false">IF(CP77&gt;0,"EME"," ")</f>
        <v> </v>
      </c>
      <c r="CS77" s="9" t="n">
        <v>0</v>
      </c>
      <c r="CT77" s="10" t="str">
        <f aca="false">IF(CS77&gt;0,"1", " ")</f>
        <v> </v>
      </c>
      <c r="CU77" s="10" t="str">
        <f aca="false">IF(CS77&gt;0,"HIP"," ")</f>
        <v> </v>
      </c>
      <c r="CV77" s="9" t="n">
        <v>0</v>
      </c>
      <c r="CW77" s="10" t="str">
        <f aca="false">IF(CV77&gt;0,"1", " ")</f>
        <v> </v>
      </c>
      <c r="CX77" s="10" t="str">
        <f aca="false">IF(CV77&gt;0,"HIP"," ")</f>
        <v> </v>
      </c>
      <c r="CY77" s="9" t="n">
        <v>-4.75</v>
      </c>
      <c r="CZ77" s="11" t="str">
        <f aca="false">IF(CY77&lt;0,"2"," ")</f>
        <v>2</v>
      </c>
      <c r="DA77" s="11" t="str">
        <f aca="false">IF(CY77&lt;0,"MIO"," ")</f>
        <v>MIO</v>
      </c>
      <c r="DB77" s="9" t="n">
        <v>-5.5</v>
      </c>
      <c r="DC77" s="11" t="str">
        <f aca="false">IF(DB77&lt;0,"2"," ")</f>
        <v>2</v>
      </c>
      <c r="DD77" s="11" t="str">
        <f aca="false">IF(DB77&lt;0,"MIO"," ")</f>
        <v>MIO</v>
      </c>
      <c r="DE77" s="9" t="n">
        <v>-0.75</v>
      </c>
      <c r="DF77" s="11" t="str">
        <f aca="false">IF(DE77&lt;0,"3"," ")</f>
        <v>3</v>
      </c>
      <c r="DG77" s="11" t="str">
        <f aca="false">IF(DE77&lt;0,"AST"," ")</f>
        <v>AST</v>
      </c>
      <c r="DH77" s="9" t="n">
        <v>-0.75</v>
      </c>
      <c r="DI77" s="11" t="str">
        <f aca="false">IF(DH77&lt;0,"3"," ")</f>
        <v>3</v>
      </c>
      <c r="DJ77" s="11" t="str">
        <f aca="false">IF(DH77&lt;0,"AST"," ")</f>
        <v>AST</v>
      </c>
      <c r="DK77" s="9" t="n">
        <v>0</v>
      </c>
      <c r="DL77" s="10" t="str">
        <f aca="false">IF(DK77&gt;0,"4"," ")</f>
        <v> </v>
      </c>
      <c r="DM77" s="10" t="str">
        <f aca="false">IF(DK77&gt;0,"PRE"," ")</f>
        <v> </v>
      </c>
      <c r="DN77" s="9" t="n">
        <v>0</v>
      </c>
      <c r="DO77" s="10" t="str">
        <f aca="false">IF(DN77&gt;0,"4"," ")</f>
        <v> </v>
      </c>
      <c r="DP77" s="10" t="str">
        <f aca="false">IF(DN77&gt;0,"PRE"," ")</f>
        <v> </v>
      </c>
      <c r="DQ77" s="12" t="n">
        <v>2</v>
      </c>
      <c r="DR77" s="12" t="n">
        <v>2</v>
      </c>
      <c r="DS77" s="12" t="str">
        <f aca="false">CONCATENATE(CO77,CU77,DA77,DG77,DM77)</f>
        <v>  MIOAST </v>
      </c>
      <c r="DT77" s="10" t="str">
        <f aca="false" t="array" ref="DT77">_xlfn.IFS(DS77="EME    ","0", DS77=" HIP   ","1", DS77="  MIO  ","2", DS77="   AST ","3", DS77="    PRE","4", DS77="EME   PRE","5", DS77=" HIP  PRE","6", DS77=" HIP AST ","7", DS77="  MIO PRE","8", DS77="  MIOAST ","9", DS77="   ASTPRE","10",DS77=" HIP ASTPRE","11", DS77="  MIOASTPRE","12", DS77="     ","0")</f>
        <v>9</v>
      </c>
      <c r="DU77" s="1" t="s">
        <v>154</v>
      </c>
      <c r="DV77" s="1" t="str">
        <f aca="false" t="array" ref="DV77">_xlfn.IFS(DU77="SI","2", DU77="NO","1")</f>
        <v>1</v>
      </c>
      <c r="DW77" s="10" t="n">
        <v>0</v>
      </c>
      <c r="DX77" s="11" t="str">
        <f aca="false">IF(DW77=0,"1","2")</f>
        <v>1</v>
      </c>
      <c r="DY77" s="11" t="str">
        <f aca="false" t="array" ref="DY77">_xlfn.IFS(DW77=0,"0", DW77=0.25, "1", DW77=0.5,"2", DW77=0.75,"3", DW77=1,"4",DW77=1.25,"5", DW77=1.5,"6", DW77=1.75,"7", DW77=2,"8")</f>
        <v>0</v>
      </c>
      <c r="DZ77" s="10" t="n">
        <v>0</v>
      </c>
      <c r="EA77" s="11" t="str">
        <f aca="false">IF(DZ77=0,"1","2")</f>
        <v>1</v>
      </c>
      <c r="EB77" s="11" t="str">
        <f aca="false" t="array" ref="EB77">_xlfn.IFS(DZ77=0,"0", DZ77=0.25, "1", DZ77=0.5,"2", DZ77=0.75,"3", DZ77=1,"4",DZ77=1.25,"5", DZ77=1.5,"6", DZ77=1.75,"7", DZ77=2,"8")</f>
        <v>0</v>
      </c>
      <c r="EC77" s="10" t="n">
        <v>0</v>
      </c>
      <c r="ED77" s="10" t="str">
        <f aca="false">IF(EC77=0,"1","2")</f>
        <v>1</v>
      </c>
      <c r="EE77" s="11" t="str">
        <f aca="false" t="array" ref="EE77">_xlfn.IFS(EC77=0,"0", EC77=-0.25, "1", EC77=-0.5,"2", EC77=-0.75,"3", EC77=-1,"4",EC77=-1.25,"5", EC77=-1.5,"6", EC77=-1.75,"7", EC77=-2,"8", EC77=-2.25,"9",EC77=-2.5,"10", EC77=-2.75,"11", EC77=-3,"12", EC77=-3.25,"13", EC77=-3.5,"14", EC77=-3.75,"15",EC77=-4,"16")</f>
        <v>0</v>
      </c>
      <c r="EF77" s="10" t="n">
        <v>0</v>
      </c>
      <c r="EG77" s="10" t="str">
        <f aca="false">IF(EF77=0,"1","2")</f>
        <v>1</v>
      </c>
      <c r="EH77" s="11" t="str">
        <f aca="false" t="array" ref="EH77">_xlfn.IFS(EF77=0,"0", EF77=-0.25, "1", EF77=-0.5,"2", EF77=-0.75,"3", EF77=-1,"4",EF77=-1.25,"5", EF77=-1.5,"6", EF77=-1.75,"7", EF77=-2,"8", EF77=-2.25,"9",EF77=-2.5,"10", EF77=-2.75,"11", EF77=-3,"12", EF77=-3.25,"13", EF77=-3.5,"14", EF77=-3.75,"15",EF77=-4,"16")</f>
        <v>0</v>
      </c>
      <c r="EI77" s="10" t="n">
        <v>0</v>
      </c>
      <c r="EJ77" s="11" t="str">
        <f aca="false">IF(EI77=0,"1","2")</f>
        <v>1</v>
      </c>
      <c r="EK77" s="11" t="str">
        <f aca="false" t="array" ref="EK77">_xlfn.IFS(EI77=0,"0", EI77=-0.25, "1", EI77=-0.5,"2", EI77=-0.75,"3", EI77=-1,"4",EI77=-1.25,"5", EI77=-1.5,"6", EI77=-1.75,"7", EI77=-2,"8", EI77=-2.25,"9", EI77=-2.25,"9",EI77=-2.5,"10", EI77=-2.75,"11", EI77=-3,"12", EI77=-3.25,"13", EI77=-3.5,"14", EI77=-3.75,"15",EI77=-4,"16", EI77=0.25, "17", EI77=0.5, "18")</f>
        <v>0</v>
      </c>
      <c r="EL77" s="10" t="n">
        <v>0</v>
      </c>
      <c r="EM77" s="11" t="str">
        <f aca="false">IF(EL77=0,"1","2")</f>
        <v>1</v>
      </c>
      <c r="EN77" s="11" t="str">
        <f aca="false" t="array" ref="EN77">_xlfn.IFS(EL77=0.25,"17",EL77=0.5,"18", EL77=0,"0", EL77=-0.25, "1", EL77=-0.5,"2", EL77=-0.75,"3", EL77=-1,"4",EL77=-1.25,"5", EL77=-1.5,"6", EL77=-1.75,"7", EL77=-2,"8",EL77= -2.25,"9",EL77=-2.5,"10",EL77= -2.75,"11",EL77= -3,"12",EL77= -3.25,"13",EL77= -3.5,"14",EL77= -3.75,"15",EL77=-4,"16")</f>
        <v>0</v>
      </c>
      <c r="EO77" s="10" t="n">
        <v>0</v>
      </c>
      <c r="EP77" s="11" t="str">
        <f aca="false">IF(EO77=0,"1","2")</f>
        <v>1</v>
      </c>
      <c r="EQ77" s="11" t="str">
        <f aca="false" t="array" ref="EQ77">_xlfn.IFS(EO77=0,"0", EO77=0.25, "1", EO77=0.5,"2", EO77=0.75,"3", EO77=1,"4",EO77=1.25,"5", EO77=1.5,"6", EO77=1.75,"7", EO77=2,"8", EO77=2.25,"9", EO77=2.25,"9",EO77=2.5,"10", EO77=2.75,"11", EO77=3,"12", EO77=3.25,"13", EO77=3.5,"14", EO77=3.75,"15",EO77=4,"16", EO77=-0.25, "17", bq=-0.5, "18")</f>
        <v>0</v>
      </c>
      <c r="ER77" s="10" t="n">
        <v>0</v>
      </c>
      <c r="ES77" s="11" t="str">
        <f aca="false">IF(ER77=0,"1","2")</f>
        <v>1</v>
      </c>
      <c r="ET77" s="11" t="str">
        <f aca="false" t="array" ref="ET77">_xlfn.IFS(ER77=0,"0", ER77=0.25, "1", ER77=0.5,"2", ER77=0.75,"3", ER77=1,"4",ER77=1.25,"5", ER77=1.5,"6", ER77=1.75,"7", ER77=2,"8", ER77=2.25,"9", ER77=2.25,"9",ER77=2.5,"10", ER77=2.75,"11", ER77=3,"12", ER77=3.25,"13", ER77=3.5,"14", ER77=3.75,"15",ER77=4,"16", ER77=-0.25, "17", bq=-0.5, "18")</f>
        <v>0</v>
      </c>
      <c r="EU77" s="13" t="n">
        <v>12</v>
      </c>
      <c r="EV77" s="14" t="str">
        <f aca="false">VLOOKUP(EU77,LEYENDA!$G$2:$H$8,2,TRUE())</f>
        <v>6-12</v>
      </c>
      <c r="EW77" s="14" t="str">
        <f aca="false" t="array" ref="EW77">_xlfn.IFS(EV77="0-5","1", EV77="6-12","2", EV77="13-18","3", EV77="19-24","4", EV77="25-36","5", EV77="37-48","6", EV77="49-60","7")</f>
        <v>2</v>
      </c>
    </row>
    <row r="78" customFormat="false" ht="13.5" hidden="false" customHeight="false" outlineLevel="0" collapsed="false">
      <c r="A78" s="41" t="n">
        <v>36</v>
      </c>
      <c r="B78" s="32" t="n">
        <v>2</v>
      </c>
      <c r="C78" s="33" t="n">
        <v>44336</v>
      </c>
      <c r="D78" s="6"/>
      <c r="E78" s="5" t="str">
        <f aca="false">VLOOKUP(A78,'286'!$A$3:$J$600,10,FALSE())</f>
        <v>SÁNCHEZ ANGUIANO, ADARA</v>
      </c>
      <c r="F78" s="4" t="str">
        <f aca="false">VLOOKUP(A78,'286'!$A$3:$I$1768,3,FALSE())</f>
        <v>SANANA</v>
      </c>
      <c r="G78" s="6" t="n">
        <f aca="false">VLOOKUP(A78,'286'!$A$3:$I$1768,4,FALSE())</f>
        <v>31817</v>
      </c>
      <c r="H78" s="7" t="n">
        <f aca="false">YEAR(C78)-YEAR(G78)</f>
        <v>34</v>
      </c>
      <c r="I78" s="1" t="str">
        <f aca="false">VLOOKUP(H78,LEYENDA!$C$2:$D$6,2,TRUE())</f>
        <v>25-40</v>
      </c>
      <c r="J78" s="5" t="str">
        <f aca="false">VLOOKUP(A78,'286'!$A$3:$I$1768,7,FALSE())</f>
        <v>M</v>
      </c>
      <c r="K78" s="8" t="str">
        <f aca="false">VLOOKUP(A78,'286'!$A$3:$I$1768,2,FALSE())</f>
        <v>OD</v>
      </c>
      <c r="L78" s="4" t="str">
        <f aca="false">VLOOKUP(A78,'286'!$A$3:$I$1768,8,FALSE())</f>
        <v>D</v>
      </c>
      <c r="M78" s="4" t="str">
        <f aca="false">VLOOKUP(A78,'286'!$A$3:$I$1768,9,FALSE())</f>
        <v>D</v>
      </c>
      <c r="N78" s="8" t="str">
        <f aca="false">IF(R78=O78, "MISMA","CONTRARIA")</f>
        <v>MISMA</v>
      </c>
      <c r="O78" s="8" t="str">
        <f aca="false" t="array" ref="O78">_xlfn.IFS(L78="D","1", L78="I","2")</f>
        <v>1</v>
      </c>
      <c r="P78" s="8" t="str">
        <f aca="false" t="array" ref="P78">_xlfn.IFS(K78="OD","1", K78="OI","2")</f>
        <v>1</v>
      </c>
      <c r="Q78" s="1" t="str">
        <f aca="false" t="array" ref="Q78">_xlfn.IFS(J78="M","1", J78="H","2")</f>
        <v>1</v>
      </c>
      <c r="R78" s="8" t="str">
        <f aca="false" t="array" ref="R78">_xlfn.IFS(M78="D","1", M78="I","2")</f>
        <v>1</v>
      </c>
      <c r="S78" s="1" t="str">
        <f aca="false" t="array" ref="S78">_xlfn.IFS(N78="CONTRARIA", "1",N78= "MISMA","2")</f>
        <v>2</v>
      </c>
      <c r="T78" s="1" t="str">
        <f aca="false" t="array" ref="T78">_xlfn.IFS(I78="0-12","1", I78="13-24","2", I78="25-40","3", I78="41-60","4", I78="61-100","5")</f>
        <v>3</v>
      </c>
      <c r="U78" s="9" t="n">
        <v>-1</v>
      </c>
      <c r="V78" s="11" t="str">
        <f aca="false">IF(U78="","",IF(AND(U78&gt;=-9,U78&lt;=-6.5),"-9 a -6,5",IF(AND(U78&gt;=-6,U78&lt;=-3.5),"-6 a -3,5",IF(AND(U78&gt;=-3,U78&lt;=-1),"-3 a -1",IF(U78=-0.5,"-0,5",IF(AND(U78&gt;=0,U78&lt;=2.5),"0 a 2,5",IF(AND(U78&gt;=3,U78&lt;=5.5),"3 a 5,5",IF(AND(U78&gt;=6,U78&lt;=8.5),"6 a 8,5",IF(AND(U78&gt;=9,U78&lt;=20),"9 a 20","Fuera de rango")))))))))</f>
        <v>-3 a -1</v>
      </c>
      <c r="W78" s="11" t="n">
        <f aca="false">IF(V78="","",IF(V78="-9 a -6,5",2,IF(V78="-6 a -3,5",3,IF(V78="-3 a -1",4,IF(V78="-0,5","NORMA",IF(V78="0 a 2,5",5,IF(V78="3 a 5,5",6,IF(V78="6 a 8,5",7,IF(V78="9 a 20",8,"Fuera de rango")))))))))</f>
        <v>4</v>
      </c>
      <c r="X78" s="9" t="n">
        <v>4</v>
      </c>
      <c r="Y78" s="10" t="str">
        <f aca="false">IF(X78="","",IF(AND(X78&gt;=0,X78&lt;=4),"0 a 4",IF(AND(X78&gt;=4.5,X78&lt;=8.5),"4,5 a 8,5",IF(X78=9,"9",IF(AND(X78&gt;=9.5,X78&lt;=13),"9,5 a 13",IF(AND(X78&gt;=13.5,X78&lt;=20),"13,5 a 20",IF(AND(X78&gt;=20.5,X78&lt;=35),"20,5 a 35","Fuera de rango")))))))</f>
        <v>0 a 4</v>
      </c>
      <c r="Z78" s="11" t="n">
        <f aca="false">IF(Y78="","",IF(Y78="0 a 4",1,IF(Y78="4,5 a 8,5",2,IF(Y78="9","NORMA",IF(Y78="9,5 a 13",3,IF(Y78="13,5 a 20",4,IF(Y78="20,5 a 35",5,"Fuera de rango")))))))</f>
        <v>1</v>
      </c>
      <c r="AA78" s="9" t="n">
        <v>17</v>
      </c>
      <c r="AB78" s="10" t="str">
        <f aca="false">IF(AA78="","",IF(AND(AA78&gt;=0,AA78&lt;=9),"0 a 9",IF(AND(AA78&gt;=9.5,AA78&lt;=18.5),"9,5 a 18,5",IF(AA78=19,"19",IF(AND(AA78&gt;=19.5,AA78&lt;=28),"19,5 a 28",IF(AND(AA78&gt;=28.5,AA78&lt;=40),"28,5 a 40","Fuera de rango"))))))</f>
        <v>9,5 a 18,5</v>
      </c>
      <c r="AC78" s="11" t="n">
        <f aca="false" t="array" ref="AC78">_xlfn.IFS(AB78="","",AB78="0 a 9",1,AB78="9,5 a 18,5",2,AB78="19","NORMA",AB78="19,5 a 28",3,AB78="28,5 a 40",4,TRUE(),"Fuera de rango")</f>
        <v>2</v>
      </c>
      <c r="AD78" s="9" t="n">
        <v>8</v>
      </c>
      <c r="AE78" s="10" t="str">
        <f aca="false">IF(AD78="","",IF(AND(AD78&gt;=-10,AD78&lt;=0),"De -10 a 0",IF(AND(AD78&gt;=0.5,AD78&lt;=9.5),"0,5 a 9,5",IF(AD78=10,"10",IF(AND(AD78&gt;=10.5,AD78&lt;=20),"10,5 a 20",IF(AND(AD78&gt;=20.5,AD78&lt;=40),"20,5 a 40","Fuera de rango"))))))</f>
        <v>0,5 a 9,5</v>
      </c>
      <c r="AF78" s="12" t="n">
        <f aca="false">IF(AD78="","",IF(AND(AD78&gt;=-10,AD78&lt;=0),1,IF(AND(AD78&gt;=0.5,AD78&lt;=9.5),2,IF(AD78=10,"NORMA",IF(AND(AD78&gt;=10.5,AD78&lt;=20),3,IF(AND(AD78&gt;=20.5,AD78&lt;=40),4,""))))))</f>
        <v>2</v>
      </c>
      <c r="AG78" s="9" t="n">
        <v>4</v>
      </c>
      <c r="AH78" s="10" t="str">
        <f aca="false">IF(AG78="","",IF(AND(AG78&gt;=0,AG78&lt;=4),"0 a 4",IF(AND(AG78&gt;=4.5,AG78&lt;=8.5),"4,5 a 8,5",IF(AG78=9,"9",IF(AND(AG78&gt;=9.5,AG78&lt;=13),"9,5 a 13",IF(AND(AG78&gt;=13.5,AG78&lt;=25),"13,5 a 25","Fuera de rango"))))))</f>
        <v>0 a 4</v>
      </c>
      <c r="AI78" s="11" t="n">
        <f aca="false">IF(AH78="","",IF(AH78="0 a 4",1,IF(AH78="4,5 a 8,5",2,IF(AH78="9","NORMA",IF(AH78="9,5 a 13",3,IF(AH78="13,5 a 25",4,""))))))</f>
        <v>1</v>
      </c>
      <c r="AJ78" s="9" t="n">
        <v>2</v>
      </c>
      <c r="AK78" s="10" t="str">
        <f aca="false">IF(AJ78="","",IF(AND(AJ78&gt;=-15,AJ78&lt;=-10.5),"-15 a -10,5",IF(AND(AJ78&gt;=-10,AJ78&lt;=-4),"-10 a -4",IF(AND(AJ78&gt;=-4.5,AJ78&lt;=0),"-4,5 a 0",IF(AND(AJ78&gt;=0.5,AJ78&lt;=4.5),"0,5 a 4,5",IF(AJ78=5,"5",IF(AND(AJ78&gt;=5.5,AJ78&lt;=10),"5,5 a 10",IF(AND(AJ78&gt;=10.5,AJ78&lt;=20),"10,5 a 20","Fuera de rango"))))))))</f>
        <v>0,5 a 4,5</v>
      </c>
      <c r="AL78" s="11" t="n">
        <f aca="false">IF(AK78="","",IF(AK78="-15 a -10,5",1,IF(AK78="-10 a -4",2,IF(AK78="-4,5 a 0",3,IF(AK78="0,5 a 4,5",4,IF(AK78="5","NORMA",IF(AK78="5,5 a 10",5,IF(AK78="10,5 a 20",6,"Error"))))))))</f>
        <v>4</v>
      </c>
      <c r="AM78" s="9" t="n">
        <v>0</v>
      </c>
      <c r="AN78" s="10" t="str">
        <f aca="false">IF(AM78="","",IF(AND(AM78&gt;=-7.5,AM78&lt;=-5.5),"-7,5 a -5,5",IF(AND(AM78&gt;=-5,AM78&lt;=-3),"-5 a -3",IF(AND(AM78&gt;=-2.5,AM78&lt;=-0.5),"-2,5 a -0,5",IF(AM78=0,"0,00",IF(AND(AM78&gt;=0.5,AM78&lt;=2.5),"0,5 a 2,5",IF(AND(AM78&gt;=3,AM78&lt;=5),"3 a 5",IF(AND(AM78&gt;=5.5,AM78&lt;=7.5),"5,5 a 7,5",IF(AND(AM78&gt;=8,AM78&lt;=10),"8 a 10","Fuera de rango")))))))))</f>
        <v>0,00</v>
      </c>
      <c r="AO78" s="11" t="str">
        <f aca="false">IF(AN78="","",IF(AN78="-7,5 a -5,5",1,IF(AN78="-5 a -3",2,IF(AN78="-2,5 a -0,5",3,IF(AN78="0,00","NORMA",IF(AN78="0,5 a 2,5",4,IF(AN78="3 a 5",5,IF(AN78="5,5 a 7,5",6,IF(AN78="8 a 10",7,"Error")))))))))</f>
        <v>NORMA</v>
      </c>
      <c r="AP78" s="9" t="n">
        <v>7</v>
      </c>
      <c r="AQ78" s="10" t="str">
        <f aca="false">IF(AP78="","",IF(AND(AP78&gt;=-20,AP78&lt;=-9.5),"-20 a -9,5",IF(AND(AP78&gt;=-9,AP78&lt;=-6.5),"-9 a -6,5",IF(AP78=-6,"-6",IF(AND(AP78&gt;=-5.5,AP78&lt;=-3),"-5,5 a -3",IF(AND(AP78&gt;=-2.5,AP78&lt;=0),"-2,5 a 0",IF(AND(AP78&gt;=0.5,AP78&lt;=3),"0,5 a 3",IF(AND(AP78&gt;=3.5,AP78&lt;=6),"3,5 a 6",IF(AND(AP78&gt;=6.5,AP78&lt;=9),"6,5 a 9",IF(AND(AP78&gt;=9.5,AP78&lt;=20),"9,5 a 20","Fuera de rango"))))))))))</f>
        <v>6,5 a 9</v>
      </c>
      <c r="AR78" s="11" t="n">
        <f aca="false">IF(AQ78="","",IF(AQ78="-20 a -9,5",1,IF(AQ78="-9 a -6,5",2,IF(AQ78="-6","NORMA",IF(AQ78="-5,5 a -3",3,IF(AQ78="-2,5 a 0",4,IF(AQ78="0,5 a 3",5,IF(AQ78="3,5 a 6",6,IF(AQ78="6,5 a 9",7,IF(AQ78="9,5 a 20",8,""))))))))))</f>
        <v>7</v>
      </c>
      <c r="AS78" s="9" t="n">
        <v>3</v>
      </c>
      <c r="AT78" s="10" t="str">
        <f aca="false">IF(AS78="","",IF(AND(AS78&gt;=-16,AS78&lt;=-14),"-16 a -14",IF(AND(AS78&gt;=-13.5,AS78&lt;=-11.5),"-13,5 a -11,5",IF(AND(AS78&gt;=-11,AS78&lt;=-9),"-11 a -9",IF(AND(AS78&gt;=-8.5,AS78&lt;=-6.5),"-8,5 a -6,5",IF(AND(AS78&gt;=-6,AS78&lt;=-4),"-6 a -4",IF(AND(AS78&gt;=-3.5,AS78&lt;=-1.5),"-3,5 a -1,5",IF(AND(AS78&gt;=-1,AS78&lt;=1),"-1 a 1",IF(AND(AS78&gt;=1.5,AS78&lt;=3.5),"1,5 a 3,5",IF(AND(AS78&gt;=4,AS78&lt;=6),"4 a 6",IF(AND(AS78&gt;=6.5,AS78&lt;=8.5),"6,5 a 8,5",IF(AND(AS78&gt;=9,AS78&lt;=11),"9 a 11",IF(AND(AS78&gt;=11.5,AS78&lt;=13.5),"11,5 a 13,5",IF(AND(AS78&gt;=14,AS78&lt;=16),"14 a 16",IF(AND(AS78&gt;=16.5,AS78&lt;=18.5),"16,5 a 18,5",IF(AND(AS78&gt;=19,AS78&lt;=21),"19 a 21","Fuera de rango"))))))))))))))))</f>
        <v>1,5 a 3,5</v>
      </c>
      <c r="AU78" s="11" t="n">
        <f aca="false" t="array" ref="AU78">IF(AT78="","",_xlfn.IFS(AT78="-16 a -14",1,AT78="-13,5 a -11,5",2,AT78="-11 a -9",3,AT78="-8,5 a -6,5",4,AT78="-6 a -4",5,AT78="-3,5 a -1,5",6,AT78="-1 a 1",7,AT78="1,5 a 3,5",8,AT78="4 a 6","NORMA",AT78="6,5 a 8,5",9,AT78="9 a 11",10,AT78="11,5 a 13,5",11,AT78="14 a 16",12,AT78="16,5 a 18,5",13,AT78="19 a 21",14,TRUE(),""))</f>
        <v>8</v>
      </c>
      <c r="AV78" s="9" t="n">
        <v>1</v>
      </c>
      <c r="AW78" s="10" t="str">
        <f aca="false">IF(AV78="","",IF(AND(AV78&gt;=-1,AV78&lt;=-0.5),"-1 a -0,5",IF(AND(AV78&gt;-0.5,AV78&lt;=0),"De -0,5 a 0",IF(AND(AV78&gt;=0.25,AV78&lt;=0.75),"0,25 a 0,75",IF(AND(AV78&gt;=1,AV78&lt;=1.5),"1 a 1,5",IF(AND(AV78&gt;=1.75,AV78&lt;=2.25),"1,75 a 2,25",IF(AND(AV78&gt;=2.5,AV78&lt;=3),"2,5 a 3",IF(AND(AV78&gt;=3.25,AV78&lt;=3.75),"3,25 a 3,75","Fuera de rango"))))))))</f>
        <v>1 a 1,5</v>
      </c>
      <c r="AX78" s="11" t="n">
        <f aca="false">IF(AW78="","",IF(OR(AW78="-1 a -0,5",AW78="-1 a -0.5"),1,IF(OR(AW78="De -0,5 a 0",AW78="-0,5 a 0",AW78="De -0.5 a 0"),2,IF(OR(AW78="0,25 a 0,75",AW78="0.25 a 0.75"),"NORMA",IF(OR(AW78="1 a 1,5",AW78="1 a 1.5"),3,IF(OR(AW78="1,75 a 2,25",AW78="1.75 a 2.25"),4,IF(OR(AW78="2,5 a 3",AW78="2.5 a 3"),5,IF(OR(AW78="3,25 a 3,75",AW78="3.25 a 3.75"),6,""))))))))</f>
        <v>3</v>
      </c>
      <c r="AY78" s="9" t="n">
        <v>-2</v>
      </c>
      <c r="AZ78" s="10" t="str">
        <f aca="false">IF(AY78="","",IF(AND(AY78&gt;=-20,AY78&lt;=-9.5),"-20 a -9,5",IF(AND(AY78&gt;=-9,AY78&lt;=-6.5),"-9 a -6,5",IF(AY78=-6,"-6",IF(AND(AY78&gt;=-5.5,AY78&lt;=-3),"-5,5 a -3",IF(AND(AY78&gt;=-2.5,AY78&lt;=0),"-2,5 a 0",IF(AND(AY78&gt;=0.5,AY78&lt;=3),"0,5 a 3",IF(AND(AY78&gt;=3.5,AY78&lt;=6),"3,5 a 6","Fuera de rango"))))))))</f>
        <v>-2,5 a 0</v>
      </c>
      <c r="BA78" s="11" t="n">
        <f aca="false">IF(AZ78="","",IF(AZ78="-20 a -9,5",1,IF(AZ78="-9 a -6,5",2,IF(AZ78="-6","NORMA",IF(AZ78="-5,5 a -3",3,IF(AZ78="-2,5 a 0",4,IF(AZ78="0,5 a 3",5,IF(AZ78="3,5 a 6",6,""))))))))</f>
        <v>4</v>
      </c>
      <c r="BB78" s="9" t="n">
        <v>0</v>
      </c>
      <c r="BC78" s="10" t="str">
        <f aca="false" t="array" ref="BC78">IF(BB78="","",_xlfn.IFS(AND(BB78&gt;=0,BB78&lt;=2),"0 a 2",AND(BB78&gt;=2.5,BB78&lt;=4.5),"2,5 a 4,5",AND(BB78&gt;=5,BB78&lt;=7),"5 a 7",AND(BB78&gt;=7.5,BB78&lt;=9.5),"7,5 a 9,5",AND(BB78&gt;=10,BB78&lt;=12),"10 a 12",AND(BB78&gt;=12.5,BB78&lt;=14.5),"12,5 a 14,5",BB78=15,"15",AND(BB78&gt;=15.5,BB78&lt;=17.5),"15,5 a 17,5",AND(BB78&gt;=18,BB78&lt;=20),"18 a 20",AND(BB78&gt;=20.5,BB78&lt;=22.5),"20,5 a 22,5",AND(BB78&gt;=23,BB78&lt;=25),"23 a 25",TRUE(),"Fuera de rango"))</f>
        <v>0 a 2</v>
      </c>
      <c r="BD78" s="11" t="n">
        <f aca="false" t="array" ref="BD78">IF(BC78="","",_xlfn.IFS(BC78="0 a 2",1,BC78="2,5 a 4,5",2,BC78="5 a 7",3,BC78="7,5 a 9,5",4,BC78="10 a 12",5,BC78="12,5 a 14,5",6,BC78="15","NORMA",BC78="15,5 a 17,5",7,BC78="18 a 20",8,BC78="20,5 a 22,5",9,BC78="23 a 25",10,TRUE(),"Fuera de rango"))</f>
        <v>1</v>
      </c>
      <c r="BE78" s="9" t="n">
        <v>28</v>
      </c>
      <c r="BF78" s="10" t="str">
        <f aca="false">IF(BE78="","",IF(AND(BE78&gt;=-20,BE78&lt;=-10),"-20 a -10",IF(AND(BE78&gt;=-9.5,BE78&lt;=0.5),"-9,5 a 0,5",IF(AND(BE78&gt;=1,BE78&lt;=11),"1 a 11",IF(AND(BE78&gt;=11.5,BE78&lt;=20.5),"11,5 a 20,5",IF(BE78=21,"21",IF(AND(BE78&gt;=21.5,BE78&lt;=31.5),"21,5 a 31,5",IF(AND(BE78&gt;=32,BE78&lt;=42),"32 a 42","Fuera de rango"))))))))</f>
        <v>21,5 a 31,5</v>
      </c>
      <c r="BG78" s="11" t="n">
        <f aca="false">IF(BF78="","",IF(BF78="-20 a -10",1,IF(BF78="-9,5 a 0,5",2,IF(BF78="1 a 11",3,IF(BF78="11,5 a 20,5",4,IF(BF78="21","NORMA",IF(BF78="21,5 a 31,5",5,IF(BF78="32 a 42",6,""))))))))</f>
        <v>5</v>
      </c>
      <c r="BH78" s="9" t="n">
        <v>20</v>
      </c>
      <c r="BI78" s="10" t="str">
        <f aca="false">IF(BH78="","",IF(AND(BH78&gt;=-20,BH78&lt;=-15),"-20 a -15",IF(AND(BH78&gt;=-14.5,BH78&lt;=-9.5),"-14,5 a -9,5",IF(AND(BH78&gt;=-9,BH78&lt;=-4),"-9 a -4",IF(AND(BH78&gt;=-3.5,BH78&lt;=2.5),"-3,5 a 2,5",IF(AND(BH78&gt;=3,BH78&lt;=8),"3 a 8",IF(AND(BH78&gt;=8.5,BH78&lt;=14.5),"8,5 a 14,5",IF(BH78=15,"15",IF(AND(BH78&gt;=15.5,BH78&lt;=20.5),"15,5 a 20,5",IF(AND(BH78&gt;=21,BH78&lt;=26),"21 a 26","Fuera de rango"))))))))))</f>
        <v>15,5 a 20,5</v>
      </c>
      <c r="BJ78" s="11" t="n">
        <f aca="false">IF(BI78="","",IF(BI78="-20 a -15",1,IF(BI78="-14,5 a -9,5",2,IF(BI78="-9 a -4",3,IF(BI78="-3,5 a 2,5",4,IF(BI78="3 a 8",5,IF(BI78="8,5 a 14,5",6,IF(BI78="15","NORMA",IF(BI78="15,5 a 20,5",7,IF(BI78="21 a 26",8,IF(BI78="26,5 a 31,5",9,"")))))))))))</f>
        <v>7</v>
      </c>
      <c r="BK78" s="9" t="n">
        <v>8</v>
      </c>
      <c r="BL78" s="10" t="str">
        <f aca="false">IF(BK78="","",IF(AND(BK78&gt;=0,BK78&lt;=2),"0 - 2",IF(AND(BK78&gt;=2.5,BK78&lt;=4.5),"2,5 - 4,5",IF(AND(BK78&gt;=5,BK78&lt;=7),"5 - 7",IF(AND(BK78&gt;=7.5,BK78&lt;=9.5),"7,5 - 9,5",IF(AND(BK78&gt;=10,BK78&lt;=12),"10 - 12",IF(AND(BK78&gt;=12.5,BK78&lt;=13.5),"12,5 - 13,5",IF(BK78=14,"14",IF(AND(BK78&gt;=14.5,BK78&lt;=16.5),"14,5 - 16,5",IF(AND(BK78&gt;=17,BK78&lt;=19),"17 - 19",IF(AND(BK78&gt;=19.5,BK78&lt;=21.5),"19,5 - 21,5",IF(AND(BK78&gt;=22,BK78&lt;=24),"22 - 24",IF(AND(BK78&gt;=24.5,BK78&lt;=26.5),"24,5 - 26,5",IF(AND(BK78&gt;=27,BK78&lt;=29),"27 - 29",IF(AND(BK78&gt;=29.5,BK78&lt;=30),"29,5 - 30","Fuera de rango")))))))))))))))</f>
        <v>7,5 - 9,5</v>
      </c>
      <c r="BM78" s="11" t="n">
        <f aca="false">IF(BL78="","",IF(BL78="0 - 2",1,IF(BL78="2,5 - 4,5",2,IF(BL78="5 - 7",3,IF(BL78="7,5 - 9,5",4,IF(BL78="10 - 12",5,IF(BL78="12,5 - 13,5",6,IF(BL78="14","NORMA",IF(BL78="14,5 - 16,5",7,IF(BL78="17 - 19",8,IF(BL78="19,5 - 21,5",9,IF(BL78="22 - 24",10,IF(BL78="24,5 - 26,5",11,IF(BL78="27 - 29",12,IF(BL78="29,5 - 30",13,"")))))))))))))))</f>
        <v>4</v>
      </c>
      <c r="BN78" s="9" t="n">
        <v>12</v>
      </c>
      <c r="BO78" s="10" t="str">
        <f aca="false">IF(BN78="","",IF(AND(BN78&gt;=-20,BN78&lt;=-10),"-20 a -10",IF(AND(BN78&gt;=-9.5,BN78&lt;=0.5),"-9,5 a 0,5",IF(AND(BN78&gt;=1,BN78&lt;=11),"1 a 11",IF(AND(BN78&gt;=11.5,BN78&lt;=21.5),"11,5 a 21,5",IF(BN78=22,"22",IF(AND(BN78&gt;=22.5,BN78&lt;=32.5),"22,5 a 32,5",IF(AND(BN78&gt;=33,BN78&lt;=43),"33 a 43","Fuera de rango"))))))))</f>
        <v>11,5 a 21,5</v>
      </c>
      <c r="BP78" s="11" t="n">
        <f aca="false">IF(BO78="","",IF(BO78="-20 a -10",1,IF(BO78="-9,5 a 0,5",2,IF(BO78="1 a 11",3,IF(BO78="11,5 a 21,5",4,IF(BO78="22","NORMA",IF(BO78="22,5 a 32,5",5,IF(BO78="33 a 43",6,""))))))))</f>
        <v>4</v>
      </c>
      <c r="BQ78" s="9" t="n">
        <v>8</v>
      </c>
      <c r="BR78" s="10" t="str">
        <f aca="false">IF(BQ78="","",IF(AND(BQ78&gt;=-20,BQ78&lt;=-15),"-20 a -15",IF(AND(BQ78&gt;=-14.5,BQ78&lt;=-9.5),"-14,5 a -9,5",IF(AND(BQ78&gt;=-9,BQ78&lt;=-4),"-9 a -4",IF(AND(BQ78&gt;=-3.5,BQ78&lt;=2.5),"-3,5 a 2,5",IF(AND(BQ78&gt;=3,BQ78&lt;=8),"3 a 8",IF(AND(BQ78&gt;=8.5,BQ78&lt;=13.5),"8,5 a 13,5",IF(AND(BQ78&gt;=14,BQ78&lt;=17.5),"14 a 17,5",IF(BQ78=18,"18",IF(AND(BQ78&gt;=18.5,BQ78&lt;=23.5),"18,5 a 23,5",IF(AND(BQ78&gt;=24,BQ78&lt;=29),"24 a 29",IF(AND(BQ78&gt;=29.5,BQ78&lt;=34.5),"29,5 a 34,5",IF(AND(BQ78&gt;=35,BQ78&lt;=40),"35 a 40","Fuera de rango")))))))))))))</f>
        <v>3 a 8</v>
      </c>
      <c r="BS78" s="11" t="n">
        <f aca="false">IF(BR78="","",IF(BR78="-20 a -15",1,IF(BR78="-14,5 a -9,5",2,IF(BR78="-9 a -4",3,IF(BR78="-3,5 a 2,5",4,IF(BR78="3 a 8",5,IF(BR78="8,5 a 13,5",6,IF(BR78="14 a 17,5",7,IF(BR78="18","NORMA",IF(BR78="18,5 a 23,5",8,IF(BR78="24 a 29",9,IF(BR78="29,5 a 34,5",10,IF(BR78="35 a 40",11,"")))))))))))))</f>
        <v>5</v>
      </c>
      <c r="BT78" s="9" t="n">
        <v>0</v>
      </c>
      <c r="BU78" s="10" t="str">
        <f aca="false">IF(BT78="","",IF(AND(BT78&gt;=-20,BT78&lt;=-18),"-20 a -18",IF(AND(BT78&gt;=-17.5,BT78&lt;=-15.5),"-17,5 a -15,5",IF(AND(BT78&gt;=-15,BT78&lt;=-13),"-15 a -13",IF(AND(BT78&gt;=-12.5,BT78&lt;=-10.5),"-12,5 a -10,5",IF(AND(BT78&gt;=-10,BT78&lt;=-8),"-10 a -8",IF(AND(BT78&gt;=-7.5,BT78&lt;=-5.5),"-7,5 a -5,5",IF(AND(BT78&gt;=-5,BT78&lt;=-3),"-5 a -3",IF(AND(BT78&gt;=-2.5,BT78&lt;=-0.5),"-2,5 a -0,5",IF(BT78=0,"0",IF(AND(BT78&gt;=0.5,BT78&lt;=2.5),"0,5 a 2,5",IF(AND(BT78&gt;=3,BT78&lt;=5),"3 a 5",IF(AND(BT78&gt;=5.5,BT78&lt;=7.5),"5,5 a 7,5",IF(AND(BT78&gt;=8,BT78&lt;=10),"8 a 10",IF(AND(BT78&gt;=10.5,BT78&lt;=12.5),"10,5 a 12,5",IF(AND(BT78&gt;=13,BT78&lt;=15),"13 a 15",IF(AND(BT78&gt;=15.5,BT78&lt;=17.5),"15,5 a 17,5",IF(AND(BT78&gt;=18,BT78&lt;=20),"18 a 20","Fuera de rango"))))))))))))))))))</f>
        <v>0</v>
      </c>
      <c r="BV78" s="11" t="str">
        <f aca="false">IF(BT78="","",IF(BT78=0,"NORMA",IF(AND(BT78&gt;=-20,BT78&lt;=-18),2,IF(AND(BT78&gt;=-17.5,BT78&lt;=-15.5),2,IF(AND(BT78&gt;=-15,BT78&lt;=-13),3,IF(AND(BT78&gt;=-12.5,BT78&lt;=-10.5),4,IF(AND(BT78&gt;=-10,BT78&lt;=-8),5,IF(AND(BT78&gt;=-7.5,BT78&lt;=-5.5),6,IF(AND(BT78&gt;=-5,BT78&lt;=-3),7,IF(AND(BT78&gt;=-2.5,BT78&lt;=-0.5),8,IF(AND(BT78&gt;=0.5,BT78&lt;=2.5),9,IF(AND(BT78&gt;=3,BT78&lt;=5),10,IF(AND(BT78&gt;=5.5,BT78&lt;=7.5),11,IF(AND(BT78&gt;=8,BT78&lt;=10),12,IF(AND(BT78&gt;=10.5,BT78&lt;=12.5),13,IF(AND(BT78&gt;=13,BT78&lt;=15),14,IF(AND(BT78&gt;=15.5,BT78&lt;=17.5),15,IF(AND(BT78&gt;=18,BT78&lt;=20),16,"Fuera de rango"))))))))))))))))))</f>
        <v>NORMA</v>
      </c>
      <c r="BW78" s="9" t="n">
        <v>-6.75</v>
      </c>
      <c r="BX78" s="10" t="n">
        <f aca="false">18.5- (0.3*H78)</f>
        <v>8.3</v>
      </c>
      <c r="BY78" s="10" t="n">
        <f aca="false">(BW78)-(BX78)</f>
        <v>-15.05</v>
      </c>
      <c r="BZ78" s="10" t="str">
        <f aca="false">IF(BY78="","",IF(BY78&lt;-27.5,"De -30 a -28",IF(BY78&lt;-25,"De -27,5 a -25,5",IF(BY78&lt;-22.5,"De -25 a -23",IF(BY78&lt;-20,"De -22,5 a -20,5",IF(BY78&lt;-17.5,"De -20 a -18",IF(BY78&lt;-15,"De -17,5 a -15,5",IF(BY78&lt;-12.5,"De -15 a -13",IF(BY78&lt;-10,"De -12,5 a -10,5",IF(BY78&lt;-7.5,"De -10 a -8",IF(BY78&lt;-5,"De -7,5 a -5,5",IF(BY78&lt;-2.5,"De -5 a -3",IF(BY78&lt;0,"De -2,5 a -0,5",IF(BY78&lt;2.5,"De 0 a 2",IF(BY78&lt;5,"De 2,5 a 4,5",IF(BY78&lt;7.5,"De 5 a 7",IF(BY78&lt;10,"De 7,5 a 9,5",IF(BY78&lt;12.5,"De 10 a 12",IF(BY78&lt;15,"De 12,5 a 14,5",IF(BY78&lt;17.5,"De 15 a 17",IF(BY78&lt;20,"De 17,5 a 19,5",IF(BY78&lt;22.5,"De 20 a 22",IF(BY78&lt;25,"De 22,5 a 24,5",IF(BY78&lt;27.5,"De 25 a 27","De 27,5 a 30"))))))))))))))))))))))))</f>
        <v>De -17,5 a -15,5</v>
      </c>
      <c r="CA78" s="12" t="n">
        <f aca="false">IF(BY78="","",IF(BY78&lt;=-28,1,IF(BY78&lt;=-25.5,2,IF(BY78&lt;=-23,3,IF(BY78&lt;=-20.5,4,IF(BY78&lt;=-18,5,IF(BY78&lt;=-15.5,6,IF(BY78&lt;=-13,7,IF(BY78&lt;=-10.5,8,IF(BY78&lt;=-8,9,IF(BY78&lt;=-5.5,10,IF(BY78&lt;=-3,11,IF(BY78&lt;=-0.5,12,IF(BY78&lt;=2,13,IF(BY78&lt;=4.5,14,IF(BY78&lt;=7,15,IF(BY78&lt;=9.5,16,IF(BY78&lt;=12,17,IF(BY78&lt;=14.5,18,IF(BY78&lt;=17,19,IF(BY78&lt;=19.5,20,IF(BY78&lt;=22,21,IF(BY78&lt;=24.5,22,IF(BY78&lt;=27,23,IF(BY78&lt;=30,24,"Fuera de rango")))))))))))))))))))))))))</f>
        <v>7</v>
      </c>
      <c r="CB78" s="9" t="n">
        <v>-5.5</v>
      </c>
      <c r="CC78" s="10" t="n">
        <f aca="false">18.5- (0.3*H78)</f>
        <v>8.3</v>
      </c>
      <c r="CD78" s="10" t="n">
        <f aca="false">(CB78)-(CC78)</f>
        <v>-13.8</v>
      </c>
      <c r="CE78" s="10" t="str">
        <f aca="false">IF(CD78="","",IF(CD78&lt;-27.5,"De -30 a -28",IF(CD78&lt;-25,"De -27,5 a -25,5",IF(CD78&lt;-22.5,"De -25 a -23",IF(CD78&lt;-20,"De -22,5 a -20,5",IF(CD78&lt;-17.5,"De -20 a -18",IF(CD78&lt;-15,"De -17,5 a -15,5",IF(CD78&lt;-12.5,"De -15 a -13",IF(CD78&lt;-10,"De -12,5 a -10,5",IF(CD78&lt;-7.5,"De -10 a -8",IF(CD78&lt;-5,"De -7,5 a -5,5",IF(CD78&lt;-2.5,"De -5 a -3",IF(CD78&lt;0,"De -2,5 a -0,5",IF(CD78&lt;=2,"De 0 a 2",IF(CD78&lt;=4.5,"De 2,5 a 4,5",IF(CD78&lt;=7,"De 5 a 7",IF(CD78&lt;=9.5,"De 7,5 a 9,5",IF(CD78&lt;=12,"De 10 a 12",IF(CD78&lt;=14.5,"De 12,5 a 14,5",IF(CD78&lt;=17,"De 15 a 17",IF(CD78&lt;=19.5,"De 17,5 a 19,5",IF(CD78&lt;=22,"De 20 a 22",IF(CD78&lt;=24.5,"De 22,5 a 24,5",IF(CD78&lt;=27,"De 25 a 27","De 27,5 a 30"))))))))))))))))))))))))</f>
        <v>De -15 a -13</v>
      </c>
      <c r="CF78" s="12" t="n">
        <f aca="false">IF(CD78="","",IF(CD78&lt;-27.5,1,IF(CD78&lt;-25,2,IF(CD78&lt;-22.5,3,IF(CD78&lt;-20,4,IF(CD78&lt;-17.5,5,IF(CD78&lt;-15,6,IF(CD78&lt;-12.5,7,IF(CD78&lt;-10,8,IF(CD78&lt;-7.5,9,IF(CD78&lt;-5,10,IF(CD78&lt;-2.5,11,IF(CD78&lt;0,12,IF(CD78&lt;2.5,13,IF(CD78&lt;5,14,IF(CD78&lt;7.5,15,IF(CD78&lt;10,16,IF(CD78&lt;12.5,17,IF(CD78&lt;15,18,IF(CD78&lt;17.5,19,IF(CD78&lt;20,20,IF(CD78&lt;22.5,21,IF(CD78&lt;25,22,IF(CD78&lt;27.5,23,24))))))))))))))))))))))))</f>
        <v>7</v>
      </c>
      <c r="CG78" s="9" t="n">
        <v>-3.75</v>
      </c>
      <c r="CH78" s="10" t="str">
        <f aca="false">IF(CG78="","",IF(AND(CG78&gt;=-10,CG78&lt;=-9.5),"-10 a -9,5",IF(AND(CG78&gt;-9.5,CG78&lt;=-8.5),"-9 a -8,5",IF(AND(CG78&gt;-8.5,CG78&lt;=-7.5),"-8 a -7,5",IF(AND(CG78&gt;-7.5,CG78&lt;=-6.5),"-7 a -6,5",IF(AND(CG78&gt;-6.5,CG78&lt;=-5.5),"-6 a -5,5",IF(AND(CG78&gt;-5.5,CG78&lt;=-4.5),"-5 a -4,5",IF(AND(CG78&gt;-4.5,CG78&lt;=-3.5),"-4 a -3,5",IF(AND(CG78&gt;-3.5,CG78&lt;=-2.5),"-3 a -2,5",IF(CG78=-2.25,"-2,25",IF(AND(CG78&gt;-2.5,CG78&lt;=-1.5),"-2 a -1,5",IF(AND(CG78&gt;-1.5,CG78&lt;=-0.5),"-1 a -0,5",IF(AND(CG78&gt;-0.5,CG78&lt;=0.5),"0 a 0,5",IF(AND(CG78&gt;0.5,CG78&lt;=1.5),"1 a 1,5",IF(AND(CG78&gt;1.5,CG78&lt;=2.5),"2 a 2,5",IF(AND(CG78&gt;2.5,CG78&lt;=3.5),"3 a 3,5",IF(AND(CG78&gt;3.5,CG78&lt;=4.5),"4 a 4,5",IF(AND(CG78&gt;4.5,CG78&lt;=5.5),"5 a 5,5",IF(AND(CG78&gt;5.5,CG78&lt;=6.5),"6 a 6,5",IF(AND(CG78&gt;6.5,CG78&lt;=7.5),"7 a 7,5",IF(AND(CG78&gt;7.5,CG78&lt;=8.5),"8 a 8,5",IF(AND(CG78&gt;8.5,CG78&lt;=9.5),"9 a 9,5",IF(CG78&gt;=10,"10","Fuera de rango")))))))))))))))))))))))</f>
        <v>-4 a -3,5</v>
      </c>
      <c r="CI78" s="11" t="n">
        <f aca="false">IF(CG78="","",IF(CG78=-2.25,"NORMA",IF(CG78&lt;=-9.5,1,IF(CG78&lt;=-8.5,2,IF(CG78&lt;=-7.5,3,IF(CG78&lt;=-6.5,4,IF(CG78&lt;=-5.5,5,IF(CG78&lt;=-4.5,6,IF(CG78&lt;=-3.5,7,IF(CG78&lt;=-2.5,8,IF(CG78&lt;=-1.5,9,IF(CG78&lt;=-0.5,10,IF(CG78&lt;=0.5,11,IF(CG78&lt;=1.5,12,IF(CG78&lt;=2.5,13,IF(CG78&lt;=3.5,14,IF(CG78&lt;=4.5,15,IF(CG78&lt;=5.5,16,IF(CG78&lt;=6.5,17,IF(CG78&lt;=7.5,18,IF(CG78&lt;=8.5,19,IF(CG78&lt;=9.5,20,IF(CG78=10,21,"Fuera de rango")))))))))))))))))))))))</f>
        <v>7</v>
      </c>
      <c r="CJ78" s="9" t="n">
        <v>3</v>
      </c>
      <c r="CK78" s="10" t="str">
        <f aca="false">IF(CJ78="","",IF(AND(CJ78&gt;=-6,CJ78&lt;=-5.5),"-6 a -5,5",IF(AND(CJ78&gt;-5.5,CJ78&lt;=-4.5),"-5 a -4,5",IF(AND(CJ78&gt;-4.5,CJ78&lt;=-3.5),"-4 a -3,5",IF(AND(CJ78&gt;-3.5,CJ78&lt;=-2.5),"-3 a -2,5",IF(AND(CJ78&gt;-2.5,CJ78&lt;=-1.5),"-2 a -1,5",IF(AND(CJ78&gt;-1.5,CJ78&lt;=-0.5),"-1 a -0,5",IF(AND(CJ78&gt;-0.5,CJ78&lt;=0.5),"0 a 0,5",IF(AND(CJ78&gt;0.5,CJ78&lt;=1.5),"1 a 1,5",IF(AND(CJ78&gt;1.5,CJ78&lt;2.5),"2",IF(AND(CJ78&gt;=2.5,CJ78&lt;=3),"2,5 a 3",IF(AND(CJ78&gt;3,CJ78&lt;=4),"3,5 a 4",IF(AND(CJ78&gt;4,CJ78&lt;=5),"4,5 a 5",IF(AND(CJ78&gt;5,CJ78&lt;=6),"5,5 a 6",IF(AND(CJ78&gt;6,CJ78&lt;=7),"6,5 a 7",IF(AND(CJ78&gt;7,CJ78&lt;=8),"7,5 a 8",IF(AND(CJ78&gt;8,CJ78&lt;=9.5),"8,5 a 9,5",IF(CJ78=10,"10","Fuera de rango"))))))))))))))))))</f>
        <v>2,5 a 3</v>
      </c>
      <c r="CL78" s="11" t="n">
        <f aca="false">IF(CK78="","",IF(OR(CK78="-6 a -5,5",CK78="-6 - -5,5"),1,IF(OR(CK78="-5 a -4,5",CK78="-5 - -4,5"),2,IF(OR(CK78="-4 a -3,5",CK78="-4 - -3,5"),3,IF(OR(CK78="-3 a -2,5",CK78="-3 - -2,5"),4,IF(OR(CK78="-2 a -1,5",CK78="-2 - -1,5"),5,IF(OR(CK78="-1 a -0,5",CK78="-1 - -0,5"),6,IF(OR(CK78="0 a 0,5",CK78="0 - 0,5"),7,IF(OR(CK78="1 a 1,5",CK78="1 - 1,5"),8,IF(CK78="2","NORMA",IF(OR(CK78="2,5 a 3",CK78="2,5 - 3"),9,IF(OR(CK78="3,5 a 4",CK78="3,5 - 4"),10,IF(OR(CK78="4,5 a 5",CK78="4,5 - 5"),11,IF(OR(CK78="5,5 a 6",CK78="5,5 - 6"),12,IF(OR(CK78="6,5 a 7",CK78="6,5 - 7"),13,IF(OR(CK78="7,5 a 8",CK78="7,5 - 8"),14,IF(OR(CK78="8,5 a 9",CK78="8,5 - 9,5",CK78="9 a 9,5"),15,IF(CK78="10",15,IF(OR(CK78="0,5 a 1",CK78="0,5 - 1"),7,"Fuera de rango")))))))))))))))))))</f>
        <v>9</v>
      </c>
      <c r="CM78" s="10" t="n">
        <v>0</v>
      </c>
      <c r="CN78" s="10" t="str">
        <f aca="false">IF(CM78=0,"0", " ")</f>
        <v>0</v>
      </c>
      <c r="CO78" s="10" t="str">
        <f aca="false">IF(CM78&gt;0,"EME"," ")</f>
        <v> </v>
      </c>
      <c r="CP78" s="10" t="n">
        <v>0</v>
      </c>
      <c r="CQ78" s="10" t="str">
        <f aca="false">IF(CP78&gt;0,"0", " ")</f>
        <v> </v>
      </c>
      <c r="CR78" s="10" t="str">
        <f aca="false">IF(CP78&gt;0,"EME"," ")</f>
        <v> </v>
      </c>
      <c r="CS78" s="9" t="n">
        <v>0</v>
      </c>
      <c r="CT78" s="10" t="str">
        <f aca="false">IF(CS78&gt;0,"1", " ")</f>
        <v> </v>
      </c>
      <c r="CU78" s="10" t="str">
        <f aca="false">IF(CS78&gt;0,"HIP"," ")</f>
        <v> </v>
      </c>
      <c r="CV78" s="9" t="n">
        <v>0</v>
      </c>
      <c r="CW78" s="10" t="str">
        <f aca="false">IF(CV78&gt;0,"1", " ")</f>
        <v> </v>
      </c>
      <c r="CX78" s="10" t="str">
        <f aca="false">IF(CV78&gt;0,"HIP"," ")</f>
        <v> </v>
      </c>
      <c r="CY78" s="9" t="n">
        <v>-2</v>
      </c>
      <c r="CZ78" s="11" t="str">
        <f aca="false">IF(CY78&lt;0,"2"," ")</f>
        <v>2</v>
      </c>
      <c r="DA78" s="11" t="str">
        <f aca="false">IF(CY78&lt;0,"MIO"," ")</f>
        <v>MIO</v>
      </c>
      <c r="DB78" s="9" t="n">
        <v>-1.75</v>
      </c>
      <c r="DC78" s="11" t="str">
        <f aca="false">IF(DB78&lt;0,"2"," ")</f>
        <v>2</v>
      </c>
      <c r="DD78" s="11" t="str">
        <f aca="false">IF(DB78&lt;0,"MIO"," ")</f>
        <v>MIO</v>
      </c>
      <c r="DE78" s="9" t="n">
        <v>0</v>
      </c>
      <c r="DF78" s="11" t="str">
        <f aca="false">IF(DE78&lt;0,"3"," ")</f>
        <v> </v>
      </c>
      <c r="DG78" s="11" t="str">
        <f aca="false">IF(DE78&lt;0,"AST"," ")</f>
        <v> </v>
      </c>
      <c r="DH78" s="9" t="n">
        <v>0</v>
      </c>
      <c r="DI78" s="11" t="str">
        <f aca="false">IF(DH78&lt;0,"3"," ")</f>
        <v> </v>
      </c>
      <c r="DJ78" s="11" t="str">
        <f aca="false">IF(DH78&lt;0,"AST"," ")</f>
        <v> </v>
      </c>
      <c r="DK78" s="9" t="n">
        <v>0</v>
      </c>
      <c r="DL78" s="10" t="str">
        <f aca="false">IF(DK78&gt;0,"4"," ")</f>
        <v> </v>
      </c>
      <c r="DM78" s="10" t="str">
        <f aca="false">IF(DK78&gt;0,"PRE"," ")</f>
        <v> </v>
      </c>
      <c r="DN78" s="9" t="n">
        <v>0</v>
      </c>
      <c r="DO78" s="10" t="str">
        <f aca="false">IF(DN78&gt;0,"4"," ")</f>
        <v> </v>
      </c>
      <c r="DP78" s="10" t="str">
        <f aca="false">IF(DN78&gt;0,"PRE"," ")</f>
        <v> </v>
      </c>
      <c r="DQ78" s="12" t="n">
        <v>1</v>
      </c>
      <c r="DR78" s="12" t="n">
        <v>1</v>
      </c>
      <c r="DS78" s="12" t="str">
        <f aca="false">CONCATENATE(CO78,CU78,DA78,DG78,DM78)</f>
        <v>  MIO  </v>
      </c>
      <c r="DT78" s="10" t="str">
        <f aca="false" t="array" ref="DT78">_xlfn.IFS(DS78="EME    ","0", DS78=" HIP   ","1", DS78="  MIO  ","2", DS78="   AST ","3", DS78="    PRE","4", DS78="EME   PRE","5", DS78=" HIP  PRE","6", DS78=" HIP AST ","7", DS78="  MIO PRE","8", DS78="  MIOAST ","9", DS78="   ASTPRE","10",DS78=" HIP ASTPRE","11", DS78="  MIOASTPRE","12", DS78="     ","0")</f>
        <v>2</v>
      </c>
      <c r="DU78" s="1" t="s">
        <v>153</v>
      </c>
      <c r="DV78" s="1" t="str">
        <f aca="false" t="array" ref="DV78">_xlfn.IFS(DU78="SI","2", DU78="NO","1")</f>
        <v>2</v>
      </c>
      <c r="DW78" s="10" t="n">
        <v>0</v>
      </c>
      <c r="DX78" s="11" t="str">
        <f aca="false">IF(DW78=0,"1","2")</f>
        <v>1</v>
      </c>
      <c r="DY78" s="11" t="str">
        <f aca="false" t="array" ref="DY78">_xlfn.IFS(DW78=0,"0", DW78=0.25, "1", DW78=0.5,"2", DW78=0.75,"3", DW78=1,"4",DW78=1.25,"5", DW78=1.5,"6", DW78=1.75,"7", DW78=2,"8")</f>
        <v>0</v>
      </c>
      <c r="DZ78" s="10" t="n">
        <v>0</v>
      </c>
      <c r="EA78" s="11" t="str">
        <f aca="false">IF(DZ78=0,"1","2")</f>
        <v>1</v>
      </c>
      <c r="EB78" s="11" t="str">
        <f aca="false" t="array" ref="EB78">_xlfn.IFS(DZ78=0,"0", DZ78=0.25, "1", DZ78=0.5,"2", DZ78=0.75,"3", DZ78=1,"4",DZ78=1.25,"5", DZ78=1.5,"6", DZ78=1.75,"7", DZ78=2,"8")</f>
        <v>0</v>
      </c>
      <c r="EC78" s="10" t="n">
        <v>-0.75</v>
      </c>
      <c r="ED78" s="10" t="str">
        <f aca="false">IF(EC78=0,"1","2")</f>
        <v>2</v>
      </c>
      <c r="EE78" s="11" t="str">
        <f aca="false" t="array" ref="EE78">_xlfn.IFS(EC78=0,"0", EC78=-0.25, "1", EC78=-0.5,"2", EC78=-0.75,"3", EC78=-1,"4",EC78=-1.25,"5", EC78=-1.5,"6", EC78=-1.75,"7", EC78=-2,"8", EC78=-2.25,"9",EC78=-2.5,"10", EC78=-2.75,"11", EC78=-3,"12", EC78=-3.25,"13", EC78=-3.5,"14", EC78=-3.75,"15",EC78=-4,"16")</f>
        <v>3</v>
      </c>
      <c r="EF78" s="10" t="n">
        <v>-0.75</v>
      </c>
      <c r="EG78" s="10" t="str">
        <f aca="false">IF(EF78=0,"1","2")</f>
        <v>2</v>
      </c>
      <c r="EH78" s="11" t="str">
        <f aca="false" t="array" ref="EH78">_xlfn.IFS(EF78=0,"0", EF78=-0.25, "1", EF78=-0.5,"2", EF78=-0.75,"3", EF78=-1,"4",EF78=-1.25,"5", EF78=-1.5,"6", EF78=-1.75,"7", EF78=-2,"8", EF78=-2.25,"9",EF78=-2.5,"10", EF78=-2.75,"11", EF78=-3,"12", EF78=-3.25,"13", EF78=-3.5,"14", EF78=-3.75,"15",EF78=-4,"16")</f>
        <v>3</v>
      </c>
      <c r="EI78" s="10" t="n">
        <v>0</v>
      </c>
      <c r="EJ78" s="11" t="str">
        <f aca="false">IF(EI78=0,"1","2")</f>
        <v>1</v>
      </c>
      <c r="EK78" s="11" t="str">
        <f aca="false" t="array" ref="EK78">_xlfn.IFS(EI78=0,"0", EI78=-0.25, "1", EI78=-0.5,"2", EI78=-0.75,"3", EI78=-1,"4",EI78=-1.25,"5", EI78=-1.5,"6", EI78=-1.75,"7", EI78=-2,"8", EI78=-2.25,"9", EI78=-2.25,"9",EI78=-2.5,"10", EI78=-2.75,"11", EI78=-3,"12", EI78=-3.25,"13", EI78=-3.5,"14", EI78=-3.75,"15",EI78=-4,"16", EI78=0.25, "17", EI78=0.5, "18")</f>
        <v>0</v>
      </c>
      <c r="EL78" s="10" t="n">
        <v>0</v>
      </c>
      <c r="EM78" s="11" t="str">
        <f aca="false">IF(EL78=0,"1","2")</f>
        <v>1</v>
      </c>
      <c r="EN78" s="11" t="str">
        <f aca="false" t="array" ref="EN78">_xlfn.IFS(EL78=0.25,"17",EL78=0.5,"18", EL78=0,"0", EL78=-0.25, "1", EL78=-0.5,"2", EL78=-0.75,"3", EL78=-1,"4",EL78=-1.25,"5", EL78=-1.5,"6", EL78=-1.75,"7", EL78=-2,"8",EL78= -2.25,"9",EL78=-2.5,"10",EL78= -2.75,"11",EL78= -3,"12",EL78= -3.25,"13",EL78= -3.5,"14",EL78= -3.75,"15",EL78=-4,"16")</f>
        <v>0</v>
      </c>
      <c r="EO78" s="10" t="n">
        <v>0</v>
      </c>
      <c r="EP78" s="11" t="str">
        <f aca="false">IF(EO78=0,"1","2")</f>
        <v>1</v>
      </c>
      <c r="EQ78" s="11" t="str">
        <f aca="false" t="array" ref="EQ78">_xlfn.IFS(EO78=0,"0", EO78=0.25, "1", EO78=0.5,"2", EO78=0.75,"3", EO78=1,"4",EO78=1.25,"5", EO78=1.5,"6", EO78=1.75,"7", EO78=2,"8", EO78=2.25,"9", EO78=2.25,"9",EO78=2.5,"10", EO78=2.75,"11", EO78=3,"12", EO78=3.25,"13", EO78=3.5,"14", EO78=3.75,"15",EO78=4,"16", EO78=-0.25, "17", bq=-0.5, "18")</f>
        <v>0</v>
      </c>
      <c r="ER78" s="10" t="n">
        <v>0</v>
      </c>
      <c r="ES78" s="11" t="str">
        <f aca="false">IF(ER78=0,"1","2")</f>
        <v>1</v>
      </c>
      <c r="ET78" s="11" t="str">
        <f aca="false" t="array" ref="ET78">_xlfn.IFS(ER78=0,"0", ER78=0.25, "1", ER78=0.5,"2", ER78=0.75,"3", ER78=1,"4",ER78=1.25,"5", ER78=1.5,"6", ER78=1.75,"7", ER78=2,"8", ER78=2.25,"9", ER78=2.25,"9",ER78=2.5,"10", ER78=2.75,"11", ER78=3,"12", ER78=3.25,"13", ER78=3.5,"14", ER78=3.75,"15",ER78=4,"16", ER78=-0.25, "17", bq=-0.5, "18")</f>
        <v>0</v>
      </c>
      <c r="EU78" s="13" t="n">
        <v>34</v>
      </c>
      <c r="EV78" s="14" t="str">
        <f aca="false">VLOOKUP(EU78,LEYENDA!$G$2:$H$8,2,TRUE())</f>
        <v>25-36</v>
      </c>
      <c r="EW78" s="14" t="str">
        <f aca="false" t="array" ref="EW78">_xlfn.IFS(EV78="0-5","1", EV78="6-12","2", EV78="13-18","3", EV78="19-24","4", EV78="25-36","5", EV78="37-48","6", EV78="49-60","7")</f>
        <v>5</v>
      </c>
    </row>
    <row r="79" customFormat="false" ht="13.5" hidden="false" customHeight="false" outlineLevel="0" collapsed="false">
      <c r="A79" s="41" t="n">
        <v>37</v>
      </c>
      <c r="B79" s="32" t="n">
        <v>18</v>
      </c>
      <c r="C79" s="33" t="n">
        <v>44330</v>
      </c>
      <c r="D79" s="6"/>
      <c r="E79" s="5" t="str">
        <f aca="false">VLOOKUP(A79,'286'!$A$3:$J$600,10,FALSE())</f>
        <v>SÁNCHEZ GARCÍA, LAURA</v>
      </c>
      <c r="F79" s="4" t="str">
        <f aca="false">VLOOKUP(A79,'286'!$A$3:$I$1768,3,FALSE())</f>
        <v>SANGARLA</v>
      </c>
      <c r="G79" s="6" t="n">
        <f aca="false">VLOOKUP(A79,'286'!$A$3:$I$1768,4,FALSE())</f>
        <v>28834</v>
      </c>
      <c r="H79" s="7" t="n">
        <f aca="false">YEAR(C79)-YEAR(G79)</f>
        <v>43</v>
      </c>
      <c r="I79" s="1" t="str">
        <f aca="false">VLOOKUP(H79,LEYENDA!$C$2:$D$6,2,TRUE())</f>
        <v>41-60</v>
      </c>
      <c r="J79" s="5" t="str">
        <f aca="false">VLOOKUP(A79,'286'!$A$3:$I$1768,7,FALSE())</f>
        <v>M</v>
      </c>
      <c r="K79" s="8" t="str">
        <f aca="false">VLOOKUP(A79,'286'!$A$3:$I$1768,2,FALSE())</f>
        <v>OD</v>
      </c>
      <c r="L79" s="4" t="str">
        <f aca="false">VLOOKUP(A79,'286'!$A$3:$I$1768,8,FALSE())</f>
        <v>D</v>
      </c>
      <c r="M79" s="4" t="str">
        <f aca="false">VLOOKUP(A79,'286'!$A$3:$I$1768,9,FALSE())</f>
        <v>D</v>
      </c>
      <c r="N79" s="8" t="str">
        <f aca="false">IF(R79=O79, "MISMA","CONTRARIA")</f>
        <v>MISMA</v>
      </c>
      <c r="O79" s="8" t="str">
        <f aca="false" t="array" ref="O79">_xlfn.IFS(L79="D","1", L79="I","2")</f>
        <v>1</v>
      </c>
      <c r="P79" s="8" t="str">
        <f aca="false" t="array" ref="P79">_xlfn.IFS(K79="OD","1", K79="OI","2")</f>
        <v>1</v>
      </c>
      <c r="Q79" s="1" t="str">
        <f aca="false" t="array" ref="Q79">_xlfn.IFS(J79="M","1", J79="H","2")</f>
        <v>1</v>
      </c>
      <c r="R79" s="8" t="str">
        <f aca="false" t="array" ref="R79">_xlfn.IFS(M79="D","1", M79="I","2")</f>
        <v>1</v>
      </c>
      <c r="S79" s="1" t="str">
        <f aca="false" t="array" ref="S79">_xlfn.IFS(N79="CONTRARIA", "1",N79= "MISMA","2")</f>
        <v>2</v>
      </c>
      <c r="T79" s="1" t="str">
        <f aca="false" t="array" ref="T79">_xlfn.IFS(I79="0-12","1", I79="13-24","2", I79="25-40","3", I79="41-60","4", I79="61-100","5")</f>
        <v>4</v>
      </c>
      <c r="U79" s="9" t="n">
        <v>-1.5</v>
      </c>
      <c r="V79" s="11" t="str">
        <f aca="false">IF(U79="","",IF(AND(U79&gt;=-9,U79&lt;=-6.5),"-9 a -6,5",IF(AND(U79&gt;=-6,U79&lt;=-3.5),"-6 a -3,5",IF(AND(U79&gt;=-3,U79&lt;=-1),"-3 a -1",IF(U79=-0.5,"-0,5",IF(AND(U79&gt;=0,U79&lt;=2.5),"0 a 2,5",IF(AND(U79&gt;=3,U79&lt;=5.5),"3 a 5,5",IF(AND(U79&gt;=6,U79&lt;=8.5),"6 a 8,5",IF(AND(U79&gt;=9,U79&lt;=20),"9 a 20","Fuera de rango")))))))))</f>
        <v>-3 a -1</v>
      </c>
      <c r="W79" s="11" t="n">
        <f aca="false">IF(V79="","",IF(V79="-9 a -6,5",2,IF(V79="-6 a -3,5",3,IF(V79="-3 a -1",4,IF(V79="-0,5","NORMA",IF(V79="0 a 2,5",5,IF(V79="3 a 5,5",6,IF(V79="6 a 8,5",7,IF(V79="9 a 20",8,"Fuera de rango")))))))))</f>
        <v>4</v>
      </c>
      <c r="X79" s="9" t="n">
        <v>14</v>
      </c>
      <c r="Y79" s="10" t="str">
        <f aca="false">IF(X79="","",IF(AND(X79&gt;=0,X79&lt;=4),"0 a 4",IF(AND(X79&gt;=4.5,X79&lt;=8.5),"4,5 a 8,5",IF(X79=9,"9",IF(AND(X79&gt;=9.5,X79&lt;=13),"9,5 a 13",IF(AND(X79&gt;=13.5,X79&lt;=20),"13,5 a 20",IF(AND(X79&gt;=20.5,X79&lt;=35),"20,5 a 35","Fuera de rango")))))))</f>
        <v>13,5 a 20</v>
      </c>
      <c r="Z79" s="11" t="n">
        <f aca="false">IF(Y79="","",IF(Y79="0 a 4",1,IF(Y79="4,5 a 8,5",2,IF(Y79="9","NORMA",IF(Y79="9,5 a 13",3,IF(Y79="13,5 a 20",4,IF(Y79="20,5 a 35",5,"Fuera de rango")))))))</f>
        <v>4</v>
      </c>
      <c r="AA79" s="9" t="n">
        <v>24</v>
      </c>
      <c r="AB79" s="10" t="str">
        <f aca="false">IF(AA79="","",IF(AND(AA79&gt;=0,AA79&lt;=9),"0 a 9",IF(AND(AA79&gt;=9.5,AA79&lt;=18.5),"9,5 a 18,5",IF(AA79=19,"19",IF(AND(AA79&gt;=19.5,AA79&lt;=28),"19,5 a 28",IF(AND(AA79&gt;=28.5,AA79&lt;=40),"28,5 a 40","Fuera de rango"))))))</f>
        <v>19,5 a 28</v>
      </c>
      <c r="AC79" s="11" t="n">
        <f aca="false" t="array" ref="AC79">_xlfn.IFS(AB79="","",AB79="0 a 9",1,AB79="9,5 a 18,5",2,AB79="19","NORMA",AB79="19,5 a 28",3,AB79="28,5 a 40",4,TRUE(),"Fuera de rango")</f>
        <v>3</v>
      </c>
      <c r="AD79" s="9" t="n">
        <v>23</v>
      </c>
      <c r="AE79" s="10" t="str">
        <f aca="false">IF(AD79="","",IF(AND(AD79&gt;=-10,AD79&lt;=0),"De -10 a 0",IF(AND(AD79&gt;=0.5,AD79&lt;=9.5),"0,5 a 9,5",IF(AD79=10,"10",IF(AND(AD79&gt;=10.5,AD79&lt;=20),"10,5 a 20",IF(AND(AD79&gt;=20.5,AD79&lt;=40),"20,5 a 40","Fuera de rango"))))))</f>
        <v>20,5 a 40</v>
      </c>
      <c r="AF79" s="12" t="n">
        <f aca="false">IF(AD79="","",IF(AND(AD79&gt;=-10,AD79&lt;=0),1,IF(AND(AD79&gt;=0.5,AD79&lt;=9.5),2,IF(AD79=10,"NORMA",IF(AND(AD79&gt;=10.5,AD79&lt;=20),3,IF(AND(AD79&gt;=20.5,AD79&lt;=40),4,""))))))</f>
        <v>4</v>
      </c>
      <c r="AG79" s="9" t="n">
        <v>11</v>
      </c>
      <c r="AH79" s="10" t="str">
        <f aca="false">IF(AG79="","",IF(AND(AG79&gt;=0,AG79&lt;=4),"0 a 4",IF(AND(AG79&gt;=4.5,AG79&lt;=8.5),"4,5 a 8,5",IF(AG79=9,"9",IF(AND(AG79&gt;=9.5,AG79&lt;=13),"9,5 a 13",IF(AND(AG79&gt;=13.5,AG79&lt;=25),"13,5 a 25","Fuera de rango"))))))</f>
        <v>9,5 a 13</v>
      </c>
      <c r="AI79" s="11" t="n">
        <f aca="false">IF(AH79="","",IF(AH79="0 a 4",1,IF(AH79="4,5 a 8,5",2,IF(AH79="9","NORMA",IF(AH79="9,5 a 13",3,IF(AH79="13,5 a 25",4,""))))))</f>
        <v>3</v>
      </c>
      <c r="AJ79" s="9" t="n">
        <v>7</v>
      </c>
      <c r="AK79" s="10" t="str">
        <f aca="false">IF(AJ79="","",IF(AND(AJ79&gt;=-15,AJ79&lt;=-10.5),"-15 a -10,5",IF(AND(AJ79&gt;=-10,AJ79&lt;=-4),"-10 a -4",IF(AND(AJ79&gt;=-4.5,AJ79&lt;=0),"-4,5 a 0",IF(AND(AJ79&gt;=0.5,AJ79&lt;=4.5),"0,5 a 4,5",IF(AJ79=5,"5",IF(AND(AJ79&gt;=5.5,AJ79&lt;=10),"5,5 a 10",IF(AND(AJ79&gt;=10.5,AJ79&lt;=20),"10,5 a 20","Fuera de rango"))))))))</f>
        <v>5,5 a 10</v>
      </c>
      <c r="AL79" s="11" t="n">
        <f aca="false">IF(AK79="","",IF(AK79="-15 a -10,5",1,IF(AK79="-10 a -4",2,IF(AK79="-4,5 a 0",3,IF(AK79="0,5 a 4,5",4,IF(AK79="5","NORMA",IF(AK79="5,5 a 10",5,IF(AK79="10,5 a 20",6,"Error"))))))))</f>
        <v>5</v>
      </c>
      <c r="AM79" s="9" t="n">
        <v>0.5</v>
      </c>
      <c r="AN79" s="10" t="str">
        <f aca="false">IF(AM79="","",IF(AND(AM79&gt;=-7.5,AM79&lt;=-5.5),"-7,5 a -5,5",IF(AND(AM79&gt;=-5,AM79&lt;=-3),"-5 a -3",IF(AND(AM79&gt;=-2.5,AM79&lt;=-0.5),"-2,5 a -0,5",IF(AM79=0,"0,00",IF(AND(AM79&gt;=0.5,AM79&lt;=2.5),"0,5 a 2,5",IF(AND(AM79&gt;=3,AM79&lt;=5),"3 a 5",IF(AND(AM79&gt;=5.5,AM79&lt;=7.5),"5,5 a 7,5",IF(AND(AM79&gt;=8,AM79&lt;=10),"8 a 10","Fuera de rango")))))))))</f>
        <v>0,5 a 2,5</v>
      </c>
      <c r="AO79" s="11" t="n">
        <f aca="false">IF(AN79="","",IF(AN79="-7,5 a -5,5",1,IF(AN79="-5 a -3",2,IF(AN79="-2,5 a -0,5",3,IF(AN79="0,00","NORMA",IF(AN79="0,5 a 2,5",4,IF(AN79="3 a 5",5,IF(AN79="5,5 a 7,5",6,IF(AN79="8 a 10",7,"Error")))))))))</f>
        <v>4</v>
      </c>
      <c r="AP79" s="9" t="n">
        <v>-1.5</v>
      </c>
      <c r="AQ79" s="10" t="str">
        <f aca="false">IF(AP79="","",IF(AND(AP79&gt;=-20,AP79&lt;=-9.5),"-20 a -9,5",IF(AND(AP79&gt;=-9,AP79&lt;=-6.5),"-9 a -6,5",IF(AP79=-6,"-6",IF(AND(AP79&gt;=-5.5,AP79&lt;=-3),"-5,5 a -3",IF(AND(AP79&gt;=-2.5,AP79&lt;=0),"-2,5 a 0",IF(AND(AP79&gt;=0.5,AP79&lt;=3),"0,5 a 3",IF(AND(AP79&gt;=3.5,AP79&lt;=6),"3,5 a 6",IF(AND(AP79&gt;=6.5,AP79&lt;=9),"6,5 a 9",IF(AND(AP79&gt;=9.5,AP79&lt;=20),"9,5 a 20","Fuera de rango"))))))))))</f>
        <v>-2,5 a 0</v>
      </c>
      <c r="AR79" s="11" t="n">
        <f aca="false">IF(AQ79="","",IF(AQ79="-20 a -9,5",1,IF(AQ79="-9 a -6,5",2,IF(AQ79="-6","NORMA",IF(AQ79="-5,5 a -3",3,IF(AQ79="-2,5 a 0",4,IF(AQ79="0,5 a 3",5,IF(AQ79="3,5 a 6",6,IF(AQ79="6,5 a 9",7,IF(AQ79="9,5 a 20",8,""))))))))))</f>
        <v>4</v>
      </c>
      <c r="AS79" s="9" t="n">
        <v>3</v>
      </c>
      <c r="AT79" s="10" t="str">
        <f aca="false">IF(AS79="","",IF(AND(AS79&gt;=-16,AS79&lt;=-14),"-16 a -14",IF(AND(AS79&gt;=-13.5,AS79&lt;=-11.5),"-13,5 a -11,5",IF(AND(AS79&gt;=-11,AS79&lt;=-9),"-11 a -9",IF(AND(AS79&gt;=-8.5,AS79&lt;=-6.5),"-8,5 a -6,5",IF(AND(AS79&gt;=-6,AS79&lt;=-4),"-6 a -4",IF(AND(AS79&gt;=-3.5,AS79&lt;=-1.5),"-3,5 a -1,5",IF(AND(AS79&gt;=-1,AS79&lt;=1),"-1 a 1",IF(AND(AS79&gt;=1.5,AS79&lt;=3.5),"1,5 a 3,5",IF(AND(AS79&gt;=4,AS79&lt;=6),"4 a 6",IF(AND(AS79&gt;=6.5,AS79&lt;=8.5),"6,5 a 8,5",IF(AND(AS79&gt;=9,AS79&lt;=11),"9 a 11",IF(AND(AS79&gt;=11.5,AS79&lt;=13.5),"11,5 a 13,5",IF(AND(AS79&gt;=14,AS79&lt;=16),"14 a 16",IF(AND(AS79&gt;=16.5,AS79&lt;=18.5),"16,5 a 18,5",IF(AND(AS79&gt;=19,AS79&lt;=21),"19 a 21","Fuera de rango"))))))))))))))))</f>
        <v>1,5 a 3,5</v>
      </c>
      <c r="AU79" s="11" t="n">
        <f aca="false" t="array" ref="AU79">IF(AT79="","",_xlfn.IFS(AT79="-16 a -14",1,AT79="-13,5 a -11,5",2,AT79="-11 a -9",3,AT79="-8,5 a -6,5",4,AT79="-6 a -4",5,AT79="-3,5 a -1,5",6,AT79="-1 a 1",7,AT79="1,5 a 3,5",8,AT79="4 a 6","NORMA",AT79="6,5 a 8,5",9,AT79="9 a 11",10,AT79="11,5 a 13,5",11,AT79="14 a 16",12,AT79="16,5 a 18,5",13,AT79="19 a 21",14,TRUE(),""))</f>
        <v>8</v>
      </c>
      <c r="AV79" s="9" t="n">
        <v>0.25</v>
      </c>
      <c r="AW79" s="10" t="str">
        <f aca="false">IF(AV79="","",IF(AND(AV79&gt;=-1,AV79&lt;=-0.5),"-1 a -0,5",IF(AND(AV79&gt;-0.5,AV79&lt;=0),"De -0,5 a 0",IF(AND(AV79&gt;=0.25,AV79&lt;=0.75),"0,25 a 0,75",IF(AND(AV79&gt;=1,AV79&lt;=1.5),"1 a 1,5",IF(AND(AV79&gt;=1.75,AV79&lt;=2.25),"1,75 a 2,25",IF(AND(AV79&gt;=2.5,AV79&lt;=3),"2,5 a 3",IF(AND(AV79&gt;=3.25,AV79&lt;=3.75),"3,25 a 3,75","Fuera de rango"))))))))</f>
        <v>0,25 a 0,75</v>
      </c>
      <c r="AX79" s="11" t="str">
        <f aca="false">IF(AW79="","",IF(OR(AW79="-1 a -0,5",AW79="-1 a -0.5"),1,IF(OR(AW79="De -0,5 a 0",AW79="-0,5 a 0",AW79="De -0.5 a 0"),2,IF(OR(AW79="0,25 a 0,75",AW79="0.25 a 0.75"),"NORMA",IF(OR(AW79="1 a 1,5",AW79="1 a 1.5"),3,IF(OR(AW79="1,75 a 2,25",AW79="1.75 a 2.25"),4,IF(OR(AW79="2,5 a 3",AW79="2.5 a 3"),5,IF(OR(AW79="3,25 a 3,75",AW79="3.25 a 3.75"),6,""))))))))</f>
        <v>NORMA</v>
      </c>
      <c r="AY79" s="9" t="n">
        <v>-3</v>
      </c>
      <c r="AZ79" s="10" t="str">
        <f aca="false">IF(AY79="","",IF(AND(AY79&gt;=-20,AY79&lt;=-9.5),"-20 a -9,5",IF(AND(AY79&gt;=-9,AY79&lt;=-6.5),"-9 a -6,5",IF(AY79=-6,"-6",IF(AND(AY79&gt;=-5.5,AY79&lt;=-3),"-5,5 a -3",IF(AND(AY79&gt;=-2.5,AY79&lt;=0),"-2,5 a 0",IF(AND(AY79&gt;=0.5,AY79&lt;=3),"0,5 a 3",IF(AND(AY79&gt;=3.5,AY79&lt;=6),"3,5 a 6","Fuera de rango"))))))))</f>
        <v>-5,5 a -3</v>
      </c>
      <c r="BA79" s="11" t="n">
        <f aca="false">IF(AZ79="","",IF(AZ79="-20 a -9,5",1,IF(AZ79="-9 a -6,5",2,IF(AZ79="-6","NORMA",IF(AZ79="-5,5 a -3",3,IF(AZ79="-2,5 a 0",4,IF(AZ79="0,5 a 3",5,IF(AZ79="3,5 a 6",6,""))))))))</f>
        <v>3</v>
      </c>
      <c r="BB79" s="9" t="n">
        <v>0</v>
      </c>
      <c r="BC79" s="10" t="str">
        <f aca="false" t="array" ref="BC79">IF(BB79="","",_xlfn.IFS(AND(BB79&gt;=0,BB79&lt;=2),"0 a 2",AND(BB79&gt;=2.5,BB79&lt;=4.5),"2,5 a 4,5",AND(BB79&gt;=5,BB79&lt;=7),"5 a 7",AND(BB79&gt;=7.5,BB79&lt;=9.5),"7,5 a 9,5",AND(BB79&gt;=10,BB79&lt;=12),"10 a 12",AND(BB79&gt;=12.5,BB79&lt;=14.5),"12,5 a 14,5",BB79=15,"15",AND(BB79&gt;=15.5,BB79&lt;=17.5),"15,5 a 17,5",AND(BB79&gt;=18,BB79&lt;=20),"18 a 20",AND(BB79&gt;=20.5,BB79&lt;=22.5),"20,5 a 22,5",AND(BB79&gt;=23,BB79&lt;=25),"23 a 25",TRUE(),"Fuera de rango"))</f>
        <v>0 a 2</v>
      </c>
      <c r="BD79" s="11" t="n">
        <f aca="false" t="array" ref="BD79">IF(BC79="","",_xlfn.IFS(BC79="0 a 2",1,BC79="2,5 a 4,5",2,BC79="5 a 7",3,BC79="7,5 a 9,5",4,BC79="10 a 12",5,BC79="12,5 a 14,5",6,BC79="15","NORMA",BC79="15,5 a 17,5",7,BC79="18 a 20",8,BC79="20,5 a 22,5",9,BC79="23 a 25",10,TRUE(),"Fuera de rango"))</f>
        <v>1</v>
      </c>
      <c r="BE79" s="9" t="n">
        <v>23</v>
      </c>
      <c r="BF79" s="10" t="str">
        <f aca="false">IF(BE79="","",IF(AND(BE79&gt;=-20,BE79&lt;=-10),"-20 a -10",IF(AND(BE79&gt;=-9.5,BE79&lt;=0.5),"-9,5 a 0,5",IF(AND(BE79&gt;=1,BE79&lt;=11),"1 a 11",IF(AND(BE79&gt;=11.5,BE79&lt;=20.5),"11,5 a 20,5",IF(BE79=21,"21",IF(AND(BE79&gt;=21.5,BE79&lt;=31.5),"21,5 a 31,5",IF(AND(BE79&gt;=32,BE79&lt;=42),"32 a 42","Fuera de rango"))))))))</f>
        <v>21,5 a 31,5</v>
      </c>
      <c r="BG79" s="11" t="n">
        <f aca="false">IF(BF79="","",IF(BF79="-20 a -10",1,IF(BF79="-9,5 a 0,5",2,IF(BF79="1 a 11",3,IF(BF79="11,5 a 20,5",4,IF(BF79="21","NORMA",IF(BF79="21,5 a 31,5",5,IF(BF79="32 a 42",6,""))))))))</f>
        <v>5</v>
      </c>
      <c r="BH79" s="9" t="n">
        <v>22</v>
      </c>
      <c r="BI79" s="10" t="str">
        <f aca="false">IF(BH79="","",IF(AND(BH79&gt;=-20,BH79&lt;=-15),"-20 a -15",IF(AND(BH79&gt;=-14.5,BH79&lt;=-9.5),"-14,5 a -9,5",IF(AND(BH79&gt;=-9,BH79&lt;=-4),"-9 a -4",IF(AND(BH79&gt;=-3.5,BH79&lt;=2.5),"-3,5 a 2,5",IF(AND(BH79&gt;=3,BH79&lt;=8),"3 a 8",IF(AND(BH79&gt;=8.5,BH79&lt;=14.5),"8,5 a 14,5",IF(BH79=15,"15",IF(AND(BH79&gt;=15.5,BH79&lt;=20.5),"15,5 a 20,5",IF(AND(BH79&gt;=21,BH79&lt;=26),"21 a 26","Fuera de rango"))))))))))</f>
        <v>21 a 26</v>
      </c>
      <c r="BJ79" s="11" t="n">
        <f aca="false">IF(BI79="","",IF(BI79="-20 a -15",1,IF(BI79="-14,5 a -9,5",2,IF(BI79="-9 a -4",3,IF(BI79="-3,5 a 2,5",4,IF(BI79="3 a 8",5,IF(BI79="8,5 a 14,5",6,IF(BI79="15","NORMA",IF(BI79="15,5 a 20,5",7,IF(BI79="21 a 26",8,IF(BI79="26,5 a 31,5",9,"")))))))))))</f>
        <v>8</v>
      </c>
      <c r="BK79" s="9" t="n">
        <v>0</v>
      </c>
      <c r="BL79" s="10" t="str">
        <f aca="false">IF(BK79="","",IF(AND(BK79&gt;=0,BK79&lt;=2),"0 - 2",IF(AND(BK79&gt;=2.5,BK79&lt;=4.5),"2,5 - 4,5",IF(AND(BK79&gt;=5,BK79&lt;=7),"5 - 7",IF(AND(BK79&gt;=7.5,BK79&lt;=9.5),"7,5 - 9,5",IF(AND(BK79&gt;=10,BK79&lt;=12),"10 - 12",IF(AND(BK79&gt;=12.5,BK79&lt;=13.5),"12,5 - 13,5",IF(BK79=14,"14",IF(AND(BK79&gt;=14.5,BK79&lt;=16.5),"14,5 - 16,5",IF(AND(BK79&gt;=17,BK79&lt;=19),"17 - 19",IF(AND(BK79&gt;=19.5,BK79&lt;=21.5),"19,5 - 21,5",IF(AND(BK79&gt;=22,BK79&lt;=24),"22 - 24",IF(AND(BK79&gt;=24.5,BK79&lt;=26.5),"24,5 - 26,5",IF(AND(BK79&gt;=27,BK79&lt;=29),"27 - 29",IF(AND(BK79&gt;=29.5,BK79&lt;=30),"29,5 - 30","Fuera de rango")))))))))))))))</f>
        <v>0 - 2</v>
      </c>
      <c r="BM79" s="11" t="n">
        <f aca="false">IF(BL79="","",IF(BL79="0 - 2",1,IF(BL79="2,5 - 4,5",2,IF(BL79="5 - 7",3,IF(BL79="7,5 - 9,5",4,IF(BL79="10 - 12",5,IF(BL79="12,5 - 13,5",6,IF(BL79="14","NORMA",IF(BL79="14,5 - 16,5",7,IF(BL79="17 - 19",8,IF(BL79="19,5 - 21,5",9,IF(BL79="22 - 24",10,IF(BL79="24,5 - 26,5",11,IF(BL79="27 - 29",12,IF(BL79="29,5 - 30",13,"")))))))))))))))</f>
        <v>1</v>
      </c>
      <c r="BN79" s="9" t="n">
        <v>21</v>
      </c>
      <c r="BO79" s="10" t="str">
        <f aca="false">IF(BN79="","",IF(AND(BN79&gt;=-20,BN79&lt;=-10),"-20 a -10",IF(AND(BN79&gt;=-9.5,BN79&lt;=0.5),"-9,5 a 0,5",IF(AND(BN79&gt;=1,BN79&lt;=11),"1 a 11",IF(AND(BN79&gt;=11.5,BN79&lt;=21.5),"11,5 a 21,5",IF(BN79=22,"22",IF(AND(BN79&gt;=22.5,BN79&lt;=32.5),"22,5 a 32,5",IF(AND(BN79&gt;=33,BN79&lt;=43),"33 a 43","Fuera de rango"))))))))</f>
        <v>11,5 a 21,5</v>
      </c>
      <c r="BP79" s="11" t="n">
        <f aca="false">IF(BO79="","",IF(BO79="-20 a -10",1,IF(BO79="-9,5 a 0,5",2,IF(BO79="1 a 11",3,IF(BO79="11,5 a 21,5",4,IF(BO79="22","NORMA",IF(BO79="22,5 a 32,5",5,IF(BO79="33 a 43",6,""))))))))</f>
        <v>4</v>
      </c>
      <c r="BQ79" s="9" t="n">
        <v>8</v>
      </c>
      <c r="BR79" s="10" t="str">
        <f aca="false">IF(BQ79="","",IF(AND(BQ79&gt;=-20,BQ79&lt;=-15),"-20 a -15",IF(AND(BQ79&gt;=-14.5,BQ79&lt;=-9.5),"-14,5 a -9,5",IF(AND(BQ79&gt;=-9,BQ79&lt;=-4),"-9 a -4",IF(AND(BQ79&gt;=-3.5,BQ79&lt;=2.5),"-3,5 a 2,5",IF(AND(BQ79&gt;=3,BQ79&lt;=8),"3 a 8",IF(AND(BQ79&gt;=8.5,BQ79&lt;=13.5),"8,5 a 13,5",IF(AND(BQ79&gt;=14,BQ79&lt;=17.5),"14 a 17,5",IF(BQ79=18,"18",IF(AND(BQ79&gt;=18.5,BQ79&lt;=23.5),"18,5 a 23,5",IF(AND(BQ79&gt;=24,BQ79&lt;=29),"24 a 29",IF(AND(BQ79&gt;=29.5,BQ79&lt;=34.5),"29,5 a 34,5",IF(AND(BQ79&gt;=35,BQ79&lt;=40),"35 a 40","Fuera de rango")))))))))))))</f>
        <v>3 a 8</v>
      </c>
      <c r="BS79" s="11" t="n">
        <f aca="false">IF(BR79="","",IF(BR79="-20 a -15",1,IF(BR79="-14,5 a -9,5",2,IF(BR79="-9 a -4",3,IF(BR79="-3,5 a 2,5",4,IF(BR79="3 a 8",5,IF(BR79="8,5 a 13,5",6,IF(BR79="14 a 17,5",7,IF(BR79="18","NORMA",IF(BR79="18,5 a 23,5",8,IF(BR79="24 a 29",9,IF(BR79="29,5 a 34,5",10,IF(BR79="35 a 40",11,"")))))))))))))</f>
        <v>5</v>
      </c>
      <c r="BT79" s="9" t="n">
        <v>0</v>
      </c>
      <c r="BU79" s="10" t="str">
        <f aca="false">IF(BT79="","",IF(AND(BT79&gt;=-20,BT79&lt;=-18),"-20 a -18",IF(AND(BT79&gt;=-17.5,BT79&lt;=-15.5),"-17,5 a -15,5",IF(AND(BT79&gt;=-15,BT79&lt;=-13),"-15 a -13",IF(AND(BT79&gt;=-12.5,BT79&lt;=-10.5),"-12,5 a -10,5",IF(AND(BT79&gt;=-10,BT79&lt;=-8),"-10 a -8",IF(AND(BT79&gt;=-7.5,BT79&lt;=-5.5),"-7,5 a -5,5",IF(AND(BT79&gt;=-5,BT79&lt;=-3),"-5 a -3",IF(AND(BT79&gt;=-2.5,BT79&lt;=-0.5),"-2,5 a -0,5",IF(BT79=0,"0",IF(AND(BT79&gt;=0.5,BT79&lt;=2.5),"0,5 a 2,5",IF(AND(BT79&gt;=3,BT79&lt;=5),"3 a 5",IF(AND(BT79&gt;=5.5,BT79&lt;=7.5),"5,5 a 7,5",IF(AND(BT79&gt;=8,BT79&lt;=10),"8 a 10",IF(AND(BT79&gt;=10.5,BT79&lt;=12.5),"10,5 a 12,5",IF(AND(BT79&gt;=13,BT79&lt;=15),"13 a 15",IF(AND(BT79&gt;=15.5,BT79&lt;=17.5),"15,5 a 17,5",IF(AND(BT79&gt;=18,BT79&lt;=20),"18 a 20","Fuera de rango"))))))))))))))))))</f>
        <v>0</v>
      </c>
      <c r="BV79" s="11" t="str">
        <f aca="false">IF(BT79="","",IF(BT79=0,"NORMA",IF(AND(BT79&gt;=-20,BT79&lt;=-18),2,IF(AND(BT79&gt;=-17.5,BT79&lt;=-15.5),2,IF(AND(BT79&gt;=-15,BT79&lt;=-13),3,IF(AND(BT79&gt;=-12.5,BT79&lt;=-10.5),4,IF(AND(BT79&gt;=-10,BT79&lt;=-8),5,IF(AND(BT79&gt;=-7.5,BT79&lt;=-5.5),6,IF(AND(BT79&gt;=-5,BT79&lt;=-3),7,IF(AND(BT79&gt;=-2.5,BT79&lt;=-0.5),8,IF(AND(BT79&gt;=0.5,BT79&lt;=2.5),9,IF(AND(BT79&gt;=3,BT79&lt;=5),10,IF(AND(BT79&gt;=5.5,BT79&lt;=7.5),11,IF(AND(BT79&gt;=8,BT79&lt;=10),12,IF(AND(BT79&gt;=10.5,BT79&lt;=12.5),13,IF(AND(BT79&gt;=13,BT79&lt;=15),14,IF(AND(BT79&gt;=15.5,BT79&lt;=17.5),15,IF(AND(BT79&gt;=18,BT79&lt;=20),16,"Fuera de rango"))))))))))))))))))</f>
        <v>NORMA</v>
      </c>
      <c r="BW79" s="9" t="n">
        <v>-4.5</v>
      </c>
      <c r="BX79" s="10" t="n">
        <f aca="false">18.5- (0.3*H79)</f>
        <v>5.6</v>
      </c>
      <c r="BY79" s="10" t="n">
        <f aca="false">(BW79)-(BX79)</f>
        <v>-10.1</v>
      </c>
      <c r="BZ79" s="10" t="str">
        <f aca="false">IF(BY79="","",IF(BY79&lt;-27.5,"De -30 a -28",IF(BY79&lt;-25,"De -27,5 a -25,5",IF(BY79&lt;-22.5,"De -25 a -23",IF(BY79&lt;-20,"De -22,5 a -20,5",IF(BY79&lt;-17.5,"De -20 a -18",IF(BY79&lt;-15,"De -17,5 a -15,5",IF(BY79&lt;-12.5,"De -15 a -13",IF(BY79&lt;-10,"De -12,5 a -10,5",IF(BY79&lt;-7.5,"De -10 a -8",IF(BY79&lt;-5,"De -7,5 a -5,5",IF(BY79&lt;-2.5,"De -5 a -3",IF(BY79&lt;0,"De -2,5 a -0,5",IF(BY79&lt;2.5,"De 0 a 2",IF(BY79&lt;5,"De 2,5 a 4,5",IF(BY79&lt;7.5,"De 5 a 7",IF(BY79&lt;10,"De 7,5 a 9,5",IF(BY79&lt;12.5,"De 10 a 12",IF(BY79&lt;15,"De 12,5 a 14,5",IF(BY79&lt;17.5,"De 15 a 17",IF(BY79&lt;20,"De 17,5 a 19,5",IF(BY79&lt;22.5,"De 20 a 22",IF(BY79&lt;25,"De 22,5 a 24,5",IF(BY79&lt;27.5,"De 25 a 27","De 27,5 a 30"))))))))))))))))))))))))</f>
        <v>De -12,5 a -10,5</v>
      </c>
      <c r="CA79" s="12" t="n">
        <f aca="false">IF(BY79="","",IF(BY79&lt;=-28,1,IF(BY79&lt;=-25.5,2,IF(BY79&lt;=-23,3,IF(BY79&lt;=-20.5,4,IF(BY79&lt;=-18,5,IF(BY79&lt;=-15.5,6,IF(BY79&lt;=-13,7,IF(BY79&lt;=-10.5,8,IF(BY79&lt;=-8,9,IF(BY79&lt;=-5.5,10,IF(BY79&lt;=-3,11,IF(BY79&lt;=-0.5,12,IF(BY79&lt;=2,13,IF(BY79&lt;=4.5,14,IF(BY79&lt;=7,15,IF(BY79&lt;=9.5,16,IF(BY79&lt;=12,17,IF(BY79&lt;=14.5,18,IF(BY79&lt;=17,19,IF(BY79&lt;=19.5,20,IF(BY79&lt;=22,21,IF(BY79&lt;=24.5,22,IF(BY79&lt;=27,23,IF(BY79&lt;=30,24,"Fuera de rango")))))))))))))))))))))))))</f>
        <v>9</v>
      </c>
      <c r="CB79" s="9" t="n">
        <v>-4</v>
      </c>
      <c r="CC79" s="10" t="n">
        <f aca="false">18.5- (0.3*H79)</f>
        <v>5.6</v>
      </c>
      <c r="CD79" s="10" t="n">
        <f aca="false">(CB79)-(CC79)</f>
        <v>-9.6</v>
      </c>
      <c r="CE79" s="10" t="str">
        <f aca="false">IF(CD79="","",IF(CD79&lt;-27.5,"De -30 a -28",IF(CD79&lt;-25,"De -27,5 a -25,5",IF(CD79&lt;-22.5,"De -25 a -23",IF(CD79&lt;-20,"De -22,5 a -20,5",IF(CD79&lt;-17.5,"De -20 a -18",IF(CD79&lt;-15,"De -17,5 a -15,5",IF(CD79&lt;-12.5,"De -15 a -13",IF(CD79&lt;-10,"De -12,5 a -10,5",IF(CD79&lt;-7.5,"De -10 a -8",IF(CD79&lt;-5,"De -7,5 a -5,5",IF(CD79&lt;-2.5,"De -5 a -3",IF(CD79&lt;0,"De -2,5 a -0,5",IF(CD79&lt;=2,"De 0 a 2",IF(CD79&lt;=4.5,"De 2,5 a 4,5",IF(CD79&lt;=7,"De 5 a 7",IF(CD79&lt;=9.5,"De 7,5 a 9,5",IF(CD79&lt;=12,"De 10 a 12",IF(CD79&lt;=14.5,"De 12,5 a 14,5",IF(CD79&lt;=17,"De 15 a 17",IF(CD79&lt;=19.5,"De 17,5 a 19,5",IF(CD79&lt;=22,"De 20 a 22",IF(CD79&lt;=24.5,"De 22,5 a 24,5",IF(CD79&lt;=27,"De 25 a 27","De 27,5 a 30"))))))))))))))))))))))))</f>
        <v>De -10 a -8</v>
      </c>
      <c r="CF79" s="12" t="n">
        <f aca="false">IF(CD79="","",IF(CD79&lt;-27.5,1,IF(CD79&lt;-25,2,IF(CD79&lt;-22.5,3,IF(CD79&lt;-20,4,IF(CD79&lt;-17.5,5,IF(CD79&lt;-15,6,IF(CD79&lt;-12.5,7,IF(CD79&lt;-10,8,IF(CD79&lt;-7.5,9,IF(CD79&lt;-5,10,IF(CD79&lt;-2.5,11,IF(CD79&lt;0,12,IF(CD79&lt;2.5,13,IF(CD79&lt;5,14,IF(CD79&lt;7.5,15,IF(CD79&lt;10,16,IF(CD79&lt;12.5,17,IF(CD79&lt;15,18,IF(CD79&lt;17.5,19,IF(CD79&lt;20,20,IF(CD79&lt;22.5,21,IF(CD79&lt;25,22,IF(CD79&lt;27.5,23,24))))))))))))))))))))))))</f>
        <v>9</v>
      </c>
      <c r="CG79" s="9" t="n">
        <v>-2</v>
      </c>
      <c r="CH79" s="10" t="str">
        <f aca="false">IF(CG79="","",IF(AND(CG79&gt;=-10,CG79&lt;=-9.5),"-10 a -9,5",IF(AND(CG79&gt;-9.5,CG79&lt;=-8.5),"-9 a -8,5",IF(AND(CG79&gt;-8.5,CG79&lt;=-7.5),"-8 a -7,5",IF(AND(CG79&gt;-7.5,CG79&lt;=-6.5),"-7 a -6,5",IF(AND(CG79&gt;-6.5,CG79&lt;=-5.5),"-6 a -5,5",IF(AND(CG79&gt;-5.5,CG79&lt;=-4.5),"-5 a -4,5",IF(AND(CG79&gt;-4.5,CG79&lt;=-3.5),"-4 a -3,5",IF(AND(CG79&gt;-3.5,CG79&lt;=-2.5),"-3 a -2,5",IF(CG79=-2.25,"-2,25",IF(AND(CG79&gt;-2.5,CG79&lt;=-1.5),"-2 a -1,5",IF(AND(CG79&gt;-1.5,CG79&lt;=-0.5),"-1 a -0,5",IF(AND(CG79&gt;-0.5,CG79&lt;=0.5),"0 a 0,5",IF(AND(CG79&gt;0.5,CG79&lt;=1.5),"1 a 1,5",IF(AND(CG79&gt;1.5,CG79&lt;=2.5),"2 a 2,5",IF(AND(CG79&gt;2.5,CG79&lt;=3.5),"3 a 3,5",IF(AND(CG79&gt;3.5,CG79&lt;=4.5),"4 a 4,5",IF(AND(CG79&gt;4.5,CG79&lt;=5.5),"5 a 5,5",IF(AND(CG79&gt;5.5,CG79&lt;=6.5),"6 a 6,5",IF(AND(CG79&gt;6.5,CG79&lt;=7.5),"7 a 7,5",IF(AND(CG79&gt;7.5,CG79&lt;=8.5),"8 a 8,5",IF(AND(CG79&gt;8.5,CG79&lt;=9.5),"9 a 9,5",IF(CG79&gt;=10,"10","Fuera de rango")))))))))))))))))))))))</f>
        <v>-2 a -1,5</v>
      </c>
      <c r="CI79" s="11" t="n">
        <f aca="false">IF(CG79="","",IF(CG79=-2.25,"NORMA",IF(CG79&lt;=-9.5,1,IF(CG79&lt;=-8.5,2,IF(CG79&lt;=-7.5,3,IF(CG79&lt;=-6.5,4,IF(CG79&lt;=-5.5,5,IF(CG79&lt;=-4.5,6,IF(CG79&lt;=-3.5,7,IF(CG79&lt;=-2.5,8,IF(CG79&lt;=-1.5,9,IF(CG79&lt;=-0.5,10,IF(CG79&lt;=0.5,11,IF(CG79&lt;=1.5,12,IF(CG79&lt;=2.5,13,IF(CG79&lt;=3.5,14,IF(CG79&lt;=4.5,15,IF(CG79&lt;=5.5,16,IF(CG79&lt;=6.5,17,IF(CG79&lt;=7.5,18,IF(CG79&lt;=8.5,19,IF(CG79&lt;=9.5,20,IF(CG79=10,21,"Fuera de rango")))))))))))))))))))))))</f>
        <v>9</v>
      </c>
      <c r="CJ79" s="9" t="n">
        <v>2.5</v>
      </c>
      <c r="CK79" s="10" t="str">
        <f aca="false">IF(CJ79="","",IF(AND(CJ79&gt;=-6,CJ79&lt;=-5.5),"-6 a -5,5",IF(AND(CJ79&gt;-5.5,CJ79&lt;=-4.5),"-5 a -4,5",IF(AND(CJ79&gt;-4.5,CJ79&lt;=-3.5),"-4 a -3,5",IF(AND(CJ79&gt;-3.5,CJ79&lt;=-2.5),"-3 a -2,5",IF(AND(CJ79&gt;-2.5,CJ79&lt;=-1.5),"-2 a -1,5",IF(AND(CJ79&gt;-1.5,CJ79&lt;=-0.5),"-1 a -0,5",IF(AND(CJ79&gt;-0.5,CJ79&lt;=0.5),"0 a 0,5",IF(AND(CJ79&gt;0.5,CJ79&lt;=1.5),"1 a 1,5",IF(AND(CJ79&gt;1.5,CJ79&lt;2.5),"2",IF(AND(CJ79&gt;=2.5,CJ79&lt;=3),"2,5 a 3",IF(AND(CJ79&gt;3,CJ79&lt;=4),"3,5 a 4",IF(AND(CJ79&gt;4,CJ79&lt;=5),"4,5 a 5",IF(AND(CJ79&gt;5,CJ79&lt;=6),"5,5 a 6",IF(AND(CJ79&gt;6,CJ79&lt;=7),"6,5 a 7",IF(AND(CJ79&gt;7,CJ79&lt;=8),"7,5 a 8",IF(AND(CJ79&gt;8,CJ79&lt;=9.5),"8,5 a 9,5",IF(CJ79=10,"10","Fuera de rango"))))))))))))))))))</f>
        <v>2,5 a 3</v>
      </c>
      <c r="CL79" s="11" t="n">
        <f aca="false">IF(CK79="","",IF(OR(CK79="-6 a -5,5",CK79="-6 - -5,5"),1,IF(OR(CK79="-5 a -4,5",CK79="-5 - -4,5"),2,IF(OR(CK79="-4 a -3,5",CK79="-4 - -3,5"),3,IF(OR(CK79="-3 a -2,5",CK79="-3 - -2,5"),4,IF(OR(CK79="-2 a -1,5",CK79="-2 - -1,5"),5,IF(OR(CK79="-1 a -0,5",CK79="-1 - -0,5"),6,IF(OR(CK79="0 a 0,5",CK79="0 - 0,5"),7,IF(OR(CK79="1 a 1,5",CK79="1 - 1,5"),8,IF(CK79="2","NORMA",IF(OR(CK79="2,5 a 3",CK79="2,5 - 3"),9,IF(OR(CK79="3,5 a 4",CK79="3,5 - 4"),10,IF(OR(CK79="4,5 a 5",CK79="4,5 - 5"),11,IF(OR(CK79="5,5 a 6",CK79="5,5 - 6"),12,IF(OR(CK79="6,5 a 7",CK79="6,5 - 7"),13,IF(OR(CK79="7,5 a 8",CK79="7,5 - 8"),14,IF(OR(CK79="8,5 a 9",CK79="8,5 - 9,5",CK79="9 a 9,5"),15,IF(CK79="10",15,IF(OR(CK79="0,5 a 1",CK79="0,5 - 1"),7,"Fuera de rango")))))))))))))))))))</f>
        <v>9</v>
      </c>
      <c r="CM79" s="10" t="n">
        <v>0</v>
      </c>
      <c r="CN79" s="10" t="str">
        <f aca="false">IF(CM79=0,"0", " ")</f>
        <v>0</v>
      </c>
      <c r="CO79" s="10" t="str">
        <f aca="false">IF(CM79&gt;0,"EME"," ")</f>
        <v> </v>
      </c>
      <c r="CP79" s="10" t="n">
        <v>0</v>
      </c>
      <c r="CQ79" s="10" t="str">
        <f aca="false">IF(CP79&gt;0,"0", " ")</f>
        <v> </v>
      </c>
      <c r="CR79" s="10" t="str">
        <f aca="false">IF(CP79&gt;0,"EME"," ")</f>
        <v> </v>
      </c>
      <c r="CS79" s="9" t="n">
        <v>0</v>
      </c>
      <c r="CT79" s="10" t="str">
        <f aca="false">IF(CS79&gt;0,"1", " ")</f>
        <v> </v>
      </c>
      <c r="CU79" s="10" t="str">
        <f aca="false">IF(CS79&gt;0,"HIP"," ")</f>
        <v> </v>
      </c>
      <c r="CV79" s="9" t="n">
        <v>0</v>
      </c>
      <c r="CW79" s="10" t="str">
        <f aca="false">IF(CV79&gt;0,"1", " ")</f>
        <v> </v>
      </c>
      <c r="CX79" s="10" t="str">
        <f aca="false">IF(CV79&gt;0,"HIP"," ")</f>
        <v> </v>
      </c>
      <c r="CY79" s="9" t="n">
        <v>-5.5</v>
      </c>
      <c r="CZ79" s="11" t="str">
        <f aca="false">IF(CY79&lt;0,"2"," ")</f>
        <v>2</v>
      </c>
      <c r="DA79" s="11" t="str">
        <f aca="false">IF(CY79&lt;0,"MIO"," ")</f>
        <v>MIO</v>
      </c>
      <c r="DB79" s="9" t="n">
        <v>-4.5</v>
      </c>
      <c r="DC79" s="11" t="str">
        <f aca="false">IF(DB79&lt;0,"2"," ")</f>
        <v>2</v>
      </c>
      <c r="DD79" s="11" t="str">
        <f aca="false">IF(DB79&lt;0,"MIO"," ")</f>
        <v>MIO</v>
      </c>
      <c r="DE79" s="9" t="n">
        <v>-1</v>
      </c>
      <c r="DF79" s="11" t="str">
        <f aca="false">IF(DE79&lt;0,"3"," ")</f>
        <v>3</v>
      </c>
      <c r="DG79" s="11" t="str">
        <f aca="false">IF(DE79&lt;0,"AST"," ")</f>
        <v>AST</v>
      </c>
      <c r="DH79" s="9" t="n">
        <v>-1.25</v>
      </c>
      <c r="DI79" s="11" t="str">
        <f aca="false">IF(DH79&lt;0,"3"," ")</f>
        <v>3</v>
      </c>
      <c r="DJ79" s="11" t="str">
        <f aca="false">IF(DH79&lt;0,"AST"," ")</f>
        <v>AST</v>
      </c>
      <c r="DK79" s="9" t="n">
        <v>0</v>
      </c>
      <c r="DL79" s="10" t="str">
        <f aca="false">IF(DK79&gt;0,"4"," ")</f>
        <v> </v>
      </c>
      <c r="DM79" s="10" t="str">
        <f aca="false">IF(DK79&gt;0,"PRE"," ")</f>
        <v> </v>
      </c>
      <c r="DN79" s="9" t="n">
        <v>0</v>
      </c>
      <c r="DO79" s="10" t="str">
        <f aca="false">IF(DN79&gt;0,"4"," ")</f>
        <v> </v>
      </c>
      <c r="DP79" s="10" t="str">
        <f aca="false">IF(DN79&gt;0,"PRE"," ")</f>
        <v> </v>
      </c>
      <c r="DQ79" s="12" t="n">
        <v>2</v>
      </c>
      <c r="DR79" s="12" t="n">
        <v>2</v>
      </c>
      <c r="DS79" s="12" t="str">
        <f aca="false">CONCATENATE(CO79,CU79,DA79,DG79,DM79)</f>
        <v>  MIOAST </v>
      </c>
      <c r="DT79" s="10" t="str">
        <f aca="false" t="array" ref="DT79">_xlfn.IFS(DS79="EME    ","0", DS79=" HIP   ","1", DS79="  MIO  ","2", DS79="   AST ","3", DS79="    PRE","4", DS79="EME   PRE","5", DS79=" HIP  PRE","6", DS79=" HIP AST ","7", DS79="  MIO PRE","8", DS79="  MIOAST ","9", DS79="   ASTPRE","10",DS79=" HIP ASTPRE","11", DS79="  MIOASTPRE","12", DS79="     ","0")</f>
        <v>9</v>
      </c>
      <c r="DU79" s="1" t="s">
        <v>154</v>
      </c>
      <c r="DV79" s="1" t="str">
        <f aca="false" t="array" ref="DV79">_xlfn.IFS(DU79="SI","2", DU79="NO","1")</f>
        <v>1</v>
      </c>
      <c r="DW79" s="10" t="n">
        <v>0</v>
      </c>
      <c r="DX79" s="11" t="str">
        <f aca="false">IF(DW79=0,"1","2")</f>
        <v>1</v>
      </c>
      <c r="DY79" s="11" t="str">
        <f aca="false" t="array" ref="DY79">_xlfn.IFS(DW79=0,"0", DW79=0.25, "1", DW79=0.5,"2", DW79=0.75,"3", DW79=1,"4",DW79=1.25,"5", DW79=1.5,"6", DW79=1.75,"7", DW79=2,"8")</f>
        <v>0</v>
      </c>
      <c r="DZ79" s="10" t="n">
        <v>0</v>
      </c>
      <c r="EA79" s="11" t="str">
        <f aca="false">IF(DZ79=0,"1","2")</f>
        <v>1</v>
      </c>
      <c r="EB79" s="11" t="str">
        <f aca="false" t="array" ref="EB79">_xlfn.IFS(DZ79=0,"0", DZ79=0.25, "1", DZ79=0.5,"2", DZ79=0.75,"3", DZ79=1,"4",DZ79=1.25,"5", DZ79=1.5,"6", DZ79=1.75,"7", DZ79=2,"8")</f>
        <v>0</v>
      </c>
      <c r="EC79" s="10" t="n">
        <v>0</v>
      </c>
      <c r="ED79" s="10" t="str">
        <f aca="false">IF(EC79=0,"1","2")</f>
        <v>1</v>
      </c>
      <c r="EE79" s="11" t="str">
        <f aca="false" t="array" ref="EE79">_xlfn.IFS(EC79=0,"0", EC79=-0.25, "1", EC79=-0.5,"2", EC79=-0.75,"3", EC79=-1,"4",EC79=-1.25,"5", EC79=-1.5,"6", EC79=-1.75,"7", EC79=-2,"8", EC79=-2.25,"9",EC79=-2.5,"10", EC79=-2.75,"11", EC79=-3,"12", EC79=-3.25,"13", EC79=-3.5,"14", EC79=-3.75,"15",EC79=-4,"16")</f>
        <v>0</v>
      </c>
      <c r="EF79" s="10" t="n">
        <v>0</v>
      </c>
      <c r="EG79" s="10" t="str">
        <f aca="false">IF(EF79=0,"1","2")</f>
        <v>1</v>
      </c>
      <c r="EH79" s="11" t="str">
        <f aca="false" t="array" ref="EH79">_xlfn.IFS(EF79=0,"0", EF79=-0.25, "1", EF79=-0.5,"2", EF79=-0.75,"3", EF79=-1,"4",EF79=-1.25,"5", EF79=-1.5,"6", EF79=-1.75,"7", EF79=-2,"8", EF79=-2.25,"9",EF79=-2.5,"10", EF79=-2.75,"11", EF79=-3,"12", EF79=-3.25,"13", EF79=-3.5,"14", EF79=-3.75,"15",EF79=-4,"16")</f>
        <v>0</v>
      </c>
      <c r="EI79" s="10" t="n">
        <v>0</v>
      </c>
      <c r="EJ79" s="11" t="str">
        <f aca="false">IF(EI79=0,"1","2")</f>
        <v>1</v>
      </c>
      <c r="EK79" s="11" t="str">
        <f aca="false" t="array" ref="EK79">_xlfn.IFS(EI79=0,"0", EI79=-0.25, "1", EI79=-0.5,"2", EI79=-0.75,"3", EI79=-1,"4",EI79=-1.25,"5", EI79=-1.5,"6", EI79=-1.75,"7", EI79=-2,"8", EI79=-2.25,"9", EI79=-2.25,"9",EI79=-2.5,"10", EI79=-2.75,"11", EI79=-3,"12", EI79=-3.25,"13", EI79=-3.5,"14", EI79=-3.75,"15",EI79=-4,"16", EI79=0.25, "17", EI79=0.5, "18")</f>
        <v>0</v>
      </c>
      <c r="EL79" s="10" t="n">
        <v>0</v>
      </c>
      <c r="EM79" s="11" t="str">
        <f aca="false">IF(EL79=0,"1","2")</f>
        <v>1</v>
      </c>
      <c r="EN79" s="11" t="str">
        <f aca="false" t="array" ref="EN79">_xlfn.IFS(EL79=0.25,"17",EL79=0.5,"18", EL79=0,"0", EL79=-0.25, "1", EL79=-0.5,"2", EL79=-0.75,"3", EL79=-1,"4",EL79=-1.25,"5", EL79=-1.5,"6", EL79=-1.75,"7", EL79=-2,"8",EL79= -2.25,"9",EL79=-2.5,"10",EL79= -2.75,"11",EL79= -3,"12",EL79= -3.25,"13",EL79= -3.5,"14",EL79= -3.75,"15",EL79=-4,"16")</f>
        <v>0</v>
      </c>
      <c r="EO79" s="10" t="n">
        <v>0</v>
      </c>
      <c r="EP79" s="11" t="str">
        <f aca="false">IF(EO79=0,"1","2")</f>
        <v>1</v>
      </c>
      <c r="EQ79" s="11" t="str">
        <f aca="false" t="array" ref="EQ79">_xlfn.IFS(EO79=0,"0", EO79=0.25, "1", EO79=0.5,"2", EO79=0.75,"3", EO79=1,"4",EO79=1.25,"5", EO79=1.5,"6", EO79=1.75,"7", EO79=2,"8", EO79=2.25,"9", EO79=2.25,"9",EO79=2.5,"10", EO79=2.75,"11", EO79=3,"12", EO79=3.25,"13", EO79=3.5,"14", EO79=3.75,"15",EO79=4,"16", EO79=-0.25, "17", bq=-0.5, "18")</f>
        <v>0</v>
      </c>
      <c r="ER79" s="10" t="n">
        <v>0</v>
      </c>
      <c r="ES79" s="11" t="str">
        <f aca="false">IF(ER79=0,"1","2")</f>
        <v>1</v>
      </c>
      <c r="ET79" s="11" t="str">
        <f aca="false" t="array" ref="ET79">_xlfn.IFS(ER79=0,"0", ER79=0.25, "1", ER79=0.5,"2", ER79=0.75,"3", ER79=1,"4",ER79=1.25,"5", ER79=1.5,"6", ER79=1.75,"7", ER79=2,"8", ER79=2.25,"9", ER79=2.25,"9",ER79=2.5,"10", ER79=2.75,"11", ER79=3,"12", ER79=3.25,"13", ER79=3.5,"14", ER79=3.75,"15",ER79=4,"16", ER79=-0.25, "17", bq=-0.5, "18")</f>
        <v>0</v>
      </c>
      <c r="EU79" s="13" t="n">
        <v>38</v>
      </c>
      <c r="EV79" s="14" t="str">
        <f aca="false">VLOOKUP(EU79,LEYENDA!$G$2:$H$8,2,TRUE())</f>
        <v>37-48</v>
      </c>
      <c r="EW79" s="14" t="str">
        <f aca="false" t="array" ref="EW79">_xlfn.IFS(EV79="0-5","1", EV79="6-12","2", EV79="13-18","3", EV79="19-24","4", EV79="25-36","5", EV79="37-48","6", EV79="49-60","7")</f>
        <v>6</v>
      </c>
    </row>
    <row r="80" customFormat="false" ht="17.25" hidden="false" customHeight="true" outlineLevel="0" collapsed="false">
      <c r="A80" s="41" t="n">
        <v>38</v>
      </c>
      <c r="B80" s="32" t="n">
        <v>2</v>
      </c>
      <c r="C80" s="33" t="n">
        <v>44364</v>
      </c>
      <c r="D80" s="6"/>
      <c r="E80" s="5" t="str">
        <f aca="false">VLOOKUP(A80,'286'!$A$3:$J$600,10,FALSE())</f>
        <v>TOMÁS DEL CERRO, ELIA</v>
      </c>
      <c r="F80" s="4" t="str">
        <f aca="false">VLOOKUP(A80,'286'!$A$3:$I$1768,3,FALSE())</f>
        <v>TOCEE</v>
      </c>
      <c r="G80" s="6" t="n">
        <f aca="false">VLOOKUP(A80,'286'!$A$3:$I$1768,4,FALSE())</f>
        <v>36496</v>
      </c>
      <c r="H80" s="7" t="n">
        <f aca="false">YEAR(C80)-YEAR(G80)</f>
        <v>22</v>
      </c>
      <c r="I80" s="1" t="str">
        <f aca="false">VLOOKUP(H80,LEYENDA!$C$2:$D$6,2,TRUE())</f>
        <v>13-24</v>
      </c>
      <c r="J80" s="5" t="str">
        <f aca="false">VLOOKUP(A80,'286'!$A$3:$I$1768,7,FALSE())</f>
        <v>H</v>
      </c>
      <c r="K80" s="8" t="str">
        <f aca="false">VLOOKUP(A80,'286'!$A$3:$I$1768,2,FALSE())</f>
        <v>OD</v>
      </c>
      <c r="L80" s="4" t="str">
        <f aca="false">VLOOKUP(A80,'286'!$A$3:$I$1768,8,FALSE())</f>
        <v>D</v>
      </c>
      <c r="M80" s="4" t="str">
        <f aca="false">VLOOKUP(A80,'286'!$A$3:$I$1768,9,FALSE())</f>
        <v>I</v>
      </c>
      <c r="N80" s="8" t="str">
        <f aca="false">IF(R80=O80, "MISMA","CONTRARIA")</f>
        <v>CONTRARIA</v>
      </c>
      <c r="O80" s="8" t="str">
        <f aca="false" t="array" ref="O80">_xlfn.IFS(L80="D","1", L80="I","2")</f>
        <v>1</v>
      </c>
      <c r="P80" s="8" t="str">
        <f aca="false" t="array" ref="P80">_xlfn.IFS(K80="OD","1", K80="OI","2")</f>
        <v>1</v>
      </c>
      <c r="Q80" s="1" t="str">
        <f aca="false" t="array" ref="Q80">_xlfn.IFS(J80="M","1", J80="H","2")</f>
        <v>2</v>
      </c>
      <c r="R80" s="8" t="str">
        <f aca="false" t="array" ref="R80">_xlfn.IFS(M80="D","1", M80="I","2")</f>
        <v>2</v>
      </c>
      <c r="S80" s="1" t="str">
        <f aca="false" t="array" ref="S80">_xlfn.IFS(N80="CONTRARIA", "1",N80= "MISMA","2")</f>
        <v>1</v>
      </c>
      <c r="T80" s="1" t="str">
        <f aca="false" t="array" ref="T80">_xlfn.IFS(I80="0-12","1", I80="13-24","2", I80="25-40","3", I80="41-60","4", I80="61-100","5")</f>
        <v>2</v>
      </c>
      <c r="U80" s="9" t="n">
        <v>-3</v>
      </c>
      <c r="V80" s="11" t="str">
        <f aca="false">IF(U80="","",IF(AND(U80&gt;=-9,U80&lt;=-6.5),"-9 a -6,5",IF(AND(U80&gt;=-6,U80&lt;=-3.5),"-6 a -3,5",IF(AND(U80&gt;=-3,U80&lt;=-1),"-3 a -1",IF(U80=-0.5,"-0,5",IF(AND(U80&gt;=0,U80&lt;=2.5),"0 a 2,5",IF(AND(U80&gt;=3,U80&lt;=5.5),"3 a 5,5",IF(AND(U80&gt;=6,U80&lt;=8.5),"6 a 8,5",IF(AND(U80&gt;=9,U80&lt;=20),"9 a 20","Fuera de rango")))))))))</f>
        <v>-3 a -1</v>
      </c>
      <c r="W80" s="11" t="n">
        <f aca="false">IF(V80="","",IF(V80="-9 a -6,5",2,IF(V80="-6 a -3,5",3,IF(V80="-3 a -1",4,IF(V80="-0,5","NORMA",IF(V80="0 a 2,5",5,IF(V80="3 a 5,5",6,IF(V80="6 a 8,5",7,IF(V80="9 a 20",8,"Fuera de rango")))))))))</f>
        <v>4</v>
      </c>
      <c r="X80" s="9" t="n">
        <v>9</v>
      </c>
      <c r="Y80" s="11" t="str">
        <f aca="false">IF(X80="","",IF(AND(X80&gt;=0,X80&lt;=4),"0 a 4",IF(AND(X80&gt;=4.5,X80&lt;=8.5),"4,5 a 8,5",IF(X80=9,"9",IF(AND(X80&gt;=9.5,X80&lt;=13),"9,5 a 13",IF(AND(X80&gt;=13.5,X80&lt;=20),"13,5 a 20",IF(AND(X80&gt;=20.5,X80&lt;=35),"20,5 a 35","Fuera de rango")))))))</f>
        <v>9</v>
      </c>
      <c r="Z80" s="11" t="str">
        <f aca="false">IF(Y80="","",IF(Y80="0 a 4",1,IF(Y80="4,5 a 8,5",2,IF(Y80="9","NORMA",IF(Y80="9,5 a 13",3,IF(Y80="13,5 a 20",4,IF(Y80="20,5 a 35",5,"Fuera de rango")))))))</f>
        <v>NORMA</v>
      </c>
      <c r="AA80" s="9" t="n">
        <v>0</v>
      </c>
      <c r="AB80" s="10" t="str">
        <f aca="false">IF(AA80="","",IF(AND(AA80&gt;=0,AA80&lt;=9),"0 a 9",IF(AND(AA80&gt;=9.5,AA80&lt;=18.5),"9,5 a 18,5",IF(AA80=19,"19",IF(AND(AA80&gt;=19.5,AA80&lt;=28),"19,5 a 28",IF(AND(AA80&gt;=28.5,AA80&lt;=40),"28,5 a 40","Fuera de rango"))))))</f>
        <v>0 a 9</v>
      </c>
      <c r="AC80" s="11" t="n">
        <f aca="false" t="array" ref="AC80">_xlfn.IFS(AB80="","",AB80="0 a 9",1,AB80="9,5 a 18,5",2,AB80="19","NORMA",AB80="19,5 a 28",3,AB80="28,5 a 40",4,TRUE(),"Fuera de rango")</f>
        <v>1</v>
      </c>
      <c r="AD80" s="9" t="n">
        <v>6</v>
      </c>
      <c r="AE80" s="10" t="str">
        <f aca="false">IF(AD80="","",IF(AND(AD80&gt;=-10,AD80&lt;=0),"De -10 a 0",IF(AND(AD80&gt;=0.5,AD80&lt;=9.5),"0,5 a 9,5",IF(AD80=10,"10",IF(AND(AD80&gt;=10.5,AD80&lt;=20),"10,5 a 20",IF(AND(AD80&gt;=20.5,AD80&lt;=40),"20,5 a 40","Fuera de rango"))))))</f>
        <v>0,5 a 9,5</v>
      </c>
      <c r="AF80" s="12" t="n">
        <f aca="false">IF(AD80="","",IF(AND(AD80&gt;=-10,AD80&lt;=0),1,IF(AND(AD80&gt;=0.5,AD80&lt;=9.5),2,IF(AD80=10,"NORMA",IF(AND(AD80&gt;=10.5,AD80&lt;=20),3,IF(AND(AD80&gt;=20.5,AD80&lt;=40),4,""))))))</f>
        <v>2</v>
      </c>
      <c r="AG80" s="9" t="n">
        <v>10</v>
      </c>
      <c r="AH80" s="10" t="str">
        <f aca="false">IF(AG80="","",IF(AND(AG80&gt;=0,AG80&lt;=4),"0 a 4",IF(AND(AG80&gt;=4.5,AG80&lt;=8.5),"4,5 a 8,5",IF(AG80=9,"9",IF(AND(AG80&gt;=9.5,AG80&lt;=13),"9,5 a 13",IF(AND(AG80&gt;=13.5,AG80&lt;=25),"13,5 a 25","Fuera de rango"))))))</f>
        <v>9,5 a 13</v>
      </c>
      <c r="AI80" s="11" t="n">
        <f aca="false">IF(AH80="","",IF(AH80="0 a 4",1,IF(AH80="4,5 a 8,5",2,IF(AH80="9","NORMA",IF(AH80="9,5 a 13",3,IF(AH80="13,5 a 25",4,""))))))</f>
        <v>3</v>
      </c>
      <c r="AJ80" s="9" t="n">
        <v>8</v>
      </c>
      <c r="AK80" s="10" t="str">
        <f aca="false">IF(AJ80="","",IF(AND(AJ80&gt;=-15,AJ80&lt;=-10.5),"-15 a -10,5",IF(AND(AJ80&gt;=-10,AJ80&lt;=-4),"-10 a -4",IF(AND(AJ80&gt;=-4.5,AJ80&lt;=0),"-4,5 a 0",IF(AND(AJ80&gt;=0.5,AJ80&lt;=4.5),"0,5 a 4,5",IF(AJ80=5,"5",IF(AND(AJ80&gt;=5.5,AJ80&lt;=10),"5,5 a 10",IF(AND(AJ80&gt;=10.5,AJ80&lt;=20),"10,5 a 20","Fuera de rango"))))))))</f>
        <v>5,5 a 10</v>
      </c>
      <c r="AL80" s="11" t="n">
        <f aca="false">IF(AK80="","",IF(AK80="-15 a -10,5",1,IF(AK80="-10 a -4",2,IF(AK80="-4,5 a 0",3,IF(AK80="0,5 a 4,5",4,IF(AK80="5","NORMA",IF(AK80="5,5 a 10",5,IF(AK80="10,5 a 20",6,"Error"))))))))</f>
        <v>5</v>
      </c>
      <c r="AM80" s="9" t="n">
        <v>0</v>
      </c>
      <c r="AN80" s="10" t="str">
        <f aca="false">IF(AM80="","",IF(AND(AM80&gt;=-7.5,AM80&lt;=-5.5),"-7,5 a -5,5",IF(AND(AM80&gt;=-5,AM80&lt;=-3),"-5 a -3",IF(AND(AM80&gt;=-2.5,AM80&lt;=-0.5),"-2,5 a -0,5",IF(AM80=0,"0,00",IF(AND(AM80&gt;=0.5,AM80&lt;=2.5),"0,5 a 2,5",IF(AND(AM80&gt;=3,AM80&lt;=5),"3 a 5",IF(AND(AM80&gt;=5.5,AM80&lt;=7.5),"5,5 a 7,5",IF(AND(AM80&gt;=8,AM80&lt;=10),"8 a 10","Fuera de rango")))))))))</f>
        <v>0,00</v>
      </c>
      <c r="AO80" s="11" t="str">
        <f aca="false">IF(AN80="","",IF(AN80="-7,5 a -5,5",1,IF(AN80="-5 a -3",2,IF(AN80="-2,5 a -0,5",3,IF(AN80="0,00","NORMA",IF(AN80="0,5 a 2,5",4,IF(AN80="3 a 5",5,IF(AN80="5,5 a 7,5",6,IF(AN80="8 a 10",7,"Error")))))))))</f>
        <v>NORMA</v>
      </c>
      <c r="AP80" s="9" t="n">
        <v>-6</v>
      </c>
      <c r="AQ80" s="10" t="str">
        <f aca="false">IF(AP80="","",IF(AND(AP80&gt;=-20,AP80&lt;=-9.5),"-20 a -9,5",IF(AND(AP80&gt;=-9,AP80&lt;=-6.5),"-9 a -6,5",IF(AP80=-6,"-6",IF(AND(AP80&gt;=-5.5,AP80&lt;=-3),"-5,5 a -3",IF(AND(AP80&gt;=-2.5,AP80&lt;=0),"-2,5 a 0",IF(AND(AP80&gt;=0.5,AP80&lt;=3),"0,5 a 3",IF(AND(AP80&gt;=3.5,AP80&lt;=6),"3,5 a 6",IF(AND(AP80&gt;=6.5,AP80&lt;=9),"6,5 a 9",IF(AND(AP80&gt;=9.5,AP80&lt;=20),"9,5 a 20","Fuera de rango"))))))))))</f>
        <v>-6</v>
      </c>
      <c r="AR80" s="11" t="str">
        <f aca="false">IF(AQ80="","",IF(AQ80="-20 a -9,5",1,IF(AQ80="-9 a -6,5",2,IF(AQ80="-6","NORMA",IF(AQ80="-5,5 a -3",3,IF(AQ80="-2,5 a 0",4,IF(AQ80="0,5 a 3",5,IF(AQ80="3,5 a 6",6,IF(AQ80="6,5 a 9",7,IF(AQ80="9,5 a 20",8,""))))))))))</f>
        <v>NORMA</v>
      </c>
      <c r="AS80" s="9" t="n">
        <v>0</v>
      </c>
      <c r="AT80" s="10" t="str">
        <f aca="false">IF(AS80="","",IF(AND(AS80&gt;=-16,AS80&lt;=-14),"-16 a -14",IF(AND(AS80&gt;=-13.5,AS80&lt;=-11.5),"-13,5 a -11,5",IF(AND(AS80&gt;=-11,AS80&lt;=-9),"-11 a -9",IF(AND(AS80&gt;=-8.5,AS80&lt;=-6.5),"-8,5 a -6,5",IF(AND(AS80&gt;=-6,AS80&lt;=-4),"-6 a -4",IF(AND(AS80&gt;=-3.5,AS80&lt;=-1.5),"-3,5 a -1,5",IF(AND(AS80&gt;=-1,AS80&lt;=1),"-1 a 1",IF(AND(AS80&gt;=1.5,AS80&lt;=3.5),"1,5 a 3,5",IF(AND(AS80&gt;=4,AS80&lt;=6),"4 a 6",IF(AND(AS80&gt;=6.5,AS80&lt;=8.5),"6,5 a 8,5",IF(AND(AS80&gt;=9,AS80&lt;=11),"9 a 11",IF(AND(AS80&gt;=11.5,AS80&lt;=13.5),"11,5 a 13,5",IF(AND(AS80&gt;=14,AS80&lt;=16),"14 a 16",IF(AND(AS80&gt;=16.5,AS80&lt;=18.5),"16,5 a 18,5",IF(AND(AS80&gt;=19,AS80&lt;=21),"19 a 21","Fuera de rango"))))))))))))))))</f>
        <v>-1 a 1</v>
      </c>
      <c r="AU80" s="11" t="n">
        <f aca="false" t="array" ref="AU80">IF(AT80="","",_xlfn.IFS(AT80="-16 a -14",1,AT80="-13,5 a -11,5",2,AT80="-11 a -9",3,AT80="-8,5 a -6,5",4,AT80="-6 a -4",5,AT80="-3,5 a -1,5",6,AT80="-1 a 1",7,AT80="1,5 a 3,5",8,AT80="4 a 6","NORMA",AT80="6,5 a 8,5",9,AT80="9 a 11",10,AT80="11,5 a 13,5",11,AT80="14 a 16",12,AT80="16,5 a 18,5",13,AT80="19 a 21",14,TRUE(),""))</f>
        <v>7</v>
      </c>
      <c r="AV80" s="9" t="n">
        <v>1.75</v>
      </c>
      <c r="AW80" s="10" t="str">
        <f aca="false">IF(AV80="","",IF(AND(AV80&gt;=-1,AV80&lt;=-0.5),"-1 a -0,5",IF(AND(AV80&gt;-0.5,AV80&lt;=0),"De -0,5 a 0",IF(AND(AV80&gt;=0.25,AV80&lt;=0.75),"0,25 a 0,75",IF(AND(AV80&gt;=1,AV80&lt;=1.5),"1 a 1,5",IF(AND(AV80&gt;=1.75,AV80&lt;=2.25),"1,75 a 2,25",IF(AND(AV80&gt;=2.5,AV80&lt;=3),"2,5 a 3",IF(AND(AV80&gt;=3.25,AV80&lt;=3.75),"3,25 a 3,75","Fuera de rango"))))))))</f>
        <v>1,75 a 2,25</v>
      </c>
      <c r="AX80" s="11" t="n">
        <f aca="false">IF(AW80="","",IF(OR(AW80="-1 a -0,5",AW80="-1 a -0.5"),1,IF(OR(AW80="De -0,5 a 0",AW80="-0,5 a 0",AW80="De -0.5 a 0"),2,IF(OR(AW80="0,25 a 0,75",AW80="0.25 a 0.75"),"NORMA",IF(OR(AW80="1 a 1,5",AW80="1 a 1.5"),3,IF(OR(AW80="1,75 a 2,25",AW80="1.75 a 2.25"),4,IF(OR(AW80="2,5 a 3",AW80="2.5 a 3"),5,IF(OR(AW80="3,25 a 3,75",AW80="3.25 a 3.75"),6,""))))))))</f>
        <v>4</v>
      </c>
      <c r="AY80" s="9" t="n">
        <v>-11</v>
      </c>
      <c r="AZ80" s="10" t="str">
        <f aca="false">IF(AY80="","",IF(AND(AY80&gt;=-20,AY80&lt;=-9.5),"-20 a -9,5",IF(AND(AY80&gt;=-9,AY80&lt;=-6.5),"-9 a -6,5",IF(AY80=-6,"-6",IF(AND(AY80&gt;=-5.5,AY80&lt;=-3),"-5,5 a -3",IF(AND(AY80&gt;=-2.5,AY80&lt;=0),"-2,5 a 0",IF(AND(AY80&gt;=0.5,AY80&lt;=3),"0,5 a 3",IF(AND(AY80&gt;=3.5,AY80&lt;=6),"3,5 a 6","Fuera de rango"))))))))</f>
        <v>-20 a -9,5</v>
      </c>
      <c r="BA80" s="11" t="n">
        <f aca="false">IF(AZ80="","",IF(AZ80="-20 a -9,5",1,IF(AZ80="-9 a -6,5",2,IF(AZ80="-6","NORMA",IF(AZ80="-5,5 a -3",3,IF(AZ80="-2,5 a 0",4,IF(AZ80="0,5 a 3",5,IF(AZ80="3,5 a 6",6,""))))))))</f>
        <v>1</v>
      </c>
      <c r="BB80" s="9" t="n">
        <v>6</v>
      </c>
      <c r="BC80" s="10" t="str">
        <f aca="false" t="array" ref="BC80">IF(BB80="","",_xlfn.IFS(AND(BB80&gt;=0,BB80&lt;=2),"0 a 2",AND(BB80&gt;=2.5,BB80&lt;=4.5),"2,5 a 4,5",AND(BB80&gt;=5,BB80&lt;=7),"5 a 7",AND(BB80&gt;=7.5,BB80&lt;=9.5),"7,5 a 9,5",AND(BB80&gt;=10,BB80&lt;=12),"10 a 12",AND(BB80&gt;=12.5,BB80&lt;=14.5),"12,5 a 14,5",BB80=15,"15",AND(BB80&gt;=15.5,BB80&lt;=17.5),"15,5 a 17,5",AND(BB80&gt;=18,BB80&lt;=20),"18 a 20",AND(BB80&gt;=20.5,BB80&lt;=22.5),"20,5 a 22,5",AND(BB80&gt;=23,BB80&lt;=25),"23 a 25",TRUE(),"Fuera de rango"))</f>
        <v>5 a 7</v>
      </c>
      <c r="BD80" s="11" t="n">
        <f aca="false" t="array" ref="BD80">IF(BC80="","",_xlfn.IFS(BC80="0 a 2",1,BC80="2,5 a 4,5",2,BC80="5 a 7",3,BC80="7,5 a 9,5",4,BC80="10 a 12",5,BC80="12,5 a 14,5",6,BC80="15","NORMA",BC80="15,5 a 17,5",7,BC80="18 a 20",8,BC80="20,5 a 22,5",9,BC80="23 a 25",10,TRUE(),"Fuera de rango"))</f>
        <v>3</v>
      </c>
      <c r="BE80" s="9" t="n">
        <v>14</v>
      </c>
      <c r="BF80" s="10" t="str">
        <f aca="false">IF(BE80="","",IF(AND(BE80&gt;=-20,BE80&lt;=-10),"-20 a -10",IF(AND(BE80&gt;=-9.5,BE80&lt;=0.5),"-9,5 a 0,5",IF(AND(BE80&gt;=1,BE80&lt;=11),"1 a 11",IF(AND(BE80&gt;=11.5,BE80&lt;=20.5),"11,5 a 20,5",IF(BE80=21,"21",IF(AND(BE80&gt;=21.5,BE80&lt;=31.5),"21,5 a 31,5",IF(AND(BE80&gt;=32,BE80&lt;=42),"32 a 42","Fuera de rango"))))))))</f>
        <v>11,5 a 20,5</v>
      </c>
      <c r="BG80" s="11" t="n">
        <f aca="false">IF(BF80="","",IF(BF80="-20 a -10",1,IF(BF80="-9,5 a 0,5",2,IF(BF80="1 a 11",3,IF(BF80="11,5 a 20,5",4,IF(BF80="21","NORMA",IF(BF80="21,5 a 31,5",5,IF(BF80="32 a 42",6,""))))))))</f>
        <v>4</v>
      </c>
      <c r="BH80" s="9" t="n">
        <v>4</v>
      </c>
      <c r="BI80" s="10" t="str">
        <f aca="false">IF(BH80="","",IF(AND(BH80&gt;=-20,BH80&lt;=-15),"-20 a -15",IF(AND(BH80&gt;=-14.5,BH80&lt;=-9.5),"-14,5 a -9,5",IF(AND(BH80&gt;=-9,BH80&lt;=-4),"-9 a -4",IF(AND(BH80&gt;=-3.5,BH80&lt;=2.5),"-3,5 a 2,5",IF(AND(BH80&gt;=3,BH80&lt;=8),"3 a 8",IF(AND(BH80&gt;=8.5,BH80&lt;=14.5),"8,5 a 14,5",IF(BH80=15,"15",IF(AND(BH80&gt;=15.5,BH80&lt;=20.5),"15,5 a 20,5",IF(AND(BH80&gt;=21,BH80&lt;=26),"21 a 26","Fuera de rango"))))))))))</f>
        <v>3 a 8</v>
      </c>
      <c r="BJ80" s="11" t="n">
        <f aca="false">IF(BI80="","",IF(BI80="-20 a -15",1,IF(BI80="-14,5 a -9,5",2,IF(BI80="-9 a -4",3,IF(BI80="-3,5 a 2,5",4,IF(BI80="3 a 8",5,IF(BI80="8,5 a 14,5",6,IF(BI80="15","NORMA",IF(BI80="15,5 a 20,5",7,IF(BI80="21 a 26",8,IF(BI80="26,5 a 31,5",9,"")))))))))))</f>
        <v>5</v>
      </c>
      <c r="BK80" s="9" t="n">
        <v>11</v>
      </c>
      <c r="BL80" s="10" t="str">
        <f aca="false">IF(BK80="","",IF(AND(BK80&gt;=0,BK80&lt;=2),"0 - 2",IF(AND(BK80&gt;=2.5,BK80&lt;=4.5),"2,5 - 4,5",IF(AND(BK80&gt;=5,BK80&lt;=7),"5 - 7",IF(AND(BK80&gt;=7.5,BK80&lt;=9.5),"7,5 - 9,5",IF(AND(BK80&gt;=10,BK80&lt;=12),"10 - 12",IF(AND(BK80&gt;=12.5,BK80&lt;=13.5),"12,5 - 13,5",IF(BK80=14,"14",IF(AND(BK80&gt;=14.5,BK80&lt;=16.5),"14,5 - 16,5",IF(AND(BK80&gt;=17,BK80&lt;=19),"17 - 19",IF(AND(BK80&gt;=19.5,BK80&lt;=21.5),"19,5 - 21,5",IF(AND(BK80&gt;=22,BK80&lt;=24),"22 - 24",IF(AND(BK80&gt;=24.5,BK80&lt;=26.5),"24,5 - 26,5",IF(AND(BK80&gt;=27,BK80&lt;=29),"27 - 29",IF(AND(BK80&gt;=29.5,BK80&lt;=30),"29,5 - 30","Fuera de rango")))))))))))))))</f>
        <v>10 - 12</v>
      </c>
      <c r="BM80" s="11" t="n">
        <f aca="false">IF(BL80="","",IF(BL80="0 - 2",1,IF(BL80="2,5 - 4,5",2,IF(BL80="5 - 7",3,IF(BL80="7,5 - 9,5",4,IF(BL80="10 - 12",5,IF(BL80="12,5 - 13,5",6,IF(BL80="14","NORMA",IF(BL80="14,5 - 16,5",7,IF(BL80="17 - 19",8,IF(BL80="19,5 - 21,5",9,IF(BL80="22 - 24",10,IF(BL80="24,5 - 26,5",11,IF(BL80="27 - 29",12,IF(BL80="29,5 - 30",13,"")))))))))))))))</f>
        <v>5</v>
      </c>
      <c r="BN80" s="9" t="n">
        <v>18</v>
      </c>
      <c r="BO80" s="10" t="str">
        <f aca="false">IF(BN80="","",IF(AND(BN80&gt;=-20,BN80&lt;=-10),"-20 a -10",IF(AND(BN80&gt;=-9.5,BN80&lt;=0.5),"-9,5 a 0,5",IF(AND(BN80&gt;=1,BN80&lt;=11),"1 a 11",IF(AND(BN80&gt;=11.5,BN80&lt;=21.5),"11,5 a 21,5",IF(BN80=22,"22",IF(AND(BN80&gt;=22.5,BN80&lt;=32.5),"22,5 a 32,5",IF(AND(BN80&gt;=33,BN80&lt;=43),"33 a 43","Fuera de rango"))))))))</f>
        <v>11,5 a 21,5</v>
      </c>
      <c r="BP80" s="11" t="n">
        <f aca="false">IF(BO80="","",IF(BO80="-20 a -10",1,IF(BO80="-9,5 a 0,5",2,IF(BO80="1 a 11",3,IF(BO80="11,5 a 21,5",4,IF(BO80="22","NORMA",IF(BO80="22,5 a 32,5",5,IF(BO80="33 a 43",6,""))))))))</f>
        <v>4</v>
      </c>
      <c r="BQ80" s="9" t="n">
        <v>7</v>
      </c>
      <c r="BR80" s="10" t="str">
        <f aca="false">IF(BQ80="","",IF(AND(BQ80&gt;=-20,BQ80&lt;=-15),"-20 a -15",IF(AND(BQ80&gt;=-14.5,BQ80&lt;=-9.5),"-14,5 a -9,5",IF(AND(BQ80&gt;=-9,BQ80&lt;=-4),"-9 a -4",IF(AND(BQ80&gt;=-3.5,BQ80&lt;=2.5),"-3,5 a 2,5",IF(AND(BQ80&gt;=3,BQ80&lt;=8),"3 a 8",IF(AND(BQ80&gt;=8.5,BQ80&lt;=13.5),"8,5 a 13,5",IF(AND(BQ80&gt;=14,BQ80&lt;=17.5),"14 a 17,5",IF(BQ80=18,"18",IF(AND(BQ80&gt;=18.5,BQ80&lt;=23.5),"18,5 a 23,5",IF(AND(BQ80&gt;=24,BQ80&lt;=29),"24 a 29",IF(AND(BQ80&gt;=29.5,BQ80&lt;=34.5),"29,5 a 34,5",IF(AND(BQ80&gt;=35,BQ80&lt;=40),"35 a 40","Fuera de rango")))))))))))))</f>
        <v>3 a 8</v>
      </c>
      <c r="BS80" s="11" t="n">
        <f aca="false">IF(BR80="","",IF(BR80="-20 a -15",1,IF(BR80="-14,5 a -9,5",2,IF(BR80="-9 a -4",3,IF(BR80="-3,5 a 2,5",4,IF(BR80="3 a 8",5,IF(BR80="8,5 a 13,5",6,IF(BR80="14 a 17,5",7,IF(BR80="18","NORMA",IF(BR80="18,5 a 23,5",8,IF(BR80="24 a 29",9,IF(BR80="29,5 a 34,5",10,IF(BR80="35 a 40",11,"")))))))))))))</f>
        <v>5</v>
      </c>
      <c r="BT80" s="9" t="n">
        <v>0</v>
      </c>
      <c r="BU80" s="10" t="str">
        <f aca="false">IF(BT80="","",IF(AND(BT80&gt;=-20,BT80&lt;=-18),"-20 a -18",IF(AND(BT80&gt;=-17.5,BT80&lt;=-15.5),"-17,5 a -15,5",IF(AND(BT80&gt;=-15,BT80&lt;=-13),"-15 a -13",IF(AND(BT80&gt;=-12.5,BT80&lt;=-10.5),"-12,5 a -10,5",IF(AND(BT80&gt;=-10,BT80&lt;=-8),"-10 a -8",IF(AND(BT80&gt;=-7.5,BT80&lt;=-5.5),"-7,5 a -5,5",IF(AND(BT80&gt;=-5,BT80&lt;=-3),"-5 a -3",IF(AND(BT80&gt;=-2.5,BT80&lt;=-0.5),"-2,5 a -0,5",IF(BT80=0,"0",IF(AND(BT80&gt;=0.5,BT80&lt;=2.5),"0,5 a 2,5",IF(AND(BT80&gt;=3,BT80&lt;=5),"3 a 5",IF(AND(BT80&gt;=5.5,BT80&lt;=7.5),"5,5 a 7,5",IF(AND(BT80&gt;=8,BT80&lt;=10),"8 a 10",IF(AND(BT80&gt;=10.5,BT80&lt;=12.5),"10,5 a 12,5",IF(AND(BT80&gt;=13,BT80&lt;=15),"13 a 15",IF(AND(BT80&gt;=15.5,BT80&lt;=17.5),"15,5 a 17,5",IF(AND(BT80&gt;=18,BT80&lt;=20),"18 a 20","Fuera de rango"))))))))))))))))))</f>
        <v>0</v>
      </c>
      <c r="BV80" s="11" t="str">
        <f aca="false">IF(BT80="","",IF(BT80=0,"NORMA",IF(AND(BT80&gt;=-20,BT80&lt;=-18),2,IF(AND(BT80&gt;=-17.5,BT80&lt;=-15.5),2,IF(AND(BT80&gt;=-15,BT80&lt;=-13),3,IF(AND(BT80&gt;=-12.5,BT80&lt;=-10.5),4,IF(AND(BT80&gt;=-10,BT80&lt;=-8),5,IF(AND(BT80&gt;=-7.5,BT80&lt;=-5.5),6,IF(AND(BT80&gt;=-5,BT80&lt;=-3),7,IF(AND(BT80&gt;=-2.5,BT80&lt;=-0.5),8,IF(AND(BT80&gt;=0.5,BT80&lt;=2.5),9,IF(AND(BT80&gt;=3,BT80&lt;=5),10,IF(AND(BT80&gt;=5.5,BT80&lt;=7.5),11,IF(AND(BT80&gt;=8,BT80&lt;=10),12,IF(AND(BT80&gt;=10.5,BT80&lt;=12.5),13,IF(AND(BT80&gt;=13,BT80&lt;=15),14,IF(AND(BT80&gt;=15.5,BT80&lt;=17.5),15,IF(AND(BT80&gt;=18,BT80&lt;=20),16,"Fuera de rango"))))))))))))))))))</f>
        <v>NORMA</v>
      </c>
      <c r="BW80" s="9" t="n">
        <v>-4</v>
      </c>
      <c r="BX80" s="10" t="n">
        <f aca="false">18.5- (0.3*H80)</f>
        <v>11.9</v>
      </c>
      <c r="BY80" s="10" t="n">
        <f aca="false">(BW80)-(BX80)</f>
        <v>-15.9</v>
      </c>
      <c r="BZ80" s="10" t="str">
        <f aca="false">IF(BY80="","",IF(BY80&lt;-27.5,"De -30 a -28",IF(BY80&lt;-25,"De -27,5 a -25,5",IF(BY80&lt;-22.5,"De -25 a -23",IF(BY80&lt;-20,"De -22,5 a -20,5",IF(BY80&lt;-17.5,"De -20 a -18",IF(BY80&lt;-15,"De -17,5 a -15,5",IF(BY80&lt;-12.5,"De -15 a -13",IF(BY80&lt;-10,"De -12,5 a -10,5",IF(BY80&lt;-7.5,"De -10 a -8",IF(BY80&lt;-5,"De -7,5 a -5,5",IF(BY80&lt;-2.5,"De -5 a -3",IF(BY80&lt;0,"De -2,5 a -0,5",IF(BY80&lt;2.5,"De 0 a 2",IF(BY80&lt;5,"De 2,5 a 4,5",IF(BY80&lt;7.5,"De 5 a 7",IF(BY80&lt;10,"De 7,5 a 9,5",IF(BY80&lt;12.5,"De 10 a 12",IF(BY80&lt;15,"De 12,5 a 14,5",IF(BY80&lt;17.5,"De 15 a 17",IF(BY80&lt;20,"De 17,5 a 19,5",IF(BY80&lt;22.5,"De 20 a 22",IF(BY80&lt;25,"De 22,5 a 24,5",IF(BY80&lt;27.5,"De 25 a 27","De 27,5 a 30"))))))))))))))))))))))))</f>
        <v>De -17,5 a -15,5</v>
      </c>
      <c r="CA80" s="12" t="n">
        <f aca="false">IF(BY80="","",IF(BY80&lt;=-28,1,IF(BY80&lt;=-25.5,2,IF(BY80&lt;=-23,3,IF(BY80&lt;=-20.5,4,IF(BY80&lt;=-18,5,IF(BY80&lt;=-15.5,6,IF(BY80&lt;=-13,7,IF(BY80&lt;=-10.5,8,IF(BY80&lt;=-8,9,IF(BY80&lt;=-5.5,10,IF(BY80&lt;=-3,11,IF(BY80&lt;=-0.5,12,IF(BY80&lt;=2,13,IF(BY80&lt;=4.5,14,IF(BY80&lt;=7,15,IF(BY80&lt;=9.5,16,IF(BY80&lt;=12,17,IF(BY80&lt;=14.5,18,IF(BY80&lt;=17,19,IF(BY80&lt;=19.5,20,IF(BY80&lt;=22,21,IF(BY80&lt;=24.5,22,IF(BY80&lt;=27,23,IF(BY80&lt;=30,24,"Fuera de rango")))))))))))))))))))))))))</f>
        <v>6</v>
      </c>
      <c r="CB80" s="9" t="n">
        <v>-3.25</v>
      </c>
      <c r="CC80" s="10" t="n">
        <f aca="false">18.5- (0.3*H80)</f>
        <v>11.9</v>
      </c>
      <c r="CD80" s="10" t="n">
        <f aca="false">(CB80)-(CC80)</f>
        <v>-15.15</v>
      </c>
      <c r="CE80" s="10" t="str">
        <f aca="false">IF(CD80="","",IF(CD80&lt;-27.5,"De -30 a -28",IF(CD80&lt;-25,"De -27,5 a -25,5",IF(CD80&lt;-22.5,"De -25 a -23",IF(CD80&lt;-20,"De -22,5 a -20,5",IF(CD80&lt;-17.5,"De -20 a -18",IF(CD80&lt;-15,"De -17,5 a -15,5",IF(CD80&lt;-12.5,"De -15 a -13",IF(CD80&lt;-10,"De -12,5 a -10,5",IF(CD80&lt;-7.5,"De -10 a -8",IF(CD80&lt;-5,"De -7,5 a -5,5",IF(CD80&lt;-2.5,"De -5 a -3",IF(CD80&lt;0,"De -2,5 a -0,5",IF(CD80&lt;=2,"De 0 a 2",IF(CD80&lt;=4.5,"De 2,5 a 4,5",IF(CD80&lt;=7,"De 5 a 7",IF(CD80&lt;=9.5,"De 7,5 a 9,5",IF(CD80&lt;=12,"De 10 a 12",IF(CD80&lt;=14.5,"De 12,5 a 14,5",IF(CD80&lt;=17,"De 15 a 17",IF(CD80&lt;=19.5,"De 17,5 a 19,5",IF(CD80&lt;=22,"De 20 a 22",IF(CD80&lt;=24.5,"De 22,5 a 24,5",IF(CD80&lt;=27,"De 25 a 27","De 27,5 a 30"))))))))))))))))))))))))</f>
        <v>De -17,5 a -15,5</v>
      </c>
      <c r="CF80" s="12" t="n">
        <f aca="false">IF(CD80="","",IF(CD80&lt;-27.5,1,IF(CD80&lt;-25,2,IF(CD80&lt;-22.5,3,IF(CD80&lt;-20,4,IF(CD80&lt;-17.5,5,IF(CD80&lt;-15,6,IF(CD80&lt;-12.5,7,IF(CD80&lt;-10,8,IF(CD80&lt;-7.5,9,IF(CD80&lt;-5,10,IF(CD80&lt;-2.5,11,IF(CD80&lt;0,12,IF(CD80&lt;2.5,13,IF(CD80&lt;5,14,IF(CD80&lt;7.5,15,IF(CD80&lt;10,16,IF(CD80&lt;12.5,17,IF(CD80&lt;15,18,IF(CD80&lt;17.5,19,IF(CD80&lt;20,20,IF(CD80&lt;22.5,21,IF(CD80&lt;25,22,IF(CD80&lt;27.5,23,24))))))))))))))))))))))))</f>
        <v>6</v>
      </c>
      <c r="CG80" s="9" t="n">
        <v>-2</v>
      </c>
      <c r="CH80" s="10" t="str">
        <f aca="false">IF(CG80="","",IF(AND(CG80&gt;=-10,CG80&lt;=-9.5),"-10 a -9,5",IF(AND(CG80&gt;-9.5,CG80&lt;=-8.5),"-9 a -8,5",IF(AND(CG80&gt;-8.5,CG80&lt;=-7.5),"-8 a -7,5",IF(AND(CG80&gt;-7.5,CG80&lt;=-6.5),"-7 a -6,5",IF(AND(CG80&gt;-6.5,CG80&lt;=-5.5),"-6 a -5,5",IF(AND(CG80&gt;-5.5,CG80&lt;=-4.5),"-5 a -4,5",IF(AND(CG80&gt;-4.5,CG80&lt;=-3.5),"-4 a -3,5",IF(AND(CG80&gt;-3.5,CG80&lt;=-2.5),"-3 a -2,5",IF(CG80=-2.25,"-2,25",IF(AND(CG80&gt;-2.5,CG80&lt;=-1.5),"-2 a -1,5",IF(AND(CG80&gt;-1.5,CG80&lt;=-0.5),"-1 a -0,5",IF(AND(CG80&gt;-0.5,CG80&lt;=0.5),"0 a 0,5",IF(AND(CG80&gt;0.5,CG80&lt;=1.5),"1 a 1,5",IF(AND(CG80&gt;1.5,CG80&lt;=2.5),"2 a 2,5",IF(AND(CG80&gt;2.5,CG80&lt;=3.5),"3 a 3,5",IF(AND(CG80&gt;3.5,CG80&lt;=4.5),"4 a 4,5",IF(AND(CG80&gt;4.5,CG80&lt;=5.5),"5 a 5,5",IF(AND(CG80&gt;5.5,CG80&lt;=6.5),"6 a 6,5",IF(AND(CG80&gt;6.5,CG80&lt;=7.5),"7 a 7,5",IF(AND(CG80&gt;7.5,CG80&lt;=8.5),"8 a 8,5",IF(AND(CG80&gt;8.5,CG80&lt;=9.5),"9 a 9,5",IF(CG80&gt;=10,"10","Fuera de rango")))))))))))))))))))))))</f>
        <v>-2 a -1,5</v>
      </c>
      <c r="CI80" s="11" t="n">
        <f aca="false">IF(CG80="","",IF(CG80=-2.25,"NORMA",IF(CG80&lt;=-9.5,1,IF(CG80&lt;=-8.5,2,IF(CG80&lt;=-7.5,3,IF(CG80&lt;=-6.5,4,IF(CG80&lt;=-5.5,5,IF(CG80&lt;=-4.5,6,IF(CG80&lt;=-3.5,7,IF(CG80&lt;=-2.5,8,IF(CG80&lt;=-1.5,9,IF(CG80&lt;=-0.5,10,IF(CG80&lt;=0.5,11,IF(CG80&lt;=1.5,12,IF(CG80&lt;=2.5,13,IF(CG80&lt;=3.5,14,IF(CG80&lt;=4.5,15,IF(CG80&lt;=5.5,16,IF(CG80&lt;=6.5,17,IF(CG80&lt;=7.5,18,IF(CG80&lt;=8.5,19,IF(CG80&lt;=9.5,20,IF(CG80=10,21,"Fuera de rango")))))))))))))))))))))))</f>
        <v>9</v>
      </c>
      <c r="CJ80" s="9" t="n">
        <v>3.5</v>
      </c>
      <c r="CK80" s="10" t="str">
        <f aca="false">IF(CJ80="","",IF(AND(CJ80&gt;=-6,CJ80&lt;=-5.5),"-6 a -5,5",IF(AND(CJ80&gt;-5.5,CJ80&lt;=-4.5),"-5 a -4,5",IF(AND(CJ80&gt;-4.5,CJ80&lt;=-3.5),"-4 a -3,5",IF(AND(CJ80&gt;-3.5,CJ80&lt;=-2.5),"-3 a -2,5",IF(AND(CJ80&gt;-2.5,CJ80&lt;=-1.5),"-2 a -1,5",IF(AND(CJ80&gt;-1.5,CJ80&lt;=-0.5),"-1 a -0,5",IF(AND(CJ80&gt;-0.5,CJ80&lt;=0.5),"0 a 0,5",IF(AND(CJ80&gt;0.5,CJ80&lt;=1.5),"1 a 1,5",IF(AND(CJ80&gt;1.5,CJ80&lt;2.5),"2",IF(AND(CJ80&gt;=2.5,CJ80&lt;=3),"2,5 a 3",IF(AND(CJ80&gt;3,CJ80&lt;=4),"3,5 a 4",IF(AND(CJ80&gt;4,CJ80&lt;=5),"4,5 a 5",IF(AND(CJ80&gt;5,CJ80&lt;=6),"5,5 a 6",IF(AND(CJ80&gt;6,CJ80&lt;=7),"6,5 a 7",IF(AND(CJ80&gt;7,CJ80&lt;=8),"7,5 a 8",IF(AND(CJ80&gt;8,CJ80&lt;=9.5),"8,5 a 9,5",IF(CJ80=10,"10","Fuera de rango"))))))))))))))))))</f>
        <v>3,5 a 4</v>
      </c>
      <c r="CL80" s="11" t="n">
        <f aca="false">IF(CK80="","",IF(OR(CK80="-6 a -5,5",CK80="-6 - -5,5"),1,IF(OR(CK80="-5 a -4,5",CK80="-5 - -4,5"),2,IF(OR(CK80="-4 a -3,5",CK80="-4 - -3,5"),3,IF(OR(CK80="-3 a -2,5",CK80="-3 - -2,5"),4,IF(OR(CK80="-2 a -1,5",CK80="-2 - -1,5"),5,IF(OR(CK80="-1 a -0,5",CK80="-1 - -0,5"),6,IF(OR(CK80="0 a 0,5",CK80="0 - 0,5"),7,IF(OR(CK80="1 a 1,5",CK80="1 - 1,5"),8,IF(CK80="2","NORMA",IF(OR(CK80="2,5 a 3",CK80="2,5 - 3"),9,IF(OR(CK80="3,5 a 4",CK80="3,5 - 4"),10,IF(OR(CK80="4,5 a 5",CK80="4,5 - 5"),11,IF(OR(CK80="5,5 a 6",CK80="5,5 - 6"),12,IF(OR(CK80="6,5 a 7",CK80="6,5 - 7"),13,IF(OR(CK80="7,5 a 8",CK80="7,5 - 8"),14,IF(OR(CK80="8,5 a 9",CK80="8,5 - 9,5",CK80="9 a 9,5"),15,IF(CK80="10",15,IF(OR(CK80="0,5 a 1",CK80="0,5 - 1"),7,"Fuera de rango")))))))))))))))))))</f>
        <v>10</v>
      </c>
      <c r="CM80" s="10" t="n">
        <v>0</v>
      </c>
      <c r="CN80" s="10" t="str">
        <f aca="false">IF(CM80=0,"0", " ")</f>
        <v>0</v>
      </c>
      <c r="CO80" s="10" t="str">
        <f aca="false">IF(CM80&gt;0,"EME"," ")</f>
        <v> </v>
      </c>
      <c r="CP80" s="10" t="n">
        <v>0</v>
      </c>
      <c r="CQ80" s="10" t="str">
        <f aca="false">IF(CP80&gt;0,"0", " ")</f>
        <v> </v>
      </c>
      <c r="CR80" s="10" t="str">
        <f aca="false">IF(CP80&gt;0,"EME"," ")</f>
        <v> </v>
      </c>
      <c r="CS80" s="9" t="n">
        <v>0</v>
      </c>
      <c r="CT80" s="10" t="str">
        <f aca="false">IF(CS80&gt;0,"1", " ")</f>
        <v> </v>
      </c>
      <c r="CU80" s="10" t="str">
        <f aca="false">IF(CS80&gt;0,"HIP"," ")</f>
        <v> </v>
      </c>
      <c r="CV80" s="9" t="n">
        <v>0</v>
      </c>
      <c r="CW80" s="10" t="str">
        <f aca="false">IF(CV80&gt;0,"1", " ")</f>
        <v> </v>
      </c>
      <c r="CX80" s="10" t="str">
        <f aca="false">IF(CV80&gt;0,"HIP"," ")</f>
        <v> </v>
      </c>
      <c r="CY80" s="9" t="n">
        <v>-1.75</v>
      </c>
      <c r="CZ80" s="11" t="str">
        <f aca="false">IF(CY80&lt;0,"2"," ")</f>
        <v>2</v>
      </c>
      <c r="DA80" s="11" t="str">
        <f aca="false">IF(CY80&lt;0,"MIO"," ")</f>
        <v>MIO</v>
      </c>
      <c r="DB80" s="9" t="n">
        <v>-0.75</v>
      </c>
      <c r="DC80" s="11" t="str">
        <f aca="false">IF(DB80&lt;0,"2"," ")</f>
        <v>2</v>
      </c>
      <c r="DD80" s="11" t="str">
        <f aca="false">IF(DB80&lt;0,"MIO"," ")</f>
        <v>MIO</v>
      </c>
      <c r="DE80" s="9" t="n">
        <v>-0.25</v>
      </c>
      <c r="DF80" s="11" t="str">
        <f aca="false">IF(DE80&lt;0,"3"," ")</f>
        <v>3</v>
      </c>
      <c r="DG80" s="11" t="str">
        <f aca="false">IF(DE80&lt;0,"AST"," ")</f>
        <v>AST</v>
      </c>
      <c r="DH80" s="9" t="n">
        <v>-0.5</v>
      </c>
      <c r="DI80" s="11" t="str">
        <f aca="false">IF(DH80&lt;0,"3"," ")</f>
        <v>3</v>
      </c>
      <c r="DJ80" s="11" t="str">
        <f aca="false">IF(DH80&lt;0,"AST"," ")</f>
        <v>AST</v>
      </c>
      <c r="DK80" s="9" t="n">
        <v>0</v>
      </c>
      <c r="DL80" s="10" t="str">
        <f aca="false">IF(DK80&gt;0,"4"," ")</f>
        <v> </v>
      </c>
      <c r="DM80" s="10" t="str">
        <f aca="false">IF(DK80&gt;0,"PRE"," ")</f>
        <v> </v>
      </c>
      <c r="DN80" s="9" t="n">
        <v>0</v>
      </c>
      <c r="DO80" s="10" t="str">
        <f aca="false">IF(DN80&gt;0,"4"," ")</f>
        <v> </v>
      </c>
      <c r="DP80" s="10" t="str">
        <f aca="false">IF(DN80&gt;0,"PRE"," ")</f>
        <v> </v>
      </c>
      <c r="DQ80" s="12" t="n">
        <v>2</v>
      </c>
      <c r="DR80" s="12" t="n">
        <v>2</v>
      </c>
      <c r="DS80" s="12" t="str">
        <f aca="false">CONCATENATE(CO80,CU80,DA80,DG80,DM80)</f>
        <v>  MIOAST </v>
      </c>
      <c r="DT80" s="10" t="str">
        <f aca="false" t="array" ref="DT80">_xlfn.IFS(DS80="EME    ","0", DS80=" HIP   ","1", DS80="  MIO  ","2", DS80="   AST ","3", DS80="    PRE","4", DS80="EME   PRE","5", DS80=" HIP  PRE","6", DS80=" HIP AST ","7", DS80="  MIO PRE","8", DS80="  MIOAST ","9", DS80="   ASTPRE","10",DS80=" HIP ASTPRE","11", DS80="  MIOASTPRE","12", DS80="     ","0")</f>
        <v>9</v>
      </c>
      <c r="DU80" s="1" t="s">
        <v>154</v>
      </c>
      <c r="DV80" s="1" t="str">
        <f aca="false" t="array" ref="DV80">_xlfn.IFS(DU80="SI","2", DU80="NO","1")</f>
        <v>1</v>
      </c>
      <c r="DW80" s="10" t="n">
        <v>0</v>
      </c>
      <c r="DX80" s="11" t="str">
        <f aca="false">IF(DW80=0,"1","2")</f>
        <v>1</v>
      </c>
      <c r="DY80" s="11" t="str">
        <f aca="false" t="array" ref="DY80">_xlfn.IFS(DW80=0,"0", DW80=0.25, "1", DW80=0.5,"2", DW80=0.75,"3", DW80=1,"4",DW80=1.25,"5", DW80=1.5,"6", DW80=1.75,"7", DW80=2,"8")</f>
        <v>0</v>
      </c>
      <c r="DZ80" s="10" t="n">
        <v>0</v>
      </c>
      <c r="EA80" s="11" t="str">
        <f aca="false">IF(DZ80=0,"1","2")</f>
        <v>1</v>
      </c>
      <c r="EB80" s="11" t="str">
        <f aca="false" t="array" ref="EB80">_xlfn.IFS(DZ80=0,"0", DZ80=0.25, "1", DZ80=0.5,"2", DZ80=0.75,"3", DZ80=1,"4",DZ80=1.25,"5", DZ80=1.5,"6", DZ80=1.75,"7", DZ80=2,"8")</f>
        <v>0</v>
      </c>
      <c r="EC80" s="10" t="n">
        <v>-0.5</v>
      </c>
      <c r="ED80" s="10" t="str">
        <f aca="false">IF(EC80=0,"1","2")</f>
        <v>2</v>
      </c>
      <c r="EE80" s="11" t="str">
        <f aca="false" t="array" ref="EE80">_xlfn.IFS(EC80=0,"0", EC80=-0.25, "1", EC80=-0.5,"2", EC80=-0.75,"3", EC80=-1,"4",EC80=-1.25,"5", EC80=-1.5,"6", EC80=-1.75,"7", EC80=-2,"8", EC80=-2.25,"9",EC80=-2.5,"10", EC80=-2.75,"11", EC80=-3,"12", EC80=-3.25,"13", EC80=-3.5,"14", EC80=-3.75,"15",EC80=-4,"16")</f>
        <v>2</v>
      </c>
      <c r="EF80" s="10" t="n">
        <v>-0.25</v>
      </c>
      <c r="EG80" s="10" t="str">
        <f aca="false">IF(EF80=0,"1","2")</f>
        <v>2</v>
      </c>
      <c r="EH80" s="11" t="str">
        <f aca="false" t="array" ref="EH80">_xlfn.IFS(EF80=0,"0", EF80=-0.25, "1", EF80=-0.5,"2", EF80=-0.75,"3", EF80=-1,"4",EF80=-1.25,"5", EF80=-1.5,"6", EF80=-1.75,"7", EF80=-2,"8", EF80=-2.25,"9",EF80=-2.5,"10", EF80=-2.75,"11", EF80=-3,"12", EF80=-3.25,"13", EF80=-3.5,"14", EF80=-3.75,"15",EF80=-4,"16")</f>
        <v>1</v>
      </c>
      <c r="EI80" s="10" t="n">
        <v>-0.25</v>
      </c>
      <c r="EJ80" s="11" t="str">
        <f aca="false">IF(EI80=0,"1","2")</f>
        <v>2</v>
      </c>
      <c r="EK80" s="11" t="str">
        <f aca="false" t="array" ref="EK80">_xlfn.IFS(EI80=0,"0", EI80=-0.25, "1", EI80=-0.5,"2", EI80=-0.75,"3", EI80=-1,"4",EI80=-1.25,"5", EI80=-1.5,"6", EI80=-1.75,"7", EI80=-2,"8", EI80=-2.25,"9", EI80=-2.25,"9",EI80=-2.5,"10", EI80=-2.75,"11", EI80=-3,"12", EI80=-3.25,"13", EI80=-3.5,"14", EI80=-3.75,"15",EI80=-4,"16", EI80=0.25, "17", EI80=0.5, "18")</f>
        <v>1</v>
      </c>
      <c r="EL80" s="10" t="n">
        <v>0</v>
      </c>
      <c r="EM80" s="11" t="str">
        <f aca="false">IF(EL80=0,"1","2")</f>
        <v>1</v>
      </c>
      <c r="EN80" s="11" t="str">
        <f aca="false" t="array" ref="EN80">_xlfn.IFS(EL80=0.25,"17",EL80=0.5,"18", EL80=0,"0", EL80=-0.25, "1", EL80=-0.5,"2", EL80=-0.75,"3", EL80=-1,"4",EL80=-1.25,"5", EL80=-1.5,"6", EL80=-1.75,"7", EL80=-2,"8",EL80= -2.25,"9",EL80=-2.5,"10",EL80= -2.75,"11",EL80= -3,"12",EL80= -3.25,"13",EL80= -3.5,"14",EL80= -3.75,"15",EL80=-4,"16")</f>
        <v>0</v>
      </c>
      <c r="EO80" s="10" t="n">
        <v>0</v>
      </c>
      <c r="EP80" s="11" t="str">
        <f aca="false">IF(EO80=0,"1","2")</f>
        <v>1</v>
      </c>
      <c r="EQ80" s="11" t="str">
        <f aca="false" t="array" ref="EQ80">_xlfn.IFS(EO80=0,"0", EO80=0.25, "1", EO80=0.5,"2", EO80=0.75,"3", EO80=1,"4",EO80=1.25,"5", EO80=1.5,"6", EO80=1.75,"7", EO80=2,"8", EO80=2.25,"9", EO80=2.25,"9",EO80=2.5,"10", EO80=2.75,"11", EO80=3,"12", EO80=3.25,"13", EO80=3.5,"14", EO80=3.75,"15",EO80=4,"16", EO80=-0.25, "17", bq=-0.5, "18")</f>
        <v>0</v>
      </c>
      <c r="ER80" s="10" t="n">
        <v>0</v>
      </c>
      <c r="ES80" s="11" t="str">
        <f aca="false">IF(ER80=0,"1","2")</f>
        <v>1</v>
      </c>
      <c r="ET80" s="11" t="str">
        <f aca="false" t="array" ref="ET80">_xlfn.IFS(ER80=0,"0", ER80=0.25, "1", ER80=0.5,"2", ER80=0.75,"3", ER80=1,"4",ER80=1.25,"5", ER80=1.5,"6", ER80=1.75,"7", ER80=2,"8", ER80=2.25,"9", ER80=2.25,"9",ER80=2.5,"10", ER80=2.75,"11", ER80=3,"12", ER80=3.25,"13", ER80=3.5,"14", ER80=3.75,"15",ER80=4,"16", ER80=-0.25, "17", bq=-0.5, "18")</f>
        <v>0</v>
      </c>
      <c r="EU80" s="13" t="n">
        <v>20</v>
      </c>
      <c r="EV80" s="14" t="str">
        <f aca="false">VLOOKUP(EU80,LEYENDA!$G$2:$H$8,2,TRUE())</f>
        <v>19-24</v>
      </c>
      <c r="EW80" s="14" t="str">
        <f aca="false" t="array" ref="EW80">_xlfn.IFS(EV80="0-5","1", EV80="6-12","2", EV80="13-18","3", EV80="19-24","4", EV80="25-36","5", EV80="37-48","6", EV80="49-60","7")</f>
        <v>4</v>
      </c>
    </row>
    <row r="81" customFormat="false" ht="13.5" hidden="false" customHeight="false" outlineLevel="0" collapsed="false">
      <c r="A81" s="41" t="n">
        <v>39</v>
      </c>
      <c r="B81" s="32" t="n">
        <v>2</v>
      </c>
      <c r="C81" s="33" t="n">
        <v>44354</v>
      </c>
      <c r="D81" s="6"/>
      <c r="E81" s="5" t="str">
        <f aca="false">VLOOKUP(A81,'286'!$A$3:$J$600,10,FALSE())</f>
        <v>VILLATE GONZÁLEZ, LEIRE</v>
      </c>
      <c r="F81" s="4" t="str">
        <f aca="false">VLOOKUP(A81,'286'!$A$3:$I$1768,3,FALSE())</f>
        <v>VIGONLE</v>
      </c>
      <c r="G81" s="6" t="n">
        <f aca="false">VLOOKUP(A81,'286'!$A$3:$I$1768,4,FALSE())</f>
        <v>35151</v>
      </c>
      <c r="H81" s="7" t="n">
        <f aca="false">YEAR(C81)-YEAR(G81)</f>
        <v>25</v>
      </c>
      <c r="I81" s="1" t="str">
        <f aca="false">VLOOKUP(H81,LEYENDA!$C$2:$D$6,2,TRUE())</f>
        <v>25-40</v>
      </c>
      <c r="J81" s="5" t="str">
        <f aca="false">VLOOKUP(A81,'286'!$A$3:$I$1768,7,FALSE())</f>
        <v>M</v>
      </c>
      <c r="K81" s="8" t="str">
        <f aca="false">VLOOKUP(A81,'286'!$A$3:$I$1768,2,FALSE())</f>
        <v>OD</v>
      </c>
      <c r="L81" s="4" t="str">
        <f aca="false">VLOOKUP(A81,'286'!$A$3:$I$1768,8,FALSE())</f>
        <v>D</v>
      </c>
      <c r="M81" s="4" t="str">
        <f aca="false">VLOOKUP(A81,'286'!$A$3:$I$1768,9,FALSE())</f>
        <v>I</v>
      </c>
      <c r="N81" s="8" t="str">
        <f aca="false">IF(R81=O81, "MISMA","CONTRARIA")</f>
        <v>CONTRARIA</v>
      </c>
      <c r="O81" s="8" t="str">
        <f aca="false" t="array" ref="O81">_xlfn.IFS(L81="D","1", L81="I","2")</f>
        <v>1</v>
      </c>
      <c r="P81" s="8" t="str">
        <f aca="false" t="array" ref="P81">_xlfn.IFS(K81="OD","1", K81="OI","2")</f>
        <v>1</v>
      </c>
      <c r="Q81" s="1" t="str">
        <f aca="false" t="array" ref="Q81">_xlfn.IFS(J81="M","1", J81="H","2")</f>
        <v>1</v>
      </c>
      <c r="R81" s="8" t="str">
        <f aca="false" t="array" ref="R81">_xlfn.IFS(M81="D","1", M81="I","2")</f>
        <v>2</v>
      </c>
      <c r="S81" s="1" t="str">
        <f aca="false" t="array" ref="S81">_xlfn.IFS(N81="CONTRARIA", "1",N81= "MISMA","2")</f>
        <v>1</v>
      </c>
      <c r="T81" s="1" t="str">
        <f aca="false" t="array" ref="T81">_xlfn.IFS(I81="0-12","1", I81="13-24","2", I81="25-40","3", I81="41-60","4", I81="61-100","5")</f>
        <v>3</v>
      </c>
      <c r="U81" s="9" t="n">
        <v>-6</v>
      </c>
      <c r="V81" s="1" t="str">
        <f aca="false">IF(U81="","",IF(AND(U81&gt;=-9,U81&lt;=-6.5),"-9 a -6,5",IF(AND(U81&gt;=-6,U81&lt;=-3.5),"-6 a -3,5",IF(AND(U81&gt;=-3,U81&lt;=-1),"-3 a -1",IF(U81=-0.5,"-0,5",IF(AND(U81&gt;=0,U81&lt;=2.5),"0 a 2,5",IF(AND(U81&gt;=3,U81&lt;=5.5),"3 a 5,5",IF(AND(U81&gt;=6,U81&lt;=8.5),"6 a 8,5",IF(AND(U81&gt;=9,U81&lt;=20),"9 a 20","Fuera de rango")))))))))</f>
        <v>-6 a -3,5</v>
      </c>
      <c r="W81" s="11" t="n">
        <f aca="false">IF(V81="","",IF(V81="-9 a -6,5",2,IF(V81="-6 a -3,5",3,IF(V81="-3 a -1",4,IF(V81="-0,5","NORMA",IF(V81="0 a 2,5",5,IF(V81="3 a 5,5",6,IF(V81="6 a 8,5",7,IF(V81="9 a 20",8,"Fuera de rango")))))))))</f>
        <v>3</v>
      </c>
      <c r="X81" s="9" t="n">
        <v>0</v>
      </c>
      <c r="Y81" s="10" t="str">
        <f aca="false">IF(X81="","",IF(AND(X81&gt;=0,X81&lt;=4),"0 a 4",IF(AND(X81&gt;=4.5,X81&lt;=8.5),"4,5 a 8,5",IF(X81=9,"9",IF(AND(X81&gt;=9.5,X81&lt;=13),"9,5 a 13",IF(AND(X81&gt;=13.5,X81&lt;=20),"13,5 a 20",IF(AND(X81&gt;=20.5,X81&lt;=35),"20,5 a 35","Fuera de rango")))))))</f>
        <v>0 a 4</v>
      </c>
      <c r="Z81" s="11" t="n">
        <f aca="false">IF(Y81="","",IF(Y81="0 a 4",1,IF(Y81="4,5 a 8,5",2,IF(Y81="9","NORMA",IF(Y81="9,5 a 13",3,IF(Y81="13,5 a 20",4,IF(Y81="20,5 a 35",5,"Fuera de rango")))))))</f>
        <v>1</v>
      </c>
      <c r="AA81" s="9" t="n">
        <v>10</v>
      </c>
      <c r="AB81" s="10" t="str">
        <f aca="false">IF(AA81="","",IF(AND(AA81&gt;=0,AA81&lt;=9),"0 a 9",IF(AND(AA81&gt;=9.5,AA81&lt;=18.5),"9,5 a 18,5",IF(AA81=19,"19",IF(AND(AA81&gt;=19.5,AA81&lt;=28),"19,5 a 28",IF(AND(AA81&gt;=28.5,AA81&lt;=40),"28,5 a 40","Fuera de rango"))))))</f>
        <v>9,5 a 18,5</v>
      </c>
      <c r="AC81" s="11" t="n">
        <f aca="false" t="array" ref="AC81">_xlfn.IFS(AB81="","",AB81="0 a 9",1,AB81="9,5 a 18,5",2,AB81="19","NORMA",AB81="19,5 a 28",3,AB81="28,5 a 40",4,TRUE(),"Fuera de rango")</f>
        <v>2</v>
      </c>
      <c r="AD81" s="9" t="n">
        <v>-2</v>
      </c>
      <c r="AE81" s="10" t="str">
        <f aca="false">IF(AD81="","",IF(AND(AD81&gt;=-10,AD81&lt;=0),"De -10 a 0",IF(AND(AD81&gt;=0.5,AD81&lt;=9.5),"0,5 a 9,5",IF(AD81=10,"10",IF(AND(AD81&gt;=10.5,AD81&lt;=20),"10,5 a 20",IF(AND(AD81&gt;=20.5,AD81&lt;=40),"20,5 a 40","Fuera de rango"))))))</f>
        <v>De -10 a 0</v>
      </c>
      <c r="AF81" s="12" t="n">
        <f aca="false">IF(AD81="","",IF(AND(AD81&gt;=-10,AD81&lt;=0),1,IF(AND(AD81&gt;=0.5,AD81&lt;=9.5),2,IF(AD81=10,"NORMA",IF(AND(AD81&gt;=10.5,AD81&lt;=20),3,IF(AND(AD81&gt;=20.5,AD81&lt;=40),4,""))))))</f>
        <v>1</v>
      </c>
      <c r="AG81" s="9" t="n">
        <v>16</v>
      </c>
      <c r="AH81" s="10" t="str">
        <f aca="false">IF(AG81="","",IF(AND(AG81&gt;=0,AG81&lt;=4),"0 a 4",IF(AND(AG81&gt;=4.5,AG81&lt;=8.5),"4,5 a 8,5",IF(AG81=9,"9",IF(AND(AG81&gt;=9.5,AG81&lt;=13),"9,5 a 13",IF(AND(AG81&gt;=13.5,AG81&lt;=25),"13,5 a 25","Fuera de rango"))))))</f>
        <v>13,5 a 25</v>
      </c>
      <c r="AI81" s="11" t="n">
        <f aca="false">IF(AH81="","",IF(AH81="0 a 4",1,IF(AH81="4,5 a 8,5",2,IF(AH81="9","NORMA",IF(AH81="9,5 a 13",3,IF(AH81="13,5 a 25",4,""))))))</f>
        <v>4</v>
      </c>
      <c r="AJ81" s="9" t="n">
        <v>8</v>
      </c>
      <c r="AK81" s="10" t="str">
        <f aca="false">IF(AJ81="","",IF(AND(AJ81&gt;=-15,AJ81&lt;=-10.5),"-15 a -10,5",IF(AND(AJ81&gt;=-10,AJ81&lt;=-4),"-10 a -4",IF(AND(AJ81&gt;=-4.5,AJ81&lt;=0),"-4,5 a 0",IF(AND(AJ81&gt;=0.5,AJ81&lt;=4.5),"0,5 a 4,5",IF(AJ81=5,"5",IF(AND(AJ81&gt;=5.5,AJ81&lt;=10),"5,5 a 10",IF(AND(AJ81&gt;=10.5,AJ81&lt;=20),"10,5 a 20","Fuera de rango"))))))))</f>
        <v>5,5 a 10</v>
      </c>
      <c r="AL81" s="11" t="n">
        <f aca="false">IF(AK81="","",IF(AK81="-15 a -10,5",1,IF(AK81="-10 a -4",2,IF(AK81="-4,5 a 0",3,IF(AK81="0,5 a 4,5",4,IF(AK81="5","NORMA",IF(AK81="5,5 a 10",5,IF(AK81="10,5 a 20",6,"Error"))))))))</f>
        <v>5</v>
      </c>
      <c r="AM81" s="9" t="n">
        <v>0</v>
      </c>
      <c r="AN81" s="10" t="str">
        <f aca="false">IF(AM81="","",IF(AND(AM81&gt;=-7.5,AM81&lt;=-5.5),"-7,5 a -5,5",IF(AND(AM81&gt;=-5,AM81&lt;=-3),"-5 a -3",IF(AND(AM81&gt;=-2.5,AM81&lt;=-0.5),"-2,5 a -0,5",IF(AM81=0,"0,00",IF(AND(AM81&gt;=0.5,AM81&lt;=2.5),"0,5 a 2,5",IF(AND(AM81&gt;=3,AM81&lt;=5),"3 a 5",IF(AND(AM81&gt;=5.5,AM81&lt;=7.5),"5,5 a 7,5",IF(AND(AM81&gt;=8,AM81&lt;=10),"8 a 10","Fuera de rango")))))))))</f>
        <v>0,00</v>
      </c>
      <c r="AO81" s="11" t="str">
        <f aca="false">IF(AN81="","",IF(AN81="-7,5 a -5,5",1,IF(AN81="-5 a -3",2,IF(AN81="-2,5 a -0,5",3,IF(AN81="0,00","NORMA",IF(AN81="0,5 a 2,5",4,IF(AN81="3 a 5",5,IF(AN81="5,5 a 7,5",6,IF(AN81="8 a 10",7,"Error")))))))))</f>
        <v>NORMA</v>
      </c>
      <c r="AP81" s="9" t="n">
        <v>-13</v>
      </c>
      <c r="AQ81" s="10" t="str">
        <f aca="false">IF(AP81="","",IF(AND(AP81&gt;=-20,AP81&lt;=-9.5),"-20 a -9,5",IF(AND(AP81&gt;=-9,AP81&lt;=-6.5),"-9 a -6,5",IF(AP81=-6,"-6",IF(AND(AP81&gt;=-5.5,AP81&lt;=-3),"-5,5 a -3",IF(AND(AP81&gt;=-2.5,AP81&lt;=0),"-2,5 a 0",IF(AND(AP81&gt;=0.5,AP81&lt;=3),"0,5 a 3",IF(AND(AP81&gt;=3.5,AP81&lt;=6),"3,5 a 6",IF(AND(AP81&gt;=6.5,AP81&lt;=9),"6,5 a 9",IF(AND(AP81&gt;=9.5,AP81&lt;=20),"9,5 a 20","Fuera de rango"))))))))))</f>
        <v>-20 a -9,5</v>
      </c>
      <c r="AR81" s="11" t="n">
        <f aca="false">IF(AQ81="","",IF(AQ81="-20 a -9,5",1,IF(AQ81="-9 a -6,5",2,IF(AQ81="-6","NORMA",IF(AQ81="-5,5 a -3",3,IF(AQ81="-2,5 a 0",4,IF(AQ81="0,5 a 3",5,IF(AQ81="3,5 a 6",6,IF(AQ81="6,5 a 9",7,IF(AQ81="9,5 a 20",8,""))))))))))</f>
        <v>1</v>
      </c>
      <c r="AS81" s="9" t="n">
        <v>0</v>
      </c>
      <c r="AT81" s="10" t="str">
        <f aca="false">IF(AS81="","",IF(AND(AS81&gt;=-16,AS81&lt;=-14),"-16 a -14",IF(AND(AS81&gt;=-13.5,AS81&lt;=-11.5),"-13,5 a -11,5",IF(AND(AS81&gt;=-11,AS81&lt;=-9),"-11 a -9",IF(AND(AS81&gt;=-8.5,AS81&lt;=-6.5),"-8,5 a -6,5",IF(AND(AS81&gt;=-6,AS81&lt;=-4),"-6 a -4",IF(AND(AS81&gt;=-3.5,AS81&lt;=-1.5),"-3,5 a -1,5",IF(AND(AS81&gt;=-1,AS81&lt;=1),"-1 a 1",IF(AND(AS81&gt;=1.5,AS81&lt;=3.5),"1,5 a 3,5",IF(AND(AS81&gt;=4,AS81&lt;=6),"4 a 6",IF(AND(AS81&gt;=6.5,AS81&lt;=8.5),"6,5 a 8,5",IF(AND(AS81&gt;=9,AS81&lt;=11),"9 a 11",IF(AND(AS81&gt;=11.5,AS81&lt;=13.5),"11,5 a 13,5",IF(AND(AS81&gt;=14,AS81&lt;=16),"14 a 16",IF(AND(AS81&gt;=16.5,AS81&lt;=18.5),"16,5 a 18,5",IF(AND(AS81&gt;=19,AS81&lt;=21),"19 a 21","Fuera de rango"))))))))))))))))</f>
        <v>-1 a 1</v>
      </c>
      <c r="AU81" s="11" t="n">
        <f aca="false" t="array" ref="AU81">IF(AT81="","",_xlfn.IFS(AT81="-16 a -14",1,AT81="-13,5 a -11,5",2,AT81="-11 a -9",3,AT81="-8,5 a -6,5",4,AT81="-6 a -4",5,AT81="-3,5 a -1,5",6,AT81="-1 a 1",7,AT81="1,5 a 3,5",8,AT81="4 a 6","NORMA",AT81="6,5 a 8,5",9,AT81="9 a 11",10,AT81="11,5 a 13,5",11,AT81="14 a 16",12,AT81="16,5 a 18,5",13,AT81="19 a 21",14,TRUE(),""))</f>
        <v>7</v>
      </c>
      <c r="AV81" s="9" t="n">
        <v>1</v>
      </c>
      <c r="AW81" s="10" t="str">
        <f aca="false">IF(AV81="","",IF(AND(AV81&gt;=-1,AV81&lt;=-0.5),"-1 a -0,5",IF(AND(AV81&gt;-0.5,AV81&lt;=0),"De -0,5 a 0",IF(AND(AV81&gt;=0.25,AV81&lt;=0.75),"0,25 a 0,75",IF(AND(AV81&gt;=1,AV81&lt;=1.5),"1 a 1,5",IF(AND(AV81&gt;=1.75,AV81&lt;=2.25),"1,75 a 2,25",IF(AND(AV81&gt;=2.5,AV81&lt;=3),"2,5 a 3",IF(AND(AV81&gt;=3.25,AV81&lt;=3.75),"3,25 a 3,75","Fuera de rango"))))))))</f>
        <v>1 a 1,5</v>
      </c>
      <c r="AX81" s="11" t="n">
        <f aca="false">IF(AW81="","",IF(OR(AW81="-1 a -0,5",AW81="-1 a -0.5"),1,IF(OR(AW81="De -0,5 a 0",AW81="-0,5 a 0",AW81="De -0.5 a 0"),2,IF(OR(AW81="0,25 a 0,75",AW81="0.25 a 0.75"),"NORMA",IF(OR(AW81="1 a 1,5",AW81="1 a 1.5"),3,IF(OR(AW81="1,75 a 2,25",AW81="1.75 a 2.25"),4,IF(OR(AW81="2,5 a 3",AW81="2.5 a 3"),5,IF(OR(AW81="3,25 a 3,75",AW81="3.25 a 3.75"),6,""))))))))</f>
        <v>3</v>
      </c>
      <c r="AY81" s="9" t="n">
        <v>-11</v>
      </c>
      <c r="AZ81" s="10" t="str">
        <f aca="false">IF(AY81="","",IF(AND(AY81&gt;=-20,AY81&lt;=-9.5),"-20 a -9,5",IF(AND(AY81&gt;=-9,AY81&lt;=-6.5),"-9 a -6,5",IF(AY81=-6,"-6",IF(AND(AY81&gt;=-5.5,AY81&lt;=-3),"-5,5 a -3",IF(AND(AY81&gt;=-2.5,AY81&lt;=0),"-2,5 a 0",IF(AND(AY81&gt;=0.5,AY81&lt;=3),"0,5 a 3",IF(AND(AY81&gt;=3.5,AY81&lt;=6),"3,5 a 6","Fuera de rango"))))))))</f>
        <v>-20 a -9,5</v>
      </c>
      <c r="BA81" s="11" t="n">
        <f aca="false">IF(AZ81="","",IF(AZ81="-20 a -9,5",1,IF(AZ81="-9 a -6,5",2,IF(AZ81="-6","NORMA",IF(AZ81="-5,5 a -3",3,IF(AZ81="-2,5 a 0",4,IF(AZ81="0,5 a 3",5,IF(AZ81="3,5 a 6",6,""))))))))</f>
        <v>1</v>
      </c>
      <c r="BB81" s="9" t="n">
        <v>0</v>
      </c>
      <c r="BC81" s="10" t="str">
        <f aca="false" t="array" ref="BC81">IF(BB81="","",_xlfn.IFS(AND(BB81&gt;=0,BB81&lt;=2),"0 a 2",AND(BB81&gt;=2.5,BB81&lt;=4.5),"2,5 a 4,5",AND(BB81&gt;=5,BB81&lt;=7),"5 a 7",AND(BB81&gt;=7.5,BB81&lt;=9.5),"7,5 a 9,5",AND(BB81&gt;=10,BB81&lt;=12),"10 a 12",AND(BB81&gt;=12.5,BB81&lt;=14.5),"12,5 a 14,5",BB81=15,"15",AND(BB81&gt;=15.5,BB81&lt;=17.5),"15,5 a 17,5",AND(BB81&gt;=18,BB81&lt;=20),"18 a 20",AND(BB81&gt;=20.5,BB81&lt;=22.5),"20,5 a 22,5",AND(BB81&gt;=23,BB81&lt;=25),"23 a 25",TRUE(),"Fuera de rango"))</f>
        <v>0 a 2</v>
      </c>
      <c r="BD81" s="11" t="n">
        <f aca="false" t="array" ref="BD81">IF(BC81="","",_xlfn.IFS(BC81="0 a 2",1,BC81="2,5 a 4,5",2,BC81="5 a 7",3,BC81="7,5 a 9,5",4,BC81="10 a 12",5,BC81="12,5 a 14,5",6,BC81="15","NORMA",BC81="15,5 a 17,5",7,BC81="18 a 20",8,BC81="20,5 a 22,5",9,BC81="23 a 25",10,TRUE(),"Fuera de rango"))</f>
        <v>1</v>
      </c>
      <c r="BE81" s="9" t="n">
        <v>18</v>
      </c>
      <c r="BF81" s="10" t="str">
        <f aca="false">IF(BE81="","",IF(AND(BE81&gt;=-20,BE81&lt;=-10),"-20 a -10",IF(AND(BE81&gt;=-9.5,BE81&lt;=0.5),"-9,5 a 0,5",IF(AND(BE81&gt;=1,BE81&lt;=11),"1 a 11",IF(AND(BE81&gt;=11.5,BE81&lt;=20.5),"11,5 a 20,5",IF(BE81=21,"21",IF(AND(BE81&gt;=21.5,BE81&lt;=31.5),"21,5 a 31,5",IF(AND(BE81&gt;=32,BE81&lt;=42),"32 a 42","Fuera de rango"))))))))</f>
        <v>11,5 a 20,5</v>
      </c>
      <c r="BG81" s="11" t="n">
        <f aca="false">IF(BF81="","",IF(BF81="-20 a -10",1,IF(BF81="-9,5 a 0,5",2,IF(BF81="1 a 11",3,IF(BF81="11,5 a 20,5",4,IF(BF81="21","NORMA",IF(BF81="21,5 a 31,5",5,IF(BF81="32 a 42",6,""))))))))</f>
        <v>4</v>
      </c>
      <c r="BH81" s="9" t="n">
        <v>-4</v>
      </c>
      <c r="BI81" s="10" t="str">
        <f aca="false">IF(BH81="","",IF(AND(BH81&gt;=-20,BH81&lt;=-15),"-20 a -15",IF(AND(BH81&gt;=-14.5,BH81&lt;=-9.5),"-14,5 a -9,5",IF(AND(BH81&gt;=-9,BH81&lt;=-4),"-9 a -4",IF(AND(BH81&gt;=-3.5,BH81&lt;=2.5),"-3,5 a 2,5",IF(AND(BH81&gt;=3,BH81&lt;=8),"3 a 8",IF(AND(BH81&gt;=8.5,BH81&lt;=14.5),"8,5 a 14,5",IF(BH81=15,"15",IF(AND(BH81&gt;=15.5,BH81&lt;=20.5),"15,5 a 20,5",IF(AND(BH81&gt;=21,BH81&lt;=26),"21 a 26","Fuera de rango"))))))))))</f>
        <v>-9 a -4</v>
      </c>
      <c r="BJ81" s="11" t="n">
        <f aca="false">IF(BI81="","",IF(BI81="-20 a -15",1,IF(BI81="-14,5 a -9,5",2,IF(BI81="-9 a -4",3,IF(BI81="-3,5 a 2,5",4,IF(BI81="3 a 8",5,IF(BI81="8,5 a 14,5",6,IF(BI81="15","NORMA",IF(BI81="15,5 a 20,5",7,IF(BI81="21 a 26",8,IF(BI81="26,5 a 31,5",9,"")))))))))))</f>
        <v>3</v>
      </c>
      <c r="BK81" s="9" t="n">
        <v>15</v>
      </c>
      <c r="BL81" s="10" t="str">
        <f aca="false">IF(BK81="","",IF(AND(BK81&gt;=0,BK81&lt;=2),"0 - 2",IF(AND(BK81&gt;=2.5,BK81&lt;=4.5),"2,5 - 4,5",IF(AND(BK81&gt;=5,BK81&lt;=7),"5 - 7",IF(AND(BK81&gt;=7.5,BK81&lt;=9.5),"7,5 - 9,5",IF(AND(BK81&gt;=10,BK81&lt;=12),"10 - 12",IF(AND(BK81&gt;=12.5,BK81&lt;=13.5),"12,5 - 13,5",IF(BK81=14,"14",IF(AND(BK81&gt;=14.5,BK81&lt;=16.5),"14,5 - 16,5",IF(AND(BK81&gt;=17,BK81&lt;=19),"17 - 19",IF(AND(BK81&gt;=19.5,BK81&lt;=21.5),"19,5 - 21,5",IF(AND(BK81&gt;=22,BK81&lt;=24),"22 - 24",IF(AND(BK81&gt;=24.5,BK81&lt;=26.5),"24,5 - 26,5",IF(AND(BK81&gt;=27,BK81&lt;=29),"27 - 29",IF(AND(BK81&gt;=29.5,BK81&lt;=30),"29,5 - 30","Fuera de rango")))))))))))))))</f>
        <v>14,5 - 16,5</v>
      </c>
      <c r="BM81" s="11" t="n">
        <f aca="false">IF(BL81="","",IF(BL81="0 - 2",1,IF(BL81="2,5 - 4,5",2,IF(BL81="5 - 7",3,IF(BL81="7,5 - 9,5",4,IF(BL81="10 - 12",5,IF(BL81="12,5 - 13,5",6,IF(BL81="14","NORMA",IF(BL81="14,5 - 16,5",7,IF(BL81="17 - 19",8,IF(BL81="19,5 - 21,5",9,IF(BL81="22 - 24",10,IF(BL81="24,5 - 26,5",11,IF(BL81="27 - 29",12,IF(BL81="29,5 - 30",13,"")))))))))))))))</f>
        <v>7</v>
      </c>
      <c r="BN81" s="9" t="n">
        <v>32</v>
      </c>
      <c r="BO81" s="10" t="str">
        <f aca="false">IF(BN81="","",IF(AND(BN81&gt;=-20,BN81&lt;=-10),"-20 a -10",IF(AND(BN81&gt;=-9.5,BN81&lt;=0.5),"-9,5 a 0,5",IF(AND(BN81&gt;=1,BN81&lt;=11),"1 a 11",IF(AND(BN81&gt;=11.5,BN81&lt;=21.5),"11,5 a 21,5",IF(BN81=22,"22",IF(AND(BN81&gt;=22.5,BN81&lt;=32.5),"22,5 a 32,5",IF(AND(BN81&gt;=33,BN81&lt;=43),"33 a 43","Fuera de rango"))))))))</f>
        <v>22,5 a 32,5</v>
      </c>
      <c r="BP81" s="11" t="n">
        <f aca="false">IF(BO81="","",IF(BO81="-20 a -10",1,IF(BO81="-9,5 a 0,5",2,IF(BO81="1 a 11",3,IF(BO81="11,5 a 21,5",4,IF(BO81="22","NORMA",IF(BO81="22,5 a 32,5",5,IF(BO81="33 a 43",6,""))))))))</f>
        <v>5</v>
      </c>
      <c r="BQ81" s="9" t="n">
        <v>18</v>
      </c>
      <c r="BR81" s="10" t="str">
        <f aca="false">IF(BQ81="","",IF(AND(BQ81&gt;=-20,BQ81&lt;=-15),"-20 a -15",IF(AND(BQ81&gt;=-14.5,BQ81&lt;=-9.5),"-14,5 a -9,5",IF(AND(BQ81&gt;=-9,BQ81&lt;=-4),"-9 a -4",IF(AND(BQ81&gt;=-3.5,BQ81&lt;=2.5),"-3,5 a 2,5",IF(AND(BQ81&gt;=3,BQ81&lt;=8),"3 a 8",IF(AND(BQ81&gt;=8.5,BQ81&lt;=13.5),"8,5 a 13,5",IF(AND(BQ81&gt;=14,BQ81&lt;=17.5),"14 a 17,5",IF(BQ81=18,"18",IF(AND(BQ81&gt;=18.5,BQ81&lt;=23.5),"18,5 a 23,5",IF(AND(BQ81&gt;=24,BQ81&lt;=29),"24 a 29",IF(AND(BQ81&gt;=29.5,BQ81&lt;=34.5),"29,5 a 34,5",IF(AND(BQ81&gt;=35,BQ81&lt;=40),"35 a 40","Fuera de rango")))))))))))))</f>
        <v>18</v>
      </c>
      <c r="BS81" s="11" t="str">
        <f aca="false">IF(BR81="","",IF(BR81="-20 a -15",1,IF(BR81="-14,5 a -9,5",2,IF(BR81="-9 a -4",3,IF(BR81="-3,5 a 2,5",4,IF(BR81="3 a 8",5,IF(BR81="8,5 a 13,5",6,IF(BR81="14 a 17,5",7,IF(BR81="18","NORMA",IF(BR81="18,5 a 23,5",8,IF(BR81="24 a 29",9,IF(BR81="29,5 a 34,5",10,IF(BR81="35 a 40",11,"")))))))))))))</f>
        <v>NORMA</v>
      </c>
      <c r="BT81" s="9" t="n">
        <v>0</v>
      </c>
      <c r="BU81" s="10" t="str">
        <f aca="false">IF(BT81="","",IF(AND(BT81&gt;=-20,BT81&lt;=-18),"-20 a -18",IF(AND(BT81&gt;=-17.5,BT81&lt;=-15.5),"-17,5 a -15,5",IF(AND(BT81&gt;=-15,BT81&lt;=-13),"-15 a -13",IF(AND(BT81&gt;=-12.5,BT81&lt;=-10.5),"-12,5 a -10,5",IF(AND(BT81&gt;=-10,BT81&lt;=-8),"-10 a -8",IF(AND(BT81&gt;=-7.5,BT81&lt;=-5.5),"-7,5 a -5,5",IF(AND(BT81&gt;=-5,BT81&lt;=-3),"-5 a -3",IF(AND(BT81&gt;=-2.5,BT81&lt;=-0.5),"-2,5 a -0,5",IF(BT81=0,"0",IF(AND(BT81&gt;=0.5,BT81&lt;=2.5),"0,5 a 2,5",IF(AND(BT81&gt;=3,BT81&lt;=5),"3 a 5",IF(AND(BT81&gt;=5.5,BT81&lt;=7.5),"5,5 a 7,5",IF(AND(BT81&gt;=8,BT81&lt;=10),"8 a 10",IF(AND(BT81&gt;=10.5,BT81&lt;=12.5),"10,5 a 12,5",IF(AND(BT81&gt;=13,BT81&lt;=15),"13 a 15",IF(AND(BT81&gt;=15.5,BT81&lt;=17.5),"15,5 a 17,5",IF(AND(BT81&gt;=18,BT81&lt;=20),"18 a 20","Fuera de rango"))))))))))))))))))</f>
        <v>0</v>
      </c>
      <c r="BV81" s="11" t="str">
        <f aca="false">IF(BT81="","",IF(BT81=0,"NORMA",IF(AND(BT81&gt;=-20,BT81&lt;=-18),2,IF(AND(BT81&gt;=-17.5,BT81&lt;=-15.5),2,IF(AND(BT81&gt;=-15,BT81&lt;=-13),3,IF(AND(BT81&gt;=-12.5,BT81&lt;=-10.5),4,IF(AND(BT81&gt;=-10,BT81&lt;=-8),5,IF(AND(BT81&gt;=-7.5,BT81&lt;=-5.5),6,IF(AND(BT81&gt;=-5,BT81&lt;=-3),7,IF(AND(BT81&gt;=-2.5,BT81&lt;=-0.5),8,IF(AND(BT81&gt;=0.5,BT81&lt;=2.5),9,IF(AND(BT81&gt;=3,BT81&lt;=5),10,IF(AND(BT81&gt;=5.5,BT81&lt;=7.5),11,IF(AND(BT81&gt;=8,BT81&lt;=10),12,IF(AND(BT81&gt;=10.5,BT81&lt;=12.5),13,IF(AND(BT81&gt;=13,BT81&lt;=15),14,IF(AND(BT81&gt;=15.5,BT81&lt;=17.5),15,IF(AND(BT81&gt;=18,BT81&lt;=20),16,"Fuera de rango"))))))))))))))))))</f>
        <v>NORMA</v>
      </c>
      <c r="BW81" s="9" t="n">
        <v>-5.5</v>
      </c>
      <c r="BX81" s="10" t="n">
        <f aca="false">18.5- (0.3*H81)</f>
        <v>11</v>
      </c>
      <c r="BY81" s="10" t="n">
        <f aca="false">(BW81)-(BX81)</f>
        <v>-16.5</v>
      </c>
      <c r="BZ81" s="10" t="str">
        <f aca="false">IF(BY81="","",IF(BY81&lt;-27.5,"De -30 a -28",IF(BY81&lt;-25,"De -27,5 a -25,5",IF(BY81&lt;-22.5,"De -25 a -23",IF(BY81&lt;-20,"De -22,5 a -20,5",IF(BY81&lt;-17.5,"De -20 a -18",IF(BY81&lt;-15,"De -17,5 a -15,5",IF(BY81&lt;-12.5,"De -15 a -13",IF(BY81&lt;-10,"De -12,5 a -10,5",IF(BY81&lt;-7.5,"De -10 a -8",IF(BY81&lt;-5,"De -7,5 a -5,5",IF(BY81&lt;-2.5,"De -5 a -3",IF(BY81&lt;0,"De -2,5 a -0,5",IF(BY81&lt;2.5,"De 0 a 2",IF(BY81&lt;5,"De 2,5 a 4,5",IF(BY81&lt;7.5,"De 5 a 7",IF(BY81&lt;10,"De 7,5 a 9,5",IF(BY81&lt;12.5,"De 10 a 12",IF(BY81&lt;15,"De 12,5 a 14,5",IF(BY81&lt;17.5,"De 15 a 17",IF(BY81&lt;20,"De 17,5 a 19,5",IF(BY81&lt;22.5,"De 20 a 22",IF(BY81&lt;25,"De 22,5 a 24,5",IF(BY81&lt;27.5,"De 25 a 27","De 27,5 a 30"))))))))))))))))))))))))</f>
        <v>De -17,5 a -15,5</v>
      </c>
      <c r="CA81" s="12" t="n">
        <f aca="false">IF(BY81="","",IF(BY81&lt;=-28,1,IF(BY81&lt;=-25.5,2,IF(BY81&lt;=-23,3,IF(BY81&lt;=-20.5,4,IF(BY81&lt;=-18,5,IF(BY81&lt;=-15.5,6,IF(BY81&lt;=-13,7,IF(BY81&lt;=-10.5,8,IF(BY81&lt;=-8,9,IF(BY81&lt;=-5.5,10,IF(BY81&lt;=-3,11,IF(BY81&lt;=-0.5,12,IF(BY81&lt;=2,13,IF(BY81&lt;=4.5,14,IF(BY81&lt;=7,15,IF(BY81&lt;=9.5,16,IF(BY81&lt;=12,17,IF(BY81&lt;=14.5,18,IF(BY81&lt;=17,19,IF(BY81&lt;=19.5,20,IF(BY81&lt;=22,21,IF(BY81&lt;=24.5,22,IF(BY81&lt;=27,23,IF(BY81&lt;=30,24,"Fuera de rango")))))))))))))))))))))))))</f>
        <v>6</v>
      </c>
      <c r="CB81" s="9" t="n">
        <v>-5.75</v>
      </c>
      <c r="CC81" s="10" t="n">
        <f aca="false">18.5- (0.3*H81)</f>
        <v>11</v>
      </c>
      <c r="CD81" s="10" t="n">
        <f aca="false">(CB81)-(CC81)</f>
        <v>-16.75</v>
      </c>
      <c r="CE81" s="10" t="str">
        <f aca="false">IF(CD81="","",IF(CD81&lt;-27.5,"De -30 a -28",IF(CD81&lt;-25,"De -27,5 a -25,5",IF(CD81&lt;-22.5,"De -25 a -23",IF(CD81&lt;-20,"De -22,5 a -20,5",IF(CD81&lt;-17.5,"De -20 a -18",IF(CD81&lt;-15,"De -17,5 a -15,5",IF(CD81&lt;-12.5,"De -15 a -13",IF(CD81&lt;-10,"De -12,5 a -10,5",IF(CD81&lt;-7.5,"De -10 a -8",IF(CD81&lt;-5,"De -7,5 a -5,5",IF(CD81&lt;-2.5,"De -5 a -3",IF(CD81&lt;0,"De -2,5 a -0,5",IF(CD81&lt;=2,"De 0 a 2",IF(CD81&lt;=4.5,"De 2,5 a 4,5",IF(CD81&lt;=7,"De 5 a 7",IF(CD81&lt;=9.5,"De 7,5 a 9,5",IF(CD81&lt;=12,"De 10 a 12",IF(CD81&lt;=14.5,"De 12,5 a 14,5",IF(CD81&lt;=17,"De 15 a 17",IF(CD81&lt;=19.5,"De 17,5 a 19,5",IF(CD81&lt;=22,"De 20 a 22",IF(CD81&lt;=24.5,"De 22,5 a 24,5",IF(CD81&lt;=27,"De 25 a 27","De 27,5 a 30"))))))))))))))))))))))))</f>
        <v>De -17,5 a -15,5</v>
      </c>
      <c r="CF81" s="12" t="n">
        <f aca="false">IF(CD81="","",IF(CD81&lt;-27.5,1,IF(CD81&lt;-25,2,IF(CD81&lt;-22.5,3,IF(CD81&lt;-20,4,IF(CD81&lt;-17.5,5,IF(CD81&lt;-15,6,IF(CD81&lt;-12.5,7,IF(CD81&lt;-10,8,IF(CD81&lt;-7.5,9,IF(CD81&lt;-5,10,IF(CD81&lt;-2.5,11,IF(CD81&lt;0,12,IF(CD81&lt;2.5,13,IF(CD81&lt;5,14,IF(CD81&lt;7.5,15,IF(CD81&lt;10,16,IF(CD81&lt;12.5,17,IF(CD81&lt;15,18,IF(CD81&lt;17.5,19,IF(CD81&lt;20,20,IF(CD81&lt;22.5,21,IF(CD81&lt;25,22,IF(CD81&lt;27.5,23,24))))))))))))))))))))))))</f>
        <v>6</v>
      </c>
      <c r="CG81" s="9" t="n">
        <v>-1.25</v>
      </c>
      <c r="CH81" s="10" t="str">
        <f aca="false">IF(CG81="","",IF(AND(CG81&gt;=-10,CG81&lt;=-9.5),"-10 a -9,5",IF(AND(CG81&gt;-9.5,CG81&lt;=-8.5),"-9 a -8,5",IF(AND(CG81&gt;-8.5,CG81&lt;=-7.5),"-8 a -7,5",IF(AND(CG81&gt;-7.5,CG81&lt;=-6.5),"-7 a -6,5",IF(AND(CG81&gt;-6.5,CG81&lt;=-5.5),"-6 a -5,5",IF(AND(CG81&gt;-5.5,CG81&lt;=-4.5),"-5 a -4,5",IF(AND(CG81&gt;-4.5,CG81&lt;=-3.5),"-4 a -3,5",IF(AND(CG81&gt;-3.5,CG81&lt;=-2.5),"-3 a -2,5",IF(CG81=-2.25,"-2,25",IF(AND(CG81&gt;-2.5,CG81&lt;=-1.5),"-2 a -1,5",IF(AND(CG81&gt;-1.5,CG81&lt;=-0.5),"-1 a -0,5",IF(AND(CG81&gt;-0.5,CG81&lt;=0.5),"0 a 0,5",IF(AND(CG81&gt;0.5,CG81&lt;=1.5),"1 a 1,5",IF(AND(CG81&gt;1.5,CG81&lt;=2.5),"2 a 2,5",IF(AND(CG81&gt;2.5,CG81&lt;=3.5),"3 a 3,5",IF(AND(CG81&gt;3.5,CG81&lt;=4.5),"4 a 4,5",IF(AND(CG81&gt;4.5,CG81&lt;=5.5),"5 a 5,5",IF(AND(CG81&gt;5.5,CG81&lt;=6.5),"6 a 6,5",IF(AND(CG81&gt;6.5,CG81&lt;=7.5),"7 a 7,5",IF(AND(CG81&gt;7.5,CG81&lt;=8.5),"8 a 8,5",IF(AND(CG81&gt;8.5,CG81&lt;=9.5),"9 a 9,5",IF(CG81&gt;=10,"10","Fuera de rango")))))))))))))))))))))))</f>
        <v>-1 a -0,5</v>
      </c>
      <c r="CI81" s="11" t="n">
        <f aca="false">IF(CG81="","",IF(CG81=-2.25,"NORMA",IF(CG81&lt;=-9.5,1,IF(CG81&lt;=-8.5,2,IF(CG81&lt;=-7.5,3,IF(CG81&lt;=-6.5,4,IF(CG81&lt;=-5.5,5,IF(CG81&lt;=-4.5,6,IF(CG81&lt;=-3.5,7,IF(CG81&lt;=-2.5,8,IF(CG81&lt;=-1.5,9,IF(CG81&lt;=-0.5,10,IF(CG81&lt;=0.5,11,IF(CG81&lt;=1.5,12,IF(CG81&lt;=2.5,13,IF(CG81&lt;=3.5,14,IF(CG81&lt;=4.5,15,IF(CG81&lt;=5.5,16,IF(CG81&lt;=6.5,17,IF(CG81&lt;=7.5,18,IF(CG81&lt;=8.5,19,IF(CG81&lt;=9.5,20,IF(CG81=10,21,"Fuera de rango")))))))))))))))))))))))</f>
        <v>10</v>
      </c>
      <c r="CJ81" s="9" t="n">
        <v>3.25</v>
      </c>
      <c r="CK81" s="10" t="str">
        <f aca="false">IF(CJ81="","",IF(AND(CJ81&gt;=-6,CJ81&lt;=-5.5),"-6 a -5,5",IF(AND(CJ81&gt;-5.5,CJ81&lt;=-4.5),"-5 a -4,5",IF(AND(CJ81&gt;-4.5,CJ81&lt;=-3.5),"-4 a -3,5",IF(AND(CJ81&gt;-3.5,CJ81&lt;=-2.5),"-3 a -2,5",IF(AND(CJ81&gt;-2.5,CJ81&lt;=-1.5),"-2 a -1,5",IF(AND(CJ81&gt;-1.5,CJ81&lt;=-0.5),"-1 a -0,5",IF(AND(CJ81&gt;-0.5,CJ81&lt;=0.5),"0 a 0,5",IF(AND(CJ81&gt;0.5,CJ81&lt;=1.5),"1 a 1,5",IF(AND(CJ81&gt;1.5,CJ81&lt;2.5),"2",IF(AND(CJ81&gt;=2.5,CJ81&lt;=3),"2,5 a 3",IF(AND(CJ81&gt;3,CJ81&lt;=4),"3,5 a 4",IF(AND(CJ81&gt;4,CJ81&lt;=5),"4,5 a 5",IF(AND(CJ81&gt;5,CJ81&lt;=6),"5,5 a 6",IF(AND(CJ81&gt;6,CJ81&lt;=7),"6,5 a 7",IF(AND(CJ81&gt;7,CJ81&lt;=8),"7,5 a 8",IF(AND(CJ81&gt;8,CJ81&lt;=9.5),"8,5 a 9,5",IF(CJ81=10,"10","Fuera de rango"))))))))))))))))))</f>
        <v>3,5 a 4</v>
      </c>
      <c r="CL81" s="11" t="n">
        <f aca="false">IF(CK81="","",IF(OR(CK81="-6 a -5,5",CK81="-6 - -5,5"),1,IF(OR(CK81="-5 a -4,5",CK81="-5 - -4,5"),2,IF(OR(CK81="-4 a -3,5",CK81="-4 - -3,5"),3,IF(OR(CK81="-3 a -2,5",CK81="-3 - -2,5"),4,IF(OR(CK81="-2 a -1,5",CK81="-2 - -1,5"),5,IF(OR(CK81="-1 a -0,5",CK81="-1 - -0,5"),6,IF(OR(CK81="0 a 0,5",CK81="0 - 0,5"),7,IF(OR(CK81="1 a 1,5",CK81="1 - 1,5"),8,IF(CK81="2","NORMA",IF(OR(CK81="2,5 a 3",CK81="2,5 - 3"),9,IF(OR(CK81="3,5 a 4",CK81="3,5 - 4"),10,IF(OR(CK81="4,5 a 5",CK81="4,5 - 5"),11,IF(OR(CK81="5,5 a 6",CK81="5,5 - 6"),12,IF(OR(CK81="6,5 a 7",CK81="6,5 - 7"),13,IF(OR(CK81="7,5 a 8",CK81="7,5 - 8"),14,IF(OR(CK81="8,5 a 9",CK81="8,5 - 9,5",CK81="9 a 9,5"),15,IF(CK81="10",15,IF(OR(CK81="0,5 a 1",CK81="0,5 - 1"),7,"Fuera de rango")))))))))))))))))))</f>
        <v>10</v>
      </c>
      <c r="CM81" s="10" t="n">
        <v>0</v>
      </c>
      <c r="CN81" s="10" t="str">
        <f aca="false">IF(CM81=0,"0", " ")</f>
        <v>0</v>
      </c>
      <c r="CO81" s="10" t="str">
        <f aca="false">IF(CM81&gt;0,"EME"," ")</f>
        <v> </v>
      </c>
      <c r="CP81" s="10" t="n">
        <v>0</v>
      </c>
      <c r="CQ81" s="10" t="str">
        <f aca="false">IF(CP81&gt;0,"0", " ")</f>
        <v> </v>
      </c>
      <c r="CR81" s="10" t="str">
        <f aca="false">IF(CP81&gt;0,"EME"," ")</f>
        <v> </v>
      </c>
      <c r="CS81" s="9" t="n">
        <v>0</v>
      </c>
      <c r="CT81" s="10" t="str">
        <f aca="false">IF(CS81&gt;0,"1", " ")</f>
        <v> </v>
      </c>
      <c r="CU81" s="10" t="str">
        <f aca="false">IF(CS81&gt;0,"HIP"," ")</f>
        <v> </v>
      </c>
      <c r="CV81" s="9" t="n">
        <v>0</v>
      </c>
      <c r="CW81" s="10" t="str">
        <f aca="false">IF(CV81&gt;0,"1", " ")</f>
        <v> </v>
      </c>
      <c r="CX81" s="10" t="str">
        <f aca="false">IF(CV81&gt;0,"HIP"," ")</f>
        <v> </v>
      </c>
      <c r="CY81" s="9" t="n">
        <v>-10.5</v>
      </c>
      <c r="CZ81" s="11" t="str">
        <f aca="false">IF(CY81&lt;0,"2"," ")</f>
        <v>2</v>
      </c>
      <c r="DA81" s="11" t="str">
        <f aca="false">IF(CY81&lt;0,"MIO"," ")</f>
        <v>MIO</v>
      </c>
      <c r="DB81" s="9" t="n">
        <v>-10.5</v>
      </c>
      <c r="DC81" s="11" t="str">
        <f aca="false">IF(DB81&lt;0,"2"," ")</f>
        <v>2</v>
      </c>
      <c r="DD81" s="11" t="str">
        <f aca="false">IF(DB81&lt;0,"MIO"," ")</f>
        <v>MIO</v>
      </c>
      <c r="DE81" s="9" t="n">
        <v>-0.5</v>
      </c>
      <c r="DF81" s="11" t="str">
        <f aca="false">IF(DE81&lt;0,"3"," ")</f>
        <v>3</v>
      </c>
      <c r="DG81" s="11" t="str">
        <f aca="false">IF(DE81&lt;0,"AST"," ")</f>
        <v>AST</v>
      </c>
      <c r="DH81" s="9" t="n">
        <v>-0.75</v>
      </c>
      <c r="DI81" s="11" t="str">
        <f aca="false">IF(DH81&lt;0,"3"," ")</f>
        <v>3</v>
      </c>
      <c r="DJ81" s="11" t="str">
        <f aca="false">IF(DH81&lt;0,"AST"," ")</f>
        <v>AST</v>
      </c>
      <c r="DK81" s="9" t="n">
        <v>0</v>
      </c>
      <c r="DL81" s="10" t="str">
        <f aca="false">IF(DK81&gt;0,"4"," ")</f>
        <v> </v>
      </c>
      <c r="DM81" s="10" t="str">
        <f aca="false">IF(DK81&gt;0,"PRE"," ")</f>
        <v> </v>
      </c>
      <c r="DN81" s="9" t="n">
        <v>0</v>
      </c>
      <c r="DO81" s="10" t="str">
        <f aca="false">IF(DN81&gt;0,"4"," ")</f>
        <v> </v>
      </c>
      <c r="DP81" s="10" t="str">
        <f aca="false">IF(DN81&gt;0,"PRE"," ")</f>
        <v> </v>
      </c>
      <c r="DQ81" s="12" t="n">
        <v>2</v>
      </c>
      <c r="DR81" s="12" t="n">
        <v>2</v>
      </c>
      <c r="DS81" s="12" t="str">
        <f aca="false">CONCATENATE(CO81,CU81,DA81,DG81,DM81)</f>
        <v>  MIOAST </v>
      </c>
      <c r="DT81" s="10" t="str">
        <f aca="false" t="array" ref="DT81">_xlfn.IFS(DS81="EME    ","0", DS81=" HIP   ","1", DS81="  MIO  ","2", DS81="   AST ","3", DS81="    PRE","4", DS81="EME   PRE","5", DS81=" HIP  PRE","6", DS81=" HIP AST ","7", DS81="  MIO PRE","8", DS81="  MIOAST ","9", DS81="   ASTPRE","10",DS81=" HIP ASTPRE","11", DS81="  MIOASTPRE","12", DS81="     ","0")</f>
        <v>9</v>
      </c>
      <c r="DU81" s="1" t="s">
        <v>154</v>
      </c>
      <c r="DV81" s="1" t="str">
        <f aca="false" t="array" ref="DV81">_xlfn.IFS(DU81="SI","2", DU81="NO","1")</f>
        <v>1</v>
      </c>
      <c r="DW81" s="10" t="n">
        <v>0</v>
      </c>
      <c r="DX81" s="11" t="str">
        <f aca="false">IF(DW81=0,"1","2")</f>
        <v>1</v>
      </c>
      <c r="DY81" s="11" t="str">
        <f aca="false" t="array" ref="DY81">_xlfn.IFS(DW81=0,"0", DW81=0.25, "1", DW81=0.5,"2", DW81=0.75,"3", DW81=1,"4",DW81=1.25,"5", DW81=1.5,"6", DW81=1.75,"7", DW81=2,"8")</f>
        <v>0</v>
      </c>
      <c r="DZ81" s="10" t="n">
        <v>0</v>
      </c>
      <c r="EA81" s="11" t="str">
        <f aca="false">IF(DZ81=0,"1","2")</f>
        <v>1</v>
      </c>
      <c r="EB81" s="11" t="str">
        <f aca="false" t="array" ref="EB81">_xlfn.IFS(DZ81=0,"0", DZ81=0.25, "1", DZ81=0.5,"2", DZ81=0.75,"3", DZ81=1,"4",DZ81=1.25,"5", DZ81=1.5,"6", DZ81=1.75,"7", DZ81=2,"8")</f>
        <v>0</v>
      </c>
      <c r="EC81" s="10" t="n">
        <v>-0.75</v>
      </c>
      <c r="ED81" s="10" t="str">
        <f aca="false">IF(EC81=0,"1","2")</f>
        <v>2</v>
      </c>
      <c r="EE81" s="11" t="str">
        <f aca="false" t="array" ref="EE81">_xlfn.IFS(EC81=0,"0", EC81=-0.25, "1", EC81=-0.5,"2", EC81=-0.75,"3", EC81=-1,"4",EC81=-1.25,"5", EC81=-1.5,"6", EC81=-1.75,"7", EC81=-2,"8", EC81=-2.25,"9",EC81=-2.5,"10", EC81=-2.75,"11", EC81=-3,"12", EC81=-3.25,"13", EC81=-3.5,"14", EC81=-3.75,"15",EC81=-4,"16")</f>
        <v>3</v>
      </c>
      <c r="EF81" s="10" t="n">
        <v>-0.75</v>
      </c>
      <c r="EG81" s="10" t="str">
        <f aca="false">IF(EF81=0,"1","2")</f>
        <v>2</v>
      </c>
      <c r="EH81" s="11" t="str">
        <f aca="false" t="array" ref="EH81">_xlfn.IFS(EF81=0,"0", EF81=-0.25, "1", EF81=-0.5,"2", EF81=-0.75,"3", EF81=-1,"4",EF81=-1.25,"5", EF81=-1.5,"6", EF81=-1.75,"7", EF81=-2,"8", EF81=-2.25,"9",EF81=-2.5,"10", EF81=-2.75,"11", EF81=-3,"12", EF81=-3.25,"13", EF81=-3.5,"14", EF81=-3.75,"15",EF81=-4,"16")</f>
        <v>3</v>
      </c>
      <c r="EI81" s="10" t="n">
        <v>-0.5</v>
      </c>
      <c r="EJ81" s="11" t="str">
        <f aca="false">IF(EI81=0,"1","2")</f>
        <v>2</v>
      </c>
      <c r="EK81" s="11" t="str">
        <f aca="false" t="array" ref="EK81">_xlfn.IFS(EI81=0,"0", EI81=-0.25, "1", EI81=-0.5,"2", EI81=-0.75,"3", EI81=-1,"4",EI81=-1.25,"5", EI81=-1.5,"6", EI81=-1.75,"7", EI81=-2,"8", EI81=-2.25,"9", EI81=-2.25,"9",EI81=-2.5,"10", EI81=-2.75,"11", EI81=-3,"12", EI81=-3.25,"13", EI81=-3.5,"14", EI81=-3.75,"15",EI81=-4,"16", EI81=0.25, "17", EI81=0.5, "18")</f>
        <v>2</v>
      </c>
      <c r="EL81" s="10" t="n">
        <v>0</v>
      </c>
      <c r="EM81" s="11" t="str">
        <f aca="false">IF(EL81=0,"1","2")</f>
        <v>1</v>
      </c>
      <c r="EN81" s="11" t="str">
        <f aca="false" t="array" ref="EN81">_xlfn.IFS(EL81=0.25,"17",EL81=0.5,"18", EL81=0,"0", EL81=-0.25, "1", EL81=-0.5,"2", EL81=-0.75,"3", EL81=-1,"4",EL81=-1.25,"5", EL81=-1.5,"6", EL81=-1.75,"7", EL81=-2,"8",EL81= -2.25,"9",EL81=-2.5,"10",EL81= -2.75,"11",EL81= -3,"12",EL81= -3.25,"13",EL81= -3.5,"14",EL81= -3.75,"15",EL81=-4,"16")</f>
        <v>0</v>
      </c>
      <c r="EO81" s="10" t="n">
        <v>0</v>
      </c>
      <c r="EP81" s="11" t="str">
        <f aca="false">IF(EO81=0,"1","2")</f>
        <v>1</v>
      </c>
      <c r="EQ81" s="11" t="str">
        <f aca="false" t="array" ref="EQ81">_xlfn.IFS(EO81=0,"0", EO81=0.25, "1", EO81=0.5,"2", EO81=0.75,"3", EO81=1,"4",EO81=1.25,"5", EO81=1.5,"6", EO81=1.75,"7", EO81=2,"8", EO81=2.25,"9", EO81=2.25,"9",EO81=2.5,"10", EO81=2.75,"11", EO81=3,"12", EO81=3.25,"13", EO81=3.5,"14", EO81=3.75,"15",EO81=4,"16", EO81=-0.25, "17", bq=-0.5, "18")</f>
        <v>0</v>
      </c>
      <c r="ER81" s="10" t="n">
        <v>0</v>
      </c>
      <c r="ES81" s="11" t="str">
        <f aca="false">IF(ER81=0,"1","2")</f>
        <v>1</v>
      </c>
      <c r="ET81" s="11" t="str">
        <f aca="false" t="array" ref="ET81">_xlfn.IFS(ER81=0,"0", ER81=0.25, "1", ER81=0.5,"2", ER81=0.75,"3", ER81=1,"4",ER81=1.25,"5", ER81=1.5,"6", ER81=1.75,"7", ER81=2,"8", ER81=2.25,"9", ER81=2.25,"9",ER81=2.5,"10", ER81=2.75,"11", ER81=3,"12", ER81=3.25,"13", ER81=3.5,"14", ER81=3.75,"15",ER81=4,"16", ER81=-0.25, "17", bq=-0.5, "18")</f>
        <v>0</v>
      </c>
      <c r="EU81" s="13" t="n">
        <v>29</v>
      </c>
      <c r="EV81" s="14" t="str">
        <f aca="false">VLOOKUP(EU81,LEYENDA!$G$2:$H$8,2,TRUE())</f>
        <v>25-36</v>
      </c>
      <c r="EW81" s="14" t="str">
        <f aca="false" t="array" ref="EW81">_xlfn.IFS(EV81="0-5","1", EV81="6-12","2", EV81="13-18","3", EV81="19-24","4", EV81="25-36","5", EV81="37-48","6", EV81="49-60","7")</f>
        <v>5</v>
      </c>
    </row>
    <row r="82" customFormat="false" ht="13.5" hidden="false" customHeight="false" outlineLevel="0" collapsed="false">
      <c r="A82" s="1" t="n">
        <v>39</v>
      </c>
      <c r="B82" s="32" t="n">
        <v>10</v>
      </c>
      <c r="C82" s="33" t="n">
        <v>44326</v>
      </c>
      <c r="D82" s="6"/>
      <c r="E82" s="5" t="str">
        <f aca="false">VLOOKUP(A82,'286'!$A$3:$J$600,10,FALSE())</f>
        <v>VILLATE GONZÁLEZ, LEIRE</v>
      </c>
      <c r="F82" s="4" t="str">
        <f aca="false">VLOOKUP(A82,'286'!$A$3:$I$1768,3,FALSE())</f>
        <v>VIGONLE</v>
      </c>
      <c r="G82" s="6" t="n">
        <f aca="false">VLOOKUP(A82,'286'!$A$3:$I$1768,4,FALSE())</f>
        <v>35151</v>
      </c>
      <c r="H82" s="7" t="n">
        <f aca="false">YEAR(C82)-YEAR(G82)</f>
        <v>25</v>
      </c>
      <c r="I82" s="1" t="str">
        <f aca="false">VLOOKUP(H82,LEYENDA!$C$2:$D$6,2,TRUE())</f>
        <v>25-40</v>
      </c>
      <c r="J82" s="5" t="str">
        <f aca="false">VLOOKUP(A82,'286'!$A$3:$I$1768,7,FALSE())</f>
        <v>M</v>
      </c>
      <c r="K82" s="8" t="str">
        <f aca="false">VLOOKUP(A82,'286'!$A$3:$I$1768,2,FALSE())</f>
        <v>OD</v>
      </c>
      <c r="L82" s="4" t="str">
        <f aca="false">VLOOKUP(A82,'286'!$A$3:$I$1768,8,FALSE())</f>
        <v>D</v>
      </c>
      <c r="M82" s="4" t="str">
        <f aca="false">VLOOKUP(A82,'286'!$A$3:$I$1768,9,FALSE())</f>
        <v>I</v>
      </c>
      <c r="N82" s="8" t="str">
        <f aca="false">IF(R82=O82, "MISMA","CONTRARIA")</f>
        <v>CONTRARIA</v>
      </c>
      <c r="O82" s="8" t="str">
        <f aca="false" t="array" ref="O82">_xlfn.IFS(L82="D","1", L82="I","2")</f>
        <v>1</v>
      </c>
      <c r="P82" s="8" t="str">
        <f aca="false" t="array" ref="P82">_xlfn.IFS(K82="OD","1", K82="OI","2")</f>
        <v>1</v>
      </c>
      <c r="Q82" s="1" t="str">
        <f aca="false" t="array" ref="Q82">_xlfn.IFS(J82="M","1", J82="H","2")</f>
        <v>1</v>
      </c>
      <c r="R82" s="8" t="str">
        <f aca="false" t="array" ref="R82">_xlfn.IFS(M82="D","1", M82="I","2")</f>
        <v>2</v>
      </c>
      <c r="S82" s="1" t="str">
        <f aca="false" t="array" ref="S82">_xlfn.IFS(N82="CONTRARIA", "1",N82= "MISMA","2")</f>
        <v>1</v>
      </c>
      <c r="T82" s="1" t="str">
        <f aca="false" t="array" ref="T82">_xlfn.IFS(I82="0-12","1", I82="13-24","2", I82="25-40","3", I82="41-60","4", I82="61-100","5")</f>
        <v>3</v>
      </c>
      <c r="U82" s="9" t="n">
        <v>-2</v>
      </c>
      <c r="V82" s="11" t="str">
        <f aca="false">IF(U82="","",IF(AND(U82&gt;=-9,U82&lt;=-6.5),"-9 a -6,5",IF(AND(U82&gt;=-6,U82&lt;=-3.5),"-6 a -3,5",IF(AND(U82&gt;=-3,U82&lt;=-1),"-3 a -1",IF(U82=-0.5,"-0,5",IF(AND(U82&gt;=0,U82&lt;=2.5),"0 a 2,5",IF(AND(U82&gt;=3,U82&lt;=5.5),"3 a 5,5",IF(AND(U82&gt;=6,U82&lt;=8.5),"6 a 8,5",IF(AND(U82&gt;=9,U82&lt;=20),"9 a 20","Fuera de rango")))))))))</f>
        <v>-3 a -1</v>
      </c>
      <c r="W82" s="11" t="n">
        <f aca="false">IF(V82="","",IF(V82="-9 a -6,5",2,IF(V82="-6 a -3,5",3,IF(V82="-3 a -1",4,IF(V82="-0,5","NORMA",IF(V82="0 a 2,5",5,IF(V82="3 a 5,5",6,IF(V82="6 a 8,5",7,IF(V82="9 a 20",8,"Fuera de rango")))))))))</f>
        <v>4</v>
      </c>
      <c r="X82" s="9" t="n">
        <v>0</v>
      </c>
      <c r="Y82" s="10" t="str">
        <f aca="false">IF(X82="","",IF(AND(X82&gt;=0,X82&lt;=4),"0 a 4",IF(AND(X82&gt;=4.5,X82&lt;=8.5),"4,5 a 8,5",IF(X82=9,"9",IF(AND(X82&gt;=9.5,X82&lt;=13),"9,5 a 13",IF(AND(X82&gt;=13.5,X82&lt;=20),"13,5 a 20",IF(AND(X82&gt;=20.5,X82&lt;=35),"20,5 a 35","Fuera de rango")))))))</f>
        <v>0 a 4</v>
      </c>
      <c r="Z82" s="11" t="n">
        <f aca="false">IF(Y82="","",IF(Y82="0 a 4",1,IF(Y82="4,5 a 8,5",2,IF(Y82="9","NORMA",IF(Y82="9,5 a 13",3,IF(Y82="13,5 a 20",4,IF(Y82="20,5 a 35",5,"Fuera de rango")))))))</f>
        <v>1</v>
      </c>
      <c r="AA82" s="9" t="n">
        <v>20</v>
      </c>
      <c r="AB82" s="10" t="str">
        <f aca="false">IF(AA82="","",IF(AND(AA82&gt;=0,AA82&lt;=9),"0 a 9",IF(AND(AA82&gt;=9.5,AA82&lt;=18.5),"9,5 a 18,5",IF(AA82=19,"19",IF(AND(AA82&gt;=19.5,AA82&lt;=28),"19,5 a 28",IF(AND(AA82&gt;=28.5,AA82&lt;=40),"28,5 a 40","Fuera de rango"))))))</f>
        <v>19,5 a 28</v>
      </c>
      <c r="AC82" s="11" t="n">
        <f aca="false" t="array" ref="AC82">_xlfn.IFS(AB82="","",AB82="0 a 9",1,AB82="9,5 a 18,5",2,AB82="19","NORMA",AB82="19,5 a 28",3,AB82="28,5 a 40",4,TRUE(),"Fuera de rango")</f>
        <v>3</v>
      </c>
      <c r="AD82" s="9" t="n">
        <v>4</v>
      </c>
      <c r="AE82" s="10" t="str">
        <f aca="false">IF(AD82="","",IF(AND(AD82&gt;=-10,AD82&lt;=0),"De -10 a 0",IF(AND(AD82&gt;=0.5,AD82&lt;=9.5),"0,5 a 9,5",IF(AD82=10,"10",IF(AND(AD82&gt;=10.5,AD82&lt;=20),"10,5 a 20",IF(AND(AD82&gt;=20.5,AD82&lt;=40),"20,5 a 40","Fuera de rango"))))))</f>
        <v>0,5 a 9,5</v>
      </c>
      <c r="AF82" s="12" t="n">
        <f aca="false">IF(AD82="","",IF(AND(AD82&gt;=-10,AD82&lt;=0),1,IF(AND(AD82&gt;=0.5,AD82&lt;=9.5),2,IF(AD82=10,"NORMA",IF(AND(AD82&gt;=10.5,AD82&lt;=20),3,IF(AND(AD82&gt;=20.5,AD82&lt;=40),4,""))))))</f>
        <v>2</v>
      </c>
      <c r="AG82" s="9" t="n">
        <v>9</v>
      </c>
      <c r="AH82" s="11" t="str">
        <f aca="false">IF(AG82="","",IF(AND(AG82&gt;=0,AG82&lt;=4),"0 a 4",IF(AND(AG82&gt;=4.5,AG82&lt;=8.5),"4,5 a 8,5",IF(AG82=9,"9",IF(AND(AG82&gt;=9.5,AG82&lt;=13),"9,5 a 13",IF(AND(AG82&gt;=13.5,AG82&lt;=25),"13,5 a 25","Fuera de rango"))))))</f>
        <v>9</v>
      </c>
      <c r="AI82" s="11" t="str">
        <f aca="false">IF(AH82="","",IF(AH82="0 a 4",1,IF(AH82="4,5 a 8,5",2,IF(AH82="9","NORMA",IF(AH82="9,5 a 13",3,IF(AH82="13,5 a 25",4,""))))))</f>
        <v>NORMA</v>
      </c>
      <c r="AJ82" s="9" t="n">
        <v>6</v>
      </c>
      <c r="AK82" s="10" t="str">
        <f aca="false">IF(AJ82="","",IF(AND(AJ82&gt;=-15,AJ82&lt;=-10.5),"-15 a -10,5",IF(AND(AJ82&gt;=-10,AJ82&lt;=-4),"-10 a -4",IF(AND(AJ82&gt;=-4.5,AJ82&lt;=0),"-4,5 a 0",IF(AND(AJ82&gt;=0.5,AJ82&lt;=4.5),"0,5 a 4,5",IF(AJ82=5,"5",IF(AND(AJ82&gt;=5.5,AJ82&lt;=10),"5,5 a 10",IF(AND(AJ82&gt;=10.5,AJ82&lt;=20),"10,5 a 20","Fuera de rango"))))))))</f>
        <v>5,5 a 10</v>
      </c>
      <c r="AL82" s="11" t="n">
        <f aca="false">IF(AK82="","",IF(AK82="-15 a -10,5",1,IF(AK82="-10 a -4",2,IF(AK82="-4,5 a 0",3,IF(AK82="0,5 a 4,5",4,IF(AK82="5","NORMA",IF(AK82="5,5 a 10",5,IF(AK82="10,5 a 20",6,"Error"))))))))</f>
        <v>5</v>
      </c>
      <c r="AM82" s="9" t="n">
        <v>0</v>
      </c>
      <c r="AN82" s="10" t="str">
        <f aca="false">IF(AM82="","",IF(AND(AM82&gt;=-7.5,AM82&lt;=-5.5),"-7,5 a -5,5",IF(AND(AM82&gt;=-5,AM82&lt;=-3),"-5 a -3",IF(AND(AM82&gt;=-2.5,AM82&lt;=-0.5),"-2,5 a -0,5",IF(AM82=0,"0,00",IF(AND(AM82&gt;=0.5,AM82&lt;=2.5),"0,5 a 2,5",IF(AND(AM82&gt;=3,AM82&lt;=5),"3 a 5",IF(AND(AM82&gt;=5.5,AM82&lt;=7.5),"5,5 a 7,5",IF(AND(AM82&gt;=8,AM82&lt;=10),"8 a 10","Fuera de rango")))))))))</f>
        <v>0,00</v>
      </c>
      <c r="AO82" s="11" t="str">
        <f aca="false">IF(AN82="","",IF(AN82="-7,5 a -5,5",1,IF(AN82="-5 a -3",2,IF(AN82="-2,5 a -0,5",3,IF(AN82="0,00","NORMA",IF(AN82="0,5 a 2,5",4,IF(AN82="3 a 5",5,IF(AN82="5,5 a 7,5",6,IF(AN82="8 a 10",7,"Error")))))))))</f>
        <v>NORMA</v>
      </c>
      <c r="AP82" s="9" t="n">
        <v>-6</v>
      </c>
      <c r="AQ82" s="10" t="str">
        <f aca="false">IF(AP82="","",IF(AND(AP82&gt;=-20,AP82&lt;=-9.5),"-20 a -9,5",IF(AND(AP82&gt;=-9,AP82&lt;=-6.5),"-9 a -6,5",IF(AP82=-6,"-6",IF(AND(AP82&gt;=-5.5,AP82&lt;=-3),"-5,5 a -3",IF(AND(AP82&gt;=-2.5,AP82&lt;=0),"-2,5 a 0",IF(AND(AP82&gt;=0.5,AP82&lt;=3),"0,5 a 3",IF(AND(AP82&gt;=3.5,AP82&lt;=6),"3,5 a 6",IF(AND(AP82&gt;=6.5,AP82&lt;=9),"6,5 a 9",IF(AND(AP82&gt;=9.5,AP82&lt;=20),"9,5 a 20","Fuera de rango"))))))))))</f>
        <v>-6</v>
      </c>
      <c r="AR82" s="11" t="str">
        <f aca="false">IF(AQ82="","",IF(AQ82="-20 a -9,5",1,IF(AQ82="-9 a -6,5",2,IF(AQ82="-6","NORMA",IF(AQ82="-5,5 a -3",3,IF(AQ82="-2,5 a 0",4,IF(AQ82="0,5 a 3",5,IF(AQ82="3,5 a 6",6,IF(AQ82="6,5 a 9",7,IF(AQ82="9,5 a 20",8,""))))))))))</f>
        <v>NORMA</v>
      </c>
      <c r="AS82" s="9" t="n">
        <v>-1</v>
      </c>
      <c r="AT82" s="10" t="str">
        <f aca="false">IF(AS82="","",IF(AND(AS82&gt;=-16,AS82&lt;=-14),"-16 a -14",IF(AND(AS82&gt;=-13.5,AS82&lt;=-11.5),"-13,5 a -11,5",IF(AND(AS82&gt;=-11,AS82&lt;=-9),"-11 a -9",IF(AND(AS82&gt;=-8.5,AS82&lt;=-6.5),"-8,5 a -6,5",IF(AND(AS82&gt;=-6,AS82&lt;=-4),"-6 a -4",IF(AND(AS82&gt;=-3.5,AS82&lt;=-1.5),"-3,5 a -1,5",IF(AND(AS82&gt;=-1,AS82&lt;=1),"-1 a 1",IF(AND(AS82&gt;=1.5,AS82&lt;=3.5),"1,5 a 3,5",IF(AND(AS82&gt;=4,AS82&lt;=6),"4 a 6",IF(AND(AS82&gt;=6.5,AS82&lt;=8.5),"6,5 a 8,5",IF(AND(AS82&gt;=9,AS82&lt;=11),"9 a 11",IF(AND(AS82&gt;=11.5,AS82&lt;=13.5),"11,5 a 13,5",IF(AND(AS82&gt;=14,AS82&lt;=16),"14 a 16",IF(AND(AS82&gt;=16.5,AS82&lt;=18.5),"16,5 a 18,5",IF(AND(AS82&gt;=19,AS82&lt;=21),"19 a 21","Fuera de rango"))))))))))))))))</f>
        <v>-1 a 1</v>
      </c>
      <c r="AU82" s="11" t="n">
        <f aca="false" t="array" ref="AU82">IF(AT82="","",_xlfn.IFS(AT82="-16 a -14",1,AT82="-13,5 a -11,5",2,AT82="-11 a -9",3,AT82="-8,5 a -6,5",4,AT82="-6 a -4",5,AT82="-3,5 a -1,5",6,AT82="-1 a 1",7,AT82="1,5 a 3,5",8,AT82="4 a 6","NORMA",AT82="6,5 a 8,5",9,AT82="9 a 11",10,AT82="11,5 a 13,5",11,AT82="14 a 16",12,AT82="16,5 a 18,5",13,AT82="19 a 21",14,TRUE(),""))</f>
        <v>7</v>
      </c>
      <c r="AV82" s="9" t="n">
        <v>1.5</v>
      </c>
      <c r="AW82" s="10" t="str">
        <f aca="false">IF(AV82="","",IF(AND(AV82&gt;=-1,AV82&lt;=-0.5),"-1 a -0,5",IF(AND(AV82&gt;-0.5,AV82&lt;=0),"De -0,5 a 0",IF(AND(AV82&gt;=0.25,AV82&lt;=0.75),"0,25 a 0,75",IF(AND(AV82&gt;=1,AV82&lt;=1.5),"1 a 1,5",IF(AND(AV82&gt;=1.75,AV82&lt;=2.25),"1,75 a 2,25",IF(AND(AV82&gt;=2.5,AV82&lt;=3),"2,5 a 3",IF(AND(AV82&gt;=3.25,AV82&lt;=3.75),"3,25 a 3,75","Fuera de rango"))))))))</f>
        <v>1 a 1,5</v>
      </c>
      <c r="AX82" s="11" t="n">
        <f aca="false">IF(AW82="","",IF(OR(AW82="-1 a -0,5",AW82="-1 a -0.5"),1,IF(OR(AW82="De -0,5 a 0",AW82="-0,5 a 0",AW82="De -0.5 a 0"),2,IF(OR(AW82="0,25 a 0,75",AW82="0.25 a 0.75"),"NORMA",IF(OR(AW82="1 a 1,5",AW82="1 a 1.5"),3,IF(OR(AW82="1,75 a 2,25",AW82="1.75 a 2.25"),4,IF(OR(AW82="2,5 a 3",AW82="2.5 a 3"),5,IF(OR(AW82="3,25 a 3,75",AW82="3.25 a 3.75"),6,""))))))))</f>
        <v>3</v>
      </c>
      <c r="AY82" s="9" t="n">
        <v>-2</v>
      </c>
      <c r="AZ82" s="10" t="str">
        <f aca="false">IF(AY82="","",IF(AND(AY82&gt;=-20,AY82&lt;=-9.5),"-20 a -9,5",IF(AND(AY82&gt;=-9,AY82&lt;=-6.5),"-9 a -6,5",IF(AY82=-6,"-6",IF(AND(AY82&gt;=-5.5,AY82&lt;=-3),"-5,5 a -3",IF(AND(AY82&gt;=-2.5,AY82&lt;=0),"-2,5 a 0",IF(AND(AY82&gt;=0.5,AY82&lt;=3),"0,5 a 3",IF(AND(AY82&gt;=3.5,AY82&lt;=6),"3,5 a 6","Fuera de rango"))))))))</f>
        <v>-2,5 a 0</v>
      </c>
      <c r="BA82" s="11" t="n">
        <f aca="false">IF(AZ82="","",IF(AZ82="-20 a -9,5",1,IF(AZ82="-9 a -6,5",2,IF(AZ82="-6","NORMA",IF(AZ82="-5,5 a -3",3,IF(AZ82="-2,5 a 0",4,IF(AZ82="0,5 a 3",5,IF(AZ82="3,5 a 6",6,""))))))))</f>
        <v>4</v>
      </c>
      <c r="BB82" s="9" t="n">
        <v>0</v>
      </c>
      <c r="BC82" s="10" t="str">
        <f aca="false" t="array" ref="BC82">IF(BB82="","",_xlfn.IFS(AND(BB82&gt;=0,BB82&lt;=2),"0 a 2",AND(BB82&gt;=2.5,BB82&lt;=4.5),"2,5 a 4,5",AND(BB82&gt;=5,BB82&lt;=7),"5 a 7",AND(BB82&gt;=7.5,BB82&lt;=9.5),"7,5 a 9,5",AND(BB82&gt;=10,BB82&lt;=12),"10 a 12",AND(BB82&gt;=12.5,BB82&lt;=14.5),"12,5 a 14,5",BB82=15,"15",AND(BB82&gt;=15.5,BB82&lt;=17.5),"15,5 a 17,5",AND(BB82&gt;=18,BB82&lt;=20),"18 a 20",AND(BB82&gt;=20.5,BB82&lt;=22.5),"20,5 a 22,5",AND(BB82&gt;=23,BB82&lt;=25),"23 a 25",TRUE(),"Fuera de rango"))</f>
        <v>0 a 2</v>
      </c>
      <c r="BD82" s="11" t="n">
        <f aca="false" t="array" ref="BD82">IF(BC82="","",_xlfn.IFS(BC82="0 a 2",1,BC82="2,5 a 4,5",2,BC82="5 a 7",3,BC82="7,5 a 9,5",4,BC82="10 a 12",5,BC82="12,5 a 14,5",6,BC82="15","NORMA",BC82="15,5 a 17,5",7,BC82="18 a 20",8,BC82="20,5 a 22,5",9,BC82="23 a 25",10,TRUE(),"Fuera de rango"))</f>
        <v>1</v>
      </c>
      <c r="BE82" s="9" t="n">
        <v>32</v>
      </c>
      <c r="BF82" s="10" t="str">
        <f aca="false">IF(BE82="","",IF(AND(BE82&gt;=-20,BE82&lt;=-10),"-20 a -10",IF(AND(BE82&gt;=-9.5,BE82&lt;=0.5),"-9,5 a 0,5",IF(AND(BE82&gt;=1,BE82&lt;=11),"1 a 11",IF(AND(BE82&gt;=11.5,BE82&lt;=20.5),"11,5 a 20,5",IF(BE82=21,"21",IF(AND(BE82&gt;=21.5,BE82&lt;=31.5),"21,5 a 31,5",IF(AND(BE82&gt;=32,BE82&lt;=42),"32 a 42","Fuera de rango"))))))))</f>
        <v>32 a 42</v>
      </c>
      <c r="BG82" s="11" t="n">
        <f aca="false">IF(BF82="","",IF(BF82="-20 a -10",1,IF(BF82="-9,5 a 0,5",2,IF(BF82="1 a 11",3,IF(BF82="11,5 a 20,5",4,IF(BF82="21","NORMA",IF(BF82="21,5 a 31,5",5,IF(BF82="32 a 42",6,""))))))))</f>
        <v>6</v>
      </c>
      <c r="BH82" s="9" t="n">
        <v>29</v>
      </c>
      <c r="BI82" s="10" t="str">
        <f aca="false">IF(BH82="","",IF(AND(BH82&gt;=-20,BH82&lt;=-15),"-20 a -15",IF(AND(BH82&gt;=-14.5,BH82&lt;=-9.5),"-14,5 a -9,5",IF(AND(BH82&gt;=-9,BH82&lt;=-4),"-9 a -4",IF(AND(BH82&gt;=-3.5,BH82&lt;=2.5),"-3,5 a 2,5",IF(AND(BH82&gt;=3,BH82&lt;=8),"3 a 8",IF(AND(BH82&gt;=8.5,BH82&lt;=14.5),"8,5 a 14,5",IF(BH82=15,"15",IF(AND(BH82&gt;=15.5,BH82&lt;=20.5),"15,5 a 20,5",IF(AND(BH82&gt;=21,BH82&lt;=26),"21 a 26","Fuera de rango"))))))))))</f>
        <v>Fuera de rango</v>
      </c>
      <c r="BJ82" s="11" t="str">
        <f aca="false">IF(BI82="","",IF(BI82="-20 a -15",1,IF(BI82="-14,5 a -9,5",2,IF(BI82="-9 a -4",3,IF(BI82="-3,5 a 2,5",4,IF(BI82="3 a 8",5,IF(BI82="8,5 a 14,5",6,IF(BI82="15","NORMA",IF(BI82="15,5 a 20,5",7,IF(BI82="21 a 26",8,IF(BI82="26,5 a 31,5",9,"")))))))))))</f>
        <v/>
      </c>
      <c r="BK82" s="9" t="n">
        <v>6</v>
      </c>
      <c r="BL82" s="10" t="str">
        <f aca="false">IF(BK82="","",IF(AND(BK82&gt;=0,BK82&lt;=2),"0 - 2",IF(AND(BK82&gt;=2.5,BK82&lt;=4.5),"2,5 - 4,5",IF(AND(BK82&gt;=5,BK82&lt;=7),"5 - 7",IF(AND(BK82&gt;=7.5,BK82&lt;=9.5),"7,5 - 9,5",IF(AND(BK82&gt;=10,BK82&lt;=12),"10 - 12",IF(AND(BK82&gt;=12.5,BK82&lt;=13.5),"12,5 - 13,5",IF(BK82=14,"14",IF(AND(BK82&gt;=14.5,BK82&lt;=16.5),"14,5 - 16,5",IF(AND(BK82&gt;=17,BK82&lt;=19),"17 - 19",IF(AND(BK82&gt;=19.5,BK82&lt;=21.5),"19,5 - 21,5",IF(AND(BK82&gt;=22,BK82&lt;=24),"22 - 24",IF(AND(BK82&gt;=24.5,BK82&lt;=26.5),"24,5 - 26,5",IF(AND(BK82&gt;=27,BK82&lt;=29),"27 - 29",IF(AND(BK82&gt;=29.5,BK82&lt;=30),"29,5 - 30","Fuera de rango")))))))))))))))</f>
        <v>5 - 7</v>
      </c>
      <c r="BM82" s="11" t="n">
        <f aca="false">IF(BL82="","",IF(BL82="0 - 2",1,IF(BL82="2,5 - 4,5",2,IF(BL82="5 - 7",3,IF(BL82="7,5 - 9,5",4,IF(BL82="10 - 12",5,IF(BL82="12,5 - 13,5",6,IF(BL82="14","NORMA",IF(BL82="14,5 - 16,5",7,IF(BL82="17 - 19",8,IF(BL82="19,5 - 21,5",9,IF(BL82="22 - 24",10,IF(BL82="24,5 - 26,5",11,IF(BL82="27 - 29",12,IF(BL82="29,5 - 30",13,"")))))))))))))))</f>
        <v>3</v>
      </c>
      <c r="BN82" s="9" t="n">
        <v>16</v>
      </c>
      <c r="BO82" s="10" t="str">
        <f aca="false">IF(BN82="","",IF(AND(BN82&gt;=-20,BN82&lt;=-10),"-20 a -10",IF(AND(BN82&gt;=-9.5,BN82&lt;=0.5),"-9,5 a 0,5",IF(AND(BN82&gt;=1,BN82&lt;=11),"1 a 11",IF(AND(BN82&gt;=11.5,BN82&lt;=21.5),"11,5 a 21,5",IF(BN82=22,"22",IF(AND(BN82&gt;=22.5,BN82&lt;=32.5),"22,5 a 32,5",IF(AND(BN82&gt;=33,BN82&lt;=43),"33 a 43","Fuera de rango"))))))))</f>
        <v>11,5 a 21,5</v>
      </c>
      <c r="BP82" s="11" t="n">
        <f aca="false">IF(BO82="","",IF(BO82="-20 a -10",1,IF(BO82="-9,5 a 0,5",2,IF(BO82="1 a 11",3,IF(BO82="11,5 a 21,5",4,IF(BO82="22","NORMA",IF(BO82="22,5 a 32,5",5,IF(BO82="33 a 43",6,""))))))))</f>
        <v>4</v>
      </c>
      <c r="BQ82" s="9" t="n">
        <v>10</v>
      </c>
      <c r="BR82" s="10" t="str">
        <f aca="false">IF(BQ82="","",IF(AND(BQ82&gt;=-20,BQ82&lt;=-15),"-20 a -15",IF(AND(BQ82&gt;=-14.5,BQ82&lt;=-9.5),"-14,5 a -9,5",IF(AND(BQ82&gt;=-9,BQ82&lt;=-4),"-9 a -4",IF(AND(BQ82&gt;=-3.5,BQ82&lt;=2.5),"-3,5 a 2,5",IF(AND(BQ82&gt;=3,BQ82&lt;=8),"3 a 8",IF(AND(BQ82&gt;=8.5,BQ82&lt;=13.5),"8,5 a 13,5",IF(AND(BQ82&gt;=14,BQ82&lt;=17.5),"14 a 17,5",IF(BQ82=18,"18",IF(AND(BQ82&gt;=18.5,BQ82&lt;=23.5),"18,5 a 23,5",IF(AND(BQ82&gt;=24,BQ82&lt;=29),"24 a 29",IF(AND(BQ82&gt;=29.5,BQ82&lt;=34.5),"29,5 a 34,5",IF(AND(BQ82&gt;=35,BQ82&lt;=40),"35 a 40","Fuera de rango")))))))))))))</f>
        <v>8,5 a 13,5</v>
      </c>
      <c r="BS82" s="11" t="n">
        <f aca="false">IF(BR82="","",IF(BR82="-20 a -15",1,IF(BR82="-14,5 a -9,5",2,IF(BR82="-9 a -4",3,IF(BR82="-3,5 a 2,5",4,IF(BR82="3 a 8",5,IF(BR82="8,5 a 13,5",6,IF(BR82="14 a 17,5",7,IF(BR82="18","NORMA",IF(BR82="18,5 a 23,5",8,IF(BR82="24 a 29",9,IF(BR82="29,5 a 34,5",10,IF(BR82="35 a 40",11,"")))))))))))))</f>
        <v>6</v>
      </c>
      <c r="BT82" s="9" t="n">
        <v>0</v>
      </c>
      <c r="BU82" s="10" t="str">
        <f aca="false">IF(BT82="","",IF(AND(BT82&gt;=-20,BT82&lt;=-18),"-20 a -18",IF(AND(BT82&gt;=-17.5,BT82&lt;=-15.5),"-17,5 a -15,5",IF(AND(BT82&gt;=-15,BT82&lt;=-13),"-15 a -13",IF(AND(BT82&gt;=-12.5,BT82&lt;=-10.5),"-12,5 a -10,5",IF(AND(BT82&gt;=-10,BT82&lt;=-8),"-10 a -8",IF(AND(BT82&gt;=-7.5,BT82&lt;=-5.5),"-7,5 a -5,5",IF(AND(BT82&gt;=-5,BT82&lt;=-3),"-5 a -3",IF(AND(BT82&gt;=-2.5,BT82&lt;=-0.5),"-2,5 a -0,5",IF(BT82=0,"0",IF(AND(BT82&gt;=0.5,BT82&lt;=2.5),"0,5 a 2,5",IF(AND(BT82&gt;=3,BT82&lt;=5),"3 a 5",IF(AND(BT82&gt;=5.5,BT82&lt;=7.5),"5,5 a 7,5",IF(AND(BT82&gt;=8,BT82&lt;=10),"8 a 10",IF(AND(BT82&gt;=10.5,BT82&lt;=12.5),"10,5 a 12,5",IF(AND(BT82&gt;=13,BT82&lt;=15),"13 a 15",IF(AND(BT82&gt;=15.5,BT82&lt;=17.5),"15,5 a 17,5",IF(AND(BT82&gt;=18,BT82&lt;=20),"18 a 20","Fuera de rango"))))))))))))))))))</f>
        <v>0</v>
      </c>
      <c r="BV82" s="11" t="str">
        <f aca="false">IF(BT82="","",IF(BT82=0,"NORMA",IF(AND(BT82&gt;=-20,BT82&lt;=-18),2,IF(AND(BT82&gt;=-17.5,BT82&lt;=-15.5),2,IF(AND(BT82&gt;=-15,BT82&lt;=-13),3,IF(AND(BT82&gt;=-12.5,BT82&lt;=-10.5),4,IF(AND(BT82&gt;=-10,BT82&lt;=-8),5,IF(AND(BT82&gt;=-7.5,BT82&lt;=-5.5),6,IF(AND(BT82&gt;=-5,BT82&lt;=-3),7,IF(AND(BT82&gt;=-2.5,BT82&lt;=-0.5),8,IF(AND(BT82&gt;=0.5,BT82&lt;=2.5),9,IF(AND(BT82&gt;=3,BT82&lt;=5),10,IF(AND(BT82&gt;=5.5,BT82&lt;=7.5),11,IF(AND(BT82&gt;=8,BT82&lt;=10),12,IF(AND(BT82&gt;=10.5,BT82&lt;=12.5),13,IF(AND(BT82&gt;=13,BT82&lt;=15),14,IF(AND(BT82&gt;=15.5,BT82&lt;=17.5),15,IF(AND(BT82&gt;=18,BT82&lt;=20),16,"Fuera de rango"))))))))))))))))))</f>
        <v>NORMA</v>
      </c>
      <c r="BW82" s="9" t="n">
        <v>-3.25</v>
      </c>
      <c r="BX82" s="10" t="n">
        <f aca="false">18.5- (0.3*H82)</f>
        <v>11</v>
      </c>
      <c r="BY82" s="10" t="n">
        <f aca="false">(BW82)-(BX82)</f>
        <v>-14.25</v>
      </c>
      <c r="BZ82" s="10" t="str">
        <f aca="false">IF(BY82="","",IF(BY82&lt;-27.5,"De -30 a -28",IF(BY82&lt;-25,"De -27,5 a -25,5",IF(BY82&lt;-22.5,"De -25 a -23",IF(BY82&lt;-20,"De -22,5 a -20,5",IF(BY82&lt;-17.5,"De -20 a -18",IF(BY82&lt;-15,"De -17,5 a -15,5",IF(BY82&lt;-12.5,"De -15 a -13",IF(BY82&lt;-10,"De -12,5 a -10,5",IF(BY82&lt;-7.5,"De -10 a -8",IF(BY82&lt;-5,"De -7,5 a -5,5",IF(BY82&lt;-2.5,"De -5 a -3",IF(BY82&lt;0,"De -2,5 a -0,5",IF(BY82&lt;2.5,"De 0 a 2",IF(BY82&lt;5,"De 2,5 a 4,5",IF(BY82&lt;7.5,"De 5 a 7",IF(BY82&lt;10,"De 7,5 a 9,5",IF(BY82&lt;12.5,"De 10 a 12",IF(BY82&lt;15,"De 12,5 a 14,5",IF(BY82&lt;17.5,"De 15 a 17",IF(BY82&lt;20,"De 17,5 a 19,5",IF(BY82&lt;22.5,"De 20 a 22",IF(BY82&lt;25,"De 22,5 a 24,5",IF(BY82&lt;27.5,"De 25 a 27","De 27,5 a 30"))))))))))))))))))))))))</f>
        <v>De -15 a -13</v>
      </c>
      <c r="CA82" s="12" t="n">
        <f aca="false">IF(BY82="","",IF(BY82&lt;=-28,1,IF(BY82&lt;=-25.5,2,IF(BY82&lt;=-23,3,IF(BY82&lt;=-20.5,4,IF(BY82&lt;=-18,5,IF(BY82&lt;=-15.5,6,IF(BY82&lt;=-13,7,IF(BY82&lt;=-10.5,8,IF(BY82&lt;=-8,9,IF(BY82&lt;=-5.5,10,IF(BY82&lt;=-3,11,IF(BY82&lt;=-0.5,12,IF(BY82&lt;=2,13,IF(BY82&lt;=4.5,14,IF(BY82&lt;=7,15,IF(BY82&lt;=9.5,16,IF(BY82&lt;=12,17,IF(BY82&lt;=14.5,18,IF(BY82&lt;=17,19,IF(BY82&lt;=19.5,20,IF(BY82&lt;=22,21,IF(BY82&lt;=24.5,22,IF(BY82&lt;=27,23,IF(BY82&lt;=30,24,"Fuera de rango")))))))))))))))))))))))))</f>
        <v>7</v>
      </c>
      <c r="CB82" s="9" t="n">
        <v>-3.5</v>
      </c>
      <c r="CC82" s="10" t="n">
        <f aca="false">18.5- (0.3*H82)</f>
        <v>11</v>
      </c>
      <c r="CD82" s="10" t="n">
        <f aca="false">(CB82)-(CC82)</f>
        <v>-14.5</v>
      </c>
      <c r="CE82" s="10" t="str">
        <f aca="false">IF(CD82="","",IF(CD82&lt;-27.5,"De -30 a -28",IF(CD82&lt;-25,"De -27,5 a -25,5",IF(CD82&lt;-22.5,"De -25 a -23",IF(CD82&lt;-20,"De -22,5 a -20,5",IF(CD82&lt;-17.5,"De -20 a -18",IF(CD82&lt;-15,"De -17,5 a -15,5",IF(CD82&lt;-12.5,"De -15 a -13",IF(CD82&lt;-10,"De -12,5 a -10,5",IF(CD82&lt;-7.5,"De -10 a -8",IF(CD82&lt;-5,"De -7,5 a -5,5",IF(CD82&lt;-2.5,"De -5 a -3",IF(CD82&lt;0,"De -2,5 a -0,5",IF(CD82&lt;=2,"De 0 a 2",IF(CD82&lt;=4.5,"De 2,5 a 4,5",IF(CD82&lt;=7,"De 5 a 7",IF(CD82&lt;=9.5,"De 7,5 a 9,5",IF(CD82&lt;=12,"De 10 a 12",IF(CD82&lt;=14.5,"De 12,5 a 14,5",IF(CD82&lt;=17,"De 15 a 17",IF(CD82&lt;=19.5,"De 17,5 a 19,5",IF(CD82&lt;=22,"De 20 a 22",IF(CD82&lt;=24.5,"De 22,5 a 24,5",IF(CD82&lt;=27,"De 25 a 27","De 27,5 a 30"))))))))))))))))))))))))</f>
        <v>De -15 a -13</v>
      </c>
      <c r="CF82" s="12" t="n">
        <f aca="false">IF(CD82="","",IF(CD82&lt;-27.5,1,IF(CD82&lt;-25,2,IF(CD82&lt;-22.5,3,IF(CD82&lt;-20,4,IF(CD82&lt;-17.5,5,IF(CD82&lt;-15,6,IF(CD82&lt;-12.5,7,IF(CD82&lt;-10,8,IF(CD82&lt;-7.5,9,IF(CD82&lt;-5,10,IF(CD82&lt;-2.5,11,IF(CD82&lt;0,12,IF(CD82&lt;2.5,13,IF(CD82&lt;5,14,IF(CD82&lt;7.5,15,IF(CD82&lt;10,16,IF(CD82&lt;12.5,17,IF(CD82&lt;15,18,IF(CD82&lt;17.5,19,IF(CD82&lt;20,20,IF(CD82&lt;22.5,21,IF(CD82&lt;25,22,IF(CD82&lt;27.5,23,24))))))))))))))))))))))))</f>
        <v>7</v>
      </c>
      <c r="CG82" s="9" t="n">
        <v>-1.5</v>
      </c>
      <c r="CH82" s="10" t="str">
        <f aca="false">IF(CG82="","",IF(AND(CG82&gt;=-10,CG82&lt;=-9.5),"-10 a -9,5",IF(AND(CG82&gt;-9.5,CG82&lt;=-8.5),"-9 a -8,5",IF(AND(CG82&gt;-8.5,CG82&lt;=-7.5),"-8 a -7,5",IF(AND(CG82&gt;-7.5,CG82&lt;=-6.5),"-7 a -6,5",IF(AND(CG82&gt;-6.5,CG82&lt;=-5.5),"-6 a -5,5",IF(AND(CG82&gt;-5.5,CG82&lt;=-4.5),"-5 a -4,5",IF(AND(CG82&gt;-4.5,CG82&lt;=-3.5),"-4 a -3,5",IF(AND(CG82&gt;-3.5,CG82&lt;=-2.5),"-3 a -2,5",IF(CG82=-2.25,"-2,25",IF(AND(CG82&gt;-2.5,CG82&lt;=-1.5),"-2 a -1,5",IF(AND(CG82&gt;-1.5,CG82&lt;=-0.5),"-1 a -0,5",IF(AND(CG82&gt;-0.5,CG82&lt;=0.5),"0 a 0,5",IF(AND(CG82&gt;0.5,CG82&lt;=1.5),"1 a 1,5",IF(AND(CG82&gt;1.5,CG82&lt;=2.5),"2 a 2,5",IF(AND(CG82&gt;2.5,CG82&lt;=3.5),"3 a 3,5",IF(AND(CG82&gt;3.5,CG82&lt;=4.5),"4 a 4,5",IF(AND(CG82&gt;4.5,CG82&lt;=5.5),"5 a 5,5",IF(AND(CG82&gt;5.5,CG82&lt;=6.5),"6 a 6,5",IF(AND(CG82&gt;6.5,CG82&lt;=7.5),"7 a 7,5",IF(AND(CG82&gt;7.5,CG82&lt;=8.5),"8 a 8,5",IF(AND(CG82&gt;8.5,CG82&lt;=9.5),"9 a 9,5",IF(CG82&gt;=10,"10","Fuera de rango")))))))))))))))))))))))</f>
        <v>-2 a -1,5</v>
      </c>
      <c r="CI82" s="11" t="n">
        <f aca="false">IF(CG82="","",IF(CG82=-2.25,"NORMA",IF(CG82&lt;=-9.5,1,IF(CG82&lt;=-8.5,2,IF(CG82&lt;=-7.5,3,IF(CG82&lt;=-6.5,4,IF(CG82&lt;=-5.5,5,IF(CG82&lt;=-4.5,6,IF(CG82&lt;=-3.5,7,IF(CG82&lt;=-2.5,8,IF(CG82&lt;=-1.5,9,IF(CG82&lt;=-0.5,10,IF(CG82&lt;=0.5,11,IF(CG82&lt;=1.5,12,IF(CG82&lt;=2.5,13,IF(CG82&lt;=3.5,14,IF(CG82&lt;=4.5,15,IF(CG82&lt;=5.5,16,IF(CG82&lt;=6.5,17,IF(CG82&lt;=7.5,18,IF(CG82&lt;=8.5,19,IF(CG82&lt;=9.5,20,IF(CG82=10,21,"Fuera de rango")))))))))))))))))))))))</f>
        <v>9</v>
      </c>
      <c r="CJ82" s="9" t="n">
        <v>1.25</v>
      </c>
      <c r="CK82" s="10" t="str">
        <f aca="false">IF(CJ82="","",IF(AND(CJ82&gt;=-6,CJ82&lt;=-5.5),"-6 a -5,5",IF(AND(CJ82&gt;-5.5,CJ82&lt;=-4.5),"-5 a -4,5",IF(AND(CJ82&gt;-4.5,CJ82&lt;=-3.5),"-4 a -3,5",IF(AND(CJ82&gt;-3.5,CJ82&lt;=-2.5),"-3 a -2,5",IF(AND(CJ82&gt;-2.5,CJ82&lt;=-1.5),"-2 a -1,5",IF(AND(CJ82&gt;-1.5,CJ82&lt;=-0.5),"-1 a -0,5",IF(AND(CJ82&gt;-0.5,CJ82&lt;=0.5),"0 a 0,5",IF(AND(CJ82&gt;0.5,CJ82&lt;=1.5),"1 a 1,5",IF(AND(CJ82&gt;1.5,CJ82&lt;2.5),"2",IF(AND(CJ82&gt;=2.5,CJ82&lt;=3),"2,5 a 3",IF(AND(CJ82&gt;3,CJ82&lt;=4),"3,5 a 4",IF(AND(CJ82&gt;4,CJ82&lt;=5),"4,5 a 5",IF(AND(CJ82&gt;5,CJ82&lt;=6),"5,5 a 6",IF(AND(CJ82&gt;6,CJ82&lt;=7),"6,5 a 7",IF(AND(CJ82&gt;7,CJ82&lt;=8),"7,5 a 8",IF(AND(CJ82&gt;8,CJ82&lt;=9.5),"8,5 a 9,5",IF(CJ82=10,"10","Fuera de rango"))))))))))))))))))</f>
        <v>1 a 1,5</v>
      </c>
      <c r="CL82" s="11" t="n">
        <f aca="false">IF(CK82="","",IF(OR(CK82="-6 a -5,5",CK82="-6 - -5,5"),1,IF(OR(CK82="-5 a -4,5",CK82="-5 - -4,5"),2,IF(OR(CK82="-4 a -3,5",CK82="-4 - -3,5"),3,IF(OR(CK82="-3 a -2,5",CK82="-3 - -2,5"),4,IF(OR(CK82="-2 a -1,5",CK82="-2 - -1,5"),5,IF(OR(CK82="-1 a -0,5",CK82="-1 - -0,5"),6,IF(OR(CK82="0 a 0,5",CK82="0 - 0,5"),7,IF(OR(CK82="1 a 1,5",CK82="1 - 1,5"),8,IF(CK82="2","NORMA",IF(OR(CK82="2,5 a 3",CK82="2,5 - 3"),9,IF(OR(CK82="3,5 a 4",CK82="3,5 - 4"),10,IF(OR(CK82="4,5 a 5",CK82="4,5 - 5"),11,IF(OR(CK82="5,5 a 6",CK82="5,5 - 6"),12,IF(OR(CK82="6,5 a 7",CK82="6,5 - 7"),13,IF(OR(CK82="7,5 a 8",CK82="7,5 - 8"),14,IF(OR(CK82="8,5 a 9",CK82="8,5 - 9,5",CK82="9 a 9,5"),15,IF(CK82="10",15,IF(OR(CK82="0,5 a 1",CK82="0,5 - 1"),7,"Fuera de rango")))))))))))))))))))</f>
        <v>8</v>
      </c>
      <c r="CM82" s="10" t="n">
        <v>0</v>
      </c>
      <c r="CN82" s="10" t="str">
        <f aca="false">IF(CM82=0,"0", " ")</f>
        <v>0</v>
      </c>
      <c r="CO82" s="10" t="str">
        <f aca="false">IF(CM82&gt;0,"EME"," ")</f>
        <v> </v>
      </c>
      <c r="CP82" s="10" t="n">
        <v>0</v>
      </c>
      <c r="CQ82" s="10" t="str">
        <f aca="false">IF(CP82&gt;0,"0", " ")</f>
        <v> </v>
      </c>
      <c r="CR82" s="10" t="str">
        <f aca="false">IF(CP82&gt;0,"EME"," ")</f>
        <v> </v>
      </c>
      <c r="CS82" s="9" t="n">
        <v>0</v>
      </c>
      <c r="CT82" s="10" t="str">
        <f aca="false">IF(CS82&gt;0,"1", " ")</f>
        <v> </v>
      </c>
      <c r="CU82" s="10" t="str">
        <f aca="false">IF(CS82&gt;0,"HIP"," ")</f>
        <v> </v>
      </c>
      <c r="CV82" s="9" t="n">
        <v>0</v>
      </c>
      <c r="CW82" s="10" t="str">
        <f aca="false">IF(CV82&gt;0,"1", " ")</f>
        <v> </v>
      </c>
      <c r="CX82" s="10" t="str">
        <f aca="false">IF(CV82&gt;0,"HIP"," ")</f>
        <v> </v>
      </c>
      <c r="CY82" s="9" t="n">
        <v>-4</v>
      </c>
      <c r="CZ82" s="11" t="str">
        <f aca="false">IF(CY82&lt;0,"2"," ")</f>
        <v>2</v>
      </c>
      <c r="DA82" s="11" t="str">
        <f aca="false">IF(CY82&lt;0,"MIO"," ")</f>
        <v>MIO</v>
      </c>
      <c r="DB82" s="9" t="n">
        <v>-3.5</v>
      </c>
      <c r="DC82" s="11" t="str">
        <f aca="false">IF(DB82&lt;0,"2"," ")</f>
        <v>2</v>
      </c>
      <c r="DD82" s="11" t="str">
        <f aca="false">IF(DB82&lt;0,"MIO"," ")</f>
        <v>MIO</v>
      </c>
      <c r="DE82" s="9" t="n">
        <v>-0.75</v>
      </c>
      <c r="DF82" s="11" t="str">
        <f aca="false">IF(DE82&lt;0,"3"," ")</f>
        <v>3</v>
      </c>
      <c r="DG82" s="11" t="str">
        <f aca="false">IF(DE82&lt;0,"AST"," ")</f>
        <v>AST</v>
      </c>
      <c r="DH82" s="9" t="n">
        <v>-0.75</v>
      </c>
      <c r="DI82" s="11" t="str">
        <f aca="false">IF(DH82&lt;0,"3"," ")</f>
        <v>3</v>
      </c>
      <c r="DJ82" s="11" t="str">
        <f aca="false">IF(DH82&lt;0,"AST"," ")</f>
        <v>AST</v>
      </c>
      <c r="DK82" s="9" t="n">
        <v>1.25</v>
      </c>
      <c r="DL82" s="10" t="str">
        <f aca="false">IF(DK82&gt;0,"4"," ")</f>
        <v>4</v>
      </c>
      <c r="DM82" s="10" t="str">
        <f aca="false">IF(DK82&gt;0,"PRE"," ")</f>
        <v>PRE</v>
      </c>
      <c r="DN82" s="9" t="n">
        <v>1.25</v>
      </c>
      <c r="DO82" s="10" t="str">
        <f aca="false">IF(DN82&gt;0,"4"," ")</f>
        <v>4</v>
      </c>
      <c r="DP82" s="10" t="str">
        <f aca="false">IF(DN82&gt;0,"PRE"," ")</f>
        <v>PRE</v>
      </c>
      <c r="DQ82" s="12" t="n">
        <v>3</v>
      </c>
      <c r="DR82" s="12" t="n">
        <v>3</v>
      </c>
      <c r="DS82" s="12" t="str">
        <f aca="false">CONCATENATE(CO82,CU82,DA82,DG82,DM82)</f>
        <v>  MIOASTPRE</v>
      </c>
      <c r="DT82" s="10" t="str">
        <f aca="false" t="array" ref="DT82">_xlfn.IFS(DS82="EME    ","0", DS82=" HIP   ","1", DS82="  MIO  ","2", DS82="   AST ","3", DS82="    PRE","4", DS82="EME   PRE","5", DS82=" HIP  PRE","6", DS82=" HIP AST ","7", DS82="  MIO PRE","8", DS82="  MIOAST ","9", DS82="   ASTPRE","10",DS82=" HIP ASTPRE","11", DS82="  MIOASTPRE","12", DS82="     ","0")</f>
        <v>12</v>
      </c>
      <c r="DU82" s="1" t="s">
        <v>153</v>
      </c>
      <c r="DV82" s="1" t="str">
        <f aca="false" t="array" ref="DV82">_xlfn.IFS(DU82="SI","2", DU82="NO","1")</f>
        <v>2</v>
      </c>
      <c r="DW82" s="10" t="n">
        <v>0</v>
      </c>
      <c r="DX82" s="11" t="str">
        <f aca="false">IF(DW82=0,"1","2")</f>
        <v>1</v>
      </c>
      <c r="DY82" s="11" t="str">
        <f aca="false" t="array" ref="DY82">_xlfn.IFS(DW82=0,"0", DW82=0.25, "1", DW82=0.5,"2", DW82=0.75,"3", DW82=1,"4",DW82=1.25,"5", DW82=1.5,"6", DW82=1.75,"7", DW82=2,"8")</f>
        <v>0</v>
      </c>
      <c r="DZ82" s="10" t="n">
        <v>0</v>
      </c>
      <c r="EA82" s="11" t="str">
        <f aca="false">IF(DZ82=0,"1","2")</f>
        <v>1</v>
      </c>
      <c r="EB82" s="11" t="str">
        <f aca="false" t="array" ref="EB82">_xlfn.IFS(DZ82=0,"0", DZ82=0.25, "1", DZ82=0.5,"2", DZ82=0.75,"3", DZ82=1,"4",DZ82=1.25,"5", DZ82=1.5,"6", DZ82=1.75,"7", DZ82=2,"8")</f>
        <v>0</v>
      </c>
      <c r="EC82" s="10" t="n">
        <v>-1</v>
      </c>
      <c r="ED82" s="10" t="str">
        <f aca="false">IF(EC82=0,"1","2")</f>
        <v>2</v>
      </c>
      <c r="EE82" s="11" t="str">
        <f aca="false" t="array" ref="EE82">_xlfn.IFS(EC82=0,"0", EC82=-0.25, "1", EC82=-0.5,"2", EC82=-0.75,"3", EC82=-1,"4",EC82=-1.25,"5", EC82=-1.5,"6", EC82=-1.75,"7", EC82=-2,"8", EC82=-2.25,"9",EC82=-2.5,"10", EC82=-2.75,"11", EC82=-3,"12", EC82=-3.25,"13", EC82=-3.5,"14", EC82=-3.75,"15",EC82=-4,"16")</f>
        <v>4</v>
      </c>
      <c r="EF82" s="10" t="n">
        <v>-1</v>
      </c>
      <c r="EG82" s="10" t="str">
        <f aca="false">IF(EF82=0,"1","2")</f>
        <v>2</v>
      </c>
      <c r="EH82" s="11" t="str">
        <f aca="false" t="array" ref="EH82">_xlfn.IFS(EF82=0,"0", EF82=-0.25, "1", EF82=-0.5,"2", EF82=-0.75,"3", EF82=-1,"4",EF82=-1.25,"5", EF82=-1.5,"6", EF82=-1.75,"7", EF82=-2,"8", EF82=-2.25,"9",EF82=-2.5,"10", EF82=-2.75,"11", EF82=-3,"12", EF82=-3.25,"13", EF82=-3.5,"14", EF82=-3.75,"15",EF82=-4,"16")</f>
        <v>4</v>
      </c>
      <c r="EI82" s="10" t="n">
        <v>-0.25</v>
      </c>
      <c r="EJ82" s="11" t="str">
        <f aca="false">IF(EI82=0,"1","2")</f>
        <v>2</v>
      </c>
      <c r="EK82" s="11" t="str">
        <f aca="false" t="array" ref="EK82">_xlfn.IFS(EI82=0,"0", EI82=-0.25, "1", EI82=-0.5,"2", EI82=-0.75,"3", EI82=-1,"4",EI82=-1.25,"5", EI82=-1.5,"6", EI82=-1.75,"7", EI82=-2,"8", EI82=-2.25,"9", EI82=-2.25,"9",EI82=-2.5,"10", EI82=-2.75,"11", EI82=-3,"12", EI82=-3.25,"13", EI82=-3.5,"14", EI82=-3.75,"15",EI82=-4,"16", EI82=0.25, "17", EI82=0.5, "18")</f>
        <v>1</v>
      </c>
      <c r="EL82" s="10" t="n">
        <v>-0.25</v>
      </c>
      <c r="EM82" s="11" t="str">
        <f aca="false">IF(EL82=0,"1","2")</f>
        <v>2</v>
      </c>
      <c r="EN82" s="11" t="str">
        <f aca="false" t="array" ref="EN82">_xlfn.IFS(EL82=0.25,"17",EL82=0.5,"18", EL82=0,"0", EL82=-0.25, "1", EL82=-0.5,"2", EL82=-0.75,"3", EL82=-1,"4",EL82=-1.25,"5", EL82=-1.5,"6", EL82=-1.75,"7", EL82=-2,"8",EL82= -2.25,"9",EL82=-2.5,"10",EL82= -2.75,"11",EL82= -3,"12",EL82= -3.25,"13",EL82= -3.5,"14",EL82= -3.75,"15",EL82=-4,"16")</f>
        <v>1</v>
      </c>
      <c r="EO82" s="10" t="n">
        <v>1.25</v>
      </c>
      <c r="EP82" s="11" t="str">
        <f aca="false">IF(EO82=0,"1","2")</f>
        <v>2</v>
      </c>
      <c r="EQ82" s="11" t="str">
        <f aca="false" t="array" ref="EQ82">_xlfn.IFS(EO82=0,"0", EO82=0.25, "1", EO82=0.5,"2", EO82=0.75,"3", EO82=1,"4",EO82=1.25,"5", EO82=1.5,"6", EO82=1.75,"7", EO82=2,"8", EO82=2.25,"9", EO82=2.25,"9",EO82=2.5,"10", EO82=2.75,"11", EO82=3,"12", EO82=3.25,"13", EO82=3.5,"14", EO82=3.75,"15",EO82=4,"16", EO82=-0.25, "17", bq=-0.5, "18")</f>
        <v>5</v>
      </c>
      <c r="ER82" s="10" t="n">
        <v>1.25</v>
      </c>
      <c r="ES82" s="11" t="str">
        <f aca="false">IF(ER82=0,"1","2")</f>
        <v>2</v>
      </c>
      <c r="ET82" s="11" t="str">
        <f aca="false" t="array" ref="ET82">_xlfn.IFS(ER82=0,"0", ER82=0.25, "1", ER82=0.5,"2", ER82=0.75,"3", ER82=1,"4",ER82=1.25,"5", ER82=1.5,"6", ER82=1.75,"7", ER82=2,"8", ER82=2.25,"9", ER82=2.25,"9",ER82=2.5,"10", ER82=2.75,"11", ER82=3,"12", ER82=3.25,"13", ER82=3.5,"14", ER82=3.75,"15",ER82=4,"16", ER82=-0.25, "17", bq=-0.5, "18")</f>
        <v>5</v>
      </c>
      <c r="EU82" s="13" t="n">
        <v>151</v>
      </c>
      <c r="EV82" s="14" t="str">
        <f aca="false">VLOOKUP(EU82,LEYENDA!$G$2:$H$8,2,TRUE())</f>
        <v>49-60</v>
      </c>
      <c r="EW82" s="14" t="str">
        <f aca="false" t="array" ref="EW82">_xlfn.IFS(EV82="0-5","1", EV82="6-12","2", EV82="13-18","3", EV82="19-24","4", EV82="25-36","5", EV82="37-48","6", EV82="49-60","7")</f>
        <v>7</v>
      </c>
    </row>
    <row r="83" customFormat="false" ht="13.5" hidden="false" customHeight="false" outlineLevel="0" collapsed="false">
      <c r="A83" s="1" t="n">
        <v>39</v>
      </c>
      <c r="B83" s="2" t="n">
        <v>1</v>
      </c>
      <c r="C83" s="33" t="n">
        <v>43493</v>
      </c>
      <c r="E83" s="5" t="str">
        <f aca="false">VLOOKUP(A83,'286'!$A$3:$J$6279,10,FALSE())</f>
        <v>VILLATE GONZÁLEZ, LEIRE</v>
      </c>
      <c r="F83" s="4" t="str">
        <f aca="false">VLOOKUP(A83,'286'!$A$3:$I$1768,3,FALSE())</f>
        <v>VIGONLE</v>
      </c>
      <c r="G83" s="6" t="n">
        <f aca="false">VLOOKUP(A83,'286'!$A$3:$I$1768,4,FALSE())</f>
        <v>35151</v>
      </c>
      <c r="H83" s="7" t="n">
        <f aca="false">YEAR(C83)-YEAR(G83)</f>
        <v>23</v>
      </c>
      <c r="I83" s="1" t="str">
        <f aca="false">VLOOKUP(H83,LEYENDA!$C$2:$D$6,2,TRUE())</f>
        <v>13-24</v>
      </c>
      <c r="J83" s="5" t="str">
        <f aca="false">VLOOKUP(A83,'286'!$A$3:$I$1768,7,FALSE())</f>
        <v>M</v>
      </c>
      <c r="K83" s="8" t="str">
        <f aca="false">VLOOKUP(A83,'286'!$A$3:$I$1768,2,FALSE())</f>
        <v>OD</v>
      </c>
      <c r="L83" s="4" t="str">
        <f aca="false">VLOOKUP(A83,'286'!$A$3:$I$1768,8,FALSE())</f>
        <v>D</v>
      </c>
      <c r="M83" s="4" t="str">
        <f aca="false">VLOOKUP(A83,'286'!$A$3:$I$1768,9,FALSE())</f>
        <v>I</v>
      </c>
      <c r="N83" s="8" t="str">
        <f aca="false">IF(R83=O83, "MISMA","CONTRARIA")</f>
        <v>CONTRARIA</v>
      </c>
      <c r="O83" s="8" t="str">
        <f aca="false" t="array" ref="O83">_xlfn.IFS(L83="D","1", L83="I","2")</f>
        <v>1</v>
      </c>
      <c r="P83" s="8" t="str">
        <f aca="false" t="array" ref="P83">_xlfn.IFS(K83="OD","1", K83="OI","2")</f>
        <v>1</v>
      </c>
      <c r="Q83" s="1" t="str">
        <f aca="false" t="array" ref="Q83">_xlfn.IFS(J83="M","1", J83="H","2")</f>
        <v>1</v>
      </c>
      <c r="R83" s="8" t="str">
        <f aca="false" t="array" ref="R83">_xlfn.IFS(M83="D","1", M83="I","2")</f>
        <v>2</v>
      </c>
      <c r="S83" s="1" t="str">
        <f aca="false" t="array" ref="S83">_xlfn.IFS(N83="CONTRARIA", "1",N83= "MISMA","2")</f>
        <v>1</v>
      </c>
      <c r="T83" s="1" t="str">
        <f aca="false" t="array" ref="T83">_xlfn.IFS(I83="0-12","1", I83="13-24","2", I83="25-40","3", I83="41-60","4", I83="61-100","5")</f>
        <v>2</v>
      </c>
      <c r="U83" s="9" t="n">
        <v>-4</v>
      </c>
      <c r="V83" s="10" t="str">
        <f aca="false">IF(U83="","",IF(AND(U83&gt;=-9,U83&lt;=-6.5),"-9 a -6,5",IF(AND(U83&gt;=-6,U83&lt;=-3.5),"-6 a -3,5",IF(AND(U83&gt;=-3,U83&lt;=-1),"-3 a -1",IF(U83=-0.5,"-0,5",IF(AND(U83&gt;=0,U83&lt;=2.5),"0 a 2,5",IF(AND(U83&gt;=3,U83&lt;=5.5),"3 a 5,5",IF(AND(U83&gt;=6,U83&lt;=8.5),"6 a 8,5",IF(AND(U83&gt;=9,U83&lt;=20),"9 a 20","Fuera de rango")))))))))</f>
        <v>-6 a -3,5</v>
      </c>
      <c r="W83" s="11" t="n">
        <f aca="false">IF(V83="","",IF(V83="-9 a -6,5",2,IF(V83="-6 a -3,5",3,IF(V83="-3 a -1",4,IF(V83="-0,5","NORMA",IF(V83="0 a 2,5",5,IF(V83="3 a 5,5",6,IF(V83="6 a 8,5",7,IF(V83="9 a 20",8,"Fuera de rango")))))))))</f>
        <v>3</v>
      </c>
      <c r="X83" s="9" t="n">
        <v>0</v>
      </c>
      <c r="Y83" s="11" t="str">
        <f aca="false">IF(X83="","",IF(AND(X83&gt;=0,X83&lt;=4),"0 a 4",IF(AND(X83&gt;=4.5,X83&lt;=8.5),"4,5 a 8,5",IF(X83=9,"9",IF(AND(X83&gt;=9.5,X83&lt;=13),"9,5 a 13",IF(AND(X83&gt;=13.5,X83&lt;=20),"13,5 a 20",IF(AND(X83&gt;=20.5,X83&lt;=35),"20,5 a 35","Fuera de rango")))))))</f>
        <v>0 a 4</v>
      </c>
      <c r="Z83" s="11" t="n">
        <f aca="false">IF(Y83="","",IF(Y83="0 a 4",1,IF(Y83="4,5 a 8,5",2,IF(Y83="9","NORMA",IF(Y83="9,5 a 13",3,IF(Y83="13,5 a 20",4,IF(Y83="20,5 a 35",5,"Fuera de rango")))))))</f>
        <v>1</v>
      </c>
      <c r="AA83" s="9" t="n">
        <v>12</v>
      </c>
      <c r="AB83" s="10" t="str">
        <f aca="false">IF(AA83="","",IF(AND(AA83&gt;=0,AA83&lt;=9),"0 a 9",IF(AND(AA83&gt;=9.5,AA83&lt;=18.5),"9,5 a 18,5",IF(AA83=19,"19",IF(AND(AA83&gt;=19.5,AA83&lt;=28),"19,5 a 28",IF(AND(AA83&gt;=28.5,AA83&lt;=40),"28,5 a 40","Fuera de rango"))))))</f>
        <v>9,5 a 18,5</v>
      </c>
      <c r="AC83" s="11" t="n">
        <f aca="false" t="array" ref="AC83">_xlfn.IFS(AB83="","",AB83="0 a 9",1,AB83="9,5 a 18,5",2,AB83="19","NORMA",AB83="19,5 a 28",3,AB83="28,5 a 40",4,TRUE(),"Fuera de rango")</f>
        <v>2</v>
      </c>
      <c r="AD83" s="9" t="n">
        <v>2</v>
      </c>
      <c r="AE83" s="10" t="str">
        <f aca="false">IF(AD83="","",IF(AND(AD83&gt;=-10,AD83&lt;=0),"De -10 a 0",IF(AND(AD83&gt;=0.5,AD83&lt;=9.5),"0,5 a 9,5",IF(AD83=10,"10",IF(AND(AD83&gt;=10.5,AD83&lt;=20),"10,5 a 20",IF(AND(AD83&gt;=20.5,AD83&lt;=40),"20,5 a 40","Fuera de rango"))))))</f>
        <v>0,5 a 9,5</v>
      </c>
      <c r="AF83" s="12" t="n">
        <f aca="false">IF(AD83="","",IF(AND(AD83&gt;=-10,AD83&lt;=0),1,IF(AND(AD83&gt;=0.5,AD83&lt;=9.5),2,IF(AD83=10,"NORMA",IF(AND(AD83&gt;=10.5,AD83&lt;=20),3,IF(AND(AD83&gt;=20.5,AD83&lt;=40),4,""))))))</f>
        <v>2</v>
      </c>
      <c r="AG83" s="9" t="n">
        <v>15</v>
      </c>
      <c r="AH83" s="10" t="str">
        <f aca="false">IF(AG83="","",IF(AND(AG83&gt;=0,AG83&lt;=4),"0 a 4",IF(AND(AG83&gt;=4.5,AG83&lt;=8.5),"4,5 a 8,5",IF(AG83=9,"9",IF(AND(AG83&gt;=9.5,AG83&lt;=13),"9,5 a 13",IF(AND(AG83&gt;=13.5,AG83&lt;=25),"13,5 a 25","Fuera de rango"))))))</f>
        <v>13,5 a 25</v>
      </c>
      <c r="AI83" s="10" t="n">
        <f aca="false">IF(AH83="","",IF(AH83="0 a 4",1,IF(AH83="4,5 a 8,5",2,IF(AH83="9","NORMA",IF(AH83="9,5 a 13",3,IF(AH83="13,5 a 25",4,""))))))</f>
        <v>4</v>
      </c>
      <c r="AJ83" s="9" t="n">
        <v>6</v>
      </c>
      <c r="AK83" s="10" t="str">
        <f aca="false">IF(AJ83="","",IF(AND(AJ83&gt;=-15,AJ83&lt;=-10.5),"-15 a -10,5",IF(AND(AJ83&gt;=-10,AJ83&lt;=-4),"-10 a -4",IF(AND(AJ83&gt;=-4.5,AJ83&lt;=0),"-4,5 a 0",IF(AND(AJ83&gt;=0.5,AJ83&lt;=4.5),"0,5 a 4,5",IF(AJ83=5,"5",IF(AND(AJ83&gt;=5.5,AJ83&lt;=10),"5,5 a 10",IF(AND(AJ83&gt;=10.5,AJ83&lt;=20),"10,5 a 20","Fuera de rango"))))))))</f>
        <v>5,5 a 10</v>
      </c>
      <c r="AL83" s="11" t="n">
        <f aca="false">IF(AK83="","",IF(AK83="-15 a -10,5",1,IF(AK83="-10 a -4",2,IF(AK83="-4,5 a 0",3,IF(AK83="0,5 a 4,5",4,IF(AK83="5","NORMA",IF(AK83="5,5 a 10",5,IF(AK83="10,5 a 20",6,"Error"))))))))</f>
        <v>5</v>
      </c>
      <c r="AM83" s="9" t="n">
        <v>1</v>
      </c>
      <c r="AN83" s="10" t="str">
        <f aca="false">IF(AM83="","",IF(AND(AM83&gt;=-7.5,AM83&lt;=-5.5),"-7,5 a -5,5",IF(AND(AM83&gt;=-5,AM83&lt;=-3),"-5 a -3",IF(AND(AM83&gt;=-2.5,AM83&lt;=-0.5),"-2,5 a -0,5",IF(AM83=0,"0,00",IF(AND(AM83&gt;=0.5,AM83&lt;=2.5),"0,5 a 2,5",IF(AND(AM83&gt;=3,AM83&lt;=5),"3 a 5",IF(AND(AM83&gt;=5.5,AM83&lt;=7.5),"5,5 a 7,5",IF(AND(AM83&gt;=8,AM83&lt;=10),"8 a 10","Fuera de rango")))))))))</f>
        <v>0,5 a 2,5</v>
      </c>
      <c r="AO83" s="11" t="n">
        <f aca="false">IF(AN83="","",IF(AN83="-7,5 a -5,5",1,IF(AN83="-5 a -3",2,IF(AN83="-2,5 a -0,5",3,IF(AN83="0,00","NORMA",IF(AN83="0,5 a 2,5",4,IF(AN83="3 a 5",5,IF(AN83="5,5 a 7,5",6,IF(AN83="8 a 10",7,"Error")))))))))</f>
        <v>4</v>
      </c>
      <c r="AP83" s="9" t="n">
        <v>-12</v>
      </c>
      <c r="AQ83" s="10" t="str">
        <f aca="false">IF(AP83="","",IF(AND(AP83&gt;=-20,AP83&lt;=-9.5),"-20 a -9,5",IF(AND(AP83&gt;=-9,AP83&lt;=-6.5),"-9 a -6,5",IF(AP83=-6,"-6",IF(AND(AP83&gt;=-5.5,AP83&lt;=-3),"-5,5 a -3",IF(AND(AP83&gt;=-2.5,AP83&lt;=0),"-2,5 a 0",IF(AND(AP83&gt;=0.5,AP83&lt;=3),"0,5 a 3",IF(AND(AP83&gt;=3.5,AP83&lt;=6),"3,5 a 6",IF(AND(AP83&gt;=6.5,AP83&lt;=9),"6,5 a 9",IF(AND(AP83&gt;=9.5,AP83&lt;=20),"9,5 a 20","Fuera de rango"))))))))))</f>
        <v>-20 a -9,5</v>
      </c>
      <c r="AR83" s="11" t="n">
        <f aca="false">IF(AQ83="","",IF(AQ83="-20 a -9,5",1,IF(AQ83="-9 a -6,5",2,IF(AQ83="-6","NORMA",IF(AQ83="-5,5 a -3",3,IF(AQ83="-2,5 a 0",4,IF(AQ83="0,5 a 3",5,IF(AQ83="3,5 a 6",6,IF(AQ83="6,5 a 9",7,IF(AQ83="9,5 a 20",8,""))))))))))</f>
        <v>1</v>
      </c>
      <c r="AS83" s="9" t="n">
        <v>6</v>
      </c>
      <c r="AT83" s="10" t="str">
        <f aca="false">IF(AS83="","",IF(AND(AS83&gt;=-16,AS83&lt;=-14),"-16 a -14",IF(AND(AS83&gt;=-13.5,AS83&lt;=-11.5),"-13,5 a -11,5",IF(AND(AS83&gt;=-11,AS83&lt;=-9),"-11 a -9",IF(AND(AS83&gt;=-8.5,AS83&lt;=-6.5),"-8,5 a -6,5",IF(AND(AS83&gt;=-6,AS83&lt;=-4),"-6 a -4",IF(AND(AS83&gt;=-3.5,AS83&lt;=-1.5),"-3,5 a -1,5",IF(AND(AS83&gt;=-1,AS83&lt;=1),"-1 a 1",IF(AND(AS83&gt;=1.5,AS83&lt;=3.5),"1,5 a 3,5",IF(AND(AS83&gt;=4,AS83&lt;=6),"4 a 6",IF(AND(AS83&gt;=6.5,AS83&lt;=8.5),"6,5 a 8,5",IF(AND(AS83&gt;=9,AS83&lt;=11),"9 a 11",IF(AND(AS83&gt;=11.5,AS83&lt;=13.5),"11,5 a 13,5",IF(AND(AS83&gt;=14,AS83&lt;=16),"14 a 16",IF(AND(AS83&gt;=16.5,AS83&lt;=18.5),"16,5 a 18,5",IF(AND(AS83&gt;=19,AS83&lt;=21),"19 a 21","Fuera de rango"))))))))))))))))</f>
        <v>4 a 6</v>
      </c>
      <c r="AU83" s="11" t="str">
        <f aca="false" t="array" ref="AU83">IF(AT83="","",_xlfn.IFS(AT83="-16 a -14",1,AT83="-13,5 a -11,5",2,AT83="-11 a -9",3,AT83="-8,5 a -6,5",4,AT83="-6 a -4",5,AT83="-3,5 a -1,5",6,AT83="-1 a 1",7,AT83="1,5 a 3,5",8,AT83="4 a 6","NORMA",AT83="6,5 a 8,5",9,AT83="9 a 11",10,AT83="11,5 a 13,5",11,AT83="14 a 16",12,AT83="16,5 a 18,5",13,AT83="19 a 21",14,TRUE(),""))</f>
        <v>NORMA</v>
      </c>
      <c r="AV83" s="9" t="n">
        <v>0.75</v>
      </c>
      <c r="AW83" s="10" t="str">
        <f aca="false">IF(AV83="","",IF(AND(AV83&gt;=-1,AV83&lt;=-0.5),"-1 a -0,5",IF(AND(AV83&gt;-0.5,AV83&lt;=0),"De -0,5 a 0",IF(AND(AV83&gt;=0.25,AV83&lt;=0.75),"0,25 a 0,75",IF(AND(AV83&gt;=1,AV83&lt;=1.5),"1 a 1,5",IF(AND(AV83&gt;=1.75,AV83&lt;=2.25),"1,75 a 2,25",IF(AND(AV83&gt;=2.5,AV83&lt;=3),"2,5 a 3",IF(AND(AV83&gt;=3.25,AV83&lt;=3.75),"3,25 a 3,75","Fuera de rango"))))))))</f>
        <v>0,25 a 0,75</v>
      </c>
      <c r="AX83" s="10" t="str">
        <f aca="false">IF(AW83="","",IF(OR(AW83="-1 a -0,5",AW83="-1 a -0.5"),1,IF(OR(AW83="De -0,5 a 0",AW83="-0,5 a 0",AW83="De -0.5 a 0"),2,IF(OR(AW83="0,25 a 0,75",AW83="0.25 a 0.75"),"NORMA",IF(OR(AW83="1 a 1,5",AW83="1 a 1.5"),3,IF(OR(AW83="1,75 a 2,25",AW83="1.75 a 2.25"),4,IF(OR(AW83="2,5 a 3",AW83="2.5 a 3"),5,IF(OR(AW83="3,25 a 3,75",AW83="3.25 a 3.75"),6,""))))))))</f>
        <v>NORMA</v>
      </c>
      <c r="AY83" s="9" t="n">
        <v>-7</v>
      </c>
      <c r="AZ83" s="10" t="str">
        <f aca="false">IF(AY83="","",IF(AND(AY83&gt;=-20,AY83&lt;=-9.5),"-20 a -9,5",IF(AND(AY83&gt;=-9,AY83&lt;=-6.5),"-9 a -6,5",IF(AY83=-6,"-6",IF(AND(AY83&gt;=-5.5,AY83&lt;=-3),"-5,5 a -3",IF(AND(AY83&gt;=-2.5,AY83&lt;=0),"-2,5 a 0",IF(AND(AY83&gt;=0.5,AY83&lt;=3),"0,5 a 3",IF(AND(AY83&gt;=3.5,AY83&lt;=6),"3,5 a 6","Fuera de rango"))))))))</f>
        <v>-9 a -6,5</v>
      </c>
      <c r="BA83" s="11" t="n">
        <f aca="false">IF(AZ83="","",IF(AZ83="-20 a -9,5",1,IF(AZ83="-9 a -6,5",2,IF(AZ83="-6","NORMA",IF(AZ83="-5,5 a -3",3,IF(AZ83="-2,5 a 0",4,IF(AZ83="0,5 a 3",5,IF(AZ83="3,5 a 6",6,""))))))))</f>
        <v>2</v>
      </c>
      <c r="BB83" s="9" t="n">
        <v>0</v>
      </c>
      <c r="BC83" s="10" t="str">
        <f aca="false" t="array" ref="BC83">IF(BB83="","",_xlfn.IFS(AND(BB83&gt;=0,BB83&lt;=2),"0 a 2",AND(BB83&gt;=2.5,BB83&lt;=4.5),"2,5 a 4,5",AND(BB83&gt;=5,BB83&lt;=7),"5 a 7",AND(BB83&gt;=7.5,BB83&lt;=9.5),"7,5 a 9,5",AND(BB83&gt;=10,BB83&lt;=12),"10 a 12",AND(BB83&gt;=12.5,BB83&lt;=14.5),"12,5 a 14,5",BB83=15,"15",AND(BB83&gt;=15.5,BB83&lt;=17.5),"15,5 a 17,5",AND(BB83&gt;=18,BB83&lt;=20),"18 a 20",AND(BB83&gt;=20.5,BB83&lt;=22.5),"20,5 a 22,5",AND(BB83&gt;=23,BB83&lt;=25),"23 a 25",TRUE(),"Fuera de rango"))</f>
        <v>0 a 2</v>
      </c>
      <c r="BD83" s="11" t="n">
        <f aca="false" t="array" ref="BD83">IF(BC83="","",_xlfn.IFS(BC83="0 a 2",1,BC83="2,5 a 4,5",2,BC83="5 a 7",3,BC83="7,5 a 9,5",4,BC83="10 a 12",5,BC83="12,5 a 14,5",6,BC83="15","NORMA",BC83="15,5 a 17,5",7,BC83="18 a 20",8,BC83="20,5 a 22,5",9,BC83="23 a 25",10,TRUE(),"Fuera de rango"))</f>
        <v>1</v>
      </c>
      <c r="BE83" s="9" t="n">
        <v>15</v>
      </c>
      <c r="BF83" s="10" t="str">
        <f aca="false">IF(BE83="","",IF(AND(BE83&gt;=-20,BE83&lt;=-10),"-20 a -10",IF(AND(BE83&gt;=-9.5,BE83&lt;=0.5),"-9,5 a 0,5",IF(AND(BE83&gt;=1,BE83&lt;=11),"1 a 11",IF(AND(BE83&gt;=11.5,BE83&lt;=20.5),"11,5 a 20,5",IF(BE83=21,"21",IF(AND(BE83&gt;=21.5,BE83&lt;=31.5),"21,5 a 31,5",IF(AND(BE83&gt;=32,BE83&lt;=42),"32 a 42","Fuera de rango"))))))))</f>
        <v>11,5 a 20,5</v>
      </c>
      <c r="BG83" s="11" t="n">
        <f aca="false">IF(BF83="","",IF(BF83="-20 a -10",1,IF(BF83="-9,5 a 0,5",2,IF(BF83="1 a 11",3,IF(BF83="11,5 a 20,5",4,IF(BF83="21","NORMA",IF(BF83="21,5 a 31,5",5,IF(BF83="32 a 42",6,""))))))))</f>
        <v>4</v>
      </c>
      <c r="BH83" s="9" t="n">
        <v>2</v>
      </c>
      <c r="BI83" s="10" t="str">
        <f aca="false">IF(BH83="","",IF(AND(BH83&gt;=-20,BH83&lt;=-15),"-20 a -15",IF(AND(BH83&gt;=-14.5,BH83&lt;=-9.5),"-14,5 a -9,5",IF(AND(BH83&gt;=-9,BH83&lt;=-4),"-9 a -4",IF(AND(BH83&gt;=-3.5,BH83&lt;=2.5),"-3,5 a 2,5",IF(AND(BH83&gt;=3,BH83&lt;=8),"3 a 8",IF(AND(BH83&gt;=8.5,BH83&lt;=14.5),"8,5 a 14,5",IF(BH83=15,"15",IF(AND(BH83&gt;=15.5,BH83&lt;=20.5),"15,5 a 20,5",IF(AND(BH83&gt;=21,BH83&lt;=26),"21 a 26","Fuera de rango"))))))))))</f>
        <v>-3,5 a 2,5</v>
      </c>
      <c r="BJ83" s="11" t="n">
        <f aca="false">IF(BI83="","",IF(BI83="-20 a -15",1,IF(BI83="-14,5 a -9,5",2,IF(BI83="-9 a -4",3,IF(BI83="-3,5 a 2,5",4,IF(BI83="3 a 8",5,IF(BI83="8,5 a 14,5",6,IF(BI83="15","NORMA",IF(BI83="15,5 a 20,5",7,IF(BI83="21 a 26",8,IF(BI83="26,5 a 31,5",9,"")))))))))))</f>
        <v>4</v>
      </c>
      <c r="BK83" s="9" t="n">
        <v>0</v>
      </c>
      <c r="BL83" s="10" t="str">
        <f aca="false">IF(BK83="","",IF(AND(BK83&gt;=0,BK83&lt;=2),"0 - 2",IF(AND(BK83&gt;=2.5,BK83&lt;=4.5),"2,5 - 4,5",IF(AND(BK83&gt;=5,BK83&lt;=7),"5 - 7",IF(AND(BK83&gt;=7.5,BK83&lt;=9.5),"7,5 - 9,5",IF(AND(BK83&gt;=10,BK83&lt;=12),"10 - 12",IF(AND(BK83&gt;=12.5,BK83&lt;=13.5),"12,5 - 13,5",IF(BK83=14,"14",IF(AND(BK83&gt;=14.5,BK83&lt;=16.5),"14,5 - 16,5",IF(AND(BK83&gt;=17,BK83&lt;=19),"17 - 19",IF(AND(BK83&gt;=19.5,BK83&lt;=21.5),"19,5 - 21,5",IF(AND(BK83&gt;=22,BK83&lt;=24),"22 - 24",IF(AND(BK83&gt;=24.5,BK83&lt;=26.5),"24,5 - 26,5",IF(AND(BK83&gt;=27,BK83&lt;=29),"27 - 29",IF(AND(BK83&gt;=29.5,BK83&lt;=30),"29,5 - 30","Fuera de rango")))))))))))))))</f>
        <v>0 - 2</v>
      </c>
      <c r="BM83" s="11" t="n">
        <f aca="false">IF(BL83="","",IF(BL83="0 - 2",1,IF(BL83="2,5 - 4,5",2,IF(BL83="5 - 7",3,IF(BL83="7,5 - 9,5",4,IF(BL83="10 - 12",5,IF(BL83="12,5 - 13,5",6,IF(BL83="14","NORMA",IF(BL83="14,5 - 16,5",7,IF(BL83="17 - 19",8,IF(BL83="19,5 - 21,5",9,IF(BL83="22 - 24",10,IF(BL83="24,5 - 26,5",11,IF(BL83="27 - 29",12,IF(BL83="29,5 - 30",13,"")))))))))))))))</f>
        <v>1</v>
      </c>
      <c r="BN83" s="9" t="n">
        <v>28</v>
      </c>
      <c r="BO83" s="11" t="str">
        <f aca="false">IF(BN83="","",IF(AND(BN83&gt;=-20,BN83&lt;=-10),"-20 a -10",IF(AND(BN83&gt;=-9.5,BN83&lt;=0.5),"-9,5 a 0,5",IF(AND(BN83&gt;=1,BN83&lt;=11),"1 a 11",IF(AND(BN83&gt;=11.5,BN83&lt;=21.5),"11,5 a 21,5",IF(BN83=22,"22",IF(AND(BN83&gt;=22.5,BN83&lt;=32.5),"22,5 a 32,5",IF(AND(BN83&gt;=33,BN83&lt;=43),"33 a 43","Fuera de rango"))))))))</f>
        <v>22,5 a 32,5</v>
      </c>
      <c r="BP83" s="11" t="n">
        <f aca="false">IF(BO83="","",IF(BO83="-20 a -10",1,IF(BO83="-9,5 a 0,5",2,IF(BO83="1 a 11",3,IF(BO83="11,5 a 21,5",4,IF(BO83="22","NORMA",IF(BO83="22,5 a 32,5",5,IF(BO83="33 a 43",6,""))))))))</f>
        <v>5</v>
      </c>
      <c r="BQ83" s="9" t="n">
        <v>12</v>
      </c>
      <c r="BR83" s="10" t="str">
        <f aca="false">IF(BQ83="","",IF(AND(BQ83&gt;=-20,BQ83&lt;=-15),"-20 a -15",IF(AND(BQ83&gt;=-14.5,BQ83&lt;=-9.5),"-14,5 a -9,5",IF(AND(BQ83&gt;=-9,BQ83&lt;=-4),"-9 a -4",IF(AND(BQ83&gt;=-3.5,BQ83&lt;=2.5),"-3,5 a 2,5",IF(AND(BQ83&gt;=3,BQ83&lt;=8),"3 a 8",IF(AND(BQ83&gt;=8.5,BQ83&lt;=13.5),"8,5 a 13,5",IF(AND(BQ83&gt;=14,BQ83&lt;=17.5),"14 a 17,5",IF(BQ83=18,"18",IF(AND(BQ83&gt;=18.5,BQ83&lt;=23.5),"18,5 a 23,5",IF(AND(BQ83&gt;=24,BQ83&lt;=29),"24 a 29",IF(AND(BQ83&gt;=29.5,BQ83&lt;=34.5),"29,5 a 34,5",IF(AND(BQ83&gt;=35,BQ83&lt;=40),"35 a 40","Fuera de rango")))))))))))))</f>
        <v>8,5 a 13,5</v>
      </c>
      <c r="BS83" s="11" t="n">
        <f aca="false">IF(BR83="","",IF(BR83="-20 a -15",1,IF(BR83="-14,5 a -9,5",2,IF(BR83="-9 a -4",3,IF(BR83="-3,5 a 2,5",4,IF(BR83="3 a 8",5,IF(BR83="8,5 a 13,5",6,IF(BR83="14 a 17,5",7,IF(BR83="18","NORMA",IF(BR83="18,5 a 23,5",8,IF(BR83="24 a 29",9,IF(BR83="29,5 a 34,5",10,IF(BR83="35 a 40",11,"")))))))))))))</f>
        <v>6</v>
      </c>
      <c r="BT83" s="9" t="n">
        <v>0</v>
      </c>
      <c r="BU83" s="10" t="str">
        <f aca="false">IF(BT83="","",IF(AND(BT83&gt;=-20,BT83&lt;=-18),"-20 a -18",IF(AND(BT83&gt;=-17.5,BT83&lt;=-15.5),"-17,5 a -15,5",IF(AND(BT83&gt;=-15,BT83&lt;=-13),"-15 a -13",IF(AND(BT83&gt;=-12.5,BT83&lt;=-10.5),"-12,5 a -10,5",IF(AND(BT83&gt;=-10,BT83&lt;=-8),"-10 a -8",IF(AND(BT83&gt;=-7.5,BT83&lt;=-5.5),"-7,5 a -5,5",IF(AND(BT83&gt;=-5,BT83&lt;=-3),"-5 a -3",IF(AND(BT83&gt;=-2.5,BT83&lt;=-0.5),"-2,5 a -0,5",IF(BT83=0,"0",IF(AND(BT83&gt;=0.5,BT83&lt;=2.5),"0,5 a 2,5",IF(AND(BT83&gt;=3,BT83&lt;=5),"3 a 5",IF(AND(BT83&gt;=5.5,BT83&lt;=7.5),"5,5 a 7,5",IF(AND(BT83&gt;=8,BT83&lt;=10),"8 a 10",IF(AND(BT83&gt;=10.5,BT83&lt;=12.5),"10,5 a 12,5",IF(AND(BT83&gt;=13,BT83&lt;=15),"13 a 15",IF(AND(BT83&gt;=15.5,BT83&lt;=17.5),"15,5 a 17,5",IF(AND(BT83&gt;=18,BT83&lt;=20),"18 a 20","Fuera de rango"))))))))))))))))))</f>
        <v>0</v>
      </c>
      <c r="BV83" s="11" t="str">
        <f aca="false">IF(BT83="","",IF(BT83=0,"NORMA",IF(AND(BT83&gt;=-20,BT83&lt;=-18),2,IF(AND(BT83&gt;=-17.5,BT83&lt;=-15.5),2,IF(AND(BT83&gt;=-15,BT83&lt;=-13),3,IF(AND(BT83&gt;=-12.5,BT83&lt;=-10.5),4,IF(AND(BT83&gt;=-10,BT83&lt;=-8),5,IF(AND(BT83&gt;=-7.5,BT83&lt;=-5.5),6,IF(AND(BT83&gt;=-5,BT83&lt;=-3),7,IF(AND(BT83&gt;=-2.5,BT83&lt;=-0.5),8,IF(AND(BT83&gt;=0.5,BT83&lt;=2.5),9,IF(AND(BT83&gt;=3,BT83&lt;=5),10,IF(AND(BT83&gt;=5.5,BT83&lt;=7.5),11,IF(AND(BT83&gt;=8,BT83&lt;=10),12,IF(AND(BT83&gt;=10.5,BT83&lt;=12.5),13,IF(AND(BT83&gt;=13,BT83&lt;=15),14,IF(AND(BT83&gt;=15.5,BT83&lt;=17.5),15,IF(AND(BT83&gt;=18,BT83&lt;=20),16,"Fuera de rango"))))))))))))))))))</f>
        <v>NORMA</v>
      </c>
      <c r="BW83" s="9" t="n">
        <v>-7.25</v>
      </c>
      <c r="BX83" s="10" t="n">
        <f aca="false">18.5- (0.3*H83)</f>
        <v>11.6</v>
      </c>
      <c r="BY83" s="10" t="n">
        <f aca="false">(BW83)-(BX83)</f>
        <v>-18.85</v>
      </c>
      <c r="BZ83" s="10" t="str">
        <f aca="false">IF(BY83="","",IF(BY83&lt;-27.5,"De -30 a -28",IF(BY83&lt;-25,"De -27,5 a -25,5",IF(BY83&lt;-22.5,"De -25 a -23",IF(BY83&lt;-20,"De -22,5 a -20,5",IF(BY83&lt;-17.5,"De -20 a -18",IF(BY83&lt;-15,"De -17,5 a -15,5",IF(BY83&lt;-12.5,"De -15 a -13",IF(BY83&lt;-10,"De -12,5 a -10,5",IF(BY83&lt;-7.5,"De -10 a -8",IF(BY83&lt;-5,"De -7,5 a -5,5",IF(BY83&lt;-2.5,"De -5 a -3",IF(BY83&lt;0,"De -2,5 a -0,5",IF(BY83&lt;2.5,"De 0 a 2",IF(BY83&lt;5,"De 2,5 a 4,5",IF(BY83&lt;7.5,"De 5 a 7",IF(BY83&lt;10,"De 7,5 a 9,5",IF(BY83&lt;12.5,"De 10 a 12",IF(BY83&lt;15,"De 12,5 a 14,5",IF(BY83&lt;17.5,"De 15 a 17",IF(BY83&lt;20,"De 17,5 a 19,5",IF(BY83&lt;22.5,"De 20 a 22",IF(BY83&lt;25,"De 22,5 a 24,5",IF(BY83&lt;27.5,"De 25 a 27","De 27,5 a 30"))))))))))))))))))))))))</f>
        <v>De -20 a -18</v>
      </c>
      <c r="CA83" s="12" t="n">
        <f aca="false">IF(BY83="","",IF(BY83&lt;=-28,1,IF(BY83&lt;=-25.5,2,IF(BY83&lt;=-23,3,IF(BY83&lt;=-20.5,4,IF(BY83&lt;=-18,5,IF(BY83&lt;=-15.5,6,IF(BY83&lt;=-13,7,IF(BY83&lt;=-10.5,8,IF(BY83&lt;=-8,9,IF(BY83&lt;=-5.5,10,IF(BY83&lt;=-3,11,IF(BY83&lt;=-0.5,12,IF(BY83&lt;=2,13,IF(BY83&lt;=4.5,14,IF(BY83&lt;=7,15,IF(BY83&lt;=9.5,16,IF(BY83&lt;=12,17,IF(BY83&lt;=14.5,18,IF(BY83&lt;=17,19,IF(BY83&lt;=19.5,20,IF(BY83&lt;=22,21,IF(BY83&lt;=24.5,22,IF(BY83&lt;=27,23,IF(BY83&lt;=30,24,"Fuera de rango")))))))))))))))))))))))))</f>
        <v>5</v>
      </c>
      <c r="CB83" s="9" t="n">
        <v>-6</v>
      </c>
      <c r="CC83" s="10" t="n">
        <f aca="false">18.5- (0.3*H83)</f>
        <v>11.6</v>
      </c>
      <c r="CD83" s="10" t="n">
        <f aca="false">(CB83)-(CC83)</f>
        <v>-17.6</v>
      </c>
      <c r="CE83" s="10" t="str">
        <f aca="false">IF(CD83="","",IF(CD83&lt;-27.5,"De -30 a -28",IF(CD83&lt;-25,"De -27,5 a -25,5",IF(CD83&lt;-22.5,"De -25 a -23",IF(CD83&lt;-20,"De -22,5 a -20,5",IF(CD83&lt;-17.5,"De -20 a -18",IF(CD83&lt;-15,"De -17,5 a -15,5",IF(CD83&lt;-12.5,"De -15 a -13",IF(CD83&lt;-10,"De -12,5 a -10,5",IF(CD83&lt;-7.5,"De -10 a -8",IF(CD83&lt;-5,"De -7,5 a -5,5",IF(CD83&lt;-2.5,"De -5 a -3",IF(CD83&lt;0,"De -2,5 a -0,5",IF(CD83&lt;=2,"De 0 a 2",IF(CD83&lt;=4.5,"De 2,5 a 4,5",IF(CD83&lt;=7,"De 5 a 7",IF(CD83&lt;=9.5,"De 7,5 a 9,5",IF(CD83&lt;=12,"De 10 a 12",IF(CD83&lt;=14.5,"De 12,5 a 14,5",IF(CD83&lt;=17,"De 15 a 17",IF(CD83&lt;=19.5,"De 17,5 a 19,5",IF(CD83&lt;=22,"De 20 a 22",IF(CD83&lt;=24.5,"De 22,5 a 24,5",IF(CD83&lt;=27,"De 25 a 27","De 27,5 a 30"))))))))))))))))))))))))</f>
        <v>De -20 a -18</v>
      </c>
      <c r="CF83" s="12" t="n">
        <f aca="false">IF(CD83="","",IF(CD83&lt;-27.5,1,IF(CD83&lt;-25,2,IF(CD83&lt;-22.5,3,IF(CD83&lt;-20,4,IF(CD83&lt;-17.5,5,IF(CD83&lt;-15,6,IF(CD83&lt;-12.5,7,IF(CD83&lt;-10,8,IF(CD83&lt;-7.5,9,IF(CD83&lt;-5,10,IF(CD83&lt;-2.5,11,IF(CD83&lt;0,12,IF(CD83&lt;2.5,13,IF(CD83&lt;5,14,IF(CD83&lt;7.5,15,IF(CD83&lt;10,16,IF(CD83&lt;12.5,17,IF(CD83&lt;15,18,IF(CD83&lt;17.5,19,IF(CD83&lt;20,20,IF(CD83&lt;22.5,21,IF(CD83&lt;25,22,IF(CD83&lt;27.5,23,24))))))))))))))))))))))))</f>
        <v>5</v>
      </c>
      <c r="CG83" s="9" t="n">
        <v>-2.5</v>
      </c>
      <c r="CH83" s="10" t="str">
        <f aca="false">IF(CG83="","",IF(AND(CG83&gt;=-10,CG83&lt;=-9.5),"-10 a -9,5",IF(AND(CG83&gt;-9.5,CG83&lt;=-8.5),"-9 a -8,5",IF(AND(CG83&gt;-8.5,CG83&lt;=-7.5),"-8 a -7,5",IF(AND(CG83&gt;-7.5,CG83&lt;=-6.5),"-7 a -6,5",IF(AND(CG83&gt;-6.5,CG83&lt;=-5.5),"-6 a -5,5",IF(AND(CG83&gt;-5.5,CG83&lt;=-4.5),"-5 a -4,5",IF(AND(CG83&gt;-4.5,CG83&lt;=-3.5),"-4 a -3,5",IF(AND(CG83&gt;-3.5,CG83&lt;=-2.5),"-3 a -2,5",IF(CG83=-2.25,"-2,25",IF(AND(CG83&gt;-2.5,CG83&lt;=-1.5),"-2 a -1,5",IF(AND(CG83&gt;-1.5,CG83&lt;=-0.5),"-1 a -0,5",IF(AND(CG83&gt;-0.5,CG83&lt;=0.5),"0 a 0,5",IF(AND(CG83&gt;0.5,CG83&lt;=1.5),"1 a 1,5",IF(AND(CG83&gt;1.5,CG83&lt;=2.5),"2 a 2,5",IF(AND(CG83&gt;2.5,CG83&lt;=3.5),"3 a 3,5",IF(AND(CG83&gt;3.5,CG83&lt;=4.5),"4 a 4,5",IF(AND(CG83&gt;4.5,CG83&lt;=5.5),"5 a 5,5",IF(AND(CG83&gt;5.5,CG83&lt;=6.5),"6 a 6,5",IF(AND(CG83&gt;6.5,CG83&lt;=7.5),"7 a 7,5",IF(AND(CG83&gt;7.5,CG83&lt;=8.5),"8 a 8,5",IF(AND(CG83&gt;8.5,CG83&lt;=9.5),"9 a 9,5",IF(CG83&gt;=10,"10","Fuera de rango")))))))))))))))))))))))</f>
        <v>-3 a -2,5</v>
      </c>
      <c r="CI83" s="11" t="n">
        <f aca="false">IF(CG83="","",IF(CG83=-2.25,"NORMA",IF(CG83&lt;=-9.5,1,IF(CG83&lt;=-8.5,2,IF(CG83&lt;=-7.5,3,IF(CG83&lt;=-6.5,4,IF(CG83&lt;=-5.5,5,IF(CG83&lt;=-4.5,6,IF(CG83&lt;=-3.5,7,IF(CG83&lt;=-2.5,8,IF(CG83&lt;=-1.5,9,IF(CG83&lt;=-0.5,10,IF(CG83&lt;=0.5,11,IF(CG83&lt;=1.5,12,IF(CG83&lt;=2.5,13,IF(CG83&lt;=3.5,14,IF(CG83&lt;=4.5,15,IF(CG83&lt;=5.5,16,IF(CG83&lt;=6.5,17,IF(CG83&lt;=7.5,18,IF(CG83&lt;=8.5,19,IF(CG83&lt;=9.5,20,IF(CG83=10,21,"Fuera de rango")))))))))))))))))))))))</f>
        <v>8</v>
      </c>
      <c r="CJ83" s="9" t="n">
        <v>2.75</v>
      </c>
      <c r="CK83" s="10" t="str">
        <f aca="false">IF(CJ83="","",IF(AND(CJ83&gt;=-6,CJ83&lt;=-5.5),"-6 a -5,5",IF(AND(CJ83&gt;-5.5,CJ83&lt;=-4.5),"-5 a -4,5",IF(AND(CJ83&gt;-4.5,CJ83&lt;=-3.5),"-4 a -3,5",IF(AND(CJ83&gt;-3.5,CJ83&lt;=-2.5),"-3 a -2,5",IF(AND(CJ83&gt;-2.5,CJ83&lt;=-1.5),"-2 a -1,5",IF(AND(CJ83&gt;-1.5,CJ83&lt;=-0.5),"-1 a -0,5",IF(AND(CJ83&gt;-0.5,CJ83&lt;=0.5),"0 a 0,5",IF(AND(CJ83&gt;0.5,CJ83&lt;=1.5),"1 a 1,5",IF(AND(CJ83&gt;1.5,CJ83&lt;2.5),"2",IF(AND(CJ83&gt;=2.5,CJ83&lt;=3),"2,5 a 3",IF(AND(CJ83&gt;3,CJ83&lt;=4),"3,5 a 4",IF(AND(CJ83&gt;4,CJ83&lt;=5),"4,5 a 5",IF(AND(CJ83&gt;5,CJ83&lt;=6),"5,5 a 6",IF(AND(CJ83&gt;6,CJ83&lt;=7),"6,5 a 7",IF(AND(CJ83&gt;7,CJ83&lt;=8),"7,5 a 8",IF(AND(CJ83&gt;8,CJ83&lt;=9.5),"8,5 a 9,5",IF(CJ83=10,"10","Fuera de rango"))))))))))))))))))</f>
        <v>2,5 a 3</v>
      </c>
      <c r="CL83" s="11" t="n">
        <f aca="false">IF(CK83="","",IF(OR(CK83="-6 a -5,5",CK83="-6 - -5,5"),1,IF(OR(CK83="-5 a -4,5",CK83="-5 - -4,5"),2,IF(OR(CK83="-4 a -3,5",CK83="-4 - -3,5"),3,IF(OR(CK83="-3 a -2,5",CK83="-3 - -2,5"),4,IF(OR(CK83="-2 a -1,5",CK83="-2 - -1,5"),5,IF(OR(CK83="-1 a -0,5",CK83="-1 - -0,5"),6,IF(OR(CK83="0 a 0,5",CK83="0 - 0,5"),7,IF(OR(CK83="1 a 1,5",CK83="1 - 1,5"),8,IF(CK83="2","NORMA",IF(OR(CK83="2,5 a 3",CK83="2,5 - 3"),9,IF(OR(CK83="3,5 a 4",CK83="3,5 - 4"),10,IF(OR(CK83="4,5 a 5",CK83="4,5 - 5"),11,IF(OR(CK83="5,5 a 6",CK83="5,5 - 6"),12,IF(OR(CK83="6,5 a 7",CK83="6,5 - 7"),13,IF(OR(CK83="7,5 a 8",CK83="7,5 - 8"),14,IF(OR(CK83="8,5 a 9",CK83="8,5 - 9,5",CK83="9 a 9,5"),15,IF(CK83="10",15,IF(OR(CK83="0,5 a 1",CK83="0,5 - 1"),7,"Fuera de rango")))))))))))))))))))</f>
        <v>9</v>
      </c>
      <c r="CO83" s="10" t="str">
        <f aca="false">IF(CM83&gt;0,"EME"," ")</f>
        <v> </v>
      </c>
      <c r="CQ83" s="10" t="str">
        <f aca="false">IF(CP83&gt;0,"0", " ")</f>
        <v> </v>
      </c>
      <c r="CR83" s="10" t="str">
        <f aca="false">IF(CP83&gt;0,"EME"," ")</f>
        <v> </v>
      </c>
      <c r="CS83" s="9" t="n">
        <v>0</v>
      </c>
      <c r="CV83" s="9" t="n">
        <v>0</v>
      </c>
      <c r="CY83" s="9" t="n">
        <v>-9.75</v>
      </c>
      <c r="DB83" s="9" t="n">
        <v>-0.75</v>
      </c>
      <c r="DC83" s="11" t="str">
        <f aca="false">IF(DB83&lt;0,"2"," ")</f>
        <v>2</v>
      </c>
      <c r="DD83" s="11" t="str">
        <f aca="false">IF(DB83&lt;0,"MIO"," ")</f>
        <v>MIO</v>
      </c>
      <c r="DE83" s="9" t="n">
        <v>0</v>
      </c>
      <c r="DF83" s="10" t="str">
        <f aca="false">IF(DE83&lt;0,"3"," ")</f>
        <v> </v>
      </c>
      <c r="DG83" s="10" t="str">
        <f aca="false">IF(DE83&lt;0,"AST"," ")</f>
        <v> </v>
      </c>
      <c r="DH83" s="9" t="n">
        <v>-0.75</v>
      </c>
      <c r="DI83" s="10" t="str">
        <f aca="false">IF(DH83&lt;0,"3"," ")</f>
        <v>3</v>
      </c>
      <c r="DJ83" s="10" t="str">
        <f aca="false">IF(DH83&lt;0,"AST"," ")</f>
        <v>AST</v>
      </c>
      <c r="DK83" s="9" t="n">
        <v>0</v>
      </c>
      <c r="DL83" s="10" t="str">
        <f aca="false">IF(DK83&gt;0,"4"," ")</f>
        <v> </v>
      </c>
      <c r="DM83" s="10" t="str">
        <f aca="false">IF(DK83&gt;0,"PRE"," ")</f>
        <v> </v>
      </c>
      <c r="DN83" s="9" t="n">
        <v>0</v>
      </c>
      <c r="DO83" s="10" t="str">
        <f aca="false">IF(DN83&gt;0,"4"," ")</f>
        <v> </v>
      </c>
      <c r="DP83" s="10" t="str">
        <f aca="false">IF(DN83&gt;0,"PRE"," ")</f>
        <v> </v>
      </c>
      <c r="DS83" s="12" t="str">
        <f aca="false">CONCATENATE(CO83,CU83,DA83,DG83,DM83)</f>
        <v>   </v>
      </c>
      <c r="DT83" s="10" t="e">
        <f aca="false" t="array" ref="DT83">_xlfn.IFS(DS83="EME    ","0", DS83=" HIP   ","1", DS83="  MIO  ","2", DS83="   AST ","3", DS83="    PRE","4", DS83="EME   PRE","5", DS83=" HIP  PRE","6", DS83=" HIP AST ","7", DS83="  MIO PRE","8", DS83="  MIOAST ","9", DS83="   ASTPRE","10",DS83=" HIP ASTPRE","11", DS83="  MIOASTPRE","12", DS83="     ","0")</f>
        <v>#N/A</v>
      </c>
      <c r="DV83" s="1" t="e">
        <f aca="false" t="array" ref="DV83">_xlfn.IFS(DU83="SI","2", DU83="NO","1")</f>
        <v>#N/A</v>
      </c>
      <c r="DX83" s="11" t="str">
        <f aca="false">IF(DW83=0,"1","2")</f>
        <v>1</v>
      </c>
      <c r="DY83" s="11" t="str">
        <f aca="false" t="array" ref="DY83">_xlfn.IFS(DW83=0,"0", DW83=0.25, "1", DW83=0.5,"2", DW83=0.75,"3", DW83=1,"4",DW83=1.25,"5", DW83=1.5,"6", DW83=1.75,"7", DW83=2,"8")</f>
        <v>0</v>
      </c>
      <c r="EA83" s="11" t="str">
        <f aca="false">IF(DZ83=0,"1","2")</f>
        <v>1</v>
      </c>
      <c r="EB83" s="11" t="str">
        <f aca="false" t="array" ref="EB83">_xlfn.IFS(DZ83=0,"0", DZ83=0.25, "1", DZ83=0.5,"2", DZ83=0.75,"3", DZ83=1,"4",DZ83=1.25,"5", DZ83=1.5,"6", DZ83=1.75,"7", DZ83=2,"8")</f>
        <v>0</v>
      </c>
      <c r="ED83" s="10" t="str">
        <f aca="false">IF(EC83=0,"1","2")</f>
        <v>1</v>
      </c>
      <c r="EE83" s="11" t="str">
        <f aca="false" t="array" ref="EE83">_xlfn.IFS(EC83=0,"0", EC83=-0.25, "1", EC83=-0.5,"2", EC83=-0.75,"3", EC83=-1,"4",EC83=-1.25,"5", EC83=-1.5,"6", EC83=-1.75,"7", EC83=-2,"8", EC83=-2.25,"9",EC83=-2.5,"10", EC83=-2.75,"11", EC83=-3,"12", EC83=-3.25,"13", EC83=-3.5,"14", EC83=-3.75,"15",EC83=-4,"16")</f>
        <v>0</v>
      </c>
      <c r="EG83" s="10" t="str">
        <f aca="false">IF(EF83=0,"1","2")</f>
        <v>1</v>
      </c>
      <c r="EH83" s="11" t="str">
        <f aca="false" t="array" ref="EH83">_xlfn.IFS(EF83=0,"0", EF83=-0.25, "1", EF83=-0.5,"2", EF83=-0.75,"3", EF83=-1,"4",EF83=-1.25,"5", EF83=-1.5,"6", EF83=-1.75,"7", EF83=-2,"8", EF83=-2.25,"9",EF83=-2.5,"10", EF83=-2.75,"11", EF83=-3,"12", EF83=-3.25,"13", EF83=-3.5,"14", EF83=-3.75,"15",EF83=-4,"16")</f>
        <v>0</v>
      </c>
      <c r="EJ83" s="11" t="str">
        <f aca="false">IF(EI83=0,"1","2")</f>
        <v>1</v>
      </c>
      <c r="EK83" s="11" t="str">
        <f aca="false" t="array" ref="EK83">_xlfn.IFS(EI83=0,"0", EI83=-0.25, "1", EI83=-0.5,"2", EI83=-0.75,"3", EI83=-1,"4",EI83=-1.25,"5", EI83=-1.5,"6", EI83=-1.75,"7", EI83=-2,"8", EI83=-2.25,"9", EI83=-2.25,"9",EI83=-2.5,"10", EI83=-2.75,"11", EI83=-3,"12", EI83=-3.25,"13", EI83=-3.5,"14", EI83=-3.75,"15",EI83=-4,"16", EI83=0.25, "17", EI83=0.5, "18")</f>
        <v>0</v>
      </c>
      <c r="EM83" s="11" t="str">
        <f aca="false">IF(EL83=0,"1","2")</f>
        <v>1</v>
      </c>
      <c r="EN83" s="11" t="str">
        <f aca="false" t="array" ref="EN83">_xlfn.IFS(EL83=0.25,"17",EL83=0.5,"18", EL83=0,"0", EL83=-0.25, "1", EL83=-0.5,"2", EL83=-0.75,"3", EL83=-1,"4",EL83=-1.25,"5", EL83=-1.5,"6", EL83=-1.75,"7", EL83=-2,"8",EL83= -2.25,"9",EL83=-2.5,"10",EL83= -2.75,"11",EL83= -3,"12",EL83= -3.25,"13",EL83= -3.5,"14",EL83= -3.75,"15",EL83=-4,"16")</f>
        <v>0</v>
      </c>
      <c r="EP83" s="11" t="str">
        <f aca="false">IF(EO83=0,"1","2")</f>
        <v>1</v>
      </c>
      <c r="EQ83" s="11" t="str">
        <f aca="false" t="array" ref="EQ83">_xlfn.IFS(EO83=0,"0", EO83=0.25, "1", EO83=0.5,"2", EO83=0.75,"3", EO83=1,"4",EO83=1.25,"5", EO83=1.5,"6", EO83=1.75,"7", EO83=2,"8", EO83=2.25,"9", EO83=2.25,"9",EO83=2.5,"10", EO83=2.75,"11", EO83=3,"12", EO83=3.25,"13", EO83=3.5,"14", EO83=3.75,"15",EO83=4,"16", EO83=-0.25, "17", bq=-0.5, "18")</f>
        <v>0</v>
      </c>
      <c r="ES83" s="11" t="str">
        <f aca="false">IF(ER83=0,"1","2")</f>
        <v>1</v>
      </c>
      <c r="ET83" s="11" t="str">
        <f aca="false" t="array" ref="ET83">_xlfn.IFS(ER83=0,"0", ER83=0.25, "1", ER83=0.5,"2", ER83=0.75,"3", ER83=1,"4",ER83=1.25,"5", ER83=1.5,"6", ER83=1.75,"7", ER83=2,"8", ER83=2.25,"9", ER83=2.25,"9",ER83=2.5,"10", ER83=2.75,"11", ER83=3,"12", ER83=3.25,"13", ER83=3.5,"14", ER83=3.75,"15",ER83=4,"16", ER83=-0.25, "17", bq=-0.5, "18")</f>
        <v>0</v>
      </c>
      <c r="EV83" s="14" t="e">
        <f aca="false">VLOOKUP(EU83,LEYENDA!$G$2:$H$8,2,TRUE())</f>
        <v>#N/A</v>
      </c>
      <c r="EW83" s="14" t="e">
        <f aca="false" t="array" ref="EW83">_xlfn.IFS(EV83="0-5","1", EV83="6-12","2", EV83="13-18","3", EV83="19-24","4", EV83="25-36","5", EV83="37-48","6", EV83="49-60","7")</f>
        <v>#N/A</v>
      </c>
    </row>
    <row r="84" customFormat="false" ht="13.5" hidden="false" customHeight="false" outlineLevel="0" collapsed="false">
      <c r="A84" s="1" t="n">
        <v>39</v>
      </c>
      <c r="B84" s="2" t="n">
        <v>3</v>
      </c>
      <c r="C84" s="33" t="n">
        <v>45006</v>
      </c>
      <c r="E84" s="5" t="str">
        <f aca="false">VLOOKUP(A84,'286'!$A$3:$J$6279,10,FALSE())</f>
        <v>VILLATE GONZÁLEZ, LEIRE</v>
      </c>
      <c r="F84" s="4" t="str">
        <f aca="false">VLOOKUP(A84,'286'!$A$3:$I$1768,3,FALSE())</f>
        <v>VIGONLE</v>
      </c>
      <c r="G84" s="6" t="n">
        <f aca="false">VLOOKUP(A84,'286'!$A$3:$I$1768,4,FALSE())</f>
        <v>35151</v>
      </c>
      <c r="H84" s="7" t="n">
        <f aca="false">YEAR(C84)-YEAR(G84)</f>
        <v>27</v>
      </c>
      <c r="I84" s="1" t="str">
        <f aca="false">VLOOKUP(H84,LEYENDA!$C$2:$D$6,2,TRUE())</f>
        <v>25-40</v>
      </c>
      <c r="J84" s="5" t="str">
        <f aca="false">VLOOKUP(A84,'286'!$A$3:$I$1768,7,FALSE())</f>
        <v>M</v>
      </c>
      <c r="K84" s="8" t="str">
        <f aca="false">VLOOKUP(A84,'286'!$A$3:$I$1768,2,FALSE())</f>
        <v>OD</v>
      </c>
      <c r="L84" s="4" t="str">
        <f aca="false">VLOOKUP(A84,'286'!$A$3:$I$1768,8,FALSE())</f>
        <v>D</v>
      </c>
      <c r="M84" s="4" t="str">
        <f aca="false">VLOOKUP(A84,'286'!$A$3:$I$1768,9,FALSE())</f>
        <v>I</v>
      </c>
      <c r="N84" s="8" t="str">
        <f aca="false">IF(R84=O84, "MISMA","CONTRARIA")</f>
        <v>CONTRARIA</v>
      </c>
      <c r="O84" s="8" t="str">
        <f aca="false" t="array" ref="O84">_xlfn.IFS(L84="D","1", L84="I","2")</f>
        <v>1</v>
      </c>
      <c r="P84" s="8" t="str">
        <f aca="false" t="array" ref="P84">_xlfn.IFS(K84="OD","1", K84="OI","2")</f>
        <v>1</v>
      </c>
      <c r="Q84" s="1" t="str">
        <f aca="false" t="array" ref="Q84">_xlfn.IFS(J84="M","1", J84="H","2")</f>
        <v>1</v>
      </c>
      <c r="R84" s="8" t="str">
        <f aca="false" t="array" ref="R84">_xlfn.IFS(M84="D","1", M84="I","2")</f>
        <v>2</v>
      </c>
      <c r="S84" s="1" t="str">
        <f aca="false" t="array" ref="S84">_xlfn.IFS(N84="CONTRARIA", "1",N84= "MISMA","2")</f>
        <v>1</v>
      </c>
      <c r="T84" s="1" t="str">
        <f aca="false" t="array" ref="T84">_xlfn.IFS(I84="0-12","1", I84="13-24","2", I84="25-40","3", I84="41-60","4", I84="61-100","5")</f>
        <v>3</v>
      </c>
      <c r="U84" s="9" t="n">
        <v>-4</v>
      </c>
      <c r="V84" s="10" t="str">
        <f aca="false">IF(U84="","",IF(AND(U84&gt;=-9,U84&lt;=-6.5),"-9 a -6,5",IF(AND(U84&gt;=-6,U84&lt;=-3.5),"-6 a -3,5",IF(AND(U84&gt;=-3,U84&lt;=-1),"-3 a -1",IF(U84=-0.5,"-0,5",IF(AND(U84&gt;=0,U84&lt;=2.5),"0 a 2,5",IF(AND(U84&gt;=3,U84&lt;=5.5),"3 a 5,5",IF(AND(U84&gt;=6,U84&lt;=8.5),"6 a 8,5",IF(AND(U84&gt;=9,U84&lt;=20),"9 a 20","Fuera de rango")))))))))</f>
        <v>-6 a -3,5</v>
      </c>
      <c r="W84" s="11" t="n">
        <f aca="false">IF(V84="","",IF(V84="-9 a -6,5",2,IF(V84="-6 a -3,5",3,IF(V84="-3 a -1",4,IF(V84="-0,5","NORMA",IF(V84="0 a 2,5",5,IF(V84="3 a 5,5",6,IF(V84="6 a 8,5",7,IF(V84="9 a 20",8,"Fuera de rango")))))))))</f>
        <v>3</v>
      </c>
      <c r="X84" s="9" t="n">
        <v>0</v>
      </c>
      <c r="Y84" s="11" t="str">
        <f aca="false">IF(X84="","",IF(AND(X84&gt;=0,X84&lt;=4),"0 a 4",IF(AND(X84&gt;=4.5,X84&lt;=8.5),"4,5 a 8,5",IF(X84=9,"9",IF(AND(X84&gt;=9.5,X84&lt;=13),"9,5 a 13",IF(AND(X84&gt;=13.5,X84&lt;=20),"13,5 a 20",IF(AND(X84&gt;=20.5,X84&lt;=35),"20,5 a 35","Fuera de rango")))))))</f>
        <v>0 a 4</v>
      </c>
      <c r="Z84" s="11" t="n">
        <f aca="false">IF(Y84="","",IF(Y84="0 a 4",1,IF(Y84="4,5 a 8,5",2,IF(Y84="9","NORMA",IF(Y84="9,5 a 13",3,IF(Y84="13,5 a 20",4,IF(Y84="20,5 a 35",5,"Fuera de rango")))))))</f>
        <v>1</v>
      </c>
      <c r="AA84" s="9" t="n">
        <v>9</v>
      </c>
      <c r="AB84" s="10" t="str">
        <f aca="false">IF(AA84="","",IF(AND(AA84&gt;=0,AA84&lt;=9),"0 a 9",IF(AND(AA84&gt;=9.5,AA84&lt;=18.5),"9,5 a 18,5",IF(AA84=19,"19",IF(AND(AA84&gt;=19.5,AA84&lt;=28),"19,5 a 28",IF(AND(AA84&gt;=28.5,AA84&lt;=40),"28,5 a 40","Fuera de rango"))))))</f>
        <v>0 a 9</v>
      </c>
      <c r="AC84" s="11" t="n">
        <f aca="false" t="array" ref="AC84">_xlfn.IFS(AB84="","",AB84="0 a 9",1,AB84="9,5 a 18,5",2,AB84="19","NORMA",AB84="19,5 a 28",3,AB84="28,5 a 40",4,TRUE(),"Fuera de rango")</f>
        <v>1</v>
      </c>
      <c r="AD84" s="9" t="n">
        <v>1</v>
      </c>
      <c r="AE84" s="10" t="str">
        <f aca="false">IF(AD84="","",IF(AND(AD84&gt;=-10,AD84&lt;=0),"De -10 a 0",IF(AND(AD84&gt;=0.5,AD84&lt;=9.5),"0,5 a 9,5",IF(AD84=10,"10",IF(AND(AD84&gt;=10.5,AD84&lt;=20),"10,5 a 20",IF(AND(AD84&gt;=20.5,AD84&lt;=40),"20,5 a 40","Fuera de rango"))))))</f>
        <v>0,5 a 9,5</v>
      </c>
      <c r="AF84" s="12" t="n">
        <f aca="false">IF(AD84="","",IF(AND(AD84&gt;=-10,AD84&lt;=0),1,IF(AND(AD84&gt;=0.5,AD84&lt;=9.5),2,IF(AD84=10,"NORMA",IF(AND(AD84&gt;=10.5,AD84&lt;=20),3,IF(AND(AD84&gt;=20.5,AD84&lt;=40),4,""))))))</f>
        <v>2</v>
      </c>
      <c r="AG84" s="9" t="n">
        <v>15</v>
      </c>
      <c r="AH84" s="10" t="str">
        <f aca="false">IF(AG84="","",IF(AND(AG84&gt;=0,AG84&lt;=4),"0 a 4",IF(AND(AG84&gt;=4.5,AG84&lt;=8.5),"4,5 a 8,5",IF(AG84=9,"9",IF(AND(AG84&gt;=9.5,AG84&lt;=13),"9,5 a 13",IF(AND(AG84&gt;=13.5,AG84&lt;=25),"13,5 a 25","Fuera de rango"))))))</f>
        <v>13,5 a 25</v>
      </c>
      <c r="AI84" s="10" t="n">
        <f aca="false">IF(AH84="","",IF(AH84="0 a 4",1,IF(AH84="4,5 a 8,5",2,IF(AH84="9","NORMA",IF(AH84="9,5 a 13",3,IF(AH84="13,5 a 25",4,""))))))</f>
        <v>4</v>
      </c>
      <c r="AJ84" s="9" t="n">
        <v>9</v>
      </c>
      <c r="AK84" s="10" t="str">
        <f aca="false">IF(AJ84="","",IF(AND(AJ84&gt;=-15,AJ84&lt;=-10.5),"-15 a -10,5",IF(AND(AJ84&gt;=-10,AJ84&lt;=-4),"-10 a -4",IF(AND(AJ84&gt;=-4.5,AJ84&lt;=0),"-4,5 a 0",IF(AND(AJ84&gt;=0.5,AJ84&lt;=4.5),"0,5 a 4,5",IF(AJ84=5,"5",IF(AND(AJ84&gt;=5.5,AJ84&lt;=10),"5,5 a 10",IF(AND(AJ84&gt;=10.5,AJ84&lt;=20),"10,5 a 20","Fuera de rango"))))))))</f>
        <v>5,5 a 10</v>
      </c>
      <c r="AL84" s="11" t="n">
        <f aca="false">IF(AK84="","",IF(AK84="-15 a -10,5",1,IF(AK84="-10 a -4",2,IF(AK84="-4,5 a 0",3,IF(AK84="0,5 a 4,5",4,IF(AK84="5","NORMA",IF(AK84="5,5 a 10",5,IF(AK84="10,5 a 20",6,"Error"))))))))</f>
        <v>5</v>
      </c>
      <c r="AM84" s="9" t="n">
        <v>0</v>
      </c>
      <c r="AN84" s="10" t="str">
        <f aca="false">IF(AM84="","",IF(AND(AM84&gt;=-7.5,AM84&lt;=-5.5),"-7,5 a -5,5",IF(AND(AM84&gt;=-5,AM84&lt;=-3),"-5 a -3",IF(AND(AM84&gt;=-2.5,AM84&lt;=-0.5),"-2,5 a -0,5",IF(AM84=0,"0,00",IF(AND(AM84&gt;=0.5,AM84&lt;=2.5),"0,5 a 2,5",IF(AND(AM84&gt;=3,AM84&lt;=5),"3 a 5",IF(AND(AM84&gt;=5.5,AM84&lt;=7.5),"5,5 a 7,5",IF(AND(AM84&gt;=8,AM84&lt;=10),"8 a 10","Fuera de rango")))))))))</f>
        <v>0,00</v>
      </c>
      <c r="AO84" s="11" t="str">
        <f aca="false">IF(AN84="","",IF(AN84="-7,5 a -5,5",1,IF(AN84="-5 a -3",2,IF(AN84="-2,5 a -0,5",3,IF(AN84="0,00","NORMA",IF(AN84="0,5 a 2,5",4,IF(AN84="3 a 5",5,IF(AN84="5,5 a 7,5",6,IF(AN84="8 a 10",7,"Error")))))))))</f>
        <v>NORMA</v>
      </c>
      <c r="AP84" s="9" t="n">
        <v>-10</v>
      </c>
      <c r="AQ84" s="10" t="str">
        <f aca="false">IF(AP84="","",IF(AND(AP84&gt;=-20,AP84&lt;=-9.5),"-20 a -9,5",IF(AND(AP84&gt;=-9,AP84&lt;=-6.5),"-9 a -6,5",IF(AP84=-6,"-6",IF(AND(AP84&gt;=-5.5,AP84&lt;=-3),"-5,5 a -3",IF(AND(AP84&gt;=-2.5,AP84&lt;=0),"-2,5 a 0",IF(AND(AP84&gt;=0.5,AP84&lt;=3),"0,5 a 3",IF(AND(AP84&gt;=3.5,AP84&lt;=6),"3,5 a 6",IF(AND(AP84&gt;=6.5,AP84&lt;=9),"6,5 a 9",IF(AND(AP84&gt;=9.5,AP84&lt;=20),"9,5 a 20","Fuera de rango"))))))))))</f>
        <v>-20 a -9,5</v>
      </c>
      <c r="AR84" s="11" t="n">
        <f aca="false">IF(AQ84="","",IF(AQ84="-20 a -9,5",1,IF(AQ84="-9 a -6,5",2,IF(AQ84="-6","NORMA",IF(AQ84="-5,5 a -3",3,IF(AQ84="-2,5 a 0",4,IF(AQ84="0,5 a 3",5,IF(AQ84="3,5 a 6",6,IF(AQ84="6,5 a 9",7,IF(AQ84="9,5 a 20",8,""))))))))))</f>
        <v>1</v>
      </c>
      <c r="AS84" s="9" t="n">
        <v>4</v>
      </c>
      <c r="AT84" s="10" t="str">
        <f aca="false">IF(AS84="","",IF(AND(AS84&gt;=-16,AS84&lt;=-14),"-16 a -14",IF(AND(AS84&gt;=-13.5,AS84&lt;=-11.5),"-13,5 a -11,5",IF(AND(AS84&gt;=-11,AS84&lt;=-9),"-11 a -9",IF(AND(AS84&gt;=-8.5,AS84&lt;=-6.5),"-8,5 a -6,5",IF(AND(AS84&gt;=-6,AS84&lt;=-4),"-6 a -4",IF(AND(AS84&gt;=-3.5,AS84&lt;=-1.5),"-3,5 a -1,5",IF(AND(AS84&gt;=-1,AS84&lt;=1),"-1 a 1",IF(AND(AS84&gt;=1.5,AS84&lt;=3.5),"1,5 a 3,5",IF(AND(AS84&gt;=4,AS84&lt;=6),"4 a 6",IF(AND(AS84&gt;=6.5,AS84&lt;=8.5),"6,5 a 8,5",IF(AND(AS84&gt;=9,AS84&lt;=11),"9 a 11",IF(AND(AS84&gt;=11.5,AS84&lt;=13.5),"11,5 a 13,5",IF(AND(AS84&gt;=14,AS84&lt;=16),"14 a 16",IF(AND(AS84&gt;=16.5,AS84&lt;=18.5),"16,5 a 18,5",IF(AND(AS84&gt;=19,AS84&lt;=21),"19 a 21","Fuera de rango"))))))))))))))))</f>
        <v>4 a 6</v>
      </c>
      <c r="AU84" s="11" t="str">
        <f aca="false" t="array" ref="AU84">IF(AT84="","",_xlfn.IFS(AT84="-16 a -14",1,AT84="-13,5 a -11,5",2,AT84="-11 a -9",3,AT84="-8,5 a -6,5",4,AT84="-6 a -4",5,AT84="-3,5 a -1,5",6,AT84="-1 a 1",7,AT84="1,5 a 3,5",8,AT84="4 a 6","NORMA",AT84="6,5 a 8,5",9,AT84="9 a 11",10,AT84="11,5 a 13,5",11,AT84="14 a 16",12,AT84="16,5 a 18,5",13,AT84="19 a 21",14,TRUE(),""))</f>
        <v>NORMA</v>
      </c>
      <c r="AV84" s="9" t="n">
        <v>1.25</v>
      </c>
      <c r="AW84" s="10" t="str">
        <f aca="false">IF(AV84="","",IF(AND(AV84&gt;=-1,AV84&lt;=-0.5),"-1 a -0,5",IF(AND(AV84&gt;-0.5,AV84&lt;=0),"De -0,5 a 0",IF(AND(AV84&gt;=0.25,AV84&lt;=0.75),"0,25 a 0,75",IF(AND(AV84&gt;=1,AV84&lt;=1.5),"1 a 1,5",IF(AND(AV84&gt;=1.75,AV84&lt;=2.25),"1,75 a 2,25",IF(AND(AV84&gt;=2.5,AV84&lt;=3),"2,5 a 3",IF(AND(AV84&gt;=3.25,AV84&lt;=3.75),"3,25 a 3,75","Fuera de rango"))))))))</f>
        <v>1 a 1,5</v>
      </c>
      <c r="AX84" s="10" t="n">
        <f aca="false">IF(AW84="","",IF(OR(AW84="-1 a -0,5",AW84="-1 a -0.5"),1,IF(OR(AW84="De -0,5 a 0",AW84="-0,5 a 0",AW84="De -0.5 a 0"),2,IF(OR(AW84="0,25 a 0,75",AW84="0.25 a 0.75"),"NORMA",IF(OR(AW84="1 a 1,5",AW84="1 a 1.5"),3,IF(OR(AW84="1,75 a 2,25",AW84="1.75 a 2.25"),4,IF(OR(AW84="2,5 a 3",AW84="2.5 a 3"),5,IF(OR(AW84="3,25 a 3,75",AW84="3.25 a 3.75"),6,""))))))))</f>
        <v>3</v>
      </c>
      <c r="AY84" s="9" t="n">
        <v>-14</v>
      </c>
      <c r="AZ84" s="10" t="str">
        <f aca="false">IF(AY84="","",IF(AND(AY84&gt;=-20,AY84&lt;=-9.5),"-20 a -9,5",IF(AND(AY84&gt;=-9,AY84&lt;=-6.5),"-9 a -6,5",IF(AY84=-6,"-6",IF(AND(AY84&gt;=-5.5,AY84&lt;=-3),"-5,5 a -3",IF(AND(AY84&gt;=-2.5,AY84&lt;=0),"-2,5 a 0",IF(AND(AY84&gt;=0.5,AY84&lt;=3),"0,5 a 3",IF(AND(AY84&gt;=3.5,AY84&lt;=6),"3,5 a 6","Fuera de rango"))))))))</f>
        <v>-20 a -9,5</v>
      </c>
      <c r="BA84" s="11" t="n">
        <f aca="false">IF(AZ84="","",IF(AZ84="-20 a -9,5",1,IF(AZ84="-9 a -6,5",2,IF(AZ84="-6","NORMA",IF(AZ84="-5,5 a -3",3,IF(AZ84="-2,5 a 0",4,IF(AZ84="0,5 a 3",5,IF(AZ84="3,5 a 6",6,""))))))))</f>
        <v>1</v>
      </c>
      <c r="BB84" s="9" t="n">
        <v>0</v>
      </c>
      <c r="BC84" s="10" t="str">
        <f aca="false" t="array" ref="BC84">IF(BB84="","",_xlfn.IFS(AND(BB84&gt;=0,BB84&lt;=2),"0 a 2",AND(BB84&gt;=2.5,BB84&lt;=4.5),"2,5 a 4,5",AND(BB84&gt;=5,BB84&lt;=7),"5 a 7",AND(BB84&gt;=7.5,BB84&lt;=9.5),"7,5 a 9,5",AND(BB84&gt;=10,BB84&lt;=12),"10 a 12",AND(BB84&gt;=12.5,BB84&lt;=14.5),"12,5 a 14,5",BB84=15,"15",AND(BB84&gt;=15.5,BB84&lt;=17.5),"15,5 a 17,5",AND(BB84&gt;=18,BB84&lt;=20),"18 a 20",AND(BB84&gt;=20.5,BB84&lt;=22.5),"20,5 a 22,5",AND(BB84&gt;=23,BB84&lt;=25),"23 a 25",TRUE(),"Fuera de rango"))</f>
        <v>0 a 2</v>
      </c>
      <c r="BD84" s="11" t="n">
        <f aca="false" t="array" ref="BD84">IF(BC84="","",_xlfn.IFS(BC84="0 a 2",1,BC84="2,5 a 4,5",2,BC84="5 a 7",3,BC84="7,5 a 9,5",4,BC84="10 a 12",5,BC84="12,5 a 14,5",6,BC84="15","NORMA",BC84="15,5 a 17,5",7,BC84="18 a 20",8,BC84="20,5 a 22,5",9,BC84="23 a 25",10,TRUE(),"Fuera de rango"))</f>
        <v>1</v>
      </c>
      <c r="BE84" s="9" t="n">
        <v>10</v>
      </c>
      <c r="BF84" s="10" t="str">
        <f aca="false">IF(BE84="","",IF(AND(BE84&gt;=-20,BE84&lt;=-10),"-20 a -10",IF(AND(BE84&gt;=-9.5,BE84&lt;=0.5),"-9,5 a 0,5",IF(AND(BE84&gt;=1,BE84&lt;=11),"1 a 11",IF(AND(BE84&gt;=11.5,BE84&lt;=20.5),"11,5 a 20,5",IF(BE84=21,"21",IF(AND(BE84&gt;=21.5,BE84&lt;=31.5),"21,5 a 31,5",IF(AND(BE84&gt;=32,BE84&lt;=42),"32 a 42","Fuera de rango"))))))))</f>
        <v>1 a 11</v>
      </c>
      <c r="BG84" s="11" t="n">
        <f aca="false">IF(BF84="","",IF(BF84="-20 a -10",1,IF(BF84="-9,5 a 0,5",2,IF(BF84="1 a 11",3,IF(BF84="11,5 a 20,5",4,IF(BF84="21","NORMA",IF(BF84="21,5 a 31,5",5,IF(BF84="32 a 42",6,""))))))))</f>
        <v>3</v>
      </c>
      <c r="BH84" s="9" t="n">
        <v>-16</v>
      </c>
      <c r="BI84" s="10" t="str">
        <f aca="false">IF(BH84="","",IF(AND(BH84&gt;=-20,BH84&lt;=-15),"-20 a -15",IF(AND(BH84&gt;=-14.5,BH84&lt;=-9.5),"-14,5 a -9,5",IF(AND(BH84&gt;=-9,BH84&lt;=-4),"-9 a -4",IF(AND(BH84&gt;=-3.5,BH84&lt;=2.5),"-3,5 a 2,5",IF(AND(BH84&gt;=3,BH84&lt;=8),"3 a 8",IF(AND(BH84&gt;=8.5,BH84&lt;=14.5),"8,5 a 14,5",IF(BH84=15,"15",IF(AND(BH84&gt;=15.5,BH84&lt;=20.5),"15,5 a 20,5",IF(AND(BH84&gt;=21,BH84&lt;=26),"21 a 26","Fuera de rango"))))))))))</f>
        <v>-20 a -15</v>
      </c>
      <c r="BJ84" s="11" t="n">
        <f aca="false">IF(BI84="","",IF(BI84="-20 a -15",1,IF(BI84="-14,5 a -9,5",2,IF(BI84="-9 a -4",3,IF(BI84="-3,5 a 2,5",4,IF(BI84="3 a 8",5,IF(BI84="8,5 a 14,5",6,IF(BI84="15","NORMA",IF(BI84="15,5 a 20,5",7,IF(BI84="21 a 26",8,IF(BI84="26,5 a 31,5",9,"")))))))))))</f>
        <v>1</v>
      </c>
      <c r="BK84" s="9" t="n">
        <v>0</v>
      </c>
      <c r="BL84" s="10" t="str">
        <f aca="false">IF(BK84="","",IF(AND(BK84&gt;=0,BK84&lt;=2),"0 - 2",IF(AND(BK84&gt;=2.5,BK84&lt;=4.5),"2,5 - 4,5",IF(AND(BK84&gt;=5,BK84&lt;=7),"5 - 7",IF(AND(BK84&gt;=7.5,BK84&lt;=9.5),"7,5 - 9,5",IF(AND(BK84&gt;=10,BK84&lt;=12),"10 - 12",IF(AND(BK84&gt;=12.5,BK84&lt;=13.5),"12,5 - 13,5",IF(BK84=14,"14",IF(AND(BK84&gt;=14.5,BK84&lt;=16.5),"14,5 - 16,5",IF(AND(BK84&gt;=17,BK84&lt;=19),"17 - 19",IF(AND(BK84&gt;=19.5,BK84&lt;=21.5),"19,5 - 21,5",IF(AND(BK84&gt;=22,BK84&lt;=24),"22 - 24",IF(AND(BK84&gt;=24.5,BK84&lt;=26.5),"24,5 - 26,5",IF(AND(BK84&gt;=27,BK84&lt;=29),"27 - 29",IF(AND(BK84&gt;=29.5,BK84&lt;=30),"29,5 - 30","Fuera de rango")))))))))))))))</f>
        <v>0 - 2</v>
      </c>
      <c r="BM84" s="11" t="n">
        <f aca="false">IF(BL84="","",IF(BL84="0 - 2",1,IF(BL84="2,5 - 4,5",2,IF(BL84="5 - 7",3,IF(BL84="7,5 - 9,5",4,IF(BL84="10 - 12",5,IF(BL84="12,5 - 13,5",6,IF(BL84="14","NORMA",IF(BL84="14,5 - 16,5",7,IF(BL84="17 - 19",8,IF(BL84="19,5 - 21,5",9,IF(BL84="22 - 24",10,IF(BL84="24,5 - 26,5",11,IF(BL84="27 - 29",12,IF(BL84="29,5 - 30",13,"")))))))))))))))</f>
        <v>1</v>
      </c>
      <c r="BN84" s="9" t="n">
        <v>36</v>
      </c>
      <c r="BO84" s="11" t="str">
        <f aca="false">IF(BN84="","",IF(AND(BN84&gt;=-20,BN84&lt;=-10),"-20 a -10",IF(AND(BN84&gt;=-9.5,BN84&lt;=0.5),"-9,5 a 0,5",IF(AND(BN84&gt;=1,BN84&lt;=11),"1 a 11",IF(AND(BN84&gt;=11.5,BN84&lt;=21.5),"11,5 a 21,5",IF(BN84=22,"22",IF(AND(BN84&gt;=22.5,BN84&lt;=32.5),"22,5 a 32,5",IF(AND(BN84&gt;=33,BN84&lt;=43),"33 a 43","Fuera de rango"))))))))</f>
        <v>33 a 43</v>
      </c>
      <c r="BP84" s="11" t="n">
        <f aca="false">IF(BO84="","",IF(BO84="-20 a -10",1,IF(BO84="-9,5 a 0,5",2,IF(BO84="1 a 11",3,IF(BO84="11,5 a 21,5",4,IF(BO84="22","NORMA",IF(BO84="22,5 a 32,5",5,IF(BO84="33 a 43",6,""))))))))</f>
        <v>6</v>
      </c>
      <c r="BQ84" s="9" t="n">
        <v>26</v>
      </c>
      <c r="BR84" s="10" t="str">
        <f aca="false">IF(BQ84="","",IF(AND(BQ84&gt;=-20,BQ84&lt;=-15),"-20 a -15",IF(AND(BQ84&gt;=-14.5,BQ84&lt;=-9.5),"-14,5 a -9,5",IF(AND(BQ84&gt;=-9,BQ84&lt;=-4),"-9 a -4",IF(AND(BQ84&gt;=-3.5,BQ84&lt;=2.5),"-3,5 a 2,5",IF(AND(BQ84&gt;=3,BQ84&lt;=8),"3 a 8",IF(AND(BQ84&gt;=8.5,BQ84&lt;=13.5),"8,5 a 13,5",IF(AND(BQ84&gt;=14,BQ84&lt;=17.5),"14 a 17,5",IF(BQ84=18,"18",IF(AND(BQ84&gt;=18.5,BQ84&lt;=23.5),"18,5 a 23,5",IF(AND(BQ84&gt;=24,BQ84&lt;=29),"24 a 29",IF(AND(BQ84&gt;=29.5,BQ84&lt;=34.5),"29,5 a 34,5",IF(AND(BQ84&gt;=35,BQ84&lt;=40),"35 a 40","Fuera de rango")))))))))))))</f>
        <v>24 a 29</v>
      </c>
      <c r="BS84" s="11" t="n">
        <f aca="false">IF(BR84="","",IF(BR84="-20 a -15",1,IF(BR84="-14,5 a -9,5",2,IF(BR84="-9 a -4",3,IF(BR84="-3,5 a 2,5",4,IF(BR84="3 a 8",5,IF(BR84="8,5 a 13,5",6,IF(BR84="14 a 17,5",7,IF(BR84="18","NORMA",IF(BR84="18,5 a 23,5",8,IF(BR84="24 a 29",9,IF(BR84="29,5 a 34,5",10,IF(BR84="35 a 40",11,"")))))))))))))</f>
        <v>9</v>
      </c>
      <c r="BT84" s="9" t="n">
        <v>0</v>
      </c>
      <c r="BU84" s="10" t="str">
        <f aca="false">IF(BT84="","",IF(AND(BT84&gt;=-20,BT84&lt;=-18),"-20 a -18",IF(AND(BT84&gt;=-17.5,BT84&lt;=-15.5),"-17,5 a -15,5",IF(AND(BT84&gt;=-15,BT84&lt;=-13),"-15 a -13",IF(AND(BT84&gt;=-12.5,BT84&lt;=-10.5),"-12,5 a -10,5",IF(AND(BT84&gt;=-10,BT84&lt;=-8),"-10 a -8",IF(AND(BT84&gt;=-7.5,BT84&lt;=-5.5),"-7,5 a -5,5",IF(AND(BT84&gt;=-5,BT84&lt;=-3),"-5 a -3",IF(AND(BT84&gt;=-2.5,BT84&lt;=-0.5),"-2,5 a -0,5",IF(BT84=0,"0",IF(AND(BT84&gt;=0.5,BT84&lt;=2.5),"0,5 a 2,5",IF(AND(BT84&gt;=3,BT84&lt;=5),"3 a 5",IF(AND(BT84&gt;=5.5,BT84&lt;=7.5),"5,5 a 7,5",IF(AND(BT84&gt;=8,BT84&lt;=10),"8 a 10",IF(AND(BT84&gt;=10.5,BT84&lt;=12.5),"10,5 a 12,5",IF(AND(BT84&gt;=13,BT84&lt;=15),"13 a 15",IF(AND(BT84&gt;=15.5,BT84&lt;=17.5),"15,5 a 17,5",IF(AND(BT84&gt;=18,BT84&lt;=20),"18 a 20","Fuera de rango"))))))))))))))))))</f>
        <v>0</v>
      </c>
      <c r="BV84" s="11" t="str">
        <f aca="false">IF(BT84="","",IF(BT84=0,"NORMA",IF(AND(BT84&gt;=-20,BT84&lt;=-18),2,IF(AND(BT84&gt;=-17.5,BT84&lt;=-15.5),2,IF(AND(BT84&gt;=-15,BT84&lt;=-13),3,IF(AND(BT84&gt;=-12.5,BT84&lt;=-10.5),4,IF(AND(BT84&gt;=-10,BT84&lt;=-8),5,IF(AND(BT84&gt;=-7.5,BT84&lt;=-5.5),6,IF(AND(BT84&gt;=-5,BT84&lt;=-3),7,IF(AND(BT84&gt;=-2.5,BT84&lt;=-0.5),8,IF(AND(BT84&gt;=0.5,BT84&lt;=2.5),9,IF(AND(BT84&gt;=3,BT84&lt;=5),10,IF(AND(BT84&gt;=5.5,BT84&lt;=7.5),11,IF(AND(BT84&gt;=8,BT84&lt;=10),12,IF(AND(BT84&gt;=10.5,BT84&lt;=12.5),13,IF(AND(BT84&gt;=13,BT84&lt;=15),14,IF(AND(BT84&gt;=15.5,BT84&lt;=17.5),15,IF(AND(BT84&gt;=18,BT84&lt;=20),16,"Fuera de rango"))))))))))))))))))</f>
        <v>NORMA</v>
      </c>
      <c r="BW84" s="9" t="n">
        <v>-7.75</v>
      </c>
      <c r="BX84" s="10" t="n">
        <f aca="false">18.5- (0.3*H84)</f>
        <v>10.4</v>
      </c>
      <c r="BY84" s="10" t="n">
        <f aca="false">(BW84)-(BX84)</f>
        <v>-18.15</v>
      </c>
      <c r="BZ84" s="10" t="str">
        <f aca="false">IF(BY84="","",IF(BY84&lt;-27.5,"De -30 a -28",IF(BY84&lt;-25,"De -27,5 a -25,5",IF(BY84&lt;-22.5,"De -25 a -23",IF(BY84&lt;-20,"De -22,5 a -20,5",IF(BY84&lt;-17.5,"De -20 a -18",IF(BY84&lt;-15,"De -17,5 a -15,5",IF(BY84&lt;-12.5,"De -15 a -13",IF(BY84&lt;-10,"De -12,5 a -10,5",IF(BY84&lt;-7.5,"De -10 a -8",IF(BY84&lt;-5,"De -7,5 a -5,5",IF(BY84&lt;-2.5,"De -5 a -3",IF(BY84&lt;0,"De -2,5 a -0,5",IF(BY84&lt;2.5,"De 0 a 2",IF(BY84&lt;5,"De 2,5 a 4,5",IF(BY84&lt;7.5,"De 5 a 7",IF(BY84&lt;10,"De 7,5 a 9,5",IF(BY84&lt;12.5,"De 10 a 12",IF(BY84&lt;15,"De 12,5 a 14,5",IF(BY84&lt;17.5,"De 15 a 17",IF(BY84&lt;20,"De 17,5 a 19,5",IF(BY84&lt;22.5,"De 20 a 22",IF(BY84&lt;25,"De 22,5 a 24,5",IF(BY84&lt;27.5,"De 25 a 27","De 27,5 a 30"))))))))))))))))))))))))</f>
        <v>De -20 a -18</v>
      </c>
      <c r="CA84" s="12" t="n">
        <f aca="false">IF(BY84="","",IF(BY84&lt;=-28,1,IF(BY84&lt;=-25.5,2,IF(BY84&lt;=-23,3,IF(BY84&lt;=-20.5,4,IF(BY84&lt;=-18,5,IF(BY84&lt;=-15.5,6,IF(BY84&lt;=-13,7,IF(BY84&lt;=-10.5,8,IF(BY84&lt;=-8,9,IF(BY84&lt;=-5.5,10,IF(BY84&lt;=-3,11,IF(BY84&lt;=-0.5,12,IF(BY84&lt;=2,13,IF(BY84&lt;=4.5,14,IF(BY84&lt;=7,15,IF(BY84&lt;=9.5,16,IF(BY84&lt;=12,17,IF(BY84&lt;=14.5,18,IF(BY84&lt;=17,19,IF(BY84&lt;=19.5,20,IF(BY84&lt;=22,21,IF(BY84&lt;=24.5,22,IF(BY84&lt;=27,23,IF(BY84&lt;=30,24,"Fuera de rango")))))))))))))))))))))))))</f>
        <v>5</v>
      </c>
      <c r="CB84" s="9" t="n">
        <v>-9.5</v>
      </c>
      <c r="CC84" s="10" t="n">
        <f aca="false">18.5- (0.3*H84)</f>
        <v>10.4</v>
      </c>
      <c r="CD84" s="10" t="n">
        <f aca="false">(CB84)-(CC84)</f>
        <v>-19.9</v>
      </c>
      <c r="CE84" s="10" t="str">
        <f aca="false">IF(CD84="","",IF(CD84&lt;-27.5,"De -30 a -28",IF(CD84&lt;-25,"De -27,5 a -25,5",IF(CD84&lt;-22.5,"De -25 a -23",IF(CD84&lt;-20,"De -22,5 a -20,5",IF(CD84&lt;-17.5,"De -20 a -18",IF(CD84&lt;-15,"De -17,5 a -15,5",IF(CD84&lt;-12.5,"De -15 a -13",IF(CD84&lt;-10,"De -12,5 a -10,5",IF(CD84&lt;-7.5,"De -10 a -8",IF(CD84&lt;-5,"De -7,5 a -5,5",IF(CD84&lt;-2.5,"De -5 a -3",IF(CD84&lt;0,"De -2,5 a -0,5",IF(CD84&lt;=2,"De 0 a 2",IF(CD84&lt;=4.5,"De 2,5 a 4,5",IF(CD84&lt;=7,"De 5 a 7",IF(CD84&lt;=9.5,"De 7,5 a 9,5",IF(CD84&lt;=12,"De 10 a 12",IF(CD84&lt;=14.5,"De 12,5 a 14,5",IF(CD84&lt;=17,"De 15 a 17",IF(CD84&lt;=19.5,"De 17,5 a 19,5",IF(CD84&lt;=22,"De 20 a 22",IF(CD84&lt;=24.5,"De 22,5 a 24,5",IF(CD84&lt;=27,"De 25 a 27","De 27,5 a 30"))))))))))))))))))))))))</f>
        <v>De -20 a -18</v>
      </c>
      <c r="CF84" s="12" t="n">
        <f aca="false">IF(CD84="","",IF(CD84&lt;-27.5,1,IF(CD84&lt;-25,2,IF(CD84&lt;-22.5,3,IF(CD84&lt;-20,4,IF(CD84&lt;-17.5,5,IF(CD84&lt;-15,6,IF(CD84&lt;-12.5,7,IF(CD84&lt;-10,8,IF(CD84&lt;-7.5,9,IF(CD84&lt;-5,10,IF(CD84&lt;-2.5,11,IF(CD84&lt;0,12,IF(CD84&lt;2.5,13,IF(CD84&lt;5,14,IF(CD84&lt;7.5,15,IF(CD84&lt;10,16,IF(CD84&lt;12.5,17,IF(CD84&lt;15,18,IF(CD84&lt;17.5,19,IF(CD84&lt;20,20,IF(CD84&lt;22.5,21,IF(CD84&lt;25,22,IF(CD84&lt;27.5,23,24))))))))))))))))))))))))</f>
        <v>5</v>
      </c>
      <c r="CG84" s="9" t="n">
        <v>-4</v>
      </c>
      <c r="CH84" s="10" t="str">
        <f aca="false">IF(CG84="","",IF(AND(CG84&gt;=-10,CG84&lt;=-9.5),"-10 a -9,5",IF(AND(CG84&gt;-9.5,CG84&lt;=-8.5),"-9 a -8,5",IF(AND(CG84&gt;-8.5,CG84&lt;=-7.5),"-8 a -7,5",IF(AND(CG84&gt;-7.5,CG84&lt;=-6.5),"-7 a -6,5",IF(AND(CG84&gt;-6.5,CG84&lt;=-5.5),"-6 a -5,5",IF(AND(CG84&gt;-5.5,CG84&lt;=-4.5),"-5 a -4,5",IF(AND(CG84&gt;-4.5,CG84&lt;=-3.5),"-4 a -3,5",IF(AND(CG84&gt;-3.5,CG84&lt;=-2.5),"-3 a -2,5",IF(CG84=-2.25,"-2,25",IF(AND(CG84&gt;-2.5,CG84&lt;=-1.5),"-2 a -1,5",IF(AND(CG84&gt;-1.5,CG84&lt;=-0.5),"-1 a -0,5",IF(AND(CG84&gt;-0.5,CG84&lt;=0.5),"0 a 0,5",IF(AND(CG84&gt;0.5,CG84&lt;=1.5),"1 a 1,5",IF(AND(CG84&gt;1.5,CG84&lt;=2.5),"2 a 2,5",IF(AND(CG84&gt;2.5,CG84&lt;=3.5),"3 a 3,5",IF(AND(CG84&gt;3.5,CG84&lt;=4.5),"4 a 4,5",IF(AND(CG84&gt;4.5,CG84&lt;=5.5),"5 a 5,5",IF(AND(CG84&gt;5.5,CG84&lt;=6.5),"6 a 6,5",IF(AND(CG84&gt;6.5,CG84&lt;=7.5),"7 a 7,5",IF(AND(CG84&gt;7.5,CG84&lt;=8.5),"8 a 8,5",IF(AND(CG84&gt;8.5,CG84&lt;=9.5),"9 a 9,5",IF(CG84&gt;=10,"10","Fuera de rango")))))))))))))))))))))))</f>
        <v>-4 a -3,5</v>
      </c>
      <c r="CI84" s="11" t="n">
        <f aca="false">IF(CG84="","",IF(CG84=-2.25,"NORMA",IF(CG84&lt;=-9.5,1,IF(CG84&lt;=-8.5,2,IF(CG84&lt;=-7.5,3,IF(CG84&lt;=-6.5,4,IF(CG84&lt;=-5.5,5,IF(CG84&lt;=-4.5,6,IF(CG84&lt;=-3.5,7,IF(CG84&lt;=-2.5,8,IF(CG84&lt;=-1.5,9,IF(CG84&lt;=-0.5,10,IF(CG84&lt;=0.5,11,IF(CG84&lt;=1.5,12,IF(CG84&lt;=2.5,13,IF(CG84&lt;=3.5,14,IF(CG84&lt;=4.5,15,IF(CG84&lt;=5.5,16,IF(CG84&lt;=6.5,17,IF(CG84&lt;=7.5,18,IF(CG84&lt;=8.5,19,IF(CG84&lt;=9.5,20,IF(CG84=10,21,"Fuera de rango")))))))))))))))))))))))</f>
        <v>7</v>
      </c>
      <c r="CJ84" s="9" t="n">
        <v>3.25</v>
      </c>
      <c r="CK84" s="10" t="str">
        <f aca="false">IF(CJ84="","",IF(AND(CJ84&gt;=-6,CJ84&lt;=-5.5),"-6 a -5,5",IF(AND(CJ84&gt;-5.5,CJ84&lt;=-4.5),"-5 a -4,5",IF(AND(CJ84&gt;-4.5,CJ84&lt;=-3.5),"-4 a -3,5",IF(AND(CJ84&gt;-3.5,CJ84&lt;=-2.5),"-3 a -2,5",IF(AND(CJ84&gt;-2.5,CJ84&lt;=-1.5),"-2 a -1,5",IF(AND(CJ84&gt;-1.5,CJ84&lt;=-0.5),"-1 a -0,5",IF(AND(CJ84&gt;-0.5,CJ84&lt;=0.5),"0 a 0,5",IF(AND(CJ84&gt;0.5,CJ84&lt;=1.5),"1 a 1,5",IF(AND(CJ84&gt;1.5,CJ84&lt;2.5),"2",IF(AND(CJ84&gt;=2.5,CJ84&lt;=3),"2,5 a 3",IF(AND(CJ84&gt;3,CJ84&lt;=4),"3,5 a 4",IF(AND(CJ84&gt;4,CJ84&lt;=5),"4,5 a 5",IF(AND(CJ84&gt;5,CJ84&lt;=6),"5,5 a 6",IF(AND(CJ84&gt;6,CJ84&lt;=7),"6,5 a 7",IF(AND(CJ84&gt;7,CJ84&lt;=8),"7,5 a 8",IF(AND(CJ84&gt;8,CJ84&lt;=9.5),"8,5 a 9,5",IF(CJ84=10,"10","Fuera de rango"))))))))))))))))))</f>
        <v>3,5 a 4</v>
      </c>
      <c r="CL84" s="11" t="n">
        <f aca="false">IF(CK84="","",IF(OR(CK84="-6 a -5,5",CK84="-6 - -5,5"),1,IF(OR(CK84="-5 a -4,5",CK84="-5 - -4,5"),2,IF(OR(CK84="-4 a -3,5",CK84="-4 - -3,5"),3,IF(OR(CK84="-3 a -2,5",CK84="-3 - -2,5"),4,IF(OR(CK84="-2 a -1,5",CK84="-2 - -1,5"),5,IF(OR(CK84="-1 a -0,5",CK84="-1 - -0,5"),6,IF(OR(CK84="0 a 0,5",CK84="0 - 0,5"),7,IF(OR(CK84="1 a 1,5",CK84="1 - 1,5"),8,IF(CK84="2","NORMA",IF(OR(CK84="2,5 a 3",CK84="2,5 - 3"),9,IF(OR(CK84="3,5 a 4",CK84="3,5 - 4"),10,IF(OR(CK84="4,5 a 5",CK84="4,5 - 5"),11,IF(OR(CK84="5,5 a 6",CK84="5,5 - 6"),12,IF(OR(CK84="6,5 a 7",CK84="6,5 - 7"),13,IF(OR(CK84="7,5 a 8",CK84="7,5 - 8"),14,IF(OR(CK84="8,5 a 9",CK84="8,5 - 9,5",CK84="9 a 9,5"),15,IF(CK84="10",15,IF(OR(CK84="0,5 a 1",CK84="0,5 - 1"),7,"Fuera de rango")))))))))))))))))))</f>
        <v>10</v>
      </c>
      <c r="CO84" s="10" t="str">
        <f aca="false">IF(CM84&gt;0,"EME"," ")</f>
        <v> </v>
      </c>
      <c r="CQ84" s="10" t="str">
        <f aca="false">IF(CP84&gt;0,"0", " ")</f>
        <v> </v>
      </c>
      <c r="CR84" s="10" t="str">
        <f aca="false">IF(CP84&gt;0,"EME"," ")</f>
        <v> </v>
      </c>
      <c r="CS84" s="9" t="n">
        <v>0</v>
      </c>
      <c r="CV84" s="9" t="n">
        <v>0</v>
      </c>
      <c r="CY84" s="9" t="n">
        <v>-11</v>
      </c>
      <c r="DB84" s="9" t="n">
        <v>-11.5</v>
      </c>
      <c r="DC84" s="11" t="str">
        <f aca="false">IF(DB84&lt;0,"2"," ")</f>
        <v>2</v>
      </c>
      <c r="DD84" s="11" t="str">
        <f aca="false">IF(DB84&lt;0,"MIO"," ")</f>
        <v>MIO</v>
      </c>
      <c r="DE84" s="9" t="n">
        <v>-0.5</v>
      </c>
      <c r="DF84" s="10" t="str">
        <f aca="false">IF(DE84&lt;0,"3"," ")</f>
        <v>3</v>
      </c>
      <c r="DG84" s="10" t="str">
        <f aca="false">IF(DE84&lt;0,"AST"," ")</f>
        <v>AST</v>
      </c>
      <c r="DH84" s="9" t="n">
        <v>-1</v>
      </c>
      <c r="DI84" s="10" t="str">
        <f aca="false">IF(DH84&lt;0,"3"," ")</f>
        <v>3</v>
      </c>
      <c r="DJ84" s="10" t="str">
        <f aca="false">IF(DH84&lt;0,"AST"," ")</f>
        <v>AST</v>
      </c>
      <c r="DK84" s="9" t="n">
        <v>0</v>
      </c>
      <c r="DL84" s="10" t="str">
        <f aca="false">IF(DK84&gt;0,"4"," ")</f>
        <v> </v>
      </c>
      <c r="DM84" s="10" t="str">
        <f aca="false">IF(DK84&gt;0,"PRE"," ")</f>
        <v> </v>
      </c>
      <c r="DN84" s="9" t="n">
        <v>0</v>
      </c>
      <c r="DO84" s="10" t="str">
        <f aca="false">IF(DN84&gt;0,"4"," ")</f>
        <v> </v>
      </c>
      <c r="DP84" s="10" t="str">
        <f aca="false">IF(DN84&gt;0,"PRE"," ")</f>
        <v> </v>
      </c>
      <c r="DS84" s="12" t="str">
        <f aca="false">CONCATENATE(CO84,CU84,DA84,DG84,DM84)</f>
        <v> AST </v>
      </c>
      <c r="DT84" s="10" t="e">
        <f aca="false" t="array" ref="DT84">_xlfn.IFS(DS84="EME    ","0", DS84=" HIP   ","1", DS84="  MIO  ","2", DS84="   AST ","3", DS84="    PRE","4", DS84="EME   PRE","5", DS84=" HIP  PRE","6", DS84=" HIP AST ","7", DS84="  MIO PRE","8", DS84="  MIOAST ","9", DS84="   ASTPRE","10",DS84=" HIP ASTPRE","11", DS84="  MIOASTPRE","12", DS84="     ","0")</f>
        <v>#N/A</v>
      </c>
      <c r="DV84" s="1" t="e">
        <f aca="false" t="array" ref="DV84">_xlfn.IFS(DU84="SI","2", DU84="NO","1")</f>
        <v>#N/A</v>
      </c>
      <c r="DX84" s="11" t="str">
        <f aca="false">IF(DW84=0,"1","2")</f>
        <v>1</v>
      </c>
      <c r="DY84" s="11" t="str">
        <f aca="false" t="array" ref="DY84">_xlfn.IFS(DW84=0,"0", DW84=0.25, "1", DW84=0.5,"2", DW84=0.75,"3", DW84=1,"4",DW84=1.25,"5", DW84=1.5,"6", DW84=1.75,"7", DW84=2,"8")</f>
        <v>0</v>
      </c>
      <c r="EA84" s="11" t="str">
        <f aca="false">IF(DZ84=0,"1","2")</f>
        <v>1</v>
      </c>
      <c r="EB84" s="11" t="str">
        <f aca="false" t="array" ref="EB84">_xlfn.IFS(DZ84=0,"0", DZ84=0.25, "1", DZ84=0.5,"2", DZ84=0.75,"3", DZ84=1,"4",DZ84=1.25,"5", DZ84=1.5,"6", DZ84=1.75,"7", DZ84=2,"8")</f>
        <v>0</v>
      </c>
      <c r="ED84" s="10" t="str">
        <f aca="false">IF(EC84=0,"1","2")</f>
        <v>1</v>
      </c>
      <c r="EE84" s="11" t="str">
        <f aca="false" t="array" ref="EE84">_xlfn.IFS(EC84=0,"0", EC84=-0.25, "1", EC84=-0.5,"2", EC84=-0.75,"3", EC84=-1,"4",EC84=-1.25,"5", EC84=-1.5,"6", EC84=-1.75,"7", EC84=-2,"8", EC84=-2.25,"9",EC84=-2.5,"10", EC84=-2.75,"11", EC84=-3,"12", EC84=-3.25,"13", EC84=-3.5,"14", EC84=-3.75,"15",EC84=-4,"16")</f>
        <v>0</v>
      </c>
      <c r="EG84" s="10" t="str">
        <f aca="false">IF(EF84=0,"1","2")</f>
        <v>1</v>
      </c>
      <c r="EH84" s="11" t="str">
        <f aca="false" t="array" ref="EH84">_xlfn.IFS(EF84=0,"0", EF84=-0.25, "1", EF84=-0.5,"2", EF84=-0.75,"3", EF84=-1,"4",EF84=-1.25,"5", EF84=-1.5,"6", EF84=-1.75,"7", EF84=-2,"8", EF84=-2.25,"9",EF84=-2.5,"10", EF84=-2.75,"11", EF84=-3,"12", EF84=-3.25,"13", EF84=-3.5,"14", EF84=-3.75,"15",EF84=-4,"16")</f>
        <v>0</v>
      </c>
      <c r="EJ84" s="11" t="str">
        <f aca="false">IF(EI84=0,"1","2")</f>
        <v>1</v>
      </c>
      <c r="EK84" s="11" t="str">
        <f aca="false" t="array" ref="EK84">_xlfn.IFS(EI84=0,"0", EI84=-0.25, "1", EI84=-0.5,"2", EI84=-0.75,"3", EI84=-1,"4",EI84=-1.25,"5", EI84=-1.5,"6", EI84=-1.75,"7", EI84=-2,"8", EI84=-2.25,"9", EI84=-2.25,"9",EI84=-2.5,"10", EI84=-2.75,"11", EI84=-3,"12", EI84=-3.25,"13", EI84=-3.5,"14", EI84=-3.75,"15",EI84=-4,"16", EI84=0.25, "17", EI84=0.5, "18")</f>
        <v>0</v>
      </c>
      <c r="EM84" s="11" t="str">
        <f aca="false">IF(EL84=0,"1","2")</f>
        <v>1</v>
      </c>
      <c r="EN84" s="11" t="str">
        <f aca="false" t="array" ref="EN84">_xlfn.IFS(EL84=0.25,"17",EL84=0.5,"18", EL84=0,"0", EL84=-0.25, "1", EL84=-0.5,"2", EL84=-0.75,"3", EL84=-1,"4",EL84=-1.25,"5", EL84=-1.5,"6", EL84=-1.75,"7", EL84=-2,"8",EL84= -2.25,"9",EL84=-2.5,"10",EL84= -2.75,"11",EL84= -3,"12",EL84= -3.25,"13",EL84= -3.5,"14",EL84= -3.75,"15",EL84=-4,"16")</f>
        <v>0</v>
      </c>
      <c r="EP84" s="11" t="str">
        <f aca="false">IF(EO84=0,"1","2")</f>
        <v>1</v>
      </c>
      <c r="EQ84" s="11" t="str">
        <f aca="false" t="array" ref="EQ84">_xlfn.IFS(EO84=0,"0", EO84=0.25, "1", EO84=0.5,"2", EO84=0.75,"3", EO84=1,"4",EO84=1.25,"5", EO84=1.5,"6", EO84=1.75,"7", EO84=2,"8", EO84=2.25,"9", EO84=2.25,"9",EO84=2.5,"10", EO84=2.75,"11", EO84=3,"12", EO84=3.25,"13", EO84=3.5,"14", EO84=3.75,"15",EO84=4,"16", EO84=-0.25, "17", bq=-0.5, "18")</f>
        <v>0</v>
      </c>
      <c r="ES84" s="11" t="str">
        <f aca="false">IF(ER84=0,"1","2")</f>
        <v>1</v>
      </c>
      <c r="ET84" s="11" t="str">
        <f aca="false" t="array" ref="ET84">_xlfn.IFS(ER84=0,"0", ER84=0.25, "1", ER84=0.5,"2", ER84=0.75,"3", ER84=1,"4",ER84=1.25,"5", ER84=1.5,"6", ER84=1.75,"7", ER84=2,"8", ER84=2.25,"9", ER84=2.25,"9",ER84=2.5,"10", ER84=2.75,"11", ER84=3,"12", ER84=3.25,"13", ER84=3.5,"14", ER84=3.75,"15",ER84=4,"16", ER84=-0.25, "17", bq=-0.5, "18")</f>
        <v>0</v>
      </c>
      <c r="EV84" s="14" t="e">
        <f aca="false">VLOOKUP(EU84,LEYENDA!$G$2:$H$8,2,TRUE())</f>
        <v>#N/A</v>
      </c>
      <c r="EW84" s="14" t="e">
        <f aca="false" t="array" ref="EW84">_xlfn.IFS(EV84="0-5","1", EV84="6-12","2", EV84="13-18","3", EV84="19-24","4", EV84="25-36","5", EV84="37-48","6", EV84="49-60","7")</f>
        <v>#N/A</v>
      </c>
    </row>
    <row r="85" customFormat="false" ht="13.5" hidden="false" customHeight="false" outlineLevel="0" collapsed="false">
      <c r="A85" s="1" t="n">
        <v>39</v>
      </c>
      <c r="B85" s="2" t="n">
        <v>4</v>
      </c>
      <c r="C85" s="33" t="n">
        <v>45456</v>
      </c>
      <c r="E85" s="5" t="str">
        <f aca="false">VLOOKUP(A85,'286'!$A$3:$J$6279,10,FALSE())</f>
        <v>VILLATE GONZÁLEZ, LEIRE</v>
      </c>
      <c r="F85" s="4" t="str">
        <f aca="false">VLOOKUP(A85,'286'!$A$3:$I$1768,3,FALSE())</f>
        <v>VIGONLE</v>
      </c>
      <c r="G85" s="6" t="n">
        <f aca="false">VLOOKUP(A85,'286'!$A$3:$I$1768,4,FALSE())</f>
        <v>35151</v>
      </c>
      <c r="H85" s="7" t="n">
        <f aca="false">YEAR(C85)-YEAR(G85)</f>
        <v>28</v>
      </c>
      <c r="I85" s="1" t="str">
        <f aca="false">VLOOKUP(H85,LEYENDA!$C$2:$D$6,2,TRUE())</f>
        <v>25-40</v>
      </c>
      <c r="J85" s="5" t="str">
        <f aca="false">VLOOKUP(A85,'286'!$A$3:$I$1768,7,FALSE())</f>
        <v>M</v>
      </c>
      <c r="K85" s="8" t="str">
        <f aca="false">VLOOKUP(A85,'286'!$A$3:$I$1768,2,FALSE())</f>
        <v>OD</v>
      </c>
      <c r="L85" s="4" t="str">
        <f aca="false">VLOOKUP(A85,'286'!$A$3:$I$1768,8,FALSE())</f>
        <v>D</v>
      </c>
      <c r="M85" s="4" t="str">
        <f aca="false">VLOOKUP(A85,'286'!$A$3:$I$1768,9,FALSE())</f>
        <v>I</v>
      </c>
      <c r="N85" s="8" t="str">
        <f aca="false">IF(R85=O85, "MISMA","CONTRARIA")</f>
        <v>CONTRARIA</v>
      </c>
      <c r="O85" s="8" t="str">
        <f aca="false" t="array" ref="O85">_xlfn.IFS(L85="D","1", L85="I","2")</f>
        <v>1</v>
      </c>
      <c r="P85" s="8" t="str">
        <f aca="false" t="array" ref="P85">_xlfn.IFS(K85="OD","1", K85="OI","2")</f>
        <v>1</v>
      </c>
      <c r="Q85" s="1" t="str">
        <f aca="false" t="array" ref="Q85">_xlfn.IFS(J85="M","1", J85="H","2")</f>
        <v>1</v>
      </c>
      <c r="R85" s="8" t="str">
        <f aca="false" t="array" ref="R85">_xlfn.IFS(M85="D","1", M85="I","2")</f>
        <v>2</v>
      </c>
      <c r="S85" s="1" t="str">
        <f aca="false" t="array" ref="S85">_xlfn.IFS(N85="CONTRARIA", "1",N85= "MISMA","2")</f>
        <v>1</v>
      </c>
      <c r="T85" s="1" t="str">
        <f aca="false" t="array" ref="T85">_xlfn.IFS(I85="0-12","1", I85="13-24","2", I85="25-40","3", I85="41-60","4", I85="61-100","5")</f>
        <v>3</v>
      </c>
      <c r="U85" s="9" t="n">
        <v>-7</v>
      </c>
      <c r="V85" s="10" t="str">
        <f aca="false">IF(U85="","",IF(AND(U85&gt;=-9,U85&lt;=-6.5),"-9 a -6,5",IF(AND(U85&gt;=-6,U85&lt;=-3.5),"-6 a -3,5",IF(AND(U85&gt;=-3,U85&lt;=-1),"-3 a -1",IF(U85=-0.5,"-0,5",IF(AND(U85&gt;=0,U85&lt;=2.5),"0 a 2,5",IF(AND(U85&gt;=3,U85&lt;=5.5),"3 a 5,5",IF(AND(U85&gt;=6,U85&lt;=8.5),"6 a 8,5",IF(AND(U85&gt;=9,U85&lt;=20),"9 a 20","Fuera de rango")))))))))</f>
        <v>-9 a -6,5</v>
      </c>
      <c r="W85" s="11" t="n">
        <f aca="false">IF(V85="","",IF(V85="-9 a -6,5",2,IF(V85="-6 a -3,5",3,IF(V85="-3 a -1",4,IF(V85="-0,5","NORMA",IF(V85="0 a 2,5",5,IF(V85="3 a 5,5",6,IF(V85="6 a 8,5",7,IF(V85="9 a 20",8,"Fuera de rango")))))))))</f>
        <v>2</v>
      </c>
      <c r="X85" s="9" t="n">
        <v>0</v>
      </c>
      <c r="Y85" s="11" t="str">
        <f aca="false">IF(X85="","",IF(AND(X85&gt;=0,X85&lt;=4),"0 a 4",IF(AND(X85&gt;=4.5,X85&lt;=8.5),"4,5 a 8,5",IF(X85=9,"9",IF(AND(X85&gt;=9.5,X85&lt;=13),"9,5 a 13",IF(AND(X85&gt;=13.5,X85&lt;=20),"13,5 a 20",IF(AND(X85&gt;=20.5,X85&lt;=35),"20,5 a 35","Fuera de rango")))))))</f>
        <v>0 a 4</v>
      </c>
      <c r="Z85" s="11" t="n">
        <f aca="false">IF(Y85="","",IF(Y85="0 a 4",1,IF(Y85="4,5 a 8,5",2,IF(Y85="9","NORMA",IF(Y85="9,5 a 13",3,IF(Y85="13,5 a 20",4,IF(Y85="20,5 a 35",5,"Fuera de rango")))))))</f>
        <v>1</v>
      </c>
      <c r="AA85" s="9" t="n">
        <v>6</v>
      </c>
      <c r="AB85" s="10" t="str">
        <f aca="false">IF(AA85="","",IF(AND(AA85&gt;=0,AA85&lt;=9),"0 a 9",IF(AND(AA85&gt;=9.5,AA85&lt;=18.5),"9,5 a 18,5",IF(AA85=19,"19",IF(AND(AA85&gt;=19.5,AA85&lt;=28),"19,5 a 28",IF(AND(AA85&gt;=28.5,AA85&lt;=40),"28,5 a 40","Fuera de rango"))))))</f>
        <v>0 a 9</v>
      </c>
      <c r="AC85" s="11" t="n">
        <f aca="false" t="array" ref="AC85">_xlfn.IFS(AB85="","",AB85="0 a 9",1,AB85="9,5 a 18,5",2,AB85="19","NORMA",AB85="19,5 a 28",3,AB85="28,5 a 40",4,TRUE(),"Fuera de rango")</f>
        <v>1</v>
      </c>
      <c r="AD85" s="9" t="n">
        <v>-3</v>
      </c>
      <c r="AE85" s="10" t="str">
        <f aca="false">IF(AD85="","",IF(AND(AD85&gt;=-10,AD85&lt;=0),"De -10 a 0",IF(AND(AD85&gt;=0.5,AD85&lt;=9.5),"0,5 a 9,5",IF(AD85=10,"10",IF(AND(AD85&gt;=10.5,AD85&lt;=20),"10,5 a 20",IF(AND(AD85&gt;=20.5,AD85&lt;=40),"20,5 a 40","Fuera de rango"))))))</f>
        <v>De -10 a 0</v>
      </c>
      <c r="AF85" s="12" t="n">
        <f aca="false">IF(AD85="","",IF(AND(AD85&gt;=-10,AD85&lt;=0),1,IF(AND(AD85&gt;=0.5,AD85&lt;=9.5),2,IF(AD85=10,"NORMA",IF(AND(AD85&gt;=10.5,AD85&lt;=20),3,IF(AND(AD85&gt;=20.5,AD85&lt;=40),4,""))))))</f>
        <v>1</v>
      </c>
      <c r="AG85" s="9" t="n">
        <v>16</v>
      </c>
      <c r="AH85" s="10" t="str">
        <f aca="false">IF(AG85="","",IF(AND(AG85&gt;=0,AG85&lt;=4),"0 a 4",IF(AND(AG85&gt;=4.5,AG85&lt;=8.5),"4,5 a 8,5",IF(AG85=9,"9",IF(AND(AG85&gt;=9.5,AG85&lt;=13),"9,5 a 13",IF(AND(AG85&gt;=13.5,AG85&lt;=25),"13,5 a 25","Fuera de rango"))))))</f>
        <v>13,5 a 25</v>
      </c>
      <c r="AI85" s="10" t="n">
        <f aca="false">IF(AH85="","",IF(AH85="0 a 4",1,IF(AH85="4,5 a 8,5",2,IF(AH85="9","NORMA",IF(AH85="9,5 a 13",3,IF(AH85="13,5 a 25",4,""))))))</f>
        <v>4</v>
      </c>
      <c r="AJ85" s="9" t="n">
        <v>12</v>
      </c>
      <c r="AK85" s="10" t="str">
        <f aca="false">IF(AJ85="","",IF(AND(AJ85&gt;=-15,AJ85&lt;=-10.5),"-15 a -10,5",IF(AND(AJ85&gt;=-10,AJ85&lt;=-4),"-10 a -4",IF(AND(AJ85&gt;=-4.5,AJ85&lt;=0),"-4,5 a 0",IF(AND(AJ85&gt;=0.5,AJ85&lt;=4.5),"0,5 a 4,5",IF(AJ85=5,"5",IF(AND(AJ85&gt;=5.5,AJ85&lt;=10),"5,5 a 10",IF(AND(AJ85&gt;=10.5,AJ85&lt;=20),"10,5 a 20","Fuera de rango"))))))))</f>
        <v>10,5 a 20</v>
      </c>
      <c r="AL85" s="11" t="n">
        <f aca="false">IF(AK85="","",IF(AK85="-15 a -10,5",1,IF(AK85="-10 a -4",2,IF(AK85="-4,5 a 0",3,IF(AK85="0,5 a 4,5",4,IF(AK85="5","NORMA",IF(AK85="5,5 a 10",5,IF(AK85="10,5 a 20",6,"Error"))))))))</f>
        <v>6</v>
      </c>
      <c r="AM85" s="9" t="n">
        <v>0</v>
      </c>
      <c r="AN85" s="10" t="str">
        <f aca="false">IF(AM85="","",IF(AND(AM85&gt;=-7.5,AM85&lt;=-5.5),"-7,5 a -5,5",IF(AND(AM85&gt;=-5,AM85&lt;=-3),"-5 a -3",IF(AND(AM85&gt;=-2.5,AM85&lt;=-0.5),"-2,5 a -0,5",IF(AM85=0,"0,00",IF(AND(AM85&gt;=0.5,AM85&lt;=2.5),"0,5 a 2,5",IF(AND(AM85&gt;=3,AM85&lt;=5),"3 a 5",IF(AND(AM85&gt;=5.5,AM85&lt;=7.5),"5,5 a 7,5",IF(AND(AM85&gt;=8,AM85&lt;=10),"8 a 10","Fuera de rango")))))))))</f>
        <v>0,00</v>
      </c>
      <c r="AO85" s="11" t="str">
        <f aca="false">IF(AN85="","",IF(AN85="-7,5 a -5,5",1,IF(AN85="-5 a -3",2,IF(AN85="-2,5 a -0,5",3,IF(AN85="0,00","NORMA",IF(AN85="0,5 a 2,5",4,IF(AN85="3 a 5",5,IF(AN85="5,5 a 7,5",6,IF(AN85="8 a 10",7,"Error")))))))))</f>
        <v>NORMA</v>
      </c>
      <c r="AP85" s="9" t="n">
        <v>-12</v>
      </c>
      <c r="AQ85" s="10" t="str">
        <f aca="false">IF(AP85="","",IF(AND(AP85&gt;=-20,AP85&lt;=-9.5),"-20 a -9,5",IF(AND(AP85&gt;=-9,AP85&lt;=-6.5),"-9 a -6,5",IF(AP85=-6,"-6",IF(AND(AP85&gt;=-5.5,AP85&lt;=-3),"-5,5 a -3",IF(AND(AP85&gt;=-2.5,AP85&lt;=0),"-2,5 a 0",IF(AND(AP85&gt;=0.5,AP85&lt;=3),"0,5 a 3",IF(AND(AP85&gt;=3.5,AP85&lt;=6),"3,5 a 6",IF(AND(AP85&gt;=6.5,AP85&lt;=9),"6,5 a 9",IF(AND(AP85&gt;=9.5,AP85&lt;=20),"9,5 a 20","Fuera de rango"))))))))))</f>
        <v>-20 a -9,5</v>
      </c>
      <c r="AR85" s="11" t="n">
        <f aca="false">IF(AQ85="","",IF(AQ85="-20 a -9,5",1,IF(AQ85="-9 a -6,5",2,IF(AQ85="-6","NORMA",IF(AQ85="-5,5 a -3",3,IF(AQ85="-2,5 a 0",4,IF(AQ85="0,5 a 3",5,IF(AQ85="3,5 a 6",6,IF(AQ85="6,5 a 9",7,IF(AQ85="9,5 a 20",8,""))))))))))</f>
        <v>1</v>
      </c>
      <c r="AS85" s="9" t="n">
        <v>1</v>
      </c>
      <c r="AT85" s="10" t="str">
        <f aca="false">IF(AS85="","",IF(AND(AS85&gt;=-16,AS85&lt;=-14),"-16 a -14",IF(AND(AS85&gt;=-13.5,AS85&lt;=-11.5),"-13,5 a -11,5",IF(AND(AS85&gt;=-11,AS85&lt;=-9),"-11 a -9",IF(AND(AS85&gt;=-8.5,AS85&lt;=-6.5),"-8,5 a -6,5",IF(AND(AS85&gt;=-6,AS85&lt;=-4),"-6 a -4",IF(AND(AS85&gt;=-3.5,AS85&lt;=-1.5),"-3,5 a -1,5",IF(AND(AS85&gt;=-1,AS85&lt;=1),"-1 a 1",IF(AND(AS85&gt;=1.5,AS85&lt;=3.5),"1,5 a 3,5",IF(AND(AS85&gt;=4,AS85&lt;=6),"4 a 6",IF(AND(AS85&gt;=6.5,AS85&lt;=8.5),"6,5 a 8,5",IF(AND(AS85&gt;=9,AS85&lt;=11),"9 a 11",IF(AND(AS85&gt;=11.5,AS85&lt;=13.5),"11,5 a 13,5",IF(AND(AS85&gt;=14,AS85&lt;=16),"14 a 16",IF(AND(AS85&gt;=16.5,AS85&lt;=18.5),"16,5 a 18,5",IF(AND(AS85&gt;=19,AS85&lt;=21),"19 a 21","Fuera de rango"))))))))))))))))</f>
        <v>-1 a 1</v>
      </c>
      <c r="AU85" s="11" t="n">
        <f aca="false" t="array" ref="AU85">IF(AT85="","",_xlfn.IFS(AT85="-16 a -14",1,AT85="-13,5 a -11,5",2,AT85="-11 a -9",3,AT85="-8,5 a -6,5",4,AT85="-6 a -4",5,AT85="-3,5 a -1,5",6,AT85="-1 a 1",7,AT85="1,5 a 3,5",8,AT85="4 a 6","NORMA",AT85="6,5 a 8,5",9,AT85="9 a 11",10,AT85="11,5 a 13,5",11,AT85="14 a 16",12,AT85="16,5 a 18,5",13,AT85="19 a 21",14,TRUE(),""))</f>
        <v>7</v>
      </c>
      <c r="AV85" s="9" t="n">
        <v>1.25</v>
      </c>
      <c r="AW85" s="10" t="str">
        <f aca="false">IF(AV85="","",IF(AND(AV85&gt;=-1,AV85&lt;=-0.5),"-1 a -0,5",IF(AND(AV85&gt;-0.5,AV85&lt;=0),"De -0,5 a 0",IF(AND(AV85&gt;=0.25,AV85&lt;=0.75),"0,25 a 0,75",IF(AND(AV85&gt;=1,AV85&lt;=1.5),"1 a 1,5",IF(AND(AV85&gt;=1.75,AV85&lt;=2.25),"1,75 a 2,25",IF(AND(AV85&gt;=2.5,AV85&lt;=3),"2,5 a 3",IF(AND(AV85&gt;=3.25,AV85&lt;=3.75),"3,25 a 3,75","Fuera de rango"))))))))</f>
        <v>1 a 1,5</v>
      </c>
      <c r="AX85" s="10" t="n">
        <f aca="false">IF(AW85="","",IF(OR(AW85="-1 a -0,5",AW85="-1 a -0.5"),1,IF(OR(AW85="De -0,5 a 0",AW85="-0,5 a 0",AW85="De -0.5 a 0"),2,IF(OR(AW85="0,25 a 0,75",AW85="0.25 a 0.75"),"NORMA",IF(OR(AW85="1 a 1,5",AW85="1 a 1.5"),3,IF(OR(AW85="1,75 a 2,25",AW85="1.75 a 2.25"),4,IF(OR(AW85="2,5 a 3",AW85="2.5 a 3"),5,IF(OR(AW85="3,25 a 3,75",AW85="3.25 a 3.75"),6,""))))))))</f>
        <v>3</v>
      </c>
      <c r="AY85" s="9" t="n">
        <v>-16</v>
      </c>
      <c r="AZ85" s="10" t="str">
        <f aca="false">IF(AY85="","",IF(AND(AY85&gt;=-20,AY85&lt;=-9.5),"-20 a -9,5",IF(AND(AY85&gt;=-9,AY85&lt;=-6.5),"-9 a -6,5",IF(AY85=-6,"-6",IF(AND(AY85&gt;=-5.5,AY85&lt;=-3),"-5,5 a -3",IF(AND(AY85&gt;=-2.5,AY85&lt;=0),"-2,5 a 0",IF(AND(AY85&gt;=0.5,AY85&lt;=3),"0,5 a 3",IF(AND(AY85&gt;=3.5,AY85&lt;=6),"3,5 a 6","Fuera de rango"))))))))</f>
        <v>-20 a -9,5</v>
      </c>
      <c r="BA85" s="11" t="n">
        <f aca="false">IF(AZ85="","",IF(AZ85="-20 a -9,5",1,IF(AZ85="-9 a -6,5",2,IF(AZ85="-6","NORMA",IF(AZ85="-5,5 a -3",3,IF(AZ85="-2,5 a 0",4,IF(AZ85="0,5 a 3",5,IF(AZ85="3,5 a 6",6,""))))))))</f>
        <v>1</v>
      </c>
      <c r="BB85" s="9" t="n">
        <v>0</v>
      </c>
      <c r="BC85" s="10" t="str">
        <f aca="false" t="array" ref="BC85">IF(BB85="","",_xlfn.IFS(AND(BB85&gt;=0,BB85&lt;=2),"0 a 2",AND(BB85&gt;=2.5,BB85&lt;=4.5),"2,5 a 4,5",AND(BB85&gt;=5,BB85&lt;=7),"5 a 7",AND(BB85&gt;=7.5,BB85&lt;=9.5),"7,5 a 9,5",AND(BB85&gt;=10,BB85&lt;=12),"10 a 12",AND(BB85&gt;=12.5,BB85&lt;=14.5),"12,5 a 14,5",BB85=15,"15",AND(BB85&gt;=15.5,BB85&lt;=17.5),"15,5 a 17,5",AND(BB85&gt;=18,BB85&lt;=20),"18 a 20",AND(BB85&gt;=20.5,BB85&lt;=22.5),"20,5 a 22,5",AND(BB85&gt;=23,BB85&lt;=25),"23 a 25",TRUE(),"Fuera de rango"))</f>
        <v>0 a 2</v>
      </c>
      <c r="BD85" s="11" t="n">
        <f aca="false" t="array" ref="BD85">IF(BC85="","",_xlfn.IFS(BC85="0 a 2",1,BC85="2,5 a 4,5",2,BC85="5 a 7",3,BC85="7,5 a 9,5",4,BC85="10 a 12",5,BC85="12,5 a 14,5",6,BC85="15","NORMA",BC85="15,5 a 17,5",7,BC85="18 a 20",8,BC85="20,5 a 22,5",9,BC85="23 a 25",10,TRUE(),"Fuera de rango"))</f>
        <v>1</v>
      </c>
      <c r="BE85" s="9" t="n">
        <v>11</v>
      </c>
      <c r="BF85" s="10" t="str">
        <f aca="false">IF(BE85="","",IF(AND(BE85&gt;=-20,BE85&lt;=-10),"-20 a -10",IF(AND(BE85&gt;=-9.5,BE85&lt;=0.5),"-9,5 a 0,5",IF(AND(BE85&gt;=1,BE85&lt;=11),"1 a 11",IF(AND(BE85&gt;=11.5,BE85&lt;=20.5),"11,5 a 20,5",IF(BE85=21,"21",IF(AND(BE85&gt;=21.5,BE85&lt;=31.5),"21,5 a 31,5",IF(AND(BE85&gt;=32,BE85&lt;=42),"32 a 42","Fuera de rango"))))))))</f>
        <v>1 a 11</v>
      </c>
      <c r="BG85" s="11" t="n">
        <f aca="false">IF(BF85="","",IF(BF85="-20 a -10",1,IF(BF85="-9,5 a 0,5",2,IF(BF85="1 a 11",3,IF(BF85="11,5 a 20,5",4,IF(BF85="21","NORMA",IF(BF85="21,5 a 31,5",5,IF(BF85="32 a 42",6,""))))))))</f>
        <v>3</v>
      </c>
      <c r="BH85" s="9" t="n">
        <v>0</v>
      </c>
      <c r="BI85" s="10" t="str">
        <f aca="false">IF(BH85="","",IF(AND(BH85&gt;=-20,BH85&lt;=-15),"-20 a -15",IF(AND(BH85&gt;=-14.5,BH85&lt;=-9.5),"-14,5 a -9,5",IF(AND(BH85&gt;=-9,BH85&lt;=-4),"-9 a -4",IF(AND(BH85&gt;=-3.5,BH85&lt;=2.5),"-3,5 a 2,5",IF(AND(BH85&gt;=3,BH85&lt;=8),"3 a 8",IF(AND(BH85&gt;=8.5,BH85&lt;=14.5),"8,5 a 14,5",IF(BH85=15,"15",IF(AND(BH85&gt;=15.5,BH85&lt;=20.5),"15,5 a 20,5",IF(AND(BH85&gt;=21,BH85&lt;=26),"21 a 26","Fuera de rango"))))))))))</f>
        <v>-3,5 a 2,5</v>
      </c>
      <c r="BJ85" s="11" t="n">
        <f aca="false">IF(BI85="","",IF(BI85="-20 a -15",1,IF(BI85="-14,5 a -9,5",2,IF(BI85="-9 a -4",3,IF(BI85="-3,5 a 2,5",4,IF(BI85="3 a 8",5,IF(BI85="8,5 a 14,5",6,IF(BI85="15","NORMA",IF(BI85="15,5 a 20,5",7,IF(BI85="21 a 26",8,IF(BI85="26,5 a 31,5",9,"")))))))))))</f>
        <v>4</v>
      </c>
      <c r="BK85" s="9" t="n">
        <v>20</v>
      </c>
      <c r="BL85" s="10" t="str">
        <f aca="false">IF(BK85="","",IF(AND(BK85&gt;=0,BK85&lt;=2),"0 - 2",IF(AND(BK85&gt;=2.5,BK85&lt;=4.5),"2,5 - 4,5",IF(AND(BK85&gt;=5,BK85&lt;=7),"5 - 7",IF(AND(BK85&gt;=7.5,BK85&lt;=9.5),"7,5 - 9,5",IF(AND(BK85&gt;=10,BK85&lt;=12),"10 - 12",IF(AND(BK85&gt;=12.5,BK85&lt;=13.5),"12,5 - 13,5",IF(BK85=14,"14",IF(AND(BK85&gt;=14.5,BK85&lt;=16.5),"14,5 - 16,5",IF(AND(BK85&gt;=17,BK85&lt;=19),"17 - 19",IF(AND(BK85&gt;=19.5,BK85&lt;=21.5),"19,5 - 21,5",IF(AND(BK85&gt;=22,BK85&lt;=24),"22 - 24",IF(AND(BK85&gt;=24.5,BK85&lt;=26.5),"24,5 - 26,5",IF(AND(BK85&gt;=27,BK85&lt;=29),"27 - 29",IF(AND(BK85&gt;=29.5,BK85&lt;=30),"29,5 - 30","Fuera de rango")))))))))))))))</f>
        <v>19,5 - 21,5</v>
      </c>
      <c r="BM85" s="11" t="n">
        <f aca="false">IF(BL85="","",IF(BL85="0 - 2",1,IF(BL85="2,5 - 4,5",2,IF(BL85="5 - 7",3,IF(BL85="7,5 - 9,5",4,IF(BL85="10 - 12",5,IF(BL85="12,5 - 13,5",6,IF(BL85="14","NORMA",IF(BL85="14,5 - 16,5",7,IF(BL85="17 - 19",8,IF(BL85="19,5 - 21,5",9,IF(BL85="22 - 24",10,IF(BL85="24,5 - 26,5",11,IF(BL85="27 - 29",12,IF(BL85="29,5 - 30",13,"")))))))))))))))</f>
        <v>9</v>
      </c>
      <c r="BN85" s="9" t="n">
        <v>32</v>
      </c>
      <c r="BO85" s="11" t="str">
        <f aca="false">IF(BN85="","",IF(AND(BN85&gt;=-20,BN85&lt;=-10),"-20 a -10",IF(AND(BN85&gt;=-9.5,BN85&lt;=0.5),"-9,5 a 0,5",IF(AND(BN85&gt;=1,BN85&lt;=11),"1 a 11",IF(AND(BN85&gt;=11.5,BN85&lt;=21.5),"11,5 a 21,5",IF(BN85=22,"22",IF(AND(BN85&gt;=22.5,BN85&lt;=32.5),"22,5 a 32,5",IF(AND(BN85&gt;=33,BN85&lt;=43),"33 a 43","Fuera de rango"))))))))</f>
        <v>22,5 a 32,5</v>
      </c>
      <c r="BP85" s="11" t="n">
        <f aca="false">IF(BO85="","",IF(BO85="-20 a -10",1,IF(BO85="-9,5 a 0,5",2,IF(BO85="1 a 11",3,IF(BO85="11,5 a 21,5",4,IF(BO85="22","NORMA",IF(BO85="22,5 a 32,5",5,IF(BO85="33 a 43",6,""))))))))</f>
        <v>5</v>
      </c>
      <c r="BQ85" s="9" t="n">
        <v>18</v>
      </c>
      <c r="BR85" s="10" t="str">
        <f aca="false">IF(BQ85="","",IF(AND(BQ85&gt;=-20,BQ85&lt;=-15),"-20 a -15",IF(AND(BQ85&gt;=-14.5,BQ85&lt;=-9.5),"-14,5 a -9,5",IF(AND(BQ85&gt;=-9,BQ85&lt;=-4),"-9 a -4",IF(AND(BQ85&gt;=-3.5,BQ85&lt;=2.5),"-3,5 a 2,5",IF(AND(BQ85&gt;=3,BQ85&lt;=8),"3 a 8",IF(AND(BQ85&gt;=8.5,BQ85&lt;=13.5),"8,5 a 13,5",IF(AND(BQ85&gt;=14,BQ85&lt;=17.5),"14 a 17,5",IF(BQ85=18,"18",IF(AND(BQ85&gt;=18.5,BQ85&lt;=23.5),"18,5 a 23,5",IF(AND(BQ85&gt;=24,BQ85&lt;=29),"24 a 29",IF(AND(BQ85&gt;=29.5,BQ85&lt;=34.5),"29,5 a 34,5",IF(AND(BQ85&gt;=35,BQ85&lt;=40),"35 a 40","Fuera de rango")))))))))))))</f>
        <v>18</v>
      </c>
      <c r="BS85" s="11" t="str">
        <f aca="false">IF(BR85="","",IF(BR85="-20 a -15",1,IF(BR85="-14,5 a -9,5",2,IF(BR85="-9 a -4",3,IF(BR85="-3,5 a 2,5",4,IF(BR85="3 a 8",5,IF(BR85="8,5 a 13,5",6,IF(BR85="14 a 17,5",7,IF(BR85="18","NORMA",IF(BR85="18,5 a 23,5",8,IF(BR85="24 a 29",9,IF(BR85="29,5 a 34,5",10,IF(BR85="35 a 40",11,"")))))))))))))</f>
        <v>NORMA</v>
      </c>
      <c r="BT85" s="9" t="n">
        <v>0</v>
      </c>
      <c r="BU85" s="10" t="str">
        <f aca="false">IF(BT85="","",IF(AND(BT85&gt;=-20,BT85&lt;=-18),"-20 a -18",IF(AND(BT85&gt;=-17.5,BT85&lt;=-15.5),"-17,5 a -15,5",IF(AND(BT85&gt;=-15,BT85&lt;=-13),"-15 a -13",IF(AND(BT85&gt;=-12.5,BT85&lt;=-10.5),"-12,5 a -10,5",IF(AND(BT85&gt;=-10,BT85&lt;=-8),"-10 a -8",IF(AND(BT85&gt;=-7.5,BT85&lt;=-5.5),"-7,5 a -5,5",IF(AND(BT85&gt;=-5,BT85&lt;=-3),"-5 a -3",IF(AND(BT85&gt;=-2.5,BT85&lt;=-0.5),"-2,5 a -0,5",IF(BT85=0,"0",IF(AND(BT85&gt;=0.5,BT85&lt;=2.5),"0,5 a 2,5",IF(AND(BT85&gt;=3,BT85&lt;=5),"3 a 5",IF(AND(BT85&gt;=5.5,BT85&lt;=7.5),"5,5 a 7,5",IF(AND(BT85&gt;=8,BT85&lt;=10),"8 a 10",IF(AND(BT85&gt;=10.5,BT85&lt;=12.5),"10,5 a 12,5",IF(AND(BT85&gt;=13,BT85&lt;=15),"13 a 15",IF(AND(BT85&gt;=15.5,BT85&lt;=17.5),"15,5 a 17,5",IF(AND(BT85&gt;=18,BT85&lt;=20),"18 a 20","Fuera de rango"))))))))))))))))))</f>
        <v>0</v>
      </c>
      <c r="BV85" s="11" t="str">
        <f aca="false">IF(BT85="","",IF(BT85=0,"NORMA",IF(AND(BT85&gt;=-20,BT85&lt;=-18),2,IF(AND(BT85&gt;=-17.5,BT85&lt;=-15.5),2,IF(AND(BT85&gt;=-15,BT85&lt;=-13),3,IF(AND(BT85&gt;=-12.5,BT85&lt;=-10.5),4,IF(AND(BT85&gt;=-10,BT85&lt;=-8),5,IF(AND(BT85&gt;=-7.5,BT85&lt;=-5.5),6,IF(AND(BT85&gt;=-5,BT85&lt;=-3),7,IF(AND(BT85&gt;=-2.5,BT85&lt;=-0.5),8,IF(AND(BT85&gt;=0.5,BT85&lt;=2.5),9,IF(AND(BT85&gt;=3,BT85&lt;=5),10,IF(AND(BT85&gt;=5.5,BT85&lt;=7.5),11,IF(AND(BT85&gt;=8,BT85&lt;=10),12,IF(AND(BT85&gt;=10.5,BT85&lt;=12.5),13,IF(AND(BT85&gt;=13,BT85&lt;=15),14,IF(AND(BT85&gt;=15.5,BT85&lt;=17.5),15,IF(AND(BT85&gt;=18,BT85&lt;=20),16,"Fuera de rango"))))))))))))))))))</f>
        <v>NORMA</v>
      </c>
      <c r="BW85" s="9" t="n">
        <v>-5.75</v>
      </c>
      <c r="BX85" s="10" t="n">
        <f aca="false">18.5- (0.3*H85)</f>
        <v>10.1</v>
      </c>
      <c r="BY85" s="10" t="n">
        <f aca="false">(BW85)-(BX85)</f>
        <v>-15.85</v>
      </c>
      <c r="BZ85" s="10" t="str">
        <f aca="false">IF(BY85="","",IF(BY85&lt;-27.5,"De -30 a -28",IF(BY85&lt;-25,"De -27,5 a -25,5",IF(BY85&lt;-22.5,"De -25 a -23",IF(BY85&lt;-20,"De -22,5 a -20,5",IF(BY85&lt;-17.5,"De -20 a -18",IF(BY85&lt;-15,"De -17,5 a -15,5",IF(BY85&lt;-12.5,"De -15 a -13",IF(BY85&lt;-10,"De -12,5 a -10,5",IF(BY85&lt;-7.5,"De -10 a -8",IF(BY85&lt;-5,"De -7,5 a -5,5",IF(BY85&lt;-2.5,"De -5 a -3",IF(BY85&lt;0,"De -2,5 a -0,5",IF(BY85&lt;2.5,"De 0 a 2",IF(BY85&lt;5,"De 2,5 a 4,5",IF(BY85&lt;7.5,"De 5 a 7",IF(BY85&lt;10,"De 7,5 a 9,5",IF(BY85&lt;12.5,"De 10 a 12",IF(BY85&lt;15,"De 12,5 a 14,5",IF(BY85&lt;17.5,"De 15 a 17",IF(BY85&lt;20,"De 17,5 a 19,5",IF(BY85&lt;22.5,"De 20 a 22",IF(BY85&lt;25,"De 22,5 a 24,5",IF(BY85&lt;27.5,"De 25 a 27","De 27,5 a 30"))))))))))))))))))))))))</f>
        <v>De -17,5 a -15,5</v>
      </c>
      <c r="CA85" s="12" t="n">
        <f aca="false">IF(BY85="","",IF(BY85&lt;=-28,1,IF(BY85&lt;=-25.5,2,IF(BY85&lt;=-23,3,IF(BY85&lt;=-20.5,4,IF(BY85&lt;=-18,5,IF(BY85&lt;=-15.5,6,IF(BY85&lt;=-13,7,IF(BY85&lt;=-10.5,8,IF(BY85&lt;=-8,9,IF(BY85&lt;=-5.5,10,IF(BY85&lt;=-3,11,IF(BY85&lt;=-0.5,12,IF(BY85&lt;=2,13,IF(BY85&lt;=4.5,14,IF(BY85&lt;=7,15,IF(BY85&lt;=9.5,16,IF(BY85&lt;=12,17,IF(BY85&lt;=14.5,18,IF(BY85&lt;=17,19,IF(BY85&lt;=19.5,20,IF(BY85&lt;=22,21,IF(BY85&lt;=24.5,22,IF(BY85&lt;=27,23,IF(BY85&lt;=30,24,"Fuera de rango")))))))))))))))))))))))))</f>
        <v>6</v>
      </c>
      <c r="CB85" s="9" t="n">
        <v>-8</v>
      </c>
      <c r="CC85" s="10" t="n">
        <f aca="false">18.5- (0.3*H85)</f>
        <v>10.1</v>
      </c>
      <c r="CD85" s="10" t="n">
        <f aca="false">(CB85)-(CC85)</f>
        <v>-18.1</v>
      </c>
      <c r="CE85" s="10" t="str">
        <f aca="false">IF(CD85="","",IF(CD85&lt;-27.5,"De -30 a -28",IF(CD85&lt;-25,"De -27,5 a -25,5",IF(CD85&lt;-22.5,"De -25 a -23",IF(CD85&lt;-20,"De -22,5 a -20,5",IF(CD85&lt;-17.5,"De -20 a -18",IF(CD85&lt;-15,"De -17,5 a -15,5",IF(CD85&lt;-12.5,"De -15 a -13",IF(CD85&lt;-10,"De -12,5 a -10,5",IF(CD85&lt;-7.5,"De -10 a -8",IF(CD85&lt;-5,"De -7,5 a -5,5",IF(CD85&lt;-2.5,"De -5 a -3",IF(CD85&lt;0,"De -2,5 a -0,5",IF(CD85&lt;=2,"De 0 a 2",IF(CD85&lt;=4.5,"De 2,5 a 4,5",IF(CD85&lt;=7,"De 5 a 7",IF(CD85&lt;=9.5,"De 7,5 a 9,5",IF(CD85&lt;=12,"De 10 a 12",IF(CD85&lt;=14.5,"De 12,5 a 14,5",IF(CD85&lt;=17,"De 15 a 17",IF(CD85&lt;=19.5,"De 17,5 a 19,5",IF(CD85&lt;=22,"De 20 a 22",IF(CD85&lt;=24.5,"De 22,5 a 24,5",IF(CD85&lt;=27,"De 25 a 27","De 27,5 a 30"))))))))))))))))))))))))</f>
        <v>De -20 a -18</v>
      </c>
      <c r="CF85" s="12" t="n">
        <f aca="false">IF(CD85="","",IF(CD85&lt;-27.5,1,IF(CD85&lt;-25,2,IF(CD85&lt;-22.5,3,IF(CD85&lt;-20,4,IF(CD85&lt;-17.5,5,IF(CD85&lt;-15,6,IF(CD85&lt;-12.5,7,IF(CD85&lt;-10,8,IF(CD85&lt;-7.5,9,IF(CD85&lt;-5,10,IF(CD85&lt;-2.5,11,IF(CD85&lt;0,12,IF(CD85&lt;2.5,13,IF(CD85&lt;5,14,IF(CD85&lt;7.5,15,IF(CD85&lt;10,16,IF(CD85&lt;12.5,17,IF(CD85&lt;15,18,IF(CD85&lt;17.5,19,IF(CD85&lt;20,20,IF(CD85&lt;22.5,21,IF(CD85&lt;25,22,IF(CD85&lt;27.5,23,24))))))))))))))))))))))))</f>
        <v>5</v>
      </c>
      <c r="CG85" s="9" t="n">
        <v>-1.75</v>
      </c>
      <c r="CH85" s="10" t="str">
        <f aca="false">IF(CG85="","",IF(AND(CG85&gt;=-10,CG85&lt;=-9.5),"-10 a -9,5",IF(AND(CG85&gt;-9.5,CG85&lt;=-8.5),"-9 a -8,5",IF(AND(CG85&gt;-8.5,CG85&lt;=-7.5),"-8 a -7,5",IF(AND(CG85&gt;-7.5,CG85&lt;=-6.5),"-7 a -6,5",IF(AND(CG85&gt;-6.5,CG85&lt;=-5.5),"-6 a -5,5",IF(AND(CG85&gt;-5.5,CG85&lt;=-4.5),"-5 a -4,5",IF(AND(CG85&gt;-4.5,CG85&lt;=-3.5),"-4 a -3,5",IF(AND(CG85&gt;-3.5,CG85&lt;=-2.5),"-3 a -2,5",IF(CG85=-2.25,"-2,25",IF(AND(CG85&gt;-2.5,CG85&lt;=-1.5),"-2 a -1,5",IF(AND(CG85&gt;-1.5,CG85&lt;=-0.5),"-1 a -0,5",IF(AND(CG85&gt;-0.5,CG85&lt;=0.5),"0 a 0,5",IF(AND(CG85&gt;0.5,CG85&lt;=1.5),"1 a 1,5",IF(AND(CG85&gt;1.5,CG85&lt;=2.5),"2 a 2,5",IF(AND(CG85&gt;2.5,CG85&lt;=3.5),"3 a 3,5",IF(AND(CG85&gt;3.5,CG85&lt;=4.5),"4 a 4,5",IF(AND(CG85&gt;4.5,CG85&lt;=5.5),"5 a 5,5",IF(AND(CG85&gt;5.5,CG85&lt;=6.5),"6 a 6,5",IF(AND(CG85&gt;6.5,CG85&lt;=7.5),"7 a 7,5",IF(AND(CG85&gt;7.5,CG85&lt;=8.5),"8 a 8,5",IF(AND(CG85&gt;8.5,CG85&lt;=9.5),"9 a 9,5",IF(CG85&gt;=10,"10","Fuera de rango")))))))))))))))))))))))</f>
        <v>-2 a -1,5</v>
      </c>
      <c r="CI85" s="11" t="n">
        <f aca="false">IF(CG85="","",IF(CG85=-2.25,"NORMA",IF(CG85&lt;=-9.5,1,IF(CG85&lt;=-8.5,2,IF(CG85&lt;=-7.5,3,IF(CG85&lt;=-6.5,4,IF(CG85&lt;=-5.5,5,IF(CG85&lt;=-4.5,6,IF(CG85&lt;=-3.5,7,IF(CG85&lt;=-2.5,8,IF(CG85&lt;=-1.5,9,IF(CG85&lt;=-0.5,10,IF(CG85&lt;=0.5,11,IF(CG85&lt;=1.5,12,IF(CG85&lt;=2.5,13,IF(CG85&lt;=3.5,14,IF(CG85&lt;=4.5,15,IF(CG85&lt;=5.5,16,IF(CG85&lt;=6.5,17,IF(CG85&lt;=7.5,18,IF(CG85&lt;=8.5,19,IF(CG85&lt;=9.5,20,IF(CG85=10,21,"Fuera de rango")))))))))))))))))))))))</f>
        <v>9</v>
      </c>
      <c r="CJ85" s="9" t="n">
        <v>3.25</v>
      </c>
      <c r="CK85" s="10" t="str">
        <f aca="false">IF(CJ85="","",IF(AND(CJ85&gt;=-6,CJ85&lt;=-5.5),"-6 a -5,5",IF(AND(CJ85&gt;-5.5,CJ85&lt;=-4.5),"-5 a -4,5",IF(AND(CJ85&gt;-4.5,CJ85&lt;=-3.5),"-4 a -3,5",IF(AND(CJ85&gt;-3.5,CJ85&lt;=-2.5),"-3 a -2,5",IF(AND(CJ85&gt;-2.5,CJ85&lt;=-1.5),"-2 a -1,5",IF(AND(CJ85&gt;-1.5,CJ85&lt;=-0.5),"-1 a -0,5",IF(AND(CJ85&gt;-0.5,CJ85&lt;=0.5),"0 a 0,5",IF(AND(CJ85&gt;0.5,CJ85&lt;=1.5),"1 a 1,5",IF(AND(CJ85&gt;1.5,CJ85&lt;2.5),"2",IF(AND(CJ85&gt;=2.5,CJ85&lt;=3),"2,5 a 3",IF(AND(CJ85&gt;3,CJ85&lt;=4),"3,5 a 4",IF(AND(CJ85&gt;4,CJ85&lt;=5),"4,5 a 5",IF(AND(CJ85&gt;5,CJ85&lt;=6),"5,5 a 6",IF(AND(CJ85&gt;6,CJ85&lt;=7),"6,5 a 7",IF(AND(CJ85&gt;7,CJ85&lt;=8),"7,5 a 8",IF(AND(CJ85&gt;8,CJ85&lt;=9.5),"8,5 a 9,5",IF(CJ85=10,"10","Fuera de rango"))))))))))))))))))</f>
        <v>3,5 a 4</v>
      </c>
      <c r="CL85" s="11" t="n">
        <f aca="false">IF(CK85="","",IF(OR(CK85="-6 a -5,5",CK85="-6 - -5,5"),1,IF(OR(CK85="-5 a -4,5",CK85="-5 - -4,5"),2,IF(OR(CK85="-4 a -3,5",CK85="-4 - -3,5"),3,IF(OR(CK85="-3 a -2,5",CK85="-3 - -2,5"),4,IF(OR(CK85="-2 a -1,5",CK85="-2 - -1,5"),5,IF(OR(CK85="-1 a -0,5",CK85="-1 - -0,5"),6,IF(OR(CK85="0 a 0,5",CK85="0 - 0,5"),7,IF(OR(CK85="1 a 1,5",CK85="1 - 1,5"),8,IF(CK85="2","NORMA",IF(OR(CK85="2,5 a 3",CK85="2,5 - 3"),9,IF(OR(CK85="3,5 a 4",CK85="3,5 - 4"),10,IF(OR(CK85="4,5 a 5",CK85="4,5 - 5"),11,IF(OR(CK85="5,5 a 6",CK85="5,5 - 6"),12,IF(OR(CK85="6,5 a 7",CK85="6,5 - 7"),13,IF(OR(CK85="7,5 a 8",CK85="7,5 - 8"),14,IF(OR(CK85="8,5 a 9",CK85="8,5 - 9,5",CK85="9 a 9,5"),15,IF(CK85="10",15,IF(OR(CK85="0,5 a 1",CK85="0,5 - 1"),7,"Fuera de rango")))))))))))))))))))</f>
        <v>10</v>
      </c>
      <c r="CO85" s="10" t="str">
        <f aca="false">IF(CM85&gt;0,"EME"," ")</f>
        <v> </v>
      </c>
      <c r="CQ85" s="10" t="str">
        <f aca="false">IF(CP85&gt;0,"0", " ")</f>
        <v> </v>
      </c>
      <c r="CR85" s="10" t="str">
        <f aca="false">IF(CP85&gt;0,"EME"," ")</f>
        <v> </v>
      </c>
      <c r="CS85" s="9" t="n">
        <v>0</v>
      </c>
      <c r="CV85" s="9" t="n">
        <v>0</v>
      </c>
      <c r="CY85" s="9" t="n">
        <v>-11</v>
      </c>
      <c r="DB85" s="9" t="n">
        <v>-11.5</v>
      </c>
      <c r="DC85" s="11" t="str">
        <f aca="false">IF(DB85&lt;0,"2"," ")</f>
        <v>2</v>
      </c>
      <c r="DD85" s="11" t="str">
        <f aca="false">IF(DB85&lt;0,"MIO"," ")</f>
        <v>MIO</v>
      </c>
      <c r="DE85" s="9" t="n">
        <v>-0.5</v>
      </c>
      <c r="DF85" s="10" t="str">
        <f aca="false">IF(DE85&lt;0,"3"," ")</f>
        <v>3</v>
      </c>
      <c r="DG85" s="10" t="str">
        <f aca="false">IF(DE85&lt;0,"AST"," ")</f>
        <v>AST</v>
      </c>
      <c r="DH85" s="9" t="n">
        <v>-0.75</v>
      </c>
      <c r="DI85" s="10" t="str">
        <f aca="false">IF(DH85&lt;0,"3"," ")</f>
        <v>3</v>
      </c>
      <c r="DJ85" s="10" t="str">
        <f aca="false">IF(DH85&lt;0,"AST"," ")</f>
        <v>AST</v>
      </c>
      <c r="DK85" s="9" t="n">
        <v>0</v>
      </c>
      <c r="DL85" s="10" t="str">
        <f aca="false">IF(DK85&gt;0,"4"," ")</f>
        <v> </v>
      </c>
      <c r="DM85" s="10" t="str">
        <f aca="false">IF(DK85&gt;0,"PRE"," ")</f>
        <v> </v>
      </c>
      <c r="DN85" s="9" t="n">
        <v>0</v>
      </c>
      <c r="DO85" s="10" t="str">
        <f aca="false">IF(DN85&gt;0,"4"," ")</f>
        <v> </v>
      </c>
      <c r="DP85" s="10" t="str">
        <f aca="false">IF(DN85&gt;0,"PRE"," ")</f>
        <v> </v>
      </c>
      <c r="DS85" s="12" t="str">
        <f aca="false">CONCATENATE(CO85,CU85,DA85,DG85,DM85)</f>
        <v> AST </v>
      </c>
      <c r="DT85" s="10" t="e">
        <f aca="false" t="array" ref="DT85">_xlfn.IFS(DS85="EME    ","0", DS85=" HIP   ","1", DS85="  MIO  ","2", DS85="   AST ","3", DS85="    PRE","4", DS85="EME   PRE","5", DS85=" HIP  PRE","6", DS85=" HIP AST ","7", DS85="  MIO PRE","8", DS85="  MIOAST ","9", DS85="   ASTPRE","10",DS85=" HIP ASTPRE","11", DS85="  MIOASTPRE","12", DS85="     ","0")</f>
        <v>#N/A</v>
      </c>
      <c r="DV85" s="1" t="e">
        <f aca="false" t="array" ref="DV85">_xlfn.IFS(DU85="SI","2", DU85="NO","1")</f>
        <v>#N/A</v>
      </c>
      <c r="DX85" s="11" t="str">
        <f aca="false">IF(DW85=0,"1","2")</f>
        <v>1</v>
      </c>
      <c r="DY85" s="11" t="str">
        <f aca="false" t="array" ref="DY85">_xlfn.IFS(DW85=0,"0", DW85=0.25, "1", DW85=0.5,"2", DW85=0.75,"3", DW85=1,"4",DW85=1.25,"5", DW85=1.5,"6", DW85=1.75,"7", DW85=2,"8")</f>
        <v>0</v>
      </c>
      <c r="EA85" s="11" t="str">
        <f aca="false">IF(DZ85=0,"1","2")</f>
        <v>1</v>
      </c>
      <c r="EB85" s="11" t="str">
        <f aca="false" t="array" ref="EB85">_xlfn.IFS(DZ85=0,"0", DZ85=0.25, "1", DZ85=0.5,"2", DZ85=0.75,"3", DZ85=1,"4",DZ85=1.25,"5", DZ85=1.5,"6", DZ85=1.75,"7", DZ85=2,"8")</f>
        <v>0</v>
      </c>
      <c r="ED85" s="10" t="str">
        <f aca="false">IF(EC85=0,"1","2")</f>
        <v>1</v>
      </c>
      <c r="EE85" s="11" t="str">
        <f aca="false" t="array" ref="EE85">_xlfn.IFS(EC85=0,"0", EC85=-0.25, "1", EC85=-0.5,"2", EC85=-0.75,"3", EC85=-1,"4",EC85=-1.25,"5", EC85=-1.5,"6", EC85=-1.75,"7", EC85=-2,"8", EC85=-2.25,"9",EC85=-2.5,"10", EC85=-2.75,"11", EC85=-3,"12", EC85=-3.25,"13", EC85=-3.5,"14", EC85=-3.75,"15",EC85=-4,"16")</f>
        <v>0</v>
      </c>
      <c r="EG85" s="10" t="str">
        <f aca="false">IF(EF85=0,"1","2")</f>
        <v>1</v>
      </c>
      <c r="EH85" s="11" t="str">
        <f aca="false" t="array" ref="EH85">_xlfn.IFS(EF85=0,"0", EF85=-0.25, "1", EF85=-0.5,"2", EF85=-0.75,"3", EF85=-1,"4",EF85=-1.25,"5", EF85=-1.5,"6", EF85=-1.75,"7", EF85=-2,"8", EF85=-2.25,"9",EF85=-2.5,"10", EF85=-2.75,"11", EF85=-3,"12", EF85=-3.25,"13", EF85=-3.5,"14", EF85=-3.75,"15",EF85=-4,"16")</f>
        <v>0</v>
      </c>
      <c r="EJ85" s="11" t="str">
        <f aca="false">IF(EI85=0,"1","2")</f>
        <v>1</v>
      </c>
      <c r="EK85" s="11" t="str">
        <f aca="false" t="array" ref="EK85">_xlfn.IFS(EI85=0,"0", EI85=-0.25, "1", EI85=-0.5,"2", EI85=-0.75,"3", EI85=-1,"4",EI85=-1.25,"5", EI85=-1.5,"6", EI85=-1.75,"7", EI85=-2,"8", EI85=-2.25,"9", EI85=-2.25,"9",EI85=-2.5,"10", EI85=-2.75,"11", EI85=-3,"12", EI85=-3.25,"13", EI85=-3.5,"14", EI85=-3.75,"15",EI85=-4,"16", EI85=0.25, "17", EI85=0.5, "18")</f>
        <v>0</v>
      </c>
      <c r="EM85" s="11" t="str">
        <f aca="false">IF(EL85=0,"1","2")</f>
        <v>1</v>
      </c>
      <c r="EN85" s="11" t="str">
        <f aca="false" t="array" ref="EN85">_xlfn.IFS(EL85=0.25,"17",EL85=0.5,"18", EL85=0,"0", EL85=-0.25, "1", EL85=-0.5,"2", EL85=-0.75,"3", EL85=-1,"4",EL85=-1.25,"5", EL85=-1.5,"6", EL85=-1.75,"7", EL85=-2,"8",EL85= -2.25,"9",EL85=-2.5,"10",EL85= -2.75,"11",EL85= -3,"12",EL85= -3.25,"13",EL85= -3.5,"14",EL85= -3.75,"15",EL85=-4,"16")</f>
        <v>0</v>
      </c>
      <c r="EP85" s="11" t="str">
        <f aca="false">IF(EO85=0,"1","2")</f>
        <v>1</v>
      </c>
      <c r="EQ85" s="11" t="str">
        <f aca="false" t="array" ref="EQ85">_xlfn.IFS(EO85=0,"0", EO85=0.25, "1", EO85=0.5,"2", EO85=0.75,"3", EO85=1,"4",EO85=1.25,"5", EO85=1.5,"6", EO85=1.75,"7", EO85=2,"8", EO85=2.25,"9", EO85=2.25,"9",EO85=2.5,"10", EO85=2.75,"11", EO85=3,"12", EO85=3.25,"13", EO85=3.5,"14", EO85=3.75,"15",EO85=4,"16", EO85=-0.25, "17", bq=-0.5, "18")</f>
        <v>0</v>
      </c>
      <c r="ES85" s="11" t="str">
        <f aca="false">IF(ER85=0,"1","2")</f>
        <v>1</v>
      </c>
      <c r="ET85" s="11" t="str">
        <f aca="false" t="array" ref="ET85">_xlfn.IFS(ER85=0,"0", ER85=0.25, "1", ER85=0.5,"2", ER85=0.75,"3", ER85=1,"4",ER85=1.25,"5", ER85=1.5,"6", ER85=1.75,"7", ER85=2,"8", ER85=2.25,"9", ER85=2.25,"9",ER85=2.5,"10", ER85=2.75,"11", ER85=3,"12", ER85=3.25,"13", ER85=3.5,"14", ER85=3.75,"15",ER85=4,"16", ER85=-0.25, "17", bq=-0.5, "18")</f>
        <v>0</v>
      </c>
      <c r="EV85" s="14" t="e">
        <f aca="false">VLOOKUP(EU85,LEYENDA!$G$2:$H$8,2,TRUE())</f>
        <v>#N/A</v>
      </c>
      <c r="EW85" s="14" t="e">
        <f aca="false" t="array" ref="EW85">_xlfn.IFS(EV85="0-5","1", EV85="6-12","2", EV85="13-18","3", EV85="19-24","4", EV85="25-36","5", EV85="37-48","6", EV85="49-60","7")</f>
        <v>#N/A</v>
      </c>
    </row>
    <row r="86" customFormat="false" ht="13.5" hidden="false" customHeight="false" outlineLevel="0" collapsed="false">
      <c r="A86" s="1" t="n">
        <v>39</v>
      </c>
      <c r="B86" s="2" t="n">
        <v>5</v>
      </c>
      <c r="C86" s="33" t="n">
        <v>45825</v>
      </c>
      <c r="E86" s="5" t="str">
        <f aca="false">VLOOKUP(A86,'286'!$A$3:$J$6279,10,FALSE())</f>
        <v>VILLATE GONZÁLEZ, LEIRE</v>
      </c>
      <c r="F86" s="4" t="str">
        <f aca="false">VLOOKUP(A86,'286'!$A$3:$I$1768,3,FALSE())</f>
        <v>VIGONLE</v>
      </c>
      <c r="G86" s="6" t="n">
        <f aca="false">VLOOKUP(A86,'286'!$A$3:$I$1768,4,FALSE())</f>
        <v>35151</v>
      </c>
      <c r="H86" s="7" t="n">
        <f aca="false">YEAR(C86)-YEAR(G86)</f>
        <v>29</v>
      </c>
      <c r="I86" s="1" t="str">
        <f aca="false">VLOOKUP(H86,LEYENDA!$C$2:$D$6,2,TRUE())</f>
        <v>25-40</v>
      </c>
      <c r="J86" s="5" t="str">
        <f aca="false">VLOOKUP(A86,'286'!$A$3:$I$1768,7,FALSE())</f>
        <v>M</v>
      </c>
      <c r="K86" s="8" t="str">
        <f aca="false">VLOOKUP(A86,'286'!$A$3:$I$1768,2,FALSE())</f>
        <v>OD</v>
      </c>
      <c r="L86" s="4" t="str">
        <f aca="false">VLOOKUP(A86,'286'!$A$3:$I$1768,8,FALSE())</f>
        <v>D</v>
      </c>
      <c r="M86" s="4" t="str">
        <f aca="false">VLOOKUP(A86,'286'!$A$3:$I$1768,9,FALSE())</f>
        <v>I</v>
      </c>
      <c r="N86" s="8" t="str">
        <f aca="false">IF(R86=O86, "MISMA","CONTRARIA")</f>
        <v>CONTRARIA</v>
      </c>
      <c r="O86" s="8" t="str">
        <f aca="false" t="array" ref="O86">_xlfn.IFS(L86="D","1", L86="I","2")</f>
        <v>1</v>
      </c>
      <c r="P86" s="8" t="str">
        <f aca="false" t="array" ref="P86">_xlfn.IFS(K86="OD","1", K86="OI","2")</f>
        <v>1</v>
      </c>
      <c r="Q86" s="1" t="str">
        <f aca="false" t="array" ref="Q86">_xlfn.IFS(J86="M","1", J86="H","2")</f>
        <v>1</v>
      </c>
      <c r="R86" s="8" t="str">
        <f aca="false" t="array" ref="R86">_xlfn.IFS(M86="D","1", M86="I","2")</f>
        <v>2</v>
      </c>
      <c r="S86" s="1" t="str">
        <f aca="false" t="array" ref="S86">_xlfn.IFS(N86="CONTRARIA", "1",N86= "MISMA","2")</f>
        <v>1</v>
      </c>
      <c r="T86" s="1" t="str">
        <f aca="false" t="array" ref="T86">_xlfn.IFS(I86="0-12","1", I86="13-24","2", I86="25-40","3", I86="41-60","4", I86="61-100","5")</f>
        <v>3</v>
      </c>
      <c r="U86" s="9" t="n">
        <v>-6</v>
      </c>
      <c r="V86" s="10" t="str">
        <f aca="false">IF(U86="","",IF(AND(U86&gt;=-9,U86&lt;=-6.5),"-9 a -6,5",IF(AND(U86&gt;=-6,U86&lt;=-3.5),"-6 a -3,5",IF(AND(U86&gt;=-3,U86&lt;=-1),"-3 a -1",IF(U86=-0.5,"-0,5",IF(AND(U86&gt;=0,U86&lt;=2.5),"0 a 2,5",IF(AND(U86&gt;=3,U86&lt;=5.5),"3 a 5,5",IF(AND(U86&gt;=6,U86&lt;=8.5),"6 a 8,5",IF(AND(U86&gt;=9,U86&lt;=20),"9 a 20","Fuera de rango")))))))))</f>
        <v>-6 a -3,5</v>
      </c>
      <c r="W86" s="11" t="n">
        <f aca="false">IF(V86="","",IF(V86="-9 a -6,5",2,IF(V86="-6 a -3,5",3,IF(V86="-3 a -1",4,IF(V86="-0,5","NORMA",IF(V86="0 a 2,5",5,IF(V86="3 a 5,5",6,IF(V86="6 a 8,5",7,IF(V86="9 a 20",8,"Fuera de rango")))))))))</f>
        <v>3</v>
      </c>
      <c r="X86" s="9" t="n">
        <v>0</v>
      </c>
      <c r="Y86" s="11" t="str">
        <f aca="false">IF(X86="","",IF(AND(X86&gt;=0,X86&lt;=4),"0 a 4",IF(AND(X86&gt;=4.5,X86&lt;=8.5),"4,5 a 8,5",IF(X86=9,"9",IF(AND(X86&gt;=9.5,X86&lt;=13),"9,5 a 13",IF(AND(X86&gt;=13.5,X86&lt;=20),"13,5 a 20",IF(AND(X86&gt;=20.5,X86&lt;=35),"20,5 a 35","Fuera de rango")))))))</f>
        <v>0 a 4</v>
      </c>
      <c r="Z86" s="11" t="n">
        <f aca="false">IF(Y86="","",IF(Y86="0 a 4",1,IF(Y86="4,5 a 8,5",2,IF(Y86="9","NORMA",IF(Y86="9,5 a 13",3,IF(Y86="13,5 a 20",4,IF(Y86="20,5 a 35",5,"Fuera de rango")))))))</f>
        <v>1</v>
      </c>
      <c r="AA86" s="9" t="n">
        <v>22</v>
      </c>
      <c r="AB86" s="10" t="str">
        <f aca="false">IF(AA86="","",IF(AND(AA86&gt;=0,AA86&lt;=9),"0 a 9",IF(AND(AA86&gt;=9.5,AA86&lt;=18.5),"9,5 a 18,5",IF(AA86=19,"19",IF(AND(AA86&gt;=19.5,AA86&lt;=28),"19,5 a 28",IF(AND(AA86&gt;=28.5,AA86&lt;=40),"28,5 a 40","Fuera de rango"))))))</f>
        <v>19,5 a 28</v>
      </c>
      <c r="AC86" s="11" t="n">
        <f aca="false" t="array" ref="AC86">_xlfn.IFS(AB86="","",AB86="0 a 9",1,AB86="9,5 a 18,5",2,AB86="19","NORMA",AB86="19,5 a 28",3,AB86="28,5 a 40",4,TRUE(),"Fuera de rango")</f>
        <v>3</v>
      </c>
      <c r="AD86" s="9" t="n">
        <v>3</v>
      </c>
      <c r="AE86" s="10" t="str">
        <f aca="false">IF(AD86="","",IF(AND(AD86&gt;=-10,AD86&lt;=0),"De -10 a 0",IF(AND(AD86&gt;=0.5,AD86&lt;=9.5),"0,5 a 9,5",IF(AD86=10,"10",IF(AND(AD86&gt;=10.5,AD86&lt;=20),"10,5 a 20",IF(AND(AD86&gt;=20.5,AD86&lt;=40),"20,5 a 40","Fuera de rango"))))))</f>
        <v>0,5 a 9,5</v>
      </c>
      <c r="AF86" s="12" t="n">
        <f aca="false">IF(AD86="","",IF(AND(AD86&gt;=-10,AD86&lt;=0),1,IF(AND(AD86&gt;=0.5,AD86&lt;=9.5),2,IF(AD86=10,"NORMA",IF(AND(AD86&gt;=10.5,AD86&lt;=20),3,IF(AND(AD86&gt;=20.5,AD86&lt;=40),4,""))))))</f>
        <v>2</v>
      </c>
      <c r="AG86" s="9" t="n">
        <v>13</v>
      </c>
      <c r="AH86" s="10" t="str">
        <f aca="false">IF(AG86="","",IF(AND(AG86&gt;=0,AG86&lt;=4),"0 a 4",IF(AND(AG86&gt;=4.5,AG86&lt;=8.5),"4,5 a 8,5",IF(AG86=9,"9",IF(AND(AG86&gt;=9.5,AG86&lt;=13),"9,5 a 13",IF(AND(AG86&gt;=13.5,AG86&lt;=25),"13,5 a 25","Fuera de rango"))))))</f>
        <v>9,5 a 13</v>
      </c>
      <c r="AI86" s="10" t="n">
        <f aca="false">IF(AH86="","",IF(AH86="0 a 4",1,IF(AH86="4,5 a 8,5",2,IF(AH86="9","NORMA",IF(AH86="9,5 a 13",3,IF(AH86="13,5 a 25",4,""))))))</f>
        <v>3</v>
      </c>
      <c r="AJ86" s="9" t="n">
        <v>8</v>
      </c>
      <c r="AK86" s="10" t="str">
        <f aca="false">IF(AJ86="","",IF(AND(AJ86&gt;=-15,AJ86&lt;=-10.5),"-15 a -10,5",IF(AND(AJ86&gt;=-10,AJ86&lt;=-4),"-10 a -4",IF(AND(AJ86&gt;=-4.5,AJ86&lt;=0),"-4,5 a 0",IF(AND(AJ86&gt;=0.5,AJ86&lt;=4.5),"0,5 a 4,5",IF(AJ86=5,"5",IF(AND(AJ86&gt;=5.5,AJ86&lt;=10),"5,5 a 10",IF(AND(AJ86&gt;=10.5,AJ86&lt;=20),"10,5 a 20","Fuera de rango"))))))))</f>
        <v>5,5 a 10</v>
      </c>
      <c r="AL86" s="11" t="n">
        <f aca="false">IF(AK86="","",IF(AK86="-15 a -10,5",1,IF(AK86="-10 a -4",2,IF(AK86="-4,5 a 0",3,IF(AK86="0,5 a 4,5",4,IF(AK86="5","NORMA",IF(AK86="5,5 a 10",5,IF(AK86="10,5 a 20",6,"Error"))))))))</f>
        <v>5</v>
      </c>
      <c r="AM86" s="9" t="n">
        <v>0</v>
      </c>
      <c r="AN86" s="10" t="str">
        <f aca="false">IF(AM86="","",IF(AND(AM86&gt;=-7.5,AM86&lt;=-5.5),"-7,5 a -5,5",IF(AND(AM86&gt;=-5,AM86&lt;=-3),"-5 a -3",IF(AND(AM86&gt;=-2.5,AM86&lt;=-0.5),"-2,5 a -0,5",IF(AM86=0,"0,00",IF(AND(AM86&gt;=0.5,AM86&lt;=2.5),"0,5 a 2,5",IF(AND(AM86&gt;=3,AM86&lt;=5),"3 a 5",IF(AND(AM86&gt;=5.5,AM86&lt;=7.5),"5,5 a 7,5",IF(AND(AM86&gt;=8,AM86&lt;=10),"8 a 10","Fuera de rango")))))))))</f>
        <v>0,00</v>
      </c>
      <c r="AO86" s="11" t="str">
        <f aca="false">IF(AN86="","",IF(AN86="-7,5 a -5,5",1,IF(AN86="-5 a -3",2,IF(AN86="-2,5 a -0,5",3,IF(AN86="0,00","NORMA",IF(AN86="0,5 a 2,5",4,IF(AN86="3 a 5",5,IF(AN86="5,5 a 7,5",6,IF(AN86="8 a 10",7,"Error")))))))))</f>
        <v>NORMA</v>
      </c>
      <c r="AP86" s="9" t="n">
        <v>-3</v>
      </c>
      <c r="AQ86" s="10" t="str">
        <f aca="false">IF(AP86="","",IF(AND(AP86&gt;=-20,AP86&lt;=-9.5),"-20 a -9,5",IF(AND(AP86&gt;=-9,AP86&lt;=-6.5),"-9 a -6,5",IF(AP86=-6,"-6",IF(AND(AP86&gt;=-5.5,AP86&lt;=-3),"-5,5 a -3",IF(AND(AP86&gt;=-2.5,AP86&lt;=0),"-2,5 a 0",IF(AND(AP86&gt;=0.5,AP86&lt;=3),"0,5 a 3",IF(AND(AP86&gt;=3.5,AP86&lt;=6),"3,5 a 6",IF(AND(AP86&gt;=6.5,AP86&lt;=9),"6,5 a 9",IF(AND(AP86&gt;=9.5,AP86&lt;=20),"9,5 a 20","Fuera de rango"))))))))))</f>
        <v>-5,5 a -3</v>
      </c>
      <c r="AR86" s="11" t="n">
        <f aca="false">IF(AQ86="","",IF(AQ86="-20 a -9,5",1,IF(AQ86="-9 a -6,5",2,IF(AQ86="-6","NORMA",IF(AQ86="-5,5 a -3",3,IF(AQ86="-2,5 a 0",4,IF(AQ86="0,5 a 3",5,IF(AQ86="3,5 a 6",6,IF(AQ86="6,5 a 9",7,IF(AQ86="9,5 a 20",8,""))))))))))</f>
        <v>3</v>
      </c>
      <c r="AS86" s="9" t="n">
        <v>3</v>
      </c>
      <c r="AT86" s="10" t="str">
        <f aca="false">IF(AS86="","",IF(AND(AS86&gt;=-16,AS86&lt;=-14),"-16 a -14",IF(AND(AS86&gt;=-13.5,AS86&lt;=-11.5),"-13,5 a -11,5",IF(AND(AS86&gt;=-11,AS86&lt;=-9),"-11 a -9",IF(AND(AS86&gt;=-8.5,AS86&lt;=-6.5),"-8,5 a -6,5",IF(AND(AS86&gt;=-6,AS86&lt;=-4),"-6 a -4",IF(AND(AS86&gt;=-3.5,AS86&lt;=-1.5),"-3,5 a -1,5",IF(AND(AS86&gt;=-1,AS86&lt;=1),"-1 a 1",IF(AND(AS86&gt;=1.5,AS86&lt;=3.5),"1,5 a 3,5",IF(AND(AS86&gt;=4,AS86&lt;=6),"4 a 6",IF(AND(AS86&gt;=6.5,AS86&lt;=8.5),"6,5 a 8,5",IF(AND(AS86&gt;=9,AS86&lt;=11),"9 a 11",IF(AND(AS86&gt;=11.5,AS86&lt;=13.5),"11,5 a 13,5",IF(AND(AS86&gt;=14,AS86&lt;=16),"14 a 16",IF(AND(AS86&gt;=16.5,AS86&lt;=18.5),"16,5 a 18,5",IF(AND(AS86&gt;=19,AS86&lt;=21),"19 a 21","Fuera de rango"))))))))))))))))</f>
        <v>1,5 a 3,5</v>
      </c>
      <c r="AU86" s="11" t="n">
        <f aca="false" t="array" ref="AU86">IF(AT86="","",_xlfn.IFS(AT86="-16 a -14",1,AT86="-13,5 a -11,5",2,AT86="-11 a -9",3,AT86="-8,5 a -6,5",4,AT86="-6 a -4",5,AT86="-3,5 a -1,5",6,AT86="-1 a 1",7,AT86="1,5 a 3,5",8,AT86="4 a 6","NORMA",AT86="6,5 a 8,5",9,AT86="9 a 11",10,AT86="11,5 a 13,5",11,AT86="14 a 16",12,AT86="16,5 a 18,5",13,AT86="19 a 21",14,TRUE(),""))</f>
        <v>8</v>
      </c>
      <c r="AV86" s="9" t="n">
        <v>1.25</v>
      </c>
      <c r="AW86" s="10" t="str">
        <f aca="false">IF(AV86="","",IF(AND(AV86&gt;=-1,AV86&lt;=-0.5),"-1 a -0,5",IF(AND(AV86&gt;-0.5,AV86&lt;=0),"De -0,5 a 0",IF(AND(AV86&gt;=0.25,AV86&lt;=0.75),"0,25 a 0,75",IF(AND(AV86&gt;=1,AV86&lt;=1.5),"1 a 1,5",IF(AND(AV86&gt;=1.75,AV86&lt;=2.25),"1,75 a 2,25",IF(AND(AV86&gt;=2.5,AV86&lt;=3),"2,5 a 3",IF(AND(AV86&gt;=3.25,AV86&lt;=3.75),"3,25 a 3,75","Fuera de rango"))))))))</f>
        <v>1 a 1,5</v>
      </c>
      <c r="AX86" s="10" t="n">
        <f aca="false">IF(AW86="","",IF(OR(AW86="-1 a -0,5",AW86="-1 a -0.5"),1,IF(OR(AW86="De -0,5 a 0",AW86="-0,5 a 0",AW86="De -0.5 a 0"),2,IF(OR(AW86="0,25 a 0,75",AW86="0.25 a 0.75"),"NORMA",IF(OR(AW86="1 a 1,5",AW86="1 a 1.5"),3,IF(OR(AW86="1,75 a 2,25",AW86="1.75 a 2.25"),4,IF(OR(AW86="2,5 a 3",AW86="2.5 a 3"),5,IF(OR(AW86="3,25 a 3,75",AW86="3.25 a 3.75"),6,""))))))))</f>
        <v>3</v>
      </c>
      <c r="AY86" s="9" t="n">
        <v>-9</v>
      </c>
      <c r="AZ86" s="10" t="str">
        <f aca="false">IF(AY86="","",IF(AND(AY86&gt;=-20,AY86&lt;=-9.5),"-20 a -9,5",IF(AND(AY86&gt;=-9,AY86&lt;=-6.5),"-9 a -6,5",IF(AY86=-6,"-6",IF(AND(AY86&gt;=-5.5,AY86&lt;=-3),"-5,5 a -3",IF(AND(AY86&gt;=-2.5,AY86&lt;=0),"-2,5 a 0",IF(AND(AY86&gt;=0.5,AY86&lt;=3),"0,5 a 3",IF(AND(AY86&gt;=3.5,AY86&lt;=6),"3,5 a 6","Fuera de rango"))))))))</f>
        <v>-9 a -6,5</v>
      </c>
      <c r="BA86" s="11" t="n">
        <f aca="false">IF(AZ86="","",IF(AZ86="-20 a -9,5",1,IF(AZ86="-9 a -6,5",2,IF(AZ86="-6","NORMA",IF(AZ86="-5,5 a -3",3,IF(AZ86="-2,5 a 0",4,IF(AZ86="0,5 a 3",5,IF(AZ86="3,5 a 6",6,""))))))))</f>
        <v>2</v>
      </c>
      <c r="BB86" s="9" t="n">
        <v>0</v>
      </c>
      <c r="BC86" s="10" t="str">
        <f aca="false" t="array" ref="BC86">IF(BB86="","",_xlfn.IFS(AND(BB86&gt;=0,BB86&lt;=2),"0 a 2",AND(BB86&gt;=2.5,BB86&lt;=4.5),"2,5 a 4,5",AND(BB86&gt;=5,BB86&lt;=7),"5 a 7",AND(BB86&gt;=7.5,BB86&lt;=9.5),"7,5 a 9,5",AND(BB86&gt;=10,BB86&lt;=12),"10 a 12",AND(BB86&gt;=12.5,BB86&lt;=14.5),"12,5 a 14,5",BB86=15,"15",AND(BB86&gt;=15.5,BB86&lt;=17.5),"15,5 a 17,5",AND(BB86&gt;=18,BB86&lt;=20),"18 a 20",AND(BB86&gt;=20.5,BB86&lt;=22.5),"20,5 a 22,5",AND(BB86&gt;=23,BB86&lt;=25),"23 a 25",TRUE(),"Fuera de rango"))</f>
        <v>0 a 2</v>
      </c>
      <c r="BD86" s="11" t="n">
        <f aca="false" t="array" ref="BD86">IF(BC86="","",_xlfn.IFS(BC86="0 a 2",1,BC86="2,5 a 4,5",2,BC86="5 a 7",3,BC86="7,5 a 9,5",4,BC86="10 a 12",5,BC86="12,5 a 14,5",6,BC86="15","NORMA",BC86="15,5 a 17,5",7,BC86="18 a 20",8,BC86="20,5 a 22,5",9,BC86="23 a 25",10,TRUE(),"Fuera de rango"))</f>
        <v>1</v>
      </c>
      <c r="BE86" s="9" t="n">
        <v>12</v>
      </c>
      <c r="BF86" s="10" t="n">
        <v>12</v>
      </c>
      <c r="BG86" s="11" t="str">
        <f aca="false">IF(BF86="","",IF(BF86="-20 a -10",1,IF(BF86="-9,5 a 0,5",2,IF(BF86="1 a 11",3,IF(BF86="11,5 a 20,5",4,IF(BF86="21","NORMA",IF(BF86="21,5 a 31,5",5,IF(BF86="32 a 42",6,""))))))))</f>
        <v/>
      </c>
      <c r="BH86" s="9" t="n">
        <v>-13</v>
      </c>
      <c r="BI86" s="10" t="n">
        <v>-13</v>
      </c>
      <c r="BJ86" s="11" t="str">
        <f aca="false">IF(BI86="","",IF(BI86="-20 a -15",1,IF(BI86="-14,5 a -9,5",2,IF(BI86="-9 a -4",3,IF(BI86="-3,5 a 2,5",4,IF(BI86="3 a 8",5,IF(BI86="8,5 a 14,5",6,IF(BI86="15","NORMA",IF(BI86="15,5 a 20,5",7,IF(BI86="21 a 26",8,IF(BI86="26,5 a 31,5",9,"")))))))))))</f>
        <v/>
      </c>
      <c r="BK86" s="9" t="n">
        <v>28</v>
      </c>
      <c r="BL86" s="10" t="n">
        <v>28</v>
      </c>
      <c r="BM86" s="11" t="str">
        <f aca="false">IF(BL86="","",IF(BL86="0 - 2",1,IF(BL86="2,5 - 4,5",2,IF(BL86="5 - 7",3,IF(BL86="7,5 - 9,5",4,IF(BL86="10 - 12",5,IF(BL86="12,5 - 13,5",6,IF(BL86="14","NORMA",IF(BL86="14,5 - 16,5",7,IF(BL86="17 - 19",8,IF(BL86="19,5 - 21,5",9,IF(BL86="22 - 24",10,IF(BL86="24,5 - 26,5",11,IF(BL86="27 - 29",12,IF(BL86="29,5 - 30",13,"")))))))))))))))</f>
        <v/>
      </c>
      <c r="BN86" s="9" t="n">
        <v>32</v>
      </c>
      <c r="BO86" s="11" t="n">
        <v>32</v>
      </c>
      <c r="BP86" s="11" t="str">
        <f aca="false">IF(BO86="","",IF(BO86="-20 a -10",1,IF(BO86="-9,5 a 0,5",2,IF(BO86="1 a 11",3,IF(BO86="11,5 a 21,5",4,IF(BO86="22","NORMA",IF(BO86="22,5 a 32,5",5,IF(BO86="33 a 43",6,""))))))))</f>
        <v/>
      </c>
      <c r="BQ86" s="9" t="n">
        <v>25</v>
      </c>
      <c r="BR86" s="10" t="n">
        <v>25</v>
      </c>
      <c r="BS86" s="11" t="str">
        <f aca="false">IF(BR86="","",IF(BR86="-20 a -15",1,IF(BR86="-14,5 a -9,5",2,IF(BR86="-9 a -4",3,IF(BR86="-3,5 a 2,5",4,IF(BR86="3 a 8",5,IF(BR86="8,5 a 13,5",6,IF(BR86="14 a 17,5",7,IF(BR86="18","NORMA",IF(BR86="18,5 a 23,5",8,IF(BR86="24 a 29",9,IF(BR86="29,5 a 34,5",10,IF(BR86="35 a 40",11,"")))))))))))))</f>
        <v/>
      </c>
      <c r="BT86" s="9" t="n">
        <v>0</v>
      </c>
      <c r="BU86" s="10" t="n">
        <v>0</v>
      </c>
      <c r="BV86" s="11" t="str">
        <f aca="false">IF(BT86="","",IF(BT86=0,"NORMA",IF(AND(BT86&gt;=-20,BT86&lt;=-18),2,IF(AND(BT86&gt;=-17.5,BT86&lt;=-15.5),2,IF(AND(BT86&gt;=-15,BT86&lt;=-13),3,IF(AND(BT86&gt;=-12.5,BT86&lt;=-10.5),4,IF(AND(BT86&gt;=-10,BT86&lt;=-8),5,IF(AND(BT86&gt;=-7.5,BT86&lt;=-5.5),6,IF(AND(BT86&gt;=-5,BT86&lt;=-3),7,IF(AND(BT86&gt;=-2.5,BT86&lt;=-0.5),8,IF(AND(BT86&gt;=0.5,BT86&lt;=2.5),9,IF(AND(BT86&gt;=3,BT86&lt;=5),10,IF(AND(BT86&gt;=5.5,BT86&lt;=7.5),11,IF(AND(BT86&gt;=8,BT86&lt;=10),12,IF(AND(BT86&gt;=10.5,BT86&lt;=12.5),13,IF(AND(BT86&gt;=13,BT86&lt;=15),14,IF(AND(BT86&gt;=15.5,BT86&lt;=17.5),15,IF(AND(BT86&gt;=18,BT86&lt;=20),16,"Fuera de rango"))))))))))))))))))</f>
        <v>NORMA</v>
      </c>
      <c r="BW86" s="9" t="n">
        <v>-6.25</v>
      </c>
      <c r="BX86" s="10" t="n">
        <v>-6.25</v>
      </c>
      <c r="BY86" s="10" t="n">
        <f aca="false">(BW86)-(BX86)</f>
        <v>0</v>
      </c>
      <c r="BZ86" s="10" t="str">
        <f aca="false">IF(BY86="","",IF(BY86&lt;-27.5,"De -30 a -28",IF(BY86&lt;-25,"De -27,5 a -25,5",IF(BY86&lt;-22.5,"De -25 a -23",IF(BY86&lt;-20,"De -22,5 a -20,5",IF(BY86&lt;-17.5,"De -20 a -18",IF(BY86&lt;-15,"De -17,5 a -15,5",IF(BY86&lt;-12.5,"De -15 a -13",IF(BY86&lt;-10,"De -12,5 a -10,5",IF(BY86&lt;-7.5,"De -10 a -8",IF(BY86&lt;-5,"De -7,5 a -5,5",IF(BY86&lt;-2.5,"De -5 a -3",IF(BY86&lt;0,"De -2,5 a -0,5",IF(BY86&lt;2.5,"De 0 a 2",IF(BY86&lt;5,"De 2,5 a 4,5",IF(BY86&lt;7.5,"De 5 a 7",IF(BY86&lt;10,"De 7,5 a 9,5",IF(BY86&lt;12.5,"De 10 a 12",IF(BY86&lt;15,"De 12,5 a 14,5",IF(BY86&lt;17.5,"De 15 a 17",IF(BY86&lt;20,"De 17,5 a 19,5",IF(BY86&lt;22.5,"De 20 a 22",IF(BY86&lt;25,"De 22,5 a 24,5",IF(BY86&lt;27.5,"De 25 a 27","De 27,5 a 30"))))))))))))))))))))))))</f>
        <v>De 0 a 2</v>
      </c>
      <c r="CA86" s="12" t="n">
        <f aca="false">IF(BY86="","",IF(BY86&lt;=-28,1,IF(BY86&lt;=-25.5,2,IF(BY86&lt;=-23,3,IF(BY86&lt;=-20.5,4,IF(BY86&lt;=-18,5,IF(BY86&lt;=-15.5,6,IF(BY86&lt;=-13,7,IF(BY86&lt;=-10.5,8,IF(BY86&lt;=-8,9,IF(BY86&lt;=-5.5,10,IF(BY86&lt;=-3,11,IF(BY86&lt;=-0.5,12,IF(BY86&lt;=2,13,IF(BY86&lt;=4.5,14,IF(BY86&lt;=7,15,IF(BY86&lt;=9.5,16,IF(BY86&lt;=12,17,IF(BY86&lt;=14.5,18,IF(BY86&lt;=17,19,IF(BY86&lt;=19.5,20,IF(BY86&lt;=22,21,IF(BY86&lt;=24.5,22,IF(BY86&lt;=27,23,IF(BY86&lt;=30,24,"Fuera de rango")))))))))))))))))))))))))</f>
        <v>13</v>
      </c>
      <c r="CB86" s="9" t="n">
        <v>-9</v>
      </c>
      <c r="CC86" s="10" t="n">
        <f aca="false">18.5- (0.3*H86)</f>
        <v>9.8</v>
      </c>
      <c r="CD86" s="10" t="n">
        <f aca="false">(CB86)-(CC86)</f>
        <v>-18.8</v>
      </c>
      <c r="CE86" s="10" t="str">
        <f aca="false">IF(CD86="","",IF(CD86&lt;-27.5,"De -30 a -28",IF(CD86&lt;-25,"De -27,5 a -25,5",IF(CD86&lt;-22.5,"De -25 a -23",IF(CD86&lt;-20,"De -22,5 a -20,5",IF(CD86&lt;-17.5,"De -20 a -18",IF(CD86&lt;-15,"De -17,5 a -15,5",IF(CD86&lt;-12.5,"De -15 a -13",IF(CD86&lt;-10,"De -12,5 a -10,5",IF(CD86&lt;-7.5,"De -10 a -8",IF(CD86&lt;-5,"De -7,5 a -5,5",IF(CD86&lt;-2.5,"De -5 a -3",IF(CD86&lt;0,"De -2,5 a -0,5",IF(CD86&lt;=2,"De 0 a 2",IF(CD86&lt;=4.5,"De 2,5 a 4,5",IF(CD86&lt;=7,"De 5 a 7",IF(CD86&lt;=9.5,"De 7,5 a 9,5",IF(CD86&lt;=12,"De 10 a 12",IF(CD86&lt;=14.5,"De 12,5 a 14,5",IF(CD86&lt;=17,"De 15 a 17",IF(CD86&lt;=19.5,"De 17,5 a 19,5",IF(CD86&lt;=22,"De 20 a 22",IF(CD86&lt;=24.5,"De 22,5 a 24,5",IF(CD86&lt;=27,"De 25 a 27","De 27,5 a 30"))))))))))))))))))))))))</f>
        <v>De -20 a -18</v>
      </c>
      <c r="CF86" s="12" t="n">
        <f aca="false">IF(CD86="","",IF(CD86&lt;-27.5,1,IF(CD86&lt;-25,2,IF(CD86&lt;-22.5,3,IF(CD86&lt;-20,4,IF(CD86&lt;-17.5,5,IF(CD86&lt;-15,6,IF(CD86&lt;-12.5,7,IF(CD86&lt;-10,8,IF(CD86&lt;-7.5,9,IF(CD86&lt;-5,10,IF(CD86&lt;-2.5,11,IF(CD86&lt;0,12,IF(CD86&lt;2.5,13,IF(CD86&lt;5,14,IF(CD86&lt;7.5,15,IF(CD86&lt;10,16,IF(CD86&lt;12.5,17,IF(CD86&lt;15,18,IF(CD86&lt;17.5,19,IF(CD86&lt;20,20,IF(CD86&lt;22.5,21,IF(CD86&lt;25,22,IF(CD86&lt;27.5,23,24))))))))))))))))))))))))</f>
        <v>5</v>
      </c>
      <c r="CG86" s="9" t="n">
        <v>-3.5</v>
      </c>
      <c r="CH86" s="10" t="str">
        <f aca="false">IF(CG86="","",IF(AND(CG86&gt;=-10,CG86&lt;=-9.5),"-10 a -9,5",IF(AND(CG86&gt;-9.5,CG86&lt;=-8.5),"-9 a -8,5",IF(AND(CG86&gt;-8.5,CG86&lt;=-7.5),"-8 a -7,5",IF(AND(CG86&gt;-7.5,CG86&lt;=-6.5),"-7 a -6,5",IF(AND(CG86&gt;-6.5,CG86&lt;=-5.5),"-6 a -5,5",IF(AND(CG86&gt;-5.5,CG86&lt;=-4.5),"-5 a -4,5",IF(AND(CG86&gt;-4.5,CG86&lt;=-3.5),"-4 a -3,5",IF(AND(CG86&gt;-3.5,CG86&lt;=-2.5),"-3 a -2,5",IF(CG86=-2.25,"-2,25",IF(AND(CG86&gt;-2.5,CG86&lt;=-1.5),"-2 a -1,5",IF(AND(CG86&gt;-1.5,CG86&lt;=-0.5),"-1 a -0,5",IF(AND(CG86&gt;-0.5,CG86&lt;=0.5),"0 a 0,5",IF(AND(CG86&gt;0.5,CG86&lt;=1.5),"1 a 1,5",IF(AND(CG86&gt;1.5,CG86&lt;=2.5),"2 a 2,5",IF(AND(CG86&gt;2.5,CG86&lt;=3.5),"3 a 3,5",IF(AND(CG86&gt;3.5,CG86&lt;=4.5),"4 a 4,5",IF(AND(CG86&gt;4.5,CG86&lt;=5.5),"5 a 5,5",IF(AND(CG86&gt;5.5,CG86&lt;=6.5),"6 a 6,5",IF(AND(CG86&gt;6.5,CG86&lt;=7.5),"7 a 7,5",IF(AND(CG86&gt;7.5,CG86&lt;=8.5),"8 a 8,5",IF(AND(CG86&gt;8.5,CG86&lt;=9.5),"9 a 9,5",IF(CG86&gt;=10,"10","Fuera de rango")))))))))))))))))))))))</f>
        <v>-4 a -3,5</v>
      </c>
      <c r="CI86" s="11" t="n">
        <f aca="false">IF(CG86="","",IF(CG86=-2.25,"NORMA",IF(CG86&lt;=-9.5,1,IF(CG86&lt;=-8.5,2,IF(CG86&lt;=-7.5,3,IF(CG86&lt;=-6.5,4,IF(CG86&lt;=-5.5,5,IF(CG86&lt;=-4.5,6,IF(CG86&lt;=-3.5,7,IF(CG86&lt;=-2.5,8,IF(CG86&lt;=-1.5,9,IF(CG86&lt;=-0.5,10,IF(CG86&lt;=0.5,11,IF(CG86&lt;=1.5,12,IF(CG86&lt;=2.5,13,IF(CG86&lt;=3.5,14,IF(CG86&lt;=4.5,15,IF(CG86&lt;=5.5,16,IF(CG86&lt;=6.5,17,IF(CG86&lt;=7.5,18,IF(CG86&lt;=8.5,19,IF(CG86&lt;=9.5,20,IF(CG86=10,21,"Fuera de rango")))))))))))))))))))))))</f>
        <v>7</v>
      </c>
      <c r="CJ86" s="9" t="n">
        <v>2.75</v>
      </c>
      <c r="CK86" s="10" t="str">
        <f aca="false">IF(CJ86="","",IF(AND(CJ86&gt;=-6,CJ86&lt;=-5.5),"-6 a -5,5",IF(AND(CJ86&gt;-5.5,CJ86&lt;=-4.5),"-5 a -4,5",IF(AND(CJ86&gt;-4.5,CJ86&lt;=-3.5),"-4 a -3,5",IF(AND(CJ86&gt;-3.5,CJ86&lt;=-2.5),"-3 a -2,5",IF(AND(CJ86&gt;-2.5,CJ86&lt;=-1.5),"-2 a -1,5",IF(AND(CJ86&gt;-1.5,CJ86&lt;=-0.5),"-1 a -0,5",IF(AND(CJ86&gt;-0.5,CJ86&lt;=0.5),"0 a 0,5",IF(AND(CJ86&gt;0.5,CJ86&lt;=1.5),"1 a 1,5",IF(AND(CJ86&gt;1.5,CJ86&lt;2.5),"2",IF(AND(CJ86&gt;=2.5,CJ86&lt;=3),"2,5 a 3",IF(AND(CJ86&gt;3,CJ86&lt;=4),"3,5 a 4",IF(AND(CJ86&gt;4,CJ86&lt;=5),"4,5 a 5",IF(AND(CJ86&gt;5,CJ86&lt;=6),"5,5 a 6",IF(AND(CJ86&gt;6,CJ86&lt;=7),"6,5 a 7",IF(AND(CJ86&gt;7,CJ86&lt;=8),"7,5 a 8",IF(AND(CJ86&gt;8,CJ86&lt;=9.5),"8,5 a 9,5",IF(CJ86=10,"10","Fuera de rango"))))))))))))))))))</f>
        <v>2,5 a 3</v>
      </c>
      <c r="CL86" s="11" t="n">
        <f aca="false">IF(CK86="","",IF(OR(CK86="-6 a -5,5",CK86="-6 - -5,5"),1,IF(OR(CK86="-5 a -4,5",CK86="-5 - -4,5"),2,IF(OR(CK86="-4 a -3,5",CK86="-4 - -3,5"),3,IF(OR(CK86="-3 a -2,5",CK86="-3 - -2,5"),4,IF(OR(CK86="-2 a -1,5",CK86="-2 - -1,5"),5,IF(OR(CK86="-1 a -0,5",CK86="-1 - -0,5"),6,IF(OR(CK86="0 a 0,5",CK86="0 - 0,5"),7,IF(OR(CK86="1 a 1,5",CK86="1 - 1,5"),8,IF(CK86="2","NORMA",IF(OR(CK86="2,5 a 3",CK86="2,5 - 3"),9,IF(OR(CK86="3,5 a 4",CK86="3,5 - 4"),10,IF(OR(CK86="4,5 a 5",CK86="4,5 - 5"),11,IF(OR(CK86="5,5 a 6",CK86="5,5 - 6"),12,IF(OR(CK86="6,5 a 7",CK86="6,5 - 7"),13,IF(OR(CK86="7,5 a 8",CK86="7,5 - 8"),14,IF(OR(CK86="8,5 a 9",CK86="8,5 - 9,5",CK86="9 a 9,5"),15,IF(CK86="10",15,IF(OR(CK86="0,5 a 1",CK86="0,5 - 1"),7,"Fuera de rango")))))))))))))))))))</f>
        <v>9</v>
      </c>
      <c r="CO86" s="10" t="str">
        <f aca="false">IF(CM86&gt;0,"EME"," ")</f>
        <v> </v>
      </c>
      <c r="CQ86" s="10" t="str">
        <f aca="false">IF(CP86&gt;0,"0", " ")</f>
        <v> </v>
      </c>
      <c r="CR86" s="10" t="str">
        <f aca="false">IF(CP86&gt;0,"EME"," ")</f>
        <v> </v>
      </c>
      <c r="CS86" s="9" t="n">
        <v>0</v>
      </c>
      <c r="CV86" s="9" t="n">
        <v>0</v>
      </c>
      <c r="CY86" s="9" t="n">
        <v>-11</v>
      </c>
      <c r="DB86" s="9" t="n">
        <v>-11.5</v>
      </c>
      <c r="DC86" s="11" t="str">
        <f aca="false">IF(DB86&lt;0,"2"," ")</f>
        <v>2</v>
      </c>
      <c r="DD86" s="11" t="str">
        <f aca="false">IF(DB86&lt;0,"MIO"," ")</f>
        <v>MIO</v>
      </c>
      <c r="DE86" s="9" t="n">
        <v>-0.5</v>
      </c>
      <c r="DF86" s="10" t="str">
        <f aca="false">IF(DE86&lt;0,"3"," ")</f>
        <v>3</v>
      </c>
      <c r="DG86" s="10" t="str">
        <f aca="false">IF(DE86&lt;0,"AST"," ")</f>
        <v>AST</v>
      </c>
      <c r="DH86" s="9" t="n">
        <v>-0.75</v>
      </c>
      <c r="DI86" s="10" t="str">
        <f aca="false">IF(DH86&lt;0,"3"," ")</f>
        <v>3</v>
      </c>
      <c r="DJ86" s="10" t="str">
        <f aca="false">IF(DH86&lt;0,"AST"," ")</f>
        <v>AST</v>
      </c>
      <c r="DK86" s="9" t="n">
        <v>0</v>
      </c>
      <c r="DL86" s="10" t="str">
        <f aca="false">IF(DK86&gt;0,"4"," ")</f>
        <v> </v>
      </c>
      <c r="DM86" s="10" t="str">
        <f aca="false">IF(DK86&gt;0,"PRE"," ")</f>
        <v> </v>
      </c>
      <c r="DN86" s="9" t="n">
        <v>0</v>
      </c>
      <c r="DO86" s="10" t="str">
        <f aca="false">IF(DN86&gt;0,"4"," ")</f>
        <v> </v>
      </c>
      <c r="DP86" s="10" t="str">
        <f aca="false">IF(DN86&gt;0,"PRE"," ")</f>
        <v> </v>
      </c>
      <c r="DS86" s="12" t="str">
        <f aca="false">CONCATENATE(CO86,CU86,DA86,DG86,DM86)</f>
        <v> AST </v>
      </c>
      <c r="DT86" s="10" t="e">
        <f aca="false" t="array" ref="DT86">_xlfn.IFS(DS86="EME    ","0", DS86=" HIP   ","1", DS86="  MIO  ","2", DS86="   AST ","3", DS86="    PRE","4", DS86="EME   PRE","5", DS86=" HIP  PRE","6", DS86=" HIP AST ","7", DS86="  MIO PRE","8", DS86="  MIOAST ","9", DS86="   ASTPRE","10",DS86=" HIP ASTPRE","11", DS86="  MIOASTPRE","12", DS86="     ","0")</f>
        <v>#N/A</v>
      </c>
      <c r="DV86" s="1" t="e">
        <f aca="false" t="array" ref="DV86">_xlfn.IFS(DU86="SI","2", DU86="NO","1")</f>
        <v>#N/A</v>
      </c>
      <c r="DX86" s="11" t="str">
        <f aca="false">IF(DW86=0,"1","2")</f>
        <v>1</v>
      </c>
      <c r="DY86" s="11" t="str">
        <f aca="false" t="array" ref="DY86">_xlfn.IFS(DW86=0,"0", DW86=0.25, "1", DW86=0.5,"2", DW86=0.75,"3", DW86=1,"4",DW86=1.25,"5", DW86=1.5,"6", DW86=1.75,"7", DW86=2,"8")</f>
        <v>0</v>
      </c>
      <c r="EA86" s="11" t="str">
        <f aca="false">IF(DZ86=0,"1","2")</f>
        <v>1</v>
      </c>
      <c r="EB86" s="11" t="str">
        <f aca="false" t="array" ref="EB86">_xlfn.IFS(DZ86=0,"0", DZ86=0.25, "1", DZ86=0.5,"2", DZ86=0.75,"3", DZ86=1,"4",DZ86=1.25,"5", DZ86=1.5,"6", DZ86=1.75,"7", DZ86=2,"8")</f>
        <v>0</v>
      </c>
      <c r="ED86" s="10" t="str">
        <f aca="false">IF(EC86=0,"1","2")</f>
        <v>1</v>
      </c>
      <c r="EE86" s="11" t="str">
        <f aca="false" t="array" ref="EE86">_xlfn.IFS(EC86=0,"0", EC86=-0.25, "1", EC86=-0.5,"2", EC86=-0.75,"3", EC86=-1,"4",EC86=-1.25,"5", EC86=-1.5,"6", EC86=-1.75,"7", EC86=-2,"8", EC86=-2.25,"9",EC86=-2.5,"10", EC86=-2.75,"11", EC86=-3,"12", EC86=-3.25,"13", EC86=-3.5,"14", EC86=-3.75,"15",EC86=-4,"16")</f>
        <v>0</v>
      </c>
      <c r="EG86" s="10" t="str">
        <f aca="false">IF(EF86=0,"1","2")</f>
        <v>1</v>
      </c>
      <c r="EH86" s="11" t="str">
        <f aca="false" t="array" ref="EH86">_xlfn.IFS(EF86=0,"0", EF86=-0.25, "1", EF86=-0.5,"2", EF86=-0.75,"3", EF86=-1,"4",EF86=-1.25,"5", EF86=-1.5,"6", EF86=-1.75,"7", EF86=-2,"8", EF86=-2.25,"9",EF86=-2.5,"10", EF86=-2.75,"11", EF86=-3,"12", EF86=-3.25,"13", EF86=-3.5,"14", EF86=-3.75,"15",EF86=-4,"16")</f>
        <v>0</v>
      </c>
      <c r="EJ86" s="11" t="str">
        <f aca="false">IF(EI86=0,"1","2")</f>
        <v>1</v>
      </c>
      <c r="EK86" s="11" t="str">
        <f aca="false" t="array" ref="EK86">_xlfn.IFS(EI86=0,"0", EI86=-0.25, "1", EI86=-0.5,"2", EI86=-0.75,"3", EI86=-1,"4",EI86=-1.25,"5", EI86=-1.5,"6", EI86=-1.75,"7", EI86=-2,"8", EI86=-2.25,"9", EI86=-2.25,"9",EI86=-2.5,"10", EI86=-2.75,"11", EI86=-3,"12", EI86=-3.25,"13", EI86=-3.5,"14", EI86=-3.75,"15",EI86=-4,"16", EI86=0.25, "17", EI86=0.5, "18")</f>
        <v>0</v>
      </c>
      <c r="EM86" s="11" t="str">
        <f aca="false">IF(EL86=0,"1","2")</f>
        <v>1</v>
      </c>
      <c r="EN86" s="11" t="str">
        <f aca="false" t="array" ref="EN86">_xlfn.IFS(EL86=0.25,"17",EL86=0.5,"18", EL86=0,"0", EL86=-0.25, "1", EL86=-0.5,"2", EL86=-0.75,"3", EL86=-1,"4",EL86=-1.25,"5", EL86=-1.5,"6", EL86=-1.75,"7", EL86=-2,"8",EL86= -2.25,"9",EL86=-2.5,"10",EL86= -2.75,"11",EL86= -3,"12",EL86= -3.25,"13",EL86= -3.5,"14",EL86= -3.75,"15",EL86=-4,"16")</f>
        <v>0</v>
      </c>
      <c r="EP86" s="11" t="str">
        <f aca="false">IF(EO86=0,"1","2")</f>
        <v>1</v>
      </c>
      <c r="EQ86" s="11" t="str">
        <f aca="false" t="array" ref="EQ86">_xlfn.IFS(EO86=0,"0", EO86=0.25, "1", EO86=0.5,"2", EO86=0.75,"3", EO86=1,"4",EO86=1.25,"5", EO86=1.5,"6", EO86=1.75,"7", EO86=2,"8", EO86=2.25,"9", EO86=2.25,"9",EO86=2.5,"10", EO86=2.75,"11", EO86=3,"12", EO86=3.25,"13", EO86=3.5,"14", EO86=3.75,"15",EO86=4,"16", EO86=-0.25, "17", bq=-0.5, "18")</f>
        <v>0</v>
      </c>
      <c r="ES86" s="11" t="str">
        <f aca="false">IF(ER86=0,"1","2")</f>
        <v>1</v>
      </c>
      <c r="ET86" s="11" t="str">
        <f aca="false" t="array" ref="ET86">_xlfn.IFS(ER86=0,"0", ER86=0.25, "1", ER86=0.5,"2", ER86=0.75,"3", ER86=1,"4",ER86=1.25,"5", ER86=1.5,"6", ER86=1.75,"7", ER86=2,"8", ER86=2.25,"9", ER86=2.25,"9",ER86=2.5,"10", ER86=2.75,"11", ER86=3,"12", ER86=3.25,"13", ER86=3.5,"14", ER86=3.75,"15",ER86=4,"16", ER86=-0.25, "17", bq=-0.5, "18")</f>
        <v>0</v>
      </c>
      <c r="EV86" s="14" t="e">
        <f aca="false">VLOOKUP(EU86,LEYENDA!$G$2:$H$8,2,TRUE())</f>
        <v>#N/A</v>
      </c>
      <c r="EW86" s="14" t="e">
        <f aca="false" t="array" ref="EW86">_xlfn.IFS(EV86="0-5","1", EV86="6-12","2", EV86="13-18","3", EV86="19-24","4", EV86="25-36","5", EV86="37-48","6", EV86="49-60","7")</f>
        <v>#N/A</v>
      </c>
    </row>
    <row r="87" customFormat="false" ht="13.5" hidden="false" customHeight="false" outlineLevel="0" collapsed="false">
      <c r="A87" s="1" t="n">
        <v>39</v>
      </c>
      <c r="B87" s="2" t="n">
        <v>6</v>
      </c>
      <c r="C87" s="33" t="n">
        <v>46204</v>
      </c>
      <c r="E87" s="5" t="str">
        <f aca="false">VLOOKUP(A87,'286'!$A$3:$J$6279,10,FALSE())</f>
        <v>VILLATE GONZÁLEZ, LEIRE</v>
      </c>
      <c r="F87" s="4" t="str">
        <f aca="false">VLOOKUP(A87,'286'!$A$3:$I$1768,3,FALSE())</f>
        <v>VIGONLE</v>
      </c>
      <c r="G87" s="6" t="n">
        <f aca="false">VLOOKUP(A87,'286'!$A$3:$I$1768,4,FALSE())</f>
        <v>35151</v>
      </c>
      <c r="H87" s="7" t="n">
        <f aca="false">YEAR(C87)-YEAR(G87)</f>
        <v>30</v>
      </c>
      <c r="I87" s="1" t="str">
        <f aca="false">VLOOKUP(H87,LEYENDA!$C$2:$D$6,2,TRUE())</f>
        <v>25-40</v>
      </c>
      <c r="J87" s="5" t="str">
        <f aca="false">VLOOKUP(A87,'286'!$A$3:$I$1768,7,FALSE())</f>
        <v>M</v>
      </c>
      <c r="K87" s="8" t="str">
        <f aca="false">VLOOKUP(A87,'286'!$A$3:$I$1768,2,FALSE())</f>
        <v>OD</v>
      </c>
      <c r="L87" s="4" t="str">
        <f aca="false">VLOOKUP(A87,'286'!$A$3:$I$1768,8,FALSE())</f>
        <v>D</v>
      </c>
      <c r="M87" s="4" t="str">
        <f aca="false">VLOOKUP(A87,'286'!$A$3:$I$1768,9,FALSE())</f>
        <v>I</v>
      </c>
      <c r="N87" s="8" t="str">
        <f aca="false">IF(R87=O87, "MISMA","CONTRARIA")</f>
        <v>CONTRARIA</v>
      </c>
      <c r="O87" s="8" t="str">
        <f aca="false" t="array" ref="O87">_xlfn.IFS(L87="D","1", L87="I","2")</f>
        <v>1</v>
      </c>
      <c r="P87" s="8" t="str">
        <f aca="false" t="array" ref="P87">_xlfn.IFS(K87="OD","1", K87="OI","2")</f>
        <v>1</v>
      </c>
      <c r="Q87" s="1" t="str">
        <f aca="false" t="array" ref="Q87">_xlfn.IFS(J87="M","1", J87="H","2")</f>
        <v>1</v>
      </c>
      <c r="R87" s="8" t="str">
        <f aca="false" t="array" ref="R87">_xlfn.IFS(M87="D","1", M87="I","2")</f>
        <v>2</v>
      </c>
      <c r="S87" s="1" t="str">
        <f aca="false" t="array" ref="S87">_xlfn.IFS(N87="CONTRARIA", "1",N87= "MISMA","2")</f>
        <v>1</v>
      </c>
      <c r="T87" s="1" t="str">
        <f aca="false" t="array" ref="T87">_xlfn.IFS(I87="0-12","1", I87="13-24","2", I87="25-40","3", I87="41-60","4", I87="61-100","5")</f>
        <v>3</v>
      </c>
      <c r="U87" s="9" t="n">
        <v>-7</v>
      </c>
      <c r="V87" s="10" t="str">
        <f aca="false">IF(U87="","",IF(AND(U87&gt;=-9,U87&lt;=-6.5),"-9 a -6,5",IF(AND(U87&gt;=-6,U87&lt;=-3.5),"-6 a -3,5",IF(AND(U87&gt;=-3,U87&lt;=-1),"-3 a -1",IF(U87=-0.5,"-0,5",IF(AND(U87&gt;=0,U87&lt;=2.5),"0 a 2,5",IF(AND(U87&gt;=3,U87&lt;=5.5),"3 a 5,5",IF(AND(U87&gt;=6,U87&lt;=8.5),"6 a 8,5",IF(AND(U87&gt;=9,U87&lt;=20),"9 a 20","Fuera de rango")))))))))</f>
        <v>-9 a -6,5</v>
      </c>
      <c r="W87" s="11" t="n">
        <f aca="false">IF(V87="","",IF(V87="-9 a -6,5",2,IF(V87="-6 a -3,5",3,IF(V87="-3 a -1",4,IF(V87="-0,5","NORMA",IF(V87="0 a 2,5",5,IF(V87="3 a 5,5",6,IF(V87="6 a 8,5",7,IF(V87="9 a 20",8,"Fuera de rango")))))))))</f>
        <v>2</v>
      </c>
      <c r="X87" s="9" t="n">
        <v>0</v>
      </c>
      <c r="Y87" s="11" t="str">
        <f aca="false">IF(X87="","",IF(AND(X87&gt;=0,X87&lt;=4),"0 a 4",IF(AND(X87&gt;=4.5,X87&lt;=8.5),"4,5 a 8,5",IF(X87=9,"9",IF(AND(X87&gt;=9.5,X87&lt;=13),"9,5 a 13",IF(AND(X87&gt;=13.5,X87&lt;=20),"13,5 a 20",IF(AND(X87&gt;=20.5,X87&lt;=35),"20,5 a 35","Fuera de rango")))))))</f>
        <v>0 a 4</v>
      </c>
      <c r="Z87" s="11" t="n">
        <f aca="false">IF(Y87="","",IF(Y87="0 a 4",1,IF(Y87="4,5 a 8,5",2,IF(Y87="9","NORMA",IF(Y87="9,5 a 13",3,IF(Y87="13,5 a 20",4,IF(Y87="20,5 a 35",5,"Fuera de rango")))))))</f>
        <v>1</v>
      </c>
      <c r="AA87" s="9" t="n">
        <v>4</v>
      </c>
      <c r="AB87" s="10" t="str">
        <f aca="false">IF(AA87="","",IF(AND(AA87&gt;=0,AA87&lt;=9),"0 a 9",IF(AND(AA87&gt;=9.5,AA87&lt;=18.5),"9,5 a 18,5",IF(AA87=19,"19",IF(AND(AA87&gt;=19.5,AA87&lt;=28),"19,5 a 28",IF(AND(AA87&gt;=28.5,AA87&lt;=40),"28,5 a 40","Fuera de rango"))))))</f>
        <v>0 a 9</v>
      </c>
      <c r="AC87" s="11" t="n">
        <f aca="false" t="array" ref="AC87">_xlfn.IFS(AB87="","",AB87="0 a 9",1,AB87="9,5 a 18,5",2,AB87="19","NORMA",AB87="19,5 a 28",3,AB87="28,5 a 40",4,TRUE(),"Fuera de rango")</f>
        <v>1</v>
      </c>
      <c r="AD87" s="9" t="n">
        <v>-6</v>
      </c>
      <c r="AE87" s="10" t="str">
        <f aca="false">IF(AD87="","",IF(AND(AD87&gt;=-10,AD87&lt;=0),"De -10 a 0",IF(AND(AD87&gt;=0.5,AD87&lt;=9.5),"0,5 a 9,5",IF(AD87=10,"10",IF(AND(AD87&gt;=10.5,AD87&lt;=20),"10,5 a 20",IF(AND(AD87&gt;=20.5,AD87&lt;=40),"20,5 a 40","Fuera de rango"))))))</f>
        <v>De -10 a 0</v>
      </c>
      <c r="AF87" s="12" t="n">
        <f aca="false">IF(AD87="","",IF(AND(AD87&gt;=-10,AD87&lt;=0),1,IF(AND(AD87&gt;=0.5,AD87&lt;=9.5),2,IF(AD87=10,"NORMA",IF(AND(AD87&gt;=10.5,AD87&lt;=20),3,IF(AND(AD87&gt;=20.5,AD87&lt;=40),4,""))))))</f>
        <v>1</v>
      </c>
      <c r="AG87" s="9" t="n">
        <v>18</v>
      </c>
      <c r="AH87" s="10" t="str">
        <f aca="false">IF(AG87="","",IF(AND(AG87&gt;=0,AG87&lt;=4),"0 a 4",IF(AND(AG87&gt;=4.5,AG87&lt;=8.5),"4,5 a 8,5",IF(AG87=9,"9",IF(AND(AG87&gt;=9.5,AG87&lt;=13),"9,5 a 13",IF(AND(AG87&gt;=13.5,AG87&lt;=25),"13,5 a 25","Fuera de rango"))))))</f>
        <v>13,5 a 25</v>
      </c>
      <c r="AI87" s="10" t="n">
        <f aca="false">IF(AH87="","",IF(AH87="0 a 4",1,IF(AH87="4,5 a 8,5",2,IF(AH87="9","NORMA",IF(AH87="9,5 a 13",3,IF(AH87="13,5 a 25",4,""))))))</f>
        <v>4</v>
      </c>
      <c r="AJ87" s="9" t="n">
        <v>13</v>
      </c>
      <c r="AK87" s="10" t="str">
        <f aca="false">IF(AJ87="","",IF(AND(AJ87&gt;=-15,AJ87&lt;=-10.5),"-15 a -10,5",IF(AND(AJ87&gt;=-10,AJ87&lt;=-4),"-10 a -4",IF(AND(AJ87&gt;=-4.5,AJ87&lt;=0),"-4,5 a 0",IF(AND(AJ87&gt;=0.5,AJ87&lt;=4.5),"0,5 a 4,5",IF(AJ87=5,"5",IF(AND(AJ87&gt;=5.5,AJ87&lt;=10),"5,5 a 10",IF(AND(AJ87&gt;=10.5,AJ87&lt;=20),"10,5 a 20","Fuera de rango"))))))))</f>
        <v>10,5 a 20</v>
      </c>
      <c r="AL87" s="11" t="n">
        <f aca="false">IF(AK87="","",IF(AK87="-15 a -10,5",1,IF(AK87="-10 a -4",2,IF(AK87="-4,5 a 0",3,IF(AK87="0,5 a 4,5",4,IF(AK87="5","NORMA",IF(AK87="5,5 a 10",5,IF(AK87="10,5 a 20",6,"Error"))))))))</f>
        <v>6</v>
      </c>
      <c r="AM87" s="9" t="n">
        <v>0</v>
      </c>
      <c r="AN87" s="10" t="str">
        <f aca="false">IF(AM87="","",IF(AND(AM87&gt;=-7.5,AM87&lt;=-5.5),"-7,5 a -5,5",IF(AND(AM87&gt;=-5,AM87&lt;=-3),"-5 a -3",IF(AND(AM87&gt;=-2.5,AM87&lt;=-0.5),"-2,5 a -0,5",IF(AM87=0,"0,00",IF(AND(AM87&gt;=0.5,AM87&lt;=2.5),"0,5 a 2,5",IF(AND(AM87&gt;=3,AM87&lt;=5),"3 a 5",IF(AND(AM87&gt;=5.5,AM87&lt;=7.5),"5,5 a 7,5",IF(AND(AM87&gt;=8,AM87&lt;=10),"8 a 10","Fuera de rango")))))))))</f>
        <v>0,00</v>
      </c>
      <c r="AO87" s="11" t="str">
        <f aca="false">IF(AN87="","",IF(AN87="-7,5 a -5,5",1,IF(AN87="-5 a -3",2,IF(AN87="-2,5 a -0,5",3,IF(AN87="0,00","NORMA",IF(AN87="0,5 a 2,5",4,IF(AN87="3 a 5",5,IF(AN87="5,5 a 7,5",6,IF(AN87="8 a 10",7,"Error")))))))))</f>
        <v>NORMA</v>
      </c>
      <c r="AP87" s="9" t="n">
        <v>-13</v>
      </c>
      <c r="AQ87" s="10" t="str">
        <f aca="false">IF(AP87="","",IF(AND(AP87&gt;=-20,AP87&lt;=-9.5),"-20 a -9,5",IF(AND(AP87&gt;=-9,AP87&lt;=-6.5),"-9 a -6,5",IF(AP87=-6,"-6",IF(AND(AP87&gt;=-5.5,AP87&lt;=-3),"-5,5 a -3",IF(AND(AP87&gt;=-2.5,AP87&lt;=0),"-2,5 a 0",IF(AND(AP87&gt;=0.5,AP87&lt;=3),"0,5 a 3",IF(AND(AP87&gt;=3.5,AP87&lt;=6),"3,5 a 6",IF(AND(AP87&gt;=6.5,AP87&lt;=9),"6,5 a 9",IF(AND(AP87&gt;=9.5,AP87&lt;=20),"9,5 a 20","Fuera de rango"))))))))))</f>
        <v>-20 a -9,5</v>
      </c>
      <c r="AR87" s="11" t="n">
        <f aca="false">IF(AQ87="","",IF(AQ87="-20 a -9,5",1,IF(AQ87="-9 a -6,5",2,IF(AQ87="-6","NORMA",IF(AQ87="-5,5 a -3",3,IF(AQ87="-2,5 a 0",4,IF(AQ87="0,5 a 3",5,IF(AQ87="3,5 a 6",6,IF(AQ87="6,5 a 9",7,IF(AQ87="9,5 a 20",8,""))))))))))</f>
        <v>1</v>
      </c>
      <c r="AS87" s="9" t="n">
        <v>4</v>
      </c>
      <c r="AT87" s="10" t="str">
        <f aca="false">IF(AS87="","",IF(AND(AS87&gt;=-16,AS87&lt;=-14),"-16 a -14",IF(AND(AS87&gt;=-13.5,AS87&lt;=-11.5),"-13,5 a -11,5",IF(AND(AS87&gt;=-11,AS87&lt;=-9),"-11 a -9",IF(AND(AS87&gt;=-8.5,AS87&lt;=-6.5),"-8,5 a -6,5",IF(AND(AS87&gt;=-6,AS87&lt;=-4),"-6 a -4",IF(AND(AS87&gt;=-3.5,AS87&lt;=-1.5),"-3,5 a -1,5",IF(AND(AS87&gt;=-1,AS87&lt;=1),"-1 a 1",IF(AND(AS87&gt;=1.5,AS87&lt;=3.5),"1,5 a 3,5",IF(AND(AS87&gt;=4,AS87&lt;=6),"4 a 6",IF(AND(AS87&gt;=6.5,AS87&lt;=8.5),"6,5 a 8,5",IF(AND(AS87&gt;=9,AS87&lt;=11),"9 a 11",IF(AND(AS87&gt;=11.5,AS87&lt;=13.5),"11,5 a 13,5",IF(AND(AS87&gt;=14,AS87&lt;=16),"14 a 16",IF(AND(AS87&gt;=16.5,AS87&lt;=18.5),"16,5 a 18,5",IF(AND(AS87&gt;=19,AS87&lt;=21),"19 a 21","Fuera de rango"))))))))))))))))</f>
        <v>4 a 6</v>
      </c>
      <c r="AU87" s="11" t="str">
        <f aca="false" t="array" ref="AU87">IF(AT87="","",_xlfn.IFS(AT87="-16 a -14",1,AT87="-13,5 a -11,5",2,AT87="-11 a -9",3,AT87="-8,5 a -6,5",4,AT87="-6 a -4",5,AT87="-3,5 a -1,5",6,AT87="-1 a 1",7,AT87="1,5 a 3,5",8,AT87="4 a 6","NORMA",AT87="6,5 a 8,5",9,AT87="9 a 11",10,AT87="11,5 a 13,5",11,AT87="14 a 16",12,AT87="16,5 a 18,5",13,AT87="19 a 21",14,TRUE(),""))</f>
        <v>NORMA</v>
      </c>
      <c r="AV87" s="9" t="n">
        <v>1.25</v>
      </c>
      <c r="AW87" s="10" t="str">
        <f aca="false">IF(AV87="","",IF(AND(AV87&gt;=-1,AV87&lt;=-0.5),"-1 a -0,5",IF(AND(AV87&gt;-0.5,AV87&lt;=0),"De -0,5 a 0",IF(AND(AV87&gt;=0.25,AV87&lt;=0.75),"0,25 a 0,75",IF(AND(AV87&gt;=1,AV87&lt;=1.5),"1 a 1,5",IF(AND(AV87&gt;=1.75,AV87&lt;=2.25),"1,75 a 2,25",IF(AND(AV87&gt;=2.5,AV87&lt;=3),"2,5 a 3",IF(AND(AV87&gt;=3.25,AV87&lt;=3.75),"3,25 a 3,75","Fuera de rango"))))))))</f>
        <v>1 a 1,5</v>
      </c>
      <c r="AX87" s="10" t="n">
        <f aca="false">IF(AW87="","",IF(OR(AW87="-1 a -0,5",AW87="-1 a -0.5"),1,IF(OR(AW87="De -0,5 a 0",AW87="-0,5 a 0",AW87="De -0.5 a 0"),2,IF(OR(AW87="0,25 a 0,75",AW87="0.25 a 0.75"),"NORMA",IF(OR(AW87="1 a 1,5",AW87="1 a 1.5"),3,IF(OR(AW87="1,75 a 2,25",AW87="1.75 a 2.25"),4,IF(OR(AW87="2,5 a 3",AW87="2.5 a 3"),5,IF(OR(AW87="3,25 a 3,75",AW87="3.25 a 3.75"),6,""))))))))</f>
        <v>3</v>
      </c>
      <c r="AY87" s="9" t="n">
        <v>-13</v>
      </c>
      <c r="AZ87" s="10" t="str">
        <f aca="false">IF(AY87="","",IF(AND(AY87&gt;=-20,AY87&lt;=-9.5),"-20 a -9,5",IF(AND(AY87&gt;=-9,AY87&lt;=-6.5),"-9 a -6,5",IF(AY87=-6,"-6",IF(AND(AY87&gt;=-5.5,AY87&lt;=-3),"-5,5 a -3",IF(AND(AY87&gt;=-2.5,AY87&lt;=0),"-2,5 a 0",IF(AND(AY87&gt;=0.5,AY87&lt;=3),"0,5 a 3",IF(AND(AY87&gt;=3.5,AY87&lt;=6),"3,5 a 6","Fuera de rango"))))))))</f>
        <v>-20 a -9,5</v>
      </c>
      <c r="BA87" s="11" t="n">
        <f aca="false">IF(AZ87="","",IF(AZ87="-20 a -9,5",1,IF(AZ87="-9 a -6,5",2,IF(AZ87="-6","NORMA",IF(AZ87="-5,5 a -3",3,IF(AZ87="-2,5 a 0",4,IF(AZ87="0,5 a 3",5,IF(AZ87="3,5 a 6",6,""))))))))</f>
        <v>1</v>
      </c>
      <c r="BB87" s="9" t="n">
        <v>0</v>
      </c>
      <c r="BC87" s="10" t="str">
        <f aca="false" t="array" ref="BC87">IF(BB87="","",_xlfn.IFS(AND(BB87&gt;=0,BB87&lt;=2),"0 a 2",AND(BB87&gt;=2.5,BB87&lt;=4.5),"2,5 a 4,5",AND(BB87&gt;=5,BB87&lt;=7),"5 a 7",AND(BB87&gt;=7.5,BB87&lt;=9.5),"7,5 a 9,5",AND(BB87&gt;=10,BB87&lt;=12),"10 a 12",AND(BB87&gt;=12.5,BB87&lt;=14.5),"12,5 a 14,5",BB87=15,"15",AND(BB87&gt;=15.5,BB87&lt;=17.5),"15,5 a 17,5",AND(BB87&gt;=18,BB87&lt;=20),"18 a 20",AND(BB87&gt;=20.5,BB87&lt;=22.5),"20,5 a 22,5",AND(BB87&gt;=23,BB87&lt;=25),"23 a 25",TRUE(),"Fuera de rango"))</f>
        <v>0 a 2</v>
      </c>
      <c r="BD87" s="11" t="n">
        <f aca="false" t="array" ref="BD87">IF(BC87="","",_xlfn.IFS(BC87="0 a 2",1,BC87="2,5 a 4,5",2,BC87="5 a 7",3,BC87="7,5 a 9,5",4,BC87="10 a 12",5,BC87="12,5 a 14,5",6,BC87="15","NORMA",BC87="15,5 a 17,5",7,BC87="18 a 20",8,BC87="20,5 a 22,5",9,BC87="23 a 25",10,TRUE(),"Fuera de rango"))</f>
        <v>1</v>
      </c>
      <c r="BE87" s="9" t="n">
        <v>9</v>
      </c>
      <c r="BF87" s="10" t="str">
        <f aca="false">IF(BE87="","",IF(AND(BE87&gt;=-20,BE87&lt;=-10),"-20 a -10",IF(AND(BE87&gt;=-9.5,BE87&lt;=0.5),"-9,5 a 0,5",IF(AND(BE87&gt;=1,BE87&lt;=11),"1 a 11",IF(AND(BE87&gt;=11.5,BE87&lt;=20.5),"11,5 a 20,5",IF(BE87=21,"21",IF(AND(BE87&gt;=21.5,BE87&lt;=31.5),"21,5 a 31,5",IF(AND(BE87&gt;=32,BE87&lt;=42),"32 a 42","Fuera de rango"))))))))</f>
        <v>1 a 11</v>
      </c>
      <c r="BG87" s="11" t="n">
        <f aca="false">IF(BF87="","",IF(BF87="-20 a -10",1,IF(BF87="-9,5 a 0,5",2,IF(BF87="1 a 11",3,IF(BF87="11,5 a 20,5",4,IF(BF87="21","NORMA",IF(BF87="21,5 a 31,5",5,IF(BF87="32 a 42",6,""))))))))</f>
        <v>3</v>
      </c>
      <c r="BH87" s="9" t="n">
        <v>-15</v>
      </c>
      <c r="BI87" s="10" t="str">
        <f aca="false">IF(BH87="","",IF(AND(BH87&gt;=-20,BH87&lt;=-15),"-20 a -15",IF(AND(BH87&gt;=-14.5,BH87&lt;=-9.5),"-14,5 a -9,5",IF(AND(BH87&gt;=-9,BH87&lt;=-4),"-9 a -4",IF(AND(BH87&gt;=-3.5,BH87&lt;=2.5),"-3,5 a 2,5",IF(AND(BH87&gt;=3,BH87&lt;=8),"3 a 8",IF(AND(BH87&gt;=8.5,BH87&lt;=14.5),"8,5 a 14,5",IF(BH87=15,"15",IF(AND(BH87&gt;=15.5,BH87&lt;=20.5),"15,5 a 20,5",IF(AND(BH87&gt;=21,BH87&lt;=26),"21 a 26","Fuera de rango"))))))))))</f>
        <v>-20 a -15</v>
      </c>
      <c r="BJ87" s="11" t="n">
        <f aca="false">IF(BI87="","",IF(BI87="-20 a -15",1,IF(BI87="-14,5 a -9,5",2,IF(BI87="-9 a -4",3,IF(BI87="-3,5 a 2,5",4,IF(BI87="3 a 8",5,IF(BI87="8,5 a 14,5",6,IF(BI87="15","NORMA",IF(BI87="15,5 a 20,5",7,IF(BI87="21 a 26",8,IF(BI87="26,5 a 31,5",9,"")))))))))))</f>
        <v>1</v>
      </c>
      <c r="BK87" s="9" t="n">
        <v>18</v>
      </c>
      <c r="BL87" s="10" t="str">
        <f aca="false">IF(BK87="","",IF(AND(BK87&gt;=0,BK87&lt;=2),"0 - 2",IF(AND(BK87&gt;=2.5,BK87&lt;=4.5),"2,5 - 4,5",IF(AND(BK87&gt;=5,BK87&lt;=7),"5 - 7",IF(AND(BK87&gt;=7.5,BK87&lt;=9.5),"7,5 - 9,5",IF(AND(BK87&gt;=10,BK87&lt;=12),"10 - 12",IF(AND(BK87&gt;=12.5,BK87&lt;=13.5),"12,5 - 13,5",IF(BK87=14,"14",IF(AND(BK87&gt;=14.5,BK87&lt;=16.5),"14,5 - 16,5",IF(AND(BK87&gt;=17,BK87&lt;=19),"17 - 19",IF(AND(BK87&gt;=19.5,BK87&lt;=21.5),"19,5 - 21,5",IF(AND(BK87&gt;=22,BK87&lt;=24),"22 - 24",IF(AND(BK87&gt;=24.5,BK87&lt;=26.5),"24,5 - 26,5",IF(AND(BK87&gt;=27,BK87&lt;=29),"27 - 29",IF(AND(BK87&gt;=29.5,BK87&lt;=30),"29,5 - 30","Fuera de rango")))))))))))))))</f>
        <v>17 - 19</v>
      </c>
      <c r="BM87" s="11" t="n">
        <f aca="false">IF(BL87="","",IF(BL87="0 - 2",1,IF(BL87="2,5 - 4,5",2,IF(BL87="5 - 7",3,IF(BL87="7,5 - 9,5",4,IF(BL87="10 - 12",5,IF(BL87="12,5 - 13,5",6,IF(BL87="14","NORMA",IF(BL87="14,5 - 16,5",7,IF(BL87="17 - 19",8,IF(BL87="19,5 - 21,5",9,IF(BL87="22 - 24",10,IF(BL87="24,5 - 26,5",11,IF(BL87="27 - 29",12,IF(BL87="29,5 - 30",13,"")))))))))))))))</f>
        <v>8</v>
      </c>
      <c r="BN87" s="9" t="n">
        <v>25</v>
      </c>
      <c r="BO87" s="11" t="str">
        <f aca="false">IF(BN87="","",IF(AND(BN87&gt;=-20,BN87&lt;=-10),"-20 a -10",IF(AND(BN87&gt;=-9.5,BN87&lt;=0.5),"-9,5 a 0,5",IF(AND(BN87&gt;=1,BN87&lt;=11),"1 a 11",IF(AND(BN87&gt;=11.5,BN87&lt;=21.5),"11,5 a 21,5",IF(BN87=22,"22",IF(AND(BN87&gt;=22.5,BN87&lt;=32.5),"22,5 a 32,5",IF(AND(BN87&gt;=33,BN87&lt;=43),"33 a 43","Fuera de rango"))))))))</f>
        <v>22,5 a 32,5</v>
      </c>
      <c r="BP87" s="11" t="n">
        <f aca="false">IF(BO87="","",IF(BO87="-20 a -10",1,IF(BO87="-9,5 a 0,5",2,IF(BO87="1 a 11",3,IF(BO87="11,5 a 21,5",4,IF(BO87="22","NORMA",IF(BO87="22,5 a 32,5",5,IF(BO87="33 a 43",6,""))))))))</f>
        <v>5</v>
      </c>
      <c r="BQ87" s="9" t="n">
        <v>18</v>
      </c>
      <c r="BR87" s="10" t="str">
        <f aca="false">IF(BQ87="","",IF(AND(BQ87&gt;=-20,BQ87&lt;=-15),"-20 a -15",IF(AND(BQ87&gt;=-14.5,BQ87&lt;=-9.5),"-14,5 a -9,5",IF(AND(BQ87&gt;=-9,BQ87&lt;=-4),"-9 a -4",IF(AND(BQ87&gt;=-3.5,BQ87&lt;=2.5),"-3,5 a 2,5",IF(AND(BQ87&gt;=3,BQ87&lt;=8),"3 a 8",IF(AND(BQ87&gt;=8.5,BQ87&lt;=13.5),"8,5 a 13,5",IF(AND(BQ87&gt;=14,BQ87&lt;=17.5),"14 a 17,5",IF(BQ87=18,"18",IF(AND(BQ87&gt;=18.5,BQ87&lt;=23.5),"18,5 a 23,5",IF(AND(BQ87&gt;=24,BQ87&lt;=29),"24 a 29",IF(AND(BQ87&gt;=29.5,BQ87&lt;=34.5),"29,5 a 34,5",IF(AND(BQ87&gt;=35,BQ87&lt;=40),"35 a 40","Fuera de rango")))))))))))))</f>
        <v>18</v>
      </c>
      <c r="BS87" s="11" t="str">
        <f aca="false">IF(BR87="","",IF(BR87="-20 a -15",1,IF(BR87="-14,5 a -9,5",2,IF(BR87="-9 a -4",3,IF(BR87="-3,5 a 2,5",4,IF(BR87="3 a 8",5,IF(BR87="8,5 a 13,5",6,IF(BR87="14 a 17,5",7,IF(BR87="18","NORMA",IF(BR87="18,5 a 23,5",8,IF(BR87="24 a 29",9,IF(BR87="29,5 a 34,5",10,IF(BR87="35 a 40",11,"")))))))))))))</f>
        <v>NORMA</v>
      </c>
      <c r="BT87" s="9" t="n">
        <v>0</v>
      </c>
      <c r="BU87" s="10" t="str">
        <f aca="false">IF(BT87="","",IF(AND(BT87&gt;=-20,BT87&lt;=-18),"-20 a -18",IF(AND(BT87&gt;=-17.5,BT87&lt;=-15.5),"-17,5 a -15,5",IF(AND(BT87&gt;=-15,BT87&lt;=-13),"-15 a -13",IF(AND(BT87&gt;=-12.5,BT87&lt;=-10.5),"-12,5 a -10,5",IF(AND(BT87&gt;=-10,BT87&lt;=-8),"-10 a -8",IF(AND(BT87&gt;=-7.5,BT87&lt;=-5.5),"-7,5 a -5,5",IF(AND(BT87&gt;=-5,BT87&lt;=-3),"-5 a -3",IF(AND(BT87&gt;=-2.5,BT87&lt;=-0.5),"-2,5 a -0,5",IF(BT87=0,"0",IF(AND(BT87&gt;=0.5,BT87&lt;=2.5),"0,5 a 2,5",IF(AND(BT87&gt;=3,BT87&lt;=5),"3 a 5",IF(AND(BT87&gt;=5.5,BT87&lt;=7.5),"5,5 a 7,5",IF(AND(BT87&gt;=8,BT87&lt;=10),"8 a 10",IF(AND(BT87&gt;=10.5,BT87&lt;=12.5),"10,5 a 12,5",IF(AND(BT87&gt;=13,BT87&lt;=15),"13 a 15",IF(AND(BT87&gt;=15.5,BT87&lt;=17.5),"15,5 a 17,5",IF(AND(BT87&gt;=18,BT87&lt;=20),"18 a 20","Fuera de rango"))))))))))))))))))</f>
        <v>0</v>
      </c>
      <c r="BV87" s="11" t="str">
        <f aca="false">IF(BT87="","",IF(BT87=0,"NORMA",IF(AND(BT87&gt;=-20,BT87&lt;=-18),2,IF(AND(BT87&gt;=-17.5,BT87&lt;=-15.5),2,IF(AND(BT87&gt;=-15,BT87&lt;=-13),3,IF(AND(BT87&gt;=-12.5,BT87&lt;=-10.5),4,IF(AND(BT87&gt;=-10,BT87&lt;=-8),5,IF(AND(BT87&gt;=-7.5,BT87&lt;=-5.5),6,IF(AND(BT87&gt;=-5,BT87&lt;=-3),7,IF(AND(BT87&gt;=-2.5,BT87&lt;=-0.5),8,IF(AND(BT87&gt;=0.5,BT87&lt;=2.5),9,IF(AND(BT87&gt;=3,BT87&lt;=5),10,IF(AND(BT87&gt;=5.5,BT87&lt;=7.5),11,IF(AND(BT87&gt;=8,BT87&lt;=10),12,IF(AND(BT87&gt;=10.5,BT87&lt;=12.5),13,IF(AND(BT87&gt;=13,BT87&lt;=15),14,IF(AND(BT87&gt;=15.5,BT87&lt;=17.5),15,IF(AND(BT87&gt;=18,BT87&lt;=20),16,"Fuera de rango"))))))))))))))))))</f>
        <v>NORMA</v>
      </c>
      <c r="BW87" s="9" t="n">
        <v>-9</v>
      </c>
      <c r="BX87" s="10" t="n">
        <f aca="false">18.5- (0.3*H87)</f>
        <v>9.5</v>
      </c>
      <c r="BY87" s="10" t="n">
        <f aca="false">(BW87)-(BX87)</f>
        <v>-18.5</v>
      </c>
      <c r="BZ87" s="10" t="str">
        <f aca="false">IF(BY87="","",IF(BY87&lt;-27.5,"De -30 a -28",IF(BY87&lt;-25,"De -27,5 a -25,5",IF(BY87&lt;-22.5,"De -25 a -23",IF(BY87&lt;-20,"De -22,5 a -20,5",IF(BY87&lt;-17.5,"De -20 a -18",IF(BY87&lt;-15,"De -17,5 a -15,5",IF(BY87&lt;-12.5,"De -15 a -13",IF(BY87&lt;-10,"De -12,5 a -10,5",IF(BY87&lt;-7.5,"De -10 a -8",IF(BY87&lt;-5,"De -7,5 a -5,5",IF(BY87&lt;-2.5,"De -5 a -3",IF(BY87&lt;0,"De -2,5 a -0,5",IF(BY87&lt;2.5,"De 0 a 2",IF(BY87&lt;5,"De 2,5 a 4,5",IF(BY87&lt;7.5,"De 5 a 7",IF(BY87&lt;10,"De 7,5 a 9,5",IF(BY87&lt;12.5,"De 10 a 12",IF(BY87&lt;15,"De 12,5 a 14,5",IF(BY87&lt;17.5,"De 15 a 17",IF(BY87&lt;20,"De 17,5 a 19,5",IF(BY87&lt;22.5,"De 20 a 22",IF(BY87&lt;25,"De 22,5 a 24,5",IF(BY87&lt;27.5,"De 25 a 27","De 27,5 a 30"))))))))))))))))))))))))</f>
        <v>De -20 a -18</v>
      </c>
      <c r="CA87" s="12" t="n">
        <f aca="false">IF(BY87="","",IF(BY87&lt;=-28,1,IF(BY87&lt;=-25.5,2,IF(BY87&lt;=-23,3,IF(BY87&lt;=-20.5,4,IF(BY87&lt;=-18,5,IF(BY87&lt;=-15.5,6,IF(BY87&lt;=-13,7,IF(BY87&lt;=-10.5,8,IF(BY87&lt;=-8,9,IF(BY87&lt;=-5.5,10,IF(BY87&lt;=-3,11,IF(BY87&lt;=-0.5,12,IF(BY87&lt;=2,13,IF(BY87&lt;=4.5,14,IF(BY87&lt;=7,15,IF(BY87&lt;=9.5,16,IF(BY87&lt;=12,17,IF(BY87&lt;=14.5,18,IF(BY87&lt;=17,19,IF(BY87&lt;=19.5,20,IF(BY87&lt;=22,21,IF(BY87&lt;=24.5,22,IF(BY87&lt;=27,23,IF(BY87&lt;=30,24,"Fuera de rango")))))))))))))))))))))))))</f>
        <v>5</v>
      </c>
      <c r="CB87" s="9" t="n">
        <v>-9.5</v>
      </c>
      <c r="CC87" s="10" t="n">
        <f aca="false">18.5- (0.3*H87)</f>
        <v>9.5</v>
      </c>
      <c r="CD87" s="10" t="n">
        <f aca="false">(CB87)-(CC87)</f>
        <v>-19</v>
      </c>
      <c r="CE87" s="10" t="str">
        <f aca="false">IF(CD87="","",IF(CD87&lt;-27.5,"De -30 a -28",IF(CD87&lt;-25,"De -27,5 a -25,5",IF(CD87&lt;-22.5,"De -25 a -23",IF(CD87&lt;-20,"De -22,5 a -20,5",IF(CD87&lt;-17.5,"De -20 a -18",IF(CD87&lt;-15,"De -17,5 a -15,5",IF(CD87&lt;-12.5,"De -15 a -13",IF(CD87&lt;-10,"De -12,5 a -10,5",IF(CD87&lt;-7.5,"De -10 a -8",IF(CD87&lt;-5,"De -7,5 a -5,5",IF(CD87&lt;-2.5,"De -5 a -3",IF(CD87&lt;0,"De -2,5 a -0,5",IF(CD87&lt;=2,"De 0 a 2",IF(CD87&lt;=4.5,"De 2,5 a 4,5",IF(CD87&lt;=7,"De 5 a 7",IF(CD87&lt;=9.5,"De 7,5 a 9,5",IF(CD87&lt;=12,"De 10 a 12",IF(CD87&lt;=14.5,"De 12,5 a 14,5",IF(CD87&lt;=17,"De 15 a 17",IF(CD87&lt;=19.5,"De 17,5 a 19,5",IF(CD87&lt;=22,"De 20 a 22",IF(CD87&lt;=24.5,"De 22,5 a 24,5",IF(CD87&lt;=27,"De 25 a 27","De 27,5 a 30"))))))))))))))))))))))))</f>
        <v>De -20 a -18</v>
      </c>
      <c r="CF87" s="12" t="n">
        <f aca="false">IF(CD87="","",IF(CD87&lt;-27.5,1,IF(CD87&lt;-25,2,IF(CD87&lt;-22.5,3,IF(CD87&lt;-20,4,IF(CD87&lt;-17.5,5,IF(CD87&lt;-15,6,IF(CD87&lt;-12.5,7,IF(CD87&lt;-10,8,IF(CD87&lt;-7.5,9,IF(CD87&lt;-5,10,IF(CD87&lt;-2.5,11,IF(CD87&lt;0,12,IF(CD87&lt;2.5,13,IF(CD87&lt;5,14,IF(CD87&lt;7.5,15,IF(CD87&lt;10,16,IF(CD87&lt;12.5,17,IF(CD87&lt;15,18,IF(CD87&lt;17.5,19,IF(CD87&lt;20,20,IF(CD87&lt;22.5,21,IF(CD87&lt;25,22,IF(CD87&lt;27.5,23,24))))))))))))))))))))))))</f>
        <v>5</v>
      </c>
      <c r="CG87" s="9" t="n">
        <v>-5.5</v>
      </c>
      <c r="CH87" s="10" t="str">
        <f aca="false">IF(CG87="","",IF(AND(CG87&gt;=-10,CG87&lt;=-9.5),"-10 a -9,5",IF(AND(CG87&gt;-9.5,CG87&lt;=-8.5),"-9 a -8,5",IF(AND(CG87&gt;-8.5,CG87&lt;=-7.5),"-8 a -7,5",IF(AND(CG87&gt;-7.5,CG87&lt;=-6.5),"-7 a -6,5",IF(AND(CG87&gt;-6.5,CG87&lt;=-5.5),"-6 a -5,5",IF(AND(CG87&gt;-5.5,CG87&lt;=-4.5),"-5 a -4,5",IF(AND(CG87&gt;-4.5,CG87&lt;=-3.5),"-4 a -3,5",IF(AND(CG87&gt;-3.5,CG87&lt;=-2.5),"-3 a -2,5",IF(CG87=-2.25,"-2,25",IF(AND(CG87&gt;-2.5,CG87&lt;=-1.5),"-2 a -1,5",IF(AND(CG87&gt;-1.5,CG87&lt;=-0.5),"-1 a -0,5",IF(AND(CG87&gt;-0.5,CG87&lt;=0.5),"0 a 0,5",IF(AND(CG87&gt;0.5,CG87&lt;=1.5),"1 a 1,5",IF(AND(CG87&gt;1.5,CG87&lt;=2.5),"2 a 2,5",IF(AND(CG87&gt;2.5,CG87&lt;=3.5),"3 a 3,5",IF(AND(CG87&gt;3.5,CG87&lt;=4.5),"4 a 4,5",IF(AND(CG87&gt;4.5,CG87&lt;=5.5),"5 a 5,5",IF(AND(CG87&gt;5.5,CG87&lt;=6.5),"6 a 6,5",IF(AND(CG87&gt;6.5,CG87&lt;=7.5),"7 a 7,5",IF(AND(CG87&gt;7.5,CG87&lt;=8.5),"8 a 8,5",IF(AND(CG87&gt;8.5,CG87&lt;=9.5),"9 a 9,5",IF(CG87&gt;=10,"10","Fuera de rango")))))))))))))))))))))))</f>
        <v>-6 a -5,5</v>
      </c>
      <c r="CI87" s="11" t="n">
        <f aca="false">IF(CG87="","",IF(CG87=-2.25,"NORMA",IF(CG87&lt;=-9.5,1,IF(CG87&lt;=-8.5,2,IF(CG87&lt;=-7.5,3,IF(CG87&lt;=-6.5,4,IF(CG87&lt;=-5.5,5,IF(CG87&lt;=-4.5,6,IF(CG87&lt;=-3.5,7,IF(CG87&lt;=-2.5,8,IF(CG87&lt;=-1.5,9,IF(CG87&lt;=-0.5,10,IF(CG87&lt;=0.5,11,IF(CG87&lt;=1.5,12,IF(CG87&lt;=2.5,13,IF(CG87&lt;=3.5,14,IF(CG87&lt;=4.5,15,IF(CG87&lt;=5.5,16,IF(CG87&lt;=6.5,17,IF(CG87&lt;=7.5,18,IF(CG87&lt;=8.5,19,IF(CG87&lt;=9.5,20,IF(CG87=10,21,"Fuera de rango")))))))))))))))))))))))</f>
        <v>5</v>
      </c>
      <c r="CJ87" s="9" t="n">
        <v>3.5</v>
      </c>
      <c r="CK87" s="10" t="str">
        <f aca="false">IF(CJ87="","",IF(AND(CJ87&gt;=-6,CJ87&lt;=-5.5),"-6 a -5,5",IF(AND(CJ87&gt;-5.5,CJ87&lt;=-4.5),"-5 a -4,5",IF(AND(CJ87&gt;-4.5,CJ87&lt;=-3.5),"-4 a -3,5",IF(AND(CJ87&gt;-3.5,CJ87&lt;=-2.5),"-3 a -2,5",IF(AND(CJ87&gt;-2.5,CJ87&lt;=-1.5),"-2 a -1,5",IF(AND(CJ87&gt;-1.5,CJ87&lt;=-0.5),"-1 a -0,5",IF(AND(CJ87&gt;-0.5,CJ87&lt;=0.5),"0 a 0,5",IF(AND(CJ87&gt;0.5,CJ87&lt;=1.5),"1 a 1,5",IF(AND(CJ87&gt;1.5,CJ87&lt;2.5),"2",IF(AND(CJ87&gt;=2.5,CJ87&lt;=3),"2,5 a 3",IF(AND(CJ87&gt;3,CJ87&lt;=4),"3,5 a 4",IF(AND(CJ87&gt;4,CJ87&lt;=5),"4,5 a 5",IF(AND(CJ87&gt;5,CJ87&lt;=6),"5,5 a 6",IF(AND(CJ87&gt;6,CJ87&lt;=7),"6,5 a 7",IF(AND(CJ87&gt;7,CJ87&lt;=8),"7,5 a 8",IF(AND(CJ87&gt;8,CJ87&lt;=9.5),"8,5 a 9,5",IF(CJ87=10,"10","Fuera de rango"))))))))))))))))))</f>
        <v>3,5 a 4</v>
      </c>
      <c r="CL87" s="11" t="n">
        <f aca="false">IF(CK87="","",IF(OR(CK87="-6 a -5,5",CK87="-6 - -5,5"),1,IF(OR(CK87="-5 a -4,5",CK87="-5 - -4,5"),2,IF(OR(CK87="-4 a -3,5",CK87="-4 - -3,5"),3,IF(OR(CK87="-3 a -2,5",CK87="-3 - -2,5"),4,IF(OR(CK87="-2 a -1,5",CK87="-2 - -1,5"),5,IF(OR(CK87="-1 a -0,5",CK87="-1 - -0,5"),6,IF(OR(CK87="0 a 0,5",CK87="0 - 0,5"),7,IF(OR(CK87="1 a 1,5",CK87="1 - 1,5"),8,IF(CK87="2","NORMA",IF(OR(CK87="2,5 a 3",CK87="2,5 - 3"),9,IF(OR(CK87="3,5 a 4",CK87="3,5 - 4"),10,IF(OR(CK87="4,5 a 5",CK87="4,5 - 5"),11,IF(OR(CK87="5,5 a 6",CK87="5,5 - 6"),12,IF(OR(CK87="6,5 a 7",CK87="6,5 - 7"),13,IF(OR(CK87="7,5 a 8",CK87="7,5 - 8"),14,IF(OR(CK87="8,5 a 9",CK87="8,5 - 9,5",CK87="9 a 9,5"),15,IF(CK87="10",15,IF(OR(CK87="0,5 a 1",CK87="0,5 - 1"),7,"Fuera de rango")))))))))))))))))))</f>
        <v>10</v>
      </c>
      <c r="CO87" s="10" t="str">
        <f aca="false">IF(CM87&gt;0,"EME"," ")</f>
        <v> </v>
      </c>
      <c r="CQ87" s="10" t="str">
        <f aca="false">IF(CP87&gt;0,"0", " ")</f>
        <v> </v>
      </c>
      <c r="CR87" s="10" t="str">
        <f aca="false">IF(CP87&gt;0,"EME"," ")</f>
        <v> </v>
      </c>
      <c r="CS87" s="9" t="n">
        <v>0</v>
      </c>
      <c r="CV87" s="9" t="n">
        <v>0</v>
      </c>
      <c r="CY87" s="9" t="n">
        <v>-11</v>
      </c>
      <c r="DB87" s="9" t="n">
        <v>-11.5</v>
      </c>
      <c r="DC87" s="11" t="str">
        <f aca="false">IF(DB87&lt;0,"2"," ")</f>
        <v>2</v>
      </c>
      <c r="DD87" s="11" t="str">
        <f aca="false">IF(DB87&lt;0,"MIO"," ")</f>
        <v>MIO</v>
      </c>
      <c r="DE87" s="9" t="n">
        <v>-0.75</v>
      </c>
      <c r="DF87" s="10" t="str">
        <f aca="false">IF(DE87&lt;0,"3"," ")</f>
        <v>3</v>
      </c>
      <c r="DG87" s="10" t="str">
        <f aca="false">IF(DE87&lt;0,"AST"," ")</f>
        <v>AST</v>
      </c>
      <c r="DH87" s="9" t="n">
        <v>-1</v>
      </c>
      <c r="DI87" s="10" t="str">
        <f aca="false">IF(DH87&lt;0,"3"," ")</f>
        <v>3</v>
      </c>
      <c r="DJ87" s="10" t="str">
        <f aca="false">IF(DH87&lt;0,"AST"," ")</f>
        <v>AST</v>
      </c>
      <c r="DK87" s="9" t="n">
        <v>0</v>
      </c>
      <c r="DL87" s="10" t="str">
        <f aca="false">IF(DK87&gt;0,"4"," ")</f>
        <v> </v>
      </c>
      <c r="DM87" s="10" t="str">
        <f aca="false">IF(DK87&gt;0,"PRE"," ")</f>
        <v> </v>
      </c>
      <c r="DN87" s="9" t="n">
        <v>0</v>
      </c>
      <c r="DO87" s="10" t="str">
        <f aca="false">IF(DN87&gt;0,"4"," ")</f>
        <v> </v>
      </c>
      <c r="DP87" s="10" t="str">
        <f aca="false">IF(DN87&gt;0,"PRE"," ")</f>
        <v> </v>
      </c>
      <c r="DS87" s="12" t="str">
        <f aca="false">CONCATENATE(CO87,CU87,DA87,DG87,DM87)</f>
        <v> AST </v>
      </c>
      <c r="DT87" s="10" t="e">
        <f aca="false" t="array" ref="DT87">_xlfn.IFS(DS87="EME    ","0", DS87=" HIP   ","1", DS87="  MIO  ","2", DS87="   AST ","3", DS87="    PRE","4", DS87="EME   PRE","5", DS87=" HIP  PRE","6", DS87=" HIP AST ","7", DS87="  MIO PRE","8", DS87="  MIOAST ","9", DS87="   ASTPRE","10",DS87=" HIP ASTPRE","11", DS87="  MIOASTPRE","12", DS87="     ","0")</f>
        <v>#N/A</v>
      </c>
      <c r="DV87" s="1" t="e">
        <f aca="false" t="array" ref="DV87">_xlfn.IFS(DU87="SI","2", DU87="NO","1")</f>
        <v>#N/A</v>
      </c>
      <c r="DX87" s="11" t="str">
        <f aca="false">IF(DW87=0,"1","2")</f>
        <v>1</v>
      </c>
      <c r="DY87" s="11" t="str">
        <f aca="false" t="array" ref="DY87">_xlfn.IFS(DW87=0,"0", DW87=0.25, "1", DW87=0.5,"2", DW87=0.75,"3", DW87=1,"4",DW87=1.25,"5", DW87=1.5,"6", DW87=1.75,"7", DW87=2,"8")</f>
        <v>0</v>
      </c>
      <c r="EA87" s="11" t="str">
        <f aca="false">IF(DZ87=0,"1","2")</f>
        <v>1</v>
      </c>
      <c r="EB87" s="11" t="str">
        <f aca="false" t="array" ref="EB87">_xlfn.IFS(DZ87=0,"0", DZ87=0.25, "1", DZ87=0.5,"2", DZ87=0.75,"3", DZ87=1,"4",DZ87=1.25,"5", DZ87=1.5,"6", DZ87=1.75,"7", DZ87=2,"8")</f>
        <v>0</v>
      </c>
      <c r="ED87" s="10" t="str">
        <f aca="false">IF(EC87=0,"1","2")</f>
        <v>1</v>
      </c>
      <c r="EE87" s="11" t="str">
        <f aca="false" t="array" ref="EE87">_xlfn.IFS(EC87=0,"0", EC87=-0.25, "1", EC87=-0.5,"2", EC87=-0.75,"3", EC87=-1,"4",EC87=-1.25,"5", EC87=-1.5,"6", EC87=-1.75,"7", EC87=-2,"8", EC87=-2.25,"9",EC87=-2.5,"10", EC87=-2.75,"11", EC87=-3,"12", EC87=-3.25,"13", EC87=-3.5,"14", EC87=-3.75,"15",EC87=-4,"16")</f>
        <v>0</v>
      </c>
      <c r="EG87" s="10" t="str">
        <f aca="false">IF(EF87=0,"1","2")</f>
        <v>1</v>
      </c>
      <c r="EH87" s="11" t="str">
        <f aca="false" t="array" ref="EH87">_xlfn.IFS(EF87=0,"0", EF87=-0.25, "1", EF87=-0.5,"2", EF87=-0.75,"3", EF87=-1,"4",EF87=-1.25,"5", EF87=-1.5,"6", EF87=-1.75,"7", EF87=-2,"8", EF87=-2.25,"9",EF87=-2.5,"10", EF87=-2.75,"11", EF87=-3,"12", EF87=-3.25,"13", EF87=-3.5,"14", EF87=-3.75,"15",EF87=-4,"16")</f>
        <v>0</v>
      </c>
      <c r="EJ87" s="11" t="str">
        <f aca="false">IF(EI87=0,"1","2")</f>
        <v>1</v>
      </c>
      <c r="EK87" s="11" t="str">
        <f aca="false" t="array" ref="EK87">_xlfn.IFS(EI87=0,"0", EI87=-0.25, "1", EI87=-0.5,"2", EI87=-0.75,"3", EI87=-1,"4",EI87=-1.25,"5", EI87=-1.5,"6", EI87=-1.75,"7", EI87=-2,"8", EI87=-2.25,"9", EI87=-2.25,"9",EI87=-2.5,"10", EI87=-2.75,"11", EI87=-3,"12", EI87=-3.25,"13", EI87=-3.5,"14", EI87=-3.75,"15",EI87=-4,"16", EI87=0.25, "17", EI87=0.5, "18")</f>
        <v>0</v>
      </c>
      <c r="EM87" s="11" t="str">
        <f aca="false">IF(EL87=0,"1","2")</f>
        <v>1</v>
      </c>
      <c r="EN87" s="11" t="str">
        <f aca="false" t="array" ref="EN87">_xlfn.IFS(EL87=0.25,"17",EL87=0.5,"18", EL87=0,"0", EL87=-0.25, "1", EL87=-0.5,"2", EL87=-0.75,"3", EL87=-1,"4",EL87=-1.25,"5", EL87=-1.5,"6", EL87=-1.75,"7", EL87=-2,"8",EL87= -2.25,"9",EL87=-2.5,"10",EL87= -2.75,"11",EL87= -3,"12",EL87= -3.25,"13",EL87= -3.5,"14",EL87= -3.75,"15",EL87=-4,"16")</f>
        <v>0</v>
      </c>
      <c r="EP87" s="11" t="str">
        <f aca="false">IF(EO87=0,"1","2")</f>
        <v>1</v>
      </c>
      <c r="EQ87" s="11" t="str">
        <f aca="false" t="array" ref="EQ87">_xlfn.IFS(EO87=0,"0", EO87=0.25, "1", EO87=0.5,"2", EO87=0.75,"3", EO87=1,"4",EO87=1.25,"5", EO87=1.5,"6", EO87=1.75,"7", EO87=2,"8", EO87=2.25,"9", EO87=2.25,"9",EO87=2.5,"10", EO87=2.75,"11", EO87=3,"12", EO87=3.25,"13", EO87=3.5,"14", EO87=3.75,"15",EO87=4,"16", EO87=-0.25, "17", bq=-0.5, "18")</f>
        <v>0</v>
      </c>
      <c r="ES87" s="11" t="str">
        <f aca="false">IF(ER87=0,"1","2")</f>
        <v>1</v>
      </c>
      <c r="ET87" s="11" t="str">
        <f aca="false" t="array" ref="ET87">_xlfn.IFS(ER87=0,"0", ER87=0.25, "1", ER87=0.5,"2", ER87=0.75,"3", ER87=1,"4",ER87=1.25,"5", ER87=1.5,"6", ER87=1.75,"7", ER87=2,"8", ER87=2.25,"9", ER87=2.25,"9",ER87=2.5,"10", ER87=2.75,"11", ER87=3,"12", ER87=3.25,"13", ER87=3.5,"14", ER87=3.75,"15",ER87=4,"16", ER87=-0.25, "17", bq=-0.5, "18")</f>
        <v>0</v>
      </c>
      <c r="EV87" s="14" t="e">
        <f aca="false">VLOOKUP(EU87,LEYENDA!$G$2:$H$8,2,TRUE())</f>
        <v>#N/A</v>
      </c>
      <c r="EW87" s="14" t="e">
        <f aca="false" t="array" ref="EW87">_xlfn.IFS(EV87="0-5","1", EV87="6-12","2", EV87="13-18","3", EV87="19-24","4", EV87="25-36","5", EV87="37-48","6", EV87="49-60","7")</f>
        <v>#N/A</v>
      </c>
    </row>
    <row r="88" customFormat="false" ht="13.5" hidden="false" customHeight="false" outlineLevel="0" collapsed="false">
      <c r="A88" s="1" t="n">
        <v>41</v>
      </c>
      <c r="B88" s="32" t="n">
        <v>1</v>
      </c>
      <c r="C88" s="33" t="n">
        <v>44306</v>
      </c>
      <c r="D88" s="6"/>
      <c r="E88" s="5" t="str">
        <f aca="false">VLOOKUP(A88,'286'!$A$3:$J$600,10,FALSE())</f>
        <v>LAMUS APONTE, DAVID</v>
      </c>
      <c r="F88" s="4" t="str">
        <f aca="false">VLOOKUP(A88,'286'!$A$3:$I$1768,3,FALSE())</f>
        <v>LAADA</v>
      </c>
      <c r="G88" s="6" t="n">
        <f aca="false">VLOOKUP(A88,'286'!$A$3:$I$1768,4,FALSE())</f>
        <v>28336</v>
      </c>
      <c r="H88" s="7" t="n">
        <f aca="false">YEAR(C88)-YEAR(G88)</f>
        <v>44</v>
      </c>
      <c r="I88" s="1" t="str">
        <f aca="false">VLOOKUP(H88,LEYENDA!$C$2:$D$6,2,TRUE())</f>
        <v>41-60</v>
      </c>
      <c r="J88" s="5" t="str">
        <f aca="false">VLOOKUP(A88,'286'!$A$3:$I$1768,7,FALSE())</f>
        <v>H</v>
      </c>
      <c r="K88" s="8" t="str">
        <f aca="false">VLOOKUP(A88,'286'!$A$3:$I$1768,2,FALSE())</f>
        <v>OD</v>
      </c>
      <c r="L88" s="4" t="str">
        <f aca="false">VLOOKUP(A88,'286'!$A$3:$I$1768,8,FALSE())</f>
        <v>D</v>
      </c>
      <c r="M88" s="4" t="str">
        <f aca="false">VLOOKUP(A88,'286'!$A$3:$I$1768,9,FALSE())</f>
        <v>D</v>
      </c>
      <c r="N88" s="8" t="str">
        <f aca="false">IF(R88=O88, "MISMA","CONTRARIA")</f>
        <v>MISMA</v>
      </c>
      <c r="O88" s="8" t="str">
        <f aca="false" t="array" ref="O88">_xlfn.IFS(L88="D","1", L88="I","2")</f>
        <v>1</v>
      </c>
      <c r="P88" s="8" t="str">
        <f aca="false" t="array" ref="P88">_xlfn.IFS(K88="OD","1", K88="OI","2")</f>
        <v>1</v>
      </c>
      <c r="Q88" s="1" t="str">
        <f aca="false" t="array" ref="Q88">_xlfn.IFS(J88="M","1", J88="H","2")</f>
        <v>2</v>
      </c>
      <c r="R88" s="8" t="str">
        <f aca="false" t="array" ref="R88">_xlfn.IFS(M88="D","1", M88="I","2")</f>
        <v>1</v>
      </c>
      <c r="S88" s="1" t="str">
        <f aca="false" t="array" ref="S88">_xlfn.IFS(N88="CONTRARIA", "1",N88= "MISMA","2")</f>
        <v>2</v>
      </c>
      <c r="T88" s="1" t="str">
        <f aca="false" t="array" ref="T88">_xlfn.IFS(I88="0-12","1", I88="13-24","2", I88="25-40","3", I88="41-60","4", I88="61-100","5")</f>
        <v>4</v>
      </c>
      <c r="U88" s="9" t="n">
        <v>-1.5</v>
      </c>
      <c r="V88" s="11" t="str">
        <f aca="false">IF(U88="","",IF(AND(U88&gt;=-9,U88&lt;=-6.5),"-9 a -6,5",IF(AND(U88&gt;=-6,U88&lt;=-3.5),"-6 a -3,5",IF(AND(U88&gt;=-3,U88&lt;=-1),"-3 a -1",IF(U88=-0.5,"-0,5",IF(AND(U88&gt;=0,U88&lt;=2.5),"0 a 2,5",IF(AND(U88&gt;=3,U88&lt;=5.5),"3 a 5,5",IF(AND(U88&gt;=6,U88&lt;=8.5),"6 a 8,5",IF(AND(U88&gt;=9,U88&lt;=20),"9 a 20","Fuera de rango")))))))))</f>
        <v>-3 a -1</v>
      </c>
      <c r="W88" s="11" t="n">
        <f aca="false">IF(V88="","",IF(V88="-9 a -6,5",2,IF(V88="-6 a -3,5",3,IF(V88="-3 a -1",4,IF(V88="-0,5","NORMA",IF(V88="0 a 2,5",5,IF(V88="3 a 5,5",6,IF(V88="6 a 8,5",7,IF(V88="9 a 20",8,"Fuera de rango")))))))))</f>
        <v>4</v>
      </c>
      <c r="X88" s="9" t="n">
        <v>0</v>
      </c>
      <c r="Y88" s="10" t="str">
        <f aca="false">IF(X88="","",IF(AND(X88&gt;=0,X88&lt;=4),"0 a 4",IF(AND(X88&gt;=4.5,X88&lt;=8.5),"4,5 a 8,5",IF(X88=9,"9",IF(AND(X88&gt;=9.5,X88&lt;=13),"9,5 a 13",IF(AND(X88&gt;=13.5,X88&lt;=20),"13,5 a 20",IF(AND(X88&gt;=20.5,X88&lt;=35),"20,5 a 35","Fuera de rango")))))))</f>
        <v>0 a 4</v>
      </c>
      <c r="Z88" s="11" t="n">
        <f aca="false">IF(Y88="","",IF(Y88="0 a 4",1,IF(Y88="4,5 a 8,5",2,IF(Y88="9","NORMA",IF(Y88="9,5 a 13",3,IF(Y88="13,5 a 20",4,IF(Y88="20,5 a 35",5,"Fuera de rango")))))))</f>
        <v>1</v>
      </c>
      <c r="AA88" s="9" t="n">
        <v>14</v>
      </c>
      <c r="AB88" s="10" t="str">
        <f aca="false">IF(AA88="","",IF(AND(AA88&gt;=0,AA88&lt;=9),"0 a 9",IF(AND(AA88&gt;=9.5,AA88&lt;=18.5),"9,5 a 18,5",IF(AA88=19,"19",IF(AND(AA88&gt;=19.5,AA88&lt;=28),"19,5 a 28",IF(AND(AA88&gt;=28.5,AA88&lt;=40),"28,5 a 40","Fuera de rango"))))))</f>
        <v>9,5 a 18,5</v>
      </c>
      <c r="AC88" s="11" t="n">
        <f aca="false" t="array" ref="AC88">_xlfn.IFS(AB88="","",AB88="0 a 9",1,AB88="9,5 a 18,5",2,AB88="19","NORMA",AB88="19,5 a 28",3,AB88="28,5 a 40",4,TRUE(),"Fuera de rango")</f>
        <v>2</v>
      </c>
      <c r="AD88" s="9" t="n">
        <v>12</v>
      </c>
      <c r="AE88" s="10" t="str">
        <f aca="false">IF(AD88="","",IF(AND(AD88&gt;=-10,AD88&lt;=0),"De -10 a 0",IF(AND(AD88&gt;=0.5,AD88&lt;=9.5),"0,5 a 9,5",IF(AD88=10,"10",IF(AND(AD88&gt;=10.5,AD88&lt;=20),"10,5 a 20",IF(AND(AD88&gt;=20.5,AD88&lt;=40),"20,5 a 40","Fuera de rango"))))))</f>
        <v>10,5 a 20</v>
      </c>
      <c r="AF88" s="12" t="n">
        <f aca="false">IF(AD88="","",IF(AND(AD88&gt;=-10,AD88&lt;=0),1,IF(AND(AD88&gt;=0.5,AD88&lt;=9.5),2,IF(AD88=10,"NORMA",IF(AND(AD88&gt;=10.5,AD88&lt;=20),3,IF(AND(AD88&gt;=20.5,AD88&lt;=40),4,""))))))</f>
        <v>3</v>
      </c>
      <c r="AG88" s="9" t="n">
        <v>8</v>
      </c>
      <c r="AH88" s="10" t="str">
        <f aca="false">IF(AG88="","",IF(AND(AG88&gt;=0,AG88&lt;=4),"0 a 4",IF(AND(AG88&gt;=4.5,AG88&lt;=8.5),"4,5 a 8,5",IF(AG88=9,"9",IF(AND(AG88&gt;=9.5,AG88&lt;=13),"9,5 a 13",IF(AND(AG88&gt;=13.5,AG88&lt;=25),"13,5 a 25","Fuera de rango"))))))</f>
        <v>4,5 a 8,5</v>
      </c>
      <c r="AI88" s="11" t="n">
        <f aca="false">IF(AH88="","",IF(AH88="0 a 4",1,IF(AH88="4,5 a 8,5",2,IF(AH88="9","NORMA",IF(AH88="9,5 a 13",3,IF(AH88="13,5 a 25",4,""))))))</f>
        <v>2</v>
      </c>
      <c r="AJ88" s="9" t="n">
        <v>4</v>
      </c>
      <c r="AK88" s="10" t="str">
        <f aca="false">IF(AJ88="","",IF(AND(AJ88&gt;=-15,AJ88&lt;=-10.5),"-15 a -10,5",IF(AND(AJ88&gt;=-10,AJ88&lt;=-4),"-10 a -4",IF(AND(AJ88&gt;=-4.5,AJ88&lt;=0),"-4,5 a 0",IF(AND(AJ88&gt;=0.5,AJ88&lt;=4.5),"0,5 a 4,5",IF(AJ88=5,"5",IF(AND(AJ88&gt;=5.5,AJ88&lt;=10),"5,5 a 10",IF(AND(AJ88&gt;=10.5,AJ88&lt;=20),"10,5 a 20","Fuera de rango"))))))))</f>
        <v>0,5 a 4,5</v>
      </c>
      <c r="AL88" s="11" t="n">
        <f aca="false">IF(AK88="","",IF(AK88="-15 a -10,5",1,IF(AK88="-10 a -4",2,IF(AK88="-4,5 a 0",3,IF(AK88="0,5 a 4,5",4,IF(AK88="5","NORMA",IF(AK88="5,5 a 10",5,IF(AK88="10,5 a 20",6,"Error"))))))))</f>
        <v>4</v>
      </c>
      <c r="AM88" s="9" t="n">
        <v>0</v>
      </c>
      <c r="AN88" s="10" t="str">
        <f aca="false">IF(AM88="","",IF(AND(AM88&gt;=-7.5,AM88&lt;=-5.5),"-7,5 a -5,5",IF(AND(AM88&gt;=-5,AM88&lt;=-3),"-5 a -3",IF(AND(AM88&gt;=-2.5,AM88&lt;=-0.5),"-2,5 a -0,5",IF(AM88=0,"0,00",IF(AND(AM88&gt;=0.5,AM88&lt;=2.5),"0,5 a 2,5",IF(AND(AM88&gt;=3,AM88&lt;=5),"3 a 5",IF(AND(AM88&gt;=5.5,AM88&lt;=7.5),"5,5 a 7,5",IF(AND(AM88&gt;=8,AM88&lt;=10),"8 a 10","Fuera de rango")))))))))</f>
        <v>0,00</v>
      </c>
      <c r="AO88" s="11" t="str">
        <f aca="false">IF(AN88="","",IF(AN88="-7,5 a -5,5",1,IF(AN88="-5 a -3",2,IF(AN88="-2,5 a -0,5",3,IF(AN88="0,00","NORMA",IF(AN88="0,5 a 2,5",4,IF(AN88="3 a 5",5,IF(AN88="5,5 a 7,5",6,IF(AN88="8 a 10",7,"Error")))))))))</f>
        <v>NORMA</v>
      </c>
      <c r="AP88" s="9" t="n">
        <v>-4</v>
      </c>
      <c r="AQ88" s="10" t="str">
        <f aca="false">IF(AP88="","",IF(AND(AP88&gt;=-20,AP88&lt;=-9.5),"-20 a -9,5",IF(AND(AP88&gt;=-9,AP88&lt;=-6.5),"-9 a -6,5",IF(AP88=-6,"-6",IF(AND(AP88&gt;=-5.5,AP88&lt;=-3),"-5,5 a -3",IF(AND(AP88&gt;=-2.5,AP88&lt;=0),"-2,5 a 0",IF(AND(AP88&gt;=0.5,AP88&lt;=3),"0,5 a 3",IF(AND(AP88&gt;=3.5,AP88&lt;=6),"3,5 a 6",IF(AND(AP88&gt;=6.5,AP88&lt;=9),"6,5 a 9",IF(AND(AP88&gt;=9.5,AP88&lt;=20),"9,5 a 20","Fuera de rango"))))))))))</f>
        <v>-5,5 a -3</v>
      </c>
      <c r="AR88" s="11" t="n">
        <f aca="false">IF(AQ88="","",IF(AQ88="-20 a -9,5",1,IF(AQ88="-9 a -6,5",2,IF(AQ88="-6","NORMA",IF(AQ88="-5,5 a -3",3,IF(AQ88="-2,5 a 0",4,IF(AQ88="0,5 a 3",5,IF(AQ88="3,5 a 6",6,IF(AQ88="6,5 a 9",7,IF(AQ88="9,5 a 20",8,""))))))))))</f>
        <v>3</v>
      </c>
      <c r="AS88" s="9" t="n">
        <v>-2</v>
      </c>
      <c r="AT88" s="10" t="str">
        <f aca="false">IF(AS88="","",IF(AND(AS88&gt;=-16,AS88&lt;=-14),"-16 a -14",IF(AND(AS88&gt;=-13.5,AS88&lt;=-11.5),"-13,5 a -11,5",IF(AND(AS88&gt;=-11,AS88&lt;=-9),"-11 a -9",IF(AND(AS88&gt;=-8.5,AS88&lt;=-6.5),"-8,5 a -6,5",IF(AND(AS88&gt;=-6,AS88&lt;=-4),"-6 a -4",IF(AND(AS88&gt;=-3.5,AS88&lt;=-1.5),"-3,5 a -1,5",IF(AND(AS88&gt;=-1,AS88&lt;=1),"-1 a 1",IF(AND(AS88&gt;=1.5,AS88&lt;=3.5),"1,5 a 3,5",IF(AND(AS88&gt;=4,AS88&lt;=6),"4 a 6",IF(AND(AS88&gt;=6.5,AS88&lt;=8.5),"6,5 a 8,5",IF(AND(AS88&gt;=9,AS88&lt;=11),"9 a 11",IF(AND(AS88&gt;=11.5,AS88&lt;=13.5),"11,5 a 13,5",IF(AND(AS88&gt;=14,AS88&lt;=16),"14 a 16",IF(AND(AS88&gt;=16.5,AS88&lt;=18.5),"16,5 a 18,5",IF(AND(AS88&gt;=19,AS88&lt;=21),"19 a 21","Fuera de rango"))))))))))))))))</f>
        <v>-3,5 a -1,5</v>
      </c>
      <c r="AU88" s="11" t="n">
        <f aca="false" t="array" ref="AU88">IF(AT88="","",_xlfn.IFS(AT88="-16 a -14",1,AT88="-13,5 a -11,5",2,AT88="-11 a -9",3,AT88="-8,5 a -6,5",4,AT88="-6 a -4",5,AT88="-3,5 a -1,5",6,AT88="-1 a 1",7,AT88="1,5 a 3,5",8,AT88="4 a 6","NORMA",AT88="6,5 a 8,5",9,AT88="9 a 11",10,AT88="11,5 a 13,5",11,AT88="14 a 16",12,AT88="16,5 a 18,5",13,AT88="19 a 21",14,TRUE(),""))</f>
        <v>6</v>
      </c>
      <c r="AV88" s="9" t="n">
        <v>2.25</v>
      </c>
      <c r="AW88" s="10" t="str">
        <f aca="false">IF(AV88="","",IF(AND(AV88&gt;=-1,AV88&lt;=-0.5),"-1 a -0,5",IF(AND(AV88&gt;-0.5,AV88&lt;=0),"De -0,5 a 0",IF(AND(AV88&gt;=0.25,AV88&lt;=0.75),"0,25 a 0,75",IF(AND(AV88&gt;=1,AV88&lt;=1.5),"1 a 1,5",IF(AND(AV88&gt;=1.75,AV88&lt;=2.25),"1,75 a 2,25",IF(AND(AV88&gt;=2.5,AV88&lt;=3),"2,5 a 3",IF(AND(AV88&gt;=3.25,AV88&lt;=3.75),"3,25 a 3,75","Fuera de rango"))))))))</f>
        <v>1,75 a 2,25</v>
      </c>
      <c r="AX88" s="11" t="n">
        <f aca="false">IF(AW88="","",IF(OR(AW88="-1 a -0,5",AW88="-1 a -0.5"),1,IF(OR(AW88="De -0,5 a 0",AW88="-0,5 a 0",AW88="De -0.5 a 0"),2,IF(OR(AW88="0,25 a 0,75",AW88="0.25 a 0.75"),"NORMA",IF(OR(AW88="1 a 1,5",AW88="1 a 1.5"),3,IF(OR(AW88="1,75 a 2,25",AW88="1.75 a 2.25"),4,IF(OR(AW88="2,5 a 3",AW88="2.5 a 3"),5,IF(OR(AW88="3,25 a 3,75",AW88="3.25 a 3.75"),6,""))))))))</f>
        <v>4</v>
      </c>
      <c r="AY88" s="9" t="n">
        <v>-7</v>
      </c>
      <c r="AZ88" s="10" t="str">
        <f aca="false">IF(AY88="","",IF(AND(AY88&gt;=-20,AY88&lt;=-9.5),"-20 a -9,5",IF(AND(AY88&gt;=-9,AY88&lt;=-6.5),"-9 a -6,5",IF(AY88=-6,"-6",IF(AND(AY88&gt;=-5.5,AY88&lt;=-3),"-5,5 a -3",IF(AND(AY88&gt;=-2.5,AY88&lt;=0),"-2,5 a 0",IF(AND(AY88&gt;=0.5,AY88&lt;=3),"0,5 a 3",IF(AND(AY88&gt;=3.5,AY88&lt;=6),"3,5 a 6","Fuera de rango"))))))))</f>
        <v>-9 a -6,5</v>
      </c>
      <c r="BA88" s="11" t="n">
        <f aca="false">IF(AZ88="","",IF(AZ88="-20 a -9,5",1,IF(AZ88="-9 a -6,5",2,IF(AZ88="-6","NORMA",IF(AZ88="-5,5 a -3",3,IF(AZ88="-2,5 a 0",4,IF(AZ88="0,5 a 3",5,IF(AZ88="3,5 a 6",6,""))))))))</f>
        <v>2</v>
      </c>
      <c r="BB88" s="9" t="n">
        <v>0</v>
      </c>
      <c r="BC88" s="10" t="str">
        <f aca="false" t="array" ref="BC88">IF(BB88="","",_xlfn.IFS(AND(BB88&gt;=0,BB88&lt;=2),"0 a 2",AND(BB88&gt;=2.5,BB88&lt;=4.5),"2,5 a 4,5",AND(BB88&gt;=5,BB88&lt;=7),"5 a 7",AND(BB88&gt;=7.5,BB88&lt;=9.5),"7,5 a 9,5",AND(BB88&gt;=10,BB88&lt;=12),"10 a 12",AND(BB88&gt;=12.5,BB88&lt;=14.5),"12,5 a 14,5",BB88=15,"15",AND(BB88&gt;=15.5,BB88&lt;=17.5),"15,5 a 17,5",AND(BB88&gt;=18,BB88&lt;=20),"18 a 20",AND(BB88&gt;=20.5,BB88&lt;=22.5),"20,5 a 22,5",AND(BB88&gt;=23,BB88&lt;=25),"23 a 25",TRUE(),"Fuera de rango"))</f>
        <v>0 a 2</v>
      </c>
      <c r="BD88" s="11" t="n">
        <f aca="false" t="array" ref="BD88">IF(BC88="","",_xlfn.IFS(BC88="0 a 2",1,BC88="2,5 a 4,5",2,BC88="5 a 7",3,BC88="7,5 a 9,5",4,BC88="10 a 12",5,BC88="12,5 a 14,5",6,BC88="15","NORMA",BC88="15,5 a 17,5",7,BC88="18 a 20",8,BC88="20,5 a 22,5",9,BC88="23 a 25",10,TRUE(),"Fuera de rango"))</f>
        <v>1</v>
      </c>
      <c r="BE88" s="9" t="n">
        <v>15</v>
      </c>
      <c r="BF88" s="10" t="str">
        <f aca="false">IF(BE88="","",IF(AND(BE88&gt;=-20,BE88&lt;=-10),"-20 a -10",IF(AND(BE88&gt;=-9.5,BE88&lt;=0.5),"-9,5 a 0,5",IF(AND(BE88&gt;=1,BE88&lt;=11),"1 a 11",IF(AND(BE88&gt;=11.5,BE88&lt;=20.5),"11,5 a 20,5",IF(BE88=21,"21",IF(AND(BE88&gt;=21.5,BE88&lt;=31.5),"21,5 a 31,5",IF(AND(BE88&gt;=32,BE88&lt;=42),"32 a 42","Fuera de rango"))))))))</f>
        <v>11,5 a 20,5</v>
      </c>
      <c r="BG88" s="11" t="n">
        <f aca="false">IF(BF88="","",IF(BF88="-20 a -10",1,IF(BF88="-9,5 a 0,5",2,IF(BF88="1 a 11",3,IF(BF88="11,5 a 20,5",4,IF(BF88="21","NORMA",IF(BF88="21,5 a 31,5",5,IF(BF88="32 a 42",6,""))))))))</f>
        <v>4</v>
      </c>
      <c r="BH88" s="9" t="n">
        <v>14</v>
      </c>
      <c r="BI88" s="10" t="str">
        <f aca="false">IF(BH88="","",IF(AND(BH88&gt;=-20,BH88&lt;=-15),"-20 a -15",IF(AND(BH88&gt;=-14.5,BH88&lt;=-9.5),"-14,5 a -9,5",IF(AND(BH88&gt;=-9,BH88&lt;=-4),"-9 a -4",IF(AND(BH88&gt;=-3.5,BH88&lt;=2.5),"-3,5 a 2,5",IF(AND(BH88&gt;=3,BH88&lt;=8),"3 a 8",IF(AND(BH88&gt;=8.5,BH88&lt;=14.5),"8,5 a 14,5",IF(BH88=15,"15",IF(AND(BH88&gt;=15.5,BH88&lt;=20.5),"15,5 a 20,5",IF(AND(BH88&gt;=21,BH88&lt;=26),"21 a 26","Fuera de rango"))))))))))</f>
        <v>8,5 a 14,5</v>
      </c>
      <c r="BJ88" s="11" t="n">
        <f aca="false">IF(BI88="","",IF(BI88="-20 a -15",1,IF(BI88="-14,5 a -9,5",2,IF(BI88="-9 a -4",3,IF(BI88="-3,5 a 2,5",4,IF(BI88="3 a 8",5,IF(BI88="8,5 a 14,5",6,IF(BI88="15","NORMA",IF(BI88="15,5 a 20,5",7,IF(BI88="21 a 26",8,IF(BI88="26,5 a 31,5",9,"")))))))))))</f>
        <v>6</v>
      </c>
      <c r="BK88" s="9" t="n">
        <v>0</v>
      </c>
      <c r="BL88" s="10" t="str">
        <f aca="false">IF(BK88="","",IF(AND(BK88&gt;=0,BK88&lt;=2),"0 - 2",IF(AND(BK88&gt;=2.5,BK88&lt;=4.5),"2,5 - 4,5",IF(AND(BK88&gt;=5,BK88&lt;=7),"5 - 7",IF(AND(BK88&gt;=7.5,BK88&lt;=9.5),"7,5 - 9,5",IF(AND(BK88&gt;=10,BK88&lt;=12),"10 - 12",IF(AND(BK88&gt;=12.5,BK88&lt;=13.5),"12,5 - 13,5",IF(BK88=14,"14",IF(AND(BK88&gt;=14.5,BK88&lt;=16.5),"14,5 - 16,5",IF(AND(BK88&gt;=17,BK88&lt;=19),"17 - 19",IF(AND(BK88&gt;=19.5,BK88&lt;=21.5),"19,5 - 21,5",IF(AND(BK88&gt;=22,BK88&lt;=24),"22 - 24",IF(AND(BK88&gt;=24.5,BK88&lt;=26.5),"24,5 - 26,5",IF(AND(BK88&gt;=27,BK88&lt;=29),"27 - 29",IF(AND(BK88&gt;=29.5,BK88&lt;=30),"29,5 - 30","Fuera de rango")))))))))))))))</f>
        <v>0 - 2</v>
      </c>
      <c r="BM88" s="11" t="n">
        <f aca="false">IF(BL88="","",IF(BL88="0 - 2",1,IF(BL88="2,5 - 4,5",2,IF(BL88="5 - 7",3,IF(BL88="7,5 - 9,5",4,IF(BL88="10 - 12",5,IF(BL88="12,5 - 13,5",6,IF(BL88="14","NORMA",IF(BL88="14,5 - 16,5",7,IF(BL88="17 - 19",8,IF(BL88="19,5 - 21,5",9,IF(BL88="22 - 24",10,IF(BL88="24,5 - 26,5",11,IF(BL88="27 - 29",12,IF(BL88="29,5 - 30",13,"")))))))))))))))</f>
        <v>1</v>
      </c>
      <c r="BN88" s="9" t="n">
        <v>20</v>
      </c>
      <c r="BO88" s="10" t="str">
        <f aca="false">IF(BN88="","",IF(AND(BN88&gt;=-20,BN88&lt;=-10),"-20 a -10",IF(AND(BN88&gt;=-9.5,BN88&lt;=0.5),"-9,5 a 0,5",IF(AND(BN88&gt;=1,BN88&lt;=11),"1 a 11",IF(AND(BN88&gt;=11.5,BN88&lt;=21.5),"11,5 a 21,5",IF(BN88=22,"22",IF(AND(BN88&gt;=22.5,BN88&lt;=32.5),"22,5 a 32,5",IF(AND(BN88&gt;=33,BN88&lt;=43),"33 a 43","Fuera de rango"))))))))</f>
        <v>11,5 a 21,5</v>
      </c>
      <c r="BP88" s="11" t="n">
        <f aca="false">IF(BO88="","",IF(BO88="-20 a -10",1,IF(BO88="-9,5 a 0,5",2,IF(BO88="1 a 11",3,IF(BO88="11,5 a 21,5",4,IF(BO88="22","NORMA",IF(BO88="22,5 a 32,5",5,IF(BO88="33 a 43",6,""))))))))</f>
        <v>4</v>
      </c>
      <c r="BQ88" s="9" t="n">
        <v>14</v>
      </c>
      <c r="BR88" s="10" t="str">
        <f aca="false">IF(BQ88="","",IF(AND(BQ88&gt;=-20,BQ88&lt;=-15),"-20 a -15",IF(AND(BQ88&gt;=-14.5,BQ88&lt;=-9.5),"-14,5 a -9,5",IF(AND(BQ88&gt;=-9,BQ88&lt;=-4),"-9 a -4",IF(AND(BQ88&gt;=-3.5,BQ88&lt;=2.5),"-3,5 a 2,5",IF(AND(BQ88&gt;=3,BQ88&lt;=8),"3 a 8",IF(AND(BQ88&gt;=8.5,BQ88&lt;=13.5),"8,5 a 13,5",IF(AND(BQ88&gt;=14,BQ88&lt;=17.5),"14 a 17,5",IF(BQ88=18,"18",IF(AND(BQ88&gt;=18.5,BQ88&lt;=23.5),"18,5 a 23,5",IF(AND(BQ88&gt;=24,BQ88&lt;=29),"24 a 29",IF(AND(BQ88&gt;=29.5,BQ88&lt;=34.5),"29,5 a 34,5",IF(AND(BQ88&gt;=35,BQ88&lt;=40),"35 a 40","Fuera de rango")))))))))))))</f>
        <v>14 a 17,5</v>
      </c>
      <c r="BS88" s="11" t="n">
        <f aca="false">IF(BR88="","",IF(BR88="-20 a -15",1,IF(BR88="-14,5 a -9,5",2,IF(BR88="-9 a -4",3,IF(BR88="-3,5 a 2,5",4,IF(BR88="3 a 8",5,IF(BR88="8,5 a 13,5",6,IF(BR88="14 a 17,5",7,IF(BR88="18","NORMA",IF(BR88="18,5 a 23,5",8,IF(BR88="24 a 29",9,IF(BR88="29,5 a 34,5",10,IF(BR88="35 a 40",11,"")))))))))))))</f>
        <v>7</v>
      </c>
      <c r="BT88" s="9" t="n">
        <v>0</v>
      </c>
      <c r="BU88" s="10" t="str">
        <f aca="false">IF(BT88="","",IF(AND(BT88&gt;=-20,BT88&lt;=-18),"-20 a -18",IF(AND(BT88&gt;=-17.5,BT88&lt;=-15.5),"-17,5 a -15,5",IF(AND(BT88&gt;=-15,BT88&lt;=-13),"-15 a -13",IF(AND(BT88&gt;=-12.5,BT88&lt;=-10.5),"-12,5 a -10,5",IF(AND(BT88&gt;=-10,BT88&lt;=-8),"-10 a -8",IF(AND(BT88&gt;=-7.5,BT88&lt;=-5.5),"-7,5 a -5,5",IF(AND(BT88&gt;=-5,BT88&lt;=-3),"-5 a -3",IF(AND(BT88&gt;=-2.5,BT88&lt;=-0.5),"-2,5 a -0,5",IF(BT88=0,"0",IF(AND(BT88&gt;=0.5,BT88&lt;=2.5),"0,5 a 2,5",IF(AND(BT88&gt;=3,BT88&lt;=5),"3 a 5",IF(AND(BT88&gt;=5.5,BT88&lt;=7.5),"5,5 a 7,5",IF(AND(BT88&gt;=8,BT88&lt;=10),"8 a 10",IF(AND(BT88&gt;=10.5,BT88&lt;=12.5),"10,5 a 12,5",IF(AND(BT88&gt;=13,BT88&lt;=15),"13 a 15",IF(AND(BT88&gt;=15.5,BT88&lt;=17.5),"15,5 a 17,5",IF(AND(BT88&gt;=18,BT88&lt;=20),"18 a 20","Fuera de rango"))))))))))))))))))</f>
        <v>0</v>
      </c>
      <c r="BV88" s="11" t="str">
        <f aca="false">IF(BT88="","",IF(BT88=0,"NORMA",IF(AND(BT88&gt;=-20,BT88&lt;=-18),2,IF(AND(BT88&gt;=-17.5,BT88&lt;=-15.5),2,IF(AND(BT88&gt;=-15,BT88&lt;=-13),3,IF(AND(BT88&gt;=-12.5,BT88&lt;=-10.5),4,IF(AND(BT88&gt;=-10,BT88&lt;=-8),5,IF(AND(BT88&gt;=-7.5,BT88&lt;=-5.5),6,IF(AND(BT88&gt;=-5,BT88&lt;=-3),7,IF(AND(BT88&gt;=-2.5,BT88&lt;=-0.5),8,IF(AND(BT88&gt;=0.5,BT88&lt;=2.5),9,IF(AND(BT88&gt;=3,BT88&lt;=5),10,IF(AND(BT88&gt;=5.5,BT88&lt;=7.5),11,IF(AND(BT88&gt;=8,BT88&lt;=10),12,IF(AND(BT88&gt;=10.5,BT88&lt;=12.5),13,IF(AND(BT88&gt;=13,BT88&lt;=15),14,IF(AND(BT88&gt;=15.5,BT88&lt;=17.5),15,IF(AND(BT88&gt;=18,BT88&lt;=20),16,"Fuera de rango"))))))))))))))))))</f>
        <v>NORMA</v>
      </c>
      <c r="BW88" s="9" t="n">
        <v>-3</v>
      </c>
      <c r="BX88" s="10" t="n">
        <f aca="false">18.5- (0.3*H88)</f>
        <v>5.3</v>
      </c>
      <c r="BY88" s="10" t="n">
        <f aca="false">(BW88)-(BX88)</f>
        <v>-8.3</v>
      </c>
      <c r="BZ88" s="10" t="str">
        <f aca="false">IF(BY88="","",IF(BY88&lt;-27.5,"De -30 a -28",IF(BY88&lt;-25,"De -27,5 a -25,5",IF(BY88&lt;-22.5,"De -25 a -23",IF(BY88&lt;-20,"De -22,5 a -20,5",IF(BY88&lt;-17.5,"De -20 a -18",IF(BY88&lt;-15,"De -17,5 a -15,5",IF(BY88&lt;-12.5,"De -15 a -13",IF(BY88&lt;-10,"De -12,5 a -10,5",IF(BY88&lt;-7.5,"De -10 a -8",IF(BY88&lt;-5,"De -7,5 a -5,5",IF(BY88&lt;-2.5,"De -5 a -3",IF(BY88&lt;0,"De -2,5 a -0,5",IF(BY88&lt;2.5,"De 0 a 2",IF(BY88&lt;5,"De 2,5 a 4,5",IF(BY88&lt;7.5,"De 5 a 7",IF(BY88&lt;10,"De 7,5 a 9,5",IF(BY88&lt;12.5,"De 10 a 12",IF(BY88&lt;15,"De 12,5 a 14,5",IF(BY88&lt;17.5,"De 15 a 17",IF(BY88&lt;20,"De 17,5 a 19,5",IF(BY88&lt;22.5,"De 20 a 22",IF(BY88&lt;25,"De 22,5 a 24,5",IF(BY88&lt;27.5,"De 25 a 27","De 27,5 a 30"))))))))))))))))))))))))</f>
        <v>De -10 a -8</v>
      </c>
      <c r="CA88" s="12" t="n">
        <f aca="false">IF(BY88="","",IF(BY88&lt;=-28,1,IF(BY88&lt;=-25.5,2,IF(BY88&lt;=-23,3,IF(BY88&lt;=-20.5,4,IF(BY88&lt;=-18,5,IF(BY88&lt;=-15.5,6,IF(BY88&lt;=-13,7,IF(BY88&lt;=-10.5,8,IF(BY88&lt;=-8,9,IF(BY88&lt;=-5.5,10,IF(BY88&lt;=-3,11,IF(BY88&lt;=-0.5,12,IF(BY88&lt;=2,13,IF(BY88&lt;=4.5,14,IF(BY88&lt;=7,15,IF(BY88&lt;=9.5,16,IF(BY88&lt;=12,17,IF(BY88&lt;=14.5,18,IF(BY88&lt;=17,19,IF(BY88&lt;=19.5,20,IF(BY88&lt;=22,21,IF(BY88&lt;=24.5,22,IF(BY88&lt;=27,23,IF(BY88&lt;=30,24,"Fuera de rango")))))))))))))))))))))))))</f>
        <v>9</v>
      </c>
      <c r="CB88" s="9" t="n">
        <v>-3.5</v>
      </c>
      <c r="CC88" s="10" t="n">
        <f aca="false">18.5- (0.3*H88)</f>
        <v>5.3</v>
      </c>
      <c r="CD88" s="10" t="n">
        <f aca="false">(CB88)-(CC88)</f>
        <v>-8.8</v>
      </c>
      <c r="CE88" s="10" t="str">
        <f aca="false">IF(CD88="","",IF(CD88&lt;-27.5,"De -30 a -28",IF(CD88&lt;-25,"De -27,5 a -25,5",IF(CD88&lt;-22.5,"De -25 a -23",IF(CD88&lt;-20,"De -22,5 a -20,5",IF(CD88&lt;-17.5,"De -20 a -18",IF(CD88&lt;-15,"De -17,5 a -15,5",IF(CD88&lt;-12.5,"De -15 a -13",IF(CD88&lt;-10,"De -12,5 a -10,5",IF(CD88&lt;-7.5,"De -10 a -8",IF(CD88&lt;-5,"De -7,5 a -5,5",IF(CD88&lt;-2.5,"De -5 a -3",IF(CD88&lt;0,"De -2,5 a -0,5",IF(CD88&lt;=2,"De 0 a 2",IF(CD88&lt;=4.5,"De 2,5 a 4,5",IF(CD88&lt;=7,"De 5 a 7",IF(CD88&lt;=9.5,"De 7,5 a 9,5",IF(CD88&lt;=12,"De 10 a 12",IF(CD88&lt;=14.5,"De 12,5 a 14,5",IF(CD88&lt;=17,"De 15 a 17",IF(CD88&lt;=19.5,"De 17,5 a 19,5",IF(CD88&lt;=22,"De 20 a 22",IF(CD88&lt;=24.5,"De 22,5 a 24,5",IF(CD88&lt;=27,"De 25 a 27","De 27,5 a 30"))))))))))))))))))))))))</f>
        <v>De -10 a -8</v>
      </c>
      <c r="CF88" s="12" t="n">
        <f aca="false">IF(CD88="","",IF(CD88&lt;-27.5,1,IF(CD88&lt;-25,2,IF(CD88&lt;-22.5,3,IF(CD88&lt;-20,4,IF(CD88&lt;-17.5,5,IF(CD88&lt;-15,6,IF(CD88&lt;-12.5,7,IF(CD88&lt;-10,8,IF(CD88&lt;-7.5,9,IF(CD88&lt;-5,10,IF(CD88&lt;-2.5,11,IF(CD88&lt;0,12,IF(CD88&lt;2.5,13,IF(CD88&lt;5,14,IF(CD88&lt;7.5,15,IF(CD88&lt;10,16,IF(CD88&lt;12.5,17,IF(CD88&lt;15,18,IF(CD88&lt;17.5,19,IF(CD88&lt;20,20,IF(CD88&lt;22.5,21,IF(CD88&lt;25,22,IF(CD88&lt;27.5,23,24))))))))))))))))))))))))</f>
        <v>9</v>
      </c>
      <c r="CG88" s="9" t="n">
        <v>-1.75</v>
      </c>
      <c r="CH88" s="10" t="str">
        <f aca="false">IF(CG88="","",IF(AND(CG88&gt;=-10,CG88&lt;=-9.5),"-10 a -9,5",IF(AND(CG88&gt;-9.5,CG88&lt;=-8.5),"-9 a -8,5",IF(AND(CG88&gt;-8.5,CG88&lt;=-7.5),"-8 a -7,5",IF(AND(CG88&gt;-7.5,CG88&lt;=-6.5),"-7 a -6,5",IF(AND(CG88&gt;-6.5,CG88&lt;=-5.5),"-6 a -5,5",IF(AND(CG88&gt;-5.5,CG88&lt;=-4.5),"-5 a -4,5",IF(AND(CG88&gt;-4.5,CG88&lt;=-3.5),"-4 a -3,5",IF(AND(CG88&gt;-3.5,CG88&lt;=-2.5),"-3 a -2,5",IF(CG88=-2.25,"-2,25",IF(AND(CG88&gt;-2.5,CG88&lt;=-1.5),"-2 a -1,5",IF(AND(CG88&gt;-1.5,CG88&lt;=-0.5),"-1 a -0,5",IF(AND(CG88&gt;-0.5,CG88&lt;=0.5),"0 a 0,5",IF(AND(CG88&gt;0.5,CG88&lt;=1.5),"1 a 1,5",IF(AND(CG88&gt;1.5,CG88&lt;=2.5),"2 a 2,5",IF(AND(CG88&gt;2.5,CG88&lt;=3.5),"3 a 3,5",IF(AND(CG88&gt;3.5,CG88&lt;=4.5),"4 a 4,5",IF(AND(CG88&gt;4.5,CG88&lt;=5.5),"5 a 5,5",IF(AND(CG88&gt;5.5,CG88&lt;=6.5),"6 a 6,5",IF(AND(CG88&gt;6.5,CG88&lt;=7.5),"7 a 7,5",IF(AND(CG88&gt;7.5,CG88&lt;=8.5),"8 a 8,5",IF(AND(CG88&gt;8.5,CG88&lt;=9.5),"9 a 9,5",IF(CG88&gt;=10,"10","Fuera de rango")))))))))))))))))))))))</f>
        <v>-2 a -1,5</v>
      </c>
      <c r="CI88" s="11" t="n">
        <f aca="false">IF(CG88="","",IF(CG88=-2.25,"NORMA",IF(CG88&lt;=-9.5,1,IF(CG88&lt;=-8.5,2,IF(CG88&lt;=-7.5,3,IF(CG88&lt;=-6.5,4,IF(CG88&lt;=-5.5,5,IF(CG88&lt;=-4.5,6,IF(CG88&lt;=-3.5,7,IF(CG88&lt;=-2.5,8,IF(CG88&lt;=-1.5,9,IF(CG88&lt;=-0.5,10,IF(CG88&lt;=0.5,11,IF(CG88&lt;=1.5,12,IF(CG88&lt;=2.5,13,IF(CG88&lt;=3.5,14,IF(CG88&lt;=4.5,15,IF(CG88&lt;=5.5,16,IF(CG88&lt;=6.5,17,IF(CG88&lt;=7.5,18,IF(CG88&lt;=8.5,19,IF(CG88&lt;=9.5,20,IF(CG88=10,21,"Fuera de rango")))))))))))))))))))))))</f>
        <v>9</v>
      </c>
      <c r="CJ88" s="9" t="n">
        <v>0.75</v>
      </c>
      <c r="CK88" s="10" t="str">
        <f aca="false">IF(CJ88="","",IF(AND(CJ88&gt;=-6,CJ88&lt;=-5.5),"-6 a -5,5",IF(AND(CJ88&gt;-5.5,CJ88&lt;=-4.5),"-5 a -4,5",IF(AND(CJ88&gt;-4.5,CJ88&lt;=-3.5),"-4 a -3,5",IF(AND(CJ88&gt;-3.5,CJ88&lt;=-2.5),"-3 a -2,5",IF(AND(CJ88&gt;-2.5,CJ88&lt;=-1.5),"-2 a -1,5",IF(AND(CJ88&gt;-1.5,CJ88&lt;=-0.5),"-1 a -0,5",IF(AND(CJ88&gt;-0.5,CJ88&lt;=0.5),"0 a 0,5",IF(AND(CJ88&gt;0.5,CJ88&lt;=1.5),"1 a 1,5",IF(AND(CJ88&gt;1.5,CJ88&lt;2.5),"2",IF(AND(CJ88&gt;=2.5,CJ88&lt;=3),"2,5 a 3",IF(AND(CJ88&gt;3,CJ88&lt;=4),"3,5 a 4",IF(AND(CJ88&gt;4,CJ88&lt;=5),"4,5 a 5",IF(AND(CJ88&gt;5,CJ88&lt;=6),"5,5 a 6",IF(AND(CJ88&gt;6,CJ88&lt;=7),"6,5 a 7",IF(AND(CJ88&gt;7,CJ88&lt;=8),"7,5 a 8",IF(AND(CJ88&gt;8,CJ88&lt;=9.5),"8,5 a 9,5",IF(CJ88=10,"10","Fuera de rango"))))))))))))))))))</f>
        <v>1 a 1,5</v>
      </c>
      <c r="CL88" s="11" t="n">
        <f aca="false">IF(CK88="","",IF(OR(CK88="-6 a -5,5",CK88="-6 - -5,5"),1,IF(OR(CK88="-5 a -4,5",CK88="-5 - -4,5"),2,IF(OR(CK88="-4 a -3,5",CK88="-4 - -3,5"),3,IF(OR(CK88="-3 a -2,5",CK88="-3 - -2,5"),4,IF(OR(CK88="-2 a -1,5",CK88="-2 - -1,5"),5,IF(OR(CK88="-1 a -0,5",CK88="-1 - -0,5"),6,IF(OR(CK88="0 a 0,5",CK88="0 - 0,5"),7,IF(OR(CK88="1 a 1,5",CK88="1 - 1,5"),8,IF(CK88="2","NORMA",IF(OR(CK88="2,5 a 3",CK88="2,5 - 3"),9,IF(OR(CK88="3,5 a 4",CK88="3,5 - 4"),10,IF(OR(CK88="4,5 a 5",CK88="4,5 - 5"),11,IF(OR(CK88="5,5 a 6",CK88="5,5 - 6"),12,IF(OR(CK88="6,5 a 7",CK88="6,5 - 7"),13,IF(OR(CK88="7,5 a 8",CK88="7,5 - 8"),14,IF(OR(CK88="8,5 a 9",CK88="8,5 - 9,5",CK88="9 a 9,5"),15,IF(CK88="10",15,IF(OR(CK88="0,5 a 1",CK88="0,5 - 1"),7,"Fuera de rango")))))))))))))))))))</f>
        <v>8</v>
      </c>
      <c r="CM88" s="10" t="n">
        <v>0</v>
      </c>
      <c r="CN88" s="10" t="str">
        <f aca="false">IF(CM88=0,"0", " ")</f>
        <v>0</v>
      </c>
      <c r="CO88" s="10" t="str">
        <f aca="false">IF(CM88&gt;0,"EME"," ")</f>
        <v> </v>
      </c>
      <c r="CP88" s="10" t="n">
        <v>0</v>
      </c>
      <c r="CQ88" s="10" t="str">
        <f aca="false">IF(CP88&gt;0,"0", " ")</f>
        <v> </v>
      </c>
      <c r="CR88" s="10" t="str">
        <f aca="false">IF(CP88&gt;0,"EME"," ")</f>
        <v> </v>
      </c>
      <c r="CS88" s="9" t="n">
        <v>0</v>
      </c>
      <c r="CT88" s="10" t="str">
        <f aca="false">IF(CS88&gt;0,"1", " ")</f>
        <v> </v>
      </c>
      <c r="CU88" s="10" t="str">
        <f aca="false">IF(CS88&gt;0,"HIP"," ")</f>
        <v> </v>
      </c>
      <c r="CV88" s="9" t="n">
        <v>0</v>
      </c>
      <c r="CW88" s="10" t="str">
        <f aca="false">IF(CV88&gt;0,"1", " ")</f>
        <v> </v>
      </c>
      <c r="CX88" s="10" t="str">
        <f aca="false">IF(CV88&gt;0,"HIP"," ")</f>
        <v> </v>
      </c>
      <c r="CY88" s="9" t="n">
        <v>-1.25</v>
      </c>
      <c r="CZ88" s="11" t="str">
        <f aca="false">IF(CY88&lt;0,"2"," ")</f>
        <v>2</v>
      </c>
      <c r="DA88" s="11" t="str">
        <f aca="false">IF(CY88&lt;0,"MIO"," ")</f>
        <v>MIO</v>
      </c>
      <c r="DB88" s="9" t="n">
        <v>-1.25</v>
      </c>
      <c r="DC88" s="11" t="str">
        <f aca="false">IF(DB88&lt;0,"2"," ")</f>
        <v>2</v>
      </c>
      <c r="DD88" s="11" t="str">
        <f aca="false">IF(DB88&lt;0,"MIO"," ")</f>
        <v>MIO</v>
      </c>
      <c r="DE88" s="9" t="n">
        <v>0</v>
      </c>
      <c r="DF88" s="11" t="str">
        <f aca="false">IF(DE88&lt;0,"3"," ")</f>
        <v> </v>
      </c>
      <c r="DG88" s="11" t="str">
        <f aca="false">IF(DE88&lt;0,"AST"," ")</f>
        <v> </v>
      </c>
      <c r="DH88" s="9" t="n">
        <v>0</v>
      </c>
      <c r="DI88" s="11" t="str">
        <f aca="false">IF(DH88&lt;0,"3"," ")</f>
        <v> </v>
      </c>
      <c r="DJ88" s="11" t="str">
        <f aca="false">IF(DH88&lt;0,"AST"," ")</f>
        <v> </v>
      </c>
      <c r="DK88" s="9" t="n">
        <v>1.75</v>
      </c>
      <c r="DL88" s="10" t="str">
        <f aca="false">IF(DK88&gt;0,"4"," ")</f>
        <v>4</v>
      </c>
      <c r="DM88" s="10" t="str">
        <f aca="false">IF(DK88&gt;0,"PRE"," ")</f>
        <v>PRE</v>
      </c>
      <c r="DN88" s="9" t="n">
        <v>1.75</v>
      </c>
      <c r="DO88" s="10" t="str">
        <f aca="false">IF(DN88&gt;0,"4"," ")</f>
        <v>4</v>
      </c>
      <c r="DP88" s="10" t="str">
        <f aca="false">IF(DN88&gt;0,"PRE"," ")</f>
        <v>PRE</v>
      </c>
      <c r="DQ88" s="12" t="n">
        <v>2</v>
      </c>
      <c r="DR88" s="12" t="n">
        <v>2</v>
      </c>
      <c r="DS88" s="12" t="str">
        <f aca="false">CONCATENATE(CO88,CU88,DA88,DG88,DM88)</f>
        <v>  MIO PRE</v>
      </c>
      <c r="DT88" s="10" t="str">
        <f aca="false" t="array" ref="DT88">_xlfn.IFS(DS88="EME    ","0", DS88=" HIP   ","1", DS88="  MIO  ","2", DS88="   AST ","3", DS88="    PRE","4", DS88="EME   PRE","5", DS88=" HIP  PRE","6", DS88=" HIP AST ","7", DS88="  MIO PRE","8", DS88="  MIOAST ","9", DS88="   ASTPRE","10",DS88=" HIP ASTPRE","11", DS88="  MIOASTPRE","12", DS88="     ","0")</f>
        <v>8</v>
      </c>
      <c r="DU88" s="1" t="s">
        <v>154</v>
      </c>
      <c r="DV88" s="1" t="str">
        <f aca="false" t="array" ref="DV88">_xlfn.IFS(DU88="SI","2", DU88="NO","1")</f>
        <v>1</v>
      </c>
      <c r="DW88" s="10" t="n">
        <v>0</v>
      </c>
      <c r="DX88" s="11" t="str">
        <f aca="false">IF(DW88=0,"1","2")</f>
        <v>1</v>
      </c>
      <c r="DY88" s="11" t="str">
        <f aca="false" t="array" ref="DY88">_xlfn.IFS(DW88=0,"0", DW88=0.25, "1", DW88=0.5,"2", DW88=0.75,"3", DW88=1,"4",DW88=1.25,"5", DW88=1.5,"6", DW88=1.75,"7", DW88=2,"8")</f>
        <v>0</v>
      </c>
      <c r="DZ88" s="10" t="n">
        <v>0</v>
      </c>
      <c r="EA88" s="11" t="str">
        <f aca="false">IF(DZ88=0,"1","2")</f>
        <v>1</v>
      </c>
      <c r="EB88" s="11" t="str">
        <f aca="false" t="array" ref="EB88">_xlfn.IFS(DZ88=0,"0", DZ88=0.25, "1", DZ88=0.5,"2", DZ88=0.75,"3", DZ88=1,"4",DZ88=1.25,"5", DZ88=1.5,"6", DZ88=1.75,"7", DZ88=2,"8")</f>
        <v>0</v>
      </c>
      <c r="EC88" s="10" t="n">
        <v>-0.25</v>
      </c>
      <c r="ED88" s="10" t="str">
        <f aca="false">IF(EC88=0,"1","2")</f>
        <v>2</v>
      </c>
      <c r="EE88" s="11" t="str">
        <f aca="false" t="array" ref="EE88">_xlfn.IFS(EC88=0,"0", EC88=-0.25, "1", EC88=-0.5,"2", EC88=-0.75,"3", EC88=-1,"4",EC88=-1.25,"5", EC88=-1.5,"6", EC88=-1.75,"7", EC88=-2,"8", EC88=-2.25,"9",EC88=-2.5,"10", EC88=-2.75,"11", EC88=-3,"12", EC88=-3.25,"13", EC88=-3.5,"14", EC88=-3.75,"15",EC88=-4,"16")</f>
        <v>1</v>
      </c>
      <c r="EF88" s="10" t="n">
        <v>-0.25</v>
      </c>
      <c r="EG88" s="10" t="str">
        <f aca="false">IF(EF88=0,"1","2")</f>
        <v>2</v>
      </c>
      <c r="EH88" s="11" t="str">
        <f aca="false" t="array" ref="EH88">_xlfn.IFS(EF88=0,"0", EF88=-0.25, "1", EF88=-0.5,"2", EF88=-0.75,"3", EF88=-1,"4",EF88=-1.25,"5", EF88=-1.5,"6", EF88=-1.75,"7", EF88=-2,"8", EF88=-2.25,"9",EF88=-2.5,"10", EF88=-2.75,"11", EF88=-3,"12", EF88=-3.25,"13", EF88=-3.5,"14", EF88=-3.75,"15",EF88=-4,"16")</f>
        <v>1</v>
      </c>
      <c r="EI88" s="10" t="n">
        <v>0</v>
      </c>
      <c r="EJ88" s="11" t="str">
        <f aca="false">IF(EI88=0,"1","2")</f>
        <v>1</v>
      </c>
      <c r="EK88" s="11" t="str">
        <f aca="false" t="array" ref="EK88">_xlfn.IFS(EI88=0,"0", EI88=-0.25, "1", EI88=-0.5,"2", EI88=-0.75,"3", EI88=-1,"4",EI88=-1.25,"5", EI88=-1.5,"6", EI88=-1.75,"7", EI88=-2,"8", EI88=-2.25,"9", EI88=-2.25,"9",EI88=-2.5,"10", EI88=-2.75,"11", EI88=-3,"12", EI88=-3.25,"13", EI88=-3.5,"14", EI88=-3.75,"15",EI88=-4,"16", EI88=0.25, "17", EI88=0.5, "18")</f>
        <v>0</v>
      </c>
      <c r="EL88" s="10" t="n">
        <v>0</v>
      </c>
      <c r="EM88" s="11" t="str">
        <f aca="false">IF(EL88=0,"1","2")</f>
        <v>1</v>
      </c>
      <c r="EN88" s="11" t="str">
        <f aca="false" t="array" ref="EN88">_xlfn.IFS(EL88=0.25,"17",EL88=0.5,"18", EL88=0,"0", EL88=-0.25, "1", EL88=-0.5,"2", EL88=-0.75,"3", EL88=-1,"4",EL88=-1.25,"5", EL88=-1.5,"6", EL88=-1.75,"7", EL88=-2,"8",EL88= -2.25,"9",EL88=-2.5,"10",EL88= -2.75,"11",EL88= -3,"12",EL88= -3.25,"13",EL88= -3.5,"14",EL88= -3.75,"15",EL88=-4,"16")</f>
        <v>0</v>
      </c>
      <c r="EO88" s="10" t="n">
        <v>1.75</v>
      </c>
      <c r="EP88" s="11" t="str">
        <f aca="false">IF(EO88=0,"1","2")</f>
        <v>2</v>
      </c>
      <c r="EQ88" s="11" t="str">
        <f aca="false" t="array" ref="EQ88">_xlfn.IFS(EO88=0,"0", EO88=0.25, "1", EO88=0.5,"2", EO88=0.75,"3", EO88=1,"4",EO88=1.25,"5", EO88=1.5,"6", EO88=1.75,"7", EO88=2,"8", EO88=2.25,"9", EO88=2.25,"9",EO88=2.5,"10", EO88=2.75,"11", EO88=3,"12", EO88=3.25,"13", EO88=3.5,"14", EO88=3.75,"15",EO88=4,"16", EO88=-0.25, "17", bq=-0.5, "18")</f>
        <v>7</v>
      </c>
      <c r="ER88" s="10" t="n">
        <v>1.75</v>
      </c>
      <c r="ES88" s="11" t="str">
        <f aca="false">IF(ER88=0,"1","2")</f>
        <v>2</v>
      </c>
      <c r="ET88" s="11" t="str">
        <f aca="false" t="array" ref="ET88">_xlfn.IFS(ER88=0,"0", ER88=0.25, "1", ER88=0.5,"2", ER88=0.75,"3", ER88=1,"4",ER88=1.25,"5", ER88=1.5,"6", ER88=1.75,"7", ER88=2,"8", ER88=2.25,"9", ER88=2.25,"9",ER88=2.5,"10", ER88=2.75,"11", ER88=3,"12", ER88=3.25,"13", ER88=3.5,"14", ER88=3.75,"15",ER88=4,"16", ER88=-0.25, "17", bq=-0.5, "18")</f>
        <v>7</v>
      </c>
      <c r="EU88" s="13" t="n">
        <v>24</v>
      </c>
      <c r="EV88" s="14" t="str">
        <f aca="false">VLOOKUP(EU88,LEYENDA!$G$2:$H$8,2,TRUE())</f>
        <v>19-24</v>
      </c>
      <c r="EW88" s="14" t="str">
        <f aca="false" t="array" ref="EW88">_xlfn.IFS(EV88="0-5","1", EV88="6-12","2", EV88="13-18","3", EV88="19-24","4", EV88="25-36","5", EV88="37-48","6", EV88="49-60","7")</f>
        <v>4</v>
      </c>
    </row>
    <row r="89" customFormat="false" ht="13.5" hidden="false" customHeight="false" outlineLevel="0" collapsed="false">
      <c r="A89" s="1" t="n">
        <v>45</v>
      </c>
      <c r="B89" s="32" t="n">
        <v>1</v>
      </c>
      <c r="C89" s="33" t="n">
        <v>35217</v>
      </c>
      <c r="D89" s="6"/>
      <c r="E89" s="5" t="str">
        <f aca="false">VLOOKUP(A89,'286'!$A$3:$J$600,10,FALSE())</f>
        <v>VÁZQUEZ GALLEGO, BENITO</v>
      </c>
      <c r="F89" s="4" t="str">
        <f aca="false">VLOOKUP(A89,'286'!$A$3:$I$1768,3,FALSE())</f>
        <v>VAZGABE</v>
      </c>
      <c r="G89" s="6" t="n">
        <f aca="false">VLOOKUP(A89,'286'!$A$3:$I$1768,4,FALSE())</f>
        <v>22194</v>
      </c>
      <c r="H89" s="7" t="n">
        <f aca="false">YEAR(C89)-YEAR(G89)</f>
        <v>36</v>
      </c>
      <c r="I89" s="1" t="str">
        <f aca="false">VLOOKUP(H89,LEYENDA!$C$2:$D$6,2,TRUE())</f>
        <v>25-40</v>
      </c>
      <c r="J89" s="5" t="str">
        <f aca="false">VLOOKUP(A89,'286'!$A$3:$I$1768,7,FALSE())</f>
        <v>H</v>
      </c>
      <c r="K89" s="8" t="str">
        <f aca="false">VLOOKUP(A89,'286'!$A$3:$I$1768,2,FALSE())</f>
        <v>OD</v>
      </c>
      <c r="L89" s="4" t="str">
        <f aca="false">VLOOKUP(A89,'286'!$A$3:$I$1768,8,FALSE())</f>
        <v>D</v>
      </c>
      <c r="M89" s="4" t="str">
        <f aca="false">VLOOKUP(A89,'286'!$A$3:$I$1768,9,FALSE())</f>
        <v>I</v>
      </c>
      <c r="N89" s="8" t="str">
        <f aca="false">IF(R89=O89, "MISMA","CONTRARIA")</f>
        <v>CONTRARIA</v>
      </c>
      <c r="O89" s="8" t="str">
        <f aca="false" t="array" ref="O89">_xlfn.IFS(L89="D","1", L89="I","2")</f>
        <v>1</v>
      </c>
      <c r="P89" s="8" t="str">
        <f aca="false" t="array" ref="P89">_xlfn.IFS(K89="OD","1", K89="OI","2")</f>
        <v>1</v>
      </c>
      <c r="Q89" s="1" t="str">
        <f aca="false" t="array" ref="Q89">_xlfn.IFS(J89="M","1", J89="H","2")</f>
        <v>2</v>
      </c>
      <c r="R89" s="8" t="str">
        <f aca="false" t="array" ref="R89">_xlfn.IFS(M89="D","1", M89="I","2")</f>
        <v>2</v>
      </c>
      <c r="S89" s="1" t="str">
        <f aca="false" t="array" ref="S89">_xlfn.IFS(N89="CONTRARIA", "1",N89= "MISMA","2")</f>
        <v>1</v>
      </c>
      <c r="T89" s="1" t="str">
        <f aca="false" t="array" ref="T89">_xlfn.IFS(I89="0-12","1", I89="13-24","2", I89="25-40","3", I89="41-60","4", I89="61-100","5")</f>
        <v>3</v>
      </c>
      <c r="U89" s="9" t="n">
        <v>-5</v>
      </c>
      <c r="V89" s="1" t="str">
        <f aca="false">IF(U89="","",IF(AND(U89&gt;=-9,U89&lt;=-6.5),"-9 a -6,5",IF(AND(U89&gt;=-6,U89&lt;=-3.5),"-6 a -3,5",IF(AND(U89&gt;=-3,U89&lt;=-1),"-3 a -1",IF(U89=-0.5,"-0,5",IF(AND(U89&gt;=0,U89&lt;=2.5),"0 a 2,5",IF(AND(U89&gt;=3,U89&lt;=5.5),"3 a 5,5",IF(AND(U89&gt;=6,U89&lt;=8.5),"6 a 8,5",IF(AND(U89&gt;=9,U89&lt;=20),"9 a 20","Fuera de rango")))))))))</f>
        <v>-6 a -3,5</v>
      </c>
      <c r="W89" s="11" t="n">
        <f aca="false">IF(V89="","",IF(V89="-9 a -6,5",2,IF(V89="-6 a -3,5",3,IF(V89="-3 a -1",4,IF(V89="-0,5","NORMA",IF(V89="0 a 2,5",5,IF(V89="3 a 5,5",6,IF(V89="6 a 8,5",7,IF(V89="9 a 20",8,"Fuera de rango")))))))))</f>
        <v>3</v>
      </c>
      <c r="X89" s="9" t="n">
        <v>18</v>
      </c>
      <c r="Y89" s="10" t="str">
        <f aca="false">IF(X89="","",IF(AND(X89&gt;=0,X89&lt;=4),"0 a 4",IF(AND(X89&gt;=4.5,X89&lt;=8.5),"4,5 a 8,5",IF(X89=9,"9",IF(AND(X89&gt;=9.5,X89&lt;=13),"9,5 a 13",IF(AND(X89&gt;=13.5,X89&lt;=20),"13,5 a 20",IF(AND(X89&gt;=20.5,X89&lt;=35),"20,5 a 35","Fuera de rango")))))))</f>
        <v>13,5 a 20</v>
      </c>
      <c r="Z89" s="11" t="n">
        <f aca="false">IF(Y89="","",IF(Y89="0 a 4",1,IF(Y89="4,5 a 8,5",2,IF(Y89="9","NORMA",IF(Y89="9,5 a 13",3,IF(Y89="13,5 a 20",4,IF(Y89="20,5 a 35",5,"Fuera de rango")))))))</f>
        <v>4</v>
      </c>
      <c r="AA89" s="9" t="n">
        <v>28</v>
      </c>
      <c r="AB89" s="10" t="str">
        <f aca="false">IF(AA89="","",IF(AND(AA89&gt;=0,AA89&lt;=9),"0 a 9",IF(AND(AA89&gt;=9.5,AA89&lt;=18.5),"9,5 a 18,5",IF(AA89=19,"19",IF(AND(AA89&gt;=19.5,AA89&lt;=28),"19,5 a 28",IF(AND(AA89&gt;=28.5,AA89&lt;=40),"28,5 a 40","Fuera de rango"))))))</f>
        <v>19,5 a 28</v>
      </c>
      <c r="AC89" s="11" t="n">
        <f aca="false" t="array" ref="AC89">_xlfn.IFS(AB89="","",AB89="0 a 9",1,AB89="9,5 a 18,5",2,AB89="19","NORMA",AB89="19,5 a 28",3,AB89="28,5 a 40",4,TRUE(),"Fuera de rango")</f>
        <v>3</v>
      </c>
      <c r="AD89" s="9" t="n">
        <v>9</v>
      </c>
      <c r="AE89" s="10" t="str">
        <f aca="false">IF(AD89="","",IF(AND(AD89&gt;=-10,AD89&lt;=0),"De -10 a 0",IF(AND(AD89&gt;=0.5,AD89&lt;=9.5),"0,5 a 9,5",IF(AD89=10,"10",IF(AND(AD89&gt;=10.5,AD89&lt;=20),"10,5 a 20",IF(AND(AD89&gt;=20.5,AD89&lt;=40),"20,5 a 40","Fuera de rango"))))))</f>
        <v>0,5 a 9,5</v>
      </c>
      <c r="AF89" s="12" t="n">
        <f aca="false">IF(AD89="","",IF(AND(AD89&gt;=-10,AD89&lt;=0),1,IF(AND(AD89&gt;=0.5,AD89&lt;=9.5),2,IF(AD89=10,"NORMA",IF(AND(AD89&gt;=10.5,AD89&lt;=20),3,IF(AND(AD89&gt;=20.5,AD89&lt;=40),4,""))))))</f>
        <v>2</v>
      </c>
      <c r="AG89" s="9" t="n">
        <v>14</v>
      </c>
      <c r="AH89" s="10" t="str">
        <f aca="false">IF(AG89="","",IF(AND(AG89&gt;=0,AG89&lt;=4),"0 a 4",IF(AND(AG89&gt;=4.5,AG89&lt;=8.5),"4,5 a 8,5",IF(AG89=9,"9",IF(AND(AG89&gt;=9.5,AG89&lt;=13),"9,5 a 13",IF(AND(AG89&gt;=13.5,AG89&lt;=25),"13,5 a 25","Fuera de rango"))))))</f>
        <v>13,5 a 25</v>
      </c>
      <c r="AI89" s="11" t="n">
        <f aca="false">IF(AH89="","",IF(AH89="0 a 4",1,IF(AH89="4,5 a 8,5",2,IF(AH89="9","NORMA",IF(AH89="9,5 a 13",3,IF(AH89="13,5 a 25",4,""))))))</f>
        <v>4</v>
      </c>
      <c r="AJ89" s="9" t="n">
        <v>9</v>
      </c>
      <c r="AK89" s="10" t="str">
        <f aca="false">IF(AJ89="","",IF(AND(AJ89&gt;=-15,AJ89&lt;=-10.5),"-15 a -10,5",IF(AND(AJ89&gt;=-10,AJ89&lt;=-4),"-10 a -4",IF(AND(AJ89&gt;=-4.5,AJ89&lt;=0),"-4,5 a 0",IF(AND(AJ89&gt;=0.5,AJ89&lt;=4.5),"0,5 a 4,5",IF(AJ89=5,"5",IF(AND(AJ89&gt;=5.5,AJ89&lt;=10),"5,5 a 10",IF(AND(AJ89&gt;=10.5,AJ89&lt;=20),"10,5 a 20","Fuera de rango"))))))))</f>
        <v>5,5 a 10</v>
      </c>
      <c r="AL89" s="11" t="n">
        <f aca="false">IF(AK89="","",IF(AK89="-15 a -10,5",1,IF(AK89="-10 a -4",2,IF(AK89="-4,5 a 0",3,IF(AK89="0,5 a 4,5",4,IF(AK89="5","NORMA",IF(AK89="5,5 a 10",5,IF(AK89="10,5 a 20",6,"Error"))))))))</f>
        <v>5</v>
      </c>
      <c r="AM89" s="9" t="n">
        <v>4</v>
      </c>
      <c r="AN89" s="10" t="str">
        <f aca="false">IF(AM89="","",IF(AND(AM89&gt;=-7.5,AM89&lt;=-5.5),"-7,5 a -5,5",IF(AND(AM89&gt;=-5,AM89&lt;=-3),"-5 a -3",IF(AND(AM89&gt;=-2.5,AM89&lt;=-0.5),"-2,5 a -0,5",IF(AM89=0,"0,00",IF(AND(AM89&gt;=0.5,AM89&lt;=2.5),"0,5 a 2,5",IF(AND(AM89&gt;=3,AM89&lt;=5),"3 a 5",IF(AND(AM89&gt;=5.5,AM89&lt;=7.5),"5,5 a 7,5",IF(AND(AM89&gt;=8,AM89&lt;=10),"8 a 10","Fuera de rango")))))))))</f>
        <v>3 a 5</v>
      </c>
      <c r="AO89" s="11" t="n">
        <f aca="false">IF(AN89="","",IF(AN89="-7,5 a -5,5",1,IF(AN89="-5 a -3",2,IF(AN89="-2,5 a -0,5",3,IF(AN89="0,00","NORMA",IF(AN89="0,5 a 2,5",4,IF(AN89="3 a 5",5,IF(AN89="5,5 a 7,5",6,IF(AN89="8 a 10",7,"Error")))))))))</f>
        <v>5</v>
      </c>
      <c r="AP89" s="9" t="n">
        <v>2</v>
      </c>
      <c r="AQ89" s="10" t="str">
        <f aca="false">IF(AP89="","",IF(AND(AP89&gt;=-20,AP89&lt;=-9.5),"-20 a -9,5",IF(AND(AP89&gt;=-9,AP89&lt;=-6.5),"-9 a -6,5",IF(AP89=-6,"-6",IF(AND(AP89&gt;=-5.5,AP89&lt;=-3),"-5,5 a -3",IF(AND(AP89&gt;=-2.5,AP89&lt;=0),"-2,5 a 0",IF(AND(AP89&gt;=0.5,AP89&lt;=3),"0,5 a 3",IF(AND(AP89&gt;=3.5,AP89&lt;=6),"3,5 a 6",IF(AND(AP89&gt;=6.5,AP89&lt;=9),"6,5 a 9",IF(AND(AP89&gt;=9.5,AP89&lt;=20),"9,5 a 20","Fuera de rango"))))))))))</f>
        <v>0,5 a 3</v>
      </c>
      <c r="AR89" s="11" t="n">
        <f aca="false">IF(AQ89="","",IF(AQ89="-20 a -9,5",1,IF(AQ89="-9 a -6,5",2,IF(AQ89="-6","NORMA",IF(AQ89="-5,5 a -3",3,IF(AQ89="-2,5 a 0",4,IF(AQ89="0,5 a 3",5,IF(AQ89="3,5 a 6",6,IF(AQ89="6,5 a 9",7,IF(AQ89="9,5 a 20",8,""))))))))))</f>
        <v>5</v>
      </c>
      <c r="AS89" s="9" t="n">
        <v>1</v>
      </c>
      <c r="AT89" s="10" t="str">
        <f aca="false">IF(AS89="","",IF(AND(AS89&gt;=-16,AS89&lt;=-14),"-16 a -14",IF(AND(AS89&gt;=-13.5,AS89&lt;=-11.5),"-13,5 a -11,5",IF(AND(AS89&gt;=-11,AS89&lt;=-9),"-11 a -9",IF(AND(AS89&gt;=-8.5,AS89&lt;=-6.5),"-8,5 a -6,5",IF(AND(AS89&gt;=-6,AS89&lt;=-4),"-6 a -4",IF(AND(AS89&gt;=-3.5,AS89&lt;=-1.5),"-3,5 a -1,5",IF(AND(AS89&gt;=-1,AS89&lt;=1),"-1 a 1",IF(AND(AS89&gt;=1.5,AS89&lt;=3.5),"1,5 a 3,5",IF(AND(AS89&gt;=4,AS89&lt;=6),"4 a 6",IF(AND(AS89&gt;=6.5,AS89&lt;=8.5),"6,5 a 8,5",IF(AND(AS89&gt;=9,AS89&lt;=11),"9 a 11",IF(AND(AS89&gt;=11.5,AS89&lt;=13.5),"11,5 a 13,5",IF(AND(AS89&gt;=14,AS89&lt;=16),"14 a 16",IF(AND(AS89&gt;=16.5,AS89&lt;=18.5),"16,5 a 18,5",IF(AND(AS89&gt;=19,AS89&lt;=21),"19 a 21","Fuera de rango"))))))))))))))))</f>
        <v>-1 a 1</v>
      </c>
      <c r="AU89" s="11" t="n">
        <f aca="false" t="array" ref="AU89">IF(AT89="","",_xlfn.IFS(AT89="-16 a -14",1,AT89="-13,5 a -11,5",2,AT89="-11 a -9",3,AT89="-8,5 a -6,5",4,AT89="-6 a -4",5,AT89="-3,5 a -1,5",6,AT89="-1 a 1",7,AT89="1,5 a 3,5",8,AT89="4 a 6","NORMA",AT89="6,5 a 8,5",9,AT89="9 a 11",10,AT89="11,5 a 13,5",11,AT89="14 a 16",12,AT89="16,5 a 18,5",13,AT89="19 a 21",14,TRUE(),""))</f>
        <v>7</v>
      </c>
      <c r="AV89" s="9" t="n">
        <v>-0.5</v>
      </c>
      <c r="AW89" s="10" t="str">
        <f aca="false">IF(AV89="","",IF(AND(AV89&gt;=-1,AV89&lt;=-0.5),"-1 a -0,5",IF(AND(AV89&gt;-0.5,AV89&lt;=0),"De -0,5 a 0",IF(AND(AV89&gt;=0.25,AV89&lt;=0.75),"0,25 a 0,75",IF(AND(AV89&gt;=1,AV89&lt;=1.5),"1 a 1,5",IF(AND(AV89&gt;=1.75,AV89&lt;=2.25),"1,75 a 2,25",IF(AND(AV89&gt;=2.5,AV89&lt;=3),"2,5 a 3",IF(AND(AV89&gt;=3.25,AV89&lt;=3.75),"3,25 a 3,75","Fuera de rango"))))))))</f>
        <v>-1 a -0,5</v>
      </c>
      <c r="AX89" s="11" t="n">
        <f aca="false">IF(AW89="","",IF(OR(AW89="-1 a -0,5",AW89="-1 a -0.5"),1,IF(OR(AW89="De -0,5 a 0",AW89="-0,5 a 0",AW89="De -0.5 a 0"),2,IF(OR(AW89="0,25 a 0,75",AW89="0.25 a 0.75"),"NORMA",IF(OR(AW89="1 a 1,5",AW89="1 a 1.5"),3,IF(OR(AW89="1,75 a 2,25",AW89="1.75 a 2.25"),4,IF(OR(AW89="2,5 a 3",AW89="2.5 a 3"),5,IF(OR(AW89="3,25 a 3,75",AW89="3.25 a 3.75"),6,""))))))))</f>
        <v>1</v>
      </c>
      <c r="AY89" s="9" t="n">
        <v>2</v>
      </c>
      <c r="AZ89" s="10" t="str">
        <f aca="false">IF(AY89="","",IF(AND(AY89&gt;=-20,AY89&lt;=-9.5),"-20 a -9,5",IF(AND(AY89&gt;=-9,AY89&lt;=-6.5),"-9 a -6,5",IF(AY89=-6,"-6",IF(AND(AY89&gt;=-5.5,AY89&lt;=-3),"-5,5 a -3",IF(AND(AY89&gt;=-2.5,AY89&lt;=0),"-2,5 a 0",IF(AND(AY89&gt;=0.5,AY89&lt;=3),"0,5 a 3",IF(AND(AY89&gt;=3.5,AY89&lt;=6),"3,5 a 6","Fuera de rango"))))))))</f>
        <v>0,5 a 3</v>
      </c>
      <c r="BA89" s="11" t="n">
        <f aca="false">IF(AZ89="","",IF(AZ89="-20 a -9,5",1,IF(AZ89="-9 a -6,5",2,IF(AZ89="-6","NORMA",IF(AZ89="-5,5 a -3",3,IF(AZ89="-2,5 a 0",4,IF(AZ89="0,5 a 3",5,IF(AZ89="3,5 a 6",6,""))))))))</f>
        <v>5</v>
      </c>
      <c r="BB89" s="9" t="n">
        <v>0</v>
      </c>
      <c r="BC89" s="10" t="str">
        <f aca="false" t="array" ref="BC89">IF(BB89="","",_xlfn.IFS(AND(BB89&gt;=0,BB89&lt;=2),"0 a 2",AND(BB89&gt;=2.5,BB89&lt;=4.5),"2,5 a 4,5",AND(BB89&gt;=5,BB89&lt;=7),"5 a 7",AND(BB89&gt;=7.5,BB89&lt;=9.5),"7,5 a 9,5",AND(BB89&gt;=10,BB89&lt;=12),"10 a 12",AND(BB89&gt;=12.5,BB89&lt;=14.5),"12,5 a 14,5",BB89=15,"15",AND(BB89&gt;=15.5,BB89&lt;=17.5),"15,5 a 17,5",AND(BB89&gt;=18,BB89&lt;=20),"18 a 20",AND(BB89&gt;=20.5,BB89&lt;=22.5),"20,5 a 22,5",AND(BB89&gt;=23,BB89&lt;=25),"23 a 25",TRUE(),"Fuera de rango"))</f>
        <v>0 a 2</v>
      </c>
      <c r="BD89" s="11" t="n">
        <f aca="false" t="array" ref="BD89">IF(BC89="","",_xlfn.IFS(BC89="0 a 2",1,BC89="2,5 a 4,5",2,BC89="5 a 7",3,BC89="7,5 a 9,5",4,BC89="10 a 12",5,BC89="12,5 a 14,5",6,BC89="15","NORMA",BC89="15,5 a 17,5",7,BC89="18 a 20",8,BC89="20,5 a 22,5",9,BC89="23 a 25",10,TRUE(),"Fuera de rango"))</f>
        <v>1</v>
      </c>
      <c r="BE89" s="9" t="n">
        <v>26</v>
      </c>
      <c r="BF89" s="10" t="str">
        <f aca="false">IF(BE89="","",IF(AND(BE89&gt;=-20,BE89&lt;=-10),"-20 a -10",IF(AND(BE89&gt;=-9.5,BE89&lt;=0.5),"-9,5 a 0,5",IF(AND(BE89&gt;=1,BE89&lt;=11),"1 a 11",IF(AND(BE89&gt;=11.5,BE89&lt;=20.5),"11,5 a 20,5",IF(BE89=21,"21",IF(AND(BE89&gt;=21.5,BE89&lt;=31.5),"21,5 a 31,5",IF(AND(BE89&gt;=32,BE89&lt;=42),"32 a 42","Fuera de rango"))))))))</f>
        <v>21,5 a 31,5</v>
      </c>
      <c r="BG89" s="11" t="n">
        <f aca="false">IF(BF89="","",IF(BF89="-20 a -10",1,IF(BF89="-9,5 a 0,5",2,IF(BF89="1 a 11",3,IF(BF89="11,5 a 20,5",4,IF(BF89="21","NORMA",IF(BF89="21,5 a 31,5",5,IF(BF89="32 a 42",6,""))))))))</f>
        <v>5</v>
      </c>
      <c r="BH89" s="9" t="n">
        <v>10</v>
      </c>
      <c r="BI89" s="10" t="str">
        <f aca="false">IF(BH89="","",IF(AND(BH89&gt;=-20,BH89&lt;=-15),"-20 a -15",IF(AND(BH89&gt;=-14.5,BH89&lt;=-9.5),"-14,5 a -9,5",IF(AND(BH89&gt;=-9,BH89&lt;=-4),"-9 a -4",IF(AND(BH89&gt;=-3.5,BH89&lt;=2.5),"-3,5 a 2,5",IF(AND(BH89&gt;=3,BH89&lt;=8),"3 a 8",IF(AND(BH89&gt;=8.5,BH89&lt;=14.5),"8,5 a 14,5",IF(BH89=15,"15",IF(AND(BH89&gt;=15.5,BH89&lt;=20.5),"15,5 a 20,5",IF(AND(BH89&gt;=21,BH89&lt;=26),"21 a 26","Fuera de rango"))))))))))</f>
        <v>8,5 a 14,5</v>
      </c>
      <c r="BJ89" s="11" t="n">
        <f aca="false">IF(BI89="","",IF(BI89="-20 a -15",1,IF(BI89="-14,5 a -9,5",2,IF(BI89="-9 a -4",3,IF(BI89="-3,5 a 2,5",4,IF(BI89="3 a 8",5,IF(BI89="8,5 a 14,5",6,IF(BI89="15","NORMA",IF(BI89="15,5 a 20,5",7,IF(BI89="21 a 26",8,IF(BI89="26,5 a 31,5",9,"")))))))))))</f>
        <v>6</v>
      </c>
      <c r="BK89" s="9" t="n">
        <v>0</v>
      </c>
      <c r="BL89" s="10" t="str">
        <f aca="false">IF(BK89="","",IF(AND(BK89&gt;=0,BK89&lt;=2),"0 - 2",IF(AND(BK89&gt;=2.5,BK89&lt;=4.5),"2,5 - 4,5",IF(AND(BK89&gt;=5,BK89&lt;=7),"5 - 7",IF(AND(BK89&gt;=7.5,BK89&lt;=9.5),"7,5 - 9,5",IF(AND(BK89&gt;=10,BK89&lt;=12),"10 - 12",IF(AND(BK89&gt;=12.5,BK89&lt;=13.5),"12,5 - 13,5",IF(BK89=14,"14",IF(AND(BK89&gt;=14.5,BK89&lt;=16.5),"14,5 - 16,5",IF(AND(BK89&gt;=17,BK89&lt;=19),"17 - 19",IF(AND(BK89&gt;=19.5,BK89&lt;=21.5),"19,5 - 21,5",IF(AND(BK89&gt;=22,BK89&lt;=24),"22 - 24",IF(AND(BK89&gt;=24.5,BK89&lt;=26.5),"24,5 - 26,5",IF(AND(BK89&gt;=27,BK89&lt;=29),"27 - 29",IF(AND(BK89&gt;=29.5,BK89&lt;=30),"29,5 - 30","Fuera de rango")))))))))))))))</f>
        <v>0 - 2</v>
      </c>
      <c r="BM89" s="11" t="n">
        <f aca="false">IF(BL89="","",IF(BL89="0 - 2",1,IF(BL89="2,5 - 4,5",2,IF(BL89="5 - 7",3,IF(BL89="7,5 - 9,5",4,IF(BL89="10 - 12",5,IF(BL89="12,5 - 13,5",6,IF(BL89="14","NORMA",IF(BL89="14,5 - 16,5",7,IF(BL89="17 - 19",8,IF(BL89="19,5 - 21,5",9,IF(BL89="22 - 24",10,IF(BL89="24,5 - 26,5",11,IF(BL89="27 - 29",12,IF(BL89="29,5 - 30",13,"")))))))))))))))</f>
        <v>1</v>
      </c>
      <c r="BN89" s="9" t="n">
        <v>21</v>
      </c>
      <c r="BO89" s="10" t="str">
        <f aca="false">IF(BN89="","",IF(AND(BN89&gt;=-20,BN89&lt;=-10),"-20 a -10",IF(AND(BN89&gt;=-9.5,BN89&lt;=0.5),"-9,5 a 0,5",IF(AND(BN89&gt;=1,BN89&lt;=11),"1 a 11",IF(AND(BN89&gt;=11.5,BN89&lt;=21.5),"11,5 a 21,5",IF(BN89=22,"22",IF(AND(BN89&gt;=22.5,BN89&lt;=32.5),"22,5 a 32,5",IF(AND(BN89&gt;=33,BN89&lt;=43),"33 a 43","Fuera de rango"))))))))</f>
        <v>11,5 a 21,5</v>
      </c>
      <c r="BP89" s="11" t="n">
        <f aca="false">IF(BO89="","",IF(BO89="-20 a -10",1,IF(BO89="-9,5 a 0,5",2,IF(BO89="1 a 11",3,IF(BO89="11,5 a 21,5",4,IF(BO89="22","NORMA",IF(BO89="22,5 a 32,5",5,IF(BO89="33 a 43",6,""))))))))</f>
        <v>4</v>
      </c>
      <c r="BQ89" s="9" t="n">
        <v>18</v>
      </c>
      <c r="BR89" s="10" t="str">
        <f aca="false">IF(BQ89="","",IF(AND(BQ89&gt;=-20,BQ89&lt;=-15),"-20 a -15",IF(AND(BQ89&gt;=-14.5,BQ89&lt;=-9.5),"-14,5 a -9,5",IF(AND(BQ89&gt;=-9,BQ89&lt;=-4),"-9 a -4",IF(AND(BQ89&gt;=-3.5,BQ89&lt;=2.5),"-3,5 a 2,5",IF(AND(BQ89&gt;=3,BQ89&lt;=8),"3 a 8",IF(AND(BQ89&gt;=8.5,BQ89&lt;=13.5),"8,5 a 13,5",IF(AND(BQ89&gt;=14,BQ89&lt;=17.5),"14 a 17,5",IF(BQ89=18,"18",IF(AND(BQ89&gt;=18.5,BQ89&lt;=23.5),"18,5 a 23,5",IF(AND(BQ89&gt;=24,BQ89&lt;=29),"24 a 29",IF(AND(BQ89&gt;=29.5,BQ89&lt;=34.5),"29,5 a 34,5",IF(AND(BQ89&gt;=35,BQ89&lt;=40),"35 a 40","Fuera de rango")))))))))))))</f>
        <v>18</v>
      </c>
      <c r="BS89" s="11" t="str">
        <f aca="false">IF(BR89="","",IF(BR89="-20 a -15",1,IF(BR89="-14,5 a -9,5",2,IF(BR89="-9 a -4",3,IF(BR89="-3,5 a 2,5",4,IF(BR89="3 a 8",5,IF(BR89="8,5 a 13,5",6,IF(BR89="14 a 17,5",7,IF(BR89="18","NORMA",IF(BR89="18,5 a 23,5",8,IF(BR89="24 a 29",9,IF(BR89="29,5 a 34,5",10,IF(BR89="35 a 40",11,"")))))))))))))</f>
        <v>NORMA</v>
      </c>
      <c r="BT89" s="9" t="n">
        <v>4</v>
      </c>
      <c r="BU89" s="10" t="str">
        <f aca="false">IF(BT89="","",IF(AND(BT89&gt;=-20,BT89&lt;=-18),"-20 a -18",IF(AND(BT89&gt;=-17.5,BT89&lt;=-15.5),"-17,5 a -15,5",IF(AND(BT89&gt;=-15,BT89&lt;=-13),"-15 a -13",IF(AND(BT89&gt;=-12.5,BT89&lt;=-10.5),"-12,5 a -10,5",IF(AND(BT89&gt;=-10,BT89&lt;=-8),"-10 a -8",IF(AND(BT89&gt;=-7.5,BT89&lt;=-5.5),"-7,5 a -5,5",IF(AND(BT89&gt;=-5,BT89&lt;=-3),"-5 a -3",IF(AND(BT89&gt;=-2.5,BT89&lt;=-0.5),"-2,5 a -0,5",IF(BT89=0,"0",IF(AND(BT89&gt;=0.5,BT89&lt;=2.5),"0,5 a 2,5",IF(AND(BT89&gt;=3,BT89&lt;=5),"3 a 5",IF(AND(BT89&gt;=5.5,BT89&lt;=7.5),"5,5 a 7,5",IF(AND(BT89&gt;=8,BT89&lt;=10),"8 a 10",IF(AND(BT89&gt;=10.5,BT89&lt;=12.5),"10,5 a 12,5",IF(AND(BT89&gt;=13,BT89&lt;=15),"13 a 15",IF(AND(BT89&gt;=15.5,BT89&lt;=17.5),"15,5 a 17,5",IF(AND(BT89&gt;=18,BT89&lt;=20),"18 a 20","Fuera de rango"))))))))))))))))))</f>
        <v>3 a 5</v>
      </c>
      <c r="BV89" s="11" t="n">
        <f aca="false">IF(BT89="","",IF(BT89=0,"NORMA",IF(AND(BT89&gt;=-20,BT89&lt;=-18),2,IF(AND(BT89&gt;=-17.5,BT89&lt;=-15.5),2,IF(AND(BT89&gt;=-15,BT89&lt;=-13),3,IF(AND(BT89&gt;=-12.5,BT89&lt;=-10.5),4,IF(AND(BT89&gt;=-10,BT89&lt;=-8),5,IF(AND(BT89&gt;=-7.5,BT89&lt;=-5.5),6,IF(AND(BT89&gt;=-5,BT89&lt;=-3),7,IF(AND(BT89&gt;=-2.5,BT89&lt;=-0.5),8,IF(AND(BT89&gt;=0.5,BT89&lt;=2.5),9,IF(AND(BT89&gt;=3,BT89&lt;=5),10,IF(AND(BT89&gt;=5.5,BT89&lt;=7.5),11,IF(AND(BT89&gt;=8,BT89&lt;=10),12,IF(AND(BT89&gt;=10.5,BT89&lt;=12.5),13,IF(AND(BT89&gt;=13,BT89&lt;=15),14,IF(AND(BT89&gt;=15.5,BT89&lt;=17.5),15,IF(AND(BT89&gt;=18,BT89&lt;=20),16,"Fuera de rango"))))))))))))))))))</f>
        <v>10</v>
      </c>
      <c r="BW89" s="9" t="n">
        <v>-2.5</v>
      </c>
      <c r="BX89" s="10" t="n">
        <f aca="false">18.5- (0.3*H89)</f>
        <v>7.7</v>
      </c>
      <c r="BY89" s="10" t="n">
        <f aca="false">(BW89)-(BX89)</f>
        <v>-10.2</v>
      </c>
      <c r="BZ89" s="10" t="str">
        <f aca="false">IF(BY89="","",IF(BY89&lt;-27.5,"De -30 a -28",IF(BY89&lt;-25,"De -27,5 a -25,5",IF(BY89&lt;-22.5,"De -25 a -23",IF(BY89&lt;-20,"De -22,5 a -20,5",IF(BY89&lt;-17.5,"De -20 a -18",IF(BY89&lt;-15,"De -17,5 a -15,5",IF(BY89&lt;-12.5,"De -15 a -13",IF(BY89&lt;-10,"De -12,5 a -10,5",IF(BY89&lt;-7.5,"De -10 a -8",IF(BY89&lt;-5,"De -7,5 a -5,5",IF(BY89&lt;-2.5,"De -5 a -3",IF(BY89&lt;0,"De -2,5 a -0,5",IF(BY89&lt;2.5,"De 0 a 2",IF(BY89&lt;5,"De 2,5 a 4,5",IF(BY89&lt;7.5,"De 5 a 7",IF(BY89&lt;10,"De 7,5 a 9,5",IF(BY89&lt;12.5,"De 10 a 12",IF(BY89&lt;15,"De 12,5 a 14,5",IF(BY89&lt;17.5,"De 15 a 17",IF(BY89&lt;20,"De 17,5 a 19,5",IF(BY89&lt;22.5,"De 20 a 22",IF(BY89&lt;25,"De 22,5 a 24,5",IF(BY89&lt;27.5,"De 25 a 27","De 27,5 a 30"))))))))))))))))))))))))</f>
        <v>De -12,5 a -10,5</v>
      </c>
      <c r="CA89" s="12" t="n">
        <f aca="false">IF(BY89="","",IF(BY89&lt;=-28,1,IF(BY89&lt;=-25.5,2,IF(BY89&lt;=-23,3,IF(BY89&lt;=-20.5,4,IF(BY89&lt;=-18,5,IF(BY89&lt;=-15.5,6,IF(BY89&lt;=-13,7,IF(BY89&lt;=-10.5,8,IF(BY89&lt;=-8,9,IF(BY89&lt;=-5.5,10,IF(BY89&lt;=-3,11,IF(BY89&lt;=-0.5,12,IF(BY89&lt;=2,13,IF(BY89&lt;=4.5,14,IF(BY89&lt;=7,15,IF(BY89&lt;=9.5,16,IF(BY89&lt;=12,17,IF(BY89&lt;=14.5,18,IF(BY89&lt;=17,19,IF(BY89&lt;=19.5,20,IF(BY89&lt;=22,21,IF(BY89&lt;=24.5,22,IF(BY89&lt;=27,23,IF(BY89&lt;=30,24,"Fuera de rango")))))))))))))))))))))))))</f>
        <v>9</v>
      </c>
      <c r="CB89" s="9" t="n">
        <v>-2.5</v>
      </c>
      <c r="CC89" s="10" t="n">
        <f aca="false">18.5- (0.3*H89)</f>
        <v>7.7</v>
      </c>
      <c r="CD89" s="10" t="n">
        <f aca="false">(CB89)-(CC89)</f>
        <v>-10.2</v>
      </c>
      <c r="CE89" s="10" t="str">
        <f aca="false">IF(CD89="","",IF(CD89&lt;-27.5,"De -30 a -28",IF(CD89&lt;-25,"De -27,5 a -25,5",IF(CD89&lt;-22.5,"De -25 a -23",IF(CD89&lt;-20,"De -22,5 a -20,5",IF(CD89&lt;-17.5,"De -20 a -18",IF(CD89&lt;-15,"De -17,5 a -15,5",IF(CD89&lt;-12.5,"De -15 a -13",IF(CD89&lt;-10,"De -12,5 a -10,5",IF(CD89&lt;-7.5,"De -10 a -8",IF(CD89&lt;-5,"De -7,5 a -5,5",IF(CD89&lt;-2.5,"De -5 a -3",IF(CD89&lt;0,"De -2,5 a -0,5",IF(CD89&lt;=2,"De 0 a 2",IF(CD89&lt;=4.5,"De 2,5 a 4,5",IF(CD89&lt;=7,"De 5 a 7",IF(CD89&lt;=9.5,"De 7,5 a 9,5",IF(CD89&lt;=12,"De 10 a 12",IF(CD89&lt;=14.5,"De 12,5 a 14,5",IF(CD89&lt;=17,"De 15 a 17",IF(CD89&lt;=19.5,"De 17,5 a 19,5",IF(CD89&lt;=22,"De 20 a 22",IF(CD89&lt;=24.5,"De 22,5 a 24,5",IF(CD89&lt;=27,"De 25 a 27","De 27,5 a 30"))))))))))))))))))))))))</f>
        <v>De -12,5 a -10,5</v>
      </c>
      <c r="CF89" s="12" t="n">
        <f aca="false">IF(CD89="","",IF(CD89&lt;-27.5,1,IF(CD89&lt;-25,2,IF(CD89&lt;-22.5,3,IF(CD89&lt;-20,4,IF(CD89&lt;-17.5,5,IF(CD89&lt;-15,6,IF(CD89&lt;-12.5,7,IF(CD89&lt;-10,8,IF(CD89&lt;-7.5,9,IF(CD89&lt;-5,10,IF(CD89&lt;-2.5,11,IF(CD89&lt;0,12,IF(CD89&lt;2.5,13,IF(CD89&lt;5,14,IF(CD89&lt;7.5,15,IF(CD89&lt;10,16,IF(CD89&lt;12.5,17,IF(CD89&lt;15,18,IF(CD89&lt;17.5,19,IF(CD89&lt;20,20,IF(CD89&lt;22.5,21,IF(CD89&lt;25,22,IF(CD89&lt;27.5,23,24))))))))))))))))))))))))</f>
        <v>8</v>
      </c>
      <c r="CG89" s="9" t="n">
        <v>-2</v>
      </c>
      <c r="CH89" s="10" t="str">
        <f aca="false">IF(CG89="","",IF(AND(CG89&gt;=-10,CG89&lt;=-9.5),"-10 a -9,5",IF(AND(CG89&gt;-9.5,CG89&lt;=-8.5),"-9 a -8,5",IF(AND(CG89&gt;-8.5,CG89&lt;=-7.5),"-8 a -7,5",IF(AND(CG89&gt;-7.5,CG89&lt;=-6.5),"-7 a -6,5",IF(AND(CG89&gt;-6.5,CG89&lt;=-5.5),"-6 a -5,5",IF(AND(CG89&gt;-5.5,CG89&lt;=-4.5),"-5 a -4,5",IF(AND(CG89&gt;-4.5,CG89&lt;=-3.5),"-4 a -3,5",IF(AND(CG89&gt;-3.5,CG89&lt;=-2.5),"-3 a -2,5",IF(CG89=-2.25,"-2,25",IF(AND(CG89&gt;-2.5,CG89&lt;=-1.5),"-2 a -1,5",IF(AND(CG89&gt;-1.5,CG89&lt;=-0.5),"-1 a -0,5",IF(AND(CG89&gt;-0.5,CG89&lt;=0.5),"0 a 0,5",IF(AND(CG89&gt;0.5,CG89&lt;=1.5),"1 a 1,5",IF(AND(CG89&gt;1.5,CG89&lt;=2.5),"2 a 2,5",IF(AND(CG89&gt;2.5,CG89&lt;=3.5),"3 a 3,5",IF(AND(CG89&gt;3.5,CG89&lt;=4.5),"4 a 4,5",IF(AND(CG89&gt;4.5,CG89&lt;=5.5),"5 a 5,5",IF(AND(CG89&gt;5.5,CG89&lt;=6.5),"6 a 6,5",IF(AND(CG89&gt;6.5,CG89&lt;=7.5),"7 a 7,5",IF(AND(CG89&gt;7.5,CG89&lt;=8.5),"8 a 8,5",IF(AND(CG89&gt;8.5,CG89&lt;=9.5),"9 a 9,5",IF(CG89&gt;=10,"10","Fuera de rango")))))))))))))))))))))))</f>
        <v>-2 a -1,5</v>
      </c>
      <c r="CI89" s="11" t="n">
        <f aca="false">IF(CG89="","",IF(CG89=-2.25,"NORMA",IF(CG89&lt;=-9.5,1,IF(CG89&lt;=-8.5,2,IF(CG89&lt;=-7.5,3,IF(CG89&lt;=-6.5,4,IF(CG89&lt;=-5.5,5,IF(CG89&lt;=-4.5,6,IF(CG89&lt;=-3.5,7,IF(CG89&lt;=-2.5,8,IF(CG89&lt;=-1.5,9,IF(CG89&lt;=-0.5,10,IF(CG89&lt;=0.5,11,IF(CG89&lt;=1.5,12,IF(CG89&lt;=2.5,13,IF(CG89&lt;=3.5,14,IF(CG89&lt;=4.5,15,IF(CG89&lt;=5.5,16,IF(CG89&lt;=6.5,17,IF(CG89&lt;=7.5,18,IF(CG89&lt;=8.5,19,IF(CG89&lt;=9.5,20,IF(CG89=10,21,"Fuera de rango")))))))))))))))))))))))</f>
        <v>9</v>
      </c>
      <c r="CJ89" s="9" t="n">
        <v>2</v>
      </c>
      <c r="CK89" s="10" t="str">
        <f aca="false">IF(CJ89="","",IF(AND(CJ89&gt;=-6,CJ89&lt;=-5.5),"-6 a -5,5",IF(AND(CJ89&gt;-5.5,CJ89&lt;=-4.5),"-5 a -4,5",IF(AND(CJ89&gt;-4.5,CJ89&lt;=-3.5),"-4 a -3,5",IF(AND(CJ89&gt;-3.5,CJ89&lt;=-2.5),"-3 a -2,5",IF(AND(CJ89&gt;-2.5,CJ89&lt;=-1.5),"-2 a -1,5",IF(AND(CJ89&gt;-1.5,CJ89&lt;=-0.5),"-1 a -0,5",IF(AND(CJ89&gt;-0.5,CJ89&lt;=0.5),"0 a 0,5",IF(AND(CJ89&gt;0.5,CJ89&lt;=1.5),"1 a 1,5",IF(AND(CJ89&gt;1.5,CJ89&lt;2.5),"2",IF(AND(CJ89&gt;=2.5,CJ89&lt;=3),"2,5 a 3",IF(AND(CJ89&gt;3,CJ89&lt;=4),"3,5 a 4",IF(AND(CJ89&gt;4,CJ89&lt;=5),"4,5 a 5",IF(AND(CJ89&gt;5,CJ89&lt;=6),"5,5 a 6",IF(AND(CJ89&gt;6,CJ89&lt;=7),"6,5 a 7",IF(AND(CJ89&gt;7,CJ89&lt;=8),"7,5 a 8",IF(AND(CJ89&gt;8,CJ89&lt;=9.5),"8,5 a 9,5",IF(CJ89=10,"10","Fuera de rango"))))))))))))))))))</f>
        <v>2</v>
      </c>
      <c r="CL89" s="11" t="str">
        <f aca="false">IF(CK89="","",IF(OR(CK89="-6 a -5,5",CK89="-6 - -5,5"),1,IF(OR(CK89="-5 a -4,5",CK89="-5 - -4,5"),2,IF(OR(CK89="-4 a -3,5",CK89="-4 - -3,5"),3,IF(OR(CK89="-3 a -2,5",CK89="-3 - -2,5"),4,IF(OR(CK89="-2 a -1,5",CK89="-2 - -1,5"),5,IF(OR(CK89="-1 a -0,5",CK89="-1 - -0,5"),6,IF(OR(CK89="0 a 0,5",CK89="0 - 0,5"),7,IF(OR(CK89="1 a 1,5",CK89="1 - 1,5"),8,IF(CK89="2","NORMA",IF(OR(CK89="2,5 a 3",CK89="2,5 - 3"),9,IF(OR(CK89="3,5 a 4",CK89="3,5 - 4"),10,IF(OR(CK89="4,5 a 5",CK89="4,5 - 5"),11,IF(OR(CK89="5,5 a 6",CK89="5,5 - 6"),12,IF(OR(CK89="6,5 a 7",CK89="6,5 - 7"),13,IF(OR(CK89="7,5 a 8",CK89="7,5 - 8"),14,IF(OR(CK89="8,5 a 9",CK89="8,5 - 9,5",CK89="9 a 9,5"),15,IF(CK89="10",15,IF(OR(CK89="0,5 a 1",CK89="0,5 - 1"),7,"Fuera de rango")))))))))))))))))))</f>
        <v>NORMA</v>
      </c>
      <c r="CM89" s="10" t="n">
        <v>0</v>
      </c>
      <c r="CN89" s="10" t="str">
        <f aca="false">IF(CM89=0,"0", " ")</f>
        <v>0</v>
      </c>
      <c r="CO89" s="10" t="str">
        <f aca="false">IF(CM89&gt;0,"EME"," ")</f>
        <v> </v>
      </c>
      <c r="CP89" s="10" t="n">
        <v>0</v>
      </c>
      <c r="CQ89" s="10" t="str">
        <f aca="false">IF(CP89&gt;0,"0", " ")</f>
        <v> </v>
      </c>
      <c r="CR89" s="10" t="str">
        <f aca="false">IF(CP89&gt;0,"EME"," ")</f>
        <v> </v>
      </c>
      <c r="CS89" s="9" t="n">
        <v>0</v>
      </c>
      <c r="CT89" s="10" t="str">
        <f aca="false">IF(CS89&gt;0,"1", " ")</f>
        <v> </v>
      </c>
      <c r="CU89" s="10" t="str">
        <f aca="false">IF(CS89&gt;0,"HIP"," ")</f>
        <v> </v>
      </c>
      <c r="CV89" s="9" t="n">
        <v>0</v>
      </c>
      <c r="CW89" s="10" t="str">
        <f aca="false">IF(CV89&gt;0,"1", " ")</f>
        <v> </v>
      </c>
      <c r="CX89" s="10" t="str">
        <f aca="false">IF(CV89&gt;0,"HIP"," ")</f>
        <v> </v>
      </c>
      <c r="CY89" s="9" t="n">
        <v>-10</v>
      </c>
      <c r="CZ89" s="11" t="str">
        <f aca="false">IF(CY89&lt;0,"2"," ")</f>
        <v>2</v>
      </c>
      <c r="DA89" s="11" t="str">
        <f aca="false">IF(CY89&lt;0,"MIO"," ")</f>
        <v>MIO</v>
      </c>
      <c r="DB89" s="9" t="n">
        <v>-13</v>
      </c>
      <c r="DC89" s="11" t="str">
        <f aca="false">IF(DB89&lt;0,"2"," ")</f>
        <v>2</v>
      </c>
      <c r="DD89" s="11" t="str">
        <f aca="false">IF(DB89&lt;0,"MIO"," ")</f>
        <v>MIO</v>
      </c>
      <c r="DE89" s="9" t="n">
        <v>-0.5</v>
      </c>
      <c r="DF89" s="11" t="str">
        <f aca="false">IF(DE89&lt;0,"3"," ")</f>
        <v>3</v>
      </c>
      <c r="DG89" s="11" t="str">
        <f aca="false">IF(DE89&lt;0,"AST"," ")</f>
        <v>AST</v>
      </c>
      <c r="DH89" s="9" t="n">
        <v>0</v>
      </c>
      <c r="DI89" s="11" t="str">
        <f aca="false">IF(DH89&lt;0,"3"," ")</f>
        <v> </v>
      </c>
      <c r="DJ89" s="11" t="str">
        <f aca="false">IF(DH89&lt;0,"AST"," ")</f>
        <v> </v>
      </c>
      <c r="DK89" s="9" t="n">
        <v>0</v>
      </c>
      <c r="DL89" s="10" t="str">
        <f aca="false">IF(DK89&gt;0,"4"," ")</f>
        <v> </v>
      </c>
      <c r="DM89" s="10" t="str">
        <f aca="false">IF(DK89&gt;0,"PRE"," ")</f>
        <v> </v>
      </c>
      <c r="DN89" s="9" t="n">
        <v>0</v>
      </c>
      <c r="DO89" s="10" t="str">
        <f aca="false">IF(DN89&gt;0,"4"," ")</f>
        <v> </v>
      </c>
      <c r="DP89" s="10" t="str">
        <f aca="false">IF(DN89&gt;0,"PRE"," ")</f>
        <v> </v>
      </c>
      <c r="DQ89" s="12" t="n">
        <v>2</v>
      </c>
      <c r="DR89" s="12" t="n">
        <v>1</v>
      </c>
      <c r="DS89" s="12" t="str">
        <f aca="false">CONCATENATE(CO89,CU89,DA89,DG89,DM89)</f>
        <v>  MIOAST </v>
      </c>
      <c r="DT89" s="10" t="str">
        <f aca="false" t="array" ref="DT89">_xlfn.IFS(DS89="EME    ","0", DS89=" HIP   ","1", DS89="  MIO  ","2", DS89="   AST ","3", DS89="    PRE","4", DS89="EME   PRE","5", DS89=" HIP  PRE","6", DS89=" HIP AST ","7", DS89="  MIO PRE","8", DS89="  MIOAST ","9", DS89="   ASTPRE","10",DS89=" HIP ASTPRE","11", DS89="  MIOASTPRE","12", DS89="     ","0")</f>
        <v>9</v>
      </c>
      <c r="DU89" s="1" t="s">
        <v>154</v>
      </c>
      <c r="DV89" s="1" t="str">
        <f aca="false" t="array" ref="DV89">_xlfn.IFS(DU89="SI","2", DU89="NO","1")</f>
        <v>1</v>
      </c>
      <c r="DW89" s="10" t="n">
        <v>0</v>
      </c>
      <c r="DX89" s="11" t="str">
        <f aca="false">IF(DW89=0,"1","2")</f>
        <v>1</v>
      </c>
      <c r="DY89" s="11" t="str">
        <f aca="false" t="array" ref="DY89">_xlfn.IFS(DW89=0,"0", DW89=0.25, "1", DW89=0.5,"2", DW89=0.75,"3", DW89=1,"4",DW89=1.25,"5", DW89=1.5,"6", DW89=1.75,"7", DW89=2,"8")</f>
        <v>0</v>
      </c>
      <c r="DZ89" s="10" t="n">
        <v>0</v>
      </c>
      <c r="EA89" s="11" t="str">
        <f aca="false">IF(DZ89=0,"1","2")</f>
        <v>1</v>
      </c>
      <c r="EB89" s="11" t="str">
        <f aca="false" t="array" ref="EB89">_xlfn.IFS(DZ89=0,"0", DZ89=0.25, "1", DZ89=0.5,"2", DZ89=0.75,"3", DZ89=1,"4",DZ89=1.25,"5", DZ89=1.5,"6", DZ89=1.75,"7", DZ89=2,"8")</f>
        <v>0</v>
      </c>
      <c r="EC89" s="10" t="n">
        <v>0</v>
      </c>
      <c r="ED89" s="10" t="str">
        <f aca="false">IF(EC89=0,"1","2")</f>
        <v>1</v>
      </c>
      <c r="EE89" s="11" t="str">
        <f aca="false" t="array" ref="EE89">_xlfn.IFS(EC89=0,"0", EC89=-0.25, "1", EC89=-0.5,"2", EC89=-0.75,"3", EC89=-1,"4",EC89=-1.25,"5", EC89=-1.5,"6", EC89=-1.75,"7", EC89=-2,"8", EC89=-2.25,"9",EC89=-2.5,"10", EC89=-2.75,"11", EC89=-3,"12", EC89=-3.25,"13", EC89=-3.5,"14", EC89=-3.75,"15",EC89=-4,"16")</f>
        <v>0</v>
      </c>
      <c r="EF89" s="10" t="n">
        <v>0</v>
      </c>
      <c r="EG89" s="10" t="str">
        <f aca="false">IF(EF89=0,"1","2")</f>
        <v>1</v>
      </c>
      <c r="EH89" s="11" t="str">
        <f aca="false" t="array" ref="EH89">_xlfn.IFS(EF89=0,"0", EF89=-0.25, "1", EF89=-0.5,"2", EF89=-0.75,"3", EF89=-1,"4",EF89=-1.25,"5", EF89=-1.5,"6", EF89=-1.75,"7", EF89=-2,"8", EF89=-2.25,"9",EF89=-2.5,"10", EF89=-2.75,"11", EF89=-3,"12", EF89=-3.25,"13", EF89=-3.5,"14", EF89=-3.75,"15",EF89=-4,"16")</f>
        <v>0</v>
      </c>
      <c r="EI89" s="10" t="n">
        <v>0</v>
      </c>
      <c r="EJ89" s="11" t="str">
        <f aca="false">IF(EI89=0,"1","2")</f>
        <v>1</v>
      </c>
      <c r="EK89" s="11" t="str">
        <f aca="false" t="array" ref="EK89">_xlfn.IFS(EI89=0,"0", EI89=-0.25, "1", EI89=-0.5,"2", EI89=-0.75,"3", EI89=-1,"4",EI89=-1.25,"5", EI89=-1.5,"6", EI89=-1.75,"7", EI89=-2,"8", EI89=-2.25,"9", EI89=-2.25,"9",EI89=-2.5,"10", EI89=-2.75,"11", EI89=-3,"12", EI89=-3.25,"13", EI89=-3.5,"14", EI89=-3.75,"15",EI89=-4,"16", EI89=0.25, "17", EI89=0.5, "18")</f>
        <v>0</v>
      </c>
      <c r="EL89" s="10" t="n">
        <v>0</v>
      </c>
      <c r="EM89" s="11" t="str">
        <f aca="false">IF(EL89=0,"1","2")</f>
        <v>1</v>
      </c>
      <c r="EN89" s="11" t="str">
        <f aca="false" t="array" ref="EN89">_xlfn.IFS(EL89=0.25,"17",EL89=0.5,"18", EL89=0,"0", EL89=-0.25, "1", EL89=-0.5,"2", EL89=-0.75,"3", EL89=-1,"4",EL89=-1.25,"5", EL89=-1.5,"6", EL89=-1.75,"7", EL89=-2,"8",EL89= -2.25,"9",EL89=-2.5,"10",EL89= -2.75,"11",EL89= -3,"12",EL89= -3.25,"13",EL89= -3.5,"14",EL89= -3.75,"15",EL89=-4,"16")</f>
        <v>0</v>
      </c>
      <c r="EO89" s="10" t="n">
        <v>0</v>
      </c>
      <c r="EP89" s="11" t="str">
        <f aca="false">IF(EO89=0,"1","2")</f>
        <v>1</v>
      </c>
      <c r="EQ89" s="11" t="str">
        <f aca="false" t="array" ref="EQ89">_xlfn.IFS(EO89=0,"0", EO89=0.25, "1", EO89=0.5,"2", EO89=0.75,"3", EO89=1,"4",EO89=1.25,"5", EO89=1.5,"6", EO89=1.75,"7", EO89=2,"8", EO89=2.25,"9", EO89=2.25,"9",EO89=2.5,"10", EO89=2.75,"11", EO89=3,"12", EO89=3.25,"13", EO89=3.5,"14", EO89=3.75,"15",EO89=4,"16", EO89=-0.25, "17", bq=-0.5, "18")</f>
        <v>0</v>
      </c>
      <c r="ER89" s="10" t="n">
        <v>0</v>
      </c>
      <c r="ES89" s="11" t="str">
        <f aca="false">IF(ER89=0,"1","2")</f>
        <v>1</v>
      </c>
      <c r="ET89" s="11" t="str">
        <f aca="false" t="array" ref="ET89">_xlfn.IFS(ER89=0,"0", ER89=0.25, "1", ER89=0.5,"2", ER89=0.75,"3", ER89=1,"4",ER89=1.25,"5", ER89=1.5,"6", ER89=1.75,"7", ER89=2,"8", ER89=2.25,"9", ER89=2.25,"9",ER89=2.5,"10", ER89=2.75,"11", ER89=3,"12", ER89=3.25,"13", ER89=3.5,"14", ER89=3.75,"15",ER89=4,"16", ER89=-0.25, "17", bq=-0.5, "18")</f>
        <v>0</v>
      </c>
      <c r="EU89" s="13" t="n">
        <v>24</v>
      </c>
      <c r="EV89" s="14" t="str">
        <f aca="false">VLOOKUP(EU89,LEYENDA!$G$2:$H$8,2,TRUE())</f>
        <v>19-24</v>
      </c>
      <c r="EW89" s="14" t="str">
        <f aca="false" t="array" ref="EW89">_xlfn.IFS(EV89="0-5","1", EV89="6-12","2", EV89="13-18","3", EV89="19-24","4", EV89="25-36","5", EV89="37-48","6", EV89="49-60","7")</f>
        <v>4</v>
      </c>
    </row>
    <row r="90" customFormat="false" ht="13.5" hidden="false" customHeight="false" outlineLevel="0" collapsed="false">
      <c r="A90" s="1" t="n">
        <v>45</v>
      </c>
      <c r="B90" s="35" t="n">
        <v>2</v>
      </c>
      <c r="C90" s="33" t="n">
        <v>36160</v>
      </c>
      <c r="D90" s="6"/>
      <c r="E90" s="5" t="str">
        <f aca="false">VLOOKUP(A90,'286'!$A$3:$J$600,10,FALSE())</f>
        <v>VÁZQUEZ GALLEGO, BENITO</v>
      </c>
      <c r="F90" s="4" t="str">
        <f aca="false">VLOOKUP(A90,'286'!$A$3:$I$1768,3,FALSE())</f>
        <v>VAZGABE</v>
      </c>
      <c r="G90" s="6" t="n">
        <f aca="false">VLOOKUP(A90,'286'!$A$3:$I$1768,4,FALSE())</f>
        <v>22194</v>
      </c>
      <c r="H90" s="7" t="n">
        <f aca="false">YEAR(C90)-YEAR(G90)</f>
        <v>38</v>
      </c>
      <c r="I90" s="1" t="str">
        <f aca="false">VLOOKUP(H90,LEYENDA!$C$2:$D$6,2,TRUE())</f>
        <v>25-40</v>
      </c>
      <c r="J90" s="5" t="str">
        <f aca="false">VLOOKUP(A90,'286'!$A$3:$I$1768,7,FALSE())</f>
        <v>H</v>
      </c>
      <c r="K90" s="8" t="str">
        <f aca="false">VLOOKUP(A90,'286'!$A$3:$I$1768,2,FALSE())</f>
        <v>OD</v>
      </c>
      <c r="L90" s="4" t="str">
        <f aca="false">VLOOKUP(A90,'286'!$A$3:$I$1768,8,FALSE())</f>
        <v>D</v>
      </c>
      <c r="M90" s="4" t="str">
        <f aca="false">VLOOKUP(A90,'286'!$A$3:$I$1768,9,FALSE())</f>
        <v>I</v>
      </c>
      <c r="N90" s="8" t="str">
        <f aca="false">IF(R90=O90, "MISMA","CONTRARIA")</f>
        <v>CONTRARIA</v>
      </c>
      <c r="O90" s="8" t="str">
        <f aca="false" t="array" ref="O90">_xlfn.IFS(L90="D","1", L90="I","2")</f>
        <v>1</v>
      </c>
      <c r="P90" s="8" t="str">
        <f aca="false" t="array" ref="P90">_xlfn.IFS(K90="OD","1", K90="OI","2")</f>
        <v>1</v>
      </c>
      <c r="Q90" s="1" t="str">
        <f aca="false" t="array" ref="Q90">_xlfn.IFS(J90="M","1", J90="H","2")</f>
        <v>2</v>
      </c>
      <c r="R90" s="8" t="str">
        <f aca="false" t="array" ref="R90">_xlfn.IFS(M90="D","1", M90="I","2")</f>
        <v>2</v>
      </c>
      <c r="S90" s="1" t="str">
        <f aca="false" t="array" ref="S90">_xlfn.IFS(N90="CONTRARIA", "1",N90= "MISMA","2")</f>
        <v>1</v>
      </c>
      <c r="T90" s="1" t="str">
        <f aca="false" t="array" ref="T90">_xlfn.IFS(I90="0-12","1", I90="13-24","2", I90="25-40","3", I90="41-60","4", I90="61-100","5")</f>
        <v>3</v>
      </c>
      <c r="U90" s="9" t="n">
        <v>-0.5</v>
      </c>
      <c r="V90" s="1" t="str">
        <f aca="false">IF(U90="","",IF(AND(U90&gt;=-9,U90&lt;=-6.5),"-9 a -6,5",IF(AND(U90&gt;=-6,U90&lt;=-3.5),"-6 a -3,5",IF(AND(U90&gt;=-3,U90&lt;=-1),"-3 a -1",IF(U90=-0.5,"-0,5",IF(AND(U90&gt;=0,U90&lt;=2.5),"0 a 2,5",IF(AND(U90&gt;=3,U90&lt;=5.5),"3 a 5,5",IF(AND(U90&gt;=6,U90&lt;=8.5),"6 a 8,5",IF(AND(U90&gt;=9,U90&lt;=20),"9 a 20","Fuera de rango")))))))))</f>
        <v>-0,5</v>
      </c>
      <c r="W90" s="11" t="str">
        <f aca="false">IF(V90="","",IF(V90="-9 a -6,5",2,IF(V90="-6 a -3,5",3,IF(V90="-3 a -1",4,IF(V90="-0,5","NORMA",IF(V90="0 a 2,5",5,IF(V90="3 a 5,5",6,IF(V90="6 a 8,5",7,IF(V90="9 a 20",8,"Fuera de rango")))))))))</f>
        <v>NORMA</v>
      </c>
      <c r="X90" s="9" t="n">
        <v>0</v>
      </c>
      <c r="Y90" s="10" t="str">
        <f aca="false">IF(X90="","",IF(AND(X90&gt;=0,X90&lt;=4),"0 a 4",IF(AND(X90&gt;=4.5,X90&lt;=8.5),"4,5 a 8,5",IF(X90=9,"9",IF(AND(X90&gt;=9.5,X90&lt;=13),"9,5 a 13",IF(AND(X90&gt;=13.5,X90&lt;=20),"13,5 a 20",IF(AND(X90&gt;=20.5,X90&lt;=35),"20,5 a 35","Fuera de rango")))))))</f>
        <v>0 a 4</v>
      </c>
      <c r="Z90" s="11" t="n">
        <f aca="false">IF(Y90="","",IF(Y90="0 a 4",1,IF(Y90="4,5 a 8,5",2,IF(Y90="9","NORMA",IF(Y90="9,5 a 13",3,IF(Y90="13,5 a 20",4,IF(Y90="20,5 a 35",5,"Fuera de rango")))))))</f>
        <v>1</v>
      </c>
      <c r="AA90" s="9" t="n">
        <v>15</v>
      </c>
      <c r="AB90" s="10" t="str">
        <f aca="false">IF(AA90="","",IF(AND(AA90&gt;=0,AA90&lt;=9),"0 a 9",IF(AND(AA90&gt;=9.5,AA90&lt;=18.5),"9,5 a 18,5",IF(AA90=19,"19",IF(AND(AA90&gt;=19.5,AA90&lt;=28),"19,5 a 28",IF(AND(AA90&gt;=28.5,AA90&lt;=40),"28,5 a 40","Fuera de rango"))))))</f>
        <v>9,5 a 18,5</v>
      </c>
      <c r="AC90" s="11" t="n">
        <f aca="false" t="array" ref="AC90">_xlfn.IFS(AB90="","",AB90="0 a 9",1,AB90="9,5 a 18,5",2,AB90="19","NORMA",AB90="19,5 a 28",3,AB90="28,5 a 40",4,TRUE(),"Fuera de rango")</f>
        <v>2</v>
      </c>
      <c r="AD90" s="9" t="n">
        <v>3</v>
      </c>
      <c r="AE90" s="10" t="str">
        <f aca="false">IF(AD90="","",IF(AND(AD90&gt;=-10,AD90&lt;=0),"De -10 a 0",IF(AND(AD90&gt;=0.5,AD90&lt;=9.5),"0,5 a 9,5",IF(AD90=10,"10",IF(AND(AD90&gt;=10.5,AD90&lt;=20),"10,5 a 20",IF(AND(AD90&gt;=20.5,AD90&lt;=40),"20,5 a 40","Fuera de rango"))))))</f>
        <v>0,5 a 9,5</v>
      </c>
      <c r="AF90" s="12" t="n">
        <f aca="false">IF(AD90="","",IF(AND(AD90&gt;=-10,AD90&lt;=0),1,IF(AND(AD90&gt;=0.5,AD90&lt;=9.5),2,IF(AD90=10,"NORMA",IF(AND(AD90&gt;=10.5,AD90&lt;=20),3,IF(AND(AD90&gt;=20.5,AD90&lt;=40),4,""))))))</f>
        <v>2</v>
      </c>
      <c r="AG90" s="9" t="n">
        <v>14</v>
      </c>
      <c r="AH90" s="10" t="str">
        <f aca="false">IF(AG90="","",IF(AND(AG90&gt;=0,AG90&lt;=4),"0 a 4",IF(AND(AG90&gt;=4.5,AG90&lt;=8.5),"4,5 a 8,5",IF(AG90=9,"9",IF(AND(AG90&gt;=9.5,AG90&lt;=13),"9,5 a 13",IF(AND(AG90&gt;=13.5,AG90&lt;=25),"13,5 a 25","Fuera de rango"))))))</f>
        <v>13,5 a 25</v>
      </c>
      <c r="AI90" s="11" t="n">
        <f aca="false">IF(AH90="","",IF(AH90="0 a 4",1,IF(AH90="4,5 a 8,5",2,IF(AH90="9","NORMA",IF(AH90="9,5 a 13",3,IF(AH90="13,5 a 25",4,""))))))</f>
        <v>4</v>
      </c>
      <c r="AJ90" s="9" t="n">
        <v>2</v>
      </c>
      <c r="AK90" s="10" t="str">
        <f aca="false">IF(AJ90="","",IF(AND(AJ90&gt;=-15,AJ90&lt;=-10.5),"-15 a -10,5",IF(AND(AJ90&gt;=-10,AJ90&lt;=-4),"-10 a -4",IF(AND(AJ90&gt;=-4.5,AJ90&lt;=0),"-4,5 a 0",IF(AND(AJ90&gt;=0.5,AJ90&lt;=4.5),"0,5 a 4,5",IF(AJ90=5,"5",IF(AND(AJ90&gt;=5.5,AJ90&lt;=10),"5,5 a 10",IF(AND(AJ90&gt;=10.5,AJ90&lt;=20),"10,5 a 20","Fuera de rango"))))))))</f>
        <v>0,5 a 4,5</v>
      </c>
      <c r="AL90" s="11" t="n">
        <f aca="false">IF(AK90="","",IF(AK90="-15 a -10,5",1,IF(AK90="-10 a -4",2,IF(AK90="-4,5 a 0",3,IF(AK90="0,5 a 4,5",4,IF(AK90="5","NORMA",IF(AK90="5,5 a 10",5,IF(AK90="10,5 a 20",6,"Error"))))))))</f>
        <v>4</v>
      </c>
      <c r="AM90" s="9" t="n">
        <v>0.5</v>
      </c>
      <c r="AN90" s="10" t="str">
        <f aca="false">IF(AM90="","",IF(AND(AM90&gt;=-7.5,AM90&lt;=-5.5),"-7,5 a -5,5",IF(AND(AM90&gt;=-5,AM90&lt;=-3),"-5 a -3",IF(AND(AM90&gt;=-2.5,AM90&lt;=-0.5),"-2,5 a -0,5",IF(AM90=0,"0,00",IF(AND(AM90&gt;=0.5,AM90&lt;=2.5),"0,5 a 2,5",IF(AND(AM90&gt;=3,AM90&lt;=5),"3 a 5",IF(AND(AM90&gt;=5.5,AM90&lt;=7.5),"5,5 a 7,5",IF(AND(AM90&gt;=8,AM90&lt;=10),"8 a 10","Fuera de rango")))))))))</f>
        <v>0,5 a 2,5</v>
      </c>
      <c r="AO90" s="11" t="n">
        <f aca="false">IF(AN90="","",IF(AN90="-7,5 a -5,5",1,IF(AN90="-5 a -3",2,IF(AN90="-2,5 a -0,5",3,IF(AN90="0,00","NORMA",IF(AN90="0,5 a 2,5",4,IF(AN90="3 a 5",5,IF(AN90="5,5 a 7,5",6,IF(AN90="8 a 10",7,"Error")))))))))</f>
        <v>4</v>
      </c>
      <c r="AP90" s="9" t="n">
        <v>-5</v>
      </c>
      <c r="AQ90" s="10" t="str">
        <f aca="false">IF(AP90="","",IF(AND(AP90&gt;=-20,AP90&lt;=-9.5),"-20 a -9,5",IF(AND(AP90&gt;=-9,AP90&lt;=-6.5),"-9 a -6,5",IF(AP90=-6,"-6",IF(AND(AP90&gt;=-5.5,AP90&lt;=-3),"-5,5 a -3",IF(AND(AP90&gt;=-2.5,AP90&lt;=0),"-2,5 a 0",IF(AND(AP90&gt;=0.5,AP90&lt;=3),"0,5 a 3",IF(AND(AP90&gt;=3.5,AP90&lt;=6),"3,5 a 6",IF(AND(AP90&gt;=6.5,AP90&lt;=9),"6,5 a 9",IF(AND(AP90&gt;=9.5,AP90&lt;=20),"9,5 a 20","Fuera de rango"))))))))))</f>
        <v>-5,5 a -3</v>
      </c>
      <c r="AR90" s="11" t="n">
        <f aca="false">IF(AQ90="","",IF(AQ90="-20 a -9,5",1,IF(AQ90="-9 a -6,5",2,IF(AQ90="-6","NORMA",IF(AQ90="-5,5 a -3",3,IF(AQ90="-2,5 a 0",4,IF(AQ90="0,5 a 3",5,IF(AQ90="3,5 a 6",6,IF(AQ90="6,5 a 9",7,IF(AQ90="9,5 a 20",8,""))))))))))</f>
        <v>3</v>
      </c>
      <c r="AS90" s="9" t="n">
        <v>1</v>
      </c>
      <c r="AT90" s="10" t="str">
        <f aca="false">IF(AS90="","",IF(AND(AS90&gt;=-16,AS90&lt;=-14),"-16 a -14",IF(AND(AS90&gt;=-13.5,AS90&lt;=-11.5),"-13,5 a -11,5",IF(AND(AS90&gt;=-11,AS90&lt;=-9),"-11 a -9",IF(AND(AS90&gt;=-8.5,AS90&lt;=-6.5),"-8,5 a -6,5",IF(AND(AS90&gt;=-6,AS90&lt;=-4),"-6 a -4",IF(AND(AS90&gt;=-3.5,AS90&lt;=-1.5),"-3,5 a -1,5",IF(AND(AS90&gt;=-1,AS90&lt;=1),"-1 a 1",IF(AND(AS90&gt;=1.5,AS90&lt;=3.5),"1,5 a 3,5",IF(AND(AS90&gt;=4,AS90&lt;=6),"4 a 6",IF(AND(AS90&gt;=6.5,AS90&lt;=8.5),"6,5 a 8,5",IF(AND(AS90&gt;=9,AS90&lt;=11),"9 a 11",IF(AND(AS90&gt;=11.5,AS90&lt;=13.5),"11,5 a 13,5",IF(AND(AS90&gt;=14,AS90&lt;=16),"14 a 16",IF(AND(AS90&gt;=16.5,AS90&lt;=18.5),"16,5 a 18,5",IF(AND(AS90&gt;=19,AS90&lt;=21),"19 a 21","Fuera de rango"))))))))))))))))</f>
        <v>-1 a 1</v>
      </c>
      <c r="AU90" s="11" t="n">
        <f aca="false" t="array" ref="AU90">IF(AT90="","",_xlfn.IFS(AT90="-16 a -14",1,AT90="-13,5 a -11,5",2,AT90="-11 a -9",3,AT90="-8,5 a -6,5",4,AT90="-6 a -4",5,AT90="-3,5 a -1,5",6,AT90="-1 a 1",7,AT90="1,5 a 3,5",8,AT90="4 a 6","NORMA",AT90="6,5 a 8,5",9,AT90="9 a 11",10,AT90="11,5 a 13,5",11,AT90="14 a 16",12,AT90="16,5 a 18,5",13,AT90="19 a 21",14,TRUE(),""))</f>
        <v>7</v>
      </c>
      <c r="AV90" s="9" t="n">
        <v>0.5</v>
      </c>
      <c r="AW90" s="10" t="str">
        <f aca="false">IF(AV90="","",IF(AND(AV90&gt;=-1,AV90&lt;=-0.5),"-1 a -0,5",IF(AND(AV90&gt;-0.5,AV90&lt;=0),"De -0,5 a 0",IF(AND(AV90&gt;=0.25,AV90&lt;=0.75),"0,25 a 0,75",IF(AND(AV90&gt;=1,AV90&lt;=1.5),"1 a 1,5",IF(AND(AV90&gt;=1.75,AV90&lt;=2.25),"1,75 a 2,25",IF(AND(AV90&gt;=2.5,AV90&lt;=3),"2,5 a 3",IF(AND(AV90&gt;=3.25,AV90&lt;=3.75),"3,25 a 3,75","Fuera de rango"))))))))</f>
        <v>0,25 a 0,75</v>
      </c>
      <c r="AX90" s="11" t="str">
        <f aca="false">IF(AW90="","",IF(OR(AW90="-1 a -0,5",AW90="-1 a -0.5"),1,IF(OR(AW90="De -0,5 a 0",AW90="-0,5 a 0",AW90="De -0.5 a 0"),2,IF(OR(AW90="0,25 a 0,75",AW90="0.25 a 0.75"),"NORMA",IF(OR(AW90="1 a 1,5",AW90="1 a 1.5"),3,IF(OR(AW90="1,75 a 2,25",AW90="1.75 a 2.25"),4,IF(OR(AW90="2,5 a 3",AW90="2.5 a 3"),5,IF(OR(AW90="3,25 a 3,75",AW90="3.25 a 3.75"),6,""))))))))</f>
        <v>NORMA</v>
      </c>
      <c r="AY90" s="9" t="n">
        <v>-2.5</v>
      </c>
      <c r="AZ90" s="10" t="str">
        <f aca="false">IF(AY90="","",IF(AND(AY90&gt;=-20,AY90&lt;=-9.5),"-20 a -9,5",IF(AND(AY90&gt;=-9,AY90&lt;=-6.5),"-9 a -6,5",IF(AY90=-6,"-6",IF(AND(AY90&gt;=-5.5,AY90&lt;=-3),"-5,5 a -3",IF(AND(AY90&gt;=-2.5,AY90&lt;=0),"-2,5 a 0",IF(AND(AY90&gt;=0.5,AY90&lt;=3),"0,5 a 3",IF(AND(AY90&gt;=3.5,AY90&lt;=6),"3,5 a 6","Fuera de rango"))))))))</f>
        <v>-2,5 a 0</v>
      </c>
      <c r="BA90" s="11" t="n">
        <f aca="false">IF(AZ90="","",IF(AZ90="-20 a -9,5",1,IF(AZ90="-9 a -6,5",2,IF(AZ90="-6","NORMA",IF(AZ90="-5,5 a -3",3,IF(AZ90="-2,5 a 0",4,IF(AZ90="0,5 a 3",5,IF(AZ90="3,5 a 6",6,""))))))))</f>
        <v>4</v>
      </c>
      <c r="BB90" s="9" t="n">
        <v>0</v>
      </c>
      <c r="BC90" s="10" t="str">
        <f aca="false" t="array" ref="BC90">IF(BB90="","",_xlfn.IFS(AND(BB90&gt;=0,BB90&lt;=2),"0 a 2",AND(BB90&gt;=2.5,BB90&lt;=4.5),"2,5 a 4,5",AND(BB90&gt;=5,BB90&lt;=7),"5 a 7",AND(BB90&gt;=7.5,BB90&lt;=9.5),"7,5 a 9,5",AND(BB90&gt;=10,BB90&lt;=12),"10 a 12",AND(BB90&gt;=12.5,BB90&lt;=14.5),"12,5 a 14,5",BB90=15,"15",AND(BB90&gt;=15.5,BB90&lt;=17.5),"15,5 a 17,5",AND(BB90&gt;=18,BB90&lt;=20),"18 a 20",AND(BB90&gt;=20.5,BB90&lt;=22.5),"20,5 a 22,5",AND(BB90&gt;=23,BB90&lt;=25),"23 a 25",TRUE(),"Fuera de rango"))</f>
        <v>0 a 2</v>
      </c>
      <c r="BD90" s="11" t="n">
        <f aca="false" t="array" ref="BD90">IF(BC90="","",_xlfn.IFS(BC90="0 a 2",1,BC90="2,5 a 4,5",2,BC90="5 a 7",3,BC90="7,5 a 9,5",4,BC90="10 a 12",5,BC90="12,5 a 14,5",6,BC90="15","NORMA",BC90="15,5 a 17,5",7,BC90="18 a 20",8,BC90="20,5 a 22,5",9,BC90="23 a 25",10,TRUE(),"Fuera de rango"))</f>
        <v>1</v>
      </c>
      <c r="BE90" s="9" t="n">
        <v>12</v>
      </c>
      <c r="BF90" s="10" t="str">
        <f aca="false">IF(BE90="","",IF(AND(BE90&gt;=-20,BE90&lt;=-10),"-20 a -10",IF(AND(BE90&gt;=-9.5,BE90&lt;=0.5),"-9,5 a 0,5",IF(AND(BE90&gt;=1,BE90&lt;=11),"1 a 11",IF(AND(BE90&gt;=11.5,BE90&lt;=20.5),"11,5 a 20,5",IF(BE90=21,"21",IF(AND(BE90&gt;=21.5,BE90&lt;=31.5),"21,5 a 31,5",IF(AND(BE90&gt;=32,BE90&lt;=42),"32 a 42","Fuera de rango"))))))))</f>
        <v>11,5 a 20,5</v>
      </c>
      <c r="BG90" s="11" t="n">
        <f aca="false">IF(BF90="","",IF(BF90="-20 a -10",1,IF(BF90="-9,5 a 0,5",2,IF(BF90="1 a 11",3,IF(BF90="11,5 a 20,5",4,IF(BF90="21","NORMA",IF(BF90="21,5 a 31,5",5,IF(BF90="32 a 42",6,""))))))))</f>
        <v>4</v>
      </c>
      <c r="BH90" s="9" t="n">
        <v>4</v>
      </c>
      <c r="BI90" s="10" t="str">
        <f aca="false">IF(BH90="","",IF(AND(BH90&gt;=-20,BH90&lt;=-15),"-20 a -15",IF(AND(BH90&gt;=-14.5,BH90&lt;=-9.5),"-14,5 a -9,5",IF(AND(BH90&gt;=-9,BH90&lt;=-4),"-9 a -4",IF(AND(BH90&gt;=-3.5,BH90&lt;=2.5),"-3,5 a 2,5",IF(AND(BH90&gt;=3,BH90&lt;=8),"3 a 8",IF(AND(BH90&gt;=8.5,BH90&lt;=14.5),"8,5 a 14,5",IF(BH90=15,"15",IF(AND(BH90&gt;=15.5,BH90&lt;=20.5),"15,5 a 20,5",IF(AND(BH90&gt;=21,BH90&lt;=26),"21 a 26","Fuera de rango"))))))))))</f>
        <v>3 a 8</v>
      </c>
      <c r="BJ90" s="11" t="n">
        <f aca="false">IF(BI90="","",IF(BI90="-20 a -15",1,IF(BI90="-14,5 a -9,5",2,IF(BI90="-9 a -4",3,IF(BI90="-3,5 a 2,5",4,IF(BI90="3 a 8",5,IF(BI90="8,5 a 14,5",6,IF(BI90="15","NORMA",IF(BI90="15,5 a 20,5",7,IF(BI90="21 a 26",8,IF(BI90="26,5 a 31,5",9,"")))))))))))</f>
        <v>5</v>
      </c>
      <c r="BK90" s="9" t="n">
        <v>0</v>
      </c>
      <c r="BL90" s="10" t="str">
        <f aca="false">IF(BK90="","",IF(AND(BK90&gt;=0,BK90&lt;=2),"0 - 2",IF(AND(BK90&gt;=2.5,BK90&lt;=4.5),"2,5 - 4,5",IF(AND(BK90&gt;=5,BK90&lt;=7),"5 - 7",IF(AND(BK90&gt;=7.5,BK90&lt;=9.5),"7,5 - 9,5",IF(AND(BK90&gt;=10,BK90&lt;=12),"10 - 12",IF(AND(BK90&gt;=12.5,BK90&lt;=13.5),"12,5 - 13,5",IF(BK90=14,"14",IF(AND(BK90&gt;=14.5,BK90&lt;=16.5),"14,5 - 16,5",IF(AND(BK90&gt;=17,BK90&lt;=19),"17 - 19",IF(AND(BK90&gt;=19.5,BK90&lt;=21.5),"19,5 - 21,5",IF(AND(BK90&gt;=22,BK90&lt;=24),"22 - 24",IF(AND(BK90&gt;=24.5,BK90&lt;=26.5),"24,5 - 26,5",IF(AND(BK90&gt;=27,BK90&lt;=29),"27 - 29",IF(AND(BK90&gt;=29.5,BK90&lt;=30),"29,5 - 30","Fuera de rango")))))))))))))))</f>
        <v>0 - 2</v>
      </c>
      <c r="BM90" s="11" t="n">
        <f aca="false">IF(BL90="","",IF(BL90="0 - 2",1,IF(BL90="2,5 - 4,5",2,IF(BL90="5 - 7",3,IF(BL90="7,5 - 9,5",4,IF(BL90="10 - 12",5,IF(BL90="12,5 - 13,5",6,IF(BL90="14","NORMA",IF(BL90="14,5 - 16,5",7,IF(BL90="17 - 19",8,IF(BL90="19,5 - 21,5",9,IF(BL90="22 - 24",10,IF(BL90="24,5 - 26,5",11,IF(BL90="27 - 29",12,IF(BL90="29,5 - 30",13,"")))))))))))))))</f>
        <v>1</v>
      </c>
      <c r="BN90" s="9" t="n">
        <v>16</v>
      </c>
      <c r="BO90" s="10" t="str">
        <f aca="false">IF(BN90="","",IF(AND(BN90&gt;=-20,BN90&lt;=-10),"-20 a -10",IF(AND(BN90&gt;=-9.5,BN90&lt;=0.5),"-9,5 a 0,5",IF(AND(BN90&gt;=1,BN90&lt;=11),"1 a 11",IF(AND(BN90&gt;=11.5,BN90&lt;=21.5),"11,5 a 21,5",IF(BN90=22,"22",IF(AND(BN90&gt;=22.5,BN90&lt;=32.5),"22,5 a 32,5",IF(AND(BN90&gt;=33,BN90&lt;=43),"33 a 43","Fuera de rango"))))))))</f>
        <v>11,5 a 21,5</v>
      </c>
      <c r="BP90" s="11" t="n">
        <f aca="false">IF(BO90="","",IF(BO90="-20 a -10",1,IF(BO90="-9,5 a 0,5",2,IF(BO90="1 a 11",3,IF(BO90="11,5 a 21,5",4,IF(BO90="22","NORMA",IF(BO90="22,5 a 32,5",5,IF(BO90="33 a 43",6,""))))))))</f>
        <v>4</v>
      </c>
      <c r="BQ90" s="9" t="n">
        <v>9</v>
      </c>
      <c r="BR90" s="10" t="str">
        <f aca="false">IF(BQ90="","",IF(AND(BQ90&gt;=-20,BQ90&lt;=-15),"-20 a -15",IF(AND(BQ90&gt;=-14.5,BQ90&lt;=-9.5),"-14,5 a -9,5",IF(AND(BQ90&gt;=-9,BQ90&lt;=-4),"-9 a -4",IF(AND(BQ90&gt;=-3.5,BQ90&lt;=2.5),"-3,5 a 2,5",IF(AND(BQ90&gt;=3,BQ90&lt;=8),"3 a 8",IF(AND(BQ90&gt;=8.5,BQ90&lt;=13.5),"8,5 a 13,5",IF(AND(BQ90&gt;=14,BQ90&lt;=17.5),"14 a 17,5",IF(BQ90=18,"18",IF(AND(BQ90&gt;=18.5,BQ90&lt;=23.5),"18,5 a 23,5",IF(AND(BQ90&gt;=24,BQ90&lt;=29),"24 a 29",IF(AND(BQ90&gt;=29.5,BQ90&lt;=34.5),"29,5 a 34,5",IF(AND(BQ90&gt;=35,BQ90&lt;=40),"35 a 40","Fuera de rango")))))))))))))</f>
        <v>8,5 a 13,5</v>
      </c>
      <c r="BS90" s="11" t="n">
        <f aca="false">IF(BR90="","",IF(BR90="-20 a -15",1,IF(BR90="-14,5 a -9,5",2,IF(BR90="-9 a -4",3,IF(BR90="-3,5 a 2,5",4,IF(BR90="3 a 8",5,IF(BR90="8,5 a 13,5",6,IF(BR90="14 a 17,5",7,IF(BR90="18","NORMA",IF(BR90="18,5 a 23,5",8,IF(BR90="24 a 29",9,IF(BR90="29,5 a 34,5",10,IF(BR90="35 a 40",11,"")))))))))))))</f>
        <v>6</v>
      </c>
      <c r="BT90" s="9" t="n">
        <v>2</v>
      </c>
      <c r="BU90" s="10" t="str">
        <f aca="false">IF(BT90="","",IF(AND(BT90&gt;=-20,BT90&lt;=-18),"-20 a -18",IF(AND(BT90&gt;=-17.5,BT90&lt;=-15.5),"-17,5 a -15,5",IF(AND(BT90&gt;=-15,BT90&lt;=-13),"-15 a -13",IF(AND(BT90&gt;=-12.5,BT90&lt;=-10.5),"-12,5 a -10,5",IF(AND(BT90&gt;=-10,BT90&lt;=-8),"-10 a -8",IF(AND(BT90&gt;=-7.5,BT90&lt;=-5.5),"-7,5 a -5,5",IF(AND(BT90&gt;=-5,BT90&lt;=-3),"-5 a -3",IF(AND(BT90&gt;=-2.5,BT90&lt;=-0.5),"-2,5 a -0,5",IF(BT90=0,"0",IF(AND(BT90&gt;=0.5,BT90&lt;=2.5),"0,5 a 2,5",IF(AND(BT90&gt;=3,BT90&lt;=5),"3 a 5",IF(AND(BT90&gt;=5.5,BT90&lt;=7.5),"5,5 a 7,5",IF(AND(BT90&gt;=8,BT90&lt;=10),"8 a 10",IF(AND(BT90&gt;=10.5,BT90&lt;=12.5),"10,5 a 12,5",IF(AND(BT90&gt;=13,BT90&lt;=15),"13 a 15",IF(AND(BT90&gt;=15.5,BT90&lt;=17.5),"15,5 a 17,5",IF(AND(BT90&gt;=18,BT90&lt;=20),"18 a 20","Fuera de rango"))))))))))))))))))</f>
        <v>0,5 a 2,5</v>
      </c>
      <c r="BV90" s="11" t="n">
        <f aca="false">IF(BT90="","",IF(BT90=0,"NORMA",IF(AND(BT90&gt;=-20,BT90&lt;=-18),2,IF(AND(BT90&gt;=-17.5,BT90&lt;=-15.5),2,IF(AND(BT90&gt;=-15,BT90&lt;=-13),3,IF(AND(BT90&gt;=-12.5,BT90&lt;=-10.5),4,IF(AND(BT90&gt;=-10,BT90&lt;=-8),5,IF(AND(BT90&gt;=-7.5,BT90&lt;=-5.5),6,IF(AND(BT90&gt;=-5,BT90&lt;=-3),7,IF(AND(BT90&gt;=-2.5,BT90&lt;=-0.5),8,IF(AND(BT90&gt;=0.5,BT90&lt;=2.5),9,IF(AND(BT90&gt;=3,BT90&lt;=5),10,IF(AND(BT90&gt;=5.5,BT90&lt;=7.5),11,IF(AND(BT90&gt;=8,BT90&lt;=10),12,IF(AND(BT90&gt;=10.5,BT90&lt;=12.5),13,IF(AND(BT90&gt;=13,BT90&lt;=15),14,IF(AND(BT90&gt;=15.5,BT90&lt;=17.5),15,IF(AND(BT90&gt;=18,BT90&lt;=20),16,"Fuera de rango"))))))))))))))))))</f>
        <v>9</v>
      </c>
      <c r="BW90" s="9" t="n">
        <v>-3.75</v>
      </c>
      <c r="BX90" s="10" t="n">
        <f aca="false">18.5- (0.3*H90)</f>
        <v>7.1</v>
      </c>
      <c r="BY90" s="10" t="n">
        <f aca="false">(BW90)-(BX90)</f>
        <v>-10.85</v>
      </c>
      <c r="BZ90" s="10" t="str">
        <f aca="false">IF(BY90="","",IF(BY90&lt;-27.5,"De -30 a -28",IF(BY90&lt;-25,"De -27,5 a -25,5",IF(BY90&lt;-22.5,"De -25 a -23",IF(BY90&lt;-20,"De -22,5 a -20,5",IF(BY90&lt;-17.5,"De -20 a -18",IF(BY90&lt;-15,"De -17,5 a -15,5",IF(BY90&lt;-12.5,"De -15 a -13",IF(BY90&lt;-10,"De -12,5 a -10,5",IF(BY90&lt;-7.5,"De -10 a -8",IF(BY90&lt;-5,"De -7,5 a -5,5",IF(BY90&lt;-2.5,"De -5 a -3",IF(BY90&lt;0,"De -2,5 a -0,5",IF(BY90&lt;2.5,"De 0 a 2",IF(BY90&lt;5,"De 2,5 a 4,5",IF(BY90&lt;7.5,"De 5 a 7",IF(BY90&lt;10,"De 7,5 a 9,5",IF(BY90&lt;12.5,"De 10 a 12",IF(BY90&lt;15,"De 12,5 a 14,5",IF(BY90&lt;17.5,"De 15 a 17",IF(BY90&lt;20,"De 17,5 a 19,5",IF(BY90&lt;22.5,"De 20 a 22",IF(BY90&lt;25,"De 22,5 a 24,5",IF(BY90&lt;27.5,"De 25 a 27","De 27,5 a 30"))))))))))))))))))))))))</f>
        <v>De -12,5 a -10,5</v>
      </c>
      <c r="CA90" s="12" t="n">
        <f aca="false">IF(BY90="","",IF(BY90&lt;=-28,1,IF(BY90&lt;=-25.5,2,IF(BY90&lt;=-23,3,IF(BY90&lt;=-20.5,4,IF(BY90&lt;=-18,5,IF(BY90&lt;=-15.5,6,IF(BY90&lt;=-13,7,IF(BY90&lt;=-10.5,8,IF(BY90&lt;=-8,9,IF(BY90&lt;=-5.5,10,IF(BY90&lt;=-3,11,IF(BY90&lt;=-0.5,12,IF(BY90&lt;=2,13,IF(BY90&lt;=4.5,14,IF(BY90&lt;=7,15,IF(BY90&lt;=9.5,16,IF(BY90&lt;=12,17,IF(BY90&lt;=14.5,18,IF(BY90&lt;=17,19,IF(BY90&lt;=19.5,20,IF(BY90&lt;=22,21,IF(BY90&lt;=24.5,22,IF(BY90&lt;=27,23,IF(BY90&lt;=30,24,"Fuera de rango")))))))))))))))))))))))))</f>
        <v>8</v>
      </c>
      <c r="CB90" s="9" t="n">
        <v>-3.75</v>
      </c>
      <c r="CC90" s="10" t="n">
        <f aca="false">18.5- (0.3*H90)</f>
        <v>7.1</v>
      </c>
      <c r="CD90" s="10" t="n">
        <f aca="false">(CB90)-(CC90)</f>
        <v>-10.85</v>
      </c>
      <c r="CE90" s="10" t="str">
        <f aca="false">IF(CD90="","",IF(CD90&lt;-27.5,"De -30 a -28",IF(CD90&lt;-25,"De -27,5 a -25,5",IF(CD90&lt;-22.5,"De -25 a -23",IF(CD90&lt;-20,"De -22,5 a -20,5",IF(CD90&lt;-17.5,"De -20 a -18",IF(CD90&lt;-15,"De -17,5 a -15,5",IF(CD90&lt;-12.5,"De -15 a -13",IF(CD90&lt;-10,"De -12,5 a -10,5",IF(CD90&lt;-7.5,"De -10 a -8",IF(CD90&lt;-5,"De -7,5 a -5,5",IF(CD90&lt;-2.5,"De -5 a -3",IF(CD90&lt;0,"De -2,5 a -0,5",IF(CD90&lt;=2,"De 0 a 2",IF(CD90&lt;=4.5,"De 2,5 a 4,5",IF(CD90&lt;=7,"De 5 a 7",IF(CD90&lt;=9.5,"De 7,5 a 9,5",IF(CD90&lt;=12,"De 10 a 12",IF(CD90&lt;=14.5,"De 12,5 a 14,5",IF(CD90&lt;=17,"De 15 a 17",IF(CD90&lt;=19.5,"De 17,5 a 19,5",IF(CD90&lt;=22,"De 20 a 22",IF(CD90&lt;=24.5,"De 22,5 a 24,5",IF(CD90&lt;=27,"De 25 a 27","De 27,5 a 30"))))))))))))))))))))))))</f>
        <v>De -12,5 a -10,5</v>
      </c>
      <c r="CF90" s="12" t="n">
        <f aca="false">IF(CD90="","",IF(CD90&lt;-27.5,1,IF(CD90&lt;-25,2,IF(CD90&lt;-22.5,3,IF(CD90&lt;-20,4,IF(CD90&lt;-17.5,5,IF(CD90&lt;-15,6,IF(CD90&lt;-12.5,7,IF(CD90&lt;-10,8,IF(CD90&lt;-7.5,9,IF(CD90&lt;-5,10,IF(CD90&lt;-2.5,11,IF(CD90&lt;0,12,IF(CD90&lt;2.5,13,IF(CD90&lt;5,14,IF(CD90&lt;7.5,15,IF(CD90&lt;10,16,IF(CD90&lt;12.5,17,IF(CD90&lt;15,18,IF(CD90&lt;17.5,19,IF(CD90&lt;20,20,IF(CD90&lt;22.5,21,IF(CD90&lt;25,22,IF(CD90&lt;27.5,23,24))))))))))))))))))))))))</f>
        <v>8</v>
      </c>
      <c r="CG90" s="9" t="n">
        <v>-0.5</v>
      </c>
      <c r="CH90" s="10" t="str">
        <f aca="false">IF(CG90="","",IF(AND(CG90&gt;=-10,CG90&lt;=-9.5),"-10 a -9,5",IF(AND(CG90&gt;-9.5,CG90&lt;=-8.5),"-9 a -8,5",IF(AND(CG90&gt;-8.5,CG90&lt;=-7.5),"-8 a -7,5",IF(AND(CG90&gt;-7.5,CG90&lt;=-6.5),"-7 a -6,5",IF(AND(CG90&gt;-6.5,CG90&lt;=-5.5),"-6 a -5,5",IF(AND(CG90&gt;-5.5,CG90&lt;=-4.5),"-5 a -4,5",IF(AND(CG90&gt;-4.5,CG90&lt;=-3.5),"-4 a -3,5",IF(AND(CG90&gt;-3.5,CG90&lt;=-2.5),"-3 a -2,5",IF(CG90=-2.25,"-2,25",IF(AND(CG90&gt;-2.5,CG90&lt;=-1.5),"-2 a -1,5",IF(AND(CG90&gt;-1.5,CG90&lt;=-0.5),"-1 a -0,5",IF(AND(CG90&gt;-0.5,CG90&lt;=0.5),"0 a 0,5",IF(AND(CG90&gt;0.5,CG90&lt;=1.5),"1 a 1,5",IF(AND(CG90&gt;1.5,CG90&lt;=2.5),"2 a 2,5",IF(AND(CG90&gt;2.5,CG90&lt;=3.5),"3 a 3,5",IF(AND(CG90&gt;3.5,CG90&lt;=4.5),"4 a 4,5",IF(AND(CG90&gt;4.5,CG90&lt;=5.5),"5 a 5,5",IF(AND(CG90&gt;5.5,CG90&lt;=6.5),"6 a 6,5",IF(AND(CG90&gt;6.5,CG90&lt;=7.5),"7 a 7,5",IF(AND(CG90&gt;7.5,CG90&lt;=8.5),"8 a 8,5",IF(AND(CG90&gt;8.5,CG90&lt;=9.5),"9 a 9,5",IF(CG90&gt;=10,"10","Fuera de rango")))))))))))))))))))))))</f>
        <v>-1 a -0,5</v>
      </c>
      <c r="CI90" s="11" t="n">
        <f aca="false">IF(CG90="","",IF(CG90=-2.25,"NORMA",IF(CG90&lt;=-9.5,1,IF(CG90&lt;=-8.5,2,IF(CG90&lt;=-7.5,3,IF(CG90&lt;=-6.5,4,IF(CG90&lt;=-5.5,5,IF(CG90&lt;=-4.5,6,IF(CG90&lt;=-3.5,7,IF(CG90&lt;=-2.5,8,IF(CG90&lt;=-1.5,9,IF(CG90&lt;=-0.5,10,IF(CG90&lt;=0.5,11,IF(CG90&lt;=1.5,12,IF(CG90&lt;=2.5,13,IF(CG90&lt;=3.5,14,IF(CG90&lt;=4.5,15,IF(CG90&lt;=5.5,16,IF(CG90&lt;=6.5,17,IF(CG90&lt;=7.5,18,IF(CG90&lt;=8.5,19,IF(CG90&lt;=9.5,20,IF(CG90=10,21,"Fuera de rango")))))))))))))))))))))))</f>
        <v>10</v>
      </c>
      <c r="CJ90" s="9" t="n">
        <v>1.25</v>
      </c>
      <c r="CK90" s="10" t="str">
        <f aca="false">IF(CJ90="","",IF(AND(CJ90&gt;=-6,CJ90&lt;=-5.5),"-6 a -5,5",IF(AND(CJ90&gt;-5.5,CJ90&lt;=-4.5),"-5 a -4,5",IF(AND(CJ90&gt;-4.5,CJ90&lt;=-3.5),"-4 a -3,5",IF(AND(CJ90&gt;-3.5,CJ90&lt;=-2.5),"-3 a -2,5",IF(AND(CJ90&gt;-2.5,CJ90&lt;=-1.5),"-2 a -1,5",IF(AND(CJ90&gt;-1.5,CJ90&lt;=-0.5),"-1 a -0,5",IF(AND(CJ90&gt;-0.5,CJ90&lt;=0.5),"0 a 0,5",IF(AND(CJ90&gt;0.5,CJ90&lt;=1.5),"1 a 1,5",IF(AND(CJ90&gt;1.5,CJ90&lt;2.5),"2",IF(AND(CJ90&gt;=2.5,CJ90&lt;=3),"2,5 a 3",IF(AND(CJ90&gt;3,CJ90&lt;=4),"3,5 a 4",IF(AND(CJ90&gt;4,CJ90&lt;=5),"4,5 a 5",IF(AND(CJ90&gt;5,CJ90&lt;=6),"5,5 a 6",IF(AND(CJ90&gt;6,CJ90&lt;=7),"6,5 a 7",IF(AND(CJ90&gt;7,CJ90&lt;=8),"7,5 a 8",IF(AND(CJ90&gt;8,CJ90&lt;=9.5),"8,5 a 9,5",IF(CJ90=10,"10","Fuera de rango"))))))))))))))))))</f>
        <v>1 a 1,5</v>
      </c>
      <c r="CL90" s="11" t="n">
        <f aca="false">IF(CK90="","",IF(OR(CK90="-6 a -5,5",CK90="-6 - -5,5"),1,IF(OR(CK90="-5 a -4,5",CK90="-5 - -4,5"),2,IF(OR(CK90="-4 a -3,5",CK90="-4 - -3,5"),3,IF(OR(CK90="-3 a -2,5",CK90="-3 - -2,5"),4,IF(OR(CK90="-2 a -1,5",CK90="-2 - -1,5"),5,IF(OR(CK90="-1 a -0,5",CK90="-1 - -0,5"),6,IF(OR(CK90="0 a 0,5",CK90="0 - 0,5"),7,IF(OR(CK90="1 a 1,5",CK90="1 - 1,5"),8,IF(CK90="2","NORMA",IF(OR(CK90="2,5 a 3",CK90="2,5 - 3"),9,IF(OR(CK90="3,5 a 4",CK90="3,5 - 4"),10,IF(OR(CK90="4,5 a 5",CK90="4,5 - 5"),11,IF(OR(CK90="5,5 a 6",CK90="5,5 - 6"),12,IF(OR(CK90="6,5 a 7",CK90="6,5 - 7"),13,IF(OR(CK90="7,5 a 8",CK90="7,5 - 8"),14,IF(OR(CK90="8,5 a 9",CK90="8,5 - 9,5",CK90="9 a 9,5"),15,IF(CK90="10",15,IF(OR(CK90="0,5 a 1",CK90="0,5 - 1"),7,"Fuera de rango")))))))))))))))))))</f>
        <v>8</v>
      </c>
      <c r="CM90" s="10" t="n">
        <v>0</v>
      </c>
      <c r="CN90" s="10" t="str">
        <f aca="false">IF(CM90=0,"0", " ")</f>
        <v>0</v>
      </c>
      <c r="CO90" s="10" t="str">
        <f aca="false">IF(CM90&gt;0,"EME"," ")</f>
        <v> </v>
      </c>
      <c r="CP90" s="10" t="n">
        <v>0</v>
      </c>
      <c r="CQ90" s="10" t="str">
        <f aca="false">IF(CP90&gt;0,"0", " ")</f>
        <v> </v>
      </c>
      <c r="CR90" s="10" t="str">
        <f aca="false">IF(CP90&gt;0,"EME"," ")</f>
        <v> </v>
      </c>
      <c r="CS90" s="9" t="n">
        <v>0</v>
      </c>
      <c r="CT90" s="10" t="str">
        <f aca="false">IF(CS90&gt;0,"1", " ")</f>
        <v> </v>
      </c>
      <c r="CU90" s="10" t="str">
        <f aca="false">IF(CS90&gt;0,"HIP"," ")</f>
        <v> </v>
      </c>
      <c r="CV90" s="9" t="n">
        <v>0</v>
      </c>
      <c r="CW90" s="10" t="str">
        <f aca="false">IF(CV90&gt;0,"1", " ")</f>
        <v> </v>
      </c>
      <c r="CX90" s="10" t="str">
        <f aca="false">IF(CV90&gt;0,"HIP"," ")</f>
        <v> </v>
      </c>
      <c r="CY90" s="9" t="n">
        <v>-10</v>
      </c>
      <c r="CZ90" s="11" t="str">
        <f aca="false">IF(CY90&lt;0,"2"," ")</f>
        <v>2</v>
      </c>
      <c r="DA90" s="11" t="str">
        <f aca="false">IF(CY90&lt;0,"MIO"," ")</f>
        <v>MIO</v>
      </c>
      <c r="DB90" s="9" t="n">
        <v>-13</v>
      </c>
      <c r="DC90" s="11" t="str">
        <f aca="false">IF(DB90&lt;0,"2"," ")</f>
        <v>2</v>
      </c>
      <c r="DD90" s="11" t="str">
        <f aca="false">IF(DB90&lt;0,"MIO"," ")</f>
        <v>MIO</v>
      </c>
      <c r="DE90" s="9" t="n">
        <v>-0.5</v>
      </c>
      <c r="DF90" s="11" t="str">
        <f aca="false">IF(DE90&lt;0,"3"," ")</f>
        <v>3</v>
      </c>
      <c r="DG90" s="11" t="str">
        <f aca="false">IF(DE90&lt;0,"AST"," ")</f>
        <v>AST</v>
      </c>
      <c r="DH90" s="9" t="n">
        <v>0</v>
      </c>
      <c r="DI90" s="11" t="str">
        <f aca="false">IF(DH90&lt;0,"3"," ")</f>
        <v> </v>
      </c>
      <c r="DJ90" s="11" t="str">
        <f aca="false">IF(DH90&lt;0,"AST"," ")</f>
        <v> </v>
      </c>
      <c r="DK90" s="9" t="n">
        <v>1</v>
      </c>
      <c r="DL90" s="10" t="str">
        <f aca="false">IF(DK90&gt;0,"4"," ")</f>
        <v>4</v>
      </c>
      <c r="DM90" s="10" t="str">
        <f aca="false">IF(DK90&gt;0,"PRE"," ")</f>
        <v>PRE</v>
      </c>
      <c r="DN90" s="9" t="n">
        <v>1</v>
      </c>
      <c r="DO90" s="10" t="str">
        <f aca="false">IF(DN90&gt;0,"4"," ")</f>
        <v>4</v>
      </c>
      <c r="DP90" s="10" t="str">
        <f aca="false">IF(DN90&gt;0,"PRE"," ")</f>
        <v>PRE</v>
      </c>
      <c r="DQ90" s="12" t="n">
        <v>3</v>
      </c>
      <c r="DR90" s="12" t="n">
        <v>2</v>
      </c>
      <c r="DS90" s="12" t="str">
        <f aca="false">CONCATENATE(CO90,CU90,DA90,DG90,DM90)</f>
        <v>  MIOASTPRE</v>
      </c>
      <c r="DT90" s="10" t="str">
        <f aca="false" t="array" ref="DT90">_xlfn.IFS(DS90="EME    ","0", DS90=" HIP   ","1", DS90="  MIO  ","2", DS90="   AST ","3", DS90="    PRE","4", DS90="EME   PRE","5", DS90=" HIP  PRE","6", DS90=" HIP AST ","7", DS90="  MIO PRE","8", DS90="  MIOAST ","9", DS90="   ASTPRE","10",DS90=" HIP ASTPRE","11", DS90="  MIOASTPRE","12", DS90="     ","0")</f>
        <v>12</v>
      </c>
      <c r="DU90" s="1" t="s">
        <v>154</v>
      </c>
      <c r="DV90" s="1" t="str">
        <f aca="false" t="array" ref="DV90">_xlfn.IFS(DU90="SI","2", DU90="NO","1")</f>
        <v>1</v>
      </c>
      <c r="DW90" s="10" t="n">
        <v>0</v>
      </c>
      <c r="DX90" s="11" t="str">
        <f aca="false">IF(DW90=0,"1","2")</f>
        <v>1</v>
      </c>
      <c r="DY90" s="11" t="str">
        <f aca="false" t="array" ref="DY90">_xlfn.IFS(DW90=0,"0", DW90=0.25, "1", DW90=0.5,"2", DW90=0.75,"3", DW90=1,"4",DW90=1.25,"5", DW90=1.5,"6", DW90=1.75,"7", DW90=2,"8")</f>
        <v>0</v>
      </c>
      <c r="DZ90" s="10" t="n">
        <v>0</v>
      </c>
      <c r="EA90" s="11" t="str">
        <f aca="false">IF(DZ90=0,"1","2")</f>
        <v>1</v>
      </c>
      <c r="EB90" s="11" t="str">
        <f aca="false" t="array" ref="EB90">_xlfn.IFS(DZ90=0,"0", DZ90=0.25, "1", DZ90=0.5,"2", DZ90=0.75,"3", DZ90=1,"4",DZ90=1.25,"5", DZ90=1.5,"6", DZ90=1.75,"7", DZ90=2,"8")</f>
        <v>0</v>
      </c>
      <c r="EC90" s="10" t="n">
        <v>0</v>
      </c>
      <c r="ED90" s="10" t="str">
        <f aca="false">IF(EC90=0,"1","2")</f>
        <v>1</v>
      </c>
      <c r="EE90" s="11" t="str">
        <f aca="false" t="array" ref="EE90">_xlfn.IFS(EC90=0,"0", EC90=-0.25, "1", EC90=-0.5,"2", EC90=-0.75,"3", EC90=-1,"4",EC90=-1.25,"5", EC90=-1.5,"6", EC90=-1.75,"7", EC90=-2,"8", EC90=-2.25,"9",EC90=-2.5,"10", EC90=-2.75,"11", EC90=-3,"12", EC90=-3.25,"13", EC90=-3.5,"14", EC90=-3.75,"15",EC90=-4,"16")</f>
        <v>0</v>
      </c>
      <c r="EF90" s="10" t="n">
        <v>0</v>
      </c>
      <c r="EG90" s="10" t="str">
        <f aca="false">IF(EF90=0,"1","2")</f>
        <v>1</v>
      </c>
      <c r="EH90" s="11" t="str">
        <f aca="false" t="array" ref="EH90">_xlfn.IFS(EF90=0,"0", EF90=-0.25, "1", EF90=-0.5,"2", EF90=-0.75,"3", EF90=-1,"4",EF90=-1.25,"5", EF90=-1.5,"6", EF90=-1.75,"7", EF90=-2,"8", EF90=-2.25,"9",EF90=-2.5,"10", EF90=-2.75,"11", EF90=-3,"12", EF90=-3.25,"13", EF90=-3.5,"14", EF90=-3.75,"15",EF90=-4,"16")</f>
        <v>0</v>
      </c>
      <c r="EI90" s="10" t="n">
        <v>0</v>
      </c>
      <c r="EJ90" s="11" t="str">
        <f aca="false">IF(EI90=0,"1","2")</f>
        <v>1</v>
      </c>
      <c r="EK90" s="11" t="str">
        <f aca="false" t="array" ref="EK90">_xlfn.IFS(EI90=0,"0", EI90=-0.25, "1", EI90=-0.5,"2", EI90=-0.75,"3", EI90=-1,"4",EI90=-1.25,"5", EI90=-1.5,"6", EI90=-1.75,"7", EI90=-2,"8", EI90=-2.25,"9", EI90=-2.25,"9",EI90=-2.5,"10", EI90=-2.75,"11", EI90=-3,"12", EI90=-3.25,"13", EI90=-3.5,"14", EI90=-3.75,"15",EI90=-4,"16", EI90=0.25, "17", EI90=0.5, "18")</f>
        <v>0</v>
      </c>
      <c r="EL90" s="10" t="n">
        <v>0</v>
      </c>
      <c r="EM90" s="11" t="str">
        <f aca="false">IF(EL90=0,"1","2")</f>
        <v>1</v>
      </c>
      <c r="EN90" s="11" t="str">
        <f aca="false" t="array" ref="EN90">_xlfn.IFS(EL90=0.25,"17",EL90=0.5,"18", EL90=0,"0", EL90=-0.25, "1", EL90=-0.5,"2", EL90=-0.75,"3", EL90=-1,"4",EL90=-1.25,"5", EL90=-1.5,"6", EL90=-1.75,"7", EL90=-2,"8",EL90= -2.25,"9",EL90=-2.5,"10",EL90= -2.75,"11",EL90= -3,"12",EL90= -3.25,"13",EL90= -3.5,"14",EL90= -3.75,"15",EL90=-4,"16")</f>
        <v>0</v>
      </c>
      <c r="EO90" s="10" t="n">
        <v>1</v>
      </c>
      <c r="EP90" s="11" t="str">
        <f aca="false">IF(EO90=0,"1","2")</f>
        <v>2</v>
      </c>
      <c r="EQ90" s="11" t="str">
        <f aca="false" t="array" ref="EQ90">_xlfn.IFS(EO90=0,"0", EO90=0.25, "1", EO90=0.5,"2", EO90=0.75,"3", EO90=1,"4",EO90=1.25,"5", EO90=1.5,"6", EO90=1.75,"7", EO90=2,"8", EO90=2.25,"9", EO90=2.25,"9",EO90=2.5,"10", EO90=2.75,"11", EO90=3,"12", EO90=3.25,"13", EO90=3.5,"14", EO90=3.75,"15",EO90=4,"16", EO90=-0.25, "17", bq=-0.5, "18")</f>
        <v>4</v>
      </c>
      <c r="ER90" s="10" t="n">
        <v>1</v>
      </c>
      <c r="ES90" s="11" t="str">
        <f aca="false">IF(ER90=0,"1","2")</f>
        <v>2</v>
      </c>
      <c r="ET90" s="11" t="str">
        <f aca="false" t="array" ref="ET90">_xlfn.IFS(ER90=0,"0", ER90=0.25, "1", ER90=0.5,"2", ER90=0.75,"3", ER90=1,"4",ER90=1.25,"5", ER90=1.5,"6", ER90=1.75,"7", ER90=2,"8", ER90=2.25,"9", ER90=2.25,"9",ER90=2.5,"10", ER90=2.75,"11", ER90=3,"12", ER90=3.25,"13", ER90=3.5,"14", ER90=3.75,"15",ER90=4,"16", ER90=-0.25, "17", bq=-0.5, "18")</f>
        <v>4</v>
      </c>
      <c r="EU90" s="13" t="n">
        <v>30</v>
      </c>
      <c r="EV90" s="14" t="str">
        <f aca="false">VLOOKUP(EU90,LEYENDA!$G$2:$H$8,2,TRUE())</f>
        <v>25-36</v>
      </c>
      <c r="EW90" s="14" t="str">
        <f aca="false" t="array" ref="EW90">_xlfn.IFS(EV90="0-5","1", EV90="6-12","2", EV90="13-18","3", EV90="19-24","4", EV90="25-36","5", EV90="37-48","6", EV90="49-60","7")</f>
        <v>5</v>
      </c>
    </row>
    <row r="91" customFormat="false" ht="13.5" hidden="false" customHeight="false" outlineLevel="0" collapsed="false">
      <c r="A91" s="1" t="n">
        <v>45</v>
      </c>
      <c r="B91" s="32" t="n">
        <v>3</v>
      </c>
      <c r="C91" s="33" t="n">
        <v>36644</v>
      </c>
      <c r="D91" s="6"/>
      <c r="E91" s="5" t="str">
        <f aca="false">VLOOKUP(A91,'286'!$A$3:$J$600,10,FALSE())</f>
        <v>VÁZQUEZ GALLEGO, BENITO</v>
      </c>
      <c r="F91" s="4" t="str">
        <f aca="false">VLOOKUP(A91,'286'!$A$3:$I$1768,3,FALSE())</f>
        <v>VAZGABE</v>
      </c>
      <c r="G91" s="6" t="n">
        <f aca="false">VLOOKUP(A91,'286'!$A$3:$I$1768,4,FALSE())</f>
        <v>22194</v>
      </c>
      <c r="H91" s="7" t="n">
        <f aca="false">YEAR(C91)-YEAR(G91)</f>
        <v>40</v>
      </c>
      <c r="I91" s="1" t="str">
        <f aca="false">VLOOKUP(H91,LEYENDA!$C$2:$D$6,2,TRUE())</f>
        <v>25-40</v>
      </c>
      <c r="J91" s="5" t="str">
        <f aca="false">VLOOKUP(A91,'286'!$A$3:$I$1768,7,FALSE())</f>
        <v>H</v>
      </c>
      <c r="K91" s="8" t="str">
        <f aca="false">VLOOKUP(A91,'286'!$A$3:$I$1768,2,FALSE())</f>
        <v>OD</v>
      </c>
      <c r="L91" s="4" t="str">
        <f aca="false">VLOOKUP(A91,'286'!$A$3:$I$1768,8,FALSE())</f>
        <v>D</v>
      </c>
      <c r="M91" s="4" t="str">
        <f aca="false">VLOOKUP(A91,'286'!$A$3:$I$1768,9,FALSE())</f>
        <v>I</v>
      </c>
      <c r="N91" s="8" t="str">
        <f aca="false">IF(R91=O91, "MISMA","CONTRARIA")</f>
        <v>CONTRARIA</v>
      </c>
      <c r="O91" s="8" t="str">
        <f aca="false" t="array" ref="O91">_xlfn.IFS(L91="D","1", L91="I","2")</f>
        <v>1</v>
      </c>
      <c r="P91" s="8" t="str">
        <f aca="false" t="array" ref="P91">_xlfn.IFS(K91="OD","1", K91="OI","2")</f>
        <v>1</v>
      </c>
      <c r="Q91" s="1" t="str">
        <f aca="false" t="array" ref="Q91">_xlfn.IFS(J91="M","1", J91="H","2")</f>
        <v>2</v>
      </c>
      <c r="R91" s="8" t="str">
        <f aca="false" t="array" ref="R91">_xlfn.IFS(M91="D","1", M91="I","2")</f>
        <v>2</v>
      </c>
      <c r="S91" s="1" t="str">
        <f aca="false" t="array" ref="S91">_xlfn.IFS(N91="CONTRARIA", "1",N91= "MISMA","2")</f>
        <v>1</v>
      </c>
      <c r="T91" s="1" t="str">
        <f aca="false" t="array" ref="T91">_xlfn.IFS(I91="0-12","1", I91="13-24","2", I91="25-40","3", I91="41-60","4", I91="61-100","5")</f>
        <v>3</v>
      </c>
      <c r="U91" s="9" t="n">
        <v>-4</v>
      </c>
      <c r="V91" s="1" t="str">
        <f aca="false">IF(U91="","",IF(AND(U91&gt;=-9,U91&lt;=-6.5),"-9 a -6,5",IF(AND(U91&gt;=-6,U91&lt;=-3.5),"-6 a -3,5",IF(AND(U91&gt;=-3,U91&lt;=-1),"-3 a -1",IF(U91=-0.5,"-0,5",IF(AND(U91&gt;=0,U91&lt;=2.5),"0 a 2,5",IF(AND(U91&gt;=3,U91&lt;=5.5),"3 a 5,5",IF(AND(U91&gt;=6,U91&lt;=8.5),"6 a 8,5",IF(AND(U91&gt;=9,U91&lt;=20),"9 a 20","Fuera de rango")))))))))</f>
        <v>-6 a -3,5</v>
      </c>
      <c r="W91" s="11" t="n">
        <f aca="false">IF(V91="","",IF(V91="-9 a -6,5",2,IF(V91="-6 a -3,5",3,IF(V91="-3 a -1",4,IF(V91="-0,5","NORMA",IF(V91="0 a 2,5",5,IF(V91="3 a 5,5",6,IF(V91="6 a 8,5",7,IF(V91="9 a 20",8,"Fuera de rango")))))))))</f>
        <v>3</v>
      </c>
      <c r="X91" s="9" t="n">
        <v>0</v>
      </c>
      <c r="Y91" s="10" t="str">
        <f aca="false">IF(X91="","",IF(AND(X91&gt;=0,X91&lt;=4),"0 a 4",IF(AND(X91&gt;=4.5,X91&lt;=8.5),"4,5 a 8,5",IF(X91=9,"9",IF(AND(X91&gt;=9.5,X91&lt;=13),"9,5 a 13",IF(AND(X91&gt;=13.5,X91&lt;=20),"13,5 a 20",IF(AND(X91&gt;=20.5,X91&lt;=35),"20,5 a 35","Fuera de rango")))))))</f>
        <v>0 a 4</v>
      </c>
      <c r="Z91" s="11" t="n">
        <f aca="false">IF(Y91="","",IF(Y91="0 a 4",1,IF(Y91="4,5 a 8,5",2,IF(Y91="9","NORMA",IF(Y91="9,5 a 13",3,IF(Y91="13,5 a 20",4,IF(Y91="20,5 a 35",5,"Fuera de rango")))))))</f>
        <v>1</v>
      </c>
      <c r="AA91" s="9" t="n">
        <v>36</v>
      </c>
      <c r="AB91" s="10" t="str">
        <f aca="false">IF(AA91="","",IF(AND(AA91&gt;=0,AA91&lt;=9),"0 a 9",IF(AND(AA91&gt;=9.5,AA91&lt;=18.5),"9,5 a 18,5",IF(AA91=19,"19",IF(AND(AA91&gt;=19.5,AA91&lt;=28),"19,5 a 28",IF(AND(AA91&gt;=28.5,AA91&lt;=40),"28,5 a 40","Fuera de rango"))))))</f>
        <v>28,5 a 40</v>
      </c>
      <c r="AC91" s="11" t="n">
        <f aca="false" t="array" ref="AC91">_xlfn.IFS(AB91="","",AB91="0 a 9",1,AB91="9,5 a 18,5",2,AB91="19","NORMA",AB91="19,5 a 28",3,AB91="28,5 a 40",4,TRUE(),"Fuera de rango")</f>
        <v>4</v>
      </c>
      <c r="AD91" s="9" t="n">
        <v>14</v>
      </c>
      <c r="AE91" s="10" t="str">
        <f aca="false">IF(AD91="","",IF(AND(AD91&gt;=-10,AD91&lt;=0),"De -10 a 0",IF(AND(AD91&gt;=0.5,AD91&lt;=9.5),"0,5 a 9,5",IF(AD91=10,"10",IF(AND(AD91&gt;=10.5,AD91&lt;=20),"10,5 a 20",IF(AND(AD91&gt;=20.5,AD91&lt;=40),"20,5 a 40","Fuera de rango"))))))</f>
        <v>10,5 a 20</v>
      </c>
      <c r="AF91" s="12" t="n">
        <f aca="false">IF(AD91="","",IF(AND(AD91&gt;=-10,AD91&lt;=0),1,IF(AND(AD91&gt;=0.5,AD91&lt;=9.5),2,IF(AD91=10,"NORMA",IF(AND(AD91&gt;=10.5,AD91&lt;=20),3,IF(AND(AD91&gt;=20.5,AD91&lt;=40),4,""))))))</f>
        <v>3</v>
      </c>
      <c r="AG91" s="9" t="n">
        <v>15</v>
      </c>
      <c r="AH91" s="10" t="str">
        <f aca="false">IF(AG91="","",IF(AND(AG91&gt;=0,AG91&lt;=4),"0 a 4",IF(AND(AG91&gt;=4.5,AG91&lt;=8.5),"4,5 a 8,5",IF(AG91=9,"9",IF(AND(AG91&gt;=9.5,AG91&lt;=13),"9,5 a 13",IF(AND(AG91&gt;=13.5,AG91&lt;=25),"13,5 a 25","Fuera de rango"))))))</f>
        <v>13,5 a 25</v>
      </c>
      <c r="AI91" s="11" t="n">
        <f aca="false">IF(AH91="","",IF(AH91="0 a 4",1,IF(AH91="4,5 a 8,5",2,IF(AH91="9","NORMA",IF(AH91="9,5 a 13",3,IF(AH91="13,5 a 25",4,""))))))</f>
        <v>4</v>
      </c>
      <c r="AJ91" s="9" t="n">
        <v>10</v>
      </c>
      <c r="AK91" s="10" t="str">
        <f aca="false">IF(AJ91="","",IF(AND(AJ91&gt;=-15,AJ91&lt;=-10.5),"-15 a -10,5",IF(AND(AJ91&gt;=-10,AJ91&lt;=-4),"-10 a -4",IF(AND(AJ91&gt;=-4.5,AJ91&lt;=0),"-4,5 a 0",IF(AND(AJ91&gt;=0.5,AJ91&lt;=4.5),"0,5 a 4,5",IF(AJ91=5,"5",IF(AND(AJ91&gt;=5.5,AJ91&lt;=10),"5,5 a 10",IF(AND(AJ91&gt;=10.5,AJ91&lt;=20),"10,5 a 20","Fuera de rango"))))))))</f>
        <v>5,5 a 10</v>
      </c>
      <c r="AL91" s="11" t="n">
        <f aca="false">IF(AK91="","",IF(AK91="-15 a -10,5",1,IF(AK91="-10 a -4",2,IF(AK91="-4,5 a 0",3,IF(AK91="0,5 a 4,5",4,IF(AK91="5","NORMA",IF(AK91="5,5 a 10",5,IF(AK91="10,5 a 20",6,"Error"))))))))</f>
        <v>5</v>
      </c>
      <c r="AM91" s="9" t="n">
        <v>1</v>
      </c>
      <c r="AN91" s="10" t="str">
        <f aca="false">IF(AM91="","",IF(AND(AM91&gt;=-7.5,AM91&lt;=-5.5),"-7,5 a -5,5",IF(AND(AM91&gt;=-5,AM91&lt;=-3),"-5 a -3",IF(AND(AM91&gt;=-2.5,AM91&lt;=-0.5),"-2,5 a -0,5",IF(AM91=0,"0,00",IF(AND(AM91&gt;=0.5,AM91&lt;=2.5),"0,5 a 2,5",IF(AND(AM91&gt;=3,AM91&lt;=5),"3 a 5",IF(AND(AM91&gt;=5.5,AM91&lt;=7.5),"5,5 a 7,5",IF(AND(AM91&gt;=8,AM91&lt;=10),"8 a 10","Fuera de rango")))))))))</f>
        <v>0,5 a 2,5</v>
      </c>
      <c r="AO91" s="11" t="n">
        <f aca="false">IF(AN91="","",IF(AN91="-7,5 a -5,5",1,IF(AN91="-5 a -3",2,IF(AN91="-2,5 a -0,5",3,IF(AN91="0,00","NORMA",IF(AN91="0,5 a 2,5",4,IF(AN91="3 a 5",5,IF(AN91="5,5 a 7,5",6,IF(AN91="8 a 10",7,"Error")))))))))</f>
        <v>4</v>
      </c>
      <c r="AP91" s="9" t="n">
        <v>-4</v>
      </c>
      <c r="AQ91" s="10" t="str">
        <f aca="false">IF(AP91="","",IF(AND(AP91&gt;=-20,AP91&lt;=-9.5),"-20 a -9,5",IF(AND(AP91&gt;=-9,AP91&lt;=-6.5),"-9 a -6,5",IF(AP91=-6,"-6",IF(AND(AP91&gt;=-5.5,AP91&lt;=-3),"-5,5 a -3",IF(AND(AP91&gt;=-2.5,AP91&lt;=0),"-2,5 a 0",IF(AND(AP91&gt;=0.5,AP91&lt;=3),"0,5 a 3",IF(AND(AP91&gt;=3.5,AP91&lt;=6),"3,5 a 6",IF(AND(AP91&gt;=6.5,AP91&lt;=9),"6,5 a 9",IF(AND(AP91&gt;=9.5,AP91&lt;=20),"9,5 a 20","Fuera de rango"))))))))))</f>
        <v>-5,5 a -3</v>
      </c>
      <c r="AR91" s="11" t="n">
        <f aca="false">IF(AQ91="","",IF(AQ91="-20 a -9,5",1,IF(AQ91="-9 a -6,5",2,IF(AQ91="-6","NORMA",IF(AQ91="-5,5 a -3",3,IF(AQ91="-2,5 a 0",4,IF(AQ91="0,5 a 3",5,IF(AQ91="3,5 a 6",6,IF(AQ91="6,5 a 9",7,IF(AQ91="9,5 a 20",8,""))))))))))</f>
        <v>3</v>
      </c>
      <c r="AS91" s="9" t="n">
        <v>1</v>
      </c>
      <c r="AT91" s="10" t="str">
        <f aca="false">IF(AS91="","",IF(AND(AS91&gt;=-16,AS91&lt;=-14),"-16 a -14",IF(AND(AS91&gt;=-13.5,AS91&lt;=-11.5),"-13,5 a -11,5",IF(AND(AS91&gt;=-11,AS91&lt;=-9),"-11 a -9",IF(AND(AS91&gt;=-8.5,AS91&lt;=-6.5),"-8,5 a -6,5",IF(AND(AS91&gt;=-6,AS91&lt;=-4),"-6 a -4",IF(AND(AS91&gt;=-3.5,AS91&lt;=-1.5),"-3,5 a -1,5",IF(AND(AS91&gt;=-1,AS91&lt;=1),"-1 a 1",IF(AND(AS91&gt;=1.5,AS91&lt;=3.5),"1,5 a 3,5",IF(AND(AS91&gt;=4,AS91&lt;=6),"4 a 6",IF(AND(AS91&gt;=6.5,AS91&lt;=8.5),"6,5 a 8,5",IF(AND(AS91&gt;=9,AS91&lt;=11),"9 a 11",IF(AND(AS91&gt;=11.5,AS91&lt;=13.5),"11,5 a 13,5",IF(AND(AS91&gt;=14,AS91&lt;=16),"14 a 16",IF(AND(AS91&gt;=16.5,AS91&lt;=18.5),"16,5 a 18,5",IF(AND(AS91&gt;=19,AS91&lt;=21),"19 a 21","Fuera de rango"))))))))))))))))</f>
        <v>-1 a 1</v>
      </c>
      <c r="AU91" s="11" t="n">
        <f aca="false" t="array" ref="AU91">IF(AT91="","",_xlfn.IFS(AT91="-16 a -14",1,AT91="-13,5 a -11,5",2,AT91="-11 a -9",3,AT91="-8,5 a -6,5",4,AT91="-6 a -4",5,AT91="-3,5 a -1,5",6,AT91="-1 a 1",7,AT91="1,5 a 3,5",8,AT91="4 a 6","NORMA",AT91="6,5 a 8,5",9,AT91="9 a 11",10,AT91="11,5 a 13,5",11,AT91="14 a 16",12,AT91="16,5 a 18,5",13,AT91="19 a 21",14,TRUE(),""))</f>
        <v>7</v>
      </c>
      <c r="AV91" s="9" t="n">
        <v>0.75</v>
      </c>
      <c r="AW91" s="10" t="str">
        <f aca="false">IF(AV91="","",IF(AND(AV91&gt;=-1,AV91&lt;=-0.5),"-1 a -0,5",IF(AND(AV91&gt;-0.5,AV91&lt;=0),"De -0,5 a 0",IF(AND(AV91&gt;=0.25,AV91&lt;=0.75),"0,25 a 0,75",IF(AND(AV91&gt;=1,AV91&lt;=1.5),"1 a 1,5",IF(AND(AV91&gt;=1.75,AV91&lt;=2.25),"1,75 a 2,25",IF(AND(AV91&gt;=2.5,AV91&lt;=3),"2,5 a 3",IF(AND(AV91&gt;=3.25,AV91&lt;=3.75),"3,25 a 3,75","Fuera de rango"))))))))</f>
        <v>0,25 a 0,75</v>
      </c>
      <c r="AX91" s="11" t="str">
        <f aca="false">IF(AW91="","",IF(OR(AW91="-1 a -0,5",AW91="-1 a -0.5"),1,IF(OR(AW91="De -0,5 a 0",AW91="-0,5 a 0",AW91="De -0.5 a 0"),2,IF(OR(AW91="0,25 a 0,75",AW91="0.25 a 0.75"),"NORMA",IF(OR(AW91="1 a 1,5",AW91="1 a 1.5"),3,IF(OR(AW91="1,75 a 2,25",AW91="1.75 a 2.25"),4,IF(OR(AW91="2,5 a 3",AW91="2.5 a 3"),5,IF(OR(AW91="3,25 a 3,75",AW91="3.25 a 3.75"),6,""))))))))</f>
        <v>NORMA</v>
      </c>
      <c r="AY91" s="9" t="n">
        <v>1</v>
      </c>
      <c r="AZ91" s="10" t="str">
        <f aca="false">IF(AY91="","",IF(AND(AY91&gt;=-20,AY91&lt;=-9.5),"-20 a -9,5",IF(AND(AY91&gt;=-9,AY91&lt;=-6.5),"-9 a -6,5",IF(AY91=-6,"-6",IF(AND(AY91&gt;=-5.5,AY91&lt;=-3),"-5,5 a -3",IF(AND(AY91&gt;=-2.5,AY91&lt;=0),"-2,5 a 0",IF(AND(AY91&gt;=0.5,AY91&lt;=3),"0,5 a 3",IF(AND(AY91&gt;=3.5,AY91&lt;=6),"3,5 a 6","Fuera de rango"))))))))</f>
        <v>0,5 a 3</v>
      </c>
      <c r="BA91" s="11" t="n">
        <f aca="false">IF(AZ91="","",IF(AZ91="-20 a -9,5",1,IF(AZ91="-9 a -6,5",2,IF(AZ91="-6","NORMA",IF(AZ91="-5,5 a -3",3,IF(AZ91="-2,5 a 0",4,IF(AZ91="0,5 a 3",5,IF(AZ91="3,5 a 6",6,""))))))))</f>
        <v>5</v>
      </c>
      <c r="BB91" s="9" t="n">
        <v>1</v>
      </c>
      <c r="BC91" s="10" t="str">
        <f aca="false" t="array" ref="BC91">IF(BB91="","",_xlfn.IFS(AND(BB91&gt;=0,BB91&lt;=2),"0 a 2",AND(BB91&gt;=2.5,BB91&lt;=4.5),"2,5 a 4,5",AND(BB91&gt;=5,BB91&lt;=7),"5 a 7",AND(BB91&gt;=7.5,BB91&lt;=9.5),"7,5 a 9,5",AND(BB91&gt;=10,BB91&lt;=12),"10 a 12",AND(BB91&gt;=12.5,BB91&lt;=14.5),"12,5 a 14,5",BB91=15,"15",AND(BB91&gt;=15.5,BB91&lt;=17.5),"15,5 a 17,5",AND(BB91&gt;=18,BB91&lt;=20),"18 a 20",AND(BB91&gt;=20.5,BB91&lt;=22.5),"20,5 a 22,5",AND(BB91&gt;=23,BB91&lt;=25),"23 a 25",TRUE(),"Fuera de rango"))</f>
        <v>0 a 2</v>
      </c>
      <c r="BD91" s="11" t="n">
        <f aca="false" t="array" ref="BD91">IF(BC91="","",_xlfn.IFS(BC91="0 a 2",1,BC91="2,5 a 4,5",2,BC91="5 a 7",3,BC91="7,5 a 9,5",4,BC91="10 a 12",5,BC91="12,5 a 14,5",6,BC91="15","NORMA",BC91="15,5 a 17,5",7,BC91="18 a 20",8,BC91="20,5 a 22,5",9,BC91="23 a 25",10,TRUE(),"Fuera de rango"))</f>
        <v>1</v>
      </c>
      <c r="BE91" s="9" t="n">
        <v>21</v>
      </c>
      <c r="BF91" s="11" t="str">
        <f aca="false">IF(BE91="","",IF(AND(BE91&gt;=-20,BE91&lt;=-10),"-20 a -10",IF(AND(BE91&gt;=-9.5,BE91&lt;=0.5),"-9,5 a 0,5",IF(AND(BE91&gt;=1,BE91&lt;=11),"1 a 11",IF(AND(BE91&gt;=11.5,BE91&lt;=20.5),"11,5 a 20,5",IF(BE91=21,"21",IF(AND(BE91&gt;=21.5,BE91&lt;=31.5),"21,5 a 31,5",IF(AND(BE91&gt;=32,BE91&lt;=42),"32 a 42","Fuera de rango"))))))))</f>
        <v>21</v>
      </c>
      <c r="BG91" s="11" t="str">
        <f aca="false">IF(BF91="","",IF(BF91="-20 a -10",1,IF(BF91="-9,5 a 0,5",2,IF(BF91="1 a 11",3,IF(BF91="11,5 a 20,5",4,IF(BF91="21","NORMA",IF(BF91="21,5 a 31,5",5,IF(BF91="32 a 42",6,""))))))))</f>
        <v>NORMA</v>
      </c>
      <c r="BH91" s="9" t="n">
        <v>1</v>
      </c>
      <c r="BI91" s="10" t="str">
        <f aca="false">IF(BH91="","",IF(AND(BH91&gt;=-20,BH91&lt;=-15),"-20 a -15",IF(AND(BH91&gt;=-14.5,BH91&lt;=-9.5),"-14,5 a -9,5",IF(AND(BH91&gt;=-9,BH91&lt;=-4),"-9 a -4",IF(AND(BH91&gt;=-3.5,BH91&lt;=2.5),"-3,5 a 2,5",IF(AND(BH91&gt;=3,BH91&lt;=8),"3 a 8",IF(AND(BH91&gt;=8.5,BH91&lt;=14.5),"8,5 a 14,5",IF(BH91=15,"15",IF(AND(BH91&gt;=15.5,BH91&lt;=20.5),"15,5 a 20,5",IF(AND(BH91&gt;=21,BH91&lt;=26),"21 a 26","Fuera de rango"))))))))))</f>
        <v>-3,5 a 2,5</v>
      </c>
      <c r="BJ91" s="11" t="n">
        <f aca="false">IF(BI91="","",IF(BI91="-20 a -15",1,IF(BI91="-14,5 a -9,5",2,IF(BI91="-9 a -4",3,IF(BI91="-3,5 a 2,5",4,IF(BI91="3 a 8",5,IF(BI91="8,5 a 14,5",6,IF(BI91="15","NORMA",IF(BI91="15,5 a 20,5",7,IF(BI91="21 a 26",8,IF(BI91="26,5 a 31,5",9,"")))))))))))</f>
        <v>4</v>
      </c>
      <c r="BK91" s="9" t="n">
        <v>0</v>
      </c>
      <c r="BL91" s="10" t="str">
        <f aca="false">IF(BK91="","",IF(AND(BK91&gt;=0,BK91&lt;=2),"0 - 2",IF(AND(BK91&gt;=2.5,BK91&lt;=4.5),"2,5 - 4,5",IF(AND(BK91&gt;=5,BK91&lt;=7),"5 - 7",IF(AND(BK91&gt;=7.5,BK91&lt;=9.5),"7,5 - 9,5",IF(AND(BK91&gt;=10,BK91&lt;=12),"10 - 12",IF(AND(BK91&gt;=12.5,BK91&lt;=13.5),"12,5 - 13,5",IF(BK91=14,"14",IF(AND(BK91&gt;=14.5,BK91&lt;=16.5),"14,5 - 16,5",IF(AND(BK91&gt;=17,BK91&lt;=19),"17 - 19",IF(AND(BK91&gt;=19.5,BK91&lt;=21.5),"19,5 - 21,5",IF(AND(BK91&gt;=22,BK91&lt;=24),"22 - 24",IF(AND(BK91&gt;=24.5,BK91&lt;=26.5),"24,5 - 26,5",IF(AND(BK91&gt;=27,BK91&lt;=29),"27 - 29",IF(AND(BK91&gt;=29.5,BK91&lt;=30),"29,5 - 30","Fuera de rango")))))))))))))))</f>
        <v>0 - 2</v>
      </c>
      <c r="BM91" s="11" t="n">
        <f aca="false">IF(BL91="","",IF(BL91="0 - 2",1,IF(BL91="2,5 - 4,5",2,IF(BL91="5 - 7",3,IF(BL91="7,5 - 9,5",4,IF(BL91="10 - 12",5,IF(BL91="12,5 - 13,5",6,IF(BL91="14","NORMA",IF(BL91="14,5 - 16,5",7,IF(BL91="17 - 19",8,IF(BL91="19,5 - 21,5",9,IF(BL91="22 - 24",10,IF(BL91="24,5 - 26,5",11,IF(BL91="27 - 29",12,IF(BL91="29,5 - 30",13,"")))))))))))))))</f>
        <v>1</v>
      </c>
      <c r="BN91" s="9" t="n">
        <v>18</v>
      </c>
      <c r="BO91" s="10" t="str">
        <f aca="false">IF(BN91="","",IF(AND(BN91&gt;=-20,BN91&lt;=-10),"-20 a -10",IF(AND(BN91&gt;=-9.5,BN91&lt;=0.5),"-9,5 a 0,5",IF(AND(BN91&gt;=1,BN91&lt;=11),"1 a 11",IF(AND(BN91&gt;=11.5,BN91&lt;=21.5),"11,5 a 21,5",IF(BN91=22,"22",IF(AND(BN91&gt;=22.5,BN91&lt;=32.5),"22,5 a 32,5",IF(AND(BN91&gt;=33,BN91&lt;=43),"33 a 43","Fuera de rango"))))))))</f>
        <v>11,5 a 21,5</v>
      </c>
      <c r="BP91" s="11" t="n">
        <f aca="false">IF(BO91="","",IF(BO91="-20 a -10",1,IF(BO91="-9,5 a 0,5",2,IF(BO91="1 a 11",3,IF(BO91="11,5 a 21,5",4,IF(BO91="22","NORMA",IF(BO91="22,5 a 32,5",5,IF(BO91="33 a 43",6,""))))))))</f>
        <v>4</v>
      </c>
      <c r="BQ91" s="9" t="n">
        <v>-1</v>
      </c>
      <c r="BR91" s="10" t="str">
        <f aca="false">IF(BQ91="","",IF(AND(BQ91&gt;=-20,BQ91&lt;=-15),"-20 a -15",IF(AND(BQ91&gt;=-14.5,BQ91&lt;=-9.5),"-14,5 a -9,5",IF(AND(BQ91&gt;=-9,BQ91&lt;=-4),"-9 a -4",IF(AND(BQ91&gt;=-3.5,BQ91&lt;=2.5),"-3,5 a 2,5",IF(AND(BQ91&gt;=3,BQ91&lt;=8),"3 a 8",IF(AND(BQ91&gt;=8.5,BQ91&lt;=13.5),"8,5 a 13,5",IF(AND(BQ91&gt;=14,BQ91&lt;=17.5),"14 a 17,5",IF(BQ91=18,"18",IF(AND(BQ91&gt;=18.5,BQ91&lt;=23.5),"18,5 a 23,5",IF(AND(BQ91&gt;=24,BQ91&lt;=29),"24 a 29",IF(AND(BQ91&gt;=29.5,BQ91&lt;=34.5),"29,5 a 34,5",IF(AND(BQ91&gt;=35,BQ91&lt;=40),"35 a 40","Fuera de rango")))))))))))))</f>
        <v>-3,5 a 2,5</v>
      </c>
      <c r="BS91" s="11" t="n">
        <f aca="false">IF(BR91="","",IF(BR91="-20 a -15",1,IF(BR91="-14,5 a -9,5",2,IF(BR91="-9 a -4",3,IF(BR91="-3,5 a 2,5",4,IF(BR91="3 a 8",5,IF(BR91="8,5 a 13,5",6,IF(BR91="14 a 17,5",7,IF(BR91="18","NORMA",IF(BR91="18,5 a 23,5",8,IF(BR91="24 a 29",9,IF(BR91="29,5 a 34,5",10,IF(BR91="35 a 40",11,"")))))))))))))</f>
        <v>4</v>
      </c>
      <c r="BT91" s="9" t="n">
        <v>1</v>
      </c>
      <c r="BU91" s="10" t="str">
        <f aca="false">IF(BT91="","",IF(AND(BT91&gt;=-20,BT91&lt;=-18),"-20 a -18",IF(AND(BT91&gt;=-17.5,BT91&lt;=-15.5),"-17,5 a -15,5",IF(AND(BT91&gt;=-15,BT91&lt;=-13),"-15 a -13",IF(AND(BT91&gt;=-12.5,BT91&lt;=-10.5),"-12,5 a -10,5",IF(AND(BT91&gt;=-10,BT91&lt;=-8),"-10 a -8",IF(AND(BT91&gt;=-7.5,BT91&lt;=-5.5),"-7,5 a -5,5",IF(AND(BT91&gt;=-5,BT91&lt;=-3),"-5 a -3",IF(AND(BT91&gt;=-2.5,BT91&lt;=-0.5),"-2,5 a -0,5",IF(BT91=0,"0",IF(AND(BT91&gt;=0.5,BT91&lt;=2.5),"0,5 a 2,5",IF(AND(BT91&gt;=3,BT91&lt;=5),"3 a 5",IF(AND(BT91&gt;=5.5,BT91&lt;=7.5),"5,5 a 7,5",IF(AND(BT91&gt;=8,BT91&lt;=10),"8 a 10",IF(AND(BT91&gt;=10.5,BT91&lt;=12.5),"10,5 a 12,5",IF(AND(BT91&gt;=13,BT91&lt;=15),"13 a 15",IF(AND(BT91&gt;=15.5,BT91&lt;=17.5),"15,5 a 17,5",IF(AND(BT91&gt;=18,BT91&lt;=20),"18 a 20","Fuera de rango"))))))))))))))))))</f>
        <v>0,5 a 2,5</v>
      </c>
      <c r="BV91" s="11" t="n">
        <f aca="false">IF(BT91="","",IF(BT91=0,"NORMA",IF(AND(BT91&gt;=-20,BT91&lt;=-18),2,IF(AND(BT91&gt;=-17.5,BT91&lt;=-15.5),2,IF(AND(BT91&gt;=-15,BT91&lt;=-13),3,IF(AND(BT91&gt;=-12.5,BT91&lt;=-10.5),4,IF(AND(BT91&gt;=-10,BT91&lt;=-8),5,IF(AND(BT91&gt;=-7.5,BT91&lt;=-5.5),6,IF(AND(BT91&gt;=-5,BT91&lt;=-3),7,IF(AND(BT91&gt;=-2.5,BT91&lt;=-0.5),8,IF(AND(BT91&gt;=0.5,BT91&lt;=2.5),9,IF(AND(BT91&gt;=3,BT91&lt;=5),10,IF(AND(BT91&gt;=5.5,BT91&lt;=7.5),11,IF(AND(BT91&gt;=8,BT91&lt;=10),12,IF(AND(BT91&gt;=10.5,BT91&lt;=12.5),13,IF(AND(BT91&gt;=13,BT91&lt;=15),14,IF(AND(BT91&gt;=15.5,BT91&lt;=17.5),15,IF(AND(BT91&gt;=18,BT91&lt;=20),16,"Fuera de rango"))))))))))))))))))</f>
        <v>9</v>
      </c>
      <c r="BW91" s="9" t="n">
        <v>-2.75</v>
      </c>
      <c r="BX91" s="10" t="n">
        <f aca="false">18.5- (0.3*H91)</f>
        <v>6.5</v>
      </c>
      <c r="BY91" s="10" t="n">
        <f aca="false">(BW91)-(BX91)</f>
        <v>-9.25</v>
      </c>
      <c r="BZ91" s="10" t="str">
        <f aca="false">IF(BY91="","",IF(BY91&lt;-27.5,"De -30 a -28",IF(BY91&lt;-25,"De -27,5 a -25,5",IF(BY91&lt;-22.5,"De -25 a -23",IF(BY91&lt;-20,"De -22,5 a -20,5",IF(BY91&lt;-17.5,"De -20 a -18",IF(BY91&lt;-15,"De -17,5 a -15,5",IF(BY91&lt;-12.5,"De -15 a -13",IF(BY91&lt;-10,"De -12,5 a -10,5",IF(BY91&lt;-7.5,"De -10 a -8",IF(BY91&lt;-5,"De -7,5 a -5,5",IF(BY91&lt;-2.5,"De -5 a -3",IF(BY91&lt;0,"De -2,5 a -0,5",IF(BY91&lt;2.5,"De 0 a 2",IF(BY91&lt;5,"De 2,5 a 4,5",IF(BY91&lt;7.5,"De 5 a 7",IF(BY91&lt;10,"De 7,5 a 9,5",IF(BY91&lt;12.5,"De 10 a 12",IF(BY91&lt;15,"De 12,5 a 14,5",IF(BY91&lt;17.5,"De 15 a 17",IF(BY91&lt;20,"De 17,5 a 19,5",IF(BY91&lt;22.5,"De 20 a 22",IF(BY91&lt;25,"De 22,5 a 24,5",IF(BY91&lt;27.5,"De 25 a 27","De 27,5 a 30"))))))))))))))))))))))))</f>
        <v>De -10 a -8</v>
      </c>
      <c r="CA91" s="12" t="n">
        <f aca="false">IF(BY91="","",IF(BY91&lt;=-28,1,IF(BY91&lt;=-25.5,2,IF(BY91&lt;=-23,3,IF(BY91&lt;=-20.5,4,IF(BY91&lt;=-18,5,IF(BY91&lt;=-15.5,6,IF(BY91&lt;=-13,7,IF(BY91&lt;=-10.5,8,IF(BY91&lt;=-8,9,IF(BY91&lt;=-5.5,10,IF(BY91&lt;=-3,11,IF(BY91&lt;=-0.5,12,IF(BY91&lt;=2,13,IF(BY91&lt;=4.5,14,IF(BY91&lt;=7,15,IF(BY91&lt;=9.5,16,IF(BY91&lt;=12,17,IF(BY91&lt;=14.5,18,IF(BY91&lt;=17,19,IF(BY91&lt;=19.5,20,IF(BY91&lt;=22,21,IF(BY91&lt;=24.5,22,IF(BY91&lt;=27,23,IF(BY91&lt;=30,24,"Fuera de rango")))))))))))))))))))))))))</f>
        <v>9</v>
      </c>
      <c r="CB91" s="9" t="n">
        <v>-2.75</v>
      </c>
      <c r="CC91" s="10" t="n">
        <f aca="false">18.5- (0.3*H91)</f>
        <v>6.5</v>
      </c>
      <c r="CD91" s="10" t="n">
        <f aca="false">(CB91)-(CC91)</f>
        <v>-9.25</v>
      </c>
      <c r="CE91" s="10" t="str">
        <f aca="false">IF(CD91="","",IF(CD91&lt;-27.5,"De -30 a -28",IF(CD91&lt;-25,"De -27,5 a -25,5",IF(CD91&lt;-22.5,"De -25 a -23",IF(CD91&lt;-20,"De -22,5 a -20,5",IF(CD91&lt;-17.5,"De -20 a -18",IF(CD91&lt;-15,"De -17,5 a -15,5",IF(CD91&lt;-12.5,"De -15 a -13",IF(CD91&lt;-10,"De -12,5 a -10,5",IF(CD91&lt;-7.5,"De -10 a -8",IF(CD91&lt;-5,"De -7,5 a -5,5",IF(CD91&lt;-2.5,"De -5 a -3",IF(CD91&lt;0,"De -2,5 a -0,5",IF(CD91&lt;=2,"De 0 a 2",IF(CD91&lt;=4.5,"De 2,5 a 4,5",IF(CD91&lt;=7,"De 5 a 7",IF(CD91&lt;=9.5,"De 7,5 a 9,5",IF(CD91&lt;=12,"De 10 a 12",IF(CD91&lt;=14.5,"De 12,5 a 14,5",IF(CD91&lt;=17,"De 15 a 17",IF(CD91&lt;=19.5,"De 17,5 a 19,5",IF(CD91&lt;=22,"De 20 a 22",IF(CD91&lt;=24.5,"De 22,5 a 24,5",IF(CD91&lt;=27,"De 25 a 27","De 27,5 a 30"))))))))))))))))))))))))</f>
        <v>De -10 a -8</v>
      </c>
      <c r="CF91" s="12" t="n">
        <f aca="false">IF(CD91="","",IF(CD91&lt;-27.5,1,IF(CD91&lt;-25,2,IF(CD91&lt;-22.5,3,IF(CD91&lt;-20,4,IF(CD91&lt;-17.5,5,IF(CD91&lt;-15,6,IF(CD91&lt;-12.5,7,IF(CD91&lt;-10,8,IF(CD91&lt;-7.5,9,IF(CD91&lt;-5,10,IF(CD91&lt;-2.5,11,IF(CD91&lt;0,12,IF(CD91&lt;2.5,13,IF(CD91&lt;5,14,IF(CD91&lt;7.5,15,IF(CD91&lt;10,16,IF(CD91&lt;12.5,17,IF(CD91&lt;15,18,IF(CD91&lt;17.5,19,IF(CD91&lt;20,20,IF(CD91&lt;22.5,21,IF(CD91&lt;25,22,IF(CD91&lt;27.5,23,24))))))))))))))))))))))))</f>
        <v>9</v>
      </c>
      <c r="CG91" s="9" t="n">
        <v>-0.5</v>
      </c>
      <c r="CH91" s="10" t="str">
        <f aca="false">IF(CG91="","",IF(AND(CG91&gt;=-10,CG91&lt;=-9.5),"-10 a -9,5",IF(AND(CG91&gt;-9.5,CG91&lt;=-8.5),"-9 a -8,5",IF(AND(CG91&gt;-8.5,CG91&lt;=-7.5),"-8 a -7,5",IF(AND(CG91&gt;-7.5,CG91&lt;=-6.5),"-7 a -6,5",IF(AND(CG91&gt;-6.5,CG91&lt;=-5.5),"-6 a -5,5",IF(AND(CG91&gt;-5.5,CG91&lt;=-4.5),"-5 a -4,5",IF(AND(CG91&gt;-4.5,CG91&lt;=-3.5),"-4 a -3,5",IF(AND(CG91&gt;-3.5,CG91&lt;=-2.5),"-3 a -2,5",IF(CG91=-2.25,"-2,25",IF(AND(CG91&gt;-2.5,CG91&lt;=-1.5),"-2 a -1,5",IF(AND(CG91&gt;-1.5,CG91&lt;=-0.5),"-1 a -0,5",IF(AND(CG91&gt;-0.5,CG91&lt;=0.5),"0 a 0,5",IF(AND(CG91&gt;0.5,CG91&lt;=1.5),"1 a 1,5",IF(AND(CG91&gt;1.5,CG91&lt;=2.5),"2 a 2,5",IF(AND(CG91&gt;2.5,CG91&lt;=3.5),"3 a 3,5",IF(AND(CG91&gt;3.5,CG91&lt;=4.5),"4 a 4,5",IF(AND(CG91&gt;4.5,CG91&lt;=5.5),"5 a 5,5",IF(AND(CG91&gt;5.5,CG91&lt;=6.5),"6 a 6,5",IF(AND(CG91&gt;6.5,CG91&lt;=7.5),"7 a 7,5",IF(AND(CG91&gt;7.5,CG91&lt;=8.5),"8 a 8,5",IF(AND(CG91&gt;8.5,CG91&lt;=9.5),"9 a 9,5",IF(CG91&gt;=10,"10","Fuera de rango")))))))))))))))))))))))</f>
        <v>-1 a -0,5</v>
      </c>
      <c r="CI91" s="11" t="n">
        <f aca="false">IF(CG91="","",IF(CG91=-2.25,"NORMA",IF(CG91&lt;=-9.5,1,IF(CG91&lt;=-8.5,2,IF(CG91&lt;=-7.5,3,IF(CG91&lt;=-6.5,4,IF(CG91&lt;=-5.5,5,IF(CG91&lt;=-4.5,6,IF(CG91&lt;=-3.5,7,IF(CG91&lt;=-2.5,8,IF(CG91&lt;=-1.5,9,IF(CG91&lt;=-0.5,10,IF(CG91&lt;=0.5,11,IF(CG91&lt;=1.5,12,IF(CG91&lt;=2.5,13,IF(CG91&lt;=3.5,14,IF(CG91&lt;=4.5,15,IF(CG91&lt;=5.5,16,IF(CG91&lt;=6.5,17,IF(CG91&lt;=7.5,18,IF(CG91&lt;=8.5,19,IF(CG91&lt;=9.5,20,IF(CG91=10,21,"Fuera de rango")))))))))))))))))))))))</f>
        <v>10</v>
      </c>
      <c r="CJ91" s="9" t="n">
        <v>3.25</v>
      </c>
      <c r="CK91" s="10" t="str">
        <f aca="false">IF(CJ91="","",IF(AND(CJ91&gt;=-6,CJ91&lt;=-5.5),"-6 a -5,5",IF(AND(CJ91&gt;-5.5,CJ91&lt;=-4.5),"-5 a -4,5",IF(AND(CJ91&gt;-4.5,CJ91&lt;=-3.5),"-4 a -3,5",IF(AND(CJ91&gt;-3.5,CJ91&lt;=-2.5),"-3 a -2,5",IF(AND(CJ91&gt;-2.5,CJ91&lt;=-1.5),"-2 a -1,5",IF(AND(CJ91&gt;-1.5,CJ91&lt;=-0.5),"-1 a -0,5",IF(AND(CJ91&gt;-0.5,CJ91&lt;=0.5),"0 a 0,5",IF(AND(CJ91&gt;0.5,CJ91&lt;=1.5),"1 a 1,5",IF(AND(CJ91&gt;1.5,CJ91&lt;2.5),"2",IF(AND(CJ91&gt;=2.5,CJ91&lt;=3),"2,5 a 3",IF(AND(CJ91&gt;3,CJ91&lt;=4),"3,5 a 4",IF(AND(CJ91&gt;4,CJ91&lt;=5),"4,5 a 5",IF(AND(CJ91&gt;5,CJ91&lt;=6),"5,5 a 6",IF(AND(CJ91&gt;6,CJ91&lt;=7),"6,5 a 7",IF(AND(CJ91&gt;7,CJ91&lt;=8),"7,5 a 8",IF(AND(CJ91&gt;8,CJ91&lt;=9.5),"8,5 a 9,5",IF(CJ91=10,"10","Fuera de rango"))))))))))))))))))</f>
        <v>3,5 a 4</v>
      </c>
      <c r="CL91" s="11" t="n">
        <f aca="false">IF(CK91="","",IF(OR(CK91="-6 a -5,5",CK91="-6 - -5,5"),1,IF(OR(CK91="-5 a -4,5",CK91="-5 - -4,5"),2,IF(OR(CK91="-4 a -3,5",CK91="-4 - -3,5"),3,IF(OR(CK91="-3 a -2,5",CK91="-3 - -2,5"),4,IF(OR(CK91="-2 a -1,5",CK91="-2 - -1,5"),5,IF(OR(CK91="-1 a -0,5",CK91="-1 - -0,5"),6,IF(OR(CK91="0 a 0,5",CK91="0 - 0,5"),7,IF(OR(CK91="1 a 1,5",CK91="1 - 1,5"),8,IF(CK91="2","NORMA",IF(OR(CK91="2,5 a 3",CK91="2,5 - 3"),9,IF(OR(CK91="3,5 a 4",CK91="3,5 - 4"),10,IF(OR(CK91="4,5 a 5",CK91="4,5 - 5"),11,IF(OR(CK91="5,5 a 6",CK91="5,5 - 6"),12,IF(OR(CK91="6,5 a 7",CK91="6,5 - 7"),13,IF(OR(CK91="7,5 a 8",CK91="7,5 - 8"),14,IF(OR(CK91="8,5 a 9",CK91="8,5 - 9,5",CK91="9 a 9,5"),15,IF(CK91="10",15,IF(OR(CK91="0,5 a 1",CK91="0,5 - 1"),7,"Fuera de rango")))))))))))))))))))</f>
        <v>10</v>
      </c>
      <c r="CM91" s="10" t="n">
        <v>0</v>
      </c>
      <c r="CN91" s="10" t="str">
        <f aca="false">IF(CM91=0,"0", " ")</f>
        <v>0</v>
      </c>
      <c r="CO91" s="10" t="str">
        <f aca="false">IF(CM91&gt;0,"EME"," ")</f>
        <v> </v>
      </c>
      <c r="CP91" s="10" t="n">
        <v>0</v>
      </c>
      <c r="CQ91" s="10" t="str">
        <f aca="false">IF(CP91&gt;0,"0", " ")</f>
        <v> </v>
      </c>
      <c r="CR91" s="10" t="str">
        <f aca="false">IF(CP91&gt;0,"EME"," ")</f>
        <v> </v>
      </c>
      <c r="CS91" s="9" t="n">
        <v>0</v>
      </c>
      <c r="CT91" s="10" t="str">
        <f aca="false">IF(CS91&gt;0,"1", " ")</f>
        <v> </v>
      </c>
      <c r="CU91" s="10" t="str">
        <f aca="false">IF(CS91&gt;0,"HIP"," ")</f>
        <v> </v>
      </c>
      <c r="CV91" s="9" t="n">
        <v>0</v>
      </c>
      <c r="CW91" s="10" t="str">
        <f aca="false">IF(CV91&gt;0,"1", " ")</f>
        <v> </v>
      </c>
      <c r="CX91" s="10" t="str">
        <f aca="false">IF(CV91&gt;0,"HIP"," ")</f>
        <v> </v>
      </c>
      <c r="CY91" s="9" t="n">
        <v>-11</v>
      </c>
      <c r="CZ91" s="11" t="str">
        <f aca="false">IF(CY91&lt;0,"2"," ")</f>
        <v>2</v>
      </c>
      <c r="DA91" s="11" t="str">
        <f aca="false">IF(CY91&lt;0,"MIO"," ")</f>
        <v>MIO</v>
      </c>
      <c r="DB91" s="9" t="n">
        <v>-14</v>
      </c>
      <c r="DC91" s="11" t="str">
        <f aca="false">IF(DB91&lt;0,"2"," ")</f>
        <v>2</v>
      </c>
      <c r="DD91" s="11" t="str">
        <f aca="false">IF(DB91&lt;0,"MIO"," ")</f>
        <v>MIO</v>
      </c>
      <c r="DE91" s="9" t="n">
        <v>-0.5</v>
      </c>
      <c r="DF91" s="11" t="str">
        <f aca="false">IF(DE91&lt;0,"3"," ")</f>
        <v>3</v>
      </c>
      <c r="DG91" s="11" t="str">
        <f aca="false">IF(DE91&lt;0,"AST"," ")</f>
        <v>AST</v>
      </c>
      <c r="DH91" s="9" t="n">
        <v>0</v>
      </c>
      <c r="DI91" s="11" t="str">
        <f aca="false">IF(DH91&lt;0,"3"," ")</f>
        <v> </v>
      </c>
      <c r="DJ91" s="11" t="str">
        <f aca="false">IF(DH91&lt;0,"AST"," ")</f>
        <v> </v>
      </c>
      <c r="DK91" s="9" t="n">
        <v>1</v>
      </c>
      <c r="DL91" s="10" t="str">
        <f aca="false">IF(DK91&gt;0,"4"," ")</f>
        <v>4</v>
      </c>
      <c r="DM91" s="10" t="str">
        <f aca="false">IF(DK91&gt;0,"PRE"," ")</f>
        <v>PRE</v>
      </c>
      <c r="DN91" s="9" t="n">
        <v>1</v>
      </c>
      <c r="DO91" s="10" t="str">
        <f aca="false">IF(DN91&gt;0,"4"," ")</f>
        <v>4</v>
      </c>
      <c r="DP91" s="10" t="str">
        <f aca="false">IF(DN91&gt;0,"PRE"," ")</f>
        <v>PRE</v>
      </c>
      <c r="DQ91" s="12" t="n">
        <v>3</v>
      </c>
      <c r="DR91" s="12" t="n">
        <v>2</v>
      </c>
      <c r="DS91" s="12" t="str">
        <f aca="false">CONCATENATE(CO91,CU91,DA91,DG91,DM91)</f>
        <v>  MIOASTPRE</v>
      </c>
      <c r="DT91" s="10" t="str">
        <f aca="false" t="array" ref="DT91">_xlfn.IFS(DS91="EME    ","0", DS91=" HIP   ","1", DS91="  MIO  ","2", DS91="   AST ","3", DS91="    PRE","4", DS91="EME   PRE","5", DS91=" HIP  PRE","6", DS91=" HIP AST ","7", DS91="  MIO PRE","8", DS91="  MIOAST ","9", DS91="   ASTPRE","10",DS91=" HIP ASTPRE","11", DS91="  MIOASTPRE","12", DS91="     ","0")</f>
        <v>12</v>
      </c>
      <c r="DU91" s="1" t="s">
        <v>154</v>
      </c>
      <c r="DV91" s="1" t="str">
        <f aca="false" t="array" ref="DV91">_xlfn.IFS(DU91="SI","2", DU91="NO","1")</f>
        <v>1</v>
      </c>
      <c r="DW91" s="10" t="n">
        <v>0</v>
      </c>
      <c r="DX91" s="11" t="str">
        <f aca="false">IF(DW91=0,"1","2")</f>
        <v>1</v>
      </c>
      <c r="DY91" s="11" t="str">
        <f aca="false" t="array" ref="DY91">_xlfn.IFS(DW91=0,"0", DW91=0.25, "1", DW91=0.5,"2", DW91=0.75,"3", DW91=1,"4",DW91=1.25,"5", DW91=1.5,"6", DW91=1.75,"7", DW91=2,"8")</f>
        <v>0</v>
      </c>
      <c r="DZ91" s="10" t="n">
        <v>0</v>
      </c>
      <c r="EA91" s="11" t="str">
        <f aca="false">IF(DZ91=0,"1","2")</f>
        <v>1</v>
      </c>
      <c r="EB91" s="11" t="str">
        <f aca="false" t="array" ref="EB91">_xlfn.IFS(DZ91=0,"0", DZ91=0.25, "1", DZ91=0.5,"2", DZ91=0.75,"3", DZ91=1,"4",DZ91=1.25,"5", DZ91=1.5,"6", DZ91=1.75,"7", DZ91=2,"8")</f>
        <v>0</v>
      </c>
      <c r="EC91" s="10" t="n">
        <v>-1</v>
      </c>
      <c r="ED91" s="10" t="str">
        <f aca="false">IF(EC91=0,"1","2")</f>
        <v>2</v>
      </c>
      <c r="EE91" s="11" t="str">
        <f aca="false" t="array" ref="EE91">_xlfn.IFS(EC91=0,"0", EC91=-0.25, "1", EC91=-0.5,"2", EC91=-0.75,"3", EC91=-1,"4",EC91=-1.25,"5", EC91=-1.5,"6", EC91=-1.75,"7", EC91=-2,"8", EC91=-2.25,"9",EC91=-2.5,"10", EC91=-2.75,"11", EC91=-3,"12", EC91=-3.25,"13", EC91=-3.5,"14", EC91=-3.75,"15",EC91=-4,"16")</f>
        <v>4</v>
      </c>
      <c r="EF91" s="10" t="n">
        <v>-1</v>
      </c>
      <c r="EG91" s="10" t="str">
        <f aca="false">IF(EF91=0,"1","2")</f>
        <v>2</v>
      </c>
      <c r="EH91" s="11" t="str">
        <f aca="false" t="array" ref="EH91">_xlfn.IFS(EF91=0,"0", EF91=-0.25, "1", EF91=-0.5,"2", EF91=-0.75,"3", EF91=-1,"4",EF91=-1.25,"5", EF91=-1.5,"6", EF91=-1.75,"7", EF91=-2,"8", EF91=-2.25,"9",EF91=-2.5,"10", EF91=-2.75,"11", EF91=-3,"12", EF91=-3.25,"13", EF91=-3.5,"14", EF91=-3.75,"15",EF91=-4,"16")</f>
        <v>4</v>
      </c>
      <c r="EI91" s="10" t="n">
        <v>0</v>
      </c>
      <c r="EJ91" s="11" t="str">
        <f aca="false">IF(EI91=0,"1","2")</f>
        <v>1</v>
      </c>
      <c r="EK91" s="11" t="str">
        <f aca="false" t="array" ref="EK91">_xlfn.IFS(EI91=0,"0", EI91=-0.25, "1", EI91=-0.5,"2", EI91=-0.75,"3", EI91=-1,"4",EI91=-1.25,"5", EI91=-1.5,"6", EI91=-1.75,"7", EI91=-2,"8", EI91=-2.25,"9", EI91=-2.25,"9",EI91=-2.5,"10", EI91=-2.75,"11", EI91=-3,"12", EI91=-3.25,"13", EI91=-3.5,"14", EI91=-3.75,"15",EI91=-4,"16", EI91=0.25, "17", EI91=0.5, "18")</f>
        <v>0</v>
      </c>
      <c r="EL91" s="10" t="n">
        <v>0</v>
      </c>
      <c r="EM91" s="11" t="str">
        <f aca="false">IF(EL91=0,"1","2")</f>
        <v>1</v>
      </c>
      <c r="EN91" s="11" t="str">
        <f aca="false" t="array" ref="EN91">_xlfn.IFS(EL91=0.25,"17",EL91=0.5,"18", EL91=0,"0", EL91=-0.25, "1", EL91=-0.5,"2", EL91=-0.75,"3", EL91=-1,"4",EL91=-1.25,"5", EL91=-1.5,"6", EL91=-1.75,"7", EL91=-2,"8",EL91= -2.25,"9",EL91=-2.5,"10",EL91= -2.75,"11",EL91= -3,"12",EL91= -3.25,"13",EL91= -3.5,"14",EL91= -3.75,"15",EL91=-4,"16")</f>
        <v>0</v>
      </c>
      <c r="EO91" s="10" t="n">
        <v>0</v>
      </c>
      <c r="EP91" s="11" t="str">
        <f aca="false">IF(EO91=0,"1","2")</f>
        <v>1</v>
      </c>
      <c r="EQ91" s="11" t="str">
        <f aca="false" t="array" ref="EQ91">_xlfn.IFS(EO91=0,"0", EO91=0.25, "1", EO91=0.5,"2", EO91=0.75,"3", EO91=1,"4",EO91=1.25,"5", EO91=1.5,"6", EO91=1.75,"7", EO91=2,"8", EO91=2.25,"9", EO91=2.25,"9",EO91=2.5,"10", EO91=2.75,"11", EO91=3,"12", EO91=3.25,"13", EO91=3.5,"14", EO91=3.75,"15",EO91=4,"16", EO91=-0.25, "17", bq=-0.5, "18")</f>
        <v>0</v>
      </c>
      <c r="ER91" s="10" t="n">
        <v>0</v>
      </c>
      <c r="ES91" s="11" t="str">
        <f aca="false">IF(ER91=0,"1","2")</f>
        <v>1</v>
      </c>
      <c r="ET91" s="11" t="str">
        <f aca="false" t="array" ref="ET91">_xlfn.IFS(ER91=0,"0", ER91=0.25, "1", ER91=0.5,"2", ER91=0.75,"3", ER91=1,"4",ER91=1.25,"5", ER91=1.5,"6", ER91=1.75,"7", ER91=2,"8", ER91=2.25,"9", ER91=2.25,"9",ER91=2.5,"10", ER91=2.75,"11", ER91=3,"12", ER91=3.25,"13", ER91=3.5,"14", ER91=3.75,"15",ER91=4,"16", ER91=-0.25, "17", bq=-0.5, "18")</f>
        <v>0</v>
      </c>
      <c r="EU91" s="13" t="n">
        <v>16</v>
      </c>
      <c r="EV91" s="14" t="str">
        <f aca="false">VLOOKUP(EU91,LEYENDA!$G$2:$H$8,2,TRUE())</f>
        <v>13-18</v>
      </c>
      <c r="EW91" s="14" t="str">
        <f aca="false" t="array" ref="EW91">_xlfn.IFS(EV91="0-5","1", EV91="6-12","2", EV91="13-18","3", EV91="19-24","4", EV91="25-36","5", EV91="37-48","6", EV91="49-60","7")</f>
        <v>3</v>
      </c>
    </row>
    <row r="92" customFormat="false" ht="13.5" hidden="false" customHeight="false" outlineLevel="0" collapsed="false">
      <c r="A92" s="1" t="n">
        <v>45</v>
      </c>
      <c r="B92" s="32" t="n">
        <v>4</v>
      </c>
      <c r="C92" s="33" t="n">
        <v>37011</v>
      </c>
      <c r="D92" s="6"/>
      <c r="E92" s="5" t="str">
        <f aca="false">VLOOKUP(A92,'286'!$A$3:$J$600,10,FALSE())</f>
        <v>VÁZQUEZ GALLEGO, BENITO</v>
      </c>
      <c r="F92" s="4" t="str">
        <f aca="false">VLOOKUP(A92,'286'!$A$3:$I$1768,3,FALSE())</f>
        <v>VAZGABE</v>
      </c>
      <c r="G92" s="6" t="n">
        <f aca="false">VLOOKUP(A92,'286'!$A$3:$I$1768,4,FALSE())</f>
        <v>22194</v>
      </c>
      <c r="H92" s="7" t="n">
        <f aca="false">YEAR(C92)-YEAR(G92)</f>
        <v>41</v>
      </c>
      <c r="I92" s="1" t="str">
        <f aca="false">VLOOKUP(H92,LEYENDA!$C$2:$D$6,2,TRUE())</f>
        <v>41-60</v>
      </c>
      <c r="J92" s="5" t="str">
        <f aca="false">VLOOKUP(A92,'286'!$A$3:$I$1768,7,FALSE())</f>
        <v>H</v>
      </c>
      <c r="K92" s="8" t="str">
        <f aca="false">VLOOKUP(A92,'286'!$A$3:$I$1768,2,FALSE())</f>
        <v>OD</v>
      </c>
      <c r="L92" s="4" t="str">
        <f aca="false">VLOOKUP(A92,'286'!$A$3:$I$1768,8,FALSE())</f>
        <v>D</v>
      </c>
      <c r="M92" s="4" t="str">
        <f aca="false">VLOOKUP(A92,'286'!$A$3:$I$1768,9,FALSE())</f>
        <v>I</v>
      </c>
      <c r="N92" s="8" t="str">
        <f aca="false">IF(R92=O92, "MISMA","CONTRARIA")</f>
        <v>CONTRARIA</v>
      </c>
      <c r="O92" s="8" t="str">
        <f aca="false" t="array" ref="O92">_xlfn.IFS(L92="D","1", L92="I","2")</f>
        <v>1</v>
      </c>
      <c r="P92" s="8" t="str">
        <f aca="false" t="array" ref="P92">_xlfn.IFS(K92="OD","1", K92="OI","2")</f>
        <v>1</v>
      </c>
      <c r="Q92" s="1" t="str">
        <f aca="false" t="array" ref="Q92">_xlfn.IFS(J92="M","1", J92="H","2")</f>
        <v>2</v>
      </c>
      <c r="R92" s="8" t="str">
        <f aca="false" t="array" ref="R92">_xlfn.IFS(M92="D","1", M92="I","2")</f>
        <v>2</v>
      </c>
      <c r="S92" s="1" t="str">
        <f aca="false" t="array" ref="S92">_xlfn.IFS(N92="CONTRARIA", "1",N92= "MISMA","2")</f>
        <v>1</v>
      </c>
      <c r="T92" s="1" t="str">
        <f aca="false" t="array" ref="T92">_xlfn.IFS(I92="0-12","1", I92="13-24","2", I92="25-40","3", I92="41-60","4", I92="61-100","5")</f>
        <v>4</v>
      </c>
      <c r="U92" s="9" t="n">
        <v>2</v>
      </c>
      <c r="V92" s="1" t="str">
        <f aca="false">IF(U92="","",IF(AND(U92&gt;=-9,U92&lt;=-6.5),"-9 a -6,5",IF(AND(U92&gt;=-6,U92&lt;=-3.5),"-6 a -3,5",IF(AND(U92&gt;=-3,U92&lt;=-1),"-3 a -1",IF(U92=-0.5,"-0,5",IF(AND(U92&gt;=0,U92&lt;=2.5),"0 a 2,5",IF(AND(U92&gt;=3,U92&lt;=5.5),"3 a 5,5",IF(AND(U92&gt;=6,U92&lt;=8.5),"6 a 8,5",IF(AND(U92&gt;=9,U92&lt;=20),"9 a 20","Fuera de rango")))))))))</f>
        <v>0 a 2,5</v>
      </c>
      <c r="W92" s="11" t="n">
        <f aca="false">IF(V92="","",IF(V92="-9 a -6,5",2,IF(V92="-6 a -3,5",3,IF(V92="-3 a -1",4,IF(V92="-0,5","NORMA",IF(V92="0 a 2,5",5,IF(V92="3 a 5,5",6,IF(V92="6 a 8,5",7,IF(V92="9 a 20",8,"Fuera de rango")))))))))</f>
        <v>5</v>
      </c>
      <c r="X92" s="9" t="n">
        <v>0</v>
      </c>
      <c r="Y92" s="10" t="str">
        <f aca="false">IF(X92="","",IF(AND(X92&gt;=0,X92&lt;=4),"0 a 4",IF(AND(X92&gt;=4.5,X92&lt;=8.5),"4,5 a 8,5",IF(X92=9,"9",IF(AND(X92&gt;=9.5,X92&lt;=13),"9,5 a 13",IF(AND(X92&gt;=13.5,X92&lt;=20),"13,5 a 20",IF(AND(X92&gt;=20.5,X92&lt;=35),"20,5 a 35","Fuera de rango")))))))</f>
        <v>0 a 4</v>
      </c>
      <c r="Z92" s="11" t="n">
        <f aca="false">IF(Y92="","",IF(Y92="0 a 4",1,IF(Y92="4,5 a 8,5",2,IF(Y92="9","NORMA",IF(Y92="9,5 a 13",3,IF(Y92="13,5 a 20",4,IF(Y92="20,5 a 35",5,"Fuera de rango")))))))</f>
        <v>1</v>
      </c>
      <c r="AA92" s="9" t="n">
        <v>26</v>
      </c>
      <c r="AB92" s="10" t="str">
        <f aca="false">IF(AA92="","",IF(AND(AA92&gt;=0,AA92&lt;=9),"0 a 9",IF(AND(AA92&gt;=9.5,AA92&lt;=18.5),"9,5 a 18,5",IF(AA92=19,"19",IF(AND(AA92&gt;=19.5,AA92&lt;=28),"19,5 a 28",IF(AND(AA92&gt;=28.5,AA92&lt;=40),"28,5 a 40","Fuera de rango"))))))</f>
        <v>19,5 a 28</v>
      </c>
      <c r="AC92" s="11" t="n">
        <f aca="false" t="array" ref="AC92">_xlfn.IFS(AB92="","",AB92="0 a 9",1,AB92="9,5 a 18,5",2,AB92="19","NORMA",AB92="19,5 a 28",3,AB92="28,5 a 40",4,TRUE(),"Fuera de rango")</f>
        <v>3</v>
      </c>
      <c r="AD92" s="9" t="n">
        <v>15</v>
      </c>
      <c r="AE92" s="10" t="str">
        <f aca="false">IF(AD92="","",IF(AND(AD92&gt;=-10,AD92&lt;=0),"De -10 a 0",IF(AND(AD92&gt;=0.5,AD92&lt;=9.5),"0,5 a 9,5",IF(AD92=10,"10",IF(AND(AD92&gt;=10.5,AD92&lt;=20),"10,5 a 20",IF(AND(AD92&gt;=20.5,AD92&lt;=40),"20,5 a 40","Fuera de rango"))))))</f>
        <v>10,5 a 20</v>
      </c>
      <c r="AF92" s="12" t="n">
        <f aca="false">IF(AD92="","",IF(AND(AD92&gt;=-10,AD92&lt;=0),1,IF(AND(AD92&gt;=0.5,AD92&lt;=9.5),2,IF(AD92=10,"NORMA",IF(AND(AD92&gt;=10.5,AD92&lt;=20),3,IF(AND(AD92&gt;=20.5,AD92&lt;=40),4,""))))))</f>
        <v>3</v>
      </c>
      <c r="AG92" s="9" t="n">
        <v>19</v>
      </c>
      <c r="AH92" s="10" t="str">
        <f aca="false">IF(AG92="","",IF(AND(AG92&gt;=0,AG92&lt;=4),"0 a 4",IF(AND(AG92&gt;=4.5,AG92&lt;=8.5),"4,5 a 8,5",IF(AG92=9,"9",IF(AND(AG92&gt;=9.5,AG92&lt;=13),"9,5 a 13",IF(AND(AG92&gt;=13.5,AG92&lt;=25),"13,5 a 25","Fuera de rango"))))))</f>
        <v>13,5 a 25</v>
      </c>
      <c r="AI92" s="11" t="n">
        <f aca="false">IF(AH92="","",IF(AH92="0 a 4",1,IF(AH92="4,5 a 8,5",2,IF(AH92="9","NORMA",IF(AH92="9,5 a 13",3,IF(AH92="13,5 a 25",4,""))))))</f>
        <v>4</v>
      </c>
      <c r="AJ92" s="9" t="n">
        <v>1</v>
      </c>
      <c r="AK92" s="10" t="str">
        <f aca="false">IF(AJ92="","",IF(AND(AJ92&gt;=-15,AJ92&lt;=-10.5),"-15 a -10,5",IF(AND(AJ92&gt;=-10,AJ92&lt;=-4),"-10 a -4",IF(AND(AJ92&gt;=-4.5,AJ92&lt;=0),"-4,5 a 0",IF(AND(AJ92&gt;=0.5,AJ92&lt;=4.5),"0,5 a 4,5",IF(AJ92=5,"5",IF(AND(AJ92&gt;=5.5,AJ92&lt;=10),"5,5 a 10",IF(AND(AJ92&gt;=10.5,AJ92&lt;=20),"10,5 a 20","Fuera de rango"))))))))</f>
        <v>0,5 a 4,5</v>
      </c>
      <c r="AL92" s="11" t="n">
        <f aca="false">IF(AK92="","",IF(AK92="-15 a -10,5",1,IF(AK92="-10 a -4",2,IF(AK92="-4,5 a 0",3,IF(AK92="0,5 a 4,5",4,IF(AK92="5","NORMA",IF(AK92="5,5 a 10",5,IF(AK92="10,5 a 20",6,"Error"))))))))</f>
        <v>4</v>
      </c>
      <c r="AM92" s="9" t="n">
        <v>5</v>
      </c>
      <c r="AN92" s="10" t="str">
        <f aca="false">IF(AM92="","",IF(AND(AM92&gt;=-7.5,AM92&lt;=-5.5),"-7,5 a -5,5",IF(AND(AM92&gt;=-5,AM92&lt;=-3),"-5 a -3",IF(AND(AM92&gt;=-2.5,AM92&lt;=-0.5),"-2,5 a -0,5",IF(AM92=0,"0,00",IF(AND(AM92&gt;=0.5,AM92&lt;=2.5),"0,5 a 2,5",IF(AND(AM92&gt;=3,AM92&lt;=5),"3 a 5",IF(AND(AM92&gt;=5.5,AM92&lt;=7.5),"5,5 a 7,5",IF(AND(AM92&gt;=8,AM92&lt;=10),"8 a 10","Fuera de rango")))))))))</f>
        <v>3 a 5</v>
      </c>
      <c r="AO92" s="11" t="n">
        <f aca="false">IF(AN92="","",IF(AN92="-7,5 a -5,5",1,IF(AN92="-5 a -3",2,IF(AN92="-2,5 a -0,5",3,IF(AN92="0,00","NORMA",IF(AN92="0,5 a 2,5",4,IF(AN92="3 a 5",5,IF(AN92="5,5 a 7,5",6,IF(AN92="8 a 10",7,"Error")))))))))</f>
        <v>5</v>
      </c>
      <c r="AP92" s="9" t="n">
        <v>-8</v>
      </c>
      <c r="AQ92" s="10" t="str">
        <f aca="false">IF(AP92="","",IF(AND(AP92&gt;=-20,AP92&lt;=-9.5),"-20 a -9,5",IF(AND(AP92&gt;=-9,AP92&lt;=-6.5),"-9 a -6,5",IF(AP92=-6,"-6",IF(AND(AP92&gt;=-5.5,AP92&lt;=-3),"-5,5 a -3",IF(AND(AP92&gt;=-2.5,AP92&lt;=0),"-2,5 a 0",IF(AND(AP92&gt;=0.5,AP92&lt;=3),"0,5 a 3",IF(AND(AP92&gt;=3.5,AP92&lt;=6),"3,5 a 6",IF(AND(AP92&gt;=6.5,AP92&lt;=9),"6,5 a 9",IF(AND(AP92&gt;=9.5,AP92&lt;=20),"9,5 a 20","Fuera de rango"))))))))))</f>
        <v>-9 a -6,5</v>
      </c>
      <c r="AR92" s="11" t="n">
        <f aca="false">IF(AQ92="","",IF(AQ92="-20 a -9,5",1,IF(AQ92="-9 a -6,5",2,IF(AQ92="-6","NORMA",IF(AQ92="-5,5 a -3",3,IF(AQ92="-2,5 a 0",4,IF(AQ92="0,5 a 3",5,IF(AQ92="3,5 a 6",6,IF(AQ92="6,5 a 9",7,IF(AQ92="9,5 a 20",8,""))))))))))</f>
        <v>2</v>
      </c>
      <c r="AS92" s="9" t="n">
        <v>2</v>
      </c>
      <c r="AT92" s="10" t="str">
        <f aca="false">IF(AS92="","",IF(AND(AS92&gt;=-16,AS92&lt;=-14),"-16 a -14",IF(AND(AS92&gt;=-13.5,AS92&lt;=-11.5),"-13,5 a -11,5",IF(AND(AS92&gt;=-11,AS92&lt;=-9),"-11 a -9",IF(AND(AS92&gt;=-8.5,AS92&lt;=-6.5),"-8,5 a -6,5",IF(AND(AS92&gt;=-6,AS92&lt;=-4),"-6 a -4",IF(AND(AS92&gt;=-3.5,AS92&lt;=-1.5),"-3,5 a -1,5",IF(AND(AS92&gt;=-1,AS92&lt;=1),"-1 a 1",IF(AND(AS92&gt;=1.5,AS92&lt;=3.5),"1,5 a 3,5",IF(AND(AS92&gt;=4,AS92&lt;=6),"4 a 6",IF(AND(AS92&gt;=6.5,AS92&lt;=8.5),"6,5 a 8,5",IF(AND(AS92&gt;=9,AS92&lt;=11),"9 a 11",IF(AND(AS92&gt;=11.5,AS92&lt;=13.5),"11,5 a 13,5",IF(AND(AS92&gt;=14,AS92&lt;=16),"14 a 16",IF(AND(AS92&gt;=16.5,AS92&lt;=18.5),"16,5 a 18,5",IF(AND(AS92&gt;=19,AS92&lt;=21),"19 a 21","Fuera de rango"))))))))))))))))</f>
        <v>1,5 a 3,5</v>
      </c>
      <c r="AU92" s="11" t="n">
        <f aca="false" t="array" ref="AU92">IF(AT92="","",_xlfn.IFS(AT92="-16 a -14",1,AT92="-13,5 a -11,5",2,AT92="-11 a -9",3,AT92="-8,5 a -6,5",4,AT92="-6 a -4",5,AT92="-3,5 a -1,5",6,AT92="-1 a 1",7,AT92="1,5 a 3,5",8,AT92="4 a 6","NORMA",AT92="6,5 a 8,5",9,AT92="9 a 11",10,AT92="11,5 a 13,5",11,AT92="14 a 16",12,AT92="16,5 a 18,5",13,AT92="19 a 21",14,TRUE(),""))</f>
        <v>8</v>
      </c>
      <c r="AV92" s="9" t="n">
        <v>1.5</v>
      </c>
      <c r="AW92" s="10" t="str">
        <f aca="false">IF(AV92="","",IF(AND(AV92&gt;=-1,AV92&lt;=-0.5),"-1 a -0,5",IF(AND(AV92&gt;-0.5,AV92&lt;=0),"De -0,5 a 0",IF(AND(AV92&gt;=0.25,AV92&lt;=0.75),"0,25 a 0,75",IF(AND(AV92&gt;=1,AV92&lt;=1.5),"1 a 1,5",IF(AND(AV92&gt;=1.75,AV92&lt;=2.25),"1,75 a 2,25",IF(AND(AV92&gt;=2.5,AV92&lt;=3),"2,5 a 3",IF(AND(AV92&gt;=3.25,AV92&lt;=3.75),"3,25 a 3,75","Fuera de rango"))))))))</f>
        <v>1 a 1,5</v>
      </c>
      <c r="AX92" s="11" t="n">
        <f aca="false">IF(AW92="","",IF(OR(AW92="-1 a -0,5",AW92="-1 a -0.5"),1,IF(OR(AW92="De -0,5 a 0",AW92="-0,5 a 0",AW92="De -0.5 a 0"),2,IF(OR(AW92="0,25 a 0,75",AW92="0.25 a 0.75"),"NORMA",IF(OR(AW92="1 a 1,5",AW92="1 a 1.5"),3,IF(OR(AW92="1,75 a 2,25",AW92="1.75 a 2.25"),4,IF(OR(AW92="2,5 a 3",AW92="2.5 a 3"),5,IF(OR(AW92="3,25 a 3,75",AW92="3.25 a 3.75"),6,""))))))))</f>
        <v>3</v>
      </c>
      <c r="AY92" s="9" t="n">
        <v>-8</v>
      </c>
      <c r="AZ92" s="10" t="str">
        <f aca="false">IF(AY92="","",IF(AND(AY92&gt;=-20,AY92&lt;=-9.5),"-20 a -9,5",IF(AND(AY92&gt;=-9,AY92&lt;=-6.5),"-9 a -6,5",IF(AY92=-6,"-6",IF(AND(AY92&gt;=-5.5,AY92&lt;=-3),"-5,5 a -3",IF(AND(AY92&gt;=-2.5,AY92&lt;=0),"-2,5 a 0",IF(AND(AY92&gt;=0.5,AY92&lt;=3),"0,5 a 3",IF(AND(AY92&gt;=3.5,AY92&lt;=6),"3,5 a 6","Fuera de rango"))))))))</f>
        <v>-9 a -6,5</v>
      </c>
      <c r="BA92" s="11" t="n">
        <f aca="false">IF(AZ92="","",IF(AZ92="-20 a -9,5",1,IF(AZ92="-9 a -6,5",2,IF(AZ92="-6","NORMA",IF(AZ92="-5,5 a -3",3,IF(AZ92="-2,5 a 0",4,IF(AZ92="0,5 a 3",5,IF(AZ92="3,5 a 6",6,""))))))))</f>
        <v>2</v>
      </c>
      <c r="BB92" s="9" t="n">
        <v>0</v>
      </c>
      <c r="BC92" s="10" t="str">
        <f aca="false" t="array" ref="BC92">IF(BB92="","",_xlfn.IFS(AND(BB92&gt;=0,BB92&lt;=2),"0 a 2",AND(BB92&gt;=2.5,BB92&lt;=4.5),"2,5 a 4,5",AND(BB92&gt;=5,BB92&lt;=7),"5 a 7",AND(BB92&gt;=7.5,BB92&lt;=9.5),"7,5 a 9,5",AND(BB92&gt;=10,BB92&lt;=12),"10 a 12",AND(BB92&gt;=12.5,BB92&lt;=14.5),"12,5 a 14,5",BB92=15,"15",AND(BB92&gt;=15.5,BB92&lt;=17.5),"15,5 a 17,5",AND(BB92&gt;=18,BB92&lt;=20),"18 a 20",AND(BB92&gt;=20.5,BB92&lt;=22.5),"20,5 a 22,5",AND(BB92&gt;=23,BB92&lt;=25),"23 a 25",TRUE(),"Fuera de rango"))</f>
        <v>0 a 2</v>
      </c>
      <c r="BD92" s="11" t="n">
        <f aca="false" t="array" ref="BD92">IF(BC92="","",_xlfn.IFS(BC92="0 a 2",1,BC92="2,5 a 4,5",2,BC92="5 a 7",3,BC92="7,5 a 9,5",4,BC92="10 a 12",5,BC92="12,5 a 14,5",6,BC92="15","NORMA",BC92="15,5 a 17,5",7,BC92="18 a 20",8,BC92="20,5 a 22,5",9,BC92="23 a 25",10,TRUE(),"Fuera de rango"))</f>
        <v>1</v>
      </c>
      <c r="BE92" s="9" t="n">
        <v>22</v>
      </c>
      <c r="BF92" s="10" t="str">
        <f aca="false">IF(BE92="","",IF(AND(BE92&gt;=-20,BE92&lt;=-10),"-20 a -10",IF(AND(BE92&gt;=-9.5,BE92&lt;=0.5),"-9,5 a 0,5",IF(AND(BE92&gt;=1,BE92&lt;=11),"1 a 11",IF(AND(BE92&gt;=11.5,BE92&lt;=20.5),"11,5 a 20,5",IF(BE92=21,"21",IF(AND(BE92&gt;=21.5,BE92&lt;=31.5),"21,5 a 31,5",IF(AND(BE92&gt;=32,BE92&lt;=42),"32 a 42","Fuera de rango"))))))))</f>
        <v>21,5 a 31,5</v>
      </c>
      <c r="BG92" s="11" t="n">
        <f aca="false">IF(BF92="","",IF(BF92="-20 a -10",1,IF(BF92="-9,5 a 0,5",2,IF(BF92="1 a 11",3,IF(BF92="11,5 a 20,5",4,IF(BF92="21","NORMA",IF(BF92="21,5 a 31,5",5,IF(BF92="32 a 42",6,""))))))))</f>
        <v>5</v>
      </c>
      <c r="BH92" s="9" t="n">
        <v>9</v>
      </c>
      <c r="BI92" s="10" t="str">
        <f aca="false">IF(BH92="","",IF(AND(BH92&gt;=-20,BH92&lt;=-15),"-20 a -15",IF(AND(BH92&gt;=-14.5,BH92&lt;=-9.5),"-14,5 a -9,5",IF(AND(BH92&gt;=-9,BH92&lt;=-4),"-9 a -4",IF(AND(BH92&gt;=-3.5,BH92&lt;=2.5),"-3,5 a 2,5",IF(AND(BH92&gt;=3,BH92&lt;=8),"3 a 8",IF(AND(BH92&gt;=8.5,BH92&lt;=14.5),"8,5 a 14,5",IF(BH92=15,"15",IF(AND(BH92&gt;=15.5,BH92&lt;=20.5),"15,5 a 20,5",IF(AND(BH92&gt;=21,BH92&lt;=26),"21 a 26","Fuera de rango"))))))))))</f>
        <v>8,5 a 14,5</v>
      </c>
      <c r="BJ92" s="11" t="n">
        <f aca="false">IF(BI92="","",IF(BI92="-20 a -15",1,IF(BI92="-14,5 a -9,5",2,IF(BI92="-9 a -4",3,IF(BI92="-3,5 a 2,5",4,IF(BI92="3 a 8",5,IF(BI92="8,5 a 14,5",6,IF(BI92="15","NORMA",IF(BI92="15,5 a 20,5",7,IF(BI92="21 a 26",8,IF(BI92="26,5 a 31,5",9,"")))))))))))</f>
        <v>6</v>
      </c>
      <c r="BK92" s="9" t="n">
        <v>0</v>
      </c>
      <c r="BL92" s="10" t="str">
        <f aca="false">IF(BK92="","",IF(AND(BK92&gt;=0,BK92&lt;=2),"0 - 2",IF(AND(BK92&gt;=2.5,BK92&lt;=4.5),"2,5 - 4,5",IF(AND(BK92&gt;=5,BK92&lt;=7),"5 - 7",IF(AND(BK92&gt;=7.5,BK92&lt;=9.5),"7,5 - 9,5",IF(AND(BK92&gt;=10,BK92&lt;=12),"10 - 12",IF(AND(BK92&gt;=12.5,BK92&lt;=13.5),"12,5 - 13,5",IF(BK92=14,"14",IF(AND(BK92&gt;=14.5,BK92&lt;=16.5),"14,5 - 16,5",IF(AND(BK92&gt;=17,BK92&lt;=19),"17 - 19",IF(AND(BK92&gt;=19.5,BK92&lt;=21.5),"19,5 - 21,5",IF(AND(BK92&gt;=22,BK92&lt;=24),"22 - 24",IF(AND(BK92&gt;=24.5,BK92&lt;=26.5),"24,5 - 26,5",IF(AND(BK92&gt;=27,BK92&lt;=29),"27 - 29",IF(AND(BK92&gt;=29.5,BK92&lt;=30),"29,5 - 30","Fuera de rango")))))))))))))))</f>
        <v>0 - 2</v>
      </c>
      <c r="BM92" s="11" t="n">
        <f aca="false">IF(BL92="","",IF(BL92="0 - 2",1,IF(BL92="2,5 - 4,5",2,IF(BL92="5 - 7",3,IF(BL92="7,5 - 9,5",4,IF(BL92="10 - 12",5,IF(BL92="12,5 - 13,5",6,IF(BL92="14","NORMA",IF(BL92="14,5 - 16,5",7,IF(BL92="17 - 19",8,IF(BL92="19,5 - 21,5",9,IF(BL92="22 - 24",10,IF(BL92="24,5 - 26,5",11,IF(BL92="27 - 29",12,IF(BL92="29,5 - 30",13,"")))))))))))))))</f>
        <v>1</v>
      </c>
      <c r="BN92" s="9" t="n">
        <v>18</v>
      </c>
      <c r="BO92" s="10" t="str">
        <f aca="false">IF(BN92="","",IF(AND(BN92&gt;=-20,BN92&lt;=-10),"-20 a -10",IF(AND(BN92&gt;=-9.5,BN92&lt;=0.5),"-9,5 a 0,5",IF(AND(BN92&gt;=1,BN92&lt;=11),"1 a 11",IF(AND(BN92&gt;=11.5,BN92&lt;=21.5),"11,5 a 21,5",IF(BN92=22,"22",IF(AND(BN92&gt;=22.5,BN92&lt;=32.5),"22,5 a 32,5",IF(AND(BN92&gt;=33,BN92&lt;=43),"33 a 43","Fuera de rango"))))))))</f>
        <v>11,5 a 21,5</v>
      </c>
      <c r="BP92" s="11" t="n">
        <f aca="false">IF(BO92="","",IF(BO92="-20 a -10",1,IF(BO92="-9,5 a 0,5",2,IF(BO92="1 a 11",3,IF(BO92="11,5 a 21,5",4,IF(BO92="22","NORMA",IF(BO92="22,5 a 32,5",5,IF(BO92="33 a 43",6,""))))))))</f>
        <v>4</v>
      </c>
      <c r="BQ92" s="9" t="n">
        <v>7</v>
      </c>
      <c r="BR92" s="10" t="str">
        <f aca="false">IF(BQ92="","",IF(AND(BQ92&gt;=-20,BQ92&lt;=-15),"-20 a -15",IF(AND(BQ92&gt;=-14.5,BQ92&lt;=-9.5),"-14,5 a -9,5",IF(AND(BQ92&gt;=-9,BQ92&lt;=-4),"-9 a -4",IF(AND(BQ92&gt;=-3.5,BQ92&lt;=2.5),"-3,5 a 2,5",IF(AND(BQ92&gt;=3,BQ92&lt;=8),"3 a 8",IF(AND(BQ92&gt;=8.5,BQ92&lt;=13.5),"8,5 a 13,5",IF(AND(BQ92&gt;=14,BQ92&lt;=17.5),"14 a 17,5",IF(BQ92=18,"18",IF(AND(BQ92&gt;=18.5,BQ92&lt;=23.5),"18,5 a 23,5",IF(AND(BQ92&gt;=24,BQ92&lt;=29),"24 a 29",IF(AND(BQ92&gt;=29.5,BQ92&lt;=34.5),"29,5 a 34,5",IF(AND(BQ92&gt;=35,BQ92&lt;=40),"35 a 40","Fuera de rango")))))))))))))</f>
        <v>3 a 8</v>
      </c>
      <c r="BS92" s="11" t="n">
        <f aca="false">IF(BR92="","",IF(BR92="-20 a -15",1,IF(BR92="-14,5 a -9,5",2,IF(BR92="-9 a -4",3,IF(BR92="-3,5 a 2,5",4,IF(BR92="3 a 8",5,IF(BR92="8,5 a 13,5",6,IF(BR92="14 a 17,5",7,IF(BR92="18","NORMA",IF(BR92="18,5 a 23,5",8,IF(BR92="24 a 29",9,IF(BR92="29,5 a 34,5",10,IF(BR92="35 a 40",11,"")))))))))))))</f>
        <v>5</v>
      </c>
      <c r="BT92" s="9" t="n">
        <v>4.5</v>
      </c>
      <c r="BU92" s="10" t="str">
        <f aca="false">IF(BT92="","",IF(AND(BT92&gt;=-20,BT92&lt;=-18),"-20 a -18",IF(AND(BT92&gt;=-17.5,BT92&lt;=-15.5),"-17,5 a -15,5",IF(AND(BT92&gt;=-15,BT92&lt;=-13),"-15 a -13",IF(AND(BT92&gt;=-12.5,BT92&lt;=-10.5),"-12,5 a -10,5",IF(AND(BT92&gt;=-10,BT92&lt;=-8),"-10 a -8",IF(AND(BT92&gt;=-7.5,BT92&lt;=-5.5),"-7,5 a -5,5",IF(AND(BT92&gt;=-5,BT92&lt;=-3),"-5 a -3",IF(AND(BT92&gt;=-2.5,BT92&lt;=-0.5),"-2,5 a -0,5",IF(BT92=0,"0",IF(AND(BT92&gt;=0.5,BT92&lt;=2.5),"0,5 a 2,5",IF(AND(BT92&gt;=3,BT92&lt;=5),"3 a 5",IF(AND(BT92&gt;=5.5,BT92&lt;=7.5),"5,5 a 7,5",IF(AND(BT92&gt;=8,BT92&lt;=10),"8 a 10",IF(AND(BT92&gt;=10.5,BT92&lt;=12.5),"10,5 a 12,5",IF(AND(BT92&gt;=13,BT92&lt;=15),"13 a 15",IF(AND(BT92&gt;=15.5,BT92&lt;=17.5),"15,5 a 17,5",IF(AND(BT92&gt;=18,BT92&lt;=20),"18 a 20","Fuera de rango"))))))))))))))))))</f>
        <v>3 a 5</v>
      </c>
      <c r="BV92" s="11" t="n">
        <f aca="false">IF(BT92="","",IF(BT92=0,"NORMA",IF(AND(BT92&gt;=-20,BT92&lt;=-18),2,IF(AND(BT92&gt;=-17.5,BT92&lt;=-15.5),2,IF(AND(BT92&gt;=-15,BT92&lt;=-13),3,IF(AND(BT92&gt;=-12.5,BT92&lt;=-10.5),4,IF(AND(BT92&gt;=-10,BT92&lt;=-8),5,IF(AND(BT92&gt;=-7.5,BT92&lt;=-5.5),6,IF(AND(BT92&gt;=-5,BT92&lt;=-3),7,IF(AND(BT92&gt;=-2.5,BT92&lt;=-0.5),8,IF(AND(BT92&gt;=0.5,BT92&lt;=2.5),9,IF(AND(BT92&gt;=3,BT92&lt;=5),10,IF(AND(BT92&gt;=5.5,BT92&lt;=7.5),11,IF(AND(BT92&gt;=8,BT92&lt;=10),12,IF(AND(BT92&gt;=10.5,BT92&lt;=12.5),13,IF(AND(BT92&gt;=13,BT92&lt;=15),14,IF(AND(BT92&gt;=15.5,BT92&lt;=17.5),15,IF(AND(BT92&gt;=18,BT92&lt;=20),16,"Fuera de rango"))))))))))))))))))</f>
        <v>10</v>
      </c>
      <c r="BW92" s="9" t="n">
        <v>-3.5</v>
      </c>
      <c r="BX92" s="10" t="n">
        <f aca="false">18.5- (0.3*H92)</f>
        <v>6.2</v>
      </c>
      <c r="BY92" s="10" t="n">
        <f aca="false">(BW92)-(BX92)</f>
        <v>-9.7</v>
      </c>
      <c r="BZ92" s="10" t="str">
        <f aca="false">IF(BY92="","",IF(BY92&lt;-27.5,"De -30 a -28",IF(BY92&lt;-25,"De -27,5 a -25,5",IF(BY92&lt;-22.5,"De -25 a -23",IF(BY92&lt;-20,"De -22,5 a -20,5",IF(BY92&lt;-17.5,"De -20 a -18",IF(BY92&lt;-15,"De -17,5 a -15,5",IF(BY92&lt;-12.5,"De -15 a -13",IF(BY92&lt;-10,"De -12,5 a -10,5",IF(BY92&lt;-7.5,"De -10 a -8",IF(BY92&lt;-5,"De -7,5 a -5,5",IF(BY92&lt;-2.5,"De -5 a -3",IF(BY92&lt;0,"De -2,5 a -0,5",IF(BY92&lt;2.5,"De 0 a 2",IF(BY92&lt;5,"De 2,5 a 4,5",IF(BY92&lt;7.5,"De 5 a 7",IF(BY92&lt;10,"De 7,5 a 9,5",IF(BY92&lt;12.5,"De 10 a 12",IF(BY92&lt;15,"De 12,5 a 14,5",IF(BY92&lt;17.5,"De 15 a 17",IF(BY92&lt;20,"De 17,5 a 19,5",IF(BY92&lt;22.5,"De 20 a 22",IF(BY92&lt;25,"De 22,5 a 24,5",IF(BY92&lt;27.5,"De 25 a 27","De 27,5 a 30"))))))))))))))))))))))))</f>
        <v>De -10 a -8</v>
      </c>
      <c r="CA92" s="12" t="n">
        <f aca="false">IF(BY92="","",IF(BY92&lt;=-28,1,IF(BY92&lt;=-25.5,2,IF(BY92&lt;=-23,3,IF(BY92&lt;=-20.5,4,IF(BY92&lt;=-18,5,IF(BY92&lt;=-15.5,6,IF(BY92&lt;=-13,7,IF(BY92&lt;=-10.5,8,IF(BY92&lt;=-8,9,IF(BY92&lt;=-5.5,10,IF(BY92&lt;=-3,11,IF(BY92&lt;=-0.5,12,IF(BY92&lt;=2,13,IF(BY92&lt;=4.5,14,IF(BY92&lt;=7,15,IF(BY92&lt;=9.5,16,IF(BY92&lt;=12,17,IF(BY92&lt;=14.5,18,IF(BY92&lt;=17,19,IF(BY92&lt;=19.5,20,IF(BY92&lt;=22,21,IF(BY92&lt;=24.5,22,IF(BY92&lt;=27,23,IF(BY92&lt;=30,24,"Fuera de rango")))))))))))))))))))))))))</f>
        <v>9</v>
      </c>
      <c r="CB92" s="9" t="n">
        <v>-3.5</v>
      </c>
      <c r="CC92" s="10" t="n">
        <f aca="false">18.5- (0.3*H92)</f>
        <v>6.2</v>
      </c>
      <c r="CD92" s="10" t="n">
        <f aca="false">(CB92)-(CC92)</f>
        <v>-9.7</v>
      </c>
      <c r="CE92" s="10" t="str">
        <f aca="false">IF(CD92="","",IF(CD92&lt;-27.5,"De -30 a -28",IF(CD92&lt;-25,"De -27,5 a -25,5",IF(CD92&lt;-22.5,"De -25 a -23",IF(CD92&lt;-20,"De -22,5 a -20,5",IF(CD92&lt;-17.5,"De -20 a -18",IF(CD92&lt;-15,"De -17,5 a -15,5",IF(CD92&lt;-12.5,"De -15 a -13",IF(CD92&lt;-10,"De -12,5 a -10,5",IF(CD92&lt;-7.5,"De -10 a -8",IF(CD92&lt;-5,"De -7,5 a -5,5",IF(CD92&lt;-2.5,"De -5 a -3",IF(CD92&lt;0,"De -2,5 a -0,5",IF(CD92&lt;=2,"De 0 a 2",IF(CD92&lt;=4.5,"De 2,5 a 4,5",IF(CD92&lt;=7,"De 5 a 7",IF(CD92&lt;=9.5,"De 7,5 a 9,5",IF(CD92&lt;=12,"De 10 a 12",IF(CD92&lt;=14.5,"De 12,5 a 14,5",IF(CD92&lt;=17,"De 15 a 17",IF(CD92&lt;=19.5,"De 17,5 a 19,5",IF(CD92&lt;=22,"De 20 a 22",IF(CD92&lt;=24.5,"De 22,5 a 24,5",IF(CD92&lt;=27,"De 25 a 27","De 27,5 a 30"))))))))))))))))))))))))</f>
        <v>De -10 a -8</v>
      </c>
      <c r="CF92" s="12" t="n">
        <f aca="false">IF(CD92="","",IF(CD92&lt;-27.5,1,IF(CD92&lt;-25,2,IF(CD92&lt;-22.5,3,IF(CD92&lt;-20,4,IF(CD92&lt;-17.5,5,IF(CD92&lt;-15,6,IF(CD92&lt;-12.5,7,IF(CD92&lt;-10,8,IF(CD92&lt;-7.5,9,IF(CD92&lt;-5,10,IF(CD92&lt;-2.5,11,IF(CD92&lt;0,12,IF(CD92&lt;2.5,13,IF(CD92&lt;5,14,IF(CD92&lt;7.5,15,IF(CD92&lt;10,16,IF(CD92&lt;12.5,17,IF(CD92&lt;15,18,IF(CD92&lt;17.5,19,IF(CD92&lt;20,20,IF(CD92&lt;22.5,21,IF(CD92&lt;25,22,IF(CD92&lt;27.5,23,24))))))))))))))))))))))))</f>
        <v>9</v>
      </c>
      <c r="CG92" s="9" t="n">
        <v>-1.5</v>
      </c>
      <c r="CH92" s="10" t="str">
        <f aca="false">IF(CG92="","",IF(AND(CG92&gt;=-10,CG92&lt;=-9.5),"-10 a -9,5",IF(AND(CG92&gt;-9.5,CG92&lt;=-8.5),"-9 a -8,5",IF(AND(CG92&gt;-8.5,CG92&lt;=-7.5),"-8 a -7,5",IF(AND(CG92&gt;-7.5,CG92&lt;=-6.5),"-7 a -6,5",IF(AND(CG92&gt;-6.5,CG92&lt;=-5.5),"-6 a -5,5",IF(AND(CG92&gt;-5.5,CG92&lt;=-4.5),"-5 a -4,5",IF(AND(CG92&gt;-4.5,CG92&lt;=-3.5),"-4 a -3,5",IF(AND(CG92&gt;-3.5,CG92&lt;=-2.5),"-3 a -2,5",IF(CG92=-2.25,"-2,25",IF(AND(CG92&gt;-2.5,CG92&lt;=-1.5),"-2 a -1,5",IF(AND(CG92&gt;-1.5,CG92&lt;=-0.5),"-1 a -0,5",IF(AND(CG92&gt;-0.5,CG92&lt;=0.5),"0 a 0,5",IF(AND(CG92&gt;0.5,CG92&lt;=1.5),"1 a 1,5",IF(AND(CG92&gt;1.5,CG92&lt;=2.5),"2 a 2,5",IF(AND(CG92&gt;2.5,CG92&lt;=3.5),"3 a 3,5",IF(AND(CG92&gt;3.5,CG92&lt;=4.5),"4 a 4,5",IF(AND(CG92&gt;4.5,CG92&lt;=5.5),"5 a 5,5",IF(AND(CG92&gt;5.5,CG92&lt;=6.5),"6 a 6,5",IF(AND(CG92&gt;6.5,CG92&lt;=7.5),"7 a 7,5",IF(AND(CG92&gt;7.5,CG92&lt;=8.5),"8 a 8,5",IF(AND(CG92&gt;8.5,CG92&lt;=9.5),"9 a 9,5",IF(CG92&gt;=10,"10","Fuera de rango")))))))))))))))))))))))</f>
        <v>-2 a -1,5</v>
      </c>
      <c r="CI92" s="11" t="n">
        <f aca="false">IF(CG92="","",IF(CG92=-2.25,"NORMA",IF(CG92&lt;=-9.5,1,IF(CG92&lt;=-8.5,2,IF(CG92&lt;=-7.5,3,IF(CG92&lt;=-6.5,4,IF(CG92&lt;=-5.5,5,IF(CG92&lt;=-4.5,6,IF(CG92&lt;=-3.5,7,IF(CG92&lt;=-2.5,8,IF(CG92&lt;=-1.5,9,IF(CG92&lt;=-0.5,10,IF(CG92&lt;=0.5,11,IF(CG92&lt;=1.5,12,IF(CG92&lt;=2.5,13,IF(CG92&lt;=3.5,14,IF(CG92&lt;=4.5,15,IF(CG92&lt;=5.5,16,IF(CG92&lt;=6.5,17,IF(CG92&lt;=7.5,18,IF(CG92&lt;=8.5,19,IF(CG92&lt;=9.5,20,IF(CG92=10,21,"Fuera de rango")))))))))))))))))))))))</f>
        <v>9</v>
      </c>
      <c r="CJ92" s="9" t="n">
        <v>0.5</v>
      </c>
      <c r="CK92" s="10" t="str">
        <f aca="false">IF(CJ92="","",IF(AND(CJ92&gt;=-6,CJ92&lt;=-5.5),"-6 a -5,5",IF(AND(CJ92&gt;-5.5,CJ92&lt;=-4.5),"-5 a -4,5",IF(AND(CJ92&gt;-4.5,CJ92&lt;=-3.5),"-4 a -3,5",IF(AND(CJ92&gt;-3.5,CJ92&lt;=-2.5),"-3 a -2,5",IF(AND(CJ92&gt;-2.5,CJ92&lt;=-1.5),"-2 a -1,5",IF(AND(CJ92&gt;-1.5,CJ92&lt;=-0.5),"-1 a -0,5",IF(AND(CJ92&gt;-0.5,CJ92&lt;=0.5),"0 a 0,5",IF(AND(CJ92&gt;0.5,CJ92&lt;=1.5),"1 a 1,5",IF(AND(CJ92&gt;1.5,CJ92&lt;2.5),"2",IF(AND(CJ92&gt;=2.5,CJ92&lt;=3),"2,5 a 3",IF(AND(CJ92&gt;3,CJ92&lt;=4),"3,5 a 4",IF(AND(CJ92&gt;4,CJ92&lt;=5),"4,5 a 5",IF(AND(CJ92&gt;5,CJ92&lt;=6),"5,5 a 6",IF(AND(CJ92&gt;6,CJ92&lt;=7),"6,5 a 7",IF(AND(CJ92&gt;7,CJ92&lt;=8),"7,5 a 8",IF(AND(CJ92&gt;8,CJ92&lt;=9.5),"8,5 a 9,5",IF(CJ92=10,"10","Fuera de rango"))))))))))))))))))</f>
        <v>0 a 0,5</v>
      </c>
      <c r="CL92" s="11" t="n">
        <f aca="false">IF(CK92="","",IF(OR(CK92="-6 a -5,5",CK92="-6 - -5,5"),1,IF(OR(CK92="-5 a -4,5",CK92="-5 - -4,5"),2,IF(OR(CK92="-4 a -3,5",CK92="-4 - -3,5"),3,IF(OR(CK92="-3 a -2,5",CK92="-3 - -2,5"),4,IF(OR(CK92="-2 a -1,5",CK92="-2 - -1,5"),5,IF(OR(CK92="-1 a -0,5",CK92="-1 - -0,5"),6,IF(OR(CK92="0 a 0,5",CK92="0 - 0,5"),7,IF(OR(CK92="1 a 1,5",CK92="1 - 1,5"),8,IF(CK92="2","NORMA",IF(OR(CK92="2,5 a 3",CK92="2,5 - 3"),9,IF(OR(CK92="3,5 a 4",CK92="3,5 - 4"),10,IF(OR(CK92="4,5 a 5",CK92="4,5 - 5"),11,IF(OR(CK92="5,5 a 6",CK92="5,5 - 6"),12,IF(OR(CK92="6,5 a 7",CK92="6,5 - 7"),13,IF(OR(CK92="7,5 a 8",CK92="7,5 - 8"),14,IF(OR(CK92="8,5 a 9",CK92="8,5 - 9,5",CK92="9 a 9,5"),15,IF(CK92="10",15,IF(OR(CK92="0,5 a 1",CK92="0,5 - 1"),7,"Fuera de rango")))))))))))))))))))</f>
        <v>7</v>
      </c>
      <c r="CM92" s="10" t="n">
        <v>0</v>
      </c>
      <c r="CN92" s="10" t="str">
        <f aca="false">IF(CM92=0,"0", " ")</f>
        <v>0</v>
      </c>
      <c r="CO92" s="10" t="str">
        <f aca="false">IF(CM92&gt;0,"EME"," ")</f>
        <v> </v>
      </c>
      <c r="CP92" s="10" t="n">
        <v>0</v>
      </c>
      <c r="CQ92" s="10" t="str">
        <f aca="false">IF(CP92&gt;0,"0", " ")</f>
        <v> </v>
      </c>
      <c r="CR92" s="10" t="str">
        <f aca="false">IF(CP92&gt;0,"EME"," ")</f>
        <v> </v>
      </c>
      <c r="CS92" s="9" t="n">
        <v>0</v>
      </c>
      <c r="CT92" s="10" t="str">
        <f aca="false">IF(CS92&gt;0,"1", " ")</f>
        <v> </v>
      </c>
      <c r="CU92" s="10" t="str">
        <f aca="false">IF(CS92&gt;0,"HIP"," ")</f>
        <v> </v>
      </c>
      <c r="CV92" s="9" t="n">
        <v>0</v>
      </c>
      <c r="CW92" s="10" t="str">
        <f aca="false">IF(CV92&gt;0,"1", " ")</f>
        <v> </v>
      </c>
      <c r="CX92" s="10" t="str">
        <f aca="false">IF(CV92&gt;0,"HIP"," ")</f>
        <v> </v>
      </c>
      <c r="CY92" s="9" t="n">
        <v>-10</v>
      </c>
      <c r="CZ92" s="11" t="str">
        <f aca="false">IF(CY92&lt;0,"2"," ")</f>
        <v>2</v>
      </c>
      <c r="DA92" s="11" t="str">
        <f aca="false">IF(CY92&lt;0,"MIO"," ")</f>
        <v>MIO</v>
      </c>
      <c r="DB92" s="9" t="n">
        <v>-13</v>
      </c>
      <c r="DC92" s="11" t="str">
        <f aca="false">IF(DB92&lt;0,"2"," ")</f>
        <v>2</v>
      </c>
      <c r="DD92" s="11" t="str">
        <f aca="false">IF(DB92&lt;0,"MIO"," ")</f>
        <v>MIO</v>
      </c>
      <c r="DE92" s="9" t="n">
        <v>-1</v>
      </c>
      <c r="DF92" s="11" t="str">
        <f aca="false">IF(DE92&lt;0,"3"," ")</f>
        <v>3</v>
      </c>
      <c r="DG92" s="11" t="str">
        <f aca="false">IF(DE92&lt;0,"AST"," ")</f>
        <v>AST</v>
      </c>
      <c r="DH92" s="9" t="n">
        <v>0</v>
      </c>
      <c r="DI92" s="11" t="str">
        <f aca="false">IF(DH92&lt;0,"3"," ")</f>
        <v> </v>
      </c>
      <c r="DJ92" s="11" t="str">
        <f aca="false">IF(DH92&lt;0,"AST"," ")</f>
        <v> </v>
      </c>
      <c r="DK92" s="9" t="n">
        <v>1</v>
      </c>
      <c r="DL92" s="10" t="str">
        <f aca="false">IF(DK92&gt;0,"4"," ")</f>
        <v>4</v>
      </c>
      <c r="DM92" s="10" t="str">
        <f aca="false">IF(DK92&gt;0,"PRE"," ")</f>
        <v>PRE</v>
      </c>
      <c r="DN92" s="9" t="n">
        <v>1</v>
      </c>
      <c r="DO92" s="10" t="str">
        <f aca="false">IF(DN92&gt;0,"4"," ")</f>
        <v>4</v>
      </c>
      <c r="DP92" s="10" t="str">
        <f aca="false">IF(DN92&gt;0,"PRE"," ")</f>
        <v>PRE</v>
      </c>
      <c r="DQ92" s="12" t="n">
        <v>3</v>
      </c>
      <c r="DR92" s="12" t="n">
        <v>2</v>
      </c>
      <c r="DS92" s="12" t="str">
        <f aca="false">CONCATENATE(CO92,CU92,DA92,DG92,DM92)</f>
        <v>  MIOASTPRE</v>
      </c>
      <c r="DT92" s="10" t="str">
        <f aca="false" t="array" ref="DT92">_xlfn.IFS(DS92="EME    ","0", DS92=" HIP   ","1", DS92="  MIO  ","2", DS92="   AST ","3", DS92="    PRE","4", DS92="EME   PRE","5", DS92=" HIP  PRE","6", DS92=" HIP AST ","7", DS92="  MIO PRE","8", DS92="  MIOAST ","9", DS92="   ASTPRE","10",DS92=" HIP ASTPRE","11", DS92="  MIOASTPRE","12", DS92="     ","0")</f>
        <v>12</v>
      </c>
      <c r="DU92" s="1" t="s">
        <v>154</v>
      </c>
      <c r="DV92" s="1" t="str">
        <f aca="false" t="array" ref="DV92">_xlfn.IFS(DU92="SI","2", DU92="NO","1")</f>
        <v>1</v>
      </c>
      <c r="DW92" s="10" t="n">
        <v>0</v>
      </c>
      <c r="DX92" s="11" t="str">
        <f aca="false">IF(DW92=0,"1","2")</f>
        <v>1</v>
      </c>
      <c r="DY92" s="11" t="str">
        <f aca="false" t="array" ref="DY92">_xlfn.IFS(DW92=0,"0", DW92=0.25, "1", DW92=0.5,"2", DW92=0.75,"3", DW92=1,"4",DW92=1.25,"5", DW92=1.5,"6", DW92=1.75,"7", DW92=2,"8")</f>
        <v>0</v>
      </c>
      <c r="DZ92" s="10" t="n">
        <v>0</v>
      </c>
      <c r="EA92" s="11" t="str">
        <f aca="false">IF(DZ92=0,"1","2")</f>
        <v>1</v>
      </c>
      <c r="EB92" s="11" t="str">
        <f aca="false" t="array" ref="EB92">_xlfn.IFS(DZ92=0,"0", DZ92=0.25, "1", DZ92=0.5,"2", DZ92=0.75,"3", DZ92=1,"4",DZ92=1.25,"5", DZ92=1.5,"6", DZ92=1.75,"7", DZ92=2,"8")</f>
        <v>0</v>
      </c>
      <c r="EC92" s="10" t="n">
        <v>1</v>
      </c>
      <c r="ED92" s="10" t="str">
        <f aca="false">IF(EC92=0,"1","2")</f>
        <v>2</v>
      </c>
      <c r="EE92" s="11" t="e">
        <f aca="false" t="array" ref="EE92">_xlfn.IFS(EC92=0,"0", EC92=-0.25, "1", EC92=-0.5,"2", EC92=-0.75,"3", EC92=-1,"4",EC92=-1.25,"5", EC92=-1.5,"6", EC92=-1.75,"7", EC92=-2,"8", EC92=-2.25,"9",EC92=-2.5,"10", EC92=-2.75,"11", EC92=-3,"12", EC92=-3.25,"13", EC92=-3.5,"14", EC92=-3.75,"15",EC92=-4,"16")</f>
        <v>#N/A</v>
      </c>
      <c r="EF92" s="10" t="n">
        <v>1</v>
      </c>
      <c r="EG92" s="10" t="str">
        <f aca="false">IF(EF92=0,"1","2")</f>
        <v>2</v>
      </c>
      <c r="EH92" s="11" t="e">
        <f aca="false" t="array" ref="EH92">_xlfn.IFS(EF92=0,"0", EF92=-0.25, "1", EF92=-0.5,"2", EF92=-0.75,"3", EF92=-1,"4",EF92=-1.25,"5", EF92=-1.5,"6", EF92=-1.75,"7", EF92=-2,"8", EF92=-2.25,"9",EF92=-2.5,"10", EF92=-2.75,"11", EF92=-3,"12", EF92=-3.25,"13", EF92=-3.5,"14", EF92=-3.75,"15",EF92=-4,"16")</f>
        <v>#N/A</v>
      </c>
      <c r="EI92" s="10" t="n">
        <v>-0.5</v>
      </c>
      <c r="EJ92" s="11" t="str">
        <f aca="false">IF(EI92=0,"1","2")</f>
        <v>2</v>
      </c>
      <c r="EK92" s="11" t="str">
        <f aca="false" t="array" ref="EK92">_xlfn.IFS(EI92=0,"0", EI92=-0.25, "1", EI92=-0.5,"2", EI92=-0.75,"3", EI92=-1,"4",EI92=-1.25,"5", EI92=-1.5,"6", EI92=-1.75,"7", EI92=-2,"8", EI92=-2.25,"9", EI92=-2.25,"9",EI92=-2.5,"10", EI92=-2.75,"11", EI92=-3,"12", EI92=-3.25,"13", EI92=-3.5,"14", EI92=-3.75,"15",EI92=-4,"16", EI92=0.25, "17", EI92=0.5, "18")</f>
        <v>2</v>
      </c>
      <c r="EL92" s="10" t="n">
        <v>0</v>
      </c>
      <c r="EM92" s="11" t="str">
        <f aca="false">IF(EL92=0,"1","2")</f>
        <v>1</v>
      </c>
      <c r="EN92" s="11" t="str">
        <f aca="false" t="array" ref="EN92">_xlfn.IFS(EL92=0.25,"17",EL92=0.5,"18", EL92=0,"0", EL92=-0.25, "1", EL92=-0.5,"2", EL92=-0.75,"3", EL92=-1,"4",EL92=-1.25,"5", EL92=-1.5,"6", EL92=-1.75,"7", EL92=-2,"8",EL92= -2.25,"9",EL92=-2.5,"10",EL92= -2.75,"11",EL92= -3,"12",EL92= -3.25,"13",EL92= -3.5,"14",EL92= -3.75,"15",EL92=-4,"16")</f>
        <v>0</v>
      </c>
      <c r="EO92" s="10" t="n">
        <v>0</v>
      </c>
      <c r="EP92" s="11" t="str">
        <f aca="false">IF(EO92=0,"1","2")</f>
        <v>1</v>
      </c>
      <c r="EQ92" s="11" t="str">
        <f aca="false" t="array" ref="EQ92">_xlfn.IFS(EO92=0,"0", EO92=0.25, "1", EO92=0.5,"2", EO92=0.75,"3", EO92=1,"4",EO92=1.25,"5", EO92=1.5,"6", EO92=1.75,"7", EO92=2,"8", EO92=2.25,"9", EO92=2.25,"9",EO92=2.5,"10", EO92=2.75,"11", EO92=3,"12", EO92=3.25,"13", EO92=3.5,"14", EO92=3.75,"15",EO92=4,"16", EO92=-0.25, "17", bq=-0.5, "18")</f>
        <v>0</v>
      </c>
      <c r="ER92" s="10" t="n">
        <v>0</v>
      </c>
      <c r="ES92" s="11" t="str">
        <f aca="false">IF(ER92=0,"1","2")</f>
        <v>1</v>
      </c>
      <c r="ET92" s="11" t="str">
        <f aca="false" t="array" ref="ET92">_xlfn.IFS(ER92=0,"0", ER92=0.25, "1", ER92=0.5,"2", ER92=0.75,"3", ER92=1,"4",ER92=1.25,"5", ER92=1.5,"6", ER92=1.75,"7", ER92=2,"8", ER92=2.25,"9", ER92=2.25,"9",ER92=2.5,"10", ER92=2.75,"11", ER92=3,"12", ER92=3.25,"13", ER92=3.5,"14", ER92=3.75,"15",ER92=4,"16", ER92=-0.25, "17", bq=-0.5, "18")</f>
        <v>0</v>
      </c>
      <c r="EU92" s="13" t="n">
        <v>12</v>
      </c>
      <c r="EV92" s="14" t="str">
        <f aca="false">VLOOKUP(EU92,LEYENDA!$G$2:$H$8,2,TRUE())</f>
        <v>6-12</v>
      </c>
      <c r="EW92" s="14" t="str">
        <f aca="false" t="array" ref="EW92">_xlfn.IFS(EV92="0-5","1", EV92="6-12","2", EV92="13-18","3", EV92="19-24","4", EV92="25-36","5", EV92="37-48","6", EV92="49-60","7")</f>
        <v>2</v>
      </c>
    </row>
    <row r="93" customFormat="false" ht="13.5" hidden="false" customHeight="false" outlineLevel="0" collapsed="false">
      <c r="A93" s="1" t="n">
        <v>45</v>
      </c>
      <c r="B93" s="32" t="n">
        <v>5</v>
      </c>
      <c r="C93" s="33" t="n">
        <v>37434</v>
      </c>
      <c r="D93" s="6"/>
      <c r="E93" s="5" t="str">
        <f aca="false">VLOOKUP(A93,'286'!$A$3:$J$600,10,FALSE())</f>
        <v>VÁZQUEZ GALLEGO, BENITO</v>
      </c>
      <c r="F93" s="4" t="str">
        <f aca="false">VLOOKUP(A93,'286'!$A$3:$I$1768,3,FALSE())</f>
        <v>VAZGABE</v>
      </c>
      <c r="G93" s="6" t="n">
        <f aca="false">VLOOKUP(A93,'286'!$A$3:$I$1768,4,FALSE())</f>
        <v>22194</v>
      </c>
      <c r="H93" s="7" t="n">
        <f aca="false">YEAR(C93)-YEAR(G93)</f>
        <v>42</v>
      </c>
      <c r="I93" s="1" t="str">
        <f aca="false">VLOOKUP(H93,LEYENDA!$C$2:$D$6,2,TRUE())</f>
        <v>41-60</v>
      </c>
      <c r="J93" s="5" t="str">
        <f aca="false">VLOOKUP(A93,'286'!$A$3:$I$1768,7,FALSE())</f>
        <v>H</v>
      </c>
      <c r="K93" s="8" t="str">
        <f aca="false">VLOOKUP(A93,'286'!$A$3:$I$1768,2,FALSE())</f>
        <v>OD</v>
      </c>
      <c r="L93" s="4" t="str">
        <f aca="false">VLOOKUP(A93,'286'!$A$3:$I$1768,8,FALSE())</f>
        <v>D</v>
      </c>
      <c r="M93" s="4" t="str">
        <f aca="false">VLOOKUP(A93,'286'!$A$3:$I$1768,9,FALSE())</f>
        <v>I</v>
      </c>
      <c r="N93" s="8" t="str">
        <f aca="false">IF(R93=O93, "MISMA","CONTRARIA")</f>
        <v>CONTRARIA</v>
      </c>
      <c r="O93" s="8" t="str">
        <f aca="false" t="array" ref="O93">_xlfn.IFS(L93="D","1", L93="I","2")</f>
        <v>1</v>
      </c>
      <c r="P93" s="8" t="str">
        <f aca="false" t="array" ref="P93">_xlfn.IFS(K93="OD","1", K93="OI","2")</f>
        <v>1</v>
      </c>
      <c r="Q93" s="1" t="str">
        <f aca="false" t="array" ref="Q93">_xlfn.IFS(J93="M","1", J93="H","2")</f>
        <v>2</v>
      </c>
      <c r="R93" s="8" t="str">
        <f aca="false" t="array" ref="R93">_xlfn.IFS(M93="D","1", M93="I","2")</f>
        <v>2</v>
      </c>
      <c r="S93" s="1" t="str">
        <f aca="false" t="array" ref="S93">_xlfn.IFS(N93="CONTRARIA", "1",N93= "MISMA","2")</f>
        <v>1</v>
      </c>
      <c r="T93" s="1" t="str">
        <f aca="false" t="array" ref="T93">_xlfn.IFS(I93="0-12","1", I93="13-24","2", I93="25-40","3", I93="41-60","4", I93="61-100","5")</f>
        <v>4</v>
      </c>
      <c r="U93" s="9" t="n">
        <v>0</v>
      </c>
      <c r="V93" s="1" t="str">
        <f aca="false">IF(U93="","",IF(AND(U93&gt;=-9,U93&lt;=-6.5),"-9 a -6,5",IF(AND(U93&gt;=-6,U93&lt;=-3.5),"-6 a -3,5",IF(AND(U93&gt;=-3,U93&lt;=-1),"-3 a -1",IF(U93=-0.5,"-0,5",IF(AND(U93&gt;=0,U93&lt;=2.5),"0 a 2,5",IF(AND(U93&gt;=3,U93&lt;=5.5),"3 a 5,5",IF(AND(U93&gt;=6,U93&lt;=8.5),"6 a 8,5",IF(AND(U93&gt;=9,U93&lt;=20),"9 a 20","Fuera de rango")))))))))</f>
        <v>0 a 2,5</v>
      </c>
      <c r="W93" s="11" t="n">
        <f aca="false">IF(V93="","",IF(V93="-9 a -6,5",2,IF(V93="-6 a -3,5",3,IF(V93="-3 a -1",4,IF(V93="-0,5","NORMA",IF(V93="0 a 2,5",5,IF(V93="3 a 5,5",6,IF(V93="6 a 8,5",7,IF(V93="9 a 20",8,"Fuera de rango")))))))))</f>
        <v>5</v>
      </c>
      <c r="X93" s="9" t="n">
        <v>0</v>
      </c>
      <c r="Y93" s="10" t="str">
        <f aca="false">IF(X93="","",IF(AND(X93&gt;=0,X93&lt;=4),"0 a 4",IF(AND(X93&gt;=4.5,X93&lt;=8.5),"4,5 a 8,5",IF(X93=9,"9",IF(AND(X93&gt;=9.5,X93&lt;=13),"9,5 a 13",IF(AND(X93&gt;=13.5,X93&lt;=20),"13,5 a 20",IF(AND(X93&gt;=20.5,X93&lt;=35),"20,5 a 35","Fuera de rango")))))))</f>
        <v>0 a 4</v>
      </c>
      <c r="Z93" s="11" t="n">
        <f aca="false">IF(Y93="","",IF(Y93="0 a 4",1,IF(Y93="4,5 a 8,5",2,IF(Y93="9","NORMA",IF(Y93="9,5 a 13",3,IF(Y93="13,5 a 20",4,IF(Y93="20,5 a 35",5,"Fuera de rango")))))))</f>
        <v>1</v>
      </c>
      <c r="AA93" s="9" t="n">
        <v>22</v>
      </c>
      <c r="AB93" s="10" t="str">
        <f aca="false">IF(AA93="","",IF(AND(AA93&gt;=0,AA93&lt;=9),"0 a 9",IF(AND(AA93&gt;=9.5,AA93&lt;=18.5),"9,5 a 18,5",IF(AA93=19,"19",IF(AND(AA93&gt;=19.5,AA93&lt;=28),"19,5 a 28",IF(AND(AA93&gt;=28.5,AA93&lt;=40),"28,5 a 40","Fuera de rango"))))))</f>
        <v>19,5 a 28</v>
      </c>
      <c r="AC93" s="11" t="n">
        <f aca="false" t="array" ref="AC93">_xlfn.IFS(AB93="","",AB93="0 a 9",1,AB93="9,5 a 18,5",2,AB93="19","NORMA",AB93="19,5 a 28",3,AB93="28,5 a 40",4,TRUE(),"Fuera de rango")</f>
        <v>3</v>
      </c>
      <c r="AD93" s="9" t="n">
        <v>18</v>
      </c>
      <c r="AE93" s="10" t="str">
        <f aca="false">IF(AD93="","",IF(AND(AD93&gt;=-10,AD93&lt;=0),"De -10 a 0",IF(AND(AD93&gt;=0.5,AD93&lt;=9.5),"0,5 a 9,5",IF(AD93=10,"10",IF(AND(AD93&gt;=10.5,AD93&lt;=20),"10,5 a 20",IF(AND(AD93&gt;=20.5,AD93&lt;=40),"20,5 a 40","Fuera de rango"))))))</f>
        <v>10,5 a 20</v>
      </c>
      <c r="AF93" s="12" t="n">
        <f aca="false">IF(AD93="","",IF(AND(AD93&gt;=-10,AD93&lt;=0),1,IF(AND(AD93&gt;=0.5,AD93&lt;=9.5),2,IF(AD93=10,"NORMA",IF(AND(AD93&gt;=10.5,AD93&lt;=20),3,IF(AND(AD93&gt;=20.5,AD93&lt;=40),4,""))))))</f>
        <v>3</v>
      </c>
      <c r="AG93" s="9" t="n">
        <v>9</v>
      </c>
      <c r="AH93" s="11" t="str">
        <f aca="false">IF(AG93="","",IF(AND(AG93&gt;=0,AG93&lt;=4),"0 a 4",IF(AND(AG93&gt;=4.5,AG93&lt;=8.5),"4,5 a 8,5",IF(AG93=9,"9",IF(AND(AG93&gt;=9.5,AG93&lt;=13),"9,5 a 13",IF(AND(AG93&gt;=13.5,AG93&lt;=25),"13,5 a 25","Fuera de rango"))))))</f>
        <v>9</v>
      </c>
      <c r="AI93" s="11" t="str">
        <f aca="false">IF(AH93="","",IF(AH93="0 a 4",1,IF(AH93="4,5 a 8,5",2,IF(AH93="9","NORMA",IF(AH93="9,5 a 13",3,IF(AH93="13,5 a 25",4,""))))))</f>
        <v>NORMA</v>
      </c>
      <c r="AJ93" s="9" t="n">
        <v>4</v>
      </c>
      <c r="AK93" s="10" t="str">
        <f aca="false">IF(AJ93="","",IF(AND(AJ93&gt;=-15,AJ93&lt;=-10.5),"-15 a -10,5",IF(AND(AJ93&gt;=-10,AJ93&lt;=-4),"-10 a -4",IF(AND(AJ93&gt;=-4.5,AJ93&lt;=0),"-4,5 a 0",IF(AND(AJ93&gt;=0.5,AJ93&lt;=4.5),"0,5 a 4,5",IF(AJ93=5,"5",IF(AND(AJ93&gt;=5.5,AJ93&lt;=10),"5,5 a 10",IF(AND(AJ93&gt;=10.5,AJ93&lt;=20),"10,5 a 20","Fuera de rango"))))))))</f>
        <v>0,5 a 4,5</v>
      </c>
      <c r="AL93" s="11" t="n">
        <f aca="false">IF(AK93="","",IF(AK93="-15 a -10,5",1,IF(AK93="-10 a -4",2,IF(AK93="-4,5 a 0",3,IF(AK93="0,5 a 4,5",4,IF(AK93="5","NORMA",IF(AK93="5,5 a 10",5,IF(AK93="10,5 a 20",6,"Error"))))))))</f>
        <v>4</v>
      </c>
      <c r="AM93" s="9" t="n">
        <v>8</v>
      </c>
      <c r="AN93" s="10" t="str">
        <f aca="false">IF(AM93="","",IF(AND(AM93&gt;=-7.5,AM93&lt;=-5.5),"-7,5 a -5,5",IF(AND(AM93&gt;=-5,AM93&lt;=-3),"-5 a -3",IF(AND(AM93&gt;=-2.5,AM93&lt;=-0.5),"-2,5 a -0,5",IF(AM93=0,"0,00",IF(AND(AM93&gt;=0.5,AM93&lt;=2.5),"0,5 a 2,5",IF(AND(AM93&gt;=3,AM93&lt;=5),"3 a 5",IF(AND(AM93&gt;=5.5,AM93&lt;=7.5),"5,5 a 7,5",IF(AND(AM93&gt;=8,AM93&lt;=10),"8 a 10","Fuera de rango")))))))))</f>
        <v>8 a 10</v>
      </c>
      <c r="AO93" s="11" t="n">
        <f aca="false">IF(AN93="","",IF(AN93="-7,5 a -5,5",1,IF(AN93="-5 a -3",2,IF(AN93="-2,5 a -0,5",3,IF(AN93="0,00","NORMA",IF(AN93="0,5 a 2,5",4,IF(AN93="3 a 5",5,IF(AN93="5,5 a 7,5",6,IF(AN93="8 a 10",7,"Error")))))))))</f>
        <v>7</v>
      </c>
      <c r="AP93" s="9" t="n">
        <v>-8</v>
      </c>
      <c r="AQ93" s="10" t="str">
        <f aca="false">IF(AP93="","",IF(AND(AP93&gt;=-20,AP93&lt;=-9.5),"-20 a -9,5",IF(AND(AP93&gt;=-9,AP93&lt;=-6.5),"-9 a -6,5",IF(AP93=-6,"-6",IF(AND(AP93&gt;=-5.5,AP93&lt;=-3),"-5,5 a -3",IF(AND(AP93&gt;=-2.5,AP93&lt;=0),"-2,5 a 0",IF(AND(AP93&gt;=0.5,AP93&lt;=3),"0,5 a 3",IF(AND(AP93&gt;=3.5,AP93&lt;=6),"3,5 a 6",IF(AND(AP93&gt;=6.5,AP93&lt;=9),"6,5 a 9",IF(AND(AP93&gt;=9.5,AP93&lt;=20),"9,5 a 20","Fuera de rango"))))))))))</f>
        <v>-9 a -6,5</v>
      </c>
      <c r="AR93" s="11" t="n">
        <f aca="false">IF(AQ93="","",IF(AQ93="-20 a -9,5",1,IF(AQ93="-9 a -6,5",2,IF(AQ93="-6","NORMA",IF(AQ93="-5,5 a -3",3,IF(AQ93="-2,5 a 0",4,IF(AQ93="0,5 a 3",5,IF(AQ93="3,5 a 6",6,IF(AQ93="6,5 a 9",7,IF(AQ93="9,5 a 20",8,""))))))))))</f>
        <v>2</v>
      </c>
      <c r="AS93" s="9" t="n">
        <v>0</v>
      </c>
      <c r="AT93" s="10" t="str">
        <f aca="false">IF(AS93="","",IF(AND(AS93&gt;=-16,AS93&lt;=-14),"-16 a -14",IF(AND(AS93&gt;=-13.5,AS93&lt;=-11.5),"-13,5 a -11,5",IF(AND(AS93&gt;=-11,AS93&lt;=-9),"-11 a -9",IF(AND(AS93&gt;=-8.5,AS93&lt;=-6.5),"-8,5 a -6,5",IF(AND(AS93&gt;=-6,AS93&lt;=-4),"-6 a -4",IF(AND(AS93&gt;=-3.5,AS93&lt;=-1.5),"-3,5 a -1,5",IF(AND(AS93&gt;=-1,AS93&lt;=1),"-1 a 1",IF(AND(AS93&gt;=1.5,AS93&lt;=3.5),"1,5 a 3,5",IF(AND(AS93&gt;=4,AS93&lt;=6),"4 a 6",IF(AND(AS93&gt;=6.5,AS93&lt;=8.5),"6,5 a 8,5",IF(AND(AS93&gt;=9,AS93&lt;=11),"9 a 11",IF(AND(AS93&gt;=11.5,AS93&lt;=13.5),"11,5 a 13,5",IF(AND(AS93&gt;=14,AS93&lt;=16),"14 a 16",IF(AND(AS93&gt;=16.5,AS93&lt;=18.5),"16,5 a 18,5",IF(AND(AS93&gt;=19,AS93&lt;=21),"19 a 21","Fuera de rango"))))))))))))))))</f>
        <v>-1 a 1</v>
      </c>
      <c r="AU93" s="11" t="n">
        <f aca="false" t="array" ref="AU93">IF(AT93="","",_xlfn.IFS(AT93="-16 a -14",1,AT93="-13,5 a -11,5",2,AT93="-11 a -9",3,AT93="-8,5 a -6,5",4,AT93="-6 a -4",5,AT93="-3,5 a -1,5",6,AT93="-1 a 1",7,AT93="1,5 a 3,5",8,AT93="4 a 6","NORMA",AT93="6,5 a 8,5",9,AT93="9 a 11",10,AT93="11,5 a 13,5",11,AT93="14 a 16",12,AT93="16,5 a 18,5",13,AT93="19 a 21",14,TRUE(),""))</f>
        <v>7</v>
      </c>
      <c r="AV93" s="9" t="n">
        <v>2</v>
      </c>
      <c r="AW93" s="10" t="str">
        <f aca="false">IF(AV93="","",IF(AND(AV93&gt;=-1,AV93&lt;=-0.5),"-1 a -0,5",IF(AND(AV93&gt;-0.5,AV93&lt;=0),"De -0,5 a 0",IF(AND(AV93&gt;=0.25,AV93&lt;=0.75),"0,25 a 0,75",IF(AND(AV93&gt;=1,AV93&lt;=1.5),"1 a 1,5",IF(AND(AV93&gt;=1.75,AV93&lt;=2.25),"1,75 a 2,25",IF(AND(AV93&gt;=2.5,AV93&lt;=3),"2,5 a 3",IF(AND(AV93&gt;=3.25,AV93&lt;=3.75),"3,25 a 3,75","Fuera de rango"))))))))</f>
        <v>1,75 a 2,25</v>
      </c>
      <c r="AX93" s="11" t="n">
        <f aca="false">IF(AW93="","",IF(OR(AW93="-1 a -0,5",AW93="-1 a -0.5"),1,IF(OR(AW93="De -0,5 a 0",AW93="-0,5 a 0",AW93="De -0.5 a 0"),2,IF(OR(AW93="0,25 a 0,75",AW93="0.25 a 0.75"),"NORMA",IF(OR(AW93="1 a 1,5",AW93="1 a 1.5"),3,IF(OR(AW93="1,75 a 2,25",AW93="1.75 a 2.25"),4,IF(OR(AW93="2,5 a 3",AW93="2.5 a 3"),5,IF(OR(AW93="3,25 a 3,75",AW93="3.25 a 3.75"),6,""))))))))</f>
        <v>4</v>
      </c>
      <c r="AY93" s="9" t="n">
        <v>-8</v>
      </c>
      <c r="AZ93" s="10" t="str">
        <f aca="false">IF(AY93="","",IF(AND(AY93&gt;=-20,AY93&lt;=-9.5),"-20 a -9,5",IF(AND(AY93&gt;=-9,AY93&lt;=-6.5),"-9 a -6,5",IF(AY93=-6,"-6",IF(AND(AY93&gt;=-5.5,AY93&lt;=-3),"-5,5 a -3",IF(AND(AY93&gt;=-2.5,AY93&lt;=0),"-2,5 a 0",IF(AND(AY93&gt;=0.5,AY93&lt;=3),"0,5 a 3",IF(AND(AY93&gt;=3.5,AY93&lt;=6),"3,5 a 6","Fuera de rango"))))))))</f>
        <v>-9 a -6,5</v>
      </c>
      <c r="BA93" s="11" t="n">
        <f aca="false">IF(AZ93="","",IF(AZ93="-20 a -9,5",1,IF(AZ93="-9 a -6,5",2,IF(AZ93="-6","NORMA",IF(AZ93="-5,5 a -3",3,IF(AZ93="-2,5 a 0",4,IF(AZ93="0,5 a 3",5,IF(AZ93="3,5 a 6",6,""))))))))</f>
        <v>2</v>
      </c>
      <c r="BB93" s="9" t="n">
        <v>0</v>
      </c>
      <c r="BC93" s="10" t="str">
        <f aca="false" t="array" ref="BC93">IF(BB93="","",_xlfn.IFS(AND(BB93&gt;=0,BB93&lt;=2),"0 a 2",AND(BB93&gt;=2.5,BB93&lt;=4.5),"2,5 a 4,5",AND(BB93&gt;=5,BB93&lt;=7),"5 a 7",AND(BB93&gt;=7.5,BB93&lt;=9.5),"7,5 a 9,5",AND(BB93&gt;=10,BB93&lt;=12),"10 a 12",AND(BB93&gt;=12.5,BB93&lt;=14.5),"12,5 a 14,5",BB93=15,"15",AND(BB93&gt;=15.5,BB93&lt;=17.5),"15,5 a 17,5",AND(BB93&gt;=18,BB93&lt;=20),"18 a 20",AND(BB93&gt;=20.5,BB93&lt;=22.5),"20,5 a 22,5",AND(BB93&gt;=23,BB93&lt;=25),"23 a 25",TRUE(),"Fuera de rango"))</f>
        <v>0 a 2</v>
      </c>
      <c r="BD93" s="11" t="n">
        <f aca="false" t="array" ref="BD93">IF(BC93="","",_xlfn.IFS(BC93="0 a 2",1,BC93="2,5 a 4,5",2,BC93="5 a 7",3,BC93="7,5 a 9,5",4,BC93="10 a 12",5,BC93="12,5 a 14,5",6,BC93="15","NORMA",BC93="15,5 a 17,5",7,BC93="18 a 20",8,BC93="20,5 a 22,5",9,BC93="23 a 25",10,TRUE(),"Fuera de rango"))</f>
        <v>1</v>
      </c>
      <c r="BE93" s="9" t="n">
        <v>24</v>
      </c>
      <c r="BF93" s="10" t="str">
        <f aca="false">IF(BE93="","",IF(AND(BE93&gt;=-20,BE93&lt;=-10),"-20 a -10",IF(AND(BE93&gt;=-9.5,BE93&lt;=0.5),"-9,5 a 0,5",IF(AND(BE93&gt;=1,BE93&lt;=11),"1 a 11",IF(AND(BE93&gt;=11.5,BE93&lt;=20.5),"11,5 a 20,5",IF(BE93=21,"21",IF(AND(BE93&gt;=21.5,BE93&lt;=31.5),"21,5 a 31,5",IF(AND(BE93&gt;=32,BE93&lt;=42),"32 a 42","Fuera de rango"))))))))</f>
        <v>21,5 a 31,5</v>
      </c>
      <c r="BG93" s="11" t="n">
        <f aca="false">IF(BF93="","",IF(BF93="-20 a -10",1,IF(BF93="-9,5 a 0,5",2,IF(BF93="1 a 11",3,IF(BF93="11,5 a 20,5",4,IF(BF93="21","NORMA",IF(BF93="21,5 a 31,5",5,IF(BF93="32 a 42",6,""))))))))</f>
        <v>5</v>
      </c>
      <c r="BH93" s="9" t="n">
        <v>13</v>
      </c>
      <c r="BI93" s="10" t="str">
        <f aca="false">IF(BH93="","",IF(AND(BH93&gt;=-20,BH93&lt;=-15),"-20 a -15",IF(AND(BH93&gt;=-14.5,BH93&lt;=-9.5),"-14,5 a -9,5",IF(AND(BH93&gt;=-9,BH93&lt;=-4),"-9 a -4",IF(AND(BH93&gt;=-3.5,BH93&lt;=2.5),"-3,5 a 2,5",IF(AND(BH93&gt;=3,BH93&lt;=8),"3 a 8",IF(AND(BH93&gt;=8.5,BH93&lt;=14.5),"8,5 a 14,5",IF(BH93=15,"15",IF(AND(BH93&gt;=15.5,BH93&lt;=20.5),"15,5 a 20,5",IF(AND(BH93&gt;=21,BH93&lt;=26),"21 a 26","Fuera de rango"))))))))))</f>
        <v>8,5 a 14,5</v>
      </c>
      <c r="BJ93" s="11" t="n">
        <f aca="false">IF(BI93="","",IF(BI93="-20 a -15",1,IF(BI93="-14,5 a -9,5",2,IF(BI93="-9 a -4",3,IF(BI93="-3,5 a 2,5",4,IF(BI93="3 a 8",5,IF(BI93="8,5 a 14,5",6,IF(BI93="15","NORMA",IF(BI93="15,5 a 20,5",7,IF(BI93="21 a 26",8,IF(BI93="26,5 a 31,5",9,"")))))))))))</f>
        <v>6</v>
      </c>
      <c r="BK93" s="9" t="n">
        <v>0</v>
      </c>
      <c r="BL93" s="10" t="str">
        <f aca="false">IF(BK93="","",IF(AND(BK93&gt;=0,BK93&lt;=2),"0 - 2",IF(AND(BK93&gt;=2.5,BK93&lt;=4.5),"2,5 - 4,5",IF(AND(BK93&gt;=5,BK93&lt;=7),"5 - 7",IF(AND(BK93&gt;=7.5,BK93&lt;=9.5),"7,5 - 9,5",IF(AND(BK93&gt;=10,BK93&lt;=12),"10 - 12",IF(AND(BK93&gt;=12.5,BK93&lt;=13.5),"12,5 - 13,5",IF(BK93=14,"14",IF(AND(BK93&gt;=14.5,BK93&lt;=16.5),"14,5 - 16,5",IF(AND(BK93&gt;=17,BK93&lt;=19),"17 - 19",IF(AND(BK93&gt;=19.5,BK93&lt;=21.5),"19,5 - 21,5",IF(AND(BK93&gt;=22,BK93&lt;=24),"22 - 24",IF(AND(BK93&gt;=24.5,BK93&lt;=26.5),"24,5 - 26,5",IF(AND(BK93&gt;=27,BK93&lt;=29),"27 - 29",IF(AND(BK93&gt;=29.5,BK93&lt;=30),"29,5 - 30","Fuera de rango")))))))))))))))</f>
        <v>0 - 2</v>
      </c>
      <c r="BM93" s="11" t="n">
        <f aca="false">IF(BL93="","",IF(BL93="0 - 2",1,IF(BL93="2,5 - 4,5",2,IF(BL93="5 - 7",3,IF(BL93="7,5 - 9,5",4,IF(BL93="10 - 12",5,IF(BL93="12,5 - 13,5",6,IF(BL93="14","NORMA",IF(BL93="14,5 - 16,5",7,IF(BL93="17 - 19",8,IF(BL93="19,5 - 21,5",9,IF(BL93="22 - 24",10,IF(BL93="24,5 - 26,5",11,IF(BL93="27 - 29",12,IF(BL93="29,5 - 30",13,"")))))))))))))))</f>
        <v>1</v>
      </c>
      <c r="BN93" s="9" t="n">
        <v>14</v>
      </c>
      <c r="BO93" s="10" t="str">
        <f aca="false">IF(BN93="","",IF(AND(BN93&gt;=-20,BN93&lt;=-10),"-20 a -10",IF(AND(BN93&gt;=-9.5,BN93&lt;=0.5),"-9,5 a 0,5",IF(AND(BN93&gt;=1,BN93&lt;=11),"1 a 11",IF(AND(BN93&gt;=11.5,BN93&lt;=21.5),"11,5 a 21,5",IF(BN93=22,"22",IF(AND(BN93&gt;=22.5,BN93&lt;=32.5),"22,5 a 32,5",IF(AND(BN93&gt;=33,BN93&lt;=43),"33 a 43","Fuera de rango"))))))))</f>
        <v>11,5 a 21,5</v>
      </c>
      <c r="BP93" s="11" t="n">
        <f aca="false">IF(BO93="","",IF(BO93="-20 a -10",1,IF(BO93="-9,5 a 0,5",2,IF(BO93="1 a 11",3,IF(BO93="11,5 a 21,5",4,IF(BO93="22","NORMA",IF(BO93="22,5 a 32,5",5,IF(BO93="33 a 43",6,""))))))))</f>
        <v>4</v>
      </c>
      <c r="BQ93" s="9" t="n">
        <v>5</v>
      </c>
      <c r="BR93" s="10" t="str">
        <f aca="false">IF(BQ93="","",IF(AND(BQ93&gt;=-20,BQ93&lt;=-15),"-20 a -15",IF(AND(BQ93&gt;=-14.5,BQ93&lt;=-9.5),"-14,5 a -9,5",IF(AND(BQ93&gt;=-9,BQ93&lt;=-4),"-9 a -4",IF(AND(BQ93&gt;=-3.5,BQ93&lt;=2.5),"-3,5 a 2,5",IF(AND(BQ93&gt;=3,BQ93&lt;=8),"3 a 8",IF(AND(BQ93&gt;=8.5,BQ93&lt;=13.5),"8,5 a 13,5",IF(AND(BQ93&gt;=14,BQ93&lt;=17.5),"14 a 17,5",IF(BQ93=18,"18",IF(AND(BQ93&gt;=18.5,BQ93&lt;=23.5),"18,5 a 23,5",IF(AND(BQ93&gt;=24,BQ93&lt;=29),"24 a 29",IF(AND(BQ93&gt;=29.5,BQ93&lt;=34.5),"29,5 a 34,5",IF(AND(BQ93&gt;=35,BQ93&lt;=40),"35 a 40","Fuera de rango")))))))))))))</f>
        <v>3 a 8</v>
      </c>
      <c r="BS93" s="11" t="n">
        <f aca="false">IF(BR93="","",IF(BR93="-20 a -15",1,IF(BR93="-14,5 a -9,5",2,IF(BR93="-9 a -4",3,IF(BR93="-3,5 a 2,5",4,IF(BR93="3 a 8",5,IF(BR93="8,5 a 13,5",6,IF(BR93="14 a 17,5",7,IF(BR93="18","NORMA",IF(BR93="18,5 a 23,5",8,IF(BR93="24 a 29",9,IF(BR93="29,5 a 34,5",10,IF(BR93="35 a 40",11,"")))))))))))))</f>
        <v>5</v>
      </c>
      <c r="BT93" s="9" t="n">
        <v>0</v>
      </c>
      <c r="BU93" s="10" t="str">
        <f aca="false">IF(BT93="","",IF(AND(BT93&gt;=-20,BT93&lt;=-18),"-20 a -18",IF(AND(BT93&gt;=-17.5,BT93&lt;=-15.5),"-17,5 a -15,5",IF(AND(BT93&gt;=-15,BT93&lt;=-13),"-15 a -13",IF(AND(BT93&gt;=-12.5,BT93&lt;=-10.5),"-12,5 a -10,5",IF(AND(BT93&gt;=-10,BT93&lt;=-8),"-10 a -8",IF(AND(BT93&gt;=-7.5,BT93&lt;=-5.5),"-7,5 a -5,5",IF(AND(BT93&gt;=-5,BT93&lt;=-3),"-5 a -3",IF(AND(BT93&gt;=-2.5,BT93&lt;=-0.5),"-2,5 a -0,5",IF(BT93=0,"0",IF(AND(BT93&gt;=0.5,BT93&lt;=2.5),"0,5 a 2,5",IF(AND(BT93&gt;=3,BT93&lt;=5),"3 a 5",IF(AND(BT93&gt;=5.5,BT93&lt;=7.5),"5,5 a 7,5",IF(AND(BT93&gt;=8,BT93&lt;=10),"8 a 10",IF(AND(BT93&gt;=10.5,BT93&lt;=12.5),"10,5 a 12,5",IF(AND(BT93&gt;=13,BT93&lt;=15),"13 a 15",IF(AND(BT93&gt;=15.5,BT93&lt;=17.5),"15,5 a 17,5",IF(AND(BT93&gt;=18,BT93&lt;=20),"18 a 20","Fuera de rango"))))))))))))))))))</f>
        <v>0</v>
      </c>
      <c r="BV93" s="11" t="str">
        <f aca="false">IF(BT93="","",IF(BT93=0,"NORMA",IF(AND(BT93&gt;=-20,BT93&lt;=-18),2,IF(AND(BT93&gt;=-17.5,BT93&lt;=-15.5),2,IF(AND(BT93&gt;=-15,BT93&lt;=-13),3,IF(AND(BT93&gt;=-12.5,BT93&lt;=-10.5),4,IF(AND(BT93&gt;=-10,BT93&lt;=-8),5,IF(AND(BT93&gt;=-7.5,BT93&lt;=-5.5),6,IF(AND(BT93&gt;=-5,BT93&lt;=-3),7,IF(AND(BT93&gt;=-2.5,BT93&lt;=-0.5),8,IF(AND(BT93&gt;=0.5,BT93&lt;=2.5),9,IF(AND(BT93&gt;=3,BT93&lt;=5),10,IF(AND(BT93&gt;=5.5,BT93&lt;=7.5),11,IF(AND(BT93&gt;=8,BT93&lt;=10),12,IF(AND(BT93&gt;=10.5,BT93&lt;=12.5),13,IF(AND(BT93&gt;=13,BT93&lt;=15),14,IF(AND(BT93&gt;=15.5,BT93&lt;=17.5),15,IF(AND(BT93&gt;=18,BT93&lt;=20),16,"Fuera de rango"))))))))))))))))))</f>
        <v>NORMA</v>
      </c>
      <c r="BW93" s="9" t="n">
        <v>-4.25</v>
      </c>
      <c r="BX93" s="10" t="n">
        <f aca="false">18.5- (0.3*H93)</f>
        <v>5.9</v>
      </c>
      <c r="BY93" s="10" t="n">
        <f aca="false">(BW93)-(BX93)</f>
        <v>-10.15</v>
      </c>
      <c r="BZ93" s="10" t="str">
        <f aca="false">IF(BY93="","",IF(BY93&lt;-27.5,"De -30 a -28",IF(BY93&lt;-25,"De -27,5 a -25,5",IF(BY93&lt;-22.5,"De -25 a -23",IF(BY93&lt;-20,"De -22,5 a -20,5",IF(BY93&lt;-17.5,"De -20 a -18",IF(BY93&lt;-15,"De -17,5 a -15,5",IF(BY93&lt;-12.5,"De -15 a -13",IF(BY93&lt;-10,"De -12,5 a -10,5",IF(BY93&lt;-7.5,"De -10 a -8",IF(BY93&lt;-5,"De -7,5 a -5,5",IF(BY93&lt;-2.5,"De -5 a -3",IF(BY93&lt;0,"De -2,5 a -0,5",IF(BY93&lt;2.5,"De 0 a 2",IF(BY93&lt;5,"De 2,5 a 4,5",IF(BY93&lt;7.5,"De 5 a 7",IF(BY93&lt;10,"De 7,5 a 9,5",IF(BY93&lt;12.5,"De 10 a 12",IF(BY93&lt;15,"De 12,5 a 14,5",IF(BY93&lt;17.5,"De 15 a 17",IF(BY93&lt;20,"De 17,5 a 19,5",IF(BY93&lt;22.5,"De 20 a 22",IF(BY93&lt;25,"De 22,5 a 24,5",IF(BY93&lt;27.5,"De 25 a 27","De 27,5 a 30"))))))))))))))))))))))))</f>
        <v>De -12,5 a -10,5</v>
      </c>
      <c r="CA93" s="12" t="n">
        <f aca="false">IF(BY93="","",IF(BY93&lt;=-28,1,IF(BY93&lt;=-25.5,2,IF(BY93&lt;=-23,3,IF(BY93&lt;=-20.5,4,IF(BY93&lt;=-18,5,IF(BY93&lt;=-15.5,6,IF(BY93&lt;=-13,7,IF(BY93&lt;=-10.5,8,IF(BY93&lt;=-8,9,IF(BY93&lt;=-5.5,10,IF(BY93&lt;=-3,11,IF(BY93&lt;=-0.5,12,IF(BY93&lt;=2,13,IF(BY93&lt;=4.5,14,IF(BY93&lt;=7,15,IF(BY93&lt;=9.5,16,IF(BY93&lt;=12,17,IF(BY93&lt;=14.5,18,IF(BY93&lt;=17,19,IF(BY93&lt;=19.5,20,IF(BY93&lt;=22,21,IF(BY93&lt;=24.5,22,IF(BY93&lt;=27,23,IF(BY93&lt;=30,24,"Fuera de rango")))))))))))))))))))))))))</f>
        <v>9</v>
      </c>
      <c r="CB93" s="9" t="n">
        <v>-4.25</v>
      </c>
      <c r="CC93" s="10" t="n">
        <f aca="false">18.5- (0.3*H93)</f>
        <v>5.9</v>
      </c>
      <c r="CD93" s="10" t="n">
        <f aca="false">(CB93)-(CC93)</f>
        <v>-10.15</v>
      </c>
      <c r="CE93" s="10" t="str">
        <f aca="false">IF(CD93="","",IF(CD93&lt;-27.5,"De -30 a -28",IF(CD93&lt;-25,"De -27,5 a -25,5",IF(CD93&lt;-22.5,"De -25 a -23",IF(CD93&lt;-20,"De -22,5 a -20,5",IF(CD93&lt;-17.5,"De -20 a -18",IF(CD93&lt;-15,"De -17,5 a -15,5",IF(CD93&lt;-12.5,"De -15 a -13",IF(CD93&lt;-10,"De -12,5 a -10,5",IF(CD93&lt;-7.5,"De -10 a -8",IF(CD93&lt;-5,"De -7,5 a -5,5",IF(CD93&lt;-2.5,"De -5 a -3",IF(CD93&lt;0,"De -2,5 a -0,5",IF(CD93&lt;=2,"De 0 a 2",IF(CD93&lt;=4.5,"De 2,5 a 4,5",IF(CD93&lt;=7,"De 5 a 7",IF(CD93&lt;=9.5,"De 7,5 a 9,5",IF(CD93&lt;=12,"De 10 a 12",IF(CD93&lt;=14.5,"De 12,5 a 14,5",IF(CD93&lt;=17,"De 15 a 17",IF(CD93&lt;=19.5,"De 17,5 a 19,5",IF(CD93&lt;=22,"De 20 a 22",IF(CD93&lt;=24.5,"De 22,5 a 24,5",IF(CD93&lt;=27,"De 25 a 27","De 27,5 a 30"))))))))))))))))))))))))</f>
        <v>De -12,5 a -10,5</v>
      </c>
      <c r="CF93" s="12" t="n">
        <f aca="false">IF(CD93="","",IF(CD93&lt;-27.5,1,IF(CD93&lt;-25,2,IF(CD93&lt;-22.5,3,IF(CD93&lt;-20,4,IF(CD93&lt;-17.5,5,IF(CD93&lt;-15,6,IF(CD93&lt;-12.5,7,IF(CD93&lt;-10,8,IF(CD93&lt;-7.5,9,IF(CD93&lt;-5,10,IF(CD93&lt;-2.5,11,IF(CD93&lt;0,12,IF(CD93&lt;2.5,13,IF(CD93&lt;5,14,IF(CD93&lt;7.5,15,IF(CD93&lt;10,16,IF(CD93&lt;12.5,17,IF(CD93&lt;15,18,IF(CD93&lt;17.5,19,IF(CD93&lt;20,20,IF(CD93&lt;22.5,21,IF(CD93&lt;25,22,IF(CD93&lt;27.5,23,24))))))))))))))))))))))))</f>
        <v>8</v>
      </c>
      <c r="CG93" s="9" t="n">
        <v>-2.25</v>
      </c>
      <c r="CH93" s="10" t="str">
        <f aca="false">IF(CG93="","",IF(AND(CG93&gt;=-10,CG93&lt;=-9.5),"-10 a -9,5",IF(AND(CG93&gt;-9.5,CG93&lt;=-8.5),"-9 a -8,5",IF(AND(CG93&gt;-8.5,CG93&lt;=-7.5),"-8 a -7,5",IF(AND(CG93&gt;-7.5,CG93&lt;=-6.5),"-7 a -6,5",IF(AND(CG93&gt;-6.5,CG93&lt;=-5.5),"-6 a -5,5",IF(AND(CG93&gt;-5.5,CG93&lt;=-4.5),"-5 a -4,5",IF(AND(CG93&gt;-4.5,CG93&lt;=-3.5),"-4 a -3,5",IF(AND(CG93&gt;-3.5,CG93&lt;=-2.5),"-3 a -2,5",IF(CG93=-2.25,"-2,25",IF(AND(CG93&gt;-2.5,CG93&lt;=-1.5),"-2 a -1,5",IF(AND(CG93&gt;-1.5,CG93&lt;=-0.5),"-1 a -0,5",IF(AND(CG93&gt;-0.5,CG93&lt;=0.5),"0 a 0,5",IF(AND(CG93&gt;0.5,CG93&lt;=1.5),"1 a 1,5",IF(AND(CG93&gt;1.5,CG93&lt;=2.5),"2 a 2,5",IF(AND(CG93&gt;2.5,CG93&lt;=3.5),"3 a 3,5",IF(AND(CG93&gt;3.5,CG93&lt;=4.5),"4 a 4,5",IF(AND(CG93&gt;4.5,CG93&lt;=5.5),"5 a 5,5",IF(AND(CG93&gt;5.5,CG93&lt;=6.5),"6 a 6,5",IF(AND(CG93&gt;6.5,CG93&lt;=7.5),"7 a 7,5",IF(AND(CG93&gt;7.5,CG93&lt;=8.5),"8 a 8,5",IF(AND(CG93&gt;8.5,CG93&lt;=9.5),"9 a 9,5",IF(CG93&gt;=10,"10","Fuera de rango")))))))))))))))))))))))</f>
        <v>-2,25</v>
      </c>
      <c r="CI93" s="11" t="str">
        <f aca="false">IF(CG93="","",IF(CG93=-2.25,"NORMA",IF(CG93&lt;=-9.5,1,IF(CG93&lt;=-8.5,2,IF(CG93&lt;=-7.5,3,IF(CG93&lt;=-6.5,4,IF(CG93&lt;=-5.5,5,IF(CG93&lt;=-4.5,6,IF(CG93&lt;=-3.5,7,IF(CG93&lt;=-2.5,8,IF(CG93&lt;=-1.5,9,IF(CG93&lt;=-0.5,10,IF(CG93&lt;=0.5,11,IF(CG93&lt;=1.5,12,IF(CG93&lt;=2.5,13,IF(CG93&lt;=3.5,14,IF(CG93&lt;=4.5,15,IF(CG93&lt;=5.5,16,IF(CG93&lt;=6.5,17,IF(CG93&lt;=7.5,18,IF(CG93&lt;=8.5,19,IF(CG93&lt;=9.5,20,IF(CG93=10,21,"Fuera de rango")))))))))))))))))))))))</f>
        <v>NORMA</v>
      </c>
      <c r="CJ93" s="9" t="n">
        <v>1.5</v>
      </c>
      <c r="CK93" s="10" t="str">
        <f aca="false">IF(CJ93="","",IF(AND(CJ93&gt;=-6,CJ93&lt;=-5.5),"-6 a -5,5",IF(AND(CJ93&gt;-5.5,CJ93&lt;=-4.5),"-5 a -4,5",IF(AND(CJ93&gt;-4.5,CJ93&lt;=-3.5),"-4 a -3,5",IF(AND(CJ93&gt;-3.5,CJ93&lt;=-2.5),"-3 a -2,5",IF(AND(CJ93&gt;-2.5,CJ93&lt;=-1.5),"-2 a -1,5",IF(AND(CJ93&gt;-1.5,CJ93&lt;=-0.5),"-1 a -0,5",IF(AND(CJ93&gt;-0.5,CJ93&lt;=0.5),"0 a 0,5",IF(AND(CJ93&gt;0.5,CJ93&lt;=1.5),"1 a 1,5",IF(AND(CJ93&gt;1.5,CJ93&lt;2.5),"2",IF(AND(CJ93&gt;=2.5,CJ93&lt;=3),"2,5 a 3",IF(AND(CJ93&gt;3,CJ93&lt;=4),"3,5 a 4",IF(AND(CJ93&gt;4,CJ93&lt;=5),"4,5 a 5",IF(AND(CJ93&gt;5,CJ93&lt;=6),"5,5 a 6",IF(AND(CJ93&gt;6,CJ93&lt;=7),"6,5 a 7",IF(AND(CJ93&gt;7,CJ93&lt;=8),"7,5 a 8",IF(AND(CJ93&gt;8,CJ93&lt;=9.5),"8,5 a 9,5",IF(CJ93=10,"10","Fuera de rango"))))))))))))))))))</f>
        <v>1 a 1,5</v>
      </c>
      <c r="CL93" s="11" t="n">
        <f aca="false">IF(CK93="","",IF(OR(CK93="-6 a -5,5",CK93="-6 - -5,5"),1,IF(OR(CK93="-5 a -4,5",CK93="-5 - -4,5"),2,IF(OR(CK93="-4 a -3,5",CK93="-4 - -3,5"),3,IF(OR(CK93="-3 a -2,5",CK93="-3 - -2,5"),4,IF(OR(CK93="-2 a -1,5",CK93="-2 - -1,5"),5,IF(OR(CK93="-1 a -0,5",CK93="-1 - -0,5"),6,IF(OR(CK93="0 a 0,5",CK93="0 - 0,5"),7,IF(OR(CK93="1 a 1,5",CK93="1 - 1,5"),8,IF(CK93="2","NORMA",IF(OR(CK93="2,5 a 3",CK93="2,5 - 3"),9,IF(OR(CK93="3,5 a 4",CK93="3,5 - 4"),10,IF(OR(CK93="4,5 a 5",CK93="4,5 - 5"),11,IF(OR(CK93="5,5 a 6",CK93="5,5 - 6"),12,IF(OR(CK93="6,5 a 7",CK93="6,5 - 7"),13,IF(OR(CK93="7,5 a 8",CK93="7,5 - 8"),14,IF(OR(CK93="8,5 a 9",CK93="8,5 - 9,5",CK93="9 a 9,5"),15,IF(CK93="10",15,IF(OR(CK93="0,5 a 1",CK93="0,5 - 1"),7,"Fuera de rango")))))))))))))))))))</f>
        <v>8</v>
      </c>
      <c r="CM93" s="10" t="n">
        <v>0</v>
      </c>
      <c r="CN93" s="10" t="str">
        <f aca="false">IF(CM93=0,"0", " ")</f>
        <v>0</v>
      </c>
      <c r="CO93" s="10" t="str">
        <f aca="false">IF(CM93&gt;0,"EME"," ")</f>
        <v> </v>
      </c>
      <c r="CP93" s="10" t="n">
        <v>0</v>
      </c>
      <c r="CQ93" s="10" t="str">
        <f aca="false">IF(CP93&gt;0,"0", " ")</f>
        <v> </v>
      </c>
      <c r="CR93" s="10" t="str">
        <f aca="false">IF(CP93&gt;0,"EME"," ")</f>
        <v> </v>
      </c>
      <c r="CS93" s="9" t="n">
        <v>0</v>
      </c>
      <c r="CT93" s="10" t="str">
        <f aca="false">IF(CS93&gt;0,"1", " ")</f>
        <v> </v>
      </c>
      <c r="CU93" s="10" t="str">
        <f aca="false">IF(CS93&gt;0,"HIP"," ")</f>
        <v> </v>
      </c>
      <c r="CV93" s="9" t="n">
        <v>0</v>
      </c>
      <c r="CW93" s="10" t="str">
        <f aca="false">IF(CV93&gt;0,"1", " ")</f>
        <v> </v>
      </c>
      <c r="CX93" s="10" t="str">
        <f aca="false">IF(CV93&gt;0,"HIP"," ")</f>
        <v> </v>
      </c>
      <c r="CY93" s="9" t="n">
        <v>-11</v>
      </c>
      <c r="CZ93" s="11" t="str">
        <f aca="false">IF(CY93&lt;0,"2"," ")</f>
        <v>2</v>
      </c>
      <c r="DA93" s="11" t="str">
        <f aca="false">IF(CY93&lt;0,"MIO"," ")</f>
        <v>MIO</v>
      </c>
      <c r="DB93" s="9" t="n">
        <v>-14</v>
      </c>
      <c r="DC93" s="11" t="str">
        <f aca="false">IF(DB93&lt;0,"2"," ")</f>
        <v>2</v>
      </c>
      <c r="DD93" s="11" t="str">
        <f aca="false">IF(DB93&lt;0,"MIO"," ")</f>
        <v>MIO</v>
      </c>
      <c r="DE93" s="9" t="n">
        <v>-0.5</v>
      </c>
      <c r="DF93" s="11" t="str">
        <f aca="false">IF(DE93&lt;0,"3"," ")</f>
        <v>3</v>
      </c>
      <c r="DG93" s="11" t="str">
        <f aca="false">IF(DE93&lt;0,"AST"," ")</f>
        <v>AST</v>
      </c>
      <c r="DH93" s="9" t="n">
        <v>0</v>
      </c>
      <c r="DI93" s="11" t="str">
        <f aca="false">IF(DH93&lt;0,"3"," ")</f>
        <v> </v>
      </c>
      <c r="DJ93" s="11" t="str">
        <f aca="false">IF(DH93&lt;0,"AST"," ")</f>
        <v> </v>
      </c>
      <c r="DK93" s="9" t="n">
        <v>1</v>
      </c>
      <c r="DL93" s="10" t="str">
        <f aca="false">IF(DK93&gt;0,"4"," ")</f>
        <v>4</v>
      </c>
      <c r="DM93" s="10" t="str">
        <f aca="false">IF(DK93&gt;0,"PRE"," ")</f>
        <v>PRE</v>
      </c>
      <c r="DN93" s="9" t="n">
        <v>1</v>
      </c>
      <c r="DO93" s="10" t="str">
        <f aca="false">IF(DN93&gt;0,"4"," ")</f>
        <v>4</v>
      </c>
      <c r="DP93" s="10" t="str">
        <f aca="false">IF(DN93&gt;0,"PRE"," ")</f>
        <v>PRE</v>
      </c>
      <c r="DQ93" s="12" t="n">
        <v>3</v>
      </c>
      <c r="DR93" s="12" t="n">
        <v>2</v>
      </c>
      <c r="DS93" s="12" t="str">
        <f aca="false">CONCATENATE(CO93,CU93,DA93,DG93,DM93)</f>
        <v>  MIOASTPRE</v>
      </c>
      <c r="DT93" s="10" t="str">
        <f aca="false" t="array" ref="DT93">_xlfn.IFS(DS93="EME    ","0", DS93=" HIP   ","1", DS93="  MIO  ","2", DS93="   AST ","3", DS93="    PRE","4", DS93="EME   PRE","5", DS93=" HIP  PRE","6", DS93=" HIP AST ","7", DS93="  MIO PRE","8", DS93="  MIOAST ","9", DS93="   ASTPRE","10",DS93=" HIP ASTPRE","11", DS93="  MIOASTPRE","12", DS93="     ","0")</f>
        <v>12</v>
      </c>
      <c r="DU93" s="1" t="s">
        <v>153</v>
      </c>
      <c r="DV93" s="1" t="str">
        <f aca="false" t="array" ref="DV93">_xlfn.IFS(DU93="SI","2", DU93="NO","1")</f>
        <v>2</v>
      </c>
      <c r="DW93" s="10" t="n">
        <v>0</v>
      </c>
      <c r="DX93" s="11" t="str">
        <f aca="false">IF(DW93=0,"1","2")</f>
        <v>1</v>
      </c>
      <c r="DY93" s="11" t="str">
        <f aca="false" t="array" ref="DY93">_xlfn.IFS(DW93=0,"0", DW93=0.25, "1", DW93=0.5,"2", DW93=0.75,"3", DW93=1,"4",DW93=1.25,"5", DW93=1.5,"6", DW93=1.75,"7", DW93=2,"8")</f>
        <v>0</v>
      </c>
      <c r="DZ93" s="10" t="n">
        <v>0</v>
      </c>
      <c r="EA93" s="11" t="str">
        <f aca="false">IF(DZ93=0,"1","2")</f>
        <v>1</v>
      </c>
      <c r="EB93" s="11" t="str">
        <f aca="false" t="array" ref="EB93">_xlfn.IFS(DZ93=0,"0", DZ93=0.25, "1", DZ93=0.5,"2", DZ93=0.75,"3", DZ93=1,"4",DZ93=1.25,"5", DZ93=1.5,"6", DZ93=1.75,"7", DZ93=2,"8")</f>
        <v>0</v>
      </c>
      <c r="EC93" s="10" t="n">
        <v>-1</v>
      </c>
      <c r="ED93" s="10" t="str">
        <f aca="false">IF(EC93=0,"1","2")</f>
        <v>2</v>
      </c>
      <c r="EE93" s="11" t="str">
        <f aca="false" t="array" ref="EE93">_xlfn.IFS(EC93=0,"0", EC93=-0.25, "1", EC93=-0.5,"2", EC93=-0.75,"3", EC93=-1,"4",EC93=-1.25,"5", EC93=-1.5,"6", EC93=-1.75,"7", EC93=-2,"8", EC93=-2.25,"9",EC93=-2.5,"10", EC93=-2.75,"11", EC93=-3,"12", EC93=-3.25,"13", EC93=-3.5,"14", EC93=-3.75,"15",EC93=-4,"16")</f>
        <v>4</v>
      </c>
      <c r="EF93" s="10" t="n">
        <v>-1</v>
      </c>
      <c r="EG93" s="10" t="str">
        <f aca="false">IF(EF93=0,"1","2")</f>
        <v>2</v>
      </c>
      <c r="EH93" s="11" t="str">
        <f aca="false" t="array" ref="EH93">_xlfn.IFS(EF93=0,"0", EF93=-0.25, "1", EF93=-0.5,"2", EF93=-0.75,"3", EF93=-1,"4",EF93=-1.25,"5", EF93=-1.5,"6", EF93=-1.75,"7", EF93=-2,"8", EF93=-2.25,"9",EF93=-2.5,"10", EF93=-2.75,"11", EF93=-3,"12", EF93=-3.25,"13", EF93=-3.5,"14", EF93=-3.75,"15",EF93=-4,"16")</f>
        <v>4</v>
      </c>
      <c r="EI93" s="10" t="n">
        <v>0.5</v>
      </c>
      <c r="EJ93" s="11" t="str">
        <f aca="false">IF(EI93=0,"1","2")</f>
        <v>2</v>
      </c>
      <c r="EK93" s="11" t="str">
        <f aca="false" t="array" ref="EK93">_xlfn.IFS(EI93=0,"0", EI93=-0.25, "1", EI93=-0.5,"2", EI93=-0.75,"3", EI93=-1,"4",EI93=-1.25,"5", EI93=-1.5,"6", EI93=-1.75,"7", EI93=-2,"8", EI93=-2.25,"9", EI93=-2.25,"9",EI93=-2.5,"10", EI93=-2.75,"11", EI93=-3,"12", EI93=-3.25,"13", EI93=-3.5,"14", EI93=-3.75,"15",EI93=-4,"16", EI93=0.25, "17", EI93=0.5, "18")</f>
        <v>18</v>
      </c>
      <c r="EL93" s="10" t="n">
        <v>0</v>
      </c>
      <c r="EM93" s="11" t="str">
        <f aca="false">IF(EL93=0,"1","2")</f>
        <v>1</v>
      </c>
      <c r="EN93" s="11" t="str">
        <f aca="false" t="array" ref="EN93">_xlfn.IFS(EL93=0.25,"17",EL93=0.5,"18", EL93=0,"0", EL93=-0.25, "1", EL93=-0.5,"2", EL93=-0.75,"3", EL93=-1,"4",EL93=-1.25,"5", EL93=-1.5,"6", EL93=-1.75,"7", EL93=-2,"8",EL93= -2.25,"9",EL93=-2.5,"10",EL93= -2.75,"11",EL93= -3,"12",EL93= -3.25,"13",EL93= -3.5,"14",EL93= -3.75,"15",EL93=-4,"16")</f>
        <v>0</v>
      </c>
      <c r="EO93" s="10" t="n">
        <v>0</v>
      </c>
      <c r="EP93" s="11" t="str">
        <f aca="false">IF(EO93=0,"1","2")</f>
        <v>1</v>
      </c>
      <c r="EQ93" s="11" t="str">
        <f aca="false" t="array" ref="EQ93">_xlfn.IFS(EO93=0,"0", EO93=0.25, "1", EO93=0.5,"2", EO93=0.75,"3", EO93=1,"4",EO93=1.25,"5", EO93=1.5,"6", EO93=1.75,"7", EO93=2,"8", EO93=2.25,"9", EO93=2.25,"9",EO93=2.5,"10", EO93=2.75,"11", EO93=3,"12", EO93=3.25,"13", EO93=3.5,"14", EO93=3.75,"15",EO93=4,"16", EO93=-0.25, "17", bq=-0.5, "18")</f>
        <v>0</v>
      </c>
      <c r="ER93" s="10" t="n">
        <v>0</v>
      </c>
      <c r="ES93" s="11" t="str">
        <f aca="false">IF(ER93=0,"1","2")</f>
        <v>1</v>
      </c>
      <c r="ET93" s="11" t="str">
        <f aca="false" t="array" ref="ET93">_xlfn.IFS(ER93=0,"0", ER93=0.25, "1", ER93=0.5,"2", ER93=0.75,"3", ER93=1,"4",ER93=1.25,"5", ER93=1.5,"6", ER93=1.75,"7", ER93=2,"8", ER93=2.25,"9", ER93=2.25,"9",ER93=2.5,"10", ER93=2.75,"11", ER93=3,"12", ER93=3.25,"13", ER93=3.5,"14", ER93=3.75,"15",ER93=4,"16", ER93=-0.25, "17", bq=-0.5, "18")</f>
        <v>0</v>
      </c>
      <c r="EU93" s="13" t="n">
        <v>14</v>
      </c>
      <c r="EV93" s="14" t="str">
        <f aca="false">VLOOKUP(EU93,LEYENDA!$G$2:$H$8,2,TRUE())</f>
        <v>13-18</v>
      </c>
      <c r="EW93" s="14" t="str">
        <f aca="false" t="array" ref="EW93">_xlfn.IFS(EV93="0-5","1", EV93="6-12","2", EV93="13-18","3", EV93="19-24","4", EV93="25-36","5", EV93="37-48","6", EV93="49-60","7")</f>
        <v>3</v>
      </c>
    </row>
    <row r="94" customFormat="false" ht="13.5" hidden="false" customHeight="false" outlineLevel="0" collapsed="false">
      <c r="A94" s="1" t="n">
        <v>45</v>
      </c>
      <c r="B94" s="32" t="n">
        <v>7</v>
      </c>
      <c r="C94" s="33" t="n">
        <v>40633</v>
      </c>
      <c r="D94" s="6"/>
      <c r="E94" s="5" t="str">
        <f aca="false">VLOOKUP(A94,'286'!$A$3:$J$600,10,FALSE())</f>
        <v>VÁZQUEZ GALLEGO, BENITO</v>
      </c>
      <c r="F94" s="4" t="str">
        <f aca="false">VLOOKUP(A94,'286'!$A$3:$I$1768,3,FALSE())</f>
        <v>VAZGABE</v>
      </c>
      <c r="G94" s="6" t="n">
        <f aca="false">VLOOKUP(A94,'286'!$A$3:$I$1768,4,FALSE())</f>
        <v>22194</v>
      </c>
      <c r="H94" s="7" t="n">
        <f aca="false">YEAR(C94)-YEAR(G94)</f>
        <v>51</v>
      </c>
      <c r="I94" s="1" t="str">
        <f aca="false">VLOOKUP(H94,LEYENDA!$C$2:$D$6,2,TRUE())</f>
        <v>41-60</v>
      </c>
      <c r="J94" s="5" t="str">
        <f aca="false">VLOOKUP(A94,'286'!$A$3:$I$1768,7,FALSE())</f>
        <v>H</v>
      </c>
      <c r="K94" s="8" t="str">
        <f aca="false">VLOOKUP(A94,'286'!$A$3:$I$1768,2,FALSE())</f>
        <v>OD</v>
      </c>
      <c r="L94" s="4" t="str">
        <f aca="false">VLOOKUP(A94,'286'!$A$3:$I$1768,8,FALSE())</f>
        <v>D</v>
      </c>
      <c r="M94" s="4" t="str">
        <f aca="false">VLOOKUP(A94,'286'!$A$3:$I$1768,9,FALSE())</f>
        <v>I</v>
      </c>
      <c r="N94" s="8" t="str">
        <f aca="false">IF(R94=O94, "MISMA","CONTRARIA")</f>
        <v>CONTRARIA</v>
      </c>
      <c r="O94" s="8" t="str">
        <f aca="false" t="array" ref="O94">_xlfn.IFS(L94="D","1", L94="I","2")</f>
        <v>1</v>
      </c>
      <c r="P94" s="8" t="str">
        <f aca="false" t="array" ref="P94">_xlfn.IFS(K94="OD","1", K94="OI","2")</f>
        <v>1</v>
      </c>
      <c r="Q94" s="1" t="str">
        <f aca="false" t="array" ref="Q94">_xlfn.IFS(J94="M","1", J94="H","2")</f>
        <v>2</v>
      </c>
      <c r="R94" s="8" t="str">
        <f aca="false" t="array" ref="R94">_xlfn.IFS(M94="D","1", M94="I","2")</f>
        <v>2</v>
      </c>
      <c r="S94" s="1" t="str">
        <f aca="false" t="array" ref="S94">_xlfn.IFS(N94="CONTRARIA", "1",N94= "MISMA","2")</f>
        <v>1</v>
      </c>
      <c r="T94" s="1" t="str">
        <f aca="false" t="array" ref="T94">_xlfn.IFS(I94="0-12","1", I94="13-24","2", I94="25-40","3", I94="41-60","4", I94="61-100","5")</f>
        <v>4</v>
      </c>
      <c r="U94" s="9" t="n">
        <v>-4</v>
      </c>
      <c r="V94" s="1" t="str">
        <f aca="false">IF(U94="","",IF(AND(U94&gt;=-9,U94&lt;=-6.5),"-9 a -6,5",IF(AND(U94&gt;=-6,U94&lt;=-3.5),"-6 a -3,5",IF(AND(U94&gt;=-3,U94&lt;=-1),"-3 a -1",IF(U94=-0.5,"-0,5",IF(AND(U94&gt;=0,U94&lt;=2.5),"0 a 2,5",IF(AND(U94&gt;=3,U94&lt;=5.5),"3 a 5,5",IF(AND(U94&gt;=6,U94&lt;=8.5),"6 a 8,5",IF(AND(U94&gt;=9,U94&lt;=20),"9 a 20","Fuera de rango")))))))))</f>
        <v>-6 a -3,5</v>
      </c>
      <c r="W94" s="11" t="n">
        <f aca="false">IF(V94="","",IF(V94="-9 a -6,5",2,IF(V94="-6 a -3,5",3,IF(V94="-3 a -1",4,IF(V94="-0,5","NORMA",IF(V94="0 a 2,5",5,IF(V94="3 a 5,5",6,IF(V94="6 a 8,5",7,IF(V94="9 a 20",8,"Fuera de rango")))))))))</f>
        <v>3</v>
      </c>
      <c r="X94" s="9" t="n">
        <v>0</v>
      </c>
      <c r="Y94" s="10" t="str">
        <f aca="false">IF(X94="","",IF(AND(X94&gt;=0,X94&lt;=4),"0 a 4",IF(AND(X94&gt;=4.5,X94&lt;=8.5),"4,5 a 8,5",IF(X94=9,"9",IF(AND(X94&gt;=9.5,X94&lt;=13),"9,5 a 13",IF(AND(X94&gt;=13.5,X94&lt;=20),"13,5 a 20",IF(AND(X94&gt;=20.5,X94&lt;=35),"20,5 a 35","Fuera de rango")))))))</f>
        <v>0 a 4</v>
      </c>
      <c r="Z94" s="11" t="n">
        <f aca="false">IF(Y94="","",IF(Y94="0 a 4",1,IF(Y94="4,5 a 8,5",2,IF(Y94="9","NORMA",IF(Y94="9,5 a 13",3,IF(Y94="13,5 a 20",4,IF(Y94="20,5 a 35",5,"Fuera de rango")))))))</f>
        <v>1</v>
      </c>
      <c r="AA94" s="9" t="n">
        <v>24</v>
      </c>
      <c r="AB94" s="10" t="str">
        <f aca="false">IF(AA94="","",IF(AND(AA94&gt;=0,AA94&lt;=9),"0 a 9",IF(AND(AA94&gt;=9.5,AA94&lt;=18.5),"9,5 a 18,5",IF(AA94=19,"19",IF(AND(AA94&gt;=19.5,AA94&lt;=28),"19,5 a 28",IF(AND(AA94&gt;=28.5,AA94&lt;=40),"28,5 a 40","Fuera de rango"))))))</f>
        <v>19,5 a 28</v>
      </c>
      <c r="AC94" s="11" t="n">
        <f aca="false" t="array" ref="AC94">_xlfn.IFS(AB94="","",AB94="0 a 9",1,AB94="9,5 a 18,5",2,AB94="19","NORMA",AB94="19,5 a 28",3,AB94="28,5 a 40",4,TRUE(),"Fuera de rango")</f>
        <v>3</v>
      </c>
      <c r="AD94" s="9" t="n">
        <v>4</v>
      </c>
      <c r="AE94" s="10" t="str">
        <f aca="false">IF(AD94="","",IF(AND(AD94&gt;=-10,AD94&lt;=0),"De -10 a 0",IF(AND(AD94&gt;=0.5,AD94&lt;=9.5),"0,5 a 9,5",IF(AD94=10,"10",IF(AND(AD94&gt;=10.5,AD94&lt;=20),"10,5 a 20",IF(AND(AD94&gt;=20.5,AD94&lt;=40),"20,5 a 40","Fuera de rango"))))))</f>
        <v>0,5 a 9,5</v>
      </c>
      <c r="AF94" s="12" t="n">
        <f aca="false">IF(AD94="","",IF(AND(AD94&gt;=-10,AD94&lt;=0),1,IF(AND(AD94&gt;=0.5,AD94&lt;=9.5),2,IF(AD94=10,"NORMA",IF(AND(AD94&gt;=10.5,AD94&lt;=20),3,IF(AND(AD94&gt;=20.5,AD94&lt;=40),4,""))))))</f>
        <v>2</v>
      </c>
      <c r="AG94" s="9" t="n">
        <v>15</v>
      </c>
      <c r="AH94" s="10" t="str">
        <f aca="false">IF(AG94="","",IF(AND(AG94&gt;=0,AG94&lt;=4),"0 a 4",IF(AND(AG94&gt;=4.5,AG94&lt;=8.5),"4,5 a 8,5",IF(AG94=9,"9",IF(AND(AG94&gt;=9.5,AG94&lt;=13),"9,5 a 13",IF(AND(AG94&gt;=13.5,AG94&lt;=25),"13,5 a 25","Fuera de rango"))))))</f>
        <v>13,5 a 25</v>
      </c>
      <c r="AI94" s="11" t="n">
        <f aca="false">IF(AH94="","",IF(AH94="0 a 4",1,IF(AH94="4,5 a 8,5",2,IF(AH94="9","NORMA",IF(AH94="9,5 a 13",3,IF(AH94="13,5 a 25",4,""))))))</f>
        <v>4</v>
      </c>
      <c r="AJ94" s="9" t="n">
        <v>7</v>
      </c>
      <c r="AK94" s="10" t="str">
        <f aca="false">IF(AJ94="","",IF(AND(AJ94&gt;=-15,AJ94&lt;=-10.5),"-15 a -10,5",IF(AND(AJ94&gt;=-10,AJ94&lt;=-4),"-10 a -4",IF(AND(AJ94&gt;=-4.5,AJ94&lt;=0),"-4,5 a 0",IF(AND(AJ94&gt;=0.5,AJ94&lt;=4.5),"0,5 a 4,5",IF(AJ94=5,"5",IF(AND(AJ94&gt;=5.5,AJ94&lt;=10),"5,5 a 10",IF(AND(AJ94&gt;=10.5,AJ94&lt;=20),"10,5 a 20","Fuera de rango"))))))))</f>
        <v>5,5 a 10</v>
      </c>
      <c r="AL94" s="11" t="n">
        <f aca="false">IF(AK94="","",IF(AK94="-15 a -10,5",1,IF(AK94="-10 a -4",2,IF(AK94="-4,5 a 0",3,IF(AK94="0,5 a 4,5",4,IF(AK94="5","NORMA",IF(AK94="5,5 a 10",5,IF(AK94="10,5 a 20",6,"Error"))))))))</f>
        <v>5</v>
      </c>
      <c r="AM94" s="9" t="n">
        <v>3</v>
      </c>
      <c r="AN94" s="10" t="str">
        <f aca="false">IF(AM94="","",IF(AND(AM94&gt;=-7.5,AM94&lt;=-5.5),"-7,5 a -5,5",IF(AND(AM94&gt;=-5,AM94&lt;=-3),"-5 a -3",IF(AND(AM94&gt;=-2.5,AM94&lt;=-0.5),"-2,5 a -0,5",IF(AM94=0,"0,00",IF(AND(AM94&gt;=0.5,AM94&lt;=2.5),"0,5 a 2,5",IF(AND(AM94&gt;=3,AM94&lt;=5),"3 a 5",IF(AND(AM94&gt;=5.5,AM94&lt;=7.5),"5,5 a 7,5",IF(AND(AM94&gt;=8,AM94&lt;=10),"8 a 10","Fuera de rango")))))))))</f>
        <v>3 a 5</v>
      </c>
      <c r="AO94" s="11" t="n">
        <f aca="false">IF(AN94="","",IF(AN94="-7,5 a -5,5",1,IF(AN94="-5 a -3",2,IF(AN94="-2,5 a -0,5",3,IF(AN94="0,00","NORMA",IF(AN94="0,5 a 2,5",4,IF(AN94="3 a 5",5,IF(AN94="5,5 a 7,5",6,IF(AN94="8 a 10",7,"Error")))))))))</f>
        <v>5</v>
      </c>
      <c r="AP94" s="9" t="n">
        <v>-3</v>
      </c>
      <c r="AQ94" s="10" t="str">
        <f aca="false">IF(AP94="","",IF(AND(AP94&gt;=-20,AP94&lt;=-9.5),"-20 a -9,5",IF(AND(AP94&gt;=-9,AP94&lt;=-6.5),"-9 a -6,5",IF(AP94=-6,"-6",IF(AND(AP94&gt;=-5.5,AP94&lt;=-3),"-5,5 a -3",IF(AND(AP94&gt;=-2.5,AP94&lt;=0),"-2,5 a 0",IF(AND(AP94&gt;=0.5,AP94&lt;=3),"0,5 a 3",IF(AND(AP94&gt;=3.5,AP94&lt;=6),"3,5 a 6",IF(AND(AP94&gt;=6.5,AP94&lt;=9),"6,5 a 9",IF(AND(AP94&gt;=9.5,AP94&lt;=20),"9,5 a 20","Fuera de rango"))))))))))</f>
        <v>-5,5 a -3</v>
      </c>
      <c r="AR94" s="11" t="n">
        <f aca="false">IF(AQ94="","",IF(AQ94="-20 a -9,5",1,IF(AQ94="-9 a -6,5",2,IF(AQ94="-6","NORMA",IF(AQ94="-5,5 a -3",3,IF(AQ94="-2,5 a 0",4,IF(AQ94="0,5 a 3",5,IF(AQ94="3,5 a 6",6,IF(AQ94="6,5 a 9",7,IF(AQ94="9,5 a 20",8,""))))))))))</f>
        <v>3</v>
      </c>
      <c r="AS94" s="9" t="n">
        <v>0</v>
      </c>
      <c r="AT94" s="10" t="str">
        <f aca="false">IF(AS94="","",IF(AND(AS94&gt;=-16,AS94&lt;=-14),"-16 a -14",IF(AND(AS94&gt;=-13.5,AS94&lt;=-11.5),"-13,5 a -11,5",IF(AND(AS94&gt;=-11,AS94&lt;=-9),"-11 a -9",IF(AND(AS94&gt;=-8.5,AS94&lt;=-6.5),"-8,5 a -6,5",IF(AND(AS94&gt;=-6,AS94&lt;=-4),"-6 a -4",IF(AND(AS94&gt;=-3.5,AS94&lt;=-1.5),"-3,5 a -1,5",IF(AND(AS94&gt;=-1,AS94&lt;=1),"-1 a 1",IF(AND(AS94&gt;=1.5,AS94&lt;=3.5),"1,5 a 3,5",IF(AND(AS94&gt;=4,AS94&lt;=6),"4 a 6",IF(AND(AS94&gt;=6.5,AS94&lt;=8.5),"6,5 a 8,5",IF(AND(AS94&gt;=9,AS94&lt;=11),"9 a 11",IF(AND(AS94&gt;=11.5,AS94&lt;=13.5),"11,5 a 13,5",IF(AND(AS94&gt;=14,AS94&lt;=16),"14 a 16",IF(AND(AS94&gt;=16.5,AS94&lt;=18.5),"16,5 a 18,5",IF(AND(AS94&gt;=19,AS94&lt;=21),"19 a 21","Fuera de rango"))))))))))))))))</f>
        <v>-1 a 1</v>
      </c>
      <c r="AU94" s="11" t="n">
        <f aca="false" t="array" ref="AU94">IF(AT94="","",_xlfn.IFS(AT94="-16 a -14",1,AT94="-13,5 a -11,5",2,AT94="-11 a -9",3,AT94="-8,5 a -6,5",4,AT94="-6 a -4",5,AT94="-3,5 a -1,5",6,AT94="-1 a 1",7,AT94="1,5 a 3,5",8,AT94="4 a 6","NORMA",AT94="6,5 a 8,5",9,AT94="9 a 11",10,AT94="11,5 a 13,5",11,AT94="14 a 16",12,AT94="16,5 a 18,5",13,AT94="19 a 21",14,TRUE(),""))</f>
        <v>7</v>
      </c>
      <c r="AV94" s="9" t="n">
        <v>0</v>
      </c>
      <c r="AW94" s="10" t="str">
        <f aca="false">IF(AV94="","",IF(AND(AV94&gt;=-1,AV94&lt;=-0.5),"-1 a -0,5",IF(AND(AV94&gt;-0.5,AV94&lt;=0),"De -0,5 a 0",IF(AND(AV94&gt;=0.25,AV94&lt;=0.75),"0,25 a 0,75",IF(AND(AV94&gt;=1,AV94&lt;=1.5),"1 a 1,5",IF(AND(AV94&gt;=1.75,AV94&lt;=2.25),"1,75 a 2,25",IF(AND(AV94&gt;=2.5,AV94&lt;=3),"2,5 a 3",IF(AND(AV94&gt;=3.25,AV94&lt;=3.75),"3,25 a 3,75","Fuera de rango"))))))))</f>
        <v>De -0,5 a 0</v>
      </c>
      <c r="AX94" s="11" t="n">
        <f aca="false">IF(AW94="","",IF(OR(AW94="-1 a -0,5",AW94="-1 a -0.5"),1,IF(OR(AW94="De -0,5 a 0",AW94="-0,5 a 0",AW94="De -0.5 a 0"),2,IF(OR(AW94="0,25 a 0,75",AW94="0.25 a 0.75"),"NORMA",IF(OR(AW94="1 a 1,5",AW94="1 a 1.5"),3,IF(OR(AW94="1,75 a 2,25",AW94="1.75 a 2.25"),4,IF(OR(AW94="2,5 a 3",AW94="2.5 a 3"),5,IF(OR(AW94="3,25 a 3,75",AW94="3.25 a 3.75"),6,""))))))))</f>
        <v>2</v>
      </c>
      <c r="AY94" s="9" t="n">
        <v>-3</v>
      </c>
      <c r="AZ94" s="10" t="str">
        <f aca="false">IF(AY94="","",IF(AND(AY94&gt;=-20,AY94&lt;=-9.5),"-20 a -9,5",IF(AND(AY94&gt;=-9,AY94&lt;=-6.5),"-9 a -6,5",IF(AY94=-6,"-6",IF(AND(AY94&gt;=-5.5,AY94&lt;=-3),"-5,5 a -3",IF(AND(AY94&gt;=-2.5,AY94&lt;=0),"-2,5 a 0",IF(AND(AY94&gt;=0.5,AY94&lt;=3),"0,5 a 3",IF(AND(AY94&gt;=3.5,AY94&lt;=6),"3,5 a 6","Fuera de rango"))))))))</f>
        <v>-5,5 a -3</v>
      </c>
      <c r="BA94" s="11" t="n">
        <f aca="false">IF(AZ94="","",IF(AZ94="-20 a -9,5",1,IF(AZ94="-9 a -6,5",2,IF(AZ94="-6","NORMA",IF(AZ94="-5,5 a -3",3,IF(AZ94="-2,5 a 0",4,IF(AZ94="0,5 a 3",5,IF(AZ94="3,5 a 6",6,""))))))))</f>
        <v>3</v>
      </c>
      <c r="BB94" s="9" t="n">
        <v>0</v>
      </c>
      <c r="BC94" s="10" t="str">
        <f aca="false" t="array" ref="BC94">IF(BB94="","",_xlfn.IFS(AND(BB94&gt;=0,BB94&lt;=2),"0 a 2",AND(BB94&gt;=2.5,BB94&lt;=4.5),"2,5 a 4,5",AND(BB94&gt;=5,BB94&lt;=7),"5 a 7",AND(BB94&gt;=7.5,BB94&lt;=9.5),"7,5 a 9,5",AND(BB94&gt;=10,BB94&lt;=12),"10 a 12",AND(BB94&gt;=12.5,BB94&lt;=14.5),"12,5 a 14,5",BB94=15,"15",AND(BB94&gt;=15.5,BB94&lt;=17.5),"15,5 a 17,5",AND(BB94&gt;=18,BB94&lt;=20),"18 a 20",AND(BB94&gt;=20.5,BB94&lt;=22.5),"20,5 a 22,5",AND(BB94&gt;=23,BB94&lt;=25),"23 a 25",TRUE(),"Fuera de rango"))</f>
        <v>0 a 2</v>
      </c>
      <c r="BD94" s="11" t="n">
        <f aca="false" t="array" ref="BD94">IF(BC94="","",_xlfn.IFS(BC94="0 a 2",1,BC94="2,5 a 4,5",2,BC94="5 a 7",3,BC94="7,5 a 9,5",4,BC94="10 a 12",5,BC94="12,5 a 14,5",6,BC94="15","NORMA",BC94="15,5 a 17,5",7,BC94="18 a 20",8,BC94="20,5 a 22,5",9,BC94="23 a 25",10,TRUE(),"Fuera de rango"))</f>
        <v>1</v>
      </c>
      <c r="BE94" s="9" t="n">
        <v>12</v>
      </c>
      <c r="BF94" s="10" t="str">
        <f aca="false">IF(BE94="","",IF(AND(BE94&gt;=-20,BE94&lt;=-10),"-20 a -10",IF(AND(BE94&gt;=-9.5,BE94&lt;=0.5),"-9,5 a 0,5",IF(AND(BE94&gt;=1,BE94&lt;=11),"1 a 11",IF(AND(BE94&gt;=11.5,BE94&lt;=20.5),"11,5 a 20,5",IF(BE94=21,"21",IF(AND(BE94&gt;=21.5,BE94&lt;=31.5),"21,5 a 31,5",IF(AND(BE94&gt;=32,BE94&lt;=42),"32 a 42","Fuera de rango"))))))))</f>
        <v>11,5 a 20,5</v>
      </c>
      <c r="BG94" s="11" t="n">
        <f aca="false">IF(BF94="","",IF(BF94="-20 a -10",1,IF(BF94="-9,5 a 0,5",2,IF(BF94="1 a 11",3,IF(BF94="11,5 a 20,5",4,IF(BF94="21","NORMA",IF(BF94="21,5 a 31,5",5,IF(BF94="32 a 42",6,""))))))))</f>
        <v>4</v>
      </c>
      <c r="BH94" s="9" t="n">
        <v>5</v>
      </c>
      <c r="BI94" s="10" t="str">
        <f aca="false">IF(BH94="","",IF(AND(BH94&gt;=-20,BH94&lt;=-15),"-20 a -15",IF(AND(BH94&gt;=-14.5,BH94&lt;=-9.5),"-14,5 a -9,5",IF(AND(BH94&gt;=-9,BH94&lt;=-4),"-9 a -4",IF(AND(BH94&gt;=-3.5,BH94&lt;=2.5),"-3,5 a 2,5",IF(AND(BH94&gt;=3,BH94&lt;=8),"3 a 8",IF(AND(BH94&gt;=8.5,BH94&lt;=14.5),"8,5 a 14,5",IF(BH94=15,"15",IF(AND(BH94&gt;=15.5,BH94&lt;=20.5),"15,5 a 20,5",IF(AND(BH94&gt;=21,BH94&lt;=26),"21 a 26","Fuera de rango"))))))))))</f>
        <v>3 a 8</v>
      </c>
      <c r="BJ94" s="11" t="n">
        <f aca="false">IF(BI94="","",IF(BI94="-20 a -15",1,IF(BI94="-14,5 a -9,5",2,IF(BI94="-9 a -4",3,IF(BI94="-3,5 a 2,5",4,IF(BI94="3 a 8",5,IF(BI94="8,5 a 14,5",6,IF(BI94="15","NORMA",IF(BI94="15,5 a 20,5",7,IF(BI94="21 a 26",8,IF(BI94="26,5 a 31,5",9,"")))))))))))</f>
        <v>5</v>
      </c>
      <c r="BK94" s="9" t="n">
        <v>0</v>
      </c>
      <c r="BL94" s="10" t="str">
        <f aca="false">IF(BK94="","",IF(AND(BK94&gt;=0,BK94&lt;=2),"0 - 2",IF(AND(BK94&gt;=2.5,BK94&lt;=4.5),"2,5 - 4,5",IF(AND(BK94&gt;=5,BK94&lt;=7),"5 - 7",IF(AND(BK94&gt;=7.5,BK94&lt;=9.5),"7,5 - 9,5",IF(AND(BK94&gt;=10,BK94&lt;=12),"10 - 12",IF(AND(BK94&gt;=12.5,BK94&lt;=13.5),"12,5 - 13,5",IF(BK94=14,"14",IF(AND(BK94&gt;=14.5,BK94&lt;=16.5),"14,5 - 16,5",IF(AND(BK94&gt;=17,BK94&lt;=19),"17 - 19",IF(AND(BK94&gt;=19.5,BK94&lt;=21.5),"19,5 - 21,5",IF(AND(BK94&gt;=22,BK94&lt;=24),"22 - 24",IF(AND(BK94&gt;=24.5,BK94&lt;=26.5),"24,5 - 26,5",IF(AND(BK94&gt;=27,BK94&lt;=29),"27 - 29",IF(AND(BK94&gt;=29.5,BK94&lt;=30),"29,5 - 30","Fuera de rango")))))))))))))))</f>
        <v>0 - 2</v>
      </c>
      <c r="BM94" s="11" t="n">
        <f aca="false">IF(BL94="","",IF(BL94="0 - 2",1,IF(BL94="2,5 - 4,5",2,IF(BL94="5 - 7",3,IF(BL94="7,5 - 9,5",4,IF(BL94="10 - 12",5,IF(BL94="12,5 - 13,5",6,IF(BL94="14","NORMA",IF(BL94="14,5 - 16,5",7,IF(BL94="17 - 19",8,IF(BL94="19,5 - 21,5",9,IF(BL94="22 - 24",10,IF(BL94="24,5 - 26,5",11,IF(BL94="27 - 29",12,IF(BL94="29,5 - 30",13,"")))))))))))))))</f>
        <v>1</v>
      </c>
      <c r="BN94" s="9" t="n">
        <v>16</v>
      </c>
      <c r="BO94" s="10" t="str">
        <f aca="false">IF(BN94="","",IF(AND(BN94&gt;=-20,BN94&lt;=-10),"-20 a -10",IF(AND(BN94&gt;=-9.5,BN94&lt;=0.5),"-9,5 a 0,5",IF(AND(BN94&gt;=1,BN94&lt;=11),"1 a 11",IF(AND(BN94&gt;=11.5,BN94&lt;=21.5),"11,5 a 21,5",IF(BN94=22,"22",IF(AND(BN94&gt;=22.5,BN94&lt;=32.5),"22,5 a 32,5",IF(AND(BN94&gt;=33,BN94&lt;=43),"33 a 43","Fuera de rango"))))))))</f>
        <v>11,5 a 21,5</v>
      </c>
      <c r="BP94" s="11" t="n">
        <f aca="false">IF(BO94="","",IF(BO94="-20 a -10",1,IF(BO94="-9,5 a 0,5",2,IF(BO94="1 a 11",3,IF(BO94="11,5 a 21,5",4,IF(BO94="22","NORMA",IF(BO94="22,5 a 32,5",5,IF(BO94="33 a 43",6,""))))))))</f>
        <v>4</v>
      </c>
      <c r="BQ94" s="9" t="n">
        <v>10</v>
      </c>
      <c r="BR94" s="10" t="str">
        <f aca="false">IF(BQ94="","",IF(AND(BQ94&gt;=-20,BQ94&lt;=-15),"-20 a -15",IF(AND(BQ94&gt;=-14.5,BQ94&lt;=-9.5),"-14,5 a -9,5",IF(AND(BQ94&gt;=-9,BQ94&lt;=-4),"-9 a -4",IF(AND(BQ94&gt;=-3.5,BQ94&lt;=2.5),"-3,5 a 2,5",IF(AND(BQ94&gt;=3,BQ94&lt;=8),"3 a 8",IF(AND(BQ94&gt;=8.5,BQ94&lt;=13.5),"8,5 a 13,5",IF(AND(BQ94&gt;=14,BQ94&lt;=17.5),"14 a 17,5",IF(BQ94=18,"18",IF(AND(BQ94&gt;=18.5,BQ94&lt;=23.5),"18,5 a 23,5",IF(AND(BQ94&gt;=24,BQ94&lt;=29),"24 a 29",IF(AND(BQ94&gt;=29.5,BQ94&lt;=34.5),"29,5 a 34,5",IF(AND(BQ94&gt;=35,BQ94&lt;=40),"35 a 40","Fuera de rango")))))))))))))</f>
        <v>8,5 a 13,5</v>
      </c>
      <c r="BS94" s="11" t="n">
        <f aca="false">IF(BR94="","",IF(BR94="-20 a -15",1,IF(BR94="-14,5 a -9,5",2,IF(BR94="-9 a -4",3,IF(BR94="-3,5 a 2,5",4,IF(BR94="3 a 8",5,IF(BR94="8,5 a 13,5",6,IF(BR94="14 a 17,5",7,IF(BR94="18","NORMA",IF(BR94="18,5 a 23,5",8,IF(BR94="24 a 29",9,IF(BR94="29,5 a 34,5",10,IF(BR94="35 a 40",11,"")))))))))))))</f>
        <v>6</v>
      </c>
      <c r="BT94" s="9" t="n">
        <v>3</v>
      </c>
      <c r="BU94" s="10" t="str">
        <f aca="false">IF(BT94="","",IF(AND(BT94&gt;=-20,BT94&lt;=-18),"-20 a -18",IF(AND(BT94&gt;=-17.5,BT94&lt;=-15.5),"-17,5 a -15,5",IF(AND(BT94&gt;=-15,BT94&lt;=-13),"-15 a -13",IF(AND(BT94&gt;=-12.5,BT94&lt;=-10.5),"-12,5 a -10,5",IF(AND(BT94&gt;=-10,BT94&lt;=-8),"-10 a -8",IF(AND(BT94&gt;=-7.5,BT94&lt;=-5.5),"-7,5 a -5,5",IF(AND(BT94&gt;=-5,BT94&lt;=-3),"-5 a -3",IF(AND(BT94&gt;=-2.5,BT94&lt;=-0.5),"-2,5 a -0,5",IF(BT94=0,"0",IF(AND(BT94&gt;=0.5,BT94&lt;=2.5),"0,5 a 2,5",IF(AND(BT94&gt;=3,BT94&lt;=5),"3 a 5",IF(AND(BT94&gt;=5.5,BT94&lt;=7.5),"5,5 a 7,5",IF(AND(BT94&gt;=8,BT94&lt;=10),"8 a 10",IF(AND(BT94&gt;=10.5,BT94&lt;=12.5),"10,5 a 12,5",IF(AND(BT94&gt;=13,BT94&lt;=15),"13 a 15",IF(AND(BT94&gt;=15.5,BT94&lt;=17.5),"15,5 a 17,5",IF(AND(BT94&gt;=18,BT94&lt;=20),"18 a 20","Fuera de rango"))))))))))))))))))</f>
        <v>3 a 5</v>
      </c>
      <c r="BV94" s="11" t="n">
        <f aca="false">IF(BT94="","",IF(BT94=0,"NORMA",IF(AND(BT94&gt;=-20,BT94&lt;=-18),2,IF(AND(BT94&gt;=-17.5,BT94&lt;=-15.5),2,IF(AND(BT94&gt;=-15,BT94&lt;=-13),3,IF(AND(BT94&gt;=-12.5,BT94&lt;=-10.5),4,IF(AND(BT94&gt;=-10,BT94&lt;=-8),5,IF(AND(BT94&gt;=-7.5,BT94&lt;=-5.5),6,IF(AND(BT94&gt;=-5,BT94&lt;=-3),7,IF(AND(BT94&gt;=-2.5,BT94&lt;=-0.5),8,IF(AND(BT94&gt;=0.5,BT94&lt;=2.5),9,IF(AND(BT94&gt;=3,BT94&lt;=5),10,IF(AND(BT94&gt;=5.5,BT94&lt;=7.5),11,IF(AND(BT94&gt;=8,BT94&lt;=10),12,IF(AND(BT94&gt;=10.5,BT94&lt;=12.5),13,IF(AND(BT94&gt;=13,BT94&lt;=15),14,IF(AND(BT94&gt;=15.5,BT94&lt;=17.5),15,IF(AND(BT94&gt;=18,BT94&lt;=20),16,"Fuera de rango"))))))))))))))))))</f>
        <v>10</v>
      </c>
      <c r="BW94" s="9" t="n">
        <v>-2.75</v>
      </c>
      <c r="BX94" s="10" t="n">
        <f aca="false">18.5- (0.3*H94)</f>
        <v>3.2</v>
      </c>
      <c r="BY94" s="10" t="n">
        <f aca="false">(BW94)-(BX94)</f>
        <v>-5.95</v>
      </c>
      <c r="BZ94" s="10" t="str">
        <f aca="false">IF(BY94="","",IF(BY94&lt;-27.5,"De -30 a -28",IF(BY94&lt;-25,"De -27,5 a -25,5",IF(BY94&lt;-22.5,"De -25 a -23",IF(BY94&lt;-20,"De -22,5 a -20,5",IF(BY94&lt;-17.5,"De -20 a -18",IF(BY94&lt;-15,"De -17,5 a -15,5",IF(BY94&lt;-12.5,"De -15 a -13",IF(BY94&lt;-10,"De -12,5 a -10,5",IF(BY94&lt;-7.5,"De -10 a -8",IF(BY94&lt;-5,"De -7,5 a -5,5",IF(BY94&lt;-2.5,"De -5 a -3",IF(BY94&lt;0,"De -2,5 a -0,5",IF(BY94&lt;2.5,"De 0 a 2",IF(BY94&lt;5,"De 2,5 a 4,5",IF(BY94&lt;7.5,"De 5 a 7",IF(BY94&lt;10,"De 7,5 a 9,5",IF(BY94&lt;12.5,"De 10 a 12",IF(BY94&lt;15,"De 12,5 a 14,5",IF(BY94&lt;17.5,"De 15 a 17",IF(BY94&lt;20,"De 17,5 a 19,5",IF(BY94&lt;22.5,"De 20 a 22",IF(BY94&lt;25,"De 22,5 a 24,5",IF(BY94&lt;27.5,"De 25 a 27","De 27,5 a 30"))))))))))))))))))))))))</f>
        <v>De -7,5 a -5,5</v>
      </c>
      <c r="CA94" s="12" t="n">
        <f aca="false">IF(BY94="","",IF(BY94&lt;=-28,1,IF(BY94&lt;=-25.5,2,IF(BY94&lt;=-23,3,IF(BY94&lt;=-20.5,4,IF(BY94&lt;=-18,5,IF(BY94&lt;=-15.5,6,IF(BY94&lt;=-13,7,IF(BY94&lt;=-10.5,8,IF(BY94&lt;=-8,9,IF(BY94&lt;=-5.5,10,IF(BY94&lt;=-3,11,IF(BY94&lt;=-0.5,12,IF(BY94&lt;=2,13,IF(BY94&lt;=4.5,14,IF(BY94&lt;=7,15,IF(BY94&lt;=9.5,16,IF(BY94&lt;=12,17,IF(BY94&lt;=14.5,18,IF(BY94&lt;=17,19,IF(BY94&lt;=19.5,20,IF(BY94&lt;=22,21,IF(BY94&lt;=24.5,22,IF(BY94&lt;=27,23,IF(BY94&lt;=30,24,"Fuera de rango")))))))))))))))))))))))))</f>
        <v>10</v>
      </c>
      <c r="CB94" s="9" t="n">
        <v>-2.75</v>
      </c>
      <c r="CC94" s="10" t="n">
        <f aca="false">18.5- (0.3*H94)</f>
        <v>3.2</v>
      </c>
      <c r="CD94" s="10" t="n">
        <f aca="false">(CB94)-(CC94)</f>
        <v>-5.95</v>
      </c>
      <c r="CE94" s="10" t="str">
        <f aca="false">IF(CD94="","",IF(CD94&lt;-27.5,"De -30 a -28",IF(CD94&lt;-25,"De -27,5 a -25,5",IF(CD94&lt;-22.5,"De -25 a -23",IF(CD94&lt;-20,"De -22,5 a -20,5",IF(CD94&lt;-17.5,"De -20 a -18",IF(CD94&lt;-15,"De -17,5 a -15,5",IF(CD94&lt;-12.5,"De -15 a -13",IF(CD94&lt;-10,"De -12,5 a -10,5",IF(CD94&lt;-7.5,"De -10 a -8",IF(CD94&lt;-5,"De -7,5 a -5,5",IF(CD94&lt;-2.5,"De -5 a -3",IF(CD94&lt;0,"De -2,5 a -0,5",IF(CD94&lt;=2,"De 0 a 2",IF(CD94&lt;=4.5,"De 2,5 a 4,5",IF(CD94&lt;=7,"De 5 a 7",IF(CD94&lt;=9.5,"De 7,5 a 9,5",IF(CD94&lt;=12,"De 10 a 12",IF(CD94&lt;=14.5,"De 12,5 a 14,5",IF(CD94&lt;=17,"De 15 a 17",IF(CD94&lt;=19.5,"De 17,5 a 19,5",IF(CD94&lt;=22,"De 20 a 22",IF(CD94&lt;=24.5,"De 22,5 a 24,5",IF(CD94&lt;=27,"De 25 a 27","De 27,5 a 30"))))))))))))))))))))))))</f>
        <v>De -7,5 a -5,5</v>
      </c>
      <c r="CF94" s="12" t="n">
        <f aca="false">IF(CD94="","",IF(CD94&lt;-27.5,1,IF(CD94&lt;-25,2,IF(CD94&lt;-22.5,3,IF(CD94&lt;-20,4,IF(CD94&lt;-17.5,5,IF(CD94&lt;-15,6,IF(CD94&lt;-12.5,7,IF(CD94&lt;-10,8,IF(CD94&lt;-7.5,9,IF(CD94&lt;-5,10,IF(CD94&lt;-2.5,11,IF(CD94&lt;0,12,IF(CD94&lt;2.5,13,IF(CD94&lt;5,14,IF(CD94&lt;7.5,15,IF(CD94&lt;10,16,IF(CD94&lt;12.5,17,IF(CD94&lt;15,18,IF(CD94&lt;17.5,19,IF(CD94&lt;20,20,IF(CD94&lt;22.5,21,IF(CD94&lt;25,22,IF(CD94&lt;27.5,23,24))))))))))))))))))))))))</f>
        <v>10</v>
      </c>
      <c r="CG94" s="9" t="n">
        <v>-0.75</v>
      </c>
      <c r="CH94" s="10" t="str">
        <f aca="false">IF(CG94="","",IF(AND(CG94&gt;=-10,CG94&lt;=-9.5),"-10 a -9,5",IF(AND(CG94&gt;-9.5,CG94&lt;=-8.5),"-9 a -8,5",IF(AND(CG94&gt;-8.5,CG94&lt;=-7.5),"-8 a -7,5",IF(AND(CG94&gt;-7.5,CG94&lt;=-6.5),"-7 a -6,5",IF(AND(CG94&gt;-6.5,CG94&lt;=-5.5),"-6 a -5,5",IF(AND(CG94&gt;-5.5,CG94&lt;=-4.5),"-5 a -4,5",IF(AND(CG94&gt;-4.5,CG94&lt;=-3.5),"-4 a -3,5",IF(AND(CG94&gt;-3.5,CG94&lt;=-2.5),"-3 a -2,5",IF(CG94=-2.25,"-2,25",IF(AND(CG94&gt;-2.5,CG94&lt;=-1.5),"-2 a -1,5",IF(AND(CG94&gt;-1.5,CG94&lt;=-0.5),"-1 a -0,5",IF(AND(CG94&gt;-0.5,CG94&lt;=0.5),"0 a 0,5",IF(AND(CG94&gt;0.5,CG94&lt;=1.5),"1 a 1,5",IF(AND(CG94&gt;1.5,CG94&lt;=2.5),"2 a 2,5",IF(AND(CG94&gt;2.5,CG94&lt;=3.5),"3 a 3,5",IF(AND(CG94&gt;3.5,CG94&lt;=4.5),"4 a 4,5",IF(AND(CG94&gt;4.5,CG94&lt;=5.5),"5 a 5,5",IF(AND(CG94&gt;5.5,CG94&lt;=6.5),"6 a 6,5",IF(AND(CG94&gt;6.5,CG94&lt;=7.5),"7 a 7,5",IF(AND(CG94&gt;7.5,CG94&lt;=8.5),"8 a 8,5",IF(AND(CG94&gt;8.5,CG94&lt;=9.5),"9 a 9,5",IF(CG94&gt;=10,"10","Fuera de rango")))))))))))))))))))))))</f>
        <v>-1 a -0,5</v>
      </c>
      <c r="CI94" s="11" t="n">
        <f aca="false">IF(CG94="","",IF(CG94=-2.25,"NORMA",IF(CG94&lt;=-9.5,1,IF(CG94&lt;=-8.5,2,IF(CG94&lt;=-7.5,3,IF(CG94&lt;=-6.5,4,IF(CG94&lt;=-5.5,5,IF(CG94&lt;=-4.5,6,IF(CG94&lt;=-3.5,7,IF(CG94&lt;=-2.5,8,IF(CG94&lt;=-1.5,9,IF(CG94&lt;=-0.5,10,IF(CG94&lt;=0.5,11,IF(CG94&lt;=1.5,12,IF(CG94&lt;=2.5,13,IF(CG94&lt;=3.5,14,IF(CG94&lt;=4.5,15,IF(CG94&lt;=5.5,16,IF(CG94&lt;=6.5,17,IF(CG94&lt;=7.5,18,IF(CG94&lt;=8.5,19,IF(CG94&lt;=9.5,20,IF(CG94=10,21,"Fuera de rango")))))))))))))))))))))))</f>
        <v>10</v>
      </c>
      <c r="CJ94" s="9" t="n">
        <v>1.25</v>
      </c>
      <c r="CK94" s="10" t="str">
        <f aca="false">IF(CJ94="","",IF(AND(CJ94&gt;=-6,CJ94&lt;=-5.5),"-6 a -5,5",IF(AND(CJ94&gt;-5.5,CJ94&lt;=-4.5),"-5 a -4,5",IF(AND(CJ94&gt;-4.5,CJ94&lt;=-3.5),"-4 a -3,5",IF(AND(CJ94&gt;-3.5,CJ94&lt;=-2.5),"-3 a -2,5",IF(AND(CJ94&gt;-2.5,CJ94&lt;=-1.5),"-2 a -1,5",IF(AND(CJ94&gt;-1.5,CJ94&lt;=-0.5),"-1 a -0,5",IF(AND(CJ94&gt;-0.5,CJ94&lt;=0.5),"0 a 0,5",IF(AND(CJ94&gt;0.5,CJ94&lt;=1.5),"1 a 1,5",IF(AND(CJ94&gt;1.5,CJ94&lt;2.5),"2",IF(AND(CJ94&gt;=2.5,CJ94&lt;=3),"2,5 a 3",IF(AND(CJ94&gt;3,CJ94&lt;=4),"3,5 a 4",IF(AND(CJ94&gt;4,CJ94&lt;=5),"4,5 a 5",IF(AND(CJ94&gt;5,CJ94&lt;=6),"5,5 a 6",IF(AND(CJ94&gt;6,CJ94&lt;=7),"6,5 a 7",IF(AND(CJ94&gt;7,CJ94&lt;=8),"7,5 a 8",IF(AND(CJ94&gt;8,CJ94&lt;=9.5),"8,5 a 9,5",IF(CJ94=10,"10","Fuera de rango"))))))))))))))))))</f>
        <v>1 a 1,5</v>
      </c>
      <c r="CL94" s="11" t="n">
        <f aca="false">IF(CK94="","",IF(OR(CK94="-6 a -5,5",CK94="-6 - -5,5"),1,IF(OR(CK94="-5 a -4,5",CK94="-5 - -4,5"),2,IF(OR(CK94="-4 a -3,5",CK94="-4 - -3,5"),3,IF(OR(CK94="-3 a -2,5",CK94="-3 - -2,5"),4,IF(OR(CK94="-2 a -1,5",CK94="-2 - -1,5"),5,IF(OR(CK94="-1 a -0,5",CK94="-1 - -0,5"),6,IF(OR(CK94="0 a 0,5",CK94="0 - 0,5"),7,IF(OR(CK94="1 a 1,5",CK94="1 - 1,5"),8,IF(CK94="2","NORMA",IF(OR(CK94="2,5 a 3",CK94="2,5 - 3"),9,IF(OR(CK94="3,5 a 4",CK94="3,5 - 4"),10,IF(OR(CK94="4,5 a 5",CK94="4,5 - 5"),11,IF(OR(CK94="5,5 a 6",CK94="5,5 - 6"),12,IF(OR(CK94="6,5 a 7",CK94="6,5 - 7"),13,IF(OR(CK94="7,5 a 8",CK94="7,5 - 8"),14,IF(OR(CK94="8,5 a 9",CK94="8,5 - 9,5",CK94="9 a 9,5"),15,IF(CK94="10",15,IF(OR(CK94="0,5 a 1",CK94="0,5 - 1"),7,"Fuera de rango")))))))))))))))))))</f>
        <v>8</v>
      </c>
      <c r="CM94" s="10" t="n">
        <v>0</v>
      </c>
      <c r="CN94" s="10" t="str">
        <f aca="false">IF(CM94=0,"0", " ")</f>
        <v>0</v>
      </c>
      <c r="CO94" s="10" t="str">
        <f aca="false">IF(CM94&gt;0,"EME"," ")</f>
        <v> </v>
      </c>
      <c r="CP94" s="10" t="n">
        <v>0</v>
      </c>
      <c r="CQ94" s="10" t="str">
        <f aca="false">IF(CP94&gt;0,"0", " ")</f>
        <v> </v>
      </c>
      <c r="CR94" s="10" t="str">
        <f aca="false">IF(CP94&gt;0,"EME"," ")</f>
        <v> </v>
      </c>
      <c r="CS94" s="9" t="n">
        <v>0</v>
      </c>
      <c r="CT94" s="10" t="str">
        <f aca="false">IF(CS94&gt;0,"1", " ")</f>
        <v> </v>
      </c>
      <c r="CU94" s="10" t="str">
        <f aca="false">IF(CS94&gt;0,"HIP"," ")</f>
        <v> </v>
      </c>
      <c r="CV94" s="9" t="n">
        <v>0</v>
      </c>
      <c r="CW94" s="10" t="str">
        <f aca="false">IF(CV94&gt;0,"1", " ")</f>
        <v> </v>
      </c>
      <c r="CX94" s="10" t="str">
        <f aca="false">IF(CV94&gt;0,"HIP"," ")</f>
        <v> </v>
      </c>
      <c r="CY94" s="9" t="n">
        <v>-11</v>
      </c>
      <c r="CZ94" s="11" t="str">
        <f aca="false">IF(CY94&lt;0,"2"," ")</f>
        <v>2</v>
      </c>
      <c r="DA94" s="11" t="str">
        <f aca="false">IF(CY94&lt;0,"MIO"," ")</f>
        <v>MIO</v>
      </c>
      <c r="DB94" s="9" t="n">
        <v>-15</v>
      </c>
      <c r="DC94" s="11" t="str">
        <f aca="false">IF(DB94&lt;0,"2"," ")</f>
        <v>2</v>
      </c>
      <c r="DD94" s="11" t="str">
        <f aca="false">IF(DB94&lt;0,"MIO"," ")</f>
        <v>MIO</v>
      </c>
      <c r="DE94" s="9" t="n">
        <v>-0.5</v>
      </c>
      <c r="DF94" s="11" t="str">
        <f aca="false">IF(DE94&lt;0,"3"," ")</f>
        <v>3</v>
      </c>
      <c r="DG94" s="11" t="str">
        <f aca="false">IF(DE94&lt;0,"AST"," ")</f>
        <v>AST</v>
      </c>
      <c r="DH94" s="9" t="n">
        <v>0</v>
      </c>
      <c r="DI94" s="11" t="str">
        <f aca="false">IF(DH94&lt;0,"3"," ")</f>
        <v> </v>
      </c>
      <c r="DJ94" s="11" t="str">
        <f aca="false">IF(DH94&lt;0,"AST"," ")</f>
        <v> </v>
      </c>
      <c r="DK94" s="9" t="s">
        <v>155</v>
      </c>
      <c r="DL94" s="10" t="str">
        <f aca="false">IF(DK94&gt;0,"4"," ")</f>
        <v>4</v>
      </c>
      <c r="DM94" s="10" t="str">
        <f aca="false">IF(DK94&gt;0,"PRE"," ")</f>
        <v>PRE</v>
      </c>
      <c r="DN94" s="9" t="n">
        <v>1.5</v>
      </c>
      <c r="DO94" s="10" t="str">
        <f aca="false">IF(DN94&gt;0,"4"," ")</f>
        <v>4</v>
      </c>
      <c r="DP94" s="10" t="str">
        <f aca="false">IF(DN94&gt;0,"PRE"," ")</f>
        <v>PRE</v>
      </c>
      <c r="DQ94" s="12" t="n">
        <v>3</v>
      </c>
      <c r="DR94" s="12" t="n">
        <v>2</v>
      </c>
      <c r="DS94" s="12" t="str">
        <f aca="false">CONCATENATE(CO94,CU94,DA94,DG94,DM94)</f>
        <v>  MIOASTPRE</v>
      </c>
      <c r="DT94" s="10" t="str">
        <f aca="false" t="array" ref="DT94">_xlfn.IFS(DS94="EME    ","0", DS94=" HIP   ","1", DS94="  MIO  ","2", DS94="   AST ","3", DS94="    PRE","4", DS94="EME   PRE","5", DS94=" HIP  PRE","6", DS94=" HIP AST ","7", DS94="  MIO PRE","8", DS94="  MIOAST ","9", DS94="   ASTPRE","10",DS94=" HIP ASTPRE","11", DS94="  MIOASTPRE","12", DS94="     ","0")</f>
        <v>12</v>
      </c>
      <c r="DU94" s="1" t="s">
        <v>154</v>
      </c>
      <c r="DV94" s="1" t="str">
        <f aca="false" t="array" ref="DV94">_xlfn.IFS(DU94="SI","2", DU94="NO","1")</f>
        <v>1</v>
      </c>
      <c r="DW94" s="10" t="n">
        <v>0</v>
      </c>
      <c r="DX94" s="11" t="str">
        <f aca="false">IF(DW94=0,"1","2")</f>
        <v>1</v>
      </c>
      <c r="DY94" s="11" t="str">
        <f aca="false" t="array" ref="DY94">_xlfn.IFS(DW94=0,"0", DW94=0.25, "1", DW94=0.5,"2", DW94=0.75,"3", DW94=1,"4",DW94=1.25,"5", DW94=1.5,"6", DW94=1.75,"7", DW94=2,"8")</f>
        <v>0</v>
      </c>
      <c r="DZ94" s="10" t="n">
        <v>0</v>
      </c>
      <c r="EA94" s="11" t="str">
        <f aca="false">IF(DZ94=0,"1","2")</f>
        <v>1</v>
      </c>
      <c r="EB94" s="11" t="str">
        <f aca="false" t="array" ref="EB94">_xlfn.IFS(DZ94=0,"0", DZ94=0.25, "1", DZ94=0.5,"2", DZ94=0.75,"3", DZ94=1,"4",DZ94=1.25,"5", DZ94=1.5,"6", DZ94=1.75,"7", DZ94=2,"8")</f>
        <v>0</v>
      </c>
      <c r="EC94" s="10" t="n">
        <v>0</v>
      </c>
      <c r="ED94" s="10" t="str">
        <f aca="false">IF(EC94=0,"1","2")</f>
        <v>1</v>
      </c>
      <c r="EE94" s="11" t="str">
        <f aca="false" t="array" ref="EE94">_xlfn.IFS(EC94=0,"0", EC94=-0.25, "1", EC94=-0.5,"2", EC94=-0.75,"3", EC94=-1,"4",EC94=-1.25,"5", EC94=-1.5,"6", EC94=-1.75,"7", EC94=-2,"8", EC94=-2.25,"9",EC94=-2.5,"10", EC94=-2.75,"11", EC94=-3,"12", EC94=-3.25,"13", EC94=-3.5,"14", EC94=-3.75,"15",EC94=-4,"16")</f>
        <v>0</v>
      </c>
      <c r="EF94" s="10" t="n">
        <v>-1</v>
      </c>
      <c r="EG94" s="10" t="str">
        <f aca="false">IF(EF94=0,"1","2")</f>
        <v>2</v>
      </c>
      <c r="EH94" s="11" t="str">
        <f aca="false" t="array" ref="EH94">_xlfn.IFS(EF94=0,"0", EF94=-0.25, "1", EF94=-0.5,"2", EF94=-0.75,"3", EF94=-1,"4",EF94=-1.25,"5", EF94=-1.5,"6", EF94=-1.75,"7", EF94=-2,"8", EF94=-2.25,"9",EF94=-2.5,"10", EF94=-2.75,"11", EF94=-3,"12", EF94=-3.25,"13", EF94=-3.5,"14", EF94=-3.75,"15",EF94=-4,"16")</f>
        <v>4</v>
      </c>
      <c r="EI94" s="10" t="n">
        <v>0</v>
      </c>
      <c r="EJ94" s="11" t="str">
        <f aca="false">IF(EI94=0,"1","2")</f>
        <v>1</v>
      </c>
      <c r="EK94" s="11" t="str">
        <f aca="false" t="array" ref="EK94">_xlfn.IFS(EI94=0,"0", EI94=-0.25, "1", EI94=-0.5,"2", EI94=-0.75,"3", EI94=-1,"4",EI94=-1.25,"5", EI94=-1.5,"6", EI94=-1.75,"7", EI94=-2,"8", EI94=-2.25,"9", EI94=-2.25,"9",EI94=-2.5,"10", EI94=-2.75,"11", EI94=-3,"12", EI94=-3.25,"13", EI94=-3.5,"14", EI94=-3.75,"15",EI94=-4,"16", EI94=0.25, "17", EI94=0.5, "18")</f>
        <v>0</v>
      </c>
      <c r="EL94" s="10" t="n">
        <v>0</v>
      </c>
      <c r="EM94" s="11" t="str">
        <f aca="false">IF(EL94=0,"1","2")</f>
        <v>1</v>
      </c>
      <c r="EN94" s="11" t="str">
        <f aca="false" t="array" ref="EN94">_xlfn.IFS(EL94=0.25,"17",EL94=0.5,"18", EL94=0,"0", EL94=-0.25, "1", EL94=-0.5,"2", EL94=-0.75,"3", EL94=-1,"4",EL94=-1.25,"5", EL94=-1.5,"6", EL94=-1.75,"7", EL94=-2,"8",EL94= -2.25,"9",EL94=-2.5,"10",EL94= -2.75,"11",EL94= -3,"12",EL94= -3.25,"13",EL94= -3.5,"14",EL94= -3.75,"15",EL94=-4,"16")</f>
        <v>0</v>
      </c>
      <c r="EO94" s="10" t="n">
        <v>0.5</v>
      </c>
      <c r="EP94" s="11" t="str">
        <f aca="false">IF(EO94=0,"1","2")</f>
        <v>2</v>
      </c>
      <c r="EQ94" s="11" t="str">
        <f aca="false" t="array" ref="EQ94">_xlfn.IFS(EO94=0,"0", EO94=0.25, "1", EO94=0.5,"2", EO94=0.75,"3", EO94=1,"4",EO94=1.25,"5", EO94=1.5,"6", EO94=1.75,"7", EO94=2,"8", EO94=2.25,"9", EO94=2.25,"9",EO94=2.5,"10", EO94=2.75,"11", EO94=3,"12", EO94=3.25,"13", EO94=3.5,"14", EO94=3.75,"15",EO94=4,"16", EO94=-0.25, "17", bq=-0.5, "18")</f>
        <v>2</v>
      </c>
      <c r="ER94" s="10" t="n">
        <v>0.5</v>
      </c>
      <c r="ES94" s="11" t="str">
        <f aca="false">IF(ER94=0,"1","2")</f>
        <v>2</v>
      </c>
      <c r="ET94" s="11" t="str">
        <f aca="false" t="array" ref="ET94">_xlfn.IFS(ER94=0,"0", ER94=0.25, "1", ER94=0.5,"2", ER94=0.75,"3", ER94=1,"4",ER94=1.25,"5", ER94=1.5,"6", ER94=1.75,"7", ER94=2,"8", ER94=2.25,"9", ER94=2.25,"9",ER94=2.5,"10", ER94=2.75,"11", ER94=3,"12", ER94=3.25,"13", ER94=3.5,"14", ER94=3.75,"15",ER94=4,"16", ER94=-0.25, "17", bq=-0.5, "18")</f>
        <v>2</v>
      </c>
      <c r="EU94" s="13" t="n">
        <v>105</v>
      </c>
      <c r="EV94" s="14" t="str">
        <f aca="false">VLOOKUP(EU94,LEYENDA!$G$2:$H$8,2,TRUE())</f>
        <v>49-60</v>
      </c>
      <c r="EW94" s="14" t="str">
        <f aca="false" t="array" ref="EW94">_xlfn.IFS(EV94="0-5","1", EV94="6-12","2", EV94="13-18","3", EV94="19-24","4", EV94="25-36","5", EV94="37-48","6", EV94="49-60","7")</f>
        <v>7</v>
      </c>
    </row>
    <row r="95" customFormat="false" ht="13.5" hidden="false" customHeight="false" outlineLevel="0" collapsed="false">
      <c r="A95" s="1" t="n">
        <v>45</v>
      </c>
      <c r="B95" s="32" t="n">
        <v>8</v>
      </c>
      <c r="C95" s="33" t="n">
        <v>42242</v>
      </c>
      <c r="D95" s="6"/>
      <c r="E95" s="5" t="str">
        <f aca="false">VLOOKUP(A95,'286'!$A$3:$J$600,10,FALSE())</f>
        <v>VÁZQUEZ GALLEGO, BENITO</v>
      </c>
      <c r="F95" s="4" t="str">
        <f aca="false">VLOOKUP(A95,'286'!$A$3:$I$1768,3,FALSE())</f>
        <v>VAZGABE</v>
      </c>
      <c r="G95" s="6" t="n">
        <f aca="false">VLOOKUP(A95,'286'!$A$3:$I$1768,4,FALSE())</f>
        <v>22194</v>
      </c>
      <c r="H95" s="7" t="n">
        <f aca="false">YEAR(C95)-YEAR(G95)</f>
        <v>55</v>
      </c>
      <c r="I95" s="1" t="str">
        <f aca="false">VLOOKUP(H95,LEYENDA!$C$2:$D$6,2,TRUE())</f>
        <v>41-60</v>
      </c>
      <c r="J95" s="5" t="str">
        <f aca="false">VLOOKUP(A95,'286'!$A$3:$I$1768,7,FALSE())</f>
        <v>H</v>
      </c>
      <c r="K95" s="8" t="str">
        <f aca="false">VLOOKUP(A95,'286'!$A$3:$I$1768,2,FALSE())</f>
        <v>OD</v>
      </c>
      <c r="L95" s="4" t="str">
        <f aca="false">VLOOKUP(A95,'286'!$A$3:$I$1768,8,FALSE())</f>
        <v>D</v>
      </c>
      <c r="M95" s="4" t="str">
        <f aca="false">VLOOKUP(A95,'286'!$A$3:$I$1768,9,FALSE())</f>
        <v>I</v>
      </c>
      <c r="N95" s="8" t="str">
        <f aca="false">IF(R95=O95, "MISMA","CONTRARIA")</f>
        <v>CONTRARIA</v>
      </c>
      <c r="O95" s="8" t="str">
        <f aca="false" t="array" ref="O95">_xlfn.IFS(L95="D","1", L95="I","2")</f>
        <v>1</v>
      </c>
      <c r="P95" s="8" t="str">
        <f aca="false" t="array" ref="P95">_xlfn.IFS(K95="OD","1", K95="OI","2")</f>
        <v>1</v>
      </c>
      <c r="Q95" s="1" t="str">
        <f aca="false" t="array" ref="Q95">_xlfn.IFS(J95="M","1", J95="H","2")</f>
        <v>2</v>
      </c>
      <c r="R95" s="8" t="str">
        <f aca="false" t="array" ref="R95">_xlfn.IFS(M95="D","1", M95="I","2")</f>
        <v>2</v>
      </c>
      <c r="S95" s="1" t="str">
        <f aca="false" t="array" ref="S95">_xlfn.IFS(N95="CONTRARIA", "1",N95= "MISMA","2")</f>
        <v>1</v>
      </c>
      <c r="T95" s="1" t="str">
        <f aca="false" t="array" ref="T95">_xlfn.IFS(I95="0-12","1", I95="13-24","2", I95="25-40","3", I95="41-60","4", I95="61-100","5")</f>
        <v>4</v>
      </c>
      <c r="U95" s="9" t="n">
        <v>3</v>
      </c>
      <c r="V95" s="1" t="str">
        <f aca="false">IF(U95="","",IF(AND(U95&gt;=-9,U95&lt;=-6.5),"-9 a -6,5",IF(AND(U95&gt;=-6,U95&lt;=-3.5),"-6 a -3,5",IF(AND(U95&gt;=-3,U95&lt;=-1),"-3 a -1",IF(U95=-0.5,"-0,5",IF(AND(U95&gt;=0,U95&lt;=2.5),"0 a 2,5",IF(AND(U95&gt;=3,U95&lt;=5.5),"3 a 5,5",IF(AND(U95&gt;=6,U95&lt;=8.5),"6 a 8,5",IF(AND(U95&gt;=9,U95&lt;=20),"9 a 20","Fuera de rango")))))))))</f>
        <v>3 a 5,5</v>
      </c>
      <c r="W95" s="11" t="n">
        <f aca="false">IF(V95="","",IF(V95="-9 a -6,5",2,IF(V95="-6 a -3,5",3,IF(V95="-3 a -1",4,IF(V95="-0,5","NORMA",IF(V95="0 a 2,5",5,IF(V95="3 a 5,5",6,IF(V95="6 a 8,5",7,IF(V95="9 a 20",8,"Fuera de rango")))))))))</f>
        <v>6</v>
      </c>
      <c r="X95" s="9" t="n">
        <v>0</v>
      </c>
      <c r="Y95" s="10" t="str">
        <f aca="false">IF(X95="","",IF(AND(X95&gt;=0,X95&lt;=4),"0 a 4",IF(AND(X95&gt;=4.5,X95&lt;=8.5),"4,5 a 8,5",IF(X95=9,"9",IF(AND(X95&gt;=9.5,X95&lt;=13),"9,5 a 13",IF(AND(X95&gt;=13.5,X95&lt;=20),"13,5 a 20",IF(AND(X95&gt;=20.5,X95&lt;=35),"20,5 a 35","Fuera de rango")))))))</f>
        <v>0 a 4</v>
      </c>
      <c r="Z95" s="11" t="n">
        <f aca="false">IF(Y95="","",IF(Y95="0 a 4",1,IF(Y95="4,5 a 8,5",2,IF(Y95="9","NORMA",IF(Y95="9,5 a 13",3,IF(Y95="13,5 a 20",4,IF(Y95="20,5 a 35",5,"Fuera de rango")))))))</f>
        <v>1</v>
      </c>
      <c r="AA95" s="9" t="n">
        <v>31</v>
      </c>
      <c r="AB95" s="10" t="str">
        <f aca="false">IF(AA95="","",IF(AND(AA95&gt;=0,AA95&lt;=9),"0 a 9",IF(AND(AA95&gt;=9.5,AA95&lt;=18.5),"9,5 a 18,5",IF(AA95=19,"19",IF(AND(AA95&gt;=19.5,AA95&lt;=28),"19,5 a 28",IF(AND(AA95&gt;=28.5,AA95&lt;=40),"28,5 a 40","Fuera de rango"))))))</f>
        <v>28,5 a 40</v>
      </c>
      <c r="AC95" s="11" t="n">
        <f aca="false" t="array" ref="AC95">_xlfn.IFS(AB95="","",AB95="0 a 9",1,AB95="9,5 a 18,5",2,AB95="19","NORMA",AB95="19,5 a 28",3,AB95="28,5 a 40",4,TRUE(),"Fuera de rango")</f>
        <v>4</v>
      </c>
      <c r="AD95" s="9" t="n">
        <v>20</v>
      </c>
      <c r="AE95" s="10" t="str">
        <f aca="false">IF(AD95="","",IF(AND(AD95&gt;=-10,AD95&lt;=0),"De -10 a 0",IF(AND(AD95&gt;=0.5,AD95&lt;=9.5),"0,5 a 9,5",IF(AD95=10,"10",IF(AND(AD95&gt;=10.5,AD95&lt;=20),"10,5 a 20",IF(AND(AD95&gt;=20.5,AD95&lt;=40),"20,5 a 40","Fuera de rango"))))))</f>
        <v>10,5 a 20</v>
      </c>
      <c r="AF95" s="12" t="n">
        <f aca="false">IF(AD95="","",IF(AND(AD95&gt;=-10,AD95&lt;=0),1,IF(AND(AD95&gt;=0.5,AD95&lt;=9.5),2,IF(AD95=10,"NORMA",IF(AND(AD95&gt;=10.5,AD95&lt;=20),3,IF(AND(AD95&gt;=20.5,AD95&lt;=40),4,""))))))</f>
        <v>3</v>
      </c>
      <c r="AG95" s="9" t="n">
        <v>20</v>
      </c>
      <c r="AH95" s="10" t="str">
        <f aca="false">IF(AG95="","",IF(AND(AG95&gt;=0,AG95&lt;=4),"0 a 4",IF(AND(AG95&gt;=4.5,AG95&lt;=8.5),"4,5 a 8,5",IF(AG95=9,"9",IF(AND(AG95&gt;=9.5,AG95&lt;=13),"9,5 a 13",IF(AND(AG95&gt;=13.5,AG95&lt;=25),"13,5 a 25","Fuera de rango"))))))</f>
        <v>13,5 a 25</v>
      </c>
      <c r="AI95" s="11" t="n">
        <f aca="false">IF(AH95="","",IF(AH95="0 a 4",1,IF(AH95="4,5 a 8,5",2,IF(AH95="9","NORMA",IF(AH95="9,5 a 13",3,IF(AH95="13,5 a 25",4,""))))))</f>
        <v>4</v>
      </c>
      <c r="AJ95" s="9" t="n">
        <v>9</v>
      </c>
      <c r="AK95" s="10" t="str">
        <f aca="false">IF(AJ95="","",IF(AND(AJ95&gt;=-15,AJ95&lt;=-10.5),"-15 a -10,5",IF(AND(AJ95&gt;=-10,AJ95&lt;=-4),"-10 a -4",IF(AND(AJ95&gt;=-4.5,AJ95&lt;=0),"-4,5 a 0",IF(AND(AJ95&gt;=0.5,AJ95&lt;=4.5),"0,5 a 4,5",IF(AJ95=5,"5",IF(AND(AJ95&gt;=5.5,AJ95&lt;=10),"5,5 a 10",IF(AND(AJ95&gt;=10.5,AJ95&lt;=20),"10,5 a 20","Fuera de rango"))))))))</f>
        <v>5,5 a 10</v>
      </c>
      <c r="AL95" s="11" t="n">
        <f aca="false">IF(AK95="","",IF(AK95="-15 a -10,5",1,IF(AK95="-10 a -4",2,IF(AK95="-4,5 a 0",3,IF(AK95="0,5 a 4,5",4,IF(AK95="5","NORMA",IF(AK95="5,5 a 10",5,IF(AK95="10,5 a 20",6,"Error"))))))))</f>
        <v>5</v>
      </c>
      <c r="AM95" s="9" t="n">
        <v>0</v>
      </c>
      <c r="AN95" s="10" t="str">
        <f aca="false">IF(AM95="","",IF(AND(AM95&gt;=-7.5,AM95&lt;=-5.5),"-7,5 a -5,5",IF(AND(AM95&gt;=-5,AM95&lt;=-3),"-5 a -3",IF(AND(AM95&gt;=-2.5,AM95&lt;=-0.5),"-2,5 a -0,5",IF(AM95=0,"0,00",IF(AND(AM95&gt;=0.5,AM95&lt;=2.5),"0,5 a 2,5",IF(AND(AM95&gt;=3,AM95&lt;=5),"3 a 5",IF(AND(AM95&gt;=5.5,AM95&lt;=7.5),"5,5 a 7,5",IF(AND(AM95&gt;=8,AM95&lt;=10),"8 a 10","Fuera de rango")))))))))</f>
        <v>0,00</v>
      </c>
      <c r="AO95" s="11" t="str">
        <f aca="false">IF(AN95="","",IF(AN95="-7,5 a -5,5",1,IF(AN95="-5 a -3",2,IF(AN95="-2,5 a -0,5",3,IF(AN95="0,00","NORMA",IF(AN95="0,5 a 2,5",4,IF(AN95="3 a 5",5,IF(AN95="5,5 a 7,5",6,IF(AN95="8 a 10",7,"Error")))))))))</f>
        <v>NORMA</v>
      </c>
      <c r="AP95" s="9" t="n">
        <v>-1</v>
      </c>
      <c r="AQ95" s="10" t="str">
        <f aca="false">IF(AP95="","",IF(AND(AP95&gt;=-20,AP95&lt;=-9.5),"-20 a -9,5",IF(AND(AP95&gt;=-9,AP95&lt;=-6.5),"-9 a -6,5",IF(AP95=-6,"-6",IF(AND(AP95&gt;=-5.5,AP95&lt;=-3),"-5,5 a -3",IF(AND(AP95&gt;=-2.5,AP95&lt;=0),"-2,5 a 0",IF(AND(AP95&gt;=0.5,AP95&lt;=3),"0,5 a 3",IF(AND(AP95&gt;=3.5,AP95&lt;=6),"3,5 a 6",IF(AND(AP95&gt;=6.5,AP95&lt;=9),"6,5 a 9",IF(AND(AP95&gt;=9.5,AP95&lt;=20),"9,5 a 20","Fuera de rango"))))))))))</f>
        <v>-2,5 a 0</v>
      </c>
      <c r="AR95" s="11" t="n">
        <f aca="false">IF(AQ95="","",IF(AQ95="-20 a -9,5",1,IF(AQ95="-9 a -6,5",2,IF(AQ95="-6","NORMA",IF(AQ95="-5,5 a -3",3,IF(AQ95="-2,5 a 0",4,IF(AQ95="0,5 a 3",5,IF(AQ95="3,5 a 6",6,IF(AQ95="6,5 a 9",7,IF(AQ95="9,5 a 20",8,""))))))))))</f>
        <v>4</v>
      </c>
      <c r="AS95" s="9" t="n">
        <v>3</v>
      </c>
      <c r="AT95" s="10" t="str">
        <f aca="false">IF(AS95="","",IF(AND(AS95&gt;=-16,AS95&lt;=-14),"-16 a -14",IF(AND(AS95&gt;=-13.5,AS95&lt;=-11.5),"-13,5 a -11,5",IF(AND(AS95&gt;=-11,AS95&lt;=-9),"-11 a -9",IF(AND(AS95&gt;=-8.5,AS95&lt;=-6.5),"-8,5 a -6,5",IF(AND(AS95&gt;=-6,AS95&lt;=-4),"-6 a -4",IF(AND(AS95&gt;=-3.5,AS95&lt;=-1.5),"-3,5 a -1,5",IF(AND(AS95&gt;=-1,AS95&lt;=1),"-1 a 1",IF(AND(AS95&gt;=1.5,AS95&lt;=3.5),"1,5 a 3,5",IF(AND(AS95&gt;=4,AS95&lt;=6),"4 a 6",IF(AND(AS95&gt;=6.5,AS95&lt;=8.5),"6,5 a 8,5",IF(AND(AS95&gt;=9,AS95&lt;=11),"9 a 11",IF(AND(AS95&gt;=11.5,AS95&lt;=13.5),"11,5 a 13,5",IF(AND(AS95&gt;=14,AS95&lt;=16),"14 a 16",IF(AND(AS95&gt;=16.5,AS95&lt;=18.5),"16,5 a 18,5",IF(AND(AS95&gt;=19,AS95&lt;=21),"19 a 21","Fuera de rango"))))))))))))))))</f>
        <v>1,5 a 3,5</v>
      </c>
      <c r="AU95" s="11" t="n">
        <f aca="false" t="array" ref="AU95">IF(AT95="","",_xlfn.IFS(AT95="-16 a -14",1,AT95="-13,5 a -11,5",2,AT95="-11 a -9",3,AT95="-8,5 a -6,5",4,AT95="-6 a -4",5,AT95="-3,5 a -1,5",6,AT95="-1 a 1",7,AT95="1,5 a 3,5",8,AT95="4 a 6","NORMA",AT95="6,5 a 8,5",9,AT95="9 a 11",10,AT95="11,5 a 13,5",11,AT95="14 a 16",12,AT95="16,5 a 18,5",13,AT95="19 a 21",14,TRUE(),""))</f>
        <v>8</v>
      </c>
      <c r="AV95" s="9" t="n">
        <v>1.5</v>
      </c>
      <c r="AW95" s="10" t="str">
        <f aca="false">IF(AV95="","",IF(AND(AV95&gt;=-1,AV95&lt;=-0.5),"-1 a -0,5",IF(AND(AV95&gt;-0.5,AV95&lt;=0),"De -0,5 a 0",IF(AND(AV95&gt;=0.25,AV95&lt;=0.75),"0,25 a 0,75",IF(AND(AV95&gt;=1,AV95&lt;=1.5),"1 a 1,5",IF(AND(AV95&gt;=1.75,AV95&lt;=2.25),"1,75 a 2,25",IF(AND(AV95&gt;=2.5,AV95&lt;=3),"2,5 a 3",IF(AND(AV95&gt;=3.25,AV95&lt;=3.75),"3,25 a 3,75","Fuera de rango"))))))))</f>
        <v>1 a 1,5</v>
      </c>
      <c r="AX95" s="11" t="n">
        <f aca="false">IF(AW95="","",IF(OR(AW95="-1 a -0,5",AW95="-1 a -0.5"),1,IF(OR(AW95="De -0,5 a 0",AW95="-0,5 a 0",AW95="De -0.5 a 0"),2,IF(OR(AW95="0,25 a 0,75",AW95="0.25 a 0.75"),"NORMA",IF(OR(AW95="1 a 1,5",AW95="1 a 1.5"),3,IF(OR(AW95="1,75 a 2,25",AW95="1.75 a 2.25"),4,IF(OR(AW95="2,5 a 3",AW95="2.5 a 3"),5,IF(OR(AW95="3,25 a 3,75",AW95="3.25 a 3.75"),6,""))))))))</f>
        <v>3</v>
      </c>
      <c r="AY95" s="9" t="n">
        <v>-1</v>
      </c>
      <c r="AZ95" s="10" t="str">
        <f aca="false">IF(AY95="","",IF(AND(AY95&gt;=-20,AY95&lt;=-9.5),"-20 a -9,5",IF(AND(AY95&gt;=-9,AY95&lt;=-6.5),"-9 a -6,5",IF(AY95=-6,"-6",IF(AND(AY95&gt;=-5.5,AY95&lt;=-3),"-5,5 a -3",IF(AND(AY95&gt;=-2.5,AY95&lt;=0),"-2,5 a 0",IF(AND(AY95&gt;=0.5,AY95&lt;=3),"0,5 a 3",IF(AND(AY95&gt;=3.5,AY95&lt;=6),"3,5 a 6","Fuera de rango"))))))))</f>
        <v>-2,5 a 0</v>
      </c>
      <c r="BA95" s="11" t="n">
        <f aca="false">IF(AZ95="","",IF(AZ95="-20 a -9,5",1,IF(AZ95="-9 a -6,5",2,IF(AZ95="-6","NORMA",IF(AZ95="-5,5 a -3",3,IF(AZ95="-2,5 a 0",4,IF(AZ95="0,5 a 3",5,IF(AZ95="3,5 a 6",6,""))))))))</f>
        <v>4</v>
      </c>
      <c r="BB95" s="9" t="n">
        <v>0</v>
      </c>
      <c r="BC95" s="10" t="str">
        <f aca="false" t="array" ref="BC95">IF(BB95="","",_xlfn.IFS(AND(BB95&gt;=0,BB95&lt;=2),"0 a 2",AND(BB95&gt;=2.5,BB95&lt;=4.5),"2,5 a 4,5",AND(BB95&gt;=5,BB95&lt;=7),"5 a 7",AND(BB95&gt;=7.5,BB95&lt;=9.5),"7,5 a 9,5",AND(BB95&gt;=10,BB95&lt;=12),"10 a 12",AND(BB95&gt;=12.5,BB95&lt;=14.5),"12,5 a 14,5",BB95=15,"15",AND(BB95&gt;=15.5,BB95&lt;=17.5),"15,5 a 17,5",AND(BB95&gt;=18,BB95&lt;=20),"18 a 20",AND(BB95&gt;=20.5,BB95&lt;=22.5),"20,5 a 22,5",AND(BB95&gt;=23,BB95&lt;=25),"23 a 25",TRUE(),"Fuera de rango"))</f>
        <v>0 a 2</v>
      </c>
      <c r="BD95" s="11" t="n">
        <f aca="false" t="array" ref="BD95">IF(BC95="","",_xlfn.IFS(BC95="0 a 2",1,BC95="2,5 a 4,5",2,BC95="5 a 7",3,BC95="7,5 a 9,5",4,BC95="10 a 12",5,BC95="12,5 a 14,5",6,BC95="15","NORMA",BC95="15,5 a 17,5",7,BC95="18 a 20",8,BC95="20,5 a 22,5",9,BC95="23 a 25",10,TRUE(),"Fuera de rango"))</f>
        <v>1</v>
      </c>
      <c r="BE95" s="9" t="n">
        <v>25</v>
      </c>
      <c r="BF95" s="10" t="str">
        <f aca="false">IF(BE95="","",IF(AND(BE95&gt;=-20,BE95&lt;=-10),"-20 a -10",IF(AND(BE95&gt;=-9.5,BE95&lt;=0.5),"-9,5 a 0,5",IF(AND(BE95&gt;=1,BE95&lt;=11),"1 a 11",IF(AND(BE95&gt;=11.5,BE95&lt;=20.5),"11,5 a 20,5",IF(BE95=21,"21",IF(AND(BE95&gt;=21.5,BE95&lt;=31.5),"21,5 a 31,5",IF(AND(BE95&gt;=32,BE95&lt;=42),"32 a 42","Fuera de rango"))))))))</f>
        <v>21,5 a 31,5</v>
      </c>
      <c r="BG95" s="11" t="n">
        <f aca="false">IF(BF95="","",IF(BF95="-20 a -10",1,IF(BF95="-9,5 a 0,5",2,IF(BF95="1 a 11",3,IF(BF95="11,5 a 20,5",4,IF(BF95="21","NORMA",IF(BF95="21,5 a 31,5",5,IF(BF95="32 a 42",6,""))))))))</f>
        <v>5</v>
      </c>
      <c r="BH95" s="9" t="n">
        <v>6</v>
      </c>
      <c r="BI95" s="10" t="str">
        <f aca="false">IF(BH95="","",IF(AND(BH95&gt;=-20,BH95&lt;=-15),"-20 a -15",IF(AND(BH95&gt;=-14.5,BH95&lt;=-9.5),"-14,5 a -9,5",IF(AND(BH95&gt;=-9,BH95&lt;=-4),"-9 a -4",IF(AND(BH95&gt;=-3.5,BH95&lt;=2.5),"-3,5 a 2,5",IF(AND(BH95&gt;=3,BH95&lt;=8),"3 a 8",IF(AND(BH95&gt;=8.5,BH95&lt;=14.5),"8,5 a 14,5",IF(BH95=15,"15",IF(AND(BH95&gt;=15.5,BH95&lt;=20.5),"15,5 a 20,5",IF(AND(BH95&gt;=21,BH95&lt;=26),"21 a 26","Fuera de rango"))))))))))</f>
        <v>3 a 8</v>
      </c>
      <c r="BJ95" s="11" t="n">
        <f aca="false">IF(BI95="","",IF(BI95="-20 a -15",1,IF(BI95="-14,5 a -9,5",2,IF(BI95="-9 a -4",3,IF(BI95="-3,5 a 2,5",4,IF(BI95="3 a 8",5,IF(BI95="8,5 a 14,5",6,IF(BI95="15","NORMA",IF(BI95="15,5 a 20,5",7,IF(BI95="21 a 26",8,IF(BI95="26,5 a 31,5",9,"")))))))))))</f>
        <v>5</v>
      </c>
      <c r="BK95" s="9" t="n">
        <v>0</v>
      </c>
      <c r="BL95" s="10" t="str">
        <f aca="false">IF(BK95="","",IF(AND(BK95&gt;=0,BK95&lt;=2),"0 - 2",IF(AND(BK95&gt;=2.5,BK95&lt;=4.5),"2,5 - 4,5",IF(AND(BK95&gt;=5,BK95&lt;=7),"5 - 7",IF(AND(BK95&gt;=7.5,BK95&lt;=9.5),"7,5 - 9,5",IF(AND(BK95&gt;=10,BK95&lt;=12),"10 - 12",IF(AND(BK95&gt;=12.5,BK95&lt;=13.5),"12,5 - 13,5",IF(BK95=14,"14",IF(AND(BK95&gt;=14.5,BK95&lt;=16.5),"14,5 - 16,5",IF(AND(BK95&gt;=17,BK95&lt;=19),"17 - 19",IF(AND(BK95&gt;=19.5,BK95&lt;=21.5),"19,5 - 21,5",IF(AND(BK95&gt;=22,BK95&lt;=24),"22 - 24",IF(AND(BK95&gt;=24.5,BK95&lt;=26.5),"24,5 - 26,5",IF(AND(BK95&gt;=27,BK95&lt;=29),"27 - 29",IF(AND(BK95&gt;=29.5,BK95&lt;=30),"29,5 - 30","Fuera de rango")))))))))))))))</f>
        <v>0 - 2</v>
      </c>
      <c r="BM95" s="11" t="n">
        <f aca="false">IF(BL95="","",IF(BL95="0 - 2",1,IF(BL95="2,5 - 4,5",2,IF(BL95="5 - 7",3,IF(BL95="7,5 - 9,5",4,IF(BL95="10 - 12",5,IF(BL95="12,5 - 13,5",6,IF(BL95="14","NORMA",IF(BL95="14,5 - 16,5",7,IF(BL95="17 - 19",8,IF(BL95="19,5 - 21,5",9,IF(BL95="22 - 24",10,IF(BL95="24,5 - 26,5",11,IF(BL95="27 - 29",12,IF(BL95="29,5 - 30",13,"")))))))))))))))</f>
        <v>1</v>
      </c>
      <c r="BN95" s="9" t="n">
        <v>26</v>
      </c>
      <c r="BO95" s="10" t="str">
        <f aca="false">IF(BN95="","",IF(AND(BN95&gt;=-20,BN95&lt;=-10),"-20 a -10",IF(AND(BN95&gt;=-9.5,BN95&lt;=0.5),"-9,5 a 0,5",IF(AND(BN95&gt;=1,BN95&lt;=11),"1 a 11",IF(AND(BN95&gt;=11.5,BN95&lt;=21.5),"11,5 a 21,5",IF(BN95=22,"22",IF(AND(BN95&gt;=22.5,BN95&lt;=32.5),"22,5 a 32,5",IF(AND(BN95&gt;=33,BN95&lt;=43),"33 a 43","Fuera de rango"))))))))</f>
        <v>22,5 a 32,5</v>
      </c>
      <c r="BP95" s="11" t="n">
        <f aca="false">IF(BO95="","",IF(BO95="-20 a -10",1,IF(BO95="-9,5 a 0,5",2,IF(BO95="1 a 11",3,IF(BO95="11,5 a 21,5",4,IF(BO95="22","NORMA",IF(BO95="22,5 a 32,5",5,IF(BO95="33 a 43",6,""))))))))</f>
        <v>5</v>
      </c>
      <c r="BQ95" s="9" t="n">
        <v>16</v>
      </c>
      <c r="BR95" s="10" t="str">
        <f aca="false">IF(BQ95="","",IF(AND(BQ95&gt;=-20,BQ95&lt;=-15),"-20 a -15",IF(AND(BQ95&gt;=-14.5,BQ95&lt;=-9.5),"-14,5 a -9,5",IF(AND(BQ95&gt;=-9,BQ95&lt;=-4),"-9 a -4",IF(AND(BQ95&gt;=-3.5,BQ95&lt;=2.5),"-3,5 a 2,5",IF(AND(BQ95&gt;=3,BQ95&lt;=8),"3 a 8",IF(AND(BQ95&gt;=8.5,BQ95&lt;=13.5),"8,5 a 13,5",IF(AND(BQ95&gt;=14,BQ95&lt;=17.5),"14 a 17,5",IF(BQ95=18,"18",IF(AND(BQ95&gt;=18.5,BQ95&lt;=23.5),"18,5 a 23,5",IF(AND(BQ95&gt;=24,BQ95&lt;=29),"24 a 29",IF(AND(BQ95&gt;=29.5,BQ95&lt;=34.5),"29,5 a 34,5",IF(AND(BQ95&gt;=35,BQ95&lt;=40),"35 a 40","Fuera de rango")))))))))))))</f>
        <v>14 a 17,5</v>
      </c>
      <c r="BS95" s="11" t="n">
        <f aca="false">IF(BR95="","",IF(BR95="-20 a -15",1,IF(BR95="-14,5 a -9,5",2,IF(BR95="-9 a -4",3,IF(BR95="-3,5 a 2,5",4,IF(BR95="3 a 8",5,IF(BR95="8,5 a 13,5",6,IF(BR95="14 a 17,5",7,IF(BR95="18","NORMA",IF(BR95="18,5 a 23,5",8,IF(BR95="24 a 29",9,IF(BR95="29,5 a 34,5",10,IF(BR95="35 a 40",11,"")))))))))))))</f>
        <v>7</v>
      </c>
      <c r="BT95" s="9" t="n">
        <v>0</v>
      </c>
      <c r="BU95" s="10" t="str">
        <f aca="false">IF(BT95="","",IF(AND(BT95&gt;=-20,BT95&lt;=-18),"-20 a -18",IF(AND(BT95&gt;=-17.5,BT95&lt;=-15.5),"-17,5 a -15,5",IF(AND(BT95&gt;=-15,BT95&lt;=-13),"-15 a -13",IF(AND(BT95&gt;=-12.5,BT95&lt;=-10.5),"-12,5 a -10,5",IF(AND(BT95&gt;=-10,BT95&lt;=-8),"-10 a -8",IF(AND(BT95&gt;=-7.5,BT95&lt;=-5.5),"-7,5 a -5,5",IF(AND(BT95&gt;=-5,BT95&lt;=-3),"-5 a -3",IF(AND(BT95&gt;=-2.5,BT95&lt;=-0.5),"-2,5 a -0,5",IF(BT95=0,"0",IF(AND(BT95&gt;=0.5,BT95&lt;=2.5),"0,5 a 2,5",IF(AND(BT95&gt;=3,BT95&lt;=5),"3 a 5",IF(AND(BT95&gt;=5.5,BT95&lt;=7.5),"5,5 a 7,5",IF(AND(BT95&gt;=8,BT95&lt;=10),"8 a 10",IF(AND(BT95&gt;=10.5,BT95&lt;=12.5),"10,5 a 12,5",IF(AND(BT95&gt;=13,BT95&lt;=15),"13 a 15",IF(AND(BT95&gt;=15.5,BT95&lt;=17.5),"15,5 a 17,5",IF(AND(BT95&gt;=18,BT95&lt;=20),"18 a 20","Fuera de rango"))))))))))))))))))</f>
        <v>0</v>
      </c>
      <c r="BV95" s="11" t="str">
        <f aca="false">IF(BT95="","",IF(BT95=0,"NORMA",IF(AND(BT95&gt;=-20,BT95&lt;=-18),2,IF(AND(BT95&gt;=-17.5,BT95&lt;=-15.5),2,IF(AND(BT95&gt;=-15,BT95&lt;=-13),3,IF(AND(BT95&gt;=-12.5,BT95&lt;=-10.5),4,IF(AND(BT95&gt;=-10,BT95&lt;=-8),5,IF(AND(BT95&gt;=-7.5,BT95&lt;=-5.5),6,IF(AND(BT95&gt;=-5,BT95&lt;=-3),7,IF(AND(BT95&gt;=-2.5,BT95&lt;=-0.5),8,IF(AND(BT95&gt;=0.5,BT95&lt;=2.5),9,IF(AND(BT95&gt;=3,BT95&lt;=5),10,IF(AND(BT95&gt;=5.5,BT95&lt;=7.5),11,IF(AND(BT95&gt;=8,BT95&lt;=10),12,IF(AND(BT95&gt;=10.5,BT95&lt;=12.5),13,IF(AND(BT95&gt;=13,BT95&lt;=15),14,IF(AND(BT95&gt;=15.5,BT95&lt;=17.5),15,IF(AND(BT95&gt;=18,BT95&lt;=20),16,"Fuera de rango"))))))))))))))))))</f>
        <v>NORMA</v>
      </c>
      <c r="BW95" s="9" t="n">
        <v>-4</v>
      </c>
      <c r="BX95" s="10" t="n">
        <f aca="false">18.5- (0.3*H95)</f>
        <v>2</v>
      </c>
      <c r="BY95" s="10" t="n">
        <f aca="false">(BW95)-(BX95)</f>
        <v>-6</v>
      </c>
      <c r="BZ95" s="10" t="str">
        <f aca="false">IF(BY95="","",IF(BY95&lt;-27.5,"De -30 a -28",IF(BY95&lt;-25,"De -27,5 a -25,5",IF(BY95&lt;-22.5,"De -25 a -23",IF(BY95&lt;-20,"De -22,5 a -20,5",IF(BY95&lt;-17.5,"De -20 a -18",IF(BY95&lt;-15,"De -17,5 a -15,5",IF(BY95&lt;-12.5,"De -15 a -13",IF(BY95&lt;-10,"De -12,5 a -10,5",IF(BY95&lt;-7.5,"De -10 a -8",IF(BY95&lt;-5,"De -7,5 a -5,5",IF(BY95&lt;-2.5,"De -5 a -3",IF(BY95&lt;0,"De -2,5 a -0,5",IF(BY95&lt;2.5,"De 0 a 2",IF(BY95&lt;5,"De 2,5 a 4,5",IF(BY95&lt;7.5,"De 5 a 7",IF(BY95&lt;10,"De 7,5 a 9,5",IF(BY95&lt;12.5,"De 10 a 12",IF(BY95&lt;15,"De 12,5 a 14,5",IF(BY95&lt;17.5,"De 15 a 17",IF(BY95&lt;20,"De 17,5 a 19,5",IF(BY95&lt;22.5,"De 20 a 22",IF(BY95&lt;25,"De 22,5 a 24,5",IF(BY95&lt;27.5,"De 25 a 27","De 27,5 a 30"))))))))))))))))))))))))</f>
        <v>De -7,5 a -5,5</v>
      </c>
      <c r="CA95" s="12" t="n">
        <f aca="false">IF(BY95="","",IF(BY95&lt;=-28,1,IF(BY95&lt;=-25.5,2,IF(BY95&lt;=-23,3,IF(BY95&lt;=-20.5,4,IF(BY95&lt;=-18,5,IF(BY95&lt;=-15.5,6,IF(BY95&lt;=-13,7,IF(BY95&lt;=-10.5,8,IF(BY95&lt;=-8,9,IF(BY95&lt;=-5.5,10,IF(BY95&lt;=-3,11,IF(BY95&lt;=-0.5,12,IF(BY95&lt;=2,13,IF(BY95&lt;=4.5,14,IF(BY95&lt;=7,15,IF(BY95&lt;=9.5,16,IF(BY95&lt;=12,17,IF(BY95&lt;=14.5,18,IF(BY95&lt;=17,19,IF(BY95&lt;=19.5,20,IF(BY95&lt;=22,21,IF(BY95&lt;=24.5,22,IF(BY95&lt;=27,23,IF(BY95&lt;=30,24,"Fuera de rango")))))))))))))))))))))))))</f>
        <v>10</v>
      </c>
      <c r="CB95" s="9" t="n">
        <v>-4</v>
      </c>
      <c r="CC95" s="10" t="n">
        <f aca="false">18.5- (0.3*H95)</f>
        <v>2</v>
      </c>
      <c r="CD95" s="10" t="n">
        <f aca="false">(CB95)-(CC95)</f>
        <v>-6</v>
      </c>
      <c r="CE95" s="10" t="str">
        <f aca="false">IF(CD95="","",IF(CD95&lt;-27.5,"De -30 a -28",IF(CD95&lt;-25,"De -27,5 a -25,5",IF(CD95&lt;-22.5,"De -25 a -23",IF(CD95&lt;-20,"De -22,5 a -20,5",IF(CD95&lt;-17.5,"De -20 a -18",IF(CD95&lt;-15,"De -17,5 a -15,5",IF(CD95&lt;-12.5,"De -15 a -13",IF(CD95&lt;-10,"De -12,5 a -10,5",IF(CD95&lt;-7.5,"De -10 a -8",IF(CD95&lt;-5,"De -7,5 a -5,5",IF(CD95&lt;-2.5,"De -5 a -3",IF(CD95&lt;0,"De -2,5 a -0,5",IF(CD95&lt;=2,"De 0 a 2",IF(CD95&lt;=4.5,"De 2,5 a 4,5",IF(CD95&lt;=7,"De 5 a 7",IF(CD95&lt;=9.5,"De 7,5 a 9,5",IF(CD95&lt;=12,"De 10 a 12",IF(CD95&lt;=14.5,"De 12,5 a 14,5",IF(CD95&lt;=17,"De 15 a 17",IF(CD95&lt;=19.5,"De 17,5 a 19,5",IF(CD95&lt;=22,"De 20 a 22",IF(CD95&lt;=24.5,"De 22,5 a 24,5",IF(CD95&lt;=27,"De 25 a 27","De 27,5 a 30"))))))))))))))))))))))))</f>
        <v>De -7,5 a -5,5</v>
      </c>
      <c r="CF95" s="12" t="n">
        <f aca="false">IF(CD95="","",IF(CD95&lt;-27.5,1,IF(CD95&lt;-25,2,IF(CD95&lt;-22.5,3,IF(CD95&lt;-20,4,IF(CD95&lt;-17.5,5,IF(CD95&lt;-15,6,IF(CD95&lt;-12.5,7,IF(CD95&lt;-10,8,IF(CD95&lt;-7.5,9,IF(CD95&lt;-5,10,IF(CD95&lt;-2.5,11,IF(CD95&lt;0,12,IF(CD95&lt;2.5,13,IF(CD95&lt;5,14,IF(CD95&lt;7.5,15,IF(CD95&lt;10,16,IF(CD95&lt;12.5,17,IF(CD95&lt;15,18,IF(CD95&lt;17.5,19,IF(CD95&lt;20,20,IF(CD95&lt;22.5,21,IF(CD95&lt;25,22,IF(CD95&lt;27.5,23,24))))))))))))))))))))))))</f>
        <v>10</v>
      </c>
      <c r="CG95" s="9" t="n">
        <v>-1</v>
      </c>
      <c r="CH95" s="10" t="str">
        <f aca="false">IF(CG95="","",IF(AND(CG95&gt;=-10,CG95&lt;=-9.5),"-10 a -9,5",IF(AND(CG95&gt;-9.5,CG95&lt;=-8.5),"-9 a -8,5",IF(AND(CG95&gt;-8.5,CG95&lt;=-7.5),"-8 a -7,5",IF(AND(CG95&gt;-7.5,CG95&lt;=-6.5),"-7 a -6,5",IF(AND(CG95&gt;-6.5,CG95&lt;=-5.5),"-6 a -5,5",IF(AND(CG95&gt;-5.5,CG95&lt;=-4.5),"-5 a -4,5",IF(AND(CG95&gt;-4.5,CG95&lt;=-3.5),"-4 a -3,5",IF(AND(CG95&gt;-3.5,CG95&lt;=-2.5),"-3 a -2,5",IF(CG95=-2.25,"-2,25",IF(AND(CG95&gt;-2.5,CG95&lt;=-1.5),"-2 a -1,5",IF(AND(CG95&gt;-1.5,CG95&lt;=-0.5),"-1 a -0,5",IF(AND(CG95&gt;-0.5,CG95&lt;=0.5),"0 a 0,5",IF(AND(CG95&gt;0.5,CG95&lt;=1.5),"1 a 1,5",IF(AND(CG95&gt;1.5,CG95&lt;=2.5),"2 a 2,5",IF(AND(CG95&gt;2.5,CG95&lt;=3.5),"3 a 3,5",IF(AND(CG95&gt;3.5,CG95&lt;=4.5),"4 a 4,5",IF(AND(CG95&gt;4.5,CG95&lt;=5.5),"5 a 5,5",IF(AND(CG95&gt;5.5,CG95&lt;=6.5),"6 a 6,5",IF(AND(CG95&gt;6.5,CG95&lt;=7.5),"7 a 7,5",IF(AND(CG95&gt;7.5,CG95&lt;=8.5),"8 a 8,5",IF(AND(CG95&gt;8.5,CG95&lt;=9.5),"9 a 9,5",IF(CG95&gt;=10,"10","Fuera de rango")))))))))))))))))))))))</f>
        <v>-1 a -0,5</v>
      </c>
      <c r="CI95" s="11" t="n">
        <f aca="false">IF(CG95="","",IF(CG95=-2.25,"NORMA",IF(CG95&lt;=-9.5,1,IF(CG95&lt;=-8.5,2,IF(CG95&lt;=-7.5,3,IF(CG95&lt;=-6.5,4,IF(CG95&lt;=-5.5,5,IF(CG95&lt;=-4.5,6,IF(CG95&lt;=-3.5,7,IF(CG95&lt;=-2.5,8,IF(CG95&lt;=-1.5,9,IF(CG95&lt;=-0.5,10,IF(CG95&lt;=0.5,11,IF(CG95&lt;=1.5,12,IF(CG95&lt;=2.5,13,IF(CG95&lt;=3.5,14,IF(CG95&lt;=4.5,15,IF(CG95&lt;=5.5,16,IF(CG95&lt;=6.5,17,IF(CG95&lt;=7.5,18,IF(CG95&lt;=8.5,19,IF(CG95&lt;=9.5,20,IF(CG95=10,21,"Fuera de rango")))))))))))))))))))))))</f>
        <v>10</v>
      </c>
      <c r="CJ95" s="9" t="n">
        <v>3</v>
      </c>
      <c r="CK95" s="10" t="str">
        <f aca="false">IF(CJ95="","",IF(AND(CJ95&gt;=-6,CJ95&lt;=-5.5),"-6 a -5,5",IF(AND(CJ95&gt;-5.5,CJ95&lt;=-4.5),"-5 a -4,5",IF(AND(CJ95&gt;-4.5,CJ95&lt;=-3.5),"-4 a -3,5",IF(AND(CJ95&gt;-3.5,CJ95&lt;=-2.5),"-3 a -2,5",IF(AND(CJ95&gt;-2.5,CJ95&lt;=-1.5),"-2 a -1,5",IF(AND(CJ95&gt;-1.5,CJ95&lt;=-0.5),"-1 a -0,5",IF(AND(CJ95&gt;-0.5,CJ95&lt;=0.5),"0 a 0,5",IF(AND(CJ95&gt;0.5,CJ95&lt;=1.5),"1 a 1,5",IF(AND(CJ95&gt;1.5,CJ95&lt;2.5),"2",IF(AND(CJ95&gt;=2.5,CJ95&lt;=3),"2,5 a 3",IF(AND(CJ95&gt;3,CJ95&lt;=4),"3,5 a 4",IF(AND(CJ95&gt;4,CJ95&lt;=5),"4,5 a 5",IF(AND(CJ95&gt;5,CJ95&lt;=6),"5,5 a 6",IF(AND(CJ95&gt;6,CJ95&lt;=7),"6,5 a 7",IF(AND(CJ95&gt;7,CJ95&lt;=8),"7,5 a 8",IF(AND(CJ95&gt;8,CJ95&lt;=9.5),"8,5 a 9,5",IF(CJ95=10,"10","Fuera de rango"))))))))))))))))))</f>
        <v>2,5 a 3</v>
      </c>
      <c r="CL95" s="11" t="n">
        <f aca="false">IF(CK95="","",IF(OR(CK95="-6 a -5,5",CK95="-6 - -5,5"),1,IF(OR(CK95="-5 a -4,5",CK95="-5 - -4,5"),2,IF(OR(CK95="-4 a -3,5",CK95="-4 - -3,5"),3,IF(OR(CK95="-3 a -2,5",CK95="-3 - -2,5"),4,IF(OR(CK95="-2 a -1,5",CK95="-2 - -1,5"),5,IF(OR(CK95="-1 a -0,5",CK95="-1 - -0,5"),6,IF(OR(CK95="0 a 0,5",CK95="0 - 0,5"),7,IF(OR(CK95="1 a 1,5",CK95="1 - 1,5"),8,IF(CK95="2","NORMA",IF(OR(CK95="2,5 a 3",CK95="2,5 - 3"),9,IF(OR(CK95="3,5 a 4",CK95="3,5 - 4"),10,IF(OR(CK95="4,5 a 5",CK95="4,5 - 5"),11,IF(OR(CK95="5,5 a 6",CK95="5,5 - 6"),12,IF(OR(CK95="6,5 a 7",CK95="6,5 - 7"),13,IF(OR(CK95="7,5 a 8",CK95="7,5 - 8"),14,IF(OR(CK95="8,5 a 9",CK95="8,5 - 9,5",CK95="9 a 9,5"),15,IF(CK95="10",15,IF(OR(CK95="0,5 a 1",CK95="0,5 - 1"),7,"Fuera de rango")))))))))))))))))))</f>
        <v>9</v>
      </c>
      <c r="CM95" s="10" t="n">
        <v>0</v>
      </c>
      <c r="CN95" s="10" t="str">
        <f aca="false">IF(CM95=0,"0", " ")</f>
        <v>0</v>
      </c>
      <c r="CO95" s="10" t="str">
        <f aca="false">IF(CM95&gt;0,"EME"," ")</f>
        <v> </v>
      </c>
      <c r="CP95" s="10" t="n">
        <v>0</v>
      </c>
      <c r="CQ95" s="10" t="str">
        <f aca="false">IF(CP95&gt;0,"0", " ")</f>
        <v> </v>
      </c>
      <c r="CR95" s="10" t="str">
        <f aca="false">IF(CP95&gt;0,"EME"," ")</f>
        <v> </v>
      </c>
      <c r="CS95" s="9" t="n">
        <v>0</v>
      </c>
      <c r="CT95" s="10" t="str">
        <f aca="false">IF(CS95&gt;0,"1", " ")</f>
        <v> </v>
      </c>
      <c r="CU95" s="10" t="str">
        <f aca="false">IF(CS95&gt;0,"HIP"," ")</f>
        <v> </v>
      </c>
      <c r="CV95" s="9" t="n">
        <v>0</v>
      </c>
      <c r="CW95" s="10" t="str">
        <f aca="false">IF(CV95&gt;0,"1", " ")</f>
        <v> </v>
      </c>
      <c r="CX95" s="10" t="str">
        <f aca="false">IF(CV95&gt;0,"HIP"," ")</f>
        <v> </v>
      </c>
      <c r="CY95" s="9" t="n">
        <v>-11</v>
      </c>
      <c r="CZ95" s="11" t="str">
        <f aca="false">IF(CY95&lt;0,"2"," ")</f>
        <v>2</v>
      </c>
      <c r="DA95" s="11" t="str">
        <f aca="false">IF(CY95&lt;0,"MIO"," ")</f>
        <v>MIO</v>
      </c>
      <c r="DB95" s="9" t="n">
        <v>-15</v>
      </c>
      <c r="DC95" s="11" t="str">
        <f aca="false">IF(DB95&lt;0,"2"," ")</f>
        <v>2</v>
      </c>
      <c r="DD95" s="11" t="str">
        <f aca="false">IF(DB95&lt;0,"MIO"," ")</f>
        <v>MIO</v>
      </c>
      <c r="DE95" s="9" t="n">
        <v>-0.5</v>
      </c>
      <c r="DF95" s="11" t="str">
        <f aca="false">IF(DE95&lt;0,"3"," ")</f>
        <v>3</v>
      </c>
      <c r="DG95" s="11" t="str">
        <f aca="false">IF(DE95&lt;0,"AST"," ")</f>
        <v>AST</v>
      </c>
      <c r="DH95" s="9" t="n">
        <v>0</v>
      </c>
      <c r="DI95" s="11" t="str">
        <f aca="false">IF(DH95&lt;0,"3"," ")</f>
        <v> </v>
      </c>
      <c r="DJ95" s="11" t="str">
        <f aca="false">IF(DH95&lt;0,"AST"," ")</f>
        <v> </v>
      </c>
      <c r="DK95" s="9" t="n">
        <v>1.5</v>
      </c>
      <c r="DL95" s="10" t="str">
        <f aca="false">IF(DK95&gt;0,"4"," ")</f>
        <v>4</v>
      </c>
      <c r="DM95" s="10" t="str">
        <f aca="false">IF(DK95&gt;0,"PRE"," ")</f>
        <v>PRE</v>
      </c>
      <c r="DN95" s="9" t="n">
        <v>1.5</v>
      </c>
      <c r="DO95" s="10" t="str">
        <f aca="false">IF(DN95&gt;0,"4"," ")</f>
        <v>4</v>
      </c>
      <c r="DP95" s="10" t="str">
        <f aca="false">IF(DN95&gt;0,"PRE"," ")</f>
        <v>PRE</v>
      </c>
      <c r="DQ95" s="12" t="n">
        <v>3</v>
      </c>
      <c r="DR95" s="12" t="n">
        <v>2</v>
      </c>
      <c r="DS95" s="12" t="str">
        <f aca="false">CONCATENATE(CO95,CU95,DA95,DG95,DM95)</f>
        <v>  MIOASTPRE</v>
      </c>
      <c r="DT95" s="10" t="str">
        <f aca="false" t="array" ref="DT95">_xlfn.IFS(DS95="EME    ","0", DS95=" HIP   ","1", DS95="  MIO  ","2", DS95="   AST ","3", DS95="    PRE","4", DS95="EME   PRE","5", DS95=" HIP  PRE","6", DS95=" HIP AST ","7", DS95="  MIO PRE","8", DS95="  MIOAST ","9", DS95="   ASTPRE","10",DS95=" HIP ASTPRE","11", DS95="  MIOASTPRE","12", DS95="     ","0")</f>
        <v>12</v>
      </c>
      <c r="DU95" s="1" t="s">
        <v>154</v>
      </c>
      <c r="DV95" s="1" t="str">
        <f aca="false" t="array" ref="DV95">_xlfn.IFS(DU95="SI","2", DU95="NO","1")</f>
        <v>1</v>
      </c>
      <c r="DW95" s="10" t="n">
        <v>0</v>
      </c>
      <c r="DX95" s="11" t="str">
        <f aca="false">IF(DW95=0,"1","2")</f>
        <v>1</v>
      </c>
      <c r="DY95" s="11" t="str">
        <f aca="false" t="array" ref="DY95">_xlfn.IFS(DW95=0,"0", DW95=0.25, "1", DW95=0.5,"2", DW95=0.75,"3", DW95=1,"4",DW95=1.25,"5", DW95=1.5,"6", DW95=1.75,"7", DW95=2,"8")</f>
        <v>0</v>
      </c>
      <c r="DZ95" s="10" t="n">
        <v>0</v>
      </c>
      <c r="EA95" s="11" t="str">
        <f aca="false">IF(DZ95=0,"1","2")</f>
        <v>1</v>
      </c>
      <c r="EB95" s="11" t="str">
        <f aca="false" t="array" ref="EB95">_xlfn.IFS(DZ95=0,"0", DZ95=0.25, "1", DZ95=0.5,"2", DZ95=0.75,"3", DZ95=1,"4",DZ95=1.25,"5", DZ95=1.5,"6", DZ95=1.75,"7", DZ95=2,"8")</f>
        <v>0</v>
      </c>
      <c r="EC95" s="10" t="n">
        <v>0</v>
      </c>
      <c r="ED95" s="10" t="str">
        <f aca="false">IF(EC95=0,"1","2")</f>
        <v>1</v>
      </c>
      <c r="EE95" s="11" t="str">
        <f aca="false" t="array" ref="EE95">_xlfn.IFS(EC95=0,"0", EC95=-0.25, "1", EC95=-0.5,"2", EC95=-0.75,"3", EC95=-1,"4",EC95=-1.25,"5", EC95=-1.5,"6", EC95=-1.75,"7", EC95=-2,"8", EC95=-2.25,"9",EC95=-2.5,"10", EC95=-2.75,"11", EC95=-3,"12", EC95=-3.25,"13", EC95=-3.5,"14", EC95=-3.75,"15",EC95=-4,"16")</f>
        <v>0</v>
      </c>
      <c r="EF95" s="10" t="n">
        <v>0</v>
      </c>
      <c r="EG95" s="10" t="str">
        <f aca="false">IF(EF95=0,"1","2")</f>
        <v>1</v>
      </c>
      <c r="EH95" s="11" t="str">
        <f aca="false" t="array" ref="EH95">_xlfn.IFS(EF95=0,"0", EF95=-0.25, "1", EF95=-0.5,"2", EF95=-0.75,"3", EF95=-1,"4",EF95=-1.25,"5", EF95=-1.5,"6", EF95=-1.75,"7", EF95=-2,"8", EF95=-2.25,"9",EF95=-2.5,"10", EF95=-2.75,"11", EF95=-3,"12", EF95=-3.25,"13", EF95=-3.5,"14", EF95=-3.75,"15",EF95=-4,"16")</f>
        <v>0</v>
      </c>
      <c r="EI95" s="10" t="n">
        <v>0</v>
      </c>
      <c r="EJ95" s="11" t="str">
        <f aca="false">IF(EI95=0,"1","2")</f>
        <v>1</v>
      </c>
      <c r="EK95" s="11" t="str">
        <f aca="false" t="array" ref="EK95">_xlfn.IFS(EI95=0,"0", EI95=-0.25, "1", EI95=-0.5,"2", EI95=-0.75,"3", EI95=-1,"4",EI95=-1.25,"5", EI95=-1.5,"6", EI95=-1.75,"7", EI95=-2,"8", EI95=-2.25,"9", EI95=-2.25,"9",EI95=-2.5,"10", EI95=-2.75,"11", EI95=-3,"12", EI95=-3.25,"13", EI95=-3.5,"14", EI95=-3.75,"15",EI95=-4,"16", EI95=0.25, "17", EI95=0.5, "18")</f>
        <v>0</v>
      </c>
      <c r="EL95" s="10" t="n">
        <v>0</v>
      </c>
      <c r="EM95" s="11" t="str">
        <f aca="false">IF(EL95=0,"1","2")</f>
        <v>1</v>
      </c>
      <c r="EN95" s="11" t="str">
        <f aca="false" t="array" ref="EN95">_xlfn.IFS(EL95=0.25,"17",EL95=0.5,"18", EL95=0,"0", EL95=-0.25, "1", EL95=-0.5,"2", EL95=-0.75,"3", EL95=-1,"4",EL95=-1.25,"5", EL95=-1.5,"6", EL95=-1.75,"7", EL95=-2,"8",EL95= -2.25,"9",EL95=-2.5,"10",EL95= -2.75,"11",EL95= -3,"12",EL95= -3.25,"13",EL95= -3.5,"14",EL95= -3.75,"15",EL95=-4,"16")</f>
        <v>0</v>
      </c>
      <c r="EO95" s="10" t="n">
        <v>0</v>
      </c>
      <c r="EP95" s="11" t="str">
        <f aca="false">IF(EO95=0,"1","2")</f>
        <v>1</v>
      </c>
      <c r="EQ95" s="11" t="str">
        <f aca="false" t="array" ref="EQ95">_xlfn.IFS(EO95=0,"0", EO95=0.25, "1", EO95=0.5,"2", EO95=0.75,"3", EO95=1,"4",EO95=1.25,"5", EO95=1.5,"6", EO95=1.75,"7", EO95=2,"8", EO95=2.25,"9", EO95=2.25,"9",EO95=2.5,"10", EO95=2.75,"11", EO95=3,"12", EO95=3.25,"13", EO95=3.5,"14", EO95=3.75,"15",EO95=4,"16", EO95=-0.25, "17", bq=-0.5, "18")</f>
        <v>0</v>
      </c>
      <c r="ER95" s="10" t="n">
        <v>0</v>
      </c>
      <c r="ES95" s="11" t="str">
        <f aca="false">IF(ER95=0,"1","2")</f>
        <v>1</v>
      </c>
      <c r="ET95" s="11" t="str">
        <f aca="false" t="array" ref="ET95">_xlfn.IFS(ER95=0,"0", ER95=0.25, "1", ER95=0.5,"2", ER95=0.75,"3", ER95=1,"4",ER95=1.25,"5", ER95=1.5,"6", ER95=1.75,"7", ER95=2,"8", ER95=2.25,"9", ER95=2.25,"9",ER95=2.5,"10", ER95=2.75,"11", ER95=3,"12", ER95=3.25,"13", ER95=3.5,"14", ER95=3.75,"15",ER95=4,"16", ER95=-0.25, "17", bq=-0.5, "18")</f>
        <v>0</v>
      </c>
      <c r="EU95" s="13" t="n">
        <v>43</v>
      </c>
      <c r="EV95" s="14" t="str">
        <f aca="false">VLOOKUP(EU95,LEYENDA!$G$2:$H$8,2,TRUE())</f>
        <v>37-48</v>
      </c>
      <c r="EW95" s="14" t="str">
        <f aca="false" t="array" ref="EW95">_xlfn.IFS(EV95="0-5","1", EV95="6-12","2", EV95="13-18","3", EV95="19-24","4", EV95="25-36","5", EV95="37-48","6", EV95="49-60","7")</f>
        <v>6</v>
      </c>
    </row>
    <row r="96" customFormat="false" ht="13.5" hidden="false" customHeight="false" outlineLevel="0" collapsed="false">
      <c r="A96" s="1" t="n">
        <v>45</v>
      </c>
      <c r="B96" s="32" t="n">
        <v>9</v>
      </c>
      <c r="C96" s="33" t="n">
        <v>43026</v>
      </c>
      <c r="D96" s="6"/>
      <c r="E96" s="5" t="str">
        <f aca="false">VLOOKUP(A96,'286'!$A$3:$J$600,10,FALSE())</f>
        <v>VÁZQUEZ GALLEGO, BENITO</v>
      </c>
      <c r="F96" s="4" t="str">
        <f aca="false">VLOOKUP(A96,'286'!$A$3:$I$1768,3,FALSE())</f>
        <v>VAZGABE</v>
      </c>
      <c r="G96" s="6" t="n">
        <f aca="false">VLOOKUP(A96,'286'!$A$3:$I$1768,4,FALSE())</f>
        <v>22194</v>
      </c>
      <c r="H96" s="7" t="n">
        <f aca="false">YEAR(C96)-YEAR(G96)</f>
        <v>57</v>
      </c>
      <c r="I96" s="1" t="str">
        <f aca="false">VLOOKUP(H96,LEYENDA!$C$2:$D$6,2,TRUE())</f>
        <v>41-60</v>
      </c>
      <c r="J96" s="5" t="str">
        <f aca="false">VLOOKUP(A96,'286'!$A$3:$I$1768,7,FALSE())</f>
        <v>H</v>
      </c>
      <c r="K96" s="8" t="str">
        <f aca="false">VLOOKUP(A96,'286'!$A$3:$I$1768,2,FALSE())</f>
        <v>OD</v>
      </c>
      <c r="L96" s="4" t="str">
        <f aca="false">VLOOKUP(A96,'286'!$A$3:$I$1768,8,FALSE())</f>
        <v>D</v>
      </c>
      <c r="M96" s="4" t="str">
        <f aca="false">VLOOKUP(A96,'286'!$A$3:$I$1768,9,FALSE())</f>
        <v>I</v>
      </c>
      <c r="N96" s="8" t="str">
        <f aca="false">IF(R96=O96, "MISMA","CONTRARIA")</f>
        <v>CONTRARIA</v>
      </c>
      <c r="O96" s="8" t="str">
        <f aca="false" t="array" ref="O96">_xlfn.IFS(L96="D","1", L96="I","2")</f>
        <v>1</v>
      </c>
      <c r="P96" s="8" t="str">
        <f aca="false" t="array" ref="P96">_xlfn.IFS(K96="OD","1", K96="OI","2")</f>
        <v>1</v>
      </c>
      <c r="Q96" s="1" t="str">
        <f aca="false" t="array" ref="Q96">_xlfn.IFS(J96="M","1", J96="H","2")</f>
        <v>2</v>
      </c>
      <c r="R96" s="8" t="str">
        <f aca="false" t="array" ref="R96">_xlfn.IFS(M96="D","1", M96="I","2")</f>
        <v>2</v>
      </c>
      <c r="S96" s="1" t="str">
        <f aca="false" t="array" ref="S96">_xlfn.IFS(N96="CONTRARIA", "1",N96= "MISMA","2")</f>
        <v>1</v>
      </c>
      <c r="T96" s="1" t="str">
        <f aca="false" t="array" ref="T96">_xlfn.IFS(I96="0-12","1", I96="13-24","2", I96="25-40","3", I96="41-60","4", I96="61-100","5")</f>
        <v>4</v>
      </c>
      <c r="U96" s="9" t="n">
        <v>2</v>
      </c>
      <c r="V96" s="1" t="str">
        <f aca="false">IF(U96="","",IF(AND(U96&gt;=-9,U96&lt;=-6.5),"-9 a -6,5",IF(AND(U96&gt;=-6,U96&lt;=-3.5),"-6 a -3,5",IF(AND(U96&gt;=-3,U96&lt;=-1),"-3 a -1",IF(U96=-0.5,"-0,5",IF(AND(U96&gt;=0,U96&lt;=2.5),"0 a 2,5",IF(AND(U96&gt;=3,U96&lt;=5.5),"3 a 5,5",IF(AND(U96&gt;=6,U96&lt;=8.5),"6 a 8,5",IF(AND(U96&gt;=9,U96&lt;=20),"9 a 20","Fuera de rango")))))))))</f>
        <v>0 a 2,5</v>
      </c>
      <c r="W96" s="11" t="n">
        <f aca="false">IF(V96="","",IF(V96="-9 a -6,5",2,IF(V96="-6 a -3,5",3,IF(V96="-3 a -1",4,IF(V96="-0,5","NORMA",IF(V96="0 a 2,5",5,IF(V96="3 a 5,5",6,IF(V96="6 a 8,5",7,IF(V96="9 a 20",8,"Fuera de rango")))))))))</f>
        <v>5</v>
      </c>
      <c r="X96" s="9" t="n">
        <v>0</v>
      </c>
      <c r="Y96" s="10" t="str">
        <f aca="false">IF(X96="","",IF(AND(X96&gt;=0,X96&lt;=4),"0 a 4",IF(AND(X96&gt;=4.5,X96&lt;=8.5),"4,5 a 8,5",IF(X96=9,"9",IF(AND(X96&gt;=9.5,X96&lt;=13),"9,5 a 13",IF(AND(X96&gt;=13.5,X96&lt;=20),"13,5 a 20",IF(AND(X96&gt;=20.5,X96&lt;=35),"20,5 a 35","Fuera de rango")))))))</f>
        <v>0 a 4</v>
      </c>
      <c r="Z96" s="11" t="n">
        <f aca="false">IF(Y96="","",IF(Y96="0 a 4",1,IF(Y96="4,5 a 8,5",2,IF(Y96="9","NORMA",IF(Y96="9,5 a 13",3,IF(Y96="13,5 a 20",4,IF(Y96="20,5 a 35",5,"Fuera de rango")))))))</f>
        <v>1</v>
      </c>
      <c r="AA96" s="9" t="n">
        <v>27</v>
      </c>
      <c r="AB96" s="10" t="str">
        <f aca="false">IF(AA96="","",IF(AND(AA96&gt;=0,AA96&lt;=9),"0 a 9",IF(AND(AA96&gt;=9.5,AA96&lt;=18.5),"9,5 a 18,5",IF(AA96=19,"19",IF(AND(AA96&gt;=19.5,AA96&lt;=28),"19,5 a 28",IF(AND(AA96&gt;=28.5,AA96&lt;=40),"28,5 a 40","Fuera de rango"))))))</f>
        <v>19,5 a 28</v>
      </c>
      <c r="AC96" s="11" t="n">
        <f aca="false" t="array" ref="AC96">_xlfn.IFS(AB96="","",AB96="0 a 9",1,AB96="9,5 a 18,5",2,AB96="19","NORMA",AB96="19,5 a 28",3,AB96="28,5 a 40",4,TRUE(),"Fuera de rango")</f>
        <v>3</v>
      </c>
      <c r="AD96" s="9" t="n">
        <v>20</v>
      </c>
      <c r="AE96" s="10" t="str">
        <f aca="false">IF(AD96="","",IF(AND(AD96&gt;=-10,AD96&lt;=0),"De -10 a 0",IF(AND(AD96&gt;=0.5,AD96&lt;=9.5),"0,5 a 9,5",IF(AD96=10,"10",IF(AND(AD96&gt;=10.5,AD96&lt;=20),"10,5 a 20",IF(AND(AD96&gt;=20.5,AD96&lt;=40),"20,5 a 40","Fuera de rango"))))))</f>
        <v>10,5 a 20</v>
      </c>
      <c r="AF96" s="12" t="n">
        <f aca="false">IF(AD96="","",IF(AND(AD96&gt;=-10,AD96&lt;=0),1,IF(AND(AD96&gt;=0.5,AD96&lt;=9.5),2,IF(AD96=10,"NORMA",IF(AND(AD96&gt;=10.5,AD96&lt;=20),3,IF(AND(AD96&gt;=20.5,AD96&lt;=40),4,""))))))</f>
        <v>3</v>
      </c>
      <c r="AG96" s="9" t="n">
        <v>18</v>
      </c>
      <c r="AH96" s="10" t="str">
        <f aca="false">IF(AG96="","",IF(AND(AG96&gt;=0,AG96&lt;=4),"0 a 4",IF(AND(AG96&gt;=4.5,AG96&lt;=8.5),"4,5 a 8,5",IF(AG96=9,"9",IF(AND(AG96&gt;=9.5,AG96&lt;=13),"9,5 a 13",IF(AND(AG96&gt;=13.5,AG96&lt;=25),"13,5 a 25","Fuera de rango"))))))</f>
        <v>13,5 a 25</v>
      </c>
      <c r="AI96" s="11" t="n">
        <f aca="false">IF(AH96="","",IF(AH96="0 a 4",1,IF(AH96="4,5 a 8,5",2,IF(AH96="9","NORMA",IF(AH96="9,5 a 13",3,IF(AH96="13,5 a 25",4,""))))))</f>
        <v>4</v>
      </c>
      <c r="AJ96" s="9" t="n">
        <v>10</v>
      </c>
      <c r="AK96" s="10" t="str">
        <f aca="false">IF(AJ96="","",IF(AND(AJ96&gt;=-15,AJ96&lt;=-10.5),"-15 a -10,5",IF(AND(AJ96&gt;=-10,AJ96&lt;=-4),"-10 a -4",IF(AND(AJ96&gt;=-4.5,AJ96&lt;=0),"-4,5 a 0",IF(AND(AJ96&gt;=0.5,AJ96&lt;=4.5),"0,5 a 4,5",IF(AJ96=5,"5",IF(AND(AJ96&gt;=5.5,AJ96&lt;=10),"5,5 a 10",IF(AND(AJ96&gt;=10.5,AJ96&lt;=20),"10,5 a 20","Fuera de rango"))))))))</f>
        <v>5,5 a 10</v>
      </c>
      <c r="AL96" s="11" t="n">
        <f aca="false">IF(AK96="","",IF(AK96="-15 a -10,5",1,IF(AK96="-10 a -4",2,IF(AK96="-4,5 a 0",3,IF(AK96="0,5 a 4,5",4,IF(AK96="5","NORMA",IF(AK96="5,5 a 10",5,IF(AK96="10,5 a 20",6,"Error"))))))))</f>
        <v>5</v>
      </c>
      <c r="AM96" s="9" t="n">
        <v>0</v>
      </c>
      <c r="AN96" s="10" t="str">
        <f aca="false">IF(AM96="","",IF(AND(AM96&gt;=-7.5,AM96&lt;=-5.5),"-7,5 a -5,5",IF(AND(AM96&gt;=-5,AM96&lt;=-3),"-5 a -3",IF(AND(AM96&gt;=-2.5,AM96&lt;=-0.5),"-2,5 a -0,5",IF(AM96=0,"0,00",IF(AND(AM96&gt;=0.5,AM96&lt;=2.5),"0,5 a 2,5",IF(AND(AM96&gt;=3,AM96&lt;=5),"3 a 5",IF(AND(AM96&gt;=5.5,AM96&lt;=7.5),"5,5 a 7,5",IF(AND(AM96&gt;=8,AM96&lt;=10),"8 a 10","Fuera de rango")))))))))</f>
        <v>0,00</v>
      </c>
      <c r="AO96" s="11" t="str">
        <f aca="false">IF(AN96="","",IF(AN96="-7,5 a -5,5",1,IF(AN96="-5 a -3",2,IF(AN96="-2,5 a -0,5",3,IF(AN96="0,00","NORMA",IF(AN96="0,5 a 2,5",4,IF(AN96="3 a 5",5,IF(AN96="5,5 a 7,5",6,IF(AN96="8 a 10",7,"Error")))))))))</f>
        <v>NORMA</v>
      </c>
      <c r="AP96" s="9" t="n">
        <v>-5</v>
      </c>
      <c r="AQ96" s="10" t="str">
        <f aca="false">IF(AP96="","",IF(AND(AP96&gt;=-20,AP96&lt;=-9.5),"-20 a -9,5",IF(AND(AP96&gt;=-9,AP96&lt;=-6.5),"-9 a -6,5",IF(AP96=-6,"-6",IF(AND(AP96&gt;=-5.5,AP96&lt;=-3),"-5,5 a -3",IF(AND(AP96&gt;=-2.5,AP96&lt;=0),"-2,5 a 0",IF(AND(AP96&gt;=0.5,AP96&lt;=3),"0,5 a 3",IF(AND(AP96&gt;=3.5,AP96&lt;=6),"3,5 a 6",IF(AND(AP96&gt;=6.5,AP96&lt;=9),"6,5 a 9",IF(AND(AP96&gt;=9.5,AP96&lt;=20),"9,5 a 20","Fuera de rango"))))))))))</f>
        <v>-5,5 a -3</v>
      </c>
      <c r="AR96" s="11" t="n">
        <f aca="false">IF(AQ96="","",IF(AQ96="-20 a -9,5",1,IF(AQ96="-9 a -6,5",2,IF(AQ96="-6","NORMA",IF(AQ96="-5,5 a -3",3,IF(AQ96="-2,5 a 0",4,IF(AQ96="0,5 a 3",5,IF(AQ96="3,5 a 6",6,IF(AQ96="6,5 a 9",7,IF(AQ96="9,5 a 20",8,""))))))))))</f>
        <v>3</v>
      </c>
      <c r="AS96" s="9" t="n">
        <v>-1</v>
      </c>
      <c r="AT96" s="10" t="str">
        <f aca="false">IF(AS96="","",IF(AND(AS96&gt;=-16,AS96&lt;=-14),"-16 a -14",IF(AND(AS96&gt;=-13.5,AS96&lt;=-11.5),"-13,5 a -11,5",IF(AND(AS96&gt;=-11,AS96&lt;=-9),"-11 a -9",IF(AND(AS96&gt;=-8.5,AS96&lt;=-6.5),"-8,5 a -6,5",IF(AND(AS96&gt;=-6,AS96&lt;=-4),"-6 a -4",IF(AND(AS96&gt;=-3.5,AS96&lt;=-1.5),"-3,5 a -1,5",IF(AND(AS96&gt;=-1,AS96&lt;=1),"-1 a 1",IF(AND(AS96&gt;=1.5,AS96&lt;=3.5),"1,5 a 3,5",IF(AND(AS96&gt;=4,AS96&lt;=6),"4 a 6",IF(AND(AS96&gt;=6.5,AS96&lt;=8.5),"6,5 a 8,5",IF(AND(AS96&gt;=9,AS96&lt;=11),"9 a 11",IF(AND(AS96&gt;=11.5,AS96&lt;=13.5),"11,5 a 13,5",IF(AND(AS96&gt;=14,AS96&lt;=16),"14 a 16",IF(AND(AS96&gt;=16.5,AS96&lt;=18.5),"16,5 a 18,5",IF(AND(AS96&gt;=19,AS96&lt;=21),"19 a 21","Fuera de rango"))))))))))))))))</f>
        <v>-1 a 1</v>
      </c>
      <c r="AU96" s="11" t="n">
        <f aca="false" t="array" ref="AU96">IF(AT96="","",_xlfn.IFS(AT96="-16 a -14",1,AT96="-13,5 a -11,5",2,AT96="-11 a -9",3,AT96="-8,5 a -6,5",4,AT96="-6 a -4",5,AT96="-3,5 a -1,5",6,AT96="-1 a 1",7,AT96="1,5 a 3,5",8,AT96="4 a 6","NORMA",AT96="6,5 a 8,5",9,AT96="9 a 11",10,AT96="11,5 a 13,5",11,AT96="14 a 16",12,AT96="16,5 a 18,5",13,AT96="19 a 21",14,TRUE(),""))</f>
        <v>7</v>
      </c>
      <c r="AV96" s="9" t="n">
        <v>0.25</v>
      </c>
      <c r="AW96" s="10" t="str">
        <f aca="false">IF(AV96="","",IF(AND(AV96&gt;=-1,AV96&lt;=-0.5),"-1 a -0,5",IF(AND(AV96&gt;-0.5,AV96&lt;=0),"De -0,5 a 0",IF(AND(AV96&gt;=0.25,AV96&lt;=0.75),"0,25 a 0,75",IF(AND(AV96&gt;=1,AV96&lt;=1.5),"1 a 1,5",IF(AND(AV96&gt;=1.75,AV96&lt;=2.25),"1,75 a 2,25",IF(AND(AV96&gt;=2.5,AV96&lt;=3),"2,5 a 3",IF(AND(AV96&gt;=3.25,AV96&lt;=3.75),"3,25 a 3,75","Fuera de rango"))))))))</f>
        <v>0,25 a 0,75</v>
      </c>
      <c r="AX96" s="11" t="str">
        <f aca="false">IF(AW96="","",IF(OR(AW96="-1 a -0,5",AW96="-1 a -0.5"),1,IF(OR(AW96="De -0,5 a 0",AW96="-0,5 a 0",AW96="De -0.5 a 0"),2,IF(OR(AW96="0,25 a 0,75",AW96="0.25 a 0.75"),"NORMA",IF(OR(AW96="1 a 1,5",AW96="1 a 1.5"),3,IF(OR(AW96="1,75 a 2,25",AW96="1.75 a 2.25"),4,IF(OR(AW96="2,5 a 3",AW96="2.5 a 3"),5,IF(OR(AW96="3,25 a 3,75",AW96="3.25 a 3.75"),6,""))))))))</f>
        <v>NORMA</v>
      </c>
      <c r="AY96" s="9" t="n">
        <v>-5</v>
      </c>
      <c r="AZ96" s="10" t="str">
        <f aca="false">IF(AY96="","",IF(AND(AY96&gt;=-20,AY96&lt;=-9.5),"-20 a -9,5",IF(AND(AY96&gt;=-9,AY96&lt;=-6.5),"-9 a -6,5",IF(AY96=-6,"-6",IF(AND(AY96&gt;=-5.5,AY96&lt;=-3),"-5,5 a -3",IF(AND(AY96&gt;=-2.5,AY96&lt;=0),"-2,5 a 0",IF(AND(AY96&gt;=0.5,AY96&lt;=3),"0,5 a 3",IF(AND(AY96&gt;=3.5,AY96&lt;=6),"3,5 a 6","Fuera de rango"))))))))</f>
        <v>-5,5 a -3</v>
      </c>
      <c r="BA96" s="11" t="n">
        <f aca="false">IF(AZ96="","",IF(AZ96="-20 a -9,5",1,IF(AZ96="-9 a -6,5",2,IF(AZ96="-6","NORMA",IF(AZ96="-5,5 a -3",3,IF(AZ96="-2,5 a 0",4,IF(AZ96="0,5 a 3",5,IF(AZ96="3,5 a 6",6,""))))))))</f>
        <v>3</v>
      </c>
      <c r="BB96" s="9" t="n">
        <v>0</v>
      </c>
      <c r="BC96" s="10" t="str">
        <f aca="false" t="array" ref="BC96">IF(BB96="","",_xlfn.IFS(AND(BB96&gt;=0,BB96&lt;=2),"0 a 2",AND(BB96&gt;=2.5,BB96&lt;=4.5),"2,5 a 4,5",AND(BB96&gt;=5,BB96&lt;=7),"5 a 7",AND(BB96&gt;=7.5,BB96&lt;=9.5),"7,5 a 9,5",AND(BB96&gt;=10,BB96&lt;=12),"10 a 12",AND(BB96&gt;=12.5,BB96&lt;=14.5),"12,5 a 14,5",BB96=15,"15",AND(BB96&gt;=15.5,BB96&lt;=17.5),"15,5 a 17,5",AND(BB96&gt;=18,BB96&lt;=20),"18 a 20",AND(BB96&gt;=20.5,BB96&lt;=22.5),"20,5 a 22,5",AND(BB96&gt;=23,BB96&lt;=25),"23 a 25",TRUE(),"Fuera de rango"))</f>
        <v>0 a 2</v>
      </c>
      <c r="BD96" s="11" t="n">
        <f aca="false" t="array" ref="BD96">IF(BC96="","",_xlfn.IFS(BC96="0 a 2",1,BC96="2,5 a 4,5",2,BC96="5 a 7",3,BC96="7,5 a 9,5",4,BC96="10 a 12",5,BC96="12,5 a 14,5",6,BC96="15","NORMA",BC96="15,5 a 17,5",7,BC96="18 a 20",8,BC96="20,5 a 22,5",9,BC96="23 a 25",10,TRUE(),"Fuera de rango"))</f>
        <v>1</v>
      </c>
      <c r="BE96" s="9" t="n">
        <v>19</v>
      </c>
      <c r="BF96" s="10" t="str">
        <f aca="false">IF(BE96="","",IF(AND(BE96&gt;=-20,BE96&lt;=-10),"-20 a -10",IF(AND(BE96&gt;=-9.5,BE96&lt;=0.5),"-9,5 a 0,5",IF(AND(BE96&gt;=1,BE96&lt;=11),"1 a 11",IF(AND(BE96&gt;=11.5,BE96&lt;=20.5),"11,5 a 20,5",IF(BE96=21,"21",IF(AND(BE96&gt;=21.5,BE96&lt;=31.5),"21,5 a 31,5",IF(AND(BE96&gt;=32,BE96&lt;=42),"32 a 42","Fuera de rango"))))))))</f>
        <v>11,5 a 20,5</v>
      </c>
      <c r="BG96" s="11" t="n">
        <f aca="false">IF(BF96="","",IF(BF96="-20 a -10",1,IF(BF96="-9,5 a 0,5",2,IF(BF96="1 a 11",3,IF(BF96="11,5 a 20,5",4,IF(BF96="21","NORMA",IF(BF96="21,5 a 31,5",5,IF(BF96="32 a 42",6,""))))))))</f>
        <v>4</v>
      </c>
      <c r="BH96" s="9" t="n">
        <v>16</v>
      </c>
      <c r="BI96" s="10" t="str">
        <f aca="false">IF(BH96="","",IF(AND(BH96&gt;=-20,BH96&lt;=-15),"-20 a -15",IF(AND(BH96&gt;=-14.5,BH96&lt;=-9.5),"-14,5 a -9,5",IF(AND(BH96&gt;=-9,BH96&lt;=-4),"-9 a -4",IF(AND(BH96&gt;=-3.5,BH96&lt;=2.5),"-3,5 a 2,5",IF(AND(BH96&gt;=3,BH96&lt;=8),"3 a 8",IF(AND(BH96&gt;=8.5,BH96&lt;=14.5),"8,5 a 14,5",IF(BH96=15,"15",IF(AND(BH96&gt;=15.5,BH96&lt;=20.5),"15,5 a 20,5",IF(AND(BH96&gt;=21,BH96&lt;=26),"21 a 26","Fuera de rango"))))))))))</f>
        <v>15,5 a 20,5</v>
      </c>
      <c r="BJ96" s="11" t="n">
        <f aca="false">IF(BI96="","",IF(BI96="-20 a -15",1,IF(BI96="-14,5 a -9,5",2,IF(BI96="-9 a -4",3,IF(BI96="-3,5 a 2,5",4,IF(BI96="3 a 8",5,IF(BI96="8,5 a 14,5",6,IF(BI96="15","NORMA",IF(BI96="15,5 a 20,5",7,IF(BI96="21 a 26",8,IF(BI96="26,5 a 31,5",9,"")))))))))))</f>
        <v>7</v>
      </c>
      <c r="BK96" s="9" t="n">
        <v>0</v>
      </c>
      <c r="BL96" s="10" t="str">
        <f aca="false">IF(BK96="","",IF(AND(BK96&gt;=0,BK96&lt;=2),"0 - 2",IF(AND(BK96&gt;=2.5,BK96&lt;=4.5),"2,5 - 4,5",IF(AND(BK96&gt;=5,BK96&lt;=7),"5 - 7",IF(AND(BK96&gt;=7.5,BK96&lt;=9.5),"7,5 - 9,5",IF(AND(BK96&gt;=10,BK96&lt;=12),"10 - 12",IF(AND(BK96&gt;=12.5,BK96&lt;=13.5),"12,5 - 13,5",IF(BK96=14,"14",IF(AND(BK96&gt;=14.5,BK96&lt;=16.5),"14,5 - 16,5",IF(AND(BK96&gt;=17,BK96&lt;=19),"17 - 19",IF(AND(BK96&gt;=19.5,BK96&lt;=21.5),"19,5 - 21,5",IF(AND(BK96&gt;=22,BK96&lt;=24),"22 - 24",IF(AND(BK96&gt;=24.5,BK96&lt;=26.5),"24,5 - 26,5",IF(AND(BK96&gt;=27,BK96&lt;=29),"27 - 29",IF(AND(BK96&gt;=29.5,BK96&lt;=30),"29,5 - 30","Fuera de rango")))))))))))))))</f>
        <v>0 - 2</v>
      </c>
      <c r="BM96" s="11" t="n">
        <f aca="false">IF(BL96="","",IF(BL96="0 - 2",1,IF(BL96="2,5 - 4,5",2,IF(BL96="5 - 7",3,IF(BL96="7,5 - 9,5",4,IF(BL96="10 - 12",5,IF(BL96="12,5 - 13,5",6,IF(BL96="14","NORMA",IF(BL96="14,5 - 16,5",7,IF(BL96="17 - 19",8,IF(BL96="19,5 - 21,5",9,IF(BL96="22 - 24",10,IF(BL96="24,5 - 26,5",11,IF(BL96="27 - 29",12,IF(BL96="29,5 - 30",13,"")))))))))))))))</f>
        <v>1</v>
      </c>
      <c r="BN96" s="9" t="n">
        <v>13</v>
      </c>
      <c r="BO96" s="10" t="str">
        <f aca="false">IF(BN96="","",IF(AND(BN96&gt;=-20,BN96&lt;=-10),"-20 a -10",IF(AND(BN96&gt;=-9.5,BN96&lt;=0.5),"-9,5 a 0,5",IF(AND(BN96&gt;=1,BN96&lt;=11),"1 a 11",IF(AND(BN96&gt;=11.5,BN96&lt;=21.5),"11,5 a 21,5",IF(BN96=22,"22",IF(AND(BN96&gt;=22.5,BN96&lt;=32.5),"22,5 a 32,5",IF(AND(BN96&gt;=33,BN96&lt;=43),"33 a 43","Fuera de rango"))))))))</f>
        <v>11,5 a 21,5</v>
      </c>
      <c r="BP96" s="11" t="n">
        <f aca="false">IF(BO96="","",IF(BO96="-20 a -10",1,IF(BO96="-9,5 a 0,5",2,IF(BO96="1 a 11",3,IF(BO96="11,5 a 21,5",4,IF(BO96="22","NORMA",IF(BO96="22,5 a 32,5",5,IF(BO96="33 a 43",6,""))))))))</f>
        <v>4</v>
      </c>
      <c r="BQ96" s="9" t="n">
        <v>10</v>
      </c>
      <c r="BR96" s="10" t="str">
        <f aca="false">IF(BQ96="","",IF(AND(BQ96&gt;=-20,BQ96&lt;=-15),"-20 a -15",IF(AND(BQ96&gt;=-14.5,BQ96&lt;=-9.5),"-14,5 a -9,5",IF(AND(BQ96&gt;=-9,BQ96&lt;=-4),"-9 a -4",IF(AND(BQ96&gt;=-3.5,BQ96&lt;=2.5),"-3,5 a 2,5",IF(AND(BQ96&gt;=3,BQ96&lt;=8),"3 a 8",IF(AND(BQ96&gt;=8.5,BQ96&lt;=13.5),"8,5 a 13,5",IF(AND(BQ96&gt;=14,BQ96&lt;=17.5),"14 a 17,5",IF(BQ96=18,"18",IF(AND(BQ96&gt;=18.5,BQ96&lt;=23.5),"18,5 a 23,5",IF(AND(BQ96&gt;=24,BQ96&lt;=29),"24 a 29",IF(AND(BQ96&gt;=29.5,BQ96&lt;=34.5),"29,5 a 34,5",IF(AND(BQ96&gt;=35,BQ96&lt;=40),"35 a 40","Fuera de rango")))))))))))))</f>
        <v>8,5 a 13,5</v>
      </c>
      <c r="BS96" s="11" t="n">
        <f aca="false">IF(BR96="","",IF(BR96="-20 a -15",1,IF(BR96="-14,5 a -9,5",2,IF(BR96="-9 a -4",3,IF(BR96="-3,5 a 2,5",4,IF(BR96="3 a 8",5,IF(BR96="8,5 a 13,5",6,IF(BR96="14 a 17,5",7,IF(BR96="18","NORMA",IF(BR96="18,5 a 23,5",8,IF(BR96="24 a 29",9,IF(BR96="29,5 a 34,5",10,IF(BR96="35 a 40",11,"")))))))))))))</f>
        <v>6</v>
      </c>
      <c r="BT96" s="9" t="n">
        <v>0</v>
      </c>
      <c r="BU96" s="10" t="str">
        <f aca="false">IF(BT96="","",IF(AND(BT96&gt;=-20,BT96&lt;=-18),"-20 a -18",IF(AND(BT96&gt;=-17.5,BT96&lt;=-15.5),"-17,5 a -15,5",IF(AND(BT96&gt;=-15,BT96&lt;=-13),"-15 a -13",IF(AND(BT96&gt;=-12.5,BT96&lt;=-10.5),"-12,5 a -10,5",IF(AND(BT96&gt;=-10,BT96&lt;=-8),"-10 a -8",IF(AND(BT96&gt;=-7.5,BT96&lt;=-5.5),"-7,5 a -5,5",IF(AND(BT96&gt;=-5,BT96&lt;=-3),"-5 a -3",IF(AND(BT96&gt;=-2.5,BT96&lt;=-0.5),"-2,5 a -0,5",IF(BT96=0,"0",IF(AND(BT96&gt;=0.5,BT96&lt;=2.5),"0,5 a 2,5",IF(AND(BT96&gt;=3,BT96&lt;=5),"3 a 5",IF(AND(BT96&gt;=5.5,BT96&lt;=7.5),"5,5 a 7,5",IF(AND(BT96&gt;=8,BT96&lt;=10),"8 a 10",IF(AND(BT96&gt;=10.5,BT96&lt;=12.5),"10,5 a 12,5",IF(AND(BT96&gt;=13,BT96&lt;=15),"13 a 15",IF(AND(BT96&gt;=15.5,BT96&lt;=17.5),"15,5 a 17,5",IF(AND(BT96&gt;=18,BT96&lt;=20),"18 a 20","Fuera de rango"))))))))))))))))))</f>
        <v>0</v>
      </c>
      <c r="BV96" s="11" t="str">
        <f aca="false">IF(BT96="","",IF(BT96=0,"NORMA",IF(AND(BT96&gt;=-20,BT96&lt;=-18),2,IF(AND(BT96&gt;=-17.5,BT96&lt;=-15.5),2,IF(AND(BT96&gt;=-15,BT96&lt;=-13),3,IF(AND(BT96&gt;=-12.5,BT96&lt;=-10.5),4,IF(AND(BT96&gt;=-10,BT96&lt;=-8),5,IF(AND(BT96&gt;=-7.5,BT96&lt;=-5.5),6,IF(AND(BT96&gt;=-5,BT96&lt;=-3),7,IF(AND(BT96&gt;=-2.5,BT96&lt;=-0.5),8,IF(AND(BT96&gt;=0.5,BT96&lt;=2.5),9,IF(AND(BT96&gt;=3,BT96&lt;=5),10,IF(AND(BT96&gt;=5.5,BT96&lt;=7.5),11,IF(AND(BT96&gt;=8,BT96&lt;=10),12,IF(AND(BT96&gt;=10.5,BT96&lt;=12.5),13,IF(AND(BT96&gt;=13,BT96&lt;=15),14,IF(AND(BT96&gt;=15.5,BT96&lt;=17.5),15,IF(AND(BT96&gt;=18,BT96&lt;=20),16,"Fuera de rango"))))))))))))))))))</f>
        <v>NORMA</v>
      </c>
      <c r="BW96" s="9" t="n">
        <v>-4.25</v>
      </c>
      <c r="BX96" s="10" t="n">
        <f aca="false">18.5- (0.3*H96)</f>
        <v>1.4</v>
      </c>
      <c r="BY96" s="10" t="n">
        <f aca="false">(BW96)-(BX96)</f>
        <v>-5.65</v>
      </c>
      <c r="BZ96" s="10" t="str">
        <f aca="false">IF(BY96="","",IF(BY96&lt;-27.5,"De -30 a -28",IF(BY96&lt;-25,"De -27,5 a -25,5",IF(BY96&lt;-22.5,"De -25 a -23",IF(BY96&lt;-20,"De -22,5 a -20,5",IF(BY96&lt;-17.5,"De -20 a -18",IF(BY96&lt;-15,"De -17,5 a -15,5",IF(BY96&lt;-12.5,"De -15 a -13",IF(BY96&lt;-10,"De -12,5 a -10,5",IF(BY96&lt;-7.5,"De -10 a -8",IF(BY96&lt;-5,"De -7,5 a -5,5",IF(BY96&lt;-2.5,"De -5 a -3",IF(BY96&lt;0,"De -2,5 a -0,5",IF(BY96&lt;2.5,"De 0 a 2",IF(BY96&lt;5,"De 2,5 a 4,5",IF(BY96&lt;7.5,"De 5 a 7",IF(BY96&lt;10,"De 7,5 a 9,5",IF(BY96&lt;12.5,"De 10 a 12",IF(BY96&lt;15,"De 12,5 a 14,5",IF(BY96&lt;17.5,"De 15 a 17",IF(BY96&lt;20,"De 17,5 a 19,5",IF(BY96&lt;22.5,"De 20 a 22",IF(BY96&lt;25,"De 22,5 a 24,5",IF(BY96&lt;27.5,"De 25 a 27","De 27,5 a 30"))))))))))))))))))))))))</f>
        <v>De -7,5 a -5,5</v>
      </c>
      <c r="CA96" s="12" t="n">
        <f aca="false">IF(BY96="","",IF(BY96&lt;=-28,1,IF(BY96&lt;=-25.5,2,IF(BY96&lt;=-23,3,IF(BY96&lt;=-20.5,4,IF(BY96&lt;=-18,5,IF(BY96&lt;=-15.5,6,IF(BY96&lt;=-13,7,IF(BY96&lt;=-10.5,8,IF(BY96&lt;=-8,9,IF(BY96&lt;=-5.5,10,IF(BY96&lt;=-3,11,IF(BY96&lt;=-0.5,12,IF(BY96&lt;=2,13,IF(BY96&lt;=4.5,14,IF(BY96&lt;=7,15,IF(BY96&lt;=9.5,16,IF(BY96&lt;=12,17,IF(BY96&lt;=14.5,18,IF(BY96&lt;=17,19,IF(BY96&lt;=19.5,20,IF(BY96&lt;=22,21,IF(BY96&lt;=24.5,22,IF(BY96&lt;=27,23,IF(BY96&lt;=30,24,"Fuera de rango")))))))))))))))))))))))))</f>
        <v>10</v>
      </c>
      <c r="CB96" s="9" t="n">
        <v>-4.25</v>
      </c>
      <c r="CC96" s="10" t="n">
        <f aca="false">18.5- (0.3*H96)</f>
        <v>1.4</v>
      </c>
      <c r="CD96" s="10" t="n">
        <f aca="false">(CB96)-(CC96)</f>
        <v>-5.65</v>
      </c>
      <c r="CE96" s="10" t="str">
        <f aca="false">IF(CD96="","",IF(CD96&lt;-27.5,"De -30 a -28",IF(CD96&lt;-25,"De -27,5 a -25,5",IF(CD96&lt;-22.5,"De -25 a -23",IF(CD96&lt;-20,"De -22,5 a -20,5",IF(CD96&lt;-17.5,"De -20 a -18",IF(CD96&lt;-15,"De -17,5 a -15,5",IF(CD96&lt;-12.5,"De -15 a -13",IF(CD96&lt;-10,"De -12,5 a -10,5",IF(CD96&lt;-7.5,"De -10 a -8",IF(CD96&lt;-5,"De -7,5 a -5,5",IF(CD96&lt;-2.5,"De -5 a -3",IF(CD96&lt;0,"De -2,5 a -0,5",IF(CD96&lt;=2,"De 0 a 2",IF(CD96&lt;=4.5,"De 2,5 a 4,5",IF(CD96&lt;=7,"De 5 a 7",IF(CD96&lt;=9.5,"De 7,5 a 9,5",IF(CD96&lt;=12,"De 10 a 12",IF(CD96&lt;=14.5,"De 12,5 a 14,5",IF(CD96&lt;=17,"De 15 a 17",IF(CD96&lt;=19.5,"De 17,5 a 19,5",IF(CD96&lt;=22,"De 20 a 22",IF(CD96&lt;=24.5,"De 22,5 a 24,5",IF(CD96&lt;=27,"De 25 a 27","De 27,5 a 30"))))))))))))))))))))))))</f>
        <v>De -7,5 a -5,5</v>
      </c>
      <c r="CF96" s="12" t="n">
        <f aca="false">IF(CD96="","",IF(CD96&lt;-27.5,1,IF(CD96&lt;-25,2,IF(CD96&lt;-22.5,3,IF(CD96&lt;-20,4,IF(CD96&lt;-17.5,5,IF(CD96&lt;-15,6,IF(CD96&lt;-12.5,7,IF(CD96&lt;-10,8,IF(CD96&lt;-7.5,9,IF(CD96&lt;-5,10,IF(CD96&lt;-2.5,11,IF(CD96&lt;0,12,IF(CD96&lt;2.5,13,IF(CD96&lt;5,14,IF(CD96&lt;7.5,15,IF(CD96&lt;10,16,IF(CD96&lt;12.5,17,IF(CD96&lt;15,18,IF(CD96&lt;17.5,19,IF(CD96&lt;20,20,IF(CD96&lt;22.5,21,IF(CD96&lt;25,22,IF(CD96&lt;27.5,23,24))))))))))))))))))))))))</f>
        <v>10</v>
      </c>
      <c r="CG96" s="9" t="n">
        <v>-2.25</v>
      </c>
      <c r="CH96" s="10" t="str">
        <f aca="false">IF(CG96="","",IF(AND(CG96&gt;=-10,CG96&lt;=-9.5),"-10 a -9,5",IF(AND(CG96&gt;-9.5,CG96&lt;=-8.5),"-9 a -8,5",IF(AND(CG96&gt;-8.5,CG96&lt;=-7.5),"-8 a -7,5",IF(AND(CG96&gt;-7.5,CG96&lt;=-6.5),"-7 a -6,5",IF(AND(CG96&gt;-6.5,CG96&lt;=-5.5),"-6 a -5,5",IF(AND(CG96&gt;-5.5,CG96&lt;=-4.5),"-5 a -4,5",IF(AND(CG96&gt;-4.5,CG96&lt;=-3.5),"-4 a -3,5",IF(AND(CG96&gt;-3.5,CG96&lt;=-2.5),"-3 a -2,5",IF(CG96=-2.25,"-2,25",IF(AND(CG96&gt;-2.5,CG96&lt;=-1.5),"-2 a -1,5",IF(AND(CG96&gt;-1.5,CG96&lt;=-0.5),"-1 a -0,5",IF(AND(CG96&gt;-0.5,CG96&lt;=0.5),"0 a 0,5",IF(AND(CG96&gt;0.5,CG96&lt;=1.5),"1 a 1,5",IF(AND(CG96&gt;1.5,CG96&lt;=2.5),"2 a 2,5",IF(AND(CG96&gt;2.5,CG96&lt;=3.5),"3 a 3,5",IF(AND(CG96&gt;3.5,CG96&lt;=4.5),"4 a 4,5",IF(AND(CG96&gt;4.5,CG96&lt;=5.5),"5 a 5,5",IF(AND(CG96&gt;5.5,CG96&lt;=6.5),"6 a 6,5",IF(AND(CG96&gt;6.5,CG96&lt;=7.5),"7 a 7,5",IF(AND(CG96&gt;7.5,CG96&lt;=8.5),"8 a 8,5",IF(AND(CG96&gt;8.5,CG96&lt;=9.5),"9 a 9,5",IF(CG96&gt;=10,"10","Fuera de rango")))))))))))))))))))))))</f>
        <v>-2,25</v>
      </c>
      <c r="CI96" s="11" t="str">
        <f aca="false">IF(CG96="","",IF(CG96=-2.25,"NORMA",IF(CG96&lt;=-9.5,1,IF(CG96&lt;=-8.5,2,IF(CG96&lt;=-7.5,3,IF(CG96&lt;=-6.5,4,IF(CG96&lt;=-5.5,5,IF(CG96&lt;=-4.5,6,IF(CG96&lt;=-3.5,7,IF(CG96&lt;=-2.5,8,IF(CG96&lt;=-1.5,9,IF(CG96&lt;=-0.5,10,IF(CG96&lt;=0.5,11,IF(CG96&lt;=1.5,12,IF(CG96&lt;=2.5,13,IF(CG96&lt;=3.5,14,IF(CG96&lt;=4.5,15,IF(CG96&lt;=5.5,16,IF(CG96&lt;=6.5,17,IF(CG96&lt;=7.5,18,IF(CG96&lt;=8.5,19,IF(CG96&lt;=9.5,20,IF(CG96=10,21,"Fuera de rango")))))))))))))))))))))))</f>
        <v>NORMA</v>
      </c>
      <c r="CJ96" s="9" t="n">
        <v>0.75</v>
      </c>
      <c r="CK96" s="10" t="str">
        <f aca="false">IF(CJ96="","",IF(AND(CJ96&gt;=-6,CJ96&lt;=-5.5),"-6 a -5,5",IF(AND(CJ96&gt;-5.5,CJ96&lt;=-4.5),"-5 a -4,5",IF(AND(CJ96&gt;-4.5,CJ96&lt;=-3.5),"-4 a -3,5",IF(AND(CJ96&gt;-3.5,CJ96&lt;=-2.5),"-3 a -2,5",IF(AND(CJ96&gt;-2.5,CJ96&lt;=-1.5),"-2 a -1,5",IF(AND(CJ96&gt;-1.5,CJ96&lt;=-0.5),"-1 a -0,5",IF(AND(CJ96&gt;-0.5,CJ96&lt;=0.5),"0 a 0,5",IF(AND(CJ96&gt;0.5,CJ96&lt;=1.5),"1 a 1,5",IF(AND(CJ96&gt;1.5,CJ96&lt;2.5),"2",IF(AND(CJ96&gt;=2.5,CJ96&lt;=3),"2,5 a 3",IF(AND(CJ96&gt;3,CJ96&lt;=4),"3,5 a 4",IF(AND(CJ96&gt;4,CJ96&lt;=5),"4,5 a 5",IF(AND(CJ96&gt;5,CJ96&lt;=6),"5,5 a 6",IF(AND(CJ96&gt;6,CJ96&lt;=7),"6,5 a 7",IF(AND(CJ96&gt;7,CJ96&lt;=8),"7,5 a 8",IF(AND(CJ96&gt;8,CJ96&lt;=9.5),"8,5 a 9,5",IF(CJ96=10,"10","Fuera de rango"))))))))))))))))))</f>
        <v>1 a 1,5</v>
      </c>
      <c r="CL96" s="11" t="n">
        <f aca="false">IF(CK96="","",IF(OR(CK96="-6 a -5,5",CK96="-6 - -5,5"),1,IF(OR(CK96="-5 a -4,5",CK96="-5 - -4,5"),2,IF(OR(CK96="-4 a -3,5",CK96="-4 - -3,5"),3,IF(OR(CK96="-3 a -2,5",CK96="-3 - -2,5"),4,IF(OR(CK96="-2 a -1,5",CK96="-2 - -1,5"),5,IF(OR(CK96="-1 a -0,5",CK96="-1 - -0,5"),6,IF(OR(CK96="0 a 0,5",CK96="0 - 0,5"),7,IF(OR(CK96="1 a 1,5",CK96="1 - 1,5"),8,IF(CK96="2","NORMA",IF(OR(CK96="2,5 a 3",CK96="2,5 - 3"),9,IF(OR(CK96="3,5 a 4",CK96="3,5 - 4"),10,IF(OR(CK96="4,5 a 5",CK96="4,5 - 5"),11,IF(OR(CK96="5,5 a 6",CK96="5,5 - 6"),12,IF(OR(CK96="6,5 a 7",CK96="6,5 - 7"),13,IF(OR(CK96="7,5 a 8",CK96="7,5 - 8"),14,IF(OR(CK96="8,5 a 9",CK96="8,5 - 9,5",CK96="9 a 9,5"),15,IF(CK96="10",15,IF(OR(CK96="0,5 a 1",CK96="0,5 - 1"),7,"Fuera de rango")))))))))))))))))))</f>
        <v>8</v>
      </c>
      <c r="CM96" s="10" t="n">
        <v>0</v>
      </c>
      <c r="CN96" s="10" t="str">
        <f aca="false">IF(CM96=0,"0", " ")</f>
        <v>0</v>
      </c>
      <c r="CO96" s="10" t="str">
        <f aca="false">IF(CM96&gt;0,"EME"," ")</f>
        <v> </v>
      </c>
      <c r="CP96" s="10" t="n">
        <v>0</v>
      </c>
      <c r="CQ96" s="10" t="str">
        <f aca="false">IF(CP96&gt;0,"0", " ")</f>
        <v> </v>
      </c>
      <c r="CR96" s="10" t="str">
        <f aca="false">IF(CP96&gt;0,"EME"," ")</f>
        <v> </v>
      </c>
      <c r="CS96" s="9" t="n">
        <v>0</v>
      </c>
      <c r="CT96" s="10" t="str">
        <f aca="false">IF(CS96&gt;0,"1", " ")</f>
        <v> </v>
      </c>
      <c r="CU96" s="10" t="str">
        <f aca="false">IF(CS96&gt;0,"HIP"," ")</f>
        <v> </v>
      </c>
      <c r="CV96" s="9" t="n">
        <v>0</v>
      </c>
      <c r="CW96" s="10" t="str">
        <f aca="false">IF(CV96&gt;0,"1", " ")</f>
        <v> </v>
      </c>
      <c r="CX96" s="10" t="str">
        <f aca="false">IF(CV96&gt;0,"HIP"," ")</f>
        <v> </v>
      </c>
      <c r="CY96" s="9" t="n">
        <v>-11</v>
      </c>
      <c r="CZ96" s="11" t="str">
        <f aca="false">IF(CY96&lt;0,"2"," ")</f>
        <v>2</v>
      </c>
      <c r="DA96" s="11" t="str">
        <f aca="false">IF(CY96&lt;0,"MIO"," ")</f>
        <v>MIO</v>
      </c>
      <c r="DB96" s="9" t="n">
        <v>-15</v>
      </c>
      <c r="DC96" s="11" t="str">
        <f aca="false">IF(DB96&lt;0,"2"," ")</f>
        <v>2</v>
      </c>
      <c r="DD96" s="11" t="str">
        <f aca="false">IF(DB96&lt;0,"MIO"," ")</f>
        <v>MIO</v>
      </c>
      <c r="DE96" s="9" t="n">
        <v>-0.5</v>
      </c>
      <c r="DF96" s="11" t="str">
        <f aca="false">IF(DE96&lt;0,"3"," ")</f>
        <v>3</v>
      </c>
      <c r="DG96" s="11" t="str">
        <f aca="false">IF(DE96&lt;0,"AST"," ")</f>
        <v>AST</v>
      </c>
      <c r="DH96" s="9" t="n">
        <v>0</v>
      </c>
      <c r="DI96" s="11" t="str">
        <f aca="false">IF(DH96&lt;0,"3"," ")</f>
        <v> </v>
      </c>
      <c r="DJ96" s="11" t="str">
        <f aca="false">IF(DH96&lt;0,"AST"," ")</f>
        <v> </v>
      </c>
      <c r="DK96" s="9" t="n">
        <v>1.5</v>
      </c>
      <c r="DL96" s="10" t="str">
        <f aca="false">IF(DK96&gt;0,"4"," ")</f>
        <v>4</v>
      </c>
      <c r="DM96" s="10" t="str">
        <f aca="false">IF(DK96&gt;0,"PRE"," ")</f>
        <v>PRE</v>
      </c>
      <c r="DN96" s="9" t="n">
        <v>1.5</v>
      </c>
      <c r="DO96" s="10" t="str">
        <f aca="false">IF(DN96&gt;0,"4"," ")</f>
        <v>4</v>
      </c>
      <c r="DP96" s="10" t="str">
        <f aca="false">IF(DN96&gt;0,"PRE"," ")</f>
        <v>PRE</v>
      </c>
      <c r="DQ96" s="12" t="n">
        <v>3</v>
      </c>
      <c r="DR96" s="12" t="n">
        <v>2</v>
      </c>
      <c r="DS96" s="12" t="str">
        <f aca="false">CONCATENATE(CO96,CU96,DA96,DG96,DM96)</f>
        <v>  MIOASTPRE</v>
      </c>
      <c r="DT96" s="10" t="str">
        <f aca="false" t="array" ref="DT96">_xlfn.IFS(DS96="EME    ","0", DS96=" HIP   ","1", DS96="  MIO  ","2", DS96="   AST ","3", DS96="    PRE","4", DS96="EME   PRE","5", DS96=" HIP  PRE","6", DS96=" HIP AST ","7", DS96="  MIO PRE","8", DS96="  MIOAST ","9", DS96="   ASTPRE","10",DS96=" HIP ASTPRE","11", DS96="  MIOASTPRE","12", DS96="     ","0")</f>
        <v>12</v>
      </c>
      <c r="DU96" s="1" t="s">
        <v>154</v>
      </c>
      <c r="DV96" s="1" t="str">
        <f aca="false" t="array" ref="DV96">_xlfn.IFS(DU96="SI","2", DU96="NO","1")</f>
        <v>1</v>
      </c>
      <c r="DW96" s="10" t="n">
        <v>0</v>
      </c>
      <c r="DX96" s="11" t="str">
        <f aca="false">IF(DW96=0,"1","2")</f>
        <v>1</v>
      </c>
      <c r="DY96" s="11" t="str">
        <f aca="false" t="array" ref="DY96">_xlfn.IFS(DW96=0,"0", DW96=0.25, "1", DW96=0.5,"2", DW96=0.75,"3", DW96=1,"4",DW96=1.25,"5", DW96=1.5,"6", DW96=1.75,"7", DW96=2,"8")</f>
        <v>0</v>
      </c>
      <c r="DZ96" s="10" t="n">
        <v>0</v>
      </c>
      <c r="EA96" s="11" t="str">
        <f aca="false">IF(DZ96=0,"1","2")</f>
        <v>1</v>
      </c>
      <c r="EB96" s="11" t="str">
        <f aca="false" t="array" ref="EB96">_xlfn.IFS(DZ96=0,"0", DZ96=0.25, "1", DZ96=0.5,"2", DZ96=0.75,"3", DZ96=1,"4",DZ96=1.25,"5", DZ96=1.5,"6", DZ96=1.75,"7", DZ96=2,"8")</f>
        <v>0</v>
      </c>
      <c r="EC96" s="10" t="n">
        <v>0</v>
      </c>
      <c r="ED96" s="10" t="str">
        <f aca="false">IF(EC96=0,"1","2")</f>
        <v>1</v>
      </c>
      <c r="EE96" s="11" t="str">
        <f aca="false" t="array" ref="EE96">_xlfn.IFS(EC96=0,"0", EC96=-0.25, "1", EC96=-0.5,"2", EC96=-0.75,"3", EC96=-1,"4",EC96=-1.25,"5", EC96=-1.5,"6", EC96=-1.75,"7", EC96=-2,"8", EC96=-2.25,"9",EC96=-2.5,"10", EC96=-2.75,"11", EC96=-3,"12", EC96=-3.25,"13", EC96=-3.5,"14", EC96=-3.75,"15",EC96=-4,"16")</f>
        <v>0</v>
      </c>
      <c r="EF96" s="10" t="n">
        <v>0</v>
      </c>
      <c r="EG96" s="10" t="str">
        <f aca="false">IF(EF96=0,"1","2")</f>
        <v>1</v>
      </c>
      <c r="EH96" s="11" t="str">
        <f aca="false" t="array" ref="EH96">_xlfn.IFS(EF96=0,"0", EF96=-0.25, "1", EF96=-0.5,"2", EF96=-0.75,"3", EF96=-1,"4",EF96=-1.25,"5", EF96=-1.5,"6", EF96=-1.75,"7", EF96=-2,"8", EF96=-2.25,"9",EF96=-2.5,"10", EF96=-2.75,"11", EF96=-3,"12", EF96=-3.25,"13", EF96=-3.5,"14", EF96=-3.75,"15",EF96=-4,"16")</f>
        <v>0</v>
      </c>
      <c r="EI96" s="10" t="n">
        <v>0</v>
      </c>
      <c r="EJ96" s="11" t="str">
        <f aca="false">IF(EI96=0,"1","2")</f>
        <v>1</v>
      </c>
      <c r="EK96" s="11" t="str">
        <f aca="false" t="array" ref="EK96">_xlfn.IFS(EI96=0,"0", EI96=-0.25, "1", EI96=-0.5,"2", EI96=-0.75,"3", EI96=-1,"4",EI96=-1.25,"5", EI96=-1.5,"6", EI96=-1.75,"7", EI96=-2,"8", EI96=-2.25,"9", EI96=-2.25,"9",EI96=-2.5,"10", EI96=-2.75,"11", EI96=-3,"12", EI96=-3.25,"13", EI96=-3.5,"14", EI96=-3.75,"15",EI96=-4,"16", EI96=0.25, "17", EI96=0.5, "18")</f>
        <v>0</v>
      </c>
      <c r="EL96" s="10" t="n">
        <v>0</v>
      </c>
      <c r="EM96" s="11" t="str">
        <f aca="false">IF(EL96=0,"1","2")</f>
        <v>1</v>
      </c>
      <c r="EN96" s="11" t="str">
        <f aca="false" t="array" ref="EN96">_xlfn.IFS(EL96=0.25,"17",EL96=0.5,"18", EL96=0,"0", EL96=-0.25, "1", EL96=-0.5,"2", EL96=-0.75,"3", EL96=-1,"4",EL96=-1.25,"5", EL96=-1.5,"6", EL96=-1.75,"7", EL96=-2,"8",EL96= -2.25,"9",EL96=-2.5,"10",EL96= -2.75,"11",EL96= -3,"12",EL96= -3.25,"13",EL96= -3.5,"14",EL96= -3.75,"15",EL96=-4,"16")</f>
        <v>0</v>
      </c>
      <c r="EO96" s="10" t="n">
        <v>0</v>
      </c>
      <c r="EP96" s="11" t="str">
        <f aca="false">IF(EO96=0,"1","2")</f>
        <v>1</v>
      </c>
      <c r="EQ96" s="11" t="str">
        <f aca="false" t="array" ref="EQ96">_xlfn.IFS(EO96=0,"0", EO96=0.25, "1", EO96=0.5,"2", EO96=0.75,"3", EO96=1,"4",EO96=1.25,"5", EO96=1.5,"6", EO96=1.75,"7", EO96=2,"8", EO96=2.25,"9", EO96=2.25,"9",EO96=2.5,"10", EO96=2.75,"11", EO96=3,"12", EO96=3.25,"13", EO96=3.5,"14", EO96=3.75,"15",EO96=4,"16", EO96=-0.25, "17", bq=-0.5, "18")</f>
        <v>0</v>
      </c>
      <c r="ER96" s="10" t="n">
        <v>0</v>
      </c>
      <c r="ES96" s="11" t="str">
        <f aca="false">IF(ER96=0,"1","2")</f>
        <v>1</v>
      </c>
      <c r="ET96" s="11" t="str">
        <f aca="false" t="array" ref="ET96">_xlfn.IFS(ER96=0,"0", ER96=0.25, "1", ER96=0.5,"2", ER96=0.75,"3", ER96=1,"4",ER96=1.25,"5", ER96=1.5,"6", ER96=1.75,"7", ER96=2,"8", ER96=2.25,"9", ER96=2.25,"9",ER96=2.5,"10", ER96=2.75,"11", ER96=3,"12", ER96=3.25,"13", ER96=3.5,"14", ER96=3.75,"15",ER96=4,"16", ER96=-0.25, "17", bq=-0.5, "18")</f>
        <v>0</v>
      </c>
      <c r="EU96" s="13" t="n">
        <v>26</v>
      </c>
      <c r="EV96" s="14" t="str">
        <f aca="false">VLOOKUP(EU96,LEYENDA!$G$2:$H$8,2,TRUE())</f>
        <v>25-36</v>
      </c>
      <c r="EW96" s="14" t="str">
        <f aca="false" t="array" ref="EW96">_xlfn.IFS(EV96="0-5","1", EV96="6-12","2", EV96="13-18","3", EV96="19-24","4", EV96="25-36","5", EV96="37-48","6", EV96="49-60","7")</f>
        <v>5</v>
      </c>
    </row>
    <row r="97" customFormat="false" ht="13.5" hidden="false" customHeight="false" outlineLevel="0" collapsed="false">
      <c r="A97" s="1" t="n">
        <v>46</v>
      </c>
      <c r="B97" s="32" t="n">
        <v>1</v>
      </c>
      <c r="C97" s="33" t="n">
        <v>39809</v>
      </c>
      <c r="D97" s="6"/>
      <c r="E97" s="5" t="str">
        <f aca="false">VLOOKUP(A97,'286'!$A$3:$J$600,10,FALSE())</f>
        <v>VALLEJO SERRANO, JULIA</v>
      </c>
      <c r="F97" s="4" t="str">
        <f aca="false">VLOOKUP(A97,'286'!$A$3:$I$1768,3,FALSE())</f>
        <v>VASEJU</v>
      </c>
      <c r="G97" s="6" t="n">
        <f aca="false">VLOOKUP(A97,'286'!$A$3:$I$1768,4,FALSE())</f>
        <v>29096</v>
      </c>
      <c r="H97" s="7" t="n">
        <f aca="false">YEAR(C97)-YEAR(G97)</f>
        <v>29</v>
      </c>
      <c r="I97" s="1" t="str">
        <f aca="false">VLOOKUP(H97,LEYENDA!$C$2:$D$6,2,TRUE())</f>
        <v>25-40</v>
      </c>
      <c r="J97" s="5" t="str">
        <f aca="false">VLOOKUP(A97,'286'!$A$3:$I$1768,7,FALSE())</f>
        <v>M</v>
      </c>
      <c r="K97" s="8" t="str">
        <f aca="false">VLOOKUP(A97,'286'!$A$3:$I$1768,2,FALSE())</f>
        <v>OD</v>
      </c>
      <c r="L97" s="4" t="str">
        <f aca="false">VLOOKUP(A97,'286'!$A$3:$I$1768,8,FALSE())</f>
        <v>D</v>
      </c>
      <c r="M97" s="4" t="str">
        <f aca="false">VLOOKUP(A97,'286'!$A$3:$I$1768,9,FALSE())</f>
        <v>I</v>
      </c>
      <c r="N97" s="8" t="str">
        <f aca="false">IF(R97=O97, "MISMA","CONTRARIA")</f>
        <v>CONTRARIA</v>
      </c>
      <c r="O97" s="8" t="str">
        <f aca="false" t="array" ref="O97">_xlfn.IFS(L97="D","1", L97="I","2")</f>
        <v>1</v>
      </c>
      <c r="P97" s="8" t="str">
        <f aca="false" t="array" ref="P97">_xlfn.IFS(K97="OD","1", K97="OI","2")</f>
        <v>1</v>
      </c>
      <c r="Q97" s="1" t="str">
        <f aca="false" t="array" ref="Q97">_xlfn.IFS(J97="M","1", J97="H","2")</f>
        <v>1</v>
      </c>
      <c r="R97" s="8" t="str">
        <f aca="false" t="array" ref="R97">_xlfn.IFS(M97="D","1", M97="I","2")</f>
        <v>2</v>
      </c>
      <c r="S97" s="1" t="str">
        <f aca="false" t="array" ref="S97">_xlfn.IFS(N97="CONTRARIA", "1",N97= "MISMA","2")</f>
        <v>1</v>
      </c>
      <c r="T97" s="1" t="str">
        <f aca="false" t="array" ref="T97">_xlfn.IFS(I97="0-12","1", I97="13-24","2", I97="25-40","3", I97="41-60","4", I97="61-100","5")</f>
        <v>3</v>
      </c>
      <c r="U97" s="9" t="n">
        <v>-1</v>
      </c>
      <c r="V97" s="11" t="str">
        <f aca="false">IF(U97="","",IF(AND(U97&gt;=-9,U97&lt;=-6.5),"-9 a -6,5",IF(AND(U97&gt;=-6,U97&lt;=-3.5),"-6 a -3,5",IF(AND(U97&gt;=-3,U97&lt;=-1),"-3 a -1",IF(U97=-0.5,"-0,5",IF(AND(U97&gt;=0,U97&lt;=2.5),"0 a 2,5",IF(AND(U97&gt;=3,U97&lt;=5.5),"3 a 5,5",IF(AND(U97&gt;=6,U97&lt;=8.5),"6 a 8,5",IF(AND(U97&gt;=9,U97&lt;=20),"9 a 20","Fuera de rango")))))))))</f>
        <v>-3 a -1</v>
      </c>
      <c r="W97" s="11" t="n">
        <f aca="false">IF(V97="","",IF(V97="-9 a -6,5",2,IF(V97="-6 a -3,5",3,IF(V97="-3 a -1",4,IF(V97="-0,5","NORMA",IF(V97="0 a 2,5",5,IF(V97="3 a 5,5",6,IF(V97="6 a 8,5",7,IF(V97="9 a 20",8,"Fuera de rango")))))))))</f>
        <v>4</v>
      </c>
      <c r="X97" s="9" t="n">
        <v>0</v>
      </c>
      <c r="Y97" s="10" t="str">
        <f aca="false">IF(X97="","",IF(AND(X97&gt;=0,X97&lt;=4),"0 a 4",IF(AND(X97&gt;=4.5,X97&lt;=8.5),"4,5 a 8,5",IF(X97=9,"9",IF(AND(X97&gt;=9.5,X97&lt;=13),"9,5 a 13",IF(AND(X97&gt;=13.5,X97&lt;=20),"13,5 a 20",IF(AND(X97&gt;=20.5,X97&lt;=35),"20,5 a 35","Fuera de rango")))))))</f>
        <v>0 a 4</v>
      </c>
      <c r="Z97" s="11" t="n">
        <f aca="false">IF(Y97="","",IF(Y97="0 a 4",1,IF(Y97="4,5 a 8,5",2,IF(Y97="9","NORMA",IF(Y97="9,5 a 13",3,IF(Y97="13,5 a 20",4,IF(Y97="20,5 a 35",5,"Fuera de rango")))))))</f>
        <v>1</v>
      </c>
      <c r="AA97" s="9" t="n">
        <v>15</v>
      </c>
      <c r="AB97" s="10" t="str">
        <f aca="false">IF(AA97="","",IF(AND(AA97&gt;=0,AA97&lt;=9),"0 a 9",IF(AND(AA97&gt;=9.5,AA97&lt;=18.5),"9,5 a 18,5",IF(AA97=19,"19",IF(AND(AA97&gt;=19.5,AA97&lt;=28),"19,5 a 28",IF(AND(AA97&gt;=28.5,AA97&lt;=40),"28,5 a 40","Fuera de rango"))))))</f>
        <v>9,5 a 18,5</v>
      </c>
      <c r="AC97" s="11" t="n">
        <f aca="false" t="array" ref="AC97">_xlfn.IFS(AB97="","",AB97="0 a 9",1,AB97="9,5 a 18,5",2,AB97="19","NORMA",AB97="19,5 a 28",3,AB97="28,5 a 40",4,TRUE(),"Fuera de rango")</f>
        <v>2</v>
      </c>
      <c r="AD97" s="9" t="n">
        <v>0</v>
      </c>
      <c r="AE97" s="10" t="str">
        <f aca="false">IF(AD97="","",IF(AND(AD97&gt;=-10,AD97&lt;=0),"De -10 a 0",IF(AND(AD97&gt;=0.5,AD97&lt;=9.5),"0,5 a 9,5",IF(AD97=10,"10",IF(AND(AD97&gt;=10.5,AD97&lt;=20),"10,5 a 20",IF(AND(AD97&gt;=20.5,AD97&lt;=40),"20,5 a 40","Fuera de rango"))))))</f>
        <v>De -10 a 0</v>
      </c>
      <c r="AF97" s="12" t="n">
        <f aca="false">IF(AD97="","",IF(AND(AD97&gt;=-10,AD97&lt;=0),1,IF(AND(AD97&gt;=0.5,AD97&lt;=9.5),2,IF(AD97=10,"NORMA",IF(AND(AD97&gt;=10.5,AD97&lt;=20),3,IF(AND(AD97&gt;=20.5,AD97&lt;=40),4,""))))))</f>
        <v>1</v>
      </c>
      <c r="AG97" s="9" t="n">
        <v>10</v>
      </c>
      <c r="AH97" s="10" t="str">
        <f aca="false">IF(AG97="","",IF(AND(AG97&gt;=0,AG97&lt;=4),"0 a 4",IF(AND(AG97&gt;=4.5,AG97&lt;=8.5),"4,5 a 8,5",IF(AG97=9,"9",IF(AND(AG97&gt;=9.5,AG97&lt;=13),"9,5 a 13",IF(AND(AG97&gt;=13.5,AG97&lt;=25),"13,5 a 25","Fuera de rango"))))))</f>
        <v>9,5 a 13</v>
      </c>
      <c r="AI97" s="11" t="n">
        <f aca="false">IF(AH97="","",IF(AH97="0 a 4",1,IF(AH97="4,5 a 8,5",2,IF(AH97="9","NORMA",IF(AH97="9,5 a 13",3,IF(AH97="13,5 a 25",4,""))))))</f>
        <v>3</v>
      </c>
      <c r="AJ97" s="9" t="n">
        <v>-1</v>
      </c>
      <c r="AK97" s="10" t="str">
        <f aca="false">IF(AJ97="","",IF(AND(AJ97&gt;=-15,AJ97&lt;=-10.5),"-15 a -10,5",IF(AND(AJ97&gt;=-10,AJ97&lt;=-4),"-10 a -4",IF(AND(AJ97&gt;=-4.5,AJ97&lt;=0),"-4,5 a 0",IF(AND(AJ97&gt;=0.5,AJ97&lt;=4.5),"0,5 a 4,5",IF(AJ97=5,"5",IF(AND(AJ97&gt;=5.5,AJ97&lt;=10),"5,5 a 10",IF(AND(AJ97&gt;=10.5,AJ97&lt;=20),"10,5 a 20","Fuera de rango"))))))))</f>
        <v>-4,5 a 0</v>
      </c>
      <c r="AL97" s="11" t="n">
        <f aca="false">IF(AK97="","",IF(AK97="-15 a -10,5",1,IF(AK97="-10 a -4",2,IF(AK97="-4,5 a 0",3,IF(AK97="0,5 a 4,5",4,IF(AK97="5","NORMA",IF(AK97="5,5 a 10",5,IF(AK97="10,5 a 20",6,"Error"))))))))</f>
        <v>3</v>
      </c>
      <c r="AM97" s="9" t="n">
        <v>0</v>
      </c>
      <c r="AN97" s="10" t="str">
        <f aca="false">IF(AM97="","",IF(AND(AM97&gt;=-7.5,AM97&lt;=-5.5),"-7,5 a -5,5",IF(AND(AM97&gt;=-5,AM97&lt;=-3),"-5 a -3",IF(AND(AM97&gt;=-2.5,AM97&lt;=-0.5),"-2,5 a -0,5",IF(AM97=0,"0,00",IF(AND(AM97&gt;=0.5,AM97&lt;=2.5),"0,5 a 2,5",IF(AND(AM97&gt;=3,AM97&lt;=5),"3 a 5",IF(AND(AM97&gt;=5.5,AM97&lt;=7.5),"5,5 a 7,5",IF(AND(AM97&gt;=8,AM97&lt;=10),"8 a 10","Fuera de rango")))))))))</f>
        <v>0,00</v>
      </c>
      <c r="AO97" s="11" t="str">
        <f aca="false">IF(AN97="","",IF(AN97="-7,5 a -5,5",1,IF(AN97="-5 a -3",2,IF(AN97="-2,5 a -0,5",3,IF(AN97="0,00","NORMA",IF(AN97="0,5 a 2,5",4,IF(AN97="3 a 5",5,IF(AN97="5,5 a 7,5",6,IF(AN97="8 a 10",7,"Error")))))))))</f>
        <v>NORMA</v>
      </c>
      <c r="AP97" s="9" t="n">
        <v>-5</v>
      </c>
      <c r="AQ97" s="10" t="str">
        <f aca="false">IF(AP97="","",IF(AND(AP97&gt;=-20,AP97&lt;=-9.5),"-20 a -9,5",IF(AND(AP97&gt;=-9,AP97&lt;=-6.5),"-9 a -6,5",IF(AP97=-6,"-6",IF(AND(AP97&gt;=-5.5,AP97&lt;=-3),"-5,5 a -3",IF(AND(AP97&gt;=-2.5,AP97&lt;=0),"-2,5 a 0",IF(AND(AP97&gt;=0.5,AP97&lt;=3),"0,5 a 3",IF(AND(AP97&gt;=3.5,AP97&lt;=6),"3,5 a 6",IF(AND(AP97&gt;=6.5,AP97&lt;=9),"6,5 a 9",IF(AND(AP97&gt;=9.5,AP97&lt;=20),"9,5 a 20","Fuera de rango"))))))))))</f>
        <v>-5,5 a -3</v>
      </c>
      <c r="AR97" s="11" t="n">
        <f aca="false">IF(AQ97="","",IF(AQ97="-20 a -9,5",1,IF(AQ97="-9 a -6,5",2,IF(AQ97="-6","NORMA",IF(AQ97="-5,5 a -3",3,IF(AQ97="-2,5 a 0",4,IF(AQ97="0,5 a 3",5,IF(AQ97="3,5 a 6",6,IF(AQ97="6,5 a 9",7,IF(AQ97="9,5 a 20",8,""))))))))))</f>
        <v>3</v>
      </c>
      <c r="AS97" s="9" t="n">
        <v>3</v>
      </c>
      <c r="AT97" s="10" t="str">
        <f aca="false">IF(AS97="","",IF(AND(AS97&gt;=-16,AS97&lt;=-14),"-16 a -14",IF(AND(AS97&gt;=-13.5,AS97&lt;=-11.5),"-13,5 a -11,5",IF(AND(AS97&gt;=-11,AS97&lt;=-9),"-11 a -9",IF(AND(AS97&gt;=-8.5,AS97&lt;=-6.5),"-8,5 a -6,5",IF(AND(AS97&gt;=-6,AS97&lt;=-4),"-6 a -4",IF(AND(AS97&gt;=-3.5,AS97&lt;=-1.5),"-3,5 a -1,5",IF(AND(AS97&gt;=-1,AS97&lt;=1),"-1 a 1",IF(AND(AS97&gt;=1.5,AS97&lt;=3.5),"1,5 a 3,5",IF(AND(AS97&gt;=4,AS97&lt;=6),"4 a 6",IF(AND(AS97&gt;=6.5,AS97&lt;=8.5),"6,5 a 8,5",IF(AND(AS97&gt;=9,AS97&lt;=11),"9 a 11",IF(AND(AS97&gt;=11.5,AS97&lt;=13.5),"11,5 a 13,5",IF(AND(AS97&gt;=14,AS97&lt;=16),"14 a 16",IF(AND(AS97&gt;=16.5,AS97&lt;=18.5),"16,5 a 18,5",IF(AND(AS97&gt;=19,AS97&lt;=21),"19 a 21","Fuera de rango"))))))))))))))))</f>
        <v>1,5 a 3,5</v>
      </c>
      <c r="AU97" s="11" t="n">
        <f aca="false" t="array" ref="AU97">IF(AT97="","",_xlfn.IFS(AT97="-16 a -14",1,AT97="-13,5 a -11,5",2,AT97="-11 a -9",3,AT97="-8,5 a -6,5",4,AT97="-6 a -4",5,AT97="-3,5 a -1,5",6,AT97="-1 a 1",7,AT97="1,5 a 3,5",8,AT97="4 a 6","NORMA",AT97="6,5 a 8,5",9,AT97="9 a 11",10,AT97="11,5 a 13,5",11,AT97="14 a 16",12,AT97="16,5 a 18,5",13,AT97="19 a 21",14,TRUE(),""))</f>
        <v>8</v>
      </c>
      <c r="AV97" s="9" t="n">
        <v>0.25</v>
      </c>
      <c r="AW97" s="10" t="str">
        <f aca="false">IF(AV97="","",IF(AND(AV97&gt;=-1,AV97&lt;=-0.5),"-1 a -0,5",IF(AND(AV97&gt;-0.5,AV97&lt;=0),"De -0,5 a 0",IF(AND(AV97&gt;=0.25,AV97&lt;=0.75),"0,25 a 0,75",IF(AND(AV97&gt;=1,AV97&lt;=1.5),"1 a 1,5",IF(AND(AV97&gt;=1.75,AV97&lt;=2.25),"1,75 a 2,25",IF(AND(AV97&gt;=2.5,AV97&lt;=3),"2,5 a 3",IF(AND(AV97&gt;=3.25,AV97&lt;=3.75),"3,25 a 3,75","Fuera de rango"))))))))</f>
        <v>0,25 a 0,75</v>
      </c>
      <c r="AX97" s="11" t="str">
        <f aca="false">IF(AW97="","",IF(OR(AW97="-1 a -0,5",AW97="-1 a -0.5"),1,IF(OR(AW97="De -0,5 a 0",AW97="-0,5 a 0",AW97="De -0.5 a 0"),2,IF(OR(AW97="0,25 a 0,75",AW97="0.25 a 0.75"),"NORMA",IF(OR(AW97="1 a 1,5",AW97="1 a 1.5"),3,IF(OR(AW97="1,75 a 2,25",AW97="1.75 a 2.25"),4,IF(OR(AW97="2,5 a 3",AW97="2.5 a 3"),5,IF(OR(AW97="3,25 a 3,75",AW97="3.25 a 3.75"),6,""))))))))</f>
        <v>NORMA</v>
      </c>
      <c r="AY97" s="9" t="n">
        <v>-6</v>
      </c>
      <c r="AZ97" s="10" t="str">
        <f aca="false">IF(AY97="","",IF(AND(AY97&gt;=-20,AY97&lt;=-9.5),"-20 a -9,5",IF(AND(AY97&gt;=-9,AY97&lt;=-6.5),"-9 a -6,5",IF(AY97=-6,"-6",IF(AND(AY97&gt;=-5.5,AY97&lt;=-3),"-5,5 a -3",IF(AND(AY97&gt;=-2.5,AY97&lt;=0),"-2,5 a 0",IF(AND(AY97&gt;=0.5,AY97&lt;=3),"0,5 a 3",IF(AND(AY97&gt;=3.5,AY97&lt;=6),"3,5 a 6","Fuera de rango"))))))))</f>
        <v>-6</v>
      </c>
      <c r="BA97" s="11" t="str">
        <f aca="false">IF(AZ97="","",IF(AZ97="-20 a -9,5",1,IF(AZ97="-9 a -6,5",2,IF(AZ97="-6","NORMA",IF(AZ97="-5,5 a -3",3,IF(AZ97="-2,5 a 0",4,IF(AZ97="0,5 a 3",5,IF(AZ97="3,5 a 6",6,""))))))))</f>
        <v>NORMA</v>
      </c>
      <c r="BB97" s="9" t="n">
        <v>0</v>
      </c>
      <c r="BC97" s="10" t="str">
        <f aca="false" t="array" ref="BC97">IF(BB97="","",_xlfn.IFS(AND(BB97&gt;=0,BB97&lt;=2),"0 a 2",AND(BB97&gt;=2.5,BB97&lt;=4.5),"2,5 a 4,5",AND(BB97&gt;=5,BB97&lt;=7),"5 a 7",AND(BB97&gt;=7.5,BB97&lt;=9.5),"7,5 a 9,5",AND(BB97&gt;=10,BB97&lt;=12),"10 a 12",AND(BB97&gt;=12.5,BB97&lt;=14.5),"12,5 a 14,5",BB97=15,"15",AND(BB97&gt;=15.5,BB97&lt;=17.5),"15,5 a 17,5",AND(BB97&gt;=18,BB97&lt;=20),"18 a 20",AND(BB97&gt;=20.5,BB97&lt;=22.5),"20,5 a 22,5",AND(BB97&gt;=23,BB97&lt;=25),"23 a 25",TRUE(),"Fuera de rango"))</f>
        <v>0 a 2</v>
      </c>
      <c r="BD97" s="11" t="n">
        <f aca="false" t="array" ref="BD97">IF(BC97="","",_xlfn.IFS(BC97="0 a 2",1,BC97="2,5 a 4,5",2,BC97="5 a 7",3,BC97="7,5 a 9,5",4,BC97="10 a 12",5,BC97="12,5 a 14,5",6,BC97="15","NORMA",BC97="15,5 a 17,5",7,BC97="18 a 20",8,BC97="20,5 a 22,5",9,BC97="23 a 25",10,TRUE(),"Fuera de rango"))</f>
        <v>1</v>
      </c>
      <c r="BE97" s="9" t="n">
        <v>30</v>
      </c>
      <c r="BF97" s="10" t="str">
        <f aca="false">IF(BE97="","",IF(AND(BE97&gt;=-20,BE97&lt;=-10),"-20 a -10",IF(AND(BE97&gt;=-9.5,BE97&lt;=0.5),"-9,5 a 0,5",IF(AND(BE97&gt;=1,BE97&lt;=11),"1 a 11",IF(AND(BE97&gt;=11.5,BE97&lt;=20.5),"11,5 a 20,5",IF(BE97=21,"21",IF(AND(BE97&gt;=21.5,BE97&lt;=31.5),"21,5 a 31,5",IF(AND(BE97&gt;=32,BE97&lt;=42),"32 a 42","Fuera de rango"))))))))</f>
        <v>21,5 a 31,5</v>
      </c>
      <c r="BG97" s="11" t="n">
        <f aca="false">IF(BF97="","",IF(BF97="-20 a -10",1,IF(BF97="-9,5 a 0,5",2,IF(BF97="1 a 11",3,IF(BF97="11,5 a 20,5",4,IF(BF97="21","NORMA",IF(BF97="21,5 a 31,5",5,IF(BF97="32 a 42",6,""))))))))</f>
        <v>5</v>
      </c>
      <c r="BH97" s="9" t="n">
        <v>19</v>
      </c>
      <c r="BI97" s="10" t="str">
        <f aca="false">IF(BH97="","",IF(AND(BH97&gt;=-20,BH97&lt;=-15),"-20 a -15",IF(AND(BH97&gt;=-14.5,BH97&lt;=-9.5),"-14,5 a -9,5",IF(AND(BH97&gt;=-9,BH97&lt;=-4),"-9 a -4",IF(AND(BH97&gt;=-3.5,BH97&lt;=2.5),"-3,5 a 2,5",IF(AND(BH97&gt;=3,BH97&lt;=8),"3 a 8",IF(AND(BH97&gt;=8.5,BH97&lt;=14.5),"8,5 a 14,5",IF(BH97=15,"15",IF(AND(BH97&gt;=15.5,BH97&lt;=20.5),"15,5 a 20,5",IF(AND(BH97&gt;=21,BH97&lt;=26),"21 a 26","Fuera de rango"))))))))))</f>
        <v>15,5 a 20,5</v>
      </c>
      <c r="BJ97" s="11" t="n">
        <f aca="false">IF(BI97="","",IF(BI97="-20 a -15",1,IF(BI97="-14,5 a -9,5",2,IF(BI97="-9 a -4",3,IF(BI97="-3,5 a 2,5",4,IF(BI97="3 a 8",5,IF(BI97="8,5 a 14,5",6,IF(BI97="15","NORMA",IF(BI97="15,5 a 20,5",7,IF(BI97="21 a 26",8,IF(BI97="26,5 a 31,5",9,"")))))))))))</f>
        <v>7</v>
      </c>
      <c r="BK97" s="9" t="n">
        <v>0</v>
      </c>
      <c r="BL97" s="10" t="str">
        <f aca="false">IF(BK97="","",IF(AND(BK97&gt;=0,BK97&lt;=2),"0 - 2",IF(AND(BK97&gt;=2.5,BK97&lt;=4.5),"2,5 - 4,5",IF(AND(BK97&gt;=5,BK97&lt;=7),"5 - 7",IF(AND(BK97&gt;=7.5,BK97&lt;=9.5),"7,5 - 9,5",IF(AND(BK97&gt;=10,BK97&lt;=12),"10 - 12",IF(AND(BK97&gt;=12.5,BK97&lt;=13.5),"12,5 - 13,5",IF(BK97=14,"14",IF(AND(BK97&gt;=14.5,BK97&lt;=16.5),"14,5 - 16,5",IF(AND(BK97&gt;=17,BK97&lt;=19),"17 - 19",IF(AND(BK97&gt;=19.5,BK97&lt;=21.5),"19,5 - 21,5",IF(AND(BK97&gt;=22,BK97&lt;=24),"22 - 24",IF(AND(BK97&gt;=24.5,BK97&lt;=26.5),"24,5 - 26,5",IF(AND(BK97&gt;=27,BK97&lt;=29),"27 - 29",IF(AND(BK97&gt;=29.5,BK97&lt;=30),"29,5 - 30","Fuera de rango")))))))))))))))</f>
        <v>0 - 2</v>
      </c>
      <c r="BM97" s="11" t="n">
        <f aca="false">IF(BL97="","",IF(BL97="0 - 2",1,IF(BL97="2,5 - 4,5",2,IF(BL97="5 - 7",3,IF(BL97="7,5 - 9,5",4,IF(BL97="10 - 12",5,IF(BL97="12,5 - 13,5",6,IF(BL97="14","NORMA",IF(BL97="14,5 - 16,5",7,IF(BL97="17 - 19",8,IF(BL97="19,5 - 21,5",9,IF(BL97="22 - 24",10,IF(BL97="24,5 - 26,5",11,IF(BL97="27 - 29",12,IF(BL97="29,5 - 30",13,"")))))))))))))))</f>
        <v>1</v>
      </c>
      <c r="BN97" s="9" t="n">
        <v>22</v>
      </c>
      <c r="BO97" s="11" t="str">
        <f aca="false">IF(BN97="","",IF(AND(BN97&gt;=-20,BN97&lt;=-10),"-20 a -10",IF(AND(BN97&gt;=-9.5,BN97&lt;=0.5),"-9,5 a 0,5",IF(AND(BN97&gt;=1,BN97&lt;=11),"1 a 11",IF(AND(BN97&gt;=11.5,BN97&lt;=21.5),"11,5 a 21,5",IF(BN97=22,"22",IF(AND(BN97&gt;=22.5,BN97&lt;=32.5),"22,5 a 32,5",IF(AND(BN97&gt;=33,BN97&lt;=43),"33 a 43","Fuera de rango"))))))))</f>
        <v>22</v>
      </c>
      <c r="BP97" s="11" t="str">
        <f aca="false">IF(BO97="","",IF(BO97="-20 a -10",1,IF(BO97="-9,5 a 0,5",2,IF(BO97="1 a 11",3,IF(BO97="11,5 a 21,5",4,IF(BO97="22","NORMA",IF(BO97="22,5 a 32,5",5,IF(BO97="33 a 43",6,""))))))))</f>
        <v>NORMA</v>
      </c>
      <c r="BQ97" s="9" t="n">
        <v>8</v>
      </c>
      <c r="BR97" s="10" t="str">
        <f aca="false">IF(BQ97="","",IF(AND(BQ97&gt;=-20,BQ97&lt;=-15),"-20 a -15",IF(AND(BQ97&gt;=-14.5,BQ97&lt;=-9.5),"-14,5 a -9,5",IF(AND(BQ97&gt;=-9,BQ97&lt;=-4),"-9 a -4",IF(AND(BQ97&gt;=-3.5,BQ97&lt;=2.5),"-3,5 a 2,5",IF(AND(BQ97&gt;=3,BQ97&lt;=8),"3 a 8",IF(AND(BQ97&gt;=8.5,BQ97&lt;=13.5),"8,5 a 13,5",IF(AND(BQ97&gt;=14,BQ97&lt;=17.5),"14 a 17,5",IF(BQ97=18,"18",IF(AND(BQ97&gt;=18.5,BQ97&lt;=23.5),"18,5 a 23,5",IF(AND(BQ97&gt;=24,BQ97&lt;=29),"24 a 29",IF(AND(BQ97&gt;=29.5,BQ97&lt;=34.5),"29,5 a 34,5",IF(AND(BQ97&gt;=35,BQ97&lt;=40),"35 a 40","Fuera de rango")))))))))))))</f>
        <v>3 a 8</v>
      </c>
      <c r="BS97" s="11" t="n">
        <f aca="false">IF(BR97="","",IF(BR97="-20 a -15",1,IF(BR97="-14,5 a -9,5",2,IF(BR97="-9 a -4",3,IF(BR97="-3,5 a 2,5",4,IF(BR97="3 a 8",5,IF(BR97="8,5 a 13,5",6,IF(BR97="14 a 17,5",7,IF(BR97="18","NORMA",IF(BR97="18,5 a 23,5",8,IF(BR97="24 a 29",9,IF(BR97="29,5 a 34,5",10,IF(BR97="35 a 40",11,"")))))))))))))</f>
        <v>5</v>
      </c>
      <c r="BT97" s="9" t="n">
        <v>0</v>
      </c>
      <c r="BU97" s="10" t="str">
        <f aca="false">IF(BT97="","",IF(AND(BT97&gt;=-20,BT97&lt;=-18),"-20 a -18",IF(AND(BT97&gt;=-17.5,BT97&lt;=-15.5),"-17,5 a -15,5",IF(AND(BT97&gt;=-15,BT97&lt;=-13),"-15 a -13",IF(AND(BT97&gt;=-12.5,BT97&lt;=-10.5),"-12,5 a -10,5",IF(AND(BT97&gt;=-10,BT97&lt;=-8),"-10 a -8",IF(AND(BT97&gt;=-7.5,BT97&lt;=-5.5),"-7,5 a -5,5",IF(AND(BT97&gt;=-5,BT97&lt;=-3),"-5 a -3",IF(AND(BT97&gt;=-2.5,BT97&lt;=-0.5),"-2,5 a -0,5",IF(BT97=0,"0",IF(AND(BT97&gt;=0.5,BT97&lt;=2.5),"0,5 a 2,5",IF(AND(BT97&gt;=3,BT97&lt;=5),"3 a 5",IF(AND(BT97&gt;=5.5,BT97&lt;=7.5),"5,5 a 7,5",IF(AND(BT97&gt;=8,BT97&lt;=10),"8 a 10",IF(AND(BT97&gt;=10.5,BT97&lt;=12.5),"10,5 a 12,5",IF(AND(BT97&gt;=13,BT97&lt;=15),"13 a 15",IF(AND(BT97&gt;=15.5,BT97&lt;=17.5),"15,5 a 17,5",IF(AND(BT97&gt;=18,BT97&lt;=20),"18 a 20","Fuera de rango"))))))))))))))))))</f>
        <v>0</v>
      </c>
      <c r="BV97" s="11" t="str">
        <f aca="false">IF(BT97="","",IF(BT97=0,"NORMA",IF(AND(BT97&gt;=-20,BT97&lt;=-18),2,IF(AND(BT97&gt;=-17.5,BT97&lt;=-15.5),2,IF(AND(BT97&gt;=-15,BT97&lt;=-13),3,IF(AND(BT97&gt;=-12.5,BT97&lt;=-10.5),4,IF(AND(BT97&gt;=-10,BT97&lt;=-8),5,IF(AND(BT97&gt;=-7.5,BT97&lt;=-5.5),6,IF(AND(BT97&gt;=-5,BT97&lt;=-3),7,IF(AND(BT97&gt;=-2.5,BT97&lt;=-0.5),8,IF(AND(BT97&gt;=0.5,BT97&lt;=2.5),9,IF(AND(BT97&gt;=3,BT97&lt;=5),10,IF(AND(BT97&gt;=5.5,BT97&lt;=7.5),11,IF(AND(BT97&gt;=8,BT97&lt;=10),12,IF(AND(BT97&gt;=10.5,BT97&lt;=12.5),13,IF(AND(BT97&gt;=13,BT97&lt;=15),14,IF(AND(BT97&gt;=15.5,BT97&lt;=17.5),15,IF(AND(BT97&gt;=18,BT97&lt;=20),16,"Fuera de rango"))))))))))))))))))</f>
        <v>NORMA</v>
      </c>
      <c r="BW97" s="9" t="n">
        <v>-6</v>
      </c>
      <c r="BX97" s="10" t="n">
        <f aca="false">18.5- (0.3*H97)</f>
        <v>9.8</v>
      </c>
      <c r="BY97" s="10" t="n">
        <f aca="false">(BW97)-(BX97)</f>
        <v>-15.8</v>
      </c>
      <c r="BZ97" s="10" t="str">
        <f aca="false">IF(BY97="","",IF(BY97&lt;-27.5,"De -30 a -28",IF(BY97&lt;-25,"De -27,5 a -25,5",IF(BY97&lt;-22.5,"De -25 a -23",IF(BY97&lt;-20,"De -22,5 a -20,5",IF(BY97&lt;-17.5,"De -20 a -18",IF(BY97&lt;-15,"De -17,5 a -15,5",IF(BY97&lt;-12.5,"De -15 a -13",IF(BY97&lt;-10,"De -12,5 a -10,5",IF(BY97&lt;-7.5,"De -10 a -8",IF(BY97&lt;-5,"De -7,5 a -5,5",IF(BY97&lt;-2.5,"De -5 a -3",IF(BY97&lt;0,"De -2,5 a -0,5",IF(BY97&lt;2.5,"De 0 a 2",IF(BY97&lt;5,"De 2,5 a 4,5",IF(BY97&lt;7.5,"De 5 a 7",IF(BY97&lt;10,"De 7,5 a 9,5",IF(BY97&lt;12.5,"De 10 a 12",IF(BY97&lt;15,"De 12,5 a 14,5",IF(BY97&lt;17.5,"De 15 a 17",IF(BY97&lt;20,"De 17,5 a 19,5",IF(BY97&lt;22.5,"De 20 a 22",IF(BY97&lt;25,"De 22,5 a 24,5",IF(BY97&lt;27.5,"De 25 a 27","De 27,5 a 30"))))))))))))))))))))))))</f>
        <v>De -17,5 a -15,5</v>
      </c>
      <c r="CA97" s="12" t="n">
        <f aca="false">IF(BY97="","",IF(BY97&lt;=-28,1,IF(BY97&lt;=-25.5,2,IF(BY97&lt;=-23,3,IF(BY97&lt;=-20.5,4,IF(BY97&lt;=-18,5,IF(BY97&lt;=-15.5,6,IF(BY97&lt;=-13,7,IF(BY97&lt;=-10.5,8,IF(BY97&lt;=-8,9,IF(BY97&lt;=-5.5,10,IF(BY97&lt;=-3,11,IF(BY97&lt;=-0.5,12,IF(BY97&lt;=2,13,IF(BY97&lt;=4.5,14,IF(BY97&lt;=7,15,IF(BY97&lt;=9.5,16,IF(BY97&lt;=12,17,IF(BY97&lt;=14.5,18,IF(BY97&lt;=17,19,IF(BY97&lt;=19.5,20,IF(BY97&lt;=22,21,IF(BY97&lt;=24.5,22,IF(BY97&lt;=27,23,IF(BY97&lt;=30,24,"Fuera de rango")))))))))))))))))))))))))</f>
        <v>6</v>
      </c>
      <c r="CB97" s="9" t="n">
        <v>-6</v>
      </c>
      <c r="CC97" s="10" t="n">
        <f aca="false">18.5- (0.3*H97)</f>
        <v>9.8</v>
      </c>
      <c r="CD97" s="10" t="n">
        <f aca="false">(CB97)-(CC97)</f>
        <v>-15.8</v>
      </c>
      <c r="CE97" s="10" t="str">
        <f aca="false">IF(CD97="","",IF(CD97&lt;-27.5,"De -30 a -28",IF(CD97&lt;-25,"De -27,5 a -25,5",IF(CD97&lt;-22.5,"De -25 a -23",IF(CD97&lt;-20,"De -22,5 a -20,5",IF(CD97&lt;-17.5,"De -20 a -18",IF(CD97&lt;-15,"De -17,5 a -15,5",IF(CD97&lt;-12.5,"De -15 a -13",IF(CD97&lt;-10,"De -12,5 a -10,5",IF(CD97&lt;-7.5,"De -10 a -8",IF(CD97&lt;-5,"De -7,5 a -5,5",IF(CD97&lt;-2.5,"De -5 a -3",IF(CD97&lt;0,"De -2,5 a -0,5",IF(CD97&lt;=2,"De 0 a 2",IF(CD97&lt;=4.5,"De 2,5 a 4,5",IF(CD97&lt;=7,"De 5 a 7",IF(CD97&lt;=9.5,"De 7,5 a 9,5",IF(CD97&lt;=12,"De 10 a 12",IF(CD97&lt;=14.5,"De 12,5 a 14,5",IF(CD97&lt;=17,"De 15 a 17",IF(CD97&lt;=19.5,"De 17,5 a 19,5",IF(CD97&lt;=22,"De 20 a 22",IF(CD97&lt;=24.5,"De 22,5 a 24,5",IF(CD97&lt;=27,"De 25 a 27","De 27,5 a 30"))))))))))))))))))))))))</f>
        <v>De -17,5 a -15,5</v>
      </c>
      <c r="CF97" s="12" t="n">
        <f aca="false">IF(CD97="","",IF(CD97&lt;-27.5,1,IF(CD97&lt;-25,2,IF(CD97&lt;-22.5,3,IF(CD97&lt;-20,4,IF(CD97&lt;-17.5,5,IF(CD97&lt;-15,6,IF(CD97&lt;-12.5,7,IF(CD97&lt;-10,8,IF(CD97&lt;-7.5,9,IF(CD97&lt;-5,10,IF(CD97&lt;-2.5,11,IF(CD97&lt;0,12,IF(CD97&lt;2.5,13,IF(CD97&lt;5,14,IF(CD97&lt;7.5,15,IF(CD97&lt;10,16,IF(CD97&lt;12.5,17,IF(CD97&lt;15,18,IF(CD97&lt;17.5,19,IF(CD97&lt;20,20,IF(CD97&lt;22.5,21,IF(CD97&lt;25,22,IF(CD97&lt;27.5,23,24))))))))))))))))))))))))</f>
        <v>6</v>
      </c>
      <c r="CG97" s="9" t="n">
        <v>-4</v>
      </c>
      <c r="CH97" s="10" t="str">
        <f aca="false">IF(CG97="","",IF(AND(CG97&gt;=-10,CG97&lt;=-9.5),"-10 a -9,5",IF(AND(CG97&gt;-9.5,CG97&lt;=-8.5),"-9 a -8,5",IF(AND(CG97&gt;-8.5,CG97&lt;=-7.5),"-8 a -7,5",IF(AND(CG97&gt;-7.5,CG97&lt;=-6.5),"-7 a -6,5",IF(AND(CG97&gt;-6.5,CG97&lt;=-5.5),"-6 a -5,5",IF(AND(CG97&gt;-5.5,CG97&lt;=-4.5),"-5 a -4,5",IF(AND(CG97&gt;-4.5,CG97&lt;=-3.5),"-4 a -3,5",IF(AND(CG97&gt;-3.5,CG97&lt;=-2.5),"-3 a -2,5",IF(CG97=-2.25,"-2,25",IF(AND(CG97&gt;-2.5,CG97&lt;=-1.5),"-2 a -1,5",IF(AND(CG97&gt;-1.5,CG97&lt;=-0.5),"-1 a -0,5",IF(AND(CG97&gt;-0.5,CG97&lt;=0.5),"0 a 0,5",IF(AND(CG97&gt;0.5,CG97&lt;=1.5),"1 a 1,5",IF(AND(CG97&gt;1.5,CG97&lt;=2.5),"2 a 2,5",IF(AND(CG97&gt;2.5,CG97&lt;=3.5),"3 a 3,5",IF(AND(CG97&gt;3.5,CG97&lt;=4.5),"4 a 4,5",IF(AND(CG97&gt;4.5,CG97&lt;=5.5),"5 a 5,5",IF(AND(CG97&gt;5.5,CG97&lt;=6.5),"6 a 6,5",IF(AND(CG97&gt;6.5,CG97&lt;=7.5),"7 a 7,5",IF(AND(CG97&gt;7.5,CG97&lt;=8.5),"8 a 8,5",IF(AND(CG97&gt;8.5,CG97&lt;=9.5),"9 a 9,5",IF(CG97&gt;=10,"10","Fuera de rango")))))))))))))))))))))))</f>
        <v>-4 a -3,5</v>
      </c>
      <c r="CI97" s="11" t="n">
        <f aca="false">IF(CG97="","",IF(CG97=-2.25,"NORMA",IF(CG97&lt;=-9.5,1,IF(CG97&lt;=-8.5,2,IF(CG97&lt;=-7.5,3,IF(CG97&lt;=-6.5,4,IF(CG97&lt;=-5.5,5,IF(CG97&lt;=-4.5,6,IF(CG97&lt;=-3.5,7,IF(CG97&lt;=-2.5,8,IF(CG97&lt;=-1.5,9,IF(CG97&lt;=-0.5,10,IF(CG97&lt;=0.5,11,IF(CG97&lt;=1.5,12,IF(CG97&lt;=2.5,13,IF(CG97&lt;=3.5,14,IF(CG97&lt;=4.5,15,IF(CG97&lt;=5.5,16,IF(CG97&lt;=6.5,17,IF(CG97&lt;=7.5,18,IF(CG97&lt;=8.5,19,IF(CG97&lt;=9.5,20,IF(CG97=10,21,"Fuera de rango")))))))))))))))))))))))</f>
        <v>7</v>
      </c>
      <c r="CJ97" s="9" t="n">
        <v>1.75</v>
      </c>
      <c r="CK97" s="10" t="str">
        <f aca="false">IF(CJ97="","",IF(AND(CJ97&gt;=-6,CJ97&lt;=-5.5),"-6 a -5,5",IF(AND(CJ97&gt;-5.5,CJ97&lt;=-4.5),"-5 a -4,5",IF(AND(CJ97&gt;-4.5,CJ97&lt;=-3.5),"-4 a -3,5",IF(AND(CJ97&gt;-3.5,CJ97&lt;=-2.5),"-3 a -2,5",IF(AND(CJ97&gt;-2.5,CJ97&lt;=-1.5),"-2 a -1,5",IF(AND(CJ97&gt;-1.5,CJ97&lt;=-0.5),"-1 a -0,5",IF(AND(CJ97&gt;-0.5,CJ97&lt;=0.5),"0 a 0,5",IF(AND(CJ97&gt;0.5,CJ97&lt;=1.5),"1 a 1,5",IF(AND(CJ97&gt;1.5,CJ97&lt;2.5),"2",IF(AND(CJ97&gt;=2.5,CJ97&lt;=3),"2,5 a 3",IF(AND(CJ97&gt;3,CJ97&lt;=4),"3,5 a 4",IF(AND(CJ97&gt;4,CJ97&lt;=5),"4,5 a 5",IF(AND(CJ97&gt;5,CJ97&lt;=6),"5,5 a 6",IF(AND(CJ97&gt;6,CJ97&lt;=7),"6,5 a 7",IF(AND(CJ97&gt;7,CJ97&lt;=8),"7,5 a 8",IF(AND(CJ97&gt;8,CJ97&lt;=9.5),"8,5 a 9,5",IF(CJ97=10,"10","Fuera de rango"))))))))))))))))))</f>
        <v>2</v>
      </c>
      <c r="CL97" s="11" t="str">
        <f aca="false">IF(CK97="","",IF(OR(CK97="-6 a -5,5",CK97="-6 - -5,5"),1,IF(OR(CK97="-5 a -4,5",CK97="-5 - -4,5"),2,IF(OR(CK97="-4 a -3,5",CK97="-4 - -3,5"),3,IF(OR(CK97="-3 a -2,5",CK97="-3 - -2,5"),4,IF(OR(CK97="-2 a -1,5",CK97="-2 - -1,5"),5,IF(OR(CK97="-1 a -0,5",CK97="-1 - -0,5"),6,IF(OR(CK97="0 a 0,5",CK97="0 - 0,5"),7,IF(OR(CK97="1 a 1,5",CK97="1 - 1,5"),8,IF(CK97="2","NORMA",IF(OR(CK97="2,5 a 3",CK97="2,5 - 3"),9,IF(OR(CK97="3,5 a 4",CK97="3,5 - 4"),10,IF(OR(CK97="4,5 a 5",CK97="4,5 - 5"),11,IF(OR(CK97="5,5 a 6",CK97="5,5 - 6"),12,IF(OR(CK97="6,5 a 7",CK97="6,5 - 7"),13,IF(OR(CK97="7,5 a 8",CK97="7,5 - 8"),14,IF(OR(CK97="8,5 a 9",CK97="8,5 - 9,5",CK97="9 a 9,5"),15,IF(CK97="10",15,IF(OR(CK97="0,5 a 1",CK97="0,5 - 1"),7,"Fuera de rango")))))))))))))))))))</f>
        <v>NORMA</v>
      </c>
      <c r="CM97" s="10" t="n">
        <v>0</v>
      </c>
      <c r="CN97" s="10" t="str">
        <f aca="false">IF(CM97=0,"0", " ")</f>
        <v>0</v>
      </c>
      <c r="CO97" s="10" t="str">
        <f aca="false">IF(CM97&gt;0,"EME"," ")</f>
        <v> </v>
      </c>
      <c r="CP97" s="10" t="n">
        <v>0</v>
      </c>
      <c r="CQ97" s="10" t="str">
        <f aca="false">IF(CP97&gt;0,"0", " ")</f>
        <v> </v>
      </c>
      <c r="CR97" s="10" t="str">
        <f aca="false">IF(CP97&gt;0,"EME"," ")</f>
        <v> </v>
      </c>
      <c r="CS97" s="9" t="n">
        <v>0</v>
      </c>
      <c r="CT97" s="10" t="str">
        <f aca="false">IF(CS97&gt;0,"1", " ")</f>
        <v> </v>
      </c>
      <c r="CU97" s="10" t="str">
        <f aca="false">IF(CS97&gt;0,"HIP"," ")</f>
        <v> </v>
      </c>
      <c r="CV97" s="9" t="n">
        <v>0</v>
      </c>
      <c r="CW97" s="10" t="str">
        <f aca="false">IF(CV97&gt;0,"1", " ")</f>
        <v> </v>
      </c>
      <c r="CX97" s="10" t="str">
        <f aca="false">IF(CV97&gt;0,"HIP"," ")</f>
        <v> </v>
      </c>
      <c r="CY97" s="9" t="n">
        <v>-1.75</v>
      </c>
      <c r="CZ97" s="11" t="str">
        <f aca="false">IF(CY97&lt;0,"2"," ")</f>
        <v>2</v>
      </c>
      <c r="DA97" s="11" t="str">
        <f aca="false">IF(CY97&lt;0,"MIO"," ")</f>
        <v>MIO</v>
      </c>
      <c r="DB97" s="9" t="n">
        <v>-3.5</v>
      </c>
      <c r="DC97" s="11" t="str">
        <f aca="false">IF(DB97&lt;0,"2"," ")</f>
        <v>2</v>
      </c>
      <c r="DD97" s="11" t="str">
        <f aca="false">IF(DB97&lt;0,"MIO"," ")</f>
        <v>MIO</v>
      </c>
      <c r="DE97" s="9" t="n">
        <v>-1.25</v>
      </c>
      <c r="DF97" s="11" t="str">
        <f aca="false">IF(DE97&lt;0,"3"," ")</f>
        <v>3</v>
      </c>
      <c r="DG97" s="11" t="str">
        <f aca="false">IF(DE97&lt;0,"AST"," ")</f>
        <v>AST</v>
      </c>
      <c r="DH97" s="9" t="n">
        <v>-1.5</v>
      </c>
      <c r="DI97" s="11" t="str">
        <f aca="false">IF(DH97&lt;0,"3"," ")</f>
        <v>3</v>
      </c>
      <c r="DJ97" s="11" t="str">
        <f aca="false">IF(DH97&lt;0,"AST"," ")</f>
        <v>AST</v>
      </c>
      <c r="DK97" s="9" t="n">
        <v>0</v>
      </c>
      <c r="DL97" s="10" t="str">
        <f aca="false">IF(DK97&gt;0,"4"," ")</f>
        <v> </v>
      </c>
      <c r="DM97" s="10" t="str">
        <f aca="false">IF(DK97&gt;0,"PRE"," ")</f>
        <v> </v>
      </c>
      <c r="DN97" s="9" t="n">
        <v>0</v>
      </c>
      <c r="DO97" s="10" t="str">
        <f aca="false">IF(DN97&gt;0,"4"," ")</f>
        <v> </v>
      </c>
      <c r="DP97" s="10" t="str">
        <f aca="false">IF(DN97&gt;0,"PRE"," ")</f>
        <v> </v>
      </c>
      <c r="DQ97" s="12" t="n">
        <v>2</v>
      </c>
      <c r="DR97" s="12" t="n">
        <v>2</v>
      </c>
      <c r="DS97" s="12" t="str">
        <f aca="false">CONCATENATE(CO97,CU97,DA97,DG97,DM97)</f>
        <v>  MIOAST </v>
      </c>
      <c r="DT97" s="10" t="str">
        <f aca="false" t="array" ref="DT97">_xlfn.IFS(DS97="EME    ","0", DS97=" HIP   ","1", DS97="  MIO  ","2", DS97="   AST ","3", DS97="    PRE","4", DS97="EME   PRE","5", DS97=" HIP  PRE","6", DS97=" HIP AST ","7", DS97="  MIO PRE","8", DS97="  MIOAST ","9", DS97="   ASTPRE","10",DS97=" HIP ASTPRE","11", DS97="  MIOASTPRE","12", DS97="     ","0")</f>
        <v>9</v>
      </c>
      <c r="DU97" s="1" t="s">
        <v>153</v>
      </c>
      <c r="DV97" s="1" t="str">
        <f aca="false" t="array" ref="DV97">_xlfn.IFS(DU97="SI","2", DU97="NO","1")</f>
        <v>2</v>
      </c>
      <c r="DW97" s="10" t="n">
        <v>0</v>
      </c>
      <c r="DX97" s="11" t="str">
        <f aca="false">IF(DW97=0,"1","2")</f>
        <v>1</v>
      </c>
      <c r="DY97" s="11" t="str">
        <f aca="false" t="array" ref="DY97">_xlfn.IFS(DW97=0,"0", DW97=0.25, "1", DW97=0.5,"2", DW97=0.75,"3", DW97=1,"4",DW97=1.25,"5", DW97=1.5,"6", DW97=1.75,"7", DW97=2,"8")</f>
        <v>0</v>
      </c>
      <c r="DZ97" s="10" t="n">
        <v>0</v>
      </c>
      <c r="EA97" s="11" t="str">
        <f aca="false">IF(DZ97=0,"1","2")</f>
        <v>1</v>
      </c>
      <c r="EB97" s="11" t="str">
        <f aca="false" t="array" ref="EB97">_xlfn.IFS(DZ97=0,"0", DZ97=0.25, "1", DZ97=0.5,"2", DZ97=0.75,"3", DZ97=1,"4",DZ97=1.25,"5", DZ97=1.5,"6", DZ97=1.75,"7", DZ97=2,"8")</f>
        <v>0</v>
      </c>
      <c r="EC97" s="10" t="n">
        <v>0</v>
      </c>
      <c r="ED97" s="10" t="str">
        <f aca="false">IF(EC97=0,"1","2")</f>
        <v>1</v>
      </c>
      <c r="EE97" s="11" t="str">
        <f aca="false" t="array" ref="EE97">_xlfn.IFS(EC97=0,"0", EC97=-0.25, "1", EC97=-0.5,"2", EC97=-0.75,"3", EC97=-1,"4",EC97=-1.25,"5", EC97=-1.5,"6", EC97=-1.75,"7", EC97=-2,"8", EC97=-2.25,"9",EC97=-2.5,"10", EC97=-2.75,"11", EC97=-3,"12", EC97=-3.25,"13", EC97=-3.5,"14", EC97=-3.75,"15",EC97=-4,"16")</f>
        <v>0</v>
      </c>
      <c r="EF97" s="10" t="n">
        <v>-0.25</v>
      </c>
      <c r="EG97" s="10" t="str">
        <f aca="false">IF(EF97=0,"1","2")</f>
        <v>2</v>
      </c>
      <c r="EH97" s="11" t="str">
        <f aca="false" t="array" ref="EH97">_xlfn.IFS(EF97=0,"0", EF97=-0.25, "1", EF97=-0.5,"2", EF97=-0.75,"3", EF97=-1,"4",EF97=-1.25,"5", EF97=-1.5,"6", EF97=-1.75,"7", EF97=-2,"8", EF97=-2.25,"9",EF97=-2.5,"10", EF97=-2.75,"11", EF97=-3,"12", EF97=-3.25,"13", EF97=-3.5,"14", EF97=-3.75,"15",EF97=-4,"16")</f>
        <v>1</v>
      </c>
      <c r="EI97" s="10" t="n">
        <v>0.25</v>
      </c>
      <c r="EJ97" s="11" t="str">
        <f aca="false">IF(EI97=0,"1","2")</f>
        <v>2</v>
      </c>
      <c r="EK97" s="11" t="str">
        <f aca="false" t="array" ref="EK97">_xlfn.IFS(EI97=0,"0", EI97=-0.25, "1", EI97=-0.5,"2", EI97=-0.75,"3", EI97=-1,"4",EI97=-1.25,"5", EI97=-1.5,"6", EI97=-1.75,"7", EI97=-2,"8", EI97=-2.25,"9", EI97=-2.25,"9",EI97=-2.5,"10", EI97=-2.75,"11", EI97=-3,"12", EI97=-3.25,"13", EI97=-3.5,"14", EI97=-3.75,"15",EI97=-4,"16", EI97=0.25, "17", EI97=0.5, "18")</f>
        <v>17</v>
      </c>
      <c r="EL97" s="10" t="n">
        <v>-0.25</v>
      </c>
      <c r="EM97" s="11" t="str">
        <f aca="false">IF(EL97=0,"1","2")</f>
        <v>2</v>
      </c>
      <c r="EN97" s="11" t="str">
        <f aca="false" t="array" ref="EN97">_xlfn.IFS(EL97=0.25,"17",EL97=0.5,"18", EL97=0,"0", EL97=-0.25, "1", EL97=-0.5,"2", EL97=-0.75,"3", EL97=-1,"4",EL97=-1.25,"5", EL97=-1.5,"6", EL97=-1.75,"7", EL97=-2,"8",EL97= -2.25,"9",EL97=-2.5,"10",EL97= -2.75,"11",EL97= -3,"12",EL97= -3.25,"13",EL97= -3.5,"14",EL97= -3.75,"15",EL97=-4,"16")</f>
        <v>1</v>
      </c>
      <c r="EO97" s="10" t="n">
        <v>0</v>
      </c>
      <c r="EP97" s="11" t="str">
        <f aca="false">IF(EO97=0,"1","2")</f>
        <v>1</v>
      </c>
      <c r="EQ97" s="11" t="str">
        <f aca="false" t="array" ref="EQ97">_xlfn.IFS(EO97=0,"0", EO97=0.25, "1", EO97=0.5,"2", EO97=0.75,"3", EO97=1,"4",EO97=1.25,"5", EO97=1.5,"6", EO97=1.75,"7", EO97=2,"8", EO97=2.25,"9", EO97=2.25,"9",EO97=2.5,"10", EO97=2.75,"11", EO97=3,"12", EO97=3.25,"13", EO97=3.5,"14", EO97=3.75,"15",EO97=4,"16", EO97=-0.25, "17", bq=-0.5, "18")</f>
        <v>0</v>
      </c>
      <c r="ER97" s="10" t="n">
        <v>0</v>
      </c>
      <c r="ES97" s="11" t="str">
        <f aca="false">IF(ER97=0,"1","2")</f>
        <v>1</v>
      </c>
      <c r="ET97" s="11" t="str">
        <f aca="false" t="array" ref="ET97">_xlfn.IFS(ER97=0,"0", ER97=0.25, "1", ER97=0.5,"2", ER97=0.75,"3", ER97=1,"4",ER97=1.25,"5", ER97=1.5,"6", ER97=1.75,"7", ER97=2,"8", ER97=2.25,"9", ER97=2.25,"9",ER97=2.5,"10", ER97=2.75,"11", ER97=3,"12", ER97=3.25,"13", ER97=3.5,"14", ER97=3.75,"15",ER97=4,"16", ER97=-0.25, "17", bq=-0.5, "18")</f>
        <v>0</v>
      </c>
      <c r="EU97" s="13" t="n">
        <v>24</v>
      </c>
      <c r="EV97" s="14" t="str">
        <f aca="false">VLOOKUP(EU97,LEYENDA!$G$2:$H$8,2,TRUE())</f>
        <v>19-24</v>
      </c>
      <c r="EW97" s="14" t="str">
        <f aca="false" t="array" ref="EW97">_xlfn.IFS(EV97="0-5","1", EV97="6-12","2", EV97="13-18","3", EV97="19-24","4", EV97="25-36","5", EV97="37-48","6", EV97="49-60","7")</f>
        <v>4</v>
      </c>
    </row>
    <row r="98" customFormat="false" ht="13.5" hidden="false" customHeight="false" outlineLevel="0" collapsed="false">
      <c r="A98" s="1" t="n">
        <v>46</v>
      </c>
      <c r="B98" s="35" t="n">
        <v>2</v>
      </c>
      <c r="C98" s="33" t="n">
        <v>39949</v>
      </c>
      <c r="D98" s="6"/>
      <c r="E98" s="5" t="str">
        <f aca="false">VLOOKUP(A98,'286'!$A$3:$J$600,10,FALSE())</f>
        <v>VALLEJO SERRANO, JULIA</v>
      </c>
      <c r="F98" s="4" t="str">
        <f aca="false">VLOOKUP(A98,'286'!$A$3:$I$1768,3,FALSE())</f>
        <v>VASEJU</v>
      </c>
      <c r="G98" s="6" t="n">
        <f aca="false">VLOOKUP(A98,'286'!$A$3:$I$1768,4,FALSE())</f>
        <v>29096</v>
      </c>
      <c r="H98" s="7" t="n">
        <f aca="false">YEAR(C98)-YEAR(G98)</f>
        <v>30</v>
      </c>
      <c r="I98" s="1" t="str">
        <f aca="false">VLOOKUP(H98,LEYENDA!$C$2:$D$6,2,TRUE())</f>
        <v>25-40</v>
      </c>
      <c r="J98" s="5" t="str">
        <f aca="false">VLOOKUP(A98,'286'!$A$3:$I$1768,7,FALSE())</f>
        <v>M</v>
      </c>
      <c r="K98" s="8" t="str">
        <f aca="false">VLOOKUP(A98,'286'!$A$3:$I$1768,2,FALSE())</f>
        <v>OD</v>
      </c>
      <c r="L98" s="4" t="str">
        <f aca="false">VLOOKUP(A98,'286'!$A$3:$I$1768,8,FALSE())</f>
        <v>D</v>
      </c>
      <c r="M98" s="4" t="str">
        <f aca="false">VLOOKUP(A98,'286'!$A$3:$I$1768,9,FALSE())</f>
        <v>I</v>
      </c>
      <c r="N98" s="8" t="str">
        <f aca="false">IF(R98=O98, "MISMA","CONTRARIA")</f>
        <v>CONTRARIA</v>
      </c>
      <c r="O98" s="8" t="str">
        <f aca="false" t="array" ref="O98">_xlfn.IFS(L98="D","1", L98="I","2")</f>
        <v>1</v>
      </c>
      <c r="P98" s="8" t="str">
        <f aca="false" t="array" ref="P98">_xlfn.IFS(K98="OD","1", K98="OI","2")</f>
        <v>1</v>
      </c>
      <c r="Q98" s="1" t="str">
        <f aca="false" t="array" ref="Q98">_xlfn.IFS(J98="M","1", J98="H","2")</f>
        <v>1</v>
      </c>
      <c r="R98" s="8" t="str">
        <f aca="false" t="array" ref="R98">_xlfn.IFS(M98="D","1", M98="I","2")</f>
        <v>2</v>
      </c>
      <c r="S98" s="1" t="str">
        <f aca="false" t="array" ref="S98">_xlfn.IFS(N98="CONTRARIA", "1",N98= "MISMA","2")</f>
        <v>1</v>
      </c>
      <c r="T98" s="1" t="str">
        <f aca="false" t="array" ref="T98">_xlfn.IFS(I98="0-12","1", I98="13-24","2", I98="25-40","3", I98="41-60","4", I98="61-100","5")</f>
        <v>3</v>
      </c>
      <c r="U98" s="9" t="n">
        <v>-0.5</v>
      </c>
      <c r="V98" s="1" t="str">
        <f aca="false">IF(U98="","",IF(AND(U98&gt;=-9,U98&lt;=-6.5),"-9 a -6,5",IF(AND(U98&gt;=-6,U98&lt;=-3.5),"-6 a -3,5",IF(AND(U98&gt;=-3,U98&lt;=-1),"-3 a -1",IF(U98=-0.5,"-0,5",IF(AND(U98&gt;=0,U98&lt;=2.5),"0 a 2,5",IF(AND(U98&gt;=3,U98&lt;=5.5),"3 a 5,5",IF(AND(U98&gt;=6,U98&lt;=8.5),"6 a 8,5",IF(AND(U98&gt;=9,U98&lt;=20),"9 a 20","Fuera de rango")))))))))</f>
        <v>-0,5</v>
      </c>
      <c r="W98" s="11" t="str">
        <f aca="false">IF(V98="","",IF(V98="-9 a -6,5",2,IF(V98="-6 a -3,5",3,IF(V98="-3 a -1",4,IF(V98="-0,5","NORMA",IF(V98="0 a 2,5",5,IF(V98="3 a 5,5",6,IF(V98="6 a 8,5",7,IF(V98="9 a 20",8,"Fuera de rango")))))))))</f>
        <v>NORMA</v>
      </c>
      <c r="X98" s="9" t="n">
        <v>0</v>
      </c>
      <c r="Y98" s="10" t="str">
        <f aca="false">IF(X98="","",IF(AND(X98&gt;=0,X98&lt;=4),"0 a 4",IF(AND(X98&gt;=4.5,X98&lt;=8.5),"4,5 a 8,5",IF(X98=9,"9",IF(AND(X98&gt;=9.5,X98&lt;=13),"9,5 a 13",IF(AND(X98&gt;=13.5,X98&lt;=20),"13,5 a 20",IF(AND(X98&gt;=20.5,X98&lt;=35),"20,5 a 35","Fuera de rango")))))))</f>
        <v>0 a 4</v>
      </c>
      <c r="Z98" s="11" t="n">
        <f aca="false">IF(Y98="","",IF(Y98="0 a 4",1,IF(Y98="4,5 a 8,5",2,IF(Y98="9","NORMA",IF(Y98="9,5 a 13",3,IF(Y98="13,5 a 20",4,IF(Y98="20,5 a 35",5,"Fuera de rango")))))))</f>
        <v>1</v>
      </c>
      <c r="AA98" s="9" t="n">
        <v>19</v>
      </c>
      <c r="AB98" s="11" t="str">
        <f aca="false">IF(AA98="","",IF(AND(AA98&gt;=0,AA98&lt;=9),"0 a 9",IF(AND(AA98&gt;=9.5,AA98&lt;=18.5),"9,5 a 18,5",IF(AA98=19,"19",IF(AND(AA98&gt;=19.5,AA98&lt;=28),"19,5 a 28",IF(AND(AA98&gt;=28.5,AA98&lt;=40),"28,5 a 40","Fuera de rango"))))))</f>
        <v>19</v>
      </c>
      <c r="AC98" s="11" t="str">
        <f aca="false" t="array" ref="AC98">_xlfn.IFS(AB98="","",AB98="0 a 9",1,AB98="9,5 a 18,5",2,AB98="19","NORMA",AB98="19,5 a 28",3,AB98="28,5 a 40",4,TRUE(),"Fuera de rango")</f>
        <v>NORMA</v>
      </c>
      <c r="AD98" s="9" t="n">
        <v>3</v>
      </c>
      <c r="AE98" s="10" t="str">
        <f aca="false">IF(AD98="","",IF(AND(AD98&gt;=-10,AD98&lt;=0),"De -10 a 0",IF(AND(AD98&gt;=0.5,AD98&lt;=9.5),"0,5 a 9,5",IF(AD98=10,"10",IF(AND(AD98&gt;=10.5,AD98&lt;=20),"10,5 a 20",IF(AND(AD98&gt;=20.5,AD98&lt;=40),"20,5 a 40","Fuera de rango"))))))</f>
        <v>0,5 a 9,5</v>
      </c>
      <c r="AF98" s="12" t="n">
        <f aca="false">IF(AD98="","",IF(AND(AD98&gt;=-10,AD98&lt;=0),1,IF(AND(AD98&gt;=0.5,AD98&lt;=9.5),2,IF(AD98=10,"NORMA",IF(AND(AD98&gt;=10.5,AD98&lt;=20),3,IF(AND(AD98&gt;=20.5,AD98&lt;=40),4,""))))))</f>
        <v>2</v>
      </c>
      <c r="AG98" s="9" t="n">
        <v>10</v>
      </c>
      <c r="AH98" s="10" t="str">
        <f aca="false">IF(AG98="","",IF(AND(AG98&gt;=0,AG98&lt;=4),"0 a 4",IF(AND(AG98&gt;=4.5,AG98&lt;=8.5),"4,5 a 8,5",IF(AG98=9,"9",IF(AND(AG98&gt;=9.5,AG98&lt;=13),"9,5 a 13",IF(AND(AG98&gt;=13.5,AG98&lt;=25),"13,5 a 25","Fuera de rango"))))))</f>
        <v>9,5 a 13</v>
      </c>
      <c r="AI98" s="11" t="n">
        <f aca="false">IF(AH98="","",IF(AH98="0 a 4",1,IF(AH98="4,5 a 8,5",2,IF(AH98="9","NORMA",IF(AH98="9,5 a 13",3,IF(AH98="13,5 a 25",4,""))))))</f>
        <v>3</v>
      </c>
      <c r="AJ98" s="9" t="n">
        <v>7</v>
      </c>
      <c r="AK98" s="10" t="str">
        <f aca="false">IF(AJ98="","",IF(AND(AJ98&gt;=-15,AJ98&lt;=-10.5),"-15 a -10,5",IF(AND(AJ98&gt;=-10,AJ98&lt;=-4),"-10 a -4",IF(AND(AJ98&gt;=-4.5,AJ98&lt;=0),"-4,5 a 0",IF(AND(AJ98&gt;=0.5,AJ98&lt;=4.5),"0,5 a 4,5",IF(AJ98=5,"5",IF(AND(AJ98&gt;=5.5,AJ98&lt;=10),"5,5 a 10",IF(AND(AJ98&gt;=10.5,AJ98&lt;=20),"10,5 a 20","Fuera de rango"))))))))</f>
        <v>5,5 a 10</v>
      </c>
      <c r="AL98" s="11" t="n">
        <f aca="false">IF(AK98="","",IF(AK98="-15 a -10,5",1,IF(AK98="-10 a -4",2,IF(AK98="-4,5 a 0",3,IF(AK98="0,5 a 4,5",4,IF(AK98="5","NORMA",IF(AK98="5,5 a 10",5,IF(AK98="10,5 a 20",6,"Error"))))))))</f>
        <v>5</v>
      </c>
      <c r="AM98" s="9" t="n">
        <v>0</v>
      </c>
      <c r="AN98" s="10" t="str">
        <f aca="false">IF(AM98="","",IF(AND(AM98&gt;=-7.5,AM98&lt;=-5.5),"-7,5 a -5,5",IF(AND(AM98&gt;=-5,AM98&lt;=-3),"-5 a -3",IF(AND(AM98&gt;=-2.5,AM98&lt;=-0.5),"-2,5 a -0,5",IF(AM98=0,"0,00",IF(AND(AM98&gt;=0.5,AM98&lt;=2.5),"0,5 a 2,5",IF(AND(AM98&gt;=3,AM98&lt;=5),"3 a 5",IF(AND(AM98&gt;=5.5,AM98&lt;=7.5),"5,5 a 7,5",IF(AND(AM98&gt;=8,AM98&lt;=10),"8 a 10","Fuera de rango")))))))))</f>
        <v>0,00</v>
      </c>
      <c r="AO98" s="11" t="str">
        <f aca="false">IF(AN98="","",IF(AN98="-7,5 a -5,5",1,IF(AN98="-5 a -3",2,IF(AN98="-2,5 a -0,5",3,IF(AN98="0,00","NORMA",IF(AN98="0,5 a 2,5",4,IF(AN98="3 a 5",5,IF(AN98="5,5 a 7,5",6,IF(AN98="8 a 10",7,"Error")))))))))</f>
        <v>NORMA</v>
      </c>
      <c r="AP98" s="9" t="n">
        <v>-4</v>
      </c>
      <c r="AQ98" s="10" t="str">
        <f aca="false">IF(AP98="","",IF(AND(AP98&gt;=-20,AP98&lt;=-9.5),"-20 a -9,5",IF(AND(AP98&gt;=-9,AP98&lt;=-6.5),"-9 a -6,5",IF(AP98=-6,"-6",IF(AND(AP98&gt;=-5.5,AP98&lt;=-3),"-5,5 a -3",IF(AND(AP98&gt;=-2.5,AP98&lt;=0),"-2,5 a 0",IF(AND(AP98&gt;=0.5,AP98&lt;=3),"0,5 a 3",IF(AND(AP98&gt;=3.5,AP98&lt;=6),"3,5 a 6",IF(AND(AP98&gt;=6.5,AP98&lt;=9),"6,5 a 9",IF(AND(AP98&gt;=9.5,AP98&lt;=20),"9,5 a 20","Fuera de rango"))))))))))</f>
        <v>-5,5 a -3</v>
      </c>
      <c r="AR98" s="11" t="n">
        <f aca="false">IF(AQ98="","",IF(AQ98="-20 a -9,5",1,IF(AQ98="-9 a -6,5",2,IF(AQ98="-6","NORMA",IF(AQ98="-5,5 a -3",3,IF(AQ98="-2,5 a 0",4,IF(AQ98="0,5 a 3",5,IF(AQ98="3,5 a 6",6,IF(AQ98="6,5 a 9",7,IF(AQ98="9,5 a 20",8,""))))))))))</f>
        <v>3</v>
      </c>
      <c r="AS98" s="9" t="n">
        <v>2</v>
      </c>
      <c r="AT98" s="10" t="str">
        <f aca="false">IF(AS98="","",IF(AND(AS98&gt;=-16,AS98&lt;=-14),"-16 a -14",IF(AND(AS98&gt;=-13.5,AS98&lt;=-11.5),"-13,5 a -11,5",IF(AND(AS98&gt;=-11,AS98&lt;=-9),"-11 a -9",IF(AND(AS98&gt;=-8.5,AS98&lt;=-6.5),"-8,5 a -6,5",IF(AND(AS98&gt;=-6,AS98&lt;=-4),"-6 a -4",IF(AND(AS98&gt;=-3.5,AS98&lt;=-1.5),"-3,5 a -1,5",IF(AND(AS98&gt;=-1,AS98&lt;=1),"-1 a 1",IF(AND(AS98&gt;=1.5,AS98&lt;=3.5),"1,5 a 3,5",IF(AND(AS98&gt;=4,AS98&lt;=6),"4 a 6",IF(AND(AS98&gt;=6.5,AS98&lt;=8.5),"6,5 a 8,5",IF(AND(AS98&gt;=9,AS98&lt;=11),"9 a 11",IF(AND(AS98&gt;=11.5,AS98&lt;=13.5),"11,5 a 13,5",IF(AND(AS98&gt;=14,AS98&lt;=16),"14 a 16",IF(AND(AS98&gt;=16.5,AS98&lt;=18.5),"16,5 a 18,5",IF(AND(AS98&gt;=19,AS98&lt;=21),"19 a 21","Fuera de rango"))))))))))))))))</f>
        <v>1,5 a 3,5</v>
      </c>
      <c r="AU98" s="11" t="n">
        <f aca="false" t="array" ref="AU98">IF(AT98="","",_xlfn.IFS(AT98="-16 a -14",1,AT98="-13,5 a -11,5",2,AT98="-11 a -9",3,AT98="-8,5 a -6,5",4,AT98="-6 a -4",5,AT98="-3,5 a -1,5",6,AT98="-1 a 1",7,AT98="1,5 a 3,5",8,AT98="4 a 6","NORMA",AT98="6,5 a 8,5",9,AT98="9 a 11",10,AT98="11,5 a 13,5",11,AT98="14 a 16",12,AT98="16,5 a 18,5",13,AT98="19 a 21",14,TRUE(),""))</f>
        <v>8</v>
      </c>
      <c r="AV98" s="9" t="n">
        <v>0</v>
      </c>
      <c r="AW98" s="10" t="str">
        <f aca="false">IF(AV98="","",IF(AND(AV98&gt;=-1,AV98&lt;=-0.5),"-1 a -0,5",IF(AND(AV98&gt;-0.5,AV98&lt;=0),"De -0,5 a 0",IF(AND(AV98&gt;=0.25,AV98&lt;=0.75),"0,25 a 0,75",IF(AND(AV98&gt;=1,AV98&lt;=1.5),"1 a 1,5",IF(AND(AV98&gt;=1.75,AV98&lt;=2.25),"1,75 a 2,25",IF(AND(AV98&gt;=2.5,AV98&lt;=3),"2,5 a 3",IF(AND(AV98&gt;=3.25,AV98&lt;=3.75),"3,25 a 3,75","Fuera de rango"))))))))</f>
        <v>De -0,5 a 0</v>
      </c>
      <c r="AX98" s="11" t="n">
        <f aca="false">IF(AW98="","",IF(OR(AW98="-1 a -0,5",AW98="-1 a -0.5"),1,IF(OR(AW98="De -0,5 a 0",AW98="-0,5 a 0",AW98="De -0.5 a 0"),2,IF(OR(AW98="0,25 a 0,75",AW98="0.25 a 0.75"),"NORMA",IF(OR(AW98="1 a 1,5",AW98="1 a 1.5"),3,IF(OR(AW98="1,75 a 2,25",AW98="1.75 a 2.25"),4,IF(OR(AW98="2,5 a 3",AW98="2.5 a 3"),5,IF(OR(AW98="3,25 a 3,75",AW98="3.25 a 3.75"),6,""))))))))</f>
        <v>2</v>
      </c>
      <c r="AY98" s="9" t="n">
        <v>-4</v>
      </c>
      <c r="AZ98" s="10" t="str">
        <f aca="false">IF(AY98="","",IF(AND(AY98&gt;=-20,AY98&lt;=-9.5),"-20 a -9,5",IF(AND(AY98&gt;=-9,AY98&lt;=-6.5),"-9 a -6,5",IF(AY98=-6,"-6",IF(AND(AY98&gt;=-5.5,AY98&lt;=-3),"-5,5 a -3",IF(AND(AY98&gt;=-2.5,AY98&lt;=0),"-2,5 a 0",IF(AND(AY98&gt;=0.5,AY98&lt;=3),"0,5 a 3",IF(AND(AY98&gt;=3.5,AY98&lt;=6),"3,5 a 6","Fuera de rango"))))))))</f>
        <v>-5,5 a -3</v>
      </c>
      <c r="BA98" s="11" t="n">
        <f aca="false">IF(AZ98="","",IF(AZ98="-20 a -9,5",1,IF(AZ98="-9 a -6,5",2,IF(AZ98="-6","NORMA",IF(AZ98="-5,5 a -3",3,IF(AZ98="-2,5 a 0",4,IF(AZ98="0,5 a 3",5,IF(AZ98="3,5 a 6",6,""))))))))</f>
        <v>3</v>
      </c>
      <c r="BB98" s="9" t="n">
        <v>0</v>
      </c>
      <c r="BC98" s="10" t="str">
        <f aca="false" t="array" ref="BC98">IF(BB98="","",_xlfn.IFS(AND(BB98&gt;=0,BB98&lt;=2),"0 a 2",AND(BB98&gt;=2.5,BB98&lt;=4.5),"2,5 a 4,5",AND(BB98&gt;=5,BB98&lt;=7),"5 a 7",AND(BB98&gt;=7.5,BB98&lt;=9.5),"7,5 a 9,5",AND(BB98&gt;=10,BB98&lt;=12),"10 a 12",AND(BB98&gt;=12.5,BB98&lt;=14.5),"12,5 a 14,5",BB98=15,"15",AND(BB98&gt;=15.5,BB98&lt;=17.5),"15,5 a 17,5",AND(BB98&gt;=18,BB98&lt;=20),"18 a 20",AND(BB98&gt;=20.5,BB98&lt;=22.5),"20,5 a 22,5",AND(BB98&gt;=23,BB98&lt;=25),"23 a 25",TRUE(),"Fuera de rango"))</f>
        <v>0 a 2</v>
      </c>
      <c r="BD98" s="11" t="n">
        <f aca="false" t="array" ref="BD98">IF(BC98="","",_xlfn.IFS(BC98="0 a 2",1,BC98="2,5 a 4,5",2,BC98="5 a 7",3,BC98="7,5 a 9,5",4,BC98="10 a 12",5,BC98="12,5 a 14,5",6,BC98="15","NORMA",BC98="15,5 a 17,5",7,BC98="18 a 20",8,BC98="20,5 a 22,5",9,BC98="23 a 25",10,TRUE(),"Fuera de rango"))</f>
        <v>1</v>
      </c>
      <c r="BE98" s="9" t="n">
        <v>33</v>
      </c>
      <c r="BF98" s="10" t="str">
        <f aca="false">IF(BE98="","",IF(AND(BE98&gt;=-20,BE98&lt;=-10),"-20 a -10",IF(AND(BE98&gt;=-9.5,BE98&lt;=0.5),"-9,5 a 0,5",IF(AND(BE98&gt;=1,BE98&lt;=11),"1 a 11",IF(AND(BE98&gt;=11.5,BE98&lt;=20.5),"11,5 a 20,5",IF(BE98=21,"21",IF(AND(BE98&gt;=21.5,BE98&lt;=31.5),"21,5 a 31,5",IF(AND(BE98&gt;=32,BE98&lt;=42),"32 a 42","Fuera de rango"))))))))</f>
        <v>32 a 42</v>
      </c>
      <c r="BG98" s="11" t="n">
        <f aca="false">IF(BF98="","",IF(BF98="-20 a -10",1,IF(BF98="-9,5 a 0,5",2,IF(BF98="1 a 11",3,IF(BF98="11,5 a 20,5",4,IF(BF98="21","NORMA",IF(BF98="21,5 a 31,5",5,IF(BF98="32 a 42",6,""))))))))</f>
        <v>6</v>
      </c>
      <c r="BH98" s="9" t="n">
        <v>8</v>
      </c>
      <c r="BI98" s="10" t="str">
        <f aca="false">IF(BH98="","",IF(AND(BH98&gt;=-20,BH98&lt;=-15),"-20 a -15",IF(AND(BH98&gt;=-14.5,BH98&lt;=-9.5),"-14,5 a -9,5",IF(AND(BH98&gt;=-9,BH98&lt;=-4),"-9 a -4",IF(AND(BH98&gt;=-3.5,BH98&lt;=2.5),"-3,5 a 2,5",IF(AND(BH98&gt;=3,BH98&lt;=8),"3 a 8",IF(AND(BH98&gt;=8.5,BH98&lt;=14.5),"8,5 a 14,5",IF(BH98=15,"15",IF(AND(BH98&gt;=15.5,BH98&lt;=20.5),"15,5 a 20,5",IF(AND(BH98&gt;=21,BH98&lt;=26),"21 a 26","Fuera de rango"))))))))))</f>
        <v>3 a 8</v>
      </c>
      <c r="BJ98" s="11" t="n">
        <f aca="false">IF(BI98="","",IF(BI98="-20 a -15",1,IF(BI98="-14,5 a -9,5",2,IF(BI98="-9 a -4",3,IF(BI98="-3,5 a 2,5",4,IF(BI98="3 a 8",5,IF(BI98="8,5 a 14,5",6,IF(BI98="15","NORMA",IF(BI98="15,5 a 20,5",7,IF(BI98="21 a 26",8,IF(BI98="26,5 a 31,5",9,"")))))))))))</f>
        <v>5</v>
      </c>
      <c r="BK98" s="9" t="n">
        <v>0</v>
      </c>
      <c r="BL98" s="10" t="str">
        <f aca="false">IF(BK98="","",IF(AND(BK98&gt;=0,BK98&lt;=2),"0 - 2",IF(AND(BK98&gt;=2.5,BK98&lt;=4.5),"2,5 - 4,5",IF(AND(BK98&gt;=5,BK98&lt;=7),"5 - 7",IF(AND(BK98&gt;=7.5,BK98&lt;=9.5),"7,5 - 9,5",IF(AND(BK98&gt;=10,BK98&lt;=12),"10 - 12",IF(AND(BK98&gt;=12.5,BK98&lt;=13.5),"12,5 - 13,5",IF(BK98=14,"14",IF(AND(BK98&gt;=14.5,BK98&lt;=16.5),"14,5 - 16,5",IF(AND(BK98&gt;=17,BK98&lt;=19),"17 - 19",IF(AND(BK98&gt;=19.5,BK98&lt;=21.5),"19,5 - 21,5",IF(AND(BK98&gt;=22,BK98&lt;=24),"22 - 24",IF(AND(BK98&gt;=24.5,BK98&lt;=26.5),"24,5 - 26,5",IF(AND(BK98&gt;=27,BK98&lt;=29),"27 - 29",IF(AND(BK98&gt;=29.5,BK98&lt;=30),"29,5 - 30","Fuera de rango")))))))))))))))</f>
        <v>0 - 2</v>
      </c>
      <c r="BM98" s="11" t="n">
        <f aca="false">IF(BL98="","",IF(BL98="0 - 2",1,IF(BL98="2,5 - 4,5",2,IF(BL98="5 - 7",3,IF(BL98="7,5 - 9,5",4,IF(BL98="10 - 12",5,IF(BL98="12,5 - 13,5",6,IF(BL98="14","NORMA",IF(BL98="14,5 - 16,5",7,IF(BL98="17 - 19",8,IF(BL98="19,5 - 21,5",9,IF(BL98="22 - 24",10,IF(BL98="24,5 - 26,5",11,IF(BL98="27 - 29",12,IF(BL98="29,5 - 30",13,"")))))))))))))))</f>
        <v>1</v>
      </c>
      <c r="BN98" s="9" t="n">
        <v>25</v>
      </c>
      <c r="BO98" s="10" t="str">
        <f aca="false">IF(BN98="","",IF(AND(BN98&gt;=-20,BN98&lt;=-10),"-20 a -10",IF(AND(BN98&gt;=-9.5,BN98&lt;=0.5),"-9,5 a 0,5",IF(AND(BN98&gt;=1,BN98&lt;=11),"1 a 11",IF(AND(BN98&gt;=11.5,BN98&lt;=21.5),"11,5 a 21,5",IF(BN98=22,"22",IF(AND(BN98&gt;=22.5,BN98&lt;=32.5),"22,5 a 32,5",IF(AND(BN98&gt;=33,BN98&lt;=43),"33 a 43","Fuera de rango"))))))))</f>
        <v>22,5 a 32,5</v>
      </c>
      <c r="BP98" s="11" t="n">
        <f aca="false">IF(BO98="","",IF(BO98="-20 a -10",1,IF(BO98="-9,5 a 0,5",2,IF(BO98="1 a 11",3,IF(BO98="11,5 a 21,5",4,IF(BO98="22","NORMA",IF(BO98="22,5 a 32,5",5,IF(BO98="33 a 43",6,""))))))))</f>
        <v>5</v>
      </c>
      <c r="BQ98" s="9" t="n">
        <v>10</v>
      </c>
      <c r="BR98" s="10" t="str">
        <f aca="false">IF(BQ98="","",IF(AND(BQ98&gt;=-20,BQ98&lt;=-15),"-20 a -15",IF(AND(BQ98&gt;=-14.5,BQ98&lt;=-9.5),"-14,5 a -9,5",IF(AND(BQ98&gt;=-9,BQ98&lt;=-4),"-9 a -4",IF(AND(BQ98&gt;=-3.5,BQ98&lt;=2.5),"-3,5 a 2,5",IF(AND(BQ98&gt;=3,BQ98&lt;=8),"3 a 8",IF(AND(BQ98&gt;=8.5,BQ98&lt;=13.5),"8,5 a 13,5",IF(AND(BQ98&gt;=14,BQ98&lt;=17.5),"14 a 17,5",IF(BQ98=18,"18",IF(AND(BQ98&gt;=18.5,BQ98&lt;=23.5),"18,5 a 23,5",IF(AND(BQ98&gt;=24,BQ98&lt;=29),"24 a 29",IF(AND(BQ98&gt;=29.5,BQ98&lt;=34.5),"29,5 a 34,5",IF(AND(BQ98&gt;=35,BQ98&lt;=40),"35 a 40","Fuera de rango")))))))))))))</f>
        <v>8,5 a 13,5</v>
      </c>
      <c r="BS98" s="11" t="n">
        <f aca="false">IF(BR98="","",IF(BR98="-20 a -15",1,IF(BR98="-14,5 a -9,5",2,IF(BR98="-9 a -4",3,IF(BR98="-3,5 a 2,5",4,IF(BR98="3 a 8",5,IF(BR98="8,5 a 13,5",6,IF(BR98="14 a 17,5",7,IF(BR98="18","NORMA",IF(BR98="18,5 a 23,5",8,IF(BR98="24 a 29",9,IF(BR98="29,5 a 34,5",10,IF(BR98="35 a 40",11,"")))))))))))))</f>
        <v>6</v>
      </c>
      <c r="BT98" s="9" t="n">
        <v>-0.5</v>
      </c>
      <c r="BU98" s="10" t="str">
        <f aca="false">IF(BT98="","",IF(AND(BT98&gt;=-20,BT98&lt;=-18),"-20 a -18",IF(AND(BT98&gt;=-17.5,BT98&lt;=-15.5),"-17,5 a -15,5",IF(AND(BT98&gt;=-15,BT98&lt;=-13),"-15 a -13",IF(AND(BT98&gt;=-12.5,BT98&lt;=-10.5),"-12,5 a -10,5",IF(AND(BT98&gt;=-10,BT98&lt;=-8),"-10 a -8",IF(AND(BT98&gt;=-7.5,BT98&lt;=-5.5),"-7,5 a -5,5",IF(AND(BT98&gt;=-5,BT98&lt;=-3),"-5 a -3",IF(AND(BT98&gt;=-2.5,BT98&lt;=-0.5),"-2,5 a -0,5",IF(BT98=0,"0",IF(AND(BT98&gt;=0.5,BT98&lt;=2.5),"0,5 a 2,5",IF(AND(BT98&gt;=3,BT98&lt;=5),"3 a 5",IF(AND(BT98&gt;=5.5,BT98&lt;=7.5),"5,5 a 7,5",IF(AND(BT98&gt;=8,BT98&lt;=10),"8 a 10",IF(AND(BT98&gt;=10.5,BT98&lt;=12.5),"10,5 a 12,5",IF(AND(BT98&gt;=13,BT98&lt;=15),"13 a 15",IF(AND(BT98&gt;=15.5,BT98&lt;=17.5),"15,5 a 17,5",IF(AND(BT98&gt;=18,BT98&lt;=20),"18 a 20","Fuera de rango"))))))))))))))))))</f>
        <v>-2,5 a -0,5</v>
      </c>
      <c r="BV98" s="11" t="n">
        <f aca="false">IF(BT98="","",IF(BT98=0,"NORMA",IF(AND(BT98&gt;=-20,BT98&lt;=-18),2,IF(AND(BT98&gt;=-17.5,BT98&lt;=-15.5),2,IF(AND(BT98&gt;=-15,BT98&lt;=-13),3,IF(AND(BT98&gt;=-12.5,BT98&lt;=-10.5),4,IF(AND(BT98&gt;=-10,BT98&lt;=-8),5,IF(AND(BT98&gt;=-7.5,BT98&lt;=-5.5),6,IF(AND(BT98&gt;=-5,BT98&lt;=-3),7,IF(AND(BT98&gt;=-2.5,BT98&lt;=-0.5),8,IF(AND(BT98&gt;=0.5,BT98&lt;=2.5),9,IF(AND(BT98&gt;=3,BT98&lt;=5),10,IF(AND(BT98&gt;=5.5,BT98&lt;=7.5),11,IF(AND(BT98&gt;=8,BT98&lt;=10),12,IF(AND(BT98&gt;=10.5,BT98&lt;=12.5),13,IF(AND(BT98&gt;=13,BT98&lt;=15),14,IF(AND(BT98&gt;=15.5,BT98&lt;=17.5),15,IF(AND(BT98&gt;=18,BT98&lt;=20),16,"Fuera de rango"))))))))))))))))))</f>
        <v>8</v>
      </c>
      <c r="BW98" s="9" t="n">
        <v>-6</v>
      </c>
      <c r="BX98" s="10" t="n">
        <f aca="false">18.5- (0.3*H98)</f>
        <v>9.5</v>
      </c>
      <c r="BY98" s="10" t="n">
        <f aca="false">(BW98)-(BX98)</f>
        <v>-15.5</v>
      </c>
      <c r="BZ98" s="10" t="str">
        <f aca="false">IF(BY98="","",IF(BY98&lt;-27.5,"De -30 a -28",IF(BY98&lt;-25,"De -27,5 a -25,5",IF(BY98&lt;-22.5,"De -25 a -23",IF(BY98&lt;-20,"De -22,5 a -20,5",IF(BY98&lt;-17.5,"De -20 a -18",IF(BY98&lt;-15,"De -17,5 a -15,5",IF(BY98&lt;-12.5,"De -15 a -13",IF(BY98&lt;-10,"De -12,5 a -10,5",IF(BY98&lt;-7.5,"De -10 a -8",IF(BY98&lt;-5,"De -7,5 a -5,5",IF(BY98&lt;-2.5,"De -5 a -3",IF(BY98&lt;0,"De -2,5 a -0,5",IF(BY98&lt;2.5,"De 0 a 2",IF(BY98&lt;5,"De 2,5 a 4,5",IF(BY98&lt;7.5,"De 5 a 7",IF(BY98&lt;10,"De 7,5 a 9,5",IF(BY98&lt;12.5,"De 10 a 12",IF(BY98&lt;15,"De 12,5 a 14,5",IF(BY98&lt;17.5,"De 15 a 17",IF(BY98&lt;20,"De 17,5 a 19,5",IF(BY98&lt;22.5,"De 20 a 22",IF(BY98&lt;25,"De 22,5 a 24,5",IF(BY98&lt;27.5,"De 25 a 27","De 27,5 a 30"))))))))))))))))))))))))</f>
        <v>De -17,5 a -15,5</v>
      </c>
      <c r="CA98" s="12" t="n">
        <f aca="false">IF(BY98="","",IF(BY98&lt;=-28,1,IF(BY98&lt;=-25.5,2,IF(BY98&lt;=-23,3,IF(BY98&lt;=-20.5,4,IF(BY98&lt;=-18,5,IF(BY98&lt;=-15.5,6,IF(BY98&lt;=-13,7,IF(BY98&lt;=-10.5,8,IF(BY98&lt;=-8,9,IF(BY98&lt;=-5.5,10,IF(BY98&lt;=-3,11,IF(BY98&lt;=-0.5,12,IF(BY98&lt;=2,13,IF(BY98&lt;=4.5,14,IF(BY98&lt;=7,15,IF(BY98&lt;=9.5,16,IF(BY98&lt;=12,17,IF(BY98&lt;=14.5,18,IF(BY98&lt;=17,19,IF(BY98&lt;=19.5,20,IF(BY98&lt;=22,21,IF(BY98&lt;=24.5,22,IF(BY98&lt;=27,23,IF(BY98&lt;=30,24,"Fuera de rango")))))))))))))))))))))))))</f>
        <v>6</v>
      </c>
      <c r="CB98" s="9" t="n">
        <v>-6</v>
      </c>
      <c r="CC98" s="10" t="n">
        <f aca="false">18.5- (0.3*H98)</f>
        <v>9.5</v>
      </c>
      <c r="CD98" s="10" t="n">
        <f aca="false">(CB98)-(CC98)</f>
        <v>-15.5</v>
      </c>
      <c r="CE98" s="10" t="str">
        <f aca="false">IF(CD98="","",IF(CD98&lt;-27.5,"De -30 a -28",IF(CD98&lt;-25,"De -27,5 a -25,5",IF(CD98&lt;-22.5,"De -25 a -23",IF(CD98&lt;-20,"De -22,5 a -20,5",IF(CD98&lt;-17.5,"De -20 a -18",IF(CD98&lt;-15,"De -17,5 a -15,5",IF(CD98&lt;-12.5,"De -15 a -13",IF(CD98&lt;-10,"De -12,5 a -10,5",IF(CD98&lt;-7.5,"De -10 a -8",IF(CD98&lt;-5,"De -7,5 a -5,5",IF(CD98&lt;-2.5,"De -5 a -3",IF(CD98&lt;0,"De -2,5 a -0,5",IF(CD98&lt;=2,"De 0 a 2",IF(CD98&lt;=4.5,"De 2,5 a 4,5",IF(CD98&lt;=7,"De 5 a 7",IF(CD98&lt;=9.5,"De 7,5 a 9,5",IF(CD98&lt;=12,"De 10 a 12",IF(CD98&lt;=14.5,"De 12,5 a 14,5",IF(CD98&lt;=17,"De 15 a 17",IF(CD98&lt;=19.5,"De 17,5 a 19,5",IF(CD98&lt;=22,"De 20 a 22",IF(CD98&lt;=24.5,"De 22,5 a 24,5",IF(CD98&lt;=27,"De 25 a 27","De 27,5 a 30"))))))))))))))))))))))))</f>
        <v>De -17,5 a -15,5</v>
      </c>
      <c r="CF98" s="12" t="n">
        <f aca="false">IF(CD98="","",IF(CD98&lt;-27.5,1,IF(CD98&lt;-25,2,IF(CD98&lt;-22.5,3,IF(CD98&lt;-20,4,IF(CD98&lt;-17.5,5,IF(CD98&lt;-15,6,IF(CD98&lt;-12.5,7,IF(CD98&lt;-10,8,IF(CD98&lt;-7.5,9,IF(CD98&lt;-5,10,IF(CD98&lt;-2.5,11,IF(CD98&lt;0,12,IF(CD98&lt;2.5,13,IF(CD98&lt;5,14,IF(CD98&lt;7.5,15,IF(CD98&lt;10,16,IF(CD98&lt;12.5,17,IF(CD98&lt;15,18,IF(CD98&lt;17.5,19,IF(CD98&lt;20,20,IF(CD98&lt;22.5,21,IF(CD98&lt;25,22,IF(CD98&lt;27.5,23,24))))))))))))))))))))))))</f>
        <v>6</v>
      </c>
      <c r="CG98" s="9" t="n">
        <v>-3.75</v>
      </c>
      <c r="CH98" s="10" t="str">
        <f aca="false">IF(CG98="","",IF(AND(CG98&gt;=-10,CG98&lt;=-9.5),"-10 a -9,5",IF(AND(CG98&gt;-9.5,CG98&lt;=-8.5),"-9 a -8,5",IF(AND(CG98&gt;-8.5,CG98&lt;=-7.5),"-8 a -7,5",IF(AND(CG98&gt;-7.5,CG98&lt;=-6.5),"-7 a -6,5",IF(AND(CG98&gt;-6.5,CG98&lt;=-5.5),"-6 a -5,5",IF(AND(CG98&gt;-5.5,CG98&lt;=-4.5),"-5 a -4,5",IF(AND(CG98&gt;-4.5,CG98&lt;=-3.5),"-4 a -3,5",IF(AND(CG98&gt;-3.5,CG98&lt;=-2.5),"-3 a -2,5",IF(CG98=-2.25,"-2,25",IF(AND(CG98&gt;-2.5,CG98&lt;=-1.5),"-2 a -1,5",IF(AND(CG98&gt;-1.5,CG98&lt;=-0.5),"-1 a -0,5",IF(AND(CG98&gt;-0.5,CG98&lt;=0.5),"0 a 0,5",IF(AND(CG98&gt;0.5,CG98&lt;=1.5),"1 a 1,5",IF(AND(CG98&gt;1.5,CG98&lt;=2.5),"2 a 2,5",IF(AND(CG98&gt;2.5,CG98&lt;=3.5),"3 a 3,5",IF(AND(CG98&gt;3.5,CG98&lt;=4.5),"4 a 4,5",IF(AND(CG98&gt;4.5,CG98&lt;=5.5),"5 a 5,5",IF(AND(CG98&gt;5.5,CG98&lt;=6.5),"6 a 6,5",IF(AND(CG98&gt;6.5,CG98&lt;=7.5),"7 a 7,5",IF(AND(CG98&gt;7.5,CG98&lt;=8.5),"8 a 8,5",IF(AND(CG98&gt;8.5,CG98&lt;=9.5),"9 a 9,5",IF(CG98&gt;=10,"10","Fuera de rango")))))))))))))))))))))))</f>
        <v>-4 a -3,5</v>
      </c>
      <c r="CI98" s="11" t="n">
        <f aca="false">IF(CG98="","",IF(CG98=-2.25,"NORMA",IF(CG98&lt;=-9.5,1,IF(CG98&lt;=-8.5,2,IF(CG98&lt;=-7.5,3,IF(CG98&lt;=-6.5,4,IF(CG98&lt;=-5.5,5,IF(CG98&lt;=-4.5,6,IF(CG98&lt;=-3.5,7,IF(CG98&lt;=-2.5,8,IF(CG98&lt;=-1.5,9,IF(CG98&lt;=-0.5,10,IF(CG98&lt;=0.5,11,IF(CG98&lt;=1.5,12,IF(CG98&lt;=2.5,13,IF(CG98&lt;=3.5,14,IF(CG98&lt;=4.5,15,IF(CG98&lt;=5.5,16,IF(CG98&lt;=6.5,17,IF(CG98&lt;=7.5,18,IF(CG98&lt;=8.5,19,IF(CG98&lt;=9.5,20,IF(CG98=10,21,"Fuera de rango")))))))))))))))))))))))</f>
        <v>7</v>
      </c>
      <c r="CJ98" s="9" t="n">
        <v>1.75</v>
      </c>
      <c r="CK98" s="10" t="str">
        <f aca="false">IF(CJ98="","",IF(AND(CJ98&gt;=-6,CJ98&lt;=-5.5),"-6 a -5,5",IF(AND(CJ98&gt;-5.5,CJ98&lt;=-4.5),"-5 a -4,5",IF(AND(CJ98&gt;-4.5,CJ98&lt;=-3.5),"-4 a -3,5",IF(AND(CJ98&gt;-3.5,CJ98&lt;=-2.5),"-3 a -2,5",IF(AND(CJ98&gt;-2.5,CJ98&lt;=-1.5),"-2 a -1,5",IF(AND(CJ98&gt;-1.5,CJ98&lt;=-0.5),"-1 a -0,5",IF(AND(CJ98&gt;-0.5,CJ98&lt;=0.5),"0 a 0,5",IF(AND(CJ98&gt;0.5,CJ98&lt;=1.5),"1 a 1,5",IF(AND(CJ98&gt;1.5,CJ98&lt;2.5),"2",IF(AND(CJ98&gt;=2.5,CJ98&lt;=3),"2,5 a 3",IF(AND(CJ98&gt;3,CJ98&lt;=4),"3,5 a 4",IF(AND(CJ98&gt;4,CJ98&lt;=5),"4,5 a 5",IF(AND(CJ98&gt;5,CJ98&lt;=6),"5,5 a 6",IF(AND(CJ98&gt;6,CJ98&lt;=7),"6,5 a 7",IF(AND(CJ98&gt;7,CJ98&lt;=8),"7,5 a 8",IF(AND(CJ98&gt;8,CJ98&lt;=9.5),"8,5 a 9,5",IF(CJ98=10,"10","Fuera de rango"))))))))))))))))))</f>
        <v>2</v>
      </c>
      <c r="CL98" s="11" t="str">
        <f aca="false">IF(CK98="","",IF(OR(CK98="-6 a -5,5",CK98="-6 - -5,5"),1,IF(OR(CK98="-5 a -4,5",CK98="-5 - -4,5"),2,IF(OR(CK98="-4 a -3,5",CK98="-4 - -3,5"),3,IF(OR(CK98="-3 a -2,5",CK98="-3 - -2,5"),4,IF(OR(CK98="-2 a -1,5",CK98="-2 - -1,5"),5,IF(OR(CK98="-1 a -0,5",CK98="-1 - -0,5"),6,IF(OR(CK98="0 a 0,5",CK98="0 - 0,5"),7,IF(OR(CK98="1 a 1,5",CK98="1 - 1,5"),8,IF(CK98="2","NORMA",IF(OR(CK98="2,5 a 3",CK98="2,5 - 3"),9,IF(OR(CK98="3,5 a 4",CK98="3,5 - 4"),10,IF(OR(CK98="4,5 a 5",CK98="4,5 - 5"),11,IF(OR(CK98="5,5 a 6",CK98="5,5 - 6"),12,IF(OR(CK98="6,5 a 7",CK98="6,5 - 7"),13,IF(OR(CK98="7,5 a 8",CK98="7,5 - 8"),14,IF(OR(CK98="8,5 a 9",CK98="8,5 - 9,5",CK98="9 a 9,5"),15,IF(CK98="10",15,IF(OR(CK98="0,5 a 1",CK98="0,5 - 1"),7,"Fuera de rango")))))))))))))))))))</f>
        <v>NORMA</v>
      </c>
      <c r="CM98" s="10" t="n">
        <v>0</v>
      </c>
      <c r="CN98" s="10" t="str">
        <f aca="false">IF(CM98=0,"0", " ")</f>
        <v>0</v>
      </c>
      <c r="CO98" s="10" t="str">
        <f aca="false">IF(CM98&gt;0,"EME"," ")</f>
        <v> </v>
      </c>
      <c r="CP98" s="10" t="n">
        <v>0</v>
      </c>
      <c r="CQ98" s="10" t="str">
        <f aca="false">IF(CP98&gt;0,"0", " ")</f>
        <v> </v>
      </c>
      <c r="CR98" s="10" t="str">
        <f aca="false">IF(CP98&gt;0,"EME"," ")</f>
        <v> </v>
      </c>
      <c r="CS98" s="9" t="n">
        <v>0</v>
      </c>
      <c r="CT98" s="10" t="str">
        <f aca="false">IF(CS98&gt;0,"1", " ")</f>
        <v> </v>
      </c>
      <c r="CU98" s="10" t="str">
        <f aca="false">IF(CS98&gt;0,"HIP"," ")</f>
        <v> </v>
      </c>
      <c r="CV98" s="9" t="n">
        <v>0</v>
      </c>
      <c r="CW98" s="10" t="str">
        <f aca="false">IF(CV98&gt;0,"1", " ")</f>
        <v> </v>
      </c>
      <c r="CX98" s="10" t="str">
        <f aca="false">IF(CV98&gt;0,"HIP"," ")</f>
        <v> </v>
      </c>
      <c r="CY98" s="9" t="n">
        <v>-1.75</v>
      </c>
      <c r="CZ98" s="11" t="str">
        <f aca="false">IF(CY98&lt;0,"2"," ")</f>
        <v>2</v>
      </c>
      <c r="DA98" s="11" t="str">
        <f aca="false">IF(CY98&lt;0,"MIO"," ")</f>
        <v>MIO</v>
      </c>
      <c r="DB98" s="9" t="n">
        <v>-3.5</v>
      </c>
      <c r="DC98" s="11" t="str">
        <f aca="false">IF(DB98&lt;0,"2"," ")</f>
        <v>2</v>
      </c>
      <c r="DD98" s="11" t="str">
        <f aca="false">IF(DB98&lt;0,"MIO"," ")</f>
        <v>MIO</v>
      </c>
      <c r="DE98" s="9" t="n">
        <v>-1.25</v>
      </c>
      <c r="DF98" s="11" t="str">
        <f aca="false">IF(DE98&lt;0,"3"," ")</f>
        <v>3</v>
      </c>
      <c r="DG98" s="11" t="str">
        <f aca="false">IF(DE98&lt;0,"AST"," ")</f>
        <v>AST</v>
      </c>
      <c r="DH98" s="9" t="n">
        <v>-1.5</v>
      </c>
      <c r="DI98" s="11" t="str">
        <f aca="false">IF(DH98&lt;0,"3"," ")</f>
        <v>3</v>
      </c>
      <c r="DJ98" s="11" t="str">
        <f aca="false">IF(DH98&lt;0,"AST"," ")</f>
        <v>AST</v>
      </c>
      <c r="DK98" s="9" t="n">
        <v>0</v>
      </c>
      <c r="DL98" s="10" t="str">
        <f aca="false">IF(DK98&gt;0,"4"," ")</f>
        <v> </v>
      </c>
      <c r="DM98" s="10" t="str">
        <f aca="false">IF(DK98&gt;0,"PRE"," ")</f>
        <v> </v>
      </c>
      <c r="DN98" s="9" t="n">
        <v>0</v>
      </c>
      <c r="DO98" s="10" t="str">
        <f aca="false">IF(DN98&gt;0,"4"," ")</f>
        <v> </v>
      </c>
      <c r="DP98" s="10" t="str">
        <f aca="false">IF(DN98&gt;0,"PRE"," ")</f>
        <v> </v>
      </c>
      <c r="DQ98" s="12" t="n">
        <v>2</v>
      </c>
      <c r="DR98" s="12" t="n">
        <v>2</v>
      </c>
      <c r="DS98" s="12" t="str">
        <f aca="false">CONCATENATE(CO98,CU98,DA98,DG98,DM98)</f>
        <v>  MIOAST </v>
      </c>
      <c r="DT98" s="10" t="str">
        <f aca="false" t="array" ref="DT98">_xlfn.IFS(DS98="EME    ","0", DS98=" HIP   ","1", DS98="  MIO  ","2", DS98="   AST ","3", DS98="    PRE","4", DS98="EME   PRE","5", DS98=" HIP  PRE","6", DS98=" HIP AST ","7", DS98="  MIO PRE","8", DS98="  MIOAST ","9", DS98="   ASTPRE","10",DS98=" HIP ASTPRE","11", DS98="  MIOASTPRE","12", DS98="     ","0")</f>
        <v>9</v>
      </c>
      <c r="DU98" s="1" t="s">
        <v>154</v>
      </c>
      <c r="DV98" s="1" t="str">
        <f aca="false" t="array" ref="DV98">_xlfn.IFS(DU98="SI","2", DU98="NO","1")</f>
        <v>1</v>
      </c>
      <c r="DW98" s="10" t="n">
        <v>0</v>
      </c>
      <c r="DX98" s="11" t="str">
        <f aca="false">IF(DW98=0,"1","2")</f>
        <v>1</v>
      </c>
      <c r="DY98" s="11" t="str">
        <f aca="false" t="array" ref="DY98">_xlfn.IFS(DW98=0,"0", DW98=0.25, "1", DW98=0.5,"2", DW98=0.75,"3", DW98=1,"4",DW98=1.25,"5", DW98=1.5,"6", DW98=1.75,"7", DW98=2,"8")</f>
        <v>0</v>
      </c>
      <c r="DZ98" s="10" t="n">
        <v>0</v>
      </c>
      <c r="EA98" s="11" t="str">
        <f aca="false">IF(DZ98=0,"1","2")</f>
        <v>1</v>
      </c>
      <c r="EB98" s="11" t="str">
        <f aca="false" t="array" ref="EB98">_xlfn.IFS(DZ98=0,"0", DZ98=0.25, "1", DZ98=0.5,"2", DZ98=0.75,"3", DZ98=1,"4",DZ98=1.25,"5", DZ98=1.5,"6", DZ98=1.75,"7", DZ98=2,"8")</f>
        <v>0</v>
      </c>
      <c r="EC98" s="10" t="n">
        <v>0</v>
      </c>
      <c r="ED98" s="10" t="str">
        <f aca="false">IF(EC98=0,"1","2")</f>
        <v>1</v>
      </c>
      <c r="EE98" s="11" t="str">
        <f aca="false" t="array" ref="EE98">_xlfn.IFS(EC98=0,"0", EC98=-0.25, "1", EC98=-0.5,"2", EC98=-0.75,"3", EC98=-1,"4",EC98=-1.25,"5", EC98=-1.5,"6", EC98=-1.75,"7", EC98=-2,"8", EC98=-2.25,"9",EC98=-2.5,"10", EC98=-2.75,"11", EC98=-3,"12", EC98=-3.25,"13", EC98=-3.5,"14", EC98=-3.75,"15",EC98=-4,"16")</f>
        <v>0</v>
      </c>
      <c r="EF98" s="10" t="n">
        <v>0</v>
      </c>
      <c r="EG98" s="10" t="str">
        <f aca="false">IF(EF98=0,"1","2")</f>
        <v>1</v>
      </c>
      <c r="EH98" s="11" t="str">
        <f aca="false" t="array" ref="EH98">_xlfn.IFS(EF98=0,"0", EF98=-0.25, "1", EF98=-0.5,"2", EF98=-0.75,"3", EF98=-1,"4",EF98=-1.25,"5", EF98=-1.5,"6", EF98=-1.75,"7", EF98=-2,"8", EF98=-2.25,"9",EF98=-2.5,"10", EF98=-2.75,"11", EF98=-3,"12", EF98=-3.25,"13", EF98=-3.5,"14", EF98=-3.75,"15",EF98=-4,"16")</f>
        <v>0</v>
      </c>
      <c r="EI98" s="10" t="n">
        <v>0</v>
      </c>
      <c r="EJ98" s="11" t="str">
        <f aca="false">IF(EI98=0,"1","2")</f>
        <v>1</v>
      </c>
      <c r="EK98" s="11" t="str">
        <f aca="false" t="array" ref="EK98">_xlfn.IFS(EI98=0,"0", EI98=-0.25, "1", EI98=-0.5,"2", EI98=-0.75,"3", EI98=-1,"4",EI98=-1.25,"5", EI98=-1.5,"6", EI98=-1.75,"7", EI98=-2,"8", EI98=-2.25,"9", EI98=-2.25,"9",EI98=-2.5,"10", EI98=-2.75,"11", EI98=-3,"12", EI98=-3.25,"13", EI98=-3.5,"14", EI98=-3.75,"15",EI98=-4,"16", EI98=0.25, "17", EI98=0.5, "18")</f>
        <v>0</v>
      </c>
      <c r="EL98" s="10" t="n">
        <v>0</v>
      </c>
      <c r="EM98" s="11" t="str">
        <f aca="false">IF(EL98=0,"1","2")</f>
        <v>1</v>
      </c>
      <c r="EN98" s="11" t="str">
        <f aca="false" t="array" ref="EN98">_xlfn.IFS(EL98=0.25,"17",EL98=0.5,"18", EL98=0,"0", EL98=-0.25, "1", EL98=-0.5,"2", EL98=-0.75,"3", EL98=-1,"4",EL98=-1.25,"5", EL98=-1.5,"6", EL98=-1.75,"7", EL98=-2,"8",EL98= -2.25,"9",EL98=-2.5,"10",EL98= -2.75,"11",EL98= -3,"12",EL98= -3.25,"13",EL98= -3.5,"14",EL98= -3.75,"15",EL98=-4,"16")</f>
        <v>0</v>
      </c>
      <c r="EO98" s="10" t="n">
        <v>0</v>
      </c>
      <c r="EP98" s="11" t="str">
        <f aca="false">IF(EO98=0,"1","2")</f>
        <v>1</v>
      </c>
      <c r="EQ98" s="11" t="str">
        <f aca="false" t="array" ref="EQ98">_xlfn.IFS(EO98=0,"0", EO98=0.25, "1", EO98=0.5,"2", EO98=0.75,"3", EO98=1,"4",EO98=1.25,"5", EO98=1.5,"6", EO98=1.75,"7", EO98=2,"8", EO98=2.25,"9", EO98=2.25,"9",EO98=2.5,"10", EO98=2.75,"11", EO98=3,"12", EO98=3.25,"13", EO98=3.5,"14", EO98=3.75,"15",EO98=4,"16", EO98=-0.25, "17", bq=-0.5, "18")</f>
        <v>0</v>
      </c>
      <c r="ER98" s="10" t="n">
        <v>0</v>
      </c>
      <c r="ES98" s="11" t="str">
        <f aca="false">IF(ER98=0,"1","2")</f>
        <v>1</v>
      </c>
      <c r="ET98" s="11" t="str">
        <f aca="false" t="array" ref="ET98">_xlfn.IFS(ER98=0,"0", ER98=0.25, "1", ER98=0.5,"2", ER98=0.75,"3", ER98=1,"4",ER98=1.25,"5", ER98=1.5,"6", ER98=1.75,"7", ER98=2,"8", ER98=2.25,"9", ER98=2.25,"9",ER98=2.5,"10", ER98=2.75,"11", ER98=3,"12", ER98=3.25,"13", ER98=3.5,"14", ER98=3.75,"15",ER98=4,"16", ER98=-0.25, "17", bq=-0.5, "18")</f>
        <v>0</v>
      </c>
      <c r="EU98" s="13" t="n">
        <v>5</v>
      </c>
      <c r="EV98" s="14" t="str">
        <f aca="false">VLOOKUP(EU98,LEYENDA!$G$2:$H$8,2,TRUE())</f>
        <v>0-5</v>
      </c>
      <c r="EW98" s="14" t="str">
        <f aca="false" t="array" ref="EW98">_xlfn.IFS(EV98="0-5","1", EV98="6-12","2", EV98="13-18","3", EV98="19-24","4", EV98="25-36","5", EV98="37-48","6", EV98="49-60","7")</f>
        <v>1</v>
      </c>
    </row>
    <row r="99" customFormat="false" ht="13.5" hidden="false" customHeight="false" outlineLevel="0" collapsed="false">
      <c r="A99" s="1" t="n">
        <v>46</v>
      </c>
      <c r="B99" s="32" t="n">
        <v>3</v>
      </c>
      <c r="C99" s="33" t="n">
        <v>40574</v>
      </c>
      <c r="D99" s="6"/>
      <c r="E99" s="5" t="str">
        <f aca="false">VLOOKUP(A99,'286'!$A$3:$J$600,10,FALSE())</f>
        <v>VALLEJO SERRANO, JULIA</v>
      </c>
      <c r="F99" s="4" t="str">
        <f aca="false">VLOOKUP(A99,'286'!$A$3:$I$1768,3,FALSE())</f>
        <v>VASEJU</v>
      </c>
      <c r="G99" s="6" t="n">
        <f aca="false">VLOOKUP(A99,'286'!$A$3:$I$1768,4,FALSE())</f>
        <v>29096</v>
      </c>
      <c r="H99" s="7" t="n">
        <f aca="false">YEAR(C99)-YEAR(G99)</f>
        <v>32</v>
      </c>
      <c r="I99" s="1" t="str">
        <f aca="false">VLOOKUP(H99,LEYENDA!$C$2:$D$6,2,TRUE())</f>
        <v>25-40</v>
      </c>
      <c r="J99" s="5" t="str">
        <f aca="false">VLOOKUP(A99,'286'!$A$3:$I$1768,7,FALSE())</f>
        <v>M</v>
      </c>
      <c r="K99" s="8" t="str">
        <f aca="false">VLOOKUP(A99,'286'!$A$3:$I$1768,2,FALSE())</f>
        <v>OD</v>
      </c>
      <c r="L99" s="4" t="str">
        <f aca="false">VLOOKUP(A99,'286'!$A$3:$I$1768,8,FALSE())</f>
        <v>D</v>
      </c>
      <c r="M99" s="4" t="str">
        <f aca="false">VLOOKUP(A99,'286'!$A$3:$I$1768,9,FALSE())</f>
        <v>I</v>
      </c>
      <c r="N99" s="8" t="str">
        <f aca="false">IF(R99=O99, "MISMA","CONTRARIA")</f>
        <v>CONTRARIA</v>
      </c>
      <c r="O99" s="8" t="str">
        <f aca="false" t="array" ref="O99">_xlfn.IFS(L99="D","1", L99="I","2")</f>
        <v>1</v>
      </c>
      <c r="P99" s="8" t="str">
        <f aca="false" t="array" ref="P99">_xlfn.IFS(K99="OD","1", K99="OI","2")</f>
        <v>1</v>
      </c>
      <c r="Q99" s="1" t="str">
        <f aca="false" t="array" ref="Q99">_xlfn.IFS(J99="M","1", J99="H","2")</f>
        <v>1</v>
      </c>
      <c r="R99" s="8" t="str">
        <f aca="false" t="array" ref="R99">_xlfn.IFS(M99="D","1", M99="I","2")</f>
        <v>2</v>
      </c>
      <c r="S99" s="1" t="str">
        <f aca="false" t="array" ref="S99">_xlfn.IFS(N99="CONTRARIA", "1",N99= "MISMA","2")</f>
        <v>1</v>
      </c>
      <c r="T99" s="1" t="str">
        <f aca="false" t="array" ref="T99">_xlfn.IFS(I99="0-12","1", I99="13-24","2", I99="25-40","3", I99="41-60","4", I99="61-100","5")</f>
        <v>3</v>
      </c>
      <c r="U99" s="9" t="n">
        <v>-0.5</v>
      </c>
      <c r="V99" s="1" t="str">
        <f aca="false">IF(U99="","",IF(AND(U99&gt;=-9,U99&lt;=-6.5),"-9 a -6,5",IF(AND(U99&gt;=-6,U99&lt;=-3.5),"-6 a -3,5",IF(AND(U99&gt;=-3,U99&lt;=-1),"-3 a -1",IF(U99=-0.5,"-0,5",IF(AND(U99&gt;=0,U99&lt;=2.5),"0 a 2,5",IF(AND(U99&gt;=3,U99&lt;=5.5),"3 a 5,5",IF(AND(U99&gt;=6,U99&lt;=8.5),"6 a 8,5",IF(AND(U99&gt;=9,U99&lt;=20),"9 a 20","Fuera de rango")))))))))</f>
        <v>-0,5</v>
      </c>
      <c r="W99" s="11" t="str">
        <f aca="false">IF(V99="","",IF(V99="-9 a -6,5",2,IF(V99="-6 a -3,5",3,IF(V99="-3 a -1",4,IF(V99="-0,5","NORMA",IF(V99="0 a 2,5",5,IF(V99="3 a 5,5",6,IF(V99="6 a 8,5",7,IF(V99="9 a 20",8,"Fuera de rango")))))))))</f>
        <v>NORMA</v>
      </c>
      <c r="X99" s="9" t="n">
        <v>0</v>
      </c>
      <c r="Y99" s="10" t="str">
        <f aca="false">IF(X99="","",IF(AND(X99&gt;=0,X99&lt;=4),"0 a 4",IF(AND(X99&gt;=4.5,X99&lt;=8.5),"4,5 a 8,5",IF(X99=9,"9",IF(AND(X99&gt;=9.5,X99&lt;=13),"9,5 a 13",IF(AND(X99&gt;=13.5,X99&lt;=20),"13,5 a 20",IF(AND(X99&gt;=20.5,X99&lt;=35),"20,5 a 35","Fuera de rango")))))))</f>
        <v>0 a 4</v>
      </c>
      <c r="Z99" s="11" t="n">
        <f aca="false">IF(Y99="","",IF(Y99="0 a 4",1,IF(Y99="4,5 a 8,5",2,IF(Y99="9","NORMA",IF(Y99="9,5 a 13",3,IF(Y99="13,5 a 20",4,IF(Y99="20,5 a 35",5,"Fuera de rango")))))))</f>
        <v>1</v>
      </c>
      <c r="AA99" s="9" t="n">
        <v>13</v>
      </c>
      <c r="AB99" s="10" t="str">
        <f aca="false">IF(AA99="","",IF(AND(AA99&gt;=0,AA99&lt;=9),"0 a 9",IF(AND(AA99&gt;=9.5,AA99&lt;=18.5),"9,5 a 18,5",IF(AA99=19,"19",IF(AND(AA99&gt;=19.5,AA99&lt;=28),"19,5 a 28",IF(AND(AA99&gt;=28.5,AA99&lt;=40),"28,5 a 40","Fuera de rango"))))))</f>
        <v>9,5 a 18,5</v>
      </c>
      <c r="AC99" s="11" t="n">
        <f aca="false" t="array" ref="AC99">_xlfn.IFS(AB99="","",AB99="0 a 9",1,AB99="9,5 a 18,5",2,AB99="19","NORMA",AB99="19,5 a 28",3,AB99="28,5 a 40",4,TRUE(),"Fuera de rango")</f>
        <v>2</v>
      </c>
      <c r="AD99" s="9" t="n">
        <v>11</v>
      </c>
      <c r="AE99" s="10" t="str">
        <f aca="false">IF(AD99="","",IF(AND(AD99&gt;=-10,AD99&lt;=0),"De -10 a 0",IF(AND(AD99&gt;=0.5,AD99&lt;=9.5),"0,5 a 9,5",IF(AD99=10,"10",IF(AND(AD99&gt;=10.5,AD99&lt;=20),"10,5 a 20",IF(AND(AD99&gt;=20.5,AD99&lt;=40),"20,5 a 40","Fuera de rango"))))))</f>
        <v>10,5 a 20</v>
      </c>
      <c r="AF99" s="12" t="n">
        <f aca="false">IF(AD99="","",IF(AND(AD99&gt;=-10,AD99&lt;=0),1,IF(AND(AD99&gt;=0.5,AD99&lt;=9.5),2,IF(AD99=10,"NORMA",IF(AND(AD99&gt;=10.5,AD99&lt;=20),3,IF(AND(AD99&gt;=20.5,AD99&lt;=40),4,""))))))</f>
        <v>3</v>
      </c>
      <c r="AG99" s="9" t="n">
        <v>14</v>
      </c>
      <c r="AH99" s="10" t="str">
        <f aca="false">IF(AG99="","",IF(AND(AG99&gt;=0,AG99&lt;=4),"0 a 4",IF(AND(AG99&gt;=4.5,AG99&lt;=8.5),"4,5 a 8,5",IF(AG99=9,"9",IF(AND(AG99&gt;=9.5,AG99&lt;=13),"9,5 a 13",IF(AND(AG99&gt;=13.5,AG99&lt;=25),"13,5 a 25","Fuera de rango"))))))</f>
        <v>13,5 a 25</v>
      </c>
      <c r="AI99" s="11" t="n">
        <f aca="false">IF(AH99="","",IF(AH99="0 a 4",1,IF(AH99="4,5 a 8,5",2,IF(AH99="9","NORMA",IF(AH99="9,5 a 13",3,IF(AH99="13,5 a 25",4,""))))))</f>
        <v>4</v>
      </c>
      <c r="AJ99" s="9" t="n">
        <v>8</v>
      </c>
      <c r="AK99" s="10" t="str">
        <f aca="false">IF(AJ99="","",IF(AND(AJ99&gt;=-15,AJ99&lt;=-10.5),"-15 a -10,5",IF(AND(AJ99&gt;=-10,AJ99&lt;=-4),"-10 a -4",IF(AND(AJ99&gt;=-4.5,AJ99&lt;=0),"-4,5 a 0",IF(AND(AJ99&gt;=0.5,AJ99&lt;=4.5),"0,5 a 4,5",IF(AJ99=5,"5",IF(AND(AJ99&gt;=5.5,AJ99&lt;=10),"5,5 a 10",IF(AND(AJ99&gt;=10.5,AJ99&lt;=20),"10,5 a 20","Fuera de rango"))))))))</f>
        <v>5,5 a 10</v>
      </c>
      <c r="AL99" s="11" t="n">
        <f aca="false">IF(AK99="","",IF(AK99="-15 a -10,5",1,IF(AK99="-10 a -4",2,IF(AK99="-4,5 a 0",3,IF(AK99="0,5 a 4,5",4,IF(AK99="5","NORMA",IF(AK99="5,5 a 10",5,IF(AK99="10,5 a 20",6,"Error"))))))))</f>
        <v>5</v>
      </c>
      <c r="AM99" s="9" t="n">
        <v>0</v>
      </c>
      <c r="AN99" s="10" t="str">
        <f aca="false">IF(AM99="","",IF(AND(AM99&gt;=-7.5,AM99&lt;=-5.5),"-7,5 a -5,5",IF(AND(AM99&gt;=-5,AM99&lt;=-3),"-5 a -3",IF(AND(AM99&gt;=-2.5,AM99&lt;=-0.5),"-2,5 a -0,5",IF(AM99=0,"0,00",IF(AND(AM99&gt;=0.5,AM99&lt;=2.5),"0,5 a 2,5",IF(AND(AM99&gt;=3,AM99&lt;=5),"3 a 5",IF(AND(AM99&gt;=5.5,AM99&lt;=7.5),"5,5 a 7,5",IF(AND(AM99&gt;=8,AM99&lt;=10),"8 a 10","Fuera de rango")))))))))</f>
        <v>0,00</v>
      </c>
      <c r="AO99" s="11" t="str">
        <f aca="false">IF(AN99="","",IF(AN99="-7,5 a -5,5",1,IF(AN99="-5 a -3",2,IF(AN99="-2,5 a -0,5",3,IF(AN99="0,00","NORMA",IF(AN99="0,5 a 2,5",4,IF(AN99="3 a 5",5,IF(AN99="5,5 a 7,5",6,IF(AN99="8 a 10",7,"Error")))))))))</f>
        <v>NORMA</v>
      </c>
      <c r="AP99" s="9" t="n">
        <v>-3</v>
      </c>
      <c r="AQ99" s="10" t="str">
        <f aca="false">IF(AP99="","",IF(AND(AP99&gt;=-20,AP99&lt;=-9.5),"-20 a -9,5",IF(AND(AP99&gt;=-9,AP99&lt;=-6.5),"-9 a -6,5",IF(AP99=-6,"-6",IF(AND(AP99&gt;=-5.5,AP99&lt;=-3),"-5,5 a -3",IF(AND(AP99&gt;=-2.5,AP99&lt;=0),"-2,5 a 0",IF(AND(AP99&gt;=0.5,AP99&lt;=3),"0,5 a 3",IF(AND(AP99&gt;=3.5,AP99&lt;=6),"3,5 a 6",IF(AND(AP99&gt;=6.5,AP99&lt;=9),"6,5 a 9",IF(AND(AP99&gt;=9.5,AP99&lt;=20),"9,5 a 20","Fuera de rango"))))))))))</f>
        <v>-5,5 a -3</v>
      </c>
      <c r="AR99" s="11" t="n">
        <f aca="false">IF(AQ99="","",IF(AQ99="-20 a -9,5",1,IF(AQ99="-9 a -6,5",2,IF(AQ99="-6","NORMA",IF(AQ99="-5,5 a -3",3,IF(AQ99="-2,5 a 0",4,IF(AQ99="0,5 a 3",5,IF(AQ99="3,5 a 6",6,IF(AQ99="6,5 a 9",7,IF(AQ99="9,5 a 20",8,""))))))))))</f>
        <v>3</v>
      </c>
      <c r="AS99" s="9" t="n">
        <v>1</v>
      </c>
      <c r="AT99" s="10" t="str">
        <f aca="false">IF(AS99="","",IF(AND(AS99&gt;=-16,AS99&lt;=-14),"-16 a -14",IF(AND(AS99&gt;=-13.5,AS99&lt;=-11.5),"-13,5 a -11,5",IF(AND(AS99&gt;=-11,AS99&lt;=-9),"-11 a -9",IF(AND(AS99&gt;=-8.5,AS99&lt;=-6.5),"-8,5 a -6,5",IF(AND(AS99&gt;=-6,AS99&lt;=-4),"-6 a -4",IF(AND(AS99&gt;=-3.5,AS99&lt;=-1.5),"-3,5 a -1,5",IF(AND(AS99&gt;=-1,AS99&lt;=1),"-1 a 1",IF(AND(AS99&gt;=1.5,AS99&lt;=3.5),"1,5 a 3,5",IF(AND(AS99&gt;=4,AS99&lt;=6),"4 a 6",IF(AND(AS99&gt;=6.5,AS99&lt;=8.5),"6,5 a 8,5",IF(AND(AS99&gt;=9,AS99&lt;=11),"9 a 11",IF(AND(AS99&gt;=11.5,AS99&lt;=13.5),"11,5 a 13,5",IF(AND(AS99&gt;=14,AS99&lt;=16),"14 a 16",IF(AND(AS99&gt;=16.5,AS99&lt;=18.5),"16,5 a 18,5",IF(AND(AS99&gt;=19,AS99&lt;=21),"19 a 21","Fuera de rango"))))))))))))))))</f>
        <v>-1 a 1</v>
      </c>
      <c r="AU99" s="11" t="n">
        <f aca="false" t="array" ref="AU99">IF(AT99="","",_xlfn.IFS(AT99="-16 a -14",1,AT99="-13,5 a -11,5",2,AT99="-11 a -9",3,AT99="-8,5 a -6,5",4,AT99="-6 a -4",5,AT99="-3,5 a -1,5",6,AT99="-1 a 1",7,AT99="1,5 a 3,5",8,AT99="4 a 6","NORMA",AT99="6,5 a 8,5",9,AT99="9 a 11",10,AT99="11,5 a 13,5",11,AT99="14 a 16",12,AT99="16,5 a 18,5",13,AT99="19 a 21",14,TRUE(),""))</f>
        <v>7</v>
      </c>
      <c r="AV99" s="9" t="n">
        <v>2</v>
      </c>
      <c r="AW99" s="10" t="str">
        <f aca="false">IF(AV99="","",IF(AND(AV99&gt;=-1,AV99&lt;=-0.5),"-1 a -0,5",IF(AND(AV99&gt;-0.5,AV99&lt;=0),"De -0,5 a 0",IF(AND(AV99&gt;=0.25,AV99&lt;=0.75),"0,25 a 0,75",IF(AND(AV99&gt;=1,AV99&lt;=1.5),"1 a 1,5",IF(AND(AV99&gt;=1.75,AV99&lt;=2.25),"1,75 a 2,25",IF(AND(AV99&gt;=2.5,AV99&lt;=3),"2,5 a 3",IF(AND(AV99&gt;=3.25,AV99&lt;=3.75),"3,25 a 3,75","Fuera de rango"))))))))</f>
        <v>1,75 a 2,25</v>
      </c>
      <c r="AX99" s="11" t="n">
        <f aca="false">IF(AW99="","",IF(OR(AW99="-1 a -0,5",AW99="-1 a -0.5"),1,IF(OR(AW99="De -0,5 a 0",AW99="-0,5 a 0",AW99="De -0.5 a 0"),2,IF(OR(AW99="0,25 a 0,75",AW99="0.25 a 0.75"),"NORMA",IF(OR(AW99="1 a 1,5",AW99="1 a 1.5"),3,IF(OR(AW99="1,75 a 2,25",AW99="1.75 a 2.25"),4,IF(OR(AW99="2,5 a 3",AW99="2.5 a 3"),5,IF(OR(AW99="3,25 a 3,75",AW99="3.25 a 3.75"),6,""))))))))</f>
        <v>4</v>
      </c>
      <c r="AY99" s="9" t="n">
        <v>-6</v>
      </c>
      <c r="AZ99" s="10" t="str">
        <f aca="false">IF(AY99="","",IF(AND(AY99&gt;=-20,AY99&lt;=-9.5),"-20 a -9,5",IF(AND(AY99&gt;=-9,AY99&lt;=-6.5),"-9 a -6,5",IF(AY99=-6,"-6",IF(AND(AY99&gt;=-5.5,AY99&lt;=-3),"-5,5 a -3",IF(AND(AY99&gt;=-2.5,AY99&lt;=0),"-2,5 a 0",IF(AND(AY99&gt;=0.5,AY99&lt;=3),"0,5 a 3",IF(AND(AY99&gt;=3.5,AY99&lt;=6),"3,5 a 6","Fuera de rango"))))))))</f>
        <v>-6</v>
      </c>
      <c r="BA99" s="11" t="str">
        <f aca="false">IF(AZ99="","",IF(AZ99="-20 a -9,5",1,IF(AZ99="-9 a -6,5",2,IF(AZ99="-6","NORMA",IF(AZ99="-5,5 a -3",3,IF(AZ99="-2,5 a 0",4,IF(AZ99="0,5 a 3",5,IF(AZ99="3,5 a 6",6,""))))))))</f>
        <v>NORMA</v>
      </c>
      <c r="BB99" s="9" t="n">
        <v>0</v>
      </c>
      <c r="BC99" s="10" t="str">
        <f aca="false" t="array" ref="BC99">IF(BB99="","",_xlfn.IFS(AND(BB99&gt;=0,BB99&lt;=2),"0 a 2",AND(BB99&gt;=2.5,BB99&lt;=4.5),"2,5 a 4,5",AND(BB99&gt;=5,BB99&lt;=7),"5 a 7",AND(BB99&gt;=7.5,BB99&lt;=9.5),"7,5 a 9,5",AND(BB99&gt;=10,BB99&lt;=12),"10 a 12",AND(BB99&gt;=12.5,BB99&lt;=14.5),"12,5 a 14,5",BB99=15,"15",AND(BB99&gt;=15.5,BB99&lt;=17.5),"15,5 a 17,5",AND(BB99&gt;=18,BB99&lt;=20),"18 a 20",AND(BB99&gt;=20.5,BB99&lt;=22.5),"20,5 a 22,5",AND(BB99&gt;=23,BB99&lt;=25),"23 a 25",TRUE(),"Fuera de rango"))</f>
        <v>0 a 2</v>
      </c>
      <c r="BD99" s="11" t="n">
        <f aca="false" t="array" ref="BD99">IF(BC99="","",_xlfn.IFS(BC99="0 a 2",1,BC99="2,5 a 4,5",2,BC99="5 a 7",3,BC99="7,5 a 9,5",4,BC99="10 a 12",5,BC99="12,5 a 14,5",6,BC99="15","NORMA",BC99="15,5 a 17,5",7,BC99="18 a 20",8,BC99="20,5 a 22,5",9,BC99="23 a 25",10,TRUE(),"Fuera de rango"))</f>
        <v>1</v>
      </c>
      <c r="BE99" s="9" t="n">
        <v>25</v>
      </c>
      <c r="BF99" s="10" t="str">
        <f aca="false">IF(BE99="","",IF(AND(BE99&gt;=-20,BE99&lt;=-10),"-20 a -10",IF(AND(BE99&gt;=-9.5,BE99&lt;=0.5),"-9,5 a 0,5",IF(AND(BE99&gt;=1,BE99&lt;=11),"1 a 11",IF(AND(BE99&gt;=11.5,BE99&lt;=20.5),"11,5 a 20,5",IF(BE99=21,"21",IF(AND(BE99&gt;=21.5,BE99&lt;=31.5),"21,5 a 31,5",IF(AND(BE99&gt;=32,BE99&lt;=42),"32 a 42","Fuera de rango"))))))))</f>
        <v>21,5 a 31,5</v>
      </c>
      <c r="BG99" s="11" t="n">
        <f aca="false">IF(BF99="","",IF(BF99="-20 a -10",1,IF(BF99="-9,5 a 0,5",2,IF(BF99="1 a 11",3,IF(BF99="11,5 a 20,5",4,IF(BF99="21","NORMA",IF(BF99="21,5 a 31,5",5,IF(BF99="32 a 42",6,""))))))))</f>
        <v>5</v>
      </c>
      <c r="BH99" s="9" t="n">
        <v>9</v>
      </c>
      <c r="BI99" s="10" t="str">
        <f aca="false">IF(BH99="","",IF(AND(BH99&gt;=-20,BH99&lt;=-15),"-20 a -15",IF(AND(BH99&gt;=-14.5,BH99&lt;=-9.5),"-14,5 a -9,5",IF(AND(BH99&gt;=-9,BH99&lt;=-4),"-9 a -4",IF(AND(BH99&gt;=-3.5,BH99&lt;=2.5),"-3,5 a 2,5",IF(AND(BH99&gt;=3,BH99&lt;=8),"3 a 8",IF(AND(BH99&gt;=8.5,BH99&lt;=14.5),"8,5 a 14,5",IF(BH99=15,"15",IF(AND(BH99&gt;=15.5,BH99&lt;=20.5),"15,5 a 20,5",IF(AND(BH99&gt;=21,BH99&lt;=26),"21 a 26","Fuera de rango"))))))))))</f>
        <v>8,5 a 14,5</v>
      </c>
      <c r="BJ99" s="11" t="n">
        <f aca="false">IF(BI99="","",IF(BI99="-20 a -15",1,IF(BI99="-14,5 a -9,5",2,IF(BI99="-9 a -4",3,IF(BI99="-3,5 a 2,5",4,IF(BI99="3 a 8",5,IF(BI99="8,5 a 14,5",6,IF(BI99="15","NORMA",IF(BI99="15,5 a 20,5",7,IF(BI99="21 a 26",8,IF(BI99="26,5 a 31,5",9,"")))))))))))</f>
        <v>6</v>
      </c>
      <c r="BK99" s="9" t="n">
        <v>0</v>
      </c>
      <c r="BL99" s="10" t="str">
        <f aca="false">IF(BK99="","",IF(AND(BK99&gt;=0,BK99&lt;=2),"0 - 2",IF(AND(BK99&gt;=2.5,BK99&lt;=4.5),"2,5 - 4,5",IF(AND(BK99&gt;=5,BK99&lt;=7),"5 - 7",IF(AND(BK99&gt;=7.5,BK99&lt;=9.5),"7,5 - 9,5",IF(AND(BK99&gt;=10,BK99&lt;=12),"10 - 12",IF(AND(BK99&gt;=12.5,BK99&lt;=13.5),"12,5 - 13,5",IF(BK99=14,"14",IF(AND(BK99&gt;=14.5,BK99&lt;=16.5),"14,5 - 16,5",IF(AND(BK99&gt;=17,BK99&lt;=19),"17 - 19",IF(AND(BK99&gt;=19.5,BK99&lt;=21.5),"19,5 - 21,5",IF(AND(BK99&gt;=22,BK99&lt;=24),"22 - 24",IF(AND(BK99&gt;=24.5,BK99&lt;=26.5),"24,5 - 26,5",IF(AND(BK99&gt;=27,BK99&lt;=29),"27 - 29",IF(AND(BK99&gt;=29.5,BK99&lt;=30),"29,5 - 30","Fuera de rango")))))))))))))))</f>
        <v>0 - 2</v>
      </c>
      <c r="BM99" s="11" t="n">
        <f aca="false">IF(BL99="","",IF(BL99="0 - 2",1,IF(BL99="2,5 - 4,5",2,IF(BL99="5 - 7",3,IF(BL99="7,5 - 9,5",4,IF(BL99="10 - 12",5,IF(BL99="12,5 - 13,5",6,IF(BL99="14","NORMA",IF(BL99="14,5 - 16,5",7,IF(BL99="17 - 19",8,IF(BL99="19,5 - 21,5",9,IF(BL99="22 - 24",10,IF(BL99="24,5 - 26,5",11,IF(BL99="27 - 29",12,IF(BL99="29,5 - 30",13,"")))))))))))))))</f>
        <v>1</v>
      </c>
      <c r="BN99" s="9" t="n">
        <v>24</v>
      </c>
      <c r="BO99" s="10" t="str">
        <f aca="false">IF(BN99="","",IF(AND(BN99&gt;=-20,BN99&lt;=-10),"-20 a -10",IF(AND(BN99&gt;=-9.5,BN99&lt;=0.5),"-9,5 a 0,5",IF(AND(BN99&gt;=1,BN99&lt;=11),"1 a 11",IF(AND(BN99&gt;=11.5,BN99&lt;=21.5),"11,5 a 21,5",IF(BN99=22,"22",IF(AND(BN99&gt;=22.5,BN99&lt;=32.5),"22,5 a 32,5",IF(AND(BN99&gt;=33,BN99&lt;=43),"33 a 43","Fuera de rango"))))))))</f>
        <v>22,5 a 32,5</v>
      </c>
      <c r="BP99" s="11" t="n">
        <f aca="false">IF(BO99="","",IF(BO99="-20 a -10",1,IF(BO99="-9,5 a 0,5",2,IF(BO99="1 a 11",3,IF(BO99="11,5 a 21,5",4,IF(BO99="22","NORMA",IF(BO99="22,5 a 32,5",5,IF(BO99="33 a 43",6,""))))))))</f>
        <v>5</v>
      </c>
      <c r="BQ99" s="9" t="n">
        <v>14</v>
      </c>
      <c r="BR99" s="10" t="str">
        <f aca="false">IF(BQ99="","",IF(AND(BQ99&gt;=-20,BQ99&lt;=-15),"-20 a -15",IF(AND(BQ99&gt;=-14.5,BQ99&lt;=-9.5),"-14,5 a -9,5",IF(AND(BQ99&gt;=-9,BQ99&lt;=-4),"-9 a -4",IF(AND(BQ99&gt;=-3.5,BQ99&lt;=2.5),"-3,5 a 2,5",IF(AND(BQ99&gt;=3,BQ99&lt;=8),"3 a 8",IF(AND(BQ99&gt;=8.5,BQ99&lt;=13.5),"8,5 a 13,5",IF(AND(BQ99&gt;=14,BQ99&lt;=17.5),"14 a 17,5",IF(BQ99=18,"18",IF(AND(BQ99&gt;=18.5,BQ99&lt;=23.5),"18,5 a 23,5",IF(AND(BQ99&gt;=24,BQ99&lt;=29),"24 a 29",IF(AND(BQ99&gt;=29.5,BQ99&lt;=34.5),"29,5 a 34,5",IF(AND(BQ99&gt;=35,BQ99&lt;=40),"35 a 40","Fuera de rango")))))))))))))</f>
        <v>14 a 17,5</v>
      </c>
      <c r="BS99" s="11" t="n">
        <f aca="false">IF(BR99="","",IF(BR99="-20 a -15",1,IF(BR99="-14,5 a -9,5",2,IF(BR99="-9 a -4",3,IF(BR99="-3,5 a 2,5",4,IF(BR99="3 a 8",5,IF(BR99="8,5 a 13,5",6,IF(BR99="14 a 17,5",7,IF(BR99="18","NORMA",IF(BR99="18,5 a 23,5",8,IF(BR99="24 a 29",9,IF(BR99="29,5 a 34,5",10,IF(BR99="35 a 40",11,"")))))))))))))</f>
        <v>7</v>
      </c>
      <c r="BT99" s="9" t="n">
        <v>0</v>
      </c>
      <c r="BU99" s="10" t="str">
        <f aca="false">IF(BT99="","",IF(AND(BT99&gt;=-20,BT99&lt;=-18),"-20 a -18",IF(AND(BT99&gt;=-17.5,BT99&lt;=-15.5),"-17,5 a -15,5",IF(AND(BT99&gt;=-15,BT99&lt;=-13),"-15 a -13",IF(AND(BT99&gt;=-12.5,BT99&lt;=-10.5),"-12,5 a -10,5",IF(AND(BT99&gt;=-10,BT99&lt;=-8),"-10 a -8",IF(AND(BT99&gt;=-7.5,BT99&lt;=-5.5),"-7,5 a -5,5",IF(AND(BT99&gt;=-5,BT99&lt;=-3),"-5 a -3",IF(AND(BT99&gt;=-2.5,BT99&lt;=-0.5),"-2,5 a -0,5",IF(BT99=0,"0",IF(AND(BT99&gt;=0.5,BT99&lt;=2.5),"0,5 a 2,5",IF(AND(BT99&gt;=3,BT99&lt;=5),"3 a 5",IF(AND(BT99&gt;=5.5,BT99&lt;=7.5),"5,5 a 7,5",IF(AND(BT99&gt;=8,BT99&lt;=10),"8 a 10",IF(AND(BT99&gt;=10.5,BT99&lt;=12.5),"10,5 a 12,5",IF(AND(BT99&gt;=13,BT99&lt;=15),"13 a 15",IF(AND(BT99&gt;=15.5,BT99&lt;=17.5),"15,5 a 17,5",IF(AND(BT99&gt;=18,BT99&lt;=20),"18 a 20","Fuera de rango"))))))))))))))))))</f>
        <v>0</v>
      </c>
      <c r="BV99" s="11" t="str">
        <f aca="false">IF(BT99="","",IF(BT99=0,"NORMA",IF(AND(BT99&gt;=-20,BT99&lt;=-18),2,IF(AND(BT99&gt;=-17.5,BT99&lt;=-15.5),2,IF(AND(BT99&gt;=-15,BT99&lt;=-13),3,IF(AND(BT99&gt;=-12.5,BT99&lt;=-10.5),4,IF(AND(BT99&gt;=-10,BT99&lt;=-8),5,IF(AND(BT99&gt;=-7.5,BT99&lt;=-5.5),6,IF(AND(BT99&gt;=-5,BT99&lt;=-3),7,IF(AND(BT99&gt;=-2.5,BT99&lt;=-0.5),8,IF(AND(BT99&gt;=0.5,BT99&lt;=2.5),9,IF(AND(BT99&gt;=3,BT99&lt;=5),10,IF(AND(BT99&gt;=5.5,BT99&lt;=7.5),11,IF(AND(BT99&gt;=8,BT99&lt;=10),12,IF(AND(BT99&gt;=10.5,BT99&lt;=12.5),13,IF(AND(BT99&gt;=13,BT99&lt;=15),14,IF(AND(BT99&gt;=15.5,BT99&lt;=17.5),15,IF(AND(BT99&gt;=18,BT99&lt;=20),16,"Fuera de rango"))))))))))))))))))</f>
        <v>NORMA</v>
      </c>
      <c r="BW99" s="9" t="n">
        <v>-5.75</v>
      </c>
      <c r="BX99" s="10" t="n">
        <f aca="false">18.5- (0.3*H99)</f>
        <v>8.9</v>
      </c>
      <c r="BY99" s="10" t="n">
        <f aca="false">(BW99)-(BX99)</f>
        <v>-14.65</v>
      </c>
      <c r="BZ99" s="10" t="str">
        <f aca="false">IF(BY99="","",IF(BY99&lt;-27.5,"De -30 a -28",IF(BY99&lt;-25,"De -27,5 a -25,5",IF(BY99&lt;-22.5,"De -25 a -23",IF(BY99&lt;-20,"De -22,5 a -20,5",IF(BY99&lt;-17.5,"De -20 a -18",IF(BY99&lt;-15,"De -17,5 a -15,5",IF(BY99&lt;-12.5,"De -15 a -13",IF(BY99&lt;-10,"De -12,5 a -10,5",IF(BY99&lt;-7.5,"De -10 a -8",IF(BY99&lt;-5,"De -7,5 a -5,5",IF(BY99&lt;-2.5,"De -5 a -3",IF(BY99&lt;0,"De -2,5 a -0,5",IF(BY99&lt;2.5,"De 0 a 2",IF(BY99&lt;5,"De 2,5 a 4,5",IF(BY99&lt;7.5,"De 5 a 7",IF(BY99&lt;10,"De 7,5 a 9,5",IF(BY99&lt;12.5,"De 10 a 12",IF(BY99&lt;15,"De 12,5 a 14,5",IF(BY99&lt;17.5,"De 15 a 17",IF(BY99&lt;20,"De 17,5 a 19,5",IF(BY99&lt;22.5,"De 20 a 22",IF(BY99&lt;25,"De 22,5 a 24,5",IF(BY99&lt;27.5,"De 25 a 27","De 27,5 a 30"))))))))))))))))))))))))</f>
        <v>De -15 a -13</v>
      </c>
      <c r="CA99" s="12" t="n">
        <f aca="false">IF(BY99="","",IF(BY99&lt;=-28,1,IF(BY99&lt;=-25.5,2,IF(BY99&lt;=-23,3,IF(BY99&lt;=-20.5,4,IF(BY99&lt;=-18,5,IF(BY99&lt;=-15.5,6,IF(BY99&lt;=-13,7,IF(BY99&lt;=-10.5,8,IF(BY99&lt;=-8,9,IF(BY99&lt;=-5.5,10,IF(BY99&lt;=-3,11,IF(BY99&lt;=-0.5,12,IF(BY99&lt;=2,13,IF(BY99&lt;=4.5,14,IF(BY99&lt;=7,15,IF(BY99&lt;=9.5,16,IF(BY99&lt;=12,17,IF(BY99&lt;=14.5,18,IF(BY99&lt;=17,19,IF(BY99&lt;=19.5,20,IF(BY99&lt;=22,21,IF(BY99&lt;=24.5,22,IF(BY99&lt;=27,23,IF(BY99&lt;=30,24,"Fuera de rango")))))))))))))))))))))))))</f>
        <v>7</v>
      </c>
      <c r="CB99" s="9" t="n">
        <v>-5.75</v>
      </c>
      <c r="CC99" s="10" t="n">
        <f aca="false">18.5- (0.3*H99)</f>
        <v>8.9</v>
      </c>
      <c r="CD99" s="10" t="n">
        <f aca="false">(CB99)-(CC99)</f>
        <v>-14.65</v>
      </c>
      <c r="CE99" s="10" t="str">
        <f aca="false">IF(CD99="","",IF(CD99&lt;-27.5,"De -30 a -28",IF(CD99&lt;-25,"De -27,5 a -25,5",IF(CD99&lt;-22.5,"De -25 a -23",IF(CD99&lt;-20,"De -22,5 a -20,5",IF(CD99&lt;-17.5,"De -20 a -18",IF(CD99&lt;-15,"De -17,5 a -15,5",IF(CD99&lt;-12.5,"De -15 a -13",IF(CD99&lt;-10,"De -12,5 a -10,5",IF(CD99&lt;-7.5,"De -10 a -8",IF(CD99&lt;-5,"De -7,5 a -5,5",IF(CD99&lt;-2.5,"De -5 a -3",IF(CD99&lt;0,"De -2,5 a -0,5",IF(CD99&lt;=2,"De 0 a 2",IF(CD99&lt;=4.5,"De 2,5 a 4,5",IF(CD99&lt;=7,"De 5 a 7",IF(CD99&lt;=9.5,"De 7,5 a 9,5",IF(CD99&lt;=12,"De 10 a 12",IF(CD99&lt;=14.5,"De 12,5 a 14,5",IF(CD99&lt;=17,"De 15 a 17",IF(CD99&lt;=19.5,"De 17,5 a 19,5",IF(CD99&lt;=22,"De 20 a 22",IF(CD99&lt;=24.5,"De 22,5 a 24,5",IF(CD99&lt;=27,"De 25 a 27","De 27,5 a 30"))))))))))))))))))))))))</f>
        <v>De -15 a -13</v>
      </c>
      <c r="CF99" s="12" t="n">
        <f aca="false">IF(CD99="","",IF(CD99&lt;-27.5,1,IF(CD99&lt;-25,2,IF(CD99&lt;-22.5,3,IF(CD99&lt;-20,4,IF(CD99&lt;-17.5,5,IF(CD99&lt;-15,6,IF(CD99&lt;-12.5,7,IF(CD99&lt;-10,8,IF(CD99&lt;-7.5,9,IF(CD99&lt;-5,10,IF(CD99&lt;-2.5,11,IF(CD99&lt;0,12,IF(CD99&lt;2.5,13,IF(CD99&lt;5,14,IF(CD99&lt;7.5,15,IF(CD99&lt;10,16,IF(CD99&lt;12.5,17,IF(CD99&lt;15,18,IF(CD99&lt;17.5,19,IF(CD99&lt;20,20,IF(CD99&lt;22.5,21,IF(CD99&lt;25,22,IF(CD99&lt;27.5,23,24))))))))))))))))))))))))</f>
        <v>7</v>
      </c>
      <c r="CG99" s="9" t="n">
        <v>-3.75</v>
      </c>
      <c r="CH99" s="10" t="str">
        <f aca="false">IF(CG99="","",IF(AND(CG99&gt;=-10,CG99&lt;=-9.5),"-10 a -9,5",IF(AND(CG99&gt;-9.5,CG99&lt;=-8.5),"-9 a -8,5",IF(AND(CG99&gt;-8.5,CG99&lt;=-7.5),"-8 a -7,5",IF(AND(CG99&gt;-7.5,CG99&lt;=-6.5),"-7 a -6,5",IF(AND(CG99&gt;-6.5,CG99&lt;=-5.5),"-6 a -5,5",IF(AND(CG99&gt;-5.5,CG99&lt;=-4.5),"-5 a -4,5",IF(AND(CG99&gt;-4.5,CG99&lt;=-3.5),"-4 a -3,5",IF(AND(CG99&gt;-3.5,CG99&lt;=-2.5),"-3 a -2,5",IF(CG99=-2.25,"-2,25",IF(AND(CG99&gt;-2.5,CG99&lt;=-1.5),"-2 a -1,5",IF(AND(CG99&gt;-1.5,CG99&lt;=-0.5),"-1 a -0,5",IF(AND(CG99&gt;-0.5,CG99&lt;=0.5),"0 a 0,5",IF(AND(CG99&gt;0.5,CG99&lt;=1.5),"1 a 1,5",IF(AND(CG99&gt;1.5,CG99&lt;=2.5),"2 a 2,5",IF(AND(CG99&gt;2.5,CG99&lt;=3.5),"3 a 3,5",IF(AND(CG99&gt;3.5,CG99&lt;=4.5),"4 a 4,5",IF(AND(CG99&gt;4.5,CG99&lt;=5.5),"5 a 5,5",IF(AND(CG99&gt;5.5,CG99&lt;=6.5),"6 a 6,5",IF(AND(CG99&gt;6.5,CG99&lt;=7.5),"7 a 7,5",IF(AND(CG99&gt;7.5,CG99&lt;=8.5),"8 a 8,5",IF(AND(CG99&gt;8.5,CG99&lt;=9.5),"9 a 9,5",IF(CG99&gt;=10,"10","Fuera de rango")))))))))))))))))))))))</f>
        <v>-4 a -3,5</v>
      </c>
      <c r="CI99" s="11" t="n">
        <f aca="false">IF(CG99="","",IF(CG99=-2.25,"NORMA",IF(CG99&lt;=-9.5,1,IF(CG99&lt;=-8.5,2,IF(CG99&lt;=-7.5,3,IF(CG99&lt;=-6.5,4,IF(CG99&lt;=-5.5,5,IF(CG99&lt;=-4.5,6,IF(CG99&lt;=-3.5,7,IF(CG99&lt;=-2.5,8,IF(CG99&lt;=-1.5,9,IF(CG99&lt;=-0.5,10,IF(CG99&lt;=0.5,11,IF(CG99&lt;=1.5,12,IF(CG99&lt;=2.5,13,IF(CG99&lt;=3.5,14,IF(CG99&lt;=4.5,15,IF(CG99&lt;=5.5,16,IF(CG99&lt;=6.5,17,IF(CG99&lt;=7.5,18,IF(CG99&lt;=8.5,19,IF(CG99&lt;=9.5,20,IF(CG99=10,21,"Fuera de rango")))))))))))))))))))))))</f>
        <v>7</v>
      </c>
      <c r="CJ99" s="9" t="n">
        <v>2</v>
      </c>
      <c r="CK99" s="10" t="str">
        <f aca="false">IF(CJ99="","",IF(AND(CJ99&gt;=-6,CJ99&lt;=-5.5),"-6 a -5,5",IF(AND(CJ99&gt;-5.5,CJ99&lt;=-4.5),"-5 a -4,5",IF(AND(CJ99&gt;-4.5,CJ99&lt;=-3.5),"-4 a -3,5",IF(AND(CJ99&gt;-3.5,CJ99&lt;=-2.5),"-3 a -2,5",IF(AND(CJ99&gt;-2.5,CJ99&lt;=-1.5),"-2 a -1,5",IF(AND(CJ99&gt;-1.5,CJ99&lt;=-0.5),"-1 a -0,5",IF(AND(CJ99&gt;-0.5,CJ99&lt;=0.5),"0 a 0,5",IF(AND(CJ99&gt;0.5,CJ99&lt;=1.5),"1 a 1,5",IF(AND(CJ99&gt;1.5,CJ99&lt;2.5),"2",IF(AND(CJ99&gt;=2.5,CJ99&lt;=3),"2,5 a 3",IF(AND(CJ99&gt;3,CJ99&lt;=4),"3,5 a 4",IF(AND(CJ99&gt;4,CJ99&lt;=5),"4,5 a 5",IF(AND(CJ99&gt;5,CJ99&lt;=6),"5,5 a 6",IF(AND(CJ99&gt;6,CJ99&lt;=7),"6,5 a 7",IF(AND(CJ99&gt;7,CJ99&lt;=8),"7,5 a 8",IF(AND(CJ99&gt;8,CJ99&lt;=9.5),"8,5 a 9,5",IF(CJ99=10,"10","Fuera de rango"))))))))))))))))))</f>
        <v>2</v>
      </c>
      <c r="CL99" s="11" t="str">
        <f aca="false">IF(CK99="","",IF(OR(CK99="-6 a -5,5",CK99="-6 - -5,5"),1,IF(OR(CK99="-5 a -4,5",CK99="-5 - -4,5"),2,IF(OR(CK99="-4 a -3,5",CK99="-4 - -3,5"),3,IF(OR(CK99="-3 a -2,5",CK99="-3 - -2,5"),4,IF(OR(CK99="-2 a -1,5",CK99="-2 - -1,5"),5,IF(OR(CK99="-1 a -0,5",CK99="-1 - -0,5"),6,IF(OR(CK99="0 a 0,5",CK99="0 - 0,5"),7,IF(OR(CK99="1 a 1,5",CK99="1 - 1,5"),8,IF(CK99="2","NORMA",IF(OR(CK99="2,5 a 3",CK99="2,5 - 3"),9,IF(OR(CK99="3,5 a 4",CK99="3,5 - 4"),10,IF(OR(CK99="4,5 a 5",CK99="4,5 - 5"),11,IF(OR(CK99="5,5 a 6",CK99="5,5 - 6"),12,IF(OR(CK99="6,5 a 7",CK99="6,5 - 7"),13,IF(OR(CK99="7,5 a 8",CK99="7,5 - 8"),14,IF(OR(CK99="8,5 a 9",CK99="8,5 - 9,5",CK99="9 a 9,5"),15,IF(CK99="10",15,IF(OR(CK99="0,5 a 1",CK99="0,5 - 1"),7,"Fuera de rango")))))))))))))))))))</f>
        <v>NORMA</v>
      </c>
      <c r="CM99" s="10" t="n">
        <v>0</v>
      </c>
      <c r="CN99" s="10" t="str">
        <f aca="false">IF(CM99=0,"0", " ")</f>
        <v>0</v>
      </c>
      <c r="CO99" s="10" t="str">
        <f aca="false">IF(CM99&gt;0,"EME"," ")</f>
        <v> </v>
      </c>
      <c r="CP99" s="10" t="n">
        <v>0</v>
      </c>
      <c r="CQ99" s="10" t="str">
        <f aca="false">IF(CP99&gt;0,"0", " ")</f>
        <v> </v>
      </c>
      <c r="CR99" s="10" t="str">
        <f aca="false">IF(CP99&gt;0,"EME"," ")</f>
        <v> </v>
      </c>
      <c r="CS99" s="9" t="n">
        <v>0</v>
      </c>
      <c r="CT99" s="10" t="str">
        <f aca="false">IF(CS99&gt;0,"1", " ")</f>
        <v> </v>
      </c>
      <c r="CU99" s="10" t="str">
        <f aca="false">IF(CS99&gt;0,"HIP"," ")</f>
        <v> </v>
      </c>
      <c r="CV99" s="9" t="n">
        <v>0</v>
      </c>
      <c r="CW99" s="10" t="str">
        <f aca="false">IF(CV99&gt;0,"1", " ")</f>
        <v> </v>
      </c>
      <c r="CX99" s="10" t="str">
        <f aca="false">IF(CV99&gt;0,"HIP"," ")</f>
        <v> </v>
      </c>
      <c r="CY99" s="9" t="n">
        <v>-1.75</v>
      </c>
      <c r="CZ99" s="11" t="str">
        <f aca="false">IF(CY99&lt;0,"2"," ")</f>
        <v>2</v>
      </c>
      <c r="DA99" s="11" t="str">
        <f aca="false">IF(CY99&lt;0,"MIO"," ")</f>
        <v>MIO</v>
      </c>
      <c r="DB99" s="9" t="n">
        <v>-3.5</v>
      </c>
      <c r="DC99" s="11" t="str">
        <f aca="false">IF(DB99&lt;0,"2"," ")</f>
        <v>2</v>
      </c>
      <c r="DD99" s="11" t="str">
        <f aca="false">IF(DB99&lt;0,"MIO"," ")</f>
        <v>MIO</v>
      </c>
      <c r="DE99" s="9" t="n">
        <v>-1.25</v>
      </c>
      <c r="DF99" s="11" t="str">
        <f aca="false">IF(DE99&lt;0,"3"," ")</f>
        <v>3</v>
      </c>
      <c r="DG99" s="11" t="str">
        <f aca="false">IF(DE99&lt;0,"AST"," ")</f>
        <v>AST</v>
      </c>
      <c r="DH99" s="9" t="n">
        <v>-1.5</v>
      </c>
      <c r="DI99" s="11" t="str">
        <f aca="false">IF(DH99&lt;0,"3"," ")</f>
        <v>3</v>
      </c>
      <c r="DJ99" s="11" t="str">
        <f aca="false">IF(DH99&lt;0,"AST"," ")</f>
        <v>AST</v>
      </c>
      <c r="DK99" s="9" t="n">
        <v>0</v>
      </c>
      <c r="DL99" s="10" t="str">
        <f aca="false">IF(DK99&gt;0,"4"," ")</f>
        <v> </v>
      </c>
      <c r="DM99" s="10" t="str">
        <f aca="false">IF(DK99&gt;0,"PRE"," ")</f>
        <v> </v>
      </c>
      <c r="DN99" s="9" t="n">
        <v>0</v>
      </c>
      <c r="DO99" s="10" t="str">
        <f aca="false">IF(DN99&gt;0,"4"," ")</f>
        <v> </v>
      </c>
      <c r="DP99" s="10" t="str">
        <f aca="false">IF(DN99&gt;0,"PRE"," ")</f>
        <v> </v>
      </c>
      <c r="DQ99" s="12" t="n">
        <v>2</v>
      </c>
      <c r="DR99" s="12" t="n">
        <v>2</v>
      </c>
      <c r="DS99" s="12" t="str">
        <f aca="false">CONCATENATE(CO99,CU99,DA99,DG99,DM99)</f>
        <v>  MIOAST </v>
      </c>
      <c r="DT99" s="10" t="str">
        <f aca="false" t="array" ref="DT99">_xlfn.IFS(DS99="EME    ","0", DS99=" HIP   ","1", DS99="  MIO  ","2", DS99="   AST ","3", DS99="    PRE","4", DS99="EME   PRE","5", DS99=" HIP  PRE","6", DS99=" HIP AST ","7", DS99="  MIO PRE","8", DS99="  MIOAST ","9", DS99="   ASTPRE","10",DS99=" HIP ASTPRE","11", DS99="  MIOASTPRE","12", DS99="     ","0")</f>
        <v>9</v>
      </c>
      <c r="DU99" s="1" t="s">
        <v>154</v>
      </c>
      <c r="DV99" s="1" t="str">
        <f aca="false" t="array" ref="DV99">_xlfn.IFS(DU99="SI","2", DU99="NO","1")</f>
        <v>1</v>
      </c>
      <c r="DW99" s="10" t="n">
        <v>0</v>
      </c>
      <c r="DX99" s="11" t="str">
        <f aca="false">IF(DW99=0,"1","2")</f>
        <v>1</v>
      </c>
      <c r="DY99" s="11" t="str">
        <f aca="false" t="array" ref="DY99">_xlfn.IFS(DW99=0,"0", DW99=0.25, "1", DW99=0.5,"2", DW99=0.75,"3", DW99=1,"4",DW99=1.25,"5", DW99=1.5,"6", DW99=1.75,"7", DW99=2,"8")</f>
        <v>0</v>
      </c>
      <c r="DZ99" s="10" t="n">
        <v>0</v>
      </c>
      <c r="EA99" s="11" t="str">
        <f aca="false">IF(DZ99=0,"1","2")</f>
        <v>1</v>
      </c>
      <c r="EB99" s="11" t="str">
        <f aca="false" t="array" ref="EB99">_xlfn.IFS(DZ99=0,"0", DZ99=0.25, "1", DZ99=0.5,"2", DZ99=0.75,"3", DZ99=1,"4",DZ99=1.25,"5", DZ99=1.5,"6", DZ99=1.75,"7", DZ99=2,"8")</f>
        <v>0</v>
      </c>
      <c r="EC99" s="10" t="n">
        <v>0</v>
      </c>
      <c r="ED99" s="10" t="str">
        <f aca="false">IF(EC99=0,"1","2")</f>
        <v>1</v>
      </c>
      <c r="EE99" s="11" t="str">
        <f aca="false" t="array" ref="EE99">_xlfn.IFS(EC99=0,"0", EC99=-0.25, "1", EC99=-0.5,"2", EC99=-0.75,"3", EC99=-1,"4",EC99=-1.25,"5", EC99=-1.5,"6", EC99=-1.75,"7", EC99=-2,"8", EC99=-2.25,"9",EC99=-2.5,"10", EC99=-2.75,"11", EC99=-3,"12", EC99=-3.25,"13", EC99=-3.5,"14", EC99=-3.75,"15",EC99=-4,"16")</f>
        <v>0</v>
      </c>
      <c r="EF99" s="10" t="n">
        <v>0</v>
      </c>
      <c r="EG99" s="10" t="str">
        <f aca="false">IF(EF99=0,"1","2")</f>
        <v>1</v>
      </c>
      <c r="EH99" s="11" t="str">
        <f aca="false" t="array" ref="EH99">_xlfn.IFS(EF99=0,"0", EF99=-0.25, "1", EF99=-0.5,"2", EF99=-0.75,"3", EF99=-1,"4",EF99=-1.25,"5", EF99=-1.5,"6", EF99=-1.75,"7", EF99=-2,"8", EF99=-2.25,"9",EF99=-2.5,"10", EF99=-2.75,"11", EF99=-3,"12", EF99=-3.25,"13", EF99=-3.5,"14", EF99=-3.75,"15",EF99=-4,"16")</f>
        <v>0</v>
      </c>
      <c r="EI99" s="10" t="n">
        <v>0</v>
      </c>
      <c r="EJ99" s="11" t="str">
        <f aca="false">IF(EI99=0,"1","2")</f>
        <v>1</v>
      </c>
      <c r="EK99" s="11" t="str">
        <f aca="false" t="array" ref="EK99">_xlfn.IFS(EI99=0,"0", EI99=-0.25, "1", EI99=-0.5,"2", EI99=-0.75,"3", EI99=-1,"4",EI99=-1.25,"5", EI99=-1.5,"6", EI99=-1.75,"7", EI99=-2,"8", EI99=-2.25,"9", EI99=-2.25,"9",EI99=-2.5,"10", EI99=-2.75,"11", EI99=-3,"12", EI99=-3.25,"13", EI99=-3.5,"14", EI99=-3.75,"15",EI99=-4,"16", EI99=0.25, "17", EI99=0.5, "18")</f>
        <v>0</v>
      </c>
      <c r="EL99" s="10" t="n">
        <v>0</v>
      </c>
      <c r="EM99" s="11" t="str">
        <f aca="false">IF(EL99=0,"1","2")</f>
        <v>1</v>
      </c>
      <c r="EN99" s="11" t="str">
        <f aca="false" t="array" ref="EN99">_xlfn.IFS(EL99=0.25,"17",EL99=0.5,"18", EL99=0,"0", EL99=-0.25, "1", EL99=-0.5,"2", EL99=-0.75,"3", EL99=-1,"4",EL99=-1.25,"5", EL99=-1.5,"6", EL99=-1.75,"7", EL99=-2,"8",EL99= -2.25,"9",EL99=-2.5,"10",EL99= -2.75,"11",EL99= -3,"12",EL99= -3.25,"13",EL99= -3.5,"14",EL99= -3.75,"15",EL99=-4,"16")</f>
        <v>0</v>
      </c>
      <c r="EO99" s="10" t="n">
        <v>0</v>
      </c>
      <c r="EP99" s="11" t="str">
        <f aca="false">IF(EO99=0,"1","2")</f>
        <v>1</v>
      </c>
      <c r="EQ99" s="11" t="str">
        <f aca="false" t="array" ref="EQ99">_xlfn.IFS(EO99=0,"0", EO99=0.25, "1", EO99=0.5,"2", EO99=0.75,"3", EO99=1,"4",EO99=1.25,"5", EO99=1.5,"6", EO99=1.75,"7", EO99=2,"8", EO99=2.25,"9", EO99=2.25,"9",EO99=2.5,"10", EO99=2.75,"11", EO99=3,"12", EO99=3.25,"13", EO99=3.5,"14", EO99=3.75,"15",EO99=4,"16", EO99=-0.25, "17", bq=-0.5, "18")</f>
        <v>0</v>
      </c>
      <c r="ER99" s="10" t="n">
        <v>0</v>
      </c>
      <c r="ES99" s="11" t="str">
        <f aca="false">IF(ER99=0,"1","2")</f>
        <v>1</v>
      </c>
      <c r="ET99" s="11" t="str">
        <f aca="false" t="array" ref="ET99">_xlfn.IFS(ER99=0,"0", ER99=0.25, "1", ER99=0.5,"2", ER99=0.75,"3", ER99=1,"4",ER99=1.25,"5", ER99=1.5,"6", ER99=1.75,"7", ER99=2,"8", ER99=2.25,"9", ER99=2.25,"9",ER99=2.5,"10", ER99=2.75,"11", ER99=3,"12", ER99=3.25,"13", ER99=3.5,"14", ER99=3.75,"15",ER99=4,"16", ER99=-0.25, "17", bq=-0.5, "18")</f>
        <v>0</v>
      </c>
      <c r="EU99" s="13" t="n">
        <v>20</v>
      </c>
      <c r="EV99" s="14" t="str">
        <f aca="false">VLOOKUP(EU99,LEYENDA!$G$2:$H$8,2,TRUE())</f>
        <v>19-24</v>
      </c>
      <c r="EW99" s="14" t="str">
        <f aca="false" t="array" ref="EW99">_xlfn.IFS(EV99="0-5","1", EV99="6-12","2", EV99="13-18","3", EV99="19-24","4", EV99="25-36","5", EV99="37-48","6", EV99="49-60","7")</f>
        <v>4</v>
      </c>
    </row>
    <row r="100" customFormat="false" ht="13.5" hidden="false" customHeight="false" outlineLevel="0" collapsed="false">
      <c r="A100" s="1" t="n">
        <v>46</v>
      </c>
      <c r="B100" s="32" t="n">
        <v>4</v>
      </c>
      <c r="C100" s="33" t="n">
        <v>41197</v>
      </c>
      <c r="D100" s="6"/>
      <c r="E100" s="5" t="str">
        <f aca="false">VLOOKUP(A100,'286'!$A$3:$J$600,10,FALSE())</f>
        <v>VALLEJO SERRANO, JULIA</v>
      </c>
      <c r="F100" s="4" t="str">
        <f aca="false">VLOOKUP(A100,'286'!$A$3:$I$1768,3,FALSE())</f>
        <v>VASEJU</v>
      </c>
      <c r="G100" s="6" t="n">
        <f aca="false">VLOOKUP(A100,'286'!$A$3:$I$1768,4,FALSE())</f>
        <v>29096</v>
      </c>
      <c r="H100" s="7" t="n">
        <f aca="false">YEAR(C100)-YEAR(G100)</f>
        <v>33</v>
      </c>
      <c r="I100" s="1" t="str">
        <f aca="false">VLOOKUP(H100,LEYENDA!$C$2:$D$6,2,TRUE())</f>
        <v>25-40</v>
      </c>
      <c r="J100" s="5" t="str">
        <f aca="false">VLOOKUP(A100,'286'!$A$3:$I$1768,7,FALSE())</f>
        <v>M</v>
      </c>
      <c r="K100" s="8" t="str">
        <f aca="false">VLOOKUP(A100,'286'!$A$3:$I$1768,2,FALSE())</f>
        <v>OD</v>
      </c>
      <c r="L100" s="4" t="str">
        <f aca="false">VLOOKUP(A100,'286'!$A$3:$I$1768,8,FALSE())</f>
        <v>D</v>
      </c>
      <c r="M100" s="4" t="str">
        <f aca="false">VLOOKUP(A100,'286'!$A$3:$I$1768,9,FALSE())</f>
        <v>I</v>
      </c>
      <c r="N100" s="8" t="str">
        <f aca="false">IF(R100=O100, "MISMA","CONTRARIA")</f>
        <v>CONTRARIA</v>
      </c>
      <c r="O100" s="8" t="str">
        <f aca="false" t="array" ref="O100">_xlfn.IFS(L100="D","1", L100="I","2")</f>
        <v>1</v>
      </c>
      <c r="P100" s="8" t="str">
        <f aca="false" t="array" ref="P100">_xlfn.IFS(K100="OD","1", K100="OI","2")</f>
        <v>1</v>
      </c>
      <c r="Q100" s="1" t="str">
        <f aca="false" t="array" ref="Q100">_xlfn.IFS(J100="M","1", J100="H","2")</f>
        <v>1</v>
      </c>
      <c r="R100" s="8" t="str">
        <f aca="false" t="array" ref="R100">_xlfn.IFS(M100="D","1", M100="I","2")</f>
        <v>2</v>
      </c>
      <c r="S100" s="1" t="str">
        <f aca="false" t="array" ref="S100">_xlfn.IFS(N100="CONTRARIA", "1",N100= "MISMA","2")</f>
        <v>1</v>
      </c>
      <c r="T100" s="1" t="str">
        <f aca="false" t="array" ref="T100">_xlfn.IFS(I100="0-12","1", I100="13-24","2", I100="25-40","3", I100="41-60","4", I100="61-100","5")</f>
        <v>3</v>
      </c>
      <c r="U100" s="9" t="n">
        <v>0.5</v>
      </c>
      <c r="V100" s="1" t="str">
        <f aca="false">IF(U100="","",IF(AND(U100&gt;=-9,U100&lt;=-6.5),"-9 a -6,5",IF(AND(U100&gt;=-6,U100&lt;=-3.5),"-6 a -3,5",IF(AND(U100&gt;=-3,U100&lt;=-1),"-3 a -1",IF(U100=-0.5,"-0,5",IF(AND(U100&gt;=0,U100&lt;=2.5),"0 a 2,5",IF(AND(U100&gt;=3,U100&lt;=5.5),"3 a 5,5",IF(AND(U100&gt;=6,U100&lt;=8.5),"6 a 8,5",IF(AND(U100&gt;=9,U100&lt;=20),"9 a 20","Fuera de rango")))))))))</f>
        <v>0 a 2,5</v>
      </c>
      <c r="W100" s="11" t="n">
        <f aca="false">IF(V100="","",IF(V100="-9 a -6,5",2,IF(V100="-6 a -3,5",3,IF(V100="-3 a -1",4,IF(V100="-0,5","NORMA",IF(V100="0 a 2,5",5,IF(V100="3 a 5,5",6,IF(V100="6 a 8,5",7,IF(V100="9 a 20",8,"Fuera de rango")))))))))</f>
        <v>5</v>
      </c>
      <c r="X100" s="9" t="n">
        <v>0</v>
      </c>
      <c r="Y100" s="10" t="str">
        <f aca="false">IF(X100="","",IF(AND(X100&gt;=0,X100&lt;=4),"0 a 4",IF(AND(X100&gt;=4.5,X100&lt;=8.5),"4,5 a 8,5",IF(X100=9,"9",IF(AND(X100&gt;=9.5,X100&lt;=13),"9,5 a 13",IF(AND(X100&gt;=13.5,X100&lt;=20),"13,5 a 20",IF(AND(X100&gt;=20.5,X100&lt;=35),"20,5 a 35","Fuera de rango")))))))</f>
        <v>0 a 4</v>
      </c>
      <c r="Z100" s="11" t="n">
        <f aca="false">IF(Y100="","",IF(Y100="0 a 4",1,IF(Y100="4,5 a 8,5",2,IF(Y100="9","NORMA",IF(Y100="9,5 a 13",3,IF(Y100="13,5 a 20",4,IF(Y100="20,5 a 35",5,"Fuera de rango")))))))</f>
        <v>1</v>
      </c>
      <c r="AA100" s="9" t="n">
        <v>28</v>
      </c>
      <c r="AB100" s="10" t="str">
        <f aca="false">IF(AA100="","",IF(AND(AA100&gt;=0,AA100&lt;=9),"0 a 9",IF(AND(AA100&gt;=9.5,AA100&lt;=18.5),"9,5 a 18,5",IF(AA100=19,"19",IF(AND(AA100&gt;=19.5,AA100&lt;=28),"19,5 a 28",IF(AND(AA100&gt;=28.5,AA100&lt;=40),"28,5 a 40","Fuera de rango"))))))</f>
        <v>19,5 a 28</v>
      </c>
      <c r="AC100" s="11" t="n">
        <f aca="false" t="array" ref="AC100">_xlfn.IFS(AB100="","",AB100="0 a 9",1,AB100="9,5 a 18,5",2,AB100="19","NORMA",AB100="19,5 a 28",3,AB100="28,5 a 40",4,TRUE(),"Fuera de rango")</f>
        <v>3</v>
      </c>
      <c r="AD100" s="9" t="n">
        <v>6</v>
      </c>
      <c r="AE100" s="10" t="str">
        <f aca="false">IF(AD100="","",IF(AND(AD100&gt;=-10,AD100&lt;=0),"De -10 a 0",IF(AND(AD100&gt;=0.5,AD100&lt;=9.5),"0,5 a 9,5",IF(AD100=10,"10",IF(AND(AD100&gt;=10.5,AD100&lt;=20),"10,5 a 20",IF(AND(AD100&gt;=20.5,AD100&lt;=40),"20,5 a 40","Fuera de rango"))))))</f>
        <v>0,5 a 9,5</v>
      </c>
      <c r="AF100" s="12" t="n">
        <f aca="false">IF(AD100="","",IF(AND(AD100&gt;=-10,AD100&lt;=0),1,IF(AND(AD100&gt;=0.5,AD100&lt;=9.5),2,IF(AD100=10,"NORMA",IF(AND(AD100&gt;=10.5,AD100&lt;=20),3,IF(AND(AD100&gt;=20.5,AD100&lt;=40),4,""))))))</f>
        <v>2</v>
      </c>
      <c r="AG100" s="9" t="n">
        <v>10</v>
      </c>
      <c r="AH100" s="10" t="str">
        <f aca="false">IF(AG100="","",IF(AND(AG100&gt;=0,AG100&lt;=4),"0 a 4",IF(AND(AG100&gt;=4.5,AG100&lt;=8.5),"4,5 a 8,5",IF(AG100=9,"9",IF(AND(AG100&gt;=9.5,AG100&lt;=13),"9,5 a 13",IF(AND(AG100&gt;=13.5,AG100&lt;=25),"13,5 a 25","Fuera de rango"))))))</f>
        <v>9,5 a 13</v>
      </c>
      <c r="AI100" s="11" t="n">
        <f aca="false">IF(AH100="","",IF(AH100="0 a 4",1,IF(AH100="4,5 a 8,5",2,IF(AH100="9","NORMA",IF(AH100="9,5 a 13",3,IF(AH100="13,5 a 25",4,""))))))</f>
        <v>3</v>
      </c>
      <c r="AJ100" s="9" t="n">
        <v>5</v>
      </c>
      <c r="AK100" s="10" t="str">
        <f aca="false">IF(AJ100="","",IF(AND(AJ100&gt;=-15,AJ100&lt;=-10.5),"-15 a -10,5",IF(AND(AJ100&gt;=-10,AJ100&lt;=-4),"-10 a -4",IF(AND(AJ100&gt;=-4.5,AJ100&lt;=0),"-4,5 a 0",IF(AND(AJ100&gt;=0.5,AJ100&lt;=4.5),"0,5 a 4,5",IF(AJ100=5,"5",IF(AND(AJ100&gt;=5.5,AJ100&lt;=10),"5,5 a 10",IF(AND(AJ100&gt;=10.5,AJ100&lt;=20),"10,5 a 20","Fuera de rango"))))))))</f>
        <v>5</v>
      </c>
      <c r="AL100" s="11" t="str">
        <f aca="false">IF(AK100="","",IF(AK100="-15 a -10,5",1,IF(AK100="-10 a -4",2,IF(AK100="-4,5 a 0",3,IF(AK100="0,5 a 4,5",4,IF(AK100="5","NORMA",IF(AK100="5,5 a 10",5,IF(AK100="10,5 a 20",6,"Error"))))))))</f>
        <v>NORMA</v>
      </c>
      <c r="AM100" s="9" t="n">
        <v>0</v>
      </c>
      <c r="AN100" s="10" t="str">
        <f aca="false">IF(AM100="","",IF(AND(AM100&gt;=-7.5,AM100&lt;=-5.5),"-7,5 a -5,5",IF(AND(AM100&gt;=-5,AM100&lt;=-3),"-5 a -3",IF(AND(AM100&gt;=-2.5,AM100&lt;=-0.5),"-2,5 a -0,5",IF(AM100=0,"0,00",IF(AND(AM100&gt;=0.5,AM100&lt;=2.5),"0,5 a 2,5",IF(AND(AM100&gt;=3,AM100&lt;=5),"3 a 5",IF(AND(AM100&gt;=5.5,AM100&lt;=7.5),"5,5 a 7,5",IF(AND(AM100&gt;=8,AM100&lt;=10),"8 a 10","Fuera de rango")))))))))</f>
        <v>0,00</v>
      </c>
      <c r="AO100" s="11" t="str">
        <f aca="false">IF(AN100="","",IF(AN100="-7,5 a -5,5",1,IF(AN100="-5 a -3",2,IF(AN100="-2,5 a -0,5",3,IF(AN100="0,00","NORMA",IF(AN100="0,5 a 2,5",4,IF(AN100="3 a 5",5,IF(AN100="5,5 a 7,5",6,IF(AN100="8 a 10",7,"Error")))))))))</f>
        <v>NORMA</v>
      </c>
      <c r="AP100" s="9" t="n">
        <v>-2</v>
      </c>
      <c r="AQ100" s="10" t="str">
        <f aca="false">IF(AP100="","",IF(AND(AP100&gt;=-20,AP100&lt;=-9.5),"-20 a -9,5",IF(AND(AP100&gt;=-9,AP100&lt;=-6.5),"-9 a -6,5",IF(AP100=-6,"-6",IF(AND(AP100&gt;=-5.5,AP100&lt;=-3),"-5,5 a -3",IF(AND(AP100&gt;=-2.5,AP100&lt;=0),"-2,5 a 0",IF(AND(AP100&gt;=0.5,AP100&lt;=3),"0,5 a 3",IF(AND(AP100&gt;=3.5,AP100&lt;=6),"3,5 a 6",IF(AND(AP100&gt;=6.5,AP100&lt;=9),"6,5 a 9",IF(AND(AP100&gt;=9.5,AP100&lt;=20),"9,5 a 20","Fuera de rango"))))))))))</f>
        <v>-2,5 a 0</v>
      </c>
      <c r="AR100" s="11" t="n">
        <f aca="false">IF(AQ100="","",IF(AQ100="-20 a -9,5",1,IF(AQ100="-9 a -6,5",2,IF(AQ100="-6","NORMA",IF(AQ100="-5,5 a -3",3,IF(AQ100="-2,5 a 0",4,IF(AQ100="0,5 a 3",5,IF(AQ100="3,5 a 6",6,IF(AQ100="6,5 a 9",7,IF(AQ100="9,5 a 20",8,""))))))))))</f>
        <v>4</v>
      </c>
      <c r="AS100" s="9" t="n">
        <v>0</v>
      </c>
      <c r="AT100" s="10" t="str">
        <f aca="false">IF(AS100="","",IF(AND(AS100&gt;=-16,AS100&lt;=-14),"-16 a -14",IF(AND(AS100&gt;=-13.5,AS100&lt;=-11.5),"-13,5 a -11,5",IF(AND(AS100&gt;=-11,AS100&lt;=-9),"-11 a -9",IF(AND(AS100&gt;=-8.5,AS100&lt;=-6.5),"-8,5 a -6,5",IF(AND(AS100&gt;=-6,AS100&lt;=-4),"-6 a -4",IF(AND(AS100&gt;=-3.5,AS100&lt;=-1.5),"-3,5 a -1,5",IF(AND(AS100&gt;=-1,AS100&lt;=1),"-1 a 1",IF(AND(AS100&gt;=1.5,AS100&lt;=3.5),"1,5 a 3,5",IF(AND(AS100&gt;=4,AS100&lt;=6),"4 a 6",IF(AND(AS100&gt;=6.5,AS100&lt;=8.5),"6,5 a 8,5",IF(AND(AS100&gt;=9,AS100&lt;=11),"9 a 11",IF(AND(AS100&gt;=11.5,AS100&lt;=13.5),"11,5 a 13,5",IF(AND(AS100&gt;=14,AS100&lt;=16),"14 a 16",IF(AND(AS100&gt;=16.5,AS100&lt;=18.5),"16,5 a 18,5",IF(AND(AS100&gt;=19,AS100&lt;=21),"19 a 21","Fuera de rango"))))))))))))))))</f>
        <v>-1 a 1</v>
      </c>
      <c r="AU100" s="11" t="n">
        <f aca="false" t="array" ref="AU100">IF(AT100="","",_xlfn.IFS(AT100="-16 a -14",1,AT100="-13,5 a -11,5",2,AT100="-11 a -9",3,AT100="-8,5 a -6,5",4,AT100="-6 a -4",5,AT100="-3,5 a -1,5",6,AT100="-1 a 1",7,AT100="1,5 a 3,5",8,AT100="4 a 6","NORMA",AT100="6,5 a 8,5",9,AT100="9 a 11",10,AT100="11,5 a 13,5",11,AT100="14 a 16",12,AT100="16,5 a 18,5",13,AT100="19 a 21",14,TRUE(),""))</f>
        <v>7</v>
      </c>
      <c r="AV100" s="9" t="n">
        <v>1</v>
      </c>
      <c r="AW100" s="10" t="str">
        <f aca="false">IF(AV100="","",IF(AND(AV100&gt;=-1,AV100&lt;=-0.5),"-1 a -0,5",IF(AND(AV100&gt;-0.5,AV100&lt;=0),"De -0,5 a 0",IF(AND(AV100&gt;=0.25,AV100&lt;=0.75),"0,25 a 0,75",IF(AND(AV100&gt;=1,AV100&lt;=1.5),"1 a 1,5",IF(AND(AV100&gt;=1.75,AV100&lt;=2.25),"1,75 a 2,25",IF(AND(AV100&gt;=2.5,AV100&lt;=3),"2,5 a 3",IF(AND(AV100&gt;=3.25,AV100&lt;=3.75),"3,25 a 3,75","Fuera de rango"))))))))</f>
        <v>1 a 1,5</v>
      </c>
      <c r="AX100" s="11" t="n">
        <f aca="false">IF(AW100="","",IF(OR(AW100="-1 a -0,5",AW100="-1 a -0.5"),1,IF(OR(AW100="De -0,5 a 0",AW100="-0,5 a 0",AW100="De -0.5 a 0"),2,IF(OR(AW100="0,25 a 0,75",AW100="0.25 a 0.75"),"NORMA",IF(OR(AW100="1 a 1,5",AW100="1 a 1.5"),3,IF(OR(AW100="1,75 a 2,25",AW100="1.75 a 2.25"),4,IF(OR(AW100="2,5 a 3",AW100="2.5 a 3"),5,IF(OR(AW100="3,25 a 3,75",AW100="3.25 a 3.75"),6,""))))))))</f>
        <v>3</v>
      </c>
      <c r="AY100" s="9" t="n">
        <v>-8</v>
      </c>
      <c r="AZ100" s="10" t="str">
        <f aca="false">IF(AY100="","",IF(AND(AY100&gt;=-20,AY100&lt;=-9.5),"-20 a -9,5",IF(AND(AY100&gt;=-9,AY100&lt;=-6.5),"-9 a -6,5",IF(AY100=-6,"-6",IF(AND(AY100&gt;=-5.5,AY100&lt;=-3),"-5,5 a -3",IF(AND(AY100&gt;=-2.5,AY100&lt;=0),"-2,5 a 0",IF(AND(AY100&gt;=0.5,AY100&lt;=3),"0,5 a 3",IF(AND(AY100&gt;=3.5,AY100&lt;=6),"3,5 a 6","Fuera de rango"))))))))</f>
        <v>-9 a -6,5</v>
      </c>
      <c r="BA100" s="11" t="n">
        <f aca="false">IF(AZ100="","",IF(AZ100="-20 a -9,5",1,IF(AZ100="-9 a -6,5",2,IF(AZ100="-6","NORMA",IF(AZ100="-5,5 a -3",3,IF(AZ100="-2,5 a 0",4,IF(AZ100="0,5 a 3",5,IF(AZ100="3,5 a 6",6,""))))))))</f>
        <v>2</v>
      </c>
      <c r="BB100" s="9" t="n">
        <v>0</v>
      </c>
      <c r="BC100" s="10" t="str">
        <f aca="false" t="array" ref="BC100">IF(BB100="","",_xlfn.IFS(AND(BB100&gt;=0,BB100&lt;=2),"0 a 2",AND(BB100&gt;=2.5,BB100&lt;=4.5),"2,5 a 4,5",AND(BB100&gt;=5,BB100&lt;=7),"5 a 7",AND(BB100&gt;=7.5,BB100&lt;=9.5),"7,5 a 9,5",AND(BB100&gt;=10,BB100&lt;=12),"10 a 12",AND(BB100&gt;=12.5,BB100&lt;=14.5),"12,5 a 14,5",BB100=15,"15",AND(BB100&gt;=15.5,BB100&lt;=17.5),"15,5 a 17,5",AND(BB100&gt;=18,BB100&lt;=20),"18 a 20",AND(BB100&gt;=20.5,BB100&lt;=22.5),"20,5 a 22,5",AND(BB100&gt;=23,BB100&lt;=25),"23 a 25",TRUE(),"Fuera de rango"))</f>
        <v>0 a 2</v>
      </c>
      <c r="BD100" s="11" t="n">
        <f aca="false" t="array" ref="BD100">IF(BC100="","",_xlfn.IFS(BC100="0 a 2",1,BC100="2,5 a 4,5",2,BC100="5 a 7",3,BC100="7,5 a 9,5",4,BC100="10 a 12",5,BC100="12,5 a 14,5",6,BC100="15","NORMA",BC100="15,5 a 17,5",7,BC100="18 a 20",8,BC100="20,5 a 22,5",9,BC100="23 a 25",10,TRUE(),"Fuera de rango"))</f>
        <v>1</v>
      </c>
      <c r="BE100" s="9" t="n">
        <v>28</v>
      </c>
      <c r="BF100" s="10" t="str">
        <f aca="false">IF(BE100="","",IF(AND(BE100&gt;=-20,BE100&lt;=-10),"-20 a -10",IF(AND(BE100&gt;=-9.5,BE100&lt;=0.5),"-9,5 a 0,5",IF(AND(BE100&gt;=1,BE100&lt;=11),"1 a 11",IF(AND(BE100&gt;=11.5,BE100&lt;=20.5),"11,5 a 20,5",IF(BE100=21,"21",IF(AND(BE100&gt;=21.5,BE100&lt;=31.5),"21,5 a 31,5",IF(AND(BE100&gt;=32,BE100&lt;=42),"32 a 42","Fuera de rango"))))))))</f>
        <v>21,5 a 31,5</v>
      </c>
      <c r="BG100" s="11" t="n">
        <f aca="false">IF(BF100="","",IF(BF100="-20 a -10",1,IF(BF100="-9,5 a 0,5",2,IF(BF100="1 a 11",3,IF(BF100="11,5 a 20,5",4,IF(BF100="21","NORMA",IF(BF100="21,5 a 31,5",5,IF(BF100="32 a 42",6,""))))))))</f>
        <v>5</v>
      </c>
      <c r="BH100" s="9" t="n">
        <v>12</v>
      </c>
      <c r="BI100" s="10" t="str">
        <f aca="false">IF(BH100="","",IF(AND(BH100&gt;=-20,BH100&lt;=-15),"-20 a -15",IF(AND(BH100&gt;=-14.5,BH100&lt;=-9.5),"-14,5 a -9,5",IF(AND(BH100&gt;=-9,BH100&lt;=-4),"-9 a -4",IF(AND(BH100&gt;=-3.5,BH100&lt;=2.5),"-3,5 a 2,5",IF(AND(BH100&gt;=3,BH100&lt;=8),"3 a 8",IF(AND(BH100&gt;=8.5,BH100&lt;=14.5),"8,5 a 14,5",IF(BH100=15,"15",IF(AND(BH100&gt;=15.5,BH100&lt;=20.5),"15,5 a 20,5",IF(AND(BH100&gt;=21,BH100&lt;=26),"21 a 26","Fuera de rango"))))))))))</f>
        <v>8,5 a 14,5</v>
      </c>
      <c r="BJ100" s="11" t="n">
        <f aca="false">IF(BI100="","",IF(BI100="-20 a -15",1,IF(BI100="-14,5 a -9,5",2,IF(BI100="-9 a -4",3,IF(BI100="-3,5 a 2,5",4,IF(BI100="3 a 8",5,IF(BI100="8,5 a 14,5",6,IF(BI100="15","NORMA",IF(BI100="15,5 a 20,5",7,IF(BI100="21 a 26",8,IF(BI100="26,5 a 31,5",9,"")))))))))))</f>
        <v>6</v>
      </c>
      <c r="BK100" s="9" t="n">
        <v>0</v>
      </c>
      <c r="BL100" s="10" t="str">
        <f aca="false">IF(BK100="","",IF(AND(BK100&gt;=0,BK100&lt;=2),"0 - 2",IF(AND(BK100&gt;=2.5,BK100&lt;=4.5),"2,5 - 4,5",IF(AND(BK100&gt;=5,BK100&lt;=7),"5 - 7",IF(AND(BK100&gt;=7.5,BK100&lt;=9.5),"7,5 - 9,5",IF(AND(BK100&gt;=10,BK100&lt;=12),"10 - 12",IF(AND(BK100&gt;=12.5,BK100&lt;=13.5),"12,5 - 13,5",IF(BK100=14,"14",IF(AND(BK100&gt;=14.5,BK100&lt;=16.5),"14,5 - 16,5",IF(AND(BK100&gt;=17,BK100&lt;=19),"17 - 19",IF(AND(BK100&gt;=19.5,BK100&lt;=21.5),"19,5 - 21,5",IF(AND(BK100&gt;=22,BK100&lt;=24),"22 - 24",IF(AND(BK100&gt;=24.5,BK100&lt;=26.5),"24,5 - 26,5",IF(AND(BK100&gt;=27,BK100&lt;=29),"27 - 29",IF(AND(BK100&gt;=29.5,BK100&lt;=30),"29,5 - 30","Fuera de rango")))))))))))))))</f>
        <v>0 - 2</v>
      </c>
      <c r="BM100" s="11" t="n">
        <f aca="false">IF(BL100="","",IF(BL100="0 - 2",1,IF(BL100="2,5 - 4,5",2,IF(BL100="5 - 7",3,IF(BL100="7,5 - 9,5",4,IF(BL100="10 - 12",5,IF(BL100="12,5 - 13,5",6,IF(BL100="14","NORMA",IF(BL100="14,5 - 16,5",7,IF(BL100="17 - 19",8,IF(BL100="19,5 - 21,5",9,IF(BL100="22 - 24",10,IF(BL100="24,5 - 26,5",11,IF(BL100="27 - 29",12,IF(BL100="29,5 - 30",13,"")))))))))))))))</f>
        <v>1</v>
      </c>
      <c r="BN100" s="9" t="n">
        <v>24</v>
      </c>
      <c r="BO100" s="10" t="str">
        <f aca="false">IF(BN100="","",IF(AND(BN100&gt;=-20,BN100&lt;=-10),"-20 a -10",IF(AND(BN100&gt;=-9.5,BN100&lt;=0.5),"-9,5 a 0,5",IF(AND(BN100&gt;=1,BN100&lt;=11),"1 a 11",IF(AND(BN100&gt;=11.5,BN100&lt;=21.5),"11,5 a 21,5",IF(BN100=22,"22",IF(AND(BN100&gt;=22.5,BN100&lt;=32.5),"22,5 a 32,5",IF(AND(BN100&gt;=33,BN100&lt;=43),"33 a 43","Fuera de rango"))))))))</f>
        <v>22,5 a 32,5</v>
      </c>
      <c r="BP100" s="11" t="n">
        <f aca="false">IF(BO100="","",IF(BO100="-20 a -10",1,IF(BO100="-9,5 a 0,5",2,IF(BO100="1 a 11",3,IF(BO100="11,5 a 21,5",4,IF(BO100="22","NORMA",IF(BO100="22,5 a 32,5",5,IF(BO100="33 a 43",6,""))))))))</f>
        <v>5</v>
      </c>
      <c r="BQ100" s="9" t="n">
        <v>7</v>
      </c>
      <c r="BR100" s="10" t="str">
        <f aca="false">IF(BQ100="","",IF(AND(BQ100&gt;=-20,BQ100&lt;=-15),"-20 a -15",IF(AND(BQ100&gt;=-14.5,BQ100&lt;=-9.5),"-14,5 a -9,5",IF(AND(BQ100&gt;=-9,BQ100&lt;=-4),"-9 a -4",IF(AND(BQ100&gt;=-3.5,BQ100&lt;=2.5),"-3,5 a 2,5",IF(AND(BQ100&gt;=3,BQ100&lt;=8),"3 a 8",IF(AND(BQ100&gt;=8.5,BQ100&lt;=13.5),"8,5 a 13,5",IF(AND(BQ100&gt;=14,BQ100&lt;=17.5),"14 a 17,5",IF(BQ100=18,"18",IF(AND(BQ100&gt;=18.5,BQ100&lt;=23.5),"18,5 a 23,5",IF(AND(BQ100&gt;=24,BQ100&lt;=29),"24 a 29",IF(AND(BQ100&gt;=29.5,BQ100&lt;=34.5),"29,5 a 34,5",IF(AND(BQ100&gt;=35,BQ100&lt;=40),"35 a 40","Fuera de rango")))))))))))))</f>
        <v>3 a 8</v>
      </c>
      <c r="BS100" s="11" t="n">
        <f aca="false">IF(BR100="","",IF(BR100="-20 a -15",1,IF(BR100="-14,5 a -9,5",2,IF(BR100="-9 a -4",3,IF(BR100="-3,5 a 2,5",4,IF(BR100="3 a 8",5,IF(BR100="8,5 a 13,5",6,IF(BR100="14 a 17,5",7,IF(BR100="18","NORMA",IF(BR100="18,5 a 23,5",8,IF(BR100="24 a 29",9,IF(BR100="29,5 a 34,5",10,IF(BR100="35 a 40",11,"")))))))))))))</f>
        <v>5</v>
      </c>
      <c r="BT100" s="9" t="n">
        <v>0</v>
      </c>
      <c r="BU100" s="10" t="str">
        <f aca="false">IF(BT100="","",IF(AND(BT100&gt;=-20,BT100&lt;=-18),"-20 a -18",IF(AND(BT100&gt;=-17.5,BT100&lt;=-15.5),"-17,5 a -15,5",IF(AND(BT100&gt;=-15,BT100&lt;=-13),"-15 a -13",IF(AND(BT100&gt;=-12.5,BT100&lt;=-10.5),"-12,5 a -10,5",IF(AND(BT100&gt;=-10,BT100&lt;=-8),"-10 a -8",IF(AND(BT100&gt;=-7.5,BT100&lt;=-5.5),"-7,5 a -5,5",IF(AND(BT100&gt;=-5,BT100&lt;=-3),"-5 a -3",IF(AND(BT100&gt;=-2.5,BT100&lt;=-0.5),"-2,5 a -0,5",IF(BT100=0,"0",IF(AND(BT100&gt;=0.5,BT100&lt;=2.5),"0,5 a 2,5",IF(AND(BT100&gt;=3,BT100&lt;=5),"3 a 5",IF(AND(BT100&gt;=5.5,BT100&lt;=7.5),"5,5 a 7,5",IF(AND(BT100&gt;=8,BT100&lt;=10),"8 a 10",IF(AND(BT100&gt;=10.5,BT100&lt;=12.5),"10,5 a 12,5",IF(AND(BT100&gt;=13,BT100&lt;=15),"13 a 15",IF(AND(BT100&gt;=15.5,BT100&lt;=17.5),"15,5 a 17,5",IF(AND(BT100&gt;=18,BT100&lt;=20),"18 a 20","Fuera de rango"))))))))))))))))))</f>
        <v>0</v>
      </c>
      <c r="BV100" s="11" t="str">
        <f aca="false">IF(BT100="","",IF(BT100=0,"NORMA",IF(AND(BT100&gt;=-20,BT100&lt;=-18),2,IF(AND(BT100&gt;=-17.5,BT100&lt;=-15.5),2,IF(AND(BT100&gt;=-15,BT100&lt;=-13),3,IF(AND(BT100&gt;=-12.5,BT100&lt;=-10.5),4,IF(AND(BT100&gt;=-10,BT100&lt;=-8),5,IF(AND(BT100&gt;=-7.5,BT100&lt;=-5.5),6,IF(AND(BT100&gt;=-5,BT100&lt;=-3),7,IF(AND(BT100&gt;=-2.5,BT100&lt;=-0.5),8,IF(AND(BT100&gt;=0.5,BT100&lt;=2.5),9,IF(AND(BT100&gt;=3,BT100&lt;=5),10,IF(AND(BT100&gt;=5.5,BT100&lt;=7.5),11,IF(AND(BT100&gt;=8,BT100&lt;=10),12,IF(AND(BT100&gt;=10.5,BT100&lt;=12.5),13,IF(AND(BT100&gt;=13,BT100&lt;=15),14,IF(AND(BT100&gt;=15.5,BT100&lt;=17.5),15,IF(AND(BT100&gt;=18,BT100&lt;=20),16,"Fuera de rango"))))))))))))))))))</f>
        <v>NORMA</v>
      </c>
      <c r="BW100" s="9" t="n">
        <v>-5.5</v>
      </c>
      <c r="BX100" s="10" t="n">
        <f aca="false">18.5- (0.3*H100)</f>
        <v>8.6</v>
      </c>
      <c r="BY100" s="10" t="n">
        <f aca="false">(BW100)-(BX100)</f>
        <v>-14.1</v>
      </c>
      <c r="BZ100" s="10" t="str">
        <f aca="false">IF(BY100="","",IF(BY100&lt;-27.5,"De -30 a -28",IF(BY100&lt;-25,"De -27,5 a -25,5",IF(BY100&lt;-22.5,"De -25 a -23",IF(BY100&lt;-20,"De -22,5 a -20,5",IF(BY100&lt;-17.5,"De -20 a -18",IF(BY100&lt;-15,"De -17,5 a -15,5",IF(BY100&lt;-12.5,"De -15 a -13",IF(BY100&lt;-10,"De -12,5 a -10,5",IF(BY100&lt;-7.5,"De -10 a -8",IF(BY100&lt;-5,"De -7,5 a -5,5",IF(BY100&lt;-2.5,"De -5 a -3",IF(BY100&lt;0,"De -2,5 a -0,5",IF(BY100&lt;2.5,"De 0 a 2",IF(BY100&lt;5,"De 2,5 a 4,5",IF(BY100&lt;7.5,"De 5 a 7",IF(BY100&lt;10,"De 7,5 a 9,5",IF(BY100&lt;12.5,"De 10 a 12",IF(BY100&lt;15,"De 12,5 a 14,5",IF(BY100&lt;17.5,"De 15 a 17",IF(BY100&lt;20,"De 17,5 a 19,5",IF(BY100&lt;22.5,"De 20 a 22",IF(BY100&lt;25,"De 22,5 a 24,5",IF(BY100&lt;27.5,"De 25 a 27","De 27,5 a 30"))))))))))))))))))))))))</f>
        <v>De -15 a -13</v>
      </c>
      <c r="CA100" s="12" t="n">
        <f aca="false">IF(BY100="","",IF(BY100&lt;=-28,1,IF(BY100&lt;=-25.5,2,IF(BY100&lt;=-23,3,IF(BY100&lt;=-20.5,4,IF(BY100&lt;=-18,5,IF(BY100&lt;=-15.5,6,IF(BY100&lt;=-13,7,IF(BY100&lt;=-10.5,8,IF(BY100&lt;=-8,9,IF(BY100&lt;=-5.5,10,IF(BY100&lt;=-3,11,IF(BY100&lt;=-0.5,12,IF(BY100&lt;=2,13,IF(BY100&lt;=4.5,14,IF(BY100&lt;=7,15,IF(BY100&lt;=9.5,16,IF(BY100&lt;=12,17,IF(BY100&lt;=14.5,18,IF(BY100&lt;=17,19,IF(BY100&lt;=19.5,20,IF(BY100&lt;=22,21,IF(BY100&lt;=24.5,22,IF(BY100&lt;=27,23,IF(BY100&lt;=30,24,"Fuera de rango")))))))))))))))))))))))))</f>
        <v>7</v>
      </c>
      <c r="CB100" s="9" t="n">
        <v>-5.5</v>
      </c>
      <c r="CC100" s="10" t="n">
        <f aca="false">18.5- (0.3*H100)</f>
        <v>8.6</v>
      </c>
      <c r="CD100" s="10" t="n">
        <f aca="false">(CB100)-(CC100)</f>
        <v>-14.1</v>
      </c>
      <c r="CE100" s="10" t="str">
        <f aca="false">IF(CD100="","",IF(CD100&lt;-27.5,"De -30 a -28",IF(CD100&lt;-25,"De -27,5 a -25,5",IF(CD100&lt;-22.5,"De -25 a -23",IF(CD100&lt;-20,"De -22,5 a -20,5",IF(CD100&lt;-17.5,"De -20 a -18",IF(CD100&lt;-15,"De -17,5 a -15,5",IF(CD100&lt;-12.5,"De -15 a -13",IF(CD100&lt;-10,"De -12,5 a -10,5",IF(CD100&lt;-7.5,"De -10 a -8",IF(CD100&lt;-5,"De -7,5 a -5,5",IF(CD100&lt;-2.5,"De -5 a -3",IF(CD100&lt;0,"De -2,5 a -0,5",IF(CD100&lt;=2,"De 0 a 2",IF(CD100&lt;=4.5,"De 2,5 a 4,5",IF(CD100&lt;=7,"De 5 a 7",IF(CD100&lt;=9.5,"De 7,5 a 9,5",IF(CD100&lt;=12,"De 10 a 12",IF(CD100&lt;=14.5,"De 12,5 a 14,5",IF(CD100&lt;=17,"De 15 a 17",IF(CD100&lt;=19.5,"De 17,5 a 19,5",IF(CD100&lt;=22,"De 20 a 22",IF(CD100&lt;=24.5,"De 22,5 a 24,5",IF(CD100&lt;=27,"De 25 a 27","De 27,5 a 30"))))))))))))))))))))))))</f>
        <v>De -15 a -13</v>
      </c>
      <c r="CF100" s="12" t="n">
        <f aca="false">IF(CD100="","",IF(CD100&lt;-27.5,1,IF(CD100&lt;-25,2,IF(CD100&lt;-22.5,3,IF(CD100&lt;-20,4,IF(CD100&lt;-17.5,5,IF(CD100&lt;-15,6,IF(CD100&lt;-12.5,7,IF(CD100&lt;-10,8,IF(CD100&lt;-7.5,9,IF(CD100&lt;-5,10,IF(CD100&lt;-2.5,11,IF(CD100&lt;0,12,IF(CD100&lt;2.5,13,IF(CD100&lt;5,14,IF(CD100&lt;7.5,15,IF(CD100&lt;10,16,IF(CD100&lt;12.5,17,IF(CD100&lt;15,18,IF(CD100&lt;17.5,19,IF(CD100&lt;20,20,IF(CD100&lt;22.5,21,IF(CD100&lt;25,22,IF(CD100&lt;27.5,23,24))))))))))))))))))))))))</f>
        <v>7</v>
      </c>
      <c r="CG100" s="9" t="n">
        <v>-3.75</v>
      </c>
      <c r="CH100" s="10" t="str">
        <f aca="false">IF(CG100="","",IF(AND(CG100&gt;=-10,CG100&lt;=-9.5),"-10 a -9,5",IF(AND(CG100&gt;-9.5,CG100&lt;=-8.5),"-9 a -8,5",IF(AND(CG100&gt;-8.5,CG100&lt;=-7.5),"-8 a -7,5",IF(AND(CG100&gt;-7.5,CG100&lt;=-6.5),"-7 a -6,5",IF(AND(CG100&gt;-6.5,CG100&lt;=-5.5),"-6 a -5,5",IF(AND(CG100&gt;-5.5,CG100&lt;=-4.5),"-5 a -4,5",IF(AND(CG100&gt;-4.5,CG100&lt;=-3.5),"-4 a -3,5",IF(AND(CG100&gt;-3.5,CG100&lt;=-2.5),"-3 a -2,5",IF(CG100=-2.25,"-2,25",IF(AND(CG100&gt;-2.5,CG100&lt;=-1.5),"-2 a -1,5",IF(AND(CG100&gt;-1.5,CG100&lt;=-0.5),"-1 a -0,5",IF(AND(CG100&gt;-0.5,CG100&lt;=0.5),"0 a 0,5",IF(AND(CG100&gt;0.5,CG100&lt;=1.5),"1 a 1,5",IF(AND(CG100&gt;1.5,CG100&lt;=2.5),"2 a 2,5",IF(AND(CG100&gt;2.5,CG100&lt;=3.5),"3 a 3,5",IF(AND(CG100&gt;3.5,CG100&lt;=4.5),"4 a 4,5",IF(AND(CG100&gt;4.5,CG100&lt;=5.5),"5 a 5,5",IF(AND(CG100&gt;5.5,CG100&lt;=6.5),"6 a 6,5",IF(AND(CG100&gt;6.5,CG100&lt;=7.5),"7 a 7,5",IF(AND(CG100&gt;7.5,CG100&lt;=8.5),"8 a 8,5",IF(AND(CG100&gt;8.5,CG100&lt;=9.5),"9 a 9,5",IF(CG100&gt;=10,"10","Fuera de rango")))))))))))))))))))))))</f>
        <v>-4 a -3,5</v>
      </c>
      <c r="CI100" s="11" t="n">
        <f aca="false">IF(CG100="","",IF(CG100=-2.25,"NORMA",IF(CG100&lt;=-9.5,1,IF(CG100&lt;=-8.5,2,IF(CG100&lt;=-7.5,3,IF(CG100&lt;=-6.5,4,IF(CG100&lt;=-5.5,5,IF(CG100&lt;=-4.5,6,IF(CG100&lt;=-3.5,7,IF(CG100&lt;=-2.5,8,IF(CG100&lt;=-1.5,9,IF(CG100&lt;=-0.5,10,IF(CG100&lt;=0.5,11,IF(CG100&lt;=1.5,12,IF(CG100&lt;=2.5,13,IF(CG100&lt;=3.5,14,IF(CG100&lt;=4.5,15,IF(CG100&lt;=5.5,16,IF(CG100&lt;=6.5,17,IF(CG100&lt;=7.5,18,IF(CG100&lt;=8.5,19,IF(CG100&lt;=9.5,20,IF(CG100=10,21,"Fuera de rango")))))))))))))))))))))))</f>
        <v>7</v>
      </c>
      <c r="CJ100" s="9" t="n">
        <v>1.75</v>
      </c>
      <c r="CK100" s="10" t="str">
        <f aca="false">IF(CJ100="","",IF(AND(CJ100&gt;=-6,CJ100&lt;=-5.5),"-6 a -5,5",IF(AND(CJ100&gt;-5.5,CJ100&lt;=-4.5),"-5 a -4,5",IF(AND(CJ100&gt;-4.5,CJ100&lt;=-3.5),"-4 a -3,5",IF(AND(CJ100&gt;-3.5,CJ100&lt;=-2.5),"-3 a -2,5",IF(AND(CJ100&gt;-2.5,CJ100&lt;=-1.5),"-2 a -1,5",IF(AND(CJ100&gt;-1.5,CJ100&lt;=-0.5),"-1 a -0,5",IF(AND(CJ100&gt;-0.5,CJ100&lt;=0.5),"0 a 0,5",IF(AND(CJ100&gt;0.5,CJ100&lt;=1.5),"1 a 1,5",IF(AND(CJ100&gt;1.5,CJ100&lt;2.5),"2",IF(AND(CJ100&gt;=2.5,CJ100&lt;=3),"2,5 a 3",IF(AND(CJ100&gt;3,CJ100&lt;=4),"3,5 a 4",IF(AND(CJ100&gt;4,CJ100&lt;=5),"4,5 a 5",IF(AND(CJ100&gt;5,CJ100&lt;=6),"5,5 a 6",IF(AND(CJ100&gt;6,CJ100&lt;=7),"6,5 a 7",IF(AND(CJ100&gt;7,CJ100&lt;=8),"7,5 a 8",IF(AND(CJ100&gt;8,CJ100&lt;=9.5),"8,5 a 9,5",IF(CJ100=10,"10","Fuera de rango"))))))))))))))))))</f>
        <v>2</v>
      </c>
      <c r="CL100" s="11" t="str">
        <f aca="false">IF(CK100="","",IF(OR(CK100="-6 a -5,5",CK100="-6 - -5,5"),1,IF(OR(CK100="-5 a -4,5",CK100="-5 - -4,5"),2,IF(OR(CK100="-4 a -3,5",CK100="-4 - -3,5"),3,IF(OR(CK100="-3 a -2,5",CK100="-3 - -2,5"),4,IF(OR(CK100="-2 a -1,5",CK100="-2 - -1,5"),5,IF(OR(CK100="-1 a -0,5",CK100="-1 - -0,5"),6,IF(OR(CK100="0 a 0,5",CK100="0 - 0,5"),7,IF(OR(CK100="1 a 1,5",CK100="1 - 1,5"),8,IF(CK100="2","NORMA",IF(OR(CK100="2,5 a 3",CK100="2,5 - 3"),9,IF(OR(CK100="3,5 a 4",CK100="3,5 - 4"),10,IF(OR(CK100="4,5 a 5",CK100="4,5 - 5"),11,IF(OR(CK100="5,5 a 6",CK100="5,5 - 6"),12,IF(OR(CK100="6,5 a 7",CK100="6,5 - 7"),13,IF(OR(CK100="7,5 a 8",CK100="7,5 - 8"),14,IF(OR(CK100="8,5 a 9",CK100="8,5 - 9,5",CK100="9 a 9,5"),15,IF(CK100="10",15,IF(OR(CK100="0,5 a 1",CK100="0,5 - 1"),7,"Fuera de rango")))))))))))))))))))</f>
        <v>NORMA</v>
      </c>
      <c r="CM100" s="10" t="n">
        <v>0</v>
      </c>
      <c r="CN100" s="10" t="str">
        <f aca="false">IF(CM100=0,"0", " ")</f>
        <v>0</v>
      </c>
      <c r="CO100" s="10" t="str">
        <f aca="false">IF(CM100&gt;0,"EME"," ")</f>
        <v> </v>
      </c>
      <c r="CP100" s="10" t="n">
        <v>0</v>
      </c>
      <c r="CQ100" s="10" t="str">
        <f aca="false">IF(CP100&gt;0,"0", " ")</f>
        <v> </v>
      </c>
      <c r="CR100" s="10" t="str">
        <f aca="false">IF(CP100&gt;0,"EME"," ")</f>
        <v> </v>
      </c>
      <c r="CS100" s="9" t="n">
        <v>0</v>
      </c>
      <c r="CT100" s="10" t="str">
        <f aca="false">IF(CS100&gt;0,"1", " ")</f>
        <v> </v>
      </c>
      <c r="CU100" s="10" t="str">
        <f aca="false">IF(CS100&gt;0,"HIP"," ")</f>
        <v> </v>
      </c>
      <c r="CV100" s="9" t="n">
        <v>0</v>
      </c>
      <c r="CW100" s="10" t="str">
        <f aca="false">IF(CV100&gt;0,"1", " ")</f>
        <v> </v>
      </c>
      <c r="CX100" s="10" t="str">
        <f aca="false">IF(CV100&gt;0,"HIP"," ")</f>
        <v> </v>
      </c>
      <c r="CY100" s="9" t="n">
        <v>-1.75</v>
      </c>
      <c r="CZ100" s="11" t="str">
        <f aca="false">IF(CY100&lt;0,"2"," ")</f>
        <v>2</v>
      </c>
      <c r="DA100" s="11" t="str">
        <f aca="false">IF(CY100&lt;0,"MIO"," ")</f>
        <v>MIO</v>
      </c>
      <c r="DB100" s="9" t="n">
        <v>-3.5</v>
      </c>
      <c r="DC100" s="11" t="str">
        <f aca="false">IF(DB100&lt;0,"2"," ")</f>
        <v>2</v>
      </c>
      <c r="DD100" s="11" t="str">
        <f aca="false">IF(DB100&lt;0,"MIO"," ")</f>
        <v>MIO</v>
      </c>
      <c r="DE100" s="9" t="n">
        <v>-1.25</v>
      </c>
      <c r="DF100" s="11" t="str">
        <f aca="false">IF(DE100&lt;0,"3"," ")</f>
        <v>3</v>
      </c>
      <c r="DG100" s="11" t="str">
        <f aca="false">IF(DE100&lt;0,"AST"," ")</f>
        <v>AST</v>
      </c>
      <c r="DH100" s="9" t="n">
        <v>-1.5</v>
      </c>
      <c r="DI100" s="11" t="str">
        <f aca="false">IF(DH100&lt;0,"3"," ")</f>
        <v>3</v>
      </c>
      <c r="DJ100" s="11" t="str">
        <f aca="false">IF(DH100&lt;0,"AST"," ")</f>
        <v>AST</v>
      </c>
      <c r="DK100" s="9" t="n">
        <v>0</v>
      </c>
      <c r="DL100" s="10" t="str">
        <f aca="false">IF(DK100&gt;0,"4"," ")</f>
        <v> </v>
      </c>
      <c r="DM100" s="10" t="str">
        <f aca="false">IF(DK100&gt;0,"PRE"," ")</f>
        <v> </v>
      </c>
      <c r="DN100" s="9" t="n">
        <v>0</v>
      </c>
      <c r="DO100" s="10" t="str">
        <f aca="false">IF(DN100&gt;0,"4"," ")</f>
        <v> </v>
      </c>
      <c r="DP100" s="10" t="str">
        <f aca="false">IF(DN100&gt;0,"PRE"," ")</f>
        <v> </v>
      </c>
      <c r="DQ100" s="12" t="n">
        <v>2</v>
      </c>
      <c r="DR100" s="12" t="n">
        <v>2</v>
      </c>
      <c r="DS100" s="12" t="str">
        <f aca="false">CONCATENATE(CO100,CU100,DA100,DG100,DM100)</f>
        <v>  MIOAST </v>
      </c>
      <c r="DT100" s="10" t="str">
        <f aca="false" t="array" ref="DT100">_xlfn.IFS(DS100="EME    ","0", DS100=" HIP   ","1", DS100="  MIO  ","2", DS100="   AST ","3", DS100="    PRE","4", DS100="EME   PRE","5", DS100=" HIP  PRE","6", DS100=" HIP AST ","7", DS100="  MIO PRE","8", DS100="  MIOAST ","9", DS100="   ASTPRE","10",DS100=" HIP ASTPRE","11", DS100="  MIOASTPRE","12", DS100="     ","0")</f>
        <v>9</v>
      </c>
      <c r="DU100" s="1" t="s">
        <v>154</v>
      </c>
      <c r="DV100" s="1" t="str">
        <f aca="false" t="array" ref="DV100">_xlfn.IFS(DU100="SI","2", DU100="NO","1")</f>
        <v>1</v>
      </c>
      <c r="DW100" s="10" t="n">
        <v>0</v>
      </c>
      <c r="DX100" s="11" t="str">
        <f aca="false">IF(DW100=0,"1","2")</f>
        <v>1</v>
      </c>
      <c r="DY100" s="11" t="str">
        <f aca="false" t="array" ref="DY100">_xlfn.IFS(DW100=0,"0", DW100=0.25, "1", DW100=0.5,"2", DW100=0.75,"3", DW100=1,"4",DW100=1.25,"5", DW100=1.5,"6", DW100=1.75,"7", DW100=2,"8")</f>
        <v>0</v>
      </c>
      <c r="DZ100" s="10" t="n">
        <v>0</v>
      </c>
      <c r="EA100" s="11" t="str">
        <f aca="false">IF(DZ100=0,"1","2")</f>
        <v>1</v>
      </c>
      <c r="EB100" s="11" t="str">
        <f aca="false" t="array" ref="EB100">_xlfn.IFS(DZ100=0,"0", DZ100=0.25, "1", DZ100=0.5,"2", DZ100=0.75,"3", DZ100=1,"4",DZ100=1.25,"5", DZ100=1.5,"6", DZ100=1.75,"7", DZ100=2,"8")</f>
        <v>0</v>
      </c>
      <c r="EC100" s="10" t="n">
        <v>0</v>
      </c>
      <c r="ED100" s="10" t="str">
        <f aca="false">IF(EC100=0,"1","2")</f>
        <v>1</v>
      </c>
      <c r="EE100" s="11" t="str">
        <f aca="false" t="array" ref="EE100">_xlfn.IFS(EC100=0,"0", EC100=-0.25, "1", EC100=-0.5,"2", EC100=-0.75,"3", EC100=-1,"4",EC100=-1.25,"5", EC100=-1.5,"6", EC100=-1.75,"7", EC100=-2,"8", EC100=-2.25,"9",EC100=-2.5,"10", EC100=-2.75,"11", EC100=-3,"12", EC100=-3.25,"13", EC100=-3.5,"14", EC100=-3.75,"15",EC100=-4,"16")</f>
        <v>0</v>
      </c>
      <c r="EF100" s="10" t="n">
        <v>0</v>
      </c>
      <c r="EG100" s="10" t="str">
        <f aca="false">IF(EF100=0,"1","2")</f>
        <v>1</v>
      </c>
      <c r="EH100" s="11" t="str">
        <f aca="false" t="array" ref="EH100">_xlfn.IFS(EF100=0,"0", EF100=-0.25, "1", EF100=-0.5,"2", EF100=-0.75,"3", EF100=-1,"4",EF100=-1.25,"5", EF100=-1.5,"6", EF100=-1.75,"7", EF100=-2,"8", EF100=-2.25,"9",EF100=-2.5,"10", EF100=-2.75,"11", EF100=-3,"12", EF100=-3.25,"13", EF100=-3.5,"14", EF100=-3.75,"15",EF100=-4,"16")</f>
        <v>0</v>
      </c>
      <c r="EI100" s="10" t="n">
        <v>0</v>
      </c>
      <c r="EJ100" s="11" t="str">
        <f aca="false">IF(EI100=0,"1","2")</f>
        <v>1</v>
      </c>
      <c r="EK100" s="11" t="str">
        <f aca="false" t="array" ref="EK100">_xlfn.IFS(EI100=0,"0", EI100=-0.25, "1", EI100=-0.5,"2", EI100=-0.75,"3", EI100=-1,"4",EI100=-1.25,"5", EI100=-1.5,"6", EI100=-1.75,"7", EI100=-2,"8", EI100=-2.25,"9", EI100=-2.25,"9",EI100=-2.5,"10", EI100=-2.75,"11", EI100=-3,"12", EI100=-3.25,"13", EI100=-3.5,"14", EI100=-3.75,"15",EI100=-4,"16", EI100=0.25, "17", EI100=0.5, "18")</f>
        <v>0</v>
      </c>
      <c r="EL100" s="10" t="n">
        <v>0</v>
      </c>
      <c r="EM100" s="11" t="str">
        <f aca="false">IF(EL100=0,"1","2")</f>
        <v>1</v>
      </c>
      <c r="EN100" s="11" t="str">
        <f aca="false" t="array" ref="EN100">_xlfn.IFS(EL100=0.25,"17",EL100=0.5,"18", EL100=0,"0", EL100=-0.25, "1", EL100=-0.5,"2", EL100=-0.75,"3", EL100=-1,"4",EL100=-1.25,"5", EL100=-1.5,"6", EL100=-1.75,"7", EL100=-2,"8",EL100= -2.25,"9",EL100=-2.5,"10",EL100= -2.75,"11",EL100= -3,"12",EL100= -3.25,"13",EL100= -3.5,"14",EL100= -3.75,"15",EL100=-4,"16")</f>
        <v>0</v>
      </c>
      <c r="EO100" s="10" t="n">
        <v>0</v>
      </c>
      <c r="EP100" s="11" t="str">
        <f aca="false">IF(EO100=0,"1","2")</f>
        <v>1</v>
      </c>
      <c r="EQ100" s="11" t="str">
        <f aca="false" t="array" ref="EQ100">_xlfn.IFS(EO100=0,"0", EO100=0.25, "1", EO100=0.5,"2", EO100=0.75,"3", EO100=1,"4",EO100=1.25,"5", EO100=1.5,"6", EO100=1.75,"7", EO100=2,"8", EO100=2.25,"9", EO100=2.25,"9",EO100=2.5,"10", EO100=2.75,"11", EO100=3,"12", EO100=3.25,"13", EO100=3.5,"14", EO100=3.75,"15",EO100=4,"16", EO100=-0.25, "17", bq=-0.5, "18")</f>
        <v>0</v>
      </c>
      <c r="ER100" s="10" t="n">
        <v>0</v>
      </c>
      <c r="ES100" s="11" t="str">
        <f aca="false">IF(ER100=0,"1","2")</f>
        <v>1</v>
      </c>
      <c r="ET100" s="11" t="str">
        <f aca="false" t="array" ref="ET100">_xlfn.IFS(ER100=0,"0", ER100=0.25, "1", ER100=0.5,"2", ER100=0.75,"3", ER100=1,"4",ER100=1.25,"5", ER100=1.5,"6", ER100=1.75,"7", ER100=2,"8", ER100=2.25,"9", ER100=2.25,"9",ER100=2.5,"10", ER100=2.75,"11", ER100=3,"12", ER100=3.25,"13", ER100=3.5,"14", ER100=3.75,"15",ER100=4,"16", ER100=-0.25, "17", bq=-0.5, "18")</f>
        <v>0</v>
      </c>
      <c r="EU100" s="13" t="n">
        <v>21</v>
      </c>
      <c r="EV100" s="14" t="str">
        <f aca="false">VLOOKUP(EU100,LEYENDA!$G$2:$H$8,2,TRUE())</f>
        <v>19-24</v>
      </c>
      <c r="EW100" s="14" t="str">
        <f aca="false" t="array" ref="EW100">_xlfn.IFS(EV100="0-5","1", EV100="6-12","2", EV100="13-18","3", EV100="19-24","4", EV100="25-36","5", EV100="37-48","6", EV100="49-60","7")</f>
        <v>4</v>
      </c>
    </row>
    <row r="101" customFormat="false" ht="13.5" hidden="false" customHeight="false" outlineLevel="0" collapsed="false">
      <c r="A101" s="1" t="n">
        <v>46</v>
      </c>
      <c r="B101" s="32" t="n">
        <v>5</v>
      </c>
      <c r="C101" s="33" t="n">
        <v>42047</v>
      </c>
      <c r="D101" s="6"/>
      <c r="E101" s="5" t="str">
        <f aca="false">VLOOKUP(A101,'286'!$A$3:$J$600,10,FALSE())</f>
        <v>VALLEJO SERRANO, JULIA</v>
      </c>
      <c r="F101" s="4" t="str">
        <f aca="false">VLOOKUP(A101,'286'!$A$3:$I$1768,3,FALSE())</f>
        <v>VASEJU</v>
      </c>
      <c r="G101" s="6" t="n">
        <f aca="false">VLOOKUP(A101,'286'!$A$3:$I$1768,4,FALSE())</f>
        <v>29096</v>
      </c>
      <c r="H101" s="7" t="n">
        <f aca="false">YEAR(C101)-YEAR(G101)</f>
        <v>36</v>
      </c>
      <c r="I101" s="1" t="str">
        <f aca="false">VLOOKUP(H101,LEYENDA!$C$2:$D$6,2,TRUE())</f>
        <v>25-40</v>
      </c>
      <c r="J101" s="5" t="str">
        <f aca="false">VLOOKUP(A101,'286'!$A$3:$I$1768,7,FALSE())</f>
        <v>M</v>
      </c>
      <c r="K101" s="8" t="str">
        <f aca="false">VLOOKUP(A101,'286'!$A$3:$I$1768,2,FALSE())</f>
        <v>OD</v>
      </c>
      <c r="L101" s="4" t="str">
        <f aca="false">VLOOKUP(A101,'286'!$A$3:$I$1768,8,FALSE())</f>
        <v>D</v>
      </c>
      <c r="M101" s="4" t="str">
        <f aca="false">VLOOKUP(A101,'286'!$A$3:$I$1768,9,FALSE())</f>
        <v>I</v>
      </c>
      <c r="N101" s="8" t="str">
        <f aca="false">IF(R101=O101, "MISMA","CONTRARIA")</f>
        <v>CONTRARIA</v>
      </c>
      <c r="O101" s="8" t="str">
        <f aca="false" t="array" ref="O101">_xlfn.IFS(L101="D","1", L101="I","2")</f>
        <v>1</v>
      </c>
      <c r="P101" s="8" t="str">
        <f aca="false" t="array" ref="P101">_xlfn.IFS(K101="OD","1", K101="OI","2")</f>
        <v>1</v>
      </c>
      <c r="Q101" s="1" t="str">
        <f aca="false" t="array" ref="Q101">_xlfn.IFS(J101="M","1", J101="H","2")</f>
        <v>1</v>
      </c>
      <c r="R101" s="8" t="str">
        <f aca="false" t="array" ref="R101">_xlfn.IFS(M101="D","1", M101="I","2")</f>
        <v>2</v>
      </c>
      <c r="S101" s="1" t="str">
        <f aca="false" t="array" ref="S101">_xlfn.IFS(N101="CONTRARIA", "1",N101= "MISMA","2")</f>
        <v>1</v>
      </c>
      <c r="T101" s="1" t="str">
        <f aca="false" t="array" ref="T101">_xlfn.IFS(I101="0-12","1", I101="13-24","2", I101="25-40","3", I101="41-60","4", I101="61-100","5")</f>
        <v>3</v>
      </c>
      <c r="U101" s="9" t="n">
        <v>4</v>
      </c>
      <c r="V101" s="1" t="str">
        <f aca="false">IF(U101="","",IF(AND(U101&gt;=-9,U101&lt;=-6.5),"-9 a -6,5",IF(AND(U101&gt;=-6,U101&lt;=-3.5),"-6 a -3,5",IF(AND(U101&gt;=-3,U101&lt;=-1),"-3 a -1",IF(U101=-0.5,"-0,5",IF(AND(U101&gt;=0,U101&lt;=2.5),"0 a 2,5",IF(AND(U101&gt;=3,U101&lt;=5.5),"3 a 5,5",IF(AND(U101&gt;=6,U101&lt;=8.5),"6 a 8,5",IF(AND(U101&gt;=9,U101&lt;=20),"9 a 20","Fuera de rango")))))))))</f>
        <v>3 a 5,5</v>
      </c>
      <c r="W101" s="11" t="n">
        <f aca="false">IF(V101="","",IF(V101="-9 a -6,5",2,IF(V101="-6 a -3,5",3,IF(V101="-3 a -1",4,IF(V101="-0,5","NORMA",IF(V101="0 a 2,5",5,IF(V101="3 a 5,5",6,IF(V101="6 a 8,5",7,IF(V101="9 a 20",8,"Fuera de rango")))))))))</f>
        <v>6</v>
      </c>
      <c r="X101" s="9" t="n">
        <v>12</v>
      </c>
      <c r="Y101" s="10" t="str">
        <f aca="false">IF(X101="","",IF(AND(X101&gt;=0,X101&lt;=4),"0 a 4",IF(AND(X101&gt;=4.5,X101&lt;=8.5),"4,5 a 8,5",IF(X101=9,"9",IF(AND(X101&gt;=9.5,X101&lt;=13),"9,5 a 13",IF(AND(X101&gt;=13.5,X101&lt;=20),"13,5 a 20",IF(AND(X101&gt;=20.5,X101&lt;=35),"20,5 a 35","Fuera de rango")))))))</f>
        <v>9,5 a 13</v>
      </c>
      <c r="Z101" s="11" t="n">
        <f aca="false">IF(Y101="","",IF(Y101="0 a 4",1,IF(Y101="4,5 a 8,5",2,IF(Y101="9","NORMA",IF(Y101="9,5 a 13",3,IF(Y101="13,5 a 20",4,IF(Y101="20,5 a 35",5,"Fuera de rango")))))))</f>
        <v>3</v>
      </c>
      <c r="AA101" s="9" t="n">
        <v>30</v>
      </c>
      <c r="AB101" s="10" t="str">
        <f aca="false">IF(AA101="","",IF(AND(AA101&gt;=0,AA101&lt;=9),"0 a 9",IF(AND(AA101&gt;=9.5,AA101&lt;=18.5),"9,5 a 18,5",IF(AA101=19,"19",IF(AND(AA101&gt;=19.5,AA101&lt;=28),"19,5 a 28",IF(AND(AA101&gt;=28.5,AA101&lt;=40),"28,5 a 40","Fuera de rango"))))))</f>
        <v>28,5 a 40</v>
      </c>
      <c r="AC101" s="11" t="n">
        <f aca="false" t="array" ref="AC101">_xlfn.IFS(AB101="","",AB101="0 a 9",1,AB101="9,5 a 18,5",2,AB101="19","NORMA",AB101="19,5 a 28",3,AB101="28,5 a 40",4,TRUE(),"Fuera de rango")</f>
        <v>4</v>
      </c>
      <c r="AD101" s="9" t="n">
        <v>7</v>
      </c>
      <c r="AE101" s="10" t="str">
        <f aca="false">IF(AD101="","",IF(AND(AD101&gt;=-10,AD101&lt;=0),"De -10 a 0",IF(AND(AD101&gt;=0.5,AD101&lt;=9.5),"0,5 a 9,5",IF(AD101=10,"10",IF(AND(AD101&gt;=10.5,AD101&lt;=20),"10,5 a 20",IF(AND(AD101&gt;=20.5,AD101&lt;=40),"20,5 a 40","Fuera de rango"))))))</f>
        <v>0,5 a 9,5</v>
      </c>
      <c r="AF101" s="12" t="n">
        <f aca="false">IF(AD101="","",IF(AND(AD101&gt;=-10,AD101&lt;=0),1,IF(AND(AD101&gt;=0.5,AD101&lt;=9.5),2,IF(AD101=10,"NORMA",IF(AND(AD101&gt;=10.5,AD101&lt;=20),3,IF(AND(AD101&gt;=20.5,AD101&lt;=40),4,""))))))</f>
        <v>2</v>
      </c>
      <c r="AG101" s="9" t="n">
        <v>10</v>
      </c>
      <c r="AH101" s="10" t="str">
        <f aca="false">IF(AG101="","",IF(AND(AG101&gt;=0,AG101&lt;=4),"0 a 4",IF(AND(AG101&gt;=4.5,AG101&lt;=8.5),"4,5 a 8,5",IF(AG101=9,"9",IF(AND(AG101&gt;=9.5,AG101&lt;=13),"9,5 a 13",IF(AND(AG101&gt;=13.5,AG101&lt;=25),"13,5 a 25","Fuera de rango"))))))</f>
        <v>9,5 a 13</v>
      </c>
      <c r="AI101" s="11" t="n">
        <f aca="false">IF(AH101="","",IF(AH101="0 a 4",1,IF(AH101="4,5 a 8,5",2,IF(AH101="9","NORMA",IF(AH101="9,5 a 13",3,IF(AH101="13,5 a 25",4,""))))))</f>
        <v>3</v>
      </c>
      <c r="AJ101" s="9" t="n">
        <v>5</v>
      </c>
      <c r="AK101" s="10" t="str">
        <f aca="false">IF(AJ101="","",IF(AND(AJ101&gt;=-15,AJ101&lt;=-10.5),"-15 a -10,5",IF(AND(AJ101&gt;=-10,AJ101&lt;=-4),"-10 a -4",IF(AND(AJ101&gt;=-4.5,AJ101&lt;=0),"-4,5 a 0",IF(AND(AJ101&gt;=0.5,AJ101&lt;=4.5),"0,5 a 4,5",IF(AJ101=5,"5",IF(AND(AJ101&gt;=5.5,AJ101&lt;=10),"5,5 a 10",IF(AND(AJ101&gt;=10.5,AJ101&lt;=20),"10,5 a 20","Fuera de rango"))))))))</f>
        <v>5</v>
      </c>
      <c r="AL101" s="11" t="str">
        <f aca="false">IF(AK101="","",IF(AK101="-15 a -10,5",1,IF(AK101="-10 a -4",2,IF(AK101="-4,5 a 0",3,IF(AK101="0,5 a 4,5",4,IF(AK101="5","NORMA",IF(AK101="5,5 a 10",5,IF(AK101="10,5 a 20",6,"Error"))))))))</f>
        <v>NORMA</v>
      </c>
      <c r="AM101" s="9" t="n">
        <v>1</v>
      </c>
      <c r="AN101" s="10" t="str">
        <f aca="false">IF(AM101="","",IF(AND(AM101&gt;=-7.5,AM101&lt;=-5.5),"-7,5 a -5,5",IF(AND(AM101&gt;=-5,AM101&lt;=-3),"-5 a -3",IF(AND(AM101&gt;=-2.5,AM101&lt;=-0.5),"-2,5 a -0,5",IF(AM101=0,"0,00",IF(AND(AM101&gt;=0.5,AM101&lt;=2.5),"0,5 a 2,5",IF(AND(AM101&gt;=3,AM101&lt;=5),"3 a 5",IF(AND(AM101&gt;=5.5,AM101&lt;=7.5),"5,5 a 7,5",IF(AND(AM101&gt;=8,AM101&lt;=10),"8 a 10","Fuera de rango")))))))))</f>
        <v>0,5 a 2,5</v>
      </c>
      <c r="AO101" s="11" t="n">
        <f aca="false">IF(AN101="","",IF(AN101="-7,5 a -5,5",1,IF(AN101="-5 a -3",2,IF(AN101="-2,5 a -0,5",3,IF(AN101="0,00","NORMA",IF(AN101="0,5 a 2,5",4,IF(AN101="3 a 5",5,IF(AN101="5,5 a 7,5",6,IF(AN101="8 a 10",7,"Error")))))))))</f>
        <v>4</v>
      </c>
      <c r="AP101" s="9" t="n">
        <v>-3</v>
      </c>
      <c r="AQ101" s="10" t="str">
        <f aca="false">IF(AP101="","",IF(AND(AP101&gt;=-20,AP101&lt;=-9.5),"-20 a -9,5",IF(AND(AP101&gt;=-9,AP101&lt;=-6.5),"-9 a -6,5",IF(AP101=-6,"-6",IF(AND(AP101&gt;=-5.5,AP101&lt;=-3),"-5,5 a -3",IF(AND(AP101&gt;=-2.5,AP101&lt;=0),"-2,5 a 0",IF(AND(AP101&gt;=0.5,AP101&lt;=3),"0,5 a 3",IF(AND(AP101&gt;=3.5,AP101&lt;=6),"3,5 a 6",IF(AND(AP101&gt;=6.5,AP101&lt;=9),"6,5 a 9",IF(AND(AP101&gt;=9.5,AP101&lt;=20),"9,5 a 20","Fuera de rango"))))))))))</f>
        <v>-5,5 a -3</v>
      </c>
      <c r="AR101" s="11" t="n">
        <f aca="false">IF(AQ101="","",IF(AQ101="-20 a -9,5",1,IF(AQ101="-9 a -6,5",2,IF(AQ101="-6","NORMA",IF(AQ101="-5,5 a -3",3,IF(AQ101="-2,5 a 0",4,IF(AQ101="0,5 a 3",5,IF(AQ101="3,5 a 6",6,IF(AQ101="6,5 a 9",7,IF(AQ101="9,5 a 20",8,""))))))))))</f>
        <v>3</v>
      </c>
      <c r="AS101" s="9" t="n">
        <v>7</v>
      </c>
      <c r="AT101" s="10" t="str">
        <f aca="false">IF(AS101="","",IF(AND(AS101&gt;=-16,AS101&lt;=-14),"-16 a -14",IF(AND(AS101&gt;=-13.5,AS101&lt;=-11.5),"-13,5 a -11,5",IF(AND(AS101&gt;=-11,AS101&lt;=-9),"-11 a -9",IF(AND(AS101&gt;=-8.5,AS101&lt;=-6.5),"-8,5 a -6,5",IF(AND(AS101&gt;=-6,AS101&lt;=-4),"-6 a -4",IF(AND(AS101&gt;=-3.5,AS101&lt;=-1.5),"-3,5 a -1,5",IF(AND(AS101&gt;=-1,AS101&lt;=1),"-1 a 1",IF(AND(AS101&gt;=1.5,AS101&lt;=3.5),"1,5 a 3,5",IF(AND(AS101&gt;=4,AS101&lt;=6),"4 a 6",IF(AND(AS101&gt;=6.5,AS101&lt;=8.5),"6,5 a 8,5",IF(AND(AS101&gt;=9,AS101&lt;=11),"9 a 11",IF(AND(AS101&gt;=11.5,AS101&lt;=13.5),"11,5 a 13,5",IF(AND(AS101&gt;=14,AS101&lt;=16),"14 a 16",IF(AND(AS101&gt;=16.5,AS101&lt;=18.5),"16,5 a 18,5",IF(AND(AS101&gt;=19,AS101&lt;=21),"19 a 21","Fuera de rango"))))))))))))))))</f>
        <v>6,5 a 8,5</v>
      </c>
      <c r="AU101" s="11" t="n">
        <f aca="false" t="array" ref="AU101">IF(AT101="","",_xlfn.IFS(AT101="-16 a -14",1,AT101="-13,5 a -11,5",2,AT101="-11 a -9",3,AT101="-8,5 a -6,5",4,AT101="-6 a -4",5,AT101="-3,5 a -1,5",6,AT101="-1 a 1",7,AT101="1,5 a 3,5",8,AT101="4 a 6","NORMA",AT101="6,5 a 8,5",9,AT101="9 a 11",10,AT101="11,5 a 13,5",11,AT101="14 a 16",12,AT101="16,5 a 18,5",13,AT101="19 a 21",14,TRUE(),""))</f>
        <v>9</v>
      </c>
      <c r="AV101" s="9" t="n">
        <v>0.25</v>
      </c>
      <c r="AW101" s="10" t="str">
        <f aca="false">IF(AV101="","",IF(AND(AV101&gt;=-1,AV101&lt;=-0.5),"-1 a -0,5",IF(AND(AV101&gt;-0.5,AV101&lt;=0),"De -0,5 a 0",IF(AND(AV101&gt;=0.25,AV101&lt;=0.75),"0,25 a 0,75",IF(AND(AV101&gt;=1,AV101&lt;=1.5),"1 a 1,5",IF(AND(AV101&gt;=1.75,AV101&lt;=2.25),"1,75 a 2,25",IF(AND(AV101&gt;=2.5,AV101&lt;=3),"2,5 a 3",IF(AND(AV101&gt;=3.25,AV101&lt;=3.75),"3,25 a 3,75","Fuera de rango"))))))))</f>
        <v>0,25 a 0,75</v>
      </c>
      <c r="AX101" s="11" t="str">
        <f aca="false">IF(AW101="","",IF(OR(AW101="-1 a -0,5",AW101="-1 a -0.5"),1,IF(OR(AW101="De -0,5 a 0",AW101="-0,5 a 0",AW101="De -0.5 a 0"),2,IF(OR(AW101="0,25 a 0,75",AW101="0.25 a 0.75"),"NORMA",IF(OR(AW101="1 a 1,5",AW101="1 a 1.5"),3,IF(OR(AW101="1,75 a 2,25",AW101="1.75 a 2.25"),4,IF(OR(AW101="2,5 a 3",AW101="2.5 a 3"),5,IF(OR(AW101="3,25 a 3,75",AW101="3.25 a 3.75"),6,""))))))))</f>
        <v>NORMA</v>
      </c>
      <c r="AY101" s="9" t="n">
        <v>-5</v>
      </c>
      <c r="AZ101" s="10" t="str">
        <f aca="false">IF(AY101="","",IF(AND(AY101&gt;=-20,AY101&lt;=-9.5),"-20 a -9,5",IF(AND(AY101&gt;=-9,AY101&lt;=-6.5),"-9 a -6,5",IF(AY101=-6,"-6",IF(AND(AY101&gt;=-5.5,AY101&lt;=-3),"-5,5 a -3",IF(AND(AY101&gt;=-2.5,AY101&lt;=0),"-2,5 a 0",IF(AND(AY101&gt;=0.5,AY101&lt;=3),"0,5 a 3",IF(AND(AY101&gt;=3.5,AY101&lt;=6),"3,5 a 6","Fuera de rango"))))))))</f>
        <v>-5,5 a -3</v>
      </c>
      <c r="BA101" s="11" t="n">
        <f aca="false">IF(AZ101="","",IF(AZ101="-20 a -9,5",1,IF(AZ101="-9 a -6,5",2,IF(AZ101="-6","NORMA",IF(AZ101="-5,5 a -3",3,IF(AZ101="-2,5 a 0",4,IF(AZ101="0,5 a 3",5,IF(AZ101="3,5 a 6",6,""))))))))</f>
        <v>3</v>
      </c>
      <c r="BB101" s="9" t="n">
        <v>28</v>
      </c>
      <c r="BC101" s="10" t="str">
        <f aca="false" t="array" ref="BC101">IF(BB101="","",_xlfn.IFS(AND(BB101&gt;=0,BB101&lt;=2),"0 a 2",AND(BB101&gt;=2.5,BB101&lt;=4.5),"2,5 a 4,5",AND(BB101&gt;=5,BB101&lt;=7),"5 a 7",AND(BB101&gt;=7.5,BB101&lt;=9.5),"7,5 a 9,5",AND(BB101&gt;=10,BB101&lt;=12),"10 a 12",AND(BB101&gt;=12.5,BB101&lt;=14.5),"12,5 a 14,5",BB101=15,"15",AND(BB101&gt;=15.5,BB101&lt;=17.5),"15,5 a 17,5",AND(BB101&gt;=18,BB101&lt;=20),"18 a 20",AND(BB101&gt;=20.5,BB101&lt;=22.5),"20,5 a 22,5",AND(BB101&gt;=23,BB101&lt;=25),"23 a 25",TRUE(),"Fuera de rango"))</f>
        <v>Fuera de rango</v>
      </c>
      <c r="BD101" s="11" t="str">
        <f aca="false" t="array" ref="BD101">IF(BC101="","",_xlfn.IFS(BC101="0 a 2",1,BC101="2,5 a 4,5",2,BC101="5 a 7",3,BC101="7,5 a 9,5",4,BC101="10 a 12",5,BC101="12,5 a 14,5",6,BC101="15","NORMA",BC101="15,5 a 17,5",7,BC101="18 a 20",8,BC101="20,5 a 22,5",9,BC101="23 a 25",10,TRUE(),"Fuera de rango"))</f>
        <v>Fuera de rango</v>
      </c>
      <c r="BE101" s="9" t="n">
        <v>40</v>
      </c>
      <c r="BF101" s="10" t="str">
        <f aca="false">IF(BE101="","",IF(AND(BE101&gt;=-20,BE101&lt;=-10),"-20 a -10",IF(AND(BE101&gt;=-9.5,BE101&lt;=0.5),"-9,5 a 0,5",IF(AND(BE101&gt;=1,BE101&lt;=11),"1 a 11",IF(AND(BE101&gt;=11.5,BE101&lt;=20.5),"11,5 a 20,5",IF(BE101=21,"21",IF(AND(BE101&gt;=21.5,BE101&lt;=31.5),"21,5 a 31,5",IF(AND(BE101&gt;=32,BE101&lt;=42),"32 a 42","Fuera de rango"))))))))</f>
        <v>32 a 42</v>
      </c>
      <c r="BG101" s="11" t="n">
        <f aca="false">IF(BF101="","",IF(BF101="-20 a -10",1,IF(BF101="-9,5 a 0,5",2,IF(BF101="1 a 11",3,IF(BF101="11,5 a 20,5",4,IF(BF101="21","NORMA",IF(BF101="21,5 a 31,5",5,IF(BF101="32 a 42",6,""))))))))</f>
        <v>6</v>
      </c>
      <c r="BH101" s="9" t="n">
        <v>16</v>
      </c>
      <c r="BI101" s="10" t="str">
        <f aca="false">IF(BH101="","",IF(AND(BH101&gt;=-20,BH101&lt;=-15),"-20 a -15",IF(AND(BH101&gt;=-14.5,BH101&lt;=-9.5),"-14,5 a -9,5",IF(AND(BH101&gt;=-9,BH101&lt;=-4),"-9 a -4",IF(AND(BH101&gt;=-3.5,BH101&lt;=2.5),"-3,5 a 2,5",IF(AND(BH101&gt;=3,BH101&lt;=8),"3 a 8",IF(AND(BH101&gt;=8.5,BH101&lt;=14.5),"8,5 a 14,5",IF(BH101=15,"15",IF(AND(BH101&gt;=15.5,BH101&lt;=20.5),"15,5 a 20,5",IF(AND(BH101&gt;=21,BH101&lt;=26),"21 a 26","Fuera de rango"))))))))))</f>
        <v>15,5 a 20,5</v>
      </c>
      <c r="BJ101" s="11" t="n">
        <f aca="false">IF(BI101="","",IF(BI101="-20 a -15",1,IF(BI101="-14,5 a -9,5",2,IF(BI101="-9 a -4",3,IF(BI101="-3,5 a 2,5",4,IF(BI101="3 a 8",5,IF(BI101="8,5 a 14,5",6,IF(BI101="15","NORMA",IF(BI101="15,5 a 20,5",7,IF(BI101="21 a 26",8,IF(BI101="26,5 a 31,5",9,"")))))))))))</f>
        <v>7</v>
      </c>
      <c r="BK101" s="9" t="n">
        <v>11</v>
      </c>
      <c r="BL101" s="10" t="str">
        <f aca="false">IF(BK101="","",IF(AND(BK101&gt;=0,BK101&lt;=2),"0 - 2",IF(AND(BK101&gt;=2.5,BK101&lt;=4.5),"2,5 - 4,5",IF(AND(BK101&gt;=5,BK101&lt;=7),"5 - 7",IF(AND(BK101&gt;=7.5,BK101&lt;=9.5),"7,5 - 9,5",IF(AND(BK101&gt;=10,BK101&lt;=12),"10 - 12",IF(AND(BK101&gt;=12.5,BK101&lt;=13.5),"12,5 - 13,5",IF(BK101=14,"14",IF(AND(BK101&gt;=14.5,BK101&lt;=16.5),"14,5 - 16,5",IF(AND(BK101&gt;=17,BK101&lt;=19),"17 - 19",IF(AND(BK101&gt;=19.5,BK101&lt;=21.5),"19,5 - 21,5",IF(AND(BK101&gt;=22,BK101&lt;=24),"22 - 24",IF(AND(BK101&gt;=24.5,BK101&lt;=26.5),"24,5 - 26,5",IF(AND(BK101&gt;=27,BK101&lt;=29),"27 - 29",IF(AND(BK101&gt;=29.5,BK101&lt;=30),"29,5 - 30","Fuera de rango")))))))))))))))</f>
        <v>10 - 12</v>
      </c>
      <c r="BM101" s="11" t="n">
        <f aca="false">IF(BL101="","",IF(BL101="0 - 2",1,IF(BL101="2,5 - 4,5",2,IF(BL101="5 - 7",3,IF(BL101="7,5 - 9,5",4,IF(BL101="10 - 12",5,IF(BL101="12,5 - 13,5",6,IF(BL101="14","NORMA",IF(BL101="14,5 - 16,5",7,IF(BL101="17 - 19",8,IF(BL101="19,5 - 21,5",9,IF(BL101="22 - 24",10,IF(BL101="24,5 - 26,5",11,IF(BL101="27 - 29",12,IF(BL101="29,5 - 30",13,"")))))))))))))))</f>
        <v>5</v>
      </c>
      <c r="BN101" s="9" t="n">
        <v>24</v>
      </c>
      <c r="BO101" s="10" t="str">
        <f aca="false">IF(BN101="","",IF(AND(BN101&gt;=-20,BN101&lt;=-10),"-20 a -10",IF(AND(BN101&gt;=-9.5,BN101&lt;=0.5),"-9,5 a 0,5",IF(AND(BN101&gt;=1,BN101&lt;=11),"1 a 11",IF(AND(BN101&gt;=11.5,BN101&lt;=21.5),"11,5 a 21,5",IF(BN101=22,"22",IF(AND(BN101&gt;=22.5,BN101&lt;=32.5),"22,5 a 32,5",IF(AND(BN101&gt;=33,BN101&lt;=43),"33 a 43","Fuera de rango"))))))))</f>
        <v>22,5 a 32,5</v>
      </c>
      <c r="BP101" s="11" t="n">
        <f aca="false">IF(BO101="","",IF(BO101="-20 a -10",1,IF(BO101="-9,5 a 0,5",2,IF(BO101="1 a 11",3,IF(BO101="11,5 a 21,5",4,IF(BO101="22","NORMA",IF(BO101="22,5 a 32,5",5,IF(BO101="33 a 43",6,""))))))))</f>
        <v>5</v>
      </c>
      <c r="BQ101" s="9" t="n">
        <v>7</v>
      </c>
      <c r="BR101" s="10" t="str">
        <f aca="false">IF(BQ101="","",IF(AND(BQ101&gt;=-20,BQ101&lt;=-15),"-20 a -15",IF(AND(BQ101&gt;=-14.5,BQ101&lt;=-9.5),"-14,5 a -9,5",IF(AND(BQ101&gt;=-9,BQ101&lt;=-4),"-9 a -4",IF(AND(BQ101&gt;=-3.5,BQ101&lt;=2.5),"-3,5 a 2,5",IF(AND(BQ101&gt;=3,BQ101&lt;=8),"3 a 8",IF(AND(BQ101&gt;=8.5,BQ101&lt;=13.5),"8,5 a 13,5",IF(AND(BQ101&gt;=14,BQ101&lt;=17.5),"14 a 17,5",IF(BQ101=18,"18",IF(AND(BQ101&gt;=18.5,BQ101&lt;=23.5),"18,5 a 23,5",IF(AND(BQ101&gt;=24,BQ101&lt;=29),"24 a 29",IF(AND(BQ101&gt;=29.5,BQ101&lt;=34.5),"29,5 a 34,5",IF(AND(BQ101&gt;=35,BQ101&lt;=40),"35 a 40","Fuera de rango")))))))))))))</f>
        <v>3 a 8</v>
      </c>
      <c r="BS101" s="11" t="n">
        <f aca="false">IF(BR101="","",IF(BR101="-20 a -15",1,IF(BR101="-14,5 a -9,5",2,IF(BR101="-9 a -4",3,IF(BR101="-3,5 a 2,5",4,IF(BR101="3 a 8",5,IF(BR101="8,5 a 13,5",6,IF(BR101="14 a 17,5",7,IF(BR101="18","NORMA",IF(BR101="18,5 a 23,5",8,IF(BR101="24 a 29",9,IF(BR101="29,5 a 34,5",10,IF(BR101="35 a 40",11,"")))))))))))))</f>
        <v>5</v>
      </c>
      <c r="BT101" s="9" t="n">
        <v>0</v>
      </c>
      <c r="BU101" s="10" t="str">
        <f aca="false">IF(BT101="","",IF(AND(BT101&gt;=-20,BT101&lt;=-18),"-20 a -18",IF(AND(BT101&gt;=-17.5,BT101&lt;=-15.5),"-17,5 a -15,5",IF(AND(BT101&gt;=-15,BT101&lt;=-13),"-15 a -13",IF(AND(BT101&gt;=-12.5,BT101&lt;=-10.5),"-12,5 a -10,5",IF(AND(BT101&gt;=-10,BT101&lt;=-8),"-10 a -8",IF(AND(BT101&gt;=-7.5,BT101&lt;=-5.5),"-7,5 a -5,5",IF(AND(BT101&gt;=-5,BT101&lt;=-3),"-5 a -3",IF(AND(BT101&gt;=-2.5,BT101&lt;=-0.5),"-2,5 a -0,5",IF(BT101=0,"0",IF(AND(BT101&gt;=0.5,BT101&lt;=2.5),"0,5 a 2,5",IF(AND(BT101&gt;=3,BT101&lt;=5),"3 a 5",IF(AND(BT101&gt;=5.5,BT101&lt;=7.5),"5,5 a 7,5",IF(AND(BT101&gt;=8,BT101&lt;=10),"8 a 10",IF(AND(BT101&gt;=10.5,BT101&lt;=12.5),"10,5 a 12,5",IF(AND(BT101&gt;=13,BT101&lt;=15),"13 a 15",IF(AND(BT101&gt;=15.5,BT101&lt;=17.5),"15,5 a 17,5",IF(AND(BT101&gt;=18,BT101&lt;=20),"18 a 20","Fuera de rango"))))))))))))))))))</f>
        <v>0</v>
      </c>
      <c r="BV101" s="11" t="str">
        <f aca="false">IF(BT101="","",IF(BT101=0,"NORMA",IF(AND(BT101&gt;=-20,BT101&lt;=-18),2,IF(AND(BT101&gt;=-17.5,BT101&lt;=-15.5),2,IF(AND(BT101&gt;=-15,BT101&lt;=-13),3,IF(AND(BT101&gt;=-12.5,BT101&lt;=-10.5),4,IF(AND(BT101&gt;=-10,BT101&lt;=-8),5,IF(AND(BT101&gt;=-7.5,BT101&lt;=-5.5),6,IF(AND(BT101&gt;=-5,BT101&lt;=-3),7,IF(AND(BT101&gt;=-2.5,BT101&lt;=-0.5),8,IF(AND(BT101&gt;=0.5,BT101&lt;=2.5),9,IF(AND(BT101&gt;=3,BT101&lt;=5),10,IF(AND(BT101&gt;=5.5,BT101&lt;=7.5),11,IF(AND(BT101&gt;=8,BT101&lt;=10),12,IF(AND(BT101&gt;=10.5,BT101&lt;=12.5),13,IF(AND(BT101&gt;=13,BT101&lt;=15),14,IF(AND(BT101&gt;=15.5,BT101&lt;=17.5),15,IF(AND(BT101&gt;=18,BT101&lt;=20),16,"Fuera de rango"))))))))))))))))))</f>
        <v>NORMA</v>
      </c>
      <c r="BW101" s="9" t="n">
        <v>-4.5</v>
      </c>
      <c r="BX101" s="10" t="n">
        <f aca="false">18.5- (0.3*H101)</f>
        <v>7.7</v>
      </c>
      <c r="BY101" s="10" t="n">
        <f aca="false">(BW101)-(BX101)</f>
        <v>-12.2</v>
      </c>
      <c r="BZ101" s="10" t="str">
        <f aca="false">IF(BY101="","",IF(BY101&lt;-27.5,"De -30 a -28",IF(BY101&lt;-25,"De -27,5 a -25,5",IF(BY101&lt;-22.5,"De -25 a -23",IF(BY101&lt;-20,"De -22,5 a -20,5",IF(BY101&lt;-17.5,"De -20 a -18",IF(BY101&lt;-15,"De -17,5 a -15,5",IF(BY101&lt;-12.5,"De -15 a -13",IF(BY101&lt;-10,"De -12,5 a -10,5",IF(BY101&lt;-7.5,"De -10 a -8",IF(BY101&lt;-5,"De -7,5 a -5,5",IF(BY101&lt;-2.5,"De -5 a -3",IF(BY101&lt;0,"De -2,5 a -0,5",IF(BY101&lt;2.5,"De 0 a 2",IF(BY101&lt;5,"De 2,5 a 4,5",IF(BY101&lt;7.5,"De 5 a 7",IF(BY101&lt;10,"De 7,5 a 9,5",IF(BY101&lt;12.5,"De 10 a 12",IF(BY101&lt;15,"De 12,5 a 14,5",IF(BY101&lt;17.5,"De 15 a 17",IF(BY101&lt;20,"De 17,5 a 19,5",IF(BY101&lt;22.5,"De 20 a 22",IF(BY101&lt;25,"De 22,5 a 24,5",IF(BY101&lt;27.5,"De 25 a 27","De 27,5 a 30"))))))))))))))))))))))))</f>
        <v>De -12,5 a -10,5</v>
      </c>
      <c r="CA101" s="12" t="n">
        <f aca="false">IF(BY101="","",IF(BY101&lt;=-28,1,IF(BY101&lt;=-25.5,2,IF(BY101&lt;=-23,3,IF(BY101&lt;=-20.5,4,IF(BY101&lt;=-18,5,IF(BY101&lt;=-15.5,6,IF(BY101&lt;=-13,7,IF(BY101&lt;=-10.5,8,IF(BY101&lt;=-8,9,IF(BY101&lt;=-5.5,10,IF(BY101&lt;=-3,11,IF(BY101&lt;=-0.5,12,IF(BY101&lt;=2,13,IF(BY101&lt;=4.5,14,IF(BY101&lt;=7,15,IF(BY101&lt;=9.5,16,IF(BY101&lt;=12,17,IF(BY101&lt;=14.5,18,IF(BY101&lt;=17,19,IF(BY101&lt;=19.5,20,IF(BY101&lt;=22,21,IF(BY101&lt;=24.5,22,IF(BY101&lt;=27,23,IF(BY101&lt;=30,24,"Fuera de rango")))))))))))))))))))))))))</f>
        <v>8</v>
      </c>
      <c r="CB101" s="9" t="n">
        <v>-5</v>
      </c>
      <c r="CC101" s="10" t="n">
        <f aca="false">18.5- (0.3*H101)</f>
        <v>7.7</v>
      </c>
      <c r="CD101" s="10" t="n">
        <f aca="false">(CB101)-(CC101)</f>
        <v>-12.7</v>
      </c>
      <c r="CE101" s="10" t="str">
        <f aca="false">IF(CD101="","",IF(CD101&lt;-27.5,"De -30 a -28",IF(CD101&lt;-25,"De -27,5 a -25,5",IF(CD101&lt;-22.5,"De -25 a -23",IF(CD101&lt;-20,"De -22,5 a -20,5",IF(CD101&lt;-17.5,"De -20 a -18",IF(CD101&lt;-15,"De -17,5 a -15,5",IF(CD101&lt;-12.5,"De -15 a -13",IF(CD101&lt;-10,"De -12,5 a -10,5",IF(CD101&lt;-7.5,"De -10 a -8",IF(CD101&lt;-5,"De -7,5 a -5,5",IF(CD101&lt;-2.5,"De -5 a -3",IF(CD101&lt;0,"De -2,5 a -0,5",IF(CD101&lt;=2,"De 0 a 2",IF(CD101&lt;=4.5,"De 2,5 a 4,5",IF(CD101&lt;=7,"De 5 a 7",IF(CD101&lt;=9.5,"De 7,5 a 9,5",IF(CD101&lt;=12,"De 10 a 12",IF(CD101&lt;=14.5,"De 12,5 a 14,5",IF(CD101&lt;=17,"De 15 a 17",IF(CD101&lt;=19.5,"De 17,5 a 19,5",IF(CD101&lt;=22,"De 20 a 22",IF(CD101&lt;=24.5,"De 22,5 a 24,5",IF(CD101&lt;=27,"De 25 a 27","De 27,5 a 30"))))))))))))))))))))))))</f>
        <v>De -15 a -13</v>
      </c>
      <c r="CF101" s="12" t="n">
        <f aca="false">IF(CD101="","",IF(CD101&lt;-27.5,1,IF(CD101&lt;-25,2,IF(CD101&lt;-22.5,3,IF(CD101&lt;-20,4,IF(CD101&lt;-17.5,5,IF(CD101&lt;-15,6,IF(CD101&lt;-12.5,7,IF(CD101&lt;-10,8,IF(CD101&lt;-7.5,9,IF(CD101&lt;-5,10,IF(CD101&lt;-2.5,11,IF(CD101&lt;0,12,IF(CD101&lt;2.5,13,IF(CD101&lt;5,14,IF(CD101&lt;7.5,15,IF(CD101&lt;10,16,IF(CD101&lt;12.5,17,IF(CD101&lt;15,18,IF(CD101&lt;17.5,19,IF(CD101&lt;20,20,IF(CD101&lt;22.5,21,IF(CD101&lt;25,22,IF(CD101&lt;27.5,23,24))))))))))))))))))))))))</f>
        <v>7</v>
      </c>
      <c r="CG101" s="9" t="n">
        <v>-3.25</v>
      </c>
      <c r="CH101" s="10" t="str">
        <f aca="false">IF(CG101="","",IF(AND(CG101&gt;=-10,CG101&lt;=-9.5),"-10 a -9,5",IF(AND(CG101&gt;-9.5,CG101&lt;=-8.5),"-9 a -8,5",IF(AND(CG101&gt;-8.5,CG101&lt;=-7.5),"-8 a -7,5",IF(AND(CG101&gt;-7.5,CG101&lt;=-6.5),"-7 a -6,5",IF(AND(CG101&gt;-6.5,CG101&lt;=-5.5),"-6 a -5,5",IF(AND(CG101&gt;-5.5,CG101&lt;=-4.5),"-5 a -4,5",IF(AND(CG101&gt;-4.5,CG101&lt;=-3.5),"-4 a -3,5",IF(AND(CG101&gt;-3.5,CG101&lt;=-2.5),"-3 a -2,5",IF(CG101=-2.25,"-2,25",IF(AND(CG101&gt;-2.5,CG101&lt;=-1.5),"-2 a -1,5",IF(AND(CG101&gt;-1.5,CG101&lt;=-0.5),"-1 a -0,5",IF(AND(CG101&gt;-0.5,CG101&lt;=0.5),"0 a 0,5",IF(AND(CG101&gt;0.5,CG101&lt;=1.5),"1 a 1,5",IF(AND(CG101&gt;1.5,CG101&lt;=2.5),"2 a 2,5",IF(AND(CG101&gt;2.5,CG101&lt;=3.5),"3 a 3,5",IF(AND(CG101&gt;3.5,CG101&lt;=4.5),"4 a 4,5",IF(AND(CG101&gt;4.5,CG101&lt;=5.5),"5 a 5,5",IF(AND(CG101&gt;5.5,CG101&lt;=6.5),"6 a 6,5",IF(AND(CG101&gt;6.5,CG101&lt;=7.5),"7 a 7,5",IF(AND(CG101&gt;7.5,CG101&lt;=8.5),"8 a 8,5",IF(AND(CG101&gt;8.5,CG101&lt;=9.5),"9 a 9,5",IF(CG101&gt;=10,"10","Fuera de rango")))))))))))))))))))))))</f>
        <v>-3 a -2,5</v>
      </c>
      <c r="CI101" s="11" t="n">
        <f aca="false">IF(CG101="","",IF(CG101=-2.25,"NORMA",IF(CG101&lt;=-9.5,1,IF(CG101&lt;=-8.5,2,IF(CG101&lt;=-7.5,3,IF(CG101&lt;=-6.5,4,IF(CG101&lt;=-5.5,5,IF(CG101&lt;=-4.5,6,IF(CG101&lt;=-3.5,7,IF(CG101&lt;=-2.5,8,IF(CG101&lt;=-1.5,9,IF(CG101&lt;=-0.5,10,IF(CG101&lt;=0.5,11,IF(CG101&lt;=1.5,12,IF(CG101&lt;=2.5,13,IF(CG101&lt;=3.5,14,IF(CG101&lt;=4.5,15,IF(CG101&lt;=5.5,16,IF(CG101&lt;=6.5,17,IF(CG101&lt;=7.5,18,IF(CG101&lt;=8.5,19,IF(CG101&lt;=9.5,20,IF(CG101=10,21,"Fuera de rango")))))))))))))))))))))))</f>
        <v>8</v>
      </c>
      <c r="CJ101" s="9" t="n">
        <v>1.5</v>
      </c>
      <c r="CK101" s="10" t="str">
        <f aca="false">IF(CJ101="","",IF(AND(CJ101&gt;=-6,CJ101&lt;=-5.5),"-6 a -5,5",IF(AND(CJ101&gt;-5.5,CJ101&lt;=-4.5),"-5 a -4,5",IF(AND(CJ101&gt;-4.5,CJ101&lt;=-3.5),"-4 a -3,5",IF(AND(CJ101&gt;-3.5,CJ101&lt;=-2.5),"-3 a -2,5",IF(AND(CJ101&gt;-2.5,CJ101&lt;=-1.5),"-2 a -1,5",IF(AND(CJ101&gt;-1.5,CJ101&lt;=-0.5),"-1 a -0,5",IF(AND(CJ101&gt;-0.5,CJ101&lt;=0.5),"0 a 0,5",IF(AND(CJ101&gt;0.5,CJ101&lt;=1.5),"1 a 1,5",IF(AND(CJ101&gt;1.5,CJ101&lt;2.5),"2",IF(AND(CJ101&gt;=2.5,CJ101&lt;=3),"2,5 a 3",IF(AND(CJ101&gt;3,CJ101&lt;=4),"3,5 a 4",IF(AND(CJ101&gt;4,CJ101&lt;=5),"4,5 a 5",IF(AND(CJ101&gt;5,CJ101&lt;=6),"5,5 a 6",IF(AND(CJ101&gt;6,CJ101&lt;=7),"6,5 a 7",IF(AND(CJ101&gt;7,CJ101&lt;=8),"7,5 a 8",IF(AND(CJ101&gt;8,CJ101&lt;=9.5),"8,5 a 9,5",IF(CJ101=10,"10","Fuera de rango"))))))))))))))))))</f>
        <v>1 a 1,5</v>
      </c>
      <c r="CL101" s="11" t="n">
        <f aca="false">IF(CK101="","",IF(OR(CK101="-6 a -5,5",CK101="-6 - -5,5"),1,IF(OR(CK101="-5 a -4,5",CK101="-5 - -4,5"),2,IF(OR(CK101="-4 a -3,5",CK101="-4 - -3,5"),3,IF(OR(CK101="-3 a -2,5",CK101="-3 - -2,5"),4,IF(OR(CK101="-2 a -1,5",CK101="-2 - -1,5"),5,IF(OR(CK101="-1 a -0,5",CK101="-1 - -0,5"),6,IF(OR(CK101="0 a 0,5",CK101="0 - 0,5"),7,IF(OR(CK101="1 a 1,5",CK101="1 - 1,5"),8,IF(CK101="2","NORMA",IF(OR(CK101="2,5 a 3",CK101="2,5 - 3"),9,IF(OR(CK101="3,5 a 4",CK101="3,5 - 4"),10,IF(OR(CK101="4,5 a 5",CK101="4,5 - 5"),11,IF(OR(CK101="5,5 a 6",CK101="5,5 - 6"),12,IF(OR(CK101="6,5 a 7",CK101="6,5 - 7"),13,IF(OR(CK101="7,5 a 8",CK101="7,5 - 8"),14,IF(OR(CK101="8,5 a 9",CK101="8,5 - 9,5",CK101="9 a 9,5"),15,IF(CK101="10",15,IF(OR(CK101="0,5 a 1",CK101="0,5 - 1"),7,"Fuera de rango")))))))))))))))))))</f>
        <v>8</v>
      </c>
      <c r="CM101" s="10" t="n">
        <v>0</v>
      </c>
      <c r="CN101" s="10" t="str">
        <f aca="false">IF(CM101=0,"0", " ")</f>
        <v>0</v>
      </c>
      <c r="CO101" s="10" t="str">
        <f aca="false">IF(CM101&gt;0,"EME"," ")</f>
        <v> </v>
      </c>
      <c r="CP101" s="10" t="n">
        <v>0</v>
      </c>
      <c r="CQ101" s="10" t="str">
        <f aca="false">IF(CP101&gt;0,"0", " ")</f>
        <v> </v>
      </c>
      <c r="CR101" s="10" t="str">
        <f aca="false">IF(CP101&gt;0,"EME"," ")</f>
        <v> </v>
      </c>
      <c r="CS101" s="9" t="n">
        <v>0</v>
      </c>
      <c r="CT101" s="10" t="str">
        <f aca="false">IF(CS101&gt;0,"1", " ")</f>
        <v> </v>
      </c>
      <c r="CU101" s="10" t="str">
        <f aca="false">IF(CS101&gt;0,"HIP"," ")</f>
        <v> </v>
      </c>
      <c r="CV101" s="9" t="n">
        <v>0</v>
      </c>
      <c r="CW101" s="10" t="str">
        <f aca="false">IF(CV101&gt;0,"1", " ")</f>
        <v> </v>
      </c>
      <c r="CX101" s="10" t="str">
        <f aca="false">IF(CV101&gt;0,"HIP"," ")</f>
        <v> </v>
      </c>
      <c r="CY101" s="9" t="n">
        <v>-1.75</v>
      </c>
      <c r="CZ101" s="11" t="str">
        <f aca="false">IF(CY101&lt;0,"2"," ")</f>
        <v>2</v>
      </c>
      <c r="DA101" s="11" t="str">
        <f aca="false">IF(CY101&lt;0,"MIO"," ")</f>
        <v>MIO</v>
      </c>
      <c r="DB101" s="9" t="n">
        <v>-3.5</v>
      </c>
      <c r="DC101" s="11" t="str">
        <f aca="false">IF(DB101&lt;0,"2"," ")</f>
        <v>2</v>
      </c>
      <c r="DD101" s="11" t="str">
        <f aca="false">IF(DB101&lt;0,"MIO"," ")</f>
        <v>MIO</v>
      </c>
      <c r="DE101" s="9" t="n">
        <v>-1.25</v>
      </c>
      <c r="DF101" s="11" t="str">
        <f aca="false">IF(DE101&lt;0,"3"," ")</f>
        <v>3</v>
      </c>
      <c r="DG101" s="11" t="str">
        <f aca="false">IF(DE101&lt;0,"AST"," ")</f>
        <v>AST</v>
      </c>
      <c r="DH101" s="9" t="n">
        <v>-1.5</v>
      </c>
      <c r="DI101" s="11" t="str">
        <f aca="false">IF(DH101&lt;0,"3"," ")</f>
        <v>3</v>
      </c>
      <c r="DJ101" s="11" t="str">
        <f aca="false">IF(DH101&lt;0,"AST"," ")</f>
        <v>AST</v>
      </c>
      <c r="DK101" s="9" t="n">
        <v>0</v>
      </c>
      <c r="DL101" s="10" t="str">
        <f aca="false">IF(DK101&gt;0,"4"," ")</f>
        <v> </v>
      </c>
      <c r="DM101" s="10" t="str">
        <f aca="false">IF(DK101&gt;0,"PRE"," ")</f>
        <v> </v>
      </c>
      <c r="DN101" s="9" t="n">
        <v>0</v>
      </c>
      <c r="DO101" s="10" t="str">
        <f aca="false">IF(DN101&gt;0,"4"," ")</f>
        <v> </v>
      </c>
      <c r="DP101" s="10" t="str">
        <f aca="false">IF(DN101&gt;0,"PRE"," ")</f>
        <v> </v>
      </c>
      <c r="DQ101" s="12" t="n">
        <v>2</v>
      </c>
      <c r="DR101" s="12" t="n">
        <v>2</v>
      </c>
      <c r="DS101" s="12" t="str">
        <f aca="false">CONCATENATE(CO101,CU101,DA101,DG101,DM101)</f>
        <v>  MIOAST </v>
      </c>
      <c r="DT101" s="10" t="str">
        <f aca="false" t="array" ref="DT101">_xlfn.IFS(DS101="EME    ","0", DS101=" HIP   ","1", DS101="  MIO  ","2", DS101="   AST ","3", DS101="    PRE","4", DS101="EME   PRE","5", DS101=" HIP  PRE","6", DS101=" HIP AST ","7", DS101="  MIO PRE","8", DS101="  MIOAST ","9", DS101="   ASTPRE","10",DS101=" HIP ASTPRE","11", DS101="  MIOASTPRE","12", DS101="     ","0")</f>
        <v>9</v>
      </c>
      <c r="DU101" s="1" t="s">
        <v>154</v>
      </c>
      <c r="DV101" s="1" t="str">
        <f aca="false" t="array" ref="DV101">_xlfn.IFS(DU101="SI","2", DU101="NO","1")</f>
        <v>1</v>
      </c>
      <c r="DW101" s="10" t="n">
        <v>0</v>
      </c>
      <c r="DX101" s="11" t="str">
        <f aca="false">IF(DW101=0,"1","2")</f>
        <v>1</v>
      </c>
      <c r="DY101" s="11" t="str">
        <f aca="false" t="array" ref="DY101">_xlfn.IFS(DW101=0,"0", DW101=0.25, "1", DW101=0.5,"2", DW101=0.75,"3", DW101=1,"4",DW101=1.25,"5", DW101=1.5,"6", DW101=1.75,"7", DW101=2,"8")</f>
        <v>0</v>
      </c>
      <c r="DZ101" s="10" t="n">
        <v>0</v>
      </c>
      <c r="EA101" s="11" t="str">
        <f aca="false">IF(DZ101=0,"1","2")</f>
        <v>1</v>
      </c>
      <c r="EB101" s="11" t="str">
        <f aca="false" t="array" ref="EB101">_xlfn.IFS(DZ101=0,"0", DZ101=0.25, "1", DZ101=0.5,"2", DZ101=0.75,"3", DZ101=1,"4",DZ101=1.25,"5", DZ101=1.5,"6", DZ101=1.75,"7", DZ101=2,"8")</f>
        <v>0</v>
      </c>
      <c r="EC101" s="10" t="n">
        <v>0</v>
      </c>
      <c r="ED101" s="10" t="str">
        <f aca="false">IF(EC101=0,"1","2")</f>
        <v>1</v>
      </c>
      <c r="EE101" s="11" t="str">
        <f aca="false" t="array" ref="EE101">_xlfn.IFS(EC101=0,"0", EC101=-0.25, "1", EC101=-0.5,"2", EC101=-0.75,"3", EC101=-1,"4",EC101=-1.25,"5", EC101=-1.5,"6", EC101=-1.75,"7", EC101=-2,"8", EC101=-2.25,"9",EC101=-2.5,"10", EC101=-2.75,"11", EC101=-3,"12", EC101=-3.25,"13", EC101=-3.5,"14", EC101=-3.75,"15",EC101=-4,"16")</f>
        <v>0</v>
      </c>
      <c r="EF101" s="10" t="n">
        <v>0</v>
      </c>
      <c r="EG101" s="10" t="str">
        <f aca="false">IF(EF101=0,"1","2")</f>
        <v>1</v>
      </c>
      <c r="EH101" s="11" t="str">
        <f aca="false" t="array" ref="EH101">_xlfn.IFS(EF101=0,"0", EF101=-0.25, "1", EF101=-0.5,"2", EF101=-0.75,"3", EF101=-1,"4",EF101=-1.25,"5", EF101=-1.5,"6", EF101=-1.75,"7", EF101=-2,"8", EF101=-2.25,"9",EF101=-2.5,"10", EF101=-2.75,"11", EF101=-3,"12", EF101=-3.25,"13", EF101=-3.5,"14", EF101=-3.75,"15",EF101=-4,"16")</f>
        <v>0</v>
      </c>
      <c r="EI101" s="10" t="n">
        <v>0</v>
      </c>
      <c r="EJ101" s="11" t="str">
        <f aca="false">IF(EI101=0,"1","2")</f>
        <v>1</v>
      </c>
      <c r="EK101" s="11" t="str">
        <f aca="false" t="array" ref="EK101">_xlfn.IFS(EI101=0,"0", EI101=-0.25, "1", EI101=-0.5,"2", EI101=-0.75,"3", EI101=-1,"4",EI101=-1.25,"5", EI101=-1.5,"6", EI101=-1.75,"7", EI101=-2,"8", EI101=-2.25,"9", EI101=-2.25,"9",EI101=-2.5,"10", EI101=-2.75,"11", EI101=-3,"12", EI101=-3.25,"13", EI101=-3.5,"14", EI101=-3.75,"15",EI101=-4,"16", EI101=0.25, "17", EI101=0.5, "18")</f>
        <v>0</v>
      </c>
      <c r="EL101" s="10" t="n">
        <v>0</v>
      </c>
      <c r="EM101" s="11" t="str">
        <f aca="false">IF(EL101=0,"1","2")</f>
        <v>1</v>
      </c>
      <c r="EN101" s="11" t="str">
        <f aca="false" t="array" ref="EN101">_xlfn.IFS(EL101=0.25,"17",EL101=0.5,"18", EL101=0,"0", EL101=-0.25, "1", EL101=-0.5,"2", EL101=-0.75,"3", EL101=-1,"4",EL101=-1.25,"5", EL101=-1.5,"6", EL101=-1.75,"7", EL101=-2,"8",EL101= -2.25,"9",EL101=-2.5,"10",EL101= -2.75,"11",EL101= -3,"12",EL101= -3.25,"13",EL101= -3.5,"14",EL101= -3.75,"15",EL101=-4,"16")</f>
        <v>0</v>
      </c>
      <c r="EO101" s="10" t="n">
        <v>0</v>
      </c>
      <c r="EP101" s="11" t="str">
        <f aca="false">IF(EO101=0,"1","2")</f>
        <v>1</v>
      </c>
      <c r="EQ101" s="11" t="str">
        <f aca="false" t="array" ref="EQ101">_xlfn.IFS(EO101=0,"0", EO101=0.25, "1", EO101=0.5,"2", EO101=0.75,"3", EO101=1,"4",EO101=1.25,"5", EO101=1.5,"6", EO101=1.75,"7", EO101=2,"8", EO101=2.25,"9", EO101=2.25,"9",EO101=2.5,"10", EO101=2.75,"11", EO101=3,"12", EO101=3.25,"13", EO101=3.5,"14", EO101=3.75,"15",EO101=4,"16", EO101=-0.25, "17", bq=-0.5, "18")</f>
        <v>0</v>
      </c>
      <c r="ER101" s="10" t="n">
        <v>0</v>
      </c>
      <c r="ES101" s="11" t="str">
        <f aca="false">IF(ER101=0,"1","2")</f>
        <v>1</v>
      </c>
      <c r="ET101" s="11" t="str">
        <f aca="false" t="array" ref="ET101">_xlfn.IFS(ER101=0,"0", ER101=0.25, "1", ER101=0.5,"2", ER101=0.75,"3", ER101=1,"4",ER101=1.25,"5", ER101=1.5,"6", ER101=1.75,"7", ER101=2,"8", ER101=2.25,"9", ER101=2.25,"9",ER101=2.5,"10", ER101=2.75,"11", ER101=3,"12", ER101=3.25,"13", ER101=3.5,"14", ER101=3.75,"15",ER101=4,"16", ER101=-0.25, "17", bq=-0.5, "18")</f>
        <v>0</v>
      </c>
      <c r="EU101" s="13" t="n">
        <v>28</v>
      </c>
      <c r="EV101" s="14" t="str">
        <f aca="false">VLOOKUP(EU101,LEYENDA!$G$2:$H$8,2,TRUE())</f>
        <v>25-36</v>
      </c>
      <c r="EW101" s="14" t="str">
        <f aca="false" t="array" ref="EW101">_xlfn.IFS(EV101="0-5","1", EV101="6-12","2", EV101="13-18","3", EV101="19-24","4", EV101="25-36","5", EV101="37-48","6", EV101="49-60","7")</f>
        <v>5</v>
      </c>
    </row>
    <row r="102" customFormat="false" ht="13.5" hidden="false" customHeight="false" outlineLevel="0" collapsed="false">
      <c r="A102" s="1" t="n">
        <v>46</v>
      </c>
      <c r="B102" s="32" t="n">
        <v>6</v>
      </c>
      <c r="C102" s="33" t="n">
        <v>42314</v>
      </c>
      <c r="D102" s="6"/>
      <c r="E102" s="5" t="str">
        <f aca="false">VLOOKUP(A102,'286'!$A$3:$J$600,10,FALSE())</f>
        <v>VALLEJO SERRANO, JULIA</v>
      </c>
      <c r="F102" s="4" t="str">
        <f aca="false">VLOOKUP(A102,'286'!$A$3:$I$1768,3,FALSE())</f>
        <v>VASEJU</v>
      </c>
      <c r="G102" s="6" t="n">
        <f aca="false">VLOOKUP(A102,'286'!$A$3:$I$1768,4,FALSE())</f>
        <v>29096</v>
      </c>
      <c r="H102" s="7" t="n">
        <f aca="false">YEAR(C102)-YEAR(G102)</f>
        <v>36</v>
      </c>
      <c r="I102" s="1" t="str">
        <f aca="false">VLOOKUP(H102,LEYENDA!$C$2:$D$6,2,TRUE())</f>
        <v>25-40</v>
      </c>
      <c r="J102" s="5" t="str">
        <f aca="false">VLOOKUP(A102,'286'!$A$3:$I$1768,7,FALSE())</f>
        <v>M</v>
      </c>
      <c r="K102" s="8" t="str">
        <f aca="false">VLOOKUP(A102,'286'!$A$3:$I$1768,2,FALSE())</f>
        <v>OD</v>
      </c>
      <c r="L102" s="4" t="str">
        <f aca="false">VLOOKUP(A102,'286'!$A$3:$I$1768,8,FALSE())</f>
        <v>D</v>
      </c>
      <c r="M102" s="4" t="str">
        <f aca="false">VLOOKUP(A102,'286'!$A$3:$I$1768,9,FALSE())</f>
        <v>I</v>
      </c>
      <c r="N102" s="8" t="str">
        <f aca="false">IF(R102=O102, "MISMA","CONTRARIA")</f>
        <v>CONTRARIA</v>
      </c>
      <c r="O102" s="8" t="str">
        <f aca="false" t="array" ref="O102">_xlfn.IFS(L102="D","1", L102="I","2")</f>
        <v>1</v>
      </c>
      <c r="P102" s="8" t="str">
        <f aca="false" t="array" ref="P102">_xlfn.IFS(K102="OD","1", K102="OI","2")</f>
        <v>1</v>
      </c>
      <c r="Q102" s="1" t="str">
        <f aca="false" t="array" ref="Q102">_xlfn.IFS(J102="M","1", J102="H","2")</f>
        <v>1</v>
      </c>
      <c r="R102" s="8" t="str">
        <f aca="false" t="array" ref="R102">_xlfn.IFS(M102="D","1", M102="I","2")</f>
        <v>2</v>
      </c>
      <c r="S102" s="1" t="str">
        <f aca="false" t="array" ref="S102">_xlfn.IFS(N102="CONTRARIA", "1",N102= "MISMA","2")</f>
        <v>1</v>
      </c>
      <c r="T102" s="1" t="str">
        <f aca="false" t="array" ref="T102">_xlfn.IFS(I102="0-12","1", I102="13-24","2", I102="25-40","3", I102="41-60","4", I102="61-100","5")</f>
        <v>3</v>
      </c>
      <c r="U102" s="9" t="n">
        <v>-1</v>
      </c>
      <c r="V102" s="11" t="str">
        <f aca="false">IF(U102="","",IF(AND(U102&gt;=-9,U102&lt;=-6.5),"-9 a -6,5",IF(AND(U102&gt;=-6,U102&lt;=-3.5),"-6 a -3,5",IF(AND(U102&gt;=-3,U102&lt;=-1),"-3 a -1",IF(U102=-0.5,"-0,5",IF(AND(U102&gt;=0,U102&lt;=2.5),"0 a 2,5",IF(AND(U102&gt;=3,U102&lt;=5.5),"3 a 5,5",IF(AND(U102&gt;=6,U102&lt;=8.5),"6 a 8,5",IF(AND(U102&gt;=9,U102&lt;=20),"9 a 20","Fuera de rango")))))))))</f>
        <v>-3 a -1</v>
      </c>
      <c r="W102" s="11" t="n">
        <f aca="false">IF(V102="","",IF(V102="-9 a -6,5",2,IF(V102="-6 a -3,5",3,IF(V102="-3 a -1",4,IF(V102="-0,5","NORMA",IF(V102="0 a 2,5",5,IF(V102="3 a 5,5",6,IF(V102="6 a 8,5",7,IF(V102="9 a 20",8,"Fuera de rango")))))))))</f>
        <v>4</v>
      </c>
      <c r="X102" s="9" t="n">
        <v>11</v>
      </c>
      <c r="Y102" s="10" t="str">
        <f aca="false">IF(X102="","",IF(AND(X102&gt;=0,X102&lt;=4),"0 a 4",IF(AND(X102&gt;=4.5,X102&lt;=8.5),"4,5 a 8,5",IF(X102=9,"9",IF(AND(X102&gt;=9.5,X102&lt;=13),"9,5 a 13",IF(AND(X102&gt;=13.5,X102&lt;=20),"13,5 a 20",IF(AND(X102&gt;=20.5,X102&lt;=35),"20,5 a 35","Fuera de rango")))))))</f>
        <v>9,5 a 13</v>
      </c>
      <c r="Z102" s="11" t="n">
        <f aca="false">IF(Y102="","",IF(Y102="0 a 4",1,IF(Y102="4,5 a 8,5",2,IF(Y102="9","NORMA",IF(Y102="9,5 a 13",3,IF(Y102="13,5 a 20",4,IF(Y102="20,5 a 35",5,"Fuera de rango")))))))</f>
        <v>3</v>
      </c>
      <c r="AA102" s="9" t="n">
        <v>30</v>
      </c>
      <c r="AB102" s="10" t="str">
        <f aca="false">IF(AA102="","",IF(AND(AA102&gt;=0,AA102&lt;=9),"0 a 9",IF(AND(AA102&gt;=9.5,AA102&lt;=18.5),"9,5 a 18,5",IF(AA102=19,"19",IF(AND(AA102&gt;=19.5,AA102&lt;=28),"19,5 a 28",IF(AND(AA102&gt;=28.5,AA102&lt;=40),"28,5 a 40","Fuera de rango"))))))</f>
        <v>28,5 a 40</v>
      </c>
      <c r="AC102" s="11" t="n">
        <f aca="false" t="array" ref="AC102">_xlfn.IFS(AB102="","",AB102="0 a 9",1,AB102="9,5 a 18,5",2,AB102="19","NORMA",AB102="19,5 a 28",3,AB102="28,5 a 40",4,TRUE(),"Fuera de rango")</f>
        <v>4</v>
      </c>
      <c r="AD102" s="9" t="n">
        <v>24</v>
      </c>
      <c r="AE102" s="10" t="str">
        <f aca="false">IF(AD102="","",IF(AND(AD102&gt;=-10,AD102&lt;=0),"De -10 a 0",IF(AND(AD102&gt;=0.5,AD102&lt;=9.5),"0,5 a 9,5",IF(AD102=10,"10",IF(AND(AD102&gt;=10.5,AD102&lt;=20),"10,5 a 20",IF(AND(AD102&gt;=20.5,AD102&lt;=40),"20,5 a 40","Fuera de rango"))))))</f>
        <v>20,5 a 40</v>
      </c>
      <c r="AF102" s="12" t="n">
        <f aca="false">IF(AD102="","",IF(AND(AD102&gt;=-10,AD102&lt;=0),1,IF(AND(AD102&gt;=0.5,AD102&lt;=9.5),2,IF(AD102=10,"NORMA",IF(AND(AD102&gt;=10.5,AD102&lt;=20),3,IF(AND(AD102&gt;=20.5,AD102&lt;=40),4,""))))))</f>
        <v>4</v>
      </c>
      <c r="AG102" s="9" t="n">
        <v>12</v>
      </c>
      <c r="AH102" s="10" t="str">
        <f aca="false">IF(AG102="","",IF(AND(AG102&gt;=0,AG102&lt;=4),"0 a 4",IF(AND(AG102&gt;=4.5,AG102&lt;=8.5),"4,5 a 8,5",IF(AG102=9,"9",IF(AND(AG102&gt;=9.5,AG102&lt;=13),"9,5 a 13",IF(AND(AG102&gt;=13.5,AG102&lt;=25),"13,5 a 25","Fuera de rango"))))))</f>
        <v>9,5 a 13</v>
      </c>
      <c r="AI102" s="11" t="n">
        <f aca="false">IF(AH102="","",IF(AH102="0 a 4",1,IF(AH102="4,5 a 8,5",2,IF(AH102="9","NORMA",IF(AH102="9,5 a 13",3,IF(AH102="13,5 a 25",4,""))))))</f>
        <v>3</v>
      </c>
      <c r="AJ102" s="9" t="n">
        <v>7</v>
      </c>
      <c r="AK102" s="10" t="str">
        <f aca="false">IF(AJ102="","",IF(AND(AJ102&gt;=-15,AJ102&lt;=-10.5),"-15 a -10,5",IF(AND(AJ102&gt;=-10,AJ102&lt;=-4),"-10 a -4",IF(AND(AJ102&gt;=-4.5,AJ102&lt;=0),"-4,5 a 0",IF(AND(AJ102&gt;=0.5,AJ102&lt;=4.5),"0,5 a 4,5",IF(AJ102=5,"5",IF(AND(AJ102&gt;=5.5,AJ102&lt;=10),"5,5 a 10",IF(AND(AJ102&gt;=10.5,AJ102&lt;=20),"10,5 a 20","Fuera de rango"))))))))</f>
        <v>5,5 a 10</v>
      </c>
      <c r="AL102" s="11" t="n">
        <f aca="false">IF(AK102="","",IF(AK102="-15 a -10,5",1,IF(AK102="-10 a -4",2,IF(AK102="-4,5 a 0",3,IF(AK102="0,5 a 4,5",4,IF(AK102="5","NORMA",IF(AK102="5,5 a 10",5,IF(AK102="10,5 a 20",6,"Error"))))))))</f>
        <v>5</v>
      </c>
      <c r="AM102" s="9" t="n">
        <v>0</v>
      </c>
      <c r="AN102" s="10" t="str">
        <f aca="false">IF(AM102="","",IF(AND(AM102&gt;=-7.5,AM102&lt;=-5.5),"-7,5 a -5,5",IF(AND(AM102&gt;=-5,AM102&lt;=-3),"-5 a -3",IF(AND(AM102&gt;=-2.5,AM102&lt;=-0.5),"-2,5 a -0,5",IF(AM102=0,"0,00",IF(AND(AM102&gt;=0.5,AM102&lt;=2.5),"0,5 a 2,5",IF(AND(AM102&gt;=3,AM102&lt;=5),"3 a 5",IF(AND(AM102&gt;=5.5,AM102&lt;=7.5),"5,5 a 7,5",IF(AND(AM102&gt;=8,AM102&lt;=10),"8 a 10","Fuera de rango")))))))))</f>
        <v>0,00</v>
      </c>
      <c r="AO102" s="11" t="str">
        <f aca="false">IF(AN102="","",IF(AN102="-7,5 a -5,5",1,IF(AN102="-5 a -3",2,IF(AN102="-2,5 a -0,5",3,IF(AN102="0,00","NORMA",IF(AN102="0,5 a 2,5",4,IF(AN102="3 a 5",5,IF(AN102="5,5 a 7,5",6,IF(AN102="8 a 10",7,"Error")))))))))</f>
        <v>NORMA</v>
      </c>
      <c r="AP102" s="9" t="n">
        <v>-5</v>
      </c>
      <c r="AQ102" s="10" t="str">
        <f aca="false">IF(AP102="","",IF(AND(AP102&gt;=-20,AP102&lt;=-9.5),"-20 a -9,5",IF(AND(AP102&gt;=-9,AP102&lt;=-6.5),"-9 a -6,5",IF(AP102=-6,"-6",IF(AND(AP102&gt;=-5.5,AP102&lt;=-3),"-5,5 a -3",IF(AND(AP102&gt;=-2.5,AP102&lt;=0),"-2,5 a 0",IF(AND(AP102&gt;=0.5,AP102&lt;=3),"0,5 a 3",IF(AND(AP102&gt;=3.5,AP102&lt;=6),"3,5 a 6",IF(AND(AP102&gt;=6.5,AP102&lt;=9),"6,5 a 9",IF(AND(AP102&gt;=9.5,AP102&lt;=20),"9,5 a 20","Fuera de rango"))))))))))</f>
        <v>-5,5 a -3</v>
      </c>
      <c r="AR102" s="11" t="n">
        <f aca="false">IF(AQ102="","",IF(AQ102="-20 a -9,5",1,IF(AQ102="-9 a -6,5",2,IF(AQ102="-6","NORMA",IF(AQ102="-5,5 a -3",3,IF(AQ102="-2,5 a 0",4,IF(AQ102="0,5 a 3",5,IF(AQ102="3,5 a 6",6,IF(AQ102="6,5 a 9",7,IF(AQ102="9,5 a 20",8,""))))))))))</f>
        <v>3</v>
      </c>
      <c r="AS102" s="9" t="n">
        <v>3</v>
      </c>
      <c r="AT102" s="10" t="str">
        <f aca="false">IF(AS102="","",IF(AND(AS102&gt;=-16,AS102&lt;=-14),"-16 a -14",IF(AND(AS102&gt;=-13.5,AS102&lt;=-11.5),"-13,5 a -11,5",IF(AND(AS102&gt;=-11,AS102&lt;=-9),"-11 a -9",IF(AND(AS102&gt;=-8.5,AS102&lt;=-6.5),"-8,5 a -6,5",IF(AND(AS102&gt;=-6,AS102&lt;=-4),"-6 a -4",IF(AND(AS102&gt;=-3.5,AS102&lt;=-1.5),"-3,5 a -1,5",IF(AND(AS102&gt;=-1,AS102&lt;=1),"-1 a 1",IF(AND(AS102&gt;=1.5,AS102&lt;=3.5),"1,5 a 3,5",IF(AND(AS102&gt;=4,AS102&lt;=6),"4 a 6",IF(AND(AS102&gt;=6.5,AS102&lt;=8.5),"6,5 a 8,5",IF(AND(AS102&gt;=9,AS102&lt;=11),"9 a 11",IF(AND(AS102&gt;=11.5,AS102&lt;=13.5),"11,5 a 13,5",IF(AND(AS102&gt;=14,AS102&lt;=16),"14 a 16",IF(AND(AS102&gt;=16.5,AS102&lt;=18.5),"16,5 a 18,5",IF(AND(AS102&gt;=19,AS102&lt;=21),"19 a 21","Fuera de rango"))))))))))))))))</f>
        <v>1,5 a 3,5</v>
      </c>
      <c r="AU102" s="11" t="n">
        <f aca="false" t="array" ref="AU102">IF(AT102="","",_xlfn.IFS(AT102="-16 a -14",1,AT102="-13,5 a -11,5",2,AT102="-11 a -9",3,AT102="-8,5 a -6,5",4,AT102="-6 a -4",5,AT102="-3,5 a -1,5",6,AT102="-1 a 1",7,AT102="1,5 a 3,5",8,AT102="4 a 6","NORMA",AT102="6,5 a 8,5",9,AT102="9 a 11",10,AT102="11,5 a 13,5",11,AT102="14 a 16",12,AT102="16,5 a 18,5",13,AT102="19 a 21",14,TRUE(),""))</f>
        <v>8</v>
      </c>
      <c r="AV102" s="9" t="n">
        <v>0.5</v>
      </c>
      <c r="AW102" s="10" t="str">
        <f aca="false">IF(AV102="","",IF(AND(AV102&gt;=-1,AV102&lt;=-0.5),"-1 a -0,5",IF(AND(AV102&gt;-0.5,AV102&lt;=0),"De -0,5 a 0",IF(AND(AV102&gt;=0.25,AV102&lt;=0.75),"0,25 a 0,75",IF(AND(AV102&gt;=1,AV102&lt;=1.5),"1 a 1,5",IF(AND(AV102&gt;=1.75,AV102&lt;=2.25),"1,75 a 2,25",IF(AND(AV102&gt;=2.5,AV102&lt;=3),"2,5 a 3",IF(AND(AV102&gt;=3.25,AV102&lt;=3.75),"3,25 a 3,75","Fuera de rango"))))))))</f>
        <v>0,25 a 0,75</v>
      </c>
      <c r="AX102" s="11" t="str">
        <f aca="false">IF(AW102="","",IF(OR(AW102="-1 a -0,5",AW102="-1 a -0.5"),1,IF(OR(AW102="De -0,5 a 0",AW102="-0,5 a 0",AW102="De -0.5 a 0"),2,IF(OR(AW102="0,25 a 0,75",AW102="0.25 a 0.75"),"NORMA",IF(OR(AW102="1 a 1,5",AW102="1 a 1.5"),3,IF(OR(AW102="1,75 a 2,25",AW102="1.75 a 2.25"),4,IF(OR(AW102="2,5 a 3",AW102="2.5 a 3"),5,IF(OR(AW102="3,25 a 3,75",AW102="3.25 a 3.75"),6,""))))))))</f>
        <v>NORMA</v>
      </c>
      <c r="AY102" s="9" t="n">
        <v>-7</v>
      </c>
      <c r="AZ102" s="10" t="str">
        <f aca="false">IF(AY102="","",IF(AND(AY102&gt;=-20,AY102&lt;=-9.5),"-20 a -9,5",IF(AND(AY102&gt;=-9,AY102&lt;=-6.5),"-9 a -6,5",IF(AY102=-6,"-6",IF(AND(AY102&gt;=-5.5,AY102&lt;=-3),"-5,5 a -3",IF(AND(AY102&gt;=-2.5,AY102&lt;=0),"-2,5 a 0",IF(AND(AY102&gt;=0.5,AY102&lt;=3),"0,5 a 3",IF(AND(AY102&gt;=3.5,AY102&lt;=6),"3,5 a 6","Fuera de rango"))))))))</f>
        <v>-9 a -6,5</v>
      </c>
      <c r="BA102" s="11" t="n">
        <f aca="false">IF(AZ102="","",IF(AZ102="-20 a -9,5",1,IF(AZ102="-9 a -6,5",2,IF(AZ102="-6","NORMA",IF(AZ102="-5,5 a -3",3,IF(AZ102="-2,5 a 0",4,IF(AZ102="0,5 a 3",5,IF(AZ102="3,5 a 6",6,""))))))))</f>
        <v>2</v>
      </c>
      <c r="BB102" s="9" t="n">
        <v>22</v>
      </c>
      <c r="BC102" s="10" t="str">
        <f aca="false" t="array" ref="BC102">IF(BB102="","",_xlfn.IFS(AND(BB102&gt;=0,BB102&lt;=2),"0 a 2",AND(BB102&gt;=2.5,BB102&lt;=4.5),"2,5 a 4,5",AND(BB102&gt;=5,BB102&lt;=7),"5 a 7",AND(BB102&gt;=7.5,BB102&lt;=9.5),"7,5 a 9,5",AND(BB102&gt;=10,BB102&lt;=12),"10 a 12",AND(BB102&gt;=12.5,BB102&lt;=14.5),"12,5 a 14,5",BB102=15,"15",AND(BB102&gt;=15.5,BB102&lt;=17.5),"15,5 a 17,5",AND(BB102&gt;=18,BB102&lt;=20),"18 a 20",AND(BB102&gt;=20.5,BB102&lt;=22.5),"20,5 a 22,5",AND(BB102&gt;=23,BB102&lt;=25),"23 a 25",TRUE(),"Fuera de rango"))</f>
        <v>20,5 a 22,5</v>
      </c>
      <c r="BD102" s="11" t="n">
        <f aca="false" t="array" ref="BD102">IF(BC102="","",_xlfn.IFS(BC102="0 a 2",1,BC102="2,5 a 4,5",2,BC102="5 a 7",3,BC102="7,5 a 9,5",4,BC102="10 a 12",5,BC102="12,5 a 14,5",6,BC102="15","NORMA",BC102="15,5 a 17,5",7,BC102="18 a 20",8,BC102="20,5 a 22,5",9,BC102="23 a 25",10,TRUE(),"Fuera de rango"))</f>
        <v>9</v>
      </c>
      <c r="BE102" s="9" t="n">
        <v>34</v>
      </c>
      <c r="BF102" s="10" t="str">
        <f aca="false">IF(BE102="","",IF(AND(BE102&gt;=-20,BE102&lt;=-10),"-20 a -10",IF(AND(BE102&gt;=-9.5,BE102&lt;=0.5),"-9,5 a 0,5",IF(AND(BE102&gt;=1,BE102&lt;=11),"1 a 11",IF(AND(BE102&gt;=11.5,BE102&lt;=20.5),"11,5 a 20,5",IF(BE102=21,"21",IF(AND(BE102&gt;=21.5,BE102&lt;=31.5),"21,5 a 31,5",IF(AND(BE102&gt;=32,BE102&lt;=42),"32 a 42","Fuera de rango"))))))))</f>
        <v>32 a 42</v>
      </c>
      <c r="BG102" s="11" t="n">
        <f aca="false">IF(BF102="","",IF(BF102="-20 a -10",1,IF(BF102="-9,5 a 0,5",2,IF(BF102="1 a 11",3,IF(BF102="11,5 a 20,5",4,IF(BF102="21","NORMA",IF(BF102="21,5 a 31,5",5,IF(BF102="32 a 42",6,""))))))))</f>
        <v>6</v>
      </c>
      <c r="BH102" s="9" t="n">
        <v>4</v>
      </c>
      <c r="BI102" s="10" t="str">
        <f aca="false">IF(BH102="","",IF(AND(BH102&gt;=-20,BH102&lt;=-15),"-20 a -15",IF(AND(BH102&gt;=-14.5,BH102&lt;=-9.5),"-14,5 a -9,5",IF(AND(BH102&gt;=-9,BH102&lt;=-4),"-9 a -4",IF(AND(BH102&gt;=-3.5,BH102&lt;=2.5),"-3,5 a 2,5",IF(AND(BH102&gt;=3,BH102&lt;=8),"3 a 8",IF(AND(BH102&gt;=8.5,BH102&lt;=14.5),"8,5 a 14,5",IF(BH102=15,"15",IF(AND(BH102&gt;=15.5,BH102&lt;=20.5),"15,5 a 20,5",IF(AND(BH102&gt;=21,BH102&lt;=26),"21 a 26","Fuera de rango"))))))))))</f>
        <v>3 a 8</v>
      </c>
      <c r="BJ102" s="11" t="n">
        <f aca="false">IF(BI102="","",IF(BI102="-20 a -15",1,IF(BI102="-14,5 a -9,5",2,IF(BI102="-9 a -4",3,IF(BI102="-3,5 a 2,5",4,IF(BI102="3 a 8",5,IF(BI102="8,5 a 14,5",6,IF(BI102="15","NORMA",IF(BI102="15,5 a 20,5",7,IF(BI102="21 a 26",8,IF(BI102="26,5 a 31,5",9,"")))))))))))</f>
        <v>5</v>
      </c>
      <c r="BK102" s="9" t="n">
        <v>0</v>
      </c>
      <c r="BL102" s="10" t="str">
        <f aca="false">IF(BK102="","",IF(AND(BK102&gt;=0,BK102&lt;=2),"0 - 2",IF(AND(BK102&gt;=2.5,BK102&lt;=4.5),"2,5 - 4,5",IF(AND(BK102&gt;=5,BK102&lt;=7),"5 - 7",IF(AND(BK102&gt;=7.5,BK102&lt;=9.5),"7,5 - 9,5",IF(AND(BK102&gt;=10,BK102&lt;=12),"10 - 12",IF(AND(BK102&gt;=12.5,BK102&lt;=13.5),"12,5 - 13,5",IF(BK102=14,"14",IF(AND(BK102&gt;=14.5,BK102&lt;=16.5),"14,5 - 16,5",IF(AND(BK102&gt;=17,BK102&lt;=19),"17 - 19",IF(AND(BK102&gt;=19.5,BK102&lt;=21.5),"19,5 - 21,5",IF(AND(BK102&gt;=22,BK102&lt;=24),"22 - 24",IF(AND(BK102&gt;=24.5,BK102&lt;=26.5),"24,5 - 26,5",IF(AND(BK102&gt;=27,BK102&lt;=29),"27 - 29",IF(AND(BK102&gt;=29.5,BK102&lt;=30),"29,5 - 30","Fuera de rango")))))))))))))))</f>
        <v>0 - 2</v>
      </c>
      <c r="BM102" s="11" t="n">
        <f aca="false">IF(BL102="","",IF(BL102="0 - 2",1,IF(BL102="2,5 - 4,5",2,IF(BL102="5 - 7",3,IF(BL102="7,5 - 9,5",4,IF(BL102="10 - 12",5,IF(BL102="12,5 - 13,5",6,IF(BL102="14","NORMA",IF(BL102="14,5 - 16,5",7,IF(BL102="17 - 19",8,IF(BL102="19,5 - 21,5",9,IF(BL102="22 - 24",10,IF(BL102="24,5 - 26,5",11,IF(BL102="27 - 29",12,IF(BL102="29,5 - 30",13,"")))))))))))))))</f>
        <v>1</v>
      </c>
      <c r="BN102" s="9" t="n">
        <v>22</v>
      </c>
      <c r="BO102" s="11" t="str">
        <f aca="false">IF(BN102="","",IF(AND(BN102&gt;=-20,BN102&lt;=-10),"-20 a -10",IF(AND(BN102&gt;=-9.5,BN102&lt;=0.5),"-9,5 a 0,5",IF(AND(BN102&gt;=1,BN102&lt;=11),"1 a 11",IF(AND(BN102&gt;=11.5,BN102&lt;=21.5),"11,5 a 21,5",IF(BN102=22,"22",IF(AND(BN102&gt;=22.5,BN102&lt;=32.5),"22,5 a 32,5",IF(AND(BN102&gt;=33,BN102&lt;=43),"33 a 43","Fuera de rango"))))))))</f>
        <v>22</v>
      </c>
      <c r="BP102" s="11" t="str">
        <f aca="false">IF(BO102="","",IF(BO102="-20 a -10",1,IF(BO102="-9,5 a 0,5",2,IF(BO102="1 a 11",3,IF(BO102="11,5 a 21,5",4,IF(BO102="22","NORMA",IF(BO102="22,5 a 32,5",5,IF(BO102="33 a 43",6,""))))))))</f>
        <v>NORMA</v>
      </c>
      <c r="BQ102" s="9" t="n">
        <v>9</v>
      </c>
      <c r="BR102" s="10" t="str">
        <f aca="false">IF(BQ102="","",IF(AND(BQ102&gt;=-20,BQ102&lt;=-15),"-20 a -15",IF(AND(BQ102&gt;=-14.5,BQ102&lt;=-9.5),"-14,5 a -9,5",IF(AND(BQ102&gt;=-9,BQ102&lt;=-4),"-9 a -4",IF(AND(BQ102&gt;=-3.5,BQ102&lt;=2.5),"-3,5 a 2,5",IF(AND(BQ102&gt;=3,BQ102&lt;=8),"3 a 8",IF(AND(BQ102&gt;=8.5,BQ102&lt;=13.5),"8,5 a 13,5",IF(AND(BQ102&gt;=14,BQ102&lt;=17.5),"14 a 17,5",IF(BQ102=18,"18",IF(AND(BQ102&gt;=18.5,BQ102&lt;=23.5),"18,5 a 23,5",IF(AND(BQ102&gt;=24,BQ102&lt;=29),"24 a 29",IF(AND(BQ102&gt;=29.5,BQ102&lt;=34.5),"29,5 a 34,5",IF(AND(BQ102&gt;=35,BQ102&lt;=40),"35 a 40","Fuera de rango")))))))))))))</f>
        <v>8,5 a 13,5</v>
      </c>
      <c r="BS102" s="11" t="n">
        <f aca="false">IF(BR102="","",IF(BR102="-20 a -15",1,IF(BR102="-14,5 a -9,5",2,IF(BR102="-9 a -4",3,IF(BR102="-3,5 a 2,5",4,IF(BR102="3 a 8",5,IF(BR102="8,5 a 13,5",6,IF(BR102="14 a 17,5",7,IF(BR102="18","NORMA",IF(BR102="18,5 a 23,5",8,IF(BR102="24 a 29",9,IF(BR102="29,5 a 34,5",10,IF(BR102="35 a 40",11,"")))))))))))))</f>
        <v>6</v>
      </c>
      <c r="BT102" s="9" t="n">
        <v>0</v>
      </c>
      <c r="BU102" s="10" t="str">
        <f aca="false">IF(BT102="","",IF(AND(BT102&gt;=-20,BT102&lt;=-18),"-20 a -18",IF(AND(BT102&gt;=-17.5,BT102&lt;=-15.5),"-17,5 a -15,5",IF(AND(BT102&gt;=-15,BT102&lt;=-13),"-15 a -13",IF(AND(BT102&gt;=-12.5,BT102&lt;=-10.5),"-12,5 a -10,5",IF(AND(BT102&gt;=-10,BT102&lt;=-8),"-10 a -8",IF(AND(BT102&gt;=-7.5,BT102&lt;=-5.5),"-7,5 a -5,5",IF(AND(BT102&gt;=-5,BT102&lt;=-3),"-5 a -3",IF(AND(BT102&gt;=-2.5,BT102&lt;=-0.5),"-2,5 a -0,5",IF(BT102=0,"0",IF(AND(BT102&gt;=0.5,BT102&lt;=2.5),"0,5 a 2,5",IF(AND(BT102&gt;=3,BT102&lt;=5),"3 a 5",IF(AND(BT102&gt;=5.5,BT102&lt;=7.5),"5,5 a 7,5",IF(AND(BT102&gt;=8,BT102&lt;=10),"8 a 10",IF(AND(BT102&gt;=10.5,BT102&lt;=12.5),"10,5 a 12,5",IF(AND(BT102&gt;=13,BT102&lt;=15),"13 a 15",IF(AND(BT102&gt;=15.5,BT102&lt;=17.5),"15,5 a 17,5",IF(AND(BT102&gt;=18,BT102&lt;=20),"18 a 20","Fuera de rango"))))))))))))))))))</f>
        <v>0</v>
      </c>
      <c r="BV102" s="11" t="str">
        <f aca="false">IF(BT102="","",IF(BT102=0,"NORMA",IF(AND(BT102&gt;=-20,BT102&lt;=-18),2,IF(AND(BT102&gt;=-17.5,BT102&lt;=-15.5),2,IF(AND(BT102&gt;=-15,BT102&lt;=-13),3,IF(AND(BT102&gt;=-12.5,BT102&lt;=-10.5),4,IF(AND(BT102&gt;=-10,BT102&lt;=-8),5,IF(AND(BT102&gt;=-7.5,BT102&lt;=-5.5),6,IF(AND(BT102&gt;=-5,BT102&lt;=-3),7,IF(AND(BT102&gt;=-2.5,BT102&lt;=-0.5),8,IF(AND(BT102&gt;=0.5,BT102&lt;=2.5),9,IF(AND(BT102&gt;=3,BT102&lt;=5),10,IF(AND(BT102&gt;=5.5,BT102&lt;=7.5),11,IF(AND(BT102&gt;=8,BT102&lt;=10),12,IF(AND(BT102&gt;=10.5,BT102&lt;=12.5),13,IF(AND(BT102&gt;=13,BT102&lt;=15),14,IF(AND(BT102&gt;=15.5,BT102&lt;=17.5),15,IF(AND(BT102&gt;=18,BT102&lt;=20),16,"Fuera de rango"))))))))))))))))))</f>
        <v>NORMA</v>
      </c>
      <c r="BW102" s="9" t="n">
        <v>-3.75</v>
      </c>
      <c r="BX102" s="10" t="n">
        <f aca="false">18.5- (0.3*H102)</f>
        <v>7.7</v>
      </c>
      <c r="BY102" s="10" t="n">
        <f aca="false">(BW102)-(BX102)</f>
        <v>-11.45</v>
      </c>
      <c r="BZ102" s="10" t="str">
        <f aca="false">IF(BY102="","",IF(BY102&lt;-27.5,"De -30 a -28",IF(BY102&lt;-25,"De -27,5 a -25,5",IF(BY102&lt;-22.5,"De -25 a -23",IF(BY102&lt;-20,"De -22,5 a -20,5",IF(BY102&lt;-17.5,"De -20 a -18",IF(BY102&lt;-15,"De -17,5 a -15,5",IF(BY102&lt;-12.5,"De -15 a -13",IF(BY102&lt;-10,"De -12,5 a -10,5",IF(BY102&lt;-7.5,"De -10 a -8",IF(BY102&lt;-5,"De -7,5 a -5,5",IF(BY102&lt;-2.5,"De -5 a -3",IF(BY102&lt;0,"De -2,5 a -0,5",IF(BY102&lt;2.5,"De 0 a 2",IF(BY102&lt;5,"De 2,5 a 4,5",IF(BY102&lt;7.5,"De 5 a 7",IF(BY102&lt;10,"De 7,5 a 9,5",IF(BY102&lt;12.5,"De 10 a 12",IF(BY102&lt;15,"De 12,5 a 14,5",IF(BY102&lt;17.5,"De 15 a 17",IF(BY102&lt;20,"De 17,5 a 19,5",IF(BY102&lt;22.5,"De 20 a 22",IF(BY102&lt;25,"De 22,5 a 24,5",IF(BY102&lt;27.5,"De 25 a 27","De 27,5 a 30"))))))))))))))))))))))))</f>
        <v>De -12,5 a -10,5</v>
      </c>
      <c r="CA102" s="12" t="n">
        <f aca="false">IF(BY102="","",IF(BY102&lt;=-28,1,IF(BY102&lt;=-25.5,2,IF(BY102&lt;=-23,3,IF(BY102&lt;=-20.5,4,IF(BY102&lt;=-18,5,IF(BY102&lt;=-15.5,6,IF(BY102&lt;=-13,7,IF(BY102&lt;=-10.5,8,IF(BY102&lt;=-8,9,IF(BY102&lt;=-5.5,10,IF(BY102&lt;=-3,11,IF(BY102&lt;=-0.5,12,IF(BY102&lt;=2,13,IF(BY102&lt;=4.5,14,IF(BY102&lt;=7,15,IF(BY102&lt;=9.5,16,IF(BY102&lt;=12,17,IF(BY102&lt;=14.5,18,IF(BY102&lt;=17,19,IF(BY102&lt;=19.5,20,IF(BY102&lt;=22,21,IF(BY102&lt;=24.5,22,IF(BY102&lt;=27,23,IF(BY102&lt;=30,24,"Fuera de rango")))))))))))))))))))))))))</f>
        <v>8</v>
      </c>
      <c r="CB102" s="9" t="n">
        <v>-4</v>
      </c>
      <c r="CC102" s="10" t="n">
        <f aca="false">18.5- (0.3*H102)</f>
        <v>7.7</v>
      </c>
      <c r="CD102" s="10" t="n">
        <f aca="false">(CB102)-(CC102)</f>
        <v>-11.7</v>
      </c>
      <c r="CE102" s="10" t="str">
        <f aca="false">IF(CD102="","",IF(CD102&lt;-27.5,"De -30 a -28",IF(CD102&lt;-25,"De -27,5 a -25,5",IF(CD102&lt;-22.5,"De -25 a -23",IF(CD102&lt;-20,"De -22,5 a -20,5",IF(CD102&lt;-17.5,"De -20 a -18",IF(CD102&lt;-15,"De -17,5 a -15,5",IF(CD102&lt;-12.5,"De -15 a -13",IF(CD102&lt;-10,"De -12,5 a -10,5",IF(CD102&lt;-7.5,"De -10 a -8",IF(CD102&lt;-5,"De -7,5 a -5,5",IF(CD102&lt;-2.5,"De -5 a -3",IF(CD102&lt;0,"De -2,5 a -0,5",IF(CD102&lt;=2,"De 0 a 2",IF(CD102&lt;=4.5,"De 2,5 a 4,5",IF(CD102&lt;=7,"De 5 a 7",IF(CD102&lt;=9.5,"De 7,5 a 9,5",IF(CD102&lt;=12,"De 10 a 12",IF(CD102&lt;=14.5,"De 12,5 a 14,5",IF(CD102&lt;=17,"De 15 a 17",IF(CD102&lt;=19.5,"De 17,5 a 19,5",IF(CD102&lt;=22,"De 20 a 22",IF(CD102&lt;=24.5,"De 22,5 a 24,5",IF(CD102&lt;=27,"De 25 a 27","De 27,5 a 30"))))))))))))))))))))))))</f>
        <v>De -12,5 a -10,5</v>
      </c>
      <c r="CF102" s="12" t="n">
        <f aca="false">IF(CD102="","",IF(CD102&lt;-27.5,1,IF(CD102&lt;-25,2,IF(CD102&lt;-22.5,3,IF(CD102&lt;-20,4,IF(CD102&lt;-17.5,5,IF(CD102&lt;-15,6,IF(CD102&lt;-12.5,7,IF(CD102&lt;-10,8,IF(CD102&lt;-7.5,9,IF(CD102&lt;-5,10,IF(CD102&lt;-2.5,11,IF(CD102&lt;0,12,IF(CD102&lt;2.5,13,IF(CD102&lt;5,14,IF(CD102&lt;7.5,15,IF(CD102&lt;10,16,IF(CD102&lt;12.5,17,IF(CD102&lt;15,18,IF(CD102&lt;17.5,19,IF(CD102&lt;20,20,IF(CD102&lt;22.5,21,IF(CD102&lt;25,22,IF(CD102&lt;27.5,23,24))))))))))))))))))))))))</f>
        <v>8</v>
      </c>
      <c r="CG102" s="9" t="n">
        <v>-2.5</v>
      </c>
      <c r="CH102" s="10" t="str">
        <f aca="false">IF(CG102="","",IF(AND(CG102&gt;=-10,CG102&lt;=-9.5),"-10 a -9,5",IF(AND(CG102&gt;-9.5,CG102&lt;=-8.5),"-9 a -8,5",IF(AND(CG102&gt;-8.5,CG102&lt;=-7.5),"-8 a -7,5",IF(AND(CG102&gt;-7.5,CG102&lt;=-6.5),"-7 a -6,5",IF(AND(CG102&gt;-6.5,CG102&lt;=-5.5),"-6 a -5,5",IF(AND(CG102&gt;-5.5,CG102&lt;=-4.5),"-5 a -4,5",IF(AND(CG102&gt;-4.5,CG102&lt;=-3.5),"-4 a -3,5",IF(AND(CG102&gt;-3.5,CG102&lt;=-2.5),"-3 a -2,5",IF(CG102=-2.25,"-2,25",IF(AND(CG102&gt;-2.5,CG102&lt;=-1.5),"-2 a -1,5",IF(AND(CG102&gt;-1.5,CG102&lt;=-0.5),"-1 a -0,5",IF(AND(CG102&gt;-0.5,CG102&lt;=0.5),"0 a 0,5",IF(AND(CG102&gt;0.5,CG102&lt;=1.5),"1 a 1,5",IF(AND(CG102&gt;1.5,CG102&lt;=2.5),"2 a 2,5",IF(AND(CG102&gt;2.5,CG102&lt;=3.5),"3 a 3,5",IF(AND(CG102&gt;3.5,CG102&lt;=4.5),"4 a 4,5",IF(AND(CG102&gt;4.5,CG102&lt;=5.5),"5 a 5,5",IF(AND(CG102&gt;5.5,CG102&lt;=6.5),"6 a 6,5",IF(AND(CG102&gt;6.5,CG102&lt;=7.5),"7 a 7,5",IF(AND(CG102&gt;7.5,CG102&lt;=8.5),"8 a 8,5",IF(AND(CG102&gt;8.5,CG102&lt;=9.5),"9 a 9,5",IF(CG102&gt;=10,"10","Fuera de rango")))))))))))))))))))))))</f>
        <v>-3 a -2,5</v>
      </c>
      <c r="CI102" s="11" t="n">
        <f aca="false">IF(CG102="","",IF(CG102=-2.25,"NORMA",IF(CG102&lt;=-9.5,1,IF(CG102&lt;=-8.5,2,IF(CG102&lt;=-7.5,3,IF(CG102&lt;=-6.5,4,IF(CG102&lt;=-5.5,5,IF(CG102&lt;=-4.5,6,IF(CG102&lt;=-3.5,7,IF(CG102&lt;=-2.5,8,IF(CG102&lt;=-1.5,9,IF(CG102&lt;=-0.5,10,IF(CG102&lt;=0.5,11,IF(CG102&lt;=1.5,12,IF(CG102&lt;=2.5,13,IF(CG102&lt;=3.5,14,IF(CG102&lt;=4.5,15,IF(CG102&lt;=5.5,16,IF(CG102&lt;=6.5,17,IF(CG102&lt;=7.5,18,IF(CG102&lt;=8.5,19,IF(CG102&lt;=9.5,20,IF(CG102=10,21,"Fuera de rango")))))))))))))))))))))))</f>
        <v>8</v>
      </c>
      <c r="CJ102" s="9" t="n">
        <v>1.5</v>
      </c>
      <c r="CK102" s="10" t="str">
        <f aca="false">IF(CJ102="","",IF(AND(CJ102&gt;=-6,CJ102&lt;=-5.5),"-6 a -5,5",IF(AND(CJ102&gt;-5.5,CJ102&lt;=-4.5),"-5 a -4,5",IF(AND(CJ102&gt;-4.5,CJ102&lt;=-3.5),"-4 a -3,5",IF(AND(CJ102&gt;-3.5,CJ102&lt;=-2.5),"-3 a -2,5",IF(AND(CJ102&gt;-2.5,CJ102&lt;=-1.5),"-2 a -1,5",IF(AND(CJ102&gt;-1.5,CJ102&lt;=-0.5),"-1 a -0,5",IF(AND(CJ102&gt;-0.5,CJ102&lt;=0.5),"0 a 0,5",IF(AND(CJ102&gt;0.5,CJ102&lt;=1.5),"1 a 1,5",IF(AND(CJ102&gt;1.5,CJ102&lt;2.5),"2",IF(AND(CJ102&gt;=2.5,CJ102&lt;=3),"2,5 a 3",IF(AND(CJ102&gt;3,CJ102&lt;=4),"3,5 a 4",IF(AND(CJ102&gt;4,CJ102&lt;=5),"4,5 a 5",IF(AND(CJ102&gt;5,CJ102&lt;=6),"5,5 a 6",IF(AND(CJ102&gt;6,CJ102&lt;=7),"6,5 a 7",IF(AND(CJ102&gt;7,CJ102&lt;=8),"7,5 a 8",IF(AND(CJ102&gt;8,CJ102&lt;=9.5),"8,5 a 9,5",IF(CJ102=10,"10","Fuera de rango"))))))))))))))))))</f>
        <v>1 a 1,5</v>
      </c>
      <c r="CL102" s="11" t="n">
        <f aca="false">IF(CK102="","",IF(OR(CK102="-6 a -5,5",CK102="-6 - -5,5"),1,IF(OR(CK102="-5 a -4,5",CK102="-5 - -4,5"),2,IF(OR(CK102="-4 a -3,5",CK102="-4 - -3,5"),3,IF(OR(CK102="-3 a -2,5",CK102="-3 - -2,5"),4,IF(OR(CK102="-2 a -1,5",CK102="-2 - -1,5"),5,IF(OR(CK102="-1 a -0,5",CK102="-1 - -0,5"),6,IF(OR(CK102="0 a 0,5",CK102="0 - 0,5"),7,IF(OR(CK102="1 a 1,5",CK102="1 - 1,5"),8,IF(CK102="2","NORMA",IF(OR(CK102="2,5 a 3",CK102="2,5 - 3"),9,IF(OR(CK102="3,5 a 4",CK102="3,5 - 4"),10,IF(OR(CK102="4,5 a 5",CK102="4,5 - 5"),11,IF(OR(CK102="5,5 a 6",CK102="5,5 - 6"),12,IF(OR(CK102="6,5 a 7",CK102="6,5 - 7"),13,IF(OR(CK102="7,5 a 8",CK102="7,5 - 8"),14,IF(OR(CK102="8,5 a 9",CK102="8,5 - 9,5",CK102="9 a 9,5"),15,IF(CK102="10",15,IF(OR(CK102="0,5 a 1",CK102="0,5 - 1"),7,"Fuera de rango")))))))))))))))))))</f>
        <v>8</v>
      </c>
      <c r="CM102" s="10" t="n">
        <v>0</v>
      </c>
      <c r="CN102" s="10" t="str">
        <f aca="false">IF(CM102=0,"0", " ")</f>
        <v>0</v>
      </c>
      <c r="CO102" s="10" t="str">
        <f aca="false">IF(CM102&gt;0,"EME"," ")</f>
        <v> </v>
      </c>
      <c r="CP102" s="10" t="n">
        <v>0</v>
      </c>
      <c r="CQ102" s="10" t="str">
        <f aca="false">IF(CP102&gt;0,"0", " ")</f>
        <v> </v>
      </c>
      <c r="CR102" s="10" t="str">
        <f aca="false">IF(CP102&gt;0,"EME"," ")</f>
        <v> </v>
      </c>
      <c r="CS102" s="9" t="n">
        <v>0</v>
      </c>
      <c r="CT102" s="10" t="str">
        <f aca="false">IF(CS102&gt;0,"1", " ")</f>
        <v> </v>
      </c>
      <c r="CU102" s="10" t="str">
        <f aca="false">IF(CS102&gt;0,"HIP"," ")</f>
        <v> </v>
      </c>
      <c r="CV102" s="9" t="n">
        <v>0</v>
      </c>
      <c r="CW102" s="10" t="str">
        <f aca="false">IF(CV102&gt;0,"1", " ")</f>
        <v> </v>
      </c>
      <c r="CX102" s="10" t="str">
        <f aca="false">IF(CV102&gt;0,"HIP"," ")</f>
        <v> </v>
      </c>
      <c r="CY102" s="9" t="n">
        <v>-1.75</v>
      </c>
      <c r="CZ102" s="11" t="str">
        <f aca="false">IF(CY102&lt;0,"2"," ")</f>
        <v>2</v>
      </c>
      <c r="DA102" s="11" t="str">
        <f aca="false">IF(CY102&lt;0,"MIO"," ")</f>
        <v>MIO</v>
      </c>
      <c r="DB102" s="9" t="n">
        <v>-3.75</v>
      </c>
      <c r="DC102" s="11" t="str">
        <f aca="false">IF(DB102&lt;0,"2"," ")</f>
        <v>2</v>
      </c>
      <c r="DD102" s="11" t="str">
        <f aca="false">IF(DB102&lt;0,"MIO"," ")</f>
        <v>MIO</v>
      </c>
      <c r="DE102" s="9" t="n">
        <v>-1.25</v>
      </c>
      <c r="DF102" s="11" t="str">
        <f aca="false">IF(DE102&lt;0,"3"," ")</f>
        <v>3</v>
      </c>
      <c r="DG102" s="11" t="str">
        <f aca="false">IF(DE102&lt;0,"AST"," ")</f>
        <v>AST</v>
      </c>
      <c r="DH102" s="9" t="n">
        <v>-1.75</v>
      </c>
      <c r="DI102" s="11" t="str">
        <f aca="false">IF(DH102&lt;0,"3"," ")</f>
        <v>3</v>
      </c>
      <c r="DJ102" s="11" t="str">
        <f aca="false">IF(DH102&lt;0,"AST"," ")</f>
        <v>AST</v>
      </c>
      <c r="DK102" s="9" t="n">
        <v>0</v>
      </c>
      <c r="DL102" s="10" t="str">
        <f aca="false">IF(DK102&gt;0,"4"," ")</f>
        <v> </v>
      </c>
      <c r="DM102" s="10" t="str">
        <f aca="false">IF(DK102&gt;0,"PRE"," ")</f>
        <v> </v>
      </c>
      <c r="DN102" s="9" t="n">
        <v>0</v>
      </c>
      <c r="DO102" s="10" t="str">
        <f aca="false">IF(DN102&gt;0,"4"," ")</f>
        <v> </v>
      </c>
      <c r="DP102" s="10" t="str">
        <f aca="false">IF(DN102&gt;0,"PRE"," ")</f>
        <v> </v>
      </c>
      <c r="DQ102" s="12" t="n">
        <v>2</v>
      </c>
      <c r="DR102" s="12" t="n">
        <v>2</v>
      </c>
      <c r="DS102" s="12" t="str">
        <f aca="false">CONCATENATE(CO102,CU102,DA102,DG102,DM102)</f>
        <v>  MIOAST </v>
      </c>
      <c r="DT102" s="10" t="str">
        <f aca="false" t="array" ref="DT102">_xlfn.IFS(DS102="EME    ","0", DS102=" HIP   ","1", DS102="  MIO  ","2", DS102="   AST ","3", DS102="    PRE","4", DS102="EME   PRE","5", DS102=" HIP  PRE","6", DS102=" HIP AST ","7", DS102="  MIO PRE","8", DS102="  MIOAST ","9", DS102="   ASTPRE","10",DS102=" HIP ASTPRE","11", DS102="  MIOASTPRE","12", DS102="     ","0")</f>
        <v>9</v>
      </c>
      <c r="DU102" s="1" t="s">
        <v>153</v>
      </c>
      <c r="DV102" s="1" t="str">
        <f aca="false" t="array" ref="DV102">_xlfn.IFS(DU102="SI","2", DU102="NO","1")</f>
        <v>2</v>
      </c>
      <c r="DW102" s="10" t="n">
        <v>0</v>
      </c>
      <c r="DX102" s="11" t="str">
        <f aca="false">IF(DW102=0,"1","2")</f>
        <v>1</v>
      </c>
      <c r="DY102" s="11" t="str">
        <f aca="false" t="array" ref="DY102">_xlfn.IFS(DW102=0,"0", DW102=0.25, "1", DW102=0.5,"2", DW102=0.75,"3", DW102=1,"4",DW102=1.25,"5", DW102=1.5,"6", DW102=1.75,"7", DW102=2,"8")</f>
        <v>0</v>
      </c>
      <c r="DZ102" s="10" t="n">
        <v>0</v>
      </c>
      <c r="EA102" s="11" t="str">
        <f aca="false">IF(DZ102=0,"1","2")</f>
        <v>1</v>
      </c>
      <c r="EB102" s="11" t="str">
        <f aca="false" t="array" ref="EB102">_xlfn.IFS(DZ102=0,"0", DZ102=0.25, "1", DZ102=0.5,"2", DZ102=0.75,"3", DZ102=1,"4",DZ102=1.25,"5", DZ102=1.5,"6", DZ102=1.75,"7", DZ102=2,"8")</f>
        <v>0</v>
      </c>
      <c r="EC102" s="10" t="n">
        <v>0</v>
      </c>
      <c r="ED102" s="10" t="str">
        <f aca="false">IF(EC102=0,"1","2")</f>
        <v>1</v>
      </c>
      <c r="EE102" s="11" t="str">
        <f aca="false" t="array" ref="EE102">_xlfn.IFS(EC102=0,"0", EC102=-0.25, "1", EC102=-0.5,"2", EC102=-0.75,"3", EC102=-1,"4",EC102=-1.25,"5", EC102=-1.5,"6", EC102=-1.75,"7", EC102=-2,"8", EC102=-2.25,"9",EC102=-2.5,"10", EC102=-2.75,"11", EC102=-3,"12", EC102=-3.25,"13", EC102=-3.5,"14", EC102=-3.75,"15",EC102=-4,"16")</f>
        <v>0</v>
      </c>
      <c r="EF102" s="10" t="n">
        <v>0</v>
      </c>
      <c r="EG102" s="10" t="str">
        <f aca="false">IF(EF102=0,"1","2")</f>
        <v>1</v>
      </c>
      <c r="EH102" s="11" t="str">
        <f aca="false" t="array" ref="EH102">_xlfn.IFS(EF102=0,"0", EF102=-0.25, "1", EF102=-0.5,"2", EF102=-0.75,"3", EF102=-1,"4",EF102=-1.25,"5", EF102=-1.5,"6", EF102=-1.75,"7", EF102=-2,"8", EF102=-2.25,"9",EF102=-2.5,"10", EF102=-2.75,"11", EF102=-3,"12", EF102=-3.25,"13", EF102=-3.5,"14", EF102=-3.75,"15",EF102=-4,"16")</f>
        <v>0</v>
      </c>
      <c r="EI102" s="10" t="n">
        <v>0</v>
      </c>
      <c r="EJ102" s="11" t="str">
        <f aca="false">IF(EI102=0,"1","2")</f>
        <v>1</v>
      </c>
      <c r="EK102" s="11" t="str">
        <f aca="false" t="array" ref="EK102">_xlfn.IFS(EI102=0,"0", EI102=-0.25, "1", EI102=-0.5,"2", EI102=-0.75,"3", EI102=-1,"4",EI102=-1.25,"5", EI102=-1.5,"6", EI102=-1.75,"7", EI102=-2,"8", EI102=-2.25,"9", EI102=-2.25,"9",EI102=-2.5,"10", EI102=-2.75,"11", EI102=-3,"12", EI102=-3.25,"13", EI102=-3.5,"14", EI102=-3.75,"15",EI102=-4,"16", EI102=0.25, "17", EI102=0.5, "18")</f>
        <v>0</v>
      </c>
      <c r="EL102" s="10" t="n">
        <v>-0.25</v>
      </c>
      <c r="EM102" s="11" t="str">
        <f aca="false">IF(EL102=0,"1","2")</f>
        <v>2</v>
      </c>
      <c r="EN102" s="11" t="str">
        <f aca="false" t="array" ref="EN102">_xlfn.IFS(EL102=0.25,"17",EL102=0.5,"18", EL102=0,"0", EL102=-0.25, "1", EL102=-0.5,"2", EL102=-0.75,"3", EL102=-1,"4",EL102=-1.25,"5", EL102=-1.5,"6", EL102=-1.75,"7", EL102=-2,"8",EL102= -2.25,"9",EL102=-2.5,"10",EL102= -2.75,"11",EL102= -3,"12",EL102= -3.25,"13",EL102= -3.5,"14",EL102= -3.75,"15",EL102=-4,"16")</f>
        <v>1</v>
      </c>
      <c r="EO102" s="10" t="n">
        <v>0</v>
      </c>
      <c r="EP102" s="11" t="str">
        <f aca="false">IF(EO102=0,"1","2")</f>
        <v>1</v>
      </c>
      <c r="EQ102" s="11" t="str">
        <f aca="false" t="array" ref="EQ102">_xlfn.IFS(EO102=0,"0", EO102=0.25, "1", EO102=0.5,"2", EO102=0.75,"3", EO102=1,"4",EO102=1.25,"5", EO102=1.5,"6", EO102=1.75,"7", EO102=2,"8", EO102=2.25,"9", EO102=2.25,"9",EO102=2.5,"10", EO102=2.75,"11", EO102=3,"12", EO102=3.25,"13", EO102=3.5,"14", EO102=3.75,"15",EO102=4,"16", EO102=-0.25, "17", bq=-0.5, "18")</f>
        <v>0</v>
      </c>
      <c r="ER102" s="10" t="n">
        <v>0</v>
      </c>
      <c r="ES102" s="11" t="str">
        <f aca="false">IF(ER102=0,"1","2")</f>
        <v>1</v>
      </c>
      <c r="ET102" s="11" t="str">
        <f aca="false" t="array" ref="ET102">_xlfn.IFS(ER102=0,"0", ER102=0.25, "1", ER102=0.5,"2", ER102=0.75,"3", ER102=1,"4",ER102=1.25,"5", ER102=1.5,"6", ER102=1.75,"7", ER102=2,"8", ER102=2.25,"9", ER102=2.25,"9",ER102=2.5,"10", ER102=2.75,"11", ER102=3,"12", ER102=3.25,"13", ER102=3.5,"14", ER102=3.75,"15",ER102=4,"16", ER102=-0.25, "17", bq=-0.5, "18")</f>
        <v>0</v>
      </c>
      <c r="EU102" s="13" t="n">
        <v>9</v>
      </c>
      <c r="EV102" s="14" t="str">
        <f aca="false">VLOOKUP(EU102,LEYENDA!$G$2:$H$8,2,TRUE())</f>
        <v>6-12</v>
      </c>
      <c r="EW102" s="14" t="str">
        <f aca="false" t="array" ref="EW102">_xlfn.IFS(EV102="0-5","1", EV102="6-12","2", EV102="13-18","3", EV102="19-24","4", EV102="25-36","5", EV102="37-48","6", EV102="49-60","7")</f>
        <v>2</v>
      </c>
    </row>
    <row r="103" customFormat="false" ht="13.5" hidden="false" customHeight="false" outlineLevel="0" collapsed="false">
      <c r="A103" s="1" t="n">
        <v>46</v>
      </c>
      <c r="B103" s="32" t="n">
        <v>7</v>
      </c>
      <c r="C103" s="33" t="n">
        <v>42807</v>
      </c>
      <c r="D103" s="6"/>
      <c r="E103" s="5" t="str">
        <f aca="false">VLOOKUP(A103,'286'!$A$3:$J$600,10,FALSE())</f>
        <v>VALLEJO SERRANO, JULIA</v>
      </c>
      <c r="F103" s="4" t="str">
        <f aca="false">VLOOKUP(A103,'286'!$A$3:$I$1768,3,FALSE())</f>
        <v>VASEJU</v>
      </c>
      <c r="G103" s="6" t="n">
        <f aca="false">VLOOKUP(A103,'286'!$A$3:$I$1768,4,FALSE())</f>
        <v>29096</v>
      </c>
      <c r="H103" s="7" t="n">
        <f aca="false">YEAR(C103)-YEAR(G103)</f>
        <v>38</v>
      </c>
      <c r="I103" s="1" t="str">
        <f aca="false">VLOOKUP(H103,LEYENDA!$C$2:$D$6,2,TRUE())</f>
        <v>25-40</v>
      </c>
      <c r="J103" s="5" t="str">
        <f aca="false">VLOOKUP(A103,'286'!$A$3:$I$1768,7,FALSE())</f>
        <v>M</v>
      </c>
      <c r="K103" s="8" t="str">
        <f aca="false">VLOOKUP(A103,'286'!$A$3:$I$1768,2,FALSE())</f>
        <v>OD</v>
      </c>
      <c r="L103" s="4" t="str">
        <f aca="false">VLOOKUP(A103,'286'!$A$3:$I$1768,8,FALSE())</f>
        <v>D</v>
      </c>
      <c r="M103" s="4" t="str">
        <f aca="false">VLOOKUP(A103,'286'!$A$3:$I$1768,9,FALSE())</f>
        <v>I</v>
      </c>
      <c r="N103" s="8" t="str">
        <f aca="false">IF(R103=O103, "MISMA","CONTRARIA")</f>
        <v>CONTRARIA</v>
      </c>
      <c r="O103" s="8" t="str">
        <f aca="false" t="array" ref="O103">_xlfn.IFS(L103="D","1", L103="I","2")</f>
        <v>1</v>
      </c>
      <c r="P103" s="8" t="str">
        <f aca="false" t="array" ref="P103">_xlfn.IFS(K103="OD","1", K103="OI","2")</f>
        <v>1</v>
      </c>
      <c r="Q103" s="1" t="str">
        <f aca="false" t="array" ref="Q103">_xlfn.IFS(J103="M","1", J103="H","2")</f>
        <v>1</v>
      </c>
      <c r="R103" s="8" t="str">
        <f aca="false" t="array" ref="R103">_xlfn.IFS(M103="D","1", M103="I","2")</f>
        <v>2</v>
      </c>
      <c r="S103" s="1" t="str">
        <f aca="false" t="array" ref="S103">_xlfn.IFS(N103="CONTRARIA", "1",N103= "MISMA","2")</f>
        <v>1</v>
      </c>
      <c r="T103" s="1" t="str">
        <f aca="false" t="array" ref="T103">_xlfn.IFS(I103="0-12","1", I103="13-24","2", I103="25-40","3", I103="41-60","4", I103="61-100","5")</f>
        <v>3</v>
      </c>
      <c r="U103" s="9" t="n">
        <v>0</v>
      </c>
      <c r="V103" s="1" t="str">
        <f aca="false">IF(U103="","",IF(AND(U103&gt;=-9,U103&lt;=-6.5),"-9 a -6,5",IF(AND(U103&gt;=-6,U103&lt;=-3.5),"-6 a -3,5",IF(AND(U103&gt;=-3,U103&lt;=-1),"-3 a -1",IF(U103=-0.5,"-0,5",IF(AND(U103&gt;=0,U103&lt;=2.5),"0 a 2,5",IF(AND(U103&gt;=3,U103&lt;=5.5),"3 a 5,5",IF(AND(U103&gt;=6,U103&lt;=8.5),"6 a 8,5",IF(AND(U103&gt;=9,U103&lt;=20),"9 a 20","Fuera de rango")))))))))</f>
        <v>0 a 2,5</v>
      </c>
      <c r="W103" s="11" t="n">
        <f aca="false">IF(V103="","",IF(V103="-9 a -6,5",2,IF(V103="-6 a -3,5",3,IF(V103="-3 a -1",4,IF(V103="-0,5","NORMA",IF(V103="0 a 2,5",5,IF(V103="3 a 5,5",6,IF(V103="6 a 8,5",7,IF(V103="9 a 20",8,"Fuera de rango")))))))))</f>
        <v>5</v>
      </c>
      <c r="X103" s="9" t="n">
        <v>13</v>
      </c>
      <c r="Y103" s="10" t="str">
        <f aca="false">IF(X103="","",IF(AND(X103&gt;=0,X103&lt;=4),"0 a 4",IF(AND(X103&gt;=4.5,X103&lt;=8.5),"4,5 a 8,5",IF(X103=9,"9",IF(AND(X103&gt;=9.5,X103&lt;=13),"9,5 a 13",IF(AND(X103&gt;=13.5,X103&lt;=20),"13,5 a 20",IF(AND(X103&gt;=20.5,X103&lt;=35),"20,5 a 35","Fuera de rango")))))))</f>
        <v>9,5 a 13</v>
      </c>
      <c r="Z103" s="11" t="n">
        <f aca="false">IF(Y103="","",IF(Y103="0 a 4",1,IF(Y103="4,5 a 8,5",2,IF(Y103="9","NORMA",IF(Y103="9,5 a 13",3,IF(Y103="13,5 a 20",4,IF(Y103="20,5 a 35",5,"Fuera de rango")))))))</f>
        <v>3</v>
      </c>
      <c r="AA103" s="9" t="n">
        <v>25</v>
      </c>
      <c r="AB103" s="10" t="str">
        <f aca="false">IF(AA103="","",IF(AND(AA103&gt;=0,AA103&lt;=9),"0 a 9",IF(AND(AA103&gt;=9.5,AA103&lt;=18.5),"9,5 a 18,5",IF(AA103=19,"19",IF(AND(AA103&gt;=19.5,AA103&lt;=28),"19,5 a 28",IF(AND(AA103&gt;=28.5,AA103&lt;=40),"28,5 a 40","Fuera de rango"))))))</f>
        <v>19,5 a 28</v>
      </c>
      <c r="AC103" s="11" t="n">
        <f aca="false" t="array" ref="AC103">_xlfn.IFS(AB103="","",AB103="0 a 9",1,AB103="9,5 a 18,5",2,AB103="19","NORMA",AB103="19,5 a 28",3,AB103="28,5 a 40",4,TRUE(),"Fuera de rango")</f>
        <v>3</v>
      </c>
      <c r="AD103" s="9" t="n">
        <v>16</v>
      </c>
      <c r="AE103" s="10" t="str">
        <f aca="false">IF(AD103="","",IF(AND(AD103&gt;=-10,AD103&lt;=0),"De -10 a 0",IF(AND(AD103&gt;=0.5,AD103&lt;=9.5),"0,5 a 9,5",IF(AD103=10,"10",IF(AND(AD103&gt;=10.5,AD103&lt;=20),"10,5 a 20",IF(AND(AD103&gt;=20.5,AD103&lt;=40),"20,5 a 40","Fuera de rango"))))))</f>
        <v>10,5 a 20</v>
      </c>
      <c r="AF103" s="12" t="n">
        <f aca="false">IF(AD103="","",IF(AND(AD103&gt;=-10,AD103&lt;=0),1,IF(AND(AD103&gt;=0.5,AD103&lt;=9.5),2,IF(AD103=10,"NORMA",IF(AND(AD103&gt;=10.5,AD103&lt;=20),3,IF(AND(AD103&gt;=20.5,AD103&lt;=40),4,""))))))</f>
        <v>3</v>
      </c>
      <c r="AG103" s="9" t="n">
        <v>12</v>
      </c>
      <c r="AH103" s="10" t="str">
        <f aca="false">IF(AG103="","",IF(AND(AG103&gt;=0,AG103&lt;=4),"0 a 4",IF(AND(AG103&gt;=4.5,AG103&lt;=8.5),"4,5 a 8,5",IF(AG103=9,"9",IF(AND(AG103&gt;=9.5,AG103&lt;=13),"9,5 a 13",IF(AND(AG103&gt;=13.5,AG103&lt;=25),"13,5 a 25","Fuera de rango"))))))</f>
        <v>9,5 a 13</v>
      </c>
      <c r="AI103" s="11" t="n">
        <f aca="false">IF(AH103="","",IF(AH103="0 a 4",1,IF(AH103="4,5 a 8,5",2,IF(AH103="9","NORMA",IF(AH103="9,5 a 13",3,IF(AH103="13,5 a 25",4,""))))))</f>
        <v>3</v>
      </c>
      <c r="AJ103" s="9" t="n">
        <v>6</v>
      </c>
      <c r="AK103" s="10" t="str">
        <f aca="false">IF(AJ103="","",IF(AND(AJ103&gt;=-15,AJ103&lt;=-10.5),"-15 a -10,5",IF(AND(AJ103&gt;=-10,AJ103&lt;=-4),"-10 a -4",IF(AND(AJ103&gt;=-4.5,AJ103&lt;=0),"-4,5 a 0",IF(AND(AJ103&gt;=0.5,AJ103&lt;=4.5),"0,5 a 4,5",IF(AJ103=5,"5",IF(AND(AJ103&gt;=5.5,AJ103&lt;=10),"5,5 a 10",IF(AND(AJ103&gt;=10.5,AJ103&lt;=20),"10,5 a 20","Fuera de rango"))))))))</f>
        <v>5,5 a 10</v>
      </c>
      <c r="AL103" s="11" t="n">
        <f aca="false">IF(AK103="","",IF(AK103="-15 a -10,5",1,IF(AK103="-10 a -4",2,IF(AK103="-4,5 a 0",3,IF(AK103="0,5 a 4,5",4,IF(AK103="5","NORMA",IF(AK103="5,5 a 10",5,IF(AK103="10,5 a 20",6,"Error"))))))))</f>
        <v>5</v>
      </c>
      <c r="AM103" s="9" t="n">
        <v>0</v>
      </c>
      <c r="AN103" s="10" t="str">
        <f aca="false">IF(AM103="","",IF(AND(AM103&gt;=-7.5,AM103&lt;=-5.5),"-7,5 a -5,5",IF(AND(AM103&gt;=-5,AM103&lt;=-3),"-5 a -3",IF(AND(AM103&gt;=-2.5,AM103&lt;=-0.5),"-2,5 a -0,5",IF(AM103=0,"0,00",IF(AND(AM103&gt;=0.5,AM103&lt;=2.5),"0,5 a 2,5",IF(AND(AM103&gt;=3,AM103&lt;=5),"3 a 5",IF(AND(AM103&gt;=5.5,AM103&lt;=7.5),"5,5 a 7,5",IF(AND(AM103&gt;=8,AM103&lt;=10),"8 a 10","Fuera de rango")))))))))</f>
        <v>0,00</v>
      </c>
      <c r="AO103" s="11" t="str">
        <f aca="false">IF(AN103="","",IF(AN103="-7,5 a -5,5",1,IF(AN103="-5 a -3",2,IF(AN103="-2,5 a -0,5",3,IF(AN103="0,00","NORMA",IF(AN103="0,5 a 2,5",4,IF(AN103="3 a 5",5,IF(AN103="5,5 a 7,5",6,IF(AN103="8 a 10",7,"Error")))))))))</f>
        <v>NORMA</v>
      </c>
      <c r="AP103" s="9" t="n">
        <v>-6</v>
      </c>
      <c r="AQ103" s="10" t="str">
        <f aca="false">IF(AP103="","",IF(AND(AP103&gt;=-20,AP103&lt;=-9.5),"-20 a -9,5",IF(AND(AP103&gt;=-9,AP103&lt;=-6.5),"-9 a -6,5",IF(AP103=-6,"-6",IF(AND(AP103&gt;=-5.5,AP103&lt;=-3),"-5,5 a -3",IF(AND(AP103&gt;=-2.5,AP103&lt;=0),"-2,5 a 0",IF(AND(AP103&gt;=0.5,AP103&lt;=3),"0,5 a 3",IF(AND(AP103&gt;=3.5,AP103&lt;=6),"3,5 a 6",IF(AND(AP103&gt;=6.5,AP103&lt;=9),"6,5 a 9",IF(AND(AP103&gt;=9.5,AP103&lt;=20),"9,5 a 20","Fuera de rango"))))))))))</f>
        <v>-6</v>
      </c>
      <c r="AR103" s="11" t="str">
        <f aca="false">IF(AQ103="","",IF(AQ103="-20 a -9,5",1,IF(AQ103="-9 a -6,5",2,IF(AQ103="-6","NORMA",IF(AQ103="-5,5 a -3",3,IF(AQ103="-2,5 a 0",4,IF(AQ103="0,5 a 3",5,IF(AQ103="3,5 a 6",6,IF(AQ103="6,5 a 9",7,IF(AQ103="9,5 a 20",8,""))))))))))</f>
        <v>NORMA</v>
      </c>
      <c r="AS103" s="9" t="n">
        <v>1</v>
      </c>
      <c r="AT103" s="10" t="str">
        <f aca="false">IF(AS103="","",IF(AND(AS103&gt;=-16,AS103&lt;=-14),"-16 a -14",IF(AND(AS103&gt;=-13.5,AS103&lt;=-11.5),"-13,5 a -11,5",IF(AND(AS103&gt;=-11,AS103&lt;=-9),"-11 a -9",IF(AND(AS103&gt;=-8.5,AS103&lt;=-6.5),"-8,5 a -6,5",IF(AND(AS103&gt;=-6,AS103&lt;=-4),"-6 a -4",IF(AND(AS103&gt;=-3.5,AS103&lt;=-1.5),"-3,5 a -1,5",IF(AND(AS103&gt;=-1,AS103&lt;=1),"-1 a 1",IF(AND(AS103&gt;=1.5,AS103&lt;=3.5),"1,5 a 3,5",IF(AND(AS103&gt;=4,AS103&lt;=6),"4 a 6",IF(AND(AS103&gt;=6.5,AS103&lt;=8.5),"6,5 a 8,5",IF(AND(AS103&gt;=9,AS103&lt;=11),"9 a 11",IF(AND(AS103&gt;=11.5,AS103&lt;=13.5),"11,5 a 13,5",IF(AND(AS103&gt;=14,AS103&lt;=16),"14 a 16",IF(AND(AS103&gt;=16.5,AS103&lt;=18.5),"16,5 a 18,5",IF(AND(AS103&gt;=19,AS103&lt;=21),"19 a 21","Fuera de rango"))))))))))))))))</f>
        <v>-1 a 1</v>
      </c>
      <c r="AU103" s="11" t="n">
        <f aca="false" t="array" ref="AU103">IF(AT103="","",_xlfn.IFS(AT103="-16 a -14",1,AT103="-13,5 a -11,5",2,AT103="-11 a -9",3,AT103="-8,5 a -6,5",4,AT103="-6 a -4",5,AT103="-3,5 a -1,5",6,AT103="-1 a 1",7,AT103="1,5 a 3,5",8,AT103="4 a 6","NORMA",AT103="6,5 a 8,5",9,AT103="9 a 11",10,AT103="11,5 a 13,5",11,AT103="14 a 16",12,AT103="16,5 a 18,5",13,AT103="19 a 21",14,TRUE(),""))</f>
        <v>7</v>
      </c>
      <c r="AV103" s="9" t="n">
        <v>0.5</v>
      </c>
      <c r="AW103" s="10" t="str">
        <f aca="false">IF(AV103="","",IF(AND(AV103&gt;=-1,AV103&lt;=-0.5),"-1 a -0,5",IF(AND(AV103&gt;-0.5,AV103&lt;=0),"De -0,5 a 0",IF(AND(AV103&gt;=0.25,AV103&lt;=0.75),"0,25 a 0,75",IF(AND(AV103&gt;=1,AV103&lt;=1.5),"1 a 1,5",IF(AND(AV103&gt;=1.75,AV103&lt;=2.25),"1,75 a 2,25",IF(AND(AV103&gt;=2.5,AV103&lt;=3),"2,5 a 3",IF(AND(AV103&gt;=3.25,AV103&lt;=3.75),"3,25 a 3,75","Fuera de rango"))))))))</f>
        <v>0,25 a 0,75</v>
      </c>
      <c r="AX103" s="11" t="str">
        <f aca="false">IF(AW103="","",IF(OR(AW103="-1 a -0,5",AW103="-1 a -0.5"),1,IF(OR(AW103="De -0,5 a 0",AW103="-0,5 a 0",AW103="De -0.5 a 0"),2,IF(OR(AW103="0,25 a 0,75",AW103="0.25 a 0.75"),"NORMA",IF(OR(AW103="1 a 1,5",AW103="1 a 1.5"),3,IF(OR(AW103="1,75 a 2,25",AW103="1.75 a 2.25"),4,IF(OR(AW103="2,5 a 3",AW103="2.5 a 3"),5,IF(OR(AW103="3,25 a 3,75",AW103="3.25 a 3.75"),6,""))))))))</f>
        <v>NORMA</v>
      </c>
      <c r="AY103" s="9" t="n">
        <v>-6</v>
      </c>
      <c r="AZ103" s="10" t="str">
        <f aca="false">IF(AY103="","",IF(AND(AY103&gt;=-20,AY103&lt;=-9.5),"-20 a -9,5",IF(AND(AY103&gt;=-9,AY103&lt;=-6.5),"-9 a -6,5",IF(AY103=-6,"-6",IF(AND(AY103&gt;=-5.5,AY103&lt;=-3),"-5,5 a -3",IF(AND(AY103&gt;=-2.5,AY103&lt;=0),"-2,5 a 0",IF(AND(AY103&gt;=0.5,AY103&lt;=3),"0,5 a 3",IF(AND(AY103&gt;=3.5,AY103&lt;=6),"3,5 a 6","Fuera de rango"))))))))</f>
        <v>-6</v>
      </c>
      <c r="BA103" s="11" t="str">
        <f aca="false">IF(AZ103="","",IF(AZ103="-20 a -9,5",1,IF(AZ103="-9 a -6,5",2,IF(AZ103="-6","NORMA",IF(AZ103="-5,5 a -3",3,IF(AZ103="-2,5 a 0",4,IF(AZ103="0,5 a 3",5,IF(AZ103="3,5 a 6",6,""))))))))</f>
        <v>NORMA</v>
      </c>
      <c r="BB103" s="9" t="n">
        <v>20</v>
      </c>
      <c r="BC103" s="10" t="str">
        <f aca="false" t="array" ref="BC103">IF(BB103="","",_xlfn.IFS(AND(BB103&gt;=0,BB103&lt;=2),"0 a 2",AND(BB103&gt;=2.5,BB103&lt;=4.5),"2,5 a 4,5",AND(BB103&gt;=5,BB103&lt;=7),"5 a 7",AND(BB103&gt;=7.5,BB103&lt;=9.5),"7,5 a 9,5",AND(BB103&gt;=10,BB103&lt;=12),"10 a 12",AND(BB103&gt;=12.5,BB103&lt;=14.5),"12,5 a 14,5",BB103=15,"15",AND(BB103&gt;=15.5,BB103&lt;=17.5),"15,5 a 17,5",AND(BB103&gt;=18,BB103&lt;=20),"18 a 20",AND(BB103&gt;=20.5,BB103&lt;=22.5),"20,5 a 22,5",AND(BB103&gt;=23,BB103&lt;=25),"23 a 25",TRUE(),"Fuera de rango"))</f>
        <v>18 a 20</v>
      </c>
      <c r="BD103" s="11" t="n">
        <f aca="false" t="array" ref="BD103">IF(BC103="","",_xlfn.IFS(BC103="0 a 2",1,BC103="2,5 a 4,5",2,BC103="5 a 7",3,BC103="7,5 a 9,5",4,BC103="10 a 12",5,BC103="12,5 a 14,5",6,BC103="15","NORMA",BC103="15,5 a 17,5",7,BC103="18 a 20",8,BC103="20,5 a 22,5",9,BC103="23 a 25",10,TRUE(),"Fuera de rango"))</f>
        <v>8</v>
      </c>
      <c r="BE103" s="9" t="n">
        <v>31</v>
      </c>
      <c r="BF103" s="10" t="str">
        <f aca="false">IF(BE103="","",IF(AND(BE103&gt;=-20,BE103&lt;=-10),"-20 a -10",IF(AND(BE103&gt;=-9.5,BE103&lt;=0.5),"-9,5 a 0,5",IF(AND(BE103&gt;=1,BE103&lt;=11),"1 a 11",IF(AND(BE103&gt;=11.5,BE103&lt;=20.5),"11,5 a 20,5",IF(BE103=21,"21",IF(AND(BE103&gt;=21.5,BE103&lt;=31.5),"21,5 a 31,5",IF(AND(BE103&gt;=32,BE103&lt;=42),"32 a 42","Fuera de rango"))))))))</f>
        <v>21,5 a 31,5</v>
      </c>
      <c r="BG103" s="11" t="n">
        <f aca="false">IF(BF103="","",IF(BF103="-20 a -10",1,IF(BF103="-9,5 a 0,5",2,IF(BF103="1 a 11",3,IF(BF103="11,5 a 20,5",4,IF(BF103="21","NORMA",IF(BF103="21,5 a 31,5",5,IF(BF103="32 a 42",6,""))))))))</f>
        <v>5</v>
      </c>
      <c r="BH103" s="9" t="n">
        <v>5</v>
      </c>
      <c r="BI103" s="10" t="str">
        <f aca="false">IF(BH103="","",IF(AND(BH103&gt;=-20,BH103&lt;=-15),"-20 a -15",IF(AND(BH103&gt;=-14.5,BH103&lt;=-9.5),"-14,5 a -9,5",IF(AND(BH103&gt;=-9,BH103&lt;=-4),"-9 a -4",IF(AND(BH103&gt;=-3.5,BH103&lt;=2.5),"-3,5 a 2,5",IF(AND(BH103&gt;=3,BH103&lt;=8),"3 a 8",IF(AND(BH103&gt;=8.5,BH103&lt;=14.5),"8,5 a 14,5",IF(BH103=15,"15",IF(AND(BH103&gt;=15.5,BH103&lt;=20.5),"15,5 a 20,5",IF(AND(BH103&gt;=21,BH103&lt;=26),"21 a 26","Fuera de rango"))))))))))</f>
        <v>3 a 8</v>
      </c>
      <c r="BJ103" s="11" t="n">
        <f aca="false">IF(BI103="","",IF(BI103="-20 a -15",1,IF(BI103="-14,5 a -9,5",2,IF(BI103="-9 a -4",3,IF(BI103="-3,5 a 2,5",4,IF(BI103="3 a 8",5,IF(BI103="8,5 a 14,5",6,IF(BI103="15","NORMA",IF(BI103="15,5 a 20,5",7,IF(BI103="21 a 26",8,IF(BI103="26,5 a 31,5",9,"")))))))))))</f>
        <v>5</v>
      </c>
      <c r="BK103" s="9" t="n">
        <v>20</v>
      </c>
      <c r="BL103" s="10" t="str">
        <f aca="false">IF(BK103="","",IF(AND(BK103&gt;=0,BK103&lt;=2),"0 - 2",IF(AND(BK103&gt;=2.5,BK103&lt;=4.5),"2,5 - 4,5",IF(AND(BK103&gt;=5,BK103&lt;=7),"5 - 7",IF(AND(BK103&gt;=7.5,BK103&lt;=9.5),"7,5 - 9,5",IF(AND(BK103&gt;=10,BK103&lt;=12),"10 - 12",IF(AND(BK103&gt;=12.5,BK103&lt;=13.5),"12,5 - 13,5",IF(BK103=14,"14",IF(AND(BK103&gt;=14.5,BK103&lt;=16.5),"14,5 - 16,5",IF(AND(BK103&gt;=17,BK103&lt;=19),"17 - 19",IF(AND(BK103&gt;=19.5,BK103&lt;=21.5),"19,5 - 21,5",IF(AND(BK103&gt;=22,BK103&lt;=24),"22 - 24",IF(AND(BK103&gt;=24.5,BK103&lt;=26.5),"24,5 - 26,5",IF(AND(BK103&gt;=27,BK103&lt;=29),"27 - 29",IF(AND(BK103&gt;=29.5,BK103&lt;=30),"29,5 - 30","Fuera de rango")))))))))))))))</f>
        <v>19,5 - 21,5</v>
      </c>
      <c r="BM103" s="11" t="n">
        <f aca="false">IF(BL103="","",IF(BL103="0 - 2",1,IF(BL103="2,5 - 4,5",2,IF(BL103="5 - 7",3,IF(BL103="7,5 - 9,5",4,IF(BL103="10 - 12",5,IF(BL103="12,5 - 13,5",6,IF(BL103="14","NORMA",IF(BL103="14,5 - 16,5",7,IF(BL103="17 - 19",8,IF(BL103="19,5 - 21,5",9,IF(BL103="22 - 24",10,IF(BL103="24,5 - 26,5",11,IF(BL103="27 - 29",12,IF(BL103="29,5 - 30",13,"")))))))))))))))</f>
        <v>9</v>
      </c>
      <c r="BN103" s="9" t="n">
        <v>24</v>
      </c>
      <c r="BO103" s="10" t="str">
        <f aca="false">IF(BN103="","",IF(AND(BN103&gt;=-20,BN103&lt;=-10),"-20 a -10",IF(AND(BN103&gt;=-9.5,BN103&lt;=0.5),"-9,5 a 0,5",IF(AND(BN103&gt;=1,BN103&lt;=11),"1 a 11",IF(AND(BN103&gt;=11.5,BN103&lt;=21.5),"11,5 a 21,5",IF(BN103=22,"22",IF(AND(BN103&gt;=22.5,BN103&lt;=32.5),"22,5 a 32,5",IF(AND(BN103&gt;=33,BN103&lt;=43),"33 a 43","Fuera de rango"))))))))</f>
        <v>22,5 a 32,5</v>
      </c>
      <c r="BP103" s="11" t="n">
        <f aca="false">IF(BO103="","",IF(BO103="-20 a -10",1,IF(BO103="-9,5 a 0,5",2,IF(BO103="1 a 11",3,IF(BO103="11,5 a 21,5",4,IF(BO103="22","NORMA",IF(BO103="22,5 a 32,5",5,IF(BO103="33 a 43",6,""))))))))</f>
        <v>5</v>
      </c>
      <c r="BQ103" s="9" t="n">
        <v>13</v>
      </c>
      <c r="BR103" s="10" t="str">
        <f aca="false">IF(BQ103="","",IF(AND(BQ103&gt;=-20,BQ103&lt;=-15),"-20 a -15",IF(AND(BQ103&gt;=-14.5,BQ103&lt;=-9.5),"-14,5 a -9,5",IF(AND(BQ103&gt;=-9,BQ103&lt;=-4),"-9 a -4",IF(AND(BQ103&gt;=-3.5,BQ103&lt;=2.5),"-3,5 a 2,5",IF(AND(BQ103&gt;=3,BQ103&lt;=8),"3 a 8",IF(AND(BQ103&gt;=8.5,BQ103&lt;=13.5),"8,5 a 13,5",IF(AND(BQ103&gt;=14,BQ103&lt;=17.5),"14 a 17,5",IF(BQ103=18,"18",IF(AND(BQ103&gt;=18.5,BQ103&lt;=23.5),"18,5 a 23,5",IF(AND(BQ103&gt;=24,BQ103&lt;=29),"24 a 29",IF(AND(BQ103&gt;=29.5,BQ103&lt;=34.5),"29,5 a 34,5",IF(AND(BQ103&gt;=35,BQ103&lt;=40),"35 a 40","Fuera de rango")))))))))))))</f>
        <v>8,5 a 13,5</v>
      </c>
      <c r="BS103" s="11" t="n">
        <f aca="false">IF(BR103="","",IF(BR103="-20 a -15",1,IF(BR103="-14,5 a -9,5",2,IF(BR103="-9 a -4",3,IF(BR103="-3,5 a 2,5",4,IF(BR103="3 a 8",5,IF(BR103="8,5 a 13,5",6,IF(BR103="14 a 17,5",7,IF(BR103="18","NORMA",IF(BR103="18,5 a 23,5",8,IF(BR103="24 a 29",9,IF(BR103="29,5 a 34,5",10,IF(BR103="35 a 40",11,"")))))))))))))</f>
        <v>6</v>
      </c>
      <c r="BT103" s="9" t="n">
        <v>0</v>
      </c>
      <c r="BU103" s="10" t="str">
        <f aca="false">IF(BT103="","",IF(AND(BT103&gt;=-20,BT103&lt;=-18),"-20 a -18",IF(AND(BT103&gt;=-17.5,BT103&lt;=-15.5),"-17,5 a -15,5",IF(AND(BT103&gt;=-15,BT103&lt;=-13),"-15 a -13",IF(AND(BT103&gt;=-12.5,BT103&lt;=-10.5),"-12,5 a -10,5",IF(AND(BT103&gt;=-10,BT103&lt;=-8),"-10 a -8",IF(AND(BT103&gt;=-7.5,BT103&lt;=-5.5),"-7,5 a -5,5",IF(AND(BT103&gt;=-5,BT103&lt;=-3),"-5 a -3",IF(AND(BT103&gt;=-2.5,BT103&lt;=-0.5),"-2,5 a -0,5",IF(BT103=0,"0",IF(AND(BT103&gt;=0.5,BT103&lt;=2.5),"0,5 a 2,5",IF(AND(BT103&gt;=3,BT103&lt;=5),"3 a 5",IF(AND(BT103&gt;=5.5,BT103&lt;=7.5),"5,5 a 7,5",IF(AND(BT103&gt;=8,BT103&lt;=10),"8 a 10",IF(AND(BT103&gt;=10.5,BT103&lt;=12.5),"10,5 a 12,5",IF(AND(BT103&gt;=13,BT103&lt;=15),"13 a 15",IF(AND(BT103&gt;=15.5,BT103&lt;=17.5),"15,5 a 17,5",IF(AND(BT103&gt;=18,BT103&lt;=20),"18 a 20","Fuera de rango"))))))))))))))))))</f>
        <v>0</v>
      </c>
      <c r="BV103" s="11" t="str">
        <f aca="false">IF(BT103="","",IF(BT103=0,"NORMA",IF(AND(BT103&gt;=-20,BT103&lt;=-18),2,IF(AND(BT103&gt;=-17.5,BT103&lt;=-15.5),2,IF(AND(BT103&gt;=-15,BT103&lt;=-13),3,IF(AND(BT103&gt;=-12.5,BT103&lt;=-10.5),4,IF(AND(BT103&gt;=-10,BT103&lt;=-8),5,IF(AND(BT103&gt;=-7.5,BT103&lt;=-5.5),6,IF(AND(BT103&gt;=-5,BT103&lt;=-3),7,IF(AND(BT103&gt;=-2.5,BT103&lt;=-0.5),8,IF(AND(BT103&gt;=0.5,BT103&lt;=2.5),9,IF(AND(BT103&gt;=3,BT103&lt;=5),10,IF(AND(BT103&gt;=5.5,BT103&lt;=7.5),11,IF(AND(BT103&gt;=8,BT103&lt;=10),12,IF(AND(BT103&gt;=10.5,BT103&lt;=12.5),13,IF(AND(BT103&gt;=13,BT103&lt;=15),14,IF(AND(BT103&gt;=15.5,BT103&lt;=17.5),15,IF(AND(BT103&gt;=18,BT103&lt;=20),16,"Fuera de rango"))))))))))))))))))</f>
        <v>NORMA</v>
      </c>
      <c r="BW103" s="9" t="n">
        <v>-4</v>
      </c>
      <c r="BX103" s="10" t="n">
        <f aca="false">18.5- (0.3*H103)</f>
        <v>7.1</v>
      </c>
      <c r="BY103" s="10" t="n">
        <f aca="false">(BW103)-(BX103)</f>
        <v>-11.1</v>
      </c>
      <c r="BZ103" s="10" t="str">
        <f aca="false">IF(BY103="","",IF(BY103&lt;-27.5,"De -30 a -28",IF(BY103&lt;-25,"De -27,5 a -25,5",IF(BY103&lt;-22.5,"De -25 a -23",IF(BY103&lt;-20,"De -22,5 a -20,5",IF(BY103&lt;-17.5,"De -20 a -18",IF(BY103&lt;-15,"De -17,5 a -15,5",IF(BY103&lt;-12.5,"De -15 a -13",IF(BY103&lt;-10,"De -12,5 a -10,5",IF(BY103&lt;-7.5,"De -10 a -8",IF(BY103&lt;-5,"De -7,5 a -5,5",IF(BY103&lt;-2.5,"De -5 a -3",IF(BY103&lt;0,"De -2,5 a -0,5",IF(BY103&lt;2.5,"De 0 a 2",IF(BY103&lt;5,"De 2,5 a 4,5",IF(BY103&lt;7.5,"De 5 a 7",IF(BY103&lt;10,"De 7,5 a 9,5",IF(BY103&lt;12.5,"De 10 a 12",IF(BY103&lt;15,"De 12,5 a 14,5",IF(BY103&lt;17.5,"De 15 a 17",IF(BY103&lt;20,"De 17,5 a 19,5",IF(BY103&lt;22.5,"De 20 a 22",IF(BY103&lt;25,"De 22,5 a 24,5",IF(BY103&lt;27.5,"De 25 a 27","De 27,5 a 30"))))))))))))))))))))))))</f>
        <v>De -12,5 a -10,5</v>
      </c>
      <c r="CA103" s="12" t="n">
        <f aca="false">IF(BY103="","",IF(BY103&lt;=-28,1,IF(BY103&lt;=-25.5,2,IF(BY103&lt;=-23,3,IF(BY103&lt;=-20.5,4,IF(BY103&lt;=-18,5,IF(BY103&lt;=-15.5,6,IF(BY103&lt;=-13,7,IF(BY103&lt;=-10.5,8,IF(BY103&lt;=-8,9,IF(BY103&lt;=-5.5,10,IF(BY103&lt;=-3,11,IF(BY103&lt;=-0.5,12,IF(BY103&lt;=2,13,IF(BY103&lt;=4.5,14,IF(BY103&lt;=7,15,IF(BY103&lt;=9.5,16,IF(BY103&lt;=12,17,IF(BY103&lt;=14.5,18,IF(BY103&lt;=17,19,IF(BY103&lt;=19.5,20,IF(BY103&lt;=22,21,IF(BY103&lt;=24.5,22,IF(BY103&lt;=27,23,IF(BY103&lt;=30,24,"Fuera de rango")))))))))))))))))))))))))</f>
        <v>8</v>
      </c>
      <c r="CB103" s="9" t="n">
        <v>-4</v>
      </c>
      <c r="CC103" s="10" t="n">
        <f aca="false">18.5- (0.3*H103)</f>
        <v>7.1</v>
      </c>
      <c r="CD103" s="10" t="n">
        <f aca="false">(CB103)-(CC103)</f>
        <v>-11.1</v>
      </c>
      <c r="CE103" s="10" t="str">
        <f aca="false">IF(CD103="","",IF(CD103&lt;-27.5,"De -30 a -28",IF(CD103&lt;-25,"De -27,5 a -25,5",IF(CD103&lt;-22.5,"De -25 a -23",IF(CD103&lt;-20,"De -22,5 a -20,5",IF(CD103&lt;-17.5,"De -20 a -18",IF(CD103&lt;-15,"De -17,5 a -15,5",IF(CD103&lt;-12.5,"De -15 a -13",IF(CD103&lt;-10,"De -12,5 a -10,5",IF(CD103&lt;-7.5,"De -10 a -8",IF(CD103&lt;-5,"De -7,5 a -5,5",IF(CD103&lt;-2.5,"De -5 a -3",IF(CD103&lt;0,"De -2,5 a -0,5",IF(CD103&lt;=2,"De 0 a 2",IF(CD103&lt;=4.5,"De 2,5 a 4,5",IF(CD103&lt;=7,"De 5 a 7",IF(CD103&lt;=9.5,"De 7,5 a 9,5",IF(CD103&lt;=12,"De 10 a 12",IF(CD103&lt;=14.5,"De 12,5 a 14,5",IF(CD103&lt;=17,"De 15 a 17",IF(CD103&lt;=19.5,"De 17,5 a 19,5",IF(CD103&lt;=22,"De 20 a 22",IF(CD103&lt;=24.5,"De 22,5 a 24,5",IF(CD103&lt;=27,"De 25 a 27","De 27,5 a 30"))))))))))))))))))))))))</f>
        <v>De -12,5 a -10,5</v>
      </c>
      <c r="CF103" s="12" t="n">
        <f aca="false">IF(CD103="","",IF(CD103&lt;-27.5,1,IF(CD103&lt;-25,2,IF(CD103&lt;-22.5,3,IF(CD103&lt;-20,4,IF(CD103&lt;-17.5,5,IF(CD103&lt;-15,6,IF(CD103&lt;-12.5,7,IF(CD103&lt;-10,8,IF(CD103&lt;-7.5,9,IF(CD103&lt;-5,10,IF(CD103&lt;-2.5,11,IF(CD103&lt;0,12,IF(CD103&lt;2.5,13,IF(CD103&lt;5,14,IF(CD103&lt;7.5,15,IF(CD103&lt;10,16,IF(CD103&lt;12.5,17,IF(CD103&lt;15,18,IF(CD103&lt;17.5,19,IF(CD103&lt;20,20,IF(CD103&lt;22.5,21,IF(CD103&lt;25,22,IF(CD103&lt;27.5,23,24))))))))))))))))))))))))</f>
        <v>8</v>
      </c>
      <c r="CG103" s="9" t="n">
        <v>-2.75</v>
      </c>
      <c r="CH103" s="10" t="str">
        <f aca="false">IF(CG103="","",IF(AND(CG103&gt;=-10,CG103&lt;=-9.5),"-10 a -9,5",IF(AND(CG103&gt;-9.5,CG103&lt;=-8.5),"-9 a -8,5",IF(AND(CG103&gt;-8.5,CG103&lt;=-7.5),"-8 a -7,5",IF(AND(CG103&gt;-7.5,CG103&lt;=-6.5),"-7 a -6,5",IF(AND(CG103&gt;-6.5,CG103&lt;=-5.5),"-6 a -5,5",IF(AND(CG103&gt;-5.5,CG103&lt;=-4.5),"-5 a -4,5",IF(AND(CG103&gt;-4.5,CG103&lt;=-3.5),"-4 a -3,5",IF(AND(CG103&gt;-3.5,CG103&lt;=-2.5),"-3 a -2,5",IF(CG103=-2.25,"-2,25",IF(AND(CG103&gt;-2.5,CG103&lt;=-1.5),"-2 a -1,5",IF(AND(CG103&gt;-1.5,CG103&lt;=-0.5),"-1 a -0,5",IF(AND(CG103&gt;-0.5,CG103&lt;=0.5),"0 a 0,5",IF(AND(CG103&gt;0.5,CG103&lt;=1.5),"1 a 1,5",IF(AND(CG103&gt;1.5,CG103&lt;=2.5),"2 a 2,5",IF(AND(CG103&gt;2.5,CG103&lt;=3.5),"3 a 3,5",IF(AND(CG103&gt;3.5,CG103&lt;=4.5),"4 a 4,5",IF(AND(CG103&gt;4.5,CG103&lt;=5.5),"5 a 5,5",IF(AND(CG103&gt;5.5,CG103&lt;=6.5),"6 a 6,5",IF(AND(CG103&gt;6.5,CG103&lt;=7.5),"7 a 7,5",IF(AND(CG103&gt;7.5,CG103&lt;=8.5),"8 a 8,5",IF(AND(CG103&gt;8.5,CG103&lt;=9.5),"9 a 9,5",IF(CG103&gt;=10,"10","Fuera de rango")))))))))))))))))))))))</f>
        <v>-3 a -2,5</v>
      </c>
      <c r="CI103" s="11" t="n">
        <f aca="false">IF(CG103="","",IF(CG103=-2.25,"NORMA",IF(CG103&lt;=-9.5,1,IF(CG103&lt;=-8.5,2,IF(CG103&lt;=-7.5,3,IF(CG103&lt;=-6.5,4,IF(CG103&lt;=-5.5,5,IF(CG103&lt;=-4.5,6,IF(CG103&lt;=-3.5,7,IF(CG103&lt;=-2.5,8,IF(CG103&lt;=-1.5,9,IF(CG103&lt;=-0.5,10,IF(CG103&lt;=0.5,11,IF(CG103&lt;=1.5,12,IF(CG103&lt;=2.5,13,IF(CG103&lt;=3.5,14,IF(CG103&lt;=4.5,15,IF(CG103&lt;=5.5,16,IF(CG103&lt;=6.5,17,IF(CG103&lt;=7.5,18,IF(CG103&lt;=8.5,19,IF(CG103&lt;=9.5,20,IF(CG103=10,21,"Fuera de rango")))))))))))))))))))))))</f>
        <v>8</v>
      </c>
      <c r="CJ103" s="9" t="n">
        <v>2</v>
      </c>
      <c r="CK103" s="10" t="str">
        <f aca="false">IF(CJ103="","",IF(AND(CJ103&gt;=-6,CJ103&lt;=-5.5),"-6 a -5,5",IF(AND(CJ103&gt;-5.5,CJ103&lt;=-4.5),"-5 a -4,5",IF(AND(CJ103&gt;-4.5,CJ103&lt;=-3.5),"-4 a -3,5",IF(AND(CJ103&gt;-3.5,CJ103&lt;=-2.5),"-3 a -2,5",IF(AND(CJ103&gt;-2.5,CJ103&lt;=-1.5),"-2 a -1,5",IF(AND(CJ103&gt;-1.5,CJ103&lt;=-0.5),"-1 a -0,5",IF(AND(CJ103&gt;-0.5,CJ103&lt;=0.5),"0 a 0,5",IF(AND(CJ103&gt;0.5,CJ103&lt;=1.5),"1 a 1,5",IF(AND(CJ103&gt;1.5,CJ103&lt;2.5),"2",IF(AND(CJ103&gt;=2.5,CJ103&lt;=3),"2,5 a 3",IF(AND(CJ103&gt;3,CJ103&lt;=4),"3,5 a 4",IF(AND(CJ103&gt;4,CJ103&lt;=5),"4,5 a 5",IF(AND(CJ103&gt;5,CJ103&lt;=6),"5,5 a 6",IF(AND(CJ103&gt;6,CJ103&lt;=7),"6,5 a 7",IF(AND(CJ103&gt;7,CJ103&lt;=8),"7,5 a 8",IF(AND(CJ103&gt;8,CJ103&lt;=9.5),"8,5 a 9,5",IF(CJ103=10,"10","Fuera de rango"))))))))))))))))))</f>
        <v>2</v>
      </c>
      <c r="CL103" s="11" t="str">
        <f aca="false">IF(CK103="","",IF(OR(CK103="-6 a -5,5",CK103="-6 - -5,5"),1,IF(OR(CK103="-5 a -4,5",CK103="-5 - -4,5"),2,IF(OR(CK103="-4 a -3,5",CK103="-4 - -3,5"),3,IF(OR(CK103="-3 a -2,5",CK103="-3 - -2,5"),4,IF(OR(CK103="-2 a -1,5",CK103="-2 - -1,5"),5,IF(OR(CK103="-1 a -0,5",CK103="-1 - -0,5"),6,IF(OR(CK103="0 a 0,5",CK103="0 - 0,5"),7,IF(OR(CK103="1 a 1,5",CK103="1 - 1,5"),8,IF(CK103="2","NORMA",IF(OR(CK103="2,5 a 3",CK103="2,5 - 3"),9,IF(OR(CK103="3,5 a 4",CK103="3,5 - 4"),10,IF(OR(CK103="4,5 a 5",CK103="4,5 - 5"),11,IF(OR(CK103="5,5 a 6",CK103="5,5 - 6"),12,IF(OR(CK103="6,5 a 7",CK103="6,5 - 7"),13,IF(OR(CK103="7,5 a 8",CK103="7,5 - 8"),14,IF(OR(CK103="8,5 a 9",CK103="8,5 - 9,5",CK103="9 a 9,5"),15,IF(CK103="10",15,IF(OR(CK103="0,5 a 1",CK103="0,5 - 1"),7,"Fuera de rango")))))))))))))))))))</f>
        <v>NORMA</v>
      </c>
      <c r="CM103" s="10" t="n">
        <v>0</v>
      </c>
      <c r="CN103" s="10" t="str">
        <f aca="false">IF(CM103=0,"0", " ")</f>
        <v>0</v>
      </c>
      <c r="CO103" s="10" t="str">
        <f aca="false">IF(CM103&gt;0,"EME"," ")</f>
        <v> </v>
      </c>
      <c r="CP103" s="10" t="n">
        <v>0</v>
      </c>
      <c r="CQ103" s="10" t="str">
        <f aca="false">IF(CP103&gt;0,"0", " ")</f>
        <v> </v>
      </c>
      <c r="CR103" s="10" t="str">
        <f aca="false">IF(CP103&gt;0,"EME"," ")</f>
        <v> </v>
      </c>
      <c r="CS103" s="9" t="n">
        <v>0</v>
      </c>
      <c r="CT103" s="10" t="str">
        <f aca="false">IF(CS103&gt;0,"1", " ")</f>
        <v> </v>
      </c>
      <c r="CU103" s="10" t="str">
        <f aca="false">IF(CS103&gt;0,"HIP"," ")</f>
        <v> </v>
      </c>
      <c r="CV103" s="9" t="n">
        <v>0</v>
      </c>
      <c r="CW103" s="10" t="str">
        <f aca="false">IF(CV103&gt;0,"1", " ")</f>
        <v> </v>
      </c>
      <c r="CX103" s="10" t="str">
        <f aca="false">IF(CV103&gt;0,"HIP"," ")</f>
        <v> </v>
      </c>
      <c r="CY103" s="9" t="n">
        <v>-1.75</v>
      </c>
      <c r="CZ103" s="11" t="str">
        <f aca="false">IF(CY103&lt;0,"2"," ")</f>
        <v>2</v>
      </c>
      <c r="DA103" s="11" t="str">
        <f aca="false">IF(CY103&lt;0,"MIO"," ")</f>
        <v>MIO</v>
      </c>
      <c r="DB103" s="9" t="n">
        <v>-3.75</v>
      </c>
      <c r="DC103" s="11" t="str">
        <f aca="false">IF(DB103&lt;0,"2"," ")</f>
        <v>2</v>
      </c>
      <c r="DD103" s="11" t="str">
        <f aca="false">IF(DB103&lt;0,"MIO"," ")</f>
        <v>MIO</v>
      </c>
      <c r="DE103" s="9" t="n">
        <v>-1.25</v>
      </c>
      <c r="DF103" s="11" t="str">
        <f aca="false">IF(DE103&lt;0,"3"," ")</f>
        <v>3</v>
      </c>
      <c r="DG103" s="11" t="str">
        <f aca="false">IF(DE103&lt;0,"AST"," ")</f>
        <v>AST</v>
      </c>
      <c r="DH103" s="9" t="n">
        <v>-1.75</v>
      </c>
      <c r="DI103" s="11" t="str">
        <f aca="false">IF(DH103&lt;0,"3"," ")</f>
        <v>3</v>
      </c>
      <c r="DJ103" s="11" t="str">
        <f aca="false">IF(DH103&lt;0,"AST"," ")</f>
        <v>AST</v>
      </c>
      <c r="DK103" s="9" t="n">
        <v>0.5</v>
      </c>
      <c r="DL103" s="10" t="str">
        <f aca="false">IF(DK103&gt;0,"4"," ")</f>
        <v>4</v>
      </c>
      <c r="DM103" s="10" t="str">
        <f aca="false">IF(DK103&gt;0,"PRE"," ")</f>
        <v>PRE</v>
      </c>
      <c r="DN103" s="9" t="n">
        <v>0.5</v>
      </c>
      <c r="DO103" s="10" t="str">
        <f aca="false">IF(DN103&gt;0,"4"," ")</f>
        <v>4</v>
      </c>
      <c r="DP103" s="10" t="str">
        <f aca="false">IF(DN103&gt;0,"PRE"," ")</f>
        <v>PRE</v>
      </c>
      <c r="DQ103" s="12" t="n">
        <v>3</v>
      </c>
      <c r="DR103" s="12" t="n">
        <v>3</v>
      </c>
      <c r="DS103" s="12" t="str">
        <f aca="false">CONCATENATE(CO103,CU103,DA103,DG103,DM103)</f>
        <v>  MIOASTPRE</v>
      </c>
      <c r="DT103" s="10" t="str">
        <f aca="false" t="array" ref="DT103">_xlfn.IFS(DS103="EME    ","0", DS103=" HIP   ","1", DS103="  MIO  ","2", DS103="   AST ","3", DS103="    PRE","4", DS103="EME   PRE","5", DS103=" HIP  PRE","6", DS103=" HIP AST ","7", DS103="  MIO PRE","8", DS103="  MIOAST ","9", DS103="   ASTPRE","10",DS103=" HIP ASTPRE","11", DS103="  MIOASTPRE","12", DS103="     ","0")</f>
        <v>12</v>
      </c>
      <c r="DU103" s="1" t="s">
        <v>154</v>
      </c>
      <c r="DV103" s="1" t="str">
        <f aca="false" t="array" ref="DV103">_xlfn.IFS(DU103="SI","2", DU103="NO","1")</f>
        <v>1</v>
      </c>
      <c r="DW103" s="10" t="n">
        <v>0</v>
      </c>
      <c r="DX103" s="11" t="str">
        <f aca="false">IF(DW103=0,"1","2")</f>
        <v>1</v>
      </c>
      <c r="DY103" s="11" t="str">
        <f aca="false" t="array" ref="DY103">_xlfn.IFS(DW103=0,"0", DW103=0.25, "1", DW103=0.5,"2", DW103=0.75,"3", DW103=1,"4",DW103=1.25,"5", DW103=1.5,"6", DW103=1.75,"7", DW103=2,"8")</f>
        <v>0</v>
      </c>
      <c r="DZ103" s="10" t="n">
        <v>0</v>
      </c>
      <c r="EA103" s="11" t="str">
        <f aca="false">IF(DZ103=0,"1","2")</f>
        <v>1</v>
      </c>
      <c r="EB103" s="11" t="str">
        <f aca="false" t="array" ref="EB103">_xlfn.IFS(DZ103=0,"0", DZ103=0.25, "1", DZ103=0.5,"2", DZ103=0.75,"3", DZ103=1,"4",DZ103=1.25,"5", DZ103=1.5,"6", DZ103=1.75,"7", DZ103=2,"8")</f>
        <v>0</v>
      </c>
      <c r="EC103" s="10" t="n">
        <v>0</v>
      </c>
      <c r="ED103" s="10" t="str">
        <f aca="false">IF(EC103=0,"1","2")</f>
        <v>1</v>
      </c>
      <c r="EE103" s="11" t="str">
        <f aca="false" t="array" ref="EE103">_xlfn.IFS(EC103=0,"0", EC103=-0.25, "1", EC103=-0.5,"2", EC103=-0.75,"3", EC103=-1,"4",EC103=-1.25,"5", EC103=-1.5,"6", EC103=-1.75,"7", EC103=-2,"8", EC103=-2.25,"9",EC103=-2.5,"10", EC103=-2.75,"11", EC103=-3,"12", EC103=-3.25,"13", EC103=-3.5,"14", EC103=-3.75,"15",EC103=-4,"16")</f>
        <v>0</v>
      </c>
      <c r="EF103" s="10" t="n">
        <v>0</v>
      </c>
      <c r="EG103" s="10" t="str">
        <f aca="false">IF(EF103=0,"1","2")</f>
        <v>1</v>
      </c>
      <c r="EH103" s="11" t="str">
        <f aca="false" t="array" ref="EH103">_xlfn.IFS(EF103=0,"0", EF103=-0.25, "1", EF103=-0.5,"2", EF103=-0.75,"3", EF103=-1,"4",EF103=-1.25,"5", EF103=-1.5,"6", EF103=-1.75,"7", EF103=-2,"8", EF103=-2.25,"9",EF103=-2.5,"10", EF103=-2.75,"11", EF103=-3,"12", EF103=-3.25,"13", EF103=-3.5,"14", EF103=-3.75,"15",EF103=-4,"16")</f>
        <v>0</v>
      </c>
      <c r="EI103" s="10" t="n">
        <v>0</v>
      </c>
      <c r="EJ103" s="11" t="str">
        <f aca="false">IF(EI103=0,"1","2")</f>
        <v>1</v>
      </c>
      <c r="EK103" s="11" t="str">
        <f aca="false" t="array" ref="EK103">_xlfn.IFS(EI103=0,"0", EI103=-0.25, "1", EI103=-0.5,"2", EI103=-0.75,"3", EI103=-1,"4",EI103=-1.25,"5", EI103=-1.5,"6", EI103=-1.75,"7", EI103=-2,"8", EI103=-2.25,"9", EI103=-2.25,"9",EI103=-2.5,"10", EI103=-2.75,"11", EI103=-3,"12", EI103=-3.25,"13", EI103=-3.5,"14", EI103=-3.75,"15",EI103=-4,"16", EI103=0.25, "17", EI103=0.5, "18")</f>
        <v>0</v>
      </c>
      <c r="EL103" s="10" t="n">
        <v>0</v>
      </c>
      <c r="EM103" s="11" t="str">
        <f aca="false">IF(EL103=0,"1","2")</f>
        <v>1</v>
      </c>
      <c r="EN103" s="11" t="str">
        <f aca="false" t="array" ref="EN103">_xlfn.IFS(EL103=0.25,"17",EL103=0.5,"18", EL103=0,"0", EL103=-0.25, "1", EL103=-0.5,"2", EL103=-0.75,"3", EL103=-1,"4",EL103=-1.25,"5", EL103=-1.5,"6", EL103=-1.75,"7", EL103=-2,"8",EL103= -2.25,"9",EL103=-2.5,"10",EL103= -2.75,"11",EL103= -3,"12",EL103= -3.25,"13",EL103= -3.5,"14",EL103= -3.75,"15",EL103=-4,"16")</f>
        <v>0</v>
      </c>
      <c r="EO103" s="10" t="n">
        <v>0.5</v>
      </c>
      <c r="EP103" s="11" t="str">
        <f aca="false">IF(EO103=0,"1","2")</f>
        <v>2</v>
      </c>
      <c r="EQ103" s="11" t="str">
        <f aca="false" t="array" ref="EQ103">_xlfn.IFS(EO103=0,"0", EO103=0.25, "1", EO103=0.5,"2", EO103=0.75,"3", EO103=1,"4",EO103=1.25,"5", EO103=1.5,"6", EO103=1.75,"7", EO103=2,"8", EO103=2.25,"9", EO103=2.25,"9",EO103=2.5,"10", EO103=2.75,"11", EO103=3,"12", EO103=3.25,"13", EO103=3.5,"14", EO103=3.75,"15",EO103=4,"16", EO103=-0.25, "17", bq=-0.5, "18")</f>
        <v>2</v>
      </c>
      <c r="ER103" s="10" t="n">
        <v>0.5</v>
      </c>
      <c r="ES103" s="11" t="str">
        <f aca="false">IF(ER103=0,"1","2")</f>
        <v>2</v>
      </c>
      <c r="ET103" s="11" t="str">
        <f aca="false" t="array" ref="ET103">_xlfn.IFS(ER103=0,"0", ER103=0.25, "1", ER103=0.5,"2", ER103=0.75,"3", ER103=1,"4",ER103=1.25,"5", ER103=1.5,"6", ER103=1.75,"7", ER103=2,"8", ER103=2.25,"9", ER103=2.25,"9",ER103=2.5,"10", ER103=2.75,"11", ER103=3,"12", ER103=3.25,"13", ER103=3.5,"14", ER103=3.75,"15",ER103=4,"16", ER103=-0.25, "17", bq=-0.5, "18")</f>
        <v>2</v>
      </c>
      <c r="EU103" s="13" t="n">
        <v>16</v>
      </c>
      <c r="EV103" s="14" t="str">
        <f aca="false">VLOOKUP(EU103,LEYENDA!$G$2:$H$8,2,TRUE())</f>
        <v>13-18</v>
      </c>
      <c r="EW103" s="14" t="str">
        <f aca="false" t="array" ref="EW103">_xlfn.IFS(EV103="0-5","1", EV103="6-12","2", EV103="13-18","3", EV103="19-24","4", EV103="25-36","5", EV103="37-48","6", EV103="49-60","7")</f>
        <v>3</v>
      </c>
    </row>
    <row r="104" customFormat="false" ht="13.5" hidden="false" customHeight="false" outlineLevel="0" collapsed="false">
      <c r="A104" s="41" t="n">
        <v>47</v>
      </c>
      <c r="B104" s="32" t="n">
        <v>1</v>
      </c>
      <c r="C104" s="33" t="n">
        <v>38784</v>
      </c>
      <c r="D104" s="6"/>
      <c r="E104" s="5" t="str">
        <f aca="false">VLOOKUP(A104,'286'!$A$3:$J$600,10,FALSE())</f>
        <v>VALERO DE BLAS, JUAN</v>
      </c>
      <c r="F104" s="4" t="str">
        <f aca="false">VLOOKUP(A104,'286'!$A$3:$I$1768,3,FALSE())</f>
        <v>VABLASJU</v>
      </c>
      <c r="G104" s="6" t="n">
        <f aca="false">VLOOKUP(A104,'286'!$A$3:$I$1768,4,FALSE())</f>
        <v>33303</v>
      </c>
      <c r="H104" s="7" t="n">
        <f aca="false">YEAR(C104)-YEAR(G104)</f>
        <v>15</v>
      </c>
      <c r="I104" s="1" t="str">
        <f aca="false">VLOOKUP(H104,LEYENDA!$C$2:$D$6,2,TRUE())</f>
        <v>13-24</v>
      </c>
      <c r="J104" s="5" t="str">
        <f aca="false">VLOOKUP(A104,'286'!$A$3:$I$1768,7,FALSE())</f>
        <v>H</v>
      </c>
      <c r="K104" s="8" t="str">
        <f aca="false">VLOOKUP(A104,'286'!$A$3:$I$1768,2,FALSE())</f>
        <v>OD</v>
      </c>
      <c r="L104" s="4" t="str">
        <f aca="false">VLOOKUP(A104,'286'!$A$3:$I$1768,8,FALSE())</f>
        <v>D</v>
      </c>
      <c r="M104" s="4" t="str">
        <f aca="false">VLOOKUP(A104,'286'!$A$3:$I$1768,9,FALSE())</f>
        <v>I</v>
      </c>
      <c r="N104" s="8" t="str">
        <f aca="false">IF(R104=O104, "MISMA","CONTRARIA")</f>
        <v>CONTRARIA</v>
      </c>
      <c r="O104" s="8" t="str">
        <f aca="false" t="array" ref="O104">_xlfn.IFS(L104="D","1", L104="I","2")</f>
        <v>1</v>
      </c>
      <c r="P104" s="8" t="str">
        <f aca="false" t="array" ref="P104">_xlfn.IFS(K104="OD","1", K104="OI","2")</f>
        <v>1</v>
      </c>
      <c r="Q104" s="1" t="str">
        <f aca="false" t="array" ref="Q104">_xlfn.IFS(J104="M","1", J104="H","2")</f>
        <v>2</v>
      </c>
      <c r="R104" s="8" t="str">
        <f aca="false" t="array" ref="R104">_xlfn.IFS(M104="D","1", M104="I","2")</f>
        <v>2</v>
      </c>
      <c r="S104" s="1" t="str">
        <f aca="false" t="array" ref="S104">_xlfn.IFS(N104="CONTRARIA", "1",N104= "MISMA","2")</f>
        <v>1</v>
      </c>
      <c r="T104" s="1" t="str">
        <f aca="false" t="array" ref="T104">_xlfn.IFS(I104="0-12","1", I104="13-24","2", I104="25-40","3", I104="41-60","4", I104="61-100","5")</f>
        <v>2</v>
      </c>
      <c r="U104" s="9" t="n">
        <v>-7</v>
      </c>
      <c r="V104" s="1" t="str">
        <f aca="false">IF(U104="","",IF(AND(U104&gt;=-9,U104&lt;=-6.5),"-9 a -6,5",IF(AND(U104&gt;=-6,U104&lt;=-3.5),"-6 a -3,5",IF(AND(U104&gt;=-3,U104&lt;=-1),"-3 a -1",IF(U104=-0.5,"-0,5",IF(AND(U104&gt;=0,U104&lt;=2.5),"0 a 2,5",IF(AND(U104&gt;=3,U104&lt;=5.5),"3 a 5,5",IF(AND(U104&gt;=6,U104&lt;=8.5),"6 a 8,5",IF(AND(U104&gt;=9,U104&lt;=20),"9 a 20","Fuera de rango")))))))))</f>
        <v>-9 a -6,5</v>
      </c>
      <c r="W104" s="11" t="n">
        <f aca="false">IF(V104="","",IF(V104="-9 a -6,5",2,IF(V104="-6 a -3,5",3,IF(V104="-3 a -1",4,IF(V104="-0,5","NORMA",IF(V104="0 a 2,5",5,IF(V104="3 a 5,5",6,IF(V104="6 a 8,5",7,IF(V104="9 a 20",8,"Fuera de rango")))))))))</f>
        <v>2</v>
      </c>
      <c r="X104" s="9" t="n">
        <v>0</v>
      </c>
      <c r="Y104" s="10" t="str">
        <f aca="false">IF(X104="","",IF(AND(X104&gt;=0,X104&lt;=4),"0 a 4",IF(AND(X104&gt;=4.5,X104&lt;=8.5),"4,5 a 8,5",IF(X104=9,"9",IF(AND(X104&gt;=9.5,X104&lt;=13),"9,5 a 13",IF(AND(X104&gt;=13.5,X104&lt;=20),"13,5 a 20",IF(AND(X104&gt;=20.5,X104&lt;=35),"20,5 a 35","Fuera de rango")))))))</f>
        <v>0 a 4</v>
      </c>
      <c r="Z104" s="11" t="n">
        <f aca="false">IF(Y104="","",IF(Y104="0 a 4",1,IF(Y104="4,5 a 8,5",2,IF(Y104="9","NORMA",IF(Y104="9,5 a 13",3,IF(Y104="13,5 a 20",4,IF(Y104="20,5 a 35",5,"Fuera de rango")))))))</f>
        <v>1</v>
      </c>
      <c r="AA104" s="9" t="n">
        <v>15</v>
      </c>
      <c r="AB104" s="10" t="str">
        <f aca="false">IF(AA104="","",IF(AND(AA104&gt;=0,AA104&lt;=9),"0 a 9",IF(AND(AA104&gt;=9.5,AA104&lt;=18.5),"9,5 a 18,5",IF(AA104=19,"19",IF(AND(AA104&gt;=19.5,AA104&lt;=28),"19,5 a 28",IF(AND(AA104&gt;=28.5,AA104&lt;=40),"28,5 a 40","Fuera de rango"))))))</f>
        <v>9,5 a 18,5</v>
      </c>
      <c r="AC104" s="11" t="n">
        <f aca="false" t="array" ref="AC104">_xlfn.IFS(AB104="","",AB104="0 a 9",1,AB104="9,5 a 18,5",2,AB104="19","NORMA",AB104="19,5 a 28",3,AB104="28,5 a 40",4,TRUE(),"Fuera de rango")</f>
        <v>2</v>
      </c>
      <c r="AD104" s="9" t="n">
        <v>-4</v>
      </c>
      <c r="AE104" s="10" t="str">
        <f aca="false">IF(AD104="","",IF(AND(AD104&gt;=-10,AD104&lt;=0),"De -10 a 0",IF(AND(AD104&gt;=0.5,AD104&lt;=9.5),"0,5 a 9,5",IF(AD104=10,"10",IF(AND(AD104&gt;=10.5,AD104&lt;=20),"10,5 a 20",IF(AND(AD104&gt;=20.5,AD104&lt;=40),"20,5 a 40","Fuera de rango"))))))</f>
        <v>De -10 a 0</v>
      </c>
      <c r="AF104" s="12" t="n">
        <f aca="false">IF(AD104="","",IF(AND(AD104&gt;=-10,AD104&lt;=0),1,IF(AND(AD104&gt;=0.5,AD104&lt;=9.5),2,IF(AD104=10,"NORMA",IF(AND(AD104&gt;=10.5,AD104&lt;=20),3,IF(AND(AD104&gt;=20.5,AD104&lt;=40),4,""))))))</f>
        <v>1</v>
      </c>
      <c r="AG104" s="9" t="n">
        <v>12</v>
      </c>
      <c r="AH104" s="10" t="str">
        <f aca="false">IF(AG104="","",IF(AND(AG104&gt;=0,AG104&lt;=4),"0 a 4",IF(AND(AG104&gt;=4.5,AG104&lt;=8.5),"4,5 a 8,5",IF(AG104=9,"9",IF(AND(AG104&gt;=9.5,AG104&lt;=13),"9,5 a 13",IF(AND(AG104&gt;=13.5,AG104&lt;=25),"13,5 a 25","Fuera de rango"))))))</f>
        <v>9,5 a 13</v>
      </c>
      <c r="AI104" s="11" t="n">
        <f aca="false">IF(AH104="","",IF(AH104="0 a 4",1,IF(AH104="4,5 a 8,5",2,IF(AH104="9","NORMA",IF(AH104="9,5 a 13",3,IF(AH104="13,5 a 25",4,""))))))</f>
        <v>3</v>
      </c>
      <c r="AJ104" s="9" t="n">
        <v>10</v>
      </c>
      <c r="AK104" s="10" t="str">
        <f aca="false">IF(AJ104="","",IF(AND(AJ104&gt;=-15,AJ104&lt;=-10.5),"-15 a -10,5",IF(AND(AJ104&gt;=-10,AJ104&lt;=-4),"-10 a -4",IF(AND(AJ104&gt;=-4.5,AJ104&lt;=0),"-4,5 a 0",IF(AND(AJ104&gt;=0.5,AJ104&lt;=4.5),"0,5 a 4,5",IF(AJ104=5,"5",IF(AND(AJ104&gt;=5.5,AJ104&lt;=10),"5,5 a 10",IF(AND(AJ104&gt;=10.5,AJ104&lt;=20),"10,5 a 20","Fuera de rango"))))))))</f>
        <v>5,5 a 10</v>
      </c>
      <c r="AL104" s="11" t="n">
        <f aca="false">IF(AK104="","",IF(AK104="-15 a -10,5",1,IF(AK104="-10 a -4",2,IF(AK104="-4,5 a 0",3,IF(AK104="0,5 a 4,5",4,IF(AK104="5","NORMA",IF(AK104="5,5 a 10",5,IF(AK104="10,5 a 20",6,"Error"))))))))</f>
        <v>5</v>
      </c>
      <c r="AM104" s="9" t="n">
        <v>0</v>
      </c>
      <c r="AN104" s="10" t="str">
        <f aca="false">IF(AM104="","",IF(AND(AM104&gt;=-7.5,AM104&lt;=-5.5),"-7,5 a -5,5",IF(AND(AM104&gt;=-5,AM104&lt;=-3),"-5 a -3",IF(AND(AM104&gt;=-2.5,AM104&lt;=-0.5),"-2,5 a -0,5",IF(AM104=0,"0,00",IF(AND(AM104&gt;=0.5,AM104&lt;=2.5),"0,5 a 2,5",IF(AND(AM104&gt;=3,AM104&lt;=5),"3 a 5",IF(AND(AM104&gt;=5.5,AM104&lt;=7.5),"5,5 a 7,5",IF(AND(AM104&gt;=8,AM104&lt;=10),"8 a 10","Fuera de rango")))))))))</f>
        <v>0,00</v>
      </c>
      <c r="AO104" s="11" t="str">
        <f aca="false">IF(AN104="","",IF(AN104="-7,5 a -5,5",1,IF(AN104="-5 a -3",2,IF(AN104="-2,5 a -0,5",3,IF(AN104="0,00","NORMA",IF(AN104="0,5 a 2,5",4,IF(AN104="3 a 5",5,IF(AN104="5,5 a 7,5",6,IF(AN104="8 a 10",7,"Error")))))))))</f>
        <v>NORMA</v>
      </c>
      <c r="AP104" s="9" t="n">
        <v>4</v>
      </c>
      <c r="AQ104" s="10" t="str">
        <f aca="false">IF(AP104="","",IF(AND(AP104&gt;=-20,AP104&lt;=-9.5),"-20 a -9,5",IF(AND(AP104&gt;=-9,AP104&lt;=-6.5),"-9 a -6,5",IF(AP104=-6,"-6",IF(AND(AP104&gt;=-5.5,AP104&lt;=-3),"-5,5 a -3",IF(AND(AP104&gt;=-2.5,AP104&lt;=0),"-2,5 a 0",IF(AND(AP104&gt;=0.5,AP104&lt;=3),"0,5 a 3",IF(AND(AP104&gt;=3.5,AP104&lt;=6),"3,5 a 6",IF(AND(AP104&gt;=6.5,AP104&lt;=9),"6,5 a 9",IF(AND(AP104&gt;=9.5,AP104&lt;=20),"9,5 a 20","Fuera de rango"))))))))))</f>
        <v>3,5 a 6</v>
      </c>
      <c r="AR104" s="11" t="n">
        <f aca="false">IF(AQ104="","",IF(AQ104="-20 a -9,5",1,IF(AQ104="-9 a -6,5",2,IF(AQ104="-6","NORMA",IF(AQ104="-5,5 a -3",3,IF(AQ104="-2,5 a 0",4,IF(AQ104="0,5 a 3",5,IF(AQ104="3,5 a 6",6,IF(AQ104="6,5 a 9",7,IF(AQ104="9,5 a 20",8,""))))))))))</f>
        <v>6</v>
      </c>
      <c r="AS104" s="9" t="n">
        <v>6</v>
      </c>
      <c r="AT104" s="10" t="str">
        <f aca="false">IF(AS104="","",IF(AND(AS104&gt;=-16,AS104&lt;=-14),"-16 a -14",IF(AND(AS104&gt;=-13.5,AS104&lt;=-11.5),"-13,5 a -11,5",IF(AND(AS104&gt;=-11,AS104&lt;=-9),"-11 a -9",IF(AND(AS104&gt;=-8.5,AS104&lt;=-6.5),"-8,5 a -6,5",IF(AND(AS104&gt;=-6,AS104&lt;=-4),"-6 a -4",IF(AND(AS104&gt;=-3.5,AS104&lt;=-1.5),"-3,5 a -1,5",IF(AND(AS104&gt;=-1,AS104&lt;=1),"-1 a 1",IF(AND(AS104&gt;=1.5,AS104&lt;=3.5),"1,5 a 3,5",IF(AND(AS104&gt;=4,AS104&lt;=6),"4 a 6",IF(AND(AS104&gt;=6.5,AS104&lt;=8.5),"6,5 a 8,5",IF(AND(AS104&gt;=9,AS104&lt;=11),"9 a 11",IF(AND(AS104&gt;=11.5,AS104&lt;=13.5),"11,5 a 13,5",IF(AND(AS104&gt;=14,AS104&lt;=16),"14 a 16",IF(AND(AS104&gt;=16.5,AS104&lt;=18.5),"16,5 a 18,5",IF(AND(AS104&gt;=19,AS104&lt;=21),"19 a 21","Fuera de rango"))))))))))))))))</f>
        <v>4 a 6</v>
      </c>
      <c r="AU104" s="11" t="str">
        <f aca="false" t="array" ref="AU104">IF(AT104="","",_xlfn.IFS(AT104="-16 a -14",1,AT104="-13,5 a -11,5",2,AT104="-11 a -9",3,AT104="-8,5 a -6,5",4,AT104="-6 a -4",5,AT104="-3,5 a -1,5",6,AT104="-1 a 1",7,AT104="1,5 a 3,5",8,AT104="4 a 6","NORMA",AT104="6,5 a 8,5",9,AT104="9 a 11",10,AT104="11,5 a 13,5",11,AT104="14 a 16",12,AT104="16,5 a 18,5",13,AT104="19 a 21",14,TRUE(),""))</f>
        <v>NORMA</v>
      </c>
      <c r="AV104" s="9" t="n">
        <v>1.75</v>
      </c>
      <c r="AW104" s="10" t="str">
        <f aca="false">IF(AV104="","",IF(AND(AV104&gt;=-1,AV104&lt;=-0.5),"-1 a -0,5",IF(AND(AV104&gt;-0.5,AV104&lt;=0),"De -0,5 a 0",IF(AND(AV104&gt;=0.25,AV104&lt;=0.75),"0,25 a 0,75",IF(AND(AV104&gt;=1,AV104&lt;=1.5),"1 a 1,5",IF(AND(AV104&gt;=1.75,AV104&lt;=2.25),"1,75 a 2,25",IF(AND(AV104&gt;=2.5,AV104&lt;=3),"2,5 a 3",IF(AND(AV104&gt;=3.25,AV104&lt;=3.75),"3,25 a 3,75","Fuera de rango"))))))))</f>
        <v>1,75 a 2,25</v>
      </c>
      <c r="AX104" s="11" t="n">
        <f aca="false">IF(AW104="","",IF(OR(AW104="-1 a -0,5",AW104="-1 a -0.5"),1,IF(OR(AW104="De -0,5 a 0",AW104="-0,5 a 0",AW104="De -0.5 a 0"),2,IF(OR(AW104="0,25 a 0,75",AW104="0.25 a 0.75"),"NORMA",IF(OR(AW104="1 a 1,5",AW104="1 a 1.5"),3,IF(OR(AW104="1,75 a 2,25",AW104="1.75 a 2.25"),4,IF(OR(AW104="2,5 a 3",AW104="2.5 a 3"),5,IF(OR(AW104="3,25 a 3,75",AW104="3.25 a 3.75"),6,""))))))))</f>
        <v>4</v>
      </c>
      <c r="AY104" s="9" t="n">
        <v>-3</v>
      </c>
      <c r="AZ104" s="10" t="str">
        <f aca="false">IF(AY104="","",IF(AND(AY104&gt;=-20,AY104&lt;=-9.5),"-20 a -9,5",IF(AND(AY104&gt;=-9,AY104&lt;=-6.5),"-9 a -6,5",IF(AY104=-6,"-6",IF(AND(AY104&gt;=-5.5,AY104&lt;=-3),"-5,5 a -3",IF(AND(AY104&gt;=-2.5,AY104&lt;=0),"-2,5 a 0",IF(AND(AY104&gt;=0.5,AY104&lt;=3),"0,5 a 3",IF(AND(AY104&gt;=3.5,AY104&lt;=6),"3,5 a 6","Fuera de rango"))))))))</f>
        <v>-5,5 a -3</v>
      </c>
      <c r="BA104" s="11" t="n">
        <f aca="false">IF(AZ104="","",IF(AZ104="-20 a -9,5",1,IF(AZ104="-9 a -6,5",2,IF(AZ104="-6","NORMA",IF(AZ104="-5,5 a -3",3,IF(AZ104="-2,5 a 0",4,IF(AZ104="0,5 a 3",5,IF(AZ104="3,5 a 6",6,""))))))))</f>
        <v>3</v>
      </c>
      <c r="BB104" s="9" t="n">
        <v>0</v>
      </c>
      <c r="BC104" s="10" t="str">
        <f aca="false" t="array" ref="BC104">IF(BB104="","",_xlfn.IFS(AND(BB104&gt;=0,BB104&lt;=2),"0 a 2",AND(BB104&gt;=2.5,BB104&lt;=4.5),"2,5 a 4,5",AND(BB104&gt;=5,BB104&lt;=7),"5 a 7",AND(BB104&gt;=7.5,BB104&lt;=9.5),"7,5 a 9,5",AND(BB104&gt;=10,BB104&lt;=12),"10 a 12",AND(BB104&gt;=12.5,BB104&lt;=14.5),"12,5 a 14,5",BB104=15,"15",AND(BB104&gt;=15.5,BB104&lt;=17.5),"15,5 a 17,5",AND(BB104&gt;=18,BB104&lt;=20),"18 a 20",AND(BB104&gt;=20.5,BB104&lt;=22.5),"20,5 a 22,5",AND(BB104&gt;=23,BB104&lt;=25),"23 a 25",TRUE(),"Fuera de rango"))</f>
        <v>0 a 2</v>
      </c>
      <c r="BD104" s="11" t="n">
        <f aca="false" t="array" ref="BD104">IF(BC104="","",_xlfn.IFS(BC104="0 a 2",1,BC104="2,5 a 4,5",2,BC104="5 a 7",3,BC104="7,5 a 9,5",4,BC104="10 a 12",5,BC104="12,5 a 14,5",6,BC104="15","NORMA",BC104="15,5 a 17,5",7,BC104="18 a 20",8,BC104="20,5 a 22,5",9,BC104="23 a 25",10,TRUE(),"Fuera de rango"))</f>
        <v>1</v>
      </c>
      <c r="BE104" s="9" t="n">
        <v>28</v>
      </c>
      <c r="BF104" s="10" t="str">
        <f aca="false">IF(BE104="","",IF(AND(BE104&gt;=-20,BE104&lt;=-10),"-20 a -10",IF(AND(BE104&gt;=-9.5,BE104&lt;=0.5),"-9,5 a 0,5",IF(AND(BE104&gt;=1,BE104&lt;=11),"1 a 11",IF(AND(BE104&gt;=11.5,BE104&lt;=20.5),"11,5 a 20,5",IF(BE104=21,"21",IF(AND(BE104&gt;=21.5,BE104&lt;=31.5),"21,5 a 31,5",IF(AND(BE104&gt;=32,BE104&lt;=42),"32 a 42","Fuera de rango"))))))))</f>
        <v>21,5 a 31,5</v>
      </c>
      <c r="BG104" s="11" t="n">
        <f aca="false">IF(BF104="","",IF(BF104="-20 a -10",1,IF(BF104="-9,5 a 0,5",2,IF(BF104="1 a 11",3,IF(BF104="11,5 a 20,5",4,IF(BF104="21","NORMA",IF(BF104="21,5 a 31,5",5,IF(BF104="32 a 42",6,""))))))))</f>
        <v>5</v>
      </c>
      <c r="BH104" s="9" t="n">
        <v>18</v>
      </c>
      <c r="BI104" s="10" t="str">
        <f aca="false">IF(BH104="","",IF(AND(BH104&gt;=-20,BH104&lt;=-15),"-20 a -15",IF(AND(BH104&gt;=-14.5,BH104&lt;=-9.5),"-14,5 a -9,5",IF(AND(BH104&gt;=-9,BH104&lt;=-4),"-9 a -4",IF(AND(BH104&gt;=-3.5,BH104&lt;=2.5),"-3,5 a 2,5",IF(AND(BH104&gt;=3,BH104&lt;=8),"3 a 8",IF(AND(BH104&gt;=8.5,BH104&lt;=14.5),"8,5 a 14,5",IF(BH104=15,"15",IF(AND(BH104&gt;=15.5,BH104&lt;=20.5),"15,5 a 20,5",IF(AND(BH104&gt;=21,BH104&lt;=26),"21 a 26","Fuera de rango"))))))))))</f>
        <v>15,5 a 20,5</v>
      </c>
      <c r="BJ104" s="11" t="n">
        <f aca="false">IF(BI104="","",IF(BI104="-20 a -15",1,IF(BI104="-14,5 a -9,5",2,IF(BI104="-9 a -4",3,IF(BI104="-3,5 a 2,5",4,IF(BI104="3 a 8",5,IF(BI104="8,5 a 14,5",6,IF(BI104="15","NORMA",IF(BI104="15,5 a 20,5",7,IF(BI104="21 a 26",8,IF(BI104="26,5 a 31,5",9,"")))))))))))</f>
        <v>7</v>
      </c>
      <c r="BK104" s="9" t="n">
        <v>0</v>
      </c>
      <c r="BL104" s="10" t="str">
        <f aca="false">IF(BK104="","",IF(AND(BK104&gt;=0,BK104&lt;=2),"0 - 2",IF(AND(BK104&gt;=2.5,BK104&lt;=4.5),"2,5 - 4,5",IF(AND(BK104&gt;=5,BK104&lt;=7),"5 - 7",IF(AND(BK104&gt;=7.5,BK104&lt;=9.5),"7,5 - 9,5",IF(AND(BK104&gt;=10,BK104&lt;=12),"10 - 12",IF(AND(BK104&gt;=12.5,BK104&lt;=13.5),"12,5 - 13,5",IF(BK104=14,"14",IF(AND(BK104&gt;=14.5,BK104&lt;=16.5),"14,5 - 16,5",IF(AND(BK104&gt;=17,BK104&lt;=19),"17 - 19",IF(AND(BK104&gt;=19.5,BK104&lt;=21.5),"19,5 - 21,5",IF(AND(BK104&gt;=22,BK104&lt;=24),"22 - 24",IF(AND(BK104&gt;=24.5,BK104&lt;=26.5),"24,5 - 26,5",IF(AND(BK104&gt;=27,BK104&lt;=29),"27 - 29",IF(AND(BK104&gt;=29.5,BK104&lt;=30),"29,5 - 30","Fuera de rango")))))))))))))))</f>
        <v>0 - 2</v>
      </c>
      <c r="BM104" s="11" t="n">
        <f aca="false">IF(BL104="","",IF(BL104="0 - 2",1,IF(BL104="2,5 - 4,5",2,IF(BL104="5 - 7",3,IF(BL104="7,5 - 9,5",4,IF(BL104="10 - 12",5,IF(BL104="12,5 - 13,5",6,IF(BL104="14","NORMA",IF(BL104="14,5 - 16,5",7,IF(BL104="17 - 19",8,IF(BL104="19,5 - 21,5",9,IF(BL104="22 - 24",10,IF(BL104="24,5 - 26,5",11,IF(BL104="27 - 29",12,IF(BL104="29,5 - 30",13,"")))))))))))))))</f>
        <v>1</v>
      </c>
      <c r="BN104" s="9" t="n">
        <v>10</v>
      </c>
      <c r="BO104" s="10" t="str">
        <f aca="false">IF(BN104="","",IF(AND(BN104&gt;=-20,BN104&lt;=-10),"-20 a -10",IF(AND(BN104&gt;=-9.5,BN104&lt;=0.5),"-9,5 a 0,5",IF(AND(BN104&gt;=1,BN104&lt;=11),"1 a 11",IF(AND(BN104&gt;=11.5,BN104&lt;=21.5),"11,5 a 21,5",IF(BN104=22,"22",IF(AND(BN104&gt;=22.5,BN104&lt;=32.5),"22,5 a 32,5",IF(AND(BN104&gt;=33,BN104&lt;=43),"33 a 43","Fuera de rango"))))))))</f>
        <v>1 a 11</v>
      </c>
      <c r="BP104" s="11" t="n">
        <f aca="false">IF(BO104="","",IF(BO104="-20 a -10",1,IF(BO104="-9,5 a 0,5",2,IF(BO104="1 a 11",3,IF(BO104="11,5 a 21,5",4,IF(BO104="22","NORMA",IF(BO104="22,5 a 32,5",5,IF(BO104="33 a 43",6,""))))))))</f>
        <v>3</v>
      </c>
      <c r="BQ104" s="9" t="n">
        <v>7</v>
      </c>
      <c r="BR104" s="10" t="str">
        <f aca="false">IF(BQ104="","",IF(AND(BQ104&gt;=-20,BQ104&lt;=-15),"-20 a -15",IF(AND(BQ104&gt;=-14.5,BQ104&lt;=-9.5),"-14,5 a -9,5",IF(AND(BQ104&gt;=-9,BQ104&lt;=-4),"-9 a -4",IF(AND(BQ104&gt;=-3.5,BQ104&lt;=2.5),"-3,5 a 2,5",IF(AND(BQ104&gt;=3,BQ104&lt;=8),"3 a 8",IF(AND(BQ104&gt;=8.5,BQ104&lt;=13.5),"8,5 a 13,5",IF(AND(BQ104&gt;=14,BQ104&lt;=17.5),"14 a 17,5",IF(BQ104=18,"18",IF(AND(BQ104&gt;=18.5,BQ104&lt;=23.5),"18,5 a 23,5",IF(AND(BQ104&gt;=24,BQ104&lt;=29),"24 a 29",IF(AND(BQ104&gt;=29.5,BQ104&lt;=34.5),"29,5 a 34,5",IF(AND(BQ104&gt;=35,BQ104&lt;=40),"35 a 40","Fuera de rango")))))))))))))</f>
        <v>3 a 8</v>
      </c>
      <c r="BS104" s="11" t="n">
        <f aca="false">IF(BR104="","",IF(BR104="-20 a -15",1,IF(BR104="-14,5 a -9,5",2,IF(BR104="-9 a -4",3,IF(BR104="-3,5 a 2,5",4,IF(BR104="3 a 8",5,IF(BR104="8,5 a 13,5",6,IF(BR104="14 a 17,5",7,IF(BR104="18","NORMA",IF(BR104="18,5 a 23,5",8,IF(BR104="24 a 29",9,IF(BR104="29,5 a 34,5",10,IF(BR104="35 a 40",11,"")))))))))))))</f>
        <v>5</v>
      </c>
      <c r="BT104" s="9" t="n">
        <v>-0.5</v>
      </c>
      <c r="BU104" s="10" t="str">
        <f aca="false">IF(BT104="","",IF(AND(BT104&gt;=-20,BT104&lt;=-18),"-20 a -18",IF(AND(BT104&gt;=-17.5,BT104&lt;=-15.5),"-17,5 a -15,5",IF(AND(BT104&gt;=-15,BT104&lt;=-13),"-15 a -13",IF(AND(BT104&gt;=-12.5,BT104&lt;=-10.5),"-12,5 a -10,5",IF(AND(BT104&gt;=-10,BT104&lt;=-8),"-10 a -8",IF(AND(BT104&gt;=-7.5,BT104&lt;=-5.5),"-7,5 a -5,5",IF(AND(BT104&gt;=-5,BT104&lt;=-3),"-5 a -3",IF(AND(BT104&gt;=-2.5,BT104&lt;=-0.5),"-2,5 a -0,5",IF(BT104=0,"0",IF(AND(BT104&gt;=0.5,BT104&lt;=2.5),"0,5 a 2,5",IF(AND(BT104&gt;=3,BT104&lt;=5),"3 a 5",IF(AND(BT104&gt;=5.5,BT104&lt;=7.5),"5,5 a 7,5",IF(AND(BT104&gt;=8,BT104&lt;=10),"8 a 10",IF(AND(BT104&gt;=10.5,BT104&lt;=12.5),"10,5 a 12,5",IF(AND(BT104&gt;=13,BT104&lt;=15),"13 a 15",IF(AND(BT104&gt;=15.5,BT104&lt;=17.5),"15,5 a 17,5",IF(AND(BT104&gt;=18,BT104&lt;=20),"18 a 20","Fuera de rango"))))))))))))))))))</f>
        <v>-2,5 a -0,5</v>
      </c>
      <c r="BV104" s="11" t="n">
        <f aca="false">IF(BT104="","",IF(BT104=0,"NORMA",IF(AND(BT104&gt;=-20,BT104&lt;=-18),2,IF(AND(BT104&gt;=-17.5,BT104&lt;=-15.5),2,IF(AND(BT104&gt;=-15,BT104&lt;=-13),3,IF(AND(BT104&gt;=-12.5,BT104&lt;=-10.5),4,IF(AND(BT104&gt;=-10,BT104&lt;=-8),5,IF(AND(BT104&gt;=-7.5,BT104&lt;=-5.5),6,IF(AND(BT104&gt;=-5,BT104&lt;=-3),7,IF(AND(BT104&gt;=-2.5,BT104&lt;=-0.5),8,IF(AND(BT104&gt;=0.5,BT104&lt;=2.5),9,IF(AND(BT104&gt;=3,BT104&lt;=5),10,IF(AND(BT104&gt;=5.5,BT104&lt;=7.5),11,IF(AND(BT104&gt;=8,BT104&lt;=10),12,IF(AND(BT104&gt;=10.5,BT104&lt;=12.5),13,IF(AND(BT104&gt;=13,BT104&lt;=15),14,IF(AND(BT104&gt;=15.5,BT104&lt;=17.5),15,IF(AND(BT104&gt;=18,BT104&lt;=20),16,"Fuera de rango"))))))))))))))))))</f>
        <v>8</v>
      </c>
      <c r="BW104" s="9" t="n">
        <v>-3.5</v>
      </c>
      <c r="BX104" s="10" t="n">
        <f aca="false">18.5- (0.3*H104)</f>
        <v>14</v>
      </c>
      <c r="BY104" s="10" t="n">
        <f aca="false">(BW104)-(BX104)</f>
        <v>-17.5</v>
      </c>
      <c r="BZ104" s="10" t="str">
        <f aca="false">IF(BY104="","",IF(BY104&lt;-27.5,"De -30 a -28",IF(BY104&lt;-25,"De -27,5 a -25,5",IF(BY104&lt;-22.5,"De -25 a -23",IF(BY104&lt;-20,"De -22,5 a -20,5",IF(BY104&lt;-17.5,"De -20 a -18",IF(BY104&lt;-15,"De -17,5 a -15,5",IF(BY104&lt;-12.5,"De -15 a -13",IF(BY104&lt;-10,"De -12,5 a -10,5",IF(BY104&lt;-7.5,"De -10 a -8",IF(BY104&lt;-5,"De -7,5 a -5,5",IF(BY104&lt;-2.5,"De -5 a -3",IF(BY104&lt;0,"De -2,5 a -0,5",IF(BY104&lt;2.5,"De 0 a 2",IF(BY104&lt;5,"De 2,5 a 4,5",IF(BY104&lt;7.5,"De 5 a 7",IF(BY104&lt;10,"De 7,5 a 9,5",IF(BY104&lt;12.5,"De 10 a 12",IF(BY104&lt;15,"De 12,5 a 14,5",IF(BY104&lt;17.5,"De 15 a 17",IF(BY104&lt;20,"De 17,5 a 19,5",IF(BY104&lt;22.5,"De 20 a 22",IF(BY104&lt;25,"De 22,5 a 24,5",IF(BY104&lt;27.5,"De 25 a 27","De 27,5 a 30"))))))))))))))))))))))))</f>
        <v>De -17,5 a -15,5</v>
      </c>
      <c r="CA104" s="12" t="n">
        <f aca="false">IF(BY104="","",IF(BY104&lt;=-28,1,IF(BY104&lt;=-25.5,2,IF(BY104&lt;=-23,3,IF(BY104&lt;=-20.5,4,IF(BY104&lt;=-18,5,IF(BY104&lt;=-15.5,6,IF(BY104&lt;=-13,7,IF(BY104&lt;=-10.5,8,IF(BY104&lt;=-8,9,IF(BY104&lt;=-5.5,10,IF(BY104&lt;=-3,11,IF(BY104&lt;=-0.5,12,IF(BY104&lt;=2,13,IF(BY104&lt;=4.5,14,IF(BY104&lt;=7,15,IF(BY104&lt;=9.5,16,IF(BY104&lt;=12,17,IF(BY104&lt;=14.5,18,IF(BY104&lt;=17,19,IF(BY104&lt;=19.5,20,IF(BY104&lt;=22,21,IF(BY104&lt;=24.5,22,IF(BY104&lt;=27,23,IF(BY104&lt;=30,24,"Fuera de rango")))))))))))))))))))))))))</f>
        <v>6</v>
      </c>
      <c r="CB104" s="9" t="n">
        <v>-3.5</v>
      </c>
      <c r="CC104" s="10" t="n">
        <f aca="false">18.5- (0.3*H104)</f>
        <v>14</v>
      </c>
      <c r="CD104" s="10" t="n">
        <f aca="false">(CB104)-(CC104)</f>
        <v>-17.5</v>
      </c>
      <c r="CE104" s="10" t="str">
        <f aca="false">IF(CD104="","",IF(CD104&lt;-27.5,"De -30 a -28",IF(CD104&lt;-25,"De -27,5 a -25,5",IF(CD104&lt;-22.5,"De -25 a -23",IF(CD104&lt;-20,"De -22,5 a -20,5",IF(CD104&lt;-17.5,"De -20 a -18",IF(CD104&lt;-15,"De -17,5 a -15,5",IF(CD104&lt;-12.5,"De -15 a -13",IF(CD104&lt;-10,"De -12,5 a -10,5",IF(CD104&lt;-7.5,"De -10 a -8",IF(CD104&lt;-5,"De -7,5 a -5,5",IF(CD104&lt;-2.5,"De -5 a -3",IF(CD104&lt;0,"De -2,5 a -0,5",IF(CD104&lt;=2,"De 0 a 2",IF(CD104&lt;=4.5,"De 2,5 a 4,5",IF(CD104&lt;=7,"De 5 a 7",IF(CD104&lt;=9.5,"De 7,5 a 9,5",IF(CD104&lt;=12,"De 10 a 12",IF(CD104&lt;=14.5,"De 12,5 a 14,5",IF(CD104&lt;=17,"De 15 a 17",IF(CD104&lt;=19.5,"De 17,5 a 19,5",IF(CD104&lt;=22,"De 20 a 22",IF(CD104&lt;=24.5,"De 22,5 a 24,5",IF(CD104&lt;=27,"De 25 a 27","De 27,5 a 30"))))))))))))))))))))))))</f>
        <v>De -17,5 a -15,5</v>
      </c>
      <c r="CF104" s="12" t="n">
        <f aca="false">IF(CD104="","",IF(CD104&lt;-27.5,1,IF(CD104&lt;-25,2,IF(CD104&lt;-22.5,3,IF(CD104&lt;-20,4,IF(CD104&lt;-17.5,5,IF(CD104&lt;-15,6,IF(CD104&lt;-12.5,7,IF(CD104&lt;-10,8,IF(CD104&lt;-7.5,9,IF(CD104&lt;-5,10,IF(CD104&lt;-2.5,11,IF(CD104&lt;0,12,IF(CD104&lt;2.5,13,IF(CD104&lt;5,14,IF(CD104&lt;7.5,15,IF(CD104&lt;10,16,IF(CD104&lt;12.5,17,IF(CD104&lt;15,18,IF(CD104&lt;17.5,19,IF(CD104&lt;20,20,IF(CD104&lt;22.5,21,IF(CD104&lt;25,22,IF(CD104&lt;27.5,23,24))))))))))))))))))))))))</f>
        <v>6</v>
      </c>
      <c r="CG104" s="9" t="n">
        <v>-1.25</v>
      </c>
      <c r="CH104" s="10" t="str">
        <f aca="false">IF(CG104="","",IF(AND(CG104&gt;=-10,CG104&lt;=-9.5),"-10 a -9,5",IF(AND(CG104&gt;-9.5,CG104&lt;=-8.5),"-9 a -8,5",IF(AND(CG104&gt;-8.5,CG104&lt;=-7.5),"-8 a -7,5",IF(AND(CG104&gt;-7.5,CG104&lt;=-6.5),"-7 a -6,5",IF(AND(CG104&gt;-6.5,CG104&lt;=-5.5),"-6 a -5,5",IF(AND(CG104&gt;-5.5,CG104&lt;=-4.5),"-5 a -4,5",IF(AND(CG104&gt;-4.5,CG104&lt;=-3.5),"-4 a -3,5",IF(AND(CG104&gt;-3.5,CG104&lt;=-2.5),"-3 a -2,5",IF(CG104=-2.25,"-2,25",IF(AND(CG104&gt;-2.5,CG104&lt;=-1.5),"-2 a -1,5",IF(AND(CG104&gt;-1.5,CG104&lt;=-0.5),"-1 a -0,5",IF(AND(CG104&gt;-0.5,CG104&lt;=0.5),"0 a 0,5",IF(AND(CG104&gt;0.5,CG104&lt;=1.5),"1 a 1,5",IF(AND(CG104&gt;1.5,CG104&lt;=2.5),"2 a 2,5",IF(AND(CG104&gt;2.5,CG104&lt;=3.5),"3 a 3,5",IF(AND(CG104&gt;3.5,CG104&lt;=4.5),"4 a 4,5",IF(AND(CG104&gt;4.5,CG104&lt;=5.5),"5 a 5,5",IF(AND(CG104&gt;5.5,CG104&lt;=6.5),"6 a 6,5",IF(AND(CG104&gt;6.5,CG104&lt;=7.5),"7 a 7,5",IF(AND(CG104&gt;7.5,CG104&lt;=8.5),"8 a 8,5",IF(AND(CG104&gt;8.5,CG104&lt;=9.5),"9 a 9,5",IF(CG104&gt;=10,"10","Fuera de rango")))))))))))))))))))))))</f>
        <v>-1 a -0,5</v>
      </c>
      <c r="CI104" s="11" t="n">
        <f aca="false">IF(CG104="","",IF(CG104=-2.25,"NORMA",IF(CG104&lt;=-9.5,1,IF(CG104&lt;=-8.5,2,IF(CG104&lt;=-7.5,3,IF(CG104&lt;=-6.5,4,IF(CG104&lt;=-5.5,5,IF(CG104&lt;=-4.5,6,IF(CG104&lt;=-3.5,7,IF(CG104&lt;=-2.5,8,IF(CG104&lt;=-1.5,9,IF(CG104&lt;=-0.5,10,IF(CG104&lt;=0.5,11,IF(CG104&lt;=1.5,12,IF(CG104&lt;=2.5,13,IF(CG104&lt;=3.5,14,IF(CG104&lt;=4.5,15,IF(CG104&lt;=5.5,16,IF(CG104&lt;=6.5,17,IF(CG104&lt;=7.5,18,IF(CG104&lt;=8.5,19,IF(CG104&lt;=9.5,20,IF(CG104=10,21,"Fuera de rango")))))))))))))))))))))))</f>
        <v>10</v>
      </c>
      <c r="CJ104" s="9" t="n">
        <v>3.25</v>
      </c>
      <c r="CK104" s="10" t="str">
        <f aca="false">IF(CJ104="","",IF(AND(CJ104&gt;=-6,CJ104&lt;=-5.5),"-6 a -5,5",IF(AND(CJ104&gt;-5.5,CJ104&lt;=-4.5),"-5 a -4,5",IF(AND(CJ104&gt;-4.5,CJ104&lt;=-3.5),"-4 a -3,5",IF(AND(CJ104&gt;-3.5,CJ104&lt;=-2.5),"-3 a -2,5",IF(AND(CJ104&gt;-2.5,CJ104&lt;=-1.5),"-2 a -1,5",IF(AND(CJ104&gt;-1.5,CJ104&lt;=-0.5),"-1 a -0,5",IF(AND(CJ104&gt;-0.5,CJ104&lt;=0.5),"0 a 0,5",IF(AND(CJ104&gt;0.5,CJ104&lt;=1.5),"1 a 1,5",IF(AND(CJ104&gt;1.5,CJ104&lt;2.5),"2",IF(AND(CJ104&gt;=2.5,CJ104&lt;=3),"2,5 a 3",IF(AND(CJ104&gt;3,CJ104&lt;=4),"3,5 a 4",IF(AND(CJ104&gt;4,CJ104&lt;=5),"4,5 a 5",IF(AND(CJ104&gt;5,CJ104&lt;=6),"5,5 a 6",IF(AND(CJ104&gt;6,CJ104&lt;=7),"6,5 a 7",IF(AND(CJ104&gt;7,CJ104&lt;=8),"7,5 a 8",IF(AND(CJ104&gt;8,CJ104&lt;=9.5),"8,5 a 9,5",IF(CJ104=10,"10","Fuera de rango"))))))))))))))))))</f>
        <v>3,5 a 4</v>
      </c>
      <c r="CL104" s="11" t="n">
        <f aca="false">IF(CK104="","",IF(OR(CK104="-6 a -5,5",CK104="-6 - -5,5"),1,IF(OR(CK104="-5 a -4,5",CK104="-5 - -4,5"),2,IF(OR(CK104="-4 a -3,5",CK104="-4 - -3,5"),3,IF(OR(CK104="-3 a -2,5",CK104="-3 - -2,5"),4,IF(OR(CK104="-2 a -1,5",CK104="-2 - -1,5"),5,IF(OR(CK104="-1 a -0,5",CK104="-1 - -0,5"),6,IF(OR(CK104="0 a 0,5",CK104="0 - 0,5"),7,IF(OR(CK104="1 a 1,5",CK104="1 - 1,5"),8,IF(CK104="2","NORMA",IF(OR(CK104="2,5 a 3",CK104="2,5 - 3"),9,IF(OR(CK104="3,5 a 4",CK104="3,5 - 4"),10,IF(OR(CK104="4,5 a 5",CK104="4,5 - 5"),11,IF(OR(CK104="5,5 a 6",CK104="5,5 - 6"),12,IF(OR(CK104="6,5 a 7",CK104="6,5 - 7"),13,IF(OR(CK104="7,5 a 8",CK104="7,5 - 8"),14,IF(OR(CK104="8,5 a 9",CK104="8,5 - 9,5",CK104="9 a 9,5"),15,IF(CK104="10",15,IF(OR(CK104="0,5 a 1",CK104="0,5 - 1"),7,"Fuera de rango")))))))))))))))))))</f>
        <v>10</v>
      </c>
      <c r="CM104" s="10" t="n">
        <v>0</v>
      </c>
      <c r="CN104" s="10" t="str">
        <f aca="false">IF(CM104=0,"0", " ")</f>
        <v>0</v>
      </c>
      <c r="CO104" s="10" t="str">
        <f aca="false">IF(CM104&gt;0,"EME"," ")</f>
        <v> </v>
      </c>
      <c r="CP104" s="10" t="n">
        <v>0</v>
      </c>
      <c r="CQ104" s="10" t="str">
        <f aca="false">IF(CP104&gt;0,"0", " ")</f>
        <v> </v>
      </c>
      <c r="CR104" s="10" t="str">
        <f aca="false">IF(CP104&gt;0,"EME"," ")</f>
        <v> </v>
      </c>
      <c r="CS104" s="9" t="n">
        <v>0</v>
      </c>
      <c r="CT104" s="10" t="str">
        <f aca="false">IF(CS104&gt;0,"1", " ")</f>
        <v> </v>
      </c>
      <c r="CU104" s="10" t="str">
        <f aca="false">IF(CS104&gt;0,"HIP"," ")</f>
        <v> </v>
      </c>
      <c r="CV104" s="9" t="n">
        <v>0</v>
      </c>
      <c r="CW104" s="10" t="str">
        <f aca="false">IF(CV104&gt;0,"1", " ")</f>
        <v> </v>
      </c>
      <c r="CX104" s="10" t="str">
        <f aca="false">IF(CV104&gt;0,"HIP"," ")</f>
        <v> </v>
      </c>
      <c r="CY104" s="9" t="n">
        <v>-1.5</v>
      </c>
      <c r="CZ104" s="11" t="str">
        <f aca="false">IF(CY104&lt;0,"2"," ")</f>
        <v>2</v>
      </c>
      <c r="DA104" s="11" t="str">
        <f aca="false">IF(CY104&lt;0,"MIO"," ")</f>
        <v>MIO</v>
      </c>
      <c r="DB104" s="9" t="n">
        <v>-1.5</v>
      </c>
      <c r="DC104" s="11" t="str">
        <f aca="false">IF(DB104&lt;0,"2"," ")</f>
        <v>2</v>
      </c>
      <c r="DD104" s="11" t="str">
        <f aca="false">IF(DB104&lt;0,"MIO"," ")</f>
        <v>MIO</v>
      </c>
      <c r="DE104" s="9" t="n">
        <v>-0.75</v>
      </c>
      <c r="DF104" s="11" t="str">
        <f aca="false">IF(DE104&lt;0,"3"," ")</f>
        <v>3</v>
      </c>
      <c r="DG104" s="11" t="str">
        <f aca="false">IF(DE104&lt;0,"AST"," ")</f>
        <v>AST</v>
      </c>
      <c r="DH104" s="9" t="n">
        <v>0</v>
      </c>
      <c r="DI104" s="11" t="str">
        <f aca="false">IF(DH104&lt;0,"3"," ")</f>
        <v> </v>
      </c>
      <c r="DJ104" s="11" t="str">
        <f aca="false">IF(DH104&lt;0,"AST"," ")</f>
        <v> </v>
      </c>
      <c r="DK104" s="9" t="n">
        <v>0</v>
      </c>
      <c r="DL104" s="10" t="str">
        <f aca="false">IF(DK104&gt;0,"4"," ")</f>
        <v> </v>
      </c>
      <c r="DM104" s="10" t="str">
        <f aca="false">IF(DK104&gt;0,"PRE"," ")</f>
        <v> </v>
      </c>
      <c r="DN104" s="9" t="n">
        <v>0</v>
      </c>
      <c r="DO104" s="10" t="str">
        <f aca="false">IF(DN104&gt;0,"4"," ")</f>
        <v> </v>
      </c>
      <c r="DP104" s="10" t="str">
        <f aca="false">IF(DN104&gt;0,"PRE"," ")</f>
        <v> </v>
      </c>
      <c r="DQ104" s="12" t="n">
        <v>2</v>
      </c>
      <c r="DR104" s="12" t="n">
        <v>1</v>
      </c>
      <c r="DS104" s="12" t="str">
        <f aca="false">CONCATENATE(CO104,CU104,DA104,DG104,DM104)</f>
        <v>  MIOAST </v>
      </c>
      <c r="DT104" s="10" t="str">
        <f aca="false" t="array" ref="DT104">_xlfn.IFS(DS104="EME    ","0", DS104=" HIP   ","1", DS104="  MIO  ","2", DS104="   AST ","3", DS104="    PRE","4", DS104="EME   PRE","5", DS104=" HIP  PRE","6", DS104=" HIP AST ","7", DS104="  MIO PRE","8", DS104="  MIOAST ","9", DS104="   ASTPRE","10",DS104=" HIP ASTPRE","11", DS104="  MIOASTPRE","12", DS104="     ","0")</f>
        <v>9</v>
      </c>
      <c r="DU104" s="1" t="s">
        <v>154</v>
      </c>
      <c r="DV104" s="1" t="str">
        <f aca="false" t="array" ref="DV104">_xlfn.IFS(DU104="SI","2", DU104="NO","1")</f>
        <v>1</v>
      </c>
      <c r="DW104" s="10" t="n">
        <v>0</v>
      </c>
      <c r="DX104" s="11" t="str">
        <f aca="false">IF(DW104=0,"1","2")</f>
        <v>1</v>
      </c>
      <c r="DY104" s="11" t="str">
        <f aca="false" t="array" ref="DY104">_xlfn.IFS(DW104=0,"0", DW104=0.25, "1", DW104=0.5,"2", DW104=0.75,"3", DW104=1,"4",DW104=1.25,"5", DW104=1.5,"6", DW104=1.75,"7", DW104=2,"8")</f>
        <v>0</v>
      </c>
      <c r="DZ104" s="10" t="n">
        <v>0</v>
      </c>
      <c r="EA104" s="11" t="str">
        <f aca="false">IF(DZ104=0,"1","2")</f>
        <v>1</v>
      </c>
      <c r="EB104" s="11" t="str">
        <f aca="false" t="array" ref="EB104">_xlfn.IFS(DZ104=0,"0", DZ104=0.25, "1", DZ104=0.5,"2", DZ104=0.75,"3", DZ104=1,"4",DZ104=1.25,"5", DZ104=1.5,"6", DZ104=1.75,"7", DZ104=2,"8")</f>
        <v>0</v>
      </c>
      <c r="EC104" s="10" t="n">
        <v>-0.5</v>
      </c>
      <c r="ED104" s="10" t="str">
        <f aca="false">IF(EC104=0,"1","2")</f>
        <v>2</v>
      </c>
      <c r="EE104" s="11" t="str">
        <f aca="false" t="array" ref="EE104">_xlfn.IFS(EC104=0,"0", EC104=-0.25, "1", EC104=-0.5,"2", EC104=-0.75,"3", EC104=-1,"4",EC104=-1.25,"5", EC104=-1.5,"6", EC104=-1.75,"7", EC104=-2,"8", EC104=-2.25,"9",EC104=-2.5,"10", EC104=-2.75,"11", EC104=-3,"12", EC104=-3.25,"13", EC104=-3.5,"14", EC104=-3.75,"15",EC104=-4,"16")</f>
        <v>2</v>
      </c>
      <c r="EF104" s="10" t="n">
        <v>-0.75</v>
      </c>
      <c r="EG104" s="10" t="str">
        <f aca="false">IF(EF104=0,"1","2")</f>
        <v>2</v>
      </c>
      <c r="EH104" s="11" t="str">
        <f aca="false" t="array" ref="EH104">_xlfn.IFS(EF104=0,"0", EF104=-0.25, "1", EF104=-0.5,"2", EF104=-0.75,"3", EF104=-1,"4",EF104=-1.25,"5", EF104=-1.5,"6", EF104=-1.75,"7", EF104=-2,"8", EF104=-2.25,"9",EF104=-2.5,"10", EF104=-2.75,"11", EF104=-3,"12", EF104=-3.25,"13", EF104=-3.5,"14", EF104=-3.75,"15",EF104=-4,"16")</f>
        <v>3</v>
      </c>
      <c r="EI104" s="10" t="n">
        <v>0.25</v>
      </c>
      <c r="EJ104" s="11" t="str">
        <f aca="false">IF(EI104=0,"1","2")</f>
        <v>2</v>
      </c>
      <c r="EK104" s="11" t="str">
        <f aca="false" t="array" ref="EK104">_xlfn.IFS(EI104=0,"0", EI104=-0.25, "1", EI104=-0.5,"2", EI104=-0.75,"3", EI104=-1,"4",EI104=-1.25,"5", EI104=-1.5,"6", EI104=-1.75,"7", EI104=-2,"8", EI104=-2.25,"9", EI104=-2.25,"9",EI104=-2.5,"10", EI104=-2.75,"11", EI104=-3,"12", EI104=-3.25,"13", EI104=-3.5,"14", EI104=-3.75,"15",EI104=-4,"16", EI104=0.25, "17", EI104=0.5, "18")</f>
        <v>17</v>
      </c>
      <c r="EL104" s="10" t="n">
        <v>0.25</v>
      </c>
      <c r="EM104" s="11" t="str">
        <f aca="false">IF(EL104=0,"1","2")</f>
        <v>2</v>
      </c>
      <c r="EN104" s="11" t="str">
        <f aca="false" t="array" ref="EN104">_xlfn.IFS(EL104=0.25,"17",EL104=0.5,"18", EL104=0,"0", EL104=-0.25, "1", EL104=-0.5,"2", EL104=-0.75,"3", EL104=-1,"4",EL104=-1.25,"5", EL104=-1.5,"6", EL104=-1.75,"7", EL104=-2,"8",EL104= -2.25,"9",EL104=-2.5,"10",EL104= -2.75,"11",EL104= -3,"12",EL104= -3.25,"13",EL104= -3.5,"14",EL104= -3.75,"15",EL104=-4,"16")</f>
        <v>17</v>
      </c>
      <c r="EO104" s="10" t="n">
        <v>0</v>
      </c>
      <c r="EP104" s="11" t="str">
        <f aca="false">IF(EO104=0,"1","2")</f>
        <v>1</v>
      </c>
      <c r="EQ104" s="11" t="str">
        <f aca="false" t="array" ref="EQ104">_xlfn.IFS(EO104=0,"0", EO104=0.25, "1", EO104=0.5,"2", EO104=0.75,"3", EO104=1,"4",EO104=1.25,"5", EO104=1.5,"6", EO104=1.75,"7", EO104=2,"8", EO104=2.25,"9", EO104=2.25,"9",EO104=2.5,"10", EO104=2.75,"11", EO104=3,"12", EO104=3.25,"13", EO104=3.5,"14", EO104=3.75,"15",EO104=4,"16", EO104=-0.25, "17", bq=-0.5, "18")</f>
        <v>0</v>
      </c>
      <c r="ER104" s="10" t="n">
        <v>0</v>
      </c>
      <c r="ES104" s="11" t="str">
        <f aca="false">IF(ER104=0,"1","2")</f>
        <v>1</v>
      </c>
      <c r="ET104" s="11" t="str">
        <f aca="false" t="array" ref="ET104">_xlfn.IFS(ER104=0,"0", ER104=0.25, "1", ER104=0.5,"2", ER104=0.75,"3", ER104=1,"4",ER104=1.25,"5", ER104=1.5,"6", ER104=1.75,"7", ER104=2,"8", ER104=2.25,"9", ER104=2.25,"9",ER104=2.5,"10", ER104=2.75,"11", ER104=3,"12", ER104=3.25,"13", ER104=3.5,"14", ER104=3.75,"15",ER104=4,"16", ER104=-0.25, "17", bq=-0.5, "18")</f>
        <v>0</v>
      </c>
      <c r="EU104" s="13" t="n">
        <v>24</v>
      </c>
      <c r="EV104" s="14" t="str">
        <f aca="false">VLOOKUP(EU104,LEYENDA!$G$2:$H$8,2,TRUE())</f>
        <v>19-24</v>
      </c>
      <c r="EW104" s="14" t="str">
        <f aca="false" t="array" ref="EW104">_xlfn.IFS(EV104="0-5","1", EV104="6-12","2", EV104="13-18","3", EV104="19-24","4", EV104="25-36","5", EV104="37-48","6", EV104="49-60","7")</f>
        <v>4</v>
      </c>
    </row>
    <row r="105" customFormat="false" ht="13.5" hidden="false" customHeight="false" outlineLevel="0" collapsed="false">
      <c r="A105" s="41" t="n">
        <v>47</v>
      </c>
      <c r="B105" s="35" t="n">
        <v>2</v>
      </c>
      <c r="C105" s="33" t="n">
        <v>39405</v>
      </c>
      <c r="D105" s="6"/>
      <c r="E105" s="5" t="str">
        <f aca="false">VLOOKUP(A105,'286'!$A$3:$J$600,10,FALSE())</f>
        <v>VALERO DE BLAS, JUAN</v>
      </c>
      <c r="F105" s="4" t="str">
        <f aca="false">VLOOKUP(A105,'286'!$A$3:$I$1768,3,FALSE())</f>
        <v>VABLASJU</v>
      </c>
      <c r="G105" s="6" t="n">
        <f aca="false">VLOOKUP(A105,'286'!$A$3:$I$1768,4,FALSE())</f>
        <v>33303</v>
      </c>
      <c r="H105" s="7" t="n">
        <f aca="false">YEAR(C105)-YEAR(G105)</f>
        <v>16</v>
      </c>
      <c r="I105" s="1" t="str">
        <f aca="false">VLOOKUP(H105,LEYENDA!$C$2:$D$6,2,TRUE())</f>
        <v>13-24</v>
      </c>
      <c r="J105" s="5" t="str">
        <f aca="false">VLOOKUP(A105,'286'!$A$3:$I$1768,7,FALSE())</f>
        <v>H</v>
      </c>
      <c r="K105" s="8" t="str">
        <f aca="false">VLOOKUP(A105,'286'!$A$3:$I$1768,2,FALSE())</f>
        <v>OD</v>
      </c>
      <c r="L105" s="4" t="str">
        <f aca="false">VLOOKUP(A105,'286'!$A$3:$I$1768,8,FALSE())</f>
        <v>D</v>
      </c>
      <c r="M105" s="4" t="str">
        <f aca="false">VLOOKUP(A105,'286'!$A$3:$I$1768,9,FALSE())</f>
        <v>I</v>
      </c>
      <c r="N105" s="8" t="str">
        <f aca="false">IF(R105=O105, "MISMA","CONTRARIA")</f>
        <v>CONTRARIA</v>
      </c>
      <c r="O105" s="8" t="str">
        <f aca="false" t="array" ref="O105">_xlfn.IFS(L105="D","1", L105="I","2")</f>
        <v>1</v>
      </c>
      <c r="P105" s="8" t="str">
        <f aca="false" t="array" ref="P105">_xlfn.IFS(K105="OD","1", K105="OI","2")</f>
        <v>1</v>
      </c>
      <c r="Q105" s="1" t="str">
        <f aca="false" t="array" ref="Q105">_xlfn.IFS(J105="M","1", J105="H","2")</f>
        <v>2</v>
      </c>
      <c r="R105" s="8" t="str">
        <f aca="false" t="array" ref="R105">_xlfn.IFS(M105="D","1", M105="I","2")</f>
        <v>2</v>
      </c>
      <c r="S105" s="1" t="str">
        <f aca="false" t="array" ref="S105">_xlfn.IFS(N105="CONTRARIA", "1",N105= "MISMA","2")</f>
        <v>1</v>
      </c>
      <c r="T105" s="1" t="str">
        <f aca="false" t="array" ref="T105">_xlfn.IFS(I105="0-12","1", I105="13-24","2", I105="25-40","3", I105="41-60","4", I105="61-100","5")</f>
        <v>2</v>
      </c>
      <c r="U105" s="9" t="n">
        <v>-8</v>
      </c>
      <c r="V105" s="1" t="str">
        <f aca="false">IF(U105="","",IF(AND(U105&gt;=-9,U105&lt;=-6.5),"-9 a -6,5",IF(AND(U105&gt;=-6,U105&lt;=-3.5),"-6 a -3,5",IF(AND(U105&gt;=-3,U105&lt;=-1),"-3 a -1",IF(U105=-0.5,"-0,5",IF(AND(U105&gt;=0,U105&lt;=2.5),"0 a 2,5",IF(AND(U105&gt;=3,U105&lt;=5.5),"3 a 5,5",IF(AND(U105&gt;=6,U105&lt;=8.5),"6 a 8,5",IF(AND(U105&gt;=9,U105&lt;=20),"9 a 20","Fuera de rango")))))))))</f>
        <v>-9 a -6,5</v>
      </c>
      <c r="W105" s="11" t="n">
        <f aca="false">IF(V105="","",IF(V105="-9 a -6,5",2,IF(V105="-6 a -3,5",3,IF(V105="-3 a -1",4,IF(V105="-0,5","NORMA",IF(V105="0 a 2,5",5,IF(V105="3 a 5,5",6,IF(V105="6 a 8,5",7,IF(V105="9 a 20",8,"Fuera de rango")))))))))</f>
        <v>2</v>
      </c>
      <c r="X105" s="9" t="n">
        <v>0</v>
      </c>
      <c r="Y105" s="10" t="str">
        <f aca="false">IF(X105="","",IF(AND(X105&gt;=0,X105&lt;=4),"0 a 4",IF(AND(X105&gt;=4.5,X105&lt;=8.5),"4,5 a 8,5",IF(X105=9,"9",IF(AND(X105&gt;=9.5,X105&lt;=13),"9,5 a 13",IF(AND(X105&gt;=13.5,X105&lt;=20),"13,5 a 20",IF(AND(X105&gt;=20.5,X105&lt;=35),"20,5 a 35","Fuera de rango")))))))</f>
        <v>0 a 4</v>
      </c>
      <c r="Z105" s="11" t="n">
        <f aca="false">IF(Y105="","",IF(Y105="0 a 4",1,IF(Y105="4,5 a 8,5",2,IF(Y105="9","NORMA",IF(Y105="9,5 a 13",3,IF(Y105="13,5 a 20",4,IF(Y105="20,5 a 35",5,"Fuera de rango")))))))</f>
        <v>1</v>
      </c>
      <c r="AA105" s="9" t="n">
        <v>12</v>
      </c>
      <c r="AB105" s="10" t="str">
        <f aca="false">IF(AA105="","",IF(AND(AA105&gt;=0,AA105&lt;=9),"0 a 9",IF(AND(AA105&gt;=9.5,AA105&lt;=18.5),"9,5 a 18,5",IF(AA105=19,"19",IF(AND(AA105&gt;=19.5,AA105&lt;=28),"19,5 a 28",IF(AND(AA105&gt;=28.5,AA105&lt;=40),"28,5 a 40","Fuera de rango"))))))</f>
        <v>9,5 a 18,5</v>
      </c>
      <c r="AC105" s="11" t="n">
        <f aca="false" t="array" ref="AC105">_xlfn.IFS(AB105="","",AB105="0 a 9",1,AB105="9,5 a 18,5",2,AB105="19","NORMA",AB105="19,5 a 28",3,AB105="28,5 a 40",4,TRUE(),"Fuera de rango")</f>
        <v>2</v>
      </c>
      <c r="AD105" s="9" t="n">
        <v>0</v>
      </c>
      <c r="AE105" s="10" t="str">
        <f aca="false">IF(AD105="","",IF(AND(AD105&gt;=-10,AD105&lt;=0),"De -10 a 0",IF(AND(AD105&gt;=0.5,AD105&lt;=9.5),"0,5 a 9,5",IF(AD105=10,"10",IF(AND(AD105&gt;=10.5,AD105&lt;=20),"10,5 a 20",IF(AND(AD105&gt;=20.5,AD105&lt;=40),"20,5 a 40","Fuera de rango"))))))</f>
        <v>De -10 a 0</v>
      </c>
      <c r="AF105" s="12" t="n">
        <f aca="false">IF(AD105="","",IF(AND(AD105&gt;=-10,AD105&lt;=0),1,IF(AND(AD105&gt;=0.5,AD105&lt;=9.5),2,IF(AD105=10,"NORMA",IF(AND(AD105&gt;=10.5,AD105&lt;=20),3,IF(AND(AD105&gt;=20.5,AD105&lt;=40),4,""))))))</f>
        <v>1</v>
      </c>
      <c r="AG105" s="9" t="n">
        <v>12</v>
      </c>
      <c r="AH105" s="10" t="str">
        <f aca="false">IF(AG105="","",IF(AND(AG105&gt;=0,AG105&lt;=4),"0 a 4",IF(AND(AG105&gt;=4.5,AG105&lt;=8.5),"4,5 a 8,5",IF(AG105=9,"9",IF(AND(AG105&gt;=9.5,AG105&lt;=13),"9,5 a 13",IF(AND(AG105&gt;=13.5,AG105&lt;=25),"13,5 a 25","Fuera de rango"))))))</f>
        <v>9,5 a 13</v>
      </c>
      <c r="AI105" s="11" t="n">
        <f aca="false">IF(AH105="","",IF(AH105="0 a 4",1,IF(AH105="4,5 a 8,5",2,IF(AH105="9","NORMA",IF(AH105="9,5 a 13",3,IF(AH105="13,5 a 25",4,""))))))</f>
        <v>3</v>
      </c>
      <c r="AJ105" s="9" t="n">
        <v>9</v>
      </c>
      <c r="AK105" s="10" t="str">
        <f aca="false">IF(AJ105="","",IF(AND(AJ105&gt;=-15,AJ105&lt;=-10.5),"-15 a -10,5",IF(AND(AJ105&gt;=-10,AJ105&lt;=-4),"-10 a -4",IF(AND(AJ105&gt;=-4.5,AJ105&lt;=0),"-4,5 a 0",IF(AND(AJ105&gt;=0.5,AJ105&lt;=4.5),"0,5 a 4,5",IF(AJ105=5,"5",IF(AND(AJ105&gt;=5.5,AJ105&lt;=10),"5,5 a 10",IF(AND(AJ105&gt;=10.5,AJ105&lt;=20),"10,5 a 20","Fuera de rango"))))))))</f>
        <v>5,5 a 10</v>
      </c>
      <c r="AL105" s="11" t="n">
        <f aca="false">IF(AK105="","",IF(AK105="-15 a -10,5",1,IF(AK105="-10 a -4",2,IF(AK105="-4,5 a 0",3,IF(AK105="0,5 a 4,5",4,IF(AK105="5","NORMA",IF(AK105="5,5 a 10",5,IF(AK105="10,5 a 20",6,"Error"))))))))</f>
        <v>5</v>
      </c>
      <c r="AM105" s="9" t="n">
        <v>0</v>
      </c>
      <c r="AN105" s="10" t="str">
        <f aca="false">IF(AM105="","",IF(AND(AM105&gt;=-7.5,AM105&lt;=-5.5),"-7,5 a -5,5",IF(AND(AM105&gt;=-5,AM105&lt;=-3),"-5 a -3",IF(AND(AM105&gt;=-2.5,AM105&lt;=-0.5),"-2,5 a -0,5",IF(AM105=0,"0,00",IF(AND(AM105&gt;=0.5,AM105&lt;=2.5),"0,5 a 2,5",IF(AND(AM105&gt;=3,AM105&lt;=5),"3 a 5",IF(AND(AM105&gt;=5.5,AM105&lt;=7.5),"5,5 a 7,5",IF(AND(AM105&gt;=8,AM105&lt;=10),"8 a 10","Fuera de rango")))))))))</f>
        <v>0,00</v>
      </c>
      <c r="AO105" s="11" t="str">
        <f aca="false">IF(AN105="","",IF(AN105="-7,5 a -5,5",1,IF(AN105="-5 a -3",2,IF(AN105="-2,5 a -0,5",3,IF(AN105="0,00","NORMA",IF(AN105="0,5 a 2,5",4,IF(AN105="3 a 5",5,IF(AN105="5,5 a 7,5",6,IF(AN105="8 a 10",7,"Error")))))))))</f>
        <v>NORMA</v>
      </c>
      <c r="AP105" s="9" t="n">
        <v>-2</v>
      </c>
      <c r="AQ105" s="10" t="str">
        <f aca="false">IF(AP105="","",IF(AND(AP105&gt;=-20,AP105&lt;=-9.5),"-20 a -9,5",IF(AND(AP105&gt;=-9,AP105&lt;=-6.5),"-9 a -6,5",IF(AP105=-6,"-6",IF(AND(AP105&gt;=-5.5,AP105&lt;=-3),"-5,5 a -3",IF(AND(AP105&gt;=-2.5,AP105&lt;=0),"-2,5 a 0",IF(AND(AP105&gt;=0.5,AP105&lt;=3),"0,5 a 3",IF(AND(AP105&gt;=3.5,AP105&lt;=6),"3,5 a 6",IF(AND(AP105&gt;=6.5,AP105&lt;=9),"6,5 a 9",IF(AND(AP105&gt;=9.5,AP105&lt;=20),"9,5 a 20","Fuera de rango"))))))))))</f>
        <v>-2,5 a 0</v>
      </c>
      <c r="AR105" s="11" t="n">
        <f aca="false">IF(AQ105="","",IF(AQ105="-20 a -9,5",1,IF(AQ105="-9 a -6,5",2,IF(AQ105="-6","NORMA",IF(AQ105="-5,5 a -3",3,IF(AQ105="-2,5 a 0",4,IF(AQ105="0,5 a 3",5,IF(AQ105="3,5 a 6",6,IF(AQ105="6,5 a 9",7,IF(AQ105="9,5 a 20",8,""))))))))))</f>
        <v>4</v>
      </c>
      <c r="AS105" s="9" t="n">
        <v>3</v>
      </c>
      <c r="AT105" s="10" t="str">
        <f aca="false">IF(AS105="","",IF(AND(AS105&gt;=-16,AS105&lt;=-14),"-16 a -14",IF(AND(AS105&gt;=-13.5,AS105&lt;=-11.5),"-13,5 a -11,5",IF(AND(AS105&gt;=-11,AS105&lt;=-9),"-11 a -9",IF(AND(AS105&gt;=-8.5,AS105&lt;=-6.5),"-8,5 a -6,5",IF(AND(AS105&gt;=-6,AS105&lt;=-4),"-6 a -4",IF(AND(AS105&gt;=-3.5,AS105&lt;=-1.5),"-3,5 a -1,5",IF(AND(AS105&gt;=-1,AS105&lt;=1),"-1 a 1",IF(AND(AS105&gt;=1.5,AS105&lt;=3.5),"1,5 a 3,5",IF(AND(AS105&gt;=4,AS105&lt;=6),"4 a 6",IF(AND(AS105&gt;=6.5,AS105&lt;=8.5),"6,5 a 8,5",IF(AND(AS105&gt;=9,AS105&lt;=11),"9 a 11",IF(AND(AS105&gt;=11.5,AS105&lt;=13.5),"11,5 a 13,5",IF(AND(AS105&gt;=14,AS105&lt;=16),"14 a 16",IF(AND(AS105&gt;=16.5,AS105&lt;=18.5),"16,5 a 18,5",IF(AND(AS105&gt;=19,AS105&lt;=21),"19 a 21","Fuera de rango"))))))))))))))))</f>
        <v>1,5 a 3,5</v>
      </c>
      <c r="AU105" s="11" t="n">
        <f aca="false" t="array" ref="AU105">IF(AT105="","",_xlfn.IFS(AT105="-16 a -14",1,AT105="-13,5 a -11,5",2,AT105="-11 a -9",3,AT105="-8,5 a -6,5",4,AT105="-6 a -4",5,AT105="-3,5 a -1,5",6,AT105="-1 a 1",7,AT105="1,5 a 3,5",8,AT105="4 a 6","NORMA",AT105="6,5 a 8,5",9,AT105="9 a 11",10,AT105="11,5 a 13,5",11,AT105="14 a 16",12,AT105="16,5 a 18,5",13,AT105="19 a 21",14,TRUE(),""))</f>
        <v>8</v>
      </c>
      <c r="AV105" s="9" t="n">
        <v>1.5</v>
      </c>
      <c r="AW105" s="10" t="str">
        <f aca="false">IF(AV105="","",IF(AND(AV105&gt;=-1,AV105&lt;=-0.5),"-1 a -0,5",IF(AND(AV105&gt;-0.5,AV105&lt;=0),"De -0,5 a 0",IF(AND(AV105&gt;=0.25,AV105&lt;=0.75),"0,25 a 0,75",IF(AND(AV105&gt;=1,AV105&lt;=1.5),"1 a 1,5",IF(AND(AV105&gt;=1.75,AV105&lt;=2.25),"1,75 a 2,25",IF(AND(AV105&gt;=2.5,AV105&lt;=3),"2,5 a 3",IF(AND(AV105&gt;=3.25,AV105&lt;=3.75),"3,25 a 3,75","Fuera de rango"))))))))</f>
        <v>1 a 1,5</v>
      </c>
      <c r="AX105" s="11" t="n">
        <f aca="false">IF(AW105="","",IF(OR(AW105="-1 a -0,5",AW105="-1 a -0.5"),1,IF(OR(AW105="De -0,5 a 0",AW105="-0,5 a 0",AW105="De -0.5 a 0"),2,IF(OR(AW105="0,25 a 0,75",AW105="0.25 a 0.75"),"NORMA",IF(OR(AW105="1 a 1,5",AW105="1 a 1.5"),3,IF(OR(AW105="1,75 a 2,25",AW105="1.75 a 2.25"),4,IF(OR(AW105="2,5 a 3",AW105="2.5 a 3"),5,IF(OR(AW105="3,25 a 3,75",AW105="3.25 a 3.75"),6,""))))))))</f>
        <v>3</v>
      </c>
      <c r="AY105" s="9" t="n">
        <v>-10</v>
      </c>
      <c r="AZ105" s="10" t="str">
        <f aca="false">IF(AY105="","",IF(AND(AY105&gt;=-20,AY105&lt;=-9.5),"-20 a -9,5",IF(AND(AY105&gt;=-9,AY105&lt;=-6.5),"-9 a -6,5",IF(AY105=-6,"-6",IF(AND(AY105&gt;=-5.5,AY105&lt;=-3),"-5,5 a -3",IF(AND(AY105&gt;=-2.5,AY105&lt;=0),"-2,5 a 0",IF(AND(AY105&gt;=0.5,AY105&lt;=3),"0,5 a 3",IF(AND(AY105&gt;=3.5,AY105&lt;=6),"3,5 a 6","Fuera de rango"))))))))</f>
        <v>-20 a -9,5</v>
      </c>
      <c r="BA105" s="11" t="n">
        <f aca="false">IF(AZ105="","",IF(AZ105="-20 a -9,5",1,IF(AZ105="-9 a -6,5",2,IF(AZ105="-6","NORMA",IF(AZ105="-5,5 a -3",3,IF(AZ105="-2,5 a 0",4,IF(AZ105="0,5 a 3",5,IF(AZ105="3,5 a 6",6,""))))))))</f>
        <v>1</v>
      </c>
      <c r="BB105" s="9" t="n">
        <v>0</v>
      </c>
      <c r="BC105" s="10" t="str">
        <f aca="false" t="array" ref="BC105">IF(BB105="","",_xlfn.IFS(AND(BB105&gt;=0,BB105&lt;=2),"0 a 2",AND(BB105&gt;=2.5,BB105&lt;=4.5),"2,5 a 4,5",AND(BB105&gt;=5,BB105&lt;=7),"5 a 7",AND(BB105&gt;=7.5,BB105&lt;=9.5),"7,5 a 9,5",AND(BB105&gt;=10,BB105&lt;=12),"10 a 12",AND(BB105&gt;=12.5,BB105&lt;=14.5),"12,5 a 14,5",BB105=15,"15",AND(BB105&gt;=15.5,BB105&lt;=17.5),"15,5 a 17,5",AND(BB105&gt;=18,BB105&lt;=20),"18 a 20",AND(BB105&gt;=20.5,BB105&lt;=22.5),"20,5 a 22,5",AND(BB105&gt;=23,BB105&lt;=25),"23 a 25",TRUE(),"Fuera de rango"))</f>
        <v>0 a 2</v>
      </c>
      <c r="BD105" s="11" t="n">
        <f aca="false" t="array" ref="BD105">IF(BC105="","",_xlfn.IFS(BC105="0 a 2",1,BC105="2,5 a 4,5",2,BC105="5 a 7",3,BC105="7,5 a 9,5",4,BC105="10 a 12",5,BC105="12,5 a 14,5",6,BC105="15","NORMA",BC105="15,5 a 17,5",7,BC105="18 a 20",8,BC105="20,5 a 22,5",9,BC105="23 a 25",10,TRUE(),"Fuera de rango"))</f>
        <v>1</v>
      </c>
      <c r="BE105" s="9" t="n">
        <v>22</v>
      </c>
      <c r="BF105" s="10" t="str">
        <f aca="false">IF(BE105="","",IF(AND(BE105&gt;=-20,BE105&lt;=-10),"-20 a -10",IF(AND(BE105&gt;=-9.5,BE105&lt;=0.5),"-9,5 a 0,5",IF(AND(BE105&gt;=1,BE105&lt;=11),"1 a 11",IF(AND(BE105&gt;=11.5,BE105&lt;=20.5),"11,5 a 20,5",IF(BE105=21,"21",IF(AND(BE105&gt;=21.5,BE105&lt;=31.5),"21,5 a 31,5",IF(AND(BE105&gt;=32,BE105&lt;=42),"32 a 42","Fuera de rango"))))))))</f>
        <v>21,5 a 31,5</v>
      </c>
      <c r="BG105" s="11" t="n">
        <f aca="false">IF(BF105="","",IF(BF105="-20 a -10",1,IF(BF105="-9,5 a 0,5",2,IF(BF105="1 a 11",3,IF(BF105="11,5 a 20,5",4,IF(BF105="21","NORMA",IF(BF105="21,5 a 31,5",5,IF(BF105="32 a 42",6,""))))))))</f>
        <v>5</v>
      </c>
      <c r="BH105" s="9" t="n">
        <v>17</v>
      </c>
      <c r="BI105" s="10" t="str">
        <f aca="false">IF(BH105="","",IF(AND(BH105&gt;=-20,BH105&lt;=-15),"-20 a -15",IF(AND(BH105&gt;=-14.5,BH105&lt;=-9.5),"-14,5 a -9,5",IF(AND(BH105&gt;=-9,BH105&lt;=-4),"-9 a -4",IF(AND(BH105&gt;=-3.5,BH105&lt;=2.5),"-3,5 a 2,5",IF(AND(BH105&gt;=3,BH105&lt;=8),"3 a 8",IF(AND(BH105&gt;=8.5,BH105&lt;=14.5),"8,5 a 14,5",IF(BH105=15,"15",IF(AND(BH105&gt;=15.5,BH105&lt;=20.5),"15,5 a 20,5",IF(AND(BH105&gt;=21,BH105&lt;=26),"21 a 26","Fuera de rango"))))))))))</f>
        <v>15,5 a 20,5</v>
      </c>
      <c r="BJ105" s="11" t="n">
        <f aca="false">IF(BI105="","",IF(BI105="-20 a -15",1,IF(BI105="-14,5 a -9,5",2,IF(BI105="-9 a -4",3,IF(BI105="-3,5 a 2,5",4,IF(BI105="3 a 8",5,IF(BI105="8,5 a 14,5",6,IF(BI105="15","NORMA",IF(BI105="15,5 a 20,5",7,IF(BI105="21 a 26",8,IF(BI105="26,5 a 31,5",9,"")))))))))))</f>
        <v>7</v>
      </c>
      <c r="BK105" s="9" t="n">
        <v>0</v>
      </c>
      <c r="BL105" s="10" t="str">
        <f aca="false">IF(BK105="","",IF(AND(BK105&gt;=0,BK105&lt;=2),"0 - 2",IF(AND(BK105&gt;=2.5,BK105&lt;=4.5),"2,5 - 4,5",IF(AND(BK105&gt;=5,BK105&lt;=7),"5 - 7",IF(AND(BK105&gt;=7.5,BK105&lt;=9.5),"7,5 - 9,5",IF(AND(BK105&gt;=10,BK105&lt;=12),"10 - 12",IF(AND(BK105&gt;=12.5,BK105&lt;=13.5),"12,5 - 13,5",IF(BK105=14,"14",IF(AND(BK105&gt;=14.5,BK105&lt;=16.5),"14,5 - 16,5",IF(AND(BK105&gt;=17,BK105&lt;=19),"17 - 19",IF(AND(BK105&gt;=19.5,BK105&lt;=21.5),"19,5 - 21,5",IF(AND(BK105&gt;=22,BK105&lt;=24),"22 - 24",IF(AND(BK105&gt;=24.5,BK105&lt;=26.5),"24,5 - 26,5",IF(AND(BK105&gt;=27,BK105&lt;=29),"27 - 29",IF(AND(BK105&gt;=29.5,BK105&lt;=30),"29,5 - 30","Fuera de rango")))))))))))))))</f>
        <v>0 - 2</v>
      </c>
      <c r="BM105" s="11" t="n">
        <f aca="false">IF(BL105="","",IF(BL105="0 - 2",1,IF(BL105="2,5 - 4,5",2,IF(BL105="5 - 7",3,IF(BL105="7,5 - 9,5",4,IF(BL105="10 - 12",5,IF(BL105="12,5 - 13,5",6,IF(BL105="14","NORMA",IF(BL105="14,5 - 16,5",7,IF(BL105="17 - 19",8,IF(BL105="19,5 - 21,5",9,IF(BL105="22 - 24",10,IF(BL105="24,5 - 26,5",11,IF(BL105="27 - 29",12,IF(BL105="29,5 - 30",13,"")))))))))))))))</f>
        <v>1</v>
      </c>
      <c r="BN105" s="9" t="n">
        <v>19</v>
      </c>
      <c r="BO105" s="10" t="str">
        <f aca="false">IF(BN105="","",IF(AND(BN105&gt;=-20,BN105&lt;=-10),"-20 a -10",IF(AND(BN105&gt;=-9.5,BN105&lt;=0.5),"-9,5 a 0,5",IF(AND(BN105&gt;=1,BN105&lt;=11),"1 a 11",IF(AND(BN105&gt;=11.5,BN105&lt;=21.5),"11,5 a 21,5",IF(BN105=22,"22",IF(AND(BN105&gt;=22.5,BN105&lt;=32.5),"22,5 a 32,5",IF(AND(BN105&gt;=33,BN105&lt;=43),"33 a 43","Fuera de rango"))))))))</f>
        <v>11,5 a 21,5</v>
      </c>
      <c r="BP105" s="11" t="n">
        <f aca="false">IF(BO105="","",IF(BO105="-20 a -10",1,IF(BO105="-9,5 a 0,5",2,IF(BO105="1 a 11",3,IF(BO105="11,5 a 21,5",4,IF(BO105="22","NORMA",IF(BO105="22,5 a 32,5",5,IF(BO105="33 a 43",6,""))))))))</f>
        <v>4</v>
      </c>
      <c r="BQ105" s="9" t="n">
        <v>14</v>
      </c>
      <c r="BR105" s="10" t="str">
        <f aca="false">IF(BQ105="","",IF(AND(BQ105&gt;=-20,BQ105&lt;=-15),"-20 a -15",IF(AND(BQ105&gt;=-14.5,BQ105&lt;=-9.5),"-14,5 a -9,5",IF(AND(BQ105&gt;=-9,BQ105&lt;=-4),"-9 a -4",IF(AND(BQ105&gt;=-3.5,BQ105&lt;=2.5),"-3,5 a 2,5",IF(AND(BQ105&gt;=3,BQ105&lt;=8),"3 a 8",IF(AND(BQ105&gt;=8.5,BQ105&lt;=13.5),"8,5 a 13,5",IF(AND(BQ105&gt;=14,BQ105&lt;=17.5),"14 a 17,5",IF(BQ105=18,"18",IF(AND(BQ105&gt;=18.5,BQ105&lt;=23.5),"18,5 a 23,5",IF(AND(BQ105&gt;=24,BQ105&lt;=29),"24 a 29",IF(AND(BQ105&gt;=29.5,BQ105&lt;=34.5),"29,5 a 34,5",IF(AND(BQ105&gt;=35,BQ105&lt;=40),"35 a 40","Fuera de rango")))))))))))))</f>
        <v>14 a 17,5</v>
      </c>
      <c r="BS105" s="11" t="n">
        <f aca="false">IF(BR105="","",IF(BR105="-20 a -15",1,IF(BR105="-14,5 a -9,5",2,IF(BR105="-9 a -4",3,IF(BR105="-3,5 a 2,5",4,IF(BR105="3 a 8",5,IF(BR105="8,5 a 13,5",6,IF(BR105="14 a 17,5",7,IF(BR105="18","NORMA",IF(BR105="18,5 a 23,5",8,IF(BR105="24 a 29",9,IF(BR105="29,5 a 34,5",10,IF(BR105="35 a 40",11,"")))))))))))))</f>
        <v>7</v>
      </c>
      <c r="BT105" s="9" t="n">
        <v>0</v>
      </c>
      <c r="BU105" s="10" t="str">
        <f aca="false">IF(BT105="","",IF(AND(BT105&gt;=-20,BT105&lt;=-18),"-20 a -18",IF(AND(BT105&gt;=-17.5,BT105&lt;=-15.5),"-17,5 a -15,5",IF(AND(BT105&gt;=-15,BT105&lt;=-13),"-15 a -13",IF(AND(BT105&gt;=-12.5,BT105&lt;=-10.5),"-12,5 a -10,5",IF(AND(BT105&gt;=-10,BT105&lt;=-8),"-10 a -8",IF(AND(BT105&gt;=-7.5,BT105&lt;=-5.5),"-7,5 a -5,5",IF(AND(BT105&gt;=-5,BT105&lt;=-3),"-5 a -3",IF(AND(BT105&gt;=-2.5,BT105&lt;=-0.5),"-2,5 a -0,5",IF(BT105=0,"0",IF(AND(BT105&gt;=0.5,BT105&lt;=2.5),"0,5 a 2,5",IF(AND(BT105&gt;=3,BT105&lt;=5),"3 a 5",IF(AND(BT105&gt;=5.5,BT105&lt;=7.5),"5,5 a 7,5",IF(AND(BT105&gt;=8,BT105&lt;=10),"8 a 10",IF(AND(BT105&gt;=10.5,BT105&lt;=12.5),"10,5 a 12,5",IF(AND(BT105&gt;=13,BT105&lt;=15),"13 a 15",IF(AND(BT105&gt;=15.5,BT105&lt;=17.5),"15,5 a 17,5",IF(AND(BT105&gt;=18,BT105&lt;=20),"18 a 20","Fuera de rango"))))))))))))))))))</f>
        <v>0</v>
      </c>
      <c r="BV105" s="11" t="str">
        <f aca="false">IF(BT105="","",IF(BT105=0,"NORMA",IF(AND(BT105&gt;=-20,BT105&lt;=-18),2,IF(AND(BT105&gt;=-17.5,BT105&lt;=-15.5),2,IF(AND(BT105&gt;=-15,BT105&lt;=-13),3,IF(AND(BT105&gt;=-12.5,BT105&lt;=-10.5),4,IF(AND(BT105&gt;=-10,BT105&lt;=-8),5,IF(AND(BT105&gt;=-7.5,BT105&lt;=-5.5),6,IF(AND(BT105&gt;=-5,BT105&lt;=-3),7,IF(AND(BT105&gt;=-2.5,BT105&lt;=-0.5),8,IF(AND(BT105&gt;=0.5,BT105&lt;=2.5),9,IF(AND(BT105&gt;=3,BT105&lt;=5),10,IF(AND(BT105&gt;=5.5,BT105&lt;=7.5),11,IF(AND(BT105&gt;=8,BT105&lt;=10),12,IF(AND(BT105&gt;=10.5,BT105&lt;=12.5),13,IF(AND(BT105&gt;=13,BT105&lt;=15),14,IF(AND(BT105&gt;=15.5,BT105&lt;=17.5),15,IF(AND(BT105&gt;=18,BT105&lt;=20),16,"Fuera de rango"))))))))))))))))))</f>
        <v>NORMA</v>
      </c>
      <c r="BW105" s="9" t="n">
        <v>-4.75</v>
      </c>
      <c r="BX105" s="10" t="n">
        <f aca="false">18.5- (0.3*H105)</f>
        <v>13.7</v>
      </c>
      <c r="BY105" s="10" t="n">
        <f aca="false">(BW105)-(BX105)</f>
        <v>-18.45</v>
      </c>
      <c r="BZ105" s="10" t="str">
        <f aca="false">IF(BY105="","",IF(BY105&lt;-27.5,"De -30 a -28",IF(BY105&lt;-25,"De -27,5 a -25,5",IF(BY105&lt;-22.5,"De -25 a -23",IF(BY105&lt;-20,"De -22,5 a -20,5",IF(BY105&lt;-17.5,"De -20 a -18",IF(BY105&lt;-15,"De -17,5 a -15,5",IF(BY105&lt;-12.5,"De -15 a -13",IF(BY105&lt;-10,"De -12,5 a -10,5",IF(BY105&lt;-7.5,"De -10 a -8",IF(BY105&lt;-5,"De -7,5 a -5,5",IF(BY105&lt;-2.5,"De -5 a -3",IF(BY105&lt;0,"De -2,5 a -0,5",IF(BY105&lt;2.5,"De 0 a 2",IF(BY105&lt;5,"De 2,5 a 4,5",IF(BY105&lt;7.5,"De 5 a 7",IF(BY105&lt;10,"De 7,5 a 9,5",IF(BY105&lt;12.5,"De 10 a 12",IF(BY105&lt;15,"De 12,5 a 14,5",IF(BY105&lt;17.5,"De 15 a 17",IF(BY105&lt;20,"De 17,5 a 19,5",IF(BY105&lt;22.5,"De 20 a 22",IF(BY105&lt;25,"De 22,5 a 24,5",IF(BY105&lt;27.5,"De 25 a 27","De 27,5 a 30"))))))))))))))))))))))))</f>
        <v>De -20 a -18</v>
      </c>
      <c r="CA105" s="12" t="n">
        <f aca="false">IF(BY105="","",IF(BY105&lt;=-28,1,IF(BY105&lt;=-25.5,2,IF(BY105&lt;=-23,3,IF(BY105&lt;=-20.5,4,IF(BY105&lt;=-18,5,IF(BY105&lt;=-15.5,6,IF(BY105&lt;=-13,7,IF(BY105&lt;=-10.5,8,IF(BY105&lt;=-8,9,IF(BY105&lt;=-5.5,10,IF(BY105&lt;=-3,11,IF(BY105&lt;=-0.5,12,IF(BY105&lt;=2,13,IF(BY105&lt;=4.5,14,IF(BY105&lt;=7,15,IF(BY105&lt;=9.5,16,IF(BY105&lt;=12,17,IF(BY105&lt;=14.5,18,IF(BY105&lt;=17,19,IF(BY105&lt;=19.5,20,IF(BY105&lt;=22,21,IF(BY105&lt;=24.5,22,IF(BY105&lt;=27,23,IF(BY105&lt;=30,24,"Fuera de rango")))))))))))))))))))))))))</f>
        <v>5</v>
      </c>
      <c r="CB105" s="9" t="n">
        <v>-4.75</v>
      </c>
      <c r="CC105" s="10" t="n">
        <f aca="false">18.5- (0.3*H105)</f>
        <v>13.7</v>
      </c>
      <c r="CD105" s="10" t="n">
        <f aca="false">(CB105)-(CC105)</f>
        <v>-18.45</v>
      </c>
      <c r="CE105" s="10" t="str">
        <f aca="false">IF(CD105="","",IF(CD105&lt;-27.5,"De -30 a -28",IF(CD105&lt;-25,"De -27,5 a -25,5",IF(CD105&lt;-22.5,"De -25 a -23",IF(CD105&lt;-20,"De -22,5 a -20,5",IF(CD105&lt;-17.5,"De -20 a -18",IF(CD105&lt;-15,"De -17,5 a -15,5",IF(CD105&lt;-12.5,"De -15 a -13",IF(CD105&lt;-10,"De -12,5 a -10,5",IF(CD105&lt;-7.5,"De -10 a -8",IF(CD105&lt;-5,"De -7,5 a -5,5",IF(CD105&lt;-2.5,"De -5 a -3",IF(CD105&lt;0,"De -2,5 a -0,5",IF(CD105&lt;=2,"De 0 a 2",IF(CD105&lt;=4.5,"De 2,5 a 4,5",IF(CD105&lt;=7,"De 5 a 7",IF(CD105&lt;=9.5,"De 7,5 a 9,5",IF(CD105&lt;=12,"De 10 a 12",IF(CD105&lt;=14.5,"De 12,5 a 14,5",IF(CD105&lt;=17,"De 15 a 17",IF(CD105&lt;=19.5,"De 17,5 a 19,5",IF(CD105&lt;=22,"De 20 a 22",IF(CD105&lt;=24.5,"De 22,5 a 24,5",IF(CD105&lt;=27,"De 25 a 27","De 27,5 a 30"))))))))))))))))))))))))</f>
        <v>De -20 a -18</v>
      </c>
      <c r="CF105" s="12" t="n">
        <f aca="false">IF(CD105="","",IF(CD105&lt;-27.5,1,IF(CD105&lt;-25,2,IF(CD105&lt;-22.5,3,IF(CD105&lt;-20,4,IF(CD105&lt;-17.5,5,IF(CD105&lt;-15,6,IF(CD105&lt;-12.5,7,IF(CD105&lt;-10,8,IF(CD105&lt;-7.5,9,IF(CD105&lt;-5,10,IF(CD105&lt;-2.5,11,IF(CD105&lt;0,12,IF(CD105&lt;2.5,13,IF(CD105&lt;5,14,IF(CD105&lt;7.5,15,IF(CD105&lt;10,16,IF(CD105&lt;12.5,17,IF(CD105&lt;15,18,IF(CD105&lt;17.5,19,IF(CD105&lt;20,20,IF(CD105&lt;22.5,21,IF(CD105&lt;25,22,IF(CD105&lt;27.5,23,24))))))))))))))))))))))))</f>
        <v>5</v>
      </c>
      <c r="CG105" s="9" t="n">
        <v>-3</v>
      </c>
      <c r="CH105" s="10" t="str">
        <f aca="false">IF(CG105="","",IF(AND(CG105&gt;=-10,CG105&lt;=-9.5),"-10 a -9,5",IF(AND(CG105&gt;-9.5,CG105&lt;=-8.5),"-9 a -8,5",IF(AND(CG105&gt;-8.5,CG105&lt;=-7.5),"-8 a -7,5",IF(AND(CG105&gt;-7.5,CG105&lt;=-6.5),"-7 a -6,5",IF(AND(CG105&gt;-6.5,CG105&lt;=-5.5),"-6 a -5,5",IF(AND(CG105&gt;-5.5,CG105&lt;=-4.5),"-5 a -4,5",IF(AND(CG105&gt;-4.5,CG105&lt;=-3.5),"-4 a -3,5",IF(AND(CG105&gt;-3.5,CG105&lt;=-2.5),"-3 a -2,5",IF(CG105=-2.25,"-2,25",IF(AND(CG105&gt;-2.5,CG105&lt;=-1.5),"-2 a -1,5",IF(AND(CG105&gt;-1.5,CG105&lt;=-0.5),"-1 a -0,5",IF(AND(CG105&gt;-0.5,CG105&lt;=0.5),"0 a 0,5",IF(AND(CG105&gt;0.5,CG105&lt;=1.5),"1 a 1,5",IF(AND(CG105&gt;1.5,CG105&lt;=2.5),"2 a 2,5",IF(AND(CG105&gt;2.5,CG105&lt;=3.5),"3 a 3,5",IF(AND(CG105&gt;3.5,CG105&lt;=4.5),"4 a 4,5",IF(AND(CG105&gt;4.5,CG105&lt;=5.5),"5 a 5,5",IF(AND(CG105&gt;5.5,CG105&lt;=6.5),"6 a 6,5",IF(AND(CG105&gt;6.5,CG105&lt;=7.5),"7 a 7,5",IF(AND(CG105&gt;7.5,CG105&lt;=8.5),"8 a 8,5",IF(AND(CG105&gt;8.5,CG105&lt;=9.5),"9 a 9,5",IF(CG105&gt;=10,"10","Fuera de rango")))))))))))))))))))))))</f>
        <v>-3 a -2,5</v>
      </c>
      <c r="CI105" s="11" t="n">
        <f aca="false">IF(CG105="","",IF(CG105=-2.25,"NORMA",IF(CG105&lt;=-9.5,1,IF(CG105&lt;=-8.5,2,IF(CG105&lt;=-7.5,3,IF(CG105&lt;=-6.5,4,IF(CG105&lt;=-5.5,5,IF(CG105&lt;=-4.5,6,IF(CG105&lt;=-3.5,7,IF(CG105&lt;=-2.5,8,IF(CG105&lt;=-1.5,9,IF(CG105&lt;=-0.5,10,IF(CG105&lt;=0.5,11,IF(CG105&lt;=1.5,12,IF(CG105&lt;=2.5,13,IF(CG105&lt;=3.5,14,IF(CG105&lt;=4.5,15,IF(CG105&lt;=5.5,16,IF(CG105&lt;=6.5,17,IF(CG105&lt;=7.5,18,IF(CG105&lt;=8.5,19,IF(CG105&lt;=9.5,20,IF(CG105=10,21,"Fuera de rango")))))))))))))))))))))))</f>
        <v>8</v>
      </c>
      <c r="CJ105" s="9" t="n">
        <v>3.25</v>
      </c>
      <c r="CK105" s="10" t="str">
        <f aca="false">IF(CJ105="","",IF(AND(CJ105&gt;=-6,CJ105&lt;=-5.5),"-6 a -5,5",IF(AND(CJ105&gt;-5.5,CJ105&lt;=-4.5),"-5 a -4,5",IF(AND(CJ105&gt;-4.5,CJ105&lt;=-3.5),"-4 a -3,5",IF(AND(CJ105&gt;-3.5,CJ105&lt;=-2.5),"-3 a -2,5",IF(AND(CJ105&gt;-2.5,CJ105&lt;=-1.5),"-2 a -1,5",IF(AND(CJ105&gt;-1.5,CJ105&lt;=-0.5),"-1 a -0,5",IF(AND(CJ105&gt;-0.5,CJ105&lt;=0.5),"0 a 0,5",IF(AND(CJ105&gt;0.5,CJ105&lt;=1.5),"1 a 1,5",IF(AND(CJ105&gt;1.5,CJ105&lt;2.5),"2",IF(AND(CJ105&gt;=2.5,CJ105&lt;=3),"2,5 a 3",IF(AND(CJ105&gt;3,CJ105&lt;=4),"3,5 a 4",IF(AND(CJ105&gt;4,CJ105&lt;=5),"4,5 a 5",IF(AND(CJ105&gt;5,CJ105&lt;=6),"5,5 a 6",IF(AND(CJ105&gt;6,CJ105&lt;=7),"6,5 a 7",IF(AND(CJ105&gt;7,CJ105&lt;=8),"7,5 a 8",IF(AND(CJ105&gt;8,CJ105&lt;=9.5),"8,5 a 9,5",IF(CJ105=10,"10","Fuera de rango"))))))))))))))))))</f>
        <v>3,5 a 4</v>
      </c>
      <c r="CL105" s="11" t="n">
        <f aca="false">IF(CK105="","",IF(OR(CK105="-6 a -5,5",CK105="-6 - -5,5"),1,IF(OR(CK105="-5 a -4,5",CK105="-5 - -4,5"),2,IF(OR(CK105="-4 a -3,5",CK105="-4 - -3,5"),3,IF(OR(CK105="-3 a -2,5",CK105="-3 - -2,5"),4,IF(OR(CK105="-2 a -1,5",CK105="-2 - -1,5"),5,IF(OR(CK105="-1 a -0,5",CK105="-1 - -0,5"),6,IF(OR(CK105="0 a 0,5",CK105="0 - 0,5"),7,IF(OR(CK105="1 a 1,5",CK105="1 - 1,5"),8,IF(CK105="2","NORMA",IF(OR(CK105="2,5 a 3",CK105="2,5 - 3"),9,IF(OR(CK105="3,5 a 4",CK105="3,5 - 4"),10,IF(OR(CK105="4,5 a 5",CK105="4,5 - 5"),11,IF(OR(CK105="5,5 a 6",CK105="5,5 - 6"),12,IF(OR(CK105="6,5 a 7",CK105="6,5 - 7"),13,IF(OR(CK105="7,5 a 8",CK105="7,5 - 8"),14,IF(OR(CK105="8,5 a 9",CK105="8,5 - 9,5",CK105="9 a 9,5"),15,IF(CK105="10",15,IF(OR(CK105="0,5 a 1",CK105="0,5 - 1"),7,"Fuera de rango")))))))))))))))))))</f>
        <v>10</v>
      </c>
      <c r="CM105" s="10" t="n">
        <v>0</v>
      </c>
      <c r="CN105" s="10" t="str">
        <f aca="false">IF(CM105=0,"0", " ")</f>
        <v>0</v>
      </c>
      <c r="CO105" s="10" t="str">
        <f aca="false">IF(CM105&gt;0,"EME"," ")</f>
        <v> </v>
      </c>
      <c r="CP105" s="10" t="n">
        <v>0</v>
      </c>
      <c r="CQ105" s="10" t="str">
        <f aca="false">IF(CP105&gt;0,"0", " ")</f>
        <v> </v>
      </c>
      <c r="CR105" s="10" t="str">
        <f aca="false">IF(CP105&gt;0,"EME"," ")</f>
        <v> </v>
      </c>
      <c r="CS105" s="9" t="n">
        <v>0</v>
      </c>
      <c r="CT105" s="10" t="str">
        <f aca="false">IF(CS105&gt;0,"1", " ")</f>
        <v> </v>
      </c>
      <c r="CU105" s="10" t="str">
        <f aca="false">IF(CS105&gt;0,"HIP"," ")</f>
        <v> </v>
      </c>
      <c r="CV105" s="9" t="n">
        <v>0</v>
      </c>
      <c r="CW105" s="10" t="str">
        <f aca="false">IF(CV105&gt;0,"1", " ")</f>
        <v> </v>
      </c>
      <c r="CX105" s="10" t="str">
        <f aca="false">IF(CV105&gt;0,"HIP"," ")</f>
        <v> </v>
      </c>
      <c r="CY105" s="9" t="n">
        <v>-1.5</v>
      </c>
      <c r="CZ105" s="11" t="str">
        <f aca="false">IF(CY105&lt;0,"2"," ")</f>
        <v>2</v>
      </c>
      <c r="DA105" s="11" t="str">
        <f aca="false">IF(CY105&lt;0,"MIO"," ")</f>
        <v>MIO</v>
      </c>
      <c r="DB105" s="9" t="n">
        <v>-1.5</v>
      </c>
      <c r="DC105" s="11" t="str">
        <f aca="false">IF(DB105&lt;0,"2"," ")</f>
        <v>2</v>
      </c>
      <c r="DD105" s="11" t="str">
        <f aca="false">IF(DB105&lt;0,"MIO"," ")</f>
        <v>MIO</v>
      </c>
      <c r="DE105" s="9" t="n">
        <v>-0.75</v>
      </c>
      <c r="DF105" s="11" t="str">
        <f aca="false">IF(DE105&lt;0,"3"," ")</f>
        <v>3</v>
      </c>
      <c r="DG105" s="11" t="str">
        <f aca="false">IF(DE105&lt;0,"AST"," ")</f>
        <v>AST</v>
      </c>
      <c r="DH105" s="9" t="n">
        <v>0</v>
      </c>
      <c r="DI105" s="11" t="str">
        <f aca="false">IF(DH105&lt;0,"3"," ")</f>
        <v> </v>
      </c>
      <c r="DJ105" s="11" t="str">
        <f aca="false">IF(DH105&lt;0,"AST"," ")</f>
        <v> </v>
      </c>
      <c r="DK105" s="9" t="n">
        <v>0</v>
      </c>
      <c r="DL105" s="10" t="str">
        <f aca="false">IF(DK105&gt;0,"4"," ")</f>
        <v> </v>
      </c>
      <c r="DM105" s="10" t="str">
        <f aca="false">IF(DK105&gt;0,"PRE"," ")</f>
        <v> </v>
      </c>
      <c r="DN105" s="9" t="n">
        <v>0</v>
      </c>
      <c r="DO105" s="10" t="str">
        <f aca="false">IF(DN105&gt;0,"4"," ")</f>
        <v> </v>
      </c>
      <c r="DP105" s="10" t="str">
        <f aca="false">IF(DN105&gt;0,"PRE"," ")</f>
        <v> </v>
      </c>
      <c r="DQ105" s="12" t="n">
        <v>2</v>
      </c>
      <c r="DR105" s="12" t="n">
        <v>1</v>
      </c>
      <c r="DS105" s="12" t="str">
        <f aca="false">CONCATENATE(CO105,CU105,DA105,DG105,DM105)</f>
        <v>  MIOAST </v>
      </c>
      <c r="DT105" s="10" t="str">
        <f aca="false" t="array" ref="DT105">_xlfn.IFS(DS105="EME    ","0", DS105=" HIP   ","1", DS105="  MIO  ","2", DS105="   AST ","3", DS105="    PRE","4", DS105="EME   PRE","5", DS105=" HIP  PRE","6", DS105=" HIP AST ","7", DS105="  MIO PRE","8", DS105="  MIOAST ","9", DS105="   ASTPRE","10",DS105=" HIP ASTPRE","11", DS105="  MIOASTPRE","12", DS105="     ","0")</f>
        <v>9</v>
      </c>
      <c r="DU105" s="1" t="s">
        <v>154</v>
      </c>
      <c r="DV105" s="1" t="str">
        <f aca="false" t="array" ref="DV105">_xlfn.IFS(DU105="SI","2", DU105="NO","1")</f>
        <v>1</v>
      </c>
      <c r="DW105" s="10" t="n">
        <v>0</v>
      </c>
      <c r="DX105" s="11" t="str">
        <f aca="false">IF(DW105=0,"1","2")</f>
        <v>1</v>
      </c>
      <c r="DY105" s="11" t="str">
        <f aca="false" t="array" ref="DY105">_xlfn.IFS(DW105=0,"0", DW105=0.25, "1", DW105=0.5,"2", DW105=0.75,"3", DW105=1,"4",DW105=1.25,"5", DW105=1.5,"6", DW105=1.75,"7", DW105=2,"8")</f>
        <v>0</v>
      </c>
      <c r="DZ105" s="10" t="n">
        <v>0</v>
      </c>
      <c r="EA105" s="11" t="str">
        <f aca="false">IF(DZ105=0,"1","2")</f>
        <v>1</v>
      </c>
      <c r="EB105" s="11" t="str">
        <f aca="false" t="array" ref="EB105">_xlfn.IFS(DZ105=0,"0", DZ105=0.25, "1", DZ105=0.5,"2", DZ105=0.75,"3", DZ105=1,"4",DZ105=1.25,"5", DZ105=1.5,"6", DZ105=1.75,"7", DZ105=2,"8")</f>
        <v>0</v>
      </c>
      <c r="EC105" s="10" t="n">
        <v>0</v>
      </c>
      <c r="ED105" s="10" t="str">
        <f aca="false">IF(EC105=0,"1","2")</f>
        <v>1</v>
      </c>
      <c r="EE105" s="11" t="str">
        <f aca="false" t="array" ref="EE105">_xlfn.IFS(EC105=0,"0", EC105=-0.25, "1", EC105=-0.5,"2", EC105=-0.75,"3", EC105=-1,"4",EC105=-1.25,"5", EC105=-1.5,"6", EC105=-1.75,"7", EC105=-2,"8", EC105=-2.25,"9",EC105=-2.5,"10", EC105=-2.75,"11", EC105=-3,"12", EC105=-3.25,"13", EC105=-3.5,"14", EC105=-3.75,"15",EC105=-4,"16")</f>
        <v>0</v>
      </c>
      <c r="EF105" s="10" t="n">
        <v>0</v>
      </c>
      <c r="EG105" s="10" t="str">
        <f aca="false">IF(EF105=0,"1","2")</f>
        <v>1</v>
      </c>
      <c r="EH105" s="11" t="str">
        <f aca="false" t="array" ref="EH105">_xlfn.IFS(EF105=0,"0", EF105=-0.25, "1", EF105=-0.5,"2", EF105=-0.75,"3", EF105=-1,"4",EF105=-1.25,"5", EF105=-1.5,"6", EF105=-1.75,"7", EF105=-2,"8", EF105=-2.25,"9",EF105=-2.5,"10", EF105=-2.75,"11", EF105=-3,"12", EF105=-3.25,"13", EF105=-3.5,"14", EF105=-3.75,"15",EF105=-4,"16")</f>
        <v>0</v>
      </c>
      <c r="EI105" s="10" t="n">
        <v>0</v>
      </c>
      <c r="EJ105" s="11" t="str">
        <f aca="false">IF(EI105=0,"1","2")</f>
        <v>1</v>
      </c>
      <c r="EK105" s="11" t="str">
        <f aca="false" t="array" ref="EK105">_xlfn.IFS(EI105=0,"0", EI105=-0.25, "1", EI105=-0.5,"2", EI105=-0.75,"3", EI105=-1,"4",EI105=-1.25,"5", EI105=-1.5,"6", EI105=-1.75,"7", EI105=-2,"8", EI105=-2.25,"9", EI105=-2.25,"9",EI105=-2.5,"10", EI105=-2.75,"11", EI105=-3,"12", EI105=-3.25,"13", EI105=-3.5,"14", EI105=-3.75,"15",EI105=-4,"16", EI105=0.25, "17", EI105=0.5, "18")</f>
        <v>0</v>
      </c>
      <c r="EL105" s="10" t="n">
        <v>0</v>
      </c>
      <c r="EM105" s="11" t="str">
        <f aca="false">IF(EL105=0,"1","2")</f>
        <v>1</v>
      </c>
      <c r="EN105" s="11" t="str">
        <f aca="false" t="array" ref="EN105">_xlfn.IFS(EL105=0.25,"17",EL105=0.5,"18", EL105=0,"0", EL105=-0.25, "1", EL105=-0.5,"2", EL105=-0.75,"3", EL105=-1,"4",EL105=-1.25,"5", EL105=-1.5,"6", EL105=-1.75,"7", EL105=-2,"8",EL105= -2.25,"9",EL105=-2.5,"10",EL105= -2.75,"11",EL105= -3,"12",EL105= -3.25,"13",EL105= -3.5,"14",EL105= -3.75,"15",EL105=-4,"16")</f>
        <v>0</v>
      </c>
      <c r="EO105" s="10" t="n">
        <v>0</v>
      </c>
      <c r="EP105" s="11" t="str">
        <f aca="false">IF(EO105=0,"1","2")</f>
        <v>1</v>
      </c>
      <c r="EQ105" s="11" t="str">
        <f aca="false" t="array" ref="EQ105">_xlfn.IFS(EO105=0,"0", EO105=0.25, "1", EO105=0.5,"2", EO105=0.75,"3", EO105=1,"4",EO105=1.25,"5", EO105=1.5,"6", EO105=1.75,"7", EO105=2,"8", EO105=2.25,"9", EO105=2.25,"9",EO105=2.5,"10", EO105=2.75,"11", EO105=3,"12", EO105=3.25,"13", EO105=3.5,"14", EO105=3.75,"15",EO105=4,"16", EO105=-0.25, "17", bq=-0.5, "18")</f>
        <v>0</v>
      </c>
      <c r="ER105" s="10" t="n">
        <v>0</v>
      </c>
      <c r="ES105" s="11" t="str">
        <f aca="false">IF(ER105=0,"1","2")</f>
        <v>1</v>
      </c>
      <c r="ET105" s="11" t="str">
        <f aca="false" t="array" ref="ET105">_xlfn.IFS(ER105=0,"0", ER105=0.25, "1", ER105=0.5,"2", ER105=0.75,"3", ER105=1,"4",ER105=1.25,"5", ER105=1.5,"6", ER105=1.75,"7", ER105=2,"8", ER105=2.25,"9", ER105=2.25,"9",ER105=2.5,"10", ER105=2.75,"11", ER105=3,"12", ER105=3.25,"13", ER105=3.5,"14", ER105=3.75,"15",ER105=4,"16", ER105=-0.25, "17", bq=-0.5, "18")</f>
        <v>0</v>
      </c>
      <c r="EU105" s="13" t="n">
        <v>20</v>
      </c>
      <c r="EV105" s="14" t="str">
        <f aca="false">VLOOKUP(EU105,LEYENDA!$G$2:$H$8,2,TRUE())</f>
        <v>19-24</v>
      </c>
      <c r="EW105" s="14" t="str">
        <f aca="false" t="array" ref="EW105">_xlfn.IFS(EV105="0-5","1", EV105="6-12","2", EV105="13-18","3", EV105="19-24","4", EV105="25-36","5", EV105="37-48","6", EV105="49-60","7")</f>
        <v>4</v>
      </c>
    </row>
    <row r="106" customFormat="false" ht="13.5" hidden="false" customHeight="false" outlineLevel="0" collapsed="false">
      <c r="A106" s="41" t="n">
        <v>47</v>
      </c>
      <c r="B106" s="32" t="n">
        <v>3</v>
      </c>
      <c r="C106" s="33" t="n">
        <v>39575</v>
      </c>
      <c r="D106" s="6"/>
      <c r="E106" s="5" t="str">
        <f aca="false">VLOOKUP(A106,'286'!$A$3:$J$600,10,FALSE())</f>
        <v>VALERO DE BLAS, JUAN</v>
      </c>
      <c r="F106" s="4" t="str">
        <f aca="false">VLOOKUP(A106,'286'!$A$3:$I$1768,3,FALSE())</f>
        <v>VABLASJU</v>
      </c>
      <c r="G106" s="6" t="n">
        <f aca="false">VLOOKUP(A106,'286'!$A$3:$I$1768,4,FALSE())</f>
        <v>33303</v>
      </c>
      <c r="H106" s="7" t="n">
        <f aca="false">YEAR(C106)-YEAR(G106)</f>
        <v>17</v>
      </c>
      <c r="I106" s="1" t="str">
        <f aca="false">VLOOKUP(H106,LEYENDA!$C$2:$D$6,2,TRUE())</f>
        <v>13-24</v>
      </c>
      <c r="J106" s="5" t="str">
        <f aca="false">VLOOKUP(A106,'286'!$A$3:$I$1768,7,FALSE())</f>
        <v>H</v>
      </c>
      <c r="K106" s="8" t="str">
        <f aca="false">VLOOKUP(A106,'286'!$A$3:$I$1768,2,FALSE())</f>
        <v>OD</v>
      </c>
      <c r="L106" s="4" t="str">
        <f aca="false">VLOOKUP(A106,'286'!$A$3:$I$1768,8,FALSE())</f>
        <v>D</v>
      </c>
      <c r="M106" s="4" t="str">
        <f aca="false">VLOOKUP(A106,'286'!$A$3:$I$1768,9,FALSE())</f>
        <v>I</v>
      </c>
      <c r="N106" s="8" t="str">
        <f aca="false">IF(R106=O106, "MISMA","CONTRARIA")</f>
        <v>CONTRARIA</v>
      </c>
      <c r="O106" s="8" t="str">
        <f aca="false" t="array" ref="O106">_xlfn.IFS(L106="D","1", L106="I","2")</f>
        <v>1</v>
      </c>
      <c r="P106" s="8" t="str">
        <f aca="false" t="array" ref="P106">_xlfn.IFS(K106="OD","1", K106="OI","2")</f>
        <v>1</v>
      </c>
      <c r="Q106" s="1" t="str">
        <f aca="false" t="array" ref="Q106">_xlfn.IFS(J106="M","1", J106="H","2")</f>
        <v>2</v>
      </c>
      <c r="R106" s="8" t="str">
        <f aca="false" t="array" ref="R106">_xlfn.IFS(M106="D","1", M106="I","2")</f>
        <v>2</v>
      </c>
      <c r="S106" s="1" t="str">
        <f aca="false" t="array" ref="S106">_xlfn.IFS(N106="CONTRARIA", "1",N106= "MISMA","2")</f>
        <v>1</v>
      </c>
      <c r="T106" s="1" t="str">
        <f aca="false" t="array" ref="T106">_xlfn.IFS(I106="0-12","1", I106="13-24","2", I106="25-40","3", I106="41-60","4", I106="61-100","5")</f>
        <v>2</v>
      </c>
      <c r="U106" s="9" t="n">
        <v>-5</v>
      </c>
      <c r="V106" s="1" t="str">
        <f aca="false">IF(U106="","",IF(AND(U106&gt;=-9,U106&lt;=-6.5),"-9 a -6,5",IF(AND(U106&gt;=-6,U106&lt;=-3.5),"-6 a -3,5",IF(AND(U106&gt;=-3,U106&lt;=-1),"-3 a -1",IF(U106=-0.5,"-0,5",IF(AND(U106&gt;=0,U106&lt;=2.5),"0 a 2,5",IF(AND(U106&gt;=3,U106&lt;=5.5),"3 a 5,5",IF(AND(U106&gt;=6,U106&lt;=8.5),"6 a 8,5",IF(AND(U106&gt;=9,U106&lt;=20),"9 a 20","Fuera de rango")))))))))</f>
        <v>-6 a -3,5</v>
      </c>
      <c r="W106" s="11" t="n">
        <f aca="false">IF(V106="","",IF(V106="-9 a -6,5",2,IF(V106="-6 a -3,5",3,IF(V106="-3 a -1",4,IF(V106="-0,5","NORMA",IF(V106="0 a 2,5",5,IF(V106="3 a 5,5",6,IF(V106="6 a 8,5",7,IF(V106="9 a 20",8,"Fuera de rango")))))))))</f>
        <v>3</v>
      </c>
      <c r="X106" s="9" t="n">
        <v>0</v>
      </c>
      <c r="Y106" s="10" t="str">
        <f aca="false">IF(X106="","",IF(AND(X106&gt;=0,X106&lt;=4),"0 a 4",IF(AND(X106&gt;=4.5,X106&lt;=8.5),"4,5 a 8,5",IF(X106=9,"9",IF(AND(X106&gt;=9.5,X106&lt;=13),"9,5 a 13",IF(AND(X106&gt;=13.5,X106&lt;=20),"13,5 a 20",IF(AND(X106&gt;=20.5,X106&lt;=35),"20,5 a 35","Fuera de rango")))))))</f>
        <v>0 a 4</v>
      </c>
      <c r="Z106" s="11" t="n">
        <f aca="false">IF(Y106="","",IF(Y106="0 a 4",1,IF(Y106="4,5 a 8,5",2,IF(Y106="9","NORMA",IF(Y106="9,5 a 13",3,IF(Y106="13,5 a 20",4,IF(Y106="20,5 a 35",5,"Fuera de rango")))))))</f>
        <v>1</v>
      </c>
      <c r="AA106" s="9" t="n">
        <v>11</v>
      </c>
      <c r="AB106" s="10" t="str">
        <f aca="false">IF(AA106="","",IF(AND(AA106&gt;=0,AA106&lt;=9),"0 a 9",IF(AND(AA106&gt;=9.5,AA106&lt;=18.5),"9,5 a 18,5",IF(AA106=19,"19",IF(AND(AA106&gt;=19.5,AA106&lt;=28),"19,5 a 28",IF(AND(AA106&gt;=28.5,AA106&lt;=40),"28,5 a 40","Fuera de rango"))))))</f>
        <v>9,5 a 18,5</v>
      </c>
      <c r="AC106" s="11" t="n">
        <f aca="false" t="array" ref="AC106">_xlfn.IFS(AB106="","",AB106="0 a 9",1,AB106="9,5 a 18,5",2,AB106="19","NORMA",AB106="19,5 a 28",3,AB106="28,5 a 40",4,TRUE(),"Fuera de rango")</f>
        <v>2</v>
      </c>
      <c r="AD106" s="9" t="n">
        <v>4</v>
      </c>
      <c r="AE106" s="10" t="str">
        <f aca="false">IF(AD106="","",IF(AND(AD106&gt;=-10,AD106&lt;=0),"De -10 a 0",IF(AND(AD106&gt;=0.5,AD106&lt;=9.5),"0,5 a 9,5",IF(AD106=10,"10",IF(AND(AD106&gt;=10.5,AD106&lt;=20),"10,5 a 20",IF(AND(AD106&gt;=20.5,AD106&lt;=40),"20,5 a 40","Fuera de rango"))))))</f>
        <v>0,5 a 9,5</v>
      </c>
      <c r="AF106" s="12" t="n">
        <f aca="false">IF(AD106="","",IF(AND(AD106&gt;=-10,AD106&lt;=0),1,IF(AND(AD106&gt;=0.5,AD106&lt;=9.5),2,IF(AD106=10,"NORMA",IF(AND(AD106&gt;=10.5,AD106&lt;=20),3,IF(AND(AD106&gt;=20.5,AD106&lt;=40),4,""))))))</f>
        <v>2</v>
      </c>
      <c r="AG106" s="9" t="n">
        <v>11</v>
      </c>
      <c r="AH106" s="10" t="str">
        <f aca="false">IF(AG106="","",IF(AND(AG106&gt;=0,AG106&lt;=4),"0 a 4",IF(AND(AG106&gt;=4.5,AG106&lt;=8.5),"4,5 a 8,5",IF(AG106=9,"9",IF(AND(AG106&gt;=9.5,AG106&lt;=13),"9,5 a 13",IF(AND(AG106&gt;=13.5,AG106&lt;=25),"13,5 a 25","Fuera de rango"))))))</f>
        <v>9,5 a 13</v>
      </c>
      <c r="AI106" s="11" t="n">
        <f aca="false">IF(AH106="","",IF(AH106="0 a 4",1,IF(AH106="4,5 a 8,5",2,IF(AH106="9","NORMA",IF(AH106="9,5 a 13",3,IF(AH106="13,5 a 25",4,""))))))</f>
        <v>3</v>
      </c>
      <c r="AJ106" s="9" t="n">
        <v>7</v>
      </c>
      <c r="AK106" s="10" t="str">
        <f aca="false">IF(AJ106="","",IF(AND(AJ106&gt;=-15,AJ106&lt;=-10.5),"-15 a -10,5",IF(AND(AJ106&gt;=-10,AJ106&lt;=-4),"-10 a -4",IF(AND(AJ106&gt;=-4.5,AJ106&lt;=0),"-4,5 a 0",IF(AND(AJ106&gt;=0.5,AJ106&lt;=4.5),"0,5 a 4,5",IF(AJ106=5,"5",IF(AND(AJ106&gt;=5.5,AJ106&lt;=10),"5,5 a 10",IF(AND(AJ106&gt;=10.5,AJ106&lt;=20),"10,5 a 20","Fuera de rango"))))))))</f>
        <v>5,5 a 10</v>
      </c>
      <c r="AL106" s="11" t="n">
        <f aca="false">IF(AK106="","",IF(AK106="-15 a -10,5",1,IF(AK106="-10 a -4",2,IF(AK106="-4,5 a 0",3,IF(AK106="0,5 a 4,5",4,IF(AK106="5","NORMA",IF(AK106="5,5 a 10",5,IF(AK106="10,5 a 20",6,"Error"))))))))</f>
        <v>5</v>
      </c>
      <c r="AM106" s="9" t="n">
        <v>0</v>
      </c>
      <c r="AN106" s="10" t="str">
        <f aca="false">IF(AM106="","",IF(AND(AM106&gt;=-7.5,AM106&lt;=-5.5),"-7,5 a -5,5",IF(AND(AM106&gt;=-5,AM106&lt;=-3),"-5 a -3",IF(AND(AM106&gt;=-2.5,AM106&lt;=-0.5),"-2,5 a -0,5",IF(AM106=0,"0,00",IF(AND(AM106&gt;=0.5,AM106&lt;=2.5),"0,5 a 2,5",IF(AND(AM106&gt;=3,AM106&lt;=5),"3 a 5",IF(AND(AM106&gt;=5.5,AM106&lt;=7.5),"5,5 a 7,5",IF(AND(AM106&gt;=8,AM106&lt;=10),"8 a 10","Fuera de rango")))))))))</f>
        <v>0,00</v>
      </c>
      <c r="AO106" s="11" t="str">
        <f aca="false">IF(AN106="","",IF(AN106="-7,5 a -5,5",1,IF(AN106="-5 a -3",2,IF(AN106="-2,5 a -0,5",3,IF(AN106="0,00","NORMA",IF(AN106="0,5 a 2,5",4,IF(AN106="3 a 5",5,IF(AN106="5,5 a 7,5",6,IF(AN106="8 a 10",7,"Error")))))))))</f>
        <v>NORMA</v>
      </c>
      <c r="AP106" s="9" t="n">
        <v>2</v>
      </c>
      <c r="AQ106" s="10" t="str">
        <f aca="false">IF(AP106="","",IF(AND(AP106&gt;=-20,AP106&lt;=-9.5),"-20 a -9,5",IF(AND(AP106&gt;=-9,AP106&lt;=-6.5),"-9 a -6,5",IF(AP106=-6,"-6",IF(AND(AP106&gt;=-5.5,AP106&lt;=-3),"-5,5 a -3",IF(AND(AP106&gt;=-2.5,AP106&lt;=0),"-2,5 a 0",IF(AND(AP106&gt;=0.5,AP106&lt;=3),"0,5 a 3",IF(AND(AP106&gt;=3.5,AP106&lt;=6),"3,5 a 6",IF(AND(AP106&gt;=6.5,AP106&lt;=9),"6,5 a 9",IF(AND(AP106&gt;=9.5,AP106&lt;=20),"9,5 a 20","Fuera de rango"))))))))))</f>
        <v>0,5 a 3</v>
      </c>
      <c r="AR106" s="11" t="n">
        <f aca="false">IF(AQ106="","",IF(AQ106="-20 a -9,5",1,IF(AQ106="-9 a -6,5",2,IF(AQ106="-6","NORMA",IF(AQ106="-5,5 a -3",3,IF(AQ106="-2,5 a 0",4,IF(AQ106="0,5 a 3",5,IF(AQ106="3,5 a 6",6,IF(AQ106="6,5 a 9",7,IF(AQ106="9,5 a 20",8,""))))))))))</f>
        <v>5</v>
      </c>
      <c r="AS106" s="9" t="n">
        <v>1</v>
      </c>
      <c r="AT106" s="10" t="str">
        <f aca="false">IF(AS106="","",IF(AND(AS106&gt;=-16,AS106&lt;=-14),"-16 a -14",IF(AND(AS106&gt;=-13.5,AS106&lt;=-11.5),"-13,5 a -11,5",IF(AND(AS106&gt;=-11,AS106&lt;=-9),"-11 a -9",IF(AND(AS106&gt;=-8.5,AS106&lt;=-6.5),"-8,5 a -6,5",IF(AND(AS106&gt;=-6,AS106&lt;=-4),"-6 a -4",IF(AND(AS106&gt;=-3.5,AS106&lt;=-1.5),"-3,5 a -1,5",IF(AND(AS106&gt;=-1,AS106&lt;=1),"-1 a 1",IF(AND(AS106&gt;=1.5,AS106&lt;=3.5),"1,5 a 3,5",IF(AND(AS106&gt;=4,AS106&lt;=6),"4 a 6",IF(AND(AS106&gt;=6.5,AS106&lt;=8.5),"6,5 a 8,5",IF(AND(AS106&gt;=9,AS106&lt;=11),"9 a 11",IF(AND(AS106&gt;=11.5,AS106&lt;=13.5),"11,5 a 13,5",IF(AND(AS106&gt;=14,AS106&lt;=16),"14 a 16",IF(AND(AS106&gt;=16.5,AS106&lt;=18.5),"16,5 a 18,5",IF(AND(AS106&gt;=19,AS106&lt;=21),"19 a 21","Fuera de rango"))))))))))))))))</f>
        <v>-1 a 1</v>
      </c>
      <c r="AU106" s="11" t="n">
        <f aca="false" t="array" ref="AU106">IF(AT106="","",_xlfn.IFS(AT106="-16 a -14",1,AT106="-13,5 a -11,5",2,AT106="-11 a -9",3,AT106="-8,5 a -6,5",4,AT106="-6 a -4",5,AT106="-3,5 a -1,5",6,AT106="-1 a 1",7,AT106="1,5 a 3,5",8,AT106="4 a 6","NORMA",AT106="6,5 a 8,5",9,AT106="9 a 11",10,AT106="11,5 a 13,5",11,AT106="14 a 16",12,AT106="16,5 a 18,5",13,AT106="19 a 21",14,TRUE(),""))</f>
        <v>7</v>
      </c>
      <c r="AV106" s="9" t="n">
        <v>0.75</v>
      </c>
      <c r="AW106" s="10" t="str">
        <f aca="false">IF(AV106="","",IF(AND(AV106&gt;=-1,AV106&lt;=-0.5),"-1 a -0,5",IF(AND(AV106&gt;-0.5,AV106&lt;=0),"De -0,5 a 0",IF(AND(AV106&gt;=0.25,AV106&lt;=0.75),"0,25 a 0,75",IF(AND(AV106&gt;=1,AV106&lt;=1.5),"1 a 1,5",IF(AND(AV106&gt;=1.75,AV106&lt;=2.25),"1,75 a 2,25",IF(AND(AV106&gt;=2.5,AV106&lt;=3),"2,5 a 3",IF(AND(AV106&gt;=3.25,AV106&lt;=3.75),"3,25 a 3,75","Fuera de rango"))))))))</f>
        <v>0,25 a 0,75</v>
      </c>
      <c r="AX106" s="11" t="str">
        <f aca="false">IF(AW106="","",IF(OR(AW106="-1 a -0,5",AW106="-1 a -0.5"),1,IF(OR(AW106="De -0,5 a 0",AW106="-0,5 a 0",AW106="De -0.5 a 0"),2,IF(OR(AW106="0,25 a 0,75",AW106="0.25 a 0.75"),"NORMA",IF(OR(AW106="1 a 1,5",AW106="1 a 1.5"),3,IF(OR(AW106="1,75 a 2,25",AW106="1.75 a 2.25"),4,IF(OR(AW106="2,5 a 3",AW106="2.5 a 3"),5,IF(OR(AW106="3,25 a 3,75",AW106="3.25 a 3.75"),6,""))))))))</f>
        <v>NORMA</v>
      </c>
      <c r="AY106" s="9" t="n">
        <v>-3</v>
      </c>
      <c r="AZ106" s="10" t="str">
        <f aca="false">IF(AY106="","",IF(AND(AY106&gt;=-20,AY106&lt;=-9.5),"-20 a -9,5",IF(AND(AY106&gt;=-9,AY106&lt;=-6.5),"-9 a -6,5",IF(AY106=-6,"-6",IF(AND(AY106&gt;=-5.5,AY106&lt;=-3),"-5,5 a -3",IF(AND(AY106&gt;=-2.5,AY106&lt;=0),"-2,5 a 0",IF(AND(AY106&gt;=0.5,AY106&lt;=3),"0,5 a 3",IF(AND(AY106&gt;=3.5,AY106&lt;=6),"3,5 a 6","Fuera de rango"))))))))</f>
        <v>-5,5 a -3</v>
      </c>
      <c r="BA106" s="11" t="n">
        <f aca="false">IF(AZ106="","",IF(AZ106="-20 a -9,5",1,IF(AZ106="-9 a -6,5",2,IF(AZ106="-6","NORMA",IF(AZ106="-5,5 a -3",3,IF(AZ106="-2,5 a 0",4,IF(AZ106="0,5 a 3",5,IF(AZ106="3,5 a 6",6,""))))))))</f>
        <v>3</v>
      </c>
      <c r="BB106" s="9" t="n">
        <v>0</v>
      </c>
      <c r="BC106" s="10" t="str">
        <f aca="false" t="array" ref="BC106">IF(BB106="","",_xlfn.IFS(AND(BB106&gt;=0,BB106&lt;=2),"0 a 2",AND(BB106&gt;=2.5,BB106&lt;=4.5),"2,5 a 4,5",AND(BB106&gt;=5,BB106&lt;=7),"5 a 7",AND(BB106&gt;=7.5,BB106&lt;=9.5),"7,5 a 9,5",AND(BB106&gt;=10,BB106&lt;=12),"10 a 12",AND(BB106&gt;=12.5,BB106&lt;=14.5),"12,5 a 14,5",BB106=15,"15",AND(BB106&gt;=15.5,BB106&lt;=17.5),"15,5 a 17,5",AND(BB106&gt;=18,BB106&lt;=20),"18 a 20",AND(BB106&gt;=20.5,BB106&lt;=22.5),"20,5 a 22,5",AND(BB106&gt;=23,BB106&lt;=25),"23 a 25",TRUE(),"Fuera de rango"))</f>
        <v>0 a 2</v>
      </c>
      <c r="BD106" s="11" t="n">
        <f aca="false" t="array" ref="BD106">IF(BC106="","",_xlfn.IFS(BC106="0 a 2",1,BC106="2,5 a 4,5",2,BC106="5 a 7",3,BC106="7,5 a 9,5",4,BC106="10 a 12",5,BC106="12,5 a 14,5",6,BC106="15","NORMA",BC106="15,5 a 17,5",7,BC106="18 a 20",8,BC106="20,5 a 22,5",9,BC106="23 a 25",10,TRUE(),"Fuera de rango"))</f>
        <v>1</v>
      </c>
      <c r="BE106" s="9" t="n">
        <v>25</v>
      </c>
      <c r="BF106" s="10" t="str">
        <f aca="false">IF(BE106="","",IF(AND(BE106&gt;=-20,BE106&lt;=-10),"-20 a -10",IF(AND(BE106&gt;=-9.5,BE106&lt;=0.5),"-9,5 a 0,5",IF(AND(BE106&gt;=1,BE106&lt;=11),"1 a 11",IF(AND(BE106&gt;=11.5,BE106&lt;=20.5),"11,5 a 20,5",IF(BE106=21,"21",IF(AND(BE106&gt;=21.5,BE106&lt;=31.5),"21,5 a 31,5",IF(AND(BE106&gt;=32,BE106&lt;=42),"32 a 42","Fuera de rango"))))))))</f>
        <v>21,5 a 31,5</v>
      </c>
      <c r="BG106" s="11" t="n">
        <f aca="false">IF(BF106="","",IF(BF106="-20 a -10",1,IF(BF106="-9,5 a 0,5",2,IF(BF106="1 a 11",3,IF(BF106="11,5 a 20,5",4,IF(BF106="21","NORMA",IF(BF106="21,5 a 31,5",5,IF(BF106="32 a 42",6,""))))))))</f>
        <v>5</v>
      </c>
      <c r="BH106" s="9" t="n">
        <v>19</v>
      </c>
      <c r="BI106" s="10" t="str">
        <f aca="false">IF(BH106="","",IF(AND(BH106&gt;=-20,BH106&lt;=-15),"-20 a -15",IF(AND(BH106&gt;=-14.5,BH106&lt;=-9.5),"-14,5 a -9,5",IF(AND(BH106&gt;=-9,BH106&lt;=-4),"-9 a -4",IF(AND(BH106&gt;=-3.5,BH106&lt;=2.5),"-3,5 a 2,5",IF(AND(BH106&gt;=3,BH106&lt;=8),"3 a 8",IF(AND(BH106&gt;=8.5,BH106&lt;=14.5),"8,5 a 14,5",IF(BH106=15,"15",IF(AND(BH106&gt;=15.5,BH106&lt;=20.5),"15,5 a 20,5",IF(AND(BH106&gt;=21,BH106&lt;=26),"21 a 26","Fuera de rango"))))))))))</f>
        <v>15,5 a 20,5</v>
      </c>
      <c r="BJ106" s="11" t="n">
        <f aca="false">IF(BI106="","",IF(BI106="-20 a -15",1,IF(BI106="-14,5 a -9,5",2,IF(BI106="-9 a -4",3,IF(BI106="-3,5 a 2,5",4,IF(BI106="3 a 8",5,IF(BI106="8,5 a 14,5",6,IF(BI106="15","NORMA",IF(BI106="15,5 a 20,5",7,IF(BI106="21 a 26",8,IF(BI106="26,5 a 31,5",9,"")))))))))))</f>
        <v>7</v>
      </c>
      <c r="BK106" s="9" t="n">
        <v>0</v>
      </c>
      <c r="BL106" s="10" t="str">
        <f aca="false">IF(BK106="","",IF(AND(BK106&gt;=0,BK106&lt;=2),"0 - 2",IF(AND(BK106&gt;=2.5,BK106&lt;=4.5),"2,5 - 4,5",IF(AND(BK106&gt;=5,BK106&lt;=7),"5 - 7",IF(AND(BK106&gt;=7.5,BK106&lt;=9.5),"7,5 - 9,5",IF(AND(BK106&gt;=10,BK106&lt;=12),"10 - 12",IF(AND(BK106&gt;=12.5,BK106&lt;=13.5),"12,5 - 13,5",IF(BK106=14,"14",IF(AND(BK106&gt;=14.5,BK106&lt;=16.5),"14,5 - 16,5",IF(AND(BK106&gt;=17,BK106&lt;=19),"17 - 19",IF(AND(BK106&gt;=19.5,BK106&lt;=21.5),"19,5 - 21,5",IF(AND(BK106&gt;=22,BK106&lt;=24),"22 - 24",IF(AND(BK106&gt;=24.5,BK106&lt;=26.5),"24,5 - 26,5",IF(AND(BK106&gt;=27,BK106&lt;=29),"27 - 29",IF(AND(BK106&gt;=29.5,BK106&lt;=30),"29,5 - 30","Fuera de rango")))))))))))))))</f>
        <v>0 - 2</v>
      </c>
      <c r="BM106" s="11" t="n">
        <f aca="false">IF(BL106="","",IF(BL106="0 - 2",1,IF(BL106="2,5 - 4,5",2,IF(BL106="5 - 7",3,IF(BL106="7,5 - 9,5",4,IF(BL106="10 - 12",5,IF(BL106="12,5 - 13,5",6,IF(BL106="14","NORMA",IF(BL106="14,5 - 16,5",7,IF(BL106="17 - 19",8,IF(BL106="19,5 - 21,5",9,IF(BL106="22 - 24",10,IF(BL106="24,5 - 26,5",11,IF(BL106="27 - 29",12,IF(BL106="29,5 - 30",13,"")))))))))))))))</f>
        <v>1</v>
      </c>
      <c r="BN106" s="9" t="n">
        <v>18</v>
      </c>
      <c r="BO106" s="10" t="str">
        <f aca="false">IF(BN106="","",IF(AND(BN106&gt;=-20,BN106&lt;=-10),"-20 a -10",IF(AND(BN106&gt;=-9.5,BN106&lt;=0.5),"-9,5 a 0,5",IF(AND(BN106&gt;=1,BN106&lt;=11),"1 a 11",IF(AND(BN106&gt;=11.5,BN106&lt;=21.5),"11,5 a 21,5",IF(BN106=22,"22",IF(AND(BN106&gt;=22.5,BN106&lt;=32.5),"22,5 a 32,5",IF(AND(BN106&gt;=33,BN106&lt;=43),"33 a 43","Fuera de rango"))))))))</f>
        <v>11,5 a 21,5</v>
      </c>
      <c r="BP106" s="11" t="n">
        <f aca="false">IF(BO106="","",IF(BO106="-20 a -10",1,IF(BO106="-9,5 a 0,5",2,IF(BO106="1 a 11",3,IF(BO106="11,5 a 21,5",4,IF(BO106="22","NORMA",IF(BO106="22,5 a 32,5",5,IF(BO106="33 a 43",6,""))))))))</f>
        <v>4</v>
      </c>
      <c r="BQ106" s="9" t="n">
        <v>5</v>
      </c>
      <c r="BR106" s="10" t="str">
        <f aca="false">IF(BQ106="","",IF(AND(BQ106&gt;=-20,BQ106&lt;=-15),"-20 a -15",IF(AND(BQ106&gt;=-14.5,BQ106&lt;=-9.5),"-14,5 a -9,5",IF(AND(BQ106&gt;=-9,BQ106&lt;=-4),"-9 a -4",IF(AND(BQ106&gt;=-3.5,BQ106&lt;=2.5),"-3,5 a 2,5",IF(AND(BQ106&gt;=3,BQ106&lt;=8),"3 a 8",IF(AND(BQ106&gt;=8.5,BQ106&lt;=13.5),"8,5 a 13,5",IF(AND(BQ106&gt;=14,BQ106&lt;=17.5),"14 a 17,5",IF(BQ106=18,"18",IF(AND(BQ106&gt;=18.5,BQ106&lt;=23.5),"18,5 a 23,5",IF(AND(BQ106&gt;=24,BQ106&lt;=29),"24 a 29",IF(AND(BQ106&gt;=29.5,BQ106&lt;=34.5),"29,5 a 34,5",IF(AND(BQ106&gt;=35,BQ106&lt;=40),"35 a 40","Fuera de rango")))))))))))))</f>
        <v>3 a 8</v>
      </c>
      <c r="BS106" s="11" t="n">
        <f aca="false">IF(BR106="","",IF(BR106="-20 a -15",1,IF(BR106="-14,5 a -9,5",2,IF(BR106="-9 a -4",3,IF(BR106="-3,5 a 2,5",4,IF(BR106="3 a 8",5,IF(BR106="8,5 a 13,5",6,IF(BR106="14 a 17,5",7,IF(BR106="18","NORMA",IF(BR106="18,5 a 23,5",8,IF(BR106="24 a 29",9,IF(BR106="29,5 a 34,5",10,IF(BR106="35 a 40",11,"")))))))))))))</f>
        <v>5</v>
      </c>
      <c r="BT106" s="9" t="n">
        <v>0</v>
      </c>
      <c r="BU106" s="10" t="str">
        <f aca="false">IF(BT106="","",IF(AND(BT106&gt;=-20,BT106&lt;=-18),"-20 a -18",IF(AND(BT106&gt;=-17.5,BT106&lt;=-15.5),"-17,5 a -15,5",IF(AND(BT106&gt;=-15,BT106&lt;=-13),"-15 a -13",IF(AND(BT106&gt;=-12.5,BT106&lt;=-10.5),"-12,5 a -10,5",IF(AND(BT106&gt;=-10,BT106&lt;=-8),"-10 a -8",IF(AND(BT106&gt;=-7.5,BT106&lt;=-5.5),"-7,5 a -5,5",IF(AND(BT106&gt;=-5,BT106&lt;=-3),"-5 a -3",IF(AND(BT106&gt;=-2.5,BT106&lt;=-0.5),"-2,5 a -0,5",IF(BT106=0,"0",IF(AND(BT106&gt;=0.5,BT106&lt;=2.5),"0,5 a 2,5",IF(AND(BT106&gt;=3,BT106&lt;=5),"3 a 5",IF(AND(BT106&gt;=5.5,BT106&lt;=7.5),"5,5 a 7,5",IF(AND(BT106&gt;=8,BT106&lt;=10),"8 a 10",IF(AND(BT106&gt;=10.5,BT106&lt;=12.5),"10,5 a 12,5",IF(AND(BT106&gt;=13,BT106&lt;=15),"13 a 15",IF(AND(BT106&gt;=15.5,BT106&lt;=17.5),"15,5 a 17,5",IF(AND(BT106&gt;=18,BT106&lt;=20),"18 a 20","Fuera de rango"))))))))))))))))))</f>
        <v>0</v>
      </c>
      <c r="BV106" s="11" t="str">
        <f aca="false">IF(BT106="","",IF(BT106=0,"NORMA",IF(AND(BT106&gt;=-20,BT106&lt;=-18),2,IF(AND(BT106&gt;=-17.5,BT106&lt;=-15.5),2,IF(AND(BT106&gt;=-15,BT106&lt;=-13),3,IF(AND(BT106&gt;=-12.5,BT106&lt;=-10.5),4,IF(AND(BT106&gt;=-10,BT106&lt;=-8),5,IF(AND(BT106&gt;=-7.5,BT106&lt;=-5.5),6,IF(AND(BT106&gt;=-5,BT106&lt;=-3),7,IF(AND(BT106&gt;=-2.5,BT106&lt;=-0.5),8,IF(AND(BT106&gt;=0.5,BT106&lt;=2.5),9,IF(AND(BT106&gt;=3,BT106&lt;=5),10,IF(AND(BT106&gt;=5.5,BT106&lt;=7.5),11,IF(AND(BT106&gt;=8,BT106&lt;=10),12,IF(AND(BT106&gt;=10.5,BT106&lt;=12.5),13,IF(AND(BT106&gt;=13,BT106&lt;=15),14,IF(AND(BT106&gt;=15.5,BT106&lt;=17.5),15,IF(AND(BT106&gt;=18,BT106&lt;=20),16,"Fuera de rango"))))))))))))))))))</f>
        <v>NORMA</v>
      </c>
      <c r="BW106" s="9" t="n">
        <v>-4.75</v>
      </c>
      <c r="BX106" s="10" t="n">
        <f aca="false">18.5- (0.3*H106)</f>
        <v>13.4</v>
      </c>
      <c r="BY106" s="10" t="n">
        <f aca="false">(BW106)-(BX106)</f>
        <v>-18.15</v>
      </c>
      <c r="BZ106" s="10" t="str">
        <f aca="false">IF(BY106="","",IF(BY106&lt;-27.5,"De -30 a -28",IF(BY106&lt;-25,"De -27,5 a -25,5",IF(BY106&lt;-22.5,"De -25 a -23",IF(BY106&lt;-20,"De -22,5 a -20,5",IF(BY106&lt;-17.5,"De -20 a -18",IF(BY106&lt;-15,"De -17,5 a -15,5",IF(BY106&lt;-12.5,"De -15 a -13",IF(BY106&lt;-10,"De -12,5 a -10,5",IF(BY106&lt;-7.5,"De -10 a -8",IF(BY106&lt;-5,"De -7,5 a -5,5",IF(BY106&lt;-2.5,"De -5 a -3",IF(BY106&lt;0,"De -2,5 a -0,5",IF(BY106&lt;2.5,"De 0 a 2",IF(BY106&lt;5,"De 2,5 a 4,5",IF(BY106&lt;7.5,"De 5 a 7",IF(BY106&lt;10,"De 7,5 a 9,5",IF(BY106&lt;12.5,"De 10 a 12",IF(BY106&lt;15,"De 12,5 a 14,5",IF(BY106&lt;17.5,"De 15 a 17",IF(BY106&lt;20,"De 17,5 a 19,5",IF(BY106&lt;22.5,"De 20 a 22",IF(BY106&lt;25,"De 22,5 a 24,5",IF(BY106&lt;27.5,"De 25 a 27","De 27,5 a 30"))))))))))))))))))))))))</f>
        <v>De -20 a -18</v>
      </c>
      <c r="CA106" s="12" t="n">
        <f aca="false">IF(BY106="","",IF(BY106&lt;=-28,1,IF(BY106&lt;=-25.5,2,IF(BY106&lt;=-23,3,IF(BY106&lt;=-20.5,4,IF(BY106&lt;=-18,5,IF(BY106&lt;=-15.5,6,IF(BY106&lt;=-13,7,IF(BY106&lt;=-10.5,8,IF(BY106&lt;=-8,9,IF(BY106&lt;=-5.5,10,IF(BY106&lt;=-3,11,IF(BY106&lt;=-0.5,12,IF(BY106&lt;=2,13,IF(BY106&lt;=4.5,14,IF(BY106&lt;=7,15,IF(BY106&lt;=9.5,16,IF(BY106&lt;=12,17,IF(BY106&lt;=14.5,18,IF(BY106&lt;=17,19,IF(BY106&lt;=19.5,20,IF(BY106&lt;=22,21,IF(BY106&lt;=24.5,22,IF(BY106&lt;=27,23,IF(BY106&lt;=30,24,"Fuera de rango")))))))))))))))))))))))))</f>
        <v>5</v>
      </c>
      <c r="CB106" s="9" t="n">
        <v>-4.75</v>
      </c>
      <c r="CC106" s="10" t="n">
        <f aca="false">18.5- (0.3*H106)</f>
        <v>13.4</v>
      </c>
      <c r="CD106" s="10" t="n">
        <f aca="false">(CB106)-(CC106)</f>
        <v>-18.15</v>
      </c>
      <c r="CE106" s="10" t="str">
        <f aca="false">IF(CD106="","",IF(CD106&lt;-27.5,"De -30 a -28",IF(CD106&lt;-25,"De -27,5 a -25,5",IF(CD106&lt;-22.5,"De -25 a -23",IF(CD106&lt;-20,"De -22,5 a -20,5",IF(CD106&lt;-17.5,"De -20 a -18",IF(CD106&lt;-15,"De -17,5 a -15,5",IF(CD106&lt;-12.5,"De -15 a -13",IF(CD106&lt;-10,"De -12,5 a -10,5",IF(CD106&lt;-7.5,"De -10 a -8",IF(CD106&lt;-5,"De -7,5 a -5,5",IF(CD106&lt;-2.5,"De -5 a -3",IF(CD106&lt;0,"De -2,5 a -0,5",IF(CD106&lt;=2,"De 0 a 2",IF(CD106&lt;=4.5,"De 2,5 a 4,5",IF(CD106&lt;=7,"De 5 a 7",IF(CD106&lt;=9.5,"De 7,5 a 9,5",IF(CD106&lt;=12,"De 10 a 12",IF(CD106&lt;=14.5,"De 12,5 a 14,5",IF(CD106&lt;=17,"De 15 a 17",IF(CD106&lt;=19.5,"De 17,5 a 19,5",IF(CD106&lt;=22,"De 20 a 22",IF(CD106&lt;=24.5,"De 22,5 a 24,5",IF(CD106&lt;=27,"De 25 a 27","De 27,5 a 30"))))))))))))))))))))))))</f>
        <v>De -20 a -18</v>
      </c>
      <c r="CF106" s="12" t="n">
        <f aca="false">IF(CD106="","",IF(CD106&lt;-27.5,1,IF(CD106&lt;-25,2,IF(CD106&lt;-22.5,3,IF(CD106&lt;-20,4,IF(CD106&lt;-17.5,5,IF(CD106&lt;-15,6,IF(CD106&lt;-12.5,7,IF(CD106&lt;-10,8,IF(CD106&lt;-7.5,9,IF(CD106&lt;-5,10,IF(CD106&lt;-2.5,11,IF(CD106&lt;0,12,IF(CD106&lt;2.5,13,IF(CD106&lt;5,14,IF(CD106&lt;7.5,15,IF(CD106&lt;10,16,IF(CD106&lt;12.5,17,IF(CD106&lt;15,18,IF(CD106&lt;17.5,19,IF(CD106&lt;20,20,IF(CD106&lt;22.5,21,IF(CD106&lt;25,22,IF(CD106&lt;27.5,23,24))))))))))))))))))))))))</f>
        <v>5</v>
      </c>
      <c r="CG106" s="9" t="n">
        <v>-2.25</v>
      </c>
      <c r="CH106" s="10" t="str">
        <f aca="false">IF(CG106="","",IF(AND(CG106&gt;=-10,CG106&lt;=-9.5),"-10 a -9,5",IF(AND(CG106&gt;-9.5,CG106&lt;=-8.5),"-9 a -8,5",IF(AND(CG106&gt;-8.5,CG106&lt;=-7.5),"-8 a -7,5",IF(AND(CG106&gt;-7.5,CG106&lt;=-6.5),"-7 a -6,5",IF(AND(CG106&gt;-6.5,CG106&lt;=-5.5),"-6 a -5,5",IF(AND(CG106&gt;-5.5,CG106&lt;=-4.5),"-5 a -4,5",IF(AND(CG106&gt;-4.5,CG106&lt;=-3.5),"-4 a -3,5",IF(AND(CG106&gt;-3.5,CG106&lt;=-2.5),"-3 a -2,5",IF(CG106=-2.25,"-2,25",IF(AND(CG106&gt;-2.5,CG106&lt;=-1.5),"-2 a -1,5",IF(AND(CG106&gt;-1.5,CG106&lt;=-0.5),"-1 a -0,5",IF(AND(CG106&gt;-0.5,CG106&lt;=0.5),"0 a 0,5",IF(AND(CG106&gt;0.5,CG106&lt;=1.5),"1 a 1,5",IF(AND(CG106&gt;1.5,CG106&lt;=2.5),"2 a 2,5",IF(AND(CG106&gt;2.5,CG106&lt;=3.5),"3 a 3,5",IF(AND(CG106&gt;3.5,CG106&lt;=4.5),"4 a 4,5",IF(AND(CG106&gt;4.5,CG106&lt;=5.5),"5 a 5,5",IF(AND(CG106&gt;5.5,CG106&lt;=6.5),"6 a 6,5",IF(AND(CG106&gt;6.5,CG106&lt;=7.5),"7 a 7,5",IF(AND(CG106&gt;7.5,CG106&lt;=8.5),"8 a 8,5",IF(AND(CG106&gt;8.5,CG106&lt;=9.5),"9 a 9,5",IF(CG106&gt;=10,"10","Fuera de rango")))))))))))))))))))))))</f>
        <v>-2,25</v>
      </c>
      <c r="CI106" s="11" t="str">
        <f aca="false">IF(CG106="","",IF(CG106=-2.25,"NORMA",IF(CG106&lt;=-9.5,1,IF(CG106&lt;=-8.5,2,IF(CG106&lt;=-7.5,3,IF(CG106&lt;=-6.5,4,IF(CG106&lt;=-5.5,5,IF(CG106&lt;=-4.5,6,IF(CG106&lt;=-3.5,7,IF(CG106&lt;=-2.5,8,IF(CG106&lt;=-1.5,9,IF(CG106&lt;=-0.5,10,IF(CG106&lt;=0.5,11,IF(CG106&lt;=1.5,12,IF(CG106&lt;=2.5,13,IF(CG106&lt;=3.5,14,IF(CG106&lt;=4.5,15,IF(CG106&lt;=5.5,16,IF(CG106&lt;=6.5,17,IF(CG106&lt;=7.5,18,IF(CG106&lt;=8.5,19,IF(CG106&lt;=9.5,20,IF(CG106=10,21,"Fuera de rango")))))))))))))))))))))))</f>
        <v>NORMA</v>
      </c>
      <c r="CJ106" s="9" t="n">
        <v>3.25</v>
      </c>
      <c r="CK106" s="10" t="str">
        <f aca="false">IF(CJ106="","",IF(AND(CJ106&gt;=-6,CJ106&lt;=-5.5),"-6 a -5,5",IF(AND(CJ106&gt;-5.5,CJ106&lt;=-4.5),"-5 a -4,5",IF(AND(CJ106&gt;-4.5,CJ106&lt;=-3.5),"-4 a -3,5",IF(AND(CJ106&gt;-3.5,CJ106&lt;=-2.5),"-3 a -2,5",IF(AND(CJ106&gt;-2.5,CJ106&lt;=-1.5),"-2 a -1,5",IF(AND(CJ106&gt;-1.5,CJ106&lt;=-0.5),"-1 a -0,5",IF(AND(CJ106&gt;-0.5,CJ106&lt;=0.5),"0 a 0,5",IF(AND(CJ106&gt;0.5,CJ106&lt;=1.5),"1 a 1,5",IF(AND(CJ106&gt;1.5,CJ106&lt;2.5),"2",IF(AND(CJ106&gt;=2.5,CJ106&lt;=3),"2,5 a 3",IF(AND(CJ106&gt;3,CJ106&lt;=4),"3,5 a 4",IF(AND(CJ106&gt;4,CJ106&lt;=5),"4,5 a 5",IF(AND(CJ106&gt;5,CJ106&lt;=6),"5,5 a 6",IF(AND(CJ106&gt;6,CJ106&lt;=7),"6,5 a 7",IF(AND(CJ106&gt;7,CJ106&lt;=8),"7,5 a 8",IF(AND(CJ106&gt;8,CJ106&lt;=9.5),"8,5 a 9,5",IF(CJ106=10,"10","Fuera de rango"))))))))))))))))))</f>
        <v>3,5 a 4</v>
      </c>
      <c r="CL106" s="11" t="n">
        <f aca="false">IF(CK106="","",IF(OR(CK106="-6 a -5,5",CK106="-6 - -5,5"),1,IF(OR(CK106="-5 a -4,5",CK106="-5 - -4,5"),2,IF(OR(CK106="-4 a -3,5",CK106="-4 - -3,5"),3,IF(OR(CK106="-3 a -2,5",CK106="-3 - -2,5"),4,IF(OR(CK106="-2 a -1,5",CK106="-2 - -1,5"),5,IF(OR(CK106="-1 a -0,5",CK106="-1 - -0,5"),6,IF(OR(CK106="0 a 0,5",CK106="0 - 0,5"),7,IF(OR(CK106="1 a 1,5",CK106="1 - 1,5"),8,IF(CK106="2","NORMA",IF(OR(CK106="2,5 a 3",CK106="2,5 - 3"),9,IF(OR(CK106="3,5 a 4",CK106="3,5 - 4"),10,IF(OR(CK106="4,5 a 5",CK106="4,5 - 5"),11,IF(OR(CK106="5,5 a 6",CK106="5,5 - 6"),12,IF(OR(CK106="6,5 a 7",CK106="6,5 - 7"),13,IF(OR(CK106="7,5 a 8",CK106="7,5 - 8"),14,IF(OR(CK106="8,5 a 9",CK106="8,5 - 9,5",CK106="9 a 9,5"),15,IF(CK106="10",15,IF(OR(CK106="0,5 a 1",CK106="0,5 - 1"),7,"Fuera de rango")))))))))))))))))))</f>
        <v>10</v>
      </c>
      <c r="CM106" s="10" t="n">
        <v>0</v>
      </c>
      <c r="CN106" s="10" t="str">
        <f aca="false">IF(CM106=0,"0", " ")</f>
        <v>0</v>
      </c>
      <c r="CO106" s="10" t="str">
        <f aca="false">IF(CM106&gt;0,"EME"," ")</f>
        <v> </v>
      </c>
      <c r="CP106" s="10" t="n">
        <v>0</v>
      </c>
      <c r="CQ106" s="10" t="str">
        <f aca="false">IF(CP106&gt;0,"0", " ")</f>
        <v> </v>
      </c>
      <c r="CR106" s="10" t="str">
        <f aca="false">IF(CP106&gt;0,"EME"," ")</f>
        <v> </v>
      </c>
      <c r="CS106" s="9" t="n">
        <v>0</v>
      </c>
      <c r="CT106" s="10" t="str">
        <f aca="false">IF(CS106&gt;0,"1", " ")</f>
        <v> </v>
      </c>
      <c r="CU106" s="10" t="str">
        <f aca="false">IF(CS106&gt;0,"HIP"," ")</f>
        <v> </v>
      </c>
      <c r="CV106" s="9" t="n">
        <v>0</v>
      </c>
      <c r="CW106" s="10" t="str">
        <f aca="false">IF(CV106&gt;0,"1", " ")</f>
        <v> </v>
      </c>
      <c r="CX106" s="10" t="str">
        <f aca="false">IF(CV106&gt;0,"HIP"," ")</f>
        <v> </v>
      </c>
      <c r="CY106" s="9" t="n">
        <v>-1.5</v>
      </c>
      <c r="CZ106" s="11" t="str">
        <f aca="false">IF(CY106&lt;0,"2"," ")</f>
        <v>2</v>
      </c>
      <c r="DA106" s="11" t="str">
        <f aca="false">IF(CY106&lt;0,"MIO"," ")</f>
        <v>MIO</v>
      </c>
      <c r="DB106" s="9" t="n">
        <v>-1.5</v>
      </c>
      <c r="DC106" s="11" t="str">
        <f aca="false">IF(DB106&lt;0,"2"," ")</f>
        <v>2</v>
      </c>
      <c r="DD106" s="11" t="str">
        <f aca="false">IF(DB106&lt;0,"MIO"," ")</f>
        <v>MIO</v>
      </c>
      <c r="DE106" s="9" t="n">
        <v>-0.75</v>
      </c>
      <c r="DF106" s="11" t="str">
        <f aca="false">IF(DE106&lt;0,"3"," ")</f>
        <v>3</v>
      </c>
      <c r="DG106" s="11" t="str">
        <f aca="false">IF(DE106&lt;0,"AST"," ")</f>
        <v>AST</v>
      </c>
      <c r="DH106" s="9" t="n">
        <v>0</v>
      </c>
      <c r="DI106" s="11" t="str">
        <f aca="false">IF(DH106&lt;0,"3"," ")</f>
        <v> </v>
      </c>
      <c r="DJ106" s="11" t="str">
        <f aca="false">IF(DH106&lt;0,"AST"," ")</f>
        <v> </v>
      </c>
      <c r="DK106" s="9" t="n">
        <v>0</v>
      </c>
      <c r="DL106" s="10" t="str">
        <f aca="false">IF(DK106&gt;0,"4"," ")</f>
        <v> </v>
      </c>
      <c r="DM106" s="10" t="str">
        <f aca="false">IF(DK106&gt;0,"PRE"," ")</f>
        <v> </v>
      </c>
      <c r="DN106" s="9" t="n">
        <v>0</v>
      </c>
      <c r="DO106" s="10" t="str">
        <f aca="false">IF(DN106&gt;0,"4"," ")</f>
        <v> </v>
      </c>
      <c r="DP106" s="10" t="str">
        <f aca="false">IF(DN106&gt;0,"PRE"," ")</f>
        <v> </v>
      </c>
      <c r="DQ106" s="12" t="n">
        <v>2</v>
      </c>
      <c r="DR106" s="12" t="n">
        <v>1</v>
      </c>
      <c r="DS106" s="12" t="str">
        <f aca="false">CONCATENATE(CO106,CU106,DA106,DG106,DM106)</f>
        <v>  MIOAST </v>
      </c>
      <c r="DT106" s="10" t="str">
        <f aca="false" t="array" ref="DT106">_xlfn.IFS(DS106="EME    ","0", DS106=" HIP   ","1", DS106="  MIO  ","2", DS106="   AST ","3", DS106="    PRE","4", DS106="EME   PRE","5", DS106=" HIP  PRE","6", DS106=" HIP AST ","7", DS106="  MIO PRE","8", DS106="  MIOAST ","9", DS106="   ASTPRE","10",DS106=" HIP ASTPRE","11", DS106="  MIOASTPRE","12", DS106="     ","0")</f>
        <v>9</v>
      </c>
      <c r="DU106" s="1" t="s">
        <v>154</v>
      </c>
      <c r="DV106" s="1" t="str">
        <f aca="false" t="array" ref="DV106">_xlfn.IFS(DU106="SI","2", DU106="NO","1")</f>
        <v>1</v>
      </c>
      <c r="DW106" s="10" t="n">
        <v>0</v>
      </c>
      <c r="DX106" s="11" t="str">
        <f aca="false">IF(DW106=0,"1","2")</f>
        <v>1</v>
      </c>
      <c r="DY106" s="11" t="str">
        <f aca="false" t="array" ref="DY106">_xlfn.IFS(DW106=0,"0", DW106=0.25, "1", DW106=0.5,"2", DW106=0.75,"3", DW106=1,"4",DW106=1.25,"5", DW106=1.5,"6", DW106=1.75,"7", DW106=2,"8")</f>
        <v>0</v>
      </c>
      <c r="DZ106" s="10" t="n">
        <v>0</v>
      </c>
      <c r="EA106" s="11" t="str">
        <f aca="false">IF(DZ106=0,"1","2")</f>
        <v>1</v>
      </c>
      <c r="EB106" s="11" t="str">
        <f aca="false" t="array" ref="EB106">_xlfn.IFS(DZ106=0,"0", DZ106=0.25, "1", DZ106=0.5,"2", DZ106=0.75,"3", DZ106=1,"4",DZ106=1.25,"5", DZ106=1.5,"6", DZ106=1.75,"7", DZ106=2,"8")</f>
        <v>0</v>
      </c>
      <c r="EC106" s="10" t="n">
        <v>0</v>
      </c>
      <c r="ED106" s="10" t="str">
        <f aca="false">IF(EC106=0,"1","2")</f>
        <v>1</v>
      </c>
      <c r="EE106" s="11" t="str">
        <f aca="false" t="array" ref="EE106">_xlfn.IFS(EC106=0,"0", EC106=-0.25, "1", EC106=-0.5,"2", EC106=-0.75,"3", EC106=-1,"4",EC106=-1.25,"5", EC106=-1.5,"6", EC106=-1.75,"7", EC106=-2,"8", EC106=-2.25,"9",EC106=-2.5,"10", EC106=-2.75,"11", EC106=-3,"12", EC106=-3.25,"13", EC106=-3.5,"14", EC106=-3.75,"15",EC106=-4,"16")</f>
        <v>0</v>
      </c>
      <c r="EF106" s="10" t="n">
        <v>0</v>
      </c>
      <c r="EG106" s="10" t="str">
        <f aca="false">IF(EF106=0,"1","2")</f>
        <v>1</v>
      </c>
      <c r="EH106" s="11" t="str">
        <f aca="false" t="array" ref="EH106">_xlfn.IFS(EF106=0,"0", EF106=-0.25, "1", EF106=-0.5,"2", EF106=-0.75,"3", EF106=-1,"4",EF106=-1.25,"5", EF106=-1.5,"6", EF106=-1.75,"7", EF106=-2,"8", EF106=-2.25,"9",EF106=-2.5,"10", EF106=-2.75,"11", EF106=-3,"12", EF106=-3.25,"13", EF106=-3.5,"14", EF106=-3.75,"15",EF106=-4,"16")</f>
        <v>0</v>
      </c>
      <c r="EI106" s="10" t="n">
        <v>0</v>
      </c>
      <c r="EJ106" s="11" t="str">
        <f aca="false">IF(EI106=0,"1","2")</f>
        <v>1</v>
      </c>
      <c r="EK106" s="11" t="str">
        <f aca="false" t="array" ref="EK106">_xlfn.IFS(EI106=0,"0", EI106=-0.25, "1", EI106=-0.5,"2", EI106=-0.75,"3", EI106=-1,"4",EI106=-1.25,"5", EI106=-1.5,"6", EI106=-1.75,"7", EI106=-2,"8", EI106=-2.25,"9", EI106=-2.25,"9",EI106=-2.5,"10", EI106=-2.75,"11", EI106=-3,"12", EI106=-3.25,"13", EI106=-3.5,"14", EI106=-3.75,"15",EI106=-4,"16", EI106=0.25, "17", EI106=0.5, "18")</f>
        <v>0</v>
      </c>
      <c r="EL106" s="10" t="n">
        <v>0</v>
      </c>
      <c r="EM106" s="11" t="str">
        <f aca="false">IF(EL106=0,"1","2")</f>
        <v>1</v>
      </c>
      <c r="EN106" s="11" t="str">
        <f aca="false" t="array" ref="EN106">_xlfn.IFS(EL106=0.25,"17",EL106=0.5,"18", EL106=0,"0", EL106=-0.25, "1", EL106=-0.5,"2", EL106=-0.75,"3", EL106=-1,"4",EL106=-1.25,"5", EL106=-1.5,"6", EL106=-1.75,"7", EL106=-2,"8",EL106= -2.25,"9",EL106=-2.5,"10",EL106= -2.75,"11",EL106= -3,"12",EL106= -3.25,"13",EL106= -3.5,"14",EL106= -3.75,"15",EL106=-4,"16")</f>
        <v>0</v>
      </c>
      <c r="EO106" s="10" t="n">
        <v>0</v>
      </c>
      <c r="EP106" s="11" t="str">
        <f aca="false">IF(EO106=0,"1","2")</f>
        <v>1</v>
      </c>
      <c r="EQ106" s="11" t="str">
        <f aca="false" t="array" ref="EQ106">_xlfn.IFS(EO106=0,"0", EO106=0.25, "1", EO106=0.5,"2", EO106=0.75,"3", EO106=1,"4",EO106=1.25,"5", EO106=1.5,"6", EO106=1.75,"7", EO106=2,"8", EO106=2.25,"9", EO106=2.25,"9",EO106=2.5,"10", EO106=2.75,"11", EO106=3,"12", EO106=3.25,"13", EO106=3.5,"14", EO106=3.75,"15",EO106=4,"16", EO106=-0.25, "17", bq=-0.5, "18")</f>
        <v>0</v>
      </c>
      <c r="ER106" s="10" t="n">
        <v>0</v>
      </c>
      <c r="ES106" s="11" t="str">
        <f aca="false">IF(ER106=0,"1","2")</f>
        <v>1</v>
      </c>
      <c r="ET106" s="11" t="str">
        <f aca="false" t="array" ref="ET106">_xlfn.IFS(ER106=0,"0", ER106=0.25, "1", ER106=0.5,"2", ER106=0.75,"3", ER106=1,"4",ER106=1.25,"5", ER106=1.5,"6", ER106=1.75,"7", ER106=2,"8", ER106=2.25,"9", ER106=2.25,"9",ER106=2.5,"10", ER106=2.75,"11", ER106=3,"12", ER106=3.25,"13", ER106=3.5,"14", ER106=3.75,"15",ER106=4,"16", ER106=-0.25, "17", bq=-0.5, "18")</f>
        <v>0</v>
      </c>
      <c r="EU106" s="13" t="n">
        <v>6</v>
      </c>
      <c r="EV106" s="14" t="str">
        <f aca="false">VLOOKUP(EU106,LEYENDA!$G$2:$H$8,2,TRUE())</f>
        <v>6-12</v>
      </c>
      <c r="EW106" s="14" t="str">
        <f aca="false" t="array" ref="EW106">_xlfn.IFS(EV106="0-5","1", EV106="6-12","2", EV106="13-18","3", EV106="19-24","4", EV106="25-36","5", EV106="37-48","6", EV106="49-60","7")</f>
        <v>2</v>
      </c>
    </row>
    <row r="107" customFormat="false" ht="13.5" hidden="false" customHeight="false" outlineLevel="0" collapsed="false">
      <c r="A107" s="41" t="n">
        <v>47</v>
      </c>
      <c r="B107" s="32" t="n">
        <v>4</v>
      </c>
      <c r="C107" s="33" t="n">
        <v>39945</v>
      </c>
      <c r="D107" s="6"/>
      <c r="E107" s="5" t="str">
        <f aca="false">VLOOKUP(A107,'286'!$A$3:$J$600,10,FALSE())</f>
        <v>VALERO DE BLAS, JUAN</v>
      </c>
      <c r="F107" s="4" t="str">
        <f aca="false">VLOOKUP(A107,'286'!$A$3:$I$1768,3,FALSE())</f>
        <v>VABLASJU</v>
      </c>
      <c r="G107" s="6" t="n">
        <f aca="false">VLOOKUP(A107,'286'!$A$3:$I$1768,4,FALSE())</f>
        <v>33303</v>
      </c>
      <c r="H107" s="7" t="n">
        <f aca="false">YEAR(C107)-YEAR(G107)</f>
        <v>18</v>
      </c>
      <c r="I107" s="1" t="str">
        <f aca="false">VLOOKUP(H107,LEYENDA!$C$2:$D$6,2,TRUE())</f>
        <v>13-24</v>
      </c>
      <c r="J107" s="5" t="str">
        <f aca="false">VLOOKUP(A107,'286'!$A$3:$I$1768,7,FALSE())</f>
        <v>H</v>
      </c>
      <c r="K107" s="8" t="str">
        <f aca="false">VLOOKUP(A107,'286'!$A$3:$I$1768,2,FALSE())</f>
        <v>OD</v>
      </c>
      <c r="L107" s="4" t="str">
        <f aca="false">VLOOKUP(A107,'286'!$A$3:$I$1768,8,FALSE())</f>
        <v>D</v>
      </c>
      <c r="M107" s="4" t="str">
        <f aca="false">VLOOKUP(A107,'286'!$A$3:$I$1768,9,FALSE())</f>
        <v>I</v>
      </c>
      <c r="N107" s="8" t="str">
        <f aca="false">IF(R107=O107, "MISMA","CONTRARIA")</f>
        <v>CONTRARIA</v>
      </c>
      <c r="O107" s="8" t="str">
        <f aca="false" t="array" ref="O107">_xlfn.IFS(L107="D","1", L107="I","2")</f>
        <v>1</v>
      </c>
      <c r="P107" s="8" t="str">
        <f aca="false" t="array" ref="P107">_xlfn.IFS(K107="OD","1", K107="OI","2")</f>
        <v>1</v>
      </c>
      <c r="Q107" s="1" t="str">
        <f aca="false" t="array" ref="Q107">_xlfn.IFS(J107="M","1", J107="H","2")</f>
        <v>2</v>
      </c>
      <c r="R107" s="8" t="str">
        <f aca="false" t="array" ref="R107">_xlfn.IFS(M107="D","1", M107="I","2")</f>
        <v>2</v>
      </c>
      <c r="S107" s="1" t="str">
        <f aca="false" t="array" ref="S107">_xlfn.IFS(N107="CONTRARIA", "1",N107= "MISMA","2")</f>
        <v>1</v>
      </c>
      <c r="T107" s="1" t="str">
        <f aca="false" t="array" ref="T107">_xlfn.IFS(I107="0-12","1", I107="13-24","2", I107="25-40","3", I107="41-60","4", I107="61-100","5")</f>
        <v>2</v>
      </c>
      <c r="U107" s="9" t="n">
        <v>-5</v>
      </c>
      <c r="V107" s="1" t="str">
        <f aca="false">IF(U107="","",IF(AND(U107&gt;=-9,U107&lt;=-6.5),"-9 a -6,5",IF(AND(U107&gt;=-6,U107&lt;=-3.5),"-6 a -3,5",IF(AND(U107&gt;=-3,U107&lt;=-1),"-3 a -1",IF(U107=-0.5,"-0,5",IF(AND(U107&gt;=0,U107&lt;=2.5),"0 a 2,5",IF(AND(U107&gt;=3,U107&lt;=5.5),"3 a 5,5",IF(AND(U107&gt;=6,U107&lt;=8.5),"6 a 8,5",IF(AND(U107&gt;=9,U107&lt;=20),"9 a 20","Fuera de rango")))))))))</f>
        <v>-6 a -3,5</v>
      </c>
      <c r="W107" s="11" t="n">
        <f aca="false">IF(V107="","",IF(V107="-9 a -6,5",2,IF(V107="-6 a -3,5",3,IF(V107="-3 a -1",4,IF(V107="-0,5","NORMA",IF(V107="0 a 2,5",5,IF(V107="3 a 5,5",6,IF(V107="6 a 8,5",7,IF(V107="9 a 20",8,"Fuera de rango")))))))))</f>
        <v>3</v>
      </c>
      <c r="X107" s="9" t="n">
        <v>0</v>
      </c>
      <c r="Y107" s="10" t="str">
        <f aca="false">IF(X107="","",IF(AND(X107&gt;=0,X107&lt;=4),"0 a 4",IF(AND(X107&gt;=4.5,X107&lt;=8.5),"4,5 a 8,5",IF(X107=9,"9",IF(AND(X107&gt;=9.5,X107&lt;=13),"9,5 a 13",IF(AND(X107&gt;=13.5,X107&lt;=20),"13,5 a 20",IF(AND(X107&gt;=20.5,X107&lt;=35),"20,5 a 35","Fuera de rango")))))))</f>
        <v>0 a 4</v>
      </c>
      <c r="Z107" s="11" t="n">
        <f aca="false">IF(Y107="","",IF(Y107="0 a 4",1,IF(Y107="4,5 a 8,5",2,IF(Y107="9","NORMA",IF(Y107="9,5 a 13",3,IF(Y107="13,5 a 20",4,IF(Y107="20,5 a 35",5,"Fuera de rango")))))))</f>
        <v>1</v>
      </c>
      <c r="AA107" s="9" t="n">
        <v>18</v>
      </c>
      <c r="AB107" s="10" t="str">
        <f aca="false">IF(AA107="","",IF(AND(AA107&gt;=0,AA107&lt;=9),"0 a 9",IF(AND(AA107&gt;=9.5,AA107&lt;=18.5),"9,5 a 18,5",IF(AA107=19,"19",IF(AND(AA107&gt;=19.5,AA107&lt;=28),"19,5 a 28",IF(AND(AA107&gt;=28.5,AA107&lt;=40),"28,5 a 40","Fuera de rango"))))))</f>
        <v>9,5 a 18,5</v>
      </c>
      <c r="AC107" s="11" t="n">
        <f aca="false" t="array" ref="AC107">_xlfn.IFS(AB107="","",AB107="0 a 9",1,AB107="9,5 a 18,5",2,AB107="19","NORMA",AB107="19,5 a 28",3,AB107="28,5 a 40",4,TRUE(),"Fuera de rango")</f>
        <v>2</v>
      </c>
      <c r="AD107" s="9" t="n">
        <v>8</v>
      </c>
      <c r="AE107" s="10" t="str">
        <f aca="false">IF(AD107="","",IF(AND(AD107&gt;=-10,AD107&lt;=0),"De -10 a 0",IF(AND(AD107&gt;=0.5,AD107&lt;=9.5),"0,5 a 9,5",IF(AD107=10,"10",IF(AND(AD107&gt;=10.5,AD107&lt;=20),"10,5 a 20",IF(AND(AD107&gt;=20.5,AD107&lt;=40),"20,5 a 40","Fuera de rango"))))))</f>
        <v>0,5 a 9,5</v>
      </c>
      <c r="AF107" s="12" t="n">
        <f aca="false">IF(AD107="","",IF(AND(AD107&gt;=-10,AD107&lt;=0),1,IF(AND(AD107&gt;=0.5,AD107&lt;=9.5),2,IF(AD107=10,"NORMA",IF(AND(AD107&gt;=10.5,AD107&lt;=20),3,IF(AND(AD107&gt;=20.5,AD107&lt;=40),4,""))))))</f>
        <v>2</v>
      </c>
      <c r="AG107" s="9" t="n">
        <v>11</v>
      </c>
      <c r="AH107" s="10" t="str">
        <f aca="false">IF(AG107="","",IF(AND(AG107&gt;=0,AG107&lt;=4),"0 a 4",IF(AND(AG107&gt;=4.5,AG107&lt;=8.5),"4,5 a 8,5",IF(AG107=9,"9",IF(AND(AG107&gt;=9.5,AG107&lt;=13),"9,5 a 13",IF(AND(AG107&gt;=13.5,AG107&lt;=25),"13,5 a 25","Fuera de rango"))))))</f>
        <v>9,5 a 13</v>
      </c>
      <c r="AI107" s="11" t="n">
        <f aca="false">IF(AH107="","",IF(AH107="0 a 4",1,IF(AH107="4,5 a 8,5",2,IF(AH107="9","NORMA",IF(AH107="9,5 a 13",3,IF(AH107="13,5 a 25",4,""))))))</f>
        <v>3</v>
      </c>
      <c r="AJ107" s="9" t="n">
        <v>7</v>
      </c>
      <c r="AK107" s="10" t="str">
        <f aca="false">IF(AJ107="","",IF(AND(AJ107&gt;=-15,AJ107&lt;=-10.5),"-15 a -10,5",IF(AND(AJ107&gt;=-10,AJ107&lt;=-4),"-10 a -4",IF(AND(AJ107&gt;=-4.5,AJ107&lt;=0),"-4,5 a 0",IF(AND(AJ107&gt;=0.5,AJ107&lt;=4.5),"0,5 a 4,5",IF(AJ107=5,"5",IF(AND(AJ107&gt;=5.5,AJ107&lt;=10),"5,5 a 10",IF(AND(AJ107&gt;=10.5,AJ107&lt;=20),"10,5 a 20","Fuera de rango"))))))))</f>
        <v>5,5 a 10</v>
      </c>
      <c r="AL107" s="11" t="n">
        <f aca="false">IF(AK107="","",IF(AK107="-15 a -10,5",1,IF(AK107="-10 a -4",2,IF(AK107="-4,5 a 0",3,IF(AK107="0,5 a 4,5",4,IF(AK107="5","NORMA",IF(AK107="5,5 a 10",5,IF(AK107="10,5 a 20",6,"Error"))))))))</f>
        <v>5</v>
      </c>
      <c r="AM107" s="9" t="n">
        <v>-0.5</v>
      </c>
      <c r="AN107" s="10" t="str">
        <f aca="false">IF(AM107="","",IF(AND(AM107&gt;=-7.5,AM107&lt;=-5.5),"-7,5 a -5,5",IF(AND(AM107&gt;=-5,AM107&lt;=-3),"-5 a -3",IF(AND(AM107&gt;=-2.5,AM107&lt;=-0.5),"-2,5 a -0,5",IF(AM107=0,"0,00",IF(AND(AM107&gt;=0.5,AM107&lt;=2.5),"0,5 a 2,5",IF(AND(AM107&gt;=3,AM107&lt;=5),"3 a 5",IF(AND(AM107&gt;=5.5,AM107&lt;=7.5),"5,5 a 7,5",IF(AND(AM107&gt;=8,AM107&lt;=10),"8 a 10","Fuera de rango")))))))))</f>
        <v>-2,5 a -0,5</v>
      </c>
      <c r="AO107" s="11" t="n">
        <f aca="false">IF(AN107="","",IF(AN107="-7,5 a -5,5",1,IF(AN107="-5 a -3",2,IF(AN107="-2,5 a -0,5",3,IF(AN107="0,00","NORMA",IF(AN107="0,5 a 2,5",4,IF(AN107="3 a 5",5,IF(AN107="5,5 a 7,5",6,IF(AN107="8 a 10",7,"Error")))))))))</f>
        <v>3</v>
      </c>
      <c r="AP107" s="9" t="n">
        <v>8</v>
      </c>
      <c r="AQ107" s="10" t="str">
        <f aca="false">IF(AP107="","",IF(AND(AP107&gt;=-20,AP107&lt;=-9.5),"-20 a -9,5",IF(AND(AP107&gt;=-9,AP107&lt;=-6.5),"-9 a -6,5",IF(AP107=-6,"-6",IF(AND(AP107&gt;=-5.5,AP107&lt;=-3),"-5,5 a -3",IF(AND(AP107&gt;=-2.5,AP107&lt;=0),"-2,5 a 0",IF(AND(AP107&gt;=0.5,AP107&lt;=3),"0,5 a 3",IF(AND(AP107&gt;=3.5,AP107&lt;=6),"3,5 a 6",IF(AND(AP107&gt;=6.5,AP107&lt;=9),"6,5 a 9",IF(AND(AP107&gt;=9.5,AP107&lt;=20),"9,5 a 20","Fuera de rango"))))))))))</f>
        <v>6,5 a 9</v>
      </c>
      <c r="AR107" s="11" t="n">
        <f aca="false">IF(AQ107="","",IF(AQ107="-20 a -9,5",1,IF(AQ107="-9 a -6,5",2,IF(AQ107="-6","NORMA",IF(AQ107="-5,5 a -3",3,IF(AQ107="-2,5 a 0",4,IF(AQ107="0,5 a 3",5,IF(AQ107="3,5 a 6",6,IF(AQ107="6,5 a 9",7,IF(AQ107="9,5 a 20",8,""))))))))))</f>
        <v>7</v>
      </c>
      <c r="AS107" s="9" t="n">
        <v>6</v>
      </c>
      <c r="AT107" s="10" t="str">
        <f aca="false">IF(AS107="","",IF(AND(AS107&gt;=-16,AS107&lt;=-14),"-16 a -14",IF(AND(AS107&gt;=-13.5,AS107&lt;=-11.5),"-13,5 a -11,5",IF(AND(AS107&gt;=-11,AS107&lt;=-9),"-11 a -9",IF(AND(AS107&gt;=-8.5,AS107&lt;=-6.5),"-8,5 a -6,5",IF(AND(AS107&gt;=-6,AS107&lt;=-4),"-6 a -4",IF(AND(AS107&gt;=-3.5,AS107&lt;=-1.5),"-3,5 a -1,5",IF(AND(AS107&gt;=-1,AS107&lt;=1),"-1 a 1",IF(AND(AS107&gt;=1.5,AS107&lt;=3.5),"1,5 a 3,5",IF(AND(AS107&gt;=4,AS107&lt;=6),"4 a 6",IF(AND(AS107&gt;=6.5,AS107&lt;=8.5),"6,5 a 8,5",IF(AND(AS107&gt;=9,AS107&lt;=11),"9 a 11",IF(AND(AS107&gt;=11.5,AS107&lt;=13.5),"11,5 a 13,5",IF(AND(AS107&gt;=14,AS107&lt;=16),"14 a 16",IF(AND(AS107&gt;=16.5,AS107&lt;=18.5),"16,5 a 18,5",IF(AND(AS107&gt;=19,AS107&lt;=21),"19 a 21","Fuera de rango"))))))))))))))))</f>
        <v>4 a 6</v>
      </c>
      <c r="AU107" s="11" t="str">
        <f aca="false" t="array" ref="AU107">IF(AT107="","",_xlfn.IFS(AT107="-16 a -14",1,AT107="-13,5 a -11,5",2,AT107="-11 a -9",3,AT107="-8,5 a -6,5",4,AT107="-6 a -4",5,AT107="-3,5 a -1,5",6,AT107="-1 a 1",7,AT107="1,5 a 3,5",8,AT107="4 a 6","NORMA",AT107="6,5 a 8,5",9,AT107="9 a 11",10,AT107="11,5 a 13,5",11,AT107="14 a 16",12,AT107="16,5 a 18,5",13,AT107="19 a 21",14,TRUE(),""))</f>
        <v>NORMA</v>
      </c>
      <c r="AV107" s="9" t="n">
        <v>1.5</v>
      </c>
      <c r="AW107" s="10" t="str">
        <f aca="false">IF(AV107="","",IF(AND(AV107&gt;=-1,AV107&lt;=-0.5),"-1 a -0,5",IF(AND(AV107&gt;-0.5,AV107&lt;=0),"De -0,5 a 0",IF(AND(AV107&gt;=0.25,AV107&lt;=0.75),"0,25 a 0,75",IF(AND(AV107&gt;=1,AV107&lt;=1.5),"1 a 1,5",IF(AND(AV107&gt;=1.75,AV107&lt;=2.25),"1,75 a 2,25",IF(AND(AV107&gt;=2.5,AV107&lt;=3),"2,5 a 3",IF(AND(AV107&gt;=3.25,AV107&lt;=3.75),"3,25 a 3,75","Fuera de rango"))))))))</f>
        <v>1 a 1,5</v>
      </c>
      <c r="AX107" s="11" t="n">
        <f aca="false">IF(AW107="","",IF(OR(AW107="-1 a -0,5",AW107="-1 a -0.5"),1,IF(OR(AW107="De -0,5 a 0",AW107="-0,5 a 0",AW107="De -0.5 a 0"),2,IF(OR(AW107="0,25 a 0,75",AW107="0.25 a 0.75"),"NORMA",IF(OR(AW107="1 a 1,5",AW107="1 a 1.5"),3,IF(OR(AW107="1,75 a 2,25",AW107="1.75 a 2.25"),4,IF(OR(AW107="2,5 a 3",AW107="2.5 a 3"),5,IF(OR(AW107="3,25 a 3,75",AW107="3.25 a 3.75"),6,""))))))))</f>
        <v>3</v>
      </c>
      <c r="AY107" s="9" t="n">
        <v>-1</v>
      </c>
      <c r="AZ107" s="10" t="str">
        <f aca="false">IF(AY107="","",IF(AND(AY107&gt;=-20,AY107&lt;=-9.5),"-20 a -9,5",IF(AND(AY107&gt;=-9,AY107&lt;=-6.5),"-9 a -6,5",IF(AY107=-6,"-6",IF(AND(AY107&gt;=-5.5,AY107&lt;=-3),"-5,5 a -3",IF(AND(AY107&gt;=-2.5,AY107&lt;=0),"-2,5 a 0",IF(AND(AY107&gt;=0.5,AY107&lt;=3),"0,5 a 3",IF(AND(AY107&gt;=3.5,AY107&lt;=6),"3,5 a 6","Fuera de rango"))))))))</f>
        <v>-2,5 a 0</v>
      </c>
      <c r="BA107" s="11" t="n">
        <f aca="false">IF(AZ107="","",IF(AZ107="-20 a -9,5",1,IF(AZ107="-9 a -6,5",2,IF(AZ107="-6","NORMA",IF(AZ107="-5,5 a -3",3,IF(AZ107="-2,5 a 0",4,IF(AZ107="0,5 a 3",5,IF(AZ107="3,5 a 6",6,""))))))))</f>
        <v>4</v>
      </c>
      <c r="BB107" s="9" t="n">
        <v>0</v>
      </c>
      <c r="BC107" s="10" t="str">
        <f aca="false" t="array" ref="BC107">IF(BB107="","",_xlfn.IFS(AND(BB107&gt;=0,BB107&lt;=2),"0 a 2",AND(BB107&gt;=2.5,BB107&lt;=4.5),"2,5 a 4,5",AND(BB107&gt;=5,BB107&lt;=7),"5 a 7",AND(BB107&gt;=7.5,BB107&lt;=9.5),"7,5 a 9,5",AND(BB107&gt;=10,BB107&lt;=12),"10 a 12",AND(BB107&gt;=12.5,BB107&lt;=14.5),"12,5 a 14,5",BB107=15,"15",AND(BB107&gt;=15.5,BB107&lt;=17.5),"15,5 a 17,5",AND(BB107&gt;=18,BB107&lt;=20),"18 a 20",AND(BB107&gt;=20.5,BB107&lt;=22.5),"20,5 a 22,5",AND(BB107&gt;=23,BB107&lt;=25),"23 a 25",TRUE(),"Fuera de rango"))</f>
        <v>0 a 2</v>
      </c>
      <c r="BD107" s="11" t="n">
        <f aca="false" t="array" ref="BD107">IF(BC107="","",_xlfn.IFS(BC107="0 a 2",1,BC107="2,5 a 4,5",2,BC107="5 a 7",3,BC107="7,5 a 9,5",4,BC107="10 a 12",5,BC107="12,5 a 14,5",6,BC107="15","NORMA",BC107="15,5 a 17,5",7,BC107="18 a 20",8,BC107="20,5 a 22,5",9,BC107="23 a 25",10,TRUE(),"Fuera de rango"))</f>
        <v>1</v>
      </c>
      <c r="BE107" s="9" t="n">
        <v>23</v>
      </c>
      <c r="BF107" s="10" t="str">
        <f aca="false">IF(BE107="","",IF(AND(BE107&gt;=-20,BE107&lt;=-10),"-20 a -10",IF(AND(BE107&gt;=-9.5,BE107&lt;=0.5),"-9,5 a 0,5",IF(AND(BE107&gt;=1,BE107&lt;=11),"1 a 11",IF(AND(BE107&gt;=11.5,BE107&lt;=20.5),"11,5 a 20,5",IF(BE107=21,"21",IF(AND(BE107&gt;=21.5,BE107&lt;=31.5),"21,5 a 31,5",IF(AND(BE107&gt;=32,BE107&lt;=42),"32 a 42","Fuera de rango"))))))))</f>
        <v>21,5 a 31,5</v>
      </c>
      <c r="BG107" s="11" t="n">
        <f aca="false">IF(BF107="","",IF(BF107="-20 a -10",1,IF(BF107="-9,5 a 0,5",2,IF(BF107="1 a 11",3,IF(BF107="11,5 a 20,5",4,IF(BF107="21","NORMA",IF(BF107="21,5 a 31,5",5,IF(BF107="32 a 42",6,""))))))))</f>
        <v>5</v>
      </c>
      <c r="BH107" s="9" t="n">
        <v>19</v>
      </c>
      <c r="BI107" s="10" t="str">
        <f aca="false">IF(BH107="","",IF(AND(BH107&gt;=-20,BH107&lt;=-15),"-20 a -15",IF(AND(BH107&gt;=-14.5,BH107&lt;=-9.5),"-14,5 a -9,5",IF(AND(BH107&gt;=-9,BH107&lt;=-4),"-9 a -4",IF(AND(BH107&gt;=-3.5,BH107&lt;=2.5),"-3,5 a 2,5",IF(AND(BH107&gt;=3,BH107&lt;=8),"3 a 8",IF(AND(BH107&gt;=8.5,BH107&lt;=14.5),"8,5 a 14,5",IF(BH107=15,"15",IF(AND(BH107&gt;=15.5,BH107&lt;=20.5),"15,5 a 20,5",IF(AND(BH107&gt;=21,BH107&lt;=26),"21 a 26","Fuera de rango"))))))))))</f>
        <v>15,5 a 20,5</v>
      </c>
      <c r="BJ107" s="11" t="n">
        <f aca="false">IF(BI107="","",IF(BI107="-20 a -15",1,IF(BI107="-14,5 a -9,5",2,IF(BI107="-9 a -4",3,IF(BI107="-3,5 a 2,5",4,IF(BI107="3 a 8",5,IF(BI107="8,5 a 14,5",6,IF(BI107="15","NORMA",IF(BI107="15,5 a 20,5",7,IF(BI107="21 a 26",8,IF(BI107="26,5 a 31,5",9,"")))))))))))</f>
        <v>7</v>
      </c>
      <c r="BK107" s="9" t="n">
        <v>0</v>
      </c>
      <c r="BL107" s="10" t="str">
        <f aca="false">IF(BK107="","",IF(AND(BK107&gt;=0,BK107&lt;=2),"0 - 2",IF(AND(BK107&gt;=2.5,BK107&lt;=4.5),"2,5 - 4,5",IF(AND(BK107&gt;=5,BK107&lt;=7),"5 - 7",IF(AND(BK107&gt;=7.5,BK107&lt;=9.5),"7,5 - 9,5",IF(AND(BK107&gt;=10,BK107&lt;=12),"10 - 12",IF(AND(BK107&gt;=12.5,BK107&lt;=13.5),"12,5 - 13,5",IF(BK107=14,"14",IF(AND(BK107&gt;=14.5,BK107&lt;=16.5),"14,5 - 16,5",IF(AND(BK107&gt;=17,BK107&lt;=19),"17 - 19",IF(AND(BK107&gt;=19.5,BK107&lt;=21.5),"19,5 - 21,5",IF(AND(BK107&gt;=22,BK107&lt;=24),"22 - 24",IF(AND(BK107&gt;=24.5,BK107&lt;=26.5),"24,5 - 26,5",IF(AND(BK107&gt;=27,BK107&lt;=29),"27 - 29",IF(AND(BK107&gt;=29.5,BK107&lt;=30),"29,5 - 30","Fuera de rango")))))))))))))))</f>
        <v>0 - 2</v>
      </c>
      <c r="BM107" s="11" t="n">
        <f aca="false">IF(BL107="","",IF(BL107="0 - 2",1,IF(BL107="2,5 - 4,5",2,IF(BL107="5 - 7",3,IF(BL107="7,5 - 9,5",4,IF(BL107="10 - 12",5,IF(BL107="12,5 - 13,5",6,IF(BL107="14","NORMA",IF(BL107="14,5 - 16,5",7,IF(BL107="17 - 19",8,IF(BL107="19,5 - 21,5",9,IF(BL107="22 - 24",10,IF(BL107="24,5 - 26,5",11,IF(BL107="27 - 29",12,IF(BL107="29,5 - 30",13,"")))))))))))))))</f>
        <v>1</v>
      </c>
      <c r="BN107" s="9" t="n">
        <v>13</v>
      </c>
      <c r="BO107" s="10" t="str">
        <f aca="false">IF(BN107="","",IF(AND(BN107&gt;=-20,BN107&lt;=-10),"-20 a -10",IF(AND(BN107&gt;=-9.5,BN107&lt;=0.5),"-9,5 a 0,5",IF(AND(BN107&gt;=1,BN107&lt;=11),"1 a 11",IF(AND(BN107&gt;=11.5,BN107&lt;=21.5),"11,5 a 21,5",IF(BN107=22,"22",IF(AND(BN107&gt;=22.5,BN107&lt;=32.5),"22,5 a 32,5",IF(AND(BN107&gt;=33,BN107&lt;=43),"33 a 43","Fuera de rango"))))))))</f>
        <v>11,5 a 21,5</v>
      </c>
      <c r="BP107" s="11" t="n">
        <f aca="false">IF(BO107="","",IF(BO107="-20 a -10",1,IF(BO107="-9,5 a 0,5",2,IF(BO107="1 a 11",3,IF(BO107="11,5 a 21,5",4,IF(BO107="22","NORMA",IF(BO107="22,5 a 32,5",5,IF(BO107="33 a 43",6,""))))))))</f>
        <v>4</v>
      </c>
      <c r="BQ107" s="9" t="n">
        <v>2</v>
      </c>
      <c r="BR107" s="10" t="str">
        <f aca="false">IF(BQ107="","",IF(AND(BQ107&gt;=-20,BQ107&lt;=-15),"-20 a -15",IF(AND(BQ107&gt;=-14.5,BQ107&lt;=-9.5),"-14,5 a -9,5",IF(AND(BQ107&gt;=-9,BQ107&lt;=-4),"-9 a -4",IF(AND(BQ107&gt;=-3.5,BQ107&lt;=2.5),"-3,5 a 2,5",IF(AND(BQ107&gt;=3,BQ107&lt;=8),"3 a 8",IF(AND(BQ107&gt;=8.5,BQ107&lt;=13.5),"8,5 a 13,5",IF(AND(BQ107&gt;=14,BQ107&lt;=17.5),"14 a 17,5",IF(BQ107=18,"18",IF(AND(BQ107&gt;=18.5,BQ107&lt;=23.5),"18,5 a 23,5",IF(AND(BQ107&gt;=24,BQ107&lt;=29),"24 a 29",IF(AND(BQ107&gt;=29.5,BQ107&lt;=34.5),"29,5 a 34,5",IF(AND(BQ107&gt;=35,BQ107&lt;=40),"35 a 40","Fuera de rango")))))))))))))</f>
        <v>-3,5 a 2,5</v>
      </c>
      <c r="BS107" s="11" t="n">
        <f aca="false">IF(BR107="","",IF(BR107="-20 a -15",1,IF(BR107="-14,5 a -9,5",2,IF(BR107="-9 a -4",3,IF(BR107="-3,5 a 2,5",4,IF(BR107="3 a 8",5,IF(BR107="8,5 a 13,5",6,IF(BR107="14 a 17,5",7,IF(BR107="18","NORMA",IF(BR107="18,5 a 23,5",8,IF(BR107="24 a 29",9,IF(BR107="29,5 a 34,5",10,IF(BR107="35 a 40",11,"")))))))))))))</f>
        <v>4</v>
      </c>
      <c r="BT107" s="9" t="n">
        <v>-0.5</v>
      </c>
      <c r="BU107" s="10" t="str">
        <f aca="false">IF(BT107="","",IF(AND(BT107&gt;=-20,BT107&lt;=-18),"-20 a -18",IF(AND(BT107&gt;=-17.5,BT107&lt;=-15.5),"-17,5 a -15,5",IF(AND(BT107&gt;=-15,BT107&lt;=-13),"-15 a -13",IF(AND(BT107&gt;=-12.5,BT107&lt;=-10.5),"-12,5 a -10,5",IF(AND(BT107&gt;=-10,BT107&lt;=-8),"-10 a -8",IF(AND(BT107&gt;=-7.5,BT107&lt;=-5.5),"-7,5 a -5,5",IF(AND(BT107&gt;=-5,BT107&lt;=-3),"-5 a -3",IF(AND(BT107&gt;=-2.5,BT107&lt;=-0.5),"-2,5 a -0,5",IF(BT107=0,"0",IF(AND(BT107&gt;=0.5,BT107&lt;=2.5),"0,5 a 2,5",IF(AND(BT107&gt;=3,BT107&lt;=5),"3 a 5",IF(AND(BT107&gt;=5.5,BT107&lt;=7.5),"5,5 a 7,5",IF(AND(BT107&gt;=8,BT107&lt;=10),"8 a 10",IF(AND(BT107&gt;=10.5,BT107&lt;=12.5),"10,5 a 12,5",IF(AND(BT107&gt;=13,BT107&lt;=15),"13 a 15",IF(AND(BT107&gt;=15.5,BT107&lt;=17.5),"15,5 a 17,5",IF(AND(BT107&gt;=18,BT107&lt;=20),"18 a 20","Fuera de rango"))))))))))))))))))</f>
        <v>-2,5 a -0,5</v>
      </c>
      <c r="BV107" s="11" t="n">
        <f aca="false">IF(BT107="","",IF(BT107=0,"NORMA",IF(AND(BT107&gt;=-20,BT107&lt;=-18),2,IF(AND(BT107&gt;=-17.5,BT107&lt;=-15.5),2,IF(AND(BT107&gt;=-15,BT107&lt;=-13),3,IF(AND(BT107&gt;=-12.5,BT107&lt;=-10.5),4,IF(AND(BT107&gt;=-10,BT107&lt;=-8),5,IF(AND(BT107&gt;=-7.5,BT107&lt;=-5.5),6,IF(AND(BT107&gt;=-5,BT107&lt;=-3),7,IF(AND(BT107&gt;=-2.5,BT107&lt;=-0.5),8,IF(AND(BT107&gt;=0.5,BT107&lt;=2.5),9,IF(AND(BT107&gt;=3,BT107&lt;=5),10,IF(AND(BT107&gt;=5.5,BT107&lt;=7.5),11,IF(AND(BT107&gt;=8,BT107&lt;=10),12,IF(AND(BT107&gt;=10.5,BT107&lt;=12.5),13,IF(AND(BT107&gt;=13,BT107&lt;=15),14,IF(AND(BT107&gt;=15.5,BT107&lt;=17.5),15,IF(AND(BT107&gt;=18,BT107&lt;=20),16,"Fuera de rango"))))))))))))))))))</f>
        <v>8</v>
      </c>
      <c r="BW107" s="9" t="n">
        <v>-3.5</v>
      </c>
      <c r="BX107" s="10" t="n">
        <f aca="false">18.5- (0.3*H107)</f>
        <v>13.1</v>
      </c>
      <c r="BY107" s="10" t="n">
        <f aca="false">(BW107)-(BX107)</f>
        <v>-16.6</v>
      </c>
      <c r="BZ107" s="10" t="str">
        <f aca="false">IF(BY107="","",IF(BY107&lt;-27.5,"De -30 a -28",IF(BY107&lt;-25,"De -27,5 a -25,5",IF(BY107&lt;-22.5,"De -25 a -23",IF(BY107&lt;-20,"De -22,5 a -20,5",IF(BY107&lt;-17.5,"De -20 a -18",IF(BY107&lt;-15,"De -17,5 a -15,5",IF(BY107&lt;-12.5,"De -15 a -13",IF(BY107&lt;-10,"De -12,5 a -10,5",IF(BY107&lt;-7.5,"De -10 a -8",IF(BY107&lt;-5,"De -7,5 a -5,5",IF(BY107&lt;-2.5,"De -5 a -3",IF(BY107&lt;0,"De -2,5 a -0,5",IF(BY107&lt;2.5,"De 0 a 2",IF(BY107&lt;5,"De 2,5 a 4,5",IF(BY107&lt;7.5,"De 5 a 7",IF(BY107&lt;10,"De 7,5 a 9,5",IF(BY107&lt;12.5,"De 10 a 12",IF(BY107&lt;15,"De 12,5 a 14,5",IF(BY107&lt;17.5,"De 15 a 17",IF(BY107&lt;20,"De 17,5 a 19,5",IF(BY107&lt;22.5,"De 20 a 22",IF(BY107&lt;25,"De 22,5 a 24,5",IF(BY107&lt;27.5,"De 25 a 27","De 27,5 a 30"))))))))))))))))))))))))</f>
        <v>De -17,5 a -15,5</v>
      </c>
      <c r="CA107" s="12" t="n">
        <f aca="false">IF(BY107="","",IF(BY107&lt;=-28,1,IF(BY107&lt;=-25.5,2,IF(BY107&lt;=-23,3,IF(BY107&lt;=-20.5,4,IF(BY107&lt;=-18,5,IF(BY107&lt;=-15.5,6,IF(BY107&lt;=-13,7,IF(BY107&lt;=-10.5,8,IF(BY107&lt;=-8,9,IF(BY107&lt;=-5.5,10,IF(BY107&lt;=-3,11,IF(BY107&lt;=-0.5,12,IF(BY107&lt;=2,13,IF(BY107&lt;=4.5,14,IF(BY107&lt;=7,15,IF(BY107&lt;=9.5,16,IF(BY107&lt;=12,17,IF(BY107&lt;=14.5,18,IF(BY107&lt;=17,19,IF(BY107&lt;=19.5,20,IF(BY107&lt;=22,21,IF(BY107&lt;=24.5,22,IF(BY107&lt;=27,23,IF(BY107&lt;=30,24,"Fuera de rango")))))))))))))))))))))))))</f>
        <v>6</v>
      </c>
      <c r="CB107" s="9" t="n">
        <v>-3.5</v>
      </c>
      <c r="CC107" s="10" t="n">
        <f aca="false">18.5- (0.3*H107)</f>
        <v>13.1</v>
      </c>
      <c r="CD107" s="10" t="n">
        <f aca="false">(CB107)-(CC107)</f>
        <v>-16.6</v>
      </c>
      <c r="CE107" s="10" t="str">
        <f aca="false">IF(CD107="","",IF(CD107&lt;-27.5,"De -30 a -28",IF(CD107&lt;-25,"De -27,5 a -25,5",IF(CD107&lt;-22.5,"De -25 a -23",IF(CD107&lt;-20,"De -22,5 a -20,5",IF(CD107&lt;-17.5,"De -20 a -18",IF(CD107&lt;-15,"De -17,5 a -15,5",IF(CD107&lt;-12.5,"De -15 a -13",IF(CD107&lt;-10,"De -12,5 a -10,5",IF(CD107&lt;-7.5,"De -10 a -8",IF(CD107&lt;-5,"De -7,5 a -5,5",IF(CD107&lt;-2.5,"De -5 a -3",IF(CD107&lt;0,"De -2,5 a -0,5",IF(CD107&lt;=2,"De 0 a 2",IF(CD107&lt;=4.5,"De 2,5 a 4,5",IF(CD107&lt;=7,"De 5 a 7",IF(CD107&lt;=9.5,"De 7,5 a 9,5",IF(CD107&lt;=12,"De 10 a 12",IF(CD107&lt;=14.5,"De 12,5 a 14,5",IF(CD107&lt;=17,"De 15 a 17",IF(CD107&lt;=19.5,"De 17,5 a 19,5",IF(CD107&lt;=22,"De 20 a 22",IF(CD107&lt;=24.5,"De 22,5 a 24,5",IF(CD107&lt;=27,"De 25 a 27","De 27,5 a 30"))))))))))))))))))))))))</f>
        <v>De -17,5 a -15,5</v>
      </c>
      <c r="CF107" s="12" t="n">
        <f aca="false">IF(CD107="","",IF(CD107&lt;-27.5,1,IF(CD107&lt;-25,2,IF(CD107&lt;-22.5,3,IF(CD107&lt;-20,4,IF(CD107&lt;-17.5,5,IF(CD107&lt;-15,6,IF(CD107&lt;-12.5,7,IF(CD107&lt;-10,8,IF(CD107&lt;-7.5,9,IF(CD107&lt;-5,10,IF(CD107&lt;-2.5,11,IF(CD107&lt;0,12,IF(CD107&lt;2.5,13,IF(CD107&lt;5,14,IF(CD107&lt;7.5,15,IF(CD107&lt;10,16,IF(CD107&lt;12.5,17,IF(CD107&lt;15,18,IF(CD107&lt;17.5,19,IF(CD107&lt;20,20,IF(CD107&lt;22.5,21,IF(CD107&lt;25,22,IF(CD107&lt;27.5,23,24))))))))))))))))))))))))</f>
        <v>6</v>
      </c>
      <c r="CG107" s="9" t="n">
        <v>-2</v>
      </c>
      <c r="CH107" s="10" t="str">
        <f aca="false">IF(CG107="","",IF(AND(CG107&gt;=-10,CG107&lt;=-9.5),"-10 a -9,5",IF(AND(CG107&gt;-9.5,CG107&lt;=-8.5),"-9 a -8,5",IF(AND(CG107&gt;-8.5,CG107&lt;=-7.5),"-8 a -7,5",IF(AND(CG107&gt;-7.5,CG107&lt;=-6.5),"-7 a -6,5",IF(AND(CG107&gt;-6.5,CG107&lt;=-5.5),"-6 a -5,5",IF(AND(CG107&gt;-5.5,CG107&lt;=-4.5),"-5 a -4,5",IF(AND(CG107&gt;-4.5,CG107&lt;=-3.5),"-4 a -3,5",IF(AND(CG107&gt;-3.5,CG107&lt;=-2.5),"-3 a -2,5",IF(CG107=-2.25,"-2,25",IF(AND(CG107&gt;-2.5,CG107&lt;=-1.5),"-2 a -1,5",IF(AND(CG107&gt;-1.5,CG107&lt;=-0.5),"-1 a -0,5",IF(AND(CG107&gt;-0.5,CG107&lt;=0.5),"0 a 0,5",IF(AND(CG107&gt;0.5,CG107&lt;=1.5),"1 a 1,5",IF(AND(CG107&gt;1.5,CG107&lt;=2.5),"2 a 2,5",IF(AND(CG107&gt;2.5,CG107&lt;=3.5),"3 a 3,5",IF(AND(CG107&gt;3.5,CG107&lt;=4.5),"4 a 4,5",IF(AND(CG107&gt;4.5,CG107&lt;=5.5),"5 a 5,5",IF(AND(CG107&gt;5.5,CG107&lt;=6.5),"6 a 6,5",IF(AND(CG107&gt;6.5,CG107&lt;=7.5),"7 a 7,5",IF(AND(CG107&gt;7.5,CG107&lt;=8.5),"8 a 8,5",IF(AND(CG107&gt;8.5,CG107&lt;=9.5),"9 a 9,5",IF(CG107&gt;=10,"10","Fuera de rango")))))))))))))))))))))))</f>
        <v>-2 a -1,5</v>
      </c>
      <c r="CI107" s="11" t="n">
        <f aca="false">IF(CG107="","",IF(CG107=-2.25,"NORMA",IF(CG107&lt;=-9.5,1,IF(CG107&lt;=-8.5,2,IF(CG107&lt;=-7.5,3,IF(CG107&lt;=-6.5,4,IF(CG107&lt;=-5.5,5,IF(CG107&lt;=-4.5,6,IF(CG107&lt;=-3.5,7,IF(CG107&lt;=-2.5,8,IF(CG107&lt;=-1.5,9,IF(CG107&lt;=-0.5,10,IF(CG107&lt;=0.5,11,IF(CG107&lt;=1.5,12,IF(CG107&lt;=2.5,13,IF(CG107&lt;=3.5,14,IF(CG107&lt;=4.5,15,IF(CG107&lt;=5.5,16,IF(CG107&lt;=6.5,17,IF(CG107&lt;=7.5,18,IF(CG107&lt;=8.5,19,IF(CG107&lt;=9.5,20,IF(CG107=10,21,"Fuera de rango")))))))))))))))))))))))</f>
        <v>9</v>
      </c>
      <c r="CJ107" s="9" t="n">
        <v>3.25</v>
      </c>
      <c r="CK107" s="10" t="str">
        <f aca="false">IF(CJ107="","",IF(AND(CJ107&gt;=-6,CJ107&lt;=-5.5),"-6 a -5,5",IF(AND(CJ107&gt;-5.5,CJ107&lt;=-4.5),"-5 a -4,5",IF(AND(CJ107&gt;-4.5,CJ107&lt;=-3.5),"-4 a -3,5",IF(AND(CJ107&gt;-3.5,CJ107&lt;=-2.5),"-3 a -2,5",IF(AND(CJ107&gt;-2.5,CJ107&lt;=-1.5),"-2 a -1,5",IF(AND(CJ107&gt;-1.5,CJ107&lt;=-0.5),"-1 a -0,5",IF(AND(CJ107&gt;-0.5,CJ107&lt;=0.5),"0 a 0,5",IF(AND(CJ107&gt;0.5,CJ107&lt;=1.5),"1 a 1,5",IF(AND(CJ107&gt;1.5,CJ107&lt;2.5),"2",IF(AND(CJ107&gt;=2.5,CJ107&lt;=3),"2,5 a 3",IF(AND(CJ107&gt;3,CJ107&lt;=4),"3,5 a 4",IF(AND(CJ107&gt;4,CJ107&lt;=5),"4,5 a 5",IF(AND(CJ107&gt;5,CJ107&lt;=6),"5,5 a 6",IF(AND(CJ107&gt;6,CJ107&lt;=7),"6,5 a 7",IF(AND(CJ107&gt;7,CJ107&lt;=8),"7,5 a 8",IF(AND(CJ107&gt;8,CJ107&lt;=9.5),"8,5 a 9,5",IF(CJ107=10,"10","Fuera de rango"))))))))))))))))))</f>
        <v>3,5 a 4</v>
      </c>
      <c r="CL107" s="11" t="n">
        <f aca="false">IF(CK107="","",IF(OR(CK107="-6 a -5,5",CK107="-6 - -5,5"),1,IF(OR(CK107="-5 a -4,5",CK107="-5 - -4,5"),2,IF(OR(CK107="-4 a -3,5",CK107="-4 - -3,5"),3,IF(OR(CK107="-3 a -2,5",CK107="-3 - -2,5"),4,IF(OR(CK107="-2 a -1,5",CK107="-2 - -1,5"),5,IF(OR(CK107="-1 a -0,5",CK107="-1 - -0,5"),6,IF(OR(CK107="0 a 0,5",CK107="0 - 0,5"),7,IF(OR(CK107="1 a 1,5",CK107="1 - 1,5"),8,IF(CK107="2","NORMA",IF(OR(CK107="2,5 a 3",CK107="2,5 - 3"),9,IF(OR(CK107="3,5 a 4",CK107="3,5 - 4"),10,IF(OR(CK107="4,5 a 5",CK107="4,5 - 5"),11,IF(OR(CK107="5,5 a 6",CK107="5,5 - 6"),12,IF(OR(CK107="6,5 a 7",CK107="6,5 - 7"),13,IF(OR(CK107="7,5 a 8",CK107="7,5 - 8"),14,IF(OR(CK107="8,5 a 9",CK107="8,5 - 9,5",CK107="9 a 9,5"),15,IF(CK107="10",15,IF(OR(CK107="0,5 a 1",CK107="0,5 - 1"),7,"Fuera de rango")))))))))))))))))))</f>
        <v>10</v>
      </c>
      <c r="CM107" s="10" t="n">
        <v>0</v>
      </c>
      <c r="CN107" s="10" t="str">
        <f aca="false">IF(CM107=0,"0", " ")</f>
        <v>0</v>
      </c>
      <c r="CO107" s="10" t="str">
        <f aca="false">IF(CM107&gt;0,"EME"," ")</f>
        <v> </v>
      </c>
      <c r="CP107" s="10" t="n">
        <v>0</v>
      </c>
      <c r="CQ107" s="10" t="str">
        <f aca="false">IF(CP107&gt;0,"0", " ")</f>
        <v> </v>
      </c>
      <c r="CR107" s="10" t="str">
        <f aca="false">IF(CP107&gt;0,"EME"," ")</f>
        <v> </v>
      </c>
      <c r="CS107" s="9" t="n">
        <v>0</v>
      </c>
      <c r="CT107" s="10" t="str">
        <f aca="false">IF(CS107&gt;0,"1", " ")</f>
        <v> </v>
      </c>
      <c r="CU107" s="10" t="str">
        <f aca="false">IF(CS107&gt;0,"HIP"," ")</f>
        <v> </v>
      </c>
      <c r="CV107" s="9" t="n">
        <v>0</v>
      </c>
      <c r="CW107" s="10" t="str">
        <f aca="false">IF(CV107&gt;0,"1", " ")</f>
        <v> </v>
      </c>
      <c r="CX107" s="10" t="str">
        <f aca="false">IF(CV107&gt;0,"HIP"," ")</f>
        <v> </v>
      </c>
      <c r="CY107" s="9" t="n">
        <v>-1.75</v>
      </c>
      <c r="CZ107" s="11" t="str">
        <f aca="false">IF(CY107&lt;0,"2"," ")</f>
        <v>2</v>
      </c>
      <c r="DA107" s="11" t="str">
        <f aca="false">IF(CY107&lt;0,"MIO"," ")</f>
        <v>MIO</v>
      </c>
      <c r="DB107" s="9" t="n">
        <v>-1.75</v>
      </c>
      <c r="DC107" s="11" t="str">
        <f aca="false">IF(DB107&lt;0,"2"," ")</f>
        <v>2</v>
      </c>
      <c r="DD107" s="11" t="str">
        <f aca="false">IF(DB107&lt;0,"MIO"," ")</f>
        <v>MIO</v>
      </c>
      <c r="DE107" s="9" t="n">
        <v>-0.75</v>
      </c>
      <c r="DF107" s="11" t="str">
        <f aca="false">IF(DE107&lt;0,"3"," ")</f>
        <v>3</v>
      </c>
      <c r="DG107" s="11" t="str">
        <f aca="false">IF(DE107&lt;0,"AST"," ")</f>
        <v>AST</v>
      </c>
      <c r="DH107" s="9" t="n">
        <v>0</v>
      </c>
      <c r="DI107" s="11" t="str">
        <f aca="false">IF(DH107&lt;0,"3"," ")</f>
        <v> </v>
      </c>
      <c r="DJ107" s="11" t="str">
        <f aca="false">IF(DH107&lt;0,"AST"," ")</f>
        <v> </v>
      </c>
      <c r="DK107" s="9" t="n">
        <v>0</v>
      </c>
      <c r="DL107" s="10" t="str">
        <f aca="false">IF(DK107&gt;0,"4"," ")</f>
        <v> </v>
      </c>
      <c r="DM107" s="10" t="str">
        <f aca="false">IF(DK107&gt;0,"PRE"," ")</f>
        <v> </v>
      </c>
      <c r="DN107" s="9" t="n">
        <v>0</v>
      </c>
      <c r="DO107" s="10" t="str">
        <f aca="false">IF(DN107&gt;0,"4"," ")</f>
        <v> </v>
      </c>
      <c r="DP107" s="10" t="str">
        <f aca="false">IF(DN107&gt;0,"PRE"," ")</f>
        <v> </v>
      </c>
      <c r="DQ107" s="12" t="n">
        <v>2</v>
      </c>
      <c r="DR107" s="12" t="n">
        <v>1</v>
      </c>
      <c r="DS107" s="12" t="str">
        <f aca="false">CONCATENATE(CO107,CU107,DA107,DG107,DM107)</f>
        <v>  MIOAST </v>
      </c>
      <c r="DT107" s="10" t="str">
        <f aca="false" t="array" ref="DT107">_xlfn.IFS(DS107="EME    ","0", DS107=" HIP   ","1", DS107="  MIO  ","2", DS107="   AST ","3", DS107="    PRE","4", DS107="EME   PRE","5", DS107=" HIP  PRE","6", DS107=" HIP AST ","7", DS107="  MIO PRE","8", DS107="  MIOAST ","9", DS107="   ASTPRE","10",DS107=" HIP ASTPRE","11", DS107="  MIOASTPRE","12", DS107="     ","0")</f>
        <v>9</v>
      </c>
      <c r="DU107" s="1" t="s">
        <v>154</v>
      </c>
      <c r="DV107" s="1" t="str">
        <f aca="false" t="array" ref="DV107">_xlfn.IFS(DU107="SI","2", DU107="NO","1")</f>
        <v>1</v>
      </c>
      <c r="DW107" s="10" t="n">
        <v>0</v>
      </c>
      <c r="DX107" s="11" t="str">
        <f aca="false">IF(DW107=0,"1","2")</f>
        <v>1</v>
      </c>
      <c r="DY107" s="11" t="str">
        <f aca="false" t="array" ref="DY107">_xlfn.IFS(DW107=0,"0", DW107=0.25, "1", DW107=0.5,"2", DW107=0.75,"3", DW107=1,"4",DW107=1.25,"5", DW107=1.5,"6", DW107=1.75,"7", DW107=2,"8")</f>
        <v>0</v>
      </c>
      <c r="DZ107" s="10" t="n">
        <v>0</v>
      </c>
      <c r="EA107" s="11" t="str">
        <f aca="false">IF(DZ107=0,"1","2")</f>
        <v>1</v>
      </c>
      <c r="EB107" s="11" t="str">
        <f aca="false" t="array" ref="EB107">_xlfn.IFS(DZ107=0,"0", DZ107=0.25, "1", DZ107=0.5,"2", DZ107=0.75,"3", DZ107=1,"4",DZ107=1.25,"5", DZ107=1.5,"6", DZ107=1.75,"7", DZ107=2,"8")</f>
        <v>0</v>
      </c>
      <c r="EC107" s="10" t="n">
        <v>-0.25</v>
      </c>
      <c r="ED107" s="10" t="str">
        <f aca="false">IF(EC107=0,"1","2")</f>
        <v>2</v>
      </c>
      <c r="EE107" s="11" t="str">
        <f aca="false" t="array" ref="EE107">_xlfn.IFS(EC107=0,"0", EC107=-0.25, "1", EC107=-0.5,"2", EC107=-0.75,"3", EC107=-1,"4",EC107=-1.25,"5", EC107=-1.5,"6", EC107=-1.75,"7", EC107=-2,"8", EC107=-2.25,"9",EC107=-2.5,"10", EC107=-2.75,"11", EC107=-3,"12", EC107=-3.25,"13", EC107=-3.5,"14", EC107=-3.75,"15",EC107=-4,"16")</f>
        <v>1</v>
      </c>
      <c r="EF107" s="10" t="n">
        <v>-0.25</v>
      </c>
      <c r="EG107" s="10" t="str">
        <f aca="false">IF(EF107=0,"1","2")</f>
        <v>2</v>
      </c>
      <c r="EH107" s="11" t="str">
        <f aca="false" t="array" ref="EH107">_xlfn.IFS(EF107=0,"0", EF107=-0.25, "1", EF107=-0.5,"2", EF107=-0.75,"3", EF107=-1,"4",EF107=-1.25,"5", EF107=-1.5,"6", EF107=-1.75,"7", EF107=-2,"8", EF107=-2.25,"9",EF107=-2.5,"10", EF107=-2.75,"11", EF107=-3,"12", EF107=-3.25,"13", EF107=-3.5,"14", EF107=-3.75,"15",EF107=-4,"16")</f>
        <v>1</v>
      </c>
      <c r="EI107" s="10" t="n">
        <v>0</v>
      </c>
      <c r="EJ107" s="11" t="str">
        <f aca="false">IF(EI107=0,"1","2")</f>
        <v>1</v>
      </c>
      <c r="EK107" s="11" t="str">
        <f aca="false" t="array" ref="EK107">_xlfn.IFS(EI107=0,"0", EI107=-0.25, "1", EI107=-0.5,"2", EI107=-0.75,"3", EI107=-1,"4",EI107=-1.25,"5", EI107=-1.5,"6", EI107=-1.75,"7", EI107=-2,"8", EI107=-2.25,"9", EI107=-2.25,"9",EI107=-2.5,"10", EI107=-2.75,"11", EI107=-3,"12", EI107=-3.25,"13", EI107=-3.5,"14", EI107=-3.75,"15",EI107=-4,"16", EI107=0.25, "17", EI107=0.5, "18")</f>
        <v>0</v>
      </c>
      <c r="EL107" s="10" t="n">
        <v>0</v>
      </c>
      <c r="EM107" s="11" t="str">
        <f aca="false">IF(EL107=0,"1","2")</f>
        <v>1</v>
      </c>
      <c r="EN107" s="11" t="str">
        <f aca="false" t="array" ref="EN107">_xlfn.IFS(EL107=0.25,"17",EL107=0.5,"18", EL107=0,"0", EL107=-0.25, "1", EL107=-0.5,"2", EL107=-0.75,"3", EL107=-1,"4",EL107=-1.25,"5", EL107=-1.5,"6", EL107=-1.75,"7", EL107=-2,"8",EL107= -2.25,"9",EL107=-2.5,"10",EL107= -2.75,"11",EL107= -3,"12",EL107= -3.25,"13",EL107= -3.5,"14",EL107= -3.75,"15",EL107=-4,"16")</f>
        <v>0</v>
      </c>
      <c r="EO107" s="10" t="n">
        <v>0</v>
      </c>
      <c r="EP107" s="11" t="str">
        <f aca="false">IF(EO107=0,"1","2")</f>
        <v>1</v>
      </c>
      <c r="EQ107" s="11" t="str">
        <f aca="false" t="array" ref="EQ107">_xlfn.IFS(EO107=0,"0", EO107=0.25, "1", EO107=0.5,"2", EO107=0.75,"3", EO107=1,"4",EO107=1.25,"5", EO107=1.5,"6", EO107=1.75,"7", EO107=2,"8", EO107=2.25,"9", EO107=2.25,"9",EO107=2.5,"10", EO107=2.75,"11", EO107=3,"12", EO107=3.25,"13", EO107=3.5,"14", EO107=3.75,"15",EO107=4,"16", EO107=-0.25, "17", bq=-0.5, "18")</f>
        <v>0</v>
      </c>
      <c r="ER107" s="10" t="n">
        <v>0</v>
      </c>
      <c r="ES107" s="11" t="str">
        <f aca="false">IF(ER107=0,"1","2")</f>
        <v>1</v>
      </c>
      <c r="ET107" s="11" t="str">
        <f aca="false" t="array" ref="ET107">_xlfn.IFS(ER107=0,"0", ER107=0.25, "1", ER107=0.5,"2", ER107=0.75,"3", ER107=1,"4",ER107=1.25,"5", ER107=1.5,"6", ER107=1.75,"7", ER107=2,"8", ER107=2.25,"9", ER107=2.25,"9",ER107=2.5,"10", ER107=2.75,"11", ER107=3,"12", ER107=3.25,"13", ER107=3.5,"14", ER107=3.75,"15",ER107=4,"16", ER107=-0.25, "17", bq=-0.5, "18")</f>
        <v>0</v>
      </c>
      <c r="EU107" s="13" t="n">
        <v>12</v>
      </c>
      <c r="EV107" s="14" t="str">
        <f aca="false">VLOOKUP(EU107,LEYENDA!$G$2:$H$8,2,TRUE())</f>
        <v>6-12</v>
      </c>
      <c r="EW107" s="14" t="str">
        <f aca="false" t="array" ref="EW107">_xlfn.IFS(EV107="0-5","1", EV107="6-12","2", EV107="13-18","3", EV107="19-24","4", EV107="25-36","5", EV107="37-48","6", EV107="49-60","7")</f>
        <v>2</v>
      </c>
    </row>
    <row r="108" customFormat="false" ht="13.5" hidden="false" customHeight="false" outlineLevel="0" collapsed="false">
      <c r="A108" s="41" t="n">
        <v>47</v>
      </c>
      <c r="B108" s="32" t="n">
        <v>5</v>
      </c>
      <c r="C108" s="33" t="n">
        <v>40669</v>
      </c>
      <c r="D108" s="6"/>
      <c r="E108" s="5" t="str">
        <f aca="false">VLOOKUP(A108,'286'!$A$3:$J$600,10,FALSE())</f>
        <v>VALERO DE BLAS, JUAN</v>
      </c>
      <c r="F108" s="4" t="str">
        <f aca="false">VLOOKUP(A108,'286'!$A$3:$I$1768,3,FALSE())</f>
        <v>VABLASJU</v>
      </c>
      <c r="G108" s="6" t="n">
        <f aca="false">VLOOKUP(A108,'286'!$A$3:$I$1768,4,FALSE())</f>
        <v>33303</v>
      </c>
      <c r="H108" s="7" t="n">
        <f aca="false">YEAR(C108)-YEAR(G108)</f>
        <v>20</v>
      </c>
      <c r="I108" s="1" t="str">
        <f aca="false">VLOOKUP(H108,LEYENDA!$C$2:$D$6,2,TRUE())</f>
        <v>13-24</v>
      </c>
      <c r="J108" s="5" t="str">
        <f aca="false">VLOOKUP(A108,'286'!$A$3:$I$1768,7,FALSE())</f>
        <v>H</v>
      </c>
      <c r="K108" s="8" t="str">
        <f aca="false">VLOOKUP(A108,'286'!$A$3:$I$1768,2,FALSE())</f>
        <v>OD</v>
      </c>
      <c r="L108" s="4" t="str">
        <f aca="false">VLOOKUP(A108,'286'!$A$3:$I$1768,8,FALSE())</f>
        <v>D</v>
      </c>
      <c r="M108" s="4" t="str">
        <f aca="false">VLOOKUP(A108,'286'!$A$3:$I$1768,9,FALSE())</f>
        <v>I</v>
      </c>
      <c r="N108" s="8" t="str">
        <f aca="false">IF(R108=O108, "MISMA","CONTRARIA")</f>
        <v>CONTRARIA</v>
      </c>
      <c r="O108" s="8" t="str">
        <f aca="false" t="array" ref="O108">_xlfn.IFS(L108="D","1", L108="I","2")</f>
        <v>1</v>
      </c>
      <c r="P108" s="8" t="str">
        <f aca="false" t="array" ref="P108">_xlfn.IFS(K108="OD","1", K108="OI","2")</f>
        <v>1</v>
      </c>
      <c r="Q108" s="1" t="str">
        <f aca="false" t="array" ref="Q108">_xlfn.IFS(J108="M","1", J108="H","2")</f>
        <v>2</v>
      </c>
      <c r="R108" s="8" t="str">
        <f aca="false" t="array" ref="R108">_xlfn.IFS(M108="D","1", M108="I","2")</f>
        <v>2</v>
      </c>
      <c r="S108" s="1" t="str">
        <f aca="false" t="array" ref="S108">_xlfn.IFS(N108="CONTRARIA", "1",N108= "MISMA","2")</f>
        <v>1</v>
      </c>
      <c r="T108" s="1" t="str">
        <f aca="false" t="array" ref="T108">_xlfn.IFS(I108="0-12","1", I108="13-24","2", I108="25-40","3", I108="41-60","4", I108="61-100","5")</f>
        <v>2</v>
      </c>
      <c r="U108" s="9" t="n">
        <v>-4</v>
      </c>
      <c r="V108" s="1" t="str">
        <f aca="false">IF(U108="","",IF(AND(U108&gt;=-9,U108&lt;=-6.5),"-9 a -6,5",IF(AND(U108&gt;=-6,U108&lt;=-3.5),"-6 a -3,5",IF(AND(U108&gt;=-3,U108&lt;=-1),"-3 a -1",IF(U108=-0.5,"-0,5",IF(AND(U108&gt;=0,U108&lt;=2.5),"0 a 2,5",IF(AND(U108&gt;=3,U108&lt;=5.5),"3 a 5,5",IF(AND(U108&gt;=6,U108&lt;=8.5),"6 a 8,5",IF(AND(U108&gt;=9,U108&lt;=20),"9 a 20","Fuera de rango")))))))))</f>
        <v>-6 a -3,5</v>
      </c>
      <c r="W108" s="11" t="n">
        <f aca="false">IF(V108="","",IF(V108="-9 a -6,5",2,IF(V108="-6 a -3,5",3,IF(V108="-3 a -1",4,IF(V108="-0,5","NORMA",IF(V108="0 a 2,5",5,IF(V108="3 a 5,5",6,IF(V108="6 a 8,5",7,IF(V108="9 a 20",8,"Fuera de rango")))))))))</f>
        <v>3</v>
      </c>
      <c r="X108" s="9" t="n">
        <v>0</v>
      </c>
      <c r="Y108" s="10" t="str">
        <f aca="false">IF(X108="","",IF(AND(X108&gt;=0,X108&lt;=4),"0 a 4",IF(AND(X108&gt;=4.5,X108&lt;=8.5),"4,5 a 8,5",IF(X108=9,"9",IF(AND(X108&gt;=9.5,X108&lt;=13),"9,5 a 13",IF(AND(X108&gt;=13.5,X108&lt;=20),"13,5 a 20",IF(AND(X108&gt;=20.5,X108&lt;=35),"20,5 a 35","Fuera de rango")))))))</f>
        <v>0 a 4</v>
      </c>
      <c r="Z108" s="11" t="n">
        <f aca="false">IF(Y108="","",IF(Y108="0 a 4",1,IF(Y108="4,5 a 8,5",2,IF(Y108="9","NORMA",IF(Y108="9,5 a 13",3,IF(Y108="13,5 a 20",4,IF(Y108="20,5 a 35",5,"Fuera de rango")))))))</f>
        <v>1</v>
      </c>
      <c r="AA108" s="9" t="n">
        <v>20</v>
      </c>
      <c r="AB108" s="10" t="str">
        <f aca="false">IF(AA108="","",IF(AND(AA108&gt;=0,AA108&lt;=9),"0 a 9",IF(AND(AA108&gt;=9.5,AA108&lt;=18.5),"9,5 a 18,5",IF(AA108=19,"19",IF(AND(AA108&gt;=19.5,AA108&lt;=28),"19,5 a 28",IF(AND(AA108&gt;=28.5,AA108&lt;=40),"28,5 a 40","Fuera de rango"))))))</f>
        <v>19,5 a 28</v>
      </c>
      <c r="AC108" s="11" t="n">
        <f aca="false" t="array" ref="AC108">_xlfn.IFS(AB108="","",AB108="0 a 9",1,AB108="9,5 a 18,5",2,AB108="19","NORMA",AB108="19,5 a 28",3,AB108="28,5 a 40",4,TRUE(),"Fuera de rango")</f>
        <v>3</v>
      </c>
      <c r="AD108" s="9" t="n">
        <v>10</v>
      </c>
      <c r="AE108" s="11" t="str">
        <f aca="false">IF(AD108="","",IF(AND(AD108&gt;=-10,AD108&lt;=0),"De -10 a 0",IF(AND(AD108&gt;=0.5,AD108&lt;=9.5),"0,5 a 9,5",IF(AD108=10,"10",IF(AND(AD108&gt;=10.5,AD108&lt;=20),"10,5 a 20",IF(AND(AD108&gt;=20.5,AD108&lt;=40),"20,5 a 40","Fuera de rango"))))))</f>
        <v>10</v>
      </c>
      <c r="AF108" s="12" t="str">
        <f aca="false">IF(AD108="","",IF(AND(AD108&gt;=-10,AD108&lt;=0),1,IF(AND(AD108&gt;=0.5,AD108&lt;=9.5),2,IF(AD108=10,"NORMA",IF(AND(AD108&gt;=10.5,AD108&lt;=20),3,IF(AND(AD108&gt;=20.5,AD108&lt;=40),4,""))))))</f>
        <v>NORMA</v>
      </c>
      <c r="AG108" s="9" t="n">
        <v>10</v>
      </c>
      <c r="AH108" s="10" t="str">
        <f aca="false">IF(AG108="","",IF(AND(AG108&gt;=0,AG108&lt;=4),"0 a 4",IF(AND(AG108&gt;=4.5,AG108&lt;=8.5),"4,5 a 8,5",IF(AG108=9,"9",IF(AND(AG108&gt;=9.5,AG108&lt;=13),"9,5 a 13",IF(AND(AG108&gt;=13.5,AG108&lt;=25),"13,5 a 25","Fuera de rango"))))))</f>
        <v>9,5 a 13</v>
      </c>
      <c r="AI108" s="11" t="n">
        <f aca="false">IF(AH108="","",IF(AH108="0 a 4",1,IF(AH108="4,5 a 8,5",2,IF(AH108="9","NORMA",IF(AH108="9,5 a 13",3,IF(AH108="13,5 a 25",4,""))))))</f>
        <v>3</v>
      </c>
      <c r="AJ108" s="9" t="n">
        <v>8</v>
      </c>
      <c r="AK108" s="10" t="str">
        <f aca="false">IF(AJ108="","",IF(AND(AJ108&gt;=-15,AJ108&lt;=-10.5),"-15 a -10,5",IF(AND(AJ108&gt;=-10,AJ108&lt;=-4),"-10 a -4",IF(AND(AJ108&gt;=-4.5,AJ108&lt;=0),"-4,5 a 0",IF(AND(AJ108&gt;=0.5,AJ108&lt;=4.5),"0,5 a 4,5",IF(AJ108=5,"5",IF(AND(AJ108&gt;=5.5,AJ108&lt;=10),"5,5 a 10",IF(AND(AJ108&gt;=10.5,AJ108&lt;=20),"10,5 a 20","Fuera de rango"))))))))</f>
        <v>5,5 a 10</v>
      </c>
      <c r="AL108" s="11" t="n">
        <f aca="false">IF(AK108="","",IF(AK108="-15 a -10,5",1,IF(AK108="-10 a -4",2,IF(AK108="-4,5 a 0",3,IF(AK108="0,5 a 4,5",4,IF(AK108="5","NORMA",IF(AK108="5,5 a 10",5,IF(AK108="10,5 a 20",6,"Error"))))))))</f>
        <v>5</v>
      </c>
      <c r="AM108" s="9" t="n">
        <v>0</v>
      </c>
      <c r="AN108" s="10" t="str">
        <f aca="false">IF(AM108="","",IF(AND(AM108&gt;=-7.5,AM108&lt;=-5.5),"-7,5 a -5,5",IF(AND(AM108&gt;=-5,AM108&lt;=-3),"-5 a -3",IF(AND(AM108&gt;=-2.5,AM108&lt;=-0.5),"-2,5 a -0,5",IF(AM108=0,"0,00",IF(AND(AM108&gt;=0.5,AM108&lt;=2.5),"0,5 a 2,5",IF(AND(AM108&gt;=3,AM108&lt;=5),"3 a 5",IF(AND(AM108&gt;=5.5,AM108&lt;=7.5),"5,5 a 7,5",IF(AND(AM108&gt;=8,AM108&lt;=10),"8 a 10","Fuera de rango")))))))))</f>
        <v>0,00</v>
      </c>
      <c r="AO108" s="11" t="str">
        <f aca="false">IF(AN108="","",IF(AN108="-7,5 a -5,5",1,IF(AN108="-5 a -3",2,IF(AN108="-2,5 a -0,5",3,IF(AN108="0,00","NORMA",IF(AN108="0,5 a 2,5",4,IF(AN108="3 a 5",5,IF(AN108="5,5 a 7,5",6,IF(AN108="8 a 10",7,"Error")))))))))</f>
        <v>NORMA</v>
      </c>
      <c r="AP108" s="9" t="n">
        <v>-2</v>
      </c>
      <c r="AQ108" s="10" t="str">
        <f aca="false">IF(AP108="","",IF(AND(AP108&gt;=-20,AP108&lt;=-9.5),"-20 a -9,5",IF(AND(AP108&gt;=-9,AP108&lt;=-6.5),"-9 a -6,5",IF(AP108=-6,"-6",IF(AND(AP108&gt;=-5.5,AP108&lt;=-3),"-5,5 a -3",IF(AND(AP108&gt;=-2.5,AP108&lt;=0),"-2,5 a 0",IF(AND(AP108&gt;=0.5,AP108&lt;=3),"0,5 a 3",IF(AND(AP108&gt;=3.5,AP108&lt;=6),"3,5 a 6",IF(AND(AP108&gt;=6.5,AP108&lt;=9),"6,5 a 9",IF(AND(AP108&gt;=9.5,AP108&lt;=20),"9,5 a 20","Fuera de rango"))))))))))</f>
        <v>-2,5 a 0</v>
      </c>
      <c r="AR108" s="11" t="n">
        <f aca="false">IF(AQ108="","",IF(AQ108="-20 a -9,5",1,IF(AQ108="-9 a -6,5",2,IF(AQ108="-6","NORMA",IF(AQ108="-5,5 a -3",3,IF(AQ108="-2,5 a 0",4,IF(AQ108="0,5 a 3",5,IF(AQ108="3,5 a 6",6,IF(AQ108="6,5 a 9",7,IF(AQ108="9,5 a 20",8,""))))))))))</f>
        <v>4</v>
      </c>
      <c r="AS108" s="9" t="n">
        <v>1</v>
      </c>
      <c r="AT108" s="10" t="str">
        <f aca="false">IF(AS108="","",IF(AND(AS108&gt;=-16,AS108&lt;=-14),"-16 a -14",IF(AND(AS108&gt;=-13.5,AS108&lt;=-11.5),"-13,5 a -11,5",IF(AND(AS108&gt;=-11,AS108&lt;=-9),"-11 a -9",IF(AND(AS108&gt;=-8.5,AS108&lt;=-6.5),"-8,5 a -6,5",IF(AND(AS108&gt;=-6,AS108&lt;=-4),"-6 a -4",IF(AND(AS108&gt;=-3.5,AS108&lt;=-1.5),"-3,5 a -1,5",IF(AND(AS108&gt;=-1,AS108&lt;=1),"-1 a 1",IF(AND(AS108&gt;=1.5,AS108&lt;=3.5),"1,5 a 3,5",IF(AND(AS108&gt;=4,AS108&lt;=6),"4 a 6",IF(AND(AS108&gt;=6.5,AS108&lt;=8.5),"6,5 a 8,5",IF(AND(AS108&gt;=9,AS108&lt;=11),"9 a 11",IF(AND(AS108&gt;=11.5,AS108&lt;=13.5),"11,5 a 13,5",IF(AND(AS108&gt;=14,AS108&lt;=16),"14 a 16",IF(AND(AS108&gt;=16.5,AS108&lt;=18.5),"16,5 a 18,5",IF(AND(AS108&gt;=19,AS108&lt;=21),"19 a 21","Fuera de rango"))))))))))))))))</f>
        <v>-1 a 1</v>
      </c>
      <c r="AU108" s="11" t="n">
        <f aca="false" t="array" ref="AU108">IF(AT108="","",_xlfn.IFS(AT108="-16 a -14",1,AT108="-13,5 a -11,5",2,AT108="-11 a -9",3,AT108="-8,5 a -6,5",4,AT108="-6 a -4",5,AT108="-3,5 a -1,5",6,AT108="-1 a 1",7,AT108="1,5 a 3,5",8,AT108="4 a 6","NORMA",AT108="6,5 a 8,5",9,AT108="9 a 11",10,AT108="11,5 a 13,5",11,AT108="14 a 16",12,AT108="16,5 a 18,5",13,AT108="19 a 21",14,TRUE(),""))</f>
        <v>7</v>
      </c>
      <c r="AV108" s="9" t="n">
        <v>1.25</v>
      </c>
      <c r="AW108" s="10" t="str">
        <f aca="false">IF(AV108="","",IF(AND(AV108&gt;=-1,AV108&lt;=-0.5),"-1 a -0,5",IF(AND(AV108&gt;-0.5,AV108&lt;=0),"De -0,5 a 0",IF(AND(AV108&gt;=0.25,AV108&lt;=0.75),"0,25 a 0,75",IF(AND(AV108&gt;=1,AV108&lt;=1.5),"1 a 1,5",IF(AND(AV108&gt;=1.75,AV108&lt;=2.25),"1,75 a 2,25",IF(AND(AV108&gt;=2.5,AV108&lt;=3),"2,5 a 3",IF(AND(AV108&gt;=3.25,AV108&lt;=3.75),"3,25 a 3,75","Fuera de rango"))))))))</f>
        <v>1 a 1,5</v>
      </c>
      <c r="AX108" s="11" t="n">
        <f aca="false">IF(AW108="","",IF(OR(AW108="-1 a -0,5",AW108="-1 a -0.5"),1,IF(OR(AW108="De -0,5 a 0",AW108="-0,5 a 0",AW108="De -0.5 a 0"),2,IF(OR(AW108="0,25 a 0,75",AW108="0.25 a 0.75"),"NORMA",IF(OR(AW108="1 a 1,5",AW108="1 a 1.5"),3,IF(OR(AW108="1,75 a 2,25",AW108="1.75 a 2.25"),4,IF(OR(AW108="2,5 a 3",AW108="2.5 a 3"),5,IF(OR(AW108="3,25 a 3,75",AW108="3.25 a 3.75"),6,""))))))))</f>
        <v>3</v>
      </c>
      <c r="AY108" s="9" t="n">
        <v>-7</v>
      </c>
      <c r="AZ108" s="10" t="str">
        <f aca="false">IF(AY108="","",IF(AND(AY108&gt;=-20,AY108&lt;=-9.5),"-20 a -9,5",IF(AND(AY108&gt;=-9,AY108&lt;=-6.5),"-9 a -6,5",IF(AY108=-6,"-6",IF(AND(AY108&gt;=-5.5,AY108&lt;=-3),"-5,5 a -3",IF(AND(AY108&gt;=-2.5,AY108&lt;=0),"-2,5 a 0",IF(AND(AY108&gt;=0.5,AY108&lt;=3),"0,5 a 3",IF(AND(AY108&gt;=3.5,AY108&lt;=6),"3,5 a 6","Fuera de rango"))))))))</f>
        <v>-9 a -6,5</v>
      </c>
      <c r="BA108" s="11" t="n">
        <f aca="false">IF(AZ108="","",IF(AZ108="-20 a -9,5",1,IF(AZ108="-9 a -6,5",2,IF(AZ108="-6","NORMA",IF(AZ108="-5,5 a -3",3,IF(AZ108="-2,5 a 0",4,IF(AZ108="0,5 a 3",5,IF(AZ108="3,5 a 6",6,""))))))))</f>
        <v>2</v>
      </c>
      <c r="BB108" s="9" t="n">
        <v>0</v>
      </c>
      <c r="BC108" s="10" t="str">
        <f aca="false" t="array" ref="BC108">IF(BB108="","",_xlfn.IFS(AND(BB108&gt;=0,BB108&lt;=2),"0 a 2",AND(BB108&gt;=2.5,BB108&lt;=4.5),"2,5 a 4,5",AND(BB108&gt;=5,BB108&lt;=7),"5 a 7",AND(BB108&gt;=7.5,BB108&lt;=9.5),"7,5 a 9,5",AND(BB108&gt;=10,BB108&lt;=12),"10 a 12",AND(BB108&gt;=12.5,BB108&lt;=14.5),"12,5 a 14,5",BB108=15,"15",AND(BB108&gt;=15.5,BB108&lt;=17.5),"15,5 a 17,5",AND(BB108&gt;=18,BB108&lt;=20),"18 a 20",AND(BB108&gt;=20.5,BB108&lt;=22.5),"20,5 a 22,5",AND(BB108&gt;=23,BB108&lt;=25),"23 a 25",TRUE(),"Fuera de rango"))</f>
        <v>0 a 2</v>
      </c>
      <c r="BD108" s="11" t="n">
        <f aca="false" t="array" ref="BD108">IF(BC108="","",_xlfn.IFS(BC108="0 a 2",1,BC108="2,5 a 4,5",2,BC108="5 a 7",3,BC108="7,5 a 9,5",4,BC108="10 a 12",5,BC108="12,5 a 14,5",6,BC108="15","NORMA",BC108="15,5 a 17,5",7,BC108="18 a 20",8,BC108="20,5 a 22,5",9,BC108="23 a 25",10,TRUE(),"Fuera de rango"))</f>
        <v>1</v>
      </c>
      <c r="BE108" s="9" t="n">
        <v>21</v>
      </c>
      <c r="BF108" s="11" t="str">
        <f aca="false">IF(BE108="","",IF(AND(BE108&gt;=-20,BE108&lt;=-10),"-20 a -10",IF(AND(BE108&gt;=-9.5,BE108&lt;=0.5),"-9,5 a 0,5",IF(AND(BE108&gt;=1,BE108&lt;=11),"1 a 11",IF(AND(BE108&gt;=11.5,BE108&lt;=20.5),"11,5 a 20,5",IF(BE108=21,"21",IF(AND(BE108&gt;=21.5,BE108&lt;=31.5),"21,5 a 31,5",IF(AND(BE108&gt;=32,BE108&lt;=42),"32 a 42","Fuera de rango"))))))))</f>
        <v>21</v>
      </c>
      <c r="BG108" s="11" t="str">
        <f aca="false">IF(BF108="","",IF(BF108="-20 a -10",1,IF(BF108="-9,5 a 0,5",2,IF(BF108="1 a 11",3,IF(BF108="11,5 a 20,5",4,IF(BF108="21","NORMA",IF(BF108="21,5 a 31,5",5,IF(BF108="32 a 42",6,""))))))))</f>
        <v>NORMA</v>
      </c>
      <c r="BH108" s="9" t="n">
        <v>15</v>
      </c>
      <c r="BI108" s="10" t="str">
        <f aca="false">IF(BH108="","",IF(AND(BH108&gt;=-20,BH108&lt;=-15),"-20 a -15",IF(AND(BH108&gt;=-14.5,BH108&lt;=-9.5),"-14,5 a -9,5",IF(AND(BH108&gt;=-9,BH108&lt;=-4),"-9 a -4",IF(AND(BH108&gt;=-3.5,BH108&lt;=2.5),"-3,5 a 2,5",IF(AND(BH108&gt;=3,BH108&lt;=8),"3 a 8",IF(AND(BH108&gt;=8.5,BH108&lt;=14.5),"8,5 a 14,5",IF(BH108=15,"15",IF(AND(BH108&gt;=15.5,BH108&lt;=20.5),"15,5 a 20,5",IF(AND(BH108&gt;=21,BH108&lt;=26),"21 a 26","Fuera de rango"))))))))))</f>
        <v>15</v>
      </c>
      <c r="BJ108" s="11" t="str">
        <f aca="false">IF(BI108="","",IF(BI108="-20 a -15",1,IF(BI108="-14,5 a -9,5",2,IF(BI108="-9 a -4",3,IF(BI108="-3,5 a 2,5",4,IF(BI108="3 a 8",5,IF(BI108="8,5 a 14,5",6,IF(BI108="15","NORMA",IF(BI108="15,5 a 20,5",7,IF(BI108="21 a 26",8,IF(BI108="26,5 a 31,5",9,"")))))))))))</f>
        <v>NORMA</v>
      </c>
      <c r="BK108" s="9" t="n">
        <v>0</v>
      </c>
      <c r="BL108" s="10" t="str">
        <f aca="false">IF(BK108="","",IF(AND(BK108&gt;=0,BK108&lt;=2),"0 - 2",IF(AND(BK108&gt;=2.5,BK108&lt;=4.5),"2,5 - 4,5",IF(AND(BK108&gt;=5,BK108&lt;=7),"5 - 7",IF(AND(BK108&gt;=7.5,BK108&lt;=9.5),"7,5 - 9,5",IF(AND(BK108&gt;=10,BK108&lt;=12),"10 - 12",IF(AND(BK108&gt;=12.5,BK108&lt;=13.5),"12,5 - 13,5",IF(BK108=14,"14",IF(AND(BK108&gt;=14.5,BK108&lt;=16.5),"14,5 - 16,5",IF(AND(BK108&gt;=17,BK108&lt;=19),"17 - 19",IF(AND(BK108&gt;=19.5,BK108&lt;=21.5),"19,5 - 21,5",IF(AND(BK108&gt;=22,BK108&lt;=24),"22 - 24",IF(AND(BK108&gt;=24.5,BK108&lt;=26.5),"24,5 - 26,5",IF(AND(BK108&gt;=27,BK108&lt;=29),"27 - 29",IF(AND(BK108&gt;=29.5,BK108&lt;=30),"29,5 - 30","Fuera de rango")))))))))))))))</f>
        <v>0 - 2</v>
      </c>
      <c r="BM108" s="11" t="n">
        <f aca="false">IF(BL108="","",IF(BL108="0 - 2",1,IF(BL108="2,5 - 4,5",2,IF(BL108="5 - 7",3,IF(BL108="7,5 - 9,5",4,IF(BL108="10 - 12",5,IF(BL108="12,5 - 13,5",6,IF(BL108="14","NORMA",IF(BL108="14,5 - 16,5",7,IF(BL108="17 - 19",8,IF(BL108="19,5 - 21,5",9,IF(BL108="22 - 24",10,IF(BL108="24,5 - 26,5",11,IF(BL108="27 - 29",12,IF(BL108="29,5 - 30",13,"")))))))))))))))</f>
        <v>1</v>
      </c>
      <c r="BN108" s="9" t="n">
        <v>19</v>
      </c>
      <c r="BO108" s="10" t="str">
        <f aca="false">IF(BN108="","",IF(AND(BN108&gt;=-20,BN108&lt;=-10),"-20 a -10",IF(AND(BN108&gt;=-9.5,BN108&lt;=0.5),"-9,5 a 0,5",IF(AND(BN108&gt;=1,BN108&lt;=11),"1 a 11",IF(AND(BN108&gt;=11.5,BN108&lt;=21.5),"11,5 a 21,5",IF(BN108=22,"22",IF(AND(BN108&gt;=22.5,BN108&lt;=32.5),"22,5 a 32,5",IF(AND(BN108&gt;=33,BN108&lt;=43),"33 a 43","Fuera de rango"))))))))</f>
        <v>11,5 a 21,5</v>
      </c>
      <c r="BP108" s="11" t="n">
        <f aca="false">IF(BO108="","",IF(BO108="-20 a -10",1,IF(BO108="-9,5 a 0,5",2,IF(BO108="1 a 11",3,IF(BO108="11,5 a 21,5",4,IF(BO108="22","NORMA",IF(BO108="22,5 a 32,5",5,IF(BO108="33 a 43",6,""))))))))</f>
        <v>4</v>
      </c>
      <c r="BQ108" s="9" t="n">
        <v>8</v>
      </c>
      <c r="BR108" s="10" t="str">
        <f aca="false">IF(BQ108="","",IF(AND(BQ108&gt;=-20,BQ108&lt;=-15),"-20 a -15",IF(AND(BQ108&gt;=-14.5,BQ108&lt;=-9.5),"-14,5 a -9,5",IF(AND(BQ108&gt;=-9,BQ108&lt;=-4),"-9 a -4",IF(AND(BQ108&gt;=-3.5,BQ108&lt;=2.5),"-3,5 a 2,5",IF(AND(BQ108&gt;=3,BQ108&lt;=8),"3 a 8",IF(AND(BQ108&gt;=8.5,BQ108&lt;=13.5),"8,5 a 13,5",IF(AND(BQ108&gt;=14,BQ108&lt;=17.5),"14 a 17,5",IF(BQ108=18,"18",IF(AND(BQ108&gt;=18.5,BQ108&lt;=23.5),"18,5 a 23,5",IF(AND(BQ108&gt;=24,BQ108&lt;=29),"24 a 29",IF(AND(BQ108&gt;=29.5,BQ108&lt;=34.5),"29,5 a 34,5",IF(AND(BQ108&gt;=35,BQ108&lt;=40),"35 a 40","Fuera de rango")))))))))))))</f>
        <v>3 a 8</v>
      </c>
      <c r="BS108" s="11" t="n">
        <f aca="false">IF(BR108="","",IF(BR108="-20 a -15",1,IF(BR108="-14,5 a -9,5",2,IF(BR108="-9 a -4",3,IF(BR108="-3,5 a 2,5",4,IF(BR108="3 a 8",5,IF(BR108="8,5 a 13,5",6,IF(BR108="14 a 17,5",7,IF(BR108="18","NORMA",IF(BR108="18,5 a 23,5",8,IF(BR108="24 a 29",9,IF(BR108="29,5 a 34,5",10,IF(BR108="35 a 40",11,"")))))))))))))</f>
        <v>5</v>
      </c>
      <c r="BT108" s="9" t="n">
        <v>0</v>
      </c>
      <c r="BU108" s="10" t="str">
        <f aca="false">IF(BT108="","",IF(AND(BT108&gt;=-20,BT108&lt;=-18),"-20 a -18",IF(AND(BT108&gt;=-17.5,BT108&lt;=-15.5),"-17,5 a -15,5",IF(AND(BT108&gt;=-15,BT108&lt;=-13),"-15 a -13",IF(AND(BT108&gt;=-12.5,BT108&lt;=-10.5),"-12,5 a -10,5",IF(AND(BT108&gt;=-10,BT108&lt;=-8),"-10 a -8",IF(AND(BT108&gt;=-7.5,BT108&lt;=-5.5),"-7,5 a -5,5",IF(AND(BT108&gt;=-5,BT108&lt;=-3),"-5 a -3",IF(AND(BT108&gt;=-2.5,BT108&lt;=-0.5),"-2,5 a -0,5",IF(BT108=0,"0",IF(AND(BT108&gt;=0.5,BT108&lt;=2.5),"0,5 a 2,5",IF(AND(BT108&gt;=3,BT108&lt;=5),"3 a 5",IF(AND(BT108&gt;=5.5,BT108&lt;=7.5),"5,5 a 7,5",IF(AND(BT108&gt;=8,BT108&lt;=10),"8 a 10",IF(AND(BT108&gt;=10.5,BT108&lt;=12.5),"10,5 a 12,5",IF(AND(BT108&gt;=13,BT108&lt;=15),"13 a 15",IF(AND(BT108&gt;=15.5,BT108&lt;=17.5),"15,5 a 17,5",IF(AND(BT108&gt;=18,BT108&lt;=20),"18 a 20","Fuera de rango"))))))))))))))))))</f>
        <v>0</v>
      </c>
      <c r="BV108" s="11" t="str">
        <f aca="false">IF(BT108="","",IF(BT108=0,"NORMA",IF(AND(BT108&gt;=-20,BT108&lt;=-18),2,IF(AND(BT108&gt;=-17.5,BT108&lt;=-15.5),2,IF(AND(BT108&gt;=-15,BT108&lt;=-13),3,IF(AND(BT108&gt;=-12.5,BT108&lt;=-10.5),4,IF(AND(BT108&gt;=-10,BT108&lt;=-8),5,IF(AND(BT108&gt;=-7.5,BT108&lt;=-5.5),6,IF(AND(BT108&gt;=-5,BT108&lt;=-3),7,IF(AND(BT108&gt;=-2.5,BT108&lt;=-0.5),8,IF(AND(BT108&gt;=0.5,BT108&lt;=2.5),9,IF(AND(BT108&gt;=3,BT108&lt;=5),10,IF(AND(BT108&gt;=5.5,BT108&lt;=7.5),11,IF(AND(BT108&gt;=8,BT108&lt;=10),12,IF(AND(BT108&gt;=10.5,BT108&lt;=12.5),13,IF(AND(BT108&gt;=13,BT108&lt;=15),14,IF(AND(BT108&gt;=15.5,BT108&lt;=17.5),15,IF(AND(BT108&gt;=18,BT108&lt;=20),16,"Fuera de rango"))))))))))))))))))</f>
        <v>NORMA</v>
      </c>
      <c r="BW108" s="9" t="n">
        <v>-4.5</v>
      </c>
      <c r="BX108" s="10" t="n">
        <f aca="false">18.5- (0.3*H108)</f>
        <v>12.5</v>
      </c>
      <c r="BY108" s="10" t="n">
        <f aca="false">(BW108)-(BX108)</f>
        <v>-17</v>
      </c>
      <c r="BZ108" s="10" t="str">
        <f aca="false">IF(BY108="","",IF(BY108&lt;-27.5,"De -30 a -28",IF(BY108&lt;-25,"De -27,5 a -25,5",IF(BY108&lt;-22.5,"De -25 a -23",IF(BY108&lt;-20,"De -22,5 a -20,5",IF(BY108&lt;-17.5,"De -20 a -18",IF(BY108&lt;-15,"De -17,5 a -15,5",IF(BY108&lt;-12.5,"De -15 a -13",IF(BY108&lt;-10,"De -12,5 a -10,5",IF(BY108&lt;-7.5,"De -10 a -8",IF(BY108&lt;-5,"De -7,5 a -5,5",IF(BY108&lt;-2.5,"De -5 a -3",IF(BY108&lt;0,"De -2,5 a -0,5",IF(BY108&lt;2.5,"De 0 a 2",IF(BY108&lt;5,"De 2,5 a 4,5",IF(BY108&lt;7.5,"De 5 a 7",IF(BY108&lt;10,"De 7,5 a 9,5",IF(BY108&lt;12.5,"De 10 a 12",IF(BY108&lt;15,"De 12,5 a 14,5",IF(BY108&lt;17.5,"De 15 a 17",IF(BY108&lt;20,"De 17,5 a 19,5",IF(BY108&lt;22.5,"De 20 a 22",IF(BY108&lt;25,"De 22,5 a 24,5",IF(BY108&lt;27.5,"De 25 a 27","De 27,5 a 30"))))))))))))))))))))))))</f>
        <v>De -17,5 a -15,5</v>
      </c>
      <c r="CA108" s="12" t="n">
        <f aca="false">IF(BY108="","",IF(BY108&lt;=-28,1,IF(BY108&lt;=-25.5,2,IF(BY108&lt;=-23,3,IF(BY108&lt;=-20.5,4,IF(BY108&lt;=-18,5,IF(BY108&lt;=-15.5,6,IF(BY108&lt;=-13,7,IF(BY108&lt;=-10.5,8,IF(BY108&lt;=-8,9,IF(BY108&lt;=-5.5,10,IF(BY108&lt;=-3,11,IF(BY108&lt;=-0.5,12,IF(BY108&lt;=2,13,IF(BY108&lt;=4.5,14,IF(BY108&lt;=7,15,IF(BY108&lt;=9.5,16,IF(BY108&lt;=12,17,IF(BY108&lt;=14.5,18,IF(BY108&lt;=17,19,IF(BY108&lt;=19.5,20,IF(BY108&lt;=22,21,IF(BY108&lt;=24.5,22,IF(BY108&lt;=27,23,IF(BY108&lt;=30,24,"Fuera de rango")))))))))))))))))))))))))</f>
        <v>6</v>
      </c>
      <c r="CB108" s="9" t="n">
        <v>-4.5</v>
      </c>
      <c r="CC108" s="10" t="n">
        <f aca="false">18.5- (0.3*H108)</f>
        <v>12.5</v>
      </c>
      <c r="CD108" s="10" t="n">
        <f aca="false">(CB108)-(CC108)</f>
        <v>-17</v>
      </c>
      <c r="CE108" s="10" t="str">
        <f aca="false">IF(CD108="","",IF(CD108&lt;-27.5,"De -30 a -28",IF(CD108&lt;-25,"De -27,5 a -25,5",IF(CD108&lt;-22.5,"De -25 a -23",IF(CD108&lt;-20,"De -22,5 a -20,5",IF(CD108&lt;-17.5,"De -20 a -18",IF(CD108&lt;-15,"De -17,5 a -15,5",IF(CD108&lt;-12.5,"De -15 a -13",IF(CD108&lt;-10,"De -12,5 a -10,5",IF(CD108&lt;-7.5,"De -10 a -8",IF(CD108&lt;-5,"De -7,5 a -5,5",IF(CD108&lt;-2.5,"De -5 a -3",IF(CD108&lt;0,"De -2,5 a -0,5",IF(CD108&lt;=2,"De 0 a 2",IF(CD108&lt;=4.5,"De 2,5 a 4,5",IF(CD108&lt;=7,"De 5 a 7",IF(CD108&lt;=9.5,"De 7,5 a 9,5",IF(CD108&lt;=12,"De 10 a 12",IF(CD108&lt;=14.5,"De 12,5 a 14,5",IF(CD108&lt;=17,"De 15 a 17",IF(CD108&lt;=19.5,"De 17,5 a 19,5",IF(CD108&lt;=22,"De 20 a 22",IF(CD108&lt;=24.5,"De 22,5 a 24,5",IF(CD108&lt;=27,"De 25 a 27","De 27,5 a 30"))))))))))))))))))))))))</f>
        <v>De -17,5 a -15,5</v>
      </c>
      <c r="CF108" s="12" t="n">
        <f aca="false">IF(CD108="","",IF(CD108&lt;-27.5,1,IF(CD108&lt;-25,2,IF(CD108&lt;-22.5,3,IF(CD108&lt;-20,4,IF(CD108&lt;-17.5,5,IF(CD108&lt;-15,6,IF(CD108&lt;-12.5,7,IF(CD108&lt;-10,8,IF(CD108&lt;-7.5,9,IF(CD108&lt;-5,10,IF(CD108&lt;-2.5,11,IF(CD108&lt;0,12,IF(CD108&lt;2.5,13,IF(CD108&lt;5,14,IF(CD108&lt;7.5,15,IF(CD108&lt;10,16,IF(CD108&lt;12.5,17,IF(CD108&lt;15,18,IF(CD108&lt;17.5,19,IF(CD108&lt;20,20,IF(CD108&lt;22.5,21,IF(CD108&lt;25,22,IF(CD108&lt;27.5,23,24))))))))))))))))))))))))</f>
        <v>6</v>
      </c>
      <c r="CG108" s="9" t="n">
        <v>-2.25</v>
      </c>
      <c r="CH108" s="10" t="str">
        <f aca="false">IF(CG108="","",IF(AND(CG108&gt;=-10,CG108&lt;=-9.5),"-10 a -9,5",IF(AND(CG108&gt;-9.5,CG108&lt;=-8.5),"-9 a -8,5",IF(AND(CG108&gt;-8.5,CG108&lt;=-7.5),"-8 a -7,5",IF(AND(CG108&gt;-7.5,CG108&lt;=-6.5),"-7 a -6,5",IF(AND(CG108&gt;-6.5,CG108&lt;=-5.5),"-6 a -5,5",IF(AND(CG108&gt;-5.5,CG108&lt;=-4.5),"-5 a -4,5",IF(AND(CG108&gt;-4.5,CG108&lt;=-3.5),"-4 a -3,5",IF(AND(CG108&gt;-3.5,CG108&lt;=-2.5),"-3 a -2,5",IF(CG108=-2.25,"-2,25",IF(AND(CG108&gt;-2.5,CG108&lt;=-1.5),"-2 a -1,5",IF(AND(CG108&gt;-1.5,CG108&lt;=-0.5),"-1 a -0,5",IF(AND(CG108&gt;-0.5,CG108&lt;=0.5),"0 a 0,5",IF(AND(CG108&gt;0.5,CG108&lt;=1.5),"1 a 1,5",IF(AND(CG108&gt;1.5,CG108&lt;=2.5),"2 a 2,5",IF(AND(CG108&gt;2.5,CG108&lt;=3.5),"3 a 3,5",IF(AND(CG108&gt;3.5,CG108&lt;=4.5),"4 a 4,5",IF(AND(CG108&gt;4.5,CG108&lt;=5.5),"5 a 5,5",IF(AND(CG108&gt;5.5,CG108&lt;=6.5),"6 a 6,5",IF(AND(CG108&gt;6.5,CG108&lt;=7.5),"7 a 7,5",IF(AND(CG108&gt;7.5,CG108&lt;=8.5),"8 a 8,5",IF(AND(CG108&gt;8.5,CG108&lt;=9.5),"9 a 9,5",IF(CG108&gt;=10,"10","Fuera de rango")))))))))))))))))))))))</f>
        <v>-2,25</v>
      </c>
      <c r="CI108" s="11" t="str">
        <f aca="false">IF(CG108="","",IF(CG108=-2.25,"NORMA",IF(CG108&lt;=-9.5,1,IF(CG108&lt;=-8.5,2,IF(CG108&lt;=-7.5,3,IF(CG108&lt;=-6.5,4,IF(CG108&lt;=-5.5,5,IF(CG108&lt;=-4.5,6,IF(CG108&lt;=-3.5,7,IF(CG108&lt;=-2.5,8,IF(CG108&lt;=-1.5,9,IF(CG108&lt;=-0.5,10,IF(CG108&lt;=0.5,11,IF(CG108&lt;=1.5,12,IF(CG108&lt;=2.5,13,IF(CG108&lt;=3.5,14,IF(CG108&lt;=4.5,15,IF(CG108&lt;=5.5,16,IF(CG108&lt;=6.5,17,IF(CG108&lt;=7.5,18,IF(CG108&lt;=8.5,19,IF(CG108&lt;=9.5,20,IF(CG108=10,21,"Fuera de rango")))))))))))))))))))))))</f>
        <v>NORMA</v>
      </c>
      <c r="CJ108" s="9" t="n">
        <v>3</v>
      </c>
      <c r="CK108" s="10" t="str">
        <f aca="false">IF(CJ108="","",IF(AND(CJ108&gt;=-6,CJ108&lt;=-5.5),"-6 a -5,5",IF(AND(CJ108&gt;-5.5,CJ108&lt;=-4.5),"-5 a -4,5",IF(AND(CJ108&gt;-4.5,CJ108&lt;=-3.5),"-4 a -3,5",IF(AND(CJ108&gt;-3.5,CJ108&lt;=-2.5),"-3 a -2,5",IF(AND(CJ108&gt;-2.5,CJ108&lt;=-1.5),"-2 a -1,5",IF(AND(CJ108&gt;-1.5,CJ108&lt;=-0.5),"-1 a -0,5",IF(AND(CJ108&gt;-0.5,CJ108&lt;=0.5),"0 a 0,5",IF(AND(CJ108&gt;0.5,CJ108&lt;=1.5),"1 a 1,5",IF(AND(CJ108&gt;1.5,CJ108&lt;2.5),"2",IF(AND(CJ108&gt;=2.5,CJ108&lt;=3),"2,5 a 3",IF(AND(CJ108&gt;3,CJ108&lt;=4),"3,5 a 4",IF(AND(CJ108&gt;4,CJ108&lt;=5),"4,5 a 5",IF(AND(CJ108&gt;5,CJ108&lt;=6),"5,5 a 6",IF(AND(CJ108&gt;6,CJ108&lt;=7),"6,5 a 7",IF(AND(CJ108&gt;7,CJ108&lt;=8),"7,5 a 8",IF(AND(CJ108&gt;8,CJ108&lt;=9.5),"8,5 a 9,5",IF(CJ108=10,"10","Fuera de rango"))))))))))))))))))</f>
        <v>2,5 a 3</v>
      </c>
      <c r="CL108" s="11" t="n">
        <f aca="false">IF(CK108="","",IF(OR(CK108="-6 a -5,5",CK108="-6 - -5,5"),1,IF(OR(CK108="-5 a -4,5",CK108="-5 - -4,5"),2,IF(OR(CK108="-4 a -3,5",CK108="-4 - -3,5"),3,IF(OR(CK108="-3 a -2,5",CK108="-3 - -2,5"),4,IF(OR(CK108="-2 a -1,5",CK108="-2 - -1,5"),5,IF(OR(CK108="-1 a -0,5",CK108="-1 - -0,5"),6,IF(OR(CK108="0 a 0,5",CK108="0 - 0,5"),7,IF(OR(CK108="1 a 1,5",CK108="1 - 1,5"),8,IF(CK108="2","NORMA",IF(OR(CK108="2,5 a 3",CK108="2,5 - 3"),9,IF(OR(CK108="3,5 a 4",CK108="3,5 - 4"),10,IF(OR(CK108="4,5 a 5",CK108="4,5 - 5"),11,IF(OR(CK108="5,5 a 6",CK108="5,5 - 6"),12,IF(OR(CK108="6,5 a 7",CK108="6,5 - 7"),13,IF(OR(CK108="7,5 a 8",CK108="7,5 - 8"),14,IF(OR(CK108="8,5 a 9",CK108="8,5 - 9,5",CK108="9 a 9,5"),15,IF(CK108="10",15,IF(OR(CK108="0,5 a 1",CK108="0,5 - 1"),7,"Fuera de rango")))))))))))))))))))</f>
        <v>9</v>
      </c>
      <c r="CM108" s="10" t="n">
        <v>0</v>
      </c>
      <c r="CN108" s="10" t="str">
        <f aca="false">IF(CM108=0,"0", " ")</f>
        <v>0</v>
      </c>
      <c r="CO108" s="10" t="str">
        <f aca="false">IF(CM108&gt;0,"EME"," ")</f>
        <v> </v>
      </c>
      <c r="CP108" s="10" t="n">
        <v>0</v>
      </c>
      <c r="CQ108" s="10" t="str">
        <f aca="false">IF(CP108&gt;0,"0", " ")</f>
        <v> </v>
      </c>
      <c r="CR108" s="10" t="str">
        <f aca="false">IF(CP108&gt;0,"EME"," ")</f>
        <v> </v>
      </c>
      <c r="CS108" s="9" t="n">
        <v>0</v>
      </c>
      <c r="CT108" s="10" t="str">
        <f aca="false">IF(CS108&gt;0,"1", " ")</f>
        <v> </v>
      </c>
      <c r="CU108" s="10" t="str">
        <f aca="false">IF(CS108&gt;0,"HIP"," ")</f>
        <v> </v>
      </c>
      <c r="CV108" s="9" t="n">
        <v>0</v>
      </c>
      <c r="CW108" s="10" t="str">
        <f aca="false">IF(CV108&gt;0,"1", " ")</f>
        <v> </v>
      </c>
      <c r="CX108" s="10" t="str">
        <f aca="false">IF(CV108&gt;0,"HIP"," ")</f>
        <v> </v>
      </c>
      <c r="CY108" s="9" t="n">
        <v>-1.75</v>
      </c>
      <c r="CZ108" s="11" t="str">
        <f aca="false">IF(CY108&lt;0,"2"," ")</f>
        <v>2</v>
      </c>
      <c r="DA108" s="11" t="str">
        <f aca="false">IF(CY108&lt;0,"MIO"," ")</f>
        <v>MIO</v>
      </c>
      <c r="DB108" s="9" t="n">
        <v>-1.75</v>
      </c>
      <c r="DC108" s="11" t="str">
        <f aca="false">IF(DB108&lt;0,"2"," ")</f>
        <v>2</v>
      </c>
      <c r="DD108" s="11" t="str">
        <f aca="false">IF(DB108&lt;0,"MIO"," ")</f>
        <v>MIO</v>
      </c>
      <c r="DE108" s="9" t="n">
        <v>-0.75</v>
      </c>
      <c r="DF108" s="11" t="str">
        <f aca="false">IF(DE108&lt;0,"3"," ")</f>
        <v>3</v>
      </c>
      <c r="DG108" s="11" t="str">
        <f aca="false">IF(DE108&lt;0,"AST"," ")</f>
        <v>AST</v>
      </c>
      <c r="DH108" s="9" t="n">
        <v>0</v>
      </c>
      <c r="DI108" s="11" t="str">
        <f aca="false">IF(DH108&lt;0,"3"," ")</f>
        <v> </v>
      </c>
      <c r="DJ108" s="11" t="str">
        <f aca="false">IF(DH108&lt;0,"AST"," ")</f>
        <v> </v>
      </c>
      <c r="DK108" s="9" t="n">
        <v>0</v>
      </c>
      <c r="DL108" s="10" t="str">
        <f aca="false">IF(DK108&gt;0,"4"," ")</f>
        <v> </v>
      </c>
      <c r="DM108" s="10" t="str">
        <f aca="false">IF(DK108&gt;0,"PRE"," ")</f>
        <v> </v>
      </c>
      <c r="DN108" s="9" t="n">
        <v>0</v>
      </c>
      <c r="DO108" s="10" t="str">
        <f aca="false">IF(DN108&gt;0,"4"," ")</f>
        <v> </v>
      </c>
      <c r="DP108" s="10" t="str">
        <f aca="false">IF(DN108&gt;0,"PRE"," ")</f>
        <v> </v>
      </c>
      <c r="DQ108" s="12" t="n">
        <v>2</v>
      </c>
      <c r="DR108" s="12" t="n">
        <v>1</v>
      </c>
      <c r="DS108" s="12" t="str">
        <f aca="false">CONCATENATE(CO108,CU108,DA108,DG108,DM108)</f>
        <v>  MIOAST </v>
      </c>
      <c r="DT108" s="10" t="str">
        <f aca="false" t="array" ref="DT108">_xlfn.IFS(DS108="EME    ","0", DS108=" HIP   ","1", DS108="  MIO  ","2", DS108="   AST ","3", DS108="    PRE","4", DS108="EME   PRE","5", DS108=" HIP  PRE","6", DS108=" HIP AST ","7", DS108="  MIO PRE","8", DS108="  MIOAST ","9", DS108="   ASTPRE","10",DS108=" HIP ASTPRE","11", DS108="  MIOASTPRE","12", DS108="     ","0")</f>
        <v>9</v>
      </c>
      <c r="DU108" s="1" t="s">
        <v>154</v>
      </c>
      <c r="DV108" s="1" t="str">
        <f aca="false" t="array" ref="DV108">_xlfn.IFS(DU108="SI","2", DU108="NO","1")</f>
        <v>1</v>
      </c>
      <c r="DW108" s="10" t="n">
        <v>0</v>
      </c>
      <c r="DX108" s="11" t="str">
        <f aca="false">IF(DW108=0,"1","2")</f>
        <v>1</v>
      </c>
      <c r="DY108" s="11" t="str">
        <f aca="false" t="array" ref="DY108">_xlfn.IFS(DW108=0,"0", DW108=0.25, "1", DW108=0.5,"2", DW108=0.75,"3", DW108=1,"4",DW108=1.25,"5", DW108=1.5,"6", DW108=1.75,"7", DW108=2,"8")</f>
        <v>0</v>
      </c>
      <c r="DZ108" s="10" t="n">
        <v>0</v>
      </c>
      <c r="EA108" s="11" t="str">
        <f aca="false">IF(DZ108=0,"1","2")</f>
        <v>1</v>
      </c>
      <c r="EB108" s="11" t="str">
        <f aca="false" t="array" ref="EB108">_xlfn.IFS(DZ108=0,"0", DZ108=0.25, "1", DZ108=0.5,"2", DZ108=0.75,"3", DZ108=1,"4",DZ108=1.25,"5", DZ108=1.5,"6", DZ108=1.75,"7", DZ108=2,"8")</f>
        <v>0</v>
      </c>
      <c r="EC108" s="10" t="n">
        <v>0</v>
      </c>
      <c r="ED108" s="10" t="str">
        <f aca="false">IF(EC108=0,"1","2")</f>
        <v>1</v>
      </c>
      <c r="EE108" s="11" t="str">
        <f aca="false" t="array" ref="EE108">_xlfn.IFS(EC108=0,"0", EC108=-0.25, "1", EC108=-0.5,"2", EC108=-0.75,"3", EC108=-1,"4",EC108=-1.25,"5", EC108=-1.5,"6", EC108=-1.75,"7", EC108=-2,"8", EC108=-2.25,"9",EC108=-2.5,"10", EC108=-2.75,"11", EC108=-3,"12", EC108=-3.25,"13", EC108=-3.5,"14", EC108=-3.75,"15",EC108=-4,"16")</f>
        <v>0</v>
      </c>
      <c r="EF108" s="10" t="n">
        <v>0</v>
      </c>
      <c r="EG108" s="10" t="str">
        <f aca="false">IF(EF108=0,"1","2")</f>
        <v>1</v>
      </c>
      <c r="EH108" s="11" t="str">
        <f aca="false" t="array" ref="EH108">_xlfn.IFS(EF108=0,"0", EF108=-0.25, "1", EF108=-0.5,"2", EF108=-0.75,"3", EF108=-1,"4",EF108=-1.25,"5", EF108=-1.5,"6", EF108=-1.75,"7", EF108=-2,"8", EF108=-2.25,"9",EF108=-2.5,"10", EF108=-2.75,"11", EF108=-3,"12", EF108=-3.25,"13", EF108=-3.5,"14", EF108=-3.75,"15",EF108=-4,"16")</f>
        <v>0</v>
      </c>
      <c r="EI108" s="10" t="n">
        <v>0</v>
      </c>
      <c r="EJ108" s="11" t="str">
        <f aca="false">IF(EI108=0,"1","2")</f>
        <v>1</v>
      </c>
      <c r="EK108" s="11" t="str">
        <f aca="false" t="array" ref="EK108">_xlfn.IFS(EI108=0,"0", EI108=-0.25, "1", EI108=-0.5,"2", EI108=-0.75,"3", EI108=-1,"4",EI108=-1.25,"5", EI108=-1.5,"6", EI108=-1.75,"7", EI108=-2,"8", EI108=-2.25,"9", EI108=-2.25,"9",EI108=-2.5,"10", EI108=-2.75,"11", EI108=-3,"12", EI108=-3.25,"13", EI108=-3.5,"14", EI108=-3.75,"15",EI108=-4,"16", EI108=0.25, "17", EI108=0.5, "18")</f>
        <v>0</v>
      </c>
      <c r="EL108" s="10" t="n">
        <v>0</v>
      </c>
      <c r="EM108" s="11" t="str">
        <f aca="false">IF(EL108=0,"1","2")</f>
        <v>1</v>
      </c>
      <c r="EN108" s="11" t="str">
        <f aca="false" t="array" ref="EN108">_xlfn.IFS(EL108=0.25,"17",EL108=0.5,"18", EL108=0,"0", EL108=-0.25, "1", EL108=-0.5,"2", EL108=-0.75,"3", EL108=-1,"4",EL108=-1.25,"5", EL108=-1.5,"6", EL108=-1.75,"7", EL108=-2,"8",EL108= -2.25,"9",EL108=-2.5,"10",EL108= -2.75,"11",EL108= -3,"12",EL108= -3.25,"13",EL108= -3.5,"14",EL108= -3.75,"15",EL108=-4,"16")</f>
        <v>0</v>
      </c>
      <c r="EO108" s="10" t="n">
        <v>0</v>
      </c>
      <c r="EP108" s="11" t="str">
        <f aca="false">IF(EO108=0,"1","2")</f>
        <v>1</v>
      </c>
      <c r="EQ108" s="11" t="str">
        <f aca="false" t="array" ref="EQ108">_xlfn.IFS(EO108=0,"0", EO108=0.25, "1", EO108=0.5,"2", EO108=0.75,"3", EO108=1,"4",EO108=1.25,"5", EO108=1.5,"6", EO108=1.75,"7", EO108=2,"8", EO108=2.25,"9", EO108=2.25,"9",EO108=2.5,"10", EO108=2.75,"11", EO108=3,"12", EO108=3.25,"13", EO108=3.5,"14", EO108=3.75,"15",EO108=4,"16", EO108=-0.25, "17", bq=-0.5, "18")</f>
        <v>0</v>
      </c>
      <c r="ER108" s="10" t="n">
        <v>0</v>
      </c>
      <c r="ES108" s="11" t="str">
        <f aca="false">IF(ER108=0,"1","2")</f>
        <v>1</v>
      </c>
      <c r="ET108" s="11" t="str">
        <f aca="false" t="array" ref="ET108">_xlfn.IFS(ER108=0,"0", ER108=0.25, "1", ER108=0.5,"2", ER108=0.75,"3", ER108=1,"4",ER108=1.25,"5", ER108=1.5,"6", ER108=1.75,"7", ER108=2,"8", ER108=2.25,"9", ER108=2.25,"9",ER108=2.5,"10", ER108=2.75,"11", ER108=3,"12", ER108=3.25,"13", ER108=3.5,"14", ER108=3.75,"15",ER108=4,"16", ER108=-0.25, "17", bq=-0.5, "18")</f>
        <v>0</v>
      </c>
      <c r="EU108" s="13" t="n">
        <v>24</v>
      </c>
      <c r="EV108" s="14" t="str">
        <f aca="false">VLOOKUP(EU108,LEYENDA!$G$2:$H$8,2,TRUE())</f>
        <v>19-24</v>
      </c>
      <c r="EW108" s="14" t="str">
        <f aca="false" t="array" ref="EW108">_xlfn.IFS(EV108="0-5","1", EV108="6-12","2", EV108="13-18","3", EV108="19-24","4", EV108="25-36","5", EV108="37-48","6", EV108="49-60","7")</f>
        <v>4</v>
      </c>
    </row>
    <row r="109" customFormat="false" ht="13.5" hidden="false" customHeight="false" outlineLevel="0" collapsed="false">
      <c r="A109" s="41" t="n">
        <v>47</v>
      </c>
      <c r="B109" s="32" t="n">
        <v>6</v>
      </c>
      <c r="C109" s="33" t="n">
        <v>41038</v>
      </c>
      <c r="D109" s="6"/>
      <c r="E109" s="5" t="str">
        <f aca="false">VLOOKUP(A109,'286'!$A$3:$J$600,10,FALSE())</f>
        <v>VALERO DE BLAS, JUAN</v>
      </c>
      <c r="F109" s="4" t="str">
        <f aca="false">VLOOKUP(A109,'286'!$A$3:$I$1768,3,FALSE())</f>
        <v>VABLASJU</v>
      </c>
      <c r="G109" s="6" t="n">
        <f aca="false">VLOOKUP(A109,'286'!$A$3:$I$1768,4,FALSE())</f>
        <v>33303</v>
      </c>
      <c r="H109" s="7" t="n">
        <f aca="false">YEAR(C109)-YEAR(G109)</f>
        <v>21</v>
      </c>
      <c r="I109" s="1" t="str">
        <f aca="false">VLOOKUP(H109,LEYENDA!$C$2:$D$6,2,TRUE())</f>
        <v>13-24</v>
      </c>
      <c r="J109" s="5" t="str">
        <f aca="false">VLOOKUP(A109,'286'!$A$3:$I$1768,7,FALSE())</f>
        <v>H</v>
      </c>
      <c r="K109" s="8" t="str">
        <f aca="false">VLOOKUP(A109,'286'!$A$3:$I$1768,2,FALSE())</f>
        <v>OD</v>
      </c>
      <c r="L109" s="4" t="str">
        <f aca="false">VLOOKUP(A109,'286'!$A$3:$I$1768,8,FALSE())</f>
        <v>D</v>
      </c>
      <c r="M109" s="4" t="str">
        <f aca="false">VLOOKUP(A109,'286'!$A$3:$I$1768,9,FALSE())</f>
        <v>I</v>
      </c>
      <c r="N109" s="8" t="str">
        <f aca="false">IF(R109=O109, "MISMA","CONTRARIA")</f>
        <v>CONTRARIA</v>
      </c>
      <c r="O109" s="8" t="str">
        <f aca="false" t="array" ref="O109">_xlfn.IFS(L109="D","1", L109="I","2")</f>
        <v>1</v>
      </c>
      <c r="P109" s="8" t="str">
        <f aca="false" t="array" ref="P109">_xlfn.IFS(K109="OD","1", K109="OI","2")</f>
        <v>1</v>
      </c>
      <c r="Q109" s="1" t="str">
        <f aca="false" t="array" ref="Q109">_xlfn.IFS(J109="M","1", J109="H","2")</f>
        <v>2</v>
      </c>
      <c r="R109" s="8" t="str">
        <f aca="false" t="array" ref="R109">_xlfn.IFS(M109="D","1", M109="I","2")</f>
        <v>2</v>
      </c>
      <c r="S109" s="1" t="str">
        <f aca="false" t="array" ref="S109">_xlfn.IFS(N109="CONTRARIA", "1",N109= "MISMA","2")</f>
        <v>1</v>
      </c>
      <c r="T109" s="1" t="str">
        <f aca="false" t="array" ref="T109">_xlfn.IFS(I109="0-12","1", I109="13-24","2", I109="25-40","3", I109="41-60","4", I109="61-100","5")</f>
        <v>2</v>
      </c>
      <c r="U109" s="9" t="n">
        <v>0</v>
      </c>
      <c r="V109" s="1" t="str">
        <f aca="false">IF(U109="","",IF(AND(U109&gt;=-9,U109&lt;=-6.5),"-9 a -6,5",IF(AND(U109&gt;=-6,U109&lt;=-3.5),"-6 a -3,5",IF(AND(U109&gt;=-3,U109&lt;=-1),"-3 a -1",IF(U109=-0.5,"-0,5",IF(AND(U109&gt;=0,U109&lt;=2.5),"0 a 2,5",IF(AND(U109&gt;=3,U109&lt;=5.5),"3 a 5,5",IF(AND(U109&gt;=6,U109&lt;=8.5),"6 a 8,5",IF(AND(U109&gt;=9,U109&lt;=20),"9 a 20","Fuera de rango")))))))))</f>
        <v>0 a 2,5</v>
      </c>
      <c r="W109" s="11" t="n">
        <f aca="false">IF(V109="","",IF(V109="-9 a -6,5",2,IF(V109="-6 a -3,5",3,IF(V109="-3 a -1",4,IF(V109="-0,5","NORMA",IF(V109="0 a 2,5",5,IF(V109="3 a 5,5",6,IF(V109="6 a 8,5",7,IF(V109="9 a 20",8,"Fuera de rango")))))))))</f>
        <v>5</v>
      </c>
      <c r="X109" s="9" t="n">
        <v>0</v>
      </c>
      <c r="Y109" s="10" t="str">
        <f aca="false">IF(X109="","",IF(AND(X109&gt;=0,X109&lt;=4),"0 a 4",IF(AND(X109&gt;=4.5,X109&lt;=8.5),"4,5 a 8,5",IF(X109=9,"9",IF(AND(X109&gt;=9.5,X109&lt;=13),"9,5 a 13",IF(AND(X109&gt;=13.5,X109&lt;=20),"13,5 a 20",IF(AND(X109&gt;=20.5,X109&lt;=35),"20,5 a 35","Fuera de rango")))))))</f>
        <v>0 a 4</v>
      </c>
      <c r="Z109" s="11" t="n">
        <f aca="false">IF(Y109="","",IF(Y109="0 a 4",1,IF(Y109="4,5 a 8,5",2,IF(Y109="9","NORMA",IF(Y109="9,5 a 13",3,IF(Y109="13,5 a 20",4,IF(Y109="20,5 a 35",5,"Fuera de rango")))))))</f>
        <v>1</v>
      </c>
      <c r="AA109" s="9" t="n">
        <v>18</v>
      </c>
      <c r="AB109" s="10" t="str">
        <f aca="false">IF(AA109="","",IF(AND(AA109&gt;=0,AA109&lt;=9),"0 a 9",IF(AND(AA109&gt;=9.5,AA109&lt;=18.5),"9,5 a 18,5",IF(AA109=19,"19",IF(AND(AA109&gt;=19.5,AA109&lt;=28),"19,5 a 28",IF(AND(AA109&gt;=28.5,AA109&lt;=40),"28,5 a 40","Fuera de rango"))))))</f>
        <v>9,5 a 18,5</v>
      </c>
      <c r="AC109" s="11" t="n">
        <f aca="false" t="array" ref="AC109">_xlfn.IFS(AB109="","",AB109="0 a 9",1,AB109="9,5 a 18,5",2,AB109="19","NORMA",AB109="19,5 a 28",3,AB109="28,5 a 40",4,TRUE(),"Fuera de rango")</f>
        <v>2</v>
      </c>
      <c r="AD109" s="9" t="n">
        <v>10</v>
      </c>
      <c r="AE109" s="11" t="str">
        <f aca="false">IF(AD109="","",IF(AND(AD109&gt;=-10,AD109&lt;=0),"De -10 a 0",IF(AND(AD109&gt;=0.5,AD109&lt;=9.5),"0,5 a 9,5",IF(AD109=10,"10",IF(AND(AD109&gt;=10.5,AD109&lt;=20),"10,5 a 20",IF(AND(AD109&gt;=20.5,AD109&lt;=40),"20,5 a 40","Fuera de rango"))))))</f>
        <v>10</v>
      </c>
      <c r="AF109" s="12" t="str">
        <f aca="false">IF(AD109="","",IF(AND(AD109&gt;=-10,AD109&lt;=0),1,IF(AND(AD109&gt;=0.5,AD109&lt;=9.5),2,IF(AD109=10,"NORMA",IF(AND(AD109&gt;=10.5,AD109&lt;=20),3,IF(AND(AD109&gt;=20.5,AD109&lt;=40),4,""))))))</f>
        <v>NORMA</v>
      </c>
      <c r="AG109" s="9" t="n">
        <v>9</v>
      </c>
      <c r="AH109" s="11" t="str">
        <f aca="false">IF(AG109="","",IF(AND(AG109&gt;=0,AG109&lt;=4),"0 a 4",IF(AND(AG109&gt;=4.5,AG109&lt;=8.5),"4,5 a 8,5",IF(AG109=9,"9",IF(AND(AG109&gt;=9.5,AG109&lt;=13),"9,5 a 13",IF(AND(AG109&gt;=13.5,AG109&lt;=25),"13,5 a 25","Fuera de rango"))))))</f>
        <v>9</v>
      </c>
      <c r="AI109" s="11" t="str">
        <f aca="false">IF(AH109="","",IF(AH109="0 a 4",1,IF(AH109="4,5 a 8,5",2,IF(AH109="9","NORMA",IF(AH109="9,5 a 13",3,IF(AH109="13,5 a 25",4,""))))))</f>
        <v>NORMA</v>
      </c>
      <c r="AJ109" s="9" t="n">
        <v>5</v>
      </c>
      <c r="AK109" s="10" t="str">
        <f aca="false">IF(AJ109="","",IF(AND(AJ109&gt;=-15,AJ109&lt;=-10.5),"-15 a -10,5",IF(AND(AJ109&gt;=-10,AJ109&lt;=-4),"-10 a -4",IF(AND(AJ109&gt;=-4.5,AJ109&lt;=0),"-4,5 a 0",IF(AND(AJ109&gt;=0.5,AJ109&lt;=4.5),"0,5 a 4,5",IF(AJ109=5,"5",IF(AND(AJ109&gt;=5.5,AJ109&lt;=10),"5,5 a 10",IF(AND(AJ109&gt;=10.5,AJ109&lt;=20),"10,5 a 20","Fuera de rango"))))))))</f>
        <v>5</v>
      </c>
      <c r="AL109" s="11" t="str">
        <f aca="false">IF(AK109="","",IF(AK109="-15 a -10,5",1,IF(AK109="-10 a -4",2,IF(AK109="-4,5 a 0",3,IF(AK109="0,5 a 4,5",4,IF(AK109="5","NORMA",IF(AK109="5,5 a 10",5,IF(AK109="10,5 a 20",6,"Error"))))))))</f>
        <v>NORMA</v>
      </c>
      <c r="AM109" s="9" t="n">
        <v>0</v>
      </c>
      <c r="AN109" s="10" t="str">
        <f aca="false">IF(AM109="","",IF(AND(AM109&gt;=-7.5,AM109&lt;=-5.5),"-7,5 a -5,5",IF(AND(AM109&gt;=-5,AM109&lt;=-3),"-5 a -3",IF(AND(AM109&gt;=-2.5,AM109&lt;=-0.5),"-2,5 a -0,5",IF(AM109=0,"0,00",IF(AND(AM109&gt;=0.5,AM109&lt;=2.5),"0,5 a 2,5",IF(AND(AM109&gt;=3,AM109&lt;=5),"3 a 5",IF(AND(AM109&gt;=5.5,AM109&lt;=7.5),"5,5 a 7,5",IF(AND(AM109&gt;=8,AM109&lt;=10),"8 a 10","Fuera de rango")))))))))</f>
        <v>0,00</v>
      </c>
      <c r="AO109" s="11" t="str">
        <f aca="false">IF(AN109="","",IF(AN109="-7,5 a -5,5",1,IF(AN109="-5 a -3",2,IF(AN109="-2,5 a -0,5",3,IF(AN109="0,00","NORMA",IF(AN109="0,5 a 2,5",4,IF(AN109="3 a 5",5,IF(AN109="5,5 a 7,5",6,IF(AN109="8 a 10",7,"Error")))))))))</f>
        <v>NORMA</v>
      </c>
      <c r="AP109" s="9" t="n">
        <v>-3</v>
      </c>
      <c r="AQ109" s="10" t="str">
        <f aca="false">IF(AP109="","",IF(AND(AP109&gt;=-20,AP109&lt;=-9.5),"-20 a -9,5",IF(AND(AP109&gt;=-9,AP109&lt;=-6.5),"-9 a -6,5",IF(AP109=-6,"-6",IF(AND(AP109&gt;=-5.5,AP109&lt;=-3),"-5,5 a -3",IF(AND(AP109&gt;=-2.5,AP109&lt;=0),"-2,5 a 0",IF(AND(AP109&gt;=0.5,AP109&lt;=3),"0,5 a 3",IF(AND(AP109&gt;=3.5,AP109&lt;=6),"3,5 a 6",IF(AND(AP109&gt;=6.5,AP109&lt;=9),"6,5 a 9",IF(AND(AP109&gt;=9.5,AP109&lt;=20),"9,5 a 20","Fuera de rango"))))))))))</f>
        <v>-5,5 a -3</v>
      </c>
      <c r="AR109" s="11" t="n">
        <f aca="false">IF(AQ109="","",IF(AQ109="-20 a -9,5",1,IF(AQ109="-9 a -6,5",2,IF(AQ109="-6","NORMA",IF(AQ109="-5,5 a -3",3,IF(AQ109="-2,5 a 0",4,IF(AQ109="0,5 a 3",5,IF(AQ109="3,5 a 6",6,IF(AQ109="6,5 a 9",7,IF(AQ109="9,5 a 20",8,""))))))))))</f>
        <v>3</v>
      </c>
      <c r="AS109" s="9" t="n">
        <v>1</v>
      </c>
      <c r="AT109" s="10" t="str">
        <f aca="false">IF(AS109="","",IF(AND(AS109&gt;=-16,AS109&lt;=-14),"-16 a -14",IF(AND(AS109&gt;=-13.5,AS109&lt;=-11.5),"-13,5 a -11,5",IF(AND(AS109&gt;=-11,AS109&lt;=-9),"-11 a -9",IF(AND(AS109&gt;=-8.5,AS109&lt;=-6.5),"-8,5 a -6,5",IF(AND(AS109&gt;=-6,AS109&lt;=-4),"-6 a -4",IF(AND(AS109&gt;=-3.5,AS109&lt;=-1.5),"-3,5 a -1,5",IF(AND(AS109&gt;=-1,AS109&lt;=1),"-1 a 1",IF(AND(AS109&gt;=1.5,AS109&lt;=3.5),"1,5 a 3,5",IF(AND(AS109&gt;=4,AS109&lt;=6),"4 a 6",IF(AND(AS109&gt;=6.5,AS109&lt;=8.5),"6,5 a 8,5",IF(AND(AS109&gt;=9,AS109&lt;=11),"9 a 11",IF(AND(AS109&gt;=11.5,AS109&lt;=13.5),"11,5 a 13,5",IF(AND(AS109&gt;=14,AS109&lt;=16),"14 a 16",IF(AND(AS109&gt;=16.5,AS109&lt;=18.5),"16,5 a 18,5",IF(AND(AS109&gt;=19,AS109&lt;=21),"19 a 21","Fuera de rango"))))))))))))))))</f>
        <v>-1 a 1</v>
      </c>
      <c r="AU109" s="11" t="n">
        <f aca="false" t="array" ref="AU109">IF(AT109="","",_xlfn.IFS(AT109="-16 a -14",1,AT109="-13,5 a -11,5",2,AT109="-11 a -9",3,AT109="-8,5 a -6,5",4,AT109="-6 a -4",5,AT109="-3,5 a -1,5",6,AT109="-1 a 1",7,AT109="1,5 a 3,5",8,AT109="4 a 6","NORMA",AT109="6,5 a 8,5",9,AT109="9 a 11",10,AT109="11,5 a 13,5",11,AT109="14 a 16",12,AT109="16,5 a 18,5",13,AT109="19 a 21",14,TRUE(),""))</f>
        <v>7</v>
      </c>
      <c r="AV109" s="9" t="n">
        <v>1.5</v>
      </c>
      <c r="AW109" s="10" t="str">
        <f aca="false">IF(AV109="","",IF(AND(AV109&gt;=-1,AV109&lt;=-0.5),"-1 a -0,5",IF(AND(AV109&gt;-0.5,AV109&lt;=0),"De -0,5 a 0",IF(AND(AV109&gt;=0.25,AV109&lt;=0.75),"0,25 a 0,75",IF(AND(AV109&gt;=1,AV109&lt;=1.5),"1 a 1,5",IF(AND(AV109&gt;=1.75,AV109&lt;=2.25),"1,75 a 2,25",IF(AND(AV109&gt;=2.5,AV109&lt;=3),"2,5 a 3",IF(AND(AV109&gt;=3.25,AV109&lt;=3.75),"3,25 a 3,75","Fuera de rango"))))))))</f>
        <v>1 a 1,5</v>
      </c>
      <c r="AX109" s="11" t="n">
        <f aca="false">IF(AW109="","",IF(OR(AW109="-1 a -0,5",AW109="-1 a -0.5"),1,IF(OR(AW109="De -0,5 a 0",AW109="-0,5 a 0",AW109="De -0.5 a 0"),2,IF(OR(AW109="0,25 a 0,75",AW109="0.25 a 0.75"),"NORMA",IF(OR(AW109="1 a 1,5",AW109="1 a 1.5"),3,IF(OR(AW109="1,75 a 2,25",AW109="1.75 a 2.25"),4,IF(OR(AW109="2,5 a 3",AW109="2.5 a 3"),5,IF(OR(AW109="3,25 a 3,75",AW109="3.25 a 3.75"),6,""))))))))</f>
        <v>3</v>
      </c>
      <c r="AY109" s="9" t="n">
        <v>-8</v>
      </c>
      <c r="AZ109" s="10" t="str">
        <f aca="false">IF(AY109="","",IF(AND(AY109&gt;=-20,AY109&lt;=-9.5),"-20 a -9,5",IF(AND(AY109&gt;=-9,AY109&lt;=-6.5),"-9 a -6,5",IF(AY109=-6,"-6",IF(AND(AY109&gt;=-5.5,AY109&lt;=-3),"-5,5 a -3",IF(AND(AY109&gt;=-2.5,AY109&lt;=0),"-2,5 a 0",IF(AND(AY109&gt;=0.5,AY109&lt;=3),"0,5 a 3",IF(AND(AY109&gt;=3.5,AY109&lt;=6),"3,5 a 6","Fuera de rango"))))))))</f>
        <v>-9 a -6,5</v>
      </c>
      <c r="BA109" s="11" t="n">
        <f aca="false">IF(AZ109="","",IF(AZ109="-20 a -9,5",1,IF(AZ109="-9 a -6,5",2,IF(AZ109="-6","NORMA",IF(AZ109="-5,5 a -3",3,IF(AZ109="-2,5 a 0",4,IF(AZ109="0,5 a 3",5,IF(AZ109="3,5 a 6",6,""))))))))</f>
        <v>2</v>
      </c>
      <c r="BB109" s="9" t="n">
        <v>0</v>
      </c>
      <c r="BC109" s="10" t="str">
        <f aca="false" t="array" ref="BC109">IF(BB109="","",_xlfn.IFS(AND(BB109&gt;=0,BB109&lt;=2),"0 a 2",AND(BB109&gt;=2.5,BB109&lt;=4.5),"2,5 a 4,5",AND(BB109&gt;=5,BB109&lt;=7),"5 a 7",AND(BB109&gt;=7.5,BB109&lt;=9.5),"7,5 a 9,5",AND(BB109&gt;=10,BB109&lt;=12),"10 a 12",AND(BB109&gt;=12.5,BB109&lt;=14.5),"12,5 a 14,5",BB109=15,"15",AND(BB109&gt;=15.5,BB109&lt;=17.5),"15,5 a 17,5",AND(BB109&gt;=18,BB109&lt;=20),"18 a 20",AND(BB109&gt;=20.5,BB109&lt;=22.5),"20,5 a 22,5",AND(BB109&gt;=23,BB109&lt;=25),"23 a 25",TRUE(),"Fuera de rango"))</f>
        <v>0 a 2</v>
      </c>
      <c r="BD109" s="11" t="n">
        <f aca="false" t="array" ref="BD109">IF(BC109="","",_xlfn.IFS(BC109="0 a 2",1,BC109="2,5 a 4,5",2,BC109="5 a 7",3,BC109="7,5 a 9,5",4,BC109="10 a 12",5,BC109="12,5 a 14,5",6,BC109="15","NORMA",BC109="15,5 a 17,5",7,BC109="18 a 20",8,BC109="20,5 a 22,5",9,BC109="23 a 25",10,TRUE(),"Fuera de rango"))</f>
        <v>1</v>
      </c>
      <c r="BE109" s="9" t="n">
        <v>15</v>
      </c>
      <c r="BF109" s="10" t="str">
        <f aca="false">IF(BE109="","",IF(AND(BE109&gt;=-20,BE109&lt;=-10),"-20 a -10",IF(AND(BE109&gt;=-9.5,BE109&lt;=0.5),"-9,5 a 0,5",IF(AND(BE109&gt;=1,BE109&lt;=11),"1 a 11",IF(AND(BE109&gt;=11.5,BE109&lt;=20.5),"11,5 a 20,5",IF(BE109=21,"21",IF(AND(BE109&gt;=21.5,BE109&lt;=31.5),"21,5 a 31,5",IF(AND(BE109&gt;=32,BE109&lt;=42),"32 a 42","Fuera de rango"))))))))</f>
        <v>11,5 a 20,5</v>
      </c>
      <c r="BG109" s="11" t="n">
        <f aca="false">IF(BF109="","",IF(BF109="-20 a -10",1,IF(BF109="-9,5 a 0,5",2,IF(BF109="1 a 11",3,IF(BF109="11,5 a 20,5",4,IF(BF109="21","NORMA",IF(BF109="21,5 a 31,5",5,IF(BF109="32 a 42",6,""))))))))</f>
        <v>4</v>
      </c>
      <c r="BH109" s="9" t="n">
        <v>9</v>
      </c>
      <c r="BI109" s="10" t="str">
        <f aca="false">IF(BH109="","",IF(AND(BH109&gt;=-20,BH109&lt;=-15),"-20 a -15",IF(AND(BH109&gt;=-14.5,BH109&lt;=-9.5),"-14,5 a -9,5",IF(AND(BH109&gt;=-9,BH109&lt;=-4),"-9 a -4",IF(AND(BH109&gt;=-3.5,BH109&lt;=2.5),"-3,5 a 2,5",IF(AND(BH109&gt;=3,BH109&lt;=8),"3 a 8",IF(AND(BH109&gt;=8.5,BH109&lt;=14.5),"8,5 a 14,5",IF(BH109=15,"15",IF(AND(BH109&gt;=15.5,BH109&lt;=20.5),"15,5 a 20,5",IF(AND(BH109&gt;=21,BH109&lt;=26),"21 a 26","Fuera de rango"))))))))))</f>
        <v>8,5 a 14,5</v>
      </c>
      <c r="BJ109" s="11" t="n">
        <f aca="false">IF(BI109="","",IF(BI109="-20 a -15",1,IF(BI109="-14,5 a -9,5",2,IF(BI109="-9 a -4",3,IF(BI109="-3,5 a 2,5",4,IF(BI109="3 a 8",5,IF(BI109="8,5 a 14,5",6,IF(BI109="15","NORMA",IF(BI109="15,5 a 20,5",7,IF(BI109="21 a 26",8,IF(BI109="26,5 a 31,5",9,"")))))))))))</f>
        <v>6</v>
      </c>
      <c r="BK109" s="9" t="n">
        <v>0</v>
      </c>
      <c r="BL109" s="10" t="str">
        <f aca="false">IF(BK109="","",IF(AND(BK109&gt;=0,BK109&lt;=2),"0 - 2",IF(AND(BK109&gt;=2.5,BK109&lt;=4.5),"2,5 - 4,5",IF(AND(BK109&gt;=5,BK109&lt;=7),"5 - 7",IF(AND(BK109&gt;=7.5,BK109&lt;=9.5),"7,5 - 9,5",IF(AND(BK109&gt;=10,BK109&lt;=12),"10 - 12",IF(AND(BK109&gt;=12.5,BK109&lt;=13.5),"12,5 - 13,5",IF(BK109=14,"14",IF(AND(BK109&gt;=14.5,BK109&lt;=16.5),"14,5 - 16,5",IF(AND(BK109&gt;=17,BK109&lt;=19),"17 - 19",IF(AND(BK109&gt;=19.5,BK109&lt;=21.5),"19,5 - 21,5",IF(AND(BK109&gt;=22,BK109&lt;=24),"22 - 24",IF(AND(BK109&gt;=24.5,BK109&lt;=26.5),"24,5 - 26,5",IF(AND(BK109&gt;=27,BK109&lt;=29),"27 - 29",IF(AND(BK109&gt;=29.5,BK109&lt;=30),"29,5 - 30","Fuera de rango")))))))))))))))</f>
        <v>0 - 2</v>
      </c>
      <c r="BM109" s="11" t="n">
        <f aca="false">IF(BL109="","",IF(BL109="0 - 2",1,IF(BL109="2,5 - 4,5",2,IF(BL109="5 - 7",3,IF(BL109="7,5 - 9,5",4,IF(BL109="10 - 12",5,IF(BL109="12,5 - 13,5",6,IF(BL109="14","NORMA",IF(BL109="14,5 - 16,5",7,IF(BL109="17 - 19",8,IF(BL109="19,5 - 21,5",9,IF(BL109="22 - 24",10,IF(BL109="24,5 - 26,5",11,IF(BL109="27 - 29",12,IF(BL109="29,5 - 30",13,"")))))))))))))))</f>
        <v>1</v>
      </c>
      <c r="BN109" s="9" t="n">
        <v>16</v>
      </c>
      <c r="BO109" s="10" t="str">
        <f aca="false">IF(BN109="","",IF(AND(BN109&gt;=-20,BN109&lt;=-10),"-20 a -10",IF(AND(BN109&gt;=-9.5,BN109&lt;=0.5),"-9,5 a 0,5",IF(AND(BN109&gt;=1,BN109&lt;=11),"1 a 11",IF(AND(BN109&gt;=11.5,BN109&lt;=21.5),"11,5 a 21,5",IF(BN109=22,"22",IF(AND(BN109&gt;=22.5,BN109&lt;=32.5),"22,5 a 32,5",IF(AND(BN109&gt;=33,BN109&lt;=43),"33 a 43","Fuera de rango"))))))))</f>
        <v>11,5 a 21,5</v>
      </c>
      <c r="BP109" s="11" t="n">
        <f aca="false">IF(BO109="","",IF(BO109="-20 a -10",1,IF(BO109="-9,5 a 0,5",2,IF(BO109="1 a 11",3,IF(BO109="11,5 a 21,5",4,IF(BO109="22","NORMA",IF(BO109="22,5 a 32,5",5,IF(BO109="33 a 43",6,""))))))))</f>
        <v>4</v>
      </c>
      <c r="BQ109" s="9" t="n">
        <v>9</v>
      </c>
      <c r="BR109" s="10" t="str">
        <f aca="false">IF(BQ109="","",IF(AND(BQ109&gt;=-20,BQ109&lt;=-15),"-20 a -15",IF(AND(BQ109&gt;=-14.5,BQ109&lt;=-9.5),"-14,5 a -9,5",IF(AND(BQ109&gt;=-9,BQ109&lt;=-4),"-9 a -4",IF(AND(BQ109&gt;=-3.5,BQ109&lt;=2.5),"-3,5 a 2,5",IF(AND(BQ109&gt;=3,BQ109&lt;=8),"3 a 8",IF(AND(BQ109&gt;=8.5,BQ109&lt;=13.5),"8,5 a 13,5",IF(AND(BQ109&gt;=14,BQ109&lt;=17.5),"14 a 17,5",IF(BQ109=18,"18",IF(AND(BQ109&gt;=18.5,BQ109&lt;=23.5),"18,5 a 23,5",IF(AND(BQ109&gt;=24,BQ109&lt;=29),"24 a 29",IF(AND(BQ109&gt;=29.5,BQ109&lt;=34.5),"29,5 a 34,5",IF(AND(BQ109&gt;=35,BQ109&lt;=40),"35 a 40","Fuera de rango")))))))))))))</f>
        <v>8,5 a 13,5</v>
      </c>
      <c r="BS109" s="11" t="n">
        <f aca="false">IF(BR109="","",IF(BR109="-20 a -15",1,IF(BR109="-14,5 a -9,5",2,IF(BR109="-9 a -4",3,IF(BR109="-3,5 a 2,5",4,IF(BR109="3 a 8",5,IF(BR109="8,5 a 13,5",6,IF(BR109="14 a 17,5",7,IF(BR109="18","NORMA",IF(BR109="18,5 a 23,5",8,IF(BR109="24 a 29",9,IF(BR109="29,5 a 34,5",10,IF(BR109="35 a 40",11,"")))))))))))))</f>
        <v>6</v>
      </c>
      <c r="BT109" s="9" t="n">
        <v>0</v>
      </c>
      <c r="BU109" s="10" t="str">
        <f aca="false">IF(BT109="","",IF(AND(BT109&gt;=-20,BT109&lt;=-18),"-20 a -18",IF(AND(BT109&gt;=-17.5,BT109&lt;=-15.5),"-17,5 a -15,5",IF(AND(BT109&gt;=-15,BT109&lt;=-13),"-15 a -13",IF(AND(BT109&gt;=-12.5,BT109&lt;=-10.5),"-12,5 a -10,5",IF(AND(BT109&gt;=-10,BT109&lt;=-8),"-10 a -8",IF(AND(BT109&gt;=-7.5,BT109&lt;=-5.5),"-7,5 a -5,5",IF(AND(BT109&gt;=-5,BT109&lt;=-3),"-5 a -3",IF(AND(BT109&gt;=-2.5,BT109&lt;=-0.5),"-2,5 a -0,5",IF(BT109=0,"0",IF(AND(BT109&gt;=0.5,BT109&lt;=2.5),"0,5 a 2,5",IF(AND(BT109&gt;=3,BT109&lt;=5),"3 a 5",IF(AND(BT109&gt;=5.5,BT109&lt;=7.5),"5,5 a 7,5",IF(AND(BT109&gt;=8,BT109&lt;=10),"8 a 10",IF(AND(BT109&gt;=10.5,BT109&lt;=12.5),"10,5 a 12,5",IF(AND(BT109&gt;=13,BT109&lt;=15),"13 a 15",IF(AND(BT109&gt;=15.5,BT109&lt;=17.5),"15,5 a 17,5",IF(AND(BT109&gt;=18,BT109&lt;=20),"18 a 20","Fuera de rango"))))))))))))))))))</f>
        <v>0</v>
      </c>
      <c r="BV109" s="11" t="str">
        <f aca="false">IF(BT109="","",IF(BT109=0,"NORMA",IF(AND(BT109&gt;=-20,BT109&lt;=-18),2,IF(AND(BT109&gt;=-17.5,BT109&lt;=-15.5),2,IF(AND(BT109&gt;=-15,BT109&lt;=-13),3,IF(AND(BT109&gt;=-12.5,BT109&lt;=-10.5),4,IF(AND(BT109&gt;=-10,BT109&lt;=-8),5,IF(AND(BT109&gt;=-7.5,BT109&lt;=-5.5),6,IF(AND(BT109&gt;=-5,BT109&lt;=-3),7,IF(AND(BT109&gt;=-2.5,BT109&lt;=-0.5),8,IF(AND(BT109&gt;=0.5,BT109&lt;=2.5),9,IF(AND(BT109&gt;=3,BT109&lt;=5),10,IF(AND(BT109&gt;=5.5,BT109&lt;=7.5),11,IF(AND(BT109&gt;=8,BT109&lt;=10),12,IF(AND(BT109&gt;=10.5,BT109&lt;=12.5),13,IF(AND(BT109&gt;=13,BT109&lt;=15),14,IF(AND(BT109&gt;=15.5,BT109&lt;=17.5),15,IF(AND(BT109&gt;=18,BT109&lt;=20),16,"Fuera de rango"))))))))))))))))))</f>
        <v>NORMA</v>
      </c>
      <c r="BW109" s="9" t="n">
        <v>-4.5</v>
      </c>
      <c r="BX109" s="10" t="n">
        <f aca="false">18.5- (0.3*H109)</f>
        <v>12.2</v>
      </c>
      <c r="BY109" s="10" t="n">
        <f aca="false">(BW109)-(BX109)</f>
        <v>-16.7</v>
      </c>
      <c r="BZ109" s="10" t="str">
        <f aca="false">IF(BY109="","",IF(BY109&lt;-27.5,"De -30 a -28",IF(BY109&lt;-25,"De -27,5 a -25,5",IF(BY109&lt;-22.5,"De -25 a -23",IF(BY109&lt;-20,"De -22,5 a -20,5",IF(BY109&lt;-17.5,"De -20 a -18",IF(BY109&lt;-15,"De -17,5 a -15,5",IF(BY109&lt;-12.5,"De -15 a -13",IF(BY109&lt;-10,"De -12,5 a -10,5",IF(BY109&lt;-7.5,"De -10 a -8",IF(BY109&lt;-5,"De -7,5 a -5,5",IF(BY109&lt;-2.5,"De -5 a -3",IF(BY109&lt;0,"De -2,5 a -0,5",IF(BY109&lt;2.5,"De 0 a 2",IF(BY109&lt;5,"De 2,5 a 4,5",IF(BY109&lt;7.5,"De 5 a 7",IF(BY109&lt;10,"De 7,5 a 9,5",IF(BY109&lt;12.5,"De 10 a 12",IF(BY109&lt;15,"De 12,5 a 14,5",IF(BY109&lt;17.5,"De 15 a 17",IF(BY109&lt;20,"De 17,5 a 19,5",IF(BY109&lt;22.5,"De 20 a 22",IF(BY109&lt;25,"De 22,5 a 24,5",IF(BY109&lt;27.5,"De 25 a 27","De 27,5 a 30"))))))))))))))))))))))))</f>
        <v>De -17,5 a -15,5</v>
      </c>
      <c r="CA109" s="12" t="n">
        <f aca="false">IF(BY109="","",IF(BY109&lt;=-28,1,IF(BY109&lt;=-25.5,2,IF(BY109&lt;=-23,3,IF(BY109&lt;=-20.5,4,IF(BY109&lt;=-18,5,IF(BY109&lt;=-15.5,6,IF(BY109&lt;=-13,7,IF(BY109&lt;=-10.5,8,IF(BY109&lt;=-8,9,IF(BY109&lt;=-5.5,10,IF(BY109&lt;=-3,11,IF(BY109&lt;=-0.5,12,IF(BY109&lt;=2,13,IF(BY109&lt;=4.5,14,IF(BY109&lt;=7,15,IF(BY109&lt;=9.5,16,IF(BY109&lt;=12,17,IF(BY109&lt;=14.5,18,IF(BY109&lt;=17,19,IF(BY109&lt;=19.5,20,IF(BY109&lt;=22,21,IF(BY109&lt;=24.5,22,IF(BY109&lt;=27,23,IF(BY109&lt;=30,24,"Fuera de rango")))))))))))))))))))))))))</f>
        <v>6</v>
      </c>
      <c r="CB109" s="9" t="n">
        <v>-4.5</v>
      </c>
      <c r="CC109" s="10" t="n">
        <f aca="false">18.5- (0.3*H109)</f>
        <v>12.2</v>
      </c>
      <c r="CD109" s="10" t="n">
        <f aca="false">(CB109)-(CC109)</f>
        <v>-16.7</v>
      </c>
      <c r="CE109" s="10" t="str">
        <f aca="false">IF(CD109="","",IF(CD109&lt;-27.5,"De -30 a -28",IF(CD109&lt;-25,"De -27,5 a -25,5",IF(CD109&lt;-22.5,"De -25 a -23",IF(CD109&lt;-20,"De -22,5 a -20,5",IF(CD109&lt;-17.5,"De -20 a -18",IF(CD109&lt;-15,"De -17,5 a -15,5",IF(CD109&lt;-12.5,"De -15 a -13",IF(CD109&lt;-10,"De -12,5 a -10,5",IF(CD109&lt;-7.5,"De -10 a -8",IF(CD109&lt;-5,"De -7,5 a -5,5",IF(CD109&lt;-2.5,"De -5 a -3",IF(CD109&lt;0,"De -2,5 a -0,5",IF(CD109&lt;=2,"De 0 a 2",IF(CD109&lt;=4.5,"De 2,5 a 4,5",IF(CD109&lt;=7,"De 5 a 7",IF(CD109&lt;=9.5,"De 7,5 a 9,5",IF(CD109&lt;=12,"De 10 a 12",IF(CD109&lt;=14.5,"De 12,5 a 14,5",IF(CD109&lt;=17,"De 15 a 17",IF(CD109&lt;=19.5,"De 17,5 a 19,5",IF(CD109&lt;=22,"De 20 a 22",IF(CD109&lt;=24.5,"De 22,5 a 24,5",IF(CD109&lt;=27,"De 25 a 27","De 27,5 a 30"))))))))))))))))))))))))</f>
        <v>De -17,5 a -15,5</v>
      </c>
      <c r="CF109" s="12" t="n">
        <f aca="false">IF(CD109="","",IF(CD109&lt;-27.5,1,IF(CD109&lt;-25,2,IF(CD109&lt;-22.5,3,IF(CD109&lt;-20,4,IF(CD109&lt;-17.5,5,IF(CD109&lt;-15,6,IF(CD109&lt;-12.5,7,IF(CD109&lt;-10,8,IF(CD109&lt;-7.5,9,IF(CD109&lt;-5,10,IF(CD109&lt;-2.5,11,IF(CD109&lt;0,12,IF(CD109&lt;2.5,13,IF(CD109&lt;5,14,IF(CD109&lt;7.5,15,IF(CD109&lt;10,16,IF(CD109&lt;12.5,17,IF(CD109&lt;15,18,IF(CD109&lt;17.5,19,IF(CD109&lt;20,20,IF(CD109&lt;22.5,21,IF(CD109&lt;25,22,IF(CD109&lt;27.5,23,24))))))))))))))))))))))))</f>
        <v>6</v>
      </c>
      <c r="CG109" s="9" t="n">
        <v>-2.75</v>
      </c>
      <c r="CH109" s="10" t="str">
        <f aca="false">IF(CG109="","",IF(AND(CG109&gt;=-10,CG109&lt;=-9.5),"-10 a -9,5",IF(AND(CG109&gt;-9.5,CG109&lt;=-8.5),"-9 a -8,5",IF(AND(CG109&gt;-8.5,CG109&lt;=-7.5),"-8 a -7,5",IF(AND(CG109&gt;-7.5,CG109&lt;=-6.5),"-7 a -6,5",IF(AND(CG109&gt;-6.5,CG109&lt;=-5.5),"-6 a -5,5",IF(AND(CG109&gt;-5.5,CG109&lt;=-4.5),"-5 a -4,5",IF(AND(CG109&gt;-4.5,CG109&lt;=-3.5),"-4 a -3,5",IF(AND(CG109&gt;-3.5,CG109&lt;=-2.5),"-3 a -2,5",IF(CG109=-2.25,"-2,25",IF(AND(CG109&gt;-2.5,CG109&lt;=-1.5),"-2 a -1,5",IF(AND(CG109&gt;-1.5,CG109&lt;=-0.5),"-1 a -0,5",IF(AND(CG109&gt;-0.5,CG109&lt;=0.5),"0 a 0,5",IF(AND(CG109&gt;0.5,CG109&lt;=1.5),"1 a 1,5",IF(AND(CG109&gt;1.5,CG109&lt;=2.5),"2 a 2,5",IF(AND(CG109&gt;2.5,CG109&lt;=3.5),"3 a 3,5",IF(AND(CG109&gt;3.5,CG109&lt;=4.5),"4 a 4,5",IF(AND(CG109&gt;4.5,CG109&lt;=5.5),"5 a 5,5",IF(AND(CG109&gt;5.5,CG109&lt;=6.5),"6 a 6,5",IF(AND(CG109&gt;6.5,CG109&lt;=7.5),"7 a 7,5",IF(AND(CG109&gt;7.5,CG109&lt;=8.5),"8 a 8,5",IF(AND(CG109&gt;8.5,CG109&lt;=9.5),"9 a 9,5",IF(CG109&gt;=10,"10","Fuera de rango")))))))))))))))))))))))</f>
        <v>-3 a -2,5</v>
      </c>
      <c r="CI109" s="11" t="n">
        <f aca="false">IF(CG109="","",IF(CG109=-2.25,"NORMA",IF(CG109&lt;=-9.5,1,IF(CG109&lt;=-8.5,2,IF(CG109&lt;=-7.5,3,IF(CG109&lt;=-6.5,4,IF(CG109&lt;=-5.5,5,IF(CG109&lt;=-4.5,6,IF(CG109&lt;=-3.5,7,IF(CG109&lt;=-2.5,8,IF(CG109&lt;=-1.5,9,IF(CG109&lt;=-0.5,10,IF(CG109&lt;=0.5,11,IF(CG109&lt;=1.5,12,IF(CG109&lt;=2.5,13,IF(CG109&lt;=3.5,14,IF(CG109&lt;=4.5,15,IF(CG109&lt;=5.5,16,IF(CG109&lt;=6.5,17,IF(CG109&lt;=7.5,18,IF(CG109&lt;=8.5,19,IF(CG109&lt;=9.5,20,IF(CG109=10,21,"Fuera de rango")))))))))))))))))))))))</f>
        <v>8</v>
      </c>
      <c r="CJ109" s="9" t="n">
        <v>3</v>
      </c>
      <c r="CK109" s="10" t="str">
        <f aca="false">IF(CJ109="","",IF(AND(CJ109&gt;=-6,CJ109&lt;=-5.5),"-6 a -5,5",IF(AND(CJ109&gt;-5.5,CJ109&lt;=-4.5),"-5 a -4,5",IF(AND(CJ109&gt;-4.5,CJ109&lt;=-3.5),"-4 a -3,5",IF(AND(CJ109&gt;-3.5,CJ109&lt;=-2.5),"-3 a -2,5",IF(AND(CJ109&gt;-2.5,CJ109&lt;=-1.5),"-2 a -1,5",IF(AND(CJ109&gt;-1.5,CJ109&lt;=-0.5),"-1 a -0,5",IF(AND(CJ109&gt;-0.5,CJ109&lt;=0.5),"0 a 0,5",IF(AND(CJ109&gt;0.5,CJ109&lt;=1.5),"1 a 1,5",IF(AND(CJ109&gt;1.5,CJ109&lt;2.5),"2",IF(AND(CJ109&gt;=2.5,CJ109&lt;=3),"2,5 a 3",IF(AND(CJ109&gt;3,CJ109&lt;=4),"3,5 a 4",IF(AND(CJ109&gt;4,CJ109&lt;=5),"4,5 a 5",IF(AND(CJ109&gt;5,CJ109&lt;=6),"5,5 a 6",IF(AND(CJ109&gt;6,CJ109&lt;=7),"6,5 a 7",IF(AND(CJ109&gt;7,CJ109&lt;=8),"7,5 a 8",IF(AND(CJ109&gt;8,CJ109&lt;=9.5),"8,5 a 9,5",IF(CJ109=10,"10","Fuera de rango"))))))))))))))))))</f>
        <v>2,5 a 3</v>
      </c>
      <c r="CL109" s="11" t="n">
        <f aca="false">IF(CK109="","",IF(OR(CK109="-6 a -5,5",CK109="-6 - -5,5"),1,IF(OR(CK109="-5 a -4,5",CK109="-5 - -4,5"),2,IF(OR(CK109="-4 a -3,5",CK109="-4 - -3,5"),3,IF(OR(CK109="-3 a -2,5",CK109="-3 - -2,5"),4,IF(OR(CK109="-2 a -1,5",CK109="-2 - -1,5"),5,IF(OR(CK109="-1 a -0,5",CK109="-1 - -0,5"),6,IF(OR(CK109="0 a 0,5",CK109="0 - 0,5"),7,IF(OR(CK109="1 a 1,5",CK109="1 - 1,5"),8,IF(CK109="2","NORMA",IF(OR(CK109="2,5 a 3",CK109="2,5 - 3"),9,IF(OR(CK109="3,5 a 4",CK109="3,5 - 4"),10,IF(OR(CK109="4,5 a 5",CK109="4,5 - 5"),11,IF(OR(CK109="5,5 a 6",CK109="5,5 - 6"),12,IF(OR(CK109="6,5 a 7",CK109="6,5 - 7"),13,IF(OR(CK109="7,5 a 8",CK109="7,5 - 8"),14,IF(OR(CK109="8,5 a 9",CK109="8,5 - 9,5",CK109="9 a 9,5"),15,IF(CK109="10",15,IF(OR(CK109="0,5 a 1",CK109="0,5 - 1"),7,"Fuera de rango")))))))))))))))))))</f>
        <v>9</v>
      </c>
      <c r="CM109" s="10" t="n">
        <v>0</v>
      </c>
      <c r="CN109" s="10" t="str">
        <f aca="false">IF(CM109=0,"0", " ")</f>
        <v>0</v>
      </c>
      <c r="CO109" s="10" t="str">
        <f aca="false">IF(CM109&gt;0,"EME"," ")</f>
        <v> </v>
      </c>
      <c r="CP109" s="10" t="n">
        <v>0</v>
      </c>
      <c r="CQ109" s="10" t="str">
        <f aca="false">IF(CP109&gt;0,"0", " ")</f>
        <v> </v>
      </c>
      <c r="CR109" s="10" t="str">
        <f aca="false">IF(CP109&gt;0,"EME"," ")</f>
        <v> </v>
      </c>
      <c r="CS109" s="9" t="n">
        <v>0</v>
      </c>
      <c r="CT109" s="10" t="str">
        <f aca="false">IF(CS109&gt;0,"1", " ")</f>
        <v> </v>
      </c>
      <c r="CU109" s="10" t="str">
        <f aca="false">IF(CS109&gt;0,"HIP"," ")</f>
        <v> </v>
      </c>
      <c r="CV109" s="9" t="n">
        <v>0</v>
      </c>
      <c r="CW109" s="10" t="str">
        <f aca="false">IF(CV109&gt;0,"1", " ")</f>
        <v> </v>
      </c>
      <c r="CX109" s="10" t="str">
        <f aca="false">IF(CV109&gt;0,"HIP"," ")</f>
        <v> </v>
      </c>
      <c r="CY109" s="9" t="n">
        <v>-2</v>
      </c>
      <c r="CZ109" s="11" t="str">
        <f aca="false">IF(CY109&lt;0,"2"," ")</f>
        <v>2</v>
      </c>
      <c r="DA109" s="11" t="str">
        <f aca="false">IF(CY109&lt;0,"MIO"," ")</f>
        <v>MIO</v>
      </c>
      <c r="DB109" s="9" t="n">
        <v>-1.75</v>
      </c>
      <c r="DC109" s="11" t="str">
        <f aca="false">IF(DB109&lt;0,"2"," ")</f>
        <v>2</v>
      </c>
      <c r="DD109" s="11" t="str">
        <f aca="false">IF(DB109&lt;0,"MIO"," ")</f>
        <v>MIO</v>
      </c>
      <c r="DE109" s="9" t="n">
        <v>-0.75</v>
      </c>
      <c r="DF109" s="11" t="str">
        <f aca="false">IF(DE109&lt;0,"3"," ")</f>
        <v>3</v>
      </c>
      <c r="DG109" s="11" t="str">
        <f aca="false">IF(DE109&lt;0,"AST"," ")</f>
        <v>AST</v>
      </c>
      <c r="DH109" s="9" t="n">
        <v>0</v>
      </c>
      <c r="DI109" s="11" t="str">
        <f aca="false">IF(DH109&lt;0,"3"," ")</f>
        <v> </v>
      </c>
      <c r="DJ109" s="11" t="str">
        <f aca="false">IF(DH109&lt;0,"AST"," ")</f>
        <v> </v>
      </c>
      <c r="DK109" s="9" t="n">
        <v>0</v>
      </c>
      <c r="DL109" s="10" t="str">
        <f aca="false">IF(DK109&gt;0,"4"," ")</f>
        <v> </v>
      </c>
      <c r="DM109" s="10" t="str">
        <f aca="false">IF(DK109&gt;0,"PRE"," ")</f>
        <v> </v>
      </c>
      <c r="DN109" s="9" t="n">
        <v>0</v>
      </c>
      <c r="DO109" s="10" t="str">
        <f aca="false">IF(DN109&gt;0,"4"," ")</f>
        <v> </v>
      </c>
      <c r="DP109" s="10" t="str">
        <f aca="false">IF(DN109&gt;0,"PRE"," ")</f>
        <v> </v>
      </c>
      <c r="DQ109" s="12" t="n">
        <v>2</v>
      </c>
      <c r="DR109" s="12" t="n">
        <v>1</v>
      </c>
      <c r="DS109" s="12" t="str">
        <f aca="false">CONCATENATE(CO109,CU109,DA109,DG109,DM109)</f>
        <v>  MIOAST </v>
      </c>
      <c r="DT109" s="10" t="str">
        <f aca="false" t="array" ref="DT109">_xlfn.IFS(DS109="EME    ","0", DS109=" HIP   ","1", DS109="  MIO  ","2", DS109="   AST ","3", DS109="    PRE","4", DS109="EME   PRE","5", DS109=" HIP  PRE","6", DS109=" HIP AST ","7", DS109="  MIO PRE","8", DS109="  MIOAST ","9", DS109="   ASTPRE","10",DS109=" HIP ASTPRE","11", DS109="  MIOASTPRE","12", DS109="     ","0")</f>
        <v>9</v>
      </c>
      <c r="DU109" s="1" t="s">
        <v>154</v>
      </c>
      <c r="DV109" s="1" t="str">
        <f aca="false" t="array" ref="DV109">_xlfn.IFS(DU109="SI","2", DU109="NO","1")</f>
        <v>1</v>
      </c>
      <c r="DW109" s="10" t="n">
        <v>0</v>
      </c>
      <c r="DX109" s="11" t="str">
        <f aca="false">IF(DW109=0,"1","2")</f>
        <v>1</v>
      </c>
      <c r="DY109" s="11" t="str">
        <f aca="false" t="array" ref="DY109">_xlfn.IFS(DW109=0,"0", DW109=0.25, "1", DW109=0.5,"2", DW109=0.75,"3", DW109=1,"4",DW109=1.25,"5", DW109=1.5,"6", DW109=1.75,"7", DW109=2,"8")</f>
        <v>0</v>
      </c>
      <c r="DZ109" s="10" t="n">
        <v>0</v>
      </c>
      <c r="EA109" s="11" t="str">
        <f aca="false">IF(DZ109=0,"1","2")</f>
        <v>1</v>
      </c>
      <c r="EB109" s="11" t="str">
        <f aca="false" t="array" ref="EB109">_xlfn.IFS(DZ109=0,"0", DZ109=0.25, "1", DZ109=0.5,"2", DZ109=0.75,"3", DZ109=1,"4",DZ109=1.25,"5", DZ109=1.5,"6", DZ109=1.75,"7", DZ109=2,"8")</f>
        <v>0</v>
      </c>
      <c r="EC109" s="10" t="n">
        <v>-0.25</v>
      </c>
      <c r="ED109" s="10" t="str">
        <f aca="false">IF(EC109=0,"1","2")</f>
        <v>2</v>
      </c>
      <c r="EE109" s="11" t="str">
        <f aca="false" t="array" ref="EE109">_xlfn.IFS(EC109=0,"0", EC109=-0.25, "1", EC109=-0.5,"2", EC109=-0.75,"3", EC109=-1,"4",EC109=-1.25,"5", EC109=-1.5,"6", EC109=-1.75,"7", EC109=-2,"8", EC109=-2.25,"9",EC109=-2.5,"10", EC109=-2.75,"11", EC109=-3,"12", EC109=-3.25,"13", EC109=-3.5,"14", EC109=-3.75,"15",EC109=-4,"16")</f>
        <v>1</v>
      </c>
      <c r="EF109" s="10" t="n">
        <v>0</v>
      </c>
      <c r="EG109" s="10" t="str">
        <f aca="false">IF(EF109=0,"1","2")</f>
        <v>1</v>
      </c>
      <c r="EH109" s="11" t="str">
        <f aca="false" t="array" ref="EH109">_xlfn.IFS(EF109=0,"0", EF109=-0.25, "1", EF109=-0.5,"2", EF109=-0.75,"3", EF109=-1,"4",EF109=-1.25,"5", EF109=-1.5,"6", EF109=-1.75,"7", EF109=-2,"8", EF109=-2.25,"9",EF109=-2.5,"10", EF109=-2.75,"11", EF109=-3,"12", EF109=-3.25,"13", EF109=-3.5,"14", EF109=-3.75,"15",EF109=-4,"16")</f>
        <v>0</v>
      </c>
      <c r="EI109" s="10" t="n">
        <v>0</v>
      </c>
      <c r="EJ109" s="11" t="str">
        <f aca="false">IF(EI109=0,"1","2")</f>
        <v>1</v>
      </c>
      <c r="EK109" s="11" t="str">
        <f aca="false" t="array" ref="EK109">_xlfn.IFS(EI109=0,"0", EI109=-0.25, "1", EI109=-0.5,"2", EI109=-0.75,"3", EI109=-1,"4",EI109=-1.25,"5", EI109=-1.5,"6", EI109=-1.75,"7", EI109=-2,"8", EI109=-2.25,"9", EI109=-2.25,"9",EI109=-2.5,"10", EI109=-2.75,"11", EI109=-3,"12", EI109=-3.25,"13", EI109=-3.5,"14", EI109=-3.75,"15",EI109=-4,"16", EI109=0.25, "17", EI109=0.5, "18")</f>
        <v>0</v>
      </c>
      <c r="EL109" s="10" t="n">
        <v>0</v>
      </c>
      <c r="EM109" s="11" t="str">
        <f aca="false">IF(EL109=0,"1","2")</f>
        <v>1</v>
      </c>
      <c r="EN109" s="11" t="str">
        <f aca="false" t="array" ref="EN109">_xlfn.IFS(EL109=0.25,"17",EL109=0.5,"18", EL109=0,"0", EL109=-0.25, "1", EL109=-0.5,"2", EL109=-0.75,"3", EL109=-1,"4",EL109=-1.25,"5", EL109=-1.5,"6", EL109=-1.75,"7", EL109=-2,"8",EL109= -2.25,"9",EL109=-2.5,"10",EL109= -2.75,"11",EL109= -3,"12",EL109= -3.25,"13",EL109= -3.5,"14",EL109= -3.75,"15",EL109=-4,"16")</f>
        <v>0</v>
      </c>
      <c r="EO109" s="10" t="n">
        <v>0</v>
      </c>
      <c r="EP109" s="11" t="str">
        <f aca="false">IF(EO109=0,"1","2")</f>
        <v>1</v>
      </c>
      <c r="EQ109" s="11" t="str">
        <f aca="false" t="array" ref="EQ109">_xlfn.IFS(EO109=0,"0", EO109=0.25, "1", EO109=0.5,"2", EO109=0.75,"3", EO109=1,"4",EO109=1.25,"5", EO109=1.5,"6", EO109=1.75,"7", EO109=2,"8", EO109=2.25,"9", EO109=2.25,"9",EO109=2.5,"10", EO109=2.75,"11", EO109=3,"12", EO109=3.25,"13", EO109=3.5,"14", EO109=3.75,"15",EO109=4,"16", EO109=-0.25, "17", bq=-0.5, "18")</f>
        <v>0</v>
      </c>
      <c r="ER109" s="10" t="n">
        <v>0</v>
      </c>
      <c r="ES109" s="11" t="str">
        <f aca="false">IF(ER109=0,"1","2")</f>
        <v>1</v>
      </c>
      <c r="ET109" s="11" t="str">
        <f aca="false" t="array" ref="ET109">_xlfn.IFS(ER109=0,"0", ER109=0.25, "1", ER109=0.5,"2", ER109=0.75,"3", ER109=1,"4",ER109=1.25,"5", ER109=1.5,"6", ER109=1.75,"7", ER109=2,"8", ER109=2.25,"9", ER109=2.25,"9",ER109=2.5,"10", ER109=2.75,"11", ER109=3,"12", ER109=3.25,"13", ER109=3.5,"14", ER109=3.75,"15",ER109=4,"16", ER109=-0.25, "17", bq=-0.5, "18")</f>
        <v>0</v>
      </c>
      <c r="EU109" s="13" t="n">
        <v>12</v>
      </c>
      <c r="EV109" s="14" t="str">
        <f aca="false">VLOOKUP(EU109,LEYENDA!$G$2:$H$8,2,TRUE())</f>
        <v>6-12</v>
      </c>
      <c r="EW109" s="14" t="str">
        <f aca="false" t="array" ref="EW109">_xlfn.IFS(EV109="0-5","1", EV109="6-12","2", EV109="13-18","3", EV109="19-24","4", EV109="25-36","5", EV109="37-48","6", EV109="49-60","7")</f>
        <v>2</v>
      </c>
    </row>
    <row r="110" customFormat="false" ht="13.5" hidden="false" customHeight="false" outlineLevel="0" collapsed="false">
      <c r="A110" s="41" t="n">
        <v>47</v>
      </c>
      <c r="B110" s="32" t="n">
        <v>7</v>
      </c>
      <c r="C110" s="33" t="n">
        <v>41736</v>
      </c>
      <c r="D110" s="6"/>
      <c r="E110" s="5" t="str">
        <f aca="false">VLOOKUP(A110,'286'!$A$3:$J$600,10,FALSE())</f>
        <v>VALERO DE BLAS, JUAN</v>
      </c>
      <c r="F110" s="4" t="str">
        <f aca="false">VLOOKUP(A110,'286'!$A$3:$I$1768,3,FALSE())</f>
        <v>VABLASJU</v>
      </c>
      <c r="G110" s="6" t="n">
        <f aca="false">VLOOKUP(A110,'286'!$A$3:$I$1768,4,FALSE())</f>
        <v>33303</v>
      </c>
      <c r="H110" s="7" t="n">
        <f aca="false">YEAR(C110)-YEAR(G110)</f>
        <v>23</v>
      </c>
      <c r="I110" s="1" t="str">
        <f aca="false">VLOOKUP(H110,LEYENDA!$C$2:$D$6,2,TRUE())</f>
        <v>13-24</v>
      </c>
      <c r="J110" s="5" t="str">
        <f aca="false">VLOOKUP(A110,'286'!$A$3:$I$1768,7,FALSE())</f>
        <v>H</v>
      </c>
      <c r="K110" s="8" t="str">
        <f aca="false">VLOOKUP(A110,'286'!$A$3:$I$1768,2,FALSE())</f>
        <v>OD</v>
      </c>
      <c r="L110" s="4" t="str">
        <f aca="false">VLOOKUP(A110,'286'!$A$3:$I$1768,8,FALSE())</f>
        <v>D</v>
      </c>
      <c r="M110" s="4" t="str">
        <f aca="false">VLOOKUP(A110,'286'!$A$3:$I$1768,9,FALSE())</f>
        <v>I</v>
      </c>
      <c r="N110" s="8" t="str">
        <f aca="false">IF(R110=O110, "MISMA","CONTRARIA")</f>
        <v>CONTRARIA</v>
      </c>
      <c r="O110" s="8" t="str">
        <f aca="false" t="array" ref="O110">_xlfn.IFS(L110="D","1", L110="I","2")</f>
        <v>1</v>
      </c>
      <c r="P110" s="8" t="str">
        <f aca="false" t="array" ref="P110">_xlfn.IFS(K110="OD","1", K110="OI","2")</f>
        <v>1</v>
      </c>
      <c r="Q110" s="1" t="str">
        <f aca="false" t="array" ref="Q110">_xlfn.IFS(J110="M","1", J110="H","2")</f>
        <v>2</v>
      </c>
      <c r="R110" s="8" t="str">
        <f aca="false" t="array" ref="R110">_xlfn.IFS(M110="D","1", M110="I","2")</f>
        <v>2</v>
      </c>
      <c r="S110" s="1" t="str">
        <f aca="false" t="array" ref="S110">_xlfn.IFS(N110="CONTRARIA", "1",N110= "MISMA","2")</f>
        <v>1</v>
      </c>
      <c r="T110" s="1" t="str">
        <f aca="false" t="array" ref="T110">_xlfn.IFS(I110="0-12","1", I110="13-24","2", I110="25-40","3", I110="41-60","4", I110="61-100","5")</f>
        <v>2</v>
      </c>
      <c r="U110" s="9" t="n">
        <v>-6</v>
      </c>
      <c r="V110" s="1" t="str">
        <f aca="false">IF(U110="","",IF(AND(U110&gt;=-9,U110&lt;=-6.5),"-9 a -6,5",IF(AND(U110&gt;=-6,U110&lt;=-3.5),"-6 a -3,5",IF(AND(U110&gt;=-3,U110&lt;=-1),"-3 a -1",IF(U110=-0.5,"-0,5",IF(AND(U110&gt;=0,U110&lt;=2.5),"0 a 2,5",IF(AND(U110&gt;=3,U110&lt;=5.5),"3 a 5,5",IF(AND(U110&gt;=6,U110&lt;=8.5),"6 a 8,5",IF(AND(U110&gt;=9,U110&lt;=20),"9 a 20","Fuera de rango")))))))))</f>
        <v>-6 a -3,5</v>
      </c>
      <c r="W110" s="11" t="n">
        <f aca="false">IF(V110="","",IF(V110="-9 a -6,5",2,IF(V110="-6 a -3,5",3,IF(V110="-3 a -1",4,IF(V110="-0,5","NORMA",IF(V110="0 a 2,5",5,IF(V110="3 a 5,5",6,IF(V110="6 a 8,5",7,IF(V110="9 a 20",8,"Fuera de rango")))))))))</f>
        <v>3</v>
      </c>
      <c r="X110" s="9" t="n">
        <v>0</v>
      </c>
      <c r="Y110" s="10" t="str">
        <f aca="false">IF(X110="","",IF(AND(X110&gt;=0,X110&lt;=4),"0 a 4",IF(AND(X110&gt;=4.5,X110&lt;=8.5),"4,5 a 8,5",IF(X110=9,"9",IF(AND(X110&gt;=9.5,X110&lt;=13),"9,5 a 13",IF(AND(X110&gt;=13.5,X110&lt;=20),"13,5 a 20",IF(AND(X110&gt;=20.5,X110&lt;=35),"20,5 a 35","Fuera de rango")))))))</f>
        <v>0 a 4</v>
      </c>
      <c r="Z110" s="11" t="n">
        <f aca="false">IF(Y110="","",IF(Y110="0 a 4",1,IF(Y110="4,5 a 8,5",2,IF(Y110="9","NORMA",IF(Y110="9,5 a 13",3,IF(Y110="13,5 a 20",4,IF(Y110="20,5 a 35",5,"Fuera de rango")))))))</f>
        <v>1</v>
      </c>
      <c r="AA110" s="9" t="n">
        <v>16</v>
      </c>
      <c r="AB110" s="10" t="str">
        <f aca="false">IF(AA110="","",IF(AND(AA110&gt;=0,AA110&lt;=9),"0 a 9",IF(AND(AA110&gt;=9.5,AA110&lt;=18.5),"9,5 a 18,5",IF(AA110=19,"19",IF(AND(AA110&gt;=19.5,AA110&lt;=28),"19,5 a 28",IF(AND(AA110&gt;=28.5,AA110&lt;=40),"28,5 a 40","Fuera de rango"))))))</f>
        <v>9,5 a 18,5</v>
      </c>
      <c r="AC110" s="11" t="n">
        <f aca="false" t="array" ref="AC110">_xlfn.IFS(AB110="","",AB110="0 a 9",1,AB110="9,5 a 18,5",2,AB110="19","NORMA",AB110="19,5 a 28",3,AB110="28,5 a 40",4,TRUE(),"Fuera de rango")</f>
        <v>2</v>
      </c>
      <c r="AD110" s="9" t="n">
        <v>4</v>
      </c>
      <c r="AE110" s="10" t="str">
        <f aca="false">IF(AD110="","",IF(AND(AD110&gt;=-10,AD110&lt;=0),"De -10 a 0",IF(AND(AD110&gt;=0.5,AD110&lt;=9.5),"0,5 a 9,5",IF(AD110=10,"10",IF(AND(AD110&gt;=10.5,AD110&lt;=20),"10,5 a 20",IF(AND(AD110&gt;=20.5,AD110&lt;=40),"20,5 a 40","Fuera de rango"))))))</f>
        <v>0,5 a 9,5</v>
      </c>
      <c r="AF110" s="12" t="n">
        <f aca="false">IF(AD110="","",IF(AND(AD110&gt;=-10,AD110&lt;=0),1,IF(AND(AD110&gt;=0.5,AD110&lt;=9.5),2,IF(AD110=10,"NORMA",IF(AND(AD110&gt;=10.5,AD110&lt;=20),3,IF(AND(AD110&gt;=20.5,AD110&lt;=40),4,""))))))</f>
        <v>2</v>
      </c>
      <c r="AG110" s="9" t="n">
        <v>11</v>
      </c>
      <c r="AH110" s="10" t="str">
        <f aca="false">IF(AG110="","",IF(AND(AG110&gt;=0,AG110&lt;=4),"0 a 4",IF(AND(AG110&gt;=4.5,AG110&lt;=8.5),"4,5 a 8,5",IF(AG110=9,"9",IF(AND(AG110&gt;=9.5,AG110&lt;=13),"9,5 a 13",IF(AND(AG110&gt;=13.5,AG110&lt;=25),"13,5 a 25","Fuera de rango"))))))</f>
        <v>9,5 a 13</v>
      </c>
      <c r="AI110" s="11" t="n">
        <f aca="false">IF(AH110="","",IF(AH110="0 a 4",1,IF(AH110="4,5 a 8,5",2,IF(AH110="9","NORMA",IF(AH110="9,5 a 13",3,IF(AH110="13,5 a 25",4,""))))))</f>
        <v>3</v>
      </c>
      <c r="AJ110" s="9" t="n">
        <v>9</v>
      </c>
      <c r="AK110" s="10" t="str">
        <f aca="false">IF(AJ110="","",IF(AND(AJ110&gt;=-15,AJ110&lt;=-10.5),"-15 a -10,5",IF(AND(AJ110&gt;=-10,AJ110&lt;=-4),"-10 a -4",IF(AND(AJ110&gt;=-4.5,AJ110&lt;=0),"-4,5 a 0",IF(AND(AJ110&gt;=0.5,AJ110&lt;=4.5),"0,5 a 4,5",IF(AJ110=5,"5",IF(AND(AJ110&gt;=5.5,AJ110&lt;=10),"5,5 a 10",IF(AND(AJ110&gt;=10.5,AJ110&lt;=20),"10,5 a 20","Fuera de rango"))))))))</f>
        <v>5,5 a 10</v>
      </c>
      <c r="AL110" s="11" t="n">
        <f aca="false">IF(AK110="","",IF(AK110="-15 a -10,5",1,IF(AK110="-10 a -4",2,IF(AK110="-4,5 a 0",3,IF(AK110="0,5 a 4,5",4,IF(AK110="5","NORMA",IF(AK110="5,5 a 10",5,IF(AK110="10,5 a 20",6,"Error"))))))))</f>
        <v>5</v>
      </c>
      <c r="AM110" s="9" t="n">
        <v>0</v>
      </c>
      <c r="AN110" s="10" t="str">
        <f aca="false">IF(AM110="","",IF(AND(AM110&gt;=-7.5,AM110&lt;=-5.5),"-7,5 a -5,5",IF(AND(AM110&gt;=-5,AM110&lt;=-3),"-5 a -3",IF(AND(AM110&gt;=-2.5,AM110&lt;=-0.5),"-2,5 a -0,5",IF(AM110=0,"0,00",IF(AND(AM110&gt;=0.5,AM110&lt;=2.5),"0,5 a 2,5",IF(AND(AM110&gt;=3,AM110&lt;=5),"3 a 5",IF(AND(AM110&gt;=5.5,AM110&lt;=7.5),"5,5 a 7,5",IF(AND(AM110&gt;=8,AM110&lt;=10),"8 a 10","Fuera de rango")))))))))</f>
        <v>0,00</v>
      </c>
      <c r="AO110" s="11" t="str">
        <f aca="false">IF(AN110="","",IF(AN110="-7,5 a -5,5",1,IF(AN110="-5 a -3",2,IF(AN110="-2,5 a -0,5",3,IF(AN110="0,00","NORMA",IF(AN110="0,5 a 2,5",4,IF(AN110="3 a 5",5,IF(AN110="5,5 a 7,5",6,IF(AN110="8 a 10",7,"Error")))))))))</f>
        <v>NORMA</v>
      </c>
      <c r="AP110" s="9" t="n">
        <v>-5</v>
      </c>
      <c r="AQ110" s="10" t="str">
        <f aca="false">IF(AP110="","",IF(AND(AP110&gt;=-20,AP110&lt;=-9.5),"-20 a -9,5",IF(AND(AP110&gt;=-9,AP110&lt;=-6.5),"-9 a -6,5",IF(AP110=-6,"-6",IF(AND(AP110&gt;=-5.5,AP110&lt;=-3),"-5,5 a -3",IF(AND(AP110&gt;=-2.5,AP110&lt;=0),"-2,5 a 0",IF(AND(AP110&gt;=0.5,AP110&lt;=3),"0,5 a 3",IF(AND(AP110&gt;=3.5,AP110&lt;=6),"3,5 a 6",IF(AND(AP110&gt;=6.5,AP110&lt;=9),"6,5 a 9",IF(AND(AP110&gt;=9.5,AP110&lt;=20),"9,5 a 20","Fuera de rango"))))))))))</f>
        <v>-5,5 a -3</v>
      </c>
      <c r="AR110" s="11" t="n">
        <f aca="false">IF(AQ110="","",IF(AQ110="-20 a -9,5",1,IF(AQ110="-9 a -6,5",2,IF(AQ110="-6","NORMA",IF(AQ110="-5,5 a -3",3,IF(AQ110="-2,5 a 0",4,IF(AQ110="0,5 a 3",5,IF(AQ110="3,5 a 6",6,IF(AQ110="6,5 a 9",7,IF(AQ110="9,5 a 20",8,""))))))))))</f>
        <v>3</v>
      </c>
      <c r="AS110" s="9" t="n">
        <v>3</v>
      </c>
      <c r="AT110" s="10" t="str">
        <f aca="false">IF(AS110="","",IF(AND(AS110&gt;=-16,AS110&lt;=-14),"-16 a -14",IF(AND(AS110&gt;=-13.5,AS110&lt;=-11.5),"-13,5 a -11,5",IF(AND(AS110&gt;=-11,AS110&lt;=-9),"-11 a -9",IF(AND(AS110&gt;=-8.5,AS110&lt;=-6.5),"-8,5 a -6,5",IF(AND(AS110&gt;=-6,AS110&lt;=-4),"-6 a -4",IF(AND(AS110&gt;=-3.5,AS110&lt;=-1.5),"-3,5 a -1,5",IF(AND(AS110&gt;=-1,AS110&lt;=1),"-1 a 1",IF(AND(AS110&gt;=1.5,AS110&lt;=3.5),"1,5 a 3,5",IF(AND(AS110&gt;=4,AS110&lt;=6),"4 a 6",IF(AND(AS110&gt;=6.5,AS110&lt;=8.5),"6,5 a 8,5",IF(AND(AS110&gt;=9,AS110&lt;=11),"9 a 11",IF(AND(AS110&gt;=11.5,AS110&lt;=13.5),"11,5 a 13,5",IF(AND(AS110&gt;=14,AS110&lt;=16),"14 a 16",IF(AND(AS110&gt;=16.5,AS110&lt;=18.5),"16,5 a 18,5",IF(AND(AS110&gt;=19,AS110&lt;=21),"19 a 21","Fuera de rango"))))))))))))))))</f>
        <v>1,5 a 3,5</v>
      </c>
      <c r="AU110" s="11" t="n">
        <f aca="false" t="array" ref="AU110">IF(AT110="","",_xlfn.IFS(AT110="-16 a -14",1,AT110="-13,5 a -11,5",2,AT110="-11 a -9",3,AT110="-8,5 a -6,5",4,AT110="-6 a -4",5,AT110="-3,5 a -1,5",6,AT110="-1 a 1",7,AT110="1,5 a 3,5",8,AT110="4 a 6","NORMA",AT110="6,5 a 8,5",9,AT110="9 a 11",10,AT110="11,5 a 13,5",11,AT110="14 a 16",12,AT110="16,5 a 18,5",13,AT110="19 a 21",14,TRUE(),""))</f>
        <v>8</v>
      </c>
      <c r="AV110" s="9" t="n">
        <v>1.25</v>
      </c>
      <c r="AW110" s="10" t="str">
        <f aca="false">IF(AV110="","",IF(AND(AV110&gt;=-1,AV110&lt;=-0.5),"-1 a -0,5",IF(AND(AV110&gt;-0.5,AV110&lt;=0),"De -0,5 a 0",IF(AND(AV110&gt;=0.25,AV110&lt;=0.75),"0,25 a 0,75",IF(AND(AV110&gt;=1,AV110&lt;=1.5),"1 a 1,5",IF(AND(AV110&gt;=1.75,AV110&lt;=2.25),"1,75 a 2,25",IF(AND(AV110&gt;=2.5,AV110&lt;=3),"2,5 a 3",IF(AND(AV110&gt;=3.25,AV110&lt;=3.75),"3,25 a 3,75","Fuera de rango"))))))))</f>
        <v>1 a 1,5</v>
      </c>
      <c r="AX110" s="11" t="n">
        <f aca="false">IF(AW110="","",IF(OR(AW110="-1 a -0,5",AW110="-1 a -0.5"),1,IF(OR(AW110="De -0,5 a 0",AW110="-0,5 a 0",AW110="De -0.5 a 0"),2,IF(OR(AW110="0,25 a 0,75",AW110="0.25 a 0.75"),"NORMA",IF(OR(AW110="1 a 1,5",AW110="1 a 1.5"),3,IF(OR(AW110="1,75 a 2,25",AW110="1.75 a 2.25"),4,IF(OR(AW110="2,5 a 3",AW110="2.5 a 3"),5,IF(OR(AW110="3,25 a 3,75",AW110="3.25 a 3.75"),6,""))))))))</f>
        <v>3</v>
      </c>
      <c r="AY110" s="9" t="n">
        <v>-9</v>
      </c>
      <c r="AZ110" s="10" t="str">
        <f aca="false">IF(AY110="","",IF(AND(AY110&gt;=-20,AY110&lt;=-9.5),"-20 a -9,5",IF(AND(AY110&gt;=-9,AY110&lt;=-6.5),"-9 a -6,5",IF(AY110=-6,"-6",IF(AND(AY110&gt;=-5.5,AY110&lt;=-3),"-5,5 a -3",IF(AND(AY110&gt;=-2.5,AY110&lt;=0),"-2,5 a 0",IF(AND(AY110&gt;=0.5,AY110&lt;=3),"0,5 a 3",IF(AND(AY110&gt;=3.5,AY110&lt;=6),"3,5 a 6","Fuera de rango"))))))))</f>
        <v>-9 a -6,5</v>
      </c>
      <c r="BA110" s="11" t="n">
        <f aca="false">IF(AZ110="","",IF(AZ110="-20 a -9,5",1,IF(AZ110="-9 a -6,5",2,IF(AZ110="-6","NORMA",IF(AZ110="-5,5 a -3",3,IF(AZ110="-2,5 a 0",4,IF(AZ110="0,5 a 3",5,IF(AZ110="3,5 a 6",6,""))))))))</f>
        <v>2</v>
      </c>
      <c r="BB110" s="9" t="n">
        <v>0</v>
      </c>
      <c r="BC110" s="10" t="str">
        <f aca="false" t="array" ref="BC110">IF(BB110="","",_xlfn.IFS(AND(BB110&gt;=0,BB110&lt;=2),"0 a 2",AND(BB110&gt;=2.5,BB110&lt;=4.5),"2,5 a 4,5",AND(BB110&gt;=5,BB110&lt;=7),"5 a 7",AND(BB110&gt;=7.5,BB110&lt;=9.5),"7,5 a 9,5",AND(BB110&gt;=10,BB110&lt;=12),"10 a 12",AND(BB110&gt;=12.5,BB110&lt;=14.5),"12,5 a 14,5",BB110=15,"15",AND(BB110&gt;=15.5,BB110&lt;=17.5),"15,5 a 17,5",AND(BB110&gt;=18,BB110&lt;=20),"18 a 20",AND(BB110&gt;=20.5,BB110&lt;=22.5),"20,5 a 22,5",AND(BB110&gt;=23,BB110&lt;=25),"23 a 25",TRUE(),"Fuera de rango"))</f>
        <v>0 a 2</v>
      </c>
      <c r="BD110" s="11" t="n">
        <f aca="false" t="array" ref="BD110">IF(BC110="","",_xlfn.IFS(BC110="0 a 2",1,BC110="2,5 a 4,5",2,BC110="5 a 7",3,BC110="7,5 a 9,5",4,BC110="10 a 12",5,BC110="12,5 a 14,5",6,BC110="15","NORMA",BC110="15,5 a 17,5",7,BC110="18 a 20",8,BC110="20,5 a 22,5",9,BC110="23 a 25",10,TRUE(),"Fuera de rango"))</f>
        <v>1</v>
      </c>
      <c r="BE110" s="9" t="n">
        <v>19</v>
      </c>
      <c r="BF110" s="10" t="str">
        <f aca="false">IF(BE110="","",IF(AND(BE110&gt;=-20,BE110&lt;=-10),"-20 a -10",IF(AND(BE110&gt;=-9.5,BE110&lt;=0.5),"-9,5 a 0,5",IF(AND(BE110&gt;=1,BE110&lt;=11),"1 a 11",IF(AND(BE110&gt;=11.5,BE110&lt;=20.5),"11,5 a 20,5",IF(BE110=21,"21",IF(AND(BE110&gt;=21.5,BE110&lt;=31.5),"21,5 a 31,5",IF(AND(BE110&gt;=32,BE110&lt;=42),"32 a 42","Fuera de rango"))))))))</f>
        <v>11,5 a 20,5</v>
      </c>
      <c r="BG110" s="11" t="n">
        <f aca="false">IF(BF110="","",IF(BF110="-20 a -10",1,IF(BF110="-9,5 a 0,5",2,IF(BF110="1 a 11",3,IF(BF110="11,5 a 20,5",4,IF(BF110="21","NORMA",IF(BF110="21,5 a 31,5",5,IF(BF110="32 a 42",6,""))))))))</f>
        <v>4</v>
      </c>
      <c r="BH110" s="9" t="n">
        <v>10</v>
      </c>
      <c r="BI110" s="10" t="str">
        <f aca="false">IF(BH110="","",IF(AND(BH110&gt;=-20,BH110&lt;=-15),"-20 a -15",IF(AND(BH110&gt;=-14.5,BH110&lt;=-9.5),"-14,5 a -9,5",IF(AND(BH110&gt;=-9,BH110&lt;=-4),"-9 a -4",IF(AND(BH110&gt;=-3.5,BH110&lt;=2.5),"-3,5 a 2,5",IF(AND(BH110&gt;=3,BH110&lt;=8),"3 a 8",IF(AND(BH110&gt;=8.5,BH110&lt;=14.5),"8,5 a 14,5",IF(BH110=15,"15",IF(AND(BH110&gt;=15.5,BH110&lt;=20.5),"15,5 a 20,5",IF(AND(BH110&gt;=21,BH110&lt;=26),"21 a 26","Fuera de rango"))))))))))</f>
        <v>8,5 a 14,5</v>
      </c>
      <c r="BJ110" s="11" t="n">
        <f aca="false">IF(BI110="","",IF(BI110="-20 a -15",1,IF(BI110="-14,5 a -9,5",2,IF(BI110="-9 a -4",3,IF(BI110="-3,5 a 2,5",4,IF(BI110="3 a 8",5,IF(BI110="8,5 a 14,5",6,IF(BI110="15","NORMA",IF(BI110="15,5 a 20,5",7,IF(BI110="21 a 26",8,IF(BI110="26,5 a 31,5",9,"")))))))))))</f>
        <v>6</v>
      </c>
      <c r="BK110" s="9" t="n">
        <v>0</v>
      </c>
      <c r="BL110" s="10" t="str">
        <f aca="false">IF(BK110="","",IF(AND(BK110&gt;=0,BK110&lt;=2),"0 - 2",IF(AND(BK110&gt;=2.5,BK110&lt;=4.5),"2,5 - 4,5",IF(AND(BK110&gt;=5,BK110&lt;=7),"5 - 7",IF(AND(BK110&gt;=7.5,BK110&lt;=9.5),"7,5 - 9,5",IF(AND(BK110&gt;=10,BK110&lt;=12),"10 - 12",IF(AND(BK110&gt;=12.5,BK110&lt;=13.5),"12,5 - 13,5",IF(BK110=14,"14",IF(AND(BK110&gt;=14.5,BK110&lt;=16.5),"14,5 - 16,5",IF(AND(BK110&gt;=17,BK110&lt;=19),"17 - 19",IF(AND(BK110&gt;=19.5,BK110&lt;=21.5),"19,5 - 21,5",IF(AND(BK110&gt;=22,BK110&lt;=24),"22 - 24",IF(AND(BK110&gt;=24.5,BK110&lt;=26.5),"24,5 - 26,5",IF(AND(BK110&gt;=27,BK110&lt;=29),"27 - 29",IF(AND(BK110&gt;=29.5,BK110&lt;=30),"29,5 - 30","Fuera de rango")))))))))))))))</f>
        <v>0 - 2</v>
      </c>
      <c r="BM110" s="11" t="n">
        <f aca="false">IF(BL110="","",IF(BL110="0 - 2",1,IF(BL110="2,5 - 4,5",2,IF(BL110="5 - 7",3,IF(BL110="7,5 - 9,5",4,IF(BL110="10 - 12",5,IF(BL110="12,5 - 13,5",6,IF(BL110="14","NORMA",IF(BL110="14,5 - 16,5",7,IF(BL110="17 - 19",8,IF(BL110="19,5 - 21,5",9,IF(BL110="22 - 24",10,IF(BL110="24,5 - 26,5",11,IF(BL110="27 - 29",12,IF(BL110="29,5 - 30",13,"")))))))))))))))</f>
        <v>1</v>
      </c>
      <c r="BN110" s="9" t="n">
        <v>24</v>
      </c>
      <c r="BO110" s="10" t="str">
        <f aca="false">IF(BN110="","",IF(AND(BN110&gt;=-20,BN110&lt;=-10),"-20 a -10",IF(AND(BN110&gt;=-9.5,BN110&lt;=0.5),"-9,5 a 0,5",IF(AND(BN110&gt;=1,BN110&lt;=11),"1 a 11",IF(AND(BN110&gt;=11.5,BN110&lt;=21.5),"11,5 a 21,5",IF(BN110=22,"22",IF(AND(BN110&gt;=22.5,BN110&lt;=32.5),"22,5 a 32,5",IF(AND(BN110&gt;=33,BN110&lt;=43),"33 a 43","Fuera de rango"))))))))</f>
        <v>22,5 a 32,5</v>
      </c>
      <c r="BP110" s="11" t="n">
        <f aca="false">IF(BO110="","",IF(BO110="-20 a -10",1,IF(BO110="-9,5 a 0,5",2,IF(BO110="1 a 11",3,IF(BO110="11,5 a 21,5",4,IF(BO110="22","NORMA",IF(BO110="22,5 a 32,5",5,IF(BO110="33 a 43",6,""))))))))</f>
        <v>5</v>
      </c>
      <c r="BQ110" s="9" t="n">
        <v>8</v>
      </c>
      <c r="BR110" s="10" t="str">
        <f aca="false">IF(BQ110="","",IF(AND(BQ110&gt;=-20,BQ110&lt;=-15),"-20 a -15",IF(AND(BQ110&gt;=-14.5,BQ110&lt;=-9.5),"-14,5 a -9,5",IF(AND(BQ110&gt;=-9,BQ110&lt;=-4),"-9 a -4",IF(AND(BQ110&gt;=-3.5,BQ110&lt;=2.5),"-3,5 a 2,5",IF(AND(BQ110&gt;=3,BQ110&lt;=8),"3 a 8",IF(AND(BQ110&gt;=8.5,BQ110&lt;=13.5),"8,5 a 13,5",IF(AND(BQ110&gt;=14,BQ110&lt;=17.5),"14 a 17,5",IF(BQ110=18,"18",IF(AND(BQ110&gt;=18.5,BQ110&lt;=23.5),"18,5 a 23,5",IF(AND(BQ110&gt;=24,BQ110&lt;=29),"24 a 29",IF(AND(BQ110&gt;=29.5,BQ110&lt;=34.5),"29,5 a 34,5",IF(AND(BQ110&gt;=35,BQ110&lt;=40),"35 a 40","Fuera de rango")))))))))))))</f>
        <v>3 a 8</v>
      </c>
      <c r="BS110" s="11" t="n">
        <f aca="false">IF(BR110="","",IF(BR110="-20 a -15",1,IF(BR110="-14,5 a -9,5",2,IF(BR110="-9 a -4",3,IF(BR110="-3,5 a 2,5",4,IF(BR110="3 a 8",5,IF(BR110="8,5 a 13,5",6,IF(BR110="14 a 17,5",7,IF(BR110="18","NORMA",IF(BR110="18,5 a 23,5",8,IF(BR110="24 a 29",9,IF(BR110="29,5 a 34,5",10,IF(BR110="35 a 40",11,"")))))))))))))</f>
        <v>5</v>
      </c>
      <c r="BT110" s="9" t="n">
        <v>0</v>
      </c>
      <c r="BU110" s="10" t="str">
        <f aca="false">IF(BT110="","",IF(AND(BT110&gt;=-20,BT110&lt;=-18),"-20 a -18",IF(AND(BT110&gt;=-17.5,BT110&lt;=-15.5),"-17,5 a -15,5",IF(AND(BT110&gt;=-15,BT110&lt;=-13),"-15 a -13",IF(AND(BT110&gt;=-12.5,BT110&lt;=-10.5),"-12,5 a -10,5",IF(AND(BT110&gt;=-10,BT110&lt;=-8),"-10 a -8",IF(AND(BT110&gt;=-7.5,BT110&lt;=-5.5),"-7,5 a -5,5",IF(AND(BT110&gt;=-5,BT110&lt;=-3),"-5 a -3",IF(AND(BT110&gt;=-2.5,BT110&lt;=-0.5),"-2,5 a -0,5",IF(BT110=0,"0",IF(AND(BT110&gt;=0.5,BT110&lt;=2.5),"0,5 a 2,5",IF(AND(BT110&gt;=3,BT110&lt;=5),"3 a 5",IF(AND(BT110&gt;=5.5,BT110&lt;=7.5),"5,5 a 7,5",IF(AND(BT110&gt;=8,BT110&lt;=10),"8 a 10",IF(AND(BT110&gt;=10.5,BT110&lt;=12.5),"10,5 a 12,5",IF(AND(BT110&gt;=13,BT110&lt;=15),"13 a 15",IF(AND(BT110&gt;=15.5,BT110&lt;=17.5),"15,5 a 17,5",IF(AND(BT110&gt;=18,BT110&lt;=20),"18 a 20","Fuera de rango"))))))))))))))))))</f>
        <v>0</v>
      </c>
      <c r="BV110" s="11" t="str">
        <f aca="false">IF(BT110="","",IF(BT110=0,"NORMA",IF(AND(BT110&gt;=-20,BT110&lt;=-18),2,IF(AND(BT110&gt;=-17.5,BT110&lt;=-15.5),2,IF(AND(BT110&gt;=-15,BT110&lt;=-13),3,IF(AND(BT110&gt;=-12.5,BT110&lt;=-10.5),4,IF(AND(BT110&gt;=-10,BT110&lt;=-8),5,IF(AND(BT110&gt;=-7.5,BT110&lt;=-5.5),6,IF(AND(BT110&gt;=-5,BT110&lt;=-3),7,IF(AND(BT110&gt;=-2.5,BT110&lt;=-0.5),8,IF(AND(BT110&gt;=0.5,BT110&lt;=2.5),9,IF(AND(BT110&gt;=3,BT110&lt;=5),10,IF(AND(BT110&gt;=5.5,BT110&lt;=7.5),11,IF(AND(BT110&gt;=8,BT110&lt;=10),12,IF(AND(BT110&gt;=10.5,BT110&lt;=12.5),13,IF(AND(BT110&gt;=13,BT110&lt;=15),14,IF(AND(BT110&gt;=15.5,BT110&lt;=17.5),15,IF(AND(BT110&gt;=18,BT110&lt;=20),16,"Fuera de rango"))))))))))))))))))</f>
        <v>NORMA</v>
      </c>
      <c r="BW110" s="9" t="n">
        <v>-5.75</v>
      </c>
      <c r="BX110" s="10" t="n">
        <f aca="false">18.5- (0.3*H110)</f>
        <v>11.6</v>
      </c>
      <c r="BY110" s="10" t="n">
        <f aca="false">(BW110)-(BX110)</f>
        <v>-17.35</v>
      </c>
      <c r="BZ110" s="10" t="str">
        <f aca="false">IF(BY110="","",IF(BY110&lt;-27.5,"De -30 a -28",IF(BY110&lt;-25,"De -27,5 a -25,5",IF(BY110&lt;-22.5,"De -25 a -23",IF(BY110&lt;-20,"De -22,5 a -20,5",IF(BY110&lt;-17.5,"De -20 a -18",IF(BY110&lt;-15,"De -17,5 a -15,5",IF(BY110&lt;-12.5,"De -15 a -13",IF(BY110&lt;-10,"De -12,5 a -10,5",IF(BY110&lt;-7.5,"De -10 a -8",IF(BY110&lt;-5,"De -7,5 a -5,5",IF(BY110&lt;-2.5,"De -5 a -3",IF(BY110&lt;0,"De -2,5 a -0,5",IF(BY110&lt;2.5,"De 0 a 2",IF(BY110&lt;5,"De 2,5 a 4,5",IF(BY110&lt;7.5,"De 5 a 7",IF(BY110&lt;10,"De 7,5 a 9,5",IF(BY110&lt;12.5,"De 10 a 12",IF(BY110&lt;15,"De 12,5 a 14,5",IF(BY110&lt;17.5,"De 15 a 17",IF(BY110&lt;20,"De 17,5 a 19,5",IF(BY110&lt;22.5,"De 20 a 22",IF(BY110&lt;25,"De 22,5 a 24,5",IF(BY110&lt;27.5,"De 25 a 27","De 27,5 a 30"))))))))))))))))))))))))</f>
        <v>De -17,5 a -15,5</v>
      </c>
      <c r="CA110" s="12" t="n">
        <f aca="false">IF(BY110="","",IF(BY110&lt;=-28,1,IF(BY110&lt;=-25.5,2,IF(BY110&lt;=-23,3,IF(BY110&lt;=-20.5,4,IF(BY110&lt;=-18,5,IF(BY110&lt;=-15.5,6,IF(BY110&lt;=-13,7,IF(BY110&lt;=-10.5,8,IF(BY110&lt;=-8,9,IF(BY110&lt;=-5.5,10,IF(BY110&lt;=-3,11,IF(BY110&lt;=-0.5,12,IF(BY110&lt;=2,13,IF(BY110&lt;=4.5,14,IF(BY110&lt;=7,15,IF(BY110&lt;=9.5,16,IF(BY110&lt;=12,17,IF(BY110&lt;=14.5,18,IF(BY110&lt;=17,19,IF(BY110&lt;=19.5,20,IF(BY110&lt;=22,21,IF(BY110&lt;=24.5,22,IF(BY110&lt;=27,23,IF(BY110&lt;=30,24,"Fuera de rango")))))))))))))))))))))))))</f>
        <v>6</v>
      </c>
      <c r="CB110" s="9" t="n">
        <v>-5.75</v>
      </c>
      <c r="CC110" s="10" t="n">
        <f aca="false">18.5- (0.3*H110)</f>
        <v>11.6</v>
      </c>
      <c r="CD110" s="10" t="n">
        <f aca="false">(CB110)-(CC110)</f>
        <v>-17.35</v>
      </c>
      <c r="CE110" s="10" t="str">
        <f aca="false">IF(CD110="","",IF(CD110&lt;-27.5,"De -30 a -28",IF(CD110&lt;-25,"De -27,5 a -25,5",IF(CD110&lt;-22.5,"De -25 a -23",IF(CD110&lt;-20,"De -22,5 a -20,5",IF(CD110&lt;-17.5,"De -20 a -18",IF(CD110&lt;-15,"De -17,5 a -15,5",IF(CD110&lt;-12.5,"De -15 a -13",IF(CD110&lt;-10,"De -12,5 a -10,5",IF(CD110&lt;-7.5,"De -10 a -8",IF(CD110&lt;-5,"De -7,5 a -5,5",IF(CD110&lt;-2.5,"De -5 a -3",IF(CD110&lt;0,"De -2,5 a -0,5",IF(CD110&lt;=2,"De 0 a 2",IF(CD110&lt;=4.5,"De 2,5 a 4,5",IF(CD110&lt;=7,"De 5 a 7",IF(CD110&lt;=9.5,"De 7,5 a 9,5",IF(CD110&lt;=12,"De 10 a 12",IF(CD110&lt;=14.5,"De 12,5 a 14,5",IF(CD110&lt;=17,"De 15 a 17",IF(CD110&lt;=19.5,"De 17,5 a 19,5",IF(CD110&lt;=22,"De 20 a 22",IF(CD110&lt;=24.5,"De 22,5 a 24,5",IF(CD110&lt;=27,"De 25 a 27","De 27,5 a 30"))))))))))))))))))))))))</f>
        <v>De -17,5 a -15,5</v>
      </c>
      <c r="CF110" s="12" t="n">
        <f aca="false">IF(CD110="","",IF(CD110&lt;-27.5,1,IF(CD110&lt;-25,2,IF(CD110&lt;-22.5,3,IF(CD110&lt;-20,4,IF(CD110&lt;-17.5,5,IF(CD110&lt;-15,6,IF(CD110&lt;-12.5,7,IF(CD110&lt;-10,8,IF(CD110&lt;-7.5,9,IF(CD110&lt;-5,10,IF(CD110&lt;-2.5,11,IF(CD110&lt;0,12,IF(CD110&lt;2.5,13,IF(CD110&lt;5,14,IF(CD110&lt;7.5,15,IF(CD110&lt;10,16,IF(CD110&lt;12.5,17,IF(CD110&lt;15,18,IF(CD110&lt;17.5,19,IF(CD110&lt;20,20,IF(CD110&lt;22.5,21,IF(CD110&lt;25,22,IF(CD110&lt;27.5,23,24))))))))))))))))))))))))</f>
        <v>6</v>
      </c>
      <c r="CG110" s="9" t="n">
        <v>-3</v>
      </c>
      <c r="CH110" s="10" t="str">
        <f aca="false">IF(CG110="","",IF(AND(CG110&gt;=-10,CG110&lt;=-9.5),"-10 a -9,5",IF(AND(CG110&gt;-9.5,CG110&lt;=-8.5),"-9 a -8,5",IF(AND(CG110&gt;-8.5,CG110&lt;=-7.5),"-8 a -7,5",IF(AND(CG110&gt;-7.5,CG110&lt;=-6.5),"-7 a -6,5",IF(AND(CG110&gt;-6.5,CG110&lt;=-5.5),"-6 a -5,5",IF(AND(CG110&gt;-5.5,CG110&lt;=-4.5),"-5 a -4,5",IF(AND(CG110&gt;-4.5,CG110&lt;=-3.5),"-4 a -3,5",IF(AND(CG110&gt;-3.5,CG110&lt;=-2.5),"-3 a -2,5",IF(CG110=-2.25,"-2,25",IF(AND(CG110&gt;-2.5,CG110&lt;=-1.5),"-2 a -1,5",IF(AND(CG110&gt;-1.5,CG110&lt;=-0.5),"-1 a -0,5",IF(AND(CG110&gt;-0.5,CG110&lt;=0.5),"0 a 0,5",IF(AND(CG110&gt;0.5,CG110&lt;=1.5),"1 a 1,5",IF(AND(CG110&gt;1.5,CG110&lt;=2.5),"2 a 2,5",IF(AND(CG110&gt;2.5,CG110&lt;=3.5),"3 a 3,5",IF(AND(CG110&gt;3.5,CG110&lt;=4.5),"4 a 4,5",IF(AND(CG110&gt;4.5,CG110&lt;=5.5),"5 a 5,5",IF(AND(CG110&gt;5.5,CG110&lt;=6.5),"6 a 6,5",IF(AND(CG110&gt;6.5,CG110&lt;=7.5),"7 a 7,5",IF(AND(CG110&gt;7.5,CG110&lt;=8.5),"8 a 8,5",IF(AND(CG110&gt;8.5,CG110&lt;=9.5),"9 a 9,5",IF(CG110&gt;=10,"10","Fuera de rango")))))))))))))))))))))))</f>
        <v>-3 a -2,5</v>
      </c>
      <c r="CI110" s="11" t="n">
        <f aca="false">IF(CG110="","",IF(CG110=-2.25,"NORMA",IF(CG110&lt;=-9.5,1,IF(CG110&lt;=-8.5,2,IF(CG110&lt;=-7.5,3,IF(CG110&lt;=-6.5,4,IF(CG110&lt;=-5.5,5,IF(CG110&lt;=-4.5,6,IF(CG110&lt;=-3.5,7,IF(CG110&lt;=-2.5,8,IF(CG110&lt;=-1.5,9,IF(CG110&lt;=-0.5,10,IF(CG110&lt;=0.5,11,IF(CG110&lt;=1.5,12,IF(CG110&lt;=2.5,13,IF(CG110&lt;=3.5,14,IF(CG110&lt;=4.5,15,IF(CG110&lt;=5.5,16,IF(CG110&lt;=6.5,17,IF(CG110&lt;=7.5,18,IF(CG110&lt;=8.5,19,IF(CG110&lt;=9.5,20,IF(CG110=10,21,"Fuera de rango")))))))))))))))))))))))</f>
        <v>8</v>
      </c>
      <c r="CJ110" s="9" t="n">
        <v>2.75</v>
      </c>
      <c r="CK110" s="10" t="str">
        <f aca="false">IF(CJ110="","",IF(AND(CJ110&gt;=-6,CJ110&lt;=-5.5),"-6 a -5,5",IF(AND(CJ110&gt;-5.5,CJ110&lt;=-4.5),"-5 a -4,5",IF(AND(CJ110&gt;-4.5,CJ110&lt;=-3.5),"-4 a -3,5",IF(AND(CJ110&gt;-3.5,CJ110&lt;=-2.5),"-3 a -2,5",IF(AND(CJ110&gt;-2.5,CJ110&lt;=-1.5),"-2 a -1,5",IF(AND(CJ110&gt;-1.5,CJ110&lt;=-0.5),"-1 a -0,5",IF(AND(CJ110&gt;-0.5,CJ110&lt;=0.5),"0 a 0,5",IF(AND(CJ110&gt;0.5,CJ110&lt;=1.5),"1 a 1,5",IF(AND(CJ110&gt;1.5,CJ110&lt;2.5),"2",IF(AND(CJ110&gt;=2.5,CJ110&lt;=3),"2,5 a 3",IF(AND(CJ110&gt;3,CJ110&lt;=4),"3,5 a 4",IF(AND(CJ110&gt;4,CJ110&lt;=5),"4,5 a 5",IF(AND(CJ110&gt;5,CJ110&lt;=6),"5,5 a 6",IF(AND(CJ110&gt;6,CJ110&lt;=7),"6,5 a 7",IF(AND(CJ110&gt;7,CJ110&lt;=8),"7,5 a 8",IF(AND(CJ110&gt;8,CJ110&lt;=9.5),"8,5 a 9,5",IF(CJ110=10,"10","Fuera de rango"))))))))))))))))))</f>
        <v>2,5 a 3</v>
      </c>
      <c r="CL110" s="11" t="n">
        <f aca="false">IF(CK110="","",IF(OR(CK110="-6 a -5,5",CK110="-6 - -5,5"),1,IF(OR(CK110="-5 a -4,5",CK110="-5 - -4,5"),2,IF(OR(CK110="-4 a -3,5",CK110="-4 - -3,5"),3,IF(OR(CK110="-3 a -2,5",CK110="-3 - -2,5"),4,IF(OR(CK110="-2 a -1,5",CK110="-2 - -1,5"),5,IF(OR(CK110="-1 a -0,5",CK110="-1 - -0,5"),6,IF(OR(CK110="0 a 0,5",CK110="0 - 0,5"),7,IF(OR(CK110="1 a 1,5",CK110="1 - 1,5"),8,IF(CK110="2","NORMA",IF(OR(CK110="2,5 a 3",CK110="2,5 - 3"),9,IF(OR(CK110="3,5 a 4",CK110="3,5 - 4"),10,IF(OR(CK110="4,5 a 5",CK110="4,5 - 5"),11,IF(OR(CK110="5,5 a 6",CK110="5,5 - 6"),12,IF(OR(CK110="6,5 a 7",CK110="6,5 - 7"),13,IF(OR(CK110="7,5 a 8",CK110="7,5 - 8"),14,IF(OR(CK110="8,5 a 9",CK110="8,5 - 9,5",CK110="9 a 9,5"),15,IF(CK110="10",15,IF(OR(CK110="0,5 a 1",CK110="0,5 - 1"),7,"Fuera de rango")))))))))))))))))))</f>
        <v>9</v>
      </c>
      <c r="CM110" s="10" t="n">
        <v>0</v>
      </c>
      <c r="CN110" s="10" t="str">
        <f aca="false">IF(CM110=0,"0", " ")</f>
        <v>0</v>
      </c>
      <c r="CO110" s="10" t="str">
        <f aca="false">IF(CM110&gt;0,"EME"," ")</f>
        <v> </v>
      </c>
      <c r="CP110" s="10" t="n">
        <v>0</v>
      </c>
      <c r="CQ110" s="10" t="str">
        <f aca="false">IF(CP110&gt;0,"0", " ")</f>
        <v> </v>
      </c>
      <c r="CR110" s="10" t="str">
        <f aca="false">IF(CP110&gt;0,"EME"," ")</f>
        <v> </v>
      </c>
      <c r="CS110" s="9" t="n">
        <v>0</v>
      </c>
      <c r="CT110" s="10" t="str">
        <f aca="false">IF(CS110&gt;0,"1", " ")</f>
        <v> </v>
      </c>
      <c r="CU110" s="10" t="str">
        <f aca="false">IF(CS110&gt;0,"HIP"," ")</f>
        <v> </v>
      </c>
      <c r="CV110" s="9" t="n">
        <v>0</v>
      </c>
      <c r="CW110" s="10" t="str">
        <f aca="false">IF(CV110&gt;0,"1", " ")</f>
        <v> </v>
      </c>
      <c r="CX110" s="10" t="str">
        <f aca="false">IF(CV110&gt;0,"HIP"," ")</f>
        <v> </v>
      </c>
      <c r="CY110" s="9" t="n">
        <v>-2.25</v>
      </c>
      <c r="CZ110" s="11" t="str">
        <f aca="false">IF(CY110&lt;0,"2"," ")</f>
        <v>2</v>
      </c>
      <c r="DA110" s="11" t="str">
        <f aca="false">IF(CY110&lt;0,"MIO"," ")</f>
        <v>MIO</v>
      </c>
      <c r="DB110" s="9" t="n">
        <v>-2</v>
      </c>
      <c r="DC110" s="11" t="str">
        <f aca="false">IF(DB110&lt;0,"2"," ")</f>
        <v>2</v>
      </c>
      <c r="DD110" s="11" t="str">
        <f aca="false">IF(DB110&lt;0,"MIO"," ")</f>
        <v>MIO</v>
      </c>
      <c r="DE110" s="9" t="n">
        <v>-0.5</v>
      </c>
      <c r="DF110" s="11" t="str">
        <f aca="false">IF(DE110&lt;0,"3"," ")</f>
        <v>3</v>
      </c>
      <c r="DG110" s="11" t="str">
        <f aca="false">IF(DE110&lt;0,"AST"," ")</f>
        <v>AST</v>
      </c>
      <c r="DH110" s="9" t="n">
        <v>0</v>
      </c>
      <c r="DI110" s="11" t="str">
        <f aca="false">IF(DH110&lt;0,"3"," ")</f>
        <v> </v>
      </c>
      <c r="DJ110" s="11" t="str">
        <f aca="false">IF(DH110&lt;0,"AST"," ")</f>
        <v> </v>
      </c>
      <c r="DK110" s="9" t="n">
        <v>0</v>
      </c>
      <c r="DL110" s="10" t="str">
        <f aca="false">IF(DK110&gt;0,"4"," ")</f>
        <v> </v>
      </c>
      <c r="DM110" s="10" t="str">
        <f aca="false">IF(DK110&gt;0,"PRE"," ")</f>
        <v> </v>
      </c>
      <c r="DN110" s="9" t="n">
        <v>0</v>
      </c>
      <c r="DO110" s="10" t="str">
        <f aca="false">IF(DN110&gt;0,"4"," ")</f>
        <v> </v>
      </c>
      <c r="DP110" s="10" t="str">
        <f aca="false">IF(DN110&gt;0,"PRE"," ")</f>
        <v> </v>
      </c>
      <c r="DQ110" s="12" t="n">
        <v>2</v>
      </c>
      <c r="DR110" s="12" t="n">
        <v>1</v>
      </c>
      <c r="DS110" s="12" t="str">
        <f aca="false">CONCATENATE(CO110,CU110,DA110,DG110,DM110)</f>
        <v>  MIOAST </v>
      </c>
      <c r="DT110" s="10" t="str">
        <f aca="false" t="array" ref="DT110">_xlfn.IFS(DS110="EME    ","0", DS110=" HIP   ","1", DS110="  MIO  ","2", DS110="   AST ","3", DS110="    PRE","4", DS110="EME   PRE","5", DS110=" HIP  PRE","6", DS110=" HIP AST ","7", DS110="  MIO PRE","8", DS110="  MIOAST ","9", DS110="   ASTPRE","10",DS110=" HIP ASTPRE","11", DS110="  MIOASTPRE","12", DS110="     ","0")</f>
        <v>9</v>
      </c>
      <c r="DU110" s="1" t="s">
        <v>154</v>
      </c>
      <c r="DV110" s="1" t="str">
        <f aca="false" t="array" ref="DV110">_xlfn.IFS(DU110="SI","2", DU110="NO","1")</f>
        <v>1</v>
      </c>
      <c r="DW110" s="10" t="n">
        <v>0</v>
      </c>
      <c r="DX110" s="11" t="str">
        <f aca="false">IF(DW110=0,"1","2")</f>
        <v>1</v>
      </c>
      <c r="DY110" s="11" t="str">
        <f aca="false" t="array" ref="DY110">_xlfn.IFS(DW110=0,"0", DW110=0.25, "1", DW110=0.5,"2", DW110=0.75,"3", DW110=1,"4",DW110=1.25,"5", DW110=1.5,"6", DW110=1.75,"7", DW110=2,"8")</f>
        <v>0</v>
      </c>
      <c r="DZ110" s="10" t="n">
        <v>0</v>
      </c>
      <c r="EA110" s="11" t="str">
        <f aca="false">IF(DZ110=0,"1","2")</f>
        <v>1</v>
      </c>
      <c r="EB110" s="11" t="str">
        <f aca="false" t="array" ref="EB110">_xlfn.IFS(DZ110=0,"0", DZ110=0.25, "1", DZ110=0.5,"2", DZ110=0.75,"3", DZ110=1,"4",DZ110=1.25,"5", DZ110=1.5,"6", DZ110=1.75,"7", DZ110=2,"8")</f>
        <v>0</v>
      </c>
      <c r="EC110" s="10" t="n">
        <v>-0.25</v>
      </c>
      <c r="ED110" s="10" t="str">
        <f aca="false">IF(EC110=0,"1","2")</f>
        <v>2</v>
      </c>
      <c r="EE110" s="11" t="str">
        <f aca="false" t="array" ref="EE110">_xlfn.IFS(EC110=0,"0", EC110=-0.25, "1", EC110=-0.5,"2", EC110=-0.75,"3", EC110=-1,"4",EC110=-1.25,"5", EC110=-1.5,"6", EC110=-1.75,"7", EC110=-2,"8", EC110=-2.25,"9",EC110=-2.5,"10", EC110=-2.75,"11", EC110=-3,"12", EC110=-3.25,"13", EC110=-3.5,"14", EC110=-3.75,"15",EC110=-4,"16")</f>
        <v>1</v>
      </c>
      <c r="EF110" s="10" t="n">
        <v>-0.25</v>
      </c>
      <c r="EG110" s="10" t="str">
        <f aca="false">IF(EF110=0,"1","2")</f>
        <v>2</v>
      </c>
      <c r="EH110" s="11" t="str">
        <f aca="false" t="array" ref="EH110">_xlfn.IFS(EF110=0,"0", EF110=-0.25, "1", EF110=-0.5,"2", EF110=-0.75,"3", EF110=-1,"4",EF110=-1.25,"5", EF110=-1.5,"6", EF110=-1.75,"7", EF110=-2,"8", EF110=-2.25,"9",EF110=-2.5,"10", EF110=-2.75,"11", EF110=-3,"12", EF110=-3.25,"13", EF110=-3.5,"14", EF110=-3.75,"15",EF110=-4,"16")</f>
        <v>1</v>
      </c>
      <c r="EI110" s="10" t="n">
        <v>0.25</v>
      </c>
      <c r="EJ110" s="11" t="str">
        <f aca="false">IF(EI110=0,"1","2")</f>
        <v>2</v>
      </c>
      <c r="EK110" s="11" t="str">
        <f aca="false" t="array" ref="EK110">_xlfn.IFS(EI110=0,"0", EI110=-0.25, "1", EI110=-0.5,"2", EI110=-0.75,"3", EI110=-1,"4",EI110=-1.25,"5", EI110=-1.5,"6", EI110=-1.75,"7", EI110=-2,"8", EI110=-2.25,"9", EI110=-2.25,"9",EI110=-2.5,"10", EI110=-2.75,"11", EI110=-3,"12", EI110=-3.25,"13", EI110=-3.5,"14", EI110=-3.75,"15",EI110=-4,"16", EI110=0.25, "17", EI110=0.5, "18")</f>
        <v>17</v>
      </c>
      <c r="EL110" s="10" t="n">
        <v>0</v>
      </c>
      <c r="EM110" s="11" t="str">
        <f aca="false">IF(EL110=0,"1","2")</f>
        <v>1</v>
      </c>
      <c r="EN110" s="11" t="str">
        <f aca="false" t="array" ref="EN110">_xlfn.IFS(EL110=0.25,"17",EL110=0.5,"18", EL110=0,"0", EL110=-0.25, "1", EL110=-0.5,"2", EL110=-0.75,"3", EL110=-1,"4",EL110=-1.25,"5", EL110=-1.5,"6", EL110=-1.75,"7", EL110=-2,"8",EL110= -2.25,"9",EL110=-2.5,"10",EL110= -2.75,"11",EL110= -3,"12",EL110= -3.25,"13",EL110= -3.5,"14",EL110= -3.75,"15",EL110=-4,"16")</f>
        <v>0</v>
      </c>
      <c r="EO110" s="10" t="n">
        <v>0</v>
      </c>
      <c r="EP110" s="11" t="str">
        <f aca="false">IF(EO110=0,"1","2")</f>
        <v>1</v>
      </c>
      <c r="EQ110" s="11" t="str">
        <f aca="false" t="array" ref="EQ110">_xlfn.IFS(EO110=0,"0", EO110=0.25, "1", EO110=0.5,"2", EO110=0.75,"3", EO110=1,"4",EO110=1.25,"5", EO110=1.5,"6", EO110=1.75,"7", EO110=2,"8", EO110=2.25,"9", EO110=2.25,"9",EO110=2.5,"10", EO110=2.75,"11", EO110=3,"12", EO110=3.25,"13", EO110=3.5,"14", EO110=3.75,"15",EO110=4,"16", EO110=-0.25, "17", bq=-0.5, "18")</f>
        <v>0</v>
      </c>
      <c r="ER110" s="10" t="n">
        <v>0</v>
      </c>
      <c r="ES110" s="11" t="str">
        <f aca="false">IF(ER110=0,"1","2")</f>
        <v>1</v>
      </c>
      <c r="ET110" s="11" t="str">
        <f aca="false" t="array" ref="ET110">_xlfn.IFS(ER110=0,"0", ER110=0.25, "1", ER110=0.5,"2", ER110=0.75,"3", ER110=1,"4",ER110=1.25,"5", ER110=1.5,"6", ER110=1.75,"7", ER110=2,"8", ER110=2.25,"9", ER110=2.25,"9",ER110=2.5,"10", ER110=2.75,"11", ER110=3,"12", ER110=3.25,"13", ER110=3.5,"14", ER110=3.75,"15",ER110=4,"16", ER110=-0.25, "17", bq=-0.5, "18")</f>
        <v>0</v>
      </c>
      <c r="EU110" s="13" t="n">
        <v>23</v>
      </c>
      <c r="EV110" s="14" t="str">
        <f aca="false">VLOOKUP(EU110,LEYENDA!$G$2:$H$8,2,TRUE())</f>
        <v>19-24</v>
      </c>
      <c r="EW110" s="14" t="str">
        <f aca="false" t="array" ref="EW110">_xlfn.IFS(EV110="0-5","1", EV110="6-12","2", EV110="13-18","3", EV110="19-24","4", EV110="25-36","5", EV110="37-48","6", EV110="49-60","7")</f>
        <v>4</v>
      </c>
    </row>
    <row r="111" customFormat="false" ht="13.5" hidden="false" customHeight="false" outlineLevel="0" collapsed="false">
      <c r="A111" s="41" t="n">
        <v>47</v>
      </c>
      <c r="B111" s="32" t="n">
        <v>8</v>
      </c>
      <c r="C111" s="33" t="n">
        <v>42671</v>
      </c>
      <c r="D111" s="6"/>
      <c r="E111" s="5" t="str">
        <f aca="false">VLOOKUP(A111,'286'!$A$3:$J$600,10,FALSE())</f>
        <v>VALERO DE BLAS, JUAN</v>
      </c>
      <c r="F111" s="4" t="str">
        <f aca="false">VLOOKUP(A111,'286'!$A$3:$I$1768,3,FALSE())</f>
        <v>VABLASJU</v>
      </c>
      <c r="G111" s="6" t="n">
        <f aca="false">VLOOKUP(A111,'286'!$A$3:$I$1768,4,FALSE())</f>
        <v>33303</v>
      </c>
      <c r="H111" s="7" t="n">
        <f aca="false">YEAR(C111)-YEAR(G111)</f>
        <v>25</v>
      </c>
      <c r="I111" s="1" t="str">
        <f aca="false">VLOOKUP(H111,LEYENDA!$C$2:$D$6,2,TRUE())</f>
        <v>25-40</v>
      </c>
      <c r="J111" s="5" t="str">
        <f aca="false">VLOOKUP(A111,'286'!$A$3:$I$1768,7,FALSE())</f>
        <v>H</v>
      </c>
      <c r="K111" s="8" t="str">
        <f aca="false">VLOOKUP(A111,'286'!$A$3:$I$1768,2,FALSE())</f>
        <v>OD</v>
      </c>
      <c r="L111" s="4" t="str">
        <f aca="false">VLOOKUP(A111,'286'!$A$3:$I$1768,8,FALSE())</f>
        <v>D</v>
      </c>
      <c r="M111" s="4" t="str">
        <f aca="false">VLOOKUP(A111,'286'!$A$3:$I$1768,9,FALSE())</f>
        <v>I</v>
      </c>
      <c r="N111" s="8" t="str">
        <f aca="false">IF(R111=O111, "MISMA","CONTRARIA")</f>
        <v>CONTRARIA</v>
      </c>
      <c r="O111" s="8" t="str">
        <f aca="false" t="array" ref="O111">_xlfn.IFS(L111="D","1", L111="I","2")</f>
        <v>1</v>
      </c>
      <c r="P111" s="8" t="str">
        <f aca="false" t="array" ref="P111">_xlfn.IFS(K111="OD","1", K111="OI","2")</f>
        <v>1</v>
      </c>
      <c r="Q111" s="1" t="str">
        <f aca="false" t="array" ref="Q111">_xlfn.IFS(J111="M","1", J111="H","2")</f>
        <v>2</v>
      </c>
      <c r="R111" s="8" t="str">
        <f aca="false" t="array" ref="R111">_xlfn.IFS(M111="D","1", M111="I","2")</f>
        <v>2</v>
      </c>
      <c r="S111" s="1" t="str">
        <f aca="false" t="array" ref="S111">_xlfn.IFS(N111="CONTRARIA", "1",N111= "MISMA","2")</f>
        <v>1</v>
      </c>
      <c r="T111" s="1" t="str">
        <f aca="false" t="array" ref="T111">_xlfn.IFS(I111="0-12","1", I111="13-24","2", I111="25-40","3", I111="41-60","4", I111="61-100","5")</f>
        <v>3</v>
      </c>
      <c r="U111" s="9" t="n">
        <v>-5</v>
      </c>
      <c r="V111" s="1" t="str">
        <f aca="false">IF(U111="","",IF(AND(U111&gt;=-9,U111&lt;=-6.5),"-9 a -6,5",IF(AND(U111&gt;=-6,U111&lt;=-3.5),"-6 a -3,5",IF(AND(U111&gt;=-3,U111&lt;=-1),"-3 a -1",IF(U111=-0.5,"-0,5",IF(AND(U111&gt;=0,U111&lt;=2.5),"0 a 2,5",IF(AND(U111&gt;=3,U111&lt;=5.5),"3 a 5,5",IF(AND(U111&gt;=6,U111&lt;=8.5),"6 a 8,5",IF(AND(U111&gt;=9,U111&lt;=20),"9 a 20","Fuera de rango")))))))))</f>
        <v>-6 a -3,5</v>
      </c>
      <c r="W111" s="11" t="n">
        <f aca="false">IF(V111="","",IF(V111="-9 a -6,5",2,IF(V111="-6 a -3,5",3,IF(V111="-3 a -1",4,IF(V111="-0,5","NORMA",IF(V111="0 a 2,5",5,IF(V111="3 a 5,5",6,IF(V111="6 a 8,5",7,IF(V111="9 a 20",8,"Fuera de rango")))))))))</f>
        <v>3</v>
      </c>
      <c r="X111" s="9" t="n">
        <v>0</v>
      </c>
      <c r="Y111" s="10" t="str">
        <f aca="false">IF(X111="","",IF(AND(X111&gt;=0,X111&lt;=4),"0 a 4",IF(AND(X111&gt;=4.5,X111&lt;=8.5),"4,5 a 8,5",IF(X111=9,"9",IF(AND(X111&gt;=9.5,X111&lt;=13),"9,5 a 13",IF(AND(X111&gt;=13.5,X111&lt;=20),"13,5 a 20",IF(AND(X111&gt;=20.5,X111&lt;=35),"20,5 a 35","Fuera de rango")))))))</f>
        <v>0 a 4</v>
      </c>
      <c r="Z111" s="11" t="n">
        <f aca="false">IF(Y111="","",IF(Y111="0 a 4",1,IF(Y111="4,5 a 8,5",2,IF(Y111="9","NORMA",IF(Y111="9,5 a 13",3,IF(Y111="13,5 a 20",4,IF(Y111="20,5 a 35",5,"Fuera de rango")))))))</f>
        <v>1</v>
      </c>
      <c r="AA111" s="9" t="n">
        <v>8</v>
      </c>
      <c r="AB111" s="10" t="str">
        <f aca="false">IF(AA111="","",IF(AND(AA111&gt;=0,AA111&lt;=9),"0 a 9",IF(AND(AA111&gt;=9.5,AA111&lt;=18.5),"9,5 a 18,5",IF(AA111=19,"19",IF(AND(AA111&gt;=19.5,AA111&lt;=28),"19,5 a 28",IF(AND(AA111&gt;=28.5,AA111&lt;=40),"28,5 a 40","Fuera de rango"))))))</f>
        <v>0 a 9</v>
      </c>
      <c r="AC111" s="11" t="n">
        <f aca="false" t="array" ref="AC111">_xlfn.IFS(AB111="","",AB111="0 a 9",1,AB111="9,5 a 18,5",2,AB111="19","NORMA",AB111="19,5 a 28",3,AB111="28,5 a 40",4,TRUE(),"Fuera de rango")</f>
        <v>1</v>
      </c>
      <c r="AD111" s="9" t="n">
        <v>1</v>
      </c>
      <c r="AE111" s="10" t="str">
        <f aca="false">IF(AD111="","",IF(AND(AD111&gt;=-10,AD111&lt;=0),"De -10 a 0",IF(AND(AD111&gt;=0.5,AD111&lt;=9.5),"0,5 a 9,5",IF(AD111=10,"10",IF(AND(AD111&gt;=10.5,AD111&lt;=20),"10,5 a 20",IF(AND(AD111&gt;=20.5,AD111&lt;=40),"20,5 a 40","Fuera de rango"))))))</f>
        <v>0,5 a 9,5</v>
      </c>
      <c r="AF111" s="12" t="n">
        <f aca="false">IF(AD111="","",IF(AND(AD111&gt;=-10,AD111&lt;=0),1,IF(AND(AD111&gt;=0.5,AD111&lt;=9.5),2,IF(AD111=10,"NORMA",IF(AND(AD111&gt;=10.5,AD111&lt;=20),3,IF(AND(AD111&gt;=20.5,AD111&lt;=40),4,""))))))</f>
        <v>2</v>
      </c>
      <c r="AG111" s="9" t="n">
        <v>9</v>
      </c>
      <c r="AH111" s="11" t="str">
        <f aca="false">IF(AG111="","",IF(AND(AG111&gt;=0,AG111&lt;=4),"0 a 4",IF(AND(AG111&gt;=4.5,AG111&lt;=8.5),"4,5 a 8,5",IF(AG111=9,"9",IF(AND(AG111&gt;=9.5,AG111&lt;=13),"9,5 a 13",IF(AND(AG111&gt;=13.5,AG111&lt;=25),"13,5 a 25","Fuera de rango"))))))</f>
        <v>9</v>
      </c>
      <c r="AI111" s="11" t="str">
        <f aca="false">IF(AH111="","",IF(AH111="0 a 4",1,IF(AH111="4,5 a 8,5",2,IF(AH111="9","NORMA",IF(AH111="9,5 a 13",3,IF(AH111="13,5 a 25",4,""))))))</f>
        <v>NORMA</v>
      </c>
      <c r="AJ111" s="9" t="n">
        <v>6</v>
      </c>
      <c r="AK111" s="10" t="str">
        <f aca="false">IF(AJ111="","",IF(AND(AJ111&gt;=-15,AJ111&lt;=-10.5),"-15 a -10,5",IF(AND(AJ111&gt;=-10,AJ111&lt;=-4),"-10 a -4",IF(AND(AJ111&gt;=-4.5,AJ111&lt;=0),"-4,5 a 0",IF(AND(AJ111&gt;=0.5,AJ111&lt;=4.5),"0,5 a 4,5",IF(AJ111=5,"5",IF(AND(AJ111&gt;=5.5,AJ111&lt;=10),"5,5 a 10",IF(AND(AJ111&gt;=10.5,AJ111&lt;=20),"10,5 a 20","Fuera de rango"))))))))</f>
        <v>5,5 a 10</v>
      </c>
      <c r="AL111" s="11" t="n">
        <f aca="false">IF(AK111="","",IF(AK111="-15 a -10,5",1,IF(AK111="-10 a -4",2,IF(AK111="-4,5 a 0",3,IF(AK111="0,5 a 4,5",4,IF(AK111="5","NORMA",IF(AK111="5,5 a 10",5,IF(AK111="10,5 a 20",6,"Error"))))))))</f>
        <v>5</v>
      </c>
      <c r="AM111" s="9" t="n">
        <v>0</v>
      </c>
      <c r="AN111" s="10" t="str">
        <f aca="false">IF(AM111="","",IF(AND(AM111&gt;=-7.5,AM111&lt;=-5.5),"-7,5 a -5,5",IF(AND(AM111&gt;=-5,AM111&lt;=-3),"-5 a -3",IF(AND(AM111&gt;=-2.5,AM111&lt;=-0.5),"-2,5 a -0,5",IF(AM111=0,"0,00",IF(AND(AM111&gt;=0.5,AM111&lt;=2.5),"0,5 a 2,5",IF(AND(AM111&gt;=3,AM111&lt;=5),"3 a 5",IF(AND(AM111&gt;=5.5,AM111&lt;=7.5),"5,5 a 7,5",IF(AND(AM111&gt;=8,AM111&lt;=10),"8 a 10","Fuera de rango")))))))))</f>
        <v>0,00</v>
      </c>
      <c r="AO111" s="11" t="str">
        <f aca="false">IF(AN111="","",IF(AN111="-7,5 a -5,5",1,IF(AN111="-5 a -3",2,IF(AN111="-2,5 a -0,5",3,IF(AN111="0,00","NORMA",IF(AN111="0,5 a 2,5",4,IF(AN111="3 a 5",5,IF(AN111="5,5 a 7,5",6,IF(AN111="8 a 10",7,"Error")))))))))</f>
        <v>NORMA</v>
      </c>
      <c r="AP111" s="9" t="n">
        <v>-2</v>
      </c>
      <c r="AQ111" s="10" t="str">
        <f aca="false">IF(AP111="","",IF(AND(AP111&gt;=-20,AP111&lt;=-9.5),"-20 a -9,5",IF(AND(AP111&gt;=-9,AP111&lt;=-6.5),"-9 a -6,5",IF(AP111=-6,"-6",IF(AND(AP111&gt;=-5.5,AP111&lt;=-3),"-5,5 a -3",IF(AND(AP111&gt;=-2.5,AP111&lt;=0),"-2,5 a 0",IF(AND(AP111&gt;=0.5,AP111&lt;=3),"0,5 a 3",IF(AND(AP111&gt;=3.5,AP111&lt;=6),"3,5 a 6",IF(AND(AP111&gt;=6.5,AP111&lt;=9),"6,5 a 9",IF(AND(AP111&gt;=9.5,AP111&lt;=20),"9,5 a 20","Fuera de rango"))))))))))</f>
        <v>-2,5 a 0</v>
      </c>
      <c r="AR111" s="11" t="n">
        <f aca="false">IF(AQ111="","",IF(AQ111="-20 a -9,5",1,IF(AQ111="-9 a -6,5",2,IF(AQ111="-6","NORMA",IF(AQ111="-5,5 a -3",3,IF(AQ111="-2,5 a 0",4,IF(AQ111="0,5 a 3",5,IF(AQ111="3,5 a 6",6,IF(AQ111="6,5 a 9",7,IF(AQ111="9,5 a 20",8,""))))))))))</f>
        <v>4</v>
      </c>
      <c r="AS111" s="9" t="n">
        <v>0</v>
      </c>
      <c r="AT111" s="10" t="str">
        <f aca="false">IF(AS111="","",IF(AND(AS111&gt;=-16,AS111&lt;=-14),"-16 a -14",IF(AND(AS111&gt;=-13.5,AS111&lt;=-11.5),"-13,5 a -11,5",IF(AND(AS111&gt;=-11,AS111&lt;=-9),"-11 a -9",IF(AND(AS111&gt;=-8.5,AS111&lt;=-6.5),"-8,5 a -6,5",IF(AND(AS111&gt;=-6,AS111&lt;=-4),"-6 a -4",IF(AND(AS111&gt;=-3.5,AS111&lt;=-1.5),"-3,5 a -1,5",IF(AND(AS111&gt;=-1,AS111&lt;=1),"-1 a 1",IF(AND(AS111&gt;=1.5,AS111&lt;=3.5),"1,5 a 3,5",IF(AND(AS111&gt;=4,AS111&lt;=6),"4 a 6",IF(AND(AS111&gt;=6.5,AS111&lt;=8.5),"6,5 a 8,5",IF(AND(AS111&gt;=9,AS111&lt;=11),"9 a 11",IF(AND(AS111&gt;=11.5,AS111&lt;=13.5),"11,5 a 13,5",IF(AND(AS111&gt;=14,AS111&lt;=16),"14 a 16",IF(AND(AS111&gt;=16.5,AS111&lt;=18.5),"16,5 a 18,5",IF(AND(AS111&gt;=19,AS111&lt;=21),"19 a 21","Fuera de rango"))))))))))))))))</f>
        <v>-1 a 1</v>
      </c>
      <c r="AU111" s="11" t="n">
        <f aca="false" t="array" ref="AU111">IF(AT111="","",_xlfn.IFS(AT111="-16 a -14",1,AT111="-13,5 a -11,5",2,AT111="-11 a -9",3,AT111="-8,5 a -6,5",4,AT111="-6 a -4",5,AT111="-3,5 a -1,5",6,AT111="-1 a 1",7,AT111="1,5 a 3,5",8,AT111="4 a 6","NORMA",AT111="6,5 a 8,5",9,AT111="9 a 11",10,AT111="11,5 a 13,5",11,AT111="14 a 16",12,AT111="16,5 a 18,5",13,AT111="19 a 21",14,TRUE(),""))</f>
        <v>7</v>
      </c>
      <c r="AV111" s="9" t="n">
        <v>1</v>
      </c>
      <c r="AW111" s="10" t="str">
        <f aca="false">IF(AV111="","",IF(AND(AV111&gt;=-1,AV111&lt;=-0.5),"-1 a -0,5",IF(AND(AV111&gt;-0.5,AV111&lt;=0),"De -0,5 a 0",IF(AND(AV111&gt;=0.25,AV111&lt;=0.75),"0,25 a 0,75",IF(AND(AV111&gt;=1,AV111&lt;=1.5),"1 a 1,5",IF(AND(AV111&gt;=1.75,AV111&lt;=2.25),"1,75 a 2,25",IF(AND(AV111&gt;=2.5,AV111&lt;=3),"2,5 a 3",IF(AND(AV111&gt;=3.25,AV111&lt;=3.75),"3,25 a 3,75","Fuera de rango"))))))))</f>
        <v>1 a 1,5</v>
      </c>
      <c r="AX111" s="11" t="n">
        <f aca="false">IF(AW111="","",IF(OR(AW111="-1 a -0,5",AW111="-1 a -0.5"),1,IF(OR(AW111="De -0,5 a 0",AW111="-0,5 a 0",AW111="De -0.5 a 0"),2,IF(OR(AW111="0,25 a 0,75",AW111="0.25 a 0.75"),"NORMA",IF(OR(AW111="1 a 1,5",AW111="1 a 1.5"),3,IF(OR(AW111="1,75 a 2,25",AW111="1.75 a 2.25"),4,IF(OR(AW111="2,5 a 3",AW111="2.5 a 3"),5,IF(OR(AW111="3,25 a 3,75",AW111="3.25 a 3.75"),6,""))))))))</f>
        <v>3</v>
      </c>
      <c r="AY111" s="9" t="n">
        <v>-5</v>
      </c>
      <c r="AZ111" s="10" t="str">
        <f aca="false">IF(AY111="","",IF(AND(AY111&gt;=-20,AY111&lt;=-9.5),"-20 a -9,5",IF(AND(AY111&gt;=-9,AY111&lt;=-6.5),"-9 a -6,5",IF(AY111=-6,"-6",IF(AND(AY111&gt;=-5.5,AY111&lt;=-3),"-5,5 a -3",IF(AND(AY111&gt;=-2.5,AY111&lt;=0),"-2,5 a 0",IF(AND(AY111&gt;=0.5,AY111&lt;=3),"0,5 a 3",IF(AND(AY111&gt;=3.5,AY111&lt;=6),"3,5 a 6","Fuera de rango"))))))))</f>
        <v>-5,5 a -3</v>
      </c>
      <c r="BA111" s="11" t="n">
        <f aca="false">IF(AZ111="","",IF(AZ111="-20 a -9,5",1,IF(AZ111="-9 a -6,5",2,IF(AZ111="-6","NORMA",IF(AZ111="-5,5 a -3",3,IF(AZ111="-2,5 a 0",4,IF(AZ111="0,5 a 3",5,IF(AZ111="3,5 a 6",6,""))))))))</f>
        <v>3</v>
      </c>
      <c r="BB111" s="9" t="n">
        <v>0</v>
      </c>
      <c r="BC111" s="10" t="str">
        <f aca="false" t="array" ref="BC111">IF(BB111="","",_xlfn.IFS(AND(BB111&gt;=0,BB111&lt;=2),"0 a 2",AND(BB111&gt;=2.5,BB111&lt;=4.5),"2,5 a 4,5",AND(BB111&gt;=5,BB111&lt;=7),"5 a 7",AND(BB111&gt;=7.5,BB111&lt;=9.5),"7,5 a 9,5",AND(BB111&gt;=10,BB111&lt;=12),"10 a 12",AND(BB111&gt;=12.5,BB111&lt;=14.5),"12,5 a 14,5",BB111=15,"15",AND(BB111&gt;=15.5,BB111&lt;=17.5),"15,5 a 17,5",AND(BB111&gt;=18,BB111&lt;=20),"18 a 20",AND(BB111&gt;=20.5,BB111&lt;=22.5),"20,5 a 22,5",AND(BB111&gt;=23,BB111&lt;=25),"23 a 25",TRUE(),"Fuera de rango"))</f>
        <v>0 a 2</v>
      </c>
      <c r="BD111" s="11" t="n">
        <f aca="false" t="array" ref="BD111">IF(BC111="","",_xlfn.IFS(BC111="0 a 2",1,BC111="2,5 a 4,5",2,BC111="5 a 7",3,BC111="7,5 a 9,5",4,BC111="10 a 12",5,BC111="12,5 a 14,5",6,BC111="15","NORMA",BC111="15,5 a 17,5",7,BC111="18 a 20",8,BC111="20,5 a 22,5",9,BC111="23 a 25",10,TRUE(),"Fuera de rango"))</f>
        <v>1</v>
      </c>
      <c r="BE111" s="9" t="n">
        <v>14</v>
      </c>
      <c r="BF111" s="10" t="str">
        <f aca="false">IF(BE111="","",IF(AND(BE111&gt;=-20,BE111&lt;=-10),"-20 a -10",IF(AND(BE111&gt;=-9.5,BE111&lt;=0.5),"-9,5 a 0,5",IF(AND(BE111&gt;=1,BE111&lt;=11),"1 a 11",IF(AND(BE111&gt;=11.5,BE111&lt;=20.5),"11,5 a 20,5",IF(BE111=21,"21",IF(AND(BE111&gt;=21.5,BE111&lt;=31.5),"21,5 a 31,5",IF(AND(BE111&gt;=32,BE111&lt;=42),"32 a 42","Fuera de rango"))))))))</f>
        <v>11,5 a 20,5</v>
      </c>
      <c r="BG111" s="11" t="n">
        <f aca="false">IF(BF111="","",IF(BF111="-20 a -10",1,IF(BF111="-9,5 a 0,5",2,IF(BF111="1 a 11",3,IF(BF111="11,5 a 20,5",4,IF(BF111="21","NORMA",IF(BF111="21,5 a 31,5",5,IF(BF111="32 a 42",6,""))))))))</f>
        <v>4</v>
      </c>
      <c r="BH111" s="9" t="n">
        <v>10</v>
      </c>
      <c r="BI111" s="10" t="str">
        <f aca="false">IF(BH111="","",IF(AND(BH111&gt;=-20,BH111&lt;=-15),"-20 a -15",IF(AND(BH111&gt;=-14.5,BH111&lt;=-9.5),"-14,5 a -9,5",IF(AND(BH111&gt;=-9,BH111&lt;=-4),"-9 a -4",IF(AND(BH111&gt;=-3.5,BH111&lt;=2.5),"-3,5 a 2,5",IF(AND(BH111&gt;=3,BH111&lt;=8),"3 a 8",IF(AND(BH111&gt;=8.5,BH111&lt;=14.5),"8,5 a 14,5",IF(BH111=15,"15",IF(AND(BH111&gt;=15.5,BH111&lt;=20.5),"15,5 a 20,5",IF(AND(BH111&gt;=21,BH111&lt;=26),"21 a 26","Fuera de rango"))))))))))</f>
        <v>8,5 a 14,5</v>
      </c>
      <c r="BJ111" s="11" t="n">
        <f aca="false">IF(BI111="","",IF(BI111="-20 a -15",1,IF(BI111="-14,5 a -9,5",2,IF(BI111="-9 a -4",3,IF(BI111="-3,5 a 2,5",4,IF(BI111="3 a 8",5,IF(BI111="8,5 a 14,5",6,IF(BI111="15","NORMA",IF(BI111="15,5 a 20,5",7,IF(BI111="21 a 26",8,IF(BI111="26,5 a 31,5",9,"")))))))))))</f>
        <v>6</v>
      </c>
      <c r="BK111" s="9" t="n">
        <v>18</v>
      </c>
      <c r="BL111" s="10" t="str">
        <f aca="false">IF(BK111="","",IF(AND(BK111&gt;=0,BK111&lt;=2),"0 - 2",IF(AND(BK111&gt;=2.5,BK111&lt;=4.5),"2,5 - 4,5",IF(AND(BK111&gt;=5,BK111&lt;=7),"5 - 7",IF(AND(BK111&gt;=7.5,BK111&lt;=9.5),"7,5 - 9,5",IF(AND(BK111&gt;=10,BK111&lt;=12),"10 - 12",IF(AND(BK111&gt;=12.5,BK111&lt;=13.5),"12,5 - 13,5",IF(BK111=14,"14",IF(AND(BK111&gt;=14.5,BK111&lt;=16.5),"14,5 - 16,5",IF(AND(BK111&gt;=17,BK111&lt;=19),"17 - 19",IF(AND(BK111&gt;=19.5,BK111&lt;=21.5),"19,5 - 21,5",IF(AND(BK111&gt;=22,BK111&lt;=24),"22 - 24",IF(AND(BK111&gt;=24.5,BK111&lt;=26.5),"24,5 - 26,5",IF(AND(BK111&gt;=27,BK111&lt;=29),"27 - 29",IF(AND(BK111&gt;=29.5,BK111&lt;=30),"29,5 - 30","Fuera de rango")))))))))))))))</f>
        <v>17 - 19</v>
      </c>
      <c r="BM111" s="11" t="n">
        <f aca="false">IF(BL111="","",IF(BL111="0 - 2",1,IF(BL111="2,5 - 4,5",2,IF(BL111="5 - 7",3,IF(BL111="7,5 - 9,5",4,IF(BL111="10 - 12",5,IF(BL111="12,5 - 13,5",6,IF(BL111="14","NORMA",IF(BL111="14,5 - 16,5",7,IF(BL111="17 - 19",8,IF(BL111="19,5 - 21,5",9,IF(BL111="22 - 24",10,IF(BL111="24,5 - 26,5",11,IF(BL111="27 - 29",12,IF(BL111="29,5 - 30",13,"")))))))))))))))</f>
        <v>8</v>
      </c>
      <c r="BN111" s="9" t="n">
        <v>22</v>
      </c>
      <c r="BO111" s="11" t="str">
        <f aca="false">IF(BN111="","",IF(AND(BN111&gt;=-20,BN111&lt;=-10),"-20 a -10",IF(AND(BN111&gt;=-9.5,BN111&lt;=0.5),"-9,5 a 0,5",IF(AND(BN111&gt;=1,BN111&lt;=11),"1 a 11",IF(AND(BN111&gt;=11.5,BN111&lt;=21.5),"11,5 a 21,5",IF(BN111=22,"22",IF(AND(BN111&gt;=22.5,BN111&lt;=32.5),"22,5 a 32,5",IF(AND(BN111&gt;=33,BN111&lt;=43),"33 a 43","Fuera de rango"))))))))</f>
        <v>22</v>
      </c>
      <c r="BP111" s="11" t="str">
        <f aca="false">IF(BO111="","",IF(BO111="-20 a -10",1,IF(BO111="-9,5 a 0,5",2,IF(BO111="1 a 11",3,IF(BO111="11,5 a 21,5",4,IF(BO111="22","NORMA",IF(BO111="22,5 a 32,5",5,IF(BO111="33 a 43",6,""))))))))</f>
        <v>NORMA</v>
      </c>
      <c r="BQ111" s="9" t="n">
        <v>6</v>
      </c>
      <c r="BR111" s="10" t="str">
        <f aca="false">IF(BQ111="","",IF(AND(BQ111&gt;=-20,BQ111&lt;=-15),"-20 a -15",IF(AND(BQ111&gt;=-14.5,BQ111&lt;=-9.5),"-14,5 a -9,5",IF(AND(BQ111&gt;=-9,BQ111&lt;=-4),"-9 a -4",IF(AND(BQ111&gt;=-3.5,BQ111&lt;=2.5),"-3,5 a 2,5",IF(AND(BQ111&gt;=3,BQ111&lt;=8),"3 a 8",IF(AND(BQ111&gt;=8.5,BQ111&lt;=13.5),"8,5 a 13,5",IF(AND(BQ111&gt;=14,BQ111&lt;=17.5),"14 a 17,5",IF(BQ111=18,"18",IF(AND(BQ111&gt;=18.5,BQ111&lt;=23.5),"18,5 a 23,5",IF(AND(BQ111&gt;=24,BQ111&lt;=29),"24 a 29",IF(AND(BQ111&gt;=29.5,BQ111&lt;=34.5),"29,5 a 34,5",IF(AND(BQ111&gt;=35,BQ111&lt;=40),"35 a 40","Fuera de rango")))))))))))))</f>
        <v>3 a 8</v>
      </c>
      <c r="BS111" s="11" t="n">
        <f aca="false">IF(BR111="","",IF(BR111="-20 a -15",1,IF(BR111="-14,5 a -9,5",2,IF(BR111="-9 a -4",3,IF(BR111="-3,5 a 2,5",4,IF(BR111="3 a 8",5,IF(BR111="8,5 a 13,5",6,IF(BR111="14 a 17,5",7,IF(BR111="18","NORMA",IF(BR111="18,5 a 23,5",8,IF(BR111="24 a 29",9,IF(BR111="29,5 a 34,5",10,IF(BR111="35 a 40",11,"")))))))))))))</f>
        <v>5</v>
      </c>
      <c r="BT111" s="9" t="n">
        <v>0</v>
      </c>
      <c r="BU111" s="10" t="str">
        <f aca="false">IF(BT111="","",IF(AND(BT111&gt;=-20,BT111&lt;=-18),"-20 a -18",IF(AND(BT111&gt;=-17.5,BT111&lt;=-15.5),"-17,5 a -15,5",IF(AND(BT111&gt;=-15,BT111&lt;=-13),"-15 a -13",IF(AND(BT111&gt;=-12.5,BT111&lt;=-10.5),"-12,5 a -10,5",IF(AND(BT111&gt;=-10,BT111&lt;=-8),"-10 a -8",IF(AND(BT111&gt;=-7.5,BT111&lt;=-5.5),"-7,5 a -5,5",IF(AND(BT111&gt;=-5,BT111&lt;=-3),"-5 a -3",IF(AND(BT111&gt;=-2.5,BT111&lt;=-0.5),"-2,5 a -0,5",IF(BT111=0,"0",IF(AND(BT111&gt;=0.5,BT111&lt;=2.5),"0,5 a 2,5",IF(AND(BT111&gt;=3,BT111&lt;=5),"3 a 5",IF(AND(BT111&gt;=5.5,BT111&lt;=7.5),"5,5 a 7,5",IF(AND(BT111&gt;=8,BT111&lt;=10),"8 a 10",IF(AND(BT111&gt;=10.5,BT111&lt;=12.5),"10,5 a 12,5",IF(AND(BT111&gt;=13,BT111&lt;=15),"13 a 15",IF(AND(BT111&gt;=15.5,BT111&lt;=17.5),"15,5 a 17,5",IF(AND(BT111&gt;=18,BT111&lt;=20),"18 a 20","Fuera de rango"))))))))))))))))))</f>
        <v>0</v>
      </c>
      <c r="BV111" s="11" t="str">
        <f aca="false">IF(BT111="","",IF(BT111=0,"NORMA",IF(AND(BT111&gt;=-20,BT111&lt;=-18),2,IF(AND(BT111&gt;=-17.5,BT111&lt;=-15.5),2,IF(AND(BT111&gt;=-15,BT111&lt;=-13),3,IF(AND(BT111&gt;=-12.5,BT111&lt;=-10.5),4,IF(AND(BT111&gt;=-10,BT111&lt;=-8),5,IF(AND(BT111&gt;=-7.5,BT111&lt;=-5.5),6,IF(AND(BT111&gt;=-5,BT111&lt;=-3),7,IF(AND(BT111&gt;=-2.5,BT111&lt;=-0.5),8,IF(AND(BT111&gt;=0.5,BT111&lt;=2.5),9,IF(AND(BT111&gt;=3,BT111&lt;=5),10,IF(AND(BT111&gt;=5.5,BT111&lt;=7.5),11,IF(AND(BT111&gt;=8,BT111&lt;=10),12,IF(AND(BT111&gt;=10.5,BT111&lt;=12.5),13,IF(AND(BT111&gt;=13,BT111&lt;=15),14,IF(AND(BT111&gt;=15.5,BT111&lt;=17.5),15,IF(AND(BT111&gt;=18,BT111&lt;=20),16,"Fuera de rango"))))))))))))))))))</f>
        <v>NORMA</v>
      </c>
      <c r="BW111" s="9" t="n">
        <v>-3.5</v>
      </c>
      <c r="BX111" s="10" t="n">
        <f aca="false">18.5- (0.3*H111)</f>
        <v>11</v>
      </c>
      <c r="BY111" s="10" t="n">
        <f aca="false">(BW111)-(BX111)</f>
        <v>-14.5</v>
      </c>
      <c r="BZ111" s="10" t="str">
        <f aca="false">IF(BY111="","",IF(BY111&lt;-27.5,"De -30 a -28",IF(BY111&lt;-25,"De -27,5 a -25,5",IF(BY111&lt;-22.5,"De -25 a -23",IF(BY111&lt;-20,"De -22,5 a -20,5",IF(BY111&lt;-17.5,"De -20 a -18",IF(BY111&lt;-15,"De -17,5 a -15,5",IF(BY111&lt;-12.5,"De -15 a -13",IF(BY111&lt;-10,"De -12,5 a -10,5",IF(BY111&lt;-7.5,"De -10 a -8",IF(BY111&lt;-5,"De -7,5 a -5,5",IF(BY111&lt;-2.5,"De -5 a -3",IF(BY111&lt;0,"De -2,5 a -0,5",IF(BY111&lt;2.5,"De 0 a 2",IF(BY111&lt;5,"De 2,5 a 4,5",IF(BY111&lt;7.5,"De 5 a 7",IF(BY111&lt;10,"De 7,5 a 9,5",IF(BY111&lt;12.5,"De 10 a 12",IF(BY111&lt;15,"De 12,5 a 14,5",IF(BY111&lt;17.5,"De 15 a 17",IF(BY111&lt;20,"De 17,5 a 19,5",IF(BY111&lt;22.5,"De 20 a 22",IF(BY111&lt;25,"De 22,5 a 24,5",IF(BY111&lt;27.5,"De 25 a 27","De 27,5 a 30"))))))))))))))))))))))))</f>
        <v>De -15 a -13</v>
      </c>
      <c r="CA111" s="12" t="n">
        <f aca="false">IF(BY111="","",IF(BY111&lt;=-28,1,IF(BY111&lt;=-25.5,2,IF(BY111&lt;=-23,3,IF(BY111&lt;=-20.5,4,IF(BY111&lt;=-18,5,IF(BY111&lt;=-15.5,6,IF(BY111&lt;=-13,7,IF(BY111&lt;=-10.5,8,IF(BY111&lt;=-8,9,IF(BY111&lt;=-5.5,10,IF(BY111&lt;=-3,11,IF(BY111&lt;=-0.5,12,IF(BY111&lt;=2,13,IF(BY111&lt;=4.5,14,IF(BY111&lt;=7,15,IF(BY111&lt;=9.5,16,IF(BY111&lt;=12,17,IF(BY111&lt;=14.5,18,IF(BY111&lt;=17,19,IF(BY111&lt;=19.5,20,IF(BY111&lt;=22,21,IF(BY111&lt;=24.5,22,IF(BY111&lt;=27,23,IF(BY111&lt;=30,24,"Fuera de rango")))))))))))))))))))))))))</f>
        <v>7</v>
      </c>
      <c r="CB111" s="9" t="n">
        <v>-3.5</v>
      </c>
      <c r="CC111" s="10" t="n">
        <f aca="false">18.5- (0.3*H111)</f>
        <v>11</v>
      </c>
      <c r="CD111" s="10" t="n">
        <f aca="false">(CB111)-(CC111)</f>
        <v>-14.5</v>
      </c>
      <c r="CE111" s="10" t="str">
        <f aca="false">IF(CD111="","",IF(CD111&lt;-27.5,"De -30 a -28",IF(CD111&lt;-25,"De -27,5 a -25,5",IF(CD111&lt;-22.5,"De -25 a -23",IF(CD111&lt;-20,"De -22,5 a -20,5",IF(CD111&lt;-17.5,"De -20 a -18",IF(CD111&lt;-15,"De -17,5 a -15,5",IF(CD111&lt;-12.5,"De -15 a -13",IF(CD111&lt;-10,"De -12,5 a -10,5",IF(CD111&lt;-7.5,"De -10 a -8",IF(CD111&lt;-5,"De -7,5 a -5,5",IF(CD111&lt;-2.5,"De -5 a -3",IF(CD111&lt;0,"De -2,5 a -0,5",IF(CD111&lt;=2,"De 0 a 2",IF(CD111&lt;=4.5,"De 2,5 a 4,5",IF(CD111&lt;=7,"De 5 a 7",IF(CD111&lt;=9.5,"De 7,5 a 9,5",IF(CD111&lt;=12,"De 10 a 12",IF(CD111&lt;=14.5,"De 12,5 a 14,5",IF(CD111&lt;=17,"De 15 a 17",IF(CD111&lt;=19.5,"De 17,5 a 19,5",IF(CD111&lt;=22,"De 20 a 22",IF(CD111&lt;=24.5,"De 22,5 a 24,5",IF(CD111&lt;=27,"De 25 a 27","De 27,5 a 30"))))))))))))))))))))))))</f>
        <v>De -15 a -13</v>
      </c>
      <c r="CF111" s="12" t="n">
        <f aca="false">IF(CD111="","",IF(CD111&lt;-27.5,1,IF(CD111&lt;-25,2,IF(CD111&lt;-22.5,3,IF(CD111&lt;-20,4,IF(CD111&lt;-17.5,5,IF(CD111&lt;-15,6,IF(CD111&lt;-12.5,7,IF(CD111&lt;-10,8,IF(CD111&lt;-7.5,9,IF(CD111&lt;-5,10,IF(CD111&lt;-2.5,11,IF(CD111&lt;0,12,IF(CD111&lt;2.5,13,IF(CD111&lt;5,14,IF(CD111&lt;7.5,15,IF(CD111&lt;10,16,IF(CD111&lt;12.5,17,IF(CD111&lt;15,18,IF(CD111&lt;17.5,19,IF(CD111&lt;20,20,IF(CD111&lt;22.5,21,IF(CD111&lt;25,22,IF(CD111&lt;27.5,23,24))))))))))))))))))))))))</f>
        <v>7</v>
      </c>
      <c r="CG111" s="9" t="n">
        <v>-3</v>
      </c>
      <c r="CH111" s="10" t="str">
        <f aca="false">IF(CG111="","",IF(AND(CG111&gt;=-10,CG111&lt;=-9.5),"-10 a -9,5",IF(AND(CG111&gt;-9.5,CG111&lt;=-8.5),"-9 a -8,5",IF(AND(CG111&gt;-8.5,CG111&lt;=-7.5),"-8 a -7,5",IF(AND(CG111&gt;-7.5,CG111&lt;=-6.5),"-7 a -6,5",IF(AND(CG111&gt;-6.5,CG111&lt;=-5.5),"-6 a -5,5",IF(AND(CG111&gt;-5.5,CG111&lt;=-4.5),"-5 a -4,5",IF(AND(CG111&gt;-4.5,CG111&lt;=-3.5),"-4 a -3,5",IF(AND(CG111&gt;-3.5,CG111&lt;=-2.5),"-3 a -2,5",IF(CG111=-2.25,"-2,25",IF(AND(CG111&gt;-2.5,CG111&lt;=-1.5),"-2 a -1,5",IF(AND(CG111&gt;-1.5,CG111&lt;=-0.5),"-1 a -0,5",IF(AND(CG111&gt;-0.5,CG111&lt;=0.5),"0 a 0,5",IF(AND(CG111&gt;0.5,CG111&lt;=1.5),"1 a 1,5",IF(AND(CG111&gt;1.5,CG111&lt;=2.5),"2 a 2,5",IF(AND(CG111&gt;2.5,CG111&lt;=3.5),"3 a 3,5",IF(AND(CG111&gt;3.5,CG111&lt;=4.5),"4 a 4,5",IF(AND(CG111&gt;4.5,CG111&lt;=5.5),"5 a 5,5",IF(AND(CG111&gt;5.5,CG111&lt;=6.5),"6 a 6,5",IF(AND(CG111&gt;6.5,CG111&lt;=7.5),"7 a 7,5",IF(AND(CG111&gt;7.5,CG111&lt;=8.5),"8 a 8,5",IF(AND(CG111&gt;8.5,CG111&lt;=9.5),"9 a 9,5",IF(CG111&gt;=10,"10","Fuera de rango")))))))))))))))))))))))</f>
        <v>-3 a -2,5</v>
      </c>
      <c r="CI111" s="11" t="n">
        <f aca="false">IF(CG111="","",IF(CG111=-2.25,"NORMA",IF(CG111&lt;=-9.5,1,IF(CG111&lt;=-8.5,2,IF(CG111&lt;=-7.5,3,IF(CG111&lt;=-6.5,4,IF(CG111&lt;=-5.5,5,IF(CG111&lt;=-4.5,6,IF(CG111&lt;=-3.5,7,IF(CG111&lt;=-2.5,8,IF(CG111&lt;=-1.5,9,IF(CG111&lt;=-0.5,10,IF(CG111&lt;=0.5,11,IF(CG111&lt;=1.5,12,IF(CG111&lt;=2.5,13,IF(CG111&lt;=3.5,14,IF(CG111&lt;=4.5,15,IF(CG111&lt;=5.5,16,IF(CG111&lt;=6.5,17,IF(CG111&lt;=7.5,18,IF(CG111&lt;=8.5,19,IF(CG111&lt;=9.5,20,IF(CG111=10,21,"Fuera de rango")))))))))))))))))))))))</f>
        <v>8</v>
      </c>
      <c r="CJ111" s="9" t="n">
        <v>2.75</v>
      </c>
      <c r="CK111" s="10" t="str">
        <f aca="false">IF(CJ111="","",IF(AND(CJ111&gt;=-6,CJ111&lt;=-5.5),"-6 a -5,5",IF(AND(CJ111&gt;-5.5,CJ111&lt;=-4.5),"-5 a -4,5",IF(AND(CJ111&gt;-4.5,CJ111&lt;=-3.5),"-4 a -3,5",IF(AND(CJ111&gt;-3.5,CJ111&lt;=-2.5),"-3 a -2,5",IF(AND(CJ111&gt;-2.5,CJ111&lt;=-1.5),"-2 a -1,5",IF(AND(CJ111&gt;-1.5,CJ111&lt;=-0.5),"-1 a -0,5",IF(AND(CJ111&gt;-0.5,CJ111&lt;=0.5),"0 a 0,5",IF(AND(CJ111&gt;0.5,CJ111&lt;=1.5),"1 a 1,5",IF(AND(CJ111&gt;1.5,CJ111&lt;2.5),"2",IF(AND(CJ111&gt;=2.5,CJ111&lt;=3),"2,5 a 3",IF(AND(CJ111&gt;3,CJ111&lt;=4),"3,5 a 4",IF(AND(CJ111&gt;4,CJ111&lt;=5),"4,5 a 5",IF(AND(CJ111&gt;5,CJ111&lt;=6),"5,5 a 6",IF(AND(CJ111&gt;6,CJ111&lt;=7),"6,5 a 7",IF(AND(CJ111&gt;7,CJ111&lt;=8),"7,5 a 8",IF(AND(CJ111&gt;8,CJ111&lt;=9.5),"8,5 a 9,5",IF(CJ111=10,"10","Fuera de rango"))))))))))))))))))</f>
        <v>2,5 a 3</v>
      </c>
      <c r="CL111" s="11" t="n">
        <f aca="false">IF(CK111="","",IF(OR(CK111="-6 a -5,5",CK111="-6 - -5,5"),1,IF(OR(CK111="-5 a -4,5",CK111="-5 - -4,5"),2,IF(OR(CK111="-4 a -3,5",CK111="-4 - -3,5"),3,IF(OR(CK111="-3 a -2,5",CK111="-3 - -2,5"),4,IF(OR(CK111="-2 a -1,5",CK111="-2 - -1,5"),5,IF(OR(CK111="-1 a -0,5",CK111="-1 - -0,5"),6,IF(OR(CK111="0 a 0,5",CK111="0 - 0,5"),7,IF(OR(CK111="1 a 1,5",CK111="1 - 1,5"),8,IF(CK111="2","NORMA",IF(OR(CK111="2,5 a 3",CK111="2,5 - 3"),9,IF(OR(CK111="3,5 a 4",CK111="3,5 - 4"),10,IF(OR(CK111="4,5 a 5",CK111="4,5 - 5"),11,IF(OR(CK111="5,5 a 6",CK111="5,5 - 6"),12,IF(OR(CK111="6,5 a 7",CK111="6,5 - 7"),13,IF(OR(CK111="7,5 a 8",CK111="7,5 - 8"),14,IF(OR(CK111="8,5 a 9",CK111="8,5 - 9,5",CK111="9 a 9,5"),15,IF(CK111="10",15,IF(OR(CK111="0,5 a 1",CK111="0,5 - 1"),7,"Fuera de rango")))))))))))))))))))</f>
        <v>9</v>
      </c>
      <c r="CM111" s="10" t="n">
        <v>0</v>
      </c>
      <c r="CN111" s="10" t="str">
        <f aca="false">IF(CM111=0,"0", " ")</f>
        <v>0</v>
      </c>
      <c r="CO111" s="10" t="str">
        <f aca="false">IF(CM111&gt;0,"EME"," ")</f>
        <v> </v>
      </c>
      <c r="CP111" s="10" t="n">
        <v>0</v>
      </c>
      <c r="CQ111" s="10" t="str">
        <f aca="false">IF(CP111&gt;0,"0", " ")</f>
        <v> </v>
      </c>
      <c r="CR111" s="10" t="str">
        <f aca="false">IF(CP111&gt;0,"EME"," ")</f>
        <v> </v>
      </c>
      <c r="CS111" s="9" t="n">
        <v>0</v>
      </c>
      <c r="CT111" s="10" t="str">
        <f aca="false">IF(CS111&gt;0,"1", " ")</f>
        <v> </v>
      </c>
      <c r="CU111" s="10" t="str">
        <f aca="false">IF(CS111&gt;0,"HIP"," ")</f>
        <v> </v>
      </c>
      <c r="CV111" s="9" t="n">
        <v>0</v>
      </c>
      <c r="CW111" s="10" t="str">
        <f aca="false">IF(CV111&gt;0,"1", " ")</f>
        <v> </v>
      </c>
      <c r="CX111" s="10" t="str">
        <f aca="false">IF(CV111&gt;0,"HIP"," ")</f>
        <v> </v>
      </c>
      <c r="CY111" s="9" t="n">
        <v>-2.25</v>
      </c>
      <c r="CZ111" s="11" t="str">
        <f aca="false">IF(CY111&lt;0,"2"," ")</f>
        <v>2</v>
      </c>
      <c r="DA111" s="11" t="str">
        <f aca="false">IF(CY111&lt;0,"MIO"," ")</f>
        <v>MIO</v>
      </c>
      <c r="DB111" s="9" t="n">
        <v>-2</v>
      </c>
      <c r="DC111" s="11" t="str">
        <f aca="false">IF(DB111&lt;0,"2"," ")</f>
        <v>2</v>
      </c>
      <c r="DD111" s="11" t="str">
        <f aca="false">IF(DB111&lt;0,"MIO"," ")</f>
        <v>MIO</v>
      </c>
      <c r="DE111" s="9" t="n">
        <v>-0.5</v>
      </c>
      <c r="DF111" s="11" t="str">
        <f aca="false">IF(DE111&lt;0,"3"," ")</f>
        <v>3</v>
      </c>
      <c r="DG111" s="11" t="str">
        <f aca="false">IF(DE111&lt;0,"AST"," ")</f>
        <v>AST</v>
      </c>
      <c r="DH111" s="9" t="n">
        <v>0</v>
      </c>
      <c r="DI111" s="11" t="str">
        <f aca="false">IF(DH111&lt;0,"3"," ")</f>
        <v> </v>
      </c>
      <c r="DJ111" s="11" t="str">
        <f aca="false">IF(DH111&lt;0,"AST"," ")</f>
        <v> </v>
      </c>
      <c r="DK111" s="9" t="n">
        <v>0</v>
      </c>
      <c r="DL111" s="10" t="str">
        <f aca="false">IF(DK111&gt;0,"4"," ")</f>
        <v> </v>
      </c>
      <c r="DM111" s="10" t="str">
        <f aca="false">IF(DK111&gt;0,"PRE"," ")</f>
        <v> </v>
      </c>
      <c r="DN111" s="9" t="n">
        <v>0</v>
      </c>
      <c r="DO111" s="10" t="str">
        <f aca="false">IF(DN111&gt;0,"4"," ")</f>
        <v> </v>
      </c>
      <c r="DP111" s="10" t="str">
        <f aca="false">IF(DN111&gt;0,"PRE"," ")</f>
        <v> </v>
      </c>
      <c r="DQ111" s="12" t="n">
        <v>2</v>
      </c>
      <c r="DR111" s="12" t="n">
        <v>1</v>
      </c>
      <c r="DS111" s="12" t="str">
        <f aca="false">CONCATENATE(CO111,CU111,DA111,DG111,DM111)</f>
        <v>  MIOAST </v>
      </c>
      <c r="DT111" s="10" t="str">
        <f aca="false" t="array" ref="DT111">_xlfn.IFS(DS111="EME    ","0", DS111=" HIP   ","1", DS111="  MIO  ","2", DS111="   AST ","3", DS111="    PRE","4", DS111="EME   PRE","5", DS111=" HIP  PRE","6", DS111=" HIP AST ","7", DS111="  MIO PRE","8", DS111="  MIOAST ","9", DS111="   ASTPRE","10",DS111=" HIP ASTPRE","11", DS111="  MIOASTPRE","12", DS111="     ","0")</f>
        <v>9</v>
      </c>
      <c r="DU111" s="1" t="s">
        <v>154</v>
      </c>
      <c r="DV111" s="1" t="str">
        <f aca="false" t="array" ref="DV111">_xlfn.IFS(DU111="SI","2", DU111="NO","1")</f>
        <v>1</v>
      </c>
      <c r="DW111" s="10" t="n">
        <v>0</v>
      </c>
      <c r="DX111" s="11" t="str">
        <f aca="false">IF(DW111=0,"1","2")</f>
        <v>1</v>
      </c>
      <c r="DY111" s="11" t="str">
        <f aca="false" t="array" ref="DY111">_xlfn.IFS(DW111=0,"0", DW111=0.25, "1", DW111=0.5,"2", DW111=0.75,"3", DW111=1,"4",DW111=1.25,"5", DW111=1.5,"6", DW111=1.75,"7", DW111=2,"8")</f>
        <v>0</v>
      </c>
      <c r="DZ111" s="10" t="n">
        <v>0</v>
      </c>
      <c r="EA111" s="11" t="str">
        <f aca="false">IF(DZ111=0,"1","2")</f>
        <v>1</v>
      </c>
      <c r="EB111" s="11" t="str">
        <f aca="false" t="array" ref="EB111">_xlfn.IFS(DZ111=0,"0", DZ111=0.25, "1", DZ111=0.5,"2", DZ111=0.75,"3", DZ111=1,"4",DZ111=1.25,"5", DZ111=1.5,"6", DZ111=1.75,"7", DZ111=2,"8")</f>
        <v>0</v>
      </c>
      <c r="EC111" s="10" t="n">
        <v>0</v>
      </c>
      <c r="ED111" s="10" t="str">
        <f aca="false">IF(EC111=0,"1","2")</f>
        <v>1</v>
      </c>
      <c r="EE111" s="11" t="str">
        <f aca="false" t="array" ref="EE111">_xlfn.IFS(EC111=0,"0", EC111=-0.25, "1", EC111=-0.5,"2", EC111=-0.75,"3", EC111=-1,"4",EC111=-1.25,"5", EC111=-1.5,"6", EC111=-1.75,"7", EC111=-2,"8", EC111=-2.25,"9",EC111=-2.5,"10", EC111=-2.75,"11", EC111=-3,"12", EC111=-3.25,"13", EC111=-3.5,"14", EC111=-3.75,"15",EC111=-4,"16")</f>
        <v>0</v>
      </c>
      <c r="EF111" s="10" t="n">
        <v>0</v>
      </c>
      <c r="EG111" s="10" t="str">
        <f aca="false">IF(EF111=0,"1","2")</f>
        <v>1</v>
      </c>
      <c r="EH111" s="11" t="str">
        <f aca="false" t="array" ref="EH111">_xlfn.IFS(EF111=0,"0", EF111=-0.25, "1", EF111=-0.5,"2", EF111=-0.75,"3", EF111=-1,"4",EF111=-1.25,"5", EF111=-1.5,"6", EF111=-1.75,"7", EF111=-2,"8", EF111=-2.25,"9",EF111=-2.5,"10", EF111=-2.75,"11", EF111=-3,"12", EF111=-3.25,"13", EF111=-3.5,"14", EF111=-3.75,"15",EF111=-4,"16")</f>
        <v>0</v>
      </c>
      <c r="EI111" s="10" t="n">
        <v>0</v>
      </c>
      <c r="EJ111" s="11" t="str">
        <f aca="false">IF(EI111=0,"1","2")</f>
        <v>1</v>
      </c>
      <c r="EK111" s="11" t="str">
        <f aca="false" t="array" ref="EK111">_xlfn.IFS(EI111=0,"0", EI111=-0.25, "1", EI111=-0.5,"2", EI111=-0.75,"3", EI111=-1,"4",EI111=-1.25,"5", EI111=-1.5,"6", EI111=-1.75,"7", EI111=-2,"8", EI111=-2.25,"9", EI111=-2.25,"9",EI111=-2.5,"10", EI111=-2.75,"11", EI111=-3,"12", EI111=-3.25,"13", EI111=-3.5,"14", EI111=-3.75,"15",EI111=-4,"16", EI111=0.25, "17", EI111=0.5, "18")</f>
        <v>0</v>
      </c>
      <c r="EL111" s="10" t="n">
        <v>0</v>
      </c>
      <c r="EM111" s="11" t="str">
        <f aca="false">IF(EL111=0,"1","2")</f>
        <v>1</v>
      </c>
      <c r="EN111" s="11" t="str">
        <f aca="false" t="array" ref="EN111">_xlfn.IFS(EL111=0.25,"17",EL111=0.5,"18", EL111=0,"0", EL111=-0.25, "1", EL111=-0.5,"2", EL111=-0.75,"3", EL111=-1,"4",EL111=-1.25,"5", EL111=-1.5,"6", EL111=-1.75,"7", EL111=-2,"8",EL111= -2.25,"9",EL111=-2.5,"10",EL111= -2.75,"11",EL111= -3,"12",EL111= -3.25,"13",EL111= -3.5,"14",EL111= -3.75,"15",EL111=-4,"16")</f>
        <v>0</v>
      </c>
      <c r="EO111" s="10" t="n">
        <v>0</v>
      </c>
      <c r="EP111" s="11" t="str">
        <f aca="false">IF(EO111=0,"1","2")</f>
        <v>1</v>
      </c>
      <c r="EQ111" s="11" t="str">
        <f aca="false" t="array" ref="EQ111">_xlfn.IFS(EO111=0,"0", EO111=0.25, "1", EO111=0.5,"2", EO111=0.75,"3", EO111=1,"4",EO111=1.25,"5", EO111=1.5,"6", EO111=1.75,"7", EO111=2,"8", EO111=2.25,"9", EO111=2.25,"9",EO111=2.5,"10", EO111=2.75,"11", EO111=3,"12", EO111=3.25,"13", EO111=3.5,"14", EO111=3.75,"15",EO111=4,"16", EO111=-0.25, "17", bq=-0.5, "18")</f>
        <v>0</v>
      </c>
      <c r="ER111" s="10" t="n">
        <v>0</v>
      </c>
      <c r="ES111" s="11" t="str">
        <f aca="false">IF(ER111=0,"1","2")</f>
        <v>1</v>
      </c>
      <c r="ET111" s="11" t="str">
        <f aca="false" t="array" ref="ET111">_xlfn.IFS(ER111=0,"0", ER111=0.25, "1", ER111=0.5,"2", ER111=0.75,"3", ER111=1,"4",ER111=1.25,"5", ER111=1.5,"6", ER111=1.75,"7", ER111=2,"8", ER111=2.25,"9", ER111=2.25,"9",ER111=2.5,"10", ER111=2.75,"11", ER111=3,"12", ER111=3.25,"13", ER111=3.5,"14", ER111=3.75,"15",ER111=4,"16", ER111=-0.25, "17", bq=-0.5, "18")</f>
        <v>0</v>
      </c>
      <c r="EU111" s="13" t="n">
        <v>30</v>
      </c>
      <c r="EV111" s="14" t="str">
        <f aca="false">VLOOKUP(EU111,LEYENDA!$G$2:$H$8,2,TRUE())</f>
        <v>25-36</v>
      </c>
      <c r="EW111" s="14" t="str">
        <f aca="false" t="array" ref="EW111">_xlfn.IFS(EV111="0-5","1", EV111="6-12","2", EV111="13-18","3", EV111="19-24","4", EV111="25-36","5", EV111="37-48","6", EV111="49-60","7")</f>
        <v>5</v>
      </c>
    </row>
    <row r="112" customFormat="false" ht="13.5" hidden="false" customHeight="false" outlineLevel="0" collapsed="false">
      <c r="A112" s="41" t="n">
        <v>47</v>
      </c>
      <c r="B112" s="32" t="n">
        <v>9</v>
      </c>
      <c r="C112" s="33" t="n">
        <v>43396</v>
      </c>
      <c r="D112" s="6"/>
      <c r="E112" s="5" t="str">
        <f aca="false">VLOOKUP(A112,'286'!$A$3:$J$600,10,FALSE())</f>
        <v>VALERO DE BLAS, JUAN</v>
      </c>
      <c r="F112" s="4" t="str">
        <f aca="false">VLOOKUP(A112,'286'!$A$3:$I$1768,3,FALSE())</f>
        <v>VABLASJU</v>
      </c>
      <c r="G112" s="6" t="n">
        <f aca="false">VLOOKUP(A112,'286'!$A$3:$I$1768,4,FALSE())</f>
        <v>33303</v>
      </c>
      <c r="H112" s="7" t="n">
        <f aca="false">YEAR(C112)-YEAR(G112)</f>
        <v>27</v>
      </c>
      <c r="I112" s="1" t="str">
        <f aca="false">VLOOKUP(H112,LEYENDA!$C$2:$D$6,2,TRUE())</f>
        <v>25-40</v>
      </c>
      <c r="J112" s="5" t="str">
        <f aca="false">VLOOKUP(A112,'286'!$A$3:$I$1768,7,FALSE())</f>
        <v>H</v>
      </c>
      <c r="K112" s="8" t="str">
        <f aca="false">VLOOKUP(A112,'286'!$A$3:$I$1768,2,FALSE())</f>
        <v>OD</v>
      </c>
      <c r="L112" s="4" t="str">
        <f aca="false">VLOOKUP(A112,'286'!$A$3:$I$1768,8,FALSE())</f>
        <v>D</v>
      </c>
      <c r="M112" s="4" t="str">
        <f aca="false">VLOOKUP(A112,'286'!$A$3:$I$1768,9,FALSE())</f>
        <v>I</v>
      </c>
      <c r="N112" s="8" t="str">
        <f aca="false">IF(R112=O112, "MISMA","CONTRARIA")</f>
        <v>CONTRARIA</v>
      </c>
      <c r="O112" s="8" t="str">
        <f aca="false" t="array" ref="O112">_xlfn.IFS(L112="D","1", L112="I","2")</f>
        <v>1</v>
      </c>
      <c r="P112" s="8" t="str">
        <f aca="false" t="array" ref="P112">_xlfn.IFS(K112="OD","1", K112="OI","2")</f>
        <v>1</v>
      </c>
      <c r="Q112" s="1" t="str">
        <f aca="false" t="array" ref="Q112">_xlfn.IFS(J112="M","1", J112="H","2")</f>
        <v>2</v>
      </c>
      <c r="R112" s="8" t="str">
        <f aca="false" t="array" ref="R112">_xlfn.IFS(M112="D","1", M112="I","2")</f>
        <v>2</v>
      </c>
      <c r="S112" s="1" t="str">
        <f aca="false" t="array" ref="S112">_xlfn.IFS(N112="CONTRARIA", "1",N112= "MISMA","2")</f>
        <v>1</v>
      </c>
      <c r="T112" s="1" t="str">
        <f aca="false" t="array" ref="T112">_xlfn.IFS(I112="0-12","1", I112="13-24","2", I112="25-40","3", I112="41-60","4", I112="61-100","5")</f>
        <v>3</v>
      </c>
      <c r="U112" s="9" t="n">
        <v>-2</v>
      </c>
      <c r="V112" s="11" t="str">
        <f aca="false">IF(U112="","",IF(AND(U112&gt;=-9,U112&lt;=-6.5),"-9 a -6,5",IF(AND(U112&gt;=-6,U112&lt;=-3.5),"-6 a -3,5",IF(AND(U112&gt;=-3,U112&lt;=-1),"-3 a -1",IF(U112=-0.5,"-0,5",IF(AND(U112&gt;=0,U112&lt;=2.5),"0 a 2,5",IF(AND(U112&gt;=3,U112&lt;=5.5),"3 a 5,5",IF(AND(U112&gt;=6,U112&lt;=8.5),"6 a 8,5",IF(AND(U112&gt;=9,U112&lt;=20),"9 a 20","Fuera de rango")))))))))</f>
        <v>-3 a -1</v>
      </c>
      <c r="W112" s="11" t="n">
        <f aca="false">IF(V112="","",IF(V112="-9 a -6,5",2,IF(V112="-6 a -3,5",3,IF(V112="-3 a -1",4,IF(V112="-0,5","NORMA",IF(V112="0 a 2,5",5,IF(V112="3 a 5,5",6,IF(V112="6 a 8,5",7,IF(V112="9 a 20",8,"Fuera de rango")))))))))</f>
        <v>4</v>
      </c>
      <c r="X112" s="9" t="n">
        <v>0</v>
      </c>
      <c r="Y112" s="10" t="str">
        <f aca="false">IF(X112="","",IF(AND(X112&gt;=0,X112&lt;=4),"0 a 4",IF(AND(X112&gt;=4.5,X112&lt;=8.5),"4,5 a 8,5",IF(X112=9,"9",IF(AND(X112&gt;=9.5,X112&lt;=13),"9,5 a 13",IF(AND(X112&gt;=13.5,X112&lt;=20),"13,5 a 20",IF(AND(X112&gt;=20.5,X112&lt;=35),"20,5 a 35","Fuera de rango")))))))</f>
        <v>0 a 4</v>
      </c>
      <c r="Z112" s="11" t="n">
        <f aca="false">IF(Y112="","",IF(Y112="0 a 4",1,IF(Y112="4,5 a 8,5",2,IF(Y112="9","NORMA",IF(Y112="9,5 a 13",3,IF(Y112="13,5 a 20",4,IF(Y112="20,5 a 35",5,"Fuera de rango")))))))</f>
        <v>1</v>
      </c>
      <c r="AA112" s="9" t="n">
        <v>12</v>
      </c>
      <c r="AB112" s="10" t="str">
        <f aca="false">IF(AA112="","",IF(AND(AA112&gt;=0,AA112&lt;=9),"0 a 9",IF(AND(AA112&gt;=9.5,AA112&lt;=18.5),"9,5 a 18,5",IF(AA112=19,"19",IF(AND(AA112&gt;=19.5,AA112&lt;=28),"19,5 a 28",IF(AND(AA112&gt;=28.5,AA112&lt;=40),"28,5 a 40","Fuera de rango"))))))</f>
        <v>9,5 a 18,5</v>
      </c>
      <c r="AC112" s="11" t="n">
        <f aca="false" t="array" ref="AC112">_xlfn.IFS(AB112="","",AB112="0 a 9",1,AB112="9,5 a 18,5",2,AB112="19","NORMA",AB112="19,5 a 28",3,AB112="28,5 a 40",4,TRUE(),"Fuera de rango")</f>
        <v>2</v>
      </c>
      <c r="AD112" s="9" t="n">
        <v>6</v>
      </c>
      <c r="AE112" s="10" t="str">
        <f aca="false">IF(AD112="","",IF(AND(AD112&gt;=-10,AD112&lt;=0),"De -10 a 0",IF(AND(AD112&gt;=0.5,AD112&lt;=9.5),"0,5 a 9,5",IF(AD112=10,"10",IF(AND(AD112&gt;=10.5,AD112&lt;=20),"10,5 a 20",IF(AND(AD112&gt;=20.5,AD112&lt;=40),"20,5 a 40","Fuera de rango"))))))</f>
        <v>0,5 a 9,5</v>
      </c>
      <c r="AF112" s="12" t="n">
        <f aca="false">IF(AD112="","",IF(AND(AD112&gt;=-10,AD112&lt;=0),1,IF(AND(AD112&gt;=0.5,AD112&lt;=9.5),2,IF(AD112=10,"NORMA",IF(AND(AD112&gt;=10.5,AD112&lt;=20),3,IF(AND(AD112&gt;=20.5,AD112&lt;=40),4,""))))))</f>
        <v>2</v>
      </c>
      <c r="AG112" s="9" t="n">
        <v>9</v>
      </c>
      <c r="AH112" s="11" t="str">
        <f aca="false">IF(AG112="","",IF(AND(AG112&gt;=0,AG112&lt;=4),"0 a 4",IF(AND(AG112&gt;=4.5,AG112&lt;=8.5),"4,5 a 8,5",IF(AG112=9,"9",IF(AND(AG112&gt;=9.5,AG112&lt;=13),"9,5 a 13",IF(AND(AG112&gt;=13.5,AG112&lt;=25),"13,5 a 25","Fuera de rango"))))))</f>
        <v>9</v>
      </c>
      <c r="AI112" s="11" t="str">
        <f aca="false">IF(AH112="","",IF(AH112="0 a 4",1,IF(AH112="4,5 a 8,5",2,IF(AH112="9","NORMA",IF(AH112="9,5 a 13",3,IF(AH112="13,5 a 25",4,""))))))</f>
        <v>NORMA</v>
      </c>
      <c r="AJ112" s="9" t="n">
        <v>5</v>
      </c>
      <c r="AK112" s="10" t="str">
        <f aca="false">IF(AJ112="","",IF(AND(AJ112&gt;=-15,AJ112&lt;=-10.5),"-15 a -10,5",IF(AND(AJ112&gt;=-10,AJ112&lt;=-4),"-10 a -4",IF(AND(AJ112&gt;=-4.5,AJ112&lt;=0),"-4,5 a 0",IF(AND(AJ112&gt;=0.5,AJ112&lt;=4.5),"0,5 a 4,5",IF(AJ112=5,"5",IF(AND(AJ112&gt;=5.5,AJ112&lt;=10),"5,5 a 10",IF(AND(AJ112&gt;=10.5,AJ112&lt;=20),"10,5 a 20","Fuera de rango"))))))))</f>
        <v>5</v>
      </c>
      <c r="AL112" s="11" t="str">
        <f aca="false">IF(AK112="","",IF(AK112="-15 a -10,5",1,IF(AK112="-10 a -4",2,IF(AK112="-4,5 a 0",3,IF(AK112="0,5 a 4,5",4,IF(AK112="5","NORMA",IF(AK112="5,5 a 10",5,IF(AK112="10,5 a 20",6,"Error"))))))))</f>
        <v>NORMA</v>
      </c>
      <c r="AM112" s="9" t="n">
        <v>0</v>
      </c>
      <c r="AN112" s="10" t="str">
        <f aca="false">IF(AM112="","",IF(AND(AM112&gt;=-7.5,AM112&lt;=-5.5),"-7,5 a -5,5",IF(AND(AM112&gt;=-5,AM112&lt;=-3),"-5 a -3",IF(AND(AM112&gt;=-2.5,AM112&lt;=-0.5),"-2,5 a -0,5",IF(AM112=0,"0,00",IF(AND(AM112&gt;=0.5,AM112&lt;=2.5),"0,5 a 2,5",IF(AND(AM112&gt;=3,AM112&lt;=5),"3 a 5",IF(AND(AM112&gt;=5.5,AM112&lt;=7.5),"5,5 a 7,5",IF(AND(AM112&gt;=8,AM112&lt;=10),"8 a 10","Fuera de rango")))))))))</f>
        <v>0,00</v>
      </c>
      <c r="AO112" s="11" t="str">
        <f aca="false">IF(AN112="","",IF(AN112="-7,5 a -5,5",1,IF(AN112="-5 a -3",2,IF(AN112="-2,5 a -0,5",3,IF(AN112="0,00","NORMA",IF(AN112="0,5 a 2,5",4,IF(AN112="3 a 5",5,IF(AN112="5,5 a 7,5",6,IF(AN112="8 a 10",7,"Error")))))))))</f>
        <v>NORMA</v>
      </c>
      <c r="AP112" s="9" t="n">
        <v>6</v>
      </c>
      <c r="AQ112" s="10" t="str">
        <f aca="false">IF(AP112="","",IF(AND(AP112&gt;=-20,AP112&lt;=-9.5),"-20 a -9,5",IF(AND(AP112&gt;=-9,AP112&lt;=-6.5),"-9 a -6,5",IF(AP112=-6,"-6",IF(AND(AP112&gt;=-5.5,AP112&lt;=-3),"-5,5 a -3",IF(AND(AP112&gt;=-2.5,AP112&lt;=0),"-2,5 a 0",IF(AND(AP112&gt;=0.5,AP112&lt;=3),"0,5 a 3",IF(AND(AP112&gt;=3.5,AP112&lt;=6),"3,5 a 6",IF(AND(AP112&gt;=6.5,AP112&lt;=9),"6,5 a 9",IF(AND(AP112&gt;=9.5,AP112&lt;=20),"9,5 a 20","Fuera de rango"))))))))))</f>
        <v>3,5 a 6</v>
      </c>
      <c r="AR112" s="11" t="n">
        <f aca="false">IF(AQ112="","",IF(AQ112="-20 a -9,5",1,IF(AQ112="-9 a -6,5",2,IF(AQ112="-6","NORMA",IF(AQ112="-5,5 a -3",3,IF(AQ112="-2,5 a 0",4,IF(AQ112="0,5 a 3",5,IF(AQ112="3,5 a 6",6,IF(AQ112="6,5 a 9",7,IF(AQ112="9,5 a 20",8,""))))))))))</f>
        <v>6</v>
      </c>
      <c r="AS112" s="9" t="n">
        <v>0</v>
      </c>
      <c r="AT112" s="10" t="str">
        <f aca="false">IF(AS112="","",IF(AND(AS112&gt;=-16,AS112&lt;=-14),"-16 a -14",IF(AND(AS112&gt;=-13.5,AS112&lt;=-11.5),"-13,5 a -11,5",IF(AND(AS112&gt;=-11,AS112&lt;=-9),"-11 a -9",IF(AND(AS112&gt;=-8.5,AS112&lt;=-6.5),"-8,5 a -6,5",IF(AND(AS112&gt;=-6,AS112&lt;=-4),"-6 a -4",IF(AND(AS112&gt;=-3.5,AS112&lt;=-1.5),"-3,5 a -1,5",IF(AND(AS112&gt;=-1,AS112&lt;=1),"-1 a 1",IF(AND(AS112&gt;=1.5,AS112&lt;=3.5),"1,5 a 3,5",IF(AND(AS112&gt;=4,AS112&lt;=6),"4 a 6",IF(AND(AS112&gt;=6.5,AS112&lt;=8.5),"6,5 a 8,5",IF(AND(AS112&gt;=9,AS112&lt;=11),"9 a 11",IF(AND(AS112&gt;=11.5,AS112&lt;=13.5),"11,5 a 13,5",IF(AND(AS112&gt;=14,AS112&lt;=16),"14 a 16",IF(AND(AS112&gt;=16.5,AS112&lt;=18.5),"16,5 a 18,5",IF(AND(AS112&gt;=19,AS112&lt;=21),"19 a 21","Fuera de rango"))))))))))))))))</f>
        <v>-1 a 1</v>
      </c>
      <c r="AU112" s="11" t="n">
        <f aca="false" t="array" ref="AU112">IF(AT112="","",_xlfn.IFS(AT112="-16 a -14",1,AT112="-13,5 a -11,5",2,AT112="-11 a -9",3,AT112="-8,5 a -6,5",4,AT112="-6 a -4",5,AT112="-3,5 a -1,5",6,AT112="-1 a 1",7,AT112="1,5 a 3,5",8,AT112="4 a 6","NORMA",AT112="6,5 a 8,5",9,AT112="9 a 11",10,AT112="11,5 a 13,5",11,AT112="14 a 16",12,AT112="16,5 a 18,5",13,AT112="19 a 21",14,TRUE(),""))</f>
        <v>7</v>
      </c>
      <c r="AV112" s="9" t="n">
        <v>1</v>
      </c>
      <c r="AW112" s="10" t="str">
        <f aca="false">IF(AV112="","",IF(AND(AV112&gt;=-1,AV112&lt;=-0.5),"-1 a -0,5",IF(AND(AV112&gt;-0.5,AV112&lt;=0),"De -0,5 a 0",IF(AND(AV112&gt;=0.25,AV112&lt;=0.75),"0,25 a 0,75",IF(AND(AV112&gt;=1,AV112&lt;=1.5),"1 a 1,5",IF(AND(AV112&gt;=1.75,AV112&lt;=2.25),"1,75 a 2,25",IF(AND(AV112&gt;=2.5,AV112&lt;=3),"2,5 a 3",IF(AND(AV112&gt;=3.25,AV112&lt;=3.75),"3,25 a 3,75","Fuera de rango"))))))))</f>
        <v>1 a 1,5</v>
      </c>
      <c r="AX112" s="11" t="n">
        <f aca="false">IF(AW112="","",IF(OR(AW112="-1 a -0,5",AW112="-1 a -0.5"),1,IF(OR(AW112="De -0,5 a 0",AW112="-0,5 a 0",AW112="De -0.5 a 0"),2,IF(OR(AW112="0,25 a 0,75",AW112="0.25 a 0.75"),"NORMA",IF(OR(AW112="1 a 1,5",AW112="1 a 1.5"),3,IF(OR(AW112="1,75 a 2,25",AW112="1.75 a 2.25"),4,IF(OR(AW112="2,5 a 3",AW112="2.5 a 3"),5,IF(OR(AW112="3,25 a 3,75",AW112="3.25 a 3.75"),6,""))))))))</f>
        <v>3</v>
      </c>
      <c r="AY112" s="9" t="n">
        <v>-1</v>
      </c>
      <c r="AZ112" s="10" t="str">
        <f aca="false">IF(AY112="","",IF(AND(AY112&gt;=-20,AY112&lt;=-9.5),"-20 a -9,5",IF(AND(AY112&gt;=-9,AY112&lt;=-6.5),"-9 a -6,5",IF(AY112=-6,"-6",IF(AND(AY112&gt;=-5.5,AY112&lt;=-3),"-5,5 a -3",IF(AND(AY112&gt;=-2.5,AY112&lt;=0),"-2,5 a 0",IF(AND(AY112&gt;=0.5,AY112&lt;=3),"0,5 a 3",IF(AND(AY112&gt;=3.5,AY112&lt;=6),"3,5 a 6","Fuera de rango"))))))))</f>
        <v>-2,5 a 0</v>
      </c>
      <c r="BA112" s="11" t="n">
        <f aca="false">IF(AZ112="","",IF(AZ112="-20 a -9,5",1,IF(AZ112="-9 a -6,5",2,IF(AZ112="-6","NORMA",IF(AZ112="-5,5 a -3",3,IF(AZ112="-2,5 a 0",4,IF(AZ112="0,5 a 3",5,IF(AZ112="3,5 a 6",6,""))))))))</f>
        <v>4</v>
      </c>
      <c r="BB112" s="9" t="n">
        <v>0</v>
      </c>
      <c r="BC112" s="10" t="str">
        <f aca="false" t="array" ref="BC112">IF(BB112="","",_xlfn.IFS(AND(BB112&gt;=0,BB112&lt;=2),"0 a 2",AND(BB112&gt;=2.5,BB112&lt;=4.5),"2,5 a 4,5",AND(BB112&gt;=5,BB112&lt;=7),"5 a 7",AND(BB112&gt;=7.5,BB112&lt;=9.5),"7,5 a 9,5",AND(BB112&gt;=10,BB112&lt;=12),"10 a 12",AND(BB112&gt;=12.5,BB112&lt;=14.5),"12,5 a 14,5",BB112=15,"15",AND(BB112&gt;=15.5,BB112&lt;=17.5),"15,5 a 17,5",AND(BB112&gt;=18,BB112&lt;=20),"18 a 20",AND(BB112&gt;=20.5,BB112&lt;=22.5),"20,5 a 22,5",AND(BB112&gt;=23,BB112&lt;=25),"23 a 25",TRUE(),"Fuera de rango"))</f>
        <v>0 a 2</v>
      </c>
      <c r="BD112" s="11" t="n">
        <f aca="false" t="array" ref="BD112">IF(BC112="","",_xlfn.IFS(BC112="0 a 2",1,BC112="2,5 a 4,5",2,BC112="5 a 7",3,BC112="7,5 a 9,5",4,BC112="10 a 12",5,BC112="12,5 a 14,5",6,BC112="15","NORMA",BC112="15,5 a 17,5",7,BC112="18 a 20",8,BC112="20,5 a 22,5",9,BC112="23 a 25",10,TRUE(),"Fuera de rango"))</f>
        <v>1</v>
      </c>
      <c r="BE112" s="9" t="n">
        <v>22</v>
      </c>
      <c r="BF112" s="10" t="str">
        <f aca="false">IF(BE112="","",IF(AND(BE112&gt;=-20,BE112&lt;=-10),"-20 a -10",IF(AND(BE112&gt;=-9.5,BE112&lt;=0.5),"-9,5 a 0,5",IF(AND(BE112&gt;=1,BE112&lt;=11),"1 a 11",IF(AND(BE112&gt;=11.5,BE112&lt;=20.5),"11,5 a 20,5",IF(BE112=21,"21",IF(AND(BE112&gt;=21.5,BE112&lt;=31.5),"21,5 a 31,5",IF(AND(BE112&gt;=32,BE112&lt;=42),"32 a 42","Fuera de rango"))))))))</f>
        <v>21,5 a 31,5</v>
      </c>
      <c r="BG112" s="11" t="n">
        <f aca="false">IF(BF112="","",IF(BF112="-20 a -10",1,IF(BF112="-9,5 a 0,5",2,IF(BF112="1 a 11",3,IF(BF112="11,5 a 20,5",4,IF(BF112="21","NORMA",IF(BF112="21,5 a 31,5",5,IF(BF112="32 a 42",6,""))))))))</f>
        <v>5</v>
      </c>
      <c r="BH112" s="9" t="n">
        <v>18</v>
      </c>
      <c r="BI112" s="10" t="str">
        <f aca="false">IF(BH112="","",IF(AND(BH112&gt;=-20,BH112&lt;=-15),"-20 a -15",IF(AND(BH112&gt;=-14.5,BH112&lt;=-9.5),"-14,5 a -9,5",IF(AND(BH112&gt;=-9,BH112&lt;=-4),"-9 a -4",IF(AND(BH112&gt;=-3.5,BH112&lt;=2.5),"-3,5 a 2,5",IF(AND(BH112&gt;=3,BH112&lt;=8),"3 a 8",IF(AND(BH112&gt;=8.5,BH112&lt;=14.5),"8,5 a 14,5",IF(BH112=15,"15",IF(AND(BH112&gt;=15.5,BH112&lt;=20.5),"15,5 a 20,5",IF(AND(BH112&gt;=21,BH112&lt;=26),"21 a 26","Fuera de rango"))))))))))</f>
        <v>15,5 a 20,5</v>
      </c>
      <c r="BJ112" s="11" t="n">
        <f aca="false">IF(BI112="","",IF(BI112="-20 a -15",1,IF(BI112="-14,5 a -9,5",2,IF(BI112="-9 a -4",3,IF(BI112="-3,5 a 2,5",4,IF(BI112="3 a 8",5,IF(BI112="8,5 a 14,5",6,IF(BI112="15","NORMA",IF(BI112="15,5 a 20,5",7,IF(BI112="21 a 26",8,IF(BI112="26,5 a 31,5",9,"")))))))))))</f>
        <v>7</v>
      </c>
      <c r="BK112" s="9" t="n">
        <v>12</v>
      </c>
      <c r="BL112" s="10" t="str">
        <f aca="false">IF(BK112="","",IF(AND(BK112&gt;=0,BK112&lt;=2),"0 - 2",IF(AND(BK112&gt;=2.5,BK112&lt;=4.5),"2,5 - 4,5",IF(AND(BK112&gt;=5,BK112&lt;=7),"5 - 7",IF(AND(BK112&gt;=7.5,BK112&lt;=9.5),"7,5 - 9,5",IF(AND(BK112&gt;=10,BK112&lt;=12),"10 - 12",IF(AND(BK112&gt;=12.5,BK112&lt;=13.5),"12,5 - 13,5",IF(BK112=14,"14",IF(AND(BK112&gt;=14.5,BK112&lt;=16.5),"14,5 - 16,5",IF(AND(BK112&gt;=17,BK112&lt;=19),"17 - 19",IF(AND(BK112&gt;=19.5,BK112&lt;=21.5),"19,5 - 21,5",IF(AND(BK112&gt;=22,BK112&lt;=24),"22 - 24",IF(AND(BK112&gt;=24.5,BK112&lt;=26.5),"24,5 - 26,5",IF(AND(BK112&gt;=27,BK112&lt;=29),"27 - 29",IF(AND(BK112&gt;=29.5,BK112&lt;=30),"29,5 - 30","Fuera de rango")))))))))))))))</f>
        <v>10 - 12</v>
      </c>
      <c r="BM112" s="11" t="n">
        <f aca="false">IF(BL112="","",IF(BL112="0 - 2",1,IF(BL112="2,5 - 4,5",2,IF(BL112="5 - 7",3,IF(BL112="7,5 - 9,5",4,IF(BL112="10 - 12",5,IF(BL112="12,5 - 13,5",6,IF(BL112="14","NORMA",IF(BL112="14,5 - 16,5",7,IF(BL112="17 - 19",8,IF(BL112="19,5 - 21,5",9,IF(BL112="22 - 24",10,IF(BL112="24,5 - 26,5",11,IF(BL112="27 - 29",12,IF(BL112="29,5 - 30",13,"")))))))))))))))</f>
        <v>5</v>
      </c>
      <c r="BN112" s="9" t="n">
        <v>14</v>
      </c>
      <c r="BO112" s="10" t="str">
        <f aca="false">IF(BN112="","",IF(AND(BN112&gt;=-20,BN112&lt;=-10),"-20 a -10",IF(AND(BN112&gt;=-9.5,BN112&lt;=0.5),"-9,5 a 0,5",IF(AND(BN112&gt;=1,BN112&lt;=11),"1 a 11",IF(AND(BN112&gt;=11.5,BN112&lt;=21.5),"11,5 a 21,5",IF(BN112=22,"22",IF(AND(BN112&gt;=22.5,BN112&lt;=32.5),"22,5 a 32,5",IF(AND(BN112&gt;=33,BN112&lt;=43),"33 a 43","Fuera de rango"))))))))</f>
        <v>11,5 a 21,5</v>
      </c>
      <c r="BP112" s="11" t="n">
        <f aca="false">IF(BO112="","",IF(BO112="-20 a -10",1,IF(BO112="-9,5 a 0,5",2,IF(BO112="1 a 11",3,IF(BO112="11,5 a 21,5",4,IF(BO112="22","NORMA",IF(BO112="22,5 a 32,5",5,IF(BO112="33 a 43",6,""))))))))</f>
        <v>4</v>
      </c>
      <c r="BQ112" s="9" t="n">
        <v>0</v>
      </c>
      <c r="BR112" s="10" t="str">
        <f aca="false">IF(BQ112="","",IF(AND(BQ112&gt;=-20,BQ112&lt;=-15),"-20 a -15",IF(AND(BQ112&gt;=-14.5,BQ112&lt;=-9.5),"-14,5 a -9,5",IF(AND(BQ112&gt;=-9,BQ112&lt;=-4),"-9 a -4",IF(AND(BQ112&gt;=-3.5,BQ112&lt;=2.5),"-3,5 a 2,5",IF(AND(BQ112&gt;=3,BQ112&lt;=8),"3 a 8",IF(AND(BQ112&gt;=8.5,BQ112&lt;=13.5),"8,5 a 13,5",IF(AND(BQ112&gt;=14,BQ112&lt;=17.5),"14 a 17,5",IF(BQ112=18,"18",IF(AND(BQ112&gt;=18.5,BQ112&lt;=23.5),"18,5 a 23,5",IF(AND(BQ112&gt;=24,BQ112&lt;=29),"24 a 29",IF(AND(BQ112&gt;=29.5,BQ112&lt;=34.5),"29,5 a 34,5",IF(AND(BQ112&gt;=35,BQ112&lt;=40),"35 a 40","Fuera de rango")))))))))))))</f>
        <v>-3,5 a 2,5</v>
      </c>
      <c r="BS112" s="11" t="n">
        <f aca="false">IF(BR112="","",IF(BR112="-20 a -15",1,IF(BR112="-14,5 a -9,5",2,IF(BR112="-9 a -4",3,IF(BR112="-3,5 a 2,5",4,IF(BR112="3 a 8",5,IF(BR112="8,5 a 13,5",6,IF(BR112="14 a 17,5",7,IF(BR112="18","NORMA",IF(BR112="18,5 a 23,5",8,IF(BR112="24 a 29",9,IF(BR112="29,5 a 34,5",10,IF(BR112="35 a 40",11,"")))))))))))))</f>
        <v>4</v>
      </c>
      <c r="BT112" s="9" t="n">
        <v>0</v>
      </c>
      <c r="BU112" s="10" t="str">
        <f aca="false">IF(BT112="","",IF(AND(BT112&gt;=-20,BT112&lt;=-18),"-20 a -18",IF(AND(BT112&gt;=-17.5,BT112&lt;=-15.5),"-17,5 a -15,5",IF(AND(BT112&gt;=-15,BT112&lt;=-13),"-15 a -13",IF(AND(BT112&gt;=-12.5,BT112&lt;=-10.5),"-12,5 a -10,5",IF(AND(BT112&gt;=-10,BT112&lt;=-8),"-10 a -8",IF(AND(BT112&gt;=-7.5,BT112&lt;=-5.5),"-7,5 a -5,5",IF(AND(BT112&gt;=-5,BT112&lt;=-3),"-5 a -3",IF(AND(BT112&gt;=-2.5,BT112&lt;=-0.5),"-2,5 a -0,5",IF(BT112=0,"0",IF(AND(BT112&gt;=0.5,BT112&lt;=2.5),"0,5 a 2,5",IF(AND(BT112&gt;=3,BT112&lt;=5),"3 a 5",IF(AND(BT112&gt;=5.5,BT112&lt;=7.5),"5,5 a 7,5",IF(AND(BT112&gt;=8,BT112&lt;=10),"8 a 10",IF(AND(BT112&gt;=10.5,BT112&lt;=12.5),"10,5 a 12,5",IF(AND(BT112&gt;=13,BT112&lt;=15),"13 a 15",IF(AND(BT112&gt;=15.5,BT112&lt;=17.5),"15,5 a 17,5",IF(AND(BT112&gt;=18,BT112&lt;=20),"18 a 20","Fuera de rango"))))))))))))))))))</f>
        <v>0</v>
      </c>
      <c r="BV112" s="11" t="str">
        <f aca="false">IF(BT112="","",IF(BT112=0,"NORMA",IF(AND(BT112&gt;=-20,BT112&lt;=-18),2,IF(AND(BT112&gt;=-17.5,BT112&lt;=-15.5),2,IF(AND(BT112&gt;=-15,BT112&lt;=-13),3,IF(AND(BT112&gt;=-12.5,BT112&lt;=-10.5),4,IF(AND(BT112&gt;=-10,BT112&lt;=-8),5,IF(AND(BT112&gt;=-7.5,BT112&lt;=-5.5),6,IF(AND(BT112&gt;=-5,BT112&lt;=-3),7,IF(AND(BT112&gt;=-2.5,BT112&lt;=-0.5),8,IF(AND(BT112&gt;=0.5,BT112&lt;=2.5),9,IF(AND(BT112&gt;=3,BT112&lt;=5),10,IF(AND(BT112&gt;=5.5,BT112&lt;=7.5),11,IF(AND(BT112&gt;=8,BT112&lt;=10),12,IF(AND(BT112&gt;=10.5,BT112&lt;=12.5),13,IF(AND(BT112&gt;=13,BT112&lt;=15),14,IF(AND(BT112&gt;=15.5,BT112&lt;=17.5),15,IF(AND(BT112&gt;=18,BT112&lt;=20),16,"Fuera de rango"))))))))))))))))))</f>
        <v>NORMA</v>
      </c>
      <c r="BW112" s="9" t="n">
        <v>-3.25</v>
      </c>
      <c r="BX112" s="10" t="n">
        <f aca="false">18.5- (0.3*H112)</f>
        <v>10.4</v>
      </c>
      <c r="BY112" s="10" t="n">
        <f aca="false">(BW112)-(BX112)</f>
        <v>-13.65</v>
      </c>
      <c r="BZ112" s="10" t="str">
        <f aca="false">IF(BY112="","",IF(BY112&lt;-27.5,"De -30 a -28",IF(BY112&lt;-25,"De -27,5 a -25,5",IF(BY112&lt;-22.5,"De -25 a -23",IF(BY112&lt;-20,"De -22,5 a -20,5",IF(BY112&lt;-17.5,"De -20 a -18",IF(BY112&lt;-15,"De -17,5 a -15,5",IF(BY112&lt;-12.5,"De -15 a -13",IF(BY112&lt;-10,"De -12,5 a -10,5",IF(BY112&lt;-7.5,"De -10 a -8",IF(BY112&lt;-5,"De -7,5 a -5,5",IF(BY112&lt;-2.5,"De -5 a -3",IF(BY112&lt;0,"De -2,5 a -0,5",IF(BY112&lt;2.5,"De 0 a 2",IF(BY112&lt;5,"De 2,5 a 4,5",IF(BY112&lt;7.5,"De 5 a 7",IF(BY112&lt;10,"De 7,5 a 9,5",IF(BY112&lt;12.5,"De 10 a 12",IF(BY112&lt;15,"De 12,5 a 14,5",IF(BY112&lt;17.5,"De 15 a 17",IF(BY112&lt;20,"De 17,5 a 19,5",IF(BY112&lt;22.5,"De 20 a 22",IF(BY112&lt;25,"De 22,5 a 24,5",IF(BY112&lt;27.5,"De 25 a 27","De 27,5 a 30"))))))))))))))))))))))))</f>
        <v>De -15 a -13</v>
      </c>
      <c r="CA112" s="12" t="n">
        <f aca="false">IF(BY112="","",IF(BY112&lt;=-28,1,IF(BY112&lt;=-25.5,2,IF(BY112&lt;=-23,3,IF(BY112&lt;=-20.5,4,IF(BY112&lt;=-18,5,IF(BY112&lt;=-15.5,6,IF(BY112&lt;=-13,7,IF(BY112&lt;=-10.5,8,IF(BY112&lt;=-8,9,IF(BY112&lt;=-5.5,10,IF(BY112&lt;=-3,11,IF(BY112&lt;=-0.5,12,IF(BY112&lt;=2,13,IF(BY112&lt;=4.5,14,IF(BY112&lt;=7,15,IF(BY112&lt;=9.5,16,IF(BY112&lt;=12,17,IF(BY112&lt;=14.5,18,IF(BY112&lt;=17,19,IF(BY112&lt;=19.5,20,IF(BY112&lt;=22,21,IF(BY112&lt;=24.5,22,IF(BY112&lt;=27,23,IF(BY112&lt;=30,24,"Fuera de rango")))))))))))))))))))))))))</f>
        <v>7</v>
      </c>
      <c r="CB112" s="9" t="n">
        <v>-4.25</v>
      </c>
      <c r="CC112" s="10" t="n">
        <f aca="false">18.5- (0.3*H112)</f>
        <v>10.4</v>
      </c>
      <c r="CD112" s="10" t="n">
        <f aca="false">(CB112)-(CC112)</f>
        <v>-14.65</v>
      </c>
      <c r="CE112" s="10" t="str">
        <f aca="false">IF(CD112="","",IF(CD112&lt;-27.5,"De -30 a -28",IF(CD112&lt;-25,"De -27,5 a -25,5",IF(CD112&lt;-22.5,"De -25 a -23",IF(CD112&lt;-20,"De -22,5 a -20,5",IF(CD112&lt;-17.5,"De -20 a -18",IF(CD112&lt;-15,"De -17,5 a -15,5",IF(CD112&lt;-12.5,"De -15 a -13",IF(CD112&lt;-10,"De -12,5 a -10,5",IF(CD112&lt;-7.5,"De -10 a -8",IF(CD112&lt;-5,"De -7,5 a -5,5",IF(CD112&lt;-2.5,"De -5 a -3",IF(CD112&lt;0,"De -2,5 a -0,5",IF(CD112&lt;=2,"De 0 a 2",IF(CD112&lt;=4.5,"De 2,5 a 4,5",IF(CD112&lt;=7,"De 5 a 7",IF(CD112&lt;=9.5,"De 7,5 a 9,5",IF(CD112&lt;=12,"De 10 a 12",IF(CD112&lt;=14.5,"De 12,5 a 14,5",IF(CD112&lt;=17,"De 15 a 17",IF(CD112&lt;=19.5,"De 17,5 a 19,5",IF(CD112&lt;=22,"De 20 a 22",IF(CD112&lt;=24.5,"De 22,5 a 24,5",IF(CD112&lt;=27,"De 25 a 27","De 27,5 a 30"))))))))))))))))))))))))</f>
        <v>De -15 a -13</v>
      </c>
      <c r="CF112" s="12" t="n">
        <f aca="false">IF(CD112="","",IF(CD112&lt;-27.5,1,IF(CD112&lt;-25,2,IF(CD112&lt;-22.5,3,IF(CD112&lt;-20,4,IF(CD112&lt;-17.5,5,IF(CD112&lt;-15,6,IF(CD112&lt;-12.5,7,IF(CD112&lt;-10,8,IF(CD112&lt;-7.5,9,IF(CD112&lt;-5,10,IF(CD112&lt;-2.5,11,IF(CD112&lt;0,12,IF(CD112&lt;2.5,13,IF(CD112&lt;5,14,IF(CD112&lt;7.5,15,IF(CD112&lt;10,16,IF(CD112&lt;12.5,17,IF(CD112&lt;15,18,IF(CD112&lt;17.5,19,IF(CD112&lt;20,20,IF(CD112&lt;22.5,21,IF(CD112&lt;25,22,IF(CD112&lt;27.5,23,24))))))))))))))))))))))))</f>
        <v>7</v>
      </c>
      <c r="CG112" s="9" t="n">
        <v>-1.75</v>
      </c>
      <c r="CH112" s="10" t="str">
        <f aca="false">IF(CG112="","",IF(AND(CG112&gt;=-10,CG112&lt;=-9.5),"-10 a -9,5",IF(AND(CG112&gt;-9.5,CG112&lt;=-8.5),"-9 a -8,5",IF(AND(CG112&gt;-8.5,CG112&lt;=-7.5),"-8 a -7,5",IF(AND(CG112&gt;-7.5,CG112&lt;=-6.5),"-7 a -6,5",IF(AND(CG112&gt;-6.5,CG112&lt;=-5.5),"-6 a -5,5",IF(AND(CG112&gt;-5.5,CG112&lt;=-4.5),"-5 a -4,5",IF(AND(CG112&gt;-4.5,CG112&lt;=-3.5),"-4 a -3,5",IF(AND(CG112&gt;-3.5,CG112&lt;=-2.5),"-3 a -2,5",IF(CG112=-2.25,"-2,25",IF(AND(CG112&gt;-2.5,CG112&lt;=-1.5),"-2 a -1,5",IF(AND(CG112&gt;-1.5,CG112&lt;=-0.5),"-1 a -0,5",IF(AND(CG112&gt;-0.5,CG112&lt;=0.5),"0 a 0,5",IF(AND(CG112&gt;0.5,CG112&lt;=1.5),"1 a 1,5",IF(AND(CG112&gt;1.5,CG112&lt;=2.5),"2 a 2,5",IF(AND(CG112&gt;2.5,CG112&lt;=3.5),"3 a 3,5",IF(AND(CG112&gt;3.5,CG112&lt;=4.5),"4 a 4,5",IF(AND(CG112&gt;4.5,CG112&lt;=5.5),"5 a 5,5",IF(AND(CG112&gt;5.5,CG112&lt;=6.5),"6 a 6,5",IF(AND(CG112&gt;6.5,CG112&lt;=7.5),"7 a 7,5",IF(AND(CG112&gt;7.5,CG112&lt;=8.5),"8 a 8,5",IF(AND(CG112&gt;8.5,CG112&lt;=9.5),"9 a 9,5",IF(CG112&gt;=10,"10","Fuera de rango")))))))))))))))))))))))</f>
        <v>-2 a -1,5</v>
      </c>
      <c r="CI112" s="11" t="n">
        <f aca="false">IF(CG112="","",IF(CG112=-2.25,"NORMA",IF(CG112&lt;=-9.5,1,IF(CG112&lt;=-8.5,2,IF(CG112&lt;=-7.5,3,IF(CG112&lt;=-6.5,4,IF(CG112&lt;=-5.5,5,IF(CG112&lt;=-4.5,6,IF(CG112&lt;=-3.5,7,IF(CG112&lt;=-2.5,8,IF(CG112&lt;=-1.5,9,IF(CG112&lt;=-0.5,10,IF(CG112&lt;=0.5,11,IF(CG112&lt;=1.5,12,IF(CG112&lt;=2.5,13,IF(CG112&lt;=3.5,14,IF(CG112&lt;=4.5,15,IF(CG112&lt;=5.5,16,IF(CG112&lt;=6.5,17,IF(CG112&lt;=7.5,18,IF(CG112&lt;=8.5,19,IF(CG112&lt;=9.5,20,IF(CG112=10,21,"Fuera de rango")))))))))))))))))))))))</f>
        <v>9</v>
      </c>
      <c r="CJ112" s="9" t="n">
        <v>2.75</v>
      </c>
      <c r="CK112" s="10" t="str">
        <f aca="false">IF(CJ112="","",IF(AND(CJ112&gt;=-6,CJ112&lt;=-5.5),"-6 a -5,5",IF(AND(CJ112&gt;-5.5,CJ112&lt;=-4.5),"-5 a -4,5",IF(AND(CJ112&gt;-4.5,CJ112&lt;=-3.5),"-4 a -3,5",IF(AND(CJ112&gt;-3.5,CJ112&lt;=-2.5),"-3 a -2,5",IF(AND(CJ112&gt;-2.5,CJ112&lt;=-1.5),"-2 a -1,5",IF(AND(CJ112&gt;-1.5,CJ112&lt;=-0.5),"-1 a -0,5",IF(AND(CJ112&gt;-0.5,CJ112&lt;=0.5),"0 a 0,5",IF(AND(CJ112&gt;0.5,CJ112&lt;=1.5),"1 a 1,5",IF(AND(CJ112&gt;1.5,CJ112&lt;2.5),"2",IF(AND(CJ112&gt;=2.5,CJ112&lt;=3),"2,5 a 3",IF(AND(CJ112&gt;3,CJ112&lt;=4),"3,5 a 4",IF(AND(CJ112&gt;4,CJ112&lt;=5),"4,5 a 5",IF(AND(CJ112&gt;5,CJ112&lt;=6),"5,5 a 6",IF(AND(CJ112&gt;6,CJ112&lt;=7),"6,5 a 7",IF(AND(CJ112&gt;7,CJ112&lt;=8),"7,5 a 8",IF(AND(CJ112&gt;8,CJ112&lt;=9.5),"8,5 a 9,5",IF(CJ112=10,"10","Fuera de rango"))))))))))))))))))</f>
        <v>2,5 a 3</v>
      </c>
      <c r="CL112" s="11" t="n">
        <f aca="false">IF(CK112="","",IF(OR(CK112="-6 a -5,5",CK112="-6 - -5,5"),1,IF(OR(CK112="-5 a -4,5",CK112="-5 - -4,5"),2,IF(OR(CK112="-4 a -3,5",CK112="-4 - -3,5"),3,IF(OR(CK112="-3 a -2,5",CK112="-3 - -2,5"),4,IF(OR(CK112="-2 a -1,5",CK112="-2 - -1,5"),5,IF(OR(CK112="-1 a -0,5",CK112="-1 - -0,5"),6,IF(OR(CK112="0 a 0,5",CK112="0 - 0,5"),7,IF(OR(CK112="1 a 1,5",CK112="1 - 1,5"),8,IF(CK112="2","NORMA",IF(OR(CK112="2,5 a 3",CK112="2,5 - 3"),9,IF(OR(CK112="3,5 a 4",CK112="3,5 - 4"),10,IF(OR(CK112="4,5 a 5",CK112="4,5 - 5"),11,IF(OR(CK112="5,5 a 6",CK112="5,5 - 6"),12,IF(OR(CK112="6,5 a 7",CK112="6,5 - 7"),13,IF(OR(CK112="7,5 a 8",CK112="7,5 - 8"),14,IF(OR(CK112="8,5 a 9",CK112="8,5 - 9,5",CK112="9 a 9,5"),15,IF(CK112="10",15,IF(OR(CK112="0,5 a 1",CK112="0,5 - 1"),7,"Fuera de rango")))))))))))))))))))</f>
        <v>9</v>
      </c>
      <c r="CM112" s="10" t="n">
        <v>0</v>
      </c>
      <c r="CN112" s="10" t="str">
        <f aca="false">IF(CM112=0,"0", " ")</f>
        <v>0</v>
      </c>
      <c r="CO112" s="10" t="str">
        <f aca="false">IF(CM112&gt;0,"EME"," ")</f>
        <v> </v>
      </c>
      <c r="CP112" s="10" t="n">
        <v>0</v>
      </c>
      <c r="CQ112" s="10" t="str">
        <f aca="false">IF(CP112&gt;0,"0", " ")</f>
        <v> </v>
      </c>
      <c r="CR112" s="10" t="str">
        <f aca="false">IF(CP112&gt;0,"EME"," ")</f>
        <v> </v>
      </c>
      <c r="CS112" s="9" t="n">
        <v>0</v>
      </c>
      <c r="CT112" s="10" t="str">
        <f aca="false">IF(CS112&gt;0,"1", " ")</f>
        <v> </v>
      </c>
      <c r="CU112" s="10" t="str">
        <f aca="false">IF(CS112&gt;0,"HIP"," ")</f>
        <v> </v>
      </c>
      <c r="CV112" s="9" t="n">
        <v>0</v>
      </c>
      <c r="CW112" s="10" t="str">
        <f aca="false">IF(CV112&gt;0,"1", " ")</f>
        <v> </v>
      </c>
      <c r="CX112" s="10" t="str">
        <f aca="false">IF(CV112&gt;0,"HIP"," ")</f>
        <v> </v>
      </c>
      <c r="CY112" s="9" t="n">
        <v>-2.25</v>
      </c>
      <c r="CZ112" s="11" t="str">
        <f aca="false">IF(CY112&lt;0,"2"," ")</f>
        <v>2</v>
      </c>
      <c r="DA112" s="11" t="str">
        <f aca="false">IF(CY112&lt;0,"MIO"," ")</f>
        <v>MIO</v>
      </c>
      <c r="DB112" s="9" t="n">
        <v>-2.25</v>
      </c>
      <c r="DC112" s="11" t="str">
        <f aca="false">IF(DB112&lt;0,"2"," ")</f>
        <v>2</v>
      </c>
      <c r="DD112" s="11" t="str">
        <f aca="false">IF(DB112&lt;0,"MIO"," ")</f>
        <v>MIO</v>
      </c>
      <c r="DE112" s="9" t="n">
        <v>-0.5</v>
      </c>
      <c r="DF112" s="11" t="str">
        <f aca="false">IF(DE112&lt;0,"3"," ")</f>
        <v>3</v>
      </c>
      <c r="DG112" s="11" t="str">
        <f aca="false">IF(DE112&lt;0,"AST"," ")</f>
        <v>AST</v>
      </c>
      <c r="DH112" s="9" t="n">
        <v>0</v>
      </c>
      <c r="DI112" s="11" t="str">
        <f aca="false">IF(DH112&lt;0,"3"," ")</f>
        <v> </v>
      </c>
      <c r="DJ112" s="11" t="str">
        <f aca="false">IF(DH112&lt;0,"AST"," ")</f>
        <v> </v>
      </c>
      <c r="DK112" s="9" t="n">
        <v>0</v>
      </c>
      <c r="DL112" s="10" t="str">
        <f aca="false">IF(DK112&gt;0,"4"," ")</f>
        <v> </v>
      </c>
      <c r="DM112" s="10" t="str">
        <f aca="false">IF(DK112&gt;0,"PRE"," ")</f>
        <v> </v>
      </c>
      <c r="DN112" s="9" t="n">
        <v>0</v>
      </c>
      <c r="DO112" s="10" t="str">
        <f aca="false">IF(DN112&gt;0,"4"," ")</f>
        <v> </v>
      </c>
      <c r="DP112" s="10" t="str">
        <f aca="false">IF(DN112&gt;0,"PRE"," ")</f>
        <v> </v>
      </c>
      <c r="DQ112" s="12" t="n">
        <v>2</v>
      </c>
      <c r="DR112" s="12" t="n">
        <v>1</v>
      </c>
      <c r="DS112" s="12" t="str">
        <f aca="false">CONCATENATE(CO112,CU112,DA112,DG112,DM112)</f>
        <v>  MIOAST </v>
      </c>
      <c r="DT112" s="10" t="str">
        <f aca="false" t="array" ref="DT112">_xlfn.IFS(DS112="EME    ","0", DS112=" HIP   ","1", DS112="  MIO  ","2", DS112="   AST ","3", DS112="    PRE","4", DS112="EME   PRE","5", DS112=" HIP  PRE","6", DS112=" HIP AST ","7", DS112="  MIO PRE","8", DS112="  MIOAST ","9", DS112="   ASTPRE","10",DS112=" HIP ASTPRE","11", DS112="  MIOASTPRE","12", DS112="     ","0")</f>
        <v>9</v>
      </c>
      <c r="DU112" s="1" t="s">
        <v>154</v>
      </c>
      <c r="DV112" s="1" t="str">
        <f aca="false" t="array" ref="DV112">_xlfn.IFS(DU112="SI","2", DU112="NO","1")</f>
        <v>1</v>
      </c>
      <c r="DW112" s="10" t="n">
        <v>0</v>
      </c>
      <c r="DX112" s="11" t="str">
        <f aca="false">IF(DW112=0,"1","2")</f>
        <v>1</v>
      </c>
      <c r="DY112" s="11" t="str">
        <f aca="false" t="array" ref="DY112">_xlfn.IFS(DW112=0,"0", DW112=0.25, "1", DW112=0.5,"2", DW112=0.75,"3", DW112=1,"4",DW112=1.25,"5", DW112=1.5,"6", DW112=1.75,"7", DW112=2,"8")</f>
        <v>0</v>
      </c>
      <c r="DZ112" s="10" t="n">
        <v>0</v>
      </c>
      <c r="EA112" s="11" t="str">
        <f aca="false">IF(DZ112=0,"1","2")</f>
        <v>1</v>
      </c>
      <c r="EB112" s="11" t="str">
        <f aca="false" t="array" ref="EB112">_xlfn.IFS(DZ112=0,"0", DZ112=0.25, "1", DZ112=0.5,"2", DZ112=0.75,"3", DZ112=1,"4",DZ112=1.25,"5", DZ112=1.5,"6", DZ112=1.75,"7", DZ112=2,"8")</f>
        <v>0</v>
      </c>
      <c r="EC112" s="10" t="n">
        <v>0</v>
      </c>
      <c r="ED112" s="10" t="str">
        <f aca="false">IF(EC112=0,"1","2")</f>
        <v>1</v>
      </c>
      <c r="EE112" s="11" t="str">
        <f aca="false" t="array" ref="EE112">_xlfn.IFS(EC112=0,"0", EC112=-0.25, "1", EC112=-0.5,"2", EC112=-0.75,"3", EC112=-1,"4",EC112=-1.25,"5", EC112=-1.5,"6", EC112=-1.75,"7", EC112=-2,"8", EC112=-2.25,"9",EC112=-2.5,"10", EC112=-2.75,"11", EC112=-3,"12", EC112=-3.25,"13", EC112=-3.5,"14", EC112=-3.75,"15",EC112=-4,"16")</f>
        <v>0</v>
      </c>
      <c r="EF112" s="10" t="n">
        <v>-0.25</v>
      </c>
      <c r="EG112" s="10" t="str">
        <f aca="false">IF(EF112=0,"1","2")</f>
        <v>2</v>
      </c>
      <c r="EH112" s="11" t="str">
        <f aca="false" t="array" ref="EH112">_xlfn.IFS(EF112=0,"0", EF112=-0.25, "1", EF112=-0.5,"2", EF112=-0.75,"3", EF112=-1,"4",EF112=-1.25,"5", EF112=-1.5,"6", EF112=-1.75,"7", EF112=-2,"8", EF112=-2.25,"9",EF112=-2.5,"10", EF112=-2.75,"11", EF112=-3,"12", EF112=-3.25,"13", EF112=-3.5,"14", EF112=-3.75,"15",EF112=-4,"16")</f>
        <v>1</v>
      </c>
      <c r="EI112" s="10" t="n">
        <v>0</v>
      </c>
      <c r="EJ112" s="11" t="str">
        <f aca="false">IF(EI112=0,"1","2")</f>
        <v>1</v>
      </c>
      <c r="EK112" s="11" t="str">
        <f aca="false" t="array" ref="EK112">_xlfn.IFS(EI112=0,"0", EI112=-0.25, "1", EI112=-0.5,"2", EI112=-0.75,"3", EI112=-1,"4",EI112=-1.25,"5", EI112=-1.5,"6", EI112=-1.75,"7", EI112=-2,"8", EI112=-2.25,"9", EI112=-2.25,"9",EI112=-2.5,"10", EI112=-2.75,"11", EI112=-3,"12", EI112=-3.25,"13", EI112=-3.5,"14", EI112=-3.75,"15",EI112=-4,"16", EI112=0.25, "17", EI112=0.5, "18")</f>
        <v>0</v>
      </c>
      <c r="EL112" s="10" t="n">
        <v>0</v>
      </c>
      <c r="EM112" s="11" t="str">
        <f aca="false">IF(EL112=0,"1","2")</f>
        <v>1</v>
      </c>
      <c r="EN112" s="11" t="str">
        <f aca="false" t="array" ref="EN112">_xlfn.IFS(EL112=0.25,"17",EL112=0.5,"18", EL112=0,"0", EL112=-0.25, "1", EL112=-0.5,"2", EL112=-0.75,"3", EL112=-1,"4",EL112=-1.25,"5", EL112=-1.5,"6", EL112=-1.75,"7", EL112=-2,"8",EL112= -2.25,"9",EL112=-2.5,"10",EL112= -2.75,"11",EL112= -3,"12",EL112= -3.25,"13",EL112= -3.5,"14",EL112= -3.75,"15",EL112=-4,"16")</f>
        <v>0</v>
      </c>
      <c r="EO112" s="10" t="n">
        <v>0</v>
      </c>
      <c r="EP112" s="11" t="str">
        <f aca="false">IF(EO112=0,"1","2")</f>
        <v>1</v>
      </c>
      <c r="EQ112" s="11" t="str">
        <f aca="false" t="array" ref="EQ112">_xlfn.IFS(EO112=0,"0", EO112=0.25, "1", EO112=0.5,"2", EO112=0.75,"3", EO112=1,"4",EO112=1.25,"5", EO112=1.5,"6", EO112=1.75,"7", EO112=2,"8", EO112=2.25,"9", EO112=2.25,"9",EO112=2.5,"10", EO112=2.75,"11", EO112=3,"12", EO112=3.25,"13", EO112=3.5,"14", EO112=3.75,"15",EO112=4,"16", EO112=-0.25, "17", bq=-0.5, "18")</f>
        <v>0</v>
      </c>
      <c r="ER112" s="10" t="n">
        <v>0</v>
      </c>
      <c r="ES112" s="11" t="str">
        <f aca="false">IF(ER112=0,"1","2")</f>
        <v>1</v>
      </c>
      <c r="ET112" s="11" t="str">
        <f aca="false" t="array" ref="ET112">_xlfn.IFS(ER112=0,"0", ER112=0.25, "1", ER112=0.5,"2", ER112=0.75,"3", ER112=1,"4",ER112=1.25,"5", ER112=1.5,"6", ER112=1.75,"7", ER112=2,"8", ER112=2.25,"9", ER112=2.25,"9",ER112=2.5,"10", ER112=2.75,"11", ER112=3,"12", ER112=3.25,"13", ER112=3.5,"14", ER112=3.75,"15",ER112=4,"16", ER112=-0.25, "17", bq=-0.5, "18")</f>
        <v>0</v>
      </c>
      <c r="EU112" s="13" t="n">
        <v>24</v>
      </c>
      <c r="EV112" s="14" t="str">
        <f aca="false">VLOOKUP(EU112,LEYENDA!$G$2:$H$8,2,TRUE())</f>
        <v>19-24</v>
      </c>
      <c r="EW112" s="14" t="str">
        <f aca="false" t="array" ref="EW112">_xlfn.IFS(EV112="0-5","1", EV112="6-12","2", EV112="13-18","3", EV112="19-24","4", EV112="25-36","5", EV112="37-48","6", EV112="49-60","7")</f>
        <v>4</v>
      </c>
    </row>
    <row r="113" customFormat="false" ht="13.5" hidden="false" customHeight="false" outlineLevel="0" collapsed="false">
      <c r="A113" s="41" t="n">
        <v>47</v>
      </c>
      <c r="B113" s="32" t="n">
        <v>10</v>
      </c>
      <c r="C113" s="33" t="n">
        <v>43871</v>
      </c>
      <c r="D113" s="6"/>
      <c r="E113" s="5" t="str">
        <f aca="false">VLOOKUP(A113,'286'!$A$3:$J$600,10,FALSE())</f>
        <v>VALERO DE BLAS, JUAN</v>
      </c>
      <c r="F113" s="4" t="str">
        <f aca="false">VLOOKUP(A113,'286'!$A$3:$I$1768,3,FALSE())</f>
        <v>VABLASJU</v>
      </c>
      <c r="G113" s="6" t="n">
        <f aca="false">VLOOKUP(A113,'286'!$A$3:$I$1768,4,FALSE())</f>
        <v>33303</v>
      </c>
      <c r="H113" s="7" t="n">
        <f aca="false">YEAR(C113)-YEAR(G113)</f>
        <v>29</v>
      </c>
      <c r="I113" s="1" t="str">
        <f aca="false">VLOOKUP(H113,LEYENDA!$C$2:$D$6,2,TRUE())</f>
        <v>25-40</v>
      </c>
      <c r="J113" s="5" t="str">
        <f aca="false">VLOOKUP(A113,'286'!$A$3:$I$1768,7,FALSE())</f>
        <v>H</v>
      </c>
      <c r="K113" s="8" t="str">
        <f aca="false">VLOOKUP(A113,'286'!$A$3:$I$1768,2,FALSE())</f>
        <v>OD</v>
      </c>
      <c r="L113" s="4" t="str">
        <f aca="false">VLOOKUP(A113,'286'!$A$3:$I$1768,8,FALSE())</f>
        <v>D</v>
      </c>
      <c r="M113" s="4" t="str">
        <f aca="false">VLOOKUP(A113,'286'!$A$3:$I$1768,9,FALSE())</f>
        <v>I</v>
      </c>
      <c r="N113" s="8" t="str">
        <f aca="false">IF(R113=O113, "MISMA","CONTRARIA")</f>
        <v>CONTRARIA</v>
      </c>
      <c r="O113" s="8" t="str">
        <f aca="false" t="array" ref="O113">_xlfn.IFS(L113="D","1", L113="I","2")</f>
        <v>1</v>
      </c>
      <c r="P113" s="8" t="str">
        <f aca="false" t="array" ref="P113">_xlfn.IFS(K113="OD","1", K113="OI","2")</f>
        <v>1</v>
      </c>
      <c r="Q113" s="1" t="str">
        <f aca="false" t="array" ref="Q113">_xlfn.IFS(J113="M","1", J113="H","2")</f>
        <v>2</v>
      </c>
      <c r="R113" s="8" t="str">
        <f aca="false" t="array" ref="R113">_xlfn.IFS(M113="D","1", M113="I","2")</f>
        <v>2</v>
      </c>
      <c r="S113" s="1" t="str">
        <f aca="false" t="array" ref="S113">_xlfn.IFS(N113="CONTRARIA", "1",N113= "MISMA","2")</f>
        <v>1</v>
      </c>
      <c r="T113" s="1" t="str">
        <f aca="false" t="array" ref="T113">_xlfn.IFS(I113="0-12","1", I113="13-24","2", I113="25-40","3", I113="41-60","4", I113="61-100","5")</f>
        <v>3</v>
      </c>
      <c r="U113" s="9" t="n">
        <v>-3</v>
      </c>
      <c r="V113" s="11" t="str">
        <f aca="false">IF(U113="","",IF(AND(U113&gt;=-9,U113&lt;=-6.5),"-9 a -6,5",IF(AND(U113&gt;=-6,U113&lt;=-3.5),"-6 a -3,5",IF(AND(U113&gt;=-3,U113&lt;=-1),"-3 a -1",IF(U113=-0.5,"-0,5",IF(AND(U113&gt;=0,U113&lt;=2.5),"0 a 2,5",IF(AND(U113&gt;=3,U113&lt;=5.5),"3 a 5,5",IF(AND(U113&gt;=6,U113&lt;=8.5),"6 a 8,5",IF(AND(U113&gt;=9,U113&lt;=20),"9 a 20","Fuera de rango")))))))))</f>
        <v>-3 a -1</v>
      </c>
      <c r="W113" s="11" t="n">
        <f aca="false">IF(V113="","",IF(V113="-9 a -6,5",2,IF(V113="-6 a -3,5",3,IF(V113="-3 a -1",4,IF(V113="-0,5","NORMA",IF(V113="0 a 2,5",5,IF(V113="3 a 5,5",6,IF(V113="6 a 8,5",7,IF(V113="9 a 20",8,"Fuera de rango")))))))))</f>
        <v>4</v>
      </c>
      <c r="X113" s="9" t="n">
        <v>11</v>
      </c>
      <c r="Y113" s="10" t="str">
        <f aca="false">IF(X113="","",IF(AND(X113&gt;=0,X113&lt;=4),"0 a 4",IF(AND(X113&gt;=4.5,X113&lt;=8.5),"4,5 a 8,5",IF(X113=9,"9",IF(AND(X113&gt;=9.5,X113&lt;=13),"9,5 a 13",IF(AND(X113&gt;=13.5,X113&lt;=20),"13,5 a 20",IF(AND(X113&gt;=20.5,X113&lt;=35),"20,5 a 35","Fuera de rango")))))))</f>
        <v>9,5 a 13</v>
      </c>
      <c r="Z113" s="11" t="n">
        <f aca="false">IF(Y113="","",IF(Y113="0 a 4",1,IF(Y113="4,5 a 8,5",2,IF(Y113="9","NORMA",IF(Y113="9,5 a 13",3,IF(Y113="13,5 a 20",4,IF(Y113="20,5 a 35",5,"Fuera de rango")))))))</f>
        <v>3</v>
      </c>
      <c r="AA113" s="9" t="n">
        <v>11</v>
      </c>
      <c r="AB113" s="10" t="str">
        <f aca="false">IF(AA113="","",IF(AND(AA113&gt;=0,AA113&lt;=9),"0 a 9",IF(AND(AA113&gt;=9.5,AA113&lt;=18.5),"9,5 a 18,5",IF(AA113=19,"19",IF(AND(AA113&gt;=19.5,AA113&lt;=28),"19,5 a 28",IF(AND(AA113&gt;=28.5,AA113&lt;=40),"28,5 a 40","Fuera de rango"))))))</f>
        <v>9,5 a 18,5</v>
      </c>
      <c r="AC113" s="11" t="n">
        <f aca="false" t="array" ref="AC113">_xlfn.IFS(AB113="","",AB113="0 a 9",1,AB113="9,5 a 18,5",2,AB113="19","NORMA",AB113="19,5 a 28",3,AB113="28,5 a 40",4,TRUE(),"Fuera de rango")</f>
        <v>2</v>
      </c>
      <c r="AD113" s="9" t="n">
        <v>4</v>
      </c>
      <c r="AE113" s="10" t="str">
        <f aca="false">IF(AD113="","",IF(AND(AD113&gt;=-10,AD113&lt;=0),"De -10 a 0",IF(AND(AD113&gt;=0.5,AD113&lt;=9.5),"0,5 a 9,5",IF(AD113=10,"10",IF(AND(AD113&gt;=10.5,AD113&lt;=20),"10,5 a 20",IF(AND(AD113&gt;=20.5,AD113&lt;=40),"20,5 a 40","Fuera de rango"))))))</f>
        <v>0,5 a 9,5</v>
      </c>
      <c r="AF113" s="12" t="n">
        <f aca="false">IF(AD113="","",IF(AND(AD113&gt;=-10,AD113&lt;=0),1,IF(AND(AD113&gt;=0.5,AD113&lt;=9.5),2,IF(AD113=10,"NORMA",IF(AND(AD113&gt;=10.5,AD113&lt;=20),3,IF(AND(AD113&gt;=20.5,AD113&lt;=40),4,""))))))</f>
        <v>2</v>
      </c>
      <c r="AG113" s="9" t="n">
        <v>8</v>
      </c>
      <c r="AH113" s="10" t="str">
        <f aca="false">IF(AG113="","",IF(AND(AG113&gt;=0,AG113&lt;=4),"0 a 4",IF(AND(AG113&gt;=4.5,AG113&lt;=8.5),"4,5 a 8,5",IF(AG113=9,"9",IF(AND(AG113&gt;=9.5,AG113&lt;=13),"9,5 a 13",IF(AND(AG113&gt;=13.5,AG113&lt;=25),"13,5 a 25","Fuera de rango"))))))</f>
        <v>4,5 a 8,5</v>
      </c>
      <c r="AI113" s="11" t="n">
        <f aca="false">IF(AH113="","",IF(AH113="0 a 4",1,IF(AH113="4,5 a 8,5",2,IF(AH113="9","NORMA",IF(AH113="9,5 a 13",3,IF(AH113="13,5 a 25",4,""))))))</f>
        <v>2</v>
      </c>
      <c r="AJ113" s="9" t="n">
        <v>5</v>
      </c>
      <c r="AK113" s="10" t="str">
        <f aca="false">IF(AJ113="","",IF(AND(AJ113&gt;=-15,AJ113&lt;=-10.5),"-15 a -10,5",IF(AND(AJ113&gt;=-10,AJ113&lt;=-4),"-10 a -4",IF(AND(AJ113&gt;=-4.5,AJ113&lt;=0),"-4,5 a 0",IF(AND(AJ113&gt;=0.5,AJ113&lt;=4.5),"0,5 a 4,5",IF(AJ113=5,"5",IF(AND(AJ113&gt;=5.5,AJ113&lt;=10),"5,5 a 10",IF(AND(AJ113&gt;=10.5,AJ113&lt;=20),"10,5 a 20","Fuera de rango"))))))))</f>
        <v>5</v>
      </c>
      <c r="AL113" s="11" t="str">
        <f aca="false">IF(AK113="","",IF(AK113="-15 a -10,5",1,IF(AK113="-10 a -4",2,IF(AK113="-4,5 a 0",3,IF(AK113="0,5 a 4,5",4,IF(AK113="5","NORMA",IF(AK113="5,5 a 10",5,IF(AK113="10,5 a 20",6,"Error"))))))))</f>
        <v>NORMA</v>
      </c>
      <c r="AM113" s="9" t="n">
        <v>0</v>
      </c>
      <c r="AN113" s="10" t="str">
        <f aca="false">IF(AM113="","",IF(AND(AM113&gt;=-7.5,AM113&lt;=-5.5),"-7,5 a -5,5",IF(AND(AM113&gt;=-5,AM113&lt;=-3),"-5 a -3",IF(AND(AM113&gt;=-2.5,AM113&lt;=-0.5),"-2,5 a -0,5",IF(AM113=0,"0,00",IF(AND(AM113&gt;=0.5,AM113&lt;=2.5),"0,5 a 2,5",IF(AND(AM113&gt;=3,AM113&lt;=5),"3 a 5",IF(AND(AM113&gt;=5.5,AM113&lt;=7.5),"5,5 a 7,5",IF(AND(AM113&gt;=8,AM113&lt;=10),"8 a 10","Fuera de rango")))))))))</f>
        <v>0,00</v>
      </c>
      <c r="AO113" s="11" t="str">
        <f aca="false">IF(AN113="","",IF(AN113="-7,5 a -5,5",1,IF(AN113="-5 a -3",2,IF(AN113="-2,5 a -0,5",3,IF(AN113="0,00","NORMA",IF(AN113="0,5 a 2,5",4,IF(AN113="3 a 5",5,IF(AN113="5,5 a 7,5",6,IF(AN113="8 a 10",7,"Error")))))))))</f>
        <v>NORMA</v>
      </c>
      <c r="AP113" s="9" t="n">
        <v>-5</v>
      </c>
      <c r="AQ113" s="10" t="str">
        <f aca="false">IF(AP113="","",IF(AND(AP113&gt;=-20,AP113&lt;=-9.5),"-20 a -9,5",IF(AND(AP113&gt;=-9,AP113&lt;=-6.5),"-9 a -6,5",IF(AP113=-6,"-6",IF(AND(AP113&gt;=-5.5,AP113&lt;=-3),"-5,5 a -3",IF(AND(AP113&gt;=-2.5,AP113&lt;=0),"-2,5 a 0",IF(AND(AP113&gt;=0.5,AP113&lt;=3),"0,5 a 3",IF(AND(AP113&gt;=3.5,AP113&lt;=6),"3,5 a 6",IF(AND(AP113&gt;=6.5,AP113&lt;=9),"6,5 a 9",IF(AND(AP113&gt;=9.5,AP113&lt;=20),"9,5 a 20","Fuera de rango"))))))))))</f>
        <v>-5,5 a -3</v>
      </c>
      <c r="AR113" s="11" t="n">
        <f aca="false">IF(AQ113="","",IF(AQ113="-20 a -9,5",1,IF(AQ113="-9 a -6,5",2,IF(AQ113="-6","NORMA",IF(AQ113="-5,5 a -3",3,IF(AQ113="-2,5 a 0",4,IF(AQ113="0,5 a 3",5,IF(AQ113="3,5 a 6",6,IF(AQ113="6,5 a 9",7,IF(AQ113="9,5 a 20",8,""))))))))))</f>
        <v>3</v>
      </c>
      <c r="AS113" s="9" t="n">
        <v>4</v>
      </c>
      <c r="AT113" s="10" t="str">
        <f aca="false">IF(AS113="","",IF(AND(AS113&gt;=-16,AS113&lt;=-14),"-16 a -14",IF(AND(AS113&gt;=-13.5,AS113&lt;=-11.5),"-13,5 a -11,5",IF(AND(AS113&gt;=-11,AS113&lt;=-9),"-11 a -9",IF(AND(AS113&gt;=-8.5,AS113&lt;=-6.5),"-8,5 a -6,5",IF(AND(AS113&gt;=-6,AS113&lt;=-4),"-6 a -4",IF(AND(AS113&gt;=-3.5,AS113&lt;=-1.5),"-3,5 a -1,5",IF(AND(AS113&gt;=-1,AS113&lt;=1),"-1 a 1",IF(AND(AS113&gt;=1.5,AS113&lt;=3.5),"1,5 a 3,5",IF(AND(AS113&gt;=4,AS113&lt;=6),"4 a 6",IF(AND(AS113&gt;=6.5,AS113&lt;=8.5),"6,5 a 8,5",IF(AND(AS113&gt;=9,AS113&lt;=11),"9 a 11",IF(AND(AS113&gt;=11.5,AS113&lt;=13.5),"11,5 a 13,5",IF(AND(AS113&gt;=14,AS113&lt;=16),"14 a 16",IF(AND(AS113&gt;=16.5,AS113&lt;=18.5),"16,5 a 18,5",IF(AND(AS113&gt;=19,AS113&lt;=21),"19 a 21","Fuera de rango"))))))))))))))))</f>
        <v>4 a 6</v>
      </c>
      <c r="AU113" s="11" t="str">
        <f aca="false" t="array" ref="AU113">IF(AT113="","",_xlfn.IFS(AT113="-16 a -14",1,AT113="-13,5 a -11,5",2,AT113="-11 a -9",3,AT113="-8,5 a -6,5",4,AT113="-6 a -4",5,AT113="-3,5 a -1,5",6,AT113="-1 a 1",7,AT113="1,5 a 3,5",8,AT113="4 a 6","NORMA",AT113="6,5 a 8,5",9,AT113="9 a 11",10,AT113="11,5 a 13,5",11,AT113="14 a 16",12,AT113="16,5 a 18,5",13,AT113="19 a 21",14,TRUE(),""))</f>
        <v>NORMA</v>
      </c>
      <c r="AV113" s="9" t="n">
        <v>1</v>
      </c>
      <c r="AW113" s="10" t="str">
        <f aca="false">IF(AV113="","",IF(AND(AV113&gt;=-1,AV113&lt;=-0.5),"-1 a -0,5",IF(AND(AV113&gt;-0.5,AV113&lt;=0),"De -0,5 a 0",IF(AND(AV113&gt;=0.25,AV113&lt;=0.75),"0,25 a 0,75",IF(AND(AV113&gt;=1,AV113&lt;=1.5),"1 a 1,5",IF(AND(AV113&gt;=1.75,AV113&lt;=2.25),"1,75 a 2,25",IF(AND(AV113&gt;=2.5,AV113&lt;=3),"2,5 a 3",IF(AND(AV113&gt;=3.25,AV113&lt;=3.75),"3,25 a 3,75","Fuera de rango"))))))))</f>
        <v>1 a 1,5</v>
      </c>
      <c r="AX113" s="11" t="n">
        <f aca="false">IF(AW113="","",IF(OR(AW113="-1 a -0,5",AW113="-1 a -0.5"),1,IF(OR(AW113="De -0,5 a 0",AW113="-0,5 a 0",AW113="De -0.5 a 0"),2,IF(OR(AW113="0,25 a 0,75",AW113="0.25 a 0.75"),"NORMA",IF(OR(AW113="1 a 1,5",AW113="1 a 1.5"),3,IF(OR(AW113="1,75 a 2,25",AW113="1.75 a 2.25"),4,IF(OR(AW113="2,5 a 3",AW113="2.5 a 3"),5,IF(OR(AW113="3,25 a 3,75",AW113="3.25 a 3.75"),6,""))))))))</f>
        <v>3</v>
      </c>
      <c r="AY113" s="9" t="n">
        <v>-8</v>
      </c>
      <c r="AZ113" s="10" t="str">
        <f aca="false">IF(AY113="","",IF(AND(AY113&gt;=-20,AY113&lt;=-9.5),"-20 a -9,5",IF(AND(AY113&gt;=-9,AY113&lt;=-6.5),"-9 a -6,5",IF(AY113=-6,"-6",IF(AND(AY113&gt;=-5.5,AY113&lt;=-3),"-5,5 a -3",IF(AND(AY113&gt;=-2.5,AY113&lt;=0),"-2,5 a 0",IF(AND(AY113&gt;=0.5,AY113&lt;=3),"0,5 a 3",IF(AND(AY113&gt;=3.5,AY113&lt;=6),"3,5 a 6","Fuera de rango"))))))))</f>
        <v>-9 a -6,5</v>
      </c>
      <c r="BA113" s="11" t="n">
        <f aca="false">IF(AZ113="","",IF(AZ113="-20 a -9,5",1,IF(AZ113="-9 a -6,5",2,IF(AZ113="-6","NORMA",IF(AZ113="-5,5 a -3",3,IF(AZ113="-2,5 a 0",4,IF(AZ113="0,5 a 3",5,IF(AZ113="3,5 a 6",6,""))))))))</f>
        <v>2</v>
      </c>
      <c r="BB113" s="9" t="n">
        <v>0</v>
      </c>
      <c r="BC113" s="10" t="str">
        <f aca="false" t="array" ref="BC113">IF(BB113="","",_xlfn.IFS(AND(BB113&gt;=0,BB113&lt;=2),"0 a 2",AND(BB113&gt;=2.5,BB113&lt;=4.5),"2,5 a 4,5",AND(BB113&gt;=5,BB113&lt;=7),"5 a 7",AND(BB113&gt;=7.5,BB113&lt;=9.5),"7,5 a 9,5",AND(BB113&gt;=10,BB113&lt;=12),"10 a 12",AND(BB113&gt;=12.5,BB113&lt;=14.5),"12,5 a 14,5",BB113=15,"15",AND(BB113&gt;=15.5,BB113&lt;=17.5),"15,5 a 17,5",AND(BB113&gt;=18,BB113&lt;=20),"18 a 20",AND(BB113&gt;=20.5,BB113&lt;=22.5),"20,5 a 22,5",AND(BB113&gt;=23,BB113&lt;=25),"23 a 25",TRUE(),"Fuera de rango"))</f>
        <v>0 a 2</v>
      </c>
      <c r="BD113" s="11" t="n">
        <f aca="false" t="array" ref="BD113">IF(BC113="","",_xlfn.IFS(BC113="0 a 2",1,BC113="2,5 a 4,5",2,BC113="5 a 7",3,BC113="7,5 a 9,5",4,BC113="10 a 12",5,BC113="12,5 a 14,5",6,BC113="15","NORMA",BC113="15,5 a 17,5",7,BC113="18 a 20",8,BC113="20,5 a 22,5",9,BC113="23 a 25",10,TRUE(),"Fuera de rango"))</f>
        <v>1</v>
      </c>
      <c r="BE113" s="9" t="n">
        <v>20</v>
      </c>
      <c r="BF113" s="10" t="str">
        <f aca="false">IF(BE113="","",IF(AND(BE113&gt;=-20,BE113&lt;=-10),"-20 a -10",IF(AND(BE113&gt;=-9.5,BE113&lt;=0.5),"-9,5 a 0,5",IF(AND(BE113&gt;=1,BE113&lt;=11),"1 a 11",IF(AND(BE113&gt;=11.5,BE113&lt;=20.5),"11,5 a 20,5",IF(BE113=21,"21",IF(AND(BE113&gt;=21.5,BE113&lt;=31.5),"21,5 a 31,5",IF(AND(BE113&gt;=32,BE113&lt;=42),"32 a 42","Fuera de rango"))))))))</f>
        <v>11,5 a 20,5</v>
      </c>
      <c r="BG113" s="11" t="n">
        <f aca="false">IF(BF113="","",IF(BF113="-20 a -10",1,IF(BF113="-9,5 a 0,5",2,IF(BF113="1 a 11",3,IF(BF113="11,5 a 20,5",4,IF(BF113="21","NORMA",IF(BF113="21,5 a 31,5",5,IF(BF113="32 a 42",6,""))))))))</f>
        <v>4</v>
      </c>
      <c r="BH113" s="9" t="n">
        <v>2</v>
      </c>
      <c r="BI113" s="10" t="str">
        <f aca="false">IF(BH113="","",IF(AND(BH113&gt;=-20,BH113&lt;=-15),"-20 a -15",IF(AND(BH113&gt;=-14.5,BH113&lt;=-9.5),"-14,5 a -9,5",IF(AND(BH113&gt;=-9,BH113&lt;=-4),"-9 a -4",IF(AND(BH113&gt;=-3.5,BH113&lt;=2.5),"-3,5 a 2,5",IF(AND(BH113&gt;=3,BH113&lt;=8),"3 a 8",IF(AND(BH113&gt;=8.5,BH113&lt;=14.5),"8,5 a 14,5",IF(BH113=15,"15",IF(AND(BH113&gt;=15.5,BH113&lt;=20.5),"15,5 a 20,5",IF(AND(BH113&gt;=21,BH113&lt;=26),"21 a 26","Fuera de rango"))))))))))</f>
        <v>-3,5 a 2,5</v>
      </c>
      <c r="BJ113" s="11" t="n">
        <f aca="false">IF(BI113="","",IF(BI113="-20 a -15",1,IF(BI113="-14,5 a -9,5",2,IF(BI113="-9 a -4",3,IF(BI113="-3,5 a 2,5",4,IF(BI113="3 a 8",5,IF(BI113="8,5 a 14,5",6,IF(BI113="15","NORMA",IF(BI113="15,5 a 20,5",7,IF(BI113="21 a 26",8,IF(BI113="26,5 a 31,5",9,"")))))))))))</f>
        <v>4</v>
      </c>
      <c r="BK113" s="9" t="n">
        <v>15</v>
      </c>
      <c r="BL113" s="10" t="str">
        <f aca="false">IF(BK113="","",IF(AND(BK113&gt;=0,BK113&lt;=2),"0 - 2",IF(AND(BK113&gt;=2.5,BK113&lt;=4.5),"2,5 - 4,5",IF(AND(BK113&gt;=5,BK113&lt;=7),"5 - 7",IF(AND(BK113&gt;=7.5,BK113&lt;=9.5),"7,5 - 9,5",IF(AND(BK113&gt;=10,BK113&lt;=12),"10 - 12",IF(AND(BK113&gt;=12.5,BK113&lt;=13.5),"12,5 - 13,5",IF(BK113=14,"14",IF(AND(BK113&gt;=14.5,BK113&lt;=16.5),"14,5 - 16,5",IF(AND(BK113&gt;=17,BK113&lt;=19),"17 - 19",IF(AND(BK113&gt;=19.5,BK113&lt;=21.5),"19,5 - 21,5",IF(AND(BK113&gt;=22,BK113&lt;=24),"22 - 24",IF(AND(BK113&gt;=24.5,BK113&lt;=26.5),"24,5 - 26,5",IF(AND(BK113&gt;=27,BK113&lt;=29),"27 - 29",IF(AND(BK113&gt;=29.5,BK113&lt;=30),"29,5 - 30","Fuera de rango")))))))))))))))</f>
        <v>14,5 - 16,5</v>
      </c>
      <c r="BM113" s="11" t="n">
        <f aca="false">IF(BL113="","",IF(BL113="0 - 2",1,IF(BL113="2,5 - 4,5",2,IF(BL113="5 - 7",3,IF(BL113="7,5 - 9,5",4,IF(BL113="10 - 12",5,IF(BL113="12,5 - 13,5",6,IF(BL113="14","NORMA",IF(BL113="14,5 - 16,5",7,IF(BL113="17 - 19",8,IF(BL113="19,5 - 21,5",9,IF(BL113="22 - 24",10,IF(BL113="24,5 - 26,5",11,IF(BL113="27 - 29",12,IF(BL113="29,5 - 30",13,"")))))))))))))))</f>
        <v>7</v>
      </c>
      <c r="BN113" s="9" t="n">
        <v>20</v>
      </c>
      <c r="BO113" s="10" t="str">
        <f aca="false">IF(BN113="","",IF(AND(BN113&gt;=-20,BN113&lt;=-10),"-20 a -10",IF(AND(BN113&gt;=-9.5,BN113&lt;=0.5),"-9,5 a 0,5",IF(AND(BN113&gt;=1,BN113&lt;=11),"1 a 11",IF(AND(BN113&gt;=11.5,BN113&lt;=21.5),"11,5 a 21,5",IF(BN113=22,"22",IF(AND(BN113&gt;=22.5,BN113&lt;=32.5),"22,5 a 32,5",IF(AND(BN113&gt;=33,BN113&lt;=43),"33 a 43","Fuera de rango"))))))))</f>
        <v>11,5 a 21,5</v>
      </c>
      <c r="BP113" s="11" t="n">
        <f aca="false">IF(BO113="","",IF(BO113="-20 a -10",1,IF(BO113="-9,5 a 0,5",2,IF(BO113="1 a 11",3,IF(BO113="11,5 a 21,5",4,IF(BO113="22","NORMA",IF(BO113="22,5 a 32,5",5,IF(BO113="33 a 43",6,""))))))))</f>
        <v>4</v>
      </c>
      <c r="BQ113" s="9" t="n">
        <v>13</v>
      </c>
      <c r="BR113" s="10" t="str">
        <f aca="false">IF(BQ113="","",IF(AND(BQ113&gt;=-20,BQ113&lt;=-15),"-20 a -15",IF(AND(BQ113&gt;=-14.5,BQ113&lt;=-9.5),"-14,5 a -9,5",IF(AND(BQ113&gt;=-9,BQ113&lt;=-4),"-9 a -4",IF(AND(BQ113&gt;=-3.5,BQ113&lt;=2.5),"-3,5 a 2,5",IF(AND(BQ113&gt;=3,BQ113&lt;=8),"3 a 8",IF(AND(BQ113&gt;=8.5,BQ113&lt;=13.5),"8,5 a 13,5",IF(AND(BQ113&gt;=14,BQ113&lt;=17.5),"14 a 17,5",IF(BQ113=18,"18",IF(AND(BQ113&gt;=18.5,BQ113&lt;=23.5),"18,5 a 23,5",IF(AND(BQ113&gt;=24,BQ113&lt;=29),"24 a 29",IF(AND(BQ113&gt;=29.5,BQ113&lt;=34.5),"29,5 a 34,5",IF(AND(BQ113&gt;=35,BQ113&lt;=40),"35 a 40","Fuera de rango")))))))))))))</f>
        <v>8,5 a 13,5</v>
      </c>
      <c r="BS113" s="11" t="n">
        <f aca="false">IF(BR113="","",IF(BR113="-20 a -15",1,IF(BR113="-14,5 a -9,5",2,IF(BR113="-9 a -4",3,IF(BR113="-3,5 a 2,5",4,IF(BR113="3 a 8",5,IF(BR113="8,5 a 13,5",6,IF(BR113="14 a 17,5",7,IF(BR113="18","NORMA",IF(BR113="18,5 a 23,5",8,IF(BR113="24 a 29",9,IF(BR113="29,5 a 34,5",10,IF(BR113="35 a 40",11,"")))))))))))))</f>
        <v>6</v>
      </c>
      <c r="BT113" s="9" t="n">
        <v>0</v>
      </c>
      <c r="BU113" s="10" t="str">
        <f aca="false">IF(BT113="","",IF(AND(BT113&gt;=-20,BT113&lt;=-18),"-20 a -18",IF(AND(BT113&gt;=-17.5,BT113&lt;=-15.5),"-17,5 a -15,5",IF(AND(BT113&gt;=-15,BT113&lt;=-13),"-15 a -13",IF(AND(BT113&gt;=-12.5,BT113&lt;=-10.5),"-12,5 a -10,5",IF(AND(BT113&gt;=-10,BT113&lt;=-8),"-10 a -8",IF(AND(BT113&gt;=-7.5,BT113&lt;=-5.5),"-7,5 a -5,5",IF(AND(BT113&gt;=-5,BT113&lt;=-3),"-5 a -3",IF(AND(BT113&gt;=-2.5,BT113&lt;=-0.5),"-2,5 a -0,5",IF(BT113=0,"0",IF(AND(BT113&gt;=0.5,BT113&lt;=2.5),"0,5 a 2,5",IF(AND(BT113&gt;=3,BT113&lt;=5),"3 a 5",IF(AND(BT113&gt;=5.5,BT113&lt;=7.5),"5,5 a 7,5",IF(AND(BT113&gt;=8,BT113&lt;=10),"8 a 10",IF(AND(BT113&gt;=10.5,BT113&lt;=12.5),"10,5 a 12,5",IF(AND(BT113&gt;=13,BT113&lt;=15),"13 a 15",IF(AND(BT113&gt;=15.5,BT113&lt;=17.5),"15,5 a 17,5",IF(AND(BT113&gt;=18,BT113&lt;=20),"18 a 20","Fuera de rango"))))))))))))))))))</f>
        <v>0</v>
      </c>
      <c r="BV113" s="11" t="str">
        <f aca="false">IF(BT113="","",IF(BT113=0,"NORMA",IF(AND(BT113&gt;=-20,BT113&lt;=-18),2,IF(AND(BT113&gt;=-17.5,BT113&lt;=-15.5),2,IF(AND(BT113&gt;=-15,BT113&lt;=-13),3,IF(AND(BT113&gt;=-12.5,BT113&lt;=-10.5),4,IF(AND(BT113&gt;=-10,BT113&lt;=-8),5,IF(AND(BT113&gt;=-7.5,BT113&lt;=-5.5),6,IF(AND(BT113&gt;=-5,BT113&lt;=-3),7,IF(AND(BT113&gt;=-2.5,BT113&lt;=-0.5),8,IF(AND(BT113&gt;=0.5,BT113&lt;=2.5),9,IF(AND(BT113&gt;=3,BT113&lt;=5),10,IF(AND(BT113&gt;=5.5,BT113&lt;=7.5),11,IF(AND(BT113&gt;=8,BT113&lt;=10),12,IF(AND(BT113&gt;=10.5,BT113&lt;=12.5),13,IF(AND(BT113&gt;=13,BT113&lt;=15),14,IF(AND(BT113&gt;=15.5,BT113&lt;=17.5),15,IF(AND(BT113&gt;=18,BT113&lt;=20),16,"Fuera de rango"))))))))))))))))))</f>
        <v>NORMA</v>
      </c>
      <c r="BW113" s="9" t="n">
        <v>-4.5</v>
      </c>
      <c r="BX113" s="10" t="n">
        <f aca="false">18.5- (0.3*H113)</f>
        <v>9.8</v>
      </c>
      <c r="BY113" s="10" t="n">
        <f aca="false">(BW113)-(BX113)</f>
        <v>-14.3</v>
      </c>
      <c r="BZ113" s="10" t="str">
        <f aca="false">IF(BY113="","",IF(BY113&lt;-27.5,"De -30 a -28",IF(BY113&lt;-25,"De -27,5 a -25,5",IF(BY113&lt;-22.5,"De -25 a -23",IF(BY113&lt;-20,"De -22,5 a -20,5",IF(BY113&lt;-17.5,"De -20 a -18",IF(BY113&lt;-15,"De -17,5 a -15,5",IF(BY113&lt;-12.5,"De -15 a -13",IF(BY113&lt;-10,"De -12,5 a -10,5",IF(BY113&lt;-7.5,"De -10 a -8",IF(BY113&lt;-5,"De -7,5 a -5,5",IF(BY113&lt;-2.5,"De -5 a -3",IF(BY113&lt;0,"De -2,5 a -0,5",IF(BY113&lt;2.5,"De 0 a 2",IF(BY113&lt;5,"De 2,5 a 4,5",IF(BY113&lt;7.5,"De 5 a 7",IF(BY113&lt;10,"De 7,5 a 9,5",IF(BY113&lt;12.5,"De 10 a 12",IF(BY113&lt;15,"De 12,5 a 14,5",IF(BY113&lt;17.5,"De 15 a 17",IF(BY113&lt;20,"De 17,5 a 19,5",IF(BY113&lt;22.5,"De 20 a 22",IF(BY113&lt;25,"De 22,5 a 24,5",IF(BY113&lt;27.5,"De 25 a 27","De 27,5 a 30"))))))))))))))))))))))))</f>
        <v>De -15 a -13</v>
      </c>
      <c r="CA113" s="12" t="n">
        <f aca="false">IF(BY113="","",IF(BY113&lt;=-28,1,IF(BY113&lt;=-25.5,2,IF(BY113&lt;=-23,3,IF(BY113&lt;=-20.5,4,IF(BY113&lt;=-18,5,IF(BY113&lt;=-15.5,6,IF(BY113&lt;=-13,7,IF(BY113&lt;=-10.5,8,IF(BY113&lt;=-8,9,IF(BY113&lt;=-5.5,10,IF(BY113&lt;=-3,11,IF(BY113&lt;=-0.5,12,IF(BY113&lt;=2,13,IF(BY113&lt;=4.5,14,IF(BY113&lt;=7,15,IF(BY113&lt;=9.5,16,IF(BY113&lt;=12,17,IF(BY113&lt;=14.5,18,IF(BY113&lt;=17,19,IF(BY113&lt;=19.5,20,IF(BY113&lt;=22,21,IF(BY113&lt;=24.5,22,IF(BY113&lt;=27,23,IF(BY113&lt;=30,24,"Fuera de rango")))))))))))))))))))))))))</f>
        <v>7</v>
      </c>
      <c r="CB113" s="9" t="n">
        <v>-5</v>
      </c>
      <c r="CC113" s="10" t="n">
        <f aca="false">18.5- (0.3*H113)</f>
        <v>9.8</v>
      </c>
      <c r="CD113" s="10" t="n">
        <f aca="false">(CB113)-(CC113)</f>
        <v>-14.8</v>
      </c>
      <c r="CE113" s="10" t="str">
        <f aca="false">IF(CD113="","",IF(CD113&lt;-27.5,"De -30 a -28",IF(CD113&lt;-25,"De -27,5 a -25,5",IF(CD113&lt;-22.5,"De -25 a -23",IF(CD113&lt;-20,"De -22,5 a -20,5",IF(CD113&lt;-17.5,"De -20 a -18",IF(CD113&lt;-15,"De -17,5 a -15,5",IF(CD113&lt;-12.5,"De -15 a -13",IF(CD113&lt;-10,"De -12,5 a -10,5",IF(CD113&lt;-7.5,"De -10 a -8",IF(CD113&lt;-5,"De -7,5 a -5,5",IF(CD113&lt;-2.5,"De -5 a -3",IF(CD113&lt;0,"De -2,5 a -0,5",IF(CD113&lt;=2,"De 0 a 2",IF(CD113&lt;=4.5,"De 2,5 a 4,5",IF(CD113&lt;=7,"De 5 a 7",IF(CD113&lt;=9.5,"De 7,5 a 9,5",IF(CD113&lt;=12,"De 10 a 12",IF(CD113&lt;=14.5,"De 12,5 a 14,5",IF(CD113&lt;=17,"De 15 a 17",IF(CD113&lt;=19.5,"De 17,5 a 19,5",IF(CD113&lt;=22,"De 20 a 22",IF(CD113&lt;=24.5,"De 22,5 a 24,5",IF(CD113&lt;=27,"De 25 a 27","De 27,5 a 30"))))))))))))))))))))))))</f>
        <v>De -15 a -13</v>
      </c>
      <c r="CF113" s="12" t="n">
        <f aca="false">IF(CD113="","",IF(CD113&lt;-27.5,1,IF(CD113&lt;-25,2,IF(CD113&lt;-22.5,3,IF(CD113&lt;-20,4,IF(CD113&lt;-17.5,5,IF(CD113&lt;-15,6,IF(CD113&lt;-12.5,7,IF(CD113&lt;-10,8,IF(CD113&lt;-7.5,9,IF(CD113&lt;-5,10,IF(CD113&lt;-2.5,11,IF(CD113&lt;0,12,IF(CD113&lt;2.5,13,IF(CD113&lt;5,14,IF(CD113&lt;7.5,15,IF(CD113&lt;10,16,IF(CD113&lt;12.5,17,IF(CD113&lt;15,18,IF(CD113&lt;17.5,19,IF(CD113&lt;20,20,IF(CD113&lt;22.5,21,IF(CD113&lt;25,22,IF(CD113&lt;27.5,23,24))))))))))))))))))))))))</f>
        <v>7</v>
      </c>
      <c r="CG113" s="9" t="n">
        <v>-3.75</v>
      </c>
      <c r="CH113" s="10" t="str">
        <f aca="false">IF(CG113="","",IF(AND(CG113&gt;=-10,CG113&lt;=-9.5),"-10 a -9,5",IF(AND(CG113&gt;-9.5,CG113&lt;=-8.5),"-9 a -8,5",IF(AND(CG113&gt;-8.5,CG113&lt;=-7.5),"-8 a -7,5",IF(AND(CG113&gt;-7.5,CG113&lt;=-6.5),"-7 a -6,5",IF(AND(CG113&gt;-6.5,CG113&lt;=-5.5),"-6 a -5,5",IF(AND(CG113&gt;-5.5,CG113&lt;=-4.5),"-5 a -4,5",IF(AND(CG113&gt;-4.5,CG113&lt;=-3.5),"-4 a -3,5",IF(AND(CG113&gt;-3.5,CG113&lt;=-2.5),"-3 a -2,5",IF(CG113=-2.25,"-2,25",IF(AND(CG113&gt;-2.5,CG113&lt;=-1.5),"-2 a -1,5",IF(AND(CG113&gt;-1.5,CG113&lt;=-0.5),"-1 a -0,5",IF(AND(CG113&gt;-0.5,CG113&lt;=0.5),"0 a 0,5",IF(AND(CG113&gt;0.5,CG113&lt;=1.5),"1 a 1,5",IF(AND(CG113&gt;1.5,CG113&lt;=2.5),"2 a 2,5",IF(AND(CG113&gt;2.5,CG113&lt;=3.5),"3 a 3,5",IF(AND(CG113&gt;3.5,CG113&lt;=4.5),"4 a 4,5",IF(AND(CG113&gt;4.5,CG113&lt;=5.5),"5 a 5,5",IF(AND(CG113&gt;5.5,CG113&lt;=6.5),"6 a 6,5",IF(AND(CG113&gt;6.5,CG113&lt;=7.5),"7 a 7,5",IF(AND(CG113&gt;7.5,CG113&lt;=8.5),"8 a 8,5",IF(AND(CG113&gt;8.5,CG113&lt;=9.5),"9 a 9,5",IF(CG113&gt;=10,"10","Fuera de rango")))))))))))))))))))))))</f>
        <v>-4 a -3,5</v>
      </c>
      <c r="CI113" s="11" t="n">
        <f aca="false">IF(CG113="","",IF(CG113=-2.25,"NORMA",IF(CG113&lt;=-9.5,1,IF(CG113&lt;=-8.5,2,IF(CG113&lt;=-7.5,3,IF(CG113&lt;=-6.5,4,IF(CG113&lt;=-5.5,5,IF(CG113&lt;=-4.5,6,IF(CG113&lt;=-3.5,7,IF(CG113&lt;=-2.5,8,IF(CG113&lt;=-1.5,9,IF(CG113&lt;=-0.5,10,IF(CG113&lt;=0.5,11,IF(CG113&lt;=1.5,12,IF(CG113&lt;=2.5,13,IF(CG113&lt;=3.5,14,IF(CG113&lt;=4.5,15,IF(CG113&lt;=5.5,16,IF(CG113&lt;=6.5,17,IF(CG113&lt;=7.5,18,IF(CG113&lt;=8.5,19,IF(CG113&lt;=9.5,20,IF(CG113=10,21,"Fuera de rango")))))))))))))))))))))))</f>
        <v>7</v>
      </c>
      <c r="CJ113" s="9" t="n">
        <v>2.25</v>
      </c>
      <c r="CK113" s="10" t="str">
        <f aca="false">IF(CJ113="","",IF(AND(CJ113&gt;=-6,CJ113&lt;=-5.5),"-6 a -5,5",IF(AND(CJ113&gt;-5.5,CJ113&lt;=-4.5),"-5 a -4,5",IF(AND(CJ113&gt;-4.5,CJ113&lt;=-3.5),"-4 a -3,5",IF(AND(CJ113&gt;-3.5,CJ113&lt;=-2.5),"-3 a -2,5",IF(AND(CJ113&gt;-2.5,CJ113&lt;=-1.5),"-2 a -1,5",IF(AND(CJ113&gt;-1.5,CJ113&lt;=-0.5),"-1 a -0,5",IF(AND(CJ113&gt;-0.5,CJ113&lt;=0.5),"0 a 0,5",IF(AND(CJ113&gt;0.5,CJ113&lt;=1.5),"1 a 1,5",IF(AND(CJ113&gt;1.5,CJ113&lt;2.5),"2",IF(AND(CJ113&gt;=2.5,CJ113&lt;=3),"2,5 a 3",IF(AND(CJ113&gt;3,CJ113&lt;=4),"3,5 a 4",IF(AND(CJ113&gt;4,CJ113&lt;=5),"4,5 a 5",IF(AND(CJ113&gt;5,CJ113&lt;=6),"5,5 a 6",IF(AND(CJ113&gt;6,CJ113&lt;=7),"6,5 a 7",IF(AND(CJ113&gt;7,CJ113&lt;=8),"7,5 a 8",IF(AND(CJ113&gt;8,CJ113&lt;=9.5),"8,5 a 9,5",IF(CJ113=10,"10","Fuera de rango"))))))))))))))))))</f>
        <v>2</v>
      </c>
      <c r="CL113" s="11" t="str">
        <f aca="false">IF(CK113="","",IF(OR(CK113="-6 a -5,5",CK113="-6 - -5,5"),1,IF(OR(CK113="-5 a -4,5",CK113="-5 - -4,5"),2,IF(OR(CK113="-4 a -3,5",CK113="-4 - -3,5"),3,IF(OR(CK113="-3 a -2,5",CK113="-3 - -2,5"),4,IF(OR(CK113="-2 a -1,5",CK113="-2 - -1,5"),5,IF(OR(CK113="-1 a -0,5",CK113="-1 - -0,5"),6,IF(OR(CK113="0 a 0,5",CK113="0 - 0,5"),7,IF(OR(CK113="1 a 1,5",CK113="1 - 1,5"),8,IF(CK113="2","NORMA",IF(OR(CK113="2,5 a 3",CK113="2,5 - 3"),9,IF(OR(CK113="3,5 a 4",CK113="3,5 - 4"),10,IF(OR(CK113="4,5 a 5",CK113="4,5 - 5"),11,IF(OR(CK113="5,5 a 6",CK113="5,5 - 6"),12,IF(OR(CK113="6,5 a 7",CK113="6,5 - 7"),13,IF(OR(CK113="7,5 a 8",CK113="7,5 - 8"),14,IF(OR(CK113="8,5 a 9",CK113="8,5 - 9,5",CK113="9 a 9,5"),15,IF(CK113="10",15,IF(OR(CK113="0,5 a 1",CK113="0,5 - 1"),7,"Fuera de rango")))))))))))))))))))</f>
        <v>NORMA</v>
      </c>
      <c r="CM113" s="10" t="n">
        <v>0</v>
      </c>
      <c r="CN113" s="10" t="str">
        <f aca="false">IF(CM113=0,"0", " ")</f>
        <v>0</v>
      </c>
      <c r="CO113" s="10" t="str">
        <f aca="false">IF(CM113&gt;0,"EME"," ")</f>
        <v> </v>
      </c>
      <c r="CP113" s="10" t="n">
        <v>0</v>
      </c>
      <c r="CQ113" s="10" t="str">
        <f aca="false">IF(CP113&gt;0,"0", " ")</f>
        <v> </v>
      </c>
      <c r="CR113" s="10" t="str">
        <f aca="false">IF(CP113&gt;0,"EME"," ")</f>
        <v> </v>
      </c>
      <c r="CS113" s="9" t="n">
        <v>0</v>
      </c>
      <c r="CT113" s="10" t="str">
        <f aca="false">IF(CS113&gt;0,"1", " ")</f>
        <v> </v>
      </c>
      <c r="CU113" s="10" t="str">
        <f aca="false">IF(CS113&gt;0,"HIP"," ")</f>
        <v> </v>
      </c>
      <c r="CV113" s="9" t="n">
        <v>0</v>
      </c>
      <c r="CW113" s="10" t="str">
        <f aca="false">IF(CV113&gt;0,"1", " ")</f>
        <v> </v>
      </c>
      <c r="CX113" s="10" t="str">
        <f aca="false">IF(CV113&gt;0,"HIP"," ")</f>
        <v> </v>
      </c>
      <c r="CY113" s="9" t="n">
        <v>-2.5</v>
      </c>
      <c r="CZ113" s="11" t="str">
        <f aca="false">IF(CY113&lt;0,"2"," ")</f>
        <v>2</v>
      </c>
      <c r="DA113" s="11" t="str">
        <f aca="false">IF(CY113&lt;0,"MIO"," ")</f>
        <v>MIO</v>
      </c>
      <c r="DB113" s="9" t="n">
        <v>-2.25</v>
      </c>
      <c r="DC113" s="11" t="str">
        <f aca="false">IF(DB113&lt;0,"2"," ")</f>
        <v>2</v>
      </c>
      <c r="DD113" s="11" t="str">
        <f aca="false">IF(DB113&lt;0,"MIO"," ")</f>
        <v>MIO</v>
      </c>
      <c r="DE113" s="9" t="n">
        <v>-0.5</v>
      </c>
      <c r="DF113" s="11" t="str">
        <f aca="false">IF(DE113&lt;0,"3"," ")</f>
        <v>3</v>
      </c>
      <c r="DG113" s="11" t="str">
        <f aca="false">IF(DE113&lt;0,"AST"," ")</f>
        <v>AST</v>
      </c>
      <c r="DH113" s="9" t="n">
        <v>0</v>
      </c>
      <c r="DI113" s="11" t="str">
        <f aca="false">IF(DH113&lt;0,"3"," ")</f>
        <v> </v>
      </c>
      <c r="DJ113" s="11" t="str">
        <f aca="false">IF(DH113&lt;0,"AST"," ")</f>
        <v> </v>
      </c>
      <c r="DK113" s="9" t="n">
        <v>0</v>
      </c>
      <c r="DL113" s="10" t="str">
        <f aca="false">IF(DK113&gt;0,"4"," ")</f>
        <v> </v>
      </c>
      <c r="DM113" s="10" t="str">
        <f aca="false">IF(DK113&gt;0,"PRE"," ")</f>
        <v> </v>
      </c>
      <c r="DN113" s="9" t="n">
        <v>0</v>
      </c>
      <c r="DO113" s="10" t="str">
        <f aca="false">IF(DN113&gt;0,"4"," ")</f>
        <v> </v>
      </c>
      <c r="DP113" s="10" t="str">
        <f aca="false">IF(DN113&gt;0,"PRE"," ")</f>
        <v> </v>
      </c>
      <c r="DQ113" s="12" t="n">
        <v>2</v>
      </c>
      <c r="DR113" s="12" t="n">
        <v>1</v>
      </c>
      <c r="DS113" s="12" t="str">
        <f aca="false">CONCATENATE(CO113,CU113,DA113,DG113,DM113)</f>
        <v>  MIOAST </v>
      </c>
      <c r="DT113" s="10" t="str">
        <f aca="false" t="array" ref="DT113">_xlfn.IFS(DS113="EME    ","0", DS113=" HIP   ","1", DS113="  MIO  ","2", DS113="   AST ","3", DS113="    PRE","4", DS113="EME   PRE","5", DS113=" HIP  PRE","6", DS113=" HIP AST ","7", DS113="  MIO PRE","8", DS113="  MIOAST ","9", DS113="   ASTPRE","10",DS113=" HIP ASTPRE","11", DS113="  MIOASTPRE","12", DS113="     ","0")</f>
        <v>9</v>
      </c>
      <c r="DU113" s="1" t="s">
        <v>154</v>
      </c>
      <c r="DV113" s="1" t="str">
        <f aca="false" t="array" ref="DV113">_xlfn.IFS(DU113="SI","2", DU113="NO","1")</f>
        <v>1</v>
      </c>
      <c r="DW113" s="10" t="n">
        <v>0</v>
      </c>
      <c r="DX113" s="11" t="str">
        <f aca="false">IF(DW113=0,"1","2")</f>
        <v>1</v>
      </c>
      <c r="DY113" s="11" t="str">
        <f aca="false" t="array" ref="DY113">_xlfn.IFS(DW113=0,"0", DW113=0.25, "1", DW113=0.5,"2", DW113=0.75,"3", DW113=1,"4",DW113=1.25,"5", DW113=1.5,"6", DW113=1.75,"7", DW113=2,"8")</f>
        <v>0</v>
      </c>
      <c r="DZ113" s="10" t="n">
        <v>0</v>
      </c>
      <c r="EA113" s="11" t="str">
        <f aca="false">IF(DZ113=0,"1","2")</f>
        <v>1</v>
      </c>
      <c r="EB113" s="11" t="str">
        <f aca="false" t="array" ref="EB113">_xlfn.IFS(DZ113=0,"0", DZ113=0.25, "1", DZ113=0.5,"2", DZ113=0.75,"3", DZ113=1,"4",DZ113=1.25,"5", DZ113=1.5,"6", DZ113=1.75,"7", DZ113=2,"8")</f>
        <v>0</v>
      </c>
      <c r="EC113" s="10" t="n">
        <v>-0.25</v>
      </c>
      <c r="ED113" s="10" t="str">
        <f aca="false">IF(EC113=0,"1","2")</f>
        <v>2</v>
      </c>
      <c r="EE113" s="11" t="str">
        <f aca="false" t="array" ref="EE113">_xlfn.IFS(EC113=0,"0", EC113=-0.25, "1", EC113=-0.5,"2", EC113=-0.75,"3", EC113=-1,"4",EC113=-1.25,"5", EC113=-1.5,"6", EC113=-1.75,"7", EC113=-2,"8", EC113=-2.25,"9",EC113=-2.5,"10", EC113=-2.75,"11", EC113=-3,"12", EC113=-3.25,"13", EC113=-3.5,"14", EC113=-3.75,"15",EC113=-4,"16")</f>
        <v>1</v>
      </c>
      <c r="EF113" s="10" t="n">
        <v>0</v>
      </c>
      <c r="EG113" s="10" t="str">
        <f aca="false">IF(EF113=0,"1","2")</f>
        <v>1</v>
      </c>
      <c r="EH113" s="11" t="str">
        <f aca="false" t="array" ref="EH113">_xlfn.IFS(EF113=0,"0", EF113=-0.25, "1", EF113=-0.5,"2", EF113=-0.75,"3", EF113=-1,"4",EF113=-1.25,"5", EF113=-1.5,"6", EF113=-1.75,"7", EF113=-2,"8", EF113=-2.25,"9",EF113=-2.5,"10", EF113=-2.75,"11", EF113=-3,"12", EF113=-3.25,"13", EF113=-3.5,"14", EF113=-3.75,"15",EF113=-4,"16")</f>
        <v>0</v>
      </c>
      <c r="EI113" s="10" t="n">
        <v>0</v>
      </c>
      <c r="EJ113" s="11" t="str">
        <f aca="false">IF(EI113=0,"1","2")</f>
        <v>1</v>
      </c>
      <c r="EK113" s="11" t="str">
        <f aca="false" t="array" ref="EK113">_xlfn.IFS(EI113=0,"0", EI113=-0.25, "1", EI113=-0.5,"2", EI113=-0.75,"3", EI113=-1,"4",EI113=-1.25,"5", EI113=-1.5,"6", EI113=-1.75,"7", EI113=-2,"8", EI113=-2.25,"9", EI113=-2.25,"9",EI113=-2.5,"10", EI113=-2.75,"11", EI113=-3,"12", EI113=-3.25,"13", EI113=-3.5,"14", EI113=-3.75,"15",EI113=-4,"16", EI113=0.25, "17", EI113=0.5, "18")</f>
        <v>0</v>
      </c>
      <c r="EL113" s="10" t="n">
        <v>0</v>
      </c>
      <c r="EM113" s="11" t="str">
        <f aca="false">IF(EL113=0,"1","2")</f>
        <v>1</v>
      </c>
      <c r="EN113" s="11" t="str">
        <f aca="false" t="array" ref="EN113">_xlfn.IFS(EL113=0.25,"17",EL113=0.5,"18", EL113=0,"0", EL113=-0.25, "1", EL113=-0.5,"2", EL113=-0.75,"3", EL113=-1,"4",EL113=-1.25,"5", EL113=-1.5,"6", EL113=-1.75,"7", EL113=-2,"8",EL113= -2.25,"9",EL113=-2.5,"10",EL113= -2.75,"11",EL113= -3,"12",EL113= -3.25,"13",EL113= -3.5,"14",EL113= -3.75,"15",EL113=-4,"16")</f>
        <v>0</v>
      </c>
      <c r="EO113" s="10" t="n">
        <v>0</v>
      </c>
      <c r="EP113" s="11" t="str">
        <f aca="false">IF(EO113=0,"1","2")</f>
        <v>1</v>
      </c>
      <c r="EQ113" s="11" t="str">
        <f aca="false" t="array" ref="EQ113">_xlfn.IFS(EO113=0,"0", EO113=0.25, "1", EO113=0.5,"2", EO113=0.75,"3", EO113=1,"4",EO113=1.25,"5", EO113=1.5,"6", EO113=1.75,"7", EO113=2,"8", EO113=2.25,"9", EO113=2.25,"9",EO113=2.5,"10", EO113=2.75,"11", EO113=3,"12", EO113=3.25,"13", EO113=3.5,"14", EO113=3.75,"15",EO113=4,"16", EO113=-0.25, "17", bq=-0.5, "18")</f>
        <v>0</v>
      </c>
      <c r="ER113" s="10" t="n">
        <v>0</v>
      </c>
      <c r="ES113" s="11" t="str">
        <f aca="false">IF(ER113=0,"1","2")</f>
        <v>1</v>
      </c>
      <c r="ET113" s="11" t="str">
        <f aca="false" t="array" ref="ET113">_xlfn.IFS(ER113=0,"0", ER113=0.25, "1", ER113=0.5,"2", ER113=0.75,"3", ER113=1,"4",ER113=1.25,"5", ER113=1.5,"6", ER113=1.75,"7", ER113=2,"8", ER113=2.25,"9", ER113=2.25,"9",ER113=2.5,"10", ER113=2.75,"11", ER113=3,"12", ER113=3.25,"13", ER113=3.5,"14", ER113=3.75,"15",ER113=4,"16", ER113=-0.25, "17", bq=-0.5, "18")</f>
        <v>0</v>
      </c>
      <c r="EU113" s="13" t="n">
        <v>16</v>
      </c>
      <c r="EV113" s="14" t="str">
        <f aca="false">VLOOKUP(EU113,LEYENDA!$G$2:$H$8,2,TRUE())</f>
        <v>13-18</v>
      </c>
      <c r="EW113" s="14" t="str">
        <f aca="false" t="array" ref="EW113">_xlfn.IFS(EV113="0-5","1", EV113="6-12","2", EV113="13-18","3", EV113="19-24","4", EV113="25-36","5", EV113="37-48","6", EV113="49-60","7")</f>
        <v>3</v>
      </c>
    </row>
    <row r="114" customFormat="false" ht="13.5" hidden="false" customHeight="false" outlineLevel="0" collapsed="false">
      <c r="A114" s="1" t="n">
        <v>48</v>
      </c>
      <c r="B114" s="32" t="n">
        <v>1</v>
      </c>
      <c r="C114" s="33" t="n">
        <v>38044</v>
      </c>
      <c r="D114" s="6"/>
      <c r="E114" s="5" t="str">
        <f aca="false">VLOOKUP(A114,'286'!$A$3:$J$600,10,FALSE())</f>
        <v>VALENCIA GÓMEZ, ANDREA</v>
      </c>
      <c r="F114" s="4" t="str">
        <f aca="false">VLOOKUP(A114,'286'!$A$3:$I$1768,3,FALSE())</f>
        <v>VAGOAN</v>
      </c>
      <c r="G114" s="6" t="n">
        <f aca="false">VLOOKUP(A114,'286'!$A$3:$I$1768,4,FALSE())</f>
        <v>35490</v>
      </c>
      <c r="H114" s="7" t="n">
        <f aca="false">YEAR(C114)-YEAR(G114)</f>
        <v>7</v>
      </c>
      <c r="I114" s="1" t="str">
        <f aca="false">VLOOKUP(H114,LEYENDA!$C$2:$D$6,2,TRUE())</f>
        <v>0-12</v>
      </c>
      <c r="J114" s="5" t="str">
        <f aca="false">VLOOKUP(A114,'286'!$A$3:$I$1768,7,FALSE())</f>
        <v>M</v>
      </c>
      <c r="K114" s="8" t="str">
        <f aca="false">VLOOKUP(A114,'286'!$A$3:$I$1768,2,FALSE())</f>
        <v>OD</v>
      </c>
      <c r="L114" s="4" t="str">
        <f aca="false">VLOOKUP(A114,'286'!$A$3:$I$1768,8,FALSE())</f>
        <v>D</v>
      </c>
      <c r="M114" s="4" t="str">
        <f aca="false">VLOOKUP(A114,'286'!$A$3:$I$1768,9,FALSE())</f>
        <v>D</v>
      </c>
      <c r="N114" s="8" t="str">
        <f aca="false">IF(R114=O114, "MISMA","CONTRARIA")</f>
        <v>MISMA</v>
      </c>
      <c r="O114" s="8" t="str">
        <f aca="false" t="array" ref="O114">_xlfn.IFS(L114="D","1", L114="I","2")</f>
        <v>1</v>
      </c>
      <c r="P114" s="8" t="str">
        <f aca="false" t="array" ref="P114">_xlfn.IFS(K114="OD","1", K114="OI","2")</f>
        <v>1</v>
      </c>
      <c r="Q114" s="1" t="str">
        <f aca="false" t="array" ref="Q114">_xlfn.IFS(J114="M","1", J114="H","2")</f>
        <v>1</v>
      </c>
      <c r="R114" s="8" t="str">
        <f aca="false" t="array" ref="R114">_xlfn.IFS(M114="D","1", M114="I","2")</f>
        <v>1</v>
      </c>
      <c r="S114" s="1" t="str">
        <f aca="false" t="array" ref="S114">_xlfn.IFS(N114="CONTRARIA", "1",N114= "MISMA","2")</f>
        <v>2</v>
      </c>
      <c r="T114" s="1" t="str">
        <f aca="false" t="array" ref="T114">_xlfn.IFS(I114="0-12","1", I114="13-24","2", I114="25-40","3", I114="41-60","4", I114="61-100","5")</f>
        <v>1</v>
      </c>
      <c r="U114" s="9" t="n">
        <v>-1</v>
      </c>
      <c r="V114" s="11" t="str">
        <f aca="false">IF(U114="","",IF(AND(U114&gt;=-9,U114&lt;=-6.5),"-9 a -6,5",IF(AND(U114&gt;=-6,U114&lt;=-3.5),"-6 a -3,5",IF(AND(U114&gt;=-3,U114&lt;=-1),"-3 a -1",IF(U114=-0.5,"-0,5",IF(AND(U114&gt;=0,U114&lt;=2.5),"0 a 2,5",IF(AND(U114&gt;=3,U114&lt;=5.5),"3 a 5,5",IF(AND(U114&gt;=6,U114&lt;=8.5),"6 a 8,5",IF(AND(U114&gt;=9,U114&lt;=20),"9 a 20","Fuera de rango")))))))))</f>
        <v>-3 a -1</v>
      </c>
      <c r="W114" s="11" t="n">
        <f aca="false">IF(V114="","",IF(V114="-9 a -6,5",2,IF(V114="-6 a -3,5",3,IF(V114="-3 a -1",4,IF(V114="-0,5","NORMA",IF(V114="0 a 2,5",5,IF(V114="3 a 5,5",6,IF(V114="6 a 8,5",7,IF(V114="9 a 20",8,"Fuera de rango")))))))))</f>
        <v>4</v>
      </c>
      <c r="X114" s="9" t="n">
        <v>0</v>
      </c>
      <c r="Y114" s="10" t="str">
        <f aca="false">IF(X114="","",IF(AND(X114&gt;=0,X114&lt;=4),"0 a 4",IF(AND(X114&gt;=4.5,X114&lt;=8.5),"4,5 a 8,5",IF(X114=9,"9",IF(AND(X114&gt;=9.5,X114&lt;=13),"9,5 a 13",IF(AND(X114&gt;=13.5,X114&lt;=20),"13,5 a 20",IF(AND(X114&gt;=20.5,X114&lt;=35),"20,5 a 35","Fuera de rango")))))))</f>
        <v>0 a 4</v>
      </c>
      <c r="Z114" s="11" t="n">
        <f aca="false">IF(Y114="","",IF(Y114="0 a 4",1,IF(Y114="4,5 a 8,5",2,IF(Y114="9","NORMA",IF(Y114="9,5 a 13",3,IF(Y114="13,5 a 20",4,IF(Y114="20,5 a 35",5,"Fuera de rango")))))))</f>
        <v>1</v>
      </c>
      <c r="AA114" s="9" t="n">
        <v>8</v>
      </c>
      <c r="AB114" s="10" t="str">
        <f aca="false">IF(AA114="","",IF(AND(AA114&gt;=0,AA114&lt;=9),"0 a 9",IF(AND(AA114&gt;=9.5,AA114&lt;=18.5),"9,5 a 18,5",IF(AA114=19,"19",IF(AND(AA114&gt;=19.5,AA114&lt;=28),"19,5 a 28",IF(AND(AA114&gt;=28.5,AA114&lt;=40),"28,5 a 40","Fuera de rango"))))))</f>
        <v>0 a 9</v>
      </c>
      <c r="AC114" s="11" t="n">
        <f aca="false" t="array" ref="AC114">_xlfn.IFS(AB114="","",AB114="0 a 9",1,AB114="9,5 a 18,5",2,AB114="19","NORMA",AB114="19,5 a 28",3,AB114="28,5 a 40",4,TRUE(),"Fuera de rango")</f>
        <v>1</v>
      </c>
      <c r="AD114" s="9" t="n">
        <v>2</v>
      </c>
      <c r="AE114" s="10" t="str">
        <f aca="false">IF(AD114="","",IF(AND(AD114&gt;=-10,AD114&lt;=0),"De -10 a 0",IF(AND(AD114&gt;=0.5,AD114&lt;=9.5),"0,5 a 9,5",IF(AD114=10,"10",IF(AND(AD114&gt;=10.5,AD114&lt;=20),"10,5 a 20",IF(AND(AD114&gt;=20.5,AD114&lt;=40),"20,5 a 40","Fuera de rango"))))))</f>
        <v>0,5 a 9,5</v>
      </c>
      <c r="AF114" s="12" t="n">
        <f aca="false">IF(AD114="","",IF(AND(AD114&gt;=-10,AD114&lt;=0),1,IF(AND(AD114&gt;=0.5,AD114&lt;=9.5),2,IF(AD114=10,"NORMA",IF(AND(AD114&gt;=10.5,AD114&lt;=20),3,IF(AND(AD114&gt;=20.5,AD114&lt;=40),4,""))))))</f>
        <v>2</v>
      </c>
      <c r="AG114" s="9" t="n">
        <v>8</v>
      </c>
      <c r="AH114" s="10" t="str">
        <f aca="false">IF(AG114="","",IF(AND(AG114&gt;=0,AG114&lt;=4),"0 a 4",IF(AND(AG114&gt;=4.5,AG114&lt;=8.5),"4,5 a 8,5",IF(AG114=9,"9",IF(AND(AG114&gt;=9.5,AG114&lt;=13),"9,5 a 13",IF(AND(AG114&gt;=13.5,AG114&lt;=25),"13,5 a 25","Fuera de rango"))))))</f>
        <v>4,5 a 8,5</v>
      </c>
      <c r="AI114" s="11" t="n">
        <f aca="false">IF(AH114="","",IF(AH114="0 a 4",1,IF(AH114="4,5 a 8,5",2,IF(AH114="9","NORMA",IF(AH114="9,5 a 13",3,IF(AH114="13,5 a 25",4,""))))))</f>
        <v>2</v>
      </c>
      <c r="AJ114" s="9" t="n">
        <v>3</v>
      </c>
      <c r="AK114" s="10" t="str">
        <f aca="false">IF(AJ114="","",IF(AND(AJ114&gt;=-15,AJ114&lt;=-10.5),"-15 a -10,5",IF(AND(AJ114&gt;=-10,AJ114&lt;=-4),"-10 a -4",IF(AND(AJ114&gt;=-4.5,AJ114&lt;=0),"-4,5 a 0",IF(AND(AJ114&gt;=0.5,AJ114&lt;=4.5),"0,5 a 4,5",IF(AJ114=5,"5",IF(AND(AJ114&gt;=5.5,AJ114&lt;=10),"5,5 a 10",IF(AND(AJ114&gt;=10.5,AJ114&lt;=20),"10,5 a 20","Fuera de rango"))))))))</f>
        <v>0,5 a 4,5</v>
      </c>
      <c r="AL114" s="11" t="n">
        <f aca="false">IF(AK114="","",IF(AK114="-15 a -10,5",1,IF(AK114="-10 a -4",2,IF(AK114="-4,5 a 0",3,IF(AK114="0,5 a 4,5",4,IF(AK114="5","NORMA",IF(AK114="5,5 a 10",5,IF(AK114="10,5 a 20",6,"Error"))))))))</f>
        <v>4</v>
      </c>
      <c r="AM114" s="9" t="n">
        <v>-1</v>
      </c>
      <c r="AN114" s="10" t="str">
        <f aca="false">IF(AM114="","",IF(AND(AM114&gt;=-7.5,AM114&lt;=-5.5),"-7,5 a -5,5",IF(AND(AM114&gt;=-5,AM114&lt;=-3),"-5 a -3",IF(AND(AM114&gt;=-2.5,AM114&lt;=-0.5),"-2,5 a -0,5",IF(AM114=0,"0,00",IF(AND(AM114&gt;=0.5,AM114&lt;=2.5),"0,5 a 2,5",IF(AND(AM114&gt;=3,AM114&lt;=5),"3 a 5",IF(AND(AM114&gt;=5.5,AM114&lt;=7.5),"5,5 a 7,5",IF(AND(AM114&gt;=8,AM114&lt;=10),"8 a 10","Fuera de rango")))))))))</f>
        <v>-2,5 a -0,5</v>
      </c>
      <c r="AO114" s="11" t="n">
        <f aca="false">IF(AN114="","",IF(AN114="-7,5 a -5,5",1,IF(AN114="-5 a -3",2,IF(AN114="-2,5 a -0,5",3,IF(AN114="0,00","NORMA",IF(AN114="0,5 a 2,5",4,IF(AN114="3 a 5",5,IF(AN114="5,5 a 7,5",6,IF(AN114="8 a 10",7,"Error")))))))))</f>
        <v>3</v>
      </c>
      <c r="AP114" s="9" t="n">
        <v>-3</v>
      </c>
      <c r="AQ114" s="10" t="str">
        <f aca="false">IF(AP114="","",IF(AND(AP114&gt;=-20,AP114&lt;=-9.5),"-20 a -9,5",IF(AND(AP114&gt;=-9,AP114&lt;=-6.5),"-9 a -6,5",IF(AP114=-6,"-6",IF(AND(AP114&gt;=-5.5,AP114&lt;=-3),"-5,5 a -3",IF(AND(AP114&gt;=-2.5,AP114&lt;=0),"-2,5 a 0",IF(AND(AP114&gt;=0.5,AP114&lt;=3),"0,5 a 3",IF(AND(AP114&gt;=3.5,AP114&lt;=6),"3,5 a 6",IF(AND(AP114&gt;=6.5,AP114&lt;=9),"6,5 a 9",IF(AND(AP114&gt;=9.5,AP114&lt;=20),"9,5 a 20","Fuera de rango"))))))))))</f>
        <v>-5,5 a -3</v>
      </c>
      <c r="AR114" s="11" t="n">
        <f aca="false">IF(AQ114="","",IF(AQ114="-20 a -9,5",1,IF(AQ114="-9 a -6,5",2,IF(AQ114="-6","NORMA",IF(AQ114="-5,5 a -3",3,IF(AQ114="-2,5 a 0",4,IF(AQ114="0,5 a 3",5,IF(AQ114="3,5 a 6",6,IF(AQ114="6,5 a 9",7,IF(AQ114="9,5 a 20",8,""))))))))))</f>
        <v>3</v>
      </c>
      <c r="AS114" s="9" t="n">
        <v>2</v>
      </c>
      <c r="AT114" s="10" t="str">
        <f aca="false">IF(AS114="","",IF(AND(AS114&gt;=-16,AS114&lt;=-14),"-16 a -14",IF(AND(AS114&gt;=-13.5,AS114&lt;=-11.5),"-13,5 a -11,5",IF(AND(AS114&gt;=-11,AS114&lt;=-9),"-11 a -9",IF(AND(AS114&gt;=-8.5,AS114&lt;=-6.5),"-8,5 a -6,5",IF(AND(AS114&gt;=-6,AS114&lt;=-4),"-6 a -4",IF(AND(AS114&gt;=-3.5,AS114&lt;=-1.5),"-3,5 a -1,5",IF(AND(AS114&gt;=-1,AS114&lt;=1),"-1 a 1",IF(AND(AS114&gt;=1.5,AS114&lt;=3.5),"1,5 a 3,5",IF(AND(AS114&gt;=4,AS114&lt;=6),"4 a 6",IF(AND(AS114&gt;=6.5,AS114&lt;=8.5),"6,5 a 8,5",IF(AND(AS114&gt;=9,AS114&lt;=11),"9 a 11",IF(AND(AS114&gt;=11.5,AS114&lt;=13.5),"11,5 a 13,5",IF(AND(AS114&gt;=14,AS114&lt;=16),"14 a 16",IF(AND(AS114&gt;=16.5,AS114&lt;=18.5),"16,5 a 18,5",IF(AND(AS114&gt;=19,AS114&lt;=21),"19 a 21","Fuera de rango"))))))))))))))))</f>
        <v>1,5 a 3,5</v>
      </c>
      <c r="AU114" s="11" t="n">
        <f aca="false" t="array" ref="AU114">IF(AT114="","",_xlfn.IFS(AT114="-16 a -14",1,AT114="-13,5 a -11,5",2,AT114="-11 a -9",3,AT114="-8,5 a -6,5",4,AT114="-6 a -4",5,AT114="-3,5 a -1,5",6,AT114="-1 a 1",7,AT114="1,5 a 3,5",8,AT114="4 a 6","NORMA",AT114="6,5 a 8,5",9,AT114="9 a 11",10,AT114="11,5 a 13,5",11,AT114="14 a 16",12,AT114="16,5 a 18,5",13,AT114="19 a 21",14,TRUE(),""))</f>
        <v>8</v>
      </c>
      <c r="AV114" s="9" t="n">
        <v>0.5</v>
      </c>
      <c r="AW114" s="10" t="str">
        <f aca="false">IF(AV114="","",IF(AND(AV114&gt;=-1,AV114&lt;=-0.5),"-1 a -0,5",IF(AND(AV114&gt;-0.5,AV114&lt;=0),"De -0,5 a 0",IF(AND(AV114&gt;=0.25,AV114&lt;=0.75),"0,25 a 0,75",IF(AND(AV114&gt;=1,AV114&lt;=1.5),"1 a 1,5",IF(AND(AV114&gt;=1.75,AV114&lt;=2.25),"1,75 a 2,25",IF(AND(AV114&gt;=2.5,AV114&lt;=3),"2,5 a 3",IF(AND(AV114&gt;=3.25,AV114&lt;=3.75),"3,25 a 3,75","Fuera de rango"))))))))</f>
        <v>0,25 a 0,75</v>
      </c>
      <c r="AX114" s="11" t="str">
        <f aca="false">IF(AW114="","",IF(OR(AW114="-1 a -0,5",AW114="-1 a -0.5"),1,IF(OR(AW114="De -0,5 a 0",AW114="-0,5 a 0",AW114="De -0.5 a 0"),2,IF(OR(AW114="0,25 a 0,75",AW114="0.25 a 0.75"),"NORMA",IF(OR(AW114="1 a 1,5",AW114="1 a 1.5"),3,IF(OR(AW114="1,75 a 2,25",AW114="1.75 a 2.25"),4,IF(OR(AW114="2,5 a 3",AW114="2.5 a 3"),5,IF(OR(AW114="3,25 a 3,75",AW114="3.25 a 3.75"),6,""))))))))</f>
        <v>NORMA</v>
      </c>
      <c r="AY114" s="9" t="n">
        <v>-7</v>
      </c>
      <c r="AZ114" s="10" t="str">
        <f aca="false">IF(AY114="","",IF(AND(AY114&gt;=-20,AY114&lt;=-9.5),"-20 a -9,5",IF(AND(AY114&gt;=-9,AY114&lt;=-6.5),"-9 a -6,5",IF(AY114=-6,"-6",IF(AND(AY114&gt;=-5.5,AY114&lt;=-3),"-5,5 a -3",IF(AND(AY114&gt;=-2.5,AY114&lt;=0),"-2,5 a 0",IF(AND(AY114&gt;=0.5,AY114&lt;=3),"0,5 a 3",IF(AND(AY114&gt;=3.5,AY114&lt;=6),"3,5 a 6","Fuera de rango"))))))))</f>
        <v>-9 a -6,5</v>
      </c>
      <c r="BA114" s="11" t="n">
        <f aca="false">IF(AZ114="","",IF(AZ114="-20 a -9,5",1,IF(AZ114="-9 a -6,5",2,IF(AZ114="-6","NORMA",IF(AZ114="-5,5 a -3",3,IF(AZ114="-2,5 a 0",4,IF(AZ114="0,5 a 3",5,IF(AZ114="3,5 a 6",6,""))))))))</f>
        <v>2</v>
      </c>
      <c r="BB114" s="9" t="n">
        <v>0</v>
      </c>
      <c r="BC114" s="10" t="str">
        <f aca="false" t="array" ref="BC114">IF(BB114="","",_xlfn.IFS(AND(BB114&gt;=0,BB114&lt;=2),"0 a 2",AND(BB114&gt;=2.5,BB114&lt;=4.5),"2,5 a 4,5",AND(BB114&gt;=5,BB114&lt;=7),"5 a 7",AND(BB114&gt;=7.5,BB114&lt;=9.5),"7,5 a 9,5",AND(BB114&gt;=10,BB114&lt;=12),"10 a 12",AND(BB114&gt;=12.5,BB114&lt;=14.5),"12,5 a 14,5",BB114=15,"15",AND(BB114&gt;=15.5,BB114&lt;=17.5),"15,5 a 17,5",AND(BB114&gt;=18,BB114&lt;=20),"18 a 20",AND(BB114&gt;=20.5,BB114&lt;=22.5),"20,5 a 22,5",AND(BB114&gt;=23,BB114&lt;=25),"23 a 25",TRUE(),"Fuera de rango"))</f>
        <v>0 a 2</v>
      </c>
      <c r="BD114" s="11" t="n">
        <f aca="false" t="array" ref="BD114">IF(BC114="","",_xlfn.IFS(BC114="0 a 2",1,BC114="2,5 a 4,5",2,BC114="5 a 7",3,BC114="7,5 a 9,5",4,BC114="10 a 12",5,BC114="12,5 a 14,5",6,BC114="15","NORMA",BC114="15,5 a 17,5",7,BC114="18 a 20",8,BC114="20,5 a 22,5",9,BC114="23 a 25",10,TRUE(),"Fuera de rango"))</f>
        <v>1</v>
      </c>
      <c r="BE114" s="9" t="n">
        <v>18</v>
      </c>
      <c r="BF114" s="10" t="str">
        <f aca="false">IF(BE114="","",IF(AND(BE114&gt;=-20,BE114&lt;=-10),"-20 a -10",IF(AND(BE114&gt;=-9.5,BE114&lt;=0.5),"-9,5 a 0,5",IF(AND(BE114&gt;=1,BE114&lt;=11),"1 a 11",IF(AND(BE114&gt;=11.5,BE114&lt;=20.5),"11,5 a 20,5",IF(BE114=21,"21",IF(AND(BE114&gt;=21.5,BE114&lt;=31.5),"21,5 a 31,5",IF(AND(BE114&gt;=32,BE114&lt;=42),"32 a 42","Fuera de rango"))))))))</f>
        <v>11,5 a 20,5</v>
      </c>
      <c r="BG114" s="11" t="n">
        <f aca="false">IF(BF114="","",IF(BF114="-20 a -10",1,IF(BF114="-9,5 a 0,5",2,IF(BF114="1 a 11",3,IF(BF114="11,5 a 20,5",4,IF(BF114="21","NORMA",IF(BF114="21,5 a 31,5",5,IF(BF114="32 a 42",6,""))))))))</f>
        <v>4</v>
      </c>
      <c r="BH114" s="9" t="n">
        <v>1</v>
      </c>
      <c r="BI114" s="10" t="str">
        <f aca="false">IF(BH114="","",IF(AND(BH114&gt;=-20,BH114&lt;=-15),"-20 a -15",IF(AND(BH114&gt;=-14.5,BH114&lt;=-9.5),"-14,5 a -9,5",IF(AND(BH114&gt;=-9,BH114&lt;=-4),"-9 a -4",IF(AND(BH114&gt;=-3.5,BH114&lt;=2.5),"-3,5 a 2,5",IF(AND(BH114&gt;=3,BH114&lt;=8),"3 a 8",IF(AND(BH114&gt;=8.5,BH114&lt;=14.5),"8,5 a 14,5",IF(BH114=15,"15",IF(AND(BH114&gt;=15.5,BH114&lt;=20.5),"15,5 a 20,5",IF(AND(BH114&gt;=21,BH114&lt;=26),"21 a 26","Fuera de rango"))))))))))</f>
        <v>-3,5 a 2,5</v>
      </c>
      <c r="BJ114" s="11" t="n">
        <f aca="false">IF(BI114="","",IF(BI114="-20 a -15",1,IF(BI114="-14,5 a -9,5",2,IF(BI114="-9 a -4",3,IF(BI114="-3,5 a 2,5",4,IF(BI114="3 a 8",5,IF(BI114="8,5 a 14,5",6,IF(BI114="15","NORMA",IF(BI114="15,5 a 20,5",7,IF(BI114="21 a 26",8,IF(BI114="26,5 a 31,5",9,"")))))))))))</f>
        <v>4</v>
      </c>
      <c r="BK114" s="9" t="n">
        <v>0</v>
      </c>
      <c r="BL114" s="10" t="str">
        <f aca="false">IF(BK114="","",IF(AND(BK114&gt;=0,BK114&lt;=2),"0 - 2",IF(AND(BK114&gt;=2.5,BK114&lt;=4.5),"2,5 - 4,5",IF(AND(BK114&gt;=5,BK114&lt;=7),"5 - 7",IF(AND(BK114&gt;=7.5,BK114&lt;=9.5),"7,5 - 9,5",IF(AND(BK114&gt;=10,BK114&lt;=12),"10 - 12",IF(AND(BK114&gt;=12.5,BK114&lt;=13.5),"12,5 - 13,5",IF(BK114=14,"14",IF(AND(BK114&gt;=14.5,BK114&lt;=16.5),"14,5 - 16,5",IF(AND(BK114&gt;=17,BK114&lt;=19),"17 - 19",IF(AND(BK114&gt;=19.5,BK114&lt;=21.5),"19,5 - 21,5",IF(AND(BK114&gt;=22,BK114&lt;=24),"22 - 24",IF(AND(BK114&gt;=24.5,BK114&lt;=26.5),"24,5 - 26,5",IF(AND(BK114&gt;=27,BK114&lt;=29),"27 - 29",IF(AND(BK114&gt;=29.5,BK114&lt;=30),"29,5 - 30","Fuera de rango")))))))))))))))</f>
        <v>0 - 2</v>
      </c>
      <c r="BM114" s="11" t="n">
        <f aca="false">IF(BL114="","",IF(BL114="0 - 2",1,IF(BL114="2,5 - 4,5",2,IF(BL114="5 - 7",3,IF(BL114="7,5 - 9,5",4,IF(BL114="10 - 12",5,IF(BL114="12,5 - 13,5",6,IF(BL114="14","NORMA",IF(BL114="14,5 - 16,5",7,IF(BL114="17 - 19",8,IF(BL114="19,5 - 21,5",9,IF(BL114="22 - 24",10,IF(BL114="24,5 - 26,5",11,IF(BL114="27 - 29",12,IF(BL114="29,5 - 30",13,"")))))))))))))))</f>
        <v>1</v>
      </c>
      <c r="BN114" s="9" t="n">
        <v>21</v>
      </c>
      <c r="BO114" s="10" t="str">
        <f aca="false">IF(BN114="","",IF(AND(BN114&gt;=-20,BN114&lt;=-10),"-20 a -10",IF(AND(BN114&gt;=-9.5,BN114&lt;=0.5),"-9,5 a 0,5",IF(AND(BN114&gt;=1,BN114&lt;=11),"1 a 11",IF(AND(BN114&gt;=11.5,BN114&lt;=21.5),"11,5 a 21,5",IF(BN114=22,"22",IF(AND(BN114&gt;=22.5,BN114&lt;=32.5),"22,5 a 32,5",IF(AND(BN114&gt;=33,BN114&lt;=43),"33 a 43","Fuera de rango"))))))))</f>
        <v>11,5 a 21,5</v>
      </c>
      <c r="BP114" s="11" t="n">
        <f aca="false">IF(BO114="","",IF(BO114="-20 a -10",1,IF(BO114="-9,5 a 0,5",2,IF(BO114="1 a 11",3,IF(BO114="11,5 a 21,5",4,IF(BO114="22","NORMA",IF(BO114="22,5 a 32,5",5,IF(BO114="33 a 43",6,""))))))))</f>
        <v>4</v>
      </c>
      <c r="BQ114" s="9" t="n">
        <v>12</v>
      </c>
      <c r="BR114" s="10" t="str">
        <f aca="false">IF(BQ114="","",IF(AND(BQ114&gt;=-20,BQ114&lt;=-15),"-20 a -15",IF(AND(BQ114&gt;=-14.5,BQ114&lt;=-9.5),"-14,5 a -9,5",IF(AND(BQ114&gt;=-9,BQ114&lt;=-4),"-9 a -4",IF(AND(BQ114&gt;=-3.5,BQ114&lt;=2.5),"-3,5 a 2,5",IF(AND(BQ114&gt;=3,BQ114&lt;=8),"3 a 8",IF(AND(BQ114&gt;=8.5,BQ114&lt;=13.5),"8,5 a 13,5",IF(AND(BQ114&gt;=14,BQ114&lt;=17.5),"14 a 17,5",IF(BQ114=18,"18",IF(AND(BQ114&gt;=18.5,BQ114&lt;=23.5),"18,5 a 23,5",IF(AND(BQ114&gt;=24,BQ114&lt;=29),"24 a 29",IF(AND(BQ114&gt;=29.5,BQ114&lt;=34.5),"29,5 a 34,5",IF(AND(BQ114&gt;=35,BQ114&lt;=40),"35 a 40","Fuera de rango")))))))))))))</f>
        <v>8,5 a 13,5</v>
      </c>
      <c r="BS114" s="11" t="n">
        <f aca="false">IF(BR114="","",IF(BR114="-20 a -15",1,IF(BR114="-14,5 a -9,5",2,IF(BR114="-9 a -4",3,IF(BR114="-3,5 a 2,5",4,IF(BR114="3 a 8",5,IF(BR114="8,5 a 13,5",6,IF(BR114="14 a 17,5",7,IF(BR114="18","NORMA",IF(BR114="18,5 a 23,5",8,IF(BR114="24 a 29",9,IF(BR114="29,5 a 34,5",10,IF(BR114="35 a 40",11,"")))))))))))))</f>
        <v>6</v>
      </c>
      <c r="BT114" s="9" t="n">
        <v>0</v>
      </c>
      <c r="BU114" s="10" t="str">
        <f aca="false">IF(BT114="","",IF(AND(BT114&gt;=-20,BT114&lt;=-18),"-20 a -18",IF(AND(BT114&gt;=-17.5,BT114&lt;=-15.5),"-17,5 a -15,5",IF(AND(BT114&gt;=-15,BT114&lt;=-13),"-15 a -13",IF(AND(BT114&gt;=-12.5,BT114&lt;=-10.5),"-12,5 a -10,5",IF(AND(BT114&gt;=-10,BT114&lt;=-8),"-10 a -8",IF(AND(BT114&gt;=-7.5,BT114&lt;=-5.5),"-7,5 a -5,5",IF(AND(BT114&gt;=-5,BT114&lt;=-3),"-5 a -3",IF(AND(BT114&gt;=-2.5,BT114&lt;=-0.5),"-2,5 a -0,5",IF(BT114=0,"0",IF(AND(BT114&gt;=0.5,BT114&lt;=2.5),"0,5 a 2,5",IF(AND(BT114&gt;=3,BT114&lt;=5),"3 a 5",IF(AND(BT114&gt;=5.5,BT114&lt;=7.5),"5,5 a 7,5",IF(AND(BT114&gt;=8,BT114&lt;=10),"8 a 10",IF(AND(BT114&gt;=10.5,BT114&lt;=12.5),"10,5 a 12,5",IF(AND(BT114&gt;=13,BT114&lt;=15),"13 a 15",IF(AND(BT114&gt;=15.5,BT114&lt;=17.5),"15,5 a 17,5",IF(AND(BT114&gt;=18,BT114&lt;=20),"18 a 20","Fuera de rango"))))))))))))))))))</f>
        <v>0</v>
      </c>
      <c r="BV114" s="11" t="str">
        <f aca="false">IF(BT114="","",IF(BT114=0,"NORMA",IF(AND(BT114&gt;=-20,BT114&lt;=-18),2,IF(AND(BT114&gt;=-17.5,BT114&lt;=-15.5),2,IF(AND(BT114&gt;=-15,BT114&lt;=-13),3,IF(AND(BT114&gt;=-12.5,BT114&lt;=-10.5),4,IF(AND(BT114&gt;=-10,BT114&lt;=-8),5,IF(AND(BT114&gt;=-7.5,BT114&lt;=-5.5),6,IF(AND(BT114&gt;=-5,BT114&lt;=-3),7,IF(AND(BT114&gt;=-2.5,BT114&lt;=-0.5),8,IF(AND(BT114&gt;=0.5,BT114&lt;=2.5),9,IF(AND(BT114&gt;=3,BT114&lt;=5),10,IF(AND(BT114&gt;=5.5,BT114&lt;=7.5),11,IF(AND(BT114&gt;=8,BT114&lt;=10),12,IF(AND(BT114&gt;=10.5,BT114&lt;=12.5),13,IF(AND(BT114&gt;=13,BT114&lt;=15),14,IF(AND(BT114&gt;=15.5,BT114&lt;=17.5),15,IF(AND(BT114&gt;=18,BT114&lt;=20),16,"Fuera de rango"))))))))))))))))))</f>
        <v>NORMA</v>
      </c>
      <c r="BW114" s="9" t="n">
        <v>-5</v>
      </c>
      <c r="BX114" s="10" t="n">
        <f aca="false">18.5- (0.3*H114)</f>
        <v>16.4</v>
      </c>
      <c r="BY114" s="10" t="n">
        <f aca="false">(BW114)-(BX114)</f>
        <v>-21.4</v>
      </c>
      <c r="BZ114" s="10" t="str">
        <f aca="false">IF(BY114="","",IF(BY114&lt;-27.5,"De -30 a -28",IF(BY114&lt;-25,"De -27,5 a -25,5",IF(BY114&lt;-22.5,"De -25 a -23",IF(BY114&lt;-20,"De -22,5 a -20,5",IF(BY114&lt;-17.5,"De -20 a -18",IF(BY114&lt;-15,"De -17,5 a -15,5",IF(BY114&lt;-12.5,"De -15 a -13",IF(BY114&lt;-10,"De -12,5 a -10,5",IF(BY114&lt;-7.5,"De -10 a -8",IF(BY114&lt;-5,"De -7,5 a -5,5",IF(BY114&lt;-2.5,"De -5 a -3",IF(BY114&lt;0,"De -2,5 a -0,5",IF(BY114&lt;2.5,"De 0 a 2",IF(BY114&lt;5,"De 2,5 a 4,5",IF(BY114&lt;7.5,"De 5 a 7",IF(BY114&lt;10,"De 7,5 a 9,5",IF(BY114&lt;12.5,"De 10 a 12",IF(BY114&lt;15,"De 12,5 a 14,5",IF(BY114&lt;17.5,"De 15 a 17",IF(BY114&lt;20,"De 17,5 a 19,5",IF(BY114&lt;22.5,"De 20 a 22",IF(BY114&lt;25,"De 22,5 a 24,5",IF(BY114&lt;27.5,"De 25 a 27","De 27,5 a 30"))))))))))))))))))))))))</f>
        <v>De -22,5 a -20,5</v>
      </c>
      <c r="CA114" s="12" t="n">
        <f aca="false">IF(BY114="","",IF(BY114&lt;=-28,1,IF(BY114&lt;=-25.5,2,IF(BY114&lt;=-23,3,IF(BY114&lt;=-20.5,4,IF(BY114&lt;=-18,5,IF(BY114&lt;=-15.5,6,IF(BY114&lt;=-13,7,IF(BY114&lt;=-10.5,8,IF(BY114&lt;=-8,9,IF(BY114&lt;=-5.5,10,IF(BY114&lt;=-3,11,IF(BY114&lt;=-0.5,12,IF(BY114&lt;=2,13,IF(BY114&lt;=4.5,14,IF(BY114&lt;=7,15,IF(BY114&lt;=9.5,16,IF(BY114&lt;=12,17,IF(BY114&lt;=14.5,18,IF(BY114&lt;=17,19,IF(BY114&lt;=19.5,20,IF(BY114&lt;=22,21,IF(BY114&lt;=24.5,22,IF(BY114&lt;=27,23,IF(BY114&lt;=30,24,"Fuera de rango")))))))))))))))))))))))))</f>
        <v>4</v>
      </c>
      <c r="CB114" s="9" t="n">
        <v>-5</v>
      </c>
      <c r="CC114" s="10" t="n">
        <f aca="false">18.5- (0.3*H114)</f>
        <v>16.4</v>
      </c>
      <c r="CD114" s="10" t="n">
        <f aca="false">(CB114)-(CC114)</f>
        <v>-21.4</v>
      </c>
      <c r="CE114" s="10" t="str">
        <f aca="false">IF(CD114="","",IF(CD114&lt;-27.5,"De -30 a -28",IF(CD114&lt;-25,"De -27,5 a -25,5",IF(CD114&lt;-22.5,"De -25 a -23",IF(CD114&lt;-20,"De -22,5 a -20,5",IF(CD114&lt;-17.5,"De -20 a -18",IF(CD114&lt;-15,"De -17,5 a -15,5",IF(CD114&lt;-12.5,"De -15 a -13",IF(CD114&lt;-10,"De -12,5 a -10,5",IF(CD114&lt;-7.5,"De -10 a -8",IF(CD114&lt;-5,"De -7,5 a -5,5",IF(CD114&lt;-2.5,"De -5 a -3",IF(CD114&lt;0,"De -2,5 a -0,5",IF(CD114&lt;=2,"De 0 a 2",IF(CD114&lt;=4.5,"De 2,5 a 4,5",IF(CD114&lt;=7,"De 5 a 7",IF(CD114&lt;=9.5,"De 7,5 a 9,5",IF(CD114&lt;=12,"De 10 a 12",IF(CD114&lt;=14.5,"De 12,5 a 14,5",IF(CD114&lt;=17,"De 15 a 17",IF(CD114&lt;=19.5,"De 17,5 a 19,5",IF(CD114&lt;=22,"De 20 a 22",IF(CD114&lt;=24.5,"De 22,5 a 24,5",IF(CD114&lt;=27,"De 25 a 27","De 27,5 a 30"))))))))))))))))))))))))</f>
        <v>De -22,5 a -20,5</v>
      </c>
      <c r="CF114" s="12" t="n">
        <f aca="false">IF(CD114="","",IF(CD114&lt;-27.5,1,IF(CD114&lt;-25,2,IF(CD114&lt;-22.5,3,IF(CD114&lt;-20,4,IF(CD114&lt;-17.5,5,IF(CD114&lt;-15,6,IF(CD114&lt;-12.5,7,IF(CD114&lt;-10,8,IF(CD114&lt;-7.5,9,IF(CD114&lt;-5,10,IF(CD114&lt;-2.5,11,IF(CD114&lt;0,12,IF(CD114&lt;2.5,13,IF(CD114&lt;5,14,IF(CD114&lt;7.5,15,IF(CD114&lt;10,16,IF(CD114&lt;12.5,17,IF(CD114&lt;15,18,IF(CD114&lt;17.5,19,IF(CD114&lt;20,20,IF(CD114&lt;22.5,21,IF(CD114&lt;25,22,IF(CD114&lt;27.5,23,24))))))))))))))))))))))))</f>
        <v>4</v>
      </c>
      <c r="CG114" s="9" t="n">
        <v>-3.25</v>
      </c>
      <c r="CH114" s="10" t="str">
        <f aca="false">IF(CG114="","",IF(AND(CG114&gt;=-10,CG114&lt;=-9.5),"-10 a -9,5",IF(AND(CG114&gt;-9.5,CG114&lt;=-8.5),"-9 a -8,5",IF(AND(CG114&gt;-8.5,CG114&lt;=-7.5),"-8 a -7,5",IF(AND(CG114&gt;-7.5,CG114&lt;=-6.5),"-7 a -6,5",IF(AND(CG114&gt;-6.5,CG114&lt;=-5.5),"-6 a -5,5",IF(AND(CG114&gt;-5.5,CG114&lt;=-4.5),"-5 a -4,5",IF(AND(CG114&gt;-4.5,CG114&lt;=-3.5),"-4 a -3,5",IF(AND(CG114&gt;-3.5,CG114&lt;=-2.5),"-3 a -2,5",IF(CG114=-2.25,"-2,25",IF(AND(CG114&gt;-2.5,CG114&lt;=-1.5),"-2 a -1,5",IF(AND(CG114&gt;-1.5,CG114&lt;=-0.5),"-1 a -0,5",IF(AND(CG114&gt;-0.5,CG114&lt;=0.5),"0 a 0,5",IF(AND(CG114&gt;0.5,CG114&lt;=1.5),"1 a 1,5",IF(AND(CG114&gt;1.5,CG114&lt;=2.5),"2 a 2,5",IF(AND(CG114&gt;2.5,CG114&lt;=3.5),"3 a 3,5",IF(AND(CG114&gt;3.5,CG114&lt;=4.5),"4 a 4,5",IF(AND(CG114&gt;4.5,CG114&lt;=5.5),"5 a 5,5",IF(AND(CG114&gt;5.5,CG114&lt;=6.5),"6 a 6,5",IF(AND(CG114&gt;6.5,CG114&lt;=7.5),"7 a 7,5",IF(AND(CG114&gt;7.5,CG114&lt;=8.5),"8 a 8,5",IF(AND(CG114&gt;8.5,CG114&lt;=9.5),"9 a 9,5",IF(CG114&gt;=10,"10","Fuera de rango")))))))))))))))))))))))</f>
        <v>-3 a -2,5</v>
      </c>
      <c r="CI114" s="11" t="n">
        <f aca="false">IF(CG114="","",IF(CG114=-2.25,"NORMA",IF(CG114&lt;=-9.5,1,IF(CG114&lt;=-8.5,2,IF(CG114&lt;=-7.5,3,IF(CG114&lt;=-6.5,4,IF(CG114&lt;=-5.5,5,IF(CG114&lt;=-4.5,6,IF(CG114&lt;=-3.5,7,IF(CG114&lt;=-2.5,8,IF(CG114&lt;=-1.5,9,IF(CG114&lt;=-0.5,10,IF(CG114&lt;=0.5,11,IF(CG114&lt;=1.5,12,IF(CG114&lt;=2.5,13,IF(CG114&lt;=3.5,14,IF(CG114&lt;=4.5,15,IF(CG114&lt;=5.5,16,IF(CG114&lt;=6.5,17,IF(CG114&lt;=7.5,18,IF(CG114&lt;=8.5,19,IF(CG114&lt;=9.5,20,IF(CG114=10,21,"Fuera de rango")))))))))))))))))))))))</f>
        <v>8</v>
      </c>
      <c r="CJ114" s="9" t="n">
        <v>2.75</v>
      </c>
      <c r="CK114" s="10" t="str">
        <f aca="false">IF(CJ114="","",IF(AND(CJ114&gt;=-6,CJ114&lt;=-5.5),"-6 a -5,5",IF(AND(CJ114&gt;-5.5,CJ114&lt;=-4.5),"-5 a -4,5",IF(AND(CJ114&gt;-4.5,CJ114&lt;=-3.5),"-4 a -3,5",IF(AND(CJ114&gt;-3.5,CJ114&lt;=-2.5),"-3 a -2,5",IF(AND(CJ114&gt;-2.5,CJ114&lt;=-1.5),"-2 a -1,5",IF(AND(CJ114&gt;-1.5,CJ114&lt;=-0.5),"-1 a -0,5",IF(AND(CJ114&gt;-0.5,CJ114&lt;=0.5),"0 a 0,5",IF(AND(CJ114&gt;0.5,CJ114&lt;=1.5),"1 a 1,5",IF(AND(CJ114&gt;1.5,CJ114&lt;2.5),"2",IF(AND(CJ114&gt;=2.5,CJ114&lt;=3),"2,5 a 3",IF(AND(CJ114&gt;3,CJ114&lt;=4),"3,5 a 4",IF(AND(CJ114&gt;4,CJ114&lt;=5),"4,5 a 5",IF(AND(CJ114&gt;5,CJ114&lt;=6),"5,5 a 6",IF(AND(CJ114&gt;6,CJ114&lt;=7),"6,5 a 7",IF(AND(CJ114&gt;7,CJ114&lt;=8),"7,5 a 8",IF(AND(CJ114&gt;8,CJ114&lt;=9.5),"8,5 a 9,5",IF(CJ114=10,"10","Fuera de rango"))))))))))))))))))</f>
        <v>2,5 a 3</v>
      </c>
      <c r="CL114" s="11" t="n">
        <f aca="false">IF(CK114="","",IF(OR(CK114="-6 a -5,5",CK114="-6 - -5,5"),1,IF(OR(CK114="-5 a -4,5",CK114="-5 - -4,5"),2,IF(OR(CK114="-4 a -3,5",CK114="-4 - -3,5"),3,IF(OR(CK114="-3 a -2,5",CK114="-3 - -2,5"),4,IF(OR(CK114="-2 a -1,5",CK114="-2 - -1,5"),5,IF(OR(CK114="-1 a -0,5",CK114="-1 - -0,5"),6,IF(OR(CK114="0 a 0,5",CK114="0 - 0,5"),7,IF(OR(CK114="1 a 1,5",CK114="1 - 1,5"),8,IF(CK114="2","NORMA",IF(OR(CK114="2,5 a 3",CK114="2,5 - 3"),9,IF(OR(CK114="3,5 a 4",CK114="3,5 - 4"),10,IF(OR(CK114="4,5 a 5",CK114="4,5 - 5"),11,IF(OR(CK114="5,5 a 6",CK114="5,5 - 6"),12,IF(OR(CK114="6,5 a 7",CK114="6,5 - 7"),13,IF(OR(CK114="7,5 a 8",CK114="7,5 - 8"),14,IF(OR(CK114="8,5 a 9",CK114="8,5 - 9,5",CK114="9 a 9,5"),15,IF(CK114="10",15,IF(OR(CK114="0,5 a 1",CK114="0,5 - 1"),7,"Fuera de rango")))))))))))))))))))</f>
        <v>9</v>
      </c>
      <c r="CM114" s="10" t="n">
        <v>0</v>
      </c>
      <c r="CN114" s="10" t="str">
        <f aca="false">IF(CM114=0,"0", " ")</f>
        <v>0</v>
      </c>
      <c r="CO114" s="10" t="str">
        <f aca="false">IF(CM114&gt;0,"EME"," ")</f>
        <v> </v>
      </c>
      <c r="CP114" s="10" t="n">
        <v>0</v>
      </c>
      <c r="CQ114" s="10" t="str">
        <f aca="false">IF(CP114&gt;0,"0", " ")</f>
        <v> </v>
      </c>
      <c r="CR114" s="10" t="str">
        <f aca="false">IF(CP114&gt;0,"EME"," ")</f>
        <v> </v>
      </c>
      <c r="CS114" s="9" t="n">
        <v>0</v>
      </c>
      <c r="CT114" s="10" t="str">
        <f aca="false">IF(CS114&gt;0,"1", " ")</f>
        <v> </v>
      </c>
      <c r="CU114" s="10" t="str">
        <f aca="false">IF(CS114&gt;0,"HIP"," ")</f>
        <v> </v>
      </c>
      <c r="CV114" s="9" t="n">
        <v>0</v>
      </c>
      <c r="CW114" s="10" t="str">
        <f aca="false">IF(CV114&gt;0,"1", " ")</f>
        <v> </v>
      </c>
      <c r="CX114" s="10" t="str">
        <f aca="false">IF(CV114&gt;0,"HIP"," ")</f>
        <v> </v>
      </c>
      <c r="CY114" s="9" t="n">
        <v>0</v>
      </c>
      <c r="CZ114" s="11" t="str">
        <f aca="false">IF(CY114&lt;0,"2"," ")</f>
        <v> </v>
      </c>
      <c r="DA114" s="11" t="str">
        <f aca="false">IF(CY114&lt;0,"MIO"," ")</f>
        <v> </v>
      </c>
      <c r="DB114" s="9" t="n">
        <v>0</v>
      </c>
      <c r="DC114" s="11" t="str">
        <f aca="false">IF(DB114&lt;0,"2"," ")</f>
        <v> </v>
      </c>
      <c r="DD114" s="11" t="str">
        <f aca="false">IF(DB114&lt;0,"MIO"," ")</f>
        <v> </v>
      </c>
      <c r="DE114" s="9" t="n">
        <v>0</v>
      </c>
      <c r="DF114" s="11" t="str">
        <f aca="false">IF(DE114&lt;0,"3"," ")</f>
        <v> </v>
      </c>
      <c r="DG114" s="11" t="str">
        <f aca="false">IF(DE114&lt;0,"AST"," ")</f>
        <v> </v>
      </c>
      <c r="DH114" s="9" t="n">
        <v>-2</v>
      </c>
      <c r="DI114" s="11" t="str">
        <f aca="false">IF(DH114&lt;0,"3"," ")</f>
        <v>3</v>
      </c>
      <c r="DJ114" s="11" t="str">
        <f aca="false">IF(DH114&lt;0,"AST"," ")</f>
        <v>AST</v>
      </c>
      <c r="DK114" s="9" t="n">
        <v>0</v>
      </c>
      <c r="DL114" s="10" t="str">
        <f aca="false">IF(DK114&gt;0,"4"," ")</f>
        <v> </v>
      </c>
      <c r="DM114" s="10" t="str">
        <f aca="false">IF(DK114&gt;0,"PRE"," ")</f>
        <v> </v>
      </c>
      <c r="DN114" s="9" t="n">
        <v>0</v>
      </c>
      <c r="DO114" s="10" t="str">
        <f aca="false">IF(DN114&gt;0,"4"," ")</f>
        <v> </v>
      </c>
      <c r="DP114" s="10" t="str">
        <f aca="false">IF(DN114&gt;0,"PRE"," ")</f>
        <v> </v>
      </c>
      <c r="DQ114" s="12" t="n">
        <v>0</v>
      </c>
      <c r="DR114" s="12" t="n">
        <v>1</v>
      </c>
      <c r="DS114" s="12" t="str">
        <f aca="false">CONCATENATE(CO114,CU114,DA114,DG114,DM114)</f>
        <v>     </v>
      </c>
      <c r="DT114" s="10" t="str">
        <f aca="false" t="array" ref="DT114">_xlfn.IFS(DS114="EME    ","0", DS114=" HIP   ","1", DS114="  MIO  ","2", DS114="   AST ","3", DS114="    PRE","4", DS114="EME   PRE","5", DS114=" HIP  PRE","6", DS114=" HIP AST ","7", DS114="  MIO PRE","8", DS114="  MIOAST ","9", DS114="   ASTPRE","10",DS114=" HIP ASTPRE","11", DS114="  MIOASTPRE","12", DS114="     ","0")</f>
        <v>0</v>
      </c>
      <c r="DU114" s="1" t="s">
        <v>154</v>
      </c>
      <c r="DV114" s="1" t="str">
        <f aca="false" t="array" ref="DV114">_xlfn.IFS(DU114="SI","2", DU114="NO","1")</f>
        <v>1</v>
      </c>
      <c r="DW114" s="10" t="n">
        <v>0</v>
      </c>
      <c r="DX114" s="11" t="str">
        <f aca="false">IF(DW114=0,"1","2")</f>
        <v>1</v>
      </c>
      <c r="DY114" s="11" t="str">
        <f aca="false" t="array" ref="DY114">_xlfn.IFS(DW114=0,"0", DW114=0.25, "1", DW114=0.5,"2", DW114=0.75,"3", DW114=1,"4",DW114=1.25,"5", DW114=1.5,"6", DW114=1.75,"7", DW114=2,"8")</f>
        <v>0</v>
      </c>
      <c r="DZ114" s="10" t="n">
        <v>0</v>
      </c>
      <c r="EA114" s="11" t="str">
        <f aca="false">IF(DZ114=0,"1","2")</f>
        <v>1</v>
      </c>
      <c r="EB114" s="11" t="str">
        <f aca="false" t="array" ref="EB114">_xlfn.IFS(DZ114=0,"0", DZ114=0.25, "1", DZ114=0.5,"2", DZ114=0.75,"3", DZ114=1,"4",DZ114=1.25,"5", DZ114=1.5,"6", DZ114=1.75,"7", DZ114=2,"8")</f>
        <v>0</v>
      </c>
      <c r="EC114" s="10" t="n">
        <v>0</v>
      </c>
      <c r="ED114" s="10" t="str">
        <f aca="false">IF(EC114=0,"1","2")</f>
        <v>1</v>
      </c>
      <c r="EE114" s="11" t="str">
        <f aca="false" t="array" ref="EE114">_xlfn.IFS(EC114=0,"0", EC114=-0.25, "1", EC114=-0.5,"2", EC114=-0.75,"3", EC114=-1,"4",EC114=-1.25,"5", EC114=-1.5,"6", EC114=-1.75,"7", EC114=-2,"8", EC114=-2.25,"9",EC114=-2.5,"10", EC114=-2.75,"11", EC114=-3,"12", EC114=-3.25,"13", EC114=-3.5,"14", EC114=-3.75,"15",EC114=-4,"16")</f>
        <v>0</v>
      </c>
      <c r="EF114" s="10" t="n">
        <v>0</v>
      </c>
      <c r="EG114" s="10" t="str">
        <f aca="false">IF(EF114=0,"1","2")</f>
        <v>1</v>
      </c>
      <c r="EH114" s="11" t="str">
        <f aca="false" t="array" ref="EH114">_xlfn.IFS(EF114=0,"0", EF114=-0.25, "1", EF114=-0.5,"2", EF114=-0.75,"3", EF114=-1,"4",EF114=-1.25,"5", EF114=-1.5,"6", EF114=-1.75,"7", EF114=-2,"8", EF114=-2.25,"9",EF114=-2.5,"10", EF114=-2.75,"11", EF114=-3,"12", EF114=-3.25,"13", EF114=-3.5,"14", EF114=-3.75,"15",EF114=-4,"16")</f>
        <v>0</v>
      </c>
      <c r="EI114" s="10" t="n">
        <v>0</v>
      </c>
      <c r="EJ114" s="11" t="str">
        <f aca="false">IF(EI114=0,"1","2")</f>
        <v>1</v>
      </c>
      <c r="EK114" s="11" t="str">
        <f aca="false" t="array" ref="EK114">_xlfn.IFS(EI114=0,"0", EI114=-0.25, "1", EI114=-0.5,"2", EI114=-0.75,"3", EI114=-1,"4",EI114=-1.25,"5", EI114=-1.5,"6", EI114=-1.75,"7", EI114=-2,"8", EI114=-2.25,"9", EI114=-2.25,"9",EI114=-2.5,"10", EI114=-2.75,"11", EI114=-3,"12", EI114=-3.25,"13", EI114=-3.5,"14", EI114=-3.75,"15",EI114=-4,"16", EI114=0.25, "17", EI114=0.5, "18")</f>
        <v>0</v>
      </c>
      <c r="EL114" s="10" t="n">
        <v>-2</v>
      </c>
      <c r="EM114" s="11" t="str">
        <f aca="false">IF(EL114=0,"1","2")</f>
        <v>2</v>
      </c>
      <c r="EN114" s="11" t="str">
        <f aca="false" t="array" ref="EN114">_xlfn.IFS(EL114=0.25,"17",EL114=0.5,"18", EL114=0,"0", EL114=-0.25, "1", EL114=-0.5,"2", EL114=-0.75,"3", EL114=-1,"4",EL114=-1.25,"5", EL114=-1.5,"6", EL114=-1.75,"7", EL114=-2,"8",EL114= -2.25,"9",EL114=-2.5,"10",EL114= -2.75,"11",EL114= -3,"12",EL114= -3.25,"13",EL114= -3.5,"14",EL114= -3.75,"15",EL114=-4,"16")</f>
        <v>8</v>
      </c>
      <c r="EO114" s="10" t="n">
        <v>0</v>
      </c>
      <c r="EP114" s="11" t="str">
        <f aca="false">IF(EO114=0,"1","2")</f>
        <v>1</v>
      </c>
      <c r="EQ114" s="11" t="str">
        <f aca="false" t="array" ref="EQ114">_xlfn.IFS(EO114=0,"0", EO114=0.25, "1", EO114=0.5,"2", EO114=0.75,"3", EO114=1,"4",EO114=1.25,"5", EO114=1.5,"6", EO114=1.75,"7", EO114=2,"8", EO114=2.25,"9", EO114=2.25,"9",EO114=2.5,"10", EO114=2.75,"11", EO114=3,"12", EO114=3.25,"13", EO114=3.5,"14", EO114=3.75,"15",EO114=4,"16", EO114=-0.25, "17", bq=-0.5, "18")</f>
        <v>0</v>
      </c>
      <c r="ER114" s="10" t="n">
        <v>0</v>
      </c>
      <c r="ES114" s="11" t="str">
        <f aca="false">IF(ER114=0,"1","2")</f>
        <v>1</v>
      </c>
      <c r="ET114" s="11" t="str">
        <f aca="false" t="array" ref="ET114">_xlfn.IFS(ER114=0,"0", ER114=0.25, "1", ER114=0.5,"2", ER114=0.75,"3", ER114=1,"4",ER114=1.25,"5", ER114=1.5,"6", ER114=1.75,"7", ER114=2,"8", ER114=2.25,"9", ER114=2.25,"9",ER114=2.5,"10", ER114=2.75,"11", ER114=3,"12", ER114=3.25,"13", ER114=3.5,"14", ER114=3.75,"15",ER114=4,"16", ER114=-0.25, "17", bq=-0.5, "18")</f>
        <v>0</v>
      </c>
      <c r="EU114" s="13" t="n">
        <v>22</v>
      </c>
      <c r="EV114" s="14" t="str">
        <f aca="false">VLOOKUP(EU114,LEYENDA!$G$2:$H$8,2,TRUE())</f>
        <v>19-24</v>
      </c>
      <c r="EW114" s="14" t="str">
        <f aca="false" t="array" ref="EW114">_xlfn.IFS(EV114="0-5","1", EV114="6-12","2", EV114="13-18","3", EV114="19-24","4", EV114="25-36","5", EV114="37-48","6", EV114="49-60","7")</f>
        <v>4</v>
      </c>
    </row>
    <row r="115" customFormat="false" ht="13.5" hidden="false" customHeight="false" outlineLevel="0" collapsed="false">
      <c r="A115" s="1" t="n">
        <v>48</v>
      </c>
      <c r="B115" s="35" t="n">
        <v>2</v>
      </c>
      <c r="C115" s="33" t="n">
        <v>38237</v>
      </c>
      <c r="D115" s="6"/>
      <c r="E115" s="5" t="str">
        <f aca="false">VLOOKUP(A115,'286'!$A$3:$J$600,10,FALSE())</f>
        <v>VALENCIA GÓMEZ, ANDREA</v>
      </c>
      <c r="F115" s="4" t="str">
        <f aca="false">VLOOKUP(A115,'286'!$A$3:$I$1768,3,FALSE())</f>
        <v>VAGOAN</v>
      </c>
      <c r="G115" s="6" t="n">
        <f aca="false">VLOOKUP(A115,'286'!$A$3:$I$1768,4,FALSE())</f>
        <v>35490</v>
      </c>
      <c r="H115" s="7" t="n">
        <f aca="false">YEAR(C115)-YEAR(G115)</f>
        <v>7</v>
      </c>
      <c r="I115" s="1" t="str">
        <f aca="false">VLOOKUP(H115,LEYENDA!$C$2:$D$6,2,TRUE())</f>
        <v>0-12</v>
      </c>
      <c r="J115" s="5" t="str">
        <f aca="false">VLOOKUP(A115,'286'!$A$3:$I$1768,7,FALSE())</f>
        <v>M</v>
      </c>
      <c r="K115" s="8" t="str">
        <f aca="false">VLOOKUP(A115,'286'!$A$3:$I$1768,2,FALSE())</f>
        <v>OD</v>
      </c>
      <c r="L115" s="4" t="str">
        <f aca="false">VLOOKUP(A115,'286'!$A$3:$I$1768,8,FALSE())</f>
        <v>D</v>
      </c>
      <c r="M115" s="4" t="str">
        <f aca="false">VLOOKUP(A115,'286'!$A$3:$I$1768,9,FALSE())</f>
        <v>D</v>
      </c>
      <c r="N115" s="8" t="str">
        <f aca="false">IF(R115=O115, "MISMA","CONTRARIA")</f>
        <v>MISMA</v>
      </c>
      <c r="O115" s="8" t="str">
        <f aca="false" t="array" ref="O115">_xlfn.IFS(L115="D","1", L115="I","2")</f>
        <v>1</v>
      </c>
      <c r="P115" s="8" t="str">
        <f aca="false" t="array" ref="P115">_xlfn.IFS(K115="OD","1", K115="OI","2")</f>
        <v>1</v>
      </c>
      <c r="Q115" s="1" t="str">
        <f aca="false" t="array" ref="Q115">_xlfn.IFS(J115="M","1", J115="H","2")</f>
        <v>1</v>
      </c>
      <c r="R115" s="8" t="str">
        <f aca="false" t="array" ref="R115">_xlfn.IFS(M115="D","1", M115="I","2")</f>
        <v>1</v>
      </c>
      <c r="S115" s="1" t="str">
        <f aca="false" t="array" ref="S115">_xlfn.IFS(N115="CONTRARIA", "1",N115= "MISMA","2")</f>
        <v>2</v>
      </c>
      <c r="T115" s="1" t="str">
        <f aca="false" t="array" ref="T115">_xlfn.IFS(I115="0-12","1", I115="13-24","2", I115="25-40","3", I115="41-60","4", I115="61-100","5")</f>
        <v>1</v>
      </c>
      <c r="U115" s="9" t="n">
        <v>-2</v>
      </c>
      <c r="V115" s="11" t="str">
        <f aca="false">IF(U115="","",IF(AND(U115&gt;=-9,U115&lt;=-6.5),"-9 a -6,5",IF(AND(U115&gt;=-6,U115&lt;=-3.5),"-6 a -3,5",IF(AND(U115&gt;=-3,U115&lt;=-1),"-3 a -1",IF(U115=-0.5,"-0,5",IF(AND(U115&gt;=0,U115&lt;=2.5),"0 a 2,5",IF(AND(U115&gt;=3,U115&lt;=5.5),"3 a 5,5",IF(AND(U115&gt;=6,U115&lt;=8.5),"6 a 8,5",IF(AND(U115&gt;=9,U115&lt;=20),"9 a 20","Fuera de rango")))))))))</f>
        <v>-3 a -1</v>
      </c>
      <c r="W115" s="11" t="n">
        <f aca="false">IF(V115="","",IF(V115="-9 a -6,5",2,IF(V115="-6 a -3,5",3,IF(V115="-3 a -1",4,IF(V115="-0,5","NORMA",IF(V115="0 a 2,5",5,IF(V115="3 a 5,5",6,IF(V115="6 a 8,5",7,IF(V115="9 a 20",8,"Fuera de rango")))))))))</f>
        <v>4</v>
      </c>
      <c r="X115" s="9" t="n">
        <v>0</v>
      </c>
      <c r="Y115" s="10" t="str">
        <f aca="false">IF(X115="","",IF(AND(X115&gt;=0,X115&lt;=4),"0 a 4",IF(AND(X115&gt;=4.5,X115&lt;=8.5),"4,5 a 8,5",IF(X115=9,"9",IF(AND(X115&gt;=9.5,X115&lt;=13),"9,5 a 13",IF(AND(X115&gt;=13.5,X115&lt;=20),"13,5 a 20",IF(AND(X115&gt;=20.5,X115&lt;=35),"20,5 a 35","Fuera de rango")))))))</f>
        <v>0 a 4</v>
      </c>
      <c r="Z115" s="11" t="n">
        <f aca="false">IF(Y115="","",IF(Y115="0 a 4",1,IF(Y115="4,5 a 8,5",2,IF(Y115="9","NORMA",IF(Y115="9,5 a 13",3,IF(Y115="13,5 a 20",4,IF(Y115="20,5 a 35",5,"Fuera de rango")))))))</f>
        <v>1</v>
      </c>
      <c r="AA115" s="9" t="n">
        <v>9</v>
      </c>
      <c r="AB115" s="10" t="str">
        <f aca="false">IF(AA115="","",IF(AND(AA115&gt;=0,AA115&lt;=9),"0 a 9",IF(AND(AA115&gt;=9.5,AA115&lt;=18.5),"9,5 a 18,5",IF(AA115=19,"19",IF(AND(AA115&gt;=19.5,AA115&lt;=28),"19,5 a 28",IF(AND(AA115&gt;=28.5,AA115&lt;=40),"28,5 a 40","Fuera de rango"))))))</f>
        <v>0 a 9</v>
      </c>
      <c r="AC115" s="11" t="n">
        <f aca="false" t="array" ref="AC115">_xlfn.IFS(AB115="","",AB115="0 a 9",1,AB115="9,5 a 18,5",2,AB115="19","NORMA",AB115="19,5 a 28",3,AB115="28,5 a 40",4,TRUE(),"Fuera de rango")</f>
        <v>1</v>
      </c>
      <c r="AD115" s="9" t="n">
        <v>0</v>
      </c>
      <c r="AE115" s="10" t="str">
        <f aca="false">IF(AD115="","",IF(AND(AD115&gt;=-10,AD115&lt;=0),"De -10 a 0",IF(AND(AD115&gt;=0.5,AD115&lt;=9.5),"0,5 a 9,5",IF(AD115=10,"10",IF(AND(AD115&gt;=10.5,AD115&lt;=20),"10,5 a 20",IF(AND(AD115&gt;=20.5,AD115&lt;=40),"20,5 a 40","Fuera de rango"))))))</f>
        <v>De -10 a 0</v>
      </c>
      <c r="AF115" s="12" t="n">
        <f aca="false">IF(AD115="","",IF(AND(AD115&gt;=-10,AD115&lt;=0),1,IF(AND(AD115&gt;=0.5,AD115&lt;=9.5),2,IF(AD115=10,"NORMA",IF(AND(AD115&gt;=10.5,AD115&lt;=20),3,IF(AND(AD115&gt;=20.5,AD115&lt;=40),4,""))))))</f>
        <v>1</v>
      </c>
      <c r="AG115" s="9" t="n">
        <v>9</v>
      </c>
      <c r="AH115" s="11" t="str">
        <f aca="false">IF(AG115="","",IF(AND(AG115&gt;=0,AG115&lt;=4),"0 a 4",IF(AND(AG115&gt;=4.5,AG115&lt;=8.5),"4,5 a 8,5",IF(AG115=9,"9",IF(AND(AG115&gt;=9.5,AG115&lt;=13),"9,5 a 13",IF(AND(AG115&gt;=13.5,AG115&lt;=25),"13,5 a 25","Fuera de rango"))))))</f>
        <v>9</v>
      </c>
      <c r="AI115" s="11" t="str">
        <f aca="false">IF(AH115="","",IF(AH115="0 a 4",1,IF(AH115="4,5 a 8,5",2,IF(AH115="9","NORMA",IF(AH115="9,5 a 13",3,IF(AH115="13,5 a 25",4,""))))))</f>
        <v>NORMA</v>
      </c>
      <c r="AJ115" s="9" t="n">
        <v>4</v>
      </c>
      <c r="AK115" s="10" t="str">
        <f aca="false">IF(AJ115="","",IF(AND(AJ115&gt;=-15,AJ115&lt;=-10.5),"-15 a -10,5",IF(AND(AJ115&gt;=-10,AJ115&lt;=-4),"-10 a -4",IF(AND(AJ115&gt;=-4.5,AJ115&lt;=0),"-4,5 a 0",IF(AND(AJ115&gt;=0.5,AJ115&lt;=4.5),"0,5 a 4,5",IF(AJ115=5,"5",IF(AND(AJ115&gt;=5.5,AJ115&lt;=10),"5,5 a 10",IF(AND(AJ115&gt;=10.5,AJ115&lt;=20),"10,5 a 20","Fuera de rango"))))))))</f>
        <v>0,5 a 4,5</v>
      </c>
      <c r="AL115" s="11" t="n">
        <f aca="false">IF(AK115="","",IF(AK115="-15 a -10,5",1,IF(AK115="-10 a -4",2,IF(AK115="-4,5 a 0",3,IF(AK115="0,5 a 4,5",4,IF(AK115="5","NORMA",IF(AK115="5,5 a 10",5,IF(AK115="10,5 a 20",6,"Error"))))))))</f>
        <v>4</v>
      </c>
      <c r="AM115" s="9" t="n">
        <v>0</v>
      </c>
      <c r="AN115" s="10" t="str">
        <f aca="false">IF(AM115="","",IF(AND(AM115&gt;=-7.5,AM115&lt;=-5.5),"-7,5 a -5,5",IF(AND(AM115&gt;=-5,AM115&lt;=-3),"-5 a -3",IF(AND(AM115&gt;=-2.5,AM115&lt;=-0.5),"-2,5 a -0,5",IF(AM115=0,"0,00",IF(AND(AM115&gt;=0.5,AM115&lt;=2.5),"0,5 a 2,5",IF(AND(AM115&gt;=3,AM115&lt;=5),"3 a 5",IF(AND(AM115&gt;=5.5,AM115&lt;=7.5),"5,5 a 7,5",IF(AND(AM115&gt;=8,AM115&lt;=10),"8 a 10","Fuera de rango")))))))))</f>
        <v>0,00</v>
      </c>
      <c r="AO115" s="11" t="str">
        <f aca="false">IF(AN115="","",IF(AN115="-7,5 a -5,5",1,IF(AN115="-5 a -3",2,IF(AN115="-2,5 a -0,5",3,IF(AN115="0,00","NORMA",IF(AN115="0,5 a 2,5",4,IF(AN115="3 a 5",5,IF(AN115="5,5 a 7,5",6,IF(AN115="8 a 10",7,"Error")))))))))</f>
        <v>NORMA</v>
      </c>
      <c r="AP115" s="9" t="n">
        <v>-5</v>
      </c>
      <c r="AQ115" s="10" t="str">
        <f aca="false">IF(AP115="","",IF(AND(AP115&gt;=-20,AP115&lt;=-9.5),"-20 a -9,5",IF(AND(AP115&gt;=-9,AP115&lt;=-6.5),"-9 a -6,5",IF(AP115=-6,"-6",IF(AND(AP115&gt;=-5.5,AP115&lt;=-3),"-5,5 a -3",IF(AND(AP115&gt;=-2.5,AP115&lt;=0),"-2,5 a 0",IF(AND(AP115&gt;=0.5,AP115&lt;=3),"0,5 a 3",IF(AND(AP115&gt;=3.5,AP115&lt;=6),"3,5 a 6",IF(AND(AP115&gt;=6.5,AP115&lt;=9),"6,5 a 9",IF(AND(AP115&gt;=9.5,AP115&lt;=20),"9,5 a 20","Fuera de rango"))))))))))</f>
        <v>-5,5 a -3</v>
      </c>
      <c r="AR115" s="11" t="n">
        <f aca="false">IF(AQ115="","",IF(AQ115="-20 a -9,5",1,IF(AQ115="-9 a -6,5",2,IF(AQ115="-6","NORMA",IF(AQ115="-5,5 a -3",3,IF(AQ115="-2,5 a 0",4,IF(AQ115="0,5 a 3",5,IF(AQ115="3,5 a 6",6,IF(AQ115="6,5 a 9",7,IF(AQ115="9,5 a 20",8,""))))))))))</f>
        <v>3</v>
      </c>
      <c r="AS115" s="9" t="n">
        <v>7</v>
      </c>
      <c r="AT115" s="10" t="str">
        <f aca="false">IF(AS115="","",IF(AND(AS115&gt;=-16,AS115&lt;=-14),"-16 a -14",IF(AND(AS115&gt;=-13.5,AS115&lt;=-11.5),"-13,5 a -11,5",IF(AND(AS115&gt;=-11,AS115&lt;=-9),"-11 a -9",IF(AND(AS115&gt;=-8.5,AS115&lt;=-6.5),"-8,5 a -6,5",IF(AND(AS115&gt;=-6,AS115&lt;=-4),"-6 a -4",IF(AND(AS115&gt;=-3.5,AS115&lt;=-1.5),"-3,5 a -1,5",IF(AND(AS115&gt;=-1,AS115&lt;=1),"-1 a 1",IF(AND(AS115&gt;=1.5,AS115&lt;=3.5),"1,5 a 3,5",IF(AND(AS115&gt;=4,AS115&lt;=6),"4 a 6",IF(AND(AS115&gt;=6.5,AS115&lt;=8.5),"6,5 a 8,5",IF(AND(AS115&gt;=9,AS115&lt;=11),"9 a 11",IF(AND(AS115&gt;=11.5,AS115&lt;=13.5),"11,5 a 13,5",IF(AND(AS115&gt;=14,AS115&lt;=16),"14 a 16",IF(AND(AS115&gt;=16.5,AS115&lt;=18.5),"16,5 a 18,5",IF(AND(AS115&gt;=19,AS115&lt;=21),"19 a 21","Fuera de rango"))))))))))))))))</f>
        <v>6,5 a 8,5</v>
      </c>
      <c r="AU115" s="11" t="n">
        <f aca="false" t="array" ref="AU115">IF(AT115="","",_xlfn.IFS(AT115="-16 a -14",1,AT115="-13,5 a -11,5",2,AT115="-11 a -9",3,AT115="-8,5 a -6,5",4,AT115="-6 a -4",5,AT115="-3,5 a -1,5",6,AT115="-1 a 1",7,AT115="1,5 a 3,5",8,AT115="4 a 6","NORMA",AT115="6,5 a 8,5",9,AT115="9 a 11",10,AT115="11,5 a 13,5",11,AT115="14 a 16",12,AT115="16,5 a 18,5",13,AT115="19 a 21",14,TRUE(),""))</f>
        <v>9</v>
      </c>
      <c r="AV115" s="9" t="n">
        <v>0.75</v>
      </c>
      <c r="AW115" s="10" t="str">
        <f aca="false">IF(AV115="","",IF(AND(AV115&gt;=-1,AV115&lt;=-0.5),"-1 a -0,5",IF(AND(AV115&gt;-0.5,AV115&lt;=0),"De -0,5 a 0",IF(AND(AV115&gt;=0.25,AV115&lt;=0.75),"0,25 a 0,75",IF(AND(AV115&gt;=1,AV115&lt;=1.5),"1 a 1,5",IF(AND(AV115&gt;=1.75,AV115&lt;=2.25),"1,75 a 2,25",IF(AND(AV115&gt;=2.5,AV115&lt;=3),"2,5 a 3",IF(AND(AV115&gt;=3.25,AV115&lt;=3.75),"3,25 a 3,75","Fuera de rango"))))))))</f>
        <v>0,25 a 0,75</v>
      </c>
      <c r="AX115" s="11" t="str">
        <f aca="false">IF(AW115="","",IF(OR(AW115="-1 a -0,5",AW115="-1 a -0.5"),1,IF(OR(AW115="De -0,5 a 0",AW115="-0,5 a 0",AW115="De -0.5 a 0"),2,IF(OR(AW115="0,25 a 0,75",AW115="0.25 a 0.75"),"NORMA",IF(OR(AW115="1 a 1,5",AW115="1 a 1.5"),3,IF(OR(AW115="1,75 a 2,25",AW115="1.75 a 2.25"),4,IF(OR(AW115="2,5 a 3",AW115="2.5 a 3"),5,IF(OR(AW115="3,25 a 3,75",AW115="3.25 a 3.75"),6,""))))))))</f>
        <v>NORMA</v>
      </c>
      <c r="AY115" s="9" t="n">
        <v>-5</v>
      </c>
      <c r="AZ115" s="10" t="str">
        <f aca="false">IF(AY115="","",IF(AND(AY115&gt;=-20,AY115&lt;=-9.5),"-20 a -9,5",IF(AND(AY115&gt;=-9,AY115&lt;=-6.5),"-9 a -6,5",IF(AY115=-6,"-6",IF(AND(AY115&gt;=-5.5,AY115&lt;=-3),"-5,5 a -3",IF(AND(AY115&gt;=-2.5,AY115&lt;=0),"-2,5 a 0",IF(AND(AY115&gt;=0.5,AY115&lt;=3),"0,5 a 3",IF(AND(AY115&gt;=3.5,AY115&lt;=6),"3,5 a 6","Fuera de rango"))))))))</f>
        <v>-5,5 a -3</v>
      </c>
      <c r="BA115" s="11" t="n">
        <f aca="false">IF(AZ115="","",IF(AZ115="-20 a -9,5",1,IF(AZ115="-9 a -6,5",2,IF(AZ115="-6","NORMA",IF(AZ115="-5,5 a -3",3,IF(AZ115="-2,5 a 0",4,IF(AZ115="0,5 a 3",5,IF(AZ115="3,5 a 6",6,""))))))))</f>
        <v>3</v>
      </c>
      <c r="BB115" s="9" t="n">
        <v>0</v>
      </c>
      <c r="BC115" s="10" t="str">
        <f aca="false" t="array" ref="BC115">IF(BB115="","",_xlfn.IFS(AND(BB115&gt;=0,BB115&lt;=2),"0 a 2",AND(BB115&gt;=2.5,BB115&lt;=4.5),"2,5 a 4,5",AND(BB115&gt;=5,BB115&lt;=7),"5 a 7",AND(BB115&gt;=7.5,BB115&lt;=9.5),"7,5 a 9,5",AND(BB115&gt;=10,BB115&lt;=12),"10 a 12",AND(BB115&gt;=12.5,BB115&lt;=14.5),"12,5 a 14,5",BB115=15,"15",AND(BB115&gt;=15.5,BB115&lt;=17.5),"15,5 a 17,5",AND(BB115&gt;=18,BB115&lt;=20),"18 a 20",AND(BB115&gt;=20.5,BB115&lt;=22.5),"20,5 a 22,5",AND(BB115&gt;=23,BB115&lt;=25),"23 a 25",TRUE(),"Fuera de rango"))</f>
        <v>0 a 2</v>
      </c>
      <c r="BD115" s="11" t="n">
        <f aca="false" t="array" ref="BD115">IF(BC115="","",_xlfn.IFS(BC115="0 a 2",1,BC115="2,5 a 4,5",2,BC115="5 a 7",3,BC115="7,5 a 9,5",4,BC115="10 a 12",5,BC115="12,5 a 14,5",6,BC115="15","NORMA",BC115="15,5 a 17,5",7,BC115="18 a 20",8,BC115="20,5 a 22,5",9,BC115="23 a 25",10,TRUE(),"Fuera de rango"))</f>
        <v>1</v>
      </c>
      <c r="BE115" s="9" t="n">
        <v>22</v>
      </c>
      <c r="BF115" s="10" t="str">
        <f aca="false">IF(BE115="","",IF(AND(BE115&gt;=-20,BE115&lt;=-10),"-20 a -10",IF(AND(BE115&gt;=-9.5,BE115&lt;=0.5),"-9,5 a 0,5",IF(AND(BE115&gt;=1,BE115&lt;=11),"1 a 11",IF(AND(BE115&gt;=11.5,BE115&lt;=20.5),"11,5 a 20,5",IF(BE115=21,"21",IF(AND(BE115&gt;=21.5,BE115&lt;=31.5),"21,5 a 31,5",IF(AND(BE115&gt;=32,BE115&lt;=42),"32 a 42","Fuera de rango"))))))))</f>
        <v>21,5 a 31,5</v>
      </c>
      <c r="BG115" s="11" t="n">
        <f aca="false">IF(BF115="","",IF(BF115="-20 a -10",1,IF(BF115="-9,5 a 0,5",2,IF(BF115="1 a 11",3,IF(BF115="11,5 a 20,5",4,IF(BF115="21","NORMA",IF(BF115="21,5 a 31,5",5,IF(BF115="32 a 42",6,""))))))))</f>
        <v>5</v>
      </c>
      <c r="BH115" s="9" t="n">
        <v>6</v>
      </c>
      <c r="BI115" s="10" t="str">
        <f aca="false">IF(BH115="","",IF(AND(BH115&gt;=-20,BH115&lt;=-15),"-20 a -15",IF(AND(BH115&gt;=-14.5,BH115&lt;=-9.5),"-14,5 a -9,5",IF(AND(BH115&gt;=-9,BH115&lt;=-4),"-9 a -4",IF(AND(BH115&gt;=-3.5,BH115&lt;=2.5),"-3,5 a 2,5",IF(AND(BH115&gt;=3,BH115&lt;=8),"3 a 8",IF(AND(BH115&gt;=8.5,BH115&lt;=14.5),"8,5 a 14,5",IF(BH115=15,"15",IF(AND(BH115&gt;=15.5,BH115&lt;=20.5),"15,5 a 20,5",IF(AND(BH115&gt;=21,BH115&lt;=26),"21 a 26","Fuera de rango"))))))))))</f>
        <v>3 a 8</v>
      </c>
      <c r="BJ115" s="11" t="n">
        <f aca="false">IF(BI115="","",IF(BI115="-20 a -15",1,IF(BI115="-14,5 a -9,5",2,IF(BI115="-9 a -4",3,IF(BI115="-3,5 a 2,5",4,IF(BI115="3 a 8",5,IF(BI115="8,5 a 14,5",6,IF(BI115="15","NORMA",IF(BI115="15,5 a 20,5",7,IF(BI115="21 a 26",8,IF(BI115="26,5 a 31,5",9,"")))))))))))</f>
        <v>5</v>
      </c>
      <c r="BK115" s="9" t="n">
        <v>0</v>
      </c>
      <c r="BL115" s="10" t="str">
        <f aca="false">IF(BK115="","",IF(AND(BK115&gt;=0,BK115&lt;=2),"0 - 2",IF(AND(BK115&gt;=2.5,BK115&lt;=4.5),"2,5 - 4,5",IF(AND(BK115&gt;=5,BK115&lt;=7),"5 - 7",IF(AND(BK115&gt;=7.5,BK115&lt;=9.5),"7,5 - 9,5",IF(AND(BK115&gt;=10,BK115&lt;=12),"10 - 12",IF(AND(BK115&gt;=12.5,BK115&lt;=13.5),"12,5 - 13,5",IF(BK115=14,"14",IF(AND(BK115&gt;=14.5,BK115&lt;=16.5),"14,5 - 16,5",IF(AND(BK115&gt;=17,BK115&lt;=19),"17 - 19",IF(AND(BK115&gt;=19.5,BK115&lt;=21.5),"19,5 - 21,5",IF(AND(BK115&gt;=22,BK115&lt;=24),"22 - 24",IF(AND(BK115&gt;=24.5,BK115&lt;=26.5),"24,5 - 26,5",IF(AND(BK115&gt;=27,BK115&lt;=29),"27 - 29",IF(AND(BK115&gt;=29.5,BK115&lt;=30),"29,5 - 30","Fuera de rango")))))))))))))))</f>
        <v>0 - 2</v>
      </c>
      <c r="BM115" s="11" t="n">
        <f aca="false">IF(BL115="","",IF(BL115="0 - 2",1,IF(BL115="2,5 - 4,5",2,IF(BL115="5 - 7",3,IF(BL115="7,5 - 9,5",4,IF(BL115="10 - 12",5,IF(BL115="12,5 - 13,5",6,IF(BL115="14","NORMA",IF(BL115="14,5 - 16,5",7,IF(BL115="17 - 19",8,IF(BL115="19,5 - 21,5",9,IF(BL115="22 - 24",10,IF(BL115="24,5 - 26,5",11,IF(BL115="27 - 29",12,IF(BL115="29,5 - 30",13,"")))))))))))))))</f>
        <v>1</v>
      </c>
      <c r="BN115" s="9" t="n">
        <v>16</v>
      </c>
      <c r="BO115" s="10" t="str">
        <f aca="false">IF(BN115="","",IF(AND(BN115&gt;=-20,BN115&lt;=-10),"-20 a -10",IF(AND(BN115&gt;=-9.5,BN115&lt;=0.5),"-9,5 a 0,5",IF(AND(BN115&gt;=1,BN115&lt;=11),"1 a 11",IF(AND(BN115&gt;=11.5,BN115&lt;=21.5),"11,5 a 21,5",IF(BN115=22,"22",IF(AND(BN115&gt;=22.5,BN115&lt;=32.5),"22,5 a 32,5",IF(AND(BN115&gt;=33,BN115&lt;=43),"33 a 43","Fuera de rango"))))))))</f>
        <v>11,5 a 21,5</v>
      </c>
      <c r="BP115" s="11" t="n">
        <f aca="false">IF(BO115="","",IF(BO115="-20 a -10",1,IF(BO115="-9,5 a 0,5",2,IF(BO115="1 a 11",3,IF(BO115="11,5 a 21,5",4,IF(BO115="22","NORMA",IF(BO115="22,5 a 32,5",5,IF(BO115="33 a 43",6,""))))))))</f>
        <v>4</v>
      </c>
      <c r="BQ115" s="9" t="n">
        <v>11</v>
      </c>
      <c r="BR115" s="10" t="str">
        <f aca="false">IF(BQ115="","",IF(AND(BQ115&gt;=-20,BQ115&lt;=-15),"-20 a -15",IF(AND(BQ115&gt;=-14.5,BQ115&lt;=-9.5),"-14,5 a -9,5",IF(AND(BQ115&gt;=-9,BQ115&lt;=-4),"-9 a -4",IF(AND(BQ115&gt;=-3.5,BQ115&lt;=2.5),"-3,5 a 2,5",IF(AND(BQ115&gt;=3,BQ115&lt;=8),"3 a 8",IF(AND(BQ115&gt;=8.5,BQ115&lt;=13.5),"8,5 a 13,5",IF(AND(BQ115&gt;=14,BQ115&lt;=17.5),"14 a 17,5",IF(BQ115=18,"18",IF(AND(BQ115&gt;=18.5,BQ115&lt;=23.5),"18,5 a 23,5",IF(AND(BQ115&gt;=24,BQ115&lt;=29),"24 a 29",IF(AND(BQ115&gt;=29.5,BQ115&lt;=34.5),"29,5 a 34,5",IF(AND(BQ115&gt;=35,BQ115&lt;=40),"35 a 40","Fuera de rango")))))))))))))</f>
        <v>8,5 a 13,5</v>
      </c>
      <c r="BS115" s="11" t="n">
        <f aca="false">IF(BR115="","",IF(BR115="-20 a -15",1,IF(BR115="-14,5 a -9,5",2,IF(BR115="-9 a -4",3,IF(BR115="-3,5 a 2,5",4,IF(BR115="3 a 8",5,IF(BR115="8,5 a 13,5",6,IF(BR115="14 a 17,5",7,IF(BR115="18","NORMA",IF(BR115="18,5 a 23,5",8,IF(BR115="24 a 29",9,IF(BR115="29,5 a 34,5",10,IF(BR115="35 a 40",11,"")))))))))))))</f>
        <v>6</v>
      </c>
      <c r="BT115" s="9" t="n">
        <v>2</v>
      </c>
      <c r="BU115" s="10" t="str">
        <f aca="false">IF(BT115="","",IF(AND(BT115&gt;=-20,BT115&lt;=-18),"-20 a -18",IF(AND(BT115&gt;=-17.5,BT115&lt;=-15.5),"-17,5 a -15,5",IF(AND(BT115&gt;=-15,BT115&lt;=-13),"-15 a -13",IF(AND(BT115&gt;=-12.5,BT115&lt;=-10.5),"-12,5 a -10,5",IF(AND(BT115&gt;=-10,BT115&lt;=-8),"-10 a -8",IF(AND(BT115&gt;=-7.5,BT115&lt;=-5.5),"-7,5 a -5,5",IF(AND(BT115&gt;=-5,BT115&lt;=-3),"-5 a -3",IF(AND(BT115&gt;=-2.5,BT115&lt;=-0.5),"-2,5 a -0,5",IF(BT115=0,"0",IF(AND(BT115&gt;=0.5,BT115&lt;=2.5),"0,5 a 2,5",IF(AND(BT115&gt;=3,BT115&lt;=5),"3 a 5",IF(AND(BT115&gt;=5.5,BT115&lt;=7.5),"5,5 a 7,5",IF(AND(BT115&gt;=8,BT115&lt;=10),"8 a 10",IF(AND(BT115&gt;=10.5,BT115&lt;=12.5),"10,5 a 12,5",IF(AND(BT115&gt;=13,BT115&lt;=15),"13 a 15",IF(AND(BT115&gt;=15.5,BT115&lt;=17.5),"15,5 a 17,5",IF(AND(BT115&gt;=18,BT115&lt;=20),"18 a 20","Fuera de rango"))))))))))))))))))</f>
        <v>0,5 a 2,5</v>
      </c>
      <c r="BV115" s="11" t="n">
        <f aca="false">IF(BT115="","",IF(BT115=0,"NORMA",IF(AND(BT115&gt;=-20,BT115&lt;=-18),2,IF(AND(BT115&gt;=-17.5,BT115&lt;=-15.5),2,IF(AND(BT115&gt;=-15,BT115&lt;=-13),3,IF(AND(BT115&gt;=-12.5,BT115&lt;=-10.5),4,IF(AND(BT115&gt;=-10,BT115&lt;=-8),5,IF(AND(BT115&gt;=-7.5,BT115&lt;=-5.5),6,IF(AND(BT115&gt;=-5,BT115&lt;=-3),7,IF(AND(BT115&gt;=-2.5,BT115&lt;=-0.5),8,IF(AND(BT115&gt;=0.5,BT115&lt;=2.5),9,IF(AND(BT115&gt;=3,BT115&lt;=5),10,IF(AND(BT115&gt;=5.5,BT115&lt;=7.5),11,IF(AND(BT115&gt;=8,BT115&lt;=10),12,IF(AND(BT115&gt;=10.5,BT115&lt;=12.5),13,IF(AND(BT115&gt;=13,BT115&lt;=15),14,IF(AND(BT115&gt;=15.5,BT115&lt;=17.5),15,IF(AND(BT115&gt;=18,BT115&lt;=20),16,"Fuera de rango"))))))))))))))))))</f>
        <v>9</v>
      </c>
      <c r="BW115" s="9" t="n">
        <v>-5.5</v>
      </c>
      <c r="BX115" s="10" t="n">
        <f aca="false">18.5- (0.3*H115)</f>
        <v>16.4</v>
      </c>
      <c r="BY115" s="10" t="n">
        <f aca="false">(BW115)-(BX115)</f>
        <v>-21.9</v>
      </c>
      <c r="BZ115" s="10" t="str">
        <f aca="false">IF(BY115="","",IF(BY115&lt;-27.5,"De -30 a -28",IF(BY115&lt;-25,"De -27,5 a -25,5",IF(BY115&lt;-22.5,"De -25 a -23",IF(BY115&lt;-20,"De -22,5 a -20,5",IF(BY115&lt;-17.5,"De -20 a -18",IF(BY115&lt;-15,"De -17,5 a -15,5",IF(BY115&lt;-12.5,"De -15 a -13",IF(BY115&lt;-10,"De -12,5 a -10,5",IF(BY115&lt;-7.5,"De -10 a -8",IF(BY115&lt;-5,"De -7,5 a -5,5",IF(BY115&lt;-2.5,"De -5 a -3",IF(BY115&lt;0,"De -2,5 a -0,5",IF(BY115&lt;2.5,"De 0 a 2",IF(BY115&lt;5,"De 2,5 a 4,5",IF(BY115&lt;7.5,"De 5 a 7",IF(BY115&lt;10,"De 7,5 a 9,5",IF(BY115&lt;12.5,"De 10 a 12",IF(BY115&lt;15,"De 12,5 a 14,5",IF(BY115&lt;17.5,"De 15 a 17",IF(BY115&lt;20,"De 17,5 a 19,5",IF(BY115&lt;22.5,"De 20 a 22",IF(BY115&lt;25,"De 22,5 a 24,5",IF(BY115&lt;27.5,"De 25 a 27","De 27,5 a 30"))))))))))))))))))))))))</f>
        <v>De -22,5 a -20,5</v>
      </c>
      <c r="CA115" s="12" t="n">
        <f aca="false">IF(BY115="","",IF(BY115&lt;=-28,1,IF(BY115&lt;=-25.5,2,IF(BY115&lt;=-23,3,IF(BY115&lt;=-20.5,4,IF(BY115&lt;=-18,5,IF(BY115&lt;=-15.5,6,IF(BY115&lt;=-13,7,IF(BY115&lt;=-10.5,8,IF(BY115&lt;=-8,9,IF(BY115&lt;=-5.5,10,IF(BY115&lt;=-3,11,IF(BY115&lt;=-0.5,12,IF(BY115&lt;=2,13,IF(BY115&lt;=4.5,14,IF(BY115&lt;=7,15,IF(BY115&lt;=9.5,16,IF(BY115&lt;=12,17,IF(BY115&lt;=14.5,18,IF(BY115&lt;=17,19,IF(BY115&lt;=19.5,20,IF(BY115&lt;=22,21,IF(BY115&lt;=24.5,22,IF(BY115&lt;=27,23,IF(BY115&lt;=30,24,"Fuera de rango")))))))))))))))))))))))))</f>
        <v>4</v>
      </c>
      <c r="CB115" s="9" t="n">
        <v>-5.5</v>
      </c>
      <c r="CC115" s="10" t="n">
        <f aca="false">18.5- (0.3*H115)</f>
        <v>16.4</v>
      </c>
      <c r="CD115" s="10" t="n">
        <f aca="false">(CB115)-(CC115)</f>
        <v>-21.9</v>
      </c>
      <c r="CE115" s="10" t="str">
        <f aca="false">IF(CD115="","",IF(CD115&lt;-27.5,"De -30 a -28",IF(CD115&lt;-25,"De -27,5 a -25,5",IF(CD115&lt;-22.5,"De -25 a -23",IF(CD115&lt;-20,"De -22,5 a -20,5",IF(CD115&lt;-17.5,"De -20 a -18",IF(CD115&lt;-15,"De -17,5 a -15,5",IF(CD115&lt;-12.5,"De -15 a -13",IF(CD115&lt;-10,"De -12,5 a -10,5",IF(CD115&lt;-7.5,"De -10 a -8",IF(CD115&lt;-5,"De -7,5 a -5,5",IF(CD115&lt;-2.5,"De -5 a -3",IF(CD115&lt;0,"De -2,5 a -0,5",IF(CD115&lt;=2,"De 0 a 2",IF(CD115&lt;=4.5,"De 2,5 a 4,5",IF(CD115&lt;=7,"De 5 a 7",IF(CD115&lt;=9.5,"De 7,5 a 9,5",IF(CD115&lt;=12,"De 10 a 12",IF(CD115&lt;=14.5,"De 12,5 a 14,5",IF(CD115&lt;=17,"De 15 a 17",IF(CD115&lt;=19.5,"De 17,5 a 19,5",IF(CD115&lt;=22,"De 20 a 22",IF(CD115&lt;=24.5,"De 22,5 a 24,5",IF(CD115&lt;=27,"De 25 a 27","De 27,5 a 30"))))))))))))))))))))))))</f>
        <v>De -22,5 a -20,5</v>
      </c>
      <c r="CF115" s="12" t="n">
        <f aca="false">IF(CD115="","",IF(CD115&lt;-27.5,1,IF(CD115&lt;-25,2,IF(CD115&lt;-22.5,3,IF(CD115&lt;-20,4,IF(CD115&lt;-17.5,5,IF(CD115&lt;-15,6,IF(CD115&lt;-12.5,7,IF(CD115&lt;-10,8,IF(CD115&lt;-7.5,9,IF(CD115&lt;-5,10,IF(CD115&lt;-2.5,11,IF(CD115&lt;0,12,IF(CD115&lt;2.5,13,IF(CD115&lt;5,14,IF(CD115&lt;7.5,15,IF(CD115&lt;10,16,IF(CD115&lt;12.5,17,IF(CD115&lt;15,18,IF(CD115&lt;17.5,19,IF(CD115&lt;20,20,IF(CD115&lt;22.5,21,IF(CD115&lt;25,22,IF(CD115&lt;27.5,23,24))))))))))))))))))))))))</f>
        <v>4</v>
      </c>
      <c r="CG115" s="9" t="n">
        <v>-3.25</v>
      </c>
      <c r="CH115" s="10" t="str">
        <f aca="false">IF(CG115="","",IF(AND(CG115&gt;=-10,CG115&lt;=-9.5),"-10 a -9,5",IF(AND(CG115&gt;-9.5,CG115&lt;=-8.5),"-9 a -8,5",IF(AND(CG115&gt;-8.5,CG115&lt;=-7.5),"-8 a -7,5",IF(AND(CG115&gt;-7.5,CG115&lt;=-6.5),"-7 a -6,5",IF(AND(CG115&gt;-6.5,CG115&lt;=-5.5),"-6 a -5,5",IF(AND(CG115&gt;-5.5,CG115&lt;=-4.5),"-5 a -4,5",IF(AND(CG115&gt;-4.5,CG115&lt;=-3.5),"-4 a -3,5",IF(AND(CG115&gt;-3.5,CG115&lt;=-2.5),"-3 a -2,5",IF(CG115=-2.25,"-2,25",IF(AND(CG115&gt;-2.5,CG115&lt;=-1.5),"-2 a -1,5",IF(AND(CG115&gt;-1.5,CG115&lt;=-0.5),"-1 a -0,5",IF(AND(CG115&gt;-0.5,CG115&lt;=0.5),"0 a 0,5",IF(AND(CG115&gt;0.5,CG115&lt;=1.5),"1 a 1,5",IF(AND(CG115&gt;1.5,CG115&lt;=2.5),"2 a 2,5",IF(AND(CG115&gt;2.5,CG115&lt;=3.5),"3 a 3,5",IF(AND(CG115&gt;3.5,CG115&lt;=4.5),"4 a 4,5",IF(AND(CG115&gt;4.5,CG115&lt;=5.5),"5 a 5,5",IF(AND(CG115&gt;5.5,CG115&lt;=6.5),"6 a 6,5",IF(AND(CG115&gt;6.5,CG115&lt;=7.5),"7 a 7,5",IF(AND(CG115&gt;7.5,CG115&lt;=8.5),"8 a 8,5",IF(AND(CG115&gt;8.5,CG115&lt;=9.5),"9 a 9,5",IF(CG115&gt;=10,"10","Fuera de rango")))))))))))))))))))))))</f>
        <v>-3 a -2,5</v>
      </c>
      <c r="CI115" s="11" t="n">
        <f aca="false">IF(CG115="","",IF(CG115=-2.25,"NORMA",IF(CG115&lt;=-9.5,1,IF(CG115&lt;=-8.5,2,IF(CG115&lt;=-7.5,3,IF(CG115&lt;=-6.5,4,IF(CG115&lt;=-5.5,5,IF(CG115&lt;=-4.5,6,IF(CG115&lt;=-3.5,7,IF(CG115&lt;=-2.5,8,IF(CG115&lt;=-1.5,9,IF(CG115&lt;=-0.5,10,IF(CG115&lt;=0.5,11,IF(CG115&lt;=1.5,12,IF(CG115&lt;=2.5,13,IF(CG115&lt;=3.5,14,IF(CG115&lt;=4.5,15,IF(CG115&lt;=5.5,16,IF(CG115&lt;=6.5,17,IF(CG115&lt;=7.5,18,IF(CG115&lt;=8.5,19,IF(CG115&lt;=9.5,20,IF(CG115=10,21,"Fuera de rango")))))))))))))))))))))))</f>
        <v>8</v>
      </c>
      <c r="CJ115" s="9" t="n">
        <v>3</v>
      </c>
      <c r="CK115" s="10" t="str">
        <f aca="false">IF(CJ115="","",IF(AND(CJ115&gt;=-6,CJ115&lt;=-5.5),"-6 a -5,5",IF(AND(CJ115&gt;-5.5,CJ115&lt;=-4.5),"-5 a -4,5",IF(AND(CJ115&gt;-4.5,CJ115&lt;=-3.5),"-4 a -3,5",IF(AND(CJ115&gt;-3.5,CJ115&lt;=-2.5),"-3 a -2,5",IF(AND(CJ115&gt;-2.5,CJ115&lt;=-1.5),"-2 a -1,5",IF(AND(CJ115&gt;-1.5,CJ115&lt;=-0.5),"-1 a -0,5",IF(AND(CJ115&gt;-0.5,CJ115&lt;=0.5),"0 a 0,5",IF(AND(CJ115&gt;0.5,CJ115&lt;=1.5),"1 a 1,5",IF(AND(CJ115&gt;1.5,CJ115&lt;2.5),"2",IF(AND(CJ115&gt;=2.5,CJ115&lt;=3),"2,5 a 3",IF(AND(CJ115&gt;3,CJ115&lt;=4),"3,5 a 4",IF(AND(CJ115&gt;4,CJ115&lt;=5),"4,5 a 5",IF(AND(CJ115&gt;5,CJ115&lt;=6),"5,5 a 6",IF(AND(CJ115&gt;6,CJ115&lt;=7),"6,5 a 7",IF(AND(CJ115&gt;7,CJ115&lt;=8),"7,5 a 8",IF(AND(CJ115&gt;8,CJ115&lt;=9.5),"8,5 a 9,5",IF(CJ115=10,"10","Fuera de rango"))))))))))))))))))</f>
        <v>2,5 a 3</v>
      </c>
      <c r="CL115" s="11" t="n">
        <f aca="false">IF(CK115="","",IF(OR(CK115="-6 a -5,5",CK115="-6 - -5,5"),1,IF(OR(CK115="-5 a -4,5",CK115="-5 - -4,5"),2,IF(OR(CK115="-4 a -3,5",CK115="-4 - -3,5"),3,IF(OR(CK115="-3 a -2,5",CK115="-3 - -2,5"),4,IF(OR(CK115="-2 a -1,5",CK115="-2 - -1,5"),5,IF(OR(CK115="-1 a -0,5",CK115="-1 - -0,5"),6,IF(OR(CK115="0 a 0,5",CK115="0 - 0,5"),7,IF(OR(CK115="1 a 1,5",CK115="1 - 1,5"),8,IF(CK115="2","NORMA",IF(OR(CK115="2,5 a 3",CK115="2,5 - 3"),9,IF(OR(CK115="3,5 a 4",CK115="3,5 - 4"),10,IF(OR(CK115="4,5 a 5",CK115="4,5 - 5"),11,IF(OR(CK115="5,5 a 6",CK115="5,5 - 6"),12,IF(OR(CK115="6,5 a 7",CK115="6,5 - 7"),13,IF(OR(CK115="7,5 a 8",CK115="7,5 - 8"),14,IF(OR(CK115="8,5 a 9",CK115="8,5 - 9,5",CK115="9 a 9,5"),15,IF(CK115="10",15,IF(OR(CK115="0,5 a 1",CK115="0,5 - 1"),7,"Fuera de rango")))))))))))))))))))</f>
        <v>9</v>
      </c>
      <c r="CM115" s="10" t="n">
        <v>0</v>
      </c>
      <c r="CN115" s="10" t="str">
        <f aca="false">IF(CM115=0,"0", " ")</f>
        <v>0</v>
      </c>
      <c r="CO115" s="10" t="str">
        <f aca="false">IF(CM115&gt;0,"EME"," ")</f>
        <v> </v>
      </c>
      <c r="CP115" s="10" t="n">
        <v>0</v>
      </c>
      <c r="CQ115" s="10" t="str">
        <f aca="false">IF(CP115&gt;0,"0", " ")</f>
        <v> </v>
      </c>
      <c r="CR115" s="10" t="str">
        <f aca="false">IF(CP115&gt;0,"EME"," ")</f>
        <v> </v>
      </c>
      <c r="CS115" s="9" t="n">
        <v>0</v>
      </c>
      <c r="CT115" s="10" t="str">
        <f aca="false">IF(CS115&gt;0,"1", " ")</f>
        <v> </v>
      </c>
      <c r="CU115" s="10" t="str">
        <f aca="false">IF(CS115&gt;0,"HIP"," ")</f>
        <v> </v>
      </c>
      <c r="CV115" s="9" t="n">
        <v>0</v>
      </c>
      <c r="CW115" s="10" t="str">
        <f aca="false">IF(CV115&gt;0,"1", " ")</f>
        <v> </v>
      </c>
      <c r="CX115" s="10" t="str">
        <f aca="false">IF(CV115&gt;0,"HIP"," ")</f>
        <v> </v>
      </c>
      <c r="CY115" s="9" t="n">
        <v>0</v>
      </c>
      <c r="CZ115" s="11" t="str">
        <f aca="false">IF(CY115&lt;0,"2"," ")</f>
        <v> </v>
      </c>
      <c r="DA115" s="11" t="str">
        <f aca="false">IF(CY115&lt;0,"MIO"," ")</f>
        <v> </v>
      </c>
      <c r="DB115" s="9" t="n">
        <v>-0.75</v>
      </c>
      <c r="DC115" s="11" t="str">
        <f aca="false">IF(DB115&lt;0,"2"," ")</f>
        <v>2</v>
      </c>
      <c r="DD115" s="11" t="str">
        <f aca="false">IF(DB115&lt;0,"MIO"," ")</f>
        <v>MIO</v>
      </c>
      <c r="DE115" s="9" t="n">
        <v>0</v>
      </c>
      <c r="DF115" s="11" t="str">
        <f aca="false">IF(DE115&lt;0,"3"," ")</f>
        <v> </v>
      </c>
      <c r="DG115" s="11" t="str">
        <f aca="false">IF(DE115&lt;0,"AST"," ")</f>
        <v> </v>
      </c>
      <c r="DH115" s="9" t="n">
        <v>-2.5</v>
      </c>
      <c r="DI115" s="11" t="str">
        <f aca="false">IF(DH115&lt;0,"3"," ")</f>
        <v>3</v>
      </c>
      <c r="DJ115" s="11" t="str">
        <f aca="false">IF(DH115&lt;0,"AST"," ")</f>
        <v>AST</v>
      </c>
      <c r="DK115" s="9" t="n">
        <v>0</v>
      </c>
      <c r="DL115" s="10" t="str">
        <f aca="false">IF(DK115&gt;0,"4"," ")</f>
        <v> </v>
      </c>
      <c r="DM115" s="10" t="str">
        <f aca="false">IF(DK115&gt;0,"PRE"," ")</f>
        <v> </v>
      </c>
      <c r="DN115" s="9" t="n">
        <v>0</v>
      </c>
      <c r="DO115" s="10" t="str">
        <f aca="false">IF(DN115&gt;0,"4"," ")</f>
        <v> </v>
      </c>
      <c r="DP115" s="10" t="str">
        <f aca="false">IF(DN115&gt;0,"PRE"," ")</f>
        <v> </v>
      </c>
      <c r="DQ115" s="12" t="n">
        <v>0</v>
      </c>
      <c r="DR115" s="12" t="n">
        <v>2</v>
      </c>
      <c r="DS115" s="12" t="str">
        <f aca="false">CONCATENATE(CO115,CU115,DA115,DG115,DM115)</f>
        <v>     </v>
      </c>
      <c r="DT115" s="10" t="str">
        <f aca="false" t="array" ref="DT115">_xlfn.IFS(DS115="EME    ","0", DS115=" HIP   ","1", DS115="  MIO  ","2", DS115="   AST ","3", DS115="    PRE","4", DS115="EME   PRE","5", DS115=" HIP  PRE","6", DS115=" HIP AST ","7", DS115="  MIO PRE","8", DS115="  MIOAST ","9", DS115="   ASTPRE","10",DS115=" HIP ASTPRE","11", DS115="  MIOASTPRE","12", DS115="     ","0")</f>
        <v>0</v>
      </c>
      <c r="DU115" s="1" t="s">
        <v>154</v>
      </c>
      <c r="DV115" s="1" t="str">
        <f aca="false" t="array" ref="DV115">_xlfn.IFS(DU115="SI","2", DU115="NO","1")</f>
        <v>1</v>
      </c>
      <c r="DW115" s="10" t="n">
        <v>0</v>
      </c>
      <c r="DX115" s="11" t="str">
        <f aca="false">IF(DW115=0,"1","2")</f>
        <v>1</v>
      </c>
      <c r="DY115" s="11" t="str">
        <f aca="false" t="array" ref="DY115">_xlfn.IFS(DW115=0,"0", DW115=0.25, "1", DW115=0.5,"2", DW115=0.75,"3", DW115=1,"4",DW115=1.25,"5", DW115=1.5,"6", DW115=1.75,"7", DW115=2,"8")</f>
        <v>0</v>
      </c>
      <c r="DZ115" s="10" t="n">
        <v>0</v>
      </c>
      <c r="EA115" s="11" t="str">
        <f aca="false">IF(DZ115=0,"1","2")</f>
        <v>1</v>
      </c>
      <c r="EB115" s="11" t="str">
        <f aca="false" t="array" ref="EB115">_xlfn.IFS(DZ115=0,"0", DZ115=0.25, "1", DZ115=0.5,"2", DZ115=0.75,"3", DZ115=1,"4",DZ115=1.25,"5", DZ115=1.5,"6", DZ115=1.75,"7", DZ115=2,"8")</f>
        <v>0</v>
      </c>
      <c r="EC115" s="10" t="n">
        <v>0</v>
      </c>
      <c r="ED115" s="10" t="str">
        <f aca="false">IF(EC115=0,"1","2")</f>
        <v>1</v>
      </c>
      <c r="EE115" s="11" t="str">
        <f aca="false" t="array" ref="EE115">_xlfn.IFS(EC115=0,"0", EC115=-0.25, "1", EC115=-0.5,"2", EC115=-0.75,"3", EC115=-1,"4",EC115=-1.25,"5", EC115=-1.5,"6", EC115=-1.75,"7", EC115=-2,"8", EC115=-2.25,"9",EC115=-2.5,"10", EC115=-2.75,"11", EC115=-3,"12", EC115=-3.25,"13", EC115=-3.5,"14", EC115=-3.75,"15",EC115=-4,"16")</f>
        <v>0</v>
      </c>
      <c r="EF115" s="10" t="n">
        <v>-0.75</v>
      </c>
      <c r="EG115" s="10" t="str">
        <f aca="false">IF(EF115=0,"1","2")</f>
        <v>2</v>
      </c>
      <c r="EH115" s="11" t="str">
        <f aca="false" t="array" ref="EH115">_xlfn.IFS(EF115=0,"0", EF115=-0.25, "1", EF115=-0.5,"2", EF115=-0.75,"3", EF115=-1,"4",EF115=-1.25,"5", EF115=-1.5,"6", EF115=-1.75,"7", EF115=-2,"8", EF115=-2.25,"9",EF115=-2.5,"10", EF115=-2.75,"11", EF115=-3,"12", EF115=-3.25,"13", EF115=-3.5,"14", EF115=-3.75,"15",EF115=-4,"16")</f>
        <v>3</v>
      </c>
      <c r="EI115" s="10" t="n">
        <v>0</v>
      </c>
      <c r="EJ115" s="11" t="str">
        <f aca="false">IF(EI115=0,"1","2")</f>
        <v>1</v>
      </c>
      <c r="EK115" s="11" t="str">
        <f aca="false" t="array" ref="EK115">_xlfn.IFS(EI115=0,"0", EI115=-0.25, "1", EI115=-0.5,"2", EI115=-0.75,"3", EI115=-1,"4",EI115=-1.25,"5", EI115=-1.5,"6", EI115=-1.75,"7", EI115=-2,"8", EI115=-2.25,"9", EI115=-2.25,"9",EI115=-2.5,"10", EI115=-2.75,"11", EI115=-3,"12", EI115=-3.25,"13", EI115=-3.5,"14", EI115=-3.75,"15",EI115=-4,"16", EI115=0.25, "17", EI115=0.5, "18")</f>
        <v>0</v>
      </c>
      <c r="EL115" s="10" t="n">
        <v>-0.5</v>
      </c>
      <c r="EM115" s="11" t="str">
        <f aca="false">IF(EL115=0,"1","2")</f>
        <v>2</v>
      </c>
      <c r="EN115" s="11" t="str">
        <f aca="false" t="array" ref="EN115">_xlfn.IFS(EL115=0.25,"17",EL115=0.5,"18", EL115=0,"0", EL115=-0.25, "1", EL115=-0.5,"2", EL115=-0.75,"3", EL115=-1,"4",EL115=-1.25,"5", EL115=-1.5,"6", EL115=-1.75,"7", EL115=-2,"8",EL115= -2.25,"9",EL115=-2.5,"10",EL115= -2.75,"11",EL115= -3,"12",EL115= -3.25,"13",EL115= -3.5,"14",EL115= -3.75,"15",EL115=-4,"16")</f>
        <v>2</v>
      </c>
      <c r="EO115" s="10" t="n">
        <v>0</v>
      </c>
      <c r="EP115" s="11" t="str">
        <f aca="false">IF(EO115=0,"1","2")</f>
        <v>1</v>
      </c>
      <c r="EQ115" s="11" t="str">
        <f aca="false" t="array" ref="EQ115">_xlfn.IFS(EO115=0,"0", EO115=0.25, "1", EO115=0.5,"2", EO115=0.75,"3", EO115=1,"4",EO115=1.25,"5", EO115=1.5,"6", EO115=1.75,"7", EO115=2,"8", EO115=2.25,"9", EO115=2.25,"9",EO115=2.5,"10", EO115=2.75,"11", EO115=3,"12", EO115=3.25,"13", EO115=3.5,"14", EO115=3.75,"15",EO115=4,"16", EO115=-0.25, "17", bq=-0.5, "18")</f>
        <v>0</v>
      </c>
      <c r="ER115" s="10" t="n">
        <v>0</v>
      </c>
      <c r="ES115" s="11" t="str">
        <f aca="false">IF(ER115=0,"1","2")</f>
        <v>1</v>
      </c>
      <c r="ET115" s="11" t="str">
        <f aca="false" t="array" ref="ET115">_xlfn.IFS(ER115=0,"0", ER115=0.25, "1", ER115=0.5,"2", ER115=0.75,"3", ER115=1,"4",ER115=1.25,"5", ER115=1.5,"6", ER115=1.75,"7", ER115=2,"8", ER115=2.25,"9", ER115=2.25,"9",ER115=2.5,"10", ER115=2.75,"11", ER115=3,"12", ER115=3.25,"13", ER115=3.5,"14", ER115=3.75,"15",ER115=4,"16", ER115=-0.25, "17", bq=-0.5, "18")</f>
        <v>0</v>
      </c>
      <c r="EU115" s="13" t="n">
        <v>7</v>
      </c>
      <c r="EV115" s="14" t="str">
        <f aca="false">VLOOKUP(EU115,LEYENDA!$G$2:$H$8,2,TRUE())</f>
        <v>6-12</v>
      </c>
      <c r="EW115" s="14" t="str">
        <f aca="false" t="array" ref="EW115">_xlfn.IFS(EV115="0-5","1", EV115="6-12","2", EV115="13-18","3", EV115="19-24","4", EV115="25-36","5", EV115="37-48","6", EV115="49-60","7")</f>
        <v>2</v>
      </c>
    </row>
    <row r="116" customFormat="false" ht="13.5" hidden="false" customHeight="false" outlineLevel="0" collapsed="false">
      <c r="A116" s="1" t="n">
        <v>48</v>
      </c>
      <c r="B116" s="32" t="n">
        <v>3</v>
      </c>
      <c r="C116" s="33" t="n">
        <v>38429</v>
      </c>
      <c r="D116" s="6"/>
      <c r="E116" s="5" t="str">
        <f aca="false">VLOOKUP(A116,'286'!$A$3:$J$600,10,FALSE())</f>
        <v>VALENCIA GÓMEZ, ANDREA</v>
      </c>
      <c r="F116" s="4" t="str">
        <f aca="false">VLOOKUP(A116,'286'!$A$3:$I$1768,3,FALSE())</f>
        <v>VAGOAN</v>
      </c>
      <c r="G116" s="6" t="n">
        <f aca="false">VLOOKUP(A116,'286'!$A$3:$I$1768,4,FALSE())</f>
        <v>35490</v>
      </c>
      <c r="H116" s="7" t="n">
        <f aca="false">YEAR(C116)-YEAR(G116)</f>
        <v>8</v>
      </c>
      <c r="I116" s="1" t="str">
        <f aca="false">VLOOKUP(H116,LEYENDA!$C$2:$D$6,2,TRUE())</f>
        <v>0-12</v>
      </c>
      <c r="J116" s="5" t="str">
        <f aca="false">VLOOKUP(A116,'286'!$A$3:$I$1768,7,FALSE())</f>
        <v>M</v>
      </c>
      <c r="K116" s="8" t="str">
        <f aca="false">VLOOKUP(A116,'286'!$A$3:$I$1768,2,FALSE())</f>
        <v>OD</v>
      </c>
      <c r="L116" s="4" t="str">
        <f aca="false">VLOOKUP(A116,'286'!$A$3:$I$1768,8,FALSE())</f>
        <v>D</v>
      </c>
      <c r="M116" s="4" t="str">
        <f aca="false">VLOOKUP(A116,'286'!$A$3:$I$1768,9,FALSE())</f>
        <v>D</v>
      </c>
      <c r="N116" s="8" t="str">
        <f aca="false">IF(R116=O116, "MISMA","CONTRARIA")</f>
        <v>MISMA</v>
      </c>
      <c r="O116" s="8" t="str">
        <f aca="false" t="array" ref="O116">_xlfn.IFS(L116="D","1", L116="I","2")</f>
        <v>1</v>
      </c>
      <c r="P116" s="8" t="str">
        <f aca="false" t="array" ref="P116">_xlfn.IFS(K116="OD","1", K116="OI","2")</f>
        <v>1</v>
      </c>
      <c r="Q116" s="1" t="str">
        <f aca="false" t="array" ref="Q116">_xlfn.IFS(J116="M","1", J116="H","2")</f>
        <v>1</v>
      </c>
      <c r="R116" s="8" t="str">
        <f aca="false" t="array" ref="R116">_xlfn.IFS(M116="D","1", M116="I","2")</f>
        <v>1</v>
      </c>
      <c r="S116" s="1" t="str">
        <f aca="false" t="array" ref="S116">_xlfn.IFS(N116="CONTRARIA", "1",N116= "MISMA","2")</f>
        <v>2</v>
      </c>
      <c r="T116" s="1" t="str">
        <f aca="false" t="array" ref="T116">_xlfn.IFS(I116="0-12","1", I116="13-24","2", I116="25-40","3", I116="41-60","4", I116="61-100","5")</f>
        <v>1</v>
      </c>
      <c r="U116" s="9" t="n">
        <v>-1.5</v>
      </c>
      <c r="V116" s="11" t="str">
        <f aca="false">IF(U116="","",IF(AND(U116&gt;=-9,U116&lt;=-6.5),"-9 a -6,5",IF(AND(U116&gt;=-6,U116&lt;=-3.5),"-6 a -3,5",IF(AND(U116&gt;=-3,U116&lt;=-1),"-3 a -1",IF(U116=-0.5,"-0,5",IF(AND(U116&gt;=0,U116&lt;=2.5),"0 a 2,5",IF(AND(U116&gt;=3,U116&lt;=5.5),"3 a 5,5",IF(AND(U116&gt;=6,U116&lt;=8.5),"6 a 8,5",IF(AND(U116&gt;=9,U116&lt;=20),"9 a 20","Fuera de rango")))))))))</f>
        <v>-3 a -1</v>
      </c>
      <c r="W116" s="11" t="n">
        <f aca="false">IF(V116="","",IF(V116="-9 a -6,5",2,IF(V116="-6 a -3,5",3,IF(V116="-3 a -1",4,IF(V116="-0,5","NORMA",IF(V116="0 a 2,5",5,IF(V116="3 a 5,5",6,IF(V116="6 a 8,5",7,IF(V116="9 a 20",8,"Fuera de rango")))))))))</f>
        <v>4</v>
      </c>
      <c r="X116" s="9" t="n">
        <v>0</v>
      </c>
      <c r="Y116" s="10" t="str">
        <f aca="false">IF(X116="","",IF(AND(X116&gt;=0,X116&lt;=4),"0 a 4",IF(AND(X116&gt;=4.5,X116&lt;=8.5),"4,5 a 8,5",IF(X116=9,"9",IF(AND(X116&gt;=9.5,X116&lt;=13),"9,5 a 13",IF(AND(X116&gt;=13.5,X116&lt;=20),"13,5 a 20",IF(AND(X116&gt;=20.5,X116&lt;=35),"20,5 a 35","Fuera de rango")))))))</f>
        <v>0 a 4</v>
      </c>
      <c r="Z116" s="11" t="n">
        <f aca="false">IF(Y116="","",IF(Y116="0 a 4",1,IF(Y116="4,5 a 8,5",2,IF(Y116="9","NORMA",IF(Y116="9,5 a 13",3,IF(Y116="13,5 a 20",4,IF(Y116="20,5 a 35",5,"Fuera de rango")))))))</f>
        <v>1</v>
      </c>
      <c r="AA116" s="9" t="n">
        <v>16</v>
      </c>
      <c r="AB116" s="10" t="str">
        <f aca="false">IF(AA116="","",IF(AND(AA116&gt;=0,AA116&lt;=9),"0 a 9",IF(AND(AA116&gt;=9.5,AA116&lt;=18.5),"9,5 a 18,5",IF(AA116=19,"19",IF(AND(AA116&gt;=19.5,AA116&lt;=28),"19,5 a 28",IF(AND(AA116&gt;=28.5,AA116&lt;=40),"28,5 a 40","Fuera de rango"))))))</f>
        <v>9,5 a 18,5</v>
      </c>
      <c r="AC116" s="11" t="n">
        <f aca="false" t="array" ref="AC116">_xlfn.IFS(AB116="","",AB116="0 a 9",1,AB116="9,5 a 18,5",2,AB116="19","NORMA",AB116="19,5 a 28",3,AB116="28,5 a 40",4,TRUE(),"Fuera de rango")</f>
        <v>2</v>
      </c>
      <c r="AD116" s="9" t="n">
        <v>0</v>
      </c>
      <c r="AE116" s="10" t="str">
        <f aca="false">IF(AD116="","",IF(AND(AD116&gt;=-10,AD116&lt;=0),"De -10 a 0",IF(AND(AD116&gt;=0.5,AD116&lt;=9.5),"0,5 a 9,5",IF(AD116=10,"10",IF(AND(AD116&gt;=10.5,AD116&lt;=20),"10,5 a 20",IF(AND(AD116&gt;=20.5,AD116&lt;=40),"20,5 a 40","Fuera de rango"))))))</f>
        <v>De -10 a 0</v>
      </c>
      <c r="AF116" s="12" t="n">
        <f aca="false">IF(AD116="","",IF(AND(AD116&gt;=-10,AD116&lt;=0),1,IF(AND(AD116&gt;=0.5,AD116&lt;=9.5),2,IF(AD116=10,"NORMA",IF(AND(AD116&gt;=10.5,AD116&lt;=20),3,IF(AND(AD116&gt;=20.5,AD116&lt;=40),4,""))))))</f>
        <v>1</v>
      </c>
      <c r="AG116" s="9" t="n">
        <v>10</v>
      </c>
      <c r="AH116" s="10" t="str">
        <f aca="false">IF(AG116="","",IF(AND(AG116&gt;=0,AG116&lt;=4),"0 a 4",IF(AND(AG116&gt;=4.5,AG116&lt;=8.5),"4,5 a 8,5",IF(AG116=9,"9",IF(AND(AG116&gt;=9.5,AG116&lt;=13),"9,5 a 13",IF(AND(AG116&gt;=13.5,AG116&lt;=25),"13,5 a 25","Fuera de rango"))))))</f>
        <v>9,5 a 13</v>
      </c>
      <c r="AI116" s="11" t="n">
        <f aca="false">IF(AH116="","",IF(AH116="0 a 4",1,IF(AH116="4,5 a 8,5",2,IF(AH116="9","NORMA",IF(AH116="9,5 a 13",3,IF(AH116="13,5 a 25",4,""))))))</f>
        <v>3</v>
      </c>
      <c r="AJ116" s="9" t="n">
        <v>3</v>
      </c>
      <c r="AK116" s="10" t="str">
        <f aca="false">IF(AJ116="","",IF(AND(AJ116&gt;=-15,AJ116&lt;=-10.5),"-15 a -10,5",IF(AND(AJ116&gt;=-10,AJ116&lt;=-4),"-10 a -4",IF(AND(AJ116&gt;=-4.5,AJ116&lt;=0),"-4,5 a 0",IF(AND(AJ116&gt;=0.5,AJ116&lt;=4.5),"0,5 a 4,5",IF(AJ116=5,"5",IF(AND(AJ116&gt;=5.5,AJ116&lt;=10),"5,5 a 10",IF(AND(AJ116&gt;=10.5,AJ116&lt;=20),"10,5 a 20","Fuera de rango"))))))))</f>
        <v>0,5 a 4,5</v>
      </c>
      <c r="AL116" s="11" t="n">
        <f aca="false">IF(AK116="","",IF(AK116="-15 a -10,5",1,IF(AK116="-10 a -4",2,IF(AK116="-4,5 a 0",3,IF(AK116="0,5 a 4,5",4,IF(AK116="5","NORMA",IF(AK116="5,5 a 10",5,IF(AK116="10,5 a 20",6,"Error"))))))))</f>
        <v>4</v>
      </c>
      <c r="AM116" s="9" t="n">
        <v>0</v>
      </c>
      <c r="AN116" s="10" t="str">
        <f aca="false">IF(AM116="","",IF(AND(AM116&gt;=-7.5,AM116&lt;=-5.5),"-7,5 a -5,5",IF(AND(AM116&gt;=-5,AM116&lt;=-3),"-5 a -3",IF(AND(AM116&gt;=-2.5,AM116&lt;=-0.5),"-2,5 a -0,5",IF(AM116=0,"0,00",IF(AND(AM116&gt;=0.5,AM116&lt;=2.5),"0,5 a 2,5",IF(AND(AM116&gt;=3,AM116&lt;=5),"3 a 5",IF(AND(AM116&gt;=5.5,AM116&lt;=7.5),"5,5 a 7,5",IF(AND(AM116&gt;=8,AM116&lt;=10),"8 a 10","Fuera de rango")))))))))</f>
        <v>0,00</v>
      </c>
      <c r="AO116" s="11" t="str">
        <f aca="false">IF(AN116="","",IF(AN116="-7,5 a -5,5",1,IF(AN116="-5 a -3",2,IF(AN116="-2,5 a -0,5",3,IF(AN116="0,00","NORMA",IF(AN116="0,5 a 2,5",4,IF(AN116="3 a 5",5,IF(AN116="5,5 a 7,5",6,IF(AN116="8 a 10",7,"Error")))))))))</f>
        <v>NORMA</v>
      </c>
      <c r="AP116" s="9" t="n">
        <v>-6</v>
      </c>
      <c r="AQ116" s="10" t="str">
        <f aca="false">IF(AP116="","",IF(AND(AP116&gt;=-20,AP116&lt;=-9.5),"-20 a -9,5",IF(AND(AP116&gt;=-9,AP116&lt;=-6.5),"-9 a -6,5",IF(AP116=-6,"-6",IF(AND(AP116&gt;=-5.5,AP116&lt;=-3),"-5,5 a -3",IF(AND(AP116&gt;=-2.5,AP116&lt;=0),"-2,5 a 0",IF(AND(AP116&gt;=0.5,AP116&lt;=3),"0,5 a 3",IF(AND(AP116&gt;=3.5,AP116&lt;=6),"3,5 a 6",IF(AND(AP116&gt;=6.5,AP116&lt;=9),"6,5 a 9",IF(AND(AP116&gt;=9.5,AP116&lt;=20),"9,5 a 20","Fuera de rango"))))))))))</f>
        <v>-6</v>
      </c>
      <c r="AR116" s="11" t="str">
        <f aca="false">IF(AQ116="","",IF(AQ116="-20 a -9,5",1,IF(AQ116="-9 a -6,5",2,IF(AQ116="-6","NORMA",IF(AQ116="-5,5 a -3",3,IF(AQ116="-2,5 a 0",4,IF(AQ116="0,5 a 3",5,IF(AQ116="3,5 a 6",6,IF(AQ116="6,5 a 9",7,IF(AQ116="9,5 a 20",8,""))))))))))</f>
        <v>NORMA</v>
      </c>
      <c r="AS116" s="9" t="n">
        <v>2</v>
      </c>
      <c r="AT116" s="10" t="str">
        <f aca="false">IF(AS116="","",IF(AND(AS116&gt;=-16,AS116&lt;=-14),"-16 a -14",IF(AND(AS116&gt;=-13.5,AS116&lt;=-11.5),"-13,5 a -11,5",IF(AND(AS116&gt;=-11,AS116&lt;=-9),"-11 a -9",IF(AND(AS116&gt;=-8.5,AS116&lt;=-6.5),"-8,5 a -6,5",IF(AND(AS116&gt;=-6,AS116&lt;=-4),"-6 a -4",IF(AND(AS116&gt;=-3.5,AS116&lt;=-1.5),"-3,5 a -1,5",IF(AND(AS116&gt;=-1,AS116&lt;=1),"-1 a 1",IF(AND(AS116&gt;=1.5,AS116&lt;=3.5),"1,5 a 3,5",IF(AND(AS116&gt;=4,AS116&lt;=6),"4 a 6",IF(AND(AS116&gt;=6.5,AS116&lt;=8.5),"6,5 a 8,5",IF(AND(AS116&gt;=9,AS116&lt;=11),"9 a 11",IF(AND(AS116&gt;=11.5,AS116&lt;=13.5),"11,5 a 13,5",IF(AND(AS116&gt;=14,AS116&lt;=16),"14 a 16",IF(AND(AS116&gt;=16.5,AS116&lt;=18.5),"16,5 a 18,5",IF(AND(AS116&gt;=19,AS116&lt;=21),"19 a 21","Fuera de rango"))))))))))))))))</f>
        <v>1,5 a 3,5</v>
      </c>
      <c r="AU116" s="11" t="n">
        <f aca="false" t="array" ref="AU116">IF(AT116="","",_xlfn.IFS(AT116="-16 a -14",1,AT116="-13,5 a -11,5",2,AT116="-11 a -9",3,AT116="-8,5 a -6,5",4,AT116="-6 a -4",5,AT116="-3,5 a -1,5",6,AT116="-1 a 1",7,AT116="1,5 a 3,5",8,AT116="4 a 6","NORMA",AT116="6,5 a 8,5",9,AT116="9 a 11",10,AT116="11,5 a 13,5",11,AT116="14 a 16",12,AT116="16,5 a 18,5",13,AT116="19 a 21",14,TRUE(),""))</f>
        <v>8</v>
      </c>
      <c r="AV116" s="9" t="n">
        <v>0.75</v>
      </c>
      <c r="AW116" s="10" t="str">
        <f aca="false">IF(AV116="","",IF(AND(AV116&gt;=-1,AV116&lt;=-0.5),"-1 a -0,5",IF(AND(AV116&gt;-0.5,AV116&lt;=0),"De -0,5 a 0",IF(AND(AV116&gt;=0.25,AV116&lt;=0.75),"0,25 a 0,75",IF(AND(AV116&gt;=1,AV116&lt;=1.5),"1 a 1,5",IF(AND(AV116&gt;=1.75,AV116&lt;=2.25),"1,75 a 2,25",IF(AND(AV116&gt;=2.5,AV116&lt;=3),"2,5 a 3",IF(AND(AV116&gt;=3.25,AV116&lt;=3.75),"3,25 a 3,75","Fuera de rango"))))))))</f>
        <v>0,25 a 0,75</v>
      </c>
      <c r="AX116" s="11" t="str">
        <f aca="false">IF(AW116="","",IF(OR(AW116="-1 a -0,5",AW116="-1 a -0.5"),1,IF(OR(AW116="De -0,5 a 0",AW116="-0,5 a 0",AW116="De -0.5 a 0"),2,IF(OR(AW116="0,25 a 0,75",AW116="0.25 a 0.75"),"NORMA",IF(OR(AW116="1 a 1,5",AW116="1 a 1.5"),3,IF(OR(AW116="1,75 a 2,25",AW116="1.75 a 2.25"),4,IF(OR(AW116="2,5 a 3",AW116="2.5 a 3"),5,IF(OR(AW116="3,25 a 3,75",AW116="3.25 a 3.75"),6,""))))))))</f>
        <v>NORMA</v>
      </c>
      <c r="AY116" s="9" t="n">
        <v>-7</v>
      </c>
      <c r="AZ116" s="10" t="str">
        <f aca="false">IF(AY116="","",IF(AND(AY116&gt;=-20,AY116&lt;=-9.5),"-20 a -9,5",IF(AND(AY116&gt;=-9,AY116&lt;=-6.5),"-9 a -6,5",IF(AY116=-6,"-6",IF(AND(AY116&gt;=-5.5,AY116&lt;=-3),"-5,5 a -3",IF(AND(AY116&gt;=-2.5,AY116&lt;=0),"-2,5 a 0",IF(AND(AY116&gt;=0.5,AY116&lt;=3),"0,5 a 3",IF(AND(AY116&gt;=3.5,AY116&lt;=6),"3,5 a 6","Fuera de rango"))))))))</f>
        <v>-9 a -6,5</v>
      </c>
      <c r="BA116" s="11" t="n">
        <f aca="false">IF(AZ116="","",IF(AZ116="-20 a -9,5",1,IF(AZ116="-9 a -6,5",2,IF(AZ116="-6","NORMA",IF(AZ116="-5,5 a -3",3,IF(AZ116="-2,5 a 0",4,IF(AZ116="0,5 a 3",5,IF(AZ116="3,5 a 6",6,""))))))))</f>
        <v>2</v>
      </c>
      <c r="BB116" s="9" t="n">
        <v>0</v>
      </c>
      <c r="BC116" s="10" t="str">
        <f aca="false" t="array" ref="BC116">IF(BB116="","",_xlfn.IFS(AND(BB116&gt;=0,BB116&lt;=2),"0 a 2",AND(BB116&gt;=2.5,BB116&lt;=4.5),"2,5 a 4,5",AND(BB116&gt;=5,BB116&lt;=7),"5 a 7",AND(BB116&gt;=7.5,BB116&lt;=9.5),"7,5 a 9,5",AND(BB116&gt;=10,BB116&lt;=12),"10 a 12",AND(BB116&gt;=12.5,BB116&lt;=14.5),"12,5 a 14,5",BB116=15,"15",AND(BB116&gt;=15.5,BB116&lt;=17.5),"15,5 a 17,5",AND(BB116&gt;=18,BB116&lt;=20),"18 a 20",AND(BB116&gt;=20.5,BB116&lt;=22.5),"20,5 a 22,5",AND(BB116&gt;=23,BB116&lt;=25),"23 a 25",TRUE(),"Fuera de rango"))</f>
        <v>0 a 2</v>
      </c>
      <c r="BD116" s="11" t="n">
        <f aca="false" t="array" ref="BD116">IF(BC116="","",_xlfn.IFS(BC116="0 a 2",1,BC116="2,5 a 4,5",2,BC116="5 a 7",3,BC116="7,5 a 9,5",4,BC116="10 a 12",5,BC116="12,5 a 14,5",6,BC116="15","NORMA",BC116="15,5 a 17,5",7,BC116="18 a 20",8,BC116="20,5 a 22,5",9,BC116="23 a 25",10,TRUE(),"Fuera de rango"))</f>
        <v>1</v>
      </c>
      <c r="BE116" s="9" t="n">
        <v>6</v>
      </c>
      <c r="BF116" s="10" t="str">
        <f aca="false">IF(BE116="","",IF(AND(BE116&gt;=-20,BE116&lt;=-10),"-20 a -10",IF(AND(BE116&gt;=-9.5,BE116&lt;=0.5),"-9,5 a 0,5",IF(AND(BE116&gt;=1,BE116&lt;=11),"1 a 11",IF(AND(BE116&gt;=11.5,BE116&lt;=20.5),"11,5 a 20,5",IF(BE116=21,"21",IF(AND(BE116&gt;=21.5,BE116&lt;=31.5),"21,5 a 31,5",IF(AND(BE116&gt;=32,BE116&lt;=42),"32 a 42","Fuera de rango"))))))))</f>
        <v>1 a 11</v>
      </c>
      <c r="BG116" s="11" t="n">
        <f aca="false">IF(BF116="","",IF(BF116="-20 a -10",1,IF(BF116="-9,5 a 0,5",2,IF(BF116="1 a 11",3,IF(BF116="11,5 a 20,5",4,IF(BF116="21","NORMA",IF(BF116="21,5 a 31,5",5,IF(BF116="32 a 42",6,""))))))))</f>
        <v>3</v>
      </c>
      <c r="BH116" s="9" t="n">
        <v>0</v>
      </c>
      <c r="BI116" s="10" t="str">
        <f aca="false">IF(BH116="","",IF(AND(BH116&gt;=-20,BH116&lt;=-15),"-20 a -15",IF(AND(BH116&gt;=-14.5,BH116&lt;=-9.5),"-14,5 a -9,5",IF(AND(BH116&gt;=-9,BH116&lt;=-4),"-9 a -4",IF(AND(BH116&gt;=-3.5,BH116&lt;=2.5),"-3,5 a 2,5",IF(AND(BH116&gt;=3,BH116&lt;=8),"3 a 8",IF(AND(BH116&gt;=8.5,BH116&lt;=14.5),"8,5 a 14,5",IF(BH116=15,"15",IF(AND(BH116&gt;=15.5,BH116&lt;=20.5),"15,5 a 20,5",IF(AND(BH116&gt;=21,BH116&lt;=26),"21 a 26","Fuera de rango"))))))))))</f>
        <v>-3,5 a 2,5</v>
      </c>
      <c r="BJ116" s="11" t="n">
        <f aca="false">IF(BI116="","",IF(BI116="-20 a -15",1,IF(BI116="-14,5 a -9,5",2,IF(BI116="-9 a -4",3,IF(BI116="-3,5 a 2,5",4,IF(BI116="3 a 8",5,IF(BI116="8,5 a 14,5",6,IF(BI116="15","NORMA",IF(BI116="15,5 a 20,5",7,IF(BI116="21 a 26",8,IF(BI116="26,5 a 31,5",9,"")))))))))))</f>
        <v>4</v>
      </c>
      <c r="BK116" s="9" t="n">
        <v>0</v>
      </c>
      <c r="BL116" s="10" t="str">
        <f aca="false">IF(BK116="","",IF(AND(BK116&gt;=0,BK116&lt;=2),"0 - 2",IF(AND(BK116&gt;=2.5,BK116&lt;=4.5),"2,5 - 4,5",IF(AND(BK116&gt;=5,BK116&lt;=7),"5 - 7",IF(AND(BK116&gt;=7.5,BK116&lt;=9.5),"7,5 - 9,5",IF(AND(BK116&gt;=10,BK116&lt;=12),"10 - 12",IF(AND(BK116&gt;=12.5,BK116&lt;=13.5),"12,5 - 13,5",IF(BK116=14,"14",IF(AND(BK116&gt;=14.5,BK116&lt;=16.5),"14,5 - 16,5",IF(AND(BK116&gt;=17,BK116&lt;=19),"17 - 19",IF(AND(BK116&gt;=19.5,BK116&lt;=21.5),"19,5 - 21,5",IF(AND(BK116&gt;=22,BK116&lt;=24),"22 - 24",IF(AND(BK116&gt;=24.5,BK116&lt;=26.5),"24,5 - 26,5",IF(AND(BK116&gt;=27,BK116&lt;=29),"27 - 29",IF(AND(BK116&gt;=29.5,BK116&lt;=30),"29,5 - 30","Fuera de rango")))))))))))))))</f>
        <v>0 - 2</v>
      </c>
      <c r="BM116" s="11" t="n">
        <f aca="false">IF(BL116="","",IF(BL116="0 - 2",1,IF(BL116="2,5 - 4,5",2,IF(BL116="5 - 7",3,IF(BL116="7,5 - 9,5",4,IF(BL116="10 - 12",5,IF(BL116="12,5 - 13,5",6,IF(BL116="14","NORMA",IF(BL116="14,5 - 16,5",7,IF(BL116="17 - 19",8,IF(BL116="19,5 - 21,5",9,IF(BL116="22 - 24",10,IF(BL116="24,5 - 26,5",11,IF(BL116="27 - 29",12,IF(BL116="29,5 - 30",13,"")))))))))))))))</f>
        <v>1</v>
      </c>
      <c r="BN116" s="9" t="n">
        <v>18</v>
      </c>
      <c r="BO116" s="10" t="str">
        <f aca="false">IF(BN116="","",IF(AND(BN116&gt;=-20,BN116&lt;=-10),"-20 a -10",IF(AND(BN116&gt;=-9.5,BN116&lt;=0.5),"-9,5 a 0,5",IF(AND(BN116&gt;=1,BN116&lt;=11),"1 a 11",IF(AND(BN116&gt;=11.5,BN116&lt;=21.5),"11,5 a 21,5",IF(BN116=22,"22",IF(AND(BN116&gt;=22.5,BN116&lt;=32.5),"22,5 a 32,5",IF(AND(BN116&gt;=33,BN116&lt;=43),"33 a 43","Fuera de rango"))))))))</f>
        <v>11,5 a 21,5</v>
      </c>
      <c r="BP116" s="11" t="n">
        <f aca="false">IF(BO116="","",IF(BO116="-20 a -10",1,IF(BO116="-9,5 a 0,5",2,IF(BO116="1 a 11",3,IF(BO116="11,5 a 21,5",4,IF(BO116="22","NORMA",IF(BO116="22,5 a 32,5",5,IF(BO116="33 a 43",6,""))))))))</f>
        <v>4</v>
      </c>
      <c r="BQ116" s="9" t="n">
        <v>16</v>
      </c>
      <c r="BR116" s="10" t="str">
        <f aca="false">IF(BQ116="","",IF(AND(BQ116&gt;=-20,BQ116&lt;=-15),"-20 a -15",IF(AND(BQ116&gt;=-14.5,BQ116&lt;=-9.5),"-14,5 a -9,5",IF(AND(BQ116&gt;=-9,BQ116&lt;=-4),"-9 a -4",IF(AND(BQ116&gt;=-3.5,BQ116&lt;=2.5),"-3,5 a 2,5",IF(AND(BQ116&gt;=3,BQ116&lt;=8),"3 a 8",IF(AND(BQ116&gt;=8.5,BQ116&lt;=13.5),"8,5 a 13,5",IF(AND(BQ116&gt;=14,BQ116&lt;=17.5),"14 a 17,5",IF(BQ116=18,"18",IF(AND(BQ116&gt;=18.5,BQ116&lt;=23.5),"18,5 a 23,5",IF(AND(BQ116&gt;=24,BQ116&lt;=29),"24 a 29",IF(AND(BQ116&gt;=29.5,BQ116&lt;=34.5),"29,5 a 34,5",IF(AND(BQ116&gt;=35,BQ116&lt;=40),"35 a 40","Fuera de rango")))))))))))))</f>
        <v>14 a 17,5</v>
      </c>
      <c r="BS116" s="11" t="n">
        <f aca="false">IF(BR116="","",IF(BR116="-20 a -15",1,IF(BR116="-14,5 a -9,5",2,IF(BR116="-9 a -4",3,IF(BR116="-3,5 a 2,5",4,IF(BR116="3 a 8",5,IF(BR116="8,5 a 13,5",6,IF(BR116="14 a 17,5",7,IF(BR116="18","NORMA",IF(BR116="18,5 a 23,5",8,IF(BR116="24 a 29",9,IF(BR116="29,5 a 34,5",10,IF(BR116="35 a 40",11,"")))))))))))))</f>
        <v>7</v>
      </c>
      <c r="BT116" s="9" t="n">
        <v>0</v>
      </c>
      <c r="BU116" s="10" t="str">
        <f aca="false">IF(BT116="","",IF(AND(BT116&gt;=-20,BT116&lt;=-18),"-20 a -18",IF(AND(BT116&gt;=-17.5,BT116&lt;=-15.5),"-17,5 a -15,5",IF(AND(BT116&gt;=-15,BT116&lt;=-13),"-15 a -13",IF(AND(BT116&gt;=-12.5,BT116&lt;=-10.5),"-12,5 a -10,5",IF(AND(BT116&gt;=-10,BT116&lt;=-8),"-10 a -8",IF(AND(BT116&gt;=-7.5,BT116&lt;=-5.5),"-7,5 a -5,5",IF(AND(BT116&gt;=-5,BT116&lt;=-3),"-5 a -3",IF(AND(BT116&gt;=-2.5,BT116&lt;=-0.5),"-2,5 a -0,5",IF(BT116=0,"0",IF(AND(BT116&gt;=0.5,BT116&lt;=2.5),"0,5 a 2,5",IF(AND(BT116&gt;=3,BT116&lt;=5),"3 a 5",IF(AND(BT116&gt;=5.5,BT116&lt;=7.5),"5,5 a 7,5",IF(AND(BT116&gt;=8,BT116&lt;=10),"8 a 10",IF(AND(BT116&gt;=10.5,BT116&lt;=12.5),"10,5 a 12,5",IF(AND(BT116&gt;=13,BT116&lt;=15),"13 a 15",IF(AND(BT116&gt;=15.5,BT116&lt;=17.5),"15,5 a 17,5",IF(AND(BT116&gt;=18,BT116&lt;=20),"18 a 20","Fuera de rango"))))))))))))))))))</f>
        <v>0</v>
      </c>
      <c r="BV116" s="11" t="str">
        <f aca="false">IF(BT116="","",IF(BT116=0,"NORMA",IF(AND(BT116&gt;=-20,BT116&lt;=-18),2,IF(AND(BT116&gt;=-17.5,BT116&lt;=-15.5),2,IF(AND(BT116&gt;=-15,BT116&lt;=-13),3,IF(AND(BT116&gt;=-12.5,BT116&lt;=-10.5),4,IF(AND(BT116&gt;=-10,BT116&lt;=-8),5,IF(AND(BT116&gt;=-7.5,BT116&lt;=-5.5),6,IF(AND(BT116&gt;=-5,BT116&lt;=-3),7,IF(AND(BT116&gt;=-2.5,BT116&lt;=-0.5),8,IF(AND(BT116&gt;=0.5,BT116&lt;=2.5),9,IF(AND(BT116&gt;=3,BT116&lt;=5),10,IF(AND(BT116&gt;=5.5,BT116&lt;=7.5),11,IF(AND(BT116&gt;=8,BT116&lt;=10),12,IF(AND(BT116&gt;=10.5,BT116&lt;=12.5),13,IF(AND(BT116&gt;=13,BT116&lt;=15),14,IF(AND(BT116&gt;=15.5,BT116&lt;=17.5),15,IF(AND(BT116&gt;=18,BT116&lt;=20),16,"Fuera de rango"))))))))))))))))))</f>
        <v>NORMA</v>
      </c>
      <c r="BW116" s="9" t="n">
        <v>-4.5</v>
      </c>
      <c r="BX116" s="10" t="n">
        <f aca="false">18.5- (0.3*H116)</f>
        <v>16.1</v>
      </c>
      <c r="BY116" s="10" t="n">
        <f aca="false">(BW116)-(BX116)</f>
        <v>-20.6</v>
      </c>
      <c r="BZ116" s="10" t="str">
        <f aca="false">IF(BY116="","",IF(BY116&lt;-27.5,"De -30 a -28",IF(BY116&lt;-25,"De -27,5 a -25,5",IF(BY116&lt;-22.5,"De -25 a -23",IF(BY116&lt;-20,"De -22,5 a -20,5",IF(BY116&lt;-17.5,"De -20 a -18",IF(BY116&lt;-15,"De -17,5 a -15,5",IF(BY116&lt;-12.5,"De -15 a -13",IF(BY116&lt;-10,"De -12,5 a -10,5",IF(BY116&lt;-7.5,"De -10 a -8",IF(BY116&lt;-5,"De -7,5 a -5,5",IF(BY116&lt;-2.5,"De -5 a -3",IF(BY116&lt;0,"De -2,5 a -0,5",IF(BY116&lt;2.5,"De 0 a 2",IF(BY116&lt;5,"De 2,5 a 4,5",IF(BY116&lt;7.5,"De 5 a 7",IF(BY116&lt;10,"De 7,5 a 9,5",IF(BY116&lt;12.5,"De 10 a 12",IF(BY116&lt;15,"De 12,5 a 14,5",IF(BY116&lt;17.5,"De 15 a 17",IF(BY116&lt;20,"De 17,5 a 19,5",IF(BY116&lt;22.5,"De 20 a 22",IF(BY116&lt;25,"De 22,5 a 24,5",IF(BY116&lt;27.5,"De 25 a 27","De 27,5 a 30"))))))))))))))))))))))))</f>
        <v>De -22,5 a -20,5</v>
      </c>
      <c r="CA116" s="12" t="n">
        <f aca="false">IF(BY116="","",IF(BY116&lt;=-28,1,IF(BY116&lt;=-25.5,2,IF(BY116&lt;=-23,3,IF(BY116&lt;=-20.5,4,IF(BY116&lt;=-18,5,IF(BY116&lt;=-15.5,6,IF(BY116&lt;=-13,7,IF(BY116&lt;=-10.5,8,IF(BY116&lt;=-8,9,IF(BY116&lt;=-5.5,10,IF(BY116&lt;=-3,11,IF(BY116&lt;=-0.5,12,IF(BY116&lt;=2,13,IF(BY116&lt;=4.5,14,IF(BY116&lt;=7,15,IF(BY116&lt;=9.5,16,IF(BY116&lt;=12,17,IF(BY116&lt;=14.5,18,IF(BY116&lt;=17,19,IF(BY116&lt;=19.5,20,IF(BY116&lt;=22,21,IF(BY116&lt;=24.5,22,IF(BY116&lt;=27,23,IF(BY116&lt;=30,24,"Fuera de rango")))))))))))))))))))))))))</f>
        <v>4</v>
      </c>
      <c r="CB116" s="9" t="n">
        <v>-4.5</v>
      </c>
      <c r="CC116" s="10" t="n">
        <f aca="false">18.5- (0.3*H116)</f>
        <v>16.1</v>
      </c>
      <c r="CD116" s="10" t="n">
        <f aca="false">(CB116)-(CC116)</f>
        <v>-20.6</v>
      </c>
      <c r="CE116" s="10" t="str">
        <f aca="false">IF(CD116="","",IF(CD116&lt;-27.5,"De -30 a -28",IF(CD116&lt;-25,"De -27,5 a -25,5",IF(CD116&lt;-22.5,"De -25 a -23",IF(CD116&lt;-20,"De -22,5 a -20,5",IF(CD116&lt;-17.5,"De -20 a -18",IF(CD116&lt;-15,"De -17,5 a -15,5",IF(CD116&lt;-12.5,"De -15 a -13",IF(CD116&lt;-10,"De -12,5 a -10,5",IF(CD116&lt;-7.5,"De -10 a -8",IF(CD116&lt;-5,"De -7,5 a -5,5",IF(CD116&lt;-2.5,"De -5 a -3",IF(CD116&lt;0,"De -2,5 a -0,5",IF(CD116&lt;=2,"De 0 a 2",IF(CD116&lt;=4.5,"De 2,5 a 4,5",IF(CD116&lt;=7,"De 5 a 7",IF(CD116&lt;=9.5,"De 7,5 a 9,5",IF(CD116&lt;=12,"De 10 a 12",IF(CD116&lt;=14.5,"De 12,5 a 14,5",IF(CD116&lt;=17,"De 15 a 17",IF(CD116&lt;=19.5,"De 17,5 a 19,5",IF(CD116&lt;=22,"De 20 a 22",IF(CD116&lt;=24.5,"De 22,5 a 24,5",IF(CD116&lt;=27,"De 25 a 27","De 27,5 a 30"))))))))))))))))))))))))</f>
        <v>De -22,5 a -20,5</v>
      </c>
      <c r="CF116" s="12" t="n">
        <f aca="false">IF(CD116="","",IF(CD116&lt;-27.5,1,IF(CD116&lt;-25,2,IF(CD116&lt;-22.5,3,IF(CD116&lt;-20,4,IF(CD116&lt;-17.5,5,IF(CD116&lt;-15,6,IF(CD116&lt;-12.5,7,IF(CD116&lt;-10,8,IF(CD116&lt;-7.5,9,IF(CD116&lt;-5,10,IF(CD116&lt;-2.5,11,IF(CD116&lt;0,12,IF(CD116&lt;2.5,13,IF(CD116&lt;5,14,IF(CD116&lt;7.5,15,IF(CD116&lt;10,16,IF(CD116&lt;12.5,17,IF(CD116&lt;15,18,IF(CD116&lt;17.5,19,IF(CD116&lt;20,20,IF(CD116&lt;22.5,21,IF(CD116&lt;25,22,IF(CD116&lt;27.5,23,24))))))))))))))))))))))))</f>
        <v>4</v>
      </c>
      <c r="CG116" s="9" t="n">
        <v>-2.75</v>
      </c>
      <c r="CH116" s="10" t="str">
        <f aca="false">IF(CG116="","",IF(AND(CG116&gt;=-10,CG116&lt;=-9.5),"-10 a -9,5",IF(AND(CG116&gt;-9.5,CG116&lt;=-8.5),"-9 a -8,5",IF(AND(CG116&gt;-8.5,CG116&lt;=-7.5),"-8 a -7,5",IF(AND(CG116&gt;-7.5,CG116&lt;=-6.5),"-7 a -6,5",IF(AND(CG116&gt;-6.5,CG116&lt;=-5.5),"-6 a -5,5",IF(AND(CG116&gt;-5.5,CG116&lt;=-4.5),"-5 a -4,5",IF(AND(CG116&gt;-4.5,CG116&lt;=-3.5),"-4 a -3,5",IF(AND(CG116&gt;-3.5,CG116&lt;=-2.5),"-3 a -2,5",IF(CG116=-2.25,"-2,25",IF(AND(CG116&gt;-2.5,CG116&lt;=-1.5),"-2 a -1,5",IF(AND(CG116&gt;-1.5,CG116&lt;=-0.5),"-1 a -0,5",IF(AND(CG116&gt;-0.5,CG116&lt;=0.5),"0 a 0,5",IF(AND(CG116&gt;0.5,CG116&lt;=1.5),"1 a 1,5",IF(AND(CG116&gt;1.5,CG116&lt;=2.5),"2 a 2,5",IF(AND(CG116&gt;2.5,CG116&lt;=3.5),"3 a 3,5",IF(AND(CG116&gt;3.5,CG116&lt;=4.5),"4 a 4,5",IF(AND(CG116&gt;4.5,CG116&lt;=5.5),"5 a 5,5",IF(AND(CG116&gt;5.5,CG116&lt;=6.5),"6 a 6,5",IF(AND(CG116&gt;6.5,CG116&lt;=7.5),"7 a 7,5",IF(AND(CG116&gt;7.5,CG116&lt;=8.5),"8 a 8,5",IF(AND(CG116&gt;8.5,CG116&lt;=9.5),"9 a 9,5",IF(CG116&gt;=10,"10","Fuera de rango")))))))))))))))))))))))</f>
        <v>-3 a -2,5</v>
      </c>
      <c r="CI116" s="11" t="n">
        <f aca="false">IF(CG116="","",IF(CG116=-2.25,"NORMA",IF(CG116&lt;=-9.5,1,IF(CG116&lt;=-8.5,2,IF(CG116&lt;=-7.5,3,IF(CG116&lt;=-6.5,4,IF(CG116&lt;=-5.5,5,IF(CG116&lt;=-4.5,6,IF(CG116&lt;=-3.5,7,IF(CG116&lt;=-2.5,8,IF(CG116&lt;=-1.5,9,IF(CG116&lt;=-0.5,10,IF(CG116&lt;=0.5,11,IF(CG116&lt;=1.5,12,IF(CG116&lt;=2.5,13,IF(CG116&lt;=3.5,14,IF(CG116&lt;=4.5,15,IF(CG116&lt;=5.5,16,IF(CG116&lt;=6.5,17,IF(CG116&lt;=7.5,18,IF(CG116&lt;=8.5,19,IF(CG116&lt;=9.5,20,IF(CG116=10,21,"Fuera de rango")))))))))))))))))))))))</f>
        <v>8</v>
      </c>
      <c r="CJ116" s="9" t="n">
        <v>3.5</v>
      </c>
      <c r="CK116" s="10" t="str">
        <f aca="false">IF(CJ116="","",IF(AND(CJ116&gt;=-6,CJ116&lt;=-5.5),"-6 a -5,5",IF(AND(CJ116&gt;-5.5,CJ116&lt;=-4.5),"-5 a -4,5",IF(AND(CJ116&gt;-4.5,CJ116&lt;=-3.5),"-4 a -3,5",IF(AND(CJ116&gt;-3.5,CJ116&lt;=-2.5),"-3 a -2,5",IF(AND(CJ116&gt;-2.5,CJ116&lt;=-1.5),"-2 a -1,5",IF(AND(CJ116&gt;-1.5,CJ116&lt;=-0.5),"-1 a -0,5",IF(AND(CJ116&gt;-0.5,CJ116&lt;=0.5),"0 a 0,5",IF(AND(CJ116&gt;0.5,CJ116&lt;=1.5),"1 a 1,5",IF(AND(CJ116&gt;1.5,CJ116&lt;2.5),"2",IF(AND(CJ116&gt;=2.5,CJ116&lt;=3),"2,5 a 3",IF(AND(CJ116&gt;3,CJ116&lt;=4),"3,5 a 4",IF(AND(CJ116&gt;4,CJ116&lt;=5),"4,5 a 5",IF(AND(CJ116&gt;5,CJ116&lt;=6),"5,5 a 6",IF(AND(CJ116&gt;6,CJ116&lt;=7),"6,5 a 7",IF(AND(CJ116&gt;7,CJ116&lt;=8),"7,5 a 8",IF(AND(CJ116&gt;8,CJ116&lt;=9.5),"8,5 a 9,5",IF(CJ116=10,"10","Fuera de rango"))))))))))))))))))</f>
        <v>3,5 a 4</v>
      </c>
      <c r="CL116" s="11" t="n">
        <f aca="false">IF(CK116="","",IF(OR(CK116="-6 a -5,5",CK116="-6 - -5,5"),1,IF(OR(CK116="-5 a -4,5",CK116="-5 - -4,5"),2,IF(OR(CK116="-4 a -3,5",CK116="-4 - -3,5"),3,IF(OR(CK116="-3 a -2,5",CK116="-3 - -2,5"),4,IF(OR(CK116="-2 a -1,5",CK116="-2 - -1,5"),5,IF(OR(CK116="-1 a -0,5",CK116="-1 - -0,5"),6,IF(OR(CK116="0 a 0,5",CK116="0 - 0,5"),7,IF(OR(CK116="1 a 1,5",CK116="1 - 1,5"),8,IF(CK116="2","NORMA",IF(OR(CK116="2,5 a 3",CK116="2,5 - 3"),9,IF(OR(CK116="3,5 a 4",CK116="3,5 - 4"),10,IF(OR(CK116="4,5 a 5",CK116="4,5 - 5"),11,IF(OR(CK116="5,5 a 6",CK116="5,5 - 6"),12,IF(OR(CK116="6,5 a 7",CK116="6,5 - 7"),13,IF(OR(CK116="7,5 a 8",CK116="7,5 - 8"),14,IF(OR(CK116="8,5 a 9",CK116="8,5 - 9,5",CK116="9 a 9,5"),15,IF(CK116="10",15,IF(OR(CK116="0,5 a 1",CK116="0,5 - 1"),7,"Fuera de rango")))))))))))))))))))</f>
        <v>10</v>
      </c>
      <c r="CM116" s="10" t="n">
        <v>0</v>
      </c>
      <c r="CN116" s="10" t="str">
        <f aca="false">IF(CM116=0,"0", " ")</f>
        <v>0</v>
      </c>
      <c r="CO116" s="10" t="str">
        <f aca="false">IF(CM116&gt;0,"EME"," ")</f>
        <v> </v>
      </c>
      <c r="CP116" s="10" t="n">
        <v>0</v>
      </c>
      <c r="CQ116" s="10" t="str">
        <f aca="false">IF(CP116&gt;0,"0", " ")</f>
        <v> </v>
      </c>
      <c r="CR116" s="10" t="str">
        <f aca="false">IF(CP116&gt;0,"EME"," ")</f>
        <v> </v>
      </c>
      <c r="CS116" s="9" t="n">
        <v>0</v>
      </c>
      <c r="CT116" s="10" t="str">
        <f aca="false">IF(CS116&gt;0,"1", " ")</f>
        <v> </v>
      </c>
      <c r="CU116" s="10" t="str">
        <f aca="false">IF(CS116&gt;0,"HIP"," ")</f>
        <v> </v>
      </c>
      <c r="CV116" s="9" t="n">
        <v>0</v>
      </c>
      <c r="CW116" s="10" t="str">
        <f aca="false">IF(CV116&gt;0,"1", " ")</f>
        <v> </v>
      </c>
      <c r="CX116" s="10" t="str">
        <f aca="false">IF(CV116&gt;0,"HIP"," ")</f>
        <v> </v>
      </c>
      <c r="CY116" s="9" t="n">
        <v>-1.25</v>
      </c>
      <c r="CZ116" s="11" t="str">
        <f aca="false">IF(CY116&lt;0,"2"," ")</f>
        <v>2</v>
      </c>
      <c r="DA116" s="11" t="str">
        <f aca="false">IF(CY116&lt;0,"MIO"," ")</f>
        <v>MIO</v>
      </c>
      <c r="DB116" s="9" t="n">
        <v>-1.5</v>
      </c>
      <c r="DC116" s="11" t="str">
        <f aca="false">IF(DB116&lt;0,"2"," ")</f>
        <v>2</v>
      </c>
      <c r="DD116" s="11" t="str">
        <f aca="false">IF(DB116&lt;0,"MIO"," ")</f>
        <v>MIO</v>
      </c>
      <c r="DE116" s="9" t="n">
        <v>0</v>
      </c>
      <c r="DF116" s="11" t="str">
        <f aca="false">IF(DE116&lt;0,"3"," ")</f>
        <v> </v>
      </c>
      <c r="DG116" s="11" t="str">
        <f aca="false">IF(DE116&lt;0,"AST"," ")</f>
        <v> </v>
      </c>
      <c r="DH116" s="9" t="n">
        <v>-2</v>
      </c>
      <c r="DI116" s="11" t="str">
        <f aca="false">IF(DH116&lt;0,"3"," ")</f>
        <v>3</v>
      </c>
      <c r="DJ116" s="11" t="str">
        <f aca="false">IF(DH116&lt;0,"AST"," ")</f>
        <v>AST</v>
      </c>
      <c r="DK116" s="9" t="n">
        <v>0</v>
      </c>
      <c r="DL116" s="10" t="str">
        <f aca="false">IF(DK116&gt;0,"4"," ")</f>
        <v> </v>
      </c>
      <c r="DM116" s="10" t="str">
        <f aca="false">IF(DK116&gt;0,"PRE"," ")</f>
        <v> </v>
      </c>
      <c r="DN116" s="9" t="n">
        <v>0</v>
      </c>
      <c r="DO116" s="10" t="str">
        <f aca="false">IF(DN116&gt;0,"4"," ")</f>
        <v> </v>
      </c>
      <c r="DP116" s="10" t="str">
        <f aca="false">IF(DN116&gt;0,"PRE"," ")</f>
        <v> </v>
      </c>
      <c r="DQ116" s="12" t="n">
        <v>1</v>
      </c>
      <c r="DR116" s="12" t="n">
        <v>2</v>
      </c>
      <c r="DS116" s="12" t="str">
        <f aca="false">CONCATENATE(CO116,CU116,DA116,DG116,DM116)</f>
        <v>  MIO  </v>
      </c>
      <c r="DT116" s="10" t="str">
        <f aca="false" t="array" ref="DT116">_xlfn.IFS(DS116="EME    ","0", DS116=" HIP   ","1", DS116="  MIO  ","2", DS116="   AST ","3", DS116="    PRE","4", DS116="EME   PRE","5", DS116=" HIP  PRE","6", DS116=" HIP AST ","7", DS116="  MIO PRE","8", DS116="  MIOAST ","9", DS116="   ASTPRE","10",DS116=" HIP ASTPRE","11", DS116="  MIOASTPRE","12", DS116="     ","0")</f>
        <v>2</v>
      </c>
      <c r="DU116" s="1" t="s">
        <v>154</v>
      </c>
      <c r="DV116" s="1" t="str">
        <f aca="false" t="array" ref="DV116">_xlfn.IFS(DU116="SI","2", DU116="NO","1")</f>
        <v>1</v>
      </c>
      <c r="DW116" s="10" t="n">
        <v>0</v>
      </c>
      <c r="DX116" s="11" t="str">
        <f aca="false">IF(DW116=0,"1","2")</f>
        <v>1</v>
      </c>
      <c r="DY116" s="11" t="str">
        <f aca="false" t="array" ref="DY116">_xlfn.IFS(DW116=0,"0", DW116=0.25, "1", DW116=0.5,"2", DW116=0.75,"3", DW116=1,"4",DW116=1.25,"5", DW116=1.5,"6", DW116=1.75,"7", DW116=2,"8")</f>
        <v>0</v>
      </c>
      <c r="DZ116" s="10" t="n">
        <v>0</v>
      </c>
      <c r="EA116" s="11" t="str">
        <f aca="false">IF(DZ116=0,"1","2")</f>
        <v>1</v>
      </c>
      <c r="EB116" s="11" t="str">
        <f aca="false" t="array" ref="EB116">_xlfn.IFS(DZ116=0,"0", DZ116=0.25, "1", DZ116=0.5,"2", DZ116=0.75,"3", DZ116=1,"4",DZ116=1.25,"5", DZ116=1.5,"6", DZ116=1.75,"7", DZ116=2,"8")</f>
        <v>0</v>
      </c>
      <c r="EC116" s="10" t="n">
        <v>-1.25</v>
      </c>
      <c r="ED116" s="10" t="str">
        <f aca="false">IF(EC116=0,"1","2")</f>
        <v>2</v>
      </c>
      <c r="EE116" s="11" t="str">
        <f aca="false" t="array" ref="EE116">_xlfn.IFS(EC116=0,"0", EC116=-0.25, "1", EC116=-0.5,"2", EC116=-0.75,"3", EC116=-1,"4",EC116=-1.25,"5", EC116=-1.5,"6", EC116=-1.75,"7", EC116=-2,"8", EC116=-2.25,"9",EC116=-2.5,"10", EC116=-2.75,"11", EC116=-3,"12", EC116=-3.25,"13", EC116=-3.5,"14", EC116=-3.75,"15",EC116=-4,"16")</f>
        <v>5</v>
      </c>
      <c r="EF116" s="10" t="n">
        <v>-0.75</v>
      </c>
      <c r="EG116" s="10" t="str">
        <f aca="false">IF(EF116=0,"1","2")</f>
        <v>2</v>
      </c>
      <c r="EH116" s="11" t="str">
        <f aca="false" t="array" ref="EH116">_xlfn.IFS(EF116=0,"0", EF116=-0.25, "1", EF116=-0.5,"2", EF116=-0.75,"3", EF116=-1,"4",EF116=-1.25,"5", EF116=-1.5,"6", EF116=-1.75,"7", EF116=-2,"8", EF116=-2.25,"9",EF116=-2.5,"10", EF116=-2.75,"11", EF116=-3,"12", EF116=-3.25,"13", EF116=-3.5,"14", EF116=-3.75,"15",EF116=-4,"16")</f>
        <v>3</v>
      </c>
      <c r="EI116" s="10" t="n">
        <v>0</v>
      </c>
      <c r="EJ116" s="11" t="str">
        <f aca="false">IF(EI116=0,"1","2")</f>
        <v>1</v>
      </c>
      <c r="EK116" s="11" t="str">
        <f aca="false" t="array" ref="EK116">_xlfn.IFS(EI116=0,"0", EI116=-0.25, "1", EI116=-0.5,"2", EI116=-0.75,"3", EI116=-1,"4",EI116=-1.25,"5", EI116=-1.5,"6", EI116=-1.75,"7", EI116=-2,"8", EI116=-2.25,"9", EI116=-2.25,"9",EI116=-2.5,"10", EI116=-2.75,"11", EI116=-3,"12", EI116=-3.25,"13", EI116=-3.5,"14", EI116=-3.75,"15",EI116=-4,"16", EI116=0.25, "17", EI116=0.5, "18")</f>
        <v>0</v>
      </c>
      <c r="EL116" s="10" t="n">
        <v>0.5</v>
      </c>
      <c r="EM116" s="11" t="str">
        <f aca="false">IF(EL116=0,"1","2")</f>
        <v>2</v>
      </c>
      <c r="EN116" s="11" t="str">
        <f aca="false" t="array" ref="EN116">_xlfn.IFS(EL116=0.25,"17",EL116=0.5,"18", EL116=0,"0", EL116=-0.25, "1", EL116=-0.5,"2", EL116=-0.75,"3", EL116=-1,"4",EL116=-1.25,"5", EL116=-1.5,"6", EL116=-1.75,"7", EL116=-2,"8",EL116= -2.25,"9",EL116=-2.5,"10",EL116= -2.75,"11",EL116= -3,"12",EL116= -3.25,"13",EL116= -3.5,"14",EL116= -3.75,"15",EL116=-4,"16")</f>
        <v>18</v>
      </c>
      <c r="EO116" s="10" t="n">
        <v>0</v>
      </c>
      <c r="EP116" s="11" t="str">
        <f aca="false">IF(EO116=0,"1","2")</f>
        <v>1</v>
      </c>
      <c r="EQ116" s="11" t="str">
        <f aca="false" t="array" ref="EQ116">_xlfn.IFS(EO116=0,"0", EO116=0.25, "1", EO116=0.5,"2", EO116=0.75,"3", EO116=1,"4",EO116=1.25,"5", EO116=1.5,"6", EO116=1.75,"7", EO116=2,"8", EO116=2.25,"9", EO116=2.25,"9",EO116=2.5,"10", EO116=2.75,"11", EO116=3,"12", EO116=3.25,"13", EO116=3.5,"14", EO116=3.75,"15",EO116=4,"16", EO116=-0.25, "17", bq=-0.5, "18")</f>
        <v>0</v>
      </c>
      <c r="ER116" s="10" t="n">
        <v>0</v>
      </c>
      <c r="ES116" s="11" t="str">
        <f aca="false">IF(ER116=0,"1","2")</f>
        <v>1</v>
      </c>
      <c r="ET116" s="11" t="str">
        <f aca="false" t="array" ref="ET116">_xlfn.IFS(ER116=0,"0", ER116=0.25, "1", ER116=0.5,"2", ER116=0.75,"3", ER116=1,"4",ER116=1.25,"5", ER116=1.5,"6", ER116=1.75,"7", ER116=2,"8", ER116=2.25,"9", ER116=2.25,"9",ER116=2.5,"10", ER116=2.75,"11", ER116=3,"12", ER116=3.25,"13", ER116=3.5,"14", ER116=3.75,"15",ER116=4,"16", ER116=-0.25, "17", bq=-0.5, "18")</f>
        <v>0</v>
      </c>
      <c r="EU116" s="13" t="n">
        <v>6</v>
      </c>
      <c r="EV116" s="14" t="str">
        <f aca="false">VLOOKUP(EU116,LEYENDA!$G$2:$H$8,2,TRUE())</f>
        <v>6-12</v>
      </c>
      <c r="EW116" s="14" t="str">
        <f aca="false" t="array" ref="EW116">_xlfn.IFS(EV116="0-5","1", EV116="6-12","2", EV116="13-18","3", EV116="19-24","4", EV116="25-36","5", EV116="37-48","6", EV116="49-60","7")</f>
        <v>2</v>
      </c>
    </row>
    <row r="117" customFormat="false" ht="13.5" hidden="false" customHeight="false" outlineLevel="0" collapsed="false">
      <c r="A117" s="1" t="n">
        <v>48</v>
      </c>
      <c r="B117" s="32" t="n">
        <v>4</v>
      </c>
      <c r="C117" s="33" t="n">
        <v>38682</v>
      </c>
      <c r="D117" s="6"/>
      <c r="E117" s="5" t="str">
        <f aca="false">VLOOKUP(A117,'286'!$A$3:$J$600,10,FALSE())</f>
        <v>VALENCIA GÓMEZ, ANDREA</v>
      </c>
      <c r="F117" s="4" t="str">
        <f aca="false">VLOOKUP(A117,'286'!$A$3:$I$1768,3,FALSE())</f>
        <v>VAGOAN</v>
      </c>
      <c r="G117" s="6" t="n">
        <f aca="false">VLOOKUP(A117,'286'!$A$3:$I$1768,4,FALSE())</f>
        <v>35490</v>
      </c>
      <c r="H117" s="7" t="n">
        <f aca="false">YEAR(C117)-YEAR(G117)</f>
        <v>8</v>
      </c>
      <c r="I117" s="1" t="str">
        <f aca="false">VLOOKUP(H117,LEYENDA!$C$2:$D$6,2,TRUE())</f>
        <v>0-12</v>
      </c>
      <c r="J117" s="5" t="str">
        <f aca="false">VLOOKUP(A117,'286'!$A$3:$I$1768,7,FALSE())</f>
        <v>M</v>
      </c>
      <c r="K117" s="8" t="str">
        <f aca="false">VLOOKUP(A117,'286'!$A$3:$I$1768,2,FALSE())</f>
        <v>OD</v>
      </c>
      <c r="L117" s="4" t="str">
        <f aca="false">VLOOKUP(A117,'286'!$A$3:$I$1768,8,FALSE())</f>
        <v>D</v>
      </c>
      <c r="M117" s="4" t="str">
        <f aca="false">VLOOKUP(A117,'286'!$A$3:$I$1768,9,FALSE())</f>
        <v>D</v>
      </c>
      <c r="N117" s="8" t="str">
        <f aca="false">IF(R117=O117, "MISMA","CONTRARIA")</f>
        <v>MISMA</v>
      </c>
      <c r="O117" s="8" t="str">
        <f aca="false" t="array" ref="O117">_xlfn.IFS(L117="D","1", L117="I","2")</f>
        <v>1</v>
      </c>
      <c r="P117" s="8" t="str">
        <f aca="false" t="array" ref="P117">_xlfn.IFS(K117="OD","1", K117="OI","2")</f>
        <v>1</v>
      </c>
      <c r="Q117" s="1" t="str">
        <f aca="false" t="array" ref="Q117">_xlfn.IFS(J117="M","1", J117="H","2")</f>
        <v>1</v>
      </c>
      <c r="R117" s="8" t="str">
        <f aca="false" t="array" ref="R117">_xlfn.IFS(M117="D","1", M117="I","2")</f>
        <v>1</v>
      </c>
      <c r="S117" s="1" t="str">
        <f aca="false" t="array" ref="S117">_xlfn.IFS(N117="CONTRARIA", "1",N117= "MISMA","2")</f>
        <v>2</v>
      </c>
      <c r="T117" s="1" t="str">
        <f aca="false" t="array" ref="T117">_xlfn.IFS(I117="0-12","1", I117="13-24","2", I117="25-40","3", I117="41-60","4", I117="61-100","5")</f>
        <v>1</v>
      </c>
      <c r="U117" s="9" t="n">
        <v>-1</v>
      </c>
      <c r="V117" s="11" t="str">
        <f aca="false">IF(U117="","",IF(AND(U117&gt;=-9,U117&lt;=-6.5),"-9 a -6,5",IF(AND(U117&gt;=-6,U117&lt;=-3.5),"-6 a -3,5",IF(AND(U117&gt;=-3,U117&lt;=-1),"-3 a -1",IF(U117=-0.5,"-0,5",IF(AND(U117&gt;=0,U117&lt;=2.5),"0 a 2,5",IF(AND(U117&gt;=3,U117&lt;=5.5),"3 a 5,5",IF(AND(U117&gt;=6,U117&lt;=8.5),"6 a 8,5",IF(AND(U117&gt;=9,U117&lt;=20),"9 a 20","Fuera de rango")))))))))</f>
        <v>-3 a -1</v>
      </c>
      <c r="W117" s="11" t="n">
        <f aca="false">IF(V117="","",IF(V117="-9 a -6,5",2,IF(V117="-6 a -3,5",3,IF(V117="-3 a -1",4,IF(V117="-0,5","NORMA",IF(V117="0 a 2,5",5,IF(V117="3 a 5,5",6,IF(V117="6 a 8,5",7,IF(V117="9 a 20",8,"Fuera de rango")))))))))</f>
        <v>4</v>
      </c>
      <c r="X117" s="9" t="n">
        <v>0</v>
      </c>
      <c r="Y117" s="10" t="str">
        <f aca="false">IF(X117="","",IF(AND(X117&gt;=0,X117&lt;=4),"0 a 4",IF(AND(X117&gt;=4.5,X117&lt;=8.5),"4,5 a 8,5",IF(X117=9,"9",IF(AND(X117&gt;=9.5,X117&lt;=13),"9,5 a 13",IF(AND(X117&gt;=13.5,X117&lt;=20),"13,5 a 20",IF(AND(X117&gt;=20.5,X117&lt;=35),"20,5 a 35","Fuera de rango")))))))</f>
        <v>0 a 4</v>
      </c>
      <c r="Z117" s="11" t="n">
        <f aca="false">IF(Y117="","",IF(Y117="0 a 4",1,IF(Y117="4,5 a 8,5",2,IF(Y117="9","NORMA",IF(Y117="9,5 a 13",3,IF(Y117="13,5 a 20",4,IF(Y117="20,5 a 35",5,"Fuera de rango")))))))</f>
        <v>1</v>
      </c>
      <c r="AA117" s="9" t="n">
        <v>8</v>
      </c>
      <c r="AB117" s="10" t="str">
        <f aca="false">IF(AA117="","",IF(AND(AA117&gt;=0,AA117&lt;=9),"0 a 9",IF(AND(AA117&gt;=9.5,AA117&lt;=18.5),"9,5 a 18,5",IF(AA117=19,"19",IF(AND(AA117&gt;=19.5,AA117&lt;=28),"19,5 a 28",IF(AND(AA117&gt;=28.5,AA117&lt;=40),"28,5 a 40","Fuera de rango"))))))</f>
        <v>0 a 9</v>
      </c>
      <c r="AC117" s="11" t="n">
        <f aca="false" t="array" ref="AC117">_xlfn.IFS(AB117="","",AB117="0 a 9",1,AB117="9,5 a 18,5",2,AB117="19","NORMA",AB117="19,5 a 28",3,AB117="28,5 a 40",4,TRUE(),"Fuera de rango")</f>
        <v>1</v>
      </c>
      <c r="AD117" s="9" t="n">
        <v>-2</v>
      </c>
      <c r="AE117" s="10" t="str">
        <f aca="false">IF(AD117="","",IF(AND(AD117&gt;=-10,AD117&lt;=0),"De -10 a 0",IF(AND(AD117&gt;=0.5,AD117&lt;=9.5),"0,5 a 9,5",IF(AD117=10,"10",IF(AND(AD117&gt;=10.5,AD117&lt;=20),"10,5 a 20",IF(AND(AD117&gt;=20.5,AD117&lt;=40),"20,5 a 40","Fuera de rango"))))))</f>
        <v>De -10 a 0</v>
      </c>
      <c r="AF117" s="12" t="n">
        <f aca="false">IF(AD117="","",IF(AND(AD117&gt;=-10,AD117&lt;=0),1,IF(AND(AD117&gt;=0.5,AD117&lt;=9.5),2,IF(AD117=10,"NORMA",IF(AND(AD117&gt;=10.5,AD117&lt;=20),3,IF(AND(AD117&gt;=20.5,AD117&lt;=40),4,""))))))</f>
        <v>1</v>
      </c>
      <c r="AG117" s="9" t="n">
        <v>7</v>
      </c>
      <c r="AH117" s="10" t="str">
        <f aca="false">IF(AG117="","",IF(AND(AG117&gt;=0,AG117&lt;=4),"0 a 4",IF(AND(AG117&gt;=4.5,AG117&lt;=8.5),"4,5 a 8,5",IF(AG117=9,"9",IF(AND(AG117&gt;=9.5,AG117&lt;=13),"9,5 a 13",IF(AND(AG117&gt;=13.5,AG117&lt;=25),"13,5 a 25","Fuera de rango"))))))</f>
        <v>4,5 a 8,5</v>
      </c>
      <c r="AI117" s="11" t="n">
        <f aca="false">IF(AH117="","",IF(AH117="0 a 4",1,IF(AH117="4,5 a 8,5",2,IF(AH117="9","NORMA",IF(AH117="9,5 a 13",3,IF(AH117="13,5 a 25",4,""))))))</f>
        <v>2</v>
      </c>
      <c r="AJ117" s="9" t="n">
        <v>4</v>
      </c>
      <c r="AK117" s="10" t="str">
        <f aca="false">IF(AJ117="","",IF(AND(AJ117&gt;=-15,AJ117&lt;=-10.5),"-15 a -10,5",IF(AND(AJ117&gt;=-10,AJ117&lt;=-4),"-10 a -4",IF(AND(AJ117&gt;=-4.5,AJ117&lt;=0),"-4,5 a 0",IF(AND(AJ117&gt;=0.5,AJ117&lt;=4.5),"0,5 a 4,5",IF(AJ117=5,"5",IF(AND(AJ117&gt;=5.5,AJ117&lt;=10),"5,5 a 10",IF(AND(AJ117&gt;=10.5,AJ117&lt;=20),"10,5 a 20","Fuera de rango"))))))))</f>
        <v>0,5 a 4,5</v>
      </c>
      <c r="AL117" s="11" t="n">
        <f aca="false">IF(AK117="","",IF(AK117="-15 a -10,5",1,IF(AK117="-10 a -4",2,IF(AK117="-4,5 a 0",3,IF(AK117="0,5 a 4,5",4,IF(AK117="5","NORMA",IF(AK117="5,5 a 10",5,IF(AK117="10,5 a 20",6,"Error"))))))))</f>
        <v>4</v>
      </c>
      <c r="AM117" s="9" t="n">
        <v>2</v>
      </c>
      <c r="AN117" s="10" t="str">
        <f aca="false">IF(AM117="","",IF(AND(AM117&gt;=-7.5,AM117&lt;=-5.5),"-7,5 a -5,5",IF(AND(AM117&gt;=-5,AM117&lt;=-3),"-5 a -3",IF(AND(AM117&gt;=-2.5,AM117&lt;=-0.5),"-2,5 a -0,5",IF(AM117=0,"0,00",IF(AND(AM117&gt;=0.5,AM117&lt;=2.5),"0,5 a 2,5",IF(AND(AM117&gt;=3,AM117&lt;=5),"3 a 5",IF(AND(AM117&gt;=5.5,AM117&lt;=7.5),"5,5 a 7,5",IF(AND(AM117&gt;=8,AM117&lt;=10),"8 a 10","Fuera de rango")))))))))</f>
        <v>0,5 a 2,5</v>
      </c>
      <c r="AO117" s="11" t="n">
        <f aca="false">IF(AN117="","",IF(AN117="-7,5 a -5,5",1,IF(AN117="-5 a -3",2,IF(AN117="-2,5 a -0,5",3,IF(AN117="0,00","NORMA",IF(AN117="0,5 a 2,5",4,IF(AN117="3 a 5",5,IF(AN117="5,5 a 7,5",6,IF(AN117="8 a 10",7,"Error")))))))))</f>
        <v>4</v>
      </c>
      <c r="AP117" s="9" t="n">
        <v>-2</v>
      </c>
      <c r="AQ117" s="10" t="str">
        <f aca="false">IF(AP117="","",IF(AND(AP117&gt;=-20,AP117&lt;=-9.5),"-20 a -9,5",IF(AND(AP117&gt;=-9,AP117&lt;=-6.5),"-9 a -6,5",IF(AP117=-6,"-6",IF(AND(AP117&gt;=-5.5,AP117&lt;=-3),"-5,5 a -3",IF(AND(AP117&gt;=-2.5,AP117&lt;=0),"-2,5 a 0",IF(AND(AP117&gt;=0.5,AP117&lt;=3),"0,5 a 3",IF(AND(AP117&gt;=3.5,AP117&lt;=6),"3,5 a 6",IF(AND(AP117&gt;=6.5,AP117&lt;=9),"6,5 a 9",IF(AND(AP117&gt;=9.5,AP117&lt;=20),"9,5 a 20","Fuera de rango"))))))))))</f>
        <v>-2,5 a 0</v>
      </c>
      <c r="AR117" s="11" t="n">
        <f aca="false">IF(AQ117="","",IF(AQ117="-20 a -9,5",1,IF(AQ117="-9 a -6,5",2,IF(AQ117="-6","NORMA",IF(AQ117="-5,5 a -3",3,IF(AQ117="-2,5 a 0",4,IF(AQ117="0,5 a 3",5,IF(AQ117="3,5 a 6",6,IF(AQ117="6,5 a 9",7,IF(AQ117="9,5 a 20",8,""))))))))))</f>
        <v>4</v>
      </c>
      <c r="AS117" s="9" t="n">
        <v>-4</v>
      </c>
      <c r="AT117" s="10" t="str">
        <f aca="false">IF(AS117="","",IF(AND(AS117&gt;=-16,AS117&lt;=-14),"-16 a -14",IF(AND(AS117&gt;=-13.5,AS117&lt;=-11.5),"-13,5 a -11,5",IF(AND(AS117&gt;=-11,AS117&lt;=-9),"-11 a -9",IF(AND(AS117&gt;=-8.5,AS117&lt;=-6.5),"-8,5 a -6,5",IF(AND(AS117&gt;=-6,AS117&lt;=-4),"-6 a -4",IF(AND(AS117&gt;=-3.5,AS117&lt;=-1.5),"-3,5 a -1,5",IF(AND(AS117&gt;=-1,AS117&lt;=1),"-1 a 1",IF(AND(AS117&gt;=1.5,AS117&lt;=3.5),"1,5 a 3,5",IF(AND(AS117&gt;=4,AS117&lt;=6),"4 a 6",IF(AND(AS117&gt;=6.5,AS117&lt;=8.5),"6,5 a 8,5",IF(AND(AS117&gt;=9,AS117&lt;=11),"9 a 11",IF(AND(AS117&gt;=11.5,AS117&lt;=13.5),"11,5 a 13,5",IF(AND(AS117&gt;=14,AS117&lt;=16),"14 a 16",IF(AND(AS117&gt;=16.5,AS117&lt;=18.5),"16,5 a 18,5",IF(AND(AS117&gt;=19,AS117&lt;=21),"19 a 21","Fuera de rango"))))))))))))))))</f>
        <v>-6 a -4</v>
      </c>
      <c r="AU117" s="11" t="n">
        <f aca="false" t="array" ref="AU117">IF(AT117="","",_xlfn.IFS(AT117="-16 a -14",1,AT117="-13,5 a -11,5",2,AT117="-11 a -9",3,AT117="-8,5 a -6,5",4,AT117="-6 a -4",5,AT117="-3,5 a -1,5",6,AT117="-1 a 1",7,AT117="1,5 a 3,5",8,AT117="4 a 6","NORMA",AT117="6,5 a 8,5",9,AT117="9 a 11",10,AT117="11,5 a 13,5",11,AT117="14 a 16",12,AT117="16,5 a 18,5",13,AT117="19 a 21",14,TRUE(),""))</f>
        <v>5</v>
      </c>
      <c r="AV117" s="9" t="n">
        <v>1.25</v>
      </c>
      <c r="AW117" s="10" t="str">
        <f aca="false">IF(AV117="","",IF(AND(AV117&gt;=-1,AV117&lt;=-0.5),"-1 a -0,5",IF(AND(AV117&gt;-0.5,AV117&lt;=0),"De -0,5 a 0",IF(AND(AV117&gt;=0.25,AV117&lt;=0.75),"0,25 a 0,75",IF(AND(AV117&gt;=1,AV117&lt;=1.5),"1 a 1,5",IF(AND(AV117&gt;=1.75,AV117&lt;=2.25),"1,75 a 2,25",IF(AND(AV117&gt;=2.5,AV117&lt;=3),"2,5 a 3",IF(AND(AV117&gt;=3.25,AV117&lt;=3.75),"3,25 a 3,75","Fuera de rango"))))))))</f>
        <v>1 a 1,5</v>
      </c>
      <c r="AX117" s="11" t="n">
        <f aca="false">IF(AW117="","",IF(OR(AW117="-1 a -0,5",AW117="-1 a -0.5"),1,IF(OR(AW117="De -0,5 a 0",AW117="-0,5 a 0",AW117="De -0.5 a 0"),2,IF(OR(AW117="0,25 a 0,75",AW117="0.25 a 0.75"),"NORMA",IF(OR(AW117="1 a 1,5",AW117="1 a 1.5"),3,IF(OR(AW117="1,75 a 2,25",AW117="1.75 a 2.25"),4,IF(OR(AW117="2,5 a 3",AW117="2.5 a 3"),5,IF(OR(AW117="3,25 a 3,75",AW117="3.25 a 3.75"),6,""))))))))</f>
        <v>3</v>
      </c>
      <c r="AY117" s="9" t="n">
        <v>-7</v>
      </c>
      <c r="AZ117" s="10" t="str">
        <f aca="false">IF(AY117="","",IF(AND(AY117&gt;=-20,AY117&lt;=-9.5),"-20 a -9,5",IF(AND(AY117&gt;=-9,AY117&lt;=-6.5),"-9 a -6,5",IF(AY117=-6,"-6",IF(AND(AY117&gt;=-5.5,AY117&lt;=-3),"-5,5 a -3",IF(AND(AY117&gt;=-2.5,AY117&lt;=0),"-2,5 a 0",IF(AND(AY117&gt;=0.5,AY117&lt;=3),"0,5 a 3",IF(AND(AY117&gt;=3.5,AY117&lt;=6),"3,5 a 6","Fuera de rango"))))))))</f>
        <v>-9 a -6,5</v>
      </c>
      <c r="BA117" s="11" t="n">
        <f aca="false">IF(AZ117="","",IF(AZ117="-20 a -9,5",1,IF(AZ117="-9 a -6,5",2,IF(AZ117="-6","NORMA",IF(AZ117="-5,5 a -3",3,IF(AZ117="-2,5 a 0",4,IF(AZ117="0,5 a 3",5,IF(AZ117="3,5 a 6",6,""))))))))</f>
        <v>2</v>
      </c>
      <c r="BB117" s="9" t="n">
        <v>0</v>
      </c>
      <c r="BC117" s="10" t="str">
        <f aca="false" t="array" ref="BC117">IF(BB117="","",_xlfn.IFS(AND(BB117&gt;=0,BB117&lt;=2),"0 a 2",AND(BB117&gt;=2.5,BB117&lt;=4.5),"2,5 a 4,5",AND(BB117&gt;=5,BB117&lt;=7),"5 a 7",AND(BB117&gt;=7.5,BB117&lt;=9.5),"7,5 a 9,5",AND(BB117&gt;=10,BB117&lt;=12),"10 a 12",AND(BB117&gt;=12.5,BB117&lt;=14.5),"12,5 a 14,5",BB117=15,"15",AND(BB117&gt;=15.5,BB117&lt;=17.5),"15,5 a 17,5",AND(BB117&gt;=18,BB117&lt;=20),"18 a 20",AND(BB117&gt;=20.5,BB117&lt;=22.5),"20,5 a 22,5",AND(BB117&gt;=23,BB117&lt;=25),"23 a 25",TRUE(),"Fuera de rango"))</f>
        <v>0 a 2</v>
      </c>
      <c r="BD117" s="11" t="n">
        <f aca="false" t="array" ref="BD117">IF(BC117="","",_xlfn.IFS(BC117="0 a 2",1,BC117="2,5 a 4,5",2,BC117="5 a 7",3,BC117="7,5 a 9,5",4,BC117="10 a 12",5,BC117="12,5 a 14,5",6,BC117="15","NORMA",BC117="15,5 a 17,5",7,BC117="18 a 20",8,BC117="20,5 a 22,5",9,BC117="23 a 25",10,TRUE(),"Fuera de rango"))</f>
        <v>1</v>
      </c>
      <c r="BE117" s="9" t="n">
        <v>10</v>
      </c>
      <c r="BF117" s="10" t="str">
        <f aca="false">IF(BE117="","",IF(AND(BE117&gt;=-20,BE117&lt;=-10),"-20 a -10",IF(AND(BE117&gt;=-9.5,BE117&lt;=0.5),"-9,5 a 0,5",IF(AND(BE117&gt;=1,BE117&lt;=11),"1 a 11",IF(AND(BE117&gt;=11.5,BE117&lt;=20.5),"11,5 a 20,5",IF(BE117=21,"21",IF(AND(BE117&gt;=21.5,BE117&lt;=31.5),"21,5 a 31,5",IF(AND(BE117&gt;=32,BE117&lt;=42),"32 a 42","Fuera de rango"))))))))</f>
        <v>1 a 11</v>
      </c>
      <c r="BG117" s="11" t="n">
        <f aca="false">IF(BF117="","",IF(BF117="-20 a -10",1,IF(BF117="-9,5 a 0,5",2,IF(BF117="1 a 11",3,IF(BF117="11,5 a 20,5",4,IF(BF117="21","NORMA",IF(BF117="21,5 a 31,5",5,IF(BF117="32 a 42",6,""))))))))</f>
        <v>3</v>
      </c>
      <c r="BH117" s="9" t="n">
        <v>0</v>
      </c>
      <c r="BI117" s="10" t="str">
        <f aca="false">IF(BH117="","",IF(AND(BH117&gt;=-20,BH117&lt;=-15),"-20 a -15",IF(AND(BH117&gt;=-14.5,BH117&lt;=-9.5),"-14,5 a -9,5",IF(AND(BH117&gt;=-9,BH117&lt;=-4),"-9 a -4",IF(AND(BH117&gt;=-3.5,BH117&lt;=2.5),"-3,5 a 2,5",IF(AND(BH117&gt;=3,BH117&lt;=8),"3 a 8",IF(AND(BH117&gt;=8.5,BH117&lt;=14.5),"8,5 a 14,5",IF(BH117=15,"15",IF(AND(BH117&gt;=15.5,BH117&lt;=20.5),"15,5 a 20,5",IF(AND(BH117&gt;=21,BH117&lt;=26),"21 a 26","Fuera de rango"))))))))))</f>
        <v>-3,5 a 2,5</v>
      </c>
      <c r="BJ117" s="11" t="n">
        <f aca="false">IF(BI117="","",IF(BI117="-20 a -15",1,IF(BI117="-14,5 a -9,5",2,IF(BI117="-9 a -4",3,IF(BI117="-3,5 a 2,5",4,IF(BI117="3 a 8",5,IF(BI117="8,5 a 14,5",6,IF(BI117="15","NORMA",IF(BI117="15,5 a 20,5",7,IF(BI117="21 a 26",8,IF(BI117="26,5 a 31,5",9,"")))))))))))</f>
        <v>4</v>
      </c>
      <c r="BK117" s="9" t="n">
        <v>0</v>
      </c>
      <c r="BL117" s="10" t="str">
        <f aca="false">IF(BK117="","",IF(AND(BK117&gt;=0,BK117&lt;=2),"0 - 2",IF(AND(BK117&gt;=2.5,BK117&lt;=4.5),"2,5 - 4,5",IF(AND(BK117&gt;=5,BK117&lt;=7),"5 - 7",IF(AND(BK117&gt;=7.5,BK117&lt;=9.5),"7,5 - 9,5",IF(AND(BK117&gt;=10,BK117&lt;=12),"10 - 12",IF(AND(BK117&gt;=12.5,BK117&lt;=13.5),"12,5 - 13,5",IF(BK117=14,"14",IF(AND(BK117&gt;=14.5,BK117&lt;=16.5),"14,5 - 16,5",IF(AND(BK117&gt;=17,BK117&lt;=19),"17 - 19",IF(AND(BK117&gt;=19.5,BK117&lt;=21.5),"19,5 - 21,5",IF(AND(BK117&gt;=22,BK117&lt;=24),"22 - 24",IF(AND(BK117&gt;=24.5,BK117&lt;=26.5),"24,5 - 26,5",IF(AND(BK117&gt;=27,BK117&lt;=29),"27 - 29",IF(AND(BK117&gt;=29.5,BK117&lt;=30),"29,5 - 30","Fuera de rango")))))))))))))))</f>
        <v>0 - 2</v>
      </c>
      <c r="BM117" s="11" t="n">
        <f aca="false">IF(BL117="","",IF(BL117="0 - 2",1,IF(BL117="2,5 - 4,5",2,IF(BL117="5 - 7",3,IF(BL117="7,5 - 9,5",4,IF(BL117="10 - 12",5,IF(BL117="12,5 - 13,5",6,IF(BL117="14","NORMA",IF(BL117="14,5 - 16,5",7,IF(BL117="17 - 19",8,IF(BL117="19,5 - 21,5",9,IF(BL117="22 - 24",10,IF(BL117="24,5 - 26,5",11,IF(BL117="27 - 29",12,IF(BL117="29,5 - 30",13,"")))))))))))))))</f>
        <v>1</v>
      </c>
      <c r="BN117" s="9" t="n">
        <v>20</v>
      </c>
      <c r="BO117" s="10" t="str">
        <f aca="false">IF(BN117="","",IF(AND(BN117&gt;=-20,BN117&lt;=-10),"-20 a -10",IF(AND(BN117&gt;=-9.5,BN117&lt;=0.5),"-9,5 a 0,5",IF(AND(BN117&gt;=1,BN117&lt;=11),"1 a 11",IF(AND(BN117&gt;=11.5,BN117&lt;=21.5),"11,5 a 21,5",IF(BN117=22,"22",IF(AND(BN117&gt;=22.5,BN117&lt;=32.5),"22,5 a 32,5",IF(AND(BN117&gt;=33,BN117&lt;=43),"33 a 43","Fuera de rango"))))))))</f>
        <v>11,5 a 21,5</v>
      </c>
      <c r="BP117" s="11" t="n">
        <f aca="false">IF(BO117="","",IF(BO117="-20 a -10",1,IF(BO117="-9,5 a 0,5",2,IF(BO117="1 a 11",3,IF(BO117="11,5 a 21,5",4,IF(BO117="22","NORMA",IF(BO117="22,5 a 32,5",5,IF(BO117="33 a 43",6,""))))))))</f>
        <v>4</v>
      </c>
      <c r="BQ117" s="9" t="n">
        <v>-2</v>
      </c>
      <c r="BR117" s="10" t="str">
        <f aca="false">IF(BQ117="","",IF(AND(BQ117&gt;=-20,BQ117&lt;=-15),"-20 a -15",IF(AND(BQ117&gt;=-14.5,BQ117&lt;=-9.5),"-14,5 a -9,5",IF(AND(BQ117&gt;=-9,BQ117&lt;=-4),"-9 a -4",IF(AND(BQ117&gt;=-3.5,BQ117&lt;=2.5),"-3,5 a 2,5",IF(AND(BQ117&gt;=3,BQ117&lt;=8),"3 a 8",IF(AND(BQ117&gt;=8.5,BQ117&lt;=13.5),"8,5 a 13,5",IF(AND(BQ117&gt;=14,BQ117&lt;=17.5),"14 a 17,5",IF(BQ117=18,"18",IF(AND(BQ117&gt;=18.5,BQ117&lt;=23.5),"18,5 a 23,5",IF(AND(BQ117&gt;=24,BQ117&lt;=29),"24 a 29",IF(AND(BQ117&gt;=29.5,BQ117&lt;=34.5),"29,5 a 34,5",IF(AND(BQ117&gt;=35,BQ117&lt;=40),"35 a 40","Fuera de rango")))))))))))))</f>
        <v>-3,5 a 2,5</v>
      </c>
      <c r="BS117" s="11" t="n">
        <f aca="false">IF(BR117="","",IF(BR117="-20 a -15",1,IF(BR117="-14,5 a -9,5",2,IF(BR117="-9 a -4",3,IF(BR117="-3,5 a 2,5",4,IF(BR117="3 a 8",5,IF(BR117="8,5 a 13,5",6,IF(BR117="14 a 17,5",7,IF(BR117="18","NORMA",IF(BR117="18,5 a 23,5",8,IF(BR117="24 a 29",9,IF(BR117="29,5 a 34,5",10,IF(BR117="35 a 40",11,"")))))))))))))</f>
        <v>4</v>
      </c>
      <c r="BT117" s="9" t="n">
        <v>0</v>
      </c>
      <c r="BU117" s="10" t="str">
        <f aca="false">IF(BT117="","",IF(AND(BT117&gt;=-20,BT117&lt;=-18),"-20 a -18",IF(AND(BT117&gt;=-17.5,BT117&lt;=-15.5),"-17,5 a -15,5",IF(AND(BT117&gt;=-15,BT117&lt;=-13),"-15 a -13",IF(AND(BT117&gt;=-12.5,BT117&lt;=-10.5),"-12,5 a -10,5",IF(AND(BT117&gt;=-10,BT117&lt;=-8),"-10 a -8",IF(AND(BT117&gt;=-7.5,BT117&lt;=-5.5),"-7,5 a -5,5",IF(AND(BT117&gt;=-5,BT117&lt;=-3),"-5 a -3",IF(AND(BT117&gt;=-2.5,BT117&lt;=-0.5),"-2,5 a -0,5",IF(BT117=0,"0",IF(AND(BT117&gt;=0.5,BT117&lt;=2.5),"0,5 a 2,5",IF(AND(BT117&gt;=3,BT117&lt;=5),"3 a 5",IF(AND(BT117&gt;=5.5,BT117&lt;=7.5),"5,5 a 7,5",IF(AND(BT117&gt;=8,BT117&lt;=10),"8 a 10",IF(AND(BT117&gt;=10.5,BT117&lt;=12.5),"10,5 a 12,5",IF(AND(BT117&gt;=13,BT117&lt;=15),"13 a 15",IF(AND(BT117&gt;=15.5,BT117&lt;=17.5),"15,5 a 17,5",IF(AND(BT117&gt;=18,BT117&lt;=20),"18 a 20","Fuera de rango"))))))))))))))))))</f>
        <v>0</v>
      </c>
      <c r="BV117" s="11" t="str">
        <f aca="false">IF(BT117="","",IF(BT117=0,"NORMA",IF(AND(BT117&gt;=-20,BT117&lt;=-18),2,IF(AND(BT117&gt;=-17.5,BT117&lt;=-15.5),2,IF(AND(BT117&gt;=-15,BT117&lt;=-13),3,IF(AND(BT117&gt;=-12.5,BT117&lt;=-10.5),4,IF(AND(BT117&gt;=-10,BT117&lt;=-8),5,IF(AND(BT117&gt;=-7.5,BT117&lt;=-5.5),6,IF(AND(BT117&gt;=-5,BT117&lt;=-3),7,IF(AND(BT117&gt;=-2.5,BT117&lt;=-0.5),8,IF(AND(BT117&gt;=0.5,BT117&lt;=2.5),9,IF(AND(BT117&gt;=3,BT117&lt;=5),10,IF(AND(BT117&gt;=5.5,BT117&lt;=7.5),11,IF(AND(BT117&gt;=8,BT117&lt;=10),12,IF(AND(BT117&gt;=10.5,BT117&lt;=12.5),13,IF(AND(BT117&gt;=13,BT117&lt;=15),14,IF(AND(BT117&gt;=15.5,BT117&lt;=17.5),15,IF(AND(BT117&gt;=18,BT117&lt;=20),16,"Fuera de rango"))))))))))))))))))</f>
        <v>NORMA</v>
      </c>
      <c r="BW117" s="9" t="n">
        <v>-3</v>
      </c>
      <c r="BX117" s="10" t="n">
        <f aca="false">18.5- (0.3*H117)</f>
        <v>16.1</v>
      </c>
      <c r="BY117" s="10" t="n">
        <f aca="false">(BW117)-(BX117)</f>
        <v>-19.1</v>
      </c>
      <c r="BZ117" s="10" t="str">
        <f aca="false">IF(BY117="","",IF(BY117&lt;-27.5,"De -30 a -28",IF(BY117&lt;-25,"De -27,5 a -25,5",IF(BY117&lt;-22.5,"De -25 a -23",IF(BY117&lt;-20,"De -22,5 a -20,5",IF(BY117&lt;-17.5,"De -20 a -18",IF(BY117&lt;-15,"De -17,5 a -15,5",IF(BY117&lt;-12.5,"De -15 a -13",IF(BY117&lt;-10,"De -12,5 a -10,5",IF(BY117&lt;-7.5,"De -10 a -8",IF(BY117&lt;-5,"De -7,5 a -5,5",IF(BY117&lt;-2.5,"De -5 a -3",IF(BY117&lt;0,"De -2,5 a -0,5",IF(BY117&lt;2.5,"De 0 a 2",IF(BY117&lt;5,"De 2,5 a 4,5",IF(BY117&lt;7.5,"De 5 a 7",IF(BY117&lt;10,"De 7,5 a 9,5",IF(BY117&lt;12.5,"De 10 a 12",IF(BY117&lt;15,"De 12,5 a 14,5",IF(BY117&lt;17.5,"De 15 a 17",IF(BY117&lt;20,"De 17,5 a 19,5",IF(BY117&lt;22.5,"De 20 a 22",IF(BY117&lt;25,"De 22,5 a 24,5",IF(BY117&lt;27.5,"De 25 a 27","De 27,5 a 30"))))))))))))))))))))))))</f>
        <v>De -20 a -18</v>
      </c>
      <c r="CA117" s="12" t="n">
        <f aca="false">IF(BY117="","",IF(BY117&lt;=-28,1,IF(BY117&lt;=-25.5,2,IF(BY117&lt;=-23,3,IF(BY117&lt;=-20.5,4,IF(BY117&lt;=-18,5,IF(BY117&lt;=-15.5,6,IF(BY117&lt;=-13,7,IF(BY117&lt;=-10.5,8,IF(BY117&lt;=-8,9,IF(BY117&lt;=-5.5,10,IF(BY117&lt;=-3,11,IF(BY117&lt;=-0.5,12,IF(BY117&lt;=2,13,IF(BY117&lt;=4.5,14,IF(BY117&lt;=7,15,IF(BY117&lt;=9.5,16,IF(BY117&lt;=12,17,IF(BY117&lt;=14.5,18,IF(BY117&lt;=17,19,IF(BY117&lt;=19.5,20,IF(BY117&lt;=22,21,IF(BY117&lt;=24.5,22,IF(BY117&lt;=27,23,IF(BY117&lt;=30,24,"Fuera de rango")))))))))))))))))))))))))</f>
        <v>5</v>
      </c>
      <c r="CB117" s="9" t="n">
        <v>-3</v>
      </c>
      <c r="CC117" s="10" t="n">
        <f aca="false">18.5- (0.3*H117)</f>
        <v>16.1</v>
      </c>
      <c r="CD117" s="10" t="n">
        <f aca="false">(CB117)-(CC117)</f>
        <v>-19.1</v>
      </c>
      <c r="CE117" s="10" t="str">
        <f aca="false">IF(CD117="","",IF(CD117&lt;-27.5,"De -30 a -28",IF(CD117&lt;-25,"De -27,5 a -25,5",IF(CD117&lt;-22.5,"De -25 a -23",IF(CD117&lt;-20,"De -22,5 a -20,5",IF(CD117&lt;-17.5,"De -20 a -18",IF(CD117&lt;-15,"De -17,5 a -15,5",IF(CD117&lt;-12.5,"De -15 a -13",IF(CD117&lt;-10,"De -12,5 a -10,5",IF(CD117&lt;-7.5,"De -10 a -8",IF(CD117&lt;-5,"De -7,5 a -5,5",IF(CD117&lt;-2.5,"De -5 a -3",IF(CD117&lt;0,"De -2,5 a -0,5",IF(CD117&lt;=2,"De 0 a 2",IF(CD117&lt;=4.5,"De 2,5 a 4,5",IF(CD117&lt;=7,"De 5 a 7",IF(CD117&lt;=9.5,"De 7,5 a 9,5",IF(CD117&lt;=12,"De 10 a 12",IF(CD117&lt;=14.5,"De 12,5 a 14,5",IF(CD117&lt;=17,"De 15 a 17",IF(CD117&lt;=19.5,"De 17,5 a 19,5",IF(CD117&lt;=22,"De 20 a 22",IF(CD117&lt;=24.5,"De 22,5 a 24,5",IF(CD117&lt;=27,"De 25 a 27","De 27,5 a 30"))))))))))))))))))))))))</f>
        <v>De -20 a -18</v>
      </c>
      <c r="CF117" s="12" t="n">
        <f aca="false">IF(CD117="","",IF(CD117&lt;-27.5,1,IF(CD117&lt;-25,2,IF(CD117&lt;-22.5,3,IF(CD117&lt;-20,4,IF(CD117&lt;-17.5,5,IF(CD117&lt;-15,6,IF(CD117&lt;-12.5,7,IF(CD117&lt;-10,8,IF(CD117&lt;-7.5,9,IF(CD117&lt;-5,10,IF(CD117&lt;-2.5,11,IF(CD117&lt;0,12,IF(CD117&lt;2.5,13,IF(CD117&lt;5,14,IF(CD117&lt;7.5,15,IF(CD117&lt;10,16,IF(CD117&lt;12.5,17,IF(CD117&lt;15,18,IF(CD117&lt;17.5,19,IF(CD117&lt;20,20,IF(CD117&lt;22.5,21,IF(CD117&lt;25,22,IF(CD117&lt;27.5,23,24))))))))))))))))))))))))</f>
        <v>5</v>
      </c>
      <c r="CG117" s="9" t="n">
        <v>-2.5</v>
      </c>
      <c r="CH117" s="10" t="str">
        <f aca="false">IF(CG117="","",IF(AND(CG117&gt;=-10,CG117&lt;=-9.5),"-10 a -9,5",IF(AND(CG117&gt;-9.5,CG117&lt;=-8.5),"-9 a -8,5",IF(AND(CG117&gt;-8.5,CG117&lt;=-7.5),"-8 a -7,5",IF(AND(CG117&gt;-7.5,CG117&lt;=-6.5),"-7 a -6,5",IF(AND(CG117&gt;-6.5,CG117&lt;=-5.5),"-6 a -5,5",IF(AND(CG117&gt;-5.5,CG117&lt;=-4.5),"-5 a -4,5",IF(AND(CG117&gt;-4.5,CG117&lt;=-3.5),"-4 a -3,5",IF(AND(CG117&gt;-3.5,CG117&lt;=-2.5),"-3 a -2,5",IF(CG117=-2.25,"-2,25",IF(AND(CG117&gt;-2.5,CG117&lt;=-1.5),"-2 a -1,5",IF(AND(CG117&gt;-1.5,CG117&lt;=-0.5),"-1 a -0,5",IF(AND(CG117&gt;-0.5,CG117&lt;=0.5),"0 a 0,5",IF(AND(CG117&gt;0.5,CG117&lt;=1.5),"1 a 1,5",IF(AND(CG117&gt;1.5,CG117&lt;=2.5),"2 a 2,5",IF(AND(CG117&gt;2.5,CG117&lt;=3.5),"3 a 3,5",IF(AND(CG117&gt;3.5,CG117&lt;=4.5),"4 a 4,5",IF(AND(CG117&gt;4.5,CG117&lt;=5.5),"5 a 5,5",IF(AND(CG117&gt;5.5,CG117&lt;=6.5),"6 a 6,5",IF(AND(CG117&gt;6.5,CG117&lt;=7.5),"7 a 7,5",IF(AND(CG117&gt;7.5,CG117&lt;=8.5),"8 a 8,5",IF(AND(CG117&gt;8.5,CG117&lt;=9.5),"9 a 9,5",IF(CG117&gt;=10,"10","Fuera de rango")))))))))))))))))))))))</f>
        <v>-3 a -2,5</v>
      </c>
      <c r="CI117" s="11" t="n">
        <f aca="false">IF(CG117="","",IF(CG117=-2.25,"NORMA",IF(CG117&lt;=-9.5,1,IF(CG117&lt;=-8.5,2,IF(CG117&lt;=-7.5,3,IF(CG117&lt;=-6.5,4,IF(CG117&lt;=-5.5,5,IF(CG117&lt;=-4.5,6,IF(CG117&lt;=-3.5,7,IF(CG117&lt;=-2.5,8,IF(CG117&lt;=-1.5,9,IF(CG117&lt;=-0.5,10,IF(CG117&lt;=0.5,11,IF(CG117&lt;=1.5,12,IF(CG117&lt;=2.5,13,IF(CG117&lt;=3.5,14,IF(CG117&lt;=4.5,15,IF(CG117&lt;=5.5,16,IF(CG117&lt;=6.5,17,IF(CG117&lt;=7.5,18,IF(CG117&lt;=8.5,19,IF(CG117&lt;=9.5,20,IF(CG117=10,21,"Fuera de rango")))))))))))))))))))))))</f>
        <v>8</v>
      </c>
      <c r="CJ117" s="9" t="n">
        <v>3.5</v>
      </c>
      <c r="CK117" s="10" t="str">
        <f aca="false">IF(CJ117="","",IF(AND(CJ117&gt;=-6,CJ117&lt;=-5.5),"-6 a -5,5",IF(AND(CJ117&gt;-5.5,CJ117&lt;=-4.5),"-5 a -4,5",IF(AND(CJ117&gt;-4.5,CJ117&lt;=-3.5),"-4 a -3,5",IF(AND(CJ117&gt;-3.5,CJ117&lt;=-2.5),"-3 a -2,5",IF(AND(CJ117&gt;-2.5,CJ117&lt;=-1.5),"-2 a -1,5",IF(AND(CJ117&gt;-1.5,CJ117&lt;=-0.5),"-1 a -0,5",IF(AND(CJ117&gt;-0.5,CJ117&lt;=0.5),"0 a 0,5",IF(AND(CJ117&gt;0.5,CJ117&lt;=1.5),"1 a 1,5",IF(AND(CJ117&gt;1.5,CJ117&lt;2.5),"2",IF(AND(CJ117&gt;=2.5,CJ117&lt;=3),"2,5 a 3",IF(AND(CJ117&gt;3,CJ117&lt;=4),"3,5 a 4",IF(AND(CJ117&gt;4,CJ117&lt;=5),"4,5 a 5",IF(AND(CJ117&gt;5,CJ117&lt;=6),"5,5 a 6",IF(AND(CJ117&gt;6,CJ117&lt;=7),"6,5 a 7",IF(AND(CJ117&gt;7,CJ117&lt;=8),"7,5 a 8",IF(AND(CJ117&gt;8,CJ117&lt;=9.5),"8,5 a 9,5",IF(CJ117=10,"10","Fuera de rango"))))))))))))))))))</f>
        <v>3,5 a 4</v>
      </c>
      <c r="CL117" s="11" t="n">
        <f aca="false">IF(CK117="","",IF(OR(CK117="-6 a -5,5",CK117="-6 - -5,5"),1,IF(OR(CK117="-5 a -4,5",CK117="-5 - -4,5"),2,IF(OR(CK117="-4 a -3,5",CK117="-4 - -3,5"),3,IF(OR(CK117="-3 a -2,5",CK117="-3 - -2,5"),4,IF(OR(CK117="-2 a -1,5",CK117="-2 - -1,5"),5,IF(OR(CK117="-1 a -0,5",CK117="-1 - -0,5"),6,IF(OR(CK117="0 a 0,5",CK117="0 - 0,5"),7,IF(OR(CK117="1 a 1,5",CK117="1 - 1,5"),8,IF(CK117="2","NORMA",IF(OR(CK117="2,5 a 3",CK117="2,5 - 3"),9,IF(OR(CK117="3,5 a 4",CK117="3,5 - 4"),10,IF(OR(CK117="4,5 a 5",CK117="4,5 - 5"),11,IF(OR(CK117="5,5 a 6",CK117="5,5 - 6"),12,IF(OR(CK117="6,5 a 7",CK117="6,5 - 7"),13,IF(OR(CK117="7,5 a 8",CK117="7,5 - 8"),14,IF(OR(CK117="8,5 a 9",CK117="8,5 - 9,5",CK117="9 a 9,5"),15,IF(CK117="10",15,IF(OR(CK117="0,5 a 1",CK117="0,5 - 1"),7,"Fuera de rango")))))))))))))))))))</f>
        <v>10</v>
      </c>
      <c r="CM117" s="10" t="n">
        <v>0</v>
      </c>
      <c r="CN117" s="10" t="str">
        <f aca="false">IF(CM117=0,"0", " ")</f>
        <v>0</v>
      </c>
      <c r="CO117" s="10" t="str">
        <f aca="false">IF(CM117&gt;0,"EME"," ")</f>
        <v> </v>
      </c>
      <c r="CP117" s="10" t="n">
        <v>0</v>
      </c>
      <c r="CQ117" s="10" t="str">
        <f aca="false">IF(CP117&gt;0,"0", " ")</f>
        <v> </v>
      </c>
      <c r="CR117" s="10" t="str">
        <f aca="false">IF(CP117&gt;0,"EME"," ")</f>
        <v> </v>
      </c>
      <c r="CS117" s="9" t="n">
        <v>0</v>
      </c>
      <c r="CT117" s="10" t="str">
        <f aca="false">IF(CS117&gt;0,"1", " ")</f>
        <v> </v>
      </c>
      <c r="CU117" s="10" t="str">
        <f aca="false">IF(CS117&gt;0,"HIP"," ")</f>
        <v> </v>
      </c>
      <c r="CV117" s="9" t="n">
        <v>0</v>
      </c>
      <c r="CW117" s="10" t="str">
        <f aca="false">IF(CV117&gt;0,"1", " ")</f>
        <v> </v>
      </c>
      <c r="CX117" s="10" t="str">
        <f aca="false">IF(CV117&gt;0,"HIP"," ")</f>
        <v> </v>
      </c>
      <c r="CY117" s="9" t="n">
        <v>-2.75</v>
      </c>
      <c r="CZ117" s="11" t="str">
        <f aca="false">IF(CY117&lt;0,"2"," ")</f>
        <v>2</v>
      </c>
      <c r="DA117" s="11" t="str">
        <f aca="false">IF(CY117&lt;0,"MIO"," ")</f>
        <v>MIO</v>
      </c>
      <c r="DB117" s="9" t="n">
        <v>-2.75</v>
      </c>
      <c r="DC117" s="11" t="str">
        <f aca="false">IF(DB117&lt;0,"2"," ")</f>
        <v>2</v>
      </c>
      <c r="DD117" s="11" t="str">
        <f aca="false">IF(DB117&lt;0,"MIO"," ")</f>
        <v>MIO</v>
      </c>
      <c r="DE117" s="9" t="n">
        <v>0</v>
      </c>
      <c r="DF117" s="11" t="str">
        <f aca="false">IF(DE117&lt;0,"3"," ")</f>
        <v> </v>
      </c>
      <c r="DG117" s="11" t="str">
        <f aca="false">IF(DE117&lt;0,"AST"," ")</f>
        <v> </v>
      </c>
      <c r="DH117" s="9" t="n">
        <v>-2</v>
      </c>
      <c r="DI117" s="11" t="str">
        <f aca="false">IF(DH117&lt;0,"3"," ")</f>
        <v>3</v>
      </c>
      <c r="DJ117" s="11" t="str">
        <f aca="false">IF(DH117&lt;0,"AST"," ")</f>
        <v>AST</v>
      </c>
      <c r="DK117" s="9" t="n">
        <v>0</v>
      </c>
      <c r="DL117" s="10" t="str">
        <f aca="false">IF(DK117&gt;0,"4"," ")</f>
        <v> </v>
      </c>
      <c r="DM117" s="10" t="str">
        <f aca="false">IF(DK117&gt;0,"PRE"," ")</f>
        <v> </v>
      </c>
      <c r="DN117" s="9" t="n">
        <v>0</v>
      </c>
      <c r="DO117" s="10" t="str">
        <f aca="false">IF(DN117&gt;0,"4"," ")</f>
        <v> </v>
      </c>
      <c r="DP117" s="10" t="str">
        <f aca="false">IF(DN117&gt;0,"PRE"," ")</f>
        <v> </v>
      </c>
      <c r="DQ117" s="12" t="n">
        <v>1</v>
      </c>
      <c r="DR117" s="12" t="n">
        <v>2</v>
      </c>
      <c r="DS117" s="12" t="str">
        <f aca="false">CONCATENATE(CO117,CU117,DA117,DG117,DM117)</f>
        <v>  MIO  </v>
      </c>
      <c r="DT117" s="10" t="str">
        <f aca="false" t="array" ref="DT117">_xlfn.IFS(DS117="EME    ","0", DS117=" HIP   ","1", DS117="  MIO  ","2", DS117="   AST ","3", DS117="    PRE","4", DS117="EME   PRE","5", DS117=" HIP  PRE","6", DS117=" HIP AST ","7", DS117="  MIO PRE","8", DS117="  MIOAST ","9", DS117="   ASTPRE","10",DS117=" HIP ASTPRE","11", DS117="  MIOASTPRE","12", DS117="     ","0")</f>
        <v>2</v>
      </c>
      <c r="DU117" s="1" t="s">
        <v>154</v>
      </c>
      <c r="DV117" s="1" t="str">
        <f aca="false" t="array" ref="DV117">_xlfn.IFS(DU117="SI","2", DU117="NO","1")</f>
        <v>1</v>
      </c>
      <c r="DW117" s="10" t="n">
        <v>0</v>
      </c>
      <c r="DX117" s="11" t="str">
        <f aca="false">IF(DW117=0,"1","2")</f>
        <v>1</v>
      </c>
      <c r="DY117" s="11" t="str">
        <f aca="false" t="array" ref="DY117">_xlfn.IFS(DW117=0,"0", DW117=0.25, "1", DW117=0.5,"2", DW117=0.75,"3", DW117=1,"4",DW117=1.25,"5", DW117=1.5,"6", DW117=1.75,"7", DW117=2,"8")</f>
        <v>0</v>
      </c>
      <c r="DZ117" s="10" t="n">
        <v>0</v>
      </c>
      <c r="EA117" s="11" t="str">
        <f aca="false">IF(DZ117=0,"1","2")</f>
        <v>1</v>
      </c>
      <c r="EB117" s="11" t="str">
        <f aca="false" t="array" ref="EB117">_xlfn.IFS(DZ117=0,"0", DZ117=0.25, "1", DZ117=0.5,"2", DZ117=0.75,"3", DZ117=1,"4",DZ117=1.25,"5", DZ117=1.5,"6", DZ117=1.75,"7", DZ117=2,"8")</f>
        <v>0</v>
      </c>
      <c r="EC117" s="10" t="n">
        <v>-1.5</v>
      </c>
      <c r="ED117" s="10" t="str">
        <f aca="false">IF(EC117=0,"1","2")</f>
        <v>2</v>
      </c>
      <c r="EE117" s="11" t="str">
        <f aca="false" t="array" ref="EE117">_xlfn.IFS(EC117=0,"0", EC117=-0.25, "1", EC117=-0.5,"2", EC117=-0.75,"3", EC117=-1,"4",EC117=-1.25,"5", EC117=-1.5,"6", EC117=-1.75,"7", EC117=-2,"8", EC117=-2.25,"9",EC117=-2.5,"10", EC117=-2.75,"11", EC117=-3,"12", EC117=-3.25,"13", EC117=-3.5,"14", EC117=-3.75,"15",EC117=-4,"16")</f>
        <v>6</v>
      </c>
      <c r="EF117" s="10" t="n">
        <v>-1.25</v>
      </c>
      <c r="EG117" s="10" t="str">
        <f aca="false">IF(EF117=0,"1","2")</f>
        <v>2</v>
      </c>
      <c r="EH117" s="11" t="str">
        <f aca="false" t="array" ref="EH117">_xlfn.IFS(EF117=0,"0", EF117=-0.25, "1", EF117=-0.5,"2", EF117=-0.75,"3", EF117=-1,"4",EF117=-1.25,"5", EF117=-1.5,"6", EF117=-1.75,"7", EF117=-2,"8", EF117=-2.25,"9",EF117=-2.5,"10", EF117=-2.75,"11", EF117=-3,"12", EF117=-3.25,"13", EF117=-3.5,"14", EF117=-3.75,"15",EF117=-4,"16")</f>
        <v>5</v>
      </c>
      <c r="EI117" s="10" t="n">
        <v>0</v>
      </c>
      <c r="EJ117" s="11" t="str">
        <f aca="false">IF(EI117=0,"1","2")</f>
        <v>1</v>
      </c>
      <c r="EK117" s="11" t="str">
        <f aca="false" t="array" ref="EK117">_xlfn.IFS(EI117=0,"0", EI117=-0.25, "1", EI117=-0.5,"2", EI117=-0.75,"3", EI117=-1,"4",EI117=-1.25,"5", EI117=-1.5,"6", EI117=-1.75,"7", EI117=-2,"8", EI117=-2.25,"9", EI117=-2.25,"9",EI117=-2.5,"10", EI117=-2.75,"11", EI117=-3,"12", EI117=-3.25,"13", EI117=-3.5,"14", EI117=-3.75,"15",EI117=-4,"16", EI117=0.25, "17", EI117=0.5, "18")</f>
        <v>0</v>
      </c>
      <c r="EL117" s="10" t="n">
        <v>0</v>
      </c>
      <c r="EM117" s="11" t="str">
        <f aca="false">IF(EL117=0,"1","2")</f>
        <v>1</v>
      </c>
      <c r="EN117" s="11" t="str">
        <f aca="false" t="array" ref="EN117">_xlfn.IFS(EL117=0.25,"17",EL117=0.5,"18", EL117=0,"0", EL117=-0.25, "1", EL117=-0.5,"2", EL117=-0.75,"3", EL117=-1,"4",EL117=-1.25,"5", EL117=-1.5,"6", EL117=-1.75,"7", EL117=-2,"8",EL117= -2.25,"9",EL117=-2.5,"10",EL117= -2.75,"11",EL117= -3,"12",EL117= -3.25,"13",EL117= -3.5,"14",EL117= -3.75,"15",EL117=-4,"16")</f>
        <v>0</v>
      </c>
      <c r="EO117" s="10" t="n">
        <v>0</v>
      </c>
      <c r="EP117" s="11" t="str">
        <f aca="false">IF(EO117=0,"1","2")</f>
        <v>1</v>
      </c>
      <c r="EQ117" s="11" t="str">
        <f aca="false" t="array" ref="EQ117">_xlfn.IFS(EO117=0,"0", EO117=0.25, "1", EO117=0.5,"2", EO117=0.75,"3", EO117=1,"4",EO117=1.25,"5", EO117=1.5,"6", EO117=1.75,"7", EO117=2,"8", EO117=2.25,"9", EO117=2.25,"9",EO117=2.5,"10", EO117=2.75,"11", EO117=3,"12", EO117=3.25,"13", EO117=3.5,"14", EO117=3.75,"15",EO117=4,"16", EO117=-0.25, "17", bq=-0.5, "18")</f>
        <v>0</v>
      </c>
      <c r="ER117" s="10" t="n">
        <v>0</v>
      </c>
      <c r="ES117" s="11" t="str">
        <f aca="false">IF(ER117=0,"1","2")</f>
        <v>1</v>
      </c>
      <c r="ET117" s="11" t="str">
        <f aca="false" t="array" ref="ET117">_xlfn.IFS(ER117=0,"0", ER117=0.25, "1", ER117=0.5,"2", ER117=0.75,"3", ER117=1,"4",ER117=1.25,"5", ER117=1.5,"6", ER117=1.75,"7", ER117=2,"8", ER117=2.25,"9", ER117=2.25,"9",ER117=2.5,"10", ER117=2.75,"11", ER117=3,"12", ER117=3.25,"13", ER117=3.5,"14", ER117=3.75,"15",ER117=4,"16", ER117=-0.25, "17", bq=-0.5, "18")</f>
        <v>0</v>
      </c>
      <c r="EU117" s="13" t="n">
        <v>8</v>
      </c>
      <c r="EV117" s="14" t="str">
        <f aca="false">VLOOKUP(EU117,LEYENDA!$G$2:$H$8,2,TRUE())</f>
        <v>6-12</v>
      </c>
      <c r="EW117" s="14" t="str">
        <f aca="false" t="array" ref="EW117">_xlfn.IFS(EV117="0-5","1", EV117="6-12","2", EV117="13-18","3", EV117="19-24","4", EV117="25-36","5", EV117="37-48","6", EV117="49-60","7")</f>
        <v>2</v>
      </c>
    </row>
    <row r="118" customFormat="false" ht="13.5" hidden="false" customHeight="false" outlineLevel="0" collapsed="false">
      <c r="A118" s="1" t="n">
        <v>48</v>
      </c>
      <c r="B118" s="32" t="n">
        <v>5</v>
      </c>
      <c r="C118" s="33" t="n">
        <v>39501</v>
      </c>
      <c r="D118" s="6"/>
      <c r="E118" s="5" t="str">
        <f aca="false">VLOOKUP(A118,'286'!$A$3:$J$600,10,FALSE())</f>
        <v>VALENCIA GÓMEZ, ANDREA</v>
      </c>
      <c r="F118" s="4" t="str">
        <f aca="false">VLOOKUP(A118,'286'!$A$3:$I$1768,3,FALSE())</f>
        <v>VAGOAN</v>
      </c>
      <c r="G118" s="6" t="n">
        <f aca="false">VLOOKUP(A118,'286'!$A$3:$I$1768,4,FALSE())</f>
        <v>35490</v>
      </c>
      <c r="H118" s="7" t="n">
        <f aca="false">YEAR(C118)-YEAR(G118)</f>
        <v>11</v>
      </c>
      <c r="I118" s="1" t="str">
        <f aca="false">VLOOKUP(H118,LEYENDA!$C$2:$D$6,2,TRUE())</f>
        <v>0-12</v>
      </c>
      <c r="J118" s="5" t="str">
        <f aca="false">VLOOKUP(A118,'286'!$A$3:$I$1768,7,FALSE())</f>
        <v>M</v>
      </c>
      <c r="K118" s="8" t="str">
        <f aca="false">VLOOKUP(A118,'286'!$A$3:$I$1768,2,FALSE())</f>
        <v>OD</v>
      </c>
      <c r="L118" s="4" t="str">
        <f aca="false">VLOOKUP(A118,'286'!$A$3:$I$1768,8,FALSE())</f>
        <v>D</v>
      </c>
      <c r="M118" s="4" t="str">
        <f aca="false">VLOOKUP(A118,'286'!$A$3:$I$1768,9,FALSE())</f>
        <v>D</v>
      </c>
      <c r="N118" s="8" t="str">
        <f aca="false">IF(R118=O118, "MISMA","CONTRARIA")</f>
        <v>MISMA</v>
      </c>
      <c r="O118" s="8" t="str">
        <f aca="false" t="array" ref="O118">_xlfn.IFS(L118="D","1", L118="I","2")</f>
        <v>1</v>
      </c>
      <c r="P118" s="8" t="str">
        <f aca="false" t="array" ref="P118">_xlfn.IFS(K118="OD","1", K118="OI","2")</f>
        <v>1</v>
      </c>
      <c r="Q118" s="1" t="str">
        <f aca="false" t="array" ref="Q118">_xlfn.IFS(J118="M","1", J118="H","2")</f>
        <v>1</v>
      </c>
      <c r="R118" s="8" t="str">
        <f aca="false" t="array" ref="R118">_xlfn.IFS(M118="D","1", M118="I","2")</f>
        <v>1</v>
      </c>
      <c r="S118" s="1" t="str">
        <f aca="false" t="array" ref="S118">_xlfn.IFS(N118="CONTRARIA", "1",N118= "MISMA","2")</f>
        <v>2</v>
      </c>
      <c r="T118" s="1" t="str">
        <f aca="false" t="array" ref="T118">_xlfn.IFS(I118="0-12","1", I118="13-24","2", I118="25-40","3", I118="41-60","4", I118="61-100","5")</f>
        <v>1</v>
      </c>
      <c r="U118" s="9" t="n">
        <v>-3</v>
      </c>
      <c r="V118" s="11" t="str">
        <f aca="false">IF(U118="","",IF(AND(U118&gt;=-9,U118&lt;=-6.5),"-9 a -6,5",IF(AND(U118&gt;=-6,U118&lt;=-3.5),"-6 a -3,5",IF(AND(U118&gt;=-3,U118&lt;=-1),"-3 a -1",IF(U118=-0.5,"-0,5",IF(AND(U118&gt;=0,U118&lt;=2.5),"0 a 2,5",IF(AND(U118&gt;=3,U118&lt;=5.5),"3 a 5,5",IF(AND(U118&gt;=6,U118&lt;=8.5),"6 a 8,5",IF(AND(U118&gt;=9,U118&lt;=20),"9 a 20","Fuera de rango")))))))))</f>
        <v>-3 a -1</v>
      </c>
      <c r="W118" s="11" t="n">
        <f aca="false">IF(V118="","",IF(V118="-9 a -6,5",2,IF(V118="-6 a -3,5",3,IF(V118="-3 a -1",4,IF(V118="-0,5","NORMA",IF(V118="0 a 2,5",5,IF(V118="3 a 5,5",6,IF(V118="6 a 8,5",7,IF(V118="9 a 20",8,"Fuera de rango")))))))))</f>
        <v>4</v>
      </c>
      <c r="X118" s="9" t="n">
        <v>0</v>
      </c>
      <c r="Y118" s="10" t="str">
        <f aca="false">IF(X118="","",IF(AND(X118&gt;=0,X118&lt;=4),"0 a 4",IF(AND(X118&gt;=4.5,X118&lt;=8.5),"4,5 a 8,5",IF(X118=9,"9",IF(AND(X118&gt;=9.5,X118&lt;=13),"9,5 a 13",IF(AND(X118&gt;=13.5,X118&lt;=20),"13,5 a 20",IF(AND(X118&gt;=20.5,X118&lt;=35),"20,5 a 35","Fuera de rango")))))))</f>
        <v>0 a 4</v>
      </c>
      <c r="Z118" s="11" t="n">
        <f aca="false">IF(Y118="","",IF(Y118="0 a 4",1,IF(Y118="4,5 a 8,5",2,IF(Y118="9","NORMA",IF(Y118="9,5 a 13",3,IF(Y118="13,5 a 20",4,IF(Y118="20,5 a 35",5,"Fuera de rango")))))))</f>
        <v>1</v>
      </c>
      <c r="AA118" s="9" t="n">
        <v>10</v>
      </c>
      <c r="AB118" s="10" t="str">
        <f aca="false">IF(AA118="","",IF(AND(AA118&gt;=0,AA118&lt;=9),"0 a 9",IF(AND(AA118&gt;=9.5,AA118&lt;=18.5),"9,5 a 18,5",IF(AA118=19,"19",IF(AND(AA118&gt;=19.5,AA118&lt;=28),"19,5 a 28",IF(AND(AA118&gt;=28.5,AA118&lt;=40),"28,5 a 40","Fuera de rango"))))))</f>
        <v>9,5 a 18,5</v>
      </c>
      <c r="AC118" s="11" t="n">
        <f aca="false" t="array" ref="AC118">_xlfn.IFS(AB118="","",AB118="0 a 9",1,AB118="9,5 a 18,5",2,AB118="19","NORMA",AB118="19,5 a 28",3,AB118="28,5 a 40",4,TRUE(),"Fuera de rango")</f>
        <v>2</v>
      </c>
      <c r="AD118" s="9" t="n">
        <v>0</v>
      </c>
      <c r="AE118" s="10" t="str">
        <f aca="false">IF(AD118="","",IF(AND(AD118&gt;=-10,AD118&lt;=0),"De -10 a 0",IF(AND(AD118&gt;=0.5,AD118&lt;=9.5),"0,5 a 9,5",IF(AD118=10,"10",IF(AND(AD118&gt;=10.5,AD118&lt;=20),"10,5 a 20",IF(AND(AD118&gt;=20.5,AD118&lt;=40),"20,5 a 40","Fuera de rango"))))))</f>
        <v>De -10 a 0</v>
      </c>
      <c r="AF118" s="12" t="n">
        <f aca="false">IF(AD118="","",IF(AND(AD118&gt;=-10,AD118&lt;=0),1,IF(AND(AD118&gt;=0.5,AD118&lt;=9.5),2,IF(AD118=10,"NORMA",IF(AND(AD118&gt;=10.5,AD118&lt;=20),3,IF(AND(AD118&gt;=20.5,AD118&lt;=40),4,""))))))</f>
        <v>1</v>
      </c>
      <c r="AG118" s="9" t="n">
        <v>10</v>
      </c>
      <c r="AH118" s="10" t="str">
        <f aca="false">IF(AG118="","",IF(AND(AG118&gt;=0,AG118&lt;=4),"0 a 4",IF(AND(AG118&gt;=4.5,AG118&lt;=8.5),"4,5 a 8,5",IF(AG118=9,"9",IF(AND(AG118&gt;=9.5,AG118&lt;=13),"9,5 a 13",IF(AND(AG118&gt;=13.5,AG118&lt;=25),"13,5 a 25","Fuera de rango"))))))</f>
        <v>9,5 a 13</v>
      </c>
      <c r="AI118" s="11" t="n">
        <f aca="false">IF(AH118="","",IF(AH118="0 a 4",1,IF(AH118="4,5 a 8,5",2,IF(AH118="9","NORMA",IF(AH118="9,5 a 13",3,IF(AH118="13,5 a 25",4,""))))))</f>
        <v>3</v>
      </c>
      <c r="AJ118" s="9" t="n">
        <v>1</v>
      </c>
      <c r="AK118" s="10" t="str">
        <f aca="false">IF(AJ118="","",IF(AND(AJ118&gt;=-15,AJ118&lt;=-10.5),"-15 a -10,5",IF(AND(AJ118&gt;=-10,AJ118&lt;=-4),"-10 a -4",IF(AND(AJ118&gt;=-4.5,AJ118&lt;=0),"-4,5 a 0",IF(AND(AJ118&gt;=0.5,AJ118&lt;=4.5),"0,5 a 4,5",IF(AJ118=5,"5",IF(AND(AJ118&gt;=5.5,AJ118&lt;=10),"5,5 a 10",IF(AND(AJ118&gt;=10.5,AJ118&lt;=20),"10,5 a 20","Fuera de rango"))))))))</f>
        <v>0,5 a 4,5</v>
      </c>
      <c r="AL118" s="11" t="n">
        <f aca="false">IF(AK118="","",IF(AK118="-15 a -10,5",1,IF(AK118="-10 a -4",2,IF(AK118="-4,5 a 0",3,IF(AK118="0,5 a 4,5",4,IF(AK118="5","NORMA",IF(AK118="5,5 a 10",5,IF(AK118="10,5 a 20",6,"Error"))))))))</f>
        <v>4</v>
      </c>
      <c r="AM118" s="9" t="n">
        <v>2</v>
      </c>
      <c r="AN118" s="10" t="str">
        <f aca="false">IF(AM118="","",IF(AND(AM118&gt;=-7.5,AM118&lt;=-5.5),"-7,5 a -5,5",IF(AND(AM118&gt;=-5,AM118&lt;=-3),"-5 a -3",IF(AND(AM118&gt;=-2.5,AM118&lt;=-0.5),"-2,5 a -0,5",IF(AM118=0,"0,00",IF(AND(AM118&gt;=0.5,AM118&lt;=2.5),"0,5 a 2,5",IF(AND(AM118&gt;=3,AM118&lt;=5),"3 a 5",IF(AND(AM118&gt;=5.5,AM118&lt;=7.5),"5,5 a 7,5",IF(AND(AM118&gt;=8,AM118&lt;=10),"8 a 10","Fuera de rango")))))))))</f>
        <v>0,5 a 2,5</v>
      </c>
      <c r="AO118" s="11" t="n">
        <f aca="false">IF(AN118="","",IF(AN118="-7,5 a -5,5",1,IF(AN118="-5 a -3",2,IF(AN118="-2,5 a -0,5",3,IF(AN118="0,00","NORMA",IF(AN118="0,5 a 2,5",4,IF(AN118="3 a 5",5,IF(AN118="5,5 a 7,5",6,IF(AN118="8 a 10",7,"Error")))))))))</f>
        <v>4</v>
      </c>
      <c r="AP118" s="9" t="n">
        <v>-8</v>
      </c>
      <c r="AQ118" s="10" t="str">
        <f aca="false">IF(AP118="","",IF(AND(AP118&gt;=-20,AP118&lt;=-9.5),"-20 a -9,5",IF(AND(AP118&gt;=-9,AP118&lt;=-6.5),"-9 a -6,5",IF(AP118=-6,"-6",IF(AND(AP118&gt;=-5.5,AP118&lt;=-3),"-5,5 a -3",IF(AND(AP118&gt;=-2.5,AP118&lt;=0),"-2,5 a 0",IF(AND(AP118&gt;=0.5,AP118&lt;=3),"0,5 a 3",IF(AND(AP118&gt;=3.5,AP118&lt;=6),"3,5 a 6",IF(AND(AP118&gt;=6.5,AP118&lt;=9),"6,5 a 9",IF(AND(AP118&gt;=9.5,AP118&lt;=20),"9,5 a 20","Fuera de rango"))))))))))</f>
        <v>-9 a -6,5</v>
      </c>
      <c r="AR118" s="11" t="n">
        <f aca="false">IF(AQ118="","",IF(AQ118="-20 a -9,5",1,IF(AQ118="-9 a -6,5",2,IF(AQ118="-6","NORMA",IF(AQ118="-5,5 a -3",3,IF(AQ118="-2,5 a 0",4,IF(AQ118="0,5 a 3",5,IF(AQ118="3,5 a 6",6,IF(AQ118="6,5 a 9",7,IF(AQ118="9,5 a 20",8,""))))))))))</f>
        <v>2</v>
      </c>
      <c r="AS118" s="9" t="n">
        <v>2</v>
      </c>
      <c r="AT118" s="10" t="str">
        <f aca="false">IF(AS118="","",IF(AND(AS118&gt;=-16,AS118&lt;=-14),"-16 a -14",IF(AND(AS118&gt;=-13.5,AS118&lt;=-11.5),"-13,5 a -11,5",IF(AND(AS118&gt;=-11,AS118&lt;=-9),"-11 a -9",IF(AND(AS118&gt;=-8.5,AS118&lt;=-6.5),"-8,5 a -6,5",IF(AND(AS118&gt;=-6,AS118&lt;=-4),"-6 a -4",IF(AND(AS118&gt;=-3.5,AS118&lt;=-1.5),"-3,5 a -1,5",IF(AND(AS118&gt;=-1,AS118&lt;=1),"-1 a 1",IF(AND(AS118&gt;=1.5,AS118&lt;=3.5),"1,5 a 3,5",IF(AND(AS118&gt;=4,AS118&lt;=6),"4 a 6",IF(AND(AS118&gt;=6.5,AS118&lt;=8.5),"6,5 a 8,5",IF(AND(AS118&gt;=9,AS118&lt;=11),"9 a 11",IF(AND(AS118&gt;=11.5,AS118&lt;=13.5),"11,5 a 13,5",IF(AND(AS118&gt;=14,AS118&lt;=16),"14 a 16",IF(AND(AS118&gt;=16.5,AS118&lt;=18.5),"16,5 a 18,5",IF(AND(AS118&gt;=19,AS118&lt;=21),"19 a 21","Fuera de rango"))))))))))))))))</f>
        <v>1,5 a 3,5</v>
      </c>
      <c r="AU118" s="11" t="n">
        <f aca="false" t="array" ref="AU118">IF(AT118="","",_xlfn.IFS(AT118="-16 a -14",1,AT118="-13,5 a -11,5",2,AT118="-11 a -9",3,AT118="-8,5 a -6,5",4,AT118="-6 a -4",5,AT118="-3,5 a -1,5",6,AT118="-1 a 1",7,AT118="1,5 a 3,5",8,AT118="4 a 6","NORMA",AT118="6,5 a 8,5",9,AT118="9 a 11",10,AT118="11,5 a 13,5",11,AT118="14 a 16",12,AT118="16,5 a 18,5",13,AT118="19 a 21",14,TRUE(),""))</f>
        <v>8</v>
      </c>
      <c r="AV118" s="9" t="n">
        <v>-1</v>
      </c>
      <c r="AW118" s="38" t="str">
        <f aca="false">IF(AV118="","",IF(AND(AV118&gt;=-1,AV118&lt;=-0.5),"-1 a -0,5",IF(AND(AV118&gt;-0.5,AV118&lt;=0),"De -0,5 a 0",IF(AND(AV118&gt;=0.25,AV118&lt;=0.75),"0,25 a 0,75",IF(AND(AV118&gt;=1,AV118&lt;=1.5),"1 a 1,5",IF(AND(AV118&gt;=1.75,AV118&lt;=2.25),"1,75 a 2,25",IF(AND(AV118&gt;=2.5,AV118&lt;=3),"2,5 a 3",IF(AND(AV118&gt;=3.25,AV118&lt;=3.75),"3,25 a 3,75","Fuera de rango"))))))))</f>
        <v>-1 a -0,5</v>
      </c>
      <c r="AX118" s="11" t="n">
        <f aca="false">IF(AW118="","",IF(OR(AW118="-1 a -0,5",AW118="-1 a -0.5"),1,IF(OR(AW118="De -0,5 a 0",AW118="-0,5 a 0",AW118="De -0.5 a 0"),2,IF(OR(AW118="0,25 a 0,75",AW118="0.25 a 0.75"),"NORMA",IF(OR(AW118="1 a 1,5",AW118="1 a 1.5"),3,IF(OR(AW118="1,75 a 2,25",AW118="1.75 a 2.25"),4,IF(OR(AW118="2,5 a 3",AW118="2.5 a 3"),5,IF(OR(AW118="3,25 a 3,75",AW118="3.25 a 3.75"),6,""))))))))</f>
        <v>1</v>
      </c>
      <c r="AY118" s="9" t="n">
        <v>0</v>
      </c>
      <c r="AZ118" s="10" t="str">
        <f aca="false">IF(AY118="","",IF(AND(AY118&gt;=-20,AY118&lt;=-9.5),"-20 a -9,5",IF(AND(AY118&gt;=-9,AY118&lt;=-6.5),"-9 a -6,5",IF(AY118=-6,"-6",IF(AND(AY118&gt;=-5.5,AY118&lt;=-3),"-5,5 a -3",IF(AND(AY118&gt;=-2.5,AY118&lt;=0),"-2,5 a 0",IF(AND(AY118&gt;=0.5,AY118&lt;=3),"0,5 a 3",IF(AND(AY118&gt;=3.5,AY118&lt;=6),"3,5 a 6","Fuera de rango"))))))))</f>
        <v>-2,5 a 0</v>
      </c>
      <c r="BA118" s="11" t="n">
        <f aca="false">IF(AZ118="","",IF(AZ118="-20 a -9,5",1,IF(AZ118="-9 a -6,5",2,IF(AZ118="-6","NORMA",IF(AZ118="-5,5 a -3",3,IF(AZ118="-2,5 a 0",4,IF(AZ118="0,5 a 3",5,IF(AZ118="3,5 a 6",6,""))))))))</f>
        <v>4</v>
      </c>
      <c r="BB118" s="9" t="n">
        <v>0</v>
      </c>
      <c r="BC118" s="10" t="str">
        <f aca="false" t="array" ref="BC118">IF(BB118="","",_xlfn.IFS(AND(BB118&gt;=0,BB118&lt;=2),"0 a 2",AND(BB118&gt;=2.5,BB118&lt;=4.5),"2,5 a 4,5",AND(BB118&gt;=5,BB118&lt;=7),"5 a 7",AND(BB118&gt;=7.5,BB118&lt;=9.5),"7,5 a 9,5",AND(BB118&gt;=10,BB118&lt;=12),"10 a 12",AND(BB118&gt;=12.5,BB118&lt;=14.5),"12,5 a 14,5",BB118=15,"15",AND(BB118&gt;=15.5,BB118&lt;=17.5),"15,5 a 17,5",AND(BB118&gt;=18,BB118&lt;=20),"18 a 20",AND(BB118&gt;=20.5,BB118&lt;=22.5),"20,5 a 22,5",AND(BB118&gt;=23,BB118&lt;=25),"23 a 25",TRUE(),"Fuera de rango"))</f>
        <v>0 a 2</v>
      </c>
      <c r="BD118" s="11" t="n">
        <f aca="false" t="array" ref="BD118">IF(BC118="","",_xlfn.IFS(BC118="0 a 2",1,BC118="2,5 a 4,5",2,BC118="5 a 7",3,BC118="7,5 a 9,5",4,BC118="10 a 12",5,BC118="12,5 a 14,5",6,BC118="15","NORMA",BC118="15,5 a 17,5",7,BC118="18 a 20",8,BC118="20,5 a 22,5",9,BC118="23 a 25",10,TRUE(),"Fuera de rango"))</f>
        <v>1</v>
      </c>
      <c r="BE118" s="9" t="n">
        <v>16</v>
      </c>
      <c r="BF118" s="10" t="str">
        <f aca="false">IF(BE118="","",IF(AND(BE118&gt;=-20,BE118&lt;=-10),"-20 a -10",IF(AND(BE118&gt;=-9.5,BE118&lt;=0.5),"-9,5 a 0,5",IF(AND(BE118&gt;=1,BE118&lt;=11),"1 a 11",IF(AND(BE118&gt;=11.5,BE118&lt;=20.5),"11,5 a 20,5",IF(BE118=21,"21",IF(AND(BE118&gt;=21.5,BE118&lt;=31.5),"21,5 a 31,5",IF(AND(BE118&gt;=32,BE118&lt;=42),"32 a 42","Fuera de rango"))))))))</f>
        <v>11,5 a 20,5</v>
      </c>
      <c r="BG118" s="11" t="n">
        <f aca="false">IF(BF118="","",IF(BF118="-20 a -10",1,IF(BF118="-9,5 a 0,5",2,IF(BF118="1 a 11",3,IF(BF118="11,5 a 20,5",4,IF(BF118="21","NORMA",IF(BF118="21,5 a 31,5",5,IF(BF118="32 a 42",6,""))))))))</f>
        <v>4</v>
      </c>
      <c r="BH118" s="9" t="n">
        <v>8</v>
      </c>
      <c r="BI118" s="10" t="str">
        <f aca="false">IF(BH118="","",IF(AND(BH118&gt;=-20,BH118&lt;=-15),"-20 a -15",IF(AND(BH118&gt;=-14.5,BH118&lt;=-9.5),"-14,5 a -9,5",IF(AND(BH118&gt;=-9,BH118&lt;=-4),"-9 a -4",IF(AND(BH118&gt;=-3.5,BH118&lt;=2.5),"-3,5 a 2,5",IF(AND(BH118&gt;=3,BH118&lt;=8),"3 a 8",IF(AND(BH118&gt;=8.5,BH118&lt;=14.5),"8,5 a 14,5",IF(BH118=15,"15",IF(AND(BH118&gt;=15.5,BH118&lt;=20.5),"15,5 a 20,5",IF(AND(BH118&gt;=21,BH118&lt;=26),"21 a 26","Fuera de rango"))))))))))</f>
        <v>3 a 8</v>
      </c>
      <c r="BJ118" s="11" t="n">
        <f aca="false">IF(BI118="","",IF(BI118="-20 a -15",1,IF(BI118="-14,5 a -9,5",2,IF(BI118="-9 a -4",3,IF(BI118="-3,5 a 2,5",4,IF(BI118="3 a 8",5,IF(BI118="8,5 a 14,5",6,IF(BI118="15","NORMA",IF(BI118="15,5 a 20,5",7,IF(BI118="21 a 26",8,IF(BI118="26,5 a 31,5",9,"")))))))))))</f>
        <v>5</v>
      </c>
      <c r="BK118" s="9" t="n">
        <v>0</v>
      </c>
      <c r="BL118" s="10" t="str">
        <f aca="false">IF(BK118="","",IF(AND(BK118&gt;=0,BK118&lt;=2),"0 - 2",IF(AND(BK118&gt;=2.5,BK118&lt;=4.5),"2,5 - 4,5",IF(AND(BK118&gt;=5,BK118&lt;=7),"5 - 7",IF(AND(BK118&gt;=7.5,BK118&lt;=9.5),"7,5 - 9,5",IF(AND(BK118&gt;=10,BK118&lt;=12),"10 - 12",IF(AND(BK118&gt;=12.5,BK118&lt;=13.5),"12,5 - 13,5",IF(BK118=14,"14",IF(AND(BK118&gt;=14.5,BK118&lt;=16.5),"14,5 - 16,5",IF(AND(BK118&gt;=17,BK118&lt;=19),"17 - 19",IF(AND(BK118&gt;=19.5,BK118&lt;=21.5),"19,5 - 21,5",IF(AND(BK118&gt;=22,BK118&lt;=24),"22 - 24",IF(AND(BK118&gt;=24.5,BK118&lt;=26.5),"24,5 - 26,5",IF(AND(BK118&gt;=27,BK118&lt;=29),"27 - 29",IF(AND(BK118&gt;=29.5,BK118&lt;=30),"29,5 - 30","Fuera de rango")))))))))))))))</f>
        <v>0 - 2</v>
      </c>
      <c r="BM118" s="11" t="n">
        <f aca="false">IF(BL118="","",IF(BL118="0 - 2",1,IF(BL118="2,5 - 4,5",2,IF(BL118="5 - 7",3,IF(BL118="7,5 - 9,5",4,IF(BL118="10 - 12",5,IF(BL118="12,5 - 13,5",6,IF(BL118="14","NORMA",IF(BL118="14,5 - 16,5",7,IF(BL118="17 - 19",8,IF(BL118="19,5 - 21,5",9,IF(BL118="22 - 24",10,IF(BL118="24,5 - 26,5",11,IF(BL118="27 - 29",12,IF(BL118="29,5 - 30",13,"")))))))))))))))</f>
        <v>1</v>
      </c>
      <c r="BN118" s="9" t="n">
        <v>24</v>
      </c>
      <c r="BO118" s="10" t="str">
        <f aca="false">IF(BN118="","",IF(AND(BN118&gt;=-20,BN118&lt;=-10),"-20 a -10",IF(AND(BN118&gt;=-9.5,BN118&lt;=0.5),"-9,5 a 0,5",IF(AND(BN118&gt;=1,BN118&lt;=11),"1 a 11",IF(AND(BN118&gt;=11.5,BN118&lt;=21.5),"11,5 a 21,5",IF(BN118=22,"22",IF(AND(BN118&gt;=22.5,BN118&lt;=32.5),"22,5 a 32,5",IF(AND(BN118&gt;=33,BN118&lt;=43),"33 a 43","Fuera de rango"))))))))</f>
        <v>22,5 a 32,5</v>
      </c>
      <c r="BP118" s="11" t="n">
        <f aca="false">IF(BO118="","",IF(BO118="-20 a -10",1,IF(BO118="-9,5 a 0,5",2,IF(BO118="1 a 11",3,IF(BO118="11,5 a 21,5",4,IF(BO118="22","NORMA",IF(BO118="22,5 a 32,5",5,IF(BO118="33 a 43",6,""))))))))</f>
        <v>5</v>
      </c>
      <c r="BQ118" s="9" t="n">
        <v>16</v>
      </c>
      <c r="BR118" s="10" t="str">
        <f aca="false">IF(BQ118="","",IF(AND(BQ118&gt;=-20,BQ118&lt;=-15),"-20 a -15",IF(AND(BQ118&gt;=-14.5,BQ118&lt;=-9.5),"-14,5 a -9,5",IF(AND(BQ118&gt;=-9,BQ118&lt;=-4),"-9 a -4",IF(AND(BQ118&gt;=-3.5,BQ118&lt;=2.5),"-3,5 a 2,5",IF(AND(BQ118&gt;=3,BQ118&lt;=8),"3 a 8",IF(AND(BQ118&gt;=8.5,BQ118&lt;=13.5),"8,5 a 13,5",IF(AND(BQ118&gt;=14,BQ118&lt;=17.5),"14 a 17,5",IF(BQ118=18,"18",IF(AND(BQ118&gt;=18.5,BQ118&lt;=23.5),"18,5 a 23,5",IF(AND(BQ118&gt;=24,BQ118&lt;=29),"24 a 29",IF(AND(BQ118&gt;=29.5,BQ118&lt;=34.5),"29,5 a 34,5",IF(AND(BQ118&gt;=35,BQ118&lt;=40),"35 a 40","Fuera de rango")))))))))))))</f>
        <v>14 a 17,5</v>
      </c>
      <c r="BS118" s="11" t="n">
        <f aca="false">IF(BR118="","",IF(BR118="-20 a -15",1,IF(BR118="-14,5 a -9,5",2,IF(BR118="-9 a -4",3,IF(BR118="-3,5 a 2,5",4,IF(BR118="3 a 8",5,IF(BR118="8,5 a 13,5",6,IF(BR118="14 a 17,5",7,IF(BR118="18","NORMA",IF(BR118="18,5 a 23,5",8,IF(BR118="24 a 29",9,IF(BR118="29,5 a 34,5",10,IF(BR118="35 a 40",11,"")))))))))))))</f>
        <v>7</v>
      </c>
      <c r="BT118" s="9" t="n">
        <v>2</v>
      </c>
      <c r="BU118" s="10" t="str">
        <f aca="false">IF(BT118="","",IF(AND(BT118&gt;=-20,BT118&lt;=-18),"-20 a -18",IF(AND(BT118&gt;=-17.5,BT118&lt;=-15.5),"-17,5 a -15,5",IF(AND(BT118&gt;=-15,BT118&lt;=-13),"-15 a -13",IF(AND(BT118&gt;=-12.5,BT118&lt;=-10.5),"-12,5 a -10,5",IF(AND(BT118&gt;=-10,BT118&lt;=-8),"-10 a -8",IF(AND(BT118&gt;=-7.5,BT118&lt;=-5.5),"-7,5 a -5,5",IF(AND(BT118&gt;=-5,BT118&lt;=-3),"-5 a -3",IF(AND(BT118&gt;=-2.5,BT118&lt;=-0.5),"-2,5 a -0,5",IF(BT118=0,"0",IF(AND(BT118&gt;=0.5,BT118&lt;=2.5),"0,5 a 2,5",IF(AND(BT118&gt;=3,BT118&lt;=5),"3 a 5",IF(AND(BT118&gt;=5.5,BT118&lt;=7.5),"5,5 a 7,5",IF(AND(BT118&gt;=8,BT118&lt;=10),"8 a 10",IF(AND(BT118&gt;=10.5,BT118&lt;=12.5),"10,5 a 12,5",IF(AND(BT118&gt;=13,BT118&lt;=15),"13 a 15",IF(AND(BT118&gt;=15.5,BT118&lt;=17.5),"15,5 a 17,5",IF(AND(BT118&gt;=18,BT118&lt;=20),"18 a 20","Fuera de rango"))))))))))))))))))</f>
        <v>0,5 a 2,5</v>
      </c>
      <c r="BV118" s="11" t="n">
        <f aca="false">IF(BT118="","",IF(BT118=0,"NORMA",IF(AND(BT118&gt;=-20,BT118&lt;=-18),2,IF(AND(BT118&gt;=-17.5,BT118&lt;=-15.5),2,IF(AND(BT118&gt;=-15,BT118&lt;=-13),3,IF(AND(BT118&gt;=-12.5,BT118&lt;=-10.5),4,IF(AND(BT118&gt;=-10,BT118&lt;=-8),5,IF(AND(BT118&gt;=-7.5,BT118&lt;=-5.5),6,IF(AND(BT118&gt;=-5,BT118&lt;=-3),7,IF(AND(BT118&gt;=-2.5,BT118&lt;=-0.5),8,IF(AND(BT118&gt;=0.5,BT118&lt;=2.5),9,IF(AND(BT118&gt;=3,BT118&lt;=5),10,IF(AND(BT118&gt;=5.5,BT118&lt;=7.5),11,IF(AND(BT118&gt;=8,BT118&lt;=10),12,IF(AND(BT118&gt;=10.5,BT118&lt;=12.5),13,IF(AND(BT118&gt;=13,BT118&lt;=15),14,IF(AND(BT118&gt;=15.5,BT118&lt;=17.5),15,IF(AND(BT118&gt;=18,BT118&lt;=20),16,"Fuera de rango"))))))))))))))))))</f>
        <v>9</v>
      </c>
      <c r="BW118" s="9" t="n">
        <v>-6.25</v>
      </c>
      <c r="BX118" s="10" t="n">
        <f aca="false">18.5- (0.3*H118)</f>
        <v>15.2</v>
      </c>
      <c r="BY118" s="10" t="n">
        <f aca="false">(BW118)-(BX118)</f>
        <v>-21.45</v>
      </c>
      <c r="BZ118" s="10" t="str">
        <f aca="false">IF(BY118="","",IF(BY118&lt;-27.5,"De -30 a -28",IF(BY118&lt;-25,"De -27,5 a -25,5",IF(BY118&lt;-22.5,"De -25 a -23",IF(BY118&lt;-20,"De -22,5 a -20,5",IF(BY118&lt;-17.5,"De -20 a -18",IF(BY118&lt;-15,"De -17,5 a -15,5",IF(BY118&lt;-12.5,"De -15 a -13",IF(BY118&lt;-10,"De -12,5 a -10,5",IF(BY118&lt;-7.5,"De -10 a -8",IF(BY118&lt;-5,"De -7,5 a -5,5",IF(BY118&lt;-2.5,"De -5 a -3",IF(BY118&lt;0,"De -2,5 a -0,5",IF(BY118&lt;2.5,"De 0 a 2",IF(BY118&lt;5,"De 2,5 a 4,5",IF(BY118&lt;7.5,"De 5 a 7",IF(BY118&lt;10,"De 7,5 a 9,5",IF(BY118&lt;12.5,"De 10 a 12",IF(BY118&lt;15,"De 12,5 a 14,5",IF(BY118&lt;17.5,"De 15 a 17",IF(BY118&lt;20,"De 17,5 a 19,5",IF(BY118&lt;22.5,"De 20 a 22",IF(BY118&lt;25,"De 22,5 a 24,5",IF(BY118&lt;27.5,"De 25 a 27","De 27,5 a 30"))))))))))))))))))))))))</f>
        <v>De -22,5 a -20,5</v>
      </c>
      <c r="CA118" s="12" t="n">
        <f aca="false">IF(BY118="","",IF(BY118&lt;=-28,1,IF(BY118&lt;=-25.5,2,IF(BY118&lt;=-23,3,IF(BY118&lt;=-20.5,4,IF(BY118&lt;=-18,5,IF(BY118&lt;=-15.5,6,IF(BY118&lt;=-13,7,IF(BY118&lt;=-10.5,8,IF(BY118&lt;=-8,9,IF(BY118&lt;=-5.5,10,IF(BY118&lt;=-3,11,IF(BY118&lt;=-0.5,12,IF(BY118&lt;=2,13,IF(BY118&lt;=4.5,14,IF(BY118&lt;=7,15,IF(BY118&lt;=9.5,16,IF(BY118&lt;=12,17,IF(BY118&lt;=14.5,18,IF(BY118&lt;=17,19,IF(BY118&lt;=19.5,20,IF(BY118&lt;=22,21,IF(BY118&lt;=24.5,22,IF(BY118&lt;=27,23,IF(BY118&lt;=30,24,"Fuera de rango")))))))))))))))))))))))))</f>
        <v>4</v>
      </c>
      <c r="CB118" s="9" t="n">
        <v>-6.25</v>
      </c>
      <c r="CC118" s="10" t="n">
        <f aca="false">18.5- (0.3*H118)</f>
        <v>15.2</v>
      </c>
      <c r="CD118" s="10" t="n">
        <f aca="false">(CB118)-(CC118)</f>
        <v>-21.45</v>
      </c>
      <c r="CE118" s="10" t="str">
        <f aca="false">IF(CD118="","",IF(CD118&lt;-27.5,"De -30 a -28",IF(CD118&lt;-25,"De -27,5 a -25,5",IF(CD118&lt;-22.5,"De -25 a -23",IF(CD118&lt;-20,"De -22,5 a -20,5",IF(CD118&lt;-17.5,"De -20 a -18",IF(CD118&lt;-15,"De -17,5 a -15,5",IF(CD118&lt;-12.5,"De -15 a -13",IF(CD118&lt;-10,"De -12,5 a -10,5",IF(CD118&lt;-7.5,"De -10 a -8",IF(CD118&lt;-5,"De -7,5 a -5,5",IF(CD118&lt;-2.5,"De -5 a -3",IF(CD118&lt;0,"De -2,5 a -0,5",IF(CD118&lt;=2,"De 0 a 2",IF(CD118&lt;=4.5,"De 2,5 a 4,5",IF(CD118&lt;=7,"De 5 a 7",IF(CD118&lt;=9.5,"De 7,5 a 9,5",IF(CD118&lt;=12,"De 10 a 12",IF(CD118&lt;=14.5,"De 12,5 a 14,5",IF(CD118&lt;=17,"De 15 a 17",IF(CD118&lt;=19.5,"De 17,5 a 19,5",IF(CD118&lt;=22,"De 20 a 22",IF(CD118&lt;=24.5,"De 22,5 a 24,5",IF(CD118&lt;=27,"De 25 a 27","De 27,5 a 30"))))))))))))))))))))))))</f>
        <v>De -22,5 a -20,5</v>
      </c>
      <c r="CF118" s="12" t="n">
        <f aca="false">IF(CD118="","",IF(CD118&lt;-27.5,1,IF(CD118&lt;-25,2,IF(CD118&lt;-22.5,3,IF(CD118&lt;-20,4,IF(CD118&lt;-17.5,5,IF(CD118&lt;-15,6,IF(CD118&lt;-12.5,7,IF(CD118&lt;-10,8,IF(CD118&lt;-7.5,9,IF(CD118&lt;-5,10,IF(CD118&lt;-2.5,11,IF(CD118&lt;0,12,IF(CD118&lt;2.5,13,IF(CD118&lt;5,14,IF(CD118&lt;7.5,15,IF(CD118&lt;10,16,IF(CD118&lt;12.5,17,IF(CD118&lt;15,18,IF(CD118&lt;17.5,19,IF(CD118&lt;20,20,IF(CD118&lt;22.5,21,IF(CD118&lt;25,22,IF(CD118&lt;27.5,23,24))))))))))))))))))))))))</f>
        <v>4</v>
      </c>
      <c r="CG118" s="9" t="n">
        <v>-4.75</v>
      </c>
      <c r="CH118" s="10" t="str">
        <f aca="false">IF(CG118="","",IF(AND(CG118&gt;=-10,CG118&lt;=-9.5),"-10 a -9,5",IF(AND(CG118&gt;-9.5,CG118&lt;=-8.5),"-9 a -8,5",IF(AND(CG118&gt;-8.5,CG118&lt;=-7.5),"-8 a -7,5",IF(AND(CG118&gt;-7.5,CG118&lt;=-6.5),"-7 a -6,5",IF(AND(CG118&gt;-6.5,CG118&lt;=-5.5),"-6 a -5,5",IF(AND(CG118&gt;-5.5,CG118&lt;=-4.5),"-5 a -4,5",IF(AND(CG118&gt;-4.5,CG118&lt;=-3.5),"-4 a -3,5",IF(AND(CG118&gt;-3.5,CG118&lt;=-2.5),"-3 a -2,5",IF(CG118=-2.25,"-2,25",IF(AND(CG118&gt;-2.5,CG118&lt;=-1.5),"-2 a -1,5",IF(AND(CG118&gt;-1.5,CG118&lt;=-0.5),"-1 a -0,5",IF(AND(CG118&gt;-0.5,CG118&lt;=0.5),"0 a 0,5",IF(AND(CG118&gt;0.5,CG118&lt;=1.5),"1 a 1,5",IF(AND(CG118&gt;1.5,CG118&lt;=2.5),"2 a 2,5",IF(AND(CG118&gt;2.5,CG118&lt;=3.5),"3 a 3,5",IF(AND(CG118&gt;3.5,CG118&lt;=4.5),"4 a 4,5",IF(AND(CG118&gt;4.5,CG118&lt;=5.5),"5 a 5,5",IF(AND(CG118&gt;5.5,CG118&lt;=6.5),"6 a 6,5",IF(AND(CG118&gt;6.5,CG118&lt;=7.5),"7 a 7,5",IF(AND(CG118&gt;7.5,CG118&lt;=8.5),"8 a 8,5",IF(AND(CG118&gt;8.5,CG118&lt;=9.5),"9 a 9,5",IF(CG118&gt;=10,"10","Fuera de rango")))))))))))))))))))))))</f>
        <v>-5 a -4,5</v>
      </c>
      <c r="CI118" s="11" t="n">
        <f aca="false">IF(CG118="","",IF(CG118=-2.25,"NORMA",IF(CG118&lt;=-9.5,1,IF(CG118&lt;=-8.5,2,IF(CG118&lt;=-7.5,3,IF(CG118&lt;=-6.5,4,IF(CG118&lt;=-5.5,5,IF(CG118&lt;=-4.5,6,IF(CG118&lt;=-3.5,7,IF(CG118&lt;=-2.5,8,IF(CG118&lt;=-1.5,9,IF(CG118&lt;=-0.5,10,IF(CG118&lt;=0.5,11,IF(CG118&lt;=1.5,12,IF(CG118&lt;=2.5,13,IF(CG118&lt;=3.5,14,IF(CG118&lt;=4.5,15,IF(CG118&lt;=5.5,16,IF(CG118&lt;=6.5,17,IF(CG118&lt;=7.5,18,IF(CG118&lt;=8.5,19,IF(CG118&lt;=9.5,20,IF(CG118=10,21,"Fuera de rango")))))))))))))))))))))))</f>
        <v>6</v>
      </c>
      <c r="CJ118" s="9" t="n">
        <v>3</v>
      </c>
      <c r="CK118" s="10" t="str">
        <f aca="false">IF(CJ118="","",IF(AND(CJ118&gt;=-6,CJ118&lt;=-5.5),"-6 a -5,5",IF(AND(CJ118&gt;-5.5,CJ118&lt;=-4.5),"-5 a -4,5",IF(AND(CJ118&gt;-4.5,CJ118&lt;=-3.5),"-4 a -3,5",IF(AND(CJ118&gt;-3.5,CJ118&lt;=-2.5),"-3 a -2,5",IF(AND(CJ118&gt;-2.5,CJ118&lt;=-1.5),"-2 a -1,5",IF(AND(CJ118&gt;-1.5,CJ118&lt;=-0.5),"-1 a -0,5",IF(AND(CJ118&gt;-0.5,CJ118&lt;=0.5),"0 a 0,5",IF(AND(CJ118&gt;0.5,CJ118&lt;=1.5),"1 a 1,5",IF(AND(CJ118&gt;1.5,CJ118&lt;2.5),"2",IF(AND(CJ118&gt;=2.5,CJ118&lt;=3),"2,5 a 3",IF(AND(CJ118&gt;3,CJ118&lt;=4),"3,5 a 4",IF(AND(CJ118&gt;4,CJ118&lt;=5),"4,5 a 5",IF(AND(CJ118&gt;5,CJ118&lt;=6),"5,5 a 6",IF(AND(CJ118&gt;6,CJ118&lt;=7),"6,5 a 7",IF(AND(CJ118&gt;7,CJ118&lt;=8),"7,5 a 8",IF(AND(CJ118&gt;8,CJ118&lt;=9.5),"8,5 a 9,5",IF(CJ118=10,"10","Fuera de rango"))))))))))))))))))</f>
        <v>2,5 a 3</v>
      </c>
      <c r="CL118" s="11" t="n">
        <f aca="false">IF(CK118="","",IF(OR(CK118="-6 a -5,5",CK118="-6 - -5,5"),1,IF(OR(CK118="-5 a -4,5",CK118="-5 - -4,5"),2,IF(OR(CK118="-4 a -3,5",CK118="-4 - -3,5"),3,IF(OR(CK118="-3 a -2,5",CK118="-3 - -2,5"),4,IF(OR(CK118="-2 a -1,5",CK118="-2 - -1,5"),5,IF(OR(CK118="-1 a -0,5",CK118="-1 - -0,5"),6,IF(OR(CK118="0 a 0,5",CK118="0 - 0,5"),7,IF(OR(CK118="1 a 1,5",CK118="1 - 1,5"),8,IF(CK118="2","NORMA",IF(OR(CK118="2,5 a 3",CK118="2,5 - 3"),9,IF(OR(CK118="3,5 a 4",CK118="3,5 - 4"),10,IF(OR(CK118="4,5 a 5",CK118="4,5 - 5"),11,IF(OR(CK118="5,5 a 6",CK118="5,5 - 6"),12,IF(OR(CK118="6,5 a 7",CK118="6,5 - 7"),13,IF(OR(CK118="7,5 a 8",CK118="7,5 - 8"),14,IF(OR(CK118="8,5 a 9",CK118="8,5 - 9,5",CK118="9 a 9,5"),15,IF(CK118="10",15,IF(OR(CK118="0,5 a 1",CK118="0,5 - 1"),7,"Fuera de rango")))))))))))))))))))</f>
        <v>9</v>
      </c>
      <c r="CM118" s="10" t="n">
        <v>0</v>
      </c>
      <c r="CN118" s="10" t="str">
        <f aca="false">IF(CM118=0,"0", " ")</f>
        <v>0</v>
      </c>
      <c r="CO118" s="10" t="str">
        <f aca="false">IF(CM118&gt;0,"EME"," ")</f>
        <v> </v>
      </c>
      <c r="CP118" s="10" t="n">
        <v>0</v>
      </c>
      <c r="CQ118" s="10" t="str">
        <f aca="false">IF(CP118&gt;0,"0", " ")</f>
        <v> </v>
      </c>
      <c r="CR118" s="10" t="str">
        <f aca="false">IF(CP118&gt;0,"EME"," ")</f>
        <v> </v>
      </c>
      <c r="CS118" s="9" t="n">
        <v>0</v>
      </c>
      <c r="CT118" s="10" t="str">
        <f aca="false">IF(CS118&gt;0,"1", " ")</f>
        <v> </v>
      </c>
      <c r="CU118" s="10" t="str">
        <f aca="false">IF(CS118&gt;0,"HIP"," ")</f>
        <v> </v>
      </c>
      <c r="CV118" s="9" t="n">
        <v>0</v>
      </c>
      <c r="CW118" s="10" t="str">
        <f aca="false">IF(CV118&gt;0,"1", " ")</f>
        <v> </v>
      </c>
      <c r="CX118" s="10" t="str">
        <f aca="false">IF(CV118&gt;0,"HIP"," ")</f>
        <v> </v>
      </c>
      <c r="CY118" s="9" t="n">
        <v>-4.5</v>
      </c>
      <c r="CZ118" s="11" t="str">
        <f aca="false">IF(CY118&lt;0,"2"," ")</f>
        <v>2</v>
      </c>
      <c r="DA118" s="11" t="str">
        <f aca="false">IF(CY118&lt;0,"MIO"," ")</f>
        <v>MIO</v>
      </c>
      <c r="DB118" s="9" t="n">
        <v>-4.5</v>
      </c>
      <c r="DC118" s="11" t="str">
        <f aca="false">IF(DB118&lt;0,"2"," ")</f>
        <v>2</v>
      </c>
      <c r="DD118" s="11" t="str">
        <f aca="false">IF(DB118&lt;0,"MIO"," ")</f>
        <v>MIO</v>
      </c>
      <c r="DE118" s="9" t="n">
        <v>0</v>
      </c>
      <c r="DF118" s="11" t="str">
        <f aca="false">IF(DE118&lt;0,"3"," ")</f>
        <v> </v>
      </c>
      <c r="DG118" s="11" t="str">
        <f aca="false">IF(DE118&lt;0,"AST"," ")</f>
        <v> </v>
      </c>
      <c r="DH118" s="9" t="n">
        <v>-2</v>
      </c>
      <c r="DI118" s="11" t="str">
        <f aca="false">IF(DH118&lt;0,"3"," ")</f>
        <v>3</v>
      </c>
      <c r="DJ118" s="11" t="str">
        <f aca="false">IF(DH118&lt;0,"AST"," ")</f>
        <v>AST</v>
      </c>
      <c r="DK118" s="9" t="n">
        <v>0</v>
      </c>
      <c r="DL118" s="10" t="str">
        <f aca="false">IF(DK118&gt;0,"4"," ")</f>
        <v> </v>
      </c>
      <c r="DM118" s="10" t="str">
        <f aca="false">IF(DK118&gt;0,"PRE"," ")</f>
        <v> </v>
      </c>
      <c r="DN118" s="9" t="n">
        <v>0</v>
      </c>
      <c r="DO118" s="10" t="str">
        <f aca="false">IF(DN118&gt;0,"4"," ")</f>
        <v> </v>
      </c>
      <c r="DP118" s="10" t="str">
        <f aca="false">IF(DN118&gt;0,"PRE"," ")</f>
        <v> </v>
      </c>
      <c r="DQ118" s="12" t="n">
        <v>1</v>
      </c>
      <c r="DR118" s="12" t="n">
        <v>2</v>
      </c>
      <c r="DS118" s="12" t="str">
        <f aca="false">CONCATENATE(CO118,CU118,DA118,DG118,DM118)</f>
        <v>  MIO  </v>
      </c>
      <c r="DT118" s="10" t="str">
        <f aca="false" t="array" ref="DT118">_xlfn.IFS(DS118="EME    ","0", DS118=" HIP   ","1", DS118="  MIO  ","2", DS118="   AST ","3", DS118="    PRE","4", DS118="EME   PRE","5", DS118=" HIP  PRE","6", DS118=" HIP AST ","7", DS118="  MIO PRE","8", DS118="  MIOAST ","9", DS118="   ASTPRE","10",DS118=" HIP ASTPRE","11", DS118="  MIOASTPRE","12", DS118="     ","0")</f>
        <v>2</v>
      </c>
      <c r="DU118" s="1" t="s">
        <v>154</v>
      </c>
      <c r="DV118" s="1" t="str">
        <f aca="false" t="array" ref="DV118">_xlfn.IFS(DU118="SI","2", DU118="NO","1")</f>
        <v>1</v>
      </c>
      <c r="DW118" s="10" t="n">
        <v>0</v>
      </c>
      <c r="DX118" s="11" t="str">
        <f aca="false">IF(DW118=0,"1","2")</f>
        <v>1</v>
      </c>
      <c r="DY118" s="11" t="str">
        <f aca="false" t="array" ref="DY118">_xlfn.IFS(DW118=0,"0", DW118=0.25, "1", DW118=0.5,"2", DW118=0.75,"3", DW118=1,"4",DW118=1.25,"5", DW118=1.5,"6", DW118=1.75,"7", DW118=2,"8")</f>
        <v>0</v>
      </c>
      <c r="DZ118" s="10" t="n">
        <v>0</v>
      </c>
      <c r="EA118" s="11" t="str">
        <f aca="false">IF(DZ118=0,"1","2")</f>
        <v>1</v>
      </c>
      <c r="EB118" s="11" t="str">
        <f aca="false" t="array" ref="EB118">_xlfn.IFS(DZ118=0,"0", DZ118=0.25, "1", DZ118=0.5,"2", DZ118=0.75,"3", DZ118=1,"4",DZ118=1.25,"5", DZ118=1.5,"6", DZ118=1.75,"7", DZ118=2,"8")</f>
        <v>0</v>
      </c>
      <c r="EC118" s="10" t="n">
        <v>-1.75</v>
      </c>
      <c r="ED118" s="10" t="str">
        <f aca="false">IF(EC118=0,"1","2")</f>
        <v>2</v>
      </c>
      <c r="EE118" s="11" t="str">
        <f aca="false" t="array" ref="EE118">_xlfn.IFS(EC118=0,"0", EC118=-0.25, "1", EC118=-0.5,"2", EC118=-0.75,"3", EC118=-1,"4",EC118=-1.25,"5", EC118=-1.5,"6", EC118=-1.75,"7", EC118=-2,"8", EC118=-2.25,"9",EC118=-2.5,"10", EC118=-2.75,"11", EC118=-3,"12", EC118=-3.25,"13", EC118=-3.5,"14", EC118=-3.75,"15",EC118=-4,"16")</f>
        <v>7</v>
      </c>
      <c r="EF118" s="10" t="n">
        <v>-1.75</v>
      </c>
      <c r="EG118" s="10" t="str">
        <f aca="false">IF(EF118=0,"1","2")</f>
        <v>2</v>
      </c>
      <c r="EH118" s="11" t="str">
        <f aca="false" t="array" ref="EH118">_xlfn.IFS(EF118=0,"0", EF118=-0.25, "1", EF118=-0.5,"2", EF118=-0.75,"3", EF118=-1,"4",EF118=-1.25,"5", EF118=-1.5,"6", EF118=-1.75,"7", EF118=-2,"8", EF118=-2.25,"9",EF118=-2.5,"10", EF118=-2.75,"11", EF118=-3,"12", EF118=-3.25,"13", EF118=-3.5,"14", EF118=-3.75,"15",EF118=-4,"16")</f>
        <v>7</v>
      </c>
      <c r="EI118" s="10" t="n">
        <v>0</v>
      </c>
      <c r="EJ118" s="11" t="str">
        <f aca="false">IF(EI118=0,"1","2")</f>
        <v>1</v>
      </c>
      <c r="EK118" s="11" t="str">
        <f aca="false" t="array" ref="EK118">_xlfn.IFS(EI118=0,"0", EI118=-0.25, "1", EI118=-0.5,"2", EI118=-0.75,"3", EI118=-1,"4",EI118=-1.25,"5", EI118=-1.5,"6", EI118=-1.75,"7", EI118=-2,"8", EI118=-2.25,"9", EI118=-2.25,"9",EI118=-2.5,"10", EI118=-2.75,"11", EI118=-3,"12", EI118=-3.25,"13", EI118=-3.5,"14", EI118=-3.75,"15",EI118=-4,"16", EI118=0.25, "17", EI118=0.5, "18")</f>
        <v>0</v>
      </c>
      <c r="EL118" s="10" t="n">
        <v>0</v>
      </c>
      <c r="EM118" s="11" t="str">
        <f aca="false">IF(EL118=0,"1","2")</f>
        <v>1</v>
      </c>
      <c r="EN118" s="11" t="str">
        <f aca="false" t="array" ref="EN118">_xlfn.IFS(EL118=0.25,"17",EL118=0.5,"18", EL118=0,"0", EL118=-0.25, "1", EL118=-0.5,"2", EL118=-0.75,"3", EL118=-1,"4",EL118=-1.25,"5", EL118=-1.5,"6", EL118=-1.75,"7", EL118=-2,"8",EL118= -2.25,"9",EL118=-2.5,"10",EL118= -2.75,"11",EL118= -3,"12",EL118= -3.25,"13",EL118= -3.5,"14",EL118= -3.75,"15",EL118=-4,"16")</f>
        <v>0</v>
      </c>
      <c r="EO118" s="10" t="n">
        <v>0</v>
      </c>
      <c r="EP118" s="11" t="str">
        <f aca="false">IF(EO118=0,"1","2")</f>
        <v>1</v>
      </c>
      <c r="EQ118" s="11" t="str">
        <f aca="false" t="array" ref="EQ118">_xlfn.IFS(EO118=0,"0", EO118=0.25, "1", EO118=0.5,"2", EO118=0.75,"3", EO118=1,"4",EO118=1.25,"5", EO118=1.5,"6", EO118=1.75,"7", EO118=2,"8", EO118=2.25,"9", EO118=2.25,"9",EO118=2.5,"10", EO118=2.75,"11", EO118=3,"12", EO118=3.25,"13", EO118=3.5,"14", EO118=3.75,"15",EO118=4,"16", EO118=-0.25, "17", bq=-0.5, "18")</f>
        <v>0</v>
      </c>
      <c r="ER118" s="10" t="n">
        <v>0</v>
      </c>
      <c r="ES118" s="11" t="str">
        <f aca="false">IF(ER118=0,"1","2")</f>
        <v>1</v>
      </c>
      <c r="ET118" s="11" t="str">
        <f aca="false" t="array" ref="ET118">_xlfn.IFS(ER118=0,"0", ER118=0.25, "1", ER118=0.5,"2", ER118=0.75,"3", ER118=1,"4",ER118=1.25,"5", ER118=1.5,"6", ER118=1.75,"7", ER118=2,"8", ER118=2.25,"9", ER118=2.25,"9",ER118=2.5,"10", ER118=2.75,"11", ER118=3,"12", ER118=3.25,"13", ER118=3.5,"14", ER118=3.75,"15",ER118=4,"16", ER118=-0.25, "17", bq=-0.5, "18")</f>
        <v>0</v>
      </c>
      <c r="EU118" s="13" t="n">
        <v>27</v>
      </c>
      <c r="EV118" s="14" t="str">
        <f aca="false">VLOOKUP(EU118,LEYENDA!$G$2:$H$8,2,TRUE())</f>
        <v>25-36</v>
      </c>
      <c r="EW118" s="14" t="str">
        <f aca="false" t="array" ref="EW118">_xlfn.IFS(EV118="0-5","1", EV118="6-12","2", EV118="13-18","3", EV118="19-24","4", EV118="25-36","5", EV118="37-48","6", EV118="49-60","7")</f>
        <v>5</v>
      </c>
    </row>
    <row r="119" customFormat="false" ht="13.5" hidden="false" customHeight="false" outlineLevel="0" collapsed="false">
      <c r="A119" s="1" t="n">
        <v>48</v>
      </c>
      <c r="B119" s="32" t="n">
        <v>6</v>
      </c>
      <c r="C119" s="33" t="n">
        <v>39732</v>
      </c>
      <c r="D119" s="6"/>
      <c r="E119" s="5" t="str">
        <f aca="false">VLOOKUP(A119,'286'!$A$3:$J$600,10,FALSE())</f>
        <v>VALENCIA GÓMEZ, ANDREA</v>
      </c>
      <c r="F119" s="4" t="str">
        <f aca="false">VLOOKUP(A119,'286'!$A$3:$I$1768,3,FALSE())</f>
        <v>VAGOAN</v>
      </c>
      <c r="G119" s="6" t="n">
        <f aca="false">VLOOKUP(A119,'286'!$A$3:$I$1768,4,FALSE())</f>
        <v>35490</v>
      </c>
      <c r="H119" s="7" t="n">
        <f aca="false">YEAR(C119)-YEAR(G119)</f>
        <v>11</v>
      </c>
      <c r="I119" s="1" t="str">
        <f aca="false">VLOOKUP(H119,LEYENDA!$C$2:$D$6,2,TRUE())</f>
        <v>0-12</v>
      </c>
      <c r="J119" s="5" t="str">
        <f aca="false">VLOOKUP(A119,'286'!$A$3:$I$1768,7,FALSE())</f>
        <v>M</v>
      </c>
      <c r="K119" s="8" t="str">
        <f aca="false">VLOOKUP(A119,'286'!$A$3:$I$1768,2,FALSE())</f>
        <v>OD</v>
      </c>
      <c r="L119" s="4" t="str">
        <f aca="false">VLOOKUP(A119,'286'!$A$3:$I$1768,8,FALSE())</f>
        <v>D</v>
      </c>
      <c r="M119" s="4" t="str">
        <f aca="false">VLOOKUP(A119,'286'!$A$3:$I$1768,9,FALSE())</f>
        <v>D</v>
      </c>
      <c r="N119" s="8" t="str">
        <f aca="false">IF(R119=O119, "MISMA","CONTRARIA")</f>
        <v>MISMA</v>
      </c>
      <c r="O119" s="8" t="str">
        <f aca="false" t="array" ref="O119">_xlfn.IFS(L119="D","1", L119="I","2")</f>
        <v>1</v>
      </c>
      <c r="P119" s="8" t="str">
        <f aca="false" t="array" ref="P119">_xlfn.IFS(K119="OD","1", K119="OI","2")</f>
        <v>1</v>
      </c>
      <c r="Q119" s="1" t="str">
        <f aca="false" t="array" ref="Q119">_xlfn.IFS(J119="M","1", J119="H","2")</f>
        <v>1</v>
      </c>
      <c r="R119" s="8" t="str">
        <f aca="false" t="array" ref="R119">_xlfn.IFS(M119="D","1", M119="I","2")</f>
        <v>1</v>
      </c>
      <c r="S119" s="1" t="str">
        <f aca="false" t="array" ref="S119">_xlfn.IFS(N119="CONTRARIA", "1",N119= "MISMA","2")</f>
        <v>2</v>
      </c>
      <c r="T119" s="1" t="str">
        <f aca="false" t="array" ref="T119">_xlfn.IFS(I119="0-12","1", I119="13-24","2", I119="25-40","3", I119="41-60","4", I119="61-100","5")</f>
        <v>1</v>
      </c>
      <c r="U119" s="9" t="n">
        <v>-5</v>
      </c>
      <c r="V119" s="1" t="str">
        <f aca="false">IF(U119="","",IF(AND(U119&gt;=-9,U119&lt;=-6.5),"-9 a -6,5",IF(AND(U119&gt;=-6,U119&lt;=-3.5),"-6 a -3,5",IF(AND(U119&gt;=-3,U119&lt;=-1),"-3 a -1",IF(U119=-0.5,"-0,5",IF(AND(U119&gt;=0,U119&lt;=2.5),"0 a 2,5",IF(AND(U119&gt;=3,U119&lt;=5.5),"3 a 5,5",IF(AND(U119&gt;=6,U119&lt;=8.5),"6 a 8,5",IF(AND(U119&gt;=9,U119&lt;=20),"9 a 20","Fuera de rango")))))))))</f>
        <v>-6 a -3,5</v>
      </c>
      <c r="W119" s="11" t="n">
        <f aca="false">IF(V119="","",IF(V119="-9 a -6,5",2,IF(V119="-6 a -3,5",3,IF(V119="-3 a -1",4,IF(V119="-0,5","NORMA",IF(V119="0 a 2,5",5,IF(V119="3 a 5,5",6,IF(V119="6 a 8,5",7,IF(V119="9 a 20",8,"Fuera de rango")))))))))</f>
        <v>3</v>
      </c>
      <c r="X119" s="9" t="n">
        <v>0</v>
      </c>
      <c r="Y119" s="10" t="str">
        <f aca="false">IF(X119="","",IF(AND(X119&gt;=0,X119&lt;=4),"0 a 4",IF(AND(X119&gt;=4.5,X119&lt;=8.5),"4,5 a 8,5",IF(X119=9,"9",IF(AND(X119&gt;=9.5,X119&lt;=13),"9,5 a 13",IF(AND(X119&gt;=13.5,X119&lt;=20),"13,5 a 20",IF(AND(X119&gt;=20.5,X119&lt;=35),"20,5 a 35","Fuera de rango")))))))</f>
        <v>0 a 4</v>
      </c>
      <c r="Z119" s="11" t="n">
        <f aca="false">IF(Y119="","",IF(Y119="0 a 4",1,IF(Y119="4,5 a 8,5",2,IF(Y119="9","NORMA",IF(Y119="9,5 a 13",3,IF(Y119="13,5 a 20",4,IF(Y119="20,5 a 35",5,"Fuera de rango")))))))</f>
        <v>1</v>
      </c>
      <c r="AA119" s="9" t="n">
        <v>12</v>
      </c>
      <c r="AB119" s="10" t="str">
        <f aca="false">IF(AA119="","",IF(AND(AA119&gt;=0,AA119&lt;=9),"0 a 9",IF(AND(AA119&gt;=9.5,AA119&lt;=18.5),"9,5 a 18,5",IF(AA119=19,"19",IF(AND(AA119&gt;=19.5,AA119&lt;=28),"19,5 a 28",IF(AND(AA119&gt;=28.5,AA119&lt;=40),"28,5 a 40","Fuera de rango"))))))</f>
        <v>9,5 a 18,5</v>
      </c>
      <c r="AC119" s="11" t="n">
        <f aca="false" t="array" ref="AC119">_xlfn.IFS(AB119="","",AB119="0 a 9",1,AB119="9,5 a 18,5",2,AB119="19","NORMA",AB119="19,5 a 28",3,AB119="28,5 a 40",4,TRUE(),"Fuera de rango")</f>
        <v>2</v>
      </c>
      <c r="AD119" s="9" t="n">
        <v>-3</v>
      </c>
      <c r="AE119" s="10" t="str">
        <f aca="false">IF(AD119="","",IF(AND(AD119&gt;=-10,AD119&lt;=0),"De -10 a 0",IF(AND(AD119&gt;=0.5,AD119&lt;=9.5),"0,5 a 9,5",IF(AD119=10,"10",IF(AND(AD119&gt;=10.5,AD119&lt;=20),"10,5 a 20",IF(AND(AD119&gt;=20.5,AD119&lt;=40),"20,5 a 40","Fuera de rango"))))))</f>
        <v>De -10 a 0</v>
      </c>
      <c r="AF119" s="12" t="n">
        <f aca="false">IF(AD119="","",IF(AND(AD119&gt;=-10,AD119&lt;=0),1,IF(AND(AD119&gt;=0.5,AD119&lt;=9.5),2,IF(AD119=10,"NORMA",IF(AND(AD119&gt;=10.5,AD119&lt;=20),3,IF(AND(AD119&gt;=20.5,AD119&lt;=40),4,""))))))</f>
        <v>1</v>
      </c>
      <c r="AG119" s="9" t="n">
        <v>10</v>
      </c>
      <c r="AH119" s="10" t="str">
        <f aca="false">IF(AG119="","",IF(AND(AG119&gt;=0,AG119&lt;=4),"0 a 4",IF(AND(AG119&gt;=4.5,AG119&lt;=8.5),"4,5 a 8,5",IF(AG119=9,"9",IF(AND(AG119&gt;=9.5,AG119&lt;=13),"9,5 a 13",IF(AND(AG119&gt;=13.5,AG119&lt;=25),"13,5 a 25","Fuera de rango"))))))</f>
        <v>9,5 a 13</v>
      </c>
      <c r="AI119" s="11" t="n">
        <f aca="false">IF(AH119="","",IF(AH119="0 a 4",1,IF(AH119="4,5 a 8,5",2,IF(AH119="9","NORMA",IF(AH119="9,5 a 13",3,IF(AH119="13,5 a 25",4,""))))))</f>
        <v>3</v>
      </c>
      <c r="AJ119" s="9" t="n">
        <v>6</v>
      </c>
      <c r="AK119" s="10" t="str">
        <f aca="false">IF(AJ119="","",IF(AND(AJ119&gt;=-15,AJ119&lt;=-10.5),"-15 a -10,5",IF(AND(AJ119&gt;=-10,AJ119&lt;=-4),"-10 a -4",IF(AND(AJ119&gt;=-4.5,AJ119&lt;=0),"-4,5 a 0",IF(AND(AJ119&gt;=0.5,AJ119&lt;=4.5),"0,5 a 4,5",IF(AJ119=5,"5",IF(AND(AJ119&gt;=5.5,AJ119&lt;=10),"5,5 a 10",IF(AND(AJ119&gt;=10.5,AJ119&lt;=20),"10,5 a 20","Fuera de rango"))))))))</f>
        <v>5,5 a 10</v>
      </c>
      <c r="AL119" s="11" t="n">
        <f aca="false">IF(AK119="","",IF(AK119="-15 a -10,5",1,IF(AK119="-10 a -4",2,IF(AK119="-4,5 a 0",3,IF(AK119="0,5 a 4,5",4,IF(AK119="5","NORMA",IF(AK119="5,5 a 10",5,IF(AK119="10,5 a 20",6,"Error"))))))))</f>
        <v>5</v>
      </c>
      <c r="AM119" s="9" t="n">
        <v>2</v>
      </c>
      <c r="AN119" s="10" t="str">
        <f aca="false">IF(AM119="","",IF(AND(AM119&gt;=-7.5,AM119&lt;=-5.5),"-7,5 a -5,5",IF(AND(AM119&gt;=-5,AM119&lt;=-3),"-5 a -3",IF(AND(AM119&gt;=-2.5,AM119&lt;=-0.5),"-2,5 a -0,5",IF(AM119=0,"0,00",IF(AND(AM119&gt;=0.5,AM119&lt;=2.5),"0,5 a 2,5",IF(AND(AM119&gt;=3,AM119&lt;=5),"3 a 5",IF(AND(AM119&gt;=5.5,AM119&lt;=7.5),"5,5 a 7,5",IF(AND(AM119&gt;=8,AM119&lt;=10),"8 a 10","Fuera de rango")))))))))</f>
        <v>0,5 a 2,5</v>
      </c>
      <c r="AO119" s="11" t="n">
        <f aca="false">IF(AN119="","",IF(AN119="-7,5 a -5,5",1,IF(AN119="-5 a -3",2,IF(AN119="-2,5 a -0,5",3,IF(AN119="0,00","NORMA",IF(AN119="0,5 a 2,5",4,IF(AN119="3 a 5",5,IF(AN119="5,5 a 7,5",6,IF(AN119="8 a 10",7,"Error")))))))))</f>
        <v>4</v>
      </c>
      <c r="AP119" s="9" t="n">
        <v>-14</v>
      </c>
      <c r="AQ119" s="10" t="str">
        <f aca="false">IF(AP119="","",IF(AND(AP119&gt;=-20,AP119&lt;=-9.5),"-20 a -9,5",IF(AND(AP119&gt;=-9,AP119&lt;=-6.5),"-9 a -6,5",IF(AP119=-6,"-6",IF(AND(AP119&gt;=-5.5,AP119&lt;=-3),"-5,5 a -3",IF(AND(AP119&gt;=-2.5,AP119&lt;=0),"-2,5 a 0",IF(AND(AP119&gt;=0.5,AP119&lt;=3),"0,5 a 3",IF(AND(AP119&gt;=3.5,AP119&lt;=6),"3,5 a 6",IF(AND(AP119&gt;=6.5,AP119&lt;=9),"6,5 a 9",IF(AND(AP119&gt;=9.5,AP119&lt;=20),"9,5 a 20","Fuera de rango"))))))))))</f>
        <v>-20 a -9,5</v>
      </c>
      <c r="AR119" s="11" t="n">
        <f aca="false">IF(AQ119="","",IF(AQ119="-20 a -9,5",1,IF(AQ119="-9 a -6,5",2,IF(AQ119="-6","NORMA",IF(AQ119="-5,5 a -3",3,IF(AQ119="-2,5 a 0",4,IF(AQ119="0,5 a 3",5,IF(AQ119="3,5 a 6",6,IF(AQ119="6,5 a 9",7,IF(AQ119="9,5 a 20",8,""))))))))))</f>
        <v>1</v>
      </c>
      <c r="AS119" s="9" t="n">
        <v>9</v>
      </c>
      <c r="AT119" s="10" t="str">
        <f aca="false">IF(AS119="","",IF(AND(AS119&gt;=-16,AS119&lt;=-14),"-16 a -14",IF(AND(AS119&gt;=-13.5,AS119&lt;=-11.5),"-13,5 a -11,5",IF(AND(AS119&gt;=-11,AS119&lt;=-9),"-11 a -9",IF(AND(AS119&gt;=-8.5,AS119&lt;=-6.5),"-8,5 a -6,5",IF(AND(AS119&gt;=-6,AS119&lt;=-4),"-6 a -4",IF(AND(AS119&gt;=-3.5,AS119&lt;=-1.5),"-3,5 a -1,5",IF(AND(AS119&gt;=-1,AS119&lt;=1),"-1 a 1",IF(AND(AS119&gt;=1.5,AS119&lt;=3.5),"1,5 a 3,5",IF(AND(AS119&gt;=4,AS119&lt;=6),"4 a 6",IF(AND(AS119&gt;=6.5,AS119&lt;=8.5),"6,5 a 8,5",IF(AND(AS119&gt;=9,AS119&lt;=11),"9 a 11",IF(AND(AS119&gt;=11.5,AS119&lt;=13.5),"11,5 a 13,5",IF(AND(AS119&gt;=14,AS119&lt;=16),"14 a 16",IF(AND(AS119&gt;=16.5,AS119&lt;=18.5),"16,5 a 18,5",IF(AND(AS119&gt;=19,AS119&lt;=21),"19 a 21","Fuera de rango"))))))))))))))))</f>
        <v>9 a 11</v>
      </c>
      <c r="AU119" s="11" t="n">
        <f aca="false" t="array" ref="AU119">IF(AT119="","",_xlfn.IFS(AT119="-16 a -14",1,AT119="-13,5 a -11,5",2,AT119="-11 a -9",3,AT119="-8,5 a -6,5",4,AT119="-6 a -4",5,AT119="-3,5 a -1,5",6,AT119="-1 a 1",7,AT119="1,5 a 3,5",8,AT119="4 a 6","NORMA",AT119="6,5 a 8,5",9,AT119="9 a 11",10,AT119="11,5 a 13,5",11,AT119="14 a 16",12,AT119="16,5 a 18,5",13,AT119="19 a 21",14,TRUE(),""))</f>
        <v>10</v>
      </c>
      <c r="AV119" s="9" t="n">
        <v>0.75</v>
      </c>
      <c r="AW119" s="10" t="str">
        <f aca="false">IF(AV119="","",IF(AND(AV119&gt;=-1,AV119&lt;=-0.5),"-1 a -0,5",IF(AND(AV119&gt;-0.5,AV119&lt;=0),"De -0,5 a 0",IF(AND(AV119&gt;=0.25,AV119&lt;=0.75),"0,25 a 0,75",IF(AND(AV119&gt;=1,AV119&lt;=1.5),"1 a 1,5",IF(AND(AV119&gt;=1.75,AV119&lt;=2.25),"1,75 a 2,25",IF(AND(AV119&gt;=2.5,AV119&lt;=3),"2,5 a 3",IF(AND(AV119&gt;=3.25,AV119&lt;=3.75),"3,25 a 3,75","Fuera de rango"))))))))</f>
        <v>0,25 a 0,75</v>
      </c>
      <c r="AX119" s="11" t="str">
        <f aca="false">IF(AW119="","",IF(OR(AW119="-1 a -0,5",AW119="-1 a -0.5"),1,IF(OR(AW119="De -0,5 a 0",AW119="-0,5 a 0",AW119="De -0.5 a 0"),2,IF(OR(AW119="0,25 a 0,75",AW119="0.25 a 0.75"),"NORMA",IF(OR(AW119="1 a 1,5",AW119="1 a 1.5"),3,IF(OR(AW119="1,75 a 2,25",AW119="1.75 a 2.25"),4,IF(OR(AW119="2,5 a 3",AW119="2.5 a 3"),5,IF(OR(AW119="3,25 a 3,75",AW119="3.25 a 3.75"),6,""))))))))</f>
        <v>NORMA</v>
      </c>
      <c r="AY119" s="9" t="n">
        <v>-15</v>
      </c>
      <c r="AZ119" s="10" t="str">
        <f aca="false">IF(AY119="","",IF(AND(AY119&gt;=-20,AY119&lt;=-9.5),"-20 a -9,5",IF(AND(AY119&gt;=-9,AY119&lt;=-6.5),"-9 a -6,5",IF(AY119=-6,"-6",IF(AND(AY119&gt;=-5.5,AY119&lt;=-3),"-5,5 a -3",IF(AND(AY119&gt;=-2.5,AY119&lt;=0),"-2,5 a 0",IF(AND(AY119&gt;=0.5,AY119&lt;=3),"0,5 a 3",IF(AND(AY119&gt;=3.5,AY119&lt;=6),"3,5 a 6","Fuera de rango"))))))))</f>
        <v>-20 a -9,5</v>
      </c>
      <c r="BA119" s="11" t="n">
        <f aca="false">IF(AZ119="","",IF(AZ119="-20 a -9,5",1,IF(AZ119="-9 a -6,5",2,IF(AZ119="-6","NORMA",IF(AZ119="-5,5 a -3",3,IF(AZ119="-2,5 a 0",4,IF(AZ119="0,5 a 3",5,IF(AZ119="3,5 a 6",6,""))))))))</f>
        <v>1</v>
      </c>
      <c r="BB119" s="9" t="n">
        <v>0</v>
      </c>
      <c r="BC119" s="10" t="str">
        <f aca="false" t="array" ref="BC119">IF(BB119="","",_xlfn.IFS(AND(BB119&gt;=0,BB119&lt;=2),"0 a 2",AND(BB119&gt;=2.5,BB119&lt;=4.5),"2,5 a 4,5",AND(BB119&gt;=5,BB119&lt;=7),"5 a 7",AND(BB119&gt;=7.5,BB119&lt;=9.5),"7,5 a 9,5",AND(BB119&gt;=10,BB119&lt;=12),"10 a 12",AND(BB119&gt;=12.5,BB119&lt;=14.5),"12,5 a 14,5",BB119=15,"15",AND(BB119&gt;=15.5,BB119&lt;=17.5),"15,5 a 17,5",AND(BB119&gt;=18,BB119&lt;=20),"18 a 20",AND(BB119&gt;=20.5,BB119&lt;=22.5),"20,5 a 22,5",AND(BB119&gt;=23,BB119&lt;=25),"23 a 25",TRUE(),"Fuera de rango"))</f>
        <v>0 a 2</v>
      </c>
      <c r="BD119" s="11" t="n">
        <f aca="false" t="array" ref="BD119">IF(BC119="","",_xlfn.IFS(BC119="0 a 2",1,BC119="2,5 a 4,5",2,BC119="5 a 7",3,BC119="7,5 a 9,5",4,BC119="10 a 12",5,BC119="12,5 a 14,5",6,BC119="15","NORMA",BC119="15,5 a 17,5",7,BC119="18 a 20",8,BC119="20,5 a 22,5",9,BC119="23 a 25",10,TRUE(),"Fuera de rango"))</f>
        <v>1</v>
      </c>
      <c r="BE119" s="9" t="n">
        <v>10</v>
      </c>
      <c r="BF119" s="10" t="str">
        <f aca="false">IF(BE119="","",IF(AND(BE119&gt;=-20,BE119&lt;=-10),"-20 a -10",IF(AND(BE119&gt;=-9.5,BE119&lt;=0.5),"-9,5 a 0,5",IF(AND(BE119&gt;=1,BE119&lt;=11),"1 a 11",IF(AND(BE119&gt;=11.5,BE119&lt;=20.5),"11,5 a 20,5",IF(BE119=21,"21",IF(AND(BE119&gt;=21.5,BE119&lt;=31.5),"21,5 a 31,5",IF(AND(BE119&gt;=32,BE119&lt;=42),"32 a 42","Fuera de rango"))))))))</f>
        <v>1 a 11</v>
      </c>
      <c r="BG119" s="11" t="n">
        <f aca="false">IF(BF119="","",IF(BF119="-20 a -10",1,IF(BF119="-9,5 a 0,5",2,IF(BF119="1 a 11",3,IF(BF119="11,5 a 20,5",4,IF(BF119="21","NORMA",IF(BF119="21,5 a 31,5",5,IF(BF119="32 a 42",6,""))))))))</f>
        <v>3</v>
      </c>
      <c r="BH119" s="9" t="n">
        <v>-2</v>
      </c>
      <c r="BI119" s="10" t="str">
        <f aca="false">IF(BH119="","",IF(AND(BH119&gt;=-20,BH119&lt;=-15),"-20 a -15",IF(AND(BH119&gt;=-14.5,BH119&lt;=-9.5),"-14,5 a -9,5",IF(AND(BH119&gt;=-9,BH119&lt;=-4),"-9 a -4",IF(AND(BH119&gt;=-3.5,BH119&lt;=2.5),"-3,5 a 2,5",IF(AND(BH119&gt;=3,BH119&lt;=8),"3 a 8",IF(AND(BH119&gt;=8.5,BH119&lt;=14.5),"8,5 a 14,5",IF(BH119=15,"15",IF(AND(BH119&gt;=15.5,BH119&lt;=20.5),"15,5 a 20,5",IF(AND(BH119&gt;=21,BH119&lt;=26),"21 a 26","Fuera de rango"))))))))))</f>
        <v>-3,5 a 2,5</v>
      </c>
      <c r="BJ119" s="11" t="n">
        <f aca="false">IF(BI119="","",IF(BI119="-20 a -15",1,IF(BI119="-14,5 a -9,5",2,IF(BI119="-9 a -4",3,IF(BI119="-3,5 a 2,5",4,IF(BI119="3 a 8",5,IF(BI119="8,5 a 14,5",6,IF(BI119="15","NORMA",IF(BI119="15,5 a 20,5",7,IF(BI119="21 a 26",8,IF(BI119="26,5 a 31,5",9,"")))))))))))</f>
        <v>4</v>
      </c>
      <c r="BK119" s="9" t="n">
        <v>0</v>
      </c>
      <c r="BL119" s="10" t="str">
        <f aca="false">IF(BK119="","",IF(AND(BK119&gt;=0,BK119&lt;=2),"0 - 2",IF(AND(BK119&gt;=2.5,BK119&lt;=4.5),"2,5 - 4,5",IF(AND(BK119&gt;=5,BK119&lt;=7),"5 - 7",IF(AND(BK119&gt;=7.5,BK119&lt;=9.5),"7,5 - 9,5",IF(AND(BK119&gt;=10,BK119&lt;=12),"10 - 12",IF(AND(BK119&gt;=12.5,BK119&lt;=13.5),"12,5 - 13,5",IF(BK119=14,"14",IF(AND(BK119&gt;=14.5,BK119&lt;=16.5),"14,5 - 16,5",IF(AND(BK119&gt;=17,BK119&lt;=19),"17 - 19",IF(AND(BK119&gt;=19.5,BK119&lt;=21.5),"19,5 - 21,5",IF(AND(BK119&gt;=22,BK119&lt;=24),"22 - 24",IF(AND(BK119&gt;=24.5,BK119&lt;=26.5),"24,5 - 26,5",IF(AND(BK119&gt;=27,BK119&lt;=29),"27 - 29",IF(AND(BK119&gt;=29.5,BK119&lt;=30),"29,5 - 30","Fuera de rango")))))))))))))))</f>
        <v>0 - 2</v>
      </c>
      <c r="BM119" s="11" t="n">
        <f aca="false">IF(BL119="","",IF(BL119="0 - 2",1,IF(BL119="2,5 - 4,5",2,IF(BL119="5 - 7",3,IF(BL119="7,5 - 9,5",4,IF(BL119="10 - 12",5,IF(BL119="12,5 - 13,5",6,IF(BL119="14","NORMA",IF(BL119="14,5 - 16,5",7,IF(BL119="17 - 19",8,IF(BL119="19,5 - 21,5",9,IF(BL119="22 - 24",10,IF(BL119="24,5 - 26,5",11,IF(BL119="27 - 29",12,IF(BL119="29,5 - 30",13,"")))))))))))))))</f>
        <v>1</v>
      </c>
      <c r="BN119" s="9" t="n">
        <v>24</v>
      </c>
      <c r="BO119" s="10" t="str">
        <f aca="false">IF(BN119="","",IF(AND(BN119&gt;=-20,BN119&lt;=-10),"-20 a -10",IF(AND(BN119&gt;=-9.5,BN119&lt;=0.5),"-9,5 a 0,5",IF(AND(BN119&gt;=1,BN119&lt;=11),"1 a 11",IF(AND(BN119&gt;=11.5,BN119&lt;=21.5),"11,5 a 21,5",IF(BN119=22,"22",IF(AND(BN119&gt;=22.5,BN119&lt;=32.5),"22,5 a 32,5",IF(AND(BN119&gt;=33,BN119&lt;=43),"33 a 43","Fuera de rango"))))))))</f>
        <v>22,5 a 32,5</v>
      </c>
      <c r="BP119" s="11" t="n">
        <f aca="false">IF(BO119="","",IF(BO119="-20 a -10",1,IF(BO119="-9,5 a 0,5",2,IF(BO119="1 a 11",3,IF(BO119="11,5 a 21,5",4,IF(BO119="22","NORMA",IF(BO119="22,5 a 32,5",5,IF(BO119="33 a 43",6,""))))))))</f>
        <v>5</v>
      </c>
      <c r="BQ119" s="9" t="n">
        <v>20</v>
      </c>
      <c r="BR119" s="10" t="str">
        <f aca="false">IF(BQ119="","",IF(AND(BQ119&gt;=-20,BQ119&lt;=-15),"-20 a -15",IF(AND(BQ119&gt;=-14.5,BQ119&lt;=-9.5),"-14,5 a -9,5",IF(AND(BQ119&gt;=-9,BQ119&lt;=-4),"-9 a -4",IF(AND(BQ119&gt;=-3.5,BQ119&lt;=2.5),"-3,5 a 2,5",IF(AND(BQ119&gt;=3,BQ119&lt;=8),"3 a 8",IF(AND(BQ119&gt;=8.5,BQ119&lt;=13.5),"8,5 a 13,5",IF(AND(BQ119&gt;=14,BQ119&lt;=17.5),"14 a 17,5",IF(BQ119=18,"18",IF(AND(BQ119&gt;=18.5,BQ119&lt;=23.5),"18,5 a 23,5",IF(AND(BQ119&gt;=24,BQ119&lt;=29),"24 a 29",IF(AND(BQ119&gt;=29.5,BQ119&lt;=34.5),"29,5 a 34,5",IF(AND(BQ119&gt;=35,BQ119&lt;=40),"35 a 40","Fuera de rango")))))))))))))</f>
        <v>18,5 a 23,5</v>
      </c>
      <c r="BS119" s="11" t="n">
        <f aca="false">IF(BR119="","",IF(BR119="-20 a -15",1,IF(BR119="-14,5 a -9,5",2,IF(BR119="-9 a -4",3,IF(BR119="-3,5 a 2,5",4,IF(BR119="3 a 8",5,IF(BR119="8,5 a 13,5",6,IF(BR119="14 a 17,5",7,IF(BR119="18","NORMA",IF(BR119="18,5 a 23,5",8,IF(BR119="24 a 29",9,IF(BR119="29,5 a 34,5",10,IF(BR119="35 a 40",11,"")))))))))))))</f>
        <v>8</v>
      </c>
      <c r="BT119" s="9" t="n">
        <v>2</v>
      </c>
      <c r="BU119" s="10" t="str">
        <f aca="false">IF(BT119="","",IF(AND(BT119&gt;=-20,BT119&lt;=-18),"-20 a -18",IF(AND(BT119&gt;=-17.5,BT119&lt;=-15.5),"-17,5 a -15,5",IF(AND(BT119&gt;=-15,BT119&lt;=-13),"-15 a -13",IF(AND(BT119&gt;=-12.5,BT119&lt;=-10.5),"-12,5 a -10,5",IF(AND(BT119&gt;=-10,BT119&lt;=-8),"-10 a -8",IF(AND(BT119&gt;=-7.5,BT119&lt;=-5.5),"-7,5 a -5,5",IF(AND(BT119&gt;=-5,BT119&lt;=-3),"-5 a -3",IF(AND(BT119&gt;=-2.5,BT119&lt;=-0.5),"-2,5 a -0,5",IF(BT119=0,"0",IF(AND(BT119&gt;=0.5,BT119&lt;=2.5),"0,5 a 2,5",IF(AND(BT119&gt;=3,BT119&lt;=5),"3 a 5",IF(AND(BT119&gt;=5.5,BT119&lt;=7.5),"5,5 a 7,5",IF(AND(BT119&gt;=8,BT119&lt;=10),"8 a 10",IF(AND(BT119&gt;=10.5,BT119&lt;=12.5),"10,5 a 12,5",IF(AND(BT119&gt;=13,BT119&lt;=15),"13 a 15",IF(AND(BT119&gt;=15.5,BT119&lt;=17.5),"15,5 a 17,5",IF(AND(BT119&gt;=18,BT119&lt;=20),"18 a 20","Fuera de rango"))))))))))))))))))</f>
        <v>0,5 a 2,5</v>
      </c>
      <c r="BV119" s="11" t="n">
        <f aca="false">IF(BT119="","",IF(BT119=0,"NORMA",IF(AND(BT119&gt;=-20,BT119&lt;=-18),2,IF(AND(BT119&gt;=-17.5,BT119&lt;=-15.5),2,IF(AND(BT119&gt;=-15,BT119&lt;=-13),3,IF(AND(BT119&gt;=-12.5,BT119&lt;=-10.5),4,IF(AND(BT119&gt;=-10,BT119&lt;=-8),5,IF(AND(BT119&gt;=-7.5,BT119&lt;=-5.5),6,IF(AND(BT119&gt;=-5,BT119&lt;=-3),7,IF(AND(BT119&gt;=-2.5,BT119&lt;=-0.5),8,IF(AND(BT119&gt;=0.5,BT119&lt;=2.5),9,IF(AND(BT119&gt;=3,BT119&lt;=5),10,IF(AND(BT119&gt;=5.5,BT119&lt;=7.5),11,IF(AND(BT119&gt;=8,BT119&lt;=10),12,IF(AND(BT119&gt;=10.5,BT119&lt;=12.5),13,IF(AND(BT119&gt;=13,BT119&lt;=15),14,IF(AND(BT119&gt;=15.5,BT119&lt;=17.5),15,IF(AND(BT119&gt;=18,BT119&lt;=20),16,"Fuera de rango"))))))))))))))))))</f>
        <v>9</v>
      </c>
      <c r="BW119" s="9" t="n">
        <v>-5.25</v>
      </c>
      <c r="BX119" s="10" t="n">
        <f aca="false">18.5- (0.3*H119)</f>
        <v>15.2</v>
      </c>
      <c r="BY119" s="10" t="n">
        <f aca="false">(BW119)-(BX119)</f>
        <v>-20.45</v>
      </c>
      <c r="BZ119" s="10" t="str">
        <f aca="false">IF(BY119="","",IF(BY119&lt;-27.5,"De -30 a -28",IF(BY119&lt;-25,"De -27,5 a -25,5",IF(BY119&lt;-22.5,"De -25 a -23",IF(BY119&lt;-20,"De -22,5 a -20,5",IF(BY119&lt;-17.5,"De -20 a -18",IF(BY119&lt;-15,"De -17,5 a -15,5",IF(BY119&lt;-12.5,"De -15 a -13",IF(BY119&lt;-10,"De -12,5 a -10,5",IF(BY119&lt;-7.5,"De -10 a -8",IF(BY119&lt;-5,"De -7,5 a -5,5",IF(BY119&lt;-2.5,"De -5 a -3",IF(BY119&lt;0,"De -2,5 a -0,5",IF(BY119&lt;2.5,"De 0 a 2",IF(BY119&lt;5,"De 2,5 a 4,5",IF(BY119&lt;7.5,"De 5 a 7",IF(BY119&lt;10,"De 7,5 a 9,5",IF(BY119&lt;12.5,"De 10 a 12",IF(BY119&lt;15,"De 12,5 a 14,5",IF(BY119&lt;17.5,"De 15 a 17",IF(BY119&lt;20,"De 17,5 a 19,5",IF(BY119&lt;22.5,"De 20 a 22",IF(BY119&lt;25,"De 22,5 a 24,5",IF(BY119&lt;27.5,"De 25 a 27","De 27,5 a 30"))))))))))))))))))))))))</f>
        <v>De -22,5 a -20,5</v>
      </c>
      <c r="CA119" s="12" t="n">
        <f aca="false">IF(BY119="","",IF(BY119&lt;=-28,1,IF(BY119&lt;=-25.5,2,IF(BY119&lt;=-23,3,IF(BY119&lt;=-20.5,4,IF(BY119&lt;=-18,5,IF(BY119&lt;=-15.5,6,IF(BY119&lt;=-13,7,IF(BY119&lt;=-10.5,8,IF(BY119&lt;=-8,9,IF(BY119&lt;=-5.5,10,IF(BY119&lt;=-3,11,IF(BY119&lt;=-0.5,12,IF(BY119&lt;=2,13,IF(BY119&lt;=4.5,14,IF(BY119&lt;=7,15,IF(BY119&lt;=9.5,16,IF(BY119&lt;=12,17,IF(BY119&lt;=14.5,18,IF(BY119&lt;=17,19,IF(BY119&lt;=19.5,20,IF(BY119&lt;=22,21,IF(BY119&lt;=24.5,22,IF(BY119&lt;=27,23,IF(BY119&lt;=30,24,"Fuera de rango")))))))))))))))))))))))))</f>
        <v>5</v>
      </c>
      <c r="CB119" s="9" t="n">
        <v>-5.25</v>
      </c>
      <c r="CC119" s="10" t="n">
        <f aca="false">18.5- (0.3*H119)</f>
        <v>15.2</v>
      </c>
      <c r="CD119" s="10" t="n">
        <f aca="false">(CB119)-(CC119)</f>
        <v>-20.45</v>
      </c>
      <c r="CE119" s="10" t="str">
        <f aca="false">IF(CD119="","",IF(CD119&lt;-27.5,"De -30 a -28",IF(CD119&lt;-25,"De -27,5 a -25,5",IF(CD119&lt;-22.5,"De -25 a -23",IF(CD119&lt;-20,"De -22,5 a -20,5",IF(CD119&lt;-17.5,"De -20 a -18",IF(CD119&lt;-15,"De -17,5 a -15,5",IF(CD119&lt;-12.5,"De -15 a -13",IF(CD119&lt;-10,"De -12,5 a -10,5",IF(CD119&lt;-7.5,"De -10 a -8",IF(CD119&lt;-5,"De -7,5 a -5,5",IF(CD119&lt;-2.5,"De -5 a -3",IF(CD119&lt;0,"De -2,5 a -0,5",IF(CD119&lt;=2,"De 0 a 2",IF(CD119&lt;=4.5,"De 2,5 a 4,5",IF(CD119&lt;=7,"De 5 a 7",IF(CD119&lt;=9.5,"De 7,5 a 9,5",IF(CD119&lt;=12,"De 10 a 12",IF(CD119&lt;=14.5,"De 12,5 a 14,5",IF(CD119&lt;=17,"De 15 a 17",IF(CD119&lt;=19.5,"De 17,5 a 19,5",IF(CD119&lt;=22,"De 20 a 22",IF(CD119&lt;=24.5,"De 22,5 a 24,5",IF(CD119&lt;=27,"De 25 a 27","De 27,5 a 30"))))))))))))))))))))))))</f>
        <v>De -22,5 a -20,5</v>
      </c>
      <c r="CF119" s="12" t="n">
        <f aca="false">IF(CD119="","",IF(CD119&lt;-27.5,1,IF(CD119&lt;-25,2,IF(CD119&lt;-22.5,3,IF(CD119&lt;-20,4,IF(CD119&lt;-17.5,5,IF(CD119&lt;-15,6,IF(CD119&lt;-12.5,7,IF(CD119&lt;-10,8,IF(CD119&lt;-7.5,9,IF(CD119&lt;-5,10,IF(CD119&lt;-2.5,11,IF(CD119&lt;0,12,IF(CD119&lt;2.5,13,IF(CD119&lt;5,14,IF(CD119&lt;7.5,15,IF(CD119&lt;10,16,IF(CD119&lt;12.5,17,IF(CD119&lt;15,18,IF(CD119&lt;17.5,19,IF(CD119&lt;20,20,IF(CD119&lt;22.5,21,IF(CD119&lt;25,22,IF(CD119&lt;27.5,23,24))))))))))))))))))))))))</f>
        <v>4</v>
      </c>
      <c r="CG119" s="9" t="n">
        <v>-3</v>
      </c>
      <c r="CH119" s="10" t="str">
        <f aca="false">IF(CG119="","",IF(AND(CG119&gt;=-10,CG119&lt;=-9.5),"-10 a -9,5",IF(AND(CG119&gt;-9.5,CG119&lt;=-8.5),"-9 a -8,5",IF(AND(CG119&gt;-8.5,CG119&lt;=-7.5),"-8 a -7,5",IF(AND(CG119&gt;-7.5,CG119&lt;=-6.5),"-7 a -6,5",IF(AND(CG119&gt;-6.5,CG119&lt;=-5.5),"-6 a -5,5",IF(AND(CG119&gt;-5.5,CG119&lt;=-4.5),"-5 a -4,5",IF(AND(CG119&gt;-4.5,CG119&lt;=-3.5),"-4 a -3,5",IF(AND(CG119&gt;-3.5,CG119&lt;=-2.5),"-3 a -2,5",IF(CG119=-2.25,"-2,25",IF(AND(CG119&gt;-2.5,CG119&lt;=-1.5),"-2 a -1,5",IF(AND(CG119&gt;-1.5,CG119&lt;=-0.5),"-1 a -0,5",IF(AND(CG119&gt;-0.5,CG119&lt;=0.5),"0 a 0,5",IF(AND(CG119&gt;0.5,CG119&lt;=1.5),"1 a 1,5",IF(AND(CG119&gt;1.5,CG119&lt;=2.5),"2 a 2,5",IF(AND(CG119&gt;2.5,CG119&lt;=3.5),"3 a 3,5",IF(AND(CG119&gt;3.5,CG119&lt;=4.5),"4 a 4,5",IF(AND(CG119&gt;4.5,CG119&lt;=5.5),"5 a 5,5",IF(AND(CG119&gt;5.5,CG119&lt;=6.5),"6 a 6,5",IF(AND(CG119&gt;6.5,CG119&lt;=7.5),"7 a 7,5",IF(AND(CG119&gt;7.5,CG119&lt;=8.5),"8 a 8,5",IF(AND(CG119&gt;8.5,CG119&lt;=9.5),"9 a 9,5",IF(CG119&gt;=10,"10","Fuera de rango")))))))))))))))))))))))</f>
        <v>-3 a -2,5</v>
      </c>
      <c r="CI119" s="11" t="n">
        <f aca="false">IF(CG119="","",IF(CG119=-2.25,"NORMA",IF(CG119&lt;=-9.5,1,IF(CG119&lt;=-8.5,2,IF(CG119&lt;=-7.5,3,IF(CG119&lt;=-6.5,4,IF(CG119&lt;=-5.5,5,IF(CG119&lt;=-4.5,6,IF(CG119&lt;=-3.5,7,IF(CG119&lt;=-2.5,8,IF(CG119&lt;=-1.5,9,IF(CG119&lt;=-0.5,10,IF(CG119&lt;=0.5,11,IF(CG119&lt;=1.5,12,IF(CG119&lt;=2.5,13,IF(CG119&lt;=3.5,14,IF(CG119&lt;=4.5,15,IF(CG119&lt;=5.5,16,IF(CG119&lt;=6.5,17,IF(CG119&lt;=7.5,18,IF(CG119&lt;=8.5,19,IF(CG119&lt;=9.5,20,IF(CG119=10,21,"Fuera de rango")))))))))))))))))))))))</f>
        <v>8</v>
      </c>
      <c r="CJ119" s="9" t="n">
        <v>3</v>
      </c>
      <c r="CK119" s="10" t="str">
        <f aca="false">IF(CJ119="","",IF(AND(CJ119&gt;=-6,CJ119&lt;=-5.5),"-6 a -5,5",IF(AND(CJ119&gt;-5.5,CJ119&lt;=-4.5),"-5 a -4,5",IF(AND(CJ119&gt;-4.5,CJ119&lt;=-3.5),"-4 a -3,5",IF(AND(CJ119&gt;-3.5,CJ119&lt;=-2.5),"-3 a -2,5",IF(AND(CJ119&gt;-2.5,CJ119&lt;=-1.5),"-2 a -1,5",IF(AND(CJ119&gt;-1.5,CJ119&lt;=-0.5),"-1 a -0,5",IF(AND(CJ119&gt;-0.5,CJ119&lt;=0.5),"0 a 0,5",IF(AND(CJ119&gt;0.5,CJ119&lt;=1.5),"1 a 1,5",IF(AND(CJ119&gt;1.5,CJ119&lt;2.5),"2",IF(AND(CJ119&gt;=2.5,CJ119&lt;=3),"2,5 a 3",IF(AND(CJ119&gt;3,CJ119&lt;=4),"3,5 a 4",IF(AND(CJ119&gt;4,CJ119&lt;=5),"4,5 a 5",IF(AND(CJ119&gt;5,CJ119&lt;=6),"5,5 a 6",IF(AND(CJ119&gt;6,CJ119&lt;=7),"6,5 a 7",IF(AND(CJ119&gt;7,CJ119&lt;=8),"7,5 a 8",IF(AND(CJ119&gt;8,CJ119&lt;=9.5),"8,5 a 9,5",IF(CJ119=10,"10","Fuera de rango"))))))))))))))))))</f>
        <v>2,5 a 3</v>
      </c>
      <c r="CL119" s="11" t="n">
        <f aca="false">IF(CK119="","",IF(OR(CK119="-6 a -5,5",CK119="-6 - -5,5"),1,IF(OR(CK119="-5 a -4,5",CK119="-5 - -4,5"),2,IF(OR(CK119="-4 a -3,5",CK119="-4 - -3,5"),3,IF(OR(CK119="-3 a -2,5",CK119="-3 - -2,5"),4,IF(OR(CK119="-2 a -1,5",CK119="-2 - -1,5"),5,IF(OR(CK119="-1 a -0,5",CK119="-1 - -0,5"),6,IF(OR(CK119="0 a 0,5",CK119="0 - 0,5"),7,IF(OR(CK119="1 a 1,5",CK119="1 - 1,5"),8,IF(CK119="2","NORMA",IF(OR(CK119="2,5 a 3",CK119="2,5 - 3"),9,IF(OR(CK119="3,5 a 4",CK119="3,5 - 4"),10,IF(OR(CK119="4,5 a 5",CK119="4,5 - 5"),11,IF(OR(CK119="5,5 a 6",CK119="5,5 - 6"),12,IF(OR(CK119="6,5 a 7",CK119="6,5 - 7"),13,IF(OR(CK119="7,5 a 8",CK119="7,5 - 8"),14,IF(OR(CK119="8,5 a 9",CK119="8,5 - 9,5",CK119="9 a 9,5"),15,IF(CK119="10",15,IF(OR(CK119="0,5 a 1",CK119="0,5 - 1"),7,"Fuera de rango")))))))))))))))))))</f>
        <v>9</v>
      </c>
      <c r="CM119" s="10" t="n">
        <v>0</v>
      </c>
      <c r="CN119" s="10" t="str">
        <f aca="false">IF(CM119=0,"0", " ")</f>
        <v>0</v>
      </c>
      <c r="CO119" s="10" t="str">
        <f aca="false">IF(CM119&gt;0,"EME"," ")</f>
        <v> </v>
      </c>
      <c r="CP119" s="10" t="n">
        <v>0</v>
      </c>
      <c r="CQ119" s="10" t="str">
        <f aca="false">IF(CP119&gt;0,"0", " ")</f>
        <v> </v>
      </c>
      <c r="CR119" s="10" t="str">
        <f aca="false">IF(CP119&gt;0,"EME"," ")</f>
        <v> </v>
      </c>
      <c r="CS119" s="9" t="n">
        <v>0</v>
      </c>
      <c r="CT119" s="10" t="str">
        <f aca="false">IF(CS119&gt;0,"1", " ")</f>
        <v> </v>
      </c>
      <c r="CU119" s="10" t="str">
        <f aca="false">IF(CS119&gt;0,"HIP"," ")</f>
        <v> </v>
      </c>
      <c r="CV119" s="9" t="n">
        <v>0</v>
      </c>
      <c r="CW119" s="10" t="str">
        <f aca="false">IF(CV119&gt;0,"1", " ")</f>
        <v> </v>
      </c>
      <c r="CX119" s="10" t="str">
        <f aca="false">IF(CV119&gt;0,"HIP"," ")</f>
        <v> </v>
      </c>
      <c r="CY119" s="9" t="n">
        <v>-4.5</v>
      </c>
      <c r="CZ119" s="11" t="str">
        <f aca="false">IF(CY119&lt;0,"2"," ")</f>
        <v>2</v>
      </c>
      <c r="DA119" s="11" t="str">
        <f aca="false">IF(CY119&lt;0,"MIO"," ")</f>
        <v>MIO</v>
      </c>
      <c r="DB119" s="9" t="n">
        <v>-5.5</v>
      </c>
      <c r="DC119" s="11" t="str">
        <f aca="false">IF(DB119&lt;0,"2"," ")</f>
        <v>2</v>
      </c>
      <c r="DD119" s="11" t="str">
        <f aca="false">IF(DB119&lt;0,"MIO"," ")</f>
        <v>MIO</v>
      </c>
      <c r="DE119" s="9" t="n">
        <v>-1.25</v>
      </c>
      <c r="DF119" s="11" t="str">
        <f aca="false">IF(DE119&lt;0,"3"," ")</f>
        <v>3</v>
      </c>
      <c r="DG119" s="11" t="str">
        <f aca="false">IF(DE119&lt;0,"AST"," ")</f>
        <v>AST</v>
      </c>
      <c r="DH119" s="9" t="n">
        <v>-1.75</v>
      </c>
      <c r="DI119" s="11" t="str">
        <f aca="false">IF(DH119&lt;0,"3"," ")</f>
        <v>3</v>
      </c>
      <c r="DJ119" s="11" t="str">
        <f aca="false">IF(DH119&lt;0,"AST"," ")</f>
        <v>AST</v>
      </c>
      <c r="DK119" s="9" t="n">
        <v>0</v>
      </c>
      <c r="DL119" s="10" t="str">
        <f aca="false">IF(DK119&gt;0,"4"," ")</f>
        <v> </v>
      </c>
      <c r="DM119" s="10" t="str">
        <f aca="false">IF(DK119&gt;0,"PRE"," ")</f>
        <v> </v>
      </c>
      <c r="DN119" s="9" t="n">
        <v>0</v>
      </c>
      <c r="DO119" s="10" t="str">
        <f aca="false">IF(DN119&gt;0,"4"," ")</f>
        <v> </v>
      </c>
      <c r="DP119" s="10" t="str">
        <f aca="false">IF(DN119&gt;0,"PRE"," ")</f>
        <v> </v>
      </c>
      <c r="DQ119" s="12" t="n">
        <v>2</v>
      </c>
      <c r="DR119" s="12" t="n">
        <v>2</v>
      </c>
      <c r="DS119" s="12" t="str">
        <f aca="false">CONCATENATE(CO119,CU119,DA119,DG119,DM119)</f>
        <v>  MIOAST </v>
      </c>
      <c r="DT119" s="10" t="str">
        <f aca="false" t="array" ref="DT119">_xlfn.IFS(DS119="EME    ","0", DS119=" HIP   ","1", DS119="  MIO  ","2", DS119="   AST ","3", DS119="    PRE","4", DS119="EME   PRE","5", DS119=" HIP  PRE","6", DS119=" HIP AST ","7", DS119="  MIO PRE","8", DS119="  MIOAST ","9", DS119="   ASTPRE","10",DS119=" HIP ASTPRE","11", DS119="  MIOASTPRE","12", DS119="     ","0")</f>
        <v>9</v>
      </c>
      <c r="DU119" s="1" t="s">
        <v>154</v>
      </c>
      <c r="DV119" s="1" t="str">
        <f aca="false" t="array" ref="DV119">_xlfn.IFS(DU119="SI","2", DU119="NO","1")</f>
        <v>1</v>
      </c>
      <c r="DW119" s="10" t="n">
        <v>0</v>
      </c>
      <c r="DX119" s="11" t="str">
        <f aca="false">IF(DW119=0,"1","2")</f>
        <v>1</v>
      </c>
      <c r="DY119" s="11" t="str">
        <f aca="false" t="array" ref="DY119">_xlfn.IFS(DW119=0,"0", DW119=0.25, "1", DW119=0.5,"2", DW119=0.75,"3", DW119=1,"4",DW119=1.25,"5", DW119=1.5,"6", DW119=1.75,"7", DW119=2,"8")</f>
        <v>0</v>
      </c>
      <c r="DZ119" s="10" t="n">
        <v>0</v>
      </c>
      <c r="EA119" s="11" t="str">
        <f aca="false">IF(DZ119=0,"1","2")</f>
        <v>1</v>
      </c>
      <c r="EB119" s="11" t="str">
        <f aca="false" t="array" ref="EB119">_xlfn.IFS(DZ119=0,"0", DZ119=0.25, "1", DZ119=0.5,"2", DZ119=0.75,"3", DZ119=1,"4",DZ119=1.25,"5", DZ119=1.5,"6", DZ119=1.75,"7", DZ119=2,"8")</f>
        <v>0</v>
      </c>
      <c r="EC119" s="10" t="n">
        <v>0</v>
      </c>
      <c r="ED119" s="10" t="str">
        <f aca="false">IF(EC119=0,"1","2")</f>
        <v>1</v>
      </c>
      <c r="EE119" s="11" t="str">
        <f aca="false" t="array" ref="EE119">_xlfn.IFS(EC119=0,"0", EC119=-0.25, "1", EC119=-0.5,"2", EC119=-0.75,"3", EC119=-1,"4",EC119=-1.25,"5", EC119=-1.5,"6", EC119=-1.75,"7", EC119=-2,"8", EC119=-2.25,"9",EC119=-2.5,"10", EC119=-2.75,"11", EC119=-3,"12", EC119=-3.25,"13", EC119=-3.5,"14", EC119=-3.75,"15",EC119=-4,"16")</f>
        <v>0</v>
      </c>
      <c r="EF119" s="10" t="n">
        <v>-1</v>
      </c>
      <c r="EG119" s="10" t="str">
        <f aca="false">IF(EF119=0,"1","2")</f>
        <v>2</v>
      </c>
      <c r="EH119" s="11" t="str">
        <f aca="false" t="array" ref="EH119">_xlfn.IFS(EF119=0,"0", EF119=-0.25, "1", EF119=-0.5,"2", EF119=-0.75,"3", EF119=-1,"4",EF119=-1.25,"5", EF119=-1.5,"6", EF119=-1.75,"7", EF119=-2,"8", EF119=-2.25,"9",EF119=-2.5,"10", EF119=-2.75,"11", EF119=-3,"12", EF119=-3.25,"13", EF119=-3.5,"14", EF119=-3.75,"15",EF119=-4,"16")</f>
        <v>4</v>
      </c>
      <c r="EI119" s="10" t="n">
        <v>-1.25</v>
      </c>
      <c r="EJ119" s="11" t="str">
        <f aca="false">IF(EI119=0,"1","2")</f>
        <v>2</v>
      </c>
      <c r="EK119" s="11" t="str">
        <f aca="false" t="array" ref="EK119">_xlfn.IFS(EI119=0,"0", EI119=-0.25, "1", EI119=-0.5,"2", EI119=-0.75,"3", EI119=-1,"4",EI119=-1.25,"5", EI119=-1.5,"6", EI119=-1.75,"7", EI119=-2,"8", EI119=-2.25,"9", EI119=-2.25,"9",EI119=-2.5,"10", EI119=-2.75,"11", EI119=-3,"12", EI119=-3.25,"13", EI119=-3.5,"14", EI119=-3.75,"15",EI119=-4,"16", EI119=0.25, "17", EI119=0.5, "18")</f>
        <v>5</v>
      </c>
      <c r="EL119" s="10" t="n">
        <v>0.25</v>
      </c>
      <c r="EM119" s="11" t="str">
        <f aca="false">IF(EL119=0,"1","2")</f>
        <v>2</v>
      </c>
      <c r="EN119" s="11" t="str">
        <f aca="false" t="array" ref="EN119">_xlfn.IFS(EL119=0.25,"17",EL119=0.5,"18", EL119=0,"0", EL119=-0.25, "1", EL119=-0.5,"2", EL119=-0.75,"3", EL119=-1,"4",EL119=-1.25,"5", EL119=-1.5,"6", EL119=-1.75,"7", EL119=-2,"8",EL119= -2.25,"9",EL119=-2.5,"10",EL119= -2.75,"11",EL119= -3,"12",EL119= -3.25,"13",EL119= -3.5,"14",EL119= -3.75,"15",EL119=-4,"16")</f>
        <v>17</v>
      </c>
      <c r="EO119" s="10" t="n">
        <v>0</v>
      </c>
      <c r="EP119" s="11" t="str">
        <f aca="false">IF(EO119=0,"1","2")</f>
        <v>1</v>
      </c>
      <c r="EQ119" s="11" t="str">
        <f aca="false" t="array" ref="EQ119">_xlfn.IFS(EO119=0,"0", EO119=0.25, "1", EO119=0.5,"2", EO119=0.75,"3", EO119=1,"4",EO119=1.25,"5", EO119=1.5,"6", EO119=1.75,"7", EO119=2,"8", EO119=2.25,"9", EO119=2.25,"9",EO119=2.5,"10", EO119=2.75,"11", EO119=3,"12", EO119=3.25,"13", EO119=3.5,"14", EO119=3.75,"15",EO119=4,"16", EO119=-0.25, "17", bq=-0.5, "18")</f>
        <v>0</v>
      </c>
      <c r="ER119" s="10" t="n">
        <v>0</v>
      </c>
      <c r="ES119" s="11" t="str">
        <f aca="false">IF(ER119=0,"1","2")</f>
        <v>1</v>
      </c>
      <c r="ET119" s="11" t="str">
        <f aca="false" t="array" ref="ET119">_xlfn.IFS(ER119=0,"0", ER119=0.25, "1", ER119=0.5,"2", ER119=0.75,"3", ER119=1,"4",ER119=1.25,"5", ER119=1.5,"6", ER119=1.75,"7", ER119=2,"8", ER119=2.25,"9", ER119=2.25,"9",ER119=2.5,"10", ER119=2.75,"11", ER119=3,"12", ER119=3.25,"13", ER119=3.5,"14", ER119=3.75,"15",ER119=4,"16", ER119=-0.25, "17", bq=-0.5, "18")</f>
        <v>0</v>
      </c>
      <c r="EU119" s="13" t="n">
        <v>8</v>
      </c>
      <c r="EV119" s="14" t="str">
        <f aca="false">VLOOKUP(EU119,LEYENDA!$G$2:$H$8,2,TRUE())</f>
        <v>6-12</v>
      </c>
      <c r="EW119" s="14" t="str">
        <f aca="false" t="array" ref="EW119">_xlfn.IFS(EV119="0-5","1", EV119="6-12","2", EV119="13-18","3", EV119="19-24","4", EV119="25-36","5", EV119="37-48","6", EV119="49-60","7")</f>
        <v>2</v>
      </c>
    </row>
    <row r="120" customFormat="false" ht="13.5" hidden="false" customHeight="false" outlineLevel="0" collapsed="false">
      <c r="A120" s="1" t="n">
        <v>48</v>
      </c>
      <c r="B120" s="32" t="n">
        <v>7</v>
      </c>
      <c r="C120" s="33" t="n">
        <v>40820</v>
      </c>
      <c r="D120" s="6"/>
      <c r="E120" s="5" t="str">
        <f aca="false">VLOOKUP(A120,'286'!$A$3:$J$600,10,FALSE())</f>
        <v>VALENCIA GÓMEZ, ANDREA</v>
      </c>
      <c r="F120" s="4" t="str">
        <f aca="false">VLOOKUP(A120,'286'!$A$3:$I$1768,3,FALSE())</f>
        <v>VAGOAN</v>
      </c>
      <c r="G120" s="6" t="n">
        <f aca="false">VLOOKUP(A120,'286'!$A$3:$I$1768,4,FALSE())</f>
        <v>35490</v>
      </c>
      <c r="H120" s="7" t="n">
        <f aca="false">YEAR(C120)-YEAR(G120)</f>
        <v>14</v>
      </c>
      <c r="I120" s="1" t="str">
        <f aca="false">VLOOKUP(H120,LEYENDA!$C$2:$D$6,2,TRUE())</f>
        <v>13-24</v>
      </c>
      <c r="J120" s="5" t="str">
        <f aca="false">VLOOKUP(A120,'286'!$A$3:$I$1768,7,FALSE())</f>
        <v>M</v>
      </c>
      <c r="K120" s="8" t="str">
        <f aca="false">VLOOKUP(A120,'286'!$A$3:$I$1768,2,FALSE())</f>
        <v>OD</v>
      </c>
      <c r="L120" s="4" t="str">
        <f aca="false">VLOOKUP(A120,'286'!$A$3:$I$1768,8,FALSE())</f>
        <v>D</v>
      </c>
      <c r="M120" s="4" t="str">
        <f aca="false">VLOOKUP(A120,'286'!$A$3:$I$1768,9,FALSE())</f>
        <v>D</v>
      </c>
      <c r="N120" s="8" t="str">
        <f aca="false">IF(R120=O120, "MISMA","CONTRARIA")</f>
        <v>MISMA</v>
      </c>
      <c r="O120" s="8" t="str">
        <f aca="false" t="array" ref="O120">_xlfn.IFS(L120="D","1", L120="I","2")</f>
        <v>1</v>
      </c>
      <c r="P120" s="8" t="str">
        <f aca="false" t="array" ref="P120">_xlfn.IFS(K120="OD","1", K120="OI","2")</f>
        <v>1</v>
      </c>
      <c r="Q120" s="1" t="str">
        <f aca="false" t="array" ref="Q120">_xlfn.IFS(J120="M","1", J120="H","2")</f>
        <v>1</v>
      </c>
      <c r="R120" s="8" t="str">
        <f aca="false" t="array" ref="R120">_xlfn.IFS(M120="D","1", M120="I","2")</f>
        <v>1</v>
      </c>
      <c r="S120" s="1" t="str">
        <f aca="false" t="array" ref="S120">_xlfn.IFS(N120="CONTRARIA", "1",N120= "MISMA","2")</f>
        <v>2</v>
      </c>
      <c r="T120" s="1" t="str">
        <f aca="false" t="array" ref="T120">_xlfn.IFS(I120="0-12","1", I120="13-24","2", I120="25-40","3", I120="41-60","4", I120="61-100","5")</f>
        <v>2</v>
      </c>
      <c r="U120" s="9" t="n">
        <v>-3</v>
      </c>
      <c r="V120" s="11" t="str">
        <f aca="false">IF(U120="","",IF(AND(U120&gt;=-9,U120&lt;=-6.5),"-9 a -6,5",IF(AND(U120&gt;=-6,U120&lt;=-3.5),"-6 a -3,5",IF(AND(U120&gt;=-3,U120&lt;=-1),"-3 a -1",IF(U120=-0.5,"-0,5",IF(AND(U120&gt;=0,U120&lt;=2.5),"0 a 2,5",IF(AND(U120&gt;=3,U120&lt;=5.5),"3 a 5,5",IF(AND(U120&gt;=6,U120&lt;=8.5),"6 a 8,5",IF(AND(U120&gt;=9,U120&lt;=20),"9 a 20","Fuera de rango")))))))))</f>
        <v>-3 a -1</v>
      </c>
      <c r="W120" s="11" t="n">
        <f aca="false">IF(V120="","",IF(V120="-9 a -6,5",2,IF(V120="-6 a -3,5",3,IF(V120="-3 a -1",4,IF(V120="-0,5","NORMA",IF(V120="0 a 2,5",5,IF(V120="3 a 5,5",6,IF(V120="6 a 8,5",7,IF(V120="9 a 20",8,"Fuera de rango")))))))))</f>
        <v>4</v>
      </c>
      <c r="X120" s="9" t="n">
        <v>0</v>
      </c>
      <c r="Y120" s="10" t="str">
        <f aca="false">IF(X120="","",IF(AND(X120&gt;=0,X120&lt;=4),"0 a 4",IF(AND(X120&gt;=4.5,X120&lt;=8.5),"4,5 a 8,5",IF(X120=9,"9",IF(AND(X120&gt;=9.5,X120&lt;=13),"9,5 a 13",IF(AND(X120&gt;=13.5,X120&lt;=20),"13,5 a 20",IF(AND(X120&gt;=20.5,X120&lt;=35),"20,5 a 35","Fuera de rango")))))))</f>
        <v>0 a 4</v>
      </c>
      <c r="Z120" s="11" t="n">
        <f aca="false">IF(Y120="","",IF(Y120="0 a 4",1,IF(Y120="4,5 a 8,5",2,IF(Y120="9","NORMA",IF(Y120="9,5 a 13",3,IF(Y120="13,5 a 20",4,IF(Y120="20,5 a 35",5,"Fuera de rango")))))))</f>
        <v>1</v>
      </c>
      <c r="AA120" s="9" t="n">
        <v>13</v>
      </c>
      <c r="AB120" s="10" t="str">
        <f aca="false">IF(AA120="","",IF(AND(AA120&gt;=0,AA120&lt;=9),"0 a 9",IF(AND(AA120&gt;=9.5,AA120&lt;=18.5),"9,5 a 18,5",IF(AA120=19,"19",IF(AND(AA120&gt;=19.5,AA120&lt;=28),"19,5 a 28",IF(AND(AA120&gt;=28.5,AA120&lt;=40),"28,5 a 40","Fuera de rango"))))))</f>
        <v>9,5 a 18,5</v>
      </c>
      <c r="AC120" s="11" t="n">
        <f aca="false" t="array" ref="AC120">_xlfn.IFS(AB120="","",AB120="0 a 9",1,AB120="9,5 a 18,5",2,AB120="19","NORMA",AB120="19,5 a 28",3,AB120="28,5 a 40",4,TRUE(),"Fuera de rango")</f>
        <v>2</v>
      </c>
      <c r="AD120" s="9" t="n">
        <v>7</v>
      </c>
      <c r="AE120" s="10" t="str">
        <f aca="false">IF(AD120="","",IF(AND(AD120&gt;=-10,AD120&lt;=0),"De -10 a 0",IF(AND(AD120&gt;=0.5,AD120&lt;=9.5),"0,5 a 9,5",IF(AD120=10,"10",IF(AND(AD120&gt;=10.5,AD120&lt;=20),"10,5 a 20",IF(AND(AD120&gt;=20.5,AD120&lt;=40),"20,5 a 40","Fuera de rango"))))))</f>
        <v>0,5 a 9,5</v>
      </c>
      <c r="AF120" s="12" t="n">
        <f aca="false">IF(AD120="","",IF(AND(AD120&gt;=-10,AD120&lt;=0),1,IF(AND(AD120&gt;=0.5,AD120&lt;=9.5),2,IF(AD120=10,"NORMA",IF(AND(AD120&gt;=10.5,AD120&lt;=20),3,IF(AND(AD120&gt;=20.5,AD120&lt;=40),4,""))))))</f>
        <v>2</v>
      </c>
      <c r="AG120" s="9" t="n">
        <v>8</v>
      </c>
      <c r="AH120" s="10" t="str">
        <f aca="false">IF(AG120="","",IF(AND(AG120&gt;=0,AG120&lt;=4),"0 a 4",IF(AND(AG120&gt;=4.5,AG120&lt;=8.5),"4,5 a 8,5",IF(AG120=9,"9",IF(AND(AG120&gt;=9.5,AG120&lt;=13),"9,5 a 13",IF(AND(AG120&gt;=13.5,AG120&lt;=25),"13,5 a 25","Fuera de rango"))))))</f>
        <v>4,5 a 8,5</v>
      </c>
      <c r="AI120" s="11" t="n">
        <f aca="false">IF(AH120="","",IF(AH120="0 a 4",1,IF(AH120="4,5 a 8,5",2,IF(AH120="9","NORMA",IF(AH120="9,5 a 13",3,IF(AH120="13,5 a 25",4,""))))))</f>
        <v>2</v>
      </c>
      <c r="AJ120" s="9" t="n">
        <v>4</v>
      </c>
      <c r="AK120" s="10" t="str">
        <f aca="false">IF(AJ120="","",IF(AND(AJ120&gt;=-15,AJ120&lt;=-10.5),"-15 a -10,5",IF(AND(AJ120&gt;=-10,AJ120&lt;=-4),"-10 a -4",IF(AND(AJ120&gt;=-4.5,AJ120&lt;=0),"-4,5 a 0",IF(AND(AJ120&gt;=0.5,AJ120&lt;=4.5),"0,5 a 4,5",IF(AJ120=5,"5",IF(AND(AJ120&gt;=5.5,AJ120&lt;=10),"5,5 a 10",IF(AND(AJ120&gt;=10.5,AJ120&lt;=20),"10,5 a 20","Fuera de rango"))))))))</f>
        <v>0,5 a 4,5</v>
      </c>
      <c r="AL120" s="11" t="n">
        <f aca="false">IF(AK120="","",IF(AK120="-15 a -10,5",1,IF(AK120="-10 a -4",2,IF(AK120="-4,5 a 0",3,IF(AK120="0,5 a 4,5",4,IF(AK120="5","NORMA",IF(AK120="5,5 a 10",5,IF(AK120="10,5 a 20",6,"Error"))))))))</f>
        <v>4</v>
      </c>
      <c r="AM120" s="9" t="n">
        <v>1</v>
      </c>
      <c r="AN120" s="10" t="str">
        <f aca="false">IF(AM120="","",IF(AND(AM120&gt;=-7.5,AM120&lt;=-5.5),"-7,5 a -5,5",IF(AND(AM120&gt;=-5,AM120&lt;=-3),"-5 a -3",IF(AND(AM120&gt;=-2.5,AM120&lt;=-0.5),"-2,5 a -0,5",IF(AM120=0,"0,00",IF(AND(AM120&gt;=0.5,AM120&lt;=2.5),"0,5 a 2,5",IF(AND(AM120&gt;=3,AM120&lt;=5),"3 a 5",IF(AND(AM120&gt;=5.5,AM120&lt;=7.5),"5,5 a 7,5",IF(AND(AM120&gt;=8,AM120&lt;=10),"8 a 10","Fuera de rango")))))))))</f>
        <v>0,5 a 2,5</v>
      </c>
      <c r="AO120" s="11" t="n">
        <f aca="false">IF(AN120="","",IF(AN120="-7,5 a -5,5",1,IF(AN120="-5 a -3",2,IF(AN120="-2,5 a -0,5",3,IF(AN120="0,00","NORMA",IF(AN120="0,5 a 2,5",4,IF(AN120="3 a 5",5,IF(AN120="5,5 a 7,5",6,IF(AN120="8 a 10",7,"Error")))))))))</f>
        <v>4</v>
      </c>
      <c r="AP120" s="9" t="n">
        <v>-8</v>
      </c>
      <c r="AQ120" s="10" t="str">
        <f aca="false">IF(AP120="","",IF(AND(AP120&gt;=-20,AP120&lt;=-9.5),"-20 a -9,5",IF(AND(AP120&gt;=-9,AP120&lt;=-6.5),"-9 a -6,5",IF(AP120=-6,"-6",IF(AND(AP120&gt;=-5.5,AP120&lt;=-3),"-5,5 a -3",IF(AND(AP120&gt;=-2.5,AP120&lt;=0),"-2,5 a 0",IF(AND(AP120&gt;=0.5,AP120&lt;=3),"0,5 a 3",IF(AND(AP120&gt;=3.5,AP120&lt;=6),"3,5 a 6",IF(AND(AP120&gt;=6.5,AP120&lt;=9),"6,5 a 9",IF(AND(AP120&gt;=9.5,AP120&lt;=20),"9,5 a 20","Fuera de rango"))))))))))</f>
        <v>-9 a -6,5</v>
      </c>
      <c r="AR120" s="11" t="n">
        <f aca="false">IF(AQ120="","",IF(AQ120="-20 a -9,5",1,IF(AQ120="-9 a -6,5",2,IF(AQ120="-6","NORMA",IF(AQ120="-5,5 a -3",3,IF(AQ120="-2,5 a 0",4,IF(AQ120="0,5 a 3",5,IF(AQ120="3,5 a 6",6,IF(AQ120="6,5 a 9",7,IF(AQ120="9,5 a 20",8,""))))))))))</f>
        <v>2</v>
      </c>
      <c r="AS120" s="9" t="n">
        <v>4</v>
      </c>
      <c r="AT120" s="10" t="str">
        <f aca="false">IF(AS120="","",IF(AND(AS120&gt;=-16,AS120&lt;=-14),"-16 a -14",IF(AND(AS120&gt;=-13.5,AS120&lt;=-11.5),"-13,5 a -11,5",IF(AND(AS120&gt;=-11,AS120&lt;=-9),"-11 a -9",IF(AND(AS120&gt;=-8.5,AS120&lt;=-6.5),"-8,5 a -6,5",IF(AND(AS120&gt;=-6,AS120&lt;=-4),"-6 a -4",IF(AND(AS120&gt;=-3.5,AS120&lt;=-1.5),"-3,5 a -1,5",IF(AND(AS120&gt;=-1,AS120&lt;=1),"-1 a 1",IF(AND(AS120&gt;=1.5,AS120&lt;=3.5),"1,5 a 3,5",IF(AND(AS120&gt;=4,AS120&lt;=6),"4 a 6",IF(AND(AS120&gt;=6.5,AS120&lt;=8.5),"6,5 a 8,5",IF(AND(AS120&gt;=9,AS120&lt;=11),"9 a 11",IF(AND(AS120&gt;=11.5,AS120&lt;=13.5),"11,5 a 13,5",IF(AND(AS120&gt;=14,AS120&lt;=16),"14 a 16",IF(AND(AS120&gt;=16.5,AS120&lt;=18.5),"16,5 a 18,5",IF(AND(AS120&gt;=19,AS120&lt;=21),"19 a 21","Fuera de rango"))))))))))))))))</f>
        <v>4 a 6</v>
      </c>
      <c r="AU120" s="11" t="str">
        <f aca="false" t="array" ref="AU120">IF(AT120="","",_xlfn.IFS(AT120="-16 a -14",1,AT120="-13,5 a -11,5",2,AT120="-11 a -9",3,AT120="-8,5 a -6,5",4,AT120="-6 a -4",5,AT120="-3,5 a -1,5",6,AT120="-1 a 1",7,AT120="1,5 a 3,5",8,AT120="4 a 6","NORMA",AT120="6,5 a 8,5",9,AT120="9 a 11",10,AT120="11,5 a 13,5",11,AT120="14 a 16",12,AT120="16,5 a 18,5",13,AT120="19 a 21",14,TRUE(),""))</f>
        <v>NORMA</v>
      </c>
      <c r="AV120" s="9" t="n">
        <v>0.5</v>
      </c>
      <c r="AW120" s="10" t="str">
        <f aca="false">IF(AV120="","",IF(AND(AV120&gt;=-1,AV120&lt;=-0.5),"-1 a -0,5",IF(AND(AV120&gt;-0.5,AV120&lt;=0),"De -0,5 a 0",IF(AND(AV120&gt;=0.25,AV120&lt;=0.75),"0,25 a 0,75",IF(AND(AV120&gt;=1,AV120&lt;=1.5),"1 a 1,5",IF(AND(AV120&gt;=1.75,AV120&lt;=2.25),"1,75 a 2,25",IF(AND(AV120&gt;=2.5,AV120&lt;=3),"2,5 a 3",IF(AND(AV120&gt;=3.25,AV120&lt;=3.75),"3,25 a 3,75","Fuera de rango"))))))))</f>
        <v>0,25 a 0,75</v>
      </c>
      <c r="AX120" s="11" t="str">
        <f aca="false">IF(AW120="","",IF(OR(AW120="-1 a -0,5",AW120="-1 a -0.5"),1,IF(OR(AW120="De -0,5 a 0",AW120="-0,5 a 0",AW120="De -0.5 a 0"),2,IF(OR(AW120="0,25 a 0,75",AW120="0.25 a 0.75"),"NORMA",IF(OR(AW120="1 a 1,5",AW120="1 a 1.5"),3,IF(OR(AW120="1,75 a 2,25",AW120="1.75 a 2.25"),4,IF(OR(AW120="2,5 a 3",AW120="2.5 a 3"),5,IF(OR(AW120="3,25 a 3,75",AW120="3.25 a 3.75"),6,""))))))))</f>
        <v>NORMA</v>
      </c>
      <c r="AY120" s="9" t="n">
        <v>-7</v>
      </c>
      <c r="AZ120" s="10" t="str">
        <f aca="false">IF(AY120="","",IF(AND(AY120&gt;=-20,AY120&lt;=-9.5),"-20 a -9,5",IF(AND(AY120&gt;=-9,AY120&lt;=-6.5),"-9 a -6,5",IF(AY120=-6,"-6",IF(AND(AY120&gt;=-5.5,AY120&lt;=-3),"-5,5 a -3",IF(AND(AY120&gt;=-2.5,AY120&lt;=0),"-2,5 a 0",IF(AND(AY120&gt;=0.5,AY120&lt;=3),"0,5 a 3",IF(AND(AY120&gt;=3.5,AY120&lt;=6),"3,5 a 6","Fuera de rango"))))))))</f>
        <v>-9 a -6,5</v>
      </c>
      <c r="BA120" s="11" t="n">
        <f aca="false">IF(AZ120="","",IF(AZ120="-20 a -9,5",1,IF(AZ120="-9 a -6,5",2,IF(AZ120="-6","NORMA",IF(AZ120="-5,5 a -3",3,IF(AZ120="-2,5 a 0",4,IF(AZ120="0,5 a 3",5,IF(AZ120="3,5 a 6",6,""))))))))</f>
        <v>2</v>
      </c>
      <c r="BB120" s="9" t="n">
        <v>0</v>
      </c>
      <c r="BC120" s="10" t="str">
        <f aca="false" t="array" ref="BC120">IF(BB120="","",_xlfn.IFS(AND(BB120&gt;=0,BB120&lt;=2),"0 a 2",AND(BB120&gt;=2.5,BB120&lt;=4.5),"2,5 a 4,5",AND(BB120&gt;=5,BB120&lt;=7),"5 a 7",AND(BB120&gt;=7.5,BB120&lt;=9.5),"7,5 a 9,5",AND(BB120&gt;=10,BB120&lt;=12),"10 a 12",AND(BB120&gt;=12.5,BB120&lt;=14.5),"12,5 a 14,5",BB120=15,"15",AND(BB120&gt;=15.5,BB120&lt;=17.5),"15,5 a 17,5",AND(BB120&gt;=18,BB120&lt;=20),"18 a 20",AND(BB120&gt;=20.5,BB120&lt;=22.5),"20,5 a 22,5",AND(BB120&gt;=23,BB120&lt;=25),"23 a 25",TRUE(),"Fuera de rango"))</f>
        <v>0 a 2</v>
      </c>
      <c r="BD120" s="11" t="n">
        <f aca="false" t="array" ref="BD120">IF(BC120="","",_xlfn.IFS(BC120="0 a 2",1,BC120="2,5 a 4,5",2,BC120="5 a 7",3,BC120="7,5 a 9,5",4,BC120="10 a 12",5,BC120="12,5 a 14,5",6,BC120="15","NORMA",BC120="15,5 a 17,5",7,BC120="18 a 20",8,BC120="20,5 a 22,5",9,BC120="23 a 25",10,TRUE(),"Fuera de rango"))</f>
        <v>1</v>
      </c>
      <c r="BE120" s="9" t="n">
        <v>10</v>
      </c>
      <c r="BF120" s="10" t="str">
        <f aca="false">IF(BE120="","",IF(AND(BE120&gt;=-20,BE120&lt;=-10),"-20 a -10",IF(AND(BE120&gt;=-9.5,BE120&lt;=0.5),"-9,5 a 0,5",IF(AND(BE120&gt;=1,BE120&lt;=11),"1 a 11",IF(AND(BE120&gt;=11.5,BE120&lt;=20.5),"11,5 a 20,5",IF(BE120=21,"21",IF(AND(BE120&gt;=21.5,BE120&lt;=31.5),"21,5 a 31,5",IF(AND(BE120&gt;=32,BE120&lt;=42),"32 a 42","Fuera de rango"))))))))</f>
        <v>1 a 11</v>
      </c>
      <c r="BG120" s="11" t="n">
        <f aca="false">IF(BF120="","",IF(BF120="-20 a -10",1,IF(BF120="-9,5 a 0,5",2,IF(BF120="1 a 11",3,IF(BF120="11,5 a 20,5",4,IF(BF120="21","NORMA",IF(BF120="21,5 a 31,5",5,IF(BF120="32 a 42",6,""))))))))</f>
        <v>3</v>
      </c>
      <c r="BH120" s="9" t="n">
        <v>3</v>
      </c>
      <c r="BI120" s="10" t="str">
        <f aca="false">IF(BH120="","",IF(AND(BH120&gt;=-20,BH120&lt;=-15),"-20 a -15",IF(AND(BH120&gt;=-14.5,BH120&lt;=-9.5),"-14,5 a -9,5",IF(AND(BH120&gt;=-9,BH120&lt;=-4),"-9 a -4",IF(AND(BH120&gt;=-3.5,BH120&lt;=2.5),"-3,5 a 2,5",IF(AND(BH120&gt;=3,BH120&lt;=8),"3 a 8",IF(AND(BH120&gt;=8.5,BH120&lt;=14.5),"8,5 a 14,5",IF(BH120=15,"15",IF(AND(BH120&gt;=15.5,BH120&lt;=20.5),"15,5 a 20,5",IF(AND(BH120&gt;=21,BH120&lt;=26),"21 a 26","Fuera de rango"))))))))))</f>
        <v>3 a 8</v>
      </c>
      <c r="BJ120" s="11" t="n">
        <f aca="false">IF(BI120="","",IF(BI120="-20 a -15",1,IF(BI120="-14,5 a -9,5",2,IF(BI120="-9 a -4",3,IF(BI120="-3,5 a 2,5",4,IF(BI120="3 a 8",5,IF(BI120="8,5 a 14,5",6,IF(BI120="15","NORMA",IF(BI120="15,5 a 20,5",7,IF(BI120="21 a 26",8,IF(BI120="26,5 a 31,5",9,"")))))))))))</f>
        <v>5</v>
      </c>
      <c r="BK120" s="9" t="n">
        <v>0</v>
      </c>
      <c r="BL120" s="10" t="str">
        <f aca="false">IF(BK120="","",IF(AND(BK120&gt;=0,BK120&lt;=2),"0 - 2",IF(AND(BK120&gt;=2.5,BK120&lt;=4.5),"2,5 - 4,5",IF(AND(BK120&gt;=5,BK120&lt;=7),"5 - 7",IF(AND(BK120&gt;=7.5,BK120&lt;=9.5),"7,5 - 9,5",IF(AND(BK120&gt;=10,BK120&lt;=12),"10 - 12",IF(AND(BK120&gt;=12.5,BK120&lt;=13.5),"12,5 - 13,5",IF(BK120=14,"14",IF(AND(BK120&gt;=14.5,BK120&lt;=16.5),"14,5 - 16,5",IF(AND(BK120&gt;=17,BK120&lt;=19),"17 - 19",IF(AND(BK120&gt;=19.5,BK120&lt;=21.5),"19,5 - 21,5",IF(AND(BK120&gt;=22,BK120&lt;=24),"22 - 24",IF(AND(BK120&gt;=24.5,BK120&lt;=26.5),"24,5 - 26,5",IF(AND(BK120&gt;=27,BK120&lt;=29),"27 - 29",IF(AND(BK120&gt;=29.5,BK120&lt;=30),"29,5 - 30","Fuera de rango")))))))))))))))</f>
        <v>0 - 2</v>
      </c>
      <c r="BM120" s="11" t="n">
        <f aca="false">IF(BL120="","",IF(BL120="0 - 2",1,IF(BL120="2,5 - 4,5",2,IF(BL120="5 - 7",3,IF(BL120="7,5 - 9,5",4,IF(BL120="10 - 12",5,IF(BL120="12,5 - 13,5",6,IF(BL120="14","NORMA",IF(BL120="14,5 - 16,5",7,IF(BL120="17 - 19",8,IF(BL120="19,5 - 21,5",9,IF(BL120="22 - 24",10,IF(BL120="24,5 - 26,5",11,IF(BL120="27 - 29",12,IF(BL120="29,5 - 30",13,"")))))))))))))))</f>
        <v>1</v>
      </c>
      <c r="BN120" s="9" t="n">
        <v>20</v>
      </c>
      <c r="BO120" s="10" t="str">
        <f aca="false">IF(BN120="","",IF(AND(BN120&gt;=-20,BN120&lt;=-10),"-20 a -10",IF(AND(BN120&gt;=-9.5,BN120&lt;=0.5),"-9,5 a 0,5",IF(AND(BN120&gt;=1,BN120&lt;=11),"1 a 11",IF(AND(BN120&gt;=11.5,BN120&lt;=21.5),"11,5 a 21,5",IF(BN120=22,"22",IF(AND(BN120&gt;=22.5,BN120&lt;=32.5),"22,5 a 32,5",IF(AND(BN120&gt;=33,BN120&lt;=43),"33 a 43","Fuera de rango"))))))))</f>
        <v>11,5 a 21,5</v>
      </c>
      <c r="BP120" s="11" t="n">
        <f aca="false">IF(BO120="","",IF(BO120="-20 a -10",1,IF(BO120="-9,5 a 0,5",2,IF(BO120="1 a 11",3,IF(BO120="11,5 a 21,5",4,IF(BO120="22","NORMA",IF(BO120="22,5 a 32,5",5,IF(BO120="33 a 43",6,""))))))))</f>
        <v>4</v>
      </c>
      <c r="BQ120" s="9" t="n">
        <v>13</v>
      </c>
      <c r="BR120" s="10" t="str">
        <f aca="false">IF(BQ120="","",IF(AND(BQ120&gt;=-20,BQ120&lt;=-15),"-20 a -15",IF(AND(BQ120&gt;=-14.5,BQ120&lt;=-9.5),"-14,5 a -9,5",IF(AND(BQ120&gt;=-9,BQ120&lt;=-4),"-9 a -4",IF(AND(BQ120&gt;=-3.5,BQ120&lt;=2.5),"-3,5 a 2,5",IF(AND(BQ120&gt;=3,BQ120&lt;=8),"3 a 8",IF(AND(BQ120&gt;=8.5,BQ120&lt;=13.5),"8,5 a 13,5",IF(AND(BQ120&gt;=14,BQ120&lt;=17.5),"14 a 17,5",IF(BQ120=18,"18",IF(AND(BQ120&gt;=18.5,BQ120&lt;=23.5),"18,5 a 23,5",IF(AND(BQ120&gt;=24,BQ120&lt;=29),"24 a 29",IF(AND(BQ120&gt;=29.5,BQ120&lt;=34.5),"29,5 a 34,5",IF(AND(BQ120&gt;=35,BQ120&lt;=40),"35 a 40","Fuera de rango")))))))))))))</f>
        <v>8,5 a 13,5</v>
      </c>
      <c r="BS120" s="11" t="n">
        <f aca="false">IF(BR120="","",IF(BR120="-20 a -15",1,IF(BR120="-14,5 a -9,5",2,IF(BR120="-9 a -4",3,IF(BR120="-3,5 a 2,5",4,IF(BR120="3 a 8",5,IF(BR120="8,5 a 13,5",6,IF(BR120="14 a 17,5",7,IF(BR120="18","NORMA",IF(BR120="18,5 a 23,5",8,IF(BR120="24 a 29",9,IF(BR120="29,5 a 34,5",10,IF(BR120="35 a 40",11,"")))))))))))))</f>
        <v>6</v>
      </c>
      <c r="BT120" s="9" t="n">
        <v>3</v>
      </c>
      <c r="BU120" s="10" t="str">
        <f aca="false">IF(BT120="","",IF(AND(BT120&gt;=-20,BT120&lt;=-18),"-20 a -18",IF(AND(BT120&gt;=-17.5,BT120&lt;=-15.5),"-17,5 a -15,5",IF(AND(BT120&gt;=-15,BT120&lt;=-13),"-15 a -13",IF(AND(BT120&gt;=-12.5,BT120&lt;=-10.5),"-12,5 a -10,5",IF(AND(BT120&gt;=-10,BT120&lt;=-8),"-10 a -8",IF(AND(BT120&gt;=-7.5,BT120&lt;=-5.5),"-7,5 a -5,5",IF(AND(BT120&gt;=-5,BT120&lt;=-3),"-5 a -3",IF(AND(BT120&gt;=-2.5,BT120&lt;=-0.5),"-2,5 a -0,5",IF(BT120=0,"0",IF(AND(BT120&gt;=0.5,BT120&lt;=2.5),"0,5 a 2,5",IF(AND(BT120&gt;=3,BT120&lt;=5),"3 a 5",IF(AND(BT120&gt;=5.5,BT120&lt;=7.5),"5,5 a 7,5",IF(AND(BT120&gt;=8,BT120&lt;=10),"8 a 10",IF(AND(BT120&gt;=10.5,BT120&lt;=12.5),"10,5 a 12,5",IF(AND(BT120&gt;=13,BT120&lt;=15),"13 a 15",IF(AND(BT120&gt;=15.5,BT120&lt;=17.5),"15,5 a 17,5",IF(AND(BT120&gt;=18,BT120&lt;=20),"18 a 20","Fuera de rango"))))))))))))))))))</f>
        <v>3 a 5</v>
      </c>
      <c r="BV120" s="11" t="n">
        <f aca="false">IF(BT120="","",IF(BT120=0,"NORMA",IF(AND(BT120&gt;=-20,BT120&lt;=-18),2,IF(AND(BT120&gt;=-17.5,BT120&lt;=-15.5),2,IF(AND(BT120&gt;=-15,BT120&lt;=-13),3,IF(AND(BT120&gt;=-12.5,BT120&lt;=-10.5),4,IF(AND(BT120&gt;=-10,BT120&lt;=-8),5,IF(AND(BT120&gt;=-7.5,BT120&lt;=-5.5),6,IF(AND(BT120&gt;=-5,BT120&lt;=-3),7,IF(AND(BT120&gt;=-2.5,BT120&lt;=-0.5),8,IF(AND(BT120&gt;=0.5,BT120&lt;=2.5),9,IF(AND(BT120&gt;=3,BT120&lt;=5),10,IF(AND(BT120&gt;=5.5,BT120&lt;=7.5),11,IF(AND(BT120&gt;=8,BT120&lt;=10),12,IF(AND(BT120&gt;=10.5,BT120&lt;=12.5),13,IF(AND(BT120&gt;=13,BT120&lt;=15),14,IF(AND(BT120&gt;=15.5,BT120&lt;=17.5),15,IF(AND(BT120&gt;=18,BT120&lt;=20),16,"Fuera de rango"))))))))))))))))))</f>
        <v>10</v>
      </c>
      <c r="BW120" s="9" t="n">
        <v>-6.25</v>
      </c>
      <c r="BX120" s="10" t="n">
        <f aca="false">18.5- (0.3*H120)</f>
        <v>14.3</v>
      </c>
      <c r="BY120" s="10" t="n">
        <f aca="false">(BW120)-(BX120)</f>
        <v>-20.55</v>
      </c>
      <c r="BZ120" s="10" t="str">
        <f aca="false">IF(BY120="","",IF(BY120&lt;-27.5,"De -30 a -28",IF(BY120&lt;-25,"De -27,5 a -25,5",IF(BY120&lt;-22.5,"De -25 a -23",IF(BY120&lt;-20,"De -22,5 a -20,5",IF(BY120&lt;-17.5,"De -20 a -18",IF(BY120&lt;-15,"De -17,5 a -15,5",IF(BY120&lt;-12.5,"De -15 a -13",IF(BY120&lt;-10,"De -12,5 a -10,5",IF(BY120&lt;-7.5,"De -10 a -8",IF(BY120&lt;-5,"De -7,5 a -5,5",IF(BY120&lt;-2.5,"De -5 a -3",IF(BY120&lt;0,"De -2,5 a -0,5",IF(BY120&lt;2.5,"De 0 a 2",IF(BY120&lt;5,"De 2,5 a 4,5",IF(BY120&lt;7.5,"De 5 a 7",IF(BY120&lt;10,"De 7,5 a 9,5",IF(BY120&lt;12.5,"De 10 a 12",IF(BY120&lt;15,"De 12,5 a 14,5",IF(BY120&lt;17.5,"De 15 a 17",IF(BY120&lt;20,"De 17,5 a 19,5",IF(BY120&lt;22.5,"De 20 a 22",IF(BY120&lt;25,"De 22,5 a 24,5",IF(BY120&lt;27.5,"De 25 a 27","De 27,5 a 30"))))))))))))))))))))))))</f>
        <v>De -22,5 a -20,5</v>
      </c>
      <c r="CA120" s="12" t="n">
        <f aca="false">IF(BY120="","",IF(BY120&lt;=-28,1,IF(BY120&lt;=-25.5,2,IF(BY120&lt;=-23,3,IF(BY120&lt;=-20.5,4,IF(BY120&lt;=-18,5,IF(BY120&lt;=-15.5,6,IF(BY120&lt;=-13,7,IF(BY120&lt;=-10.5,8,IF(BY120&lt;=-8,9,IF(BY120&lt;=-5.5,10,IF(BY120&lt;=-3,11,IF(BY120&lt;=-0.5,12,IF(BY120&lt;=2,13,IF(BY120&lt;=4.5,14,IF(BY120&lt;=7,15,IF(BY120&lt;=9.5,16,IF(BY120&lt;=12,17,IF(BY120&lt;=14.5,18,IF(BY120&lt;=17,19,IF(BY120&lt;=19.5,20,IF(BY120&lt;=22,21,IF(BY120&lt;=24.5,22,IF(BY120&lt;=27,23,IF(BY120&lt;=30,24,"Fuera de rango")))))))))))))))))))))))))</f>
        <v>4</v>
      </c>
      <c r="CB120" s="9" t="n">
        <v>-6.25</v>
      </c>
      <c r="CC120" s="10" t="n">
        <f aca="false">18.5- (0.3*H120)</f>
        <v>14.3</v>
      </c>
      <c r="CD120" s="10" t="n">
        <f aca="false">(CB120)-(CC120)</f>
        <v>-20.55</v>
      </c>
      <c r="CE120" s="10" t="str">
        <f aca="false">IF(CD120="","",IF(CD120&lt;-27.5,"De -30 a -28",IF(CD120&lt;-25,"De -27,5 a -25,5",IF(CD120&lt;-22.5,"De -25 a -23",IF(CD120&lt;-20,"De -22,5 a -20,5",IF(CD120&lt;-17.5,"De -20 a -18",IF(CD120&lt;-15,"De -17,5 a -15,5",IF(CD120&lt;-12.5,"De -15 a -13",IF(CD120&lt;-10,"De -12,5 a -10,5",IF(CD120&lt;-7.5,"De -10 a -8",IF(CD120&lt;-5,"De -7,5 a -5,5",IF(CD120&lt;-2.5,"De -5 a -3",IF(CD120&lt;0,"De -2,5 a -0,5",IF(CD120&lt;=2,"De 0 a 2",IF(CD120&lt;=4.5,"De 2,5 a 4,5",IF(CD120&lt;=7,"De 5 a 7",IF(CD120&lt;=9.5,"De 7,5 a 9,5",IF(CD120&lt;=12,"De 10 a 12",IF(CD120&lt;=14.5,"De 12,5 a 14,5",IF(CD120&lt;=17,"De 15 a 17",IF(CD120&lt;=19.5,"De 17,5 a 19,5",IF(CD120&lt;=22,"De 20 a 22",IF(CD120&lt;=24.5,"De 22,5 a 24,5",IF(CD120&lt;=27,"De 25 a 27","De 27,5 a 30"))))))))))))))))))))))))</f>
        <v>De -22,5 a -20,5</v>
      </c>
      <c r="CF120" s="12" t="n">
        <f aca="false">IF(CD120="","",IF(CD120&lt;-27.5,1,IF(CD120&lt;-25,2,IF(CD120&lt;-22.5,3,IF(CD120&lt;-20,4,IF(CD120&lt;-17.5,5,IF(CD120&lt;-15,6,IF(CD120&lt;-12.5,7,IF(CD120&lt;-10,8,IF(CD120&lt;-7.5,9,IF(CD120&lt;-5,10,IF(CD120&lt;-2.5,11,IF(CD120&lt;0,12,IF(CD120&lt;2.5,13,IF(CD120&lt;5,14,IF(CD120&lt;7.5,15,IF(CD120&lt;10,16,IF(CD120&lt;12.5,17,IF(CD120&lt;15,18,IF(CD120&lt;17.5,19,IF(CD120&lt;20,20,IF(CD120&lt;22.5,21,IF(CD120&lt;25,22,IF(CD120&lt;27.5,23,24))))))))))))))))))))))))</f>
        <v>4</v>
      </c>
      <c r="CG120" s="9" t="n">
        <v>-4.5</v>
      </c>
      <c r="CH120" s="10" t="str">
        <f aca="false">IF(CG120="","",IF(AND(CG120&gt;=-10,CG120&lt;=-9.5),"-10 a -9,5",IF(AND(CG120&gt;-9.5,CG120&lt;=-8.5),"-9 a -8,5",IF(AND(CG120&gt;-8.5,CG120&lt;=-7.5),"-8 a -7,5",IF(AND(CG120&gt;-7.5,CG120&lt;=-6.5),"-7 a -6,5",IF(AND(CG120&gt;-6.5,CG120&lt;=-5.5),"-6 a -5,5",IF(AND(CG120&gt;-5.5,CG120&lt;=-4.5),"-5 a -4,5",IF(AND(CG120&gt;-4.5,CG120&lt;=-3.5),"-4 a -3,5",IF(AND(CG120&gt;-3.5,CG120&lt;=-2.5),"-3 a -2,5",IF(CG120=-2.25,"-2,25",IF(AND(CG120&gt;-2.5,CG120&lt;=-1.5),"-2 a -1,5",IF(AND(CG120&gt;-1.5,CG120&lt;=-0.5),"-1 a -0,5",IF(AND(CG120&gt;-0.5,CG120&lt;=0.5),"0 a 0,5",IF(AND(CG120&gt;0.5,CG120&lt;=1.5),"1 a 1,5",IF(AND(CG120&gt;1.5,CG120&lt;=2.5),"2 a 2,5",IF(AND(CG120&gt;2.5,CG120&lt;=3.5),"3 a 3,5",IF(AND(CG120&gt;3.5,CG120&lt;=4.5),"4 a 4,5",IF(AND(CG120&gt;4.5,CG120&lt;=5.5),"5 a 5,5",IF(AND(CG120&gt;5.5,CG120&lt;=6.5),"6 a 6,5",IF(AND(CG120&gt;6.5,CG120&lt;=7.5),"7 a 7,5",IF(AND(CG120&gt;7.5,CG120&lt;=8.5),"8 a 8,5",IF(AND(CG120&gt;8.5,CG120&lt;=9.5),"9 a 9,5",IF(CG120&gt;=10,"10","Fuera de rango")))))))))))))))))))))))</f>
        <v>-5 a -4,5</v>
      </c>
      <c r="CI120" s="11" t="n">
        <f aca="false">IF(CG120="","",IF(CG120=-2.25,"NORMA",IF(CG120&lt;=-9.5,1,IF(CG120&lt;=-8.5,2,IF(CG120&lt;=-7.5,3,IF(CG120&lt;=-6.5,4,IF(CG120&lt;=-5.5,5,IF(CG120&lt;=-4.5,6,IF(CG120&lt;=-3.5,7,IF(CG120&lt;=-2.5,8,IF(CG120&lt;=-1.5,9,IF(CG120&lt;=-0.5,10,IF(CG120&lt;=0.5,11,IF(CG120&lt;=1.5,12,IF(CG120&lt;=2.5,13,IF(CG120&lt;=3.5,14,IF(CG120&lt;=4.5,15,IF(CG120&lt;=5.5,16,IF(CG120&lt;=6.5,17,IF(CG120&lt;=7.5,18,IF(CG120&lt;=8.5,19,IF(CG120&lt;=9.5,20,IF(CG120=10,21,"Fuera de rango")))))))))))))))))))))))</f>
        <v>6</v>
      </c>
      <c r="CJ120" s="9" t="n">
        <v>4</v>
      </c>
      <c r="CK120" s="10" t="str">
        <f aca="false">IF(CJ120="","",IF(AND(CJ120&gt;=-6,CJ120&lt;=-5.5),"-6 a -5,5",IF(AND(CJ120&gt;-5.5,CJ120&lt;=-4.5),"-5 a -4,5",IF(AND(CJ120&gt;-4.5,CJ120&lt;=-3.5),"-4 a -3,5",IF(AND(CJ120&gt;-3.5,CJ120&lt;=-2.5),"-3 a -2,5",IF(AND(CJ120&gt;-2.5,CJ120&lt;=-1.5),"-2 a -1,5",IF(AND(CJ120&gt;-1.5,CJ120&lt;=-0.5),"-1 a -0,5",IF(AND(CJ120&gt;-0.5,CJ120&lt;=0.5),"0 a 0,5",IF(AND(CJ120&gt;0.5,CJ120&lt;=1.5),"1 a 1,5",IF(AND(CJ120&gt;1.5,CJ120&lt;2.5),"2",IF(AND(CJ120&gt;=2.5,CJ120&lt;=3),"2,5 a 3",IF(AND(CJ120&gt;3,CJ120&lt;=4),"3,5 a 4",IF(AND(CJ120&gt;4,CJ120&lt;=5),"4,5 a 5",IF(AND(CJ120&gt;5,CJ120&lt;=6),"5,5 a 6",IF(AND(CJ120&gt;6,CJ120&lt;=7),"6,5 a 7",IF(AND(CJ120&gt;7,CJ120&lt;=8),"7,5 a 8",IF(AND(CJ120&gt;8,CJ120&lt;=9.5),"8,5 a 9,5",IF(CJ120=10,"10","Fuera de rango"))))))))))))))))))</f>
        <v>3,5 a 4</v>
      </c>
      <c r="CL120" s="11" t="n">
        <f aca="false">IF(CK120="","",IF(OR(CK120="-6 a -5,5",CK120="-6 - -5,5"),1,IF(OR(CK120="-5 a -4,5",CK120="-5 - -4,5"),2,IF(OR(CK120="-4 a -3,5",CK120="-4 - -3,5"),3,IF(OR(CK120="-3 a -2,5",CK120="-3 - -2,5"),4,IF(OR(CK120="-2 a -1,5",CK120="-2 - -1,5"),5,IF(OR(CK120="-1 a -0,5",CK120="-1 - -0,5"),6,IF(OR(CK120="0 a 0,5",CK120="0 - 0,5"),7,IF(OR(CK120="1 a 1,5",CK120="1 - 1,5"),8,IF(CK120="2","NORMA",IF(OR(CK120="2,5 a 3",CK120="2,5 - 3"),9,IF(OR(CK120="3,5 a 4",CK120="3,5 - 4"),10,IF(OR(CK120="4,5 a 5",CK120="4,5 - 5"),11,IF(OR(CK120="5,5 a 6",CK120="5,5 - 6"),12,IF(OR(CK120="6,5 a 7",CK120="6,5 - 7"),13,IF(OR(CK120="7,5 a 8",CK120="7,5 - 8"),14,IF(OR(CK120="8,5 a 9",CK120="8,5 - 9,5",CK120="9 a 9,5"),15,IF(CK120="10",15,IF(OR(CK120="0,5 a 1",CK120="0,5 - 1"),7,"Fuera de rango")))))))))))))))))))</f>
        <v>10</v>
      </c>
      <c r="CM120" s="10" t="n">
        <v>0</v>
      </c>
      <c r="CN120" s="10" t="str">
        <f aca="false">IF(CM120=0,"0", " ")</f>
        <v>0</v>
      </c>
      <c r="CO120" s="10" t="str">
        <f aca="false">IF(CM120&gt;0,"EME"," ")</f>
        <v> </v>
      </c>
      <c r="CP120" s="10" t="n">
        <v>0</v>
      </c>
      <c r="CQ120" s="10" t="str">
        <f aca="false">IF(CP120&gt;0,"0", " ")</f>
        <v> </v>
      </c>
      <c r="CR120" s="10" t="str">
        <f aca="false">IF(CP120&gt;0,"EME"," ")</f>
        <v> </v>
      </c>
      <c r="CS120" s="9" t="n">
        <v>0</v>
      </c>
      <c r="CT120" s="10" t="str">
        <f aca="false">IF(CS120&gt;0,"1", " ")</f>
        <v> </v>
      </c>
      <c r="CU120" s="10" t="str">
        <f aca="false">IF(CS120&gt;0,"HIP"," ")</f>
        <v> </v>
      </c>
      <c r="CV120" s="9" t="n">
        <v>0</v>
      </c>
      <c r="CW120" s="10" t="str">
        <f aca="false">IF(CV120&gt;0,"1", " ")</f>
        <v> </v>
      </c>
      <c r="CX120" s="10" t="str">
        <f aca="false">IF(CV120&gt;0,"HIP"," ")</f>
        <v> </v>
      </c>
      <c r="CY120" s="9" t="n">
        <v>-5.25</v>
      </c>
      <c r="CZ120" s="11" t="str">
        <f aca="false">IF(CY120&lt;0,"2"," ")</f>
        <v>2</v>
      </c>
      <c r="DA120" s="11" t="str">
        <f aca="false">IF(CY120&lt;0,"MIO"," ")</f>
        <v>MIO</v>
      </c>
      <c r="DB120" s="9" t="n">
        <v>-6.5</v>
      </c>
      <c r="DC120" s="11" t="str">
        <f aca="false">IF(DB120&lt;0,"2"," ")</f>
        <v>2</v>
      </c>
      <c r="DD120" s="11" t="str">
        <f aca="false">IF(DB120&lt;0,"MIO"," ")</f>
        <v>MIO</v>
      </c>
      <c r="DE120" s="9" t="n">
        <v>-0.75</v>
      </c>
      <c r="DF120" s="11" t="str">
        <f aca="false">IF(DE120&lt;0,"3"," ")</f>
        <v>3</v>
      </c>
      <c r="DG120" s="11" t="str">
        <f aca="false">IF(DE120&lt;0,"AST"," ")</f>
        <v>AST</v>
      </c>
      <c r="DH120" s="9" t="n">
        <v>-1.75</v>
      </c>
      <c r="DI120" s="11" t="str">
        <f aca="false">IF(DH120&lt;0,"3"," ")</f>
        <v>3</v>
      </c>
      <c r="DJ120" s="11" t="str">
        <f aca="false">IF(DH120&lt;0,"AST"," ")</f>
        <v>AST</v>
      </c>
      <c r="DK120" s="9" t="n">
        <v>0</v>
      </c>
      <c r="DL120" s="10" t="str">
        <f aca="false">IF(DK120&gt;0,"4"," ")</f>
        <v> </v>
      </c>
      <c r="DM120" s="10" t="str">
        <f aca="false">IF(DK120&gt;0,"PRE"," ")</f>
        <v> </v>
      </c>
      <c r="DN120" s="9" t="n">
        <v>0</v>
      </c>
      <c r="DO120" s="10" t="str">
        <f aca="false">IF(DN120&gt;0,"4"," ")</f>
        <v> </v>
      </c>
      <c r="DP120" s="10" t="str">
        <f aca="false">IF(DN120&gt;0,"PRE"," ")</f>
        <v> </v>
      </c>
      <c r="DQ120" s="12" t="n">
        <v>2</v>
      </c>
      <c r="DR120" s="12" t="n">
        <v>2</v>
      </c>
      <c r="DS120" s="12" t="str">
        <f aca="false">CONCATENATE(CO120,CU120,DA120,DG120,DM120)</f>
        <v>  MIOAST </v>
      </c>
      <c r="DT120" s="10" t="str">
        <f aca="false" t="array" ref="DT120">_xlfn.IFS(DS120="EME    ","0", DS120=" HIP   ","1", DS120="  MIO  ","2", DS120="   AST ","3", DS120="    PRE","4", DS120="EME   PRE","5", DS120=" HIP  PRE","6", DS120=" HIP AST ","7", DS120="  MIO PRE","8", DS120="  MIOAST ","9", DS120="   ASTPRE","10",DS120=" HIP ASTPRE","11", DS120="  MIOASTPRE","12", DS120="     ","0")</f>
        <v>9</v>
      </c>
      <c r="DU120" s="1" t="s">
        <v>154</v>
      </c>
      <c r="DV120" s="1" t="str">
        <f aca="false" t="array" ref="DV120">_xlfn.IFS(DU120="SI","2", DU120="NO","1")</f>
        <v>1</v>
      </c>
      <c r="DW120" s="10" t="n">
        <v>0</v>
      </c>
      <c r="DX120" s="11" t="str">
        <f aca="false">IF(DW120=0,"1","2")</f>
        <v>1</v>
      </c>
      <c r="DY120" s="11" t="str">
        <f aca="false" t="array" ref="DY120">_xlfn.IFS(DW120=0,"0", DW120=0.25, "1", DW120=0.5,"2", DW120=0.75,"3", DW120=1,"4",DW120=1.25,"5", DW120=1.5,"6", DW120=1.75,"7", DW120=2,"8")</f>
        <v>0</v>
      </c>
      <c r="DZ120" s="10" t="n">
        <v>0</v>
      </c>
      <c r="EA120" s="11" t="str">
        <f aca="false">IF(DZ120=0,"1","2")</f>
        <v>1</v>
      </c>
      <c r="EB120" s="11" t="str">
        <f aca="false" t="array" ref="EB120">_xlfn.IFS(DZ120=0,"0", DZ120=0.25, "1", DZ120=0.5,"2", DZ120=0.75,"3", DZ120=1,"4",DZ120=1.25,"5", DZ120=1.5,"6", DZ120=1.75,"7", DZ120=2,"8")</f>
        <v>0</v>
      </c>
      <c r="EC120" s="10" t="n">
        <v>-0.75</v>
      </c>
      <c r="ED120" s="10" t="str">
        <f aca="false">IF(EC120=0,"1","2")</f>
        <v>2</v>
      </c>
      <c r="EE120" s="11" t="str">
        <f aca="false" t="array" ref="EE120">_xlfn.IFS(EC120=0,"0", EC120=-0.25, "1", EC120=-0.5,"2", EC120=-0.75,"3", EC120=-1,"4",EC120=-1.25,"5", EC120=-1.5,"6", EC120=-1.75,"7", EC120=-2,"8", EC120=-2.25,"9",EC120=-2.5,"10", EC120=-2.75,"11", EC120=-3,"12", EC120=-3.25,"13", EC120=-3.5,"14", EC120=-3.75,"15",EC120=-4,"16")</f>
        <v>3</v>
      </c>
      <c r="EF120" s="10" t="n">
        <v>-1</v>
      </c>
      <c r="EG120" s="10" t="str">
        <f aca="false">IF(EF120=0,"1","2")</f>
        <v>2</v>
      </c>
      <c r="EH120" s="11" t="str">
        <f aca="false" t="array" ref="EH120">_xlfn.IFS(EF120=0,"0", EF120=-0.25, "1", EF120=-0.5,"2", EF120=-0.75,"3", EF120=-1,"4",EF120=-1.25,"5", EF120=-1.5,"6", EF120=-1.75,"7", EF120=-2,"8", EF120=-2.25,"9",EF120=-2.5,"10", EF120=-2.75,"11", EF120=-3,"12", EF120=-3.25,"13", EF120=-3.5,"14", EF120=-3.75,"15",EF120=-4,"16")</f>
        <v>4</v>
      </c>
      <c r="EI120" s="10" t="n">
        <v>0.5</v>
      </c>
      <c r="EJ120" s="11" t="str">
        <f aca="false">IF(EI120=0,"1","2")</f>
        <v>2</v>
      </c>
      <c r="EK120" s="11" t="str">
        <f aca="false" t="array" ref="EK120">_xlfn.IFS(EI120=0,"0", EI120=-0.25, "1", EI120=-0.5,"2", EI120=-0.75,"3", EI120=-1,"4",EI120=-1.25,"5", EI120=-1.5,"6", EI120=-1.75,"7", EI120=-2,"8", EI120=-2.25,"9", EI120=-2.25,"9",EI120=-2.5,"10", EI120=-2.75,"11", EI120=-3,"12", EI120=-3.25,"13", EI120=-3.5,"14", EI120=-3.75,"15",EI120=-4,"16", EI120=0.25, "17", EI120=0.5, "18")</f>
        <v>18</v>
      </c>
      <c r="EL120" s="10" t="n">
        <v>0</v>
      </c>
      <c r="EM120" s="11" t="str">
        <f aca="false">IF(EL120=0,"1","2")</f>
        <v>1</v>
      </c>
      <c r="EN120" s="11" t="str">
        <f aca="false" t="array" ref="EN120">_xlfn.IFS(EL120=0.25,"17",EL120=0.5,"18", EL120=0,"0", EL120=-0.25, "1", EL120=-0.5,"2", EL120=-0.75,"3", EL120=-1,"4",EL120=-1.25,"5", EL120=-1.5,"6", EL120=-1.75,"7", EL120=-2,"8",EL120= -2.25,"9",EL120=-2.5,"10",EL120= -2.75,"11",EL120= -3,"12",EL120= -3.25,"13",EL120= -3.5,"14",EL120= -3.75,"15",EL120=-4,"16")</f>
        <v>0</v>
      </c>
      <c r="EO120" s="10" t="n">
        <v>0</v>
      </c>
      <c r="EP120" s="11" t="str">
        <f aca="false">IF(EO120=0,"1","2")</f>
        <v>1</v>
      </c>
      <c r="EQ120" s="11" t="str">
        <f aca="false" t="array" ref="EQ120">_xlfn.IFS(EO120=0,"0", EO120=0.25, "1", EO120=0.5,"2", EO120=0.75,"3", EO120=1,"4",EO120=1.25,"5", EO120=1.5,"6", EO120=1.75,"7", EO120=2,"8", EO120=2.25,"9", EO120=2.25,"9",EO120=2.5,"10", EO120=2.75,"11", EO120=3,"12", EO120=3.25,"13", EO120=3.5,"14", EO120=3.75,"15",EO120=4,"16", EO120=-0.25, "17", bq=-0.5, "18")</f>
        <v>0</v>
      </c>
      <c r="ER120" s="10" t="n">
        <v>0</v>
      </c>
      <c r="ES120" s="11" t="str">
        <f aca="false">IF(ER120=0,"1","2")</f>
        <v>1</v>
      </c>
      <c r="ET120" s="11" t="str">
        <f aca="false" t="array" ref="ET120">_xlfn.IFS(ER120=0,"0", ER120=0.25, "1", ER120=0.5,"2", ER120=0.75,"3", ER120=1,"4",ER120=1.25,"5", ER120=1.5,"6", ER120=1.75,"7", ER120=2,"8", ER120=2.25,"9", ER120=2.25,"9",ER120=2.5,"10", ER120=2.75,"11", ER120=3,"12", ER120=3.25,"13", ER120=3.5,"14", ER120=3.75,"15",ER120=4,"16", ER120=-0.25, "17", bq=-0.5, "18")</f>
        <v>0</v>
      </c>
      <c r="EU120" s="13" t="n">
        <v>36</v>
      </c>
      <c r="EV120" s="14" t="str">
        <f aca="false">VLOOKUP(EU120,LEYENDA!$G$2:$H$8,2,TRUE())</f>
        <v>25-36</v>
      </c>
      <c r="EW120" s="14" t="str">
        <f aca="false" t="array" ref="EW120">_xlfn.IFS(EV120="0-5","1", EV120="6-12","2", EV120="13-18","3", EV120="19-24","4", EV120="25-36","5", EV120="37-48","6", EV120="49-60","7")</f>
        <v>5</v>
      </c>
    </row>
    <row r="121" customFormat="false" ht="13.5" hidden="false" customHeight="false" outlineLevel="0" collapsed="false">
      <c r="A121" s="1" t="n">
        <v>48</v>
      </c>
      <c r="B121" s="32" t="n">
        <v>8</v>
      </c>
      <c r="C121" s="33" t="n">
        <v>41080</v>
      </c>
      <c r="D121" s="6"/>
      <c r="E121" s="5" t="str">
        <f aca="false">VLOOKUP(A121,'286'!$A$3:$J$600,10,FALSE())</f>
        <v>VALENCIA GÓMEZ, ANDREA</v>
      </c>
      <c r="F121" s="4" t="str">
        <f aca="false">VLOOKUP(A121,'286'!$A$3:$I$1768,3,FALSE())</f>
        <v>VAGOAN</v>
      </c>
      <c r="G121" s="6" t="n">
        <f aca="false">VLOOKUP(A121,'286'!$A$3:$I$1768,4,FALSE())</f>
        <v>35490</v>
      </c>
      <c r="H121" s="7" t="n">
        <f aca="false">YEAR(C121)-YEAR(G121)</f>
        <v>15</v>
      </c>
      <c r="I121" s="1" t="str">
        <f aca="false">VLOOKUP(H121,LEYENDA!$C$2:$D$6,2,TRUE())</f>
        <v>13-24</v>
      </c>
      <c r="J121" s="5" t="str">
        <f aca="false">VLOOKUP(A121,'286'!$A$3:$I$1768,7,FALSE())</f>
        <v>M</v>
      </c>
      <c r="K121" s="8" t="str">
        <f aca="false">VLOOKUP(A121,'286'!$A$3:$I$1768,2,FALSE())</f>
        <v>OD</v>
      </c>
      <c r="L121" s="4" t="str">
        <f aca="false">VLOOKUP(A121,'286'!$A$3:$I$1768,8,FALSE())</f>
        <v>D</v>
      </c>
      <c r="M121" s="4" t="str">
        <f aca="false">VLOOKUP(A121,'286'!$A$3:$I$1768,9,FALSE())</f>
        <v>D</v>
      </c>
      <c r="N121" s="8" t="str">
        <f aca="false">IF(R121=O121, "MISMA","CONTRARIA")</f>
        <v>MISMA</v>
      </c>
      <c r="O121" s="8" t="str">
        <f aca="false" t="array" ref="O121">_xlfn.IFS(L121="D","1", L121="I","2")</f>
        <v>1</v>
      </c>
      <c r="P121" s="8" t="str">
        <f aca="false" t="array" ref="P121">_xlfn.IFS(K121="OD","1", K121="OI","2")</f>
        <v>1</v>
      </c>
      <c r="Q121" s="1" t="str">
        <f aca="false" t="array" ref="Q121">_xlfn.IFS(J121="M","1", J121="H","2")</f>
        <v>1</v>
      </c>
      <c r="R121" s="8" t="str">
        <f aca="false" t="array" ref="R121">_xlfn.IFS(M121="D","1", M121="I","2")</f>
        <v>1</v>
      </c>
      <c r="S121" s="1" t="str">
        <f aca="false" t="array" ref="S121">_xlfn.IFS(N121="CONTRARIA", "1",N121= "MISMA","2")</f>
        <v>2</v>
      </c>
      <c r="T121" s="1" t="str">
        <f aca="false" t="array" ref="T121">_xlfn.IFS(I121="0-12","1", I121="13-24","2", I121="25-40","3", I121="41-60","4", I121="61-100","5")</f>
        <v>2</v>
      </c>
      <c r="U121" s="9" t="n">
        <v>-4</v>
      </c>
      <c r="V121" s="1" t="str">
        <f aca="false">IF(U121="","",IF(AND(U121&gt;=-9,U121&lt;=-6.5),"-9 a -6,5",IF(AND(U121&gt;=-6,U121&lt;=-3.5),"-6 a -3,5",IF(AND(U121&gt;=-3,U121&lt;=-1),"-3 a -1",IF(U121=-0.5,"-0,5",IF(AND(U121&gt;=0,U121&lt;=2.5),"0 a 2,5",IF(AND(U121&gt;=3,U121&lt;=5.5),"3 a 5,5",IF(AND(U121&gt;=6,U121&lt;=8.5),"6 a 8,5",IF(AND(U121&gt;=9,U121&lt;=20),"9 a 20","Fuera de rango")))))))))</f>
        <v>-6 a -3,5</v>
      </c>
      <c r="W121" s="11" t="n">
        <f aca="false">IF(V121="","",IF(V121="-9 a -6,5",2,IF(V121="-6 a -3,5",3,IF(V121="-3 a -1",4,IF(V121="-0,5","NORMA",IF(V121="0 a 2,5",5,IF(V121="3 a 5,5",6,IF(V121="6 a 8,5",7,IF(V121="9 a 20",8,"Fuera de rango")))))))))</f>
        <v>3</v>
      </c>
      <c r="X121" s="9" t="n">
        <v>0</v>
      </c>
      <c r="Y121" s="10" t="str">
        <f aca="false">IF(X121="","",IF(AND(X121&gt;=0,X121&lt;=4),"0 a 4",IF(AND(X121&gt;=4.5,X121&lt;=8.5),"4,5 a 8,5",IF(X121=9,"9",IF(AND(X121&gt;=9.5,X121&lt;=13),"9,5 a 13",IF(AND(X121&gt;=13.5,X121&lt;=20),"13,5 a 20",IF(AND(X121&gt;=20.5,X121&lt;=35),"20,5 a 35","Fuera de rango")))))))</f>
        <v>0 a 4</v>
      </c>
      <c r="Z121" s="11" t="n">
        <f aca="false">IF(Y121="","",IF(Y121="0 a 4",1,IF(Y121="4,5 a 8,5",2,IF(Y121="9","NORMA",IF(Y121="9,5 a 13",3,IF(Y121="13,5 a 20",4,IF(Y121="20,5 a 35",5,"Fuera de rango")))))))</f>
        <v>1</v>
      </c>
      <c r="AA121" s="9" t="n">
        <v>8</v>
      </c>
      <c r="AB121" s="10" t="str">
        <f aca="false">IF(AA121="","",IF(AND(AA121&gt;=0,AA121&lt;=9),"0 a 9",IF(AND(AA121&gt;=9.5,AA121&lt;=18.5),"9,5 a 18,5",IF(AA121=19,"19",IF(AND(AA121&gt;=19.5,AA121&lt;=28),"19,5 a 28",IF(AND(AA121&gt;=28.5,AA121&lt;=40),"28,5 a 40","Fuera de rango"))))))</f>
        <v>0 a 9</v>
      </c>
      <c r="AC121" s="11" t="n">
        <f aca="false" t="array" ref="AC121">_xlfn.IFS(AB121="","",AB121="0 a 9",1,AB121="9,5 a 18,5",2,AB121="19","NORMA",AB121="19,5 a 28",3,AB121="28,5 a 40",4,TRUE(),"Fuera de rango")</f>
        <v>1</v>
      </c>
      <c r="AD121" s="9" t="n">
        <v>5</v>
      </c>
      <c r="AE121" s="10" t="str">
        <f aca="false">IF(AD121="","",IF(AND(AD121&gt;=-10,AD121&lt;=0),"De -10 a 0",IF(AND(AD121&gt;=0.5,AD121&lt;=9.5),"0,5 a 9,5",IF(AD121=10,"10",IF(AND(AD121&gt;=10.5,AD121&lt;=20),"10,5 a 20",IF(AND(AD121&gt;=20.5,AD121&lt;=40),"20,5 a 40","Fuera de rango"))))))</f>
        <v>0,5 a 9,5</v>
      </c>
      <c r="AF121" s="12" t="n">
        <f aca="false">IF(AD121="","",IF(AND(AD121&gt;=-10,AD121&lt;=0),1,IF(AND(AD121&gt;=0.5,AD121&lt;=9.5),2,IF(AD121=10,"NORMA",IF(AND(AD121&gt;=10.5,AD121&lt;=20),3,IF(AND(AD121&gt;=20.5,AD121&lt;=40),4,""))))))</f>
        <v>2</v>
      </c>
      <c r="AG121" s="9" t="n">
        <v>8</v>
      </c>
      <c r="AH121" s="10" t="str">
        <f aca="false">IF(AG121="","",IF(AND(AG121&gt;=0,AG121&lt;=4),"0 a 4",IF(AND(AG121&gt;=4.5,AG121&lt;=8.5),"4,5 a 8,5",IF(AG121=9,"9",IF(AND(AG121&gt;=9.5,AG121&lt;=13),"9,5 a 13",IF(AND(AG121&gt;=13.5,AG121&lt;=25),"13,5 a 25","Fuera de rango"))))))</f>
        <v>4,5 a 8,5</v>
      </c>
      <c r="AI121" s="11" t="n">
        <f aca="false">IF(AH121="","",IF(AH121="0 a 4",1,IF(AH121="4,5 a 8,5",2,IF(AH121="9","NORMA",IF(AH121="9,5 a 13",3,IF(AH121="13,5 a 25",4,""))))))</f>
        <v>2</v>
      </c>
      <c r="AJ121" s="9" t="n">
        <v>5</v>
      </c>
      <c r="AK121" s="10" t="str">
        <f aca="false">IF(AJ121="","",IF(AND(AJ121&gt;=-15,AJ121&lt;=-10.5),"-15 a -10,5",IF(AND(AJ121&gt;=-10,AJ121&lt;=-4),"-10 a -4",IF(AND(AJ121&gt;=-4.5,AJ121&lt;=0),"-4,5 a 0",IF(AND(AJ121&gt;=0.5,AJ121&lt;=4.5),"0,5 a 4,5",IF(AJ121=5,"5",IF(AND(AJ121&gt;=5.5,AJ121&lt;=10),"5,5 a 10",IF(AND(AJ121&gt;=10.5,AJ121&lt;=20),"10,5 a 20","Fuera de rango"))))))))</f>
        <v>5</v>
      </c>
      <c r="AL121" s="11" t="str">
        <f aca="false">IF(AK121="","",IF(AK121="-15 a -10,5",1,IF(AK121="-10 a -4",2,IF(AK121="-4,5 a 0",3,IF(AK121="0,5 a 4,5",4,IF(AK121="5","NORMA",IF(AK121="5,5 a 10",5,IF(AK121="10,5 a 20",6,"Error"))))))))</f>
        <v>NORMA</v>
      </c>
      <c r="AM121" s="9" t="n">
        <v>2</v>
      </c>
      <c r="AN121" s="10" t="str">
        <f aca="false">IF(AM121="","",IF(AND(AM121&gt;=-7.5,AM121&lt;=-5.5),"-7,5 a -5,5",IF(AND(AM121&gt;=-5,AM121&lt;=-3),"-5 a -3",IF(AND(AM121&gt;=-2.5,AM121&lt;=-0.5),"-2,5 a -0,5",IF(AM121=0,"0,00",IF(AND(AM121&gt;=0.5,AM121&lt;=2.5),"0,5 a 2,5",IF(AND(AM121&gt;=3,AM121&lt;=5),"3 a 5",IF(AND(AM121&gt;=5.5,AM121&lt;=7.5),"5,5 a 7,5",IF(AND(AM121&gt;=8,AM121&lt;=10),"8 a 10","Fuera de rango")))))))))</f>
        <v>0,5 a 2,5</v>
      </c>
      <c r="AO121" s="11" t="n">
        <f aca="false">IF(AN121="","",IF(AN121="-7,5 a -5,5",1,IF(AN121="-5 a -3",2,IF(AN121="-2,5 a -0,5",3,IF(AN121="0,00","NORMA",IF(AN121="0,5 a 2,5",4,IF(AN121="3 a 5",5,IF(AN121="5,5 a 7,5",6,IF(AN121="8 a 10",7,"Error")))))))))</f>
        <v>4</v>
      </c>
      <c r="AP121" s="9" t="n">
        <v>-9</v>
      </c>
      <c r="AQ121" s="10" t="str">
        <f aca="false">IF(AP121="","",IF(AND(AP121&gt;=-20,AP121&lt;=-9.5),"-20 a -9,5",IF(AND(AP121&gt;=-9,AP121&lt;=-6.5),"-9 a -6,5",IF(AP121=-6,"-6",IF(AND(AP121&gt;=-5.5,AP121&lt;=-3),"-5,5 a -3",IF(AND(AP121&gt;=-2.5,AP121&lt;=0),"-2,5 a 0",IF(AND(AP121&gt;=0.5,AP121&lt;=3),"0,5 a 3",IF(AND(AP121&gt;=3.5,AP121&lt;=6),"3,5 a 6",IF(AND(AP121&gt;=6.5,AP121&lt;=9),"6,5 a 9",IF(AND(AP121&gt;=9.5,AP121&lt;=20),"9,5 a 20","Fuera de rango"))))))))))</f>
        <v>-9 a -6,5</v>
      </c>
      <c r="AR121" s="11" t="n">
        <f aca="false">IF(AQ121="","",IF(AQ121="-20 a -9,5",1,IF(AQ121="-9 a -6,5",2,IF(AQ121="-6","NORMA",IF(AQ121="-5,5 a -3",3,IF(AQ121="-2,5 a 0",4,IF(AQ121="0,5 a 3",5,IF(AQ121="3,5 a 6",6,IF(AQ121="6,5 a 9",7,IF(AQ121="9,5 a 20",8,""))))))))))</f>
        <v>2</v>
      </c>
      <c r="AS121" s="9" t="n">
        <v>5</v>
      </c>
      <c r="AT121" s="10" t="str">
        <f aca="false">IF(AS121="","",IF(AND(AS121&gt;=-16,AS121&lt;=-14),"-16 a -14",IF(AND(AS121&gt;=-13.5,AS121&lt;=-11.5),"-13,5 a -11,5",IF(AND(AS121&gt;=-11,AS121&lt;=-9),"-11 a -9",IF(AND(AS121&gt;=-8.5,AS121&lt;=-6.5),"-8,5 a -6,5",IF(AND(AS121&gt;=-6,AS121&lt;=-4),"-6 a -4",IF(AND(AS121&gt;=-3.5,AS121&lt;=-1.5),"-3,5 a -1,5",IF(AND(AS121&gt;=-1,AS121&lt;=1),"-1 a 1",IF(AND(AS121&gt;=1.5,AS121&lt;=3.5),"1,5 a 3,5",IF(AND(AS121&gt;=4,AS121&lt;=6),"4 a 6",IF(AND(AS121&gt;=6.5,AS121&lt;=8.5),"6,5 a 8,5",IF(AND(AS121&gt;=9,AS121&lt;=11),"9 a 11",IF(AND(AS121&gt;=11.5,AS121&lt;=13.5),"11,5 a 13,5",IF(AND(AS121&gt;=14,AS121&lt;=16),"14 a 16",IF(AND(AS121&gt;=16.5,AS121&lt;=18.5),"16,5 a 18,5",IF(AND(AS121&gt;=19,AS121&lt;=21),"19 a 21","Fuera de rango"))))))))))))))))</f>
        <v>4 a 6</v>
      </c>
      <c r="AU121" s="11" t="str">
        <f aca="false" t="array" ref="AU121">IF(AT121="","",_xlfn.IFS(AT121="-16 a -14",1,AT121="-13,5 a -11,5",2,AT121="-11 a -9",3,AT121="-8,5 a -6,5",4,AT121="-6 a -4",5,AT121="-3,5 a -1,5",6,AT121="-1 a 1",7,AT121="1,5 a 3,5",8,AT121="4 a 6","NORMA",AT121="6,5 a 8,5",9,AT121="9 a 11",10,AT121="11,5 a 13,5",11,AT121="14 a 16",12,AT121="16,5 a 18,5",13,AT121="19 a 21",14,TRUE(),""))</f>
        <v>NORMA</v>
      </c>
      <c r="AV121" s="9" t="n">
        <v>1</v>
      </c>
      <c r="AW121" s="10" t="str">
        <f aca="false">IF(AV121="","",IF(AND(AV121&gt;=-1,AV121&lt;=-0.5),"-1 a -0,5",IF(AND(AV121&gt;-0.5,AV121&lt;=0),"De -0,5 a 0",IF(AND(AV121&gt;=0.25,AV121&lt;=0.75),"0,25 a 0,75",IF(AND(AV121&gt;=1,AV121&lt;=1.5),"1 a 1,5",IF(AND(AV121&gt;=1.75,AV121&lt;=2.25),"1,75 a 2,25",IF(AND(AV121&gt;=2.5,AV121&lt;=3),"2,5 a 3",IF(AND(AV121&gt;=3.25,AV121&lt;=3.75),"3,25 a 3,75","Fuera de rango"))))))))</f>
        <v>1 a 1,5</v>
      </c>
      <c r="AX121" s="11" t="n">
        <f aca="false">IF(AW121="","",IF(OR(AW121="-1 a -0,5",AW121="-1 a -0.5"),1,IF(OR(AW121="De -0,5 a 0",AW121="-0,5 a 0",AW121="De -0.5 a 0"),2,IF(OR(AW121="0,25 a 0,75",AW121="0.25 a 0.75"),"NORMA",IF(OR(AW121="1 a 1,5",AW121="1 a 1.5"),3,IF(OR(AW121="1,75 a 2,25",AW121="1.75 a 2.25"),4,IF(OR(AW121="2,5 a 3",AW121="2.5 a 3"),5,IF(OR(AW121="3,25 a 3,75",AW121="3.25 a 3.75"),6,""))))))))</f>
        <v>3</v>
      </c>
      <c r="AY121" s="9" t="n">
        <v>-15</v>
      </c>
      <c r="AZ121" s="10" t="str">
        <f aca="false">IF(AY121="","",IF(AND(AY121&gt;=-20,AY121&lt;=-9.5),"-20 a -9,5",IF(AND(AY121&gt;=-9,AY121&lt;=-6.5),"-9 a -6,5",IF(AY121=-6,"-6",IF(AND(AY121&gt;=-5.5,AY121&lt;=-3),"-5,5 a -3",IF(AND(AY121&gt;=-2.5,AY121&lt;=0),"-2,5 a 0",IF(AND(AY121&gt;=0.5,AY121&lt;=3),"0,5 a 3",IF(AND(AY121&gt;=3.5,AY121&lt;=6),"3,5 a 6","Fuera de rango"))))))))</f>
        <v>-20 a -9,5</v>
      </c>
      <c r="BA121" s="11" t="n">
        <f aca="false">IF(AZ121="","",IF(AZ121="-20 a -9,5",1,IF(AZ121="-9 a -6,5",2,IF(AZ121="-6","NORMA",IF(AZ121="-5,5 a -3",3,IF(AZ121="-2,5 a 0",4,IF(AZ121="0,5 a 3",5,IF(AZ121="3,5 a 6",6,""))))))))</f>
        <v>1</v>
      </c>
      <c r="BB121" s="9" t="n">
        <v>0</v>
      </c>
      <c r="BC121" s="10" t="str">
        <f aca="false" t="array" ref="BC121">IF(BB121="","",_xlfn.IFS(AND(BB121&gt;=0,BB121&lt;=2),"0 a 2",AND(BB121&gt;=2.5,BB121&lt;=4.5),"2,5 a 4,5",AND(BB121&gt;=5,BB121&lt;=7),"5 a 7",AND(BB121&gt;=7.5,BB121&lt;=9.5),"7,5 a 9,5",AND(BB121&gt;=10,BB121&lt;=12),"10 a 12",AND(BB121&gt;=12.5,BB121&lt;=14.5),"12,5 a 14,5",BB121=15,"15",AND(BB121&gt;=15.5,BB121&lt;=17.5),"15,5 a 17,5",AND(BB121&gt;=18,BB121&lt;=20),"18 a 20",AND(BB121&gt;=20.5,BB121&lt;=22.5),"20,5 a 22,5",AND(BB121&gt;=23,BB121&lt;=25),"23 a 25",TRUE(),"Fuera de rango"))</f>
        <v>0 a 2</v>
      </c>
      <c r="BD121" s="11" t="n">
        <f aca="false" t="array" ref="BD121">IF(BC121="","",_xlfn.IFS(BC121="0 a 2",1,BC121="2,5 a 4,5",2,BC121="5 a 7",3,BC121="7,5 a 9,5",4,BC121="10 a 12",5,BC121="12,5 a 14,5",6,BC121="15","NORMA",BC121="15,5 a 17,5",7,BC121="18 a 20",8,BC121="20,5 a 22,5",9,BC121="23 a 25",10,TRUE(),"Fuera de rango"))</f>
        <v>1</v>
      </c>
      <c r="BE121" s="9" t="n">
        <v>21</v>
      </c>
      <c r="BF121" s="11" t="str">
        <f aca="false">IF(BE121="","",IF(AND(BE121&gt;=-20,BE121&lt;=-10),"-20 a -10",IF(AND(BE121&gt;=-9.5,BE121&lt;=0.5),"-9,5 a 0,5",IF(AND(BE121&gt;=1,BE121&lt;=11),"1 a 11",IF(AND(BE121&gt;=11.5,BE121&lt;=20.5),"11,5 a 20,5",IF(BE121=21,"21",IF(AND(BE121&gt;=21.5,BE121&lt;=31.5),"21,5 a 31,5",IF(AND(BE121&gt;=32,BE121&lt;=42),"32 a 42","Fuera de rango"))))))))</f>
        <v>21</v>
      </c>
      <c r="BG121" s="11" t="str">
        <f aca="false">IF(BF121="","",IF(BF121="-20 a -10",1,IF(BF121="-9,5 a 0,5",2,IF(BF121="1 a 11",3,IF(BF121="11,5 a 20,5",4,IF(BF121="21","NORMA",IF(BF121="21,5 a 31,5",5,IF(BF121="32 a 42",6,""))))))))</f>
        <v>NORMA</v>
      </c>
      <c r="BH121" s="9" t="n">
        <v>5</v>
      </c>
      <c r="BI121" s="10" t="str">
        <f aca="false">IF(BH121="","",IF(AND(BH121&gt;=-20,BH121&lt;=-15),"-20 a -15",IF(AND(BH121&gt;=-14.5,BH121&lt;=-9.5),"-14,5 a -9,5",IF(AND(BH121&gt;=-9,BH121&lt;=-4),"-9 a -4",IF(AND(BH121&gt;=-3.5,BH121&lt;=2.5),"-3,5 a 2,5",IF(AND(BH121&gt;=3,BH121&lt;=8),"3 a 8",IF(AND(BH121&gt;=8.5,BH121&lt;=14.5),"8,5 a 14,5",IF(BH121=15,"15",IF(AND(BH121&gt;=15.5,BH121&lt;=20.5),"15,5 a 20,5",IF(AND(BH121&gt;=21,BH121&lt;=26),"21 a 26","Fuera de rango"))))))))))</f>
        <v>3 a 8</v>
      </c>
      <c r="BJ121" s="11" t="n">
        <f aca="false">IF(BI121="","",IF(BI121="-20 a -15",1,IF(BI121="-14,5 a -9,5",2,IF(BI121="-9 a -4",3,IF(BI121="-3,5 a 2,5",4,IF(BI121="3 a 8",5,IF(BI121="8,5 a 14,5",6,IF(BI121="15","NORMA",IF(BI121="15,5 a 20,5",7,IF(BI121="21 a 26",8,IF(BI121="26,5 a 31,5",9,"")))))))))))</f>
        <v>5</v>
      </c>
      <c r="BK121" s="9" t="n">
        <v>0</v>
      </c>
      <c r="BL121" s="10" t="str">
        <f aca="false">IF(BK121="","",IF(AND(BK121&gt;=0,BK121&lt;=2),"0 - 2",IF(AND(BK121&gt;=2.5,BK121&lt;=4.5),"2,5 - 4,5",IF(AND(BK121&gt;=5,BK121&lt;=7),"5 - 7",IF(AND(BK121&gt;=7.5,BK121&lt;=9.5),"7,5 - 9,5",IF(AND(BK121&gt;=10,BK121&lt;=12),"10 - 12",IF(AND(BK121&gt;=12.5,BK121&lt;=13.5),"12,5 - 13,5",IF(BK121=14,"14",IF(AND(BK121&gt;=14.5,BK121&lt;=16.5),"14,5 - 16,5",IF(AND(BK121&gt;=17,BK121&lt;=19),"17 - 19",IF(AND(BK121&gt;=19.5,BK121&lt;=21.5),"19,5 - 21,5",IF(AND(BK121&gt;=22,BK121&lt;=24),"22 - 24",IF(AND(BK121&gt;=24.5,BK121&lt;=26.5),"24,5 - 26,5",IF(AND(BK121&gt;=27,BK121&lt;=29),"27 - 29",IF(AND(BK121&gt;=29.5,BK121&lt;=30),"29,5 - 30","Fuera de rango")))))))))))))))</f>
        <v>0 - 2</v>
      </c>
      <c r="BM121" s="11" t="n">
        <f aca="false">IF(BL121="","",IF(BL121="0 - 2",1,IF(BL121="2,5 - 4,5",2,IF(BL121="5 - 7",3,IF(BL121="7,5 - 9,5",4,IF(BL121="10 - 12",5,IF(BL121="12,5 - 13,5",6,IF(BL121="14","NORMA",IF(BL121="14,5 - 16,5",7,IF(BL121="17 - 19",8,IF(BL121="19,5 - 21,5",9,IF(BL121="22 - 24",10,IF(BL121="24,5 - 26,5",11,IF(BL121="27 - 29",12,IF(BL121="29,5 - 30",13,"")))))))))))))))</f>
        <v>1</v>
      </c>
      <c r="BN121" s="9" t="n">
        <v>23</v>
      </c>
      <c r="BO121" s="10" t="str">
        <f aca="false">IF(BN121="","",IF(AND(BN121&gt;=-20,BN121&lt;=-10),"-20 a -10",IF(AND(BN121&gt;=-9.5,BN121&lt;=0.5),"-9,5 a 0,5",IF(AND(BN121&gt;=1,BN121&lt;=11),"1 a 11",IF(AND(BN121&gt;=11.5,BN121&lt;=21.5),"11,5 a 21,5",IF(BN121=22,"22",IF(AND(BN121&gt;=22.5,BN121&lt;=32.5),"22,5 a 32,5",IF(AND(BN121&gt;=33,BN121&lt;=43),"33 a 43","Fuera de rango"))))))))</f>
        <v>22,5 a 32,5</v>
      </c>
      <c r="BP121" s="11" t="n">
        <f aca="false">IF(BO121="","",IF(BO121="-20 a -10",1,IF(BO121="-9,5 a 0,5",2,IF(BO121="1 a 11",3,IF(BO121="11,5 a 21,5",4,IF(BO121="22","NORMA",IF(BO121="22,5 a 32,5",5,IF(BO121="33 a 43",6,""))))))))</f>
        <v>5</v>
      </c>
      <c r="BQ121" s="9" t="n">
        <v>18</v>
      </c>
      <c r="BR121" s="10" t="str">
        <f aca="false">IF(BQ121="","",IF(AND(BQ121&gt;=-20,BQ121&lt;=-15),"-20 a -15",IF(AND(BQ121&gt;=-14.5,BQ121&lt;=-9.5),"-14,5 a -9,5",IF(AND(BQ121&gt;=-9,BQ121&lt;=-4),"-9 a -4",IF(AND(BQ121&gt;=-3.5,BQ121&lt;=2.5),"-3,5 a 2,5",IF(AND(BQ121&gt;=3,BQ121&lt;=8),"3 a 8",IF(AND(BQ121&gt;=8.5,BQ121&lt;=13.5),"8,5 a 13,5",IF(AND(BQ121&gt;=14,BQ121&lt;=17.5),"14 a 17,5",IF(BQ121=18,"18",IF(AND(BQ121&gt;=18.5,BQ121&lt;=23.5),"18,5 a 23,5",IF(AND(BQ121&gt;=24,BQ121&lt;=29),"24 a 29",IF(AND(BQ121&gt;=29.5,BQ121&lt;=34.5),"29,5 a 34,5",IF(AND(BQ121&gt;=35,BQ121&lt;=40),"35 a 40","Fuera de rango")))))))))))))</f>
        <v>18</v>
      </c>
      <c r="BS121" s="11" t="str">
        <f aca="false">IF(BR121="","",IF(BR121="-20 a -15",1,IF(BR121="-14,5 a -9,5",2,IF(BR121="-9 a -4",3,IF(BR121="-3,5 a 2,5",4,IF(BR121="3 a 8",5,IF(BR121="8,5 a 13,5",6,IF(BR121="14 a 17,5",7,IF(BR121="18","NORMA",IF(BR121="18,5 a 23,5",8,IF(BR121="24 a 29",9,IF(BR121="29,5 a 34,5",10,IF(BR121="35 a 40",11,"")))))))))))))</f>
        <v>NORMA</v>
      </c>
      <c r="BT121" s="9" t="n">
        <v>2</v>
      </c>
      <c r="BU121" s="10" t="str">
        <f aca="false">IF(BT121="","",IF(AND(BT121&gt;=-20,BT121&lt;=-18),"-20 a -18",IF(AND(BT121&gt;=-17.5,BT121&lt;=-15.5),"-17,5 a -15,5",IF(AND(BT121&gt;=-15,BT121&lt;=-13),"-15 a -13",IF(AND(BT121&gt;=-12.5,BT121&lt;=-10.5),"-12,5 a -10,5",IF(AND(BT121&gt;=-10,BT121&lt;=-8),"-10 a -8",IF(AND(BT121&gt;=-7.5,BT121&lt;=-5.5),"-7,5 a -5,5",IF(AND(BT121&gt;=-5,BT121&lt;=-3),"-5 a -3",IF(AND(BT121&gt;=-2.5,BT121&lt;=-0.5),"-2,5 a -0,5",IF(BT121=0,"0",IF(AND(BT121&gt;=0.5,BT121&lt;=2.5),"0,5 a 2,5",IF(AND(BT121&gt;=3,BT121&lt;=5),"3 a 5",IF(AND(BT121&gt;=5.5,BT121&lt;=7.5),"5,5 a 7,5",IF(AND(BT121&gt;=8,BT121&lt;=10),"8 a 10",IF(AND(BT121&gt;=10.5,BT121&lt;=12.5),"10,5 a 12,5",IF(AND(BT121&gt;=13,BT121&lt;=15),"13 a 15",IF(AND(BT121&gt;=15.5,BT121&lt;=17.5),"15,5 a 17,5",IF(AND(BT121&gt;=18,BT121&lt;=20),"18 a 20","Fuera de rango"))))))))))))))))))</f>
        <v>0,5 a 2,5</v>
      </c>
      <c r="BV121" s="11" t="n">
        <f aca="false">IF(BT121="","",IF(BT121=0,"NORMA",IF(AND(BT121&gt;=-20,BT121&lt;=-18),2,IF(AND(BT121&gt;=-17.5,BT121&lt;=-15.5),2,IF(AND(BT121&gt;=-15,BT121&lt;=-13),3,IF(AND(BT121&gt;=-12.5,BT121&lt;=-10.5),4,IF(AND(BT121&gt;=-10,BT121&lt;=-8),5,IF(AND(BT121&gt;=-7.5,BT121&lt;=-5.5),6,IF(AND(BT121&gt;=-5,BT121&lt;=-3),7,IF(AND(BT121&gt;=-2.5,BT121&lt;=-0.5),8,IF(AND(BT121&gt;=0.5,BT121&lt;=2.5),9,IF(AND(BT121&gt;=3,BT121&lt;=5),10,IF(AND(BT121&gt;=5.5,BT121&lt;=7.5),11,IF(AND(BT121&gt;=8,BT121&lt;=10),12,IF(AND(BT121&gt;=10.5,BT121&lt;=12.5),13,IF(AND(BT121&gt;=13,BT121&lt;=15),14,IF(AND(BT121&gt;=15.5,BT121&lt;=17.5),15,IF(AND(BT121&gt;=18,BT121&lt;=20),16,"Fuera de rango"))))))))))))))))))</f>
        <v>9</v>
      </c>
      <c r="BW121" s="9" t="n">
        <v>-9.5</v>
      </c>
      <c r="BX121" s="10" t="n">
        <f aca="false">18.5- (0.3*H121)</f>
        <v>14</v>
      </c>
      <c r="BY121" s="10" t="n">
        <f aca="false">(BW121)-(BX121)</f>
        <v>-23.5</v>
      </c>
      <c r="BZ121" s="10" t="str">
        <f aca="false">IF(BY121="","",IF(BY121&lt;-27.5,"De -30 a -28",IF(BY121&lt;-25,"De -27,5 a -25,5",IF(BY121&lt;-22.5,"De -25 a -23",IF(BY121&lt;-20,"De -22,5 a -20,5",IF(BY121&lt;-17.5,"De -20 a -18",IF(BY121&lt;-15,"De -17,5 a -15,5",IF(BY121&lt;-12.5,"De -15 a -13",IF(BY121&lt;-10,"De -12,5 a -10,5",IF(BY121&lt;-7.5,"De -10 a -8",IF(BY121&lt;-5,"De -7,5 a -5,5",IF(BY121&lt;-2.5,"De -5 a -3",IF(BY121&lt;0,"De -2,5 a -0,5",IF(BY121&lt;2.5,"De 0 a 2",IF(BY121&lt;5,"De 2,5 a 4,5",IF(BY121&lt;7.5,"De 5 a 7",IF(BY121&lt;10,"De 7,5 a 9,5",IF(BY121&lt;12.5,"De 10 a 12",IF(BY121&lt;15,"De 12,5 a 14,5",IF(BY121&lt;17.5,"De 15 a 17",IF(BY121&lt;20,"De 17,5 a 19,5",IF(BY121&lt;22.5,"De 20 a 22",IF(BY121&lt;25,"De 22,5 a 24,5",IF(BY121&lt;27.5,"De 25 a 27","De 27,5 a 30"))))))))))))))))))))))))</f>
        <v>De -25 a -23</v>
      </c>
      <c r="CA121" s="12" t="n">
        <f aca="false">IF(BY121="","",IF(BY121&lt;=-28,1,IF(BY121&lt;=-25.5,2,IF(BY121&lt;=-23,3,IF(BY121&lt;=-20.5,4,IF(BY121&lt;=-18,5,IF(BY121&lt;=-15.5,6,IF(BY121&lt;=-13,7,IF(BY121&lt;=-10.5,8,IF(BY121&lt;=-8,9,IF(BY121&lt;=-5.5,10,IF(BY121&lt;=-3,11,IF(BY121&lt;=-0.5,12,IF(BY121&lt;=2,13,IF(BY121&lt;=4.5,14,IF(BY121&lt;=7,15,IF(BY121&lt;=9.5,16,IF(BY121&lt;=12,17,IF(BY121&lt;=14.5,18,IF(BY121&lt;=17,19,IF(BY121&lt;=19.5,20,IF(BY121&lt;=22,21,IF(BY121&lt;=24.5,22,IF(BY121&lt;=27,23,IF(BY121&lt;=30,24,"Fuera de rango")))))))))))))))))))))))))</f>
        <v>3</v>
      </c>
      <c r="CB121" s="9" t="n">
        <v>-9.5</v>
      </c>
      <c r="CC121" s="10" t="n">
        <f aca="false">18.5- (0.3*H121)</f>
        <v>14</v>
      </c>
      <c r="CD121" s="10" t="n">
        <f aca="false">(CB121)-(CC121)</f>
        <v>-23.5</v>
      </c>
      <c r="CE121" s="10" t="str">
        <f aca="false">IF(CD121="","",IF(CD121&lt;-27.5,"De -30 a -28",IF(CD121&lt;-25,"De -27,5 a -25,5",IF(CD121&lt;-22.5,"De -25 a -23",IF(CD121&lt;-20,"De -22,5 a -20,5",IF(CD121&lt;-17.5,"De -20 a -18",IF(CD121&lt;-15,"De -17,5 a -15,5",IF(CD121&lt;-12.5,"De -15 a -13",IF(CD121&lt;-10,"De -12,5 a -10,5",IF(CD121&lt;-7.5,"De -10 a -8",IF(CD121&lt;-5,"De -7,5 a -5,5",IF(CD121&lt;-2.5,"De -5 a -3",IF(CD121&lt;0,"De -2,5 a -0,5",IF(CD121&lt;=2,"De 0 a 2",IF(CD121&lt;=4.5,"De 2,5 a 4,5",IF(CD121&lt;=7,"De 5 a 7",IF(CD121&lt;=9.5,"De 7,5 a 9,5",IF(CD121&lt;=12,"De 10 a 12",IF(CD121&lt;=14.5,"De 12,5 a 14,5",IF(CD121&lt;=17,"De 15 a 17",IF(CD121&lt;=19.5,"De 17,5 a 19,5",IF(CD121&lt;=22,"De 20 a 22",IF(CD121&lt;=24.5,"De 22,5 a 24,5",IF(CD121&lt;=27,"De 25 a 27","De 27,5 a 30"))))))))))))))))))))))))</f>
        <v>De -25 a -23</v>
      </c>
      <c r="CF121" s="12" t="n">
        <f aca="false">IF(CD121="","",IF(CD121&lt;-27.5,1,IF(CD121&lt;-25,2,IF(CD121&lt;-22.5,3,IF(CD121&lt;-20,4,IF(CD121&lt;-17.5,5,IF(CD121&lt;-15,6,IF(CD121&lt;-12.5,7,IF(CD121&lt;-10,8,IF(CD121&lt;-7.5,9,IF(CD121&lt;-5,10,IF(CD121&lt;-2.5,11,IF(CD121&lt;0,12,IF(CD121&lt;2.5,13,IF(CD121&lt;5,14,IF(CD121&lt;7.5,15,IF(CD121&lt;10,16,IF(CD121&lt;12.5,17,IF(CD121&lt;15,18,IF(CD121&lt;17.5,19,IF(CD121&lt;20,20,IF(CD121&lt;22.5,21,IF(CD121&lt;25,22,IF(CD121&lt;27.5,23,24))))))))))))))))))))))))</f>
        <v>3</v>
      </c>
      <c r="CG121" s="9" t="n">
        <v>-5.75</v>
      </c>
      <c r="CH121" s="10" t="str">
        <f aca="false">IF(CG121="","",IF(AND(CG121&gt;=-10,CG121&lt;=-9.5),"-10 a -9,5",IF(AND(CG121&gt;-9.5,CG121&lt;=-8.5),"-9 a -8,5",IF(AND(CG121&gt;-8.5,CG121&lt;=-7.5),"-8 a -7,5",IF(AND(CG121&gt;-7.5,CG121&lt;=-6.5),"-7 a -6,5",IF(AND(CG121&gt;-6.5,CG121&lt;=-5.5),"-6 a -5,5",IF(AND(CG121&gt;-5.5,CG121&lt;=-4.5),"-5 a -4,5",IF(AND(CG121&gt;-4.5,CG121&lt;=-3.5),"-4 a -3,5",IF(AND(CG121&gt;-3.5,CG121&lt;=-2.5),"-3 a -2,5",IF(CG121=-2.25,"-2,25",IF(AND(CG121&gt;-2.5,CG121&lt;=-1.5),"-2 a -1,5",IF(AND(CG121&gt;-1.5,CG121&lt;=-0.5),"-1 a -0,5",IF(AND(CG121&gt;-0.5,CG121&lt;=0.5),"0 a 0,5",IF(AND(CG121&gt;0.5,CG121&lt;=1.5),"1 a 1,5",IF(AND(CG121&gt;1.5,CG121&lt;=2.5),"2 a 2,5",IF(AND(CG121&gt;2.5,CG121&lt;=3.5),"3 a 3,5",IF(AND(CG121&gt;3.5,CG121&lt;=4.5),"4 a 4,5",IF(AND(CG121&gt;4.5,CG121&lt;=5.5),"5 a 5,5",IF(AND(CG121&gt;5.5,CG121&lt;=6.5),"6 a 6,5",IF(AND(CG121&gt;6.5,CG121&lt;=7.5),"7 a 7,5",IF(AND(CG121&gt;7.5,CG121&lt;=8.5),"8 a 8,5",IF(AND(CG121&gt;8.5,CG121&lt;=9.5),"9 a 9,5",IF(CG121&gt;=10,"10","Fuera de rango")))))))))))))))))))))))</f>
        <v>-6 a -5,5</v>
      </c>
      <c r="CI121" s="11" t="n">
        <f aca="false">IF(CG121="","",IF(CG121=-2.25,"NORMA",IF(CG121&lt;=-9.5,1,IF(CG121&lt;=-8.5,2,IF(CG121&lt;=-7.5,3,IF(CG121&lt;=-6.5,4,IF(CG121&lt;=-5.5,5,IF(CG121&lt;=-4.5,6,IF(CG121&lt;=-3.5,7,IF(CG121&lt;=-2.5,8,IF(CG121&lt;=-1.5,9,IF(CG121&lt;=-0.5,10,IF(CG121&lt;=0.5,11,IF(CG121&lt;=1.5,12,IF(CG121&lt;=2.5,13,IF(CG121&lt;=3.5,14,IF(CG121&lt;=4.5,15,IF(CG121&lt;=5.5,16,IF(CG121&lt;=6.5,17,IF(CG121&lt;=7.5,18,IF(CG121&lt;=8.5,19,IF(CG121&lt;=9.5,20,IF(CG121=10,21,"Fuera de rango")))))))))))))))))))))))</f>
        <v>5</v>
      </c>
      <c r="CJ121" s="9" t="n">
        <v>2.75</v>
      </c>
      <c r="CK121" s="10" t="str">
        <f aca="false">IF(CJ121="","",IF(AND(CJ121&gt;=-6,CJ121&lt;=-5.5),"-6 a -5,5",IF(AND(CJ121&gt;-5.5,CJ121&lt;=-4.5),"-5 a -4,5",IF(AND(CJ121&gt;-4.5,CJ121&lt;=-3.5),"-4 a -3,5",IF(AND(CJ121&gt;-3.5,CJ121&lt;=-2.5),"-3 a -2,5",IF(AND(CJ121&gt;-2.5,CJ121&lt;=-1.5),"-2 a -1,5",IF(AND(CJ121&gt;-1.5,CJ121&lt;=-0.5),"-1 a -0,5",IF(AND(CJ121&gt;-0.5,CJ121&lt;=0.5),"0 a 0,5",IF(AND(CJ121&gt;0.5,CJ121&lt;=1.5),"1 a 1,5",IF(AND(CJ121&gt;1.5,CJ121&lt;2.5),"2",IF(AND(CJ121&gt;=2.5,CJ121&lt;=3),"2,5 a 3",IF(AND(CJ121&gt;3,CJ121&lt;=4),"3,5 a 4",IF(AND(CJ121&gt;4,CJ121&lt;=5),"4,5 a 5",IF(AND(CJ121&gt;5,CJ121&lt;=6),"5,5 a 6",IF(AND(CJ121&gt;6,CJ121&lt;=7),"6,5 a 7",IF(AND(CJ121&gt;7,CJ121&lt;=8),"7,5 a 8",IF(AND(CJ121&gt;8,CJ121&lt;=9.5),"8,5 a 9,5",IF(CJ121=10,"10","Fuera de rango"))))))))))))))))))</f>
        <v>2,5 a 3</v>
      </c>
      <c r="CL121" s="11" t="n">
        <f aca="false">IF(CK121="","",IF(OR(CK121="-6 a -5,5",CK121="-6 - -5,5"),1,IF(OR(CK121="-5 a -4,5",CK121="-5 - -4,5"),2,IF(OR(CK121="-4 a -3,5",CK121="-4 - -3,5"),3,IF(OR(CK121="-3 a -2,5",CK121="-3 - -2,5"),4,IF(OR(CK121="-2 a -1,5",CK121="-2 - -1,5"),5,IF(OR(CK121="-1 a -0,5",CK121="-1 - -0,5"),6,IF(OR(CK121="0 a 0,5",CK121="0 - 0,5"),7,IF(OR(CK121="1 a 1,5",CK121="1 - 1,5"),8,IF(CK121="2","NORMA",IF(OR(CK121="2,5 a 3",CK121="2,5 - 3"),9,IF(OR(CK121="3,5 a 4",CK121="3,5 - 4"),10,IF(OR(CK121="4,5 a 5",CK121="4,5 - 5"),11,IF(OR(CK121="5,5 a 6",CK121="5,5 - 6"),12,IF(OR(CK121="6,5 a 7",CK121="6,5 - 7"),13,IF(OR(CK121="7,5 a 8",CK121="7,5 - 8"),14,IF(OR(CK121="8,5 a 9",CK121="8,5 - 9,5",CK121="9 a 9,5"),15,IF(CK121="10",15,IF(OR(CK121="0,5 a 1",CK121="0,5 - 1"),7,"Fuera de rango")))))))))))))))))))</f>
        <v>9</v>
      </c>
      <c r="CM121" s="10" t="n">
        <v>0</v>
      </c>
      <c r="CN121" s="10" t="str">
        <f aca="false">IF(CM121=0,"0", " ")</f>
        <v>0</v>
      </c>
      <c r="CO121" s="10" t="str">
        <f aca="false">IF(CM121&gt;0,"EME"," ")</f>
        <v> </v>
      </c>
      <c r="CP121" s="10" t="n">
        <v>0</v>
      </c>
      <c r="CQ121" s="10" t="str">
        <f aca="false">IF(CP121&gt;0,"0", " ")</f>
        <v> </v>
      </c>
      <c r="CR121" s="10" t="str">
        <f aca="false">IF(CP121&gt;0,"EME"," ")</f>
        <v> </v>
      </c>
      <c r="CS121" s="9" t="n">
        <v>0</v>
      </c>
      <c r="CT121" s="10" t="str">
        <f aca="false">IF(CS121&gt;0,"1", " ")</f>
        <v> </v>
      </c>
      <c r="CU121" s="10" t="str">
        <f aca="false">IF(CS121&gt;0,"HIP"," ")</f>
        <v> </v>
      </c>
      <c r="CV121" s="9" t="n">
        <v>0</v>
      </c>
      <c r="CW121" s="10" t="str">
        <f aca="false">IF(CV121&gt;0,"1", " ")</f>
        <v> </v>
      </c>
      <c r="CX121" s="10" t="str">
        <f aca="false">IF(CV121&gt;0,"HIP"," ")</f>
        <v> </v>
      </c>
      <c r="CY121" s="9" t="n">
        <v>-5.5</v>
      </c>
      <c r="CZ121" s="11" t="str">
        <f aca="false">IF(CY121&lt;0,"2"," ")</f>
        <v>2</v>
      </c>
      <c r="DA121" s="11" t="str">
        <f aca="false">IF(CY121&lt;0,"MIO"," ")</f>
        <v>MIO</v>
      </c>
      <c r="DB121" s="9" t="n">
        <v>-7.25</v>
      </c>
      <c r="DC121" s="11" t="str">
        <f aca="false">IF(DB121&lt;0,"2"," ")</f>
        <v>2</v>
      </c>
      <c r="DD121" s="11" t="str">
        <f aca="false">IF(DB121&lt;0,"MIO"," ")</f>
        <v>MIO</v>
      </c>
      <c r="DE121" s="9" t="n">
        <v>-1.25</v>
      </c>
      <c r="DF121" s="11" t="str">
        <f aca="false">IF(DE121&lt;0,"3"," ")</f>
        <v>3</v>
      </c>
      <c r="DG121" s="11" t="str">
        <f aca="false">IF(DE121&lt;0,"AST"," ")</f>
        <v>AST</v>
      </c>
      <c r="DH121" s="9" t="n">
        <v>-1.75</v>
      </c>
      <c r="DI121" s="11" t="str">
        <f aca="false">IF(DH121&lt;0,"3"," ")</f>
        <v>3</v>
      </c>
      <c r="DJ121" s="11" t="str">
        <f aca="false">IF(DH121&lt;0,"AST"," ")</f>
        <v>AST</v>
      </c>
      <c r="DK121" s="9" t="n">
        <v>0</v>
      </c>
      <c r="DL121" s="10" t="str">
        <f aca="false">IF(DK121&gt;0,"4"," ")</f>
        <v> </v>
      </c>
      <c r="DM121" s="10" t="str">
        <f aca="false">IF(DK121&gt;0,"PRE"," ")</f>
        <v> </v>
      </c>
      <c r="DN121" s="9" t="n">
        <v>0</v>
      </c>
      <c r="DO121" s="10" t="str">
        <f aca="false">IF(DN121&gt;0,"4"," ")</f>
        <v> </v>
      </c>
      <c r="DP121" s="10" t="str">
        <f aca="false">IF(DN121&gt;0,"PRE"," ")</f>
        <v> </v>
      </c>
      <c r="DQ121" s="12" t="n">
        <v>2</v>
      </c>
      <c r="DR121" s="12" t="n">
        <v>2</v>
      </c>
      <c r="DS121" s="12" t="str">
        <f aca="false">CONCATENATE(CO121,CU121,DA121,DG121,DM121)</f>
        <v>  MIOAST </v>
      </c>
      <c r="DT121" s="10" t="str">
        <f aca="false" t="array" ref="DT121">_xlfn.IFS(DS121="EME    ","0", DS121=" HIP   ","1", DS121="  MIO  ","2", DS121="   AST ","3", DS121="    PRE","4", DS121="EME   PRE","5", DS121=" HIP  PRE","6", DS121=" HIP AST ","7", DS121="  MIO PRE","8", DS121="  MIOAST ","9", DS121="   ASTPRE","10",DS121=" HIP ASTPRE","11", DS121="  MIOASTPRE","12", DS121="     ","0")</f>
        <v>9</v>
      </c>
      <c r="DU121" s="1" t="s">
        <v>154</v>
      </c>
      <c r="DV121" s="1" t="str">
        <f aca="false" t="array" ref="DV121">_xlfn.IFS(DU121="SI","2", DU121="NO","1")</f>
        <v>1</v>
      </c>
      <c r="DW121" s="10" t="n">
        <v>0</v>
      </c>
      <c r="DX121" s="11" t="str">
        <f aca="false">IF(DW121=0,"1","2")</f>
        <v>1</v>
      </c>
      <c r="DY121" s="11" t="str">
        <f aca="false" t="array" ref="DY121">_xlfn.IFS(DW121=0,"0", DW121=0.25, "1", DW121=0.5,"2", DW121=0.75,"3", DW121=1,"4",DW121=1.25,"5", DW121=1.5,"6", DW121=1.75,"7", DW121=2,"8")</f>
        <v>0</v>
      </c>
      <c r="DZ121" s="10" t="n">
        <v>0</v>
      </c>
      <c r="EA121" s="11" t="str">
        <f aca="false">IF(DZ121=0,"1","2")</f>
        <v>1</v>
      </c>
      <c r="EB121" s="11" t="str">
        <f aca="false" t="array" ref="EB121">_xlfn.IFS(DZ121=0,"0", DZ121=0.25, "1", DZ121=0.5,"2", DZ121=0.75,"3", DZ121=1,"4",DZ121=1.25,"5", DZ121=1.5,"6", DZ121=1.75,"7", DZ121=2,"8")</f>
        <v>0</v>
      </c>
      <c r="EC121" s="10" t="n">
        <v>-0.25</v>
      </c>
      <c r="ED121" s="10" t="str">
        <f aca="false">IF(EC121=0,"1","2")</f>
        <v>2</v>
      </c>
      <c r="EE121" s="11" t="str">
        <f aca="false" t="array" ref="EE121">_xlfn.IFS(EC121=0,"0", EC121=-0.25, "1", EC121=-0.5,"2", EC121=-0.75,"3", EC121=-1,"4",EC121=-1.25,"5", EC121=-1.5,"6", EC121=-1.75,"7", EC121=-2,"8", EC121=-2.25,"9",EC121=-2.5,"10", EC121=-2.75,"11", EC121=-3,"12", EC121=-3.25,"13", EC121=-3.5,"14", EC121=-3.75,"15",EC121=-4,"16")</f>
        <v>1</v>
      </c>
      <c r="EF121" s="10" t="n">
        <v>-0.75</v>
      </c>
      <c r="EG121" s="10" t="str">
        <f aca="false">IF(EF121=0,"1","2")</f>
        <v>2</v>
      </c>
      <c r="EH121" s="11" t="str">
        <f aca="false" t="array" ref="EH121">_xlfn.IFS(EF121=0,"0", EF121=-0.25, "1", EF121=-0.5,"2", EF121=-0.75,"3", EF121=-1,"4",EF121=-1.25,"5", EF121=-1.5,"6", EF121=-1.75,"7", EF121=-2,"8", EF121=-2.25,"9",EF121=-2.5,"10", EF121=-2.75,"11", EF121=-3,"12", EF121=-3.25,"13", EF121=-3.5,"14", EF121=-3.75,"15",EF121=-4,"16")</f>
        <v>3</v>
      </c>
      <c r="EI121" s="10" t="n">
        <v>-0.5</v>
      </c>
      <c r="EJ121" s="11" t="str">
        <f aca="false">IF(EI121=0,"1","2")</f>
        <v>2</v>
      </c>
      <c r="EK121" s="11" t="str">
        <f aca="false" t="array" ref="EK121">_xlfn.IFS(EI121=0,"0", EI121=-0.25, "1", EI121=-0.5,"2", EI121=-0.75,"3", EI121=-1,"4",EI121=-1.25,"5", EI121=-1.5,"6", EI121=-1.75,"7", EI121=-2,"8", EI121=-2.25,"9", EI121=-2.25,"9",EI121=-2.5,"10", EI121=-2.75,"11", EI121=-3,"12", EI121=-3.25,"13", EI121=-3.5,"14", EI121=-3.75,"15",EI121=-4,"16", EI121=0.25, "17", EI121=0.5, "18")</f>
        <v>2</v>
      </c>
      <c r="EL121" s="10" t="n">
        <v>0</v>
      </c>
      <c r="EM121" s="11" t="str">
        <f aca="false">IF(EL121=0,"1","2")</f>
        <v>1</v>
      </c>
      <c r="EN121" s="11" t="str">
        <f aca="false" t="array" ref="EN121">_xlfn.IFS(EL121=0.25,"17",EL121=0.5,"18", EL121=0,"0", EL121=-0.25, "1", EL121=-0.5,"2", EL121=-0.75,"3", EL121=-1,"4",EL121=-1.25,"5", EL121=-1.5,"6", EL121=-1.75,"7", EL121=-2,"8",EL121= -2.25,"9",EL121=-2.5,"10",EL121= -2.75,"11",EL121= -3,"12",EL121= -3.25,"13",EL121= -3.5,"14",EL121= -3.75,"15",EL121=-4,"16")</f>
        <v>0</v>
      </c>
      <c r="EO121" s="10" t="n">
        <v>0</v>
      </c>
      <c r="EP121" s="11" t="str">
        <f aca="false">IF(EO121=0,"1","2")</f>
        <v>1</v>
      </c>
      <c r="EQ121" s="11" t="str">
        <f aca="false" t="array" ref="EQ121">_xlfn.IFS(EO121=0,"0", EO121=0.25, "1", EO121=0.5,"2", EO121=0.75,"3", EO121=1,"4",EO121=1.25,"5", EO121=1.5,"6", EO121=1.75,"7", EO121=2,"8", EO121=2.25,"9", EO121=2.25,"9",EO121=2.5,"10", EO121=2.75,"11", EO121=3,"12", EO121=3.25,"13", EO121=3.5,"14", EO121=3.75,"15",EO121=4,"16", EO121=-0.25, "17", bq=-0.5, "18")</f>
        <v>0</v>
      </c>
      <c r="ER121" s="10" t="n">
        <v>0</v>
      </c>
      <c r="ES121" s="11" t="str">
        <f aca="false">IF(ER121=0,"1","2")</f>
        <v>1</v>
      </c>
      <c r="ET121" s="11" t="str">
        <f aca="false" t="array" ref="ET121">_xlfn.IFS(ER121=0,"0", ER121=0.25, "1", ER121=0.5,"2", ER121=0.75,"3", ER121=1,"4",ER121=1.25,"5", ER121=1.5,"6", ER121=1.75,"7", ER121=2,"8", ER121=2.25,"9", ER121=2.25,"9",ER121=2.5,"10", ER121=2.75,"11", ER121=3,"12", ER121=3.25,"13", ER121=3.5,"14", ER121=3.75,"15",ER121=4,"16", ER121=-0.25, "17", bq=-0.5, "18")</f>
        <v>0</v>
      </c>
      <c r="EU121" s="13" t="n">
        <v>8</v>
      </c>
      <c r="EV121" s="14" t="str">
        <f aca="false">VLOOKUP(EU121,LEYENDA!$G$2:$H$8,2,TRUE())</f>
        <v>6-12</v>
      </c>
      <c r="EW121" s="14" t="str">
        <f aca="false" t="array" ref="EW121">_xlfn.IFS(EV121="0-5","1", EV121="6-12","2", EV121="13-18","3", EV121="19-24","4", EV121="25-36","5", EV121="37-48","6", EV121="49-60","7")</f>
        <v>2</v>
      </c>
    </row>
    <row r="122" customFormat="false" ht="13.5" hidden="false" customHeight="false" outlineLevel="0" collapsed="false">
      <c r="A122" s="1" t="n">
        <v>48</v>
      </c>
      <c r="B122" s="32" t="n">
        <v>9</v>
      </c>
      <c r="C122" s="33" t="n">
        <v>41470</v>
      </c>
      <c r="D122" s="6"/>
      <c r="E122" s="5" t="str">
        <f aca="false">VLOOKUP(A122,'286'!$A$3:$J$600,10,FALSE())</f>
        <v>VALENCIA GÓMEZ, ANDREA</v>
      </c>
      <c r="F122" s="4" t="str">
        <f aca="false">VLOOKUP(A122,'286'!$A$3:$I$1768,3,FALSE())</f>
        <v>VAGOAN</v>
      </c>
      <c r="G122" s="6" t="n">
        <f aca="false">VLOOKUP(A122,'286'!$A$3:$I$1768,4,FALSE())</f>
        <v>35490</v>
      </c>
      <c r="H122" s="7" t="n">
        <f aca="false">YEAR(C122)-YEAR(G122)</f>
        <v>16</v>
      </c>
      <c r="I122" s="1" t="str">
        <f aca="false">VLOOKUP(H122,LEYENDA!$C$2:$D$6,2,TRUE())</f>
        <v>13-24</v>
      </c>
      <c r="J122" s="5" t="str">
        <f aca="false">VLOOKUP(A122,'286'!$A$3:$I$1768,7,FALSE())</f>
        <v>M</v>
      </c>
      <c r="K122" s="8" t="str">
        <f aca="false">VLOOKUP(A122,'286'!$A$3:$I$1768,2,FALSE())</f>
        <v>OD</v>
      </c>
      <c r="L122" s="4" t="str">
        <f aca="false">VLOOKUP(A122,'286'!$A$3:$I$1768,8,FALSE())</f>
        <v>D</v>
      </c>
      <c r="M122" s="4" t="str">
        <f aca="false">VLOOKUP(A122,'286'!$A$3:$I$1768,9,FALSE())</f>
        <v>D</v>
      </c>
      <c r="N122" s="8" t="str">
        <f aca="false">IF(R122=O122, "MISMA","CONTRARIA")</f>
        <v>MISMA</v>
      </c>
      <c r="O122" s="8" t="str">
        <f aca="false" t="array" ref="O122">_xlfn.IFS(L122="D","1", L122="I","2")</f>
        <v>1</v>
      </c>
      <c r="P122" s="8" t="str">
        <f aca="false" t="array" ref="P122">_xlfn.IFS(K122="OD","1", K122="OI","2")</f>
        <v>1</v>
      </c>
      <c r="Q122" s="1" t="str">
        <f aca="false" t="array" ref="Q122">_xlfn.IFS(J122="M","1", J122="H","2")</f>
        <v>1</v>
      </c>
      <c r="R122" s="8" t="str">
        <f aca="false" t="array" ref="R122">_xlfn.IFS(M122="D","1", M122="I","2")</f>
        <v>1</v>
      </c>
      <c r="S122" s="1" t="str">
        <f aca="false" t="array" ref="S122">_xlfn.IFS(N122="CONTRARIA", "1",N122= "MISMA","2")</f>
        <v>2</v>
      </c>
      <c r="T122" s="1" t="str">
        <f aca="false" t="array" ref="T122">_xlfn.IFS(I122="0-12","1", I122="13-24","2", I122="25-40","3", I122="41-60","4", I122="61-100","5")</f>
        <v>2</v>
      </c>
      <c r="U122" s="9" t="n">
        <v>-2</v>
      </c>
      <c r="V122" s="11" t="str">
        <f aca="false">IF(U122="","",IF(AND(U122&gt;=-9,U122&lt;=-6.5),"-9 a -6,5",IF(AND(U122&gt;=-6,U122&lt;=-3.5),"-6 a -3,5",IF(AND(U122&gt;=-3,U122&lt;=-1),"-3 a -1",IF(U122=-0.5,"-0,5",IF(AND(U122&gt;=0,U122&lt;=2.5),"0 a 2,5",IF(AND(U122&gt;=3,U122&lt;=5.5),"3 a 5,5",IF(AND(U122&gt;=6,U122&lt;=8.5),"6 a 8,5",IF(AND(U122&gt;=9,U122&lt;=20),"9 a 20","Fuera de rango")))))))))</f>
        <v>-3 a -1</v>
      </c>
      <c r="W122" s="11" t="n">
        <f aca="false">IF(V122="","",IF(V122="-9 a -6,5",2,IF(V122="-6 a -3,5",3,IF(V122="-3 a -1",4,IF(V122="-0,5","NORMA",IF(V122="0 a 2,5",5,IF(V122="3 a 5,5",6,IF(V122="6 a 8,5",7,IF(V122="9 a 20",8,"Fuera de rango")))))))))</f>
        <v>4</v>
      </c>
      <c r="X122" s="9" t="n">
        <v>0</v>
      </c>
      <c r="Y122" s="10" t="str">
        <f aca="false">IF(X122="","",IF(AND(X122&gt;=0,X122&lt;=4),"0 a 4",IF(AND(X122&gt;=4.5,X122&lt;=8.5),"4,5 a 8,5",IF(X122=9,"9",IF(AND(X122&gt;=9.5,X122&lt;=13),"9,5 a 13",IF(AND(X122&gt;=13.5,X122&lt;=20),"13,5 a 20",IF(AND(X122&gt;=20.5,X122&lt;=35),"20,5 a 35","Fuera de rango")))))))</f>
        <v>0 a 4</v>
      </c>
      <c r="Z122" s="11" t="n">
        <f aca="false">IF(Y122="","",IF(Y122="0 a 4",1,IF(Y122="4,5 a 8,5",2,IF(Y122="9","NORMA",IF(Y122="9,5 a 13",3,IF(Y122="13,5 a 20",4,IF(Y122="20,5 a 35",5,"Fuera de rango")))))))</f>
        <v>1</v>
      </c>
      <c r="AA122" s="9" t="n">
        <v>6</v>
      </c>
      <c r="AB122" s="10" t="str">
        <f aca="false">IF(AA122="","",IF(AND(AA122&gt;=0,AA122&lt;=9),"0 a 9",IF(AND(AA122&gt;=9.5,AA122&lt;=18.5),"9,5 a 18,5",IF(AA122=19,"19",IF(AND(AA122&gt;=19.5,AA122&lt;=28),"19,5 a 28",IF(AND(AA122&gt;=28.5,AA122&lt;=40),"28,5 a 40","Fuera de rango"))))))</f>
        <v>0 a 9</v>
      </c>
      <c r="AC122" s="11" t="n">
        <f aca="false" t="array" ref="AC122">_xlfn.IFS(AB122="","",AB122="0 a 9",1,AB122="9,5 a 18,5",2,AB122="19","NORMA",AB122="19,5 a 28",3,AB122="28,5 a 40",4,TRUE(),"Fuera de rango")</f>
        <v>1</v>
      </c>
      <c r="AD122" s="9" t="n">
        <v>4</v>
      </c>
      <c r="AE122" s="10" t="str">
        <f aca="false">IF(AD122="","",IF(AND(AD122&gt;=-10,AD122&lt;=0),"De -10 a 0",IF(AND(AD122&gt;=0.5,AD122&lt;=9.5),"0,5 a 9,5",IF(AD122=10,"10",IF(AND(AD122&gt;=10.5,AD122&lt;=20),"10,5 a 20",IF(AND(AD122&gt;=20.5,AD122&lt;=40),"20,5 a 40","Fuera de rango"))))))</f>
        <v>0,5 a 9,5</v>
      </c>
      <c r="AF122" s="12" t="n">
        <f aca="false">IF(AD122="","",IF(AND(AD122&gt;=-10,AD122&lt;=0),1,IF(AND(AD122&gt;=0.5,AD122&lt;=9.5),2,IF(AD122=10,"NORMA",IF(AND(AD122&gt;=10.5,AD122&lt;=20),3,IF(AND(AD122&gt;=20.5,AD122&lt;=40),4,""))))))</f>
        <v>2</v>
      </c>
      <c r="AG122" s="9" t="n">
        <v>9</v>
      </c>
      <c r="AH122" s="11" t="str">
        <f aca="false">IF(AG122="","",IF(AND(AG122&gt;=0,AG122&lt;=4),"0 a 4",IF(AND(AG122&gt;=4.5,AG122&lt;=8.5),"4,5 a 8,5",IF(AG122=9,"9",IF(AND(AG122&gt;=9.5,AG122&lt;=13),"9,5 a 13",IF(AND(AG122&gt;=13.5,AG122&lt;=25),"13,5 a 25","Fuera de rango"))))))</f>
        <v>9</v>
      </c>
      <c r="AI122" s="11" t="str">
        <f aca="false">IF(AH122="","",IF(AH122="0 a 4",1,IF(AH122="4,5 a 8,5",2,IF(AH122="9","NORMA",IF(AH122="9,5 a 13",3,IF(AH122="13,5 a 25",4,""))))))</f>
        <v>NORMA</v>
      </c>
      <c r="AJ122" s="9" t="n">
        <v>6</v>
      </c>
      <c r="AK122" s="10" t="str">
        <f aca="false">IF(AJ122="","",IF(AND(AJ122&gt;=-15,AJ122&lt;=-10.5),"-15 a -10,5",IF(AND(AJ122&gt;=-10,AJ122&lt;=-4),"-10 a -4",IF(AND(AJ122&gt;=-4.5,AJ122&lt;=0),"-4,5 a 0",IF(AND(AJ122&gt;=0.5,AJ122&lt;=4.5),"0,5 a 4,5",IF(AJ122=5,"5",IF(AND(AJ122&gt;=5.5,AJ122&lt;=10),"5,5 a 10",IF(AND(AJ122&gt;=10.5,AJ122&lt;=20),"10,5 a 20","Fuera de rango"))))))))</f>
        <v>5,5 a 10</v>
      </c>
      <c r="AL122" s="11" t="n">
        <f aca="false">IF(AK122="","",IF(AK122="-15 a -10,5",1,IF(AK122="-10 a -4",2,IF(AK122="-4,5 a 0",3,IF(AK122="0,5 a 4,5",4,IF(AK122="5","NORMA",IF(AK122="5,5 a 10",5,IF(AK122="10,5 a 20",6,"Error"))))))))</f>
        <v>5</v>
      </c>
      <c r="AM122" s="9" t="n">
        <v>0</v>
      </c>
      <c r="AN122" s="10" t="str">
        <f aca="false">IF(AM122="","",IF(AND(AM122&gt;=-7.5,AM122&lt;=-5.5),"-7,5 a -5,5",IF(AND(AM122&gt;=-5,AM122&lt;=-3),"-5 a -3",IF(AND(AM122&gt;=-2.5,AM122&lt;=-0.5),"-2,5 a -0,5",IF(AM122=0,"0,00",IF(AND(AM122&gt;=0.5,AM122&lt;=2.5),"0,5 a 2,5",IF(AND(AM122&gt;=3,AM122&lt;=5),"3 a 5",IF(AND(AM122&gt;=5.5,AM122&lt;=7.5),"5,5 a 7,5",IF(AND(AM122&gt;=8,AM122&lt;=10),"8 a 10","Fuera de rango")))))))))</f>
        <v>0,00</v>
      </c>
      <c r="AO122" s="11" t="str">
        <f aca="false">IF(AN122="","",IF(AN122="-7,5 a -5,5",1,IF(AN122="-5 a -3",2,IF(AN122="-2,5 a -0,5",3,IF(AN122="0,00","NORMA",IF(AN122="0,5 a 2,5",4,IF(AN122="3 a 5",5,IF(AN122="5,5 a 7,5",6,IF(AN122="8 a 10",7,"Error")))))))))</f>
        <v>NORMA</v>
      </c>
      <c r="AP122" s="9" t="n">
        <v>-5</v>
      </c>
      <c r="AQ122" s="10" t="str">
        <f aca="false">IF(AP122="","",IF(AND(AP122&gt;=-20,AP122&lt;=-9.5),"-20 a -9,5",IF(AND(AP122&gt;=-9,AP122&lt;=-6.5),"-9 a -6,5",IF(AP122=-6,"-6",IF(AND(AP122&gt;=-5.5,AP122&lt;=-3),"-5,5 a -3",IF(AND(AP122&gt;=-2.5,AP122&lt;=0),"-2,5 a 0",IF(AND(AP122&gt;=0.5,AP122&lt;=3),"0,5 a 3",IF(AND(AP122&gt;=3.5,AP122&lt;=6),"3,5 a 6",IF(AND(AP122&gt;=6.5,AP122&lt;=9),"6,5 a 9",IF(AND(AP122&gt;=9.5,AP122&lt;=20),"9,5 a 20","Fuera de rango"))))))))))</f>
        <v>-5,5 a -3</v>
      </c>
      <c r="AR122" s="11" t="n">
        <f aca="false">IF(AQ122="","",IF(AQ122="-20 a -9,5",1,IF(AQ122="-9 a -6,5",2,IF(AQ122="-6","NORMA",IF(AQ122="-5,5 a -3",3,IF(AQ122="-2,5 a 0",4,IF(AQ122="0,5 a 3",5,IF(AQ122="3,5 a 6",6,IF(AQ122="6,5 a 9",7,IF(AQ122="9,5 a 20",8,""))))))))))</f>
        <v>3</v>
      </c>
      <c r="AS122" s="9" t="n">
        <v>3</v>
      </c>
      <c r="AT122" s="10" t="str">
        <f aca="false">IF(AS122="","",IF(AND(AS122&gt;=-16,AS122&lt;=-14),"-16 a -14",IF(AND(AS122&gt;=-13.5,AS122&lt;=-11.5),"-13,5 a -11,5",IF(AND(AS122&gt;=-11,AS122&lt;=-9),"-11 a -9",IF(AND(AS122&gt;=-8.5,AS122&lt;=-6.5),"-8,5 a -6,5",IF(AND(AS122&gt;=-6,AS122&lt;=-4),"-6 a -4",IF(AND(AS122&gt;=-3.5,AS122&lt;=-1.5),"-3,5 a -1,5",IF(AND(AS122&gt;=-1,AS122&lt;=1),"-1 a 1",IF(AND(AS122&gt;=1.5,AS122&lt;=3.5),"1,5 a 3,5",IF(AND(AS122&gt;=4,AS122&lt;=6),"4 a 6",IF(AND(AS122&gt;=6.5,AS122&lt;=8.5),"6,5 a 8,5",IF(AND(AS122&gt;=9,AS122&lt;=11),"9 a 11",IF(AND(AS122&gt;=11.5,AS122&lt;=13.5),"11,5 a 13,5",IF(AND(AS122&gt;=14,AS122&lt;=16),"14 a 16",IF(AND(AS122&gt;=16.5,AS122&lt;=18.5),"16,5 a 18,5",IF(AND(AS122&gt;=19,AS122&lt;=21),"19 a 21","Fuera de rango"))))))))))))))))</f>
        <v>1,5 a 3,5</v>
      </c>
      <c r="AU122" s="11" t="n">
        <f aca="false" t="array" ref="AU122">IF(AT122="","",_xlfn.IFS(AT122="-16 a -14",1,AT122="-13,5 a -11,5",2,AT122="-11 a -9",3,AT122="-8,5 a -6,5",4,AT122="-6 a -4",5,AT122="-3,5 a -1,5",6,AT122="-1 a 1",7,AT122="1,5 a 3,5",8,AT122="4 a 6","NORMA",AT122="6,5 a 8,5",9,AT122="9 a 11",10,AT122="11,5 a 13,5",11,AT122="14 a 16",12,AT122="16,5 a 18,5",13,AT122="19 a 21",14,TRUE(),""))</f>
        <v>8</v>
      </c>
      <c r="AV122" s="9" t="n">
        <v>1</v>
      </c>
      <c r="AW122" s="10" t="str">
        <f aca="false">IF(AV122="","",IF(AND(AV122&gt;=-1,AV122&lt;=-0.5),"-1 a -0,5",IF(AND(AV122&gt;-0.5,AV122&lt;=0),"De -0,5 a 0",IF(AND(AV122&gt;=0.25,AV122&lt;=0.75),"0,25 a 0,75",IF(AND(AV122&gt;=1,AV122&lt;=1.5),"1 a 1,5",IF(AND(AV122&gt;=1.75,AV122&lt;=2.25),"1,75 a 2,25",IF(AND(AV122&gt;=2.5,AV122&lt;=3),"2,5 a 3",IF(AND(AV122&gt;=3.25,AV122&lt;=3.75),"3,25 a 3,75","Fuera de rango"))))))))</f>
        <v>1 a 1,5</v>
      </c>
      <c r="AX122" s="11" t="n">
        <f aca="false">IF(AW122="","",IF(OR(AW122="-1 a -0,5",AW122="-1 a -0.5"),1,IF(OR(AW122="De -0,5 a 0",AW122="-0,5 a 0",AW122="De -0.5 a 0"),2,IF(OR(AW122="0,25 a 0,75",AW122="0.25 a 0.75"),"NORMA",IF(OR(AW122="1 a 1,5",AW122="1 a 1.5"),3,IF(OR(AW122="1,75 a 2,25",AW122="1.75 a 2.25"),4,IF(OR(AW122="2,5 a 3",AW122="2.5 a 3"),5,IF(OR(AW122="3,25 a 3,75",AW122="3.25 a 3.75"),6,""))))))))</f>
        <v>3</v>
      </c>
      <c r="AY122" s="9" t="n">
        <v>-10</v>
      </c>
      <c r="AZ122" s="10" t="str">
        <f aca="false">IF(AY122="","",IF(AND(AY122&gt;=-20,AY122&lt;=-9.5),"-20 a -9,5",IF(AND(AY122&gt;=-9,AY122&lt;=-6.5),"-9 a -6,5",IF(AY122=-6,"-6",IF(AND(AY122&gt;=-5.5,AY122&lt;=-3),"-5,5 a -3",IF(AND(AY122&gt;=-2.5,AY122&lt;=0),"-2,5 a 0",IF(AND(AY122&gt;=0.5,AY122&lt;=3),"0,5 a 3",IF(AND(AY122&gt;=3.5,AY122&lt;=6),"3,5 a 6","Fuera de rango"))))))))</f>
        <v>-20 a -9,5</v>
      </c>
      <c r="BA122" s="11" t="n">
        <f aca="false">IF(AZ122="","",IF(AZ122="-20 a -9,5",1,IF(AZ122="-9 a -6,5",2,IF(AZ122="-6","NORMA",IF(AZ122="-5,5 a -3",3,IF(AZ122="-2,5 a 0",4,IF(AZ122="0,5 a 3",5,IF(AZ122="3,5 a 6",6,""))))))))</f>
        <v>1</v>
      </c>
      <c r="BB122" s="9" t="n">
        <v>0</v>
      </c>
      <c r="BC122" s="10" t="str">
        <f aca="false" t="array" ref="BC122">IF(BB122="","",_xlfn.IFS(AND(BB122&gt;=0,BB122&lt;=2),"0 a 2",AND(BB122&gt;=2.5,BB122&lt;=4.5),"2,5 a 4,5",AND(BB122&gt;=5,BB122&lt;=7),"5 a 7",AND(BB122&gt;=7.5,BB122&lt;=9.5),"7,5 a 9,5",AND(BB122&gt;=10,BB122&lt;=12),"10 a 12",AND(BB122&gt;=12.5,BB122&lt;=14.5),"12,5 a 14,5",BB122=15,"15",AND(BB122&gt;=15.5,BB122&lt;=17.5),"15,5 a 17,5",AND(BB122&gt;=18,BB122&lt;=20),"18 a 20",AND(BB122&gt;=20.5,BB122&lt;=22.5),"20,5 a 22,5",AND(BB122&gt;=23,BB122&lt;=25),"23 a 25",TRUE(),"Fuera de rango"))</f>
        <v>0 a 2</v>
      </c>
      <c r="BD122" s="11" t="n">
        <f aca="false" t="array" ref="BD122">IF(BC122="","",_xlfn.IFS(BC122="0 a 2",1,BC122="2,5 a 4,5",2,BC122="5 a 7",3,BC122="7,5 a 9,5",4,BC122="10 a 12",5,BC122="12,5 a 14,5",6,BC122="15","NORMA",BC122="15,5 a 17,5",7,BC122="18 a 20",8,BC122="20,5 a 22,5",9,BC122="23 a 25",10,TRUE(),"Fuera de rango"))</f>
        <v>1</v>
      </c>
      <c r="BE122" s="9" t="n">
        <v>23</v>
      </c>
      <c r="BF122" s="10" t="str">
        <f aca="false">IF(BE122="","",IF(AND(BE122&gt;=-20,BE122&lt;=-10),"-20 a -10",IF(AND(BE122&gt;=-9.5,BE122&lt;=0.5),"-9,5 a 0,5",IF(AND(BE122&gt;=1,BE122&lt;=11),"1 a 11",IF(AND(BE122&gt;=11.5,BE122&lt;=20.5),"11,5 a 20,5",IF(BE122=21,"21",IF(AND(BE122&gt;=21.5,BE122&lt;=31.5),"21,5 a 31,5",IF(AND(BE122&gt;=32,BE122&lt;=42),"32 a 42","Fuera de rango"))))))))</f>
        <v>21,5 a 31,5</v>
      </c>
      <c r="BG122" s="11" t="n">
        <f aca="false">IF(BF122="","",IF(BF122="-20 a -10",1,IF(BF122="-9,5 a 0,5",2,IF(BF122="1 a 11",3,IF(BF122="11,5 a 20,5",4,IF(BF122="21","NORMA",IF(BF122="21,5 a 31,5",5,IF(BF122="32 a 42",6,""))))))))</f>
        <v>5</v>
      </c>
      <c r="BH122" s="9" t="n">
        <v>1</v>
      </c>
      <c r="BI122" s="10" t="str">
        <f aca="false">IF(BH122="","",IF(AND(BH122&gt;=-20,BH122&lt;=-15),"-20 a -15",IF(AND(BH122&gt;=-14.5,BH122&lt;=-9.5),"-14,5 a -9,5",IF(AND(BH122&gt;=-9,BH122&lt;=-4),"-9 a -4",IF(AND(BH122&gt;=-3.5,BH122&lt;=2.5),"-3,5 a 2,5",IF(AND(BH122&gt;=3,BH122&lt;=8),"3 a 8",IF(AND(BH122&gt;=8.5,BH122&lt;=14.5),"8,5 a 14,5",IF(BH122=15,"15",IF(AND(BH122&gt;=15.5,BH122&lt;=20.5),"15,5 a 20,5",IF(AND(BH122&gt;=21,BH122&lt;=26),"21 a 26","Fuera de rango"))))))))))</f>
        <v>-3,5 a 2,5</v>
      </c>
      <c r="BJ122" s="11" t="n">
        <f aca="false">IF(BI122="","",IF(BI122="-20 a -15",1,IF(BI122="-14,5 a -9,5",2,IF(BI122="-9 a -4",3,IF(BI122="-3,5 a 2,5",4,IF(BI122="3 a 8",5,IF(BI122="8,5 a 14,5",6,IF(BI122="15","NORMA",IF(BI122="15,5 a 20,5",7,IF(BI122="21 a 26",8,IF(BI122="26,5 a 31,5",9,"")))))))))))</f>
        <v>4</v>
      </c>
      <c r="BK122" s="9" t="n">
        <v>0</v>
      </c>
      <c r="BL122" s="10" t="str">
        <f aca="false">IF(BK122="","",IF(AND(BK122&gt;=0,BK122&lt;=2),"0 - 2",IF(AND(BK122&gt;=2.5,BK122&lt;=4.5),"2,5 - 4,5",IF(AND(BK122&gt;=5,BK122&lt;=7),"5 - 7",IF(AND(BK122&gt;=7.5,BK122&lt;=9.5),"7,5 - 9,5",IF(AND(BK122&gt;=10,BK122&lt;=12),"10 - 12",IF(AND(BK122&gt;=12.5,BK122&lt;=13.5),"12,5 - 13,5",IF(BK122=14,"14",IF(AND(BK122&gt;=14.5,BK122&lt;=16.5),"14,5 - 16,5",IF(AND(BK122&gt;=17,BK122&lt;=19),"17 - 19",IF(AND(BK122&gt;=19.5,BK122&lt;=21.5),"19,5 - 21,5",IF(AND(BK122&gt;=22,BK122&lt;=24),"22 - 24",IF(AND(BK122&gt;=24.5,BK122&lt;=26.5),"24,5 - 26,5",IF(AND(BK122&gt;=27,BK122&lt;=29),"27 - 29",IF(AND(BK122&gt;=29.5,BK122&lt;=30),"29,5 - 30","Fuera de rango")))))))))))))))</f>
        <v>0 - 2</v>
      </c>
      <c r="BM122" s="11" t="n">
        <f aca="false">IF(BL122="","",IF(BL122="0 - 2",1,IF(BL122="2,5 - 4,5",2,IF(BL122="5 - 7",3,IF(BL122="7,5 - 9,5",4,IF(BL122="10 - 12",5,IF(BL122="12,5 - 13,5",6,IF(BL122="14","NORMA",IF(BL122="14,5 - 16,5",7,IF(BL122="17 - 19",8,IF(BL122="19,5 - 21,5",9,IF(BL122="22 - 24",10,IF(BL122="24,5 - 26,5",11,IF(BL122="27 - 29",12,IF(BL122="29,5 - 30",13,"")))))))))))))))</f>
        <v>1</v>
      </c>
      <c r="BN122" s="9" t="n">
        <v>22</v>
      </c>
      <c r="BO122" s="11" t="str">
        <f aca="false">IF(BN122="","",IF(AND(BN122&gt;=-20,BN122&lt;=-10),"-20 a -10",IF(AND(BN122&gt;=-9.5,BN122&lt;=0.5),"-9,5 a 0,5",IF(AND(BN122&gt;=1,BN122&lt;=11),"1 a 11",IF(AND(BN122&gt;=11.5,BN122&lt;=21.5),"11,5 a 21,5",IF(BN122=22,"22",IF(AND(BN122&gt;=22.5,BN122&lt;=32.5),"22,5 a 32,5",IF(AND(BN122&gt;=33,BN122&lt;=43),"33 a 43","Fuera de rango"))))))))</f>
        <v>22</v>
      </c>
      <c r="BP122" s="11" t="str">
        <f aca="false">IF(BO122="","",IF(BO122="-20 a -10",1,IF(BO122="-9,5 a 0,5",2,IF(BO122="1 a 11",3,IF(BO122="11,5 a 21,5",4,IF(BO122="22","NORMA",IF(BO122="22,5 a 32,5",5,IF(BO122="33 a 43",6,""))))))))</f>
        <v>NORMA</v>
      </c>
      <c r="BQ122" s="9" t="n">
        <v>15</v>
      </c>
      <c r="BR122" s="10" t="str">
        <f aca="false">IF(BQ122="","",IF(AND(BQ122&gt;=-20,BQ122&lt;=-15),"-20 a -15",IF(AND(BQ122&gt;=-14.5,BQ122&lt;=-9.5),"-14,5 a -9,5",IF(AND(BQ122&gt;=-9,BQ122&lt;=-4),"-9 a -4",IF(AND(BQ122&gt;=-3.5,BQ122&lt;=2.5),"-3,5 a 2,5",IF(AND(BQ122&gt;=3,BQ122&lt;=8),"3 a 8",IF(AND(BQ122&gt;=8.5,BQ122&lt;=13.5),"8,5 a 13,5",IF(AND(BQ122&gt;=14,BQ122&lt;=17.5),"14 a 17,5",IF(BQ122=18,"18",IF(AND(BQ122&gt;=18.5,BQ122&lt;=23.5),"18,5 a 23,5",IF(AND(BQ122&gt;=24,BQ122&lt;=29),"24 a 29",IF(AND(BQ122&gt;=29.5,BQ122&lt;=34.5),"29,5 a 34,5",IF(AND(BQ122&gt;=35,BQ122&lt;=40),"35 a 40","Fuera de rango")))))))))))))</f>
        <v>14 a 17,5</v>
      </c>
      <c r="BS122" s="11" t="n">
        <f aca="false">IF(BR122="","",IF(BR122="-20 a -15",1,IF(BR122="-14,5 a -9,5",2,IF(BR122="-9 a -4",3,IF(BR122="-3,5 a 2,5",4,IF(BR122="3 a 8",5,IF(BR122="8,5 a 13,5",6,IF(BR122="14 a 17,5",7,IF(BR122="18","NORMA",IF(BR122="18,5 a 23,5",8,IF(BR122="24 a 29",9,IF(BR122="29,5 a 34,5",10,IF(BR122="35 a 40",11,"")))))))))))))</f>
        <v>7</v>
      </c>
      <c r="BT122" s="9" t="n">
        <v>2</v>
      </c>
      <c r="BU122" s="10" t="str">
        <f aca="false">IF(BT122="","",IF(AND(BT122&gt;=-20,BT122&lt;=-18),"-20 a -18",IF(AND(BT122&gt;=-17.5,BT122&lt;=-15.5),"-17,5 a -15,5",IF(AND(BT122&gt;=-15,BT122&lt;=-13),"-15 a -13",IF(AND(BT122&gt;=-12.5,BT122&lt;=-10.5),"-12,5 a -10,5",IF(AND(BT122&gt;=-10,BT122&lt;=-8),"-10 a -8",IF(AND(BT122&gt;=-7.5,BT122&lt;=-5.5),"-7,5 a -5,5",IF(AND(BT122&gt;=-5,BT122&lt;=-3),"-5 a -3",IF(AND(BT122&gt;=-2.5,BT122&lt;=-0.5),"-2,5 a -0,5",IF(BT122=0,"0",IF(AND(BT122&gt;=0.5,BT122&lt;=2.5),"0,5 a 2,5",IF(AND(BT122&gt;=3,BT122&lt;=5),"3 a 5",IF(AND(BT122&gt;=5.5,BT122&lt;=7.5),"5,5 a 7,5",IF(AND(BT122&gt;=8,BT122&lt;=10),"8 a 10",IF(AND(BT122&gt;=10.5,BT122&lt;=12.5),"10,5 a 12,5",IF(AND(BT122&gt;=13,BT122&lt;=15),"13 a 15",IF(AND(BT122&gt;=15.5,BT122&lt;=17.5),"15,5 a 17,5",IF(AND(BT122&gt;=18,BT122&lt;=20),"18 a 20","Fuera de rango"))))))))))))))))))</f>
        <v>0,5 a 2,5</v>
      </c>
      <c r="BV122" s="11" t="n">
        <f aca="false">IF(BT122="","",IF(BT122=0,"NORMA",IF(AND(BT122&gt;=-20,BT122&lt;=-18),2,IF(AND(BT122&gt;=-17.5,BT122&lt;=-15.5),2,IF(AND(BT122&gt;=-15,BT122&lt;=-13),3,IF(AND(BT122&gt;=-12.5,BT122&lt;=-10.5),4,IF(AND(BT122&gt;=-10,BT122&lt;=-8),5,IF(AND(BT122&gt;=-7.5,BT122&lt;=-5.5),6,IF(AND(BT122&gt;=-5,BT122&lt;=-3),7,IF(AND(BT122&gt;=-2.5,BT122&lt;=-0.5),8,IF(AND(BT122&gt;=0.5,BT122&lt;=2.5),9,IF(AND(BT122&gt;=3,BT122&lt;=5),10,IF(AND(BT122&gt;=5.5,BT122&lt;=7.5),11,IF(AND(BT122&gt;=8,BT122&lt;=10),12,IF(AND(BT122&gt;=10.5,BT122&lt;=12.5),13,IF(AND(BT122&gt;=13,BT122&lt;=15),14,IF(AND(BT122&gt;=15.5,BT122&lt;=17.5),15,IF(AND(BT122&gt;=18,BT122&lt;=20),16,"Fuera de rango"))))))))))))))))))</f>
        <v>9</v>
      </c>
      <c r="BW122" s="9" t="n">
        <v>-9.75</v>
      </c>
      <c r="BX122" s="10" t="n">
        <f aca="false">18.5- (0.3*H122)</f>
        <v>13.7</v>
      </c>
      <c r="BY122" s="10" t="n">
        <f aca="false">(BW122)-(BX122)</f>
        <v>-23.45</v>
      </c>
      <c r="BZ122" s="10" t="str">
        <f aca="false">IF(BY122="","",IF(BY122&lt;-27.5,"De -30 a -28",IF(BY122&lt;-25,"De -27,5 a -25,5",IF(BY122&lt;-22.5,"De -25 a -23",IF(BY122&lt;-20,"De -22,5 a -20,5",IF(BY122&lt;-17.5,"De -20 a -18",IF(BY122&lt;-15,"De -17,5 a -15,5",IF(BY122&lt;-12.5,"De -15 a -13",IF(BY122&lt;-10,"De -12,5 a -10,5",IF(BY122&lt;-7.5,"De -10 a -8",IF(BY122&lt;-5,"De -7,5 a -5,5",IF(BY122&lt;-2.5,"De -5 a -3",IF(BY122&lt;0,"De -2,5 a -0,5",IF(BY122&lt;2.5,"De 0 a 2",IF(BY122&lt;5,"De 2,5 a 4,5",IF(BY122&lt;7.5,"De 5 a 7",IF(BY122&lt;10,"De 7,5 a 9,5",IF(BY122&lt;12.5,"De 10 a 12",IF(BY122&lt;15,"De 12,5 a 14,5",IF(BY122&lt;17.5,"De 15 a 17",IF(BY122&lt;20,"De 17,5 a 19,5",IF(BY122&lt;22.5,"De 20 a 22",IF(BY122&lt;25,"De 22,5 a 24,5",IF(BY122&lt;27.5,"De 25 a 27","De 27,5 a 30"))))))))))))))))))))))))</f>
        <v>De -25 a -23</v>
      </c>
      <c r="CA122" s="12" t="n">
        <f aca="false">IF(BY122="","",IF(BY122&lt;=-28,1,IF(BY122&lt;=-25.5,2,IF(BY122&lt;=-23,3,IF(BY122&lt;=-20.5,4,IF(BY122&lt;=-18,5,IF(BY122&lt;=-15.5,6,IF(BY122&lt;=-13,7,IF(BY122&lt;=-10.5,8,IF(BY122&lt;=-8,9,IF(BY122&lt;=-5.5,10,IF(BY122&lt;=-3,11,IF(BY122&lt;=-0.5,12,IF(BY122&lt;=2,13,IF(BY122&lt;=4.5,14,IF(BY122&lt;=7,15,IF(BY122&lt;=9.5,16,IF(BY122&lt;=12,17,IF(BY122&lt;=14.5,18,IF(BY122&lt;=17,19,IF(BY122&lt;=19.5,20,IF(BY122&lt;=22,21,IF(BY122&lt;=24.5,22,IF(BY122&lt;=27,23,IF(BY122&lt;=30,24,"Fuera de rango")))))))))))))))))))))))))</f>
        <v>3</v>
      </c>
      <c r="CB122" s="9" t="n">
        <v>-9.75</v>
      </c>
      <c r="CC122" s="10" t="n">
        <f aca="false">18.5- (0.3*H122)</f>
        <v>13.7</v>
      </c>
      <c r="CD122" s="10" t="n">
        <f aca="false">(CB122)-(CC122)</f>
        <v>-23.45</v>
      </c>
      <c r="CE122" s="10" t="str">
        <f aca="false">IF(CD122="","",IF(CD122&lt;-27.5,"De -30 a -28",IF(CD122&lt;-25,"De -27,5 a -25,5",IF(CD122&lt;-22.5,"De -25 a -23",IF(CD122&lt;-20,"De -22,5 a -20,5",IF(CD122&lt;-17.5,"De -20 a -18",IF(CD122&lt;-15,"De -17,5 a -15,5",IF(CD122&lt;-12.5,"De -15 a -13",IF(CD122&lt;-10,"De -12,5 a -10,5",IF(CD122&lt;-7.5,"De -10 a -8",IF(CD122&lt;-5,"De -7,5 a -5,5",IF(CD122&lt;-2.5,"De -5 a -3",IF(CD122&lt;0,"De -2,5 a -0,5",IF(CD122&lt;=2,"De 0 a 2",IF(CD122&lt;=4.5,"De 2,5 a 4,5",IF(CD122&lt;=7,"De 5 a 7",IF(CD122&lt;=9.5,"De 7,5 a 9,5",IF(CD122&lt;=12,"De 10 a 12",IF(CD122&lt;=14.5,"De 12,5 a 14,5",IF(CD122&lt;=17,"De 15 a 17",IF(CD122&lt;=19.5,"De 17,5 a 19,5",IF(CD122&lt;=22,"De 20 a 22",IF(CD122&lt;=24.5,"De 22,5 a 24,5",IF(CD122&lt;=27,"De 25 a 27","De 27,5 a 30"))))))))))))))))))))))))</f>
        <v>De -25 a -23</v>
      </c>
      <c r="CF122" s="12" t="n">
        <f aca="false">IF(CD122="","",IF(CD122&lt;-27.5,1,IF(CD122&lt;-25,2,IF(CD122&lt;-22.5,3,IF(CD122&lt;-20,4,IF(CD122&lt;-17.5,5,IF(CD122&lt;-15,6,IF(CD122&lt;-12.5,7,IF(CD122&lt;-10,8,IF(CD122&lt;-7.5,9,IF(CD122&lt;-5,10,IF(CD122&lt;-2.5,11,IF(CD122&lt;0,12,IF(CD122&lt;2.5,13,IF(CD122&lt;5,14,IF(CD122&lt;7.5,15,IF(CD122&lt;10,16,IF(CD122&lt;12.5,17,IF(CD122&lt;15,18,IF(CD122&lt;17.5,19,IF(CD122&lt;20,20,IF(CD122&lt;22.5,21,IF(CD122&lt;25,22,IF(CD122&lt;27.5,23,24))))))))))))))))))))))))</f>
        <v>3</v>
      </c>
      <c r="CG122" s="9" t="n">
        <v>-5</v>
      </c>
      <c r="CH122" s="10" t="str">
        <f aca="false">IF(CG122="","",IF(AND(CG122&gt;=-10,CG122&lt;=-9.5),"-10 a -9,5",IF(AND(CG122&gt;-9.5,CG122&lt;=-8.5),"-9 a -8,5",IF(AND(CG122&gt;-8.5,CG122&lt;=-7.5),"-8 a -7,5",IF(AND(CG122&gt;-7.5,CG122&lt;=-6.5),"-7 a -6,5",IF(AND(CG122&gt;-6.5,CG122&lt;=-5.5),"-6 a -5,5",IF(AND(CG122&gt;-5.5,CG122&lt;=-4.5),"-5 a -4,5",IF(AND(CG122&gt;-4.5,CG122&lt;=-3.5),"-4 a -3,5",IF(AND(CG122&gt;-3.5,CG122&lt;=-2.5),"-3 a -2,5",IF(CG122=-2.25,"-2,25",IF(AND(CG122&gt;-2.5,CG122&lt;=-1.5),"-2 a -1,5",IF(AND(CG122&gt;-1.5,CG122&lt;=-0.5),"-1 a -0,5",IF(AND(CG122&gt;-0.5,CG122&lt;=0.5),"0 a 0,5",IF(AND(CG122&gt;0.5,CG122&lt;=1.5),"1 a 1,5",IF(AND(CG122&gt;1.5,CG122&lt;=2.5),"2 a 2,5",IF(AND(CG122&gt;2.5,CG122&lt;=3.5),"3 a 3,5",IF(AND(CG122&gt;3.5,CG122&lt;=4.5),"4 a 4,5",IF(AND(CG122&gt;4.5,CG122&lt;=5.5),"5 a 5,5",IF(AND(CG122&gt;5.5,CG122&lt;=6.5),"6 a 6,5",IF(AND(CG122&gt;6.5,CG122&lt;=7.5),"7 a 7,5",IF(AND(CG122&gt;7.5,CG122&lt;=8.5),"8 a 8,5",IF(AND(CG122&gt;8.5,CG122&lt;=9.5),"9 a 9,5",IF(CG122&gt;=10,"10","Fuera de rango")))))))))))))))))))))))</f>
        <v>-5 a -4,5</v>
      </c>
      <c r="CI122" s="11" t="n">
        <f aca="false">IF(CG122="","",IF(CG122=-2.25,"NORMA",IF(CG122&lt;=-9.5,1,IF(CG122&lt;=-8.5,2,IF(CG122&lt;=-7.5,3,IF(CG122&lt;=-6.5,4,IF(CG122&lt;=-5.5,5,IF(CG122&lt;=-4.5,6,IF(CG122&lt;=-3.5,7,IF(CG122&lt;=-2.5,8,IF(CG122&lt;=-1.5,9,IF(CG122&lt;=-0.5,10,IF(CG122&lt;=0.5,11,IF(CG122&lt;=1.5,12,IF(CG122&lt;=2.5,13,IF(CG122&lt;=3.5,14,IF(CG122&lt;=4.5,15,IF(CG122&lt;=5.5,16,IF(CG122&lt;=6.5,17,IF(CG122&lt;=7.5,18,IF(CG122&lt;=8.5,19,IF(CG122&lt;=9.5,20,IF(CG122=10,21,"Fuera de rango")))))))))))))))))))))))</f>
        <v>6</v>
      </c>
      <c r="CJ122" s="9" t="n">
        <v>3.5</v>
      </c>
      <c r="CK122" s="10" t="str">
        <f aca="false">IF(CJ122="","",IF(AND(CJ122&gt;=-6,CJ122&lt;=-5.5),"-6 a -5,5",IF(AND(CJ122&gt;-5.5,CJ122&lt;=-4.5),"-5 a -4,5",IF(AND(CJ122&gt;-4.5,CJ122&lt;=-3.5),"-4 a -3,5",IF(AND(CJ122&gt;-3.5,CJ122&lt;=-2.5),"-3 a -2,5",IF(AND(CJ122&gt;-2.5,CJ122&lt;=-1.5),"-2 a -1,5",IF(AND(CJ122&gt;-1.5,CJ122&lt;=-0.5),"-1 a -0,5",IF(AND(CJ122&gt;-0.5,CJ122&lt;=0.5),"0 a 0,5",IF(AND(CJ122&gt;0.5,CJ122&lt;=1.5),"1 a 1,5",IF(AND(CJ122&gt;1.5,CJ122&lt;2.5),"2",IF(AND(CJ122&gt;=2.5,CJ122&lt;=3),"2,5 a 3",IF(AND(CJ122&gt;3,CJ122&lt;=4),"3,5 a 4",IF(AND(CJ122&gt;4,CJ122&lt;=5),"4,5 a 5",IF(AND(CJ122&gt;5,CJ122&lt;=6),"5,5 a 6",IF(AND(CJ122&gt;6,CJ122&lt;=7),"6,5 a 7",IF(AND(CJ122&gt;7,CJ122&lt;=8),"7,5 a 8",IF(AND(CJ122&gt;8,CJ122&lt;=9.5),"8,5 a 9,5",IF(CJ122=10,"10","Fuera de rango"))))))))))))))))))</f>
        <v>3,5 a 4</v>
      </c>
      <c r="CL122" s="11" t="n">
        <f aca="false">IF(CK122="","",IF(OR(CK122="-6 a -5,5",CK122="-6 - -5,5"),1,IF(OR(CK122="-5 a -4,5",CK122="-5 - -4,5"),2,IF(OR(CK122="-4 a -3,5",CK122="-4 - -3,5"),3,IF(OR(CK122="-3 a -2,5",CK122="-3 - -2,5"),4,IF(OR(CK122="-2 a -1,5",CK122="-2 - -1,5"),5,IF(OR(CK122="-1 a -0,5",CK122="-1 - -0,5"),6,IF(OR(CK122="0 a 0,5",CK122="0 - 0,5"),7,IF(OR(CK122="1 a 1,5",CK122="1 - 1,5"),8,IF(CK122="2","NORMA",IF(OR(CK122="2,5 a 3",CK122="2,5 - 3"),9,IF(OR(CK122="3,5 a 4",CK122="3,5 - 4"),10,IF(OR(CK122="4,5 a 5",CK122="4,5 - 5"),11,IF(OR(CK122="5,5 a 6",CK122="5,5 - 6"),12,IF(OR(CK122="6,5 a 7",CK122="6,5 - 7"),13,IF(OR(CK122="7,5 a 8",CK122="7,5 - 8"),14,IF(OR(CK122="8,5 a 9",CK122="8,5 - 9,5",CK122="9 a 9,5"),15,IF(CK122="10",15,IF(OR(CK122="0,5 a 1",CK122="0,5 - 1"),7,"Fuera de rango")))))))))))))))))))</f>
        <v>10</v>
      </c>
      <c r="CM122" s="10" t="n">
        <v>0</v>
      </c>
      <c r="CN122" s="10" t="str">
        <f aca="false">IF(CM122=0,"0", " ")</f>
        <v>0</v>
      </c>
      <c r="CO122" s="10" t="str">
        <f aca="false">IF(CM122&gt;0,"EME"," ")</f>
        <v> </v>
      </c>
      <c r="CP122" s="10" t="n">
        <v>0</v>
      </c>
      <c r="CQ122" s="10" t="str">
        <f aca="false">IF(CP122&gt;0,"0", " ")</f>
        <v> </v>
      </c>
      <c r="CR122" s="10" t="str">
        <f aca="false">IF(CP122&gt;0,"EME"," ")</f>
        <v> </v>
      </c>
      <c r="CS122" s="9" t="n">
        <v>0</v>
      </c>
      <c r="CT122" s="10" t="str">
        <f aca="false">IF(CS122&gt;0,"1", " ")</f>
        <v> </v>
      </c>
      <c r="CU122" s="10" t="str">
        <f aca="false">IF(CS122&gt;0,"HIP"," ")</f>
        <v> </v>
      </c>
      <c r="CV122" s="9" t="n">
        <v>0</v>
      </c>
      <c r="CW122" s="10" t="str">
        <f aca="false">IF(CV122&gt;0,"1", " ")</f>
        <v> </v>
      </c>
      <c r="CX122" s="10" t="str">
        <f aca="false">IF(CV122&gt;0,"HIP"," ")</f>
        <v> </v>
      </c>
      <c r="CY122" s="9" t="n">
        <v>-5.5</v>
      </c>
      <c r="CZ122" s="11" t="str">
        <f aca="false">IF(CY122&lt;0,"2"," ")</f>
        <v>2</v>
      </c>
      <c r="DA122" s="11" t="str">
        <f aca="false">IF(CY122&lt;0,"MIO"," ")</f>
        <v>MIO</v>
      </c>
      <c r="DB122" s="9" t="n">
        <v>-7</v>
      </c>
      <c r="DC122" s="11" t="str">
        <f aca="false">IF(DB122&lt;0,"2"," ")</f>
        <v>2</v>
      </c>
      <c r="DD122" s="11" t="str">
        <f aca="false">IF(DB122&lt;0,"MIO"," ")</f>
        <v>MIO</v>
      </c>
      <c r="DE122" s="9" t="n">
        <v>-0.75</v>
      </c>
      <c r="DF122" s="11" t="str">
        <f aca="false">IF(DE122&lt;0,"3"," ")</f>
        <v>3</v>
      </c>
      <c r="DG122" s="11" t="str">
        <f aca="false">IF(DE122&lt;0,"AST"," ")</f>
        <v>AST</v>
      </c>
      <c r="DH122" s="9" t="n">
        <v>-1.5</v>
      </c>
      <c r="DI122" s="11" t="str">
        <f aca="false">IF(DH122&lt;0,"3"," ")</f>
        <v>3</v>
      </c>
      <c r="DJ122" s="11" t="str">
        <f aca="false">IF(DH122&lt;0,"AST"," ")</f>
        <v>AST</v>
      </c>
      <c r="DK122" s="9" t="n">
        <v>0</v>
      </c>
      <c r="DL122" s="10" t="str">
        <f aca="false">IF(DK122&gt;0,"4"," ")</f>
        <v> </v>
      </c>
      <c r="DM122" s="10" t="str">
        <f aca="false">IF(DK122&gt;0,"PRE"," ")</f>
        <v> </v>
      </c>
      <c r="DN122" s="9" t="n">
        <v>0</v>
      </c>
      <c r="DO122" s="10" t="str">
        <f aca="false">IF(DN122&gt;0,"4"," ")</f>
        <v> </v>
      </c>
      <c r="DP122" s="10" t="str">
        <f aca="false">IF(DN122&gt;0,"PRE"," ")</f>
        <v> </v>
      </c>
      <c r="DQ122" s="12" t="n">
        <v>2</v>
      </c>
      <c r="DR122" s="12" t="n">
        <v>2</v>
      </c>
      <c r="DS122" s="12" t="str">
        <f aca="false">CONCATENATE(CO122,CU122,DA122,DG122,DM122)</f>
        <v>  MIOAST </v>
      </c>
      <c r="DT122" s="10" t="str">
        <f aca="false" t="array" ref="DT122">_xlfn.IFS(DS122="EME    ","0", DS122=" HIP   ","1", DS122="  MIO  ","2", DS122="   AST ","3", DS122="    PRE","4", DS122="EME   PRE","5", DS122=" HIP  PRE","6", DS122=" HIP AST ","7", DS122="  MIO PRE","8", DS122="  MIOAST ","9", DS122="   ASTPRE","10",DS122=" HIP ASTPRE","11", DS122="  MIOASTPRE","12", DS122="     ","0")</f>
        <v>9</v>
      </c>
      <c r="DU122" s="1" t="s">
        <v>154</v>
      </c>
      <c r="DV122" s="1" t="str">
        <f aca="false" t="array" ref="DV122">_xlfn.IFS(DU122="SI","2", DU122="NO","1")</f>
        <v>1</v>
      </c>
      <c r="DW122" s="10" t="n">
        <v>0</v>
      </c>
      <c r="DX122" s="11" t="str">
        <f aca="false">IF(DW122=0,"1","2")</f>
        <v>1</v>
      </c>
      <c r="DY122" s="11" t="str">
        <f aca="false" t="array" ref="DY122">_xlfn.IFS(DW122=0,"0", DW122=0.25, "1", DW122=0.5,"2", DW122=0.75,"3", DW122=1,"4",DW122=1.25,"5", DW122=1.5,"6", DW122=1.75,"7", DW122=2,"8")</f>
        <v>0</v>
      </c>
      <c r="DZ122" s="10" t="n">
        <v>0</v>
      </c>
      <c r="EA122" s="11" t="str">
        <f aca="false">IF(DZ122=0,"1","2")</f>
        <v>1</v>
      </c>
      <c r="EB122" s="11" t="str">
        <f aca="false" t="array" ref="EB122">_xlfn.IFS(DZ122=0,"0", DZ122=0.25, "1", DZ122=0.5,"2", DZ122=0.75,"3", DZ122=1,"4",DZ122=1.25,"5", DZ122=1.5,"6", DZ122=1.75,"7", DZ122=2,"8")</f>
        <v>0</v>
      </c>
      <c r="EC122" s="10" t="n">
        <v>0</v>
      </c>
      <c r="ED122" s="10" t="str">
        <f aca="false">IF(EC122=0,"1","2")</f>
        <v>1</v>
      </c>
      <c r="EE122" s="11" t="str">
        <f aca="false" t="array" ref="EE122">_xlfn.IFS(EC122=0,"0", EC122=-0.25, "1", EC122=-0.5,"2", EC122=-0.75,"3", EC122=-1,"4",EC122=-1.25,"5", EC122=-1.5,"6", EC122=-1.75,"7", EC122=-2,"8", EC122=-2.25,"9",EC122=-2.5,"10", EC122=-2.75,"11", EC122=-3,"12", EC122=-3.25,"13", EC122=-3.5,"14", EC122=-3.75,"15",EC122=-4,"16")</f>
        <v>0</v>
      </c>
      <c r="EF122" s="10" t="n">
        <v>0.25</v>
      </c>
      <c r="EG122" s="10" t="str">
        <f aca="false">IF(EF122=0,"1","2")</f>
        <v>2</v>
      </c>
      <c r="EH122" s="11" t="e">
        <f aca="false" t="array" ref="EH122">_xlfn.IFS(EF122=0,"0", EF122=-0.25, "1", EF122=-0.5,"2", EF122=-0.75,"3", EF122=-1,"4",EF122=-1.25,"5", EF122=-1.5,"6", EF122=-1.75,"7", EF122=-2,"8", EF122=-2.25,"9",EF122=-2.5,"10", EF122=-2.75,"11", EF122=-3,"12", EF122=-3.25,"13", EF122=-3.5,"14", EF122=-3.75,"15",EF122=-4,"16")</f>
        <v>#N/A</v>
      </c>
      <c r="EI122" s="10" t="n">
        <v>0.5</v>
      </c>
      <c r="EJ122" s="11" t="str">
        <f aca="false">IF(EI122=0,"1","2")</f>
        <v>2</v>
      </c>
      <c r="EK122" s="11" t="str">
        <f aca="false" t="array" ref="EK122">_xlfn.IFS(EI122=0,"0", EI122=-0.25, "1", EI122=-0.5,"2", EI122=-0.75,"3", EI122=-1,"4",EI122=-1.25,"5", EI122=-1.5,"6", EI122=-1.75,"7", EI122=-2,"8", EI122=-2.25,"9", EI122=-2.25,"9",EI122=-2.5,"10", EI122=-2.75,"11", EI122=-3,"12", EI122=-3.25,"13", EI122=-3.5,"14", EI122=-3.75,"15",EI122=-4,"16", EI122=0.25, "17", EI122=0.5, "18")</f>
        <v>18</v>
      </c>
      <c r="EL122" s="10" t="n">
        <v>0.25</v>
      </c>
      <c r="EM122" s="11" t="str">
        <f aca="false">IF(EL122=0,"1","2")</f>
        <v>2</v>
      </c>
      <c r="EN122" s="11" t="str">
        <f aca="false" t="array" ref="EN122">_xlfn.IFS(EL122=0.25,"17",EL122=0.5,"18", EL122=0,"0", EL122=-0.25, "1", EL122=-0.5,"2", EL122=-0.75,"3", EL122=-1,"4",EL122=-1.25,"5", EL122=-1.5,"6", EL122=-1.75,"7", EL122=-2,"8",EL122= -2.25,"9",EL122=-2.5,"10",EL122= -2.75,"11",EL122= -3,"12",EL122= -3.25,"13",EL122= -3.5,"14",EL122= -3.75,"15",EL122=-4,"16")</f>
        <v>17</v>
      </c>
      <c r="EO122" s="10" t="n">
        <v>0</v>
      </c>
      <c r="EP122" s="11" t="str">
        <f aca="false">IF(EO122=0,"1","2")</f>
        <v>1</v>
      </c>
      <c r="EQ122" s="11" t="str">
        <f aca="false" t="array" ref="EQ122">_xlfn.IFS(EO122=0,"0", EO122=0.25, "1", EO122=0.5,"2", EO122=0.75,"3", EO122=1,"4",EO122=1.25,"5", EO122=1.5,"6", EO122=1.75,"7", EO122=2,"8", EO122=2.25,"9", EO122=2.25,"9",EO122=2.5,"10", EO122=2.75,"11", EO122=3,"12", EO122=3.25,"13", EO122=3.5,"14", EO122=3.75,"15",EO122=4,"16", EO122=-0.25, "17", bq=-0.5, "18")</f>
        <v>0</v>
      </c>
      <c r="ER122" s="10" t="n">
        <v>0</v>
      </c>
      <c r="ES122" s="11" t="str">
        <f aca="false">IF(ER122=0,"1","2")</f>
        <v>1</v>
      </c>
      <c r="ET122" s="11" t="str">
        <f aca="false" t="array" ref="ET122">_xlfn.IFS(ER122=0,"0", ER122=0.25, "1", ER122=0.5,"2", ER122=0.75,"3", ER122=1,"4",ER122=1.25,"5", ER122=1.5,"6", ER122=1.75,"7", ER122=2,"8", ER122=2.25,"9", ER122=2.25,"9",ER122=2.5,"10", ER122=2.75,"11", ER122=3,"12", ER122=3.25,"13", ER122=3.5,"14", ER122=3.75,"15",ER122=4,"16", ER122=-0.25, "17", bq=-0.5, "18")</f>
        <v>0</v>
      </c>
      <c r="EU122" s="13" t="n">
        <v>13</v>
      </c>
      <c r="EV122" s="14" t="str">
        <f aca="false">VLOOKUP(EU122,LEYENDA!$G$2:$H$8,2,TRUE())</f>
        <v>13-18</v>
      </c>
      <c r="EW122" s="14" t="str">
        <f aca="false" t="array" ref="EW122">_xlfn.IFS(EV122="0-5","1", EV122="6-12","2", EV122="13-18","3", EV122="19-24","4", EV122="25-36","5", EV122="37-48","6", EV122="49-60","7")</f>
        <v>3</v>
      </c>
    </row>
    <row r="123" customFormat="false" ht="13.5" hidden="false" customHeight="false" outlineLevel="0" collapsed="false">
      <c r="A123" s="1" t="n">
        <v>48</v>
      </c>
      <c r="B123" s="32" t="n">
        <v>10</v>
      </c>
      <c r="C123" s="33" t="n">
        <v>41830</v>
      </c>
      <c r="D123" s="6"/>
      <c r="E123" s="5" t="str">
        <f aca="false">VLOOKUP(A123,'286'!$A$3:$J$600,10,FALSE())</f>
        <v>VALENCIA GÓMEZ, ANDREA</v>
      </c>
      <c r="F123" s="4" t="str">
        <f aca="false">VLOOKUP(A123,'286'!$A$3:$I$1768,3,FALSE())</f>
        <v>VAGOAN</v>
      </c>
      <c r="G123" s="6" t="n">
        <f aca="false">VLOOKUP(A123,'286'!$A$3:$I$1768,4,FALSE())</f>
        <v>35490</v>
      </c>
      <c r="H123" s="7" t="n">
        <f aca="false">YEAR(C123)-YEAR(G123)</f>
        <v>17</v>
      </c>
      <c r="I123" s="1" t="str">
        <f aca="false">VLOOKUP(H123,LEYENDA!$C$2:$D$6,2,TRUE())</f>
        <v>13-24</v>
      </c>
      <c r="J123" s="5" t="str">
        <f aca="false">VLOOKUP(A123,'286'!$A$3:$I$1768,7,FALSE())</f>
        <v>M</v>
      </c>
      <c r="K123" s="8" t="str">
        <f aca="false">VLOOKUP(A123,'286'!$A$3:$I$1768,2,FALSE())</f>
        <v>OD</v>
      </c>
      <c r="L123" s="4" t="str">
        <f aca="false">VLOOKUP(A123,'286'!$A$3:$I$1768,8,FALSE())</f>
        <v>D</v>
      </c>
      <c r="M123" s="4" t="str">
        <f aca="false">VLOOKUP(A123,'286'!$A$3:$I$1768,9,FALSE())</f>
        <v>D</v>
      </c>
      <c r="N123" s="8" t="str">
        <f aca="false">IF(R123=O123, "MISMA","CONTRARIA")</f>
        <v>MISMA</v>
      </c>
      <c r="O123" s="8" t="str">
        <f aca="false" t="array" ref="O123">_xlfn.IFS(L123="D","1", L123="I","2")</f>
        <v>1</v>
      </c>
      <c r="P123" s="8" t="str">
        <f aca="false" t="array" ref="P123">_xlfn.IFS(K123="OD","1", K123="OI","2")</f>
        <v>1</v>
      </c>
      <c r="Q123" s="1" t="str">
        <f aca="false" t="array" ref="Q123">_xlfn.IFS(J123="M","1", J123="H","2")</f>
        <v>1</v>
      </c>
      <c r="R123" s="8" t="str">
        <f aca="false" t="array" ref="R123">_xlfn.IFS(M123="D","1", M123="I","2")</f>
        <v>1</v>
      </c>
      <c r="S123" s="1" t="str">
        <f aca="false" t="array" ref="S123">_xlfn.IFS(N123="CONTRARIA", "1",N123= "MISMA","2")</f>
        <v>2</v>
      </c>
      <c r="T123" s="1" t="str">
        <f aca="false" t="array" ref="T123">_xlfn.IFS(I123="0-12","1", I123="13-24","2", I123="25-40","3", I123="41-60","4", I123="61-100","5")</f>
        <v>2</v>
      </c>
      <c r="U123" s="9" t="n">
        <v>-5.5</v>
      </c>
      <c r="V123" s="1" t="str">
        <f aca="false">IF(U123="","",IF(AND(U123&gt;=-9,U123&lt;=-6.5),"-9 a -6,5",IF(AND(U123&gt;=-6,U123&lt;=-3.5),"-6 a -3,5",IF(AND(U123&gt;=-3,U123&lt;=-1),"-3 a -1",IF(U123=-0.5,"-0,5",IF(AND(U123&gt;=0,U123&lt;=2.5),"0 a 2,5",IF(AND(U123&gt;=3,U123&lt;=5.5),"3 a 5,5",IF(AND(U123&gt;=6,U123&lt;=8.5),"6 a 8,5",IF(AND(U123&gt;=9,U123&lt;=20),"9 a 20","Fuera de rango")))))))))</f>
        <v>-6 a -3,5</v>
      </c>
      <c r="W123" s="11" t="n">
        <f aca="false">IF(V123="","",IF(V123="-9 a -6,5",2,IF(V123="-6 a -3,5",3,IF(V123="-3 a -1",4,IF(V123="-0,5","NORMA",IF(V123="0 a 2,5",5,IF(V123="3 a 5,5",6,IF(V123="6 a 8,5",7,IF(V123="9 a 20",8,"Fuera de rango")))))))))</f>
        <v>3</v>
      </c>
      <c r="X123" s="9" t="n">
        <v>0</v>
      </c>
      <c r="Y123" s="10" t="str">
        <f aca="false">IF(X123="","",IF(AND(X123&gt;=0,X123&lt;=4),"0 a 4",IF(AND(X123&gt;=4.5,X123&lt;=8.5),"4,5 a 8,5",IF(X123=9,"9",IF(AND(X123&gt;=9.5,X123&lt;=13),"9,5 a 13",IF(AND(X123&gt;=13.5,X123&lt;=20),"13,5 a 20",IF(AND(X123&gt;=20.5,X123&lt;=35),"20,5 a 35","Fuera de rango")))))))</f>
        <v>0 a 4</v>
      </c>
      <c r="Z123" s="11" t="n">
        <f aca="false">IF(Y123="","",IF(Y123="0 a 4",1,IF(Y123="4,5 a 8,5",2,IF(Y123="9","NORMA",IF(Y123="9,5 a 13",3,IF(Y123="13,5 a 20",4,IF(Y123="20,5 a 35",5,"Fuera de rango")))))))</f>
        <v>1</v>
      </c>
      <c r="AA123" s="9" t="n">
        <v>8</v>
      </c>
      <c r="AB123" s="10" t="str">
        <f aca="false">IF(AA123="","",IF(AND(AA123&gt;=0,AA123&lt;=9),"0 a 9",IF(AND(AA123&gt;=9.5,AA123&lt;=18.5),"9,5 a 18,5",IF(AA123=19,"19",IF(AND(AA123&gt;=19.5,AA123&lt;=28),"19,5 a 28",IF(AND(AA123&gt;=28.5,AA123&lt;=40),"28,5 a 40","Fuera de rango"))))))</f>
        <v>0 a 9</v>
      </c>
      <c r="AC123" s="11" t="n">
        <f aca="false" t="array" ref="AC123">_xlfn.IFS(AB123="","",AB123="0 a 9",1,AB123="9,5 a 18,5",2,AB123="19","NORMA",AB123="19,5 a 28",3,AB123="28,5 a 40",4,TRUE(),"Fuera de rango")</f>
        <v>1</v>
      </c>
      <c r="AD123" s="9" t="n">
        <v>0</v>
      </c>
      <c r="AE123" s="10" t="str">
        <f aca="false">IF(AD123="","",IF(AND(AD123&gt;=-10,AD123&lt;=0),"De -10 a 0",IF(AND(AD123&gt;=0.5,AD123&lt;=9.5),"0,5 a 9,5",IF(AD123=10,"10",IF(AND(AD123&gt;=10.5,AD123&lt;=20),"10,5 a 20",IF(AND(AD123&gt;=20.5,AD123&lt;=40),"20,5 a 40","Fuera de rango"))))))</f>
        <v>De -10 a 0</v>
      </c>
      <c r="AF123" s="12" t="n">
        <f aca="false">IF(AD123="","",IF(AND(AD123&gt;=-10,AD123&lt;=0),1,IF(AND(AD123&gt;=0.5,AD123&lt;=9.5),2,IF(AD123=10,"NORMA",IF(AND(AD123&gt;=10.5,AD123&lt;=20),3,IF(AND(AD123&gt;=20.5,AD123&lt;=40),4,""))))))</f>
        <v>1</v>
      </c>
      <c r="AG123" s="9" t="n">
        <v>9</v>
      </c>
      <c r="AH123" s="11" t="str">
        <f aca="false">IF(AG123="","",IF(AND(AG123&gt;=0,AG123&lt;=4),"0 a 4",IF(AND(AG123&gt;=4.5,AG123&lt;=8.5),"4,5 a 8,5",IF(AG123=9,"9",IF(AND(AG123&gt;=9.5,AG123&lt;=13),"9,5 a 13",IF(AND(AG123&gt;=13.5,AG123&lt;=25),"13,5 a 25","Fuera de rango"))))))</f>
        <v>9</v>
      </c>
      <c r="AI123" s="11" t="str">
        <f aca="false">IF(AH123="","",IF(AH123="0 a 4",1,IF(AH123="4,5 a 8,5",2,IF(AH123="9","NORMA",IF(AH123="9,5 a 13",3,IF(AH123="13,5 a 25",4,""))))))</f>
        <v>NORMA</v>
      </c>
      <c r="AJ123" s="9" t="n">
        <v>5</v>
      </c>
      <c r="AK123" s="10" t="str">
        <f aca="false">IF(AJ123="","",IF(AND(AJ123&gt;=-15,AJ123&lt;=-10.5),"-15 a -10,5",IF(AND(AJ123&gt;=-10,AJ123&lt;=-4),"-10 a -4",IF(AND(AJ123&gt;=-4.5,AJ123&lt;=0),"-4,5 a 0",IF(AND(AJ123&gt;=0.5,AJ123&lt;=4.5),"0,5 a 4,5",IF(AJ123=5,"5",IF(AND(AJ123&gt;=5.5,AJ123&lt;=10),"5,5 a 10",IF(AND(AJ123&gt;=10.5,AJ123&lt;=20),"10,5 a 20","Fuera de rango"))))))))</f>
        <v>5</v>
      </c>
      <c r="AL123" s="11" t="str">
        <f aca="false">IF(AK123="","",IF(AK123="-15 a -10,5",1,IF(AK123="-10 a -4",2,IF(AK123="-4,5 a 0",3,IF(AK123="0,5 a 4,5",4,IF(AK123="5","NORMA",IF(AK123="5,5 a 10",5,IF(AK123="10,5 a 20",6,"Error"))))))))</f>
        <v>NORMA</v>
      </c>
      <c r="AM123" s="9" t="n">
        <v>1</v>
      </c>
      <c r="AN123" s="10" t="str">
        <f aca="false">IF(AM123="","",IF(AND(AM123&gt;=-7.5,AM123&lt;=-5.5),"-7,5 a -5,5",IF(AND(AM123&gt;=-5,AM123&lt;=-3),"-5 a -3",IF(AND(AM123&gt;=-2.5,AM123&lt;=-0.5),"-2,5 a -0,5",IF(AM123=0,"0,00",IF(AND(AM123&gt;=0.5,AM123&lt;=2.5),"0,5 a 2,5",IF(AND(AM123&gt;=3,AM123&lt;=5),"3 a 5",IF(AND(AM123&gt;=5.5,AM123&lt;=7.5),"5,5 a 7,5",IF(AND(AM123&gt;=8,AM123&lt;=10),"8 a 10","Fuera de rango")))))))))</f>
        <v>0,5 a 2,5</v>
      </c>
      <c r="AO123" s="11" t="n">
        <f aca="false">IF(AN123="","",IF(AN123="-7,5 a -5,5",1,IF(AN123="-5 a -3",2,IF(AN123="-2,5 a -0,5",3,IF(AN123="0,00","NORMA",IF(AN123="0,5 a 2,5",4,IF(AN123="3 a 5",5,IF(AN123="5,5 a 7,5",6,IF(AN123="8 a 10",7,"Error")))))))))</f>
        <v>4</v>
      </c>
      <c r="AP123" s="9" t="n">
        <v>-7</v>
      </c>
      <c r="AQ123" s="10" t="str">
        <f aca="false">IF(AP123="","",IF(AND(AP123&gt;=-20,AP123&lt;=-9.5),"-20 a -9,5",IF(AND(AP123&gt;=-9,AP123&lt;=-6.5),"-9 a -6,5",IF(AP123=-6,"-6",IF(AND(AP123&gt;=-5.5,AP123&lt;=-3),"-5,5 a -3",IF(AND(AP123&gt;=-2.5,AP123&lt;=0),"-2,5 a 0",IF(AND(AP123&gt;=0.5,AP123&lt;=3),"0,5 a 3",IF(AND(AP123&gt;=3.5,AP123&lt;=6),"3,5 a 6",IF(AND(AP123&gt;=6.5,AP123&lt;=9),"6,5 a 9",IF(AND(AP123&gt;=9.5,AP123&lt;=20),"9,5 a 20","Fuera de rango"))))))))))</f>
        <v>-9 a -6,5</v>
      </c>
      <c r="AR123" s="11" t="n">
        <f aca="false">IF(AQ123="","",IF(AQ123="-20 a -9,5",1,IF(AQ123="-9 a -6,5",2,IF(AQ123="-6","NORMA",IF(AQ123="-5,5 a -3",3,IF(AQ123="-2,5 a 0",4,IF(AQ123="0,5 a 3",5,IF(AQ123="3,5 a 6",6,IF(AQ123="6,5 a 9",7,IF(AQ123="9,5 a 20",8,""))))))))))</f>
        <v>2</v>
      </c>
      <c r="AS123" s="9" t="n">
        <v>1</v>
      </c>
      <c r="AT123" s="10" t="str">
        <f aca="false">IF(AS123="","",IF(AND(AS123&gt;=-16,AS123&lt;=-14),"-16 a -14",IF(AND(AS123&gt;=-13.5,AS123&lt;=-11.5),"-13,5 a -11,5",IF(AND(AS123&gt;=-11,AS123&lt;=-9),"-11 a -9",IF(AND(AS123&gt;=-8.5,AS123&lt;=-6.5),"-8,5 a -6,5",IF(AND(AS123&gt;=-6,AS123&lt;=-4),"-6 a -4",IF(AND(AS123&gt;=-3.5,AS123&lt;=-1.5),"-3,5 a -1,5",IF(AND(AS123&gt;=-1,AS123&lt;=1),"-1 a 1",IF(AND(AS123&gt;=1.5,AS123&lt;=3.5),"1,5 a 3,5",IF(AND(AS123&gt;=4,AS123&lt;=6),"4 a 6",IF(AND(AS123&gt;=6.5,AS123&lt;=8.5),"6,5 a 8,5",IF(AND(AS123&gt;=9,AS123&lt;=11),"9 a 11",IF(AND(AS123&gt;=11.5,AS123&lt;=13.5),"11,5 a 13,5",IF(AND(AS123&gt;=14,AS123&lt;=16),"14 a 16",IF(AND(AS123&gt;=16.5,AS123&lt;=18.5),"16,5 a 18,5",IF(AND(AS123&gt;=19,AS123&lt;=21),"19 a 21","Fuera de rango"))))))))))))))))</f>
        <v>-1 a 1</v>
      </c>
      <c r="AU123" s="11" t="n">
        <f aca="false" t="array" ref="AU123">IF(AT123="","",_xlfn.IFS(AT123="-16 a -14",1,AT123="-13,5 a -11,5",2,AT123="-11 a -9",3,AT123="-8,5 a -6,5",4,AT123="-6 a -4",5,AT123="-3,5 a -1,5",6,AT123="-1 a 1",7,AT123="1,5 a 3,5",8,AT123="4 a 6","NORMA",AT123="6,5 a 8,5",9,AT123="9 a 11",10,AT123="11,5 a 13,5",11,AT123="14 a 16",12,AT123="16,5 a 18,5",13,AT123="19 a 21",14,TRUE(),""))</f>
        <v>7</v>
      </c>
      <c r="AV123" s="9" t="n">
        <v>1.5</v>
      </c>
      <c r="AW123" s="10" t="str">
        <f aca="false">IF(AV123="","",IF(AND(AV123&gt;=-1,AV123&lt;=-0.5),"-1 a -0,5",IF(AND(AV123&gt;-0.5,AV123&lt;=0),"De -0,5 a 0",IF(AND(AV123&gt;=0.25,AV123&lt;=0.75),"0,25 a 0,75",IF(AND(AV123&gt;=1,AV123&lt;=1.5),"1 a 1,5",IF(AND(AV123&gt;=1.75,AV123&lt;=2.25),"1,75 a 2,25",IF(AND(AV123&gt;=2.5,AV123&lt;=3),"2,5 a 3",IF(AND(AV123&gt;=3.25,AV123&lt;=3.75),"3,25 a 3,75","Fuera de rango"))))))))</f>
        <v>1 a 1,5</v>
      </c>
      <c r="AX123" s="11" t="n">
        <f aca="false">IF(AW123="","",IF(OR(AW123="-1 a -0,5",AW123="-1 a -0.5"),1,IF(OR(AW123="De -0,5 a 0",AW123="-0,5 a 0",AW123="De -0.5 a 0"),2,IF(OR(AW123="0,25 a 0,75",AW123="0.25 a 0.75"),"NORMA",IF(OR(AW123="1 a 1,5",AW123="1 a 1.5"),3,IF(OR(AW123="1,75 a 2,25",AW123="1.75 a 2.25"),4,IF(OR(AW123="2,5 a 3",AW123="2.5 a 3"),5,IF(OR(AW123="3,25 a 3,75",AW123="3.25 a 3.75"),6,""))))))))</f>
        <v>3</v>
      </c>
      <c r="AY123" s="9" t="n">
        <v>-18</v>
      </c>
      <c r="AZ123" s="10" t="str">
        <f aca="false">IF(AY123="","",IF(AND(AY123&gt;=-20,AY123&lt;=-9.5),"-20 a -9,5",IF(AND(AY123&gt;=-9,AY123&lt;=-6.5),"-9 a -6,5",IF(AY123=-6,"-6",IF(AND(AY123&gt;=-5.5,AY123&lt;=-3),"-5,5 a -3",IF(AND(AY123&gt;=-2.5,AY123&lt;=0),"-2,5 a 0",IF(AND(AY123&gt;=0.5,AY123&lt;=3),"0,5 a 3",IF(AND(AY123&gt;=3.5,AY123&lt;=6),"3,5 a 6","Fuera de rango"))))))))</f>
        <v>-20 a -9,5</v>
      </c>
      <c r="BA123" s="11" t="n">
        <f aca="false">IF(AZ123="","",IF(AZ123="-20 a -9,5",1,IF(AZ123="-9 a -6,5",2,IF(AZ123="-6","NORMA",IF(AZ123="-5,5 a -3",3,IF(AZ123="-2,5 a 0",4,IF(AZ123="0,5 a 3",5,IF(AZ123="3,5 a 6",6,""))))))))</f>
        <v>1</v>
      </c>
      <c r="BB123" s="9" t="n">
        <v>16</v>
      </c>
      <c r="BC123" s="10" t="str">
        <f aca="false" t="array" ref="BC123">IF(BB123="","",_xlfn.IFS(AND(BB123&gt;=0,BB123&lt;=2),"0 a 2",AND(BB123&gt;=2.5,BB123&lt;=4.5),"2,5 a 4,5",AND(BB123&gt;=5,BB123&lt;=7),"5 a 7",AND(BB123&gt;=7.5,BB123&lt;=9.5),"7,5 a 9,5",AND(BB123&gt;=10,BB123&lt;=12),"10 a 12",AND(BB123&gt;=12.5,BB123&lt;=14.5),"12,5 a 14,5",BB123=15,"15",AND(BB123&gt;=15.5,BB123&lt;=17.5),"15,5 a 17,5",AND(BB123&gt;=18,BB123&lt;=20),"18 a 20",AND(BB123&gt;=20.5,BB123&lt;=22.5),"20,5 a 22,5",AND(BB123&gt;=23,BB123&lt;=25),"23 a 25",TRUE(),"Fuera de rango"))</f>
        <v>15,5 a 17,5</v>
      </c>
      <c r="BD123" s="11" t="n">
        <f aca="false" t="array" ref="BD123">IF(BC123="","",_xlfn.IFS(BC123="0 a 2",1,BC123="2,5 a 4,5",2,BC123="5 a 7",3,BC123="7,5 a 9,5",4,BC123="10 a 12",5,BC123="12,5 a 14,5",6,BC123="15","NORMA",BC123="15,5 a 17,5",7,BC123="18 a 20",8,BC123="20,5 a 22,5",9,BC123="23 a 25",10,TRUE(),"Fuera de rango"))</f>
        <v>7</v>
      </c>
      <c r="BE123" s="9" t="n">
        <v>18</v>
      </c>
      <c r="BF123" s="10" t="str">
        <f aca="false">IF(BE123="","",IF(AND(BE123&gt;=-20,BE123&lt;=-10),"-20 a -10",IF(AND(BE123&gt;=-9.5,BE123&lt;=0.5),"-9,5 a 0,5",IF(AND(BE123&gt;=1,BE123&lt;=11),"1 a 11",IF(AND(BE123&gt;=11.5,BE123&lt;=20.5),"11,5 a 20,5",IF(BE123=21,"21",IF(AND(BE123&gt;=21.5,BE123&lt;=31.5),"21,5 a 31,5",IF(AND(BE123&gt;=32,BE123&lt;=42),"32 a 42","Fuera de rango"))))))))</f>
        <v>11,5 a 20,5</v>
      </c>
      <c r="BG123" s="11" t="n">
        <f aca="false">IF(BF123="","",IF(BF123="-20 a -10",1,IF(BF123="-9,5 a 0,5",2,IF(BF123="1 a 11",3,IF(BF123="11,5 a 20,5",4,IF(BF123="21","NORMA",IF(BF123="21,5 a 31,5",5,IF(BF123="32 a 42",6,""))))))))</f>
        <v>4</v>
      </c>
      <c r="BH123" s="9" t="n">
        <v>-2</v>
      </c>
      <c r="BI123" s="10" t="str">
        <f aca="false">IF(BH123="","",IF(AND(BH123&gt;=-20,BH123&lt;=-15),"-20 a -15",IF(AND(BH123&gt;=-14.5,BH123&lt;=-9.5),"-14,5 a -9,5",IF(AND(BH123&gt;=-9,BH123&lt;=-4),"-9 a -4",IF(AND(BH123&gt;=-3.5,BH123&lt;=2.5),"-3,5 a 2,5",IF(AND(BH123&gt;=3,BH123&lt;=8),"3 a 8",IF(AND(BH123&gt;=8.5,BH123&lt;=14.5),"8,5 a 14,5",IF(BH123=15,"15",IF(AND(BH123&gt;=15.5,BH123&lt;=20.5),"15,5 a 20,5",IF(AND(BH123&gt;=21,BH123&lt;=26),"21 a 26","Fuera de rango"))))))))))</f>
        <v>-3,5 a 2,5</v>
      </c>
      <c r="BJ123" s="11" t="n">
        <f aca="false">IF(BI123="","",IF(BI123="-20 a -15",1,IF(BI123="-14,5 a -9,5",2,IF(BI123="-9 a -4",3,IF(BI123="-3,5 a 2,5",4,IF(BI123="3 a 8",5,IF(BI123="8,5 a 14,5",6,IF(BI123="15","NORMA",IF(BI123="15,5 a 20,5",7,IF(BI123="21 a 26",8,IF(BI123="26,5 a 31,5",9,"")))))))))))</f>
        <v>4</v>
      </c>
      <c r="BK123" s="9" t="n">
        <v>18</v>
      </c>
      <c r="BL123" s="10" t="str">
        <f aca="false">IF(BK123="","",IF(AND(BK123&gt;=0,BK123&lt;=2),"0 - 2",IF(AND(BK123&gt;=2.5,BK123&lt;=4.5),"2,5 - 4,5",IF(AND(BK123&gt;=5,BK123&lt;=7),"5 - 7",IF(AND(BK123&gt;=7.5,BK123&lt;=9.5),"7,5 - 9,5",IF(AND(BK123&gt;=10,BK123&lt;=12),"10 - 12",IF(AND(BK123&gt;=12.5,BK123&lt;=13.5),"12,5 - 13,5",IF(BK123=14,"14",IF(AND(BK123&gt;=14.5,BK123&lt;=16.5),"14,5 - 16,5",IF(AND(BK123&gt;=17,BK123&lt;=19),"17 - 19",IF(AND(BK123&gt;=19.5,BK123&lt;=21.5),"19,5 - 21,5",IF(AND(BK123&gt;=22,BK123&lt;=24),"22 - 24",IF(AND(BK123&gt;=24.5,BK123&lt;=26.5),"24,5 - 26,5",IF(AND(BK123&gt;=27,BK123&lt;=29),"27 - 29",IF(AND(BK123&gt;=29.5,BK123&lt;=30),"29,5 - 30","Fuera de rango")))))))))))))))</f>
        <v>17 - 19</v>
      </c>
      <c r="BM123" s="11" t="n">
        <f aca="false">IF(BL123="","",IF(BL123="0 - 2",1,IF(BL123="2,5 - 4,5",2,IF(BL123="5 - 7",3,IF(BL123="7,5 - 9,5",4,IF(BL123="10 - 12",5,IF(BL123="12,5 - 13,5",6,IF(BL123="14","NORMA",IF(BL123="14,5 - 16,5",7,IF(BL123="17 - 19",8,IF(BL123="19,5 - 21,5",9,IF(BL123="22 - 24",10,IF(BL123="24,5 - 26,5",11,IF(BL123="27 - 29",12,IF(BL123="29,5 - 30",13,"")))))))))))))))</f>
        <v>8</v>
      </c>
      <c r="BN123" s="9" t="n">
        <v>22</v>
      </c>
      <c r="BO123" s="11" t="str">
        <f aca="false">IF(BN123="","",IF(AND(BN123&gt;=-20,BN123&lt;=-10),"-20 a -10",IF(AND(BN123&gt;=-9.5,BN123&lt;=0.5),"-9,5 a 0,5",IF(AND(BN123&gt;=1,BN123&lt;=11),"1 a 11",IF(AND(BN123&gt;=11.5,BN123&lt;=21.5),"11,5 a 21,5",IF(BN123=22,"22",IF(AND(BN123&gt;=22.5,BN123&lt;=32.5),"22,5 a 32,5",IF(AND(BN123&gt;=33,BN123&lt;=43),"33 a 43","Fuera de rango"))))))))</f>
        <v>22</v>
      </c>
      <c r="BP123" s="11" t="str">
        <f aca="false">IF(BO123="","",IF(BO123="-20 a -10",1,IF(BO123="-9,5 a 0,5",2,IF(BO123="1 a 11",3,IF(BO123="11,5 a 21,5",4,IF(BO123="22","NORMA",IF(BO123="22,5 a 32,5",5,IF(BO123="33 a 43",6,""))))))))</f>
        <v>NORMA</v>
      </c>
      <c r="BQ123" s="9" t="n">
        <v>20</v>
      </c>
      <c r="BR123" s="10" t="str">
        <f aca="false">IF(BQ123="","",IF(AND(BQ123&gt;=-20,BQ123&lt;=-15),"-20 a -15",IF(AND(BQ123&gt;=-14.5,BQ123&lt;=-9.5),"-14,5 a -9,5",IF(AND(BQ123&gt;=-9,BQ123&lt;=-4),"-9 a -4",IF(AND(BQ123&gt;=-3.5,BQ123&lt;=2.5),"-3,5 a 2,5",IF(AND(BQ123&gt;=3,BQ123&lt;=8),"3 a 8",IF(AND(BQ123&gt;=8.5,BQ123&lt;=13.5),"8,5 a 13,5",IF(AND(BQ123&gt;=14,BQ123&lt;=17.5),"14 a 17,5",IF(BQ123=18,"18",IF(AND(BQ123&gt;=18.5,BQ123&lt;=23.5),"18,5 a 23,5",IF(AND(BQ123&gt;=24,BQ123&lt;=29),"24 a 29",IF(AND(BQ123&gt;=29.5,BQ123&lt;=34.5),"29,5 a 34,5",IF(AND(BQ123&gt;=35,BQ123&lt;=40),"35 a 40","Fuera de rango")))))))))))))</f>
        <v>18,5 a 23,5</v>
      </c>
      <c r="BS123" s="11" t="n">
        <f aca="false">IF(BR123="","",IF(BR123="-20 a -15",1,IF(BR123="-14,5 a -9,5",2,IF(BR123="-9 a -4",3,IF(BR123="-3,5 a 2,5",4,IF(BR123="3 a 8",5,IF(BR123="8,5 a 13,5",6,IF(BR123="14 a 17,5",7,IF(BR123="18","NORMA",IF(BR123="18,5 a 23,5",8,IF(BR123="24 a 29",9,IF(BR123="29,5 a 34,5",10,IF(BR123="35 a 40",11,"")))))))))))))</f>
        <v>8</v>
      </c>
      <c r="BT123" s="9" t="n">
        <v>2</v>
      </c>
      <c r="BU123" s="10" t="str">
        <f aca="false">IF(BT123="","",IF(AND(BT123&gt;=-20,BT123&lt;=-18),"-20 a -18",IF(AND(BT123&gt;=-17.5,BT123&lt;=-15.5),"-17,5 a -15,5",IF(AND(BT123&gt;=-15,BT123&lt;=-13),"-15 a -13",IF(AND(BT123&gt;=-12.5,BT123&lt;=-10.5),"-12,5 a -10,5",IF(AND(BT123&gt;=-10,BT123&lt;=-8),"-10 a -8",IF(AND(BT123&gt;=-7.5,BT123&lt;=-5.5),"-7,5 a -5,5",IF(AND(BT123&gt;=-5,BT123&lt;=-3),"-5 a -3",IF(AND(BT123&gt;=-2.5,BT123&lt;=-0.5),"-2,5 a -0,5",IF(BT123=0,"0",IF(AND(BT123&gt;=0.5,BT123&lt;=2.5),"0,5 a 2,5",IF(AND(BT123&gt;=3,BT123&lt;=5),"3 a 5",IF(AND(BT123&gt;=5.5,BT123&lt;=7.5),"5,5 a 7,5",IF(AND(BT123&gt;=8,BT123&lt;=10),"8 a 10",IF(AND(BT123&gt;=10.5,BT123&lt;=12.5),"10,5 a 12,5",IF(AND(BT123&gt;=13,BT123&lt;=15),"13 a 15",IF(AND(BT123&gt;=15.5,BT123&lt;=17.5),"15,5 a 17,5",IF(AND(BT123&gt;=18,BT123&lt;=20),"18 a 20","Fuera de rango"))))))))))))))))))</f>
        <v>0,5 a 2,5</v>
      </c>
      <c r="BV123" s="11" t="n">
        <f aca="false">IF(BT123="","",IF(BT123=0,"NORMA",IF(AND(BT123&gt;=-20,BT123&lt;=-18),2,IF(AND(BT123&gt;=-17.5,BT123&lt;=-15.5),2,IF(AND(BT123&gt;=-15,BT123&lt;=-13),3,IF(AND(BT123&gt;=-12.5,BT123&lt;=-10.5),4,IF(AND(BT123&gt;=-10,BT123&lt;=-8),5,IF(AND(BT123&gt;=-7.5,BT123&lt;=-5.5),6,IF(AND(BT123&gt;=-5,BT123&lt;=-3),7,IF(AND(BT123&gt;=-2.5,BT123&lt;=-0.5),8,IF(AND(BT123&gt;=0.5,BT123&lt;=2.5),9,IF(AND(BT123&gt;=3,BT123&lt;=5),10,IF(AND(BT123&gt;=5.5,BT123&lt;=7.5),11,IF(AND(BT123&gt;=8,BT123&lt;=10),12,IF(AND(BT123&gt;=10.5,BT123&lt;=12.5),13,IF(AND(BT123&gt;=13,BT123&lt;=15),14,IF(AND(BT123&gt;=15.5,BT123&lt;=17.5),15,IF(AND(BT123&gt;=18,BT123&lt;=20),16,"Fuera de rango"))))))))))))))))))</f>
        <v>9</v>
      </c>
      <c r="BW123" s="9" t="n">
        <v>-7.75</v>
      </c>
      <c r="BX123" s="10" t="n">
        <f aca="false">18.5- (0.3*H123)</f>
        <v>13.4</v>
      </c>
      <c r="BY123" s="10" t="n">
        <f aca="false">(BW123)-(BX123)</f>
        <v>-21.15</v>
      </c>
      <c r="BZ123" s="10" t="str">
        <f aca="false">IF(BY123="","",IF(BY123&lt;-27.5,"De -30 a -28",IF(BY123&lt;-25,"De -27,5 a -25,5",IF(BY123&lt;-22.5,"De -25 a -23",IF(BY123&lt;-20,"De -22,5 a -20,5",IF(BY123&lt;-17.5,"De -20 a -18",IF(BY123&lt;-15,"De -17,5 a -15,5",IF(BY123&lt;-12.5,"De -15 a -13",IF(BY123&lt;-10,"De -12,5 a -10,5",IF(BY123&lt;-7.5,"De -10 a -8",IF(BY123&lt;-5,"De -7,5 a -5,5",IF(BY123&lt;-2.5,"De -5 a -3",IF(BY123&lt;0,"De -2,5 a -0,5",IF(BY123&lt;2.5,"De 0 a 2",IF(BY123&lt;5,"De 2,5 a 4,5",IF(BY123&lt;7.5,"De 5 a 7",IF(BY123&lt;10,"De 7,5 a 9,5",IF(BY123&lt;12.5,"De 10 a 12",IF(BY123&lt;15,"De 12,5 a 14,5",IF(BY123&lt;17.5,"De 15 a 17",IF(BY123&lt;20,"De 17,5 a 19,5",IF(BY123&lt;22.5,"De 20 a 22",IF(BY123&lt;25,"De 22,5 a 24,5",IF(BY123&lt;27.5,"De 25 a 27","De 27,5 a 30"))))))))))))))))))))))))</f>
        <v>De -22,5 a -20,5</v>
      </c>
      <c r="CA123" s="12" t="n">
        <f aca="false">IF(BY123="","",IF(BY123&lt;=-28,1,IF(BY123&lt;=-25.5,2,IF(BY123&lt;=-23,3,IF(BY123&lt;=-20.5,4,IF(BY123&lt;=-18,5,IF(BY123&lt;=-15.5,6,IF(BY123&lt;=-13,7,IF(BY123&lt;=-10.5,8,IF(BY123&lt;=-8,9,IF(BY123&lt;=-5.5,10,IF(BY123&lt;=-3,11,IF(BY123&lt;=-0.5,12,IF(BY123&lt;=2,13,IF(BY123&lt;=4.5,14,IF(BY123&lt;=7,15,IF(BY123&lt;=9.5,16,IF(BY123&lt;=12,17,IF(BY123&lt;=14.5,18,IF(BY123&lt;=17,19,IF(BY123&lt;=19.5,20,IF(BY123&lt;=22,21,IF(BY123&lt;=24.5,22,IF(BY123&lt;=27,23,IF(BY123&lt;=30,24,"Fuera de rango")))))))))))))))))))))))))</f>
        <v>4</v>
      </c>
      <c r="CB123" s="9" t="n">
        <v>-5.5</v>
      </c>
      <c r="CC123" s="10" t="n">
        <f aca="false">18.5- (0.3*H123)</f>
        <v>13.4</v>
      </c>
      <c r="CD123" s="10" t="n">
        <f aca="false">(CB123)-(CC123)</f>
        <v>-18.9</v>
      </c>
      <c r="CE123" s="10" t="str">
        <f aca="false">IF(CD123="","",IF(CD123&lt;-27.5,"De -30 a -28",IF(CD123&lt;-25,"De -27,5 a -25,5",IF(CD123&lt;-22.5,"De -25 a -23",IF(CD123&lt;-20,"De -22,5 a -20,5",IF(CD123&lt;-17.5,"De -20 a -18",IF(CD123&lt;-15,"De -17,5 a -15,5",IF(CD123&lt;-12.5,"De -15 a -13",IF(CD123&lt;-10,"De -12,5 a -10,5",IF(CD123&lt;-7.5,"De -10 a -8",IF(CD123&lt;-5,"De -7,5 a -5,5",IF(CD123&lt;-2.5,"De -5 a -3",IF(CD123&lt;0,"De -2,5 a -0,5",IF(CD123&lt;=2,"De 0 a 2",IF(CD123&lt;=4.5,"De 2,5 a 4,5",IF(CD123&lt;=7,"De 5 a 7",IF(CD123&lt;=9.5,"De 7,5 a 9,5",IF(CD123&lt;=12,"De 10 a 12",IF(CD123&lt;=14.5,"De 12,5 a 14,5",IF(CD123&lt;=17,"De 15 a 17",IF(CD123&lt;=19.5,"De 17,5 a 19,5",IF(CD123&lt;=22,"De 20 a 22",IF(CD123&lt;=24.5,"De 22,5 a 24,5",IF(CD123&lt;=27,"De 25 a 27","De 27,5 a 30"))))))))))))))))))))))))</f>
        <v>De -20 a -18</v>
      </c>
      <c r="CF123" s="12" t="n">
        <f aca="false">IF(CD123="","",IF(CD123&lt;-27.5,1,IF(CD123&lt;-25,2,IF(CD123&lt;-22.5,3,IF(CD123&lt;-20,4,IF(CD123&lt;-17.5,5,IF(CD123&lt;-15,6,IF(CD123&lt;-12.5,7,IF(CD123&lt;-10,8,IF(CD123&lt;-7.5,9,IF(CD123&lt;-5,10,IF(CD123&lt;-2.5,11,IF(CD123&lt;0,12,IF(CD123&lt;2.5,13,IF(CD123&lt;5,14,IF(CD123&lt;7.5,15,IF(CD123&lt;10,16,IF(CD123&lt;12.5,17,IF(CD123&lt;15,18,IF(CD123&lt;17.5,19,IF(CD123&lt;20,20,IF(CD123&lt;22.5,21,IF(CD123&lt;25,22,IF(CD123&lt;27.5,23,24))))))))))))))))))))))))</f>
        <v>5</v>
      </c>
      <c r="CG123" s="9" t="n">
        <v>-5.5</v>
      </c>
      <c r="CH123" s="10" t="str">
        <f aca="false">IF(CG123="","",IF(AND(CG123&gt;=-10,CG123&lt;=-9.5),"-10 a -9,5",IF(AND(CG123&gt;-9.5,CG123&lt;=-8.5),"-9 a -8,5",IF(AND(CG123&gt;-8.5,CG123&lt;=-7.5),"-8 a -7,5",IF(AND(CG123&gt;-7.5,CG123&lt;=-6.5),"-7 a -6,5",IF(AND(CG123&gt;-6.5,CG123&lt;=-5.5),"-6 a -5,5",IF(AND(CG123&gt;-5.5,CG123&lt;=-4.5),"-5 a -4,5",IF(AND(CG123&gt;-4.5,CG123&lt;=-3.5),"-4 a -3,5",IF(AND(CG123&gt;-3.5,CG123&lt;=-2.5),"-3 a -2,5",IF(CG123=-2.25,"-2,25",IF(AND(CG123&gt;-2.5,CG123&lt;=-1.5),"-2 a -1,5",IF(AND(CG123&gt;-1.5,CG123&lt;=-0.5),"-1 a -0,5",IF(AND(CG123&gt;-0.5,CG123&lt;=0.5),"0 a 0,5",IF(AND(CG123&gt;0.5,CG123&lt;=1.5),"1 a 1,5",IF(AND(CG123&gt;1.5,CG123&lt;=2.5),"2 a 2,5",IF(AND(CG123&gt;2.5,CG123&lt;=3.5),"3 a 3,5",IF(AND(CG123&gt;3.5,CG123&lt;=4.5),"4 a 4,5",IF(AND(CG123&gt;4.5,CG123&lt;=5.5),"5 a 5,5",IF(AND(CG123&gt;5.5,CG123&lt;=6.5),"6 a 6,5",IF(AND(CG123&gt;6.5,CG123&lt;=7.5),"7 a 7,5",IF(AND(CG123&gt;7.5,CG123&lt;=8.5),"8 a 8,5",IF(AND(CG123&gt;8.5,CG123&lt;=9.5),"9 a 9,5",IF(CG123&gt;=10,"10","Fuera de rango")))))))))))))))))))))))</f>
        <v>-6 a -5,5</v>
      </c>
      <c r="CI123" s="11" t="n">
        <f aca="false">IF(CG123="","",IF(CG123=-2.25,"NORMA",IF(CG123&lt;=-9.5,1,IF(CG123&lt;=-8.5,2,IF(CG123&lt;=-7.5,3,IF(CG123&lt;=-6.5,4,IF(CG123&lt;=-5.5,5,IF(CG123&lt;=-4.5,6,IF(CG123&lt;=-3.5,7,IF(CG123&lt;=-2.5,8,IF(CG123&lt;=-1.5,9,IF(CG123&lt;=-0.5,10,IF(CG123&lt;=0.5,11,IF(CG123&lt;=1.5,12,IF(CG123&lt;=2.5,13,IF(CG123&lt;=3.5,14,IF(CG123&lt;=4.5,15,IF(CG123&lt;=5.5,16,IF(CG123&lt;=6.5,17,IF(CG123&lt;=7.5,18,IF(CG123&lt;=8.5,19,IF(CG123&lt;=9.5,20,IF(CG123=10,21,"Fuera de rango")))))))))))))))))))))))</f>
        <v>5</v>
      </c>
      <c r="CJ123" s="9" t="n">
        <v>3.5</v>
      </c>
      <c r="CK123" s="10" t="str">
        <f aca="false">IF(CJ123="","",IF(AND(CJ123&gt;=-6,CJ123&lt;=-5.5),"-6 a -5,5",IF(AND(CJ123&gt;-5.5,CJ123&lt;=-4.5),"-5 a -4,5",IF(AND(CJ123&gt;-4.5,CJ123&lt;=-3.5),"-4 a -3,5",IF(AND(CJ123&gt;-3.5,CJ123&lt;=-2.5),"-3 a -2,5",IF(AND(CJ123&gt;-2.5,CJ123&lt;=-1.5),"-2 a -1,5",IF(AND(CJ123&gt;-1.5,CJ123&lt;=-0.5),"-1 a -0,5",IF(AND(CJ123&gt;-0.5,CJ123&lt;=0.5),"0 a 0,5",IF(AND(CJ123&gt;0.5,CJ123&lt;=1.5),"1 a 1,5",IF(AND(CJ123&gt;1.5,CJ123&lt;2.5),"2",IF(AND(CJ123&gt;=2.5,CJ123&lt;=3),"2,5 a 3",IF(AND(CJ123&gt;3,CJ123&lt;=4),"3,5 a 4",IF(AND(CJ123&gt;4,CJ123&lt;=5),"4,5 a 5",IF(AND(CJ123&gt;5,CJ123&lt;=6),"5,5 a 6",IF(AND(CJ123&gt;6,CJ123&lt;=7),"6,5 a 7",IF(AND(CJ123&gt;7,CJ123&lt;=8),"7,5 a 8",IF(AND(CJ123&gt;8,CJ123&lt;=9.5),"8,5 a 9,5",IF(CJ123=10,"10","Fuera de rango"))))))))))))))))))</f>
        <v>3,5 a 4</v>
      </c>
      <c r="CL123" s="11" t="n">
        <f aca="false">IF(CK123="","",IF(OR(CK123="-6 a -5,5",CK123="-6 - -5,5"),1,IF(OR(CK123="-5 a -4,5",CK123="-5 - -4,5"),2,IF(OR(CK123="-4 a -3,5",CK123="-4 - -3,5"),3,IF(OR(CK123="-3 a -2,5",CK123="-3 - -2,5"),4,IF(OR(CK123="-2 a -1,5",CK123="-2 - -1,5"),5,IF(OR(CK123="-1 a -0,5",CK123="-1 - -0,5"),6,IF(OR(CK123="0 a 0,5",CK123="0 - 0,5"),7,IF(OR(CK123="1 a 1,5",CK123="1 - 1,5"),8,IF(CK123="2","NORMA",IF(OR(CK123="2,5 a 3",CK123="2,5 - 3"),9,IF(OR(CK123="3,5 a 4",CK123="3,5 - 4"),10,IF(OR(CK123="4,5 a 5",CK123="4,5 - 5"),11,IF(OR(CK123="5,5 a 6",CK123="5,5 - 6"),12,IF(OR(CK123="6,5 a 7",CK123="6,5 - 7"),13,IF(OR(CK123="7,5 a 8",CK123="7,5 - 8"),14,IF(OR(CK123="8,5 a 9",CK123="8,5 - 9,5",CK123="9 a 9,5"),15,IF(CK123="10",15,IF(OR(CK123="0,5 a 1",CK123="0,5 - 1"),7,"Fuera de rango")))))))))))))))))))</f>
        <v>10</v>
      </c>
      <c r="CM123" s="10" t="n">
        <v>0</v>
      </c>
      <c r="CN123" s="10" t="str">
        <f aca="false">IF(CM123=0,"0", " ")</f>
        <v>0</v>
      </c>
      <c r="CO123" s="10" t="str">
        <f aca="false">IF(CM123&gt;0,"EME"," ")</f>
        <v> </v>
      </c>
      <c r="CP123" s="10" t="n">
        <v>0</v>
      </c>
      <c r="CQ123" s="10" t="str">
        <f aca="false">IF(CP123&gt;0,"0", " ")</f>
        <v> </v>
      </c>
      <c r="CR123" s="10" t="str">
        <f aca="false">IF(CP123&gt;0,"EME"," ")</f>
        <v> </v>
      </c>
      <c r="CS123" s="9" t="n">
        <v>0</v>
      </c>
      <c r="CT123" s="10" t="str">
        <f aca="false">IF(CS123&gt;0,"1", " ")</f>
        <v> </v>
      </c>
      <c r="CU123" s="10" t="str">
        <f aca="false">IF(CS123&gt;0,"HIP"," ")</f>
        <v> </v>
      </c>
      <c r="CV123" s="9" t="n">
        <v>0</v>
      </c>
      <c r="CW123" s="10" t="str">
        <f aca="false">IF(CV123&gt;0,"1", " ")</f>
        <v> </v>
      </c>
      <c r="CX123" s="10" t="str">
        <f aca="false">IF(CV123&gt;0,"HIP"," ")</f>
        <v> </v>
      </c>
      <c r="CY123" s="9" t="n">
        <v>-6</v>
      </c>
      <c r="CZ123" s="11" t="str">
        <f aca="false">IF(CY123&lt;0,"2"," ")</f>
        <v>2</v>
      </c>
      <c r="DA123" s="11" t="str">
        <f aca="false">IF(CY123&lt;0,"MIO"," ")</f>
        <v>MIO</v>
      </c>
      <c r="DB123" s="9" t="n">
        <v>-7.5</v>
      </c>
      <c r="DC123" s="11" t="str">
        <f aca="false">IF(DB123&lt;0,"2"," ")</f>
        <v>2</v>
      </c>
      <c r="DD123" s="11" t="str">
        <f aca="false">IF(DB123&lt;0,"MIO"," ")</f>
        <v>MIO</v>
      </c>
      <c r="DE123" s="9" t="n">
        <v>-0.75</v>
      </c>
      <c r="DF123" s="11" t="str">
        <f aca="false">IF(DE123&lt;0,"3"," ")</f>
        <v>3</v>
      </c>
      <c r="DG123" s="11" t="str">
        <f aca="false">IF(DE123&lt;0,"AST"," ")</f>
        <v>AST</v>
      </c>
      <c r="DH123" s="9" t="n">
        <v>-1.5</v>
      </c>
      <c r="DI123" s="11" t="str">
        <f aca="false">IF(DH123&lt;0,"3"," ")</f>
        <v>3</v>
      </c>
      <c r="DJ123" s="11" t="str">
        <f aca="false">IF(DH123&lt;0,"AST"," ")</f>
        <v>AST</v>
      </c>
      <c r="DK123" s="9" t="n">
        <v>0</v>
      </c>
      <c r="DL123" s="10" t="str">
        <f aca="false">IF(DK123&gt;0,"4"," ")</f>
        <v> </v>
      </c>
      <c r="DM123" s="10" t="str">
        <f aca="false">IF(DK123&gt;0,"PRE"," ")</f>
        <v> </v>
      </c>
      <c r="DN123" s="9" t="n">
        <v>0</v>
      </c>
      <c r="DO123" s="10" t="str">
        <f aca="false">IF(DN123&gt;0,"4"," ")</f>
        <v> </v>
      </c>
      <c r="DP123" s="10" t="str">
        <f aca="false">IF(DN123&gt;0,"PRE"," ")</f>
        <v> </v>
      </c>
      <c r="DQ123" s="12" t="n">
        <v>2</v>
      </c>
      <c r="DR123" s="12" t="n">
        <v>2</v>
      </c>
      <c r="DS123" s="12" t="str">
        <f aca="false">CONCATENATE(CO123,CU123,DA123,DG123,DM123)</f>
        <v>  MIOAST </v>
      </c>
      <c r="DT123" s="10" t="str">
        <f aca="false" t="array" ref="DT123">_xlfn.IFS(DS123="EME    ","0", DS123=" HIP   ","1", DS123="  MIO  ","2", DS123="   AST ","3", DS123="    PRE","4", DS123="EME   PRE","5", DS123=" HIP  PRE","6", DS123=" HIP AST ","7", DS123="  MIO PRE","8", DS123="  MIOAST ","9", DS123="   ASTPRE","10",DS123=" HIP ASTPRE","11", DS123="  MIOASTPRE","12", DS123="     ","0")</f>
        <v>9</v>
      </c>
      <c r="DU123" s="1" t="s">
        <v>154</v>
      </c>
      <c r="DV123" s="1" t="str">
        <f aca="false" t="array" ref="DV123">_xlfn.IFS(DU123="SI","2", DU123="NO","1")</f>
        <v>1</v>
      </c>
      <c r="DW123" s="10" t="n">
        <v>0</v>
      </c>
      <c r="DX123" s="11" t="str">
        <f aca="false">IF(DW123=0,"1","2")</f>
        <v>1</v>
      </c>
      <c r="DY123" s="11" t="str">
        <f aca="false" t="array" ref="DY123">_xlfn.IFS(DW123=0,"0", DW123=0.25, "1", DW123=0.5,"2", DW123=0.75,"3", DW123=1,"4",DW123=1.25,"5", DW123=1.5,"6", DW123=1.75,"7", DW123=2,"8")</f>
        <v>0</v>
      </c>
      <c r="DZ123" s="10" t="n">
        <v>0</v>
      </c>
      <c r="EA123" s="11" t="str">
        <f aca="false">IF(DZ123=0,"1","2")</f>
        <v>1</v>
      </c>
      <c r="EB123" s="11" t="str">
        <f aca="false" t="array" ref="EB123">_xlfn.IFS(DZ123=0,"0", DZ123=0.25, "1", DZ123=0.5,"2", DZ123=0.75,"3", DZ123=1,"4",DZ123=1.25,"5", DZ123=1.5,"6", DZ123=1.75,"7", DZ123=2,"8")</f>
        <v>0</v>
      </c>
      <c r="EC123" s="10" t="n">
        <v>-0.5</v>
      </c>
      <c r="ED123" s="10" t="str">
        <f aca="false">IF(EC123=0,"1","2")</f>
        <v>2</v>
      </c>
      <c r="EE123" s="11" t="str">
        <f aca="false" t="array" ref="EE123">_xlfn.IFS(EC123=0,"0", EC123=-0.25, "1", EC123=-0.5,"2", EC123=-0.75,"3", EC123=-1,"4",EC123=-1.25,"5", EC123=-1.5,"6", EC123=-1.75,"7", EC123=-2,"8", EC123=-2.25,"9",EC123=-2.5,"10", EC123=-2.75,"11", EC123=-3,"12", EC123=-3.25,"13", EC123=-3.5,"14", EC123=-3.75,"15",EC123=-4,"16")</f>
        <v>2</v>
      </c>
      <c r="EF123" s="10" t="n">
        <v>-0.5</v>
      </c>
      <c r="EG123" s="10" t="str">
        <f aca="false">IF(EF123=0,"1","2")</f>
        <v>2</v>
      </c>
      <c r="EH123" s="11" t="str">
        <f aca="false" t="array" ref="EH123">_xlfn.IFS(EF123=0,"0", EF123=-0.25, "1", EF123=-0.5,"2", EF123=-0.75,"3", EF123=-1,"4",EF123=-1.25,"5", EF123=-1.5,"6", EF123=-1.75,"7", EF123=-2,"8", EF123=-2.25,"9",EF123=-2.5,"10", EF123=-2.75,"11", EF123=-3,"12", EF123=-3.25,"13", EF123=-3.5,"14", EF123=-3.75,"15",EF123=-4,"16")</f>
        <v>2</v>
      </c>
      <c r="EI123" s="10" t="n">
        <v>0</v>
      </c>
      <c r="EJ123" s="11" t="str">
        <f aca="false">IF(EI123=0,"1","2")</f>
        <v>1</v>
      </c>
      <c r="EK123" s="11" t="str">
        <f aca="false" t="array" ref="EK123">_xlfn.IFS(EI123=0,"0", EI123=-0.25, "1", EI123=-0.5,"2", EI123=-0.75,"3", EI123=-1,"4",EI123=-1.25,"5", EI123=-1.5,"6", EI123=-1.75,"7", EI123=-2,"8", EI123=-2.25,"9", EI123=-2.25,"9",EI123=-2.5,"10", EI123=-2.75,"11", EI123=-3,"12", EI123=-3.25,"13", EI123=-3.5,"14", EI123=-3.75,"15",EI123=-4,"16", EI123=0.25, "17", EI123=0.5, "18")</f>
        <v>0</v>
      </c>
      <c r="EL123" s="10" t="n">
        <v>0</v>
      </c>
      <c r="EM123" s="11" t="str">
        <f aca="false">IF(EL123=0,"1","2")</f>
        <v>1</v>
      </c>
      <c r="EN123" s="11" t="str">
        <f aca="false" t="array" ref="EN123">_xlfn.IFS(EL123=0.25,"17",EL123=0.5,"18", EL123=0,"0", EL123=-0.25, "1", EL123=-0.5,"2", EL123=-0.75,"3", EL123=-1,"4",EL123=-1.25,"5", EL123=-1.5,"6", EL123=-1.75,"7", EL123=-2,"8",EL123= -2.25,"9",EL123=-2.5,"10",EL123= -2.75,"11",EL123= -3,"12",EL123= -3.25,"13",EL123= -3.5,"14",EL123= -3.75,"15",EL123=-4,"16")</f>
        <v>0</v>
      </c>
      <c r="EO123" s="10" t="n">
        <v>0</v>
      </c>
      <c r="EP123" s="11" t="str">
        <f aca="false">IF(EO123=0,"1","2")</f>
        <v>1</v>
      </c>
      <c r="EQ123" s="11" t="str">
        <f aca="false" t="array" ref="EQ123">_xlfn.IFS(EO123=0,"0", EO123=0.25, "1", EO123=0.5,"2", EO123=0.75,"3", EO123=1,"4",EO123=1.25,"5", EO123=1.5,"6", EO123=1.75,"7", EO123=2,"8", EO123=2.25,"9", EO123=2.25,"9",EO123=2.5,"10", EO123=2.75,"11", EO123=3,"12", EO123=3.25,"13", EO123=3.5,"14", EO123=3.75,"15",EO123=4,"16", EO123=-0.25, "17", bq=-0.5, "18")</f>
        <v>0</v>
      </c>
      <c r="ER123" s="10" t="n">
        <v>0</v>
      </c>
      <c r="ES123" s="11" t="str">
        <f aca="false">IF(ER123=0,"1","2")</f>
        <v>1</v>
      </c>
      <c r="ET123" s="11" t="str">
        <f aca="false" t="array" ref="ET123">_xlfn.IFS(ER123=0,"0", ER123=0.25, "1", ER123=0.5,"2", ER123=0.75,"3", ER123=1,"4",ER123=1.25,"5", ER123=1.5,"6", ER123=1.75,"7", ER123=2,"8", ER123=2.25,"9", ER123=2.25,"9",ER123=2.5,"10", ER123=2.75,"11", ER123=3,"12", ER123=3.25,"13", ER123=3.5,"14", ER123=3.75,"15",ER123=4,"16", ER123=-0.25, "17", bq=-0.5, "18")</f>
        <v>0</v>
      </c>
      <c r="EU123" s="13" t="n">
        <v>12</v>
      </c>
      <c r="EV123" s="14" t="str">
        <f aca="false">VLOOKUP(EU123,LEYENDA!$G$2:$H$8,2,TRUE())</f>
        <v>6-12</v>
      </c>
      <c r="EW123" s="14" t="str">
        <f aca="false" t="array" ref="EW123">_xlfn.IFS(EV123="0-5","1", EV123="6-12","2", EV123="13-18","3", EV123="19-24","4", EV123="25-36","5", EV123="37-48","6", EV123="49-60","7")</f>
        <v>2</v>
      </c>
    </row>
    <row r="124" customFormat="false" ht="13.5" hidden="false" customHeight="false" outlineLevel="0" collapsed="false">
      <c r="A124" s="1" t="n">
        <v>48</v>
      </c>
      <c r="B124" s="32" t="n">
        <v>11</v>
      </c>
      <c r="C124" s="33" t="n">
        <v>41902</v>
      </c>
      <c r="D124" s="6"/>
      <c r="E124" s="5" t="str">
        <f aca="false">VLOOKUP(A124,'286'!$A$3:$J$600,10,FALSE())</f>
        <v>VALENCIA GÓMEZ, ANDREA</v>
      </c>
      <c r="F124" s="4" t="str">
        <f aca="false">VLOOKUP(A124,'286'!$A$3:$I$1768,3,FALSE())</f>
        <v>VAGOAN</v>
      </c>
      <c r="G124" s="6" t="n">
        <f aca="false">VLOOKUP(A124,'286'!$A$3:$I$1768,4,FALSE())</f>
        <v>35490</v>
      </c>
      <c r="H124" s="7" t="n">
        <f aca="false">YEAR(C124)-YEAR(G124)</f>
        <v>17</v>
      </c>
      <c r="I124" s="1" t="str">
        <f aca="false">VLOOKUP(H124,LEYENDA!$C$2:$D$6,2,TRUE())</f>
        <v>13-24</v>
      </c>
      <c r="J124" s="5" t="str">
        <f aca="false">VLOOKUP(A124,'286'!$A$3:$I$1768,7,FALSE())</f>
        <v>M</v>
      </c>
      <c r="K124" s="8" t="str">
        <f aca="false">VLOOKUP(A124,'286'!$A$3:$I$1768,2,FALSE())</f>
        <v>OD</v>
      </c>
      <c r="L124" s="4" t="str">
        <f aca="false">VLOOKUP(A124,'286'!$A$3:$I$1768,8,FALSE())</f>
        <v>D</v>
      </c>
      <c r="M124" s="4" t="str">
        <f aca="false">VLOOKUP(A124,'286'!$A$3:$I$1768,9,FALSE())</f>
        <v>D</v>
      </c>
      <c r="N124" s="8" t="str">
        <f aca="false">IF(R124=O124, "MISMA","CONTRARIA")</f>
        <v>MISMA</v>
      </c>
      <c r="O124" s="8" t="str">
        <f aca="false" t="array" ref="O124">_xlfn.IFS(L124="D","1", L124="I","2")</f>
        <v>1</v>
      </c>
      <c r="P124" s="8" t="str">
        <f aca="false" t="array" ref="P124">_xlfn.IFS(K124="OD","1", K124="OI","2")</f>
        <v>1</v>
      </c>
      <c r="Q124" s="1" t="str">
        <f aca="false" t="array" ref="Q124">_xlfn.IFS(J124="M","1", J124="H","2")</f>
        <v>1</v>
      </c>
      <c r="R124" s="8" t="str">
        <f aca="false" t="array" ref="R124">_xlfn.IFS(M124="D","1", M124="I","2")</f>
        <v>1</v>
      </c>
      <c r="S124" s="1" t="str">
        <f aca="false" t="array" ref="S124">_xlfn.IFS(N124="CONTRARIA", "1",N124= "MISMA","2")</f>
        <v>2</v>
      </c>
      <c r="T124" s="1" t="str">
        <f aca="false" t="array" ref="T124">_xlfn.IFS(I124="0-12","1", I124="13-24","2", I124="25-40","3", I124="41-60","4", I124="61-100","5")</f>
        <v>2</v>
      </c>
      <c r="U124" s="9" t="n">
        <v>-6</v>
      </c>
      <c r="V124" s="1" t="str">
        <f aca="false">IF(U124="","",IF(AND(U124&gt;=-9,U124&lt;=-6.5),"-9 a -6,5",IF(AND(U124&gt;=-6,U124&lt;=-3.5),"-6 a -3,5",IF(AND(U124&gt;=-3,U124&lt;=-1),"-3 a -1",IF(U124=-0.5,"-0,5",IF(AND(U124&gt;=0,U124&lt;=2.5),"0 a 2,5",IF(AND(U124&gt;=3,U124&lt;=5.5),"3 a 5,5",IF(AND(U124&gt;=6,U124&lt;=8.5),"6 a 8,5",IF(AND(U124&gt;=9,U124&lt;=20),"9 a 20","Fuera de rango")))))))))</f>
        <v>-6 a -3,5</v>
      </c>
      <c r="W124" s="11" t="n">
        <f aca="false">IF(V124="","",IF(V124="-9 a -6,5",2,IF(V124="-6 a -3,5",3,IF(V124="-3 a -1",4,IF(V124="-0,5","NORMA",IF(V124="0 a 2,5",5,IF(V124="3 a 5,5",6,IF(V124="6 a 8,5",7,IF(V124="9 a 20",8,"Fuera de rango")))))))))</f>
        <v>3</v>
      </c>
      <c r="X124" s="9" t="n">
        <v>0</v>
      </c>
      <c r="Y124" s="10" t="str">
        <f aca="false">IF(X124="","",IF(AND(X124&gt;=0,X124&lt;=4),"0 a 4",IF(AND(X124&gt;=4.5,X124&lt;=8.5),"4,5 a 8,5",IF(X124=9,"9",IF(AND(X124&gt;=9.5,X124&lt;=13),"9,5 a 13",IF(AND(X124&gt;=13.5,X124&lt;=20),"13,5 a 20",IF(AND(X124&gt;=20.5,X124&lt;=35),"20,5 a 35","Fuera de rango")))))))</f>
        <v>0 a 4</v>
      </c>
      <c r="Z124" s="11" t="n">
        <f aca="false">IF(Y124="","",IF(Y124="0 a 4",1,IF(Y124="4,5 a 8,5",2,IF(Y124="9","NORMA",IF(Y124="9,5 a 13",3,IF(Y124="13,5 a 20",4,IF(Y124="20,5 a 35",5,"Fuera de rango")))))))</f>
        <v>1</v>
      </c>
      <c r="AA124" s="9" t="n">
        <v>8</v>
      </c>
      <c r="AB124" s="10" t="str">
        <f aca="false">IF(AA124="","",IF(AND(AA124&gt;=0,AA124&lt;=9),"0 a 9",IF(AND(AA124&gt;=9.5,AA124&lt;=18.5),"9,5 a 18,5",IF(AA124=19,"19",IF(AND(AA124&gt;=19.5,AA124&lt;=28),"19,5 a 28",IF(AND(AA124&gt;=28.5,AA124&lt;=40),"28,5 a 40","Fuera de rango"))))))</f>
        <v>0 a 9</v>
      </c>
      <c r="AC124" s="11" t="n">
        <f aca="false" t="array" ref="AC124">_xlfn.IFS(AB124="","",AB124="0 a 9",1,AB124="9,5 a 18,5",2,AB124="19","NORMA",AB124="19,5 a 28",3,AB124="28,5 a 40",4,TRUE(),"Fuera de rango")</f>
        <v>1</v>
      </c>
      <c r="AD124" s="9" t="n">
        <v>2</v>
      </c>
      <c r="AE124" s="10" t="str">
        <f aca="false">IF(AD124="","",IF(AND(AD124&gt;=-10,AD124&lt;=0),"De -10 a 0",IF(AND(AD124&gt;=0.5,AD124&lt;=9.5),"0,5 a 9,5",IF(AD124=10,"10",IF(AND(AD124&gt;=10.5,AD124&lt;=20),"10,5 a 20",IF(AND(AD124&gt;=20.5,AD124&lt;=40),"20,5 a 40","Fuera de rango"))))))</f>
        <v>0,5 a 9,5</v>
      </c>
      <c r="AF124" s="12" t="n">
        <f aca="false">IF(AD124="","",IF(AND(AD124&gt;=-10,AD124&lt;=0),1,IF(AND(AD124&gt;=0.5,AD124&lt;=9.5),2,IF(AD124=10,"NORMA",IF(AND(AD124&gt;=10.5,AD124&lt;=20),3,IF(AND(AD124&gt;=20.5,AD124&lt;=40),4,""))))))</f>
        <v>2</v>
      </c>
      <c r="AG124" s="9" t="n">
        <v>9</v>
      </c>
      <c r="AH124" s="11" t="str">
        <f aca="false">IF(AG124="","",IF(AND(AG124&gt;=0,AG124&lt;=4),"0 a 4",IF(AND(AG124&gt;=4.5,AG124&lt;=8.5),"4,5 a 8,5",IF(AG124=9,"9",IF(AND(AG124&gt;=9.5,AG124&lt;=13),"9,5 a 13",IF(AND(AG124&gt;=13.5,AG124&lt;=25),"13,5 a 25","Fuera de rango"))))))</f>
        <v>9</v>
      </c>
      <c r="AI124" s="11" t="str">
        <f aca="false">IF(AH124="","",IF(AH124="0 a 4",1,IF(AH124="4,5 a 8,5",2,IF(AH124="9","NORMA",IF(AH124="9,5 a 13",3,IF(AH124="13,5 a 25",4,""))))))</f>
        <v>NORMA</v>
      </c>
      <c r="AJ124" s="9" t="n">
        <v>5</v>
      </c>
      <c r="AK124" s="10" t="str">
        <f aca="false">IF(AJ124="","",IF(AND(AJ124&gt;=-15,AJ124&lt;=-10.5),"-15 a -10,5",IF(AND(AJ124&gt;=-10,AJ124&lt;=-4),"-10 a -4",IF(AND(AJ124&gt;=-4.5,AJ124&lt;=0),"-4,5 a 0",IF(AND(AJ124&gt;=0.5,AJ124&lt;=4.5),"0,5 a 4,5",IF(AJ124=5,"5",IF(AND(AJ124&gt;=5.5,AJ124&lt;=10),"5,5 a 10",IF(AND(AJ124&gt;=10.5,AJ124&lt;=20),"10,5 a 20","Fuera de rango"))))))))</f>
        <v>5</v>
      </c>
      <c r="AL124" s="11" t="str">
        <f aca="false">IF(AK124="","",IF(AK124="-15 a -10,5",1,IF(AK124="-10 a -4",2,IF(AK124="-4,5 a 0",3,IF(AK124="0,5 a 4,5",4,IF(AK124="5","NORMA",IF(AK124="5,5 a 10",5,IF(AK124="10,5 a 20",6,"Error"))))))))</f>
        <v>NORMA</v>
      </c>
      <c r="AM124" s="9" t="n">
        <v>2</v>
      </c>
      <c r="AN124" s="10" t="str">
        <f aca="false">IF(AM124="","",IF(AND(AM124&gt;=-7.5,AM124&lt;=-5.5),"-7,5 a -5,5",IF(AND(AM124&gt;=-5,AM124&lt;=-3),"-5 a -3",IF(AND(AM124&gt;=-2.5,AM124&lt;=-0.5),"-2,5 a -0,5",IF(AM124=0,"0,00",IF(AND(AM124&gt;=0.5,AM124&lt;=2.5),"0,5 a 2,5",IF(AND(AM124&gt;=3,AM124&lt;=5),"3 a 5",IF(AND(AM124&gt;=5.5,AM124&lt;=7.5),"5,5 a 7,5",IF(AND(AM124&gt;=8,AM124&lt;=10),"8 a 10","Fuera de rango")))))))))</f>
        <v>0,5 a 2,5</v>
      </c>
      <c r="AO124" s="11" t="n">
        <f aca="false">IF(AN124="","",IF(AN124="-7,5 a -5,5",1,IF(AN124="-5 a -3",2,IF(AN124="-2,5 a -0,5",3,IF(AN124="0,00","NORMA",IF(AN124="0,5 a 2,5",4,IF(AN124="3 a 5",5,IF(AN124="5,5 a 7,5",6,IF(AN124="8 a 10",7,"Error")))))))))</f>
        <v>4</v>
      </c>
      <c r="AP124" s="9" t="n">
        <v>-12</v>
      </c>
      <c r="AQ124" s="10" t="str">
        <f aca="false">IF(AP124="","",IF(AND(AP124&gt;=-20,AP124&lt;=-9.5),"-20 a -9,5",IF(AND(AP124&gt;=-9,AP124&lt;=-6.5),"-9 a -6,5",IF(AP124=-6,"-6",IF(AND(AP124&gt;=-5.5,AP124&lt;=-3),"-5,5 a -3",IF(AND(AP124&gt;=-2.5,AP124&lt;=0),"-2,5 a 0",IF(AND(AP124&gt;=0.5,AP124&lt;=3),"0,5 a 3",IF(AND(AP124&gt;=3.5,AP124&lt;=6),"3,5 a 6",IF(AND(AP124&gt;=6.5,AP124&lt;=9),"6,5 a 9",IF(AND(AP124&gt;=9.5,AP124&lt;=20),"9,5 a 20","Fuera de rango"))))))))))</f>
        <v>-20 a -9,5</v>
      </c>
      <c r="AR124" s="11" t="n">
        <f aca="false">IF(AQ124="","",IF(AQ124="-20 a -9,5",1,IF(AQ124="-9 a -6,5",2,IF(AQ124="-6","NORMA",IF(AQ124="-5,5 a -3",3,IF(AQ124="-2,5 a 0",4,IF(AQ124="0,5 a 3",5,IF(AQ124="3,5 a 6",6,IF(AQ124="6,5 a 9",7,IF(AQ124="9,5 a 20",8,""))))))))))</f>
        <v>1</v>
      </c>
      <c r="AS124" s="9" t="n">
        <v>6</v>
      </c>
      <c r="AT124" s="10" t="str">
        <f aca="false">IF(AS124="","",IF(AND(AS124&gt;=-16,AS124&lt;=-14),"-16 a -14",IF(AND(AS124&gt;=-13.5,AS124&lt;=-11.5),"-13,5 a -11,5",IF(AND(AS124&gt;=-11,AS124&lt;=-9),"-11 a -9",IF(AND(AS124&gt;=-8.5,AS124&lt;=-6.5),"-8,5 a -6,5",IF(AND(AS124&gt;=-6,AS124&lt;=-4),"-6 a -4",IF(AND(AS124&gt;=-3.5,AS124&lt;=-1.5),"-3,5 a -1,5",IF(AND(AS124&gt;=-1,AS124&lt;=1),"-1 a 1",IF(AND(AS124&gt;=1.5,AS124&lt;=3.5),"1,5 a 3,5",IF(AND(AS124&gt;=4,AS124&lt;=6),"4 a 6",IF(AND(AS124&gt;=6.5,AS124&lt;=8.5),"6,5 a 8,5",IF(AND(AS124&gt;=9,AS124&lt;=11),"9 a 11",IF(AND(AS124&gt;=11.5,AS124&lt;=13.5),"11,5 a 13,5",IF(AND(AS124&gt;=14,AS124&lt;=16),"14 a 16",IF(AND(AS124&gt;=16.5,AS124&lt;=18.5),"16,5 a 18,5",IF(AND(AS124&gt;=19,AS124&lt;=21),"19 a 21","Fuera de rango"))))))))))))))))</f>
        <v>4 a 6</v>
      </c>
      <c r="AU124" s="11" t="str">
        <f aca="false" t="array" ref="AU124">IF(AT124="","",_xlfn.IFS(AT124="-16 a -14",1,AT124="-13,5 a -11,5",2,AT124="-11 a -9",3,AT124="-8,5 a -6,5",4,AT124="-6 a -4",5,AT124="-3,5 a -1,5",6,AT124="-1 a 1",7,AT124="1,5 a 3,5",8,AT124="4 a 6","NORMA",AT124="6,5 a 8,5",9,AT124="9 a 11",10,AT124="11,5 a 13,5",11,AT124="14 a 16",12,AT124="16,5 a 18,5",13,AT124="19 a 21",14,TRUE(),""))</f>
        <v>NORMA</v>
      </c>
      <c r="AV124" s="9" t="n">
        <v>2</v>
      </c>
      <c r="AW124" s="10" t="str">
        <f aca="false">IF(AV124="","",IF(AND(AV124&gt;=-1,AV124&lt;=-0.5),"-1 a -0,5",IF(AND(AV124&gt;-0.5,AV124&lt;=0),"De -0,5 a 0",IF(AND(AV124&gt;=0.25,AV124&lt;=0.75),"0,25 a 0,75",IF(AND(AV124&gt;=1,AV124&lt;=1.5),"1 a 1,5",IF(AND(AV124&gt;=1.75,AV124&lt;=2.25),"1,75 a 2,25",IF(AND(AV124&gt;=2.5,AV124&lt;=3),"2,5 a 3",IF(AND(AV124&gt;=3.25,AV124&lt;=3.75),"3,25 a 3,75","Fuera de rango"))))))))</f>
        <v>1,75 a 2,25</v>
      </c>
      <c r="AX124" s="11" t="n">
        <f aca="false">IF(AW124="","",IF(OR(AW124="-1 a -0,5",AW124="-1 a -0.5"),1,IF(OR(AW124="De -0,5 a 0",AW124="-0,5 a 0",AW124="De -0.5 a 0"),2,IF(OR(AW124="0,25 a 0,75",AW124="0.25 a 0.75"),"NORMA",IF(OR(AW124="1 a 1,5",AW124="1 a 1.5"),3,IF(OR(AW124="1,75 a 2,25",AW124="1.75 a 2.25"),4,IF(OR(AW124="2,5 a 3",AW124="2.5 a 3"),5,IF(OR(AW124="3,25 a 3,75",AW124="3.25 a 3.75"),6,""))))))))</f>
        <v>4</v>
      </c>
      <c r="AY124" s="9" t="n">
        <v>-15</v>
      </c>
      <c r="AZ124" s="10" t="str">
        <f aca="false">IF(AY124="","",IF(AND(AY124&gt;=-20,AY124&lt;=-9.5),"-20 a -9,5",IF(AND(AY124&gt;=-9,AY124&lt;=-6.5),"-9 a -6,5",IF(AY124=-6,"-6",IF(AND(AY124&gt;=-5.5,AY124&lt;=-3),"-5,5 a -3",IF(AND(AY124&gt;=-2.5,AY124&lt;=0),"-2,5 a 0",IF(AND(AY124&gt;=0.5,AY124&lt;=3),"0,5 a 3",IF(AND(AY124&gt;=3.5,AY124&lt;=6),"3,5 a 6","Fuera de rango"))))))))</f>
        <v>-20 a -9,5</v>
      </c>
      <c r="BA124" s="11" t="n">
        <f aca="false">IF(AZ124="","",IF(AZ124="-20 a -9,5",1,IF(AZ124="-9 a -6,5",2,IF(AZ124="-6","NORMA",IF(AZ124="-5,5 a -3",3,IF(AZ124="-2,5 a 0",4,IF(AZ124="0,5 a 3",5,IF(AZ124="3,5 a 6",6,""))))))))</f>
        <v>1</v>
      </c>
      <c r="BB124" s="9" t="n">
        <v>0</v>
      </c>
      <c r="BC124" s="10" t="str">
        <f aca="false" t="array" ref="BC124">IF(BB124="","",_xlfn.IFS(AND(BB124&gt;=0,BB124&lt;=2),"0 a 2",AND(BB124&gt;=2.5,BB124&lt;=4.5),"2,5 a 4,5",AND(BB124&gt;=5,BB124&lt;=7),"5 a 7",AND(BB124&gt;=7.5,BB124&lt;=9.5),"7,5 a 9,5",AND(BB124&gt;=10,BB124&lt;=12),"10 a 12",AND(BB124&gt;=12.5,BB124&lt;=14.5),"12,5 a 14,5",BB124=15,"15",AND(BB124&gt;=15.5,BB124&lt;=17.5),"15,5 a 17,5",AND(BB124&gt;=18,BB124&lt;=20),"18 a 20",AND(BB124&gt;=20.5,BB124&lt;=22.5),"20,5 a 22,5",AND(BB124&gt;=23,BB124&lt;=25),"23 a 25",TRUE(),"Fuera de rango"))</f>
        <v>0 a 2</v>
      </c>
      <c r="BD124" s="11" t="n">
        <f aca="false" t="array" ref="BD124">IF(BC124="","",_xlfn.IFS(BC124="0 a 2",1,BC124="2,5 a 4,5",2,BC124="5 a 7",3,BC124="7,5 a 9,5",4,BC124="10 a 12",5,BC124="12,5 a 14,5",6,BC124="15","NORMA",BC124="15,5 a 17,5",7,BC124="18 a 20",8,BC124="20,5 a 22,5",9,BC124="23 a 25",10,TRUE(),"Fuera de rango"))</f>
        <v>1</v>
      </c>
      <c r="BE124" s="9" t="n">
        <v>18</v>
      </c>
      <c r="BF124" s="10" t="str">
        <f aca="false">IF(BE124="","",IF(AND(BE124&gt;=-20,BE124&lt;=-10),"-20 a -10",IF(AND(BE124&gt;=-9.5,BE124&lt;=0.5),"-9,5 a 0,5",IF(AND(BE124&gt;=1,BE124&lt;=11),"1 a 11",IF(AND(BE124&gt;=11.5,BE124&lt;=20.5),"11,5 a 20,5",IF(BE124=21,"21",IF(AND(BE124&gt;=21.5,BE124&lt;=31.5),"21,5 a 31,5",IF(AND(BE124&gt;=32,BE124&lt;=42),"32 a 42","Fuera de rango"))))))))</f>
        <v>11,5 a 20,5</v>
      </c>
      <c r="BG124" s="11" t="n">
        <f aca="false">IF(BF124="","",IF(BF124="-20 a -10",1,IF(BF124="-9,5 a 0,5",2,IF(BF124="1 a 11",3,IF(BF124="11,5 a 20,5",4,IF(BF124="21","NORMA",IF(BF124="21,5 a 31,5",5,IF(BF124="32 a 42",6,""))))))))</f>
        <v>4</v>
      </c>
      <c r="BH124" s="9" t="n">
        <v>5</v>
      </c>
      <c r="BI124" s="10" t="str">
        <f aca="false">IF(BH124="","",IF(AND(BH124&gt;=-20,BH124&lt;=-15),"-20 a -15",IF(AND(BH124&gt;=-14.5,BH124&lt;=-9.5),"-14,5 a -9,5",IF(AND(BH124&gt;=-9,BH124&lt;=-4),"-9 a -4",IF(AND(BH124&gt;=-3.5,BH124&lt;=2.5),"-3,5 a 2,5",IF(AND(BH124&gt;=3,BH124&lt;=8),"3 a 8",IF(AND(BH124&gt;=8.5,BH124&lt;=14.5),"8,5 a 14,5",IF(BH124=15,"15",IF(AND(BH124&gt;=15.5,BH124&lt;=20.5),"15,5 a 20,5",IF(AND(BH124&gt;=21,BH124&lt;=26),"21 a 26","Fuera de rango"))))))))))</f>
        <v>3 a 8</v>
      </c>
      <c r="BJ124" s="11" t="n">
        <f aca="false">IF(BI124="","",IF(BI124="-20 a -15",1,IF(BI124="-14,5 a -9,5",2,IF(BI124="-9 a -4",3,IF(BI124="-3,5 a 2,5",4,IF(BI124="3 a 8",5,IF(BI124="8,5 a 14,5",6,IF(BI124="15","NORMA",IF(BI124="15,5 a 20,5",7,IF(BI124="21 a 26",8,IF(BI124="26,5 a 31,5",9,"")))))))))))</f>
        <v>5</v>
      </c>
      <c r="BK124" s="9" t="n">
        <v>20</v>
      </c>
      <c r="BL124" s="10" t="str">
        <f aca="false">IF(BK124="","",IF(AND(BK124&gt;=0,BK124&lt;=2),"0 - 2",IF(AND(BK124&gt;=2.5,BK124&lt;=4.5),"2,5 - 4,5",IF(AND(BK124&gt;=5,BK124&lt;=7),"5 - 7",IF(AND(BK124&gt;=7.5,BK124&lt;=9.5),"7,5 - 9,5",IF(AND(BK124&gt;=10,BK124&lt;=12),"10 - 12",IF(AND(BK124&gt;=12.5,BK124&lt;=13.5),"12,5 - 13,5",IF(BK124=14,"14",IF(AND(BK124&gt;=14.5,BK124&lt;=16.5),"14,5 - 16,5",IF(AND(BK124&gt;=17,BK124&lt;=19),"17 - 19",IF(AND(BK124&gt;=19.5,BK124&lt;=21.5),"19,5 - 21,5",IF(AND(BK124&gt;=22,BK124&lt;=24),"22 - 24",IF(AND(BK124&gt;=24.5,BK124&lt;=26.5),"24,5 - 26,5",IF(AND(BK124&gt;=27,BK124&lt;=29),"27 - 29",IF(AND(BK124&gt;=29.5,BK124&lt;=30),"29,5 - 30","Fuera de rango")))))))))))))))</f>
        <v>19,5 - 21,5</v>
      </c>
      <c r="BM124" s="11" t="n">
        <f aca="false">IF(BL124="","",IF(BL124="0 - 2",1,IF(BL124="2,5 - 4,5",2,IF(BL124="5 - 7",3,IF(BL124="7,5 - 9,5",4,IF(BL124="10 - 12",5,IF(BL124="12,5 - 13,5",6,IF(BL124="14","NORMA",IF(BL124="14,5 - 16,5",7,IF(BL124="17 - 19",8,IF(BL124="19,5 - 21,5",9,IF(BL124="22 - 24",10,IF(BL124="24,5 - 26,5",11,IF(BL124="27 - 29",12,IF(BL124="29,5 - 30",13,"")))))))))))))))</f>
        <v>9</v>
      </c>
      <c r="BN124" s="9" t="n">
        <v>26</v>
      </c>
      <c r="BO124" s="10" t="str">
        <f aca="false">IF(BN124="","",IF(AND(BN124&gt;=-20,BN124&lt;=-10),"-20 a -10",IF(AND(BN124&gt;=-9.5,BN124&lt;=0.5),"-9,5 a 0,5",IF(AND(BN124&gt;=1,BN124&lt;=11),"1 a 11",IF(AND(BN124&gt;=11.5,BN124&lt;=21.5),"11,5 a 21,5",IF(BN124=22,"22",IF(AND(BN124&gt;=22.5,BN124&lt;=32.5),"22,5 a 32,5",IF(AND(BN124&gt;=33,BN124&lt;=43),"33 a 43","Fuera de rango"))))))))</f>
        <v>22,5 a 32,5</v>
      </c>
      <c r="BP124" s="11" t="n">
        <f aca="false">IF(BO124="","",IF(BO124="-20 a -10",1,IF(BO124="-9,5 a 0,5",2,IF(BO124="1 a 11",3,IF(BO124="11,5 a 21,5",4,IF(BO124="22","NORMA",IF(BO124="22,5 a 32,5",5,IF(BO124="33 a 43",6,""))))))))</f>
        <v>5</v>
      </c>
      <c r="BQ124" s="9" t="n">
        <v>18</v>
      </c>
      <c r="BR124" s="10" t="str">
        <f aca="false">IF(BQ124="","",IF(AND(BQ124&gt;=-20,BQ124&lt;=-15),"-20 a -15",IF(AND(BQ124&gt;=-14.5,BQ124&lt;=-9.5),"-14,5 a -9,5",IF(AND(BQ124&gt;=-9,BQ124&lt;=-4),"-9 a -4",IF(AND(BQ124&gt;=-3.5,BQ124&lt;=2.5),"-3,5 a 2,5",IF(AND(BQ124&gt;=3,BQ124&lt;=8),"3 a 8",IF(AND(BQ124&gt;=8.5,BQ124&lt;=13.5),"8,5 a 13,5",IF(AND(BQ124&gt;=14,BQ124&lt;=17.5),"14 a 17,5",IF(BQ124=18,"18",IF(AND(BQ124&gt;=18.5,BQ124&lt;=23.5),"18,5 a 23,5",IF(AND(BQ124&gt;=24,BQ124&lt;=29),"24 a 29",IF(AND(BQ124&gt;=29.5,BQ124&lt;=34.5),"29,5 a 34,5",IF(AND(BQ124&gt;=35,BQ124&lt;=40),"35 a 40","Fuera de rango")))))))))))))</f>
        <v>18</v>
      </c>
      <c r="BS124" s="11" t="str">
        <f aca="false">IF(BR124="","",IF(BR124="-20 a -15",1,IF(BR124="-14,5 a -9,5",2,IF(BR124="-9 a -4",3,IF(BR124="-3,5 a 2,5",4,IF(BR124="3 a 8",5,IF(BR124="8,5 a 13,5",6,IF(BR124="14 a 17,5",7,IF(BR124="18","NORMA",IF(BR124="18,5 a 23,5",8,IF(BR124="24 a 29",9,IF(BR124="29,5 a 34,5",10,IF(BR124="35 a 40",11,"")))))))))))))</f>
        <v>NORMA</v>
      </c>
      <c r="BT124" s="9" t="n">
        <v>2</v>
      </c>
      <c r="BU124" s="10" t="str">
        <f aca="false">IF(BT124="","",IF(AND(BT124&gt;=-20,BT124&lt;=-18),"-20 a -18",IF(AND(BT124&gt;=-17.5,BT124&lt;=-15.5),"-17,5 a -15,5",IF(AND(BT124&gt;=-15,BT124&lt;=-13),"-15 a -13",IF(AND(BT124&gt;=-12.5,BT124&lt;=-10.5),"-12,5 a -10,5",IF(AND(BT124&gt;=-10,BT124&lt;=-8),"-10 a -8",IF(AND(BT124&gt;=-7.5,BT124&lt;=-5.5),"-7,5 a -5,5",IF(AND(BT124&gt;=-5,BT124&lt;=-3),"-5 a -3",IF(AND(BT124&gt;=-2.5,BT124&lt;=-0.5),"-2,5 a -0,5",IF(BT124=0,"0",IF(AND(BT124&gt;=0.5,BT124&lt;=2.5),"0,5 a 2,5",IF(AND(BT124&gt;=3,BT124&lt;=5),"3 a 5",IF(AND(BT124&gt;=5.5,BT124&lt;=7.5),"5,5 a 7,5",IF(AND(BT124&gt;=8,BT124&lt;=10),"8 a 10",IF(AND(BT124&gt;=10.5,BT124&lt;=12.5),"10,5 a 12,5",IF(AND(BT124&gt;=13,BT124&lt;=15),"13 a 15",IF(AND(BT124&gt;=15.5,BT124&lt;=17.5),"15,5 a 17,5",IF(AND(BT124&gt;=18,BT124&lt;=20),"18 a 20","Fuera de rango"))))))))))))))))))</f>
        <v>0,5 a 2,5</v>
      </c>
      <c r="BV124" s="11" t="n">
        <f aca="false">IF(BT124="","",IF(BT124=0,"NORMA",IF(AND(BT124&gt;=-20,BT124&lt;=-18),2,IF(AND(BT124&gt;=-17.5,BT124&lt;=-15.5),2,IF(AND(BT124&gt;=-15,BT124&lt;=-13),3,IF(AND(BT124&gt;=-12.5,BT124&lt;=-10.5),4,IF(AND(BT124&gt;=-10,BT124&lt;=-8),5,IF(AND(BT124&gt;=-7.5,BT124&lt;=-5.5),6,IF(AND(BT124&gt;=-5,BT124&lt;=-3),7,IF(AND(BT124&gt;=-2.5,BT124&lt;=-0.5),8,IF(AND(BT124&gt;=0.5,BT124&lt;=2.5),9,IF(AND(BT124&gt;=3,BT124&lt;=5),10,IF(AND(BT124&gt;=5.5,BT124&lt;=7.5),11,IF(AND(BT124&gt;=8,BT124&lt;=10),12,IF(AND(BT124&gt;=10.5,BT124&lt;=12.5),13,IF(AND(BT124&gt;=13,BT124&lt;=15),14,IF(AND(BT124&gt;=15.5,BT124&lt;=17.5),15,IF(AND(BT124&gt;=18,BT124&lt;=20),16,"Fuera de rango"))))))))))))))))))</f>
        <v>9</v>
      </c>
      <c r="BW124" s="9" t="n">
        <v>-14.5</v>
      </c>
      <c r="BX124" s="10" t="n">
        <f aca="false">18.5- (0.3*H124)</f>
        <v>13.4</v>
      </c>
      <c r="BY124" s="10" t="n">
        <f aca="false">(BW124)-(BX124)</f>
        <v>-27.9</v>
      </c>
      <c r="BZ124" s="10" t="str">
        <f aca="false">IF(BY124="","",IF(BY124&lt;-27.5,"De -30 a -28",IF(BY124&lt;-25,"De -27,5 a -25,5",IF(BY124&lt;-22.5,"De -25 a -23",IF(BY124&lt;-20,"De -22,5 a -20,5",IF(BY124&lt;-17.5,"De -20 a -18",IF(BY124&lt;-15,"De -17,5 a -15,5",IF(BY124&lt;-12.5,"De -15 a -13",IF(BY124&lt;-10,"De -12,5 a -10,5",IF(BY124&lt;-7.5,"De -10 a -8",IF(BY124&lt;-5,"De -7,5 a -5,5",IF(BY124&lt;-2.5,"De -5 a -3",IF(BY124&lt;0,"De -2,5 a -0,5",IF(BY124&lt;2.5,"De 0 a 2",IF(BY124&lt;5,"De 2,5 a 4,5",IF(BY124&lt;7.5,"De 5 a 7",IF(BY124&lt;10,"De 7,5 a 9,5",IF(BY124&lt;12.5,"De 10 a 12",IF(BY124&lt;15,"De 12,5 a 14,5",IF(BY124&lt;17.5,"De 15 a 17",IF(BY124&lt;20,"De 17,5 a 19,5",IF(BY124&lt;22.5,"De 20 a 22",IF(BY124&lt;25,"De 22,5 a 24,5",IF(BY124&lt;27.5,"De 25 a 27","De 27,5 a 30"))))))))))))))))))))))))</f>
        <v>De -30 a -28</v>
      </c>
      <c r="CA124" s="12" t="n">
        <f aca="false">IF(BY124="","",IF(BY124&lt;=-28,1,IF(BY124&lt;=-25.5,2,IF(BY124&lt;=-23,3,IF(BY124&lt;=-20.5,4,IF(BY124&lt;=-18,5,IF(BY124&lt;=-15.5,6,IF(BY124&lt;=-13,7,IF(BY124&lt;=-10.5,8,IF(BY124&lt;=-8,9,IF(BY124&lt;=-5.5,10,IF(BY124&lt;=-3,11,IF(BY124&lt;=-0.5,12,IF(BY124&lt;=2,13,IF(BY124&lt;=4.5,14,IF(BY124&lt;=7,15,IF(BY124&lt;=9.5,16,IF(BY124&lt;=12,17,IF(BY124&lt;=14.5,18,IF(BY124&lt;=17,19,IF(BY124&lt;=19.5,20,IF(BY124&lt;=22,21,IF(BY124&lt;=24.5,22,IF(BY124&lt;=27,23,IF(BY124&lt;=30,24,"Fuera de rango")))))))))))))))))))))))))</f>
        <v>2</v>
      </c>
      <c r="CB124" s="9" t="n">
        <v>-11.5</v>
      </c>
      <c r="CC124" s="10" t="n">
        <f aca="false">18.5- (0.3*H124)</f>
        <v>13.4</v>
      </c>
      <c r="CD124" s="10" t="n">
        <f aca="false">(CB124)-(CC124)</f>
        <v>-24.9</v>
      </c>
      <c r="CE124" s="10" t="str">
        <f aca="false">IF(CD124="","",IF(CD124&lt;-27.5,"De -30 a -28",IF(CD124&lt;-25,"De -27,5 a -25,5",IF(CD124&lt;-22.5,"De -25 a -23",IF(CD124&lt;-20,"De -22,5 a -20,5",IF(CD124&lt;-17.5,"De -20 a -18",IF(CD124&lt;-15,"De -17,5 a -15,5",IF(CD124&lt;-12.5,"De -15 a -13",IF(CD124&lt;-10,"De -12,5 a -10,5",IF(CD124&lt;-7.5,"De -10 a -8",IF(CD124&lt;-5,"De -7,5 a -5,5",IF(CD124&lt;-2.5,"De -5 a -3",IF(CD124&lt;0,"De -2,5 a -0,5",IF(CD124&lt;=2,"De 0 a 2",IF(CD124&lt;=4.5,"De 2,5 a 4,5",IF(CD124&lt;=7,"De 5 a 7",IF(CD124&lt;=9.5,"De 7,5 a 9,5",IF(CD124&lt;=12,"De 10 a 12",IF(CD124&lt;=14.5,"De 12,5 a 14,5",IF(CD124&lt;=17,"De 15 a 17",IF(CD124&lt;=19.5,"De 17,5 a 19,5",IF(CD124&lt;=22,"De 20 a 22",IF(CD124&lt;=24.5,"De 22,5 a 24,5",IF(CD124&lt;=27,"De 25 a 27","De 27,5 a 30"))))))))))))))))))))))))</f>
        <v>De -25 a -23</v>
      </c>
      <c r="CF124" s="12" t="n">
        <f aca="false">IF(CD124="","",IF(CD124&lt;-27.5,1,IF(CD124&lt;-25,2,IF(CD124&lt;-22.5,3,IF(CD124&lt;-20,4,IF(CD124&lt;-17.5,5,IF(CD124&lt;-15,6,IF(CD124&lt;-12.5,7,IF(CD124&lt;-10,8,IF(CD124&lt;-7.5,9,IF(CD124&lt;-5,10,IF(CD124&lt;-2.5,11,IF(CD124&lt;0,12,IF(CD124&lt;2.5,13,IF(CD124&lt;5,14,IF(CD124&lt;7.5,15,IF(CD124&lt;10,16,IF(CD124&lt;12.5,17,IF(CD124&lt;15,18,IF(CD124&lt;17.5,19,IF(CD124&lt;20,20,IF(CD124&lt;22.5,21,IF(CD124&lt;25,22,IF(CD124&lt;27.5,23,24))))))))))))))))))))))))</f>
        <v>3</v>
      </c>
      <c r="CG124" s="9" t="n">
        <v>-6.5</v>
      </c>
      <c r="CH124" s="10" t="str">
        <f aca="false">IF(CG124="","",IF(AND(CG124&gt;=-10,CG124&lt;=-9.5),"-10 a -9,5",IF(AND(CG124&gt;-9.5,CG124&lt;=-8.5),"-9 a -8,5",IF(AND(CG124&gt;-8.5,CG124&lt;=-7.5),"-8 a -7,5",IF(AND(CG124&gt;-7.5,CG124&lt;=-6.5),"-7 a -6,5",IF(AND(CG124&gt;-6.5,CG124&lt;=-5.5),"-6 a -5,5",IF(AND(CG124&gt;-5.5,CG124&lt;=-4.5),"-5 a -4,5",IF(AND(CG124&gt;-4.5,CG124&lt;=-3.5),"-4 a -3,5",IF(AND(CG124&gt;-3.5,CG124&lt;=-2.5),"-3 a -2,5",IF(CG124=-2.25,"-2,25",IF(AND(CG124&gt;-2.5,CG124&lt;=-1.5),"-2 a -1,5",IF(AND(CG124&gt;-1.5,CG124&lt;=-0.5),"-1 a -0,5",IF(AND(CG124&gt;-0.5,CG124&lt;=0.5),"0 a 0,5",IF(AND(CG124&gt;0.5,CG124&lt;=1.5),"1 a 1,5",IF(AND(CG124&gt;1.5,CG124&lt;=2.5),"2 a 2,5",IF(AND(CG124&gt;2.5,CG124&lt;=3.5),"3 a 3,5",IF(AND(CG124&gt;3.5,CG124&lt;=4.5),"4 a 4,5",IF(AND(CG124&gt;4.5,CG124&lt;=5.5),"5 a 5,5",IF(AND(CG124&gt;5.5,CG124&lt;=6.5),"6 a 6,5",IF(AND(CG124&gt;6.5,CG124&lt;=7.5),"7 a 7,5",IF(AND(CG124&gt;7.5,CG124&lt;=8.5),"8 a 8,5",IF(AND(CG124&gt;8.5,CG124&lt;=9.5),"9 a 9,5",IF(CG124&gt;=10,"10","Fuera de rango")))))))))))))))))))))))</f>
        <v>-7 a -6,5</v>
      </c>
      <c r="CI124" s="11" t="n">
        <f aca="false">IF(CG124="","",IF(CG124=-2.25,"NORMA",IF(CG124&lt;=-9.5,1,IF(CG124&lt;=-8.5,2,IF(CG124&lt;=-7.5,3,IF(CG124&lt;=-6.5,4,IF(CG124&lt;=-5.5,5,IF(CG124&lt;=-4.5,6,IF(CG124&lt;=-3.5,7,IF(CG124&lt;=-2.5,8,IF(CG124&lt;=-1.5,9,IF(CG124&lt;=-0.5,10,IF(CG124&lt;=0.5,11,IF(CG124&lt;=1.5,12,IF(CG124&lt;=2.5,13,IF(CG124&lt;=3.5,14,IF(CG124&lt;=4.5,15,IF(CG124&lt;=5.5,16,IF(CG124&lt;=6.5,17,IF(CG124&lt;=7.5,18,IF(CG124&lt;=8.5,19,IF(CG124&lt;=9.5,20,IF(CG124=10,21,"Fuera de rango")))))))))))))))))))))))</f>
        <v>4</v>
      </c>
      <c r="CJ124" s="9" t="n">
        <v>4</v>
      </c>
      <c r="CK124" s="10" t="str">
        <f aca="false">IF(CJ124="","",IF(AND(CJ124&gt;=-6,CJ124&lt;=-5.5),"-6 a -5,5",IF(AND(CJ124&gt;-5.5,CJ124&lt;=-4.5),"-5 a -4,5",IF(AND(CJ124&gt;-4.5,CJ124&lt;=-3.5),"-4 a -3,5",IF(AND(CJ124&gt;-3.5,CJ124&lt;=-2.5),"-3 a -2,5",IF(AND(CJ124&gt;-2.5,CJ124&lt;=-1.5),"-2 a -1,5",IF(AND(CJ124&gt;-1.5,CJ124&lt;=-0.5),"-1 a -0,5",IF(AND(CJ124&gt;-0.5,CJ124&lt;=0.5),"0 a 0,5",IF(AND(CJ124&gt;0.5,CJ124&lt;=1.5),"1 a 1,5",IF(AND(CJ124&gt;1.5,CJ124&lt;2.5),"2",IF(AND(CJ124&gt;=2.5,CJ124&lt;=3),"2,5 a 3",IF(AND(CJ124&gt;3,CJ124&lt;=4),"3,5 a 4",IF(AND(CJ124&gt;4,CJ124&lt;=5),"4,5 a 5",IF(AND(CJ124&gt;5,CJ124&lt;=6),"5,5 a 6",IF(AND(CJ124&gt;6,CJ124&lt;=7),"6,5 a 7",IF(AND(CJ124&gt;7,CJ124&lt;=8),"7,5 a 8",IF(AND(CJ124&gt;8,CJ124&lt;=9.5),"8,5 a 9,5",IF(CJ124=10,"10","Fuera de rango"))))))))))))))))))</f>
        <v>3,5 a 4</v>
      </c>
      <c r="CL124" s="11" t="n">
        <f aca="false">IF(CK124="","",IF(OR(CK124="-6 a -5,5",CK124="-6 - -5,5"),1,IF(OR(CK124="-5 a -4,5",CK124="-5 - -4,5"),2,IF(OR(CK124="-4 a -3,5",CK124="-4 - -3,5"),3,IF(OR(CK124="-3 a -2,5",CK124="-3 - -2,5"),4,IF(OR(CK124="-2 a -1,5",CK124="-2 - -1,5"),5,IF(OR(CK124="-1 a -0,5",CK124="-1 - -0,5"),6,IF(OR(CK124="0 a 0,5",CK124="0 - 0,5"),7,IF(OR(CK124="1 a 1,5",CK124="1 - 1,5"),8,IF(CK124="2","NORMA",IF(OR(CK124="2,5 a 3",CK124="2,5 - 3"),9,IF(OR(CK124="3,5 a 4",CK124="3,5 - 4"),10,IF(OR(CK124="4,5 a 5",CK124="4,5 - 5"),11,IF(OR(CK124="5,5 a 6",CK124="5,5 - 6"),12,IF(OR(CK124="6,5 a 7",CK124="6,5 - 7"),13,IF(OR(CK124="7,5 a 8",CK124="7,5 - 8"),14,IF(OR(CK124="8,5 a 9",CK124="8,5 - 9,5",CK124="9 a 9,5"),15,IF(CK124="10",15,IF(OR(CK124="0,5 a 1",CK124="0,5 - 1"),7,"Fuera de rango")))))))))))))))))))</f>
        <v>10</v>
      </c>
      <c r="CM124" s="10" t="n">
        <v>0</v>
      </c>
      <c r="CN124" s="10" t="str">
        <f aca="false">IF(CM124=0,"0", " ")</f>
        <v>0</v>
      </c>
      <c r="CO124" s="10" t="str">
        <f aca="false">IF(CM124&gt;0,"EME"," ")</f>
        <v> </v>
      </c>
      <c r="CP124" s="10" t="n">
        <v>0</v>
      </c>
      <c r="CQ124" s="10" t="str">
        <f aca="false">IF(CP124&gt;0,"0", " ")</f>
        <v> </v>
      </c>
      <c r="CR124" s="10" t="str">
        <f aca="false">IF(CP124&gt;0,"EME"," ")</f>
        <v> </v>
      </c>
      <c r="CS124" s="9" t="n">
        <v>0</v>
      </c>
      <c r="CT124" s="10" t="str">
        <f aca="false">IF(CS124&gt;0,"1", " ")</f>
        <v> </v>
      </c>
      <c r="CU124" s="10" t="str">
        <f aca="false">IF(CS124&gt;0,"HIP"," ")</f>
        <v> </v>
      </c>
      <c r="CV124" s="9" t="n">
        <v>0</v>
      </c>
      <c r="CW124" s="10" t="str">
        <f aca="false">IF(CV124&gt;0,"1", " ")</f>
        <v> </v>
      </c>
      <c r="CX124" s="10" t="str">
        <f aca="false">IF(CV124&gt;0,"HIP"," ")</f>
        <v> </v>
      </c>
      <c r="CY124" s="9" t="n">
        <v>-6</v>
      </c>
      <c r="CZ124" s="11" t="str">
        <f aca="false">IF(CY124&lt;0,"2"," ")</f>
        <v>2</v>
      </c>
      <c r="DA124" s="11" t="str">
        <f aca="false">IF(CY124&lt;0,"MIO"," ")</f>
        <v>MIO</v>
      </c>
      <c r="DB124" s="9" t="n">
        <v>-7.5</v>
      </c>
      <c r="DC124" s="11" t="str">
        <f aca="false">IF(DB124&lt;0,"2"," ")</f>
        <v>2</v>
      </c>
      <c r="DD124" s="11" t="str">
        <f aca="false">IF(DB124&lt;0,"MIO"," ")</f>
        <v>MIO</v>
      </c>
      <c r="DE124" s="9" t="n">
        <v>-0.75</v>
      </c>
      <c r="DF124" s="11" t="str">
        <f aca="false">IF(DE124&lt;0,"3"," ")</f>
        <v>3</v>
      </c>
      <c r="DG124" s="11" t="str">
        <f aca="false">IF(DE124&lt;0,"AST"," ")</f>
        <v>AST</v>
      </c>
      <c r="DH124" s="9" t="n">
        <v>-1.5</v>
      </c>
      <c r="DI124" s="11" t="str">
        <f aca="false">IF(DH124&lt;0,"3"," ")</f>
        <v>3</v>
      </c>
      <c r="DJ124" s="11" t="str">
        <f aca="false">IF(DH124&lt;0,"AST"," ")</f>
        <v>AST</v>
      </c>
      <c r="DK124" s="9" t="n">
        <v>0</v>
      </c>
      <c r="DL124" s="10" t="str">
        <f aca="false">IF(DK124&gt;0,"4"," ")</f>
        <v> </v>
      </c>
      <c r="DM124" s="10" t="str">
        <f aca="false">IF(DK124&gt;0,"PRE"," ")</f>
        <v> </v>
      </c>
      <c r="DN124" s="9" t="n">
        <v>0</v>
      </c>
      <c r="DO124" s="10" t="str">
        <f aca="false">IF(DN124&gt;0,"4"," ")</f>
        <v> </v>
      </c>
      <c r="DP124" s="10" t="str">
        <f aca="false">IF(DN124&gt;0,"PRE"," ")</f>
        <v> </v>
      </c>
      <c r="DQ124" s="12" t="n">
        <v>2</v>
      </c>
      <c r="DR124" s="12" t="n">
        <v>2</v>
      </c>
      <c r="DS124" s="12" t="str">
        <f aca="false">CONCATENATE(CO124,CU124,DA124,DG124,DM124)</f>
        <v>  MIOAST </v>
      </c>
      <c r="DT124" s="10" t="str">
        <f aca="false" t="array" ref="DT124">_xlfn.IFS(DS124="EME    ","0", DS124=" HIP   ","1", DS124="  MIO  ","2", DS124="   AST ","3", DS124="    PRE","4", DS124="EME   PRE","5", DS124=" HIP  PRE","6", DS124=" HIP AST ","7", DS124="  MIO PRE","8", DS124="  MIOAST ","9", DS124="   ASTPRE","10",DS124=" HIP ASTPRE","11", DS124="  MIOASTPRE","12", DS124="     ","0")</f>
        <v>9</v>
      </c>
      <c r="DU124" s="1" t="s">
        <v>154</v>
      </c>
      <c r="DV124" s="1" t="str">
        <f aca="false" t="array" ref="DV124">_xlfn.IFS(DU124="SI","2", DU124="NO","1")</f>
        <v>1</v>
      </c>
      <c r="DW124" s="10" t="n">
        <v>0</v>
      </c>
      <c r="DX124" s="11" t="str">
        <f aca="false">IF(DW124=0,"1","2")</f>
        <v>1</v>
      </c>
      <c r="DY124" s="11" t="str">
        <f aca="false" t="array" ref="DY124">_xlfn.IFS(DW124=0,"0", DW124=0.25, "1", DW124=0.5,"2", DW124=0.75,"3", DW124=1,"4",DW124=1.25,"5", DW124=1.5,"6", DW124=1.75,"7", DW124=2,"8")</f>
        <v>0</v>
      </c>
      <c r="DZ124" s="10" t="n">
        <v>0</v>
      </c>
      <c r="EA124" s="11" t="str">
        <f aca="false">IF(DZ124=0,"1","2")</f>
        <v>1</v>
      </c>
      <c r="EB124" s="11" t="str">
        <f aca="false" t="array" ref="EB124">_xlfn.IFS(DZ124=0,"0", DZ124=0.25, "1", DZ124=0.5,"2", DZ124=0.75,"3", DZ124=1,"4",DZ124=1.25,"5", DZ124=1.5,"6", DZ124=1.75,"7", DZ124=2,"8")</f>
        <v>0</v>
      </c>
      <c r="EC124" s="10" t="n">
        <v>0</v>
      </c>
      <c r="ED124" s="10" t="str">
        <f aca="false">IF(EC124=0,"1","2")</f>
        <v>1</v>
      </c>
      <c r="EE124" s="11" t="str">
        <f aca="false" t="array" ref="EE124">_xlfn.IFS(EC124=0,"0", EC124=-0.25, "1", EC124=-0.5,"2", EC124=-0.75,"3", EC124=-1,"4",EC124=-1.25,"5", EC124=-1.5,"6", EC124=-1.75,"7", EC124=-2,"8", EC124=-2.25,"9",EC124=-2.5,"10", EC124=-2.75,"11", EC124=-3,"12", EC124=-3.25,"13", EC124=-3.5,"14", EC124=-3.75,"15",EC124=-4,"16")</f>
        <v>0</v>
      </c>
      <c r="EF124" s="10" t="n">
        <v>0</v>
      </c>
      <c r="EG124" s="10" t="str">
        <f aca="false">IF(EF124=0,"1","2")</f>
        <v>1</v>
      </c>
      <c r="EH124" s="11" t="str">
        <f aca="false" t="array" ref="EH124">_xlfn.IFS(EF124=0,"0", EF124=-0.25, "1", EF124=-0.5,"2", EF124=-0.75,"3", EF124=-1,"4",EF124=-1.25,"5", EF124=-1.5,"6", EF124=-1.75,"7", EF124=-2,"8", EF124=-2.25,"9",EF124=-2.5,"10", EF124=-2.75,"11", EF124=-3,"12", EF124=-3.25,"13", EF124=-3.5,"14", EF124=-3.75,"15",EF124=-4,"16")</f>
        <v>0</v>
      </c>
      <c r="EI124" s="10" t="n">
        <v>0</v>
      </c>
      <c r="EJ124" s="11" t="str">
        <f aca="false">IF(EI124=0,"1","2")</f>
        <v>1</v>
      </c>
      <c r="EK124" s="11" t="str">
        <f aca="false" t="array" ref="EK124">_xlfn.IFS(EI124=0,"0", EI124=-0.25, "1", EI124=-0.5,"2", EI124=-0.75,"3", EI124=-1,"4",EI124=-1.25,"5", EI124=-1.5,"6", EI124=-1.75,"7", EI124=-2,"8", EI124=-2.25,"9", EI124=-2.25,"9",EI124=-2.5,"10", EI124=-2.75,"11", EI124=-3,"12", EI124=-3.25,"13", EI124=-3.5,"14", EI124=-3.75,"15",EI124=-4,"16", EI124=0.25, "17", EI124=0.5, "18")</f>
        <v>0</v>
      </c>
      <c r="EL124" s="10" t="n">
        <v>0</v>
      </c>
      <c r="EM124" s="11" t="str">
        <f aca="false">IF(EL124=0,"1","2")</f>
        <v>1</v>
      </c>
      <c r="EN124" s="11" t="str">
        <f aca="false" t="array" ref="EN124">_xlfn.IFS(EL124=0.25,"17",EL124=0.5,"18", EL124=0,"0", EL124=-0.25, "1", EL124=-0.5,"2", EL124=-0.75,"3", EL124=-1,"4",EL124=-1.25,"5", EL124=-1.5,"6", EL124=-1.75,"7", EL124=-2,"8",EL124= -2.25,"9",EL124=-2.5,"10",EL124= -2.75,"11",EL124= -3,"12",EL124= -3.25,"13",EL124= -3.5,"14",EL124= -3.75,"15",EL124=-4,"16")</f>
        <v>0</v>
      </c>
      <c r="EO124" s="10" t="n">
        <v>0</v>
      </c>
      <c r="EP124" s="11" t="str">
        <f aca="false">IF(EO124=0,"1","2")</f>
        <v>1</v>
      </c>
      <c r="EQ124" s="11" t="str">
        <f aca="false" t="array" ref="EQ124">_xlfn.IFS(EO124=0,"0", EO124=0.25, "1", EO124=0.5,"2", EO124=0.75,"3", EO124=1,"4",EO124=1.25,"5", EO124=1.5,"6", EO124=1.75,"7", EO124=2,"8", EO124=2.25,"9", EO124=2.25,"9",EO124=2.5,"10", EO124=2.75,"11", EO124=3,"12", EO124=3.25,"13", EO124=3.5,"14", EO124=3.75,"15",EO124=4,"16", EO124=-0.25, "17", bq=-0.5, "18")</f>
        <v>0</v>
      </c>
      <c r="ER124" s="10" t="n">
        <v>0</v>
      </c>
      <c r="ES124" s="11" t="str">
        <f aca="false">IF(ER124=0,"1","2")</f>
        <v>1</v>
      </c>
      <c r="ET124" s="11" t="str">
        <f aca="false" t="array" ref="ET124">_xlfn.IFS(ER124=0,"0", ER124=0.25, "1", ER124=0.5,"2", ER124=0.75,"3", ER124=1,"4",ER124=1.25,"5", ER124=1.5,"6", ER124=1.75,"7", ER124=2,"8", ER124=2.25,"9", ER124=2.25,"9",ER124=2.5,"10", ER124=2.75,"11", ER124=3,"12", ER124=3.25,"13", ER124=3.5,"14", ER124=3.75,"15",ER124=4,"16", ER124=-0.25, "17", bq=-0.5, "18")</f>
        <v>0</v>
      </c>
      <c r="EU124" s="13" t="n">
        <v>2</v>
      </c>
      <c r="EV124" s="14" t="e">
        <f aca="false">VLOOKUP(EU124,LEYENDA!$G$2:$H$8,2,TRUE())</f>
        <v>#N/A</v>
      </c>
      <c r="EW124" s="14" t="e">
        <f aca="false" t="array" ref="EW124">_xlfn.IFS(EV124="0-5","1", EV124="6-12","2", EV124="13-18","3", EV124="19-24","4", EV124="25-36","5", EV124="37-48","6", EV124="49-60","7")</f>
        <v>#N/A</v>
      </c>
    </row>
    <row r="125" customFormat="false" ht="13.5" hidden="false" customHeight="false" outlineLevel="0" collapsed="false">
      <c r="A125" s="1" t="n">
        <v>48</v>
      </c>
      <c r="B125" s="32" t="n">
        <v>12</v>
      </c>
      <c r="C125" s="33" t="n">
        <v>42692</v>
      </c>
      <c r="D125" s="6"/>
      <c r="E125" s="5" t="str">
        <f aca="false">VLOOKUP(A125,'286'!$A$3:$J$600,10,FALSE())</f>
        <v>VALENCIA GÓMEZ, ANDREA</v>
      </c>
      <c r="F125" s="4" t="str">
        <f aca="false">VLOOKUP(A125,'286'!$A$3:$I$1768,3,FALSE())</f>
        <v>VAGOAN</v>
      </c>
      <c r="G125" s="6" t="n">
        <f aca="false">VLOOKUP(A125,'286'!$A$3:$I$1768,4,FALSE())</f>
        <v>35490</v>
      </c>
      <c r="H125" s="7" t="n">
        <f aca="false">YEAR(C125)-YEAR(G125)</f>
        <v>19</v>
      </c>
      <c r="I125" s="1" t="str">
        <f aca="false">VLOOKUP(H125,LEYENDA!$C$2:$D$6,2,TRUE())</f>
        <v>13-24</v>
      </c>
      <c r="J125" s="5" t="str">
        <f aca="false">VLOOKUP(A125,'286'!$A$3:$I$1768,7,FALSE())</f>
        <v>M</v>
      </c>
      <c r="K125" s="8" t="str">
        <f aca="false">VLOOKUP(A125,'286'!$A$3:$I$1768,2,FALSE())</f>
        <v>OD</v>
      </c>
      <c r="L125" s="4" t="str">
        <f aca="false">VLOOKUP(A125,'286'!$A$3:$I$1768,8,FALSE())</f>
        <v>D</v>
      </c>
      <c r="M125" s="4" t="str">
        <f aca="false">VLOOKUP(A125,'286'!$A$3:$I$1768,9,FALSE())</f>
        <v>D</v>
      </c>
      <c r="N125" s="8" t="str">
        <f aca="false">IF(R125=O125, "MISMA","CONTRARIA")</f>
        <v>MISMA</v>
      </c>
      <c r="O125" s="8" t="str">
        <f aca="false" t="array" ref="O125">_xlfn.IFS(L125="D","1", L125="I","2")</f>
        <v>1</v>
      </c>
      <c r="P125" s="8" t="str">
        <f aca="false" t="array" ref="P125">_xlfn.IFS(K125="OD","1", K125="OI","2")</f>
        <v>1</v>
      </c>
      <c r="Q125" s="1" t="str">
        <f aca="false" t="array" ref="Q125">_xlfn.IFS(J125="M","1", J125="H","2")</f>
        <v>1</v>
      </c>
      <c r="R125" s="8" t="str">
        <f aca="false" t="array" ref="R125">_xlfn.IFS(M125="D","1", M125="I","2")</f>
        <v>1</v>
      </c>
      <c r="S125" s="1" t="str">
        <f aca="false" t="array" ref="S125">_xlfn.IFS(N125="CONTRARIA", "1",N125= "MISMA","2")</f>
        <v>2</v>
      </c>
      <c r="T125" s="1" t="str">
        <f aca="false" t="array" ref="T125">_xlfn.IFS(I125="0-12","1", I125="13-24","2", I125="25-40","3", I125="41-60","4", I125="61-100","5")</f>
        <v>2</v>
      </c>
      <c r="U125" s="9" t="n">
        <v>-4</v>
      </c>
      <c r="V125" s="1" t="str">
        <f aca="false">IF(U125="","",IF(AND(U125&gt;=-9,U125&lt;=-6.5),"-9 a -6,5",IF(AND(U125&gt;=-6,U125&lt;=-3.5),"-6 a -3,5",IF(AND(U125&gt;=-3,U125&lt;=-1),"-3 a -1",IF(U125=-0.5,"-0,5",IF(AND(U125&gt;=0,U125&lt;=2.5),"0 a 2,5",IF(AND(U125&gt;=3,U125&lt;=5.5),"3 a 5,5",IF(AND(U125&gt;=6,U125&lt;=8.5),"6 a 8,5",IF(AND(U125&gt;=9,U125&lt;=20),"9 a 20","Fuera de rango")))))))))</f>
        <v>-6 a -3,5</v>
      </c>
      <c r="W125" s="11" t="n">
        <f aca="false">IF(V125="","",IF(V125="-9 a -6,5",2,IF(V125="-6 a -3,5",3,IF(V125="-3 a -1",4,IF(V125="-0,5","NORMA",IF(V125="0 a 2,5",5,IF(V125="3 a 5,5",6,IF(V125="6 a 8,5",7,IF(V125="9 a 20",8,"Fuera de rango")))))))))</f>
        <v>3</v>
      </c>
      <c r="X125" s="9" t="n">
        <v>0</v>
      </c>
      <c r="Y125" s="10" t="str">
        <f aca="false">IF(X125="","",IF(AND(X125&gt;=0,X125&lt;=4),"0 a 4",IF(AND(X125&gt;=4.5,X125&lt;=8.5),"4,5 a 8,5",IF(X125=9,"9",IF(AND(X125&gt;=9.5,X125&lt;=13),"9,5 a 13",IF(AND(X125&gt;=13.5,X125&lt;=20),"13,5 a 20",IF(AND(X125&gt;=20.5,X125&lt;=35),"20,5 a 35","Fuera de rango")))))))</f>
        <v>0 a 4</v>
      </c>
      <c r="Z125" s="11" t="n">
        <f aca="false">IF(Y125="","",IF(Y125="0 a 4",1,IF(Y125="4,5 a 8,5",2,IF(Y125="9","NORMA",IF(Y125="9,5 a 13",3,IF(Y125="13,5 a 20",4,IF(Y125="20,5 a 35",5,"Fuera de rango")))))))</f>
        <v>1</v>
      </c>
      <c r="AA125" s="9" t="n">
        <v>12</v>
      </c>
      <c r="AB125" s="10" t="str">
        <f aca="false">IF(AA125="","",IF(AND(AA125&gt;=0,AA125&lt;=9),"0 a 9",IF(AND(AA125&gt;=9.5,AA125&lt;=18.5),"9,5 a 18,5",IF(AA125=19,"19",IF(AND(AA125&gt;=19.5,AA125&lt;=28),"19,5 a 28",IF(AND(AA125&gt;=28.5,AA125&lt;=40),"28,5 a 40","Fuera de rango"))))))</f>
        <v>9,5 a 18,5</v>
      </c>
      <c r="AC125" s="11" t="n">
        <f aca="false" t="array" ref="AC125">_xlfn.IFS(AB125="","",AB125="0 a 9",1,AB125="9,5 a 18,5",2,AB125="19","NORMA",AB125="19,5 a 28",3,AB125="28,5 a 40",4,TRUE(),"Fuera de rango")</f>
        <v>2</v>
      </c>
      <c r="AD125" s="9" t="n">
        <v>7</v>
      </c>
      <c r="AE125" s="10" t="str">
        <f aca="false">IF(AD125="","",IF(AND(AD125&gt;=-10,AD125&lt;=0),"De -10 a 0",IF(AND(AD125&gt;=0.5,AD125&lt;=9.5),"0,5 a 9,5",IF(AD125=10,"10",IF(AND(AD125&gt;=10.5,AD125&lt;=20),"10,5 a 20",IF(AND(AD125&gt;=20.5,AD125&lt;=40),"20,5 a 40","Fuera de rango"))))))</f>
        <v>0,5 a 9,5</v>
      </c>
      <c r="AF125" s="12" t="n">
        <f aca="false">IF(AD125="","",IF(AND(AD125&gt;=-10,AD125&lt;=0),1,IF(AND(AD125&gt;=0.5,AD125&lt;=9.5),2,IF(AD125=10,"NORMA",IF(AND(AD125&gt;=10.5,AD125&lt;=20),3,IF(AND(AD125&gt;=20.5,AD125&lt;=40),4,""))))))</f>
        <v>2</v>
      </c>
      <c r="AG125" s="9" t="n">
        <v>8</v>
      </c>
      <c r="AH125" s="10" t="str">
        <f aca="false">IF(AG125="","",IF(AND(AG125&gt;=0,AG125&lt;=4),"0 a 4",IF(AND(AG125&gt;=4.5,AG125&lt;=8.5),"4,5 a 8,5",IF(AG125=9,"9",IF(AND(AG125&gt;=9.5,AG125&lt;=13),"9,5 a 13",IF(AND(AG125&gt;=13.5,AG125&lt;=25),"13,5 a 25","Fuera de rango"))))))</f>
        <v>4,5 a 8,5</v>
      </c>
      <c r="AI125" s="11" t="n">
        <f aca="false">IF(AH125="","",IF(AH125="0 a 4",1,IF(AH125="4,5 a 8,5",2,IF(AH125="9","NORMA",IF(AH125="9,5 a 13",3,IF(AH125="13,5 a 25",4,""))))))</f>
        <v>2</v>
      </c>
      <c r="AJ125" s="9" t="n">
        <v>4</v>
      </c>
      <c r="AK125" s="10" t="str">
        <f aca="false">IF(AJ125="","",IF(AND(AJ125&gt;=-15,AJ125&lt;=-10.5),"-15 a -10,5",IF(AND(AJ125&gt;=-10,AJ125&lt;=-4),"-10 a -4",IF(AND(AJ125&gt;=-4.5,AJ125&lt;=0),"-4,5 a 0",IF(AND(AJ125&gt;=0.5,AJ125&lt;=4.5),"0,5 a 4,5",IF(AJ125=5,"5",IF(AND(AJ125&gt;=5.5,AJ125&lt;=10),"5,5 a 10",IF(AND(AJ125&gt;=10.5,AJ125&lt;=20),"10,5 a 20","Fuera de rango"))))))))</f>
        <v>0,5 a 4,5</v>
      </c>
      <c r="AL125" s="11" t="n">
        <f aca="false">IF(AK125="","",IF(AK125="-15 a -10,5",1,IF(AK125="-10 a -4",2,IF(AK125="-4,5 a 0",3,IF(AK125="0,5 a 4,5",4,IF(AK125="5","NORMA",IF(AK125="5,5 a 10",5,IF(AK125="10,5 a 20",6,"Error"))))))))</f>
        <v>4</v>
      </c>
      <c r="AM125" s="9" t="n">
        <v>1</v>
      </c>
      <c r="AN125" s="10" t="str">
        <f aca="false">IF(AM125="","",IF(AND(AM125&gt;=-7.5,AM125&lt;=-5.5),"-7,5 a -5,5",IF(AND(AM125&gt;=-5,AM125&lt;=-3),"-5 a -3",IF(AND(AM125&gt;=-2.5,AM125&lt;=-0.5),"-2,5 a -0,5",IF(AM125=0,"0,00",IF(AND(AM125&gt;=0.5,AM125&lt;=2.5),"0,5 a 2,5",IF(AND(AM125&gt;=3,AM125&lt;=5),"3 a 5",IF(AND(AM125&gt;=5.5,AM125&lt;=7.5),"5,5 a 7,5",IF(AND(AM125&gt;=8,AM125&lt;=10),"8 a 10","Fuera de rango")))))))))</f>
        <v>0,5 a 2,5</v>
      </c>
      <c r="AO125" s="11" t="n">
        <f aca="false">IF(AN125="","",IF(AN125="-7,5 a -5,5",1,IF(AN125="-5 a -3",2,IF(AN125="-2,5 a -0,5",3,IF(AN125="0,00","NORMA",IF(AN125="0,5 a 2,5",4,IF(AN125="3 a 5",5,IF(AN125="5,5 a 7,5",6,IF(AN125="8 a 10",7,"Error")))))))))</f>
        <v>4</v>
      </c>
      <c r="AP125" s="9" t="n">
        <v>-8</v>
      </c>
      <c r="AQ125" s="10" t="str">
        <f aca="false">IF(AP125="","",IF(AND(AP125&gt;=-20,AP125&lt;=-9.5),"-20 a -9,5",IF(AND(AP125&gt;=-9,AP125&lt;=-6.5),"-9 a -6,5",IF(AP125=-6,"-6",IF(AND(AP125&gt;=-5.5,AP125&lt;=-3),"-5,5 a -3",IF(AND(AP125&gt;=-2.5,AP125&lt;=0),"-2,5 a 0",IF(AND(AP125&gt;=0.5,AP125&lt;=3),"0,5 a 3",IF(AND(AP125&gt;=3.5,AP125&lt;=6),"3,5 a 6",IF(AND(AP125&gt;=6.5,AP125&lt;=9),"6,5 a 9",IF(AND(AP125&gt;=9.5,AP125&lt;=20),"9,5 a 20","Fuera de rango"))))))))))</f>
        <v>-9 a -6,5</v>
      </c>
      <c r="AR125" s="11" t="n">
        <f aca="false">IF(AQ125="","",IF(AQ125="-20 a -9,5",1,IF(AQ125="-9 a -6,5",2,IF(AQ125="-6","NORMA",IF(AQ125="-5,5 a -3",3,IF(AQ125="-2,5 a 0",4,IF(AQ125="0,5 a 3",5,IF(AQ125="3,5 a 6",6,IF(AQ125="6,5 a 9",7,IF(AQ125="9,5 a 20",8,""))))))))))</f>
        <v>2</v>
      </c>
      <c r="AS125" s="9" t="n">
        <v>6</v>
      </c>
      <c r="AT125" s="10" t="str">
        <f aca="false">IF(AS125="","",IF(AND(AS125&gt;=-16,AS125&lt;=-14),"-16 a -14",IF(AND(AS125&gt;=-13.5,AS125&lt;=-11.5),"-13,5 a -11,5",IF(AND(AS125&gt;=-11,AS125&lt;=-9),"-11 a -9",IF(AND(AS125&gt;=-8.5,AS125&lt;=-6.5),"-8,5 a -6,5",IF(AND(AS125&gt;=-6,AS125&lt;=-4),"-6 a -4",IF(AND(AS125&gt;=-3.5,AS125&lt;=-1.5),"-3,5 a -1,5",IF(AND(AS125&gt;=-1,AS125&lt;=1),"-1 a 1",IF(AND(AS125&gt;=1.5,AS125&lt;=3.5),"1,5 a 3,5",IF(AND(AS125&gt;=4,AS125&lt;=6),"4 a 6",IF(AND(AS125&gt;=6.5,AS125&lt;=8.5),"6,5 a 8,5",IF(AND(AS125&gt;=9,AS125&lt;=11),"9 a 11",IF(AND(AS125&gt;=11.5,AS125&lt;=13.5),"11,5 a 13,5",IF(AND(AS125&gt;=14,AS125&lt;=16),"14 a 16",IF(AND(AS125&gt;=16.5,AS125&lt;=18.5),"16,5 a 18,5",IF(AND(AS125&gt;=19,AS125&lt;=21),"19 a 21","Fuera de rango"))))))))))))))))</f>
        <v>4 a 6</v>
      </c>
      <c r="AU125" s="11" t="str">
        <f aca="false" t="array" ref="AU125">IF(AT125="","",_xlfn.IFS(AT125="-16 a -14",1,AT125="-13,5 a -11,5",2,AT125="-11 a -9",3,AT125="-8,5 a -6,5",4,AT125="-6 a -4",5,AT125="-3,5 a -1,5",6,AT125="-1 a 1",7,AT125="1,5 a 3,5",8,AT125="4 a 6","NORMA",AT125="6,5 a 8,5",9,AT125="9 a 11",10,AT125="11,5 a 13,5",11,AT125="14 a 16",12,AT125="16,5 a 18,5",13,AT125="19 a 21",14,TRUE(),""))</f>
        <v>NORMA</v>
      </c>
      <c r="AV125" s="9" t="n">
        <v>0.75</v>
      </c>
      <c r="AW125" s="10" t="str">
        <f aca="false">IF(AV125="","",IF(AND(AV125&gt;=-1,AV125&lt;=-0.5),"-1 a -0,5",IF(AND(AV125&gt;-0.5,AV125&lt;=0),"De -0,5 a 0",IF(AND(AV125&gt;=0.25,AV125&lt;=0.75),"0,25 a 0,75",IF(AND(AV125&gt;=1,AV125&lt;=1.5),"1 a 1,5",IF(AND(AV125&gt;=1.75,AV125&lt;=2.25),"1,75 a 2,25",IF(AND(AV125&gt;=2.5,AV125&lt;=3),"2,5 a 3",IF(AND(AV125&gt;=3.25,AV125&lt;=3.75),"3,25 a 3,75","Fuera de rango"))))))))</f>
        <v>0,25 a 0,75</v>
      </c>
      <c r="AX125" s="11" t="str">
        <f aca="false">IF(AW125="","",IF(OR(AW125="-1 a -0,5",AW125="-1 a -0.5"),1,IF(OR(AW125="De -0,5 a 0",AW125="-0,5 a 0",AW125="De -0.5 a 0"),2,IF(OR(AW125="0,25 a 0,75",AW125="0.25 a 0.75"),"NORMA",IF(OR(AW125="1 a 1,5",AW125="1 a 1.5"),3,IF(OR(AW125="1,75 a 2,25",AW125="1.75 a 2.25"),4,IF(OR(AW125="2,5 a 3",AW125="2.5 a 3"),5,IF(OR(AW125="3,25 a 3,75",AW125="3.25 a 3.75"),6,""))))))))</f>
        <v>NORMA</v>
      </c>
      <c r="AY125" s="9" t="n">
        <v>-9</v>
      </c>
      <c r="AZ125" s="10" t="str">
        <f aca="false">IF(AY125="","",IF(AND(AY125&gt;=-20,AY125&lt;=-9.5),"-20 a -9,5",IF(AND(AY125&gt;=-9,AY125&lt;=-6.5),"-9 a -6,5",IF(AY125=-6,"-6",IF(AND(AY125&gt;=-5.5,AY125&lt;=-3),"-5,5 a -3",IF(AND(AY125&gt;=-2.5,AY125&lt;=0),"-2,5 a 0",IF(AND(AY125&gt;=0.5,AY125&lt;=3),"0,5 a 3",IF(AND(AY125&gt;=3.5,AY125&lt;=6),"3,5 a 6","Fuera de rango"))))))))</f>
        <v>-9 a -6,5</v>
      </c>
      <c r="BA125" s="11" t="n">
        <f aca="false">IF(AZ125="","",IF(AZ125="-20 a -9,5",1,IF(AZ125="-9 a -6,5",2,IF(AZ125="-6","NORMA",IF(AZ125="-5,5 a -3",3,IF(AZ125="-2,5 a 0",4,IF(AZ125="0,5 a 3",5,IF(AZ125="3,5 a 6",6,""))))))))</f>
        <v>2</v>
      </c>
      <c r="BB125" s="9" t="n">
        <v>0</v>
      </c>
      <c r="BC125" s="10" t="str">
        <f aca="false" t="array" ref="BC125">IF(BB125="","",_xlfn.IFS(AND(BB125&gt;=0,BB125&lt;=2),"0 a 2",AND(BB125&gt;=2.5,BB125&lt;=4.5),"2,5 a 4,5",AND(BB125&gt;=5,BB125&lt;=7),"5 a 7",AND(BB125&gt;=7.5,BB125&lt;=9.5),"7,5 a 9,5",AND(BB125&gt;=10,BB125&lt;=12),"10 a 12",AND(BB125&gt;=12.5,BB125&lt;=14.5),"12,5 a 14,5",BB125=15,"15",AND(BB125&gt;=15.5,BB125&lt;=17.5),"15,5 a 17,5",AND(BB125&gt;=18,BB125&lt;=20),"18 a 20",AND(BB125&gt;=20.5,BB125&lt;=22.5),"20,5 a 22,5",AND(BB125&gt;=23,BB125&lt;=25),"23 a 25",TRUE(),"Fuera de rango"))</f>
        <v>0 a 2</v>
      </c>
      <c r="BD125" s="11" t="n">
        <f aca="false" t="array" ref="BD125">IF(BC125="","",_xlfn.IFS(BC125="0 a 2",1,BC125="2,5 a 4,5",2,BC125="5 a 7",3,BC125="7,5 a 9,5",4,BC125="10 a 12",5,BC125="12,5 a 14,5",6,BC125="15","NORMA",BC125="15,5 a 17,5",7,BC125="18 a 20",8,BC125="20,5 a 22,5",9,BC125="23 a 25",10,TRUE(),"Fuera de rango"))</f>
        <v>1</v>
      </c>
      <c r="BE125" s="9" t="n">
        <v>17</v>
      </c>
      <c r="BF125" s="10" t="str">
        <f aca="false">IF(BE125="","",IF(AND(BE125&gt;=-20,BE125&lt;=-10),"-20 a -10",IF(AND(BE125&gt;=-9.5,BE125&lt;=0.5),"-9,5 a 0,5",IF(AND(BE125&gt;=1,BE125&lt;=11),"1 a 11",IF(AND(BE125&gt;=11.5,BE125&lt;=20.5),"11,5 a 20,5",IF(BE125=21,"21",IF(AND(BE125&gt;=21.5,BE125&lt;=31.5),"21,5 a 31,5",IF(AND(BE125&gt;=32,BE125&lt;=42),"32 a 42","Fuera de rango"))))))))</f>
        <v>11,5 a 20,5</v>
      </c>
      <c r="BG125" s="11" t="n">
        <f aca="false">IF(BF125="","",IF(BF125="-20 a -10",1,IF(BF125="-9,5 a 0,5",2,IF(BF125="1 a 11",3,IF(BF125="11,5 a 20,5",4,IF(BF125="21","NORMA",IF(BF125="21,5 a 31,5",5,IF(BF125="32 a 42",6,""))))))))</f>
        <v>4</v>
      </c>
      <c r="BH125" s="9" t="n">
        <v>6</v>
      </c>
      <c r="BI125" s="10" t="str">
        <f aca="false">IF(BH125="","",IF(AND(BH125&gt;=-20,BH125&lt;=-15),"-20 a -15",IF(AND(BH125&gt;=-14.5,BH125&lt;=-9.5),"-14,5 a -9,5",IF(AND(BH125&gt;=-9,BH125&lt;=-4),"-9 a -4",IF(AND(BH125&gt;=-3.5,BH125&lt;=2.5),"-3,5 a 2,5",IF(AND(BH125&gt;=3,BH125&lt;=8),"3 a 8",IF(AND(BH125&gt;=8.5,BH125&lt;=14.5),"8,5 a 14,5",IF(BH125=15,"15",IF(AND(BH125&gt;=15.5,BH125&lt;=20.5),"15,5 a 20,5",IF(AND(BH125&gt;=21,BH125&lt;=26),"21 a 26","Fuera de rango"))))))))))</f>
        <v>3 a 8</v>
      </c>
      <c r="BJ125" s="11" t="n">
        <f aca="false">IF(BI125="","",IF(BI125="-20 a -15",1,IF(BI125="-14,5 a -9,5",2,IF(BI125="-9 a -4",3,IF(BI125="-3,5 a 2,5",4,IF(BI125="3 a 8",5,IF(BI125="8,5 a 14,5",6,IF(BI125="15","NORMA",IF(BI125="15,5 a 20,5",7,IF(BI125="21 a 26",8,IF(BI125="26,5 a 31,5",9,"")))))))))))</f>
        <v>5</v>
      </c>
      <c r="BK125" s="9" t="n">
        <v>0</v>
      </c>
      <c r="BL125" s="10" t="str">
        <f aca="false">IF(BK125="","",IF(AND(BK125&gt;=0,BK125&lt;=2),"0 - 2",IF(AND(BK125&gt;=2.5,BK125&lt;=4.5),"2,5 - 4,5",IF(AND(BK125&gt;=5,BK125&lt;=7),"5 - 7",IF(AND(BK125&gt;=7.5,BK125&lt;=9.5),"7,5 - 9,5",IF(AND(BK125&gt;=10,BK125&lt;=12),"10 - 12",IF(AND(BK125&gt;=12.5,BK125&lt;=13.5),"12,5 - 13,5",IF(BK125=14,"14",IF(AND(BK125&gt;=14.5,BK125&lt;=16.5),"14,5 - 16,5",IF(AND(BK125&gt;=17,BK125&lt;=19),"17 - 19",IF(AND(BK125&gt;=19.5,BK125&lt;=21.5),"19,5 - 21,5",IF(AND(BK125&gt;=22,BK125&lt;=24),"22 - 24",IF(AND(BK125&gt;=24.5,BK125&lt;=26.5),"24,5 - 26,5",IF(AND(BK125&gt;=27,BK125&lt;=29),"27 - 29",IF(AND(BK125&gt;=29.5,BK125&lt;=30),"29,5 - 30","Fuera de rango")))))))))))))))</f>
        <v>0 - 2</v>
      </c>
      <c r="BM125" s="11" t="n">
        <f aca="false">IF(BL125="","",IF(BL125="0 - 2",1,IF(BL125="2,5 - 4,5",2,IF(BL125="5 - 7",3,IF(BL125="7,5 - 9,5",4,IF(BL125="10 - 12",5,IF(BL125="12,5 - 13,5",6,IF(BL125="14","NORMA",IF(BL125="14,5 - 16,5",7,IF(BL125="17 - 19",8,IF(BL125="19,5 - 21,5",9,IF(BL125="22 - 24",10,IF(BL125="24,5 - 26,5",11,IF(BL125="27 - 29",12,IF(BL125="29,5 - 30",13,"")))))))))))))))</f>
        <v>1</v>
      </c>
      <c r="BN125" s="9" t="n">
        <v>22</v>
      </c>
      <c r="BO125" s="11" t="str">
        <f aca="false">IF(BN125="","",IF(AND(BN125&gt;=-20,BN125&lt;=-10),"-20 a -10",IF(AND(BN125&gt;=-9.5,BN125&lt;=0.5),"-9,5 a 0,5",IF(AND(BN125&gt;=1,BN125&lt;=11),"1 a 11",IF(AND(BN125&gt;=11.5,BN125&lt;=21.5),"11,5 a 21,5",IF(BN125=22,"22",IF(AND(BN125&gt;=22.5,BN125&lt;=32.5),"22,5 a 32,5",IF(AND(BN125&gt;=33,BN125&lt;=43),"33 a 43","Fuera de rango"))))))))</f>
        <v>22</v>
      </c>
      <c r="BP125" s="11" t="str">
        <f aca="false">IF(BO125="","",IF(BO125="-20 a -10",1,IF(BO125="-9,5 a 0,5",2,IF(BO125="1 a 11",3,IF(BO125="11,5 a 21,5",4,IF(BO125="22","NORMA",IF(BO125="22,5 a 32,5",5,IF(BO125="33 a 43",6,""))))))))</f>
        <v>NORMA</v>
      </c>
      <c r="BQ125" s="9" t="n">
        <v>13</v>
      </c>
      <c r="BR125" s="10" t="str">
        <f aca="false">IF(BQ125="","",IF(AND(BQ125&gt;=-20,BQ125&lt;=-15),"-20 a -15",IF(AND(BQ125&gt;=-14.5,BQ125&lt;=-9.5),"-14,5 a -9,5",IF(AND(BQ125&gt;=-9,BQ125&lt;=-4),"-9 a -4",IF(AND(BQ125&gt;=-3.5,BQ125&lt;=2.5),"-3,5 a 2,5",IF(AND(BQ125&gt;=3,BQ125&lt;=8),"3 a 8",IF(AND(BQ125&gt;=8.5,BQ125&lt;=13.5),"8,5 a 13,5",IF(AND(BQ125&gt;=14,BQ125&lt;=17.5),"14 a 17,5",IF(BQ125=18,"18",IF(AND(BQ125&gt;=18.5,BQ125&lt;=23.5),"18,5 a 23,5",IF(AND(BQ125&gt;=24,BQ125&lt;=29),"24 a 29",IF(AND(BQ125&gt;=29.5,BQ125&lt;=34.5),"29,5 a 34,5",IF(AND(BQ125&gt;=35,BQ125&lt;=40),"35 a 40","Fuera de rango")))))))))))))</f>
        <v>8,5 a 13,5</v>
      </c>
      <c r="BS125" s="11" t="n">
        <f aca="false">IF(BR125="","",IF(BR125="-20 a -15",1,IF(BR125="-14,5 a -9,5",2,IF(BR125="-9 a -4",3,IF(BR125="-3,5 a 2,5",4,IF(BR125="3 a 8",5,IF(BR125="8,5 a 13,5",6,IF(BR125="14 a 17,5",7,IF(BR125="18","NORMA",IF(BR125="18,5 a 23,5",8,IF(BR125="24 a 29",9,IF(BR125="29,5 a 34,5",10,IF(BR125="35 a 40",11,"")))))))))))))</f>
        <v>6</v>
      </c>
      <c r="BT125" s="9" t="n">
        <v>0</v>
      </c>
      <c r="BU125" s="10" t="str">
        <f aca="false">IF(BT125="","",IF(AND(BT125&gt;=-20,BT125&lt;=-18),"-20 a -18",IF(AND(BT125&gt;=-17.5,BT125&lt;=-15.5),"-17,5 a -15,5",IF(AND(BT125&gt;=-15,BT125&lt;=-13),"-15 a -13",IF(AND(BT125&gt;=-12.5,BT125&lt;=-10.5),"-12,5 a -10,5",IF(AND(BT125&gt;=-10,BT125&lt;=-8),"-10 a -8",IF(AND(BT125&gt;=-7.5,BT125&lt;=-5.5),"-7,5 a -5,5",IF(AND(BT125&gt;=-5,BT125&lt;=-3),"-5 a -3",IF(AND(BT125&gt;=-2.5,BT125&lt;=-0.5),"-2,5 a -0,5",IF(BT125=0,"0",IF(AND(BT125&gt;=0.5,BT125&lt;=2.5),"0,5 a 2,5",IF(AND(BT125&gt;=3,BT125&lt;=5),"3 a 5",IF(AND(BT125&gt;=5.5,BT125&lt;=7.5),"5,5 a 7,5",IF(AND(BT125&gt;=8,BT125&lt;=10),"8 a 10",IF(AND(BT125&gt;=10.5,BT125&lt;=12.5),"10,5 a 12,5",IF(AND(BT125&gt;=13,BT125&lt;=15),"13 a 15",IF(AND(BT125&gt;=15.5,BT125&lt;=17.5),"15,5 a 17,5",IF(AND(BT125&gt;=18,BT125&lt;=20),"18 a 20","Fuera de rango"))))))))))))))))))</f>
        <v>0</v>
      </c>
      <c r="BV125" s="11" t="str">
        <f aca="false">IF(BT125="","",IF(BT125=0,"NORMA",IF(AND(BT125&gt;=-20,BT125&lt;=-18),2,IF(AND(BT125&gt;=-17.5,BT125&lt;=-15.5),2,IF(AND(BT125&gt;=-15,BT125&lt;=-13),3,IF(AND(BT125&gt;=-12.5,BT125&lt;=-10.5),4,IF(AND(BT125&gt;=-10,BT125&lt;=-8),5,IF(AND(BT125&gt;=-7.5,BT125&lt;=-5.5),6,IF(AND(BT125&gt;=-5,BT125&lt;=-3),7,IF(AND(BT125&gt;=-2.5,BT125&lt;=-0.5),8,IF(AND(BT125&gt;=0.5,BT125&lt;=2.5),9,IF(AND(BT125&gt;=3,BT125&lt;=5),10,IF(AND(BT125&gt;=5.5,BT125&lt;=7.5),11,IF(AND(BT125&gt;=8,BT125&lt;=10),12,IF(AND(BT125&gt;=10.5,BT125&lt;=12.5),13,IF(AND(BT125&gt;=13,BT125&lt;=15),14,IF(AND(BT125&gt;=15.5,BT125&lt;=17.5),15,IF(AND(BT125&gt;=18,BT125&lt;=20),16,"Fuera de rango"))))))))))))))))))</f>
        <v>NORMA</v>
      </c>
      <c r="BW125" s="9" t="n">
        <v>-12</v>
      </c>
      <c r="BX125" s="10" t="n">
        <f aca="false">18.5- (0.3*H125)</f>
        <v>12.8</v>
      </c>
      <c r="BY125" s="10" t="n">
        <f aca="false">(BW125)-(BX125)</f>
        <v>-24.8</v>
      </c>
      <c r="BZ125" s="10" t="str">
        <f aca="false">IF(BY125="","",IF(BY125&lt;-27.5,"De -30 a -28",IF(BY125&lt;-25,"De -27,5 a -25,5",IF(BY125&lt;-22.5,"De -25 a -23",IF(BY125&lt;-20,"De -22,5 a -20,5",IF(BY125&lt;-17.5,"De -20 a -18",IF(BY125&lt;-15,"De -17,5 a -15,5",IF(BY125&lt;-12.5,"De -15 a -13",IF(BY125&lt;-10,"De -12,5 a -10,5",IF(BY125&lt;-7.5,"De -10 a -8",IF(BY125&lt;-5,"De -7,5 a -5,5",IF(BY125&lt;-2.5,"De -5 a -3",IF(BY125&lt;0,"De -2,5 a -0,5",IF(BY125&lt;2.5,"De 0 a 2",IF(BY125&lt;5,"De 2,5 a 4,5",IF(BY125&lt;7.5,"De 5 a 7",IF(BY125&lt;10,"De 7,5 a 9,5",IF(BY125&lt;12.5,"De 10 a 12",IF(BY125&lt;15,"De 12,5 a 14,5",IF(BY125&lt;17.5,"De 15 a 17",IF(BY125&lt;20,"De 17,5 a 19,5",IF(BY125&lt;22.5,"De 20 a 22",IF(BY125&lt;25,"De 22,5 a 24,5",IF(BY125&lt;27.5,"De 25 a 27","De 27,5 a 30"))))))))))))))))))))))))</f>
        <v>De -25 a -23</v>
      </c>
      <c r="CA125" s="12" t="n">
        <f aca="false">IF(BY125="","",IF(BY125&lt;=-28,1,IF(BY125&lt;=-25.5,2,IF(BY125&lt;=-23,3,IF(BY125&lt;=-20.5,4,IF(BY125&lt;=-18,5,IF(BY125&lt;=-15.5,6,IF(BY125&lt;=-13,7,IF(BY125&lt;=-10.5,8,IF(BY125&lt;=-8,9,IF(BY125&lt;=-5.5,10,IF(BY125&lt;=-3,11,IF(BY125&lt;=-0.5,12,IF(BY125&lt;=2,13,IF(BY125&lt;=4.5,14,IF(BY125&lt;=7,15,IF(BY125&lt;=9.5,16,IF(BY125&lt;=12,17,IF(BY125&lt;=14.5,18,IF(BY125&lt;=17,19,IF(BY125&lt;=19.5,20,IF(BY125&lt;=22,21,IF(BY125&lt;=24.5,22,IF(BY125&lt;=27,23,IF(BY125&lt;=30,24,"Fuera de rango")))))))))))))))))))))))))</f>
        <v>3</v>
      </c>
      <c r="CB125" s="9" t="n">
        <v>-9.5</v>
      </c>
      <c r="CC125" s="10" t="n">
        <f aca="false">18.5- (0.3*H125)</f>
        <v>12.8</v>
      </c>
      <c r="CD125" s="10" t="n">
        <f aca="false">(CB125)-(CC125)</f>
        <v>-22.3</v>
      </c>
      <c r="CE125" s="10" t="str">
        <f aca="false">IF(CD125="","",IF(CD125&lt;-27.5,"De -30 a -28",IF(CD125&lt;-25,"De -27,5 a -25,5",IF(CD125&lt;-22.5,"De -25 a -23",IF(CD125&lt;-20,"De -22,5 a -20,5",IF(CD125&lt;-17.5,"De -20 a -18",IF(CD125&lt;-15,"De -17,5 a -15,5",IF(CD125&lt;-12.5,"De -15 a -13",IF(CD125&lt;-10,"De -12,5 a -10,5",IF(CD125&lt;-7.5,"De -10 a -8",IF(CD125&lt;-5,"De -7,5 a -5,5",IF(CD125&lt;-2.5,"De -5 a -3",IF(CD125&lt;0,"De -2,5 a -0,5",IF(CD125&lt;=2,"De 0 a 2",IF(CD125&lt;=4.5,"De 2,5 a 4,5",IF(CD125&lt;=7,"De 5 a 7",IF(CD125&lt;=9.5,"De 7,5 a 9,5",IF(CD125&lt;=12,"De 10 a 12",IF(CD125&lt;=14.5,"De 12,5 a 14,5",IF(CD125&lt;=17,"De 15 a 17",IF(CD125&lt;=19.5,"De 17,5 a 19,5",IF(CD125&lt;=22,"De 20 a 22",IF(CD125&lt;=24.5,"De 22,5 a 24,5",IF(CD125&lt;=27,"De 25 a 27","De 27,5 a 30"))))))))))))))))))))))))</f>
        <v>De -22,5 a -20,5</v>
      </c>
      <c r="CF125" s="12" t="n">
        <f aca="false">IF(CD125="","",IF(CD125&lt;-27.5,1,IF(CD125&lt;-25,2,IF(CD125&lt;-22.5,3,IF(CD125&lt;-20,4,IF(CD125&lt;-17.5,5,IF(CD125&lt;-15,6,IF(CD125&lt;-12.5,7,IF(CD125&lt;-10,8,IF(CD125&lt;-7.5,9,IF(CD125&lt;-5,10,IF(CD125&lt;-2.5,11,IF(CD125&lt;0,12,IF(CD125&lt;2.5,13,IF(CD125&lt;5,14,IF(CD125&lt;7.5,15,IF(CD125&lt;10,16,IF(CD125&lt;12.5,17,IF(CD125&lt;15,18,IF(CD125&lt;17.5,19,IF(CD125&lt;20,20,IF(CD125&lt;22.5,21,IF(CD125&lt;25,22,IF(CD125&lt;27.5,23,24))))))))))))))))))))))))</f>
        <v>4</v>
      </c>
      <c r="CG125" s="9" t="n">
        <v>-5.75</v>
      </c>
      <c r="CH125" s="10" t="str">
        <f aca="false">IF(CG125="","",IF(AND(CG125&gt;=-10,CG125&lt;=-9.5),"-10 a -9,5",IF(AND(CG125&gt;-9.5,CG125&lt;=-8.5),"-9 a -8,5",IF(AND(CG125&gt;-8.5,CG125&lt;=-7.5),"-8 a -7,5",IF(AND(CG125&gt;-7.5,CG125&lt;=-6.5),"-7 a -6,5",IF(AND(CG125&gt;-6.5,CG125&lt;=-5.5),"-6 a -5,5",IF(AND(CG125&gt;-5.5,CG125&lt;=-4.5),"-5 a -4,5",IF(AND(CG125&gt;-4.5,CG125&lt;=-3.5),"-4 a -3,5",IF(AND(CG125&gt;-3.5,CG125&lt;=-2.5),"-3 a -2,5",IF(CG125=-2.25,"-2,25",IF(AND(CG125&gt;-2.5,CG125&lt;=-1.5),"-2 a -1,5",IF(AND(CG125&gt;-1.5,CG125&lt;=-0.5),"-1 a -0,5",IF(AND(CG125&gt;-0.5,CG125&lt;=0.5),"0 a 0,5",IF(AND(CG125&gt;0.5,CG125&lt;=1.5),"1 a 1,5",IF(AND(CG125&gt;1.5,CG125&lt;=2.5),"2 a 2,5",IF(AND(CG125&gt;2.5,CG125&lt;=3.5),"3 a 3,5",IF(AND(CG125&gt;3.5,CG125&lt;=4.5),"4 a 4,5",IF(AND(CG125&gt;4.5,CG125&lt;=5.5),"5 a 5,5",IF(AND(CG125&gt;5.5,CG125&lt;=6.5),"6 a 6,5",IF(AND(CG125&gt;6.5,CG125&lt;=7.5),"7 a 7,5",IF(AND(CG125&gt;7.5,CG125&lt;=8.5),"8 a 8,5",IF(AND(CG125&gt;8.5,CG125&lt;=9.5),"9 a 9,5",IF(CG125&gt;=10,"10","Fuera de rango")))))))))))))))))))))))</f>
        <v>-6 a -5,5</v>
      </c>
      <c r="CI125" s="11" t="n">
        <f aca="false">IF(CG125="","",IF(CG125=-2.25,"NORMA",IF(CG125&lt;=-9.5,1,IF(CG125&lt;=-8.5,2,IF(CG125&lt;=-7.5,3,IF(CG125&lt;=-6.5,4,IF(CG125&lt;=-5.5,5,IF(CG125&lt;=-4.5,6,IF(CG125&lt;=-3.5,7,IF(CG125&lt;=-2.5,8,IF(CG125&lt;=-1.5,9,IF(CG125&lt;=-0.5,10,IF(CG125&lt;=0.5,11,IF(CG125&lt;=1.5,12,IF(CG125&lt;=2.5,13,IF(CG125&lt;=3.5,14,IF(CG125&lt;=4.5,15,IF(CG125&lt;=5.5,16,IF(CG125&lt;=6.5,17,IF(CG125&lt;=7.5,18,IF(CG125&lt;=8.5,19,IF(CG125&lt;=9.5,20,IF(CG125=10,21,"Fuera de rango")))))))))))))))))))))))</f>
        <v>5</v>
      </c>
      <c r="CJ125" s="9" t="n">
        <v>3.75</v>
      </c>
      <c r="CK125" s="10" t="str">
        <f aca="false">IF(CJ125="","",IF(AND(CJ125&gt;=-6,CJ125&lt;=-5.5),"-6 a -5,5",IF(AND(CJ125&gt;-5.5,CJ125&lt;=-4.5),"-5 a -4,5",IF(AND(CJ125&gt;-4.5,CJ125&lt;=-3.5),"-4 a -3,5",IF(AND(CJ125&gt;-3.5,CJ125&lt;=-2.5),"-3 a -2,5",IF(AND(CJ125&gt;-2.5,CJ125&lt;=-1.5),"-2 a -1,5",IF(AND(CJ125&gt;-1.5,CJ125&lt;=-0.5),"-1 a -0,5",IF(AND(CJ125&gt;-0.5,CJ125&lt;=0.5),"0 a 0,5",IF(AND(CJ125&gt;0.5,CJ125&lt;=1.5),"1 a 1,5",IF(AND(CJ125&gt;1.5,CJ125&lt;2.5),"2",IF(AND(CJ125&gt;=2.5,CJ125&lt;=3),"2,5 a 3",IF(AND(CJ125&gt;3,CJ125&lt;=4),"3,5 a 4",IF(AND(CJ125&gt;4,CJ125&lt;=5),"4,5 a 5",IF(AND(CJ125&gt;5,CJ125&lt;=6),"5,5 a 6",IF(AND(CJ125&gt;6,CJ125&lt;=7),"6,5 a 7",IF(AND(CJ125&gt;7,CJ125&lt;=8),"7,5 a 8",IF(AND(CJ125&gt;8,CJ125&lt;=9.5),"8,5 a 9,5",IF(CJ125=10,"10","Fuera de rango"))))))))))))))))))</f>
        <v>3,5 a 4</v>
      </c>
      <c r="CL125" s="11" t="n">
        <f aca="false">IF(CK125="","",IF(OR(CK125="-6 a -5,5",CK125="-6 - -5,5"),1,IF(OR(CK125="-5 a -4,5",CK125="-5 - -4,5"),2,IF(OR(CK125="-4 a -3,5",CK125="-4 - -3,5"),3,IF(OR(CK125="-3 a -2,5",CK125="-3 - -2,5"),4,IF(OR(CK125="-2 a -1,5",CK125="-2 - -1,5"),5,IF(OR(CK125="-1 a -0,5",CK125="-1 - -0,5"),6,IF(OR(CK125="0 a 0,5",CK125="0 - 0,5"),7,IF(OR(CK125="1 a 1,5",CK125="1 - 1,5"),8,IF(CK125="2","NORMA",IF(OR(CK125="2,5 a 3",CK125="2,5 - 3"),9,IF(OR(CK125="3,5 a 4",CK125="3,5 - 4"),10,IF(OR(CK125="4,5 a 5",CK125="4,5 - 5"),11,IF(OR(CK125="5,5 a 6",CK125="5,5 - 6"),12,IF(OR(CK125="6,5 a 7",CK125="6,5 - 7"),13,IF(OR(CK125="7,5 a 8",CK125="7,5 - 8"),14,IF(OR(CK125="8,5 a 9",CK125="8,5 - 9,5",CK125="9 a 9,5"),15,IF(CK125="10",15,IF(OR(CK125="0,5 a 1",CK125="0,5 - 1"),7,"Fuera de rango")))))))))))))))))))</f>
        <v>10</v>
      </c>
      <c r="CM125" s="10" t="n">
        <v>0</v>
      </c>
      <c r="CN125" s="10" t="str">
        <f aca="false">IF(CM125=0,"0", " ")</f>
        <v>0</v>
      </c>
      <c r="CO125" s="10" t="str">
        <f aca="false">IF(CM125&gt;0,"EME"," ")</f>
        <v> </v>
      </c>
      <c r="CP125" s="10" t="n">
        <v>0</v>
      </c>
      <c r="CQ125" s="10" t="str">
        <f aca="false">IF(CP125&gt;0,"0", " ")</f>
        <v> </v>
      </c>
      <c r="CR125" s="10" t="str">
        <f aca="false">IF(CP125&gt;0,"EME"," ")</f>
        <v> </v>
      </c>
      <c r="CS125" s="9" t="n">
        <v>0</v>
      </c>
      <c r="CT125" s="10" t="str">
        <f aca="false">IF(CS125&gt;0,"1", " ")</f>
        <v> </v>
      </c>
      <c r="CU125" s="10" t="str">
        <f aca="false">IF(CS125&gt;0,"HIP"," ")</f>
        <v> </v>
      </c>
      <c r="CV125" s="9" t="n">
        <v>0</v>
      </c>
      <c r="CW125" s="10" t="str">
        <f aca="false">IF(CV125&gt;0,"1", " ")</f>
        <v> </v>
      </c>
      <c r="CX125" s="10" t="str">
        <f aca="false">IF(CV125&gt;0,"HIP"," ")</f>
        <v> </v>
      </c>
      <c r="CY125" s="9" t="n">
        <v>-6</v>
      </c>
      <c r="CZ125" s="11" t="str">
        <f aca="false">IF(CY125&lt;0,"2"," ")</f>
        <v>2</v>
      </c>
      <c r="DA125" s="11" t="str">
        <f aca="false">IF(CY125&lt;0,"MIO"," ")</f>
        <v>MIO</v>
      </c>
      <c r="DB125" s="9" t="n">
        <v>-7.5</v>
      </c>
      <c r="DC125" s="11" t="str">
        <f aca="false">IF(DB125&lt;0,"2"," ")</f>
        <v>2</v>
      </c>
      <c r="DD125" s="11" t="str">
        <f aca="false">IF(DB125&lt;0,"MIO"," ")</f>
        <v>MIO</v>
      </c>
      <c r="DE125" s="9" t="n">
        <v>-0.75</v>
      </c>
      <c r="DF125" s="11" t="str">
        <f aca="false">IF(DE125&lt;0,"3"," ")</f>
        <v>3</v>
      </c>
      <c r="DG125" s="11" t="str">
        <f aca="false">IF(DE125&lt;0,"AST"," ")</f>
        <v>AST</v>
      </c>
      <c r="DH125" s="9" t="n">
        <v>-1.5</v>
      </c>
      <c r="DI125" s="11" t="str">
        <f aca="false">IF(DH125&lt;0,"3"," ")</f>
        <v>3</v>
      </c>
      <c r="DJ125" s="11" t="str">
        <f aca="false">IF(DH125&lt;0,"AST"," ")</f>
        <v>AST</v>
      </c>
      <c r="DK125" s="9" t="n">
        <v>0</v>
      </c>
      <c r="DL125" s="10" t="str">
        <f aca="false">IF(DK125&gt;0,"4"," ")</f>
        <v> </v>
      </c>
      <c r="DM125" s="10" t="str">
        <f aca="false">IF(DK125&gt;0,"PRE"," ")</f>
        <v> </v>
      </c>
      <c r="DN125" s="9" t="n">
        <v>0</v>
      </c>
      <c r="DO125" s="10" t="str">
        <f aca="false">IF(DN125&gt;0,"4"," ")</f>
        <v> </v>
      </c>
      <c r="DP125" s="10" t="str">
        <f aca="false">IF(DN125&gt;0,"PRE"," ")</f>
        <v> </v>
      </c>
      <c r="DQ125" s="12" t="n">
        <v>2</v>
      </c>
      <c r="DR125" s="12" t="n">
        <v>2</v>
      </c>
      <c r="DS125" s="12" t="str">
        <f aca="false">CONCATENATE(CO125,CU125,DA125,DG125,DM125)</f>
        <v>  MIOAST </v>
      </c>
      <c r="DT125" s="10" t="str">
        <f aca="false" t="array" ref="DT125">_xlfn.IFS(DS125="EME    ","0", DS125=" HIP   ","1", DS125="  MIO  ","2", DS125="   AST ","3", DS125="    PRE","4", DS125="EME   PRE","5", DS125=" HIP  PRE","6", DS125=" HIP AST ","7", DS125="  MIO PRE","8", DS125="  MIOAST ","9", DS125="   ASTPRE","10",DS125=" HIP ASTPRE","11", DS125="  MIOASTPRE","12", DS125="     ","0")</f>
        <v>9</v>
      </c>
      <c r="DU125" s="1" t="s">
        <v>154</v>
      </c>
      <c r="DV125" s="1" t="str">
        <f aca="false" t="array" ref="DV125">_xlfn.IFS(DU125="SI","2", DU125="NO","1")</f>
        <v>1</v>
      </c>
      <c r="DW125" s="10" t="n">
        <v>0</v>
      </c>
      <c r="DX125" s="11" t="str">
        <f aca="false">IF(DW125=0,"1","2")</f>
        <v>1</v>
      </c>
      <c r="DY125" s="11" t="str">
        <f aca="false" t="array" ref="DY125">_xlfn.IFS(DW125=0,"0", DW125=0.25, "1", DW125=0.5,"2", DW125=0.75,"3", DW125=1,"4",DW125=1.25,"5", DW125=1.5,"6", DW125=1.75,"7", DW125=2,"8")</f>
        <v>0</v>
      </c>
      <c r="DZ125" s="10" t="n">
        <v>0</v>
      </c>
      <c r="EA125" s="11" t="str">
        <f aca="false">IF(DZ125=0,"1","2")</f>
        <v>1</v>
      </c>
      <c r="EB125" s="11" t="str">
        <f aca="false" t="array" ref="EB125">_xlfn.IFS(DZ125=0,"0", DZ125=0.25, "1", DZ125=0.5,"2", DZ125=0.75,"3", DZ125=1,"4",DZ125=1.25,"5", DZ125=1.5,"6", DZ125=1.75,"7", DZ125=2,"8")</f>
        <v>0</v>
      </c>
      <c r="EC125" s="10" t="n">
        <v>0</v>
      </c>
      <c r="ED125" s="10" t="str">
        <f aca="false">IF(EC125=0,"1","2")</f>
        <v>1</v>
      </c>
      <c r="EE125" s="11" t="str">
        <f aca="false" t="array" ref="EE125">_xlfn.IFS(EC125=0,"0", EC125=-0.25, "1", EC125=-0.5,"2", EC125=-0.75,"3", EC125=-1,"4",EC125=-1.25,"5", EC125=-1.5,"6", EC125=-1.75,"7", EC125=-2,"8", EC125=-2.25,"9",EC125=-2.5,"10", EC125=-2.75,"11", EC125=-3,"12", EC125=-3.25,"13", EC125=-3.5,"14", EC125=-3.75,"15",EC125=-4,"16")</f>
        <v>0</v>
      </c>
      <c r="EF125" s="10" t="n">
        <v>0</v>
      </c>
      <c r="EG125" s="10" t="str">
        <f aca="false">IF(EF125=0,"1","2")</f>
        <v>1</v>
      </c>
      <c r="EH125" s="11" t="str">
        <f aca="false" t="array" ref="EH125">_xlfn.IFS(EF125=0,"0", EF125=-0.25, "1", EF125=-0.5,"2", EF125=-0.75,"3", EF125=-1,"4",EF125=-1.25,"5", EF125=-1.5,"6", EF125=-1.75,"7", EF125=-2,"8", EF125=-2.25,"9",EF125=-2.5,"10", EF125=-2.75,"11", EF125=-3,"12", EF125=-3.25,"13", EF125=-3.5,"14", EF125=-3.75,"15",EF125=-4,"16")</f>
        <v>0</v>
      </c>
      <c r="EI125" s="10" t="n">
        <v>0</v>
      </c>
      <c r="EJ125" s="11" t="str">
        <f aca="false">IF(EI125=0,"1","2")</f>
        <v>1</v>
      </c>
      <c r="EK125" s="11" t="str">
        <f aca="false" t="array" ref="EK125">_xlfn.IFS(EI125=0,"0", EI125=-0.25, "1", EI125=-0.5,"2", EI125=-0.75,"3", EI125=-1,"4",EI125=-1.25,"5", EI125=-1.5,"6", EI125=-1.75,"7", EI125=-2,"8", EI125=-2.25,"9", EI125=-2.25,"9",EI125=-2.5,"10", EI125=-2.75,"11", EI125=-3,"12", EI125=-3.25,"13", EI125=-3.5,"14", EI125=-3.75,"15",EI125=-4,"16", EI125=0.25, "17", EI125=0.5, "18")</f>
        <v>0</v>
      </c>
      <c r="EL125" s="10" t="n">
        <v>0</v>
      </c>
      <c r="EM125" s="11" t="str">
        <f aca="false">IF(EL125=0,"1","2")</f>
        <v>1</v>
      </c>
      <c r="EN125" s="11" t="str">
        <f aca="false" t="array" ref="EN125">_xlfn.IFS(EL125=0.25,"17",EL125=0.5,"18", EL125=0,"0", EL125=-0.25, "1", EL125=-0.5,"2", EL125=-0.75,"3", EL125=-1,"4",EL125=-1.25,"5", EL125=-1.5,"6", EL125=-1.75,"7", EL125=-2,"8",EL125= -2.25,"9",EL125=-2.5,"10",EL125= -2.75,"11",EL125= -3,"12",EL125= -3.25,"13",EL125= -3.5,"14",EL125= -3.75,"15",EL125=-4,"16")</f>
        <v>0</v>
      </c>
      <c r="EO125" s="10" t="n">
        <v>0</v>
      </c>
      <c r="EP125" s="11" t="str">
        <f aca="false">IF(EO125=0,"1","2")</f>
        <v>1</v>
      </c>
      <c r="EQ125" s="11" t="str">
        <f aca="false" t="array" ref="EQ125">_xlfn.IFS(EO125=0,"0", EO125=0.25, "1", EO125=0.5,"2", EO125=0.75,"3", EO125=1,"4",EO125=1.25,"5", EO125=1.5,"6", EO125=1.75,"7", EO125=2,"8", EO125=2.25,"9", EO125=2.25,"9",EO125=2.5,"10", EO125=2.75,"11", EO125=3,"12", EO125=3.25,"13", EO125=3.5,"14", EO125=3.75,"15",EO125=4,"16", EO125=-0.25, "17", bq=-0.5, "18")</f>
        <v>0</v>
      </c>
      <c r="ER125" s="10" t="n">
        <v>0</v>
      </c>
      <c r="ES125" s="11" t="str">
        <f aca="false">IF(ER125=0,"1","2")</f>
        <v>1</v>
      </c>
      <c r="ET125" s="11" t="str">
        <f aca="false" t="array" ref="ET125">_xlfn.IFS(ER125=0,"0", ER125=0.25, "1", ER125=0.5,"2", ER125=0.75,"3", ER125=1,"4",ER125=1.25,"5", ER125=1.5,"6", ER125=1.75,"7", ER125=2,"8", ER125=2.25,"9", ER125=2.25,"9",ER125=2.5,"10", ER125=2.75,"11", ER125=3,"12", ER125=3.25,"13", ER125=3.5,"14", ER125=3.75,"15",ER125=4,"16", ER125=-0.25, "17", bq=-0.5, "18")</f>
        <v>0</v>
      </c>
      <c r="EU125" s="13" t="n">
        <v>26</v>
      </c>
      <c r="EV125" s="14" t="str">
        <f aca="false">VLOOKUP(EU125,LEYENDA!$G$2:$H$8,2,TRUE())</f>
        <v>25-36</v>
      </c>
      <c r="EW125" s="14" t="str">
        <f aca="false" t="array" ref="EW125">_xlfn.IFS(EV125="0-5","1", EV125="6-12","2", EV125="13-18","3", EV125="19-24","4", EV125="25-36","5", EV125="37-48","6", EV125="49-60","7")</f>
        <v>5</v>
      </c>
    </row>
    <row r="126" customFormat="false" ht="13.5" hidden="false" customHeight="false" outlineLevel="0" collapsed="false">
      <c r="A126" s="1" t="n">
        <v>48</v>
      </c>
      <c r="B126" s="32" t="n">
        <v>13</v>
      </c>
      <c r="C126" s="33" t="n">
        <v>43152</v>
      </c>
      <c r="D126" s="6"/>
      <c r="E126" s="5" t="str">
        <f aca="false">VLOOKUP(A126,'286'!$A$3:$J$600,10,FALSE())</f>
        <v>VALENCIA GÓMEZ, ANDREA</v>
      </c>
      <c r="F126" s="4" t="str">
        <f aca="false">VLOOKUP(A126,'286'!$A$3:$I$1768,3,FALSE())</f>
        <v>VAGOAN</v>
      </c>
      <c r="G126" s="6" t="n">
        <f aca="false">VLOOKUP(A126,'286'!$A$3:$I$1768,4,FALSE())</f>
        <v>35490</v>
      </c>
      <c r="H126" s="7" t="n">
        <f aca="false">YEAR(C126)-YEAR(G126)</f>
        <v>21</v>
      </c>
      <c r="I126" s="1" t="str">
        <f aca="false">VLOOKUP(H126,LEYENDA!$C$2:$D$6,2,TRUE())</f>
        <v>13-24</v>
      </c>
      <c r="J126" s="5" t="str">
        <f aca="false">VLOOKUP(A126,'286'!$A$3:$I$1768,7,FALSE())</f>
        <v>M</v>
      </c>
      <c r="K126" s="8" t="str">
        <f aca="false">VLOOKUP(A126,'286'!$A$3:$I$1768,2,FALSE())</f>
        <v>OD</v>
      </c>
      <c r="L126" s="4" t="str">
        <f aca="false">VLOOKUP(A126,'286'!$A$3:$I$1768,8,FALSE())</f>
        <v>D</v>
      </c>
      <c r="M126" s="4" t="str">
        <f aca="false">VLOOKUP(A126,'286'!$A$3:$I$1768,9,FALSE())</f>
        <v>D</v>
      </c>
      <c r="N126" s="8" t="str">
        <f aca="false">IF(R126=O126, "MISMA","CONTRARIA")</f>
        <v>MISMA</v>
      </c>
      <c r="O126" s="8" t="str">
        <f aca="false" t="array" ref="O126">_xlfn.IFS(L126="D","1", L126="I","2")</f>
        <v>1</v>
      </c>
      <c r="P126" s="8" t="str">
        <f aca="false" t="array" ref="P126">_xlfn.IFS(K126="OD","1", K126="OI","2")</f>
        <v>1</v>
      </c>
      <c r="Q126" s="1" t="str">
        <f aca="false" t="array" ref="Q126">_xlfn.IFS(J126="M","1", J126="H","2")</f>
        <v>1</v>
      </c>
      <c r="R126" s="8" t="str">
        <f aca="false" t="array" ref="R126">_xlfn.IFS(M126="D","1", M126="I","2")</f>
        <v>1</v>
      </c>
      <c r="S126" s="1" t="str">
        <f aca="false" t="array" ref="S126">_xlfn.IFS(N126="CONTRARIA", "1",N126= "MISMA","2")</f>
        <v>2</v>
      </c>
      <c r="T126" s="1" t="str">
        <f aca="false" t="array" ref="T126">_xlfn.IFS(I126="0-12","1", I126="13-24","2", I126="25-40","3", I126="41-60","4", I126="61-100","5")</f>
        <v>2</v>
      </c>
      <c r="U126" s="9" t="n">
        <v>-8</v>
      </c>
      <c r="V126" s="1" t="str">
        <f aca="false">IF(U126="","",IF(AND(U126&gt;=-9,U126&lt;=-6.5),"-9 a -6,5",IF(AND(U126&gt;=-6,U126&lt;=-3.5),"-6 a -3,5",IF(AND(U126&gt;=-3,U126&lt;=-1),"-3 a -1",IF(U126=-0.5,"-0,5",IF(AND(U126&gt;=0,U126&lt;=2.5),"0 a 2,5",IF(AND(U126&gt;=3,U126&lt;=5.5),"3 a 5,5",IF(AND(U126&gt;=6,U126&lt;=8.5),"6 a 8,5",IF(AND(U126&gt;=9,U126&lt;=20),"9 a 20","Fuera de rango")))))))))</f>
        <v>-9 a -6,5</v>
      </c>
      <c r="W126" s="11" t="n">
        <f aca="false">IF(V126="","",IF(V126="-9 a -6,5",2,IF(V126="-6 a -3,5",3,IF(V126="-3 a -1",4,IF(V126="-0,5","NORMA",IF(V126="0 a 2,5",5,IF(V126="3 a 5,5",6,IF(V126="6 a 8,5",7,IF(V126="9 a 20",8,"Fuera de rango")))))))))</f>
        <v>2</v>
      </c>
      <c r="X126" s="9" t="n">
        <v>0</v>
      </c>
      <c r="Y126" s="10" t="str">
        <f aca="false">IF(X126="","",IF(AND(X126&gt;=0,X126&lt;=4),"0 a 4",IF(AND(X126&gt;=4.5,X126&lt;=8.5),"4,5 a 8,5",IF(X126=9,"9",IF(AND(X126&gt;=9.5,X126&lt;=13),"9,5 a 13",IF(AND(X126&gt;=13.5,X126&lt;=20),"13,5 a 20",IF(AND(X126&gt;=20.5,X126&lt;=35),"20,5 a 35","Fuera de rango")))))))</f>
        <v>0 a 4</v>
      </c>
      <c r="Z126" s="11" t="n">
        <f aca="false">IF(Y126="","",IF(Y126="0 a 4",1,IF(Y126="4,5 a 8,5",2,IF(Y126="9","NORMA",IF(Y126="9,5 a 13",3,IF(Y126="13,5 a 20",4,IF(Y126="20,5 a 35",5,"Fuera de rango")))))))</f>
        <v>1</v>
      </c>
      <c r="AA126" s="9" t="n">
        <v>14</v>
      </c>
      <c r="AB126" s="10" t="str">
        <f aca="false">IF(AA126="","",IF(AND(AA126&gt;=0,AA126&lt;=9),"0 a 9",IF(AND(AA126&gt;=9.5,AA126&lt;=18.5),"9,5 a 18,5",IF(AA126=19,"19",IF(AND(AA126&gt;=19.5,AA126&lt;=28),"19,5 a 28",IF(AND(AA126&gt;=28.5,AA126&lt;=40),"28,5 a 40","Fuera de rango"))))))</f>
        <v>9,5 a 18,5</v>
      </c>
      <c r="AC126" s="11" t="n">
        <f aca="false" t="array" ref="AC126">_xlfn.IFS(AB126="","",AB126="0 a 9",1,AB126="9,5 a 18,5",2,AB126="19","NORMA",AB126="19,5 a 28",3,AB126="28,5 a 40",4,TRUE(),"Fuera de rango")</f>
        <v>2</v>
      </c>
      <c r="AD126" s="9" t="n">
        <v>4</v>
      </c>
      <c r="AE126" s="10" t="str">
        <f aca="false">IF(AD126="","",IF(AND(AD126&gt;=-10,AD126&lt;=0),"De -10 a 0",IF(AND(AD126&gt;=0.5,AD126&lt;=9.5),"0,5 a 9,5",IF(AD126=10,"10",IF(AND(AD126&gt;=10.5,AD126&lt;=20),"10,5 a 20",IF(AND(AD126&gt;=20.5,AD126&lt;=40),"20,5 a 40","Fuera de rango"))))))</f>
        <v>0,5 a 9,5</v>
      </c>
      <c r="AF126" s="12" t="n">
        <f aca="false">IF(AD126="","",IF(AND(AD126&gt;=-10,AD126&lt;=0),1,IF(AND(AD126&gt;=0.5,AD126&lt;=9.5),2,IF(AD126=10,"NORMA",IF(AND(AD126&gt;=10.5,AD126&lt;=20),3,IF(AND(AD126&gt;=20.5,AD126&lt;=40),4,""))))))</f>
        <v>2</v>
      </c>
      <c r="AG126" s="9" t="n">
        <v>10</v>
      </c>
      <c r="AH126" s="10" t="str">
        <f aca="false">IF(AG126="","",IF(AND(AG126&gt;=0,AG126&lt;=4),"0 a 4",IF(AND(AG126&gt;=4.5,AG126&lt;=8.5),"4,5 a 8,5",IF(AG126=9,"9",IF(AND(AG126&gt;=9.5,AG126&lt;=13),"9,5 a 13",IF(AND(AG126&gt;=13.5,AG126&lt;=25),"13,5 a 25","Fuera de rango"))))))</f>
        <v>9,5 a 13</v>
      </c>
      <c r="AI126" s="11" t="n">
        <f aca="false">IF(AH126="","",IF(AH126="0 a 4",1,IF(AH126="4,5 a 8,5",2,IF(AH126="9","NORMA",IF(AH126="9,5 a 13",3,IF(AH126="13,5 a 25",4,""))))))</f>
        <v>3</v>
      </c>
      <c r="AJ126" s="9" t="n">
        <v>7</v>
      </c>
      <c r="AK126" s="10" t="str">
        <f aca="false">IF(AJ126="","",IF(AND(AJ126&gt;=-15,AJ126&lt;=-10.5),"-15 a -10,5",IF(AND(AJ126&gt;=-10,AJ126&lt;=-4),"-10 a -4",IF(AND(AJ126&gt;=-4.5,AJ126&lt;=0),"-4,5 a 0",IF(AND(AJ126&gt;=0.5,AJ126&lt;=4.5),"0,5 a 4,5",IF(AJ126=5,"5",IF(AND(AJ126&gt;=5.5,AJ126&lt;=10),"5,5 a 10",IF(AND(AJ126&gt;=10.5,AJ126&lt;=20),"10,5 a 20","Fuera de rango"))))))))</f>
        <v>5,5 a 10</v>
      </c>
      <c r="AL126" s="11" t="n">
        <f aca="false">IF(AK126="","",IF(AK126="-15 a -10,5",1,IF(AK126="-10 a -4",2,IF(AK126="-4,5 a 0",3,IF(AK126="0,5 a 4,5",4,IF(AK126="5","NORMA",IF(AK126="5,5 a 10",5,IF(AK126="10,5 a 20",6,"Error"))))))))</f>
        <v>5</v>
      </c>
      <c r="AM126" s="9" t="n">
        <v>0</v>
      </c>
      <c r="AN126" s="10" t="str">
        <f aca="false">IF(AM126="","",IF(AND(AM126&gt;=-7.5,AM126&lt;=-5.5),"-7,5 a -5,5",IF(AND(AM126&gt;=-5,AM126&lt;=-3),"-5 a -3",IF(AND(AM126&gt;=-2.5,AM126&lt;=-0.5),"-2,5 a -0,5",IF(AM126=0,"0,00",IF(AND(AM126&gt;=0.5,AM126&lt;=2.5),"0,5 a 2,5",IF(AND(AM126&gt;=3,AM126&lt;=5),"3 a 5",IF(AND(AM126&gt;=5.5,AM126&lt;=7.5),"5,5 a 7,5",IF(AND(AM126&gt;=8,AM126&lt;=10),"8 a 10","Fuera de rango")))))))))</f>
        <v>0,00</v>
      </c>
      <c r="AO126" s="11" t="str">
        <f aca="false">IF(AN126="","",IF(AN126="-7,5 a -5,5",1,IF(AN126="-5 a -3",2,IF(AN126="-2,5 a -0,5",3,IF(AN126="0,00","NORMA",IF(AN126="0,5 a 2,5",4,IF(AN126="3 a 5",5,IF(AN126="5,5 a 7,5",6,IF(AN126="8 a 10",7,"Error")))))))))</f>
        <v>NORMA</v>
      </c>
      <c r="AP126" s="9" t="n">
        <v>-11</v>
      </c>
      <c r="AQ126" s="10" t="str">
        <f aca="false">IF(AP126="","",IF(AND(AP126&gt;=-20,AP126&lt;=-9.5),"-20 a -9,5",IF(AND(AP126&gt;=-9,AP126&lt;=-6.5),"-9 a -6,5",IF(AP126=-6,"-6",IF(AND(AP126&gt;=-5.5,AP126&lt;=-3),"-5,5 a -3",IF(AND(AP126&gt;=-2.5,AP126&lt;=0),"-2,5 a 0",IF(AND(AP126&gt;=0.5,AP126&lt;=3),"0,5 a 3",IF(AND(AP126&gt;=3.5,AP126&lt;=6),"3,5 a 6",IF(AND(AP126&gt;=6.5,AP126&lt;=9),"6,5 a 9",IF(AND(AP126&gt;=9.5,AP126&lt;=20),"9,5 a 20","Fuera de rango"))))))))))</f>
        <v>-20 a -9,5</v>
      </c>
      <c r="AR126" s="11" t="n">
        <f aca="false">IF(AQ126="","",IF(AQ126="-20 a -9,5",1,IF(AQ126="-9 a -6,5",2,IF(AQ126="-6","NORMA",IF(AQ126="-5,5 a -3",3,IF(AQ126="-2,5 a 0",4,IF(AQ126="0,5 a 3",5,IF(AQ126="3,5 a 6",6,IF(AQ126="6,5 a 9",7,IF(AQ126="9,5 a 20",8,""))))))))))</f>
        <v>1</v>
      </c>
      <c r="AS126" s="9" t="n">
        <v>4</v>
      </c>
      <c r="AT126" s="10" t="str">
        <f aca="false">IF(AS126="","",IF(AND(AS126&gt;=-16,AS126&lt;=-14),"-16 a -14",IF(AND(AS126&gt;=-13.5,AS126&lt;=-11.5),"-13,5 a -11,5",IF(AND(AS126&gt;=-11,AS126&lt;=-9),"-11 a -9",IF(AND(AS126&gt;=-8.5,AS126&lt;=-6.5),"-8,5 a -6,5",IF(AND(AS126&gt;=-6,AS126&lt;=-4),"-6 a -4",IF(AND(AS126&gt;=-3.5,AS126&lt;=-1.5),"-3,5 a -1,5",IF(AND(AS126&gt;=-1,AS126&lt;=1),"-1 a 1",IF(AND(AS126&gt;=1.5,AS126&lt;=3.5),"1,5 a 3,5",IF(AND(AS126&gt;=4,AS126&lt;=6),"4 a 6",IF(AND(AS126&gt;=6.5,AS126&lt;=8.5),"6,5 a 8,5",IF(AND(AS126&gt;=9,AS126&lt;=11),"9 a 11",IF(AND(AS126&gt;=11.5,AS126&lt;=13.5),"11,5 a 13,5",IF(AND(AS126&gt;=14,AS126&lt;=16),"14 a 16",IF(AND(AS126&gt;=16.5,AS126&lt;=18.5),"16,5 a 18,5",IF(AND(AS126&gt;=19,AS126&lt;=21),"19 a 21","Fuera de rango"))))))))))))))))</f>
        <v>4 a 6</v>
      </c>
      <c r="AU126" s="11" t="str">
        <f aca="false" t="array" ref="AU126">IF(AT126="","",_xlfn.IFS(AT126="-16 a -14",1,AT126="-13,5 a -11,5",2,AT126="-11 a -9",3,AT126="-8,5 a -6,5",4,AT126="-6 a -4",5,AT126="-3,5 a -1,5",6,AT126="-1 a 1",7,AT126="1,5 a 3,5",8,AT126="4 a 6","NORMA",AT126="6,5 a 8,5",9,AT126="9 a 11",10,AT126="11,5 a 13,5",11,AT126="14 a 16",12,AT126="16,5 a 18,5",13,AT126="19 a 21",14,TRUE(),""))</f>
        <v>NORMA</v>
      </c>
      <c r="AV126" s="9" t="n">
        <v>1.5</v>
      </c>
      <c r="AW126" s="10" t="str">
        <f aca="false">IF(AV126="","",IF(AND(AV126&gt;=-1,AV126&lt;=-0.5),"-1 a -0,5",IF(AND(AV126&gt;-0.5,AV126&lt;=0),"De -0,5 a 0",IF(AND(AV126&gt;=0.25,AV126&lt;=0.75),"0,25 a 0,75",IF(AND(AV126&gt;=1,AV126&lt;=1.5),"1 a 1,5",IF(AND(AV126&gt;=1.75,AV126&lt;=2.25),"1,75 a 2,25",IF(AND(AV126&gt;=2.5,AV126&lt;=3),"2,5 a 3",IF(AND(AV126&gt;=3.25,AV126&lt;=3.75),"3,25 a 3,75","Fuera de rango"))))))))</f>
        <v>1 a 1,5</v>
      </c>
      <c r="AX126" s="11" t="n">
        <f aca="false">IF(AW126="","",IF(OR(AW126="-1 a -0,5",AW126="-1 a -0.5"),1,IF(OR(AW126="De -0,5 a 0",AW126="-0,5 a 0",AW126="De -0.5 a 0"),2,IF(OR(AW126="0,25 a 0,75",AW126="0.25 a 0.75"),"NORMA",IF(OR(AW126="1 a 1,5",AW126="1 a 1.5"),3,IF(OR(AW126="1,75 a 2,25",AW126="1.75 a 2.25"),4,IF(OR(AW126="2,5 a 3",AW126="2.5 a 3"),5,IF(OR(AW126="3,25 a 3,75",AW126="3.25 a 3.75"),6,""))))))))</f>
        <v>3</v>
      </c>
      <c r="AY126" s="9" t="n">
        <v>-19</v>
      </c>
      <c r="AZ126" s="10" t="str">
        <f aca="false">IF(AY126="","",IF(AND(AY126&gt;=-20,AY126&lt;=-9.5),"-20 a -9,5",IF(AND(AY126&gt;=-9,AY126&lt;=-6.5),"-9 a -6,5",IF(AY126=-6,"-6",IF(AND(AY126&gt;=-5.5,AY126&lt;=-3),"-5,5 a -3",IF(AND(AY126&gt;=-2.5,AY126&lt;=0),"-2,5 a 0",IF(AND(AY126&gt;=0.5,AY126&lt;=3),"0,5 a 3",IF(AND(AY126&gt;=3.5,AY126&lt;=6),"3,5 a 6","Fuera de rango"))))))))</f>
        <v>-20 a -9,5</v>
      </c>
      <c r="BA126" s="11" t="n">
        <f aca="false">IF(AZ126="","",IF(AZ126="-20 a -9,5",1,IF(AZ126="-9 a -6,5",2,IF(AZ126="-6","NORMA",IF(AZ126="-5,5 a -3",3,IF(AZ126="-2,5 a 0",4,IF(AZ126="0,5 a 3",5,IF(AZ126="3,5 a 6",6,""))))))))</f>
        <v>1</v>
      </c>
      <c r="BB126" s="9" t="n">
        <v>0</v>
      </c>
      <c r="BC126" s="10" t="str">
        <f aca="false" t="array" ref="BC126">IF(BB126="","",_xlfn.IFS(AND(BB126&gt;=0,BB126&lt;=2),"0 a 2",AND(BB126&gt;=2.5,BB126&lt;=4.5),"2,5 a 4,5",AND(BB126&gt;=5,BB126&lt;=7),"5 a 7",AND(BB126&gt;=7.5,BB126&lt;=9.5),"7,5 a 9,5",AND(BB126&gt;=10,BB126&lt;=12),"10 a 12",AND(BB126&gt;=12.5,BB126&lt;=14.5),"12,5 a 14,5",BB126=15,"15",AND(BB126&gt;=15.5,BB126&lt;=17.5),"15,5 a 17,5",AND(BB126&gt;=18,BB126&lt;=20),"18 a 20",AND(BB126&gt;=20.5,BB126&lt;=22.5),"20,5 a 22,5",AND(BB126&gt;=23,BB126&lt;=25),"23 a 25",TRUE(),"Fuera de rango"))</f>
        <v>0 a 2</v>
      </c>
      <c r="BD126" s="11" t="n">
        <f aca="false" t="array" ref="BD126">IF(BC126="","",_xlfn.IFS(BC126="0 a 2",1,BC126="2,5 a 4,5",2,BC126="5 a 7",3,BC126="7,5 a 9,5",4,BC126="10 a 12",5,BC126="12,5 a 14,5",6,BC126="15","NORMA",BC126="15,5 a 17,5",7,BC126="18 a 20",8,BC126="20,5 a 22,5",9,BC126="23 a 25",10,TRUE(),"Fuera de rango"))</f>
        <v>1</v>
      </c>
      <c r="BE126" s="9" t="n">
        <v>24</v>
      </c>
      <c r="BF126" s="10" t="str">
        <f aca="false">IF(BE126="","",IF(AND(BE126&gt;=-20,BE126&lt;=-10),"-20 a -10",IF(AND(BE126&gt;=-9.5,BE126&lt;=0.5),"-9,5 a 0,5",IF(AND(BE126&gt;=1,BE126&lt;=11),"1 a 11",IF(AND(BE126&gt;=11.5,BE126&lt;=20.5),"11,5 a 20,5",IF(BE126=21,"21",IF(AND(BE126&gt;=21.5,BE126&lt;=31.5),"21,5 a 31,5",IF(AND(BE126&gt;=32,BE126&lt;=42),"32 a 42","Fuera de rango"))))))))</f>
        <v>21,5 a 31,5</v>
      </c>
      <c r="BG126" s="11" t="n">
        <f aca="false">IF(BF126="","",IF(BF126="-20 a -10",1,IF(BF126="-9,5 a 0,5",2,IF(BF126="1 a 11",3,IF(BF126="11,5 a 20,5",4,IF(BF126="21","NORMA",IF(BF126="21,5 a 31,5",5,IF(BF126="32 a 42",6,""))))))))</f>
        <v>5</v>
      </c>
      <c r="BH126" s="9" t="n">
        <v>6</v>
      </c>
      <c r="BI126" s="10" t="str">
        <f aca="false">IF(BH126="","",IF(AND(BH126&gt;=-20,BH126&lt;=-15),"-20 a -15",IF(AND(BH126&gt;=-14.5,BH126&lt;=-9.5),"-14,5 a -9,5",IF(AND(BH126&gt;=-9,BH126&lt;=-4),"-9 a -4",IF(AND(BH126&gt;=-3.5,BH126&lt;=2.5),"-3,5 a 2,5",IF(AND(BH126&gt;=3,BH126&lt;=8),"3 a 8",IF(AND(BH126&gt;=8.5,BH126&lt;=14.5),"8,5 a 14,5",IF(BH126=15,"15",IF(AND(BH126&gt;=15.5,BH126&lt;=20.5),"15,5 a 20,5",IF(AND(BH126&gt;=21,BH126&lt;=26),"21 a 26","Fuera de rango"))))))))))</f>
        <v>3 a 8</v>
      </c>
      <c r="BJ126" s="11" t="n">
        <f aca="false">IF(BI126="","",IF(BI126="-20 a -15",1,IF(BI126="-14,5 a -9,5",2,IF(BI126="-9 a -4",3,IF(BI126="-3,5 a 2,5",4,IF(BI126="3 a 8",5,IF(BI126="8,5 a 14,5",6,IF(BI126="15","NORMA",IF(BI126="15,5 a 20,5",7,IF(BI126="21 a 26",8,IF(BI126="26,5 a 31,5",9,"")))))))))))</f>
        <v>5</v>
      </c>
      <c r="BK126" s="9" t="n">
        <v>0</v>
      </c>
      <c r="BL126" s="10" t="str">
        <f aca="false">IF(BK126="","",IF(AND(BK126&gt;=0,BK126&lt;=2),"0 - 2",IF(AND(BK126&gt;=2.5,BK126&lt;=4.5),"2,5 - 4,5",IF(AND(BK126&gt;=5,BK126&lt;=7),"5 - 7",IF(AND(BK126&gt;=7.5,BK126&lt;=9.5),"7,5 - 9,5",IF(AND(BK126&gt;=10,BK126&lt;=12),"10 - 12",IF(AND(BK126&gt;=12.5,BK126&lt;=13.5),"12,5 - 13,5",IF(BK126=14,"14",IF(AND(BK126&gt;=14.5,BK126&lt;=16.5),"14,5 - 16,5",IF(AND(BK126&gt;=17,BK126&lt;=19),"17 - 19",IF(AND(BK126&gt;=19.5,BK126&lt;=21.5),"19,5 - 21,5",IF(AND(BK126&gt;=22,BK126&lt;=24),"22 - 24",IF(AND(BK126&gt;=24.5,BK126&lt;=26.5),"24,5 - 26,5",IF(AND(BK126&gt;=27,BK126&lt;=29),"27 - 29",IF(AND(BK126&gt;=29.5,BK126&lt;=30),"29,5 - 30","Fuera de rango")))))))))))))))</f>
        <v>0 - 2</v>
      </c>
      <c r="BM126" s="11" t="n">
        <f aca="false">IF(BL126="","",IF(BL126="0 - 2",1,IF(BL126="2,5 - 4,5",2,IF(BL126="5 - 7",3,IF(BL126="7,5 - 9,5",4,IF(BL126="10 - 12",5,IF(BL126="12,5 - 13,5",6,IF(BL126="14","NORMA",IF(BL126="14,5 - 16,5",7,IF(BL126="17 - 19",8,IF(BL126="19,5 - 21,5",9,IF(BL126="22 - 24",10,IF(BL126="24,5 - 26,5",11,IF(BL126="27 - 29",12,IF(BL126="29,5 - 30",13,"")))))))))))))))</f>
        <v>1</v>
      </c>
      <c r="BN126" s="9" t="n">
        <v>26</v>
      </c>
      <c r="BO126" s="10" t="str">
        <f aca="false">IF(BN126="","",IF(AND(BN126&gt;=-20,BN126&lt;=-10),"-20 a -10",IF(AND(BN126&gt;=-9.5,BN126&lt;=0.5),"-9,5 a 0,5",IF(AND(BN126&gt;=1,BN126&lt;=11),"1 a 11",IF(AND(BN126&gt;=11.5,BN126&lt;=21.5),"11,5 a 21,5",IF(BN126=22,"22",IF(AND(BN126&gt;=22.5,BN126&lt;=32.5),"22,5 a 32,5",IF(AND(BN126&gt;=33,BN126&lt;=43),"33 a 43","Fuera de rango"))))))))</f>
        <v>22,5 a 32,5</v>
      </c>
      <c r="BP126" s="11" t="n">
        <f aca="false">IF(BO126="","",IF(BO126="-20 a -10",1,IF(BO126="-9,5 a 0,5",2,IF(BO126="1 a 11",3,IF(BO126="11,5 a 21,5",4,IF(BO126="22","NORMA",IF(BO126="22,5 a 32,5",5,IF(BO126="33 a 43",6,""))))))))</f>
        <v>5</v>
      </c>
      <c r="BQ126" s="9" t="n">
        <v>15</v>
      </c>
      <c r="BR126" s="10" t="str">
        <f aca="false">IF(BQ126="","",IF(AND(BQ126&gt;=-20,BQ126&lt;=-15),"-20 a -15",IF(AND(BQ126&gt;=-14.5,BQ126&lt;=-9.5),"-14,5 a -9,5",IF(AND(BQ126&gt;=-9,BQ126&lt;=-4),"-9 a -4",IF(AND(BQ126&gt;=-3.5,BQ126&lt;=2.5),"-3,5 a 2,5",IF(AND(BQ126&gt;=3,BQ126&lt;=8),"3 a 8",IF(AND(BQ126&gt;=8.5,BQ126&lt;=13.5),"8,5 a 13,5",IF(AND(BQ126&gt;=14,BQ126&lt;=17.5),"14 a 17,5",IF(BQ126=18,"18",IF(AND(BQ126&gt;=18.5,BQ126&lt;=23.5),"18,5 a 23,5",IF(AND(BQ126&gt;=24,BQ126&lt;=29),"24 a 29",IF(AND(BQ126&gt;=29.5,BQ126&lt;=34.5),"29,5 a 34,5",IF(AND(BQ126&gt;=35,BQ126&lt;=40),"35 a 40","Fuera de rango")))))))))))))</f>
        <v>14 a 17,5</v>
      </c>
      <c r="BS126" s="11" t="n">
        <f aca="false">IF(BR126="","",IF(BR126="-20 a -15",1,IF(BR126="-14,5 a -9,5",2,IF(BR126="-9 a -4",3,IF(BR126="-3,5 a 2,5",4,IF(BR126="3 a 8",5,IF(BR126="8,5 a 13,5",6,IF(BR126="14 a 17,5",7,IF(BR126="18","NORMA",IF(BR126="18,5 a 23,5",8,IF(BR126="24 a 29",9,IF(BR126="29,5 a 34,5",10,IF(BR126="35 a 40",11,"")))))))))))))</f>
        <v>7</v>
      </c>
      <c r="BT126" s="9" t="n">
        <v>0</v>
      </c>
      <c r="BU126" s="10" t="str">
        <f aca="false">IF(BT126="","",IF(AND(BT126&gt;=-20,BT126&lt;=-18),"-20 a -18",IF(AND(BT126&gt;=-17.5,BT126&lt;=-15.5),"-17,5 a -15,5",IF(AND(BT126&gt;=-15,BT126&lt;=-13),"-15 a -13",IF(AND(BT126&gt;=-12.5,BT126&lt;=-10.5),"-12,5 a -10,5",IF(AND(BT126&gt;=-10,BT126&lt;=-8),"-10 a -8",IF(AND(BT126&gt;=-7.5,BT126&lt;=-5.5),"-7,5 a -5,5",IF(AND(BT126&gt;=-5,BT126&lt;=-3),"-5 a -3",IF(AND(BT126&gt;=-2.5,BT126&lt;=-0.5),"-2,5 a -0,5",IF(BT126=0,"0",IF(AND(BT126&gt;=0.5,BT126&lt;=2.5),"0,5 a 2,5",IF(AND(BT126&gt;=3,BT126&lt;=5),"3 a 5",IF(AND(BT126&gt;=5.5,BT126&lt;=7.5),"5,5 a 7,5",IF(AND(BT126&gt;=8,BT126&lt;=10),"8 a 10",IF(AND(BT126&gt;=10.5,BT126&lt;=12.5),"10,5 a 12,5",IF(AND(BT126&gt;=13,BT126&lt;=15),"13 a 15",IF(AND(BT126&gt;=15.5,BT126&lt;=17.5),"15,5 a 17,5",IF(AND(BT126&gt;=18,BT126&lt;=20),"18 a 20","Fuera de rango"))))))))))))))))))</f>
        <v>0</v>
      </c>
      <c r="BV126" s="11" t="str">
        <f aca="false">IF(BT126="","",IF(BT126=0,"NORMA",IF(AND(BT126&gt;=-20,BT126&lt;=-18),2,IF(AND(BT126&gt;=-17.5,BT126&lt;=-15.5),2,IF(AND(BT126&gt;=-15,BT126&lt;=-13),3,IF(AND(BT126&gt;=-12.5,BT126&lt;=-10.5),4,IF(AND(BT126&gt;=-10,BT126&lt;=-8),5,IF(AND(BT126&gt;=-7.5,BT126&lt;=-5.5),6,IF(AND(BT126&gt;=-5,BT126&lt;=-3),7,IF(AND(BT126&gt;=-2.5,BT126&lt;=-0.5),8,IF(AND(BT126&gt;=0.5,BT126&lt;=2.5),9,IF(AND(BT126&gt;=3,BT126&lt;=5),10,IF(AND(BT126&gt;=5.5,BT126&lt;=7.5),11,IF(AND(BT126&gt;=8,BT126&lt;=10),12,IF(AND(BT126&gt;=10.5,BT126&lt;=12.5),13,IF(AND(BT126&gt;=13,BT126&lt;=15),14,IF(AND(BT126&gt;=15.5,BT126&lt;=17.5),15,IF(AND(BT126&gt;=18,BT126&lt;=20),16,"Fuera de rango"))))))))))))))))))</f>
        <v>NORMA</v>
      </c>
      <c r="BW126" s="9" t="n">
        <v>-14</v>
      </c>
      <c r="BX126" s="10" t="n">
        <f aca="false">18.5- (0.3*H126)</f>
        <v>12.2</v>
      </c>
      <c r="BY126" s="10" t="n">
        <f aca="false">(BW126)-(BX126)</f>
        <v>-26.2</v>
      </c>
      <c r="BZ126" s="10" t="str">
        <f aca="false">IF(BY126="","",IF(BY126&lt;-27.5,"De -30 a -28",IF(BY126&lt;-25,"De -27,5 a -25,5",IF(BY126&lt;-22.5,"De -25 a -23",IF(BY126&lt;-20,"De -22,5 a -20,5",IF(BY126&lt;-17.5,"De -20 a -18",IF(BY126&lt;-15,"De -17,5 a -15,5",IF(BY126&lt;-12.5,"De -15 a -13",IF(BY126&lt;-10,"De -12,5 a -10,5",IF(BY126&lt;-7.5,"De -10 a -8",IF(BY126&lt;-5,"De -7,5 a -5,5",IF(BY126&lt;-2.5,"De -5 a -3",IF(BY126&lt;0,"De -2,5 a -0,5",IF(BY126&lt;2.5,"De 0 a 2",IF(BY126&lt;5,"De 2,5 a 4,5",IF(BY126&lt;7.5,"De 5 a 7",IF(BY126&lt;10,"De 7,5 a 9,5",IF(BY126&lt;12.5,"De 10 a 12",IF(BY126&lt;15,"De 12,5 a 14,5",IF(BY126&lt;17.5,"De 15 a 17",IF(BY126&lt;20,"De 17,5 a 19,5",IF(BY126&lt;22.5,"De 20 a 22",IF(BY126&lt;25,"De 22,5 a 24,5",IF(BY126&lt;27.5,"De 25 a 27","De 27,5 a 30"))))))))))))))))))))))))</f>
        <v>De -27,5 a -25,5</v>
      </c>
      <c r="CA126" s="12" t="n">
        <f aca="false">IF(BY126="","",IF(BY126&lt;=-28,1,IF(BY126&lt;=-25.5,2,IF(BY126&lt;=-23,3,IF(BY126&lt;=-20.5,4,IF(BY126&lt;=-18,5,IF(BY126&lt;=-15.5,6,IF(BY126&lt;=-13,7,IF(BY126&lt;=-10.5,8,IF(BY126&lt;=-8,9,IF(BY126&lt;=-5.5,10,IF(BY126&lt;=-3,11,IF(BY126&lt;=-0.5,12,IF(BY126&lt;=2,13,IF(BY126&lt;=4.5,14,IF(BY126&lt;=7,15,IF(BY126&lt;=9.5,16,IF(BY126&lt;=12,17,IF(BY126&lt;=14.5,18,IF(BY126&lt;=17,19,IF(BY126&lt;=19.5,20,IF(BY126&lt;=22,21,IF(BY126&lt;=24.5,22,IF(BY126&lt;=27,23,IF(BY126&lt;=30,24,"Fuera de rango")))))))))))))))))))))))))</f>
        <v>2</v>
      </c>
      <c r="CB126" s="9" t="n">
        <v>-11.75</v>
      </c>
      <c r="CC126" s="10" t="n">
        <f aca="false">18.5- (0.3*H126)</f>
        <v>12.2</v>
      </c>
      <c r="CD126" s="10" t="n">
        <f aca="false">(CB126)-(CC126)</f>
        <v>-23.95</v>
      </c>
      <c r="CE126" s="10" t="str">
        <f aca="false">IF(CD126="","",IF(CD126&lt;-27.5,"De -30 a -28",IF(CD126&lt;-25,"De -27,5 a -25,5",IF(CD126&lt;-22.5,"De -25 a -23",IF(CD126&lt;-20,"De -22,5 a -20,5",IF(CD126&lt;-17.5,"De -20 a -18",IF(CD126&lt;-15,"De -17,5 a -15,5",IF(CD126&lt;-12.5,"De -15 a -13",IF(CD126&lt;-10,"De -12,5 a -10,5",IF(CD126&lt;-7.5,"De -10 a -8",IF(CD126&lt;-5,"De -7,5 a -5,5",IF(CD126&lt;-2.5,"De -5 a -3",IF(CD126&lt;0,"De -2,5 a -0,5",IF(CD126&lt;=2,"De 0 a 2",IF(CD126&lt;=4.5,"De 2,5 a 4,5",IF(CD126&lt;=7,"De 5 a 7",IF(CD126&lt;=9.5,"De 7,5 a 9,5",IF(CD126&lt;=12,"De 10 a 12",IF(CD126&lt;=14.5,"De 12,5 a 14,5",IF(CD126&lt;=17,"De 15 a 17",IF(CD126&lt;=19.5,"De 17,5 a 19,5",IF(CD126&lt;=22,"De 20 a 22",IF(CD126&lt;=24.5,"De 22,5 a 24,5",IF(CD126&lt;=27,"De 25 a 27","De 27,5 a 30"))))))))))))))))))))))))</f>
        <v>De -25 a -23</v>
      </c>
      <c r="CF126" s="12" t="n">
        <f aca="false">IF(CD126="","",IF(CD126&lt;-27.5,1,IF(CD126&lt;-25,2,IF(CD126&lt;-22.5,3,IF(CD126&lt;-20,4,IF(CD126&lt;-17.5,5,IF(CD126&lt;-15,6,IF(CD126&lt;-12.5,7,IF(CD126&lt;-10,8,IF(CD126&lt;-7.5,9,IF(CD126&lt;-5,10,IF(CD126&lt;-2.5,11,IF(CD126&lt;0,12,IF(CD126&lt;2.5,13,IF(CD126&lt;5,14,IF(CD126&lt;7.5,15,IF(CD126&lt;10,16,IF(CD126&lt;12.5,17,IF(CD126&lt;15,18,IF(CD126&lt;17.5,19,IF(CD126&lt;20,20,IF(CD126&lt;22.5,21,IF(CD126&lt;25,22,IF(CD126&lt;27.5,23,24))))))))))))))))))))))))</f>
        <v>3</v>
      </c>
      <c r="CG126" s="9" t="n">
        <v>-9.5</v>
      </c>
      <c r="CH126" s="10" t="str">
        <f aca="false">IF(CG126="","",IF(AND(CG126&gt;=-10,CG126&lt;=-9.5),"-10 a -9,5",IF(AND(CG126&gt;-9.5,CG126&lt;=-8.5),"-9 a -8,5",IF(AND(CG126&gt;-8.5,CG126&lt;=-7.5),"-8 a -7,5",IF(AND(CG126&gt;-7.5,CG126&lt;=-6.5),"-7 a -6,5",IF(AND(CG126&gt;-6.5,CG126&lt;=-5.5),"-6 a -5,5",IF(AND(CG126&gt;-5.5,CG126&lt;=-4.5),"-5 a -4,5",IF(AND(CG126&gt;-4.5,CG126&lt;=-3.5),"-4 a -3,5",IF(AND(CG126&gt;-3.5,CG126&lt;=-2.5),"-3 a -2,5",IF(CG126=-2.25,"-2,25",IF(AND(CG126&gt;-2.5,CG126&lt;=-1.5),"-2 a -1,5",IF(AND(CG126&gt;-1.5,CG126&lt;=-0.5),"-1 a -0,5",IF(AND(CG126&gt;-0.5,CG126&lt;=0.5),"0 a 0,5",IF(AND(CG126&gt;0.5,CG126&lt;=1.5),"1 a 1,5",IF(AND(CG126&gt;1.5,CG126&lt;=2.5),"2 a 2,5",IF(AND(CG126&gt;2.5,CG126&lt;=3.5),"3 a 3,5",IF(AND(CG126&gt;3.5,CG126&lt;=4.5),"4 a 4,5",IF(AND(CG126&gt;4.5,CG126&lt;=5.5),"5 a 5,5",IF(AND(CG126&gt;5.5,CG126&lt;=6.5),"6 a 6,5",IF(AND(CG126&gt;6.5,CG126&lt;=7.5),"7 a 7,5",IF(AND(CG126&gt;7.5,CG126&lt;=8.5),"8 a 8,5",IF(AND(CG126&gt;8.5,CG126&lt;=9.5),"9 a 9,5",IF(CG126&gt;=10,"10","Fuera de rango")))))))))))))))))))))))</f>
        <v>-10 a -9,5</v>
      </c>
      <c r="CI126" s="11" t="n">
        <f aca="false">IF(CG126="","",IF(CG126=-2.25,"NORMA",IF(CG126&lt;=-9.5,1,IF(CG126&lt;=-8.5,2,IF(CG126&lt;=-7.5,3,IF(CG126&lt;=-6.5,4,IF(CG126&lt;=-5.5,5,IF(CG126&lt;=-4.5,6,IF(CG126&lt;=-3.5,7,IF(CG126&lt;=-2.5,8,IF(CG126&lt;=-1.5,9,IF(CG126&lt;=-0.5,10,IF(CG126&lt;=0.5,11,IF(CG126&lt;=1.5,12,IF(CG126&lt;=2.5,13,IF(CG126&lt;=3.5,14,IF(CG126&lt;=4.5,15,IF(CG126&lt;=5.5,16,IF(CG126&lt;=6.5,17,IF(CG126&lt;=7.5,18,IF(CG126&lt;=8.5,19,IF(CG126&lt;=9.5,20,IF(CG126=10,21,"Fuera de rango")))))))))))))))))))))))</f>
        <v>1</v>
      </c>
      <c r="CJ126" s="9" t="n">
        <v>3.5</v>
      </c>
      <c r="CK126" s="10" t="str">
        <f aca="false">IF(CJ126="","",IF(AND(CJ126&gt;=-6,CJ126&lt;=-5.5),"-6 a -5,5",IF(AND(CJ126&gt;-5.5,CJ126&lt;=-4.5),"-5 a -4,5",IF(AND(CJ126&gt;-4.5,CJ126&lt;=-3.5),"-4 a -3,5",IF(AND(CJ126&gt;-3.5,CJ126&lt;=-2.5),"-3 a -2,5",IF(AND(CJ126&gt;-2.5,CJ126&lt;=-1.5),"-2 a -1,5",IF(AND(CJ126&gt;-1.5,CJ126&lt;=-0.5),"-1 a -0,5",IF(AND(CJ126&gt;-0.5,CJ126&lt;=0.5),"0 a 0,5",IF(AND(CJ126&gt;0.5,CJ126&lt;=1.5),"1 a 1,5",IF(AND(CJ126&gt;1.5,CJ126&lt;2.5),"2",IF(AND(CJ126&gt;=2.5,CJ126&lt;=3),"2,5 a 3",IF(AND(CJ126&gt;3,CJ126&lt;=4),"3,5 a 4",IF(AND(CJ126&gt;4,CJ126&lt;=5),"4,5 a 5",IF(AND(CJ126&gt;5,CJ126&lt;=6),"5,5 a 6",IF(AND(CJ126&gt;6,CJ126&lt;=7),"6,5 a 7",IF(AND(CJ126&gt;7,CJ126&lt;=8),"7,5 a 8",IF(AND(CJ126&gt;8,CJ126&lt;=9.5),"8,5 a 9,5",IF(CJ126=10,"10","Fuera de rango"))))))))))))))))))</f>
        <v>3,5 a 4</v>
      </c>
      <c r="CL126" s="11" t="n">
        <f aca="false">IF(CK126="","",IF(OR(CK126="-6 a -5,5",CK126="-6 - -5,5"),1,IF(OR(CK126="-5 a -4,5",CK126="-5 - -4,5"),2,IF(OR(CK126="-4 a -3,5",CK126="-4 - -3,5"),3,IF(OR(CK126="-3 a -2,5",CK126="-3 - -2,5"),4,IF(OR(CK126="-2 a -1,5",CK126="-2 - -1,5"),5,IF(OR(CK126="-1 a -0,5",CK126="-1 - -0,5"),6,IF(OR(CK126="0 a 0,5",CK126="0 - 0,5"),7,IF(OR(CK126="1 a 1,5",CK126="1 - 1,5"),8,IF(CK126="2","NORMA",IF(OR(CK126="2,5 a 3",CK126="2,5 - 3"),9,IF(OR(CK126="3,5 a 4",CK126="3,5 - 4"),10,IF(OR(CK126="4,5 a 5",CK126="4,5 - 5"),11,IF(OR(CK126="5,5 a 6",CK126="5,5 - 6"),12,IF(OR(CK126="6,5 a 7",CK126="6,5 - 7"),13,IF(OR(CK126="7,5 a 8",CK126="7,5 - 8"),14,IF(OR(CK126="8,5 a 9",CK126="8,5 - 9,5",CK126="9 a 9,5"),15,IF(CK126="10",15,IF(OR(CK126="0,5 a 1",CK126="0,5 - 1"),7,"Fuera de rango")))))))))))))))))))</f>
        <v>10</v>
      </c>
      <c r="CM126" s="10" t="n">
        <v>0</v>
      </c>
      <c r="CN126" s="10" t="str">
        <f aca="false">IF(CM126=0,"0", " ")</f>
        <v>0</v>
      </c>
      <c r="CO126" s="10" t="str">
        <f aca="false">IF(CM126&gt;0,"EME"," ")</f>
        <v> </v>
      </c>
      <c r="CP126" s="10" t="n">
        <v>0</v>
      </c>
      <c r="CQ126" s="10" t="str">
        <f aca="false">IF(CP126&gt;0,"0", " ")</f>
        <v> </v>
      </c>
      <c r="CR126" s="10" t="str">
        <f aca="false">IF(CP126&gt;0,"EME"," ")</f>
        <v> </v>
      </c>
      <c r="CS126" s="9" t="n">
        <v>0</v>
      </c>
      <c r="CT126" s="10" t="str">
        <f aca="false">IF(CS126&gt;0,"1", " ")</f>
        <v> </v>
      </c>
      <c r="CU126" s="10" t="str">
        <f aca="false">IF(CS126&gt;0,"HIP"," ")</f>
        <v> </v>
      </c>
      <c r="CV126" s="9" t="n">
        <v>0</v>
      </c>
      <c r="CW126" s="10" t="str">
        <f aca="false">IF(CV126&gt;0,"1", " ")</f>
        <v> </v>
      </c>
      <c r="CX126" s="10" t="str">
        <f aca="false">IF(CV126&gt;0,"HIP"," ")</f>
        <v> </v>
      </c>
      <c r="CY126" s="9" t="n">
        <v>-6</v>
      </c>
      <c r="CZ126" s="11" t="str">
        <f aca="false">IF(CY126&lt;0,"2"," ")</f>
        <v>2</v>
      </c>
      <c r="DA126" s="11" t="str">
        <f aca="false">IF(CY126&lt;0,"MIO"," ")</f>
        <v>MIO</v>
      </c>
      <c r="DB126" s="9" t="n">
        <v>-7.5</v>
      </c>
      <c r="DC126" s="11" t="str">
        <f aca="false">IF(DB126&lt;0,"2"," ")</f>
        <v>2</v>
      </c>
      <c r="DD126" s="11" t="str">
        <f aca="false">IF(DB126&lt;0,"MIO"," ")</f>
        <v>MIO</v>
      </c>
      <c r="DE126" s="9" t="n">
        <v>-0.75</v>
      </c>
      <c r="DF126" s="11" t="str">
        <f aca="false">IF(DE126&lt;0,"3"," ")</f>
        <v>3</v>
      </c>
      <c r="DG126" s="11" t="str">
        <f aca="false">IF(DE126&lt;0,"AST"," ")</f>
        <v>AST</v>
      </c>
      <c r="DH126" s="9" t="n">
        <v>-1.5</v>
      </c>
      <c r="DI126" s="11" t="str">
        <f aca="false">IF(DH126&lt;0,"3"," ")</f>
        <v>3</v>
      </c>
      <c r="DJ126" s="11" t="str">
        <f aca="false">IF(DH126&lt;0,"AST"," ")</f>
        <v>AST</v>
      </c>
      <c r="DK126" s="9" t="n">
        <v>0</v>
      </c>
      <c r="DL126" s="10" t="str">
        <f aca="false">IF(DK126&gt;0,"4"," ")</f>
        <v> </v>
      </c>
      <c r="DM126" s="10" t="str">
        <f aca="false">IF(DK126&gt;0,"PRE"," ")</f>
        <v> </v>
      </c>
      <c r="DN126" s="9" t="n">
        <v>0</v>
      </c>
      <c r="DO126" s="10" t="str">
        <f aca="false">IF(DN126&gt;0,"4"," ")</f>
        <v> </v>
      </c>
      <c r="DP126" s="10" t="str">
        <f aca="false">IF(DN126&gt;0,"PRE"," ")</f>
        <v> </v>
      </c>
      <c r="DQ126" s="12" t="n">
        <v>2</v>
      </c>
      <c r="DR126" s="12" t="n">
        <v>2</v>
      </c>
      <c r="DS126" s="12" t="str">
        <f aca="false">CONCATENATE(CO126,CU126,DA126,DG126,DM126)</f>
        <v>  MIOAST </v>
      </c>
      <c r="DT126" s="10" t="str">
        <f aca="false" t="array" ref="DT126">_xlfn.IFS(DS126="EME    ","0", DS126=" HIP   ","1", DS126="  MIO  ","2", DS126="   AST ","3", DS126="    PRE","4", DS126="EME   PRE","5", DS126=" HIP  PRE","6", DS126=" HIP AST ","7", DS126="  MIO PRE","8", DS126="  MIOAST ","9", DS126="   ASTPRE","10",DS126=" HIP ASTPRE","11", DS126="  MIOASTPRE","12", DS126="     ","0")</f>
        <v>9</v>
      </c>
      <c r="DU126" s="1" t="s">
        <v>154</v>
      </c>
      <c r="DV126" s="1" t="str">
        <f aca="false" t="array" ref="DV126">_xlfn.IFS(DU126="SI","2", DU126="NO","1")</f>
        <v>1</v>
      </c>
      <c r="DW126" s="10" t="n">
        <v>0</v>
      </c>
      <c r="DX126" s="11" t="str">
        <f aca="false">IF(DW126=0,"1","2")</f>
        <v>1</v>
      </c>
      <c r="DY126" s="11" t="str">
        <f aca="false" t="array" ref="DY126">_xlfn.IFS(DW126=0,"0", DW126=0.25, "1", DW126=0.5,"2", DW126=0.75,"3", DW126=1,"4",DW126=1.25,"5", DW126=1.5,"6", DW126=1.75,"7", DW126=2,"8")</f>
        <v>0</v>
      </c>
      <c r="DZ126" s="10" t="n">
        <v>0</v>
      </c>
      <c r="EA126" s="11" t="str">
        <f aca="false">IF(DZ126=0,"1","2")</f>
        <v>1</v>
      </c>
      <c r="EB126" s="11" t="str">
        <f aca="false" t="array" ref="EB126">_xlfn.IFS(DZ126=0,"0", DZ126=0.25, "1", DZ126=0.5,"2", DZ126=0.75,"3", DZ126=1,"4",DZ126=1.25,"5", DZ126=1.5,"6", DZ126=1.75,"7", DZ126=2,"8")</f>
        <v>0</v>
      </c>
      <c r="EC126" s="10" t="n">
        <v>0</v>
      </c>
      <c r="ED126" s="10" t="str">
        <f aca="false">IF(EC126=0,"1","2")</f>
        <v>1</v>
      </c>
      <c r="EE126" s="11" t="str">
        <f aca="false" t="array" ref="EE126">_xlfn.IFS(EC126=0,"0", EC126=-0.25, "1", EC126=-0.5,"2", EC126=-0.75,"3", EC126=-1,"4",EC126=-1.25,"5", EC126=-1.5,"6", EC126=-1.75,"7", EC126=-2,"8", EC126=-2.25,"9",EC126=-2.5,"10", EC126=-2.75,"11", EC126=-3,"12", EC126=-3.25,"13", EC126=-3.5,"14", EC126=-3.75,"15",EC126=-4,"16")</f>
        <v>0</v>
      </c>
      <c r="EF126" s="10" t="n">
        <v>0</v>
      </c>
      <c r="EG126" s="10" t="str">
        <f aca="false">IF(EF126=0,"1","2")</f>
        <v>1</v>
      </c>
      <c r="EH126" s="11" t="str">
        <f aca="false" t="array" ref="EH126">_xlfn.IFS(EF126=0,"0", EF126=-0.25, "1", EF126=-0.5,"2", EF126=-0.75,"3", EF126=-1,"4",EF126=-1.25,"5", EF126=-1.5,"6", EF126=-1.75,"7", EF126=-2,"8", EF126=-2.25,"9",EF126=-2.5,"10", EF126=-2.75,"11", EF126=-3,"12", EF126=-3.25,"13", EF126=-3.5,"14", EF126=-3.75,"15",EF126=-4,"16")</f>
        <v>0</v>
      </c>
      <c r="EI126" s="10" t="n">
        <v>0</v>
      </c>
      <c r="EJ126" s="11" t="str">
        <f aca="false">IF(EI126=0,"1","2")</f>
        <v>1</v>
      </c>
      <c r="EK126" s="11" t="str">
        <f aca="false" t="array" ref="EK126">_xlfn.IFS(EI126=0,"0", EI126=-0.25, "1", EI126=-0.5,"2", EI126=-0.75,"3", EI126=-1,"4",EI126=-1.25,"5", EI126=-1.5,"6", EI126=-1.75,"7", EI126=-2,"8", EI126=-2.25,"9", EI126=-2.25,"9",EI126=-2.5,"10", EI126=-2.75,"11", EI126=-3,"12", EI126=-3.25,"13", EI126=-3.5,"14", EI126=-3.75,"15",EI126=-4,"16", EI126=0.25, "17", EI126=0.5, "18")</f>
        <v>0</v>
      </c>
      <c r="EL126" s="10" t="n">
        <v>0</v>
      </c>
      <c r="EM126" s="11" t="str">
        <f aca="false">IF(EL126=0,"1","2")</f>
        <v>1</v>
      </c>
      <c r="EN126" s="11" t="str">
        <f aca="false" t="array" ref="EN126">_xlfn.IFS(EL126=0.25,"17",EL126=0.5,"18", EL126=0,"0", EL126=-0.25, "1", EL126=-0.5,"2", EL126=-0.75,"3", EL126=-1,"4",EL126=-1.25,"5", EL126=-1.5,"6", EL126=-1.75,"7", EL126=-2,"8",EL126= -2.25,"9",EL126=-2.5,"10",EL126= -2.75,"11",EL126= -3,"12",EL126= -3.25,"13",EL126= -3.5,"14",EL126= -3.75,"15",EL126=-4,"16")</f>
        <v>0</v>
      </c>
      <c r="EO126" s="10" t="n">
        <v>0</v>
      </c>
      <c r="EP126" s="11" t="str">
        <f aca="false">IF(EO126=0,"1","2")</f>
        <v>1</v>
      </c>
      <c r="EQ126" s="11" t="str">
        <f aca="false" t="array" ref="EQ126">_xlfn.IFS(EO126=0,"0", EO126=0.25, "1", EO126=0.5,"2", EO126=0.75,"3", EO126=1,"4",EO126=1.25,"5", EO126=1.5,"6", EO126=1.75,"7", EO126=2,"8", EO126=2.25,"9", EO126=2.25,"9",EO126=2.5,"10", EO126=2.75,"11", EO126=3,"12", EO126=3.25,"13", EO126=3.5,"14", EO126=3.75,"15",EO126=4,"16", EO126=-0.25, "17", bq=-0.5, "18")</f>
        <v>0</v>
      </c>
      <c r="ER126" s="10" t="n">
        <v>0</v>
      </c>
      <c r="ES126" s="11" t="str">
        <f aca="false">IF(ER126=0,"1","2")</f>
        <v>1</v>
      </c>
      <c r="ET126" s="11" t="str">
        <f aca="false" t="array" ref="ET126">_xlfn.IFS(ER126=0,"0", ER126=0.25, "1", ER126=0.5,"2", ER126=0.75,"3", ER126=1,"4",ER126=1.25,"5", ER126=1.5,"6", ER126=1.75,"7", ER126=2,"8", ER126=2.25,"9", ER126=2.25,"9",ER126=2.5,"10", ER126=2.75,"11", ER126=3,"12", ER126=3.25,"13", ER126=3.5,"14", ER126=3.75,"15",ER126=4,"16", ER126=-0.25, "17", bq=-0.5, "18")</f>
        <v>0</v>
      </c>
      <c r="EU126" s="13" t="n">
        <v>15</v>
      </c>
      <c r="EV126" s="14" t="str">
        <f aca="false">VLOOKUP(EU126,LEYENDA!$G$2:$H$8,2,TRUE())</f>
        <v>13-18</v>
      </c>
      <c r="EW126" s="14" t="str">
        <f aca="false" t="array" ref="EW126">_xlfn.IFS(EV126="0-5","1", EV126="6-12","2", EV126="13-18","3", EV126="19-24","4", EV126="25-36","5", EV126="37-48","6", EV126="49-60","7")</f>
        <v>3</v>
      </c>
    </row>
    <row r="127" customFormat="false" ht="13.5" hidden="false" customHeight="false" outlineLevel="0" collapsed="false">
      <c r="A127" s="1" t="n">
        <v>48</v>
      </c>
      <c r="B127" s="32" t="n">
        <v>14</v>
      </c>
      <c r="C127" s="33" t="n">
        <v>44082</v>
      </c>
      <c r="D127" s="6"/>
      <c r="E127" s="5" t="str">
        <f aca="false">VLOOKUP(A127,'286'!$A$3:$J$600,10,FALSE())</f>
        <v>VALENCIA GÓMEZ, ANDREA</v>
      </c>
      <c r="F127" s="4" t="str">
        <f aca="false">VLOOKUP(A127,'286'!$A$3:$I$1768,3,FALSE())</f>
        <v>VAGOAN</v>
      </c>
      <c r="G127" s="6" t="n">
        <f aca="false">VLOOKUP(A127,'286'!$A$3:$I$1768,4,FALSE())</f>
        <v>35490</v>
      </c>
      <c r="H127" s="7" t="n">
        <f aca="false">YEAR(C127)-YEAR(G127)</f>
        <v>23</v>
      </c>
      <c r="I127" s="1" t="str">
        <f aca="false">VLOOKUP(H127,LEYENDA!$C$2:$D$6,2,TRUE())</f>
        <v>13-24</v>
      </c>
      <c r="J127" s="5" t="str">
        <f aca="false">VLOOKUP(A127,'286'!$A$3:$I$1768,7,FALSE())</f>
        <v>M</v>
      </c>
      <c r="K127" s="8" t="str">
        <f aca="false">VLOOKUP(A127,'286'!$A$3:$I$1768,2,FALSE())</f>
        <v>OD</v>
      </c>
      <c r="L127" s="4" t="str">
        <f aca="false">VLOOKUP(A127,'286'!$A$3:$I$1768,8,FALSE())</f>
        <v>D</v>
      </c>
      <c r="M127" s="4" t="str">
        <f aca="false">VLOOKUP(A127,'286'!$A$3:$I$1768,9,FALSE())</f>
        <v>D</v>
      </c>
      <c r="N127" s="8" t="str">
        <f aca="false">IF(R127=O127, "MISMA","CONTRARIA")</f>
        <v>MISMA</v>
      </c>
      <c r="O127" s="8" t="str">
        <f aca="false" t="array" ref="O127">_xlfn.IFS(L127="D","1", L127="I","2")</f>
        <v>1</v>
      </c>
      <c r="P127" s="8" t="str">
        <f aca="false" t="array" ref="P127">_xlfn.IFS(K127="OD","1", K127="OI","2")</f>
        <v>1</v>
      </c>
      <c r="Q127" s="1" t="str">
        <f aca="false" t="array" ref="Q127">_xlfn.IFS(J127="M","1", J127="H","2")</f>
        <v>1</v>
      </c>
      <c r="R127" s="8" t="str">
        <f aca="false" t="array" ref="R127">_xlfn.IFS(M127="D","1", M127="I","2")</f>
        <v>1</v>
      </c>
      <c r="S127" s="1" t="str">
        <f aca="false" t="array" ref="S127">_xlfn.IFS(N127="CONTRARIA", "1",N127= "MISMA","2")</f>
        <v>2</v>
      </c>
      <c r="T127" s="1" t="str">
        <f aca="false" t="array" ref="T127">_xlfn.IFS(I127="0-12","1", I127="13-24","2", I127="25-40","3", I127="41-60","4", I127="61-100","5")</f>
        <v>2</v>
      </c>
      <c r="U127" s="9" t="n">
        <v>-5</v>
      </c>
      <c r="V127" s="1" t="str">
        <f aca="false">IF(U127="","",IF(AND(U127&gt;=-9,U127&lt;=-6.5),"-9 a -6,5",IF(AND(U127&gt;=-6,U127&lt;=-3.5),"-6 a -3,5",IF(AND(U127&gt;=-3,U127&lt;=-1),"-3 a -1",IF(U127=-0.5,"-0,5",IF(AND(U127&gt;=0,U127&lt;=2.5),"0 a 2,5",IF(AND(U127&gt;=3,U127&lt;=5.5),"3 a 5,5",IF(AND(U127&gt;=6,U127&lt;=8.5),"6 a 8,5",IF(AND(U127&gt;=9,U127&lt;=20),"9 a 20","Fuera de rango")))))))))</f>
        <v>-6 a -3,5</v>
      </c>
      <c r="W127" s="11" t="n">
        <f aca="false">IF(V127="","",IF(V127="-9 a -6,5",2,IF(V127="-6 a -3,5",3,IF(V127="-3 a -1",4,IF(V127="-0,5","NORMA",IF(V127="0 a 2,5",5,IF(V127="3 a 5,5",6,IF(V127="6 a 8,5",7,IF(V127="9 a 20",8,"Fuera de rango")))))))))</f>
        <v>3</v>
      </c>
      <c r="X127" s="9" t="n">
        <v>0</v>
      </c>
      <c r="Y127" s="10" t="str">
        <f aca="false">IF(X127="","",IF(AND(X127&gt;=0,X127&lt;=4),"0 a 4",IF(AND(X127&gt;=4.5,X127&lt;=8.5),"4,5 a 8,5",IF(X127=9,"9",IF(AND(X127&gt;=9.5,X127&lt;=13),"9,5 a 13",IF(AND(X127&gt;=13.5,X127&lt;=20),"13,5 a 20",IF(AND(X127&gt;=20.5,X127&lt;=35),"20,5 a 35","Fuera de rango")))))))</f>
        <v>0 a 4</v>
      </c>
      <c r="Z127" s="11" t="n">
        <f aca="false">IF(Y127="","",IF(Y127="0 a 4",1,IF(Y127="4,5 a 8,5",2,IF(Y127="9","NORMA",IF(Y127="9,5 a 13",3,IF(Y127="13,5 a 20",4,IF(Y127="20,5 a 35",5,"Fuera de rango")))))))</f>
        <v>1</v>
      </c>
      <c r="AA127" s="9" t="n">
        <v>8</v>
      </c>
      <c r="AB127" s="10" t="str">
        <f aca="false">IF(AA127="","",IF(AND(AA127&gt;=0,AA127&lt;=9),"0 a 9",IF(AND(AA127&gt;=9.5,AA127&lt;=18.5),"9,5 a 18,5",IF(AA127=19,"19",IF(AND(AA127&gt;=19.5,AA127&lt;=28),"19,5 a 28",IF(AND(AA127&gt;=28.5,AA127&lt;=40),"28,5 a 40","Fuera de rango"))))))</f>
        <v>0 a 9</v>
      </c>
      <c r="AC127" s="11" t="n">
        <f aca="false" t="array" ref="AC127">_xlfn.IFS(AB127="","",AB127="0 a 9",1,AB127="9,5 a 18,5",2,AB127="19","NORMA",AB127="19,5 a 28",3,AB127="28,5 a 40",4,TRUE(),"Fuera de rango")</f>
        <v>1</v>
      </c>
      <c r="AD127" s="9" t="n">
        <v>5</v>
      </c>
      <c r="AE127" s="10" t="str">
        <f aca="false">IF(AD127="","",IF(AND(AD127&gt;=-10,AD127&lt;=0),"De -10 a 0",IF(AND(AD127&gt;=0.5,AD127&lt;=9.5),"0,5 a 9,5",IF(AD127=10,"10",IF(AND(AD127&gt;=10.5,AD127&lt;=20),"10,5 a 20",IF(AND(AD127&gt;=20.5,AD127&lt;=40),"20,5 a 40","Fuera de rango"))))))</f>
        <v>0,5 a 9,5</v>
      </c>
      <c r="AF127" s="12" t="n">
        <f aca="false">IF(AD127="","",IF(AND(AD127&gt;=-10,AD127&lt;=0),1,IF(AND(AD127&gt;=0.5,AD127&lt;=9.5),2,IF(AD127=10,"NORMA",IF(AND(AD127&gt;=10.5,AD127&lt;=20),3,IF(AND(AD127&gt;=20.5,AD127&lt;=40),4,""))))))</f>
        <v>2</v>
      </c>
      <c r="AG127" s="9" t="n">
        <v>9</v>
      </c>
      <c r="AH127" s="11" t="str">
        <f aca="false">IF(AG127="","",IF(AND(AG127&gt;=0,AG127&lt;=4),"0 a 4",IF(AND(AG127&gt;=4.5,AG127&lt;=8.5),"4,5 a 8,5",IF(AG127=9,"9",IF(AND(AG127&gt;=9.5,AG127&lt;=13),"9,5 a 13",IF(AND(AG127&gt;=13.5,AG127&lt;=25),"13,5 a 25","Fuera de rango"))))))</f>
        <v>9</v>
      </c>
      <c r="AI127" s="11" t="str">
        <f aca="false">IF(AH127="","",IF(AH127="0 a 4",1,IF(AH127="4,5 a 8,5",2,IF(AH127="9","NORMA",IF(AH127="9,5 a 13",3,IF(AH127="13,5 a 25",4,""))))))</f>
        <v>NORMA</v>
      </c>
      <c r="AJ127" s="9" t="n">
        <v>4</v>
      </c>
      <c r="AK127" s="10" t="str">
        <f aca="false">IF(AJ127="","",IF(AND(AJ127&gt;=-15,AJ127&lt;=-10.5),"-15 a -10,5",IF(AND(AJ127&gt;=-10,AJ127&lt;=-4),"-10 a -4",IF(AND(AJ127&gt;=-4.5,AJ127&lt;=0),"-4,5 a 0",IF(AND(AJ127&gt;=0.5,AJ127&lt;=4.5),"0,5 a 4,5",IF(AJ127=5,"5",IF(AND(AJ127&gt;=5.5,AJ127&lt;=10),"5,5 a 10",IF(AND(AJ127&gt;=10.5,AJ127&lt;=20),"10,5 a 20","Fuera de rango"))))))))</f>
        <v>0,5 a 4,5</v>
      </c>
      <c r="AL127" s="11" t="n">
        <f aca="false">IF(AK127="","",IF(AK127="-15 a -10,5",1,IF(AK127="-10 a -4",2,IF(AK127="-4,5 a 0",3,IF(AK127="0,5 a 4,5",4,IF(AK127="5","NORMA",IF(AK127="5,5 a 10",5,IF(AK127="10,5 a 20",6,"Error"))))))))</f>
        <v>4</v>
      </c>
      <c r="AM127" s="9" t="n">
        <v>0</v>
      </c>
      <c r="AN127" s="10" t="str">
        <f aca="false">IF(AM127="","",IF(AND(AM127&gt;=-7.5,AM127&lt;=-5.5),"-7,5 a -5,5",IF(AND(AM127&gt;=-5,AM127&lt;=-3),"-5 a -3",IF(AND(AM127&gt;=-2.5,AM127&lt;=-0.5),"-2,5 a -0,5",IF(AM127=0,"0,00",IF(AND(AM127&gt;=0.5,AM127&lt;=2.5),"0,5 a 2,5",IF(AND(AM127&gt;=3,AM127&lt;=5),"3 a 5",IF(AND(AM127&gt;=5.5,AM127&lt;=7.5),"5,5 a 7,5",IF(AND(AM127&gt;=8,AM127&lt;=10),"8 a 10","Fuera de rango")))))))))</f>
        <v>0,00</v>
      </c>
      <c r="AO127" s="11" t="str">
        <f aca="false">IF(AN127="","",IF(AN127="-7,5 a -5,5",1,IF(AN127="-5 a -3",2,IF(AN127="-2,5 a -0,5",3,IF(AN127="0,00","NORMA",IF(AN127="0,5 a 2,5",4,IF(AN127="3 a 5",5,IF(AN127="5,5 a 7,5",6,IF(AN127="8 a 10",7,"Error")))))))))</f>
        <v>NORMA</v>
      </c>
      <c r="AP127" s="9" t="n">
        <v>-13</v>
      </c>
      <c r="AQ127" s="10" t="str">
        <f aca="false">IF(AP127="","",IF(AND(AP127&gt;=-20,AP127&lt;=-9.5),"-20 a -9,5",IF(AND(AP127&gt;=-9,AP127&lt;=-6.5),"-9 a -6,5",IF(AP127=-6,"-6",IF(AND(AP127&gt;=-5.5,AP127&lt;=-3),"-5,5 a -3",IF(AND(AP127&gt;=-2.5,AP127&lt;=0),"-2,5 a 0",IF(AND(AP127&gt;=0.5,AP127&lt;=3),"0,5 a 3",IF(AND(AP127&gt;=3.5,AP127&lt;=6),"3,5 a 6",IF(AND(AP127&gt;=6.5,AP127&lt;=9),"6,5 a 9",IF(AND(AP127&gt;=9.5,AP127&lt;=20),"9,5 a 20","Fuera de rango"))))))))))</f>
        <v>-20 a -9,5</v>
      </c>
      <c r="AR127" s="11" t="n">
        <f aca="false">IF(AQ127="","",IF(AQ127="-20 a -9,5",1,IF(AQ127="-9 a -6,5",2,IF(AQ127="-6","NORMA",IF(AQ127="-5,5 a -3",3,IF(AQ127="-2,5 a 0",4,IF(AQ127="0,5 a 3",5,IF(AQ127="3,5 a 6",6,IF(AQ127="6,5 a 9",7,IF(AQ127="9,5 a 20",8,""))))))))))</f>
        <v>1</v>
      </c>
      <c r="AS127" s="9" t="n">
        <v>5</v>
      </c>
      <c r="AT127" s="10" t="str">
        <f aca="false">IF(AS127="","",IF(AND(AS127&gt;=-16,AS127&lt;=-14),"-16 a -14",IF(AND(AS127&gt;=-13.5,AS127&lt;=-11.5),"-13,5 a -11,5",IF(AND(AS127&gt;=-11,AS127&lt;=-9),"-11 a -9",IF(AND(AS127&gt;=-8.5,AS127&lt;=-6.5),"-8,5 a -6,5",IF(AND(AS127&gt;=-6,AS127&lt;=-4),"-6 a -4",IF(AND(AS127&gt;=-3.5,AS127&lt;=-1.5),"-3,5 a -1,5",IF(AND(AS127&gt;=-1,AS127&lt;=1),"-1 a 1",IF(AND(AS127&gt;=1.5,AS127&lt;=3.5),"1,5 a 3,5",IF(AND(AS127&gt;=4,AS127&lt;=6),"4 a 6",IF(AND(AS127&gt;=6.5,AS127&lt;=8.5),"6,5 a 8,5",IF(AND(AS127&gt;=9,AS127&lt;=11),"9 a 11",IF(AND(AS127&gt;=11.5,AS127&lt;=13.5),"11,5 a 13,5",IF(AND(AS127&gt;=14,AS127&lt;=16),"14 a 16",IF(AND(AS127&gt;=16.5,AS127&lt;=18.5),"16,5 a 18,5",IF(AND(AS127&gt;=19,AS127&lt;=21),"19 a 21","Fuera de rango"))))))))))))))))</f>
        <v>4 a 6</v>
      </c>
      <c r="AU127" s="11" t="str">
        <f aca="false" t="array" ref="AU127">IF(AT127="","",_xlfn.IFS(AT127="-16 a -14",1,AT127="-13,5 a -11,5",2,AT127="-11 a -9",3,AT127="-8,5 a -6,5",4,AT127="-6 a -4",5,AT127="-3,5 a -1,5",6,AT127="-1 a 1",7,AT127="1,5 a 3,5",8,AT127="4 a 6","NORMA",AT127="6,5 a 8,5",9,AT127="9 a 11",10,AT127="11,5 a 13,5",11,AT127="14 a 16",12,AT127="16,5 a 18,5",13,AT127="19 a 21",14,TRUE(),""))</f>
        <v>NORMA</v>
      </c>
      <c r="AV127" s="9" t="n">
        <v>1</v>
      </c>
      <c r="AW127" s="10" t="str">
        <f aca="false">IF(AV127="","",IF(AND(AV127&gt;=-1,AV127&lt;=-0.5),"-1 a -0,5",IF(AND(AV127&gt;-0.5,AV127&lt;=0),"De -0,5 a 0",IF(AND(AV127&gt;=0.25,AV127&lt;=0.75),"0,25 a 0,75",IF(AND(AV127&gt;=1,AV127&lt;=1.5),"1 a 1,5",IF(AND(AV127&gt;=1.75,AV127&lt;=2.25),"1,75 a 2,25",IF(AND(AV127&gt;=2.5,AV127&lt;=3),"2,5 a 3",IF(AND(AV127&gt;=3.25,AV127&lt;=3.75),"3,25 a 3,75","Fuera de rango"))))))))</f>
        <v>1 a 1,5</v>
      </c>
      <c r="AX127" s="11" t="n">
        <f aca="false">IF(AW127="","",IF(OR(AW127="-1 a -0,5",AW127="-1 a -0.5"),1,IF(OR(AW127="De -0,5 a 0",AW127="-0,5 a 0",AW127="De -0.5 a 0"),2,IF(OR(AW127="0,25 a 0,75",AW127="0.25 a 0.75"),"NORMA",IF(OR(AW127="1 a 1,5",AW127="1 a 1.5"),3,IF(OR(AW127="1,75 a 2,25",AW127="1.75 a 2.25"),4,IF(OR(AW127="2,5 a 3",AW127="2.5 a 3"),5,IF(OR(AW127="3,25 a 3,75",AW127="3.25 a 3.75"),6,""))))))))</f>
        <v>3</v>
      </c>
      <c r="AY127" s="9" t="n">
        <v>-9</v>
      </c>
      <c r="AZ127" s="10" t="str">
        <f aca="false">IF(AY127="","",IF(AND(AY127&gt;=-20,AY127&lt;=-9.5),"-20 a -9,5",IF(AND(AY127&gt;=-9,AY127&lt;=-6.5),"-9 a -6,5",IF(AY127=-6,"-6",IF(AND(AY127&gt;=-5.5,AY127&lt;=-3),"-5,5 a -3",IF(AND(AY127&gt;=-2.5,AY127&lt;=0),"-2,5 a 0",IF(AND(AY127&gt;=0.5,AY127&lt;=3),"0,5 a 3",IF(AND(AY127&gt;=3.5,AY127&lt;=6),"3,5 a 6","Fuera de rango"))))))))</f>
        <v>-9 a -6,5</v>
      </c>
      <c r="BA127" s="11" t="n">
        <f aca="false">IF(AZ127="","",IF(AZ127="-20 a -9,5",1,IF(AZ127="-9 a -6,5",2,IF(AZ127="-6","NORMA",IF(AZ127="-5,5 a -3",3,IF(AZ127="-2,5 a 0",4,IF(AZ127="0,5 a 3",5,IF(AZ127="3,5 a 6",6,""))))))))</f>
        <v>2</v>
      </c>
      <c r="BB127" s="9" t="n">
        <v>0</v>
      </c>
      <c r="BC127" s="10" t="str">
        <f aca="false" t="array" ref="BC127">IF(BB127="","",_xlfn.IFS(AND(BB127&gt;=0,BB127&lt;=2),"0 a 2",AND(BB127&gt;=2.5,BB127&lt;=4.5),"2,5 a 4,5",AND(BB127&gt;=5,BB127&lt;=7),"5 a 7",AND(BB127&gt;=7.5,BB127&lt;=9.5),"7,5 a 9,5",AND(BB127&gt;=10,BB127&lt;=12),"10 a 12",AND(BB127&gt;=12.5,BB127&lt;=14.5),"12,5 a 14,5",BB127=15,"15",AND(BB127&gt;=15.5,BB127&lt;=17.5),"15,5 a 17,5",AND(BB127&gt;=18,BB127&lt;=20),"18 a 20",AND(BB127&gt;=20.5,BB127&lt;=22.5),"20,5 a 22,5",AND(BB127&gt;=23,BB127&lt;=25),"23 a 25",TRUE(),"Fuera de rango"))</f>
        <v>0 a 2</v>
      </c>
      <c r="BD127" s="11" t="n">
        <f aca="false" t="array" ref="BD127">IF(BC127="","",_xlfn.IFS(BC127="0 a 2",1,BC127="2,5 a 4,5",2,BC127="5 a 7",3,BC127="7,5 a 9,5",4,BC127="10 a 12",5,BC127="12,5 a 14,5",6,BC127="15","NORMA",BC127="15,5 a 17,5",7,BC127="18 a 20",8,BC127="20,5 a 22,5",9,BC127="23 a 25",10,TRUE(),"Fuera de rango"))</f>
        <v>1</v>
      </c>
      <c r="BE127" s="9" t="n">
        <v>6</v>
      </c>
      <c r="BF127" s="10" t="str">
        <f aca="false">IF(BE127="","",IF(AND(BE127&gt;=-20,BE127&lt;=-10),"-20 a -10",IF(AND(BE127&gt;=-9.5,BE127&lt;=0.5),"-9,5 a 0,5",IF(AND(BE127&gt;=1,BE127&lt;=11),"1 a 11",IF(AND(BE127&gt;=11.5,BE127&lt;=20.5),"11,5 a 20,5",IF(BE127=21,"21",IF(AND(BE127&gt;=21.5,BE127&lt;=31.5),"21,5 a 31,5",IF(AND(BE127&gt;=32,BE127&lt;=42),"32 a 42","Fuera de rango"))))))))</f>
        <v>1 a 11</v>
      </c>
      <c r="BG127" s="11" t="n">
        <f aca="false">IF(BF127="","",IF(BF127="-20 a -10",1,IF(BF127="-9,5 a 0,5",2,IF(BF127="1 a 11",3,IF(BF127="11,5 a 20,5",4,IF(BF127="21","NORMA",IF(BF127="21,5 a 31,5",5,IF(BF127="32 a 42",6,""))))))))</f>
        <v>3</v>
      </c>
      <c r="BH127" s="9" t="n">
        <v>-1</v>
      </c>
      <c r="BI127" s="10" t="str">
        <f aca="false">IF(BH127="","",IF(AND(BH127&gt;=-20,BH127&lt;=-15),"-20 a -15",IF(AND(BH127&gt;=-14.5,BH127&lt;=-9.5),"-14,5 a -9,5",IF(AND(BH127&gt;=-9,BH127&lt;=-4),"-9 a -4",IF(AND(BH127&gt;=-3.5,BH127&lt;=2.5),"-3,5 a 2,5",IF(AND(BH127&gt;=3,BH127&lt;=8),"3 a 8",IF(AND(BH127&gt;=8.5,BH127&lt;=14.5),"8,5 a 14,5",IF(BH127=15,"15",IF(AND(BH127&gt;=15.5,BH127&lt;=20.5),"15,5 a 20,5",IF(AND(BH127&gt;=21,BH127&lt;=26),"21 a 26","Fuera de rango"))))))))))</f>
        <v>-3,5 a 2,5</v>
      </c>
      <c r="BJ127" s="11" t="n">
        <f aca="false">IF(BI127="","",IF(BI127="-20 a -15",1,IF(BI127="-14,5 a -9,5",2,IF(BI127="-9 a -4",3,IF(BI127="-3,5 a 2,5",4,IF(BI127="3 a 8",5,IF(BI127="8,5 a 14,5",6,IF(BI127="15","NORMA",IF(BI127="15,5 a 20,5",7,IF(BI127="21 a 26",8,IF(BI127="26,5 a 31,5",9,"")))))))))))</f>
        <v>4</v>
      </c>
      <c r="BK127" s="9" t="n">
        <v>18</v>
      </c>
      <c r="BL127" s="10" t="str">
        <f aca="false">IF(BK127="","",IF(AND(BK127&gt;=0,BK127&lt;=2),"0 - 2",IF(AND(BK127&gt;=2.5,BK127&lt;=4.5),"2,5 - 4,5",IF(AND(BK127&gt;=5,BK127&lt;=7),"5 - 7",IF(AND(BK127&gt;=7.5,BK127&lt;=9.5),"7,5 - 9,5",IF(AND(BK127&gt;=10,BK127&lt;=12),"10 - 12",IF(AND(BK127&gt;=12.5,BK127&lt;=13.5),"12,5 - 13,5",IF(BK127=14,"14",IF(AND(BK127&gt;=14.5,BK127&lt;=16.5),"14,5 - 16,5",IF(AND(BK127&gt;=17,BK127&lt;=19),"17 - 19",IF(AND(BK127&gt;=19.5,BK127&lt;=21.5),"19,5 - 21,5",IF(AND(BK127&gt;=22,BK127&lt;=24),"22 - 24",IF(AND(BK127&gt;=24.5,BK127&lt;=26.5),"24,5 - 26,5",IF(AND(BK127&gt;=27,BK127&lt;=29),"27 - 29",IF(AND(BK127&gt;=29.5,BK127&lt;=30),"29,5 - 30","Fuera de rango")))))))))))))))</f>
        <v>17 - 19</v>
      </c>
      <c r="BM127" s="11" t="n">
        <f aca="false">IF(BL127="","",IF(BL127="0 - 2",1,IF(BL127="2,5 - 4,5",2,IF(BL127="5 - 7",3,IF(BL127="7,5 - 9,5",4,IF(BL127="10 - 12",5,IF(BL127="12,5 - 13,5",6,IF(BL127="14","NORMA",IF(BL127="14,5 - 16,5",7,IF(BL127="17 - 19",8,IF(BL127="19,5 - 21,5",9,IF(BL127="22 - 24",10,IF(BL127="24,5 - 26,5",11,IF(BL127="27 - 29",12,IF(BL127="29,5 - 30",13,"")))))))))))))))</f>
        <v>8</v>
      </c>
      <c r="BN127" s="9" t="n">
        <v>22</v>
      </c>
      <c r="BO127" s="11" t="str">
        <f aca="false">IF(BN127="","",IF(AND(BN127&gt;=-20,BN127&lt;=-10),"-20 a -10",IF(AND(BN127&gt;=-9.5,BN127&lt;=0.5),"-9,5 a 0,5",IF(AND(BN127&gt;=1,BN127&lt;=11),"1 a 11",IF(AND(BN127&gt;=11.5,BN127&lt;=21.5),"11,5 a 21,5",IF(BN127=22,"22",IF(AND(BN127&gt;=22.5,BN127&lt;=32.5),"22,5 a 32,5",IF(AND(BN127&gt;=33,BN127&lt;=43),"33 a 43","Fuera de rango"))))))))</f>
        <v>22</v>
      </c>
      <c r="BP127" s="11" t="str">
        <f aca="false">IF(BO127="","",IF(BO127="-20 a -10",1,IF(BO127="-9,5 a 0,5",2,IF(BO127="1 a 11",3,IF(BO127="11,5 a 21,5",4,IF(BO127="22","NORMA",IF(BO127="22,5 a 32,5",5,IF(BO127="33 a 43",6,""))))))))</f>
        <v>NORMA</v>
      </c>
      <c r="BQ127" s="9" t="n">
        <v>17</v>
      </c>
      <c r="BR127" s="10" t="str">
        <f aca="false">IF(BQ127="","",IF(AND(BQ127&gt;=-20,BQ127&lt;=-15),"-20 a -15",IF(AND(BQ127&gt;=-14.5,BQ127&lt;=-9.5),"-14,5 a -9,5",IF(AND(BQ127&gt;=-9,BQ127&lt;=-4),"-9 a -4",IF(AND(BQ127&gt;=-3.5,BQ127&lt;=2.5),"-3,5 a 2,5",IF(AND(BQ127&gt;=3,BQ127&lt;=8),"3 a 8",IF(AND(BQ127&gt;=8.5,BQ127&lt;=13.5),"8,5 a 13,5",IF(AND(BQ127&gt;=14,BQ127&lt;=17.5),"14 a 17,5",IF(BQ127=18,"18",IF(AND(BQ127&gt;=18.5,BQ127&lt;=23.5),"18,5 a 23,5",IF(AND(BQ127&gt;=24,BQ127&lt;=29),"24 a 29",IF(AND(BQ127&gt;=29.5,BQ127&lt;=34.5),"29,5 a 34,5",IF(AND(BQ127&gt;=35,BQ127&lt;=40),"35 a 40","Fuera de rango")))))))))))))</f>
        <v>14 a 17,5</v>
      </c>
      <c r="BS127" s="11" t="n">
        <f aca="false">IF(BR127="","",IF(BR127="-20 a -15",1,IF(BR127="-14,5 a -9,5",2,IF(BR127="-9 a -4",3,IF(BR127="-3,5 a 2,5",4,IF(BR127="3 a 8",5,IF(BR127="8,5 a 13,5",6,IF(BR127="14 a 17,5",7,IF(BR127="18","NORMA",IF(BR127="18,5 a 23,5",8,IF(BR127="24 a 29",9,IF(BR127="29,5 a 34,5",10,IF(BR127="35 a 40",11,"")))))))))))))</f>
        <v>7</v>
      </c>
      <c r="BT127" s="9" t="n">
        <v>0</v>
      </c>
      <c r="BU127" s="10" t="str">
        <f aca="false">IF(BT127="","",IF(AND(BT127&gt;=-20,BT127&lt;=-18),"-20 a -18",IF(AND(BT127&gt;=-17.5,BT127&lt;=-15.5),"-17,5 a -15,5",IF(AND(BT127&gt;=-15,BT127&lt;=-13),"-15 a -13",IF(AND(BT127&gt;=-12.5,BT127&lt;=-10.5),"-12,5 a -10,5",IF(AND(BT127&gt;=-10,BT127&lt;=-8),"-10 a -8",IF(AND(BT127&gt;=-7.5,BT127&lt;=-5.5),"-7,5 a -5,5",IF(AND(BT127&gt;=-5,BT127&lt;=-3),"-5 a -3",IF(AND(BT127&gt;=-2.5,BT127&lt;=-0.5),"-2,5 a -0,5",IF(BT127=0,"0",IF(AND(BT127&gt;=0.5,BT127&lt;=2.5),"0,5 a 2,5",IF(AND(BT127&gt;=3,BT127&lt;=5),"3 a 5",IF(AND(BT127&gt;=5.5,BT127&lt;=7.5),"5,5 a 7,5",IF(AND(BT127&gt;=8,BT127&lt;=10),"8 a 10",IF(AND(BT127&gt;=10.5,BT127&lt;=12.5),"10,5 a 12,5",IF(AND(BT127&gt;=13,BT127&lt;=15),"13 a 15",IF(AND(BT127&gt;=15.5,BT127&lt;=17.5),"15,5 a 17,5",IF(AND(BT127&gt;=18,BT127&lt;=20),"18 a 20","Fuera de rango"))))))))))))))))))</f>
        <v>0</v>
      </c>
      <c r="BV127" s="11" t="str">
        <f aca="false">IF(BT127="","",IF(BT127=0,"NORMA",IF(AND(BT127&gt;=-20,BT127&lt;=-18),2,IF(AND(BT127&gt;=-17.5,BT127&lt;=-15.5),2,IF(AND(BT127&gt;=-15,BT127&lt;=-13),3,IF(AND(BT127&gt;=-12.5,BT127&lt;=-10.5),4,IF(AND(BT127&gt;=-10,BT127&lt;=-8),5,IF(AND(BT127&gt;=-7.5,BT127&lt;=-5.5),6,IF(AND(BT127&gt;=-5,BT127&lt;=-3),7,IF(AND(BT127&gt;=-2.5,BT127&lt;=-0.5),8,IF(AND(BT127&gt;=0.5,BT127&lt;=2.5),9,IF(AND(BT127&gt;=3,BT127&lt;=5),10,IF(AND(BT127&gt;=5.5,BT127&lt;=7.5),11,IF(AND(BT127&gt;=8,BT127&lt;=10),12,IF(AND(BT127&gt;=10.5,BT127&lt;=12.5),13,IF(AND(BT127&gt;=13,BT127&lt;=15),14,IF(AND(BT127&gt;=15.5,BT127&lt;=17.5),15,IF(AND(BT127&gt;=18,BT127&lt;=20),16,"Fuera de rango"))))))))))))))))))</f>
        <v>NORMA</v>
      </c>
      <c r="BW127" s="9" t="n">
        <v>-13.75</v>
      </c>
      <c r="BX127" s="10" t="n">
        <f aca="false">18.5- (0.3*H127)</f>
        <v>11.6</v>
      </c>
      <c r="BY127" s="10" t="n">
        <f aca="false">(BW127)-(BX127)</f>
        <v>-25.35</v>
      </c>
      <c r="BZ127" s="10" t="str">
        <f aca="false">IF(BY127="","",IF(BY127&lt;-27.5,"De -30 a -28",IF(BY127&lt;-25,"De -27,5 a -25,5",IF(BY127&lt;-22.5,"De -25 a -23",IF(BY127&lt;-20,"De -22,5 a -20,5",IF(BY127&lt;-17.5,"De -20 a -18",IF(BY127&lt;-15,"De -17,5 a -15,5",IF(BY127&lt;-12.5,"De -15 a -13",IF(BY127&lt;-10,"De -12,5 a -10,5",IF(BY127&lt;-7.5,"De -10 a -8",IF(BY127&lt;-5,"De -7,5 a -5,5",IF(BY127&lt;-2.5,"De -5 a -3",IF(BY127&lt;0,"De -2,5 a -0,5",IF(BY127&lt;2.5,"De 0 a 2",IF(BY127&lt;5,"De 2,5 a 4,5",IF(BY127&lt;7.5,"De 5 a 7",IF(BY127&lt;10,"De 7,5 a 9,5",IF(BY127&lt;12.5,"De 10 a 12",IF(BY127&lt;15,"De 12,5 a 14,5",IF(BY127&lt;17.5,"De 15 a 17",IF(BY127&lt;20,"De 17,5 a 19,5",IF(BY127&lt;22.5,"De 20 a 22",IF(BY127&lt;25,"De 22,5 a 24,5",IF(BY127&lt;27.5,"De 25 a 27","De 27,5 a 30"))))))))))))))))))))))))</f>
        <v>De -27,5 a -25,5</v>
      </c>
      <c r="CA127" s="12" t="n">
        <f aca="false">IF(BY127="","",IF(BY127&lt;=-28,1,IF(BY127&lt;=-25.5,2,IF(BY127&lt;=-23,3,IF(BY127&lt;=-20.5,4,IF(BY127&lt;=-18,5,IF(BY127&lt;=-15.5,6,IF(BY127&lt;=-13,7,IF(BY127&lt;=-10.5,8,IF(BY127&lt;=-8,9,IF(BY127&lt;=-5.5,10,IF(BY127&lt;=-3,11,IF(BY127&lt;=-0.5,12,IF(BY127&lt;=2,13,IF(BY127&lt;=4.5,14,IF(BY127&lt;=7,15,IF(BY127&lt;=9.5,16,IF(BY127&lt;=12,17,IF(BY127&lt;=14.5,18,IF(BY127&lt;=17,19,IF(BY127&lt;=19.5,20,IF(BY127&lt;=22,21,IF(BY127&lt;=24.5,22,IF(BY127&lt;=27,23,IF(BY127&lt;=30,24,"Fuera de rango")))))))))))))))))))))))))</f>
        <v>3</v>
      </c>
      <c r="CB127" s="9" t="n">
        <v>-11.75</v>
      </c>
      <c r="CC127" s="10" t="n">
        <f aca="false">18.5- (0.3*H127)</f>
        <v>11.6</v>
      </c>
      <c r="CD127" s="10" t="n">
        <f aca="false">(CB127)-(CC127)</f>
        <v>-23.35</v>
      </c>
      <c r="CE127" s="10" t="str">
        <f aca="false">IF(CD127="","",IF(CD127&lt;-27.5,"De -30 a -28",IF(CD127&lt;-25,"De -27,5 a -25,5",IF(CD127&lt;-22.5,"De -25 a -23",IF(CD127&lt;-20,"De -22,5 a -20,5",IF(CD127&lt;-17.5,"De -20 a -18",IF(CD127&lt;-15,"De -17,5 a -15,5",IF(CD127&lt;-12.5,"De -15 a -13",IF(CD127&lt;-10,"De -12,5 a -10,5",IF(CD127&lt;-7.5,"De -10 a -8",IF(CD127&lt;-5,"De -7,5 a -5,5",IF(CD127&lt;-2.5,"De -5 a -3",IF(CD127&lt;0,"De -2,5 a -0,5",IF(CD127&lt;=2,"De 0 a 2",IF(CD127&lt;=4.5,"De 2,5 a 4,5",IF(CD127&lt;=7,"De 5 a 7",IF(CD127&lt;=9.5,"De 7,5 a 9,5",IF(CD127&lt;=12,"De 10 a 12",IF(CD127&lt;=14.5,"De 12,5 a 14,5",IF(CD127&lt;=17,"De 15 a 17",IF(CD127&lt;=19.5,"De 17,5 a 19,5",IF(CD127&lt;=22,"De 20 a 22",IF(CD127&lt;=24.5,"De 22,5 a 24,5",IF(CD127&lt;=27,"De 25 a 27","De 27,5 a 30"))))))))))))))))))))))))</f>
        <v>De -25 a -23</v>
      </c>
      <c r="CF127" s="12" t="n">
        <f aca="false">IF(CD127="","",IF(CD127&lt;-27.5,1,IF(CD127&lt;-25,2,IF(CD127&lt;-22.5,3,IF(CD127&lt;-20,4,IF(CD127&lt;-17.5,5,IF(CD127&lt;-15,6,IF(CD127&lt;-12.5,7,IF(CD127&lt;-10,8,IF(CD127&lt;-7.5,9,IF(CD127&lt;-5,10,IF(CD127&lt;-2.5,11,IF(CD127&lt;0,12,IF(CD127&lt;2.5,13,IF(CD127&lt;5,14,IF(CD127&lt;7.5,15,IF(CD127&lt;10,16,IF(CD127&lt;12.5,17,IF(CD127&lt;15,18,IF(CD127&lt;17.5,19,IF(CD127&lt;20,20,IF(CD127&lt;22.5,21,IF(CD127&lt;25,22,IF(CD127&lt;27.5,23,24))))))))))))))))))))))))</f>
        <v>3</v>
      </c>
      <c r="CG127" s="9" t="n">
        <v>-8.5</v>
      </c>
      <c r="CH127" s="10" t="str">
        <f aca="false">IF(CG127="","",IF(AND(CG127&gt;=-10,CG127&lt;=-9.5),"-10 a -9,5",IF(AND(CG127&gt;-9.5,CG127&lt;=-8.5),"-9 a -8,5",IF(AND(CG127&gt;-8.5,CG127&lt;=-7.5),"-8 a -7,5",IF(AND(CG127&gt;-7.5,CG127&lt;=-6.5),"-7 a -6,5",IF(AND(CG127&gt;-6.5,CG127&lt;=-5.5),"-6 a -5,5",IF(AND(CG127&gt;-5.5,CG127&lt;=-4.5),"-5 a -4,5",IF(AND(CG127&gt;-4.5,CG127&lt;=-3.5),"-4 a -3,5",IF(AND(CG127&gt;-3.5,CG127&lt;=-2.5),"-3 a -2,5",IF(CG127=-2.25,"-2,25",IF(AND(CG127&gt;-2.5,CG127&lt;=-1.5),"-2 a -1,5",IF(AND(CG127&gt;-1.5,CG127&lt;=-0.5),"-1 a -0,5",IF(AND(CG127&gt;-0.5,CG127&lt;=0.5),"0 a 0,5",IF(AND(CG127&gt;0.5,CG127&lt;=1.5),"1 a 1,5",IF(AND(CG127&gt;1.5,CG127&lt;=2.5),"2 a 2,5",IF(AND(CG127&gt;2.5,CG127&lt;=3.5),"3 a 3,5",IF(AND(CG127&gt;3.5,CG127&lt;=4.5),"4 a 4,5",IF(AND(CG127&gt;4.5,CG127&lt;=5.5),"5 a 5,5",IF(AND(CG127&gt;5.5,CG127&lt;=6.5),"6 a 6,5",IF(AND(CG127&gt;6.5,CG127&lt;=7.5),"7 a 7,5",IF(AND(CG127&gt;7.5,CG127&lt;=8.5),"8 a 8,5",IF(AND(CG127&gt;8.5,CG127&lt;=9.5),"9 a 9,5",IF(CG127&gt;=10,"10","Fuera de rango")))))))))))))))))))))))</f>
        <v>-9 a -8,5</v>
      </c>
      <c r="CI127" s="11" t="n">
        <f aca="false">IF(CG127="","",IF(CG127=-2.25,"NORMA",IF(CG127&lt;=-9.5,1,IF(CG127&lt;=-8.5,2,IF(CG127&lt;=-7.5,3,IF(CG127&lt;=-6.5,4,IF(CG127&lt;=-5.5,5,IF(CG127&lt;=-4.5,6,IF(CG127&lt;=-3.5,7,IF(CG127&lt;=-2.5,8,IF(CG127&lt;=-1.5,9,IF(CG127&lt;=-0.5,10,IF(CG127&lt;=0.5,11,IF(CG127&lt;=1.5,12,IF(CG127&lt;=2.5,13,IF(CG127&lt;=3.5,14,IF(CG127&lt;=4.5,15,IF(CG127&lt;=5.5,16,IF(CG127&lt;=6.5,17,IF(CG127&lt;=7.5,18,IF(CG127&lt;=8.5,19,IF(CG127&lt;=9.5,20,IF(CG127=10,21,"Fuera de rango")))))))))))))))))))))))</f>
        <v>2</v>
      </c>
      <c r="CJ127" s="9" t="n">
        <v>3.75</v>
      </c>
      <c r="CK127" s="10" t="str">
        <f aca="false">IF(CJ127="","",IF(AND(CJ127&gt;=-6,CJ127&lt;=-5.5),"-6 a -5,5",IF(AND(CJ127&gt;-5.5,CJ127&lt;=-4.5),"-5 a -4,5",IF(AND(CJ127&gt;-4.5,CJ127&lt;=-3.5),"-4 a -3,5",IF(AND(CJ127&gt;-3.5,CJ127&lt;=-2.5),"-3 a -2,5",IF(AND(CJ127&gt;-2.5,CJ127&lt;=-1.5),"-2 a -1,5",IF(AND(CJ127&gt;-1.5,CJ127&lt;=-0.5),"-1 a -0,5",IF(AND(CJ127&gt;-0.5,CJ127&lt;=0.5),"0 a 0,5",IF(AND(CJ127&gt;0.5,CJ127&lt;=1.5),"1 a 1,5",IF(AND(CJ127&gt;1.5,CJ127&lt;2.5),"2",IF(AND(CJ127&gt;=2.5,CJ127&lt;=3),"2,5 a 3",IF(AND(CJ127&gt;3,CJ127&lt;=4),"3,5 a 4",IF(AND(CJ127&gt;4,CJ127&lt;=5),"4,5 a 5",IF(AND(CJ127&gt;5,CJ127&lt;=6),"5,5 a 6",IF(AND(CJ127&gt;6,CJ127&lt;=7),"6,5 a 7",IF(AND(CJ127&gt;7,CJ127&lt;=8),"7,5 a 8",IF(AND(CJ127&gt;8,CJ127&lt;=9.5),"8,5 a 9,5",IF(CJ127=10,"10","Fuera de rango"))))))))))))))))))</f>
        <v>3,5 a 4</v>
      </c>
      <c r="CL127" s="11" t="n">
        <f aca="false">IF(CK127="","",IF(OR(CK127="-6 a -5,5",CK127="-6 - -5,5"),1,IF(OR(CK127="-5 a -4,5",CK127="-5 - -4,5"),2,IF(OR(CK127="-4 a -3,5",CK127="-4 - -3,5"),3,IF(OR(CK127="-3 a -2,5",CK127="-3 - -2,5"),4,IF(OR(CK127="-2 a -1,5",CK127="-2 - -1,5"),5,IF(OR(CK127="-1 a -0,5",CK127="-1 - -0,5"),6,IF(OR(CK127="0 a 0,5",CK127="0 - 0,5"),7,IF(OR(CK127="1 a 1,5",CK127="1 - 1,5"),8,IF(CK127="2","NORMA",IF(OR(CK127="2,5 a 3",CK127="2,5 - 3"),9,IF(OR(CK127="3,5 a 4",CK127="3,5 - 4"),10,IF(OR(CK127="4,5 a 5",CK127="4,5 - 5"),11,IF(OR(CK127="5,5 a 6",CK127="5,5 - 6"),12,IF(OR(CK127="6,5 a 7",CK127="6,5 - 7"),13,IF(OR(CK127="7,5 a 8",CK127="7,5 - 8"),14,IF(OR(CK127="8,5 a 9",CK127="8,5 - 9,5",CK127="9 a 9,5"),15,IF(CK127="10",15,IF(OR(CK127="0,5 a 1",CK127="0,5 - 1"),7,"Fuera de rango")))))))))))))))))))</f>
        <v>10</v>
      </c>
      <c r="CM127" s="10" t="n">
        <v>0</v>
      </c>
      <c r="CN127" s="10" t="str">
        <f aca="false">IF(CM127=0,"0", " ")</f>
        <v>0</v>
      </c>
      <c r="CO127" s="10" t="str">
        <f aca="false">IF(CM127&gt;0,"EME"," ")</f>
        <v> </v>
      </c>
      <c r="CP127" s="10" t="n">
        <v>0</v>
      </c>
      <c r="CQ127" s="10" t="str">
        <f aca="false">IF(CP127&gt;0,"0", " ")</f>
        <v> </v>
      </c>
      <c r="CR127" s="10" t="str">
        <f aca="false">IF(CP127&gt;0,"EME"," ")</f>
        <v> </v>
      </c>
      <c r="CS127" s="9" t="n">
        <v>0</v>
      </c>
      <c r="CT127" s="10" t="str">
        <f aca="false">IF(CS127&gt;0,"1", " ")</f>
        <v> </v>
      </c>
      <c r="CU127" s="10" t="str">
        <f aca="false">IF(CS127&gt;0,"HIP"," ")</f>
        <v> </v>
      </c>
      <c r="CV127" s="9" t="n">
        <v>0</v>
      </c>
      <c r="CW127" s="10" t="str">
        <f aca="false">IF(CV127&gt;0,"1", " ")</f>
        <v> </v>
      </c>
      <c r="CX127" s="10" t="str">
        <f aca="false">IF(CV127&gt;0,"HIP"," ")</f>
        <v> </v>
      </c>
      <c r="CY127" s="9" t="n">
        <v>-6.5</v>
      </c>
      <c r="CZ127" s="11" t="str">
        <f aca="false">IF(CY127&lt;0,"2"," ")</f>
        <v>2</v>
      </c>
      <c r="DA127" s="11" t="str">
        <f aca="false">IF(CY127&lt;0,"MIO"," ")</f>
        <v>MIO</v>
      </c>
      <c r="DB127" s="9" t="n">
        <v>-8.5</v>
      </c>
      <c r="DC127" s="11" t="str">
        <f aca="false">IF(DB127&lt;0,"2"," ")</f>
        <v>2</v>
      </c>
      <c r="DD127" s="11" t="str">
        <f aca="false">IF(DB127&lt;0,"MIO"," ")</f>
        <v>MIO</v>
      </c>
      <c r="DE127" s="9" t="n">
        <v>-1.25</v>
      </c>
      <c r="DF127" s="11" t="str">
        <f aca="false">IF(DE127&lt;0,"3"," ")</f>
        <v>3</v>
      </c>
      <c r="DG127" s="11" t="str">
        <f aca="false">IF(DE127&lt;0,"AST"," ")</f>
        <v>AST</v>
      </c>
      <c r="DH127" s="9" t="n">
        <v>-1.5</v>
      </c>
      <c r="DI127" s="11" t="str">
        <f aca="false">IF(DH127&lt;0,"3"," ")</f>
        <v>3</v>
      </c>
      <c r="DJ127" s="11" t="str">
        <f aca="false">IF(DH127&lt;0,"AST"," ")</f>
        <v>AST</v>
      </c>
      <c r="DK127" s="9" t="n">
        <v>0</v>
      </c>
      <c r="DL127" s="10" t="str">
        <f aca="false">IF(DK127&gt;0,"4"," ")</f>
        <v> </v>
      </c>
      <c r="DM127" s="10" t="str">
        <f aca="false">IF(DK127&gt;0,"PRE"," ")</f>
        <v> </v>
      </c>
      <c r="DN127" s="9" t="n">
        <v>0</v>
      </c>
      <c r="DO127" s="10" t="str">
        <f aca="false">IF(DN127&gt;0,"4"," ")</f>
        <v> </v>
      </c>
      <c r="DP127" s="10" t="str">
        <f aca="false">IF(DN127&gt;0,"PRE"," ")</f>
        <v> </v>
      </c>
      <c r="DQ127" s="12" t="n">
        <v>2</v>
      </c>
      <c r="DR127" s="12" t="n">
        <v>2</v>
      </c>
      <c r="DS127" s="12" t="str">
        <f aca="false">CONCATENATE(CO127,CU127,DA127,DG127,DM127)</f>
        <v>  MIOAST </v>
      </c>
      <c r="DT127" s="10" t="str">
        <f aca="false" t="array" ref="DT127">_xlfn.IFS(DS127="EME    ","0", DS127=" HIP   ","1", DS127="  MIO  ","2", DS127="   AST ","3", DS127="    PRE","4", DS127="EME   PRE","5", DS127=" HIP  PRE","6", DS127=" HIP AST ","7", DS127="  MIO PRE","8", DS127="  MIOAST ","9", DS127="   ASTPRE","10",DS127=" HIP ASTPRE","11", DS127="  MIOASTPRE","12", DS127="     ","0")</f>
        <v>9</v>
      </c>
      <c r="DU127" s="1" t="s">
        <v>154</v>
      </c>
      <c r="DV127" s="1" t="str">
        <f aca="false" t="array" ref="DV127">_xlfn.IFS(DU127="SI","2", DU127="NO","1")</f>
        <v>1</v>
      </c>
      <c r="DW127" s="10" t="n">
        <v>0</v>
      </c>
      <c r="DX127" s="11" t="str">
        <f aca="false">IF(DW127=0,"1","2")</f>
        <v>1</v>
      </c>
      <c r="DY127" s="11" t="str">
        <f aca="false" t="array" ref="DY127">_xlfn.IFS(DW127=0,"0", DW127=0.25, "1", DW127=0.5,"2", DW127=0.75,"3", DW127=1,"4",DW127=1.25,"5", DW127=1.5,"6", DW127=1.75,"7", DW127=2,"8")</f>
        <v>0</v>
      </c>
      <c r="DZ127" s="10" t="n">
        <v>0</v>
      </c>
      <c r="EA127" s="11" t="str">
        <f aca="false">IF(DZ127=0,"1","2")</f>
        <v>1</v>
      </c>
      <c r="EB127" s="11" t="str">
        <f aca="false" t="array" ref="EB127">_xlfn.IFS(DZ127=0,"0", DZ127=0.25, "1", DZ127=0.5,"2", DZ127=0.75,"3", DZ127=1,"4",DZ127=1.25,"5", DZ127=1.5,"6", DZ127=1.75,"7", DZ127=2,"8")</f>
        <v>0</v>
      </c>
      <c r="EC127" s="10" t="n">
        <v>-0.5</v>
      </c>
      <c r="ED127" s="10" t="str">
        <f aca="false">IF(EC127=0,"1","2")</f>
        <v>2</v>
      </c>
      <c r="EE127" s="11" t="str">
        <f aca="false" t="array" ref="EE127">_xlfn.IFS(EC127=0,"0", EC127=-0.25, "1", EC127=-0.5,"2", EC127=-0.75,"3", EC127=-1,"4",EC127=-1.25,"5", EC127=-1.5,"6", EC127=-1.75,"7", EC127=-2,"8", EC127=-2.25,"9",EC127=-2.5,"10", EC127=-2.75,"11", EC127=-3,"12", EC127=-3.25,"13", EC127=-3.5,"14", EC127=-3.75,"15",EC127=-4,"16")</f>
        <v>2</v>
      </c>
      <c r="EF127" s="10" t="n">
        <v>-1</v>
      </c>
      <c r="EG127" s="10" t="str">
        <f aca="false">IF(EF127=0,"1","2")</f>
        <v>2</v>
      </c>
      <c r="EH127" s="11" t="str">
        <f aca="false" t="array" ref="EH127">_xlfn.IFS(EF127=0,"0", EF127=-0.25, "1", EF127=-0.5,"2", EF127=-0.75,"3", EF127=-1,"4",EF127=-1.25,"5", EF127=-1.5,"6", EF127=-1.75,"7", EF127=-2,"8", EF127=-2.25,"9",EF127=-2.5,"10", EF127=-2.75,"11", EF127=-3,"12", EF127=-3.25,"13", EF127=-3.5,"14", EF127=-3.75,"15",EF127=-4,"16")</f>
        <v>4</v>
      </c>
      <c r="EI127" s="10" t="n">
        <v>-0.5</v>
      </c>
      <c r="EJ127" s="11" t="str">
        <f aca="false">IF(EI127=0,"1","2")</f>
        <v>2</v>
      </c>
      <c r="EK127" s="11" t="str">
        <f aca="false" t="array" ref="EK127">_xlfn.IFS(EI127=0,"0", EI127=-0.25, "1", EI127=-0.5,"2", EI127=-0.75,"3", EI127=-1,"4",EI127=-1.25,"5", EI127=-1.5,"6", EI127=-1.75,"7", EI127=-2,"8", EI127=-2.25,"9", EI127=-2.25,"9",EI127=-2.5,"10", EI127=-2.75,"11", EI127=-3,"12", EI127=-3.25,"13", EI127=-3.5,"14", EI127=-3.75,"15",EI127=-4,"16", EI127=0.25, "17", EI127=0.5, "18")</f>
        <v>2</v>
      </c>
      <c r="EL127" s="10" t="n">
        <v>0</v>
      </c>
      <c r="EM127" s="11" t="str">
        <f aca="false">IF(EL127=0,"1","2")</f>
        <v>1</v>
      </c>
      <c r="EN127" s="11" t="str">
        <f aca="false" t="array" ref="EN127">_xlfn.IFS(EL127=0.25,"17",EL127=0.5,"18", EL127=0,"0", EL127=-0.25, "1", EL127=-0.5,"2", EL127=-0.75,"3", EL127=-1,"4",EL127=-1.25,"5", EL127=-1.5,"6", EL127=-1.75,"7", EL127=-2,"8",EL127= -2.25,"9",EL127=-2.5,"10",EL127= -2.75,"11",EL127= -3,"12",EL127= -3.25,"13",EL127= -3.5,"14",EL127= -3.75,"15",EL127=-4,"16")</f>
        <v>0</v>
      </c>
      <c r="EO127" s="10" t="n">
        <v>0</v>
      </c>
      <c r="EP127" s="11" t="str">
        <f aca="false">IF(EO127=0,"1","2")</f>
        <v>1</v>
      </c>
      <c r="EQ127" s="11" t="str">
        <f aca="false" t="array" ref="EQ127">_xlfn.IFS(EO127=0,"0", EO127=0.25, "1", EO127=0.5,"2", EO127=0.75,"3", EO127=1,"4",EO127=1.25,"5", EO127=1.5,"6", EO127=1.75,"7", EO127=2,"8", EO127=2.25,"9", EO127=2.25,"9",EO127=2.5,"10", EO127=2.75,"11", EO127=3,"12", EO127=3.25,"13", EO127=3.5,"14", EO127=3.75,"15",EO127=4,"16", EO127=-0.25, "17", bq=-0.5, "18")</f>
        <v>0</v>
      </c>
      <c r="ER127" s="10" t="n">
        <v>0</v>
      </c>
      <c r="ES127" s="11" t="str">
        <f aca="false">IF(ER127=0,"1","2")</f>
        <v>1</v>
      </c>
      <c r="ET127" s="11" t="str">
        <f aca="false" t="array" ref="ET127">_xlfn.IFS(ER127=0,"0", ER127=0.25, "1", ER127=0.5,"2", ER127=0.75,"3", ER127=1,"4",ER127=1.25,"5", ER127=1.5,"6", ER127=1.75,"7", ER127=2,"8", ER127=2.25,"9", ER127=2.25,"9",ER127=2.5,"10", ER127=2.75,"11", ER127=3,"12", ER127=3.25,"13", ER127=3.5,"14", ER127=3.75,"15",ER127=4,"16", ER127=-0.25, "17", bq=-0.5, "18")</f>
        <v>0</v>
      </c>
      <c r="EU127" s="13" t="n">
        <v>31</v>
      </c>
      <c r="EV127" s="14" t="str">
        <f aca="false">VLOOKUP(EU127,LEYENDA!$G$2:$H$8,2,TRUE())</f>
        <v>25-36</v>
      </c>
      <c r="EW127" s="14" t="str">
        <f aca="false" t="array" ref="EW127">_xlfn.IFS(EV127="0-5","1", EV127="6-12","2", EV127="13-18","3", EV127="19-24","4", EV127="25-36","5", EV127="37-48","6", EV127="49-60","7")</f>
        <v>5</v>
      </c>
    </row>
    <row r="128" customFormat="false" ht="13.5" hidden="false" customHeight="false" outlineLevel="0" collapsed="false">
      <c r="A128" s="1" t="n">
        <v>49</v>
      </c>
      <c r="B128" s="32" t="n">
        <v>1</v>
      </c>
      <c r="C128" s="33" t="n">
        <v>41907</v>
      </c>
      <c r="D128" s="6"/>
      <c r="E128" s="5" t="str">
        <f aca="false">VLOOKUP(A128,'286'!$A$3:$J$600,10,FALSE())</f>
        <v>GARCÍA OCÓN, JAVIER</v>
      </c>
      <c r="F128" s="4" t="str">
        <f aca="false">VLOOKUP(A128,'286'!$A$3:$I$1768,3,FALSE())</f>
        <v>GAROJA</v>
      </c>
      <c r="G128" s="6" t="n">
        <f aca="false">VLOOKUP(A128,'286'!$A$3:$I$1768,4,FALSE())</f>
        <v>30888</v>
      </c>
      <c r="H128" s="7" t="n">
        <f aca="false">YEAR(C128)-YEAR(G128)</f>
        <v>30</v>
      </c>
      <c r="I128" s="1" t="str">
        <f aca="false">VLOOKUP(H128,LEYENDA!$C$2:$D$6,2,TRUE())</f>
        <v>25-40</v>
      </c>
      <c r="J128" s="5" t="str">
        <f aca="false">VLOOKUP(A128,'286'!$A$3:$I$1768,7,FALSE())</f>
        <v>H</v>
      </c>
      <c r="K128" s="8" t="str">
        <f aca="false">VLOOKUP(A128,'286'!$A$3:$I$1768,2,FALSE())</f>
        <v>OD</v>
      </c>
      <c r="L128" s="4" t="str">
        <f aca="false">VLOOKUP(A128,'286'!$A$3:$I$1768,8,FALSE())</f>
        <v>D</v>
      </c>
      <c r="M128" s="4" t="str">
        <f aca="false">VLOOKUP(A128,'286'!$A$3:$I$1768,9,FALSE())</f>
        <v>D</v>
      </c>
      <c r="N128" s="8" t="str">
        <f aca="false">IF(R128=O128, "MISMA","CONTRARIA")</f>
        <v>MISMA</v>
      </c>
      <c r="O128" s="8" t="str">
        <f aca="false" t="array" ref="O128">_xlfn.IFS(L128="D","1", L128="I","2")</f>
        <v>1</v>
      </c>
      <c r="P128" s="8" t="str">
        <f aca="false" t="array" ref="P128">_xlfn.IFS(K128="OD","1", K128="OI","2")</f>
        <v>1</v>
      </c>
      <c r="Q128" s="1" t="str">
        <f aca="false" t="array" ref="Q128">_xlfn.IFS(J128="M","1", J128="H","2")</f>
        <v>2</v>
      </c>
      <c r="R128" s="8" t="str">
        <f aca="false" t="array" ref="R128">_xlfn.IFS(M128="D","1", M128="I","2")</f>
        <v>1</v>
      </c>
      <c r="S128" s="1" t="str">
        <f aca="false" t="array" ref="S128">_xlfn.IFS(N128="CONTRARIA", "1",N128= "MISMA","2")</f>
        <v>2</v>
      </c>
      <c r="T128" s="1" t="str">
        <f aca="false" t="array" ref="T128">_xlfn.IFS(I128="0-12","1", I128="13-24","2", I128="25-40","3", I128="41-60","4", I128="61-100","5")</f>
        <v>3</v>
      </c>
      <c r="U128" s="9" t="n">
        <v>1</v>
      </c>
      <c r="V128" s="1" t="str">
        <f aca="false">IF(U128="","",IF(AND(U128&gt;=-9,U128&lt;=-6.5),"-9 a -6,5",IF(AND(U128&gt;=-6,U128&lt;=-3.5),"-6 a -3,5",IF(AND(U128&gt;=-3,U128&lt;=-1),"-3 a -1",IF(U128=-0.5,"-0,5",IF(AND(U128&gt;=0,U128&lt;=2.5),"0 a 2,5",IF(AND(U128&gt;=3,U128&lt;=5.5),"3 a 5,5",IF(AND(U128&gt;=6,U128&lt;=8.5),"6 a 8,5",IF(AND(U128&gt;=9,U128&lt;=20),"9 a 20","Fuera de rango")))))))))</f>
        <v>0 a 2,5</v>
      </c>
      <c r="W128" s="11" t="n">
        <f aca="false">IF(V128="","",IF(V128="-9 a -6,5",2,IF(V128="-6 a -3,5",3,IF(V128="-3 a -1",4,IF(V128="-0,5","NORMA",IF(V128="0 a 2,5",5,IF(V128="3 a 5,5",6,IF(V128="6 a 8,5",7,IF(V128="9 a 20",8,"Fuera de rango")))))))))</f>
        <v>5</v>
      </c>
      <c r="X128" s="9" t="n">
        <v>16</v>
      </c>
      <c r="Y128" s="10" t="str">
        <f aca="false">IF(X128="","",IF(AND(X128&gt;=0,X128&lt;=4),"0 a 4",IF(AND(X128&gt;=4.5,X128&lt;=8.5),"4,5 a 8,5",IF(X128=9,"9",IF(AND(X128&gt;=9.5,X128&lt;=13),"9,5 a 13",IF(AND(X128&gt;=13.5,X128&lt;=20),"13,5 a 20",IF(AND(X128&gt;=20.5,X128&lt;=35),"20,5 a 35","Fuera de rango")))))))</f>
        <v>13,5 a 20</v>
      </c>
      <c r="Z128" s="11" t="n">
        <f aca="false">IF(Y128="","",IF(Y128="0 a 4",1,IF(Y128="4,5 a 8,5",2,IF(Y128="9","NORMA",IF(Y128="9,5 a 13",3,IF(Y128="13,5 a 20",4,IF(Y128="20,5 a 35",5,"Fuera de rango")))))))</f>
        <v>4</v>
      </c>
      <c r="AA128" s="9" t="n">
        <v>28</v>
      </c>
      <c r="AB128" s="10" t="str">
        <f aca="false">IF(AA128="","",IF(AND(AA128&gt;=0,AA128&lt;=9),"0 a 9",IF(AND(AA128&gt;=9.5,AA128&lt;=18.5),"9,5 a 18,5",IF(AA128=19,"19",IF(AND(AA128&gt;=19.5,AA128&lt;=28),"19,5 a 28",IF(AND(AA128&gt;=28.5,AA128&lt;=40),"28,5 a 40","Fuera de rango"))))))</f>
        <v>19,5 a 28</v>
      </c>
      <c r="AC128" s="11" t="n">
        <f aca="false" t="array" ref="AC128">_xlfn.IFS(AB128="","",AB128="0 a 9",1,AB128="9,5 a 18,5",2,AB128="19","NORMA",AB128="19,5 a 28",3,AB128="28,5 a 40",4,TRUE(),"Fuera de rango")</f>
        <v>3</v>
      </c>
      <c r="AD128" s="9" t="n">
        <v>12</v>
      </c>
      <c r="AE128" s="10" t="str">
        <f aca="false">IF(AD128="","",IF(AND(AD128&gt;=-10,AD128&lt;=0),"De -10 a 0",IF(AND(AD128&gt;=0.5,AD128&lt;=9.5),"0,5 a 9,5",IF(AD128=10,"10",IF(AND(AD128&gt;=10.5,AD128&lt;=20),"10,5 a 20",IF(AND(AD128&gt;=20.5,AD128&lt;=40),"20,5 a 40","Fuera de rango"))))))</f>
        <v>10,5 a 20</v>
      </c>
      <c r="AF128" s="12" t="n">
        <f aca="false">IF(AD128="","",IF(AND(AD128&gt;=-10,AD128&lt;=0),1,IF(AND(AD128&gt;=0.5,AD128&lt;=9.5),2,IF(AD128=10,"NORMA",IF(AND(AD128&gt;=10.5,AD128&lt;=20),3,IF(AND(AD128&gt;=20.5,AD128&lt;=40),4,""))))))</f>
        <v>3</v>
      </c>
      <c r="AG128" s="9" t="n">
        <v>10</v>
      </c>
      <c r="AH128" s="10" t="str">
        <f aca="false">IF(AG128="","",IF(AND(AG128&gt;=0,AG128&lt;=4),"0 a 4",IF(AND(AG128&gt;=4.5,AG128&lt;=8.5),"4,5 a 8,5",IF(AG128=9,"9",IF(AND(AG128&gt;=9.5,AG128&lt;=13),"9,5 a 13",IF(AND(AG128&gt;=13.5,AG128&lt;=25),"13,5 a 25","Fuera de rango"))))))</f>
        <v>9,5 a 13</v>
      </c>
      <c r="AI128" s="11" t="n">
        <f aca="false">IF(AH128="","",IF(AH128="0 a 4",1,IF(AH128="4,5 a 8,5",2,IF(AH128="9","NORMA",IF(AH128="9,5 a 13",3,IF(AH128="13,5 a 25",4,""))))))</f>
        <v>3</v>
      </c>
      <c r="AJ128" s="9" t="n">
        <v>2</v>
      </c>
      <c r="AK128" s="10" t="str">
        <f aca="false">IF(AJ128="","",IF(AND(AJ128&gt;=-15,AJ128&lt;=-10.5),"-15 a -10,5",IF(AND(AJ128&gt;=-10,AJ128&lt;=-4),"-10 a -4",IF(AND(AJ128&gt;=-4.5,AJ128&lt;=0),"-4,5 a 0",IF(AND(AJ128&gt;=0.5,AJ128&lt;=4.5),"0,5 a 4,5",IF(AJ128=5,"5",IF(AND(AJ128&gt;=5.5,AJ128&lt;=10),"5,5 a 10",IF(AND(AJ128&gt;=10.5,AJ128&lt;=20),"10,5 a 20","Fuera de rango"))))))))</f>
        <v>0,5 a 4,5</v>
      </c>
      <c r="AL128" s="11" t="n">
        <f aca="false">IF(AK128="","",IF(AK128="-15 a -10,5",1,IF(AK128="-10 a -4",2,IF(AK128="-4,5 a 0",3,IF(AK128="0,5 a 4,5",4,IF(AK128="5","NORMA",IF(AK128="5,5 a 10",5,IF(AK128="10,5 a 20",6,"Error"))))))))</f>
        <v>4</v>
      </c>
      <c r="AM128" s="9" t="n">
        <v>0.5</v>
      </c>
      <c r="AN128" s="10" t="str">
        <f aca="false">IF(AM128="","",IF(AND(AM128&gt;=-7.5,AM128&lt;=-5.5),"-7,5 a -5,5",IF(AND(AM128&gt;=-5,AM128&lt;=-3),"-5 a -3",IF(AND(AM128&gt;=-2.5,AM128&lt;=-0.5),"-2,5 a -0,5",IF(AM128=0,"0,00",IF(AND(AM128&gt;=0.5,AM128&lt;=2.5),"0,5 a 2,5",IF(AND(AM128&gt;=3,AM128&lt;=5),"3 a 5",IF(AND(AM128&gt;=5.5,AM128&lt;=7.5),"5,5 a 7,5",IF(AND(AM128&gt;=8,AM128&lt;=10),"8 a 10","Fuera de rango")))))))))</f>
        <v>0,5 a 2,5</v>
      </c>
      <c r="AO128" s="11" t="n">
        <f aca="false">IF(AN128="","",IF(AN128="-7,5 a -5,5",1,IF(AN128="-5 a -3",2,IF(AN128="-2,5 a -0,5",3,IF(AN128="0,00","NORMA",IF(AN128="0,5 a 2,5",4,IF(AN128="3 a 5",5,IF(AN128="5,5 a 7,5",6,IF(AN128="8 a 10",7,"Error")))))))))</f>
        <v>4</v>
      </c>
      <c r="AP128" s="9" t="n">
        <v>-0.5</v>
      </c>
      <c r="AQ128" s="10" t="str">
        <f aca="false">IF(AP128="","",IF(AND(AP128&gt;=-20,AP128&lt;=-9.5),"-20 a -9,5",IF(AND(AP128&gt;=-9,AP128&lt;=-6.5),"-9 a -6,5",IF(AP128=-6,"-6",IF(AND(AP128&gt;=-5.5,AP128&lt;=-3),"-5,5 a -3",IF(AND(AP128&gt;=-2.5,AP128&lt;=0),"-2,5 a 0",IF(AND(AP128&gt;=0.5,AP128&lt;=3),"0,5 a 3",IF(AND(AP128&gt;=3.5,AP128&lt;=6),"3,5 a 6",IF(AND(AP128&gt;=6.5,AP128&lt;=9),"6,5 a 9",IF(AND(AP128&gt;=9.5,AP128&lt;=20),"9,5 a 20","Fuera de rango"))))))))))</f>
        <v>-2,5 a 0</v>
      </c>
      <c r="AR128" s="11" t="n">
        <f aca="false">IF(AQ128="","",IF(AQ128="-20 a -9,5",1,IF(AQ128="-9 a -6,5",2,IF(AQ128="-6","NORMA",IF(AQ128="-5,5 a -3",3,IF(AQ128="-2,5 a 0",4,IF(AQ128="0,5 a 3",5,IF(AQ128="3,5 a 6",6,IF(AQ128="6,5 a 9",7,IF(AQ128="9,5 a 20",8,""))))))))))</f>
        <v>4</v>
      </c>
      <c r="AS128" s="9" t="n">
        <v>7.5</v>
      </c>
      <c r="AT128" s="10" t="str">
        <f aca="false">IF(AS128="","",IF(AND(AS128&gt;=-16,AS128&lt;=-14),"-16 a -14",IF(AND(AS128&gt;=-13.5,AS128&lt;=-11.5),"-13,5 a -11,5",IF(AND(AS128&gt;=-11,AS128&lt;=-9),"-11 a -9",IF(AND(AS128&gt;=-8.5,AS128&lt;=-6.5),"-8,5 a -6,5",IF(AND(AS128&gt;=-6,AS128&lt;=-4),"-6 a -4",IF(AND(AS128&gt;=-3.5,AS128&lt;=-1.5),"-3,5 a -1,5",IF(AND(AS128&gt;=-1,AS128&lt;=1),"-1 a 1",IF(AND(AS128&gt;=1.5,AS128&lt;=3.5),"1,5 a 3,5",IF(AND(AS128&gt;=4,AS128&lt;=6),"4 a 6",IF(AND(AS128&gt;=6.5,AS128&lt;=8.5),"6,5 a 8,5",IF(AND(AS128&gt;=9,AS128&lt;=11),"9 a 11",IF(AND(AS128&gt;=11.5,AS128&lt;=13.5),"11,5 a 13,5",IF(AND(AS128&gt;=14,AS128&lt;=16),"14 a 16",IF(AND(AS128&gt;=16.5,AS128&lt;=18.5),"16,5 a 18,5",IF(AND(AS128&gt;=19,AS128&lt;=21),"19 a 21","Fuera de rango"))))))))))))))))</f>
        <v>6,5 a 8,5</v>
      </c>
      <c r="AU128" s="11" t="n">
        <f aca="false" t="array" ref="AU128">IF(AT128="","",_xlfn.IFS(AT128="-16 a -14",1,AT128="-13,5 a -11,5",2,AT128="-11 a -9",3,AT128="-8,5 a -6,5",4,AT128="-6 a -4",5,AT128="-3,5 a -1,5",6,AT128="-1 a 1",7,AT128="1,5 a 3,5",8,AT128="4 a 6","NORMA",AT128="6,5 a 8,5",9,AT128="9 a 11",10,AT128="11,5 a 13,5",11,AT128="14 a 16",12,AT128="16,5 a 18,5",13,AT128="19 a 21",14,TRUE(),""))</f>
        <v>9</v>
      </c>
      <c r="AV128" s="9" t="n">
        <v>1.25</v>
      </c>
      <c r="AW128" s="10" t="str">
        <f aca="false">IF(AV128="","",IF(AND(AV128&gt;=-1,AV128&lt;=-0.5),"-1 a -0,5",IF(AND(AV128&gt;-0.5,AV128&lt;=0),"De -0,5 a 0",IF(AND(AV128&gt;=0.25,AV128&lt;=0.75),"0,25 a 0,75",IF(AND(AV128&gt;=1,AV128&lt;=1.5),"1 a 1,5",IF(AND(AV128&gt;=1.75,AV128&lt;=2.25),"1,75 a 2,25",IF(AND(AV128&gt;=2.5,AV128&lt;=3),"2,5 a 3",IF(AND(AV128&gt;=3.25,AV128&lt;=3.75),"3,25 a 3,75","Fuera de rango"))))))))</f>
        <v>1 a 1,5</v>
      </c>
      <c r="AX128" s="11" t="n">
        <f aca="false">IF(AW128="","",IF(OR(AW128="-1 a -0,5",AW128="-1 a -0.5"),1,IF(OR(AW128="De -0,5 a 0",AW128="-0,5 a 0",AW128="De -0.5 a 0"),2,IF(OR(AW128="0,25 a 0,75",AW128="0.25 a 0.75"),"NORMA",IF(OR(AW128="1 a 1,5",AW128="1 a 1.5"),3,IF(OR(AW128="1,75 a 2,25",AW128="1.75 a 2.25"),4,IF(OR(AW128="2,5 a 3",AW128="2.5 a 3"),5,IF(OR(AW128="3,25 a 3,75",AW128="3.25 a 3.75"),6,""))))))))</f>
        <v>3</v>
      </c>
      <c r="AY128" s="9" t="n">
        <v>-1</v>
      </c>
      <c r="AZ128" s="10" t="str">
        <f aca="false">IF(AY128="","",IF(AND(AY128&gt;=-20,AY128&lt;=-9.5),"-20 a -9,5",IF(AND(AY128&gt;=-9,AY128&lt;=-6.5),"-9 a -6,5",IF(AY128=-6,"-6",IF(AND(AY128&gt;=-5.5,AY128&lt;=-3),"-5,5 a -3",IF(AND(AY128&gt;=-2.5,AY128&lt;=0),"-2,5 a 0",IF(AND(AY128&gt;=0.5,AY128&lt;=3),"0,5 a 3",IF(AND(AY128&gt;=3.5,AY128&lt;=6),"3,5 a 6","Fuera de rango"))))))))</f>
        <v>-2,5 a 0</v>
      </c>
      <c r="BA128" s="11" t="n">
        <f aca="false">IF(AZ128="","",IF(AZ128="-20 a -9,5",1,IF(AZ128="-9 a -6,5",2,IF(AZ128="-6","NORMA",IF(AZ128="-5,5 a -3",3,IF(AZ128="-2,5 a 0",4,IF(AZ128="0,5 a 3",5,IF(AZ128="3,5 a 6",6,""))))))))</f>
        <v>4</v>
      </c>
      <c r="BB128" s="9" t="n">
        <v>0</v>
      </c>
      <c r="BC128" s="10" t="str">
        <f aca="false" t="array" ref="BC128">IF(BB128="","",_xlfn.IFS(AND(BB128&gt;=0,BB128&lt;=2),"0 a 2",AND(BB128&gt;=2.5,BB128&lt;=4.5),"2,5 a 4,5",AND(BB128&gt;=5,BB128&lt;=7),"5 a 7",AND(BB128&gt;=7.5,BB128&lt;=9.5),"7,5 a 9,5",AND(BB128&gt;=10,BB128&lt;=12),"10 a 12",AND(BB128&gt;=12.5,BB128&lt;=14.5),"12,5 a 14,5",BB128=15,"15",AND(BB128&gt;=15.5,BB128&lt;=17.5),"15,5 a 17,5",AND(BB128&gt;=18,BB128&lt;=20),"18 a 20",AND(BB128&gt;=20.5,BB128&lt;=22.5),"20,5 a 22,5",AND(BB128&gt;=23,BB128&lt;=25),"23 a 25",TRUE(),"Fuera de rango"))</f>
        <v>0 a 2</v>
      </c>
      <c r="BD128" s="11" t="n">
        <f aca="false" t="array" ref="BD128">IF(BC128="","",_xlfn.IFS(BC128="0 a 2",1,BC128="2,5 a 4,5",2,BC128="5 a 7",3,BC128="7,5 a 9,5",4,BC128="10 a 12",5,BC128="12,5 a 14,5",6,BC128="15","NORMA",BC128="15,5 a 17,5",7,BC128="18 a 20",8,BC128="20,5 a 22,5",9,BC128="23 a 25",10,TRUE(),"Fuera de rango"))</f>
        <v>1</v>
      </c>
      <c r="BE128" s="9" t="n">
        <v>34</v>
      </c>
      <c r="BF128" s="10" t="str">
        <f aca="false">IF(BE128="","",IF(AND(BE128&gt;=-20,BE128&lt;=-10),"-20 a -10",IF(AND(BE128&gt;=-9.5,BE128&lt;=0.5),"-9,5 a 0,5",IF(AND(BE128&gt;=1,BE128&lt;=11),"1 a 11",IF(AND(BE128&gt;=11.5,BE128&lt;=20.5),"11,5 a 20,5",IF(BE128=21,"21",IF(AND(BE128&gt;=21.5,BE128&lt;=31.5),"21,5 a 31,5",IF(AND(BE128&gt;=32,BE128&lt;=42),"32 a 42","Fuera de rango"))))))))</f>
        <v>32 a 42</v>
      </c>
      <c r="BG128" s="11" t="n">
        <f aca="false">IF(BF128="","",IF(BF128="-20 a -10",1,IF(BF128="-9,5 a 0,5",2,IF(BF128="1 a 11",3,IF(BF128="11,5 a 20,5",4,IF(BF128="21","NORMA",IF(BF128="21,5 a 31,5",5,IF(BF128="32 a 42",6,""))))))))</f>
        <v>6</v>
      </c>
      <c r="BH128" s="9" t="n">
        <v>24</v>
      </c>
      <c r="BI128" s="10" t="str">
        <f aca="false">IF(BH128="","",IF(AND(BH128&gt;=-20,BH128&lt;=-15),"-20 a -15",IF(AND(BH128&gt;=-14.5,BH128&lt;=-9.5),"-14,5 a -9,5",IF(AND(BH128&gt;=-9,BH128&lt;=-4),"-9 a -4",IF(AND(BH128&gt;=-3.5,BH128&lt;=2.5),"-3,5 a 2,5",IF(AND(BH128&gt;=3,BH128&lt;=8),"3 a 8",IF(AND(BH128&gt;=8.5,BH128&lt;=14.5),"8,5 a 14,5",IF(BH128=15,"15",IF(AND(BH128&gt;=15.5,BH128&lt;=20.5),"15,5 a 20,5",IF(AND(BH128&gt;=21,BH128&lt;=26),"21 a 26","Fuera de rango"))))))))))</f>
        <v>21 a 26</v>
      </c>
      <c r="BJ128" s="11" t="n">
        <f aca="false">IF(BI128="","",IF(BI128="-20 a -15",1,IF(BI128="-14,5 a -9,5",2,IF(BI128="-9 a -4",3,IF(BI128="-3,5 a 2,5",4,IF(BI128="3 a 8",5,IF(BI128="8,5 a 14,5",6,IF(BI128="15","NORMA",IF(BI128="15,5 a 20,5",7,IF(BI128="21 a 26",8,IF(BI128="26,5 a 31,5",9,"")))))))))))</f>
        <v>8</v>
      </c>
      <c r="BK128" s="9" t="n">
        <v>8</v>
      </c>
      <c r="BL128" s="10" t="str">
        <f aca="false">IF(BK128="","",IF(AND(BK128&gt;=0,BK128&lt;=2),"0 - 2",IF(AND(BK128&gt;=2.5,BK128&lt;=4.5),"2,5 - 4,5",IF(AND(BK128&gt;=5,BK128&lt;=7),"5 - 7",IF(AND(BK128&gt;=7.5,BK128&lt;=9.5),"7,5 - 9,5",IF(AND(BK128&gt;=10,BK128&lt;=12),"10 - 12",IF(AND(BK128&gt;=12.5,BK128&lt;=13.5),"12,5 - 13,5",IF(BK128=14,"14",IF(AND(BK128&gt;=14.5,BK128&lt;=16.5),"14,5 - 16,5",IF(AND(BK128&gt;=17,BK128&lt;=19),"17 - 19",IF(AND(BK128&gt;=19.5,BK128&lt;=21.5),"19,5 - 21,5",IF(AND(BK128&gt;=22,BK128&lt;=24),"22 - 24",IF(AND(BK128&gt;=24.5,BK128&lt;=26.5),"24,5 - 26,5",IF(AND(BK128&gt;=27,BK128&lt;=29),"27 - 29",IF(AND(BK128&gt;=29.5,BK128&lt;=30),"29,5 - 30","Fuera de rango")))))))))))))))</f>
        <v>7,5 - 9,5</v>
      </c>
      <c r="BM128" s="11" t="n">
        <f aca="false">IF(BL128="","",IF(BL128="0 - 2",1,IF(BL128="2,5 - 4,5",2,IF(BL128="5 - 7",3,IF(BL128="7,5 - 9,5",4,IF(BL128="10 - 12",5,IF(BL128="12,5 - 13,5",6,IF(BL128="14","NORMA",IF(BL128="14,5 - 16,5",7,IF(BL128="17 - 19",8,IF(BL128="19,5 - 21,5",9,IF(BL128="22 - 24",10,IF(BL128="24,5 - 26,5",11,IF(BL128="27 - 29",12,IF(BL128="29,5 - 30",13,"")))))))))))))))</f>
        <v>4</v>
      </c>
      <c r="BN128" s="9" t="n">
        <v>10</v>
      </c>
      <c r="BO128" s="10" t="str">
        <f aca="false">IF(BN128="","",IF(AND(BN128&gt;=-20,BN128&lt;=-10),"-20 a -10",IF(AND(BN128&gt;=-9.5,BN128&lt;=0.5),"-9,5 a 0,5",IF(AND(BN128&gt;=1,BN128&lt;=11),"1 a 11",IF(AND(BN128&gt;=11.5,BN128&lt;=21.5),"11,5 a 21,5",IF(BN128=22,"22",IF(AND(BN128&gt;=22.5,BN128&lt;=32.5),"22,5 a 32,5",IF(AND(BN128&gt;=33,BN128&lt;=43),"33 a 43","Fuera de rango"))))))))</f>
        <v>1 a 11</v>
      </c>
      <c r="BP128" s="11" t="n">
        <f aca="false">IF(BO128="","",IF(BO128="-20 a -10",1,IF(BO128="-9,5 a 0,5",2,IF(BO128="1 a 11",3,IF(BO128="11,5 a 21,5",4,IF(BO128="22","NORMA",IF(BO128="22,5 a 32,5",5,IF(BO128="33 a 43",6,""))))))))</f>
        <v>3</v>
      </c>
      <c r="BQ128" s="9" t="n">
        <v>3</v>
      </c>
      <c r="BR128" s="10" t="str">
        <f aca="false">IF(BQ128="","",IF(AND(BQ128&gt;=-20,BQ128&lt;=-15),"-20 a -15",IF(AND(BQ128&gt;=-14.5,BQ128&lt;=-9.5),"-14,5 a -9,5",IF(AND(BQ128&gt;=-9,BQ128&lt;=-4),"-9 a -4",IF(AND(BQ128&gt;=-3.5,BQ128&lt;=2.5),"-3,5 a 2,5",IF(AND(BQ128&gt;=3,BQ128&lt;=8),"3 a 8",IF(AND(BQ128&gt;=8.5,BQ128&lt;=13.5),"8,5 a 13,5",IF(AND(BQ128&gt;=14,BQ128&lt;=17.5),"14 a 17,5",IF(BQ128=18,"18",IF(AND(BQ128&gt;=18.5,BQ128&lt;=23.5),"18,5 a 23,5",IF(AND(BQ128&gt;=24,BQ128&lt;=29),"24 a 29",IF(AND(BQ128&gt;=29.5,BQ128&lt;=34.5),"29,5 a 34,5",IF(AND(BQ128&gt;=35,BQ128&lt;=40),"35 a 40","Fuera de rango")))))))))))))</f>
        <v>3 a 8</v>
      </c>
      <c r="BS128" s="11" t="n">
        <f aca="false">IF(BR128="","",IF(BR128="-20 a -15",1,IF(BR128="-14,5 a -9,5",2,IF(BR128="-9 a -4",3,IF(BR128="-3,5 a 2,5",4,IF(BR128="3 a 8",5,IF(BR128="8,5 a 13,5",6,IF(BR128="14 a 17,5",7,IF(BR128="18","NORMA",IF(BR128="18,5 a 23,5",8,IF(BR128="24 a 29",9,IF(BR128="29,5 a 34,5",10,IF(BR128="35 a 40",11,"")))))))))))))</f>
        <v>5</v>
      </c>
      <c r="BT128" s="9" t="n">
        <v>1.5</v>
      </c>
      <c r="BU128" s="10" t="str">
        <f aca="false">IF(BT128="","",IF(AND(BT128&gt;=-20,BT128&lt;=-18),"-20 a -18",IF(AND(BT128&gt;=-17.5,BT128&lt;=-15.5),"-17,5 a -15,5",IF(AND(BT128&gt;=-15,BT128&lt;=-13),"-15 a -13",IF(AND(BT128&gt;=-12.5,BT128&lt;=-10.5),"-12,5 a -10,5",IF(AND(BT128&gt;=-10,BT128&lt;=-8),"-10 a -8",IF(AND(BT128&gt;=-7.5,BT128&lt;=-5.5),"-7,5 a -5,5",IF(AND(BT128&gt;=-5,BT128&lt;=-3),"-5 a -3",IF(AND(BT128&gt;=-2.5,BT128&lt;=-0.5),"-2,5 a -0,5",IF(BT128=0,"0",IF(AND(BT128&gt;=0.5,BT128&lt;=2.5),"0,5 a 2,5",IF(AND(BT128&gt;=3,BT128&lt;=5),"3 a 5",IF(AND(BT128&gt;=5.5,BT128&lt;=7.5),"5,5 a 7,5",IF(AND(BT128&gt;=8,BT128&lt;=10),"8 a 10",IF(AND(BT128&gt;=10.5,BT128&lt;=12.5),"10,5 a 12,5",IF(AND(BT128&gt;=13,BT128&lt;=15),"13 a 15",IF(AND(BT128&gt;=15.5,BT128&lt;=17.5),"15,5 a 17,5",IF(AND(BT128&gt;=18,BT128&lt;=20),"18 a 20","Fuera de rango"))))))))))))))))))</f>
        <v>0,5 a 2,5</v>
      </c>
      <c r="BV128" s="11" t="n">
        <f aca="false">IF(BT128="","",IF(BT128=0,"NORMA",IF(AND(BT128&gt;=-20,BT128&lt;=-18),2,IF(AND(BT128&gt;=-17.5,BT128&lt;=-15.5),2,IF(AND(BT128&gt;=-15,BT128&lt;=-13),3,IF(AND(BT128&gt;=-12.5,BT128&lt;=-10.5),4,IF(AND(BT128&gt;=-10,BT128&lt;=-8),5,IF(AND(BT128&gt;=-7.5,BT128&lt;=-5.5),6,IF(AND(BT128&gt;=-5,BT128&lt;=-3),7,IF(AND(BT128&gt;=-2.5,BT128&lt;=-0.5),8,IF(AND(BT128&gt;=0.5,BT128&lt;=2.5),9,IF(AND(BT128&gt;=3,BT128&lt;=5),10,IF(AND(BT128&gt;=5.5,BT128&lt;=7.5),11,IF(AND(BT128&gt;=8,BT128&lt;=10),12,IF(AND(BT128&gt;=10.5,BT128&lt;=12.5),13,IF(AND(BT128&gt;=13,BT128&lt;=15),14,IF(AND(BT128&gt;=15.5,BT128&lt;=17.5),15,IF(AND(BT128&gt;=18,BT128&lt;=20),16,"Fuera de rango"))))))))))))))))))</f>
        <v>9</v>
      </c>
      <c r="BW128" s="9" t="n">
        <v>-4</v>
      </c>
      <c r="BX128" s="10" t="n">
        <f aca="false">18.5- (0.3*H128)</f>
        <v>9.5</v>
      </c>
      <c r="BY128" s="10" t="n">
        <f aca="false">(BW128)-(BX128)</f>
        <v>-13.5</v>
      </c>
      <c r="BZ128" s="10" t="str">
        <f aca="false">IF(BY128="","",IF(BY128&lt;-27.5,"De -30 a -28",IF(BY128&lt;-25,"De -27,5 a -25,5",IF(BY128&lt;-22.5,"De -25 a -23",IF(BY128&lt;-20,"De -22,5 a -20,5",IF(BY128&lt;-17.5,"De -20 a -18",IF(BY128&lt;-15,"De -17,5 a -15,5",IF(BY128&lt;-12.5,"De -15 a -13",IF(BY128&lt;-10,"De -12,5 a -10,5",IF(BY128&lt;-7.5,"De -10 a -8",IF(BY128&lt;-5,"De -7,5 a -5,5",IF(BY128&lt;-2.5,"De -5 a -3",IF(BY128&lt;0,"De -2,5 a -0,5",IF(BY128&lt;2.5,"De 0 a 2",IF(BY128&lt;5,"De 2,5 a 4,5",IF(BY128&lt;7.5,"De 5 a 7",IF(BY128&lt;10,"De 7,5 a 9,5",IF(BY128&lt;12.5,"De 10 a 12",IF(BY128&lt;15,"De 12,5 a 14,5",IF(BY128&lt;17.5,"De 15 a 17",IF(BY128&lt;20,"De 17,5 a 19,5",IF(BY128&lt;22.5,"De 20 a 22",IF(BY128&lt;25,"De 22,5 a 24,5",IF(BY128&lt;27.5,"De 25 a 27","De 27,5 a 30"))))))))))))))))))))))))</f>
        <v>De -15 a -13</v>
      </c>
      <c r="CA128" s="12" t="n">
        <f aca="false">IF(BY128="","",IF(BY128&lt;=-28,1,IF(BY128&lt;=-25.5,2,IF(BY128&lt;=-23,3,IF(BY128&lt;=-20.5,4,IF(BY128&lt;=-18,5,IF(BY128&lt;=-15.5,6,IF(BY128&lt;=-13,7,IF(BY128&lt;=-10.5,8,IF(BY128&lt;=-8,9,IF(BY128&lt;=-5.5,10,IF(BY128&lt;=-3,11,IF(BY128&lt;=-0.5,12,IF(BY128&lt;=2,13,IF(BY128&lt;=4.5,14,IF(BY128&lt;=7,15,IF(BY128&lt;=9.5,16,IF(BY128&lt;=12,17,IF(BY128&lt;=14.5,18,IF(BY128&lt;=17,19,IF(BY128&lt;=19.5,20,IF(BY128&lt;=22,21,IF(BY128&lt;=24.5,22,IF(BY128&lt;=27,23,IF(BY128&lt;=30,24,"Fuera de rango")))))))))))))))))))))))))</f>
        <v>7</v>
      </c>
      <c r="CB128" s="9" t="n">
        <v>-4</v>
      </c>
      <c r="CC128" s="10" t="n">
        <f aca="false">18.5- (0.3*H128)</f>
        <v>9.5</v>
      </c>
      <c r="CD128" s="10" t="n">
        <f aca="false">(CB128)-(CC128)</f>
        <v>-13.5</v>
      </c>
      <c r="CE128" s="10" t="str">
        <f aca="false">IF(CD128="","",IF(CD128&lt;-27.5,"De -30 a -28",IF(CD128&lt;-25,"De -27,5 a -25,5",IF(CD128&lt;-22.5,"De -25 a -23",IF(CD128&lt;-20,"De -22,5 a -20,5",IF(CD128&lt;-17.5,"De -20 a -18",IF(CD128&lt;-15,"De -17,5 a -15,5",IF(CD128&lt;-12.5,"De -15 a -13",IF(CD128&lt;-10,"De -12,5 a -10,5",IF(CD128&lt;-7.5,"De -10 a -8",IF(CD128&lt;-5,"De -7,5 a -5,5",IF(CD128&lt;-2.5,"De -5 a -3",IF(CD128&lt;0,"De -2,5 a -0,5",IF(CD128&lt;=2,"De 0 a 2",IF(CD128&lt;=4.5,"De 2,5 a 4,5",IF(CD128&lt;=7,"De 5 a 7",IF(CD128&lt;=9.5,"De 7,5 a 9,5",IF(CD128&lt;=12,"De 10 a 12",IF(CD128&lt;=14.5,"De 12,5 a 14,5",IF(CD128&lt;=17,"De 15 a 17",IF(CD128&lt;=19.5,"De 17,5 a 19,5",IF(CD128&lt;=22,"De 20 a 22",IF(CD128&lt;=24.5,"De 22,5 a 24,5",IF(CD128&lt;=27,"De 25 a 27","De 27,5 a 30"))))))))))))))))))))))))</f>
        <v>De -15 a -13</v>
      </c>
      <c r="CF128" s="12" t="n">
        <f aca="false">IF(CD128="","",IF(CD128&lt;-27.5,1,IF(CD128&lt;-25,2,IF(CD128&lt;-22.5,3,IF(CD128&lt;-20,4,IF(CD128&lt;-17.5,5,IF(CD128&lt;-15,6,IF(CD128&lt;-12.5,7,IF(CD128&lt;-10,8,IF(CD128&lt;-7.5,9,IF(CD128&lt;-5,10,IF(CD128&lt;-2.5,11,IF(CD128&lt;0,12,IF(CD128&lt;2.5,13,IF(CD128&lt;5,14,IF(CD128&lt;7.5,15,IF(CD128&lt;10,16,IF(CD128&lt;12.5,17,IF(CD128&lt;15,18,IF(CD128&lt;17.5,19,IF(CD128&lt;20,20,IF(CD128&lt;22.5,21,IF(CD128&lt;25,22,IF(CD128&lt;27.5,23,24))))))))))))))))))))))))</f>
        <v>7</v>
      </c>
      <c r="CG128" s="9" t="n">
        <v>-4</v>
      </c>
      <c r="CH128" s="10" t="str">
        <f aca="false">IF(CG128="","",IF(AND(CG128&gt;=-10,CG128&lt;=-9.5),"-10 a -9,5",IF(AND(CG128&gt;-9.5,CG128&lt;=-8.5),"-9 a -8,5",IF(AND(CG128&gt;-8.5,CG128&lt;=-7.5),"-8 a -7,5",IF(AND(CG128&gt;-7.5,CG128&lt;=-6.5),"-7 a -6,5",IF(AND(CG128&gt;-6.5,CG128&lt;=-5.5),"-6 a -5,5",IF(AND(CG128&gt;-5.5,CG128&lt;=-4.5),"-5 a -4,5",IF(AND(CG128&gt;-4.5,CG128&lt;=-3.5),"-4 a -3,5",IF(AND(CG128&gt;-3.5,CG128&lt;=-2.5),"-3 a -2,5",IF(CG128=-2.25,"-2,25",IF(AND(CG128&gt;-2.5,CG128&lt;=-1.5),"-2 a -1,5",IF(AND(CG128&gt;-1.5,CG128&lt;=-0.5),"-1 a -0,5",IF(AND(CG128&gt;-0.5,CG128&lt;=0.5),"0 a 0,5",IF(AND(CG128&gt;0.5,CG128&lt;=1.5),"1 a 1,5",IF(AND(CG128&gt;1.5,CG128&lt;=2.5),"2 a 2,5",IF(AND(CG128&gt;2.5,CG128&lt;=3.5),"3 a 3,5",IF(AND(CG128&gt;3.5,CG128&lt;=4.5),"4 a 4,5",IF(AND(CG128&gt;4.5,CG128&lt;=5.5),"5 a 5,5",IF(AND(CG128&gt;5.5,CG128&lt;=6.5),"6 a 6,5",IF(AND(CG128&gt;6.5,CG128&lt;=7.5),"7 a 7,5",IF(AND(CG128&gt;7.5,CG128&lt;=8.5),"8 a 8,5",IF(AND(CG128&gt;8.5,CG128&lt;=9.5),"9 a 9,5",IF(CG128&gt;=10,"10","Fuera de rango")))))))))))))))))))))))</f>
        <v>-4 a -3,5</v>
      </c>
      <c r="CI128" s="11" t="n">
        <f aca="false">IF(CG128="","",IF(CG128=-2.25,"NORMA",IF(CG128&lt;=-9.5,1,IF(CG128&lt;=-8.5,2,IF(CG128&lt;=-7.5,3,IF(CG128&lt;=-6.5,4,IF(CG128&lt;=-5.5,5,IF(CG128&lt;=-4.5,6,IF(CG128&lt;=-3.5,7,IF(CG128&lt;=-2.5,8,IF(CG128&lt;=-1.5,9,IF(CG128&lt;=-0.5,10,IF(CG128&lt;=0.5,11,IF(CG128&lt;=1.5,12,IF(CG128&lt;=2.5,13,IF(CG128&lt;=3.5,14,IF(CG128&lt;=4.5,15,IF(CG128&lt;=5.5,16,IF(CG128&lt;=6.5,17,IF(CG128&lt;=7.5,18,IF(CG128&lt;=8.5,19,IF(CG128&lt;=9.5,20,IF(CG128=10,21,"Fuera de rango")))))))))))))))))))))))</f>
        <v>7</v>
      </c>
      <c r="CJ128" s="9" t="n">
        <v>-3.75</v>
      </c>
      <c r="CK128" s="10" t="str">
        <f aca="false">IF(CJ128="","",IF(AND(CJ128&gt;=-6,CJ128&lt;=-5.5),"-6 a -5,5",IF(AND(CJ128&gt;-5.5,CJ128&lt;=-4.5),"-5 a -4,5",IF(AND(CJ128&gt;-4.5,CJ128&lt;=-3.5),"-4 a -3,5",IF(AND(CJ128&gt;-3.5,CJ128&lt;=-2.5),"-3 a -2,5",IF(AND(CJ128&gt;-2.5,CJ128&lt;=-1.5),"-2 a -1,5",IF(AND(CJ128&gt;-1.5,CJ128&lt;=-0.5),"-1 a -0,5",IF(AND(CJ128&gt;-0.5,CJ128&lt;=0.5),"0 a 0,5",IF(AND(CJ128&gt;0.5,CJ128&lt;=1.5),"1 a 1,5",IF(AND(CJ128&gt;1.5,CJ128&lt;2.5),"2",IF(AND(CJ128&gt;=2.5,CJ128&lt;=3),"2,5 a 3",IF(AND(CJ128&gt;3,CJ128&lt;=4),"3,5 a 4",IF(AND(CJ128&gt;4,CJ128&lt;=5),"4,5 a 5",IF(AND(CJ128&gt;5,CJ128&lt;=6),"5,5 a 6",IF(AND(CJ128&gt;6,CJ128&lt;=7),"6,5 a 7",IF(AND(CJ128&gt;7,CJ128&lt;=8),"7,5 a 8",IF(AND(CJ128&gt;8,CJ128&lt;=9.5),"8,5 a 9,5",IF(CJ128=10,"10","Fuera de rango"))))))))))))))))))</f>
        <v>-4 a -3,5</v>
      </c>
      <c r="CL128" s="11" t="n">
        <f aca="false">IF(CK128="","",IF(OR(CK128="-6 a -5,5",CK128="-6 - -5,5"),1,IF(OR(CK128="-5 a -4,5",CK128="-5 - -4,5"),2,IF(OR(CK128="-4 a -3,5",CK128="-4 - -3,5"),3,IF(OR(CK128="-3 a -2,5",CK128="-3 - -2,5"),4,IF(OR(CK128="-2 a -1,5",CK128="-2 - -1,5"),5,IF(OR(CK128="-1 a -0,5",CK128="-1 - -0,5"),6,IF(OR(CK128="0 a 0,5",CK128="0 - 0,5"),7,IF(OR(CK128="1 a 1,5",CK128="1 - 1,5"),8,IF(CK128="2","NORMA",IF(OR(CK128="2,5 a 3",CK128="2,5 - 3"),9,IF(OR(CK128="3,5 a 4",CK128="3,5 - 4"),10,IF(OR(CK128="4,5 a 5",CK128="4,5 - 5"),11,IF(OR(CK128="5,5 a 6",CK128="5,5 - 6"),12,IF(OR(CK128="6,5 a 7",CK128="6,5 - 7"),13,IF(OR(CK128="7,5 a 8",CK128="7,5 - 8"),14,IF(OR(CK128="8,5 a 9",CK128="8,5 - 9,5",CK128="9 a 9,5"),15,IF(CK128="10",15,IF(OR(CK128="0,5 a 1",CK128="0,5 - 1"),7,"Fuera de rango")))))))))))))))))))</f>
        <v>3</v>
      </c>
      <c r="CM128" s="10" t="n">
        <v>0</v>
      </c>
      <c r="CN128" s="10" t="str">
        <f aca="false">IF(CM128=0,"0", " ")</f>
        <v>0</v>
      </c>
      <c r="CO128" s="10" t="str">
        <f aca="false">IF(CM128&gt;0,"EME"," ")</f>
        <v> </v>
      </c>
      <c r="CP128" s="10" t="n">
        <v>0</v>
      </c>
      <c r="CQ128" s="10" t="str">
        <f aca="false">IF(CP128&gt;0,"0", " ")</f>
        <v> </v>
      </c>
      <c r="CR128" s="10" t="str">
        <f aca="false">IF(CP128&gt;0,"EME"," ")</f>
        <v> </v>
      </c>
      <c r="CS128" s="9" t="n">
        <v>0</v>
      </c>
      <c r="CT128" s="10" t="str">
        <f aca="false">IF(CS128&gt;0,"1", " ")</f>
        <v> </v>
      </c>
      <c r="CU128" s="10" t="str">
        <f aca="false">IF(CS128&gt;0,"HIP"," ")</f>
        <v> </v>
      </c>
      <c r="CV128" s="9" t="n">
        <v>0</v>
      </c>
      <c r="CW128" s="10" t="str">
        <f aca="false">IF(CV128&gt;0,"1", " ")</f>
        <v> </v>
      </c>
      <c r="CX128" s="10" t="str">
        <f aca="false">IF(CV128&gt;0,"HIP"," ")</f>
        <v> </v>
      </c>
      <c r="CY128" s="9" t="n">
        <v>-4</v>
      </c>
      <c r="CZ128" s="11" t="str">
        <f aca="false">IF(CY128&lt;0,"2"," ")</f>
        <v>2</v>
      </c>
      <c r="DA128" s="11" t="str">
        <f aca="false">IF(CY128&lt;0,"MIO"," ")</f>
        <v>MIO</v>
      </c>
      <c r="DB128" s="9" t="n">
        <v>-4</v>
      </c>
      <c r="DC128" s="11" t="str">
        <f aca="false">IF(DB128&lt;0,"2"," ")</f>
        <v>2</v>
      </c>
      <c r="DD128" s="11" t="str">
        <f aca="false">IF(DB128&lt;0,"MIO"," ")</f>
        <v>MIO</v>
      </c>
      <c r="DE128" s="9" t="n">
        <v>-0.5</v>
      </c>
      <c r="DF128" s="11" t="str">
        <f aca="false">IF(DE128&lt;0,"3"," ")</f>
        <v>3</v>
      </c>
      <c r="DG128" s="11" t="str">
        <f aca="false">IF(DE128&lt;0,"AST"," ")</f>
        <v>AST</v>
      </c>
      <c r="DH128" s="9" t="n">
        <v>-0.5</v>
      </c>
      <c r="DI128" s="11" t="str">
        <f aca="false">IF(DH128&lt;0,"3"," ")</f>
        <v>3</v>
      </c>
      <c r="DJ128" s="11" t="str">
        <f aca="false">IF(DH128&lt;0,"AST"," ")</f>
        <v>AST</v>
      </c>
      <c r="DK128" s="9" t="n">
        <v>0</v>
      </c>
      <c r="DL128" s="10" t="str">
        <f aca="false">IF(DK128&gt;0,"4"," ")</f>
        <v> </v>
      </c>
      <c r="DM128" s="10" t="str">
        <f aca="false">IF(DK128&gt;0,"PRE"," ")</f>
        <v> </v>
      </c>
      <c r="DN128" s="9" t="n">
        <v>0</v>
      </c>
      <c r="DO128" s="10" t="str">
        <f aca="false">IF(DN128&gt;0,"4"," ")</f>
        <v> </v>
      </c>
      <c r="DP128" s="10" t="str">
        <f aca="false">IF(DN128&gt;0,"PRE"," ")</f>
        <v> </v>
      </c>
      <c r="DQ128" s="12" t="n">
        <v>2</v>
      </c>
      <c r="DR128" s="12" t="n">
        <v>2</v>
      </c>
      <c r="DS128" s="12" t="str">
        <f aca="false">CONCATENATE(CO128,CU128,DA128,DG128,DM128)</f>
        <v>  MIOAST </v>
      </c>
      <c r="DT128" s="10" t="str">
        <f aca="false" t="array" ref="DT128">_xlfn.IFS(DS128="EME    ","0", DS128=" HIP   ","1", DS128="  MIO  ","2", DS128="   AST ","3", DS128="    PRE","4", DS128="EME   PRE","5", DS128=" HIP  PRE","6", DS128=" HIP AST ","7", DS128="  MIO PRE","8", DS128="  MIOAST ","9", DS128="   ASTPRE","10",DS128=" HIP ASTPRE","11", DS128="  MIOASTPRE","12", DS128="     ","0")</f>
        <v>9</v>
      </c>
      <c r="DU128" s="1" t="s">
        <v>153</v>
      </c>
      <c r="DV128" s="1" t="str">
        <f aca="false" t="array" ref="DV128">_xlfn.IFS(DU128="SI","2", DU128="NO","1")</f>
        <v>2</v>
      </c>
      <c r="DW128" s="10" t="n">
        <v>0</v>
      </c>
      <c r="DX128" s="11" t="str">
        <f aca="false">IF(DW128=0,"1","2")</f>
        <v>1</v>
      </c>
      <c r="DY128" s="11" t="str">
        <f aca="false" t="array" ref="DY128">_xlfn.IFS(DW128=0,"0", DW128=0.25, "1", DW128=0.5,"2", DW128=0.75,"3", DW128=1,"4",DW128=1.25,"5", DW128=1.5,"6", DW128=1.75,"7", DW128=2,"8")</f>
        <v>0</v>
      </c>
      <c r="DZ128" s="10" t="n">
        <v>0</v>
      </c>
      <c r="EA128" s="11" t="str">
        <f aca="false">IF(DZ128=0,"1","2")</f>
        <v>1</v>
      </c>
      <c r="EB128" s="11" t="str">
        <f aca="false" t="array" ref="EB128">_xlfn.IFS(DZ128=0,"0", DZ128=0.25, "1", DZ128=0.5,"2", DZ128=0.75,"3", DZ128=1,"4",DZ128=1.25,"5", DZ128=1.5,"6", DZ128=1.75,"7", DZ128=2,"8")</f>
        <v>0</v>
      </c>
      <c r="EC128" s="10" t="n">
        <v>-0.25</v>
      </c>
      <c r="ED128" s="10" t="str">
        <f aca="false">IF(EC128=0,"1","2")</f>
        <v>2</v>
      </c>
      <c r="EE128" s="11" t="str">
        <f aca="false" t="array" ref="EE128">_xlfn.IFS(EC128=0,"0", EC128=-0.25, "1", EC128=-0.5,"2", EC128=-0.75,"3", EC128=-1,"4",EC128=-1.25,"5", EC128=-1.5,"6", EC128=-1.75,"7", EC128=-2,"8", EC128=-2.25,"9",EC128=-2.5,"10", EC128=-2.75,"11", EC128=-3,"12", EC128=-3.25,"13", EC128=-3.5,"14", EC128=-3.75,"15",EC128=-4,"16")</f>
        <v>1</v>
      </c>
      <c r="EF128" s="10" t="n">
        <v>-0.25</v>
      </c>
      <c r="EG128" s="10" t="str">
        <f aca="false">IF(EF128=0,"1","2")</f>
        <v>2</v>
      </c>
      <c r="EH128" s="11" t="str">
        <f aca="false" t="array" ref="EH128">_xlfn.IFS(EF128=0,"0", EF128=-0.25, "1", EF128=-0.5,"2", EF128=-0.75,"3", EF128=-1,"4",EF128=-1.25,"5", EF128=-1.5,"6", EF128=-1.75,"7", EF128=-2,"8", EF128=-2.25,"9",EF128=-2.5,"10", EF128=-2.75,"11", EF128=-3,"12", EF128=-3.25,"13", EF128=-3.5,"14", EF128=-3.75,"15",EF128=-4,"16")</f>
        <v>1</v>
      </c>
      <c r="EI128" s="10" t="n">
        <v>0.75</v>
      </c>
      <c r="EJ128" s="11" t="str">
        <f aca="false">IF(EI128=0,"1","2")</f>
        <v>2</v>
      </c>
      <c r="EK128" s="11" t="e">
        <f aca="false" t="array" ref="EK128">_xlfn.IFS(EI128=0,"0", EI128=-0.25, "1", EI128=-0.5,"2", EI128=-0.75,"3", EI128=-1,"4",EI128=-1.25,"5", EI128=-1.5,"6", EI128=-1.75,"7", EI128=-2,"8", EI128=-2.25,"9", EI128=-2.25,"9",EI128=-2.5,"10", EI128=-2.75,"11", EI128=-3,"12", EI128=-3.25,"13", EI128=-3.5,"14", EI128=-3.75,"15",EI128=-4,"16", EI128=0.25, "17", EI128=0.5, "18")</f>
        <v>#N/A</v>
      </c>
      <c r="EL128" s="10" t="n">
        <v>0.75</v>
      </c>
      <c r="EM128" s="11" t="str">
        <f aca="false">IF(EL128=0,"1","2")</f>
        <v>2</v>
      </c>
      <c r="EN128" s="11" t="e">
        <f aca="false" t="array" ref="EN128">_xlfn.IFS(EL128=0.25,"17",EL128=0.5,"18", EL128=0,"0", EL128=-0.25, "1", EL128=-0.5,"2", EL128=-0.75,"3", EL128=-1,"4",EL128=-1.25,"5", EL128=-1.5,"6", EL128=-1.75,"7", EL128=-2,"8",EL128= -2.25,"9",EL128=-2.5,"10",EL128= -2.75,"11",EL128= -3,"12",EL128= -3.25,"13",EL128= -3.5,"14",EL128= -3.75,"15",EL128=-4,"16")</f>
        <v>#N/A</v>
      </c>
      <c r="EO128" s="10" t="n">
        <v>0</v>
      </c>
      <c r="EP128" s="11" t="str">
        <f aca="false">IF(EO128=0,"1","2")</f>
        <v>1</v>
      </c>
      <c r="EQ128" s="11" t="str">
        <f aca="false" t="array" ref="EQ128">_xlfn.IFS(EO128=0,"0", EO128=0.25, "1", EO128=0.5,"2", EO128=0.75,"3", EO128=1,"4",EO128=1.25,"5", EO128=1.5,"6", EO128=1.75,"7", EO128=2,"8", EO128=2.25,"9", EO128=2.25,"9",EO128=2.5,"10", EO128=2.75,"11", EO128=3,"12", EO128=3.25,"13", EO128=3.5,"14", EO128=3.75,"15",EO128=4,"16", EO128=-0.25, "17", bq=-0.5, "18")</f>
        <v>0</v>
      </c>
      <c r="ER128" s="10" t="n">
        <v>0</v>
      </c>
      <c r="ES128" s="11" t="str">
        <f aca="false">IF(ER128=0,"1","2")</f>
        <v>1</v>
      </c>
      <c r="ET128" s="11" t="str">
        <f aca="false" t="array" ref="ET128">_xlfn.IFS(ER128=0,"0", ER128=0.25, "1", ER128=0.5,"2", ER128=0.75,"3", ER128=1,"4",ER128=1.25,"5", ER128=1.5,"6", ER128=1.75,"7", ER128=2,"8", ER128=2.25,"9", ER128=2.25,"9",ER128=2.5,"10", ER128=2.75,"11", ER128=3,"12", ER128=3.25,"13", ER128=3.5,"14", ER128=3.75,"15",ER128=4,"16", ER128=-0.25, "17", bq=-0.5, "18")</f>
        <v>0</v>
      </c>
      <c r="EU128" s="13" t="n">
        <v>24</v>
      </c>
      <c r="EV128" s="14" t="str">
        <f aca="false">VLOOKUP(EU128,LEYENDA!$G$2:$H$8,2,TRUE())</f>
        <v>19-24</v>
      </c>
      <c r="EW128" s="14" t="str">
        <f aca="false" t="array" ref="EW128">_xlfn.IFS(EV128="0-5","1", EV128="6-12","2", EV128="13-18","3", EV128="19-24","4", EV128="25-36","5", EV128="37-48","6", EV128="49-60","7")</f>
        <v>4</v>
      </c>
    </row>
    <row r="129" customFormat="false" ht="13.5" hidden="false" customHeight="false" outlineLevel="0" collapsed="false">
      <c r="A129" s="1" t="n">
        <v>49</v>
      </c>
      <c r="B129" s="35" t="n">
        <v>2</v>
      </c>
      <c r="C129" s="33" t="n">
        <v>42926</v>
      </c>
      <c r="D129" s="6"/>
      <c r="E129" s="5" t="str">
        <f aca="false">VLOOKUP(A129,'286'!$A$3:$J$600,10,FALSE())</f>
        <v>GARCÍA OCÓN, JAVIER</v>
      </c>
      <c r="F129" s="4" t="str">
        <f aca="false">VLOOKUP(A129,'286'!$A$3:$I$1768,3,FALSE())</f>
        <v>GAROJA</v>
      </c>
      <c r="G129" s="6" t="n">
        <f aca="false">VLOOKUP(A129,'286'!$A$3:$I$1768,4,FALSE())</f>
        <v>30888</v>
      </c>
      <c r="H129" s="7" t="n">
        <f aca="false">YEAR(C129)-YEAR(G129)</f>
        <v>33</v>
      </c>
      <c r="I129" s="1" t="str">
        <f aca="false">VLOOKUP(H129,LEYENDA!$C$2:$D$6,2,TRUE())</f>
        <v>25-40</v>
      </c>
      <c r="J129" s="5" t="str">
        <f aca="false">VLOOKUP(A129,'286'!$A$3:$I$1768,7,FALSE())</f>
        <v>H</v>
      </c>
      <c r="K129" s="8" t="str">
        <f aca="false">VLOOKUP(A129,'286'!$A$3:$I$1768,2,FALSE())</f>
        <v>OD</v>
      </c>
      <c r="L129" s="4" t="str">
        <f aca="false">VLOOKUP(A129,'286'!$A$3:$I$1768,8,FALSE())</f>
        <v>D</v>
      </c>
      <c r="M129" s="4" t="str">
        <f aca="false">VLOOKUP(A129,'286'!$A$3:$I$1768,9,FALSE())</f>
        <v>D</v>
      </c>
      <c r="N129" s="8" t="str">
        <f aca="false">IF(R129=O129, "MISMA","CONTRARIA")</f>
        <v>MISMA</v>
      </c>
      <c r="O129" s="8" t="str">
        <f aca="false" t="array" ref="O129">_xlfn.IFS(L129="D","1", L129="I","2")</f>
        <v>1</v>
      </c>
      <c r="P129" s="8" t="str">
        <f aca="false" t="array" ref="P129">_xlfn.IFS(K129="OD","1", K129="OI","2")</f>
        <v>1</v>
      </c>
      <c r="Q129" s="1" t="str">
        <f aca="false" t="array" ref="Q129">_xlfn.IFS(J129="M","1", J129="H","2")</f>
        <v>2</v>
      </c>
      <c r="R129" s="8" t="str">
        <f aca="false" t="array" ref="R129">_xlfn.IFS(M129="D","1", M129="I","2")</f>
        <v>1</v>
      </c>
      <c r="S129" s="1" t="str">
        <f aca="false" t="array" ref="S129">_xlfn.IFS(N129="CONTRARIA", "1",N129= "MISMA","2")</f>
        <v>2</v>
      </c>
      <c r="T129" s="1" t="str">
        <f aca="false" t="array" ref="T129">_xlfn.IFS(I129="0-12","1", I129="13-24","2", I129="25-40","3", I129="41-60","4", I129="61-100","5")</f>
        <v>3</v>
      </c>
      <c r="U129" s="9" t="n">
        <v>0.5</v>
      </c>
      <c r="V129" s="1" t="str">
        <f aca="false">IF(U129="","",IF(AND(U129&gt;=-9,U129&lt;=-6.5),"-9 a -6,5",IF(AND(U129&gt;=-6,U129&lt;=-3.5),"-6 a -3,5",IF(AND(U129&gt;=-3,U129&lt;=-1),"-3 a -1",IF(U129=-0.5,"-0,5",IF(AND(U129&gt;=0,U129&lt;=2.5),"0 a 2,5",IF(AND(U129&gt;=3,U129&lt;=5.5),"3 a 5,5",IF(AND(U129&gt;=6,U129&lt;=8.5),"6 a 8,5",IF(AND(U129&gt;=9,U129&lt;=20),"9 a 20","Fuera de rango")))))))))</f>
        <v>0 a 2,5</v>
      </c>
      <c r="W129" s="11" t="n">
        <f aca="false">IF(V129="","",IF(V129="-9 a -6,5",2,IF(V129="-6 a -3,5",3,IF(V129="-3 a -1",4,IF(V129="-0,5","NORMA",IF(V129="0 a 2,5",5,IF(V129="3 a 5,5",6,IF(V129="6 a 8,5",7,IF(V129="9 a 20",8,"Fuera de rango")))))))))</f>
        <v>5</v>
      </c>
      <c r="X129" s="9" t="n">
        <v>22</v>
      </c>
      <c r="Y129" s="10" t="str">
        <f aca="false">IF(X129="","",IF(AND(X129&gt;=0,X129&lt;=4),"0 a 4",IF(AND(X129&gt;=4.5,X129&lt;=8.5),"4,5 a 8,5",IF(X129=9,"9",IF(AND(X129&gt;=9.5,X129&lt;=13),"9,5 a 13",IF(AND(X129&gt;=13.5,X129&lt;=20),"13,5 a 20",IF(AND(X129&gt;=20.5,X129&lt;=35),"20,5 a 35","Fuera de rango")))))))</f>
        <v>20,5 a 35</v>
      </c>
      <c r="Z129" s="11" t="n">
        <f aca="false">IF(Y129="","",IF(Y129="0 a 4",1,IF(Y129="4,5 a 8,5",2,IF(Y129="9","NORMA",IF(Y129="9,5 a 13",3,IF(Y129="13,5 a 20",4,IF(Y129="20,5 a 35",5,"Fuera de rango")))))))</f>
        <v>5</v>
      </c>
      <c r="AA129" s="9" t="n">
        <v>24</v>
      </c>
      <c r="AB129" s="10" t="str">
        <f aca="false">IF(AA129="","",IF(AND(AA129&gt;=0,AA129&lt;=9),"0 a 9",IF(AND(AA129&gt;=9.5,AA129&lt;=18.5),"9,5 a 18,5",IF(AA129=19,"19",IF(AND(AA129&gt;=19.5,AA129&lt;=28),"19,5 a 28",IF(AND(AA129&gt;=28.5,AA129&lt;=40),"28,5 a 40","Fuera de rango"))))))</f>
        <v>19,5 a 28</v>
      </c>
      <c r="AC129" s="11" t="n">
        <f aca="false" t="array" ref="AC129">_xlfn.IFS(AB129="","",AB129="0 a 9",1,AB129="9,5 a 18,5",2,AB129="19","NORMA",AB129="19,5 a 28",3,AB129="28,5 a 40",4,TRUE(),"Fuera de rango")</f>
        <v>3</v>
      </c>
      <c r="AD129" s="9" t="n">
        <v>12</v>
      </c>
      <c r="AE129" s="10" t="str">
        <f aca="false">IF(AD129="","",IF(AND(AD129&gt;=-10,AD129&lt;=0),"De -10 a 0",IF(AND(AD129&gt;=0.5,AD129&lt;=9.5),"0,5 a 9,5",IF(AD129=10,"10",IF(AND(AD129&gt;=10.5,AD129&lt;=20),"10,5 a 20",IF(AND(AD129&gt;=20.5,AD129&lt;=40),"20,5 a 40","Fuera de rango"))))))</f>
        <v>10,5 a 20</v>
      </c>
      <c r="AF129" s="12" t="n">
        <f aca="false">IF(AD129="","",IF(AND(AD129&gt;=-10,AD129&lt;=0),1,IF(AND(AD129&gt;=0.5,AD129&lt;=9.5),2,IF(AD129=10,"NORMA",IF(AND(AD129&gt;=10.5,AD129&lt;=20),3,IF(AND(AD129&gt;=20.5,AD129&lt;=40),4,""))))))</f>
        <v>3</v>
      </c>
      <c r="AG129" s="9" t="n">
        <v>10</v>
      </c>
      <c r="AH129" s="10" t="str">
        <f aca="false">IF(AG129="","",IF(AND(AG129&gt;=0,AG129&lt;=4),"0 a 4",IF(AND(AG129&gt;=4.5,AG129&lt;=8.5),"4,5 a 8,5",IF(AG129=9,"9",IF(AND(AG129&gt;=9.5,AG129&lt;=13),"9,5 a 13",IF(AND(AG129&gt;=13.5,AG129&lt;=25),"13,5 a 25","Fuera de rango"))))))</f>
        <v>9,5 a 13</v>
      </c>
      <c r="AI129" s="11" t="n">
        <f aca="false">IF(AH129="","",IF(AH129="0 a 4",1,IF(AH129="4,5 a 8,5",2,IF(AH129="9","NORMA",IF(AH129="9,5 a 13",3,IF(AH129="13,5 a 25",4,""))))))</f>
        <v>3</v>
      </c>
      <c r="AJ129" s="9" t="n">
        <v>3</v>
      </c>
      <c r="AK129" s="10" t="str">
        <f aca="false">IF(AJ129="","",IF(AND(AJ129&gt;=-15,AJ129&lt;=-10.5),"-15 a -10,5",IF(AND(AJ129&gt;=-10,AJ129&lt;=-4),"-10 a -4",IF(AND(AJ129&gt;=-4.5,AJ129&lt;=0),"-4,5 a 0",IF(AND(AJ129&gt;=0.5,AJ129&lt;=4.5),"0,5 a 4,5",IF(AJ129=5,"5",IF(AND(AJ129&gt;=5.5,AJ129&lt;=10),"5,5 a 10",IF(AND(AJ129&gt;=10.5,AJ129&lt;=20),"10,5 a 20","Fuera de rango"))))))))</f>
        <v>0,5 a 4,5</v>
      </c>
      <c r="AL129" s="11" t="n">
        <f aca="false">IF(AK129="","",IF(AK129="-15 a -10,5",1,IF(AK129="-10 a -4",2,IF(AK129="-4,5 a 0",3,IF(AK129="0,5 a 4,5",4,IF(AK129="5","NORMA",IF(AK129="5,5 a 10",5,IF(AK129="10,5 a 20",6,"Error"))))))))</f>
        <v>4</v>
      </c>
      <c r="AM129" s="9" t="n">
        <v>1</v>
      </c>
      <c r="AN129" s="10" t="str">
        <f aca="false">IF(AM129="","",IF(AND(AM129&gt;=-7.5,AM129&lt;=-5.5),"-7,5 a -5,5",IF(AND(AM129&gt;=-5,AM129&lt;=-3),"-5 a -3",IF(AND(AM129&gt;=-2.5,AM129&lt;=-0.5),"-2,5 a -0,5",IF(AM129=0,"0,00",IF(AND(AM129&gt;=0.5,AM129&lt;=2.5),"0,5 a 2,5",IF(AND(AM129&gt;=3,AM129&lt;=5),"3 a 5",IF(AND(AM129&gt;=5.5,AM129&lt;=7.5),"5,5 a 7,5",IF(AND(AM129&gt;=8,AM129&lt;=10),"8 a 10","Fuera de rango")))))))))</f>
        <v>0,5 a 2,5</v>
      </c>
      <c r="AO129" s="11" t="n">
        <f aca="false">IF(AN129="","",IF(AN129="-7,5 a -5,5",1,IF(AN129="-5 a -3",2,IF(AN129="-2,5 a -0,5",3,IF(AN129="0,00","NORMA",IF(AN129="0,5 a 2,5",4,IF(AN129="3 a 5",5,IF(AN129="5,5 a 7,5",6,IF(AN129="8 a 10",7,"Error")))))))))</f>
        <v>4</v>
      </c>
      <c r="AP129" s="9" t="n">
        <v>-0.5</v>
      </c>
      <c r="AQ129" s="10" t="str">
        <f aca="false">IF(AP129="","",IF(AND(AP129&gt;=-20,AP129&lt;=-9.5),"-20 a -9,5",IF(AND(AP129&gt;=-9,AP129&lt;=-6.5),"-9 a -6,5",IF(AP129=-6,"-6",IF(AND(AP129&gt;=-5.5,AP129&lt;=-3),"-5,5 a -3",IF(AND(AP129&gt;=-2.5,AP129&lt;=0),"-2,5 a 0",IF(AND(AP129&gt;=0.5,AP129&lt;=3),"0,5 a 3",IF(AND(AP129&gt;=3.5,AP129&lt;=6),"3,5 a 6",IF(AND(AP129&gt;=6.5,AP129&lt;=9),"6,5 a 9",IF(AND(AP129&gt;=9.5,AP129&lt;=20),"9,5 a 20","Fuera de rango"))))))))))</f>
        <v>-2,5 a 0</v>
      </c>
      <c r="AR129" s="11" t="n">
        <f aca="false">IF(AQ129="","",IF(AQ129="-20 a -9,5",1,IF(AQ129="-9 a -6,5",2,IF(AQ129="-6","NORMA",IF(AQ129="-5,5 a -3",3,IF(AQ129="-2,5 a 0",4,IF(AQ129="0,5 a 3",5,IF(AQ129="3,5 a 6",6,IF(AQ129="6,5 a 9",7,IF(AQ129="9,5 a 20",8,""))))))))))</f>
        <v>4</v>
      </c>
      <c r="AS129" s="9" t="n">
        <v>-1.5</v>
      </c>
      <c r="AT129" s="10" t="str">
        <f aca="false">IF(AS129="","",IF(AND(AS129&gt;=-16,AS129&lt;=-14),"-16 a -14",IF(AND(AS129&gt;=-13.5,AS129&lt;=-11.5),"-13,5 a -11,5",IF(AND(AS129&gt;=-11,AS129&lt;=-9),"-11 a -9",IF(AND(AS129&gt;=-8.5,AS129&lt;=-6.5),"-8,5 a -6,5",IF(AND(AS129&gt;=-6,AS129&lt;=-4),"-6 a -4",IF(AND(AS129&gt;=-3.5,AS129&lt;=-1.5),"-3,5 a -1,5",IF(AND(AS129&gt;=-1,AS129&lt;=1),"-1 a 1",IF(AND(AS129&gt;=1.5,AS129&lt;=3.5),"1,5 a 3,5",IF(AND(AS129&gt;=4,AS129&lt;=6),"4 a 6",IF(AND(AS129&gt;=6.5,AS129&lt;=8.5),"6,5 a 8,5",IF(AND(AS129&gt;=9,AS129&lt;=11),"9 a 11",IF(AND(AS129&gt;=11.5,AS129&lt;=13.5),"11,5 a 13,5",IF(AND(AS129&gt;=14,AS129&lt;=16),"14 a 16",IF(AND(AS129&gt;=16.5,AS129&lt;=18.5),"16,5 a 18,5",IF(AND(AS129&gt;=19,AS129&lt;=21),"19 a 21","Fuera de rango"))))))))))))))))</f>
        <v>-3,5 a -1,5</v>
      </c>
      <c r="AU129" s="11" t="n">
        <f aca="false" t="array" ref="AU129">IF(AT129="","",_xlfn.IFS(AT129="-16 a -14",1,AT129="-13,5 a -11,5",2,AT129="-11 a -9",3,AT129="-8,5 a -6,5",4,AT129="-6 a -4",5,AT129="-3,5 a -1,5",6,AT129="-1 a 1",7,AT129="1,5 a 3,5",8,AT129="4 a 6","NORMA",AT129="6,5 a 8,5",9,AT129="9 a 11",10,AT129="11,5 a 13,5",11,AT129="14 a 16",12,AT129="16,5 a 18,5",13,AT129="19 a 21",14,TRUE(),""))</f>
        <v>6</v>
      </c>
      <c r="AV129" s="9" t="n">
        <v>0.25</v>
      </c>
      <c r="AW129" s="10" t="str">
        <f aca="false">IF(AV129="","",IF(AND(AV129&gt;=-1,AV129&lt;=-0.5),"-1 a -0,5",IF(AND(AV129&gt;-0.5,AV129&lt;=0),"De -0,5 a 0",IF(AND(AV129&gt;=0.25,AV129&lt;=0.75),"0,25 a 0,75",IF(AND(AV129&gt;=1,AV129&lt;=1.5),"1 a 1,5",IF(AND(AV129&gt;=1.75,AV129&lt;=2.25),"1,75 a 2,25",IF(AND(AV129&gt;=2.5,AV129&lt;=3),"2,5 a 3",IF(AND(AV129&gt;=3.25,AV129&lt;=3.75),"3,25 a 3,75","Fuera de rango"))))))))</f>
        <v>0,25 a 0,75</v>
      </c>
      <c r="AX129" s="11" t="str">
        <f aca="false">IF(AW129="","",IF(OR(AW129="-1 a -0,5",AW129="-1 a -0.5"),1,IF(OR(AW129="De -0,5 a 0",AW129="-0,5 a 0",AW129="De -0.5 a 0"),2,IF(OR(AW129="0,25 a 0,75",AW129="0.25 a 0.75"),"NORMA",IF(OR(AW129="1 a 1,5",AW129="1 a 1.5"),3,IF(OR(AW129="1,75 a 2,25",AW129="1.75 a 2.25"),4,IF(OR(AW129="2,5 a 3",AW129="2.5 a 3"),5,IF(OR(AW129="3,25 a 3,75",AW129="3.25 a 3.75"),6,""))))))))</f>
        <v>NORMA</v>
      </c>
      <c r="AY129" s="9" t="n">
        <v>-1</v>
      </c>
      <c r="AZ129" s="10" t="str">
        <f aca="false">IF(AY129="","",IF(AND(AY129&gt;=-20,AY129&lt;=-9.5),"-20 a -9,5",IF(AND(AY129&gt;=-9,AY129&lt;=-6.5),"-9 a -6,5",IF(AY129=-6,"-6",IF(AND(AY129&gt;=-5.5,AY129&lt;=-3),"-5,5 a -3",IF(AND(AY129&gt;=-2.5,AY129&lt;=0),"-2,5 a 0",IF(AND(AY129&gt;=0.5,AY129&lt;=3),"0,5 a 3",IF(AND(AY129&gt;=3.5,AY129&lt;=6),"3,5 a 6","Fuera de rango"))))))))</f>
        <v>-2,5 a 0</v>
      </c>
      <c r="BA129" s="11" t="n">
        <f aca="false">IF(AZ129="","",IF(AZ129="-20 a -9,5",1,IF(AZ129="-9 a -6,5",2,IF(AZ129="-6","NORMA",IF(AZ129="-5,5 a -3",3,IF(AZ129="-2,5 a 0",4,IF(AZ129="0,5 a 3",5,IF(AZ129="3,5 a 6",6,""))))))))</f>
        <v>4</v>
      </c>
      <c r="BB129" s="9" t="n">
        <v>26</v>
      </c>
      <c r="BC129" s="10" t="str">
        <f aca="false" t="array" ref="BC129">IF(BB129="","",_xlfn.IFS(AND(BB129&gt;=0,BB129&lt;=2),"0 a 2",AND(BB129&gt;=2.5,BB129&lt;=4.5),"2,5 a 4,5",AND(BB129&gt;=5,BB129&lt;=7),"5 a 7",AND(BB129&gt;=7.5,BB129&lt;=9.5),"7,5 a 9,5",AND(BB129&gt;=10,BB129&lt;=12),"10 a 12",AND(BB129&gt;=12.5,BB129&lt;=14.5),"12,5 a 14,5",BB129=15,"15",AND(BB129&gt;=15.5,BB129&lt;=17.5),"15,5 a 17,5",AND(BB129&gt;=18,BB129&lt;=20),"18 a 20",AND(BB129&gt;=20.5,BB129&lt;=22.5),"20,5 a 22,5",AND(BB129&gt;=23,BB129&lt;=25),"23 a 25",TRUE(),"Fuera de rango"))</f>
        <v>Fuera de rango</v>
      </c>
      <c r="BD129" s="11" t="str">
        <f aca="false" t="array" ref="BD129">IF(BC129="","",_xlfn.IFS(BC129="0 a 2",1,BC129="2,5 a 4,5",2,BC129="5 a 7",3,BC129="7,5 a 9,5",4,BC129="10 a 12",5,BC129="12,5 a 14,5",6,BC129="15","NORMA",BC129="15,5 a 17,5",7,BC129="18 a 20",8,BC129="20,5 a 22,5",9,BC129="23 a 25",10,TRUE(),"Fuera de rango"))</f>
        <v>Fuera de rango</v>
      </c>
      <c r="BE129" s="9" t="n">
        <v>31</v>
      </c>
      <c r="BF129" s="10" t="str">
        <f aca="false">IF(BE129="","",IF(AND(BE129&gt;=-20,BE129&lt;=-10),"-20 a -10",IF(AND(BE129&gt;=-9.5,BE129&lt;=0.5),"-9,5 a 0,5",IF(AND(BE129&gt;=1,BE129&lt;=11),"1 a 11",IF(AND(BE129&gt;=11.5,BE129&lt;=20.5),"11,5 a 20,5",IF(BE129=21,"21",IF(AND(BE129&gt;=21.5,BE129&lt;=31.5),"21,5 a 31,5",IF(AND(BE129&gt;=32,BE129&lt;=42),"32 a 42","Fuera de rango"))))))))</f>
        <v>21,5 a 31,5</v>
      </c>
      <c r="BG129" s="11" t="n">
        <f aca="false">IF(BF129="","",IF(BF129="-20 a -10",1,IF(BF129="-9,5 a 0,5",2,IF(BF129="1 a 11",3,IF(BF129="11,5 a 20,5",4,IF(BF129="21","NORMA",IF(BF129="21,5 a 31,5",5,IF(BF129="32 a 42",6,""))))))))</f>
        <v>5</v>
      </c>
      <c r="BH129" s="9" t="n">
        <v>20</v>
      </c>
      <c r="BI129" s="10" t="str">
        <f aca="false">IF(BH129="","",IF(AND(BH129&gt;=-20,BH129&lt;=-15),"-20 a -15",IF(AND(BH129&gt;=-14.5,BH129&lt;=-9.5),"-14,5 a -9,5",IF(AND(BH129&gt;=-9,BH129&lt;=-4),"-9 a -4",IF(AND(BH129&gt;=-3.5,BH129&lt;=2.5),"-3,5 a 2,5",IF(AND(BH129&gt;=3,BH129&lt;=8),"3 a 8",IF(AND(BH129&gt;=8.5,BH129&lt;=14.5),"8,5 a 14,5",IF(BH129=15,"15",IF(AND(BH129&gt;=15.5,BH129&lt;=20.5),"15,5 a 20,5",IF(AND(BH129&gt;=21,BH129&lt;=26),"21 a 26","Fuera de rango"))))))))))</f>
        <v>15,5 a 20,5</v>
      </c>
      <c r="BJ129" s="11" t="n">
        <f aca="false">IF(BI129="","",IF(BI129="-20 a -15",1,IF(BI129="-14,5 a -9,5",2,IF(BI129="-9 a -4",3,IF(BI129="-3,5 a 2,5",4,IF(BI129="3 a 8",5,IF(BI129="8,5 a 14,5",6,IF(BI129="15","NORMA",IF(BI129="15,5 a 20,5",7,IF(BI129="21 a 26",8,IF(BI129="26,5 a 31,5",9,"")))))))))))</f>
        <v>7</v>
      </c>
      <c r="BK129" s="9" t="n">
        <v>0</v>
      </c>
      <c r="BL129" s="10" t="str">
        <f aca="false">IF(BK129="","",IF(AND(BK129&gt;=0,BK129&lt;=2),"0 - 2",IF(AND(BK129&gt;=2.5,BK129&lt;=4.5),"2,5 - 4,5",IF(AND(BK129&gt;=5,BK129&lt;=7),"5 - 7",IF(AND(BK129&gt;=7.5,BK129&lt;=9.5),"7,5 - 9,5",IF(AND(BK129&gt;=10,BK129&lt;=12),"10 - 12",IF(AND(BK129&gt;=12.5,BK129&lt;=13.5),"12,5 - 13,5",IF(BK129=14,"14",IF(AND(BK129&gt;=14.5,BK129&lt;=16.5),"14,5 - 16,5",IF(AND(BK129&gt;=17,BK129&lt;=19),"17 - 19",IF(AND(BK129&gt;=19.5,BK129&lt;=21.5),"19,5 - 21,5",IF(AND(BK129&gt;=22,BK129&lt;=24),"22 - 24",IF(AND(BK129&gt;=24.5,BK129&lt;=26.5),"24,5 - 26,5",IF(AND(BK129&gt;=27,BK129&lt;=29),"27 - 29",IF(AND(BK129&gt;=29.5,BK129&lt;=30),"29,5 - 30","Fuera de rango")))))))))))))))</f>
        <v>0 - 2</v>
      </c>
      <c r="BM129" s="11" t="n">
        <f aca="false">IF(BL129="","",IF(BL129="0 - 2",1,IF(BL129="2,5 - 4,5",2,IF(BL129="5 - 7",3,IF(BL129="7,5 - 9,5",4,IF(BL129="10 - 12",5,IF(BL129="12,5 - 13,5",6,IF(BL129="14","NORMA",IF(BL129="14,5 - 16,5",7,IF(BL129="17 - 19",8,IF(BL129="19,5 - 21,5",9,IF(BL129="22 - 24",10,IF(BL129="24,5 - 26,5",11,IF(BL129="27 - 29",12,IF(BL129="29,5 - 30",13,"")))))))))))))))</f>
        <v>1</v>
      </c>
      <c r="BN129" s="9" t="n">
        <v>18</v>
      </c>
      <c r="BO129" s="10" t="str">
        <f aca="false">IF(BN129="","",IF(AND(BN129&gt;=-20,BN129&lt;=-10),"-20 a -10",IF(AND(BN129&gt;=-9.5,BN129&lt;=0.5),"-9,5 a 0,5",IF(AND(BN129&gt;=1,BN129&lt;=11),"1 a 11",IF(AND(BN129&gt;=11.5,BN129&lt;=21.5),"11,5 a 21,5",IF(BN129=22,"22",IF(AND(BN129&gt;=22.5,BN129&lt;=32.5),"22,5 a 32,5",IF(AND(BN129&gt;=33,BN129&lt;=43),"33 a 43","Fuera de rango"))))))))</f>
        <v>11,5 a 21,5</v>
      </c>
      <c r="BP129" s="11" t="n">
        <f aca="false">IF(BO129="","",IF(BO129="-20 a -10",1,IF(BO129="-9,5 a 0,5",2,IF(BO129="1 a 11",3,IF(BO129="11,5 a 21,5",4,IF(BO129="22","NORMA",IF(BO129="22,5 a 32,5",5,IF(BO129="33 a 43",6,""))))))))</f>
        <v>4</v>
      </c>
      <c r="BQ129" s="9" t="n">
        <v>4</v>
      </c>
      <c r="BR129" s="10" t="str">
        <f aca="false">IF(BQ129="","",IF(AND(BQ129&gt;=-20,BQ129&lt;=-15),"-20 a -15",IF(AND(BQ129&gt;=-14.5,BQ129&lt;=-9.5),"-14,5 a -9,5",IF(AND(BQ129&gt;=-9,BQ129&lt;=-4),"-9 a -4",IF(AND(BQ129&gt;=-3.5,BQ129&lt;=2.5),"-3,5 a 2,5",IF(AND(BQ129&gt;=3,BQ129&lt;=8),"3 a 8",IF(AND(BQ129&gt;=8.5,BQ129&lt;=13.5),"8,5 a 13,5",IF(AND(BQ129&gt;=14,BQ129&lt;=17.5),"14 a 17,5",IF(BQ129=18,"18",IF(AND(BQ129&gt;=18.5,BQ129&lt;=23.5),"18,5 a 23,5",IF(AND(BQ129&gt;=24,BQ129&lt;=29),"24 a 29",IF(AND(BQ129&gt;=29.5,BQ129&lt;=34.5),"29,5 a 34,5",IF(AND(BQ129&gt;=35,BQ129&lt;=40),"35 a 40","Fuera de rango")))))))))))))</f>
        <v>3 a 8</v>
      </c>
      <c r="BS129" s="11" t="n">
        <f aca="false">IF(BR129="","",IF(BR129="-20 a -15",1,IF(BR129="-14,5 a -9,5",2,IF(BR129="-9 a -4",3,IF(BR129="-3,5 a 2,5",4,IF(BR129="3 a 8",5,IF(BR129="8,5 a 13,5",6,IF(BR129="14 a 17,5",7,IF(BR129="18","NORMA",IF(BR129="18,5 a 23,5",8,IF(BR129="24 a 29",9,IF(BR129="29,5 a 34,5",10,IF(BR129="35 a 40",11,"")))))))))))))</f>
        <v>5</v>
      </c>
      <c r="BT129" s="9" t="n">
        <v>0</v>
      </c>
      <c r="BU129" s="10" t="str">
        <f aca="false">IF(BT129="","",IF(AND(BT129&gt;=-20,BT129&lt;=-18),"-20 a -18",IF(AND(BT129&gt;=-17.5,BT129&lt;=-15.5),"-17,5 a -15,5",IF(AND(BT129&gt;=-15,BT129&lt;=-13),"-15 a -13",IF(AND(BT129&gt;=-12.5,BT129&lt;=-10.5),"-12,5 a -10,5",IF(AND(BT129&gt;=-10,BT129&lt;=-8),"-10 a -8",IF(AND(BT129&gt;=-7.5,BT129&lt;=-5.5),"-7,5 a -5,5",IF(AND(BT129&gt;=-5,BT129&lt;=-3),"-5 a -3",IF(AND(BT129&gt;=-2.5,BT129&lt;=-0.5),"-2,5 a -0,5",IF(BT129=0,"0",IF(AND(BT129&gt;=0.5,BT129&lt;=2.5),"0,5 a 2,5",IF(AND(BT129&gt;=3,BT129&lt;=5),"3 a 5",IF(AND(BT129&gt;=5.5,BT129&lt;=7.5),"5,5 a 7,5",IF(AND(BT129&gt;=8,BT129&lt;=10),"8 a 10",IF(AND(BT129&gt;=10.5,BT129&lt;=12.5),"10,5 a 12,5",IF(AND(BT129&gt;=13,BT129&lt;=15),"13 a 15",IF(AND(BT129&gt;=15.5,BT129&lt;=17.5),"15,5 a 17,5",IF(AND(BT129&gt;=18,BT129&lt;=20),"18 a 20","Fuera de rango"))))))))))))))))))</f>
        <v>0</v>
      </c>
      <c r="BV129" s="11" t="str">
        <f aca="false">IF(BT129="","",IF(BT129=0,"NORMA",IF(AND(BT129&gt;=-20,BT129&lt;=-18),2,IF(AND(BT129&gt;=-17.5,BT129&lt;=-15.5),2,IF(AND(BT129&gt;=-15,BT129&lt;=-13),3,IF(AND(BT129&gt;=-12.5,BT129&lt;=-10.5),4,IF(AND(BT129&gt;=-10,BT129&lt;=-8),5,IF(AND(BT129&gt;=-7.5,BT129&lt;=-5.5),6,IF(AND(BT129&gt;=-5,BT129&lt;=-3),7,IF(AND(BT129&gt;=-2.5,BT129&lt;=-0.5),8,IF(AND(BT129&gt;=0.5,BT129&lt;=2.5),9,IF(AND(BT129&gt;=3,BT129&lt;=5),10,IF(AND(BT129&gt;=5.5,BT129&lt;=7.5),11,IF(AND(BT129&gt;=8,BT129&lt;=10),12,IF(AND(BT129&gt;=10.5,BT129&lt;=12.5),13,IF(AND(BT129&gt;=13,BT129&lt;=15),14,IF(AND(BT129&gt;=15.5,BT129&lt;=17.5),15,IF(AND(BT129&gt;=18,BT129&lt;=20),16,"Fuera de rango"))))))))))))))))))</f>
        <v>NORMA</v>
      </c>
      <c r="BW129" s="9" t="n">
        <v>-5.5</v>
      </c>
      <c r="BX129" s="10" t="n">
        <f aca="false">18.5- (0.3*H129)</f>
        <v>8.6</v>
      </c>
      <c r="BY129" s="10" t="n">
        <f aca="false">(BW129)-(BX129)</f>
        <v>-14.1</v>
      </c>
      <c r="BZ129" s="10" t="str">
        <f aca="false">IF(BY129="","",IF(BY129&lt;-27.5,"De -30 a -28",IF(BY129&lt;-25,"De -27,5 a -25,5",IF(BY129&lt;-22.5,"De -25 a -23",IF(BY129&lt;-20,"De -22,5 a -20,5",IF(BY129&lt;-17.5,"De -20 a -18",IF(BY129&lt;-15,"De -17,5 a -15,5",IF(BY129&lt;-12.5,"De -15 a -13",IF(BY129&lt;-10,"De -12,5 a -10,5",IF(BY129&lt;-7.5,"De -10 a -8",IF(BY129&lt;-5,"De -7,5 a -5,5",IF(BY129&lt;-2.5,"De -5 a -3",IF(BY129&lt;0,"De -2,5 a -0,5",IF(BY129&lt;2.5,"De 0 a 2",IF(BY129&lt;5,"De 2,5 a 4,5",IF(BY129&lt;7.5,"De 5 a 7",IF(BY129&lt;10,"De 7,5 a 9,5",IF(BY129&lt;12.5,"De 10 a 12",IF(BY129&lt;15,"De 12,5 a 14,5",IF(BY129&lt;17.5,"De 15 a 17",IF(BY129&lt;20,"De 17,5 a 19,5",IF(BY129&lt;22.5,"De 20 a 22",IF(BY129&lt;25,"De 22,5 a 24,5",IF(BY129&lt;27.5,"De 25 a 27","De 27,5 a 30"))))))))))))))))))))))))</f>
        <v>De -15 a -13</v>
      </c>
      <c r="CA129" s="12" t="n">
        <f aca="false">IF(BY129="","",IF(BY129&lt;=-28,1,IF(BY129&lt;=-25.5,2,IF(BY129&lt;=-23,3,IF(BY129&lt;=-20.5,4,IF(BY129&lt;=-18,5,IF(BY129&lt;=-15.5,6,IF(BY129&lt;=-13,7,IF(BY129&lt;=-10.5,8,IF(BY129&lt;=-8,9,IF(BY129&lt;=-5.5,10,IF(BY129&lt;=-3,11,IF(BY129&lt;=-0.5,12,IF(BY129&lt;=2,13,IF(BY129&lt;=4.5,14,IF(BY129&lt;=7,15,IF(BY129&lt;=9.5,16,IF(BY129&lt;=12,17,IF(BY129&lt;=14.5,18,IF(BY129&lt;=17,19,IF(BY129&lt;=19.5,20,IF(BY129&lt;=22,21,IF(BY129&lt;=24.5,22,IF(BY129&lt;=27,23,IF(BY129&lt;=30,24,"Fuera de rango")))))))))))))))))))))))))</f>
        <v>7</v>
      </c>
      <c r="CB129" s="9" t="n">
        <v>-6.25</v>
      </c>
      <c r="CC129" s="10" t="n">
        <f aca="false">18.5- (0.3*H129)</f>
        <v>8.6</v>
      </c>
      <c r="CD129" s="10" t="n">
        <f aca="false">(CB129)-(CC129)</f>
        <v>-14.85</v>
      </c>
      <c r="CE129" s="10" t="str">
        <f aca="false">IF(CD129="","",IF(CD129&lt;-27.5,"De -30 a -28",IF(CD129&lt;-25,"De -27,5 a -25,5",IF(CD129&lt;-22.5,"De -25 a -23",IF(CD129&lt;-20,"De -22,5 a -20,5",IF(CD129&lt;-17.5,"De -20 a -18",IF(CD129&lt;-15,"De -17,5 a -15,5",IF(CD129&lt;-12.5,"De -15 a -13",IF(CD129&lt;-10,"De -12,5 a -10,5",IF(CD129&lt;-7.5,"De -10 a -8",IF(CD129&lt;-5,"De -7,5 a -5,5",IF(CD129&lt;-2.5,"De -5 a -3",IF(CD129&lt;0,"De -2,5 a -0,5",IF(CD129&lt;=2,"De 0 a 2",IF(CD129&lt;=4.5,"De 2,5 a 4,5",IF(CD129&lt;=7,"De 5 a 7",IF(CD129&lt;=9.5,"De 7,5 a 9,5",IF(CD129&lt;=12,"De 10 a 12",IF(CD129&lt;=14.5,"De 12,5 a 14,5",IF(CD129&lt;=17,"De 15 a 17",IF(CD129&lt;=19.5,"De 17,5 a 19,5",IF(CD129&lt;=22,"De 20 a 22",IF(CD129&lt;=24.5,"De 22,5 a 24,5",IF(CD129&lt;=27,"De 25 a 27","De 27,5 a 30"))))))))))))))))))))))))</f>
        <v>De -15 a -13</v>
      </c>
      <c r="CF129" s="12" t="n">
        <f aca="false">IF(CD129="","",IF(CD129&lt;-27.5,1,IF(CD129&lt;-25,2,IF(CD129&lt;-22.5,3,IF(CD129&lt;-20,4,IF(CD129&lt;-17.5,5,IF(CD129&lt;-15,6,IF(CD129&lt;-12.5,7,IF(CD129&lt;-10,8,IF(CD129&lt;-7.5,9,IF(CD129&lt;-5,10,IF(CD129&lt;-2.5,11,IF(CD129&lt;0,12,IF(CD129&lt;2.5,13,IF(CD129&lt;5,14,IF(CD129&lt;7.5,15,IF(CD129&lt;10,16,IF(CD129&lt;12.5,17,IF(CD129&lt;15,18,IF(CD129&lt;17.5,19,IF(CD129&lt;20,20,IF(CD129&lt;22.5,21,IF(CD129&lt;25,22,IF(CD129&lt;27.5,23,24))))))))))))))))))))))))</f>
        <v>7</v>
      </c>
      <c r="CG129" s="9" t="n">
        <v>-4.25</v>
      </c>
      <c r="CH129" s="10" t="str">
        <f aca="false">IF(CG129="","",IF(AND(CG129&gt;=-10,CG129&lt;=-9.5),"-10 a -9,5",IF(AND(CG129&gt;-9.5,CG129&lt;=-8.5),"-9 a -8,5",IF(AND(CG129&gt;-8.5,CG129&lt;=-7.5),"-8 a -7,5",IF(AND(CG129&gt;-7.5,CG129&lt;=-6.5),"-7 a -6,5",IF(AND(CG129&gt;-6.5,CG129&lt;=-5.5),"-6 a -5,5",IF(AND(CG129&gt;-5.5,CG129&lt;=-4.5),"-5 a -4,5",IF(AND(CG129&gt;-4.5,CG129&lt;=-3.5),"-4 a -3,5",IF(AND(CG129&gt;-3.5,CG129&lt;=-2.5),"-3 a -2,5",IF(CG129=-2.25,"-2,25",IF(AND(CG129&gt;-2.5,CG129&lt;=-1.5),"-2 a -1,5",IF(AND(CG129&gt;-1.5,CG129&lt;=-0.5),"-1 a -0,5",IF(AND(CG129&gt;-0.5,CG129&lt;=0.5),"0 a 0,5",IF(AND(CG129&gt;0.5,CG129&lt;=1.5),"1 a 1,5",IF(AND(CG129&gt;1.5,CG129&lt;=2.5),"2 a 2,5",IF(AND(CG129&gt;2.5,CG129&lt;=3.5),"3 a 3,5",IF(AND(CG129&gt;3.5,CG129&lt;=4.5),"4 a 4,5",IF(AND(CG129&gt;4.5,CG129&lt;=5.5),"5 a 5,5",IF(AND(CG129&gt;5.5,CG129&lt;=6.5),"6 a 6,5",IF(AND(CG129&gt;6.5,CG129&lt;=7.5),"7 a 7,5",IF(AND(CG129&gt;7.5,CG129&lt;=8.5),"8 a 8,5",IF(AND(CG129&gt;8.5,CG129&lt;=9.5),"9 a 9,5",IF(CG129&gt;=10,"10","Fuera de rango")))))))))))))))))))))))</f>
        <v>-4 a -3,5</v>
      </c>
      <c r="CI129" s="11" t="n">
        <f aca="false">IF(CG129="","",IF(CG129=-2.25,"NORMA",IF(CG129&lt;=-9.5,1,IF(CG129&lt;=-8.5,2,IF(CG129&lt;=-7.5,3,IF(CG129&lt;=-6.5,4,IF(CG129&lt;=-5.5,5,IF(CG129&lt;=-4.5,6,IF(CG129&lt;=-3.5,7,IF(CG129&lt;=-2.5,8,IF(CG129&lt;=-1.5,9,IF(CG129&lt;=-0.5,10,IF(CG129&lt;=0.5,11,IF(CG129&lt;=1.5,12,IF(CG129&lt;=2.5,13,IF(CG129&lt;=3.5,14,IF(CG129&lt;=4.5,15,IF(CG129&lt;=5.5,16,IF(CG129&lt;=6.5,17,IF(CG129&lt;=7.5,18,IF(CG129&lt;=8.5,19,IF(CG129&lt;=9.5,20,IF(CG129=10,21,"Fuera de rango")))))))))))))))))))))))</f>
        <v>7</v>
      </c>
      <c r="CJ129" s="9" t="n">
        <v>2.5</v>
      </c>
      <c r="CK129" s="10" t="str">
        <f aca="false">IF(CJ129="","",IF(AND(CJ129&gt;=-6,CJ129&lt;=-5.5),"-6 a -5,5",IF(AND(CJ129&gt;-5.5,CJ129&lt;=-4.5),"-5 a -4,5",IF(AND(CJ129&gt;-4.5,CJ129&lt;=-3.5),"-4 a -3,5",IF(AND(CJ129&gt;-3.5,CJ129&lt;=-2.5),"-3 a -2,5",IF(AND(CJ129&gt;-2.5,CJ129&lt;=-1.5),"-2 a -1,5",IF(AND(CJ129&gt;-1.5,CJ129&lt;=-0.5),"-1 a -0,5",IF(AND(CJ129&gt;-0.5,CJ129&lt;=0.5),"0 a 0,5",IF(AND(CJ129&gt;0.5,CJ129&lt;=1.5),"1 a 1,5",IF(AND(CJ129&gt;1.5,CJ129&lt;2.5),"2",IF(AND(CJ129&gt;=2.5,CJ129&lt;=3),"2,5 a 3",IF(AND(CJ129&gt;3,CJ129&lt;=4),"3,5 a 4",IF(AND(CJ129&gt;4,CJ129&lt;=5),"4,5 a 5",IF(AND(CJ129&gt;5,CJ129&lt;=6),"5,5 a 6",IF(AND(CJ129&gt;6,CJ129&lt;=7),"6,5 a 7",IF(AND(CJ129&gt;7,CJ129&lt;=8),"7,5 a 8",IF(AND(CJ129&gt;8,CJ129&lt;=9.5),"8,5 a 9,5",IF(CJ129=10,"10","Fuera de rango"))))))))))))))))))</f>
        <v>2,5 a 3</v>
      </c>
      <c r="CL129" s="11" t="n">
        <f aca="false">IF(CK129="","",IF(OR(CK129="-6 a -5,5",CK129="-6 - -5,5"),1,IF(OR(CK129="-5 a -4,5",CK129="-5 - -4,5"),2,IF(OR(CK129="-4 a -3,5",CK129="-4 - -3,5"),3,IF(OR(CK129="-3 a -2,5",CK129="-3 - -2,5"),4,IF(OR(CK129="-2 a -1,5",CK129="-2 - -1,5"),5,IF(OR(CK129="-1 a -0,5",CK129="-1 - -0,5"),6,IF(OR(CK129="0 a 0,5",CK129="0 - 0,5"),7,IF(OR(CK129="1 a 1,5",CK129="1 - 1,5"),8,IF(CK129="2","NORMA",IF(OR(CK129="2,5 a 3",CK129="2,5 - 3"),9,IF(OR(CK129="3,5 a 4",CK129="3,5 - 4"),10,IF(OR(CK129="4,5 a 5",CK129="4,5 - 5"),11,IF(OR(CK129="5,5 a 6",CK129="5,5 - 6"),12,IF(OR(CK129="6,5 a 7",CK129="6,5 - 7"),13,IF(OR(CK129="7,5 a 8",CK129="7,5 - 8"),14,IF(OR(CK129="8,5 a 9",CK129="8,5 - 9,5",CK129="9 a 9,5"),15,IF(CK129="10",15,IF(OR(CK129="0,5 a 1",CK129="0,5 - 1"),7,"Fuera de rango")))))))))))))))))))</f>
        <v>9</v>
      </c>
      <c r="CM129" s="10" t="n">
        <v>0</v>
      </c>
      <c r="CN129" s="10" t="str">
        <f aca="false">IF(CM129=0,"0", " ")</f>
        <v>0</v>
      </c>
      <c r="CO129" s="10" t="str">
        <f aca="false">IF(CM129&gt;0,"EME"," ")</f>
        <v> </v>
      </c>
      <c r="CP129" s="10" t="n">
        <v>0</v>
      </c>
      <c r="CQ129" s="10" t="str">
        <f aca="false">IF(CP129&gt;0,"0", " ")</f>
        <v> </v>
      </c>
      <c r="CR129" s="10" t="str">
        <f aca="false">IF(CP129&gt;0,"EME"," ")</f>
        <v> </v>
      </c>
      <c r="CS129" s="9" t="n">
        <v>0</v>
      </c>
      <c r="CT129" s="10" t="str">
        <f aca="false">IF(CS129&gt;0,"1", " ")</f>
        <v> </v>
      </c>
      <c r="CU129" s="10" t="str">
        <f aca="false">IF(CS129&gt;0,"HIP"," ")</f>
        <v> </v>
      </c>
      <c r="CV129" s="9" t="n">
        <v>0</v>
      </c>
      <c r="CW129" s="10" t="str">
        <f aca="false">IF(CV129&gt;0,"1", " ")</f>
        <v> </v>
      </c>
      <c r="CX129" s="10" t="str">
        <f aca="false">IF(CV129&gt;0,"HIP"," ")</f>
        <v> </v>
      </c>
      <c r="CY129" s="9" t="n">
        <v>-4</v>
      </c>
      <c r="CZ129" s="11" t="str">
        <f aca="false">IF(CY129&lt;0,"2"," ")</f>
        <v>2</v>
      </c>
      <c r="DA129" s="11" t="str">
        <f aca="false">IF(CY129&lt;0,"MIO"," ")</f>
        <v>MIO</v>
      </c>
      <c r="DB129" s="9" t="n">
        <v>-4</v>
      </c>
      <c r="DC129" s="11" t="str">
        <f aca="false">IF(DB129&lt;0,"2"," ")</f>
        <v>2</v>
      </c>
      <c r="DD129" s="11" t="str">
        <f aca="false">IF(DB129&lt;0,"MIO"," ")</f>
        <v>MIO</v>
      </c>
      <c r="DE129" s="9" t="n">
        <v>-0.5</v>
      </c>
      <c r="DF129" s="11" t="str">
        <f aca="false">IF(DE129&lt;0,"3"," ")</f>
        <v>3</v>
      </c>
      <c r="DG129" s="11" t="str">
        <f aca="false">IF(DE129&lt;0,"AST"," ")</f>
        <v>AST</v>
      </c>
      <c r="DH129" s="9" t="n">
        <v>-0.5</v>
      </c>
      <c r="DI129" s="11" t="str">
        <f aca="false">IF(DH129&lt;0,"3"," ")</f>
        <v>3</v>
      </c>
      <c r="DJ129" s="11" t="str">
        <f aca="false">IF(DH129&lt;0,"AST"," ")</f>
        <v>AST</v>
      </c>
      <c r="DK129" s="9" t="n">
        <v>0</v>
      </c>
      <c r="DL129" s="10" t="str">
        <f aca="false">IF(DK129&gt;0,"4"," ")</f>
        <v> </v>
      </c>
      <c r="DM129" s="10" t="str">
        <f aca="false">IF(DK129&gt;0,"PRE"," ")</f>
        <v> </v>
      </c>
      <c r="DN129" s="9" t="n">
        <v>0</v>
      </c>
      <c r="DO129" s="10" t="str">
        <f aca="false">IF(DN129&gt;0,"4"," ")</f>
        <v> </v>
      </c>
      <c r="DP129" s="10" t="str">
        <f aca="false">IF(DN129&gt;0,"PRE"," ")</f>
        <v> </v>
      </c>
      <c r="DQ129" s="12" t="n">
        <v>2</v>
      </c>
      <c r="DR129" s="12" t="n">
        <v>2</v>
      </c>
      <c r="DS129" s="12" t="str">
        <f aca="false">CONCATENATE(CO129,CU129,DA129,DG129,DM129)</f>
        <v>  MIOAST </v>
      </c>
      <c r="DT129" s="10" t="str">
        <f aca="false" t="array" ref="DT129">_xlfn.IFS(DS129="EME    ","0", DS129=" HIP   ","1", DS129="  MIO  ","2", DS129="   AST ","3", DS129="    PRE","4", DS129="EME   PRE","5", DS129=" HIP  PRE","6", DS129=" HIP AST ","7", DS129="  MIO PRE","8", DS129="  MIOAST ","9", DS129="   ASTPRE","10",DS129=" HIP ASTPRE","11", DS129="  MIOASTPRE","12", DS129="     ","0")</f>
        <v>9</v>
      </c>
      <c r="DU129" s="1" t="s">
        <v>153</v>
      </c>
      <c r="DV129" s="1" t="str">
        <f aca="false" t="array" ref="DV129">_xlfn.IFS(DU129="SI","2", DU129="NO","1")</f>
        <v>2</v>
      </c>
      <c r="DW129" s="10" t="n">
        <v>0</v>
      </c>
      <c r="DX129" s="11" t="str">
        <f aca="false">IF(DW129=0,"1","2")</f>
        <v>1</v>
      </c>
      <c r="DY129" s="11" t="str">
        <f aca="false" t="array" ref="DY129">_xlfn.IFS(DW129=0,"0", DW129=0.25, "1", DW129=0.5,"2", DW129=0.75,"3", DW129=1,"4",DW129=1.25,"5", DW129=1.5,"6", DW129=1.75,"7", DW129=2,"8")</f>
        <v>0</v>
      </c>
      <c r="DZ129" s="10" t="n">
        <v>0</v>
      </c>
      <c r="EA129" s="11" t="str">
        <f aca="false">IF(DZ129=0,"1","2")</f>
        <v>1</v>
      </c>
      <c r="EB129" s="11" t="str">
        <f aca="false" t="array" ref="EB129">_xlfn.IFS(DZ129=0,"0", DZ129=0.25, "1", DZ129=0.5,"2", DZ129=0.75,"3", DZ129=1,"4",DZ129=1.25,"5", DZ129=1.5,"6", DZ129=1.75,"7", DZ129=2,"8")</f>
        <v>0</v>
      </c>
      <c r="EC129" s="10" t="n">
        <v>0</v>
      </c>
      <c r="ED129" s="10" t="str">
        <f aca="false">IF(EC129=0,"1","2")</f>
        <v>1</v>
      </c>
      <c r="EE129" s="11" t="str">
        <f aca="false" t="array" ref="EE129">_xlfn.IFS(EC129=0,"0", EC129=-0.25, "1", EC129=-0.5,"2", EC129=-0.75,"3", EC129=-1,"4",EC129=-1.25,"5", EC129=-1.5,"6", EC129=-1.75,"7", EC129=-2,"8", EC129=-2.25,"9",EC129=-2.5,"10", EC129=-2.75,"11", EC129=-3,"12", EC129=-3.25,"13", EC129=-3.5,"14", EC129=-3.75,"15",EC129=-4,"16")</f>
        <v>0</v>
      </c>
      <c r="EF129" s="10" t="n">
        <v>0</v>
      </c>
      <c r="EG129" s="10" t="str">
        <f aca="false">IF(EF129=0,"1","2")</f>
        <v>1</v>
      </c>
      <c r="EH129" s="11" t="str">
        <f aca="false" t="array" ref="EH129">_xlfn.IFS(EF129=0,"0", EF129=-0.25, "1", EF129=-0.5,"2", EF129=-0.75,"3", EF129=-1,"4",EF129=-1.25,"5", EF129=-1.5,"6", EF129=-1.75,"7", EF129=-2,"8", EF129=-2.25,"9",EF129=-2.5,"10", EF129=-2.75,"11", EF129=-3,"12", EF129=-3.25,"13", EF129=-3.5,"14", EF129=-3.75,"15",EF129=-4,"16")</f>
        <v>0</v>
      </c>
      <c r="EI129" s="10" t="n">
        <v>0</v>
      </c>
      <c r="EJ129" s="11" t="str">
        <f aca="false">IF(EI129=0,"1","2")</f>
        <v>1</v>
      </c>
      <c r="EK129" s="11" t="str">
        <f aca="false" t="array" ref="EK129">_xlfn.IFS(EI129=0,"0", EI129=-0.25, "1", EI129=-0.5,"2", EI129=-0.75,"3", EI129=-1,"4",EI129=-1.25,"5", EI129=-1.5,"6", EI129=-1.75,"7", EI129=-2,"8", EI129=-2.25,"9", EI129=-2.25,"9",EI129=-2.5,"10", EI129=-2.75,"11", EI129=-3,"12", EI129=-3.25,"13", EI129=-3.5,"14", EI129=-3.75,"15",EI129=-4,"16", EI129=0.25, "17", EI129=0.5, "18")</f>
        <v>0</v>
      </c>
      <c r="EL129" s="10" t="n">
        <v>0</v>
      </c>
      <c r="EM129" s="11" t="str">
        <f aca="false">IF(EL129=0,"1","2")</f>
        <v>1</v>
      </c>
      <c r="EN129" s="11" t="str">
        <f aca="false" t="array" ref="EN129">_xlfn.IFS(EL129=0.25,"17",EL129=0.5,"18", EL129=0,"0", EL129=-0.25, "1", EL129=-0.5,"2", EL129=-0.75,"3", EL129=-1,"4",EL129=-1.25,"5", EL129=-1.5,"6", EL129=-1.75,"7", EL129=-2,"8",EL129= -2.25,"9",EL129=-2.5,"10",EL129= -2.75,"11",EL129= -3,"12",EL129= -3.25,"13",EL129= -3.5,"14",EL129= -3.75,"15",EL129=-4,"16")</f>
        <v>0</v>
      </c>
      <c r="EO129" s="10" t="n">
        <v>0</v>
      </c>
      <c r="EP129" s="11" t="str">
        <f aca="false">IF(EO129=0,"1","2")</f>
        <v>1</v>
      </c>
      <c r="EQ129" s="11" t="str">
        <f aca="false" t="array" ref="EQ129">_xlfn.IFS(EO129=0,"0", EO129=0.25, "1", EO129=0.5,"2", EO129=0.75,"3", EO129=1,"4",EO129=1.25,"5", EO129=1.5,"6", EO129=1.75,"7", EO129=2,"8", EO129=2.25,"9", EO129=2.25,"9",EO129=2.5,"10", EO129=2.75,"11", EO129=3,"12", EO129=3.25,"13", EO129=3.5,"14", EO129=3.75,"15",EO129=4,"16", EO129=-0.25, "17", bq=-0.5, "18")</f>
        <v>0</v>
      </c>
      <c r="ER129" s="10" t="n">
        <v>0</v>
      </c>
      <c r="ES129" s="11" t="str">
        <f aca="false">IF(ER129=0,"1","2")</f>
        <v>1</v>
      </c>
      <c r="ET129" s="11" t="str">
        <f aca="false" t="array" ref="ET129">_xlfn.IFS(ER129=0,"0", ER129=0.25, "1", ER129=0.5,"2", ER129=0.75,"3", ER129=1,"4",ER129=1.25,"5", ER129=1.5,"6", ER129=1.75,"7", ER129=2,"8", ER129=2.25,"9", ER129=2.25,"9",ER129=2.5,"10", ER129=2.75,"11", ER129=3,"12", ER129=3.25,"13", ER129=3.5,"14", ER129=3.75,"15",ER129=4,"16", ER129=-0.25, "17", bq=-0.5, "18")</f>
        <v>0</v>
      </c>
      <c r="EU129" s="13" t="n">
        <v>34</v>
      </c>
      <c r="EV129" s="14" t="str">
        <f aca="false">VLOOKUP(EU129,LEYENDA!$G$2:$H$8,2,TRUE())</f>
        <v>25-36</v>
      </c>
      <c r="EW129" s="14" t="str">
        <f aca="false" t="array" ref="EW129">_xlfn.IFS(EV129="0-5","1", EV129="6-12","2", EV129="13-18","3", EV129="19-24","4", EV129="25-36","5", EV129="37-48","6", EV129="49-60","7")</f>
        <v>5</v>
      </c>
    </row>
    <row r="130" customFormat="false" ht="13.5" hidden="false" customHeight="false" outlineLevel="0" collapsed="false">
      <c r="A130" s="1" t="n">
        <v>50</v>
      </c>
      <c r="B130" s="32" t="n">
        <v>1</v>
      </c>
      <c r="C130" s="33" t="n">
        <v>41830</v>
      </c>
      <c r="D130" s="6"/>
      <c r="E130" s="5" t="str">
        <f aca="false">VLOOKUP(A130,'286'!$A$3:$J$600,10,FALSE())</f>
        <v>GARCÍA OCÓN, ELENA</v>
      </c>
      <c r="F130" s="4" t="str">
        <f aca="false">VLOOKUP(A130,'286'!$A$3:$I$1768,3,FALSE())</f>
        <v>GAROE</v>
      </c>
      <c r="G130" s="6" t="n">
        <f aca="false">VLOOKUP(A130,'286'!$A$3:$I$1768,4,FALSE())</f>
        <v>31666</v>
      </c>
      <c r="H130" s="7" t="n">
        <f aca="false">YEAR(C130)-YEAR(G130)</f>
        <v>28</v>
      </c>
      <c r="I130" s="1" t="str">
        <f aca="false">VLOOKUP(H130,LEYENDA!$C$2:$D$6,2,TRUE())</f>
        <v>25-40</v>
      </c>
      <c r="J130" s="5" t="str">
        <f aca="false">VLOOKUP(A130,'286'!$A$3:$I$1768,7,FALSE())</f>
        <v>M</v>
      </c>
      <c r="K130" s="8" t="str">
        <f aca="false">VLOOKUP(A130,'286'!$A$3:$I$1768,2,FALSE())</f>
        <v>OD</v>
      </c>
      <c r="L130" s="4" t="str">
        <f aca="false">VLOOKUP(A130,'286'!$A$3:$I$1768,8,FALSE())</f>
        <v>D</v>
      </c>
      <c r="M130" s="4" t="str">
        <f aca="false">VLOOKUP(A130,'286'!$A$3:$I$1768,9,FALSE())</f>
        <v>D</v>
      </c>
      <c r="N130" s="8" t="str">
        <f aca="false">IF(R130=O130, "MISMA","CONTRARIA")</f>
        <v>MISMA</v>
      </c>
      <c r="O130" s="8" t="str">
        <f aca="false" t="array" ref="O130">_xlfn.IFS(L130="D","1", L130="I","2")</f>
        <v>1</v>
      </c>
      <c r="P130" s="8" t="str">
        <f aca="false" t="array" ref="P130">_xlfn.IFS(K130="OD","1", K130="OI","2")</f>
        <v>1</v>
      </c>
      <c r="Q130" s="1" t="str">
        <f aca="false" t="array" ref="Q130">_xlfn.IFS(J130="M","1", J130="H","2")</f>
        <v>1</v>
      </c>
      <c r="R130" s="8" t="str">
        <f aca="false" t="array" ref="R130">_xlfn.IFS(M130="D","1", M130="I","2")</f>
        <v>1</v>
      </c>
      <c r="S130" s="1" t="str">
        <f aca="false" t="array" ref="S130">_xlfn.IFS(N130="CONTRARIA", "1",N130= "MISMA","2")</f>
        <v>2</v>
      </c>
      <c r="T130" s="1" t="str">
        <f aca="false" t="array" ref="T130">_xlfn.IFS(I130="0-12","1", I130="13-24","2", I130="25-40","3", I130="41-60","4", I130="61-100","5")</f>
        <v>3</v>
      </c>
      <c r="U130" s="9" t="n">
        <v>-1</v>
      </c>
      <c r="V130" s="11" t="str">
        <f aca="false">IF(U130="","",IF(AND(U130&gt;=-9,U130&lt;=-6.5),"-9 a -6,5",IF(AND(U130&gt;=-6,U130&lt;=-3.5),"-6 a -3,5",IF(AND(U130&gt;=-3,U130&lt;=-1),"-3 a -1",IF(U130=-0.5,"-0,5",IF(AND(U130&gt;=0,U130&lt;=2.5),"0 a 2,5",IF(AND(U130&gt;=3,U130&lt;=5.5),"3 a 5,5",IF(AND(U130&gt;=6,U130&lt;=8.5),"6 a 8,5",IF(AND(U130&gt;=9,U130&lt;=20),"9 a 20","Fuera de rango")))))))))</f>
        <v>-3 a -1</v>
      </c>
      <c r="W130" s="11" t="n">
        <f aca="false">IF(V130="","",IF(V130="-9 a -6,5",2,IF(V130="-6 a -3,5",3,IF(V130="-3 a -1",4,IF(V130="-0,5","NORMA",IF(V130="0 a 2,5",5,IF(V130="3 a 5,5",6,IF(V130="6 a 8,5",7,IF(V130="9 a 20",8,"Fuera de rango")))))))))</f>
        <v>4</v>
      </c>
      <c r="X130" s="9" t="n">
        <v>20</v>
      </c>
      <c r="Y130" s="10" t="str">
        <f aca="false">IF(X130="","",IF(AND(X130&gt;=0,X130&lt;=4),"0 a 4",IF(AND(X130&gt;=4.5,X130&lt;=8.5),"4,5 a 8,5",IF(X130=9,"9",IF(AND(X130&gt;=9.5,X130&lt;=13),"9,5 a 13",IF(AND(X130&gt;=13.5,X130&lt;=20),"13,5 a 20",IF(AND(X130&gt;=20.5,X130&lt;=35),"20,5 a 35","Fuera de rango")))))))</f>
        <v>13,5 a 20</v>
      </c>
      <c r="Z130" s="11" t="n">
        <f aca="false">IF(Y130="","",IF(Y130="0 a 4",1,IF(Y130="4,5 a 8,5",2,IF(Y130="9","NORMA",IF(Y130="9,5 a 13",3,IF(Y130="13,5 a 20",4,IF(Y130="20,5 a 35",5,"Fuera de rango")))))))</f>
        <v>4</v>
      </c>
      <c r="AA130" s="9" t="n">
        <v>28</v>
      </c>
      <c r="AB130" s="10" t="str">
        <f aca="false">IF(AA130="","",IF(AND(AA130&gt;=0,AA130&lt;=9),"0 a 9",IF(AND(AA130&gt;=9.5,AA130&lt;=18.5),"9,5 a 18,5",IF(AA130=19,"19",IF(AND(AA130&gt;=19.5,AA130&lt;=28),"19,5 a 28",IF(AND(AA130&gt;=28.5,AA130&lt;=40),"28,5 a 40","Fuera de rango"))))))</f>
        <v>19,5 a 28</v>
      </c>
      <c r="AC130" s="11" t="n">
        <f aca="false" t="array" ref="AC130">_xlfn.IFS(AB130="","",AB130="0 a 9",1,AB130="9,5 a 18,5",2,AB130="19","NORMA",AB130="19,5 a 28",3,AB130="28,5 a 40",4,TRUE(),"Fuera de rango")</f>
        <v>3</v>
      </c>
      <c r="AD130" s="9" t="n">
        <v>10</v>
      </c>
      <c r="AE130" s="11" t="str">
        <f aca="false">IF(AD130="","",IF(AND(AD130&gt;=-10,AD130&lt;=0),"De -10 a 0",IF(AND(AD130&gt;=0.5,AD130&lt;=9.5),"0,5 a 9,5",IF(AD130=10,"10",IF(AND(AD130&gt;=10.5,AD130&lt;=20),"10,5 a 20",IF(AND(AD130&gt;=20.5,AD130&lt;=40),"20,5 a 40","Fuera de rango"))))))</f>
        <v>10</v>
      </c>
      <c r="AF130" s="12" t="str">
        <f aca="false">IF(AD130="","",IF(AND(AD130&gt;=-10,AD130&lt;=0),1,IF(AND(AD130&gt;=0.5,AD130&lt;=9.5),2,IF(AD130=10,"NORMA",IF(AND(AD130&gt;=10.5,AD130&lt;=20),3,IF(AND(AD130&gt;=20.5,AD130&lt;=40),4,""))))))</f>
        <v>NORMA</v>
      </c>
      <c r="AG130" s="9" t="n">
        <v>12</v>
      </c>
      <c r="AH130" s="10" t="str">
        <f aca="false">IF(AG130="","",IF(AND(AG130&gt;=0,AG130&lt;=4),"0 a 4",IF(AND(AG130&gt;=4.5,AG130&lt;=8.5),"4,5 a 8,5",IF(AG130=9,"9",IF(AND(AG130&gt;=9.5,AG130&lt;=13),"9,5 a 13",IF(AND(AG130&gt;=13.5,AG130&lt;=25),"13,5 a 25","Fuera de rango"))))))</f>
        <v>9,5 a 13</v>
      </c>
      <c r="AI130" s="11" t="n">
        <f aca="false">IF(AH130="","",IF(AH130="0 a 4",1,IF(AH130="4,5 a 8,5",2,IF(AH130="9","NORMA",IF(AH130="9,5 a 13",3,IF(AH130="13,5 a 25",4,""))))))</f>
        <v>3</v>
      </c>
      <c r="AJ130" s="9" t="n">
        <v>6</v>
      </c>
      <c r="AK130" s="10" t="str">
        <f aca="false">IF(AJ130="","",IF(AND(AJ130&gt;=-15,AJ130&lt;=-10.5),"-15 a -10,5",IF(AND(AJ130&gt;=-10,AJ130&lt;=-4),"-10 a -4",IF(AND(AJ130&gt;=-4.5,AJ130&lt;=0),"-4,5 a 0",IF(AND(AJ130&gt;=0.5,AJ130&lt;=4.5),"0,5 a 4,5",IF(AJ130=5,"5",IF(AND(AJ130&gt;=5.5,AJ130&lt;=10),"5,5 a 10",IF(AND(AJ130&gt;=10.5,AJ130&lt;=20),"10,5 a 20","Fuera de rango"))))))))</f>
        <v>5,5 a 10</v>
      </c>
      <c r="AL130" s="11" t="n">
        <f aca="false">IF(AK130="","",IF(AK130="-15 a -10,5",1,IF(AK130="-10 a -4",2,IF(AK130="-4,5 a 0",3,IF(AK130="0,5 a 4,5",4,IF(AK130="5","NORMA",IF(AK130="5,5 a 10",5,IF(AK130="10,5 a 20",6,"Error"))))))))</f>
        <v>5</v>
      </c>
      <c r="AM130" s="9" t="n">
        <v>1</v>
      </c>
      <c r="AN130" s="10" t="str">
        <f aca="false">IF(AM130="","",IF(AND(AM130&gt;=-7.5,AM130&lt;=-5.5),"-7,5 a -5,5",IF(AND(AM130&gt;=-5,AM130&lt;=-3),"-5 a -3",IF(AND(AM130&gt;=-2.5,AM130&lt;=-0.5),"-2,5 a -0,5",IF(AM130=0,"0,00",IF(AND(AM130&gt;=0.5,AM130&lt;=2.5),"0,5 a 2,5",IF(AND(AM130&gt;=3,AM130&lt;=5),"3 a 5",IF(AND(AM130&gt;=5.5,AM130&lt;=7.5),"5,5 a 7,5",IF(AND(AM130&gt;=8,AM130&lt;=10),"8 a 10","Fuera de rango")))))))))</f>
        <v>0,5 a 2,5</v>
      </c>
      <c r="AO130" s="11" t="n">
        <f aca="false">IF(AN130="","",IF(AN130="-7,5 a -5,5",1,IF(AN130="-5 a -3",2,IF(AN130="-2,5 a -0,5",3,IF(AN130="0,00","NORMA",IF(AN130="0,5 a 2,5",4,IF(AN130="3 a 5",5,IF(AN130="5,5 a 7,5",6,IF(AN130="8 a 10",7,"Error")))))))))</f>
        <v>4</v>
      </c>
      <c r="AP130" s="9" t="n">
        <v>9</v>
      </c>
      <c r="AQ130" s="10" t="str">
        <f aca="false">IF(AP130="","",IF(AND(AP130&gt;=-20,AP130&lt;=-9.5),"-20 a -9,5",IF(AND(AP130&gt;=-9,AP130&lt;=-6.5),"-9 a -6,5",IF(AP130=-6,"-6",IF(AND(AP130&gt;=-5.5,AP130&lt;=-3),"-5,5 a -3",IF(AND(AP130&gt;=-2.5,AP130&lt;=0),"-2,5 a 0",IF(AND(AP130&gt;=0.5,AP130&lt;=3),"0,5 a 3",IF(AND(AP130&gt;=3.5,AP130&lt;=6),"3,5 a 6",IF(AND(AP130&gt;=6.5,AP130&lt;=9),"6,5 a 9",IF(AND(AP130&gt;=9.5,AP130&lt;=20),"9,5 a 20","Fuera de rango"))))))))))</f>
        <v>6,5 a 9</v>
      </c>
      <c r="AR130" s="11" t="n">
        <f aca="false">IF(AQ130="","",IF(AQ130="-20 a -9,5",1,IF(AQ130="-9 a -6,5",2,IF(AQ130="-6","NORMA",IF(AQ130="-5,5 a -3",3,IF(AQ130="-2,5 a 0",4,IF(AQ130="0,5 a 3",5,IF(AQ130="3,5 a 6",6,IF(AQ130="6,5 a 9",7,IF(AQ130="9,5 a 20",8,""))))))))))</f>
        <v>7</v>
      </c>
      <c r="AS130" s="9" t="n">
        <v>7</v>
      </c>
      <c r="AT130" s="10" t="str">
        <f aca="false">IF(AS130="","",IF(AND(AS130&gt;=-16,AS130&lt;=-14),"-16 a -14",IF(AND(AS130&gt;=-13.5,AS130&lt;=-11.5),"-13,5 a -11,5",IF(AND(AS130&gt;=-11,AS130&lt;=-9),"-11 a -9",IF(AND(AS130&gt;=-8.5,AS130&lt;=-6.5),"-8,5 a -6,5",IF(AND(AS130&gt;=-6,AS130&lt;=-4),"-6 a -4",IF(AND(AS130&gt;=-3.5,AS130&lt;=-1.5),"-3,5 a -1,5",IF(AND(AS130&gt;=-1,AS130&lt;=1),"-1 a 1",IF(AND(AS130&gt;=1.5,AS130&lt;=3.5),"1,5 a 3,5",IF(AND(AS130&gt;=4,AS130&lt;=6),"4 a 6",IF(AND(AS130&gt;=6.5,AS130&lt;=8.5),"6,5 a 8,5",IF(AND(AS130&gt;=9,AS130&lt;=11),"9 a 11",IF(AND(AS130&gt;=11.5,AS130&lt;=13.5),"11,5 a 13,5",IF(AND(AS130&gt;=14,AS130&lt;=16),"14 a 16",IF(AND(AS130&gt;=16.5,AS130&lt;=18.5),"16,5 a 18,5",IF(AND(AS130&gt;=19,AS130&lt;=21),"19 a 21","Fuera de rango"))))))))))))))))</f>
        <v>6,5 a 8,5</v>
      </c>
      <c r="AU130" s="11" t="n">
        <f aca="false" t="array" ref="AU130">IF(AT130="","",_xlfn.IFS(AT130="-16 a -14",1,AT130="-13,5 a -11,5",2,AT130="-11 a -9",3,AT130="-8,5 a -6,5",4,AT130="-6 a -4",5,AT130="-3,5 a -1,5",6,AT130="-1 a 1",7,AT130="1,5 a 3,5",8,AT130="4 a 6","NORMA",AT130="6,5 a 8,5",9,AT130="9 a 11",10,AT130="11,5 a 13,5",11,AT130="14 a 16",12,AT130="16,5 a 18,5",13,AT130="19 a 21",14,TRUE(),""))</f>
        <v>9</v>
      </c>
      <c r="AV130" s="9" t="n">
        <v>1.25</v>
      </c>
      <c r="AW130" s="10" t="str">
        <f aca="false">IF(AV130="","",IF(AND(AV130&gt;=-1,AV130&lt;=-0.5),"-1 a -0,5",IF(AND(AV130&gt;-0.5,AV130&lt;=0),"De -0,5 a 0",IF(AND(AV130&gt;=0.25,AV130&lt;=0.75),"0,25 a 0,75",IF(AND(AV130&gt;=1,AV130&lt;=1.5),"1 a 1,5",IF(AND(AV130&gt;=1.75,AV130&lt;=2.25),"1,75 a 2,25",IF(AND(AV130&gt;=2.5,AV130&lt;=3),"2,5 a 3",IF(AND(AV130&gt;=3.25,AV130&lt;=3.75),"3,25 a 3,75","Fuera de rango"))))))))</f>
        <v>1 a 1,5</v>
      </c>
      <c r="AX130" s="11" t="n">
        <f aca="false">IF(AW130="","",IF(OR(AW130="-1 a -0,5",AW130="-1 a -0.5"),1,IF(OR(AW130="De -0,5 a 0",AW130="-0,5 a 0",AW130="De -0.5 a 0"),2,IF(OR(AW130="0,25 a 0,75",AW130="0.25 a 0.75"),"NORMA",IF(OR(AW130="1 a 1,5",AW130="1 a 1.5"),3,IF(OR(AW130="1,75 a 2,25",AW130="1.75 a 2.25"),4,IF(OR(AW130="2,5 a 3",AW130="2.5 a 3"),5,IF(OR(AW130="3,25 a 3,75",AW130="3.25 a 3.75"),6,""))))))))</f>
        <v>3</v>
      </c>
      <c r="AY130" s="9" t="n">
        <v>-0.5</v>
      </c>
      <c r="AZ130" s="10" t="str">
        <f aca="false">IF(AY130="","",IF(AND(AY130&gt;=-20,AY130&lt;=-9.5),"-20 a -9,5",IF(AND(AY130&gt;=-9,AY130&lt;=-6.5),"-9 a -6,5",IF(AY130=-6,"-6",IF(AND(AY130&gt;=-5.5,AY130&lt;=-3),"-5,5 a -3",IF(AND(AY130&gt;=-2.5,AY130&lt;=0),"-2,5 a 0",IF(AND(AY130&gt;=0.5,AY130&lt;=3),"0,5 a 3",IF(AND(AY130&gt;=3.5,AY130&lt;=6),"3,5 a 6","Fuera de rango"))))))))</f>
        <v>-2,5 a 0</v>
      </c>
      <c r="BA130" s="11" t="n">
        <f aca="false">IF(AZ130="","",IF(AZ130="-20 a -9,5",1,IF(AZ130="-9 a -6,5",2,IF(AZ130="-6","NORMA",IF(AZ130="-5,5 a -3",3,IF(AZ130="-2,5 a 0",4,IF(AZ130="0,5 a 3",5,IF(AZ130="3,5 a 6",6,""))))))))</f>
        <v>4</v>
      </c>
      <c r="BB130" s="9" t="n">
        <v>28</v>
      </c>
      <c r="BC130" s="10" t="str">
        <f aca="false" t="array" ref="BC130">IF(BB130="","",_xlfn.IFS(AND(BB130&gt;=0,BB130&lt;=2),"0 a 2",AND(BB130&gt;=2.5,BB130&lt;=4.5),"2,5 a 4,5",AND(BB130&gt;=5,BB130&lt;=7),"5 a 7",AND(BB130&gt;=7.5,BB130&lt;=9.5),"7,5 a 9,5",AND(BB130&gt;=10,BB130&lt;=12),"10 a 12",AND(BB130&gt;=12.5,BB130&lt;=14.5),"12,5 a 14,5",BB130=15,"15",AND(BB130&gt;=15.5,BB130&lt;=17.5),"15,5 a 17,5",AND(BB130&gt;=18,BB130&lt;=20),"18 a 20",AND(BB130&gt;=20.5,BB130&lt;=22.5),"20,5 a 22,5",AND(BB130&gt;=23,BB130&lt;=25),"23 a 25",TRUE(),"Fuera de rango"))</f>
        <v>Fuera de rango</v>
      </c>
      <c r="BD130" s="11" t="str">
        <f aca="false" t="array" ref="BD130">IF(BC130="","",_xlfn.IFS(BC130="0 a 2",1,BC130="2,5 a 4,5",2,BC130="5 a 7",3,BC130="7,5 a 9,5",4,BC130="10 a 12",5,BC130="12,5 a 14,5",6,BC130="15","NORMA",BC130="15,5 a 17,5",7,BC130="18 a 20",8,BC130="20,5 a 22,5",9,BC130="23 a 25",10,TRUE(),"Fuera de rango"))</f>
        <v>Fuera de rango</v>
      </c>
      <c r="BE130" s="9" t="n">
        <v>34</v>
      </c>
      <c r="BF130" s="10" t="str">
        <f aca="false">IF(BE130="","",IF(AND(BE130&gt;=-20,BE130&lt;=-10),"-20 a -10",IF(AND(BE130&gt;=-9.5,BE130&lt;=0.5),"-9,5 a 0,5",IF(AND(BE130&gt;=1,BE130&lt;=11),"1 a 11",IF(AND(BE130&gt;=11.5,BE130&lt;=20.5),"11,5 a 20,5",IF(BE130=21,"21",IF(AND(BE130&gt;=21.5,BE130&lt;=31.5),"21,5 a 31,5",IF(AND(BE130&gt;=32,BE130&lt;=42),"32 a 42","Fuera de rango"))))))))</f>
        <v>32 a 42</v>
      </c>
      <c r="BG130" s="11" t="n">
        <f aca="false">IF(BF130="","",IF(BF130="-20 a -10",1,IF(BF130="-9,5 a 0,5",2,IF(BF130="1 a 11",3,IF(BF130="11,5 a 20,5",4,IF(BF130="21","NORMA",IF(BF130="21,5 a 31,5",5,IF(BF130="32 a 42",6,""))))))))</f>
        <v>6</v>
      </c>
      <c r="BH130" s="9" t="n">
        <v>26</v>
      </c>
      <c r="BI130" s="10" t="str">
        <f aca="false">IF(BH130="","",IF(AND(BH130&gt;=-20,BH130&lt;=-15),"-20 a -15",IF(AND(BH130&gt;=-14.5,BH130&lt;=-9.5),"-14,5 a -9,5",IF(AND(BH130&gt;=-9,BH130&lt;=-4),"-9 a -4",IF(AND(BH130&gt;=-3.5,BH130&lt;=2.5),"-3,5 a 2,5",IF(AND(BH130&gt;=3,BH130&lt;=8),"3 a 8",IF(AND(BH130&gt;=8.5,BH130&lt;=14.5),"8,5 a 14,5",IF(BH130=15,"15",IF(AND(BH130&gt;=15.5,BH130&lt;=20.5),"15,5 a 20,5",IF(AND(BH130&gt;=21,BH130&lt;=26),"21 a 26","Fuera de rango"))))))))))</f>
        <v>21 a 26</v>
      </c>
      <c r="BJ130" s="11" t="n">
        <f aca="false">IF(BI130="","",IF(BI130="-20 a -15",1,IF(BI130="-14,5 a -9,5",2,IF(BI130="-9 a -4",3,IF(BI130="-3,5 a 2,5",4,IF(BI130="3 a 8",5,IF(BI130="8,5 a 14,5",6,IF(BI130="15","NORMA",IF(BI130="15,5 a 20,5",7,IF(BI130="21 a 26",8,IF(BI130="26,5 a 31,5",9,"")))))))))))</f>
        <v>8</v>
      </c>
      <c r="BK130" s="9" t="n">
        <v>14</v>
      </c>
      <c r="BL130" s="10" t="str">
        <f aca="false">IF(BK130="","",IF(AND(BK130&gt;=0,BK130&lt;=2),"0 - 2",IF(AND(BK130&gt;=2.5,BK130&lt;=4.5),"2,5 - 4,5",IF(AND(BK130&gt;=5,BK130&lt;=7),"5 - 7",IF(AND(BK130&gt;=7.5,BK130&lt;=9.5),"7,5 - 9,5",IF(AND(BK130&gt;=10,BK130&lt;=12),"10 - 12",IF(AND(BK130&gt;=12.5,BK130&lt;=13.5),"12,5 - 13,5",IF(BK130=14,"14",IF(AND(BK130&gt;=14.5,BK130&lt;=16.5),"14,5 - 16,5",IF(AND(BK130&gt;=17,BK130&lt;=19),"17 - 19",IF(AND(BK130&gt;=19.5,BK130&lt;=21.5),"19,5 - 21,5",IF(AND(BK130&gt;=22,BK130&lt;=24),"22 - 24",IF(AND(BK130&gt;=24.5,BK130&lt;=26.5),"24,5 - 26,5",IF(AND(BK130&gt;=27,BK130&lt;=29),"27 - 29",IF(AND(BK130&gt;=29.5,BK130&lt;=30),"29,5 - 30","Fuera de rango")))))))))))))))</f>
        <v>14</v>
      </c>
      <c r="BM130" s="11" t="str">
        <f aca="false">IF(BL130="","",IF(BL130="0 - 2",1,IF(BL130="2,5 - 4,5",2,IF(BL130="5 - 7",3,IF(BL130="7,5 - 9,5",4,IF(BL130="10 - 12",5,IF(BL130="12,5 - 13,5",6,IF(BL130="14","NORMA",IF(BL130="14,5 - 16,5",7,IF(BL130="17 - 19",8,IF(BL130="19,5 - 21,5",9,IF(BL130="22 - 24",10,IF(BL130="24,5 - 26,5",11,IF(BL130="27 - 29",12,IF(BL130="29,5 - 30",13,"")))))))))))))))</f>
        <v>NORMA</v>
      </c>
      <c r="BN130" s="9" t="n">
        <v>18</v>
      </c>
      <c r="BO130" s="10" t="str">
        <f aca="false">IF(BN130="","",IF(AND(BN130&gt;=-20,BN130&lt;=-10),"-20 a -10",IF(AND(BN130&gt;=-9.5,BN130&lt;=0.5),"-9,5 a 0,5",IF(AND(BN130&gt;=1,BN130&lt;=11),"1 a 11",IF(AND(BN130&gt;=11.5,BN130&lt;=21.5),"11,5 a 21,5",IF(BN130=22,"22",IF(AND(BN130&gt;=22.5,BN130&lt;=32.5),"22,5 a 32,5",IF(AND(BN130&gt;=33,BN130&lt;=43),"33 a 43","Fuera de rango"))))))))</f>
        <v>11,5 a 21,5</v>
      </c>
      <c r="BP130" s="11" t="n">
        <f aca="false">IF(BO130="","",IF(BO130="-20 a -10",1,IF(BO130="-9,5 a 0,5",2,IF(BO130="1 a 11",3,IF(BO130="11,5 a 21,5",4,IF(BO130="22","NORMA",IF(BO130="22,5 a 32,5",5,IF(BO130="33 a 43",6,""))))))))</f>
        <v>4</v>
      </c>
      <c r="BQ130" s="9" t="n">
        <v>4</v>
      </c>
      <c r="BR130" s="10" t="str">
        <f aca="false">IF(BQ130="","",IF(AND(BQ130&gt;=-20,BQ130&lt;=-15),"-20 a -15",IF(AND(BQ130&gt;=-14.5,BQ130&lt;=-9.5),"-14,5 a -9,5",IF(AND(BQ130&gt;=-9,BQ130&lt;=-4),"-9 a -4",IF(AND(BQ130&gt;=-3.5,BQ130&lt;=2.5),"-3,5 a 2,5",IF(AND(BQ130&gt;=3,BQ130&lt;=8),"3 a 8",IF(AND(BQ130&gt;=8.5,BQ130&lt;=13.5),"8,5 a 13,5",IF(AND(BQ130&gt;=14,BQ130&lt;=17.5),"14 a 17,5",IF(BQ130=18,"18",IF(AND(BQ130&gt;=18.5,BQ130&lt;=23.5),"18,5 a 23,5",IF(AND(BQ130&gt;=24,BQ130&lt;=29),"24 a 29",IF(AND(BQ130&gt;=29.5,BQ130&lt;=34.5),"29,5 a 34,5",IF(AND(BQ130&gt;=35,BQ130&lt;=40),"35 a 40","Fuera de rango")))))))))))))</f>
        <v>3 a 8</v>
      </c>
      <c r="BS130" s="11" t="n">
        <f aca="false">IF(BR130="","",IF(BR130="-20 a -15",1,IF(BR130="-14,5 a -9,5",2,IF(BR130="-9 a -4",3,IF(BR130="-3,5 a 2,5",4,IF(BR130="3 a 8",5,IF(BR130="8,5 a 13,5",6,IF(BR130="14 a 17,5",7,IF(BR130="18","NORMA",IF(BR130="18,5 a 23,5",8,IF(BR130="24 a 29",9,IF(BR130="29,5 a 34,5",10,IF(BR130="35 a 40",11,"")))))))))))))</f>
        <v>5</v>
      </c>
      <c r="BT130" s="9" t="n">
        <v>2</v>
      </c>
      <c r="BU130" s="10" t="str">
        <f aca="false">IF(BT130="","",IF(AND(BT130&gt;=-20,BT130&lt;=-18),"-20 a -18",IF(AND(BT130&gt;=-17.5,BT130&lt;=-15.5),"-17,5 a -15,5",IF(AND(BT130&gt;=-15,BT130&lt;=-13),"-15 a -13",IF(AND(BT130&gt;=-12.5,BT130&lt;=-10.5),"-12,5 a -10,5",IF(AND(BT130&gt;=-10,BT130&lt;=-8),"-10 a -8",IF(AND(BT130&gt;=-7.5,BT130&lt;=-5.5),"-7,5 a -5,5",IF(AND(BT130&gt;=-5,BT130&lt;=-3),"-5 a -3",IF(AND(BT130&gt;=-2.5,BT130&lt;=-0.5),"-2,5 a -0,5",IF(BT130=0,"0",IF(AND(BT130&gt;=0.5,BT130&lt;=2.5),"0,5 a 2,5",IF(AND(BT130&gt;=3,BT130&lt;=5),"3 a 5",IF(AND(BT130&gt;=5.5,BT130&lt;=7.5),"5,5 a 7,5",IF(AND(BT130&gt;=8,BT130&lt;=10),"8 a 10",IF(AND(BT130&gt;=10.5,BT130&lt;=12.5),"10,5 a 12,5",IF(AND(BT130&gt;=13,BT130&lt;=15),"13 a 15",IF(AND(BT130&gt;=15.5,BT130&lt;=17.5),"15,5 a 17,5",IF(AND(BT130&gt;=18,BT130&lt;=20),"18 a 20","Fuera de rango"))))))))))))))))))</f>
        <v>0,5 a 2,5</v>
      </c>
      <c r="BV130" s="11" t="n">
        <f aca="false">IF(BT130="","",IF(BT130=0,"NORMA",IF(AND(BT130&gt;=-20,BT130&lt;=-18),2,IF(AND(BT130&gt;=-17.5,BT130&lt;=-15.5),2,IF(AND(BT130&gt;=-15,BT130&lt;=-13),3,IF(AND(BT130&gt;=-12.5,BT130&lt;=-10.5),4,IF(AND(BT130&gt;=-10,BT130&lt;=-8),5,IF(AND(BT130&gt;=-7.5,BT130&lt;=-5.5),6,IF(AND(BT130&gt;=-5,BT130&lt;=-3),7,IF(AND(BT130&gt;=-2.5,BT130&lt;=-0.5),8,IF(AND(BT130&gt;=0.5,BT130&lt;=2.5),9,IF(AND(BT130&gt;=3,BT130&lt;=5),10,IF(AND(BT130&gt;=5.5,BT130&lt;=7.5),11,IF(AND(BT130&gt;=8,BT130&lt;=10),12,IF(AND(BT130&gt;=10.5,BT130&lt;=12.5),13,IF(AND(BT130&gt;=13,BT130&lt;=15),14,IF(AND(BT130&gt;=15.5,BT130&lt;=17.5),15,IF(AND(BT130&gt;=18,BT130&lt;=20),16,"Fuera de rango"))))))))))))))))))</f>
        <v>9</v>
      </c>
      <c r="BW130" s="9" t="n">
        <v>-9</v>
      </c>
      <c r="BX130" s="10" t="n">
        <f aca="false">18.5- (0.3*H130)</f>
        <v>10.1</v>
      </c>
      <c r="BY130" s="10" t="n">
        <f aca="false">(BW130)-(BX130)</f>
        <v>-19.1</v>
      </c>
      <c r="BZ130" s="10" t="str">
        <f aca="false">IF(BY130="","",IF(BY130&lt;-27.5,"De -30 a -28",IF(BY130&lt;-25,"De -27,5 a -25,5",IF(BY130&lt;-22.5,"De -25 a -23",IF(BY130&lt;-20,"De -22,5 a -20,5",IF(BY130&lt;-17.5,"De -20 a -18",IF(BY130&lt;-15,"De -17,5 a -15,5",IF(BY130&lt;-12.5,"De -15 a -13",IF(BY130&lt;-10,"De -12,5 a -10,5",IF(BY130&lt;-7.5,"De -10 a -8",IF(BY130&lt;-5,"De -7,5 a -5,5",IF(BY130&lt;-2.5,"De -5 a -3",IF(BY130&lt;0,"De -2,5 a -0,5",IF(BY130&lt;2.5,"De 0 a 2",IF(BY130&lt;5,"De 2,5 a 4,5",IF(BY130&lt;7.5,"De 5 a 7",IF(BY130&lt;10,"De 7,5 a 9,5",IF(BY130&lt;12.5,"De 10 a 12",IF(BY130&lt;15,"De 12,5 a 14,5",IF(BY130&lt;17.5,"De 15 a 17",IF(BY130&lt;20,"De 17,5 a 19,5",IF(BY130&lt;22.5,"De 20 a 22",IF(BY130&lt;25,"De 22,5 a 24,5",IF(BY130&lt;27.5,"De 25 a 27","De 27,5 a 30"))))))))))))))))))))))))</f>
        <v>De -20 a -18</v>
      </c>
      <c r="CA130" s="12" t="n">
        <f aca="false">IF(BY130="","",IF(BY130&lt;=-28,1,IF(BY130&lt;=-25.5,2,IF(BY130&lt;=-23,3,IF(BY130&lt;=-20.5,4,IF(BY130&lt;=-18,5,IF(BY130&lt;=-15.5,6,IF(BY130&lt;=-13,7,IF(BY130&lt;=-10.5,8,IF(BY130&lt;=-8,9,IF(BY130&lt;=-5.5,10,IF(BY130&lt;=-3,11,IF(BY130&lt;=-0.5,12,IF(BY130&lt;=2,13,IF(BY130&lt;=4.5,14,IF(BY130&lt;=7,15,IF(BY130&lt;=9.5,16,IF(BY130&lt;=12,17,IF(BY130&lt;=14.5,18,IF(BY130&lt;=17,19,IF(BY130&lt;=19.5,20,IF(BY130&lt;=22,21,IF(BY130&lt;=24.5,22,IF(BY130&lt;=27,23,IF(BY130&lt;=30,24,"Fuera de rango")))))))))))))))))))))))))</f>
        <v>5</v>
      </c>
      <c r="CB130" s="9" t="n">
        <v>-9</v>
      </c>
      <c r="CC130" s="10" t="n">
        <f aca="false">18.5- (0.3*H130)</f>
        <v>10.1</v>
      </c>
      <c r="CD130" s="10" t="n">
        <f aca="false">(CB130)-(CC130)</f>
        <v>-19.1</v>
      </c>
      <c r="CE130" s="10" t="str">
        <f aca="false">IF(CD130="","",IF(CD130&lt;-27.5,"De -30 a -28",IF(CD130&lt;-25,"De -27,5 a -25,5",IF(CD130&lt;-22.5,"De -25 a -23",IF(CD130&lt;-20,"De -22,5 a -20,5",IF(CD130&lt;-17.5,"De -20 a -18",IF(CD130&lt;-15,"De -17,5 a -15,5",IF(CD130&lt;-12.5,"De -15 a -13",IF(CD130&lt;-10,"De -12,5 a -10,5",IF(CD130&lt;-7.5,"De -10 a -8",IF(CD130&lt;-5,"De -7,5 a -5,5",IF(CD130&lt;-2.5,"De -5 a -3",IF(CD130&lt;0,"De -2,5 a -0,5",IF(CD130&lt;=2,"De 0 a 2",IF(CD130&lt;=4.5,"De 2,5 a 4,5",IF(CD130&lt;=7,"De 5 a 7",IF(CD130&lt;=9.5,"De 7,5 a 9,5",IF(CD130&lt;=12,"De 10 a 12",IF(CD130&lt;=14.5,"De 12,5 a 14,5",IF(CD130&lt;=17,"De 15 a 17",IF(CD130&lt;=19.5,"De 17,5 a 19,5",IF(CD130&lt;=22,"De 20 a 22",IF(CD130&lt;=24.5,"De 22,5 a 24,5",IF(CD130&lt;=27,"De 25 a 27","De 27,5 a 30"))))))))))))))))))))))))</f>
        <v>De -20 a -18</v>
      </c>
      <c r="CF130" s="12" t="n">
        <f aca="false">IF(CD130="","",IF(CD130&lt;-27.5,1,IF(CD130&lt;-25,2,IF(CD130&lt;-22.5,3,IF(CD130&lt;-20,4,IF(CD130&lt;-17.5,5,IF(CD130&lt;-15,6,IF(CD130&lt;-12.5,7,IF(CD130&lt;-10,8,IF(CD130&lt;-7.5,9,IF(CD130&lt;-5,10,IF(CD130&lt;-2.5,11,IF(CD130&lt;0,12,IF(CD130&lt;2.5,13,IF(CD130&lt;5,14,IF(CD130&lt;7.5,15,IF(CD130&lt;10,16,IF(CD130&lt;12.5,17,IF(CD130&lt;15,18,IF(CD130&lt;17.5,19,IF(CD130&lt;20,20,IF(CD130&lt;22.5,21,IF(CD130&lt;25,22,IF(CD130&lt;27.5,23,24))))))))))))))))))))))))</f>
        <v>5</v>
      </c>
      <c r="CG130" s="9" t="n">
        <v>-3.75</v>
      </c>
      <c r="CH130" s="10" t="str">
        <f aca="false">IF(CG130="","",IF(AND(CG130&gt;=-10,CG130&lt;=-9.5),"-10 a -9,5",IF(AND(CG130&gt;-9.5,CG130&lt;=-8.5),"-9 a -8,5",IF(AND(CG130&gt;-8.5,CG130&lt;=-7.5),"-8 a -7,5",IF(AND(CG130&gt;-7.5,CG130&lt;=-6.5),"-7 a -6,5",IF(AND(CG130&gt;-6.5,CG130&lt;=-5.5),"-6 a -5,5",IF(AND(CG130&gt;-5.5,CG130&lt;=-4.5),"-5 a -4,5",IF(AND(CG130&gt;-4.5,CG130&lt;=-3.5),"-4 a -3,5",IF(AND(CG130&gt;-3.5,CG130&lt;=-2.5),"-3 a -2,5",IF(CG130=-2.25,"-2,25",IF(AND(CG130&gt;-2.5,CG130&lt;=-1.5),"-2 a -1,5",IF(AND(CG130&gt;-1.5,CG130&lt;=-0.5),"-1 a -0,5",IF(AND(CG130&gt;-0.5,CG130&lt;=0.5),"0 a 0,5",IF(AND(CG130&gt;0.5,CG130&lt;=1.5),"1 a 1,5",IF(AND(CG130&gt;1.5,CG130&lt;=2.5),"2 a 2,5",IF(AND(CG130&gt;2.5,CG130&lt;=3.5),"3 a 3,5",IF(AND(CG130&gt;3.5,CG130&lt;=4.5),"4 a 4,5",IF(AND(CG130&gt;4.5,CG130&lt;=5.5),"5 a 5,5",IF(AND(CG130&gt;5.5,CG130&lt;=6.5),"6 a 6,5",IF(AND(CG130&gt;6.5,CG130&lt;=7.5),"7 a 7,5",IF(AND(CG130&gt;7.5,CG130&lt;=8.5),"8 a 8,5",IF(AND(CG130&gt;8.5,CG130&lt;=9.5),"9 a 9,5",IF(CG130&gt;=10,"10","Fuera de rango")))))))))))))))))))))))</f>
        <v>-4 a -3,5</v>
      </c>
      <c r="CI130" s="11" t="n">
        <f aca="false">IF(CG130="","",IF(CG130=-2.25,"NORMA",IF(CG130&lt;=-9.5,1,IF(CG130&lt;=-8.5,2,IF(CG130&lt;=-7.5,3,IF(CG130&lt;=-6.5,4,IF(CG130&lt;=-5.5,5,IF(CG130&lt;=-4.5,6,IF(CG130&lt;=-3.5,7,IF(CG130&lt;=-2.5,8,IF(CG130&lt;=-1.5,9,IF(CG130&lt;=-0.5,10,IF(CG130&lt;=0.5,11,IF(CG130&lt;=1.5,12,IF(CG130&lt;=2.5,13,IF(CG130&lt;=3.5,14,IF(CG130&lt;=4.5,15,IF(CG130&lt;=5.5,16,IF(CG130&lt;=6.5,17,IF(CG130&lt;=7.5,18,IF(CG130&lt;=8.5,19,IF(CG130&lt;=9.5,20,IF(CG130=10,21,"Fuera de rango")))))))))))))))))))))))</f>
        <v>7</v>
      </c>
      <c r="CJ130" s="9" t="n">
        <v>3</v>
      </c>
      <c r="CK130" s="10" t="str">
        <f aca="false">IF(CJ130="","",IF(AND(CJ130&gt;=-6,CJ130&lt;=-5.5),"-6 a -5,5",IF(AND(CJ130&gt;-5.5,CJ130&lt;=-4.5),"-5 a -4,5",IF(AND(CJ130&gt;-4.5,CJ130&lt;=-3.5),"-4 a -3,5",IF(AND(CJ130&gt;-3.5,CJ130&lt;=-2.5),"-3 a -2,5",IF(AND(CJ130&gt;-2.5,CJ130&lt;=-1.5),"-2 a -1,5",IF(AND(CJ130&gt;-1.5,CJ130&lt;=-0.5),"-1 a -0,5",IF(AND(CJ130&gt;-0.5,CJ130&lt;=0.5),"0 a 0,5",IF(AND(CJ130&gt;0.5,CJ130&lt;=1.5),"1 a 1,5",IF(AND(CJ130&gt;1.5,CJ130&lt;2.5),"2",IF(AND(CJ130&gt;=2.5,CJ130&lt;=3),"2,5 a 3",IF(AND(CJ130&gt;3,CJ130&lt;=4),"3,5 a 4",IF(AND(CJ130&gt;4,CJ130&lt;=5),"4,5 a 5",IF(AND(CJ130&gt;5,CJ130&lt;=6),"5,5 a 6",IF(AND(CJ130&gt;6,CJ130&lt;=7),"6,5 a 7",IF(AND(CJ130&gt;7,CJ130&lt;=8),"7,5 a 8",IF(AND(CJ130&gt;8,CJ130&lt;=9.5),"8,5 a 9,5",IF(CJ130=10,"10","Fuera de rango"))))))))))))))))))</f>
        <v>2,5 a 3</v>
      </c>
      <c r="CL130" s="11" t="n">
        <f aca="false">IF(CK130="","",IF(OR(CK130="-6 a -5,5",CK130="-6 - -5,5"),1,IF(OR(CK130="-5 a -4,5",CK130="-5 - -4,5"),2,IF(OR(CK130="-4 a -3,5",CK130="-4 - -3,5"),3,IF(OR(CK130="-3 a -2,5",CK130="-3 - -2,5"),4,IF(OR(CK130="-2 a -1,5",CK130="-2 - -1,5"),5,IF(OR(CK130="-1 a -0,5",CK130="-1 - -0,5"),6,IF(OR(CK130="0 a 0,5",CK130="0 - 0,5"),7,IF(OR(CK130="1 a 1,5",CK130="1 - 1,5"),8,IF(CK130="2","NORMA",IF(OR(CK130="2,5 a 3",CK130="2,5 - 3"),9,IF(OR(CK130="3,5 a 4",CK130="3,5 - 4"),10,IF(OR(CK130="4,5 a 5",CK130="4,5 - 5"),11,IF(OR(CK130="5,5 a 6",CK130="5,5 - 6"),12,IF(OR(CK130="6,5 a 7",CK130="6,5 - 7"),13,IF(OR(CK130="7,5 a 8",CK130="7,5 - 8"),14,IF(OR(CK130="8,5 a 9",CK130="8,5 - 9,5",CK130="9 a 9,5"),15,IF(CK130="10",15,IF(OR(CK130="0,5 a 1",CK130="0,5 - 1"),7,"Fuera de rango")))))))))))))))))))</f>
        <v>9</v>
      </c>
      <c r="CM130" s="10" t="n">
        <v>0</v>
      </c>
      <c r="CN130" s="10" t="str">
        <f aca="false">IF(CM130=0,"0", " ")</f>
        <v>0</v>
      </c>
      <c r="CO130" s="10" t="str">
        <f aca="false">IF(CM130&gt;0,"EME"," ")</f>
        <v> </v>
      </c>
      <c r="CP130" s="10" t="n">
        <v>0</v>
      </c>
      <c r="CQ130" s="10" t="str">
        <f aca="false">IF(CP130&gt;0,"0", " ")</f>
        <v> </v>
      </c>
      <c r="CR130" s="10" t="str">
        <f aca="false">IF(CP130&gt;0,"EME"," ")</f>
        <v> </v>
      </c>
      <c r="CS130" s="9" t="n">
        <v>0</v>
      </c>
      <c r="CT130" s="10" t="str">
        <f aca="false">IF(CS130&gt;0,"1", " ")</f>
        <v> </v>
      </c>
      <c r="CU130" s="10" t="str">
        <f aca="false">IF(CS130&gt;0,"HIP"," ")</f>
        <v> </v>
      </c>
      <c r="CV130" s="9" t="n">
        <v>0</v>
      </c>
      <c r="CW130" s="10" t="str">
        <f aca="false">IF(CV130&gt;0,"1", " ")</f>
        <v> </v>
      </c>
      <c r="CX130" s="10" t="str">
        <f aca="false">IF(CV130&gt;0,"HIP"," ")</f>
        <v> </v>
      </c>
      <c r="CY130" s="9" t="n">
        <v>-5</v>
      </c>
      <c r="CZ130" s="11" t="str">
        <f aca="false">IF(CY130&lt;0,"2"," ")</f>
        <v>2</v>
      </c>
      <c r="DA130" s="11" t="str">
        <f aca="false">IF(CY130&lt;0,"MIO"," ")</f>
        <v>MIO</v>
      </c>
      <c r="DB130" s="9" t="n">
        <v>-4.75</v>
      </c>
      <c r="DC130" s="11" t="str">
        <f aca="false">IF(DB130&lt;0,"2"," ")</f>
        <v>2</v>
      </c>
      <c r="DD130" s="11" t="str">
        <f aca="false">IF(DB130&lt;0,"MIO"," ")</f>
        <v>MIO</v>
      </c>
      <c r="DE130" s="9" t="n">
        <v>-0.25</v>
      </c>
      <c r="DF130" s="11" t="str">
        <f aca="false">IF(DE130&lt;0,"3"," ")</f>
        <v>3</v>
      </c>
      <c r="DG130" s="11" t="str">
        <f aca="false">IF(DE130&lt;0,"AST"," ")</f>
        <v>AST</v>
      </c>
      <c r="DH130" s="9" t="n">
        <v>-0.5</v>
      </c>
      <c r="DI130" s="11" t="str">
        <f aca="false">IF(DH130&lt;0,"3"," ")</f>
        <v>3</v>
      </c>
      <c r="DJ130" s="11" t="str">
        <f aca="false">IF(DH130&lt;0,"AST"," ")</f>
        <v>AST</v>
      </c>
      <c r="DK130" s="9" t="n">
        <v>0</v>
      </c>
      <c r="DL130" s="10" t="str">
        <f aca="false">IF(DK130&gt;0,"4"," ")</f>
        <v> </v>
      </c>
      <c r="DM130" s="10" t="str">
        <f aca="false">IF(DK130&gt;0,"PRE"," ")</f>
        <v> </v>
      </c>
      <c r="DN130" s="9" t="n">
        <v>0</v>
      </c>
      <c r="DO130" s="10" t="str">
        <f aca="false">IF(DN130&gt;0,"4"," ")</f>
        <v> </v>
      </c>
      <c r="DP130" s="10" t="str">
        <f aca="false">IF(DN130&gt;0,"PRE"," ")</f>
        <v> </v>
      </c>
      <c r="DQ130" s="12" t="n">
        <v>2</v>
      </c>
      <c r="DR130" s="12" t="n">
        <v>2</v>
      </c>
      <c r="DS130" s="12" t="str">
        <f aca="false">CONCATENATE(CO130,CU130,DA130,DG130,DM130)</f>
        <v>  MIOAST </v>
      </c>
      <c r="DT130" s="10" t="str">
        <f aca="false" t="array" ref="DT130">_xlfn.IFS(DS130="EME    ","0", DS130=" HIP   ","1", DS130="  MIO  ","2", DS130="   AST ","3", DS130="    PRE","4", DS130="EME   PRE","5", DS130=" HIP  PRE","6", DS130=" HIP AST ","7", DS130="  MIO PRE","8", DS130="  MIOAST ","9", DS130="   ASTPRE","10",DS130=" HIP ASTPRE","11", DS130="  MIOASTPRE","12", DS130="     ","0")</f>
        <v>9</v>
      </c>
      <c r="DU130" s="1" t="s">
        <v>153</v>
      </c>
      <c r="DV130" s="1" t="str">
        <f aca="false" t="array" ref="DV130">_xlfn.IFS(DU130="SI","2", DU130="NO","1")</f>
        <v>2</v>
      </c>
      <c r="DW130" s="10" t="n">
        <v>0</v>
      </c>
      <c r="DX130" s="11" t="str">
        <f aca="false">IF(DW130=0,"1","2")</f>
        <v>1</v>
      </c>
      <c r="DY130" s="11" t="str">
        <f aca="false" t="array" ref="DY130">_xlfn.IFS(DW130=0,"0", DW130=0.25, "1", DW130=0.5,"2", DW130=0.75,"3", DW130=1,"4",DW130=1.25,"5", DW130=1.5,"6", DW130=1.75,"7", DW130=2,"8")</f>
        <v>0</v>
      </c>
      <c r="DZ130" s="10" t="n">
        <v>0</v>
      </c>
      <c r="EA130" s="11" t="str">
        <f aca="false">IF(DZ130=0,"1","2")</f>
        <v>1</v>
      </c>
      <c r="EB130" s="11" t="str">
        <f aca="false" t="array" ref="EB130">_xlfn.IFS(DZ130=0,"0", DZ130=0.25, "1", DZ130=0.5,"2", DZ130=0.75,"3", DZ130=1,"4",DZ130=1.25,"5", DZ130=1.5,"6", DZ130=1.75,"7", DZ130=2,"8")</f>
        <v>0</v>
      </c>
      <c r="EC130" s="10" t="n">
        <v>-1.5</v>
      </c>
      <c r="ED130" s="10" t="str">
        <f aca="false">IF(EC130=0,"1","2")</f>
        <v>2</v>
      </c>
      <c r="EE130" s="11" t="str">
        <f aca="false" t="array" ref="EE130">_xlfn.IFS(EC130=0,"0", EC130=-0.25, "1", EC130=-0.5,"2", EC130=-0.75,"3", EC130=-1,"4",EC130=-1.25,"5", EC130=-1.5,"6", EC130=-1.75,"7", EC130=-2,"8", EC130=-2.25,"9",EC130=-2.5,"10", EC130=-2.75,"11", EC130=-3,"12", EC130=-3.25,"13", EC130=-3.5,"14", EC130=-3.75,"15",EC130=-4,"16")</f>
        <v>6</v>
      </c>
      <c r="EF130" s="10" t="n">
        <v>-1.5</v>
      </c>
      <c r="EG130" s="10" t="str">
        <f aca="false">IF(EF130=0,"1","2")</f>
        <v>2</v>
      </c>
      <c r="EH130" s="11" t="str">
        <f aca="false" t="array" ref="EH130">_xlfn.IFS(EF130=0,"0", EF130=-0.25, "1", EF130=-0.5,"2", EF130=-0.75,"3", EF130=-1,"4",EF130=-1.25,"5", EF130=-1.5,"6", EF130=-1.75,"7", EF130=-2,"8", EF130=-2.25,"9",EF130=-2.5,"10", EF130=-2.75,"11", EF130=-3,"12", EF130=-3.25,"13", EF130=-3.5,"14", EF130=-3.75,"15",EF130=-4,"16")</f>
        <v>6</v>
      </c>
      <c r="EI130" s="10" t="n">
        <v>0</v>
      </c>
      <c r="EJ130" s="11" t="str">
        <f aca="false">IF(EI130=0,"1","2")</f>
        <v>1</v>
      </c>
      <c r="EK130" s="11" t="str">
        <f aca="false" t="array" ref="EK130">_xlfn.IFS(EI130=0,"0", EI130=-0.25, "1", EI130=-0.5,"2", EI130=-0.75,"3", EI130=-1,"4",EI130=-1.25,"5", EI130=-1.5,"6", EI130=-1.75,"7", EI130=-2,"8", EI130=-2.25,"9", EI130=-2.25,"9",EI130=-2.5,"10", EI130=-2.75,"11", EI130=-3,"12", EI130=-3.25,"13", EI130=-3.5,"14", EI130=-3.75,"15",EI130=-4,"16", EI130=0.25, "17", EI130=0.5, "18")</f>
        <v>0</v>
      </c>
      <c r="EL130" s="10" t="n">
        <v>0</v>
      </c>
      <c r="EM130" s="11" t="str">
        <f aca="false">IF(EL130=0,"1","2")</f>
        <v>1</v>
      </c>
      <c r="EN130" s="11" t="str">
        <f aca="false" t="array" ref="EN130">_xlfn.IFS(EL130=0.25,"17",EL130=0.5,"18", EL130=0,"0", EL130=-0.25, "1", EL130=-0.5,"2", EL130=-0.75,"3", EL130=-1,"4",EL130=-1.25,"5", EL130=-1.5,"6", EL130=-1.75,"7", EL130=-2,"8",EL130= -2.25,"9",EL130=-2.5,"10",EL130= -2.75,"11",EL130= -3,"12",EL130= -3.25,"13",EL130= -3.5,"14",EL130= -3.75,"15",EL130=-4,"16")</f>
        <v>0</v>
      </c>
      <c r="EO130" s="10" t="n">
        <v>0</v>
      </c>
      <c r="EP130" s="11" t="str">
        <f aca="false">IF(EO130=0,"1","2")</f>
        <v>1</v>
      </c>
      <c r="EQ130" s="11" t="str">
        <f aca="false" t="array" ref="EQ130">_xlfn.IFS(EO130=0,"0", EO130=0.25, "1", EO130=0.5,"2", EO130=0.75,"3", EO130=1,"4",EO130=1.25,"5", EO130=1.5,"6", EO130=1.75,"7", EO130=2,"8", EO130=2.25,"9", EO130=2.25,"9",EO130=2.5,"10", EO130=2.75,"11", EO130=3,"12", EO130=3.25,"13", EO130=3.5,"14", EO130=3.75,"15",EO130=4,"16", EO130=-0.25, "17", bq=-0.5, "18")</f>
        <v>0</v>
      </c>
      <c r="ER130" s="10" t="n">
        <v>0</v>
      </c>
      <c r="ES130" s="11" t="str">
        <f aca="false">IF(ER130=0,"1","2")</f>
        <v>1</v>
      </c>
      <c r="ET130" s="11" t="str">
        <f aca="false" t="array" ref="ET130">_xlfn.IFS(ER130=0,"0", ER130=0.25, "1", ER130=0.5,"2", ER130=0.75,"3", ER130=1,"4",ER130=1.25,"5", ER130=1.5,"6", ER130=1.75,"7", ER130=2,"8", ER130=2.25,"9", ER130=2.25,"9",ER130=2.5,"10", ER130=2.75,"11", ER130=3,"12", ER130=3.25,"13", ER130=3.5,"14", ER130=3.75,"15",ER130=4,"16", ER130=-0.25, "17", bq=-0.5, "18")</f>
        <v>0</v>
      </c>
      <c r="EU130" s="13" t="n">
        <v>24</v>
      </c>
      <c r="EV130" s="14" t="str">
        <f aca="false">VLOOKUP(EU130,LEYENDA!$G$2:$H$8,2,TRUE())</f>
        <v>19-24</v>
      </c>
      <c r="EW130" s="14" t="str">
        <f aca="false" t="array" ref="EW130">_xlfn.IFS(EV130="0-5","1", EV130="6-12","2", EV130="13-18","3", EV130="19-24","4", EV130="25-36","5", EV130="37-48","6", EV130="49-60","7")</f>
        <v>4</v>
      </c>
    </row>
    <row r="131" customFormat="false" ht="13.5" hidden="false" customHeight="false" outlineLevel="0" collapsed="false">
      <c r="A131" s="1" t="n">
        <v>50</v>
      </c>
      <c r="B131" s="35" t="n">
        <v>2</v>
      </c>
      <c r="C131" s="33" t="n">
        <v>42472</v>
      </c>
      <c r="D131" s="6"/>
      <c r="E131" s="5" t="str">
        <f aca="false">VLOOKUP(A131,'286'!$A$3:$J$600,10,FALSE())</f>
        <v>GARCÍA OCÓN, ELENA</v>
      </c>
      <c r="F131" s="4" t="str">
        <f aca="false">VLOOKUP(A131,'286'!$A$3:$I$1768,3,FALSE())</f>
        <v>GAROE</v>
      </c>
      <c r="G131" s="6" t="n">
        <f aca="false">VLOOKUP(A131,'286'!$A$3:$I$1768,4,FALSE())</f>
        <v>31666</v>
      </c>
      <c r="H131" s="7" t="n">
        <f aca="false">YEAR(C131)-YEAR(G131)</f>
        <v>30</v>
      </c>
      <c r="I131" s="1" t="str">
        <f aca="false">VLOOKUP(H131,LEYENDA!$C$2:$D$6,2,TRUE())</f>
        <v>25-40</v>
      </c>
      <c r="J131" s="5" t="str">
        <f aca="false">VLOOKUP(A131,'286'!$A$3:$I$1768,7,FALSE())</f>
        <v>M</v>
      </c>
      <c r="K131" s="8" t="str">
        <f aca="false">VLOOKUP(A131,'286'!$A$3:$I$1768,2,FALSE())</f>
        <v>OD</v>
      </c>
      <c r="L131" s="4" t="str">
        <f aca="false">VLOOKUP(A131,'286'!$A$3:$I$1768,8,FALSE())</f>
        <v>D</v>
      </c>
      <c r="M131" s="4" t="str">
        <f aca="false">VLOOKUP(A131,'286'!$A$3:$I$1768,9,FALSE())</f>
        <v>D</v>
      </c>
      <c r="N131" s="8" t="str">
        <f aca="false">IF(R131=O131, "MISMA","CONTRARIA")</f>
        <v>MISMA</v>
      </c>
      <c r="O131" s="8" t="str">
        <f aca="false" t="array" ref="O131">_xlfn.IFS(L131="D","1", L131="I","2")</f>
        <v>1</v>
      </c>
      <c r="P131" s="8" t="str">
        <f aca="false" t="array" ref="P131">_xlfn.IFS(K131="OD","1", K131="OI","2")</f>
        <v>1</v>
      </c>
      <c r="Q131" s="1" t="str">
        <f aca="false" t="array" ref="Q131">_xlfn.IFS(J131="M","1", J131="H","2")</f>
        <v>1</v>
      </c>
      <c r="R131" s="8" t="str">
        <f aca="false" t="array" ref="R131">_xlfn.IFS(M131="D","1", M131="I","2")</f>
        <v>1</v>
      </c>
      <c r="S131" s="1" t="str">
        <f aca="false" t="array" ref="S131">_xlfn.IFS(N131="CONTRARIA", "1",N131= "MISMA","2")</f>
        <v>2</v>
      </c>
      <c r="T131" s="1" t="str">
        <f aca="false" t="array" ref="T131">_xlfn.IFS(I131="0-12","1", I131="13-24","2", I131="25-40","3", I131="41-60","4", I131="61-100","5")</f>
        <v>3</v>
      </c>
      <c r="U131" s="9" t="n">
        <v>-0.5</v>
      </c>
      <c r="V131" s="1" t="str">
        <f aca="false">IF(U131="","",IF(AND(U131&gt;=-9,U131&lt;=-6.5),"-9 a -6,5",IF(AND(U131&gt;=-6,U131&lt;=-3.5),"-6 a -3,5",IF(AND(U131&gt;=-3,U131&lt;=-1),"-3 a -1",IF(U131=-0.5,"-0,5",IF(AND(U131&gt;=0,U131&lt;=2.5),"0 a 2,5",IF(AND(U131&gt;=3,U131&lt;=5.5),"3 a 5,5",IF(AND(U131&gt;=6,U131&lt;=8.5),"6 a 8,5",IF(AND(U131&gt;=9,U131&lt;=20),"9 a 20","Fuera de rango")))))))))</f>
        <v>-0,5</v>
      </c>
      <c r="W131" s="11" t="str">
        <f aca="false">IF(V131="","",IF(V131="-9 a -6,5",2,IF(V131="-6 a -3,5",3,IF(V131="-3 a -1",4,IF(V131="-0,5","NORMA",IF(V131="0 a 2,5",5,IF(V131="3 a 5,5",6,IF(V131="6 a 8,5",7,IF(V131="9 a 20",8,"Fuera de rango")))))))))</f>
        <v>NORMA</v>
      </c>
      <c r="X131" s="9" t="n">
        <v>18</v>
      </c>
      <c r="Y131" s="10" t="str">
        <f aca="false">IF(X131="","",IF(AND(X131&gt;=0,X131&lt;=4),"0 a 4",IF(AND(X131&gt;=4.5,X131&lt;=8.5),"4,5 a 8,5",IF(X131=9,"9",IF(AND(X131&gt;=9.5,X131&lt;=13),"9,5 a 13",IF(AND(X131&gt;=13.5,X131&lt;=20),"13,5 a 20",IF(AND(X131&gt;=20.5,X131&lt;=35),"20,5 a 35","Fuera de rango")))))))</f>
        <v>13,5 a 20</v>
      </c>
      <c r="Z131" s="11" t="n">
        <f aca="false">IF(Y131="","",IF(Y131="0 a 4",1,IF(Y131="4,5 a 8,5",2,IF(Y131="9","NORMA",IF(Y131="9,5 a 13",3,IF(Y131="13,5 a 20",4,IF(Y131="20,5 a 35",5,"Fuera de rango")))))))</f>
        <v>4</v>
      </c>
      <c r="AA131" s="9" t="n">
        <v>30</v>
      </c>
      <c r="AB131" s="10" t="str">
        <f aca="false">IF(AA131="","",IF(AND(AA131&gt;=0,AA131&lt;=9),"0 a 9",IF(AND(AA131&gt;=9.5,AA131&lt;=18.5),"9,5 a 18,5",IF(AA131=19,"19",IF(AND(AA131&gt;=19.5,AA131&lt;=28),"19,5 a 28",IF(AND(AA131&gt;=28.5,AA131&lt;=40),"28,5 a 40","Fuera de rango"))))))</f>
        <v>28,5 a 40</v>
      </c>
      <c r="AC131" s="11" t="n">
        <f aca="false" t="array" ref="AC131">_xlfn.IFS(AB131="","",AB131="0 a 9",1,AB131="9,5 a 18,5",2,AB131="19","NORMA",AB131="19,5 a 28",3,AB131="28,5 a 40",4,TRUE(),"Fuera de rango")</f>
        <v>4</v>
      </c>
      <c r="AD131" s="9" t="n">
        <v>14</v>
      </c>
      <c r="AE131" s="10" t="str">
        <f aca="false">IF(AD131="","",IF(AND(AD131&gt;=-10,AD131&lt;=0),"De -10 a 0",IF(AND(AD131&gt;=0.5,AD131&lt;=9.5),"0,5 a 9,5",IF(AD131=10,"10",IF(AND(AD131&gt;=10.5,AD131&lt;=20),"10,5 a 20",IF(AND(AD131&gt;=20.5,AD131&lt;=40),"20,5 a 40","Fuera de rango"))))))</f>
        <v>10,5 a 20</v>
      </c>
      <c r="AF131" s="12" t="n">
        <f aca="false">IF(AD131="","",IF(AND(AD131&gt;=-10,AD131&lt;=0),1,IF(AND(AD131&gt;=0.5,AD131&lt;=9.5),2,IF(AD131=10,"NORMA",IF(AND(AD131&gt;=10.5,AD131&lt;=20),3,IF(AND(AD131&gt;=20.5,AD131&lt;=40),4,""))))))</f>
        <v>3</v>
      </c>
      <c r="AG131" s="9" t="n">
        <v>14</v>
      </c>
      <c r="AH131" s="10" t="str">
        <f aca="false">IF(AG131="","",IF(AND(AG131&gt;=0,AG131&lt;=4),"0 a 4",IF(AND(AG131&gt;=4.5,AG131&lt;=8.5),"4,5 a 8,5",IF(AG131=9,"9",IF(AND(AG131&gt;=9.5,AG131&lt;=13),"9,5 a 13",IF(AND(AG131&gt;=13.5,AG131&lt;=25),"13,5 a 25","Fuera de rango"))))))</f>
        <v>13,5 a 25</v>
      </c>
      <c r="AI131" s="11" t="n">
        <f aca="false">IF(AH131="","",IF(AH131="0 a 4",1,IF(AH131="4,5 a 8,5",2,IF(AH131="9","NORMA",IF(AH131="9,5 a 13",3,IF(AH131="13,5 a 25",4,""))))))</f>
        <v>4</v>
      </c>
      <c r="AJ131" s="9" t="n">
        <v>5</v>
      </c>
      <c r="AK131" s="10" t="str">
        <f aca="false">IF(AJ131="","",IF(AND(AJ131&gt;=-15,AJ131&lt;=-10.5),"-15 a -10,5",IF(AND(AJ131&gt;=-10,AJ131&lt;=-4),"-10 a -4",IF(AND(AJ131&gt;=-4.5,AJ131&lt;=0),"-4,5 a 0",IF(AND(AJ131&gt;=0.5,AJ131&lt;=4.5),"0,5 a 4,5",IF(AJ131=5,"5",IF(AND(AJ131&gt;=5.5,AJ131&lt;=10),"5,5 a 10",IF(AND(AJ131&gt;=10.5,AJ131&lt;=20),"10,5 a 20","Fuera de rango"))))))))</f>
        <v>5</v>
      </c>
      <c r="AL131" s="11" t="str">
        <f aca="false">IF(AK131="","",IF(AK131="-15 a -10,5",1,IF(AK131="-10 a -4",2,IF(AK131="-4,5 a 0",3,IF(AK131="0,5 a 4,5",4,IF(AK131="5","NORMA",IF(AK131="5,5 a 10",5,IF(AK131="10,5 a 20",6,"Error"))))))))</f>
        <v>NORMA</v>
      </c>
      <c r="AM131" s="9" t="n">
        <v>0.5</v>
      </c>
      <c r="AN131" s="10" t="str">
        <f aca="false">IF(AM131="","",IF(AND(AM131&gt;=-7.5,AM131&lt;=-5.5),"-7,5 a -5,5",IF(AND(AM131&gt;=-5,AM131&lt;=-3),"-5 a -3",IF(AND(AM131&gt;=-2.5,AM131&lt;=-0.5),"-2,5 a -0,5",IF(AM131=0,"0,00",IF(AND(AM131&gt;=0.5,AM131&lt;=2.5),"0,5 a 2,5",IF(AND(AM131&gt;=3,AM131&lt;=5),"3 a 5",IF(AND(AM131&gt;=5.5,AM131&lt;=7.5),"5,5 a 7,5",IF(AND(AM131&gt;=8,AM131&lt;=10),"8 a 10","Fuera de rango")))))))))</f>
        <v>0,5 a 2,5</v>
      </c>
      <c r="AO131" s="11" t="n">
        <f aca="false">IF(AN131="","",IF(AN131="-7,5 a -5,5",1,IF(AN131="-5 a -3",2,IF(AN131="-2,5 a -0,5",3,IF(AN131="0,00","NORMA",IF(AN131="0,5 a 2,5",4,IF(AN131="3 a 5",5,IF(AN131="5,5 a 7,5",6,IF(AN131="8 a 10",7,"Error")))))))))</f>
        <v>4</v>
      </c>
      <c r="AP131" s="9" t="n">
        <v>-1</v>
      </c>
      <c r="AQ131" s="10" t="str">
        <f aca="false">IF(AP131="","",IF(AND(AP131&gt;=-20,AP131&lt;=-9.5),"-20 a -9,5",IF(AND(AP131&gt;=-9,AP131&lt;=-6.5),"-9 a -6,5",IF(AP131=-6,"-6",IF(AND(AP131&gt;=-5.5,AP131&lt;=-3),"-5,5 a -3",IF(AND(AP131&gt;=-2.5,AP131&lt;=0),"-2,5 a 0",IF(AND(AP131&gt;=0.5,AP131&lt;=3),"0,5 a 3",IF(AND(AP131&gt;=3.5,AP131&lt;=6),"3,5 a 6",IF(AND(AP131&gt;=6.5,AP131&lt;=9),"6,5 a 9",IF(AND(AP131&gt;=9.5,AP131&lt;=20),"9,5 a 20","Fuera de rango"))))))))))</f>
        <v>-2,5 a 0</v>
      </c>
      <c r="AR131" s="11" t="n">
        <f aca="false">IF(AQ131="","",IF(AQ131="-20 a -9,5",1,IF(AQ131="-9 a -6,5",2,IF(AQ131="-6","NORMA",IF(AQ131="-5,5 a -3",3,IF(AQ131="-2,5 a 0",4,IF(AQ131="0,5 a 3",5,IF(AQ131="3,5 a 6",6,IF(AQ131="6,5 a 9",7,IF(AQ131="9,5 a 20",8,""))))))))))</f>
        <v>4</v>
      </c>
      <c r="AS131" s="9" t="n">
        <v>3</v>
      </c>
      <c r="AT131" s="10" t="str">
        <f aca="false">IF(AS131="","",IF(AND(AS131&gt;=-16,AS131&lt;=-14),"-16 a -14",IF(AND(AS131&gt;=-13.5,AS131&lt;=-11.5),"-13,5 a -11,5",IF(AND(AS131&gt;=-11,AS131&lt;=-9),"-11 a -9",IF(AND(AS131&gt;=-8.5,AS131&lt;=-6.5),"-8,5 a -6,5",IF(AND(AS131&gt;=-6,AS131&lt;=-4),"-6 a -4",IF(AND(AS131&gt;=-3.5,AS131&lt;=-1.5),"-3,5 a -1,5",IF(AND(AS131&gt;=-1,AS131&lt;=1),"-1 a 1",IF(AND(AS131&gt;=1.5,AS131&lt;=3.5),"1,5 a 3,5",IF(AND(AS131&gt;=4,AS131&lt;=6),"4 a 6",IF(AND(AS131&gt;=6.5,AS131&lt;=8.5),"6,5 a 8,5",IF(AND(AS131&gt;=9,AS131&lt;=11),"9 a 11",IF(AND(AS131&gt;=11.5,AS131&lt;=13.5),"11,5 a 13,5",IF(AND(AS131&gt;=14,AS131&lt;=16),"14 a 16",IF(AND(AS131&gt;=16.5,AS131&lt;=18.5),"16,5 a 18,5",IF(AND(AS131&gt;=19,AS131&lt;=21),"19 a 21","Fuera de rango"))))))))))))))))</f>
        <v>1,5 a 3,5</v>
      </c>
      <c r="AU131" s="11" t="n">
        <f aca="false" t="array" ref="AU131">IF(AT131="","",_xlfn.IFS(AT131="-16 a -14",1,AT131="-13,5 a -11,5",2,AT131="-11 a -9",3,AT131="-8,5 a -6,5",4,AT131="-6 a -4",5,AT131="-3,5 a -1,5",6,AT131="-1 a 1",7,AT131="1,5 a 3,5",8,AT131="4 a 6","NORMA",AT131="6,5 a 8,5",9,AT131="9 a 11",10,AT131="11,5 a 13,5",11,AT131="14 a 16",12,AT131="16,5 a 18,5",13,AT131="19 a 21",14,TRUE(),""))</f>
        <v>8</v>
      </c>
      <c r="AV131" s="9" t="n">
        <v>0</v>
      </c>
      <c r="AW131" s="10" t="str">
        <f aca="false">IF(AV131="","",IF(AND(AV131&gt;=-1,AV131&lt;=-0.5),"-1 a -0,5",IF(AND(AV131&gt;-0.5,AV131&lt;=0),"De -0,5 a 0",IF(AND(AV131&gt;=0.25,AV131&lt;=0.75),"0,25 a 0,75",IF(AND(AV131&gt;=1,AV131&lt;=1.5),"1 a 1,5",IF(AND(AV131&gt;=1.75,AV131&lt;=2.25),"1,75 a 2,25",IF(AND(AV131&gt;=2.5,AV131&lt;=3),"2,5 a 3",IF(AND(AV131&gt;=3.25,AV131&lt;=3.75),"3,25 a 3,75","Fuera de rango"))))))))</f>
        <v>De -0,5 a 0</v>
      </c>
      <c r="AX131" s="11" t="n">
        <f aca="false">IF(AW131="","",IF(OR(AW131="-1 a -0,5",AW131="-1 a -0.5"),1,IF(OR(AW131="De -0,5 a 0",AW131="-0,5 a 0",AW131="De -0.5 a 0"),2,IF(OR(AW131="0,25 a 0,75",AW131="0.25 a 0.75"),"NORMA",IF(OR(AW131="1 a 1,5",AW131="1 a 1.5"),3,IF(OR(AW131="1,75 a 2,25",AW131="1.75 a 2.25"),4,IF(OR(AW131="2,5 a 3",AW131="2.5 a 3"),5,IF(OR(AW131="3,25 a 3,75",AW131="3.25 a 3.75"),6,""))))))))</f>
        <v>2</v>
      </c>
      <c r="AY131" s="9" t="n">
        <v>-1</v>
      </c>
      <c r="AZ131" s="10" t="str">
        <f aca="false">IF(AY131="","",IF(AND(AY131&gt;=-20,AY131&lt;=-9.5),"-20 a -9,5",IF(AND(AY131&gt;=-9,AY131&lt;=-6.5),"-9 a -6,5",IF(AY131=-6,"-6",IF(AND(AY131&gt;=-5.5,AY131&lt;=-3),"-5,5 a -3",IF(AND(AY131&gt;=-2.5,AY131&lt;=0),"-2,5 a 0",IF(AND(AY131&gt;=0.5,AY131&lt;=3),"0,5 a 3",IF(AND(AY131&gt;=3.5,AY131&lt;=6),"3,5 a 6","Fuera de rango"))))))))</f>
        <v>-2,5 a 0</v>
      </c>
      <c r="BA131" s="11" t="n">
        <f aca="false">IF(AZ131="","",IF(AZ131="-20 a -9,5",1,IF(AZ131="-9 a -6,5",2,IF(AZ131="-6","NORMA",IF(AZ131="-5,5 a -3",3,IF(AZ131="-2,5 a 0",4,IF(AZ131="0,5 a 3",5,IF(AZ131="3,5 a 6",6,""))))))))</f>
        <v>4</v>
      </c>
      <c r="BB131" s="9" t="n">
        <v>0</v>
      </c>
      <c r="BC131" s="10" t="str">
        <f aca="false" t="array" ref="BC131">IF(BB131="","",_xlfn.IFS(AND(BB131&gt;=0,BB131&lt;=2),"0 a 2",AND(BB131&gt;=2.5,BB131&lt;=4.5),"2,5 a 4,5",AND(BB131&gt;=5,BB131&lt;=7),"5 a 7",AND(BB131&gt;=7.5,BB131&lt;=9.5),"7,5 a 9,5",AND(BB131&gt;=10,BB131&lt;=12),"10 a 12",AND(BB131&gt;=12.5,BB131&lt;=14.5),"12,5 a 14,5",BB131=15,"15",AND(BB131&gt;=15.5,BB131&lt;=17.5),"15,5 a 17,5",AND(BB131&gt;=18,BB131&lt;=20),"18 a 20",AND(BB131&gt;=20.5,BB131&lt;=22.5),"20,5 a 22,5",AND(BB131&gt;=23,BB131&lt;=25),"23 a 25",TRUE(),"Fuera de rango"))</f>
        <v>0 a 2</v>
      </c>
      <c r="BD131" s="11" t="n">
        <f aca="false" t="array" ref="BD131">IF(BC131="","",_xlfn.IFS(BC131="0 a 2",1,BC131="2,5 a 4,5",2,BC131="5 a 7",3,BC131="7,5 a 9,5",4,BC131="10 a 12",5,BC131="12,5 a 14,5",6,BC131="15","NORMA",BC131="15,5 a 17,5",7,BC131="18 a 20",8,BC131="20,5 a 22,5",9,BC131="23 a 25",10,TRUE(),"Fuera de rango"))</f>
        <v>1</v>
      </c>
      <c r="BE131" s="9" t="n">
        <v>30</v>
      </c>
      <c r="BF131" s="10" t="str">
        <f aca="false">IF(BE131="","",IF(AND(BE131&gt;=-20,BE131&lt;=-10),"-20 a -10",IF(AND(BE131&gt;=-9.5,BE131&lt;=0.5),"-9,5 a 0,5",IF(AND(BE131&gt;=1,BE131&lt;=11),"1 a 11",IF(AND(BE131&gt;=11.5,BE131&lt;=20.5),"11,5 a 20,5",IF(BE131=21,"21",IF(AND(BE131&gt;=21.5,BE131&lt;=31.5),"21,5 a 31,5",IF(AND(BE131&gt;=32,BE131&lt;=42),"32 a 42","Fuera de rango"))))))))</f>
        <v>21,5 a 31,5</v>
      </c>
      <c r="BG131" s="11" t="n">
        <f aca="false">IF(BF131="","",IF(BF131="-20 a -10",1,IF(BF131="-9,5 a 0,5",2,IF(BF131="1 a 11",3,IF(BF131="11,5 a 20,5",4,IF(BF131="21","NORMA",IF(BF131="21,5 a 31,5",5,IF(BF131="32 a 42",6,""))))))))</f>
        <v>5</v>
      </c>
      <c r="BH131" s="9" t="n">
        <v>20</v>
      </c>
      <c r="BI131" s="10" t="str">
        <f aca="false">IF(BH131="","",IF(AND(BH131&gt;=-20,BH131&lt;=-15),"-20 a -15",IF(AND(BH131&gt;=-14.5,BH131&lt;=-9.5),"-14,5 a -9,5",IF(AND(BH131&gt;=-9,BH131&lt;=-4),"-9 a -4",IF(AND(BH131&gt;=-3.5,BH131&lt;=2.5),"-3,5 a 2,5",IF(AND(BH131&gt;=3,BH131&lt;=8),"3 a 8",IF(AND(BH131&gt;=8.5,BH131&lt;=14.5),"8,5 a 14,5",IF(BH131=15,"15",IF(AND(BH131&gt;=15.5,BH131&lt;=20.5),"15,5 a 20,5",IF(AND(BH131&gt;=21,BH131&lt;=26),"21 a 26","Fuera de rango"))))))))))</f>
        <v>15,5 a 20,5</v>
      </c>
      <c r="BJ131" s="11" t="n">
        <f aca="false">IF(BI131="","",IF(BI131="-20 a -15",1,IF(BI131="-14,5 a -9,5",2,IF(BI131="-9 a -4",3,IF(BI131="-3,5 a 2,5",4,IF(BI131="3 a 8",5,IF(BI131="8,5 a 14,5",6,IF(BI131="15","NORMA",IF(BI131="15,5 a 20,5",7,IF(BI131="21 a 26",8,IF(BI131="26,5 a 31,5",9,"")))))))))))</f>
        <v>7</v>
      </c>
      <c r="BK131" s="9" t="n">
        <v>18</v>
      </c>
      <c r="BL131" s="10" t="str">
        <f aca="false">IF(BK131="","",IF(AND(BK131&gt;=0,BK131&lt;=2),"0 - 2",IF(AND(BK131&gt;=2.5,BK131&lt;=4.5),"2,5 - 4,5",IF(AND(BK131&gt;=5,BK131&lt;=7),"5 - 7",IF(AND(BK131&gt;=7.5,BK131&lt;=9.5),"7,5 - 9,5",IF(AND(BK131&gt;=10,BK131&lt;=12),"10 - 12",IF(AND(BK131&gt;=12.5,BK131&lt;=13.5),"12,5 - 13,5",IF(BK131=14,"14",IF(AND(BK131&gt;=14.5,BK131&lt;=16.5),"14,5 - 16,5",IF(AND(BK131&gt;=17,BK131&lt;=19),"17 - 19",IF(AND(BK131&gt;=19.5,BK131&lt;=21.5),"19,5 - 21,5",IF(AND(BK131&gt;=22,BK131&lt;=24),"22 - 24",IF(AND(BK131&gt;=24.5,BK131&lt;=26.5),"24,5 - 26,5",IF(AND(BK131&gt;=27,BK131&lt;=29),"27 - 29",IF(AND(BK131&gt;=29.5,BK131&lt;=30),"29,5 - 30","Fuera de rango")))))))))))))))</f>
        <v>17 - 19</v>
      </c>
      <c r="BM131" s="11" t="n">
        <f aca="false">IF(BL131="","",IF(BL131="0 - 2",1,IF(BL131="2,5 - 4,5",2,IF(BL131="5 - 7",3,IF(BL131="7,5 - 9,5",4,IF(BL131="10 - 12",5,IF(BL131="12,5 - 13,5",6,IF(BL131="14","NORMA",IF(BL131="14,5 - 16,5",7,IF(BL131="17 - 19",8,IF(BL131="19,5 - 21,5",9,IF(BL131="22 - 24",10,IF(BL131="24,5 - 26,5",11,IF(BL131="27 - 29",12,IF(BL131="29,5 - 30",13,"")))))))))))))))</f>
        <v>8</v>
      </c>
      <c r="BN131" s="9" t="n">
        <v>20</v>
      </c>
      <c r="BO131" s="10" t="str">
        <f aca="false">IF(BN131="","",IF(AND(BN131&gt;=-20,BN131&lt;=-10),"-20 a -10",IF(AND(BN131&gt;=-9.5,BN131&lt;=0.5),"-9,5 a 0,5",IF(AND(BN131&gt;=1,BN131&lt;=11),"1 a 11",IF(AND(BN131&gt;=11.5,BN131&lt;=21.5),"11,5 a 21,5",IF(BN131=22,"22",IF(AND(BN131&gt;=22.5,BN131&lt;=32.5),"22,5 a 32,5",IF(AND(BN131&gt;=33,BN131&lt;=43),"33 a 43","Fuera de rango"))))))))</f>
        <v>11,5 a 21,5</v>
      </c>
      <c r="BP131" s="11" t="n">
        <f aca="false">IF(BO131="","",IF(BO131="-20 a -10",1,IF(BO131="-9,5 a 0,5",2,IF(BO131="1 a 11",3,IF(BO131="11,5 a 21,5",4,IF(BO131="22","NORMA",IF(BO131="22,5 a 32,5",5,IF(BO131="33 a 43",6,""))))))))</f>
        <v>4</v>
      </c>
      <c r="BQ131" s="9" t="n">
        <v>9</v>
      </c>
      <c r="BR131" s="10" t="str">
        <f aca="false">IF(BQ131="","",IF(AND(BQ131&gt;=-20,BQ131&lt;=-15),"-20 a -15",IF(AND(BQ131&gt;=-14.5,BQ131&lt;=-9.5),"-14,5 a -9,5",IF(AND(BQ131&gt;=-9,BQ131&lt;=-4),"-9 a -4",IF(AND(BQ131&gt;=-3.5,BQ131&lt;=2.5),"-3,5 a 2,5",IF(AND(BQ131&gt;=3,BQ131&lt;=8),"3 a 8",IF(AND(BQ131&gt;=8.5,BQ131&lt;=13.5),"8,5 a 13,5",IF(AND(BQ131&gt;=14,BQ131&lt;=17.5),"14 a 17,5",IF(BQ131=18,"18",IF(AND(BQ131&gt;=18.5,BQ131&lt;=23.5),"18,5 a 23,5",IF(AND(BQ131&gt;=24,BQ131&lt;=29),"24 a 29",IF(AND(BQ131&gt;=29.5,BQ131&lt;=34.5),"29,5 a 34,5",IF(AND(BQ131&gt;=35,BQ131&lt;=40),"35 a 40","Fuera de rango")))))))))))))</f>
        <v>8,5 a 13,5</v>
      </c>
      <c r="BS131" s="11" t="n">
        <f aca="false">IF(BR131="","",IF(BR131="-20 a -15",1,IF(BR131="-14,5 a -9,5",2,IF(BR131="-9 a -4",3,IF(BR131="-3,5 a 2,5",4,IF(BR131="3 a 8",5,IF(BR131="8,5 a 13,5",6,IF(BR131="14 a 17,5",7,IF(BR131="18","NORMA",IF(BR131="18,5 a 23,5",8,IF(BR131="24 a 29",9,IF(BR131="29,5 a 34,5",10,IF(BR131="35 a 40",11,"")))))))))))))</f>
        <v>6</v>
      </c>
      <c r="BT131" s="9" t="n">
        <v>0</v>
      </c>
      <c r="BU131" s="10" t="str">
        <f aca="false">IF(BT131="","",IF(AND(BT131&gt;=-20,BT131&lt;=-18),"-20 a -18",IF(AND(BT131&gt;=-17.5,BT131&lt;=-15.5),"-17,5 a -15,5",IF(AND(BT131&gt;=-15,BT131&lt;=-13),"-15 a -13",IF(AND(BT131&gt;=-12.5,BT131&lt;=-10.5),"-12,5 a -10,5",IF(AND(BT131&gt;=-10,BT131&lt;=-8),"-10 a -8",IF(AND(BT131&gt;=-7.5,BT131&lt;=-5.5),"-7,5 a -5,5",IF(AND(BT131&gt;=-5,BT131&lt;=-3),"-5 a -3",IF(AND(BT131&gt;=-2.5,BT131&lt;=-0.5),"-2,5 a -0,5",IF(BT131=0,"0",IF(AND(BT131&gt;=0.5,BT131&lt;=2.5),"0,5 a 2,5",IF(AND(BT131&gt;=3,BT131&lt;=5),"3 a 5",IF(AND(BT131&gt;=5.5,BT131&lt;=7.5),"5,5 a 7,5",IF(AND(BT131&gt;=8,BT131&lt;=10),"8 a 10",IF(AND(BT131&gt;=10.5,BT131&lt;=12.5),"10,5 a 12,5",IF(AND(BT131&gt;=13,BT131&lt;=15),"13 a 15",IF(AND(BT131&gt;=15.5,BT131&lt;=17.5),"15,5 a 17,5",IF(AND(BT131&gt;=18,BT131&lt;=20),"18 a 20","Fuera de rango"))))))))))))))))))</f>
        <v>0</v>
      </c>
      <c r="BV131" s="11" t="str">
        <f aca="false">IF(BT131="","",IF(BT131=0,"NORMA",IF(AND(BT131&gt;=-20,BT131&lt;=-18),2,IF(AND(BT131&gt;=-17.5,BT131&lt;=-15.5),2,IF(AND(BT131&gt;=-15,BT131&lt;=-13),3,IF(AND(BT131&gt;=-12.5,BT131&lt;=-10.5),4,IF(AND(BT131&gt;=-10,BT131&lt;=-8),5,IF(AND(BT131&gt;=-7.5,BT131&lt;=-5.5),6,IF(AND(BT131&gt;=-5,BT131&lt;=-3),7,IF(AND(BT131&gt;=-2.5,BT131&lt;=-0.5),8,IF(AND(BT131&gt;=0.5,BT131&lt;=2.5),9,IF(AND(BT131&gt;=3,BT131&lt;=5),10,IF(AND(BT131&gt;=5.5,BT131&lt;=7.5),11,IF(AND(BT131&gt;=8,BT131&lt;=10),12,IF(AND(BT131&gt;=10.5,BT131&lt;=12.5),13,IF(AND(BT131&gt;=13,BT131&lt;=15),14,IF(AND(BT131&gt;=15.5,BT131&lt;=17.5),15,IF(AND(BT131&gt;=18,BT131&lt;=20),16,"Fuera de rango"))))))))))))))))))</f>
        <v>NORMA</v>
      </c>
      <c r="BW131" s="9" t="n">
        <v>-9.75</v>
      </c>
      <c r="BX131" s="10" t="n">
        <f aca="false">18.5- (0.3*H131)</f>
        <v>9.5</v>
      </c>
      <c r="BY131" s="10" t="n">
        <f aca="false">(BW131)-(BX131)</f>
        <v>-19.25</v>
      </c>
      <c r="BZ131" s="10" t="str">
        <f aca="false">IF(BY131="","",IF(BY131&lt;-27.5,"De -30 a -28",IF(BY131&lt;-25,"De -27,5 a -25,5",IF(BY131&lt;-22.5,"De -25 a -23",IF(BY131&lt;-20,"De -22,5 a -20,5",IF(BY131&lt;-17.5,"De -20 a -18",IF(BY131&lt;-15,"De -17,5 a -15,5",IF(BY131&lt;-12.5,"De -15 a -13",IF(BY131&lt;-10,"De -12,5 a -10,5",IF(BY131&lt;-7.5,"De -10 a -8",IF(BY131&lt;-5,"De -7,5 a -5,5",IF(BY131&lt;-2.5,"De -5 a -3",IF(BY131&lt;0,"De -2,5 a -0,5",IF(BY131&lt;2.5,"De 0 a 2",IF(BY131&lt;5,"De 2,5 a 4,5",IF(BY131&lt;7.5,"De 5 a 7",IF(BY131&lt;10,"De 7,5 a 9,5",IF(BY131&lt;12.5,"De 10 a 12",IF(BY131&lt;15,"De 12,5 a 14,5",IF(BY131&lt;17.5,"De 15 a 17",IF(BY131&lt;20,"De 17,5 a 19,5",IF(BY131&lt;22.5,"De 20 a 22",IF(BY131&lt;25,"De 22,5 a 24,5",IF(BY131&lt;27.5,"De 25 a 27","De 27,5 a 30"))))))))))))))))))))))))</f>
        <v>De -20 a -18</v>
      </c>
      <c r="CA131" s="12" t="n">
        <f aca="false">IF(BY131="","",IF(BY131&lt;=-28,1,IF(BY131&lt;=-25.5,2,IF(BY131&lt;=-23,3,IF(BY131&lt;=-20.5,4,IF(BY131&lt;=-18,5,IF(BY131&lt;=-15.5,6,IF(BY131&lt;=-13,7,IF(BY131&lt;=-10.5,8,IF(BY131&lt;=-8,9,IF(BY131&lt;=-5.5,10,IF(BY131&lt;=-3,11,IF(BY131&lt;=-0.5,12,IF(BY131&lt;=2,13,IF(BY131&lt;=4.5,14,IF(BY131&lt;=7,15,IF(BY131&lt;=9.5,16,IF(BY131&lt;=12,17,IF(BY131&lt;=14.5,18,IF(BY131&lt;=17,19,IF(BY131&lt;=19.5,20,IF(BY131&lt;=22,21,IF(BY131&lt;=24.5,22,IF(BY131&lt;=27,23,IF(BY131&lt;=30,24,"Fuera de rango")))))))))))))))))))))))))</f>
        <v>5</v>
      </c>
      <c r="CB131" s="9" t="n">
        <v>-9.5</v>
      </c>
      <c r="CC131" s="10" t="n">
        <f aca="false">18.5- (0.3*H131)</f>
        <v>9.5</v>
      </c>
      <c r="CD131" s="10" t="n">
        <f aca="false">(CB131)-(CC131)</f>
        <v>-19</v>
      </c>
      <c r="CE131" s="10" t="str">
        <f aca="false">IF(CD131="","",IF(CD131&lt;-27.5,"De -30 a -28",IF(CD131&lt;-25,"De -27,5 a -25,5",IF(CD131&lt;-22.5,"De -25 a -23",IF(CD131&lt;-20,"De -22,5 a -20,5",IF(CD131&lt;-17.5,"De -20 a -18",IF(CD131&lt;-15,"De -17,5 a -15,5",IF(CD131&lt;-12.5,"De -15 a -13",IF(CD131&lt;-10,"De -12,5 a -10,5",IF(CD131&lt;-7.5,"De -10 a -8",IF(CD131&lt;-5,"De -7,5 a -5,5",IF(CD131&lt;-2.5,"De -5 a -3",IF(CD131&lt;0,"De -2,5 a -0,5",IF(CD131&lt;=2,"De 0 a 2",IF(CD131&lt;=4.5,"De 2,5 a 4,5",IF(CD131&lt;=7,"De 5 a 7",IF(CD131&lt;=9.5,"De 7,5 a 9,5",IF(CD131&lt;=12,"De 10 a 12",IF(CD131&lt;=14.5,"De 12,5 a 14,5",IF(CD131&lt;=17,"De 15 a 17",IF(CD131&lt;=19.5,"De 17,5 a 19,5",IF(CD131&lt;=22,"De 20 a 22",IF(CD131&lt;=24.5,"De 22,5 a 24,5",IF(CD131&lt;=27,"De 25 a 27","De 27,5 a 30"))))))))))))))))))))))))</f>
        <v>De -20 a -18</v>
      </c>
      <c r="CF131" s="12" t="n">
        <f aca="false">IF(CD131="","",IF(CD131&lt;-27.5,1,IF(CD131&lt;-25,2,IF(CD131&lt;-22.5,3,IF(CD131&lt;-20,4,IF(CD131&lt;-17.5,5,IF(CD131&lt;-15,6,IF(CD131&lt;-12.5,7,IF(CD131&lt;-10,8,IF(CD131&lt;-7.5,9,IF(CD131&lt;-5,10,IF(CD131&lt;-2.5,11,IF(CD131&lt;0,12,IF(CD131&lt;2.5,13,IF(CD131&lt;5,14,IF(CD131&lt;7.5,15,IF(CD131&lt;10,16,IF(CD131&lt;12.5,17,IF(CD131&lt;15,18,IF(CD131&lt;17.5,19,IF(CD131&lt;20,20,IF(CD131&lt;22.5,21,IF(CD131&lt;25,22,IF(CD131&lt;27.5,23,24))))))))))))))))))))))))</f>
        <v>5</v>
      </c>
      <c r="CG131" s="9" t="n">
        <v>-5</v>
      </c>
      <c r="CH131" s="10" t="str">
        <f aca="false">IF(CG131="","",IF(AND(CG131&gt;=-10,CG131&lt;=-9.5),"-10 a -9,5",IF(AND(CG131&gt;-9.5,CG131&lt;=-8.5),"-9 a -8,5",IF(AND(CG131&gt;-8.5,CG131&lt;=-7.5),"-8 a -7,5",IF(AND(CG131&gt;-7.5,CG131&lt;=-6.5),"-7 a -6,5",IF(AND(CG131&gt;-6.5,CG131&lt;=-5.5),"-6 a -5,5",IF(AND(CG131&gt;-5.5,CG131&lt;=-4.5),"-5 a -4,5",IF(AND(CG131&gt;-4.5,CG131&lt;=-3.5),"-4 a -3,5",IF(AND(CG131&gt;-3.5,CG131&lt;=-2.5),"-3 a -2,5",IF(CG131=-2.25,"-2,25",IF(AND(CG131&gt;-2.5,CG131&lt;=-1.5),"-2 a -1,5",IF(AND(CG131&gt;-1.5,CG131&lt;=-0.5),"-1 a -0,5",IF(AND(CG131&gt;-0.5,CG131&lt;=0.5),"0 a 0,5",IF(AND(CG131&gt;0.5,CG131&lt;=1.5),"1 a 1,5",IF(AND(CG131&gt;1.5,CG131&lt;=2.5),"2 a 2,5",IF(AND(CG131&gt;2.5,CG131&lt;=3.5),"3 a 3,5",IF(AND(CG131&gt;3.5,CG131&lt;=4.5),"4 a 4,5",IF(AND(CG131&gt;4.5,CG131&lt;=5.5),"5 a 5,5",IF(AND(CG131&gt;5.5,CG131&lt;=6.5),"6 a 6,5",IF(AND(CG131&gt;6.5,CG131&lt;=7.5),"7 a 7,5",IF(AND(CG131&gt;7.5,CG131&lt;=8.5),"8 a 8,5",IF(AND(CG131&gt;8.5,CG131&lt;=9.5),"9 a 9,5",IF(CG131&gt;=10,"10","Fuera de rango")))))))))))))))))))))))</f>
        <v>-5 a -4,5</v>
      </c>
      <c r="CI131" s="11" t="n">
        <f aca="false">IF(CG131="","",IF(CG131=-2.25,"NORMA",IF(CG131&lt;=-9.5,1,IF(CG131&lt;=-8.5,2,IF(CG131&lt;=-7.5,3,IF(CG131&lt;=-6.5,4,IF(CG131&lt;=-5.5,5,IF(CG131&lt;=-4.5,6,IF(CG131&lt;=-3.5,7,IF(CG131&lt;=-2.5,8,IF(CG131&lt;=-1.5,9,IF(CG131&lt;=-0.5,10,IF(CG131&lt;=0.5,11,IF(CG131&lt;=1.5,12,IF(CG131&lt;=2.5,13,IF(CG131&lt;=3.5,14,IF(CG131&lt;=4.5,15,IF(CG131&lt;=5.5,16,IF(CG131&lt;=6.5,17,IF(CG131&lt;=7.5,18,IF(CG131&lt;=8.5,19,IF(CG131&lt;=9.5,20,IF(CG131=10,21,"Fuera de rango")))))))))))))))))))))))</f>
        <v>6</v>
      </c>
      <c r="CJ131" s="9" t="n">
        <v>2.5</v>
      </c>
      <c r="CK131" s="10" t="str">
        <f aca="false">IF(CJ131="","",IF(AND(CJ131&gt;=-6,CJ131&lt;=-5.5),"-6 a -5,5",IF(AND(CJ131&gt;-5.5,CJ131&lt;=-4.5),"-5 a -4,5",IF(AND(CJ131&gt;-4.5,CJ131&lt;=-3.5),"-4 a -3,5",IF(AND(CJ131&gt;-3.5,CJ131&lt;=-2.5),"-3 a -2,5",IF(AND(CJ131&gt;-2.5,CJ131&lt;=-1.5),"-2 a -1,5",IF(AND(CJ131&gt;-1.5,CJ131&lt;=-0.5),"-1 a -0,5",IF(AND(CJ131&gt;-0.5,CJ131&lt;=0.5),"0 a 0,5",IF(AND(CJ131&gt;0.5,CJ131&lt;=1.5),"1 a 1,5",IF(AND(CJ131&gt;1.5,CJ131&lt;2.5),"2",IF(AND(CJ131&gt;=2.5,CJ131&lt;=3),"2,5 a 3",IF(AND(CJ131&gt;3,CJ131&lt;=4),"3,5 a 4",IF(AND(CJ131&gt;4,CJ131&lt;=5),"4,5 a 5",IF(AND(CJ131&gt;5,CJ131&lt;=6),"5,5 a 6",IF(AND(CJ131&gt;6,CJ131&lt;=7),"6,5 a 7",IF(AND(CJ131&gt;7,CJ131&lt;=8),"7,5 a 8",IF(AND(CJ131&gt;8,CJ131&lt;=9.5),"8,5 a 9,5",IF(CJ131=10,"10","Fuera de rango"))))))))))))))))))</f>
        <v>2,5 a 3</v>
      </c>
      <c r="CL131" s="11" t="n">
        <f aca="false">IF(CK131="","",IF(OR(CK131="-6 a -5,5",CK131="-6 - -5,5"),1,IF(OR(CK131="-5 a -4,5",CK131="-5 - -4,5"),2,IF(OR(CK131="-4 a -3,5",CK131="-4 - -3,5"),3,IF(OR(CK131="-3 a -2,5",CK131="-3 - -2,5"),4,IF(OR(CK131="-2 a -1,5",CK131="-2 - -1,5"),5,IF(OR(CK131="-1 a -0,5",CK131="-1 - -0,5"),6,IF(OR(CK131="0 a 0,5",CK131="0 - 0,5"),7,IF(OR(CK131="1 a 1,5",CK131="1 - 1,5"),8,IF(CK131="2","NORMA",IF(OR(CK131="2,5 a 3",CK131="2,5 - 3"),9,IF(OR(CK131="3,5 a 4",CK131="3,5 - 4"),10,IF(OR(CK131="4,5 a 5",CK131="4,5 - 5"),11,IF(OR(CK131="5,5 a 6",CK131="5,5 - 6"),12,IF(OR(CK131="6,5 a 7",CK131="6,5 - 7"),13,IF(OR(CK131="7,5 a 8",CK131="7,5 - 8"),14,IF(OR(CK131="8,5 a 9",CK131="8,5 - 9,5",CK131="9 a 9,5"),15,IF(CK131="10",15,IF(OR(CK131="0,5 a 1",CK131="0,5 - 1"),7,"Fuera de rango")))))))))))))))))))</f>
        <v>9</v>
      </c>
      <c r="CM131" s="10" t="n">
        <v>0</v>
      </c>
      <c r="CN131" s="10" t="str">
        <f aca="false">IF(CM131=0,"0", " ")</f>
        <v>0</v>
      </c>
      <c r="CO131" s="10" t="str">
        <f aca="false">IF(CM131&gt;0,"EME"," ")</f>
        <v> </v>
      </c>
      <c r="CP131" s="10" t="n">
        <v>0</v>
      </c>
      <c r="CQ131" s="10" t="str">
        <f aca="false">IF(CP131&gt;0,"0", " ")</f>
        <v> </v>
      </c>
      <c r="CR131" s="10" t="str">
        <f aca="false">IF(CP131&gt;0,"EME"," ")</f>
        <v> </v>
      </c>
      <c r="CS131" s="9" t="n">
        <v>0</v>
      </c>
      <c r="CT131" s="10" t="str">
        <f aca="false">IF(CS131&gt;0,"1", " ")</f>
        <v> </v>
      </c>
      <c r="CU131" s="10" t="str">
        <f aca="false">IF(CS131&gt;0,"HIP"," ")</f>
        <v> </v>
      </c>
      <c r="CV131" s="9" t="n">
        <v>0</v>
      </c>
      <c r="CW131" s="10" t="str">
        <f aca="false">IF(CV131&gt;0,"1", " ")</f>
        <v> </v>
      </c>
      <c r="CX131" s="10" t="str">
        <f aca="false">IF(CV131&gt;0,"HIP"," ")</f>
        <v> </v>
      </c>
      <c r="CY131" s="9" t="n">
        <v>-5</v>
      </c>
      <c r="CZ131" s="11" t="str">
        <f aca="false">IF(CY131&lt;0,"2"," ")</f>
        <v>2</v>
      </c>
      <c r="DA131" s="11" t="str">
        <f aca="false">IF(CY131&lt;0,"MIO"," ")</f>
        <v>MIO</v>
      </c>
      <c r="DB131" s="9" t="n">
        <v>-4.75</v>
      </c>
      <c r="DC131" s="11" t="str">
        <f aca="false">IF(DB131&lt;0,"2"," ")</f>
        <v>2</v>
      </c>
      <c r="DD131" s="11" t="str">
        <f aca="false">IF(DB131&lt;0,"MIO"," ")</f>
        <v>MIO</v>
      </c>
      <c r="DE131" s="9" t="n">
        <v>-0.75</v>
      </c>
      <c r="DF131" s="11" t="str">
        <f aca="false">IF(DE131&lt;0,"3"," ")</f>
        <v>3</v>
      </c>
      <c r="DG131" s="11" t="str">
        <f aca="false">IF(DE131&lt;0,"AST"," ")</f>
        <v>AST</v>
      </c>
      <c r="DH131" s="9" t="n">
        <v>-0.5</v>
      </c>
      <c r="DI131" s="11" t="str">
        <f aca="false">IF(DH131&lt;0,"3"," ")</f>
        <v>3</v>
      </c>
      <c r="DJ131" s="11" t="str">
        <f aca="false">IF(DH131&lt;0,"AST"," ")</f>
        <v>AST</v>
      </c>
      <c r="DK131" s="9" t="n">
        <v>0</v>
      </c>
      <c r="DL131" s="10" t="str">
        <f aca="false">IF(DK131&gt;0,"4"," ")</f>
        <v> </v>
      </c>
      <c r="DM131" s="10" t="str">
        <f aca="false">IF(DK131&gt;0,"PRE"," ")</f>
        <v> </v>
      </c>
      <c r="DN131" s="9" t="n">
        <v>0</v>
      </c>
      <c r="DO131" s="10" t="str">
        <f aca="false">IF(DN131&gt;0,"4"," ")</f>
        <v> </v>
      </c>
      <c r="DP131" s="10" t="str">
        <f aca="false">IF(DN131&gt;0,"PRE"," ")</f>
        <v> </v>
      </c>
      <c r="DQ131" s="12" t="n">
        <v>2</v>
      </c>
      <c r="DR131" s="12" t="n">
        <v>2</v>
      </c>
      <c r="DS131" s="12" t="str">
        <f aca="false">CONCATENATE(CO131,CU131,DA131,DG131,DM131)</f>
        <v>  MIOAST </v>
      </c>
      <c r="DT131" s="10" t="str">
        <f aca="false" t="array" ref="DT131">_xlfn.IFS(DS131="EME    ","0", DS131=" HIP   ","1", DS131="  MIO  ","2", DS131="   AST ","3", DS131="    PRE","4", DS131="EME   PRE","5", DS131=" HIP  PRE","6", DS131=" HIP AST ","7", DS131="  MIO PRE","8", DS131="  MIOAST ","9", DS131="   ASTPRE","10",DS131=" HIP ASTPRE","11", DS131="  MIOASTPRE","12", DS131="     ","0")</f>
        <v>9</v>
      </c>
      <c r="DU131" s="1" t="s">
        <v>154</v>
      </c>
      <c r="DV131" s="1" t="str">
        <f aca="false" t="array" ref="DV131">_xlfn.IFS(DU131="SI","2", DU131="NO","1")</f>
        <v>1</v>
      </c>
      <c r="DW131" s="10" t="n">
        <v>0</v>
      </c>
      <c r="DX131" s="11" t="str">
        <f aca="false">IF(DW131=0,"1","2")</f>
        <v>1</v>
      </c>
      <c r="DY131" s="11" t="str">
        <f aca="false" t="array" ref="DY131">_xlfn.IFS(DW131=0,"0", DW131=0.25, "1", DW131=0.5,"2", DW131=0.75,"3", DW131=1,"4",DW131=1.25,"5", DW131=1.5,"6", DW131=1.75,"7", DW131=2,"8")</f>
        <v>0</v>
      </c>
      <c r="DZ131" s="10" t="n">
        <v>0</v>
      </c>
      <c r="EA131" s="11" t="str">
        <f aca="false">IF(DZ131=0,"1","2")</f>
        <v>1</v>
      </c>
      <c r="EB131" s="11" t="str">
        <f aca="false" t="array" ref="EB131">_xlfn.IFS(DZ131=0,"0", DZ131=0.25, "1", DZ131=0.5,"2", DZ131=0.75,"3", DZ131=1,"4",DZ131=1.25,"5", DZ131=1.5,"6", DZ131=1.75,"7", DZ131=2,"8")</f>
        <v>0</v>
      </c>
      <c r="EC131" s="10" t="n">
        <v>0</v>
      </c>
      <c r="ED131" s="10" t="str">
        <f aca="false">IF(EC131=0,"1","2")</f>
        <v>1</v>
      </c>
      <c r="EE131" s="11" t="str">
        <f aca="false" t="array" ref="EE131">_xlfn.IFS(EC131=0,"0", EC131=-0.25, "1", EC131=-0.5,"2", EC131=-0.75,"3", EC131=-1,"4",EC131=-1.25,"5", EC131=-1.5,"6", EC131=-1.75,"7", EC131=-2,"8", EC131=-2.25,"9",EC131=-2.5,"10", EC131=-2.75,"11", EC131=-3,"12", EC131=-3.25,"13", EC131=-3.5,"14", EC131=-3.75,"15",EC131=-4,"16")</f>
        <v>0</v>
      </c>
      <c r="EF131" s="10" t="n">
        <v>0</v>
      </c>
      <c r="EG131" s="10" t="str">
        <f aca="false">IF(EF131=0,"1","2")</f>
        <v>1</v>
      </c>
      <c r="EH131" s="11" t="str">
        <f aca="false" t="array" ref="EH131">_xlfn.IFS(EF131=0,"0", EF131=-0.25, "1", EF131=-0.5,"2", EF131=-0.75,"3", EF131=-1,"4",EF131=-1.25,"5", EF131=-1.5,"6", EF131=-1.75,"7", EF131=-2,"8", EF131=-2.25,"9",EF131=-2.5,"10", EF131=-2.75,"11", EF131=-3,"12", EF131=-3.25,"13", EF131=-3.5,"14", EF131=-3.75,"15",EF131=-4,"16")</f>
        <v>0</v>
      </c>
      <c r="EI131" s="10" t="n">
        <v>-0.5</v>
      </c>
      <c r="EJ131" s="11" t="str">
        <f aca="false">IF(EI131=0,"1","2")</f>
        <v>2</v>
      </c>
      <c r="EK131" s="11" t="str">
        <f aca="false" t="array" ref="EK131">_xlfn.IFS(EI131=0,"0", EI131=-0.25, "1", EI131=-0.5,"2", EI131=-0.75,"3", EI131=-1,"4",EI131=-1.25,"5", EI131=-1.5,"6", EI131=-1.75,"7", EI131=-2,"8", EI131=-2.25,"9", EI131=-2.25,"9",EI131=-2.5,"10", EI131=-2.75,"11", EI131=-3,"12", EI131=-3.25,"13", EI131=-3.5,"14", EI131=-3.75,"15",EI131=-4,"16", EI131=0.25, "17", EI131=0.5, "18")</f>
        <v>2</v>
      </c>
      <c r="EL131" s="10" t="n">
        <v>0</v>
      </c>
      <c r="EM131" s="11" t="str">
        <f aca="false">IF(EL131=0,"1","2")</f>
        <v>1</v>
      </c>
      <c r="EN131" s="11" t="str">
        <f aca="false" t="array" ref="EN131">_xlfn.IFS(EL131=0.25,"17",EL131=0.5,"18", EL131=0,"0", EL131=-0.25, "1", EL131=-0.5,"2", EL131=-0.75,"3", EL131=-1,"4",EL131=-1.25,"5", EL131=-1.5,"6", EL131=-1.75,"7", EL131=-2,"8",EL131= -2.25,"9",EL131=-2.5,"10",EL131= -2.75,"11",EL131= -3,"12",EL131= -3.25,"13",EL131= -3.5,"14",EL131= -3.75,"15",EL131=-4,"16")</f>
        <v>0</v>
      </c>
      <c r="EO131" s="10" t="n">
        <v>0</v>
      </c>
      <c r="EP131" s="11" t="str">
        <f aca="false">IF(EO131=0,"1","2")</f>
        <v>1</v>
      </c>
      <c r="EQ131" s="11" t="str">
        <f aca="false" t="array" ref="EQ131">_xlfn.IFS(EO131=0,"0", EO131=0.25, "1", EO131=0.5,"2", EO131=0.75,"3", EO131=1,"4",EO131=1.25,"5", EO131=1.5,"6", EO131=1.75,"7", EO131=2,"8", EO131=2.25,"9", EO131=2.25,"9",EO131=2.5,"10", EO131=2.75,"11", EO131=3,"12", EO131=3.25,"13", EO131=3.5,"14", EO131=3.75,"15",EO131=4,"16", EO131=-0.25, "17", bq=-0.5, "18")</f>
        <v>0</v>
      </c>
      <c r="ER131" s="10" t="n">
        <v>0</v>
      </c>
      <c r="ES131" s="11" t="str">
        <f aca="false">IF(ER131=0,"1","2")</f>
        <v>1</v>
      </c>
      <c r="ET131" s="11" t="str">
        <f aca="false" t="array" ref="ET131">_xlfn.IFS(ER131=0,"0", ER131=0.25, "1", ER131=0.5,"2", ER131=0.75,"3", ER131=1,"4",ER131=1.25,"5", ER131=1.5,"6", ER131=1.75,"7", ER131=2,"8", ER131=2.25,"9", ER131=2.25,"9",ER131=2.5,"10", ER131=2.75,"11", ER131=3,"12", ER131=3.25,"13", ER131=3.5,"14", ER131=3.75,"15",ER131=4,"16", ER131=-0.25, "17", bq=-0.5, "18")</f>
        <v>0</v>
      </c>
      <c r="EU131" s="13" t="n">
        <v>21</v>
      </c>
      <c r="EV131" s="14" t="str">
        <f aca="false">VLOOKUP(EU131,LEYENDA!$G$2:$H$8,2,TRUE())</f>
        <v>19-24</v>
      </c>
      <c r="EW131" s="14" t="str">
        <f aca="false" t="array" ref="EW131">_xlfn.IFS(EV131="0-5","1", EV131="6-12","2", EV131="13-18","3", EV131="19-24","4", EV131="25-36","5", EV131="37-48","6", EV131="49-60","7")</f>
        <v>4</v>
      </c>
    </row>
    <row r="132" customFormat="false" ht="13.5" hidden="false" customHeight="false" outlineLevel="0" collapsed="false">
      <c r="A132" s="1" t="n">
        <v>50</v>
      </c>
      <c r="B132" s="32" t="n">
        <v>3</v>
      </c>
      <c r="C132" s="33" t="n">
        <v>43070</v>
      </c>
      <c r="D132" s="6"/>
      <c r="E132" s="5" t="str">
        <f aca="false">VLOOKUP(A132,'286'!$A$3:$J$600,10,FALSE())</f>
        <v>GARCÍA OCÓN, ELENA</v>
      </c>
      <c r="F132" s="4" t="str">
        <f aca="false">VLOOKUP(A132,'286'!$A$3:$I$1768,3,FALSE())</f>
        <v>GAROE</v>
      </c>
      <c r="G132" s="6" t="n">
        <f aca="false">VLOOKUP(A132,'286'!$A$3:$I$1768,4,FALSE())</f>
        <v>31666</v>
      </c>
      <c r="H132" s="7" t="n">
        <f aca="false">YEAR(C132)-YEAR(G132)</f>
        <v>31</v>
      </c>
      <c r="I132" s="1" t="str">
        <f aca="false">VLOOKUP(H132,LEYENDA!$C$2:$D$6,2,TRUE())</f>
        <v>25-40</v>
      </c>
      <c r="J132" s="5" t="str">
        <f aca="false">VLOOKUP(A132,'286'!$A$3:$I$1768,7,FALSE())</f>
        <v>M</v>
      </c>
      <c r="K132" s="8" t="str">
        <f aca="false">VLOOKUP(A132,'286'!$A$3:$I$1768,2,FALSE())</f>
        <v>OD</v>
      </c>
      <c r="L132" s="4" t="str">
        <f aca="false">VLOOKUP(A132,'286'!$A$3:$I$1768,8,FALSE())</f>
        <v>D</v>
      </c>
      <c r="M132" s="4" t="str">
        <f aca="false">VLOOKUP(A132,'286'!$A$3:$I$1768,9,FALSE())</f>
        <v>D</v>
      </c>
      <c r="N132" s="8" t="str">
        <f aca="false">IF(R132=O132, "MISMA","CONTRARIA")</f>
        <v>MISMA</v>
      </c>
      <c r="O132" s="8" t="str">
        <f aca="false" t="array" ref="O132">_xlfn.IFS(L132="D","1", L132="I","2")</f>
        <v>1</v>
      </c>
      <c r="P132" s="8" t="str">
        <f aca="false" t="array" ref="P132">_xlfn.IFS(K132="OD","1", K132="OI","2")</f>
        <v>1</v>
      </c>
      <c r="Q132" s="1" t="str">
        <f aca="false" t="array" ref="Q132">_xlfn.IFS(J132="M","1", J132="H","2")</f>
        <v>1</v>
      </c>
      <c r="R132" s="8" t="str">
        <f aca="false" t="array" ref="R132">_xlfn.IFS(M132="D","1", M132="I","2")</f>
        <v>1</v>
      </c>
      <c r="S132" s="1" t="str">
        <f aca="false" t="array" ref="S132">_xlfn.IFS(N132="CONTRARIA", "1",N132= "MISMA","2")</f>
        <v>2</v>
      </c>
      <c r="T132" s="1" t="str">
        <f aca="false" t="array" ref="T132">_xlfn.IFS(I132="0-12","1", I132="13-24","2", I132="25-40","3", I132="41-60","4", I132="61-100","5")</f>
        <v>3</v>
      </c>
      <c r="U132" s="9" t="n">
        <v>-3</v>
      </c>
      <c r="V132" s="11" t="str">
        <f aca="false">IF(U132="","",IF(AND(U132&gt;=-9,U132&lt;=-6.5),"-9 a -6,5",IF(AND(U132&gt;=-6,U132&lt;=-3.5),"-6 a -3,5",IF(AND(U132&gt;=-3,U132&lt;=-1),"-3 a -1",IF(U132=-0.5,"-0,5",IF(AND(U132&gt;=0,U132&lt;=2.5),"0 a 2,5",IF(AND(U132&gt;=3,U132&lt;=5.5),"3 a 5,5",IF(AND(U132&gt;=6,U132&lt;=8.5),"6 a 8,5",IF(AND(U132&gt;=9,U132&lt;=20),"9 a 20","Fuera de rango")))))))))</f>
        <v>-3 a -1</v>
      </c>
      <c r="W132" s="11" t="n">
        <f aca="false">IF(V132="","",IF(V132="-9 a -6,5",2,IF(V132="-6 a -3,5",3,IF(V132="-3 a -1",4,IF(V132="-0,5","NORMA",IF(V132="0 a 2,5",5,IF(V132="3 a 5,5",6,IF(V132="6 a 8,5",7,IF(V132="9 a 20",8,"Fuera de rango")))))))))</f>
        <v>4</v>
      </c>
      <c r="X132" s="9" t="n">
        <v>24</v>
      </c>
      <c r="Y132" s="10" t="str">
        <f aca="false">IF(X132="","",IF(AND(X132&gt;=0,X132&lt;=4),"0 a 4",IF(AND(X132&gt;=4.5,X132&lt;=8.5),"4,5 a 8,5",IF(X132=9,"9",IF(AND(X132&gt;=9.5,X132&lt;=13),"9,5 a 13",IF(AND(X132&gt;=13.5,X132&lt;=20),"13,5 a 20",IF(AND(X132&gt;=20.5,X132&lt;=35),"20,5 a 35","Fuera de rango")))))))</f>
        <v>20,5 a 35</v>
      </c>
      <c r="Z132" s="11" t="n">
        <f aca="false">IF(Y132="","",IF(Y132="0 a 4",1,IF(Y132="4,5 a 8,5",2,IF(Y132="9","NORMA",IF(Y132="9,5 a 13",3,IF(Y132="13,5 a 20",4,IF(Y132="20,5 a 35",5,"Fuera de rango")))))))</f>
        <v>5</v>
      </c>
      <c r="AA132" s="9" t="n">
        <v>28</v>
      </c>
      <c r="AB132" s="10" t="str">
        <f aca="false">IF(AA132="","",IF(AND(AA132&gt;=0,AA132&lt;=9),"0 a 9",IF(AND(AA132&gt;=9.5,AA132&lt;=18.5),"9,5 a 18,5",IF(AA132=19,"19",IF(AND(AA132&gt;=19.5,AA132&lt;=28),"19,5 a 28",IF(AND(AA132&gt;=28.5,AA132&lt;=40),"28,5 a 40","Fuera de rango"))))))</f>
        <v>19,5 a 28</v>
      </c>
      <c r="AC132" s="11" t="n">
        <f aca="false" t="array" ref="AC132">_xlfn.IFS(AB132="","",AB132="0 a 9",1,AB132="9,5 a 18,5",2,AB132="19","NORMA",AB132="19,5 a 28",3,AB132="28,5 a 40",4,TRUE(),"Fuera de rango")</f>
        <v>3</v>
      </c>
      <c r="AD132" s="9" t="n">
        <v>23</v>
      </c>
      <c r="AE132" s="10" t="str">
        <f aca="false">IF(AD132="","",IF(AND(AD132&gt;=-10,AD132&lt;=0),"De -10 a 0",IF(AND(AD132&gt;=0.5,AD132&lt;=9.5),"0,5 a 9,5",IF(AD132=10,"10",IF(AND(AD132&gt;=10.5,AD132&lt;=20),"10,5 a 20",IF(AND(AD132&gt;=20.5,AD132&lt;=40),"20,5 a 40","Fuera de rango"))))))</f>
        <v>20,5 a 40</v>
      </c>
      <c r="AF132" s="12" t="n">
        <f aca="false">IF(AD132="","",IF(AND(AD132&gt;=-10,AD132&lt;=0),1,IF(AND(AD132&gt;=0.5,AD132&lt;=9.5),2,IF(AD132=10,"NORMA",IF(AND(AD132&gt;=10.5,AD132&lt;=20),3,IF(AND(AD132&gt;=20.5,AD132&lt;=40),4,""))))))</f>
        <v>4</v>
      </c>
      <c r="AG132" s="9" t="n">
        <v>12</v>
      </c>
      <c r="AH132" s="10" t="str">
        <f aca="false">IF(AG132="","",IF(AND(AG132&gt;=0,AG132&lt;=4),"0 a 4",IF(AND(AG132&gt;=4.5,AG132&lt;=8.5),"4,5 a 8,5",IF(AG132=9,"9",IF(AND(AG132&gt;=9.5,AG132&lt;=13),"9,5 a 13",IF(AND(AG132&gt;=13.5,AG132&lt;=25),"13,5 a 25","Fuera de rango"))))))</f>
        <v>9,5 a 13</v>
      </c>
      <c r="AI132" s="11" t="n">
        <f aca="false">IF(AH132="","",IF(AH132="0 a 4",1,IF(AH132="4,5 a 8,5",2,IF(AH132="9","NORMA",IF(AH132="9,5 a 13",3,IF(AH132="13,5 a 25",4,""))))))</f>
        <v>3</v>
      </c>
      <c r="AJ132" s="9" t="n">
        <v>5</v>
      </c>
      <c r="AK132" s="10" t="str">
        <f aca="false">IF(AJ132="","",IF(AND(AJ132&gt;=-15,AJ132&lt;=-10.5),"-15 a -10,5",IF(AND(AJ132&gt;=-10,AJ132&lt;=-4),"-10 a -4",IF(AND(AJ132&gt;=-4.5,AJ132&lt;=0),"-4,5 a 0",IF(AND(AJ132&gt;=0.5,AJ132&lt;=4.5),"0,5 a 4,5",IF(AJ132=5,"5",IF(AND(AJ132&gt;=5.5,AJ132&lt;=10),"5,5 a 10",IF(AND(AJ132&gt;=10.5,AJ132&lt;=20),"10,5 a 20","Fuera de rango"))))))))</f>
        <v>5</v>
      </c>
      <c r="AL132" s="11" t="str">
        <f aca="false">IF(AK132="","",IF(AK132="-15 a -10,5",1,IF(AK132="-10 a -4",2,IF(AK132="-4,5 a 0",3,IF(AK132="0,5 a 4,5",4,IF(AK132="5","NORMA",IF(AK132="5,5 a 10",5,IF(AK132="10,5 a 20",6,"Error"))))))))</f>
        <v>NORMA</v>
      </c>
      <c r="AM132" s="9" t="n">
        <v>0</v>
      </c>
      <c r="AN132" s="10" t="str">
        <f aca="false">IF(AM132="","",IF(AND(AM132&gt;=-7.5,AM132&lt;=-5.5),"-7,5 a -5,5",IF(AND(AM132&gt;=-5,AM132&lt;=-3),"-5 a -3",IF(AND(AM132&gt;=-2.5,AM132&lt;=-0.5),"-2,5 a -0,5",IF(AM132=0,"0,00",IF(AND(AM132&gt;=0.5,AM132&lt;=2.5),"0,5 a 2,5",IF(AND(AM132&gt;=3,AM132&lt;=5),"3 a 5",IF(AND(AM132&gt;=5.5,AM132&lt;=7.5),"5,5 a 7,5",IF(AND(AM132&gt;=8,AM132&lt;=10),"8 a 10","Fuera de rango")))))))))</f>
        <v>0,00</v>
      </c>
      <c r="AO132" s="11" t="str">
        <f aca="false">IF(AN132="","",IF(AN132="-7,5 a -5,5",1,IF(AN132="-5 a -3",2,IF(AN132="-2,5 a -0,5",3,IF(AN132="0,00","NORMA",IF(AN132="0,5 a 2,5",4,IF(AN132="3 a 5",5,IF(AN132="5,5 a 7,5",6,IF(AN132="8 a 10",7,"Error")))))))))</f>
        <v>NORMA</v>
      </c>
      <c r="AP132" s="9" t="n">
        <v>0.5</v>
      </c>
      <c r="AQ132" s="10" t="str">
        <f aca="false">IF(AP132="","",IF(AND(AP132&gt;=-20,AP132&lt;=-9.5),"-20 a -9,5",IF(AND(AP132&gt;=-9,AP132&lt;=-6.5),"-9 a -6,5",IF(AP132=-6,"-6",IF(AND(AP132&gt;=-5.5,AP132&lt;=-3),"-5,5 a -3",IF(AND(AP132&gt;=-2.5,AP132&lt;=0),"-2,5 a 0",IF(AND(AP132&gt;=0.5,AP132&lt;=3),"0,5 a 3",IF(AND(AP132&gt;=3.5,AP132&lt;=6),"3,5 a 6",IF(AND(AP132&gt;=6.5,AP132&lt;=9),"6,5 a 9",IF(AND(AP132&gt;=9.5,AP132&lt;=20),"9,5 a 20","Fuera de rango"))))))))))</f>
        <v>0,5 a 3</v>
      </c>
      <c r="AR132" s="11" t="n">
        <f aca="false">IF(AQ132="","",IF(AQ132="-20 a -9,5",1,IF(AQ132="-9 a -6,5",2,IF(AQ132="-6","NORMA",IF(AQ132="-5,5 a -3",3,IF(AQ132="-2,5 a 0",4,IF(AQ132="0,5 a 3",5,IF(AQ132="3,5 a 6",6,IF(AQ132="6,5 a 9",7,IF(AQ132="9,5 a 20",8,""))))))))))</f>
        <v>5</v>
      </c>
      <c r="AS132" s="9" t="n">
        <v>8</v>
      </c>
      <c r="AT132" s="10" t="str">
        <f aca="false">IF(AS132="","",IF(AND(AS132&gt;=-16,AS132&lt;=-14),"-16 a -14",IF(AND(AS132&gt;=-13.5,AS132&lt;=-11.5),"-13,5 a -11,5",IF(AND(AS132&gt;=-11,AS132&lt;=-9),"-11 a -9",IF(AND(AS132&gt;=-8.5,AS132&lt;=-6.5),"-8,5 a -6,5",IF(AND(AS132&gt;=-6,AS132&lt;=-4),"-6 a -4",IF(AND(AS132&gt;=-3.5,AS132&lt;=-1.5),"-3,5 a -1,5",IF(AND(AS132&gt;=-1,AS132&lt;=1),"-1 a 1",IF(AND(AS132&gt;=1.5,AS132&lt;=3.5),"1,5 a 3,5",IF(AND(AS132&gt;=4,AS132&lt;=6),"4 a 6",IF(AND(AS132&gt;=6.5,AS132&lt;=8.5),"6,5 a 8,5",IF(AND(AS132&gt;=9,AS132&lt;=11),"9 a 11",IF(AND(AS132&gt;=11.5,AS132&lt;=13.5),"11,5 a 13,5",IF(AND(AS132&gt;=14,AS132&lt;=16),"14 a 16",IF(AND(AS132&gt;=16.5,AS132&lt;=18.5),"16,5 a 18,5",IF(AND(AS132&gt;=19,AS132&lt;=21),"19 a 21","Fuera de rango"))))))))))))))))</f>
        <v>6,5 a 8,5</v>
      </c>
      <c r="AU132" s="11" t="n">
        <f aca="false" t="array" ref="AU132">IF(AT132="","",_xlfn.IFS(AT132="-16 a -14",1,AT132="-13,5 a -11,5",2,AT132="-11 a -9",3,AT132="-8,5 a -6,5",4,AT132="-6 a -4",5,AT132="-3,5 a -1,5",6,AT132="-1 a 1",7,AT132="1,5 a 3,5",8,AT132="4 a 6","NORMA",AT132="6,5 a 8,5",9,AT132="9 a 11",10,AT132="11,5 a 13,5",11,AT132="14 a 16",12,AT132="16,5 a 18,5",13,AT132="19 a 21",14,TRUE(),""))</f>
        <v>9</v>
      </c>
      <c r="AV132" s="9" t="n">
        <v>0.25</v>
      </c>
      <c r="AW132" s="10" t="str">
        <f aca="false">IF(AV132="","",IF(AND(AV132&gt;=-1,AV132&lt;=-0.5),"-1 a -0,5",IF(AND(AV132&gt;-0.5,AV132&lt;=0),"De -0,5 a 0",IF(AND(AV132&gt;=0.25,AV132&lt;=0.75),"0,25 a 0,75",IF(AND(AV132&gt;=1,AV132&lt;=1.5),"1 a 1,5",IF(AND(AV132&gt;=1.75,AV132&lt;=2.25),"1,75 a 2,25",IF(AND(AV132&gt;=2.5,AV132&lt;=3),"2,5 a 3",IF(AND(AV132&gt;=3.25,AV132&lt;=3.75),"3,25 a 3,75","Fuera de rango"))))))))</f>
        <v>0,25 a 0,75</v>
      </c>
      <c r="AX132" s="11" t="str">
        <f aca="false">IF(AW132="","",IF(OR(AW132="-1 a -0,5",AW132="-1 a -0.5"),1,IF(OR(AW132="De -0,5 a 0",AW132="-0,5 a 0",AW132="De -0.5 a 0"),2,IF(OR(AW132="0,25 a 0,75",AW132="0.25 a 0.75"),"NORMA",IF(OR(AW132="1 a 1,5",AW132="1 a 1.5"),3,IF(OR(AW132="1,75 a 2,25",AW132="1.75 a 2.25"),4,IF(OR(AW132="2,5 a 3",AW132="2.5 a 3"),5,IF(OR(AW132="3,25 a 3,75",AW132="3.25 a 3.75"),6,""))))))))</f>
        <v>NORMA</v>
      </c>
      <c r="AY132" s="9" t="n">
        <v>0.5</v>
      </c>
      <c r="AZ132" s="10" t="str">
        <f aca="false">IF(AY132="","",IF(AND(AY132&gt;=-20,AY132&lt;=-9.5),"-20 a -9,5",IF(AND(AY132&gt;=-9,AY132&lt;=-6.5),"-9 a -6,5",IF(AY132=-6,"-6",IF(AND(AY132&gt;=-5.5,AY132&lt;=-3),"-5,5 a -3",IF(AND(AY132&gt;=-2.5,AY132&lt;=0),"-2,5 a 0",IF(AND(AY132&gt;=0.5,AY132&lt;=3),"0,5 a 3",IF(AND(AY132&gt;=3.5,AY132&lt;=6),"3,5 a 6","Fuera de rango"))))))))</f>
        <v>0,5 a 3</v>
      </c>
      <c r="BA132" s="11" t="n">
        <f aca="false">IF(AZ132="","",IF(AZ132="-20 a -9,5",1,IF(AZ132="-9 a -6,5",2,IF(AZ132="-6","NORMA",IF(AZ132="-5,5 a -3",3,IF(AZ132="-2,5 a 0",4,IF(AZ132="0,5 a 3",5,IF(AZ132="3,5 a 6",6,""))))))))</f>
        <v>5</v>
      </c>
      <c r="BB132" s="9" t="n">
        <v>28</v>
      </c>
      <c r="BC132" s="10" t="str">
        <f aca="false" t="array" ref="BC132">IF(BB132="","",_xlfn.IFS(AND(BB132&gt;=0,BB132&lt;=2),"0 a 2",AND(BB132&gt;=2.5,BB132&lt;=4.5),"2,5 a 4,5",AND(BB132&gt;=5,BB132&lt;=7),"5 a 7",AND(BB132&gt;=7.5,BB132&lt;=9.5),"7,5 a 9,5",AND(BB132&gt;=10,BB132&lt;=12),"10 a 12",AND(BB132&gt;=12.5,BB132&lt;=14.5),"12,5 a 14,5",BB132=15,"15",AND(BB132&gt;=15.5,BB132&lt;=17.5),"15,5 a 17,5",AND(BB132&gt;=18,BB132&lt;=20),"18 a 20",AND(BB132&gt;=20.5,BB132&lt;=22.5),"20,5 a 22,5",AND(BB132&gt;=23,BB132&lt;=25),"23 a 25",TRUE(),"Fuera de rango"))</f>
        <v>Fuera de rango</v>
      </c>
      <c r="BD132" s="11" t="str">
        <f aca="false" t="array" ref="BD132">IF(BC132="","",_xlfn.IFS(BC132="0 a 2",1,BC132="2,5 a 4,5",2,BC132="5 a 7",3,BC132="7,5 a 9,5",4,BC132="10 a 12",5,BC132="12,5 a 14,5",6,BC132="15","NORMA",BC132="15,5 a 17,5",7,BC132="18 a 20",8,BC132="20,5 a 22,5",9,BC132="23 a 25",10,TRUE(),"Fuera de rango"))</f>
        <v>Fuera de rango</v>
      </c>
      <c r="BE132" s="9" t="n">
        <v>32</v>
      </c>
      <c r="BF132" s="10" t="str">
        <f aca="false">IF(BE132="","",IF(AND(BE132&gt;=-20,BE132&lt;=-10),"-20 a -10",IF(AND(BE132&gt;=-9.5,BE132&lt;=0.5),"-9,5 a 0,5",IF(AND(BE132&gt;=1,BE132&lt;=11),"1 a 11",IF(AND(BE132&gt;=11.5,BE132&lt;=20.5),"11,5 a 20,5",IF(BE132=21,"21",IF(AND(BE132&gt;=21.5,BE132&lt;=31.5),"21,5 a 31,5",IF(AND(BE132&gt;=32,BE132&lt;=42),"32 a 42","Fuera de rango"))))))))</f>
        <v>32 a 42</v>
      </c>
      <c r="BG132" s="11" t="n">
        <f aca="false">IF(BF132="","",IF(BF132="-20 a -10",1,IF(BF132="-9,5 a 0,5",2,IF(BF132="1 a 11",3,IF(BF132="11,5 a 20,5",4,IF(BF132="21","NORMA",IF(BF132="21,5 a 31,5",5,IF(BF132="32 a 42",6,""))))))))</f>
        <v>6</v>
      </c>
      <c r="BH132" s="9" t="n">
        <v>24</v>
      </c>
      <c r="BI132" s="10" t="str">
        <f aca="false">IF(BH132="","",IF(AND(BH132&gt;=-20,BH132&lt;=-15),"-20 a -15",IF(AND(BH132&gt;=-14.5,BH132&lt;=-9.5),"-14,5 a -9,5",IF(AND(BH132&gt;=-9,BH132&lt;=-4),"-9 a -4",IF(AND(BH132&gt;=-3.5,BH132&lt;=2.5),"-3,5 a 2,5",IF(AND(BH132&gt;=3,BH132&lt;=8),"3 a 8",IF(AND(BH132&gt;=8.5,BH132&lt;=14.5),"8,5 a 14,5",IF(BH132=15,"15",IF(AND(BH132&gt;=15.5,BH132&lt;=20.5),"15,5 a 20,5",IF(AND(BH132&gt;=21,BH132&lt;=26),"21 a 26","Fuera de rango"))))))))))</f>
        <v>21 a 26</v>
      </c>
      <c r="BJ132" s="11" t="n">
        <f aca="false">IF(BI132="","",IF(BI132="-20 a -15",1,IF(BI132="-14,5 a -9,5",2,IF(BI132="-9 a -4",3,IF(BI132="-3,5 a 2,5",4,IF(BI132="3 a 8",5,IF(BI132="8,5 a 14,5",6,IF(BI132="15","NORMA",IF(BI132="15,5 a 20,5",7,IF(BI132="21 a 26",8,IF(BI132="26,5 a 31,5",9,"")))))))))))</f>
        <v>8</v>
      </c>
      <c r="BK132" s="9" t="n">
        <v>0</v>
      </c>
      <c r="BL132" s="10" t="str">
        <f aca="false">IF(BK132="","",IF(AND(BK132&gt;=0,BK132&lt;=2),"0 - 2",IF(AND(BK132&gt;=2.5,BK132&lt;=4.5),"2,5 - 4,5",IF(AND(BK132&gt;=5,BK132&lt;=7),"5 - 7",IF(AND(BK132&gt;=7.5,BK132&lt;=9.5),"7,5 - 9,5",IF(AND(BK132&gt;=10,BK132&lt;=12),"10 - 12",IF(AND(BK132&gt;=12.5,BK132&lt;=13.5),"12,5 - 13,5",IF(BK132=14,"14",IF(AND(BK132&gt;=14.5,BK132&lt;=16.5),"14,5 - 16,5",IF(AND(BK132&gt;=17,BK132&lt;=19),"17 - 19",IF(AND(BK132&gt;=19.5,BK132&lt;=21.5),"19,5 - 21,5",IF(AND(BK132&gt;=22,BK132&lt;=24),"22 - 24",IF(AND(BK132&gt;=24.5,BK132&lt;=26.5),"24,5 - 26,5",IF(AND(BK132&gt;=27,BK132&lt;=29),"27 - 29",IF(AND(BK132&gt;=29.5,BK132&lt;=30),"29,5 - 30","Fuera de rango")))))))))))))))</f>
        <v>0 - 2</v>
      </c>
      <c r="BM132" s="11" t="n">
        <f aca="false">IF(BL132="","",IF(BL132="0 - 2",1,IF(BL132="2,5 - 4,5",2,IF(BL132="5 - 7",3,IF(BL132="7,5 - 9,5",4,IF(BL132="10 - 12",5,IF(BL132="12,5 - 13,5",6,IF(BL132="14","NORMA",IF(BL132="14,5 - 16,5",7,IF(BL132="17 - 19",8,IF(BL132="19,5 - 21,5",9,IF(BL132="22 - 24",10,IF(BL132="24,5 - 26,5",11,IF(BL132="27 - 29",12,IF(BL132="29,5 - 30",13,"")))))))))))))))</f>
        <v>1</v>
      </c>
      <c r="BN132" s="9" t="n">
        <v>18</v>
      </c>
      <c r="BO132" s="10" t="str">
        <f aca="false">IF(BN132="","",IF(AND(BN132&gt;=-20,BN132&lt;=-10),"-20 a -10",IF(AND(BN132&gt;=-9.5,BN132&lt;=0.5),"-9,5 a 0,5",IF(AND(BN132&gt;=1,BN132&lt;=11),"1 a 11",IF(AND(BN132&gt;=11.5,BN132&lt;=21.5),"11,5 a 21,5",IF(BN132=22,"22",IF(AND(BN132&gt;=22.5,BN132&lt;=32.5),"22,5 a 32,5",IF(AND(BN132&gt;=33,BN132&lt;=43),"33 a 43","Fuera de rango"))))))))</f>
        <v>11,5 a 21,5</v>
      </c>
      <c r="BP132" s="11" t="n">
        <f aca="false">IF(BO132="","",IF(BO132="-20 a -10",1,IF(BO132="-9,5 a 0,5",2,IF(BO132="1 a 11",3,IF(BO132="11,5 a 21,5",4,IF(BO132="22","NORMA",IF(BO132="22,5 a 32,5",5,IF(BO132="33 a 43",6,""))))))))</f>
        <v>4</v>
      </c>
      <c r="BQ132" s="9" t="n">
        <v>7</v>
      </c>
      <c r="BR132" s="10" t="str">
        <f aca="false">IF(BQ132="","",IF(AND(BQ132&gt;=-20,BQ132&lt;=-15),"-20 a -15",IF(AND(BQ132&gt;=-14.5,BQ132&lt;=-9.5),"-14,5 a -9,5",IF(AND(BQ132&gt;=-9,BQ132&lt;=-4),"-9 a -4",IF(AND(BQ132&gt;=-3.5,BQ132&lt;=2.5),"-3,5 a 2,5",IF(AND(BQ132&gt;=3,BQ132&lt;=8),"3 a 8",IF(AND(BQ132&gt;=8.5,BQ132&lt;=13.5),"8,5 a 13,5",IF(AND(BQ132&gt;=14,BQ132&lt;=17.5),"14 a 17,5",IF(BQ132=18,"18",IF(AND(BQ132&gt;=18.5,BQ132&lt;=23.5),"18,5 a 23,5",IF(AND(BQ132&gt;=24,BQ132&lt;=29),"24 a 29",IF(AND(BQ132&gt;=29.5,BQ132&lt;=34.5),"29,5 a 34,5",IF(AND(BQ132&gt;=35,BQ132&lt;=40),"35 a 40","Fuera de rango")))))))))))))</f>
        <v>3 a 8</v>
      </c>
      <c r="BS132" s="11" t="n">
        <f aca="false">IF(BR132="","",IF(BR132="-20 a -15",1,IF(BR132="-14,5 a -9,5",2,IF(BR132="-9 a -4",3,IF(BR132="-3,5 a 2,5",4,IF(BR132="3 a 8",5,IF(BR132="8,5 a 13,5",6,IF(BR132="14 a 17,5",7,IF(BR132="18","NORMA",IF(BR132="18,5 a 23,5",8,IF(BR132="24 a 29",9,IF(BR132="29,5 a 34,5",10,IF(BR132="35 a 40",11,"")))))))))))))</f>
        <v>5</v>
      </c>
      <c r="BT132" s="9" t="n">
        <v>0</v>
      </c>
      <c r="BU132" s="10" t="str">
        <f aca="false">IF(BT132="","",IF(AND(BT132&gt;=-20,BT132&lt;=-18),"-20 a -18",IF(AND(BT132&gt;=-17.5,BT132&lt;=-15.5),"-17,5 a -15,5",IF(AND(BT132&gt;=-15,BT132&lt;=-13),"-15 a -13",IF(AND(BT132&gt;=-12.5,BT132&lt;=-10.5),"-12,5 a -10,5",IF(AND(BT132&gt;=-10,BT132&lt;=-8),"-10 a -8",IF(AND(BT132&gt;=-7.5,BT132&lt;=-5.5),"-7,5 a -5,5",IF(AND(BT132&gt;=-5,BT132&lt;=-3),"-5 a -3",IF(AND(BT132&gt;=-2.5,BT132&lt;=-0.5),"-2,5 a -0,5",IF(BT132=0,"0",IF(AND(BT132&gt;=0.5,BT132&lt;=2.5),"0,5 a 2,5",IF(AND(BT132&gt;=3,BT132&lt;=5),"3 a 5",IF(AND(BT132&gt;=5.5,BT132&lt;=7.5),"5,5 a 7,5",IF(AND(BT132&gt;=8,BT132&lt;=10),"8 a 10",IF(AND(BT132&gt;=10.5,BT132&lt;=12.5),"10,5 a 12,5",IF(AND(BT132&gt;=13,BT132&lt;=15),"13 a 15",IF(AND(BT132&gt;=15.5,BT132&lt;=17.5),"15,5 a 17,5",IF(AND(BT132&gt;=18,BT132&lt;=20),"18 a 20","Fuera de rango"))))))))))))))))))</f>
        <v>0</v>
      </c>
      <c r="BV132" s="11" t="str">
        <f aca="false">IF(BT132="","",IF(BT132=0,"NORMA",IF(AND(BT132&gt;=-20,BT132&lt;=-18),2,IF(AND(BT132&gt;=-17.5,BT132&lt;=-15.5),2,IF(AND(BT132&gt;=-15,BT132&lt;=-13),3,IF(AND(BT132&gt;=-12.5,BT132&lt;=-10.5),4,IF(AND(BT132&gt;=-10,BT132&lt;=-8),5,IF(AND(BT132&gt;=-7.5,BT132&lt;=-5.5),6,IF(AND(BT132&gt;=-5,BT132&lt;=-3),7,IF(AND(BT132&gt;=-2.5,BT132&lt;=-0.5),8,IF(AND(BT132&gt;=0.5,BT132&lt;=2.5),9,IF(AND(BT132&gt;=3,BT132&lt;=5),10,IF(AND(BT132&gt;=5.5,BT132&lt;=7.5),11,IF(AND(BT132&gt;=8,BT132&lt;=10),12,IF(AND(BT132&gt;=10.5,BT132&lt;=12.5),13,IF(AND(BT132&gt;=13,BT132&lt;=15),14,IF(AND(BT132&gt;=15.5,BT132&lt;=17.5),15,IF(AND(BT132&gt;=18,BT132&lt;=20),16,"Fuera de rango"))))))))))))))))))</f>
        <v>NORMA</v>
      </c>
      <c r="BW132" s="9" t="n">
        <v>-8.75</v>
      </c>
      <c r="BX132" s="10" t="n">
        <f aca="false">18.5- (0.3*H132)</f>
        <v>9.2</v>
      </c>
      <c r="BY132" s="10" t="n">
        <f aca="false">(BW132)-(BX132)</f>
        <v>-17.95</v>
      </c>
      <c r="BZ132" s="10" t="str">
        <f aca="false">IF(BY132="","",IF(BY132&lt;-27.5,"De -30 a -28",IF(BY132&lt;-25,"De -27,5 a -25,5",IF(BY132&lt;-22.5,"De -25 a -23",IF(BY132&lt;-20,"De -22,5 a -20,5",IF(BY132&lt;-17.5,"De -20 a -18",IF(BY132&lt;-15,"De -17,5 a -15,5",IF(BY132&lt;-12.5,"De -15 a -13",IF(BY132&lt;-10,"De -12,5 a -10,5",IF(BY132&lt;-7.5,"De -10 a -8",IF(BY132&lt;-5,"De -7,5 a -5,5",IF(BY132&lt;-2.5,"De -5 a -3",IF(BY132&lt;0,"De -2,5 a -0,5",IF(BY132&lt;2.5,"De 0 a 2",IF(BY132&lt;5,"De 2,5 a 4,5",IF(BY132&lt;7.5,"De 5 a 7",IF(BY132&lt;10,"De 7,5 a 9,5",IF(BY132&lt;12.5,"De 10 a 12",IF(BY132&lt;15,"De 12,5 a 14,5",IF(BY132&lt;17.5,"De 15 a 17",IF(BY132&lt;20,"De 17,5 a 19,5",IF(BY132&lt;22.5,"De 20 a 22",IF(BY132&lt;25,"De 22,5 a 24,5",IF(BY132&lt;27.5,"De 25 a 27","De 27,5 a 30"))))))))))))))))))))))))</f>
        <v>De -20 a -18</v>
      </c>
      <c r="CA132" s="12" t="n">
        <f aca="false">IF(BY132="","",IF(BY132&lt;=-28,1,IF(BY132&lt;=-25.5,2,IF(BY132&lt;=-23,3,IF(BY132&lt;=-20.5,4,IF(BY132&lt;=-18,5,IF(BY132&lt;=-15.5,6,IF(BY132&lt;=-13,7,IF(BY132&lt;=-10.5,8,IF(BY132&lt;=-8,9,IF(BY132&lt;=-5.5,10,IF(BY132&lt;=-3,11,IF(BY132&lt;=-0.5,12,IF(BY132&lt;=2,13,IF(BY132&lt;=4.5,14,IF(BY132&lt;=7,15,IF(BY132&lt;=9.5,16,IF(BY132&lt;=12,17,IF(BY132&lt;=14.5,18,IF(BY132&lt;=17,19,IF(BY132&lt;=19.5,20,IF(BY132&lt;=22,21,IF(BY132&lt;=24.5,22,IF(BY132&lt;=27,23,IF(BY132&lt;=30,24,"Fuera de rango")))))))))))))))))))))))))</f>
        <v>6</v>
      </c>
      <c r="CB132" s="9" t="n">
        <v>-8.5</v>
      </c>
      <c r="CC132" s="10" t="n">
        <f aca="false">18.5- (0.3*H132)</f>
        <v>9.2</v>
      </c>
      <c r="CD132" s="10" t="n">
        <f aca="false">(CB132)-(CC132)</f>
        <v>-17.7</v>
      </c>
      <c r="CE132" s="10" t="str">
        <f aca="false">IF(CD132="","",IF(CD132&lt;-27.5,"De -30 a -28",IF(CD132&lt;-25,"De -27,5 a -25,5",IF(CD132&lt;-22.5,"De -25 a -23",IF(CD132&lt;-20,"De -22,5 a -20,5",IF(CD132&lt;-17.5,"De -20 a -18",IF(CD132&lt;-15,"De -17,5 a -15,5",IF(CD132&lt;-12.5,"De -15 a -13",IF(CD132&lt;-10,"De -12,5 a -10,5",IF(CD132&lt;-7.5,"De -10 a -8",IF(CD132&lt;-5,"De -7,5 a -5,5",IF(CD132&lt;-2.5,"De -5 a -3",IF(CD132&lt;0,"De -2,5 a -0,5",IF(CD132&lt;=2,"De 0 a 2",IF(CD132&lt;=4.5,"De 2,5 a 4,5",IF(CD132&lt;=7,"De 5 a 7",IF(CD132&lt;=9.5,"De 7,5 a 9,5",IF(CD132&lt;=12,"De 10 a 12",IF(CD132&lt;=14.5,"De 12,5 a 14,5",IF(CD132&lt;=17,"De 15 a 17",IF(CD132&lt;=19.5,"De 17,5 a 19,5",IF(CD132&lt;=22,"De 20 a 22",IF(CD132&lt;=24.5,"De 22,5 a 24,5",IF(CD132&lt;=27,"De 25 a 27","De 27,5 a 30"))))))))))))))))))))))))</f>
        <v>De -20 a -18</v>
      </c>
      <c r="CF132" s="12" t="n">
        <f aca="false">IF(CD132="","",IF(CD132&lt;-27.5,1,IF(CD132&lt;-25,2,IF(CD132&lt;-22.5,3,IF(CD132&lt;-20,4,IF(CD132&lt;-17.5,5,IF(CD132&lt;-15,6,IF(CD132&lt;-12.5,7,IF(CD132&lt;-10,8,IF(CD132&lt;-7.5,9,IF(CD132&lt;-5,10,IF(CD132&lt;-2.5,11,IF(CD132&lt;0,12,IF(CD132&lt;2.5,13,IF(CD132&lt;5,14,IF(CD132&lt;7.5,15,IF(CD132&lt;10,16,IF(CD132&lt;12.5,17,IF(CD132&lt;15,18,IF(CD132&lt;17.5,19,IF(CD132&lt;20,20,IF(CD132&lt;22.5,21,IF(CD132&lt;25,22,IF(CD132&lt;27.5,23,24))))))))))))))))))))))))</f>
        <v>5</v>
      </c>
      <c r="CG132" s="9" t="n">
        <v>-4</v>
      </c>
      <c r="CH132" s="10" t="str">
        <f aca="false">IF(CG132="","",IF(AND(CG132&gt;=-10,CG132&lt;=-9.5),"-10 a -9,5",IF(AND(CG132&gt;-9.5,CG132&lt;=-8.5),"-9 a -8,5",IF(AND(CG132&gt;-8.5,CG132&lt;=-7.5),"-8 a -7,5",IF(AND(CG132&gt;-7.5,CG132&lt;=-6.5),"-7 a -6,5",IF(AND(CG132&gt;-6.5,CG132&lt;=-5.5),"-6 a -5,5",IF(AND(CG132&gt;-5.5,CG132&lt;=-4.5),"-5 a -4,5",IF(AND(CG132&gt;-4.5,CG132&lt;=-3.5),"-4 a -3,5",IF(AND(CG132&gt;-3.5,CG132&lt;=-2.5),"-3 a -2,5",IF(CG132=-2.25,"-2,25",IF(AND(CG132&gt;-2.5,CG132&lt;=-1.5),"-2 a -1,5",IF(AND(CG132&gt;-1.5,CG132&lt;=-0.5),"-1 a -0,5",IF(AND(CG132&gt;-0.5,CG132&lt;=0.5),"0 a 0,5",IF(AND(CG132&gt;0.5,CG132&lt;=1.5),"1 a 1,5",IF(AND(CG132&gt;1.5,CG132&lt;=2.5),"2 a 2,5",IF(AND(CG132&gt;2.5,CG132&lt;=3.5),"3 a 3,5",IF(AND(CG132&gt;3.5,CG132&lt;=4.5),"4 a 4,5",IF(AND(CG132&gt;4.5,CG132&lt;=5.5),"5 a 5,5",IF(AND(CG132&gt;5.5,CG132&lt;=6.5),"6 a 6,5",IF(AND(CG132&gt;6.5,CG132&lt;=7.5),"7 a 7,5",IF(AND(CG132&gt;7.5,CG132&lt;=8.5),"8 a 8,5",IF(AND(CG132&gt;8.5,CG132&lt;=9.5),"9 a 9,5",IF(CG132&gt;=10,"10","Fuera de rango")))))))))))))))))))))))</f>
        <v>-4 a -3,5</v>
      </c>
      <c r="CI132" s="11" t="n">
        <f aca="false">IF(CG132="","",IF(CG132=-2.25,"NORMA",IF(CG132&lt;=-9.5,1,IF(CG132&lt;=-8.5,2,IF(CG132&lt;=-7.5,3,IF(CG132&lt;=-6.5,4,IF(CG132&lt;=-5.5,5,IF(CG132&lt;=-4.5,6,IF(CG132&lt;=-3.5,7,IF(CG132&lt;=-2.5,8,IF(CG132&lt;=-1.5,9,IF(CG132&lt;=-0.5,10,IF(CG132&lt;=0.5,11,IF(CG132&lt;=1.5,12,IF(CG132&lt;=2.5,13,IF(CG132&lt;=3.5,14,IF(CG132&lt;=4.5,15,IF(CG132&lt;=5.5,16,IF(CG132&lt;=6.5,17,IF(CG132&lt;=7.5,18,IF(CG132&lt;=8.5,19,IF(CG132&lt;=9.5,20,IF(CG132=10,21,"Fuera de rango")))))))))))))))))))))))</f>
        <v>7</v>
      </c>
      <c r="CJ132" s="9" t="n">
        <v>3</v>
      </c>
      <c r="CK132" s="10" t="str">
        <f aca="false">IF(CJ132="","",IF(AND(CJ132&gt;=-6,CJ132&lt;=-5.5),"-6 a -5,5",IF(AND(CJ132&gt;-5.5,CJ132&lt;=-4.5),"-5 a -4,5",IF(AND(CJ132&gt;-4.5,CJ132&lt;=-3.5),"-4 a -3,5",IF(AND(CJ132&gt;-3.5,CJ132&lt;=-2.5),"-3 a -2,5",IF(AND(CJ132&gt;-2.5,CJ132&lt;=-1.5),"-2 a -1,5",IF(AND(CJ132&gt;-1.5,CJ132&lt;=-0.5),"-1 a -0,5",IF(AND(CJ132&gt;-0.5,CJ132&lt;=0.5),"0 a 0,5",IF(AND(CJ132&gt;0.5,CJ132&lt;=1.5),"1 a 1,5",IF(AND(CJ132&gt;1.5,CJ132&lt;2.5),"2",IF(AND(CJ132&gt;=2.5,CJ132&lt;=3),"2,5 a 3",IF(AND(CJ132&gt;3,CJ132&lt;=4),"3,5 a 4",IF(AND(CJ132&gt;4,CJ132&lt;=5),"4,5 a 5",IF(AND(CJ132&gt;5,CJ132&lt;=6),"5,5 a 6",IF(AND(CJ132&gt;6,CJ132&lt;=7),"6,5 a 7",IF(AND(CJ132&gt;7,CJ132&lt;=8),"7,5 a 8",IF(AND(CJ132&gt;8,CJ132&lt;=9.5),"8,5 a 9,5",IF(CJ132=10,"10","Fuera de rango"))))))))))))))))))</f>
        <v>2,5 a 3</v>
      </c>
      <c r="CL132" s="11" t="n">
        <f aca="false">IF(CK132="","",IF(OR(CK132="-6 a -5,5",CK132="-6 - -5,5"),1,IF(OR(CK132="-5 a -4,5",CK132="-5 - -4,5"),2,IF(OR(CK132="-4 a -3,5",CK132="-4 - -3,5"),3,IF(OR(CK132="-3 a -2,5",CK132="-3 - -2,5"),4,IF(OR(CK132="-2 a -1,5",CK132="-2 - -1,5"),5,IF(OR(CK132="-1 a -0,5",CK132="-1 - -0,5"),6,IF(OR(CK132="0 a 0,5",CK132="0 - 0,5"),7,IF(OR(CK132="1 a 1,5",CK132="1 - 1,5"),8,IF(CK132="2","NORMA",IF(OR(CK132="2,5 a 3",CK132="2,5 - 3"),9,IF(OR(CK132="3,5 a 4",CK132="3,5 - 4"),10,IF(OR(CK132="4,5 a 5",CK132="4,5 - 5"),11,IF(OR(CK132="5,5 a 6",CK132="5,5 - 6"),12,IF(OR(CK132="6,5 a 7",CK132="6,5 - 7"),13,IF(OR(CK132="7,5 a 8",CK132="7,5 - 8"),14,IF(OR(CK132="8,5 a 9",CK132="8,5 - 9,5",CK132="9 a 9,5"),15,IF(CK132="10",15,IF(OR(CK132="0,5 a 1",CK132="0,5 - 1"),7,"Fuera de rango")))))))))))))))))))</f>
        <v>9</v>
      </c>
      <c r="CM132" s="10" t="n">
        <v>0</v>
      </c>
      <c r="CN132" s="10" t="str">
        <f aca="false">IF(CM132=0,"0", " ")</f>
        <v>0</v>
      </c>
      <c r="CO132" s="10" t="str">
        <f aca="false">IF(CM132&gt;0,"EME"," ")</f>
        <v> </v>
      </c>
      <c r="CP132" s="10" t="n">
        <v>0</v>
      </c>
      <c r="CQ132" s="10" t="str">
        <f aca="false">IF(CP132&gt;0,"0", " ")</f>
        <v> </v>
      </c>
      <c r="CR132" s="10" t="str">
        <f aca="false">IF(CP132&gt;0,"EME"," ")</f>
        <v> </v>
      </c>
      <c r="CS132" s="9" t="n">
        <v>0</v>
      </c>
      <c r="CT132" s="10" t="str">
        <f aca="false">IF(CS132&gt;0,"1", " ")</f>
        <v> </v>
      </c>
      <c r="CU132" s="10" t="str">
        <f aca="false">IF(CS132&gt;0,"HIP"," ")</f>
        <v> </v>
      </c>
      <c r="CV132" s="9" t="n">
        <v>0</v>
      </c>
      <c r="CW132" s="10" t="str">
        <f aca="false">IF(CV132&gt;0,"1", " ")</f>
        <v> </v>
      </c>
      <c r="CX132" s="10" t="str">
        <f aca="false">IF(CV132&gt;0,"HIP"," ")</f>
        <v> </v>
      </c>
      <c r="CY132" s="9" t="n">
        <v>-5</v>
      </c>
      <c r="CZ132" s="11" t="str">
        <f aca="false">IF(CY132&lt;0,"2"," ")</f>
        <v>2</v>
      </c>
      <c r="DA132" s="11" t="str">
        <f aca="false">IF(CY132&lt;0,"MIO"," ")</f>
        <v>MIO</v>
      </c>
      <c r="DB132" s="9" t="n">
        <v>0</v>
      </c>
      <c r="DC132" s="11" t="str">
        <f aca="false">IF(DB132&lt;0,"2"," ")</f>
        <v> </v>
      </c>
      <c r="DD132" s="11" t="str">
        <f aca="false">IF(DB132&lt;0,"MIO"," ")</f>
        <v> </v>
      </c>
      <c r="DE132" s="9" t="n">
        <v>-0.25</v>
      </c>
      <c r="DF132" s="11" t="str">
        <f aca="false">IF(DE132&lt;0,"3"," ")</f>
        <v>3</v>
      </c>
      <c r="DG132" s="11" t="str">
        <f aca="false">IF(DE132&lt;0,"AST"," ")</f>
        <v>AST</v>
      </c>
      <c r="DH132" s="9" t="n">
        <v>0</v>
      </c>
      <c r="DI132" s="11" t="str">
        <f aca="false">IF(DH132&lt;0,"3"," ")</f>
        <v> </v>
      </c>
      <c r="DJ132" s="11" t="str">
        <f aca="false">IF(DH132&lt;0,"AST"," ")</f>
        <v> </v>
      </c>
      <c r="DK132" s="9" t="n">
        <v>0</v>
      </c>
      <c r="DL132" s="10" t="str">
        <f aca="false">IF(DK132&gt;0,"4"," ")</f>
        <v> </v>
      </c>
      <c r="DM132" s="10" t="str">
        <f aca="false">IF(DK132&gt;0,"PRE"," ")</f>
        <v> </v>
      </c>
      <c r="DN132" s="9" t="n">
        <v>0</v>
      </c>
      <c r="DO132" s="10" t="str">
        <f aca="false">IF(DN132&gt;0,"4"," ")</f>
        <v> </v>
      </c>
      <c r="DP132" s="10" t="str">
        <f aca="false">IF(DN132&gt;0,"PRE"," ")</f>
        <v> </v>
      </c>
      <c r="DQ132" s="12" t="n">
        <v>2</v>
      </c>
      <c r="DR132" s="12" t="n">
        <v>2</v>
      </c>
      <c r="DS132" s="12" t="str">
        <f aca="false">CONCATENATE(CO132,CU132,DA132,DG132,DM132)</f>
        <v>  MIOAST </v>
      </c>
      <c r="DT132" s="10" t="str">
        <f aca="false" t="array" ref="DT132">_xlfn.IFS(DS132="EME    ","0", DS132=" HIP   ","1", DS132="  MIO  ","2", DS132="   AST ","3", DS132="    PRE","4", DS132="EME   PRE","5", DS132=" HIP  PRE","6", DS132=" HIP AST ","7", DS132="  MIO PRE","8", DS132="  MIOAST ","9", DS132="   ASTPRE","10",DS132=" HIP ASTPRE","11", DS132="  MIOASTPRE","12", DS132="     ","0")</f>
        <v>9</v>
      </c>
      <c r="DU132" s="1" t="s">
        <v>154</v>
      </c>
      <c r="DV132" s="1" t="str">
        <f aca="false" t="array" ref="DV132">_xlfn.IFS(DU132="SI","2", DU132="NO","1")</f>
        <v>1</v>
      </c>
      <c r="DW132" s="10" t="n">
        <v>0</v>
      </c>
      <c r="DX132" s="11" t="str">
        <f aca="false">IF(DW132=0,"1","2")</f>
        <v>1</v>
      </c>
      <c r="DY132" s="11" t="str">
        <f aca="false" t="array" ref="DY132">_xlfn.IFS(DW132=0,"0", DW132=0.25, "1", DW132=0.5,"2", DW132=0.75,"3", DW132=1,"4",DW132=1.25,"5", DW132=1.5,"6", DW132=1.75,"7", DW132=2,"8")</f>
        <v>0</v>
      </c>
      <c r="DZ132" s="10" t="n">
        <v>0</v>
      </c>
      <c r="EA132" s="11" t="str">
        <f aca="false">IF(DZ132=0,"1","2")</f>
        <v>1</v>
      </c>
      <c r="EB132" s="11" t="str">
        <f aca="false" t="array" ref="EB132">_xlfn.IFS(DZ132=0,"0", DZ132=0.25, "1", DZ132=0.5,"2", DZ132=0.75,"3", DZ132=1,"4",DZ132=1.25,"5", DZ132=1.5,"6", DZ132=1.75,"7", DZ132=2,"8")</f>
        <v>0</v>
      </c>
      <c r="EC132" s="10" t="n">
        <v>0</v>
      </c>
      <c r="ED132" s="10" t="str">
        <f aca="false">IF(EC132=0,"1","2")</f>
        <v>1</v>
      </c>
      <c r="EE132" s="11" t="str">
        <f aca="false" t="array" ref="EE132">_xlfn.IFS(EC132=0,"0", EC132=-0.25, "1", EC132=-0.5,"2", EC132=-0.75,"3", EC132=-1,"4",EC132=-1.25,"5", EC132=-1.5,"6", EC132=-1.75,"7", EC132=-2,"8", EC132=-2.25,"9",EC132=-2.5,"10", EC132=-2.75,"11", EC132=-3,"12", EC132=-3.25,"13", EC132=-3.5,"14", EC132=-3.75,"15",EC132=-4,"16")</f>
        <v>0</v>
      </c>
      <c r="EF132" s="10" t="n">
        <v>0</v>
      </c>
      <c r="EG132" s="10" t="str">
        <f aca="false">IF(EF132=0,"1","2")</f>
        <v>1</v>
      </c>
      <c r="EH132" s="11" t="str">
        <f aca="false" t="array" ref="EH132">_xlfn.IFS(EF132=0,"0", EF132=-0.25, "1", EF132=-0.5,"2", EF132=-0.75,"3", EF132=-1,"4",EF132=-1.25,"5", EF132=-1.5,"6", EF132=-1.75,"7", EF132=-2,"8", EF132=-2.25,"9",EF132=-2.5,"10", EF132=-2.75,"11", EF132=-3,"12", EF132=-3.25,"13", EF132=-3.5,"14", EF132=-3.75,"15",EF132=-4,"16")</f>
        <v>0</v>
      </c>
      <c r="EI132" s="10" t="n">
        <v>0.5</v>
      </c>
      <c r="EJ132" s="11" t="str">
        <f aca="false">IF(EI132=0,"1","2")</f>
        <v>2</v>
      </c>
      <c r="EK132" s="11" t="str">
        <f aca="false" t="array" ref="EK132">_xlfn.IFS(EI132=0,"0", EI132=-0.25, "1", EI132=-0.5,"2", EI132=-0.75,"3", EI132=-1,"4",EI132=-1.25,"5", EI132=-1.5,"6", EI132=-1.75,"7", EI132=-2,"8", EI132=-2.25,"9", EI132=-2.25,"9",EI132=-2.5,"10", EI132=-2.75,"11", EI132=-3,"12", EI132=-3.25,"13", EI132=-3.5,"14", EI132=-3.75,"15",EI132=-4,"16", EI132=0.25, "17", EI132=0.5, "18")</f>
        <v>18</v>
      </c>
      <c r="EL132" s="10" t="n">
        <v>0</v>
      </c>
      <c r="EM132" s="11" t="str">
        <f aca="false">IF(EL132=0,"1","2")</f>
        <v>1</v>
      </c>
      <c r="EN132" s="11" t="str">
        <f aca="false" t="array" ref="EN132">_xlfn.IFS(EL132=0.25,"17",EL132=0.5,"18", EL132=0,"0", EL132=-0.25, "1", EL132=-0.5,"2", EL132=-0.75,"3", EL132=-1,"4",EL132=-1.25,"5", EL132=-1.5,"6", EL132=-1.75,"7", EL132=-2,"8",EL132= -2.25,"9",EL132=-2.5,"10",EL132= -2.75,"11",EL132= -3,"12",EL132= -3.25,"13",EL132= -3.5,"14",EL132= -3.75,"15",EL132=-4,"16")</f>
        <v>0</v>
      </c>
      <c r="EO132" s="10" t="n">
        <v>0</v>
      </c>
      <c r="EP132" s="11" t="str">
        <f aca="false">IF(EO132=0,"1","2")</f>
        <v>1</v>
      </c>
      <c r="EQ132" s="11" t="str">
        <f aca="false" t="array" ref="EQ132">_xlfn.IFS(EO132=0,"0", EO132=0.25, "1", EO132=0.5,"2", EO132=0.75,"3", EO132=1,"4",EO132=1.25,"5", EO132=1.5,"6", EO132=1.75,"7", EO132=2,"8", EO132=2.25,"9", EO132=2.25,"9",EO132=2.5,"10", EO132=2.75,"11", EO132=3,"12", EO132=3.25,"13", EO132=3.5,"14", EO132=3.75,"15",EO132=4,"16", EO132=-0.25, "17", bq=-0.5, "18")</f>
        <v>0</v>
      </c>
      <c r="ER132" s="10" t="n">
        <v>0</v>
      </c>
      <c r="ES132" s="11" t="str">
        <f aca="false">IF(ER132=0,"1","2")</f>
        <v>1</v>
      </c>
      <c r="ET132" s="11" t="str">
        <f aca="false" t="array" ref="ET132">_xlfn.IFS(ER132=0,"0", ER132=0.25, "1", ER132=0.5,"2", ER132=0.75,"3", ER132=1,"4",ER132=1.25,"5", ER132=1.5,"6", ER132=1.75,"7", ER132=2,"8", ER132=2.25,"9", ER132=2.25,"9",ER132=2.5,"10", ER132=2.75,"11", ER132=3,"12", ER132=3.25,"13", ER132=3.5,"14", ER132=3.75,"15",ER132=4,"16", ER132=-0.25, "17", bq=-0.5, "18")</f>
        <v>0</v>
      </c>
      <c r="EU132" s="13" t="n">
        <v>20</v>
      </c>
      <c r="EV132" s="14" t="str">
        <f aca="false">VLOOKUP(EU132,LEYENDA!$G$2:$H$8,2,TRUE())</f>
        <v>19-24</v>
      </c>
      <c r="EW132" s="14" t="str">
        <f aca="false" t="array" ref="EW132">_xlfn.IFS(EV132="0-5","1", EV132="6-12","2", EV132="13-18","3", EV132="19-24","4", EV132="25-36","5", EV132="37-48","6", EV132="49-60","7")</f>
        <v>4</v>
      </c>
    </row>
    <row r="133" customFormat="false" ht="13.5" hidden="false" customHeight="false" outlineLevel="0" collapsed="false">
      <c r="A133" s="1" t="n">
        <v>51</v>
      </c>
      <c r="B133" s="32" t="n">
        <v>1</v>
      </c>
      <c r="C133" s="33" t="n">
        <v>42549</v>
      </c>
      <c r="D133" s="6"/>
      <c r="E133" s="5" t="str">
        <f aca="false">VLOOKUP(A133,'286'!$A$3:$J$600,10,FALSE())</f>
        <v>GARCÍA OCÓN, CRISTINA</v>
      </c>
      <c r="F133" s="4" t="str">
        <f aca="false">VLOOKUP(A133,'286'!$A$3:$I$1768,3,FALSE())</f>
        <v>GAROCRIS</v>
      </c>
      <c r="G133" s="6" t="n">
        <f aca="false">VLOOKUP(A133,'286'!$A$3:$I$1768,4,FALSE())</f>
        <v>28238</v>
      </c>
      <c r="H133" s="7" t="n">
        <f aca="false">YEAR(C133)-YEAR(G133)</f>
        <v>39</v>
      </c>
      <c r="I133" s="1" t="str">
        <f aca="false">VLOOKUP(H133,LEYENDA!$C$2:$D$6,2,TRUE())</f>
        <v>25-40</v>
      </c>
      <c r="J133" s="5" t="str">
        <f aca="false">VLOOKUP(A133,'286'!$A$3:$I$1768,7,FALSE())</f>
        <v>M</v>
      </c>
      <c r="K133" s="8" t="str">
        <f aca="false">VLOOKUP(A133,'286'!$A$3:$I$1768,2,FALSE())</f>
        <v>OD</v>
      </c>
      <c r="L133" s="4" t="str">
        <f aca="false">VLOOKUP(A133,'286'!$A$3:$I$1768,8,FALSE())</f>
        <v>D</v>
      </c>
      <c r="M133" s="4" t="str">
        <f aca="false">VLOOKUP(A133,'286'!$A$3:$I$1768,9,FALSE())</f>
        <v>I</v>
      </c>
      <c r="N133" s="8" t="str">
        <f aca="false">IF(R133=O133, "MISMA","CONTRARIA")</f>
        <v>CONTRARIA</v>
      </c>
      <c r="O133" s="8" t="str">
        <f aca="false" t="array" ref="O133">_xlfn.IFS(L133="D","1", L133="I","2")</f>
        <v>1</v>
      </c>
      <c r="P133" s="8" t="str">
        <f aca="false" t="array" ref="P133">_xlfn.IFS(K133="OD","1", K133="OI","2")</f>
        <v>1</v>
      </c>
      <c r="Q133" s="1" t="str">
        <f aca="false" t="array" ref="Q133">_xlfn.IFS(J133="M","1", J133="H","2")</f>
        <v>1</v>
      </c>
      <c r="R133" s="8" t="str">
        <f aca="false" t="array" ref="R133">_xlfn.IFS(M133="D","1", M133="I","2")</f>
        <v>2</v>
      </c>
      <c r="S133" s="1" t="str">
        <f aca="false" t="array" ref="S133">_xlfn.IFS(N133="CONTRARIA", "1",N133= "MISMA","2")</f>
        <v>1</v>
      </c>
      <c r="T133" s="1" t="str">
        <f aca="false" t="array" ref="T133">_xlfn.IFS(I133="0-12","1", I133="13-24","2", I133="25-40","3", I133="41-60","4", I133="61-100","5")</f>
        <v>3</v>
      </c>
      <c r="U133" s="9" t="n">
        <v>5</v>
      </c>
      <c r="V133" s="1" t="str">
        <f aca="false">IF(U133="","",IF(AND(U133&gt;=-9,U133&lt;=-6.5),"-9 a -6,5",IF(AND(U133&gt;=-6,U133&lt;=-3.5),"-6 a -3,5",IF(AND(U133&gt;=-3,U133&lt;=-1),"-3 a -1",IF(U133=-0.5,"-0,5",IF(AND(U133&gt;=0,U133&lt;=2.5),"0 a 2,5",IF(AND(U133&gt;=3,U133&lt;=5.5),"3 a 5,5",IF(AND(U133&gt;=6,U133&lt;=8.5),"6 a 8,5",IF(AND(U133&gt;=9,U133&lt;=20),"9 a 20","Fuera de rango")))))))))</f>
        <v>3 a 5,5</v>
      </c>
      <c r="W133" s="11" t="n">
        <f aca="false">IF(V133="","",IF(V133="-9 a -6,5",2,IF(V133="-6 a -3,5",3,IF(V133="-3 a -1",4,IF(V133="-0,5","NORMA",IF(V133="0 a 2,5",5,IF(V133="3 a 5,5",6,IF(V133="6 a 8,5",7,IF(V133="9 a 20",8,"Fuera de rango")))))))))</f>
        <v>6</v>
      </c>
      <c r="X133" s="9" t="n">
        <v>13</v>
      </c>
      <c r="Y133" s="10" t="str">
        <f aca="false">IF(X133="","",IF(AND(X133&gt;=0,X133&lt;=4),"0 a 4",IF(AND(X133&gt;=4.5,X133&lt;=8.5),"4,5 a 8,5",IF(X133=9,"9",IF(AND(X133&gt;=9.5,X133&lt;=13),"9,5 a 13",IF(AND(X133&gt;=13.5,X133&lt;=20),"13,5 a 20",IF(AND(X133&gt;=20.5,X133&lt;=35),"20,5 a 35","Fuera de rango")))))))</f>
        <v>9,5 a 13</v>
      </c>
      <c r="Z133" s="11" t="n">
        <f aca="false">IF(Y133="","",IF(Y133="0 a 4",1,IF(Y133="4,5 a 8,5",2,IF(Y133="9","NORMA",IF(Y133="9,5 a 13",3,IF(Y133="13,5 a 20",4,IF(Y133="20,5 a 35",5,"Fuera de rango")))))))</f>
        <v>3</v>
      </c>
      <c r="AA133" s="9" t="n">
        <v>30</v>
      </c>
      <c r="AB133" s="10" t="str">
        <f aca="false">IF(AA133="","",IF(AND(AA133&gt;=0,AA133&lt;=9),"0 a 9",IF(AND(AA133&gt;=9.5,AA133&lt;=18.5),"9,5 a 18,5",IF(AA133=19,"19",IF(AND(AA133&gt;=19.5,AA133&lt;=28),"19,5 a 28",IF(AND(AA133&gt;=28.5,AA133&lt;=40),"28,5 a 40","Fuera de rango"))))))</f>
        <v>28,5 a 40</v>
      </c>
      <c r="AC133" s="11" t="n">
        <f aca="false" t="array" ref="AC133">_xlfn.IFS(AB133="","",AB133="0 a 9",1,AB133="9,5 a 18,5",2,AB133="19","NORMA",AB133="19,5 a 28",3,AB133="28,5 a 40",4,TRUE(),"Fuera de rango")</f>
        <v>4</v>
      </c>
      <c r="AD133" s="9" t="n">
        <v>18</v>
      </c>
      <c r="AE133" s="10" t="str">
        <f aca="false">IF(AD133="","",IF(AND(AD133&gt;=-10,AD133&lt;=0),"De -10 a 0",IF(AND(AD133&gt;=0.5,AD133&lt;=9.5),"0,5 a 9,5",IF(AD133=10,"10",IF(AND(AD133&gt;=10.5,AD133&lt;=20),"10,5 a 20",IF(AND(AD133&gt;=20.5,AD133&lt;=40),"20,5 a 40","Fuera de rango"))))))</f>
        <v>10,5 a 20</v>
      </c>
      <c r="AF133" s="12" t="n">
        <f aca="false">IF(AD133="","",IF(AND(AD133&gt;=-10,AD133&lt;=0),1,IF(AND(AD133&gt;=0.5,AD133&lt;=9.5),2,IF(AD133=10,"NORMA",IF(AND(AD133&gt;=10.5,AD133&lt;=20),3,IF(AND(AD133&gt;=20.5,AD133&lt;=40),4,""))))))</f>
        <v>3</v>
      </c>
      <c r="AG133" s="9" t="n">
        <v>12</v>
      </c>
      <c r="AH133" s="10" t="str">
        <f aca="false">IF(AG133="","",IF(AND(AG133&gt;=0,AG133&lt;=4),"0 a 4",IF(AND(AG133&gt;=4.5,AG133&lt;=8.5),"4,5 a 8,5",IF(AG133=9,"9",IF(AND(AG133&gt;=9.5,AG133&lt;=13),"9,5 a 13",IF(AND(AG133&gt;=13.5,AG133&lt;=25),"13,5 a 25","Fuera de rango"))))))</f>
        <v>9,5 a 13</v>
      </c>
      <c r="AI133" s="11" t="n">
        <f aca="false">IF(AH133="","",IF(AH133="0 a 4",1,IF(AH133="4,5 a 8,5",2,IF(AH133="9","NORMA",IF(AH133="9,5 a 13",3,IF(AH133="13,5 a 25",4,""))))))</f>
        <v>3</v>
      </c>
      <c r="AJ133" s="9" t="n">
        <v>3</v>
      </c>
      <c r="AK133" s="10" t="str">
        <f aca="false">IF(AJ133="","",IF(AND(AJ133&gt;=-15,AJ133&lt;=-10.5),"-15 a -10,5",IF(AND(AJ133&gt;=-10,AJ133&lt;=-4),"-10 a -4",IF(AND(AJ133&gt;=-4.5,AJ133&lt;=0),"-4,5 a 0",IF(AND(AJ133&gt;=0.5,AJ133&lt;=4.5),"0,5 a 4,5",IF(AJ133=5,"5",IF(AND(AJ133&gt;=5.5,AJ133&lt;=10),"5,5 a 10",IF(AND(AJ133&gt;=10.5,AJ133&lt;=20),"10,5 a 20","Fuera de rango"))))))))</f>
        <v>0,5 a 4,5</v>
      </c>
      <c r="AL133" s="11" t="n">
        <f aca="false">IF(AK133="","",IF(AK133="-15 a -10,5",1,IF(AK133="-10 a -4",2,IF(AK133="-4,5 a 0",3,IF(AK133="0,5 a 4,5",4,IF(AK133="5","NORMA",IF(AK133="5,5 a 10",5,IF(AK133="10,5 a 20",6,"Error"))))))))</f>
        <v>4</v>
      </c>
      <c r="AM133" s="9" t="n">
        <v>0</v>
      </c>
      <c r="AN133" s="10" t="str">
        <f aca="false">IF(AM133="","",IF(AND(AM133&gt;=-7.5,AM133&lt;=-5.5),"-7,5 a -5,5",IF(AND(AM133&gt;=-5,AM133&lt;=-3),"-5 a -3",IF(AND(AM133&gt;=-2.5,AM133&lt;=-0.5),"-2,5 a -0,5",IF(AM133=0,"0,00",IF(AND(AM133&gt;=0.5,AM133&lt;=2.5),"0,5 a 2,5",IF(AND(AM133&gt;=3,AM133&lt;=5),"3 a 5",IF(AND(AM133&gt;=5.5,AM133&lt;=7.5),"5,5 a 7,5",IF(AND(AM133&gt;=8,AM133&lt;=10),"8 a 10","Fuera de rango")))))))))</f>
        <v>0,00</v>
      </c>
      <c r="AO133" s="11" t="str">
        <f aca="false">IF(AN133="","",IF(AN133="-7,5 a -5,5",1,IF(AN133="-5 a -3",2,IF(AN133="-2,5 a -0,5",3,IF(AN133="0,00","NORMA",IF(AN133="0,5 a 2,5",4,IF(AN133="3 a 5",5,IF(AN133="5,5 a 7,5",6,IF(AN133="8 a 10",7,"Error")))))))))</f>
        <v>NORMA</v>
      </c>
      <c r="AP133" s="9" t="n">
        <v>12</v>
      </c>
      <c r="AQ133" s="10" t="str">
        <f aca="false">IF(AP133="","",IF(AND(AP133&gt;=-20,AP133&lt;=-9.5),"-20 a -9,5",IF(AND(AP133&gt;=-9,AP133&lt;=-6.5),"-9 a -6,5",IF(AP133=-6,"-6",IF(AND(AP133&gt;=-5.5,AP133&lt;=-3),"-5,5 a -3",IF(AND(AP133&gt;=-2.5,AP133&lt;=0),"-2,5 a 0",IF(AND(AP133&gt;=0.5,AP133&lt;=3),"0,5 a 3",IF(AND(AP133&gt;=3.5,AP133&lt;=6),"3,5 a 6",IF(AND(AP133&gt;=6.5,AP133&lt;=9),"6,5 a 9",IF(AND(AP133&gt;=9.5,AP133&lt;=20),"9,5 a 20","Fuera de rango"))))))))))</f>
        <v>9,5 a 20</v>
      </c>
      <c r="AR133" s="11" t="n">
        <f aca="false">IF(AQ133="","",IF(AQ133="-20 a -9,5",1,IF(AQ133="-9 a -6,5",2,IF(AQ133="-6","NORMA",IF(AQ133="-5,5 a -3",3,IF(AQ133="-2,5 a 0",4,IF(AQ133="0,5 a 3",5,IF(AQ133="3,5 a 6",6,IF(AQ133="6,5 a 9",7,IF(AQ133="9,5 a 20",8,""))))))))))</f>
        <v>8</v>
      </c>
      <c r="AS133" s="9" t="n">
        <v>2</v>
      </c>
      <c r="AT133" s="10" t="str">
        <f aca="false">IF(AS133="","",IF(AND(AS133&gt;=-16,AS133&lt;=-14),"-16 a -14",IF(AND(AS133&gt;=-13.5,AS133&lt;=-11.5),"-13,5 a -11,5",IF(AND(AS133&gt;=-11,AS133&lt;=-9),"-11 a -9",IF(AND(AS133&gt;=-8.5,AS133&lt;=-6.5),"-8,5 a -6,5",IF(AND(AS133&gt;=-6,AS133&lt;=-4),"-6 a -4",IF(AND(AS133&gt;=-3.5,AS133&lt;=-1.5),"-3,5 a -1,5",IF(AND(AS133&gt;=-1,AS133&lt;=1),"-1 a 1",IF(AND(AS133&gt;=1.5,AS133&lt;=3.5),"1,5 a 3,5",IF(AND(AS133&gt;=4,AS133&lt;=6),"4 a 6",IF(AND(AS133&gt;=6.5,AS133&lt;=8.5),"6,5 a 8,5",IF(AND(AS133&gt;=9,AS133&lt;=11),"9 a 11",IF(AND(AS133&gt;=11.5,AS133&lt;=13.5),"11,5 a 13,5",IF(AND(AS133&gt;=14,AS133&lt;=16),"14 a 16",IF(AND(AS133&gt;=16.5,AS133&lt;=18.5),"16,5 a 18,5",IF(AND(AS133&gt;=19,AS133&lt;=21),"19 a 21","Fuera de rango"))))))))))))))))</f>
        <v>1,5 a 3,5</v>
      </c>
      <c r="AU133" s="11" t="n">
        <f aca="false" t="array" ref="AU133">IF(AT133="","",_xlfn.IFS(AT133="-16 a -14",1,AT133="-13,5 a -11,5",2,AT133="-11 a -9",3,AT133="-8,5 a -6,5",4,AT133="-6 a -4",5,AT133="-3,5 a -1,5",6,AT133="-1 a 1",7,AT133="1,5 a 3,5",8,AT133="4 a 6","NORMA",AT133="6,5 a 8,5",9,AT133="9 a 11",10,AT133="11,5 a 13,5",11,AT133="14 a 16",12,AT133="16,5 a 18,5",13,AT133="19 a 21",14,TRUE(),""))</f>
        <v>8</v>
      </c>
      <c r="AV133" s="9" t="n">
        <v>1.25</v>
      </c>
      <c r="AW133" s="10" t="str">
        <f aca="false">IF(AV133="","",IF(AND(AV133&gt;=-1,AV133&lt;=-0.5),"-1 a -0,5",IF(AND(AV133&gt;-0.5,AV133&lt;=0),"De -0,5 a 0",IF(AND(AV133&gt;=0.25,AV133&lt;=0.75),"0,25 a 0,75",IF(AND(AV133&gt;=1,AV133&lt;=1.5),"1 a 1,5",IF(AND(AV133&gt;=1.75,AV133&lt;=2.25),"1,75 a 2,25",IF(AND(AV133&gt;=2.5,AV133&lt;=3),"2,5 a 3",IF(AND(AV133&gt;=3.25,AV133&lt;=3.75),"3,25 a 3,75","Fuera de rango"))))))))</f>
        <v>1 a 1,5</v>
      </c>
      <c r="AX133" s="11" t="n">
        <f aca="false">IF(AW133="","",IF(OR(AW133="-1 a -0,5",AW133="-1 a -0.5"),1,IF(OR(AW133="De -0,5 a 0",AW133="-0,5 a 0",AW133="De -0.5 a 0"),2,IF(OR(AW133="0,25 a 0,75",AW133="0.25 a 0.75"),"NORMA",IF(OR(AW133="1 a 1,5",AW133="1 a 1.5"),3,IF(OR(AW133="1,75 a 2,25",AW133="1.75 a 2.25"),4,IF(OR(AW133="2,5 a 3",AW133="2.5 a 3"),5,IF(OR(AW133="3,25 a 3,75",AW133="3.25 a 3.75"),6,""))))))))</f>
        <v>3</v>
      </c>
      <c r="AY133" s="9" t="n">
        <v>3</v>
      </c>
      <c r="AZ133" s="10" t="str">
        <f aca="false">IF(AY133="","",IF(AND(AY133&gt;=-20,AY133&lt;=-9.5),"-20 a -9,5",IF(AND(AY133&gt;=-9,AY133&lt;=-6.5),"-9 a -6,5",IF(AY133=-6,"-6",IF(AND(AY133&gt;=-5.5,AY133&lt;=-3),"-5,5 a -3",IF(AND(AY133&gt;=-2.5,AY133&lt;=0),"-2,5 a 0",IF(AND(AY133&gt;=0.5,AY133&lt;=3),"0,5 a 3",IF(AND(AY133&gt;=3.5,AY133&lt;=6),"3,5 a 6","Fuera de rango"))))))))</f>
        <v>0,5 a 3</v>
      </c>
      <c r="BA133" s="11" t="n">
        <f aca="false">IF(AZ133="","",IF(AZ133="-20 a -9,5",1,IF(AZ133="-9 a -6,5",2,IF(AZ133="-6","NORMA",IF(AZ133="-5,5 a -3",3,IF(AZ133="-2,5 a 0",4,IF(AZ133="0,5 a 3",5,IF(AZ133="3,5 a 6",6,""))))))))</f>
        <v>5</v>
      </c>
      <c r="BB133" s="9" t="n">
        <v>0</v>
      </c>
      <c r="BC133" s="10" t="str">
        <f aca="false" t="array" ref="BC133">IF(BB133="","",_xlfn.IFS(AND(BB133&gt;=0,BB133&lt;=2),"0 a 2",AND(BB133&gt;=2.5,BB133&lt;=4.5),"2,5 a 4,5",AND(BB133&gt;=5,BB133&lt;=7),"5 a 7",AND(BB133&gt;=7.5,BB133&lt;=9.5),"7,5 a 9,5",AND(BB133&gt;=10,BB133&lt;=12),"10 a 12",AND(BB133&gt;=12.5,BB133&lt;=14.5),"12,5 a 14,5",BB133=15,"15",AND(BB133&gt;=15.5,BB133&lt;=17.5),"15,5 a 17,5",AND(BB133&gt;=18,BB133&lt;=20),"18 a 20",AND(BB133&gt;=20.5,BB133&lt;=22.5),"20,5 a 22,5",AND(BB133&gt;=23,BB133&lt;=25),"23 a 25",TRUE(),"Fuera de rango"))</f>
        <v>0 a 2</v>
      </c>
      <c r="BD133" s="11" t="n">
        <f aca="false" t="array" ref="BD133">IF(BC133="","",_xlfn.IFS(BC133="0 a 2",1,BC133="2,5 a 4,5",2,BC133="5 a 7",3,BC133="7,5 a 9,5",4,BC133="10 a 12",5,BC133="12,5 a 14,5",6,BC133="15","NORMA",BC133="15,5 a 17,5",7,BC133="18 a 20",8,BC133="20,5 a 22,5",9,BC133="23 a 25",10,TRUE(),"Fuera de rango"))</f>
        <v>1</v>
      </c>
      <c r="BE133" s="9" t="n">
        <v>28</v>
      </c>
      <c r="BF133" s="10" t="str">
        <f aca="false">IF(BE133="","",IF(AND(BE133&gt;=-20,BE133&lt;=-10),"-20 a -10",IF(AND(BE133&gt;=-9.5,BE133&lt;=0.5),"-9,5 a 0,5",IF(AND(BE133&gt;=1,BE133&lt;=11),"1 a 11",IF(AND(BE133&gt;=11.5,BE133&lt;=20.5),"11,5 a 20,5",IF(BE133=21,"21",IF(AND(BE133&gt;=21.5,BE133&lt;=31.5),"21,5 a 31,5",IF(AND(BE133&gt;=32,BE133&lt;=42),"32 a 42","Fuera de rango"))))))))</f>
        <v>21,5 a 31,5</v>
      </c>
      <c r="BG133" s="11" t="n">
        <f aca="false">IF(BF133="","",IF(BF133="-20 a -10",1,IF(BF133="-9,5 a 0,5",2,IF(BF133="1 a 11",3,IF(BF133="11,5 a 20,5",4,IF(BF133="21","NORMA",IF(BF133="21,5 a 31,5",5,IF(BF133="32 a 42",6,""))))))))</f>
        <v>5</v>
      </c>
      <c r="BH133" s="9" t="n">
        <v>20</v>
      </c>
      <c r="BI133" s="10" t="str">
        <f aca="false">IF(BH133="","",IF(AND(BH133&gt;=-20,BH133&lt;=-15),"-20 a -15",IF(AND(BH133&gt;=-14.5,BH133&lt;=-9.5),"-14,5 a -9,5",IF(AND(BH133&gt;=-9,BH133&lt;=-4),"-9 a -4",IF(AND(BH133&gt;=-3.5,BH133&lt;=2.5),"-3,5 a 2,5",IF(AND(BH133&gt;=3,BH133&lt;=8),"3 a 8",IF(AND(BH133&gt;=8.5,BH133&lt;=14.5),"8,5 a 14,5",IF(BH133=15,"15",IF(AND(BH133&gt;=15.5,BH133&lt;=20.5),"15,5 a 20,5",IF(AND(BH133&gt;=21,BH133&lt;=26),"21 a 26","Fuera de rango"))))))))))</f>
        <v>15,5 a 20,5</v>
      </c>
      <c r="BJ133" s="11" t="n">
        <f aca="false">IF(BI133="","",IF(BI133="-20 a -15",1,IF(BI133="-14,5 a -9,5",2,IF(BI133="-9 a -4",3,IF(BI133="-3,5 a 2,5",4,IF(BI133="3 a 8",5,IF(BI133="8,5 a 14,5",6,IF(BI133="15","NORMA",IF(BI133="15,5 a 20,5",7,IF(BI133="21 a 26",8,IF(BI133="26,5 a 31,5",9,"")))))))))))</f>
        <v>7</v>
      </c>
      <c r="BK133" s="9" t="n">
        <v>0</v>
      </c>
      <c r="BL133" s="10" t="str">
        <f aca="false">IF(BK133="","",IF(AND(BK133&gt;=0,BK133&lt;=2),"0 - 2",IF(AND(BK133&gt;=2.5,BK133&lt;=4.5),"2,5 - 4,5",IF(AND(BK133&gt;=5,BK133&lt;=7),"5 - 7",IF(AND(BK133&gt;=7.5,BK133&lt;=9.5),"7,5 - 9,5",IF(AND(BK133&gt;=10,BK133&lt;=12),"10 - 12",IF(AND(BK133&gt;=12.5,BK133&lt;=13.5),"12,5 - 13,5",IF(BK133=14,"14",IF(AND(BK133&gt;=14.5,BK133&lt;=16.5),"14,5 - 16,5",IF(AND(BK133&gt;=17,BK133&lt;=19),"17 - 19",IF(AND(BK133&gt;=19.5,BK133&lt;=21.5),"19,5 - 21,5",IF(AND(BK133&gt;=22,BK133&lt;=24),"22 - 24",IF(AND(BK133&gt;=24.5,BK133&lt;=26.5),"24,5 - 26,5",IF(AND(BK133&gt;=27,BK133&lt;=29),"27 - 29",IF(AND(BK133&gt;=29.5,BK133&lt;=30),"29,5 - 30","Fuera de rango")))))))))))))))</f>
        <v>0 - 2</v>
      </c>
      <c r="BM133" s="11" t="n">
        <f aca="false">IF(BL133="","",IF(BL133="0 - 2",1,IF(BL133="2,5 - 4,5",2,IF(BL133="5 - 7",3,IF(BL133="7,5 - 9,5",4,IF(BL133="10 - 12",5,IF(BL133="12,5 - 13,5",6,IF(BL133="14","NORMA",IF(BL133="14,5 - 16,5",7,IF(BL133="17 - 19",8,IF(BL133="19,5 - 21,5",9,IF(BL133="22 - 24",10,IF(BL133="24,5 - 26,5",11,IF(BL133="27 - 29",12,IF(BL133="29,5 - 30",13,"")))))))))))))))</f>
        <v>1</v>
      </c>
      <c r="BN133" s="9" t="n">
        <v>13</v>
      </c>
      <c r="BO133" s="10" t="str">
        <f aca="false">IF(BN133="","",IF(AND(BN133&gt;=-20,BN133&lt;=-10),"-20 a -10",IF(AND(BN133&gt;=-9.5,BN133&lt;=0.5),"-9,5 a 0,5",IF(AND(BN133&gt;=1,BN133&lt;=11),"1 a 11",IF(AND(BN133&gt;=11.5,BN133&lt;=21.5),"11,5 a 21,5",IF(BN133=22,"22",IF(AND(BN133&gt;=22.5,BN133&lt;=32.5),"22,5 a 32,5",IF(AND(BN133&gt;=33,BN133&lt;=43),"33 a 43","Fuera de rango"))))))))</f>
        <v>11,5 a 21,5</v>
      </c>
      <c r="BP133" s="11" t="n">
        <f aca="false">IF(BO133="","",IF(BO133="-20 a -10",1,IF(BO133="-9,5 a 0,5",2,IF(BO133="1 a 11",3,IF(BO133="11,5 a 21,5",4,IF(BO133="22","NORMA",IF(BO133="22,5 a 32,5",5,IF(BO133="33 a 43",6,""))))))))</f>
        <v>4</v>
      </c>
      <c r="BQ133" s="9" t="n">
        <v>-3</v>
      </c>
      <c r="BR133" s="10" t="str">
        <f aca="false">IF(BQ133="","",IF(AND(BQ133&gt;=-20,BQ133&lt;=-15),"-20 a -15",IF(AND(BQ133&gt;=-14.5,BQ133&lt;=-9.5),"-14,5 a -9,5",IF(AND(BQ133&gt;=-9,BQ133&lt;=-4),"-9 a -4",IF(AND(BQ133&gt;=-3.5,BQ133&lt;=2.5),"-3,5 a 2,5",IF(AND(BQ133&gt;=3,BQ133&lt;=8),"3 a 8",IF(AND(BQ133&gt;=8.5,BQ133&lt;=13.5),"8,5 a 13,5",IF(AND(BQ133&gt;=14,BQ133&lt;=17.5),"14 a 17,5",IF(BQ133=18,"18",IF(AND(BQ133&gt;=18.5,BQ133&lt;=23.5),"18,5 a 23,5",IF(AND(BQ133&gt;=24,BQ133&lt;=29),"24 a 29",IF(AND(BQ133&gt;=29.5,BQ133&lt;=34.5),"29,5 a 34,5",IF(AND(BQ133&gt;=35,BQ133&lt;=40),"35 a 40","Fuera de rango")))))))))))))</f>
        <v>-3,5 a 2,5</v>
      </c>
      <c r="BS133" s="11" t="n">
        <f aca="false">IF(BR133="","",IF(BR133="-20 a -15",1,IF(BR133="-14,5 a -9,5",2,IF(BR133="-9 a -4",3,IF(BR133="-3,5 a 2,5",4,IF(BR133="3 a 8",5,IF(BR133="8,5 a 13,5",6,IF(BR133="14 a 17,5",7,IF(BR133="18","NORMA",IF(BR133="18,5 a 23,5",8,IF(BR133="24 a 29",9,IF(BR133="29,5 a 34,5",10,IF(BR133="35 a 40",11,"")))))))))))))</f>
        <v>4</v>
      </c>
      <c r="BT133" s="9" t="n">
        <v>0</v>
      </c>
      <c r="BU133" s="10" t="str">
        <f aca="false">IF(BT133="","",IF(AND(BT133&gt;=-20,BT133&lt;=-18),"-20 a -18",IF(AND(BT133&gt;=-17.5,BT133&lt;=-15.5),"-17,5 a -15,5",IF(AND(BT133&gt;=-15,BT133&lt;=-13),"-15 a -13",IF(AND(BT133&gt;=-12.5,BT133&lt;=-10.5),"-12,5 a -10,5",IF(AND(BT133&gt;=-10,BT133&lt;=-8),"-10 a -8",IF(AND(BT133&gt;=-7.5,BT133&lt;=-5.5),"-7,5 a -5,5",IF(AND(BT133&gt;=-5,BT133&lt;=-3),"-5 a -3",IF(AND(BT133&gt;=-2.5,BT133&lt;=-0.5),"-2,5 a -0,5",IF(BT133=0,"0",IF(AND(BT133&gt;=0.5,BT133&lt;=2.5),"0,5 a 2,5",IF(AND(BT133&gt;=3,BT133&lt;=5),"3 a 5",IF(AND(BT133&gt;=5.5,BT133&lt;=7.5),"5,5 a 7,5",IF(AND(BT133&gt;=8,BT133&lt;=10),"8 a 10",IF(AND(BT133&gt;=10.5,BT133&lt;=12.5),"10,5 a 12,5",IF(AND(BT133&gt;=13,BT133&lt;=15),"13 a 15",IF(AND(BT133&gt;=15.5,BT133&lt;=17.5),"15,5 a 17,5",IF(AND(BT133&gt;=18,BT133&lt;=20),"18 a 20","Fuera de rango"))))))))))))))))))</f>
        <v>0</v>
      </c>
      <c r="BV133" s="11" t="str">
        <f aca="false">IF(BT133="","",IF(BT133=0,"NORMA",IF(AND(BT133&gt;=-20,BT133&lt;=-18),2,IF(AND(BT133&gt;=-17.5,BT133&lt;=-15.5),2,IF(AND(BT133&gt;=-15,BT133&lt;=-13),3,IF(AND(BT133&gt;=-12.5,BT133&lt;=-10.5),4,IF(AND(BT133&gt;=-10,BT133&lt;=-8),5,IF(AND(BT133&gt;=-7.5,BT133&lt;=-5.5),6,IF(AND(BT133&gt;=-5,BT133&lt;=-3),7,IF(AND(BT133&gt;=-2.5,BT133&lt;=-0.5),8,IF(AND(BT133&gt;=0.5,BT133&lt;=2.5),9,IF(AND(BT133&gt;=3,BT133&lt;=5),10,IF(AND(BT133&gt;=5.5,BT133&lt;=7.5),11,IF(AND(BT133&gt;=8,BT133&lt;=10),12,IF(AND(BT133&gt;=10.5,BT133&lt;=12.5),13,IF(AND(BT133&gt;=13,BT133&lt;=15),14,IF(AND(BT133&gt;=15.5,BT133&lt;=17.5),15,IF(AND(BT133&gt;=18,BT133&lt;=20),16,"Fuera de rango"))))))))))))))))))</f>
        <v>NORMA</v>
      </c>
      <c r="BW133" s="9" t="n">
        <v>-6</v>
      </c>
      <c r="BX133" s="10" t="n">
        <f aca="false">18.5- (0.3*H133)</f>
        <v>6.8</v>
      </c>
      <c r="BY133" s="10" t="n">
        <f aca="false">(BW133)-(BX133)</f>
        <v>-12.8</v>
      </c>
      <c r="BZ133" s="10" t="str">
        <f aca="false">IF(BY133="","",IF(BY133&lt;-27.5,"De -30 a -28",IF(BY133&lt;-25,"De -27,5 a -25,5",IF(BY133&lt;-22.5,"De -25 a -23",IF(BY133&lt;-20,"De -22,5 a -20,5",IF(BY133&lt;-17.5,"De -20 a -18",IF(BY133&lt;-15,"De -17,5 a -15,5",IF(BY133&lt;-12.5,"De -15 a -13",IF(BY133&lt;-10,"De -12,5 a -10,5",IF(BY133&lt;-7.5,"De -10 a -8",IF(BY133&lt;-5,"De -7,5 a -5,5",IF(BY133&lt;-2.5,"De -5 a -3",IF(BY133&lt;0,"De -2,5 a -0,5",IF(BY133&lt;2.5,"De 0 a 2",IF(BY133&lt;5,"De 2,5 a 4,5",IF(BY133&lt;7.5,"De 5 a 7",IF(BY133&lt;10,"De 7,5 a 9,5",IF(BY133&lt;12.5,"De 10 a 12",IF(BY133&lt;15,"De 12,5 a 14,5",IF(BY133&lt;17.5,"De 15 a 17",IF(BY133&lt;20,"De 17,5 a 19,5",IF(BY133&lt;22.5,"De 20 a 22",IF(BY133&lt;25,"De 22,5 a 24,5",IF(BY133&lt;27.5,"De 25 a 27","De 27,5 a 30"))))))))))))))))))))))))</f>
        <v>De -15 a -13</v>
      </c>
      <c r="CA133" s="12" t="n">
        <f aca="false">IF(BY133="","",IF(BY133&lt;=-28,1,IF(BY133&lt;=-25.5,2,IF(BY133&lt;=-23,3,IF(BY133&lt;=-20.5,4,IF(BY133&lt;=-18,5,IF(BY133&lt;=-15.5,6,IF(BY133&lt;=-13,7,IF(BY133&lt;=-10.5,8,IF(BY133&lt;=-8,9,IF(BY133&lt;=-5.5,10,IF(BY133&lt;=-3,11,IF(BY133&lt;=-0.5,12,IF(BY133&lt;=2,13,IF(BY133&lt;=4.5,14,IF(BY133&lt;=7,15,IF(BY133&lt;=9.5,16,IF(BY133&lt;=12,17,IF(BY133&lt;=14.5,18,IF(BY133&lt;=17,19,IF(BY133&lt;=19.5,20,IF(BY133&lt;=22,21,IF(BY133&lt;=24.5,22,IF(BY133&lt;=27,23,IF(BY133&lt;=30,24,"Fuera de rango")))))))))))))))))))))))))</f>
        <v>8</v>
      </c>
      <c r="CB133" s="9" t="n">
        <v>-8.5</v>
      </c>
      <c r="CC133" s="10" t="n">
        <f aca="false">18.5- (0.3*H133)</f>
        <v>6.8</v>
      </c>
      <c r="CD133" s="10" t="n">
        <f aca="false">(CB133)-(CC133)</f>
        <v>-15.3</v>
      </c>
      <c r="CE133" s="10" t="str">
        <f aca="false">IF(CD133="","",IF(CD133&lt;-27.5,"De -30 a -28",IF(CD133&lt;-25,"De -27,5 a -25,5",IF(CD133&lt;-22.5,"De -25 a -23",IF(CD133&lt;-20,"De -22,5 a -20,5",IF(CD133&lt;-17.5,"De -20 a -18",IF(CD133&lt;-15,"De -17,5 a -15,5",IF(CD133&lt;-12.5,"De -15 a -13",IF(CD133&lt;-10,"De -12,5 a -10,5",IF(CD133&lt;-7.5,"De -10 a -8",IF(CD133&lt;-5,"De -7,5 a -5,5",IF(CD133&lt;-2.5,"De -5 a -3",IF(CD133&lt;0,"De -2,5 a -0,5",IF(CD133&lt;=2,"De 0 a 2",IF(CD133&lt;=4.5,"De 2,5 a 4,5",IF(CD133&lt;=7,"De 5 a 7",IF(CD133&lt;=9.5,"De 7,5 a 9,5",IF(CD133&lt;=12,"De 10 a 12",IF(CD133&lt;=14.5,"De 12,5 a 14,5",IF(CD133&lt;=17,"De 15 a 17",IF(CD133&lt;=19.5,"De 17,5 a 19,5",IF(CD133&lt;=22,"De 20 a 22",IF(CD133&lt;=24.5,"De 22,5 a 24,5",IF(CD133&lt;=27,"De 25 a 27","De 27,5 a 30"))))))))))))))))))))))))</f>
        <v>De -17,5 a -15,5</v>
      </c>
      <c r="CF133" s="12" t="n">
        <f aca="false">IF(CD133="","",IF(CD133&lt;-27.5,1,IF(CD133&lt;-25,2,IF(CD133&lt;-22.5,3,IF(CD133&lt;-20,4,IF(CD133&lt;-17.5,5,IF(CD133&lt;-15,6,IF(CD133&lt;-12.5,7,IF(CD133&lt;-10,8,IF(CD133&lt;-7.5,9,IF(CD133&lt;-5,10,IF(CD133&lt;-2.5,11,IF(CD133&lt;0,12,IF(CD133&lt;2.5,13,IF(CD133&lt;5,14,IF(CD133&lt;7.5,15,IF(CD133&lt;10,16,IF(CD133&lt;12.5,17,IF(CD133&lt;15,18,IF(CD133&lt;17.5,19,IF(CD133&lt;20,20,IF(CD133&lt;22.5,21,IF(CD133&lt;25,22,IF(CD133&lt;27.5,23,24))))))))))))))))))))))))</f>
        <v>6</v>
      </c>
      <c r="CG133" s="9" t="n">
        <v>-1.25</v>
      </c>
      <c r="CH133" s="10" t="str">
        <f aca="false">IF(CG133="","",IF(AND(CG133&gt;=-10,CG133&lt;=-9.5),"-10 a -9,5",IF(AND(CG133&gt;-9.5,CG133&lt;=-8.5),"-9 a -8,5",IF(AND(CG133&gt;-8.5,CG133&lt;=-7.5),"-8 a -7,5",IF(AND(CG133&gt;-7.5,CG133&lt;=-6.5),"-7 a -6,5",IF(AND(CG133&gt;-6.5,CG133&lt;=-5.5),"-6 a -5,5",IF(AND(CG133&gt;-5.5,CG133&lt;=-4.5),"-5 a -4,5",IF(AND(CG133&gt;-4.5,CG133&lt;=-3.5),"-4 a -3,5",IF(AND(CG133&gt;-3.5,CG133&lt;=-2.5),"-3 a -2,5",IF(CG133=-2.25,"-2,25",IF(AND(CG133&gt;-2.5,CG133&lt;=-1.5),"-2 a -1,5",IF(AND(CG133&gt;-1.5,CG133&lt;=-0.5),"-1 a -0,5",IF(AND(CG133&gt;-0.5,CG133&lt;=0.5),"0 a 0,5",IF(AND(CG133&gt;0.5,CG133&lt;=1.5),"1 a 1,5",IF(AND(CG133&gt;1.5,CG133&lt;=2.5),"2 a 2,5",IF(AND(CG133&gt;2.5,CG133&lt;=3.5),"3 a 3,5",IF(AND(CG133&gt;3.5,CG133&lt;=4.5),"4 a 4,5",IF(AND(CG133&gt;4.5,CG133&lt;=5.5),"5 a 5,5",IF(AND(CG133&gt;5.5,CG133&lt;=6.5),"6 a 6,5",IF(AND(CG133&gt;6.5,CG133&lt;=7.5),"7 a 7,5",IF(AND(CG133&gt;7.5,CG133&lt;=8.5),"8 a 8,5",IF(AND(CG133&gt;8.5,CG133&lt;=9.5),"9 a 9,5",IF(CG133&gt;=10,"10","Fuera de rango")))))))))))))))))))))))</f>
        <v>-1 a -0,5</v>
      </c>
      <c r="CI133" s="11" t="n">
        <f aca="false">IF(CG133="","",IF(CG133=-2.25,"NORMA",IF(CG133&lt;=-9.5,1,IF(CG133&lt;=-8.5,2,IF(CG133&lt;=-7.5,3,IF(CG133&lt;=-6.5,4,IF(CG133&lt;=-5.5,5,IF(CG133&lt;=-4.5,6,IF(CG133&lt;=-3.5,7,IF(CG133&lt;=-2.5,8,IF(CG133&lt;=-1.5,9,IF(CG133&lt;=-0.5,10,IF(CG133&lt;=0.5,11,IF(CG133&lt;=1.5,12,IF(CG133&lt;=2.5,13,IF(CG133&lt;=3.5,14,IF(CG133&lt;=4.5,15,IF(CG133&lt;=5.5,16,IF(CG133&lt;=6.5,17,IF(CG133&lt;=7.5,18,IF(CG133&lt;=8.5,19,IF(CG133&lt;=9.5,20,IF(CG133=10,21,"Fuera de rango")))))))))))))))))))))))</f>
        <v>10</v>
      </c>
      <c r="CJ133" s="9" t="n">
        <v>2.25</v>
      </c>
      <c r="CK133" s="10" t="str">
        <f aca="false">IF(CJ133="","",IF(AND(CJ133&gt;=-6,CJ133&lt;=-5.5),"-6 a -5,5",IF(AND(CJ133&gt;-5.5,CJ133&lt;=-4.5),"-5 a -4,5",IF(AND(CJ133&gt;-4.5,CJ133&lt;=-3.5),"-4 a -3,5",IF(AND(CJ133&gt;-3.5,CJ133&lt;=-2.5),"-3 a -2,5",IF(AND(CJ133&gt;-2.5,CJ133&lt;=-1.5),"-2 a -1,5",IF(AND(CJ133&gt;-1.5,CJ133&lt;=-0.5),"-1 a -0,5",IF(AND(CJ133&gt;-0.5,CJ133&lt;=0.5),"0 a 0,5",IF(AND(CJ133&gt;0.5,CJ133&lt;=1.5),"1 a 1,5",IF(AND(CJ133&gt;1.5,CJ133&lt;2.5),"2",IF(AND(CJ133&gt;=2.5,CJ133&lt;=3),"2,5 a 3",IF(AND(CJ133&gt;3,CJ133&lt;=4),"3,5 a 4",IF(AND(CJ133&gt;4,CJ133&lt;=5),"4,5 a 5",IF(AND(CJ133&gt;5,CJ133&lt;=6),"5,5 a 6",IF(AND(CJ133&gt;6,CJ133&lt;=7),"6,5 a 7",IF(AND(CJ133&gt;7,CJ133&lt;=8),"7,5 a 8",IF(AND(CJ133&gt;8,CJ133&lt;=9.5),"8,5 a 9,5",IF(CJ133=10,"10","Fuera de rango"))))))))))))))))))</f>
        <v>2</v>
      </c>
      <c r="CL133" s="11" t="str">
        <f aca="false">IF(CK133="","",IF(OR(CK133="-6 a -5,5",CK133="-6 - -5,5"),1,IF(OR(CK133="-5 a -4,5",CK133="-5 - -4,5"),2,IF(OR(CK133="-4 a -3,5",CK133="-4 - -3,5"),3,IF(OR(CK133="-3 a -2,5",CK133="-3 - -2,5"),4,IF(OR(CK133="-2 a -1,5",CK133="-2 - -1,5"),5,IF(OR(CK133="-1 a -0,5",CK133="-1 - -0,5"),6,IF(OR(CK133="0 a 0,5",CK133="0 - 0,5"),7,IF(OR(CK133="1 a 1,5",CK133="1 - 1,5"),8,IF(CK133="2","NORMA",IF(OR(CK133="2,5 a 3",CK133="2,5 - 3"),9,IF(OR(CK133="3,5 a 4",CK133="3,5 - 4"),10,IF(OR(CK133="4,5 a 5",CK133="4,5 - 5"),11,IF(OR(CK133="5,5 a 6",CK133="5,5 - 6"),12,IF(OR(CK133="6,5 a 7",CK133="6,5 - 7"),13,IF(OR(CK133="7,5 a 8",CK133="7,5 - 8"),14,IF(OR(CK133="8,5 a 9",CK133="8,5 - 9,5",CK133="9 a 9,5"),15,IF(CK133="10",15,IF(OR(CK133="0,5 a 1",CK133="0,5 - 1"),7,"Fuera de rango")))))))))))))))))))</f>
        <v>NORMA</v>
      </c>
      <c r="CM133" s="10" t="n">
        <v>0</v>
      </c>
      <c r="CN133" s="10" t="str">
        <f aca="false">IF(CM133=0,"0", " ")</f>
        <v>0</v>
      </c>
      <c r="CO133" s="10" t="str">
        <f aca="false">IF(CM133&gt;0,"EME"," ")</f>
        <v> </v>
      </c>
      <c r="CP133" s="10" t="n">
        <v>0</v>
      </c>
      <c r="CQ133" s="10" t="str">
        <f aca="false">IF(CP133&gt;0,"0", " ")</f>
        <v> </v>
      </c>
      <c r="CR133" s="10" t="str">
        <f aca="false">IF(CP133&gt;0,"EME"," ")</f>
        <v> </v>
      </c>
      <c r="CS133" s="9" t="n">
        <v>0</v>
      </c>
      <c r="CT133" s="10" t="str">
        <f aca="false">IF(CS133&gt;0,"1", " ")</f>
        <v> </v>
      </c>
      <c r="CU133" s="10" t="str">
        <f aca="false">IF(CS133&gt;0,"HIP"," ")</f>
        <v> </v>
      </c>
      <c r="CV133" s="9" t="n">
        <v>0</v>
      </c>
      <c r="CW133" s="10" t="str">
        <f aca="false">IF(CV133&gt;0,"1", " ")</f>
        <v> </v>
      </c>
      <c r="CX133" s="10" t="str">
        <f aca="false">IF(CV133&gt;0,"HIP"," ")</f>
        <v> </v>
      </c>
      <c r="CY133" s="9" t="n">
        <v>-0.75</v>
      </c>
      <c r="CZ133" s="11" t="str">
        <f aca="false">IF(CY133&lt;0,"2"," ")</f>
        <v>2</v>
      </c>
      <c r="DA133" s="11" t="str">
        <f aca="false">IF(CY133&lt;0,"MIO"," ")</f>
        <v>MIO</v>
      </c>
      <c r="DB133" s="9" t="n">
        <v>-2.5</v>
      </c>
      <c r="DC133" s="11" t="str">
        <f aca="false">IF(DB133&lt;0,"2"," ")</f>
        <v>2</v>
      </c>
      <c r="DD133" s="11" t="str">
        <f aca="false">IF(DB133&lt;0,"MIO"," ")</f>
        <v>MIO</v>
      </c>
      <c r="DE133" s="9" t="n">
        <v>-0.75</v>
      </c>
      <c r="DF133" s="11" t="str">
        <f aca="false">IF(DE133&lt;0,"3"," ")</f>
        <v>3</v>
      </c>
      <c r="DG133" s="11" t="str">
        <f aca="false">IF(DE133&lt;0,"AST"," ")</f>
        <v>AST</v>
      </c>
      <c r="DH133" s="9" t="n">
        <v>-0.25</v>
      </c>
      <c r="DI133" s="11" t="str">
        <f aca="false">IF(DH133&lt;0,"3"," ")</f>
        <v>3</v>
      </c>
      <c r="DJ133" s="11" t="str">
        <f aca="false">IF(DH133&lt;0,"AST"," ")</f>
        <v>AST</v>
      </c>
      <c r="DK133" s="9" t="n">
        <v>0</v>
      </c>
      <c r="DL133" s="10" t="str">
        <f aca="false">IF(DK133&gt;0,"4"," ")</f>
        <v> </v>
      </c>
      <c r="DM133" s="10" t="str">
        <f aca="false">IF(DK133&gt;0,"PRE"," ")</f>
        <v> </v>
      </c>
      <c r="DN133" s="9" t="n">
        <v>0</v>
      </c>
      <c r="DO133" s="10" t="str">
        <f aca="false">IF(DN133&gt;0,"4"," ")</f>
        <v> </v>
      </c>
      <c r="DP133" s="10" t="str">
        <f aca="false">IF(DN133&gt;0,"PRE"," ")</f>
        <v> </v>
      </c>
      <c r="DQ133" s="12" t="n">
        <v>2</v>
      </c>
      <c r="DR133" s="12" t="n">
        <v>2</v>
      </c>
      <c r="DS133" s="12" t="str">
        <f aca="false">CONCATENATE(CO133,CU133,DA133,DG133,DM133)</f>
        <v>  MIOAST </v>
      </c>
      <c r="DT133" s="10" t="str">
        <f aca="false" t="array" ref="DT133">_xlfn.IFS(DS133="EME    ","0", DS133=" HIP   ","1", DS133="  MIO  ","2", DS133="   AST ","3", DS133="    PRE","4", DS133="EME   PRE","5", DS133=" HIP  PRE","6", DS133=" HIP AST ","7", DS133="  MIO PRE","8", DS133="  MIOAST ","9", DS133="   ASTPRE","10",DS133=" HIP ASTPRE","11", DS133="  MIOASTPRE","12", DS133="     ","0")</f>
        <v>9</v>
      </c>
      <c r="DU133" s="1" t="s">
        <v>154</v>
      </c>
      <c r="DV133" s="1" t="str">
        <f aca="false" t="array" ref="DV133">_xlfn.IFS(DU133="SI","2", DU133="NO","1")</f>
        <v>1</v>
      </c>
      <c r="DW133" s="10" t="n">
        <v>0</v>
      </c>
      <c r="DX133" s="11" t="str">
        <f aca="false">IF(DW133=0,"1","2")</f>
        <v>1</v>
      </c>
      <c r="DY133" s="11" t="str">
        <f aca="false" t="array" ref="DY133">_xlfn.IFS(DW133=0,"0", DW133=0.25, "1", DW133=0.5,"2", DW133=0.75,"3", DW133=1,"4",DW133=1.25,"5", DW133=1.5,"6", DW133=1.75,"7", DW133=2,"8")</f>
        <v>0</v>
      </c>
      <c r="DZ133" s="10" t="n">
        <v>0</v>
      </c>
      <c r="EA133" s="11" t="str">
        <f aca="false">IF(DZ133=0,"1","2")</f>
        <v>1</v>
      </c>
      <c r="EB133" s="11" t="str">
        <f aca="false" t="array" ref="EB133">_xlfn.IFS(DZ133=0,"0", DZ133=0.25, "1", DZ133=0.5,"2", DZ133=0.75,"3", DZ133=1,"4",DZ133=1.25,"5", DZ133=1.5,"6", DZ133=1.75,"7", DZ133=2,"8")</f>
        <v>0</v>
      </c>
      <c r="EC133" s="10" t="n">
        <v>-0.75</v>
      </c>
      <c r="ED133" s="10" t="str">
        <f aca="false">IF(EC133=0,"1","2")</f>
        <v>2</v>
      </c>
      <c r="EE133" s="11" t="str">
        <f aca="false" t="array" ref="EE133">_xlfn.IFS(EC133=0,"0", EC133=-0.25, "1", EC133=-0.5,"2", EC133=-0.75,"3", EC133=-1,"4",EC133=-1.25,"5", EC133=-1.5,"6", EC133=-1.75,"7", EC133=-2,"8", EC133=-2.25,"9",EC133=-2.5,"10", EC133=-2.75,"11", EC133=-3,"12", EC133=-3.25,"13", EC133=-3.5,"14", EC133=-3.75,"15",EC133=-4,"16")</f>
        <v>3</v>
      </c>
      <c r="EF133" s="10" t="n">
        <v>-2.5</v>
      </c>
      <c r="EG133" s="10" t="str">
        <f aca="false">IF(EF133=0,"1","2")</f>
        <v>2</v>
      </c>
      <c r="EH133" s="11" t="str">
        <f aca="false" t="array" ref="EH133">_xlfn.IFS(EF133=0,"0", EF133=-0.25, "1", EF133=-0.5,"2", EF133=-0.75,"3", EF133=-1,"4",EF133=-1.25,"5", EF133=-1.5,"6", EF133=-1.75,"7", EF133=-2,"8", EF133=-2.25,"9",EF133=-2.5,"10", EF133=-2.75,"11", EF133=-3,"12", EF133=-3.25,"13", EF133=-3.5,"14", EF133=-3.75,"15",EF133=-4,"16")</f>
        <v>10</v>
      </c>
      <c r="EI133" s="10" t="n">
        <v>-0.75</v>
      </c>
      <c r="EJ133" s="11" t="str">
        <f aca="false">IF(EI133=0,"1","2")</f>
        <v>2</v>
      </c>
      <c r="EK133" s="11" t="str">
        <f aca="false" t="array" ref="EK133">_xlfn.IFS(EI133=0,"0", EI133=-0.25, "1", EI133=-0.5,"2", EI133=-0.75,"3", EI133=-1,"4",EI133=-1.25,"5", EI133=-1.5,"6", EI133=-1.75,"7", EI133=-2,"8", EI133=-2.25,"9", EI133=-2.25,"9",EI133=-2.5,"10", EI133=-2.75,"11", EI133=-3,"12", EI133=-3.25,"13", EI133=-3.5,"14", EI133=-3.75,"15",EI133=-4,"16", EI133=0.25, "17", EI133=0.5, "18")</f>
        <v>3</v>
      </c>
      <c r="EL133" s="10" t="n">
        <v>-0.25</v>
      </c>
      <c r="EM133" s="11" t="str">
        <f aca="false">IF(EL133=0,"1","2")</f>
        <v>2</v>
      </c>
      <c r="EN133" s="11" t="str">
        <f aca="false" t="array" ref="EN133">_xlfn.IFS(EL133=0.25,"17",EL133=0.5,"18", EL133=0,"0", EL133=-0.25, "1", EL133=-0.5,"2", EL133=-0.75,"3", EL133=-1,"4",EL133=-1.25,"5", EL133=-1.5,"6", EL133=-1.75,"7", EL133=-2,"8",EL133= -2.25,"9",EL133=-2.5,"10",EL133= -2.75,"11",EL133= -3,"12",EL133= -3.25,"13",EL133= -3.5,"14",EL133= -3.75,"15",EL133=-4,"16")</f>
        <v>1</v>
      </c>
      <c r="EO133" s="10" t="n">
        <v>0</v>
      </c>
      <c r="EP133" s="11" t="str">
        <f aca="false">IF(EO133=0,"1","2")</f>
        <v>1</v>
      </c>
      <c r="EQ133" s="11" t="str">
        <f aca="false" t="array" ref="EQ133">_xlfn.IFS(EO133=0,"0", EO133=0.25, "1", EO133=0.5,"2", EO133=0.75,"3", EO133=1,"4",EO133=1.25,"5", EO133=1.5,"6", EO133=1.75,"7", EO133=2,"8", EO133=2.25,"9", EO133=2.25,"9",EO133=2.5,"10", EO133=2.75,"11", EO133=3,"12", EO133=3.25,"13", EO133=3.5,"14", EO133=3.75,"15",EO133=4,"16", EO133=-0.25, "17", bq=-0.5, "18")</f>
        <v>0</v>
      </c>
      <c r="ER133" s="10" t="n">
        <v>0</v>
      </c>
      <c r="ES133" s="11" t="str">
        <f aca="false">IF(ER133=0,"1","2")</f>
        <v>1</v>
      </c>
      <c r="ET133" s="11" t="str">
        <f aca="false" t="array" ref="ET133">_xlfn.IFS(ER133=0,"0", ER133=0.25, "1", ER133=0.5,"2", ER133=0.75,"3", ER133=1,"4",ER133=1.25,"5", ER133=1.5,"6", ER133=1.75,"7", ER133=2,"8", ER133=2.25,"9", ER133=2.25,"9",ER133=2.5,"10", ER133=2.75,"11", ER133=3,"12", ER133=3.25,"13", ER133=3.5,"14", ER133=3.75,"15",ER133=4,"16", ER133=-0.25, "17", bq=-0.5, "18")</f>
        <v>0</v>
      </c>
      <c r="EU133" s="13" t="n">
        <v>24</v>
      </c>
      <c r="EV133" s="14" t="str">
        <f aca="false">VLOOKUP(EU133,LEYENDA!$G$2:$H$8,2,TRUE())</f>
        <v>19-24</v>
      </c>
      <c r="EW133" s="14" t="str">
        <f aca="false" t="array" ref="EW133">_xlfn.IFS(EV133="0-5","1", EV133="6-12","2", EV133="13-18","3", EV133="19-24","4", EV133="25-36","5", EV133="37-48","6", EV133="49-60","7")</f>
        <v>4</v>
      </c>
    </row>
    <row r="134" customFormat="false" ht="13.5" hidden="false" customHeight="false" outlineLevel="0" collapsed="false">
      <c r="A134" s="1" t="n">
        <v>51</v>
      </c>
      <c r="B134" s="35" t="n">
        <v>2</v>
      </c>
      <c r="C134" s="33" t="n">
        <v>43726</v>
      </c>
      <c r="D134" s="6"/>
      <c r="E134" s="5" t="str">
        <f aca="false">VLOOKUP(A134,'286'!$A$3:$J$600,10,FALSE())</f>
        <v>GARCÍA OCÓN, CRISTINA</v>
      </c>
      <c r="F134" s="4" t="str">
        <f aca="false">VLOOKUP(A134,'286'!$A$3:$I$1768,3,FALSE())</f>
        <v>GAROCRIS</v>
      </c>
      <c r="G134" s="6" t="n">
        <f aca="false">VLOOKUP(A134,'286'!$A$3:$I$1768,4,FALSE())</f>
        <v>28238</v>
      </c>
      <c r="H134" s="7" t="n">
        <f aca="false">YEAR(C134)-YEAR(G134)</f>
        <v>42</v>
      </c>
      <c r="I134" s="1" t="str">
        <f aca="false">VLOOKUP(H134,LEYENDA!$C$2:$D$6,2,TRUE())</f>
        <v>41-60</v>
      </c>
      <c r="J134" s="5" t="str">
        <f aca="false">VLOOKUP(A134,'286'!$A$3:$I$1768,7,FALSE())</f>
        <v>M</v>
      </c>
      <c r="K134" s="8" t="str">
        <f aca="false">VLOOKUP(A134,'286'!$A$3:$I$1768,2,FALSE())</f>
        <v>OD</v>
      </c>
      <c r="L134" s="4" t="str">
        <f aca="false">VLOOKUP(A134,'286'!$A$3:$I$1768,8,FALSE())</f>
        <v>D</v>
      </c>
      <c r="M134" s="4" t="str">
        <f aca="false">VLOOKUP(A134,'286'!$A$3:$I$1768,9,FALSE())</f>
        <v>I</v>
      </c>
      <c r="N134" s="8" t="str">
        <f aca="false">IF(R134=O134, "MISMA","CONTRARIA")</f>
        <v>CONTRARIA</v>
      </c>
      <c r="O134" s="8" t="str">
        <f aca="false" t="array" ref="O134">_xlfn.IFS(L134="D","1", L134="I","2")</f>
        <v>1</v>
      </c>
      <c r="P134" s="8" t="str">
        <f aca="false" t="array" ref="P134">_xlfn.IFS(K134="OD","1", K134="OI","2")</f>
        <v>1</v>
      </c>
      <c r="Q134" s="1" t="str">
        <f aca="false" t="array" ref="Q134">_xlfn.IFS(J134="M","1", J134="H","2")</f>
        <v>1</v>
      </c>
      <c r="R134" s="8" t="str">
        <f aca="false" t="array" ref="R134">_xlfn.IFS(M134="D","1", M134="I","2")</f>
        <v>2</v>
      </c>
      <c r="S134" s="1" t="str">
        <f aca="false" t="array" ref="S134">_xlfn.IFS(N134="CONTRARIA", "1",N134= "MISMA","2")</f>
        <v>1</v>
      </c>
      <c r="T134" s="1" t="str">
        <f aca="false" t="array" ref="T134">_xlfn.IFS(I134="0-12","1", I134="13-24","2", I134="25-40","3", I134="41-60","4", I134="61-100","5")</f>
        <v>4</v>
      </c>
      <c r="U134" s="9" t="n">
        <v>4</v>
      </c>
      <c r="V134" s="1" t="str">
        <f aca="false">IF(U134="","",IF(AND(U134&gt;=-9,U134&lt;=-6.5),"-9 a -6,5",IF(AND(U134&gt;=-6,U134&lt;=-3.5),"-6 a -3,5",IF(AND(U134&gt;=-3,U134&lt;=-1),"-3 a -1",IF(U134=-0.5,"-0,5",IF(AND(U134&gt;=0,U134&lt;=2.5),"0 a 2,5",IF(AND(U134&gt;=3,U134&lt;=5.5),"3 a 5,5",IF(AND(U134&gt;=6,U134&lt;=8.5),"6 a 8,5",IF(AND(U134&gt;=9,U134&lt;=20),"9 a 20","Fuera de rango")))))))))</f>
        <v>3 a 5,5</v>
      </c>
      <c r="W134" s="11" t="n">
        <f aca="false">IF(V134="","",IF(V134="-9 a -6,5",2,IF(V134="-6 a -3,5",3,IF(V134="-3 a -1",4,IF(V134="-0,5","NORMA",IF(V134="0 a 2,5",5,IF(V134="3 a 5,5",6,IF(V134="6 a 8,5",7,IF(V134="9 a 20",8,"Fuera de rango")))))))))</f>
        <v>6</v>
      </c>
      <c r="X134" s="9" t="n">
        <v>11</v>
      </c>
      <c r="Y134" s="10" t="str">
        <f aca="false">IF(X134="","",IF(AND(X134&gt;=0,X134&lt;=4),"0 a 4",IF(AND(X134&gt;=4.5,X134&lt;=8.5),"4,5 a 8,5",IF(X134=9,"9",IF(AND(X134&gt;=9.5,X134&lt;=13),"9,5 a 13",IF(AND(X134&gt;=13.5,X134&lt;=20),"13,5 a 20",IF(AND(X134&gt;=20.5,X134&lt;=35),"20,5 a 35","Fuera de rango")))))))</f>
        <v>9,5 a 13</v>
      </c>
      <c r="Z134" s="11" t="n">
        <f aca="false">IF(Y134="","",IF(Y134="0 a 4",1,IF(Y134="4,5 a 8,5",2,IF(Y134="9","NORMA",IF(Y134="9,5 a 13",3,IF(Y134="13,5 a 20",4,IF(Y134="20,5 a 35",5,"Fuera de rango")))))))</f>
        <v>3</v>
      </c>
      <c r="AA134" s="9" t="n">
        <v>24</v>
      </c>
      <c r="AB134" s="10" t="str">
        <f aca="false">IF(AA134="","",IF(AND(AA134&gt;=0,AA134&lt;=9),"0 a 9",IF(AND(AA134&gt;=9.5,AA134&lt;=18.5),"9,5 a 18,5",IF(AA134=19,"19",IF(AND(AA134&gt;=19.5,AA134&lt;=28),"19,5 a 28",IF(AND(AA134&gt;=28.5,AA134&lt;=40),"28,5 a 40","Fuera de rango"))))))</f>
        <v>19,5 a 28</v>
      </c>
      <c r="AC134" s="11" t="n">
        <f aca="false" t="array" ref="AC134">_xlfn.IFS(AB134="","",AB134="0 a 9",1,AB134="9,5 a 18,5",2,AB134="19","NORMA",AB134="19,5 a 28",3,AB134="28,5 a 40",4,TRUE(),"Fuera de rango")</f>
        <v>3</v>
      </c>
      <c r="AD134" s="9" t="n">
        <v>14</v>
      </c>
      <c r="AE134" s="10" t="str">
        <f aca="false">IF(AD134="","",IF(AND(AD134&gt;=-10,AD134&lt;=0),"De -10 a 0",IF(AND(AD134&gt;=0.5,AD134&lt;=9.5),"0,5 a 9,5",IF(AD134=10,"10",IF(AND(AD134&gt;=10.5,AD134&lt;=20),"10,5 a 20",IF(AND(AD134&gt;=20.5,AD134&lt;=40),"20,5 a 40","Fuera de rango"))))))</f>
        <v>10,5 a 20</v>
      </c>
      <c r="AF134" s="12" t="n">
        <f aca="false">IF(AD134="","",IF(AND(AD134&gt;=-10,AD134&lt;=0),1,IF(AND(AD134&gt;=0.5,AD134&lt;=9.5),2,IF(AD134=10,"NORMA",IF(AND(AD134&gt;=10.5,AD134&lt;=20),3,IF(AND(AD134&gt;=20.5,AD134&lt;=40),4,""))))))</f>
        <v>3</v>
      </c>
      <c r="AG134" s="9" t="n">
        <v>10</v>
      </c>
      <c r="AH134" s="10" t="str">
        <f aca="false">IF(AG134="","",IF(AND(AG134&gt;=0,AG134&lt;=4),"0 a 4",IF(AND(AG134&gt;=4.5,AG134&lt;=8.5),"4,5 a 8,5",IF(AG134=9,"9",IF(AND(AG134&gt;=9.5,AG134&lt;=13),"9,5 a 13",IF(AND(AG134&gt;=13.5,AG134&lt;=25),"13,5 a 25","Fuera de rango"))))))</f>
        <v>9,5 a 13</v>
      </c>
      <c r="AI134" s="11" t="n">
        <f aca="false">IF(AH134="","",IF(AH134="0 a 4",1,IF(AH134="4,5 a 8,5",2,IF(AH134="9","NORMA",IF(AH134="9,5 a 13",3,IF(AH134="13,5 a 25",4,""))))))</f>
        <v>3</v>
      </c>
      <c r="AJ134" s="9" t="n">
        <v>5</v>
      </c>
      <c r="AK134" s="10" t="str">
        <f aca="false">IF(AJ134="","",IF(AND(AJ134&gt;=-15,AJ134&lt;=-10.5),"-15 a -10,5",IF(AND(AJ134&gt;=-10,AJ134&lt;=-4),"-10 a -4",IF(AND(AJ134&gt;=-4.5,AJ134&lt;=0),"-4,5 a 0",IF(AND(AJ134&gt;=0.5,AJ134&lt;=4.5),"0,5 a 4,5",IF(AJ134=5,"5",IF(AND(AJ134&gt;=5.5,AJ134&lt;=10),"5,5 a 10",IF(AND(AJ134&gt;=10.5,AJ134&lt;=20),"10,5 a 20","Fuera de rango"))))))))</f>
        <v>5</v>
      </c>
      <c r="AL134" s="11" t="str">
        <f aca="false">IF(AK134="","",IF(AK134="-15 a -10,5",1,IF(AK134="-10 a -4",2,IF(AK134="-4,5 a 0",3,IF(AK134="0,5 a 4,5",4,IF(AK134="5","NORMA",IF(AK134="5,5 a 10",5,IF(AK134="10,5 a 20",6,"Error"))))))))</f>
        <v>NORMA</v>
      </c>
      <c r="AM134" s="9" t="n">
        <v>-1</v>
      </c>
      <c r="AN134" s="10" t="str">
        <f aca="false">IF(AM134="","",IF(AND(AM134&gt;=-7.5,AM134&lt;=-5.5),"-7,5 a -5,5",IF(AND(AM134&gt;=-5,AM134&lt;=-3),"-5 a -3",IF(AND(AM134&gt;=-2.5,AM134&lt;=-0.5),"-2,5 a -0,5",IF(AM134=0,"0,00",IF(AND(AM134&gt;=0.5,AM134&lt;=2.5),"0,5 a 2,5",IF(AND(AM134&gt;=3,AM134&lt;=5),"3 a 5",IF(AND(AM134&gt;=5.5,AM134&lt;=7.5),"5,5 a 7,5",IF(AND(AM134&gt;=8,AM134&lt;=10),"8 a 10","Fuera de rango")))))))))</f>
        <v>-2,5 a -0,5</v>
      </c>
      <c r="AO134" s="11" t="n">
        <f aca="false">IF(AN134="","",IF(AN134="-7,5 a -5,5",1,IF(AN134="-5 a -3",2,IF(AN134="-2,5 a -0,5",3,IF(AN134="0,00","NORMA",IF(AN134="0,5 a 2,5",4,IF(AN134="3 a 5",5,IF(AN134="5,5 a 7,5",6,IF(AN134="8 a 10",7,"Error")))))))))</f>
        <v>3</v>
      </c>
      <c r="AP134" s="9" t="n">
        <v>4</v>
      </c>
      <c r="AQ134" s="10" t="str">
        <f aca="false">IF(AP134="","",IF(AND(AP134&gt;=-20,AP134&lt;=-9.5),"-20 a -9,5",IF(AND(AP134&gt;=-9,AP134&lt;=-6.5),"-9 a -6,5",IF(AP134=-6,"-6",IF(AND(AP134&gt;=-5.5,AP134&lt;=-3),"-5,5 a -3",IF(AND(AP134&gt;=-2.5,AP134&lt;=0),"-2,5 a 0",IF(AND(AP134&gt;=0.5,AP134&lt;=3),"0,5 a 3",IF(AND(AP134&gt;=3.5,AP134&lt;=6),"3,5 a 6",IF(AND(AP134&gt;=6.5,AP134&lt;=9),"6,5 a 9",IF(AND(AP134&gt;=9.5,AP134&lt;=20),"9,5 a 20","Fuera de rango"))))))))))</f>
        <v>3,5 a 6</v>
      </c>
      <c r="AR134" s="11" t="n">
        <f aca="false">IF(AQ134="","",IF(AQ134="-20 a -9,5",1,IF(AQ134="-9 a -6,5",2,IF(AQ134="-6","NORMA",IF(AQ134="-5,5 a -3",3,IF(AQ134="-2,5 a 0",4,IF(AQ134="0,5 a 3",5,IF(AQ134="3,5 a 6",6,IF(AQ134="6,5 a 9",7,IF(AQ134="9,5 a 20",8,""))))))))))</f>
        <v>6</v>
      </c>
      <c r="AS134" s="9" t="n">
        <v>6</v>
      </c>
      <c r="AT134" s="10" t="str">
        <f aca="false">IF(AS134="","",IF(AND(AS134&gt;=-16,AS134&lt;=-14),"-16 a -14",IF(AND(AS134&gt;=-13.5,AS134&lt;=-11.5),"-13,5 a -11,5",IF(AND(AS134&gt;=-11,AS134&lt;=-9),"-11 a -9",IF(AND(AS134&gt;=-8.5,AS134&lt;=-6.5),"-8,5 a -6,5",IF(AND(AS134&gt;=-6,AS134&lt;=-4),"-6 a -4",IF(AND(AS134&gt;=-3.5,AS134&lt;=-1.5),"-3,5 a -1,5",IF(AND(AS134&gt;=-1,AS134&lt;=1),"-1 a 1",IF(AND(AS134&gt;=1.5,AS134&lt;=3.5),"1,5 a 3,5",IF(AND(AS134&gt;=4,AS134&lt;=6),"4 a 6",IF(AND(AS134&gt;=6.5,AS134&lt;=8.5),"6,5 a 8,5",IF(AND(AS134&gt;=9,AS134&lt;=11),"9 a 11",IF(AND(AS134&gt;=11.5,AS134&lt;=13.5),"11,5 a 13,5",IF(AND(AS134&gt;=14,AS134&lt;=16),"14 a 16",IF(AND(AS134&gt;=16.5,AS134&lt;=18.5),"16,5 a 18,5",IF(AND(AS134&gt;=19,AS134&lt;=21),"19 a 21","Fuera de rango"))))))))))))))))</f>
        <v>4 a 6</v>
      </c>
      <c r="AU134" s="11" t="str">
        <f aca="false" t="array" ref="AU134">IF(AT134="","",_xlfn.IFS(AT134="-16 a -14",1,AT134="-13,5 a -11,5",2,AT134="-11 a -9",3,AT134="-8,5 a -6,5",4,AT134="-6 a -4",5,AT134="-3,5 a -1,5",6,AT134="-1 a 1",7,AT134="1,5 a 3,5",8,AT134="4 a 6","NORMA",AT134="6,5 a 8,5",9,AT134="9 a 11",10,AT134="11,5 a 13,5",11,AT134="14 a 16",12,AT134="16,5 a 18,5",13,AT134="19 a 21",14,TRUE(),""))</f>
        <v>NORMA</v>
      </c>
      <c r="AV134" s="9" t="n">
        <v>0.75</v>
      </c>
      <c r="AW134" s="10" t="str">
        <f aca="false">IF(AV134="","",IF(AND(AV134&gt;=-1,AV134&lt;=-0.5),"-1 a -0,5",IF(AND(AV134&gt;-0.5,AV134&lt;=0),"De -0,5 a 0",IF(AND(AV134&gt;=0.25,AV134&lt;=0.75),"0,25 a 0,75",IF(AND(AV134&gt;=1,AV134&lt;=1.5),"1 a 1,5",IF(AND(AV134&gt;=1.75,AV134&lt;=2.25),"1,75 a 2,25",IF(AND(AV134&gt;=2.5,AV134&lt;=3),"2,5 a 3",IF(AND(AV134&gt;=3.25,AV134&lt;=3.75),"3,25 a 3,75","Fuera de rango"))))))))</f>
        <v>0,25 a 0,75</v>
      </c>
      <c r="AX134" s="11" t="str">
        <f aca="false">IF(AW134="","",IF(OR(AW134="-1 a -0,5",AW134="-1 a -0.5"),1,IF(OR(AW134="De -0,5 a 0",AW134="-0,5 a 0",AW134="De -0.5 a 0"),2,IF(OR(AW134="0,25 a 0,75",AW134="0.25 a 0.75"),"NORMA",IF(OR(AW134="1 a 1,5",AW134="1 a 1.5"),3,IF(OR(AW134="1,75 a 2,25",AW134="1.75 a 2.25"),4,IF(OR(AW134="2,5 a 3",AW134="2.5 a 3"),5,IF(OR(AW134="3,25 a 3,75",AW134="3.25 a 3.75"),6,""))))))))</f>
        <v>NORMA</v>
      </c>
      <c r="AY134" s="9" t="n">
        <v>3</v>
      </c>
      <c r="AZ134" s="10" t="str">
        <f aca="false">IF(AY134="","",IF(AND(AY134&gt;=-20,AY134&lt;=-9.5),"-20 a -9,5",IF(AND(AY134&gt;=-9,AY134&lt;=-6.5),"-9 a -6,5",IF(AY134=-6,"-6",IF(AND(AY134&gt;=-5.5,AY134&lt;=-3),"-5,5 a -3",IF(AND(AY134&gt;=-2.5,AY134&lt;=0),"-2,5 a 0",IF(AND(AY134&gt;=0.5,AY134&lt;=3),"0,5 a 3",IF(AND(AY134&gt;=3.5,AY134&lt;=6),"3,5 a 6","Fuera de rango"))))))))</f>
        <v>0,5 a 3</v>
      </c>
      <c r="BA134" s="11" t="n">
        <f aca="false">IF(AZ134="","",IF(AZ134="-20 a -9,5",1,IF(AZ134="-9 a -6,5",2,IF(AZ134="-6","NORMA",IF(AZ134="-5,5 a -3",3,IF(AZ134="-2,5 a 0",4,IF(AZ134="0,5 a 3",5,IF(AZ134="3,5 a 6",6,""))))))))</f>
        <v>5</v>
      </c>
      <c r="BB134" s="9" t="n">
        <v>24</v>
      </c>
      <c r="BC134" s="10" t="str">
        <f aca="false" t="array" ref="BC134">IF(BB134="","",_xlfn.IFS(AND(BB134&gt;=0,BB134&lt;=2),"0 a 2",AND(BB134&gt;=2.5,BB134&lt;=4.5),"2,5 a 4,5",AND(BB134&gt;=5,BB134&lt;=7),"5 a 7",AND(BB134&gt;=7.5,BB134&lt;=9.5),"7,5 a 9,5",AND(BB134&gt;=10,BB134&lt;=12),"10 a 12",AND(BB134&gt;=12.5,BB134&lt;=14.5),"12,5 a 14,5",BB134=15,"15",AND(BB134&gt;=15.5,BB134&lt;=17.5),"15,5 a 17,5",AND(BB134&gt;=18,BB134&lt;=20),"18 a 20",AND(BB134&gt;=20.5,BB134&lt;=22.5),"20,5 a 22,5",AND(BB134&gt;=23,BB134&lt;=25),"23 a 25",TRUE(),"Fuera de rango"))</f>
        <v>23 a 25</v>
      </c>
      <c r="BD134" s="11" t="n">
        <f aca="false" t="array" ref="BD134">IF(BC134="","",_xlfn.IFS(BC134="0 a 2",1,BC134="2,5 a 4,5",2,BC134="5 a 7",3,BC134="7,5 a 9,5",4,BC134="10 a 12",5,BC134="12,5 a 14,5",6,BC134="15","NORMA",BC134="15,5 a 17,5",7,BC134="18 a 20",8,BC134="20,5 a 22,5",9,BC134="23 a 25",10,TRUE(),"Fuera de rango"))</f>
        <v>10</v>
      </c>
      <c r="BE134" s="9" t="n">
        <v>26</v>
      </c>
      <c r="BF134" s="10" t="str">
        <f aca="false">IF(BE134="","",IF(AND(BE134&gt;=-20,BE134&lt;=-10),"-20 a -10",IF(AND(BE134&gt;=-9.5,BE134&lt;=0.5),"-9,5 a 0,5",IF(AND(BE134&gt;=1,BE134&lt;=11),"1 a 11",IF(AND(BE134&gt;=11.5,BE134&lt;=20.5),"11,5 a 20,5",IF(BE134=21,"21",IF(AND(BE134&gt;=21.5,BE134&lt;=31.5),"21,5 a 31,5",IF(AND(BE134&gt;=32,BE134&lt;=42),"32 a 42","Fuera de rango"))))))))</f>
        <v>21,5 a 31,5</v>
      </c>
      <c r="BG134" s="11" t="n">
        <f aca="false">IF(BF134="","",IF(BF134="-20 a -10",1,IF(BF134="-9,5 a 0,5",2,IF(BF134="1 a 11",3,IF(BF134="11,5 a 20,5",4,IF(BF134="21","NORMA",IF(BF134="21,5 a 31,5",5,IF(BF134="32 a 42",6,""))))))))</f>
        <v>5</v>
      </c>
      <c r="BH134" s="9" t="n">
        <v>13</v>
      </c>
      <c r="BI134" s="10" t="str">
        <f aca="false">IF(BH134="","",IF(AND(BH134&gt;=-20,BH134&lt;=-15),"-20 a -15",IF(AND(BH134&gt;=-14.5,BH134&lt;=-9.5),"-14,5 a -9,5",IF(AND(BH134&gt;=-9,BH134&lt;=-4),"-9 a -4",IF(AND(BH134&gt;=-3.5,BH134&lt;=2.5),"-3,5 a 2,5",IF(AND(BH134&gt;=3,BH134&lt;=8),"3 a 8",IF(AND(BH134&gt;=8.5,BH134&lt;=14.5),"8,5 a 14,5",IF(BH134=15,"15",IF(AND(BH134&gt;=15.5,BH134&lt;=20.5),"15,5 a 20,5",IF(AND(BH134&gt;=21,BH134&lt;=26),"21 a 26","Fuera de rango"))))))))))</f>
        <v>8,5 a 14,5</v>
      </c>
      <c r="BJ134" s="11" t="n">
        <f aca="false">IF(BI134="","",IF(BI134="-20 a -15",1,IF(BI134="-14,5 a -9,5",2,IF(BI134="-9 a -4",3,IF(BI134="-3,5 a 2,5",4,IF(BI134="3 a 8",5,IF(BI134="8,5 a 14,5",6,IF(BI134="15","NORMA",IF(BI134="15,5 a 20,5",7,IF(BI134="21 a 26",8,IF(BI134="26,5 a 31,5",9,"")))))))))))</f>
        <v>6</v>
      </c>
      <c r="BK134" s="9" t="n">
        <v>14</v>
      </c>
      <c r="BL134" s="10" t="str">
        <f aca="false">IF(BK134="","",IF(AND(BK134&gt;=0,BK134&lt;=2),"0 - 2",IF(AND(BK134&gt;=2.5,BK134&lt;=4.5),"2,5 - 4,5",IF(AND(BK134&gt;=5,BK134&lt;=7),"5 - 7",IF(AND(BK134&gt;=7.5,BK134&lt;=9.5),"7,5 - 9,5",IF(AND(BK134&gt;=10,BK134&lt;=12),"10 - 12",IF(AND(BK134&gt;=12.5,BK134&lt;=13.5),"12,5 - 13,5",IF(BK134=14,"14",IF(AND(BK134&gt;=14.5,BK134&lt;=16.5),"14,5 - 16,5",IF(AND(BK134&gt;=17,BK134&lt;=19),"17 - 19",IF(AND(BK134&gt;=19.5,BK134&lt;=21.5),"19,5 - 21,5",IF(AND(BK134&gt;=22,BK134&lt;=24),"22 - 24",IF(AND(BK134&gt;=24.5,BK134&lt;=26.5),"24,5 - 26,5",IF(AND(BK134&gt;=27,BK134&lt;=29),"27 - 29",IF(AND(BK134&gt;=29.5,BK134&lt;=30),"29,5 - 30","Fuera de rango")))))))))))))))</f>
        <v>14</v>
      </c>
      <c r="BM134" s="11" t="str">
        <f aca="false">IF(BL134="","",IF(BL134="0 - 2",1,IF(BL134="2,5 - 4,5",2,IF(BL134="5 - 7",3,IF(BL134="7,5 - 9,5",4,IF(BL134="10 - 12",5,IF(BL134="12,5 - 13,5",6,IF(BL134="14","NORMA",IF(BL134="14,5 - 16,5",7,IF(BL134="17 - 19",8,IF(BL134="19,5 - 21,5",9,IF(BL134="22 - 24",10,IF(BL134="24,5 - 26,5",11,IF(BL134="27 - 29",12,IF(BL134="29,5 - 30",13,"")))))))))))))))</f>
        <v>NORMA</v>
      </c>
      <c r="BN134" s="9" t="n">
        <v>15</v>
      </c>
      <c r="BO134" s="10" t="str">
        <f aca="false">IF(BN134="","",IF(AND(BN134&gt;=-20,BN134&lt;=-10),"-20 a -10",IF(AND(BN134&gt;=-9.5,BN134&lt;=0.5),"-9,5 a 0,5",IF(AND(BN134&gt;=1,BN134&lt;=11),"1 a 11",IF(AND(BN134&gt;=11.5,BN134&lt;=21.5),"11,5 a 21,5",IF(BN134=22,"22",IF(AND(BN134&gt;=22.5,BN134&lt;=32.5),"22,5 a 32,5",IF(AND(BN134&gt;=33,BN134&lt;=43),"33 a 43","Fuera de rango"))))))))</f>
        <v>11,5 a 21,5</v>
      </c>
      <c r="BP134" s="11" t="n">
        <f aca="false">IF(BO134="","",IF(BO134="-20 a -10",1,IF(BO134="-9,5 a 0,5",2,IF(BO134="1 a 11",3,IF(BO134="11,5 a 21,5",4,IF(BO134="22","NORMA",IF(BO134="22,5 a 32,5",5,IF(BO134="33 a 43",6,""))))))))</f>
        <v>4</v>
      </c>
      <c r="BQ134" s="9" t="n">
        <v>4</v>
      </c>
      <c r="BR134" s="10" t="str">
        <f aca="false">IF(BQ134="","",IF(AND(BQ134&gt;=-20,BQ134&lt;=-15),"-20 a -15",IF(AND(BQ134&gt;=-14.5,BQ134&lt;=-9.5),"-14,5 a -9,5",IF(AND(BQ134&gt;=-9,BQ134&lt;=-4),"-9 a -4",IF(AND(BQ134&gt;=-3.5,BQ134&lt;=2.5),"-3,5 a 2,5",IF(AND(BQ134&gt;=3,BQ134&lt;=8),"3 a 8",IF(AND(BQ134&gt;=8.5,BQ134&lt;=13.5),"8,5 a 13,5",IF(AND(BQ134&gt;=14,BQ134&lt;=17.5),"14 a 17,5",IF(BQ134=18,"18",IF(AND(BQ134&gt;=18.5,BQ134&lt;=23.5),"18,5 a 23,5",IF(AND(BQ134&gt;=24,BQ134&lt;=29),"24 a 29",IF(AND(BQ134&gt;=29.5,BQ134&lt;=34.5),"29,5 a 34,5",IF(AND(BQ134&gt;=35,BQ134&lt;=40),"35 a 40","Fuera de rango")))))))))))))</f>
        <v>3 a 8</v>
      </c>
      <c r="BS134" s="11" t="n">
        <f aca="false">IF(BR134="","",IF(BR134="-20 a -15",1,IF(BR134="-14,5 a -9,5",2,IF(BR134="-9 a -4",3,IF(BR134="-3,5 a 2,5",4,IF(BR134="3 a 8",5,IF(BR134="8,5 a 13,5",6,IF(BR134="14 a 17,5",7,IF(BR134="18","NORMA",IF(BR134="18,5 a 23,5",8,IF(BR134="24 a 29",9,IF(BR134="29,5 a 34,5",10,IF(BR134="35 a 40",11,"")))))))))))))</f>
        <v>5</v>
      </c>
      <c r="BT134" s="9" t="n">
        <v>0</v>
      </c>
      <c r="BU134" s="10" t="str">
        <f aca="false">IF(BT134="","",IF(AND(BT134&gt;=-20,BT134&lt;=-18),"-20 a -18",IF(AND(BT134&gt;=-17.5,BT134&lt;=-15.5),"-17,5 a -15,5",IF(AND(BT134&gt;=-15,BT134&lt;=-13),"-15 a -13",IF(AND(BT134&gt;=-12.5,BT134&lt;=-10.5),"-12,5 a -10,5",IF(AND(BT134&gt;=-10,BT134&lt;=-8),"-10 a -8",IF(AND(BT134&gt;=-7.5,BT134&lt;=-5.5),"-7,5 a -5,5",IF(AND(BT134&gt;=-5,BT134&lt;=-3),"-5 a -3",IF(AND(BT134&gt;=-2.5,BT134&lt;=-0.5),"-2,5 a -0,5",IF(BT134=0,"0",IF(AND(BT134&gt;=0.5,BT134&lt;=2.5),"0,5 a 2,5",IF(AND(BT134&gt;=3,BT134&lt;=5),"3 a 5",IF(AND(BT134&gt;=5.5,BT134&lt;=7.5),"5,5 a 7,5",IF(AND(BT134&gt;=8,BT134&lt;=10),"8 a 10",IF(AND(BT134&gt;=10.5,BT134&lt;=12.5),"10,5 a 12,5",IF(AND(BT134&gt;=13,BT134&lt;=15),"13 a 15",IF(AND(BT134&gt;=15.5,BT134&lt;=17.5),"15,5 a 17,5",IF(AND(BT134&gt;=18,BT134&lt;=20),"18 a 20","Fuera de rango"))))))))))))))))))</f>
        <v>0</v>
      </c>
      <c r="BV134" s="11" t="str">
        <f aca="false">IF(BT134="","",IF(BT134=0,"NORMA",IF(AND(BT134&gt;=-20,BT134&lt;=-18),2,IF(AND(BT134&gt;=-17.5,BT134&lt;=-15.5),2,IF(AND(BT134&gt;=-15,BT134&lt;=-13),3,IF(AND(BT134&gt;=-12.5,BT134&lt;=-10.5),4,IF(AND(BT134&gt;=-10,BT134&lt;=-8),5,IF(AND(BT134&gt;=-7.5,BT134&lt;=-5.5),6,IF(AND(BT134&gt;=-5,BT134&lt;=-3),7,IF(AND(BT134&gt;=-2.5,BT134&lt;=-0.5),8,IF(AND(BT134&gt;=0.5,BT134&lt;=2.5),9,IF(AND(BT134&gt;=3,BT134&lt;=5),10,IF(AND(BT134&gt;=5.5,BT134&lt;=7.5),11,IF(AND(BT134&gt;=8,BT134&lt;=10),12,IF(AND(BT134&gt;=10.5,BT134&lt;=12.5),13,IF(AND(BT134&gt;=13,BT134&lt;=15),14,IF(AND(BT134&gt;=15.5,BT134&lt;=17.5),15,IF(AND(BT134&gt;=18,BT134&lt;=20),16,"Fuera de rango"))))))))))))))))))</f>
        <v>NORMA</v>
      </c>
      <c r="BW134" s="9" t="n">
        <v>-8</v>
      </c>
      <c r="BX134" s="10" t="n">
        <f aca="false">18.5- (0.3*H134)</f>
        <v>5.9</v>
      </c>
      <c r="BY134" s="10" t="n">
        <f aca="false">(BW134)-(BX134)</f>
        <v>-13.9</v>
      </c>
      <c r="BZ134" s="10" t="str">
        <f aca="false">IF(BY134="","",IF(BY134&lt;-27.5,"De -30 a -28",IF(BY134&lt;-25,"De -27,5 a -25,5",IF(BY134&lt;-22.5,"De -25 a -23",IF(BY134&lt;-20,"De -22,5 a -20,5",IF(BY134&lt;-17.5,"De -20 a -18",IF(BY134&lt;-15,"De -17,5 a -15,5",IF(BY134&lt;-12.5,"De -15 a -13",IF(BY134&lt;-10,"De -12,5 a -10,5",IF(BY134&lt;-7.5,"De -10 a -8",IF(BY134&lt;-5,"De -7,5 a -5,5",IF(BY134&lt;-2.5,"De -5 a -3",IF(BY134&lt;0,"De -2,5 a -0,5",IF(BY134&lt;2.5,"De 0 a 2",IF(BY134&lt;5,"De 2,5 a 4,5",IF(BY134&lt;7.5,"De 5 a 7",IF(BY134&lt;10,"De 7,5 a 9,5",IF(BY134&lt;12.5,"De 10 a 12",IF(BY134&lt;15,"De 12,5 a 14,5",IF(BY134&lt;17.5,"De 15 a 17",IF(BY134&lt;20,"De 17,5 a 19,5",IF(BY134&lt;22.5,"De 20 a 22",IF(BY134&lt;25,"De 22,5 a 24,5",IF(BY134&lt;27.5,"De 25 a 27","De 27,5 a 30"))))))))))))))))))))))))</f>
        <v>De -15 a -13</v>
      </c>
      <c r="CA134" s="12" t="n">
        <f aca="false">IF(BY134="","",IF(BY134&lt;=-28,1,IF(BY134&lt;=-25.5,2,IF(BY134&lt;=-23,3,IF(BY134&lt;=-20.5,4,IF(BY134&lt;=-18,5,IF(BY134&lt;=-15.5,6,IF(BY134&lt;=-13,7,IF(BY134&lt;=-10.5,8,IF(BY134&lt;=-8,9,IF(BY134&lt;=-5.5,10,IF(BY134&lt;=-3,11,IF(BY134&lt;=-0.5,12,IF(BY134&lt;=2,13,IF(BY134&lt;=4.5,14,IF(BY134&lt;=7,15,IF(BY134&lt;=9.5,16,IF(BY134&lt;=12,17,IF(BY134&lt;=14.5,18,IF(BY134&lt;=17,19,IF(BY134&lt;=19.5,20,IF(BY134&lt;=22,21,IF(BY134&lt;=24.5,22,IF(BY134&lt;=27,23,IF(BY134&lt;=30,24,"Fuera de rango")))))))))))))))))))))))))</f>
        <v>7</v>
      </c>
      <c r="CB134" s="9" t="n">
        <v>-8.5</v>
      </c>
      <c r="CC134" s="10" t="n">
        <f aca="false">18.5- (0.3*H134)</f>
        <v>5.9</v>
      </c>
      <c r="CD134" s="10" t="n">
        <f aca="false">(CB134)-(CC134)</f>
        <v>-14.4</v>
      </c>
      <c r="CE134" s="10" t="str">
        <f aca="false">IF(CD134="","",IF(CD134&lt;-27.5,"De -30 a -28",IF(CD134&lt;-25,"De -27,5 a -25,5",IF(CD134&lt;-22.5,"De -25 a -23",IF(CD134&lt;-20,"De -22,5 a -20,5",IF(CD134&lt;-17.5,"De -20 a -18",IF(CD134&lt;-15,"De -17,5 a -15,5",IF(CD134&lt;-12.5,"De -15 a -13",IF(CD134&lt;-10,"De -12,5 a -10,5",IF(CD134&lt;-7.5,"De -10 a -8",IF(CD134&lt;-5,"De -7,5 a -5,5",IF(CD134&lt;-2.5,"De -5 a -3",IF(CD134&lt;0,"De -2,5 a -0,5",IF(CD134&lt;=2,"De 0 a 2",IF(CD134&lt;=4.5,"De 2,5 a 4,5",IF(CD134&lt;=7,"De 5 a 7",IF(CD134&lt;=9.5,"De 7,5 a 9,5",IF(CD134&lt;=12,"De 10 a 12",IF(CD134&lt;=14.5,"De 12,5 a 14,5",IF(CD134&lt;=17,"De 15 a 17",IF(CD134&lt;=19.5,"De 17,5 a 19,5",IF(CD134&lt;=22,"De 20 a 22",IF(CD134&lt;=24.5,"De 22,5 a 24,5",IF(CD134&lt;=27,"De 25 a 27","De 27,5 a 30"))))))))))))))))))))))))</f>
        <v>De -15 a -13</v>
      </c>
      <c r="CF134" s="12" t="n">
        <f aca="false">IF(CD134="","",IF(CD134&lt;-27.5,1,IF(CD134&lt;-25,2,IF(CD134&lt;-22.5,3,IF(CD134&lt;-20,4,IF(CD134&lt;-17.5,5,IF(CD134&lt;-15,6,IF(CD134&lt;-12.5,7,IF(CD134&lt;-10,8,IF(CD134&lt;-7.5,9,IF(CD134&lt;-5,10,IF(CD134&lt;-2.5,11,IF(CD134&lt;0,12,IF(CD134&lt;2.5,13,IF(CD134&lt;5,14,IF(CD134&lt;7.5,15,IF(CD134&lt;10,16,IF(CD134&lt;12.5,17,IF(CD134&lt;15,18,IF(CD134&lt;17.5,19,IF(CD134&lt;20,20,IF(CD134&lt;22.5,21,IF(CD134&lt;25,22,IF(CD134&lt;27.5,23,24))))))))))))))))))))))))</f>
        <v>7</v>
      </c>
      <c r="CG134" s="9" t="n">
        <v>-4</v>
      </c>
      <c r="CH134" s="10" t="str">
        <f aca="false">IF(CG134="","",IF(AND(CG134&gt;=-10,CG134&lt;=-9.5),"-10 a -9,5",IF(AND(CG134&gt;-9.5,CG134&lt;=-8.5),"-9 a -8,5",IF(AND(CG134&gt;-8.5,CG134&lt;=-7.5),"-8 a -7,5",IF(AND(CG134&gt;-7.5,CG134&lt;=-6.5),"-7 a -6,5",IF(AND(CG134&gt;-6.5,CG134&lt;=-5.5),"-6 a -5,5",IF(AND(CG134&gt;-5.5,CG134&lt;=-4.5),"-5 a -4,5",IF(AND(CG134&gt;-4.5,CG134&lt;=-3.5),"-4 a -3,5",IF(AND(CG134&gt;-3.5,CG134&lt;=-2.5),"-3 a -2,5",IF(CG134=-2.25,"-2,25",IF(AND(CG134&gt;-2.5,CG134&lt;=-1.5),"-2 a -1,5",IF(AND(CG134&gt;-1.5,CG134&lt;=-0.5),"-1 a -0,5",IF(AND(CG134&gt;-0.5,CG134&lt;=0.5),"0 a 0,5",IF(AND(CG134&gt;0.5,CG134&lt;=1.5),"1 a 1,5",IF(AND(CG134&gt;1.5,CG134&lt;=2.5),"2 a 2,5",IF(AND(CG134&gt;2.5,CG134&lt;=3.5),"3 a 3,5",IF(AND(CG134&gt;3.5,CG134&lt;=4.5),"4 a 4,5",IF(AND(CG134&gt;4.5,CG134&lt;=5.5),"5 a 5,5",IF(AND(CG134&gt;5.5,CG134&lt;=6.5),"6 a 6,5",IF(AND(CG134&gt;6.5,CG134&lt;=7.5),"7 a 7,5",IF(AND(CG134&gt;7.5,CG134&lt;=8.5),"8 a 8,5",IF(AND(CG134&gt;8.5,CG134&lt;=9.5),"9 a 9,5",IF(CG134&gt;=10,"10","Fuera de rango")))))))))))))))))))))))</f>
        <v>-4 a -3,5</v>
      </c>
      <c r="CI134" s="11" t="n">
        <f aca="false">IF(CG134="","",IF(CG134=-2.25,"NORMA",IF(CG134&lt;=-9.5,1,IF(CG134&lt;=-8.5,2,IF(CG134&lt;=-7.5,3,IF(CG134&lt;=-6.5,4,IF(CG134&lt;=-5.5,5,IF(CG134&lt;=-4.5,6,IF(CG134&lt;=-3.5,7,IF(CG134&lt;=-2.5,8,IF(CG134&lt;=-1.5,9,IF(CG134&lt;=-0.5,10,IF(CG134&lt;=0.5,11,IF(CG134&lt;=1.5,12,IF(CG134&lt;=2.5,13,IF(CG134&lt;=3.5,14,IF(CG134&lt;=4.5,15,IF(CG134&lt;=5.5,16,IF(CG134&lt;=6.5,17,IF(CG134&lt;=7.5,18,IF(CG134&lt;=8.5,19,IF(CG134&lt;=9.5,20,IF(CG134=10,21,"Fuera de rango")))))))))))))))))))))))</f>
        <v>7</v>
      </c>
      <c r="CJ134" s="9" t="n">
        <v>3.25</v>
      </c>
      <c r="CK134" s="10" t="str">
        <f aca="false">IF(CJ134="","",IF(AND(CJ134&gt;=-6,CJ134&lt;=-5.5),"-6 a -5,5",IF(AND(CJ134&gt;-5.5,CJ134&lt;=-4.5),"-5 a -4,5",IF(AND(CJ134&gt;-4.5,CJ134&lt;=-3.5),"-4 a -3,5",IF(AND(CJ134&gt;-3.5,CJ134&lt;=-2.5),"-3 a -2,5",IF(AND(CJ134&gt;-2.5,CJ134&lt;=-1.5),"-2 a -1,5",IF(AND(CJ134&gt;-1.5,CJ134&lt;=-0.5),"-1 a -0,5",IF(AND(CJ134&gt;-0.5,CJ134&lt;=0.5),"0 a 0,5",IF(AND(CJ134&gt;0.5,CJ134&lt;=1.5),"1 a 1,5",IF(AND(CJ134&gt;1.5,CJ134&lt;2.5),"2",IF(AND(CJ134&gt;=2.5,CJ134&lt;=3),"2,5 a 3",IF(AND(CJ134&gt;3,CJ134&lt;=4),"3,5 a 4",IF(AND(CJ134&gt;4,CJ134&lt;=5),"4,5 a 5",IF(AND(CJ134&gt;5,CJ134&lt;=6),"5,5 a 6",IF(AND(CJ134&gt;6,CJ134&lt;=7),"6,5 a 7",IF(AND(CJ134&gt;7,CJ134&lt;=8),"7,5 a 8",IF(AND(CJ134&gt;8,CJ134&lt;=9.5),"8,5 a 9,5",IF(CJ134=10,"10","Fuera de rango"))))))))))))))))))</f>
        <v>3,5 a 4</v>
      </c>
      <c r="CL134" s="11" t="n">
        <f aca="false">IF(CK134="","",IF(OR(CK134="-6 a -5,5",CK134="-6 - -5,5"),1,IF(OR(CK134="-5 a -4,5",CK134="-5 - -4,5"),2,IF(OR(CK134="-4 a -3,5",CK134="-4 - -3,5"),3,IF(OR(CK134="-3 a -2,5",CK134="-3 - -2,5"),4,IF(OR(CK134="-2 a -1,5",CK134="-2 - -1,5"),5,IF(OR(CK134="-1 a -0,5",CK134="-1 - -0,5"),6,IF(OR(CK134="0 a 0,5",CK134="0 - 0,5"),7,IF(OR(CK134="1 a 1,5",CK134="1 - 1,5"),8,IF(CK134="2","NORMA",IF(OR(CK134="2,5 a 3",CK134="2,5 - 3"),9,IF(OR(CK134="3,5 a 4",CK134="3,5 - 4"),10,IF(OR(CK134="4,5 a 5",CK134="4,5 - 5"),11,IF(OR(CK134="5,5 a 6",CK134="5,5 - 6"),12,IF(OR(CK134="6,5 a 7",CK134="6,5 - 7"),13,IF(OR(CK134="7,5 a 8",CK134="7,5 - 8"),14,IF(OR(CK134="8,5 a 9",CK134="8,5 - 9,5",CK134="9 a 9,5"),15,IF(CK134="10",15,IF(OR(CK134="0,5 a 1",CK134="0,5 - 1"),7,"Fuera de rango")))))))))))))))))))</f>
        <v>10</v>
      </c>
      <c r="CM134" s="10" t="n">
        <v>0</v>
      </c>
      <c r="CN134" s="10" t="str">
        <f aca="false">IF(CM134=0,"0", " ")</f>
        <v>0</v>
      </c>
      <c r="CO134" s="10" t="str">
        <f aca="false">IF(CM134&gt;0,"EME"," ")</f>
        <v> </v>
      </c>
      <c r="CP134" s="10" t="n">
        <v>0</v>
      </c>
      <c r="CQ134" s="10" t="str">
        <f aca="false">IF(CP134&gt;0,"0", " ")</f>
        <v> </v>
      </c>
      <c r="CR134" s="10" t="str">
        <f aca="false">IF(CP134&gt;0,"EME"," ")</f>
        <v> </v>
      </c>
      <c r="CS134" s="9" t="n">
        <v>0</v>
      </c>
      <c r="CT134" s="10" t="str">
        <f aca="false">IF(CS134&gt;0,"1", " ")</f>
        <v> </v>
      </c>
      <c r="CU134" s="10" t="str">
        <f aca="false">IF(CS134&gt;0,"HIP"," ")</f>
        <v> </v>
      </c>
      <c r="CV134" s="9" t="n">
        <v>0</v>
      </c>
      <c r="CW134" s="10" t="str">
        <f aca="false">IF(CV134&gt;0,"1", " ")</f>
        <v> </v>
      </c>
      <c r="CX134" s="10" t="str">
        <f aca="false">IF(CV134&gt;0,"HIP"," ")</f>
        <v> </v>
      </c>
      <c r="CY134" s="9" t="n">
        <v>-1</v>
      </c>
      <c r="CZ134" s="11" t="str">
        <f aca="false">IF(CY134&lt;0,"2"," ")</f>
        <v>2</v>
      </c>
      <c r="DA134" s="11" t="str">
        <f aca="false">IF(CY134&lt;0,"MIO"," ")</f>
        <v>MIO</v>
      </c>
      <c r="DB134" s="9" t="n">
        <v>-2.5</v>
      </c>
      <c r="DC134" s="11" t="str">
        <f aca="false">IF(DB134&lt;0,"2"," ")</f>
        <v>2</v>
      </c>
      <c r="DD134" s="11" t="str">
        <f aca="false">IF(DB134&lt;0,"MIO"," ")</f>
        <v>MIO</v>
      </c>
      <c r="DE134" s="9" t="n">
        <v>-0.75</v>
      </c>
      <c r="DF134" s="11" t="str">
        <f aca="false">IF(DE134&lt;0,"3"," ")</f>
        <v>3</v>
      </c>
      <c r="DG134" s="11" t="str">
        <f aca="false">IF(DE134&lt;0,"AST"," ")</f>
        <v>AST</v>
      </c>
      <c r="DH134" s="9" t="n">
        <v>-0.25</v>
      </c>
      <c r="DI134" s="11" t="str">
        <f aca="false">IF(DH134&lt;0,"3"," ")</f>
        <v>3</v>
      </c>
      <c r="DJ134" s="11" t="str">
        <f aca="false">IF(DH134&lt;0,"AST"," ")</f>
        <v>AST</v>
      </c>
      <c r="DK134" s="9" t="n">
        <v>0</v>
      </c>
      <c r="DL134" s="10" t="str">
        <f aca="false">IF(DK134&gt;0,"4"," ")</f>
        <v> </v>
      </c>
      <c r="DM134" s="10" t="str">
        <f aca="false">IF(DK134&gt;0,"PRE"," ")</f>
        <v> </v>
      </c>
      <c r="DN134" s="9" t="n">
        <v>0</v>
      </c>
      <c r="DO134" s="10" t="str">
        <f aca="false">IF(DN134&gt;0,"4"," ")</f>
        <v> </v>
      </c>
      <c r="DP134" s="10" t="str">
        <f aca="false">IF(DN134&gt;0,"PRE"," ")</f>
        <v> </v>
      </c>
      <c r="DQ134" s="12" t="n">
        <v>2</v>
      </c>
      <c r="DR134" s="12" t="n">
        <v>2</v>
      </c>
      <c r="DS134" s="12" t="str">
        <f aca="false">CONCATENATE(CO134,CU134,DA134,DG134,DM134)</f>
        <v>  MIOAST </v>
      </c>
      <c r="DT134" s="10" t="str">
        <f aca="false" t="array" ref="DT134">_xlfn.IFS(DS134="EME    ","0", DS134=" HIP   ","1", DS134="  MIO  ","2", DS134="   AST ","3", DS134="    PRE","4", DS134="EME   PRE","5", DS134=" HIP  PRE","6", DS134=" HIP AST ","7", DS134="  MIO PRE","8", DS134="  MIOAST ","9", DS134="   ASTPRE","10",DS134=" HIP ASTPRE","11", DS134="  MIOASTPRE","12", DS134="     ","0")</f>
        <v>9</v>
      </c>
      <c r="DU134" s="1" t="s">
        <v>154</v>
      </c>
      <c r="DV134" s="1" t="str">
        <f aca="false" t="array" ref="DV134">_xlfn.IFS(DU134="SI","2", DU134="NO","1")</f>
        <v>1</v>
      </c>
      <c r="DW134" s="10" t="n">
        <v>0</v>
      </c>
      <c r="DX134" s="11" t="str">
        <f aca="false">IF(DW134=0,"1","2")</f>
        <v>1</v>
      </c>
      <c r="DY134" s="11" t="str">
        <f aca="false" t="array" ref="DY134">_xlfn.IFS(DW134=0,"0", DW134=0.25, "1", DW134=0.5,"2", DW134=0.75,"3", DW134=1,"4",DW134=1.25,"5", DW134=1.5,"6", DW134=1.75,"7", DW134=2,"8")</f>
        <v>0</v>
      </c>
      <c r="DZ134" s="10" t="n">
        <v>0</v>
      </c>
      <c r="EA134" s="11" t="str">
        <f aca="false">IF(DZ134=0,"1","2")</f>
        <v>1</v>
      </c>
      <c r="EB134" s="11" t="str">
        <f aca="false" t="array" ref="EB134">_xlfn.IFS(DZ134=0,"0", DZ134=0.25, "1", DZ134=0.5,"2", DZ134=0.75,"3", DZ134=1,"4",DZ134=1.25,"5", DZ134=1.5,"6", DZ134=1.75,"7", DZ134=2,"8")</f>
        <v>0</v>
      </c>
      <c r="EC134" s="10" t="n">
        <v>-1</v>
      </c>
      <c r="ED134" s="10" t="str">
        <f aca="false">IF(EC134=0,"1","2")</f>
        <v>2</v>
      </c>
      <c r="EE134" s="11" t="str">
        <f aca="false" t="array" ref="EE134">_xlfn.IFS(EC134=0,"0", EC134=-0.25, "1", EC134=-0.5,"2", EC134=-0.75,"3", EC134=-1,"4",EC134=-1.25,"5", EC134=-1.5,"6", EC134=-1.75,"7", EC134=-2,"8", EC134=-2.25,"9",EC134=-2.5,"10", EC134=-2.75,"11", EC134=-3,"12", EC134=-3.25,"13", EC134=-3.5,"14", EC134=-3.75,"15",EC134=-4,"16")</f>
        <v>4</v>
      </c>
      <c r="EF134" s="10" t="n">
        <v>0</v>
      </c>
      <c r="EG134" s="10" t="str">
        <f aca="false">IF(EF134=0,"1","2")</f>
        <v>1</v>
      </c>
      <c r="EH134" s="11" t="str">
        <f aca="false" t="array" ref="EH134">_xlfn.IFS(EF134=0,"0", EF134=-0.25, "1", EF134=-0.5,"2", EF134=-0.75,"3", EF134=-1,"4",EF134=-1.25,"5", EF134=-1.5,"6", EF134=-1.75,"7", EF134=-2,"8", EF134=-2.25,"9",EF134=-2.5,"10", EF134=-2.75,"11", EF134=-3,"12", EF134=-3.25,"13", EF134=-3.5,"14", EF134=-3.75,"15",EF134=-4,"16")</f>
        <v>0</v>
      </c>
      <c r="EI134" s="10" t="n">
        <v>-0.75</v>
      </c>
      <c r="EJ134" s="11" t="str">
        <f aca="false">IF(EI134=0,"1","2")</f>
        <v>2</v>
      </c>
      <c r="EK134" s="11" t="str">
        <f aca="false" t="array" ref="EK134">_xlfn.IFS(EI134=0,"0", EI134=-0.25, "1", EI134=-0.5,"2", EI134=-0.75,"3", EI134=-1,"4",EI134=-1.25,"5", EI134=-1.5,"6", EI134=-1.75,"7", EI134=-2,"8", EI134=-2.25,"9", EI134=-2.25,"9",EI134=-2.5,"10", EI134=-2.75,"11", EI134=-3,"12", EI134=-3.25,"13", EI134=-3.5,"14", EI134=-3.75,"15",EI134=-4,"16", EI134=0.25, "17", EI134=0.5, "18")</f>
        <v>3</v>
      </c>
      <c r="EL134" s="10" t="n">
        <v>0</v>
      </c>
      <c r="EM134" s="11" t="str">
        <f aca="false">IF(EL134=0,"1","2")</f>
        <v>1</v>
      </c>
      <c r="EN134" s="11" t="str">
        <f aca="false" t="array" ref="EN134">_xlfn.IFS(EL134=0.25,"17",EL134=0.5,"18", EL134=0,"0", EL134=-0.25, "1", EL134=-0.5,"2", EL134=-0.75,"3", EL134=-1,"4",EL134=-1.25,"5", EL134=-1.5,"6", EL134=-1.75,"7", EL134=-2,"8",EL134= -2.25,"9",EL134=-2.5,"10",EL134= -2.75,"11",EL134= -3,"12",EL134= -3.25,"13",EL134= -3.5,"14",EL134= -3.75,"15",EL134=-4,"16")</f>
        <v>0</v>
      </c>
      <c r="EO134" s="10" t="n">
        <v>0</v>
      </c>
      <c r="EP134" s="11" t="str">
        <f aca="false">IF(EO134=0,"1","2")</f>
        <v>1</v>
      </c>
      <c r="EQ134" s="11" t="str">
        <f aca="false" t="array" ref="EQ134">_xlfn.IFS(EO134=0,"0", EO134=0.25, "1", EO134=0.5,"2", EO134=0.75,"3", EO134=1,"4",EO134=1.25,"5", EO134=1.5,"6", EO134=1.75,"7", EO134=2,"8", EO134=2.25,"9", EO134=2.25,"9",EO134=2.5,"10", EO134=2.75,"11", EO134=3,"12", EO134=3.25,"13", EO134=3.5,"14", EO134=3.75,"15",EO134=4,"16", EO134=-0.25, "17", bq=-0.5, "18")</f>
        <v>0</v>
      </c>
      <c r="ER134" s="10" t="n">
        <v>0</v>
      </c>
      <c r="ES134" s="11" t="str">
        <f aca="false">IF(ER134=0,"1","2")</f>
        <v>1</v>
      </c>
      <c r="ET134" s="11" t="str">
        <f aca="false" t="array" ref="ET134">_xlfn.IFS(ER134=0,"0", ER134=0.25, "1", ER134=0.5,"2", ER134=0.75,"3", ER134=1,"4",ER134=1.25,"5", ER134=1.5,"6", ER134=1.75,"7", ER134=2,"8", ER134=2.25,"9", ER134=2.25,"9",ER134=2.5,"10", ER134=2.75,"11", ER134=3,"12", ER134=3.25,"13", ER134=3.5,"14", ER134=3.75,"15",ER134=4,"16", ER134=-0.25, "17", bq=-0.5, "18")</f>
        <v>0</v>
      </c>
      <c r="EU134" s="13" t="n">
        <v>39</v>
      </c>
      <c r="EV134" s="14" t="str">
        <f aca="false">VLOOKUP(EU134,LEYENDA!$G$2:$H$8,2,TRUE())</f>
        <v>37-48</v>
      </c>
      <c r="EW134" s="14" t="str">
        <f aca="false" t="array" ref="EW134">_xlfn.IFS(EV134="0-5","1", EV134="6-12","2", EV134="13-18","3", EV134="19-24","4", EV134="25-36","5", EV134="37-48","6", EV134="49-60","7")</f>
        <v>6</v>
      </c>
    </row>
    <row r="135" customFormat="false" ht="13.5" hidden="false" customHeight="false" outlineLevel="0" collapsed="false">
      <c r="A135" s="1" t="n">
        <v>52</v>
      </c>
      <c r="B135" s="32" t="n">
        <v>1</v>
      </c>
      <c r="C135" s="33" t="n">
        <v>41828</v>
      </c>
      <c r="D135" s="6"/>
      <c r="E135" s="5" t="str">
        <f aca="false">VLOOKUP(A135,'286'!$A$3:$J$600,10,FALSE())</f>
        <v>GARCÍA OCÓN, BEGOÑA</v>
      </c>
      <c r="F135" s="4" t="str">
        <f aca="false">VLOOKUP(A135,'286'!$A$3:$I$1768,3,FALSE())</f>
        <v>GAROBE</v>
      </c>
      <c r="G135" s="6" t="n">
        <f aca="false">VLOOKUP(A135,'286'!$A$3:$I$1768,4,FALSE())</f>
        <v>32499</v>
      </c>
      <c r="H135" s="7" t="n">
        <f aca="false">YEAR(C135)-YEAR(G135)</f>
        <v>26</v>
      </c>
      <c r="I135" s="1" t="str">
        <f aca="false">VLOOKUP(H135,LEYENDA!$C$2:$D$6,2,TRUE())</f>
        <v>25-40</v>
      </c>
      <c r="J135" s="5" t="str">
        <f aca="false">VLOOKUP(A135,'286'!$A$3:$I$1768,7,FALSE())</f>
        <v>M</v>
      </c>
      <c r="K135" s="8" t="str">
        <f aca="false">VLOOKUP(A135,'286'!$A$3:$I$1768,2,FALSE())</f>
        <v>OD</v>
      </c>
      <c r="L135" s="4" t="str">
        <f aca="false">VLOOKUP(A135,'286'!$A$3:$I$1768,8,FALSE())</f>
        <v>D</v>
      </c>
      <c r="M135" s="4" t="str">
        <f aca="false">VLOOKUP(A135,'286'!$A$3:$I$1768,9,FALSE())</f>
        <v>D</v>
      </c>
      <c r="N135" s="8" t="str">
        <f aca="false">IF(R135=O135, "MISMA","CONTRARIA")</f>
        <v>MISMA</v>
      </c>
      <c r="O135" s="8" t="str">
        <f aca="false" t="array" ref="O135">_xlfn.IFS(L135="D","1", L135="I","2")</f>
        <v>1</v>
      </c>
      <c r="P135" s="8" t="str">
        <f aca="false" t="array" ref="P135">_xlfn.IFS(K135="OD","1", K135="OI","2")</f>
        <v>1</v>
      </c>
      <c r="Q135" s="1" t="str">
        <f aca="false" t="array" ref="Q135">_xlfn.IFS(J135="M","1", J135="H","2")</f>
        <v>1</v>
      </c>
      <c r="R135" s="8" t="str">
        <f aca="false" t="array" ref="R135">_xlfn.IFS(M135="D","1", M135="I","2")</f>
        <v>1</v>
      </c>
      <c r="S135" s="1" t="str">
        <f aca="false" t="array" ref="S135">_xlfn.IFS(N135="CONTRARIA", "1",N135= "MISMA","2")</f>
        <v>2</v>
      </c>
      <c r="T135" s="1" t="str">
        <f aca="false" t="array" ref="T135">_xlfn.IFS(I135="0-12","1", I135="13-24","2", I135="25-40","3", I135="41-60","4", I135="61-100","5")</f>
        <v>3</v>
      </c>
      <c r="U135" s="9" t="n">
        <v>-1</v>
      </c>
      <c r="V135" s="11" t="str">
        <f aca="false">IF(U135="","",IF(AND(U135&gt;=-9,U135&lt;=-6.5),"-9 a -6,5",IF(AND(U135&gt;=-6,U135&lt;=-3.5),"-6 a -3,5",IF(AND(U135&gt;=-3,U135&lt;=-1),"-3 a -1",IF(U135=-0.5,"-0,5",IF(AND(U135&gt;=0,U135&lt;=2.5),"0 a 2,5",IF(AND(U135&gt;=3,U135&lt;=5.5),"3 a 5,5",IF(AND(U135&gt;=6,U135&lt;=8.5),"6 a 8,5",IF(AND(U135&gt;=9,U135&lt;=20),"9 a 20","Fuera de rango")))))))))</f>
        <v>-3 a -1</v>
      </c>
      <c r="W135" s="11" t="n">
        <f aca="false">IF(V135="","",IF(V135="-9 a -6,5",2,IF(V135="-6 a -3,5",3,IF(V135="-3 a -1",4,IF(V135="-0,5","NORMA",IF(V135="0 a 2,5",5,IF(V135="3 a 5,5",6,IF(V135="6 a 8,5",7,IF(V135="9 a 20",8,"Fuera de rango")))))))))</f>
        <v>4</v>
      </c>
      <c r="X135" s="9" t="n">
        <v>22</v>
      </c>
      <c r="Y135" s="10" t="str">
        <f aca="false">IF(X135="","",IF(AND(X135&gt;=0,X135&lt;=4),"0 a 4",IF(AND(X135&gt;=4.5,X135&lt;=8.5),"4,5 a 8,5",IF(X135=9,"9",IF(AND(X135&gt;=9.5,X135&lt;=13),"9,5 a 13",IF(AND(X135&gt;=13.5,X135&lt;=20),"13,5 a 20",IF(AND(X135&gt;=20.5,X135&lt;=35),"20,5 a 35","Fuera de rango")))))))</f>
        <v>20,5 a 35</v>
      </c>
      <c r="Z135" s="11" t="n">
        <f aca="false">IF(Y135="","",IF(Y135="0 a 4",1,IF(Y135="4,5 a 8,5",2,IF(Y135="9","NORMA",IF(Y135="9,5 a 13",3,IF(Y135="13,5 a 20",4,IF(Y135="20,5 a 35",5,"Fuera de rango")))))))</f>
        <v>5</v>
      </c>
      <c r="AA135" s="9" t="n">
        <v>26</v>
      </c>
      <c r="AB135" s="10" t="str">
        <f aca="false">IF(AA135="","",IF(AND(AA135&gt;=0,AA135&lt;=9),"0 a 9",IF(AND(AA135&gt;=9.5,AA135&lt;=18.5),"9,5 a 18,5",IF(AA135=19,"19",IF(AND(AA135&gt;=19.5,AA135&lt;=28),"19,5 a 28",IF(AND(AA135&gt;=28.5,AA135&lt;=40),"28,5 a 40","Fuera de rango"))))))</f>
        <v>19,5 a 28</v>
      </c>
      <c r="AC135" s="11" t="n">
        <f aca="false" t="array" ref="AC135">_xlfn.IFS(AB135="","",AB135="0 a 9",1,AB135="9,5 a 18,5",2,AB135="19","NORMA",AB135="19,5 a 28",3,AB135="28,5 a 40",4,TRUE(),"Fuera de rango")</f>
        <v>3</v>
      </c>
      <c r="AD135" s="9" t="n">
        <v>8</v>
      </c>
      <c r="AE135" s="10" t="str">
        <f aca="false">IF(AD135="","",IF(AND(AD135&gt;=-10,AD135&lt;=0),"De -10 a 0",IF(AND(AD135&gt;=0.5,AD135&lt;=9.5),"0,5 a 9,5",IF(AD135=10,"10",IF(AND(AD135&gt;=10.5,AD135&lt;=20),"10,5 a 20",IF(AND(AD135&gt;=20.5,AD135&lt;=40),"20,5 a 40","Fuera de rango"))))))</f>
        <v>0,5 a 9,5</v>
      </c>
      <c r="AF135" s="12" t="n">
        <f aca="false">IF(AD135="","",IF(AND(AD135&gt;=-10,AD135&lt;=0),1,IF(AND(AD135&gt;=0.5,AD135&lt;=9.5),2,IF(AD135=10,"NORMA",IF(AND(AD135&gt;=10.5,AD135&lt;=20),3,IF(AND(AD135&gt;=20.5,AD135&lt;=40),4,""))))))</f>
        <v>2</v>
      </c>
      <c r="AG135" s="9" t="n">
        <v>12</v>
      </c>
      <c r="AH135" s="10" t="str">
        <f aca="false">IF(AG135="","",IF(AND(AG135&gt;=0,AG135&lt;=4),"0 a 4",IF(AND(AG135&gt;=4.5,AG135&lt;=8.5),"4,5 a 8,5",IF(AG135=9,"9",IF(AND(AG135&gt;=9.5,AG135&lt;=13),"9,5 a 13",IF(AND(AG135&gt;=13.5,AG135&lt;=25),"13,5 a 25","Fuera de rango"))))))</f>
        <v>9,5 a 13</v>
      </c>
      <c r="AI135" s="11" t="n">
        <f aca="false">IF(AH135="","",IF(AH135="0 a 4",1,IF(AH135="4,5 a 8,5",2,IF(AH135="9","NORMA",IF(AH135="9,5 a 13",3,IF(AH135="13,5 a 25",4,""))))))</f>
        <v>3</v>
      </c>
      <c r="AJ135" s="9" t="n">
        <v>6</v>
      </c>
      <c r="AK135" s="10" t="str">
        <f aca="false">IF(AJ135="","",IF(AND(AJ135&gt;=-15,AJ135&lt;=-10.5),"-15 a -10,5",IF(AND(AJ135&gt;=-10,AJ135&lt;=-4),"-10 a -4",IF(AND(AJ135&gt;=-4.5,AJ135&lt;=0),"-4,5 a 0",IF(AND(AJ135&gt;=0.5,AJ135&lt;=4.5),"0,5 a 4,5",IF(AJ135=5,"5",IF(AND(AJ135&gt;=5.5,AJ135&lt;=10),"5,5 a 10",IF(AND(AJ135&gt;=10.5,AJ135&lt;=20),"10,5 a 20","Fuera de rango"))))))))</f>
        <v>5,5 a 10</v>
      </c>
      <c r="AL135" s="11" t="n">
        <f aca="false">IF(AK135="","",IF(AK135="-15 a -10,5",1,IF(AK135="-10 a -4",2,IF(AK135="-4,5 a 0",3,IF(AK135="0,5 a 4,5",4,IF(AK135="5","NORMA",IF(AK135="5,5 a 10",5,IF(AK135="10,5 a 20",6,"Error"))))))))</f>
        <v>5</v>
      </c>
      <c r="AM135" s="9" t="n">
        <v>0</v>
      </c>
      <c r="AN135" s="10" t="str">
        <f aca="false">IF(AM135="","",IF(AND(AM135&gt;=-7.5,AM135&lt;=-5.5),"-7,5 a -5,5",IF(AND(AM135&gt;=-5,AM135&lt;=-3),"-5 a -3",IF(AND(AM135&gt;=-2.5,AM135&lt;=-0.5),"-2,5 a -0,5",IF(AM135=0,"0,00",IF(AND(AM135&gt;=0.5,AM135&lt;=2.5),"0,5 a 2,5",IF(AND(AM135&gt;=3,AM135&lt;=5),"3 a 5",IF(AND(AM135&gt;=5.5,AM135&lt;=7.5),"5,5 a 7,5",IF(AND(AM135&gt;=8,AM135&lt;=10),"8 a 10","Fuera de rango")))))))))</f>
        <v>0,00</v>
      </c>
      <c r="AO135" s="11" t="str">
        <f aca="false">IF(AN135="","",IF(AN135="-7,5 a -5,5",1,IF(AN135="-5 a -3",2,IF(AN135="-2,5 a -0,5",3,IF(AN135="0,00","NORMA",IF(AN135="0,5 a 2,5",4,IF(AN135="3 a 5",5,IF(AN135="5,5 a 7,5",6,IF(AN135="8 a 10",7,"Error")))))))))</f>
        <v>NORMA</v>
      </c>
      <c r="AP135" s="9" t="n">
        <v>-8</v>
      </c>
      <c r="AQ135" s="10" t="str">
        <f aca="false">IF(AP135="","",IF(AND(AP135&gt;=-20,AP135&lt;=-9.5),"-20 a -9,5",IF(AND(AP135&gt;=-9,AP135&lt;=-6.5),"-9 a -6,5",IF(AP135=-6,"-6",IF(AND(AP135&gt;=-5.5,AP135&lt;=-3),"-5,5 a -3",IF(AND(AP135&gt;=-2.5,AP135&lt;=0),"-2,5 a 0",IF(AND(AP135&gt;=0.5,AP135&lt;=3),"0,5 a 3",IF(AND(AP135&gt;=3.5,AP135&lt;=6),"3,5 a 6",IF(AND(AP135&gt;=6.5,AP135&lt;=9),"6,5 a 9",IF(AND(AP135&gt;=9.5,AP135&lt;=20),"9,5 a 20","Fuera de rango"))))))))))</f>
        <v>-9 a -6,5</v>
      </c>
      <c r="AR135" s="11" t="n">
        <f aca="false">IF(AQ135="","",IF(AQ135="-20 a -9,5",1,IF(AQ135="-9 a -6,5",2,IF(AQ135="-6","NORMA",IF(AQ135="-5,5 a -3",3,IF(AQ135="-2,5 a 0",4,IF(AQ135="0,5 a 3",5,IF(AQ135="3,5 a 6",6,IF(AQ135="6,5 a 9",7,IF(AQ135="9,5 a 20",8,""))))))))))</f>
        <v>2</v>
      </c>
      <c r="AS135" s="9" t="n">
        <v>2</v>
      </c>
      <c r="AT135" s="10" t="str">
        <f aca="false">IF(AS135="","",IF(AND(AS135&gt;=-16,AS135&lt;=-14),"-16 a -14",IF(AND(AS135&gt;=-13.5,AS135&lt;=-11.5),"-13,5 a -11,5",IF(AND(AS135&gt;=-11,AS135&lt;=-9),"-11 a -9",IF(AND(AS135&gt;=-8.5,AS135&lt;=-6.5),"-8,5 a -6,5",IF(AND(AS135&gt;=-6,AS135&lt;=-4),"-6 a -4",IF(AND(AS135&gt;=-3.5,AS135&lt;=-1.5),"-3,5 a -1,5",IF(AND(AS135&gt;=-1,AS135&lt;=1),"-1 a 1",IF(AND(AS135&gt;=1.5,AS135&lt;=3.5),"1,5 a 3,5",IF(AND(AS135&gt;=4,AS135&lt;=6),"4 a 6",IF(AND(AS135&gt;=6.5,AS135&lt;=8.5),"6,5 a 8,5",IF(AND(AS135&gt;=9,AS135&lt;=11),"9 a 11",IF(AND(AS135&gt;=11.5,AS135&lt;=13.5),"11,5 a 13,5",IF(AND(AS135&gt;=14,AS135&lt;=16),"14 a 16",IF(AND(AS135&gt;=16.5,AS135&lt;=18.5),"16,5 a 18,5",IF(AND(AS135&gt;=19,AS135&lt;=21),"19 a 21","Fuera de rango"))))))))))))))))</f>
        <v>1,5 a 3,5</v>
      </c>
      <c r="AU135" s="11" t="n">
        <f aca="false" t="array" ref="AU135">IF(AT135="","",_xlfn.IFS(AT135="-16 a -14",1,AT135="-13,5 a -11,5",2,AT135="-11 a -9",3,AT135="-8,5 a -6,5",4,AT135="-6 a -4",5,AT135="-3,5 a -1,5",6,AT135="-1 a 1",7,AT135="1,5 a 3,5",8,AT135="4 a 6","NORMA",AT135="6,5 a 8,5",9,AT135="9 a 11",10,AT135="11,5 a 13,5",11,AT135="14 a 16",12,AT135="16,5 a 18,5",13,AT135="19 a 21",14,TRUE(),""))</f>
        <v>8</v>
      </c>
      <c r="AV135" s="9" t="n">
        <v>1.25</v>
      </c>
      <c r="AW135" s="10" t="str">
        <f aca="false">IF(AV135="","",IF(AND(AV135&gt;=-1,AV135&lt;=-0.5),"-1 a -0,5",IF(AND(AV135&gt;-0.5,AV135&lt;=0),"De -0,5 a 0",IF(AND(AV135&gt;=0.25,AV135&lt;=0.75),"0,25 a 0,75",IF(AND(AV135&gt;=1,AV135&lt;=1.5),"1 a 1,5",IF(AND(AV135&gt;=1.75,AV135&lt;=2.25),"1,75 a 2,25",IF(AND(AV135&gt;=2.5,AV135&lt;=3),"2,5 a 3",IF(AND(AV135&gt;=3.25,AV135&lt;=3.75),"3,25 a 3,75","Fuera de rango"))))))))</f>
        <v>1 a 1,5</v>
      </c>
      <c r="AX135" s="11" t="n">
        <f aca="false">IF(AW135="","",IF(OR(AW135="-1 a -0,5",AW135="-1 a -0.5"),1,IF(OR(AW135="De -0,5 a 0",AW135="-0,5 a 0",AW135="De -0.5 a 0"),2,IF(OR(AW135="0,25 a 0,75",AW135="0.25 a 0.75"),"NORMA",IF(OR(AW135="1 a 1,5",AW135="1 a 1.5"),3,IF(OR(AW135="1,75 a 2,25",AW135="1.75 a 2.25"),4,IF(OR(AW135="2,5 a 3",AW135="2.5 a 3"),5,IF(OR(AW135="3,25 a 3,75",AW135="3.25 a 3.75"),6,""))))))))</f>
        <v>3</v>
      </c>
      <c r="AY135" s="9" t="n">
        <v>-8</v>
      </c>
      <c r="AZ135" s="10" t="str">
        <f aca="false">IF(AY135="","",IF(AND(AY135&gt;=-20,AY135&lt;=-9.5),"-20 a -9,5",IF(AND(AY135&gt;=-9,AY135&lt;=-6.5),"-9 a -6,5",IF(AY135=-6,"-6",IF(AND(AY135&gt;=-5.5,AY135&lt;=-3),"-5,5 a -3",IF(AND(AY135&gt;=-2.5,AY135&lt;=0),"-2,5 a 0",IF(AND(AY135&gt;=0.5,AY135&lt;=3),"0,5 a 3",IF(AND(AY135&gt;=3.5,AY135&lt;=6),"3,5 a 6","Fuera de rango"))))))))</f>
        <v>-9 a -6,5</v>
      </c>
      <c r="BA135" s="11" t="n">
        <f aca="false">IF(AZ135="","",IF(AZ135="-20 a -9,5",1,IF(AZ135="-9 a -6,5",2,IF(AZ135="-6","NORMA",IF(AZ135="-5,5 a -3",3,IF(AZ135="-2,5 a 0",4,IF(AZ135="0,5 a 3",5,IF(AZ135="3,5 a 6",6,""))))))))</f>
        <v>2</v>
      </c>
      <c r="BB135" s="9" t="n">
        <v>24</v>
      </c>
      <c r="BC135" s="10" t="str">
        <f aca="false" t="array" ref="BC135">IF(BB135="","",_xlfn.IFS(AND(BB135&gt;=0,BB135&lt;=2),"0 a 2",AND(BB135&gt;=2.5,BB135&lt;=4.5),"2,5 a 4,5",AND(BB135&gt;=5,BB135&lt;=7),"5 a 7",AND(BB135&gt;=7.5,BB135&lt;=9.5),"7,5 a 9,5",AND(BB135&gt;=10,BB135&lt;=12),"10 a 12",AND(BB135&gt;=12.5,BB135&lt;=14.5),"12,5 a 14,5",BB135=15,"15",AND(BB135&gt;=15.5,BB135&lt;=17.5),"15,5 a 17,5",AND(BB135&gt;=18,BB135&lt;=20),"18 a 20",AND(BB135&gt;=20.5,BB135&lt;=22.5),"20,5 a 22,5",AND(BB135&gt;=23,BB135&lt;=25),"23 a 25",TRUE(),"Fuera de rango"))</f>
        <v>23 a 25</v>
      </c>
      <c r="BD135" s="11" t="n">
        <f aca="false" t="array" ref="BD135">IF(BC135="","",_xlfn.IFS(BC135="0 a 2",1,BC135="2,5 a 4,5",2,BC135="5 a 7",3,BC135="7,5 a 9,5",4,BC135="10 a 12",5,BC135="12,5 a 14,5",6,BC135="15","NORMA",BC135="15,5 a 17,5",7,BC135="18 a 20",8,BC135="20,5 a 22,5",9,BC135="23 a 25",10,TRUE(),"Fuera de rango"))</f>
        <v>10</v>
      </c>
      <c r="BE135" s="9" t="n">
        <v>30</v>
      </c>
      <c r="BF135" s="10" t="str">
        <f aca="false">IF(BE135="","",IF(AND(BE135&gt;=-20,BE135&lt;=-10),"-20 a -10",IF(AND(BE135&gt;=-9.5,BE135&lt;=0.5),"-9,5 a 0,5",IF(AND(BE135&gt;=1,BE135&lt;=11),"1 a 11",IF(AND(BE135&gt;=11.5,BE135&lt;=20.5),"11,5 a 20,5",IF(BE135=21,"21",IF(AND(BE135&gt;=21.5,BE135&lt;=31.5),"21,5 a 31,5",IF(AND(BE135&gt;=32,BE135&lt;=42),"32 a 42","Fuera de rango"))))))))</f>
        <v>21,5 a 31,5</v>
      </c>
      <c r="BG135" s="11" t="n">
        <f aca="false">IF(BF135="","",IF(BF135="-20 a -10",1,IF(BF135="-9,5 a 0,5",2,IF(BF135="1 a 11",3,IF(BF135="11,5 a 20,5",4,IF(BF135="21","NORMA",IF(BF135="21,5 a 31,5",5,IF(BF135="32 a 42",6,""))))))))</f>
        <v>5</v>
      </c>
      <c r="BH135" s="9" t="n">
        <v>24</v>
      </c>
      <c r="BI135" s="10" t="str">
        <f aca="false">IF(BH135="","",IF(AND(BH135&gt;=-20,BH135&lt;=-15),"-20 a -15",IF(AND(BH135&gt;=-14.5,BH135&lt;=-9.5),"-14,5 a -9,5",IF(AND(BH135&gt;=-9,BH135&lt;=-4),"-9 a -4",IF(AND(BH135&gt;=-3.5,BH135&lt;=2.5),"-3,5 a 2,5",IF(AND(BH135&gt;=3,BH135&lt;=8),"3 a 8",IF(AND(BH135&gt;=8.5,BH135&lt;=14.5),"8,5 a 14,5",IF(BH135=15,"15",IF(AND(BH135&gt;=15.5,BH135&lt;=20.5),"15,5 a 20,5",IF(AND(BH135&gt;=21,BH135&lt;=26),"21 a 26","Fuera de rango"))))))))))</f>
        <v>21 a 26</v>
      </c>
      <c r="BJ135" s="11" t="n">
        <f aca="false">IF(BI135="","",IF(BI135="-20 a -15",1,IF(BI135="-14,5 a -9,5",2,IF(BI135="-9 a -4",3,IF(BI135="-3,5 a 2,5",4,IF(BI135="3 a 8",5,IF(BI135="8,5 a 14,5",6,IF(BI135="15","NORMA",IF(BI135="15,5 a 20,5",7,IF(BI135="21 a 26",8,IF(BI135="26,5 a 31,5",9,"")))))))))))</f>
        <v>8</v>
      </c>
      <c r="BK135" s="9" t="n">
        <v>20</v>
      </c>
      <c r="BL135" s="10" t="str">
        <f aca="false">IF(BK135="","",IF(AND(BK135&gt;=0,BK135&lt;=2),"0 - 2",IF(AND(BK135&gt;=2.5,BK135&lt;=4.5),"2,5 - 4,5",IF(AND(BK135&gt;=5,BK135&lt;=7),"5 - 7",IF(AND(BK135&gt;=7.5,BK135&lt;=9.5),"7,5 - 9,5",IF(AND(BK135&gt;=10,BK135&lt;=12),"10 - 12",IF(AND(BK135&gt;=12.5,BK135&lt;=13.5),"12,5 - 13,5",IF(BK135=14,"14",IF(AND(BK135&gt;=14.5,BK135&lt;=16.5),"14,5 - 16,5",IF(AND(BK135&gt;=17,BK135&lt;=19),"17 - 19",IF(AND(BK135&gt;=19.5,BK135&lt;=21.5),"19,5 - 21,5",IF(AND(BK135&gt;=22,BK135&lt;=24),"22 - 24",IF(AND(BK135&gt;=24.5,BK135&lt;=26.5),"24,5 - 26,5",IF(AND(BK135&gt;=27,BK135&lt;=29),"27 - 29",IF(AND(BK135&gt;=29.5,BK135&lt;=30),"29,5 - 30","Fuera de rango")))))))))))))))</f>
        <v>19,5 - 21,5</v>
      </c>
      <c r="BM135" s="11" t="n">
        <f aca="false">IF(BL135="","",IF(BL135="0 - 2",1,IF(BL135="2,5 - 4,5",2,IF(BL135="5 - 7",3,IF(BL135="7,5 - 9,5",4,IF(BL135="10 - 12",5,IF(BL135="12,5 - 13,5",6,IF(BL135="14","NORMA",IF(BL135="14,5 - 16,5",7,IF(BL135="17 - 19",8,IF(BL135="19,5 - 21,5",9,IF(BL135="22 - 24",10,IF(BL135="24,5 - 26,5",11,IF(BL135="27 - 29",12,IF(BL135="29,5 - 30",13,"")))))))))))))))</f>
        <v>9</v>
      </c>
      <c r="BN135" s="9" t="n">
        <v>22</v>
      </c>
      <c r="BO135" s="11" t="str">
        <f aca="false">IF(BN135="","",IF(AND(BN135&gt;=-20,BN135&lt;=-10),"-20 a -10",IF(AND(BN135&gt;=-9.5,BN135&lt;=0.5),"-9,5 a 0,5",IF(AND(BN135&gt;=1,BN135&lt;=11),"1 a 11",IF(AND(BN135&gt;=11.5,BN135&lt;=21.5),"11,5 a 21,5",IF(BN135=22,"22",IF(AND(BN135&gt;=22.5,BN135&lt;=32.5),"22,5 a 32,5",IF(AND(BN135&gt;=33,BN135&lt;=43),"33 a 43","Fuera de rango"))))))))</f>
        <v>22</v>
      </c>
      <c r="BP135" s="11" t="str">
        <f aca="false">IF(BO135="","",IF(BO135="-20 a -10",1,IF(BO135="-9,5 a 0,5",2,IF(BO135="1 a 11",3,IF(BO135="11,5 a 21,5",4,IF(BO135="22","NORMA",IF(BO135="22,5 a 32,5",5,IF(BO135="33 a 43",6,""))))))))</f>
        <v>NORMA</v>
      </c>
      <c r="BQ135" s="9" t="n">
        <v>8</v>
      </c>
      <c r="BR135" s="10" t="str">
        <f aca="false">IF(BQ135="","",IF(AND(BQ135&gt;=-20,BQ135&lt;=-15),"-20 a -15",IF(AND(BQ135&gt;=-14.5,BQ135&lt;=-9.5),"-14,5 a -9,5",IF(AND(BQ135&gt;=-9,BQ135&lt;=-4),"-9 a -4",IF(AND(BQ135&gt;=-3.5,BQ135&lt;=2.5),"-3,5 a 2,5",IF(AND(BQ135&gt;=3,BQ135&lt;=8),"3 a 8",IF(AND(BQ135&gt;=8.5,BQ135&lt;=13.5),"8,5 a 13,5",IF(AND(BQ135&gt;=14,BQ135&lt;=17.5),"14 a 17,5",IF(BQ135=18,"18",IF(AND(BQ135&gt;=18.5,BQ135&lt;=23.5),"18,5 a 23,5",IF(AND(BQ135&gt;=24,BQ135&lt;=29),"24 a 29",IF(AND(BQ135&gt;=29.5,BQ135&lt;=34.5),"29,5 a 34,5",IF(AND(BQ135&gt;=35,BQ135&lt;=40),"35 a 40","Fuera de rango")))))))))))))</f>
        <v>3 a 8</v>
      </c>
      <c r="BS135" s="11" t="n">
        <f aca="false">IF(BR135="","",IF(BR135="-20 a -15",1,IF(BR135="-14,5 a -9,5",2,IF(BR135="-9 a -4",3,IF(BR135="-3,5 a 2,5",4,IF(BR135="3 a 8",5,IF(BR135="8,5 a 13,5",6,IF(BR135="14 a 17,5",7,IF(BR135="18","NORMA",IF(BR135="18,5 a 23,5",8,IF(BR135="24 a 29",9,IF(BR135="29,5 a 34,5",10,IF(BR135="35 a 40",11,"")))))))))))))</f>
        <v>5</v>
      </c>
      <c r="BT135" s="9" t="n">
        <v>0</v>
      </c>
      <c r="BU135" s="10" t="str">
        <f aca="false">IF(BT135="","",IF(AND(BT135&gt;=-20,BT135&lt;=-18),"-20 a -18",IF(AND(BT135&gt;=-17.5,BT135&lt;=-15.5),"-17,5 a -15,5",IF(AND(BT135&gt;=-15,BT135&lt;=-13),"-15 a -13",IF(AND(BT135&gt;=-12.5,BT135&lt;=-10.5),"-12,5 a -10,5",IF(AND(BT135&gt;=-10,BT135&lt;=-8),"-10 a -8",IF(AND(BT135&gt;=-7.5,BT135&lt;=-5.5),"-7,5 a -5,5",IF(AND(BT135&gt;=-5,BT135&lt;=-3),"-5 a -3",IF(AND(BT135&gt;=-2.5,BT135&lt;=-0.5),"-2,5 a -0,5",IF(BT135=0,"0",IF(AND(BT135&gt;=0.5,BT135&lt;=2.5),"0,5 a 2,5",IF(AND(BT135&gt;=3,BT135&lt;=5),"3 a 5",IF(AND(BT135&gt;=5.5,BT135&lt;=7.5),"5,5 a 7,5",IF(AND(BT135&gt;=8,BT135&lt;=10),"8 a 10",IF(AND(BT135&gt;=10.5,BT135&lt;=12.5),"10,5 a 12,5",IF(AND(BT135&gt;=13,BT135&lt;=15),"13 a 15",IF(AND(BT135&gt;=15.5,BT135&lt;=17.5),"15,5 a 17,5",IF(AND(BT135&gt;=18,BT135&lt;=20),"18 a 20","Fuera de rango"))))))))))))))))))</f>
        <v>0</v>
      </c>
      <c r="BV135" s="11" t="str">
        <f aca="false">IF(BT135="","",IF(BT135=0,"NORMA",IF(AND(BT135&gt;=-20,BT135&lt;=-18),2,IF(AND(BT135&gt;=-17.5,BT135&lt;=-15.5),2,IF(AND(BT135&gt;=-15,BT135&lt;=-13),3,IF(AND(BT135&gt;=-12.5,BT135&lt;=-10.5),4,IF(AND(BT135&gt;=-10,BT135&lt;=-8),5,IF(AND(BT135&gt;=-7.5,BT135&lt;=-5.5),6,IF(AND(BT135&gt;=-5,BT135&lt;=-3),7,IF(AND(BT135&gt;=-2.5,BT135&lt;=-0.5),8,IF(AND(BT135&gt;=0.5,BT135&lt;=2.5),9,IF(AND(BT135&gt;=3,BT135&lt;=5),10,IF(AND(BT135&gt;=5.5,BT135&lt;=7.5),11,IF(AND(BT135&gt;=8,BT135&lt;=10),12,IF(AND(BT135&gt;=10.5,BT135&lt;=12.5),13,IF(AND(BT135&gt;=13,BT135&lt;=15),14,IF(AND(BT135&gt;=15.5,BT135&lt;=17.5),15,IF(AND(BT135&gt;=18,BT135&lt;=20),16,"Fuera de rango"))))))))))))))))))</f>
        <v>NORMA</v>
      </c>
      <c r="BW135" s="9" t="n">
        <v>-4.75</v>
      </c>
      <c r="BX135" s="10" t="n">
        <f aca="false">18.5- (0.3*H135)</f>
        <v>10.7</v>
      </c>
      <c r="BY135" s="10" t="n">
        <f aca="false">(BW135)-(BX135)</f>
        <v>-15.45</v>
      </c>
      <c r="BZ135" s="10" t="str">
        <f aca="false">IF(BY135="","",IF(BY135&lt;-27.5,"De -30 a -28",IF(BY135&lt;-25,"De -27,5 a -25,5",IF(BY135&lt;-22.5,"De -25 a -23",IF(BY135&lt;-20,"De -22,5 a -20,5",IF(BY135&lt;-17.5,"De -20 a -18",IF(BY135&lt;-15,"De -17,5 a -15,5",IF(BY135&lt;-12.5,"De -15 a -13",IF(BY135&lt;-10,"De -12,5 a -10,5",IF(BY135&lt;-7.5,"De -10 a -8",IF(BY135&lt;-5,"De -7,5 a -5,5",IF(BY135&lt;-2.5,"De -5 a -3",IF(BY135&lt;0,"De -2,5 a -0,5",IF(BY135&lt;2.5,"De 0 a 2",IF(BY135&lt;5,"De 2,5 a 4,5",IF(BY135&lt;7.5,"De 5 a 7",IF(BY135&lt;10,"De 7,5 a 9,5",IF(BY135&lt;12.5,"De 10 a 12",IF(BY135&lt;15,"De 12,5 a 14,5",IF(BY135&lt;17.5,"De 15 a 17",IF(BY135&lt;20,"De 17,5 a 19,5",IF(BY135&lt;22.5,"De 20 a 22",IF(BY135&lt;25,"De 22,5 a 24,5",IF(BY135&lt;27.5,"De 25 a 27","De 27,5 a 30"))))))))))))))))))))))))</f>
        <v>De -17,5 a -15,5</v>
      </c>
      <c r="CA135" s="12" t="n">
        <f aca="false">IF(BY135="","",IF(BY135&lt;=-28,1,IF(BY135&lt;=-25.5,2,IF(BY135&lt;=-23,3,IF(BY135&lt;=-20.5,4,IF(BY135&lt;=-18,5,IF(BY135&lt;=-15.5,6,IF(BY135&lt;=-13,7,IF(BY135&lt;=-10.5,8,IF(BY135&lt;=-8,9,IF(BY135&lt;=-5.5,10,IF(BY135&lt;=-3,11,IF(BY135&lt;=-0.5,12,IF(BY135&lt;=2,13,IF(BY135&lt;=4.5,14,IF(BY135&lt;=7,15,IF(BY135&lt;=9.5,16,IF(BY135&lt;=12,17,IF(BY135&lt;=14.5,18,IF(BY135&lt;=17,19,IF(BY135&lt;=19.5,20,IF(BY135&lt;=22,21,IF(BY135&lt;=24.5,22,IF(BY135&lt;=27,23,IF(BY135&lt;=30,24,"Fuera de rango")))))))))))))))))))))))))</f>
        <v>7</v>
      </c>
      <c r="CB135" s="9" t="n">
        <v>-5</v>
      </c>
      <c r="CC135" s="10" t="n">
        <f aca="false">18.5- (0.3*H135)</f>
        <v>10.7</v>
      </c>
      <c r="CD135" s="10" t="n">
        <f aca="false">(CB135)-(CC135)</f>
        <v>-15.7</v>
      </c>
      <c r="CE135" s="10" t="str">
        <f aca="false">IF(CD135="","",IF(CD135&lt;-27.5,"De -30 a -28",IF(CD135&lt;-25,"De -27,5 a -25,5",IF(CD135&lt;-22.5,"De -25 a -23",IF(CD135&lt;-20,"De -22,5 a -20,5",IF(CD135&lt;-17.5,"De -20 a -18",IF(CD135&lt;-15,"De -17,5 a -15,5",IF(CD135&lt;-12.5,"De -15 a -13",IF(CD135&lt;-10,"De -12,5 a -10,5",IF(CD135&lt;-7.5,"De -10 a -8",IF(CD135&lt;-5,"De -7,5 a -5,5",IF(CD135&lt;-2.5,"De -5 a -3",IF(CD135&lt;0,"De -2,5 a -0,5",IF(CD135&lt;=2,"De 0 a 2",IF(CD135&lt;=4.5,"De 2,5 a 4,5",IF(CD135&lt;=7,"De 5 a 7",IF(CD135&lt;=9.5,"De 7,5 a 9,5",IF(CD135&lt;=12,"De 10 a 12",IF(CD135&lt;=14.5,"De 12,5 a 14,5",IF(CD135&lt;=17,"De 15 a 17",IF(CD135&lt;=19.5,"De 17,5 a 19,5",IF(CD135&lt;=22,"De 20 a 22",IF(CD135&lt;=24.5,"De 22,5 a 24,5",IF(CD135&lt;=27,"De 25 a 27","De 27,5 a 30"))))))))))))))))))))))))</f>
        <v>De -17,5 a -15,5</v>
      </c>
      <c r="CF135" s="12" t="n">
        <f aca="false">IF(CD135="","",IF(CD135&lt;-27.5,1,IF(CD135&lt;-25,2,IF(CD135&lt;-22.5,3,IF(CD135&lt;-20,4,IF(CD135&lt;-17.5,5,IF(CD135&lt;-15,6,IF(CD135&lt;-12.5,7,IF(CD135&lt;-10,8,IF(CD135&lt;-7.5,9,IF(CD135&lt;-5,10,IF(CD135&lt;-2.5,11,IF(CD135&lt;0,12,IF(CD135&lt;2.5,13,IF(CD135&lt;5,14,IF(CD135&lt;7.5,15,IF(CD135&lt;10,16,IF(CD135&lt;12.5,17,IF(CD135&lt;15,18,IF(CD135&lt;17.5,19,IF(CD135&lt;20,20,IF(CD135&lt;22.5,21,IF(CD135&lt;25,22,IF(CD135&lt;27.5,23,24))))))))))))))))))))))))</f>
        <v>6</v>
      </c>
      <c r="CG135" s="9" t="n">
        <v>-3</v>
      </c>
      <c r="CH135" s="10" t="str">
        <f aca="false">IF(CG135="","",IF(AND(CG135&gt;=-10,CG135&lt;=-9.5),"-10 a -9,5",IF(AND(CG135&gt;-9.5,CG135&lt;=-8.5),"-9 a -8,5",IF(AND(CG135&gt;-8.5,CG135&lt;=-7.5),"-8 a -7,5",IF(AND(CG135&gt;-7.5,CG135&lt;=-6.5),"-7 a -6,5",IF(AND(CG135&gt;-6.5,CG135&lt;=-5.5),"-6 a -5,5",IF(AND(CG135&gt;-5.5,CG135&lt;=-4.5),"-5 a -4,5",IF(AND(CG135&gt;-4.5,CG135&lt;=-3.5),"-4 a -3,5",IF(AND(CG135&gt;-3.5,CG135&lt;=-2.5),"-3 a -2,5",IF(CG135=-2.25,"-2,25",IF(AND(CG135&gt;-2.5,CG135&lt;=-1.5),"-2 a -1,5",IF(AND(CG135&gt;-1.5,CG135&lt;=-0.5),"-1 a -0,5",IF(AND(CG135&gt;-0.5,CG135&lt;=0.5),"0 a 0,5",IF(AND(CG135&gt;0.5,CG135&lt;=1.5),"1 a 1,5",IF(AND(CG135&gt;1.5,CG135&lt;=2.5),"2 a 2,5",IF(AND(CG135&gt;2.5,CG135&lt;=3.5),"3 a 3,5",IF(AND(CG135&gt;3.5,CG135&lt;=4.5),"4 a 4,5",IF(AND(CG135&gt;4.5,CG135&lt;=5.5),"5 a 5,5",IF(AND(CG135&gt;5.5,CG135&lt;=6.5),"6 a 6,5",IF(AND(CG135&gt;6.5,CG135&lt;=7.5),"7 a 7,5",IF(AND(CG135&gt;7.5,CG135&lt;=8.5),"8 a 8,5",IF(AND(CG135&gt;8.5,CG135&lt;=9.5),"9 a 9,5",IF(CG135&gt;=10,"10","Fuera de rango")))))))))))))))))))))))</f>
        <v>-3 a -2,5</v>
      </c>
      <c r="CI135" s="11" t="n">
        <f aca="false">IF(CG135="","",IF(CG135=-2.25,"NORMA",IF(CG135&lt;=-9.5,1,IF(CG135&lt;=-8.5,2,IF(CG135&lt;=-7.5,3,IF(CG135&lt;=-6.5,4,IF(CG135&lt;=-5.5,5,IF(CG135&lt;=-4.5,6,IF(CG135&lt;=-3.5,7,IF(CG135&lt;=-2.5,8,IF(CG135&lt;=-1.5,9,IF(CG135&lt;=-0.5,10,IF(CG135&lt;=0.5,11,IF(CG135&lt;=1.5,12,IF(CG135&lt;=2.5,13,IF(CG135&lt;=3.5,14,IF(CG135&lt;=4.5,15,IF(CG135&lt;=5.5,16,IF(CG135&lt;=6.5,17,IF(CG135&lt;=7.5,18,IF(CG135&lt;=8.5,19,IF(CG135&lt;=9.5,20,IF(CG135=10,21,"Fuera de rango")))))))))))))))))))))))</f>
        <v>8</v>
      </c>
      <c r="CJ135" s="9" t="n">
        <v>3.75</v>
      </c>
      <c r="CK135" s="10" t="str">
        <f aca="false">IF(CJ135="","",IF(AND(CJ135&gt;=-6,CJ135&lt;=-5.5),"-6 a -5,5",IF(AND(CJ135&gt;-5.5,CJ135&lt;=-4.5),"-5 a -4,5",IF(AND(CJ135&gt;-4.5,CJ135&lt;=-3.5),"-4 a -3,5",IF(AND(CJ135&gt;-3.5,CJ135&lt;=-2.5),"-3 a -2,5",IF(AND(CJ135&gt;-2.5,CJ135&lt;=-1.5),"-2 a -1,5",IF(AND(CJ135&gt;-1.5,CJ135&lt;=-0.5),"-1 a -0,5",IF(AND(CJ135&gt;-0.5,CJ135&lt;=0.5),"0 a 0,5",IF(AND(CJ135&gt;0.5,CJ135&lt;=1.5),"1 a 1,5",IF(AND(CJ135&gt;1.5,CJ135&lt;2.5),"2",IF(AND(CJ135&gt;=2.5,CJ135&lt;=3),"2,5 a 3",IF(AND(CJ135&gt;3,CJ135&lt;=4),"3,5 a 4",IF(AND(CJ135&gt;4,CJ135&lt;=5),"4,5 a 5",IF(AND(CJ135&gt;5,CJ135&lt;=6),"5,5 a 6",IF(AND(CJ135&gt;6,CJ135&lt;=7),"6,5 a 7",IF(AND(CJ135&gt;7,CJ135&lt;=8),"7,5 a 8",IF(AND(CJ135&gt;8,CJ135&lt;=9.5),"8,5 a 9,5",IF(CJ135=10,"10","Fuera de rango"))))))))))))))))))</f>
        <v>3,5 a 4</v>
      </c>
      <c r="CL135" s="11" t="n">
        <f aca="false">IF(CK135="","",IF(OR(CK135="-6 a -5,5",CK135="-6 - -5,5"),1,IF(OR(CK135="-5 a -4,5",CK135="-5 - -4,5"),2,IF(OR(CK135="-4 a -3,5",CK135="-4 - -3,5"),3,IF(OR(CK135="-3 a -2,5",CK135="-3 - -2,5"),4,IF(OR(CK135="-2 a -1,5",CK135="-2 - -1,5"),5,IF(OR(CK135="-1 a -0,5",CK135="-1 - -0,5"),6,IF(OR(CK135="0 a 0,5",CK135="0 - 0,5"),7,IF(OR(CK135="1 a 1,5",CK135="1 - 1,5"),8,IF(CK135="2","NORMA",IF(OR(CK135="2,5 a 3",CK135="2,5 - 3"),9,IF(OR(CK135="3,5 a 4",CK135="3,5 - 4"),10,IF(OR(CK135="4,5 a 5",CK135="4,5 - 5"),11,IF(OR(CK135="5,5 a 6",CK135="5,5 - 6"),12,IF(OR(CK135="6,5 a 7",CK135="6,5 - 7"),13,IF(OR(CK135="7,5 a 8",CK135="7,5 - 8"),14,IF(OR(CK135="8,5 a 9",CK135="8,5 - 9,5",CK135="9 a 9,5"),15,IF(CK135="10",15,IF(OR(CK135="0,5 a 1",CK135="0,5 - 1"),7,"Fuera de rango")))))))))))))))))))</f>
        <v>10</v>
      </c>
      <c r="CM135" s="10" t="n">
        <v>0</v>
      </c>
      <c r="CN135" s="10" t="str">
        <f aca="false">IF(CM135=0,"0", " ")</f>
        <v>0</v>
      </c>
      <c r="CO135" s="10" t="str">
        <f aca="false">IF(CM135&gt;0,"EME"," ")</f>
        <v> </v>
      </c>
      <c r="CP135" s="10" t="n">
        <v>0</v>
      </c>
      <c r="CQ135" s="10" t="str">
        <f aca="false">IF(CP135&gt;0,"0", " ")</f>
        <v> </v>
      </c>
      <c r="CR135" s="10" t="str">
        <f aca="false">IF(CP135&gt;0,"EME"," ")</f>
        <v> </v>
      </c>
      <c r="CS135" s="9" t="n">
        <v>0</v>
      </c>
      <c r="CT135" s="10" t="str">
        <f aca="false">IF(CS135&gt;0,"1", " ")</f>
        <v> </v>
      </c>
      <c r="CU135" s="10" t="str">
        <f aca="false">IF(CS135&gt;0,"HIP"," ")</f>
        <v> </v>
      </c>
      <c r="CV135" s="9" t="n">
        <v>0</v>
      </c>
      <c r="CW135" s="10" t="str">
        <f aca="false">IF(CV135&gt;0,"1", " ")</f>
        <v> </v>
      </c>
      <c r="CX135" s="10" t="str">
        <f aca="false">IF(CV135&gt;0,"HIP"," ")</f>
        <v> </v>
      </c>
      <c r="CY135" s="9" t="n">
        <v>-2.75</v>
      </c>
      <c r="CZ135" s="11" t="str">
        <f aca="false">IF(CY135&lt;0,"2"," ")</f>
        <v>2</v>
      </c>
      <c r="DA135" s="11" t="str">
        <f aca="false">IF(CY135&lt;0,"MIO"," ")</f>
        <v>MIO</v>
      </c>
      <c r="DB135" s="9" t="n">
        <v>-2.75</v>
      </c>
      <c r="DC135" s="11" t="str">
        <f aca="false">IF(DB135&lt;0,"2"," ")</f>
        <v>2</v>
      </c>
      <c r="DD135" s="11" t="str">
        <f aca="false">IF(DB135&lt;0,"MIO"," ")</f>
        <v>MIO</v>
      </c>
      <c r="DE135" s="9" t="n">
        <v>-0.75</v>
      </c>
      <c r="DF135" s="11" t="str">
        <f aca="false">IF(DE135&lt;0,"3"," ")</f>
        <v>3</v>
      </c>
      <c r="DG135" s="11" t="str">
        <f aca="false">IF(DE135&lt;0,"AST"," ")</f>
        <v>AST</v>
      </c>
      <c r="DH135" s="9" t="n">
        <v>-0.5</v>
      </c>
      <c r="DI135" s="11" t="str">
        <f aca="false">IF(DH135&lt;0,"3"," ")</f>
        <v>3</v>
      </c>
      <c r="DJ135" s="11" t="str">
        <f aca="false">IF(DH135&lt;0,"AST"," ")</f>
        <v>AST</v>
      </c>
      <c r="DK135" s="9" t="n">
        <v>0</v>
      </c>
      <c r="DL135" s="10" t="str">
        <f aca="false">IF(DK135&gt;0,"4"," ")</f>
        <v> </v>
      </c>
      <c r="DM135" s="10" t="str">
        <f aca="false">IF(DK135&gt;0,"PRE"," ")</f>
        <v> </v>
      </c>
      <c r="DN135" s="9" t="n">
        <v>0</v>
      </c>
      <c r="DO135" s="10" t="str">
        <f aca="false">IF(DN135&gt;0,"4"," ")</f>
        <v> </v>
      </c>
      <c r="DP135" s="10" t="str">
        <f aca="false">IF(DN135&gt;0,"PRE"," ")</f>
        <v> </v>
      </c>
      <c r="DQ135" s="12" t="n">
        <v>2</v>
      </c>
      <c r="DR135" s="12" t="n">
        <v>2</v>
      </c>
      <c r="DS135" s="12" t="str">
        <f aca="false">CONCATENATE(CO135,CU135,DA135,DG135,DM135)</f>
        <v>  MIOAST </v>
      </c>
      <c r="DT135" s="10" t="str">
        <f aca="false" t="array" ref="DT135">_xlfn.IFS(DS135="EME    ","0", DS135=" HIP   ","1", DS135="  MIO  ","2", DS135="   AST ","3", DS135="    PRE","4", DS135="EME   PRE","5", DS135=" HIP  PRE","6", DS135=" HIP AST ","7", DS135="  MIO PRE","8", DS135="  MIOAST ","9", DS135="   ASTPRE","10",DS135=" HIP ASTPRE","11", DS135="  MIOASTPRE","12", DS135="     ","0")</f>
        <v>9</v>
      </c>
      <c r="DU135" s="1" t="s">
        <v>153</v>
      </c>
      <c r="DV135" s="1" t="str">
        <f aca="false" t="array" ref="DV135">_xlfn.IFS(DU135="SI","2", DU135="NO","1")</f>
        <v>2</v>
      </c>
      <c r="DW135" s="10" t="n">
        <v>0</v>
      </c>
      <c r="DX135" s="11" t="str">
        <f aca="false">IF(DW135=0,"1","2")</f>
        <v>1</v>
      </c>
      <c r="DY135" s="11" t="str">
        <f aca="false" t="array" ref="DY135">_xlfn.IFS(DW135=0,"0", DW135=0.25, "1", DW135=0.5,"2", DW135=0.75,"3", DW135=1,"4",DW135=1.25,"5", DW135=1.5,"6", DW135=1.75,"7", DW135=2,"8")</f>
        <v>0</v>
      </c>
      <c r="DZ135" s="10" t="n">
        <v>0</v>
      </c>
      <c r="EA135" s="11" t="str">
        <f aca="false">IF(DZ135=0,"1","2")</f>
        <v>1</v>
      </c>
      <c r="EB135" s="11" t="str">
        <f aca="false" t="array" ref="EB135">_xlfn.IFS(DZ135=0,"0", DZ135=0.25, "1", DZ135=0.5,"2", DZ135=0.75,"3", DZ135=1,"4",DZ135=1.25,"5", DZ135=1.5,"6", DZ135=1.75,"7", DZ135=2,"8")</f>
        <v>0</v>
      </c>
      <c r="EC135" s="10" t="n">
        <v>-0.25</v>
      </c>
      <c r="ED135" s="10" t="str">
        <f aca="false">IF(EC135=0,"1","2")</f>
        <v>2</v>
      </c>
      <c r="EE135" s="11" t="str">
        <f aca="false" t="array" ref="EE135">_xlfn.IFS(EC135=0,"0", EC135=-0.25, "1", EC135=-0.5,"2", EC135=-0.75,"3", EC135=-1,"4",EC135=-1.25,"5", EC135=-1.5,"6", EC135=-1.75,"7", EC135=-2,"8", EC135=-2.25,"9",EC135=-2.5,"10", EC135=-2.75,"11", EC135=-3,"12", EC135=-3.25,"13", EC135=-3.5,"14", EC135=-3.75,"15",EC135=-4,"16")</f>
        <v>1</v>
      </c>
      <c r="EF135" s="10" t="n">
        <v>-0.25</v>
      </c>
      <c r="EG135" s="10" t="str">
        <f aca="false">IF(EF135=0,"1","2")</f>
        <v>2</v>
      </c>
      <c r="EH135" s="11" t="str">
        <f aca="false" t="array" ref="EH135">_xlfn.IFS(EF135=0,"0", EF135=-0.25, "1", EF135=-0.5,"2", EF135=-0.75,"3", EF135=-1,"4",EF135=-1.25,"5", EF135=-1.5,"6", EF135=-1.75,"7", EF135=-2,"8", EF135=-2.25,"9",EF135=-2.5,"10", EF135=-2.75,"11", EF135=-3,"12", EF135=-3.25,"13", EF135=-3.5,"14", EF135=-3.75,"15",EF135=-4,"16")</f>
        <v>1</v>
      </c>
      <c r="EI135" s="10" t="n">
        <v>-0.25</v>
      </c>
      <c r="EJ135" s="11" t="str">
        <f aca="false">IF(EI135=0,"1","2")</f>
        <v>2</v>
      </c>
      <c r="EK135" s="11" t="str">
        <f aca="false" t="array" ref="EK135">_xlfn.IFS(EI135=0,"0", EI135=-0.25, "1", EI135=-0.5,"2", EI135=-0.75,"3", EI135=-1,"4",EI135=-1.25,"5", EI135=-1.5,"6", EI135=-1.75,"7", EI135=-2,"8", EI135=-2.25,"9", EI135=-2.25,"9",EI135=-2.5,"10", EI135=-2.75,"11", EI135=-3,"12", EI135=-3.25,"13", EI135=-3.5,"14", EI135=-3.75,"15",EI135=-4,"16", EI135=0.25, "17", EI135=0.5, "18")</f>
        <v>1</v>
      </c>
      <c r="EL135" s="10" t="n">
        <v>0</v>
      </c>
      <c r="EM135" s="11" t="str">
        <f aca="false">IF(EL135=0,"1","2")</f>
        <v>1</v>
      </c>
      <c r="EN135" s="11" t="str">
        <f aca="false" t="array" ref="EN135">_xlfn.IFS(EL135=0.25,"17",EL135=0.5,"18", EL135=0,"0", EL135=-0.25, "1", EL135=-0.5,"2", EL135=-0.75,"3", EL135=-1,"4",EL135=-1.25,"5", EL135=-1.5,"6", EL135=-1.75,"7", EL135=-2,"8",EL135= -2.25,"9",EL135=-2.5,"10",EL135= -2.75,"11",EL135= -3,"12",EL135= -3.25,"13",EL135= -3.5,"14",EL135= -3.75,"15",EL135=-4,"16")</f>
        <v>0</v>
      </c>
      <c r="EO135" s="10" t="n">
        <v>0</v>
      </c>
      <c r="EP135" s="11" t="str">
        <f aca="false">IF(EO135=0,"1","2")</f>
        <v>1</v>
      </c>
      <c r="EQ135" s="11" t="str">
        <f aca="false" t="array" ref="EQ135">_xlfn.IFS(EO135=0,"0", EO135=0.25, "1", EO135=0.5,"2", EO135=0.75,"3", EO135=1,"4",EO135=1.25,"5", EO135=1.5,"6", EO135=1.75,"7", EO135=2,"8", EO135=2.25,"9", EO135=2.25,"9",EO135=2.5,"10", EO135=2.75,"11", EO135=3,"12", EO135=3.25,"13", EO135=3.5,"14", EO135=3.75,"15",EO135=4,"16", EO135=-0.25, "17", bq=-0.5, "18")</f>
        <v>0</v>
      </c>
      <c r="ER135" s="10" t="n">
        <v>0</v>
      </c>
      <c r="ES135" s="11" t="str">
        <f aca="false">IF(ER135=0,"1","2")</f>
        <v>1</v>
      </c>
      <c r="ET135" s="11" t="str">
        <f aca="false" t="array" ref="ET135">_xlfn.IFS(ER135=0,"0", ER135=0.25, "1", ER135=0.5,"2", ER135=0.75,"3", ER135=1,"4",ER135=1.25,"5", ER135=1.5,"6", ER135=1.75,"7", ER135=2,"8", ER135=2.25,"9", ER135=2.25,"9",ER135=2.5,"10", ER135=2.75,"11", ER135=3,"12", ER135=3.25,"13", ER135=3.5,"14", ER135=3.75,"15",ER135=4,"16", ER135=-0.25, "17", bq=-0.5, "18")</f>
        <v>0</v>
      </c>
      <c r="EU135" s="13" t="n">
        <v>24</v>
      </c>
      <c r="EV135" s="14" t="str">
        <f aca="false">VLOOKUP(EU135,LEYENDA!$G$2:$H$8,2,TRUE())</f>
        <v>19-24</v>
      </c>
      <c r="EW135" s="14" t="str">
        <f aca="false" t="array" ref="EW135">_xlfn.IFS(EV135="0-5","1", EV135="6-12","2", EV135="13-18","3", EV135="19-24","4", EV135="25-36","5", EV135="37-48","6", EV135="49-60","7")</f>
        <v>4</v>
      </c>
    </row>
    <row r="136" customFormat="false" ht="13.5" hidden="false" customHeight="false" outlineLevel="0" collapsed="false">
      <c r="A136" s="1" t="n">
        <v>52</v>
      </c>
      <c r="B136" s="35" t="n">
        <v>2</v>
      </c>
      <c r="C136" s="33" t="n">
        <v>42341</v>
      </c>
      <c r="D136" s="6"/>
      <c r="E136" s="5" t="str">
        <f aca="false">VLOOKUP(A136,'286'!$A$3:$J$600,10,FALSE())</f>
        <v>GARCÍA OCÓN, BEGOÑA</v>
      </c>
      <c r="F136" s="4" t="str">
        <f aca="false">VLOOKUP(A136,'286'!$A$3:$I$1768,3,FALSE())</f>
        <v>GAROBE</v>
      </c>
      <c r="G136" s="6" t="n">
        <f aca="false">VLOOKUP(A136,'286'!$A$3:$I$1768,4,FALSE())</f>
        <v>32499</v>
      </c>
      <c r="H136" s="7" t="n">
        <f aca="false">YEAR(C136)-YEAR(G136)</f>
        <v>27</v>
      </c>
      <c r="I136" s="1" t="str">
        <f aca="false">VLOOKUP(H136,LEYENDA!$C$2:$D$6,2,TRUE())</f>
        <v>25-40</v>
      </c>
      <c r="J136" s="5" t="str">
        <f aca="false">VLOOKUP(A136,'286'!$A$3:$I$1768,7,FALSE())</f>
        <v>M</v>
      </c>
      <c r="K136" s="8" t="str">
        <f aca="false">VLOOKUP(A136,'286'!$A$3:$I$1768,2,FALSE())</f>
        <v>OD</v>
      </c>
      <c r="L136" s="4" t="str">
        <f aca="false">VLOOKUP(A136,'286'!$A$3:$I$1768,8,FALSE())</f>
        <v>D</v>
      </c>
      <c r="M136" s="4" t="str">
        <f aca="false">VLOOKUP(A136,'286'!$A$3:$I$1768,9,FALSE())</f>
        <v>D</v>
      </c>
      <c r="N136" s="8" t="str">
        <f aca="false">IF(R136=O136, "MISMA","CONTRARIA")</f>
        <v>MISMA</v>
      </c>
      <c r="O136" s="8" t="str">
        <f aca="false" t="array" ref="O136">_xlfn.IFS(L136="D","1", L136="I","2")</f>
        <v>1</v>
      </c>
      <c r="P136" s="8" t="str">
        <f aca="false" t="array" ref="P136">_xlfn.IFS(K136="OD","1", K136="OI","2")</f>
        <v>1</v>
      </c>
      <c r="Q136" s="1" t="str">
        <f aca="false" t="array" ref="Q136">_xlfn.IFS(J136="M","1", J136="H","2")</f>
        <v>1</v>
      </c>
      <c r="R136" s="8" t="str">
        <f aca="false" t="array" ref="R136">_xlfn.IFS(M136="D","1", M136="I","2")</f>
        <v>1</v>
      </c>
      <c r="S136" s="1" t="str">
        <f aca="false" t="array" ref="S136">_xlfn.IFS(N136="CONTRARIA", "1",N136= "MISMA","2")</f>
        <v>2</v>
      </c>
      <c r="T136" s="1" t="str">
        <f aca="false" t="array" ref="T136">_xlfn.IFS(I136="0-12","1", I136="13-24","2", I136="25-40","3", I136="41-60","4", I136="61-100","5")</f>
        <v>3</v>
      </c>
      <c r="U136" s="9" t="n">
        <v>-0.5</v>
      </c>
      <c r="V136" s="1" t="str">
        <f aca="false">IF(U136="","",IF(AND(U136&gt;=-9,U136&lt;=-6.5),"-9 a -6,5",IF(AND(U136&gt;=-6,U136&lt;=-3.5),"-6 a -3,5",IF(AND(U136&gt;=-3,U136&lt;=-1),"-3 a -1",IF(U136=-0.5,"-0,5",IF(AND(U136&gt;=0,U136&lt;=2.5),"0 a 2,5",IF(AND(U136&gt;=3,U136&lt;=5.5),"3 a 5,5",IF(AND(U136&gt;=6,U136&lt;=8.5),"6 a 8,5",IF(AND(U136&gt;=9,U136&lt;=20),"9 a 20","Fuera de rango")))))))))</f>
        <v>-0,5</v>
      </c>
      <c r="W136" s="11" t="str">
        <f aca="false">IF(V136="","",IF(V136="-9 a -6,5",2,IF(V136="-6 a -3,5",3,IF(V136="-3 a -1",4,IF(V136="-0,5","NORMA",IF(V136="0 a 2,5",5,IF(V136="3 a 5,5",6,IF(V136="6 a 8,5",7,IF(V136="9 a 20",8,"Fuera de rango")))))))))</f>
        <v>NORMA</v>
      </c>
      <c r="X136" s="9" t="n">
        <v>17</v>
      </c>
      <c r="Y136" s="10" t="str">
        <f aca="false">IF(X136="","",IF(AND(X136&gt;=0,X136&lt;=4),"0 a 4",IF(AND(X136&gt;=4.5,X136&lt;=8.5),"4,5 a 8,5",IF(X136=9,"9",IF(AND(X136&gt;=9.5,X136&lt;=13),"9,5 a 13",IF(AND(X136&gt;=13.5,X136&lt;=20),"13,5 a 20",IF(AND(X136&gt;=20.5,X136&lt;=35),"20,5 a 35","Fuera de rango")))))))</f>
        <v>13,5 a 20</v>
      </c>
      <c r="Z136" s="11" t="n">
        <f aca="false">IF(Y136="","",IF(Y136="0 a 4",1,IF(Y136="4,5 a 8,5",2,IF(Y136="9","NORMA",IF(Y136="9,5 a 13",3,IF(Y136="13,5 a 20",4,IF(Y136="20,5 a 35",5,"Fuera de rango")))))))</f>
        <v>4</v>
      </c>
      <c r="AA136" s="9" t="n">
        <v>27</v>
      </c>
      <c r="AB136" s="10" t="str">
        <f aca="false">IF(AA136="","",IF(AND(AA136&gt;=0,AA136&lt;=9),"0 a 9",IF(AND(AA136&gt;=9.5,AA136&lt;=18.5),"9,5 a 18,5",IF(AA136=19,"19",IF(AND(AA136&gt;=19.5,AA136&lt;=28),"19,5 a 28",IF(AND(AA136&gt;=28.5,AA136&lt;=40),"28,5 a 40","Fuera de rango"))))))</f>
        <v>19,5 a 28</v>
      </c>
      <c r="AC136" s="11" t="n">
        <f aca="false" t="array" ref="AC136">_xlfn.IFS(AB136="","",AB136="0 a 9",1,AB136="9,5 a 18,5",2,AB136="19","NORMA",AB136="19,5 a 28",3,AB136="28,5 a 40",4,TRUE(),"Fuera de rango")</f>
        <v>3</v>
      </c>
      <c r="AD136" s="9" t="n">
        <v>20</v>
      </c>
      <c r="AE136" s="10" t="str">
        <f aca="false">IF(AD136="","",IF(AND(AD136&gt;=-10,AD136&lt;=0),"De -10 a 0",IF(AND(AD136&gt;=0.5,AD136&lt;=9.5),"0,5 a 9,5",IF(AD136=10,"10",IF(AND(AD136&gt;=10.5,AD136&lt;=20),"10,5 a 20",IF(AND(AD136&gt;=20.5,AD136&lt;=40),"20,5 a 40","Fuera de rango"))))))</f>
        <v>10,5 a 20</v>
      </c>
      <c r="AF136" s="12" t="n">
        <f aca="false">IF(AD136="","",IF(AND(AD136&gt;=-10,AD136&lt;=0),1,IF(AND(AD136&gt;=0.5,AD136&lt;=9.5),2,IF(AD136=10,"NORMA",IF(AND(AD136&gt;=10.5,AD136&lt;=20),3,IF(AND(AD136&gt;=20.5,AD136&lt;=40),4,""))))))</f>
        <v>3</v>
      </c>
      <c r="AG136" s="9" t="n">
        <v>10</v>
      </c>
      <c r="AH136" s="10" t="str">
        <f aca="false">IF(AG136="","",IF(AND(AG136&gt;=0,AG136&lt;=4),"0 a 4",IF(AND(AG136&gt;=4.5,AG136&lt;=8.5),"4,5 a 8,5",IF(AG136=9,"9",IF(AND(AG136&gt;=9.5,AG136&lt;=13),"9,5 a 13",IF(AND(AG136&gt;=13.5,AG136&lt;=25),"13,5 a 25","Fuera de rango"))))))</f>
        <v>9,5 a 13</v>
      </c>
      <c r="AI136" s="11" t="n">
        <f aca="false">IF(AH136="","",IF(AH136="0 a 4",1,IF(AH136="4,5 a 8,5",2,IF(AH136="9","NORMA",IF(AH136="9,5 a 13",3,IF(AH136="13,5 a 25",4,""))))))</f>
        <v>3</v>
      </c>
      <c r="AJ136" s="9" t="n">
        <v>5</v>
      </c>
      <c r="AK136" s="10" t="str">
        <f aca="false">IF(AJ136="","",IF(AND(AJ136&gt;=-15,AJ136&lt;=-10.5),"-15 a -10,5",IF(AND(AJ136&gt;=-10,AJ136&lt;=-4),"-10 a -4",IF(AND(AJ136&gt;=-4.5,AJ136&lt;=0),"-4,5 a 0",IF(AND(AJ136&gt;=0.5,AJ136&lt;=4.5),"0,5 a 4,5",IF(AJ136=5,"5",IF(AND(AJ136&gt;=5.5,AJ136&lt;=10),"5,5 a 10",IF(AND(AJ136&gt;=10.5,AJ136&lt;=20),"10,5 a 20","Fuera de rango"))))))))</f>
        <v>5</v>
      </c>
      <c r="AL136" s="11" t="str">
        <f aca="false">IF(AK136="","",IF(AK136="-15 a -10,5",1,IF(AK136="-10 a -4",2,IF(AK136="-4,5 a 0",3,IF(AK136="0,5 a 4,5",4,IF(AK136="5","NORMA",IF(AK136="5,5 a 10",5,IF(AK136="10,5 a 20",6,"Error"))))))))</f>
        <v>NORMA</v>
      </c>
      <c r="AM136" s="9" t="n">
        <v>-1</v>
      </c>
      <c r="AN136" s="10" t="str">
        <f aca="false">IF(AM136="","",IF(AND(AM136&gt;=-7.5,AM136&lt;=-5.5),"-7,5 a -5,5",IF(AND(AM136&gt;=-5,AM136&lt;=-3),"-5 a -3",IF(AND(AM136&gt;=-2.5,AM136&lt;=-0.5),"-2,5 a -0,5",IF(AM136=0,"0,00",IF(AND(AM136&gt;=0.5,AM136&lt;=2.5),"0,5 a 2,5",IF(AND(AM136&gt;=3,AM136&lt;=5),"3 a 5",IF(AND(AM136&gt;=5.5,AM136&lt;=7.5),"5,5 a 7,5",IF(AND(AM136&gt;=8,AM136&lt;=10),"8 a 10","Fuera de rango")))))))))</f>
        <v>-2,5 a -0,5</v>
      </c>
      <c r="AO136" s="11" t="n">
        <f aca="false">IF(AN136="","",IF(AN136="-7,5 a -5,5",1,IF(AN136="-5 a -3",2,IF(AN136="-2,5 a -0,5",3,IF(AN136="0,00","NORMA",IF(AN136="0,5 a 2,5",4,IF(AN136="3 a 5",5,IF(AN136="5,5 a 7,5",6,IF(AN136="8 a 10",7,"Error")))))))))</f>
        <v>3</v>
      </c>
      <c r="AP136" s="9" t="n">
        <v>-5</v>
      </c>
      <c r="AQ136" s="10" t="str">
        <f aca="false">IF(AP136="","",IF(AND(AP136&gt;=-20,AP136&lt;=-9.5),"-20 a -9,5",IF(AND(AP136&gt;=-9,AP136&lt;=-6.5),"-9 a -6,5",IF(AP136=-6,"-6",IF(AND(AP136&gt;=-5.5,AP136&lt;=-3),"-5,5 a -3",IF(AND(AP136&gt;=-2.5,AP136&lt;=0),"-2,5 a 0",IF(AND(AP136&gt;=0.5,AP136&lt;=3),"0,5 a 3",IF(AND(AP136&gt;=3.5,AP136&lt;=6),"3,5 a 6",IF(AND(AP136&gt;=6.5,AP136&lt;=9),"6,5 a 9",IF(AND(AP136&gt;=9.5,AP136&lt;=20),"9,5 a 20","Fuera de rango"))))))))))</f>
        <v>-5,5 a -3</v>
      </c>
      <c r="AR136" s="11" t="n">
        <f aca="false">IF(AQ136="","",IF(AQ136="-20 a -9,5",1,IF(AQ136="-9 a -6,5",2,IF(AQ136="-6","NORMA",IF(AQ136="-5,5 a -3",3,IF(AQ136="-2,5 a 0",4,IF(AQ136="0,5 a 3",5,IF(AQ136="3,5 a 6",6,IF(AQ136="6,5 a 9",7,IF(AQ136="9,5 a 20",8,""))))))))))</f>
        <v>3</v>
      </c>
      <c r="AS136" s="9" t="n">
        <v>2</v>
      </c>
      <c r="AT136" s="10" t="str">
        <f aca="false">IF(AS136="","",IF(AND(AS136&gt;=-16,AS136&lt;=-14),"-16 a -14",IF(AND(AS136&gt;=-13.5,AS136&lt;=-11.5),"-13,5 a -11,5",IF(AND(AS136&gt;=-11,AS136&lt;=-9),"-11 a -9",IF(AND(AS136&gt;=-8.5,AS136&lt;=-6.5),"-8,5 a -6,5",IF(AND(AS136&gt;=-6,AS136&lt;=-4),"-6 a -4",IF(AND(AS136&gt;=-3.5,AS136&lt;=-1.5),"-3,5 a -1,5",IF(AND(AS136&gt;=-1,AS136&lt;=1),"-1 a 1",IF(AND(AS136&gt;=1.5,AS136&lt;=3.5),"1,5 a 3,5",IF(AND(AS136&gt;=4,AS136&lt;=6),"4 a 6",IF(AND(AS136&gt;=6.5,AS136&lt;=8.5),"6,5 a 8,5",IF(AND(AS136&gt;=9,AS136&lt;=11),"9 a 11",IF(AND(AS136&gt;=11.5,AS136&lt;=13.5),"11,5 a 13,5",IF(AND(AS136&gt;=14,AS136&lt;=16),"14 a 16",IF(AND(AS136&gt;=16.5,AS136&lt;=18.5),"16,5 a 18,5",IF(AND(AS136&gt;=19,AS136&lt;=21),"19 a 21","Fuera de rango"))))))))))))))))</f>
        <v>1,5 a 3,5</v>
      </c>
      <c r="AU136" s="11" t="n">
        <f aca="false" t="array" ref="AU136">IF(AT136="","",_xlfn.IFS(AT136="-16 a -14",1,AT136="-13,5 a -11,5",2,AT136="-11 a -9",3,AT136="-8,5 a -6,5",4,AT136="-6 a -4",5,AT136="-3,5 a -1,5",6,AT136="-1 a 1",7,AT136="1,5 a 3,5",8,AT136="4 a 6","NORMA",AT136="6,5 a 8,5",9,AT136="9 a 11",10,AT136="11,5 a 13,5",11,AT136="14 a 16",12,AT136="16,5 a 18,5",13,AT136="19 a 21",14,TRUE(),""))</f>
        <v>8</v>
      </c>
      <c r="AV136" s="9" t="n">
        <v>1</v>
      </c>
      <c r="AW136" s="10" t="str">
        <f aca="false">IF(AV136="","",IF(AND(AV136&gt;=-1,AV136&lt;=-0.5),"-1 a -0,5",IF(AND(AV136&gt;-0.5,AV136&lt;=0),"De -0,5 a 0",IF(AND(AV136&gt;=0.25,AV136&lt;=0.75),"0,25 a 0,75",IF(AND(AV136&gt;=1,AV136&lt;=1.5),"1 a 1,5",IF(AND(AV136&gt;=1.75,AV136&lt;=2.25),"1,75 a 2,25",IF(AND(AV136&gt;=2.5,AV136&lt;=3),"2,5 a 3",IF(AND(AV136&gt;=3.25,AV136&lt;=3.75),"3,25 a 3,75","Fuera de rango"))))))))</f>
        <v>1 a 1,5</v>
      </c>
      <c r="AX136" s="11" t="n">
        <f aca="false">IF(AW136="","",IF(OR(AW136="-1 a -0,5",AW136="-1 a -0.5"),1,IF(OR(AW136="De -0,5 a 0",AW136="-0,5 a 0",AW136="De -0.5 a 0"),2,IF(OR(AW136="0,25 a 0,75",AW136="0.25 a 0.75"),"NORMA",IF(OR(AW136="1 a 1,5",AW136="1 a 1.5"),3,IF(OR(AW136="1,75 a 2,25",AW136="1.75 a 2.25"),4,IF(OR(AW136="2,5 a 3",AW136="2.5 a 3"),5,IF(OR(AW136="3,25 a 3,75",AW136="3.25 a 3.75"),6,""))))))))</f>
        <v>3</v>
      </c>
      <c r="AY136" s="9" t="n">
        <v>-4</v>
      </c>
      <c r="AZ136" s="10" t="str">
        <f aca="false">IF(AY136="","",IF(AND(AY136&gt;=-20,AY136&lt;=-9.5),"-20 a -9,5",IF(AND(AY136&gt;=-9,AY136&lt;=-6.5),"-9 a -6,5",IF(AY136=-6,"-6",IF(AND(AY136&gt;=-5.5,AY136&lt;=-3),"-5,5 a -3",IF(AND(AY136&gt;=-2.5,AY136&lt;=0),"-2,5 a 0",IF(AND(AY136&gt;=0.5,AY136&lt;=3),"0,5 a 3",IF(AND(AY136&gt;=3.5,AY136&lt;=6),"3,5 a 6","Fuera de rango"))))))))</f>
        <v>-5,5 a -3</v>
      </c>
      <c r="BA136" s="11" t="n">
        <f aca="false">IF(AZ136="","",IF(AZ136="-20 a -9,5",1,IF(AZ136="-9 a -6,5",2,IF(AZ136="-6","NORMA",IF(AZ136="-5,5 a -3",3,IF(AZ136="-2,5 a 0",4,IF(AZ136="0,5 a 3",5,IF(AZ136="3,5 a 6",6,""))))))))</f>
        <v>3</v>
      </c>
      <c r="BB136" s="9" t="n">
        <v>0</v>
      </c>
      <c r="BC136" s="10" t="str">
        <f aca="false" t="array" ref="BC136">IF(BB136="","",_xlfn.IFS(AND(BB136&gt;=0,BB136&lt;=2),"0 a 2",AND(BB136&gt;=2.5,BB136&lt;=4.5),"2,5 a 4,5",AND(BB136&gt;=5,BB136&lt;=7),"5 a 7",AND(BB136&gt;=7.5,BB136&lt;=9.5),"7,5 a 9,5",AND(BB136&gt;=10,BB136&lt;=12),"10 a 12",AND(BB136&gt;=12.5,BB136&lt;=14.5),"12,5 a 14,5",BB136=15,"15",AND(BB136&gt;=15.5,BB136&lt;=17.5),"15,5 a 17,5",AND(BB136&gt;=18,BB136&lt;=20),"18 a 20",AND(BB136&gt;=20.5,BB136&lt;=22.5),"20,5 a 22,5",AND(BB136&gt;=23,BB136&lt;=25),"23 a 25",TRUE(),"Fuera de rango"))</f>
        <v>0 a 2</v>
      </c>
      <c r="BD136" s="11" t="n">
        <f aca="false" t="array" ref="BD136">IF(BC136="","",_xlfn.IFS(BC136="0 a 2",1,BC136="2,5 a 4,5",2,BC136="5 a 7",3,BC136="7,5 a 9,5",4,BC136="10 a 12",5,BC136="12,5 a 14,5",6,BC136="15","NORMA",BC136="15,5 a 17,5",7,BC136="18 a 20",8,BC136="20,5 a 22,5",9,BC136="23 a 25",10,TRUE(),"Fuera de rango"))</f>
        <v>1</v>
      </c>
      <c r="BE136" s="9" t="n">
        <v>30</v>
      </c>
      <c r="BF136" s="10" t="str">
        <f aca="false">IF(BE136="","",IF(AND(BE136&gt;=-20,BE136&lt;=-10),"-20 a -10",IF(AND(BE136&gt;=-9.5,BE136&lt;=0.5),"-9,5 a 0,5",IF(AND(BE136&gt;=1,BE136&lt;=11),"1 a 11",IF(AND(BE136&gt;=11.5,BE136&lt;=20.5),"11,5 a 20,5",IF(BE136=21,"21",IF(AND(BE136&gt;=21.5,BE136&lt;=31.5),"21,5 a 31,5",IF(AND(BE136&gt;=32,BE136&lt;=42),"32 a 42","Fuera de rango"))))))))</f>
        <v>21,5 a 31,5</v>
      </c>
      <c r="BG136" s="11" t="n">
        <f aca="false">IF(BF136="","",IF(BF136="-20 a -10",1,IF(BF136="-9,5 a 0,5",2,IF(BF136="1 a 11",3,IF(BF136="11,5 a 20,5",4,IF(BF136="21","NORMA",IF(BF136="21,5 a 31,5",5,IF(BF136="32 a 42",6,""))))))))</f>
        <v>5</v>
      </c>
      <c r="BH136" s="9" t="n">
        <v>26</v>
      </c>
      <c r="BI136" s="10" t="str">
        <f aca="false">IF(BH136="","",IF(AND(BH136&gt;=-20,BH136&lt;=-15),"-20 a -15",IF(AND(BH136&gt;=-14.5,BH136&lt;=-9.5),"-14,5 a -9,5",IF(AND(BH136&gt;=-9,BH136&lt;=-4),"-9 a -4",IF(AND(BH136&gt;=-3.5,BH136&lt;=2.5),"-3,5 a 2,5",IF(AND(BH136&gt;=3,BH136&lt;=8),"3 a 8",IF(AND(BH136&gt;=8.5,BH136&lt;=14.5),"8,5 a 14,5",IF(BH136=15,"15",IF(AND(BH136&gt;=15.5,BH136&lt;=20.5),"15,5 a 20,5",IF(AND(BH136&gt;=21,BH136&lt;=26),"21 a 26","Fuera de rango"))))))))))</f>
        <v>21 a 26</v>
      </c>
      <c r="BJ136" s="11" t="n">
        <f aca="false">IF(BI136="","",IF(BI136="-20 a -15",1,IF(BI136="-14,5 a -9,5",2,IF(BI136="-9 a -4",3,IF(BI136="-3,5 a 2,5",4,IF(BI136="3 a 8",5,IF(BI136="8,5 a 14,5",6,IF(BI136="15","NORMA",IF(BI136="15,5 a 20,5",7,IF(BI136="21 a 26",8,IF(BI136="26,5 a 31,5",9,"")))))))))))</f>
        <v>8</v>
      </c>
      <c r="BK136" s="9" t="n">
        <v>15</v>
      </c>
      <c r="BL136" s="10" t="str">
        <f aca="false">IF(BK136="","",IF(AND(BK136&gt;=0,BK136&lt;=2),"0 - 2",IF(AND(BK136&gt;=2.5,BK136&lt;=4.5),"2,5 - 4,5",IF(AND(BK136&gt;=5,BK136&lt;=7),"5 - 7",IF(AND(BK136&gt;=7.5,BK136&lt;=9.5),"7,5 - 9,5",IF(AND(BK136&gt;=10,BK136&lt;=12),"10 - 12",IF(AND(BK136&gt;=12.5,BK136&lt;=13.5),"12,5 - 13,5",IF(BK136=14,"14",IF(AND(BK136&gt;=14.5,BK136&lt;=16.5),"14,5 - 16,5",IF(AND(BK136&gt;=17,BK136&lt;=19),"17 - 19",IF(AND(BK136&gt;=19.5,BK136&lt;=21.5),"19,5 - 21,5",IF(AND(BK136&gt;=22,BK136&lt;=24),"22 - 24",IF(AND(BK136&gt;=24.5,BK136&lt;=26.5),"24,5 - 26,5",IF(AND(BK136&gt;=27,BK136&lt;=29),"27 - 29",IF(AND(BK136&gt;=29.5,BK136&lt;=30),"29,5 - 30","Fuera de rango")))))))))))))))</f>
        <v>14,5 - 16,5</v>
      </c>
      <c r="BM136" s="11" t="n">
        <f aca="false">IF(BL136="","",IF(BL136="0 - 2",1,IF(BL136="2,5 - 4,5",2,IF(BL136="5 - 7",3,IF(BL136="7,5 - 9,5",4,IF(BL136="10 - 12",5,IF(BL136="12,5 - 13,5",6,IF(BL136="14","NORMA",IF(BL136="14,5 - 16,5",7,IF(BL136="17 - 19",8,IF(BL136="19,5 - 21,5",9,IF(BL136="22 - 24",10,IF(BL136="24,5 - 26,5",11,IF(BL136="27 - 29",12,IF(BL136="29,5 - 30",13,"")))))))))))))))</f>
        <v>7</v>
      </c>
      <c r="BN136" s="9" t="n">
        <v>17</v>
      </c>
      <c r="BO136" s="10" t="str">
        <f aca="false">IF(BN136="","",IF(AND(BN136&gt;=-20,BN136&lt;=-10),"-20 a -10",IF(AND(BN136&gt;=-9.5,BN136&lt;=0.5),"-9,5 a 0,5",IF(AND(BN136&gt;=1,BN136&lt;=11),"1 a 11",IF(AND(BN136&gt;=11.5,BN136&lt;=21.5),"11,5 a 21,5",IF(BN136=22,"22",IF(AND(BN136&gt;=22.5,BN136&lt;=32.5),"22,5 a 32,5",IF(AND(BN136&gt;=33,BN136&lt;=43),"33 a 43","Fuera de rango"))))))))</f>
        <v>11,5 a 21,5</v>
      </c>
      <c r="BP136" s="11" t="n">
        <f aca="false">IF(BO136="","",IF(BO136="-20 a -10",1,IF(BO136="-9,5 a 0,5",2,IF(BO136="1 a 11",3,IF(BO136="11,5 a 21,5",4,IF(BO136="22","NORMA",IF(BO136="22,5 a 32,5",5,IF(BO136="33 a 43",6,""))))))))</f>
        <v>4</v>
      </c>
      <c r="BQ136" s="9" t="n">
        <v>8</v>
      </c>
      <c r="BR136" s="10" t="str">
        <f aca="false">IF(BQ136="","",IF(AND(BQ136&gt;=-20,BQ136&lt;=-15),"-20 a -15",IF(AND(BQ136&gt;=-14.5,BQ136&lt;=-9.5),"-14,5 a -9,5",IF(AND(BQ136&gt;=-9,BQ136&lt;=-4),"-9 a -4",IF(AND(BQ136&gt;=-3.5,BQ136&lt;=2.5),"-3,5 a 2,5",IF(AND(BQ136&gt;=3,BQ136&lt;=8),"3 a 8",IF(AND(BQ136&gt;=8.5,BQ136&lt;=13.5),"8,5 a 13,5",IF(AND(BQ136&gt;=14,BQ136&lt;=17.5),"14 a 17,5",IF(BQ136=18,"18",IF(AND(BQ136&gt;=18.5,BQ136&lt;=23.5),"18,5 a 23,5",IF(AND(BQ136&gt;=24,BQ136&lt;=29),"24 a 29",IF(AND(BQ136&gt;=29.5,BQ136&lt;=34.5),"29,5 a 34,5",IF(AND(BQ136&gt;=35,BQ136&lt;=40),"35 a 40","Fuera de rango")))))))))))))</f>
        <v>3 a 8</v>
      </c>
      <c r="BS136" s="11" t="n">
        <f aca="false">IF(BR136="","",IF(BR136="-20 a -15",1,IF(BR136="-14,5 a -9,5",2,IF(BR136="-9 a -4",3,IF(BR136="-3,5 a 2,5",4,IF(BR136="3 a 8",5,IF(BR136="8,5 a 13,5",6,IF(BR136="14 a 17,5",7,IF(BR136="18","NORMA",IF(BR136="18,5 a 23,5",8,IF(BR136="24 a 29",9,IF(BR136="29,5 a 34,5",10,IF(BR136="35 a 40",11,"")))))))))))))</f>
        <v>5</v>
      </c>
      <c r="BT136" s="9" t="n">
        <v>0</v>
      </c>
      <c r="BU136" s="10" t="str">
        <f aca="false">IF(BT136="","",IF(AND(BT136&gt;=-20,BT136&lt;=-18),"-20 a -18",IF(AND(BT136&gt;=-17.5,BT136&lt;=-15.5),"-17,5 a -15,5",IF(AND(BT136&gt;=-15,BT136&lt;=-13),"-15 a -13",IF(AND(BT136&gt;=-12.5,BT136&lt;=-10.5),"-12,5 a -10,5",IF(AND(BT136&gt;=-10,BT136&lt;=-8),"-10 a -8",IF(AND(BT136&gt;=-7.5,BT136&lt;=-5.5),"-7,5 a -5,5",IF(AND(BT136&gt;=-5,BT136&lt;=-3),"-5 a -3",IF(AND(BT136&gt;=-2.5,BT136&lt;=-0.5),"-2,5 a -0,5",IF(BT136=0,"0",IF(AND(BT136&gt;=0.5,BT136&lt;=2.5),"0,5 a 2,5",IF(AND(BT136&gt;=3,BT136&lt;=5),"3 a 5",IF(AND(BT136&gt;=5.5,BT136&lt;=7.5),"5,5 a 7,5",IF(AND(BT136&gt;=8,BT136&lt;=10),"8 a 10",IF(AND(BT136&gt;=10.5,BT136&lt;=12.5),"10,5 a 12,5",IF(AND(BT136&gt;=13,BT136&lt;=15),"13 a 15",IF(AND(BT136&gt;=15.5,BT136&lt;=17.5),"15,5 a 17,5",IF(AND(BT136&gt;=18,BT136&lt;=20),"18 a 20","Fuera de rango"))))))))))))))))))</f>
        <v>0</v>
      </c>
      <c r="BV136" s="11" t="str">
        <f aca="false">IF(BT136="","",IF(BT136=0,"NORMA",IF(AND(BT136&gt;=-20,BT136&lt;=-18),2,IF(AND(BT136&gt;=-17.5,BT136&lt;=-15.5),2,IF(AND(BT136&gt;=-15,BT136&lt;=-13),3,IF(AND(BT136&gt;=-12.5,BT136&lt;=-10.5),4,IF(AND(BT136&gt;=-10,BT136&lt;=-8),5,IF(AND(BT136&gt;=-7.5,BT136&lt;=-5.5),6,IF(AND(BT136&gt;=-5,BT136&lt;=-3),7,IF(AND(BT136&gt;=-2.5,BT136&lt;=-0.5),8,IF(AND(BT136&gt;=0.5,BT136&lt;=2.5),9,IF(AND(BT136&gt;=3,BT136&lt;=5),10,IF(AND(BT136&gt;=5.5,BT136&lt;=7.5),11,IF(AND(BT136&gt;=8,BT136&lt;=10),12,IF(AND(BT136&gt;=10.5,BT136&lt;=12.5),13,IF(AND(BT136&gt;=13,BT136&lt;=15),14,IF(AND(BT136&gt;=15.5,BT136&lt;=17.5),15,IF(AND(BT136&gt;=18,BT136&lt;=20),16,"Fuera de rango"))))))))))))))))))</f>
        <v>NORMA</v>
      </c>
      <c r="BW136" s="9" t="n">
        <v>-2.75</v>
      </c>
      <c r="BX136" s="10" t="n">
        <f aca="false">18.5- (0.3*H136)</f>
        <v>10.4</v>
      </c>
      <c r="BY136" s="10" t="n">
        <f aca="false">(BW136)-(BX136)</f>
        <v>-13.15</v>
      </c>
      <c r="BZ136" s="10" t="str">
        <f aca="false">IF(BY136="","",IF(BY136&lt;-27.5,"De -30 a -28",IF(BY136&lt;-25,"De -27,5 a -25,5",IF(BY136&lt;-22.5,"De -25 a -23",IF(BY136&lt;-20,"De -22,5 a -20,5",IF(BY136&lt;-17.5,"De -20 a -18",IF(BY136&lt;-15,"De -17,5 a -15,5",IF(BY136&lt;-12.5,"De -15 a -13",IF(BY136&lt;-10,"De -12,5 a -10,5",IF(BY136&lt;-7.5,"De -10 a -8",IF(BY136&lt;-5,"De -7,5 a -5,5",IF(BY136&lt;-2.5,"De -5 a -3",IF(BY136&lt;0,"De -2,5 a -0,5",IF(BY136&lt;2.5,"De 0 a 2",IF(BY136&lt;5,"De 2,5 a 4,5",IF(BY136&lt;7.5,"De 5 a 7",IF(BY136&lt;10,"De 7,5 a 9,5",IF(BY136&lt;12.5,"De 10 a 12",IF(BY136&lt;15,"De 12,5 a 14,5",IF(BY136&lt;17.5,"De 15 a 17",IF(BY136&lt;20,"De 17,5 a 19,5",IF(BY136&lt;22.5,"De 20 a 22",IF(BY136&lt;25,"De 22,5 a 24,5",IF(BY136&lt;27.5,"De 25 a 27","De 27,5 a 30"))))))))))))))))))))))))</f>
        <v>De -15 a -13</v>
      </c>
      <c r="CA136" s="12" t="n">
        <f aca="false">IF(BY136="","",IF(BY136&lt;=-28,1,IF(BY136&lt;=-25.5,2,IF(BY136&lt;=-23,3,IF(BY136&lt;=-20.5,4,IF(BY136&lt;=-18,5,IF(BY136&lt;=-15.5,6,IF(BY136&lt;=-13,7,IF(BY136&lt;=-10.5,8,IF(BY136&lt;=-8,9,IF(BY136&lt;=-5.5,10,IF(BY136&lt;=-3,11,IF(BY136&lt;=-0.5,12,IF(BY136&lt;=2,13,IF(BY136&lt;=4.5,14,IF(BY136&lt;=7,15,IF(BY136&lt;=9.5,16,IF(BY136&lt;=12,17,IF(BY136&lt;=14.5,18,IF(BY136&lt;=17,19,IF(BY136&lt;=19.5,20,IF(BY136&lt;=22,21,IF(BY136&lt;=24.5,22,IF(BY136&lt;=27,23,IF(BY136&lt;=30,24,"Fuera de rango")))))))))))))))))))))))))</f>
        <v>7</v>
      </c>
      <c r="CB136" s="9" t="n">
        <v>-2.5</v>
      </c>
      <c r="CC136" s="10" t="n">
        <f aca="false">18.5- (0.3*H136)</f>
        <v>10.4</v>
      </c>
      <c r="CD136" s="10" t="n">
        <f aca="false">(CB136)-(CC136)</f>
        <v>-12.9</v>
      </c>
      <c r="CE136" s="10" t="str">
        <f aca="false">IF(CD136="","",IF(CD136&lt;-27.5,"De -30 a -28",IF(CD136&lt;-25,"De -27,5 a -25,5",IF(CD136&lt;-22.5,"De -25 a -23",IF(CD136&lt;-20,"De -22,5 a -20,5",IF(CD136&lt;-17.5,"De -20 a -18",IF(CD136&lt;-15,"De -17,5 a -15,5",IF(CD136&lt;-12.5,"De -15 a -13",IF(CD136&lt;-10,"De -12,5 a -10,5",IF(CD136&lt;-7.5,"De -10 a -8",IF(CD136&lt;-5,"De -7,5 a -5,5",IF(CD136&lt;-2.5,"De -5 a -3",IF(CD136&lt;0,"De -2,5 a -0,5",IF(CD136&lt;=2,"De 0 a 2",IF(CD136&lt;=4.5,"De 2,5 a 4,5",IF(CD136&lt;=7,"De 5 a 7",IF(CD136&lt;=9.5,"De 7,5 a 9,5",IF(CD136&lt;=12,"De 10 a 12",IF(CD136&lt;=14.5,"De 12,5 a 14,5",IF(CD136&lt;=17,"De 15 a 17",IF(CD136&lt;=19.5,"De 17,5 a 19,5",IF(CD136&lt;=22,"De 20 a 22",IF(CD136&lt;=24.5,"De 22,5 a 24,5",IF(CD136&lt;=27,"De 25 a 27","De 27,5 a 30"))))))))))))))))))))))))</f>
        <v>De -15 a -13</v>
      </c>
      <c r="CF136" s="12" t="n">
        <f aca="false">IF(CD136="","",IF(CD136&lt;-27.5,1,IF(CD136&lt;-25,2,IF(CD136&lt;-22.5,3,IF(CD136&lt;-20,4,IF(CD136&lt;-17.5,5,IF(CD136&lt;-15,6,IF(CD136&lt;-12.5,7,IF(CD136&lt;-10,8,IF(CD136&lt;-7.5,9,IF(CD136&lt;-5,10,IF(CD136&lt;-2.5,11,IF(CD136&lt;0,12,IF(CD136&lt;2.5,13,IF(CD136&lt;5,14,IF(CD136&lt;7.5,15,IF(CD136&lt;10,16,IF(CD136&lt;12.5,17,IF(CD136&lt;15,18,IF(CD136&lt;17.5,19,IF(CD136&lt;20,20,IF(CD136&lt;22.5,21,IF(CD136&lt;25,22,IF(CD136&lt;27.5,23,24))))))))))))))))))))))))</f>
        <v>7</v>
      </c>
      <c r="CG136" s="9" t="n">
        <v>-0.75</v>
      </c>
      <c r="CH136" s="10" t="str">
        <f aca="false">IF(CG136="","",IF(AND(CG136&gt;=-10,CG136&lt;=-9.5),"-10 a -9,5",IF(AND(CG136&gt;-9.5,CG136&lt;=-8.5),"-9 a -8,5",IF(AND(CG136&gt;-8.5,CG136&lt;=-7.5),"-8 a -7,5",IF(AND(CG136&gt;-7.5,CG136&lt;=-6.5),"-7 a -6,5",IF(AND(CG136&gt;-6.5,CG136&lt;=-5.5),"-6 a -5,5",IF(AND(CG136&gt;-5.5,CG136&lt;=-4.5),"-5 a -4,5",IF(AND(CG136&gt;-4.5,CG136&lt;=-3.5),"-4 a -3,5",IF(AND(CG136&gt;-3.5,CG136&lt;=-2.5),"-3 a -2,5",IF(CG136=-2.25,"-2,25",IF(AND(CG136&gt;-2.5,CG136&lt;=-1.5),"-2 a -1,5",IF(AND(CG136&gt;-1.5,CG136&lt;=-0.5),"-1 a -0,5",IF(AND(CG136&gt;-0.5,CG136&lt;=0.5),"0 a 0,5",IF(AND(CG136&gt;0.5,CG136&lt;=1.5),"1 a 1,5",IF(AND(CG136&gt;1.5,CG136&lt;=2.5),"2 a 2,5",IF(AND(CG136&gt;2.5,CG136&lt;=3.5),"3 a 3,5",IF(AND(CG136&gt;3.5,CG136&lt;=4.5),"4 a 4,5",IF(AND(CG136&gt;4.5,CG136&lt;=5.5),"5 a 5,5",IF(AND(CG136&gt;5.5,CG136&lt;=6.5),"6 a 6,5",IF(AND(CG136&gt;6.5,CG136&lt;=7.5),"7 a 7,5",IF(AND(CG136&gt;7.5,CG136&lt;=8.5),"8 a 8,5",IF(AND(CG136&gt;8.5,CG136&lt;=9.5),"9 a 9,5",IF(CG136&gt;=10,"10","Fuera de rango")))))))))))))))))))))))</f>
        <v>-1 a -0,5</v>
      </c>
      <c r="CI136" s="11" t="n">
        <f aca="false">IF(CG136="","",IF(CG136=-2.25,"NORMA",IF(CG136&lt;=-9.5,1,IF(CG136&lt;=-8.5,2,IF(CG136&lt;=-7.5,3,IF(CG136&lt;=-6.5,4,IF(CG136&lt;=-5.5,5,IF(CG136&lt;=-4.5,6,IF(CG136&lt;=-3.5,7,IF(CG136&lt;=-2.5,8,IF(CG136&lt;=-1.5,9,IF(CG136&lt;=-0.5,10,IF(CG136&lt;=0.5,11,IF(CG136&lt;=1.5,12,IF(CG136&lt;=2.5,13,IF(CG136&lt;=3.5,14,IF(CG136&lt;=4.5,15,IF(CG136&lt;=5.5,16,IF(CG136&lt;=6.5,17,IF(CG136&lt;=7.5,18,IF(CG136&lt;=8.5,19,IF(CG136&lt;=9.5,20,IF(CG136=10,21,"Fuera de rango")))))))))))))))))))))))</f>
        <v>10</v>
      </c>
      <c r="CJ136" s="9" t="n">
        <v>2.75</v>
      </c>
      <c r="CK136" s="10" t="str">
        <f aca="false">IF(CJ136="","",IF(AND(CJ136&gt;=-6,CJ136&lt;=-5.5),"-6 a -5,5",IF(AND(CJ136&gt;-5.5,CJ136&lt;=-4.5),"-5 a -4,5",IF(AND(CJ136&gt;-4.5,CJ136&lt;=-3.5),"-4 a -3,5",IF(AND(CJ136&gt;-3.5,CJ136&lt;=-2.5),"-3 a -2,5",IF(AND(CJ136&gt;-2.5,CJ136&lt;=-1.5),"-2 a -1,5",IF(AND(CJ136&gt;-1.5,CJ136&lt;=-0.5),"-1 a -0,5",IF(AND(CJ136&gt;-0.5,CJ136&lt;=0.5),"0 a 0,5",IF(AND(CJ136&gt;0.5,CJ136&lt;=1.5),"1 a 1,5",IF(AND(CJ136&gt;1.5,CJ136&lt;2.5),"2",IF(AND(CJ136&gt;=2.5,CJ136&lt;=3),"2,5 a 3",IF(AND(CJ136&gt;3,CJ136&lt;=4),"3,5 a 4",IF(AND(CJ136&gt;4,CJ136&lt;=5),"4,5 a 5",IF(AND(CJ136&gt;5,CJ136&lt;=6),"5,5 a 6",IF(AND(CJ136&gt;6,CJ136&lt;=7),"6,5 a 7",IF(AND(CJ136&gt;7,CJ136&lt;=8),"7,5 a 8",IF(AND(CJ136&gt;8,CJ136&lt;=9.5),"8,5 a 9,5",IF(CJ136=10,"10","Fuera de rango"))))))))))))))))))</f>
        <v>2,5 a 3</v>
      </c>
      <c r="CL136" s="11" t="n">
        <f aca="false">IF(CK136="","",IF(OR(CK136="-6 a -5,5",CK136="-6 - -5,5"),1,IF(OR(CK136="-5 a -4,5",CK136="-5 - -4,5"),2,IF(OR(CK136="-4 a -3,5",CK136="-4 - -3,5"),3,IF(OR(CK136="-3 a -2,5",CK136="-3 - -2,5"),4,IF(OR(CK136="-2 a -1,5",CK136="-2 - -1,5"),5,IF(OR(CK136="-1 a -0,5",CK136="-1 - -0,5"),6,IF(OR(CK136="0 a 0,5",CK136="0 - 0,5"),7,IF(OR(CK136="1 a 1,5",CK136="1 - 1,5"),8,IF(CK136="2","NORMA",IF(OR(CK136="2,5 a 3",CK136="2,5 - 3"),9,IF(OR(CK136="3,5 a 4",CK136="3,5 - 4"),10,IF(OR(CK136="4,5 a 5",CK136="4,5 - 5"),11,IF(OR(CK136="5,5 a 6",CK136="5,5 - 6"),12,IF(OR(CK136="6,5 a 7",CK136="6,5 - 7"),13,IF(OR(CK136="7,5 a 8",CK136="7,5 - 8"),14,IF(OR(CK136="8,5 a 9",CK136="8,5 - 9,5",CK136="9 a 9,5"),15,IF(CK136="10",15,IF(OR(CK136="0,5 a 1",CK136="0,5 - 1"),7,"Fuera de rango")))))))))))))))))))</f>
        <v>9</v>
      </c>
      <c r="CM136" s="10" t="n">
        <v>0</v>
      </c>
      <c r="CN136" s="10" t="str">
        <f aca="false">IF(CM136=0,"0", " ")</f>
        <v>0</v>
      </c>
      <c r="CO136" s="10" t="str">
        <f aca="false">IF(CM136&gt;0,"EME"," ")</f>
        <v> </v>
      </c>
      <c r="CP136" s="10" t="n">
        <v>0</v>
      </c>
      <c r="CQ136" s="10" t="str">
        <f aca="false">IF(CP136&gt;0,"0", " ")</f>
        <v> </v>
      </c>
      <c r="CR136" s="10" t="str">
        <f aca="false">IF(CP136&gt;0,"EME"," ")</f>
        <v> </v>
      </c>
      <c r="CS136" s="9" t="n">
        <v>0</v>
      </c>
      <c r="CT136" s="10" t="str">
        <f aca="false">IF(CS136&gt;0,"1", " ")</f>
        <v> </v>
      </c>
      <c r="CU136" s="10" t="str">
        <f aca="false">IF(CS136&gt;0,"HIP"," ")</f>
        <v> </v>
      </c>
      <c r="CV136" s="9" t="n">
        <v>0</v>
      </c>
      <c r="CW136" s="10" t="str">
        <f aca="false">IF(CV136&gt;0,"1", " ")</f>
        <v> </v>
      </c>
      <c r="CX136" s="10" t="str">
        <f aca="false">IF(CV136&gt;0,"HIP"," ")</f>
        <v> </v>
      </c>
      <c r="CY136" s="9" t="n">
        <v>-2.25</v>
      </c>
      <c r="CZ136" s="11" t="str">
        <f aca="false">IF(CY136&lt;0,"2"," ")</f>
        <v>2</v>
      </c>
      <c r="DA136" s="11" t="str">
        <f aca="false">IF(CY136&lt;0,"MIO"," ")</f>
        <v>MIO</v>
      </c>
      <c r="DB136" s="9" t="n">
        <v>-2.25</v>
      </c>
      <c r="DC136" s="11" t="str">
        <f aca="false">IF(DB136&lt;0,"2"," ")</f>
        <v>2</v>
      </c>
      <c r="DD136" s="11" t="str">
        <f aca="false">IF(DB136&lt;0,"MIO"," ")</f>
        <v>MIO</v>
      </c>
      <c r="DE136" s="9" t="n">
        <v>-0.5</v>
      </c>
      <c r="DF136" s="11" t="str">
        <f aca="false">IF(DE136&lt;0,"3"," ")</f>
        <v>3</v>
      </c>
      <c r="DG136" s="11" t="str">
        <f aca="false">IF(DE136&lt;0,"AST"," ")</f>
        <v>AST</v>
      </c>
      <c r="DH136" s="9" t="n">
        <v>-0.5</v>
      </c>
      <c r="DI136" s="11" t="str">
        <f aca="false">IF(DH136&lt;0,"3"," ")</f>
        <v>3</v>
      </c>
      <c r="DJ136" s="11" t="str">
        <f aca="false">IF(DH136&lt;0,"AST"," ")</f>
        <v>AST</v>
      </c>
      <c r="DK136" s="9" t="n">
        <v>0</v>
      </c>
      <c r="DL136" s="10" t="str">
        <f aca="false">IF(DK136&gt;0,"4"," ")</f>
        <v> </v>
      </c>
      <c r="DM136" s="10" t="str">
        <f aca="false">IF(DK136&gt;0,"PRE"," ")</f>
        <v> </v>
      </c>
      <c r="DN136" s="9" t="n">
        <v>0</v>
      </c>
      <c r="DO136" s="10" t="str">
        <f aca="false">IF(DN136&gt;0,"4"," ")</f>
        <v> </v>
      </c>
      <c r="DP136" s="10" t="str">
        <f aca="false">IF(DN136&gt;0,"PRE"," ")</f>
        <v> </v>
      </c>
      <c r="DQ136" s="12" t="n">
        <v>2</v>
      </c>
      <c r="DR136" s="12" t="n">
        <v>2</v>
      </c>
      <c r="DS136" s="12" t="str">
        <f aca="false">CONCATENATE(CO136,CU136,DA136,DG136,DM136)</f>
        <v>  MIOAST </v>
      </c>
      <c r="DT136" s="10" t="str">
        <f aca="false" t="array" ref="DT136">_xlfn.IFS(DS136="EME    ","0", DS136=" HIP   ","1", DS136="  MIO  ","2", DS136="   AST ","3", DS136="    PRE","4", DS136="EME   PRE","5", DS136=" HIP  PRE","6", DS136=" HIP AST ","7", DS136="  MIO PRE","8", DS136="  MIOAST ","9", DS136="   ASTPRE","10",DS136=" HIP ASTPRE","11", DS136="  MIOASTPRE","12", DS136="     ","0")</f>
        <v>9</v>
      </c>
      <c r="DU136" s="1" t="s">
        <v>153</v>
      </c>
      <c r="DV136" s="1" t="str">
        <f aca="false" t="array" ref="DV136">_xlfn.IFS(DU136="SI","2", DU136="NO","1")</f>
        <v>2</v>
      </c>
      <c r="DW136" s="10" t="n">
        <v>0</v>
      </c>
      <c r="DX136" s="11" t="str">
        <f aca="false">IF(DW136=0,"1","2")</f>
        <v>1</v>
      </c>
      <c r="DY136" s="11" t="str">
        <f aca="false" t="array" ref="DY136">_xlfn.IFS(DW136=0,"0", DW136=0.25, "1", DW136=0.5,"2", DW136=0.75,"3", DW136=1,"4",DW136=1.25,"5", DW136=1.5,"6", DW136=1.75,"7", DW136=2,"8")</f>
        <v>0</v>
      </c>
      <c r="DZ136" s="10" t="n">
        <v>0</v>
      </c>
      <c r="EA136" s="11" t="str">
        <f aca="false">IF(DZ136=0,"1","2")</f>
        <v>1</v>
      </c>
      <c r="EB136" s="11" t="str">
        <f aca="false" t="array" ref="EB136">_xlfn.IFS(DZ136=0,"0", DZ136=0.25, "1", DZ136=0.5,"2", DZ136=0.75,"3", DZ136=1,"4",DZ136=1.25,"5", DZ136=1.5,"6", DZ136=1.75,"7", DZ136=2,"8")</f>
        <v>0</v>
      </c>
      <c r="EC136" s="10" t="n">
        <v>0.5</v>
      </c>
      <c r="ED136" s="10" t="str">
        <f aca="false">IF(EC136=0,"1","2")</f>
        <v>2</v>
      </c>
      <c r="EE136" s="11" t="e">
        <f aca="false" t="array" ref="EE136">_xlfn.IFS(EC136=0,"0", EC136=-0.25, "1", EC136=-0.5,"2", EC136=-0.75,"3", EC136=-1,"4",EC136=-1.25,"5", EC136=-1.5,"6", EC136=-1.75,"7", EC136=-2,"8", EC136=-2.25,"9",EC136=-2.5,"10", EC136=-2.75,"11", EC136=-3,"12", EC136=-3.25,"13", EC136=-3.5,"14", EC136=-3.75,"15",EC136=-4,"16")</f>
        <v>#N/A</v>
      </c>
      <c r="EF136" s="10" t="n">
        <v>0.5</v>
      </c>
      <c r="EG136" s="10" t="str">
        <f aca="false">IF(EF136=0,"1","2")</f>
        <v>2</v>
      </c>
      <c r="EH136" s="11" t="e">
        <f aca="false" t="array" ref="EH136">_xlfn.IFS(EF136=0,"0", EF136=-0.25, "1", EF136=-0.5,"2", EF136=-0.75,"3", EF136=-1,"4",EF136=-1.25,"5", EF136=-1.5,"6", EF136=-1.75,"7", EF136=-2,"8", EF136=-2.25,"9",EF136=-2.5,"10", EF136=-2.75,"11", EF136=-3,"12", EF136=-3.25,"13", EF136=-3.5,"14", EF136=-3.75,"15",EF136=-4,"16")</f>
        <v>#N/A</v>
      </c>
      <c r="EI136" s="10" t="n">
        <v>0.25</v>
      </c>
      <c r="EJ136" s="11" t="str">
        <f aca="false">IF(EI136=0,"1","2")</f>
        <v>2</v>
      </c>
      <c r="EK136" s="11" t="str">
        <f aca="false" t="array" ref="EK136">_xlfn.IFS(EI136=0,"0", EI136=-0.25, "1", EI136=-0.5,"2", EI136=-0.75,"3", EI136=-1,"4",EI136=-1.25,"5", EI136=-1.5,"6", EI136=-1.75,"7", EI136=-2,"8", EI136=-2.25,"9", EI136=-2.25,"9",EI136=-2.5,"10", EI136=-2.75,"11", EI136=-3,"12", EI136=-3.25,"13", EI136=-3.5,"14", EI136=-3.75,"15",EI136=-4,"16", EI136=0.25, "17", EI136=0.5, "18")</f>
        <v>17</v>
      </c>
      <c r="EL136" s="10" t="n">
        <v>0</v>
      </c>
      <c r="EM136" s="11" t="str">
        <f aca="false">IF(EL136=0,"1","2")</f>
        <v>1</v>
      </c>
      <c r="EN136" s="11" t="str">
        <f aca="false" t="array" ref="EN136">_xlfn.IFS(EL136=0.25,"17",EL136=0.5,"18", EL136=0,"0", EL136=-0.25, "1", EL136=-0.5,"2", EL136=-0.75,"3", EL136=-1,"4",EL136=-1.25,"5", EL136=-1.5,"6", EL136=-1.75,"7", EL136=-2,"8",EL136= -2.25,"9",EL136=-2.5,"10",EL136= -2.75,"11",EL136= -3,"12",EL136= -3.25,"13",EL136= -3.5,"14",EL136= -3.75,"15",EL136=-4,"16")</f>
        <v>0</v>
      </c>
      <c r="EO136" s="10" t="n">
        <v>0</v>
      </c>
      <c r="EP136" s="11" t="str">
        <f aca="false">IF(EO136=0,"1","2")</f>
        <v>1</v>
      </c>
      <c r="EQ136" s="11" t="str">
        <f aca="false" t="array" ref="EQ136">_xlfn.IFS(EO136=0,"0", EO136=0.25, "1", EO136=0.5,"2", EO136=0.75,"3", EO136=1,"4",EO136=1.25,"5", EO136=1.5,"6", EO136=1.75,"7", EO136=2,"8", EO136=2.25,"9", EO136=2.25,"9",EO136=2.5,"10", EO136=2.75,"11", EO136=3,"12", EO136=3.25,"13", EO136=3.5,"14", EO136=3.75,"15",EO136=4,"16", EO136=-0.25, "17", bq=-0.5, "18")</f>
        <v>0</v>
      </c>
      <c r="ER136" s="10" t="n">
        <v>0</v>
      </c>
      <c r="ES136" s="11" t="str">
        <f aca="false">IF(ER136=0,"1","2")</f>
        <v>1</v>
      </c>
      <c r="ET136" s="11" t="str">
        <f aca="false" t="array" ref="ET136">_xlfn.IFS(ER136=0,"0", ER136=0.25, "1", ER136=0.5,"2", ER136=0.75,"3", ER136=1,"4",ER136=1.25,"5", ER136=1.5,"6", ER136=1.75,"7", ER136=2,"8", ER136=2.25,"9", ER136=2.25,"9",ER136=2.5,"10", ER136=2.75,"11", ER136=3,"12", ER136=3.25,"13", ER136=3.5,"14", ER136=3.75,"15",ER136=4,"16", ER136=-0.25, "17", bq=-0.5, "18")</f>
        <v>0</v>
      </c>
      <c r="EU136" s="13" t="n">
        <v>17</v>
      </c>
      <c r="EV136" s="14" t="str">
        <f aca="false">VLOOKUP(EU136,LEYENDA!$G$2:$H$8,2,TRUE())</f>
        <v>13-18</v>
      </c>
      <c r="EW136" s="14" t="str">
        <f aca="false" t="array" ref="EW136">_xlfn.IFS(EV136="0-5","1", EV136="6-12","2", EV136="13-18","3", EV136="19-24","4", EV136="25-36","5", EV136="37-48","6", EV136="49-60","7")</f>
        <v>3</v>
      </c>
    </row>
    <row r="137" customFormat="false" ht="13.5" hidden="false" customHeight="false" outlineLevel="0" collapsed="false">
      <c r="A137" s="1" t="n">
        <v>52</v>
      </c>
      <c r="B137" s="32" t="n">
        <v>3</v>
      </c>
      <c r="C137" s="33" t="n">
        <v>42798</v>
      </c>
      <c r="D137" s="6"/>
      <c r="E137" s="5" t="str">
        <f aca="false">VLOOKUP(A137,'286'!$A$3:$J$600,10,FALSE())</f>
        <v>GARCÍA OCÓN, BEGOÑA</v>
      </c>
      <c r="F137" s="4" t="str">
        <f aca="false">VLOOKUP(A137,'286'!$A$3:$I$1768,3,FALSE())</f>
        <v>GAROBE</v>
      </c>
      <c r="G137" s="6" t="n">
        <f aca="false">VLOOKUP(A137,'286'!$A$3:$I$1768,4,FALSE())</f>
        <v>32499</v>
      </c>
      <c r="H137" s="7" t="n">
        <f aca="false">YEAR(C137)-YEAR(G137)</f>
        <v>29</v>
      </c>
      <c r="I137" s="1" t="str">
        <f aca="false">VLOOKUP(H137,LEYENDA!$C$2:$D$6,2,TRUE())</f>
        <v>25-40</v>
      </c>
      <c r="J137" s="5" t="str">
        <f aca="false">VLOOKUP(A137,'286'!$A$3:$I$1768,7,FALSE())</f>
        <v>M</v>
      </c>
      <c r="K137" s="8" t="str">
        <f aca="false">VLOOKUP(A137,'286'!$A$3:$I$1768,2,FALSE())</f>
        <v>OD</v>
      </c>
      <c r="L137" s="4" t="str">
        <f aca="false">VLOOKUP(A137,'286'!$A$3:$I$1768,8,FALSE())</f>
        <v>D</v>
      </c>
      <c r="M137" s="4" t="str">
        <f aca="false">VLOOKUP(A137,'286'!$A$3:$I$1768,9,FALSE())</f>
        <v>D</v>
      </c>
      <c r="N137" s="8" t="str">
        <f aca="false">IF(R137=O137, "MISMA","CONTRARIA")</f>
        <v>MISMA</v>
      </c>
      <c r="O137" s="8" t="str">
        <f aca="false" t="array" ref="O137">_xlfn.IFS(L137="D","1", L137="I","2")</f>
        <v>1</v>
      </c>
      <c r="P137" s="8" t="str">
        <f aca="false" t="array" ref="P137">_xlfn.IFS(K137="OD","1", K137="OI","2")</f>
        <v>1</v>
      </c>
      <c r="Q137" s="1" t="str">
        <f aca="false" t="array" ref="Q137">_xlfn.IFS(J137="M","1", J137="H","2")</f>
        <v>1</v>
      </c>
      <c r="R137" s="8" t="str">
        <f aca="false" t="array" ref="R137">_xlfn.IFS(M137="D","1", M137="I","2")</f>
        <v>1</v>
      </c>
      <c r="S137" s="1" t="str">
        <f aca="false" t="array" ref="S137">_xlfn.IFS(N137="CONTRARIA", "1",N137= "MISMA","2")</f>
        <v>2</v>
      </c>
      <c r="T137" s="1" t="str">
        <f aca="false" t="array" ref="T137">_xlfn.IFS(I137="0-12","1", I137="13-24","2", I137="25-40","3", I137="41-60","4", I137="61-100","5")</f>
        <v>3</v>
      </c>
      <c r="U137" s="9" t="n">
        <v>-2</v>
      </c>
      <c r="V137" s="11" t="str">
        <f aca="false">IF(U137="","",IF(AND(U137&gt;=-9,U137&lt;=-6.5),"-9 a -6,5",IF(AND(U137&gt;=-6,U137&lt;=-3.5),"-6 a -3,5",IF(AND(U137&gt;=-3,U137&lt;=-1),"-3 a -1",IF(U137=-0.5,"-0,5",IF(AND(U137&gt;=0,U137&lt;=2.5),"0 a 2,5",IF(AND(U137&gt;=3,U137&lt;=5.5),"3 a 5,5",IF(AND(U137&gt;=6,U137&lt;=8.5),"6 a 8,5",IF(AND(U137&gt;=9,U137&lt;=20),"9 a 20","Fuera de rango")))))))))</f>
        <v>-3 a -1</v>
      </c>
      <c r="W137" s="11" t="n">
        <f aca="false">IF(V137="","",IF(V137="-9 a -6,5",2,IF(V137="-6 a -3,5",3,IF(V137="-3 a -1",4,IF(V137="-0,5","NORMA",IF(V137="0 a 2,5",5,IF(V137="3 a 5,5",6,IF(V137="6 a 8,5",7,IF(V137="9 a 20",8,"Fuera de rango")))))))))</f>
        <v>4</v>
      </c>
      <c r="X137" s="9" t="n">
        <v>16</v>
      </c>
      <c r="Y137" s="10" t="str">
        <f aca="false">IF(X137="","",IF(AND(X137&gt;=0,X137&lt;=4),"0 a 4",IF(AND(X137&gt;=4.5,X137&lt;=8.5),"4,5 a 8,5",IF(X137=9,"9",IF(AND(X137&gt;=9.5,X137&lt;=13),"9,5 a 13",IF(AND(X137&gt;=13.5,X137&lt;=20),"13,5 a 20",IF(AND(X137&gt;=20.5,X137&lt;=35),"20,5 a 35","Fuera de rango")))))))</f>
        <v>13,5 a 20</v>
      </c>
      <c r="Z137" s="11" t="n">
        <f aca="false">IF(Y137="","",IF(Y137="0 a 4",1,IF(Y137="4,5 a 8,5",2,IF(Y137="9","NORMA",IF(Y137="9,5 a 13",3,IF(Y137="13,5 a 20",4,IF(Y137="20,5 a 35",5,"Fuera de rango")))))))</f>
        <v>4</v>
      </c>
      <c r="AA137" s="9" t="n">
        <v>24</v>
      </c>
      <c r="AB137" s="10" t="str">
        <f aca="false">IF(AA137="","",IF(AND(AA137&gt;=0,AA137&lt;=9),"0 a 9",IF(AND(AA137&gt;=9.5,AA137&lt;=18.5),"9,5 a 18,5",IF(AA137=19,"19",IF(AND(AA137&gt;=19.5,AA137&lt;=28),"19,5 a 28",IF(AND(AA137&gt;=28.5,AA137&lt;=40),"28,5 a 40","Fuera de rango"))))))</f>
        <v>19,5 a 28</v>
      </c>
      <c r="AC137" s="11" t="n">
        <f aca="false" t="array" ref="AC137">_xlfn.IFS(AB137="","",AB137="0 a 9",1,AB137="9,5 a 18,5",2,AB137="19","NORMA",AB137="19,5 a 28",3,AB137="28,5 a 40",4,TRUE(),"Fuera de rango")</f>
        <v>3</v>
      </c>
      <c r="AD137" s="9" t="n">
        <v>15</v>
      </c>
      <c r="AE137" s="10" t="str">
        <f aca="false">IF(AD137="","",IF(AND(AD137&gt;=-10,AD137&lt;=0),"De -10 a 0",IF(AND(AD137&gt;=0.5,AD137&lt;=9.5),"0,5 a 9,5",IF(AD137=10,"10",IF(AND(AD137&gt;=10.5,AD137&lt;=20),"10,5 a 20",IF(AND(AD137&gt;=20.5,AD137&lt;=40),"20,5 a 40","Fuera de rango"))))))</f>
        <v>10,5 a 20</v>
      </c>
      <c r="AF137" s="12" t="n">
        <f aca="false">IF(AD137="","",IF(AND(AD137&gt;=-10,AD137&lt;=0),1,IF(AND(AD137&gt;=0.5,AD137&lt;=9.5),2,IF(AD137=10,"NORMA",IF(AND(AD137&gt;=10.5,AD137&lt;=20),3,IF(AND(AD137&gt;=20.5,AD137&lt;=40),4,""))))))</f>
        <v>3</v>
      </c>
      <c r="AG137" s="9" t="n">
        <v>12</v>
      </c>
      <c r="AH137" s="10" t="str">
        <f aca="false">IF(AG137="","",IF(AND(AG137&gt;=0,AG137&lt;=4),"0 a 4",IF(AND(AG137&gt;=4.5,AG137&lt;=8.5),"4,5 a 8,5",IF(AG137=9,"9",IF(AND(AG137&gt;=9.5,AG137&lt;=13),"9,5 a 13",IF(AND(AG137&gt;=13.5,AG137&lt;=25),"13,5 a 25","Fuera de rango"))))))</f>
        <v>9,5 a 13</v>
      </c>
      <c r="AI137" s="11" t="n">
        <f aca="false">IF(AH137="","",IF(AH137="0 a 4",1,IF(AH137="4,5 a 8,5",2,IF(AH137="9","NORMA",IF(AH137="9,5 a 13",3,IF(AH137="13,5 a 25",4,""))))))</f>
        <v>3</v>
      </c>
      <c r="AJ137" s="9" t="n">
        <v>5</v>
      </c>
      <c r="AK137" s="10" t="str">
        <f aca="false">IF(AJ137="","",IF(AND(AJ137&gt;=-15,AJ137&lt;=-10.5),"-15 a -10,5",IF(AND(AJ137&gt;=-10,AJ137&lt;=-4),"-10 a -4",IF(AND(AJ137&gt;=-4.5,AJ137&lt;=0),"-4,5 a 0",IF(AND(AJ137&gt;=0.5,AJ137&lt;=4.5),"0,5 a 4,5",IF(AJ137=5,"5",IF(AND(AJ137&gt;=5.5,AJ137&lt;=10),"5,5 a 10",IF(AND(AJ137&gt;=10.5,AJ137&lt;=20),"10,5 a 20","Fuera de rango"))))))))</f>
        <v>5</v>
      </c>
      <c r="AL137" s="11" t="str">
        <f aca="false">IF(AK137="","",IF(AK137="-15 a -10,5",1,IF(AK137="-10 a -4",2,IF(AK137="-4,5 a 0",3,IF(AK137="0,5 a 4,5",4,IF(AK137="5","NORMA",IF(AK137="5,5 a 10",5,IF(AK137="10,5 a 20",6,"Error"))))))))</f>
        <v>NORMA</v>
      </c>
      <c r="AM137" s="9" t="n">
        <v>0</v>
      </c>
      <c r="AN137" s="10" t="str">
        <f aca="false">IF(AM137="","",IF(AND(AM137&gt;=-7.5,AM137&lt;=-5.5),"-7,5 a -5,5",IF(AND(AM137&gt;=-5,AM137&lt;=-3),"-5 a -3",IF(AND(AM137&gt;=-2.5,AM137&lt;=-0.5),"-2,5 a -0,5",IF(AM137=0,"0,00",IF(AND(AM137&gt;=0.5,AM137&lt;=2.5),"0,5 a 2,5",IF(AND(AM137&gt;=3,AM137&lt;=5),"3 a 5",IF(AND(AM137&gt;=5.5,AM137&lt;=7.5),"5,5 a 7,5",IF(AND(AM137&gt;=8,AM137&lt;=10),"8 a 10","Fuera de rango")))))))))</f>
        <v>0,00</v>
      </c>
      <c r="AO137" s="11" t="str">
        <f aca="false">IF(AN137="","",IF(AN137="-7,5 a -5,5",1,IF(AN137="-5 a -3",2,IF(AN137="-2,5 a -0,5",3,IF(AN137="0,00","NORMA",IF(AN137="0,5 a 2,5",4,IF(AN137="3 a 5",5,IF(AN137="5,5 a 7,5",6,IF(AN137="8 a 10",7,"Error")))))))))</f>
        <v>NORMA</v>
      </c>
      <c r="AP137" s="9" t="n">
        <v>-6</v>
      </c>
      <c r="AQ137" s="10" t="str">
        <f aca="false">IF(AP137="","",IF(AND(AP137&gt;=-20,AP137&lt;=-9.5),"-20 a -9,5",IF(AND(AP137&gt;=-9,AP137&lt;=-6.5),"-9 a -6,5",IF(AP137=-6,"-6",IF(AND(AP137&gt;=-5.5,AP137&lt;=-3),"-5,5 a -3",IF(AND(AP137&gt;=-2.5,AP137&lt;=0),"-2,5 a 0",IF(AND(AP137&gt;=0.5,AP137&lt;=3),"0,5 a 3",IF(AND(AP137&gt;=3.5,AP137&lt;=6),"3,5 a 6",IF(AND(AP137&gt;=6.5,AP137&lt;=9),"6,5 a 9",IF(AND(AP137&gt;=9.5,AP137&lt;=20),"9,5 a 20","Fuera de rango"))))))))))</f>
        <v>-6</v>
      </c>
      <c r="AR137" s="11" t="str">
        <f aca="false">IF(AQ137="","",IF(AQ137="-20 a -9,5",1,IF(AQ137="-9 a -6,5",2,IF(AQ137="-6","NORMA",IF(AQ137="-5,5 a -3",3,IF(AQ137="-2,5 a 0",4,IF(AQ137="0,5 a 3",5,IF(AQ137="3,5 a 6",6,IF(AQ137="6,5 a 9",7,IF(AQ137="9,5 a 20",8,""))))))))))</f>
        <v>NORMA</v>
      </c>
      <c r="AS137" s="9" t="n">
        <v>4</v>
      </c>
      <c r="AT137" s="10" t="str">
        <f aca="false">IF(AS137="","",IF(AND(AS137&gt;=-16,AS137&lt;=-14),"-16 a -14",IF(AND(AS137&gt;=-13.5,AS137&lt;=-11.5),"-13,5 a -11,5",IF(AND(AS137&gt;=-11,AS137&lt;=-9),"-11 a -9",IF(AND(AS137&gt;=-8.5,AS137&lt;=-6.5),"-8,5 a -6,5",IF(AND(AS137&gt;=-6,AS137&lt;=-4),"-6 a -4",IF(AND(AS137&gt;=-3.5,AS137&lt;=-1.5),"-3,5 a -1,5",IF(AND(AS137&gt;=-1,AS137&lt;=1),"-1 a 1",IF(AND(AS137&gt;=1.5,AS137&lt;=3.5),"1,5 a 3,5",IF(AND(AS137&gt;=4,AS137&lt;=6),"4 a 6",IF(AND(AS137&gt;=6.5,AS137&lt;=8.5),"6,5 a 8,5",IF(AND(AS137&gt;=9,AS137&lt;=11),"9 a 11",IF(AND(AS137&gt;=11.5,AS137&lt;=13.5),"11,5 a 13,5",IF(AND(AS137&gt;=14,AS137&lt;=16),"14 a 16",IF(AND(AS137&gt;=16.5,AS137&lt;=18.5),"16,5 a 18,5",IF(AND(AS137&gt;=19,AS137&lt;=21),"19 a 21","Fuera de rango"))))))))))))))))</f>
        <v>4 a 6</v>
      </c>
      <c r="AU137" s="11" t="str">
        <f aca="false" t="array" ref="AU137">IF(AT137="","",_xlfn.IFS(AT137="-16 a -14",1,AT137="-13,5 a -11,5",2,AT137="-11 a -9",3,AT137="-8,5 a -6,5",4,AT137="-6 a -4",5,AT137="-3,5 a -1,5",6,AT137="-1 a 1",7,AT137="1,5 a 3,5",8,AT137="4 a 6","NORMA",AT137="6,5 a 8,5",9,AT137="9 a 11",10,AT137="11,5 a 13,5",11,AT137="14 a 16",12,AT137="16,5 a 18,5",13,AT137="19 a 21",14,TRUE(),""))</f>
        <v>NORMA</v>
      </c>
      <c r="AV137" s="9" t="n">
        <v>0.75</v>
      </c>
      <c r="AW137" s="10" t="str">
        <f aca="false">IF(AV137="","",IF(AND(AV137&gt;=-1,AV137&lt;=-0.5),"-1 a -0,5",IF(AND(AV137&gt;-0.5,AV137&lt;=0),"De -0,5 a 0",IF(AND(AV137&gt;=0.25,AV137&lt;=0.75),"0,25 a 0,75",IF(AND(AV137&gt;=1,AV137&lt;=1.5),"1 a 1,5",IF(AND(AV137&gt;=1.75,AV137&lt;=2.25),"1,75 a 2,25",IF(AND(AV137&gt;=2.5,AV137&lt;=3),"2,5 a 3",IF(AND(AV137&gt;=3.25,AV137&lt;=3.75),"3,25 a 3,75","Fuera de rango"))))))))</f>
        <v>0,25 a 0,75</v>
      </c>
      <c r="AX137" s="11" t="str">
        <f aca="false">IF(AW137="","",IF(OR(AW137="-1 a -0,5",AW137="-1 a -0.5"),1,IF(OR(AW137="De -0,5 a 0",AW137="-0,5 a 0",AW137="De -0.5 a 0"),2,IF(OR(AW137="0,25 a 0,75",AW137="0.25 a 0.75"),"NORMA",IF(OR(AW137="1 a 1,5",AW137="1 a 1.5"),3,IF(OR(AW137="1,75 a 2,25",AW137="1.75 a 2.25"),4,IF(OR(AW137="2,5 a 3",AW137="2.5 a 3"),5,IF(OR(AW137="3,25 a 3,75",AW137="3.25 a 3.75"),6,""))))))))</f>
        <v>NORMA</v>
      </c>
      <c r="AY137" s="9" t="n">
        <v>-6</v>
      </c>
      <c r="AZ137" s="10" t="str">
        <f aca="false">IF(AY137="","",IF(AND(AY137&gt;=-20,AY137&lt;=-9.5),"-20 a -9,5",IF(AND(AY137&gt;=-9,AY137&lt;=-6.5),"-9 a -6,5",IF(AY137=-6,"-6",IF(AND(AY137&gt;=-5.5,AY137&lt;=-3),"-5,5 a -3",IF(AND(AY137&gt;=-2.5,AY137&lt;=0),"-2,5 a 0",IF(AND(AY137&gt;=0.5,AY137&lt;=3),"0,5 a 3",IF(AND(AY137&gt;=3.5,AY137&lt;=6),"3,5 a 6","Fuera de rango"))))))))</f>
        <v>-6</v>
      </c>
      <c r="BA137" s="11" t="str">
        <f aca="false">IF(AZ137="","",IF(AZ137="-20 a -9,5",1,IF(AZ137="-9 a -6,5",2,IF(AZ137="-6","NORMA",IF(AZ137="-5,5 a -3",3,IF(AZ137="-2,5 a 0",4,IF(AZ137="0,5 a 3",5,IF(AZ137="3,5 a 6",6,""))))))))</f>
        <v>NORMA</v>
      </c>
      <c r="BB137" s="9" t="n">
        <v>28</v>
      </c>
      <c r="BC137" s="10" t="str">
        <f aca="false" t="array" ref="BC137">IF(BB137="","",_xlfn.IFS(AND(BB137&gt;=0,BB137&lt;=2),"0 a 2",AND(BB137&gt;=2.5,BB137&lt;=4.5),"2,5 a 4,5",AND(BB137&gt;=5,BB137&lt;=7),"5 a 7",AND(BB137&gt;=7.5,BB137&lt;=9.5),"7,5 a 9,5",AND(BB137&gt;=10,BB137&lt;=12),"10 a 12",AND(BB137&gt;=12.5,BB137&lt;=14.5),"12,5 a 14,5",BB137=15,"15",AND(BB137&gt;=15.5,BB137&lt;=17.5),"15,5 a 17,5",AND(BB137&gt;=18,BB137&lt;=20),"18 a 20",AND(BB137&gt;=20.5,BB137&lt;=22.5),"20,5 a 22,5",AND(BB137&gt;=23,BB137&lt;=25),"23 a 25",TRUE(),"Fuera de rango"))</f>
        <v>Fuera de rango</v>
      </c>
      <c r="BD137" s="11" t="str">
        <f aca="false" t="array" ref="BD137">IF(BC137="","",_xlfn.IFS(BC137="0 a 2",1,BC137="2,5 a 4,5",2,BC137="5 a 7",3,BC137="7,5 a 9,5",4,BC137="10 a 12",5,BC137="12,5 a 14,5",6,BC137="15","NORMA",BC137="15,5 a 17,5",7,BC137="18 a 20",8,BC137="20,5 a 22,5",9,BC137="23 a 25",10,TRUE(),"Fuera de rango"))</f>
        <v>Fuera de rango</v>
      </c>
      <c r="BE137" s="9" t="n">
        <v>32</v>
      </c>
      <c r="BF137" s="10" t="str">
        <f aca="false">IF(BE137="","",IF(AND(BE137&gt;=-20,BE137&lt;=-10),"-20 a -10",IF(AND(BE137&gt;=-9.5,BE137&lt;=0.5),"-9,5 a 0,5",IF(AND(BE137&gt;=1,BE137&lt;=11),"1 a 11",IF(AND(BE137&gt;=11.5,BE137&lt;=20.5),"11,5 a 20,5",IF(BE137=21,"21",IF(AND(BE137&gt;=21.5,BE137&lt;=31.5),"21,5 a 31,5",IF(AND(BE137&gt;=32,BE137&lt;=42),"32 a 42","Fuera de rango"))))))))</f>
        <v>32 a 42</v>
      </c>
      <c r="BG137" s="11" t="n">
        <f aca="false">IF(BF137="","",IF(BF137="-20 a -10",1,IF(BF137="-9,5 a 0,5",2,IF(BF137="1 a 11",3,IF(BF137="11,5 a 20,5",4,IF(BF137="21","NORMA",IF(BF137="21,5 a 31,5",5,IF(BF137="32 a 42",6,""))))))))</f>
        <v>6</v>
      </c>
      <c r="BH137" s="9" t="n">
        <v>15</v>
      </c>
      <c r="BI137" s="10" t="str">
        <f aca="false">IF(BH137="","",IF(AND(BH137&gt;=-20,BH137&lt;=-15),"-20 a -15",IF(AND(BH137&gt;=-14.5,BH137&lt;=-9.5),"-14,5 a -9,5",IF(AND(BH137&gt;=-9,BH137&lt;=-4),"-9 a -4",IF(AND(BH137&gt;=-3.5,BH137&lt;=2.5),"-3,5 a 2,5",IF(AND(BH137&gt;=3,BH137&lt;=8),"3 a 8",IF(AND(BH137&gt;=8.5,BH137&lt;=14.5),"8,5 a 14,5",IF(BH137=15,"15",IF(AND(BH137&gt;=15.5,BH137&lt;=20.5),"15,5 a 20,5",IF(AND(BH137&gt;=21,BH137&lt;=26),"21 a 26","Fuera de rango"))))))))))</f>
        <v>15</v>
      </c>
      <c r="BJ137" s="11" t="str">
        <f aca="false">IF(BI137="","",IF(BI137="-20 a -15",1,IF(BI137="-14,5 a -9,5",2,IF(BI137="-9 a -4",3,IF(BI137="-3,5 a 2,5",4,IF(BI137="3 a 8",5,IF(BI137="8,5 a 14,5",6,IF(BI137="15","NORMA",IF(BI137="15,5 a 20,5",7,IF(BI137="21 a 26",8,IF(BI137="26,5 a 31,5",9,"")))))))))))</f>
        <v>NORMA</v>
      </c>
      <c r="BK137" s="9" t="n">
        <v>18</v>
      </c>
      <c r="BL137" s="10" t="str">
        <f aca="false">IF(BK137="","",IF(AND(BK137&gt;=0,BK137&lt;=2),"0 - 2",IF(AND(BK137&gt;=2.5,BK137&lt;=4.5),"2,5 - 4,5",IF(AND(BK137&gt;=5,BK137&lt;=7),"5 - 7",IF(AND(BK137&gt;=7.5,BK137&lt;=9.5),"7,5 - 9,5",IF(AND(BK137&gt;=10,BK137&lt;=12),"10 - 12",IF(AND(BK137&gt;=12.5,BK137&lt;=13.5),"12,5 - 13,5",IF(BK137=14,"14",IF(AND(BK137&gt;=14.5,BK137&lt;=16.5),"14,5 - 16,5",IF(AND(BK137&gt;=17,BK137&lt;=19),"17 - 19",IF(AND(BK137&gt;=19.5,BK137&lt;=21.5),"19,5 - 21,5",IF(AND(BK137&gt;=22,BK137&lt;=24),"22 - 24",IF(AND(BK137&gt;=24.5,BK137&lt;=26.5),"24,5 - 26,5",IF(AND(BK137&gt;=27,BK137&lt;=29),"27 - 29",IF(AND(BK137&gt;=29.5,BK137&lt;=30),"29,5 - 30","Fuera de rango")))))))))))))))</f>
        <v>17 - 19</v>
      </c>
      <c r="BM137" s="11" t="n">
        <f aca="false">IF(BL137="","",IF(BL137="0 - 2",1,IF(BL137="2,5 - 4,5",2,IF(BL137="5 - 7",3,IF(BL137="7,5 - 9,5",4,IF(BL137="10 - 12",5,IF(BL137="12,5 - 13,5",6,IF(BL137="14","NORMA",IF(BL137="14,5 - 16,5",7,IF(BL137="17 - 19",8,IF(BL137="19,5 - 21,5",9,IF(BL137="22 - 24",10,IF(BL137="24,5 - 26,5",11,IF(BL137="27 - 29",12,IF(BL137="29,5 - 30",13,"")))))))))))))))</f>
        <v>8</v>
      </c>
      <c r="BN137" s="9" t="n">
        <v>20</v>
      </c>
      <c r="BO137" s="10" t="str">
        <f aca="false">IF(BN137="","",IF(AND(BN137&gt;=-20,BN137&lt;=-10),"-20 a -10",IF(AND(BN137&gt;=-9.5,BN137&lt;=0.5),"-9,5 a 0,5",IF(AND(BN137&gt;=1,BN137&lt;=11),"1 a 11",IF(AND(BN137&gt;=11.5,BN137&lt;=21.5),"11,5 a 21,5",IF(BN137=22,"22",IF(AND(BN137&gt;=22.5,BN137&lt;=32.5),"22,5 a 32,5",IF(AND(BN137&gt;=33,BN137&lt;=43),"33 a 43","Fuera de rango"))))))))</f>
        <v>11,5 a 21,5</v>
      </c>
      <c r="BP137" s="11" t="n">
        <f aca="false">IF(BO137="","",IF(BO137="-20 a -10",1,IF(BO137="-9,5 a 0,5",2,IF(BO137="1 a 11",3,IF(BO137="11,5 a 21,5",4,IF(BO137="22","NORMA",IF(BO137="22,5 a 32,5",5,IF(BO137="33 a 43",6,""))))))))</f>
        <v>4</v>
      </c>
      <c r="BQ137" s="9" t="n">
        <v>5</v>
      </c>
      <c r="BR137" s="10" t="str">
        <f aca="false">IF(BQ137="","",IF(AND(BQ137&gt;=-20,BQ137&lt;=-15),"-20 a -15",IF(AND(BQ137&gt;=-14.5,BQ137&lt;=-9.5),"-14,5 a -9,5",IF(AND(BQ137&gt;=-9,BQ137&lt;=-4),"-9 a -4",IF(AND(BQ137&gt;=-3.5,BQ137&lt;=2.5),"-3,5 a 2,5",IF(AND(BQ137&gt;=3,BQ137&lt;=8),"3 a 8",IF(AND(BQ137&gt;=8.5,BQ137&lt;=13.5),"8,5 a 13,5",IF(AND(BQ137&gt;=14,BQ137&lt;=17.5),"14 a 17,5",IF(BQ137=18,"18",IF(AND(BQ137&gt;=18.5,BQ137&lt;=23.5),"18,5 a 23,5",IF(AND(BQ137&gt;=24,BQ137&lt;=29),"24 a 29",IF(AND(BQ137&gt;=29.5,BQ137&lt;=34.5),"29,5 a 34,5",IF(AND(BQ137&gt;=35,BQ137&lt;=40),"35 a 40","Fuera de rango")))))))))))))</f>
        <v>3 a 8</v>
      </c>
      <c r="BS137" s="11" t="n">
        <f aca="false">IF(BR137="","",IF(BR137="-20 a -15",1,IF(BR137="-14,5 a -9,5",2,IF(BR137="-9 a -4",3,IF(BR137="-3,5 a 2,5",4,IF(BR137="3 a 8",5,IF(BR137="8,5 a 13,5",6,IF(BR137="14 a 17,5",7,IF(BR137="18","NORMA",IF(BR137="18,5 a 23,5",8,IF(BR137="24 a 29",9,IF(BR137="29,5 a 34,5",10,IF(BR137="35 a 40",11,"")))))))))))))</f>
        <v>5</v>
      </c>
      <c r="BT137" s="9" t="n">
        <v>0</v>
      </c>
      <c r="BU137" s="10" t="str">
        <f aca="false">IF(BT137="","",IF(AND(BT137&gt;=-20,BT137&lt;=-18),"-20 a -18",IF(AND(BT137&gt;=-17.5,BT137&lt;=-15.5),"-17,5 a -15,5",IF(AND(BT137&gt;=-15,BT137&lt;=-13),"-15 a -13",IF(AND(BT137&gt;=-12.5,BT137&lt;=-10.5),"-12,5 a -10,5",IF(AND(BT137&gt;=-10,BT137&lt;=-8),"-10 a -8",IF(AND(BT137&gt;=-7.5,BT137&lt;=-5.5),"-7,5 a -5,5",IF(AND(BT137&gt;=-5,BT137&lt;=-3),"-5 a -3",IF(AND(BT137&gt;=-2.5,BT137&lt;=-0.5),"-2,5 a -0,5",IF(BT137=0,"0",IF(AND(BT137&gt;=0.5,BT137&lt;=2.5),"0,5 a 2,5",IF(AND(BT137&gt;=3,BT137&lt;=5),"3 a 5",IF(AND(BT137&gt;=5.5,BT137&lt;=7.5),"5,5 a 7,5",IF(AND(BT137&gt;=8,BT137&lt;=10),"8 a 10",IF(AND(BT137&gt;=10.5,BT137&lt;=12.5),"10,5 a 12,5",IF(AND(BT137&gt;=13,BT137&lt;=15),"13 a 15",IF(AND(BT137&gt;=15.5,BT137&lt;=17.5),"15,5 a 17,5",IF(AND(BT137&gt;=18,BT137&lt;=20),"18 a 20","Fuera de rango"))))))))))))))))))</f>
        <v>0</v>
      </c>
      <c r="BV137" s="11" t="str">
        <f aca="false">IF(BT137="","",IF(BT137=0,"NORMA",IF(AND(BT137&gt;=-20,BT137&lt;=-18),2,IF(AND(BT137&gt;=-17.5,BT137&lt;=-15.5),2,IF(AND(BT137&gt;=-15,BT137&lt;=-13),3,IF(AND(BT137&gt;=-12.5,BT137&lt;=-10.5),4,IF(AND(BT137&gt;=-10,BT137&lt;=-8),5,IF(AND(BT137&gt;=-7.5,BT137&lt;=-5.5),6,IF(AND(BT137&gt;=-5,BT137&lt;=-3),7,IF(AND(BT137&gt;=-2.5,BT137&lt;=-0.5),8,IF(AND(BT137&gt;=0.5,BT137&lt;=2.5),9,IF(AND(BT137&gt;=3,BT137&lt;=5),10,IF(AND(BT137&gt;=5.5,BT137&lt;=7.5),11,IF(AND(BT137&gt;=8,BT137&lt;=10),12,IF(AND(BT137&gt;=10.5,BT137&lt;=12.5),13,IF(AND(BT137&gt;=13,BT137&lt;=15),14,IF(AND(BT137&gt;=15.5,BT137&lt;=17.5),15,IF(AND(BT137&gt;=18,BT137&lt;=20),16,"Fuera de rango"))))))))))))))))))</f>
        <v>NORMA</v>
      </c>
      <c r="BW137" s="9" t="n">
        <v>-4.5</v>
      </c>
      <c r="BX137" s="10" t="n">
        <f aca="false">18.5- (0.3*H137)</f>
        <v>9.8</v>
      </c>
      <c r="BY137" s="10" t="n">
        <f aca="false">(BW137)-(BX137)</f>
        <v>-14.3</v>
      </c>
      <c r="BZ137" s="10" t="str">
        <f aca="false">IF(BY137="","",IF(BY137&lt;-27.5,"De -30 a -28",IF(BY137&lt;-25,"De -27,5 a -25,5",IF(BY137&lt;-22.5,"De -25 a -23",IF(BY137&lt;-20,"De -22,5 a -20,5",IF(BY137&lt;-17.5,"De -20 a -18",IF(BY137&lt;-15,"De -17,5 a -15,5",IF(BY137&lt;-12.5,"De -15 a -13",IF(BY137&lt;-10,"De -12,5 a -10,5",IF(BY137&lt;-7.5,"De -10 a -8",IF(BY137&lt;-5,"De -7,5 a -5,5",IF(BY137&lt;-2.5,"De -5 a -3",IF(BY137&lt;0,"De -2,5 a -0,5",IF(BY137&lt;2.5,"De 0 a 2",IF(BY137&lt;5,"De 2,5 a 4,5",IF(BY137&lt;7.5,"De 5 a 7",IF(BY137&lt;10,"De 7,5 a 9,5",IF(BY137&lt;12.5,"De 10 a 12",IF(BY137&lt;15,"De 12,5 a 14,5",IF(BY137&lt;17.5,"De 15 a 17",IF(BY137&lt;20,"De 17,5 a 19,5",IF(BY137&lt;22.5,"De 20 a 22",IF(BY137&lt;25,"De 22,5 a 24,5",IF(BY137&lt;27.5,"De 25 a 27","De 27,5 a 30"))))))))))))))))))))))))</f>
        <v>De -15 a -13</v>
      </c>
      <c r="CA137" s="12" t="n">
        <f aca="false">IF(BY137="","",IF(BY137&lt;=-28,1,IF(BY137&lt;=-25.5,2,IF(BY137&lt;=-23,3,IF(BY137&lt;=-20.5,4,IF(BY137&lt;=-18,5,IF(BY137&lt;=-15.5,6,IF(BY137&lt;=-13,7,IF(BY137&lt;=-10.5,8,IF(BY137&lt;=-8,9,IF(BY137&lt;=-5.5,10,IF(BY137&lt;=-3,11,IF(BY137&lt;=-0.5,12,IF(BY137&lt;=2,13,IF(BY137&lt;=4.5,14,IF(BY137&lt;=7,15,IF(BY137&lt;=9.5,16,IF(BY137&lt;=12,17,IF(BY137&lt;=14.5,18,IF(BY137&lt;=17,19,IF(BY137&lt;=19.5,20,IF(BY137&lt;=22,21,IF(BY137&lt;=24.5,22,IF(BY137&lt;=27,23,IF(BY137&lt;=30,24,"Fuera de rango")))))))))))))))))))))))))</f>
        <v>7</v>
      </c>
      <c r="CB137" s="9" t="n">
        <v>-4.5</v>
      </c>
      <c r="CC137" s="10" t="n">
        <f aca="false">18.5- (0.3*H137)</f>
        <v>9.8</v>
      </c>
      <c r="CD137" s="10" t="n">
        <f aca="false">(CB137)-(CC137)</f>
        <v>-14.3</v>
      </c>
      <c r="CE137" s="10" t="str">
        <f aca="false">IF(CD137="","",IF(CD137&lt;-27.5,"De -30 a -28",IF(CD137&lt;-25,"De -27,5 a -25,5",IF(CD137&lt;-22.5,"De -25 a -23",IF(CD137&lt;-20,"De -22,5 a -20,5",IF(CD137&lt;-17.5,"De -20 a -18",IF(CD137&lt;-15,"De -17,5 a -15,5",IF(CD137&lt;-12.5,"De -15 a -13",IF(CD137&lt;-10,"De -12,5 a -10,5",IF(CD137&lt;-7.5,"De -10 a -8",IF(CD137&lt;-5,"De -7,5 a -5,5",IF(CD137&lt;-2.5,"De -5 a -3",IF(CD137&lt;0,"De -2,5 a -0,5",IF(CD137&lt;=2,"De 0 a 2",IF(CD137&lt;=4.5,"De 2,5 a 4,5",IF(CD137&lt;=7,"De 5 a 7",IF(CD137&lt;=9.5,"De 7,5 a 9,5",IF(CD137&lt;=12,"De 10 a 12",IF(CD137&lt;=14.5,"De 12,5 a 14,5",IF(CD137&lt;=17,"De 15 a 17",IF(CD137&lt;=19.5,"De 17,5 a 19,5",IF(CD137&lt;=22,"De 20 a 22",IF(CD137&lt;=24.5,"De 22,5 a 24,5",IF(CD137&lt;=27,"De 25 a 27","De 27,5 a 30"))))))))))))))))))))))))</f>
        <v>De -15 a -13</v>
      </c>
      <c r="CF137" s="12" t="n">
        <f aca="false">IF(CD137="","",IF(CD137&lt;-27.5,1,IF(CD137&lt;-25,2,IF(CD137&lt;-22.5,3,IF(CD137&lt;-20,4,IF(CD137&lt;-17.5,5,IF(CD137&lt;-15,6,IF(CD137&lt;-12.5,7,IF(CD137&lt;-10,8,IF(CD137&lt;-7.5,9,IF(CD137&lt;-5,10,IF(CD137&lt;-2.5,11,IF(CD137&lt;0,12,IF(CD137&lt;2.5,13,IF(CD137&lt;5,14,IF(CD137&lt;7.5,15,IF(CD137&lt;10,16,IF(CD137&lt;12.5,17,IF(CD137&lt;15,18,IF(CD137&lt;17.5,19,IF(CD137&lt;20,20,IF(CD137&lt;22.5,21,IF(CD137&lt;25,22,IF(CD137&lt;27.5,23,24))))))))))))))))))))))))</f>
        <v>7</v>
      </c>
      <c r="CG137" s="9" t="n">
        <v>-4.75</v>
      </c>
      <c r="CH137" s="10" t="str">
        <f aca="false">IF(CG137="","",IF(AND(CG137&gt;=-10,CG137&lt;=-9.5),"-10 a -9,5",IF(AND(CG137&gt;-9.5,CG137&lt;=-8.5),"-9 a -8,5",IF(AND(CG137&gt;-8.5,CG137&lt;=-7.5),"-8 a -7,5",IF(AND(CG137&gt;-7.5,CG137&lt;=-6.5),"-7 a -6,5",IF(AND(CG137&gt;-6.5,CG137&lt;=-5.5),"-6 a -5,5",IF(AND(CG137&gt;-5.5,CG137&lt;=-4.5),"-5 a -4,5",IF(AND(CG137&gt;-4.5,CG137&lt;=-3.5),"-4 a -3,5",IF(AND(CG137&gt;-3.5,CG137&lt;=-2.5),"-3 a -2,5",IF(CG137=-2.25,"-2,25",IF(AND(CG137&gt;-2.5,CG137&lt;=-1.5),"-2 a -1,5",IF(AND(CG137&gt;-1.5,CG137&lt;=-0.5),"-1 a -0,5",IF(AND(CG137&gt;-0.5,CG137&lt;=0.5),"0 a 0,5",IF(AND(CG137&gt;0.5,CG137&lt;=1.5),"1 a 1,5",IF(AND(CG137&gt;1.5,CG137&lt;=2.5),"2 a 2,5",IF(AND(CG137&gt;2.5,CG137&lt;=3.5),"3 a 3,5",IF(AND(CG137&gt;3.5,CG137&lt;=4.5),"4 a 4,5",IF(AND(CG137&gt;4.5,CG137&lt;=5.5),"5 a 5,5",IF(AND(CG137&gt;5.5,CG137&lt;=6.5),"6 a 6,5",IF(AND(CG137&gt;6.5,CG137&lt;=7.5),"7 a 7,5",IF(AND(CG137&gt;7.5,CG137&lt;=8.5),"8 a 8,5",IF(AND(CG137&gt;8.5,CG137&lt;=9.5),"9 a 9,5",IF(CG137&gt;=10,"10","Fuera de rango")))))))))))))))))))))))</f>
        <v>-5 a -4,5</v>
      </c>
      <c r="CI137" s="11" t="n">
        <f aca="false">IF(CG137="","",IF(CG137=-2.25,"NORMA",IF(CG137&lt;=-9.5,1,IF(CG137&lt;=-8.5,2,IF(CG137&lt;=-7.5,3,IF(CG137&lt;=-6.5,4,IF(CG137&lt;=-5.5,5,IF(CG137&lt;=-4.5,6,IF(CG137&lt;=-3.5,7,IF(CG137&lt;=-2.5,8,IF(CG137&lt;=-1.5,9,IF(CG137&lt;=-0.5,10,IF(CG137&lt;=0.5,11,IF(CG137&lt;=1.5,12,IF(CG137&lt;=2.5,13,IF(CG137&lt;=3.5,14,IF(CG137&lt;=4.5,15,IF(CG137&lt;=5.5,16,IF(CG137&lt;=6.5,17,IF(CG137&lt;=7.5,18,IF(CG137&lt;=8.5,19,IF(CG137&lt;=9.5,20,IF(CG137=10,21,"Fuera de rango")))))))))))))))))))))))</f>
        <v>6</v>
      </c>
      <c r="CJ137" s="9" t="n">
        <v>3.5</v>
      </c>
      <c r="CK137" s="10" t="str">
        <f aca="false">IF(CJ137="","",IF(AND(CJ137&gt;=-6,CJ137&lt;=-5.5),"-6 a -5,5",IF(AND(CJ137&gt;-5.5,CJ137&lt;=-4.5),"-5 a -4,5",IF(AND(CJ137&gt;-4.5,CJ137&lt;=-3.5),"-4 a -3,5",IF(AND(CJ137&gt;-3.5,CJ137&lt;=-2.5),"-3 a -2,5",IF(AND(CJ137&gt;-2.5,CJ137&lt;=-1.5),"-2 a -1,5",IF(AND(CJ137&gt;-1.5,CJ137&lt;=-0.5),"-1 a -0,5",IF(AND(CJ137&gt;-0.5,CJ137&lt;=0.5),"0 a 0,5",IF(AND(CJ137&gt;0.5,CJ137&lt;=1.5),"1 a 1,5",IF(AND(CJ137&gt;1.5,CJ137&lt;2.5),"2",IF(AND(CJ137&gt;=2.5,CJ137&lt;=3),"2,5 a 3",IF(AND(CJ137&gt;3,CJ137&lt;=4),"3,5 a 4",IF(AND(CJ137&gt;4,CJ137&lt;=5),"4,5 a 5",IF(AND(CJ137&gt;5,CJ137&lt;=6),"5,5 a 6",IF(AND(CJ137&gt;6,CJ137&lt;=7),"6,5 a 7",IF(AND(CJ137&gt;7,CJ137&lt;=8),"7,5 a 8",IF(AND(CJ137&gt;8,CJ137&lt;=9.5),"8,5 a 9,5",IF(CJ137=10,"10","Fuera de rango"))))))))))))))))))</f>
        <v>3,5 a 4</v>
      </c>
      <c r="CL137" s="11" t="n">
        <f aca="false">IF(CK137="","",IF(OR(CK137="-6 a -5,5",CK137="-6 - -5,5"),1,IF(OR(CK137="-5 a -4,5",CK137="-5 - -4,5"),2,IF(OR(CK137="-4 a -3,5",CK137="-4 - -3,5"),3,IF(OR(CK137="-3 a -2,5",CK137="-3 - -2,5"),4,IF(OR(CK137="-2 a -1,5",CK137="-2 - -1,5"),5,IF(OR(CK137="-1 a -0,5",CK137="-1 - -0,5"),6,IF(OR(CK137="0 a 0,5",CK137="0 - 0,5"),7,IF(OR(CK137="1 a 1,5",CK137="1 - 1,5"),8,IF(CK137="2","NORMA",IF(OR(CK137="2,5 a 3",CK137="2,5 - 3"),9,IF(OR(CK137="3,5 a 4",CK137="3,5 - 4"),10,IF(OR(CK137="4,5 a 5",CK137="4,5 - 5"),11,IF(OR(CK137="5,5 a 6",CK137="5,5 - 6"),12,IF(OR(CK137="6,5 a 7",CK137="6,5 - 7"),13,IF(OR(CK137="7,5 a 8",CK137="7,5 - 8"),14,IF(OR(CK137="8,5 a 9",CK137="8,5 - 9,5",CK137="9 a 9,5"),15,IF(CK137="10",15,IF(OR(CK137="0,5 a 1",CK137="0,5 - 1"),7,"Fuera de rango")))))))))))))))))))</f>
        <v>10</v>
      </c>
      <c r="CM137" s="10" t="n">
        <v>0</v>
      </c>
      <c r="CN137" s="10" t="str">
        <f aca="false">IF(CM137=0,"0", " ")</f>
        <v>0</v>
      </c>
      <c r="CO137" s="10" t="str">
        <f aca="false">IF(CM137&gt;0,"EME"," ")</f>
        <v> </v>
      </c>
      <c r="CP137" s="10" t="n">
        <v>0</v>
      </c>
      <c r="CQ137" s="10" t="str">
        <f aca="false">IF(CP137&gt;0,"0", " ")</f>
        <v> </v>
      </c>
      <c r="CR137" s="10" t="str">
        <f aca="false">IF(CP137&gt;0,"EME"," ")</f>
        <v> </v>
      </c>
      <c r="CS137" s="9" t="n">
        <v>0</v>
      </c>
      <c r="CT137" s="10" t="str">
        <f aca="false">IF(CS137&gt;0,"1", " ")</f>
        <v> </v>
      </c>
      <c r="CU137" s="10" t="str">
        <f aca="false">IF(CS137&gt;0,"HIP"," ")</f>
        <v> </v>
      </c>
      <c r="CV137" s="9" t="n">
        <v>0</v>
      </c>
      <c r="CW137" s="10" t="str">
        <f aca="false">IF(CV137&gt;0,"1", " ")</f>
        <v> </v>
      </c>
      <c r="CX137" s="10" t="str">
        <f aca="false">IF(CV137&gt;0,"HIP"," ")</f>
        <v> </v>
      </c>
      <c r="CY137" s="9" t="n">
        <v>-1.5</v>
      </c>
      <c r="CZ137" s="11" t="str">
        <f aca="false">IF(CY137&lt;0,"2"," ")</f>
        <v>2</v>
      </c>
      <c r="DA137" s="11" t="str">
        <f aca="false">IF(CY137&lt;0,"MIO"," ")</f>
        <v>MIO</v>
      </c>
      <c r="DB137" s="9" t="n">
        <v>-2</v>
      </c>
      <c r="DC137" s="11" t="str">
        <f aca="false">IF(DB137&lt;0,"2"," ")</f>
        <v>2</v>
      </c>
      <c r="DD137" s="11" t="str">
        <f aca="false">IF(DB137&lt;0,"MIO"," ")</f>
        <v>MIO</v>
      </c>
      <c r="DE137" s="9" t="n">
        <v>-1.25</v>
      </c>
      <c r="DF137" s="11" t="str">
        <f aca="false">IF(DE137&lt;0,"3"," ")</f>
        <v>3</v>
      </c>
      <c r="DG137" s="11" t="str">
        <f aca="false">IF(DE137&lt;0,"AST"," ")</f>
        <v>AST</v>
      </c>
      <c r="DH137" s="9" t="n">
        <v>-0.75</v>
      </c>
      <c r="DI137" s="11" t="str">
        <f aca="false">IF(DH137&lt;0,"3"," ")</f>
        <v>3</v>
      </c>
      <c r="DJ137" s="11" t="str">
        <f aca="false">IF(DH137&lt;0,"AST"," ")</f>
        <v>AST</v>
      </c>
      <c r="DK137" s="9" t="n">
        <v>0</v>
      </c>
      <c r="DL137" s="10" t="str">
        <f aca="false">IF(DK137&gt;0,"4"," ")</f>
        <v> </v>
      </c>
      <c r="DM137" s="10" t="str">
        <f aca="false">IF(DK137&gt;0,"PRE"," ")</f>
        <v> </v>
      </c>
      <c r="DN137" s="9" t="n">
        <v>0</v>
      </c>
      <c r="DO137" s="10" t="str">
        <f aca="false">IF(DN137&gt;0,"4"," ")</f>
        <v> </v>
      </c>
      <c r="DP137" s="10" t="str">
        <f aca="false">IF(DN137&gt;0,"PRE"," ")</f>
        <v> </v>
      </c>
      <c r="DQ137" s="12" t="n">
        <v>2</v>
      </c>
      <c r="DR137" s="12" t="n">
        <v>2</v>
      </c>
      <c r="DS137" s="12" t="str">
        <f aca="false">CONCATENATE(CO137,CU137,DA137,DG137,DM137)</f>
        <v>  MIOAST </v>
      </c>
      <c r="DT137" s="10" t="str">
        <f aca="false" t="array" ref="DT137">_xlfn.IFS(DS137="EME    ","0", DS137=" HIP   ","1", DS137="  MIO  ","2", DS137="   AST ","3", DS137="    PRE","4", DS137="EME   PRE","5", DS137=" HIP  PRE","6", DS137=" HIP AST ","7", DS137="  MIO PRE","8", DS137="  MIOAST ","9", DS137="   ASTPRE","10",DS137=" HIP ASTPRE","11", DS137="  MIOASTPRE","12", DS137="     ","0")</f>
        <v>9</v>
      </c>
      <c r="DU137" s="1" t="s">
        <v>154</v>
      </c>
      <c r="DV137" s="1" t="str">
        <f aca="false" t="array" ref="DV137">_xlfn.IFS(DU137="SI","2", DU137="NO","1")</f>
        <v>1</v>
      </c>
      <c r="DW137" s="10" t="n">
        <v>0</v>
      </c>
      <c r="DX137" s="11" t="str">
        <f aca="false">IF(DW137=0,"1","2")</f>
        <v>1</v>
      </c>
      <c r="DY137" s="11" t="str">
        <f aca="false" t="array" ref="DY137">_xlfn.IFS(DW137=0,"0", DW137=0.25, "1", DW137=0.5,"2", DW137=0.75,"3", DW137=1,"4",DW137=1.25,"5", DW137=1.5,"6", DW137=1.75,"7", DW137=2,"8")</f>
        <v>0</v>
      </c>
      <c r="DZ137" s="10" t="n">
        <v>0</v>
      </c>
      <c r="EA137" s="11" t="str">
        <f aca="false">IF(DZ137=0,"1","2")</f>
        <v>1</v>
      </c>
      <c r="EB137" s="11" t="str">
        <f aca="false" t="array" ref="EB137">_xlfn.IFS(DZ137=0,"0", DZ137=0.25, "1", DZ137=0.5,"2", DZ137=0.75,"3", DZ137=1,"4",DZ137=1.25,"5", DZ137=1.5,"6", DZ137=1.75,"7", DZ137=2,"8")</f>
        <v>0</v>
      </c>
      <c r="EC137" s="10" t="n">
        <v>0.75</v>
      </c>
      <c r="ED137" s="10" t="str">
        <f aca="false">IF(EC137=0,"1","2")</f>
        <v>2</v>
      </c>
      <c r="EE137" s="11" t="e">
        <f aca="false" t="array" ref="EE137">_xlfn.IFS(EC137=0,"0", EC137=-0.25, "1", EC137=-0.5,"2", EC137=-0.75,"3", EC137=-1,"4",EC137=-1.25,"5", EC137=-1.5,"6", EC137=-1.75,"7", EC137=-2,"8", EC137=-2.25,"9",EC137=-2.5,"10", EC137=-2.75,"11", EC137=-3,"12", EC137=-3.25,"13", EC137=-3.5,"14", EC137=-3.75,"15",EC137=-4,"16")</f>
        <v>#N/A</v>
      </c>
      <c r="EF137" s="10" t="n">
        <v>0.25</v>
      </c>
      <c r="EG137" s="10" t="str">
        <f aca="false">IF(EF137=0,"1","2")</f>
        <v>2</v>
      </c>
      <c r="EH137" s="11" t="e">
        <f aca="false" t="array" ref="EH137">_xlfn.IFS(EF137=0,"0", EF137=-0.25, "1", EF137=-0.5,"2", EF137=-0.75,"3", EF137=-1,"4",EF137=-1.25,"5", EF137=-1.5,"6", EF137=-1.75,"7", EF137=-2,"8", EF137=-2.25,"9",EF137=-2.5,"10", EF137=-2.75,"11", EF137=-3,"12", EF137=-3.25,"13", EF137=-3.5,"14", EF137=-3.75,"15",EF137=-4,"16")</f>
        <v>#N/A</v>
      </c>
      <c r="EI137" s="10" t="n">
        <v>-0.75</v>
      </c>
      <c r="EJ137" s="11" t="str">
        <f aca="false">IF(EI137=0,"1","2")</f>
        <v>2</v>
      </c>
      <c r="EK137" s="11" t="str">
        <f aca="false" t="array" ref="EK137">_xlfn.IFS(EI137=0,"0", EI137=-0.25, "1", EI137=-0.5,"2", EI137=-0.75,"3", EI137=-1,"4",EI137=-1.25,"5", EI137=-1.5,"6", EI137=-1.75,"7", EI137=-2,"8", EI137=-2.25,"9", EI137=-2.25,"9",EI137=-2.5,"10", EI137=-2.75,"11", EI137=-3,"12", EI137=-3.25,"13", EI137=-3.5,"14", EI137=-3.75,"15",EI137=-4,"16", EI137=0.25, "17", EI137=0.5, "18")</f>
        <v>3</v>
      </c>
      <c r="EL137" s="10" t="n">
        <v>-0.25</v>
      </c>
      <c r="EM137" s="11" t="str">
        <f aca="false">IF(EL137=0,"1","2")</f>
        <v>2</v>
      </c>
      <c r="EN137" s="11" t="str">
        <f aca="false" t="array" ref="EN137">_xlfn.IFS(EL137=0.25,"17",EL137=0.5,"18", EL137=0,"0", EL137=-0.25, "1", EL137=-0.5,"2", EL137=-0.75,"3", EL137=-1,"4",EL137=-1.25,"5", EL137=-1.5,"6", EL137=-1.75,"7", EL137=-2,"8",EL137= -2.25,"9",EL137=-2.5,"10",EL137= -2.75,"11",EL137= -3,"12",EL137= -3.25,"13",EL137= -3.5,"14",EL137= -3.75,"15",EL137=-4,"16")</f>
        <v>1</v>
      </c>
      <c r="EO137" s="10" t="n">
        <v>0</v>
      </c>
      <c r="EP137" s="11" t="str">
        <f aca="false">IF(EO137=0,"1","2")</f>
        <v>1</v>
      </c>
      <c r="EQ137" s="11" t="str">
        <f aca="false" t="array" ref="EQ137">_xlfn.IFS(EO137=0,"0", EO137=0.25, "1", EO137=0.5,"2", EO137=0.75,"3", EO137=1,"4",EO137=1.25,"5", EO137=1.5,"6", EO137=1.75,"7", EO137=2,"8", EO137=2.25,"9", EO137=2.25,"9",EO137=2.5,"10", EO137=2.75,"11", EO137=3,"12", EO137=3.25,"13", EO137=3.5,"14", EO137=3.75,"15",EO137=4,"16", EO137=-0.25, "17", bq=-0.5, "18")</f>
        <v>0</v>
      </c>
      <c r="ER137" s="10" t="n">
        <v>0</v>
      </c>
      <c r="ES137" s="11" t="str">
        <f aca="false">IF(ER137=0,"1","2")</f>
        <v>1</v>
      </c>
      <c r="ET137" s="11" t="str">
        <f aca="false" t="array" ref="ET137">_xlfn.IFS(ER137=0,"0", ER137=0.25, "1", ER137=0.5,"2", ER137=0.75,"3", ER137=1,"4",ER137=1.25,"5", ER137=1.5,"6", ER137=1.75,"7", ER137=2,"8", ER137=2.25,"9", ER137=2.25,"9",ER137=2.5,"10", ER137=2.75,"11", ER137=3,"12", ER137=3.25,"13", ER137=3.5,"14", ER137=3.75,"15",ER137=4,"16", ER137=-0.25, "17", bq=-0.5, "18")</f>
        <v>0</v>
      </c>
      <c r="EU137" s="13" t="n">
        <v>15</v>
      </c>
      <c r="EV137" s="14" t="str">
        <f aca="false">VLOOKUP(EU137,LEYENDA!$G$2:$H$8,2,TRUE())</f>
        <v>13-18</v>
      </c>
      <c r="EW137" s="14" t="str">
        <f aca="false" t="array" ref="EW137">_xlfn.IFS(EV137="0-5","1", EV137="6-12","2", EV137="13-18","3", EV137="19-24","4", EV137="25-36","5", EV137="37-48","6", EV137="49-60","7")</f>
        <v>3</v>
      </c>
    </row>
    <row r="138" customFormat="false" ht="13.5" hidden="false" customHeight="false" outlineLevel="0" collapsed="false">
      <c r="A138" s="1" t="n">
        <v>53</v>
      </c>
      <c r="B138" s="32" t="n">
        <v>1</v>
      </c>
      <c r="C138" s="33" t="n">
        <v>37943</v>
      </c>
      <c r="D138" s="6"/>
      <c r="E138" s="5" t="str">
        <f aca="false">VLOOKUP(A138,'286'!$A$3:$J$600,10,FALSE())</f>
        <v>CHEN, ANDREA</v>
      </c>
      <c r="F138" s="4" t="str">
        <f aca="false">VLOOKUP(A138,'286'!$A$3:$I$1768,3,FALSE())</f>
        <v>CHENAN</v>
      </c>
      <c r="G138" s="6" t="n">
        <f aca="false">VLOOKUP(A138,'286'!$A$3:$I$1768,4,FALSE())</f>
        <v>37943</v>
      </c>
      <c r="H138" s="7" t="n">
        <f aca="false">YEAR(C138)-YEAR(G138)</f>
        <v>0</v>
      </c>
      <c r="I138" s="1" t="str">
        <f aca="false">VLOOKUP(H138,LEYENDA!$C$2:$D$6,2,TRUE())</f>
        <v>0-12</v>
      </c>
      <c r="J138" s="5" t="str">
        <f aca="false">VLOOKUP(A138,'286'!$A$3:$I$1768,7,FALSE())</f>
        <v>M</v>
      </c>
      <c r="K138" s="8" t="str">
        <f aca="false">VLOOKUP(A138,'286'!$A$3:$I$1768,2,FALSE())</f>
        <v>OD</v>
      </c>
      <c r="L138" s="4" t="str">
        <f aca="false">VLOOKUP(A138,'286'!$A$3:$I$1768,8,FALSE())</f>
        <v>D</v>
      </c>
      <c r="M138" s="4" t="str">
        <f aca="false">VLOOKUP(A138,'286'!$A$3:$I$1768,9,FALSE())</f>
        <v>I</v>
      </c>
      <c r="N138" s="8" t="str">
        <f aca="false">IF(R138=O138, "MISMA","CONTRARIA")</f>
        <v>CONTRARIA</v>
      </c>
      <c r="O138" s="8" t="str">
        <f aca="false" t="array" ref="O138">_xlfn.IFS(L138="D","1", L138="I","2")</f>
        <v>1</v>
      </c>
      <c r="P138" s="8" t="str">
        <f aca="false" t="array" ref="P138">_xlfn.IFS(K138="OD","1", K138="OI","2")</f>
        <v>1</v>
      </c>
      <c r="Q138" s="1" t="str">
        <f aca="false" t="array" ref="Q138">_xlfn.IFS(J138="M","1", J138="H","2")</f>
        <v>1</v>
      </c>
      <c r="R138" s="8" t="str">
        <f aca="false" t="array" ref="R138">_xlfn.IFS(M138="D","1", M138="I","2")</f>
        <v>2</v>
      </c>
      <c r="S138" s="1" t="str">
        <f aca="false" t="array" ref="S138">_xlfn.IFS(N138="CONTRARIA", "1",N138= "MISMA","2")</f>
        <v>1</v>
      </c>
      <c r="T138" s="1" t="str">
        <f aca="false" t="array" ref="T138">_xlfn.IFS(I138="0-12","1", I138="13-24","2", I138="25-40","3", I138="41-60","4", I138="61-100","5")</f>
        <v>1</v>
      </c>
      <c r="U138" s="9" t="n">
        <v>-3</v>
      </c>
      <c r="V138" s="11" t="str">
        <f aca="false">IF(U138="","",IF(AND(U138&gt;=-9,U138&lt;=-6.5),"-9 a -6,5",IF(AND(U138&gt;=-6,U138&lt;=-3.5),"-6 a -3,5",IF(AND(U138&gt;=-3,U138&lt;=-1),"-3 a -1",IF(U138=-0.5,"-0,5",IF(AND(U138&gt;=0,U138&lt;=2.5),"0 a 2,5",IF(AND(U138&gt;=3,U138&lt;=5.5),"3 a 5,5",IF(AND(U138&gt;=6,U138&lt;=8.5),"6 a 8,5",IF(AND(U138&gt;=9,U138&lt;=20),"9 a 20","Fuera de rango")))))))))</f>
        <v>-3 a -1</v>
      </c>
      <c r="W138" s="11" t="n">
        <f aca="false">IF(V138="","",IF(V138="-9 a -6,5",2,IF(V138="-6 a -3,5",3,IF(V138="-3 a -1",4,IF(V138="-0,5","NORMA",IF(V138="0 a 2,5",5,IF(V138="3 a 5,5",6,IF(V138="6 a 8,5",7,IF(V138="9 a 20",8,"Fuera de rango")))))))))</f>
        <v>4</v>
      </c>
      <c r="X138" s="9" t="n">
        <v>0</v>
      </c>
      <c r="Y138" s="10" t="str">
        <f aca="false">IF(X138="","",IF(AND(X138&gt;=0,X138&lt;=4),"0 a 4",IF(AND(X138&gt;=4.5,X138&lt;=8.5),"4,5 a 8,5",IF(X138=9,"9",IF(AND(X138&gt;=9.5,X138&lt;=13),"9,5 a 13",IF(AND(X138&gt;=13.5,X138&lt;=20),"13,5 a 20",IF(AND(X138&gt;=20.5,X138&lt;=35),"20,5 a 35","Fuera de rango")))))))</f>
        <v>0 a 4</v>
      </c>
      <c r="Z138" s="11" t="n">
        <f aca="false">IF(Y138="","",IF(Y138="0 a 4",1,IF(Y138="4,5 a 8,5",2,IF(Y138="9","NORMA",IF(Y138="9,5 a 13",3,IF(Y138="13,5 a 20",4,IF(Y138="20,5 a 35",5,"Fuera de rango")))))))</f>
        <v>1</v>
      </c>
      <c r="AA138" s="9" t="n">
        <v>20</v>
      </c>
      <c r="AB138" s="10" t="str">
        <f aca="false">IF(AA138="","",IF(AND(AA138&gt;=0,AA138&lt;=9),"0 a 9",IF(AND(AA138&gt;=9.5,AA138&lt;=18.5),"9,5 a 18,5",IF(AA138=19,"19",IF(AND(AA138&gt;=19.5,AA138&lt;=28),"19,5 a 28",IF(AND(AA138&gt;=28.5,AA138&lt;=40),"28,5 a 40","Fuera de rango"))))))</f>
        <v>19,5 a 28</v>
      </c>
      <c r="AC138" s="11" t="n">
        <f aca="false" t="array" ref="AC138">_xlfn.IFS(AB138="","",AB138="0 a 9",1,AB138="9,5 a 18,5",2,AB138="19","NORMA",AB138="19,5 a 28",3,AB138="28,5 a 40",4,TRUE(),"Fuera de rango")</f>
        <v>3</v>
      </c>
      <c r="AD138" s="9" t="n">
        <v>5</v>
      </c>
      <c r="AE138" s="10" t="str">
        <f aca="false">IF(AD138="","",IF(AND(AD138&gt;=-10,AD138&lt;=0),"De -10 a 0",IF(AND(AD138&gt;=0.5,AD138&lt;=9.5),"0,5 a 9,5",IF(AD138=10,"10",IF(AND(AD138&gt;=10.5,AD138&lt;=20),"10,5 a 20",IF(AND(AD138&gt;=20.5,AD138&lt;=40),"20,5 a 40","Fuera de rango"))))))</f>
        <v>0,5 a 9,5</v>
      </c>
      <c r="AF138" s="12" t="n">
        <f aca="false">IF(AD138="","",IF(AND(AD138&gt;=-10,AD138&lt;=0),1,IF(AND(AD138&gt;=0.5,AD138&lt;=9.5),2,IF(AD138=10,"NORMA",IF(AND(AD138&gt;=10.5,AD138&lt;=20),3,IF(AND(AD138&gt;=20.5,AD138&lt;=40),4,""))))))</f>
        <v>2</v>
      </c>
      <c r="AG138" s="9" t="n">
        <v>9</v>
      </c>
      <c r="AH138" s="11" t="str">
        <f aca="false">IF(AG138="","",IF(AND(AG138&gt;=0,AG138&lt;=4),"0 a 4",IF(AND(AG138&gt;=4.5,AG138&lt;=8.5),"4,5 a 8,5",IF(AG138=9,"9",IF(AND(AG138&gt;=9.5,AG138&lt;=13),"9,5 a 13",IF(AND(AG138&gt;=13.5,AG138&lt;=25),"13,5 a 25","Fuera de rango"))))))</f>
        <v>9</v>
      </c>
      <c r="AI138" s="11" t="str">
        <f aca="false">IF(AH138="","",IF(AH138="0 a 4",1,IF(AH138="4,5 a 8,5",2,IF(AH138="9","NORMA",IF(AH138="9,5 a 13",3,IF(AH138="13,5 a 25",4,""))))))</f>
        <v>NORMA</v>
      </c>
      <c r="AJ138" s="9" t="n">
        <v>5</v>
      </c>
      <c r="AK138" s="10" t="str">
        <f aca="false">IF(AJ138="","",IF(AND(AJ138&gt;=-15,AJ138&lt;=-10.5),"-15 a -10,5",IF(AND(AJ138&gt;=-10,AJ138&lt;=-4),"-10 a -4",IF(AND(AJ138&gt;=-4.5,AJ138&lt;=0),"-4,5 a 0",IF(AND(AJ138&gt;=0.5,AJ138&lt;=4.5),"0,5 a 4,5",IF(AJ138=5,"5",IF(AND(AJ138&gt;=5.5,AJ138&lt;=10),"5,5 a 10",IF(AND(AJ138&gt;=10.5,AJ138&lt;=20),"10,5 a 20","Fuera de rango"))))))))</f>
        <v>5</v>
      </c>
      <c r="AL138" s="11" t="str">
        <f aca="false">IF(AK138="","",IF(AK138="-15 a -10,5",1,IF(AK138="-10 a -4",2,IF(AK138="-4,5 a 0",3,IF(AK138="0,5 a 4,5",4,IF(AK138="5","NORMA",IF(AK138="5,5 a 10",5,IF(AK138="10,5 a 20",6,"Error"))))))))</f>
        <v>NORMA</v>
      </c>
      <c r="AM138" s="9" t="n">
        <v>-0.5</v>
      </c>
      <c r="AN138" s="10" t="str">
        <f aca="false">IF(AM138="","",IF(AND(AM138&gt;=-7.5,AM138&lt;=-5.5),"-7,5 a -5,5",IF(AND(AM138&gt;=-5,AM138&lt;=-3),"-5 a -3",IF(AND(AM138&gt;=-2.5,AM138&lt;=-0.5),"-2,5 a -0,5",IF(AM138=0,"0,00",IF(AND(AM138&gt;=0.5,AM138&lt;=2.5),"0,5 a 2,5",IF(AND(AM138&gt;=3,AM138&lt;=5),"3 a 5",IF(AND(AM138&gt;=5.5,AM138&lt;=7.5),"5,5 a 7,5",IF(AND(AM138&gt;=8,AM138&lt;=10),"8 a 10","Fuera de rango")))))))))</f>
        <v>-2,5 a -0,5</v>
      </c>
      <c r="AO138" s="11" t="n">
        <f aca="false">IF(AN138="","",IF(AN138="-7,5 a -5,5",1,IF(AN138="-5 a -3",2,IF(AN138="-2,5 a -0,5",3,IF(AN138="0,00","NORMA",IF(AN138="0,5 a 2,5",4,IF(AN138="3 a 5",5,IF(AN138="5,5 a 7,5",6,IF(AN138="8 a 10",7,"Error")))))))))</f>
        <v>3</v>
      </c>
      <c r="AP138" s="9" t="n">
        <v>-4</v>
      </c>
      <c r="AQ138" s="10" t="str">
        <f aca="false">IF(AP138="","",IF(AND(AP138&gt;=-20,AP138&lt;=-9.5),"-20 a -9,5",IF(AND(AP138&gt;=-9,AP138&lt;=-6.5),"-9 a -6,5",IF(AP138=-6,"-6",IF(AND(AP138&gt;=-5.5,AP138&lt;=-3),"-5,5 a -3",IF(AND(AP138&gt;=-2.5,AP138&lt;=0),"-2,5 a 0",IF(AND(AP138&gt;=0.5,AP138&lt;=3),"0,5 a 3",IF(AND(AP138&gt;=3.5,AP138&lt;=6),"3,5 a 6",IF(AND(AP138&gt;=6.5,AP138&lt;=9),"6,5 a 9",IF(AND(AP138&gt;=9.5,AP138&lt;=20),"9,5 a 20","Fuera de rango"))))))))))</f>
        <v>-5,5 a -3</v>
      </c>
      <c r="AR138" s="11" t="n">
        <f aca="false">IF(AQ138="","",IF(AQ138="-20 a -9,5",1,IF(AQ138="-9 a -6,5",2,IF(AQ138="-6","NORMA",IF(AQ138="-5,5 a -3",3,IF(AQ138="-2,5 a 0",4,IF(AQ138="0,5 a 3",5,IF(AQ138="3,5 a 6",6,IF(AQ138="6,5 a 9",7,IF(AQ138="9,5 a 20",8,""))))))))))</f>
        <v>3</v>
      </c>
      <c r="AS138" s="9" t="n">
        <v>0</v>
      </c>
      <c r="AT138" s="10" t="str">
        <f aca="false">IF(AS138="","",IF(AND(AS138&gt;=-16,AS138&lt;=-14),"-16 a -14",IF(AND(AS138&gt;=-13.5,AS138&lt;=-11.5),"-13,5 a -11,5",IF(AND(AS138&gt;=-11,AS138&lt;=-9),"-11 a -9",IF(AND(AS138&gt;=-8.5,AS138&lt;=-6.5),"-8,5 a -6,5",IF(AND(AS138&gt;=-6,AS138&lt;=-4),"-6 a -4",IF(AND(AS138&gt;=-3.5,AS138&lt;=-1.5),"-3,5 a -1,5",IF(AND(AS138&gt;=-1,AS138&lt;=1),"-1 a 1",IF(AND(AS138&gt;=1.5,AS138&lt;=3.5),"1,5 a 3,5",IF(AND(AS138&gt;=4,AS138&lt;=6),"4 a 6",IF(AND(AS138&gt;=6.5,AS138&lt;=8.5),"6,5 a 8,5",IF(AND(AS138&gt;=9,AS138&lt;=11),"9 a 11",IF(AND(AS138&gt;=11.5,AS138&lt;=13.5),"11,5 a 13,5",IF(AND(AS138&gt;=14,AS138&lt;=16),"14 a 16",IF(AND(AS138&gt;=16.5,AS138&lt;=18.5),"16,5 a 18,5",IF(AND(AS138&gt;=19,AS138&lt;=21),"19 a 21","Fuera de rango"))))))))))))))))</f>
        <v>-1 a 1</v>
      </c>
      <c r="AU138" s="11" t="n">
        <f aca="false" t="array" ref="AU138">IF(AT138="","",_xlfn.IFS(AT138="-16 a -14",1,AT138="-13,5 a -11,5",2,AT138="-11 a -9",3,AT138="-8,5 a -6,5",4,AT138="-6 a -4",5,AT138="-3,5 a -1,5",6,AT138="-1 a 1",7,AT138="1,5 a 3,5",8,AT138="4 a 6","NORMA",AT138="6,5 a 8,5",9,AT138="9 a 11",10,AT138="11,5 a 13,5",11,AT138="14 a 16",12,AT138="16,5 a 18,5",13,AT138="19 a 21",14,TRUE(),""))</f>
        <v>7</v>
      </c>
      <c r="AV138" s="9" t="n">
        <v>1.75</v>
      </c>
      <c r="AW138" s="10" t="str">
        <f aca="false">IF(AV138="","",IF(AND(AV138&gt;=-1,AV138&lt;=-0.5),"-1 a -0,5",IF(AND(AV138&gt;-0.5,AV138&lt;=0),"De -0,5 a 0",IF(AND(AV138&gt;=0.25,AV138&lt;=0.75),"0,25 a 0,75",IF(AND(AV138&gt;=1,AV138&lt;=1.5),"1 a 1,5",IF(AND(AV138&gt;=1.75,AV138&lt;=2.25),"1,75 a 2,25",IF(AND(AV138&gt;=2.5,AV138&lt;=3),"2,5 a 3",IF(AND(AV138&gt;=3.25,AV138&lt;=3.75),"3,25 a 3,75","Fuera de rango"))))))))</f>
        <v>1,75 a 2,25</v>
      </c>
      <c r="AX138" s="11" t="n">
        <f aca="false">IF(AW138="","",IF(OR(AW138="-1 a -0,5",AW138="-1 a -0.5"),1,IF(OR(AW138="De -0,5 a 0",AW138="-0,5 a 0",AW138="De -0.5 a 0"),2,IF(OR(AW138="0,25 a 0,75",AW138="0.25 a 0.75"),"NORMA",IF(OR(AW138="1 a 1,5",AW138="1 a 1.5"),3,IF(OR(AW138="1,75 a 2,25",AW138="1.75 a 2.25"),4,IF(OR(AW138="2,5 a 3",AW138="2.5 a 3"),5,IF(OR(AW138="3,25 a 3,75",AW138="3.25 a 3.75"),6,""))))))))</f>
        <v>4</v>
      </c>
      <c r="AY138" s="9" t="n">
        <v>-7</v>
      </c>
      <c r="AZ138" s="10" t="str">
        <f aca="false">IF(AY138="","",IF(AND(AY138&gt;=-20,AY138&lt;=-9.5),"-20 a -9,5",IF(AND(AY138&gt;=-9,AY138&lt;=-6.5),"-9 a -6,5",IF(AY138=-6,"-6",IF(AND(AY138&gt;=-5.5,AY138&lt;=-3),"-5,5 a -3",IF(AND(AY138&gt;=-2.5,AY138&lt;=0),"-2,5 a 0",IF(AND(AY138&gt;=0.5,AY138&lt;=3),"0,5 a 3",IF(AND(AY138&gt;=3.5,AY138&lt;=6),"3,5 a 6","Fuera de rango"))))))))</f>
        <v>-9 a -6,5</v>
      </c>
      <c r="BA138" s="11" t="n">
        <f aca="false">IF(AZ138="","",IF(AZ138="-20 a -9,5",1,IF(AZ138="-9 a -6,5",2,IF(AZ138="-6","NORMA",IF(AZ138="-5,5 a -3",3,IF(AZ138="-2,5 a 0",4,IF(AZ138="0,5 a 3",5,IF(AZ138="3,5 a 6",6,""))))))))</f>
        <v>2</v>
      </c>
      <c r="BB138" s="9" t="n">
        <v>0</v>
      </c>
      <c r="BC138" s="10" t="str">
        <f aca="false" t="array" ref="BC138">IF(BB138="","",_xlfn.IFS(AND(BB138&gt;=0,BB138&lt;=2),"0 a 2",AND(BB138&gt;=2.5,BB138&lt;=4.5),"2,5 a 4,5",AND(BB138&gt;=5,BB138&lt;=7),"5 a 7",AND(BB138&gt;=7.5,BB138&lt;=9.5),"7,5 a 9,5",AND(BB138&gt;=10,BB138&lt;=12),"10 a 12",AND(BB138&gt;=12.5,BB138&lt;=14.5),"12,5 a 14,5",BB138=15,"15",AND(BB138&gt;=15.5,BB138&lt;=17.5),"15,5 a 17,5",AND(BB138&gt;=18,BB138&lt;=20),"18 a 20",AND(BB138&gt;=20.5,BB138&lt;=22.5),"20,5 a 22,5",AND(BB138&gt;=23,BB138&lt;=25),"23 a 25",TRUE(),"Fuera de rango"))</f>
        <v>0 a 2</v>
      </c>
      <c r="BD138" s="11" t="n">
        <f aca="false" t="array" ref="BD138">IF(BC138="","",_xlfn.IFS(BC138="0 a 2",1,BC138="2,5 a 4,5",2,BC138="5 a 7",3,BC138="7,5 a 9,5",4,BC138="10 a 12",5,BC138="12,5 a 14,5",6,BC138="15","NORMA",BC138="15,5 a 17,5",7,BC138="18 a 20",8,BC138="20,5 a 22,5",9,BC138="23 a 25",10,TRUE(),"Fuera de rango"))</f>
        <v>1</v>
      </c>
      <c r="BE138" s="9" t="n">
        <v>24</v>
      </c>
      <c r="BF138" s="10" t="str">
        <f aca="false">IF(BE138="","",IF(AND(BE138&gt;=-20,BE138&lt;=-10),"-20 a -10",IF(AND(BE138&gt;=-9.5,BE138&lt;=0.5),"-9,5 a 0,5",IF(AND(BE138&gt;=1,BE138&lt;=11),"1 a 11",IF(AND(BE138&gt;=11.5,BE138&lt;=20.5),"11,5 a 20,5",IF(BE138=21,"21",IF(AND(BE138&gt;=21.5,BE138&lt;=31.5),"21,5 a 31,5",IF(AND(BE138&gt;=32,BE138&lt;=42),"32 a 42","Fuera de rango"))))))))</f>
        <v>21,5 a 31,5</v>
      </c>
      <c r="BG138" s="11" t="n">
        <f aca="false">IF(BF138="","",IF(BF138="-20 a -10",1,IF(BF138="-9,5 a 0,5",2,IF(BF138="1 a 11",3,IF(BF138="11,5 a 20,5",4,IF(BF138="21","NORMA",IF(BF138="21,5 a 31,5",5,IF(BF138="32 a 42",6,""))))))))</f>
        <v>5</v>
      </c>
      <c r="BH138" s="9" t="n">
        <v>20</v>
      </c>
      <c r="BI138" s="10" t="str">
        <f aca="false">IF(BH138="","",IF(AND(BH138&gt;=-20,BH138&lt;=-15),"-20 a -15",IF(AND(BH138&gt;=-14.5,BH138&lt;=-9.5),"-14,5 a -9,5",IF(AND(BH138&gt;=-9,BH138&lt;=-4),"-9 a -4",IF(AND(BH138&gt;=-3.5,BH138&lt;=2.5),"-3,5 a 2,5",IF(AND(BH138&gt;=3,BH138&lt;=8),"3 a 8",IF(AND(BH138&gt;=8.5,BH138&lt;=14.5),"8,5 a 14,5",IF(BH138=15,"15",IF(AND(BH138&gt;=15.5,BH138&lt;=20.5),"15,5 a 20,5",IF(AND(BH138&gt;=21,BH138&lt;=26),"21 a 26","Fuera de rango"))))))))))</f>
        <v>15,5 a 20,5</v>
      </c>
      <c r="BJ138" s="11" t="n">
        <f aca="false">IF(BI138="","",IF(BI138="-20 a -15",1,IF(BI138="-14,5 a -9,5",2,IF(BI138="-9 a -4",3,IF(BI138="-3,5 a 2,5",4,IF(BI138="3 a 8",5,IF(BI138="8,5 a 14,5",6,IF(BI138="15","NORMA",IF(BI138="15,5 a 20,5",7,IF(BI138="21 a 26",8,IF(BI138="26,5 a 31,5",9,"")))))))))))</f>
        <v>7</v>
      </c>
      <c r="BK138" s="9" t="n">
        <v>0</v>
      </c>
      <c r="BL138" s="10" t="str">
        <f aca="false">IF(BK138="","",IF(AND(BK138&gt;=0,BK138&lt;=2),"0 - 2",IF(AND(BK138&gt;=2.5,BK138&lt;=4.5),"2,5 - 4,5",IF(AND(BK138&gt;=5,BK138&lt;=7),"5 - 7",IF(AND(BK138&gt;=7.5,BK138&lt;=9.5),"7,5 - 9,5",IF(AND(BK138&gt;=10,BK138&lt;=12),"10 - 12",IF(AND(BK138&gt;=12.5,BK138&lt;=13.5),"12,5 - 13,5",IF(BK138=14,"14",IF(AND(BK138&gt;=14.5,BK138&lt;=16.5),"14,5 - 16,5",IF(AND(BK138&gt;=17,BK138&lt;=19),"17 - 19",IF(AND(BK138&gt;=19.5,BK138&lt;=21.5),"19,5 - 21,5",IF(AND(BK138&gt;=22,BK138&lt;=24),"22 - 24",IF(AND(BK138&gt;=24.5,BK138&lt;=26.5),"24,5 - 26,5",IF(AND(BK138&gt;=27,BK138&lt;=29),"27 - 29",IF(AND(BK138&gt;=29.5,BK138&lt;=30),"29,5 - 30","Fuera de rango")))))))))))))))</f>
        <v>0 - 2</v>
      </c>
      <c r="BM138" s="11" t="n">
        <f aca="false">IF(BL138="","",IF(BL138="0 - 2",1,IF(BL138="2,5 - 4,5",2,IF(BL138="5 - 7",3,IF(BL138="7,5 - 9,5",4,IF(BL138="10 - 12",5,IF(BL138="12,5 - 13,5",6,IF(BL138="14","NORMA",IF(BL138="14,5 - 16,5",7,IF(BL138="17 - 19",8,IF(BL138="19,5 - 21,5",9,IF(BL138="22 - 24",10,IF(BL138="24,5 - 26,5",11,IF(BL138="27 - 29",12,IF(BL138="29,5 - 30",13,"")))))))))))))))</f>
        <v>1</v>
      </c>
      <c r="BN138" s="9" t="n">
        <v>18</v>
      </c>
      <c r="BO138" s="10" t="str">
        <f aca="false">IF(BN138="","",IF(AND(BN138&gt;=-20,BN138&lt;=-10),"-20 a -10",IF(AND(BN138&gt;=-9.5,BN138&lt;=0.5),"-9,5 a 0,5",IF(AND(BN138&gt;=1,BN138&lt;=11),"1 a 11",IF(AND(BN138&gt;=11.5,BN138&lt;=21.5),"11,5 a 21,5",IF(BN138=22,"22",IF(AND(BN138&gt;=22.5,BN138&lt;=32.5),"22,5 a 32,5",IF(AND(BN138&gt;=33,BN138&lt;=43),"33 a 43","Fuera de rango"))))))))</f>
        <v>11,5 a 21,5</v>
      </c>
      <c r="BP138" s="11" t="n">
        <f aca="false">IF(BO138="","",IF(BO138="-20 a -10",1,IF(BO138="-9,5 a 0,5",2,IF(BO138="1 a 11",3,IF(BO138="11,5 a 21,5",4,IF(BO138="22","NORMA",IF(BO138="22,5 a 32,5",5,IF(BO138="33 a 43",6,""))))))))</f>
        <v>4</v>
      </c>
      <c r="BQ138" s="9" t="n">
        <v>12</v>
      </c>
      <c r="BR138" s="10" t="str">
        <f aca="false">IF(BQ138="","",IF(AND(BQ138&gt;=-20,BQ138&lt;=-15),"-20 a -15",IF(AND(BQ138&gt;=-14.5,BQ138&lt;=-9.5),"-14,5 a -9,5",IF(AND(BQ138&gt;=-9,BQ138&lt;=-4),"-9 a -4",IF(AND(BQ138&gt;=-3.5,BQ138&lt;=2.5),"-3,5 a 2,5",IF(AND(BQ138&gt;=3,BQ138&lt;=8),"3 a 8",IF(AND(BQ138&gt;=8.5,BQ138&lt;=13.5),"8,5 a 13,5",IF(AND(BQ138&gt;=14,BQ138&lt;=17.5),"14 a 17,5",IF(BQ138=18,"18",IF(AND(BQ138&gt;=18.5,BQ138&lt;=23.5),"18,5 a 23,5",IF(AND(BQ138&gt;=24,BQ138&lt;=29),"24 a 29",IF(AND(BQ138&gt;=29.5,BQ138&lt;=34.5),"29,5 a 34,5",IF(AND(BQ138&gt;=35,BQ138&lt;=40),"35 a 40","Fuera de rango")))))))))))))</f>
        <v>8,5 a 13,5</v>
      </c>
      <c r="BS138" s="11" t="n">
        <f aca="false">IF(BR138="","",IF(BR138="-20 a -15",1,IF(BR138="-14,5 a -9,5",2,IF(BR138="-9 a -4",3,IF(BR138="-3,5 a 2,5",4,IF(BR138="3 a 8",5,IF(BR138="8,5 a 13,5",6,IF(BR138="14 a 17,5",7,IF(BR138="18","NORMA",IF(BR138="18,5 a 23,5",8,IF(BR138="24 a 29",9,IF(BR138="29,5 a 34,5",10,IF(BR138="35 a 40",11,"")))))))))))))</f>
        <v>6</v>
      </c>
      <c r="BT138" s="9" t="n">
        <v>0</v>
      </c>
      <c r="BU138" s="10" t="str">
        <f aca="false">IF(BT138="","",IF(AND(BT138&gt;=-20,BT138&lt;=-18),"-20 a -18",IF(AND(BT138&gt;=-17.5,BT138&lt;=-15.5),"-17,5 a -15,5",IF(AND(BT138&gt;=-15,BT138&lt;=-13),"-15 a -13",IF(AND(BT138&gt;=-12.5,BT138&lt;=-10.5),"-12,5 a -10,5",IF(AND(BT138&gt;=-10,BT138&lt;=-8),"-10 a -8",IF(AND(BT138&gt;=-7.5,BT138&lt;=-5.5),"-7,5 a -5,5",IF(AND(BT138&gt;=-5,BT138&lt;=-3),"-5 a -3",IF(AND(BT138&gt;=-2.5,BT138&lt;=-0.5),"-2,5 a -0,5",IF(BT138=0,"0",IF(AND(BT138&gt;=0.5,BT138&lt;=2.5),"0,5 a 2,5",IF(AND(BT138&gt;=3,BT138&lt;=5),"3 a 5",IF(AND(BT138&gt;=5.5,BT138&lt;=7.5),"5,5 a 7,5",IF(AND(BT138&gt;=8,BT138&lt;=10),"8 a 10",IF(AND(BT138&gt;=10.5,BT138&lt;=12.5),"10,5 a 12,5",IF(AND(BT138&gt;=13,BT138&lt;=15),"13 a 15",IF(AND(BT138&gt;=15.5,BT138&lt;=17.5),"15,5 a 17,5",IF(AND(BT138&gt;=18,BT138&lt;=20),"18 a 20","Fuera de rango"))))))))))))))))))</f>
        <v>0</v>
      </c>
      <c r="BV138" s="11" t="str">
        <f aca="false">IF(BT138="","",IF(BT138=0,"NORMA",IF(AND(BT138&gt;=-20,BT138&lt;=-18),2,IF(AND(BT138&gt;=-17.5,BT138&lt;=-15.5),2,IF(AND(BT138&gt;=-15,BT138&lt;=-13),3,IF(AND(BT138&gt;=-12.5,BT138&lt;=-10.5),4,IF(AND(BT138&gt;=-10,BT138&lt;=-8),5,IF(AND(BT138&gt;=-7.5,BT138&lt;=-5.5),6,IF(AND(BT138&gt;=-5,BT138&lt;=-3),7,IF(AND(BT138&gt;=-2.5,BT138&lt;=-0.5),8,IF(AND(BT138&gt;=0.5,BT138&lt;=2.5),9,IF(AND(BT138&gt;=3,BT138&lt;=5),10,IF(AND(BT138&gt;=5.5,BT138&lt;=7.5),11,IF(AND(BT138&gt;=8,BT138&lt;=10),12,IF(AND(BT138&gt;=10.5,BT138&lt;=12.5),13,IF(AND(BT138&gt;=13,BT138&lt;=15),14,IF(AND(BT138&gt;=15.5,BT138&lt;=17.5),15,IF(AND(BT138&gt;=18,BT138&lt;=20),16,"Fuera de rango"))))))))))))))))))</f>
        <v>NORMA</v>
      </c>
      <c r="BW138" s="9" t="n">
        <v>-3.75</v>
      </c>
      <c r="BX138" s="10" t="n">
        <f aca="false">18.5- (0.3*H138)</f>
        <v>18.5</v>
      </c>
      <c r="BY138" s="10" t="n">
        <f aca="false">(BW138)-(BX138)</f>
        <v>-22.25</v>
      </c>
      <c r="BZ138" s="10" t="str">
        <f aca="false">IF(BY138="","",IF(BY138&lt;-27.5,"De -30 a -28",IF(BY138&lt;-25,"De -27,5 a -25,5",IF(BY138&lt;-22.5,"De -25 a -23",IF(BY138&lt;-20,"De -22,5 a -20,5",IF(BY138&lt;-17.5,"De -20 a -18",IF(BY138&lt;-15,"De -17,5 a -15,5",IF(BY138&lt;-12.5,"De -15 a -13",IF(BY138&lt;-10,"De -12,5 a -10,5",IF(BY138&lt;-7.5,"De -10 a -8",IF(BY138&lt;-5,"De -7,5 a -5,5",IF(BY138&lt;-2.5,"De -5 a -3",IF(BY138&lt;0,"De -2,5 a -0,5",IF(BY138&lt;2.5,"De 0 a 2",IF(BY138&lt;5,"De 2,5 a 4,5",IF(BY138&lt;7.5,"De 5 a 7",IF(BY138&lt;10,"De 7,5 a 9,5",IF(BY138&lt;12.5,"De 10 a 12",IF(BY138&lt;15,"De 12,5 a 14,5",IF(BY138&lt;17.5,"De 15 a 17",IF(BY138&lt;20,"De 17,5 a 19,5",IF(BY138&lt;22.5,"De 20 a 22",IF(BY138&lt;25,"De 22,5 a 24,5",IF(BY138&lt;27.5,"De 25 a 27","De 27,5 a 30"))))))))))))))))))))))))</f>
        <v>De -22,5 a -20,5</v>
      </c>
      <c r="CA138" s="12" t="n">
        <f aca="false">IF(BY138="","",IF(BY138&lt;=-28,1,IF(BY138&lt;=-25.5,2,IF(BY138&lt;=-23,3,IF(BY138&lt;=-20.5,4,IF(BY138&lt;=-18,5,IF(BY138&lt;=-15.5,6,IF(BY138&lt;=-13,7,IF(BY138&lt;=-10.5,8,IF(BY138&lt;=-8,9,IF(BY138&lt;=-5.5,10,IF(BY138&lt;=-3,11,IF(BY138&lt;=-0.5,12,IF(BY138&lt;=2,13,IF(BY138&lt;=4.5,14,IF(BY138&lt;=7,15,IF(BY138&lt;=9.5,16,IF(BY138&lt;=12,17,IF(BY138&lt;=14.5,18,IF(BY138&lt;=17,19,IF(BY138&lt;=19.5,20,IF(BY138&lt;=22,21,IF(BY138&lt;=24.5,22,IF(BY138&lt;=27,23,IF(BY138&lt;=30,24,"Fuera de rango")))))))))))))))))))))))))</f>
        <v>4</v>
      </c>
      <c r="CB138" s="9" t="n">
        <v>-3.75</v>
      </c>
      <c r="CC138" s="10" t="n">
        <f aca="false">18.5- (0.3*H138)</f>
        <v>18.5</v>
      </c>
      <c r="CD138" s="10" t="n">
        <f aca="false">(CB138)-(CC138)</f>
        <v>-22.25</v>
      </c>
      <c r="CE138" s="10" t="str">
        <f aca="false">IF(CD138="","",IF(CD138&lt;-27.5,"De -30 a -28",IF(CD138&lt;-25,"De -27,5 a -25,5",IF(CD138&lt;-22.5,"De -25 a -23",IF(CD138&lt;-20,"De -22,5 a -20,5",IF(CD138&lt;-17.5,"De -20 a -18",IF(CD138&lt;-15,"De -17,5 a -15,5",IF(CD138&lt;-12.5,"De -15 a -13",IF(CD138&lt;-10,"De -12,5 a -10,5",IF(CD138&lt;-7.5,"De -10 a -8",IF(CD138&lt;-5,"De -7,5 a -5,5",IF(CD138&lt;-2.5,"De -5 a -3",IF(CD138&lt;0,"De -2,5 a -0,5",IF(CD138&lt;=2,"De 0 a 2",IF(CD138&lt;=4.5,"De 2,5 a 4,5",IF(CD138&lt;=7,"De 5 a 7",IF(CD138&lt;=9.5,"De 7,5 a 9,5",IF(CD138&lt;=12,"De 10 a 12",IF(CD138&lt;=14.5,"De 12,5 a 14,5",IF(CD138&lt;=17,"De 15 a 17",IF(CD138&lt;=19.5,"De 17,5 a 19,5",IF(CD138&lt;=22,"De 20 a 22",IF(CD138&lt;=24.5,"De 22,5 a 24,5",IF(CD138&lt;=27,"De 25 a 27","De 27,5 a 30"))))))))))))))))))))))))</f>
        <v>De -22,5 a -20,5</v>
      </c>
      <c r="CF138" s="12" t="n">
        <f aca="false">IF(CD138="","",IF(CD138&lt;-27.5,1,IF(CD138&lt;-25,2,IF(CD138&lt;-22.5,3,IF(CD138&lt;-20,4,IF(CD138&lt;-17.5,5,IF(CD138&lt;-15,6,IF(CD138&lt;-12.5,7,IF(CD138&lt;-10,8,IF(CD138&lt;-7.5,9,IF(CD138&lt;-5,10,IF(CD138&lt;-2.5,11,IF(CD138&lt;0,12,IF(CD138&lt;2.5,13,IF(CD138&lt;5,14,IF(CD138&lt;7.5,15,IF(CD138&lt;10,16,IF(CD138&lt;12.5,17,IF(CD138&lt;15,18,IF(CD138&lt;17.5,19,IF(CD138&lt;20,20,IF(CD138&lt;22.5,21,IF(CD138&lt;25,22,IF(CD138&lt;27.5,23,24))))))))))))))))))))))))</f>
        <v>4</v>
      </c>
      <c r="CG138" s="9" t="n">
        <v>-1.5</v>
      </c>
      <c r="CH138" s="10" t="str">
        <f aca="false">IF(CG138="","",IF(AND(CG138&gt;=-10,CG138&lt;=-9.5),"-10 a -9,5",IF(AND(CG138&gt;-9.5,CG138&lt;=-8.5),"-9 a -8,5",IF(AND(CG138&gt;-8.5,CG138&lt;=-7.5),"-8 a -7,5",IF(AND(CG138&gt;-7.5,CG138&lt;=-6.5),"-7 a -6,5",IF(AND(CG138&gt;-6.5,CG138&lt;=-5.5),"-6 a -5,5",IF(AND(CG138&gt;-5.5,CG138&lt;=-4.5),"-5 a -4,5",IF(AND(CG138&gt;-4.5,CG138&lt;=-3.5),"-4 a -3,5",IF(AND(CG138&gt;-3.5,CG138&lt;=-2.5),"-3 a -2,5",IF(CG138=-2.25,"-2,25",IF(AND(CG138&gt;-2.5,CG138&lt;=-1.5),"-2 a -1,5",IF(AND(CG138&gt;-1.5,CG138&lt;=-0.5),"-1 a -0,5",IF(AND(CG138&gt;-0.5,CG138&lt;=0.5),"0 a 0,5",IF(AND(CG138&gt;0.5,CG138&lt;=1.5),"1 a 1,5",IF(AND(CG138&gt;1.5,CG138&lt;=2.5),"2 a 2,5",IF(AND(CG138&gt;2.5,CG138&lt;=3.5),"3 a 3,5",IF(AND(CG138&gt;3.5,CG138&lt;=4.5),"4 a 4,5",IF(AND(CG138&gt;4.5,CG138&lt;=5.5),"5 a 5,5",IF(AND(CG138&gt;5.5,CG138&lt;=6.5),"6 a 6,5",IF(AND(CG138&gt;6.5,CG138&lt;=7.5),"7 a 7,5",IF(AND(CG138&gt;7.5,CG138&lt;=8.5),"8 a 8,5",IF(AND(CG138&gt;8.5,CG138&lt;=9.5),"9 a 9,5",IF(CG138&gt;=10,"10","Fuera de rango")))))))))))))))))))))))</f>
        <v>-2 a -1,5</v>
      </c>
      <c r="CI138" s="11" t="n">
        <f aca="false">IF(CG138="","",IF(CG138=-2.25,"NORMA",IF(CG138&lt;=-9.5,1,IF(CG138&lt;=-8.5,2,IF(CG138&lt;=-7.5,3,IF(CG138&lt;=-6.5,4,IF(CG138&lt;=-5.5,5,IF(CG138&lt;=-4.5,6,IF(CG138&lt;=-3.5,7,IF(CG138&lt;=-2.5,8,IF(CG138&lt;=-1.5,9,IF(CG138&lt;=-0.5,10,IF(CG138&lt;=0.5,11,IF(CG138&lt;=1.5,12,IF(CG138&lt;=2.5,13,IF(CG138&lt;=3.5,14,IF(CG138&lt;=4.5,15,IF(CG138&lt;=5.5,16,IF(CG138&lt;=6.5,17,IF(CG138&lt;=7.5,18,IF(CG138&lt;=8.5,19,IF(CG138&lt;=9.5,20,IF(CG138=10,21,"Fuera de rango")))))))))))))))))))))))</f>
        <v>9</v>
      </c>
      <c r="CJ138" s="9" t="n">
        <v>2.5</v>
      </c>
      <c r="CK138" s="10" t="str">
        <f aca="false">IF(CJ138="","",IF(AND(CJ138&gt;=-6,CJ138&lt;=-5.5),"-6 a -5,5",IF(AND(CJ138&gt;-5.5,CJ138&lt;=-4.5),"-5 a -4,5",IF(AND(CJ138&gt;-4.5,CJ138&lt;=-3.5),"-4 a -3,5",IF(AND(CJ138&gt;-3.5,CJ138&lt;=-2.5),"-3 a -2,5",IF(AND(CJ138&gt;-2.5,CJ138&lt;=-1.5),"-2 a -1,5",IF(AND(CJ138&gt;-1.5,CJ138&lt;=-0.5),"-1 a -0,5",IF(AND(CJ138&gt;-0.5,CJ138&lt;=0.5),"0 a 0,5",IF(AND(CJ138&gt;0.5,CJ138&lt;=1.5),"1 a 1,5",IF(AND(CJ138&gt;1.5,CJ138&lt;2.5),"2",IF(AND(CJ138&gt;=2.5,CJ138&lt;=3),"2,5 a 3",IF(AND(CJ138&gt;3,CJ138&lt;=4),"3,5 a 4",IF(AND(CJ138&gt;4,CJ138&lt;=5),"4,5 a 5",IF(AND(CJ138&gt;5,CJ138&lt;=6),"5,5 a 6",IF(AND(CJ138&gt;6,CJ138&lt;=7),"6,5 a 7",IF(AND(CJ138&gt;7,CJ138&lt;=8),"7,5 a 8",IF(AND(CJ138&gt;8,CJ138&lt;=9.5),"8,5 a 9,5",IF(CJ138=10,"10","Fuera de rango"))))))))))))))))))</f>
        <v>2,5 a 3</v>
      </c>
      <c r="CL138" s="11" t="n">
        <f aca="false">IF(CK138="","",IF(OR(CK138="-6 a -5,5",CK138="-6 - -5,5"),1,IF(OR(CK138="-5 a -4,5",CK138="-5 - -4,5"),2,IF(OR(CK138="-4 a -3,5",CK138="-4 - -3,5"),3,IF(OR(CK138="-3 a -2,5",CK138="-3 - -2,5"),4,IF(OR(CK138="-2 a -1,5",CK138="-2 - -1,5"),5,IF(OR(CK138="-1 a -0,5",CK138="-1 - -0,5"),6,IF(OR(CK138="0 a 0,5",CK138="0 - 0,5"),7,IF(OR(CK138="1 a 1,5",CK138="1 - 1,5"),8,IF(CK138="2","NORMA",IF(OR(CK138="2,5 a 3",CK138="2,5 - 3"),9,IF(OR(CK138="3,5 a 4",CK138="3,5 - 4"),10,IF(OR(CK138="4,5 a 5",CK138="4,5 - 5"),11,IF(OR(CK138="5,5 a 6",CK138="5,5 - 6"),12,IF(OR(CK138="6,5 a 7",CK138="6,5 - 7"),13,IF(OR(CK138="7,5 a 8",CK138="7,5 - 8"),14,IF(OR(CK138="8,5 a 9",CK138="8,5 - 9,5",CK138="9 a 9,5"),15,IF(CK138="10",15,IF(OR(CK138="0,5 a 1",CK138="0,5 - 1"),7,"Fuera de rango")))))))))))))))))))</f>
        <v>9</v>
      </c>
      <c r="CM138" s="10" t="n">
        <v>0</v>
      </c>
      <c r="CN138" s="10" t="str">
        <f aca="false">IF(CM138=0,"0", " ")</f>
        <v>0</v>
      </c>
      <c r="CO138" s="10" t="str">
        <f aca="false">IF(CM138&gt;0,"EME"," ")</f>
        <v> </v>
      </c>
      <c r="CP138" s="10" t="n">
        <v>0</v>
      </c>
      <c r="CQ138" s="10" t="str">
        <f aca="false">IF(CP138&gt;0,"0", " ")</f>
        <v> </v>
      </c>
      <c r="CR138" s="10" t="str">
        <f aca="false">IF(CP138&gt;0,"EME"," ")</f>
        <v> </v>
      </c>
      <c r="CS138" s="9" t="n">
        <v>0</v>
      </c>
      <c r="CT138" s="10" t="str">
        <f aca="false">IF(CS138&gt;0,"1", " ")</f>
        <v> </v>
      </c>
      <c r="CU138" s="10" t="str">
        <f aca="false">IF(CS138&gt;0,"HIP"," ")</f>
        <v> </v>
      </c>
      <c r="CV138" s="9" t="n">
        <v>0</v>
      </c>
      <c r="CW138" s="10" t="str">
        <f aca="false">IF(CV138&gt;0,"1", " ")</f>
        <v> </v>
      </c>
      <c r="CX138" s="10" t="str">
        <f aca="false">IF(CV138&gt;0,"HIP"," ")</f>
        <v> </v>
      </c>
      <c r="CY138" s="9" t="n">
        <v>-1.5</v>
      </c>
      <c r="CZ138" s="11" t="str">
        <f aca="false">IF(CY138&lt;0,"2"," ")</f>
        <v>2</v>
      </c>
      <c r="DA138" s="11" t="str">
        <f aca="false">IF(CY138&lt;0,"MIO"," ")</f>
        <v>MIO</v>
      </c>
      <c r="DB138" s="9" t="n">
        <v>-1</v>
      </c>
      <c r="DC138" s="11" t="str">
        <f aca="false">IF(DB138&lt;0,"2"," ")</f>
        <v>2</v>
      </c>
      <c r="DD138" s="11" t="str">
        <f aca="false">IF(DB138&lt;0,"MIO"," ")</f>
        <v>MIO</v>
      </c>
      <c r="DE138" s="9" t="n">
        <v>-0.5</v>
      </c>
      <c r="DF138" s="11" t="str">
        <f aca="false">IF(DE138&lt;0,"3"," ")</f>
        <v>3</v>
      </c>
      <c r="DG138" s="11" t="str">
        <f aca="false">IF(DE138&lt;0,"AST"," ")</f>
        <v>AST</v>
      </c>
      <c r="DH138" s="9" t="n">
        <v>-1</v>
      </c>
      <c r="DI138" s="11" t="str">
        <f aca="false">IF(DH138&lt;0,"3"," ")</f>
        <v>3</v>
      </c>
      <c r="DJ138" s="11" t="str">
        <f aca="false">IF(DH138&lt;0,"AST"," ")</f>
        <v>AST</v>
      </c>
      <c r="DK138" s="9" t="n">
        <v>0</v>
      </c>
      <c r="DL138" s="10" t="str">
        <f aca="false">IF(DK138&gt;0,"4"," ")</f>
        <v> </v>
      </c>
      <c r="DM138" s="10" t="str">
        <f aca="false">IF(DK138&gt;0,"PRE"," ")</f>
        <v> </v>
      </c>
      <c r="DN138" s="9" t="n">
        <v>0</v>
      </c>
      <c r="DO138" s="10" t="str">
        <f aca="false">IF(DN138&gt;0,"4"," ")</f>
        <v> </v>
      </c>
      <c r="DP138" s="10" t="str">
        <f aca="false">IF(DN138&gt;0,"PRE"," ")</f>
        <v> </v>
      </c>
      <c r="DQ138" s="12" t="n">
        <v>2</v>
      </c>
      <c r="DR138" s="12" t="n">
        <v>2</v>
      </c>
      <c r="DS138" s="12" t="str">
        <f aca="false">CONCATENATE(CO138,CU138,DA138,DG138,DM138)</f>
        <v>  MIOAST </v>
      </c>
      <c r="DT138" s="10" t="str">
        <f aca="false" t="array" ref="DT138">_xlfn.IFS(DS138="EME    ","0", DS138=" HIP   ","1", DS138="  MIO  ","2", DS138="   AST ","3", DS138="    PRE","4", DS138="EME   PRE","5", DS138=" HIP  PRE","6", DS138=" HIP AST ","7", DS138="  MIO PRE","8", DS138="  MIOAST ","9", DS138="   ASTPRE","10",DS138=" HIP ASTPRE","11", DS138="  MIOASTPRE","12", DS138="     ","0")</f>
        <v>9</v>
      </c>
      <c r="DU138" s="1" t="s">
        <v>154</v>
      </c>
      <c r="DV138" s="1" t="str">
        <f aca="false" t="array" ref="DV138">_xlfn.IFS(DU138="SI","2", DU138="NO","1")</f>
        <v>1</v>
      </c>
      <c r="DW138" s="10" t="n">
        <v>0</v>
      </c>
      <c r="DX138" s="11" t="str">
        <f aca="false">IF(DW138=0,"1","2")</f>
        <v>1</v>
      </c>
      <c r="DY138" s="11" t="str">
        <f aca="false" t="array" ref="DY138">_xlfn.IFS(DW138=0,"0", DW138=0.25, "1", DW138=0.5,"2", DW138=0.75,"3", DW138=1,"4",DW138=1.25,"5", DW138=1.5,"6", DW138=1.75,"7", DW138=2,"8")</f>
        <v>0</v>
      </c>
      <c r="DZ138" s="10" t="n">
        <v>0</v>
      </c>
      <c r="EA138" s="11" t="str">
        <f aca="false">IF(DZ138=0,"1","2")</f>
        <v>1</v>
      </c>
      <c r="EB138" s="11" t="str">
        <f aca="false" t="array" ref="EB138">_xlfn.IFS(DZ138=0,"0", DZ138=0.25, "1", DZ138=0.5,"2", DZ138=0.75,"3", DZ138=1,"4",DZ138=1.25,"5", DZ138=1.5,"6", DZ138=1.75,"7", DZ138=2,"8")</f>
        <v>0</v>
      </c>
      <c r="EC138" s="10" t="n">
        <v>-1.5</v>
      </c>
      <c r="ED138" s="10" t="str">
        <f aca="false">IF(EC138=0,"1","2")</f>
        <v>2</v>
      </c>
      <c r="EE138" s="11" t="str">
        <f aca="false" t="array" ref="EE138">_xlfn.IFS(EC138=0,"0", EC138=-0.25, "1", EC138=-0.5,"2", EC138=-0.75,"3", EC138=-1,"4",EC138=-1.25,"5", EC138=-1.5,"6", EC138=-1.75,"7", EC138=-2,"8", EC138=-2.25,"9",EC138=-2.5,"10", EC138=-2.75,"11", EC138=-3,"12", EC138=-3.25,"13", EC138=-3.5,"14", EC138=-3.75,"15",EC138=-4,"16")</f>
        <v>6</v>
      </c>
      <c r="EF138" s="10" t="n">
        <v>-1</v>
      </c>
      <c r="EG138" s="10" t="str">
        <f aca="false">IF(EF138=0,"1","2")</f>
        <v>2</v>
      </c>
      <c r="EH138" s="11" t="str">
        <f aca="false" t="array" ref="EH138">_xlfn.IFS(EF138=0,"0", EF138=-0.25, "1", EF138=-0.5,"2", EF138=-0.75,"3", EF138=-1,"4",EF138=-1.25,"5", EF138=-1.5,"6", EF138=-1.75,"7", EF138=-2,"8", EF138=-2.25,"9",EF138=-2.5,"10", EF138=-2.75,"11", EF138=-3,"12", EF138=-3.25,"13", EF138=-3.5,"14", EF138=-3.75,"15",EF138=-4,"16")</f>
        <v>4</v>
      </c>
      <c r="EI138" s="10" t="n">
        <v>-0.5</v>
      </c>
      <c r="EJ138" s="11" t="str">
        <f aca="false">IF(EI138=0,"1","2")</f>
        <v>2</v>
      </c>
      <c r="EK138" s="11" t="str">
        <f aca="false" t="array" ref="EK138">_xlfn.IFS(EI138=0,"0", EI138=-0.25, "1", EI138=-0.5,"2", EI138=-0.75,"3", EI138=-1,"4",EI138=-1.25,"5", EI138=-1.5,"6", EI138=-1.75,"7", EI138=-2,"8", EI138=-2.25,"9", EI138=-2.25,"9",EI138=-2.5,"10", EI138=-2.75,"11", EI138=-3,"12", EI138=-3.25,"13", EI138=-3.5,"14", EI138=-3.75,"15",EI138=-4,"16", EI138=0.25, "17", EI138=0.5, "18")</f>
        <v>2</v>
      </c>
      <c r="EL138" s="10" t="n">
        <v>-1</v>
      </c>
      <c r="EM138" s="11" t="str">
        <f aca="false">IF(EL138=0,"1","2")</f>
        <v>2</v>
      </c>
      <c r="EN138" s="11" t="str">
        <f aca="false" t="array" ref="EN138">_xlfn.IFS(EL138=0.25,"17",EL138=0.5,"18", EL138=0,"0", EL138=-0.25, "1", EL138=-0.5,"2", EL138=-0.75,"3", EL138=-1,"4",EL138=-1.25,"5", EL138=-1.5,"6", EL138=-1.75,"7", EL138=-2,"8",EL138= -2.25,"9",EL138=-2.5,"10",EL138= -2.75,"11",EL138= -3,"12",EL138= -3.25,"13",EL138= -3.5,"14",EL138= -3.75,"15",EL138=-4,"16")</f>
        <v>4</v>
      </c>
      <c r="EO138" s="10" t="n">
        <v>0</v>
      </c>
      <c r="EP138" s="11" t="str">
        <f aca="false">IF(EO138=0,"1","2")</f>
        <v>1</v>
      </c>
      <c r="EQ138" s="11" t="str">
        <f aca="false" t="array" ref="EQ138">_xlfn.IFS(EO138=0,"0", EO138=0.25, "1", EO138=0.5,"2", EO138=0.75,"3", EO138=1,"4",EO138=1.25,"5", EO138=1.5,"6", EO138=1.75,"7", EO138=2,"8", EO138=2.25,"9", EO138=2.25,"9",EO138=2.5,"10", EO138=2.75,"11", EO138=3,"12", EO138=3.25,"13", EO138=3.5,"14", EO138=3.75,"15",EO138=4,"16", EO138=-0.25, "17", bq=-0.5, "18")</f>
        <v>0</v>
      </c>
      <c r="ER138" s="10" t="n">
        <v>0</v>
      </c>
      <c r="ES138" s="11" t="str">
        <f aca="false">IF(ER138=0,"1","2")</f>
        <v>1</v>
      </c>
      <c r="ET138" s="11" t="str">
        <f aca="false" t="array" ref="ET138">_xlfn.IFS(ER138=0,"0", ER138=0.25, "1", ER138=0.5,"2", ER138=0.75,"3", ER138=1,"4",ER138=1.25,"5", ER138=1.5,"6", ER138=1.75,"7", ER138=2,"8", ER138=2.25,"9", ER138=2.25,"9",ER138=2.5,"10", ER138=2.75,"11", ER138=3,"12", ER138=3.25,"13", ER138=3.5,"14", ER138=3.75,"15",ER138=4,"16", ER138=-0.25, "17", bq=-0.5, "18")</f>
        <v>0</v>
      </c>
      <c r="EU138" s="13" t="n">
        <v>24</v>
      </c>
      <c r="EV138" s="14" t="str">
        <f aca="false">VLOOKUP(EU138,LEYENDA!$G$2:$H$8,2,TRUE())</f>
        <v>19-24</v>
      </c>
      <c r="EW138" s="14" t="str">
        <f aca="false" t="array" ref="EW138">_xlfn.IFS(EV138="0-5","1", EV138="6-12","2", EV138="13-18","3", EV138="19-24","4", EV138="25-36","5", EV138="37-48","6", EV138="49-60","7")</f>
        <v>4</v>
      </c>
    </row>
    <row r="139" customFormat="false" ht="13.5" hidden="false" customHeight="false" outlineLevel="0" collapsed="false">
      <c r="A139" s="1" t="n">
        <v>53</v>
      </c>
      <c r="B139" s="35" t="n">
        <v>2</v>
      </c>
      <c r="C139" s="33" t="n">
        <v>41708</v>
      </c>
      <c r="D139" s="6"/>
      <c r="E139" s="5" t="str">
        <f aca="false">VLOOKUP(A139,'286'!$A$3:$J$600,10,FALSE())</f>
        <v>CHEN, ANDREA</v>
      </c>
      <c r="F139" s="4" t="str">
        <f aca="false">VLOOKUP(A139,'286'!$A$3:$I$1768,3,FALSE())</f>
        <v>CHENAN</v>
      </c>
      <c r="G139" s="6" t="n">
        <f aca="false">VLOOKUP(A139,'286'!$A$3:$I$1768,4,FALSE())</f>
        <v>37943</v>
      </c>
      <c r="H139" s="7" t="n">
        <f aca="false">YEAR(C139)-YEAR(G139)</f>
        <v>11</v>
      </c>
      <c r="I139" s="1" t="str">
        <f aca="false">VLOOKUP(H139,LEYENDA!$C$2:$D$6,2,TRUE())</f>
        <v>0-12</v>
      </c>
      <c r="J139" s="5" t="str">
        <f aca="false">VLOOKUP(A139,'286'!$A$3:$I$1768,7,FALSE())</f>
        <v>M</v>
      </c>
      <c r="K139" s="8" t="str">
        <f aca="false">VLOOKUP(A139,'286'!$A$3:$I$1768,2,FALSE())</f>
        <v>OD</v>
      </c>
      <c r="L139" s="4" t="str">
        <f aca="false">VLOOKUP(A139,'286'!$A$3:$I$1768,8,FALSE())</f>
        <v>D</v>
      </c>
      <c r="M139" s="4" t="str">
        <f aca="false">VLOOKUP(A139,'286'!$A$3:$I$1768,9,FALSE())</f>
        <v>I</v>
      </c>
      <c r="N139" s="8" t="str">
        <f aca="false">IF(R139=O139, "MISMA","CONTRARIA")</f>
        <v>CONTRARIA</v>
      </c>
      <c r="O139" s="8" t="str">
        <f aca="false" t="array" ref="O139">_xlfn.IFS(L139="D","1", L139="I","2")</f>
        <v>1</v>
      </c>
      <c r="P139" s="8" t="str">
        <f aca="false" t="array" ref="P139">_xlfn.IFS(K139="OD","1", K139="OI","2")</f>
        <v>1</v>
      </c>
      <c r="Q139" s="1" t="str">
        <f aca="false" t="array" ref="Q139">_xlfn.IFS(J139="M","1", J139="H","2")</f>
        <v>1</v>
      </c>
      <c r="R139" s="8" t="str">
        <f aca="false" t="array" ref="R139">_xlfn.IFS(M139="D","1", M139="I","2")</f>
        <v>2</v>
      </c>
      <c r="S139" s="1" t="str">
        <f aca="false" t="array" ref="S139">_xlfn.IFS(N139="CONTRARIA", "1",N139= "MISMA","2")</f>
        <v>1</v>
      </c>
      <c r="T139" s="1" t="str">
        <f aca="false" t="array" ref="T139">_xlfn.IFS(I139="0-12","1", I139="13-24","2", I139="25-40","3", I139="41-60","4", I139="61-100","5")</f>
        <v>1</v>
      </c>
      <c r="U139" s="9" t="n">
        <v>-2</v>
      </c>
      <c r="V139" s="11" t="str">
        <f aca="false">IF(U139="","",IF(AND(U139&gt;=-9,U139&lt;=-6.5),"-9 a -6,5",IF(AND(U139&gt;=-6,U139&lt;=-3.5),"-6 a -3,5",IF(AND(U139&gt;=-3,U139&lt;=-1),"-3 a -1",IF(U139=-0.5,"-0,5",IF(AND(U139&gt;=0,U139&lt;=2.5),"0 a 2,5",IF(AND(U139&gt;=3,U139&lt;=5.5),"3 a 5,5",IF(AND(U139&gt;=6,U139&lt;=8.5),"6 a 8,5",IF(AND(U139&gt;=9,U139&lt;=20),"9 a 20","Fuera de rango")))))))))</f>
        <v>-3 a -1</v>
      </c>
      <c r="W139" s="11" t="n">
        <f aca="false">IF(V139="","",IF(V139="-9 a -6,5",2,IF(V139="-6 a -3,5",3,IF(V139="-3 a -1",4,IF(V139="-0,5","NORMA",IF(V139="0 a 2,5",5,IF(V139="3 a 5,5",6,IF(V139="6 a 8,5",7,IF(V139="9 a 20",8,"Fuera de rango")))))))))</f>
        <v>4</v>
      </c>
      <c r="X139" s="9" t="n">
        <v>0</v>
      </c>
      <c r="Y139" s="10" t="str">
        <f aca="false">IF(X139="","",IF(AND(X139&gt;=0,X139&lt;=4),"0 a 4",IF(AND(X139&gt;=4.5,X139&lt;=8.5),"4,5 a 8,5",IF(X139=9,"9",IF(AND(X139&gt;=9.5,X139&lt;=13),"9,5 a 13",IF(AND(X139&gt;=13.5,X139&lt;=20),"13,5 a 20",IF(AND(X139&gt;=20.5,X139&lt;=35),"20,5 a 35","Fuera de rango")))))))</f>
        <v>0 a 4</v>
      </c>
      <c r="Z139" s="11" t="n">
        <f aca="false">IF(Y139="","",IF(Y139="0 a 4",1,IF(Y139="4,5 a 8,5",2,IF(Y139="9","NORMA",IF(Y139="9,5 a 13",3,IF(Y139="13,5 a 20",4,IF(Y139="20,5 a 35",5,"Fuera de rango")))))))</f>
        <v>1</v>
      </c>
      <c r="AA139" s="9" t="n">
        <v>21</v>
      </c>
      <c r="AB139" s="10" t="str">
        <f aca="false">IF(AA139="","",IF(AND(AA139&gt;=0,AA139&lt;=9),"0 a 9",IF(AND(AA139&gt;=9.5,AA139&lt;=18.5),"9,5 a 18,5",IF(AA139=19,"19",IF(AND(AA139&gt;=19.5,AA139&lt;=28),"19,5 a 28",IF(AND(AA139&gt;=28.5,AA139&lt;=40),"28,5 a 40","Fuera de rango"))))))</f>
        <v>19,5 a 28</v>
      </c>
      <c r="AC139" s="11" t="n">
        <f aca="false" t="array" ref="AC139">_xlfn.IFS(AB139="","",AB139="0 a 9",1,AB139="9,5 a 18,5",2,AB139="19","NORMA",AB139="19,5 a 28",3,AB139="28,5 a 40",4,TRUE(),"Fuera de rango")</f>
        <v>3</v>
      </c>
      <c r="AD139" s="9" t="n">
        <v>3</v>
      </c>
      <c r="AE139" s="10" t="str">
        <f aca="false">IF(AD139="","",IF(AND(AD139&gt;=-10,AD139&lt;=0),"De -10 a 0",IF(AND(AD139&gt;=0.5,AD139&lt;=9.5),"0,5 a 9,5",IF(AD139=10,"10",IF(AND(AD139&gt;=10.5,AD139&lt;=20),"10,5 a 20",IF(AND(AD139&gt;=20.5,AD139&lt;=40),"20,5 a 40","Fuera de rango"))))))</f>
        <v>0,5 a 9,5</v>
      </c>
      <c r="AF139" s="12" t="n">
        <f aca="false">IF(AD139="","",IF(AND(AD139&gt;=-10,AD139&lt;=0),1,IF(AND(AD139&gt;=0.5,AD139&lt;=9.5),2,IF(AD139=10,"NORMA",IF(AND(AD139&gt;=10.5,AD139&lt;=20),3,IF(AND(AD139&gt;=20.5,AD139&lt;=40),4,""))))))</f>
        <v>2</v>
      </c>
      <c r="AG139" s="9" t="n">
        <v>11</v>
      </c>
      <c r="AH139" s="10" t="str">
        <f aca="false">IF(AG139="","",IF(AND(AG139&gt;=0,AG139&lt;=4),"0 a 4",IF(AND(AG139&gt;=4.5,AG139&lt;=8.5),"4,5 a 8,5",IF(AG139=9,"9",IF(AND(AG139&gt;=9.5,AG139&lt;=13),"9,5 a 13",IF(AND(AG139&gt;=13.5,AG139&lt;=25),"13,5 a 25","Fuera de rango"))))))</f>
        <v>9,5 a 13</v>
      </c>
      <c r="AI139" s="11" t="n">
        <f aca="false">IF(AH139="","",IF(AH139="0 a 4",1,IF(AH139="4,5 a 8,5",2,IF(AH139="9","NORMA",IF(AH139="9,5 a 13",3,IF(AH139="13,5 a 25",4,""))))))</f>
        <v>3</v>
      </c>
      <c r="AJ139" s="9" t="n">
        <v>5</v>
      </c>
      <c r="AK139" s="10" t="str">
        <f aca="false">IF(AJ139="","",IF(AND(AJ139&gt;=-15,AJ139&lt;=-10.5),"-15 a -10,5",IF(AND(AJ139&gt;=-10,AJ139&lt;=-4),"-10 a -4",IF(AND(AJ139&gt;=-4.5,AJ139&lt;=0),"-4,5 a 0",IF(AND(AJ139&gt;=0.5,AJ139&lt;=4.5),"0,5 a 4,5",IF(AJ139=5,"5",IF(AND(AJ139&gt;=5.5,AJ139&lt;=10),"5,5 a 10",IF(AND(AJ139&gt;=10.5,AJ139&lt;=20),"10,5 a 20","Fuera de rango"))))))))</f>
        <v>5</v>
      </c>
      <c r="AL139" s="11" t="str">
        <f aca="false">IF(AK139="","",IF(AK139="-15 a -10,5",1,IF(AK139="-10 a -4",2,IF(AK139="-4,5 a 0",3,IF(AK139="0,5 a 4,5",4,IF(AK139="5","NORMA",IF(AK139="5,5 a 10",5,IF(AK139="10,5 a 20",6,"Error"))))))))</f>
        <v>NORMA</v>
      </c>
      <c r="AM139" s="9" t="n">
        <v>1</v>
      </c>
      <c r="AN139" s="10" t="str">
        <f aca="false">IF(AM139="","",IF(AND(AM139&gt;=-7.5,AM139&lt;=-5.5),"-7,5 a -5,5",IF(AND(AM139&gt;=-5,AM139&lt;=-3),"-5 a -3",IF(AND(AM139&gt;=-2.5,AM139&lt;=-0.5),"-2,5 a -0,5",IF(AM139=0,"0,00",IF(AND(AM139&gt;=0.5,AM139&lt;=2.5),"0,5 a 2,5",IF(AND(AM139&gt;=3,AM139&lt;=5),"3 a 5",IF(AND(AM139&gt;=5.5,AM139&lt;=7.5),"5,5 a 7,5",IF(AND(AM139&gt;=8,AM139&lt;=10),"8 a 10","Fuera de rango")))))))))</f>
        <v>0,5 a 2,5</v>
      </c>
      <c r="AO139" s="11" t="n">
        <f aca="false">IF(AN139="","",IF(AN139="-7,5 a -5,5",1,IF(AN139="-5 a -3",2,IF(AN139="-2,5 a -0,5",3,IF(AN139="0,00","NORMA",IF(AN139="0,5 a 2,5",4,IF(AN139="3 a 5",5,IF(AN139="5,5 a 7,5",6,IF(AN139="8 a 10",7,"Error")))))))))</f>
        <v>4</v>
      </c>
      <c r="AP139" s="9" t="n">
        <v>-2</v>
      </c>
      <c r="AQ139" s="10" t="str">
        <f aca="false">IF(AP139="","",IF(AND(AP139&gt;=-20,AP139&lt;=-9.5),"-20 a -9,5",IF(AND(AP139&gt;=-9,AP139&lt;=-6.5),"-9 a -6,5",IF(AP139=-6,"-6",IF(AND(AP139&gt;=-5.5,AP139&lt;=-3),"-5,5 a -3",IF(AND(AP139&gt;=-2.5,AP139&lt;=0),"-2,5 a 0",IF(AND(AP139&gt;=0.5,AP139&lt;=3),"0,5 a 3",IF(AND(AP139&gt;=3.5,AP139&lt;=6),"3,5 a 6",IF(AND(AP139&gt;=6.5,AP139&lt;=9),"6,5 a 9",IF(AND(AP139&gt;=9.5,AP139&lt;=20),"9,5 a 20","Fuera de rango"))))))))))</f>
        <v>-2,5 a 0</v>
      </c>
      <c r="AR139" s="11" t="n">
        <f aca="false">IF(AQ139="","",IF(AQ139="-20 a -9,5",1,IF(AQ139="-9 a -6,5",2,IF(AQ139="-6","NORMA",IF(AQ139="-5,5 a -3",3,IF(AQ139="-2,5 a 0",4,IF(AQ139="0,5 a 3",5,IF(AQ139="3,5 a 6",6,IF(AQ139="6,5 a 9",7,IF(AQ139="9,5 a 20",8,""))))))))))</f>
        <v>4</v>
      </c>
      <c r="AS139" s="9" t="n">
        <v>-4</v>
      </c>
      <c r="AT139" s="10" t="str">
        <f aca="false">IF(AS139="","",IF(AND(AS139&gt;=-16,AS139&lt;=-14),"-16 a -14",IF(AND(AS139&gt;=-13.5,AS139&lt;=-11.5),"-13,5 a -11,5",IF(AND(AS139&gt;=-11,AS139&lt;=-9),"-11 a -9",IF(AND(AS139&gt;=-8.5,AS139&lt;=-6.5),"-8,5 a -6,5",IF(AND(AS139&gt;=-6,AS139&lt;=-4),"-6 a -4",IF(AND(AS139&gt;=-3.5,AS139&lt;=-1.5),"-3,5 a -1,5",IF(AND(AS139&gt;=-1,AS139&lt;=1),"-1 a 1",IF(AND(AS139&gt;=1.5,AS139&lt;=3.5),"1,5 a 3,5",IF(AND(AS139&gt;=4,AS139&lt;=6),"4 a 6",IF(AND(AS139&gt;=6.5,AS139&lt;=8.5),"6,5 a 8,5",IF(AND(AS139&gt;=9,AS139&lt;=11),"9 a 11",IF(AND(AS139&gt;=11.5,AS139&lt;=13.5),"11,5 a 13,5",IF(AND(AS139&gt;=14,AS139&lt;=16),"14 a 16",IF(AND(AS139&gt;=16.5,AS139&lt;=18.5),"16,5 a 18,5",IF(AND(AS139&gt;=19,AS139&lt;=21),"19 a 21","Fuera de rango"))))))))))))))))</f>
        <v>-6 a -4</v>
      </c>
      <c r="AU139" s="11" t="n">
        <f aca="false" t="array" ref="AU139">IF(AT139="","",_xlfn.IFS(AT139="-16 a -14",1,AT139="-13,5 a -11,5",2,AT139="-11 a -9",3,AT139="-8,5 a -6,5",4,AT139="-6 a -4",5,AT139="-3,5 a -1,5",6,AT139="-1 a 1",7,AT139="1,5 a 3,5",8,AT139="4 a 6","NORMA",AT139="6,5 a 8,5",9,AT139="9 a 11",10,AT139="11,5 a 13,5",11,AT139="14 a 16",12,AT139="16,5 a 18,5",13,AT139="19 a 21",14,TRUE(),""))</f>
        <v>5</v>
      </c>
      <c r="AV139" s="9" t="n">
        <v>1.75</v>
      </c>
      <c r="AW139" s="10" t="str">
        <f aca="false">IF(AV139="","",IF(AND(AV139&gt;=-1,AV139&lt;=-0.5),"-1 a -0,5",IF(AND(AV139&gt;-0.5,AV139&lt;=0),"De -0,5 a 0",IF(AND(AV139&gt;=0.25,AV139&lt;=0.75),"0,25 a 0,75",IF(AND(AV139&gt;=1,AV139&lt;=1.5),"1 a 1,5",IF(AND(AV139&gt;=1.75,AV139&lt;=2.25),"1,75 a 2,25",IF(AND(AV139&gt;=2.5,AV139&lt;=3),"2,5 a 3",IF(AND(AV139&gt;=3.25,AV139&lt;=3.75),"3,25 a 3,75","Fuera de rango"))))))))</f>
        <v>1,75 a 2,25</v>
      </c>
      <c r="AX139" s="11" t="n">
        <f aca="false">IF(AW139="","",IF(OR(AW139="-1 a -0,5",AW139="-1 a -0.5"),1,IF(OR(AW139="De -0,5 a 0",AW139="-0,5 a 0",AW139="De -0.5 a 0"),2,IF(OR(AW139="0,25 a 0,75",AW139="0.25 a 0.75"),"NORMA",IF(OR(AW139="1 a 1,5",AW139="1 a 1.5"),3,IF(OR(AW139="1,75 a 2,25",AW139="1.75 a 2.25"),4,IF(OR(AW139="2,5 a 3",AW139="2.5 a 3"),5,IF(OR(AW139="3,25 a 3,75",AW139="3.25 a 3.75"),6,""))))))))</f>
        <v>4</v>
      </c>
      <c r="AY139" s="9" t="n">
        <v>-8</v>
      </c>
      <c r="AZ139" s="10" t="str">
        <f aca="false">IF(AY139="","",IF(AND(AY139&gt;=-20,AY139&lt;=-9.5),"-20 a -9,5",IF(AND(AY139&gt;=-9,AY139&lt;=-6.5),"-9 a -6,5",IF(AY139=-6,"-6",IF(AND(AY139&gt;=-5.5,AY139&lt;=-3),"-5,5 a -3",IF(AND(AY139&gt;=-2.5,AY139&lt;=0),"-2,5 a 0",IF(AND(AY139&gt;=0.5,AY139&lt;=3),"0,5 a 3",IF(AND(AY139&gt;=3.5,AY139&lt;=6),"3,5 a 6","Fuera de rango"))))))))</f>
        <v>-9 a -6,5</v>
      </c>
      <c r="BA139" s="11" t="n">
        <f aca="false">IF(AZ139="","",IF(AZ139="-20 a -9,5",1,IF(AZ139="-9 a -6,5",2,IF(AZ139="-6","NORMA",IF(AZ139="-5,5 a -3",3,IF(AZ139="-2,5 a 0",4,IF(AZ139="0,5 a 3",5,IF(AZ139="3,5 a 6",6,""))))))))</f>
        <v>2</v>
      </c>
      <c r="BB139" s="9" t="n">
        <v>30</v>
      </c>
      <c r="BC139" s="10" t="str">
        <f aca="false" t="array" ref="BC139">IF(BB139="","",_xlfn.IFS(AND(BB139&gt;=0,BB139&lt;=2),"0 a 2",AND(BB139&gt;=2.5,BB139&lt;=4.5),"2,5 a 4,5",AND(BB139&gt;=5,BB139&lt;=7),"5 a 7",AND(BB139&gt;=7.5,BB139&lt;=9.5),"7,5 a 9,5",AND(BB139&gt;=10,BB139&lt;=12),"10 a 12",AND(BB139&gt;=12.5,BB139&lt;=14.5),"12,5 a 14,5",BB139=15,"15",AND(BB139&gt;=15.5,BB139&lt;=17.5),"15,5 a 17,5",AND(BB139&gt;=18,BB139&lt;=20),"18 a 20",AND(BB139&gt;=20.5,BB139&lt;=22.5),"20,5 a 22,5",AND(BB139&gt;=23,BB139&lt;=25),"23 a 25",TRUE(),"Fuera de rango"))</f>
        <v>Fuera de rango</v>
      </c>
      <c r="BD139" s="11" t="str">
        <f aca="false" t="array" ref="BD139">IF(BC139="","",_xlfn.IFS(BC139="0 a 2",1,BC139="2,5 a 4,5",2,BC139="5 a 7",3,BC139="7,5 a 9,5",4,BC139="10 a 12",5,BC139="12,5 a 14,5",6,BC139="15","NORMA",BC139="15,5 a 17,5",7,BC139="18 a 20",8,BC139="20,5 a 22,5",9,BC139="23 a 25",10,TRUE(),"Fuera de rango"))</f>
        <v>Fuera de rango</v>
      </c>
      <c r="BE139" s="9" t="n">
        <v>30</v>
      </c>
      <c r="BF139" s="10" t="str">
        <f aca="false">IF(BE139="","",IF(AND(BE139&gt;=-20,BE139&lt;=-10),"-20 a -10",IF(AND(BE139&gt;=-9.5,BE139&lt;=0.5),"-9,5 a 0,5",IF(AND(BE139&gt;=1,BE139&lt;=11),"1 a 11",IF(AND(BE139&gt;=11.5,BE139&lt;=20.5),"11,5 a 20,5",IF(BE139=21,"21",IF(AND(BE139&gt;=21.5,BE139&lt;=31.5),"21,5 a 31,5",IF(AND(BE139&gt;=32,BE139&lt;=42),"32 a 42","Fuera de rango"))))))))</f>
        <v>21,5 a 31,5</v>
      </c>
      <c r="BG139" s="11" t="n">
        <f aca="false">IF(BF139="","",IF(BF139="-20 a -10",1,IF(BF139="-9,5 a 0,5",2,IF(BF139="1 a 11",3,IF(BF139="11,5 a 20,5",4,IF(BF139="21","NORMA",IF(BF139="21,5 a 31,5",5,IF(BF139="32 a 42",6,""))))))))</f>
        <v>5</v>
      </c>
      <c r="BH139" s="9" t="n">
        <v>24</v>
      </c>
      <c r="BI139" s="10" t="str">
        <f aca="false">IF(BH139="","",IF(AND(BH139&gt;=-20,BH139&lt;=-15),"-20 a -15",IF(AND(BH139&gt;=-14.5,BH139&lt;=-9.5),"-14,5 a -9,5",IF(AND(BH139&gt;=-9,BH139&lt;=-4),"-9 a -4",IF(AND(BH139&gt;=-3.5,BH139&lt;=2.5),"-3,5 a 2,5",IF(AND(BH139&gt;=3,BH139&lt;=8),"3 a 8",IF(AND(BH139&gt;=8.5,BH139&lt;=14.5),"8,5 a 14,5",IF(BH139=15,"15",IF(AND(BH139&gt;=15.5,BH139&lt;=20.5),"15,5 a 20,5",IF(AND(BH139&gt;=21,BH139&lt;=26),"21 a 26","Fuera de rango"))))))))))</f>
        <v>21 a 26</v>
      </c>
      <c r="BJ139" s="11" t="n">
        <f aca="false">IF(BI139="","",IF(BI139="-20 a -15",1,IF(BI139="-14,5 a -9,5",2,IF(BI139="-9 a -4",3,IF(BI139="-3,5 a 2,5",4,IF(BI139="3 a 8",5,IF(BI139="8,5 a 14,5",6,IF(BI139="15","NORMA",IF(BI139="15,5 a 20,5",7,IF(BI139="21 a 26",8,IF(BI139="26,5 a 31,5",9,"")))))))))))</f>
        <v>8</v>
      </c>
      <c r="BK139" s="9" t="n">
        <v>0</v>
      </c>
      <c r="BL139" s="10" t="str">
        <f aca="false">IF(BK139="","",IF(AND(BK139&gt;=0,BK139&lt;=2),"0 - 2",IF(AND(BK139&gt;=2.5,BK139&lt;=4.5),"2,5 - 4,5",IF(AND(BK139&gt;=5,BK139&lt;=7),"5 - 7",IF(AND(BK139&gt;=7.5,BK139&lt;=9.5),"7,5 - 9,5",IF(AND(BK139&gt;=10,BK139&lt;=12),"10 - 12",IF(AND(BK139&gt;=12.5,BK139&lt;=13.5),"12,5 - 13,5",IF(BK139=14,"14",IF(AND(BK139&gt;=14.5,BK139&lt;=16.5),"14,5 - 16,5",IF(AND(BK139&gt;=17,BK139&lt;=19),"17 - 19",IF(AND(BK139&gt;=19.5,BK139&lt;=21.5),"19,5 - 21,5",IF(AND(BK139&gt;=22,BK139&lt;=24),"22 - 24",IF(AND(BK139&gt;=24.5,BK139&lt;=26.5),"24,5 - 26,5",IF(AND(BK139&gt;=27,BK139&lt;=29),"27 - 29",IF(AND(BK139&gt;=29.5,BK139&lt;=30),"29,5 - 30","Fuera de rango")))))))))))))))</f>
        <v>0 - 2</v>
      </c>
      <c r="BM139" s="11" t="n">
        <f aca="false">IF(BL139="","",IF(BL139="0 - 2",1,IF(BL139="2,5 - 4,5",2,IF(BL139="5 - 7",3,IF(BL139="7,5 - 9,5",4,IF(BL139="10 - 12",5,IF(BL139="12,5 - 13,5",6,IF(BL139="14","NORMA",IF(BL139="14,5 - 16,5",7,IF(BL139="17 - 19",8,IF(BL139="19,5 - 21,5",9,IF(BL139="22 - 24",10,IF(BL139="24,5 - 26,5",11,IF(BL139="27 - 29",12,IF(BL139="29,5 - 30",13,"")))))))))))))))</f>
        <v>1</v>
      </c>
      <c r="BN139" s="9" t="n">
        <v>12</v>
      </c>
      <c r="BO139" s="10" t="str">
        <f aca="false">IF(BN139="","",IF(AND(BN139&gt;=-20,BN139&lt;=-10),"-20 a -10",IF(AND(BN139&gt;=-9.5,BN139&lt;=0.5),"-9,5 a 0,5",IF(AND(BN139&gt;=1,BN139&lt;=11),"1 a 11",IF(AND(BN139&gt;=11.5,BN139&lt;=21.5),"11,5 a 21,5",IF(BN139=22,"22",IF(AND(BN139&gt;=22.5,BN139&lt;=32.5),"22,5 a 32,5",IF(AND(BN139&gt;=33,BN139&lt;=43),"33 a 43","Fuera de rango"))))))))</f>
        <v>11,5 a 21,5</v>
      </c>
      <c r="BP139" s="11" t="n">
        <f aca="false">IF(BO139="","",IF(BO139="-20 a -10",1,IF(BO139="-9,5 a 0,5",2,IF(BO139="1 a 11",3,IF(BO139="11,5 a 21,5",4,IF(BO139="22","NORMA",IF(BO139="22,5 a 32,5",5,IF(BO139="33 a 43",6,""))))))))</f>
        <v>4</v>
      </c>
      <c r="BQ139" s="9" t="n">
        <v>8</v>
      </c>
      <c r="BR139" s="10" t="str">
        <f aca="false">IF(BQ139="","",IF(AND(BQ139&gt;=-20,BQ139&lt;=-15),"-20 a -15",IF(AND(BQ139&gt;=-14.5,BQ139&lt;=-9.5),"-14,5 a -9,5",IF(AND(BQ139&gt;=-9,BQ139&lt;=-4),"-9 a -4",IF(AND(BQ139&gt;=-3.5,BQ139&lt;=2.5),"-3,5 a 2,5",IF(AND(BQ139&gt;=3,BQ139&lt;=8),"3 a 8",IF(AND(BQ139&gt;=8.5,BQ139&lt;=13.5),"8,5 a 13,5",IF(AND(BQ139&gt;=14,BQ139&lt;=17.5),"14 a 17,5",IF(BQ139=18,"18",IF(AND(BQ139&gt;=18.5,BQ139&lt;=23.5),"18,5 a 23,5",IF(AND(BQ139&gt;=24,BQ139&lt;=29),"24 a 29",IF(AND(BQ139&gt;=29.5,BQ139&lt;=34.5),"29,5 a 34,5",IF(AND(BQ139&gt;=35,BQ139&lt;=40),"35 a 40","Fuera de rango")))))))))))))</f>
        <v>3 a 8</v>
      </c>
      <c r="BS139" s="11" t="n">
        <f aca="false">IF(BR139="","",IF(BR139="-20 a -15",1,IF(BR139="-14,5 a -9,5",2,IF(BR139="-9 a -4",3,IF(BR139="-3,5 a 2,5",4,IF(BR139="3 a 8",5,IF(BR139="8,5 a 13,5",6,IF(BR139="14 a 17,5",7,IF(BR139="18","NORMA",IF(BR139="18,5 a 23,5",8,IF(BR139="24 a 29",9,IF(BR139="29,5 a 34,5",10,IF(BR139="35 a 40",11,"")))))))))))))</f>
        <v>5</v>
      </c>
      <c r="BT139" s="9" t="n">
        <v>0</v>
      </c>
      <c r="BU139" s="10" t="str">
        <f aca="false">IF(BT139="","",IF(AND(BT139&gt;=-20,BT139&lt;=-18),"-20 a -18",IF(AND(BT139&gt;=-17.5,BT139&lt;=-15.5),"-17,5 a -15,5",IF(AND(BT139&gt;=-15,BT139&lt;=-13),"-15 a -13",IF(AND(BT139&gt;=-12.5,BT139&lt;=-10.5),"-12,5 a -10,5",IF(AND(BT139&gt;=-10,BT139&lt;=-8),"-10 a -8",IF(AND(BT139&gt;=-7.5,BT139&lt;=-5.5),"-7,5 a -5,5",IF(AND(BT139&gt;=-5,BT139&lt;=-3),"-5 a -3",IF(AND(BT139&gt;=-2.5,BT139&lt;=-0.5),"-2,5 a -0,5",IF(BT139=0,"0",IF(AND(BT139&gt;=0.5,BT139&lt;=2.5),"0,5 a 2,5",IF(AND(BT139&gt;=3,BT139&lt;=5),"3 a 5",IF(AND(BT139&gt;=5.5,BT139&lt;=7.5),"5,5 a 7,5",IF(AND(BT139&gt;=8,BT139&lt;=10),"8 a 10",IF(AND(BT139&gt;=10.5,BT139&lt;=12.5),"10,5 a 12,5",IF(AND(BT139&gt;=13,BT139&lt;=15),"13 a 15",IF(AND(BT139&gt;=15.5,BT139&lt;=17.5),"15,5 a 17,5",IF(AND(BT139&gt;=18,BT139&lt;=20),"18 a 20","Fuera de rango"))))))))))))))))))</f>
        <v>0</v>
      </c>
      <c r="BV139" s="11" t="str">
        <f aca="false">IF(BT139="","",IF(BT139=0,"NORMA",IF(AND(BT139&gt;=-20,BT139&lt;=-18),2,IF(AND(BT139&gt;=-17.5,BT139&lt;=-15.5),2,IF(AND(BT139&gt;=-15,BT139&lt;=-13),3,IF(AND(BT139&gt;=-12.5,BT139&lt;=-10.5),4,IF(AND(BT139&gt;=-10,BT139&lt;=-8),5,IF(AND(BT139&gt;=-7.5,BT139&lt;=-5.5),6,IF(AND(BT139&gt;=-5,BT139&lt;=-3),7,IF(AND(BT139&gt;=-2.5,BT139&lt;=-0.5),8,IF(AND(BT139&gt;=0.5,BT139&lt;=2.5),9,IF(AND(BT139&gt;=3,BT139&lt;=5),10,IF(AND(BT139&gt;=5.5,BT139&lt;=7.5),11,IF(AND(BT139&gt;=8,BT139&lt;=10),12,IF(AND(BT139&gt;=10.5,BT139&lt;=12.5),13,IF(AND(BT139&gt;=13,BT139&lt;=15),14,IF(AND(BT139&gt;=15.5,BT139&lt;=17.5),15,IF(AND(BT139&gt;=18,BT139&lt;=20),16,"Fuera de rango"))))))))))))))))))</f>
        <v>NORMA</v>
      </c>
      <c r="BW139" s="9" t="n">
        <v>-3</v>
      </c>
      <c r="BX139" s="10" t="n">
        <f aca="false">18.5- (0.3*H139)</f>
        <v>15.2</v>
      </c>
      <c r="BY139" s="10" t="n">
        <f aca="false">(BW139)-(BX139)</f>
        <v>-18.2</v>
      </c>
      <c r="BZ139" s="10" t="str">
        <f aca="false">IF(BY139="","",IF(BY139&lt;-27.5,"De -30 a -28",IF(BY139&lt;-25,"De -27,5 a -25,5",IF(BY139&lt;-22.5,"De -25 a -23",IF(BY139&lt;-20,"De -22,5 a -20,5",IF(BY139&lt;-17.5,"De -20 a -18",IF(BY139&lt;-15,"De -17,5 a -15,5",IF(BY139&lt;-12.5,"De -15 a -13",IF(BY139&lt;-10,"De -12,5 a -10,5",IF(BY139&lt;-7.5,"De -10 a -8",IF(BY139&lt;-5,"De -7,5 a -5,5",IF(BY139&lt;-2.5,"De -5 a -3",IF(BY139&lt;0,"De -2,5 a -0,5",IF(BY139&lt;2.5,"De 0 a 2",IF(BY139&lt;5,"De 2,5 a 4,5",IF(BY139&lt;7.5,"De 5 a 7",IF(BY139&lt;10,"De 7,5 a 9,5",IF(BY139&lt;12.5,"De 10 a 12",IF(BY139&lt;15,"De 12,5 a 14,5",IF(BY139&lt;17.5,"De 15 a 17",IF(BY139&lt;20,"De 17,5 a 19,5",IF(BY139&lt;22.5,"De 20 a 22",IF(BY139&lt;25,"De 22,5 a 24,5",IF(BY139&lt;27.5,"De 25 a 27","De 27,5 a 30"))))))))))))))))))))))))</f>
        <v>De -20 a -18</v>
      </c>
      <c r="CA139" s="12" t="n">
        <f aca="false">IF(BY139="","",IF(BY139&lt;=-28,1,IF(BY139&lt;=-25.5,2,IF(BY139&lt;=-23,3,IF(BY139&lt;=-20.5,4,IF(BY139&lt;=-18,5,IF(BY139&lt;=-15.5,6,IF(BY139&lt;=-13,7,IF(BY139&lt;=-10.5,8,IF(BY139&lt;=-8,9,IF(BY139&lt;=-5.5,10,IF(BY139&lt;=-3,11,IF(BY139&lt;=-0.5,12,IF(BY139&lt;=2,13,IF(BY139&lt;=4.5,14,IF(BY139&lt;=7,15,IF(BY139&lt;=9.5,16,IF(BY139&lt;=12,17,IF(BY139&lt;=14.5,18,IF(BY139&lt;=17,19,IF(BY139&lt;=19.5,20,IF(BY139&lt;=22,21,IF(BY139&lt;=24.5,22,IF(BY139&lt;=27,23,IF(BY139&lt;=30,24,"Fuera de rango")))))))))))))))))))))))))</f>
        <v>5</v>
      </c>
      <c r="CB139" s="9" t="n">
        <v>-2.75</v>
      </c>
      <c r="CC139" s="10" t="n">
        <f aca="false">18.5- (0.3*H139)</f>
        <v>15.2</v>
      </c>
      <c r="CD139" s="10" t="n">
        <f aca="false">(CB139)-(CC139)</f>
        <v>-17.95</v>
      </c>
      <c r="CE139" s="10" t="str">
        <f aca="false">IF(CD139="","",IF(CD139&lt;-27.5,"De -30 a -28",IF(CD139&lt;-25,"De -27,5 a -25,5",IF(CD139&lt;-22.5,"De -25 a -23",IF(CD139&lt;-20,"De -22,5 a -20,5",IF(CD139&lt;-17.5,"De -20 a -18",IF(CD139&lt;-15,"De -17,5 a -15,5",IF(CD139&lt;-12.5,"De -15 a -13",IF(CD139&lt;-10,"De -12,5 a -10,5",IF(CD139&lt;-7.5,"De -10 a -8",IF(CD139&lt;-5,"De -7,5 a -5,5",IF(CD139&lt;-2.5,"De -5 a -3",IF(CD139&lt;0,"De -2,5 a -0,5",IF(CD139&lt;=2,"De 0 a 2",IF(CD139&lt;=4.5,"De 2,5 a 4,5",IF(CD139&lt;=7,"De 5 a 7",IF(CD139&lt;=9.5,"De 7,5 a 9,5",IF(CD139&lt;=12,"De 10 a 12",IF(CD139&lt;=14.5,"De 12,5 a 14,5",IF(CD139&lt;=17,"De 15 a 17",IF(CD139&lt;=19.5,"De 17,5 a 19,5",IF(CD139&lt;=22,"De 20 a 22",IF(CD139&lt;=24.5,"De 22,5 a 24,5",IF(CD139&lt;=27,"De 25 a 27","De 27,5 a 30"))))))))))))))))))))))))</f>
        <v>De -20 a -18</v>
      </c>
      <c r="CF139" s="12" t="n">
        <f aca="false">IF(CD139="","",IF(CD139&lt;-27.5,1,IF(CD139&lt;-25,2,IF(CD139&lt;-22.5,3,IF(CD139&lt;-20,4,IF(CD139&lt;-17.5,5,IF(CD139&lt;-15,6,IF(CD139&lt;-12.5,7,IF(CD139&lt;-10,8,IF(CD139&lt;-7.5,9,IF(CD139&lt;-5,10,IF(CD139&lt;-2.5,11,IF(CD139&lt;0,12,IF(CD139&lt;2.5,13,IF(CD139&lt;5,14,IF(CD139&lt;7.5,15,IF(CD139&lt;10,16,IF(CD139&lt;12.5,17,IF(CD139&lt;15,18,IF(CD139&lt;17.5,19,IF(CD139&lt;20,20,IF(CD139&lt;22.5,21,IF(CD139&lt;25,22,IF(CD139&lt;27.5,23,24))))))))))))))))))))))))</f>
        <v>5</v>
      </c>
      <c r="CG139" s="9" t="n">
        <v>-1.5</v>
      </c>
      <c r="CH139" s="10" t="str">
        <f aca="false">IF(CG139="","",IF(AND(CG139&gt;=-10,CG139&lt;=-9.5),"-10 a -9,5",IF(AND(CG139&gt;-9.5,CG139&lt;=-8.5),"-9 a -8,5",IF(AND(CG139&gt;-8.5,CG139&lt;=-7.5),"-8 a -7,5",IF(AND(CG139&gt;-7.5,CG139&lt;=-6.5),"-7 a -6,5",IF(AND(CG139&gt;-6.5,CG139&lt;=-5.5),"-6 a -5,5",IF(AND(CG139&gt;-5.5,CG139&lt;=-4.5),"-5 a -4,5",IF(AND(CG139&gt;-4.5,CG139&lt;=-3.5),"-4 a -3,5",IF(AND(CG139&gt;-3.5,CG139&lt;=-2.5),"-3 a -2,5",IF(CG139=-2.25,"-2,25",IF(AND(CG139&gt;-2.5,CG139&lt;=-1.5),"-2 a -1,5",IF(AND(CG139&gt;-1.5,CG139&lt;=-0.5),"-1 a -0,5",IF(AND(CG139&gt;-0.5,CG139&lt;=0.5),"0 a 0,5",IF(AND(CG139&gt;0.5,CG139&lt;=1.5),"1 a 1,5",IF(AND(CG139&gt;1.5,CG139&lt;=2.5),"2 a 2,5",IF(AND(CG139&gt;2.5,CG139&lt;=3.5),"3 a 3,5",IF(AND(CG139&gt;3.5,CG139&lt;=4.5),"4 a 4,5",IF(AND(CG139&gt;4.5,CG139&lt;=5.5),"5 a 5,5",IF(AND(CG139&gt;5.5,CG139&lt;=6.5),"6 a 6,5",IF(AND(CG139&gt;6.5,CG139&lt;=7.5),"7 a 7,5",IF(AND(CG139&gt;7.5,CG139&lt;=8.5),"8 a 8,5",IF(AND(CG139&gt;8.5,CG139&lt;=9.5),"9 a 9,5",IF(CG139&gt;=10,"10","Fuera de rango")))))))))))))))))))))))</f>
        <v>-2 a -1,5</v>
      </c>
      <c r="CI139" s="11" t="n">
        <f aca="false">IF(CG139="","",IF(CG139=-2.25,"NORMA",IF(CG139&lt;=-9.5,1,IF(CG139&lt;=-8.5,2,IF(CG139&lt;=-7.5,3,IF(CG139&lt;=-6.5,4,IF(CG139&lt;=-5.5,5,IF(CG139&lt;=-4.5,6,IF(CG139&lt;=-3.5,7,IF(CG139&lt;=-2.5,8,IF(CG139&lt;=-1.5,9,IF(CG139&lt;=-0.5,10,IF(CG139&lt;=0.5,11,IF(CG139&lt;=1.5,12,IF(CG139&lt;=2.5,13,IF(CG139&lt;=3.5,14,IF(CG139&lt;=4.5,15,IF(CG139&lt;=5.5,16,IF(CG139&lt;=6.5,17,IF(CG139&lt;=7.5,18,IF(CG139&lt;=8.5,19,IF(CG139&lt;=9.5,20,IF(CG139=10,21,"Fuera de rango")))))))))))))))))))))))</f>
        <v>9</v>
      </c>
      <c r="CJ139" s="9" t="n">
        <v>4</v>
      </c>
      <c r="CK139" s="10" t="str">
        <f aca="false">IF(CJ139="","",IF(AND(CJ139&gt;=-6,CJ139&lt;=-5.5),"-6 a -5,5",IF(AND(CJ139&gt;-5.5,CJ139&lt;=-4.5),"-5 a -4,5",IF(AND(CJ139&gt;-4.5,CJ139&lt;=-3.5),"-4 a -3,5",IF(AND(CJ139&gt;-3.5,CJ139&lt;=-2.5),"-3 a -2,5",IF(AND(CJ139&gt;-2.5,CJ139&lt;=-1.5),"-2 a -1,5",IF(AND(CJ139&gt;-1.5,CJ139&lt;=-0.5),"-1 a -0,5",IF(AND(CJ139&gt;-0.5,CJ139&lt;=0.5),"0 a 0,5",IF(AND(CJ139&gt;0.5,CJ139&lt;=1.5),"1 a 1,5",IF(AND(CJ139&gt;1.5,CJ139&lt;2.5),"2",IF(AND(CJ139&gt;=2.5,CJ139&lt;=3),"2,5 a 3",IF(AND(CJ139&gt;3,CJ139&lt;=4),"3,5 a 4",IF(AND(CJ139&gt;4,CJ139&lt;=5),"4,5 a 5",IF(AND(CJ139&gt;5,CJ139&lt;=6),"5,5 a 6",IF(AND(CJ139&gt;6,CJ139&lt;=7),"6,5 a 7",IF(AND(CJ139&gt;7,CJ139&lt;=8),"7,5 a 8",IF(AND(CJ139&gt;8,CJ139&lt;=9.5),"8,5 a 9,5",IF(CJ139=10,"10","Fuera de rango"))))))))))))))))))</f>
        <v>3,5 a 4</v>
      </c>
      <c r="CL139" s="11" t="n">
        <f aca="false">IF(CK139="","",IF(OR(CK139="-6 a -5,5",CK139="-6 - -5,5"),1,IF(OR(CK139="-5 a -4,5",CK139="-5 - -4,5"),2,IF(OR(CK139="-4 a -3,5",CK139="-4 - -3,5"),3,IF(OR(CK139="-3 a -2,5",CK139="-3 - -2,5"),4,IF(OR(CK139="-2 a -1,5",CK139="-2 - -1,5"),5,IF(OR(CK139="-1 a -0,5",CK139="-1 - -0,5"),6,IF(OR(CK139="0 a 0,5",CK139="0 - 0,5"),7,IF(OR(CK139="1 a 1,5",CK139="1 - 1,5"),8,IF(CK139="2","NORMA",IF(OR(CK139="2,5 a 3",CK139="2,5 - 3"),9,IF(OR(CK139="3,5 a 4",CK139="3,5 - 4"),10,IF(OR(CK139="4,5 a 5",CK139="4,5 - 5"),11,IF(OR(CK139="5,5 a 6",CK139="5,5 - 6"),12,IF(OR(CK139="6,5 a 7",CK139="6,5 - 7"),13,IF(OR(CK139="7,5 a 8",CK139="7,5 - 8"),14,IF(OR(CK139="8,5 a 9",CK139="8,5 - 9,5",CK139="9 a 9,5"),15,IF(CK139="10",15,IF(OR(CK139="0,5 a 1",CK139="0,5 - 1"),7,"Fuera de rango")))))))))))))))))))</f>
        <v>10</v>
      </c>
      <c r="CM139" s="10" t="n">
        <v>0</v>
      </c>
      <c r="CN139" s="10" t="str">
        <f aca="false">IF(CM139=0,"0", " ")</f>
        <v>0</v>
      </c>
      <c r="CO139" s="10" t="str">
        <f aca="false">IF(CM139&gt;0,"EME"," ")</f>
        <v> </v>
      </c>
      <c r="CP139" s="10" t="n">
        <v>0</v>
      </c>
      <c r="CQ139" s="10" t="str">
        <f aca="false">IF(CP139&gt;0,"0", " ")</f>
        <v> </v>
      </c>
      <c r="CR139" s="10" t="str">
        <f aca="false">IF(CP139&gt;0,"EME"," ")</f>
        <v> </v>
      </c>
      <c r="CS139" s="9" t="n">
        <v>0</v>
      </c>
      <c r="CT139" s="10" t="str">
        <f aca="false">IF(CS139&gt;0,"1", " ")</f>
        <v> </v>
      </c>
      <c r="CU139" s="10" t="str">
        <f aca="false">IF(CS139&gt;0,"HIP"," ")</f>
        <v> </v>
      </c>
      <c r="CV139" s="9" t="n">
        <v>0</v>
      </c>
      <c r="CW139" s="10" t="str">
        <f aca="false">IF(CV139&gt;0,"1", " ")</f>
        <v> </v>
      </c>
      <c r="CX139" s="10" t="str">
        <f aca="false">IF(CV139&gt;0,"HIP"," ")</f>
        <v> </v>
      </c>
      <c r="CY139" s="9" t="n">
        <v>-3</v>
      </c>
      <c r="CZ139" s="11" t="str">
        <f aca="false">IF(CY139&lt;0,"2"," ")</f>
        <v>2</v>
      </c>
      <c r="DA139" s="11" t="str">
        <f aca="false">IF(CY139&lt;0,"MIO"," ")</f>
        <v>MIO</v>
      </c>
      <c r="DB139" s="9" t="n">
        <v>-2.5</v>
      </c>
      <c r="DC139" s="11" t="str">
        <f aca="false">IF(DB139&lt;0,"2"," ")</f>
        <v>2</v>
      </c>
      <c r="DD139" s="11" t="str">
        <f aca="false">IF(DB139&lt;0,"MIO"," ")</f>
        <v>MIO</v>
      </c>
      <c r="DE139" s="9" t="n">
        <v>-0.75</v>
      </c>
      <c r="DF139" s="11" t="str">
        <f aca="false">IF(DE139&lt;0,"3"," ")</f>
        <v>3</v>
      </c>
      <c r="DG139" s="11" t="str">
        <f aca="false">IF(DE139&lt;0,"AST"," ")</f>
        <v>AST</v>
      </c>
      <c r="DH139" s="9" t="n">
        <v>-1.5</v>
      </c>
      <c r="DI139" s="11" t="str">
        <f aca="false">IF(DH139&lt;0,"3"," ")</f>
        <v>3</v>
      </c>
      <c r="DJ139" s="11" t="str">
        <f aca="false">IF(DH139&lt;0,"AST"," ")</f>
        <v>AST</v>
      </c>
      <c r="DK139" s="9" t="n">
        <v>0</v>
      </c>
      <c r="DL139" s="10" t="str">
        <f aca="false">IF(DK139&gt;0,"4"," ")</f>
        <v> </v>
      </c>
      <c r="DM139" s="10" t="str">
        <f aca="false">IF(DK139&gt;0,"PRE"," ")</f>
        <v> </v>
      </c>
      <c r="DN139" s="9" t="n">
        <v>0</v>
      </c>
      <c r="DO139" s="10" t="str">
        <f aca="false">IF(DN139&gt;0,"4"," ")</f>
        <v> </v>
      </c>
      <c r="DP139" s="10" t="str">
        <f aca="false">IF(DN139&gt;0,"PRE"," ")</f>
        <v> </v>
      </c>
      <c r="DQ139" s="12" t="n">
        <v>2</v>
      </c>
      <c r="DR139" s="12" t="n">
        <v>2</v>
      </c>
      <c r="DS139" s="12" t="str">
        <f aca="false">CONCATENATE(CO139,CU139,DA139,DG139,DM139)</f>
        <v>  MIOAST </v>
      </c>
      <c r="DT139" s="10" t="str">
        <f aca="false" t="array" ref="DT139">_xlfn.IFS(DS139="EME    ","0", DS139=" HIP   ","1", DS139="  MIO  ","2", DS139="   AST ","3", DS139="    PRE","4", DS139="EME   PRE","5", DS139=" HIP  PRE","6", DS139=" HIP AST ","7", DS139="  MIO PRE","8", DS139="  MIOAST ","9", DS139="   ASTPRE","10",DS139=" HIP ASTPRE","11", DS139="  MIOASTPRE","12", DS139="     ","0")</f>
        <v>9</v>
      </c>
      <c r="DU139" s="1" t="s">
        <v>154</v>
      </c>
      <c r="DV139" s="1" t="str">
        <f aca="false" t="array" ref="DV139">_xlfn.IFS(DU139="SI","2", DU139="NO","1")</f>
        <v>1</v>
      </c>
      <c r="DW139" s="10" t="n">
        <v>0</v>
      </c>
      <c r="DX139" s="11" t="str">
        <f aca="false">IF(DW139=0,"1","2")</f>
        <v>1</v>
      </c>
      <c r="DY139" s="11" t="str">
        <f aca="false" t="array" ref="DY139">_xlfn.IFS(DW139=0,"0", DW139=0.25, "1", DW139=0.5,"2", DW139=0.75,"3", DW139=1,"4",DW139=1.25,"5", DW139=1.5,"6", DW139=1.75,"7", DW139=2,"8")</f>
        <v>0</v>
      </c>
      <c r="DZ139" s="10" t="n">
        <v>0</v>
      </c>
      <c r="EA139" s="11" t="str">
        <f aca="false">IF(DZ139=0,"1","2")</f>
        <v>1</v>
      </c>
      <c r="EB139" s="11" t="str">
        <f aca="false" t="array" ref="EB139">_xlfn.IFS(DZ139=0,"0", DZ139=0.25, "1", DZ139=0.5,"2", DZ139=0.75,"3", DZ139=1,"4",DZ139=1.25,"5", DZ139=1.5,"6", DZ139=1.75,"7", DZ139=2,"8")</f>
        <v>0</v>
      </c>
      <c r="EC139" s="10" t="n">
        <v>-1.5</v>
      </c>
      <c r="ED139" s="10" t="str">
        <f aca="false">IF(EC139=0,"1","2")</f>
        <v>2</v>
      </c>
      <c r="EE139" s="11" t="str">
        <f aca="false" t="array" ref="EE139">_xlfn.IFS(EC139=0,"0", EC139=-0.25, "1", EC139=-0.5,"2", EC139=-0.75,"3", EC139=-1,"4",EC139=-1.25,"5", EC139=-1.5,"6", EC139=-1.75,"7", EC139=-2,"8", EC139=-2.25,"9",EC139=-2.5,"10", EC139=-2.75,"11", EC139=-3,"12", EC139=-3.25,"13", EC139=-3.5,"14", EC139=-3.75,"15",EC139=-4,"16")</f>
        <v>6</v>
      </c>
      <c r="EF139" s="10" t="n">
        <v>-1.5</v>
      </c>
      <c r="EG139" s="10" t="str">
        <f aca="false">IF(EF139=0,"1","2")</f>
        <v>2</v>
      </c>
      <c r="EH139" s="11" t="str">
        <f aca="false" t="array" ref="EH139">_xlfn.IFS(EF139=0,"0", EF139=-0.25, "1", EF139=-0.5,"2", EF139=-0.75,"3", EF139=-1,"4",EF139=-1.25,"5", EF139=-1.5,"6", EF139=-1.75,"7", EF139=-2,"8", EF139=-2.25,"9",EF139=-2.5,"10", EF139=-2.75,"11", EF139=-3,"12", EF139=-3.25,"13", EF139=-3.5,"14", EF139=-3.75,"15",EF139=-4,"16")</f>
        <v>6</v>
      </c>
      <c r="EI139" s="10" t="n">
        <v>-0.25</v>
      </c>
      <c r="EJ139" s="11" t="str">
        <f aca="false">IF(EI139=0,"1","2")</f>
        <v>2</v>
      </c>
      <c r="EK139" s="11" t="str">
        <f aca="false" t="array" ref="EK139">_xlfn.IFS(EI139=0,"0", EI139=-0.25, "1", EI139=-0.5,"2", EI139=-0.75,"3", EI139=-1,"4",EI139=-1.25,"5", EI139=-1.5,"6", EI139=-1.75,"7", EI139=-2,"8", EI139=-2.25,"9", EI139=-2.25,"9",EI139=-2.5,"10", EI139=-2.75,"11", EI139=-3,"12", EI139=-3.25,"13", EI139=-3.5,"14", EI139=-3.75,"15",EI139=-4,"16", EI139=0.25, "17", EI139=0.5, "18")</f>
        <v>1</v>
      </c>
      <c r="EL139" s="10" t="n">
        <v>-0.5</v>
      </c>
      <c r="EM139" s="11" t="str">
        <f aca="false">IF(EL139=0,"1","2")</f>
        <v>2</v>
      </c>
      <c r="EN139" s="11" t="str">
        <f aca="false" t="array" ref="EN139">_xlfn.IFS(EL139=0.25,"17",EL139=0.5,"18", EL139=0,"0", EL139=-0.25, "1", EL139=-0.5,"2", EL139=-0.75,"3", EL139=-1,"4",EL139=-1.25,"5", EL139=-1.5,"6", EL139=-1.75,"7", EL139=-2,"8",EL139= -2.25,"9",EL139=-2.5,"10",EL139= -2.75,"11",EL139= -3,"12",EL139= -3.25,"13",EL139= -3.5,"14",EL139= -3.75,"15",EL139=-4,"16")</f>
        <v>2</v>
      </c>
      <c r="EO139" s="10" t="n">
        <v>0</v>
      </c>
      <c r="EP139" s="11" t="str">
        <f aca="false">IF(EO139=0,"1","2")</f>
        <v>1</v>
      </c>
      <c r="EQ139" s="11" t="str">
        <f aca="false" t="array" ref="EQ139">_xlfn.IFS(EO139=0,"0", EO139=0.25, "1", EO139=0.5,"2", EO139=0.75,"3", EO139=1,"4",EO139=1.25,"5", EO139=1.5,"6", EO139=1.75,"7", EO139=2,"8", EO139=2.25,"9", EO139=2.25,"9",EO139=2.5,"10", EO139=2.75,"11", EO139=3,"12", EO139=3.25,"13", EO139=3.5,"14", EO139=3.75,"15",EO139=4,"16", EO139=-0.25, "17", bq=-0.5, "18")</f>
        <v>0</v>
      </c>
      <c r="ER139" s="10" t="n">
        <v>0</v>
      </c>
      <c r="ES139" s="11" t="str">
        <f aca="false">IF(ER139=0,"1","2")</f>
        <v>1</v>
      </c>
      <c r="ET139" s="11" t="str">
        <f aca="false" t="array" ref="ET139">_xlfn.IFS(ER139=0,"0", ER139=0.25, "1", ER139=0.5,"2", ER139=0.75,"3", ER139=1,"4",ER139=1.25,"5", ER139=1.5,"6", ER139=1.75,"7", ER139=2,"8", ER139=2.25,"9", ER139=2.25,"9",ER139=2.5,"10", ER139=2.75,"11", ER139=3,"12", ER139=3.25,"13", ER139=3.5,"14", ER139=3.75,"15",ER139=4,"16", ER139=-0.25, "17", bq=-0.5, "18")</f>
        <v>0</v>
      </c>
      <c r="EU139" s="13" t="n">
        <v>17</v>
      </c>
      <c r="EV139" s="14" t="str">
        <f aca="false">VLOOKUP(EU139,LEYENDA!$G$2:$H$8,2,TRUE())</f>
        <v>13-18</v>
      </c>
      <c r="EW139" s="14" t="str">
        <f aca="false" t="array" ref="EW139">_xlfn.IFS(EV139="0-5","1", EV139="6-12","2", EV139="13-18","3", EV139="19-24","4", EV139="25-36","5", EV139="37-48","6", EV139="49-60","7")</f>
        <v>3</v>
      </c>
    </row>
    <row r="140" customFormat="false" ht="13.5" hidden="false" customHeight="false" outlineLevel="0" collapsed="false">
      <c r="A140" s="1" t="n">
        <v>53</v>
      </c>
      <c r="B140" s="32" t="n">
        <v>3</v>
      </c>
      <c r="C140" s="33" t="n">
        <v>42185</v>
      </c>
      <c r="D140" s="6"/>
      <c r="E140" s="5" t="str">
        <f aca="false">VLOOKUP(A140,'286'!$A$3:$J$600,10,FALSE())</f>
        <v>CHEN, ANDREA</v>
      </c>
      <c r="F140" s="4" t="str">
        <f aca="false">VLOOKUP(A140,'286'!$A$3:$I$1768,3,FALSE())</f>
        <v>CHENAN</v>
      </c>
      <c r="G140" s="6" t="n">
        <f aca="false">VLOOKUP(A140,'286'!$A$3:$I$1768,4,FALSE())</f>
        <v>37943</v>
      </c>
      <c r="H140" s="7" t="n">
        <f aca="false">YEAR(C140)-YEAR(G140)</f>
        <v>12</v>
      </c>
      <c r="I140" s="1" t="str">
        <f aca="false">VLOOKUP(H140,LEYENDA!$C$2:$D$6,2,TRUE())</f>
        <v>0-12</v>
      </c>
      <c r="J140" s="5" t="str">
        <f aca="false">VLOOKUP(A140,'286'!$A$3:$I$1768,7,FALSE())</f>
        <v>M</v>
      </c>
      <c r="K140" s="8" t="str">
        <f aca="false">VLOOKUP(A140,'286'!$A$3:$I$1768,2,FALSE())</f>
        <v>OD</v>
      </c>
      <c r="L140" s="4" t="str">
        <f aca="false">VLOOKUP(A140,'286'!$A$3:$I$1768,8,FALSE())</f>
        <v>D</v>
      </c>
      <c r="M140" s="4" t="str">
        <f aca="false">VLOOKUP(A140,'286'!$A$3:$I$1768,9,FALSE())</f>
        <v>I</v>
      </c>
      <c r="N140" s="8" t="str">
        <f aca="false">IF(R140=O140, "MISMA","CONTRARIA")</f>
        <v>CONTRARIA</v>
      </c>
      <c r="O140" s="8" t="str">
        <f aca="false" t="array" ref="O140">_xlfn.IFS(L140="D","1", L140="I","2")</f>
        <v>1</v>
      </c>
      <c r="P140" s="8" t="str">
        <f aca="false" t="array" ref="P140">_xlfn.IFS(K140="OD","1", K140="OI","2")</f>
        <v>1</v>
      </c>
      <c r="Q140" s="1" t="str">
        <f aca="false" t="array" ref="Q140">_xlfn.IFS(J140="M","1", J140="H","2")</f>
        <v>1</v>
      </c>
      <c r="R140" s="8" t="str">
        <f aca="false" t="array" ref="R140">_xlfn.IFS(M140="D","1", M140="I","2")</f>
        <v>2</v>
      </c>
      <c r="S140" s="1" t="str">
        <f aca="false" t="array" ref="S140">_xlfn.IFS(N140="CONTRARIA", "1",N140= "MISMA","2")</f>
        <v>1</v>
      </c>
      <c r="T140" s="1" t="str">
        <f aca="false" t="array" ref="T140">_xlfn.IFS(I140="0-12","1", I140="13-24","2", I140="25-40","3", I140="41-60","4", I140="61-100","5")</f>
        <v>1</v>
      </c>
      <c r="U140" s="9" t="n">
        <v>-2</v>
      </c>
      <c r="V140" s="11" t="str">
        <f aca="false">IF(U140="","",IF(AND(U140&gt;=-9,U140&lt;=-6.5),"-9 a -6,5",IF(AND(U140&gt;=-6,U140&lt;=-3.5),"-6 a -3,5",IF(AND(U140&gt;=-3,U140&lt;=-1),"-3 a -1",IF(U140=-0.5,"-0,5",IF(AND(U140&gt;=0,U140&lt;=2.5),"0 a 2,5",IF(AND(U140&gt;=3,U140&lt;=5.5),"3 a 5,5",IF(AND(U140&gt;=6,U140&lt;=8.5),"6 a 8,5",IF(AND(U140&gt;=9,U140&lt;=20),"9 a 20","Fuera de rango")))))))))</f>
        <v>-3 a -1</v>
      </c>
      <c r="W140" s="11" t="n">
        <f aca="false">IF(V140="","",IF(V140="-9 a -6,5",2,IF(V140="-6 a -3,5",3,IF(V140="-3 a -1",4,IF(V140="-0,5","NORMA",IF(V140="0 a 2,5",5,IF(V140="3 a 5,5",6,IF(V140="6 a 8,5",7,IF(V140="9 a 20",8,"Fuera de rango")))))))))</f>
        <v>4</v>
      </c>
      <c r="X140" s="9" t="n">
        <v>0</v>
      </c>
      <c r="Y140" s="10" t="str">
        <f aca="false">IF(X140="","",IF(AND(X140&gt;=0,X140&lt;=4),"0 a 4",IF(AND(X140&gt;=4.5,X140&lt;=8.5),"4,5 a 8,5",IF(X140=9,"9",IF(AND(X140&gt;=9.5,X140&lt;=13),"9,5 a 13",IF(AND(X140&gt;=13.5,X140&lt;=20),"13,5 a 20",IF(AND(X140&gt;=20.5,X140&lt;=35),"20,5 a 35","Fuera de rango")))))))</f>
        <v>0 a 4</v>
      </c>
      <c r="Z140" s="11" t="n">
        <f aca="false">IF(Y140="","",IF(Y140="0 a 4",1,IF(Y140="4,5 a 8,5",2,IF(Y140="9","NORMA",IF(Y140="9,5 a 13",3,IF(Y140="13,5 a 20",4,IF(Y140="20,5 a 35",5,"Fuera de rango")))))))</f>
        <v>1</v>
      </c>
      <c r="AA140" s="9" t="n">
        <v>22</v>
      </c>
      <c r="AB140" s="10" t="str">
        <f aca="false">IF(AA140="","",IF(AND(AA140&gt;=0,AA140&lt;=9),"0 a 9",IF(AND(AA140&gt;=9.5,AA140&lt;=18.5),"9,5 a 18,5",IF(AA140=19,"19",IF(AND(AA140&gt;=19.5,AA140&lt;=28),"19,5 a 28",IF(AND(AA140&gt;=28.5,AA140&lt;=40),"28,5 a 40","Fuera de rango"))))))</f>
        <v>19,5 a 28</v>
      </c>
      <c r="AC140" s="11" t="n">
        <f aca="false" t="array" ref="AC140">_xlfn.IFS(AB140="","",AB140="0 a 9",1,AB140="9,5 a 18,5",2,AB140="19","NORMA",AB140="19,5 a 28",3,AB140="28,5 a 40",4,TRUE(),"Fuera de rango")</f>
        <v>3</v>
      </c>
      <c r="AD140" s="9" t="n">
        <v>10</v>
      </c>
      <c r="AE140" s="11" t="str">
        <f aca="false">IF(AD140="","",IF(AND(AD140&gt;=-10,AD140&lt;=0),"De -10 a 0",IF(AND(AD140&gt;=0.5,AD140&lt;=9.5),"0,5 a 9,5",IF(AD140=10,"10",IF(AND(AD140&gt;=10.5,AD140&lt;=20),"10,5 a 20",IF(AND(AD140&gt;=20.5,AD140&lt;=40),"20,5 a 40","Fuera de rango"))))))</f>
        <v>10</v>
      </c>
      <c r="AF140" s="12" t="str">
        <f aca="false">IF(AD140="","",IF(AND(AD140&gt;=-10,AD140&lt;=0),1,IF(AND(AD140&gt;=0.5,AD140&lt;=9.5),2,IF(AD140=10,"NORMA",IF(AND(AD140&gt;=10.5,AD140&lt;=20),3,IF(AND(AD140&gt;=20.5,AD140&lt;=40),4,""))))))</f>
        <v>NORMA</v>
      </c>
      <c r="AG140" s="9" t="n">
        <v>9</v>
      </c>
      <c r="AH140" s="11" t="str">
        <f aca="false">IF(AG140="","",IF(AND(AG140&gt;=0,AG140&lt;=4),"0 a 4",IF(AND(AG140&gt;=4.5,AG140&lt;=8.5),"4,5 a 8,5",IF(AG140=9,"9",IF(AND(AG140&gt;=9.5,AG140&lt;=13),"9,5 a 13",IF(AND(AG140&gt;=13.5,AG140&lt;=25),"13,5 a 25","Fuera de rango"))))))</f>
        <v>9</v>
      </c>
      <c r="AI140" s="11" t="str">
        <f aca="false">IF(AH140="","",IF(AH140="0 a 4",1,IF(AH140="4,5 a 8,5",2,IF(AH140="9","NORMA",IF(AH140="9,5 a 13",3,IF(AH140="13,5 a 25",4,""))))))</f>
        <v>NORMA</v>
      </c>
      <c r="AJ140" s="9" t="n">
        <v>5</v>
      </c>
      <c r="AK140" s="10" t="str">
        <f aca="false">IF(AJ140="","",IF(AND(AJ140&gt;=-15,AJ140&lt;=-10.5),"-15 a -10,5",IF(AND(AJ140&gt;=-10,AJ140&lt;=-4),"-10 a -4",IF(AND(AJ140&gt;=-4.5,AJ140&lt;=0),"-4,5 a 0",IF(AND(AJ140&gt;=0.5,AJ140&lt;=4.5),"0,5 a 4,5",IF(AJ140=5,"5",IF(AND(AJ140&gt;=5.5,AJ140&lt;=10),"5,5 a 10",IF(AND(AJ140&gt;=10.5,AJ140&lt;=20),"10,5 a 20","Fuera de rango"))))))))</f>
        <v>5</v>
      </c>
      <c r="AL140" s="11" t="str">
        <f aca="false">IF(AK140="","",IF(AK140="-15 a -10,5",1,IF(AK140="-10 a -4",2,IF(AK140="-4,5 a 0",3,IF(AK140="0,5 a 4,5",4,IF(AK140="5","NORMA",IF(AK140="5,5 a 10",5,IF(AK140="10,5 a 20",6,"Error"))))))))</f>
        <v>NORMA</v>
      </c>
      <c r="AM140" s="9" t="n">
        <v>-1</v>
      </c>
      <c r="AN140" s="10" t="str">
        <f aca="false">IF(AM140="","",IF(AND(AM140&gt;=-7.5,AM140&lt;=-5.5),"-7,5 a -5,5",IF(AND(AM140&gt;=-5,AM140&lt;=-3),"-5 a -3",IF(AND(AM140&gt;=-2.5,AM140&lt;=-0.5),"-2,5 a -0,5",IF(AM140=0,"0,00",IF(AND(AM140&gt;=0.5,AM140&lt;=2.5),"0,5 a 2,5",IF(AND(AM140&gt;=3,AM140&lt;=5),"3 a 5",IF(AND(AM140&gt;=5.5,AM140&lt;=7.5),"5,5 a 7,5",IF(AND(AM140&gt;=8,AM140&lt;=10),"8 a 10","Fuera de rango")))))))))</f>
        <v>-2,5 a -0,5</v>
      </c>
      <c r="AO140" s="11" t="n">
        <f aca="false">IF(AN140="","",IF(AN140="-7,5 a -5,5",1,IF(AN140="-5 a -3",2,IF(AN140="-2,5 a -0,5",3,IF(AN140="0,00","NORMA",IF(AN140="0,5 a 2,5",4,IF(AN140="3 a 5",5,IF(AN140="5,5 a 7,5",6,IF(AN140="8 a 10",7,"Error")))))))))</f>
        <v>3</v>
      </c>
      <c r="AP140" s="9" t="n">
        <v>1</v>
      </c>
      <c r="AQ140" s="10" t="str">
        <f aca="false">IF(AP140="","",IF(AND(AP140&gt;=-20,AP140&lt;=-9.5),"-20 a -9,5",IF(AND(AP140&gt;=-9,AP140&lt;=-6.5),"-9 a -6,5",IF(AP140=-6,"-6",IF(AND(AP140&gt;=-5.5,AP140&lt;=-3),"-5,5 a -3",IF(AND(AP140&gt;=-2.5,AP140&lt;=0),"-2,5 a 0",IF(AND(AP140&gt;=0.5,AP140&lt;=3),"0,5 a 3",IF(AND(AP140&gt;=3.5,AP140&lt;=6),"3,5 a 6",IF(AND(AP140&gt;=6.5,AP140&lt;=9),"6,5 a 9",IF(AND(AP140&gt;=9.5,AP140&lt;=20),"9,5 a 20","Fuera de rango"))))))))))</f>
        <v>0,5 a 3</v>
      </c>
      <c r="AR140" s="11" t="n">
        <f aca="false">IF(AQ140="","",IF(AQ140="-20 a -9,5",1,IF(AQ140="-9 a -6,5",2,IF(AQ140="-6","NORMA",IF(AQ140="-5,5 a -3",3,IF(AQ140="-2,5 a 0",4,IF(AQ140="0,5 a 3",5,IF(AQ140="3,5 a 6",6,IF(AQ140="6,5 a 9",7,IF(AQ140="9,5 a 20",8,""))))))))))</f>
        <v>5</v>
      </c>
      <c r="AS140" s="9" t="n">
        <v>-2</v>
      </c>
      <c r="AT140" s="10" t="str">
        <f aca="false">IF(AS140="","",IF(AND(AS140&gt;=-16,AS140&lt;=-14),"-16 a -14",IF(AND(AS140&gt;=-13.5,AS140&lt;=-11.5),"-13,5 a -11,5",IF(AND(AS140&gt;=-11,AS140&lt;=-9),"-11 a -9",IF(AND(AS140&gt;=-8.5,AS140&lt;=-6.5),"-8,5 a -6,5",IF(AND(AS140&gt;=-6,AS140&lt;=-4),"-6 a -4",IF(AND(AS140&gt;=-3.5,AS140&lt;=-1.5),"-3,5 a -1,5",IF(AND(AS140&gt;=-1,AS140&lt;=1),"-1 a 1",IF(AND(AS140&gt;=1.5,AS140&lt;=3.5),"1,5 a 3,5",IF(AND(AS140&gt;=4,AS140&lt;=6),"4 a 6",IF(AND(AS140&gt;=6.5,AS140&lt;=8.5),"6,5 a 8,5",IF(AND(AS140&gt;=9,AS140&lt;=11),"9 a 11",IF(AND(AS140&gt;=11.5,AS140&lt;=13.5),"11,5 a 13,5",IF(AND(AS140&gt;=14,AS140&lt;=16),"14 a 16",IF(AND(AS140&gt;=16.5,AS140&lt;=18.5),"16,5 a 18,5",IF(AND(AS140&gt;=19,AS140&lt;=21),"19 a 21","Fuera de rango"))))))))))))))))</f>
        <v>-3,5 a -1,5</v>
      </c>
      <c r="AU140" s="11" t="n">
        <f aca="false" t="array" ref="AU140">IF(AT140="","",_xlfn.IFS(AT140="-16 a -14",1,AT140="-13,5 a -11,5",2,AT140="-11 a -9",3,AT140="-8,5 a -6,5",4,AT140="-6 a -4",5,AT140="-3,5 a -1,5",6,AT140="-1 a 1",7,AT140="1,5 a 3,5",8,AT140="4 a 6","NORMA",AT140="6,5 a 8,5",9,AT140="9 a 11",10,AT140="11,5 a 13,5",11,AT140="14 a 16",12,AT140="16,5 a 18,5",13,AT140="19 a 21",14,TRUE(),""))</f>
        <v>6</v>
      </c>
      <c r="AV140" s="9" t="n">
        <v>0.25</v>
      </c>
      <c r="AW140" s="10" t="str">
        <f aca="false">IF(AV140="","",IF(AND(AV140&gt;=-1,AV140&lt;=-0.5),"-1 a -0,5",IF(AND(AV140&gt;-0.5,AV140&lt;=0),"De -0,5 a 0",IF(AND(AV140&gt;=0.25,AV140&lt;=0.75),"0,25 a 0,75",IF(AND(AV140&gt;=1,AV140&lt;=1.5),"1 a 1,5",IF(AND(AV140&gt;=1.75,AV140&lt;=2.25),"1,75 a 2,25",IF(AND(AV140&gt;=2.5,AV140&lt;=3),"2,5 a 3",IF(AND(AV140&gt;=3.25,AV140&lt;=3.75),"3,25 a 3,75","Fuera de rango"))))))))</f>
        <v>0,25 a 0,75</v>
      </c>
      <c r="AX140" s="11" t="str">
        <f aca="false">IF(AW140="","",IF(OR(AW140="-1 a -0,5",AW140="-1 a -0.5"),1,IF(OR(AW140="De -0,5 a 0",AW140="-0,5 a 0",AW140="De -0.5 a 0"),2,IF(OR(AW140="0,25 a 0,75",AW140="0.25 a 0.75"),"NORMA",IF(OR(AW140="1 a 1,5",AW140="1 a 1.5"),3,IF(OR(AW140="1,75 a 2,25",AW140="1.75 a 2.25"),4,IF(OR(AW140="2,5 a 3",AW140="2.5 a 3"),5,IF(OR(AW140="3,25 a 3,75",AW140="3.25 a 3.75"),6,""))))))))</f>
        <v>NORMA</v>
      </c>
      <c r="AY140" s="9" t="n">
        <v>3</v>
      </c>
      <c r="AZ140" s="10" t="str">
        <f aca="false">IF(AY140="","",IF(AND(AY140&gt;=-20,AY140&lt;=-9.5),"-20 a -9,5",IF(AND(AY140&gt;=-9,AY140&lt;=-6.5),"-9 a -6,5",IF(AY140=-6,"-6",IF(AND(AY140&gt;=-5.5,AY140&lt;=-3),"-5,5 a -3",IF(AND(AY140&gt;=-2.5,AY140&lt;=0),"-2,5 a 0",IF(AND(AY140&gt;=0.5,AY140&lt;=3),"0,5 a 3",IF(AND(AY140&gt;=3.5,AY140&lt;=6),"3,5 a 6","Fuera de rango"))))))))</f>
        <v>0,5 a 3</v>
      </c>
      <c r="BA140" s="11" t="n">
        <f aca="false">IF(AZ140="","",IF(AZ140="-20 a -9,5",1,IF(AZ140="-9 a -6,5",2,IF(AZ140="-6","NORMA",IF(AZ140="-5,5 a -3",3,IF(AZ140="-2,5 a 0",4,IF(AZ140="0,5 a 3",5,IF(AZ140="3,5 a 6",6,""))))))))</f>
        <v>5</v>
      </c>
      <c r="BB140" s="9" t="n">
        <v>0</v>
      </c>
      <c r="BC140" s="10" t="str">
        <f aca="false" t="array" ref="BC140">IF(BB140="","",_xlfn.IFS(AND(BB140&gt;=0,BB140&lt;=2),"0 a 2",AND(BB140&gt;=2.5,BB140&lt;=4.5),"2,5 a 4,5",AND(BB140&gt;=5,BB140&lt;=7),"5 a 7",AND(BB140&gt;=7.5,BB140&lt;=9.5),"7,5 a 9,5",AND(BB140&gt;=10,BB140&lt;=12),"10 a 12",AND(BB140&gt;=12.5,BB140&lt;=14.5),"12,5 a 14,5",BB140=15,"15",AND(BB140&gt;=15.5,BB140&lt;=17.5),"15,5 a 17,5",AND(BB140&gt;=18,BB140&lt;=20),"18 a 20",AND(BB140&gt;=20.5,BB140&lt;=22.5),"20,5 a 22,5",AND(BB140&gt;=23,BB140&lt;=25),"23 a 25",TRUE(),"Fuera de rango"))</f>
        <v>0 a 2</v>
      </c>
      <c r="BD140" s="11" t="n">
        <f aca="false" t="array" ref="BD140">IF(BC140="","",_xlfn.IFS(BC140="0 a 2",1,BC140="2,5 a 4,5",2,BC140="5 a 7",3,BC140="7,5 a 9,5",4,BC140="10 a 12",5,BC140="12,5 a 14,5",6,BC140="15","NORMA",BC140="15,5 a 17,5",7,BC140="18 a 20",8,BC140="20,5 a 22,5",9,BC140="23 a 25",10,TRUE(),"Fuera de rango"))</f>
        <v>1</v>
      </c>
      <c r="BE140" s="9" t="n">
        <v>24</v>
      </c>
      <c r="BF140" s="10" t="str">
        <f aca="false">IF(BE140="","",IF(AND(BE140&gt;=-20,BE140&lt;=-10),"-20 a -10",IF(AND(BE140&gt;=-9.5,BE140&lt;=0.5),"-9,5 a 0,5",IF(AND(BE140&gt;=1,BE140&lt;=11),"1 a 11",IF(AND(BE140&gt;=11.5,BE140&lt;=20.5),"11,5 a 20,5",IF(BE140=21,"21",IF(AND(BE140&gt;=21.5,BE140&lt;=31.5),"21,5 a 31,5",IF(AND(BE140&gt;=32,BE140&lt;=42),"32 a 42","Fuera de rango"))))))))</f>
        <v>21,5 a 31,5</v>
      </c>
      <c r="BG140" s="11" t="n">
        <f aca="false">IF(BF140="","",IF(BF140="-20 a -10",1,IF(BF140="-9,5 a 0,5",2,IF(BF140="1 a 11",3,IF(BF140="11,5 a 20,5",4,IF(BF140="21","NORMA",IF(BF140="21,5 a 31,5",5,IF(BF140="32 a 42",6,""))))))))</f>
        <v>5</v>
      </c>
      <c r="BH140" s="9" t="n">
        <v>10</v>
      </c>
      <c r="BI140" s="10" t="str">
        <f aca="false">IF(BH140="","",IF(AND(BH140&gt;=-20,BH140&lt;=-15),"-20 a -15",IF(AND(BH140&gt;=-14.5,BH140&lt;=-9.5),"-14,5 a -9,5",IF(AND(BH140&gt;=-9,BH140&lt;=-4),"-9 a -4",IF(AND(BH140&gt;=-3.5,BH140&lt;=2.5),"-3,5 a 2,5",IF(AND(BH140&gt;=3,BH140&lt;=8),"3 a 8",IF(AND(BH140&gt;=8.5,BH140&lt;=14.5),"8,5 a 14,5",IF(BH140=15,"15",IF(AND(BH140&gt;=15.5,BH140&lt;=20.5),"15,5 a 20,5",IF(AND(BH140&gt;=21,BH140&lt;=26),"21 a 26","Fuera de rango"))))))))))</f>
        <v>8,5 a 14,5</v>
      </c>
      <c r="BJ140" s="11" t="n">
        <f aca="false">IF(BI140="","",IF(BI140="-20 a -15",1,IF(BI140="-14,5 a -9,5",2,IF(BI140="-9 a -4",3,IF(BI140="-3,5 a 2,5",4,IF(BI140="3 a 8",5,IF(BI140="8,5 a 14,5",6,IF(BI140="15","NORMA",IF(BI140="15,5 a 20,5",7,IF(BI140="21 a 26",8,IF(BI140="26,5 a 31,5",9,"")))))))))))</f>
        <v>6</v>
      </c>
      <c r="BK140" s="9" t="n">
        <v>0</v>
      </c>
      <c r="BL140" s="10" t="str">
        <f aca="false">IF(BK140="","",IF(AND(BK140&gt;=0,BK140&lt;=2),"0 - 2",IF(AND(BK140&gt;=2.5,BK140&lt;=4.5),"2,5 - 4,5",IF(AND(BK140&gt;=5,BK140&lt;=7),"5 - 7",IF(AND(BK140&gt;=7.5,BK140&lt;=9.5),"7,5 - 9,5",IF(AND(BK140&gt;=10,BK140&lt;=12),"10 - 12",IF(AND(BK140&gt;=12.5,BK140&lt;=13.5),"12,5 - 13,5",IF(BK140=14,"14",IF(AND(BK140&gt;=14.5,BK140&lt;=16.5),"14,5 - 16,5",IF(AND(BK140&gt;=17,BK140&lt;=19),"17 - 19",IF(AND(BK140&gt;=19.5,BK140&lt;=21.5),"19,5 - 21,5",IF(AND(BK140&gt;=22,BK140&lt;=24),"22 - 24",IF(AND(BK140&gt;=24.5,BK140&lt;=26.5),"24,5 - 26,5",IF(AND(BK140&gt;=27,BK140&lt;=29),"27 - 29",IF(AND(BK140&gt;=29.5,BK140&lt;=30),"29,5 - 30","Fuera de rango")))))))))))))))</f>
        <v>0 - 2</v>
      </c>
      <c r="BM140" s="11" t="n">
        <f aca="false">IF(BL140="","",IF(BL140="0 - 2",1,IF(BL140="2,5 - 4,5",2,IF(BL140="5 - 7",3,IF(BL140="7,5 - 9,5",4,IF(BL140="10 - 12",5,IF(BL140="12,5 - 13,5",6,IF(BL140="14","NORMA",IF(BL140="14,5 - 16,5",7,IF(BL140="17 - 19",8,IF(BL140="19,5 - 21,5",9,IF(BL140="22 - 24",10,IF(BL140="24,5 - 26,5",11,IF(BL140="27 - 29",12,IF(BL140="29,5 - 30",13,"")))))))))))))))</f>
        <v>1</v>
      </c>
      <c r="BN140" s="9" t="n">
        <v>19</v>
      </c>
      <c r="BO140" s="10" t="str">
        <f aca="false">IF(BN140="","",IF(AND(BN140&gt;=-20,BN140&lt;=-10),"-20 a -10",IF(AND(BN140&gt;=-9.5,BN140&lt;=0.5),"-9,5 a 0,5",IF(AND(BN140&gt;=1,BN140&lt;=11),"1 a 11",IF(AND(BN140&gt;=11.5,BN140&lt;=21.5),"11,5 a 21,5",IF(BN140=22,"22",IF(AND(BN140&gt;=22.5,BN140&lt;=32.5),"22,5 a 32,5",IF(AND(BN140&gt;=33,BN140&lt;=43),"33 a 43","Fuera de rango"))))))))</f>
        <v>11,5 a 21,5</v>
      </c>
      <c r="BP140" s="11" t="n">
        <f aca="false">IF(BO140="","",IF(BO140="-20 a -10",1,IF(BO140="-9,5 a 0,5",2,IF(BO140="1 a 11",3,IF(BO140="11,5 a 21,5",4,IF(BO140="22","NORMA",IF(BO140="22,5 a 32,5",5,IF(BO140="33 a 43",6,""))))))))</f>
        <v>4</v>
      </c>
      <c r="BQ140" s="9" t="n">
        <v>10</v>
      </c>
      <c r="BR140" s="10" t="str">
        <f aca="false">IF(BQ140="","",IF(AND(BQ140&gt;=-20,BQ140&lt;=-15),"-20 a -15",IF(AND(BQ140&gt;=-14.5,BQ140&lt;=-9.5),"-14,5 a -9,5",IF(AND(BQ140&gt;=-9,BQ140&lt;=-4),"-9 a -4",IF(AND(BQ140&gt;=-3.5,BQ140&lt;=2.5),"-3,5 a 2,5",IF(AND(BQ140&gt;=3,BQ140&lt;=8),"3 a 8",IF(AND(BQ140&gt;=8.5,BQ140&lt;=13.5),"8,5 a 13,5",IF(AND(BQ140&gt;=14,BQ140&lt;=17.5),"14 a 17,5",IF(BQ140=18,"18",IF(AND(BQ140&gt;=18.5,BQ140&lt;=23.5),"18,5 a 23,5",IF(AND(BQ140&gt;=24,BQ140&lt;=29),"24 a 29",IF(AND(BQ140&gt;=29.5,BQ140&lt;=34.5),"29,5 a 34,5",IF(AND(BQ140&gt;=35,BQ140&lt;=40),"35 a 40","Fuera de rango")))))))))))))</f>
        <v>8,5 a 13,5</v>
      </c>
      <c r="BS140" s="11" t="n">
        <f aca="false">IF(BR140="","",IF(BR140="-20 a -15",1,IF(BR140="-14,5 a -9,5",2,IF(BR140="-9 a -4",3,IF(BR140="-3,5 a 2,5",4,IF(BR140="3 a 8",5,IF(BR140="8,5 a 13,5",6,IF(BR140="14 a 17,5",7,IF(BR140="18","NORMA",IF(BR140="18,5 a 23,5",8,IF(BR140="24 a 29",9,IF(BR140="29,5 a 34,5",10,IF(BR140="35 a 40",11,"")))))))))))))</f>
        <v>6</v>
      </c>
      <c r="BT140" s="9" t="n">
        <v>-1</v>
      </c>
      <c r="BU140" s="10" t="str">
        <f aca="false">IF(BT140="","",IF(AND(BT140&gt;=-20,BT140&lt;=-18),"-20 a -18",IF(AND(BT140&gt;=-17.5,BT140&lt;=-15.5),"-17,5 a -15,5",IF(AND(BT140&gt;=-15,BT140&lt;=-13),"-15 a -13",IF(AND(BT140&gt;=-12.5,BT140&lt;=-10.5),"-12,5 a -10,5",IF(AND(BT140&gt;=-10,BT140&lt;=-8),"-10 a -8",IF(AND(BT140&gt;=-7.5,BT140&lt;=-5.5),"-7,5 a -5,5",IF(AND(BT140&gt;=-5,BT140&lt;=-3),"-5 a -3",IF(AND(BT140&gt;=-2.5,BT140&lt;=-0.5),"-2,5 a -0,5",IF(BT140=0,"0",IF(AND(BT140&gt;=0.5,BT140&lt;=2.5),"0,5 a 2,5",IF(AND(BT140&gt;=3,BT140&lt;=5),"3 a 5",IF(AND(BT140&gt;=5.5,BT140&lt;=7.5),"5,5 a 7,5",IF(AND(BT140&gt;=8,BT140&lt;=10),"8 a 10",IF(AND(BT140&gt;=10.5,BT140&lt;=12.5),"10,5 a 12,5",IF(AND(BT140&gt;=13,BT140&lt;=15),"13 a 15",IF(AND(BT140&gt;=15.5,BT140&lt;=17.5),"15,5 a 17,5",IF(AND(BT140&gt;=18,BT140&lt;=20),"18 a 20","Fuera de rango"))))))))))))))))))</f>
        <v>-2,5 a -0,5</v>
      </c>
      <c r="BV140" s="11" t="n">
        <f aca="false">IF(BT140="","",IF(BT140=0,"NORMA",IF(AND(BT140&gt;=-20,BT140&lt;=-18),2,IF(AND(BT140&gt;=-17.5,BT140&lt;=-15.5),2,IF(AND(BT140&gt;=-15,BT140&lt;=-13),3,IF(AND(BT140&gt;=-12.5,BT140&lt;=-10.5),4,IF(AND(BT140&gt;=-10,BT140&lt;=-8),5,IF(AND(BT140&gt;=-7.5,BT140&lt;=-5.5),6,IF(AND(BT140&gt;=-5,BT140&lt;=-3),7,IF(AND(BT140&gt;=-2.5,BT140&lt;=-0.5),8,IF(AND(BT140&gt;=0.5,BT140&lt;=2.5),9,IF(AND(BT140&gt;=3,BT140&lt;=5),10,IF(AND(BT140&gt;=5.5,BT140&lt;=7.5),11,IF(AND(BT140&gt;=8,BT140&lt;=10),12,IF(AND(BT140&gt;=10.5,BT140&lt;=12.5),13,IF(AND(BT140&gt;=13,BT140&lt;=15),14,IF(AND(BT140&gt;=15.5,BT140&lt;=17.5),15,IF(AND(BT140&gt;=18,BT140&lt;=20),16,"Fuera de rango"))))))))))))))))))</f>
        <v>8</v>
      </c>
      <c r="BW140" s="9" t="n">
        <v>-3.25</v>
      </c>
      <c r="BX140" s="10" t="n">
        <f aca="false">18.5- (0.3*H140)</f>
        <v>14.9</v>
      </c>
      <c r="BY140" s="10" t="n">
        <f aca="false">(BW140)-(BX140)</f>
        <v>-18.15</v>
      </c>
      <c r="BZ140" s="10" t="str">
        <f aca="false">IF(BY140="","",IF(BY140&lt;-27.5,"De -30 a -28",IF(BY140&lt;-25,"De -27,5 a -25,5",IF(BY140&lt;-22.5,"De -25 a -23",IF(BY140&lt;-20,"De -22,5 a -20,5",IF(BY140&lt;-17.5,"De -20 a -18",IF(BY140&lt;-15,"De -17,5 a -15,5",IF(BY140&lt;-12.5,"De -15 a -13",IF(BY140&lt;-10,"De -12,5 a -10,5",IF(BY140&lt;-7.5,"De -10 a -8",IF(BY140&lt;-5,"De -7,5 a -5,5",IF(BY140&lt;-2.5,"De -5 a -3",IF(BY140&lt;0,"De -2,5 a -0,5",IF(BY140&lt;2.5,"De 0 a 2",IF(BY140&lt;5,"De 2,5 a 4,5",IF(BY140&lt;7.5,"De 5 a 7",IF(BY140&lt;10,"De 7,5 a 9,5",IF(BY140&lt;12.5,"De 10 a 12",IF(BY140&lt;15,"De 12,5 a 14,5",IF(BY140&lt;17.5,"De 15 a 17",IF(BY140&lt;20,"De 17,5 a 19,5",IF(BY140&lt;22.5,"De 20 a 22",IF(BY140&lt;25,"De 22,5 a 24,5",IF(BY140&lt;27.5,"De 25 a 27","De 27,5 a 30"))))))))))))))))))))))))</f>
        <v>De -20 a -18</v>
      </c>
      <c r="CA140" s="12" t="n">
        <f aca="false">IF(BY140="","",IF(BY140&lt;=-28,1,IF(BY140&lt;=-25.5,2,IF(BY140&lt;=-23,3,IF(BY140&lt;=-20.5,4,IF(BY140&lt;=-18,5,IF(BY140&lt;=-15.5,6,IF(BY140&lt;=-13,7,IF(BY140&lt;=-10.5,8,IF(BY140&lt;=-8,9,IF(BY140&lt;=-5.5,10,IF(BY140&lt;=-3,11,IF(BY140&lt;=-0.5,12,IF(BY140&lt;=2,13,IF(BY140&lt;=4.5,14,IF(BY140&lt;=7,15,IF(BY140&lt;=9.5,16,IF(BY140&lt;=12,17,IF(BY140&lt;=14.5,18,IF(BY140&lt;=17,19,IF(BY140&lt;=19.5,20,IF(BY140&lt;=22,21,IF(BY140&lt;=24.5,22,IF(BY140&lt;=27,23,IF(BY140&lt;=30,24,"Fuera de rango")))))))))))))))))))))))))</f>
        <v>5</v>
      </c>
      <c r="CB140" s="9" t="n">
        <v>-3.25</v>
      </c>
      <c r="CC140" s="10" t="n">
        <f aca="false">18.5- (0.3*H140)</f>
        <v>14.9</v>
      </c>
      <c r="CD140" s="10" t="n">
        <f aca="false">(CB140)-(CC140)</f>
        <v>-18.15</v>
      </c>
      <c r="CE140" s="10" t="str">
        <f aca="false">IF(CD140="","",IF(CD140&lt;-27.5,"De -30 a -28",IF(CD140&lt;-25,"De -27,5 a -25,5",IF(CD140&lt;-22.5,"De -25 a -23",IF(CD140&lt;-20,"De -22,5 a -20,5",IF(CD140&lt;-17.5,"De -20 a -18",IF(CD140&lt;-15,"De -17,5 a -15,5",IF(CD140&lt;-12.5,"De -15 a -13",IF(CD140&lt;-10,"De -12,5 a -10,5",IF(CD140&lt;-7.5,"De -10 a -8",IF(CD140&lt;-5,"De -7,5 a -5,5",IF(CD140&lt;-2.5,"De -5 a -3",IF(CD140&lt;0,"De -2,5 a -0,5",IF(CD140&lt;=2,"De 0 a 2",IF(CD140&lt;=4.5,"De 2,5 a 4,5",IF(CD140&lt;=7,"De 5 a 7",IF(CD140&lt;=9.5,"De 7,5 a 9,5",IF(CD140&lt;=12,"De 10 a 12",IF(CD140&lt;=14.5,"De 12,5 a 14,5",IF(CD140&lt;=17,"De 15 a 17",IF(CD140&lt;=19.5,"De 17,5 a 19,5",IF(CD140&lt;=22,"De 20 a 22",IF(CD140&lt;=24.5,"De 22,5 a 24,5",IF(CD140&lt;=27,"De 25 a 27","De 27,5 a 30"))))))))))))))))))))))))</f>
        <v>De -20 a -18</v>
      </c>
      <c r="CF140" s="12" t="n">
        <f aca="false">IF(CD140="","",IF(CD140&lt;-27.5,1,IF(CD140&lt;-25,2,IF(CD140&lt;-22.5,3,IF(CD140&lt;-20,4,IF(CD140&lt;-17.5,5,IF(CD140&lt;-15,6,IF(CD140&lt;-12.5,7,IF(CD140&lt;-10,8,IF(CD140&lt;-7.5,9,IF(CD140&lt;-5,10,IF(CD140&lt;-2.5,11,IF(CD140&lt;0,12,IF(CD140&lt;2.5,13,IF(CD140&lt;5,14,IF(CD140&lt;7.5,15,IF(CD140&lt;10,16,IF(CD140&lt;12.5,17,IF(CD140&lt;15,18,IF(CD140&lt;17.5,19,IF(CD140&lt;20,20,IF(CD140&lt;22.5,21,IF(CD140&lt;25,22,IF(CD140&lt;27.5,23,24))))))))))))))))))))))))</f>
        <v>5</v>
      </c>
      <c r="CG140" s="9" t="n">
        <v>-1.5</v>
      </c>
      <c r="CH140" s="10" t="str">
        <f aca="false">IF(CG140="","",IF(AND(CG140&gt;=-10,CG140&lt;=-9.5),"-10 a -9,5",IF(AND(CG140&gt;-9.5,CG140&lt;=-8.5),"-9 a -8,5",IF(AND(CG140&gt;-8.5,CG140&lt;=-7.5),"-8 a -7,5",IF(AND(CG140&gt;-7.5,CG140&lt;=-6.5),"-7 a -6,5",IF(AND(CG140&gt;-6.5,CG140&lt;=-5.5),"-6 a -5,5",IF(AND(CG140&gt;-5.5,CG140&lt;=-4.5),"-5 a -4,5",IF(AND(CG140&gt;-4.5,CG140&lt;=-3.5),"-4 a -3,5",IF(AND(CG140&gt;-3.5,CG140&lt;=-2.5),"-3 a -2,5",IF(CG140=-2.25,"-2,25",IF(AND(CG140&gt;-2.5,CG140&lt;=-1.5),"-2 a -1,5",IF(AND(CG140&gt;-1.5,CG140&lt;=-0.5),"-1 a -0,5",IF(AND(CG140&gt;-0.5,CG140&lt;=0.5),"0 a 0,5",IF(AND(CG140&gt;0.5,CG140&lt;=1.5),"1 a 1,5",IF(AND(CG140&gt;1.5,CG140&lt;=2.5),"2 a 2,5",IF(AND(CG140&gt;2.5,CG140&lt;=3.5),"3 a 3,5",IF(AND(CG140&gt;3.5,CG140&lt;=4.5),"4 a 4,5",IF(AND(CG140&gt;4.5,CG140&lt;=5.5),"5 a 5,5",IF(AND(CG140&gt;5.5,CG140&lt;=6.5),"6 a 6,5",IF(AND(CG140&gt;6.5,CG140&lt;=7.5),"7 a 7,5",IF(AND(CG140&gt;7.5,CG140&lt;=8.5),"8 a 8,5",IF(AND(CG140&gt;8.5,CG140&lt;=9.5),"9 a 9,5",IF(CG140&gt;=10,"10","Fuera de rango")))))))))))))))))))))))</f>
        <v>-2 a -1,5</v>
      </c>
      <c r="CI140" s="11" t="n">
        <f aca="false">IF(CG140="","",IF(CG140=-2.25,"NORMA",IF(CG140&lt;=-9.5,1,IF(CG140&lt;=-8.5,2,IF(CG140&lt;=-7.5,3,IF(CG140&lt;=-6.5,4,IF(CG140&lt;=-5.5,5,IF(CG140&lt;=-4.5,6,IF(CG140&lt;=-3.5,7,IF(CG140&lt;=-2.5,8,IF(CG140&lt;=-1.5,9,IF(CG140&lt;=-0.5,10,IF(CG140&lt;=0.5,11,IF(CG140&lt;=1.5,12,IF(CG140&lt;=2.5,13,IF(CG140&lt;=3.5,14,IF(CG140&lt;=4.5,15,IF(CG140&lt;=5.5,16,IF(CG140&lt;=6.5,17,IF(CG140&lt;=7.5,18,IF(CG140&lt;=8.5,19,IF(CG140&lt;=9.5,20,IF(CG140=10,21,"Fuera de rango")))))))))))))))))))))))</f>
        <v>9</v>
      </c>
      <c r="CJ140" s="9" t="n">
        <v>2</v>
      </c>
      <c r="CK140" s="10" t="str">
        <f aca="false">IF(CJ140="","",IF(AND(CJ140&gt;=-6,CJ140&lt;=-5.5),"-6 a -5,5",IF(AND(CJ140&gt;-5.5,CJ140&lt;=-4.5),"-5 a -4,5",IF(AND(CJ140&gt;-4.5,CJ140&lt;=-3.5),"-4 a -3,5",IF(AND(CJ140&gt;-3.5,CJ140&lt;=-2.5),"-3 a -2,5",IF(AND(CJ140&gt;-2.5,CJ140&lt;=-1.5),"-2 a -1,5",IF(AND(CJ140&gt;-1.5,CJ140&lt;=-0.5),"-1 a -0,5",IF(AND(CJ140&gt;-0.5,CJ140&lt;=0.5),"0 a 0,5",IF(AND(CJ140&gt;0.5,CJ140&lt;=1.5),"1 a 1,5",IF(AND(CJ140&gt;1.5,CJ140&lt;2.5),"2",IF(AND(CJ140&gt;=2.5,CJ140&lt;=3),"2,5 a 3",IF(AND(CJ140&gt;3,CJ140&lt;=4),"3,5 a 4",IF(AND(CJ140&gt;4,CJ140&lt;=5),"4,5 a 5",IF(AND(CJ140&gt;5,CJ140&lt;=6),"5,5 a 6",IF(AND(CJ140&gt;6,CJ140&lt;=7),"6,5 a 7",IF(AND(CJ140&gt;7,CJ140&lt;=8),"7,5 a 8",IF(AND(CJ140&gt;8,CJ140&lt;=9.5),"8,5 a 9,5",IF(CJ140=10,"10","Fuera de rango"))))))))))))))))))</f>
        <v>2</v>
      </c>
      <c r="CL140" s="11" t="str">
        <f aca="false">IF(CK140="","",IF(OR(CK140="-6 a -5,5",CK140="-6 - -5,5"),1,IF(OR(CK140="-5 a -4,5",CK140="-5 - -4,5"),2,IF(OR(CK140="-4 a -3,5",CK140="-4 - -3,5"),3,IF(OR(CK140="-3 a -2,5",CK140="-3 - -2,5"),4,IF(OR(CK140="-2 a -1,5",CK140="-2 - -1,5"),5,IF(OR(CK140="-1 a -0,5",CK140="-1 - -0,5"),6,IF(OR(CK140="0 a 0,5",CK140="0 - 0,5"),7,IF(OR(CK140="1 a 1,5",CK140="1 - 1,5"),8,IF(CK140="2","NORMA",IF(OR(CK140="2,5 a 3",CK140="2,5 - 3"),9,IF(OR(CK140="3,5 a 4",CK140="3,5 - 4"),10,IF(OR(CK140="4,5 a 5",CK140="4,5 - 5"),11,IF(OR(CK140="5,5 a 6",CK140="5,5 - 6"),12,IF(OR(CK140="6,5 a 7",CK140="6,5 - 7"),13,IF(OR(CK140="7,5 a 8",CK140="7,5 - 8"),14,IF(OR(CK140="8,5 a 9",CK140="8,5 - 9,5",CK140="9 a 9,5"),15,IF(CK140="10",15,IF(OR(CK140="0,5 a 1",CK140="0,5 - 1"),7,"Fuera de rango")))))))))))))))))))</f>
        <v>NORMA</v>
      </c>
      <c r="CM140" s="10" t="n">
        <v>0</v>
      </c>
      <c r="CN140" s="10" t="str">
        <f aca="false">IF(CM140=0,"0", " ")</f>
        <v>0</v>
      </c>
      <c r="CO140" s="10" t="str">
        <f aca="false">IF(CM140&gt;0,"EME"," ")</f>
        <v> </v>
      </c>
      <c r="CP140" s="10" t="n">
        <v>0</v>
      </c>
      <c r="CQ140" s="10" t="str">
        <f aca="false">IF(CP140&gt;0,"0", " ")</f>
        <v> </v>
      </c>
      <c r="CR140" s="10" t="str">
        <f aca="false">IF(CP140&gt;0,"EME"," ")</f>
        <v> </v>
      </c>
      <c r="CS140" s="9" t="n">
        <v>0</v>
      </c>
      <c r="CT140" s="10" t="str">
        <f aca="false">IF(CS140&gt;0,"1", " ")</f>
        <v> </v>
      </c>
      <c r="CU140" s="10" t="str">
        <f aca="false">IF(CS140&gt;0,"HIP"," ")</f>
        <v> </v>
      </c>
      <c r="CV140" s="9" t="n">
        <v>0</v>
      </c>
      <c r="CW140" s="10" t="str">
        <f aca="false">IF(CV140&gt;0,"1", " ")</f>
        <v> </v>
      </c>
      <c r="CX140" s="10" t="str">
        <f aca="false">IF(CV140&gt;0,"HIP"," ")</f>
        <v> </v>
      </c>
      <c r="CY140" s="9" t="n">
        <v>-4</v>
      </c>
      <c r="CZ140" s="11" t="str">
        <f aca="false">IF(CY140&lt;0,"2"," ")</f>
        <v>2</v>
      </c>
      <c r="DA140" s="11" t="str">
        <f aca="false">IF(CY140&lt;0,"MIO"," ")</f>
        <v>MIO</v>
      </c>
      <c r="DB140" s="9" t="n">
        <v>-3</v>
      </c>
      <c r="DC140" s="11" t="str">
        <f aca="false">IF(DB140&lt;0,"2"," ")</f>
        <v>2</v>
      </c>
      <c r="DD140" s="11" t="str">
        <f aca="false">IF(DB140&lt;0,"MIO"," ")</f>
        <v>MIO</v>
      </c>
      <c r="DE140" s="9" t="n">
        <v>-0.75</v>
      </c>
      <c r="DF140" s="11" t="str">
        <f aca="false">IF(DE140&lt;0,"3"," ")</f>
        <v>3</v>
      </c>
      <c r="DG140" s="11" t="str">
        <f aca="false">IF(DE140&lt;0,"AST"," ")</f>
        <v>AST</v>
      </c>
      <c r="DH140" s="9" t="n">
        <v>-2</v>
      </c>
      <c r="DI140" s="11" t="str">
        <f aca="false">IF(DH140&lt;0,"3"," ")</f>
        <v>3</v>
      </c>
      <c r="DJ140" s="11" t="str">
        <f aca="false">IF(DH140&lt;0,"AST"," ")</f>
        <v>AST</v>
      </c>
      <c r="DK140" s="9" t="n">
        <v>0</v>
      </c>
      <c r="DL140" s="10" t="str">
        <f aca="false">IF(DK140&gt;0,"4"," ")</f>
        <v> </v>
      </c>
      <c r="DM140" s="10" t="str">
        <f aca="false">IF(DK140&gt;0,"PRE"," ")</f>
        <v> </v>
      </c>
      <c r="DN140" s="9" t="n">
        <v>0</v>
      </c>
      <c r="DO140" s="10" t="str">
        <f aca="false">IF(DN140&gt;0,"4"," ")</f>
        <v> </v>
      </c>
      <c r="DP140" s="10" t="str">
        <f aca="false">IF(DN140&gt;0,"PRE"," ")</f>
        <v> </v>
      </c>
      <c r="DQ140" s="12" t="n">
        <v>2</v>
      </c>
      <c r="DR140" s="12" t="n">
        <v>2</v>
      </c>
      <c r="DS140" s="12" t="str">
        <f aca="false">CONCATENATE(CO140,CU140,DA140,DG140,DM140)</f>
        <v>  MIOAST </v>
      </c>
      <c r="DT140" s="10" t="str">
        <f aca="false" t="array" ref="DT140">_xlfn.IFS(DS140="EME    ","0", DS140=" HIP   ","1", DS140="  MIO  ","2", DS140="   AST ","3", DS140="    PRE","4", DS140="EME   PRE","5", DS140=" HIP  PRE","6", DS140=" HIP AST ","7", DS140="  MIO PRE","8", DS140="  MIOAST ","9", DS140="   ASTPRE","10",DS140=" HIP ASTPRE","11", DS140="  MIOASTPRE","12", DS140="     ","0")</f>
        <v>9</v>
      </c>
      <c r="DU140" s="1" t="s">
        <v>154</v>
      </c>
      <c r="DV140" s="1" t="str">
        <f aca="false" t="array" ref="DV140">_xlfn.IFS(DU140="SI","2", DU140="NO","1")</f>
        <v>1</v>
      </c>
      <c r="DW140" s="10" t="n">
        <v>0</v>
      </c>
      <c r="DX140" s="11" t="str">
        <f aca="false">IF(DW140=0,"1","2")</f>
        <v>1</v>
      </c>
      <c r="DY140" s="11" t="str">
        <f aca="false" t="array" ref="DY140">_xlfn.IFS(DW140=0,"0", DW140=0.25, "1", DW140=0.5,"2", DW140=0.75,"3", DW140=1,"4",DW140=1.25,"5", DW140=1.5,"6", DW140=1.75,"7", DW140=2,"8")</f>
        <v>0</v>
      </c>
      <c r="DZ140" s="10" t="n">
        <v>0</v>
      </c>
      <c r="EA140" s="11" t="str">
        <f aca="false">IF(DZ140=0,"1","2")</f>
        <v>1</v>
      </c>
      <c r="EB140" s="11" t="str">
        <f aca="false" t="array" ref="EB140">_xlfn.IFS(DZ140=0,"0", DZ140=0.25, "1", DZ140=0.5,"2", DZ140=0.75,"3", DZ140=1,"4",DZ140=1.25,"5", DZ140=1.5,"6", DZ140=1.75,"7", DZ140=2,"8")</f>
        <v>0</v>
      </c>
      <c r="EC140" s="10" t="n">
        <v>-1</v>
      </c>
      <c r="ED140" s="10" t="str">
        <f aca="false">IF(EC140=0,"1","2")</f>
        <v>2</v>
      </c>
      <c r="EE140" s="11" t="str">
        <f aca="false" t="array" ref="EE140">_xlfn.IFS(EC140=0,"0", EC140=-0.25, "1", EC140=-0.5,"2", EC140=-0.75,"3", EC140=-1,"4",EC140=-1.25,"5", EC140=-1.5,"6", EC140=-1.75,"7", EC140=-2,"8", EC140=-2.25,"9",EC140=-2.5,"10", EC140=-2.75,"11", EC140=-3,"12", EC140=-3.25,"13", EC140=-3.5,"14", EC140=-3.75,"15",EC140=-4,"16")</f>
        <v>4</v>
      </c>
      <c r="EF140" s="10" t="n">
        <v>-0.5</v>
      </c>
      <c r="EG140" s="10" t="str">
        <f aca="false">IF(EF140=0,"1","2")</f>
        <v>2</v>
      </c>
      <c r="EH140" s="11" t="str">
        <f aca="false" t="array" ref="EH140">_xlfn.IFS(EF140=0,"0", EF140=-0.25, "1", EF140=-0.5,"2", EF140=-0.75,"3", EF140=-1,"4",EF140=-1.25,"5", EF140=-1.5,"6", EF140=-1.75,"7", EF140=-2,"8", EF140=-2.25,"9",EF140=-2.5,"10", EF140=-2.75,"11", EF140=-3,"12", EF140=-3.25,"13", EF140=-3.5,"14", EF140=-3.75,"15",EF140=-4,"16")</f>
        <v>2</v>
      </c>
      <c r="EI140" s="10" t="n">
        <v>0</v>
      </c>
      <c r="EJ140" s="11" t="str">
        <f aca="false">IF(EI140=0,"1","2")</f>
        <v>1</v>
      </c>
      <c r="EK140" s="11" t="str">
        <f aca="false" t="array" ref="EK140">_xlfn.IFS(EI140=0,"0", EI140=-0.25, "1", EI140=-0.5,"2", EI140=-0.75,"3", EI140=-1,"4",EI140=-1.25,"5", EI140=-1.5,"6", EI140=-1.75,"7", EI140=-2,"8", EI140=-2.25,"9", EI140=-2.25,"9",EI140=-2.5,"10", EI140=-2.75,"11", EI140=-3,"12", EI140=-3.25,"13", EI140=-3.5,"14", EI140=-3.75,"15",EI140=-4,"16", EI140=0.25, "17", EI140=0.5, "18")</f>
        <v>0</v>
      </c>
      <c r="EL140" s="10" t="n">
        <v>-0.5</v>
      </c>
      <c r="EM140" s="11" t="str">
        <f aca="false">IF(EL140=0,"1","2")</f>
        <v>2</v>
      </c>
      <c r="EN140" s="11" t="str">
        <f aca="false" t="array" ref="EN140">_xlfn.IFS(EL140=0.25,"17",EL140=0.5,"18", EL140=0,"0", EL140=-0.25, "1", EL140=-0.5,"2", EL140=-0.75,"3", EL140=-1,"4",EL140=-1.25,"5", EL140=-1.5,"6", EL140=-1.75,"7", EL140=-2,"8",EL140= -2.25,"9",EL140=-2.5,"10",EL140= -2.75,"11",EL140= -3,"12",EL140= -3.25,"13",EL140= -3.5,"14",EL140= -3.75,"15",EL140=-4,"16")</f>
        <v>2</v>
      </c>
      <c r="EO140" s="10" t="n">
        <v>0</v>
      </c>
      <c r="EP140" s="11" t="str">
        <f aca="false">IF(EO140=0,"1","2")</f>
        <v>1</v>
      </c>
      <c r="EQ140" s="11" t="str">
        <f aca="false" t="array" ref="EQ140">_xlfn.IFS(EO140=0,"0", EO140=0.25, "1", EO140=0.5,"2", EO140=0.75,"3", EO140=1,"4",EO140=1.25,"5", EO140=1.5,"6", EO140=1.75,"7", EO140=2,"8", EO140=2.25,"9", EO140=2.25,"9",EO140=2.5,"10", EO140=2.75,"11", EO140=3,"12", EO140=3.25,"13", EO140=3.5,"14", EO140=3.75,"15",EO140=4,"16", EO140=-0.25, "17", bq=-0.5, "18")</f>
        <v>0</v>
      </c>
      <c r="ER140" s="10" t="n">
        <v>0</v>
      </c>
      <c r="ES140" s="11" t="str">
        <f aca="false">IF(ER140=0,"1","2")</f>
        <v>1</v>
      </c>
      <c r="ET140" s="11" t="str">
        <f aca="false" t="array" ref="ET140">_xlfn.IFS(ER140=0,"0", ER140=0.25, "1", ER140=0.5,"2", ER140=0.75,"3", ER140=1,"4",ER140=1.25,"5", ER140=1.5,"6", ER140=1.75,"7", ER140=2,"8", ER140=2.25,"9", ER140=2.25,"9",ER140=2.5,"10", ER140=2.75,"11", ER140=3,"12", ER140=3.25,"13", ER140=3.5,"14", ER140=3.75,"15",ER140=4,"16", ER140=-0.25, "17", bq=-0.5, "18")</f>
        <v>0</v>
      </c>
      <c r="EU140" s="13" t="n">
        <v>15</v>
      </c>
      <c r="EV140" s="14" t="str">
        <f aca="false">VLOOKUP(EU140,LEYENDA!$G$2:$H$8,2,TRUE())</f>
        <v>13-18</v>
      </c>
      <c r="EW140" s="14" t="str">
        <f aca="false" t="array" ref="EW140">_xlfn.IFS(EV140="0-5","1", EV140="6-12","2", EV140="13-18","3", EV140="19-24","4", EV140="25-36","5", EV140="37-48","6", EV140="49-60","7")</f>
        <v>3</v>
      </c>
    </row>
    <row r="141" customFormat="false" ht="13.5" hidden="false" customHeight="false" outlineLevel="0" collapsed="false">
      <c r="A141" s="1" t="n">
        <v>54</v>
      </c>
      <c r="B141" s="32" t="n">
        <v>1</v>
      </c>
      <c r="C141" s="33" t="n">
        <v>43718</v>
      </c>
      <c r="D141" s="6"/>
      <c r="E141" s="5" t="str">
        <f aca="false">VLOOKUP(A141,'286'!$A$3:$J$600,10,FALSE())</f>
        <v>GARCÍA ESCRIBANO, JOSÉ CARLOS</v>
      </c>
      <c r="F141" s="4" t="str">
        <f aca="false">VLOOKUP(A141,'286'!$A$3:$I$1768,3,FALSE())</f>
        <v>GARESJO</v>
      </c>
      <c r="G141" s="6" t="n">
        <f aca="false">VLOOKUP(A141,'286'!$A$3:$I$1768,4,FALSE())</f>
        <v>34773</v>
      </c>
      <c r="H141" s="7" t="n">
        <f aca="false">YEAR(C141)-YEAR(G141)</f>
        <v>24</v>
      </c>
      <c r="I141" s="1" t="str">
        <f aca="false">VLOOKUP(H141,LEYENDA!$C$2:$D$6,2,TRUE())</f>
        <v>13-24</v>
      </c>
      <c r="J141" s="5" t="str">
        <f aca="false">VLOOKUP(A141,'286'!$A$3:$I$1768,7,FALSE())</f>
        <v>H</v>
      </c>
      <c r="K141" s="8" t="str">
        <f aca="false">VLOOKUP(A141,'286'!$A$3:$I$1768,2,FALSE())</f>
        <v>OD</v>
      </c>
      <c r="L141" s="4" t="str">
        <f aca="false">VLOOKUP(A141,'286'!$A$3:$I$1768,8,FALSE())</f>
        <v>D</v>
      </c>
      <c r="M141" s="4" t="str">
        <f aca="false">VLOOKUP(A141,'286'!$A$3:$I$1768,9,FALSE())</f>
        <v>D</v>
      </c>
      <c r="N141" s="8" t="str">
        <f aca="false">IF(R141=O141, "MISMA","CONTRARIA")</f>
        <v>MISMA</v>
      </c>
      <c r="O141" s="8" t="str">
        <f aca="false" t="array" ref="O141">_xlfn.IFS(L141="D","1", L141="I","2")</f>
        <v>1</v>
      </c>
      <c r="P141" s="8" t="str">
        <f aca="false" t="array" ref="P141">_xlfn.IFS(K141="OD","1", K141="OI","2")</f>
        <v>1</v>
      </c>
      <c r="Q141" s="1" t="str">
        <f aca="false" t="array" ref="Q141">_xlfn.IFS(J141="M","1", J141="H","2")</f>
        <v>2</v>
      </c>
      <c r="R141" s="8" t="str">
        <f aca="false" t="array" ref="R141">_xlfn.IFS(M141="D","1", M141="I","2")</f>
        <v>1</v>
      </c>
      <c r="S141" s="1" t="str">
        <f aca="false" t="array" ref="S141">_xlfn.IFS(N141="CONTRARIA", "1",N141= "MISMA","2")</f>
        <v>2</v>
      </c>
      <c r="T141" s="1" t="str">
        <f aca="false" t="array" ref="T141">_xlfn.IFS(I141="0-12","1", I141="13-24","2", I141="25-40","3", I141="41-60","4", I141="61-100","5")</f>
        <v>2</v>
      </c>
      <c r="U141" s="9" t="n">
        <v>-0.5</v>
      </c>
      <c r="V141" s="1" t="str">
        <f aca="false">IF(U141="","",IF(AND(U141&gt;=-9,U141&lt;=-6.5),"-9 a -6,5",IF(AND(U141&gt;=-6,U141&lt;=-3.5),"-6 a -3,5",IF(AND(U141&gt;=-3,U141&lt;=-1),"-3 a -1",IF(U141=-0.5,"-0,5",IF(AND(U141&gt;=0,U141&lt;=2.5),"0 a 2,5",IF(AND(U141&gt;=3,U141&lt;=5.5),"3 a 5,5",IF(AND(U141&gt;=6,U141&lt;=8.5),"6 a 8,5",IF(AND(U141&gt;=9,U141&lt;=20),"9 a 20","Fuera de rango")))))))))</f>
        <v>-0,5</v>
      </c>
      <c r="W141" s="11" t="str">
        <f aca="false">IF(V141="","",IF(V141="-9 a -6,5",2,IF(V141="-6 a -3,5",3,IF(V141="-3 a -1",4,IF(V141="-0,5","NORMA",IF(V141="0 a 2,5",5,IF(V141="3 a 5,5",6,IF(V141="6 a 8,5",7,IF(V141="9 a 20",8,"Fuera de rango")))))))))</f>
        <v>NORMA</v>
      </c>
      <c r="X141" s="9" t="n">
        <v>0</v>
      </c>
      <c r="Y141" s="10" t="str">
        <f aca="false">IF(X141="","",IF(AND(X141&gt;=0,X141&lt;=4),"0 a 4",IF(AND(X141&gt;=4.5,X141&lt;=8.5),"4,5 a 8,5",IF(X141=9,"9",IF(AND(X141&gt;=9.5,X141&lt;=13),"9,5 a 13",IF(AND(X141&gt;=13.5,X141&lt;=20),"13,5 a 20",IF(AND(X141&gt;=20.5,X141&lt;=35),"20,5 a 35","Fuera de rango")))))))</f>
        <v>0 a 4</v>
      </c>
      <c r="Z141" s="11" t="n">
        <f aca="false">IF(Y141="","",IF(Y141="0 a 4",1,IF(Y141="4,5 a 8,5",2,IF(Y141="9","NORMA",IF(Y141="9,5 a 13",3,IF(Y141="13,5 a 20",4,IF(Y141="20,5 a 35",5,"Fuera de rango")))))))</f>
        <v>1</v>
      </c>
      <c r="AA141" s="9" t="n">
        <v>28</v>
      </c>
      <c r="AB141" s="10" t="str">
        <f aca="false">IF(AA141="","",IF(AND(AA141&gt;=0,AA141&lt;=9),"0 a 9",IF(AND(AA141&gt;=9.5,AA141&lt;=18.5),"9,5 a 18,5",IF(AA141=19,"19",IF(AND(AA141&gt;=19.5,AA141&lt;=28),"19,5 a 28",IF(AND(AA141&gt;=28.5,AA141&lt;=40),"28,5 a 40","Fuera de rango"))))))</f>
        <v>19,5 a 28</v>
      </c>
      <c r="AC141" s="11" t="n">
        <f aca="false" t="array" ref="AC141">_xlfn.IFS(AB141="","",AB141="0 a 9",1,AB141="9,5 a 18,5",2,AB141="19","NORMA",AB141="19,5 a 28",3,AB141="28,5 a 40",4,TRUE(),"Fuera de rango")</f>
        <v>3</v>
      </c>
      <c r="AD141" s="9" t="n">
        <v>14</v>
      </c>
      <c r="AE141" s="10" t="str">
        <f aca="false">IF(AD141="","",IF(AND(AD141&gt;=-10,AD141&lt;=0),"De -10 a 0",IF(AND(AD141&gt;=0.5,AD141&lt;=9.5),"0,5 a 9,5",IF(AD141=10,"10",IF(AND(AD141&gt;=10.5,AD141&lt;=20),"10,5 a 20",IF(AND(AD141&gt;=20.5,AD141&lt;=40),"20,5 a 40","Fuera de rango"))))))</f>
        <v>10,5 a 20</v>
      </c>
      <c r="AF141" s="12" t="n">
        <f aca="false">IF(AD141="","",IF(AND(AD141&gt;=-10,AD141&lt;=0),1,IF(AND(AD141&gt;=0.5,AD141&lt;=9.5),2,IF(AD141=10,"NORMA",IF(AND(AD141&gt;=10.5,AD141&lt;=20),3,IF(AND(AD141&gt;=20.5,AD141&lt;=40),4,""))))))</f>
        <v>3</v>
      </c>
      <c r="AG141" s="9" t="n">
        <v>8</v>
      </c>
      <c r="AH141" s="10" t="str">
        <f aca="false">IF(AG141="","",IF(AND(AG141&gt;=0,AG141&lt;=4),"0 a 4",IF(AND(AG141&gt;=4.5,AG141&lt;=8.5),"4,5 a 8,5",IF(AG141=9,"9",IF(AND(AG141&gt;=9.5,AG141&lt;=13),"9,5 a 13",IF(AND(AG141&gt;=13.5,AG141&lt;=25),"13,5 a 25","Fuera de rango"))))))</f>
        <v>4,5 a 8,5</v>
      </c>
      <c r="AI141" s="11" t="n">
        <f aca="false">IF(AH141="","",IF(AH141="0 a 4",1,IF(AH141="4,5 a 8,5",2,IF(AH141="9","NORMA",IF(AH141="9,5 a 13",3,IF(AH141="13,5 a 25",4,""))))))</f>
        <v>2</v>
      </c>
      <c r="AJ141" s="9" t="n">
        <v>6</v>
      </c>
      <c r="AK141" s="10" t="str">
        <f aca="false">IF(AJ141="","",IF(AND(AJ141&gt;=-15,AJ141&lt;=-10.5),"-15 a -10,5",IF(AND(AJ141&gt;=-10,AJ141&lt;=-4),"-10 a -4",IF(AND(AJ141&gt;=-4.5,AJ141&lt;=0),"-4,5 a 0",IF(AND(AJ141&gt;=0.5,AJ141&lt;=4.5),"0,5 a 4,5",IF(AJ141=5,"5",IF(AND(AJ141&gt;=5.5,AJ141&lt;=10),"5,5 a 10",IF(AND(AJ141&gt;=10.5,AJ141&lt;=20),"10,5 a 20","Fuera de rango"))))))))</f>
        <v>5,5 a 10</v>
      </c>
      <c r="AL141" s="11" t="n">
        <f aca="false">IF(AK141="","",IF(AK141="-15 a -10,5",1,IF(AK141="-10 a -4",2,IF(AK141="-4,5 a 0",3,IF(AK141="0,5 a 4,5",4,IF(AK141="5","NORMA",IF(AK141="5,5 a 10",5,IF(AK141="10,5 a 20",6,"Error"))))))))</f>
        <v>5</v>
      </c>
      <c r="AM141" s="9" t="n">
        <v>0</v>
      </c>
      <c r="AN141" s="10" t="str">
        <f aca="false">IF(AM141="","",IF(AND(AM141&gt;=-7.5,AM141&lt;=-5.5),"-7,5 a -5,5",IF(AND(AM141&gt;=-5,AM141&lt;=-3),"-5 a -3",IF(AND(AM141&gt;=-2.5,AM141&lt;=-0.5),"-2,5 a -0,5",IF(AM141=0,"0,00",IF(AND(AM141&gt;=0.5,AM141&lt;=2.5),"0,5 a 2,5",IF(AND(AM141&gt;=3,AM141&lt;=5),"3 a 5",IF(AND(AM141&gt;=5.5,AM141&lt;=7.5),"5,5 a 7,5",IF(AND(AM141&gt;=8,AM141&lt;=10),"8 a 10","Fuera de rango")))))))))</f>
        <v>0,00</v>
      </c>
      <c r="AO141" s="11" t="str">
        <f aca="false">IF(AN141="","",IF(AN141="-7,5 a -5,5",1,IF(AN141="-5 a -3",2,IF(AN141="-2,5 a -0,5",3,IF(AN141="0,00","NORMA",IF(AN141="0,5 a 2,5",4,IF(AN141="3 a 5",5,IF(AN141="5,5 a 7,5",6,IF(AN141="8 a 10",7,"Error")))))))))</f>
        <v>NORMA</v>
      </c>
      <c r="AP141" s="9" t="n">
        <v>0</v>
      </c>
      <c r="AQ141" s="10" t="str">
        <f aca="false">IF(AP141="","",IF(AND(AP141&gt;=-20,AP141&lt;=-9.5),"-20 a -9,5",IF(AND(AP141&gt;=-9,AP141&lt;=-6.5),"-9 a -6,5",IF(AP141=-6,"-6",IF(AND(AP141&gt;=-5.5,AP141&lt;=-3),"-5,5 a -3",IF(AND(AP141&gt;=-2.5,AP141&lt;=0),"-2,5 a 0",IF(AND(AP141&gt;=0.5,AP141&lt;=3),"0,5 a 3",IF(AND(AP141&gt;=3.5,AP141&lt;=6),"3,5 a 6",IF(AND(AP141&gt;=6.5,AP141&lt;=9),"6,5 a 9",IF(AND(AP141&gt;=9.5,AP141&lt;=20),"9,5 a 20","Fuera de rango"))))))))))</f>
        <v>-2,5 a 0</v>
      </c>
      <c r="AR141" s="11" t="n">
        <f aca="false">IF(AQ141="","",IF(AQ141="-20 a -9,5",1,IF(AQ141="-9 a -6,5",2,IF(AQ141="-6","NORMA",IF(AQ141="-5,5 a -3",3,IF(AQ141="-2,5 a 0",4,IF(AQ141="0,5 a 3",5,IF(AQ141="3,5 a 6",6,IF(AQ141="6,5 a 9",7,IF(AQ141="9,5 a 20",8,""))))))))))</f>
        <v>4</v>
      </c>
      <c r="AS141" s="9" t="n">
        <v>5</v>
      </c>
      <c r="AT141" s="10" t="str">
        <f aca="false">IF(AS141="","",IF(AND(AS141&gt;=-16,AS141&lt;=-14),"-16 a -14",IF(AND(AS141&gt;=-13.5,AS141&lt;=-11.5),"-13,5 a -11,5",IF(AND(AS141&gt;=-11,AS141&lt;=-9),"-11 a -9",IF(AND(AS141&gt;=-8.5,AS141&lt;=-6.5),"-8,5 a -6,5",IF(AND(AS141&gt;=-6,AS141&lt;=-4),"-6 a -4",IF(AND(AS141&gt;=-3.5,AS141&lt;=-1.5),"-3,5 a -1,5",IF(AND(AS141&gt;=-1,AS141&lt;=1),"-1 a 1",IF(AND(AS141&gt;=1.5,AS141&lt;=3.5),"1,5 a 3,5",IF(AND(AS141&gt;=4,AS141&lt;=6),"4 a 6",IF(AND(AS141&gt;=6.5,AS141&lt;=8.5),"6,5 a 8,5",IF(AND(AS141&gt;=9,AS141&lt;=11),"9 a 11",IF(AND(AS141&gt;=11.5,AS141&lt;=13.5),"11,5 a 13,5",IF(AND(AS141&gt;=14,AS141&lt;=16),"14 a 16",IF(AND(AS141&gt;=16.5,AS141&lt;=18.5),"16,5 a 18,5",IF(AND(AS141&gt;=19,AS141&lt;=21),"19 a 21","Fuera de rango"))))))))))))))))</f>
        <v>4 a 6</v>
      </c>
      <c r="AU141" s="11" t="str">
        <f aca="false" t="array" ref="AU141">IF(AT141="","",_xlfn.IFS(AT141="-16 a -14",1,AT141="-13,5 a -11,5",2,AT141="-11 a -9",3,AT141="-8,5 a -6,5",4,AT141="-6 a -4",5,AT141="-3,5 a -1,5",6,AT141="-1 a 1",7,AT141="1,5 a 3,5",8,AT141="4 a 6","NORMA",AT141="6,5 a 8,5",9,AT141="9 a 11",10,AT141="11,5 a 13,5",11,AT141="14 a 16",12,AT141="16,5 a 18,5",13,AT141="19 a 21",14,TRUE(),""))</f>
        <v>NORMA</v>
      </c>
      <c r="AV141" s="9" t="n">
        <v>1</v>
      </c>
      <c r="AW141" s="10" t="str">
        <f aca="false">IF(AV141="","",IF(AND(AV141&gt;=-1,AV141&lt;=-0.5),"-1 a -0,5",IF(AND(AV141&gt;-0.5,AV141&lt;=0),"De -0,5 a 0",IF(AND(AV141&gt;=0.25,AV141&lt;=0.75),"0,25 a 0,75",IF(AND(AV141&gt;=1,AV141&lt;=1.5),"1 a 1,5",IF(AND(AV141&gt;=1.75,AV141&lt;=2.25),"1,75 a 2,25",IF(AND(AV141&gt;=2.5,AV141&lt;=3),"2,5 a 3",IF(AND(AV141&gt;=3.25,AV141&lt;=3.75),"3,25 a 3,75","Fuera de rango"))))))))</f>
        <v>1 a 1,5</v>
      </c>
      <c r="AX141" s="11" t="n">
        <f aca="false">IF(AW141="","",IF(OR(AW141="-1 a -0,5",AW141="-1 a -0.5"),1,IF(OR(AW141="De -0,5 a 0",AW141="-0,5 a 0",AW141="De -0.5 a 0"),2,IF(OR(AW141="0,25 a 0,75",AW141="0.25 a 0.75"),"NORMA",IF(OR(AW141="1 a 1,5",AW141="1 a 1.5"),3,IF(OR(AW141="1,75 a 2,25",AW141="1.75 a 2.25"),4,IF(OR(AW141="2,5 a 3",AW141="2.5 a 3"),5,IF(OR(AW141="3,25 a 3,75",AW141="3.25 a 3.75"),6,""))))))))</f>
        <v>3</v>
      </c>
      <c r="AY141" s="9" t="n">
        <v>-0.5</v>
      </c>
      <c r="AZ141" s="10" t="str">
        <f aca="false">IF(AY141="","",IF(AND(AY141&gt;=-20,AY141&lt;=-9.5),"-20 a -9,5",IF(AND(AY141&gt;=-9,AY141&lt;=-6.5),"-9 a -6,5",IF(AY141=-6,"-6",IF(AND(AY141&gt;=-5.5,AY141&lt;=-3),"-5,5 a -3",IF(AND(AY141&gt;=-2.5,AY141&lt;=0),"-2,5 a 0",IF(AND(AY141&gt;=0.5,AY141&lt;=3),"0,5 a 3",IF(AND(AY141&gt;=3.5,AY141&lt;=6),"3,5 a 6","Fuera de rango"))))))))</f>
        <v>-2,5 a 0</v>
      </c>
      <c r="BA141" s="11" t="n">
        <f aca="false">IF(AZ141="","",IF(AZ141="-20 a -9,5",1,IF(AZ141="-9 a -6,5",2,IF(AZ141="-6","NORMA",IF(AZ141="-5,5 a -3",3,IF(AZ141="-2,5 a 0",4,IF(AZ141="0,5 a 3",5,IF(AZ141="3,5 a 6",6,""))))))))</f>
        <v>4</v>
      </c>
      <c r="BB141" s="9" t="n">
        <v>0</v>
      </c>
      <c r="BC141" s="10" t="str">
        <f aca="false" t="array" ref="BC141">IF(BB141="","",_xlfn.IFS(AND(BB141&gt;=0,BB141&lt;=2),"0 a 2",AND(BB141&gt;=2.5,BB141&lt;=4.5),"2,5 a 4,5",AND(BB141&gt;=5,BB141&lt;=7),"5 a 7",AND(BB141&gt;=7.5,BB141&lt;=9.5),"7,5 a 9,5",AND(BB141&gt;=10,BB141&lt;=12),"10 a 12",AND(BB141&gt;=12.5,BB141&lt;=14.5),"12,5 a 14,5",BB141=15,"15",AND(BB141&gt;=15.5,BB141&lt;=17.5),"15,5 a 17,5",AND(BB141&gt;=18,BB141&lt;=20),"18 a 20",AND(BB141&gt;=20.5,BB141&lt;=22.5),"20,5 a 22,5",AND(BB141&gt;=23,BB141&lt;=25),"23 a 25",TRUE(),"Fuera de rango"))</f>
        <v>0 a 2</v>
      </c>
      <c r="BD141" s="11" t="n">
        <f aca="false" t="array" ref="BD141">IF(BC141="","",_xlfn.IFS(BC141="0 a 2",1,BC141="2,5 a 4,5",2,BC141="5 a 7",3,BC141="7,5 a 9,5",4,BC141="10 a 12",5,BC141="12,5 a 14,5",6,BC141="15","NORMA",BC141="15,5 a 17,5",7,BC141="18 a 20",8,BC141="20,5 a 22,5",9,BC141="23 a 25",10,TRUE(),"Fuera de rango"))</f>
        <v>1</v>
      </c>
      <c r="BE141" s="9" t="n">
        <v>27</v>
      </c>
      <c r="BF141" s="10" t="str">
        <f aca="false">IF(BE141="","",IF(AND(BE141&gt;=-20,BE141&lt;=-10),"-20 a -10",IF(AND(BE141&gt;=-9.5,BE141&lt;=0.5),"-9,5 a 0,5",IF(AND(BE141&gt;=1,BE141&lt;=11),"1 a 11",IF(AND(BE141&gt;=11.5,BE141&lt;=20.5),"11,5 a 20,5",IF(BE141=21,"21",IF(AND(BE141&gt;=21.5,BE141&lt;=31.5),"21,5 a 31,5",IF(AND(BE141&gt;=32,BE141&lt;=42),"32 a 42","Fuera de rango"))))))))</f>
        <v>21,5 a 31,5</v>
      </c>
      <c r="BG141" s="11" t="n">
        <f aca="false">IF(BF141="","",IF(BF141="-20 a -10",1,IF(BF141="-9,5 a 0,5",2,IF(BF141="1 a 11",3,IF(BF141="11,5 a 20,5",4,IF(BF141="21","NORMA",IF(BF141="21,5 a 31,5",5,IF(BF141="32 a 42",6,""))))))))</f>
        <v>5</v>
      </c>
      <c r="BH141" s="9" t="n">
        <v>16</v>
      </c>
      <c r="BI141" s="10" t="str">
        <f aca="false">IF(BH141="","",IF(AND(BH141&gt;=-20,BH141&lt;=-15),"-20 a -15",IF(AND(BH141&gt;=-14.5,BH141&lt;=-9.5),"-14,5 a -9,5",IF(AND(BH141&gt;=-9,BH141&lt;=-4),"-9 a -4",IF(AND(BH141&gt;=-3.5,BH141&lt;=2.5),"-3,5 a 2,5",IF(AND(BH141&gt;=3,BH141&lt;=8),"3 a 8",IF(AND(BH141&gt;=8.5,BH141&lt;=14.5),"8,5 a 14,5",IF(BH141=15,"15",IF(AND(BH141&gt;=15.5,BH141&lt;=20.5),"15,5 a 20,5",IF(AND(BH141&gt;=21,BH141&lt;=26),"21 a 26","Fuera de rango"))))))))))</f>
        <v>15,5 a 20,5</v>
      </c>
      <c r="BJ141" s="11" t="n">
        <f aca="false">IF(BI141="","",IF(BI141="-20 a -15",1,IF(BI141="-14,5 a -9,5",2,IF(BI141="-9 a -4",3,IF(BI141="-3,5 a 2,5",4,IF(BI141="3 a 8",5,IF(BI141="8,5 a 14,5",6,IF(BI141="15","NORMA",IF(BI141="15,5 a 20,5",7,IF(BI141="21 a 26",8,IF(BI141="26,5 a 31,5",9,"")))))))))))</f>
        <v>7</v>
      </c>
      <c r="BK141" s="9" t="n">
        <v>0</v>
      </c>
      <c r="BL141" s="10" t="str">
        <f aca="false">IF(BK141="","",IF(AND(BK141&gt;=0,BK141&lt;=2),"0 - 2",IF(AND(BK141&gt;=2.5,BK141&lt;=4.5),"2,5 - 4,5",IF(AND(BK141&gt;=5,BK141&lt;=7),"5 - 7",IF(AND(BK141&gt;=7.5,BK141&lt;=9.5),"7,5 - 9,5",IF(AND(BK141&gt;=10,BK141&lt;=12),"10 - 12",IF(AND(BK141&gt;=12.5,BK141&lt;=13.5),"12,5 - 13,5",IF(BK141=14,"14",IF(AND(BK141&gt;=14.5,BK141&lt;=16.5),"14,5 - 16,5",IF(AND(BK141&gt;=17,BK141&lt;=19),"17 - 19",IF(AND(BK141&gt;=19.5,BK141&lt;=21.5),"19,5 - 21,5",IF(AND(BK141&gt;=22,BK141&lt;=24),"22 - 24",IF(AND(BK141&gt;=24.5,BK141&lt;=26.5),"24,5 - 26,5",IF(AND(BK141&gt;=27,BK141&lt;=29),"27 - 29",IF(AND(BK141&gt;=29.5,BK141&lt;=30),"29,5 - 30","Fuera de rango")))))))))))))))</f>
        <v>0 - 2</v>
      </c>
      <c r="BM141" s="11" t="n">
        <f aca="false">IF(BL141="","",IF(BL141="0 - 2",1,IF(BL141="2,5 - 4,5",2,IF(BL141="5 - 7",3,IF(BL141="7,5 - 9,5",4,IF(BL141="10 - 12",5,IF(BL141="12,5 - 13,5",6,IF(BL141="14","NORMA",IF(BL141="14,5 - 16,5",7,IF(BL141="17 - 19",8,IF(BL141="19,5 - 21,5",9,IF(BL141="22 - 24",10,IF(BL141="24,5 - 26,5",11,IF(BL141="27 - 29",12,IF(BL141="29,5 - 30",13,"")))))))))))))))</f>
        <v>1</v>
      </c>
      <c r="BN141" s="9" t="n">
        <v>22</v>
      </c>
      <c r="BO141" s="11" t="str">
        <f aca="false">IF(BN141="","",IF(AND(BN141&gt;=-20,BN141&lt;=-10),"-20 a -10",IF(AND(BN141&gt;=-9.5,BN141&lt;=0.5),"-9,5 a 0,5",IF(AND(BN141&gt;=1,BN141&lt;=11),"1 a 11",IF(AND(BN141&gt;=11.5,BN141&lt;=21.5),"11,5 a 21,5",IF(BN141=22,"22",IF(AND(BN141&gt;=22.5,BN141&lt;=32.5),"22,5 a 32,5",IF(AND(BN141&gt;=33,BN141&lt;=43),"33 a 43","Fuera de rango"))))))))</f>
        <v>22</v>
      </c>
      <c r="BP141" s="11" t="str">
        <f aca="false">IF(BO141="","",IF(BO141="-20 a -10",1,IF(BO141="-9,5 a 0,5",2,IF(BO141="1 a 11",3,IF(BO141="11,5 a 21,5",4,IF(BO141="22","NORMA",IF(BO141="22,5 a 32,5",5,IF(BO141="33 a 43",6,""))))))))</f>
        <v>NORMA</v>
      </c>
      <c r="BQ141" s="9" t="n">
        <v>6</v>
      </c>
      <c r="BR141" s="10" t="str">
        <f aca="false">IF(BQ141="","",IF(AND(BQ141&gt;=-20,BQ141&lt;=-15),"-20 a -15",IF(AND(BQ141&gt;=-14.5,BQ141&lt;=-9.5),"-14,5 a -9,5",IF(AND(BQ141&gt;=-9,BQ141&lt;=-4),"-9 a -4",IF(AND(BQ141&gt;=-3.5,BQ141&lt;=2.5),"-3,5 a 2,5",IF(AND(BQ141&gt;=3,BQ141&lt;=8),"3 a 8",IF(AND(BQ141&gt;=8.5,BQ141&lt;=13.5),"8,5 a 13,5",IF(AND(BQ141&gt;=14,BQ141&lt;=17.5),"14 a 17,5",IF(BQ141=18,"18",IF(AND(BQ141&gt;=18.5,BQ141&lt;=23.5),"18,5 a 23,5",IF(AND(BQ141&gt;=24,BQ141&lt;=29),"24 a 29",IF(AND(BQ141&gt;=29.5,BQ141&lt;=34.5),"29,5 a 34,5",IF(AND(BQ141&gt;=35,BQ141&lt;=40),"35 a 40","Fuera de rango")))))))))))))</f>
        <v>3 a 8</v>
      </c>
      <c r="BS141" s="11" t="n">
        <f aca="false">IF(BR141="","",IF(BR141="-20 a -15",1,IF(BR141="-14,5 a -9,5",2,IF(BR141="-9 a -4",3,IF(BR141="-3,5 a 2,5",4,IF(BR141="3 a 8",5,IF(BR141="8,5 a 13,5",6,IF(BR141="14 a 17,5",7,IF(BR141="18","NORMA",IF(BR141="18,5 a 23,5",8,IF(BR141="24 a 29",9,IF(BR141="29,5 a 34,5",10,IF(BR141="35 a 40",11,"")))))))))))))</f>
        <v>5</v>
      </c>
      <c r="BT141" s="9" t="n">
        <v>0</v>
      </c>
      <c r="BU141" s="10" t="str">
        <f aca="false">IF(BT141="","",IF(AND(BT141&gt;=-20,BT141&lt;=-18),"-20 a -18",IF(AND(BT141&gt;=-17.5,BT141&lt;=-15.5),"-17,5 a -15,5",IF(AND(BT141&gt;=-15,BT141&lt;=-13),"-15 a -13",IF(AND(BT141&gt;=-12.5,BT141&lt;=-10.5),"-12,5 a -10,5",IF(AND(BT141&gt;=-10,BT141&lt;=-8),"-10 a -8",IF(AND(BT141&gt;=-7.5,BT141&lt;=-5.5),"-7,5 a -5,5",IF(AND(BT141&gt;=-5,BT141&lt;=-3),"-5 a -3",IF(AND(BT141&gt;=-2.5,BT141&lt;=-0.5),"-2,5 a -0,5",IF(BT141=0,"0",IF(AND(BT141&gt;=0.5,BT141&lt;=2.5),"0,5 a 2,5",IF(AND(BT141&gt;=3,BT141&lt;=5),"3 a 5",IF(AND(BT141&gt;=5.5,BT141&lt;=7.5),"5,5 a 7,5",IF(AND(BT141&gt;=8,BT141&lt;=10),"8 a 10",IF(AND(BT141&gt;=10.5,BT141&lt;=12.5),"10,5 a 12,5",IF(AND(BT141&gt;=13,BT141&lt;=15),"13 a 15",IF(AND(BT141&gt;=15.5,BT141&lt;=17.5),"15,5 a 17,5",IF(AND(BT141&gt;=18,BT141&lt;=20),"18 a 20","Fuera de rango"))))))))))))))))))</f>
        <v>0</v>
      </c>
      <c r="BV141" s="11" t="str">
        <f aca="false">IF(BT141="","",IF(BT141=0,"NORMA",IF(AND(BT141&gt;=-20,BT141&lt;=-18),2,IF(AND(BT141&gt;=-17.5,BT141&lt;=-15.5),2,IF(AND(BT141&gt;=-15,BT141&lt;=-13),3,IF(AND(BT141&gt;=-12.5,BT141&lt;=-10.5),4,IF(AND(BT141&gt;=-10,BT141&lt;=-8),5,IF(AND(BT141&gt;=-7.5,BT141&lt;=-5.5),6,IF(AND(BT141&gt;=-5,BT141&lt;=-3),7,IF(AND(BT141&gt;=-2.5,BT141&lt;=-0.5),8,IF(AND(BT141&gt;=0.5,BT141&lt;=2.5),9,IF(AND(BT141&gt;=3,BT141&lt;=5),10,IF(AND(BT141&gt;=5.5,BT141&lt;=7.5),11,IF(AND(BT141&gt;=8,BT141&lt;=10),12,IF(AND(BT141&gt;=10.5,BT141&lt;=12.5),13,IF(AND(BT141&gt;=13,BT141&lt;=15),14,IF(AND(BT141&gt;=15.5,BT141&lt;=17.5),15,IF(AND(BT141&gt;=18,BT141&lt;=20),16,"Fuera de rango"))))))))))))))))))</f>
        <v>NORMA</v>
      </c>
      <c r="BW141" s="9" t="n">
        <v>-8</v>
      </c>
      <c r="BX141" s="10" t="n">
        <f aca="false">18.5- (0.3*H141)</f>
        <v>11.3</v>
      </c>
      <c r="BY141" s="10" t="n">
        <f aca="false">(BW141)-(BX141)</f>
        <v>-19.3</v>
      </c>
      <c r="BZ141" s="10" t="str">
        <f aca="false">IF(BY141="","",IF(BY141&lt;-27.5,"De -30 a -28",IF(BY141&lt;-25,"De -27,5 a -25,5",IF(BY141&lt;-22.5,"De -25 a -23",IF(BY141&lt;-20,"De -22,5 a -20,5",IF(BY141&lt;-17.5,"De -20 a -18",IF(BY141&lt;-15,"De -17,5 a -15,5",IF(BY141&lt;-12.5,"De -15 a -13",IF(BY141&lt;-10,"De -12,5 a -10,5",IF(BY141&lt;-7.5,"De -10 a -8",IF(BY141&lt;-5,"De -7,5 a -5,5",IF(BY141&lt;-2.5,"De -5 a -3",IF(BY141&lt;0,"De -2,5 a -0,5",IF(BY141&lt;2.5,"De 0 a 2",IF(BY141&lt;5,"De 2,5 a 4,5",IF(BY141&lt;7.5,"De 5 a 7",IF(BY141&lt;10,"De 7,5 a 9,5",IF(BY141&lt;12.5,"De 10 a 12",IF(BY141&lt;15,"De 12,5 a 14,5",IF(BY141&lt;17.5,"De 15 a 17",IF(BY141&lt;20,"De 17,5 a 19,5",IF(BY141&lt;22.5,"De 20 a 22",IF(BY141&lt;25,"De 22,5 a 24,5",IF(BY141&lt;27.5,"De 25 a 27","De 27,5 a 30"))))))))))))))))))))))))</f>
        <v>De -20 a -18</v>
      </c>
      <c r="CA141" s="12" t="n">
        <f aca="false">IF(BY141="","",IF(BY141&lt;=-28,1,IF(BY141&lt;=-25.5,2,IF(BY141&lt;=-23,3,IF(BY141&lt;=-20.5,4,IF(BY141&lt;=-18,5,IF(BY141&lt;=-15.5,6,IF(BY141&lt;=-13,7,IF(BY141&lt;=-10.5,8,IF(BY141&lt;=-8,9,IF(BY141&lt;=-5.5,10,IF(BY141&lt;=-3,11,IF(BY141&lt;=-0.5,12,IF(BY141&lt;=2,13,IF(BY141&lt;=4.5,14,IF(BY141&lt;=7,15,IF(BY141&lt;=9.5,16,IF(BY141&lt;=12,17,IF(BY141&lt;=14.5,18,IF(BY141&lt;=17,19,IF(BY141&lt;=19.5,20,IF(BY141&lt;=22,21,IF(BY141&lt;=24.5,22,IF(BY141&lt;=27,23,IF(BY141&lt;=30,24,"Fuera de rango")))))))))))))))))))))))))</f>
        <v>5</v>
      </c>
      <c r="CB141" s="9" t="n">
        <v>-9.5</v>
      </c>
      <c r="CC141" s="10" t="n">
        <f aca="false">18.5- (0.3*H141)</f>
        <v>11.3</v>
      </c>
      <c r="CD141" s="10" t="n">
        <f aca="false">(CB141)-(CC141)</f>
        <v>-20.8</v>
      </c>
      <c r="CE141" s="10" t="str">
        <f aca="false">IF(CD141="","",IF(CD141&lt;-27.5,"De -30 a -28",IF(CD141&lt;-25,"De -27,5 a -25,5",IF(CD141&lt;-22.5,"De -25 a -23",IF(CD141&lt;-20,"De -22,5 a -20,5",IF(CD141&lt;-17.5,"De -20 a -18",IF(CD141&lt;-15,"De -17,5 a -15,5",IF(CD141&lt;-12.5,"De -15 a -13",IF(CD141&lt;-10,"De -12,5 a -10,5",IF(CD141&lt;-7.5,"De -10 a -8",IF(CD141&lt;-5,"De -7,5 a -5,5",IF(CD141&lt;-2.5,"De -5 a -3",IF(CD141&lt;0,"De -2,5 a -0,5",IF(CD141&lt;=2,"De 0 a 2",IF(CD141&lt;=4.5,"De 2,5 a 4,5",IF(CD141&lt;=7,"De 5 a 7",IF(CD141&lt;=9.5,"De 7,5 a 9,5",IF(CD141&lt;=12,"De 10 a 12",IF(CD141&lt;=14.5,"De 12,5 a 14,5",IF(CD141&lt;=17,"De 15 a 17",IF(CD141&lt;=19.5,"De 17,5 a 19,5",IF(CD141&lt;=22,"De 20 a 22",IF(CD141&lt;=24.5,"De 22,5 a 24,5",IF(CD141&lt;=27,"De 25 a 27","De 27,5 a 30"))))))))))))))))))))))))</f>
        <v>De -22,5 a -20,5</v>
      </c>
      <c r="CF141" s="12" t="n">
        <f aca="false">IF(CD141="","",IF(CD141&lt;-27.5,1,IF(CD141&lt;-25,2,IF(CD141&lt;-22.5,3,IF(CD141&lt;-20,4,IF(CD141&lt;-17.5,5,IF(CD141&lt;-15,6,IF(CD141&lt;-12.5,7,IF(CD141&lt;-10,8,IF(CD141&lt;-7.5,9,IF(CD141&lt;-5,10,IF(CD141&lt;-2.5,11,IF(CD141&lt;0,12,IF(CD141&lt;2.5,13,IF(CD141&lt;5,14,IF(CD141&lt;7.5,15,IF(CD141&lt;10,16,IF(CD141&lt;12.5,17,IF(CD141&lt;15,18,IF(CD141&lt;17.5,19,IF(CD141&lt;20,20,IF(CD141&lt;22.5,21,IF(CD141&lt;25,22,IF(CD141&lt;27.5,23,24))))))))))))))))))))))))</f>
        <v>4</v>
      </c>
      <c r="CG141" s="9" t="n">
        <v>-4.75</v>
      </c>
      <c r="CH141" s="10" t="str">
        <f aca="false">IF(CG141="","",IF(AND(CG141&gt;=-10,CG141&lt;=-9.5),"-10 a -9,5",IF(AND(CG141&gt;-9.5,CG141&lt;=-8.5),"-9 a -8,5",IF(AND(CG141&gt;-8.5,CG141&lt;=-7.5),"-8 a -7,5",IF(AND(CG141&gt;-7.5,CG141&lt;=-6.5),"-7 a -6,5",IF(AND(CG141&gt;-6.5,CG141&lt;=-5.5),"-6 a -5,5",IF(AND(CG141&gt;-5.5,CG141&lt;=-4.5),"-5 a -4,5",IF(AND(CG141&gt;-4.5,CG141&lt;=-3.5),"-4 a -3,5",IF(AND(CG141&gt;-3.5,CG141&lt;=-2.5),"-3 a -2,5",IF(CG141=-2.25,"-2,25",IF(AND(CG141&gt;-2.5,CG141&lt;=-1.5),"-2 a -1,5",IF(AND(CG141&gt;-1.5,CG141&lt;=-0.5),"-1 a -0,5",IF(AND(CG141&gt;-0.5,CG141&lt;=0.5),"0 a 0,5",IF(AND(CG141&gt;0.5,CG141&lt;=1.5),"1 a 1,5",IF(AND(CG141&gt;1.5,CG141&lt;=2.5),"2 a 2,5",IF(AND(CG141&gt;2.5,CG141&lt;=3.5),"3 a 3,5",IF(AND(CG141&gt;3.5,CG141&lt;=4.5),"4 a 4,5",IF(AND(CG141&gt;4.5,CG141&lt;=5.5),"5 a 5,5",IF(AND(CG141&gt;5.5,CG141&lt;=6.5),"6 a 6,5",IF(AND(CG141&gt;6.5,CG141&lt;=7.5),"7 a 7,5",IF(AND(CG141&gt;7.5,CG141&lt;=8.5),"8 a 8,5",IF(AND(CG141&gt;8.5,CG141&lt;=9.5),"9 a 9,5",IF(CG141&gt;=10,"10","Fuera de rango")))))))))))))))))))))))</f>
        <v>-5 a -4,5</v>
      </c>
      <c r="CI141" s="11" t="n">
        <f aca="false">IF(CG141="","",IF(CG141=-2.25,"NORMA",IF(CG141&lt;=-9.5,1,IF(CG141&lt;=-8.5,2,IF(CG141&lt;=-7.5,3,IF(CG141&lt;=-6.5,4,IF(CG141&lt;=-5.5,5,IF(CG141&lt;=-4.5,6,IF(CG141&lt;=-3.5,7,IF(CG141&lt;=-2.5,8,IF(CG141&lt;=-1.5,9,IF(CG141&lt;=-0.5,10,IF(CG141&lt;=0.5,11,IF(CG141&lt;=1.5,12,IF(CG141&lt;=2.5,13,IF(CG141&lt;=3.5,14,IF(CG141&lt;=4.5,15,IF(CG141&lt;=5.5,16,IF(CG141&lt;=6.5,17,IF(CG141&lt;=7.5,18,IF(CG141&lt;=8.5,19,IF(CG141&lt;=9.5,20,IF(CG141=10,21,"Fuera de rango")))))))))))))))))))))))</f>
        <v>6</v>
      </c>
      <c r="CJ141" s="9" t="n">
        <v>2.75</v>
      </c>
      <c r="CK141" s="10" t="str">
        <f aca="false">IF(CJ141="","",IF(AND(CJ141&gt;=-6,CJ141&lt;=-5.5),"-6 a -5,5",IF(AND(CJ141&gt;-5.5,CJ141&lt;=-4.5),"-5 a -4,5",IF(AND(CJ141&gt;-4.5,CJ141&lt;=-3.5),"-4 a -3,5",IF(AND(CJ141&gt;-3.5,CJ141&lt;=-2.5),"-3 a -2,5",IF(AND(CJ141&gt;-2.5,CJ141&lt;=-1.5),"-2 a -1,5",IF(AND(CJ141&gt;-1.5,CJ141&lt;=-0.5),"-1 a -0,5",IF(AND(CJ141&gt;-0.5,CJ141&lt;=0.5),"0 a 0,5",IF(AND(CJ141&gt;0.5,CJ141&lt;=1.5),"1 a 1,5",IF(AND(CJ141&gt;1.5,CJ141&lt;2.5),"2",IF(AND(CJ141&gt;=2.5,CJ141&lt;=3),"2,5 a 3",IF(AND(CJ141&gt;3,CJ141&lt;=4),"3,5 a 4",IF(AND(CJ141&gt;4,CJ141&lt;=5),"4,5 a 5",IF(AND(CJ141&gt;5,CJ141&lt;=6),"5,5 a 6",IF(AND(CJ141&gt;6,CJ141&lt;=7),"6,5 a 7",IF(AND(CJ141&gt;7,CJ141&lt;=8),"7,5 a 8",IF(AND(CJ141&gt;8,CJ141&lt;=9.5),"8,5 a 9,5",IF(CJ141=10,"10","Fuera de rango"))))))))))))))))))</f>
        <v>2,5 a 3</v>
      </c>
      <c r="CL141" s="11" t="n">
        <f aca="false">IF(CK141="","",IF(OR(CK141="-6 a -5,5",CK141="-6 - -5,5"),1,IF(OR(CK141="-5 a -4,5",CK141="-5 - -4,5"),2,IF(OR(CK141="-4 a -3,5",CK141="-4 - -3,5"),3,IF(OR(CK141="-3 a -2,5",CK141="-3 - -2,5"),4,IF(OR(CK141="-2 a -1,5",CK141="-2 - -1,5"),5,IF(OR(CK141="-1 a -0,5",CK141="-1 - -0,5"),6,IF(OR(CK141="0 a 0,5",CK141="0 - 0,5"),7,IF(OR(CK141="1 a 1,5",CK141="1 - 1,5"),8,IF(CK141="2","NORMA",IF(OR(CK141="2,5 a 3",CK141="2,5 - 3"),9,IF(OR(CK141="3,5 a 4",CK141="3,5 - 4"),10,IF(OR(CK141="4,5 a 5",CK141="4,5 - 5"),11,IF(OR(CK141="5,5 a 6",CK141="5,5 - 6"),12,IF(OR(CK141="6,5 a 7",CK141="6,5 - 7"),13,IF(OR(CK141="7,5 a 8",CK141="7,5 - 8"),14,IF(OR(CK141="8,5 a 9",CK141="8,5 - 9,5",CK141="9 a 9,5"),15,IF(CK141="10",15,IF(OR(CK141="0,5 a 1",CK141="0,5 - 1"),7,"Fuera de rango")))))))))))))))))))</f>
        <v>9</v>
      </c>
      <c r="CM141" s="10" t="n">
        <v>0</v>
      </c>
      <c r="CN141" s="10" t="str">
        <f aca="false">IF(CM141=0,"0", " ")</f>
        <v>0</v>
      </c>
      <c r="CO141" s="10" t="str">
        <f aca="false">IF(CM141&gt;0,"EME"," ")</f>
        <v> </v>
      </c>
      <c r="CP141" s="10" t="n">
        <v>0</v>
      </c>
      <c r="CQ141" s="10" t="str">
        <f aca="false">IF(CP141&gt;0,"0", " ")</f>
        <v> </v>
      </c>
      <c r="CR141" s="10" t="str">
        <f aca="false">IF(CP141&gt;0,"EME"," ")</f>
        <v> </v>
      </c>
      <c r="CS141" s="9" t="n">
        <v>0</v>
      </c>
      <c r="CT141" s="10" t="str">
        <f aca="false">IF(CS141&gt;0,"1", " ")</f>
        <v> </v>
      </c>
      <c r="CU141" s="10" t="str">
        <f aca="false">IF(CS141&gt;0,"HIP"," ")</f>
        <v> </v>
      </c>
      <c r="CV141" s="9" t="n">
        <v>0</v>
      </c>
      <c r="CW141" s="10" t="str">
        <f aca="false">IF(CV141&gt;0,"1", " ")</f>
        <v> </v>
      </c>
      <c r="CX141" s="10" t="str">
        <f aca="false">IF(CV141&gt;0,"HIP"," ")</f>
        <v> </v>
      </c>
      <c r="CY141" s="9" t="n">
        <v>-4.75</v>
      </c>
      <c r="CZ141" s="11" t="str">
        <f aca="false">IF(CY141&lt;0,"2"," ")</f>
        <v>2</v>
      </c>
      <c r="DA141" s="11" t="str">
        <f aca="false">IF(CY141&lt;0,"MIO"," ")</f>
        <v>MIO</v>
      </c>
      <c r="DB141" s="9" t="n">
        <v>-5.5</v>
      </c>
      <c r="DC141" s="11" t="str">
        <f aca="false">IF(DB141&lt;0,"2"," ")</f>
        <v>2</v>
      </c>
      <c r="DD141" s="11" t="str">
        <f aca="false">IF(DB141&lt;0,"MIO"," ")</f>
        <v>MIO</v>
      </c>
      <c r="DE141" s="9" t="n">
        <v>-0.25</v>
      </c>
      <c r="DF141" s="11" t="str">
        <f aca="false">IF(DE141&lt;0,"3"," ")</f>
        <v>3</v>
      </c>
      <c r="DG141" s="11" t="str">
        <f aca="false">IF(DE141&lt;0,"AST"," ")</f>
        <v>AST</v>
      </c>
      <c r="DH141" s="9" t="n">
        <v>-0.5</v>
      </c>
      <c r="DI141" s="11" t="str">
        <f aca="false">IF(DH141&lt;0,"3"," ")</f>
        <v>3</v>
      </c>
      <c r="DJ141" s="11" t="str">
        <f aca="false">IF(DH141&lt;0,"AST"," ")</f>
        <v>AST</v>
      </c>
      <c r="DK141" s="9" t="n">
        <v>0</v>
      </c>
      <c r="DL141" s="10" t="str">
        <f aca="false">IF(DK141&gt;0,"4"," ")</f>
        <v> </v>
      </c>
      <c r="DM141" s="10" t="str">
        <f aca="false">IF(DK141&gt;0,"PRE"," ")</f>
        <v> </v>
      </c>
      <c r="DN141" s="9" t="n">
        <v>0</v>
      </c>
      <c r="DO141" s="10" t="str">
        <f aca="false">IF(DN141&gt;0,"4"," ")</f>
        <v> </v>
      </c>
      <c r="DP141" s="10" t="str">
        <f aca="false">IF(DN141&gt;0,"PRE"," ")</f>
        <v> </v>
      </c>
      <c r="DQ141" s="12" t="n">
        <v>2</v>
      </c>
      <c r="DR141" s="12" t="n">
        <v>2</v>
      </c>
      <c r="DS141" s="12" t="str">
        <f aca="false">CONCATENATE(CO141,CU141,DA141,DG141,DM141)</f>
        <v>  MIOAST </v>
      </c>
      <c r="DT141" s="10" t="str">
        <f aca="false" t="array" ref="DT141">_xlfn.IFS(DS141="EME    ","0", DS141=" HIP   ","1", DS141="  MIO  ","2", DS141="   AST ","3", DS141="    PRE","4", DS141="EME   PRE","5", DS141=" HIP  PRE","6", DS141=" HIP AST ","7", DS141="  MIO PRE","8", DS141="  MIOAST ","9", DS141="   ASTPRE","10",DS141=" HIP ASTPRE","11", DS141="  MIOASTPRE","12", DS141="     ","0")</f>
        <v>9</v>
      </c>
      <c r="DU141" s="1" t="s">
        <v>154</v>
      </c>
      <c r="DV141" s="1" t="str">
        <f aca="false" t="array" ref="DV141">_xlfn.IFS(DU141="SI","2", DU141="NO","1")</f>
        <v>1</v>
      </c>
      <c r="DW141" s="10" t="n">
        <v>0</v>
      </c>
      <c r="DX141" s="11" t="str">
        <f aca="false">IF(DW141=0,"1","2")</f>
        <v>1</v>
      </c>
      <c r="DY141" s="11" t="str">
        <f aca="false" t="array" ref="DY141">_xlfn.IFS(DW141=0,"0", DW141=0.25, "1", DW141=0.5,"2", DW141=0.75,"3", DW141=1,"4",DW141=1.25,"5", DW141=1.5,"6", DW141=1.75,"7", DW141=2,"8")</f>
        <v>0</v>
      </c>
      <c r="DZ141" s="10" t="n">
        <v>0</v>
      </c>
      <c r="EA141" s="11" t="str">
        <f aca="false">IF(DZ141=0,"1","2")</f>
        <v>1</v>
      </c>
      <c r="EB141" s="11" t="str">
        <f aca="false" t="array" ref="EB141">_xlfn.IFS(DZ141=0,"0", DZ141=0.25, "1", DZ141=0.5,"2", DZ141=0.75,"3", DZ141=1,"4",DZ141=1.25,"5", DZ141=1.5,"6", DZ141=1.75,"7", DZ141=2,"8")</f>
        <v>0</v>
      </c>
      <c r="EC141" s="10" t="n">
        <v>0</v>
      </c>
      <c r="ED141" s="10" t="str">
        <f aca="false">IF(EC141=0,"1","2")</f>
        <v>1</v>
      </c>
      <c r="EE141" s="11" t="str">
        <f aca="false" t="array" ref="EE141">_xlfn.IFS(EC141=0,"0", EC141=-0.25, "1", EC141=-0.5,"2", EC141=-0.75,"3", EC141=-1,"4",EC141=-1.25,"5", EC141=-1.5,"6", EC141=-1.75,"7", EC141=-2,"8", EC141=-2.25,"9",EC141=-2.5,"10", EC141=-2.75,"11", EC141=-3,"12", EC141=-3.25,"13", EC141=-3.5,"14", EC141=-3.75,"15",EC141=-4,"16")</f>
        <v>0</v>
      </c>
      <c r="EF141" s="10" t="n">
        <v>-0.5</v>
      </c>
      <c r="EG141" s="10" t="str">
        <f aca="false">IF(EF141=0,"1","2")</f>
        <v>2</v>
      </c>
      <c r="EH141" s="11" t="str">
        <f aca="false" t="array" ref="EH141">_xlfn.IFS(EF141=0,"0", EF141=-0.25, "1", EF141=-0.5,"2", EF141=-0.75,"3", EF141=-1,"4",EF141=-1.25,"5", EF141=-1.5,"6", EF141=-1.75,"7", EF141=-2,"8", EF141=-2.25,"9",EF141=-2.5,"10", EF141=-2.75,"11", EF141=-3,"12", EF141=-3.25,"13", EF141=-3.5,"14", EF141=-3.75,"15",EF141=-4,"16")</f>
        <v>2</v>
      </c>
      <c r="EI141" s="10" t="n">
        <v>-0.25</v>
      </c>
      <c r="EJ141" s="11" t="str">
        <f aca="false">IF(EI141=0,"1","2")</f>
        <v>2</v>
      </c>
      <c r="EK141" s="11" t="str">
        <f aca="false" t="array" ref="EK141">_xlfn.IFS(EI141=0,"0", EI141=-0.25, "1", EI141=-0.5,"2", EI141=-0.75,"3", EI141=-1,"4",EI141=-1.25,"5", EI141=-1.5,"6", EI141=-1.75,"7", EI141=-2,"8", EI141=-2.25,"9", EI141=-2.25,"9",EI141=-2.5,"10", EI141=-2.75,"11", EI141=-3,"12", EI141=-3.25,"13", EI141=-3.5,"14", EI141=-3.75,"15",EI141=-4,"16", EI141=0.25, "17", EI141=0.5, "18")</f>
        <v>1</v>
      </c>
      <c r="EL141" s="10" t="n">
        <v>-0.5</v>
      </c>
      <c r="EM141" s="11" t="str">
        <f aca="false">IF(EL141=0,"1","2")</f>
        <v>2</v>
      </c>
      <c r="EN141" s="11" t="str">
        <f aca="false" t="array" ref="EN141">_xlfn.IFS(EL141=0.25,"17",EL141=0.5,"18", EL141=0,"0", EL141=-0.25, "1", EL141=-0.5,"2", EL141=-0.75,"3", EL141=-1,"4",EL141=-1.25,"5", EL141=-1.5,"6", EL141=-1.75,"7", EL141=-2,"8",EL141= -2.25,"9",EL141=-2.5,"10",EL141= -2.75,"11",EL141= -3,"12",EL141= -3.25,"13",EL141= -3.5,"14",EL141= -3.75,"15",EL141=-4,"16")</f>
        <v>2</v>
      </c>
      <c r="EO141" s="10" t="n">
        <v>0</v>
      </c>
      <c r="EP141" s="11" t="str">
        <f aca="false">IF(EO141=0,"1","2")</f>
        <v>1</v>
      </c>
      <c r="EQ141" s="11" t="str">
        <f aca="false" t="array" ref="EQ141">_xlfn.IFS(EO141=0,"0", EO141=0.25, "1", EO141=0.5,"2", EO141=0.75,"3", EO141=1,"4",EO141=1.25,"5", EO141=1.5,"6", EO141=1.75,"7", EO141=2,"8", EO141=2.25,"9", EO141=2.25,"9",EO141=2.5,"10", EO141=2.75,"11", EO141=3,"12", EO141=3.25,"13", EO141=3.5,"14", EO141=3.75,"15",EO141=4,"16", EO141=-0.25, "17", bq=-0.5, "18")</f>
        <v>0</v>
      </c>
      <c r="ER141" s="10" t="n">
        <v>0</v>
      </c>
      <c r="ES141" s="11" t="str">
        <f aca="false">IF(ER141=0,"1","2")</f>
        <v>1</v>
      </c>
      <c r="ET141" s="11" t="str">
        <f aca="false" t="array" ref="ET141">_xlfn.IFS(ER141=0,"0", ER141=0.25, "1", ER141=0.5,"2", ER141=0.75,"3", ER141=1,"4",ER141=1.25,"5", ER141=1.5,"6", ER141=1.75,"7", ER141=2,"8", ER141=2.25,"9", ER141=2.25,"9",ER141=2.5,"10", ER141=2.75,"11", ER141=3,"12", ER141=3.25,"13", ER141=3.5,"14", ER141=3.75,"15",ER141=4,"16", ER141=-0.25, "17", bq=-0.5, "18")</f>
        <v>0</v>
      </c>
      <c r="EU141" s="13" t="n">
        <v>24</v>
      </c>
      <c r="EV141" s="14" t="str">
        <f aca="false">VLOOKUP(EU141,LEYENDA!$G$2:$H$8,2,TRUE())</f>
        <v>19-24</v>
      </c>
      <c r="EW141" s="14" t="str">
        <f aca="false" t="array" ref="EW141">_xlfn.IFS(EV141="0-5","1", EV141="6-12","2", EV141="13-18","3", EV141="19-24","4", EV141="25-36","5", EV141="37-48","6", EV141="49-60","7")</f>
        <v>4</v>
      </c>
    </row>
    <row r="142" customFormat="false" ht="13.5" hidden="false" customHeight="false" outlineLevel="0" collapsed="false">
      <c r="A142" s="1" t="n">
        <v>54</v>
      </c>
      <c r="B142" s="35" t="n">
        <v>2</v>
      </c>
      <c r="C142" s="33" t="n">
        <v>44040</v>
      </c>
      <c r="D142" s="6"/>
      <c r="E142" s="5" t="str">
        <f aca="false">VLOOKUP(A142,'286'!$A$3:$J$600,10,FALSE())</f>
        <v>GARCÍA ESCRIBANO, JOSÉ CARLOS</v>
      </c>
      <c r="F142" s="4" t="str">
        <f aca="false">VLOOKUP(A142,'286'!$A$3:$I$1768,3,FALSE())</f>
        <v>GARESJO</v>
      </c>
      <c r="G142" s="6" t="n">
        <f aca="false">VLOOKUP(A142,'286'!$A$3:$I$1768,4,FALSE())</f>
        <v>34773</v>
      </c>
      <c r="H142" s="7" t="n">
        <f aca="false">YEAR(C142)-YEAR(G142)</f>
        <v>25</v>
      </c>
      <c r="I142" s="1" t="str">
        <f aca="false">VLOOKUP(H142,LEYENDA!$C$2:$D$6,2,TRUE())</f>
        <v>25-40</v>
      </c>
      <c r="J142" s="5" t="str">
        <f aca="false">VLOOKUP(A142,'286'!$A$3:$I$1768,7,FALSE())</f>
        <v>H</v>
      </c>
      <c r="K142" s="8" t="str">
        <f aca="false">VLOOKUP(A142,'286'!$A$3:$I$1768,2,FALSE())</f>
        <v>OD</v>
      </c>
      <c r="L142" s="4" t="str">
        <f aca="false">VLOOKUP(A142,'286'!$A$3:$I$1768,8,FALSE())</f>
        <v>D</v>
      </c>
      <c r="M142" s="4" t="str">
        <f aca="false">VLOOKUP(A142,'286'!$A$3:$I$1768,9,FALSE())</f>
        <v>D</v>
      </c>
      <c r="N142" s="8" t="str">
        <f aca="false">IF(R142=O142, "MISMA","CONTRARIA")</f>
        <v>MISMA</v>
      </c>
      <c r="O142" s="8" t="str">
        <f aca="false" t="array" ref="O142">_xlfn.IFS(L142="D","1", L142="I","2")</f>
        <v>1</v>
      </c>
      <c r="P142" s="8" t="str">
        <f aca="false" t="array" ref="P142">_xlfn.IFS(K142="OD","1", K142="OI","2")</f>
        <v>1</v>
      </c>
      <c r="Q142" s="1" t="str">
        <f aca="false" t="array" ref="Q142">_xlfn.IFS(J142="M","1", J142="H","2")</f>
        <v>2</v>
      </c>
      <c r="R142" s="8" t="str">
        <f aca="false" t="array" ref="R142">_xlfn.IFS(M142="D","1", M142="I","2")</f>
        <v>1</v>
      </c>
      <c r="S142" s="1" t="str">
        <f aca="false" t="array" ref="S142">_xlfn.IFS(N142="CONTRARIA", "1",N142= "MISMA","2")</f>
        <v>2</v>
      </c>
      <c r="T142" s="1" t="str">
        <f aca="false" t="array" ref="T142">_xlfn.IFS(I142="0-12","1", I142="13-24","2", I142="25-40","3", I142="41-60","4", I142="61-100","5")</f>
        <v>3</v>
      </c>
      <c r="U142" s="9" t="n">
        <v>-0.5</v>
      </c>
      <c r="V142" s="1" t="str">
        <f aca="false">IF(U142="","",IF(AND(U142&gt;=-9,U142&lt;=-6.5),"-9 a -6,5",IF(AND(U142&gt;=-6,U142&lt;=-3.5),"-6 a -3,5",IF(AND(U142&gt;=-3,U142&lt;=-1),"-3 a -1",IF(U142=-0.5,"-0,5",IF(AND(U142&gt;=0,U142&lt;=2.5),"0 a 2,5",IF(AND(U142&gt;=3,U142&lt;=5.5),"3 a 5,5",IF(AND(U142&gt;=6,U142&lt;=8.5),"6 a 8,5",IF(AND(U142&gt;=9,U142&lt;=20),"9 a 20","Fuera de rango")))))))))</f>
        <v>-0,5</v>
      </c>
      <c r="W142" s="11" t="str">
        <f aca="false">IF(V142="","",IF(V142="-9 a -6,5",2,IF(V142="-6 a -3,5",3,IF(V142="-3 a -1",4,IF(V142="-0,5","NORMA",IF(V142="0 a 2,5",5,IF(V142="3 a 5,5",6,IF(V142="6 a 8,5",7,IF(V142="9 a 20",8,"Fuera de rango")))))))))</f>
        <v>NORMA</v>
      </c>
      <c r="X142" s="9" t="n">
        <v>17</v>
      </c>
      <c r="Y142" s="10" t="str">
        <f aca="false">IF(X142="","",IF(AND(X142&gt;=0,X142&lt;=4),"0 a 4",IF(AND(X142&gt;=4.5,X142&lt;=8.5),"4,5 a 8,5",IF(X142=9,"9",IF(AND(X142&gt;=9.5,X142&lt;=13),"9,5 a 13",IF(AND(X142&gt;=13.5,X142&lt;=20),"13,5 a 20",IF(AND(X142&gt;=20.5,X142&lt;=35),"20,5 a 35","Fuera de rango")))))))</f>
        <v>13,5 a 20</v>
      </c>
      <c r="Z142" s="11" t="n">
        <f aca="false">IF(Y142="","",IF(Y142="0 a 4",1,IF(Y142="4,5 a 8,5",2,IF(Y142="9","NORMA",IF(Y142="9,5 a 13",3,IF(Y142="13,5 a 20",4,IF(Y142="20,5 a 35",5,"Fuera de rango")))))))</f>
        <v>4</v>
      </c>
      <c r="AA142" s="9" t="n">
        <v>18</v>
      </c>
      <c r="AB142" s="10" t="str">
        <f aca="false">IF(AA142="","",IF(AND(AA142&gt;=0,AA142&lt;=9),"0 a 9",IF(AND(AA142&gt;=9.5,AA142&lt;=18.5),"9,5 a 18,5",IF(AA142=19,"19",IF(AND(AA142&gt;=19.5,AA142&lt;=28),"19,5 a 28",IF(AND(AA142&gt;=28.5,AA142&lt;=40),"28,5 a 40","Fuera de rango"))))))</f>
        <v>9,5 a 18,5</v>
      </c>
      <c r="AC142" s="11" t="n">
        <f aca="false" t="array" ref="AC142">_xlfn.IFS(AB142="","",AB142="0 a 9",1,AB142="9,5 a 18,5",2,AB142="19","NORMA",AB142="19,5 a 28",3,AB142="28,5 a 40",4,TRUE(),"Fuera de rango")</f>
        <v>2</v>
      </c>
      <c r="AD142" s="9" t="n">
        <v>12</v>
      </c>
      <c r="AE142" s="10" t="str">
        <f aca="false">IF(AD142="","",IF(AND(AD142&gt;=-10,AD142&lt;=0),"De -10 a 0",IF(AND(AD142&gt;=0.5,AD142&lt;=9.5),"0,5 a 9,5",IF(AD142=10,"10",IF(AND(AD142&gt;=10.5,AD142&lt;=20),"10,5 a 20",IF(AND(AD142&gt;=20.5,AD142&lt;=40),"20,5 a 40","Fuera de rango"))))))</f>
        <v>10,5 a 20</v>
      </c>
      <c r="AF142" s="12" t="n">
        <f aca="false">IF(AD142="","",IF(AND(AD142&gt;=-10,AD142&lt;=0),1,IF(AND(AD142&gt;=0.5,AD142&lt;=9.5),2,IF(AD142=10,"NORMA",IF(AND(AD142&gt;=10.5,AD142&lt;=20),3,IF(AND(AD142&gt;=20.5,AD142&lt;=40),4,""))))))</f>
        <v>3</v>
      </c>
      <c r="AG142" s="9" t="n">
        <v>9</v>
      </c>
      <c r="AH142" s="11" t="str">
        <f aca="false">IF(AG142="","",IF(AND(AG142&gt;=0,AG142&lt;=4),"0 a 4",IF(AND(AG142&gt;=4.5,AG142&lt;=8.5),"4,5 a 8,5",IF(AG142=9,"9",IF(AND(AG142&gt;=9.5,AG142&lt;=13),"9,5 a 13",IF(AND(AG142&gt;=13.5,AG142&lt;=25),"13,5 a 25","Fuera de rango"))))))</f>
        <v>9</v>
      </c>
      <c r="AI142" s="11" t="str">
        <f aca="false">IF(AH142="","",IF(AH142="0 a 4",1,IF(AH142="4,5 a 8,5",2,IF(AH142="9","NORMA",IF(AH142="9,5 a 13",3,IF(AH142="13,5 a 25",4,""))))))</f>
        <v>NORMA</v>
      </c>
      <c r="AJ142" s="9" t="n">
        <v>6</v>
      </c>
      <c r="AK142" s="10" t="str">
        <f aca="false">IF(AJ142="","",IF(AND(AJ142&gt;=-15,AJ142&lt;=-10.5),"-15 a -10,5",IF(AND(AJ142&gt;=-10,AJ142&lt;=-4),"-10 a -4",IF(AND(AJ142&gt;=-4.5,AJ142&lt;=0),"-4,5 a 0",IF(AND(AJ142&gt;=0.5,AJ142&lt;=4.5),"0,5 a 4,5",IF(AJ142=5,"5",IF(AND(AJ142&gt;=5.5,AJ142&lt;=10),"5,5 a 10",IF(AND(AJ142&gt;=10.5,AJ142&lt;=20),"10,5 a 20","Fuera de rango"))))))))</f>
        <v>5,5 a 10</v>
      </c>
      <c r="AL142" s="11" t="n">
        <f aca="false">IF(AK142="","",IF(AK142="-15 a -10,5",1,IF(AK142="-10 a -4",2,IF(AK142="-4,5 a 0",3,IF(AK142="0,5 a 4,5",4,IF(AK142="5","NORMA",IF(AK142="5,5 a 10",5,IF(AK142="10,5 a 20",6,"Error"))))))))</f>
        <v>5</v>
      </c>
      <c r="AM142" s="9" t="n">
        <v>0</v>
      </c>
      <c r="AN142" s="10" t="str">
        <f aca="false">IF(AM142="","",IF(AND(AM142&gt;=-7.5,AM142&lt;=-5.5),"-7,5 a -5,5",IF(AND(AM142&gt;=-5,AM142&lt;=-3),"-5 a -3",IF(AND(AM142&gt;=-2.5,AM142&lt;=-0.5),"-2,5 a -0,5",IF(AM142=0,"0,00",IF(AND(AM142&gt;=0.5,AM142&lt;=2.5),"0,5 a 2,5",IF(AND(AM142&gt;=3,AM142&lt;=5),"3 a 5",IF(AND(AM142&gt;=5.5,AM142&lt;=7.5),"5,5 a 7,5",IF(AND(AM142&gt;=8,AM142&lt;=10),"8 a 10","Fuera de rango")))))))))</f>
        <v>0,00</v>
      </c>
      <c r="AO142" s="11" t="str">
        <f aca="false">IF(AN142="","",IF(AN142="-7,5 a -5,5",1,IF(AN142="-5 a -3",2,IF(AN142="-2,5 a -0,5",3,IF(AN142="0,00","NORMA",IF(AN142="0,5 a 2,5",4,IF(AN142="3 a 5",5,IF(AN142="5,5 a 7,5",6,IF(AN142="8 a 10",7,"Error")))))))))</f>
        <v>NORMA</v>
      </c>
      <c r="AP142" s="9" t="n">
        <v>-5</v>
      </c>
      <c r="AQ142" s="10" t="str">
        <f aca="false">IF(AP142="","",IF(AND(AP142&gt;=-20,AP142&lt;=-9.5),"-20 a -9,5",IF(AND(AP142&gt;=-9,AP142&lt;=-6.5),"-9 a -6,5",IF(AP142=-6,"-6",IF(AND(AP142&gt;=-5.5,AP142&lt;=-3),"-5,5 a -3",IF(AND(AP142&gt;=-2.5,AP142&lt;=0),"-2,5 a 0",IF(AND(AP142&gt;=0.5,AP142&lt;=3),"0,5 a 3",IF(AND(AP142&gt;=3.5,AP142&lt;=6),"3,5 a 6",IF(AND(AP142&gt;=6.5,AP142&lt;=9),"6,5 a 9",IF(AND(AP142&gt;=9.5,AP142&lt;=20),"9,5 a 20","Fuera de rango"))))))))))</f>
        <v>-5,5 a -3</v>
      </c>
      <c r="AR142" s="11" t="n">
        <f aca="false">IF(AQ142="","",IF(AQ142="-20 a -9,5",1,IF(AQ142="-9 a -6,5",2,IF(AQ142="-6","NORMA",IF(AQ142="-5,5 a -3",3,IF(AQ142="-2,5 a 0",4,IF(AQ142="0,5 a 3",5,IF(AQ142="3,5 a 6",6,IF(AQ142="6,5 a 9",7,IF(AQ142="9,5 a 20",8,""))))))))))</f>
        <v>3</v>
      </c>
      <c r="AS142" s="9" t="n">
        <v>2</v>
      </c>
      <c r="AT142" s="10" t="str">
        <f aca="false">IF(AS142="","",IF(AND(AS142&gt;=-16,AS142&lt;=-14),"-16 a -14",IF(AND(AS142&gt;=-13.5,AS142&lt;=-11.5),"-13,5 a -11,5",IF(AND(AS142&gt;=-11,AS142&lt;=-9),"-11 a -9",IF(AND(AS142&gt;=-8.5,AS142&lt;=-6.5),"-8,5 a -6,5",IF(AND(AS142&gt;=-6,AS142&lt;=-4),"-6 a -4",IF(AND(AS142&gt;=-3.5,AS142&lt;=-1.5),"-3,5 a -1,5",IF(AND(AS142&gt;=-1,AS142&lt;=1),"-1 a 1",IF(AND(AS142&gt;=1.5,AS142&lt;=3.5),"1,5 a 3,5",IF(AND(AS142&gt;=4,AS142&lt;=6),"4 a 6",IF(AND(AS142&gt;=6.5,AS142&lt;=8.5),"6,5 a 8,5",IF(AND(AS142&gt;=9,AS142&lt;=11),"9 a 11",IF(AND(AS142&gt;=11.5,AS142&lt;=13.5),"11,5 a 13,5",IF(AND(AS142&gt;=14,AS142&lt;=16),"14 a 16",IF(AND(AS142&gt;=16.5,AS142&lt;=18.5),"16,5 a 18,5",IF(AND(AS142&gt;=19,AS142&lt;=21),"19 a 21","Fuera de rango"))))))))))))))))</f>
        <v>1,5 a 3,5</v>
      </c>
      <c r="AU142" s="11" t="n">
        <f aca="false" t="array" ref="AU142">IF(AT142="","",_xlfn.IFS(AT142="-16 a -14",1,AT142="-13,5 a -11,5",2,AT142="-11 a -9",3,AT142="-8,5 a -6,5",4,AT142="-6 a -4",5,AT142="-3,5 a -1,5",6,AT142="-1 a 1",7,AT142="1,5 a 3,5",8,AT142="4 a 6","NORMA",AT142="6,5 a 8,5",9,AT142="9 a 11",10,AT142="11,5 a 13,5",11,AT142="14 a 16",12,AT142="16,5 a 18,5",13,AT142="19 a 21",14,TRUE(),""))</f>
        <v>8</v>
      </c>
      <c r="AV142" s="9" t="n">
        <v>0</v>
      </c>
      <c r="AW142" s="10" t="str">
        <f aca="false">IF(AV142="","",IF(AND(AV142&gt;=-1,AV142&lt;=-0.5),"-1 a -0,5",IF(AND(AV142&gt;-0.5,AV142&lt;=0),"De -0,5 a 0",IF(AND(AV142&gt;=0.25,AV142&lt;=0.75),"0,25 a 0,75",IF(AND(AV142&gt;=1,AV142&lt;=1.5),"1 a 1,5",IF(AND(AV142&gt;=1.75,AV142&lt;=2.25),"1,75 a 2,25",IF(AND(AV142&gt;=2.5,AV142&lt;=3),"2,5 a 3",IF(AND(AV142&gt;=3.25,AV142&lt;=3.75),"3,25 a 3,75","Fuera de rango"))))))))</f>
        <v>De -0,5 a 0</v>
      </c>
      <c r="AX142" s="11" t="n">
        <f aca="false">IF(AW142="","",IF(OR(AW142="-1 a -0,5",AW142="-1 a -0.5"),1,IF(OR(AW142="De -0,5 a 0",AW142="-0,5 a 0",AW142="De -0.5 a 0"),2,IF(OR(AW142="0,25 a 0,75",AW142="0.25 a 0.75"),"NORMA",IF(OR(AW142="1 a 1,5",AW142="1 a 1.5"),3,IF(OR(AW142="1,75 a 2,25",AW142="1.75 a 2.25"),4,IF(OR(AW142="2,5 a 3",AW142="2.5 a 3"),5,IF(OR(AW142="3,25 a 3,75",AW142="3.25 a 3.75"),6,""))))))))</f>
        <v>2</v>
      </c>
      <c r="AY142" s="9" t="n">
        <v>-5</v>
      </c>
      <c r="AZ142" s="10" t="str">
        <f aca="false">IF(AY142="","",IF(AND(AY142&gt;=-20,AY142&lt;=-9.5),"-20 a -9,5",IF(AND(AY142&gt;=-9,AY142&lt;=-6.5),"-9 a -6,5",IF(AY142=-6,"-6",IF(AND(AY142&gt;=-5.5,AY142&lt;=-3),"-5,5 a -3",IF(AND(AY142&gt;=-2.5,AY142&lt;=0),"-2,5 a 0",IF(AND(AY142&gt;=0.5,AY142&lt;=3),"0,5 a 3",IF(AND(AY142&gt;=3.5,AY142&lt;=6),"3,5 a 6","Fuera de rango"))))))))</f>
        <v>-5,5 a -3</v>
      </c>
      <c r="BA142" s="11" t="n">
        <f aca="false">IF(AZ142="","",IF(AZ142="-20 a -9,5",1,IF(AZ142="-9 a -6,5",2,IF(AZ142="-6","NORMA",IF(AZ142="-5,5 a -3",3,IF(AZ142="-2,5 a 0",4,IF(AZ142="0,5 a 3",5,IF(AZ142="3,5 a 6",6,""))))))))</f>
        <v>3</v>
      </c>
      <c r="BB142" s="9" t="n">
        <v>0</v>
      </c>
      <c r="BC142" s="10" t="str">
        <f aca="false" t="array" ref="BC142">IF(BB142="","",_xlfn.IFS(AND(BB142&gt;=0,BB142&lt;=2),"0 a 2",AND(BB142&gt;=2.5,BB142&lt;=4.5),"2,5 a 4,5",AND(BB142&gt;=5,BB142&lt;=7),"5 a 7",AND(BB142&gt;=7.5,BB142&lt;=9.5),"7,5 a 9,5",AND(BB142&gt;=10,BB142&lt;=12),"10 a 12",AND(BB142&gt;=12.5,BB142&lt;=14.5),"12,5 a 14,5",BB142=15,"15",AND(BB142&gt;=15.5,BB142&lt;=17.5),"15,5 a 17,5",AND(BB142&gt;=18,BB142&lt;=20),"18 a 20",AND(BB142&gt;=20.5,BB142&lt;=22.5),"20,5 a 22,5",AND(BB142&gt;=23,BB142&lt;=25),"23 a 25",TRUE(),"Fuera de rango"))</f>
        <v>0 a 2</v>
      </c>
      <c r="BD142" s="11" t="n">
        <f aca="false" t="array" ref="BD142">IF(BC142="","",_xlfn.IFS(BC142="0 a 2",1,BC142="2,5 a 4,5",2,BC142="5 a 7",3,BC142="7,5 a 9,5",4,BC142="10 a 12",5,BC142="12,5 a 14,5",6,BC142="15","NORMA",BC142="15,5 a 17,5",7,BC142="18 a 20",8,BC142="20,5 a 22,5",9,BC142="23 a 25",10,TRUE(),"Fuera de rango"))</f>
        <v>1</v>
      </c>
      <c r="BE142" s="9" t="n">
        <v>24</v>
      </c>
      <c r="BF142" s="10" t="str">
        <f aca="false">IF(BE142="","",IF(AND(BE142&gt;=-20,BE142&lt;=-10),"-20 a -10",IF(AND(BE142&gt;=-9.5,BE142&lt;=0.5),"-9,5 a 0,5",IF(AND(BE142&gt;=1,BE142&lt;=11),"1 a 11",IF(AND(BE142&gt;=11.5,BE142&lt;=20.5),"11,5 a 20,5",IF(BE142=21,"21",IF(AND(BE142&gt;=21.5,BE142&lt;=31.5),"21,5 a 31,5",IF(AND(BE142&gt;=32,BE142&lt;=42),"32 a 42","Fuera de rango"))))))))</f>
        <v>21,5 a 31,5</v>
      </c>
      <c r="BG142" s="11" t="n">
        <f aca="false">IF(BF142="","",IF(BF142="-20 a -10",1,IF(BF142="-9,5 a 0,5",2,IF(BF142="1 a 11",3,IF(BF142="11,5 a 20,5",4,IF(BF142="21","NORMA",IF(BF142="21,5 a 31,5",5,IF(BF142="32 a 42",6,""))))))))</f>
        <v>5</v>
      </c>
      <c r="BH142" s="9" t="n">
        <v>17</v>
      </c>
      <c r="BI142" s="10" t="str">
        <f aca="false">IF(BH142="","",IF(AND(BH142&gt;=-20,BH142&lt;=-15),"-20 a -15",IF(AND(BH142&gt;=-14.5,BH142&lt;=-9.5),"-14,5 a -9,5",IF(AND(BH142&gt;=-9,BH142&lt;=-4),"-9 a -4",IF(AND(BH142&gt;=-3.5,BH142&lt;=2.5),"-3,5 a 2,5",IF(AND(BH142&gt;=3,BH142&lt;=8),"3 a 8",IF(AND(BH142&gt;=8.5,BH142&lt;=14.5),"8,5 a 14,5",IF(BH142=15,"15",IF(AND(BH142&gt;=15.5,BH142&lt;=20.5),"15,5 a 20,5",IF(AND(BH142&gt;=21,BH142&lt;=26),"21 a 26","Fuera de rango"))))))))))</f>
        <v>15,5 a 20,5</v>
      </c>
      <c r="BJ142" s="11" t="n">
        <f aca="false">IF(BI142="","",IF(BI142="-20 a -15",1,IF(BI142="-14,5 a -9,5",2,IF(BI142="-9 a -4",3,IF(BI142="-3,5 a 2,5",4,IF(BI142="3 a 8",5,IF(BI142="8,5 a 14,5",6,IF(BI142="15","NORMA",IF(BI142="15,5 a 20,5",7,IF(BI142="21 a 26",8,IF(BI142="26,5 a 31,5",9,"")))))))))))</f>
        <v>7</v>
      </c>
      <c r="BK142" s="9" t="n">
        <v>14</v>
      </c>
      <c r="BL142" s="10" t="str">
        <f aca="false">IF(BK142="","",IF(AND(BK142&gt;=0,BK142&lt;=2),"0 - 2",IF(AND(BK142&gt;=2.5,BK142&lt;=4.5),"2,5 - 4,5",IF(AND(BK142&gt;=5,BK142&lt;=7),"5 - 7",IF(AND(BK142&gt;=7.5,BK142&lt;=9.5),"7,5 - 9,5",IF(AND(BK142&gt;=10,BK142&lt;=12),"10 - 12",IF(AND(BK142&gt;=12.5,BK142&lt;=13.5),"12,5 - 13,5",IF(BK142=14,"14",IF(AND(BK142&gt;=14.5,BK142&lt;=16.5),"14,5 - 16,5",IF(AND(BK142&gt;=17,BK142&lt;=19),"17 - 19",IF(AND(BK142&gt;=19.5,BK142&lt;=21.5),"19,5 - 21,5",IF(AND(BK142&gt;=22,BK142&lt;=24),"22 - 24",IF(AND(BK142&gt;=24.5,BK142&lt;=26.5),"24,5 - 26,5",IF(AND(BK142&gt;=27,BK142&lt;=29),"27 - 29",IF(AND(BK142&gt;=29.5,BK142&lt;=30),"29,5 - 30","Fuera de rango")))))))))))))))</f>
        <v>14</v>
      </c>
      <c r="BM142" s="11" t="str">
        <f aca="false">IF(BL142="","",IF(BL142="0 - 2",1,IF(BL142="2,5 - 4,5",2,IF(BL142="5 - 7",3,IF(BL142="7,5 - 9,5",4,IF(BL142="10 - 12",5,IF(BL142="12,5 - 13,5",6,IF(BL142="14","NORMA",IF(BL142="14,5 - 16,5",7,IF(BL142="17 - 19",8,IF(BL142="19,5 - 21,5",9,IF(BL142="22 - 24",10,IF(BL142="24,5 - 26,5",11,IF(BL142="27 - 29",12,IF(BL142="29,5 - 30",13,"")))))))))))))))</f>
        <v>NORMA</v>
      </c>
      <c r="BN142" s="9" t="n">
        <v>16</v>
      </c>
      <c r="BO142" s="10" t="str">
        <f aca="false">IF(BN142="","",IF(AND(BN142&gt;=-20,BN142&lt;=-10),"-20 a -10",IF(AND(BN142&gt;=-9.5,BN142&lt;=0.5),"-9,5 a 0,5",IF(AND(BN142&gt;=1,BN142&lt;=11),"1 a 11",IF(AND(BN142&gt;=11.5,BN142&lt;=21.5),"11,5 a 21,5",IF(BN142=22,"22",IF(AND(BN142&gt;=22.5,BN142&lt;=32.5),"22,5 a 32,5",IF(AND(BN142&gt;=33,BN142&lt;=43),"33 a 43","Fuera de rango"))))))))</f>
        <v>11,5 a 21,5</v>
      </c>
      <c r="BP142" s="11" t="n">
        <f aca="false">IF(BO142="","",IF(BO142="-20 a -10",1,IF(BO142="-9,5 a 0,5",2,IF(BO142="1 a 11",3,IF(BO142="11,5 a 21,5",4,IF(BO142="22","NORMA",IF(BO142="22,5 a 32,5",5,IF(BO142="33 a 43",6,""))))))))</f>
        <v>4</v>
      </c>
      <c r="BQ142" s="9" t="n">
        <v>12</v>
      </c>
      <c r="BR142" s="10" t="str">
        <f aca="false">IF(BQ142="","",IF(AND(BQ142&gt;=-20,BQ142&lt;=-15),"-20 a -15",IF(AND(BQ142&gt;=-14.5,BQ142&lt;=-9.5),"-14,5 a -9,5",IF(AND(BQ142&gt;=-9,BQ142&lt;=-4),"-9 a -4",IF(AND(BQ142&gt;=-3.5,BQ142&lt;=2.5),"-3,5 a 2,5",IF(AND(BQ142&gt;=3,BQ142&lt;=8),"3 a 8",IF(AND(BQ142&gt;=8.5,BQ142&lt;=13.5),"8,5 a 13,5",IF(AND(BQ142&gt;=14,BQ142&lt;=17.5),"14 a 17,5",IF(BQ142=18,"18",IF(AND(BQ142&gt;=18.5,BQ142&lt;=23.5),"18,5 a 23,5",IF(AND(BQ142&gt;=24,BQ142&lt;=29),"24 a 29",IF(AND(BQ142&gt;=29.5,BQ142&lt;=34.5),"29,5 a 34,5",IF(AND(BQ142&gt;=35,BQ142&lt;=40),"35 a 40","Fuera de rango")))))))))))))</f>
        <v>8,5 a 13,5</v>
      </c>
      <c r="BS142" s="11" t="n">
        <f aca="false">IF(BR142="","",IF(BR142="-20 a -15",1,IF(BR142="-14,5 a -9,5",2,IF(BR142="-9 a -4",3,IF(BR142="-3,5 a 2,5",4,IF(BR142="3 a 8",5,IF(BR142="8,5 a 13,5",6,IF(BR142="14 a 17,5",7,IF(BR142="18","NORMA",IF(BR142="18,5 a 23,5",8,IF(BR142="24 a 29",9,IF(BR142="29,5 a 34,5",10,IF(BR142="35 a 40",11,"")))))))))))))</f>
        <v>6</v>
      </c>
      <c r="BT142" s="9" t="n">
        <v>0</v>
      </c>
      <c r="BU142" s="10" t="str">
        <f aca="false">IF(BT142="","",IF(AND(BT142&gt;=-20,BT142&lt;=-18),"-20 a -18",IF(AND(BT142&gt;=-17.5,BT142&lt;=-15.5),"-17,5 a -15,5",IF(AND(BT142&gt;=-15,BT142&lt;=-13),"-15 a -13",IF(AND(BT142&gt;=-12.5,BT142&lt;=-10.5),"-12,5 a -10,5",IF(AND(BT142&gt;=-10,BT142&lt;=-8),"-10 a -8",IF(AND(BT142&gt;=-7.5,BT142&lt;=-5.5),"-7,5 a -5,5",IF(AND(BT142&gt;=-5,BT142&lt;=-3),"-5 a -3",IF(AND(BT142&gt;=-2.5,BT142&lt;=-0.5),"-2,5 a -0,5",IF(BT142=0,"0",IF(AND(BT142&gt;=0.5,BT142&lt;=2.5),"0,5 a 2,5",IF(AND(BT142&gt;=3,BT142&lt;=5),"3 a 5",IF(AND(BT142&gt;=5.5,BT142&lt;=7.5),"5,5 a 7,5",IF(AND(BT142&gt;=8,BT142&lt;=10),"8 a 10",IF(AND(BT142&gt;=10.5,BT142&lt;=12.5),"10,5 a 12,5",IF(AND(BT142&gt;=13,BT142&lt;=15),"13 a 15",IF(AND(BT142&gt;=15.5,BT142&lt;=17.5),"15,5 a 17,5",IF(AND(BT142&gt;=18,BT142&lt;=20),"18 a 20","Fuera de rango"))))))))))))))))))</f>
        <v>0</v>
      </c>
      <c r="BV142" s="11" t="str">
        <f aca="false">IF(BT142="","",IF(BT142=0,"NORMA",IF(AND(BT142&gt;=-20,BT142&lt;=-18),2,IF(AND(BT142&gt;=-17.5,BT142&lt;=-15.5),2,IF(AND(BT142&gt;=-15,BT142&lt;=-13),3,IF(AND(BT142&gt;=-12.5,BT142&lt;=-10.5),4,IF(AND(BT142&gt;=-10,BT142&lt;=-8),5,IF(AND(BT142&gt;=-7.5,BT142&lt;=-5.5),6,IF(AND(BT142&gt;=-5,BT142&lt;=-3),7,IF(AND(BT142&gt;=-2.5,BT142&lt;=-0.5),8,IF(AND(BT142&gt;=0.5,BT142&lt;=2.5),9,IF(AND(BT142&gt;=3,BT142&lt;=5),10,IF(AND(BT142&gt;=5.5,BT142&lt;=7.5),11,IF(AND(BT142&gt;=8,BT142&lt;=10),12,IF(AND(BT142&gt;=10.5,BT142&lt;=12.5),13,IF(AND(BT142&gt;=13,BT142&lt;=15),14,IF(AND(BT142&gt;=15.5,BT142&lt;=17.5),15,IF(AND(BT142&gt;=18,BT142&lt;=20),16,"Fuera de rango"))))))))))))))))))</f>
        <v>NORMA</v>
      </c>
      <c r="BW142" s="9" t="n">
        <v>-8.75</v>
      </c>
      <c r="BX142" s="10" t="n">
        <f aca="false">18.5- (0.3*H142)</f>
        <v>11</v>
      </c>
      <c r="BY142" s="10" t="n">
        <f aca="false">(BW142)-(BX142)</f>
        <v>-19.75</v>
      </c>
      <c r="BZ142" s="10" t="str">
        <f aca="false">IF(BY142="","",IF(BY142&lt;-27.5,"De -30 a -28",IF(BY142&lt;-25,"De -27,5 a -25,5",IF(BY142&lt;-22.5,"De -25 a -23",IF(BY142&lt;-20,"De -22,5 a -20,5",IF(BY142&lt;-17.5,"De -20 a -18",IF(BY142&lt;-15,"De -17,5 a -15,5",IF(BY142&lt;-12.5,"De -15 a -13",IF(BY142&lt;-10,"De -12,5 a -10,5",IF(BY142&lt;-7.5,"De -10 a -8",IF(BY142&lt;-5,"De -7,5 a -5,5",IF(BY142&lt;-2.5,"De -5 a -3",IF(BY142&lt;0,"De -2,5 a -0,5",IF(BY142&lt;2.5,"De 0 a 2",IF(BY142&lt;5,"De 2,5 a 4,5",IF(BY142&lt;7.5,"De 5 a 7",IF(BY142&lt;10,"De 7,5 a 9,5",IF(BY142&lt;12.5,"De 10 a 12",IF(BY142&lt;15,"De 12,5 a 14,5",IF(BY142&lt;17.5,"De 15 a 17",IF(BY142&lt;20,"De 17,5 a 19,5",IF(BY142&lt;22.5,"De 20 a 22",IF(BY142&lt;25,"De 22,5 a 24,5",IF(BY142&lt;27.5,"De 25 a 27","De 27,5 a 30"))))))))))))))))))))))))</f>
        <v>De -20 a -18</v>
      </c>
      <c r="CA142" s="12" t="n">
        <f aca="false">IF(BY142="","",IF(BY142&lt;=-28,1,IF(BY142&lt;=-25.5,2,IF(BY142&lt;=-23,3,IF(BY142&lt;=-20.5,4,IF(BY142&lt;=-18,5,IF(BY142&lt;=-15.5,6,IF(BY142&lt;=-13,7,IF(BY142&lt;=-10.5,8,IF(BY142&lt;=-8,9,IF(BY142&lt;=-5.5,10,IF(BY142&lt;=-3,11,IF(BY142&lt;=-0.5,12,IF(BY142&lt;=2,13,IF(BY142&lt;=4.5,14,IF(BY142&lt;=7,15,IF(BY142&lt;=9.5,16,IF(BY142&lt;=12,17,IF(BY142&lt;=14.5,18,IF(BY142&lt;=17,19,IF(BY142&lt;=19.5,20,IF(BY142&lt;=22,21,IF(BY142&lt;=24.5,22,IF(BY142&lt;=27,23,IF(BY142&lt;=30,24,"Fuera de rango")))))))))))))))))))))))))</f>
        <v>5</v>
      </c>
      <c r="CB142" s="9" t="n">
        <v>-9.75</v>
      </c>
      <c r="CC142" s="10" t="n">
        <f aca="false">18.5- (0.3*H142)</f>
        <v>11</v>
      </c>
      <c r="CD142" s="10" t="n">
        <f aca="false">(CB142)-(CC142)</f>
        <v>-20.75</v>
      </c>
      <c r="CE142" s="10" t="str">
        <f aca="false">IF(CD142="","",IF(CD142&lt;-27.5,"De -30 a -28",IF(CD142&lt;-25,"De -27,5 a -25,5",IF(CD142&lt;-22.5,"De -25 a -23",IF(CD142&lt;-20,"De -22,5 a -20,5",IF(CD142&lt;-17.5,"De -20 a -18",IF(CD142&lt;-15,"De -17,5 a -15,5",IF(CD142&lt;-12.5,"De -15 a -13",IF(CD142&lt;-10,"De -12,5 a -10,5",IF(CD142&lt;-7.5,"De -10 a -8",IF(CD142&lt;-5,"De -7,5 a -5,5",IF(CD142&lt;-2.5,"De -5 a -3",IF(CD142&lt;0,"De -2,5 a -0,5",IF(CD142&lt;=2,"De 0 a 2",IF(CD142&lt;=4.5,"De 2,5 a 4,5",IF(CD142&lt;=7,"De 5 a 7",IF(CD142&lt;=9.5,"De 7,5 a 9,5",IF(CD142&lt;=12,"De 10 a 12",IF(CD142&lt;=14.5,"De 12,5 a 14,5",IF(CD142&lt;=17,"De 15 a 17",IF(CD142&lt;=19.5,"De 17,5 a 19,5",IF(CD142&lt;=22,"De 20 a 22",IF(CD142&lt;=24.5,"De 22,5 a 24,5",IF(CD142&lt;=27,"De 25 a 27","De 27,5 a 30"))))))))))))))))))))))))</f>
        <v>De -22,5 a -20,5</v>
      </c>
      <c r="CF142" s="12" t="n">
        <f aca="false">IF(CD142="","",IF(CD142&lt;-27.5,1,IF(CD142&lt;-25,2,IF(CD142&lt;-22.5,3,IF(CD142&lt;-20,4,IF(CD142&lt;-17.5,5,IF(CD142&lt;-15,6,IF(CD142&lt;-12.5,7,IF(CD142&lt;-10,8,IF(CD142&lt;-7.5,9,IF(CD142&lt;-5,10,IF(CD142&lt;-2.5,11,IF(CD142&lt;0,12,IF(CD142&lt;2.5,13,IF(CD142&lt;5,14,IF(CD142&lt;7.5,15,IF(CD142&lt;10,16,IF(CD142&lt;12.5,17,IF(CD142&lt;15,18,IF(CD142&lt;17.5,19,IF(CD142&lt;20,20,IF(CD142&lt;22.5,21,IF(CD142&lt;25,22,IF(CD142&lt;27.5,23,24))))))))))))))))))))))))</f>
        <v>4</v>
      </c>
      <c r="CG142" s="9" t="n">
        <v>-4.75</v>
      </c>
      <c r="CH142" s="10" t="str">
        <f aca="false">IF(CG142="","",IF(AND(CG142&gt;=-10,CG142&lt;=-9.5),"-10 a -9,5",IF(AND(CG142&gt;-9.5,CG142&lt;=-8.5),"-9 a -8,5",IF(AND(CG142&gt;-8.5,CG142&lt;=-7.5),"-8 a -7,5",IF(AND(CG142&gt;-7.5,CG142&lt;=-6.5),"-7 a -6,5",IF(AND(CG142&gt;-6.5,CG142&lt;=-5.5),"-6 a -5,5",IF(AND(CG142&gt;-5.5,CG142&lt;=-4.5),"-5 a -4,5",IF(AND(CG142&gt;-4.5,CG142&lt;=-3.5),"-4 a -3,5",IF(AND(CG142&gt;-3.5,CG142&lt;=-2.5),"-3 a -2,5",IF(CG142=-2.25,"-2,25",IF(AND(CG142&gt;-2.5,CG142&lt;=-1.5),"-2 a -1,5",IF(AND(CG142&gt;-1.5,CG142&lt;=-0.5),"-1 a -0,5",IF(AND(CG142&gt;-0.5,CG142&lt;=0.5),"0 a 0,5",IF(AND(CG142&gt;0.5,CG142&lt;=1.5),"1 a 1,5",IF(AND(CG142&gt;1.5,CG142&lt;=2.5),"2 a 2,5",IF(AND(CG142&gt;2.5,CG142&lt;=3.5),"3 a 3,5",IF(AND(CG142&gt;3.5,CG142&lt;=4.5),"4 a 4,5",IF(AND(CG142&gt;4.5,CG142&lt;=5.5),"5 a 5,5",IF(AND(CG142&gt;5.5,CG142&lt;=6.5),"6 a 6,5",IF(AND(CG142&gt;6.5,CG142&lt;=7.5),"7 a 7,5",IF(AND(CG142&gt;7.5,CG142&lt;=8.5),"8 a 8,5",IF(AND(CG142&gt;8.5,CG142&lt;=9.5),"9 a 9,5",IF(CG142&gt;=10,"10","Fuera de rango")))))))))))))))))))))))</f>
        <v>-5 a -4,5</v>
      </c>
      <c r="CI142" s="11" t="n">
        <f aca="false">IF(CG142="","",IF(CG142=-2.25,"NORMA",IF(CG142&lt;=-9.5,1,IF(CG142&lt;=-8.5,2,IF(CG142&lt;=-7.5,3,IF(CG142&lt;=-6.5,4,IF(CG142&lt;=-5.5,5,IF(CG142&lt;=-4.5,6,IF(CG142&lt;=-3.5,7,IF(CG142&lt;=-2.5,8,IF(CG142&lt;=-1.5,9,IF(CG142&lt;=-0.5,10,IF(CG142&lt;=0.5,11,IF(CG142&lt;=1.5,12,IF(CG142&lt;=2.5,13,IF(CG142&lt;=3.5,14,IF(CG142&lt;=4.5,15,IF(CG142&lt;=5.5,16,IF(CG142&lt;=6.5,17,IF(CG142&lt;=7.5,18,IF(CG142&lt;=8.5,19,IF(CG142&lt;=9.5,20,IF(CG142=10,21,"Fuera de rango")))))))))))))))))))))))</f>
        <v>6</v>
      </c>
      <c r="CJ142" s="9" t="n">
        <v>2.75</v>
      </c>
      <c r="CK142" s="10" t="str">
        <f aca="false">IF(CJ142="","",IF(AND(CJ142&gt;=-6,CJ142&lt;=-5.5),"-6 a -5,5",IF(AND(CJ142&gt;-5.5,CJ142&lt;=-4.5),"-5 a -4,5",IF(AND(CJ142&gt;-4.5,CJ142&lt;=-3.5),"-4 a -3,5",IF(AND(CJ142&gt;-3.5,CJ142&lt;=-2.5),"-3 a -2,5",IF(AND(CJ142&gt;-2.5,CJ142&lt;=-1.5),"-2 a -1,5",IF(AND(CJ142&gt;-1.5,CJ142&lt;=-0.5),"-1 a -0,5",IF(AND(CJ142&gt;-0.5,CJ142&lt;=0.5),"0 a 0,5",IF(AND(CJ142&gt;0.5,CJ142&lt;=1.5),"1 a 1,5",IF(AND(CJ142&gt;1.5,CJ142&lt;2.5),"2",IF(AND(CJ142&gt;=2.5,CJ142&lt;=3),"2,5 a 3",IF(AND(CJ142&gt;3,CJ142&lt;=4),"3,5 a 4",IF(AND(CJ142&gt;4,CJ142&lt;=5),"4,5 a 5",IF(AND(CJ142&gt;5,CJ142&lt;=6),"5,5 a 6",IF(AND(CJ142&gt;6,CJ142&lt;=7),"6,5 a 7",IF(AND(CJ142&gt;7,CJ142&lt;=8),"7,5 a 8",IF(AND(CJ142&gt;8,CJ142&lt;=9.5),"8,5 a 9,5",IF(CJ142=10,"10","Fuera de rango"))))))))))))))))))</f>
        <v>2,5 a 3</v>
      </c>
      <c r="CL142" s="11" t="n">
        <f aca="false">IF(CK142="","",IF(OR(CK142="-6 a -5,5",CK142="-6 - -5,5"),1,IF(OR(CK142="-5 a -4,5",CK142="-5 - -4,5"),2,IF(OR(CK142="-4 a -3,5",CK142="-4 - -3,5"),3,IF(OR(CK142="-3 a -2,5",CK142="-3 - -2,5"),4,IF(OR(CK142="-2 a -1,5",CK142="-2 - -1,5"),5,IF(OR(CK142="-1 a -0,5",CK142="-1 - -0,5"),6,IF(OR(CK142="0 a 0,5",CK142="0 - 0,5"),7,IF(OR(CK142="1 a 1,5",CK142="1 - 1,5"),8,IF(CK142="2","NORMA",IF(OR(CK142="2,5 a 3",CK142="2,5 - 3"),9,IF(OR(CK142="3,5 a 4",CK142="3,5 - 4"),10,IF(OR(CK142="4,5 a 5",CK142="4,5 - 5"),11,IF(OR(CK142="5,5 a 6",CK142="5,5 - 6"),12,IF(OR(CK142="6,5 a 7",CK142="6,5 - 7"),13,IF(OR(CK142="7,5 a 8",CK142="7,5 - 8"),14,IF(OR(CK142="8,5 a 9",CK142="8,5 - 9,5",CK142="9 a 9,5"),15,IF(CK142="10",15,IF(OR(CK142="0,5 a 1",CK142="0,5 - 1"),7,"Fuera de rango")))))))))))))))))))</f>
        <v>9</v>
      </c>
      <c r="CM142" s="10" t="n">
        <v>0</v>
      </c>
      <c r="CN142" s="10" t="str">
        <f aca="false">IF(CM142=0,"0", " ")</f>
        <v>0</v>
      </c>
      <c r="CO142" s="10" t="str">
        <f aca="false">IF(CM142&gt;0,"EME"," ")</f>
        <v> </v>
      </c>
      <c r="CP142" s="10" t="n">
        <v>0</v>
      </c>
      <c r="CQ142" s="10" t="str">
        <f aca="false">IF(CP142&gt;0,"0", " ")</f>
        <v> </v>
      </c>
      <c r="CR142" s="10" t="str">
        <f aca="false">IF(CP142&gt;0,"EME"," ")</f>
        <v> </v>
      </c>
      <c r="CS142" s="9" t="n">
        <v>0</v>
      </c>
      <c r="CT142" s="10" t="str">
        <f aca="false">IF(CS142&gt;0,"1", " ")</f>
        <v> </v>
      </c>
      <c r="CU142" s="10" t="str">
        <f aca="false">IF(CS142&gt;0,"HIP"," ")</f>
        <v> </v>
      </c>
      <c r="CV142" s="9" t="n">
        <v>0</v>
      </c>
      <c r="CW142" s="10" t="str">
        <f aca="false">IF(CV142&gt;0,"1", " ")</f>
        <v> </v>
      </c>
      <c r="CX142" s="10" t="str">
        <f aca="false">IF(CV142&gt;0,"HIP"," ")</f>
        <v> </v>
      </c>
      <c r="CY142" s="9" t="n">
        <v>-4.5</v>
      </c>
      <c r="CZ142" s="11" t="str">
        <f aca="false">IF(CY142&lt;0,"2"," ")</f>
        <v>2</v>
      </c>
      <c r="DA142" s="11" t="str">
        <f aca="false">IF(CY142&lt;0,"MIO"," ")</f>
        <v>MIO</v>
      </c>
      <c r="DB142" s="9" t="n">
        <v>-5.5</v>
      </c>
      <c r="DC142" s="11" t="str">
        <f aca="false">IF(DB142&lt;0,"2"," ")</f>
        <v>2</v>
      </c>
      <c r="DD142" s="11" t="str">
        <f aca="false">IF(DB142&lt;0,"MIO"," ")</f>
        <v>MIO</v>
      </c>
      <c r="DE142" s="9" t="n">
        <v>-0.5</v>
      </c>
      <c r="DF142" s="11" t="str">
        <f aca="false">IF(DE142&lt;0,"3"," ")</f>
        <v>3</v>
      </c>
      <c r="DG142" s="11" t="str">
        <f aca="false">IF(DE142&lt;0,"AST"," ")</f>
        <v>AST</v>
      </c>
      <c r="DH142" s="9" t="n">
        <v>-0.5</v>
      </c>
      <c r="DI142" s="11" t="str">
        <f aca="false">IF(DH142&lt;0,"3"," ")</f>
        <v>3</v>
      </c>
      <c r="DJ142" s="11" t="str">
        <f aca="false">IF(DH142&lt;0,"AST"," ")</f>
        <v>AST</v>
      </c>
      <c r="DK142" s="9" t="n">
        <v>0</v>
      </c>
      <c r="DL142" s="10" t="str">
        <f aca="false">IF(DK142&gt;0,"4"," ")</f>
        <v> </v>
      </c>
      <c r="DM142" s="10" t="str">
        <f aca="false">IF(DK142&gt;0,"PRE"," ")</f>
        <v> </v>
      </c>
      <c r="DN142" s="9" t="n">
        <v>0</v>
      </c>
      <c r="DO142" s="10" t="str">
        <f aca="false">IF(DN142&gt;0,"4"," ")</f>
        <v> </v>
      </c>
      <c r="DP142" s="10" t="str">
        <f aca="false">IF(DN142&gt;0,"PRE"," ")</f>
        <v> </v>
      </c>
      <c r="DQ142" s="12" t="n">
        <v>2</v>
      </c>
      <c r="DR142" s="12" t="n">
        <v>2</v>
      </c>
      <c r="DS142" s="12" t="str">
        <f aca="false">CONCATENATE(CO142,CU142,DA142,DG142,DM142)</f>
        <v>  MIOAST </v>
      </c>
      <c r="DT142" s="10" t="str">
        <f aca="false" t="array" ref="DT142">_xlfn.IFS(DS142="EME    ","0", DS142=" HIP   ","1", DS142="  MIO  ","2", DS142="   AST ","3", DS142="    PRE","4", DS142="EME   PRE","5", DS142=" HIP  PRE","6", DS142=" HIP AST ","7", DS142="  MIO PRE","8", DS142="  MIOAST ","9", DS142="   ASTPRE","10",DS142=" HIP ASTPRE","11", DS142="  MIOASTPRE","12", DS142="     ","0")</f>
        <v>9</v>
      </c>
      <c r="DU142" s="1" t="s">
        <v>154</v>
      </c>
      <c r="DV142" s="1" t="str">
        <f aca="false" t="array" ref="DV142">_xlfn.IFS(DU142="SI","2", DU142="NO","1")</f>
        <v>1</v>
      </c>
      <c r="DW142" s="10" t="n">
        <v>0</v>
      </c>
      <c r="DX142" s="11" t="str">
        <f aca="false">IF(DW142=0,"1","2")</f>
        <v>1</v>
      </c>
      <c r="DY142" s="11" t="str">
        <f aca="false" t="array" ref="DY142">_xlfn.IFS(DW142=0,"0", DW142=0.25, "1", DW142=0.5,"2", DW142=0.75,"3", DW142=1,"4",DW142=1.25,"5", DW142=1.5,"6", DW142=1.75,"7", DW142=2,"8")</f>
        <v>0</v>
      </c>
      <c r="DZ142" s="10" t="n">
        <v>0</v>
      </c>
      <c r="EA142" s="11" t="str">
        <f aca="false">IF(DZ142=0,"1","2")</f>
        <v>1</v>
      </c>
      <c r="EB142" s="11" t="str">
        <f aca="false" t="array" ref="EB142">_xlfn.IFS(DZ142=0,"0", DZ142=0.25, "1", DZ142=0.5,"2", DZ142=0.75,"3", DZ142=1,"4",DZ142=1.25,"5", DZ142=1.5,"6", DZ142=1.75,"7", DZ142=2,"8")</f>
        <v>0</v>
      </c>
      <c r="EC142" s="10" t="n">
        <v>0.25</v>
      </c>
      <c r="ED142" s="10" t="str">
        <f aca="false">IF(EC142=0,"1","2")</f>
        <v>2</v>
      </c>
      <c r="EE142" s="11" t="e">
        <f aca="false" t="array" ref="EE142">_xlfn.IFS(EC142=0,"0", EC142=-0.25, "1", EC142=-0.5,"2", EC142=-0.75,"3", EC142=-1,"4",EC142=-1.25,"5", EC142=-1.5,"6", EC142=-1.75,"7", EC142=-2,"8", EC142=-2.25,"9",EC142=-2.5,"10", EC142=-2.75,"11", EC142=-3,"12", EC142=-3.25,"13", EC142=-3.5,"14", EC142=-3.75,"15",EC142=-4,"16")</f>
        <v>#N/A</v>
      </c>
      <c r="EF142" s="10" t="n">
        <v>0</v>
      </c>
      <c r="EG142" s="10" t="str">
        <f aca="false">IF(EF142=0,"1","2")</f>
        <v>1</v>
      </c>
      <c r="EH142" s="11" t="str">
        <f aca="false" t="array" ref="EH142">_xlfn.IFS(EF142=0,"0", EF142=-0.25, "1", EF142=-0.5,"2", EF142=-0.75,"3", EF142=-1,"4",EF142=-1.25,"5", EF142=-1.5,"6", EF142=-1.75,"7", EF142=-2,"8", EF142=-2.25,"9",EF142=-2.5,"10", EF142=-2.75,"11", EF142=-3,"12", EF142=-3.25,"13", EF142=-3.5,"14", EF142=-3.75,"15",EF142=-4,"16")</f>
        <v>0</v>
      </c>
      <c r="EI142" s="10" t="n">
        <v>-0.25</v>
      </c>
      <c r="EJ142" s="11" t="str">
        <f aca="false">IF(EI142=0,"1","2")</f>
        <v>2</v>
      </c>
      <c r="EK142" s="11" t="str">
        <f aca="false" t="array" ref="EK142">_xlfn.IFS(EI142=0,"0", EI142=-0.25, "1", EI142=-0.5,"2", EI142=-0.75,"3", EI142=-1,"4",EI142=-1.25,"5", EI142=-1.5,"6", EI142=-1.75,"7", EI142=-2,"8", EI142=-2.25,"9", EI142=-2.25,"9",EI142=-2.5,"10", EI142=-2.75,"11", EI142=-3,"12", EI142=-3.25,"13", EI142=-3.5,"14", EI142=-3.75,"15",EI142=-4,"16", EI142=0.25, "17", EI142=0.5, "18")</f>
        <v>1</v>
      </c>
      <c r="EL142" s="10" t="n">
        <v>0</v>
      </c>
      <c r="EM142" s="11" t="str">
        <f aca="false">IF(EL142=0,"1","2")</f>
        <v>1</v>
      </c>
      <c r="EN142" s="11" t="str">
        <f aca="false" t="array" ref="EN142">_xlfn.IFS(EL142=0.25,"17",EL142=0.5,"18", EL142=0,"0", EL142=-0.25, "1", EL142=-0.5,"2", EL142=-0.75,"3", EL142=-1,"4",EL142=-1.25,"5", EL142=-1.5,"6", EL142=-1.75,"7", EL142=-2,"8",EL142= -2.25,"9",EL142=-2.5,"10",EL142= -2.75,"11",EL142= -3,"12",EL142= -3.25,"13",EL142= -3.5,"14",EL142= -3.75,"15",EL142=-4,"16")</f>
        <v>0</v>
      </c>
      <c r="EO142" s="10" t="n">
        <v>0</v>
      </c>
      <c r="EP142" s="11" t="str">
        <f aca="false">IF(EO142=0,"1","2")</f>
        <v>1</v>
      </c>
      <c r="EQ142" s="11" t="str">
        <f aca="false" t="array" ref="EQ142">_xlfn.IFS(EO142=0,"0", EO142=0.25, "1", EO142=0.5,"2", EO142=0.75,"3", EO142=1,"4",EO142=1.25,"5", EO142=1.5,"6", EO142=1.75,"7", EO142=2,"8", EO142=2.25,"9", EO142=2.25,"9",EO142=2.5,"10", EO142=2.75,"11", EO142=3,"12", EO142=3.25,"13", EO142=3.5,"14", EO142=3.75,"15",EO142=4,"16", EO142=-0.25, "17", bq=-0.5, "18")</f>
        <v>0</v>
      </c>
      <c r="ER142" s="10" t="n">
        <v>0</v>
      </c>
      <c r="ES142" s="11" t="str">
        <f aca="false">IF(ER142=0,"1","2")</f>
        <v>1</v>
      </c>
      <c r="ET142" s="11" t="str">
        <f aca="false" t="array" ref="ET142">_xlfn.IFS(ER142=0,"0", ER142=0.25, "1", ER142=0.5,"2", ER142=0.75,"3", ER142=1,"4",ER142=1.25,"5", ER142=1.5,"6", ER142=1.75,"7", ER142=2,"8", ER142=2.25,"9", ER142=2.25,"9",ER142=2.5,"10", ER142=2.75,"11", ER142=3,"12", ER142=3.25,"13", ER142=3.5,"14", ER142=3.75,"15",ER142=4,"16", ER142=-0.25, "17", bq=-0.5, "18")</f>
        <v>0</v>
      </c>
      <c r="EU142" s="13" t="n">
        <v>10</v>
      </c>
      <c r="EV142" s="14" t="str">
        <f aca="false">VLOOKUP(EU142,LEYENDA!$G$2:$H$8,2,TRUE())</f>
        <v>6-12</v>
      </c>
      <c r="EW142" s="14" t="str">
        <f aca="false" t="array" ref="EW142">_xlfn.IFS(EV142="0-5","1", EV142="6-12","2", EV142="13-18","3", EV142="19-24","4", EV142="25-36","5", EV142="37-48","6", EV142="49-60","7")</f>
        <v>2</v>
      </c>
    </row>
    <row r="143" customFormat="false" ht="13.5" hidden="false" customHeight="false" outlineLevel="0" collapsed="false">
      <c r="A143" s="1" t="n">
        <v>55</v>
      </c>
      <c r="B143" s="32" t="n">
        <v>1</v>
      </c>
      <c r="C143" s="33" t="n">
        <v>40484</v>
      </c>
      <c r="D143" s="6"/>
      <c r="E143" s="5" t="str">
        <f aca="false">VLOOKUP(A143,'286'!$A$3:$J$600,10,FALSE())</f>
        <v>GARCÍA LOZOYA, ALBA</v>
      </c>
      <c r="F143" s="4" t="str">
        <f aca="false">VLOOKUP(A143,'286'!$A$3:$I$1768,3,FALSE())</f>
        <v>GARLOAL</v>
      </c>
      <c r="G143" s="6" t="n">
        <f aca="false">VLOOKUP(A143,'286'!$A$3:$I$1768,4,FALSE())</f>
        <v>38613</v>
      </c>
      <c r="H143" s="7" t="n">
        <f aca="false">YEAR(C143)-YEAR(G143)</f>
        <v>5</v>
      </c>
      <c r="I143" s="1" t="str">
        <f aca="false">VLOOKUP(H143,LEYENDA!$C$2:$D$6,2,TRUE())</f>
        <v>0-12</v>
      </c>
      <c r="J143" s="5" t="str">
        <f aca="false">VLOOKUP(A143,'286'!$A$3:$I$1768,7,FALSE())</f>
        <v>M</v>
      </c>
      <c r="K143" s="8" t="str">
        <f aca="false">VLOOKUP(A143,'286'!$A$3:$I$1768,2,FALSE())</f>
        <v>OD</v>
      </c>
      <c r="L143" s="4" t="str">
        <f aca="false">VLOOKUP(A143,'286'!$A$3:$I$1768,8,FALSE())</f>
        <v>D</v>
      </c>
      <c r="M143" s="4" t="str">
        <f aca="false">VLOOKUP(A143,'286'!$A$3:$I$1768,9,FALSE())</f>
        <v>D</v>
      </c>
      <c r="N143" s="8" t="str">
        <f aca="false">IF(R143=O143, "MISMA","CONTRARIA")</f>
        <v>MISMA</v>
      </c>
      <c r="O143" s="8" t="str">
        <f aca="false" t="array" ref="O143">_xlfn.IFS(L143="D","1", L143="I","2")</f>
        <v>1</v>
      </c>
      <c r="P143" s="8" t="str">
        <f aca="false" t="array" ref="P143">_xlfn.IFS(K143="OD","1", K143="OI","2")</f>
        <v>1</v>
      </c>
      <c r="Q143" s="1" t="str">
        <f aca="false" t="array" ref="Q143">_xlfn.IFS(J143="M","1", J143="H","2")</f>
        <v>1</v>
      </c>
      <c r="R143" s="8" t="str">
        <f aca="false" t="array" ref="R143">_xlfn.IFS(M143="D","1", M143="I","2")</f>
        <v>1</v>
      </c>
      <c r="S143" s="1" t="str">
        <f aca="false" t="array" ref="S143">_xlfn.IFS(N143="CONTRARIA", "1",N143= "MISMA","2")</f>
        <v>2</v>
      </c>
      <c r="T143" s="1" t="str">
        <f aca="false" t="array" ref="T143">_xlfn.IFS(I143="0-12","1", I143="13-24","2", I143="25-40","3", I143="41-60","4", I143="61-100","5")</f>
        <v>1</v>
      </c>
      <c r="U143" s="9" t="n">
        <v>4</v>
      </c>
      <c r="V143" s="1" t="str">
        <f aca="false">IF(U143="","",IF(AND(U143&gt;=-9,U143&lt;=-6.5),"-9 a -6,5",IF(AND(U143&gt;=-6,U143&lt;=-3.5),"-6 a -3,5",IF(AND(U143&gt;=-3,U143&lt;=-1),"-3 a -1",IF(U143=-0.5,"-0,5",IF(AND(U143&gt;=0,U143&lt;=2.5),"0 a 2,5",IF(AND(U143&gt;=3,U143&lt;=5.5),"3 a 5,5",IF(AND(U143&gt;=6,U143&lt;=8.5),"6 a 8,5",IF(AND(U143&gt;=9,U143&lt;=20),"9 a 20","Fuera de rango")))))))))</f>
        <v>3 a 5,5</v>
      </c>
      <c r="W143" s="11" t="n">
        <f aca="false">IF(V143="","",IF(V143="-9 a -6,5",2,IF(V143="-6 a -3,5",3,IF(V143="-3 a -1",4,IF(V143="-0,5","NORMA",IF(V143="0 a 2,5",5,IF(V143="3 a 5,5",6,IF(V143="6 a 8,5",7,IF(V143="9 a 20",8,"Fuera de rango")))))))))</f>
        <v>6</v>
      </c>
      <c r="X143" s="9" t="n">
        <v>0</v>
      </c>
      <c r="Y143" s="10" t="str">
        <f aca="false">IF(X143="","",IF(AND(X143&gt;=0,X143&lt;=4),"0 a 4",IF(AND(X143&gt;=4.5,X143&lt;=8.5),"4,5 a 8,5",IF(X143=9,"9",IF(AND(X143&gt;=9.5,X143&lt;=13),"9,5 a 13",IF(AND(X143&gt;=13.5,X143&lt;=20),"13,5 a 20",IF(AND(X143&gt;=20.5,X143&lt;=35),"20,5 a 35","Fuera de rango")))))))</f>
        <v>0 a 4</v>
      </c>
      <c r="Z143" s="11" t="n">
        <f aca="false">IF(Y143="","",IF(Y143="0 a 4",1,IF(Y143="4,5 a 8,5",2,IF(Y143="9","NORMA",IF(Y143="9,5 a 13",3,IF(Y143="13,5 a 20",4,IF(Y143="20,5 a 35",5,"Fuera de rango")))))))</f>
        <v>1</v>
      </c>
      <c r="AA143" s="9" t="n">
        <v>12</v>
      </c>
      <c r="AB143" s="10" t="str">
        <f aca="false">IF(AA143="","",IF(AND(AA143&gt;=0,AA143&lt;=9),"0 a 9",IF(AND(AA143&gt;=9.5,AA143&lt;=18.5),"9,5 a 18,5",IF(AA143=19,"19",IF(AND(AA143&gt;=19.5,AA143&lt;=28),"19,5 a 28",IF(AND(AA143&gt;=28.5,AA143&lt;=40),"28,5 a 40","Fuera de rango"))))))</f>
        <v>9,5 a 18,5</v>
      </c>
      <c r="AC143" s="11" t="n">
        <f aca="false" t="array" ref="AC143">_xlfn.IFS(AB143="","",AB143="0 a 9",1,AB143="9,5 a 18,5",2,AB143="19","NORMA",AB143="19,5 a 28",3,AB143="28,5 a 40",4,TRUE(),"Fuera de rango")</f>
        <v>2</v>
      </c>
      <c r="AD143" s="9" t="n">
        <v>4</v>
      </c>
      <c r="AE143" s="10" t="str">
        <f aca="false">IF(AD143="","",IF(AND(AD143&gt;=-10,AD143&lt;=0),"De -10 a 0",IF(AND(AD143&gt;=0.5,AD143&lt;=9.5),"0,5 a 9,5",IF(AD143=10,"10",IF(AND(AD143&gt;=10.5,AD143&lt;=20),"10,5 a 20",IF(AND(AD143&gt;=20.5,AD143&lt;=40),"20,5 a 40","Fuera de rango"))))))</f>
        <v>0,5 a 9,5</v>
      </c>
      <c r="AF143" s="12" t="n">
        <f aca="false">IF(AD143="","",IF(AND(AD143&gt;=-10,AD143&lt;=0),1,IF(AND(AD143&gt;=0.5,AD143&lt;=9.5),2,IF(AD143=10,"NORMA",IF(AND(AD143&gt;=10.5,AD143&lt;=20),3,IF(AND(AD143&gt;=20.5,AD143&lt;=40),4,""))))))</f>
        <v>2</v>
      </c>
      <c r="AG143" s="9" t="n">
        <v>6</v>
      </c>
      <c r="AH143" s="10" t="str">
        <f aca="false">IF(AG143="","",IF(AND(AG143&gt;=0,AG143&lt;=4),"0 a 4",IF(AND(AG143&gt;=4.5,AG143&lt;=8.5),"4,5 a 8,5",IF(AG143=9,"9",IF(AND(AG143&gt;=9.5,AG143&lt;=13),"9,5 a 13",IF(AND(AG143&gt;=13.5,AG143&lt;=25),"13,5 a 25","Fuera de rango"))))))</f>
        <v>4,5 a 8,5</v>
      </c>
      <c r="AI143" s="11" t="n">
        <f aca="false">IF(AH143="","",IF(AH143="0 a 4",1,IF(AH143="4,5 a 8,5",2,IF(AH143="9","NORMA",IF(AH143="9,5 a 13",3,IF(AH143="13,5 a 25",4,""))))))</f>
        <v>2</v>
      </c>
      <c r="AJ143" s="9" t="n">
        <v>0</v>
      </c>
      <c r="AK143" s="10" t="str">
        <f aca="false">IF(AJ143="","",IF(AND(AJ143&gt;=-15,AJ143&lt;=-10.5),"-15 a -10,5",IF(AND(AJ143&gt;=-10,AJ143&lt;=-4),"-10 a -4",IF(AND(AJ143&gt;=-4.5,AJ143&lt;=0),"-4,5 a 0",IF(AND(AJ143&gt;=0.5,AJ143&lt;=4.5),"0,5 a 4,5",IF(AJ143=5,"5",IF(AND(AJ143&gt;=5.5,AJ143&lt;=10),"5,5 a 10",IF(AND(AJ143&gt;=10.5,AJ143&lt;=20),"10,5 a 20","Fuera de rango"))))))))</f>
        <v>-4,5 a 0</v>
      </c>
      <c r="AL143" s="11" t="n">
        <f aca="false">IF(AK143="","",IF(AK143="-15 a -10,5",1,IF(AK143="-10 a -4",2,IF(AK143="-4,5 a 0",3,IF(AK143="0,5 a 4,5",4,IF(AK143="5","NORMA",IF(AK143="5,5 a 10",5,IF(AK143="10,5 a 20",6,"Error"))))))))</f>
        <v>3</v>
      </c>
      <c r="AM143" s="9" t="n">
        <v>0</v>
      </c>
      <c r="AN143" s="10" t="str">
        <f aca="false">IF(AM143="","",IF(AND(AM143&gt;=-7.5,AM143&lt;=-5.5),"-7,5 a -5,5",IF(AND(AM143&gt;=-5,AM143&lt;=-3),"-5 a -3",IF(AND(AM143&gt;=-2.5,AM143&lt;=-0.5),"-2,5 a -0,5",IF(AM143=0,"0,00",IF(AND(AM143&gt;=0.5,AM143&lt;=2.5),"0,5 a 2,5",IF(AND(AM143&gt;=3,AM143&lt;=5),"3 a 5",IF(AND(AM143&gt;=5.5,AM143&lt;=7.5),"5,5 a 7,5",IF(AND(AM143&gt;=8,AM143&lt;=10),"8 a 10","Fuera de rango")))))))))</f>
        <v>0,00</v>
      </c>
      <c r="AO143" s="11" t="str">
        <f aca="false">IF(AN143="","",IF(AN143="-7,5 a -5,5",1,IF(AN143="-5 a -3",2,IF(AN143="-2,5 a -0,5",3,IF(AN143="0,00","NORMA",IF(AN143="0,5 a 2,5",4,IF(AN143="3 a 5",5,IF(AN143="5,5 a 7,5",6,IF(AN143="8 a 10",7,"Error")))))))))</f>
        <v>NORMA</v>
      </c>
      <c r="AP143" s="9" t="n">
        <v>2</v>
      </c>
      <c r="AQ143" s="10" t="str">
        <f aca="false">IF(AP143="","",IF(AND(AP143&gt;=-20,AP143&lt;=-9.5),"-20 a -9,5",IF(AND(AP143&gt;=-9,AP143&lt;=-6.5),"-9 a -6,5",IF(AP143=-6,"-6",IF(AND(AP143&gt;=-5.5,AP143&lt;=-3),"-5,5 a -3",IF(AND(AP143&gt;=-2.5,AP143&lt;=0),"-2,5 a 0",IF(AND(AP143&gt;=0.5,AP143&lt;=3),"0,5 a 3",IF(AND(AP143&gt;=3.5,AP143&lt;=6),"3,5 a 6",IF(AND(AP143&gt;=6.5,AP143&lt;=9),"6,5 a 9",IF(AND(AP143&gt;=9.5,AP143&lt;=20),"9,5 a 20","Fuera de rango"))))))))))</f>
        <v>0,5 a 3</v>
      </c>
      <c r="AR143" s="11" t="n">
        <f aca="false">IF(AQ143="","",IF(AQ143="-20 a -9,5",1,IF(AQ143="-9 a -6,5",2,IF(AQ143="-6","NORMA",IF(AQ143="-5,5 a -3",3,IF(AQ143="-2,5 a 0",4,IF(AQ143="0,5 a 3",5,IF(AQ143="3,5 a 6",6,IF(AQ143="6,5 a 9",7,IF(AQ143="9,5 a 20",8,""))))))))))</f>
        <v>5</v>
      </c>
      <c r="AS143" s="9" t="n">
        <v>-3</v>
      </c>
      <c r="AT143" s="10" t="str">
        <f aca="false">IF(AS143="","",IF(AND(AS143&gt;=-16,AS143&lt;=-14),"-16 a -14",IF(AND(AS143&gt;=-13.5,AS143&lt;=-11.5),"-13,5 a -11,5",IF(AND(AS143&gt;=-11,AS143&lt;=-9),"-11 a -9",IF(AND(AS143&gt;=-8.5,AS143&lt;=-6.5),"-8,5 a -6,5",IF(AND(AS143&gt;=-6,AS143&lt;=-4),"-6 a -4",IF(AND(AS143&gt;=-3.5,AS143&lt;=-1.5),"-3,5 a -1,5",IF(AND(AS143&gt;=-1,AS143&lt;=1),"-1 a 1",IF(AND(AS143&gt;=1.5,AS143&lt;=3.5),"1,5 a 3,5",IF(AND(AS143&gt;=4,AS143&lt;=6),"4 a 6",IF(AND(AS143&gt;=6.5,AS143&lt;=8.5),"6,5 a 8,5",IF(AND(AS143&gt;=9,AS143&lt;=11),"9 a 11",IF(AND(AS143&gt;=11.5,AS143&lt;=13.5),"11,5 a 13,5",IF(AND(AS143&gt;=14,AS143&lt;=16),"14 a 16",IF(AND(AS143&gt;=16.5,AS143&lt;=18.5),"16,5 a 18,5",IF(AND(AS143&gt;=19,AS143&lt;=21),"19 a 21","Fuera de rango"))))))))))))))))</f>
        <v>-3,5 a -1,5</v>
      </c>
      <c r="AU143" s="11" t="n">
        <f aca="false" t="array" ref="AU143">IF(AT143="","",_xlfn.IFS(AT143="-16 a -14",1,AT143="-13,5 a -11,5",2,AT143="-11 a -9",3,AT143="-8,5 a -6,5",4,AT143="-6 a -4",5,AT143="-3,5 a -1,5",6,AT143="-1 a 1",7,AT143="1,5 a 3,5",8,AT143="4 a 6","NORMA",AT143="6,5 a 8,5",9,AT143="9 a 11",10,AT143="11,5 a 13,5",11,AT143="14 a 16",12,AT143="16,5 a 18,5",13,AT143="19 a 21",14,TRUE(),""))</f>
        <v>6</v>
      </c>
      <c r="AV143" s="9" t="n">
        <v>2</v>
      </c>
      <c r="AW143" s="10" t="str">
        <f aca="false">IF(AV143="","",IF(AND(AV143&gt;=-1,AV143&lt;=-0.5),"-1 a -0,5",IF(AND(AV143&gt;-0.5,AV143&lt;=0),"De -0,5 a 0",IF(AND(AV143&gt;=0.25,AV143&lt;=0.75),"0,25 a 0,75",IF(AND(AV143&gt;=1,AV143&lt;=1.5),"1 a 1,5",IF(AND(AV143&gt;=1.75,AV143&lt;=2.25),"1,75 a 2,25",IF(AND(AV143&gt;=2.5,AV143&lt;=3),"2,5 a 3",IF(AND(AV143&gt;=3.25,AV143&lt;=3.75),"3,25 a 3,75","Fuera de rango"))))))))</f>
        <v>1,75 a 2,25</v>
      </c>
      <c r="AX143" s="11" t="n">
        <f aca="false">IF(AW143="","",IF(OR(AW143="-1 a -0,5",AW143="-1 a -0.5"),1,IF(OR(AW143="De -0,5 a 0",AW143="-0,5 a 0",AW143="De -0.5 a 0"),2,IF(OR(AW143="0,25 a 0,75",AW143="0.25 a 0.75"),"NORMA",IF(OR(AW143="1 a 1,5",AW143="1 a 1.5"),3,IF(OR(AW143="1,75 a 2,25",AW143="1.75 a 2.25"),4,IF(OR(AW143="2,5 a 3",AW143="2.5 a 3"),5,IF(OR(AW143="3,25 a 3,75",AW143="3.25 a 3.75"),6,""))))))))</f>
        <v>4</v>
      </c>
      <c r="AY143" s="9" t="n">
        <v>-4</v>
      </c>
      <c r="AZ143" s="10" t="str">
        <f aca="false">IF(AY143="","",IF(AND(AY143&gt;=-20,AY143&lt;=-9.5),"-20 a -9,5",IF(AND(AY143&gt;=-9,AY143&lt;=-6.5),"-9 a -6,5",IF(AY143=-6,"-6",IF(AND(AY143&gt;=-5.5,AY143&lt;=-3),"-5,5 a -3",IF(AND(AY143&gt;=-2.5,AY143&lt;=0),"-2,5 a 0",IF(AND(AY143&gt;=0.5,AY143&lt;=3),"0,5 a 3",IF(AND(AY143&gt;=3.5,AY143&lt;=6),"3,5 a 6","Fuera de rango"))))))))</f>
        <v>-5,5 a -3</v>
      </c>
      <c r="BA143" s="11" t="n">
        <f aca="false">IF(AZ143="","",IF(AZ143="-20 a -9,5",1,IF(AZ143="-9 a -6,5",2,IF(AZ143="-6","NORMA",IF(AZ143="-5,5 a -3",3,IF(AZ143="-2,5 a 0",4,IF(AZ143="0,5 a 3",5,IF(AZ143="3,5 a 6",6,""))))))))</f>
        <v>3</v>
      </c>
      <c r="BB143" s="9" t="n">
        <v>0</v>
      </c>
      <c r="BC143" s="10" t="str">
        <f aca="false" t="array" ref="BC143">IF(BB143="","",_xlfn.IFS(AND(BB143&gt;=0,BB143&lt;=2),"0 a 2",AND(BB143&gt;=2.5,BB143&lt;=4.5),"2,5 a 4,5",AND(BB143&gt;=5,BB143&lt;=7),"5 a 7",AND(BB143&gt;=7.5,BB143&lt;=9.5),"7,5 a 9,5",AND(BB143&gt;=10,BB143&lt;=12),"10 a 12",AND(BB143&gt;=12.5,BB143&lt;=14.5),"12,5 a 14,5",BB143=15,"15",AND(BB143&gt;=15.5,BB143&lt;=17.5),"15,5 a 17,5",AND(BB143&gt;=18,BB143&lt;=20),"18 a 20",AND(BB143&gt;=20.5,BB143&lt;=22.5),"20,5 a 22,5",AND(BB143&gt;=23,BB143&lt;=25),"23 a 25",TRUE(),"Fuera de rango"))</f>
        <v>0 a 2</v>
      </c>
      <c r="BD143" s="11" t="n">
        <f aca="false" t="array" ref="BD143">IF(BC143="","",_xlfn.IFS(BC143="0 a 2",1,BC143="2,5 a 4,5",2,BC143="5 a 7",3,BC143="7,5 a 9,5",4,BC143="10 a 12",5,BC143="12,5 a 14,5",6,BC143="15","NORMA",BC143="15,5 a 17,5",7,BC143="18 a 20",8,BC143="20,5 a 22,5",9,BC143="23 a 25",10,TRUE(),"Fuera de rango"))</f>
        <v>1</v>
      </c>
      <c r="BE143" s="9" t="n">
        <v>40</v>
      </c>
      <c r="BF143" s="10" t="str">
        <f aca="false">IF(BE143="","",IF(AND(BE143&gt;=-20,BE143&lt;=-10),"-20 a -10",IF(AND(BE143&gt;=-9.5,BE143&lt;=0.5),"-9,5 a 0,5",IF(AND(BE143&gt;=1,BE143&lt;=11),"1 a 11",IF(AND(BE143&gt;=11.5,BE143&lt;=20.5),"11,5 a 20,5",IF(BE143=21,"21",IF(AND(BE143&gt;=21.5,BE143&lt;=31.5),"21,5 a 31,5",IF(AND(BE143&gt;=32,BE143&lt;=42),"32 a 42","Fuera de rango"))))))))</f>
        <v>32 a 42</v>
      </c>
      <c r="BG143" s="11" t="n">
        <f aca="false">IF(BF143="","",IF(BF143="-20 a -10",1,IF(BF143="-9,5 a 0,5",2,IF(BF143="1 a 11",3,IF(BF143="11,5 a 20,5",4,IF(BF143="21","NORMA",IF(BF143="21,5 a 31,5",5,IF(BF143="32 a 42",6,""))))))))</f>
        <v>6</v>
      </c>
      <c r="BH143" s="9" t="n">
        <v>0</v>
      </c>
      <c r="BI143" s="10" t="str">
        <f aca="false">IF(BH143="","",IF(AND(BH143&gt;=-20,BH143&lt;=-15),"-20 a -15",IF(AND(BH143&gt;=-14.5,BH143&lt;=-9.5),"-14,5 a -9,5",IF(AND(BH143&gt;=-9,BH143&lt;=-4),"-9 a -4",IF(AND(BH143&gt;=-3.5,BH143&lt;=2.5),"-3,5 a 2,5",IF(AND(BH143&gt;=3,BH143&lt;=8),"3 a 8",IF(AND(BH143&gt;=8.5,BH143&lt;=14.5),"8,5 a 14,5",IF(BH143=15,"15",IF(AND(BH143&gt;=15.5,BH143&lt;=20.5),"15,5 a 20,5",IF(AND(BH143&gt;=21,BH143&lt;=26),"21 a 26","Fuera de rango"))))))))))</f>
        <v>-3,5 a 2,5</v>
      </c>
      <c r="BJ143" s="11" t="n">
        <f aca="false">IF(BI143="","",IF(BI143="-20 a -15",1,IF(BI143="-14,5 a -9,5",2,IF(BI143="-9 a -4",3,IF(BI143="-3,5 a 2,5",4,IF(BI143="3 a 8",5,IF(BI143="8,5 a 14,5",6,IF(BI143="15","NORMA",IF(BI143="15,5 a 20,5",7,IF(BI143="21 a 26",8,IF(BI143="26,5 a 31,5",9,"")))))))))))</f>
        <v>4</v>
      </c>
      <c r="BK143" s="9" t="n">
        <v>0</v>
      </c>
      <c r="BL143" s="10" t="str">
        <f aca="false">IF(BK143="","",IF(AND(BK143&gt;=0,BK143&lt;=2),"0 - 2",IF(AND(BK143&gt;=2.5,BK143&lt;=4.5),"2,5 - 4,5",IF(AND(BK143&gt;=5,BK143&lt;=7),"5 - 7",IF(AND(BK143&gt;=7.5,BK143&lt;=9.5),"7,5 - 9,5",IF(AND(BK143&gt;=10,BK143&lt;=12),"10 - 12",IF(AND(BK143&gt;=12.5,BK143&lt;=13.5),"12,5 - 13,5",IF(BK143=14,"14",IF(AND(BK143&gt;=14.5,BK143&lt;=16.5),"14,5 - 16,5",IF(AND(BK143&gt;=17,BK143&lt;=19),"17 - 19",IF(AND(BK143&gt;=19.5,BK143&lt;=21.5),"19,5 - 21,5",IF(AND(BK143&gt;=22,BK143&lt;=24),"22 - 24",IF(AND(BK143&gt;=24.5,BK143&lt;=26.5),"24,5 - 26,5",IF(AND(BK143&gt;=27,BK143&lt;=29),"27 - 29",IF(AND(BK143&gt;=29.5,BK143&lt;=30),"29,5 - 30","Fuera de rango")))))))))))))))</f>
        <v>0 - 2</v>
      </c>
      <c r="BM143" s="11" t="n">
        <f aca="false">IF(BL143="","",IF(BL143="0 - 2",1,IF(BL143="2,5 - 4,5",2,IF(BL143="5 - 7",3,IF(BL143="7,5 - 9,5",4,IF(BL143="10 - 12",5,IF(BL143="12,5 - 13,5",6,IF(BL143="14","NORMA",IF(BL143="14,5 - 16,5",7,IF(BL143="17 - 19",8,IF(BL143="19,5 - 21,5",9,IF(BL143="22 - 24",10,IF(BL143="24,5 - 26,5",11,IF(BL143="27 - 29",12,IF(BL143="29,5 - 30",13,"")))))))))))))))</f>
        <v>1</v>
      </c>
      <c r="BN143" s="9" t="n">
        <v>6</v>
      </c>
      <c r="BO143" s="10" t="str">
        <f aca="false">IF(BN143="","",IF(AND(BN143&gt;=-20,BN143&lt;=-10),"-20 a -10",IF(AND(BN143&gt;=-9.5,BN143&lt;=0.5),"-9,5 a 0,5",IF(AND(BN143&gt;=1,BN143&lt;=11),"1 a 11",IF(AND(BN143&gt;=11.5,BN143&lt;=21.5),"11,5 a 21,5",IF(BN143=22,"22",IF(AND(BN143&gt;=22.5,BN143&lt;=32.5),"22,5 a 32,5",IF(AND(BN143&gt;=33,BN143&lt;=43),"33 a 43","Fuera de rango"))))))))</f>
        <v>1 a 11</v>
      </c>
      <c r="BP143" s="11" t="n">
        <f aca="false">IF(BO143="","",IF(BO143="-20 a -10",1,IF(BO143="-9,5 a 0,5",2,IF(BO143="1 a 11",3,IF(BO143="11,5 a 21,5",4,IF(BO143="22","NORMA",IF(BO143="22,5 a 32,5",5,IF(BO143="33 a 43",6,""))))))))</f>
        <v>3</v>
      </c>
      <c r="BQ143" s="9" t="n">
        <v>-6</v>
      </c>
      <c r="BR143" s="10" t="str">
        <f aca="false">IF(BQ143="","",IF(AND(BQ143&gt;=-20,BQ143&lt;=-15),"-20 a -15",IF(AND(BQ143&gt;=-14.5,BQ143&lt;=-9.5),"-14,5 a -9,5",IF(AND(BQ143&gt;=-9,BQ143&lt;=-4),"-9 a -4",IF(AND(BQ143&gt;=-3.5,BQ143&lt;=2.5),"-3,5 a 2,5",IF(AND(BQ143&gt;=3,BQ143&lt;=8),"3 a 8",IF(AND(BQ143&gt;=8.5,BQ143&lt;=13.5),"8,5 a 13,5",IF(AND(BQ143&gt;=14,BQ143&lt;=17.5),"14 a 17,5",IF(BQ143=18,"18",IF(AND(BQ143&gt;=18.5,BQ143&lt;=23.5),"18,5 a 23,5",IF(AND(BQ143&gt;=24,BQ143&lt;=29),"24 a 29",IF(AND(BQ143&gt;=29.5,BQ143&lt;=34.5),"29,5 a 34,5",IF(AND(BQ143&gt;=35,BQ143&lt;=40),"35 a 40","Fuera de rango")))))))))))))</f>
        <v>-9 a -4</v>
      </c>
      <c r="BS143" s="11" t="n">
        <f aca="false">IF(BR143="","",IF(BR143="-20 a -15",1,IF(BR143="-14,5 a -9,5",2,IF(BR143="-9 a -4",3,IF(BR143="-3,5 a 2,5",4,IF(BR143="3 a 8",5,IF(BR143="8,5 a 13,5",6,IF(BR143="14 a 17,5",7,IF(BR143="18","NORMA",IF(BR143="18,5 a 23,5",8,IF(BR143="24 a 29",9,IF(BR143="29,5 a 34,5",10,IF(BR143="35 a 40",11,"")))))))))))))</f>
        <v>3</v>
      </c>
      <c r="BT143" s="9" t="n">
        <v>1</v>
      </c>
      <c r="BU143" s="10" t="str">
        <f aca="false">IF(BT143="","",IF(AND(BT143&gt;=-20,BT143&lt;=-18),"-20 a -18",IF(AND(BT143&gt;=-17.5,BT143&lt;=-15.5),"-17,5 a -15,5",IF(AND(BT143&gt;=-15,BT143&lt;=-13),"-15 a -13",IF(AND(BT143&gt;=-12.5,BT143&lt;=-10.5),"-12,5 a -10,5",IF(AND(BT143&gt;=-10,BT143&lt;=-8),"-10 a -8",IF(AND(BT143&gt;=-7.5,BT143&lt;=-5.5),"-7,5 a -5,5",IF(AND(BT143&gt;=-5,BT143&lt;=-3),"-5 a -3",IF(AND(BT143&gt;=-2.5,BT143&lt;=-0.5),"-2,5 a -0,5",IF(BT143=0,"0",IF(AND(BT143&gt;=0.5,BT143&lt;=2.5),"0,5 a 2,5",IF(AND(BT143&gt;=3,BT143&lt;=5),"3 a 5",IF(AND(BT143&gt;=5.5,BT143&lt;=7.5),"5,5 a 7,5",IF(AND(BT143&gt;=8,BT143&lt;=10),"8 a 10",IF(AND(BT143&gt;=10.5,BT143&lt;=12.5),"10,5 a 12,5",IF(AND(BT143&gt;=13,BT143&lt;=15),"13 a 15",IF(AND(BT143&gt;=15.5,BT143&lt;=17.5),"15,5 a 17,5",IF(AND(BT143&gt;=18,BT143&lt;=20),"18 a 20","Fuera de rango"))))))))))))))))))</f>
        <v>0,5 a 2,5</v>
      </c>
      <c r="BV143" s="11" t="n">
        <f aca="false">IF(BT143="","",IF(BT143=0,"NORMA",IF(AND(BT143&gt;=-20,BT143&lt;=-18),2,IF(AND(BT143&gt;=-17.5,BT143&lt;=-15.5),2,IF(AND(BT143&gt;=-15,BT143&lt;=-13),3,IF(AND(BT143&gt;=-12.5,BT143&lt;=-10.5),4,IF(AND(BT143&gt;=-10,BT143&lt;=-8),5,IF(AND(BT143&gt;=-7.5,BT143&lt;=-5.5),6,IF(AND(BT143&gt;=-5,BT143&lt;=-3),7,IF(AND(BT143&gt;=-2.5,BT143&lt;=-0.5),8,IF(AND(BT143&gt;=0.5,BT143&lt;=2.5),9,IF(AND(BT143&gt;=3,BT143&lt;=5),10,IF(AND(BT143&gt;=5.5,BT143&lt;=7.5),11,IF(AND(BT143&gt;=8,BT143&lt;=10),12,IF(AND(BT143&gt;=10.5,BT143&lt;=12.5),13,IF(AND(BT143&gt;=13,BT143&lt;=15),14,IF(AND(BT143&gt;=15.5,BT143&lt;=17.5),15,IF(AND(BT143&gt;=18,BT143&lt;=20),16,"Fuera de rango"))))))))))))))))))</f>
        <v>9</v>
      </c>
      <c r="BW143" s="9" t="n">
        <v>-9.5</v>
      </c>
      <c r="BX143" s="10" t="n">
        <f aca="false">18.5- (0.3*H143)</f>
        <v>17</v>
      </c>
      <c r="BY143" s="10" t="n">
        <f aca="false">(BW143)-(BX143)</f>
        <v>-26.5</v>
      </c>
      <c r="BZ143" s="10" t="str">
        <f aca="false">IF(BY143="","",IF(BY143&lt;-27.5,"De -30 a -28",IF(BY143&lt;-25,"De -27,5 a -25,5",IF(BY143&lt;-22.5,"De -25 a -23",IF(BY143&lt;-20,"De -22,5 a -20,5",IF(BY143&lt;-17.5,"De -20 a -18",IF(BY143&lt;-15,"De -17,5 a -15,5",IF(BY143&lt;-12.5,"De -15 a -13",IF(BY143&lt;-10,"De -12,5 a -10,5",IF(BY143&lt;-7.5,"De -10 a -8",IF(BY143&lt;-5,"De -7,5 a -5,5",IF(BY143&lt;-2.5,"De -5 a -3",IF(BY143&lt;0,"De -2,5 a -0,5",IF(BY143&lt;2.5,"De 0 a 2",IF(BY143&lt;5,"De 2,5 a 4,5",IF(BY143&lt;7.5,"De 5 a 7",IF(BY143&lt;10,"De 7,5 a 9,5",IF(BY143&lt;12.5,"De 10 a 12",IF(BY143&lt;15,"De 12,5 a 14,5",IF(BY143&lt;17.5,"De 15 a 17",IF(BY143&lt;20,"De 17,5 a 19,5",IF(BY143&lt;22.5,"De 20 a 22",IF(BY143&lt;25,"De 22,5 a 24,5",IF(BY143&lt;27.5,"De 25 a 27","De 27,5 a 30"))))))))))))))))))))))))</f>
        <v>De -27,5 a -25,5</v>
      </c>
      <c r="CA143" s="12" t="n">
        <f aca="false">IF(BY143="","",IF(BY143&lt;=-28,1,IF(BY143&lt;=-25.5,2,IF(BY143&lt;=-23,3,IF(BY143&lt;=-20.5,4,IF(BY143&lt;=-18,5,IF(BY143&lt;=-15.5,6,IF(BY143&lt;=-13,7,IF(BY143&lt;=-10.5,8,IF(BY143&lt;=-8,9,IF(BY143&lt;=-5.5,10,IF(BY143&lt;=-3,11,IF(BY143&lt;=-0.5,12,IF(BY143&lt;=2,13,IF(BY143&lt;=4.5,14,IF(BY143&lt;=7,15,IF(BY143&lt;=9.5,16,IF(BY143&lt;=12,17,IF(BY143&lt;=14.5,18,IF(BY143&lt;=17,19,IF(BY143&lt;=19.5,20,IF(BY143&lt;=22,21,IF(BY143&lt;=24.5,22,IF(BY143&lt;=27,23,IF(BY143&lt;=30,24,"Fuera de rango")))))))))))))))))))))))))</f>
        <v>2</v>
      </c>
      <c r="CB143" s="9" t="n">
        <v>-6.25</v>
      </c>
      <c r="CC143" s="10" t="n">
        <f aca="false">18.5- (0.3*H143)</f>
        <v>17</v>
      </c>
      <c r="CD143" s="10" t="n">
        <f aca="false">(CB143)-(CC143)</f>
        <v>-23.25</v>
      </c>
      <c r="CE143" s="10" t="str">
        <f aca="false">IF(CD143="","",IF(CD143&lt;-27.5,"De -30 a -28",IF(CD143&lt;-25,"De -27,5 a -25,5",IF(CD143&lt;-22.5,"De -25 a -23",IF(CD143&lt;-20,"De -22,5 a -20,5",IF(CD143&lt;-17.5,"De -20 a -18",IF(CD143&lt;-15,"De -17,5 a -15,5",IF(CD143&lt;-12.5,"De -15 a -13",IF(CD143&lt;-10,"De -12,5 a -10,5",IF(CD143&lt;-7.5,"De -10 a -8",IF(CD143&lt;-5,"De -7,5 a -5,5",IF(CD143&lt;-2.5,"De -5 a -3",IF(CD143&lt;0,"De -2,5 a -0,5",IF(CD143&lt;=2,"De 0 a 2",IF(CD143&lt;=4.5,"De 2,5 a 4,5",IF(CD143&lt;=7,"De 5 a 7",IF(CD143&lt;=9.5,"De 7,5 a 9,5",IF(CD143&lt;=12,"De 10 a 12",IF(CD143&lt;=14.5,"De 12,5 a 14,5",IF(CD143&lt;=17,"De 15 a 17",IF(CD143&lt;=19.5,"De 17,5 a 19,5",IF(CD143&lt;=22,"De 20 a 22",IF(CD143&lt;=24.5,"De 22,5 a 24,5",IF(CD143&lt;=27,"De 25 a 27","De 27,5 a 30"))))))))))))))))))))))))</f>
        <v>De -25 a -23</v>
      </c>
      <c r="CF143" s="12" t="n">
        <f aca="false">IF(CD143="","",IF(CD143&lt;-27.5,1,IF(CD143&lt;-25,2,IF(CD143&lt;-22.5,3,IF(CD143&lt;-20,4,IF(CD143&lt;-17.5,5,IF(CD143&lt;-15,6,IF(CD143&lt;-12.5,7,IF(CD143&lt;-10,8,IF(CD143&lt;-7.5,9,IF(CD143&lt;-5,10,IF(CD143&lt;-2.5,11,IF(CD143&lt;0,12,IF(CD143&lt;2.5,13,IF(CD143&lt;5,14,IF(CD143&lt;7.5,15,IF(CD143&lt;10,16,IF(CD143&lt;12.5,17,IF(CD143&lt;15,18,IF(CD143&lt;17.5,19,IF(CD143&lt;20,20,IF(CD143&lt;22.5,21,IF(CD143&lt;25,22,IF(CD143&lt;27.5,23,24))))))))))))))))))))))))</f>
        <v>3</v>
      </c>
      <c r="CG143" s="9" t="n">
        <v>-6</v>
      </c>
      <c r="CH143" s="10" t="str">
        <f aca="false">IF(CG143="","",IF(AND(CG143&gt;=-10,CG143&lt;=-9.5),"-10 a -9,5",IF(AND(CG143&gt;-9.5,CG143&lt;=-8.5),"-9 a -8,5",IF(AND(CG143&gt;-8.5,CG143&lt;=-7.5),"-8 a -7,5",IF(AND(CG143&gt;-7.5,CG143&lt;=-6.5),"-7 a -6,5",IF(AND(CG143&gt;-6.5,CG143&lt;=-5.5),"-6 a -5,5",IF(AND(CG143&gt;-5.5,CG143&lt;=-4.5),"-5 a -4,5",IF(AND(CG143&gt;-4.5,CG143&lt;=-3.5),"-4 a -3,5",IF(AND(CG143&gt;-3.5,CG143&lt;=-2.5),"-3 a -2,5",IF(CG143=-2.25,"-2,25",IF(AND(CG143&gt;-2.5,CG143&lt;=-1.5),"-2 a -1,5",IF(AND(CG143&gt;-1.5,CG143&lt;=-0.5),"-1 a -0,5",IF(AND(CG143&gt;-0.5,CG143&lt;=0.5),"0 a 0,5",IF(AND(CG143&gt;0.5,CG143&lt;=1.5),"1 a 1,5",IF(AND(CG143&gt;1.5,CG143&lt;=2.5),"2 a 2,5",IF(AND(CG143&gt;2.5,CG143&lt;=3.5),"3 a 3,5",IF(AND(CG143&gt;3.5,CG143&lt;=4.5),"4 a 4,5",IF(AND(CG143&gt;4.5,CG143&lt;=5.5),"5 a 5,5",IF(AND(CG143&gt;5.5,CG143&lt;=6.5),"6 a 6,5",IF(AND(CG143&gt;6.5,CG143&lt;=7.5),"7 a 7,5",IF(AND(CG143&gt;7.5,CG143&lt;=8.5),"8 a 8,5",IF(AND(CG143&gt;8.5,CG143&lt;=9.5),"9 a 9,5",IF(CG143&gt;=10,"10","Fuera de rango")))))))))))))))))))))))</f>
        <v>-6 a -5,5</v>
      </c>
      <c r="CI143" s="11" t="n">
        <f aca="false">IF(CG143="","",IF(CG143=-2.25,"NORMA",IF(CG143&lt;=-9.5,1,IF(CG143&lt;=-8.5,2,IF(CG143&lt;=-7.5,3,IF(CG143&lt;=-6.5,4,IF(CG143&lt;=-5.5,5,IF(CG143&lt;=-4.5,6,IF(CG143&lt;=-3.5,7,IF(CG143&lt;=-2.5,8,IF(CG143&lt;=-1.5,9,IF(CG143&lt;=-0.5,10,IF(CG143&lt;=0.5,11,IF(CG143&lt;=1.5,12,IF(CG143&lt;=2.5,13,IF(CG143&lt;=3.5,14,IF(CG143&lt;=4.5,15,IF(CG143&lt;=5.5,16,IF(CG143&lt;=6.5,17,IF(CG143&lt;=7.5,18,IF(CG143&lt;=8.5,19,IF(CG143&lt;=9.5,20,IF(CG143=10,21,"Fuera de rango")))))))))))))))))))))))</f>
        <v>5</v>
      </c>
      <c r="CJ143" s="9" t="n">
        <v>4.5</v>
      </c>
      <c r="CK143" s="10" t="str">
        <f aca="false">IF(CJ143="","",IF(AND(CJ143&gt;=-6,CJ143&lt;=-5.5),"-6 a -5,5",IF(AND(CJ143&gt;-5.5,CJ143&lt;=-4.5),"-5 a -4,5",IF(AND(CJ143&gt;-4.5,CJ143&lt;=-3.5),"-4 a -3,5",IF(AND(CJ143&gt;-3.5,CJ143&lt;=-2.5),"-3 a -2,5",IF(AND(CJ143&gt;-2.5,CJ143&lt;=-1.5),"-2 a -1,5",IF(AND(CJ143&gt;-1.5,CJ143&lt;=-0.5),"-1 a -0,5",IF(AND(CJ143&gt;-0.5,CJ143&lt;=0.5),"0 a 0,5",IF(AND(CJ143&gt;0.5,CJ143&lt;=1.5),"1 a 1,5",IF(AND(CJ143&gt;1.5,CJ143&lt;2.5),"2",IF(AND(CJ143&gt;=2.5,CJ143&lt;=3),"2,5 a 3",IF(AND(CJ143&gt;3,CJ143&lt;=4),"3,5 a 4",IF(AND(CJ143&gt;4,CJ143&lt;=5),"4,5 a 5",IF(AND(CJ143&gt;5,CJ143&lt;=6),"5,5 a 6",IF(AND(CJ143&gt;6,CJ143&lt;=7),"6,5 a 7",IF(AND(CJ143&gt;7,CJ143&lt;=8),"7,5 a 8",IF(AND(CJ143&gt;8,CJ143&lt;=9.5),"8,5 a 9,5",IF(CJ143=10,"10","Fuera de rango"))))))))))))))))))</f>
        <v>4,5 a 5</v>
      </c>
      <c r="CL143" s="11" t="n">
        <f aca="false">IF(CK143="","",IF(OR(CK143="-6 a -5,5",CK143="-6 - -5,5"),1,IF(OR(CK143="-5 a -4,5",CK143="-5 - -4,5"),2,IF(OR(CK143="-4 a -3,5",CK143="-4 - -3,5"),3,IF(OR(CK143="-3 a -2,5",CK143="-3 - -2,5"),4,IF(OR(CK143="-2 a -1,5",CK143="-2 - -1,5"),5,IF(OR(CK143="-1 a -0,5",CK143="-1 - -0,5"),6,IF(OR(CK143="0 a 0,5",CK143="0 - 0,5"),7,IF(OR(CK143="1 a 1,5",CK143="1 - 1,5"),8,IF(CK143="2","NORMA",IF(OR(CK143="2,5 a 3",CK143="2,5 - 3"),9,IF(OR(CK143="3,5 a 4",CK143="3,5 - 4"),10,IF(OR(CK143="4,5 a 5",CK143="4,5 - 5"),11,IF(OR(CK143="5,5 a 6",CK143="5,5 - 6"),12,IF(OR(CK143="6,5 a 7",CK143="6,5 - 7"),13,IF(OR(CK143="7,5 a 8",CK143="7,5 - 8"),14,IF(OR(CK143="8,5 a 9",CK143="8,5 - 9,5",CK143="9 a 9,5"),15,IF(CK143="10",15,IF(OR(CK143="0,5 a 1",CK143="0,5 - 1"),7,"Fuera de rango")))))))))))))))))))</f>
        <v>11</v>
      </c>
      <c r="CM143" s="10" t="n">
        <v>0</v>
      </c>
      <c r="CN143" s="10" t="str">
        <f aca="false">IF(CM143=0,"0", " ")</f>
        <v>0</v>
      </c>
      <c r="CO143" s="10" t="str">
        <f aca="false">IF(CM143&gt;0,"EME"," ")</f>
        <v> </v>
      </c>
      <c r="CP143" s="10" t="n">
        <v>0</v>
      </c>
      <c r="CQ143" s="10" t="str">
        <f aca="false">IF(CP143&gt;0,"0", " ")</f>
        <v> </v>
      </c>
      <c r="CR143" s="10" t="str">
        <f aca="false">IF(CP143&gt;0,"EME"," ")</f>
        <v> </v>
      </c>
      <c r="CS143" s="9" t="n">
        <v>0</v>
      </c>
      <c r="CT143" s="10" t="str">
        <f aca="false">IF(CS143&gt;0,"1", " ")</f>
        <v> </v>
      </c>
      <c r="CU143" s="10" t="str">
        <f aca="false">IF(CS143&gt;0,"HIP"," ")</f>
        <v> </v>
      </c>
      <c r="CV143" s="9" t="n">
        <v>0</v>
      </c>
      <c r="CW143" s="10" t="str">
        <f aca="false">IF(CV143&gt;0,"1", " ")</f>
        <v> </v>
      </c>
      <c r="CX143" s="10" t="str">
        <f aca="false">IF(CV143&gt;0,"HIP"," ")</f>
        <v> </v>
      </c>
      <c r="CY143" s="9" t="n">
        <v>0</v>
      </c>
      <c r="CZ143" s="11" t="str">
        <f aca="false">IF(CY143&lt;0,"2"," ")</f>
        <v> </v>
      </c>
      <c r="DA143" s="11" t="str">
        <f aca="false">IF(CY143&lt;0,"MIO"," ")</f>
        <v> </v>
      </c>
      <c r="DB143" s="9" t="n">
        <v>0</v>
      </c>
      <c r="DC143" s="11" t="str">
        <f aca="false">IF(DB143&lt;0,"2"," ")</f>
        <v> </v>
      </c>
      <c r="DD143" s="11" t="str">
        <f aca="false">IF(DB143&lt;0,"MIO"," ")</f>
        <v> </v>
      </c>
      <c r="DE143" s="9" t="n">
        <v>0</v>
      </c>
      <c r="DF143" s="11" t="str">
        <f aca="false">IF(DE143&lt;0,"3"," ")</f>
        <v> </v>
      </c>
      <c r="DG143" s="11" t="str">
        <f aca="false">IF(DE143&lt;0,"AST"," ")</f>
        <v> </v>
      </c>
      <c r="DH143" s="9" t="n">
        <v>0</v>
      </c>
      <c r="DI143" s="11" t="str">
        <f aca="false">IF(DH143&lt;0,"3"," ")</f>
        <v> </v>
      </c>
      <c r="DJ143" s="11" t="str">
        <f aca="false">IF(DH143&lt;0,"AST"," ")</f>
        <v> </v>
      </c>
      <c r="DK143" s="9" t="n">
        <v>0</v>
      </c>
      <c r="DL143" s="10" t="str">
        <f aca="false">IF(DK143&gt;0,"4"," ")</f>
        <v> </v>
      </c>
      <c r="DM143" s="10" t="str">
        <f aca="false">IF(DK143&gt;0,"PRE"," ")</f>
        <v> </v>
      </c>
      <c r="DN143" s="9" t="n">
        <v>0</v>
      </c>
      <c r="DO143" s="10" t="str">
        <f aca="false">IF(DN143&gt;0,"4"," ")</f>
        <v> </v>
      </c>
      <c r="DP143" s="10" t="str">
        <f aca="false">IF(DN143&gt;0,"PRE"," ")</f>
        <v> </v>
      </c>
      <c r="DQ143" s="12" t="n">
        <v>0</v>
      </c>
      <c r="DR143" s="12" t="n">
        <v>0</v>
      </c>
      <c r="DS143" s="12" t="str">
        <f aca="false">CONCATENATE(CO143,CU143,DA143,DG143,DM143)</f>
        <v>     </v>
      </c>
      <c r="DT143" s="10" t="str">
        <f aca="false" t="array" ref="DT143">_xlfn.IFS(DS143="EME    ","0", DS143=" HIP   ","1", DS143="  MIO  ","2", DS143="   AST ","3", DS143="    PRE","4", DS143="EME   PRE","5", DS143=" HIP  PRE","6", DS143=" HIP AST ","7", DS143="  MIO PRE","8", DS143="  MIOAST ","9", DS143="   ASTPRE","10",DS143=" HIP ASTPRE","11", DS143="  MIOASTPRE","12", DS143="     ","0")</f>
        <v>0</v>
      </c>
      <c r="DU143" s="1" t="s">
        <v>154</v>
      </c>
      <c r="DV143" s="1" t="str">
        <f aca="false" t="array" ref="DV143">_xlfn.IFS(DU143="SI","2", DU143="NO","1")</f>
        <v>1</v>
      </c>
      <c r="DW143" s="10" t="n">
        <v>0</v>
      </c>
      <c r="DX143" s="11" t="str">
        <f aca="false">IF(DW143=0,"1","2")</f>
        <v>1</v>
      </c>
      <c r="DY143" s="11" t="str">
        <f aca="false" t="array" ref="DY143">_xlfn.IFS(DW143=0,"0", DW143=0.25, "1", DW143=0.5,"2", DW143=0.75,"3", DW143=1,"4",DW143=1.25,"5", DW143=1.5,"6", DW143=1.75,"7", DW143=2,"8")</f>
        <v>0</v>
      </c>
      <c r="DZ143" s="10" t="n">
        <v>0</v>
      </c>
      <c r="EA143" s="11" t="str">
        <f aca="false">IF(DZ143=0,"1","2")</f>
        <v>1</v>
      </c>
      <c r="EB143" s="11" t="str">
        <f aca="false" t="array" ref="EB143">_xlfn.IFS(DZ143=0,"0", DZ143=0.25, "1", DZ143=0.5,"2", DZ143=0.75,"3", DZ143=1,"4",DZ143=1.25,"5", DZ143=1.5,"6", DZ143=1.75,"7", DZ143=2,"8")</f>
        <v>0</v>
      </c>
      <c r="EC143" s="10" t="n">
        <v>0</v>
      </c>
      <c r="ED143" s="10" t="str">
        <f aca="false">IF(EC143=0,"1","2")</f>
        <v>1</v>
      </c>
      <c r="EE143" s="11" t="str">
        <f aca="false" t="array" ref="EE143">_xlfn.IFS(EC143=0,"0", EC143=-0.25, "1", EC143=-0.5,"2", EC143=-0.75,"3", EC143=-1,"4",EC143=-1.25,"5", EC143=-1.5,"6", EC143=-1.75,"7", EC143=-2,"8", EC143=-2.25,"9",EC143=-2.5,"10", EC143=-2.75,"11", EC143=-3,"12", EC143=-3.25,"13", EC143=-3.5,"14", EC143=-3.75,"15",EC143=-4,"16")</f>
        <v>0</v>
      </c>
      <c r="EF143" s="10" t="n">
        <v>0</v>
      </c>
      <c r="EG143" s="10" t="str">
        <f aca="false">IF(EF143=0,"1","2")</f>
        <v>1</v>
      </c>
      <c r="EH143" s="11" t="str">
        <f aca="false" t="array" ref="EH143">_xlfn.IFS(EF143=0,"0", EF143=-0.25, "1", EF143=-0.5,"2", EF143=-0.75,"3", EF143=-1,"4",EF143=-1.25,"5", EF143=-1.5,"6", EF143=-1.75,"7", EF143=-2,"8", EF143=-2.25,"9",EF143=-2.5,"10", EF143=-2.75,"11", EF143=-3,"12", EF143=-3.25,"13", EF143=-3.5,"14", EF143=-3.75,"15",EF143=-4,"16")</f>
        <v>0</v>
      </c>
      <c r="EI143" s="10" t="n">
        <v>0</v>
      </c>
      <c r="EJ143" s="11" t="str">
        <f aca="false">IF(EI143=0,"1","2")</f>
        <v>1</v>
      </c>
      <c r="EK143" s="11" t="str">
        <f aca="false" t="array" ref="EK143">_xlfn.IFS(EI143=0,"0", EI143=-0.25, "1", EI143=-0.5,"2", EI143=-0.75,"3", EI143=-1,"4",EI143=-1.25,"5", EI143=-1.5,"6", EI143=-1.75,"7", EI143=-2,"8", EI143=-2.25,"9", EI143=-2.25,"9",EI143=-2.5,"10", EI143=-2.75,"11", EI143=-3,"12", EI143=-3.25,"13", EI143=-3.5,"14", EI143=-3.75,"15",EI143=-4,"16", EI143=0.25, "17", EI143=0.5, "18")</f>
        <v>0</v>
      </c>
      <c r="EL143" s="10" t="n">
        <v>0</v>
      </c>
      <c r="EM143" s="11" t="str">
        <f aca="false">IF(EL143=0,"1","2")</f>
        <v>1</v>
      </c>
      <c r="EN143" s="11" t="str">
        <f aca="false" t="array" ref="EN143">_xlfn.IFS(EL143=0.25,"17",EL143=0.5,"18", EL143=0,"0", EL143=-0.25, "1", EL143=-0.5,"2", EL143=-0.75,"3", EL143=-1,"4",EL143=-1.25,"5", EL143=-1.5,"6", EL143=-1.75,"7", EL143=-2,"8",EL143= -2.25,"9",EL143=-2.5,"10",EL143= -2.75,"11",EL143= -3,"12",EL143= -3.25,"13",EL143= -3.5,"14",EL143= -3.75,"15",EL143=-4,"16")</f>
        <v>0</v>
      </c>
      <c r="EO143" s="10" t="n">
        <v>0</v>
      </c>
      <c r="EP143" s="11" t="str">
        <f aca="false">IF(EO143=0,"1","2")</f>
        <v>1</v>
      </c>
      <c r="EQ143" s="11" t="str">
        <f aca="false" t="array" ref="EQ143">_xlfn.IFS(EO143=0,"0", EO143=0.25, "1", EO143=0.5,"2", EO143=0.75,"3", EO143=1,"4",EO143=1.25,"5", EO143=1.5,"6", EO143=1.75,"7", EO143=2,"8", EO143=2.25,"9", EO143=2.25,"9",EO143=2.5,"10", EO143=2.75,"11", EO143=3,"12", EO143=3.25,"13", EO143=3.5,"14", EO143=3.75,"15",EO143=4,"16", EO143=-0.25, "17", bq=-0.5, "18")</f>
        <v>0</v>
      </c>
      <c r="ER143" s="10" t="n">
        <v>0</v>
      </c>
      <c r="ES143" s="11" t="str">
        <f aca="false">IF(ER143=0,"1","2")</f>
        <v>1</v>
      </c>
      <c r="ET143" s="11" t="str">
        <f aca="false" t="array" ref="ET143">_xlfn.IFS(ER143=0,"0", ER143=0.25, "1", ER143=0.5,"2", ER143=0.75,"3", ER143=1,"4",ER143=1.25,"5", ER143=1.5,"6", ER143=1.75,"7", ER143=2,"8", ER143=2.25,"9", ER143=2.25,"9",ER143=2.5,"10", ER143=2.75,"11", ER143=3,"12", ER143=3.25,"13", ER143=3.5,"14", ER143=3.75,"15",ER143=4,"16", ER143=-0.25, "17", bq=-0.5, "18")</f>
        <v>0</v>
      </c>
      <c r="EU143" s="13" t="n">
        <v>2</v>
      </c>
      <c r="EV143" s="14" t="s">
        <v>156</v>
      </c>
      <c r="EW143" s="14" t="str">
        <f aca="false" t="array" ref="EW143">_xlfn.IFS(EV143="0-5","1", EV143="6-12","2", EV143="13-18","3", EV143="19-24","4", EV143="25-36","5", EV143="37-48","6", EV143="49-60","7")</f>
        <v>1</v>
      </c>
    </row>
    <row r="144" customFormat="false" ht="13.5" hidden="false" customHeight="false" outlineLevel="0" collapsed="false">
      <c r="A144" s="1" t="n">
        <v>55</v>
      </c>
      <c r="B144" s="35" t="n">
        <v>2</v>
      </c>
      <c r="C144" s="33" t="n">
        <v>40912</v>
      </c>
      <c r="D144" s="6"/>
      <c r="E144" s="5" t="str">
        <f aca="false">VLOOKUP(A144,'286'!$A$3:$J$600,10,FALSE())</f>
        <v>GARCÍA LOZOYA, ALBA</v>
      </c>
      <c r="F144" s="4" t="str">
        <f aca="false">VLOOKUP(A144,'286'!$A$3:$I$1768,3,FALSE())</f>
        <v>GARLOAL</v>
      </c>
      <c r="G144" s="6" t="n">
        <f aca="false">VLOOKUP(A144,'286'!$A$3:$I$1768,4,FALSE())</f>
        <v>38613</v>
      </c>
      <c r="H144" s="7" t="n">
        <f aca="false">YEAR(C144)-YEAR(G144)</f>
        <v>7</v>
      </c>
      <c r="I144" s="1" t="str">
        <f aca="false">VLOOKUP(H144,LEYENDA!$C$2:$D$6,2,TRUE())</f>
        <v>0-12</v>
      </c>
      <c r="J144" s="5" t="str">
        <f aca="false">VLOOKUP(A144,'286'!$A$3:$I$1768,7,FALSE())</f>
        <v>M</v>
      </c>
      <c r="K144" s="8" t="str">
        <f aca="false">VLOOKUP(A144,'286'!$A$3:$I$1768,2,FALSE())</f>
        <v>OD</v>
      </c>
      <c r="L144" s="4" t="str">
        <f aca="false">VLOOKUP(A144,'286'!$A$3:$I$1768,8,FALSE())</f>
        <v>D</v>
      </c>
      <c r="M144" s="4" t="str">
        <f aca="false">VLOOKUP(A144,'286'!$A$3:$I$1768,9,FALSE())</f>
        <v>D</v>
      </c>
      <c r="N144" s="8" t="str">
        <f aca="false">IF(R144=O144, "MISMA","CONTRARIA")</f>
        <v>MISMA</v>
      </c>
      <c r="O144" s="8" t="str">
        <f aca="false" t="array" ref="O144">_xlfn.IFS(L144="D","1", L144="I","2")</f>
        <v>1</v>
      </c>
      <c r="P144" s="8" t="str">
        <f aca="false" t="array" ref="P144">_xlfn.IFS(K144="OD","1", K144="OI","2")</f>
        <v>1</v>
      </c>
      <c r="Q144" s="1" t="str">
        <f aca="false" t="array" ref="Q144">_xlfn.IFS(J144="M","1", J144="H","2")</f>
        <v>1</v>
      </c>
      <c r="R144" s="8" t="str">
        <f aca="false" t="array" ref="R144">_xlfn.IFS(M144="D","1", M144="I","2")</f>
        <v>1</v>
      </c>
      <c r="S144" s="1" t="str">
        <f aca="false" t="array" ref="S144">_xlfn.IFS(N144="CONTRARIA", "1",N144= "MISMA","2")</f>
        <v>2</v>
      </c>
      <c r="T144" s="1" t="str">
        <f aca="false" t="array" ref="T144">_xlfn.IFS(I144="0-12","1", I144="13-24","2", I144="25-40","3", I144="41-60","4", I144="61-100","5")</f>
        <v>1</v>
      </c>
      <c r="U144" s="9" t="n">
        <v>3</v>
      </c>
      <c r="V144" s="1" t="str">
        <f aca="false">IF(U144="","",IF(AND(U144&gt;=-9,U144&lt;=-6.5),"-9 a -6,5",IF(AND(U144&gt;=-6,U144&lt;=-3.5),"-6 a -3,5",IF(AND(U144&gt;=-3,U144&lt;=-1),"-3 a -1",IF(U144=-0.5,"-0,5",IF(AND(U144&gt;=0,U144&lt;=2.5),"0 a 2,5",IF(AND(U144&gt;=3,U144&lt;=5.5),"3 a 5,5",IF(AND(U144&gt;=6,U144&lt;=8.5),"6 a 8,5",IF(AND(U144&gt;=9,U144&lt;=20),"9 a 20","Fuera de rango")))))))))</f>
        <v>3 a 5,5</v>
      </c>
      <c r="W144" s="11" t="n">
        <f aca="false">IF(V144="","",IF(V144="-9 a -6,5",2,IF(V144="-6 a -3,5",3,IF(V144="-3 a -1",4,IF(V144="-0,5","NORMA",IF(V144="0 a 2,5",5,IF(V144="3 a 5,5",6,IF(V144="6 a 8,5",7,IF(V144="9 a 20",8,"Fuera de rango")))))))))</f>
        <v>6</v>
      </c>
      <c r="X144" s="9" t="n">
        <v>0</v>
      </c>
      <c r="Y144" s="10" t="str">
        <f aca="false">IF(X144="","",IF(AND(X144&gt;=0,X144&lt;=4),"0 a 4",IF(AND(X144&gt;=4.5,X144&lt;=8.5),"4,5 a 8,5",IF(X144=9,"9",IF(AND(X144&gt;=9.5,X144&lt;=13),"9,5 a 13",IF(AND(X144&gt;=13.5,X144&lt;=20),"13,5 a 20",IF(AND(X144&gt;=20.5,X144&lt;=35),"20,5 a 35","Fuera de rango")))))))</f>
        <v>0 a 4</v>
      </c>
      <c r="Z144" s="11" t="n">
        <f aca="false">IF(Y144="","",IF(Y144="0 a 4",1,IF(Y144="4,5 a 8,5",2,IF(Y144="9","NORMA",IF(Y144="9,5 a 13",3,IF(Y144="13,5 a 20",4,IF(Y144="20,5 a 35",5,"Fuera de rango")))))))</f>
        <v>1</v>
      </c>
      <c r="AA144" s="9" t="n">
        <v>24</v>
      </c>
      <c r="AB144" s="10" t="str">
        <f aca="false">IF(AA144="","",IF(AND(AA144&gt;=0,AA144&lt;=9),"0 a 9",IF(AND(AA144&gt;=9.5,AA144&lt;=18.5),"9,5 a 18,5",IF(AA144=19,"19",IF(AND(AA144&gt;=19.5,AA144&lt;=28),"19,5 a 28",IF(AND(AA144&gt;=28.5,AA144&lt;=40),"28,5 a 40","Fuera de rango"))))))</f>
        <v>19,5 a 28</v>
      </c>
      <c r="AC144" s="11" t="n">
        <f aca="false" t="array" ref="AC144">_xlfn.IFS(AB144="","",AB144="0 a 9",1,AB144="9,5 a 18,5",2,AB144="19","NORMA",AB144="19,5 a 28",3,AB144="28,5 a 40",4,TRUE(),"Fuera de rango")</f>
        <v>3</v>
      </c>
      <c r="AD144" s="9" t="n">
        <v>9</v>
      </c>
      <c r="AE144" s="10" t="str">
        <f aca="false">IF(AD144="","",IF(AND(AD144&gt;=-10,AD144&lt;=0),"De -10 a 0",IF(AND(AD144&gt;=0.5,AD144&lt;=9.5),"0,5 a 9,5",IF(AD144=10,"10",IF(AND(AD144&gt;=10.5,AD144&lt;=20),"10,5 a 20",IF(AND(AD144&gt;=20.5,AD144&lt;=40),"20,5 a 40","Fuera de rango"))))))</f>
        <v>0,5 a 9,5</v>
      </c>
      <c r="AF144" s="12" t="n">
        <f aca="false">IF(AD144="","",IF(AND(AD144&gt;=-10,AD144&lt;=0),1,IF(AND(AD144&gt;=0.5,AD144&lt;=9.5),2,IF(AD144=10,"NORMA",IF(AND(AD144&gt;=10.5,AD144&lt;=20),3,IF(AND(AD144&gt;=20.5,AD144&lt;=40),4,""))))))</f>
        <v>2</v>
      </c>
      <c r="AG144" s="9" t="n">
        <v>6</v>
      </c>
      <c r="AH144" s="10" t="str">
        <f aca="false">IF(AG144="","",IF(AND(AG144&gt;=0,AG144&lt;=4),"0 a 4",IF(AND(AG144&gt;=4.5,AG144&lt;=8.5),"4,5 a 8,5",IF(AG144=9,"9",IF(AND(AG144&gt;=9.5,AG144&lt;=13),"9,5 a 13",IF(AND(AG144&gt;=13.5,AG144&lt;=25),"13,5 a 25","Fuera de rango"))))))</f>
        <v>4,5 a 8,5</v>
      </c>
      <c r="AI144" s="11" t="n">
        <f aca="false">IF(AH144="","",IF(AH144="0 a 4",1,IF(AH144="4,5 a 8,5",2,IF(AH144="9","NORMA",IF(AH144="9,5 a 13",3,IF(AH144="13,5 a 25",4,""))))))</f>
        <v>2</v>
      </c>
      <c r="AJ144" s="9" t="n">
        <v>-2</v>
      </c>
      <c r="AK144" s="10" t="str">
        <f aca="false">IF(AJ144="","",IF(AND(AJ144&gt;=-15,AJ144&lt;=-10.5),"-15 a -10,5",IF(AND(AJ144&gt;=-10,AJ144&lt;=-4),"-10 a -4",IF(AND(AJ144&gt;=-4.5,AJ144&lt;=0),"-4,5 a 0",IF(AND(AJ144&gt;=0.5,AJ144&lt;=4.5),"0,5 a 4,5",IF(AJ144=5,"5",IF(AND(AJ144&gt;=5.5,AJ144&lt;=10),"5,5 a 10",IF(AND(AJ144&gt;=10.5,AJ144&lt;=20),"10,5 a 20","Fuera de rango"))))))))</f>
        <v>-4,5 a 0</v>
      </c>
      <c r="AL144" s="11" t="n">
        <f aca="false">IF(AK144="","",IF(AK144="-15 a -10,5",1,IF(AK144="-10 a -4",2,IF(AK144="-4,5 a 0",3,IF(AK144="0,5 a 4,5",4,IF(AK144="5","NORMA",IF(AK144="5,5 a 10",5,IF(AK144="10,5 a 20",6,"Error"))))))))</f>
        <v>3</v>
      </c>
      <c r="AM144" s="9" t="n">
        <v>0</v>
      </c>
      <c r="AN144" s="10" t="str">
        <f aca="false">IF(AM144="","",IF(AND(AM144&gt;=-7.5,AM144&lt;=-5.5),"-7,5 a -5,5",IF(AND(AM144&gt;=-5,AM144&lt;=-3),"-5 a -3",IF(AND(AM144&gt;=-2.5,AM144&lt;=-0.5),"-2,5 a -0,5",IF(AM144=0,"0,00",IF(AND(AM144&gt;=0.5,AM144&lt;=2.5),"0,5 a 2,5",IF(AND(AM144&gt;=3,AM144&lt;=5),"3 a 5",IF(AND(AM144&gt;=5.5,AM144&lt;=7.5),"5,5 a 7,5",IF(AND(AM144&gt;=8,AM144&lt;=10),"8 a 10","Fuera de rango")))))))))</f>
        <v>0,00</v>
      </c>
      <c r="AO144" s="11" t="str">
        <f aca="false">IF(AN144="","",IF(AN144="-7,5 a -5,5",1,IF(AN144="-5 a -3",2,IF(AN144="-2,5 a -0,5",3,IF(AN144="0,00","NORMA",IF(AN144="0,5 a 2,5",4,IF(AN144="3 a 5",5,IF(AN144="5,5 a 7,5",6,IF(AN144="8 a 10",7,"Error")))))))))</f>
        <v>NORMA</v>
      </c>
      <c r="AP144" s="9" t="n">
        <v>8</v>
      </c>
      <c r="AQ144" s="10" t="str">
        <f aca="false">IF(AP144="","",IF(AND(AP144&gt;=-20,AP144&lt;=-9.5),"-20 a -9,5",IF(AND(AP144&gt;=-9,AP144&lt;=-6.5),"-9 a -6,5",IF(AP144=-6,"-6",IF(AND(AP144&gt;=-5.5,AP144&lt;=-3),"-5,5 a -3",IF(AND(AP144&gt;=-2.5,AP144&lt;=0),"-2,5 a 0",IF(AND(AP144&gt;=0.5,AP144&lt;=3),"0,5 a 3",IF(AND(AP144&gt;=3.5,AP144&lt;=6),"3,5 a 6",IF(AND(AP144&gt;=6.5,AP144&lt;=9),"6,5 a 9",IF(AND(AP144&gt;=9.5,AP144&lt;=20),"9,5 a 20","Fuera de rango"))))))))))</f>
        <v>6,5 a 9</v>
      </c>
      <c r="AR144" s="11" t="n">
        <f aca="false">IF(AQ144="","",IF(AQ144="-20 a -9,5",1,IF(AQ144="-9 a -6,5",2,IF(AQ144="-6","NORMA",IF(AQ144="-5,5 a -3",3,IF(AQ144="-2,5 a 0",4,IF(AQ144="0,5 a 3",5,IF(AQ144="3,5 a 6",6,IF(AQ144="6,5 a 9",7,IF(AQ144="9,5 a 20",8,""))))))))))</f>
        <v>7</v>
      </c>
      <c r="AS144" s="9" t="n">
        <v>5</v>
      </c>
      <c r="AT144" s="10" t="str">
        <f aca="false">IF(AS144="","",IF(AND(AS144&gt;=-16,AS144&lt;=-14),"-16 a -14",IF(AND(AS144&gt;=-13.5,AS144&lt;=-11.5),"-13,5 a -11,5",IF(AND(AS144&gt;=-11,AS144&lt;=-9),"-11 a -9",IF(AND(AS144&gt;=-8.5,AS144&lt;=-6.5),"-8,5 a -6,5",IF(AND(AS144&gt;=-6,AS144&lt;=-4),"-6 a -4",IF(AND(AS144&gt;=-3.5,AS144&lt;=-1.5),"-3,5 a -1,5",IF(AND(AS144&gt;=-1,AS144&lt;=1),"-1 a 1",IF(AND(AS144&gt;=1.5,AS144&lt;=3.5),"1,5 a 3,5",IF(AND(AS144&gt;=4,AS144&lt;=6),"4 a 6",IF(AND(AS144&gt;=6.5,AS144&lt;=8.5),"6,5 a 8,5",IF(AND(AS144&gt;=9,AS144&lt;=11),"9 a 11",IF(AND(AS144&gt;=11.5,AS144&lt;=13.5),"11,5 a 13,5",IF(AND(AS144&gt;=14,AS144&lt;=16),"14 a 16",IF(AND(AS144&gt;=16.5,AS144&lt;=18.5),"16,5 a 18,5",IF(AND(AS144&gt;=19,AS144&lt;=21),"19 a 21","Fuera de rango"))))))))))))))))</f>
        <v>4 a 6</v>
      </c>
      <c r="AU144" s="11" t="str">
        <f aca="false" t="array" ref="AU144">IF(AT144="","",_xlfn.IFS(AT144="-16 a -14",1,AT144="-13,5 a -11,5",2,AT144="-11 a -9",3,AT144="-8,5 a -6,5",4,AT144="-6 a -4",5,AT144="-3,5 a -1,5",6,AT144="-1 a 1",7,AT144="1,5 a 3,5",8,AT144="4 a 6","NORMA",AT144="6,5 a 8,5",9,AT144="9 a 11",10,AT144="11,5 a 13,5",11,AT144="14 a 16",12,AT144="16,5 a 18,5",13,AT144="19 a 21",14,TRUE(),""))</f>
        <v>NORMA</v>
      </c>
      <c r="AV144" s="9" t="n">
        <v>0</v>
      </c>
      <c r="AW144" s="10" t="str">
        <f aca="false">IF(AV144="","",IF(AND(AV144&gt;=-1,AV144&lt;=-0.5),"-1 a -0,5",IF(AND(AV144&gt;-0.5,AV144&lt;=0),"De -0,5 a 0",IF(AND(AV144&gt;=0.25,AV144&lt;=0.75),"0,25 a 0,75",IF(AND(AV144&gt;=1,AV144&lt;=1.5),"1 a 1,5",IF(AND(AV144&gt;=1.75,AV144&lt;=2.25),"1,75 a 2,25",IF(AND(AV144&gt;=2.5,AV144&lt;=3),"2,5 a 3",IF(AND(AV144&gt;=3.25,AV144&lt;=3.75),"3,25 a 3,75","Fuera de rango"))))))))</f>
        <v>De -0,5 a 0</v>
      </c>
      <c r="AX144" s="11" t="n">
        <f aca="false">IF(AW144="","",IF(OR(AW144="-1 a -0,5",AW144="-1 a -0.5"),1,IF(OR(AW144="De -0,5 a 0",AW144="-0,5 a 0",AW144="De -0.5 a 0"),2,IF(OR(AW144="0,25 a 0,75",AW144="0.25 a 0.75"),"NORMA",IF(OR(AW144="1 a 1,5",AW144="1 a 1.5"),3,IF(OR(AW144="1,75 a 2,25",AW144="1.75 a 2.25"),4,IF(OR(AW144="2,5 a 3",AW144="2.5 a 3"),5,IF(OR(AW144="3,25 a 3,75",AW144="3.25 a 3.75"),6,""))))))))</f>
        <v>2</v>
      </c>
      <c r="AY144" s="9" t="n">
        <v>0</v>
      </c>
      <c r="AZ144" s="10" t="str">
        <f aca="false">IF(AY144="","",IF(AND(AY144&gt;=-20,AY144&lt;=-9.5),"-20 a -9,5",IF(AND(AY144&gt;=-9,AY144&lt;=-6.5),"-9 a -6,5",IF(AY144=-6,"-6",IF(AND(AY144&gt;=-5.5,AY144&lt;=-3),"-5,5 a -3",IF(AND(AY144&gt;=-2.5,AY144&lt;=0),"-2,5 a 0",IF(AND(AY144&gt;=0.5,AY144&lt;=3),"0,5 a 3",IF(AND(AY144&gt;=3.5,AY144&lt;=6),"3,5 a 6","Fuera de rango"))))))))</f>
        <v>-2,5 a 0</v>
      </c>
      <c r="BA144" s="11" t="n">
        <f aca="false">IF(AZ144="","",IF(AZ144="-20 a -9,5",1,IF(AZ144="-9 a -6,5",2,IF(AZ144="-6","NORMA",IF(AZ144="-5,5 a -3",3,IF(AZ144="-2,5 a 0",4,IF(AZ144="0,5 a 3",5,IF(AZ144="3,5 a 6",6,""))))))))</f>
        <v>4</v>
      </c>
      <c r="BB144" s="9" t="n">
        <v>0</v>
      </c>
      <c r="BC144" s="10" t="str">
        <f aca="false" t="array" ref="BC144">IF(BB144="","",_xlfn.IFS(AND(BB144&gt;=0,BB144&lt;=2),"0 a 2",AND(BB144&gt;=2.5,BB144&lt;=4.5),"2,5 a 4,5",AND(BB144&gt;=5,BB144&lt;=7),"5 a 7",AND(BB144&gt;=7.5,BB144&lt;=9.5),"7,5 a 9,5",AND(BB144&gt;=10,BB144&lt;=12),"10 a 12",AND(BB144&gt;=12.5,BB144&lt;=14.5),"12,5 a 14,5",BB144=15,"15",AND(BB144&gt;=15.5,BB144&lt;=17.5),"15,5 a 17,5",AND(BB144&gt;=18,BB144&lt;=20),"18 a 20",AND(BB144&gt;=20.5,BB144&lt;=22.5),"20,5 a 22,5",AND(BB144&gt;=23,BB144&lt;=25),"23 a 25",TRUE(),"Fuera de rango"))</f>
        <v>0 a 2</v>
      </c>
      <c r="BD144" s="11" t="n">
        <f aca="false" t="array" ref="BD144">IF(BC144="","",_xlfn.IFS(BC144="0 a 2",1,BC144="2,5 a 4,5",2,BC144="5 a 7",3,BC144="7,5 a 9,5",4,BC144="10 a 12",5,BC144="12,5 a 14,5",6,BC144="15","NORMA",BC144="15,5 a 17,5",7,BC144="18 a 20",8,BC144="20,5 a 22,5",9,BC144="23 a 25",10,TRUE(),"Fuera de rango"))</f>
        <v>1</v>
      </c>
      <c r="BE144" s="9" t="n">
        <v>22</v>
      </c>
      <c r="BF144" s="10" t="str">
        <f aca="false">IF(BE144="","",IF(AND(BE144&gt;=-20,BE144&lt;=-10),"-20 a -10",IF(AND(BE144&gt;=-9.5,BE144&lt;=0.5),"-9,5 a 0,5",IF(AND(BE144&gt;=1,BE144&lt;=11),"1 a 11",IF(AND(BE144&gt;=11.5,BE144&lt;=20.5),"11,5 a 20,5",IF(BE144=21,"21",IF(AND(BE144&gt;=21.5,BE144&lt;=31.5),"21,5 a 31,5",IF(AND(BE144&gt;=32,BE144&lt;=42),"32 a 42","Fuera de rango"))))))))</f>
        <v>21,5 a 31,5</v>
      </c>
      <c r="BG144" s="11" t="n">
        <f aca="false">IF(BF144="","",IF(BF144="-20 a -10",1,IF(BF144="-9,5 a 0,5",2,IF(BF144="1 a 11",3,IF(BF144="11,5 a 20,5",4,IF(BF144="21","NORMA",IF(BF144="21,5 a 31,5",5,IF(BF144="32 a 42",6,""))))))))</f>
        <v>5</v>
      </c>
      <c r="BH144" s="9" t="n">
        <v>9</v>
      </c>
      <c r="BI144" s="10" t="str">
        <f aca="false">IF(BH144="","",IF(AND(BH144&gt;=-20,BH144&lt;=-15),"-20 a -15",IF(AND(BH144&gt;=-14.5,BH144&lt;=-9.5),"-14,5 a -9,5",IF(AND(BH144&gt;=-9,BH144&lt;=-4),"-9 a -4",IF(AND(BH144&gt;=-3.5,BH144&lt;=2.5),"-3,5 a 2,5",IF(AND(BH144&gt;=3,BH144&lt;=8),"3 a 8",IF(AND(BH144&gt;=8.5,BH144&lt;=14.5),"8,5 a 14,5",IF(BH144=15,"15",IF(AND(BH144&gt;=15.5,BH144&lt;=20.5),"15,5 a 20,5",IF(AND(BH144&gt;=21,BH144&lt;=26),"21 a 26","Fuera de rango"))))))))))</f>
        <v>8,5 a 14,5</v>
      </c>
      <c r="BJ144" s="11" t="n">
        <f aca="false">IF(BI144="","",IF(BI144="-20 a -15",1,IF(BI144="-14,5 a -9,5",2,IF(BI144="-9 a -4",3,IF(BI144="-3,5 a 2,5",4,IF(BI144="3 a 8",5,IF(BI144="8,5 a 14,5",6,IF(BI144="15","NORMA",IF(BI144="15,5 a 20,5",7,IF(BI144="21 a 26",8,IF(BI144="26,5 a 31,5",9,"")))))))))))</f>
        <v>6</v>
      </c>
      <c r="BK144" s="9" t="n">
        <v>0</v>
      </c>
      <c r="BL144" s="10" t="str">
        <f aca="false">IF(BK144="","",IF(AND(BK144&gt;=0,BK144&lt;=2),"0 - 2",IF(AND(BK144&gt;=2.5,BK144&lt;=4.5),"2,5 - 4,5",IF(AND(BK144&gt;=5,BK144&lt;=7),"5 - 7",IF(AND(BK144&gt;=7.5,BK144&lt;=9.5),"7,5 - 9,5",IF(AND(BK144&gt;=10,BK144&lt;=12),"10 - 12",IF(AND(BK144&gt;=12.5,BK144&lt;=13.5),"12,5 - 13,5",IF(BK144=14,"14",IF(AND(BK144&gt;=14.5,BK144&lt;=16.5),"14,5 - 16,5",IF(AND(BK144&gt;=17,BK144&lt;=19),"17 - 19",IF(AND(BK144&gt;=19.5,BK144&lt;=21.5),"19,5 - 21,5",IF(AND(BK144&gt;=22,BK144&lt;=24),"22 - 24",IF(AND(BK144&gt;=24.5,BK144&lt;=26.5),"24,5 - 26,5",IF(AND(BK144&gt;=27,BK144&lt;=29),"27 - 29",IF(AND(BK144&gt;=29.5,BK144&lt;=30),"29,5 - 30","Fuera de rango")))))))))))))))</f>
        <v>0 - 2</v>
      </c>
      <c r="BM144" s="11" t="n">
        <f aca="false">IF(BL144="","",IF(BL144="0 - 2",1,IF(BL144="2,5 - 4,5",2,IF(BL144="5 - 7",3,IF(BL144="7,5 - 9,5",4,IF(BL144="10 - 12",5,IF(BL144="12,5 - 13,5",6,IF(BL144="14","NORMA",IF(BL144="14,5 - 16,5",7,IF(BL144="17 - 19",8,IF(BL144="19,5 - 21,5",9,IF(BL144="22 - 24",10,IF(BL144="24,5 - 26,5",11,IF(BL144="27 - 29",12,IF(BL144="29,5 - 30",13,"")))))))))))))))</f>
        <v>1</v>
      </c>
      <c r="BN144" s="9" t="n">
        <v>7</v>
      </c>
      <c r="BO144" s="10" t="str">
        <f aca="false">IF(BN144="","",IF(AND(BN144&gt;=-20,BN144&lt;=-10),"-20 a -10",IF(AND(BN144&gt;=-9.5,BN144&lt;=0.5),"-9,5 a 0,5",IF(AND(BN144&gt;=1,BN144&lt;=11),"1 a 11",IF(AND(BN144&gt;=11.5,BN144&lt;=21.5),"11,5 a 21,5",IF(BN144=22,"22",IF(AND(BN144&gt;=22.5,BN144&lt;=32.5),"22,5 a 32,5",IF(AND(BN144&gt;=33,BN144&lt;=43),"33 a 43","Fuera de rango"))))))))</f>
        <v>1 a 11</v>
      </c>
      <c r="BP144" s="11" t="n">
        <f aca="false">IF(BO144="","",IF(BO144="-20 a -10",1,IF(BO144="-9,5 a 0,5",2,IF(BO144="1 a 11",3,IF(BO144="11,5 a 21,5",4,IF(BO144="22","NORMA",IF(BO144="22,5 a 32,5",5,IF(BO144="33 a 43",6,""))))))))</f>
        <v>3</v>
      </c>
      <c r="BQ144" s="9" t="n">
        <v>-2</v>
      </c>
      <c r="BR144" s="10" t="str">
        <f aca="false">IF(BQ144="","",IF(AND(BQ144&gt;=-20,BQ144&lt;=-15),"-20 a -15",IF(AND(BQ144&gt;=-14.5,BQ144&lt;=-9.5),"-14,5 a -9,5",IF(AND(BQ144&gt;=-9,BQ144&lt;=-4),"-9 a -4",IF(AND(BQ144&gt;=-3.5,BQ144&lt;=2.5),"-3,5 a 2,5",IF(AND(BQ144&gt;=3,BQ144&lt;=8),"3 a 8",IF(AND(BQ144&gt;=8.5,BQ144&lt;=13.5),"8,5 a 13,5",IF(AND(BQ144&gt;=14,BQ144&lt;=17.5),"14 a 17,5",IF(BQ144=18,"18",IF(AND(BQ144&gt;=18.5,BQ144&lt;=23.5),"18,5 a 23,5",IF(AND(BQ144&gt;=24,BQ144&lt;=29),"24 a 29",IF(AND(BQ144&gt;=29.5,BQ144&lt;=34.5),"29,5 a 34,5",IF(AND(BQ144&gt;=35,BQ144&lt;=40),"35 a 40","Fuera de rango")))))))))))))</f>
        <v>-3,5 a 2,5</v>
      </c>
      <c r="BS144" s="11" t="n">
        <f aca="false">IF(BR144="","",IF(BR144="-20 a -15",1,IF(BR144="-14,5 a -9,5",2,IF(BR144="-9 a -4",3,IF(BR144="-3,5 a 2,5",4,IF(BR144="3 a 8",5,IF(BR144="8,5 a 13,5",6,IF(BR144="14 a 17,5",7,IF(BR144="18","NORMA",IF(BR144="18,5 a 23,5",8,IF(BR144="24 a 29",9,IF(BR144="29,5 a 34,5",10,IF(BR144="35 a 40",11,"")))))))))))))</f>
        <v>4</v>
      </c>
      <c r="BT144" s="9" t="n">
        <v>1</v>
      </c>
      <c r="BU144" s="10" t="str">
        <f aca="false">IF(BT144="","",IF(AND(BT144&gt;=-20,BT144&lt;=-18),"-20 a -18",IF(AND(BT144&gt;=-17.5,BT144&lt;=-15.5),"-17,5 a -15,5",IF(AND(BT144&gt;=-15,BT144&lt;=-13),"-15 a -13",IF(AND(BT144&gt;=-12.5,BT144&lt;=-10.5),"-12,5 a -10,5",IF(AND(BT144&gt;=-10,BT144&lt;=-8),"-10 a -8",IF(AND(BT144&gt;=-7.5,BT144&lt;=-5.5),"-7,5 a -5,5",IF(AND(BT144&gt;=-5,BT144&lt;=-3),"-5 a -3",IF(AND(BT144&gt;=-2.5,BT144&lt;=-0.5),"-2,5 a -0,5",IF(BT144=0,"0",IF(AND(BT144&gt;=0.5,BT144&lt;=2.5),"0,5 a 2,5",IF(AND(BT144&gt;=3,BT144&lt;=5),"3 a 5",IF(AND(BT144&gt;=5.5,BT144&lt;=7.5),"5,5 a 7,5",IF(AND(BT144&gt;=8,BT144&lt;=10),"8 a 10",IF(AND(BT144&gt;=10.5,BT144&lt;=12.5),"10,5 a 12,5",IF(AND(BT144&gt;=13,BT144&lt;=15),"13 a 15",IF(AND(BT144&gt;=15.5,BT144&lt;=17.5),"15,5 a 17,5",IF(AND(BT144&gt;=18,BT144&lt;=20),"18 a 20","Fuera de rango"))))))))))))))))))</f>
        <v>0,5 a 2,5</v>
      </c>
      <c r="BV144" s="11" t="n">
        <f aca="false">IF(BT144="","",IF(BT144=0,"NORMA",IF(AND(BT144&gt;=-20,BT144&lt;=-18),2,IF(AND(BT144&gt;=-17.5,BT144&lt;=-15.5),2,IF(AND(BT144&gt;=-15,BT144&lt;=-13),3,IF(AND(BT144&gt;=-12.5,BT144&lt;=-10.5),4,IF(AND(BT144&gt;=-10,BT144&lt;=-8),5,IF(AND(BT144&gt;=-7.5,BT144&lt;=-5.5),6,IF(AND(BT144&gt;=-5,BT144&lt;=-3),7,IF(AND(BT144&gt;=-2.5,BT144&lt;=-0.5),8,IF(AND(BT144&gt;=0.5,BT144&lt;=2.5),9,IF(AND(BT144&gt;=3,BT144&lt;=5),10,IF(AND(BT144&gt;=5.5,BT144&lt;=7.5),11,IF(AND(BT144&gt;=8,BT144&lt;=10),12,IF(AND(BT144&gt;=10.5,BT144&lt;=12.5),13,IF(AND(BT144&gt;=13,BT144&lt;=15),14,IF(AND(BT144&gt;=15.5,BT144&lt;=17.5),15,IF(AND(BT144&gt;=18,BT144&lt;=20),16,"Fuera de rango"))))))))))))))))))</f>
        <v>9</v>
      </c>
      <c r="BW144" s="9" t="n">
        <v>-6.75</v>
      </c>
      <c r="BX144" s="10" t="n">
        <f aca="false">18.5- (0.3*H144)</f>
        <v>16.4</v>
      </c>
      <c r="BY144" s="10" t="n">
        <f aca="false">(BW144)-(BX144)</f>
        <v>-23.15</v>
      </c>
      <c r="BZ144" s="10" t="str">
        <f aca="false">IF(BY144="","",IF(BY144&lt;-27.5,"De -30 a -28",IF(BY144&lt;-25,"De -27,5 a -25,5",IF(BY144&lt;-22.5,"De -25 a -23",IF(BY144&lt;-20,"De -22,5 a -20,5",IF(BY144&lt;-17.5,"De -20 a -18",IF(BY144&lt;-15,"De -17,5 a -15,5",IF(BY144&lt;-12.5,"De -15 a -13",IF(BY144&lt;-10,"De -12,5 a -10,5",IF(BY144&lt;-7.5,"De -10 a -8",IF(BY144&lt;-5,"De -7,5 a -5,5",IF(BY144&lt;-2.5,"De -5 a -3",IF(BY144&lt;0,"De -2,5 a -0,5",IF(BY144&lt;2.5,"De 0 a 2",IF(BY144&lt;5,"De 2,5 a 4,5",IF(BY144&lt;7.5,"De 5 a 7",IF(BY144&lt;10,"De 7,5 a 9,5",IF(BY144&lt;12.5,"De 10 a 12",IF(BY144&lt;15,"De 12,5 a 14,5",IF(BY144&lt;17.5,"De 15 a 17",IF(BY144&lt;20,"De 17,5 a 19,5",IF(BY144&lt;22.5,"De 20 a 22",IF(BY144&lt;25,"De 22,5 a 24,5",IF(BY144&lt;27.5,"De 25 a 27","De 27,5 a 30"))))))))))))))))))))))))</f>
        <v>De -25 a -23</v>
      </c>
      <c r="CA144" s="12" t="n">
        <f aca="false">IF(BY144="","",IF(BY144&lt;=-28,1,IF(BY144&lt;=-25.5,2,IF(BY144&lt;=-23,3,IF(BY144&lt;=-20.5,4,IF(BY144&lt;=-18,5,IF(BY144&lt;=-15.5,6,IF(BY144&lt;=-13,7,IF(BY144&lt;=-10.5,8,IF(BY144&lt;=-8,9,IF(BY144&lt;=-5.5,10,IF(BY144&lt;=-3,11,IF(BY144&lt;=-0.5,12,IF(BY144&lt;=2,13,IF(BY144&lt;=4.5,14,IF(BY144&lt;=7,15,IF(BY144&lt;=9.5,16,IF(BY144&lt;=12,17,IF(BY144&lt;=14.5,18,IF(BY144&lt;=17,19,IF(BY144&lt;=19.5,20,IF(BY144&lt;=22,21,IF(BY144&lt;=24.5,22,IF(BY144&lt;=27,23,IF(BY144&lt;=30,24,"Fuera de rango")))))))))))))))))))))))))</f>
        <v>3</v>
      </c>
      <c r="CB144" s="9" t="n">
        <v>-6.75</v>
      </c>
      <c r="CC144" s="10" t="n">
        <f aca="false">18.5- (0.3*H144)</f>
        <v>16.4</v>
      </c>
      <c r="CD144" s="10" t="n">
        <f aca="false">(CB144)-(CC144)</f>
        <v>-23.15</v>
      </c>
      <c r="CE144" s="10" t="str">
        <f aca="false">IF(CD144="","",IF(CD144&lt;-27.5,"De -30 a -28",IF(CD144&lt;-25,"De -27,5 a -25,5",IF(CD144&lt;-22.5,"De -25 a -23",IF(CD144&lt;-20,"De -22,5 a -20,5",IF(CD144&lt;-17.5,"De -20 a -18",IF(CD144&lt;-15,"De -17,5 a -15,5",IF(CD144&lt;-12.5,"De -15 a -13",IF(CD144&lt;-10,"De -12,5 a -10,5",IF(CD144&lt;-7.5,"De -10 a -8",IF(CD144&lt;-5,"De -7,5 a -5,5",IF(CD144&lt;-2.5,"De -5 a -3",IF(CD144&lt;0,"De -2,5 a -0,5",IF(CD144&lt;=2,"De 0 a 2",IF(CD144&lt;=4.5,"De 2,5 a 4,5",IF(CD144&lt;=7,"De 5 a 7",IF(CD144&lt;=9.5,"De 7,5 a 9,5",IF(CD144&lt;=12,"De 10 a 12",IF(CD144&lt;=14.5,"De 12,5 a 14,5",IF(CD144&lt;=17,"De 15 a 17",IF(CD144&lt;=19.5,"De 17,5 a 19,5",IF(CD144&lt;=22,"De 20 a 22",IF(CD144&lt;=24.5,"De 22,5 a 24,5",IF(CD144&lt;=27,"De 25 a 27","De 27,5 a 30"))))))))))))))))))))))))</f>
        <v>De -25 a -23</v>
      </c>
      <c r="CF144" s="12" t="n">
        <f aca="false">IF(CD144="","",IF(CD144&lt;-27.5,1,IF(CD144&lt;-25,2,IF(CD144&lt;-22.5,3,IF(CD144&lt;-20,4,IF(CD144&lt;-17.5,5,IF(CD144&lt;-15,6,IF(CD144&lt;-12.5,7,IF(CD144&lt;-10,8,IF(CD144&lt;-7.5,9,IF(CD144&lt;-5,10,IF(CD144&lt;-2.5,11,IF(CD144&lt;0,12,IF(CD144&lt;2.5,13,IF(CD144&lt;5,14,IF(CD144&lt;7.5,15,IF(CD144&lt;10,16,IF(CD144&lt;12.5,17,IF(CD144&lt;15,18,IF(CD144&lt;17.5,19,IF(CD144&lt;20,20,IF(CD144&lt;22.5,21,IF(CD144&lt;25,22,IF(CD144&lt;27.5,23,24))))))))))))))))))))))))</f>
        <v>3</v>
      </c>
      <c r="CG144" s="9" t="n">
        <v>-4.75</v>
      </c>
      <c r="CH144" s="10" t="str">
        <f aca="false">IF(CG144="","",IF(AND(CG144&gt;=-10,CG144&lt;=-9.5),"-10 a -9,5",IF(AND(CG144&gt;-9.5,CG144&lt;=-8.5),"-9 a -8,5",IF(AND(CG144&gt;-8.5,CG144&lt;=-7.5),"-8 a -7,5",IF(AND(CG144&gt;-7.5,CG144&lt;=-6.5),"-7 a -6,5",IF(AND(CG144&gt;-6.5,CG144&lt;=-5.5),"-6 a -5,5",IF(AND(CG144&gt;-5.5,CG144&lt;=-4.5),"-5 a -4,5",IF(AND(CG144&gt;-4.5,CG144&lt;=-3.5),"-4 a -3,5",IF(AND(CG144&gt;-3.5,CG144&lt;=-2.5),"-3 a -2,5",IF(CG144=-2.25,"-2,25",IF(AND(CG144&gt;-2.5,CG144&lt;=-1.5),"-2 a -1,5",IF(AND(CG144&gt;-1.5,CG144&lt;=-0.5),"-1 a -0,5",IF(AND(CG144&gt;-0.5,CG144&lt;=0.5),"0 a 0,5",IF(AND(CG144&gt;0.5,CG144&lt;=1.5),"1 a 1,5",IF(AND(CG144&gt;1.5,CG144&lt;=2.5),"2 a 2,5",IF(AND(CG144&gt;2.5,CG144&lt;=3.5),"3 a 3,5",IF(AND(CG144&gt;3.5,CG144&lt;=4.5),"4 a 4,5",IF(AND(CG144&gt;4.5,CG144&lt;=5.5),"5 a 5,5",IF(AND(CG144&gt;5.5,CG144&lt;=6.5),"6 a 6,5",IF(AND(CG144&gt;6.5,CG144&lt;=7.5),"7 a 7,5",IF(AND(CG144&gt;7.5,CG144&lt;=8.5),"8 a 8,5",IF(AND(CG144&gt;8.5,CG144&lt;=9.5),"9 a 9,5",IF(CG144&gt;=10,"10","Fuera de rango")))))))))))))))))))))))</f>
        <v>-5 a -4,5</v>
      </c>
      <c r="CI144" s="11" t="n">
        <f aca="false">IF(CG144="","",IF(CG144=-2.25,"NORMA",IF(CG144&lt;=-9.5,1,IF(CG144&lt;=-8.5,2,IF(CG144&lt;=-7.5,3,IF(CG144&lt;=-6.5,4,IF(CG144&lt;=-5.5,5,IF(CG144&lt;=-4.5,6,IF(CG144&lt;=-3.5,7,IF(CG144&lt;=-2.5,8,IF(CG144&lt;=-1.5,9,IF(CG144&lt;=-0.5,10,IF(CG144&lt;=0.5,11,IF(CG144&lt;=1.5,12,IF(CG144&lt;=2.5,13,IF(CG144&lt;=3.5,14,IF(CG144&lt;=4.5,15,IF(CG144&lt;=5.5,16,IF(CG144&lt;=6.5,17,IF(CG144&lt;=7.5,18,IF(CG144&lt;=8.5,19,IF(CG144&lt;=9.5,20,IF(CG144=10,21,"Fuera de rango")))))))))))))))))))))))</f>
        <v>6</v>
      </c>
      <c r="CJ144" s="9" t="n">
        <v>1</v>
      </c>
      <c r="CK144" s="10" t="str">
        <f aca="false">IF(CJ144="","",IF(AND(CJ144&gt;=-6,CJ144&lt;=-5.5),"-6 a -5,5",IF(AND(CJ144&gt;-5.5,CJ144&lt;=-4.5),"-5 a -4,5",IF(AND(CJ144&gt;-4.5,CJ144&lt;=-3.5),"-4 a -3,5",IF(AND(CJ144&gt;-3.5,CJ144&lt;=-2.5),"-3 a -2,5",IF(AND(CJ144&gt;-2.5,CJ144&lt;=-1.5),"-2 a -1,5",IF(AND(CJ144&gt;-1.5,CJ144&lt;=-0.5),"-1 a -0,5",IF(AND(CJ144&gt;-0.5,CJ144&lt;=0.5),"0 a 0,5",IF(AND(CJ144&gt;0.5,CJ144&lt;=1.5),"1 a 1,5",IF(AND(CJ144&gt;1.5,CJ144&lt;2.5),"2",IF(AND(CJ144&gt;=2.5,CJ144&lt;=3),"2,5 a 3",IF(AND(CJ144&gt;3,CJ144&lt;=4),"3,5 a 4",IF(AND(CJ144&gt;4,CJ144&lt;=5),"4,5 a 5",IF(AND(CJ144&gt;5,CJ144&lt;=6),"5,5 a 6",IF(AND(CJ144&gt;6,CJ144&lt;=7),"6,5 a 7",IF(AND(CJ144&gt;7,CJ144&lt;=8),"7,5 a 8",IF(AND(CJ144&gt;8,CJ144&lt;=9.5),"8,5 a 9,5",IF(CJ144=10,"10","Fuera de rango"))))))))))))))))))</f>
        <v>1 a 1,5</v>
      </c>
      <c r="CL144" s="11" t="n">
        <f aca="false">IF(CK144="","",IF(OR(CK144="-6 a -5,5",CK144="-6 - -5,5"),1,IF(OR(CK144="-5 a -4,5",CK144="-5 - -4,5"),2,IF(OR(CK144="-4 a -3,5",CK144="-4 - -3,5"),3,IF(OR(CK144="-3 a -2,5",CK144="-3 - -2,5"),4,IF(OR(CK144="-2 a -1,5",CK144="-2 - -1,5"),5,IF(OR(CK144="-1 a -0,5",CK144="-1 - -0,5"),6,IF(OR(CK144="0 a 0,5",CK144="0 - 0,5"),7,IF(OR(CK144="1 a 1,5",CK144="1 - 1,5"),8,IF(CK144="2","NORMA",IF(OR(CK144="2,5 a 3",CK144="2,5 - 3"),9,IF(OR(CK144="3,5 a 4",CK144="3,5 - 4"),10,IF(OR(CK144="4,5 a 5",CK144="4,5 - 5"),11,IF(OR(CK144="5,5 a 6",CK144="5,5 - 6"),12,IF(OR(CK144="6,5 a 7",CK144="6,5 - 7"),13,IF(OR(CK144="7,5 a 8",CK144="7,5 - 8"),14,IF(OR(CK144="8,5 a 9",CK144="8,5 - 9,5",CK144="9 a 9,5"),15,IF(CK144="10",15,IF(OR(CK144="0,5 a 1",CK144="0,5 - 1"),7,"Fuera de rango")))))))))))))))))))</f>
        <v>8</v>
      </c>
      <c r="CM144" s="10" t="n">
        <v>0</v>
      </c>
      <c r="CN144" s="10" t="str">
        <f aca="false">IF(CM144=0,"0", " ")</f>
        <v>0</v>
      </c>
      <c r="CO144" s="10" t="str">
        <f aca="false">IF(CM144&gt;0,"EME"," ")</f>
        <v> </v>
      </c>
      <c r="CP144" s="10" t="n">
        <v>0</v>
      </c>
      <c r="CQ144" s="10" t="str">
        <f aca="false">IF(CP144&gt;0,"0", " ")</f>
        <v> </v>
      </c>
      <c r="CR144" s="10" t="str">
        <f aca="false">IF(CP144&gt;0,"EME"," ")</f>
        <v> </v>
      </c>
      <c r="CS144" s="9" t="n">
        <v>0</v>
      </c>
      <c r="CT144" s="10" t="str">
        <f aca="false">IF(CS144&gt;0,"1", " ")</f>
        <v> </v>
      </c>
      <c r="CU144" s="10" t="str">
        <f aca="false">IF(CS144&gt;0,"HIP"," ")</f>
        <v> </v>
      </c>
      <c r="CV144" s="9" t="n">
        <v>0</v>
      </c>
      <c r="CW144" s="10" t="str">
        <f aca="false">IF(CV144&gt;0,"1", " ")</f>
        <v> </v>
      </c>
      <c r="CX144" s="10" t="str">
        <f aca="false">IF(CV144&gt;0,"HIP"," ")</f>
        <v> </v>
      </c>
      <c r="CY144" s="9" t="n">
        <v>-0.75</v>
      </c>
      <c r="CZ144" s="11" t="str">
        <f aca="false">IF(CY144&lt;0,"2"," ")</f>
        <v>2</v>
      </c>
      <c r="DA144" s="11" t="str">
        <f aca="false">IF(CY144&lt;0,"MIO"," ")</f>
        <v>MIO</v>
      </c>
      <c r="DB144" s="9" t="n">
        <v>-0.75</v>
      </c>
      <c r="DC144" s="11" t="str">
        <f aca="false">IF(DB144&lt;0,"2"," ")</f>
        <v>2</v>
      </c>
      <c r="DD144" s="11" t="str">
        <f aca="false">IF(DB144&lt;0,"MIO"," ")</f>
        <v>MIO</v>
      </c>
      <c r="DE144" s="9" t="n">
        <v>0</v>
      </c>
      <c r="DF144" s="11" t="str">
        <f aca="false">IF(DE144&lt;0,"3"," ")</f>
        <v> </v>
      </c>
      <c r="DG144" s="11" t="str">
        <f aca="false">IF(DE144&lt;0,"AST"," ")</f>
        <v> </v>
      </c>
      <c r="DH144" s="9" t="n">
        <v>0</v>
      </c>
      <c r="DI144" s="11" t="str">
        <f aca="false">IF(DH144&lt;0,"3"," ")</f>
        <v> </v>
      </c>
      <c r="DJ144" s="11" t="str">
        <f aca="false">IF(DH144&lt;0,"AST"," ")</f>
        <v> </v>
      </c>
      <c r="DK144" s="9" t="n">
        <v>0</v>
      </c>
      <c r="DL144" s="10" t="str">
        <f aca="false">IF(DK144&gt;0,"4"," ")</f>
        <v> </v>
      </c>
      <c r="DM144" s="10" t="str">
        <f aca="false">IF(DK144&gt;0,"PRE"," ")</f>
        <v> </v>
      </c>
      <c r="DN144" s="9" t="n">
        <v>0</v>
      </c>
      <c r="DO144" s="10" t="str">
        <f aca="false">IF(DN144&gt;0,"4"," ")</f>
        <v> </v>
      </c>
      <c r="DP144" s="10" t="str">
        <f aca="false">IF(DN144&gt;0,"PRE"," ")</f>
        <v> </v>
      </c>
      <c r="DQ144" s="12" t="n">
        <v>1</v>
      </c>
      <c r="DR144" s="12" t="n">
        <v>1</v>
      </c>
      <c r="DS144" s="12" t="str">
        <f aca="false">CONCATENATE(CO144,CU144,DA144,DG144,DM144)</f>
        <v>  MIO  </v>
      </c>
      <c r="DT144" s="10" t="str">
        <f aca="false" t="array" ref="DT144">_xlfn.IFS(DS144="EME    ","0", DS144=" HIP   ","1", DS144="  MIO  ","2", DS144="   AST ","3", DS144="    PRE","4", DS144="EME   PRE","5", DS144=" HIP  PRE","6", DS144=" HIP AST ","7", DS144="  MIO PRE","8", DS144="  MIOAST ","9", DS144="   ASTPRE","10",DS144=" HIP ASTPRE","11", DS144="  MIOASTPRE","12", DS144="     ","0")</f>
        <v>2</v>
      </c>
      <c r="DU144" s="1" t="s">
        <v>154</v>
      </c>
      <c r="DV144" s="1" t="str">
        <f aca="false" t="array" ref="DV144">_xlfn.IFS(DU144="SI","2", DU144="NO","1")</f>
        <v>1</v>
      </c>
      <c r="DW144" s="10" t="n">
        <v>0</v>
      </c>
      <c r="DX144" s="11" t="str">
        <f aca="false">IF(DW144=0,"1","2")</f>
        <v>1</v>
      </c>
      <c r="DY144" s="11" t="str">
        <f aca="false" t="array" ref="DY144">_xlfn.IFS(DW144=0,"0", DW144=0.25, "1", DW144=0.5,"2", DW144=0.75,"3", DW144=1,"4",DW144=1.25,"5", DW144=1.5,"6", DW144=1.75,"7", DW144=2,"8")</f>
        <v>0</v>
      </c>
      <c r="DZ144" s="10" t="n">
        <v>0</v>
      </c>
      <c r="EA144" s="11" t="str">
        <f aca="false">IF(DZ144=0,"1","2")</f>
        <v>1</v>
      </c>
      <c r="EB144" s="11" t="str">
        <f aca="false" t="array" ref="EB144">_xlfn.IFS(DZ144=0,"0", DZ144=0.25, "1", DZ144=0.5,"2", DZ144=0.75,"3", DZ144=1,"4",DZ144=1.25,"5", DZ144=1.5,"6", DZ144=1.75,"7", DZ144=2,"8")</f>
        <v>0</v>
      </c>
      <c r="EC144" s="10" t="n">
        <v>-0.75</v>
      </c>
      <c r="ED144" s="10" t="str">
        <f aca="false">IF(EC144=0,"1","2")</f>
        <v>2</v>
      </c>
      <c r="EE144" s="11" t="str">
        <f aca="false" t="array" ref="EE144">_xlfn.IFS(EC144=0,"0", EC144=-0.25, "1", EC144=-0.5,"2", EC144=-0.75,"3", EC144=-1,"4",EC144=-1.25,"5", EC144=-1.5,"6", EC144=-1.75,"7", EC144=-2,"8", EC144=-2.25,"9",EC144=-2.5,"10", EC144=-2.75,"11", EC144=-3,"12", EC144=-3.25,"13", EC144=-3.5,"14", EC144=-3.75,"15",EC144=-4,"16")</f>
        <v>3</v>
      </c>
      <c r="EF144" s="10" t="n">
        <v>-0.75</v>
      </c>
      <c r="EG144" s="10" t="str">
        <f aca="false">IF(EF144=0,"1","2")</f>
        <v>2</v>
      </c>
      <c r="EH144" s="11" t="str">
        <f aca="false" t="array" ref="EH144">_xlfn.IFS(EF144=0,"0", EF144=-0.25, "1", EF144=-0.5,"2", EF144=-0.75,"3", EF144=-1,"4",EF144=-1.25,"5", EF144=-1.5,"6", EF144=-1.75,"7", EF144=-2,"8", EF144=-2.25,"9",EF144=-2.5,"10", EF144=-2.75,"11", EF144=-3,"12", EF144=-3.25,"13", EF144=-3.5,"14", EF144=-3.75,"15",EF144=-4,"16")</f>
        <v>3</v>
      </c>
      <c r="EI144" s="10" t="n">
        <v>0</v>
      </c>
      <c r="EJ144" s="11" t="str">
        <f aca="false">IF(EI144=0,"1","2")</f>
        <v>1</v>
      </c>
      <c r="EK144" s="11" t="str">
        <f aca="false" t="array" ref="EK144">_xlfn.IFS(EI144=0,"0", EI144=-0.25, "1", EI144=-0.5,"2", EI144=-0.75,"3", EI144=-1,"4",EI144=-1.25,"5", EI144=-1.5,"6", EI144=-1.75,"7", EI144=-2,"8", EI144=-2.25,"9", EI144=-2.25,"9",EI144=-2.5,"10", EI144=-2.75,"11", EI144=-3,"12", EI144=-3.25,"13", EI144=-3.5,"14", EI144=-3.75,"15",EI144=-4,"16", EI144=0.25, "17", EI144=0.5, "18")</f>
        <v>0</v>
      </c>
      <c r="EL144" s="10" t="n">
        <v>0</v>
      </c>
      <c r="EM144" s="11" t="str">
        <f aca="false">IF(EL144=0,"1","2")</f>
        <v>1</v>
      </c>
      <c r="EN144" s="11" t="str">
        <f aca="false" t="array" ref="EN144">_xlfn.IFS(EL144=0.25,"17",EL144=0.5,"18", EL144=0,"0", EL144=-0.25, "1", EL144=-0.5,"2", EL144=-0.75,"3", EL144=-1,"4",EL144=-1.25,"5", EL144=-1.5,"6", EL144=-1.75,"7", EL144=-2,"8",EL144= -2.25,"9",EL144=-2.5,"10",EL144= -2.75,"11",EL144= -3,"12",EL144= -3.25,"13",EL144= -3.5,"14",EL144= -3.75,"15",EL144=-4,"16")</f>
        <v>0</v>
      </c>
      <c r="EO144" s="10" t="n">
        <v>0</v>
      </c>
      <c r="EP144" s="11" t="str">
        <f aca="false">IF(EO144=0,"1","2")</f>
        <v>1</v>
      </c>
      <c r="EQ144" s="11" t="str">
        <f aca="false" t="array" ref="EQ144">_xlfn.IFS(EO144=0,"0", EO144=0.25, "1", EO144=0.5,"2", EO144=0.75,"3", EO144=1,"4",EO144=1.25,"5", EO144=1.5,"6", EO144=1.75,"7", EO144=2,"8", EO144=2.25,"9", EO144=2.25,"9",EO144=2.5,"10", EO144=2.75,"11", EO144=3,"12", EO144=3.25,"13", EO144=3.5,"14", EO144=3.75,"15",EO144=4,"16", EO144=-0.25, "17", bq=-0.5, "18")</f>
        <v>0</v>
      </c>
      <c r="ER144" s="10" t="n">
        <v>0</v>
      </c>
      <c r="ES144" s="11" t="str">
        <f aca="false">IF(ER144=0,"1","2")</f>
        <v>1</v>
      </c>
      <c r="ET144" s="11" t="str">
        <f aca="false" t="array" ref="ET144">_xlfn.IFS(ER144=0,"0", ER144=0.25, "1", ER144=0.5,"2", ER144=0.75,"3", ER144=1,"4",ER144=1.25,"5", ER144=1.5,"6", ER144=1.75,"7", ER144=2,"8", ER144=2.25,"9", ER144=2.25,"9",ER144=2.5,"10", ER144=2.75,"11", ER144=3,"12", ER144=3.25,"13", ER144=3.5,"14", ER144=3.75,"15",ER144=4,"16", ER144=-0.25, "17", bq=-0.5, "18")</f>
        <v>0</v>
      </c>
      <c r="EU144" s="13" t="n">
        <v>14</v>
      </c>
      <c r="EV144" s="14" t="str">
        <f aca="false">VLOOKUP(EU144,LEYENDA!$G$2:$H$8,2,TRUE())</f>
        <v>13-18</v>
      </c>
      <c r="EW144" s="14" t="str">
        <f aca="false" t="array" ref="EW144">_xlfn.IFS(EV144="0-5","1", EV144="6-12","2", EV144="13-18","3", EV144="19-24","4", EV144="25-36","5", EV144="37-48","6", EV144="49-60","7")</f>
        <v>3</v>
      </c>
    </row>
    <row r="145" customFormat="false" ht="13.5" hidden="false" customHeight="false" outlineLevel="0" collapsed="false">
      <c r="A145" s="1" t="n">
        <v>55</v>
      </c>
      <c r="B145" s="32" t="n">
        <v>3</v>
      </c>
      <c r="C145" s="33" t="n">
        <v>41090</v>
      </c>
      <c r="D145" s="6"/>
      <c r="E145" s="5" t="str">
        <f aca="false">VLOOKUP(A145,'286'!$A$3:$J$600,10,FALSE())</f>
        <v>GARCÍA LOZOYA, ALBA</v>
      </c>
      <c r="F145" s="4" t="str">
        <f aca="false">VLOOKUP(A145,'286'!$A$3:$I$1768,3,FALSE())</f>
        <v>GARLOAL</v>
      </c>
      <c r="G145" s="6" t="n">
        <f aca="false">VLOOKUP(A145,'286'!$A$3:$I$1768,4,FALSE())</f>
        <v>38613</v>
      </c>
      <c r="H145" s="7" t="n">
        <f aca="false">YEAR(C145)-YEAR(G145)</f>
        <v>7</v>
      </c>
      <c r="I145" s="1" t="str">
        <f aca="false">VLOOKUP(H145,LEYENDA!$C$2:$D$6,2,TRUE())</f>
        <v>0-12</v>
      </c>
      <c r="J145" s="5" t="str">
        <f aca="false">VLOOKUP(A145,'286'!$A$3:$I$1768,7,FALSE())</f>
        <v>M</v>
      </c>
      <c r="K145" s="8" t="str">
        <f aca="false">VLOOKUP(A145,'286'!$A$3:$I$1768,2,FALSE())</f>
        <v>OD</v>
      </c>
      <c r="L145" s="4" t="str">
        <f aca="false">VLOOKUP(A145,'286'!$A$3:$I$1768,8,FALSE())</f>
        <v>D</v>
      </c>
      <c r="M145" s="4" t="str">
        <f aca="false">VLOOKUP(A145,'286'!$A$3:$I$1768,9,FALSE())</f>
        <v>D</v>
      </c>
      <c r="N145" s="8" t="str">
        <f aca="false">IF(R145=O145, "MISMA","CONTRARIA")</f>
        <v>MISMA</v>
      </c>
      <c r="O145" s="8" t="str">
        <f aca="false" t="array" ref="O145">_xlfn.IFS(L145="D","1", L145="I","2")</f>
        <v>1</v>
      </c>
      <c r="P145" s="8" t="str">
        <f aca="false" t="array" ref="P145">_xlfn.IFS(K145="OD","1", K145="OI","2")</f>
        <v>1</v>
      </c>
      <c r="Q145" s="1" t="str">
        <f aca="false" t="array" ref="Q145">_xlfn.IFS(J145="M","1", J145="H","2")</f>
        <v>1</v>
      </c>
      <c r="R145" s="8" t="str">
        <f aca="false" t="array" ref="R145">_xlfn.IFS(M145="D","1", M145="I","2")</f>
        <v>1</v>
      </c>
      <c r="S145" s="1" t="str">
        <f aca="false" t="array" ref="S145">_xlfn.IFS(N145="CONTRARIA", "1",N145= "MISMA","2")</f>
        <v>2</v>
      </c>
      <c r="T145" s="1" t="str">
        <f aca="false" t="array" ref="T145">_xlfn.IFS(I145="0-12","1", I145="13-24","2", I145="25-40","3", I145="41-60","4", I145="61-100","5")</f>
        <v>1</v>
      </c>
      <c r="U145" s="9" t="n">
        <v>1</v>
      </c>
      <c r="V145" s="1" t="str">
        <f aca="false">IF(U145="","",IF(AND(U145&gt;=-9,U145&lt;=-6.5),"-9 a -6,5",IF(AND(U145&gt;=-6,U145&lt;=-3.5),"-6 a -3,5",IF(AND(U145&gt;=-3,U145&lt;=-1),"-3 a -1",IF(U145=-0.5,"-0,5",IF(AND(U145&gt;=0,U145&lt;=2.5),"0 a 2,5",IF(AND(U145&gt;=3,U145&lt;=5.5),"3 a 5,5",IF(AND(U145&gt;=6,U145&lt;=8.5),"6 a 8,5",IF(AND(U145&gt;=9,U145&lt;=20),"9 a 20","Fuera de rango")))))))))</f>
        <v>0 a 2,5</v>
      </c>
      <c r="W145" s="11" t="n">
        <f aca="false">IF(V145="","",IF(V145="-9 a -6,5",2,IF(V145="-6 a -3,5",3,IF(V145="-3 a -1",4,IF(V145="-0,5","NORMA",IF(V145="0 a 2,5",5,IF(V145="3 a 5,5",6,IF(V145="6 a 8,5",7,IF(V145="9 a 20",8,"Fuera de rango")))))))))</f>
        <v>5</v>
      </c>
      <c r="X145" s="9" t="n">
        <v>0</v>
      </c>
      <c r="Y145" s="10" t="str">
        <f aca="false">IF(X145="","",IF(AND(X145&gt;=0,X145&lt;=4),"0 a 4",IF(AND(X145&gt;=4.5,X145&lt;=8.5),"4,5 a 8,5",IF(X145=9,"9",IF(AND(X145&gt;=9.5,X145&lt;=13),"9,5 a 13",IF(AND(X145&gt;=13.5,X145&lt;=20),"13,5 a 20",IF(AND(X145&gt;=20.5,X145&lt;=35),"20,5 a 35","Fuera de rango")))))))</f>
        <v>0 a 4</v>
      </c>
      <c r="Z145" s="11" t="n">
        <f aca="false">IF(Y145="","",IF(Y145="0 a 4",1,IF(Y145="4,5 a 8,5",2,IF(Y145="9","NORMA",IF(Y145="9,5 a 13",3,IF(Y145="13,5 a 20",4,IF(Y145="20,5 a 35",5,"Fuera de rango")))))))</f>
        <v>1</v>
      </c>
      <c r="AA145" s="9" t="n">
        <v>6</v>
      </c>
      <c r="AB145" s="10" t="str">
        <f aca="false">IF(AA145="","",IF(AND(AA145&gt;=0,AA145&lt;=9),"0 a 9",IF(AND(AA145&gt;=9.5,AA145&lt;=18.5),"9,5 a 18,5",IF(AA145=19,"19",IF(AND(AA145&gt;=19.5,AA145&lt;=28),"19,5 a 28",IF(AND(AA145&gt;=28.5,AA145&lt;=40),"28,5 a 40","Fuera de rango"))))))</f>
        <v>0 a 9</v>
      </c>
      <c r="AC145" s="11" t="n">
        <f aca="false" t="array" ref="AC145">_xlfn.IFS(AB145="","",AB145="0 a 9",1,AB145="9,5 a 18,5",2,AB145="19","NORMA",AB145="19,5 a 28",3,AB145="28,5 a 40",4,TRUE(),"Fuera de rango")</f>
        <v>1</v>
      </c>
      <c r="AD145" s="9" t="n">
        <v>3</v>
      </c>
      <c r="AE145" s="10" t="str">
        <f aca="false">IF(AD145="","",IF(AND(AD145&gt;=-10,AD145&lt;=0),"De -10 a 0",IF(AND(AD145&gt;=0.5,AD145&lt;=9.5),"0,5 a 9,5",IF(AD145=10,"10",IF(AND(AD145&gt;=10.5,AD145&lt;=20),"10,5 a 20",IF(AND(AD145&gt;=20.5,AD145&lt;=40),"20,5 a 40","Fuera de rango"))))))</f>
        <v>0,5 a 9,5</v>
      </c>
      <c r="AF145" s="12" t="n">
        <f aca="false">IF(AD145="","",IF(AND(AD145&gt;=-10,AD145&lt;=0),1,IF(AND(AD145&gt;=0.5,AD145&lt;=9.5),2,IF(AD145=10,"NORMA",IF(AND(AD145&gt;=10.5,AD145&lt;=20),3,IF(AND(AD145&gt;=20.5,AD145&lt;=40),4,""))))))</f>
        <v>2</v>
      </c>
      <c r="AG145" s="9" t="n">
        <v>7</v>
      </c>
      <c r="AH145" s="10" t="str">
        <f aca="false">IF(AG145="","",IF(AND(AG145&gt;=0,AG145&lt;=4),"0 a 4",IF(AND(AG145&gt;=4.5,AG145&lt;=8.5),"4,5 a 8,5",IF(AG145=9,"9",IF(AND(AG145&gt;=9.5,AG145&lt;=13),"9,5 a 13",IF(AND(AG145&gt;=13.5,AG145&lt;=25),"13,5 a 25","Fuera de rango"))))))</f>
        <v>4,5 a 8,5</v>
      </c>
      <c r="AI145" s="11" t="n">
        <f aca="false">IF(AH145="","",IF(AH145="0 a 4",1,IF(AH145="4,5 a 8,5",2,IF(AH145="9","NORMA",IF(AH145="9,5 a 13",3,IF(AH145="13,5 a 25",4,""))))))</f>
        <v>2</v>
      </c>
      <c r="AJ145" s="9" t="n">
        <v>2</v>
      </c>
      <c r="AK145" s="10" t="str">
        <f aca="false">IF(AJ145="","",IF(AND(AJ145&gt;=-15,AJ145&lt;=-10.5),"-15 a -10,5",IF(AND(AJ145&gt;=-10,AJ145&lt;=-4),"-10 a -4",IF(AND(AJ145&gt;=-4.5,AJ145&lt;=0),"-4,5 a 0",IF(AND(AJ145&gt;=0.5,AJ145&lt;=4.5),"0,5 a 4,5",IF(AJ145=5,"5",IF(AND(AJ145&gt;=5.5,AJ145&lt;=10),"5,5 a 10",IF(AND(AJ145&gt;=10.5,AJ145&lt;=20),"10,5 a 20","Fuera de rango"))))))))</f>
        <v>0,5 a 4,5</v>
      </c>
      <c r="AL145" s="11" t="n">
        <f aca="false">IF(AK145="","",IF(AK145="-15 a -10,5",1,IF(AK145="-10 a -4",2,IF(AK145="-4,5 a 0",3,IF(AK145="0,5 a 4,5",4,IF(AK145="5","NORMA",IF(AK145="5,5 a 10",5,IF(AK145="10,5 a 20",6,"Error"))))))))</f>
        <v>4</v>
      </c>
      <c r="AM145" s="9" t="n">
        <v>1</v>
      </c>
      <c r="AN145" s="10" t="str">
        <f aca="false">IF(AM145="","",IF(AND(AM145&gt;=-7.5,AM145&lt;=-5.5),"-7,5 a -5,5",IF(AND(AM145&gt;=-5,AM145&lt;=-3),"-5 a -3",IF(AND(AM145&gt;=-2.5,AM145&lt;=-0.5),"-2,5 a -0,5",IF(AM145=0,"0,00",IF(AND(AM145&gt;=0.5,AM145&lt;=2.5),"0,5 a 2,5",IF(AND(AM145&gt;=3,AM145&lt;=5),"3 a 5",IF(AND(AM145&gt;=5.5,AM145&lt;=7.5),"5,5 a 7,5",IF(AND(AM145&gt;=8,AM145&lt;=10),"8 a 10","Fuera de rango")))))))))</f>
        <v>0,5 a 2,5</v>
      </c>
      <c r="AO145" s="11" t="n">
        <f aca="false">IF(AN145="","",IF(AN145="-7,5 a -5,5",1,IF(AN145="-5 a -3",2,IF(AN145="-2,5 a -0,5",3,IF(AN145="0,00","NORMA",IF(AN145="0,5 a 2,5",4,IF(AN145="3 a 5",5,IF(AN145="5,5 a 7,5",6,IF(AN145="8 a 10",7,"Error")))))))))</f>
        <v>4</v>
      </c>
      <c r="AP145" s="9" t="n">
        <v>5</v>
      </c>
      <c r="AQ145" s="10" t="str">
        <f aca="false">IF(AP145="","",IF(AND(AP145&gt;=-20,AP145&lt;=-9.5),"-20 a -9,5",IF(AND(AP145&gt;=-9,AP145&lt;=-6.5),"-9 a -6,5",IF(AP145=-6,"-6",IF(AND(AP145&gt;=-5.5,AP145&lt;=-3),"-5,5 a -3",IF(AND(AP145&gt;=-2.5,AP145&lt;=0),"-2,5 a 0",IF(AND(AP145&gt;=0.5,AP145&lt;=3),"0,5 a 3",IF(AND(AP145&gt;=3.5,AP145&lt;=6),"3,5 a 6",IF(AND(AP145&gt;=6.5,AP145&lt;=9),"6,5 a 9",IF(AND(AP145&gt;=9.5,AP145&lt;=20),"9,5 a 20","Fuera de rango"))))))))))</f>
        <v>3,5 a 6</v>
      </c>
      <c r="AR145" s="11" t="n">
        <f aca="false">IF(AQ145="","",IF(AQ145="-20 a -9,5",1,IF(AQ145="-9 a -6,5",2,IF(AQ145="-6","NORMA",IF(AQ145="-5,5 a -3",3,IF(AQ145="-2,5 a 0",4,IF(AQ145="0,5 a 3",5,IF(AQ145="3,5 a 6",6,IF(AQ145="6,5 a 9",7,IF(AQ145="9,5 a 20",8,""))))))))))</f>
        <v>6</v>
      </c>
      <c r="AS145" s="9" t="n">
        <v>6</v>
      </c>
      <c r="AT145" s="10" t="str">
        <f aca="false">IF(AS145="","",IF(AND(AS145&gt;=-16,AS145&lt;=-14),"-16 a -14",IF(AND(AS145&gt;=-13.5,AS145&lt;=-11.5),"-13,5 a -11,5",IF(AND(AS145&gt;=-11,AS145&lt;=-9),"-11 a -9",IF(AND(AS145&gt;=-8.5,AS145&lt;=-6.5),"-8,5 a -6,5",IF(AND(AS145&gt;=-6,AS145&lt;=-4),"-6 a -4",IF(AND(AS145&gt;=-3.5,AS145&lt;=-1.5),"-3,5 a -1,5",IF(AND(AS145&gt;=-1,AS145&lt;=1),"-1 a 1",IF(AND(AS145&gt;=1.5,AS145&lt;=3.5),"1,5 a 3,5",IF(AND(AS145&gt;=4,AS145&lt;=6),"4 a 6",IF(AND(AS145&gt;=6.5,AS145&lt;=8.5),"6,5 a 8,5",IF(AND(AS145&gt;=9,AS145&lt;=11),"9 a 11",IF(AND(AS145&gt;=11.5,AS145&lt;=13.5),"11,5 a 13,5",IF(AND(AS145&gt;=14,AS145&lt;=16),"14 a 16",IF(AND(AS145&gt;=16.5,AS145&lt;=18.5),"16,5 a 18,5",IF(AND(AS145&gt;=19,AS145&lt;=21),"19 a 21","Fuera de rango"))))))))))))))))</f>
        <v>4 a 6</v>
      </c>
      <c r="AU145" s="11" t="str">
        <f aca="false" t="array" ref="AU145">IF(AT145="","",_xlfn.IFS(AT145="-16 a -14",1,AT145="-13,5 a -11,5",2,AT145="-11 a -9",3,AT145="-8,5 a -6,5",4,AT145="-6 a -4",5,AT145="-3,5 a -1,5",6,AT145="-1 a 1",7,AT145="1,5 a 3,5",8,AT145="4 a 6","NORMA",AT145="6,5 a 8,5",9,AT145="9 a 11",10,AT145="11,5 a 13,5",11,AT145="14 a 16",12,AT145="16,5 a 18,5",13,AT145="19 a 21",14,TRUE(),""))</f>
        <v>NORMA</v>
      </c>
      <c r="AV145" s="9" t="n">
        <v>2</v>
      </c>
      <c r="AW145" s="10" t="str">
        <f aca="false">IF(AV145="","",IF(AND(AV145&gt;=-1,AV145&lt;=-0.5),"-1 a -0,5",IF(AND(AV145&gt;-0.5,AV145&lt;=0),"De -0,5 a 0",IF(AND(AV145&gt;=0.25,AV145&lt;=0.75),"0,25 a 0,75",IF(AND(AV145&gt;=1,AV145&lt;=1.5),"1 a 1,5",IF(AND(AV145&gt;=1.75,AV145&lt;=2.25),"1,75 a 2,25",IF(AND(AV145&gt;=2.5,AV145&lt;=3),"2,5 a 3",IF(AND(AV145&gt;=3.25,AV145&lt;=3.75),"3,25 a 3,75","Fuera de rango"))))))))</f>
        <v>1,75 a 2,25</v>
      </c>
      <c r="AX145" s="11" t="n">
        <f aca="false">IF(AW145="","",IF(OR(AW145="-1 a -0,5",AW145="-1 a -0.5"),1,IF(OR(AW145="De -0,5 a 0",AW145="-0,5 a 0",AW145="De -0.5 a 0"),2,IF(OR(AW145="0,25 a 0,75",AW145="0.25 a 0.75"),"NORMA",IF(OR(AW145="1 a 1,5",AW145="1 a 1.5"),3,IF(OR(AW145="1,75 a 2,25",AW145="1.75 a 2.25"),4,IF(OR(AW145="2,5 a 3",AW145="2.5 a 3"),5,IF(OR(AW145="3,25 a 3,75",AW145="3.25 a 3.75"),6,""))))))))</f>
        <v>4</v>
      </c>
      <c r="AY145" s="9" t="n">
        <v>-8</v>
      </c>
      <c r="AZ145" s="10" t="str">
        <f aca="false">IF(AY145="","",IF(AND(AY145&gt;=-20,AY145&lt;=-9.5),"-20 a -9,5",IF(AND(AY145&gt;=-9,AY145&lt;=-6.5),"-9 a -6,5",IF(AY145=-6,"-6",IF(AND(AY145&gt;=-5.5,AY145&lt;=-3),"-5,5 a -3",IF(AND(AY145&gt;=-2.5,AY145&lt;=0),"-2,5 a 0",IF(AND(AY145&gt;=0.5,AY145&lt;=3),"0,5 a 3",IF(AND(AY145&gt;=3.5,AY145&lt;=6),"3,5 a 6","Fuera de rango"))))))))</f>
        <v>-9 a -6,5</v>
      </c>
      <c r="BA145" s="11" t="n">
        <f aca="false">IF(AZ145="","",IF(AZ145="-20 a -9,5",1,IF(AZ145="-9 a -6,5",2,IF(AZ145="-6","NORMA",IF(AZ145="-5,5 a -3",3,IF(AZ145="-2,5 a 0",4,IF(AZ145="0,5 a 3",5,IF(AZ145="3,5 a 6",6,""))))))))</f>
        <v>2</v>
      </c>
      <c r="BB145" s="9" t="n">
        <v>0</v>
      </c>
      <c r="BC145" s="10" t="str">
        <f aca="false" t="array" ref="BC145">IF(BB145="","",_xlfn.IFS(AND(BB145&gt;=0,BB145&lt;=2),"0 a 2",AND(BB145&gt;=2.5,BB145&lt;=4.5),"2,5 a 4,5",AND(BB145&gt;=5,BB145&lt;=7),"5 a 7",AND(BB145&gt;=7.5,BB145&lt;=9.5),"7,5 a 9,5",AND(BB145&gt;=10,BB145&lt;=12),"10 a 12",AND(BB145&gt;=12.5,BB145&lt;=14.5),"12,5 a 14,5",BB145=15,"15",AND(BB145&gt;=15.5,BB145&lt;=17.5),"15,5 a 17,5",AND(BB145&gt;=18,BB145&lt;=20),"18 a 20",AND(BB145&gt;=20.5,BB145&lt;=22.5),"20,5 a 22,5",AND(BB145&gt;=23,BB145&lt;=25),"23 a 25",TRUE(),"Fuera de rango"))</f>
        <v>0 a 2</v>
      </c>
      <c r="BD145" s="11" t="n">
        <f aca="false" t="array" ref="BD145">IF(BC145="","",_xlfn.IFS(BC145="0 a 2",1,BC145="2,5 a 4,5",2,BC145="5 a 7",3,BC145="7,5 a 9,5",4,BC145="10 a 12",5,BC145="12,5 a 14,5",6,BC145="15","NORMA",BC145="15,5 a 17,5",7,BC145="18 a 20",8,BC145="20,5 a 22,5",9,BC145="23 a 25",10,TRUE(),"Fuera de rango"))</f>
        <v>1</v>
      </c>
      <c r="BE145" s="9" t="n">
        <v>24</v>
      </c>
      <c r="BF145" s="10" t="str">
        <f aca="false">IF(BE145="","",IF(AND(BE145&gt;=-20,BE145&lt;=-10),"-20 a -10",IF(AND(BE145&gt;=-9.5,BE145&lt;=0.5),"-9,5 a 0,5",IF(AND(BE145&gt;=1,BE145&lt;=11),"1 a 11",IF(AND(BE145&gt;=11.5,BE145&lt;=20.5),"11,5 a 20,5",IF(BE145=21,"21",IF(AND(BE145&gt;=21.5,BE145&lt;=31.5),"21,5 a 31,5",IF(AND(BE145&gt;=32,BE145&lt;=42),"32 a 42","Fuera de rango"))))))))</f>
        <v>21,5 a 31,5</v>
      </c>
      <c r="BG145" s="11" t="n">
        <f aca="false">IF(BF145="","",IF(BF145="-20 a -10",1,IF(BF145="-9,5 a 0,5",2,IF(BF145="1 a 11",3,IF(BF145="11,5 a 20,5",4,IF(BF145="21","NORMA",IF(BF145="21,5 a 31,5",5,IF(BF145="32 a 42",6,""))))))))</f>
        <v>5</v>
      </c>
      <c r="BH145" s="9" t="n">
        <v>15</v>
      </c>
      <c r="BI145" s="10" t="str">
        <f aca="false">IF(BH145="","",IF(AND(BH145&gt;=-20,BH145&lt;=-15),"-20 a -15",IF(AND(BH145&gt;=-14.5,BH145&lt;=-9.5),"-14,5 a -9,5",IF(AND(BH145&gt;=-9,BH145&lt;=-4),"-9 a -4",IF(AND(BH145&gt;=-3.5,BH145&lt;=2.5),"-3,5 a 2,5",IF(AND(BH145&gt;=3,BH145&lt;=8),"3 a 8",IF(AND(BH145&gt;=8.5,BH145&lt;=14.5),"8,5 a 14,5",IF(BH145=15,"15",IF(AND(BH145&gt;=15.5,BH145&lt;=20.5),"15,5 a 20,5",IF(AND(BH145&gt;=21,BH145&lt;=26),"21 a 26","Fuera de rango"))))))))))</f>
        <v>15</v>
      </c>
      <c r="BJ145" s="11" t="str">
        <f aca="false">IF(BI145="","",IF(BI145="-20 a -15",1,IF(BI145="-14,5 a -9,5",2,IF(BI145="-9 a -4",3,IF(BI145="-3,5 a 2,5",4,IF(BI145="3 a 8",5,IF(BI145="8,5 a 14,5",6,IF(BI145="15","NORMA",IF(BI145="15,5 a 20,5",7,IF(BI145="21 a 26",8,IF(BI145="26,5 a 31,5",9,"")))))))))))</f>
        <v>NORMA</v>
      </c>
      <c r="BK145" s="9" t="n">
        <v>0</v>
      </c>
      <c r="BL145" s="10" t="str">
        <f aca="false">IF(BK145="","",IF(AND(BK145&gt;=0,BK145&lt;=2),"0 - 2",IF(AND(BK145&gt;=2.5,BK145&lt;=4.5),"2,5 - 4,5",IF(AND(BK145&gt;=5,BK145&lt;=7),"5 - 7",IF(AND(BK145&gt;=7.5,BK145&lt;=9.5),"7,5 - 9,5",IF(AND(BK145&gt;=10,BK145&lt;=12),"10 - 12",IF(AND(BK145&gt;=12.5,BK145&lt;=13.5),"12,5 - 13,5",IF(BK145=14,"14",IF(AND(BK145&gt;=14.5,BK145&lt;=16.5),"14,5 - 16,5",IF(AND(BK145&gt;=17,BK145&lt;=19),"17 - 19",IF(AND(BK145&gt;=19.5,BK145&lt;=21.5),"19,5 - 21,5",IF(AND(BK145&gt;=22,BK145&lt;=24),"22 - 24",IF(AND(BK145&gt;=24.5,BK145&lt;=26.5),"24,5 - 26,5",IF(AND(BK145&gt;=27,BK145&lt;=29),"27 - 29",IF(AND(BK145&gt;=29.5,BK145&lt;=30),"29,5 - 30","Fuera de rango")))))))))))))))</f>
        <v>0 - 2</v>
      </c>
      <c r="BM145" s="11" t="n">
        <f aca="false">IF(BL145="","",IF(BL145="0 - 2",1,IF(BL145="2,5 - 4,5",2,IF(BL145="5 - 7",3,IF(BL145="7,5 - 9,5",4,IF(BL145="10 - 12",5,IF(BL145="12,5 - 13,5",6,IF(BL145="14","NORMA",IF(BL145="14,5 - 16,5",7,IF(BL145="17 - 19",8,IF(BL145="19,5 - 21,5",9,IF(BL145="22 - 24",10,IF(BL145="24,5 - 26,5",11,IF(BL145="27 - 29",12,IF(BL145="29,5 - 30",13,"")))))))))))))))</f>
        <v>1</v>
      </c>
      <c r="BN145" s="9" t="n">
        <v>20</v>
      </c>
      <c r="BO145" s="10" t="str">
        <f aca="false">IF(BN145="","",IF(AND(BN145&gt;=-20,BN145&lt;=-10),"-20 a -10",IF(AND(BN145&gt;=-9.5,BN145&lt;=0.5),"-9,5 a 0,5",IF(AND(BN145&gt;=1,BN145&lt;=11),"1 a 11",IF(AND(BN145&gt;=11.5,BN145&lt;=21.5),"11,5 a 21,5",IF(BN145=22,"22",IF(AND(BN145&gt;=22.5,BN145&lt;=32.5),"22,5 a 32,5",IF(AND(BN145&gt;=33,BN145&lt;=43),"33 a 43","Fuera de rango"))))))))</f>
        <v>11,5 a 21,5</v>
      </c>
      <c r="BP145" s="11" t="n">
        <f aca="false">IF(BO145="","",IF(BO145="-20 a -10",1,IF(BO145="-9,5 a 0,5",2,IF(BO145="1 a 11",3,IF(BO145="11,5 a 21,5",4,IF(BO145="22","NORMA",IF(BO145="22,5 a 32,5",5,IF(BO145="33 a 43",6,""))))))))</f>
        <v>4</v>
      </c>
      <c r="BQ145" s="9" t="n">
        <v>-2</v>
      </c>
      <c r="BR145" s="10" t="str">
        <f aca="false">IF(BQ145="","",IF(AND(BQ145&gt;=-20,BQ145&lt;=-15),"-20 a -15",IF(AND(BQ145&gt;=-14.5,BQ145&lt;=-9.5),"-14,5 a -9,5",IF(AND(BQ145&gt;=-9,BQ145&lt;=-4),"-9 a -4",IF(AND(BQ145&gt;=-3.5,BQ145&lt;=2.5),"-3,5 a 2,5",IF(AND(BQ145&gt;=3,BQ145&lt;=8),"3 a 8",IF(AND(BQ145&gt;=8.5,BQ145&lt;=13.5),"8,5 a 13,5",IF(AND(BQ145&gt;=14,BQ145&lt;=17.5),"14 a 17,5",IF(BQ145=18,"18",IF(AND(BQ145&gt;=18.5,BQ145&lt;=23.5),"18,5 a 23,5",IF(AND(BQ145&gt;=24,BQ145&lt;=29),"24 a 29",IF(AND(BQ145&gt;=29.5,BQ145&lt;=34.5),"29,5 a 34,5",IF(AND(BQ145&gt;=35,BQ145&lt;=40),"35 a 40","Fuera de rango")))))))))))))</f>
        <v>-3,5 a 2,5</v>
      </c>
      <c r="BS145" s="11" t="n">
        <f aca="false">IF(BR145="","",IF(BR145="-20 a -15",1,IF(BR145="-14,5 a -9,5",2,IF(BR145="-9 a -4",3,IF(BR145="-3,5 a 2,5",4,IF(BR145="3 a 8",5,IF(BR145="8,5 a 13,5",6,IF(BR145="14 a 17,5",7,IF(BR145="18","NORMA",IF(BR145="18,5 a 23,5",8,IF(BR145="24 a 29",9,IF(BR145="29,5 a 34,5",10,IF(BR145="35 a 40",11,"")))))))))))))</f>
        <v>4</v>
      </c>
      <c r="BT145" s="9" t="n">
        <v>2</v>
      </c>
      <c r="BU145" s="10" t="str">
        <f aca="false">IF(BT145="","",IF(AND(BT145&gt;=-20,BT145&lt;=-18),"-20 a -18",IF(AND(BT145&gt;=-17.5,BT145&lt;=-15.5),"-17,5 a -15,5",IF(AND(BT145&gt;=-15,BT145&lt;=-13),"-15 a -13",IF(AND(BT145&gt;=-12.5,BT145&lt;=-10.5),"-12,5 a -10,5",IF(AND(BT145&gt;=-10,BT145&lt;=-8),"-10 a -8",IF(AND(BT145&gt;=-7.5,BT145&lt;=-5.5),"-7,5 a -5,5",IF(AND(BT145&gt;=-5,BT145&lt;=-3),"-5 a -3",IF(AND(BT145&gt;=-2.5,BT145&lt;=-0.5),"-2,5 a -0,5",IF(BT145=0,"0",IF(AND(BT145&gt;=0.5,BT145&lt;=2.5),"0,5 a 2,5",IF(AND(BT145&gt;=3,BT145&lt;=5),"3 a 5",IF(AND(BT145&gt;=5.5,BT145&lt;=7.5),"5,5 a 7,5",IF(AND(BT145&gt;=8,BT145&lt;=10),"8 a 10",IF(AND(BT145&gt;=10.5,BT145&lt;=12.5),"10,5 a 12,5",IF(AND(BT145&gt;=13,BT145&lt;=15),"13 a 15",IF(AND(BT145&gt;=15.5,BT145&lt;=17.5),"15,5 a 17,5",IF(AND(BT145&gt;=18,BT145&lt;=20),"18 a 20","Fuera de rango"))))))))))))))))))</f>
        <v>0,5 a 2,5</v>
      </c>
      <c r="BV145" s="11" t="n">
        <f aca="false">IF(BT145="","",IF(BT145=0,"NORMA",IF(AND(BT145&gt;=-20,BT145&lt;=-18),2,IF(AND(BT145&gt;=-17.5,BT145&lt;=-15.5),2,IF(AND(BT145&gt;=-15,BT145&lt;=-13),3,IF(AND(BT145&gt;=-12.5,BT145&lt;=-10.5),4,IF(AND(BT145&gt;=-10,BT145&lt;=-8),5,IF(AND(BT145&gt;=-7.5,BT145&lt;=-5.5),6,IF(AND(BT145&gt;=-5,BT145&lt;=-3),7,IF(AND(BT145&gt;=-2.5,BT145&lt;=-0.5),8,IF(AND(BT145&gt;=0.5,BT145&lt;=2.5),9,IF(AND(BT145&gt;=3,BT145&lt;=5),10,IF(AND(BT145&gt;=5.5,BT145&lt;=7.5),11,IF(AND(BT145&gt;=8,BT145&lt;=10),12,IF(AND(BT145&gt;=10.5,BT145&lt;=12.5),13,IF(AND(BT145&gt;=13,BT145&lt;=15),14,IF(AND(BT145&gt;=15.5,BT145&lt;=17.5),15,IF(AND(BT145&gt;=18,BT145&lt;=20),16,"Fuera de rango"))))))))))))))))))</f>
        <v>9</v>
      </c>
      <c r="BW145" s="9" t="n">
        <v>-6.5</v>
      </c>
      <c r="BX145" s="10" t="n">
        <f aca="false">18.5- (0.3*H145)</f>
        <v>16.4</v>
      </c>
      <c r="BY145" s="10" t="n">
        <f aca="false">(BW145)-(BX145)</f>
        <v>-22.9</v>
      </c>
      <c r="BZ145" s="10" t="str">
        <f aca="false">IF(BY145="","",IF(BY145&lt;-27.5,"De -30 a -28",IF(BY145&lt;-25,"De -27,5 a -25,5",IF(BY145&lt;-22.5,"De -25 a -23",IF(BY145&lt;-20,"De -22,5 a -20,5",IF(BY145&lt;-17.5,"De -20 a -18",IF(BY145&lt;-15,"De -17,5 a -15,5",IF(BY145&lt;-12.5,"De -15 a -13",IF(BY145&lt;-10,"De -12,5 a -10,5",IF(BY145&lt;-7.5,"De -10 a -8",IF(BY145&lt;-5,"De -7,5 a -5,5",IF(BY145&lt;-2.5,"De -5 a -3",IF(BY145&lt;0,"De -2,5 a -0,5",IF(BY145&lt;2.5,"De 0 a 2",IF(BY145&lt;5,"De 2,5 a 4,5",IF(BY145&lt;7.5,"De 5 a 7",IF(BY145&lt;10,"De 7,5 a 9,5",IF(BY145&lt;12.5,"De 10 a 12",IF(BY145&lt;15,"De 12,5 a 14,5",IF(BY145&lt;17.5,"De 15 a 17",IF(BY145&lt;20,"De 17,5 a 19,5",IF(BY145&lt;22.5,"De 20 a 22",IF(BY145&lt;25,"De 22,5 a 24,5",IF(BY145&lt;27.5,"De 25 a 27","De 27,5 a 30"))))))))))))))))))))))))</f>
        <v>De -25 a -23</v>
      </c>
      <c r="CA145" s="12" t="n">
        <f aca="false">IF(BY145="","",IF(BY145&lt;=-28,1,IF(BY145&lt;=-25.5,2,IF(BY145&lt;=-23,3,IF(BY145&lt;=-20.5,4,IF(BY145&lt;=-18,5,IF(BY145&lt;=-15.5,6,IF(BY145&lt;=-13,7,IF(BY145&lt;=-10.5,8,IF(BY145&lt;=-8,9,IF(BY145&lt;=-5.5,10,IF(BY145&lt;=-3,11,IF(BY145&lt;=-0.5,12,IF(BY145&lt;=2,13,IF(BY145&lt;=4.5,14,IF(BY145&lt;=7,15,IF(BY145&lt;=9.5,16,IF(BY145&lt;=12,17,IF(BY145&lt;=14.5,18,IF(BY145&lt;=17,19,IF(BY145&lt;=19.5,20,IF(BY145&lt;=22,21,IF(BY145&lt;=24.5,22,IF(BY145&lt;=27,23,IF(BY145&lt;=30,24,"Fuera de rango")))))))))))))))))))))))))</f>
        <v>4</v>
      </c>
      <c r="CB145" s="9" t="n">
        <v>-6.5</v>
      </c>
      <c r="CC145" s="10" t="n">
        <f aca="false">18.5- (0.3*H145)</f>
        <v>16.4</v>
      </c>
      <c r="CD145" s="10" t="n">
        <f aca="false">(CB145)-(CC145)</f>
        <v>-22.9</v>
      </c>
      <c r="CE145" s="10" t="str">
        <f aca="false">IF(CD145="","",IF(CD145&lt;-27.5,"De -30 a -28",IF(CD145&lt;-25,"De -27,5 a -25,5",IF(CD145&lt;-22.5,"De -25 a -23",IF(CD145&lt;-20,"De -22,5 a -20,5",IF(CD145&lt;-17.5,"De -20 a -18",IF(CD145&lt;-15,"De -17,5 a -15,5",IF(CD145&lt;-12.5,"De -15 a -13",IF(CD145&lt;-10,"De -12,5 a -10,5",IF(CD145&lt;-7.5,"De -10 a -8",IF(CD145&lt;-5,"De -7,5 a -5,5",IF(CD145&lt;-2.5,"De -5 a -3",IF(CD145&lt;0,"De -2,5 a -0,5",IF(CD145&lt;=2,"De 0 a 2",IF(CD145&lt;=4.5,"De 2,5 a 4,5",IF(CD145&lt;=7,"De 5 a 7",IF(CD145&lt;=9.5,"De 7,5 a 9,5",IF(CD145&lt;=12,"De 10 a 12",IF(CD145&lt;=14.5,"De 12,5 a 14,5",IF(CD145&lt;=17,"De 15 a 17",IF(CD145&lt;=19.5,"De 17,5 a 19,5",IF(CD145&lt;=22,"De 20 a 22",IF(CD145&lt;=24.5,"De 22,5 a 24,5",IF(CD145&lt;=27,"De 25 a 27","De 27,5 a 30"))))))))))))))))))))))))</f>
        <v>De -25 a -23</v>
      </c>
      <c r="CF145" s="12" t="n">
        <f aca="false">IF(CD145="","",IF(CD145&lt;-27.5,1,IF(CD145&lt;-25,2,IF(CD145&lt;-22.5,3,IF(CD145&lt;-20,4,IF(CD145&lt;-17.5,5,IF(CD145&lt;-15,6,IF(CD145&lt;-12.5,7,IF(CD145&lt;-10,8,IF(CD145&lt;-7.5,9,IF(CD145&lt;-5,10,IF(CD145&lt;-2.5,11,IF(CD145&lt;0,12,IF(CD145&lt;2.5,13,IF(CD145&lt;5,14,IF(CD145&lt;7.5,15,IF(CD145&lt;10,16,IF(CD145&lt;12.5,17,IF(CD145&lt;15,18,IF(CD145&lt;17.5,19,IF(CD145&lt;20,20,IF(CD145&lt;22.5,21,IF(CD145&lt;25,22,IF(CD145&lt;27.5,23,24))))))))))))))))))))))))</f>
        <v>3</v>
      </c>
      <c r="CG145" s="9" t="n">
        <v>-4.5</v>
      </c>
      <c r="CH145" s="10" t="str">
        <f aca="false">IF(CG145="","",IF(AND(CG145&gt;=-10,CG145&lt;=-9.5),"-10 a -9,5",IF(AND(CG145&gt;-9.5,CG145&lt;=-8.5),"-9 a -8,5",IF(AND(CG145&gt;-8.5,CG145&lt;=-7.5),"-8 a -7,5",IF(AND(CG145&gt;-7.5,CG145&lt;=-6.5),"-7 a -6,5",IF(AND(CG145&gt;-6.5,CG145&lt;=-5.5),"-6 a -5,5",IF(AND(CG145&gt;-5.5,CG145&lt;=-4.5),"-5 a -4,5",IF(AND(CG145&gt;-4.5,CG145&lt;=-3.5),"-4 a -3,5",IF(AND(CG145&gt;-3.5,CG145&lt;=-2.5),"-3 a -2,5",IF(CG145=-2.25,"-2,25",IF(AND(CG145&gt;-2.5,CG145&lt;=-1.5),"-2 a -1,5",IF(AND(CG145&gt;-1.5,CG145&lt;=-0.5),"-1 a -0,5",IF(AND(CG145&gt;-0.5,CG145&lt;=0.5),"0 a 0,5",IF(AND(CG145&gt;0.5,CG145&lt;=1.5),"1 a 1,5",IF(AND(CG145&gt;1.5,CG145&lt;=2.5),"2 a 2,5",IF(AND(CG145&gt;2.5,CG145&lt;=3.5),"3 a 3,5",IF(AND(CG145&gt;3.5,CG145&lt;=4.5),"4 a 4,5",IF(AND(CG145&gt;4.5,CG145&lt;=5.5),"5 a 5,5",IF(AND(CG145&gt;5.5,CG145&lt;=6.5),"6 a 6,5",IF(AND(CG145&gt;6.5,CG145&lt;=7.5),"7 a 7,5",IF(AND(CG145&gt;7.5,CG145&lt;=8.5),"8 a 8,5",IF(AND(CG145&gt;8.5,CG145&lt;=9.5),"9 a 9,5",IF(CG145&gt;=10,"10","Fuera de rango")))))))))))))))))))))))</f>
        <v>-5 a -4,5</v>
      </c>
      <c r="CI145" s="11" t="n">
        <f aca="false">IF(CG145="","",IF(CG145=-2.25,"NORMA",IF(CG145&lt;=-9.5,1,IF(CG145&lt;=-8.5,2,IF(CG145&lt;=-7.5,3,IF(CG145&lt;=-6.5,4,IF(CG145&lt;=-5.5,5,IF(CG145&lt;=-4.5,6,IF(CG145&lt;=-3.5,7,IF(CG145&lt;=-2.5,8,IF(CG145&lt;=-1.5,9,IF(CG145&lt;=-0.5,10,IF(CG145&lt;=0.5,11,IF(CG145&lt;=1.5,12,IF(CG145&lt;=2.5,13,IF(CG145&lt;=3.5,14,IF(CG145&lt;=4.5,15,IF(CG145&lt;=5.5,16,IF(CG145&lt;=6.5,17,IF(CG145&lt;=7.5,18,IF(CG145&lt;=8.5,19,IF(CG145&lt;=9.5,20,IF(CG145=10,21,"Fuera de rango")))))))))))))))))))))))</f>
        <v>6</v>
      </c>
      <c r="CJ145" s="9" t="n">
        <v>4.5</v>
      </c>
      <c r="CK145" s="10" t="str">
        <f aca="false">IF(CJ145="","",IF(AND(CJ145&gt;=-6,CJ145&lt;=-5.5),"-6 a -5,5",IF(AND(CJ145&gt;-5.5,CJ145&lt;=-4.5),"-5 a -4,5",IF(AND(CJ145&gt;-4.5,CJ145&lt;=-3.5),"-4 a -3,5",IF(AND(CJ145&gt;-3.5,CJ145&lt;=-2.5),"-3 a -2,5",IF(AND(CJ145&gt;-2.5,CJ145&lt;=-1.5),"-2 a -1,5",IF(AND(CJ145&gt;-1.5,CJ145&lt;=-0.5),"-1 a -0,5",IF(AND(CJ145&gt;-0.5,CJ145&lt;=0.5),"0 a 0,5",IF(AND(CJ145&gt;0.5,CJ145&lt;=1.5),"1 a 1,5",IF(AND(CJ145&gt;1.5,CJ145&lt;2.5),"2",IF(AND(CJ145&gt;=2.5,CJ145&lt;=3),"2,5 a 3",IF(AND(CJ145&gt;3,CJ145&lt;=4),"3,5 a 4",IF(AND(CJ145&gt;4,CJ145&lt;=5),"4,5 a 5",IF(AND(CJ145&gt;5,CJ145&lt;=6),"5,5 a 6",IF(AND(CJ145&gt;6,CJ145&lt;=7),"6,5 a 7",IF(AND(CJ145&gt;7,CJ145&lt;=8),"7,5 a 8",IF(AND(CJ145&gt;8,CJ145&lt;=9.5),"8,5 a 9,5",IF(CJ145=10,"10","Fuera de rango"))))))))))))))))))</f>
        <v>4,5 a 5</v>
      </c>
      <c r="CL145" s="11" t="n">
        <f aca="false">IF(CK145="","",IF(OR(CK145="-6 a -5,5",CK145="-6 - -5,5"),1,IF(OR(CK145="-5 a -4,5",CK145="-5 - -4,5"),2,IF(OR(CK145="-4 a -3,5",CK145="-4 - -3,5"),3,IF(OR(CK145="-3 a -2,5",CK145="-3 - -2,5"),4,IF(OR(CK145="-2 a -1,5",CK145="-2 - -1,5"),5,IF(OR(CK145="-1 a -0,5",CK145="-1 - -0,5"),6,IF(OR(CK145="0 a 0,5",CK145="0 - 0,5"),7,IF(OR(CK145="1 a 1,5",CK145="1 - 1,5"),8,IF(CK145="2","NORMA",IF(OR(CK145="2,5 a 3",CK145="2,5 - 3"),9,IF(OR(CK145="3,5 a 4",CK145="3,5 - 4"),10,IF(OR(CK145="4,5 a 5",CK145="4,5 - 5"),11,IF(OR(CK145="5,5 a 6",CK145="5,5 - 6"),12,IF(OR(CK145="6,5 a 7",CK145="6,5 - 7"),13,IF(OR(CK145="7,5 a 8",CK145="7,5 - 8"),14,IF(OR(CK145="8,5 a 9",CK145="8,5 - 9,5",CK145="9 a 9,5"),15,IF(CK145="10",15,IF(OR(CK145="0,5 a 1",CK145="0,5 - 1"),7,"Fuera de rango")))))))))))))))))))</f>
        <v>11</v>
      </c>
      <c r="CM145" s="10" t="n">
        <v>0</v>
      </c>
      <c r="CN145" s="10" t="str">
        <f aca="false">IF(CM145=0,"0", " ")</f>
        <v>0</v>
      </c>
      <c r="CO145" s="10" t="str">
        <f aca="false">IF(CM145&gt;0,"EME"," ")</f>
        <v> </v>
      </c>
      <c r="CP145" s="10" t="n">
        <v>0</v>
      </c>
      <c r="CQ145" s="10" t="str">
        <f aca="false">IF(CP145&gt;0,"0", " ")</f>
        <v> </v>
      </c>
      <c r="CR145" s="10" t="str">
        <f aca="false">IF(CP145&gt;0,"EME"," ")</f>
        <v> </v>
      </c>
      <c r="CS145" s="9" t="n">
        <v>0</v>
      </c>
      <c r="CT145" s="10" t="str">
        <f aca="false">IF(CS145&gt;0,"1", " ")</f>
        <v> </v>
      </c>
      <c r="CU145" s="10" t="str">
        <f aca="false">IF(CS145&gt;0,"HIP"," ")</f>
        <v> </v>
      </c>
      <c r="CV145" s="9" t="n">
        <v>0</v>
      </c>
      <c r="CW145" s="10" t="str">
        <f aca="false">IF(CV145&gt;0,"1", " ")</f>
        <v> </v>
      </c>
      <c r="CX145" s="10" t="str">
        <f aca="false">IF(CV145&gt;0,"HIP"," ")</f>
        <v> </v>
      </c>
      <c r="CY145" s="9" t="n">
        <v>-1</v>
      </c>
      <c r="CZ145" s="11" t="str">
        <f aca="false">IF(CY145&lt;0,"2"," ")</f>
        <v>2</v>
      </c>
      <c r="DA145" s="11" t="str">
        <f aca="false">IF(CY145&lt;0,"MIO"," ")</f>
        <v>MIO</v>
      </c>
      <c r="DB145" s="9" t="n">
        <v>-0.75</v>
      </c>
      <c r="DC145" s="11" t="str">
        <f aca="false">IF(DB145&lt;0,"2"," ")</f>
        <v>2</v>
      </c>
      <c r="DD145" s="11" t="str">
        <f aca="false">IF(DB145&lt;0,"MIO"," ")</f>
        <v>MIO</v>
      </c>
      <c r="DE145" s="9" t="n">
        <v>0</v>
      </c>
      <c r="DF145" s="11" t="str">
        <f aca="false">IF(DE145&lt;0,"3"," ")</f>
        <v> </v>
      </c>
      <c r="DG145" s="11" t="str">
        <f aca="false">IF(DE145&lt;0,"AST"," ")</f>
        <v> </v>
      </c>
      <c r="DH145" s="9" t="n">
        <v>0</v>
      </c>
      <c r="DI145" s="11" t="str">
        <f aca="false">IF(DH145&lt;0,"3"," ")</f>
        <v> </v>
      </c>
      <c r="DJ145" s="11" t="str">
        <f aca="false">IF(DH145&lt;0,"AST"," ")</f>
        <v> </v>
      </c>
      <c r="DK145" s="9" t="n">
        <v>0</v>
      </c>
      <c r="DL145" s="10" t="str">
        <f aca="false">IF(DK145&gt;0,"4"," ")</f>
        <v> </v>
      </c>
      <c r="DM145" s="10" t="str">
        <f aca="false">IF(DK145&gt;0,"PRE"," ")</f>
        <v> </v>
      </c>
      <c r="DN145" s="9" t="n">
        <v>0</v>
      </c>
      <c r="DO145" s="10" t="str">
        <f aca="false">IF(DN145&gt;0,"4"," ")</f>
        <v> </v>
      </c>
      <c r="DP145" s="10" t="str">
        <f aca="false">IF(DN145&gt;0,"PRE"," ")</f>
        <v> </v>
      </c>
      <c r="DQ145" s="12" t="n">
        <v>1</v>
      </c>
      <c r="DR145" s="12" t="n">
        <v>1</v>
      </c>
      <c r="DS145" s="12" t="str">
        <f aca="false">CONCATENATE(CO145,CU145,DA145,DG145,DM145)</f>
        <v>  MIO  </v>
      </c>
      <c r="DT145" s="10" t="str">
        <f aca="false" t="array" ref="DT145">_xlfn.IFS(DS145="EME    ","0", DS145=" HIP   ","1", DS145="  MIO  ","2", DS145="   AST ","3", DS145="    PRE","4", DS145="EME   PRE","5", DS145=" HIP  PRE","6", DS145=" HIP AST ","7", DS145="  MIO PRE","8", DS145="  MIOAST ","9", DS145="   ASTPRE","10",DS145=" HIP ASTPRE","11", DS145="  MIOASTPRE","12", DS145="     ","0")</f>
        <v>2</v>
      </c>
      <c r="DU145" s="1" t="s">
        <v>154</v>
      </c>
      <c r="DV145" s="1" t="str">
        <f aca="false" t="array" ref="DV145">_xlfn.IFS(DU145="SI","2", DU145="NO","1")</f>
        <v>1</v>
      </c>
      <c r="DW145" s="10" t="n">
        <v>0</v>
      </c>
      <c r="DX145" s="11" t="str">
        <f aca="false">IF(DW145=0,"1","2")</f>
        <v>1</v>
      </c>
      <c r="DY145" s="11" t="str">
        <f aca="false" t="array" ref="DY145">_xlfn.IFS(DW145=0,"0", DW145=0.25, "1", DW145=0.5,"2", DW145=0.75,"3", DW145=1,"4",DW145=1.25,"5", DW145=1.5,"6", DW145=1.75,"7", DW145=2,"8")</f>
        <v>0</v>
      </c>
      <c r="DZ145" s="10" t="n">
        <v>0</v>
      </c>
      <c r="EA145" s="11" t="str">
        <f aca="false">IF(DZ145=0,"1","2")</f>
        <v>1</v>
      </c>
      <c r="EB145" s="11" t="str">
        <f aca="false" t="array" ref="EB145">_xlfn.IFS(DZ145=0,"0", DZ145=0.25, "1", DZ145=0.5,"2", DZ145=0.75,"3", DZ145=1,"4",DZ145=1.25,"5", DZ145=1.5,"6", DZ145=1.75,"7", DZ145=2,"8")</f>
        <v>0</v>
      </c>
      <c r="EC145" s="10" t="n">
        <v>-0.25</v>
      </c>
      <c r="ED145" s="10" t="str">
        <f aca="false">IF(EC145=0,"1","2")</f>
        <v>2</v>
      </c>
      <c r="EE145" s="11" t="str">
        <f aca="false" t="array" ref="EE145">_xlfn.IFS(EC145=0,"0", EC145=-0.25, "1", EC145=-0.5,"2", EC145=-0.75,"3", EC145=-1,"4",EC145=-1.25,"5", EC145=-1.5,"6", EC145=-1.75,"7", EC145=-2,"8", EC145=-2.25,"9",EC145=-2.5,"10", EC145=-2.75,"11", EC145=-3,"12", EC145=-3.25,"13", EC145=-3.5,"14", EC145=-3.75,"15",EC145=-4,"16")</f>
        <v>1</v>
      </c>
      <c r="EF145" s="10" t="n">
        <v>0</v>
      </c>
      <c r="EG145" s="10" t="str">
        <f aca="false">IF(EF145=0,"1","2")</f>
        <v>1</v>
      </c>
      <c r="EH145" s="11" t="str">
        <f aca="false" t="array" ref="EH145">_xlfn.IFS(EF145=0,"0", EF145=-0.25, "1", EF145=-0.5,"2", EF145=-0.75,"3", EF145=-1,"4",EF145=-1.25,"5", EF145=-1.5,"6", EF145=-1.75,"7", EF145=-2,"8", EF145=-2.25,"9",EF145=-2.5,"10", EF145=-2.75,"11", EF145=-3,"12", EF145=-3.25,"13", EF145=-3.5,"14", EF145=-3.75,"15",EF145=-4,"16")</f>
        <v>0</v>
      </c>
      <c r="EI145" s="10" t="n">
        <v>0</v>
      </c>
      <c r="EJ145" s="11" t="str">
        <f aca="false">IF(EI145=0,"1","2")</f>
        <v>1</v>
      </c>
      <c r="EK145" s="11" t="str">
        <f aca="false" t="array" ref="EK145">_xlfn.IFS(EI145=0,"0", EI145=-0.25, "1", EI145=-0.5,"2", EI145=-0.75,"3", EI145=-1,"4",EI145=-1.25,"5", EI145=-1.5,"6", EI145=-1.75,"7", EI145=-2,"8", EI145=-2.25,"9", EI145=-2.25,"9",EI145=-2.5,"10", EI145=-2.75,"11", EI145=-3,"12", EI145=-3.25,"13", EI145=-3.5,"14", EI145=-3.75,"15",EI145=-4,"16", EI145=0.25, "17", EI145=0.5, "18")</f>
        <v>0</v>
      </c>
      <c r="EL145" s="10" t="n">
        <v>0</v>
      </c>
      <c r="EM145" s="11" t="str">
        <f aca="false">IF(EL145=0,"1","2")</f>
        <v>1</v>
      </c>
      <c r="EN145" s="11" t="str">
        <f aca="false" t="array" ref="EN145">_xlfn.IFS(EL145=0.25,"17",EL145=0.5,"18", EL145=0,"0", EL145=-0.25, "1", EL145=-0.5,"2", EL145=-0.75,"3", EL145=-1,"4",EL145=-1.25,"5", EL145=-1.5,"6", EL145=-1.75,"7", EL145=-2,"8",EL145= -2.25,"9",EL145=-2.5,"10",EL145= -2.75,"11",EL145= -3,"12",EL145= -3.25,"13",EL145= -3.5,"14",EL145= -3.75,"15",EL145=-4,"16")</f>
        <v>0</v>
      </c>
      <c r="EO145" s="10" t="n">
        <v>0</v>
      </c>
      <c r="EP145" s="11" t="str">
        <f aca="false">IF(EO145=0,"1","2")</f>
        <v>1</v>
      </c>
      <c r="EQ145" s="11" t="str">
        <f aca="false" t="array" ref="EQ145">_xlfn.IFS(EO145=0,"0", EO145=0.25, "1", EO145=0.5,"2", EO145=0.75,"3", EO145=1,"4",EO145=1.25,"5", EO145=1.5,"6", EO145=1.75,"7", EO145=2,"8", EO145=2.25,"9", EO145=2.25,"9",EO145=2.5,"10", EO145=2.75,"11", EO145=3,"12", EO145=3.25,"13", EO145=3.5,"14", EO145=3.75,"15",EO145=4,"16", EO145=-0.25, "17", bq=-0.5, "18")</f>
        <v>0</v>
      </c>
      <c r="ER145" s="10" t="n">
        <v>0</v>
      </c>
      <c r="ES145" s="11" t="str">
        <f aca="false">IF(ER145=0,"1","2")</f>
        <v>1</v>
      </c>
      <c r="ET145" s="11" t="str">
        <f aca="false" t="array" ref="ET145">_xlfn.IFS(ER145=0,"0", ER145=0.25, "1", ER145=0.5,"2", ER145=0.75,"3", ER145=1,"4",ER145=1.25,"5", ER145=1.5,"6", ER145=1.75,"7", ER145=2,"8", ER145=2.25,"9", ER145=2.25,"9",ER145=2.5,"10", ER145=2.75,"11", ER145=3,"12", ER145=3.25,"13", ER145=3.5,"14", ER145=3.75,"15",ER145=4,"16", ER145=-0.25, "17", bq=-0.5, "18")</f>
        <v>0</v>
      </c>
      <c r="EU145" s="13" t="n">
        <v>5</v>
      </c>
      <c r="EV145" s="14" t="str">
        <f aca="false">VLOOKUP(EU145,LEYENDA!$G$2:$H$8,2,TRUE())</f>
        <v>0-5</v>
      </c>
      <c r="EW145" s="14" t="str">
        <f aca="false" t="array" ref="EW145">_xlfn.IFS(EV145="0-5","1", EV145="6-12","2", EV145="13-18","3", EV145="19-24","4", EV145="25-36","5", EV145="37-48","6", EV145="49-60","7")</f>
        <v>1</v>
      </c>
    </row>
    <row r="146" customFormat="false" ht="13.5" hidden="false" customHeight="false" outlineLevel="0" collapsed="false">
      <c r="A146" s="1" t="n">
        <v>55</v>
      </c>
      <c r="B146" s="32" t="n">
        <v>4</v>
      </c>
      <c r="C146" s="33" t="n">
        <v>41291</v>
      </c>
      <c r="D146" s="6"/>
      <c r="E146" s="5" t="str">
        <f aca="false">VLOOKUP(A146,'286'!$A$3:$J$600,10,FALSE())</f>
        <v>GARCÍA LOZOYA, ALBA</v>
      </c>
      <c r="F146" s="4" t="str">
        <f aca="false">VLOOKUP(A146,'286'!$A$3:$I$1768,3,FALSE())</f>
        <v>GARLOAL</v>
      </c>
      <c r="G146" s="6" t="n">
        <f aca="false">VLOOKUP(A146,'286'!$A$3:$I$1768,4,FALSE())</f>
        <v>38613</v>
      </c>
      <c r="H146" s="7" t="n">
        <f aca="false">YEAR(C146)-YEAR(G146)</f>
        <v>8</v>
      </c>
      <c r="I146" s="1" t="str">
        <f aca="false">VLOOKUP(H146,LEYENDA!$C$2:$D$6,2,TRUE())</f>
        <v>0-12</v>
      </c>
      <c r="J146" s="5" t="str">
        <f aca="false">VLOOKUP(A146,'286'!$A$3:$I$1768,7,FALSE())</f>
        <v>M</v>
      </c>
      <c r="K146" s="8" t="str">
        <f aca="false">VLOOKUP(A146,'286'!$A$3:$I$1768,2,FALSE())</f>
        <v>OD</v>
      </c>
      <c r="L146" s="4" t="str">
        <f aca="false">VLOOKUP(A146,'286'!$A$3:$I$1768,8,FALSE())</f>
        <v>D</v>
      </c>
      <c r="M146" s="4" t="str">
        <f aca="false">VLOOKUP(A146,'286'!$A$3:$I$1768,9,FALSE())</f>
        <v>D</v>
      </c>
      <c r="N146" s="8" t="str">
        <f aca="false">IF(R146=O146, "MISMA","CONTRARIA")</f>
        <v>MISMA</v>
      </c>
      <c r="O146" s="8" t="str">
        <f aca="false" t="array" ref="O146">_xlfn.IFS(L146="D","1", L146="I","2")</f>
        <v>1</v>
      </c>
      <c r="P146" s="8" t="str">
        <f aca="false" t="array" ref="P146">_xlfn.IFS(K146="OD","1", K146="OI","2")</f>
        <v>1</v>
      </c>
      <c r="Q146" s="1" t="str">
        <f aca="false" t="array" ref="Q146">_xlfn.IFS(J146="M","1", J146="H","2")</f>
        <v>1</v>
      </c>
      <c r="R146" s="8" t="str">
        <f aca="false" t="array" ref="R146">_xlfn.IFS(M146="D","1", M146="I","2")</f>
        <v>1</v>
      </c>
      <c r="S146" s="1" t="str">
        <f aca="false" t="array" ref="S146">_xlfn.IFS(N146="CONTRARIA", "1",N146= "MISMA","2")</f>
        <v>2</v>
      </c>
      <c r="T146" s="1" t="str">
        <f aca="false" t="array" ref="T146">_xlfn.IFS(I146="0-12","1", I146="13-24","2", I146="25-40","3", I146="41-60","4", I146="61-100","5")</f>
        <v>1</v>
      </c>
      <c r="U146" s="9" t="n">
        <v>2</v>
      </c>
      <c r="V146" s="1" t="str">
        <f aca="false">IF(U146="","",IF(AND(U146&gt;=-9,U146&lt;=-6.5),"-9 a -6,5",IF(AND(U146&gt;=-6,U146&lt;=-3.5),"-6 a -3,5",IF(AND(U146&gt;=-3,U146&lt;=-1),"-3 a -1",IF(U146=-0.5,"-0,5",IF(AND(U146&gt;=0,U146&lt;=2.5),"0 a 2,5",IF(AND(U146&gt;=3,U146&lt;=5.5),"3 a 5,5",IF(AND(U146&gt;=6,U146&lt;=8.5),"6 a 8,5",IF(AND(U146&gt;=9,U146&lt;=20),"9 a 20","Fuera de rango")))))))))</f>
        <v>0 a 2,5</v>
      </c>
      <c r="W146" s="11" t="n">
        <f aca="false">IF(V146="","",IF(V146="-9 a -6,5",2,IF(V146="-6 a -3,5",3,IF(V146="-3 a -1",4,IF(V146="-0,5","NORMA",IF(V146="0 a 2,5",5,IF(V146="3 a 5,5",6,IF(V146="6 a 8,5",7,IF(V146="9 a 20",8,"Fuera de rango")))))))))</f>
        <v>5</v>
      </c>
      <c r="X146" s="9" t="n">
        <v>0</v>
      </c>
      <c r="Y146" s="10" t="str">
        <f aca="false">IF(X146="","",IF(AND(X146&gt;=0,X146&lt;=4),"0 a 4",IF(AND(X146&gt;=4.5,X146&lt;=8.5),"4,5 a 8,5",IF(X146=9,"9",IF(AND(X146&gt;=9.5,X146&lt;=13),"9,5 a 13",IF(AND(X146&gt;=13.5,X146&lt;=20),"13,5 a 20",IF(AND(X146&gt;=20.5,X146&lt;=35),"20,5 a 35","Fuera de rango")))))))</f>
        <v>0 a 4</v>
      </c>
      <c r="Z146" s="11" t="n">
        <f aca="false">IF(Y146="","",IF(Y146="0 a 4",1,IF(Y146="4,5 a 8,5",2,IF(Y146="9","NORMA",IF(Y146="9,5 a 13",3,IF(Y146="13,5 a 20",4,IF(Y146="20,5 a 35",5,"Fuera de rango")))))))</f>
        <v>1</v>
      </c>
      <c r="AA146" s="9" t="n">
        <v>25</v>
      </c>
      <c r="AB146" s="10" t="str">
        <f aca="false">IF(AA146="","",IF(AND(AA146&gt;=0,AA146&lt;=9),"0 a 9",IF(AND(AA146&gt;=9.5,AA146&lt;=18.5),"9,5 a 18,5",IF(AA146=19,"19",IF(AND(AA146&gt;=19.5,AA146&lt;=28),"19,5 a 28",IF(AND(AA146&gt;=28.5,AA146&lt;=40),"28,5 a 40","Fuera de rango"))))))</f>
        <v>19,5 a 28</v>
      </c>
      <c r="AC146" s="11" t="n">
        <f aca="false" t="array" ref="AC146">_xlfn.IFS(AB146="","",AB146="0 a 9",1,AB146="9,5 a 18,5",2,AB146="19","NORMA",AB146="19,5 a 28",3,AB146="28,5 a 40",4,TRUE(),"Fuera de rango")</f>
        <v>3</v>
      </c>
      <c r="AD146" s="9" t="n">
        <v>11</v>
      </c>
      <c r="AE146" s="10" t="str">
        <f aca="false">IF(AD146="","",IF(AND(AD146&gt;=-10,AD146&lt;=0),"De -10 a 0",IF(AND(AD146&gt;=0.5,AD146&lt;=9.5),"0,5 a 9,5",IF(AD146=10,"10",IF(AND(AD146&gt;=10.5,AD146&lt;=20),"10,5 a 20",IF(AND(AD146&gt;=20.5,AD146&lt;=40),"20,5 a 40","Fuera de rango"))))))</f>
        <v>10,5 a 20</v>
      </c>
      <c r="AF146" s="12" t="n">
        <f aca="false">IF(AD146="","",IF(AND(AD146&gt;=-10,AD146&lt;=0),1,IF(AND(AD146&gt;=0.5,AD146&lt;=9.5),2,IF(AD146=10,"NORMA",IF(AND(AD146&gt;=10.5,AD146&lt;=20),3,IF(AND(AD146&gt;=20.5,AD146&lt;=40),4,""))))))</f>
        <v>3</v>
      </c>
      <c r="AG146" s="9" t="n">
        <v>7</v>
      </c>
      <c r="AH146" s="10" t="str">
        <f aca="false">IF(AG146="","",IF(AND(AG146&gt;=0,AG146&lt;=4),"0 a 4",IF(AND(AG146&gt;=4.5,AG146&lt;=8.5),"4,5 a 8,5",IF(AG146=9,"9",IF(AND(AG146&gt;=9.5,AG146&lt;=13),"9,5 a 13",IF(AND(AG146&gt;=13.5,AG146&lt;=25),"13,5 a 25","Fuera de rango"))))))</f>
        <v>4,5 a 8,5</v>
      </c>
      <c r="AI146" s="11" t="n">
        <f aca="false">IF(AH146="","",IF(AH146="0 a 4",1,IF(AH146="4,5 a 8,5",2,IF(AH146="9","NORMA",IF(AH146="9,5 a 13",3,IF(AH146="13,5 a 25",4,""))))))</f>
        <v>2</v>
      </c>
      <c r="AJ146" s="9" t="n">
        <v>2</v>
      </c>
      <c r="AK146" s="10" t="str">
        <f aca="false">IF(AJ146="","",IF(AND(AJ146&gt;=-15,AJ146&lt;=-10.5),"-15 a -10,5",IF(AND(AJ146&gt;=-10,AJ146&lt;=-4),"-10 a -4",IF(AND(AJ146&gt;=-4.5,AJ146&lt;=0),"-4,5 a 0",IF(AND(AJ146&gt;=0.5,AJ146&lt;=4.5),"0,5 a 4,5",IF(AJ146=5,"5",IF(AND(AJ146&gt;=5.5,AJ146&lt;=10),"5,5 a 10",IF(AND(AJ146&gt;=10.5,AJ146&lt;=20),"10,5 a 20","Fuera de rango"))))))))</f>
        <v>0,5 a 4,5</v>
      </c>
      <c r="AL146" s="11" t="n">
        <f aca="false">IF(AK146="","",IF(AK146="-15 a -10,5",1,IF(AK146="-10 a -4",2,IF(AK146="-4,5 a 0",3,IF(AK146="0,5 a 4,5",4,IF(AK146="5","NORMA",IF(AK146="5,5 a 10",5,IF(AK146="10,5 a 20",6,"Error"))))))))</f>
        <v>4</v>
      </c>
      <c r="AM146" s="9" t="n">
        <v>0.5</v>
      </c>
      <c r="AN146" s="10" t="str">
        <f aca="false">IF(AM146="","",IF(AND(AM146&gt;=-7.5,AM146&lt;=-5.5),"-7,5 a -5,5",IF(AND(AM146&gt;=-5,AM146&lt;=-3),"-5 a -3",IF(AND(AM146&gt;=-2.5,AM146&lt;=-0.5),"-2,5 a -0,5",IF(AM146=0,"0,00",IF(AND(AM146&gt;=0.5,AM146&lt;=2.5),"0,5 a 2,5",IF(AND(AM146&gt;=3,AM146&lt;=5),"3 a 5",IF(AND(AM146&gt;=5.5,AM146&lt;=7.5),"5,5 a 7,5",IF(AND(AM146&gt;=8,AM146&lt;=10),"8 a 10","Fuera de rango")))))))))</f>
        <v>0,5 a 2,5</v>
      </c>
      <c r="AO146" s="11" t="n">
        <f aca="false">IF(AN146="","",IF(AN146="-7,5 a -5,5",1,IF(AN146="-5 a -3",2,IF(AN146="-2,5 a -0,5",3,IF(AN146="0,00","NORMA",IF(AN146="0,5 a 2,5",4,IF(AN146="3 a 5",5,IF(AN146="5,5 a 7,5",6,IF(AN146="8 a 10",7,"Error")))))))))</f>
        <v>4</v>
      </c>
      <c r="AP146" s="9" t="n">
        <v>18</v>
      </c>
      <c r="AQ146" s="10" t="str">
        <f aca="false">IF(AP146="","",IF(AND(AP146&gt;=-20,AP146&lt;=-9.5),"-20 a -9,5",IF(AND(AP146&gt;=-9,AP146&lt;=-6.5),"-9 a -6,5",IF(AP146=-6,"-6",IF(AND(AP146&gt;=-5.5,AP146&lt;=-3),"-5,5 a -3",IF(AND(AP146&gt;=-2.5,AP146&lt;=0),"-2,5 a 0",IF(AND(AP146&gt;=0.5,AP146&lt;=3),"0,5 a 3",IF(AND(AP146&gt;=3.5,AP146&lt;=6),"3,5 a 6",IF(AND(AP146&gt;=6.5,AP146&lt;=9),"6,5 a 9",IF(AND(AP146&gt;=9.5,AP146&lt;=20),"9,5 a 20","Fuera de rango"))))))))))</f>
        <v>9,5 a 20</v>
      </c>
      <c r="AR146" s="11" t="n">
        <f aca="false">IF(AQ146="","",IF(AQ146="-20 a -9,5",1,IF(AQ146="-9 a -6,5",2,IF(AQ146="-6","NORMA",IF(AQ146="-5,5 a -3",3,IF(AQ146="-2,5 a 0",4,IF(AQ146="0,5 a 3",5,IF(AQ146="3,5 a 6",6,IF(AQ146="6,5 a 9",7,IF(AQ146="9,5 a 20",8,""))))))))))</f>
        <v>8</v>
      </c>
      <c r="AS146" s="9" t="n">
        <v>0</v>
      </c>
      <c r="AT146" s="10" t="str">
        <f aca="false">IF(AS146="","",IF(AND(AS146&gt;=-16,AS146&lt;=-14),"-16 a -14",IF(AND(AS146&gt;=-13.5,AS146&lt;=-11.5),"-13,5 a -11,5",IF(AND(AS146&gt;=-11,AS146&lt;=-9),"-11 a -9",IF(AND(AS146&gt;=-8.5,AS146&lt;=-6.5),"-8,5 a -6,5",IF(AND(AS146&gt;=-6,AS146&lt;=-4),"-6 a -4",IF(AND(AS146&gt;=-3.5,AS146&lt;=-1.5),"-3,5 a -1,5",IF(AND(AS146&gt;=-1,AS146&lt;=1),"-1 a 1",IF(AND(AS146&gt;=1.5,AS146&lt;=3.5),"1,5 a 3,5",IF(AND(AS146&gt;=4,AS146&lt;=6),"4 a 6",IF(AND(AS146&gt;=6.5,AS146&lt;=8.5),"6,5 a 8,5",IF(AND(AS146&gt;=9,AS146&lt;=11),"9 a 11",IF(AND(AS146&gt;=11.5,AS146&lt;=13.5),"11,5 a 13,5",IF(AND(AS146&gt;=14,AS146&lt;=16),"14 a 16",IF(AND(AS146&gt;=16.5,AS146&lt;=18.5),"16,5 a 18,5",IF(AND(AS146&gt;=19,AS146&lt;=21),"19 a 21","Fuera de rango"))))))))))))))))</f>
        <v>-1 a 1</v>
      </c>
      <c r="AU146" s="11" t="n">
        <f aca="false" t="array" ref="AU146">IF(AT146="","",_xlfn.IFS(AT146="-16 a -14",1,AT146="-13,5 a -11,5",2,AT146="-11 a -9",3,AT146="-8,5 a -6,5",4,AT146="-6 a -4",5,AT146="-3,5 a -1,5",6,AT146="-1 a 1",7,AT146="1,5 a 3,5",8,AT146="4 a 6","NORMA",AT146="6,5 a 8,5",9,AT146="9 a 11",10,AT146="11,5 a 13,5",11,AT146="14 a 16",12,AT146="16,5 a 18,5",13,AT146="19 a 21",14,TRUE(),""))</f>
        <v>7</v>
      </c>
      <c r="AV146" s="9" t="n">
        <v>0</v>
      </c>
      <c r="AW146" s="10" t="str">
        <f aca="false">IF(AV146="","",IF(AND(AV146&gt;=-1,AV146&lt;=-0.5),"-1 a -0,5",IF(AND(AV146&gt;-0.5,AV146&lt;=0),"De -0,5 a 0",IF(AND(AV146&gt;=0.25,AV146&lt;=0.75),"0,25 a 0,75",IF(AND(AV146&gt;=1,AV146&lt;=1.5),"1 a 1,5",IF(AND(AV146&gt;=1.75,AV146&lt;=2.25),"1,75 a 2,25",IF(AND(AV146&gt;=2.5,AV146&lt;=3),"2,5 a 3",IF(AND(AV146&gt;=3.25,AV146&lt;=3.75),"3,25 a 3,75","Fuera de rango"))))))))</f>
        <v>De -0,5 a 0</v>
      </c>
      <c r="AX146" s="11" t="n">
        <f aca="false">IF(AW146="","",IF(OR(AW146="-1 a -0,5",AW146="-1 a -0.5"),1,IF(OR(AW146="De -0,5 a 0",AW146="-0,5 a 0",AW146="De -0.5 a 0"),2,IF(OR(AW146="0,25 a 0,75",AW146="0.25 a 0.75"),"NORMA",IF(OR(AW146="1 a 1,5",AW146="1 a 1.5"),3,IF(OR(AW146="1,75 a 2,25",AW146="1.75 a 2.25"),4,IF(OR(AW146="2,5 a 3",AW146="2.5 a 3"),5,IF(OR(AW146="3,25 a 3,75",AW146="3.25 a 3.75"),6,""))))))))</f>
        <v>2</v>
      </c>
      <c r="AY146" s="9" t="n">
        <v>19</v>
      </c>
      <c r="AZ146" s="10" t="str">
        <f aca="false">IF(AY146="","",IF(AND(AY146&gt;=-20,AY146&lt;=-9.5),"-20 a -9,5",IF(AND(AY146&gt;=-9,AY146&lt;=-6.5),"-9 a -6,5",IF(AY146=-6,"-6",IF(AND(AY146&gt;=-5.5,AY146&lt;=-3),"-5,5 a -3",IF(AND(AY146&gt;=-2.5,AY146&lt;=0),"-2,5 a 0",IF(AND(AY146&gt;=0.5,AY146&lt;=3),"0,5 a 3",IF(AND(AY146&gt;=3.5,AY146&lt;=6),"3,5 a 6","Fuera de rango"))))))))</f>
        <v>Fuera de rango</v>
      </c>
      <c r="BA146" s="11" t="str">
        <f aca="false">IF(AZ146="","",IF(AZ146="-20 a -9,5",1,IF(AZ146="-9 a -6,5",2,IF(AZ146="-6","NORMA",IF(AZ146="-5,5 a -3",3,IF(AZ146="-2,5 a 0",4,IF(AZ146="0,5 a 3",5,IF(AZ146="3,5 a 6",6,""))))))))</f>
        <v/>
      </c>
      <c r="BB146" s="9" t="n">
        <v>0</v>
      </c>
      <c r="BC146" s="10" t="str">
        <f aca="false" t="array" ref="BC146">IF(BB146="","",_xlfn.IFS(AND(BB146&gt;=0,BB146&lt;=2),"0 a 2",AND(BB146&gt;=2.5,BB146&lt;=4.5),"2,5 a 4,5",AND(BB146&gt;=5,BB146&lt;=7),"5 a 7",AND(BB146&gt;=7.5,BB146&lt;=9.5),"7,5 a 9,5",AND(BB146&gt;=10,BB146&lt;=12),"10 a 12",AND(BB146&gt;=12.5,BB146&lt;=14.5),"12,5 a 14,5",BB146=15,"15",AND(BB146&gt;=15.5,BB146&lt;=17.5),"15,5 a 17,5",AND(BB146&gt;=18,BB146&lt;=20),"18 a 20",AND(BB146&gt;=20.5,BB146&lt;=22.5),"20,5 a 22,5",AND(BB146&gt;=23,BB146&lt;=25),"23 a 25",TRUE(),"Fuera de rango"))</f>
        <v>0 a 2</v>
      </c>
      <c r="BD146" s="11" t="n">
        <f aca="false" t="array" ref="BD146">IF(BC146="","",_xlfn.IFS(BC146="0 a 2",1,BC146="2,5 a 4,5",2,BC146="5 a 7",3,BC146="7,5 a 9,5",4,BC146="10 a 12",5,BC146="12,5 a 14,5",6,BC146="15","NORMA",BC146="15,5 a 17,5",7,BC146="18 a 20",8,BC146="20,5 a 22,5",9,BC146="23 a 25",10,TRUE(),"Fuera de rango"))</f>
        <v>1</v>
      </c>
      <c r="BE146" s="9" t="n">
        <v>28</v>
      </c>
      <c r="BF146" s="10" t="str">
        <f aca="false">IF(BE146="","",IF(AND(BE146&gt;=-20,BE146&lt;=-10),"-20 a -10",IF(AND(BE146&gt;=-9.5,BE146&lt;=0.5),"-9,5 a 0,5",IF(AND(BE146&gt;=1,BE146&lt;=11),"1 a 11",IF(AND(BE146&gt;=11.5,BE146&lt;=20.5),"11,5 a 20,5",IF(BE146=21,"21",IF(AND(BE146&gt;=21.5,BE146&lt;=31.5),"21,5 a 31,5",IF(AND(BE146&gt;=32,BE146&lt;=42),"32 a 42","Fuera de rango"))))))))</f>
        <v>21,5 a 31,5</v>
      </c>
      <c r="BG146" s="11" t="n">
        <f aca="false">IF(BF146="","",IF(BF146="-20 a -10",1,IF(BF146="-9,5 a 0,5",2,IF(BF146="1 a 11",3,IF(BF146="11,5 a 20,5",4,IF(BF146="21","NORMA",IF(BF146="21,5 a 31,5",5,IF(BF146="32 a 42",6,""))))))))</f>
        <v>5</v>
      </c>
      <c r="BH146" s="9" t="n">
        <v>5</v>
      </c>
      <c r="BI146" s="10" t="str">
        <f aca="false">IF(BH146="","",IF(AND(BH146&gt;=-20,BH146&lt;=-15),"-20 a -15",IF(AND(BH146&gt;=-14.5,BH146&lt;=-9.5),"-14,5 a -9,5",IF(AND(BH146&gt;=-9,BH146&lt;=-4),"-9 a -4",IF(AND(BH146&gt;=-3.5,BH146&lt;=2.5),"-3,5 a 2,5",IF(AND(BH146&gt;=3,BH146&lt;=8),"3 a 8",IF(AND(BH146&gt;=8.5,BH146&lt;=14.5),"8,5 a 14,5",IF(BH146=15,"15",IF(AND(BH146&gt;=15.5,BH146&lt;=20.5),"15,5 a 20,5",IF(AND(BH146&gt;=21,BH146&lt;=26),"21 a 26","Fuera de rango"))))))))))</f>
        <v>3 a 8</v>
      </c>
      <c r="BJ146" s="11" t="n">
        <f aca="false">IF(BI146="","",IF(BI146="-20 a -15",1,IF(BI146="-14,5 a -9,5",2,IF(BI146="-9 a -4",3,IF(BI146="-3,5 a 2,5",4,IF(BI146="3 a 8",5,IF(BI146="8,5 a 14,5",6,IF(BI146="15","NORMA",IF(BI146="15,5 a 20,5",7,IF(BI146="21 a 26",8,IF(BI146="26,5 a 31,5",9,"")))))))))))</f>
        <v>5</v>
      </c>
      <c r="BK146" s="9" t="n">
        <v>0</v>
      </c>
      <c r="BL146" s="10" t="str">
        <f aca="false">IF(BK146="","",IF(AND(BK146&gt;=0,BK146&lt;=2),"0 - 2",IF(AND(BK146&gt;=2.5,BK146&lt;=4.5),"2,5 - 4,5",IF(AND(BK146&gt;=5,BK146&lt;=7),"5 - 7",IF(AND(BK146&gt;=7.5,BK146&lt;=9.5),"7,5 - 9,5",IF(AND(BK146&gt;=10,BK146&lt;=12),"10 - 12",IF(AND(BK146&gt;=12.5,BK146&lt;=13.5),"12,5 - 13,5",IF(BK146=14,"14",IF(AND(BK146&gt;=14.5,BK146&lt;=16.5),"14,5 - 16,5",IF(AND(BK146&gt;=17,BK146&lt;=19),"17 - 19",IF(AND(BK146&gt;=19.5,BK146&lt;=21.5),"19,5 - 21,5",IF(AND(BK146&gt;=22,BK146&lt;=24),"22 - 24",IF(AND(BK146&gt;=24.5,BK146&lt;=26.5),"24,5 - 26,5",IF(AND(BK146&gt;=27,BK146&lt;=29),"27 - 29",IF(AND(BK146&gt;=29.5,BK146&lt;=30),"29,5 - 30","Fuera de rango")))))))))))))))</f>
        <v>0 - 2</v>
      </c>
      <c r="BM146" s="11" t="n">
        <f aca="false">IF(BL146="","",IF(BL146="0 - 2",1,IF(BL146="2,5 - 4,5",2,IF(BL146="5 - 7",3,IF(BL146="7,5 - 9,5",4,IF(BL146="10 - 12",5,IF(BL146="12,5 - 13,5",6,IF(BL146="14","NORMA",IF(BL146="14,5 - 16,5",7,IF(BL146="17 - 19",8,IF(BL146="19,5 - 21,5",9,IF(BL146="22 - 24",10,IF(BL146="24,5 - 26,5",11,IF(BL146="27 - 29",12,IF(BL146="29,5 - 30",13,"")))))))))))))))</f>
        <v>1</v>
      </c>
      <c r="BN146" s="9" t="n">
        <v>12</v>
      </c>
      <c r="BO146" s="10" t="str">
        <f aca="false">IF(BN146="","",IF(AND(BN146&gt;=-20,BN146&lt;=-10),"-20 a -10",IF(AND(BN146&gt;=-9.5,BN146&lt;=0.5),"-9,5 a 0,5",IF(AND(BN146&gt;=1,BN146&lt;=11),"1 a 11",IF(AND(BN146&gt;=11.5,BN146&lt;=21.5),"11,5 a 21,5",IF(BN146=22,"22",IF(AND(BN146&gt;=22.5,BN146&lt;=32.5),"22,5 a 32,5",IF(AND(BN146&gt;=33,BN146&lt;=43),"33 a 43","Fuera de rango"))))))))</f>
        <v>11,5 a 21,5</v>
      </c>
      <c r="BP146" s="11" t="n">
        <f aca="false">IF(BO146="","",IF(BO146="-20 a -10",1,IF(BO146="-9,5 a 0,5",2,IF(BO146="1 a 11",3,IF(BO146="11,5 a 21,5",4,IF(BO146="22","NORMA",IF(BO146="22,5 a 32,5",5,IF(BO146="33 a 43",6,""))))))))</f>
        <v>4</v>
      </c>
      <c r="BQ146" s="9" t="n">
        <v>8</v>
      </c>
      <c r="BR146" s="10" t="str">
        <f aca="false">IF(BQ146="","",IF(AND(BQ146&gt;=-20,BQ146&lt;=-15),"-20 a -15",IF(AND(BQ146&gt;=-14.5,BQ146&lt;=-9.5),"-14,5 a -9,5",IF(AND(BQ146&gt;=-9,BQ146&lt;=-4),"-9 a -4",IF(AND(BQ146&gt;=-3.5,BQ146&lt;=2.5),"-3,5 a 2,5",IF(AND(BQ146&gt;=3,BQ146&lt;=8),"3 a 8",IF(AND(BQ146&gt;=8.5,BQ146&lt;=13.5),"8,5 a 13,5",IF(AND(BQ146&gt;=14,BQ146&lt;=17.5),"14 a 17,5",IF(BQ146=18,"18",IF(AND(BQ146&gt;=18.5,BQ146&lt;=23.5),"18,5 a 23,5",IF(AND(BQ146&gt;=24,BQ146&lt;=29),"24 a 29",IF(AND(BQ146&gt;=29.5,BQ146&lt;=34.5),"29,5 a 34,5",IF(AND(BQ146&gt;=35,BQ146&lt;=40),"35 a 40","Fuera de rango")))))))))))))</f>
        <v>3 a 8</v>
      </c>
      <c r="BS146" s="11" t="n">
        <f aca="false">IF(BR146="","",IF(BR146="-20 a -15",1,IF(BR146="-14,5 a -9,5",2,IF(BR146="-9 a -4",3,IF(BR146="-3,5 a 2,5",4,IF(BR146="3 a 8",5,IF(BR146="8,5 a 13,5",6,IF(BR146="14 a 17,5",7,IF(BR146="18","NORMA",IF(BR146="18,5 a 23,5",8,IF(BR146="24 a 29",9,IF(BR146="29,5 a 34,5",10,IF(BR146="35 a 40",11,"")))))))))))))</f>
        <v>5</v>
      </c>
      <c r="BT146" s="9" t="n">
        <v>1</v>
      </c>
      <c r="BU146" s="10" t="str">
        <f aca="false">IF(BT146="","",IF(AND(BT146&gt;=-20,BT146&lt;=-18),"-20 a -18",IF(AND(BT146&gt;=-17.5,BT146&lt;=-15.5),"-17,5 a -15,5",IF(AND(BT146&gt;=-15,BT146&lt;=-13),"-15 a -13",IF(AND(BT146&gt;=-12.5,BT146&lt;=-10.5),"-12,5 a -10,5",IF(AND(BT146&gt;=-10,BT146&lt;=-8),"-10 a -8",IF(AND(BT146&gt;=-7.5,BT146&lt;=-5.5),"-7,5 a -5,5",IF(AND(BT146&gt;=-5,BT146&lt;=-3),"-5 a -3",IF(AND(BT146&gt;=-2.5,BT146&lt;=-0.5),"-2,5 a -0,5",IF(BT146=0,"0",IF(AND(BT146&gt;=0.5,BT146&lt;=2.5),"0,5 a 2,5",IF(AND(BT146&gt;=3,BT146&lt;=5),"3 a 5",IF(AND(BT146&gt;=5.5,BT146&lt;=7.5),"5,5 a 7,5",IF(AND(BT146&gt;=8,BT146&lt;=10),"8 a 10",IF(AND(BT146&gt;=10.5,BT146&lt;=12.5),"10,5 a 12,5",IF(AND(BT146&gt;=13,BT146&lt;=15),"13 a 15",IF(AND(BT146&gt;=15.5,BT146&lt;=17.5),"15,5 a 17,5",IF(AND(BT146&gt;=18,BT146&lt;=20),"18 a 20","Fuera de rango"))))))))))))))))))</f>
        <v>0,5 a 2,5</v>
      </c>
      <c r="BV146" s="11" t="n">
        <f aca="false">IF(BT146="","",IF(BT146=0,"NORMA",IF(AND(BT146&gt;=-20,BT146&lt;=-18),2,IF(AND(BT146&gt;=-17.5,BT146&lt;=-15.5),2,IF(AND(BT146&gt;=-15,BT146&lt;=-13),3,IF(AND(BT146&gt;=-12.5,BT146&lt;=-10.5),4,IF(AND(BT146&gt;=-10,BT146&lt;=-8),5,IF(AND(BT146&gt;=-7.5,BT146&lt;=-5.5),6,IF(AND(BT146&gt;=-5,BT146&lt;=-3),7,IF(AND(BT146&gt;=-2.5,BT146&lt;=-0.5),8,IF(AND(BT146&gt;=0.5,BT146&lt;=2.5),9,IF(AND(BT146&gt;=3,BT146&lt;=5),10,IF(AND(BT146&gt;=5.5,BT146&lt;=7.5),11,IF(AND(BT146&gt;=8,BT146&lt;=10),12,IF(AND(BT146&gt;=10.5,BT146&lt;=12.5),13,IF(AND(BT146&gt;=13,BT146&lt;=15),14,IF(AND(BT146&gt;=15.5,BT146&lt;=17.5),15,IF(AND(BT146&gt;=18,BT146&lt;=20),16,"Fuera de rango"))))))))))))))))))</f>
        <v>9</v>
      </c>
      <c r="BW146" s="9" t="n">
        <v>-7.25</v>
      </c>
      <c r="BX146" s="10" t="n">
        <f aca="false">18.5- (0.3*H146)</f>
        <v>16.1</v>
      </c>
      <c r="BY146" s="10" t="n">
        <f aca="false">(BW146)-(BX146)</f>
        <v>-23.35</v>
      </c>
      <c r="BZ146" s="10" t="str">
        <f aca="false">IF(BY146="","",IF(BY146&lt;-27.5,"De -30 a -28",IF(BY146&lt;-25,"De -27,5 a -25,5",IF(BY146&lt;-22.5,"De -25 a -23",IF(BY146&lt;-20,"De -22,5 a -20,5",IF(BY146&lt;-17.5,"De -20 a -18",IF(BY146&lt;-15,"De -17,5 a -15,5",IF(BY146&lt;-12.5,"De -15 a -13",IF(BY146&lt;-10,"De -12,5 a -10,5",IF(BY146&lt;-7.5,"De -10 a -8",IF(BY146&lt;-5,"De -7,5 a -5,5",IF(BY146&lt;-2.5,"De -5 a -3",IF(BY146&lt;0,"De -2,5 a -0,5",IF(BY146&lt;2.5,"De 0 a 2",IF(BY146&lt;5,"De 2,5 a 4,5",IF(BY146&lt;7.5,"De 5 a 7",IF(BY146&lt;10,"De 7,5 a 9,5",IF(BY146&lt;12.5,"De 10 a 12",IF(BY146&lt;15,"De 12,5 a 14,5",IF(BY146&lt;17.5,"De 15 a 17",IF(BY146&lt;20,"De 17,5 a 19,5",IF(BY146&lt;22.5,"De 20 a 22",IF(BY146&lt;25,"De 22,5 a 24,5",IF(BY146&lt;27.5,"De 25 a 27","De 27,5 a 30"))))))))))))))))))))))))</f>
        <v>De -25 a -23</v>
      </c>
      <c r="CA146" s="12" t="n">
        <f aca="false">IF(BY146="","",IF(BY146&lt;=-28,1,IF(BY146&lt;=-25.5,2,IF(BY146&lt;=-23,3,IF(BY146&lt;=-20.5,4,IF(BY146&lt;=-18,5,IF(BY146&lt;=-15.5,6,IF(BY146&lt;=-13,7,IF(BY146&lt;=-10.5,8,IF(BY146&lt;=-8,9,IF(BY146&lt;=-5.5,10,IF(BY146&lt;=-3,11,IF(BY146&lt;=-0.5,12,IF(BY146&lt;=2,13,IF(BY146&lt;=4.5,14,IF(BY146&lt;=7,15,IF(BY146&lt;=9.5,16,IF(BY146&lt;=12,17,IF(BY146&lt;=14.5,18,IF(BY146&lt;=17,19,IF(BY146&lt;=19.5,20,IF(BY146&lt;=22,21,IF(BY146&lt;=24.5,22,IF(BY146&lt;=27,23,IF(BY146&lt;=30,24,"Fuera de rango")))))))))))))))))))))))))</f>
        <v>3</v>
      </c>
      <c r="CB146" s="9" t="n">
        <v>-7.25</v>
      </c>
      <c r="CC146" s="10" t="n">
        <f aca="false">18.5- (0.3*H146)</f>
        <v>16.1</v>
      </c>
      <c r="CD146" s="10" t="n">
        <f aca="false">(CB146)-(CC146)</f>
        <v>-23.35</v>
      </c>
      <c r="CE146" s="10" t="str">
        <f aca="false">IF(CD146="","",IF(CD146&lt;-27.5,"De -30 a -28",IF(CD146&lt;-25,"De -27,5 a -25,5",IF(CD146&lt;-22.5,"De -25 a -23",IF(CD146&lt;-20,"De -22,5 a -20,5",IF(CD146&lt;-17.5,"De -20 a -18",IF(CD146&lt;-15,"De -17,5 a -15,5",IF(CD146&lt;-12.5,"De -15 a -13",IF(CD146&lt;-10,"De -12,5 a -10,5",IF(CD146&lt;-7.5,"De -10 a -8",IF(CD146&lt;-5,"De -7,5 a -5,5",IF(CD146&lt;-2.5,"De -5 a -3",IF(CD146&lt;0,"De -2,5 a -0,5",IF(CD146&lt;=2,"De 0 a 2",IF(CD146&lt;=4.5,"De 2,5 a 4,5",IF(CD146&lt;=7,"De 5 a 7",IF(CD146&lt;=9.5,"De 7,5 a 9,5",IF(CD146&lt;=12,"De 10 a 12",IF(CD146&lt;=14.5,"De 12,5 a 14,5",IF(CD146&lt;=17,"De 15 a 17",IF(CD146&lt;=19.5,"De 17,5 a 19,5",IF(CD146&lt;=22,"De 20 a 22",IF(CD146&lt;=24.5,"De 22,5 a 24,5",IF(CD146&lt;=27,"De 25 a 27","De 27,5 a 30"))))))))))))))))))))))))</f>
        <v>De -25 a -23</v>
      </c>
      <c r="CF146" s="12" t="n">
        <f aca="false">IF(CD146="","",IF(CD146&lt;-27.5,1,IF(CD146&lt;-25,2,IF(CD146&lt;-22.5,3,IF(CD146&lt;-20,4,IF(CD146&lt;-17.5,5,IF(CD146&lt;-15,6,IF(CD146&lt;-12.5,7,IF(CD146&lt;-10,8,IF(CD146&lt;-7.5,9,IF(CD146&lt;-5,10,IF(CD146&lt;-2.5,11,IF(CD146&lt;0,12,IF(CD146&lt;2.5,13,IF(CD146&lt;5,14,IF(CD146&lt;7.5,15,IF(CD146&lt;10,16,IF(CD146&lt;12.5,17,IF(CD146&lt;15,18,IF(CD146&lt;17.5,19,IF(CD146&lt;20,20,IF(CD146&lt;22.5,21,IF(CD146&lt;25,22,IF(CD146&lt;27.5,23,24))))))))))))))))))))))))</f>
        <v>3</v>
      </c>
      <c r="CG146" s="9" t="n">
        <v>-5.25</v>
      </c>
      <c r="CH146" s="10" t="str">
        <f aca="false">IF(CG146="","",IF(AND(CG146&gt;=-10,CG146&lt;=-9.5),"-10 a -9,5",IF(AND(CG146&gt;-9.5,CG146&lt;=-8.5),"-9 a -8,5",IF(AND(CG146&gt;-8.5,CG146&lt;=-7.5),"-8 a -7,5",IF(AND(CG146&gt;-7.5,CG146&lt;=-6.5),"-7 a -6,5",IF(AND(CG146&gt;-6.5,CG146&lt;=-5.5),"-6 a -5,5",IF(AND(CG146&gt;-5.5,CG146&lt;=-4.5),"-5 a -4,5",IF(AND(CG146&gt;-4.5,CG146&lt;=-3.5),"-4 a -3,5",IF(AND(CG146&gt;-3.5,CG146&lt;=-2.5),"-3 a -2,5",IF(CG146=-2.25,"-2,25",IF(AND(CG146&gt;-2.5,CG146&lt;=-1.5),"-2 a -1,5",IF(AND(CG146&gt;-1.5,CG146&lt;=-0.5),"-1 a -0,5",IF(AND(CG146&gt;-0.5,CG146&lt;=0.5),"0 a 0,5",IF(AND(CG146&gt;0.5,CG146&lt;=1.5),"1 a 1,5",IF(AND(CG146&gt;1.5,CG146&lt;=2.5),"2 a 2,5",IF(AND(CG146&gt;2.5,CG146&lt;=3.5),"3 a 3,5",IF(AND(CG146&gt;3.5,CG146&lt;=4.5),"4 a 4,5",IF(AND(CG146&gt;4.5,CG146&lt;=5.5),"5 a 5,5",IF(AND(CG146&gt;5.5,CG146&lt;=6.5),"6 a 6,5",IF(AND(CG146&gt;6.5,CG146&lt;=7.5),"7 a 7,5",IF(AND(CG146&gt;7.5,CG146&lt;=8.5),"8 a 8,5",IF(AND(CG146&gt;8.5,CG146&lt;=9.5),"9 a 9,5",IF(CG146&gt;=10,"10","Fuera de rango")))))))))))))))))))))))</f>
        <v>-5 a -4,5</v>
      </c>
      <c r="CI146" s="11" t="n">
        <f aca="false">IF(CG146="","",IF(CG146=-2.25,"NORMA",IF(CG146&lt;=-9.5,1,IF(CG146&lt;=-8.5,2,IF(CG146&lt;=-7.5,3,IF(CG146&lt;=-6.5,4,IF(CG146&lt;=-5.5,5,IF(CG146&lt;=-4.5,6,IF(CG146&lt;=-3.5,7,IF(CG146&lt;=-2.5,8,IF(CG146&lt;=-1.5,9,IF(CG146&lt;=-0.5,10,IF(CG146&lt;=0.5,11,IF(CG146&lt;=1.5,12,IF(CG146&lt;=2.5,13,IF(CG146&lt;=3.5,14,IF(CG146&lt;=4.5,15,IF(CG146&lt;=5.5,16,IF(CG146&lt;=6.5,17,IF(CG146&lt;=7.5,18,IF(CG146&lt;=8.5,19,IF(CG146&lt;=9.5,20,IF(CG146=10,21,"Fuera de rango")))))))))))))))))))))))</f>
        <v>6</v>
      </c>
      <c r="CJ146" s="9" t="n">
        <v>1.75</v>
      </c>
      <c r="CK146" s="10" t="str">
        <f aca="false">IF(CJ146="","",IF(AND(CJ146&gt;=-6,CJ146&lt;=-5.5),"-6 a -5,5",IF(AND(CJ146&gt;-5.5,CJ146&lt;=-4.5),"-5 a -4,5",IF(AND(CJ146&gt;-4.5,CJ146&lt;=-3.5),"-4 a -3,5",IF(AND(CJ146&gt;-3.5,CJ146&lt;=-2.5),"-3 a -2,5",IF(AND(CJ146&gt;-2.5,CJ146&lt;=-1.5),"-2 a -1,5",IF(AND(CJ146&gt;-1.5,CJ146&lt;=-0.5),"-1 a -0,5",IF(AND(CJ146&gt;-0.5,CJ146&lt;=0.5),"0 a 0,5",IF(AND(CJ146&gt;0.5,CJ146&lt;=1.5),"1 a 1,5",IF(AND(CJ146&gt;1.5,CJ146&lt;2.5),"2",IF(AND(CJ146&gt;=2.5,CJ146&lt;=3),"2,5 a 3",IF(AND(CJ146&gt;3,CJ146&lt;=4),"3,5 a 4",IF(AND(CJ146&gt;4,CJ146&lt;=5),"4,5 a 5",IF(AND(CJ146&gt;5,CJ146&lt;=6),"5,5 a 6",IF(AND(CJ146&gt;6,CJ146&lt;=7),"6,5 a 7",IF(AND(CJ146&gt;7,CJ146&lt;=8),"7,5 a 8",IF(AND(CJ146&gt;8,CJ146&lt;=9.5),"8,5 a 9,5",IF(CJ146=10,"10","Fuera de rango"))))))))))))))))))</f>
        <v>2</v>
      </c>
      <c r="CL146" s="11" t="str">
        <f aca="false">IF(CK146="","",IF(OR(CK146="-6 a -5,5",CK146="-6 - -5,5"),1,IF(OR(CK146="-5 a -4,5",CK146="-5 - -4,5"),2,IF(OR(CK146="-4 a -3,5",CK146="-4 - -3,5"),3,IF(OR(CK146="-3 a -2,5",CK146="-3 - -2,5"),4,IF(OR(CK146="-2 a -1,5",CK146="-2 - -1,5"),5,IF(OR(CK146="-1 a -0,5",CK146="-1 - -0,5"),6,IF(OR(CK146="0 a 0,5",CK146="0 - 0,5"),7,IF(OR(CK146="1 a 1,5",CK146="1 - 1,5"),8,IF(CK146="2","NORMA",IF(OR(CK146="2,5 a 3",CK146="2,5 - 3"),9,IF(OR(CK146="3,5 a 4",CK146="3,5 - 4"),10,IF(OR(CK146="4,5 a 5",CK146="4,5 - 5"),11,IF(OR(CK146="5,5 a 6",CK146="5,5 - 6"),12,IF(OR(CK146="6,5 a 7",CK146="6,5 - 7"),13,IF(OR(CK146="7,5 a 8",CK146="7,5 - 8"),14,IF(OR(CK146="8,5 a 9",CK146="8,5 - 9,5",CK146="9 a 9,5"),15,IF(CK146="10",15,IF(OR(CK146="0,5 a 1",CK146="0,5 - 1"),7,"Fuera de rango")))))))))))))))))))</f>
        <v>NORMA</v>
      </c>
      <c r="CM146" s="10" t="n">
        <v>0</v>
      </c>
      <c r="CN146" s="10" t="str">
        <f aca="false">IF(CM146=0,"0", " ")</f>
        <v>0</v>
      </c>
      <c r="CO146" s="10" t="str">
        <f aca="false">IF(CM146&gt;0,"EME"," ")</f>
        <v> </v>
      </c>
      <c r="CP146" s="10" t="n">
        <v>0</v>
      </c>
      <c r="CQ146" s="10" t="str">
        <f aca="false">IF(CP146&gt;0,"0", " ")</f>
        <v> </v>
      </c>
      <c r="CR146" s="10" t="str">
        <f aca="false">IF(CP146&gt;0,"EME"," ")</f>
        <v> </v>
      </c>
      <c r="CS146" s="9" t="n">
        <v>0</v>
      </c>
      <c r="CT146" s="10" t="str">
        <f aca="false">IF(CS146&gt;0,"1", " ")</f>
        <v> </v>
      </c>
      <c r="CU146" s="10" t="str">
        <f aca="false">IF(CS146&gt;0,"HIP"," ")</f>
        <v> </v>
      </c>
      <c r="CV146" s="9" t="n">
        <v>0</v>
      </c>
      <c r="CW146" s="10" t="str">
        <f aca="false">IF(CV146&gt;0,"1", " ")</f>
        <v> </v>
      </c>
      <c r="CX146" s="10" t="str">
        <f aca="false">IF(CV146&gt;0,"HIP"," ")</f>
        <v> </v>
      </c>
      <c r="CY146" s="9" t="n">
        <v>-1</v>
      </c>
      <c r="CZ146" s="11" t="str">
        <f aca="false">IF(CY146&lt;0,"2"," ")</f>
        <v>2</v>
      </c>
      <c r="DA146" s="11" t="str">
        <f aca="false">IF(CY146&lt;0,"MIO"," ")</f>
        <v>MIO</v>
      </c>
      <c r="DB146" s="9" t="n">
        <v>-0.75</v>
      </c>
      <c r="DC146" s="11" t="str">
        <f aca="false">IF(DB146&lt;0,"2"," ")</f>
        <v>2</v>
      </c>
      <c r="DD146" s="11" t="str">
        <f aca="false">IF(DB146&lt;0,"MIO"," ")</f>
        <v>MIO</v>
      </c>
      <c r="DE146" s="9" t="n">
        <v>0</v>
      </c>
      <c r="DF146" s="11" t="str">
        <f aca="false">IF(DE146&lt;0,"3"," ")</f>
        <v> </v>
      </c>
      <c r="DG146" s="11" t="str">
        <f aca="false">IF(DE146&lt;0,"AST"," ")</f>
        <v> </v>
      </c>
      <c r="DH146" s="9" t="n">
        <v>0</v>
      </c>
      <c r="DI146" s="11" t="str">
        <f aca="false">IF(DH146&lt;0,"3"," ")</f>
        <v> </v>
      </c>
      <c r="DJ146" s="11" t="str">
        <f aca="false">IF(DH146&lt;0,"AST"," ")</f>
        <v> </v>
      </c>
      <c r="DK146" s="9" t="n">
        <v>0</v>
      </c>
      <c r="DL146" s="10" t="str">
        <f aca="false">IF(DK146&gt;0,"4"," ")</f>
        <v> </v>
      </c>
      <c r="DM146" s="10" t="str">
        <f aca="false">IF(DK146&gt;0,"PRE"," ")</f>
        <v> </v>
      </c>
      <c r="DN146" s="9" t="n">
        <v>0</v>
      </c>
      <c r="DO146" s="10" t="str">
        <f aca="false">IF(DN146&gt;0,"4"," ")</f>
        <v> </v>
      </c>
      <c r="DP146" s="10" t="str">
        <f aca="false">IF(DN146&gt;0,"PRE"," ")</f>
        <v> </v>
      </c>
      <c r="DQ146" s="12" t="n">
        <v>1</v>
      </c>
      <c r="DR146" s="12" t="n">
        <v>1</v>
      </c>
      <c r="DS146" s="12" t="str">
        <f aca="false">CONCATENATE(CO146,CU146,DA146,DG146,DM146)</f>
        <v>  MIO  </v>
      </c>
      <c r="DT146" s="10" t="str">
        <f aca="false" t="array" ref="DT146">_xlfn.IFS(DS146="EME    ","0", DS146=" HIP   ","1", DS146="  MIO  ","2", DS146="   AST ","3", DS146="    PRE","4", DS146="EME   PRE","5", DS146=" HIP  PRE","6", DS146=" HIP AST ","7", DS146="  MIO PRE","8", DS146="  MIOAST ","9", DS146="   ASTPRE","10",DS146=" HIP ASTPRE","11", DS146="  MIOASTPRE","12", DS146="     ","0")</f>
        <v>2</v>
      </c>
      <c r="DU146" s="1" t="s">
        <v>154</v>
      </c>
      <c r="DV146" s="1" t="str">
        <f aca="false" t="array" ref="DV146">_xlfn.IFS(DU146="SI","2", DU146="NO","1")</f>
        <v>1</v>
      </c>
      <c r="DW146" s="10" t="n">
        <v>0</v>
      </c>
      <c r="DX146" s="11" t="str">
        <f aca="false">IF(DW146=0,"1","2")</f>
        <v>1</v>
      </c>
      <c r="DY146" s="11" t="str">
        <f aca="false" t="array" ref="DY146">_xlfn.IFS(DW146=0,"0", DW146=0.25, "1", DW146=0.5,"2", DW146=0.75,"3", DW146=1,"4",DW146=1.25,"5", DW146=1.5,"6", DW146=1.75,"7", DW146=2,"8")</f>
        <v>0</v>
      </c>
      <c r="DZ146" s="10" t="n">
        <v>0</v>
      </c>
      <c r="EA146" s="11" t="str">
        <f aca="false">IF(DZ146=0,"1","2")</f>
        <v>1</v>
      </c>
      <c r="EB146" s="11" t="str">
        <f aca="false" t="array" ref="EB146">_xlfn.IFS(DZ146=0,"0", DZ146=0.25, "1", DZ146=0.5,"2", DZ146=0.75,"3", DZ146=1,"4",DZ146=1.25,"5", DZ146=1.5,"6", DZ146=1.75,"7", DZ146=2,"8")</f>
        <v>0</v>
      </c>
      <c r="EC146" s="10" t="n">
        <v>0</v>
      </c>
      <c r="ED146" s="10" t="str">
        <f aca="false">IF(EC146=0,"1","2")</f>
        <v>1</v>
      </c>
      <c r="EE146" s="11" t="str">
        <f aca="false" t="array" ref="EE146">_xlfn.IFS(EC146=0,"0", EC146=-0.25, "1", EC146=-0.5,"2", EC146=-0.75,"3", EC146=-1,"4",EC146=-1.25,"5", EC146=-1.5,"6", EC146=-1.75,"7", EC146=-2,"8", EC146=-2.25,"9",EC146=-2.5,"10", EC146=-2.75,"11", EC146=-3,"12", EC146=-3.25,"13", EC146=-3.5,"14", EC146=-3.75,"15",EC146=-4,"16")</f>
        <v>0</v>
      </c>
      <c r="EF146" s="10" t="n">
        <v>0</v>
      </c>
      <c r="EG146" s="10" t="str">
        <f aca="false">IF(EF146=0,"1","2")</f>
        <v>1</v>
      </c>
      <c r="EH146" s="11" t="str">
        <f aca="false" t="array" ref="EH146">_xlfn.IFS(EF146=0,"0", EF146=-0.25, "1", EF146=-0.5,"2", EF146=-0.75,"3", EF146=-1,"4",EF146=-1.25,"5", EF146=-1.5,"6", EF146=-1.75,"7", EF146=-2,"8", EF146=-2.25,"9",EF146=-2.5,"10", EF146=-2.75,"11", EF146=-3,"12", EF146=-3.25,"13", EF146=-3.5,"14", EF146=-3.75,"15",EF146=-4,"16")</f>
        <v>0</v>
      </c>
      <c r="EI146" s="10" t="n">
        <v>0</v>
      </c>
      <c r="EJ146" s="11" t="str">
        <f aca="false">IF(EI146=0,"1","2")</f>
        <v>1</v>
      </c>
      <c r="EK146" s="11" t="str">
        <f aca="false" t="array" ref="EK146">_xlfn.IFS(EI146=0,"0", EI146=-0.25, "1", EI146=-0.5,"2", EI146=-0.75,"3", EI146=-1,"4",EI146=-1.25,"5", EI146=-1.5,"6", EI146=-1.75,"7", EI146=-2,"8", EI146=-2.25,"9", EI146=-2.25,"9",EI146=-2.5,"10", EI146=-2.75,"11", EI146=-3,"12", EI146=-3.25,"13", EI146=-3.5,"14", EI146=-3.75,"15",EI146=-4,"16", EI146=0.25, "17", EI146=0.5, "18")</f>
        <v>0</v>
      </c>
      <c r="EL146" s="10" t="n">
        <v>0</v>
      </c>
      <c r="EM146" s="11" t="str">
        <f aca="false">IF(EL146=0,"1","2")</f>
        <v>1</v>
      </c>
      <c r="EN146" s="11" t="str">
        <f aca="false" t="array" ref="EN146">_xlfn.IFS(EL146=0.25,"17",EL146=0.5,"18", EL146=0,"0", EL146=-0.25, "1", EL146=-0.5,"2", EL146=-0.75,"3", EL146=-1,"4",EL146=-1.25,"5", EL146=-1.5,"6", EL146=-1.75,"7", EL146=-2,"8",EL146= -2.25,"9",EL146=-2.5,"10",EL146= -2.75,"11",EL146= -3,"12",EL146= -3.25,"13",EL146= -3.5,"14",EL146= -3.75,"15",EL146=-4,"16")</f>
        <v>0</v>
      </c>
      <c r="EO146" s="10" t="n">
        <v>0</v>
      </c>
      <c r="EP146" s="11" t="str">
        <f aca="false">IF(EO146=0,"1","2")</f>
        <v>1</v>
      </c>
      <c r="EQ146" s="11" t="str">
        <f aca="false" t="array" ref="EQ146">_xlfn.IFS(EO146=0,"0", EO146=0.25, "1", EO146=0.5,"2", EO146=0.75,"3", EO146=1,"4",EO146=1.25,"5", EO146=1.5,"6", EO146=1.75,"7", EO146=2,"8", EO146=2.25,"9", EO146=2.25,"9",EO146=2.5,"10", EO146=2.75,"11", EO146=3,"12", EO146=3.25,"13", EO146=3.5,"14", EO146=3.75,"15",EO146=4,"16", EO146=-0.25, "17", bq=-0.5, "18")</f>
        <v>0</v>
      </c>
      <c r="ER146" s="10" t="n">
        <v>0</v>
      </c>
      <c r="ES146" s="11" t="str">
        <f aca="false">IF(ER146=0,"1","2")</f>
        <v>1</v>
      </c>
      <c r="ET146" s="11" t="str">
        <f aca="false" t="array" ref="ET146">_xlfn.IFS(ER146=0,"0", ER146=0.25, "1", ER146=0.5,"2", ER146=0.75,"3", ER146=1,"4",ER146=1.25,"5", ER146=1.5,"6", ER146=1.75,"7", ER146=2,"8", ER146=2.25,"9", ER146=2.25,"9",ER146=2.5,"10", ER146=2.75,"11", ER146=3,"12", ER146=3.25,"13", ER146=3.5,"14", ER146=3.75,"15",ER146=4,"16", ER146=-0.25, "17", bq=-0.5, "18")</f>
        <v>0</v>
      </c>
      <c r="EU146" s="13" t="n">
        <v>7</v>
      </c>
      <c r="EV146" s="14" t="str">
        <f aca="false">VLOOKUP(EU146,LEYENDA!$G$2:$H$8,2,TRUE())</f>
        <v>6-12</v>
      </c>
      <c r="EW146" s="14" t="str">
        <f aca="false" t="array" ref="EW146">_xlfn.IFS(EV146="0-5","1", EV146="6-12","2", EV146="13-18","3", EV146="19-24","4", EV146="25-36","5", EV146="37-48","6", EV146="49-60","7")</f>
        <v>2</v>
      </c>
    </row>
    <row r="147" customFormat="false" ht="13.5" hidden="false" customHeight="false" outlineLevel="0" collapsed="false">
      <c r="A147" s="1" t="n">
        <v>55</v>
      </c>
      <c r="B147" s="32" t="n">
        <v>5</v>
      </c>
      <c r="C147" s="33" t="n">
        <v>41452</v>
      </c>
      <c r="D147" s="6"/>
      <c r="E147" s="5" t="str">
        <f aca="false">VLOOKUP(A147,'286'!$A$3:$J$600,10,FALSE())</f>
        <v>GARCÍA LOZOYA, ALBA</v>
      </c>
      <c r="F147" s="4" t="str">
        <f aca="false">VLOOKUP(A147,'286'!$A$3:$I$1768,3,FALSE())</f>
        <v>GARLOAL</v>
      </c>
      <c r="G147" s="6" t="n">
        <f aca="false">VLOOKUP(A147,'286'!$A$3:$I$1768,4,FALSE())</f>
        <v>38613</v>
      </c>
      <c r="H147" s="7" t="n">
        <f aca="false">YEAR(C147)-YEAR(G147)</f>
        <v>8</v>
      </c>
      <c r="I147" s="1" t="str">
        <f aca="false">VLOOKUP(H147,LEYENDA!$C$2:$D$6,2,TRUE())</f>
        <v>0-12</v>
      </c>
      <c r="J147" s="5" t="str">
        <f aca="false">VLOOKUP(A147,'286'!$A$3:$I$1768,7,FALSE())</f>
        <v>M</v>
      </c>
      <c r="K147" s="8" t="str">
        <f aca="false">VLOOKUP(A147,'286'!$A$3:$I$1768,2,FALSE())</f>
        <v>OD</v>
      </c>
      <c r="L147" s="4" t="str">
        <f aca="false">VLOOKUP(A147,'286'!$A$3:$I$1768,8,FALSE())</f>
        <v>D</v>
      </c>
      <c r="M147" s="4" t="str">
        <f aca="false">VLOOKUP(A147,'286'!$A$3:$I$1768,9,FALSE())</f>
        <v>D</v>
      </c>
      <c r="N147" s="8" t="str">
        <f aca="false">IF(R147=O147, "MISMA","CONTRARIA")</f>
        <v>MISMA</v>
      </c>
      <c r="O147" s="8" t="str">
        <f aca="false" t="array" ref="O147">_xlfn.IFS(L147="D","1", L147="I","2")</f>
        <v>1</v>
      </c>
      <c r="P147" s="8" t="str">
        <f aca="false" t="array" ref="P147">_xlfn.IFS(K147="OD","1", K147="OI","2")</f>
        <v>1</v>
      </c>
      <c r="Q147" s="1" t="str">
        <f aca="false" t="array" ref="Q147">_xlfn.IFS(J147="M","1", J147="H","2")</f>
        <v>1</v>
      </c>
      <c r="R147" s="8" t="str">
        <f aca="false" t="array" ref="R147">_xlfn.IFS(M147="D","1", M147="I","2")</f>
        <v>1</v>
      </c>
      <c r="S147" s="1" t="str">
        <f aca="false" t="array" ref="S147">_xlfn.IFS(N147="CONTRARIA", "1",N147= "MISMA","2")</f>
        <v>2</v>
      </c>
      <c r="T147" s="1" t="str">
        <f aca="false" t="array" ref="T147">_xlfn.IFS(I147="0-12","1", I147="13-24","2", I147="25-40","3", I147="41-60","4", I147="61-100","5")</f>
        <v>1</v>
      </c>
      <c r="U147" s="9" t="n">
        <v>1.5</v>
      </c>
      <c r="V147" s="1" t="str">
        <f aca="false">IF(U147="","",IF(AND(U147&gt;=-9,U147&lt;=-6.5),"-9 a -6,5",IF(AND(U147&gt;=-6,U147&lt;=-3.5),"-6 a -3,5",IF(AND(U147&gt;=-3,U147&lt;=-1),"-3 a -1",IF(U147=-0.5,"-0,5",IF(AND(U147&gt;=0,U147&lt;=2.5),"0 a 2,5",IF(AND(U147&gt;=3,U147&lt;=5.5),"3 a 5,5",IF(AND(U147&gt;=6,U147&lt;=8.5),"6 a 8,5",IF(AND(U147&gt;=9,U147&lt;=20),"9 a 20","Fuera de rango")))))))))</f>
        <v>0 a 2,5</v>
      </c>
      <c r="W147" s="11" t="n">
        <f aca="false">IF(V147="","",IF(V147="-9 a -6,5",2,IF(V147="-6 a -3,5",3,IF(V147="-3 a -1",4,IF(V147="-0,5","NORMA",IF(V147="0 a 2,5",5,IF(V147="3 a 5,5",6,IF(V147="6 a 8,5",7,IF(V147="9 a 20",8,"Fuera de rango")))))))))</f>
        <v>5</v>
      </c>
      <c r="X147" s="9" t="n">
        <v>0</v>
      </c>
      <c r="Y147" s="10" t="str">
        <f aca="false">IF(X147="","",IF(AND(X147&gt;=0,X147&lt;=4),"0 a 4",IF(AND(X147&gt;=4.5,X147&lt;=8.5),"4,5 a 8,5",IF(X147=9,"9",IF(AND(X147&gt;=9.5,X147&lt;=13),"9,5 a 13",IF(AND(X147&gt;=13.5,X147&lt;=20),"13,5 a 20",IF(AND(X147&gt;=20.5,X147&lt;=35),"20,5 a 35","Fuera de rango")))))))</f>
        <v>0 a 4</v>
      </c>
      <c r="Z147" s="11" t="n">
        <f aca="false">IF(Y147="","",IF(Y147="0 a 4",1,IF(Y147="4,5 a 8,5",2,IF(Y147="9","NORMA",IF(Y147="9,5 a 13",3,IF(Y147="13,5 a 20",4,IF(Y147="20,5 a 35",5,"Fuera de rango")))))))</f>
        <v>1</v>
      </c>
      <c r="AA147" s="9" t="n">
        <v>22</v>
      </c>
      <c r="AB147" s="10" t="str">
        <f aca="false">IF(AA147="","",IF(AND(AA147&gt;=0,AA147&lt;=9),"0 a 9",IF(AND(AA147&gt;=9.5,AA147&lt;=18.5),"9,5 a 18,5",IF(AA147=19,"19",IF(AND(AA147&gt;=19.5,AA147&lt;=28),"19,5 a 28",IF(AND(AA147&gt;=28.5,AA147&lt;=40),"28,5 a 40","Fuera de rango"))))))</f>
        <v>19,5 a 28</v>
      </c>
      <c r="AC147" s="11" t="n">
        <f aca="false" t="array" ref="AC147">_xlfn.IFS(AB147="","",AB147="0 a 9",1,AB147="9,5 a 18,5",2,AB147="19","NORMA",AB147="19,5 a 28",3,AB147="28,5 a 40",4,TRUE(),"Fuera de rango")</f>
        <v>3</v>
      </c>
      <c r="AD147" s="9" t="n">
        <v>8</v>
      </c>
      <c r="AE147" s="10" t="str">
        <f aca="false">IF(AD147="","",IF(AND(AD147&gt;=-10,AD147&lt;=0),"De -10 a 0",IF(AND(AD147&gt;=0.5,AD147&lt;=9.5),"0,5 a 9,5",IF(AD147=10,"10",IF(AND(AD147&gt;=10.5,AD147&lt;=20),"10,5 a 20",IF(AND(AD147&gt;=20.5,AD147&lt;=40),"20,5 a 40","Fuera de rango"))))))</f>
        <v>0,5 a 9,5</v>
      </c>
      <c r="AF147" s="12" t="n">
        <f aca="false">IF(AD147="","",IF(AND(AD147&gt;=-10,AD147&lt;=0),1,IF(AND(AD147&gt;=0.5,AD147&lt;=9.5),2,IF(AD147=10,"NORMA",IF(AND(AD147&gt;=10.5,AD147&lt;=20),3,IF(AND(AD147&gt;=20.5,AD147&lt;=40),4,""))))))</f>
        <v>2</v>
      </c>
      <c r="AG147" s="9" t="n">
        <v>8</v>
      </c>
      <c r="AH147" s="10" t="str">
        <f aca="false">IF(AG147="","",IF(AND(AG147&gt;=0,AG147&lt;=4),"0 a 4",IF(AND(AG147&gt;=4.5,AG147&lt;=8.5),"4,5 a 8,5",IF(AG147=9,"9",IF(AND(AG147&gt;=9.5,AG147&lt;=13),"9,5 a 13",IF(AND(AG147&gt;=13.5,AG147&lt;=25),"13,5 a 25","Fuera de rango"))))))</f>
        <v>4,5 a 8,5</v>
      </c>
      <c r="AI147" s="11" t="n">
        <f aca="false">IF(AH147="","",IF(AH147="0 a 4",1,IF(AH147="4,5 a 8,5",2,IF(AH147="9","NORMA",IF(AH147="9,5 a 13",3,IF(AH147="13,5 a 25",4,""))))))</f>
        <v>2</v>
      </c>
      <c r="AJ147" s="9" t="n">
        <v>2</v>
      </c>
      <c r="AK147" s="10" t="str">
        <f aca="false">IF(AJ147="","",IF(AND(AJ147&gt;=-15,AJ147&lt;=-10.5),"-15 a -10,5",IF(AND(AJ147&gt;=-10,AJ147&lt;=-4),"-10 a -4",IF(AND(AJ147&gt;=-4.5,AJ147&lt;=0),"-4,5 a 0",IF(AND(AJ147&gt;=0.5,AJ147&lt;=4.5),"0,5 a 4,5",IF(AJ147=5,"5",IF(AND(AJ147&gt;=5.5,AJ147&lt;=10),"5,5 a 10",IF(AND(AJ147&gt;=10.5,AJ147&lt;=20),"10,5 a 20","Fuera de rango"))))))))</f>
        <v>0,5 a 4,5</v>
      </c>
      <c r="AL147" s="11" t="n">
        <f aca="false">IF(AK147="","",IF(AK147="-15 a -10,5",1,IF(AK147="-10 a -4",2,IF(AK147="-4,5 a 0",3,IF(AK147="0,5 a 4,5",4,IF(AK147="5","NORMA",IF(AK147="5,5 a 10",5,IF(AK147="10,5 a 20",6,"Error"))))))))</f>
        <v>4</v>
      </c>
      <c r="AM147" s="9" t="n">
        <v>0</v>
      </c>
      <c r="AN147" s="10" t="str">
        <f aca="false">IF(AM147="","",IF(AND(AM147&gt;=-7.5,AM147&lt;=-5.5),"-7,5 a -5,5",IF(AND(AM147&gt;=-5,AM147&lt;=-3),"-5 a -3",IF(AND(AM147&gt;=-2.5,AM147&lt;=-0.5),"-2,5 a -0,5",IF(AM147=0,"0,00",IF(AND(AM147&gt;=0.5,AM147&lt;=2.5),"0,5 a 2,5",IF(AND(AM147&gt;=3,AM147&lt;=5),"3 a 5",IF(AND(AM147&gt;=5.5,AM147&lt;=7.5),"5,5 a 7,5",IF(AND(AM147&gt;=8,AM147&lt;=10),"8 a 10","Fuera de rango")))))))))</f>
        <v>0,00</v>
      </c>
      <c r="AO147" s="11" t="str">
        <f aca="false">IF(AN147="","",IF(AN147="-7,5 a -5,5",1,IF(AN147="-5 a -3",2,IF(AN147="-2,5 a -0,5",3,IF(AN147="0,00","NORMA",IF(AN147="0,5 a 2,5",4,IF(AN147="3 a 5",5,IF(AN147="5,5 a 7,5",6,IF(AN147="8 a 10",7,"Error")))))))))</f>
        <v>NORMA</v>
      </c>
      <c r="AP147" s="9" t="n">
        <v>10</v>
      </c>
      <c r="AQ147" s="10" t="str">
        <f aca="false">IF(AP147="","",IF(AND(AP147&gt;=-20,AP147&lt;=-9.5),"-20 a -9,5",IF(AND(AP147&gt;=-9,AP147&lt;=-6.5),"-9 a -6,5",IF(AP147=-6,"-6",IF(AND(AP147&gt;=-5.5,AP147&lt;=-3),"-5,5 a -3",IF(AND(AP147&gt;=-2.5,AP147&lt;=0),"-2,5 a 0",IF(AND(AP147&gt;=0.5,AP147&lt;=3),"0,5 a 3",IF(AND(AP147&gt;=3.5,AP147&lt;=6),"3,5 a 6",IF(AND(AP147&gt;=6.5,AP147&lt;=9),"6,5 a 9",IF(AND(AP147&gt;=9.5,AP147&lt;=20),"9,5 a 20","Fuera de rango"))))))))))</f>
        <v>9,5 a 20</v>
      </c>
      <c r="AR147" s="11" t="n">
        <f aca="false">IF(AQ147="","",IF(AQ147="-20 a -9,5",1,IF(AQ147="-9 a -6,5",2,IF(AQ147="-6","NORMA",IF(AQ147="-5,5 a -3",3,IF(AQ147="-2,5 a 0",4,IF(AQ147="0,5 a 3",5,IF(AQ147="3,5 a 6",6,IF(AQ147="6,5 a 9",7,IF(AQ147="9,5 a 20",8,""))))))))))</f>
        <v>8</v>
      </c>
      <c r="AS147" s="9" t="n">
        <v>6</v>
      </c>
      <c r="AT147" s="10" t="str">
        <f aca="false">IF(AS147="","",IF(AND(AS147&gt;=-16,AS147&lt;=-14),"-16 a -14",IF(AND(AS147&gt;=-13.5,AS147&lt;=-11.5),"-13,5 a -11,5",IF(AND(AS147&gt;=-11,AS147&lt;=-9),"-11 a -9",IF(AND(AS147&gt;=-8.5,AS147&lt;=-6.5),"-8,5 a -6,5",IF(AND(AS147&gt;=-6,AS147&lt;=-4),"-6 a -4",IF(AND(AS147&gt;=-3.5,AS147&lt;=-1.5),"-3,5 a -1,5",IF(AND(AS147&gt;=-1,AS147&lt;=1),"-1 a 1",IF(AND(AS147&gt;=1.5,AS147&lt;=3.5),"1,5 a 3,5",IF(AND(AS147&gt;=4,AS147&lt;=6),"4 a 6",IF(AND(AS147&gt;=6.5,AS147&lt;=8.5),"6,5 a 8,5",IF(AND(AS147&gt;=9,AS147&lt;=11),"9 a 11",IF(AND(AS147&gt;=11.5,AS147&lt;=13.5),"11,5 a 13,5",IF(AND(AS147&gt;=14,AS147&lt;=16),"14 a 16",IF(AND(AS147&gt;=16.5,AS147&lt;=18.5),"16,5 a 18,5",IF(AND(AS147&gt;=19,AS147&lt;=21),"19 a 21","Fuera de rango"))))))))))))))))</f>
        <v>4 a 6</v>
      </c>
      <c r="AU147" s="11" t="str">
        <f aca="false" t="array" ref="AU147">IF(AT147="","",_xlfn.IFS(AT147="-16 a -14",1,AT147="-13,5 a -11,5",2,AT147="-11 a -9",3,AT147="-8,5 a -6,5",4,AT147="-6 a -4",5,AT147="-3,5 a -1,5",6,AT147="-1 a 1",7,AT147="1,5 a 3,5",8,AT147="4 a 6","NORMA",AT147="6,5 a 8,5",9,AT147="9 a 11",10,AT147="11,5 a 13,5",11,AT147="14 a 16",12,AT147="16,5 a 18,5",13,AT147="19 a 21",14,TRUE(),""))</f>
        <v>NORMA</v>
      </c>
      <c r="AV147" s="9" t="n">
        <v>2</v>
      </c>
      <c r="AW147" s="10" t="str">
        <f aca="false">IF(AV147="","",IF(AND(AV147&gt;=-1,AV147&lt;=-0.5),"-1 a -0,5",IF(AND(AV147&gt;-0.5,AV147&lt;=0),"De -0,5 a 0",IF(AND(AV147&gt;=0.25,AV147&lt;=0.75),"0,25 a 0,75",IF(AND(AV147&gt;=1,AV147&lt;=1.5),"1 a 1,5",IF(AND(AV147&gt;=1.75,AV147&lt;=2.25),"1,75 a 2,25",IF(AND(AV147&gt;=2.5,AV147&lt;=3),"2,5 a 3",IF(AND(AV147&gt;=3.25,AV147&lt;=3.75),"3,25 a 3,75","Fuera de rango"))))))))</f>
        <v>1,75 a 2,25</v>
      </c>
      <c r="AX147" s="11" t="n">
        <f aca="false">IF(AW147="","",IF(OR(AW147="-1 a -0,5",AW147="-1 a -0.5"),1,IF(OR(AW147="De -0,5 a 0",AW147="-0,5 a 0",AW147="De -0.5 a 0"),2,IF(OR(AW147="0,25 a 0,75",AW147="0.25 a 0.75"),"NORMA",IF(OR(AW147="1 a 1,5",AW147="1 a 1.5"),3,IF(OR(AW147="1,75 a 2,25",AW147="1.75 a 2.25"),4,IF(OR(AW147="2,5 a 3",AW147="2.5 a 3"),5,IF(OR(AW147="3,25 a 3,75",AW147="3.25 a 3.75"),6,""))))))))</f>
        <v>4</v>
      </c>
      <c r="AY147" s="9" t="n">
        <v>2</v>
      </c>
      <c r="AZ147" s="10" t="str">
        <f aca="false">IF(AY147="","",IF(AND(AY147&gt;=-20,AY147&lt;=-9.5),"-20 a -9,5",IF(AND(AY147&gt;=-9,AY147&lt;=-6.5),"-9 a -6,5",IF(AY147=-6,"-6",IF(AND(AY147&gt;=-5.5,AY147&lt;=-3),"-5,5 a -3",IF(AND(AY147&gt;=-2.5,AY147&lt;=0),"-2,5 a 0",IF(AND(AY147&gt;=0.5,AY147&lt;=3),"0,5 a 3",IF(AND(AY147&gt;=3.5,AY147&lt;=6),"3,5 a 6","Fuera de rango"))))))))</f>
        <v>0,5 a 3</v>
      </c>
      <c r="BA147" s="11" t="n">
        <f aca="false">IF(AZ147="","",IF(AZ147="-20 a -9,5",1,IF(AZ147="-9 a -6,5",2,IF(AZ147="-6","NORMA",IF(AZ147="-5,5 a -3",3,IF(AZ147="-2,5 a 0",4,IF(AZ147="0,5 a 3",5,IF(AZ147="3,5 a 6",6,""))))))))</f>
        <v>5</v>
      </c>
      <c r="BB147" s="9" t="n">
        <v>14</v>
      </c>
      <c r="BC147" s="10" t="str">
        <f aca="false" t="array" ref="BC147">IF(BB147="","",_xlfn.IFS(AND(BB147&gt;=0,BB147&lt;=2),"0 a 2",AND(BB147&gt;=2.5,BB147&lt;=4.5),"2,5 a 4,5",AND(BB147&gt;=5,BB147&lt;=7),"5 a 7",AND(BB147&gt;=7.5,BB147&lt;=9.5),"7,5 a 9,5",AND(BB147&gt;=10,BB147&lt;=12),"10 a 12",AND(BB147&gt;=12.5,BB147&lt;=14.5),"12,5 a 14,5",BB147=15,"15",AND(BB147&gt;=15.5,BB147&lt;=17.5),"15,5 a 17,5",AND(BB147&gt;=18,BB147&lt;=20),"18 a 20",AND(BB147&gt;=20.5,BB147&lt;=22.5),"20,5 a 22,5",AND(BB147&gt;=23,BB147&lt;=25),"23 a 25",TRUE(),"Fuera de rango"))</f>
        <v>12,5 a 14,5</v>
      </c>
      <c r="BD147" s="11" t="n">
        <f aca="false" t="array" ref="BD147">IF(BC147="","",_xlfn.IFS(BC147="0 a 2",1,BC147="2,5 a 4,5",2,BC147="5 a 7",3,BC147="7,5 a 9,5",4,BC147="10 a 12",5,BC147="12,5 a 14,5",6,BC147="15","NORMA",BC147="15,5 a 17,5",7,BC147="18 a 20",8,BC147="20,5 a 22,5",9,BC147="23 a 25",10,TRUE(),"Fuera de rango"))</f>
        <v>6</v>
      </c>
      <c r="BE147" s="9" t="n">
        <v>18</v>
      </c>
      <c r="BF147" s="10" t="str">
        <f aca="false">IF(BE147="","",IF(AND(BE147&gt;=-20,BE147&lt;=-10),"-20 a -10",IF(AND(BE147&gt;=-9.5,BE147&lt;=0.5),"-9,5 a 0,5",IF(AND(BE147&gt;=1,BE147&lt;=11),"1 a 11",IF(AND(BE147&gt;=11.5,BE147&lt;=20.5),"11,5 a 20,5",IF(BE147=21,"21",IF(AND(BE147&gt;=21.5,BE147&lt;=31.5),"21,5 a 31,5",IF(AND(BE147&gt;=32,BE147&lt;=42),"32 a 42","Fuera de rango"))))))))</f>
        <v>11,5 a 20,5</v>
      </c>
      <c r="BG147" s="11" t="n">
        <f aca="false">IF(BF147="","",IF(BF147="-20 a -10",1,IF(BF147="-9,5 a 0,5",2,IF(BF147="1 a 11",3,IF(BF147="11,5 a 20,5",4,IF(BF147="21","NORMA",IF(BF147="21,5 a 31,5",5,IF(BF147="32 a 42",6,""))))))))</f>
        <v>4</v>
      </c>
      <c r="BH147" s="9" t="n">
        <v>0</v>
      </c>
      <c r="BI147" s="10" t="str">
        <f aca="false">IF(BH147="","",IF(AND(BH147&gt;=-20,BH147&lt;=-15),"-20 a -15",IF(AND(BH147&gt;=-14.5,BH147&lt;=-9.5),"-14,5 a -9,5",IF(AND(BH147&gt;=-9,BH147&lt;=-4),"-9 a -4",IF(AND(BH147&gt;=-3.5,BH147&lt;=2.5),"-3,5 a 2,5",IF(AND(BH147&gt;=3,BH147&lt;=8),"3 a 8",IF(AND(BH147&gt;=8.5,BH147&lt;=14.5),"8,5 a 14,5",IF(BH147=15,"15",IF(AND(BH147&gt;=15.5,BH147&lt;=20.5),"15,5 a 20,5",IF(AND(BH147&gt;=21,BH147&lt;=26),"21 a 26","Fuera de rango"))))))))))</f>
        <v>-3,5 a 2,5</v>
      </c>
      <c r="BJ147" s="11" t="n">
        <f aca="false">IF(BI147="","",IF(BI147="-20 a -15",1,IF(BI147="-14,5 a -9,5",2,IF(BI147="-9 a -4",3,IF(BI147="-3,5 a 2,5",4,IF(BI147="3 a 8",5,IF(BI147="8,5 a 14,5",6,IF(BI147="15","NORMA",IF(BI147="15,5 a 20,5",7,IF(BI147="21 a 26",8,IF(BI147="26,5 a 31,5",9,"")))))))))))</f>
        <v>4</v>
      </c>
      <c r="BK147" s="9" t="n">
        <v>0</v>
      </c>
      <c r="BL147" s="10" t="str">
        <f aca="false">IF(BK147="","",IF(AND(BK147&gt;=0,BK147&lt;=2),"0 - 2",IF(AND(BK147&gt;=2.5,BK147&lt;=4.5),"2,5 - 4,5",IF(AND(BK147&gt;=5,BK147&lt;=7),"5 - 7",IF(AND(BK147&gt;=7.5,BK147&lt;=9.5),"7,5 - 9,5",IF(AND(BK147&gt;=10,BK147&lt;=12),"10 - 12",IF(AND(BK147&gt;=12.5,BK147&lt;=13.5),"12,5 - 13,5",IF(BK147=14,"14",IF(AND(BK147&gt;=14.5,BK147&lt;=16.5),"14,5 - 16,5",IF(AND(BK147&gt;=17,BK147&lt;=19),"17 - 19",IF(AND(BK147&gt;=19.5,BK147&lt;=21.5),"19,5 - 21,5",IF(AND(BK147&gt;=22,BK147&lt;=24),"22 - 24",IF(AND(BK147&gt;=24.5,BK147&lt;=26.5),"24,5 - 26,5",IF(AND(BK147&gt;=27,BK147&lt;=29),"27 - 29",IF(AND(BK147&gt;=29.5,BK147&lt;=30),"29,5 - 30","Fuera de rango")))))))))))))))</f>
        <v>0 - 2</v>
      </c>
      <c r="BM147" s="11" t="n">
        <f aca="false">IF(BL147="","",IF(BL147="0 - 2",1,IF(BL147="2,5 - 4,5",2,IF(BL147="5 - 7",3,IF(BL147="7,5 - 9,5",4,IF(BL147="10 - 12",5,IF(BL147="12,5 - 13,5",6,IF(BL147="14","NORMA",IF(BL147="14,5 - 16,5",7,IF(BL147="17 - 19",8,IF(BL147="19,5 - 21,5",9,IF(BL147="22 - 24",10,IF(BL147="24,5 - 26,5",11,IF(BL147="27 - 29",12,IF(BL147="29,5 - 30",13,"")))))))))))))))</f>
        <v>1</v>
      </c>
      <c r="BN147" s="9" t="n">
        <v>18</v>
      </c>
      <c r="BO147" s="10" t="str">
        <f aca="false">IF(BN147="","",IF(AND(BN147&gt;=-20,BN147&lt;=-10),"-20 a -10",IF(AND(BN147&gt;=-9.5,BN147&lt;=0.5),"-9,5 a 0,5",IF(AND(BN147&gt;=1,BN147&lt;=11),"1 a 11",IF(AND(BN147&gt;=11.5,BN147&lt;=21.5),"11,5 a 21,5",IF(BN147=22,"22",IF(AND(BN147&gt;=22.5,BN147&lt;=32.5),"22,5 a 32,5",IF(AND(BN147&gt;=33,BN147&lt;=43),"33 a 43","Fuera de rango"))))))))</f>
        <v>11,5 a 21,5</v>
      </c>
      <c r="BP147" s="11" t="n">
        <f aca="false">IF(BO147="","",IF(BO147="-20 a -10",1,IF(BO147="-9,5 a 0,5",2,IF(BO147="1 a 11",3,IF(BO147="11,5 a 21,5",4,IF(BO147="22","NORMA",IF(BO147="22,5 a 32,5",5,IF(BO147="33 a 43",6,""))))))))</f>
        <v>4</v>
      </c>
      <c r="BQ147" s="9" t="n">
        <v>-14</v>
      </c>
      <c r="BR147" s="10" t="str">
        <f aca="false">IF(BQ147="","",IF(AND(BQ147&gt;=-20,BQ147&lt;=-15),"-20 a -15",IF(AND(BQ147&gt;=-14.5,BQ147&lt;=-9.5),"-14,5 a -9,5",IF(AND(BQ147&gt;=-9,BQ147&lt;=-4),"-9 a -4",IF(AND(BQ147&gt;=-3.5,BQ147&lt;=2.5),"-3,5 a 2,5",IF(AND(BQ147&gt;=3,BQ147&lt;=8),"3 a 8",IF(AND(BQ147&gt;=8.5,BQ147&lt;=13.5),"8,5 a 13,5",IF(AND(BQ147&gt;=14,BQ147&lt;=17.5),"14 a 17,5",IF(BQ147=18,"18",IF(AND(BQ147&gt;=18.5,BQ147&lt;=23.5),"18,5 a 23,5",IF(AND(BQ147&gt;=24,BQ147&lt;=29),"24 a 29",IF(AND(BQ147&gt;=29.5,BQ147&lt;=34.5),"29,5 a 34,5",IF(AND(BQ147&gt;=35,BQ147&lt;=40),"35 a 40","Fuera de rango")))))))))))))</f>
        <v>-14,5 a -9,5</v>
      </c>
      <c r="BS147" s="11" t="n">
        <f aca="false">IF(BR147="","",IF(BR147="-20 a -15",1,IF(BR147="-14,5 a -9,5",2,IF(BR147="-9 a -4",3,IF(BR147="-3,5 a 2,5",4,IF(BR147="3 a 8",5,IF(BR147="8,5 a 13,5",6,IF(BR147="14 a 17,5",7,IF(BR147="18","NORMA",IF(BR147="18,5 a 23,5",8,IF(BR147="24 a 29",9,IF(BR147="29,5 a 34,5",10,IF(BR147="35 a 40",11,"")))))))))))))</f>
        <v>2</v>
      </c>
      <c r="BT147" s="9" t="n">
        <v>1</v>
      </c>
      <c r="BU147" s="10" t="str">
        <f aca="false">IF(BT147="","",IF(AND(BT147&gt;=-20,BT147&lt;=-18),"-20 a -18",IF(AND(BT147&gt;=-17.5,BT147&lt;=-15.5),"-17,5 a -15,5",IF(AND(BT147&gt;=-15,BT147&lt;=-13),"-15 a -13",IF(AND(BT147&gt;=-12.5,BT147&lt;=-10.5),"-12,5 a -10,5",IF(AND(BT147&gt;=-10,BT147&lt;=-8),"-10 a -8",IF(AND(BT147&gt;=-7.5,BT147&lt;=-5.5),"-7,5 a -5,5",IF(AND(BT147&gt;=-5,BT147&lt;=-3),"-5 a -3",IF(AND(BT147&gt;=-2.5,BT147&lt;=-0.5),"-2,5 a -0,5",IF(BT147=0,"0",IF(AND(BT147&gt;=0.5,BT147&lt;=2.5),"0,5 a 2,5",IF(AND(BT147&gt;=3,BT147&lt;=5),"3 a 5",IF(AND(BT147&gt;=5.5,BT147&lt;=7.5),"5,5 a 7,5",IF(AND(BT147&gt;=8,BT147&lt;=10),"8 a 10",IF(AND(BT147&gt;=10.5,BT147&lt;=12.5),"10,5 a 12,5",IF(AND(BT147&gt;=13,BT147&lt;=15),"13 a 15",IF(AND(BT147&gt;=15.5,BT147&lt;=17.5),"15,5 a 17,5",IF(AND(BT147&gt;=18,BT147&lt;=20),"18 a 20","Fuera de rango"))))))))))))))))))</f>
        <v>0,5 a 2,5</v>
      </c>
      <c r="BV147" s="11" t="n">
        <f aca="false">IF(BT147="","",IF(BT147=0,"NORMA",IF(AND(BT147&gt;=-20,BT147&lt;=-18),2,IF(AND(BT147&gt;=-17.5,BT147&lt;=-15.5),2,IF(AND(BT147&gt;=-15,BT147&lt;=-13),3,IF(AND(BT147&gt;=-12.5,BT147&lt;=-10.5),4,IF(AND(BT147&gt;=-10,BT147&lt;=-8),5,IF(AND(BT147&gt;=-7.5,BT147&lt;=-5.5),6,IF(AND(BT147&gt;=-5,BT147&lt;=-3),7,IF(AND(BT147&gt;=-2.5,BT147&lt;=-0.5),8,IF(AND(BT147&gt;=0.5,BT147&lt;=2.5),9,IF(AND(BT147&gt;=3,BT147&lt;=5),10,IF(AND(BT147&gt;=5.5,BT147&lt;=7.5),11,IF(AND(BT147&gt;=8,BT147&lt;=10),12,IF(AND(BT147&gt;=10.5,BT147&lt;=12.5),13,IF(AND(BT147&gt;=13,BT147&lt;=15),14,IF(AND(BT147&gt;=15.5,BT147&lt;=17.5),15,IF(AND(BT147&gt;=18,BT147&lt;=20),16,"Fuera de rango"))))))))))))))))))</f>
        <v>9</v>
      </c>
      <c r="BW147" s="9" t="n">
        <v>-6.5</v>
      </c>
      <c r="BX147" s="10" t="n">
        <f aca="false">18.5- (0.3*H147)</f>
        <v>16.1</v>
      </c>
      <c r="BY147" s="10" t="n">
        <f aca="false">(BW147)-(BX147)</f>
        <v>-22.6</v>
      </c>
      <c r="BZ147" s="10" t="str">
        <f aca="false">IF(BY147="","",IF(BY147&lt;-27.5,"De -30 a -28",IF(BY147&lt;-25,"De -27,5 a -25,5",IF(BY147&lt;-22.5,"De -25 a -23",IF(BY147&lt;-20,"De -22,5 a -20,5",IF(BY147&lt;-17.5,"De -20 a -18",IF(BY147&lt;-15,"De -17,5 a -15,5",IF(BY147&lt;-12.5,"De -15 a -13",IF(BY147&lt;-10,"De -12,5 a -10,5",IF(BY147&lt;-7.5,"De -10 a -8",IF(BY147&lt;-5,"De -7,5 a -5,5",IF(BY147&lt;-2.5,"De -5 a -3",IF(BY147&lt;0,"De -2,5 a -0,5",IF(BY147&lt;2.5,"De 0 a 2",IF(BY147&lt;5,"De 2,5 a 4,5",IF(BY147&lt;7.5,"De 5 a 7",IF(BY147&lt;10,"De 7,5 a 9,5",IF(BY147&lt;12.5,"De 10 a 12",IF(BY147&lt;15,"De 12,5 a 14,5",IF(BY147&lt;17.5,"De 15 a 17",IF(BY147&lt;20,"De 17,5 a 19,5",IF(BY147&lt;22.5,"De 20 a 22",IF(BY147&lt;25,"De 22,5 a 24,5",IF(BY147&lt;27.5,"De 25 a 27","De 27,5 a 30"))))))))))))))))))))))))</f>
        <v>De -25 a -23</v>
      </c>
      <c r="CA147" s="12" t="n">
        <f aca="false">IF(BY147="","",IF(BY147&lt;=-28,1,IF(BY147&lt;=-25.5,2,IF(BY147&lt;=-23,3,IF(BY147&lt;=-20.5,4,IF(BY147&lt;=-18,5,IF(BY147&lt;=-15.5,6,IF(BY147&lt;=-13,7,IF(BY147&lt;=-10.5,8,IF(BY147&lt;=-8,9,IF(BY147&lt;=-5.5,10,IF(BY147&lt;=-3,11,IF(BY147&lt;=-0.5,12,IF(BY147&lt;=2,13,IF(BY147&lt;=4.5,14,IF(BY147&lt;=7,15,IF(BY147&lt;=9.5,16,IF(BY147&lt;=12,17,IF(BY147&lt;=14.5,18,IF(BY147&lt;=17,19,IF(BY147&lt;=19.5,20,IF(BY147&lt;=22,21,IF(BY147&lt;=24.5,22,IF(BY147&lt;=27,23,IF(BY147&lt;=30,24,"Fuera de rango")))))))))))))))))))))))))</f>
        <v>4</v>
      </c>
      <c r="CB147" s="9" t="n">
        <v>-6.5</v>
      </c>
      <c r="CC147" s="10" t="n">
        <f aca="false">18.5- (0.3*H147)</f>
        <v>16.1</v>
      </c>
      <c r="CD147" s="10" t="n">
        <f aca="false">(CB147)-(CC147)</f>
        <v>-22.6</v>
      </c>
      <c r="CE147" s="10" t="str">
        <f aca="false">IF(CD147="","",IF(CD147&lt;-27.5,"De -30 a -28",IF(CD147&lt;-25,"De -27,5 a -25,5",IF(CD147&lt;-22.5,"De -25 a -23",IF(CD147&lt;-20,"De -22,5 a -20,5",IF(CD147&lt;-17.5,"De -20 a -18",IF(CD147&lt;-15,"De -17,5 a -15,5",IF(CD147&lt;-12.5,"De -15 a -13",IF(CD147&lt;-10,"De -12,5 a -10,5",IF(CD147&lt;-7.5,"De -10 a -8",IF(CD147&lt;-5,"De -7,5 a -5,5",IF(CD147&lt;-2.5,"De -5 a -3",IF(CD147&lt;0,"De -2,5 a -0,5",IF(CD147&lt;=2,"De 0 a 2",IF(CD147&lt;=4.5,"De 2,5 a 4,5",IF(CD147&lt;=7,"De 5 a 7",IF(CD147&lt;=9.5,"De 7,5 a 9,5",IF(CD147&lt;=12,"De 10 a 12",IF(CD147&lt;=14.5,"De 12,5 a 14,5",IF(CD147&lt;=17,"De 15 a 17",IF(CD147&lt;=19.5,"De 17,5 a 19,5",IF(CD147&lt;=22,"De 20 a 22",IF(CD147&lt;=24.5,"De 22,5 a 24,5",IF(CD147&lt;=27,"De 25 a 27","De 27,5 a 30"))))))))))))))))))))))))</f>
        <v>De -25 a -23</v>
      </c>
      <c r="CF147" s="12" t="n">
        <f aca="false">IF(CD147="","",IF(CD147&lt;-27.5,1,IF(CD147&lt;-25,2,IF(CD147&lt;-22.5,3,IF(CD147&lt;-20,4,IF(CD147&lt;-17.5,5,IF(CD147&lt;-15,6,IF(CD147&lt;-12.5,7,IF(CD147&lt;-10,8,IF(CD147&lt;-7.5,9,IF(CD147&lt;-5,10,IF(CD147&lt;-2.5,11,IF(CD147&lt;0,12,IF(CD147&lt;2.5,13,IF(CD147&lt;5,14,IF(CD147&lt;7.5,15,IF(CD147&lt;10,16,IF(CD147&lt;12.5,17,IF(CD147&lt;15,18,IF(CD147&lt;17.5,19,IF(CD147&lt;20,20,IF(CD147&lt;22.5,21,IF(CD147&lt;25,22,IF(CD147&lt;27.5,23,24))))))))))))))))))))))))</f>
        <v>3</v>
      </c>
      <c r="CG147" s="9" t="n">
        <v>-4.5</v>
      </c>
      <c r="CH147" s="10" t="str">
        <f aca="false">IF(CG147="","",IF(AND(CG147&gt;=-10,CG147&lt;=-9.5),"-10 a -9,5",IF(AND(CG147&gt;-9.5,CG147&lt;=-8.5),"-9 a -8,5",IF(AND(CG147&gt;-8.5,CG147&lt;=-7.5),"-8 a -7,5",IF(AND(CG147&gt;-7.5,CG147&lt;=-6.5),"-7 a -6,5",IF(AND(CG147&gt;-6.5,CG147&lt;=-5.5),"-6 a -5,5",IF(AND(CG147&gt;-5.5,CG147&lt;=-4.5),"-5 a -4,5",IF(AND(CG147&gt;-4.5,CG147&lt;=-3.5),"-4 a -3,5",IF(AND(CG147&gt;-3.5,CG147&lt;=-2.5),"-3 a -2,5",IF(CG147=-2.25,"-2,25",IF(AND(CG147&gt;-2.5,CG147&lt;=-1.5),"-2 a -1,5",IF(AND(CG147&gt;-1.5,CG147&lt;=-0.5),"-1 a -0,5",IF(AND(CG147&gt;-0.5,CG147&lt;=0.5),"0 a 0,5",IF(AND(CG147&gt;0.5,CG147&lt;=1.5),"1 a 1,5",IF(AND(CG147&gt;1.5,CG147&lt;=2.5),"2 a 2,5",IF(AND(CG147&gt;2.5,CG147&lt;=3.5),"3 a 3,5",IF(AND(CG147&gt;3.5,CG147&lt;=4.5),"4 a 4,5",IF(AND(CG147&gt;4.5,CG147&lt;=5.5),"5 a 5,5",IF(AND(CG147&gt;5.5,CG147&lt;=6.5),"6 a 6,5",IF(AND(CG147&gt;6.5,CG147&lt;=7.5),"7 a 7,5",IF(AND(CG147&gt;7.5,CG147&lt;=8.5),"8 a 8,5",IF(AND(CG147&gt;8.5,CG147&lt;=9.5),"9 a 9,5",IF(CG147&gt;=10,"10","Fuera de rango")))))))))))))))))))))))</f>
        <v>-5 a -4,5</v>
      </c>
      <c r="CI147" s="11" t="n">
        <f aca="false">IF(CG147="","",IF(CG147=-2.25,"NORMA",IF(CG147&lt;=-9.5,1,IF(CG147&lt;=-8.5,2,IF(CG147&lt;=-7.5,3,IF(CG147&lt;=-6.5,4,IF(CG147&lt;=-5.5,5,IF(CG147&lt;=-4.5,6,IF(CG147&lt;=-3.5,7,IF(CG147&lt;=-2.5,8,IF(CG147&lt;=-1.5,9,IF(CG147&lt;=-0.5,10,IF(CG147&lt;=0.5,11,IF(CG147&lt;=1.5,12,IF(CG147&lt;=2.5,13,IF(CG147&lt;=3.5,14,IF(CG147&lt;=4.5,15,IF(CG147&lt;=5.5,16,IF(CG147&lt;=6.5,17,IF(CG147&lt;=7.5,18,IF(CG147&lt;=8.5,19,IF(CG147&lt;=9.5,20,IF(CG147=10,21,"Fuera de rango")))))))))))))))))))))))</f>
        <v>6</v>
      </c>
      <c r="CJ147" s="9" t="n">
        <v>3.5</v>
      </c>
      <c r="CK147" s="10" t="str">
        <f aca="false">IF(CJ147="","",IF(AND(CJ147&gt;=-6,CJ147&lt;=-5.5),"-6 a -5,5",IF(AND(CJ147&gt;-5.5,CJ147&lt;=-4.5),"-5 a -4,5",IF(AND(CJ147&gt;-4.5,CJ147&lt;=-3.5),"-4 a -3,5",IF(AND(CJ147&gt;-3.5,CJ147&lt;=-2.5),"-3 a -2,5",IF(AND(CJ147&gt;-2.5,CJ147&lt;=-1.5),"-2 a -1,5",IF(AND(CJ147&gt;-1.5,CJ147&lt;=-0.5),"-1 a -0,5",IF(AND(CJ147&gt;-0.5,CJ147&lt;=0.5),"0 a 0,5",IF(AND(CJ147&gt;0.5,CJ147&lt;=1.5),"1 a 1,5",IF(AND(CJ147&gt;1.5,CJ147&lt;2.5),"2",IF(AND(CJ147&gt;=2.5,CJ147&lt;=3),"2,5 a 3",IF(AND(CJ147&gt;3,CJ147&lt;=4),"3,5 a 4",IF(AND(CJ147&gt;4,CJ147&lt;=5),"4,5 a 5",IF(AND(CJ147&gt;5,CJ147&lt;=6),"5,5 a 6",IF(AND(CJ147&gt;6,CJ147&lt;=7),"6,5 a 7",IF(AND(CJ147&gt;7,CJ147&lt;=8),"7,5 a 8",IF(AND(CJ147&gt;8,CJ147&lt;=9.5),"8,5 a 9,5",IF(CJ147=10,"10","Fuera de rango"))))))))))))))))))</f>
        <v>3,5 a 4</v>
      </c>
      <c r="CL147" s="11" t="n">
        <f aca="false">IF(CK147="","",IF(OR(CK147="-6 a -5,5",CK147="-6 - -5,5"),1,IF(OR(CK147="-5 a -4,5",CK147="-5 - -4,5"),2,IF(OR(CK147="-4 a -3,5",CK147="-4 - -3,5"),3,IF(OR(CK147="-3 a -2,5",CK147="-3 - -2,5"),4,IF(OR(CK147="-2 a -1,5",CK147="-2 - -1,5"),5,IF(OR(CK147="-1 a -0,5",CK147="-1 - -0,5"),6,IF(OR(CK147="0 a 0,5",CK147="0 - 0,5"),7,IF(OR(CK147="1 a 1,5",CK147="1 - 1,5"),8,IF(CK147="2","NORMA",IF(OR(CK147="2,5 a 3",CK147="2,5 - 3"),9,IF(OR(CK147="3,5 a 4",CK147="3,5 - 4"),10,IF(OR(CK147="4,5 a 5",CK147="4,5 - 5"),11,IF(OR(CK147="5,5 a 6",CK147="5,5 - 6"),12,IF(OR(CK147="6,5 a 7",CK147="6,5 - 7"),13,IF(OR(CK147="7,5 a 8",CK147="7,5 - 8"),14,IF(OR(CK147="8,5 a 9",CK147="8,5 - 9,5",CK147="9 a 9,5"),15,IF(CK147="10",15,IF(OR(CK147="0,5 a 1",CK147="0,5 - 1"),7,"Fuera de rango")))))))))))))))))))</f>
        <v>10</v>
      </c>
      <c r="CM147" s="10" t="n">
        <v>0</v>
      </c>
      <c r="CN147" s="10" t="str">
        <f aca="false">IF(CM147=0,"0", " ")</f>
        <v>0</v>
      </c>
      <c r="CO147" s="10" t="str">
        <f aca="false">IF(CM147&gt;0,"EME"," ")</f>
        <v> </v>
      </c>
      <c r="CP147" s="10" t="n">
        <v>0</v>
      </c>
      <c r="CQ147" s="10" t="str">
        <f aca="false">IF(CP147&gt;0,"0", " ")</f>
        <v> </v>
      </c>
      <c r="CR147" s="10" t="str">
        <f aca="false">IF(CP147&gt;0,"EME"," ")</f>
        <v> </v>
      </c>
      <c r="CS147" s="9" t="n">
        <v>0</v>
      </c>
      <c r="CT147" s="10" t="str">
        <f aca="false">IF(CS147&gt;0,"1", " ")</f>
        <v> </v>
      </c>
      <c r="CU147" s="10" t="str">
        <f aca="false">IF(CS147&gt;0,"HIP"," ")</f>
        <v> </v>
      </c>
      <c r="CV147" s="9" t="n">
        <v>0</v>
      </c>
      <c r="CW147" s="10" t="str">
        <f aca="false">IF(CV147&gt;0,"1", " ")</f>
        <v> </v>
      </c>
      <c r="CX147" s="10" t="str">
        <f aca="false">IF(CV147&gt;0,"HIP"," ")</f>
        <v> </v>
      </c>
      <c r="CY147" s="9" t="n">
        <v>-1</v>
      </c>
      <c r="CZ147" s="11" t="str">
        <f aca="false">IF(CY147&lt;0,"2"," ")</f>
        <v>2</v>
      </c>
      <c r="DA147" s="11" t="str">
        <f aca="false">IF(CY147&lt;0,"MIO"," ")</f>
        <v>MIO</v>
      </c>
      <c r="DB147" s="9" t="n">
        <v>-0.75</v>
      </c>
      <c r="DC147" s="11" t="str">
        <f aca="false">IF(DB147&lt;0,"2"," ")</f>
        <v>2</v>
      </c>
      <c r="DD147" s="11" t="str">
        <f aca="false">IF(DB147&lt;0,"MIO"," ")</f>
        <v>MIO</v>
      </c>
      <c r="DE147" s="9" t="n">
        <v>0</v>
      </c>
      <c r="DF147" s="11" t="str">
        <f aca="false">IF(DE147&lt;0,"3"," ")</f>
        <v> </v>
      </c>
      <c r="DG147" s="11" t="str">
        <f aca="false">IF(DE147&lt;0,"AST"," ")</f>
        <v> </v>
      </c>
      <c r="DH147" s="9" t="n">
        <v>0</v>
      </c>
      <c r="DI147" s="11" t="str">
        <f aca="false">IF(DH147&lt;0,"3"," ")</f>
        <v> </v>
      </c>
      <c r="DJ147" s="11" t="str">
        <f aca="false">IF(DH147&lt;0,"AST"," ")</f>
        <v> </v>
      </c>
      <c r="DK147" s="9" t="n">
        <v>0</v>
      </c>
      <c r="DL147" s="10" t="str">
        <f aca="false">IF(DK147&gt;0,"4"," ")</f>
        <v> </v>
      </c>
      <c r="DM147" s="10" t="str">
        <f aca="false">IF(DK147&gt;0,"PRE"," ")</f>
        <v> </v>
      </c>
      <c r="DN147" s="9" t="n">
        <v>0</v>
      </c>
      <c r="DO147" s="10" t="str">
        <f aca="false">IF(DN147&gt;0,"4"," ")</f>
        <v> </v>
      </c>
      <c r="DP147" s="10" t="str">
        <f aca="false">IF(DN147&gt;0,"PRE"," ")</f>
        <v> </v>
      </c>
      <c r="DQ147" s="12" t="n">
        <v>1</v>
      </c>
      <c r="DR147" s="12" t="n">
        <v>1</v>
      </c>
      <c r="DS147" s="12" t="str">
        <f aca="false">CONCATENATE(CO147,CU147,DA147,DG147,DM147)</f>
        <v>  MIO  </v>
      </c>
      <c r="DT147" s="10" t="str">
        <f aca="false" t="array" ref="DT147">_xlfn.IFS(DS147="EME    ","0", DS147=" HIP   ","1", DS147="  MIO  ","2", DS147="   AST ","3", DS147="    PRE","4", DS147="EME   PRE","5", DS147=" HIP  PRE","6", DS147=" HIP AST ","7", DS147="  MIO PRE","8", DS147="  MIOAST ","9", DS147="   ASTPRE","10",DS147=" HIP ASTPRE","11", DS147="  MIOASTPRE","12", DS147="     ","0")</f>
        <v>2</v>
      </c>
      <c r="DU147" s="1" t="s">
        <v>154</v>
      </c>
      <c r="DV147" s="1" t="str">
        <f aca="false" t="array" ref="DV147">_xlfn.IFS(DU147="SI","2", DU147="NO","1")</f>
        <v>1</v>
      </c>
      <c r="DW147" s="10" t="n">
        <v>0</v>
      </c>
      <c r="DX147" s="11" t="str">
        <f aca="false">IF(DW147=0,"1","2")</f>
        <v>1</v>
      </c>
      <c r="DY147" s="11" t="str">
        <f aca="false" t="array" ref="DY147">_xlfn.IFS(DW147=0,"0", DW147=0.25, "1", DW147=0.5,"2", DW147=0.75,"3", DW147=1,"4",DW147=1.25,"5", DW147=1.5,"6", DW147=1.75,"7", DW147=2,"8")</f>
        <v>0</v>
      </c>
      <c r="DZ147" s="10" t="n">
        <v>0</v>
      </c>
      <c r="EA147" s="11" t="str">
        <f aca="false">IF(DZ147=0,"1","2")</f>
        <v>1</v>
      </c>
      <c r="EB147" s="11" t="str">
        <f aca="false" t="array" ref="EB147">_xlfn.IFS(DZ147=0,"0", DZ147=0.25, "1", DZ147=0.5,"2", DZ147=0.75,"3", DZ147=1,"4",DZ147=1.25,"5", DZ147=1.5,"6", DZ147=1.75,"7", DZ147=2,"8")</f>
        <v>0</v>
      </c>
      <c r="EC147" s="10" t="n">
        <v>0</v>
      </c>
      <c r="ED147" s="10" t="str">
        <f aca="false">IF(EC147=0,"1","2")</f>
        <v>1</v>
      </c>
      <c r="EE147" s="11" t="str">
        <f aca="false" t="array" ref="EE147">_xlfn.IFS(EC147=0,"0", EC147=-0.25, "1", EC147=-0.5,"2", EC147=-0.75,"3", EC147=-1,"4",EC147=-1.25,"5", EC147=-1.5,"6", EC147=-1.75,"7", EC147=-2,"8", EC147=-2.25,"9",EC147=-2.5,"10", EC147=-2.75,"11", EC147=-3,"12", EC147=-3.25,"13", EC147=-3.5,"14", EC147=-3.75,"15",EC147=-4,"16")</f>
        <v>0</v>
      </c>
      <c r="EF147" s="10" t="n">
        <v>0</v>
      </c>
      <c r="EG147" s="10" t="str">
        <f aca="false">IF(EF147=0,"1","2")</f>
        <v>1</v>
      </c>
      <c r="EH147" s="11" t="str">
        <f aca="false" t="array" ref="EH147">_xlfn.IFS(EF147=0,"0", EF147=-0.25, "1", EF147=-0.5,"2", EF147=-0.75,"3", EF147=-1,"4",EF147=-1.25,"5", EF147=-1.5,"6", EF147=-1.75,"7", EF147=-2,"8", EF147=-2.25,"9",EF147=-2.5,"10", EF147=-2.75,"11", EF147=-3,"12", EF147=-3.25,"13", EF147=-3.5,"14", EF147=-3.75,"15",EF147=-4,"16")</f>
        <v>0</v>
      </c>
      <c r="EI147" s="10" t="n">
        <v>0</v>
      </c>
      <c r="EJ147" s="11" t="str">
        <f aca="false">IF(EI147=0,"1","2")</f>
        <v>1</v>
      </c>
      <c r="EK147" s="11" t="str">
        <f aca="false" t="array" ref="EK147">_xlfn.IFS(EI147=0,"0", EI147=-0.25, "1", EI147=-0.5,"2", EI147=-0.75,"3", EI147=-1,"4",EI147=-1.25,"5", EI147=-1.5,"6", EI147=-1.75,"7", EI147=-2,"8", EI147=-2.25,"9", EI147=-2.25,"9",EI147=-2.5,"10", EI147=-2.75,"11", EI147=-3,"12", EI147=-3.25,"13", EI147=-3.5,"14", EI147=-3.75,"15",EI147=-4,"16", EI147=0.25, "17", EI147=0.5, "18")</f>
        <v>0</v>
      </c>
      <c r="EL147" s="10" t="n">
        <v>0</v>
      </c>
      <c r="EM147" s="11" t="str">
        <f aca="false">IF(EL147=0,"1","2")</f>
        <v>1</v>
      </c>
      <c r="EN147" s="11" t="str">
        <f aca="false" t="array" ref="EN147">_xlfn.IFS(EL147=0.25,"17",EL147=0.5,"18", EL147=0,"0", EL147=-0.25, "1", EL147=-0.5,"2", EL147=-0.75,"3", EL147=-1,"4",EL147=-1.25,"5", EL147=-1.5,"6", EL147=-1.75,"7", EL147=-2,"8",EL147= -2.25,"9",EL147=-2.5,"10",EL147= -2.75,"11",EL147= -3,"12",EL147= -3.25,"13",EL147= -3.5,"14",EL147= -3.75,"15",EL147=-4,"16")</f>
        <v>0</v>
      </c>
      <c r="EO147" s="10" t="n">
        <v>0</v>
      </c>
      <c r="EP147" s="11" t="str">
        <f aca="false">IF(EO147=0,"1","2")</f>
        <v>1</v>
      </c>
      <c r="EQ147" s="11" t="str">
        <f aca="false" t="array" ref="EQ147">_xlfn.IFS(EO147=0,"0", EO147=0.25, "1", EO147=0.5,"2", EO147=0.75,"3", EO147=1,"4",EO147=1.25,"5", EO147=1.5,"6", EO147=1.75,"7", EO147=2,"8", EO147=2.25,"9", EO147=2.25,"9",EO147=2.5,"10", EO147=2.75,"11", EO147=3,"12", EO147=3.25,"13", EO147=3.5,"14", EO147=3.75,"15",EO147=4,"16", EO147=-0.25, "17", bq=-0.5, "18")</f>
        <v>0</v>
      </c>
      <c r="ER147" s="10" t="n">
        <v>0</v>
      </c>
      <c r="ES147" s="11" t="str">
        <f aca="false">IF(ER147=0,"1","2")</f>
        <v>1</v>
      </c>
      <c r="ET147" s="11" t="str">
        <f aca="false" t="array" ref="ET147">_xlfn.IFS(ER147=0,"0", ER147=0.25, "1", ER147=0.5,"2", ER147=0.75,"3", ER147=1,"4",ER147=1.25,"5", ER147=1.5,"6", ER147=1.75,"7", ER147=2,"8", ER147=2.25,"9", ER147=2.25,"9",ER147=2.5,"10", ER147=2.75,"11", ER147=3,"12", ER147=3.25,"13", ER147=3.5,"14", ER147=3.75,"15",ER147=4,"16", ER147=-0.25, "17", bq=-0.5, "18")</f>
        <v>0</v>
      </c>
      <c r="EU147" s="13" t="n">
        <v>5</v>
      </c>
      <c r="EV147" s="14" t="str">
        <f aca="false">VLOOKUP(EU147,LEYENDA!$G$2:$H$8,2,TRUE())</f>
        <v>0-5</v>
      </c>
      <c r="EW147" s="14" t="str">
        <f aca="false" t="array" ref="EW147">_xlfn.IFS(EV147="0-5","1", EV147="6-12","2", EV147="13-18","3", EV147="19-24","4", EV147="25-36","5", EV147="37-48","6", EV147="49-60","7")</f>
        <v>1</v>
      </c>
    </row>
    <row r="148" customFormat="false" ht="13.5" hidden="false" customHeight="false" outlineLevel="0" collapsed="false">
      <c r="A148" s="1" t="n">
        <v>55</v>
      </c>
      <c r="B148" s="32" t="n">
        <v>6</v>
      </c>
      <c r="C148" s="33" t="n">
        <v>41716</v>
      </c>
      <c r="D148" s="6"/>
      <c r="E148" s="5" t="str">
        <f aca="false">VLOOKUP(A148,'286'!$A$3:$J$600,10,FALSE())</f>
        <v>GARCÍA LOZOYA, ALBA</v>
      </c>
      <c r="F148" s="4" t="str">
        <f aca="false">VLOOKUP(A148,'286'!$A$3:$I$1768,3,FALSE())</f>
        <v>GARLOAL</v>
      </c>
      <c r="G148" s="6" t="n">
        <f aca="false">VLOOKUP(A148,'286'!$A$3:$I$1768,4,FALSE())</f>
        <v>38613</v>
      </c>
      <c r="H148" s="7" t="n">
        <f aca="false">YEAR(C148)-YEAR(G148)</f>
        <v>9</v>
      </c>
      <c r="I148" s="1" t="str">
        <f aca="false">VLOOKUP(H148,LEYENDA!$C$2:$D$6,2,TRUE())</f>
        <v>0-12</v>
      </c>
      <c r="J148" s="5" t="str">
        <f aca="false">VLOOKUP(A148,'286'!$A$3:$I$1768,7,FALSE())</f>
        <v>M</v>
      </c>
      <c r="K148" s="8" t="str">
        <f aca="false">VLOOKUP(A148,'286'!$A$3:$I$1768,2,FALSE())</f>
        <v>OD</v>
      </c>
      <c r="L148" s="4" t="str">
        <f aca="false">VLOOKUP(A148,'286'!$A$3:$I$1768,8,FALSE())</f>
        <v>D</v>
      </c>
      <c r="M148" s="4" t="str">
        <f aca="false">VLOOKUP(A148,'286'!$A$3:$I$1768,9,FALSE())</f>
        <v>D</v>
      </c>
      <c r="N148" s="8" t="str">
        <f aca="false">IF(R148=O148, "MISMA","CONTRARIA")</f>
        <v>MISMA</v>
      </c>
      <c r="O148" s="8" t="str">
        <f aca="false" t="array" ref="O148">_xlfn.IFS(L148="D","1", L148="I","2")</f>
        <v>1</v>
      </c>
      <c r="P148" s="8" t="str">
        <f aca="false" t="array" ref="P148">_xlfn.IFS(K148="OD","1", K148="OI","2")</f>
        <v>1</v>
      </c>
      <c r="Q148" s="1" t="str">
        <f aca="false" t="array" ref="Q148">_xlfn.IFS(J148="M","1", J148="H","2")</f>
        <v>1</v>
      </c>
      <c r="R148" s="8" t="str">
        <f aca="false" t="array" ref="R148">_xlfn.IFS(M148="D","1", M148="I","2")</f>
        <v>1</v>
      </c>
      <c r="S148" s="1" t="str">
        <f aca="false" t="array" ref="S148">_xlfn.IFS(N148="CONTRARIA", "1",N148= "MISMA","2")</f>
        <v>2</v>
      </c>
      <c r="T148" s="1" t="str">
        <f aca="false" t="array" ref="T148">_xlfn.IFS(I148="0-12","1", I148="13-24","2", I148="25-40","3", I148="41-60","4", I148="61-100","5")</f>
        <v>1</v>
      </c>
      <c r="U148" s="9" t="n">
        <v>-0.5</v>
      </c>
      <c r="V148" s="1" t="str">
        <f aca="false">IF(U148="","",IF(AND(U148&gt;=-9,U148&lt;=-6.5),"-9 a -6,5",IF(AND(U148&gt;=-6,U148&lt;=-3.5),"-6 a -3,5",IF(AND(U148&gt;=-3,U148&lt;=-1),"-3 a -1",IF(U148=-0.5,"-0,5",IF(AND(U148&gt;=0,U148&lt;=2.5),"0 a 2,5",IF(AND(U148&gt;=3,U148&lt;=5.5),"3 a 5,5",IF(AND(U148&gt;=6,U148&lt;=8.5),"6 a 8,5",IF(AND(U148&gt;=9,U148&lt;=20),"9 a 20","Fuera de rango")))))))))</f>
        <v>-0,5</v>
      </c>
      <c r="W148" s="11" t="str">
        <f aca="false">IF(V148="","",IF(V148="-9 a -6,5",2,IF(V148="-6 a -3,5",3,IF(V148="-3 a -1",4,IF(V148="-0,5","NORMA",IF(V148="0 a 2,5",5,IF(V148="3 a 5,5",6,IF(V148="6 a 8,5",7,IF(V148="9 a 20",8,"Fuera de rango")))))))))</f>
        <v>NORMA</v>
      </c>
      <c r="X148" s="9" t="n">
        <v>0</v>
      </c>
      <c r="Y148" s="10" t="str">
        <f aca="false">IF(X148="","",IF(AND(X148&gt;=0,X148&lt;=4),"0 a 4",IF(AND(X148&gt;=4.5,X148&lt;=8.5),"4,5 a 8,5",IF(X148=9,"9",IF(AND(X148&gt;=9.5,X148&lt;=13),"9,5 a 13",IF(AND(X148&gt;=13.5,X148&lt;=20),"13,5 a 20",IF(AND(X148&gt;=20.5,X148&lt;=35),"20,5 a 35","Fuera de rango")))))))</f>
        <v>0 a 4</v>
      </c>
      <c r="Z148" s="11" t="n">
        <f aca="false">IF(Y148="","",IF(Y148="0 a 4",1,IF(Y148="4,5 a 8,5",2,IF(Y148="9","NORMA",IF(Y148="9,5 a 13",3,IF(Y148="13,5 a 20",4,IF(Y148="20,5 a 35",5,"Fuera de rango")))))))</f>
        <v>1</v>
      </c>
      <c r="AA148" s="9" t="n">
        <v>23</v>
      </c>
      <c r="AB148" s="10" t="str">
        <f aca="false">IF(AA148="","",IF(AND(AA148&gt;=0,AA148&lt;=9),"0 a 9",IF(AND(AA148&gt;=9.5,AA148&lt;=18.5),"9,5 a 18,5",IF(AA148=19,"19",IF(AND(AA148&gt;=19.5,AA148&lt;=28),"19,5 a 28",IF(AND(AA148&gt;=28.5,AA148&lt;=40),"28,5 a 40","Fuera de rango"))))))</f>
        <v>19,5 a 28</v>
      </c>
      <c r="AC148" s="11" t="n">
        <f aca="false" t="array" ref="AC148">_xlfn.IFS(AB148="","",AB148="0 a 9",1,AB148="9,5 a 18,5",2,AB148="19","NORMA",AB148="19,5 a 28",3,AB148="28,5 a 40",4,TRUE(),"Fuera de rango")</f>
        <v>3</v>
      </c>
      <c r="AD148" s="9" t="n">
        <v>5</v>
      </c>
      <c r="AE148" s="10" t="str">
        <f aca="false">IF(AD148="","",IF(AND(AD148&gt;=-10,AD148&lt;=0),"De -10 a 0",IF(AND(AD148&gt;=0.5,AD148&lt;=9.5),"0,5 a 9,5",IF(AD148=10,"10",IF(AND(AD148&gt;=10.5,AD148&lt;=20),"10,5 a 20",IF(AND(AD148&gt;=20.5,AD148&lt;=40),"20,5 a 40","Fuera de rango"))))))</f>
        <v>0,5 a 9,5</v>
      </c>
      <c r="AF148" s="12" t="n">
        <f aca="false">IF(AD148="","",IF(AND(AD148&gt;=-10,AD148&lt;=0),1,IF(AND(AD148&gt;=0.5,AD148&lt;=9.5),2,IF(AD148=10,"NORMA",IF(AND(AD148&gt;=10.5,AD148&lt;=20),3,IF(AND(AD148&gt;=20.5,AD148&lt;=40),4,""))))))</f>
        <v>2</v>
      </c>
      <c r="AG148" s="9" t="n">
        <v>6</v>
      </c>
      <c r="AH148" s="10" t="str">
        <f aca="false">IF(AG148="","",IF(AND(AG148&gt;=0,AG148&lt;=4),"0 a 4",IF(AND(AG148&gt;=4.5,AG148&lt;=8.5),"4,5 a 8,5",IF(AG148=9,"9",IF(AND(AG148&gt;=9.5,AG148&lt;=13),"9,5 a 13",IF(AND(AG148&gt;=13.5,AG148&lt;=25),"13,5 a 25","Fuera de rango"))))))</f>
        <v>4,5 a 8,5</v>
      </c>
      <c r="AI148" s="11" t="n">
        <f aca="false">IF(AH148="","",IF(AH148="0 a 4",1,IF(AH148="4,5 a 8,5",2,IF(AH148="9","NORMA",IF(AH148="9,5 a 13",3,IF(AH148="13,5 a 25",4,""))))))</f>
        <v>2</v>
      </c>
      <c r="AJ148" s="9" t="n">
        <v>3</v>
      </c>
      <c r="AK148" s="10" t="str">
        <f aca="false">IF(AJ148="","",IF(AND(AJ148&gt;=-15,AJ148&lt;=-10.5),"-15 a -10,5",IF(AND(AJ148&gt;=-10,AJ148&lt;=-4),"-10 a -4",IF(AND(AJ148&gt;=-4.5,AJ148&lt;=0),"-4,5 a 0",IF(AND(AJ148&gt;=0.5,AJ148&lt;=4.5),"0,5 a 4,5",IF(AJ148=5,"5",IF(AND(AJ148&gt;=5.5,AJ148&lt;=10),"5,5 a 10",IF(AND(AJ148&gt;=10.5,AJ148&lt;=20),"10,5 a 20","Fuera de rango"))))))))</f>
        <v>0,5 a 4,5</v>
      </c>
      <c r="AL148" s="11" t="n">
        <f aca="false">IF(AK148="","",IF(AK148="-15 a -10,5",1,IF(AK148="-10 a -4",2,IF(AK148="-4,5 a 0",3,IF(AK148="0,5 a 4,5",4,IF(AK148="5","NORMA",IF(AK148="5,5 a 10",5,IF(AK148="10,5 a 20",6,"Error"))))))))</f>
        <v>4</v>
      </c>
      <c r="AM148" s="9" t="n">
        <v>0</v>
      </c>
      <c r="AN148" s="10" t="str">
        <f aca="false">IF(AM148="","",IF(AND(AM148&gt;=-7.5,AM148&lt;=-5.5),"-7,5 a -5,5",IF(AND(AM148&gt;=-5,AM148&lt;=-3),"-5 a -3",IF(AND(AM148&gt;=-2.5,AM148&lt;=-0.5),"-2,5 a -0,5",IF(AM148=0,"0,00",IF(AND(AM148&gt;=0.5,AM148&lt;=2.5),"0,5 a 2,5",IF(AND(AM148&gt;=3,AM148&lt;=5),"3 a 5",IF(AND(AM148&gt;=5.5,AM148&lt;=7.5),"5,5 a 7,5",IF(AND(AM148&gt;=8,AM148&lt;=10),"8 a 10","Fuera de rango")))))))))</f>
        <v>0,00</v>
      </c>
      <c r="AO148" s="11" t="str">
        <f aca="false">IF(AN148="","",IF(AN148="-7,5 a -5,5",1,IF(AN148="-5 a -3",2,IF(AN148="-2,5 a -0,5",3,IF(AN148="0,00","NORMA",IF(AN148="0,5 a 2,5",4,IF(AN148="3 a 5",5,IF(AN148="5,5 a 7,5",6,IF(AN148="8 a 10",7,"Error")))))))))</f>
        <v>NORMA</v>
      </c>
      <c r="AP148" s="9" t="n">
        <v>9</v>
      </c>
      <c r="AQ148" s="10" t="str">
        <f aca="false">IF(AP148="","",IF(AND(AP148&gt;=-20,AP148&lt;=-9.5),"-20 a -9,5",IF(AND(AP148&gt;=-9,AP148&lt;=-6.5),"-9 a -6,5",IF(AP148=-6,"-6",IF(AND(AP148&gt;=-5.5,AP148&lt;=-3),"-5,5 a -3",IF(AND(AP148&gt;=-2.5,AP148&lt;=0),"-2,5 a 0",IF(AND(AP148&gt;=0.5,AP148&lt;=3),"0,5 a 3",IF(AND(AP148&gt;=3.5,AP148&lt;=6),"3,5 a 6",IF(AND(AP148&gt;=6.5,AP148&lt;=9),"6,5 a 9",IF(AND(AP148&gt;=9.5,AP148&lt;=20),"9,5 a 20","Fuera de rango"))))))))))</f>
        <v>6,5 a 9</v>
      </c>
      <c r="AR148" s="11" t="n">
        <f aca="false">IF(AQ148="","",IF(AQ148="-20 a -9,5",1,IF(AQ148="-9 a -6,5",2,IF(AQ148="-6","NORMA",IF(AQ148="-5,5 a -3",3,IF(AQ148="-2,5 a 0",4,IF(AQ148="0,5 a 3",5,IF(AQ148="3,5 a 6",6,IF(AQ148="6,5 a 9",7,IF(AQ148="9,5 a 20",8,""))))))))))</f>
        <v>7</v>
      </c>
      <c r="AS148" s="9" t="n">
        <v>1</v>
      </c>
      <c r="AT148" s="10" t="str">
        <f aca="false">IF(AS148="","",IF(AND(AS148&gt;=-16,AS148&lt;=-14),"-16 a -14",IF(AND(AS148&gt;=-13.5,AS148&lt;=-11.5),"-13,5 a -11,5",IF(AND(AS148&gt;=-11,AS148&lt;=-9),"-11 a -9",IF(AND(AS148&gt;=-8.5,AS148&lt;=-6.5),"-8,5 a -6,5",IF(AND(AS148&gt;=-6,AS148&lt;=-4),"-6 a -4",IF(AND(AS148&gt;=-3.5,AS148&lt;=-1.5),"-3,5 a -1,5",IF(AND(AS148&gt;=-1,AS148&lt;=1),"-1 a 1",IF(AND(AS148&gt;=1.5,AS148&lt;=3.5),"1,5 a 3,5",IF(AND(AS148&gt;=4,AS148&lt;=6),"4 a 6",IF(AND(AS148&gt;=6.5,AS148&lt;=8.5),"6,5 a 8,5",IF(AND(AS148&gt;=9,AS148&lt;=11),"9 a 11",IF(AND(AS148&gt;=11.5,AS148&lt;=13.5),"11,5 a 13,5",IF(AND(AS148&gt;=14,AS148&lt;=16),"14 a 16",IF(AND(AS148&gt;=16.5,AS148&lt;=18.5),"16,5 a 18,5",IF(AND(AS148&gt;=19,AS148&lt;=21),"19 a 21","Fuera de rango"))))))))))))))))</f>
        <v>-1 a 1</v>
      </c>
      <c r="AU148" s="11" t="n">
        <f aca="false" t="array" ref="AU148">IF(AT148="","",_xlfn.IFS(AT148="-16 a -14",1,AT148="-13,5 a -11,5",2,AT148="-11 a -9",3,AT148="-8,5 a -6,5",4,AT148="-6 a -4",5,AT148="-3,5 a -1,5",6,AT148="-1 a 1",7,AT148="1,5 a 3,5",8,AT148="4 a 6","NORMA",AT148="6,5 a 8,5",9,AT148="9 a 11",10,AT148="11,5 a 13,5",11,AT148="14 a 16",12,AT148="16,5 a 18,5",13,AT148="19 a 21",14,TRUE(),""))</f>
        <v>7</v>
      </c>
      <c r="AV148" s="9" t="n">
        <v>2</v>
      </c>
      <c r="AW148" s="10" t="str">
        <f aca="false">IF(AV148="","",IF(AND(AV148&gt;=-1,AV148&lt;=-0.5),"-1 a -0,5",IF(AND(AV148&gt;-0.5,AV148&lt;=0),"De -0,5 a 0",IF(AND(AV148&gt;=0.25,AV148&lt;=0.75),"0,25 a 0,75",IF(AND(AV148&gt;=1,AV148&lt;=1.5),"1 a 1,5",IF(AND(AV148&gt;=1.75,AV148&lt;=2.25),"1,75 a 2,25",IF(AND(AV148&gt;=2.5,AV148&lt;=3),"2,5 a 3",IF(AND(AV148&gt;=3.25,AV148&lt;=3.75),"3,25 a 3,75","Fuera de rango"))))))))</f>
        <v>1,75 a 2,25</v>
      </c>
      <c r="AX148" s="11" t="n">
        <f aca="false">IF(AW148="","",IF(OR(AW148="-1 a -0,5",AW148="-1 a -0.5"),1,IF(OR(AW148="De -0,5 a 0",AW148="-0,5 a 0",AW148="De -0.5 a 0"),2,IF(OR(AW148="0,25 a 0,75",AW148="0.25 a 0.75"),"NORMA",IF(OR(AW148="1 a 1,5",AW148="1 a 1.5"),3,IF(OR(AW148="1,75 a 2,25",AW148="1.75 a 2.25"),4,IF(OR(AW148="2,5 a 3",AW148="2.5 a 3"),5,IF(OR(AW148="3,25 a 3,75",AW148="3.25 a 3.75"),6,""))))))))</f>
        <v>4</v>
      </c>
      <c r="AY148" s="9" t="n">
        <v>-6</v>
      </c>
      <c r="AZ148" s="10" t="str">
        <f aca="false">IF(AY148="","",IF(AND(AY148&gt;=-20,AY148&lt;=-9.5),"-20 a -9,5",IF(AND(AY148&gt;=-9,AY148&lt;=-6.5),"-9 a -6,5",IF(AY148=-6,"-6",IF(AND(AY148&gt;=-5.5,AY148&lt;=-3),"-5,5 a -3",IF(AND(AY148&gt;=-2.5,AY148&lt;=0),"-2,5 a 0",IF(AND(AY148&gt;=0.5,AY148&lt;=3),"0,5 a 3",IF(AND(AY148&gt;=3.5,AY148&lt;=6),"3,5 a 6","Fuera de rango"))))))))</f>
        <v>-6</v>
      </c>
      <c r="BA148" s="11" t="str">
        <f aca="false">IF(AZ148="","",IF(AZ148="-20 a -9,5",1,IF(AZ148="-9 a -6,5",2,IF(AZ148="-6","NORMA",IF(AZ148="-5,5 a -3",3,IF(AZ148="-2,5 a 0",4,IF(AZ148="0,5 a 3",5,IF(AZ148="3,5 a 6",6,""))))))))</f>
        <v>NORMA</v>
      </c>
      <c r="BB148" s="9" t="n">
        <v>0</v>
      </c>
      <c r="BC148" s="10" t="str">
        <f aca="false" t="array" ref="BC148">IF(BB148="","",_xlfn.IFS(AND(BB148&gt;=0,BB148&lt;=2),"0 a 2",AND(BB148&gt;=2.5,BB148&lt;=4.5),"2,5 a 4,5",AND(BB148&gt;=5,BB148&lt;=7),"5 a 7",AND(BB148&gt;=7.5,BB148&lt;=9.5),"7,5 a 9,5",AND(BB148&gt;=10,BB148&lt;=12),"10 a 12",AND(BB148&gt;=12.5,BB148&lt;=14.5),"12,5 a 14,5",BB148=15,"15",AND(BB148&gt;=15.5,BB148&lt;=17.5),"15,5 a 17,5",AND(BB148&gt;=18,BB148&lt;=20),"18 a 20",AND(BB148&gt;=20.5,BB148&lt;=22.5),"20,5 a 22,5",AND(BB148&gt;=23,BB148&lt;=25),"23 a 25",TRUE(),"Fuera de rango"))</f>
        <v>0 a 2</v>
      </c>
      <c r="BD148" s="11" t="n">
        <f aca="false" t="array" ref="BD148">IF(BC148="","",_xlfn.IFS(BC148="0 a 2",1,BC148="2,5 a 4,5",2,BC148="5 a 7",3,BC148="7,5 a 9,5",4,BC148="10 a 12",5,BC148="12,5 a 14,5",6,BC148="15","NORMA",BC148="15,5 a 17,5",7,BC148="18 a 20",8,BC148="20,5 a 22,5",9,BC148="23 a 25",10,TRUE(),"Fuera de rango"))</f>
        <v>1</v>
      </c>
      <c r="BE148" s="9" t="n">
        <v>15</v>
      </c>
      <c r="BF148" s="10" t="str">
        <f aca="false">IF(BE148="","",IF(AND(BE148&gt;=-20,BE148&lt;=-10),"-20 a -10",IF(AND(BE148&gt;=-9.5,BE148&lt;=0.5),"-9,5 a 0,5",IF(AND(BE148&gt;=1,BE148&lt;=11),"1 a 11",IF(AND(BE148&gt;=11.5,BE148&lt;=20.5),"11,5 a 20,5",IF(BE148=21,"21",IF(AND(BE148&gt;=21.5,BE148&lt;=31.5),"21,5 a 31,5",IF(AND(BE148&gt;=32,BE148&lt;=42),"32 a 42","Fuera de rango"))))))))</f>
        <v>11,5 a 20,5</v>
      </c>
      <c r="BG148" s="11" t="n">
        <f aca="false">IF(BF148="","",IF(BF148="-20 a -10",1,IF(BF148="-9,5 a 0,5",2,IF(BF148="1 a 11",3,IF(BF148="11,5 a 20,5",4,IF(BF148="21","NORMA",IF(BF148="21,5 a 31,5",5,IF(BF148="32 a 42",6,""))))))))</f>
        <v>4</v>
      </c>
      <c r="BH148" s="9" t="n">
        <v>9</v>
      </c>
      <c r="BI148" s="10" t="str">
        <f aca="false">IF(BH148="","",IF(AND(BH148&gt;=-20,BH148&lt;=-15),"-20 a -15",IF(AND(BH148&gt;=-14.5,BH148&lt;=-9.5),"-14,5 a -9,5",IF(AND(BH148&gt;=-9,BH148&lt;=-4),"-9 a -4",IF(AND(BH148&gt;=-3.5,BH148&lt;=2.5),"-3,5 a 2,5",IF(AND(BH148&gt;=3,BH148&lt;=8),"3 a 8",IF(AND(BH148&gt;=8.5,BH148&lt;=14.5),"8,5 a 14,5",IF(BH148=15,"15",IF(AND(BH148&gt;=15.5,BH148&lt;=20.5),"15,5 a 20,5",IF(AND(BH148&gt;=21,BH148&lt;=26),"21 a 26","Fuera de rango"))))))))))</f>
        <v>8,5 a 14,5</v>
      </c>
      <c r="BJ148" s="11" t="n">
        <f aca="false">IF(BI148="","",IF(BI148="-20 a -15",1,IF(BI148="-14,5 a -9,5",2,IF(BI148="-9 a -4",3,IF(BI148="-3,5 a 2,5",4,IF(BI148="3 a 8",5,IF(BI148="8,5 a 14,5",6,IF(BI148="15","NORMA",IF(BI148="15,5 a 20,5",7,IF(BI148="21 a 26",8,IF(BI148="26,5 a 31,5",9,"")))))))))))</f>
        <v>6</v>
      </c>
      <c r="BK148" s="9" t="n">
        <v>0</v>
      </c>
      <c r="BL148" s="10" t="str">
        <f aca="false">IF(BK148="","",IF(AND(BK148&gt;=0,BK148&lt;=2),"0 - 2",IF(AND(BK148&gt;=2.5,BK148&lt;=4.5),"2,5 - 4,5",IF(AND(BK148&gt;=5,BK148&lt;=7),"5 - 7",IF(AND(BK148&gt;=7.5,BK148&lt;=9.5),"7,5 - 9,5",IF(AND(BK148&gt;=10,BK148&lt;=12),"10 - 12",IF(AND(BK148&gt;=12.5,BK148&lt;=13.5),"12,5 - 13,5",IF(BK148=14,"14",IF(AND(BK148&gt;=14.5,BK148&lt;=16.5),"14,5 - 16,5",IF(AND(BK148&gt;=17,BK148&lt;=19),"17 - 19",IF(AND(BK148&gt;=19.5,BK148&lt;=21.5),"19,5 - 21,5",IF(AND(BK148&gt;=22,BK148&lt;=24),"22 - 24",IF(AND(BK148&gt;=24.5,BK148&lt;=26.5),"24,5 - 26,5",IF(AND(BK148&gt;=27,BK148&lt;=29),"27 - 29",IF(AND(BK148&gt;=29.5,BK148&lt;=30),"29,5 - 30","Fuera de rango")))))))))))))))</f>
        <v>0 - 2</v>
      </c>
      <c r="BM148" s="11" t="n">
        <f aca="false">IF(BL148="","",IF(BL148="0 - 2",1,IF(BL148="2,5 - 4,5",2,IF(BL148="5 - 7",3,IF(BL148="7,5 - 9,5",4,IF(BL148="10 - 12",5,IF(BL148="12,5 - 13,5",6,IF(BL148="14","NORMA",IF(BL148="14,5 - 16,5",7,IF(BL148="17 - 19",8,IF(BL148="19,5 - 21,5",9,IF(BL148="22 - 24",10,IF(BL148="24,5 - 26,5",11,IF(BL148="27 - 29",12,IF(BL148="29,5 - 30",13,"")))))))))))))))</f>
        <v>1</v>
      </c>
      <c r="BN148" s="9" t="n">
        <v>11</v>
      </c>
      <c r="BO148" s="10" t="str">
        <f aca="false">IF(BN148="","",IF(AND(BN148&gt;=-20,BN148&lt;=-10),"-20 a -10",IF(AND(BN148&gt;=-9.5,BN148&lt;=0.5),"-9,5 a 0,5",IF(AND(BN148&gt;=1,BN148&lt;=11),"1 a 11",IF(AND(BN148&gt;=11.5,BN148&lt;=21.5),"11,5 a 21,5",IF(BN148=22,"22",IF(AND(BN148&gt;=22.5,BN148&lt;=32.5),"22,5 a 32,5",IF(AND(BN148&gt;=33,BN148&lt;=43),"33 a 43","Fuera de rango"))))))))</f>
        <v>1 a 11</v>
      </c>
      <c r="BP148" s="11" t="n">
        <f aca="false">IF(BO148="","",IF(BO148="-20 a -10",1,IF(BO148="-9,5 a 0,5",2,IF(BO148="1 a 11",3,IF(BO148="11,5 a 21,5",4,IF(BO148="22","NORMA",IF(BO148="22,5 a 32,5",5,IF(BO148="33 a 43",6,""))))))))</f>
        <v>3</v>
      </c>
      <c r="BQ148" s="9" t="n">
        <v>-10</v>
      </c>
      <c r="BR148" s="10" t="str">
        <f aca="false">IF(BQ148="","",IF(AND(BQ148&gt;=-20,BQ148&lt;=-15),"-20 a -15",IF(AND(BQ148&gt;=-14.5,BQ148&lt;=-9.5),"-14,5 a -9,5",IF(AND(BQ148&gt;=-9,BQ148&lt;=-4),"-9 a -4",IF(AND(BQ148&gt;=-3.5,BQ148&lt;=2.5),"-3,5 a 2,5",IF(AND(BQ148&gt;=3,BQ148&lt;=8),"3 a 8",IF(AND(BQ148&gt;=8.5,BQ148&lt;=13.5),"8,5 a 13,5",IF(AND(BQ148&gt;=14,BQ148&lt;=17.5),"14 a 17,5",IF(BQ148=18,"18",IF(AND(BQ148&gt;=18.5,BQ148&lt;=23.5),"18,5 a 23,5",IF(AND(BQ148&gt;=24,BQ148&lt;=29),"24 a 29",IF(AND(BQ148&gt;=29.5,BQ148&lt;=34.5),"29,5 a 34,5",IF(AND(BQ148&gt;=35,BQ148&lt;=40),"35 a 40","Fuera de rango")))))))))))))</f>
        <v>-14,5 a -9,5</v>
      </c>
      <c r="BS148" s="11" t="n">
        <f aca="false">IF(BR148="","",IF(BR148="-20 a -15",1,IF(BR148="-14,5 a -9,5",2,IF(BR148="-9 a -4",3,IF(BR148="-3,5 a 2,5",4,IF(BR148="3 a 8",5,IF(BR148="8,5 a 13,5",6,IF(BR148="14 a 17,5",7,IF(BR148="18","NORMA",IF(BR148="18,5 a 23,5",8,IF(BR148="24 a 29",9,IF(BR148="29,5 a 34,5",10,IF(BR148="35 a 40",11,"")))))))))))))</f>
        <v>2</v>
      </c>
      <c r="BT148" s="9" t="n">
        <v>2</v>
      </c>
      <c r="BU148" s="10" t="str">
        <f aca="false">IF(BT148="","",IF(AND(BT148&gt;=-20,BT148&lt;=-18),"-20 a -18",IF(AND(BT148&gt;=-17.5,BT148&lt;=-15.5),"-17,5 a -15,5",IF(AND(BT148&gt;=-15,BT148&lt;=-13),"-15 a -13",IF(AND(BT148&gt;=-12.5,BT148&lt;=-10.5),"-12,5 a -10,5",IF(AND(BT148&gt;=-10,BT148&lt;=-8),"-10 a -8",IF(AND(BT148&gt;=-7.5,BT148&lt;=-5.5),"-7,5 a -5,5",IF(AND(BT148&gt;=-5,BT148&lt;=-3),"-5 a -3",IF(AND(BT148&gt;=-2.5,BT148&lt;=-0.5),"-2,5 a -0,5",IF(BT148=0,"0",IF(AND(BT148&gt;=0.5,BT148&lt;=2.5),"0,5 a 2,5",IF(AND(BT148&gt;=3,BT148&lt;=5),"3 a 5",IF(AND(BT148&gt;=5.5,BT148&lt;=7.5),"5,5 a 7,5",IF(AND(BT148&gt;=8,BT148&lt;=10),"8 a 10",IF(AND(BT148&gt;=10.5,BT148&lt;=12.5),"10,5 a 12,5",IF(AND(BT148&gt;=13,BT148&lt;=15),"13 a 15",IF(AND(BT148&gt;=15.5,BT148&lt;=17.5),"15,5 a 17,5",IF(AND(BT148&gt;=18,BT148&lt;=20),"18 a 20","Fuera de rango"))))))))))))))))))</f>
        <v>0,5 a 2,5</v>
      </c>
      <c r="BV148" s="11" t="n">
        <f aca="false">IF(BT148="","",IF(BT148=0,"NORMA",IF(AND(BT148&gt;=-20,BT148&lt;=-18),2,IF(AND(BT148&gt;=-17.5,BT148&lt;=-15.5),2,IF(AND(BT148&gt;=-15,BT148&lt;=-13),3,IF(AND(BT148&gt;=-12.5,BT148&lt;=-10.5),4,IF(AND(BT148&gt;=-10,BT148&lt;=-8),5,IF(AND(BT148&gt;=-7.5,BT148&lt;=-5.5),6,IF(AND(BT148&gt;=-5,BT148&lt;=-3),7,IF(AND(BT148&gt;=-2.5,BT148&lt;=-0.5),8,IF(AND(BT148&gt;=0.5,BT148&lt;=2.5),9,IF(AND(BT148&gt;=3,BT148&lt;=5),10,IF(AND(BT148&gt;=5.5,BT148&lt;=7.5),11,IF(AND(BT148&gt;=8,BT148&lt;=10),12,IF(AND(BT148&gt;=10.5,BT148&lt;=12.5),13,IF(AND(BT148&gt;=13,BT148&lt;=15),14,IF(AND(BT148&gt;=15.5,BT148&lt;=17.5),15,IF(AND(BT148&gt;=18,BT148&lt;=20),16,"Fuera de rango"))))))))))))))))))</f>
        <v>9</v>
      </c>
      <c r="BW148" s="9" t="n">
        <v>-8</v>
      </c>
      <c r="BX148" s="10" t="n">
        <f aca="false">18.5- (0.3*H148)</f>
        <v>15.8</v>
      </c>
      <c r="BY148" s="10" t="n">
        <f aca="false">(BW148)-(BX148)</f>
        <v>-23.8</v>
      </c>
      <c r="BZ148" s="10" t="str">
        <f aca="false">IF(BY148="","",IF(BY148&lt;-27.5,"De -30 a -28",IF(BY148&lt;-25,"De -27,5 a -25,5",IF(BY148&lt;-22.5,"De -25 a -23",IF(BY148&lt;-20,"De -22,5 a -20,5",IF(BY148&lt;-17.5,"De -20 a -18",IF(BY148&lt;-15,"De -17,5 a -15,5",IF(BY148&lt;-12.5,"De -15 a -13",IF(BY148&lt;-10,"De -12,5 a -10,5",IF(BY148&lt;-7.5,"De -10 a -8",IF(BY148&lt;-5,"De -7,5 a -5,5",IF(BY148&lt;-2.5,"De -5 a -3",IF(BY148&lt;0,"De -2,5 a -0,5",IF(BY148&lt;2.5,"De 0 a 2",IF(BY148&lt;5,"De 2,5 a 4,5",IF(BY148&lt;7.5,"De 5 a 7",IF(BY148&lt;10,"De 7,5 a 9,5",IF(BY148&lt;12.5,"De 10 a 12",IF(BY148&lt;15,"De 12,5 a 14,5",IF(BY148&lt;17.5,"De 15 a 17",IF(BY148&lt;20,"De 17,5 a 19,5",IF(BY148&lt;22.5,"De 20 a 22",IF(BY148&lt;25,"De 22,5 a 24,5",IF(BY148&lt;27.5,"De 25 a 27","De 27,5 a 30"))))))))))))))))))))))))</f>
        <v>De -25 a -23</v>
      </c>
      <c r="CA148" s="12" t="n">
        <f aca="false">IF(BY148="","",IF(BY148&lt;=-28,1,IF(BY148&lt;=-25.5,2,IF(BY148&lt;=-23,3,IF(BY148&lt;=-20.5,4,IF(BY148&lt;=-18,5,IF(BY148&lt;=-15.5,6,IF(BY148&lt;=-13,7,IF(BY148&lt;=-10.5,8,IF(BY148&lt;=-8,9,IF(BY148&lt;=-5.5,10,IF(BY148&lt;=-3,11,IF(BY148&lt;=-0.5,12,IF(BY148&lt;=2,13,IF(BY148&lt;=4.5,14,IF(BY148&lt;=7,15,IF(BY148&lt;=9.5,16,IF(BY148&lt;=12,17,IF(BY148&lt;=14.5,18,IF(BY148&lt;=17,19,IF(BY148&lt;=19.5,20,IF(BY148&lt;=22,21,IF(BY148&lt;=24.5,22,IF(BY148&lt;=27,23,IF(BY148&lt;=30,24,"Fuera de rango")))))))))))))))))))))))))</f>
        <v>3</v>
      </c>
      <c r="CB148" s="9" t="n">
        <v>-5.5</v>
      </c>
      <c r="CC148" s="10" t="n">
        <f aca="false">18.5- (0.3*H148)</f>
        <v>15.8</v>
      </c>
      <c r="CD148" s="10" t="n">
        <f aca="false">(CB148)-(CC148)</f>
        <v>-21.3</v>
      </c>
      <c r="CE148" s="10" t="str">
        <f aca="false">IF(CD148="","",IF(CD148&lt;-27.5,"De -30 a -28",IF(CD148&lt;-25,"De -27,5 a -25,5",IF(CD148&lt;-22.5,"De -25 a -23",IF(CD148&lt;-20,"De -22,5 a -20,5",IF(CD148&lt;-17.5,"De -20 a -18",IF(CD148&lt;-15,"De -17,5 a -15,5",IF(CD148&lt;-12.5,"De -15 a -13",IF(CD148&lt;-10,"De -12,5 a -10,5",IF(CD148&lt;-7.5,"De -10 a -8",IF(CD148&lt;-5,"De -7,5 a -5,5",IF(CD148&lt;-2.5,"De -5 a -3",IF(CD148&lt;0,"De -2,5 a -0,5",IF(CD148&lt;=2,"De 0 a 2",IF(CD148&lt;=4.5,"De 2,5 a 4,5",IF(CD148&lt;=7,"De 5 a 7",IF(CD148&lt;=9.5,"De 7,5 a 9,5",IF(CD148&lt;=12,"De 10 a 12",IF(CD148&lt;=14.5,"De 12,5 a 14,5",IF(CD148&lt;=17,"De 15 a 17",IF(CD148&lt;=19.5,"De 17,5 a 19,5",IF(CD148&lt;=22,"De 20 a 22",IF(CD148&lt;=24.5,"De 22,5 a 24,5",IF(CD148&lt;=27,"De 25 a 27","De 27,5 a 30"))))))))))))))))))))))))</f>
        <v>De -22,5 a -20,5</v>
      </c>
      <c r="CF148" s="12" t="n">
        <f aca="false">IF(CD148="","",IF(CD148&lt;-27.5,1,IF(CD148&lt;-25,2,IF(CD148&lt;-22.5,3,IF(CD148&lt;-20,4,IF(CD148&lt;-17.5,5,IF(CD148&lt;-15,6,IF(CD148&lt;-12.5,7,IF(CD148&lt;-10,8,IF(CD148&lt;-7.5,9,IF(CD148&lt;-5,10,IF(CD148&lt;-2.5,11,IF(CD148&lt;0,12,IF(CD148&lt;2.5,13,IF(CD148&lt;5,14,IF(CD148&lt;7.5,15,IF(CD148&lt;10,16,IF(CD148&lt;12.5,17,IF(CD148&lt;15,18,IF(CD148&lt;17.5,19,IF(CD148&lt;20,20,IF(CD148&lt;22.5,21,IF(CD148&lt;25,22,IF(CD148&lt;27.5,23,24))))))))))))))))))))))))</f>
        <v>4</v>
      </c>
      <c r="CG148" s="9" t="n">
        <v>-3</v>
      </c>
      <c r="CH148" s="10" t="str">
        <f aca="false">IF(CG148="","",IF(AND(CG148&gt;=-10,CG148&lt;=-9.5),"-10 a -9,5",IF(AND(CG148&gt;-9.5,CG148&lt;=-8.5),"-9 a -8,5",IF(AND(CG148&gt;-8.5,CG148&lt;=-7.5),"-8 a -7,5",IF(AND(CG148&gt;-7.5,CG148&lt;=-6.5),"-7 a -6,5",IF(AND(CG148&gt;-6.5,CG148&lt;=-5.5),"-6 a -5,5",IF(AND(CG148&gt;-5.5,CG148&lt;=-4.5),"-5 a -4,5",IF(AND(CG148&gt;-4.5,CG148&lt;=-3.5),"-4 a -3,5",IF(AND(CG148&gt;-3.5,CG148&lt;=-2.5),"-3 a -2,5",IF(CG148=-2.25,"-2,25",IF(AND(CG148&gt;-2.5,CG148&lt;=-1.5),"-2 a -1,5",IF(AND(CG148&gt;-1.5,CG148&lt;=-0.5),"-1 a -0,5",IF(AND(CG148&gt;-0.5,CG148&lt;=0.5),"0 a 0,5",IF(AND(CG148&gt;0.5,CG148&lt;=1.5),"1 a 1,5",IF(AND(CG148&gt;1.5,CG148&lt;=2.5),"2 a 2,5",IF(AND(CG148&gt;2.5,CG148&lt;=3.5),"3 a 3,5",IF(AND(CG148&gt;3.5,CG148&lt;=4.5),"4 a 4,5",IF(AND(CG148&gt;4.5,CG148&lt;=5.5),"5 a 5,5",IF(AND(CG148&gt;5.5,CG148&lt;=6.5),"6 a 6,5",IF(AND(CG148&gt;6.5,CG148&lt;=7.5),"7 a 7,5",IF(AND(CG148&gt;7.5,CG148&lt;=8.5),"8 a 8,5",IF(AND(CG148&gt;8.5,CG148&lt;=9.5),"9 a 9,5",IF(CG148&gt;=10,"10","Fuera de rango")))))))))))))))))))))))</f>
        <v>-3 a -2,5</v>
      </c>
      <c r="CI148" s="11" t="n">
        <f aca="false">IF(CG148="","",IF(CG148=-2.25,"NORMA",IF(CG148&lt;=-9.5,1,IF(CG148&lt;=-8.5,2,IF(CG148&lt;=-7.5,3,IF(CG148&lt;=-6.5,4,IF(CG148&lt;=-5.5,5,IF(CG148&lt;=-4.5,6,IF(CG148&lt;=-3.5,7,IF(CG148&lt;=-2.5,8,IF(CG148&lt;=-1.5,9,IF(CG148&lt;=-0.5,10,IF(CG148&lt;=0.5,11,IF(CG148&lt;=1.5,12,IF(CG148&lt;=2.5,13,IF(CG148&lt;=3.5,14,IF(CG148&lt;=4.5,15,IF(CG148&lt;=5.5,16,IF(CG148&lt;=6.5,17,IF(CG148&lt;=7.5,18,IF(CG148&lt;=8.5,19,IF(CG148&lt;=9.5,20,IF(CG148=10,21,"Fuera de rango")))))))))))))))))))))))</f>
        <v>8</v>
      </c>
      <c r="CJ148" s="9" t="n">
        <v>3</v>
      </c>
      <c r="CK148" s="10" t="str">
        <f aca="false">IF(CJ148="","",IF(AND(CJ148&gt;=-6,CJ148&lt;=-5.5),"-6 a -5,5",IF(AND(CJ148&gt;-5.5,CJ148&lt;=-4.5),"-5 a -4,5",IF(AND(CJ148&gt;-4.5,CJ148&lt;=-3.5),"-4 a -3,5",IF(AND(CJ148&gt;-3.5,CJ148&lt;=-2.5),"-3 a -2,5",IF(AND(CJ148&gt;-2.5,CJ148&lt;=-1.5),"-2 a -1,5",IF(AND(CJ148&gt;-1.5,CJ148&lt;=-0.5),"-1 a -0,5",IF(AND(CJ148&gt;-0.5,CJ148&lt;=0.5),"0 a 0,5",IF(AND(CJ148&gt;0.5,CJ148&lt;=1.5),"1 a 1,5",IF(AND(CJ148&gt;1.5,CJ148&lt;2.5),"2",IF(AND(CJ148&gt;=2.5,CJ148&lt;=3),"2,5 a 3",IF(AND(CJ148&gt;3,CJ148&lt;=4),"3,5 a 4",IF(AND(CJ148&gt;4,CJ148&lt;=5),"4,5 a 5",IF(AND(CJ148&gt;5,CJ148&lt;=6),"5,5 a 6",IF(AND(CJ148&gt;6,CJ148&lt;=7),"6,5 a 7",IF(AND(CJ148&gt;7,CJ148&lt;=8),"7,5 a 8",IF(AND(CJ148&gt;8,CJ148&lt;=9.5),"8,5 a 9,5",IF(CJ148=10,"10","Fuera de rango"))))))))))))))))))</f>
        <v>2,5 a 3</v>
      </c>
      <c r="CL148" s="11" t="n">
        <f aca="false">IF(CK148="","",IF(OR(CK148="-6 a -5,5",CK148="-6 - -5,5"),1,IF(OR(CK148="-5 a -4,5",CK148="-5 - -4,5"),2,IF(OR(CK148="-4 a -3,5",CK148="-4 - -3,5"),3,IF(OR(CK148="-3 a -2,5",CK148="-3 - -2,5"),4,IF(OR(CK148="-2 a -1,5",CK148="-2 - -1,5"),5,IF(OR(CK148="-1 a -0,5",CK148="-1 - -0,5"),6,IF(OR(CK148="0 a 0,5",CK148="0 - 0,5"),7,IF(OR(CK148="1 a 1,5",CK148="1 - 1,5"),8,IF(CK148="2","NORMA",IF(OR(CK148="2,5 a 3",CK148="2,5 - 3"),9,IF(OR(CK148="3,5 a 4",CK148="3,5 - 4"),10,IF(OR(CK148="4,5 a 5",CK148="4,5 - 5"),11,IF(OR(CK148="5,5 a 6",CK148="5,5 - 6"),12,IF(OR(CK148="6,5 a 7",CK148="6,5 - 7"),13,IF(OR(CK148="7,5 a 8",CK148="7,5 - 8"),14,IF(OR(CK148="8,5 a 9",CK148="8,5 - 9,5",CK148="9 a 9,5"),15,IF(CK148="10",15,IF(OR(CK148="0,5 a 1",CK148="0,5 - 1"),7,"Fuera de rango")))))))))))))))))))</f>
        <v>9</v>
      </c>
      <c r="CM148" s="10" t="n">
        <v>0</v>
      </c>
      <c r="CN148" s="10" t="str">
        <f aca="false">IF(CM148=0,"0", " ")</f>
        <v>0</v>
      </c>
      <c r="CO148" s="10" t="str">
        <f aca="false">IF(CM148&gt;0,"EME"," ")</f>
        <v> </v>
      </c>
      <c r="CP148" s="10" t="n">
        <v>0</v>
      </c>
      <c r="CQ148" s="10" t="str">
        <f aca="false">IF(CP148&gt;0,"0", " ")</f>
        <v> </v>
      </c>
      <c r="CR148" s="10" t="str">
        <f aca="false">IF(CP148&gt;0,"EME"," ")</f>
        <v> </v>
      </c>
      <c r="CS148" s="9" t="n">
        <v>0</v>
      </c>
      <c r="CT148" s="10" t="str">
        <f aca="false">IF(CS148&gt;0,"1", " ")</f>
        <v> </v>
      </c>
      <c r="CU148" s="10" t="str">
        <f aca="false">IF(CS148&gt;0,"HIP"," ")</f>
        <v> </v>
      </c>
      <c r="CV148" s="9" t="n">
        <v>0</v>
      </c>
      <c r="CW148" s="10" t="str">
        <f aca="false">IF(CV148&gt;0,"1", " ")</f>
        <v> </v>
      </c>
      <c r="CX148" s="10" t="str">
        <f aca="false">IF(CV148&gt;0,"HIP"," ")</f>
        <v> </v>
      </c>
      <c r="CY148" s="9" t="n">
        <v>-1</v>
      </c>
      <c r="CZ148" s="11" t="str">
        <f aca="false">IF(CY148&lt;0,"2"," ")</f>
        <v>2</v>
      </c>
      <c r="DA148" s="11" t="str">
        <f aca="false">IF(CY148&lt;0,"MIO"," ")</f>
        <v>MIO</v>
      </c>
      <c r="DB148" s="9" t="n">
        <v>-0.75</v>
      </c>
      <c r="DC148" s="11" t="str">
        <f aca="false">IF(DB148&lt;0,"2"," ")</f>
        <v>2</v>
      </c>
      <c r="DD148" s="11" t="str">
        <f aca="false">IF(DB148&lt;0,"MIO"," ")</f>
        <v>MIO</v>
      </c>
      <c r="DE148" s="9" t="n">
        <v>0</v>
      </c>
      <c r="DF148" s="11" t="str">
        <f aca="false">IF(DE148&lt;0,"3"," ")</f>
        <v> </v>
      </c>
      <c r="DG148" s="11" t="str">
        <f aca="false">IF(DE148&lt;0,"AST"," ")</f>
        <v> </v>
      </c>
      <c r="DH148" s="9" t="n">
        <v>0</v>
      </c>
      <c r="DI148" s="11" t="str">
        <f aca="false">IF(DH148&lt;0,"3"," ")</f>
        <v> </v>
      </c>
      <c r="DJ148" s="11" t="str">
        <f aca="false">IF(DH148&lt;0,"AST"," ")</f>
        <v> </v>
      </c>
      <c r="DK148" s="9" t="n">
        <v>0</v>
      </c>
      <c r="DL148" s="10" t="str">
        <f aca="false">IF(DK148&gt;0,"4"," ")</f>
        <v> </v>
      </c>
      <c r="DM148" s="10" t="str">
        <f aca="false">IF(DK148&gt;0,"PRE"," ")</f>
        <v> </v>
      </c>
      <c r="DN148" s="9" t="n">
        <v>0</v>
      </c>
      <c r="DO148" s="10" t="str">
        <f aca="false">IF(DN148&gt;0,"4"," ")</f>
        <v> </v>
      </c>
      <c r="DP148" s="10" t="str">
        <f aca="false">IF(DN148&gt;0,"PRE"," ")</f>
        <v> </v>
      </c>
      <c r="DQ148" s="12" t="n">
        <v>1</v>
      </c>
      <c r="DR148" s="12" t="n">
        <v>1</v>
      </c>
      <c r="DS148" s="12" t="str">
        <f aca="false">CONCATENATE(CO148,CU148,DA148,DG148,DM148)</f>
        <v>  MIO  </v>
      </c>
      <c r="DT148" s="10" t="str">
        <f aca="false" t="array" ref="DT148">_xlfn.IFS(DS148="EME    ","0", DS148=" HIP   ","1", DS148="  MIO  ","2", DS148="   AST ","3", DS148="    PRE","4", DS148="EME   PRE","5", DS148=" HIP  PRE","6", DS148=" HIP AST ","7", DS148="  MIO PRE","8", DS148="  MIOAST ","9", DS148="   ASTPRE","10",DS148=" HIP ASTPRE","11", DS148="  MIOASTPRE","12", DS148="     ","0")</f>
        <v>2</v>
      </c>
      <c r="DU148" s="1" t="s">
        <v>154</v>
      </c>
      <c r="DV148" s="1" t="str">
        <f aca="false" t="array" ref="DV148">_xlfn.IFS(DU148="SI","2", DU148="NO","1")</f>
        <v>1</v>
      </c>
      <c r="DW148" s="10" t="n">
        <v>0</v>
      </c>
      <c r="DX148" s="11" t="str">
        <f aca="false">IF(DW148=0,"1","2")</f>
        <v>1</v>
      </c>
      <c r="DY148" s="11" t="str">
        <f aca="false" t="array" ref="DY148">_xlfn.IFS(DW148=0,"0", DW148=0.25, "1", DW148=0.5,"2", DW148=0.75,"3", DW148=1,"4",DW148=1.25,"5", DW148=1.5,"6", DW148=1.75,"7", DW148=2,"8")</f>
        <v>0</v>
      </c>
      <c r="DZ148" s="10" t="n">
        <v>0</v>
      </c>
      <c r="EA148" s="11" t="str">
        <f aca="false">IF(DZ148=0,"1","2")</f>
        <v>1</v>
      </c>
      <c r="EB148" s="11" t="str">
        <f aca="false" t="array" ref="EB148">_xlfn.IFS(DZ148=0,"0", DZ148=0.25, "1", DZ148=0.5,"2", DZ148=0.75,"3", DZ148=1,"4",DZ148=1.25,"5", DZ148=1.5,"6", DZ148=1.75,"7", DZ148=2,"8")</f>
        <v>0</v>
      </c>
      <c r="EC148" s="10" t="n">
        <v>0</v>
      </c>
      <c r="ED148" s="10" t="str">
        <f aca="false">IF(EC148=0,"1","2")</f>
        <v>1</v>
      </c>
      <c r="EE148" s="11" t="str">
        <f aca="false" t="array" ref="EE148">_xlfn.IFS(EC148=0,"0", EC148=-0.25, "1", EC148=-0.5,"2", EC148=-0.75,"3", EC148=-1,"4",EC148=-1.25,"5", EC148=-1.5,"6", EC148=-1.75,"7", EC148=-2,"8", EC148=-2.25,"9",EC148=-2.5,"10", EC148=-2.75,"11", EC148=-3,"12", EC148=-3.25,"13", EC148=-3.5,"14", EC148=-3.75,"15",EC148=-4,"16")</f>
        <v>0</v>
      </c>
      <c r="EF148" s="10" t="n">
        <v>0</v>
      </c>
      <c r="EG148" s="10" t="str">
        <f aca="false">IF(EF148=0,"1","2")</f>
        <v>1</v>
      </c>
      <c r="EH148" s="11" t="str">
        <f aca="false" t="array" ref="EH148">_xlfn.IFS(EF148=0,"0", EF148=-0.25, "1", EF148=-0.5,"2", EF148=-0.75,"3", EF148=-1,"4",EF148=-1.25,"5", EF148=-1.5,"6", EF148=-1.75,"7", EF148=-2,"8", EF148=-2.25,"9",EF148=-2.5,"10", EF148=-2.75,"11", EF148=-3,"12", EF148=-3.25,"13", EF148=-3.5,"14", EF148=-3.75,"15",EF148=-4,"16")</f>
        <v>0</v>
      </c>
      <c r="EI148" s="10" t="n">
        <v>0</v>
      </c>
      <c r="EJ148" s="11" t="str">
        <f aca="false">IF(EI148=0,"1","2")</f>
        <v>1</v>
      </c>
      <c r="EK148" s="11" t="str">
        <f aca="false" t="array" ref="EK148">_xlfn.IFS(EI148=0,"0", EI148=-0.25, "1", EI148=-0.5,"2", EI148=-0.75,"3", EI148=-1,"4",EI148=-1.25,"5", EI148=-1.5,"6", EI148=-1.75,"7", EI148=-2,"8", EI148=-2.25,"9", EI148=-2.25,"9",EI148=-2.5,"10", EI148=-2.75,"11", EI148=-3,"12", EI148=-3.25,"13", EI148=-3.5,"14", EI148=-3.75,"15",EI148=-4,"16", EI148=0.25, "17", EI148=0.5, "18")</f>
        <v>0</v>
      </c>
      <c r="EL148" s="10" t="n">
        <v>0</v>
      </c>
      <c r="EM148" s="11" t="str">
        <f aca="false">IF(EL148=0,"1","2")</f>
        <v>1</v>
      </c>
      <c r="EN148" s="11" t="str">
        <f aca="false" t="array" ref="EN148">_xlfn.IFS(EL148=0.25,"17",EL148=0.5,"18", EL148=0,"0", EL148=-0.25, "1", EL148=-0.5,"2", EL148=-0.75,"3", EL148=-1,"4",EL148=-1.25,"5", EL148=-1.5,"6", EL148=-1.75,"7", EL148=-2,"8",EL148= -2.25,"9",EL148=-2.5,"10",EL148= -2.75,"11",EL148= -3,"12",EL148= -3.25,"13",EL148= -3.5,"14",EL148= -3.75,"15",EL148=-4,"16")</f>
        <v>0</v>
      </c>
      <c r="EO148" s="10" t="n">
        <v>0</v>
      </c>
      <c r="EP148" s="11" t="str">
        <f aca="false">IF(EO148=0,"1","2")</f>
        <v>1</v>
      </c>
      <c r="EQ148" s="11" t="str">
        <f aca="false" t="array" ref="EQ148">_xlfn.IFS(EO148=0,"0", EO148=0.25, "1", EO148=0.5,"2", EO148=0.75,"3", EO148=1,"4",EO148=1.25,"5", EO148=1.5,"6", EO148=1.75,"7", EO148=2,"8", EO148=2.25,"9", EO148=2.25,"9",EO148=2.5,"10", EO148=2.75,"11", EO148=3,"12", EO148=3.25,"13", EO148=3.5,"14", EO148=3.75,"15",EO148=4,"16", EO148=-0.25, "17", bq=-0.5, "18")</f>
        <v>0</v>
      </c>
      <c r="ER148" s="10" t="n">
        <v>0</v>
      </c>
      <c r="ES148" s="11" t="str">
        <f aca="false">IF(ER148=0,"1","2")</f>
        <v>1</v>
      </c>
      <c r="ET148" s="11" t="str">
        <f aca="false" t="array" ref="ET148">_xlfn.IFS(ER148=0,"0", ER148=0.25, "1", ER148=0.5,"2", ER148=0.75,"3", ER148=1,"4",ER148=1.25,"5", ER148=1.5,"6", ER148=1.75,"7", ER148=2,"8", ER148=2.25,"9", ER148=2.25,"9",ER148=2.5,"10", ER148=2.75,"11", ER148=3,"12", ER148=3.25,"13", ER148=3.5,"14", ER148=3.75,"15",ER148=4,"16", ER148=-0.25, "17", bq=-0.5, "18")</f>
        <v>0</v>
      </c>
      <c r="EU148" s="13" t="n">
        <v>9</v>
      </c>
      <c r="EV148" s="14" t="str">
        <f aca="false">VLOOKUP(EU148,LEYENDA!$G$2:$H$8,2,TRUE())</f>
        <v>6-12</v>
      </c>
      <c r="EW148" s="14" t="str">
        <f aca="false" t="array" ref="EW148">_xlfn.IFS(EV148="0-5","1", EV148="6-12","2", EV148="13-18","3", EV148="19-24","4", EV148="25-36","5", EV148="37-48","6", EV148="49-60","7")</f>
        <v>2</v>
      </c>
    </row>
    <row r="149" customFormat="false" ht="13.5" hidden="false" customHeight="false" outlineLevel="0" collapsed="false">
      <c r="A149" s="1" t="n">
        <v>55</v>
      </c>
      <c r="B149" s="32" t="n">
        <v>7</v>
      </c>
      <c r="C149" s="33" t="n">
        <v>42003</v>
      </c>
      <c r="D149" s="6"/>
      <c r="E149" s="5" t="str">
        <f aca="false">VLOOKUP(A149,'286'!$A$3:$J$600,10,FALSE())</f>
        <v>GARCÍA LOZOYA, ALBA</v>
      </c>
      <c r="F149" s="4" t="str">
        <f aca="false">VLOOKUP(A149,'286'!$A$3:$I$1768,3,FALSE())</f>
        <v>GARLOAL</v>
      </c>
      <c r="G149" s="6" t="n">
        <f aca="false">VLOOKUP(A149,'286'!$A$3:$I$1768,4,FALSE())</f>
        <v>38613</v>
      </c>
      <c r="H149" s="7" t="n">
        <f aca="false">YEAR(C149)-YEAR(G149)</f>
        <v>9</v>
      </c>
      <c r="I149" s="1" t="str">
        <f aca="false">VLOOKUP(H149,LEYENDA!$C$2:$D$6,2,TRUE())</f>
        <v>0-12</v>
      </c>
      <c r="J149" s="5" t="str">
        <f aca="false">VLOOKUP(A149,'286'!$A$3:$I$1768,7,FALSE())</f>
        <v>M</v>
      </c>
      <c r="K149" s="8" t="str">
        <f aca="false">VLOOKUP(A149,'286'!$A$3:$I$1768,2,FALSE())</f>
        <v>OD</v>
      </c>
      <c r="L149" s="4" t="str">
        <f aca="false">VLOOKUP(A149,'286'!$A$3:$I$1768,8,FALSE())</f>
        <v>D</v>
      </c>
      <c r="M149" s="4" t="str">
        <f aca="false">VLOOKUP(A149,'286'!$A$3:$I$1768,9,FALSE())</f>
        <v>D</v>
      </c>
      <c r="N149" s="8" t="str">
        <f aca="false">IF(R149=O149, "MISMA","CONTRARIA")</f>
        <v>MISMA</v>
      </c>
      <c r="O149" s="8" t="str">
        <f aca="false" t="array" ref="O149">_xlfn.IFS(L149="D","1", L149="I","2")</f>
        <v>1</v>
      </c>
      <c r="P149" s="8" t="str">
        <f aca="false" t="array" ref="P149">_xlfn.IFS(K149="OD","1", K149="OI","2")</f>
        <v>1</v>
      </c>
      <c r="Q149" s="1" t="str">
        <f aca="false" t="array" ref="Q149">_xlfn.IFS(J149="M","1", J149="H","2")</f>
        <v>1</v>
      </c>
      <c r="R149" s="8" t="str">
        <f aca="false" t="array" ref="R149">_xlfn.IFS(M149="D","1", M149="I","2")</f>
        <v>1</v>
      </c>
      <c r="S149" s="1" t="str">
        <f aca="false" t="array" ref="S149">_xlfn.IFS(N149="CONTRARIA", "1",N149= "MISMA","2")</f>
        <v>2</v>
      </c>
      <c r="T149" s="1" t="str">
        <f aca="false" t="array" ref="T149">_xlfn.IFS(I149="0-12","1", I149="13-24","2", I149="25-40","3", I149="41-60","4", I149="61-100","5")</f>
        <v>1</v>
      </c>
      <c r="U149" s="9" t="n">
        <v>1</v>
      </c>
      <c r="V149" s="1" t="str">
        <f aca="false">IF(U149="","",IF(AND(U149&gt;=-9,U149&lt;=-6.5),"-9 a -6,5",IF(AND(U149&gt;=-6,U149&lt;=-3.5),"-6 a -3,5",IF(AND(U149&gt;=-3,U149&lt;=-1),"-3 a -1",IF(U149=-0.5,"-0,5",IF(AND(U149&gt;=0,U149&lt;=2.5),"0 a 2,5",IF(AND(U149&gt;=3,U149&lt;=5.5),"3 a 5,5",IF(AND(U149&gt;=6,U149&lt;=8.5),"6 a 8,5",IF(AND(U149&gt;=9,U149&lt;=20),"9 a 20","Fuera de rango")))))))))</f>
        <v>0 a 2,5</v>
      </c>
      <c r="W149" s="11" t="n">
        <f aca="false">IF(V149="","",IF(V149="-9 a -6,5",2,IF(V149="-6 a -3,5",3,IF(V149="-3 a -1",4,IF(V149="-0,5","NORMA",IF(V149="0 a 2,5",5,IF(V149="3 a 5,5",6,IF(V149="6 a 8,5",7,IF(V149="9 a 20",8,"Fuera de rango")))))))))</f>
        <v>5</v>
      </c>
      <c r="X149" s="9" t="n">
        <v>0</v>
      </c>
      <c r="Y149" s="10" t="str">
        <f aca="false">IF(X149="","",IF(AND(X149&gt;=0,X149&lt;=4),"0 a 4",IF(AND(X149&gt;=4.5,X149&lt;=8.5),"4,5 a 8,5",IF(X149=9,"9",IF(AND(X149&gt;=9.5,X149&lt;=13),"9,5 a 13",IF(AND(X149&gt;=13.5,X149&lt;=20),"13,5 a 20",IF(AND(X149&gt;=20.5,X149&lt;=35),"20,5 a 35","Fuera de rango")))))))</f>
        <v>0 a 4</v>
      </c>
      <c r="Z149" s="11" t="n">
        <f aca="false">IF(Y149="","",IF(Y149="0 a 4",1,IF(Y149="4,5 a 8,5",2,IF(Y149="9","NORMA",IF(Y149="9,5 a 13",3,IF(Y149="13,5 a 20",4,IF(Y149="20,5 a 35",5,"Fuera de rango")))))))</f>
        <v>1</v>
      </c>
      <c r="AA149" s="9" t="n">
        <v>18</v>
      </c>
      <c r="AB149" s="10" t="str">
        <f aca="false">IF(AA149="","",IF(AND(AA149&gt;=0,AA149&lt;=9),"0 a 9",IF(AND(AA149&gt;=9.5,AA149&lt;=18.5),"9,5 a 18,5",IF(AA149=19,"19",IF(AND(AA149&gt;=19.5,AA149&lt;=28),"19,5 a 28",IF(AND(AA149&gt;=28.5,AA149&lt;=40),"28,5 a 40","Fuera de rango"))))))</f>
        <v>9,5 a 18,5</v>
      </c>
      <c r="AC149" s="11" t="n">
        <f aca="false" t="array" ref="AC149">_xlfn.IFS(AB149="","",AB149="0 a 9",1,AB149="9,5 a 18,5",2,AB149="19","NORMA",AB149="19,5 a 28",3,AB149="28,5 a 40",4,TRUE(),"Fuera de rango")</f>
        <v>2</v>
      </c>
      <c r="AD149" s="9" t="n">
        <v>15</v>
      </c>
      <c r="AE149" s="10" t="str">
        <f aca="false">IF(AD149="","",IF(AND(AD149&gt;=-10,AD149&lt;=0),"De -10 a 0",IF(AND(AD149&gt;=0.5,AD149&lt;=9.5),"0,5 a 9,5",IF(AD149=10,"10",IF(AND(AD149&gt;=10.5,AD149&lt;=20),"10,5 a 20",IF(AND(AD149&gt;=20.5,AD149&lt;=40),"20,5 a 40","Fuera de rango"))))))</f>
        <v>10,5 a 20</v>
      </c>
      <c r="AF149" s="12" t="n">
        <f aca="false">IF(AD149="","",IF(AND(AD149&gt;=-10,AD149&lt;=0),1,IF(AND(AD149&gt;=0.5,AD149&lt;=9.5),2,IF(AD149=10,"NORMA",IF(AND(AD149&gt;=10.5,AD149&lt;=20),3,IF(AND(AD149&gt;=20.5,AD149&lt;=40),4,""))))))</f>
        <v>3</v>
      </c>
      <c r="AG149" s="9" t="n">
        <v>8</v>
      </c>
      <c r="AH149" s="10" t="str">
        <f aca="false">IF(AG149="","",IF(AND(AG149&gt;=0,AG149&lt;=4),"0 a 4",IF(AND(AG149&gt;=4.5,AG149&lt;=8.5),"4,5 a 8,5",IF(AG149=9,"9",IF(AND(AG149&gt;=9.5,AG149&lt;=13),"9,5 a 13",IF(AND(AG149&gt;=13.5,AG149&lt;=25),"13,5 a 25","Fuera de rango"))))))</f>
        <v>4,5 a 8,5</v>
      </c>
      <c r="AI149" s="11" t="n">
        <f aca="false">IF(AH149="","",IF(AH149="0 a 4",1,IF(AH149="4,5 a 8,5",2,IF(AH149="9","NORMA",IF(AH149="9,5 a 13",3,IF(AH149="13,5 a 25",4,""))))))</f>
        <v>2</v>
      </c>
      <c r="AJ149" s="9" t="n">
        <v>2</v>
      </c>
      <c r="AK149" s="10" t="str">
        <f aca="false">IF(AJ149="","",IF(AND(AJ149&gt;=-15,AJ149&lt;=-10.5),"-15 a -10,5",IF(AND(AJ149&gt;=-10,AJ149&lt;=-4),"-10 a -4",IF(AND(AJ149&gt;=-4.5,AJ149&lt;=0),"-4,5 a 0",IF(AND(AJ149&gt;=0.5,AJ149&lt;=4.5),"0,5 a 4,5",IF(AJ149=5,"5",IF(AND(AJ149&gt;=5.5,AJ149&lt;=10),"5,5 a 10",IF(AND(AJ149&gt;=10.5,AJ149&lt;=20),"10,5 a 20","Fuera de rango"))))))))</f>
        <v>0,5 a 4,5</v>
      </c>
      <c r="AL149" s="11" t="n">
        <f aca="false">IF(AK149="","",IF(AK149="-15 a -10,5",1,IF(AK149="-10 a -4",2,IF(AK149="-4,5 a 0",3,IF(AK149="0,5 a 4,5",4,IF(AK149="5","NORMA",IF(AK149="5,5 a 10",5,IF(AK149="10,5 a 20",6,"Error"))))))))</f>
        <v>4</v>
      </c>
      <c r="AM149" s="9" t="n">
        <v>0</v>
      </c>
      <c r="AN149" s="10" t="str">
        <f aca="false">IF(AM149="","",IF(AND(AM149&gt;=-7.5,AM149&lt;=-5.5),"-7,5 a -5,5",IF(AND(AM149&gt;=-5,AM149&lt;=-3),"-5 a -3",IF(AND(AM149&gt;=-2.5,AM149&lt;=-0.5),"-2,5 a -0,5",IF(AM149=0,"0,00",IF(AND(AM149&gt;=0.5,AM149&lt;=2.5),"0,5 a 2,5",IF(AND(AM149&gt;=3,AM149&lt;=5),"3 a 5",IF(AND(AM149&gt;=5.5,AM149&lt;=7.5),"5,5 a 7,5",IF(AND(AM149&gt;=8,AM149&lt;=10),"8 a 10","Fuera de rango")))))))))</f>
        <v>0,00</v>
      </c>
      <c r="AO149" s="11" t="str">
        <f aca="false">IF(AN149="","",IF(AN149="-7,5 a -5,5",1,IF(AN149="-5 a -3",2,IF(AN149="-2,5 a -0,5",3,IF(AN149="0,00","NORMA",IF(AN149="0,5 a 2,5",4,IF(AN149="3 a 5",5,IF(AN149="5,5 a 7,5",6,IF(AN149="8 a 10",7,"Error")))))))))</f>
        <v>NORMA</v>
      </c>
      <c r="AP149" s="9" t="n">
        <v>11</v>
      </c>
      <c r="AQ149" s="10" t="str">
        <f aca="false">IF(AP149="","",IF(AND(AP149&gt;=-20,AP149&lt;=-9.5),"-20 a -9,5",IF(AND(AP149&gt;=-9,AP149&lt;=-6.5),"-9 a -6,5",IF(AP149=-6,"-6",IF(AND(AP149&gt;=-5.5,AP149&lt;=-3),"-5,5 a -3",IF(AND(AP149&gt;=-2.5,AP149&lt;=0),"-2,5 a 0",IF(AND(AP149&gt;=0.5,AP149&lt;=3),"0,5 a 3",IF(AND(AP149&gt;=3.5,AP149&lt;=6),"3,5 a 6",IF(AND(AP149&gt;=6.5,AP149&lt;=9),"6,5 a 9",IF(AND(AP149&gt;=9.5,AP149&lt;=20),"9,5 a 20","Fuera de rango"))))))))))</f>
        <v>9,5 a 20</v>
      </c>
      <c r="AR149" s="11" t="n">
        <f aca="false">IF(AQ149="","",IF(AQ149="-20 a -9,5",1,IF(AQ149="-9 a -6,5",2,IF(AQ149="-6","NORMA",IF(AQ149="-5,5 a -3",3,IF(AQ149="-2,5 a 0",4,IF(AQ149="0,5 a 3",5,IF(AQ149="3,5 a 6",6,IF(AQ149="6,5 a 9",7,IF(AQ149="9,5 a 20",8,""))))))))))</f>
        <v>8</v>
      </c>
      <c r="AS149" s="9" t="n">
        <v>5</v>
      </c>
      <c r="AT149" s="10" t="str">
        <f aca="false">IF(AS149="","",IF(AND(AS149&gt;=-16,AS149&lt;=-14),"-16 a -14",IF(AND(AS149&gt;=-13.5,AS149&lt;=-11.5),"-13,5 a -11,5",IF(AND(AS149&gt;=-11,AS149&lt;=-9),"-11 a -9",IF(AND(AS149&gt;=-8.5,AS149&lt;=-6.5),"-8,5 a -6,5",IF(AND(AS149&gt;=-6,AS149&lt;=-4),"-6 a -4",IF(AND(AS149&gt;=-3.5,AS149&lt;=-1.5),"-3,5 a -1,5",IF(AND(AS149&gt;=-1,AS149&lt;=1),"-1 a 1",IF(AND(AS149&gt;=1.5,AS149&lt;=3.5),"1,5 a 3,5",IF(AND(AS149&gt;=4,AS149&lt;=6),"4 a 6",IF(AND(AS149&gt;=6.5,AS149&lt;=8.5),"6,5 a 8,5",IF(AND(AS149&gt;=9,AS149&lt;=11),"9 a 11",IF(AND(AS149&gt;=11.5,AS149&lt;=13.5),"11,5 a 13,5",IF(AND(AS149&gt;=14,AS149&lt;=16),"14 a 16",IF(AND(AS149&gt;=16.5,AS149&lt;=18.5),"16,5 a 18,5",IF(AND(AS149&gt;=19,AS149&lt;=21),"19 a 21","Fuera de rango"))))))))))))))))</f>
        <v>4 a 6</v>
      </c>
      <c r="AU149" s="11" t="str">
        <f aca="false" t="array" ref="AU149">IF(AT149="","",_xlfn.IFS(AT149="-16 a -14",1,AT149="-13,5 a -11,5",2,AT149="-11 a -9",3,AT149="-8,5 a -6,5",4,AT149="-6 a -4",5,AT149="-3,5 a -1,5",6,AT149="-1 a 1",7,AT149="1,5 a 3,5",8,AT149="4 a 6","NORMA",AT149="6,5 a 8,5",9,AT149="9 a 11",10,AT149="11,5 a 13,5",11,AT149="14 a 16",12,AT149="16,5 a 18,5",13,AT149="19 a 21",14,TRUE(),""))</f>
        <v>NORMA</v>
      </c>
      <c r="AV149" s="9" t="n">
        <v>1</v>
      </c>
      <c r="AW149" s="10" t="str">
        <f aca="false">IF(AV149="","",IF(AND(AV149&gt;=-1,AV149&lt;=-0.5),"-1 a -0,5",IF(AND(AV149&gt;-0.5,AV149&lt;=0),"De -0,5 a 0",IF(AND(AV149&gt;=0.25,AV149&lt;=0.75),"0,25 a 0,75",IF(AND(AV149&gt;=1,AV149&lt;=1.5),"1 a 1,5",IF(AND(AV149&gt;=1.75,AV149&lt;=2.25),"1,75 a 2,25",IF(AND(AV149&gt;=2.5,AV149&lt;=3),"2,5 a 3",IF(AND(AV149&gt;=3.25,AV149&lt;=3.75),"3,25 a 3,75","Fuera de rango"))))))))</f>
        <v>1 a 1,5</v>
      </c>
      <c r="AX149" s="11" t="n">
        <f aca="false">IF(AW149="","",IF(OR(AW149="-1 a -0,5",AW149="-1 a -0.5"),1,IF(OR(AW149="De -0,5 a 0",AW149="-0,5 a 0",AW149="De -0.5 a 0"),2,IF(OR(AW149="0,25 a 0,75",AW149="0.25 a 0.75"),"NORMA",IF(OR(AW149="1 a 1,5",AW149="1 a 1.5"),3,IF(OR(AW149="1,75 a 2,25",AW149="1.75 a 2.25"),4,IF(OR(AW149="2,5 a 3",AW149="2.5 a 3"),5,IF(OR(AW149="3,25 a 3,75",AW149="3.25 a 3.75"),6,""))))))))</f>
        <v>3</v>
      </c>
      <c r="AY149" s="9" t="n">
        <v>4</v>
      </c>
      <c r="AZ149" s="10" t="str">
        <f aca="false">IF(AY149="","",IF(AND(AY149&gt;=-20,AY149&lt;=-9.5),"-20 a -9,5",IF(AND(AY149&gt;=-9,AY149&lt;=-6.5),"-9 a -6,5",IF(AY149=-6,"-6",IF(AND(AY149&gt;=-5.5,AY149&lt;=-3),"-5,5 a -3",IF(AND(AY149&gt;=-2.5,AY149&lt;=0),"-2,5 a 0",IF(AND(AY149&gt;=0.5,AY149&lt;=3),"0,5 a 3",IF(AND(AY149&gt;=3.5,AY149&lt;=6),"3,5 a 6","Fuera de rango"))))))))</f>
        <v>3,5 a 6</v>
      </c>
      <c r="BA149" s="11" t="n">
        <f aca="false">IF(AZ149="","",IF(AZ149="-20 a -9,5",1,IF(AZ149="-9 a -6,5",2,IF(AZ149="-6","NORMA",IF(AZ149="-5,5 a -3",3,IF(AZ149="-2,5 a 0",4,IF(AZ149="0,5 a 3",5,IF(AZ149="3,5 a 6",6,""))))))))</f>
        <v>6</v>
      </c>
      <c r="BB149" s="9" t="n">
        <v>0</v>
      </c>
      <c r="BC149" s="10" t="str">
        <f aca="false" t="array" ref="BC149">IF(BB149="","",_xlfn.IFS(AND(BB149&gt;=0,BB149&lt;=2),"0 a 2",AND(BB149&gt;=2.5,BB149&lt;=4.5),"2,5 a 4,5",AND(BB149&gt;=5,BB149&lt;=7),"5 a 7",AND(BB149&gt;=7.5,BB149&lt;=9.5),"7,5 a 9,5",AND(BB149&gt;=10,BB149&lt;=12),"10 a 12",AND(BB149&gt;=12.5,BB149&lt;=14.5),"12,5 a 14,5",BB149=15,"15",AND(BB149&gt;=15.5,BB149&lt;=17.5),"15,5 a 17,5",AND(BB149&gt;=18,BB149&lt;=20),"18 a 20",AND(BB149&gt;=20.5,BB149&lt;=22.5),"20,5 a 22,5",AND(BB149&gt;=23,BB149&lt;=25),"23 a 25",TRUE(),"Fuera de rango"))</f>
        <v>0 a 2</v>
      </c>
      <c r="BD149" s="11" t="n">
        <f aca="false" t="array" ref="BD149">IF(BC149="","",_xlfn.IFS(BC149="0 a 2",1,BC149="2,5 a 4,5",2,BC149="5 a 7",3,BC149="7,5 a 9,5",4,BC149="10 a 12",5,BC149="12,5 a 14,5",6,BC149="15","NORMA",BC149="15,5 a 17,5",7,BC149="18 a 20",8,BC149="20,5 a 22,5",9,BC149="23 a 25",10,TRUE(),"Fuera de rango"))</f>
        <v>1</v>
      </c>
      <c r="BE149" s="9" t="n">
        <v>26</v>
      </c>
      <c r="BF149" s="10" t="str">
        <f aca="false">IF(BE149="","",IF(AND(BE149&gt;=-20,BE149&lt;=-10),"-20 a -10",IF(AND(BE149&gt;=-9.5,BE149&lt;=0.5),"-9,5 a 0,5",IF(AND(BE149&gt;=1,BE149&lt;=11),"1 a 11",IF(AND(BE149&gt;=11.5,BE149&lt;=20.5),"11,5 a 20,5",IF(BE149=21,"21",IF(AND(BE149&gt;=21.5,BE149&lt;=31.5),"21,5 a 31,5",IF(AND(BE149&gt;=32,BE149&lt;=42),"32 a 42","Fuera de rango"))))))))</f>
        <v>21,5 a 31,5</v>
      </c>
      <c r="BG149" s="11" t="n">
        <f aca="false">IF(BF149="","",IF(BF149="-20 a -10",1,IF(BF149="-9,5 a 0,5",2,IF(BF149="1 a 11",3,IF(BF149="11,5 a 20,5",4,IF(BF149="21","NORMA",IF(BF149="21,5 a 31,5",5,IF(BF149="32 a 42",6,""))))))))</f>
        <v>5</v>
      </c>
      <c r="BH149" s="9" t="n">
        <v>12</v>
      </c>
      <c r="BI149" s="10" t="str">
        <f aca="false">IF(BH149="","",IF(AND(BH149&gt;=-20,BH149&lt;=-15),"-20 a -15",IF(AND(BH149&gt;=-14.5,BH149&lt;=-9.5),"-14,5 a -9,5",IF(AND(BH149&gt;=-9,BH149&lt;=-4),"-9 a -4",IF(AND(BH149&gt;=-3.5,BH149&lt;=2.5),"-3,5 a 2,5",IF(AND(BH149&gt;=3,BH149&lt;=8),"3 a 8",IF(AND(BH149&gt;=8.5,BH149&lt;=14.5),"8,5 a 14,5",IF(BH149=15,"15",IF(AND(BH149&gt;=15.5,BH149&lt;=20.5),"15,5 a 20,5",IF(AND(BH149&gt;=21,BH149&lt;=26),"21 a 26","Fuera de rango"))))))))))</f>
        <v>8,5 a 14,5</v>
      </c>
      <c r="BJ149" s="11" t="n">
        <f aca="false">IF(BI149="","",IF(BI149="-20 a -15",1,IF(BI149="-14,5 a -9,5",2,IF(BI149="-9 a -4",3,IF(BI149="-3,5 a 2,5",4,IF(BI149="3 a 8",5,IF(BI149="8,5 a 14,5",6,IF(BI149="15","NORMA",IF(BI149="15,5 a 20,5",7,IF(BI149="21 a 26",8,IF(BI149="26,5 a 31,5",9,"")))))))))))</f>
        <v>6</v>
      </c>
      <c r="BK149" s="9" t="n">
        <v>0</v>
      </c>
      <c r="BL149" s="10" t="str">
        <f aca="false">IF(BK149="","",IF(AND(BK149&gt;=0,BK149&lt;=2),"0 - 2",IF(AND(BK149&gt;=2.5,BK149&lt;=4.5),"2,5 - 4,5",IF(AND(BK149&gt;=5,BK149&lt;=7),"5 - 7",IF(AND(BK149&gt;=7.5,BK149&lt;=9.5),"7,5 - 9,5",IF(AND(BK149&gt;=10,BK149&lt;=12),"10 - 12",IF(AND(BK149&gt;=12.5,BK149&lt;=13.5),"12,5 - 13,5",IF(BK149=14,"14",IF(AND(BK149&gt;=14.5,BK149&lt;=16.5),"14,5 - 16,5",IF(AND(BK149&gt;=17,BK149&lt;=19),"17 - 19",IF(AND(BK149&gt;=19.5,BK149&lt;=21.5),"19,5 - 21,5",IF(AND(BK149&gt;=22,BK149&lt;=24),"22 - 24",IF(AND(BK149&gt;=24.5,BK149&lt;=26.5),"24,5 - 26,5",IF(AND(BK149&gt;=27,BK149&lt;=29),"27 - 29",IF(AND(BK149&gt;=29.5,BK149&lt;=30),"29,5 - 30","Fuera de rango")))))))))))))))</f>
        <v>0 - 2</v>
      </c>
      <c r="BM149" s="11" t="n">
        <f aca="false">IF(BL149="","",IF(BL149="0 - 2",1,IF(BL149="2,5 - 4,5",2,IF(BL149="5 - 7",3,IF(BL149="7,5 - 9,5",4,IF(BL149="10 - 12",5,IF(BL149="12,5 - 13,5",6,IF(BL149="14","NORMA",IF(BL149="14,5 - 16,5",7,IF(BL149="17 - 19",8,IF(BL149="19,5 - 21,5",9,IF(BL149="22 - 24",10,IF(BL149="24,5 - 26,5",11,IF(BL149="27 - 29",12,IF(BL149="29,5 - 30",13,"")))))))))))))))</f>
        <v>1</v>
      </c>
      <c r="BN149" s="9" t="n">
        <v>16</v>
      </c>
      <c r="BO149" s="10" t="str">
        <f aca="false">IF(BN149="","",IF(AND(BN149&gt;=-20,BN149&lt;=-10),"-20 a -10",IF(AND(BN149&gt;=-9.5,BN149&lt;=0.5),"-9,5 a 0,5",IF(AND(BN149&gt;=1,BN149&lt;=11),"1 a 11",IF(AND(BN149&gt;=11.5,BN149&lt;=21.5),"11,5 a 21,5",IF(BN149=22,"22",IF(AND(BN149&gt;=22.5,BN149&lt;=32.5),"22,5 a 32,5",IF(AND(BN149&gt;=33,BN149&lt;=43),"33 a 43","Fuera de rango"))))))))</f>
        <v>11,5 a 21,5</v>
      </c>
      <c r="BP149" s="11" t="n">
        <f aca="false">IF(BO149="","",IF(BO149="-20 a -10",1,IF(BO149="-9,5 a 0,5",2,IF(BO149="1 a 11",3,IF(BO149="11,5 a 21,5",4,IF(BO149="22","NORMA",IF(BO149="22,5 a 32,5",5,IF(BO149="33 a 43",6,""))))))))</f>
        <v>4</v>
      </c>
      <c r="BQ149" s="9" t="n">
        <v>5</v>
      </c>
      <c r="BR149" s="10" t="str">
        <f aca="false">IF(BQ149="","",IF(AND(BQ149&gt;=-20,BQ149&lt;=-15),"-20 a -15",IF(AND(BQ149&gt;=-14.5,BQ149&lt;=-9.5),"-14,5 a -9,5",IF(AND(BQ149&gt;=-9,BQ149&lt;=-4),"-9 a -4",IF(AND(BQ149&gt;=-3.5,BQ149&lt;=2.5),"-3,5 a 2,5",IF(AND(BQ149&gt;=3,BQ149&lt;=8),"3 a 8",IF(AND(BQ149&gt;=8.5,BQ149&lt;=13.5),"8,5 a 13,5",IF(AND(BQ149&gt;=14,BQ149&lt;=17.5),"14 a 17,5",IF(BQ149=18,"18",IF(AND(BQ149&gt;=18.5,BQ149&lt;=23.5),"18,5 a 23,5",IF(AND(BQ149&gt;=24,BQ149&lt;=29),"24 a 29",IF(AND(BQ149&gt;=29.5,BQ149&lt;=34.5),"29,5 a 34,5",IF(AND(BQ149&gt;=35,BQ149&lt;=40),"35 a 40","Fuera de rango")))))))))))))</f>
        <v>3 a 8</v>
      </c>
      <c r="BS149" s="11" t="n">
        <f aca="false">IF(BR149="","",IF(BR149="-20 a -15",1,IF(BR149="-14,5 a -9,5",2,IF(BR149="-9 a -4",3,IF(BR149="-3,5 a 2,5",4,IF(BR149="3 a 8",5,IF(BR149="8,5 a 13,5",6,IF(BR149="14 a 17,5",7,IF(BR149="18","NORMA",IF(BR149="18,5 a 23,5",8,IF(BR149="24 a 29",9,IF(BR149="29,5 a 34,5",10,IF(BR149="35 a 40",11,"")))))))))))))</f>
        <v>5</v>
      </c>
      <c r="BT149" s="9" t="n">
        <v>1</v>
      </c>
      <c r="BU149" s="10" t="str">
        <f aca="false">IF(BT149="","",IF(AND(BT149&gt;=-20,BT149&lt;=-18),"-20 a -18",IF(AND(BT149&gt;=-17.5,BT149&lt;=-15.5),"-17,5 a -15,5",IF(AND(BT149&gt;=-15,BT149&lt;=-13),"-15 a -13",IF(AND(BT149&gt;=-12.5,BT149&lt;=-10.5),"-12,5 a -10,5",IF(AND(BT149&gt;=-10,BT149&lt;=-8),"-10 a -8",IF(AND(BT149&gt;=-7.5,BT149&lt;=-5.5),"-7,5 a -5,5",IF(AND(BT149&gt;=-5,BT149&lt;=-3),"-5 a -3",IF(AND(BT149&gt;=-2.5,BT149&lt;=-0.5),"-2,5 a -0,5",IF(BT149=0,"0",IF(AND(BT149&gt;=0.5,BT149&lt;=2.5),"0,5 a 2,5",IF(AND(BT149&gt;=3,BT149&lt;=5),"3 a 5",IF(AND(BT149&gt;=5.5,BT149&lt;=7.5),"5,5 a 7,5",IF(AND(BT149&gt;=8,BT149&lt;=10),"8 a 10",IF(AND(BT149&gt;=10.5,BT149&lt;=12.5),"10,5 a 12,5",IF(AND(BT149&gt;=13,BT149&lt;=15),"13 a 15",IF(AND(BT149&gt;=15.5,BT149&lt;=17.5),"15,5 a 17,5",IF(AND(BT149&gt;=18,BT149&lt;=20),"18 a 20","Fuera de rango"))))))))))))))))))</f>
        <v>0,5 a 2,5</v>
      </c>
      <c r="BV149" s="11" t="n">
        <f aca="false">IF(BT149="","",IF(BT149=0,"NORMA",IF(AND(BT149&gt;=-20,BT149&lt;=-18),2,IF(AND(BT149&gt;=-17.5,BT149&lt;=-15.5),2,IF(AND(BT149&gt;=-15,BT149&lt;=-13),3,IF(AND(BT149&gt;=-12.5,BT149&lt;=-10.5),4,IF(AND(BT149&gt;=-10,BT149&lt;=-8),5,IF(AND(BT149&gt;=-7.5,BT149&lt;=-5.5),6,IF(AND(BT149&gt;=-5,BT149&lt;=-3),7,IF(AND(BT149&gt;=-2.5,BT149&lt;=-0.5),8,IF(AND(BT149&gt;=0.5,BT149&lt;=2.5),9,IF(AND(BT149&gt;=3,BT149&lt;=5),10,IF(AND(BT149&gt;=5.5,BT149&lt;=7.5),11,IF(AND(BT149&gt;=8,BT149&lt;=10),12,IF(AND(BT149&gt;=10.5,BT149&lt;=12.5),13,IF(AND(BT149&gt;=13,BT149&lt;=15),14,IF(AND(BT149&gt;=15.5,BT149&lt;=17.5),15,IF(AND(BT149&gt;=18,BT149&lt;=20),16,"Fuera de rango"))))))))))))))))))</f>
        <v>9</v>
      </c>
      <c r="BW149" s="9" t="n">
        <v>-13.25</v>
      </c>
      <c r="BX149" s="10" t="n">
        <f aca="false">18.5- (0.3*H149)</f>
        <v>15.8</v>
      </c>
      <c r="BY149" s="10" t="n">
        <f aca="false">(BW149)-(BX149)</f>
        <v>-29.05</v>
      </c>
      <c r="BZ149" s="10" t="str">
        <f aca="false">IF(BY149="","",IF(BY149&lt;-27.5,"De -30 a -28",IF(BY149&lt;-25,"De -27,5 a -25,5",IF(BY149&lt;-22.5,"De -25 a -23",IF(BY149&lt;-20,"De -22,5 a -20,5",IF(BY149&lt;-17.5,"De -20 a -18",IF(BY149&lt;-15,"De -17,5 a -15,5",IF(BY149&lt;-12.5,"De -15 a -13",IF(BY149&lt;-10,"De -12,5 a -10,5",IF(BY149&lt;-7.5,"De -10 a -8",IF(BY149&lt;-5,"De -7,5 a -5,5",IF(BY149&lt;-2.5,"De -5 a -3",IF(BY149&lt;0,"De -2,5 a -0,5",IF(BY149&lt;2.5,"De 0 a 2",IF(BY149&lt;5,"De 2,5 a 4,5",IF(BY149&lt;7.5,"De 5 a 7",IF(BY149&lt;10,"De 7,5 a 9,5",IF(BY149&lt;12.5,"De 10 a 12",IF(BY149&lt;15,"De 12,5 a 14,5",IF(BY149&lt;17.5,"De 15 a 17",IF(BY149&lt;20,"De 17,5 a 19,5",IF(BY149&lt;22.5,"De 20 a 22",IF(BY149&lt;25,"De 22,5 a 24,5",IF(BY149&lt;27.5,"De 25 a 27","De 27,5 a 30"))))))))))))))))))))))))</f>
        <v>De -30 a -28</v>
      </c>
      <c r="CA149" s="12" t="n">
        <f aca="false">IF(BY149="","",IF(BY149&lt;=-28,1,IF(BY149&lt;=-25.5,2,IF(BY149&lt;=-23,3,IF(BY149&lt;=-20.5,4,IF(BY149&lt;=-18,5,IF(BY149&lt;=-15.5,6,IF(BY149&lt;=-13,7,IF(BY149&lt;=-10.5,8,IF(BY149&lt;=-8,9,IF(BY149&lt;=-5.5,10,IF(BY149&lt;=-3,11,IF(BY149&lt;=-0.5,12,IF(BY149&lt;=2,13,IF(BY149&lt;=4.5,14,IF(BY149&lt;=7,15,IF(BY149&lt;=9.5,16,IF(BY149&lt;=12,17,IF(BY149&lt;=14.5,18,IF(BY149&lt;=17,19,IF(BY149&lt;=19.5,20,IF(BY149&lt;=22,21,IF(BY149&lt;=24.5,22,IF(BY149&lt;=27,23,IF(BY149&lt;=30,24,"Fuera de rango")))))))))))))))))))))))))</f>
        <v>1</v>
      </c>
      <c r="CB149" s="9" t="n">
        <v>-10.75</v>
      </c>
      <c r="CC149" s="10" t="n">
        <f aca="false">18.5- (0.3*H149)</f>
        <v>15.8</v>
      </c>
      <c r="CD149" s="10" t="n">
        <f aca="false">(CB149)-(CC149)</f>
        <v>-26.55</v>
      </c>
      <c r="CE149" s="10" t="str">
        <f aca="false">IF(CD149="","",IF(CD149&lt;-27.5,"De -30 a -28",IF(CD149&lt;-25,"De -27,5 a -25,5",IF(CD149&lt;-22.5,"De -25 a -23",IF(CD149&lt;-20,"De -22,5 a -20,5",IF(CD149&lt;-17.5,"De -20 a -18",IF(CD149&lt;-15,"De -17,5 a -15,5",IF(CD149&lt;-12.5,"De -15 a -13",IF(CD149&lt;-10,"De -12,5 a -10,5",IF(CD149&lt;-7.5,"De -10 a -8",IF(CD149&lt;-5,"De -7,5 a -5,5",IF(CD149&lt;-2.5,"De -5 a -3",IF(CD149&lt;0,"De -2,5 a -0,5",IF(CD149&lt;=2,"De 0 a 2",IF(CD149&lt;=4.5,"De 2,5 a 4,5",IF(CD149&lt;=7,"De 5 a 7",IF(CD149&lt;=9.5,"De 7,5 a 9,5",IF(CD149&lt;=12,"De 10 a 12",IF(CD149&lt;=14.5,"De 12,5 a 14,5",IF(CD149&lt;=17,"De 15 a 17",IF(CD149&lt;=19.5,"De 17,5 a 19,5",IF(CD149&lt;=22,"De 20 a 22",IF(CD149&lt;=24.5,"De 22,5 a 24,5",IF(CD149&lt;=27,"De 25 a 27","De 27,5 a 30"))))))))))))))))))))))))</f>
        <v>De -27,5 a -25,5</v>
      </c>
      <c r="CF149" s="12" t="n">
        <f aca="false">IF(CD149="","",IF(CD149&lt;-27.5,1,IF(CD149&lt;-25,2,IF(CD149&lt;-22.5,3,IF(CD149&lt;-20,4,IF(CD149&lt;-17.5,5,IF(CD149&lt;-15,6,IF(CD149&lt;-12.5,7,IF(CD149&lt;-10,8,IF(CD149&lt;-7.5,9,IF(CD149&lt;-5,10,IF(CD149&lt;-2.5,11,IF(CD149&lt;0,12,IF(CD149&lt;2.5,13,IF(CD149&lt;5,14,IF(CD149&lt;7.5,15,IF(CD149&lt;10,16,IF(CD149&lt;12.5,17,IF(CD149&lt;15,18,IF(CD149&lt;17.5,19,IF(CD149&lt;20,20,IF(CD149&lt;22.5,21,IF(CD149&lt;25,22,IF(CD149&lt;27.5,23,24))))))))))))))))))))))))</f>
        <v>2</v>
      </c>
      <c r="CG149" s="9" t="n">
        <v>-5.75</v>
      </c>
      <c r="CH149" s="10" t="str">
        <f aca="false">IF(CG149="","",IF(AND(CG149&gt;=-10,CG149&lt;=-9.5),"-10 a -9,5",IF(AND(CG149&gt;-9.5,CG149&lt;=-8.5),"-9 a -8,5",IF(AND(CG149&gt;-8.5,CG149&lt;=-7.5),"-8 a -7,5",IF(AND(CG149&gt;-7.5,CG149&lt;=-6.5),"-7 a -6,5",IF(AND(CG149&gt;-6.5,CG149&lt;=-5.5),"-6 a -5,5",IF(AND(CG149&gt;-5.5,CG149&lt;=-4.5),"-5 a -4,5",IF(AND(CG149&gt;-4.5,CG149&lt;=-3.5),"-4 a -3,5",IF(AND(CG149&gt;-3.5,CG149&lt;=-2.5),"-3 a -2,5",IF(CG149=-2.25,"-2,25",IF(AND(CG149&gt;-2.5,CG149&lt;=-1.5),"-2 a -1,5",IF(AND(CG149&gt;-1.5,CG149&lt;=-0.5),"-1 a -0,5",IF(AND(CG149&gt;-0.5,CG149&lt;=0.5),"0 a 0,5",IF(AND(CG149&gt;0.5,CG149&lt;=1.5),"1 a 1,5",IF(AND(CG149&gt;1.5,CG149&lt;=2.5),"2 a 2,5",IF(AND(CG149&gt;2.5,CG149&lt;=3.5),"3 a 3,5",IF(AND(CG149&gt;3.5,CG149&lt;=4.5),"4 a 4,5",IF(AND(CG149&gt;4.5,CG149&lt;=5.5),"5 a 5,5",IF(AND(CG149&gt;5.5,CG149&lt;=6.5),"6 a 6,5",IF(AND(CG149&gt;6.5,CG149&lt;=7.5),"7 a 7,5",IF(AND(CG149&gt;7.5,CG149&lt;=8.5),"8 a 8,5",IF(AND(CG149&gt;8.5,CG149&lt;=9.5),"9 a 9,5",IF(CG149&gt;=10,"10","Fuera de rango")))))))))))))))))))))))</f>
        <v>-6 a -5,5</v>
      </c>
      <c r="CI149" s="11" t="n">
        <f aca="false">IF(CG149="","",IF(CG149=-2.25,"NORMA",IF(CG149&lt;=-9.5,1,IF(CG149&lt;=-8.5,2,IF(CG149&lt;=-7.5,3,IF(CG149&lt;=-6.5,4,IF(CG149&lt;=-5.5,5,IF(CG149&lt;=-4.5,6,IF(CG149&lt;=-3.5,7,IF(CG149&lt;=-2.5,8,IF(CG149&lt;=-1.5,9,IF(CG149&lt;=-0.5,10,IF(CG149&lt;=0.5,11,IF(CG149&lt;=1.5,12,IF(CG149&lt;=2.5,13,IF(CG149&lt;=3.5,14,IF(CG149&lt;=4.5,15,IF(CG149&lt;=5.5,16,IF(CG149&lt;=6.5,17,IF(CG149&lt;=7.5,18,IF(CG149&lt;=8.5,19,IF(CG149&lt;=9.5,20,IF(CG149=10,21,"Fuera de rango")))))))))))))))))))))))</f>
        <v>5</v>
      </c>
      <c r="CJ149" s="9" t="n">
        <v>3</v>
      </c>
      <c r="CK149" s="10" t="str">
        <f aca="false">IF(CJ149="","",IF(AND(CJ149&gt;=-6,CJ149&lt;=-5.5),"-6 a -5,5",IF(AND(CJ149&gt;-5.5,CJ149&lt;=-4.5),"-5 a -4,5",IF(AND(CJ149&gt;-4.5,CJ149&lt;=-3.5),"-4 a -3,5",IF(AND(CJ149&gt;-3.5,CJ149&lt;=-2.5),"-3 a -2,5",IF(AND(CJ149&gt;-2.5,CJ149&lt;=-1.5),"-2 a -1,5",IF(AND(CJ149&gt;-1.5,CJ149&lt;=-0.5),"-1 a -0,5",IF(AND(CJ149&gt;-0.5,CJ149&lt;=0.5),"0 a 0,5",IF(AND(CJ149&gt;0.5,CJ149&lt;=1.5),"1 a 1,5",IF(AND(CJ149&gt;1.5,CJ149&lt;2.5),"2",IF(AND(CJ149&gt;=2.5,CJ149&lt;=3),"2,5 a 3",IF(AND(CJ149&gt;3,CJ149&lt;=4),"3,5 a 4",IF(AND(CJ149&gt;4,CJ149&lt;=5),"4,5 a 5",IF(AND(CJ149&gt;5,CJ149&lt;=6),"5,5 a 6",IF(AND(CJ149&gt;6,CJ149&lt;=7),"6,5 a 7",IF(AND(CJ149&gt;7,CJ149&lt;=8),"7,5 a 8",IF(AND(CJ149&gt;8,CJ149&lt;=9.5),"8,5 a 9,5",IF(CJ149=10,"10","Fuera de rango"))))))))))))))))))</f>
        <v>2,5 a 3</v>
      </c>
      <c r="CL149" s="11" t="n">
        <f aca="false">IF(CK149="","",IF(OR(CK149="-6 a -5,5",CK149="-6 - -5,5"),1,IF(OR(CK149="-5 a -4,5",CK149="-5 - -4,5"),2,IF(OR(CK149="-4 a -3,5",CK149="-4 - -3,5"),3,IF(OR(CK149="-3 a -2,5",CK149="-3 - -2,5"),4,IF(OR(CK149="-2 a -1,5",CK149="-2 - -1,5"),5,IF(OR(CK149="-1 a -0,5",CK149="-1 - -0,5"),6,IF(OR(CK149="0 a 0,5",CK149="0 - 0,5"),7,IF(OR(CK149="1 a 1,5",CK149="1 - 1,5"),8,IF(CK149="2","NORMA",IF(OR(CK149="2,5 a 3",CK149="2,5 - 3"),9,IF(OR(CK149="3,5 a 4",CK149="3,5 - 4"),10,IF(OR(CK149="4,5 a 5",CK149="4,5 - 5"),11,IF(OR(CK149="5,5 a 6",CK149="5,5 - 6"),12,IF(OR(CK149="6,5 a 7",CK149="6,5 - 7"),13,IF(OR(CK149="7,5 a 8",CK149="7,5 - 8"),14,IF(OR(CK149="8,5 a 9",CK149="8,5 - 9,5",CK149="9 a 9,5"),15,IF(CK149="10",15,IF(OR(CK149="0,5 a 1",CK149="0,5 - 1"),7,"Fuera de rango")))))))))))))))))))</f>
        <v>9</v>
      </c>
      <c r="CM149" s="10" t="n">
        <v>0</v>
      </c>
      <c r="CN149" s="10" t="str">
        <f aca="false">IF(CM149=0,"0", " ")</f>
        <v>0</v>
      </c>
      <c r="CO149" s="10" t="str">
        <f aca="false">IF(CM149&gt;0,"EME"," ")</f>
        <v> </v>
      </c>
      <c r="CP149" s="10" t="n">
        <v>0</v>
      </c>
      <c r="CQ149" s="10" t="str">
        <f aca="false">IF(CP149&gt;0,"0", " ")</f>
        <v> </v>
      </c>
      <c r="CR149" s="10" t="str">
        <f aca="false">IF(CP149&gt;0,"EME"," ")</f>
        <v> </v>
      </c>
      <c r="CS149" s="9" t="n">
        <v>0</v>
      </c>
      <c r="CT149" s="10" t="str">
        <f aca="false">IF(CS149&gt;0,"1", " ")</f>
        <v> </v>
      </c>
      <c r="CU149" s="10" t="str">
        <f aca="false">IF(CS149&gt;0,"HIP"," ")</f>
        <v> </v>
      </c>
      <c r="CV149" s="9" t="n">
        <v>0</v>
      </c>
      <c r="CW149" s="10" t="str">
        <f aca="false">IF(CV149&gt;0,"1", " ")</f>
        <v> </v>
      </c>
      <c r="CX149" s="10" t="str">
        <f aca="false">IF(CV149&gt;0,"HIP"," ")</f>
        <v> </v>
      </c>
      <c r="CY149" s="9" t="n">
        <v>-1</v>
      </c>
      <c r="CZ149" s="11" t="str">
        <f aca="false">IF(CY149&lt;0,"2"," ")</f>
        <v>2</v>
      </c>
      <c r="DA149" s="11" t="str">
        <f aca="false">IF(CY149&lt;0,"MIO"," ")</f>
        <v>MIO</v>
      </c>
      <c r="DB149" s="9" t="n">
        <v>-0.75</v>
      </c>
      <c r="DC149" s="11" t="str">
        <f aca="false">IF(DB149&lt;0,"2"," ")</f>
        <v>2</v>
      </c>
      <c r="DD149" s="11" t="str">
        <f aca="false">IF(DB149&lt;0,"MIO"," ")</f>
        <v>MIO</v>
      </c>
      <c r="DE149" s="9" t="n">
        <v>0</v>
      </c>
      <c r="DF149" s="11" t="str">
        <f aca="false">IF(DE149&lt;0,"3"," ")</f>
        <v> </v>
      </c>
      <c r="DG149" s="11" t="str">
        <f aca="false">IF(DE149&lt;0,"AST"," ")</f>
        <v> </v>
      </c>
      <c r="DH149" s="9" t="n">
        <v>0</v>
      </c>
      <c r="DI149" s="11" t="str">
        <f aca="false">IF(DH149&lt;0,"3"," ")</f>
        <v> </v>
      </c>
      <c r="DJ149" s="11" t="str">
        <f aca="false">IF(DH149&lt;0,"AST"," ")</f>
        <v> </v>
      </c>
      <c r="DK149" s="9" t="n">
        <v>0</v>
      </c>
      <c r="DL149" s="10" t="str">
        <f aca="false">IF(DK149&gt;0,"4"," ")</f>
        <v> </v>
      </c>
      <c r="DM149" s="10" t="str">
        <f aca="false">IF(DK149&gt;0,"PRE"," ")</f>
        <v> </v>
      </c>
      <c r="DN149" s="9" t="n">
        <v>0</v>
      </c>
      <c r="DO149" s="10" t="str">
        <f aca="false">IF(DN149&gt;0,"4"," ")</f>
        <v> </v>
      </c>
      <c r="DP149" s="10" t="str">
        <f aca="false">IF(DN149&gt;0,"PRE"," ")</f>
        <v> </v>
      </c>
      <c r="DQ149" s="12" t="n">
        <v>1</v>
      </c>
      <c r="DR149" s="12" t="n">
        <v>1</v>
      </c>
      <c r="DS149" s="12" t="str">
        <f aca="false">CONCATENATE(CO149,CU149,DA149,DG149,DM149)</f>
        <v>  MIO  </v>
      </c>
      <c r="DT149" s="10" t="str">
        <f aca="false" t="array" ref="DT149">_xlfn.IFS(DS149="EME    ","0", DS149=" HIP   ","1", DS149="  MIO  ","2", DS149="   AST ","3", DS149="    PRE","4", DS149="EME   PRE","5", DS149=" HIP  PRE","6", DS149=" HIP AST ","7", DS149="  MIO PRE","8", DS149="  MIOAST ","9", DS149="   ASTPRE","10",DS149=" HIP ASTPRE","11", DS149="  MIOASTPRE","12", DS149="     ","0")</f>
        <v>2</v>
      </c>
      <c r="DU149" s="1" t="s">
        <v>154</v>
      </c>
      <c r="DV149" s="1" t="str">
        <f aca="false" t="array" ref="DV149">_xlfn.IFS(DU149="SI","2", DU149="NO","1")</f>
        <v>1</v>
      </c>
      <c r="DW149" s="10" t="n">
        <v>0</v>
      </c>
      <c r="DX149" s="11" t="str">
        <f aca="false">IF(DW149=0,"1","2")</f>
        <v>1</v>
      </c>
      <c r="DY149" s="11" t="str">
        <f aca="false" t="array" ref="DY149">_xlfn.IFS(DW149=0,"0", DW149=0.25, "1", DW149=0.5,"2", DW149=0.75,"3", DW149=1,"4",DW149=1.25,"5", DW149=1.5,"6", DW149=1.75,"7", DW149=2,"8")</f>
        <v>0</v>
      </c>
      <c r="DZ149" s="10" t="n">
        <v>0</v>
      </c>
      <c r="EA149" s="11" t="str">
        <f aca="false">IF(DZ149=0,"1","2")</f>
        <v>1</v>
      </c>
      <c r="EB149" s="11" t="str">
        <f aca="false" t="array" ref="EB149">_xlfn.IFS(DZ149=0,"0", DZ149=0.25, "1", DZ149=0.5,"2", DZ149=0.75,"3", DZ149=1,"4",DZ149=1.25,"5", DZ149=1.5,"6", DZ149=1.75,"7", DZ149=2,"8")</f>
        <v>0</v>
      </c>
      <c r="EC149" s="10" t="n">
        <v>0</v>
      </c>
      <c r="ED149" s="10" t="str">
        <f aca="false">IF(EC149=0,"1","2")</f>
        <v>1</v>
      </c>
      <c r="EE149" s="11" t="str">
        <f aca="false" t="array" ref="EE149">_xlfn.IFS(EC149=0,"0", EC149=-0.25, "1", EC149=-0.5,"2", EC149=-0.75,"3", EC149=-1,"4",EC149=-1.25,"5", EC149=-1.5,"6", EC149=-1.75,"7", EC149=-2,"8", EC149=-2.25,"9",EC149=-2.5,"10", EC149=-2.75,"11", EC149=-3,"12", EC149=-3.25,"13", EC149=-3.5,"14", EC149=-3.75,"15",EC149=-4,"16")</f>
        <v>0</v>
      </c>
      <c r="EF149" s="10" t="n">
        <v>0</v>
      </c>
      <c r="EG149" s="10" t="str">
        <f aca="false">IF(EF149=0,"1","2")</f>
        <v>1</v>
      </c>
      <c r="EH149" s="11" t="str">
        <f aca="false" t="array" ref="EH149">_xlfn.IFS(EF149=0,"0", EF149=-0.25, "1", EF149=-0.5,"2", EF149=-0.75,"3", EF149=-1,"4",EF149=-1.25,"5", EF149=-1.5,"6", EF149=-1.75,"7", EF149=-2,"8", EF149=-2.25,"9",EF149=-2.5,"10", EF149=-2.75,"11", EF149=-3,"12", EF149=-3.25,"13", EF149=-3.5,"14", EF149=-3.75,"15",EF149=-4,"16")</f>
        <v>0</v>
      </c>
      <c r="EI149" s="10" t="n">
        <v>0</v>
      </c>
      <c r="EJ149" s="11" t="str">
        <f aca="false">IF(EI149=0,"1","2")</f>
        <v>1</v>
      </c>
      <c r="EK149" s="11" t="str">
        <f aca="false" t="array" ref="EK149">_xlfn.IFS(EI149=0,"0", EI149=-0.25, "1", EI149=-0.5,"2", EI149=-0.75,"3", EI149=-1,"4",EI149=-1.25,"5", EI149=-1.5,"6", EI149=-1.75,"7", EI149=-2,"8", EI149=-2.25,"9", EI149=-2.25,"9",EI149=-2.5,"10", EI149=-2.75,"11", EI149=-3,"12", EI149=-3.25,"13", EI149=-3.5,"14", EI149=-3.75,"15",EI149=-4,"16", EI149=0.25, "17", EI149=0.5, "18")</f>
        <v>0</v>
      </c>
      <c r="EL149" s="10" t="n">
        <v>0</v>
      </c>
      <c r="EM149" s="11" t="str">
        <f aca="false">IF(EL149=0,"1","2")</f>
        <v>1</v>
      </c>
      <c r="EN149" s="11" t="str">
        <f aca="false" t="array" ref="EN149">_xlfn.IFS(EL149=0.25,"17",EL149=0.5,"18", EL149=0,"0", EL149=-0.25, "1", EL149=-0.5,"2", EL149=-0.75,"3", EL149=-1,"4",EL149=-1.25,"5", EL149=-1.5,"6", EL149=-1.75,"7", EL149=-2,"8",EL149= -2.25,"9",EL149=-2.5,"10",EL149= -2.75,"11",EL149= -3,"12",EL149= -3.25,"13",EL149= -3.5,"14",EL149= -3.75,"15",EL149=-4,"16")</f>
        <v>0</v>
      </c>
      <c r="EO149" s="10" t="n">
        <v>0</v>
      </c>
      <c r="EP149" s="11" t="str">
        <f aca="false">IF(EO149=0,"1","2")</f>
        <v>1</v>
      </c>
      <c r="EQ149" s="11" t="str">
        <f aca="false" t="array" ref="EQ149">_xlfn.IFS(EO149=0,"0", EO149=0.25, "1", EO149=0.5,"2", EO149=0.75,"3", EO149=1,"4",EO149=1.25,"5", EO149=1.5,"6", EO149=1.75,"7", EO149=2,"8", EO149=2.25,"9", EO149=2.25,"9",EO149=2.5,"10", EO149=2.75,"11", EO149=3,"12", EO149=3.25,"13", EO149=3.5,"14", EO149=3.75,"15",EO149=4,"16", EO149=-0.25, "17", bq=-0.5, "18")</f>
        <v>0</v>
      </c>
      <c r="ER149" s="10" t="n">
        <v>0</v>
      </c>
      <c r="ES149" s="11" t="str">
        <f aca="false">IF(ER149=0,"1","2")</f>
        <v>1</v>
      </c>
      <c r="ET149" s="11" t="str">
        <f aca="false" t="array" ref="ET149">_xlfn.IFS(ER149=0,"0", ER149=0.25, "1", ER149=0.5,"2", ER149=0.75,"3", ER149=1,"4",ER149=1.25,"5", ER149=1.5,"6", ER149=1.75,"7", ER149=2,"8", ER149=2.25,"9", ER149=2.25,"9",ER149=2.5,"10", ER149=2.75,"11", ER149=3,"12", ER149=3.25,"13", ER149=3.5,"14", ER149=3.75,"15",ER149=4,"16", ER149=-0.25, "17", bq=-0.5, "18")</f>
        <v>0</v>
      </c>
      <c r="EU149" s="13" t="n">
        <v>9</v>
      </c>
      <c r="EV149" s="14" t="str">
        <f aca="false">VLOOKUP(EU149,LEYENDA!$G$2:$H$8,2,TRUE())</f>
        <v>6-12</v>
      </c>
      <c r="EW149" s="14" t="str">
        <f aca="false" t="array" ref="EW149">_xlfn.IFS(EV149="0-5","1", EV149="6-12","2", EV149="13-18","3", EV149="19-24","4", EV149="25-36","5", EV149="37-48","6", EV149="49-60","7")</f>
        <v>2</v>
      </c>
    </row>
    <row r="150" customFormat="false" ht="13.5" hidden="false" customHeight="false" outlineLevel="0" collapsed="false">
      <c r="A150" s="1" t="n">
        <v>55</v>
      </c>
      <c r="B150" s="32" t="n">
        <v>8</v>
      </c>
      <c r="C150" s="33" t="n">
        <v>42205</v>
      </c>
      <c r="D150" s="6"/>
      <c r="E150" s="5" t="str">
        <f aca="false">VLOOKUP(A150,'286'!$A$3:$J$600,10,FALSE())</f>
        <v>GARCÍA LOZOYA, ALBA</v>
      </c>
      <c r="F150" s="4" t="str">
        <f aca="false">VLOOKUP(A150,'286'!$A$3:$I$1768,3,FALSE())</f>
        <v>GARLOAL</v>
      </c>
      <c r="G150" s="6" t="n">
        <f aca="false">VLOOKUP(A150,'286'!$A$3:$I$1768,4,FALSE())</f>
        <v>38613</v>
      </c>
      <c r="H150" s="7" t="n">
        <f aca="false">YEAR(C150)-YEAR(G150)</f>
        <v>10</v>
      </c>
      <c r="I150" s="1" t="str">
        <f aca="false">VLOOKUP(H150,LEYENDA!$C$2:$D$6,2,TRUE())</f>
        <v>0-12</v>
      </c>
      <c r="J150" s="5" t="str">
        <f aca="false">VLOOKUP(A150,'286'!$A$3:$I$1768,7,FALSE())</f>
        <v>M</v>
      </c>
      <c r="K150" s="8" t="str">
        <f aca="false">VLOOKUP(A150,'286'!$A$3:$I$1768,2,FALSE())</f>
        <v>OD</v>
      </c>
      <c r="L150" s="4" t="str">
        <f aca="false">VLOOKUP(A150,'286'!$A$3:$I$1768,8,FALSE())</f>
        <v>D</v>
      </c>
      <c r="M150" s="4" t="str">
        <f aca="false">VLOOKUP(A150,'286'!$A$3:$I$1768,9,FALSE())</f>
        <v>D</v>
      </c>
      <c r="N150" s="8" t="str">
        <f aca="false">IF(R150=O150, "MISMA","CONTRARIA")</f>
        <v>MISMA</v>
      </c>
      <c r="O150" s="8" t="str">
        <f aca="false" t="array" ref="O150">_xlfn.IFS(L150="D","1", L150="I","2")</f>
        <v>1</v>
      </c>
      <c r="P150" s="8" t="str">
        <f aca="false" t="array" ref="P150">_xlfn.IFS(K150="OD","1", K150="OI","2")</f>
        <v>1</v>
      </c>
      <c r="Q150" s="1" t="str">
        <f aca="false" t="array" ref="Q150">_xlfn.IFS(J150="M","1", J150="H","2")</f>
        <v>1</v>
      </c>
      <c r="R150" s="8" t="str">
        <f aca="false" t="array" ref="R150">_xlfn.IFS(M150="D","1", M150="I","2")</f>
        <v>1</v>
      </c>
      <c r="S150" s="1" t="str">
        <f aca="false" t="array" ref="S150">_xlfn.IFS(N150="CONTRARIA", "1",N150= "MISMA","2")</f>
        <v>2</v>
      </c>
      <c r="T150" s="1" t="str">
        <f aca="false" t="array" ref="T150">_xlfn.IFS(I150="0-12","1", I150="13-24","2", I150="25-40","3", I150="41-60","4", I150="61-100","5")</f>
        <v>1</v>
      </c>
      <c r="U150" s="9" t="n">
        <v>-1</v>
      </c>
      <c r="V150" s="11" t="str">
        <f aca="false">IF(U150="","",IF(AND(U150&gt;=-9,U150&lt;=-6.5),"-9 a -6,5",IF(AND(U150&gt;=-6,U150&lt;=-3.5),"-6 a -3,5",IF(AND(U150&gt;=-3,U150&lt;=-1),"-3 a -1",IF(U150=-0.5,"-0,5",IF(AND(U150&gt;=0,U150&lt;=2.5),"0 a 2,5",IF(AND(U150&gt;=3,U150&lt;=5.5),"3 a 5,5",IF(AND(U150&gt;=6,U150&lt;=8.5),"6 a 8,5",IF(AND(U150&gt;=9,U150&lt;=20),"9 a 20","Fuera de rango")))))))))</f>
        <v>-3 a -1</v>
      </c>
      <c r="W150" s="11" t="n">
        <f aca="false">IF(V150="","",IF(V150="-9 a -6,5",2,IF(V150="-6 a -3,5",3,IF(V150="-3 a -1",4,IF(V150="-0,5","NORMA",IF(V150="0 a 2,5",5,IF(V150="3 a 5,5",6,IF(V150="6 a 8,5",7,IF(V150="9 a 20",8,"Fuera de rango")))))))))</f>
        <v>4</v>
      </c>
      <c r="X150" s="9" t="n">
        <v>0</v>
      </c>
      <c r="Y150" s="10" t="str">
        <f aca="false">IF(X150="","",IF(AND(X150&gt;=0,X150&lt;=4),"0 a 4",IF(AND(X150&gt;=4.5,X150&lt;=8.5),"4,5 a 8,5",IF(X150=9,"9",IF(AND(X150&gt;=9.5,X150&lt;=13),"9,5 a 13",IF(AND(X150&gt;=13.5,X150&lt;=20),"13,5 a 20",IF(AND(X150&gt;=20.5,X150&lt;=35),"20,5 a 35","Fuera de rango")))))))</f>
        <v>0 a 4</v>
      </c>
      <c r="Z150" s="11" t="n">
        <f aca="false">IF(Y150="","",IF(Y150="0 a 4",1,IF(Y150="4,5 a 8,5",2,IF(Y150="9","NORMA",IF(Y150="9,5 a 13",3,IF(Y150="13,5 a 20",4,IF(Y150="20,5 a 35",5,"Fuera de rango")))))))</f>
        <v>1</v>
      </c>
      <c r="AA150" s="9" t="n">
        <v>19</v>
      </c>
      <c r="AB150" s="11" t="str">
        <f aca="false">IF(AA150="","",IF(AND(AA150&gt;=0,AA150&lt;=9),"0 a 9",IF(AND(AA150&gt;=9.5,AA150&lt;=18.5),"9,5 a 18,5",IF(AA150=19,"19",IF(AND(AA150&gt;=19.5,AA150&lt;=28),"19,5 a 28",IF(AND(AA150&gt;=28.5,AA150&lt;=40),"28,5 a 40","Fuera de rango"))))))</f>
        <v>19</v>
      </c>
      <c r="AC150" s="11" t="str">
        <f aca="false" t="array" ref="AC150">_xlfn.IFS(AB150="","",AB150="0 a 9",1,AB150="9,5 a 18,5",2,AB150="19","NORMA",AB150="19,5 a 28",3,AB150="28,5 a 40",4,TRUE(),"Fuera de rango")</f>
        <v>NORMA</v>
      </c>
      <c r="AD150" s="9" t="n">
        <v>10</v>
      </c>
      <c r="AE150" s="11" t="str">
        <f aca="false">IF(AD150="","",IF(AND(AD150&gt;=-10,AD150&lt;=0),"De -10 a 0",IF(AND(AD150&gt;=0.5,AD150&lt;=9.5),"0,5 a 9,5",IF(AD150=10,"10",IF(AND(AD150&gt;=10.5,AD150&lt;=20),"10,5 a 20",IF(AND(AD150&gt;=20.5,AD150&lt;=40),"20,5 a 40","Fuera de rango"))))))</f>
        <v>10</v>
      </c>
      <c r="AF150" s="12" t="str">
        <f aca="false">IF(AD150="","",IF(AND(AD150&gt;=-10,AD150&lt;=0),1,IF(AND(AD150&gt;=0.5,AD150&lt;=9.5),2,IF(AD150=10,"NORMA",IF(AND(AD150&gt;=10.5,AD150&lt;=20),3,IF(AND(AD150&gt;=20.5,AD150&lt;=40),4,""))))))</f>
        <v>NORMA</v>
      </c>
      <c r="AG150" s="9" t="n">
        <v>9</v>
      </c>
      <c r="AH150" s="11" t="str">
        <f aca="false">IF(AG150="","",IF(AND(AG150&gt;=0,AG150&lt;=4),"0 a 4",IF(AND(AG150&gt;=4.5,AG150&lt;=8.5),"4,5 a 8,5",IF(AG150=9,"9",IF(AND(AG150&gt;=9.5,AG150&lt;=13),"9,5 a 13",IF(AND(AG150&gt;=13.5,AG150&lt;=25),"13,5 a 25","Fuera de rango"))))))</f>
        <v>9</v>
      </c>
      <c r="AI150" s="11" t="str">
        <f aca="false">IF(AH150="","",IF(AH150="0 a 4",1,IF(AH150="4,5 a 8,5",2,IF(AH150="9","NORMA",IF(AH150="9,5 a 13",3,IF(AH150="13,5 a 25",4,""))))))</f>
        <v>NORMA</v>
      </c>
      <c r="AJ150" s="9" t="n">
        <v>5</v>
      </c>
      <c r="AK150" s="10" t="str">
        <f aca="false">IF(AJ150="","",IF(AND(AJ150&gt;=-15,AJ150&lt;=-10.5),"-15 a -10,5",IF(AND(AJ150&gt;=-10,AJ150&lt;=-4),"-10 a -4",IF(AND(AJ150&gt;=-4.5,AJ150&lt;=0),"-4,5 a 0",IF(AND(AJ150&gt;=0.5,AJ150&lt;=4.5),"0,5 a 4,5",IF(AJ150=5,"5",IF(AND(AJ150&gt;=5.5,AJ150&lt;=10),"5,5 a 10",IF(AND(AJ150&gt;=10.5,AJ150&lt;=20),"10,5 a 20","Fuera de rango"))))))))</f>
        <v>5</v>
      </c>
      <c r="AL150" s="11" t="str">
        <f aca="false">IF(AK150="","",IF(AK150="-15 a -10,5",1,IF(AK150="-10 a -4",2,IF(AK150="-4,5 a 0",3,IF(AK150="0,5 a 4,5",4,IF(AK150="5","NORMA",IF(AK150="5,5 a 10",5,IF(AK150="10,5 a 20",6,"Error"))))))))</f>
        <v>NORMA</v>
      </c>
      <c r="AM150" s="9" t="n">
        <v>0</v>
      </c>
      <c r="AN150" s="10" t="str">
        <f aca="false">IF(AM150="","",IF(AND(AM150&gt;=-7.5,AM150&lt;=-5.5),"-7,5 a -5,5",IF(AND(AM150&gt;=-5,AM150&lt;=-3),"-5 a -3",IF(AND(AM150&gt;=-2.5,AM150&lt;=-0.5),"-2,5 a -0,5",IF(AM150=0,"0,00",IF(AND(AM150&gt;=0.5,AM150&lt;=2.5),"0,5 a 2,5",IF(AND(AM150&gt;=3,AM150&lt;=5),"3 a 5",IF(AND(AM150&gt;=5.5,AM150&lt;=7.5),"5,5 a 7,5",IF(AND(AM150&gt;=8,AM150&lt;=10),"8 a 10","Fuera de rango")))))))))</f>
        <v>0,00</v>
      </c>
      <c r="AO150" s="11" t="str">
        <f aca="false">IF(AN150="","",IF(AN150="-7,5 a -5,5",1,IF(AN150="-5 a -3",2,IF(AN150="-2,5 a -0,5",3,IF(AN150="0,00","NORMA",IF(AN150="0,5 a 2,5",4,IF(AN150="3 a 5",5,IF(AN150="5,5 a 7,5",6,IF(AN150="8 a 10",7,"Error")))))))))</f>
        <v>NORMA</v>
      </c>
      <c r="AP150" s="9" t="n">
        <v>-9</v>
      </c>
      <c r="AQ150" s="10" t="str">
        <f aca="false">IF(AP150="","",IF(AND(AP150&gt;=-20,AP150&lt;=-9.5),"-20 a -9,5",IF(AND(AP150&gt;=-9,AP150&lt;=-6.5),"-9 a -6,5",IF(AP150=-6,"-6",IF(AND(AP150&gt;=-5.5,AP150&lt;=-3),"-5,5 a -3",IF(AND(AP150&gt;=-2.5,AP150&lt;=0),"-2,5 a 0",IF(AND(AP150&gt;=0.5,AP150&lt;=3),"0,5 a 3",IF(AND(AP150&gt;=3.5,AP150&lt;=6),"3,5 a 6",IF(AND(AP150&gt;=6.5,AP150&lt;=9),"6,5 a 9",IF(AND(AP150&gt;=9.5,AP150&lt;=20),"9,5 a 20","Fuera de rango"))))))))))</f>
        <v>-9 a -6,5</v>
      </c>
      <c r="AR150" s="11" t="n">
        <f aca="false">IF(AQ150="","",IF(AQ150="-20 a -9,5",1,IF(AQ150="-9 a -6,5",2,IF(AQ150="-6","NORMA",IF(AQ150="-5,5 a -3",3,IF(AQ150="-2,5 a 0",4,IF(AQ150="0,5 a 3",5,IF(AQ150="3,5 a 6",6,IF(AQ150="6,5 a 9",7,IF(AQ150="9,5 a 20",8,""))))))))))</f>
        <v>2</v>
      </c>
      <c r="AS150" s="9" t="n">
        <v>1</v>
      </c>
      <c r="AT150" s="10" t="str">
        <f aca="false">IF(AS150="","",IF(AND(AS150&gt;=-16,AS150&lt;=-14),"-16 a -14",IF(AND(AS150&gt;=-13.5,AS150&lt;=-11.5),"-13,5 a -11,5",IF(AND(AS150&gt;=-11,AS150&lt;=-9),"-11 a -9",IF(AND(AS150&gt;=-8.5,AS150&lt;=-6.5),"-8,5 a -6,5",IF(AND(AS150&gt;=-6,AS150&lt;=-4),"-6 a -4",IF(AND(AS150&gt;=-3.5,AS150&lt;=-1.5),"-3,5 a -1,5",IF(AND(AS150&gt;=-1,AS150&lt;=1),"-1 a 1",IF(AND(AS150&gt;=1.5,AS150&lt;=3.5),"1,5 a 3,5",IF(AND(AS150&gt;=4,AS150&lt;=6),"4 a 6",IF(AND(AS150&gt;=6.5,AS150&lt;=8.5),"6,5 a 8,5",IF(AND(AS150&gt;=9,AS150&lt;=11),"9 a 11",IF(AND(AS150&gt;=11.5,AS150&lt;=13.5),"11,5 a 13,5",IF(AND(AS150&gt;=14,AS150&lt;=16),"14 a 16",IF(AND(AS150&gt;=16.5,AS150&lt;=18.5),"16,5 a 18,5",IF(AND(AS150&gt;=19,AS150&lt;=21),"19 a 21","Fuera de rango"))))))))))))))))</f>
        <v>-1 a 1</v>
      </c>
      <c r="AU150" s="11" t="n">
        <f aca="false" t="array" ref="AU150">IF(AT150="","",_xlfn.IFS(AT150="-16 a -14",1,AT150="-13,5 a -11,5",2,AT150="-11 a -9",3,AT150="-8,5 a -6,5",4,AT150="-6 a -4",5,AT150="-3,5 a -1,5",6,AT150="-1 a 1",7,AT150="1,5 a 3,5",8,AT150="4 a 6","NORMA",AT150="6,5 a 8,5",9,AT150="9 a 11",10,AT150="11,5 a 13,5",11,AT150="14 a 16",12,AT150="16,5 a 18,5",13,AT150="19 a 21",14,TRUE(),""))</f>
        <v>7</v>
      </c>
      <c r="AV150" s="9" t="n">
        <v>2</v>
      </c>
      <c r="AW150" s="10" t="str">
        <f aca="false">IF(AV150="","",IF(AND(AV150&gt;=-1,AV150&lt;=-0.5),"-1 a -0,5",IF(AND(AV150&gt;-0.5,AV150&lt;=0),"De -0,5 a 0",IF(AND(AV150&gt;=0.25,AV150&lt;=0.75),"0,25 a 0,75",IF(AND(AV150&gt;=1,AV150&lt;=1.5),"1 a 1,5",IF(AND(AV150&gt;=1.75,AV150&lt;=2.25),"1,75 a 2,25",IF(AND(AV150&gt;=2.5,AV150&lt;=3),"2,5 a 3",IF(AND(AV150&gt;=3.25,AV150&lt;=3.75),"3,25 a 3,75","Fuera de rango"))))))))</f>
        <v>1,75 a 2,25</v>
      </c>
      <c r="AX150" s="11" t="n">
        <f aca="false">IF(AW150="","",IF(OR(AW150="-1 a -0,5",AW150="-1 a -0.5"),1,IF(OR(AW150="De -0,5 a 0",AW150="-0,5 a 0",AW150="De -0.5 a 0"),2,IF(OR(AW150="0,25 a 0,75",AW150="0.25 a 0.75"),"NORMA",IF(OR(AW150="1 a 1,5",AW150="1 a 1.5"),3,IF(OR(AW150="1,75 a 2,25",AW150="1.75 a 2.25"),4,IF(OR(AW150="2,5 a 3",AW150="2.5 a 3"),5,IF(OR(AW150="3,25 a 3,75",AW150="3.25 a 3.75"),6,""))))))))</f>
        <v>4</v>
      </c>
      <c r="AY150" s="9" t="n">
        <v>-6</v>
      </c>
      <c r="AZ150" s="10" t="str">
        <f aca="false">IF(AY150="","",IF(AND(AY150&gt;=-20,AY150&lt;=-9.5),"-20 a -9,5",IF(AND(AY150&gt;=-9,AY150&lt;=-6.5),"-9 a -6,5",IF(AY150=-6,"-6",IF(AND(AY150&gt;=-5.5,AY150&lt;=-3),"-5,5 a -3",IF(AND(AY150&gt;=-2.5,AY150&lt;=0),"-2,5 a 0",IF(AND(AY150&gt;=0.5,AY150&lt;=3),"0,5 a 3",IF(AND(AY150&gt;=3.5,AY150&lt;=6),"3,5 a 6","Fuera de rango"))))))))</f>
        <v>-6</v>
      </c>
      <c r="BA150" s="11" t="str">
        <f aca="false">IF(AZ150="","",IF(AZ150="-20 a -9,5",1,IF(AZ150="-9 a -6,5",2,IF(AZ150="-6","NORMA",IF(AZ150="-5,5 a -3",3,IF(AZ150="-2,5 a 0",4,IF(AZ150="0,5 a 3",5,IF(AZ150="3,5 a 6",6,""))))))))</f>
        <v>NORMA</v>
      </c>
      <c r="BB150" s="9" t="n">
        <v>18</v>
      </c>
      <c r="BC150" s="10" t="str">
        <f aca="false" t="array" ref="BC150">IF(BB150="","",_xlfn.IFS(AND(BB150&gt;=0,BB150&lt;=2),"0 a 2",AND(BB150&gt;=2.5,BB150&lt;=4.5),"2,5 a 4,5",AND(BB150&gt;=5,BB150&lt;=7),"5 a 7",AND(BB150&gt;=7.5,BB150&lt;=9.5),"7,5 a 9,5",AND(BB150&gt;=10,BB150&lt;=12),"10 a 12",AND(BB150&gt;=12.5,BB150&lt;=14.5),"12,5 a 14,5",BB150=15,"15",AND(BB150&gt;=15.5,BB150&lt;=17.5),"15,5 a 17,5",AND(BB150&gt;=18,BB150&lt;=20),"18 a 20",AND(BB150&gt;=20.5,BB150&lt;=22.5),"20,5 a 22,5",AND(BB150&gt;=23,BB150&lt;=25),"23 a 25",TRUE(),"Fuera de rango"))</f>
        <v>18 a 20</v>
      </c>
      <c r="BD150" s="11" t="n">
        <f aca="false" t="array" ref="BD150">IF(BC150="","",_xlfn.IFS(BC150="0 a 2",1,BC150="2,5 a 4,5",2,BC150="5 a 7",3,BC150="7,5 a 9,5",4,BC150="10 a 12",5,BC150="12,5 a 14,5",6,BC150="15","NORMA",BC150="15,5 a 17,5",7,BC150="18 a 20",8,BC150="20,5 a 22,5",9,BC150="23 a 25",10,TRUE(),"Fuera de rango"))</f>
        <v>8</v>
      </c>
      <c r="BE150" s="9" t="n">
        <v>18</v>
      </c>
      <c r="BF150" s="10" t="str">
        <f aca="false">IF(BE150="","",IF(AND(BE150&gt;=-20,BE150&lt;=-10),"-20 a -10",IF(AND(BE150&gt;=-9.5,BE150&lt;=0.5),"-9,5 a 0,5",IF(AND(BE150&gt;=1,BE150&lt;=11),"1 a 11",IF(AND(BE150&gt;=11.5,BE150&lt;=20.5),"11,5 a 20,5",IF(BE150=21,"21",IF(AND(BE150&gt;=21.5,BE150&lt;=31.5),"21,5 a 31,5",IF(AND(BE150&gt;=32,BE150&lt;=42),"32 a 42","Fuera de rango"))))))))</f>
        <v>11,5 a 20,5</v>
      </c>
      <c r="BG150" s="11" t="n">
        <f aca="false">IF(BF150="","",IF(BF150="-20 a -10",1,IF(BF150="-9,5 a 0,5",2,IF(BF150="1 a 11",3,IF(BF150="11,5 a 20,5",4,IF(BF150="21","NORMA",IF(BF150="21,5 a 31,5",5,IF(BF150="32 a 42",6,""))))))))</f>
        <v>4</v>
      </c>
      <c r="BH150" s="9" t="n">
        <v>6</v>
      </c>
      <c r="BI150" s="10" t="str">
        <f aca="false">IF(BH150="","",IF(AND(BH150&gt;=-20,BH150&lt;=-15),"-20 a -15",IF(AND(BH150&gt;=-14.5,BH150&lt;=-9.5),"-14,5 a -9,5",IF(AND(BH150&gt;=-9,BH150&lt;=-4),"-9 a -4",IF(AND(BH150&gt;=-3.5,BH150&lt;=2.5),"-3,5 a 2,5",IF(AND(BH150&gt;=3,BH150&lt;=8),"3 a 8",IF(AND(BH150&gt;=8.5,BH150&lt;=14.5),"8,5 a 14,5",IF(BH150=15,"15",IF(AND(BH150&gt;=15.5,BH150&lt;=20.5),"15,5 a 20,5",IF(AND(BH150&gt;=21,BH150&lt;=26),"21 a 26","Fuera de rango"))))))))))</f>
        <v>3 a 8</v>
      </c>
      <c r="BJ150" s="11" t="n">
        <f aca="false">IF(BI150="","",IF(BI150="-20 a -15",1,IF(BI150="-14,5 a -9,5",2,IF(BI150="-9 a -4",3,IF(BI150="-3,5 a 2,5",4,IF(BI150="3 a 8",5,IF(BI150="8,5 a 14,5",6,IF(BI150="15","NORMA",IF(BI150="15,5 a 20,5",7,IF(BI150="21 a 26",8,IF(BI150="26,5 a 31,5",9,"")))))))))))</f>
        <v>5</v>
      </c>
      <c r="BK150" s="9" t="n">
        <v>18</v>
      </c>
      <c r="BL150" s="10" t="str">
        <f aca="false">IF(BK150="","",IF(AND(BK150&gt;=0,BK150&lt;=2),"0 - 2",IF(AND(BK150&gt;=2.5,BK150&lt;=4.5),"2,5 - 4,5",IF(AND(BK150&gt;=5,BK150&lt;=7),"5 - 7",IF(AND(BK150&gt;=7.5,BK150&lt;=9.5),"7,5 - 9,5",IF(AND(BK150&gt;=10,BK150&lt;=12),"10 - 12",IF(AND(BK150&gt;=12.5,BK150&lt;=13.5),"12,5 - 13,5",IF(BK150=14,"14",IF(AND(BK150&gt;=14.5,BK150&lt;=16.5),"14,5 - 16,5",IF(AND(BK150&gt;=17,BK150&lt;=19),"17 - 19",IF(AND(BK150&gt;=19.5,BK150&lt;=21.5),"19,5 - 21,5",IF(AND(BK150&gt;=22,BK150&lt;=24),"22 - 24",IF(AND(BK150&gt;=24.5,BK150&lt;=26.5),"24,5 - 26,5",IF(AND(BK150&gt;=27,BK150&lt;=29),"27 - 29",IF(AND(BK150&gt;=29.5,BK150&lt;=30),"29,5 - 30","Fuera de rango")))))))))))))))</f>
        <v>17 - 19</v>
      </c>
      <c r="BM150" s="11" t="n">
        <f aca="false">IF(BL150="","",IF(BL150="0 - 2",1,IF(BL150="2,5 - 4,5",2,IF(BL150="5 - 7",3,IF(BL150="7,5 - 9,5",4,IF(BL150="10 - 12",5,IF(BL150="12,5 - 13,5",6,IF(BL150="14","NORMA",IF(BL150="14,5 - 16,5",7,IF(BL150="17 - 19",8,IF(BL150="19,5 - 21,5",9,IF(BL150="22 - 24",10,IF(BL150="24,5 - 26,5",11,IF(BL150="27 - 29",12,IF(BL150="29,5 - 30",13,"")))))))))))))))</f>
        <v>8</v>
      </c>
      <c r="BN150" s="9" t="n">
        <v>20</v>
      </c>
      <c r="BO150" s="10" t="str">
        <f aca="false">IF(BN150="","",IF(AND(BN150&gt;=-20,BN150&lt;=-10),"-20 a -10",IF(AND(BN150&gt;=-9.5,BN150&lt;=0.5),"-9,5 a 0,5",IF(AND(BN150&gt;=1,BN150&lt;=11),"1 a 11",IF(AND(BN150&gt;=11.5,BN150&lt;=21.5),"11,5 a 21,5",IF(BN150=22,"22",IF(AND(BN150&gt;=22.5,BN150&lt;=32.5),"22,5 a 32,5",IF(AND(BN150&gt;=33,BN150&lt;=43),"33 a 43","Fuera de rango"))))))))</f>
        <v>11,5 a 21,5</v>
      </c>
      <c r="BP150" s="11" t="n">
        <f aca="false">IF(BO150="","",IF(BO150="-20 a -10",1,IF(BO150="-9,5 a 0,5",2,IF(BO150="1 a 11",3,IF(BO150="11,5 a 21,5",4,IF(BO150="22","NORMA",IF(BO150="22,5 a 32,5",5,IF(BO150="33 a 43",6,""))))))))</f>
        <v>4</v>
      </c>
      <c r="BQ150" s="9" t="n">
        <v>12</v>
      </c>
      <c r="BR150" s="10" t="str">
        <f aca="false">IF(BQ150="","",IF(AND(BQ150&gt;=-20,BQ150&lt;=-15),"-20 a -15",IF(AND(BQ150&gt;=-14.5,BQ150&lt;=-9.5),"-14,5 a -9,5",IF(AND(BQ150&gt;=-9,BQ150&lt;=-4),"-9 a -4",IF(AND(BQ150&gt;=-3.5,BQ150&lt;=2.5),"-3,5 a 2,5",IF(AND(BQ150&gt;=3,BQ150&lt;=8),"3 a 8",IF(AND(BQ150&gt;=8.5,BQ150&lt;=13.5),"8,5 a 13,5",IF(AND(BQ150&gt;=14,BQ150&lt;=17.5),"14 a 17,5",IF(BQ150=18,"18",IF(AND(BQ150&gt;=18.5,BQ150&lt;=23.5),"18,5 a 23,5",IF(AND(BQ150&gt;=24,BQ150&lt;=29),"24 a 29",IF(AND(BQ150&gt;=29.5,BQ150&lt;=34.5),"29,5 a 34,5",IF(AND(BQ150&gt;=35,BQ150&lt;=40),"35 a 40","Fuera de rango")))))))))))))</f>
        <v>8,5 a 13,5</v>
      </c>
      <c r="BS150" s="11" t="n">
        <f aca="false">IF(BR150="","",IF(BR150="-20 a -15",1,IF(BR150="-14,5 a -9,5",2,IF(BR150="-9 a -4",3,IF(BR150="-3,5 a 2,5",4,IF(BR150="3 a 8",5,IF(BR150="8,5 a 13,5",6,IF(BR150="14 a 17,5",7,IF(BR150="18","NORMA",IF(BR150="18,5 a 23,5",8,IF(BR150="24 a 29",9,IF(BR150="29,5 a 34,5",10,IF(BR150="35 a 40",11,"")))))))))))))</f>
        <v>6</v>
      </c>
      <c r="BT150" s="9" t="n">
        <v>0</v>
      </c>
      <c r="BU150" s="10" t="str">
        <f aca="false">IF(BT150="","",IF(AND(BT150&gt;=-20,BT150&lt;=-18),"-20 a -18",IF(AND(BT150&gt;=-17.5,BT150&lt;=-15.5),"-17,5 a -15,5",IF(AND(BT150&gt;=-15,BT150&lt;=-13),"-15 a -13",IF(AND(BT150&gt;=-12.5,BT150&lt;=-10.5),"-12,5 a -10,5",IF(AND(BT150&gt;=-10,BT150&lt;=-8),"-10 a -8",IF(AND(BT150&gt;=-7.5,BT150&lt;=-5.5),"-7,5 a -5,5",IF(AND(BT150&gt;=-5,BT150&lt;=-3),"-5 a -3",IF(AND(BT150&gt;=-2.5,BT150&lt;=-0.5),"-2,5 a -0,5",IF(BT150=0,"0",IF(AND(BT150&gt;=0.5,BT150&lt;=2.5),"0,5 a 2,5",IF(AND(BT150&gt;=3,BT150&lt;=5),"3 a 5",IF(AND(BT150&gt;=5.5,BT150&lt;=7.5),"5,5 a 7,5",IF(AND(BT150&gt;=8,BT150&lt;=10),"8 a 10",IF(AND(BT150&gt;=10.5,BT150&lt;=12.5),"10,5 a 12,5",IF(AND(BT150&gt;=13,BT150&lt;=15),"13 a 15",IF(AND(BT150&gt;=15.5,BT150&lt;=17.5),"15,5 a 17,5",IF(AND(BT150&gt;=18,BT150&lt;=20),"18 a 20","Fuera de rango"))))))))))))))))))</f>
        <v>0</v>
      </c>
      <c r="BV150" s="11" t="str">
        <f aca="false">IF(BT150="","",IF(BT150=0,"NORMA",IF(AND(BT150&gt;=-20,BT150&lt;=-18),2,IF(AND(BT150&gt;=-17.5,BT150&lt;=-15.5),2,IF(AND(BT150&gt;=-15,BT150&lt;=-13),3,IF(AND(BT150&gt;=-12.5,BT150&lt;=-10.5),4,IF(AND(BT150&gt;=-10,BT150&lt;=-8),5,IF(AND(BT150&gt;=-7.5,BT150&lt;=-5.5),6,IF(AND(BT150&gt;=-5,BT150&lt;=-3),7,IF(AND(BT150&gt;=-2.5,BT150&lt;=-0.5),8,IF(AND(BT150&gt;=0.5,BT150&lt;=2.5),9,IF(AND(BT150&gt;=3,BT150&lt;=5),10,IF(AND(BT150&gt;=5.5,BT150&lt;=7.5),11,IF(AND(BT150&gt;=8,BT150&lt;=10),12,IF(AND(BT150&gt;=10.5,BT150&lt;=12.5),13,IF(AND(BT150&gt;=13,BT150&lt;=15),14,IF(AND(BT150&gt;=15.5,BT150&lt;=17.5),15,IF(AND(BT150&gt;=18,BT150&lt;=20),16,"Fuera de rango"))))))))))))))))))</f>
        <v>NORMA</v>
      </c>
      <c r="BW150" s="9" t="n">
        <v>-9</v>
      </c>
      <c r="BX150" s="10" t="n">
        <f aca="false">18.5- (0.3*H150)</f>
        <v>15.5</v>
      </c>
      <c r="BY150" s="10" t="n">
        <f aca="false">(BW150)-(BX150)</f>
        <v>-24.5</v>
      </c>
      <c r="BZ150" s="10" t="str">
        <f aca="false">IF(BY150="","",IF(BY150&lt;-27.5,"De -30 a -28",IF(BY150&lt;-25,"De -27,5 a -25,5",IF(BY150&lt;-22.5,"De -25 a -23",IF(BY150&lt;-20,"De -22,5 a -20,5",IF(BY150&lt;-17.5,"De -20 a -18",IF(BY150&lt;-15,"De -17,5 a -15,5",IF(BY150&lt;-12.5,"De -15 a -13",IF(BY150&lt;-10,"De -12,5 a -10,5",IF(BY150&lt;-7.5,"De -10 a -8",IF(BY150&lt;-5,"De -7,5 a -5,5",IF(BY150&lt;-2.5,"De -5 a -3",IF(BY150&lt;0,"De -2,5 a -0,5",IF(BY150&lt;2.5,"De 0 a 2",IF(BY150&lt;5,"De 2,5 a 4,5",IF(BY150&lt;7.5,"De 5 a 7",IF(BY150&lt;10,"De 7,5 a 9,5",IF(BY150&lt;12.5,"De 10 a 12",IF(BY150&lt;15,"De 12,5 a 14,5",IF(BY150&lt;17.5,"De 15 a 17",IF(BY150&lt;20,"De 17,5 a 19,5",IF(BY150&lt;22.5,"De 20 a 22",IF(BY150&lt;25,"De 22,5 a 24,5",IF(BY150&lt;27.5,"De 25 a 27","De 27,5 a 30"))))))))))))))))))))))))</f>
        <v>De -25 a -23</v>
      </c>
      <c r="CA150" s="12" t="n">
        <f aca="false">IF(BY150="","",IF(BY150&lt;=-28,1,IF(BY150&lt;=-25.5,2,IF(BY150&lt;=-23,3,IF(BY150&lt;=-20.5,4,IF(BY150&lt;=-18,5,IF(BY150&lt;=-15.5,6,IF(BY150&lt;=-13,7,IF(BY150&lt;=-10.5,8,IF(BY150&lt;=-8,9,IF(BY150&lt;=-5.5,10,IF(BY150&lt;=-3,11,IF(BY150&lt;=-0.5,12,IF(BY150&lt;=2,13,IF(BY150&lt;=4.5,14,IF(BY150&lt;=7,15,IF(BY150&lt;=9.5,16,IF(BY150&lt;=12,17,IF(BY150&lt;=14.5,18,IF(BY150&lt;=17,19,IF(BY150&lt;=19.5,20,IF(BY150&lt;=22,21,IF(BY150&lt;=24.5,22,IF(BY150&lt;=27,23,IF(BY150&lt;=30,24,"Fuera de rango")))))))))))))))))))))))))</f>
        <v>3</v>
      </c>
      <c r="CB150" s="9" t="n">
        <v>-7.75</v>
      </c>
      <c r="CC150" s="10" t="n">
        <f aca="false">18.5- (0.3*H150)</f>
        <v>15.5</v>
      </c>
      <c r="CD150" s="10" t="n">
        <f aca="false">(CB150)-(CC150)</f>
        <v>-23.25</v>
      </c>
      <c r="CE150" s="10" t="str">
        <f aca="false">IF(CD150="","",IF(CD150&lt;-27.5,"De -30 a -28",IF(CD150&lt;-25,"De -27,5 a -25,5",IF(CD150&lt;-22.5,"De -25 a -23",IF(CD150&lt;-20,"De -22,5 a -20,5",IF(CD150&lt;-17.5,"De -20 a -18",IF(CD150&lt;-15,"De -17,5 a -15,5",IF(CD150&lt;-12.5,"De -15 a -13",IF(CD150&lt;-10,"De -12,5 a -10,5",IF(CD150&lt;-7.5,"De -10 a -8",IF(CD150&lt;-5,"De -7,5 a -5,5",IF(CD150&lt;-2.5,"De -5 a -3",IF(CD150&lt;0,"De -2,5 a -0,5",IF(CD150&lt;=2,"De 0 a 2",IF(CD150&lt;=4.5,"De 2,5 a 4,5",IF(CD150&lt;=7,"De 5 a 7",IF(CD150&lt;=9.5,"De 7,5 a 9,5",IF(CD150&lt;=12,"De 10 a 12",IF(CD150&lt;=14.5,"De 12,5 a 14,5",IF(CD150&lt;=17,"De 15 a 17",IF(CD150&lt;=19.5,"De 17,5 a 19,5",IF(CD150&lt;=22,"De 20 a 22",IF(CD150&lt;=24.5,"De 22,5 a 24,5",IF(CD150&lt;=27,"De 25 a 27","De 27,5 a 30"))))))))))))))))))))))))</f>
        <v>De -25 a -23</v>
      </c>
      <c r="CF150" s="12" t="n">
        <f aca="false">IF(CD150="","",IF(CD150&lt;-27.5,1,IF(CD150&lt;-25,2,IF(CD150&lt;-22.5,3,IF(CD150&lt;-20,4,IF(CD150&lt;-17.5,5,IF(CD150&lt;-15,6,IF(CD150&lt;-12.5,7,IF(CD150&lt;-10,8,IF(CD150&lt;-7.5,9,IF(CD150&lt;-5,10,IF(CD150&lt;-2.5,11,IF(CD150&lt;0,12,IF(CD150&lt;2.5,13,IF(CD150&lt;5,14,IF(CD150&lt;7.5,15,IF(CD150&lt;10,16,IF(CD150&lt;12.5,17,IF(CD150&lt;15,18,IF(CD150&lt;17.5,19,IF(CD150&lt;20,20,IF(CD150&lt;22.5,21,IF(CD150&lt;25,22,IF(CD150&lt;27.5,23,24))))))))))))))))))))))))</f>
        <v>3</v>
      </c>
      <c r="CG150" s="9" t="n">
        <v>-3.75</v>
      </c>
      <c r="CH150" s="10" t="str">
        <f aca="false">IF(CG150="","",IF(AND(CG150&gt;=-10,CG150&lt;=-9.5),"-10 a -9,5",IF(AND(CG150&gt;-9.5,CG150&lt;=-8.5),"-9 a -8,5",IF(AND(CG150&gt;-8.5,CG150&lt;=-7.5),"-8 a -7,5",IF(AND(CG150&gt;-7.5,CG150&lt;=-6.5),"-7 a -6,5",IF(AND(CG150&gt;-6.5,CG150&lt;=-5.5),"-6 a -5,5",IF(AND(CG150&gt;-5.5,CG150&lt;=-4.5),"-5 a -4,5",IF(AND(CG150&gt;-4.5,CG150&lt;=-3.5),"-4 a -3,5",IF(AND(CG150&gt;-3.5,CG150&lt;=-2.5),"-3 a -2,5",IF(CG150=-2.25,"-2,25",IF(AND(CG150&gt;-2.5,CG150&lt;=-1.5),"-2 a -1,5",IF(AND(CG150&gt;-1.5,CG150&lt;=-0.5),"-1 a -0,5",IF(AND(CG150&gt;-0.5,CG150&lt;=0.5),"0 a 0,5",IF(AND(CG150&gt;0.5,CG150&lt;=1.5),"1 a 1,5",IF(AND(CG150&gt;1.5,CG150&lt;=2.5),"2 a 2,5",IF(AND(CG150&gt;2.5,CG150&lt;=3.5),"3 a 3,5",IF(AND(CG150&gt;3.5,CG150&lt;=4.5),"4 a 4,5",IF(AND(CG150&gt;4.5,CG150&lt;=5.5),"5 a 5,5",IF(AND(CG150&gt;5.5,CG150&lt;=6.5),"6 a 6,5",IF(AND(CG150&gt;6.5,CG150&lt;=7.5),"7 a 7,5",IF(AND(CG150&gt;7.5,CG150&lt;=8.5),"8 a 8,5",IF(AND(CG150&gt;8.5,CG150&lt;=9.5),"9 a 9,5",IF(CG150&gt;=10,"10","Fuera de rango")))))))))))))))))))))))</f>
        <v>-4 a -3,5</v>
      </c>
      <c r="CI150" s="11" t="n">
        <f aca="false">IF(CG150="","",IF(CG150=-2.25,"NORMA",IF(CG150&lt;=-9.5,1,IF(CG150&lt;=-8.5,2,IF(CG150&lt;=-7.5,3,IF(CG150&lt;=-6.5,4,IF(CG150&lt;=-5.5,5,IF(CG150&lt;=-4.5,6,IF(CG150&lt;=-3.5,7,IF(CG150&lt;=-2.5,8,IF(CG150&lt;=-1.5,9,IF(CG150&lt;=-0.5,10,IF(CG150&lt;=0.5,11,IF(CG150&lt;=1.5,12,IF(CG150&lt;=2.5,13,IF(CG150&lt;=3.5,14,IF(CG150&lt;=4.5,15,IF(CG150&lt;=5.5,16,IF(CG150&lt;=6.5,17,IF(CG150&lt;=7.5,18,IF(CG150&lt;=8.5,19,IF(CG150&lt;=9.5,20,IF(CG150=10,21,"Fuera de rango")))))))))))))))))))))))</f>
        <v>7</v>
      </c>
      <c r="CJ150" s="9" t="n">
        <v>3</v>
      </c>
      <c r="CK150" s="10" t="str">
        <f aca="false">IF(CJ150="","",IF(AND(CJ150&gt;=-6,CJ150&lt;=-5.5),"-6 a -5,5",IF(AND(CJ150&gt;-5.5,CJ150&lt;=-4.5),"-5 a -4,5",IF(AND(CJ150&gt;-4.5,CJ150&lt;=-3.5),"-4 a -3,5",IF(AND(CJ150&gt;-3.5,CJ150&lt;=-2.5),"-3 a -2,5",IF(AND(CJ150&gt;-2.5,CJ150&lt;=-1.5),"-2 a -1,5",IF(AND(CJ150&gt;-1.5,CJ150&lt;=-0.5),"-1 a -0,5",IF(AND(CJ150&gt;-0.5,CJ150&lt;=0.5),"0 a 0,5",IF(AND(CJ150&gt;0.5,CJ150&lt;=1.5),"1 a 1,5",IF(AND(CJ150&gt;1.5,CJ150&lt;2.5),"2",IF(AND(CJ150&gt;=2.5,CJ150&lt;=3),"2,5 a 3",IF(AND(CJ150&gt;3,CJ150&lt;=4),"3,5 a 4",IF(AND(CJ150&gt;4,CJ150&lt;=5),"4,5 a 5",IF(AND(CJ150&gt;5,CJ150&lt;=6),"5,5 a 6",IF(AND(CJ150&gt;6,CJ150&lt;=7),"6,5 a 7",IF(AND(CJ150&gt;7,CJ150&lt;=8),"7,5 a 8",IF(AND(CJ150&gt;8,CJ150&lt;=9.5),"8,5 a 9,5",IF(CJ150=10,"10","Fuera de rango"))))))))))))))))))</f>
        <v>2,5 a 3</v>
      </c>
      <c r="CL150" s="11" t="n">
        <f aca="false">IF(CK150="","",IF(OR(CK150="-6 a -5,5",CK150="-6 - -5,5"),1,IF(OR(CK150="-5 a -4,5",CK150="-5 - -4,5"),2,IF(OR(CK150="-4 a -3,5",CK150="-4 - -3,5"),3,IF(OR(CK150="-3 a -2,5",CK150="-3 - -2,5"),4,IF(OR(CK150="-2 a -1,5",CK150="-2 - -1,5"),5,IF(OR(CK150="-1 a -0,5",CK150="-1 - -0,5"),6,IF(OR(CK150="0 a 0,5",CK150="0 - 0,5"),7,IF(OR(CK150="1 a 1,5",CK150="1 - 1,5"),8,IF(CK150="2","NORMA",IF(OR(CK150="2,5 a 3",CK150="2,5 - 3"),9,IF(OR(CK150="3,5 a 4",CK150="3,5 - 4"),10,IF(OR(CK150="4,5 a 5",CK150="4,5 - 5"),11,IF(OR(CK150="5,5 a 6",CK150="5,5 - 6"),12,IF(OR(CK150="6,5 a 7",CK150="6,5 - 7"),13,IF(OR(CK150="7,5 a 8",CK150="7,5 - 8"),14,IF(OR(CK150="8,5 a 9",CK150="8,5 - 9,5",CK150="9 a 9,5"),15,IF(CK150="10",15,IF(OR(CK150="0,5 a 1",CK150="0,5 - 1"),7,"Fuera de rango")))))))))))))))))))</f>
        <v>9</v>
      </c>
      <c r="CM150" s="10" t="n">
        <v>0</v>
      </c>
      <c r="CN150" s="10" t="str">
        <f aca="false">IF(CM150=0,"0", " ")</f>
        <v>0</v>
      </c>
      <c r="CO150" s="10" t="str">
        <f aca="false">IF(CM150&gt;0,"EME"," ")</f>
        <v> </v>
      </c>
      <c r="CP150" s="10" t="n">
        <v>0</v>
      </c>
      <c r="CQ150" s="10" t="str">
        <f aca="false">IF(CP150&gt;0,"0", " ")</f>
        <v> </v>
      </c>
      <c r="CR150" s="10" t="str">
        <f aca="false">IF(CP150&gt;0,"EME"," ")</f>
        <v> </v>
      </c>
      <c r="CS150" s="9" t="n">
        <v>0</v>
      </c>
      <c r="CT150" s="10" t="str">
        <f aca="false">IF(CS150&gt;0,"1", " ")</f>
        <v> </v>
      </c>
      <c r="CU150" s="10" t="str">
        <f aca="false">IF(CS150&gt;0,"HIP"," ")</f>
        <v> </v>
      </c>
      <c r="CV150" s="9" t="n">
        <v>0</v>
      </c>
      <c r="CW150" s="10" t="str">
        <f aca="false">IF(CV150&gt;0,"1", " ")</f>
        <v> </v>
      </c>
      <c r="CX150" s="10" t="str">
        <f aca="false">IF(CV150&gt;0,"HIP"," ")</f>
        <v> </v>
      </c>
      <c r="CY150" s="9" t="n">
        <v>-1.25</v>
      </c>
      <c r="CZ150" s="11" t="str">
        <f aca="false">IF(CY150&lt;0,"2"," ")</f>
        <v>2</v>
      </c>
      <c r="DA150" s="11" t="str">
        <f aca="false">IF(CY150&lt;0,"MIO"," ")</f>
        <v>MIO</v>
      </c>
      <c r="DB150" s="9" t="n">
        <v>-0.75</v>
      </c>
      <c r="DC150" s="11" t="str">
        <f aca="false">IF(DB150&lt;0,"2"," ")</f>
        <v>2</v>
      </c>
      <c r="DD150" s="11" t="str">
        <f aca="false">IF(DB150&lt;0,"MIO"," ")</f>
        <v>MIO</v>
      </c>
      <c r="DE150" s="9" t="n">
        <v>0</v>
      </c>
      <c r="DF150" s="11" t="str">
        <f aca="false">IF(DE150&lt;0,"3"," ")</f>
        <v> </v>
      </c>
      <c r="DG150" s="11" t="str">
        <f aca="false">IF(DE150&lt;0,"AST"," ")</f>
        <v> </v>
      </c>
      <c r="DH150" s="9" t="n">
        <v>0</v>
      </c>
      <c r="DI150" s="11" t="str">
        <f aca="false">IF(DH150&lt;0,"3"," ")</f>
        <v> </v>
      </c>
      <c r="DJ150" s="11" t="str">
        <f aca="false">IF(DH150&lt;0,"AST"," ")</f>
        <v> </v>
      </c>
      <c r="DK150" s="9" t="n">
        <v>0</v>
      </c>
      <c r="DL150" s="10" t="str">
        <f aca="false">IF(DK150&gt;0,"4"," ")</f>
        <v> </v>
      </c>
      <c r="DM150" s="10" t="str">
        <f aca="false">IF(DK150&gt;0,"PRE"," ")</f>
        <v> </v>
      </c>
      <c r="DN150" s="9" t="n">
        <v>0</v>
      </c>
      <c r="DO150" s="10" t="str">
        <f aca="false">IF(DN150&gt;0,"4"," ")</f>
        <v> </v>
      </c>
      <c r="DP150" s="10" t="str">
        <f aca="false">IF(DN150&gt;0,"PRE"," ")</f>
        <v> </v>
      </c>
      <c r="DQ150" s="12" t="n">
        <v>1</v>
      </c>
      <c r="DR150" s="12" t="n">
        <v>1</v>
      </c>
      <c r="DS150" s="12" t="str">
        <f aca="false">CONCATENATE(CO150,CU150,DA150,DG150,DM150)</f>
        <v>  MIO  </v>
      </c>
      <c r="DT150" s="10" t="str">
        <f aca="false" t="array" ref="DT150">_xlfn.IFS(DS150="EME    ","0", DS150=" HIP   ","1", DS150="  MIO  ","2", DS150="   AST ","3", DS150="    PRE","4", DS150="EME   PRE","5", DS150=" HIP  PRE","6", DS150=" HIP AST ","7", DS150="  MIO PRE","8", DS150="  MIOAST ","9", DS150="   ASTPRE","10",DS150=" HIP ASTPRE","11", DS150="  MIOASTPRE","12", DS150="     ","0")</f>
        <v>2</v>
      </c>
      <c r="DU150" s="1" t="s">
        <v>154</v>
      </c>
      <c r="DV150" s="1" t="str">
        <f aca="false" t="array" ref="DV150">_xlfn.IFS(DU150="SI","2", DU150="NO","1")</f>
        <v>1</v>
      </c>
      <c r="DW150" s="10" t="n">
        <v>0</v>
      </c>
      <c r="DX150" s="11" t="str">
        <f aca="false">IF(DW150=0,"1","2")</f>
        <v>1</v>
      </c>
      <c r="DY150" s="11" t="str">
        <f aca="false" t="array" ref="DY150">_xlfn.IFS(DW150=0,"0", DW150=0.25, "1", DW150=0.5,"2", DW150=0.75,"3", DW150=1,"4",DW150=1.25,"5", DW150=1.5,"6", DW150=1.75,"7", DW150=2,"8")</f>
        <v>0</v>
      </c>
      <c r="DZ150" s="10" t="n">
        <v>0</v>
      </c>
      <c r="EA150" s="11" t="str">
        <f aca="false">IF(DZ150=0,"1","2")</f>
        <v>1</v>
      </c>
      <c r="EB150" s="11" t="str">
        <f aca="false" t="array" ref="EB150">_xlfn.IFS(DZ150=0,"0", DZ150=0.25, "1", DZ150=0.5,"2", DZ150=0.75,"3", DZ150=1,"4",DZ150=1.25,"5", DZ150=1.5,"6", DZ150=1.75,"7", DZ150=2,"8")</f>
        <v>0</v>
      </c>
      <c r="EC150" s="10" t="n">
        <v>-0.25</v>
      </c>
      <c r="ED150" s="10" t="str">
        <f aca="false">IF(EC150=0,"1","2")</f>
        <v>2</v>
      </c>
      <c r="EE150" s="11" t="str">
        <f aca="false" t="array" ref="EE150">_xlfn.IFS(EC150=0,"0", EC150=-0.25, "1", EC150=-0.5,"2", EC150=-0.75,"3", EC150=-1,"4",EC150=-1.25,"5", EC150=-1.5,"6", EC150=-1.75,"7", EC150=-2,"8", EC150=-2.25,"9",EC150=-2.5,"10", EC150=-2.75,"11", EC150=-3,"12", EC150=-3.25,"13", EC150=-3.5,"14", EC150=-3.75,"15",EC150=-4,"16")</f>
        <v>1</v>
      </c>
      <c r="EF150" s="10" t="n">
        <v>0</v>
      </c>
      <c r="EG150" s="10" t="str">
        <f aca="false">IF(EF150=0,"1","2")</f>
        <v>1</v>
      </c>
      <c r="EH150" s="11" t="str">
        <f aca="false" t="array" ref="EH150">_xlfn.IFS(EF150=0,"0", EF150=-0.25, "1", EF150=-0.5,"2", EF150=-0.75,"3", EF150=-1,"4",EF150=-1.25,"5", EF150=-1.5,"6", EF150=-1.75,"7", EF150=-2,"8", EF150=-2.25,"9",EF150=-2.5,"10", EF150=-2.75,"11", EF150=-3,"12", EF150=-3.25,"13", EF150=-3.5,"14", EF150=-3.75,"15",EF150=-4,"16")</f>
        <v>0</v>
      </c>
      <c r="EI150" s="10" t="n">
        <v>0</v>
      </c>
      <c r="EJ150" s="11" t="str">
        <f aca="false">IF(EI150=0,"1","2")</f>
        <v>1</v>
      </c>
      <c r="EK150" s="11" t="str">
        <f aca="false" t="array" ref="EK150">_xlfn.IFS(EI150=0,"0", EI150=-0.25, "1", EI150=-0.5,"2", EI150=-0.75,"3", EI150=-1,"4",EI150=-1.25,"5", EI150=-1.5,"6", EI150=-1.75,"7", EI150=-2,"8", EI150=-2.25,"9", EI150=-2.25,"9",EI150=-2.5,"10", EI150=-2.75,"11", EI150=-3,"12", EI150=-3.25,"13", EI150=-3.5,"14", EI150=-3.75,"15",EI150=-4,"16", EI150=0.25, "17", EI150=0.5, "18")</f>
        <v>0</v>
      </c>
      <c r="EL150" s="10" t="n">
        <v>0</v>
      </c>
      <c r="EM150" s="11" t="str">
        <f aca="false">IF(EL150=0,"1","2")</f>
        <v>1</v>
      </c>
      <c r="EN150" s="11" t="str">
        <f aca="false" t="array" ref="EN150">_xlfn.IFS(EL150=0.25,"17",EL150=0.5,"18", EL150=0,"0", EL150=-0.25, "1", EL150=-0.5,"2", EL150=-0.75,"3", EL150=-1,"4",EL150=-1.25,"5", EL150=-1.5,"6", EL150=-1.75,"7", EL150=-2,"8",EL150= -2.25,"9",EL150=-2.5,"10",EL150= -2.75,"11",EL150= -3,"12",EL150= -3.25,"13",EL150= -3.5,"14",EL150= -3.75,"15",EL150=-4,"16")</f>
        <v>0</v>
      </c>
      <c r="EO150" s="10" t="n">
        <v>0</v>
      </c>
      <c r="EP150" s="11" t="str">
        <f aca="false">IF(EO150=0,"1","2")</f>
        <v>1</v>
      </c>
      <c r="EQ150" s="11" t="str">
        <f aca="false" t="array" ref="EQ150">_xlfn.IFS(EO150=0,"0", EO150=0.25, "1", EO150=0.5,"2", EO150=0.75,"3", EO150=1,"4",EO150=1.25,"5", EO150=1.5,"6", EO150=1.75,"7", EO150=2,"8", EO150=2.25,"9", EO150=2.25,"9",EO150=2.5,"10", EO150=2.75,"11", EO150=3,"12", EO150=3.25,"13", EO150=3.5,"14", EO150=3.75,"15",EO150=4,"16", EO150=-0.25, "17", bq=-0.5, "18")</f>
        <v>0</v>
      </c>
      <c r="ER150" s="10" t="n">
        <v>0</v>
      </c>
      <c r="ES150" s="11" t="str">
        <f aca="false">IF(ER150=0,"1","2")</f>
        <v>1</v>
      </c>
      <c r="ET150" s="11" t="str">
        <f aca="false" t="array" ref="ET150">_xlfn.IFS(ER150=0,"0", ER150=0.25, "1", ER150=0.5,"2", ER150=0.75,"3", ER150=1,"4",ER150=1.25,"5", ER150=1.5,"6", ER150=1.75,"7", ER150=2,"8", ER150=2.25,"9", ER150=2.25,"9",ER150=2.5,"10", ER150=2.75,"11", ER150=3,"12", ER150=3.25,"13", ER150=3.5,"14", ER150=3.75,"15",ER150=4,"16", ER150=-0.25, "17", bq=-0.5, "18")</f>
        <v>0</v>
      </c>
      <c r="EU150" s="13" t="n">
        <v>7</v>
      </c>
      <c r="EV150" s="14" t="str">
        <f aca="false">VLOOKUP(EU150,LEYENDA!$G$2:$H$8,2,TRUE())</f>
        <v>6-12</v>
      </c>
      <c r="EW150" s="14" t="str">
        <f aca="false" t="array" ref="EW150">_xlfn.IFS(EV150="0-5","1", EV150="6-12","2", EV150="13-18","3", EV150="19-24","4", EV150="25-36","5", EV150="37-48","6", EV150="49-60","7")</f>
        <v>2</v>
      </c>
    </row>
    <row r="151" customFormat="false" ht="13.5" hidden="false" customHeight="false" outlineLevel="0" collapsed="false">
      <c r="A151" s="1" t="n">
        <v>55</v>
      </c>
      <c r="B151" s="32" t="n">
        <v>9</v>
      </c>
      <c r="C151" s="33" t="n">
        <v>42613</v>
      </c>
      <c r="D151" s="6"/>
      <c r="E151" s="5" t="str">
        <f aca="false">VLOOKUP(A151,'286'!$A$3:$J$600,10,FALSE())</f>
        <v>GARCÍA LOZOYA, ALBA</v>
      </c>
      <c r="F151" s="4" t="str">
        <f aca="false">VLOOKUP(A151,'286'!$A$3:$I$1768,3,FALSE())</f>
        <v>GARLOAL</v>
      </c>
      <c r="G151" s="6" t="n">
        <f aca="false">VLOOKUP(A151,'286'!$A$3:$I$1768,4,FALSE())</f>
        <v>38613</v>
      </c>
      <c r="H151" s="7" t="n">
        <f aca="false">YEAR(C151)-YEAR(G151)</f>
        <v>11</v>
      </c>
      <c r="I151" s="1" t="str">
        <f aca="false">VLOOKUP(H151,LEYENDA!$C$2:$D$6,2,TRUE())</f>
        <v>0-12</v>
      </c>
      <c r="J151" s="5" t="str">
        <f aca="false">VLOOKUP(A151,'286'!$A$3:$I$1768,7,FALSE())</f>
        <v>M</v>
      </c>
      <c r="K151" s="8" t="str">
        <f aca="false">VLOOKUP(A151,'286'!$A$3:$I$1768,2,FALSE())</f>
        <v>OD</v>
      </c>
      <c r="L151" s="4" t="str">
        <f aca="false">VLOOKUP(A151,'286'!$A$3:$I$1768,8,FALSE())</f>
        <v>D</v>
      </c>
      <c r="M151" s="4" t="str">
        <f aca="false">VLOOKUP(A151,'286'!$A$3:$I$1768,9,FALSE())</f>
        <v>D</v>
      </c>
      <c r="N151" s="8" t="str">
        <f aca="false">IF(R151=O151, "MISMA","CONTRARIA")</f>
        <v>MISMA</v>
      </c>
      <c r="O151" s="8" t="str">
        <f aca="false" t="array" ref="O151">_xlfn.IFS(L151="D","1", L151="I","2")</f>
        <v>1</v>
      </c>
      <c r="P151" s="8" t="str">
        <f aca="false" t="array" ref="P151">_xlfn.IFS(K151="OD","1", K151="OI","2")</f>
        <v>1</v>
      </c>
      <c r="Q151" s="1" t="str">
        <f aca="false" t="array" ref="Q151">_xlfn.IFS(J151="M","1", J151="H","2")</f>
        <v>1</v>
      </c>
      <c r="R151" s="8" t="str">
        <f aca="false" t="array" ref="R151">_xlfn.IFS(M151="D","1", M151="I","2")</f>
        <v>1</v>
      </c>
      <c r="S151" s="1" t="str">
        <f aca="false" t="array" ref="S151">_xlfn.IFS(N151="CONTRARIA", "1",N151= "MISMA","2")</f>
        <v>2</v>
      </c>
      <c r="T151" s="1" t="str">
        <f aca="false" t="array" ref="T151">_xlfn.IFS(I151="0-12","1", I151="13-24","2", I151="25-40","3", I151="41-60","4", I151="61-100","5")</f>
        <v>1</v>
      </c>
      <c r="U151" s="9" t="n">
        <v>-2</v>
      </c>
      <c r="V151" s="11" t="str">
        <f aca="false">IF(U151="","",IF(AND(U151&gt;=-9,U151&lt;=-6.5),"-9 a -6,5",IF(AND(U151&gt;=-6,U151&lt;=-3.5),"-6 a -3,5",IF(AND(U151&gt;=-3,U151&lt;=-1),"-3 a -1",IF(U151=-0.5,"-0,5",IF(AND(U151&gt;=0,U151&lt;=2.5),"0 a 2,5",IF(AND(U151&gt;=3,U151&lt;=5.5),"3 a 5,5",IF(AND(U151&gt;=6,U151&lt;=8.5),"6 a 8,5",IF(AND(U151&gt;=9,U151&lt;=20),"9 a 20","Fuera de rango")))))))))</f>
        <v>-3 a -1</v>
      </c>
      <c r="W151" s="11" t="n">
        <f aca="false">IF(V151="","",IF(V151="-9 a -6,5",2,IF(V151="-6 a -3,5",3,IF(V151="-3 a -1",4,IF(V151="-0,5","NORMA",IF(V151="0 a 2,5",5,IF(V151="3 a 5,5",6,IF(V151="6 a 8,5",7,IF(V151="9 a 20",8,"Fuera de rango")))))))))</f>
        <v>4</v>
      </c>
      <c r="X151" s="9" t="n">
        <v>10</v>
      </c>
      <c r="Y151" s="10" t="str">
        <f aca="false">IF(X151="","",IF(AND(X151&gt;=0,X151&lt;=4),"0 a 4",IF(AND(X151&gt;=4.5,X151&lt;=8.5),"4,5 a 8,5",IF(X151=9,"9",IF(AND(X151&gt;=9.5,X151&lt;=13),"9,5 a 13",IF(AND(X151&gt;=13.5,X151&lt;=20),"13,5 a 20",IF(AND(X151&gt;=20.5,X151&lt;=35),"20,5 a 35","Fuera de rango")))))))</f>
        <v>9,5 a 13</v>
      </c>
      <c r="Z151" s="11" t="n">
        <f aca="false">IF(Y151="","",IF(Y151="0 a 4",1,IF(Y151="4,5 a 8,5",2,IF(Y151="9","NORMA",IF(Y151="9,5 a 13",3,IF(Y151="13,5 a 20",4,IF(Y151="20,5 a 35",5,"Fuera de rango")))))))</f>
        <v>3</v>
      </c>
      <c r="AA151" s="9" t="n">
        <v>10</v>
      </c>
      <c r="AB151" s="10" t="str">
        <f aca="false">IF(AA151="","",IF(AND(AA151&gt;=0,AA151&lt;=9),"0 a 9",IF(AND(AA151&gt;=9.5,AA151&lt;=18.5),"9,5 a 18,5",IF(AA151=19,"19",IF(AND(AA151&gt;=19.5,AA151&lt;=28),"19,5 a 28",IF(AND(AA151&gt;=28.5,AA151&lt;=40),"28,5 a 40","Fuera de rango"))))))</f>
        <v>9,5 a 18,5</v>
      </c>
      <c r="AC151" s="11" t="n">
        <f aca="false" t="array" ref="AC151">_xlfn.IFS(AB151="","",AB151="0 a 9",1,AB151="9,5 a 18,5",2,AB151="19","NORMA",AB151="19,5 a 28",3,AB151="28,5 a 40",4,TRUE(),"Fuera de rango")</f>
        <v>2</v>
      </c>
      <c r="AD151" s="9" t="n">
        <v>8</v>
      </c>
      <c r="AE151" s="10" t="str">
        <f aca="false">IF(AD151="","",IF(AND(AD151&gt;=-10,AD151&lt;=0),"De -10 a 0",IF(AND(AD151&gt;=0.5,AD151&lt;=9.5),"0,5 a 9,5",IF(AD151=10,"10",IF(AND(AD151&gt;=10.5,AD151&lt;=20),"10,5 a 20",IF(AND(AD151&gt;=20.5,AD151&lt;=40),"20,5 a 40","Fuera de rango"))))))</f>
        <v>0,5 a 9,5</v>
      </c>
      <c r="AF151" s="12" t="n">
        <f aca="false">IF(AD151="","",IF(AND(AD151&gt;=-10,AD151&lt;=0),1,IF(AND(AD151&gt;=0.5,AD151&lt;=9.5),2,IF(AD151=10,"NORMA",IF(AND(AD151&gt;=10.5,AD151&lt;=20),3,IF(AND(AD151&gt;=20.5,AD151&lt;=40),4,""))))))</f>
        <v>2</v>
      </c>
      <c r="AG151" s="9" t="n">
        <v>7</v>
      </c>
      <c r="AH151" s="10" t="str">
        <f aca="false">IF(AG151="","",IF(AND(AG151&gt;=0,AG151&lt;=4),"0 a 4",IF(AND(AG151&gt;=4.5,AG151&lt;=8.5),"4,5 a 8,5",IF(AG151=9,"9",IF(AND(AG151&gt;=9.5,AG151&lt;=13),"9,5 a 13",IF(AND(AG151&gt;=13.5,AG151&lt;=25),"13,5 a 25","Fuera de rango"))))))</f>
        <v>4,5 a 8,5</v>
      </c>
      <c r="AI151" s="11" t="n">
        <f aca="false">IF(AH151="","",IF(AH151="0 a 4",1,IF(AH151="4,5 a 8,5",2,IF(AH151="9","NORMA",IF(AH151="9,5 a 13",3,IF(AH151="13,5 a 25",4,""))))))</f>
        <v>2</v>
      </c>
      <c r="AJ151" s="9" t="n">
        <v>2</v>
      </c>
      <c r="AK151" s="10" t="str">
        <f aca="false">IF(AJ151="","",IF(AND(AJ151&gt;=-15,AJ151&lt;=-10.5),"-15 a -10,5",IF(AND(AJ151&gt;=-10,AJ151&lt;=-4),"-10 a -4",IF(AND(AJ151&gt;=-4.5,AJ151&lt;=0),"-4,5 a 0",IF(AND(AJ151&gt;=0.5,AJ151&lt;=4.5),"0,5 a 4,5",IF(AJ151=5,"5",IF(AND(AJ151&gt;=5.5,AJ151&lt;=10),"5,5 a 10",IF(AND(AJ151&gt;=10.5,AJ151&lt;=20),"10,5 a 20","Fuera de rango"))))))))</f>
        <v>0,5 a 4,5</v>
      </c>
      <c r="AL151" s="11" t="n">
        <f aca="false">IF(AK151="","",IF(AK151="-15 a -10,5",1,IF(AK151="-10 a -4",2,IF(AK151="-4,5 a 0",3,IF(AK151="0,5 a 4,5",4,IF(AK151="5","NORMA",IF(AK151="5,5 a 10",5,IF(AK151="10,5 a 20",6,"Error"))))))))</f>
        <v>4</v>
      </c>
      <c r="AM151" s="9" t="n">
        <v>0</v>
      </c>
      <c r="AN151" s="10" t="str">
        <f aca="false">IF(AM151="","",IF(AND(AM151&gt;=-7.5,AM151&lt;=-5.5),"-7,5 a -5,5",IF(AND(AM151&gt;=-5,AM151&lt;=-3),"-5 a -3",IF(AND(AM151&gt;=-2.5,AM151&lt;=-0.5),"-2,5 a -0,5",IF(AM151=0,"0,00",IF(AND(AM151&gt;=0.5,AM151&lt;=2.5),"0,5 a 2,5",IF(AND(AM151&gt;=3,AM151&lt;=5),"3 a 5",IF(AND(AM151&gt;=5.5,AM151&lt;=7.5),"5,5 a 7,5",IF(AND(AM151&gt;=8,AM151&lt;=10),"8 a 10","Fuera de rango")))))))))</f>
        <v>0,00</v>
      </c>
      <c r="AO151" s="11" t="str">
        <f aca="false">IF(AN151="","",IF(AN151="-7,5 a -5,5",1,IF(AN151="-5 a -3",2,IF(AN151="-2,5 a -0,5",3,IF(AN151="0,00","NORMA",IF(AN151="0,5 a 2,5",4,IF(AN151="3 a 5",5,IF(AN151="5,5 a 7,5",6,IF(AN151="8 a 10",7,"Error")))))))))</f>
        <v>NORMA</v>
      </c>
      <c r="AP151" s="9" t="n">
        <v>10</v>
      </c>
      <c r="AQ151" s="10" t="str">
        <f aca="false">IF(AP151="","",IF(AND(AP151&gt;=-20,AP151&lt;=-9.5),"-20 a -9,5",IF(AND(AP151&gt;=-9,AP151&lt;=-6.5),"-9 a -6,5",IF(AP151=-6,"-6",IF(AND(AP151&gt;=-5.5,AP151&lt;=-3),"-5,5 a -3",IF(AND(AP151&gt;=-2.5,AP151&lt;=0),"-2,5 a 0",IF(AND(AP151&gt;=0.5,AP151&lt;=3),"0,5 a 3",IF(AND(AP151&gt;=3.5,AP151&lt;=6),"3,5 a 6",IF(AND(AP151&gt;=6.5,AP151&lt;=9),"6,5 a 9",IF(AND(AP151&gt;=9.5,AP151&lt;=20),"9,5 a 20","Fuera de rango"))))))))))</f>
        <v>9,5 a 20</v>
      </c>
      <c r="AR151" s="11" t="n">
        <f aca="false">IF(AQ151="","",IF(AQ151="-20 a -9,5",1,IF(AQ151="-9 a -6,5",2,IF(AQ151="-6","NORMA",IF(AQ151="-5,5 a -3",3,IF(AQ151="-2,5 a 0",4,IF(AQ151="0,5 a 3",5,IF(AQ151="3,5 a 6",6,IF(AQ151="6,5 a 9",7,IF(AQ151="9,5 a 20",8,""))))))))))</f>
        <v>8</v>
      </c>
      <c r="AS151" s="9" t="n">
        <v>-11</v>
      </c>
      <c r="AT151" s="10" t="str">
        <f aca="false">IF(AS151="","",IF(AND(AS151&gt;=-16,AS151&lt;=-14),"-16 a -14",IF(AND(AS151&gt;=-13.5,AS151&lt;=-11.5),"-13,5 a -11,5",IF(AND(AS151&gt;=-11,AS151&lt;=-9),"-11 a -9",IF(AND(AS151&gt;=-8.5,AS151&lt;=-6.5),"-8,5 a -6,5",IF(AND(AS151&gt;=-6,AS151&lt;=-4),"-6 a -4",IF(AND(AS151&gt;=-3.5,AS151&lt;=-1.5),"-3,5 a -1,5",IF(AND(AS151&gt;=-1,AS151&lt;=1),"-1 a 1",IF(AND(AS151&gt;=1.5,AS151&lt;=3.5),"1,5 a 3,5",IF(AND(AS151&gt;=4,AS151&lt;=6),"4 a 6",IF(AND(AS151&gt;=6.5,AS151&lt;=8.5),"6,5 a 8,5",IF(AND(AS151&gt;=9,AS151&lt;=11),"9 a 11",IF(AND(AS151&gt;=11.5,AS151&lt;=13.5),"11,5 a 13,5",IF(AND(AS151&gt;=14,AS151&lt;=16),"14 a 16",IF(AND(AS151&gt;=16.5,AS151&lt;=18.5),"16,5 a 18,5",IF(AND(AS151&gt;=19,AS151&lt;=21),"19 a 21","Fuera de rango"))))))))))))))))</f>
        <v>-11 a -9</v>
      </c>
      <c r="AU151" s="11" t="n">
        <f aca="false" t="array" ref="AU151">IF(AT151="","",_xlfn.IFS(AT151="-16 a -14",1,AT151="-13,5 a -11,5",2,AT151="-11 a -9",3,AT151="-8,5 a -6,5",4,AT151="-6 a -4",5,AT151="-3,5 a -1,5",6,AT151="-1 a 1",7,AT151="1,5 a 3,5",8,AT151="4 a 6","NORMA",AT151="6,5 a 8,5",9,AT151="9 a 11",10,AT151="11,5 a 13,5",11,AT151="14 a 16",12,AT151="16,5 a 18,5",13,AT151="19 a 21",14,TRUE(),""))</f>
        <v>3</v>
      </c>
      <c r="AV151" s="9" t="n">
        <v>1.75</v>
      </c>
      <c r="AW151" s="10" t="str">
        <f aca="false">IF(AV151="","",IF(AND(AV151&gt;=-1,AV151&lt;=-0.5),"-1 a -0,5",IF(AND(AV151&gt;-0.5,AV151&lt;=0),"De -0,5 a 0",IF(AND(AV151&gt;=0.25,AV151&lt;=0.75),"0,25 a 0,75",IF(AND(AV151&gt;=1,AV151&lt;=1.5),"1 a 1,5",IF(AND(AV151&gt;=1.75,AV151&lt;=2.25),"1,75 a 2,25",IF(AND(AV151&gt;=2.5,AV151&lt;=3),"2,5 a 3",IF(AND(AV151&gt;=3.25,AV151&lt;=3.75),"3,25 a 3,75","Fuera de rango"))))))))</f>
        <v>1,75 a 2,25</v>
      </c>
      <c r="AX151" s="11" t="n">
        <f aca="false">IF(AW151="","",IF(OR(AW151="-1 a -0,5",AW151="-1 a -0.5"),1,IF(OR(AW151="De -0,5 a 0",AW151="-0,5 a 0",AW151="De -0.5 a 0"),2,IF(OR(AW151="0,25 a 0,75",AW151="0.25 a 0.75"),"NORMA",IF(OR(AW151="1 a 1,5",AW151="1 a 1.5"),3,IF(OR(AW151="1,75 a 2,25",AW151="1.75 a 2.25"),4,IF(OR(AW151="2,5 a 3",AW151="2.5 a 3"),5,IF(OR(AW151="3,25 a 3,75",AW151="3.25 a 3.75"),6,""))))))))</f>
        <v>4</v>
      </c>
      <c r="AY151" s="9" t="n">
        <v>-2</v>
      </c>
      <c r="AZ151" s="10" t="str">
        <f aca="false">IF(AY151="","",IF(AND(AY151&gt;=-20,AY151&lt;=-9.5),"-20 a -9,5",IF(AND(AY151&gt;=-9,AY151&lt;=-6.5),"-9 a -6,5",IF(AY151=-6,"-6",IF(AND(AY151&gt;=-5.5,AY151&lt;=-3),"-5,5 a -3",IF(AND(AY151&gt;=-2.5,AY151&lt;=0),"-2,5 a 0",IF(AND(AY151&gt;=0.5,AY151&lt;=3),"0,5 a 3",IF(AND(AY151&gt;=3.5,AY151&lt;=6),"3,5 a 6","Fuera de rango"))))))))</f>
        <v>-2,5 a 0</v>
      </c>
      <c r="BA151" s="11" t="n">
        <f aca="false">IF(AZ151="","",IF(AZ151="-20 a -9,5",1,IF(AZ151="-9 a -6,5",2,IF(AZ151="-6","NORMA",IF(AZ151="-5,5 a -3",3,IF(AZ151="-2,5 a 0",4,IF(AZ151="0,5 a 3",5,IF(AZ151="3,5 a 6",6,""))))))))</f>
        <v>4</v>
      </c>
      <c r="BB151" s="9" t="n">
        <v>24</v>
      </c>
      <c r="BC151" s="10" t="str">
        <f aca="false" t="array" ref="BC151">IF(BB151="","",_xlfn.IFS(AND(BB151&gt;=0,BB151&lt;=2),"0 a 2",AND(BB151&gt;=2.5,BB151&lt;=4.5),"2,5 a 4,5",AND(BB151&gt;=5,BB151&lt;=7),"5 a 7",AND(BB151&gt;=7.5,BB151&lt;=9.5),"7,5 a 9,5",AND(BB151&gt;=10,BB151&lt;=12),"10 a 12",AND(BB151&gt;=12.5,BB151&lt;=14.5),"12,5 a 14,5",BB151=15,"15",AND(BB151&gt;=15.5,BB151&lt;=17.5),"15,5 a 17,5",AND(BB151&gt;=18,BB151&lt;=20),"18 a 20",AND(BB151&gt;=20.5,BB151&lt;=22.5),"20,5 a 22,5",AND(BB151&gt;=23,BB151&lt;=25),"23 a 25",TRUE(),"Fuera de rango"))</f>
        <v>23 a 25</v>
      </c>
      <c r="BD151" s="11" t="n">
        <f aca="false" t="array" ref="BD151">IF(BC151="","",_xlfn.IFS(BC151="0 a 2",1,BC151="2,5 a 4,5",2,BC151="5 a 7",3,BC151="7,5 a 9,5",4,BC151="10 a 12",5,BC151="12,5 a 14,5",6,BC151="15","NORMA",BC151="15,5 a 17,5",7,BC151="18 a 20",8,BC151="20,5 a 22,5",9,BC151="23 a 25",10,TRUE(),"Fuera de rango"))</f>
        <v>10</v>
      </c>
      <c r="BE151" s="9" t="n">
        <v>24</v>
      </c>
      <c r="BF151" s="10" t="str">
        <f aca="false">IF(BE151="","",IF(AND(BE151&gt;=-20,BE151&lt;=-10),"-20 a -10",IF(AND(BE151&gt;=-9.5,BE151&lt;=0.5),"-9,5 a 0,5",IF(AND(BE151&gt;=1,BE151&lt;=11),"1 a 11",IF(AND(BE151&gt;=11.5,BE151&lt;=20.5),"11,5 a 20,5",IF(BE151=21,"21",IF(AND(BE151&gt;=21.5,BE151&lt;=31.5),"21,5 a 31,5",IF(AND(BE151&gt;=32,BE151&lt;=42),"32 a 42","Fuera de rango"))))))))</f>
        <v>21,5 a 31,5</v>
      </c>
      <c r="BG151" s="11" t="n">
        <f aca="false">IF(BF151="","",IF(BF151="-20 a -10",1,IF(BF151="-9,5 a 0,5",2,IF(BF151="1 a 11",3,IF(BF151="11,5 a 20,5",4,IF(BF151="21","NORMA",IF(BF151="21,5 a 31,5",5,IF(BF151="32 a 42",6,""))))))))</f>
        <v>5</v>
      </c>
      <c r="BH151" s="9" t="n">
        <v>14</v>
      </c>
      <c r="BI151" s="10" t="str">
        <f aca="false">IF(BH151="","",IF(AND(BH151&gt;=-20,BH151&lt;=-15),"-20 a -15",IF(AND(BH151&gt;=-14.5,BH151&lt;=-9.5),"-14,5 a -9,5",IF(AND(BH151&gt;=-9,BH151&lt;=-4),"-9 a -4",IF(AND(BH151&gt;=-3.5,BH151&lt;=2.5),"-3,5 a 2,5",IF(AND(BH151&gt;=3,BH151&lt;=8),"3 a 8",IF(AND(BH151&gt;=8.5,BH151&lt;=14.5),"8,5 a 14,5",IF(BH151=15,"15",IF(AND(BH151&gt;=15.5,BH151&lt;=20.5),"15,5 a 20,5",IF(AND(BH151&gt;=21,BH151&lt;=26),"21 a 26","Fuera de rango"))))))))))</f>
        <v>8,5 a 14,5</v>
      </c>
      <c r="BJ151" s="11" t="n">
        <f aca="false">IF(BI151="","",IF(BI151="-20 a -15",1,IF(BI151="-14,5 a -9,5",2,IF(BI151="-9 a -4",3,IF(BI151="-3,5 a 2,5",4,IF(BI151="3 a 8",5,IF(BI151="8,5 a 14,5",6,IF(BI151="15","NORMA",IF(BI151="15,5 a 20,5",7,IF(BI151="21 a 26",8,IF(BI151="26,5 a 31,5",9,"")))))))))))</f>
        <v>6</v>
      </c>
      <c r="BK151" s="9" t="n">
        <v>14</v>
      </c>
      <c r="BL151" s="10" t="str">
        <f aca="false">IF(BK151="","",IF(AND(BK151&gt;=0,BK151&lt;=2),"0 - 2",IF(AND(BK151&gt;=2.5,BK151&lt;=4.5),"2,5 - 4,5",IF(AND(BK151&gt;=5,BK151&lt;=7),"5 - 7",IF(AND(BK151&gt;=7.5,BK151&lt;=9.5),"7,5 - 9,5",IF(AND(BK151&gt;=10,BK151&lt;=12),"10 - 12",IF(AND(BK151&gt;=12.5,BK151&lt;=13.5),"12,5 - 13,5",IF(BK151=14,"14",IF(AND(BK151&gt;=14.5,BK151&lt;=16.5),"14,5 - 16,5",IF(AND(BK151&gt;=17,BK151&lt;=19),"17 - 19",IF(AND(BK151&gt;=19.5,BK151&lt;=21.5),"19,5 - 21,5",IF(AND(BK151&gt;=22,BK151&lt;=24),"22 - 24",IF(AND(BK151&gt;=24.5,BK151&lt;=26.5),"24,5 - 26,5",IF(AND(BK151&gt;=27,BK151&lt;=29),"27 - 29",IF(AND(BK151&gt;=29.5,BK151&lt;=30),"29,5 - 30","Fuera de rango")))))))))))))))</f>
        <v>14</v>
      </c>
      <c r="BM151" s="11" t="str">
        <f aca="false">IF(BL151="","",IF(BL151="0 - 2",1,IF(BL151="2,5 - 4,5",2,IF(BL151="5 - 7",3,IF(BL151="7,5 - 9,5",4,IF(BL151="10 - 12",5,IF(BL151="12,5 - 13,5",6,IF(BL151="14","NORMA",IF(BL151="14,5 - 16,5",7,IF(BL151="17 - 19",8,IF(BL151="19,5 - 21,5",9,IF(BL151="22 - 24",10,IF(BL151="24,5 - 26,5",11,IF(BL151="27 - 29",12,IF(BL151="29,5 - 30",13,"")))))))))))))))</f>
        <v>NORMA</v>
      </c>
      <c r="BN151" s="9" t="n">
        <v>14</v>
      </c>
      <c r="BO151" s="10" t="str">
        <f aca="false">IF(BN151="","",IF(AND(BN151&gt;=-20,BN151&lt;=-10),"-20 a -10",IF(AND(BN151&gt;=-9.5,BN151&lt;=0.5),"-9,5 a 0,5",IF(AND(BN151&gt;=1,BN151&lt;=11),"1 a 11",IF(AND(BN151&gt;=11.5,BN151&lt;=21.5),"11,5 a 21,5",IF(BN151=22,"22",IF(AND(BN151&gt;=22.5,BN151&lt;=32.5),"22,5 a 32,5",IF(AND(BN151&gt;=33,BN151&lt;=43),"33 a 43","Fuera de rango"))))))))</f>
        <v>11,5 a 21,5</v>
      </c>
      <c r="BP151" s="11" t="n">
        <f aca="false">IF(BO151="","",IF(BO151="-20 a -10",1,IF(BO151="-9,5 a 0,5",2,IF(BO151="1 a 11",3,IF(BO151="11,5 a 21,5",4,IF(BO151="22","NORMA",IF(BO151="22,5 a 32,5",5,IF(BO151="33 a 43",6,""))))))))</f>
        <v>4</v>
      </c>
      <c r="BQ151" s="9" t="n">
        <v>5</v>
      </c>
      <c r="BR151" s="10" t="str">
        <f aca="false">IF(BQ151="","",IF(AND(BQ151&gt;=-20,BQ151&lt;=-15),"-20 a -15",IF(AND(BQ151&gt;=-14.5,BQ151&lt;=-9.5),"-14,5 a -9,5",IF(AND(BQ151&gt;=-9,BQ151&lt;=-4),"-9 a -4",IF(AND(BQ151&gt;=-3.5,BQ151&lt;=2.5),"-3,5 a 2,5",IF(AND(BQ151&gt;=3,BQ151&lt;=8),"3 a 8",IF(AND(BQ151&gt;=8.5,BQ151&lt;=13.5),"8,5 a 13,5",IF(AND(BQ151&gt;=14,BQ151&lt;=17.5),"14 a 17,5",IF(BQ151=18,"18",IF(AND(BQ151&gt;=18.5,BQ151&lt;=23.5),"18,5 a 23,5",IF(AND(BQ151&gt;=24,BQ151&lt;=29),"24 a 29",IF(AND(BQ151&gt;=29.5,BQ151&lt;=34.5),"29,5 a 34,5",IF(AND(BQ151&gt;=35,BQ151&lt;=40),"35 a 40","Fuera de rango")))))))))))))</f>
        <v>3 a 8</v>
      </c>
      <c r="BS151" s="11" t="n">
        <f aca="false">IF(BR151="","",IF(BR151="-20 a -15",1,IF(BR151="-14,5 a -9,5",2,IF(BR151="-9 a -4",3,IF(BR151="-3,5 a 2,5",4,IF(BR151="3 a 8",5,IF(BR151="8,5 a 13,5",6,IF(BR151="14 a 17,5",7,IF(BR151="18","NORMA",IF(BR151="18,5 a 23,5",8,IF(BR151="24 a 29",9,IF(BR151="29,5 a 34,5",10,IF(BR151="35 a 40",11,"")))))))))))))</f>
        <v>5</v>
      </c>
      <c r="BT151" s="9" t="n">
        <v>0.5</v>
      </c>
      <c r="BU151" s="10" t="str">
        <f aca="false">IF(BT151="","",IF(AND(BT151&gt;=-20,BT151&lt;=-18),"-20 a -18",IF(AND(BT151&gt;=-17.5,BT151&lt;=-15.5),"-17,5 a -15,5",IF(AND(BT151&gt;=-15,BT151&lt;=-13),"-15 a -13",IF(AND(BT151&gt;=-12.5,BT151&lt;=-10.5),"-12,5 a -10,5",IF(AND(BT151&gt;=-10,BT151&lt;=-8),"-10 a -8",IF(AND(BT151&gt;=-7.5,BT151&lt;=-5.5),"-7,5 a -5,5",IF(AND(BT151&gt;=-5,BT151&lt;=-3),"-5 a -3",IF(AND(BT151&gt;=-2.5,BT151&lt;=-0.5),"-2,5 a -0,5",IF(BT151=0,"0",IF(AND(BT151&gt;=0.5,BT151&lt;=2.5),"0,5 a 2,5",IF(AND(BT151&gt;=3,BT151&lt;=5),"3 a 5",IF(AND(BT151&gt;=5.5,BT151&lt;=7.5),"5,5 a 7,5",IF(AND(BT151&gt;=8,BT151&lt;=10),"8 a 10",IF(AND(BT151&gt;=10.5,BT151&lt;=12.5),"10,5 a 12,5",IF(AND(BT151&gt;=13,BT151&lt;=15),"13 a 15",IF(AND(BT151&gt;=15.5,BT151&lt;=17.5),"15,5 a 17,5",IF(AND(BT151&gt;=18,BT151&lt;=20),"18 a 20","Fuera de rango"))))))))))))))))))</f>
        <v>0,5 a 2,5</v>
      </c>
      <c r="BV151" s="11" t="n">
        <f aca="false">IF(BT151="","",IF(BT151=0,"NORMA",IF(AND(BT151&gt;=-20,BT151&lt;=-18),2,IF(AND(BT151&gt;=-17.5,BT151&lt;=-15.5),2,IF(AND(BT151&gt;=-15,BT151&lt;=-13),3,IF(AND(BT151&gt;=-12.5,BT151&lt;=-10.5),4,IF(AND(BT151&gt;=-10,BT151&lt;=-8),5,IF(AND(BT151&gt;=-7.5,BT151&lt;=-5.5),6,IF(AND(BT151&gt;=-5,BT151&lt;=-3),7,IF(AND(BT151&gt;=-2.5,BT151&lt;=-0.5),8,IF(AND(BT151&gt;=0.5,BT151&lt;=2.5),9,IF(AND(BT151&gt;=3,BT151&lt;=5),10,IF(AND(BT151&gt;=5.5,BT151&lt;=7.5),11,IF(AND(BT151&gt;=8,BT151&lt;=10),12,IF(AND(BT151&gt;=10.5,BT151&lt;=12.5),13,IF(AND(BT151&gt;=13,BT151&lt;=15),14,IF(AND(BT151&gt;=15.5,BT151&lt;=17.5),15,IF(AND(BT151&gt;=18,BT151&lt;=20),16,"Fuera de rango"))))))))))))))))))</f>
        <v>9</v>
      </c>
      <c r="BW151" s="9" t="n">
        <v>-13.25</v>
      </c>
      <c r="BX151" s="10" t="n">
        <f aca="false">18.5- (0.3*H151)</f>
        <v>15.2</v>
      </c>
      <c r="BY151" s="10" t="n">
        <f aca="false">(BW151)-(BX151)</f>
        <v>-28.45</v>
      </c>
      <c r="BZ151" s="10" t="str">
        <f aca="false">IF(BY151="","",IF(BY151&lt;-27.5,"De -30 a -28",IF(BY151&lt;-25,"De -27,5 a -25,5",IF(BY151&lt;-22.5,"De -25 a -23",IF(BY151&lt;-20,"De -22,5 a -20,5",IF(BY151&lt;-17.5,"De -20 a -18",IF(BY151&lt;-15,"De -17,5 a -15,5",IF(BY151&lt;-12.5,"De -15 a -13",IF(BY151&lt;-10,"De -12,5 a -10,5",IF(BY151&lt;-7.5,"De -10 a -8",IF(BY151&lt;-5,"De -7,5 a -5,5",IF(BY151&lt;-2.5,"De -5 a -3",IF(BY151&lt;0,"De -2,5 a -0,5",IF(BY151&lt;2.5,"De 0 a 2",IF(BY151&lt;5,"De 2,5 a 4,5",IF(BY151&lt;7.5,"De 5 a 7",IF(BY151&lt;10,"De 7,5 a 9,5",IF(BY151&lt;12.5,"De 10 a 12",IF(BY151&lt;15,"De 12,5 a 14,5",IF(BY151&lt;17.5,"De 15 a 17",IF(BY151&lt;20,"De 17,5 a 19,5",IF(BY151&lt;22.5,"De 20 a 22",IF(BY151&lt;25,"De 22,5 a 24,5",IF(BY151&lt;27.5,"De 25 a 27","De 27,5 a 30"))))))))))))))))))))))))</f>
        <v>De -30 a -28</v>
      </c>
      <c r="CA151" s="12" t="n">
        <f aca="false">IF(BY151="","",IF(BY151&lt;=-28,1,IF(BY151&lt;=-25.5,2,IF(BY151&lt;=-23,3,IF(BY151&lt;=-20.5,4,IF(BY151&lt;=-18,5,IF(BY151&lt;=-15.5,6,IF(BY151&lt;=-13,7,IF(BY151&lt;=-10.5,8,IF(BY151&lt;=-8,9,IF(BY151&lt;=-5.5,10,IF(BY151&lt;=-3,11,IF(BY151&lt;=-0.5,12,IF(BY151&lt;=2,13,IF(BY151&lt;=4.5,14,IF(BY151&lt;=7,15,IF(BY151&lt;=9.5,16,IF(BY151&lt;=12,17,IF(BY151&lt;=14.5,18,IF(BY151&lt;=17,19,IF(BY151&lt;=19.5,20,IF(BY151&lt;=22,21,IF(BY151&lt;=24.5,22,IF(BY151&lt;=27,23,IF(BY151&lt;=30,24,"Fuera de rango")))))))))))))))))))))))))</f>
        <v>1</v>
      </c>
      <c r="CB151" s="9" t="n">
        <v>-10.75</v>
      </c>
      <c r="CC151" s="10" t="n">
        <f aca="false">18.5- (0.3*H151)</f>
        <v>15.2</v>
      </c>
      <c r="CD151" s="10" t="n">
        <f aca="false">(CB151)-(CC151)</f>
        <v>-25.95</v>
      </c>
      <c r="CE151" s="10" t="str">
        <f aca="false">IF(CD151="","",IF(CD151&lt;-27.5,"De -30 a -28",IF(CD151&lt;-25,"De -27,5 a -25,5",IF(CD151&lt;-22.5,"De -25 a -23",IF(CD151&lt;-20,"De -22,5 a -20,5",IF(CD151&lt;-17.5,"De -20 a -18",IF(CD151&lt;-15,"De -17,5 a -15,5",IF(CD151&lt;-12.5,"De -15 a -13",IF(CD151&lt;-10,"De -12,5 a -10,5",IF(CD151&lt;-7.5,"De -10 a -8",IF(CD151&lt;-5,"De -7,5 a -5,5",IF(CD151&lt;-2.5,"De -5 a -3",IF(CD151&lt;0,"De -2,5 a -0,5",IF(CD151&lt;=2,"De 0 a 2",IF(CD151&lt;=4.5,"De 2,5 a 4,5",IF(CD151&lt;=7,"De 5 a 7",IF(CD151&lt;=9.5,"De 7,5 a 9,5",IF(CD151&lt;=12,"De 10 a 12",IF(CD151&lt;=14.5,"De 12,5 a 14,5",IF(CD151&lt;=17,"De 15 a 17",IF(CD151&lt;=19.5,"De 17,5 a 19,5",IF(CD151&lt;=22,"De 20 a 22",IF(CD151&lt;=24.5,"De 22,5 a 24,5",IF(CD151&lt;=27,"De 25 a 27","De 27,5 a 30"))))))))))))))))))))))))</f>
        <v>De -27,5 a -25,5</v>
      </c>
      <c r="CF151" s="12" t="n">
        <f aca="false">IF(CD151="","",IF(CD151&lt;-27.5,1,IF(CD151&lt;-25,2,IF(CD151&lt;-22.5,3,IF(CD151&lt;-20,4,IF(CD151&lt;-17.5,5,IF(CD151&lt;-15,6,IF(CD151&lt;-12.5,7,IF(CD151&lt;-10,8,IF(CD151&lt;-7.5,9,IF(CD151&lt;-5,10,IF(CD151&lt;-2.5,11,IF(CD151&lt;0,12,IF(CD151&lt;2.5,13,IF(CD151&lt;5,14,IF(CD151&lt;7.5,15,IF(CD151&lt;10,16,IF(CD151&lt;12.5,17,IF(CD151&lt;15,18,IF(CD151&lt;17.5,19,IF(CD151&lt;20,20,IF(CD151&lt;22.5,21,IF(CD151&lt;25,22,IF(CD151&lt;27.5,23,24))))))))))))))))))))))))</f>
        <v>2</v>
      </c>
      <c r="CG151" s="9" t="n">
        <v>-11.25</v>
      </c>
      <c r="CH151" s="10" t="str">
        <f aca="false">IF(CG151="","",IF(AND(CG151&gt;=-10,CG151&lt;=-9.5),"-10 a -9,5",IF(AND(CG151&gt;-9.5,CG151&lt;=-8.5),"-9 a -8,5",IF(AND(CG151&gt;-8.5,CG151&lt;=-7.5),"-8 a -7,5",IF(AND(CG151&gt;-7.5,CG151&lt;=-6.5),"-7 a -6,5",IF(AND(CG151&gt;-6.5,CG151&lt;=-5.5),"-6 a -5,5",IF(AND(CG151&gt;-5.5,CG151&lt;=-4.5),"-5 a -4,5",IF(AND(CG151&gt;-4.5,CG151&lt;=-3.5),"-4 a -3,5",IF(AND(CG151&gt;-3.5,CG151&lt;=-2.5),"-3 a -2,5",IF(CG151=-2.25,"-2,25",IF(AND(CG151&gt;-2.5,CG151&lt;=-1.5),"-2 a -1,5",IF(AND(CG151&gt;-1.5,CG151&lt;=-0.5),"-1 a -0,5",IF(AND(CG151&gt;-0.5,CG151&lt;=0.5),"0 a 0,5",IF(AND(CG151&gt;0.5,CG151&lt;=1.5),"1 a 1,5",IF(AND(CG151&gt;1.5,CG151&lt;=2.5),"2 a 2,5",IF(AND(CG151&gt;2.5,CG151&lt;=3.5),"3 a 3,5",IF(AND(CG151&gt;3.5,CG151&lt;=4.5),"4 a 4,5",IF(AND(CG151&gt;4.5,CG151&lt;=5.5),"5 a 5,5",IF(AND(CG151&gt;5.5,CG151&lt;=6.5),"6 a 6,5",IF(AND(CG151&gt;6.5,CG151&lt;=7.5),"7 a 7,5",IF(AND(CG151&gt;7.5,CG151&lt;=8.5),"8 a 8,5",IF(AND(CG151&gt;8.5,CG151&lt;=9.5),"9 a 9,5",IF(CG151&gt;=10,"10","Fuera de rango")))))))))))))))))))))))</f>
        <v>Fuera de rango</v>
      </c>
      <c r="CI151" s="11" t="n">
        <f aca="false">IF(CG151="","",IF(CG151=-2.25,"NORMA",IF(CG151&lt;=-9.5,1,IF(CG151&lt;=-8.5,2,IF(CG151&lt;=-7.5,3,IF(CG151&lt;=-6.5,4,IF(CG151&lt;=-5.5,5,IF(CG151&lt;=-4.5,6,IF(CG151&lt;=-3.5,7,IF(CG151&lt;=-2.5,8,IF(CG151&lt;=-1.5,9,IF(CG151&lt;=-0.5,10,IF(CG151&lt;=0.5,11,IF(CG151&lt;=1.5,12,IF(CG151&lt;=2.5,13,IF(CG151&lt;=3.5,14,IF(CG151&lt;=4.5,15,IF(CG151&lt;=5.5,16,IF(CG151&lt;=6.5,17,IF(CG151&lt;=7.5,18,IF(CG151&lt;=8.5,19,IF(CG151&lt;=9.5,20,IF(CG151=10,21,"Fuera de rango")))))))))))))))))))))))</f>
        <v>1</v>
      </c>
      <c r="CJ151" s="9" t="n">
        <v>1.5</v>
      </c>
      <c r="CK151" s="10" t="str">
        <f aca="false">IF(CJ151="","",IF(AND(CJ151&gt;=-6,CJ151&lt;=-5.5),"-6 a -5,5",IF(AND(CJ151&gt;-5.5,CJ151&lt;=-4.5),"-5 a -4,5",IF(AND(CJ151&gt;-4.5,CJ151&lt;=-3.5),"-4 a -3,5",IF(AND(CJ151&gt;-3.5,CJ151&lt;=-2.5),"-3 a -2,5",IF(AND(CJ151&gt;-2.5,CJ151&lt;=-1.5),"-2 a -1,5",IF(AND(CJ151&gt;-1.5,CJ151&lt;=-0.5),"-1 a -0,5",IF(AND(CJ151&gt;-0.5,CJ151&lt;=0.5),"0 a 0,5",IF(AND(CJ151&gt;0.5,CJ151&lt;=1.5),"1 a 1,5",IF(AND(CJ151&gt;1.5,CJ151&lt;2.5),"2",IF(AND(CJ151&gt;=2.5,CJ151&lt;=3),"2,5 a 3",IF(AND(CJ151&gt;3,CJ151&lt;=4),"3,5 a 4",IF(AND(CJ151&gt;4,CJ151&lt;=5),"4,5 a 5",IF(AND(CJ151&gt;5,CJ151&lt;=6),"5,5 a 6",IF(AND(CJ151&gt;6,CJ151&lt;=7),"6,5 a 7",IF(AND(CJ151&gt;7,CJ151&lt;=8),"7,5 a 8",IF(AND(CJ151&gt;8,CJ151&lt;=9.5),"8,5 a 9,5",IF(CJ151=10,"10","Fuera de rango"))))))))))))))))))</f>
        <v>1 a 1,5</v>
      </c>
      <c r="CL151" s="11" t="n">
        <f aca="false">IF(CK151="","",IF(OR(CK151="-6 a -5,5",CK151="-6 - -5,5"),1,IF(OR(CK151="-5 a -4,5",CK151="-5 - -4,5"),2,IF(OR(CK151="-4 a -3,5",CK151="-4 - -3,5"),3,IF(OR(CK151="-3 a -2,5",CK151="-3 - -2,5"),4,IF(OR(CK151="-2 a -1,5",CK151="-2 - -1,5"),5,IF(OR(CK151="-1 a -0,5",CK151="-1 - -0,5"),6,IF(OR(CK151="0 a 0,5",CK151="0 - 0,5"),7,IF(OR(CK151="1 a 1,5",CK151="1 - 1,5"),8,IF(CK151="2","NORMA",IF(OR(CK151="2,5 a 3",CK151="2,5 - 3"),9,IF(OR(CK151="3,5 a 4",CK151="3,5 - 4"),10,IF(OR(CK151="4,5 a 5",CK151="4,5 - 5"),11,IF(OR(CK151="5,5 a 6",CK151="5,5 - 6"),12,IF(OR(CK151="6,5 a 7",CK151="6,5 - 7"),13,IF(OR(CK151="7,5 a 8",CK151="7,5 - 8"),14,IF(OR(CK151="8,5 a 9",CK151="8,5 - 9,5",CK151="9 a 9,5"),15,IF(CK151="10",15,IF(OR(CK151="0,5 a 1",CK151="0,5 - 1"),7,"Fuera de rango")))))))))))))))))))</f>
        <v>8</v>
      </c>
      <c r="CM151" s="10" t="n">
        <v>0</v>
      </c>
      <c r="CN151" s="10" t="str">
        <f aca="false">IF(CM151=0,"0", " ")</f>
        <v>0</v>
      </c>
      <c r="CO151" s="10" t="str">
        <f aca="false">IF(CM151&gt;0,"EME"," ")</f>
        <v> </v>
      </c>
      <c r="CP151" s="10" t="n">
        <v>0</v>
      </c>
      <c r="CQ151" s="10" t="str">
        <f aca="false">IF(CP151&gt;0,"0", " ")</f>
        <v> </v>
      </c>
      <c r="CR151" s="10" t="str">
        <f aca="false">IF(CP151&gt;0,"EME"," ")</f>
        <v> </v>
      </c>
      <c r="CS151" s="9" t="n">
        <v>0</v>
      </c>
      <c r="CT151" s="10" t="str">
        <f aca="false">IF(CS151&gt;0,"1", " ")</f>
        <v> </v>
      </c>
      <c r="CU151" s="10" t="str">
        <f aca="false">IF(CS151&gt;0,"HIP"," ")</f>
        <v> </v>
      </c>
      <c r="CV151" s="9" t="n">
        <v>0</v>
      </c>
      <c r="CW151" s="10" t="str">
        <f aca="false">IF(CV151&gt;0,"1", " ")</f>
        <v> </v>
      </c>
      <c r="CX151" s="10" t="str">
        <f aca="false">IF(CV151&gt;0,"HIP"," ")</f>
        <v> </v>
      </c>
      <c r="CY151" s="9" t="n">
        <v>-1.25</v>
      </c>
      <c r="CZ151" s="11" t="str">
        <f aca="false">IF(CY151&lt;0,"2"," ")</f>
        <v>2</v>
      </c>
      <c r="DA151" s="11" t="str">
        <f aca="false">IF(CY151&lt;0,"MIO"," ")</f>
        <v>MIO</v>
      </c>
      <c r="DB151" s="9" t="n">
        <v>-0.75</v>
      </c>
      <c r="DC151" s="11" t="str">
        <f aca="false">IF(DB151&lt;0,"2"," ")</f>
        <v>2</v>
      </c>
      <c r="DD151" s="11" t="str">
        <f aca="false">IF(DB151&lt;0,"MIO"," ")</f>
        <v>MIO</v>
      </c>
      <c r="DE151" s="9" t="n">
        <v>0</v>
      </c>
      <c r="DF151" s="11" t="str">
        <f aca="false">IF(DE151&lt;0,"3"," ")</f>
        <v> </v>
      </c>
      <c r="DG151" s="11" t="str">
        <f aca="false">IF(DE151&lt;0,"AST"," ")</f>
        <v> </v>
      </c>
      <c r="DH151" s="9" t="n">
        <v>0</v>
      </c>
      <c r="DI151" s="11" t="str">
        <f aca="false">IF(DH151&lt;0,"3"," ")</f>
        <v> </v>
      </c>
      <c r="DJ151" s="11" t="str">
        <f aca="false">IF(DH151&lt;0,"AST"," ")</f>
        <v> </v>
      </c>
      <c r="DK151" s="9" t="n">
        <v>0</v>
      </c>
      <c r="DL151" s="10" t="str">
        <f aca="false">IF(DK151&gt;0,"4"," ")</f>
        <v> </v>
      </c>
      <c r="DM151" s="10" t="str">
        <f aca="false">IF(DK151&gt;0,"PRE"," ")</f>
        <v> </v>
      </c>
      <c r="DN151" s="9" t="n">
        <v>0</v>
      </c>
      <c r="DO151" s="10" t="str">
        <f aca="false">IF(DN151&gt;0,"4"," ")</f>
        <v> </v>
      </c>
      <c r="DP151" s="10" t="str">
        <f aca="false">IF(DN151&gt;0,"PRE"," ")</f>
        <v> </v>
      </c>
      <c r="DQ151" s="12" t="n">
        <v>1</v>
      </c>
      <c r="DR151" s="12" t="n">
        <v>1</v>
      </c>
      <c r="DS151" s="12" t="str">
        <f aca="false">CONCATENATE(CO151,CU151,DA151,DG151,DM151)</f>
        <v>  MIO  </v>
      </c>
      <c r="DT151" s="10" t="str">
        <f aca="false" t="array" ref="DT151">_xlfn.IFS(DS151="EME    ","0", DS151=" HIP   ","1", DS151="  MIO  ","2", DS151="   AST ","3", DS151="    PRE","4", DS151="EME   PRE","5", DS151=" HIP  PRE","6", DS151=" HIP AST ","7", DS151="  MIO PRE","8", DS151="  MIOAST ","9", DS151="   ASTPRE","10",DS151=" HIP ASTPRE","11", DS151="  MIOASTPRE","12", DS151="     ","0")</f>
        <v>2</v>
      </c>
      <c r="DU151" s="1" t="s">
        <v>154</v>
      </c>
      <c r="DV151" s="1" t="str">
        <f aca="false" t="array" ref="DV151">_xlfn.IFS(DU151="SI","2", DU151="NO","1")</f>
        <v>1</v>
      </c>
      <c r="DW151" s="10" t="n">
        <v>0</v>
      </c>
      <c r="DX151" s="11" t="str">
        <f aca="false">IF(DW151=0,"1","2")</f>
        <v>1</v>
      </c>
      <c r="DY151" s="11" t="str">
        <f aca="false" t="array" ref="DY151">_xlfn.IFS(DW151=0,"0", DW151=0.25, "1", DW151=0.5,"2", DW151=0.75,"3", DW151=1,"4",DW151=1.25,"5", DW151=1.5,"6", DW151=1.75,"7", DW151=2,"8")</f>
        <v>0</v>
      </c>
      <c r="DZ151" s="10" t="n">
        <v>0</v>
      </c>
      <c r="EA151" s="11" t="str">
        <f aca="false">IF(DZ151=0,"1","2")</f>
        <v>1</v>
      </c>
      <c r="EB151" s="11" t="str">
        <f aca="false" t="array" ref="EB151">_xlfn.IFS(DZ151=0,"0", DZ151=0.25, "1", DZ151=0.5,"2", DZ151=0.75,"3", DZ151=1,"4",DZ151=1.25,"5", DZ151=1.5,"6", DZ151=1.75,"7", DZ151=2,"8")</f>
        <v>0</v>
      </c>
      <c r="EC151" s="10" t="n">
        <v>0</v>
      </c>
      <c r="ED151" s="10" t="str">
        <f aca="false">IF(EC151=0,"1","2")</f>
        <v>1</v>
      </c>
      <c r="EE151" s="11" t="str">
        <f aca="false" t="array" ref="EE151">_xlfn.IFS(EC151=0,"0", EC151=-0.25, "1", EC151=-0.5,"2", EC151=-0.75,"3", EC151=-1,"4",EC151=-1.25,"5", EC151=-1.5,"6", EC151=-1.75,"7", EC151=-2,"8", EC151=-2.25,"9",EC151=-2.5,"10", EC151=-2.75,"11", EC151=-3,"12", EC151=-3.25,"13", EC151=-3.5,"14", EC151=-3.75,"15",EC151=-4,"16")</f>
        <v>0</v>
      </c>
      <c r="EF151" s="10" t="n">
        <v>0</v>
      </c>
      <c r="EG151" s="10" t="str">
        <f aca="false">IF(EF151=0,"1","2")</f>
        <v>1</v>
      </c>
      <c r="EH151" s="11" t="str">
        <f aca="false" t="array" ref="EH151">_xlfn.IFS(EF151=0,"0", EF151=-0.25, "1", EF151=-0.5,"2", EF151=-0.75,"3", EF151=-1,"4",EF151=-1.25,"5", EF151=-1.5,"6", EF151=-1.75,"7", EF151=-2,"8", EF151=-2.25,"9",EF151=-2.5,"10", EF151=-2.75,"11", EF151=-3,"12", EF151=-3.25,"13", EF151=-3.5,"14", EF151=-3.75,"15",EF151=-4,"16")</f>
        <v>0</v>
      </c>
      <c r="EI151" s="10" t="n">
        <v>0</v>
      </c>
      <c r="EJ151" s="11" t="str">
        <f aca="false">IF(EI151=0,"1","2")</f>
        <v>1</v>
      </c>
      <c r="EK151" s="11" t="str">
        <f aca="false" t="array" ref="EK151">_xlfn.IFS(EI151=0,"0", EI151=-0.25, "1", EI151=-0.5,"2", EI151=-0.75,"3", EI151=-1,"4",EI151=-1.25,"5", EI151=-1.5,"6", EI151=-1.75,"7", EI151=-2,"8", EI151=-2.25,"9", EI151=-2.25,"9",EI151=-2.5,"10", EI151=-2.75,"11", EI151=-3,"12", EI151=-3.25,"13", EI151=-3.5,"14", EI151=-3.75,"15",EI151=-4,"16", EI151=0.25, "17", EI151=0.5, "18")</f>
        <v>0</v>
      </c>
      <c r="EL151" s="10" t="n">
        <v>0</v>
      </c>
      <c r="EM151" s="11" t="str">
        <f aca="false">IF(EL151=0,"1","2")</f>
        <v>1</v>
      </c>
      <c r="EN151" s="11" t="str">
        <f aca="false" t="array" ref="EN151">_xlfn.IFS(EL151=0.25,"17",EL151=0.5,"18", EL151=0,"0", EL151=-0.25, "1", EL151=-0.5,"2", EL151=-0.75,"3", EL151=-1,"4",EL151=-1.25,"5", EL151=-1.5,"6", EL151=-1.75,"7", EL151=-2,"8",EL151= -2.25,"9",EL151=-2.5,"10",EL151= -2.75,"11",EL151= -3,"12",EL151= -3.25,"13",EL151= -3.5,"14",EL151= -3.75,"15",EL151=-4,"16")</f>
        <v>0</v>
      </c>
      <c r="EO151" s="10" t="n">
        <v>0</v>
      </c>
      <c r="EP151" s="11" t="str">
        <f aca="false">IF(EO151=0,"1","2")</f>
        <v>1</v>
      </c>
      <c r="EQ151" s="11" t="str">
        <f aca="false" t="array" ref="EQ151">_xlfn.IFS(EO151=0,"0", EO151=0.25, "1", EO151=0.5,"2", EO151=0.75,"3", EO151=1,"4",EO151=1.25,"5", EO151=1.5,"6", EO151=1.75,"7", EO151=2,"8", EO151=2.25,"9", EO151=2.25,"9",EO151=2.5,"10", EO151=2.75,"11", EO151=3,"12", EO151=3.25,"13", EO151=3.5,"14", EO151=3.75,"15",EO151=4,"16", EO151=-0.25, "17", bq=-0.5, "18")</f>
        <v>0</v>
      </c>
      <c r="ER151" s="10" t="n">
        <v>0</v>
      </c>
      <c r="ES151" s="11" t="str">
        <f aca="false">IF(ER151=0,"1","2")</f>
        <v>1</v>
      </c>
      <c r="ET151" s="11" t="str">
        <f aca="false" t="array" ref="ET151">_xlfn.IFS(ER151=0,"0", ER151=0.25, "1", ER151=0.5,"2", ER151=0.75,"3", ER151=1,"4",ER151=1.25,"5", ER151=1.5,"6", ER151=1.75,"7", ER151=2,"8", ER151=2.25,"9", ER151=2.25,"9",ER151=2.5,"10", ER151=2.75,"11", ER151=3,"12", ER151=3.25,"13", ER151=3.5,"14", ER151=3.75,"15",ER151=4,"16", ER151=-0.25, "17", bq=-0.5, "18")</f>
        <v>0</v>
      </c>
      <c r="EU151" s="13" t="n">
        <v>13</v>
      </c>
      <c r="EV151" s="14" t="str">
        <f aca="false">VLOOKUP(EU151,LEYENDA!$G$2:$H$8,2,TRUE())</f>
        <v>13-18</v>
      </c>
      <c r="EW151" s="14" t="str">
        <f aca="false" t="array" ref="EW151">_xlfn.IFS(EV151="0-5","1", EV151="6-12","2", EV151="13-18","3", EV151="19-24","4", EV151="25-36","5", EV151="37-48","6", EV151="49-60","7")</f>
        <v>3</v>
      </c>
    </row>
    <row r="152" customFormat="false" ht="13.5" hidden="false" customHeight="false" outlineLevel="0" collapsed="false">
      <c r="A152" s="1" t="n">
        <v>55</v>
      </c>
      <c r="B152" s="32" t="n">
        <v>10</v>
      </c>
      <c r="C152" s="33" t="n">
        <v>43076</v>
      </c>
      <c r="D152" s="6"/>
      <c r="E152" s="5" t="str">
        <f aca="false">VLOOKUP(A152,'286'!$A$3:$J$600,10,FALSE())</f>
        <v>GARCÍA LOZOYA, ALBA</v>
      </c>
      <c r="F152" s="4" t="str">
        <f aca="false">VLOOKUP(A152,'286'!$A$3:$I$1768,3,FALSE())</f>
        <v>GARLOAL</v>
      </c>
      <c r="G152" s="6" t="n">
        <f aca="false">VLOOKUP(A152,'286'!$A$3:$I$1768,4,FALSE())</f>
        <v>38613</v>
      </c>
      <c r="H152" s="7" t="n">
        <f aca="false">YEAR(C152)-YEAR(G152)</f>
        <v>12</v>
      </c>
      <c r="I152" s="1" t="str">
        <f aca="false">VLOOKUP(H152,LEYENDA!$C$2:$D$6,2,TRUE())</f>
        <v>0-12</v>
      </c>
      <c r="J152" s="5" t="str">
        <f aca="false">VLOOKUP(A152,'286'!$A$3:$I$1768,7,FALSE())</f>
        <v>M</v>
      </c>
      <c r="K152" s="8" t="str">
        <f aca="false">VLOOKUP(A152,'286'!$A$3:$I$1768,2,FALSE())</f>
        <v>OD</v>
      </c>
      <c r="L152" s="4" t="str">
        <f aca="false">VLOOKUP(A152,'286'!$A$3:$I$1768,8,FALSE())</f>
        <v>D</v>
      </c>
      <c r="M152" s="4" t="str">
        <f aca="false">VLOOKUP(A152,'286'!$A$3:$I$1768,9,FALSE())</f>
        <v>D</v>
      </c>
      <c r="N152" s="8" t="str">
        <f aca="false">IF(R152=O152, "MISMA","CONTRARIA")</f>
        <v>MISMA</v>
      </c>
      <c r="O152" s="8" t="str">
        <f aca="false" t="array" ref="O152">_xlfn.IFS(L152="D","1", L152="I","2")</f>
        <v>1</v>
      </c>
      <c r="P152" s="8" t="str">
        <f aca="false" t="array" ref="P152">_xlfn.IFS(K152="OD","1", K152="OI","2")</f>
        <v>1</v>
      </c>
      <c r="Q152" s="1" t="str">
        <f aca="false" t="array" ref="Q152">_xlfn.IFS(J152="M","1", J152="H","2")</f>
        <v>1</v>
      </c>
      <c r="R152" s="8" t="str">
        <f aca="false" t="array" ref="R152">_xlfn.IFS(M152="D","1", M152="I","2")</f>
        <v>1</v>
      </c>
      <c r="S152" s="1" t="str">
        <f aca="false" t="array" ref="S152">_xlfn.IFS(N152="CONTRARIA", "1",N152= "MISMA","2")</f>
        <v>2</v>
      </c>
      <c r="T152" s="1" t="str">
        <f aca="false" t="array" ref="T152">_xlfn.IFS(I152="0-12","1", I152="13-24","2", I152="25-40","3", I152="41-60","4", I152="61-100","5")</f>
        <v>1</v>
      </c>
      <c r="U152" s="9" t="n">
        <v>0</v>
      </c>
      <c r="V152" s="1" t="str">
        <f aca="false">IF(U152="","",IF(AND(U152&gt;=-9,U152&lt;=-6.5),"-9 a -6,5",IF(AND(U152&gt;=-6,U152&lt;=-3.5),"-6 a -3,5",IF(AND(U152&gt;=-3,U152&lt;=-1),"-3 a -1",IF(U152=-0.5,"-0,5",IF(AND(U152&gt;=0,U152&lt;=2.5),"0 a 2,5",IF(AND(U152&gt;=3,U152&lt;=5.5),"3 a 5,5",IF(AND(U152&gt;=6,U152&lt;=8.5),"6 a 8,5",IF(AND(U152&gt;=9,U152&lt;=20),"9 a 20","Fuera de rango")))))))))</f>
        <v>0 a 2,5</v>
      </c>
      <c r="W152" s="11" t="n">
        <f aca="false">IF(V152="","",IF(V152="-9 a -6,5",2,IF(V152="-6 a -3,5",3,IF(V152="-3 a -1",4,IF(V152="-0,5","NORMA",IF(V152="0 a 2,5",5,IF(V152="3 a 5,5",6,IF(V152="6 a 8,5",7,IF(V152="9 a 20",8,"Fuera de rango")))))))))</f>
        <v>5</v>
      </c>
      <c r="X152" s="9" t="n">
        <v>0</v>
      </c>
      <c r="Y152" s="10" t="str">
        <f aca="false">IF(X152="","",IF(AND(X152&gt;=0,X152&lt;=4),"0 a 4",IF(AND(X152&gt;=4.5,X152&lt;=8.5),"4,5 a 8,5",IF(X152=9,"9",IF(AND(X152&gt;=9.5,X152&lt;=13),"9,5 a 13",IF(AND(X152&gt;=13.5,X152&lt;=20),"13,5 a 20",IF(AND(X152&gt;=20.5,X152&lt;=35),"20,5 a 35","Fuera de rango")))))))</f>
        <v>0 a 4</v>
      </c>
      <c r="Z152" s="11" t="n">
        <f aca="false">IF(Y152="","",IF(Y152="0 a 4",1,IF(Y152="4,5 a 8,5",2,IF(Y152="9","NORMA",IF(Y152="9,5 a 13",3,IF(Y152="13,5 a 20",4,IF(Y152="20,5 a 35",5,"Fuera de rango")))))))</f>
        <v>1</v>
      </c>
      <c r="AA152" s="9" t="n">
        <v>16</v>
      </c>
      <c r="AB152" s="10" t="str">
        <f aca="false">IF(AA152="","",IF(AND(AA152&gt;=0,AA152&lt;=9),"0 a 9",IF(AND(AA152&gt;=9.5,AA152&lt;=18.5),"9,5 a 18,5",IF(AA152=19,"19",IF(AND(AA152&gt;=19.5,AA152&lt;=28),"19,5 a 28",IF(AND(AA152&gt;=28.5,AA152&lt;=40),"28,5 a 40","Fuera de rango"))))))</f>
        <v>9,5 a 18,5</v>
      </c>
      <c r="AC152" s="11" t="n">
        <f aca="false" t="array" ref="AC152">_xlfn.IFS(AB152="","",AB152="0 a 9",1,AB152="9,5 a 18,5",2,AB152="19","NORMA",AB152="19,5 a 28",3,AB152="28,5 a 40",4,TRUE(),"Fuera de rango")</f>
        <v>2</v>
      </c>
      <c r="AD152" s="9" t="n">
        <v>5</v>
      </c>
      <c r="AE152" s="10" t="str">
        <f aca="false">IF(AD152="","",IF(AND(AD152&gt;=-10,AD152&lt;=0),"De -10 a 0",IF(AND(AD152&gt;=0.5,AD152&lt;=9.5),"0,5 a 9,5",IF(AD152=10,"10",IF(AND(AD152&gt;=10.5,AD152&lt;=20),"10,5 a 20",IF(AND(AD152&gt;=20.5,AD152&lt;=40),"20,5 a 40","Fuera de rango"))))))</f>
        <v>0,5 a 9,5</v>
      </c>
      <c r="AF152" s="12" t="n">
        <f aca="false">IF(AD152="","",IF(AND(AD152&gt;=-10,AD152&lt;=0),1,IF(AND(AD152&gt;=0.5,AD152&lt;=9.5),2,IF(AD152=10,"NORMA",IF(AND(AD152&gt;=10.5,AD152&lt;=20),3,IF(AND(AD152&gt;=20.5,AD152&lt;=40),4,""))))))</f>
        <v>2</v>
      </c>
      <c r="AG152" s="9" t="n">
        <v>9</v>
      </c>
      <c r="AH152" s="11" t="str">
        <f aca="false">IF(AG152="","",IF(AND(AG152&gt;=0,AG152&lt;=4),"0 a 4",IF(AND(AG152&gt;=4.5,AG152&lt;=8.5),"4,5 a 8,5",IF(AG152=9,"9",IF(AND(AG152&gt;=9.5,AG152&lt;=13),"9,5 a 13",IF(AND(AG152&gt;=13.5,AG152&lt;=25),"13,5 a 25","Fuera de rango"))))))</f>
        <v>9</v>
      </c>
      <c r="AI152" s="11" t="str">
        <f aca="false">IF(AH152="","",IF(AH152="0 a 4",1,IF(AH152="4,5 a 8,5",2,IF(AH152="9","NORMA",IF(AH152="9,5 a 13",3,IF(AH152="13,5 a 25",4,""))))))</f>
        <v>NORMA</v>
      </c>
      <c r="AJ152" s="9" t="n">
        <v>5</v>
      </c>
      <c r="AK152" s="10" t="str">
        <f aca="false">IF(AJ152="","",IF(AND(AJ152&gt;=-15,AJ152&lt;=-10.5),"-15 a -10,5",IF(AND(AJ152&gt;=-10,AJ152&lt;=-4),"-10 a -4",IF(AND(AJ152&gt;=-4.5,AJ152&lt;=0),"-4,5 a 0",IF(AND(AJ152&gt;=0.5,AJ152&lt;=4.5),"0,5 a 4,5",IF(AJ152=5,"5",IF(AND(AJ152&gt;=5.5,AJ152&lt;=10),"5,5 a 10",IF(AND(AJ152&gt;=10.5,AJ152&lt;=20),"10,5 a 20","Fuera de rango"))))))))</f>
        <v>5</v>
      </c>
      <c r="AL152" s="11" t="str">
        <f aca="false">IF(AK152="","",IF(AK152="-15 a -10,5",1,IF(AK152="-10 a -4",2,IF(AK152="-4,5 a 0",3,IF(AK152="0,5 a 4,5",4,IF(AK152="5","NORMA",IF(AK152="5,5 a 10",5,IF(AK152="10,5 a 20",6,"Error"))))))))</f>
        <v>NORMA</v>
      </c>
      <c r="AM152" s="9" t="n">
        <v>0.5</v>
      </c>
      <c r="AN152" s="10" t="str">
        <f aca="false">IF(AM152="","",IF(AND(AM152&gt;=-7.5,AM152&lt;=-5.5),"-7,5 a -5,5",IF(AND(AM152&gt;=-5,AM152&lt;=-3),"-5 a -3",IF(AND(AM152&gt;=-2.5,AM152&lt;=-0.5),"-2,5 a -0,5",IF(AM152=0,"0,00",IF(AND(AM152&gt;=0.5,AM152&lt;=2.5),"0,5 a 2,5",IF(AND(AM152&gt;=3,AM152&lt;=5),"3 a 5",IF(AND(AM152&gt;=5.5,AM152&lt;=7.5),"5,5 a 7,5",IF(AND(AM152&gt;=8,AM152&lt;=10),"8 a 10","Fuera de rango")))))))))</f>
        <v>0,5 a 2,5</v>
      </c>
      <c r="AO152" s="11" t="n">
        <f aca="false">IF(AN152="","",IF(AN152="-7,5 a -5,5",1,IF(AN152="-5 a -3",2,IF(AN152="-2,5 a -0,5",3,IF(AN152="0,00","NORMA",IF(AN152="0,5 a 2,5",4,IF(AN152="3 a 5",5,IF(AN152="5,5 a 7,5",6,IF(AN152="8 a 10",7,"Error")))))))))</f>
        <v>4</v>
      </c>
      <c r="AP152" s="9" t="n">
        <v>2.5</v>
      </c>
      <c r="AQ152" s="10" t="str">
        <f aca="false">IF(AP152="","",IF(AND(AP152&gt;=-20,AP152&lt;=-9.5),"-20 a -9,5",IF(AND(AP152&gt;=-9,AP152&lt;=-6.5),"-9 a -6,5",IF(AP152=-6,"-6",IF(AND(AP152&gt;=-5.5,AP152&lt;=-3),"-5,5 a -3",IF(AND(AP152&gt;=-2.5,AP152&lt;=0),"-2,5 a 0",IF(AND(AP152&gt;=0.5,AP152&lt;=3),"0,5 a 3",IF(AND(AP152&gt;=3.5,AP152&lt;=6),"3,5 a 6",IF(AND(AP152&gt;=6.5,AP152&lt;=9),"6,5 a 9",IF(AND(AP152&gt;=9.5,AP152&lt;=20),"9,5 a 20","Fuera de rango"))))))))))</f>
        <v>0,5 a 3</v>
      </c>
      <c r="AR152" s="11" t="n">
        <f aca="false">IF(AQ152="","",IF(AQ152="-20 a -9,5",1,IF(AQ152="-9 a -6,5",2,IF(AQ152="-6","NORMA",IF(AQ152="-5,5 a -3",3,IF(AQ152="-2,5 a 0",4,IF(AQ152="0,5 a 3",5,IF(AQ152="3,5 a 6",6,IF(AQ152="6,5 a 9",7,IF(AQ152="9,5 a 20",8,""))))))))))</f>
        <v>5</v>
      </c>
      <c r="AS152" s="9" t="n">
        <v>-5</v>
      </c>
      <c r="AT152" s="10" t="str">
        <f aca="false">IF(AS152="","",IF(AND(AS152&gt;=-16,AS152&lt;=-14),"-16 a -14",IF(AND(AS152&gt;=-13.5,AS152&lt;=-11.5),"-13,5 a -11,5",IF(AND(AS152&gt;=-11,AS152&lt;=-9),"-11 a -9",IF(AND(AS152&gt;=-8.5,AS152&lt;=-6.5),"-8,5 a -6,5",IF(AND(AS152&gt;=-6,AS152&lt;=-4),"-6 a -4",IF(AND(AS152&gt;=-3.5,AS152&lt;=-1.5),"-3,5 a -1,5",IF(AND(AS152&gt;=-1,AS152&lt;=1),"-1 a 1",IF(AND(AS152&gt;=1.5,AS152&lt;=3.5),"1,5 a 3,5",IF(AND(AS152&gt;=4,AS152&lt;=6),"4 a 6",IF(AND(AS152&gt;=6.5,AS152&lt;=8.5),"6,5 a 8,5",IF(AND(AS152&gt;=9,AS152&lt;=11),"9 a 11",IF(AND(AS152&gt;=11.5,AS152&lt;=13.5),"11,5 a 13,5",IF(AND(AS152&gt;=14,AS152&lt;=16),"14 a 16",IF(AND(AS152&gt;=16.5,AS152&lt;=18.5),"16,5 a 18,5",IF(AND(AS152&gt;=19,AS152&lt;=21),"19 a 21","Fuera de rango"))))))))))))))))</f>
        <v>-6 a -4</v>
      </c>
      <c r="AU152" s="11" t="n">
        <f aca="false" t="array" ref="AU152">IF(AT152="","",_xlfn.IFS(AT152="-16 a -14",1,AT152="-13,5 a -11,5",2,AT152="-11 a -9",3,AT152="-8,5 a -6,5",4,AT152="-6 a -4",5,AT152="-3,5 a -1,5",6,AT152="-1 a 1",7,AT152="1,5 a 3,5",8,AT152="4 a 6","NORMA",AT152="6,5 a 8,5",9,AT152="9 a 11",10,AT152="11,5 a 13,5",11,AT152="14 a 16",12,AT152="16,5 a 18,5",13,AT152="19 a 21",14,TRUE(),""))</f>
        <v>5</v>
      </c>
      <c r="AV152" s="9" t="n">
        <v>1.75</v>
      </c>
      <c r="AW152" s="10" t="str">
        <f aca="false">IF(AV152="","",IF(AND(AV152&gt;=-1,AV152&lt;=-0.5),"-1 a -0,5",IF(AND(AV152&gt;-0.5,AV152&lt;=0),"De -0,5 a 0",IF(AND(AV152&gt;=0.25,AV152&lt;=0.75),"0,25 a 0,75",IF(AND(AV152&gt;=1,AV152&lt;=1.5),"1 a 1,5",IF(AND(AV152&gt;=1.75,AV152&lt;=2.25),"1,75 a 2,25",IF(AND(AV152&gt;=2.5,AV152&lt;=3),"2,5 a 3",IF(AND(AV152&gt;=3.25,AV152&lt;=3.75),"3,25 a 3,75","Fuera de rango"))))))))</f>
        <v>1,75 a 2,25</v>
      </c>
      <c r="AX152" s="11" t="n">
        <f aca="false">IF(AW152="","",IF(OR(AW152="-1 a -0,5",AW152="-1 a -0.5"),1,IF(OR(AW152="De -0,5 a 0",AW152="-0,5 a 0",AW152="De -0.5 a 0"),2,IF(OR(AW152="0,25 a 0,75",AW152="0.25 a 0.75"),"NORMA",IF(OR(AW152="1 a 1,5",AW152="1 a 1.5"),3,IF(OR(AW152="1,75 a 2,25",AW152="1.75 a 2.25"),4,IF(OR(AW152="2,5 a 3",AW152="2.5 a 3"),5,IF(OR(AW152="3,25 a 3,75",AW152="3.25 a 3.75"),6,""))))))))</f>
        <v>4</v>
      </c>
      <c r="AY152" s="9" t="n">
        <v>-5.5</v>
      </c>
      <c r="AZ152" s="10" t="str">
        <f aca="false">IF(AY152="","",IF(AND(AY152&gt;=-20,AY152&lt;=-9.5),"-20 a -9,5",IF(AND(AY152&gt;=-9,AY152&lt;=-6.5),"-9 a -6,5",IF(AY152=-6,"-6",IF(AND(AY152&gt;=-5.5,AY152&lt;=-3),"-5,5 a -3",IF(AND(AY152&gt;=-2.5,AY152&lt;=0),"-2,5 a 0",IF(AND(AY152&gt;=0.5,AY152&lt;=3),"0,5 a 3",IF(AND(AY152&gt;=3.5,AY152&lt;=6),"3,5 a 6","Fuera de rango"))))))))</f>
        <v>-5,5 a -3</v>
      </c>
      <c r="BA152" s="11" t="n">
        <f aca="false">IF(AZ152="","",IF(AZ152="-20 a -9,5",1,IF(AZ152="-9 a -6,5",2,IF(AZ152="-6","NORMA",IF(AZ152="-5,5 a -3",3,IF(AZ152="-2,5 a 0",4,IF(AZ152="0,5 a 3",5,IF(AZ152="3,5 a 6",6,""))))))))</f>
        <v>3</v>
      </c>
      <c r="BB152" s="9" t="n">
        <v>0</v>
      </c>
      <c r="BC152" s="10" t="str">
        <f aca="false" t="array" ref="BC152">IF(BB152="","",_xlfn.IFS(AND(BB152&gt;=0,BB152&lt;=2),"0 a 2",AND(BB152&gt;=2.5,BB152&lt;=4.5),"2,5 a 4,5",AND(BB152&gt;=5,BB152&lt;=7),"5 a 7",AND(BB152&gt;=7.5,BB152&lt;=9.5),"7,5 a 9,5",AND(BB152&gt;=10,BB152&lt;=12),"10 a 12",AND(BB152&gt;=12.5,BB152&lt;=14.5),"12,5 a 14,5",BB152=15,"15",AND(BB152&gt;=15.5,BB152&lt;=17.5),"15,5 a 17,5",AND(BB152&gt;=18,BB152&lt;=20),"18 a 20",AND(BB152&gt;=20.5,BB152&lt;=22.5),"20,5 a 22,5",AND(BB152&gt;=23,BB152&lt;=25),"23 a 25",TRUE(),"Fuera de rango"))</f>
        <v>0 a 2</v>
      </c>
      <c r="BD152" s="11" t="n">
        <f aca="false" t="array" ref="BD152">IF(BC152="","",_xlfn.IFS(BC152="0 a 2",1,BC152="2,5 a 4,5",2,BC152="5 a 7",3,BC152="7,5 a 9,5",4,BC152="10 a 12",5,BC152="12,5 a 14,5",6,BC152="15","NORMA",BC152="15,5 a 17,5",7,BC152="18 a 20",8,BC152="20,5 a 22,5",9,BC152="23 a 25",10,TRUE(),"Fuera de rango"))</f>
        <v>1</v>
      </c>
      <c r="BE152" s="9" t="n">
        <v>36</v>
      </c>
      <c r="BF152" s="10" t="str">
        <f aca="false">IF(BE152="","",IF(AND(BE152&gt;=-20,BE152&lt;=-10),"-20 a -10",IF(AND(BE152&gt;=-9.5,BE152&lt;=0.5),"-9,5 a 0,5",IF(AND(BE152&gt;=1,BE152&lt;=11),"1 a 11",IF(AND(BE152&gt;=11.5,BE152&lt;=20.5),"11,5 a 20,5",IF(BE152=21,"21",IF(AND(BE152&gt;=21.5,BE152&lt;=31.5),"21,5 a 31,5",IF(AND(BE152&gt;=32,BE152&lt;=42),"32 a 42","Fuera de rango"))))))))</f>
        <v>32 a 42</v>
      </c>
      <c r="BG152" s="11" t="n">
        <f aca="false">IF(BF152="","",IF(BF152="-20 a -10",1,IF(BF152="-9,5 a 0,5",2,IF(BF152="1 a 11",3,IF(BF152="11,5 a 20,5",4,IF(BF152="21","NORMA",IF(BF152="21,5 a 31,5",5,IF(BF152="32 a 42",6,""))))))))</f>
        <v>6</v>
      </c>
      <c r="BH152" s="9" t="n">
        <v>28</v>
      </c>
      <c r="BI152" s="10" t="str">
        <f aca="false">IF(BH152="","",IF(AND(BH152&gt;=-20,BH152&lt;=-15),"-20 a -15",IF(AND(BH152&gt;=-14.5,BH152&lt;=-9.5),"-14,5 a -9,5",IF(AND(BH152&gt;=-9,BH152&lt;=-4),"-9 a -4",IF(AND(BH152&gt;=-3.5,BH152&lt;=2.5),"-3,5 a 2,5",IF(AND(BH152&gt;=3,BH152&lt;=8),"3 a 8",IF(AND(BH152&gt;=8.5,BH152&lt;=14.5),"8,5 a 14,5",IF(BH152=15,"15",IF(AND(BH152&gt;=15.5,BH152&lt;=20.5),"15,5 a 20,5",IF(AND(BH152&gt;=21,BH152&lt;=26),"21 a 26","Fuera de rango"))))))))))</f>
        <v>Fuera de rango</v>
      </c>
      <c r="BJ152" s="11" t="str">
        <f aca="false">IF(BI152="","",IF(BI152="-20 a -15",1,IF(BI152="-14,5 a -9,5",2,IF(BI152="-9 a -4",3,IF(BI152="-3,5 a 2,5",4,IF(BI152="3 a 8",5,IF(BI152="8,5 a 14,5",6,IF(BI152="15","NORMA",IF(BI152="15,5 a 20,5",7,IF(BI152="21 a 26",8,IF(BI152="26,5 a 31,5",9,"")))))))))))</f>
        <v/>
      </c>
      <c r="BK152" s="9" t="n">
        <v>14</v>
      </c>
      <c r="BL152" s="10" t="str">
        <f aca="false">IF(BK152="","",IF(AND(BK152&gt;=0,BK152&lt;=2),"0 - 2",IF(AND(BK152&gt;=2.5,BK152&lt;=4.5),"2,5 - 4,5",IF(AND(BK152&gt;=5,BK152&lt;=7),"5 - 7",IF(AND(BK152&gt;=7.5,BK152&lt;=9.5),"7,5 - 9,5",IF(AND(BK152&gt;=10,BK152&lt;=12),"10 - 12",IF(AND(BK152&gt;=12.5,BK152&lt;=13.5),"12,5 - 13,5",IF(BK152=14,"14",IF(AND(BK152&gt;=14.5,BK152&lt;=16.5),"14,5 - 16,5",IF(AND(BK152&gt;=17,BK152&lt;=19),"17 - 19",IF(AND(BK152&gt;=19.5,BK152&lt;=21.5),"19,5 - 21,5",IF(AND(BK152&gt;=22,BK152&lt;=24),"22 - 24",IF(AND(BK152&gt;=24.5,BK152&lt;=26.5),"24,5 - 26,5",IF(AND(BK152&gt;=27,BK152&lt;=29),"27 - 29",IF(AND(BK152&gt;=29.5,BK152&lt;=30),"29,5 - 30","Fuera de rango")))))))))))))))</f>
        <v>14</v>
      </c>
      <c r="BM152" s="11" t="str">
        <f aca="false">IF(BL152="","",IF(BL152="0 - 2",1,IF(BL152="2,5 - 4,5",2,IF(BL152="5 - 7",3,IF(BL152="7,5 - 9,5",4,IF(BL152="10 - 12",5,IF(BL152="12,5 - 13,5",6,IF(BL152="14","NORMA",IF(BL152="14,5 - 16,5",7,IF(BL152="17 - 19",8,IF(BL152="19,5 - 21,5",9,IF(BL152="22 - 24",10,IF(BL152="24,5 - 26,5",11,IF(BL152="27 - 29",12,IF(BL152="29,5 - 30",13,"")))))))))))))))</f>
        <v>NORMA</v>
      </c>
      <c r="BN152" s="9" t="n">
        <v>22</v>
      </c>
      <c r="BO152" s="11" t="str">
        <f aca="false">IF(BN152="","",IF(AND(BN152&gt;=-20,BN152&lt;=-10),"-20 a -10",IF(AND(BN152&gt;=-9.5,BN152&lt;=0.5),"-9,5 a 0,5",IF(AND(BN152&gt;=1,BN152&lt;=11),"1 a 11",IF(AND(BN152&gt;=11.5,BN152&lt;=21.5),"11,5 a 21,5",IF(BN152=22,"22",IF(AND(BN152&gt;=22.5,BN152&lt;=32.5),"22,5 a 32,5",IF(AND(BN152&gt;=33,BN152&lt;=43),"33 a 43","Fuera de rango"))))))))</f>
        <v>22</v>
      </c>
      <c r="BP152" s="11" t="str">
        <f aca="false">IF(BO152="","",IF(BO152="-20 a -10",1,IF(BO152="-9,5 a 0,5",2,IF(BO152="1 a 11",3,IF(BO152="11,5 a 21,5",4,IF(BO152="22","NORMA",IF(BO152="22,5 a 32,5",5,IF(BO152="33 a 43",6,""))))))))</f>
        <v>NORMA</v>
      </c>
      <c r="BQ152" s="9" t="n">
        <v>12</v>
      </c>
      <c r="BR152" s="10" t="str">
        <f aca="false">IF(BQ152="","",IF(AND(BQ152&gt;=-20,BQ152&lt;=-15),"-20 a -15",IF(AND(BQ152&gt;=-14.5,BQ152&lt;=-9.5),"-14,5 a -9,5",IF(AND(BQ152&gt;=-9,BQ152&lt;=-4),"-9 a -4",IF(AND(BQ152&gt;=-3.5,BQ152&lt;=2.5),"-3,5 a 2,5",IF(AND(BQ152&gt;=3,BQ152&lt;=8),"3 a 8",IF(AND(BQ152&gt;=8.5,BQ152&lt;=13.5),"8,5 a 13,5",IF(AND(BQ152&gt;=14,BQ152&lt;=17.5),"14 a 17,5",IF(BQ152=18,"18",IF(AND(BQ152&gt;=18.5,BQ152&lt;=23.5),"18,5 a 23,5",IF(AND(BQ152&gt;=24,BQ152&lt;=29),"24 a 29",IF(AND(BQ152&gt;=29.5,BQ152&lt;=34.5),"29,5 a 34,5",IF(AND(BQ152&gt;=35,BQ152&lt;=40),"35 a 40","Fuera de rango")))))))))))))</f>
        <v>8,5 a 13,5</v>
      </c>
      <c r="BS152" s="11" t="n">
        <f aca="false">IF(BR152="","",IF(BR152="-20 a -15",1,IF(BR152="-14,5 a -9,5",2,IF(BR152="-9 a -4",3,IF(BR152="-3,5 a 2,5",4,IF(BR152="3 a 8",5,IF(BR152="8,5 a 13,5",6,IF(BR152="14 a 17,5",7,IF(BR152="18","NORMA",IF(BR152="18,5 a 23,5",8,IF(BR152="24 a 29",9,IF(BR152="29,5 a 34,5",10,IF(BR152="35 a 40",11,"")))))))))))))</f>
        <v>6</v>
      </c>
      <c r="BT152" s="9" t="n">
        <v>1</v>
      </c>
      <c r="BU152" s="10" t="str">
        <f aca="false">IF(BT152="","",IF(AND(BT152&gt;=-20,BT152&lt;=-18),"-20 a -18",IF(AND(BT152&gt;=-17.5,BT152&lt;=-15.5),"-17,5 a -15,5",IF(AND(BT152&gt;=-15,BT152&lt;=-13),"-15 a -13",IF(AND(BT152&gt;=-12.5,BT152&lt;=-10.5),"-12,5 a -10,5",IF(AND(BT152&gt;=-10,BT152&lt;=-8),"-10 a -8",IF(AND(BT152&gt;=-7.5,BT152&lt;=-5.5),"-7,5 a -5,5",IF(AND(BT152&gt;=-5,BT152&lt;=-3),"-5 a -3",IF(AND(BT152&gt;=-2.5,BT152&lt;=-0.5),"-2,5 a -0,5",IF(BT152=0,"0",IF(AND(BT152&gt;=0.5,BT152&lt;=2.5),"0,5 a 2,5",IF(AND(BT152&gt;=3,BT152&lt;=5),"3 a 5",IF(AND(BT152&gt;=5.5,BT152&lt;=7.5),"5,5 a 7,5",IF(AND(BT152&gt;=8,BT152&lt;=10),"8 a 10",IF(AND(BT152&gt;=10.5,BT152&lt;=12.5),"10,5 a 12,5",IF(AND(BT152&gt;=13,BT152&lt;=15),"13 a 15",IF(AND(BT152&gt;=15.5,BT152&lt;=17.5),"15,5 a 17,5",IF(AND(BT152&gt;=18,BT152&lt;=20),"18 a 20","Fuera de rango"))))))))))))))))))</f>
        <v>0,5 a 2,5</v>
      </c>
      <c r="BV152" s="11" t="n">
        <f aca="false">IF(BT152="","",IF(BT152=0,"NORMA",IF(AND(BT152&gt;=-20,BT152&lt;=-18),2,IF(AND(BT152&gt;=-17.5,BT152&lt;=-15.5),2,IF(AND(BT152&gt;=-15,BT152&lt;=-13),3,IF(AND(BT152&gt;=-12.5,BT152&lt;=-10.5),4,IF(AND(BT152&gt;=-10,BT152&lt;=-8),5,IF(AND(BT152&gt;=-7.5,BT152&lt;=-5.5),6,IF(AND(BT152&gt;=-5,BT152&lt;=-3),7,IF(AND(BT152&gt;=-2.5,BT152&lt;=-0.5),8,IF(AND(BT152&gt;=0.5,BT152&lt;=2.5),9,IF(AND(BT152&gt;=3,BT152&lt;=5),10,IF(AND(BT152&gt;=5.5,BT152&lt;=7.5),11,IF(AND(BT152&gt;=8,BT152&lt;=10),12,IF(AND(BT152&gt;=10.5,BT152&lt;=12.5),13,IF(AND(BT152&gt;=13,BT152&lt;=15),14,IF(AND(BT152&gt;=15.5,BT152&lt;=17.5),15,IF(AND(BT152&gt;=18,BT152&lt;=20),16,"Fuera de rango"))))))))))))))))))</f>
        <v>9</v>
      </c>
      <c r="BW152" s="9" t="n">
        <v>-10.5</v>
      </c>
      <c r="BX152" s="10" t="n">
        <f aca="false">18.5- (0.3*H152)</f>
        <v>14.9</v>
      </c>
      <c r="BY152" s="10" t="n">
        <f aca="false">(BW152)-(BX152)</f>
        <v>-25.4</v>
      </c>
      <c r="BZ152" s="10" t="str">
        <f aca="false">IF(BY152="","",IF(BY152&lt;-27.5,"De -30 a -28",IF(BY152&lt;-25,"De -27,5 a -25,5",IF(BY152&lt;-22.5,"De -25 a -23",IF(BY152&lt;-20,"De -22,5 a -20,5",IF(BY152&lt;-17.5,"De -20 a -18",IF(BY152&lt;-15,"De -17,5 a -15,5",IF(BY152&lt;-12.5,"De -15 a -13",IF(BY152&lt;-10,"De -12,5 a -10,5",IF(BY152&lt;-7.5,"De -10 a -8",IF(BY152&lt;-5,"De -7,5 a -5,5",IF(BY152&lt;-2.5,"De -5 a -3",IF(BY152&lt;0,"De -2,5 a -0,5",IF(BY152&lt;2.5,"De 0 a 2",IF(BY152&lt;5,"De 2,5 a 4,5",IF(BY152&lt;7.5,"De 5 a 7",IF(BY152&lt;10,"De 7,5 a 9,5",IF(BY152&lt;12.5,"De 10 a 12",IF(BY152&lt;15,"De 12,5 a 14,5",IF(BY152&lt;17.5,"De 15 a 17",IF(BY152&lt;20,"De 17,5 a 19,5",IF(BY152&lt;22.5,"De 20 a 22",IF(BY152&lt;25,"De 22,5 a 24,5",IF(BY152&lt;27.5,"De 25 a 27","De 27,5 a 30"))))))))))))))))))))))))</f>
        <v>De -27,5 a -25,5</v>
      </c>
      <c r="CA152" s="12" t="n">
        <f aca="false">IF(BY152="","",IF(BY152&lt;=-28,1,IF(BY152&lt;=-25.5,2,IF(BY152&lt;=-23,3,IF(BY152&lt;=-20.5,4,IF(BY152&lt;=-18,5,IF(BY152&lt;=-15.5,6,IF(BY152&lt;=-13,7,IF(BY152&lt;=-10.5,8,IF(BY152&lt;=-8,9,IF(BY152&lt;=-5.5,10,IF(BY152&lt;=-3,11,IF(BY152&lt;=-0.5,12,IF(BY152&lt;=2,13,IF(BY152&lt;=4.5,14,IF(BY152&lt;=7,15,IF(BY152&lt;=9.5,16,IF(BY152&lt;=12,17,IF(BY152&lt;=14.5,18,IF(BY152&lt;=17,19,IF(BY152&lt;=19.5,20,IF(BY152&lt;=22,21,IF(BY152&lt;=24.5,22,IF(BY152&lt;=27,23,IF(BY152&lt;=30,24,"Fuera de rango")))))))))))))))))))))))))</f>
        <v>3</v>
      </c>
      <c r="CB152" s="9" t="n">
        <v>-6.75</v>
      </c>
      <c r="CC152" s="10" t="n">
        <f aca="false">18.5- (0.3*H152)</f>
        <v>14.9</v>
      </c>
      <c r="CD152" s="10" t="n">
        <f aca="false">(CB152)-(CC152)</f>
        <v>-21.65</v>
      </c>
      <c r="CE152" s="10" t="str">
        <f aca="false">IF(CD152="","",IF(CD152&lt;-27.5,"De -30 a -28",IF(CD152&lt;-25,"De -27,5 a -25,5",IF(CD152&lt;-22.5,"De -25 a -23",IF(CD152&lt;-20,"De -22,5 a -20,5",IF(CD152&lt;-17.5,"De -20 a -18",IF(CD152&lt;-15,"De -17,5 a -15,5",IF(CD152&lt;-12.5,"De -15 a -13",IF(CD152&lt;-10,"De -12,5 a -10,5",IF(CD152&lt;-7.5,"De -10 a -8",IF(CD152&lt;-5,"De -7,5 a -5,5",IF(CD152&lt;-2.5,"De -5 a -3",IF(CD152&lt;0,"De -2,5 a -0,5",IF(CD152&lt;=2,"De 0 a 2",IF(CD152&lt;=4.5,"De 2,5 a 4,5",IF(CD152&lt;=7,"De 5 a 7",IF(CD152&lt;=9.5,"De 7,5 a 9,5",IF(CD152&lt;=12,"De 10 a 12",IF(CD152&lt;=14.5,"De 12,5 a 14,5",IF(CD152&lt;=17,"De 15 a 17",IF(CD152&lt;=19.5,"De 17,5 a 19,5",IF(CD152&lt;=22,"De 20 a 22",IF(CD152&lt;=24.5,"De 22,5 a 24,5",IF(CD152&lt;=27,"De 25 a 27","De 27,5 a 30"))))))))))))))))))))))))</f>
        <v>De -22,5 a -20,5</v>
      </c>
      <c r="CF152" s="12" t="n">
        <f aca="false">IF(CD152="","",IF(CD152&lt;-27.5,1,IF(CD152&lt;-25,2,IF(CD152&lt;-22.5,3,IF(CD152&lt;-20,4,IF(CD152&lt;-17.5,5,IF(CD152&lt;-15,6,IF(CD152&lt;-12.5,7,IF(CD152&lt;-10,8,IF(CD152&lt;-7.5,9,IF(CD152&lt;-5,10,IF(CD152&lt;-2.5,11,IF(CD152&lt;0,12,IF(CD152&lt;2.5,13,IF(CD152&lt;5,14,IF(CD152&lt;7.5,15,IF(CD152&lt;10,16,IF(CD152&lt;12.5,17,IF(CD152&lt;15,18,IF(CD152&lt;17.5,19,IF(CD152&lt;20,20,IF(CD152&lt;22.5,21,IF(CD152&lt;25,22,IF(CD152&lt;27.5,23,24))))))))))))))))))))))))</f>
        <v>4</v>
      </c>
      <c r="CG152" s="9" t="n">
        <v>-8</v>
      </c>
      <c r="CH152" s="10" t="str">
        <f aca="false">IF(CG152="","",IF(AND(CG152&gt;=-10,CG152&lt;=-9.5),"-10 a -9,5",IF(AND(CG152&gt;-9.5,CG152&lt;=-8.5),"-9 a -8,5",IF(AND(CG152&gt;-8.5,CG152&lt;=-7.5),"-8 a -7,5",IF(AND(CG152&gt;-7.5,CG152&lt;=-6.5),"-7 a -6,5",IF(AND(CG152&gt;-6.5,CG152&lt;=-5.5),"-6 a -5,5",IF(AND(CG152&gt;-5.5,CG152&lt;=-4.5),"-5 a -4,5",IF(AND(CG152&gt;-4.5,CG152&lt;=-3.5),"-4 a -3,5",IF(AND(CG152&gt;-3.5,CG152&lt;=-2.5),"-3 a -2,5",IF(CG152=-2.25,"-2,25",IF(AND(CG152&gt;-2.5,CG152&lt;=-1.5),"-2 a -1,5",IF(AND(CG152&gt;-1.5,CG152&lt;=-0.5),"-1 a -0,5",IF(AND(CG152&gt;-0.5,CG152&lt;=0.5),"0 a 0,5",IF(AND(CG152&gt;0.5,CG152&lt;=1.5),"1 a 1,5",IF(AND(CG152&gt;1.5,CG152&lt;=2.5),"2 a 2,5",IF(AND(CG152&gt;2.5,CG152&lt;=3.5),"3 a 3,5",IF(AND(CG152&gt;3.5,CG152&lt;=4.5),"4 a 4,5",IF(AND(CG152&gt;4.5,CG152&lt;=5.5),"5 a 5,5",IF(AND(CG152&gt;5.5,CG152&lt;=6.5),"6 a 6,5",IF(AND(CG152&gt;6.5,CG152&lt;=7.5),"7 a 7,5",IF(AND(CG152&gt;7.5,CG152&lt;=8.5),"8 a 8,5",IF(AND(CG152&gt;8.5,CG152&lt;=9.5),"9 a 9,5",IF(CG152&gt;=10,"10","Fuera de rango")))))))))))))))))))))))</f>
        <v>-8 a -7,5</v>
      </c>
      <c r="CI152" s="11" t="n">
        <f aca="false">IF(CG152="","",IF(CG152=-2.25,"NORMA",IF(CG152&lt;=-9.5,1,IF(CG152&lt;=-8.5,2,IF(CG152&lt;=-7.5,3,IF(CG152&lt;=-6.5,4,IF(CG152&lt;=-5.5,5,IF(CG152&lt;=-4.5,6,IF(CG152&lt;=-3.5,7,IF(CG152&lt;=-2.5,8,IF(CG152&lt;=-1.5,9,IF(CG152&lt;=-0.5,10,IF(CG152&lt;=0.5,11,IF(CG152&lt;=1.5,12,IF(CG152&lt;=2.5,13,IF(CG152&lt;=3.5,14,IF(CG152&lt;=4.5,15,IF(CG152&lt;=5.5,16,IF(CG152&lt;=6.5,17,IF(CG152&lt;=7.5,18,IF(CG152&lt;=8.5,19,IF(CG152&lt;=9.5,20,IF(CG152=10,21,"Fuera de rango")))))))))))))))))))))))</f>
        <v>3</v>
      </c>
      <c r="CJ152" s="9" t="n">
        <v>2.75</v>
      </c>
      <c r="CK152" s="10" t="str">
        <f aca="false">IF(CJ152="","",IF(AND(CJ152&gt;=-6,CJ152&lt;=-5.5),"-6 a -5,5",IF(AND(CJ152&gt;-5.5,CJ152&lt;=-4.5),"-5 a -4,5",IF(AND(CJ152&gt;-4.5,CJ152&lt;=-3.5),"-4 a -3,5",IF(AND(CJ152&gt;-3.5,CJ152&lt;=-2.5),"-3 a -2,5",IF(AND(CJ152&gt;-2.5,CJ152&lt;=-1.5),"-2 a -1,5",IF(AND(CJ152&gt;-1.5,CJ152&lt;=-0.5),"-1 a -0,5",IF(AND(CJ152&gt;-0.5,CJ152&lt;=0.5),"0 a 0,5",IF(AND(CJ152&gt;0.5,CJ152&lt;=1.5),"1 a 1,5",IF(AND(CJ152&gt;1.5,CJ152&lt;2.5),"2",IF(AND(CJ152&gt;=2.5,CJ152&lt;=3),"2,5 a 3",IF(AND(CJ152&gt;3,CJ152&lt;=4),"3,5 a 4",IF(AND(CJ152&gt;4,CJ152&lt;=5),"4,5 a 5",IF(AND(CJ152&gt;5,CJ152&lt;=6),"5,5 a 6",IF(AND(CJ152&gt;6,CJ152&lt;=7),"6,5 a 7",IF(AND(CJ152&gt;7,CJ152&lt;=8),"7,5 a 8",IF(AND(CJ152&gt;8,CJ152&lt;=9.5),"8,5 a 9,5",IF(CJ152=10,"10","Fuera de rango"))))))))))))))))))</f>
        <v>2,5 a 3</v>
      </c>
      <c r="CL152" s="11" t="n">
        <f aca="false">IF(CK152="","",IF(OR(CK152="-6 a -5,5",CK152="-6 - -5,5"),1,IF(OR(CK152="-5 a -4,5",CK152="-5 - -4,5"),2,IF(OR(CK152="-4 a -3,5",CK152="-4 - -3,5"),3,IF(OR(CK152="-3 a -2,5",CK152="-3 - -2,5"),4,IF(OR(CK152="-2 a -1,5",CK152="-2 - -1,5"),5,IF(OR(CK152="-1 a -0,5",CK152="-1 - -0,5"),6,IF(OR(CK152="0 a 0,5",CK152="0 - 0,5"),7,IF(OR(CK152="1 a 1,5",CK152="1 - 1,5"),8,IF(CK152="2","NORMA",IF(OR(CK152="2,5 a 3",CK152="2,5 - 3"),9,IF(OR(CK152="3,5 a 4",CK152="3,5 - 4"),10,IF(OR(CK152="4,5 a 5",CK152="4,5 - 5"),11,IF(OR(CK152="5,5 a 6",CK152="5,5 - 6"),12,IF(OR(CK152="6,5 a 7",CK152="6,5 - 7"),13,IF(OR(CK152="7,5 a 8",CK152="7,5 - 8"),14,IF(OR(CK152="8,5 a 9",CK152="8,5 - 9,5",CK152="9 a 9,5"),15,IF(CK152="10",15,IF(OR(CK152="0,5 a 1",CK152="0,5 - 1"),7,"Fuera de rango")))))))))))))))))))</f>
        <v>9</v>
      </c>
      <c r="CM152" s="10" t="n">
        <v>0</v>
      </c>
      <c r="CN152" s="10" t="str">
        <f aca="false">IF(CM152=0,"0", " ")</f>
        <v>0</v>
      </c>
      <c r="CO152" s="10" t="str">
        <f aca="false">IF(CM152&gt;0,"EME"," ")</f>
        <v> </v>
      </c>
      <c r="CP152" s="10" t="n">
        <v>0</v>
      </c>
      <c r="CQ152" s="10" t="str">
        <f aca="false">IF(CP152&gt;0,"0", " ")</f>
        <v> </v>
      </c>
      <c r="CR152" s="10" t="str">
        <f aca="false">IF(CP152&gt;0,"EME"," ")</f>
        <v> </v>
      </c>
      <c r="CS152" s="9" t="n">
        <v>0</v>
      </c>
      <c r="CT152" s="10" t="str">
        <f aca="false">IF(CS152&gt;0,"1", " ")</f>
        <v> </v>
      </c>
      <c r="CU152" s="10" t="str">
        <f aca="false">IF(CS152&gt;0,"HIP"," ")</f>
        <v> </v>
      </c>
      <c r="CV152" s="9" t="n">
        <v>0</v>
      </c>
      <c r="CW152" s="10" t="str">
        <f aca="false">IF(CV152&gt;0,"1", " ")</f>
        <v> </v>
      </c>
      <c r="CX152" s="10" t="str">
        <f aca="false">IF(CV152&gt;0,"HIP"," ")</f>
        <v> </v>
      </c>
      <c r="CY152" s="9" t="n">
        <v>-1.5</v>
      </c>
      <c r="CZ152" s="11" t="str">
        <f aca="false">IF(CY152&lt;0,"2"," ")</f>
        <v>2</v>
      </c>
      <c r="DA152" s="11" t="str">
        <f aca="false">IF(CY152&lt;0,"MIO"," ")</f>
        <v>MIO</v>
      </c>
      <c r="DB152" s="9" t="n">
        <v>-1.25</v>
      </c>
      <c r="DC152" s="11" t="str">
        <f aca="false">IF(DB152&lt;0,"2"," ")</f>
        <v>2</v>
      </c>
      <c r="DD152" s="11" t="str">
        <f aca="false">IF(DB152&lt;0,"MIO"," ")</f>
        <v>MIO</v>
      </c>
      <c r="DE152" s="9" t="n">
        <v>0</v>
      </c>
      <c r="DF152" s="11" t="str">
        <f aca="false">IF(DE152&lt;0,"3"," ")</f>
        <v> </v>
      </c>
      <c r="DG152" s="11" t="str">
        <f aca="false">IF(DE152&lt;0,"AST"," ")</f>
        <v> </v>
      </c>
      <c r="DH152" s="9" t="n">
        <v>0</v>
      </c>
      <c r="DI152" s="11" t="str">
        <f aca="false">IF(DH152&lt;0,"3"," ")</f>
        <v> </v>
      </c>
      <c r="DJ152" s="11" t="str">
        <f aca="false">IF(DH152&lt;0,"AST"," ")</f>
        <v> </v>
      </c>
      <c r="DK152" s="9" t="n">
        <v>0</v>
      </c>
      <c r="DL152" s="10" t="str">
        <f aca="false">IF(DK152&gt;0,"4"," ")</f>
        <v> </v>
      </c>
      <c r="DM152" s="10" t="str">
        <f aca="false">IF(DK152&gt;0,"PRE"," ")</f>
        <v> </v>
      </c>
      <c r="DN152" s="9" t="n">
        <v>0</v>
      </c>
      <c r="DO152" s="10" t="str">
        <f aca="false">IF(DN152&gt;0,"4"," ")</f>
        <v> </v>
      </c>
      <c r="DP152" s="10" t="str">
        <f aca="false">IF(DN152&gt;0,"PRE"," ")</f>
        <v> </v>
      </c>
      <c r="DQ152" s="12" t="n">
        <v>1</v>
      </c>
      <c r="DR152" s="12" t="n">
        <v>1</v>
      </c>
      <c r="DS152" s="12" t="str">
        <f aca="false">CONCATENATE(CO152,CU152,DA152,DG152,DM152)</f>
        <v>  MIO  </v>
      </c>
      <c r="DT152" s="10" t="str">
        <f aca="false" t="array" ref="DT152">_xlfn.IFS(DS152="EME    ","0", DS152=" HIP   ","1", DS152="  MIO  ","2", DS152="   AST ","3", DS152="    PRE","4", DS152="EME   PRE","5", DS152=" HIP  PRE","6", DS152=" HIP AST ","7", DS152="  MIO PRE","8", DS152="  MIOAST ","9", DS152="   ASTPRE","10",DS152=" HIP ASTPRE","11", DS152="  MIOASTPRE","12", DS152="     ","0")</f>
        <v>2</v>
      </c>
      <c r="DU152" s="1" t="s">
        <v>154</v>
      </c>
      <c r="DV152" s="1" t="str">
        <f aca="false" t="array" ref="DV152">_xlfn.IFS(DU152="SI","2", DU152="NO","1")</f>
        <v>1</v>
      </c>
      <c r="DW152" s="10" t="n">
        <v>0</v>
      </c>
      <c r="DX152" s="11" t="str">
        <f aca="false">IF(DW152=0,"1","2")</f>
        <v>1</v>
      </c>
      <c r="DY152" s="11" t="str">
        <f aca="false" t="array" ref="DY152">_xlfn.IFS(DW152=0,"0", DW152=0.25, "1", DW152=0.5,"2", DW152=0.75,"3", DW152=1,"4",DW152=1.25,"5", DW152=1.5,"6", DW152=1.75,"7", DW152=2,"8")</f>
        <v>0</v>
      </c>
      <c r="DZ152" s="10" t="n">
        <v>0</v>
      </c>
      <c r="EA152" s="11" t="str">
        <f aca="false">IF(DZ152=0,"1","2")</f>
        <v>1</v>
      </c>
      <c r="EB152" s="11" t="str">
        <f aca="false" t="array" ref="EB152">_xlfn.IFS(DZ152=0,"0", DZ152=0.25, "1", DZ152=0.5,"2", DZ152=0.75,"3", DZ152=1,"4",DZ152=1.25,"5", DZ152=1.5,"6", DZ152=1.75,"7", DZ152=2,"8")</f>
        <v>0</v>
      </c>
      <c r="EC152" s="10" t="n">
        <v>-0.25</v>
      </c>
      <c r="ED152" s="10" t="str">
        <f aca="false">IF(EC152=0,"1","2")</f>
        <v>2</v>
      </c>
      <c r="EE152" s="11" t="str">
        <f aca="false" t="array" ref="EE152">_xlfn.IFS(EC152=0,"0", EC152=-0.25, "1", EC152=-0.5,"2", EC152=-0.75,"3", EC152=-1,"4",EC152=-1.25,"5", EC152=-1.5,"6", EC152=-1.75,"7", EC152=-2,"8", EC152=-2.25,"9",EC152=-2.5,"10", EC152=-2.75,"11", EC152=-3,"12", EC152=-3.25,"13", EC152=-3.5,"14", EC152=-3.75,"15",EC152=-4,"16")</f>
        <v>1</v>
      </c>
      <c r="EF152" s="10" t="n">
        <v>-0.5</v>
      </c>
      <c r="EG152" s="10" t="str">
        <f aca="false">IF(EF152=0,"1","2")</f>
        <v>2</v>
      </c>
      <c r="EH152" s="11" t="str">
        <f aca="false" t="array" ref="EH152">_xlfn.IFS(EF152=0,"0", EF152=-0.25, "1", EF152=-0.5,"2", EF152=-0.75,"3", EF152=-1,"4",EF152=-1.25,"5", EF152=-1.5,"6", EF152=-1.75,"7", EF152=-2,"8", EF152=-2.25,"9",EF152=-2.5,"10", EF152=-2.75,"11", EF152=-3,"12", EF152=-3.25,"13", EF152=-3.5,"14", EF152=-3.75,"15",EF152=-4,"16")</f>
        <v>2</v>
      </c>
      <c r="EI152" s="10" t="n">
        <v>0</v>
      </c>
      <c r="EJ152" s="11" t="str">
        <f aca="false">IF(EI152=0,"1","2")</f>
        <v>1</v>
      </c>
      <c r="EK152" s="11" t="str">
        <f aca="false" t="array" ref="EK152">_xlfn.IFS(EI152=0,"0", EI152=-0.25, "1", EI152=-0.5,"2", EI152=-0.75,"3", EI152=-1,"4",EI152=-1.25,"5", EI152=-1.5,"6", EI152=-1.75,"7", EI152=-2,"8", EI152=-2.25,"9", EI152=-2.25,"9",EI152=-2.5,"10", EI152=-2.75,"11", EI152=-3,"12", EI152=-3.25,"13", EI152=-3.5,"14", EI152=-3.75,"15",EI152=-4,"16", EI152=0.25, "17", EI152=0.5, "18")</f>
        <v>0</v>
      </c>
      <c r="EL152" s="10" t="n">
        <v>0</v>
      </c>
      <c r="EM152" s="11" t="str">
        <f aca="false">IF(EL152=0,"1","2")</f>
        <v>1</v>
      </c>
      <c r="EN152" s="11" t="str">
        <f aca="false" t="array" ref="EN152">_xlfn.IFS(EL152=0.25,"17",EL152=0.5,"18", EL152=0,"0", EL152=-0.25, "1", EL152=-0.5,"2", EL152=-0.75,"3", EL152=-1,"4",EL152=-1.25,"5", EL152=-1.5,"6", EL152=-1.75,"7", EL152=-2,"8",EL152= -2.25,"9",EL152=-2.5,"10",EL152= -2.75,"11",EL152= -3,"12",EL152= -3.25,"13",EL152= -3.5,"14",EL152= -3.75,"15",EL152=-4,"16")</f>
        <v>0</v>
      </c>
      <c r="EO152" s="10" t="n">
        <v>0</v>
      </c>
      <c r="EP152" s="11" t="str">
        <f aca="false">IF(EO152=0,"1","2")</f>
        <v>1</v>
      </c>
      <c r="EQ152" s="11" t="str">
        <f aca="false" t="array" ref="EQ152">_xlfn.IFS(EO152=0,"0", EO152=0.25, "1", EO152=0.5,"2", EO152=0.75,"3", EO152=1,"4",EO152=1.25,"5", EO152=1.5,"6", EO152=1.75,"7", EO152=2,"8", EO152=2.25,"9", EO152=2.25,"9",EO152=2.5,"10", EO152=2.75,"11", EO152=3,"12", EO152=3.25,"13", EO152=3.5,"14", EO152=3.75,"15",EO152=4,"16", EO152=-0.25, "17", bq=-0.5, "18")</f>
        <v>0</v>
      </c>
      <c r="ER152" s="10" t="n">
        <v>0</v>
      </c>
      <c r="ES152" s="11" t="str">
        <f aca="false">IF(ER152=0,"1","2")</f>
        <v>1</v>
      </c>
      <c r="ET152" s="11" t="str">
        <f aca="false" t="array" ref="ET152">_xlfn.IFS(ER152=0,"0", ER152=0.25, "1", ER152=0.5,"2", ER152=0.75,"3", ER152=1,"4",ER152=1.25,"5", ER152=1.5,"6", ER152=1.75,"7", ER152=2,"8", ER152=2.25,"9", ER152=2.25,"9",ER152=2.5,"10", ER152=2.75,"11", ER152=3,"12", ER152=3.25,"13", ER152=3.5,"14", ER152=3.75,"15",ER152=4,"16", ER152=-0.25, "17", bq=-0.5, "18")</f>
        <v>0</v>
      </c>
      <c r="EU152" s="13" t="n">
        <v>16</v>
      </c>
      <c r="EV152" s="14" t="str">
        <f aca="false">VLOOKUP(EU152,LEYENDA!$G$2:$H$8,2,TRUE())</f>
        <v>13-18</v>
      </c>
      <c r="EW152" s="14" t="str">
        <f aca="false" t="array" ref="EW152">_xlfn.IFS(EV152="0-5","1", EV152="6-12","2", EV152="13-18","3", EV152="19-24","4", EV152="25-36","5", EV152="37-48","6", EV152="49-60","7")</f>
        <v>3</v>
      </c>
    </row>
    <row r="153" customFormat="false" ht="13.5" hidden="false" customHeight="false" outlineLevel="0" collapsed="false">
      <c r="A153" s="1" t="n">
        <v>55</v>
      </c>
      <c r="B153" s="32" t="n">
        <v>11</v>
      </c>
      <c r="C153" s="33" t="n">
        <v>43994</v>
      </c>
      <c r="D153" s="6"/>
      <c r="E153" s="5" t="str">
        <f aca="false">VLOOKUP(A153,'286'!$A$3:$J$600,10,FALSE())</f>
        <v>GARCÍA LOZOYA, ALBA</v>
      </c>
      <c r="F153" s="4" t="str">
        <f aca="false">VLOOKUP(A153,'286'!$A$3:$I$1768,3,FALSE())</f>
        <v>GARLOAL</v>
      </c>
      <c r="G153" s="6" t="n">
        <f aca="false">VLOOKUP(A153,'286'!$A$3:$I$1768,4,FALSE())</f>
        <v>38613</v>
      </c>
      <c r="H153" s="7" t="n">
        <f aca="false">YEAR(C153)-YEAR(G153)</f>
        <v>15</v>
      </c>
      <c r="I153" s="1" t="str">
        <f aca="false">VLOOKUP(H153,LEYENDA!$C$2:$D$6,2,TRUE())</f>
        <v>13-24</v>
      </c>
      <c r="J153" s="5" t="str">
        <f aca="false">VLOOKUP(A153,'286'!$A$3:$I$1768,7,FALSE())</f>
        <v>M</v>
      </c>
      <c r="K153" s="8" t="str">
        <f aca="false">VLOOKUP(A153,'286'!$A$3:$I$1768,2,FALSE())</f>
        <v>OD</v>
      </c>
      <c r="L153" s="4" t="str">
        <f aca="false">VLOOKUP(A153,'286'!$A$3:$I$1768,8,FALSE())</f>
        <v>D</v>
      </c>
      <c r="M153" s="4" t="str">
        <f aca="false">VLOOKUP(A153,'286'!$A$3:$I$1768,9,FALSE())</f>
        <v>D</v>
      </c>
      <c r="N153" s="8" t="str">
        <f aca="false">IF(R153=O153, "MISMA","CONTRARIA")</f>
        <v>MISMA</v>
      </c>
      <c r="O153" s="8" t="str">
        <f aca="false" t="array" ref="O153">_xlfn.IFS(L153="D","1", L153="I","2")</f>
        <v>1</v>
      </c>
      <c r="P153" s="8" t="str">
        <f aca="false" t="array" ref="P153">_xlfn.IFS(K153="OD","1", K153="OI","2")</f>
        <v>1</v>
      </c>
      <c r="Q153" s="1" t="str">
        <f aca="false" t="array" ref="Q153">_xlfn.IFS(J153="M","1", J153="H","2")</f>
        <v>1</v>
      </c>
      <c r="R153" s="8" t="str">
        <f aca="false" t="array" ref="R153">_xlfn.IFS(M153="D","1", M153="I","2")</f>
        <v>1</v>
      </c>
      <c r="S153" s="1" t="str">
        <f aca="false" t="array" ref="S153">_xlfn.IFS(N153="CONTRARIA", "1",N153= "MISMA","2")</f>
        <v>2</v>
      </c>
      <c r="T153" s="1" t="str">
        <f aca="false" t="array" ref="T153">_xlfn.IFS(I153="0-12","1", I153="13-24","2", I153="25-40","3", I153="41-60","4", I153="61-100","5")</f>
        <v>2</v>
      </c>
      <c r="U153" s="9" t="n">
        <v>-0.5</v>
      </c>
      <c r="V153" s="1" t="str">
        <f aca="false">IF(U153="","",IF(AND(U153&gt;=-9,U153&lt;=-6.5),"-9 a -6,5",IF(AND(U153&gt;=-6,U153&lt;=-3.5),"-6 a -3,5",IF(AND(U153&gt;=-3,U153&lt;=-1),"-3 a -1",IF(U153=-0.5,"-0,5",IF(AND(U153&gt;=0,U153&lt;=2.5),"0 a 2,5",IF(AND(U153&gt;=3,U153&lt;=5.5),"3 a 5,5",IF(AND(U153&gt;=6,U153&lt;=8.5),"6 a 8,5",IF(AND(U153&gt;=9,U153&lt;=20),"9 a 20","Fuera de rango")))))))))</f>
        <v>-0,5</v>
      </c>
      <c r="W153" s="11" t="str">
        <f aca="false">IF(V153="","",IF(V153="-9 a -6,5",2,IF(V153="-6 a -3,5",3,IF(V153="-3 a -1",4,IF(V153="-0,5","NORMA",IF(V153="0 a 2,5",5,IF(V153="3 a 5,5",6,IF(V153="6 a 8,5",7,IF(V153="9 a 20",8,"Fuera de rango")))))))))</f>
        <v>NORMA</v>
      </c>
      <c r="X153" s="9" t="n">
        <v>0</v>
      </c>
      <c r="Y153" s="10" t="str">
        <f aca="false">IF(X153="","",IF(AND(X153&gt;=0,X153&lt;=4),"0 a 4",IF(AND(X153&gt;=4.5,X153&lt;=8.5),"4,5 a 8,5",IF(X153=9,"9",IF(AND(X153&gt;=9.5,X153&lt;=13),"9,5 a 13",IF(AND(X153&gt;=13.5,X153&lt;=20),"13,5 a 20",IF(AND(X153&gt;=20.5,X153&lt;=35),"20,5 a 35","Fuera de rango")))))))</f>
        <v>0 a 4</v>
      </c>
      <c r="Z153" s="11" t="n">
        <f aca="false">IF(Y153="","",IF(Y153="0 a 4",1,IF(Y153="4,5 a 8,5",2,IF(Y153="9","NORMA",IF(Y153="9,5 a 13",3,IF(Y153="13,5 a 20",4,IF(Y153="20,5 a 35",5,"Fuera de rango")))))))</f>
        <v>1</v>
      </c>
      <c r="AA153" s="9" t="n">
        <v>17</v>
      </c>
      <c r="AB153" s="10" t="str">
        <f aca="false">IF(AA153="","",IF(AND(AA153&gt;=0,AA153&lt;=9),"0 a 9",IF(AND(AA153&gt;=9.5,AA153&lt;=18.5),"9,5 a 18,5",IF(AA153=19,"19",IF(AND(AA153&gt;=19.5,AA153&lt;=28),"19,5 a 28",IF(AND(AA153&gt;=28.5,AA153&lt;=40),"28,5 a 40","Fuera de rango"))))))</f>
        <v>9,5 a 18,5</v>
      </c>
      <c r="AC153" s="11" t="n">
        <f aca="false" t="array" ref="AC153">_xlfn.IFS(AB153="","",AB153="0 a 9",1,AB153="9,5 a 18,5",2,AB153="19","NORMA",AB153="19,5 a 28",3,AB153="28,5 a 40",4,TRUE(),"Fuera de rango")</f>
        <v>2</v>
      </c>
      <c r="AD153" s="9" t="n">
        <v>13</v>
      </c>
      <c r="AE153" s="10" t="str">
        <f aca="false">IF(AD153="","",IF(AND(AD153&gt;=-10,AD153&lt;=0),"De -10 a 0",IF(AND(AD153&gt;=0.5,AD153&lt;=9.5),"0,5 a 9,5",IF(AD153=10,"10",IF(AND(AD153&gt;=10.5,AD153&lt;=20),"10,5 a 20",IF(AND(AD153&gt;=20.5,AD153&lt;=40),"20,5 a 40","Fuera de rango"))))))</f>
        <v>10,5 a 20</v>
      </c>
      <c r="AF153" s="12" t="n">
        <f aca="false">IF(AD153="","",IF(AND(AD153&gt;=-10,AD153&lt;=0),1,IF(AND(AD153&gt;=0.5,AD153&lt;=9.5),2,IF(AD153=10,"NORMA",IF(AND(AD153&gt;=10.5,AD153&lt;=20),3,IF(AND(AD153&gt;=20.5,AD153&lt;=40),4,""))))))</f>
        <v>3</v>
      </c>
      <c r="AG153" s="9" t="n">
        <v>12</v>
      </c>
      <c r="AH153" s="10" t="str">
        <f aca="false">IF(AG153="","",IF(AND(AG153&gt;=0,AG153&lt;=4),"0 a 4",IF(AND(AG153&gt;=4.5,AG153&lt;=8.5),"4,5 a 8,5",IF(AG153=9,"9",IF(AND(AG153&gt;=9.5,AG153&lt;=13),"9,5 a 13",IF(AND(AG153&gt;=13.5,AG153&lt;=25),"13,5 a 25","Fuera de rango"))))))</f>
        <v>9,5 a 13</v>
      </c>
      <c r="AI153" s="11" t="n">
        <f aca="false">IF(AH153="","",IF(AH153="0 a 4",1,IF(AH153="4,5 a 8,5",2,IF(AH153="9","NORMA",IF(AH153="9,5 a 13",3,IF(AH153="13,5 a 25",4,""))))))</f>
        <v>3</v>
      </c>
      <c r="AJ153" s="9" t="n">
        <v>5</v>
      </c>
      <c r="AK153" s="10" t="str">
        <f aca="false">IF(AJ153="","",IF(AND(AJ153&gt;=-15,AJ153&lt;=-10.5),"-15 a -10,5",IF(AND(AJ153&gt;=-10,AJ153&lt;=-4),"-10 a -4",IF(AND(AJ153&gt;=-4.5,AJ153&lt;=0),"-4,5 a 0",IF(AND(AJ153&gt;=0.5,AJ153&lt;=4.5),"0,5 a 4,5",IF(AJ153=5,"5",IF(AND(AJ153&gt;=5.5,AJ153&lt;=10),"5,5 a 10",IF(AND(AJ153&gt;=10.5,AJ153&lt;=20),"10,5 a 20","Fuera de rango"))))))))</f>
        <v>5</v>
      </c>
      <c r="AL153" s="11" t="str">
        <f aca="false">IF(AK153="","",IF(AK153="-15 a -10,5",1,IF(AK153="-10 a -4",2,IF(AK153="-4,5 a 0",3,IF(AK153="0,5 a 4,5",4,IF(AK153="5","NORMA",IF(AK153="5,5 a 10",5,IF(AK153="10,5 a 20",6,"Error"))))))))</f>
        <v>NORMA</v>
      </c>
      <c r="AM153" s="9" t="n">
        <v>9</v>
      </c>
      <c r="AN153" s="10" t="str">
        <f aca="false">IF(AM153="","",IF(AND(AM153&gt;=-7.5,AM153&lt;=-5.5),"-7,5 a -5,5",IF(AND(AM153&gt;=-5,AM153&lt;=-3),"-5 a -3",IF(AND(AM153&gt;=-2.5,AM153&lt;=-0.5),"-2,5 a -0,5",IF(AM153=0,"0,00",IF(AND(AM153&gt;=0.5,AM153&lt;=2.5),"0,5 a 2,5",IF(AND(AM153&gt;=3,AM153&lt;=5),"3 a 5",IF(AND(AM153&gt;=5.5,AM153&lt;=7.5),"5,5 a 7,5",IF(AND(AM153&gt;=8,AM153&lt;=10),"8 a 10","Fuera de rango")))))))))</f>
        <v>8 a 10</v>
      </c>
      <c r="AO153" s="11" t="n">
        <f aca="false">IF(AN153="","",IF(AN153="-7,5 a -5,5",1,IF(AN153="-5 a -3",2,IF(AN153="-2,5 a -0,5",3,IF(AN153="0,00","NORMA",IF(AN153="0,5 a 2,5",4,IF(AN153="3 a 5",5,IF(AN153="5,5 a 7,5",6,IF(AN153="8 a 10",7,"Error")))))))))</f>
        <v>7</v>
      </c>
      <c r="AP153" s="9" t="n">
        <v>7</v>
      </c>
      <c r="AQ153" s="10" t="str">
        <f aca="false">IF(AP153="","",IF(AND(AP153&gt;=-20,AP153&lt;=-9.5),"-20 a -9,5",IF(AND(AP153&gt;=-9,AP153&lt;=-6.5),"-9 a -6,5",IF(AP153=-6,"-6",IF(AND(AP153&gt;=-5.5,AP153&lt;=-3),"-5,5 a -3",IF(AND(AP153&gt;=-2.5,AP153&lt;=0),"-2,5 a 0",IF(AND(AP153&gt;=0.5,AP153&lt;=3),"0,5 a 3",IF(AND(AP153&gt;=3.5,AP153&lt;=6),"3,5 a 6",IF(AND(AP153&gt;=6.5,AP153&lt;=9),"6,5 a 9",IF(AND(AP153&gt;=9.5,AP153&lt;=20),"9,5 a 20","Fuera de rango"))))))))))</f>
        <v>6,5 a 9</v>
      </c>
      <c r="AR153" s="11" t="n">
        <f aca="false">IF(AQ153="","",IF(AQ153="-20 a -9,5",1,IF(AQ153="-9 a -6,5",2,IF(AQ153="-6","NORMA",IF(AQ153="-5,5 a -3",3,IF(AQ153="-2,5 a 0",4,IF(AQ153="0,5 a 3",5,IF(AQ153="3,5 a 6",6,IF(AQ153="6,5 a 9",7,IF(AQ153="9,5 a 20",8,""))))))))))</f>
        <v>7</v>
      </c>
      <c r="AS153" s="9" t="n">
        <v>10</v>
      </c>
      <c r="AT153" s="10" t="str">
        <f aca="false">IF(AS153="","",IF(AND(AS153&gt;=-16,AS153&lt;=-14),"-16 a -14",IF(AND(AS153&gt;=-13.5,AS153&lt;=-11.5),"-13,5 a -11,5",IF(AND(AS153&gt;=-11,AS153&lt;=-9),"-11 a -9",IF(AND(AS153&gt;=-8.5,AS153&lt;=-6.5),"-8,5 a -6,5",IF(AND(AS153&gt;=-6,AS153&lt;=-4),"-6 a -4",IF(AND(AS153&gt;=-3.5,AS153&lt;=-1.5),"-3,5 a -1,5",IF(AND(AS153&gt;=-1,AS153&lt;=1),"-1 a 1",IF(AND(AS153&gt;=1.5,AS153&lt;=3.5),"1,5 a 3,5",IF(AND(AS153&gt;=4,AS153&lt;=6),"4 a 6",IF(AND(AS153&gt;=6.5,AS153&lt;=8.5),"6,5 a 8,5",IF(AND(AS153&gt;=9,AS153&lt;=11),"9 a 11",IF(AND(AS153&gt;=11.5,AS153&lt;=13.5),"11,5 a 13,5",IF(AND(AS153&gt;=14,AS153&lt;=16),"14 a 16",IF(AND(AS153&gt;=16.5,AS153&lt;=18.5),"16,5 a 18,5",IF(AND(AS153&gt;=19,AS153&lt;=21),"19 a 21","Fuera de rango"))))))))))))))))</f>
        <v>9 a 11</v>
      </c>
      <c r="AU153" s="11" t="n">
        <f aca="false" t="array" ref="AU153">IF(AT153="","",_xlfn.IFS(AT153="-16 a -14",1,AT153="-13,5 a -11,5",2,AT153="-11 a -9",3,AT153="-8,5 a -6,5",4,AT153="-6 a -4",5,AT153="-3,5 a -1,5",6,AT153="-1 a 1",7,AT153="1,5 a 3,5",8,AT153="4 a 6","NORMA",AT153="6,5 a 8,5",9,AT153="9 a 11",10,AT153="11,5 a 13,5",11,AT153="14 a 16",12,AT153="16,5 a 18,5",13,AT153="19 a 21",14,TRUE(),""))</f>
        <v>10</v>
      </c>
      <c r="AV153" s="9" t="n">
        <v>1</v>
      </c>
      <c r="AW153" s="10" t="str">
        <f aca="false">IF(AV153="","",IF(AND(AV153&gt;=-1,AV153&lt;=-0.5),"-1 a -0,5",IF(AND(AV153&gt;-0.5,AV153&lt;=0),"De -0,5 a 0",IF(AND(AV153&gt;=0.25,AV153&lt;=0.75),"0,25 a 0,75",IF(AND(AV153&gt;=1,AV153&lt;=1.5),"1 a 1,5",IF(AND(AV153&gt;=1.75,AV153&lt;=2.25),"1,75 a 2,25",IF(AND(AV153&gt;=2.5,AV153&lt;=3),"2,5 a 3",IF(AND(AV153&gt;=3.25,AV153&lt;=3.75),"3,25 a 3,75","Fuera de rango"))))))))</f>
        <v>1 a 1,5</v>
      </c>
      <c r="AX153" s="11" t="n">
        <f aca="false">IF(AW153="","",IF(OR(AW153="-1 a -0,5",AW153="-1 a -0.5"),1,IF(OR(AW153="De -0,5 a 0",AW153="-0,5 a 0",AW153="De -0.5 a 0"),2,IF(OR(AW153="0,25 a 0,75",AW153="0.25 a 0.75"),"NORMA",IF(OR(AW153="1 a 1,5",AW153="1 a 1.5"),3,IF(OR(AW153="1,75 a 2,25",AW153="1.75 a 2.25"),4,IF(OR(AW153="2,5 a 3",AW153="2.5 a 3"),5,IF(OR(AW153="3,25 a 3,75",AW153="3.25 a 3.75"),6,""))))))))</f>
        <v>3</v>
      </c>
      <c r="AY153" s="9" t="n">
        <v>0</v>
      </c>
      <c r="AZ153" s="10" t="str">
        <f aca="false">IF(AY153="","",IF(AND(AY153&gt;=-20,AY153&lt;=-9.5),"-20 a -9,5",IF(AND(AY153&gt;=-9,AY153&lt;=-6.5),"-9 a -6,5",IF(AY153=-6,"-6",IF(AND(AY153&gt;=-5.5,AY153&lt;=-3),"-5,5 a -3",IF(AND(AY153&gt;=-2.5,AY153&lt;=0),"-2,5 a 0",IF(AND(AY153&gt;=0.5,AY153&lt;=3),"0,5 a 3",IF(AND(AY153&gt;=3.5,AY153&lt;=6),"3,5 a 6","Fuera de rango"))))))))</f>
        <v>-2,5 a 0</v>
      </c>
      <c r="BA153" s="11" t="n">
        <f aca="false">IF(AZ153="","",IF(AZ153="-20 a -9,5",1,IF(AZ153="-9 a -6,5",2,IF(AZ153="-6","NORMA",IF(AZ153="-5,5 a -3",3,IF(AZ153="-2,5 a 0",4,IF(AZ153="0,5 a 3",5,IF(AZ153="3,5 a 6",6,""))))))))</f>
        <v>4</v>
      </c>
      <c r="BB153" s="9" t="n">
        <v>0</v>
      </c>
      <c r="BC153" s="10" t="str">
        <f aca="false" t="array" ref="BC153">IF(BB153="","",_xlfn.IFS(AND(BB153&gt;=0,BB153&lt;=2),"0 a 2",AND(BB153&gt;=2.5,BB153&lt;=4.5),"2,5 a 4,5",AND(BB153&gt;=5,BB153&lt;=7),"5 a 7",AND(BB153&gt;=7.5,BB153&lt;=9.5),"7,5 a 9,5",AND(BB153&gt;=10,BB153&lt;=12),"10 a 12",AND(BB153&gt;=12.5,BB153&lt;=14.5),"12,5 a 14,5",BB153=15,"15",AND(BB153&gt;=15.5,BB153&lt;=17.5),"15,5 a 17,5",AND(BB153&gt;=18,BB153&lt;=20),"18 a 20",AND(BB153&gt;=20.5,BB153&lt;=22.5),"20,5 a 22,5",AND(BB153&gt;=23,BB153&lt;=25),"23 a 25",TRUE(),"Fuera de rango"))</f>
        <v>0 a 2</v>
      </c>
      <c r="BD153" s="11" t="n">
        <f aca="false" t="array" ref="BD153">IF(BC153="","",_xlfn.IFS(BC153="0 a 2",1,BC153="2,5 a 4,5",2,BC153="5 a 7",3,BC153="7,5 a 9,5",4,BC153="10 a 12",5,BC153="12,5 a 14,5",6,BC153="15","NORMA",BC153="15,5 a 17,5",7,BC153="18 a 20",8,BC153="20,5 a 22,5",9,BC153="23 a 25",10,TRUE(),"Fuera de rango"))</f>
        <v>1</v>
      </c>
      <c r="BE153" s="9" t="n">
        <v>34</v>
      </c>
      <c r="BF153" s="10" t="str">
        <f aca="false">IF(BE153="","",IF(AND(BE153&gt;=-20,BE153&lt;=-10),"-20 a -10",IF(AND(BE153&gt;=-9.5,BE153&lt;=0.5),"-9,5 a 0,5",IF(AND(BE153&gt;=1,BE153&lt;=11),"1 a 11",IF(AND(BE153&gt;=11.5,BE153&lt;=20.5),"11,5 a 20,5",IF(BE153=21,"21",IF(AND(BE153&gt;=21.5,BE153&lt;=31.5),"21,5 a 31,5",IF(AND(BE153&gt;=32,BE153&lt;=42),"32 a 42","Fuera de rango"))))))))</f>
        <v>32 a 42</v>
      </c>
      <c r="BG153" s="11" t="n">
        <f aca="false">IF(BF153="","",IF(BF153="-20 a -10",1,IF(BF153="-9,5 a 0,5",2,IF(BF153="1 a 11",3,IF(BF153="11,5 a 20,5",4,IF(BF153="21","NORMA",IF(BF153="21,5 a 31,5",5,IF(BF153="32 a 42",6,""))))))))</f>
        <v>6</v>
      </c>
      <c r="BH153" s="9" t="n">
        <v>20</v>
      </c>
      <c r="BI153" s="10" t="str">
        <f aca="false">IF(BH153="","",IF(AND(BH153&gt;=-20,BH153&lt;=-15),"-20 a -15",IF(AND(BH153&gt;=-14.5,BH153&lt;=-9.5),"-14,5 a -9,5",IF(AND(BH153&gt;=-9,BH153&lt;=-4),"-9 a -4",IF(AND(BH153&gt;=-3.5,BH153&lt;=2.5),"-3,5 a 2,5",IF(AND(BH153&gt;=3,BH153&lt;=8),"3 a 8",IF(AND(BH153&gt;=8.5,BH153&lt;=14.5),"8,5 a 14,5",IF(BH153=15,"15",IF(AND(BH153&gt;=15.5,BH153&lt;=20.5),"15,5 a 20,5",IF(AND(BH153&gt;=21,BH153&lt;=26),"21 a 26","Fuera de rango"))))))))))</f>
        <v>15,5 a 20,5</v>
      </c>
      <c r="BJ153" s="11" t="n">
        <f aca="false">IF(BI153="","",IF(BI153="-20 a -15",1,IF(BI153="-14,5 a -9,5",2,IF(BI153="-9 a -4",3,IF(BI153="-3,5 a 2,5",4,IF(BI153="3 a 8",5,IF(BI153="8,5 a 14,5",6,IF(BI153="15","NORMA",IF(BI153="15,5 a 20,5",7,IF(BI153="21 a 26",8,IF(BI153="26,5 a 31,5",9,"")))))))))))</f>
        <v>7</v>
      </c>
      <c r="BK153" s="9" t="n">
        <v>3</v>
      </c>
      <c r="BL153" s="10" t="str">
        <f aca="false">IF(BK153="","",IF(AND(BK153&gt;=0,BK153&lt;=2),"0 - 2",IF(AND(BK153&gt;=2.5,BK153&lt;=4.5),"2,5 - 4,5",IF(AND(BK153&gt;=5,BK153&lt;=7),"5 - 7",IF(AND(BK153&gt;=7.5,BK153&lt;=9.5),"7,5 - 9,5",IF(AND(BK153&gt;=10,BK153&lt;=12),"10 - 12",IF(AND(BK153&gt;=12.5,BK153&lt;=13.5),"12,5 - 13,5",IF(BK153=14,"14",IF(AND(BK153&gt;=14.5,BK153&lt;=16.5),"14,5 - 16,5",IF(AND(BK153&gt;=17,BK153&lt;=19),"17 - 19",IF(AND(BK153&gt;=19.5,BK153&lt;=21.5),"19,5 - 21,5",IF(AND(BK153&gt;=22,BK153&lt;=24),"22 - 24",IF(AND(BK153&gt;=24.5,BK153&lt;=26.5),"24,5 - 26,5",IF(AND(BK153&gt;=27,BK153&lt;=29),"27 - 29",IF(AND(BK153&gt;=29.5,BK153&lt;=30),"29,5 - 30","Fuera de rango")))))))))))))))</f>
        <v>2,5 - 4,5</v>
      </c>
      <c r="BM153" s="11" t="n">
        <f aca="false">IF(BL153="","",IF(BL153="0 - 2",1,IF(BL153="2,5 - 4,5",2,IF(BL153="5 - 7",3,IF(BL153="7,5 - 9,5",4,IF(BL153="10 - 12",5,IF(BL153="12,5 - 13,5",6,IF(BL153="14","NORMA",IF(BL153="14,5 - 16,5",7,IF(BL153="17 - 19",8,IF(BL153="19,5 - 21,5",9,IF(BL153="22 - 24",10,IF(BL153="24,5 - 26,5",11,IF(BL153="27 - 29",12,IF(BL153="29,5 - 30",13,"")))))))))))))))</f>
        <v>2</v>
      </c>
      <c r="BN153" s="9" t="n">
        <v>6</v>
      </c>
      <c r="BO153" s="10" t="str">
        <f aca="false">IF(BN153="","",IF(AND(BN153&gt;=-20,BN153&lt;=-10),"-20 a -10",IF(AND(BN153&gt;=-9.5,BN153&lt;=0.5),"-9,5 a 0,5",IF(AND(BN153&gt;=1,BN153&lt;=11),"1 a 11",IF(AND(BN153&gt;=11.5,BN153&lt;=21.5),"11,5 a 21,5",IF(BN153=22,"22",IF(AND(BN153&gt;=22.5,BN153&lt;=32.5),"22,5 a 32,5",IF(AND(BN153&gt;=33,BN153&lt;=43),"33 a 43","Fuera de rango"))))))))</f>
        <v>1 a 11</v>
      </c>
      <c r="BP153" s="11" t="n">
        <f aca="false">IF(BO153="","",IF(BO153="-20 a -10",1,IF(BO153="-9,5 a 0,5",2,IF(BO153="1 a 11",3,IF(BO153="11,5 a 21,5",4,IF(BO153="22","NORMA",IF(BO153="22,5 a 32,5",5,IF(BO153="33 a 43",6,""))))))))</f>
        <v>3</v>
      </c>
      <c r="BQ153" s="9" t="n">
        <v>1</v>
      </c>
      <c r="BR153" s="10" t="str">
        <f aca="false">IF(BQ153="","",IF(AND(BQ153&gt;=-20,BQ153&lt;=-15),"-20 a -15",IF(AND(BQ153&gt;=-14.5,BQ153&lt;=-9.5),"-14,5 a -9,5",IF(AND(BQ153&gt;=-9,BQ153&lt;=-4),"-9 a -4",IF(AND(BQ153&gt;=-3.5,BQ153&lt;=2.5),"-3,5 a 2,5",IF(AND(BQ153&gt;=3,BQ153&lt;=8),"3 a 8",IF(AND(BQ153&gt;=8.5,BQ153&lt;=13.5),"8,5 a 13,5",IF(AND(BQ153&gt;=14,BQ153&lt;=17.5),"14 a 17,5",IF(BQ153=18,"18",IF(AND(BQ153&gt;=18.5,BQ153&lt;=23.5),"18,5 a 23,5",IF(AND(BQ153&gt;=24,BQ153&lt;=29),"24 a 29",IF(AND(BQ153&gt;=29.5,BQ153&lt;=34.5),"29,5 a 34,5",IF(AND(BQ153&gt;=35,BQ153&lt;=40),"35 a 40","Fuera de rango")))))))))))))</f>
        <v>-3,5 a 2,5</v>
      </c>
      <c r="BS153" s="11" t="n">
        <f aca="false">IF(BR153="","",IF(BR153="-20 a -15",1,IF(BR153="-14,5 a -9,5",2,IF(BR153="-9 a -4",3,IF(BR153="-3,5 a 2,5",4,IF(BR153="3 a 8",5,IF(BR153="8,5 a 13,5",6,IF(BR153="14 a 17,5",7,IF(BR153="18","NORMA",IF(BR153="18,5 a 23,5",8,IF(BR153="24 a 29",9,IF(BR153="29,5 a 34,5",10,IF(BR153="35 a 40",11,"")))))))))))))</f>
        <v>4</v>
      </c>
      <c r="BT153" s="9" t="n">
        <v>0</v>
      </c>
      <c r="BU153" s="10" t="str">
        <f aca="false">IF(BT153="","",IF(AND(BT153&gt;=-20,BT153&lt;=-18),"-20 a -18",IF(AND(BT153&gt;=-17.5,BT153&lt;=-15.5),"-17,5 a -15,5",IF(AND(BT153&gt;=-15,BT153&lt;=-13),"-15 a -13",IF(AND(BT153&gt;=-12.5,BT153&lt;=-10.5),"-12,5 a -10,5",IF(AND(BT153&gt;=-10,BT153&lt;=-8),"-10 a -8",IF(AND(BT153&gt;=-7.5,BT153&lt;=-5.5),"-7,5 a -5,5",IF(AND(BT153&gt;=-5,BT153&lt;=-3),"-5 a -3",IF(AND(BT153&gt;=-2.5,BT153&lt;=-0.5),"-2,5 a -0,5",IF(BT153=0,"0",IF(AND(BT153&gt;=0.5,BT153&lt;=2.5),"0,5 a 2,5",IF(AND(BT153&gt;=3,BT153&lt;=5),"3 a 5",IF(AND(BT153&gt;=5.5,BT153&lt;=7.5),"5,5 a 7,5",IF(AND(BT153&gt;=8,BT153&lt;=10),"8 a 10",IF(AND(BT153&gt;=10.5,BT153&lt;=12.5),"10,5 a 12,5",IF(AND(BT153&gt;=13,BT153&lt;=15),"13 a 15",IF(AND(BT153&gt;=15.5,BT153&lt;=17.5),"15,5 a 17,5",IF(AND(BT153&gt;=18,BT153&lt;=20),"18 a 20","Fuera de rango"))))))))))))))))))</f>
        <v>0</v>
      </c>
      <c r="BV153" s="11" t="str">
        <f aca="false">IF(BT153="","",IF(BT153=0,"NORMA",IF(AND(BT153&gt;=-20,BT153&lt;=-18),2,IF(AND(BT153&gt;=-17.5,BT153&lt;=-15.5),2,IF(AND(BT153&gt;=-15,BT153&lt;=-13),3,IF(AND(BT153&gt;=-12.5,BT153&lt;=-10.5),4,IF(AND(BT153&gt;=-10,BT153&lt;=-8),5,IF(AND(BT153&gt;=-7.5,BT153&lt;=-5.5),6,IF(AND(BT153&gt;=-5,BT153&lt;=-3),7,IF(AND(BT153&gt;=-2.5,BT153&lt;=-0.5),8,IF(AND(BT153&gt;=0.5,BT153&lt;=2.5),9,IF(AND(BT153&gt;=3,BT153&lt;=5),10,IF(AND(BT153&gt;=5.5,BT153&lt;=7.5),11,IF(AND(BT153&gt;=8,BT153&lt;=10),12,IF(AND(BT153&gt;=10.5,BT153&lt;=12.5),13,IF(AND(BT153&gt;=13,BT153&lt;=15),14,IF(AND(BT153&gt;=15.5,BT153&lt;=17.5),15,IF(AND(BT153&gt;=18,BT153&lt;=20),16,"Fuera de rango"))))))))))))))))))</f>
        <v>NORMA</v>
      </c>
      <c r="BW153" s="9" t="n">
        <v>-11.75</v>
      </c>
      <c r="BX153" s="10" t="n">
        <f aca="false">18.5- (0.3*H153)</f>
        <v>14</v>
      </c>
      <c r="BY153" s="10" t="n">
        <f aca="false">(BW153)-(BX153)</f>
        <v>-25.75</v>
      </c>
      <c r="BZ153" s="10" t="str">
        <f aca="false">IF(BY153="","",IF(BY153&lt;-27.5,"De -30 a -28",IF(BY153&lt;-25,"De -27,5 a -25,5",IF(BY153&lt;-22.5,"De -25 a -23",IF(BY153&lt;-20,"De -22,5 a -20,5",IF(BY153&lt;-17.5,"De -20 a -18",IF(BY153&lt;-15,"De -17,5 a -15,5",IF(BY153&lt;-12.5,"De -15 a -13",IF(BY153&lt;-10,"De -12,5 a -10,5",IF(BY153&lt;-7.5,"De -10 a -8",IF(BY153&lt;-5,"De -7,5 a -5,5",IF(BY153&lt;-2.5,"De -5 a -3",IF(BY153&lt;0,"De -2,5 a -0,5",IF(BY153&lt;2.5,"De 0 a 2",IF(BY153&lt;5,"De 2,5 a 4,5",IF(BY153&lt;7.5,"De 5 a 7",IF(BY153&lt;10,"De 7,5 a 9,5",IF(BY153&lt;12.5,"De 10 a 12",IF(BY153&lt;15,"De 12,5 a 14,5",IF(BY153&lt;17.5,"De 15 a 17",IF(BY153&lt;20,"De 17,5 a 19,5",IF(BY153&lt;22.5,"De 20 a 22",IF(BY153&lt;25,"De 22,5 a 24,5",IF(BY153&lt;27.5,"De 25 a 27","De 27,5 a 30"))))))))))))))))))))))))</f>
        <v>De -27,5 a -25,5</v>
      </c>
      <c r="CA153" s="12" t="n">
        <f aca="false">IF(BY153="","",IF(BY153&lt;=-28,1,IF(BY153&lt;=-25.5,2,IF(BY153&lt;=-23,3,IF(BY153&lt;=-20.5,4,IF(BY153&lt;=-18,5,IF(BY153&lt;=-15.5,6,IF(BY153&lt;=-13,7,IF(BY153&lt;=-10.5,8,IF(BY153&lt;=-8,9,IF(BY153&lt;=-5.5,10,IF(BY153&lt;=-3,11,IF(BY153&lt;=-0.5,12,IF(BY153&lt;=2,13,IF(BY153&lt;=4.5,14,IF(BY153&lt;=7,15,IF(BY153&lt;=9.5,16,IF(BY153&lt;=12,17,IF(BY153&lt;=14.5,18,IF(BY153&lt;=17,19,IF(BY153&lt;=19.5,20,IF(BY153&lt;=22,21,IF(BY153&lt;=24.5,22,IF(BY153&lt;=27,23,IF(BY153&lt;=30,24,"Fuera de rango")))))))))))))))))))))))))</f>
        <v>2</v>
      </c>
      <c r="CB153" s="9" t="n">
        <v>-10</v>
      </c>
      <c r="CC153" s="10" t="n">
        <f aca="false">18.5- (0.3*H153)</f>
        <v>14</v>
      </c>
      <c r="CD153" s="10" t="n">
        <f aca="false">(CB153)-(CC153)</f>
        <v>-24</v>
      </c>
      <c r="CE153" s="10" t="str">
        <f aca="false">IF(CD153="","",IF(CD153&lt;-27.5,"De -30 a -28",IF(CD153&lt;-25,"De -27,5 a -25,5",IF(CD153&lt;-22.5,"De -25 a -23",IF(CD153&lt;-20,"De -22,5 a -20,5",IF(CD153&lt;-17.5,"De -20 a -18",IF(CD153&lt;-15,"De -17,5 a -15,5",IF(CD153&lt;-12.5,"De -15 a -13",IF(CD153&lt;-10,"De -12,5 a -10,5",IF(CD153&lt;-7.5,"De -10 a -8",IF(CD153&lt;-5,"De -7,5 a -5,5",IF(CD153&lt;-2.5,"De -5 a -3",IF(CD153&lt;0,"De -2,5 a -0,5",IF(CD153&lt;=2,"De 0 a 2",IF(CD153&lt;=4.5,"De 2,5 a 4,5",IF(CD153&lt;=7,"De 5 a 7",IF(CD153&lt;=9.5,"De 7,5 a 9,5",IF(CD153&lt;=12,"De 10 a 12",IF(CD153&lt;=14.5,"De 12,5 a 14,5",IF(CD153&lt;=17,"De 15 a 17",IF(CD153&lt;=19.5,"De 17,5 a 19,5",IF(CD153&lt;=22,"De 20 a 22",IF(CD153&lt;=24.5,"De 22,5 a 24,5",IF(CD153&lt;=27,"De 25 a 27","De 27,5 a 30"))))))))))))))))))))))))</f>
        <v>De -25 a -23</v>
      </c>
      <c r="CF153" s="12" t="n">
        <f aca="false">IF(CD153="","",IF(CD153&lt;-27.5,1,IF(CD153&lt;-25,2,IF(CD153&lt;-22.5,3,IF(CD153&lt;-20,4,IF(CD153&lt;-17.5,5,IF(CD153&lt;-15,6,IF(CD153&lt;-12.5,7,IF(CD153&lt;-10,8,IF(CD153&lt;-7.5,9,IF(CD153&lt;-5,10,IF(CD153&lt;-2.5,11,IF(CD153&lt;0,12,IF(CD153&lt;2.5,13,IF(CD153&lt;5,14,IF(CD153&lt;7.5,15,IF(CD153&lt;10,16,IF(CD153&lt;12.5,17,IF(CD153&lt;15,18,IF(CD153&lt;17.5,19,IF(CD153&lt;20,20,IF(CD153&lt;22.5,21,IF(CD153&lt;25,22,IF(CD153&lt;27.5,23,24))))))))))))))))))))))))</f>
        <v>3</v>
      </c>
      <c r="CG153" s="9" t="n">
        <v>-8.75</v>
      </c>
      <c r="CH153" s="10" t="str">
        <f aca="false">IF(CG153="","",IF(AND(CG153&gt;=-10,CG153&lt;=-9.5),"-10 a -9,5",IF(AND(CG153&gt;-9.5,CG153&lt;=-8.5),"-9 a -8,5",IF(AND(CG153&gt;-8.5,CG153&lt;=-7.5),"-8 a -7,5",IF(AND(CG153&gt;-7.5,CG153&lt;=-6.5),"-7 a -6,5",IF(AND(CG153&gt;-6.5,CG153&lt;=-5.5),"-6 a -5,5",IF(AND(CG153&gt;-5.5,CG153&lt;=-4.5),"-5 a -4,5",IF(AND(CG153&gt;-4.5,CG153&lt;=-3.5),"-4 a -3,5",IF(AND(CG153&gt;-3.5,CG153&lt;=-2.5),"-3 a -2,5",IF(CG153=-2.25,"-2,25",IF(AND(CG153&gt;-2.5,CG153&lt;=-1.5),"-2 a -1,5",IF(AND(CG153&gt;-1.5,CG153&lt;=-0.5),"-1 a -0,5",IF(AND(CG153&gt;-0.5,CG153&lt;=0.5),"0 a 0,5",IF(AND(CG153&gt;0.5,CG153&lt;=1.5),"1 a 1,5",IF(AND(CG153&gt;1.5,CG153&lt;=2.5),"2 a 2,5",IF(AND(CG153&gt;2.5,CG153&lt;=3.5),"3 a 3,5",IF(AND(CG153&gt;3.5,CG153&lt;=4.5),"4 a 4,5",IF(AND(CG153&gt;4.5,CG153&lt;=5.5),"5 a 5,5",IF(AND(CG153&gt;5.5,CG153&lt;=6.5),"6 a 6,5",IF(AND(CG153&gt;6.5,CG153&lt;=7.5),"7 a 7,5",IF(AND(CG153&gt;7.5,CG153&lt;=8.5),"8 a 8,5",IF(AND(CG153&gt;8.5,CG153&lt;=9.5),"9 a 9,5",IF(CG153&gt;=10,"10","Fuera de rango")))))))))))))))))))))))</f>
        <v>-9 a -8,5</v>
      </c>
      <c r="CI153" s="11" t="n">
        <f aca="false">IF(CG153="","",IF(CG153=-2.25,"NORMA",IF(CG153&lt;=-9.5,1,IF(CG153&lt;=-8.5,2,IF(CG153&lt;=-7.5,3,IF(CG153&lt;=-6.5,4,IF(CG153&lt;=-5.5,5,IF(CG153&lt;=-4.5,6,IF(CG153&lt;=-3.5,7,IF(CG153&lt;=-2.5,8,IF(CG153&lt;=-1.5,9,IF(CG153&lt;=-0.5,10,IF(CG153&lt;=0.5,11,IF(CG153&lt;=1.5,12,IF(CG153&lt;=2.5,13,IF(CG153&lt;=3.5,14,IF(CG153&lt;=4.5,15,IF(CG153&lt;=5.5,16,IF(CG153&lt;=6.5,17,IF(CG153&lt;=7.5,18,IF(CG153&lt;=8.5,19,IF(CG153&lt;=9.5,20,IF(CG153=10,21,"Fuera de rango")))))))))))))))))))))))</f>
        <v>2</v>
      </c>
      <c r="CJ153" s="9" t="n">
        <v>3</v>
      </c>
      <c r="CK153" s="10" t="str">
        <f aca="false">IF(CJ153="","",IF(AND(CJ153&gt;=-6,CJ153&lt;=-5.5),"-6 a -5,5",IF(AND(CJ153&gt;-5.5,CJ153&lt;=-4.5),"-5 a -4,5",IF(AND(CJ153&gt;-4.5,CJ153&lt;=-3.5),"-4 a -3,5",IF(AND(CJ153&gt;-3.5,CJ153&lt;=-2.5),"-3 a -2,5",IF(AND(CJ153&gt;-2.5,CJ153&lt;=-1.5),"-2 a -1,5",IF(AND(CJ153&gt;-1.5,CJ153&lt;=-0.5),"-1 a -0,5",IF(AND(CJ153&gt;-0.5,CJ153&lt;=0.5),"0 a 0,5",IF(AND(CJ153&gt;0.5,CJ153&lt;=1.5),"1 a 1,5",IF(AND(CJ153&gt;1.5,CJ153&lt;2.5),"2",IF(AND(CJ153&gt;=2.5,CJ153&lt;=3),"2,5 a 3",IF(AND(CJ153&gt;3,CJ153&lt;=4),"3,5 a 4",IF(AND(CJ153&gt;4,CJ153&lt;=5),"4,5 a 5",IF(AND(CJ153&gt;5,CJ153&lt;=6),"5,5 a 6",IF(AND(CJ153&gt;6,CJ153&lt;=7),"6,5 a 7",IF(AND(CJ153&gt;7,CJ153&lt;=8),"7,5 a 8",IF(AND(CJ153&gt;8,CJ153&lt;=9.5),"8,5 a 9,5",IF(CJ153=10,"10","Fuera de rango"))))))))))))))))))</f>
        <v>2,5 a 3</v>
      </c>
      <c r="CL153" s="11" t="n">
        <f aca="false">IF(CK153="","",IF(OR(CK153="-6 a -5,5",CK153="-6 - -5,5"),1,IF(OR(CK153="-5 a -4,5",CK153="-5 - -4,5"),2,IF(OR(CK153="-4 a -3,5",CK153="-4 - -3,5"),3,IF(OR(CK153="-3 a -2,5",CK153="-3 - -2,5"),4,IF(OR(CK153="-2 a -1,5",CK153="-2 - -1,5"),5,IF(OR(CK153="-1 a -0,5",CK153="-1 - -0,5"),6,IF(OR(CK153="0 a 0,5",CK153="0 - 0,5"),7,IF(OR(CK153="1 a 1,5",CK153="1 - 1,5"),8,IF(CK153="2","NORMA",IF(OR(CK153="2,5 a 3",CK153="2,5 - 3"),9,IF(OR(CK153="3,5 a 4",CK153="3,5 - 4"),10,IF(OR(CK153="4,5 a 5",CK153="4,5 - 5"),11,IF(OR(CK153="5,5 a 6",CK153="5,5 - 6"),12,IF(OR(CK153="6,5 a 7",CK153="6,5 - 7"),13,IF(OR(CK153="7,5 a 8",CK153="7,5 - 8"),14,IF(OR(CK153="8,5 a 9",CK153="8,5 - 9,5",CK153="9 a 9,5"),15,IF(CK153="10",15,IF(OR(CK153="0,5 a 1",CK153="0,5 - 1"),7,"Fuera de rango")))))))))))))))))))</f>
        <v>9</v>
      </c>
      <c r="CM153" s="10" t="n">
        <v>0</v>
      </c>
      <c r="CN153" s="10" t="str">
        <f aca="false">IF(CM153=0,"0", " ")</f>
        <v>0</v>
      </c>
      <c r="CO153" s="10" t="str">
        <f aca="false">IF(CM153&gt;0,"EME"," ")</f>
        <v> </v>
      </c>
      <c r="CP153" s="10" t="n">
        <v>0</v>
      </c>
      <c r="CQ153" s="10" t="str">
        <f aca="false">IF(CP153&gt;0,"0", " ")</f>
        <v> </v>
      </c>
      <c r="CR153" s="10" t="str">
        <f aca="false">IF(CP153&gt;0,"EME"," ")</f>
        <v> </v>
      </c>
      <c r="CS153" s="9" t="n">
        <v>0</v>
      </c>
      <c r="CT153" s="10" t="str">
        <f aca="false">IF(CS153&gt;0,"1", " ")</f>
        <v> </v>
      </c>
      <c r="CU153" s="10" t="str">
        <f aca="false">IF(CS153&gt;0,"HIP"," ")</f>
        <v> </v>
      </c>
      <c r="CV153" s="9" t="n">
        <v>0</v>
      </c>
      <c r="CW153" s="10" t="str">
        <f aca="false">IF(CV153&gt;0,"1", " ")</f>
        <v> </v>
      </c>
      <c r="CX153" s="10" t="str">
        <f aca="false">IF(CV153&gt;0,"HIP"," ")</f>
        <v> </v>
      </c>
      <c r="CY153" s="9" t="n">
        <v>-2.25</v>
      </c>
      <c r="CZ153" s="11" t="str">
        <f aca="false">IF(CY153&lt;0,"2"," ")</f>
        <v>2</v>
      </c>
      <c r="DA153" s="11" t="str">
        <f aca="false">IF(CY153&lt;0,"MIO"," ")</f>
        <v>MIO</v>
      </c>
      <c r="DB153" s="9" t="n">
        <v>-2.25</v>
      </c>
      <c r="DC153" s="11" t="str">
        <f aca="false">IF(DB153&lt;0,"2"," ")</f>
        <v>2</v>
      </c>
      <c r="DD153" s="11" t="str">
        <f aca="false">IF(DB153&lt;0,"MIO"," ")</f>
        <v>MIO</v>
      </c>
      <c r="DE153" s="9" t="n">
        <v>0</v>
      </c>
      <c r="DF153" s="11" t="str">
        <f aca="false">IF(DE153&lt;0,"3"," ")</f>
        <v> </v>
      </c>
      <c r="DG153" s="11" t="str">
        <f aca="false">IF(DE153&lt;0,"AST"," ")</f>
        <v> </v>
      </c>
      <c r="DH153" s="9" t="n">
        <v>-0.25</v>
      </c>
      <c r="DI153" s="11" t="str">
        <f aca="false">IF(DH153&lt;0,"3"," ")</f>
        <v>3</v>
      </c>
      <c r="DJ153" s="11" t="str">
        <f aca="false">IF(DH153&lt;0,"AST"," ")</f>
        <v>AST</v>
      </c>
      <c r="DK153" s="9" t="n">
        <v>0</v>
      </c>
      <c r="DL153" s="10" t="str">
        <f aca="false">IF(DK153&gt;0,"4"," ")</f>
        <v> </v>
      </c>
      <c r="DM153" s="10" t="str">
        <f aca="false">IF(DK153&gt;0,"PRE"," ")</f>
        <v> </v>
      </c>
      <c r="DN153" s="9" t="n">
        <v>0</v>
      </c>
      <c r="DO153" s="10" t="str">
        <f aca="false">IF(DN153&gt;0,"4"," ")</f>
        <v> </v>
      </c>
      <c r="DP153" s="10" t="str">
        <f aca="false">IF(DN153&gt;0,"PRE"," ")</f>
        <v> </v>
      </c>
      <c r="DQ153" s="12" t="n">
        <v>1</v>
      </c>
      <c r="DR153" s="12" t="n">
        <v>2</v>
      </c>
      <c r="DS153" s="12" t="str">
        <f aca="false">CONCATENATE(CO153,CU153,DA153,DG153,DM153)</f>
        <v>  MIO  </v>
      </c>
      <c r="DT153" s="10" t="str">
        <f aca="false" t="array" ref="DT153">_xlfn.IFS(DS153="EME    ","0", DS153=" HIP   ","1", DS153="  MIO  ","2", DS153="   AST ","3", DS153="    PRE","4", DS153="EME   PRE","5", DS153=" HIP  PRE","6", DS153=" HIP AST ","7", DS153="  MIO PRE","8", DS153="  MIOAST ","9", DS153="   ASTPRE","10",DS153=" HIP ASTPRE","11", DS153="  MIOASTPRE","12", DS153="     ","0")</f>
        <v>2</v>
      </c>
      <c r="DU153" s="1" t="s">
        <v>154</v>
      </c>
      <c r="DV153" s="1" t="str">
        <f aca="false" t="array" ref="DV153">_xlfn.IFS(DU153="SI","2", DU153="NO","1")</f>
        <v>1</v>
      </c>
      <c r="DW153" s="10" t="n">
        <v>0</v>
      </c>
      <c r="DX153" s="11" t="str">
        <f aca="false">IF(DW153=0,"1","2")</f>
        <v>1</v>
      </c>
      <c r="DY153" s="11" t="str">
        <f aca="false" t="array" ref="DY153">_xlfn.IFS(DW153=0,"0", DW153=0.25, "1", DW153=0.5,"2", DW153=0.75,"3", DW153=1,"4",DW153=1.25,"5", DW153=1.5,"6", DW153=1.75,"7", DW153=2,"8")</f>
        <v>0</v>
      </c>
      <c r="DZ153" s="10" t="n">
        <v>0</v>
      </c>
      <c r="EA153" s="11" t="str">
        <f aca="false">IF(DZ153=0,"1","2")</f>
        <v>1</v>
      </c>
      <c r="EB153" s="11" t="str">
        <f aca="false" t="array" ref="EB153">_xlfn.IFS(DZ153=0,"0", DZ153=0.25, "1", DZ153=0.5,"2", DZ153=0.75,"3", DZ153=1,"4",DZ153=1.25,"5", DZ153=1.5,"6", DZ153=1.75,"7", DZ153=2,"8")</f>
        <v>0</v>
      </c>
      <c r="EC153" s="10" t="n">
        <v>-0.75</v>
      </c>
      <c r="ED153" s="10" t="str">
        <f aca="false">IF(EC153=0,"1","2")</f>
        <v>2</v>
      </c>
      <c r="EE153" s="11" t="str">
        <f aca="false" t="array" ref="EE153">_xlfn.IFS(EC153=0,"0", EC153=-0.25, "1", EC153=-0.5,"2", EC153=-0.75,"3", EC153=-1,"4",EC153=-1.25,"5", EC153=-1.5,"6", EC153=-1.75,"7", EC153=-2,"8", EC153=-2.25,"9",EC153=-2.5,"10", EC153=-2.75,"11", EC153=-3,"12", EC153=-3.25,"13", EC153=-3.5,"14", EC153=-3.75,"15",EC153=-4,"16")</f>
        <v>3</v>
      </c>
      <c r="EF153" s="10" t="n">
        <v>-1</v>
      </c>
      <c r="EG153" s="10" t="str">
        <f aca="false">IF(EF153=0,"1","2")</f>
        <v>2</v>
      </c>
      <c r="EH153" s="11" t="str">
        <f aca="false" t="array" ref="EH153">_xlfn.IFS(EF153=0,"0", EF153=-0.25, "1", EF153=-0.5,"2", EF153=-0.75,"3", EF153=-1,"4",EF153=-1.25,"5", EF153=-1.5,"6", EF153=-1.75,"7", EF153=-2,"8", EF153=-2.25,"9",EF153=-2.5,"10", EF153=-2.75,"11", EF153=-3,"12", EF153=-3.25,"13", EF153=-3.5,"14", EF153=-3.75,"15",EF153=-4,"16")</f>
        <v>4</v>
      </c>
      <c r="EI153" s="10" t="n">
        <v>0</v>
      </c>
      <c r="EJ153" s="11" t="str">
        <f aca="false">IF(EI153=0,"1","2")</f>
        <v>1</v>
      </c>
      <c r="EK153" s="11" t="str">
        <f aca="false" t="array" ref="EK153">_xlfn.IFS(EI153=0,"0", EI153=-0.25, "1", EI153=-0.5,"2", EI153=-0.75,"3", EI153=-1,"4",EI153=-1.25,"5", EI153=-1.5,"6", EI153=-1.75,"7", EI153=-2,"8", EI153=-2.25,"9", EI153=-2.25,"9",EI153=-2.5,"10", EI153=-2.75,"11", EI153=-3,"12", EI153=-3.25,"13", EI153=-3.5,"14", EI153=-3.75,"15",EI153=-4,"16", EI153=0.25, "17", EI153=0.5, "18")</f>
        <v>0</v>
      </c>
      <c r="EL153" s="10" t="n">
        <v>-0.25</v>
      </c>
      <c r="EM153" s="11" t="str">
        <f aca="false">IF(EL153=0,"1","2")</f>
        <v>2</v>
      </c>
      <c r="EN153" s="11" t="str">
        <f aca="false" t="array" ref="EN153">_xlfn.IFS(EL153=0.25,"17",EL153=0.5,"18", EL153=0,"0", EL153=-0.25, "1", EL153=-0.5,"2", EL153=-0.75,"3", EL153=-1,"4",EL153=-1.25,"5", EL153=-1.5,"6", EL153=-1.75,"7", EL153=-2,"8",EL153= -2.25,"9",EL153=-2.5,"10",EL153= -2.75,"11",EL153= -3,"12",EL153= -3.25,"13",EL153= -3.5,"14",EL153= -3.75,"15",EL153=-4,"16")</f>
        <v>1</v>
      </c>
      <c r="EO153" s="10" t="n">
        <v>0</v>
      </c>
      <c r="EP153" s="11" t="str">
        <f aca="false">IF(EO153=0,"1","2")</f>
        <v>1</v>
      </c>
      <c r="EQ153" s="11" t="str">
        <f aca="false" t="array" ref="EQ153">_xlfn.IFS(EO153=0,"0", EO153=0.25, "1", EO153=0.5,"2", EO153=0.75,"3", EO153=1,"4",EO153=1.25,"5", EO153=1.5,"6", EO153=1.75,"7", EO153=2,"8", EO153=2.25,"9", EO153=2.25,"9",EO153=2.5,"10", EO153=2.75,"11", EO153=3,"12", EO153=3.25,"13", EO153=3.5,"14", EO153=3.75,"15",EO153=4,"16", EO153=-0.25, "17", bq=-0.5, "18")</f>
        <v>0</v>
      </c>
      <c r="ER153" s="10" t="n">
        <v>0</v>
      </c>
      <c r="ES153" s="11" t="str">
        <f aca="false">IF(ER153=0,"1","2")</f>
        <v>1</v>
      </c>
      <c r="ET153" s="11" t="str">
        <f aca="false" t="array" ref="ET153">_xlfn.IFS(ER153=0,"0", ER153=0.25, "1", ER153=0.5,"2", ER153=0.75,"3", ER153=1,"4",ER153=1.25,"5", ER153=1.5,"6", ER153=1.75,"7", ER153=2,"8", ER153=2.25,"9", ER153=2.25,"9",ER153=2.5,"10", ER153=2.75,"11", ER153=3,"12", ER153=3.25,"13", ER153=3.5,"14", ER153=3.75,"15",ER153=4,"16", ER153=-0.25, "17", bq=-0.5, "18")</f>
        <v>0</v>
      </c>
      <c r="EU153" s="13" t="n">
        <v>46</v>
      </c>
      <c r="EV153" s="14" t="str">
        <f aca="false">VLOOKUP(EU153,LEYENDA!$G$2:$H$8,2,TRUE())</f>
        <v>37-48</v>
      </c>
      <c r="EW153" s="14" t="str">
        <f aca="false" t="array" ref="EW153">_xlfn.IFS(EV153="0-5","1", EV153="6-12","2", EV153="13-18","3", EV153="19-24","4", EV153="25-36","5", EV153="37-48","6", EV153="49-60","7")</f>
        <v>6</v>
      </c>
    </row>
    <row r="154" customFormat="false" ht="13.5" hidden="false" customHeight="false" outlineLevel="0" collapsed="false">
      <c r="A154" s="1" t="n">
        <v>56</v>
      </c>
      <c r="B154" s="32" t="n">
        <v>1</v>
      </c>
      <c r="C154" s="33" t="n">
        <v>37827</v>
      </c>
      <c r="D154" s="6"/>
      <c r="E154" s="5" t="str">
        <f aca="false">VLOOKUP(A154,'286'!$A$3:$J$600,10,FALSE())</f>
        <v>GARCÍA LÓPEZ, SERGIO</v>
      </c>
      <c r="F154" s="4" t="str">
        <f aca="false">VLOOKUP(A154,'286'!$A$3:$I$1768,3,FALSE())</f>
        <v>GARLOSER</v>
      </c>
      <c r="G154" s="6" t="n">
        <f aca="false">VLOOKUP(A154,'286'!$A$3:$I$1768,4,FALSE())</f>
        <v>33853</v>
      </c>
      <c r="H154" s="7" t="n">
        <f aca="false">YEAR(C154)-YEAR(G154)</f>
        <v>11</v>
      </c>
      <c r="I154" s="1" t="str">
        <f aca="false">VLOOKUP(H154,LEYENDA!$C$2:$D$6,2,TRUE())</f>
        <v>0-12</v>
      </c>
      <c r="J154" s="5" t="str">
        <f aca="false">VLOOKUP(A154,'286'!$A$3:$I$1768,7,FALSE())</f>
        <v>H</v>
      </c>
      <c r="K154" s="8" t="str">
        <f aca="false">VLOOKUP(A154,'286'!$A$3:$I$1768,2,FALSE())</f>
        <v>OD</v>
      </c>
      <c r="L154" s="4" t="str">
        <f aca="false">VLOOKUP(A154,'286'!$A$3:$I$1768,8,FALSE())</f>
        <v>D</v>
      </c>
      <c r="M154" s="4" t="str">
        <f aca="false">VLOOKUP(A154,'286'!$A$3:$I$1768,9,FALSE())</f>
        <v>I</v>
      </c>
      <c r="N154" s="8" t="str">
        <f aca="false">IF(R154=O154, "MISMA","CONTRARIA")</f>
        <v>CONTRARIA</v>
      </c>
      <c r="O154" s="8" t="str">
        <f aca="false" t="array" ref="O154">_xlfn.IFS(L154="D","1", L154="I","2")</f>
        <v>1</v>
      </c>
      <c r="P154" s="8" t="str">
        <f aca="false" t="array" ref="P154">_xlfn.IFS(K154="OD","1", K154="OI","2")</f>
        <v>1</v>
      </c>
      <c r="Q154" s="1" t="str">
        <f aca="false" t="array" ref="Q154">_xlfn.IFS(J154="M","1", J154="H","2")</f>
        <v>2</v>
      </c>
      <c r="R154" s="8" t="str">
        <f aca="false" t="array" ref="R154">_xlfn.IFS(M154="D","1", M154="I","2")</f>
        <v>2</v>
      </c>
      <c r="S154" s="1" t="str">
        <f aca="false" t="array" ref="S154">_xlfn.IFS(N154="CONTRARIA", "1",N154= "MISMA","2")</f>
        <v>1</v>
      </c>
      <c r="T154" s="1" t="str">
        <f aca="false" t="array" ref="T154">_xlfn.IFS(I154="0-12","1", I154="13-24","2", I154="25-40","3", I154="41-60","4", I154="61-100","5")</f>
        <v>1</v>
      </c>
      <c r="U154" s="9" t="n">
        <v>0</v>
      </c>
      <c r="V154" s="1" t="str">
        <f aca="false">IF(U154="","",IF(AND(U154&gt;=-9,U154&lt;=-6.5),"-9 a -6,5",IF(AND(U154&gt;=-6,U154&lt;=-3.5),"-6 a -3,5",IF(AND(U154&gt;=-3,U154&lt;=-1),"-3 a -1",IF(U154=-0.5,"-0,5",IF(AND(U154&gt;=0,U154&lt;=2.5),"0 a 2,5",IF(AND(U154&gt;=3,U154&lt;=5.5),"3 a 5,5",IF(AND(U154&gt;=6,U154&lt;=8.5),"6 a 8,5",IF(AND(U154&gt;=9,U154&lt;=20),"9 a 20","Fuera de rango")))))))))</f>
        <v>0 a 2,5</v>
      </c>
      <c r="W154" s="11" t="n">
        <f aca="false">IF(V154="","",IF(V154="-9 a -6,5",2,IF(V154="-6 a -3,5",3,IF(V154="-3 a -1",4,IF(V154="-0,5","NORMA",IF(V154="0 a 2,5",5,IF(V154="3 a 5,5",6,IF(V154="6 a 8,5",7,IF(V154="9 a 20",8,"Fuera de rango")))))))))</f>
        <v>5</v>
      </c>
      <c r="X154" s="9" t="n">
        <v>0</v>
      </c>
      <c r="Y154" s="10" t="str">
        <f aca="false">IF(X154="","",IF(AND(X154&gt;=0,X154&lt;=4),"0 a 4",IF(AND(X154&gt;=4.5,X154&lt;=8.5),"4,5 a 8,5",IF(X154=9,"9",IF(AND(X154&gt;=9.5,X154&lt;=13),"9,5 a 13",IF(AND(X154&gt;=13.5,X154&lt;=20),"13,5 a 20",IF(AND(X154&gt;=20.5,X154&lt;=35),"20,5 a 35","Fuera de rango")))))))</f>
        <v>0 a 4</v>
      </c>
      <c r="Z154" s="11" t="n">
        <f aca="false">IF(Y154="","",IF(Y154="0 a 4",1,IF(Y154="4,5 a 8,5",2,IF(Y154="9","NORMA",IF(Y154="9,5 a 13",3,IF(Y154="13,5 a 20",4,IF(Y154="20,5 a 35",5,"Fuera de rango")))))))</f>
        <v>1</v>
      </c>
      <c r="AA154" s="9" t="n">
        <v>9</v>
      </c>
      <c r="AB154" s="10" t="str">
        <f aca="false">IF(AA154="","",IF(AND(AA154&gt;=0,AA154&lt;=9),"0 a 9",IF(AND(AA154&gt;=9.5,AA154&lt;=18.5),"9,5 a 18,5",IF(AA154=19,"19",IF(AND(AA154&gt;=19.5,AA154&lt;=28),"19,5 a 28",IF(AND(AA154&gt;=28.5,AA154&lt;=40),"28,5 a 40","Fuera de rango"))))))</f>
        <v>0 a 9</v>
      </c>
      <c r="AC154" s="11" t="n">
        <f aca="false" t="array" ref="AC154">_xlfn.IFS(AB154="","",AB154="0 a 9",1,AB154="9,5 a 18,5",2,AB154="19","NORMA",AB154="19,5 a 28",3,AB154="28,5 a 40",4,TRUE(),"Fuera de rango")</f>
        <v>1</v>
      </c>
      <c r="AD154" s="9" t="n">
        <v>-2</v>
      </c>
      <c r="AE154" s="10" t="str">
        <f aca="false">IF(AD154="","",IF(AND(AD154&gt;=-10,AD154&lt;=0),"De -10 a 0",IF(AND(AD154&gt;=0.5,AD154&lt;=9.5),"0,5 a 9,5",IF(AD154=10,"10",IF(AND(AD154&gt;=10.5,AD154&lt;=20),"10,5 a 20",IF(AND(AD154&gt;=20.5,AD154&lt;=40),"20,5 a 40","Fuera de rango"))))))</f>
        <v>De -10 a 0</v>
      </c>
      <c r="AF154" s="12" t="n">
        <f aca="false">IF(AD154="","",IF(AND(AD154&gt;=-10,AD154&lt;=0),1,IF(AND(AD154&gt;=0.5,AD154&lt;=9.5),2,IF(AD154=10,"NORMA",IF(AND(AD154&gt;=10.5,AD154&lt;=20),3,IF(AND(AD154&gt;=20.5,AD154&lt;=40),4,""))))))</f>
        <v>1</v>
      </c>
      <c r="AG154" s="9" t="n">
        <v>11</v>
      </c>
      <c r="AH154" s="10" t="str">
        <f aca="false">IF(AG154="","",IF(AND(AG154&gt;=0,AG154&lt;=4),"0 a 4",IF(AND(AG154&gt;=4.5,AG154&lt;=8.5),"4,5 a 8,5",IF(AG154=9,"9",IF(AND(AG154&gt;=9.5,AG154&lt;=13),"9,5 a 13",IF(AND(AG154&gt;=13.5,AG154&lt;=25),"13,5 a 25","Fuera de rango"))))))</f>
        <v>9,5 a 13</v>
      </c>
      <c r="AI154" s="11" t="n">
        <f aca="false">IF(AH154="","",IF(AH154="0 a 4",1,IF(AH154="4,5 a 8,5",2,IF(AH154="9","NORMA",IF(AH154="9,5 a 13",3,IF(AH154="13,5 a 25",4,""))))))</f>
        <v>3</v>
      </c>
      <c r="AJ154" s="9" t="n">
        <v>5</v>
      </c>
      <c r="AK154" s="10" t="str">
        <f aca="false">IF(AJ154="","",IF(AND(AJ154&gt;=-15,AJ154&lt;=-10.5),"-15 a -10,5",IF(AND(AJ154&gt;=-10,AJ154&lt;=-4),"-10 a -4",IF(AND(AJ154&gt;=-4.5,AJ154&lt;=0),"-4,5 a 0",IF(AND(AJ154&gt;=0.5,AJ154&lt;=4.5),"0,5 a 4,5",IF(AJ154=5,"5",IF(AND(AJ154&gt;=5.5,AJ154&lt;=10),"5,5 a 10",IF(AND(AJ154&gt;=10.5,AJ154&lt;=20),"10,5 a 20","Fuera de rango"))))))))</f>
        <v>5</v>
      </c>
      <c r="AL154" s="11" t="str">
        <f aca="false">IF(AK154="","",IF(AK154="-15 a -10,5",1,IF(AK154="-10 a -4",2,IF(AK154="-4,5 a 0",3,IF(AK154="0,5 a 4,5",4,IF(AK154="5","NORMA",IF(AK154="5,5 a 10",5,IF(AK154="10,5 a 20",6,"Error"))))))))</f>
        <v>NORMA</v>
      </c>
      <c r="AM154" s="9" t="n">
        <v>0</v>
      </c>
      <c r="AN154" s="10" t="str">
        <f aca="false">IF(AM154="","",IF(AND(AM154&gt;=-7.5,AM154&lt;=-5.5),"-7,5 a -5,5",IF(AND(AM154&gt;=-5,AM154&lt;=-3),"-5 a -3",IF(AND(AM154&gt;=-2.5,AM154&lt;=-0.5),"-2,5 a -0,5",IF(AM154=0,"0,00",IF(AND(AM154&gt;=0.5,AM154&lt;=2.5),"0,5 a 2,5",IF(AND(AM154&gt;=3,AM154&lt;=5),"3 a 5",IF(AND(AM154&gt;=5.5,AM154&lt;=7.5),"5,5 a 7,5",IF(AND(AM154&gt;=8,AM154&lt;=10),"8 a 10","Fuera de rango")))))))))</f>
        <v>0,00</v>
      </c>
      <c r="AO154" s="11" t="str">
        <f aca="false">IF(AN154="","",IF(AN154="-7,5 a -5,5",1,IF(AN154="-5 a -3",2,IF(AN154="-2,5 a -0,5",3,IF(AN154="0,00","NORMA",IF(AN154="0,5 a 2,5",4,IF(AN154="3 a 5",5,IF(AN154="5,5 a 7,5",6,IF(AN154="8 a 10",7,"Error")))))))))</f>
        <v>NORMA</v>
      </c>
      <c r="AP154" s="9" t="n">
        <v>-9</v>
      </c>
      <c r="AQ154" s="10" t="str">
        <f aca="false">IF(AP154="","",IF(AND(AP154&gt;=-20,AP154&lt;=-9.5),"-20 a -9,5",IF(AND(AP154&gt;=-9,AP154&lt;=-6.5),"-9 a -6,5",IF(AP154=-6,"-6",IF(AND(AP154&gt;=-5.5,AP154&lt;=-3),"-5,5 a -3",IF(AND(AP154&gt;=-2.5,AP154&lt;=0),"-2,5 a 0",IF(AND(AP154&gt;=0.5,AP154&lt;=3),"0,5 a 3",IF(AND(AP154&gt;=3.5,AP154&lt;=6),"3,5 a 6",IF(AND(AP154&gt;=6.5,AP154&lt;=9),"6,5 a 9",IF(AND(AP154&gt;=9.5,AP154&lt;=20),"9,5 a 20","Fuera de rango"))))))))))</f>
        <v>-9 a -6,5</v>
      </c>
      <c r="AR154" s="11" t="n">
        <f aca="false">IF(AQ154="","",IF(AQ154="-20 a -9,5",1,IF(AQ154="-9 a -6,5",2,IF(AQ154="-6","NORMA",IF(AQ154="-5,5 a -3",3,IF(AQ154="-2,5 a 0",4,IF(AQ154="0,5 a 3",5,IF(AQ154="3,5 a 6",6,IF(AQ154="6,5 a 9",7,IF(AQ154="9,5 a 20",8,""))))))))))</f>
        <v>2</v>
      </c>
      <c r="AS154" s="9" t="n">
        <v>-4</v>
      </c>
      <c r="AT154" s="10" t="str">
        <f aca="false">IF(AS154="","",IF(AND(AS154&gt;=-16,AS154&lt;=-14),"-16 a -14",IF(AND(AS154&gt;=-13.5,AS154&lt;=-11.5),"-13,5 a -11,5",IF(AND(AS154&gt;=-11,AS154&lt;=-9),"-11 a -9",IF(AND(AS154&gt;=-8.5,AS154&lt;=-6.5),"-8,5 a -6,5",IF(AND(AS154&gt;=-6,AS154&lt;=-4),"-6 a -4",IF(AND(AS154&gt;=-3.5,AS154&lt;=-1.5),"-3,5 a -1,5",IF(AND(AS154&gt;=-1,AS154&lt;=1),"-1 a 1",IF(AND(AS154&gt;=1.5,AS154&lt;=3.5),"1,5 a 3,5",IF(AND(AS154&gt;=4,AS154&lt;=6),"4 a 6",IF(AND(AS154&gt;=6.5,AS154&lt;=8.5),"6,5 a 8,5",IF(AND(AS154&gt;=9,AS154&lt;=11),"9 a 11",IF(AND(AS154&gt;=11.5,AS154&lt;=13.5),"11,5 a 13,5",IF(AND(AS154&gt;=14,AS154&lt;=16),"14 a 16",IF(AND(AS154&gt;=16.5,AS154&lt;=18.5),"16,5 a 18,5",IF(AND(AS154&gt;=19,AS154&lt;=21),"19 a 21","Fuera de rango"))))))))))))))))</f>
        <v>-6 a -4</v>
      </c>
      <c r="AU154" s="11" t="n">
        <f aca="false" t="array" ref="AU154">IF(AT154="","",_xlfn.IFS(AT154="-16 a -14",1,AT154="-13,5 a -11,5",2,AT154="-11 a -9",3,AT154="-8,5 a -6,5",4,AT154="-6 a -4",5,AT154="-3,5 a -1,5",6,AT154="-1 a 1",7,AT154="1,5 a 3,5",8,AT154="4 a 6","NORMA",AT154="6,5 a 8,5",9,AT154="9 a 11",10,AT154="11,5 a 13,5",11,AT154="14 a 16",12,AT154="16,5 a 18,5",13,AT154="19 a 21",14,TRUE(),""))</f>
        <v>5</v>
      </c>
      <c r="AV154" s="9" t="n">
        <v>1</v>
      </c>
      <c r="AW154" s="10" t="str">
        <f aca="false">IF(AV154="","",IF(AND(AV154&gt;=-1,AV154&lt;=-0.5),"-1 a -0,5",IF(AND(AV154&gt;-0.5,AV154&lt;=0),"De -0,5 a 0",IF(AND(AV154&gt;=0.25,AV154&lt;=0.75),"0,25 a 0,75",IF(AND(AV154&gt;=1,AV154&lt;=1.5),"1 a 1,5",IF(AND(AV154&gt;=1.75,AV154&lt;=2.25),"1,75 a 2,25",IF(AND(AV154&gt;=2.5,AV154&lt;=3),"2,5 a 3",IF(AND(AV154&gt;=3.25,AV154&lt;=3.75),"3,25 a 3,75","Fuera de rango"))))))))</f>
        <v>1 a 1,5</v>
      </c>
      <c r="AX154" s="11" t="n">
        <f aca="false">IF(AW154="","",IF(OR(AW154="-1 a -0,5",AW154="-1 a -0.5"),1,IF(OR(AW154="De -0,5 a 0",AW154="-0,5 a 0",AW154="De -0.5 a 0"),2,IF(OR(AW154="0,25 a 0,75",AW154="0.25 a 0.75"),"NORMA",IF(OR(AW154="1 a 1,5",AW154="1 a 1.5"),3,IF(OR(AW154="1,75 a 2,25",AW154="1.75 a 2.25"),4,IF(OR(AW154="2,5 a 3",AW154="2.5 a 3"),5,IF(OR(AW154="3,25 a 3,75",AW154="3.25 a 3.75"),6,""))))))))</f>
        <v>3</v>
      </c>
      <c r="AY154" s="9" t="n">
        <v>-11</v>
      </c>
      <c r="AZ154" s="10" t="str">
        <f aca="false">IF(AY154="","",IF(AND(AY154&gt;=-20,AY154&lt;=-9.5),"-20 a -9,5",IF(AND(AY154&gt;=-9,AY154&lt;=-6.5),"-9 a -6,5",IF(AY154=-6,"-6",IF(AND(AY154&gt;=-5.5,AY154&lt;=-3),"-5,5 a -3",IF(AND(AY154&gt;=-2.5,AY154&lt;=0),"-2,5 a 0",IF(AND(AY154&gt;=0.5,AY154&lt;=3),"0,5 a 3",IF(AND(AY154&gt;=3.5,AY154&lt;=6),"3,5 a 6","Fuera de rango"))))))))</f>
        <v>-20 a -9,5</v>
      </c>
      <c r="BA154" s="11" t="n">
        <f aca="false">IF(AZ154="","",IF(AZ154="-20 a -9,5",1,IF(AZ154="-9 a -6,5",2,IF(AZ154="-6","NORMA",IF(AZ154="-5,5 a -3",3,IF(AZ154="-2,5 a 0",4,IF(AZ154="0,5 a 3",5,IF(AZ154="3,5 a 6",6,""))))))))</f>
        <v>1</v>
      </c>
      <c r="BB154" s="9" t="n">
        <v>0</v>
      </c>
      <c r="BC154" s="10" t="str">
        <f aca="false" t="array" ref="BC154">IF(BB154="","",_xlfn.IFS(AND(BB154&gt;=0,BB154&lt;=2),"0 a 2",AND(BB154&gt;=2.5,BB154&lt;=4.5),"2,5 a 4,5",AND(BB154&gt;=5,BB154&lt;=7),"5 a 7",AND(BB154&gt;=7.5,BB154&lt;=9.5),"7,5 a 9,5",AND(BB154&gt;=10,BB154&lt;=12),"10 a 12",AND(BB154&gt;=12.5,BB154&lt;=14.5),"12,5 a 14,5",BB154=15,"15",AND(BB154&gt;=15.5,BB154&lt;=17.5),"15,5 a 17,5",AND(BB154&gt;=18,BB154&lt;=20),"18 a 20",AND(BB154&gt;=20.5,BB154&lt;=22.5),"20,5 a 22,5",AND(BB154&gt;=23,BB154&lt;=25),"23 a 25",TRUE(),"Fuera de rango"))</f>
        <v>0 a 2</v>
      </c>
      <c r="BD154" s="11" t="n">
        <f aca="false" t="array" ref="BD154">IF(BC154="","",_xlfn.IFS(BC154="0 a 2",1,BC154="2,5 a 4,5",2,BC154="5 a 7",3,BC154="7,5 a 9,5",4,BC154="10 a 12",5,BC154="12,5 a 14,5",6,BC154="15","NORMA",BC154="15,5 a 17,5",7,BC154="18 a 20",8,BC154="20,5 a 22,5",9,BC154="23 a 25",10,TRUE(),"Fuera de rango"))</f>
        <v>1</v>
      </c>
      <c r="BE154" s="9" t="n">
        <v>10</v>
      </c>
      <c r="BF154" s="10" t="str">
        <f aca="false">IF(BE154="","",IF(AND(BE154&gt;=-20,BE154&lt;=-10),"-20 a -10",IF(AND(BE154&gt;=-9.5,BE154&lt;=0.5),"-9,5 a 0,5",IF(AND(BE154&gt;=1,BE154&lt;=11),"1 a 11",IF(AND(BE154&gt;=11.5,BE154&lt;=20.5),"11,5 a 20,5",IF(BE154=21,"21",IF(AND(BE154&gt;=21.5,BE154&lt;=31.5),"21,5 a 31,5",IF(AND(BE154&gt;=32,BE154&lt;=42),"32 a 42","Fuera de rango"))))))))</f>
        <v>1 a 11</v>
      </c>
      <c r="BG154" s="11" t="n">
        <f aca="false">IF(BF154="","",IF(BF154="-20 a -10",1,IF(BF154="-9,5 a 0,5",2,IF(BF154="1 a 11",3,IF(BF154="11,5 a 20,5",4,IF(BF154="21","NORMA",IF(BF154="21,5 a 31,5",5,IF(BF154="32 a 42",6,""))))))))</f>
        <v>3</v>
      </c>
      <c r="BH154" s="9" t="n">
        <v>7</v>
      </c>
      <c r="BI154" s="10" t="str">
        <f aca="false">IF(BH154="","",IF(AND(BH154&gt;=-20,BH154&lt;=-15),"-20 a -15",IF(AND(BH154&gt;=-14.5,BH154&lt;=-9.5),"-14,5 a -9,5",IF(AND(BH154&gt;=-9,BH154&lt;=-4),"-9 a -4",IF(AND(BH154&gt;=-3.5,BH154&lt;=2.5),"-3,5 a 2,5",IF(AND(BH154&gt;=3,BH154&lt;=8),"3 a 8",IF(AND(BH154&gt;=8.5,BH154&lt;=14.5),"8,5 a 14,5",IF(BH154=15,"15",IF(AND(BH154&gt;=15.5,BH154&lt;=20.5),"15,5 a 20,5",IF(AND(BH154&gt;=21,BH154&lt;=26),"21 a 26","Fuera de rango"))))))))))</f>
        <v>3 a 8</v>
      </c>
      <c r="BJ154" s="11" t="n">
        <f aca="false">IF(BI154="","",IF(BI154="-20 a -15",1,IF(BI154="-14,5 a -9,5",2,IF(BI154="-9 a -4",3,IF(BI154="-3,5 a 2,5",4,IF(BI154="3 a 8",5,IF(BI154="8,5 a 14,5",6,IF(BI154="15","NORMA",IF(BI154="15,5 a 20,5",7,IF(BI154="21 a 26",8,IF(BI154="26,5 a 31,5",9,"")))))))))))</f>
        <v>5</v>
      </c>
      <c r="BK154" s="9" t="n">
        <v>0</v>
      </c>
      <c r="BL154" s="10" t="str">
        <f aca="false">IF(BK154="","",IF(AND(BK154&gt;=0,BK154&lt;=2),"0 - 2",IF(AND(BK154&gt;=2.5,BK154&lt;=4.5),"2,5 - 4,5",IF(AND(BK154&gt;=5,BK154&lt;=7),"5 - 7",IF(AND(BK154&gt;=7.5,BK154&lt;=9.5),"7,5 - 9,5",IF(AND(BK154&gt;=10,BK154&lt;=12),"10 - 12",IF(AND(BK154&gt;=12.5,BK154&lt;=13.5),"12,5 - 13,5",IF(BK154=14,"14",IF(AND(BK154&gt;=14.5,BK154&lt;=16.5),"14,5 - 16,5",IF(AND(BK154&gt;=17,BK154&lt;=19),"17 - 19",IF(AND(BK154&gt;=19.5,BK154&lt;=21.5),"19,5 - 21,5",IF(AND(BK154&gt;=22,BK154&lt;=24),"22 - 24",IF(AND(BK154&gt;=24.5,BK154&lt;=26.5),"24,5 - 26,5",IF(AND(BK154&gt;=27,BK154&lt;=29),"27 - 29",IF(AND(BK154&gt;=29.5,BK154&lt;=30),"29,5 - 30","Fuera de rango")))))))))))))))</f>
        <v>0 - 2</v>
      </c>
      <c r="BM154" s="11" t="n">
        <f aca="false">IF(BL154="","",IF(BL154="0 - 2",1,IF(BL154="2,5 - 4,5",2,IF(BL154="5 - 7",3,IF(BL154="7,5 - 9,5",4,IF(BL154="10 - 12",5,IF(BL154="12,5 - 13,5",6,IF(BL154="14","NORMA",IF(BL154="14,5 - 16,5",7,IF(BL154="17 - 19",8,IF(BL154="19,5 - 21,5",9,IF(BL154="22 - 24",10,IF(BL154="24,5 - 26,5",11,IF(BL154="27 - 29",12,IF(BL154="29,5 - 30",13,"")))))))))))))))</f>
        <v>1</v>
      </c>
      <c r="BN154" s="9" t="n">
        <v>23</v>
      </c>
      <c r="BO154" s="10" t="str">
        <f aca="false">IF(BN154="","",IF(AND(BN154&gt;=-20,BN154&lt;=-10),"-20 a -10",IF(AND(BN154&gt;=-9.5,BN154&lt;=0.5),"-9,5 a 0,5",IF(AND(BN154&gt;=1,BN154&lt;=11),"1 a 11",IF(AND(BN154&gt;=11.5,BN154&lt;=21.5),"11,5 a 21,5",IF(BN154=22,"22",IF(AND(BN154&gt;=22.5,BN154&lt;=32.5),"22,5 a 32,5",IF(AND(BN154&gt;=33,BN154&lt;=43),"33 a 43","Fuera de rango"))))))))</f>
        <v>22,5 a 32,5</v>
      </c>
      <c r="BP154" s="11" t="n">
        <f aca="false">IF(BO154="","",IF(BO154="-20 a -10",1,IF(BO154="-9,5 a 0,5",2,IF(BO154="1 a 11",3,IF(BO154="11,5 a 21,5",4,IF(BO154="22","NORMA",IF(BO154="22,5 a 32,5",5,IF(BO154="33 a 43",6,""))))))))</f>
        <v>5</v>
      </c>
      <c r="BQ154" s="9" t="n">
        <v>17</v>
      </c>
      <c r="BR154" s="10" t="str">
        <f aca="false">IF(BQ154="","",IF(AND(BQ154&gt;=-20,BQ154&lt;=-15),"-20 a -15",IF(AND(BQ154&gt;=-14.5,BQ154&lt;=-9.5),"-14,5 a -9,5",IF(AND(BQ154&gt;=-9,BQ154&lt;=-4),"-9 a -4",IF(AND(BQ154&gt;=-3.5,BQ154&lt;=2.5),"-3,5 a 2,5",IF(AND(BQ154&gt;=3,BQ154&lt;=8),"3 a 8",IF(AND(BQ154&gt;=8.5,BQ154&lt;=13.5),"8,5 a 13,5",IF(AND(BQ154&gt;=14,BQ154&lt;=17.5),"14 a 17,5",IF(BQ154=18,"18",IF(AND(BQ154&gt;=18.5,BQ154&lt;=23.5),"18,5 a 23,5",IF(AND(BQ154&gt;=24,BQ154&lt;=29),"24 a 29",IF(AND(BQ154&gt;=29.5,BQ154&lt;=34.5),"29,5 a 34,5",IF(AND(BQ154&gt;=35,BQ154&lt;=40),"35 a 40","Fuera de rango")))))))))))))</f>
        <v>14 a 17,5</v>
      </c>
      <c r="BS154" s="11" t="n">
        <f aca="false">IF(BR154="","",IF(BR154="-20 a -15",1,IF(BR154="-14,5 a -9,5",2,IF(BR154="-9 a -4",3,IF(BR154="-3,5 a 2,5",4,IF(BR154="3 a 8",5,IF(BR154="8,5 a 13,5",6,IF(BR154="14 a 17,5",7,IF(BR154="18","NORMA",IF(BR154="18,5 a 23,5",8,IF(BR154="24 a 29",9,IF(BR154="29,5 a 34,5",10,IF(BR154="35 a 40",11,"")))))))))))))</f>
        <v>7</v>
      </c>
      <c r="BT154" s="9" t="n">
        <v>1</v>
      </c>
      <c r="BU154" s="10" t="str">
        <f aca="false">IF(BT154="","",IF(AND(BT154&gt;=-20,BT154&lt;=-18),"-20 a -18",IF(AND(BT154&gt;=-17.5,BT154&lt;=-15.5),"-17,5 a -15,5",IF(AND(BT154&gt;=-15,BT154&lt;=-13),"-15 a -13",IF(AND(BT154&gt;=-12.5,BT154&lt;=-10.5),"-12,5 a -10,5",IF(AND(BT154&gt;=-10,BT154&lt;=-8),"-10 a -8",IF(AND(BT154&gt;=-7.5,BT154&lt;=-5.5),"-7,5 a -5,5",IF(AND(BT154&gt;=-5,BT154&lt;=-3),"-5 a -3",IF(AND(BT154&gt;=-2.5,BT154&lt;=-0.5),"-2,5 a -0,5",IF(BT154=0,"0",IF(AND(BT154&gt;=0.5,BT154&lt;=2.5),"0,5 a 2,5",IF(AND(BT154&gt;=3,BT154&lt;=5),"3 a 5",IF(AND(BT154&gt;=5.5,BT154&lt;=7.5),"5,5 a 7,5",IF(AND(BT154&gt;=8,BT154&lt;=10),"8 a 10",IF(AND(BT154&gt;=10.5,BT154&lt;=12.5),"10,5 a 12,5",IF(AND(BT154&gt;=13,BT154&lt;=15),"13 a 15",IF(AND(BT154&gt;=15.5,BT154&lt;=17.5),"15,5 a 17,5",IF(AND(BT154&gt;=18,BT154&lt;=20),"18 a 20","Fuera de rango"))))))))))))))))))</f>
        <v>0,5 a 2,5</v>
      </c>
      <c r="BV154" s="11" t="n">
        <f aca="false">IF(BT154="","",IF(BT154=0,"NORMA",IF(AND(BT154&gt;=-20,BT154&lt;=-18),2,IF(AND(BT154&gt;=-17.5,BT154&lt;=-15.5),2,IF(AND(BT154&gt;=-15,BT154&lt;=-13),3,IF(AND(BT154&gt;=-12.5,BT154&lt;=-10.5),4,IF(AND(BT154&gt;=-10,BT154&lt;=-8),5,IF(AND(BT154&gt;=-7.5,BT154&lt;=-5.5),6,IF(AND(BT154&gt;=-5,BT154&lt;=-3),7,IF(AND(BT154&gt;=-2.5,BT154&lt;=-0.5),8,IF(AND(BT154&gt;=0.5,BT154&lt;=2.5),9,IF(AND(BT154&gt;=3,BT154&lt;=5),10,IF(AND(BT154&gt;=5.5,BT154&lt;=7.5),11,IF(AND(BT154&gt;=8,BT154&lt;=10),12,IF(AND(BT154&gt;=10.5,BT154&lt;=12.5),13,IF(AND(BT154&gt;=13,BT154&lt;=15),14,IF(AND(BT154&gt;=15.5,BT154&lt;=17.5),15,IF(AND(BT154&gt;=18,BT154&lt;=20),16,"Fuera de rango"))))))))))))))))))</f>
        <v>9</v>
      </c>
      <c r="BW154" s="9" t="n">
        <v>-4</v>
      </c>
      <c r="BX154" s="10" t="n">
        <f aca="false">18.5- (0.3*H154)</f>
        <v>15.2</v>
      </c>
      <c r="BY154" s="10" t="n">
        <f aca="false">(BW154)-(BX154)</f>
        <v>-19.2</v>
      </c>
      <c r="BZ154" s="10" t="str">
        <f aca="false">IF(BY154="","",IF(BY154&lt;-27.5,"De -30 a -28",IF(BY154&lt;-25,"De -27,5 a -25,5",IF(BY154&lt;-22.5,"De -25 a -23",IF(BY154&lt;-20,"De -22,5 a -20,5",IF(BY154&lt;-17.5,"De -20 a -18",IF(BY154&lt;-15,"De -17,5 a -15,5",IF(BY154&lt;-12.5,"De -15 a -13",IF(BY154&lt;-10,"De -12,5 a -10,5",IF(BY154&lt;-7.5,"De -10 a -8",IF(BY154&lt;-5,"De -7,5 a -5,5",IF(BY154&lt;-2.5,"De -5 a -3",IF(BY154&lt;0,"De -2,5 a -0,5",IF(BY154&lt;2.5,"De 0 a 2",IF(BY154&lt;5,"De 2,5 a 4,5",IF(BY154&lt;7.5,"De 5 a 7",IF(BY154&lt;10,"De 7,5 a 9,5",IF(BY154&lt;12.5,"De 10 a 12",IF(BY154&lt;15,"De 12,5 a 14,5",IF(BY154&lt;17.5,"De 15 a 17",IF(BY154&lt;20,"De 17,5 a 19,5",IF(BY154&lt;22.5,"De 20 a 22",IF(BY154&lt;25,"De 22,5 a 24,5",IF(BY154&lt;27.5,"De 25 a 27","De 27,5 a 30"))))))))))))))))))))))))</f>
        <v>De -20 a -18</v>
      </c>
      <c r="CA154" s="12" t="n">
        <f aca="false">IF(BY154="","",IF(BY154&lt;=-28,1,IF(BY154&lt;=-25.5,2,IF(BY154&lt;=-23,3,IF(BY154&lt;=-20.5,4,IF(BY154&lt;=-18,5,IF(BY154&lt;=-15.5,6,IF(BY154&lt;=-13,7,IF(BY154&lt;=-10.5,8,IF(BY154&lt;=-8,9,IF(BY154&lt;=-5.5,10,IF(BY154&lt;=-3,11,IF(BY154&lt;=-0.5,12,IF(BY154&lt;=2,13,IF(BY154&lt;=4.5,14,IF(BY154&lt;=7,15,IF(BY154&lt;=9.5,16,IF(BY154&lt;=12,17,IF(BY154&lt;=14.5,18,IF(BY154&lt;=17,19,IF(BY154&lt;=19.5,20,IF(BY154&lt;=22,21,IF(BY154&lt;=24.5,22,IF(BY154&lt;=27,23,IF(BY154&lt;=30,24,"Fuera de rango")))))))))))))))))))))))))</f>
        <v>5</v>
      </c>
      <c r="CB154" s="9" t="n">
        <v>-4</v>
      </c>
      <c r="CC154" s="10" t="n">
        <f aca="false">18.5- (0.3*H154)</f>
        <v>15.2</v>
      </c>
      <c r="CD154" s="10" t="n">
        <f aca="false">(CB154)-(CC154)</f>
        <v>-19.2</v>
      </c>
      <c r="CE154" s="10" t="str">
        <f aca="false">IF(CD154="","",IF(CD154&lt;-27.5,"De -30 a -28",IF(CD154&lt;-25,"De -27,5 a -25,5",IF(CD154&lt;-22.5,"De -25 a -23",IF(CD154&lt;-20,"De -22,5 a -20,5",IF(CD154&lt;-17.5,"De -20 a -18",IF(CD154&lt;-15,"De -17,5 a -15,5",IF(CD154&lt;-12.5,"De -15 a -13",IF(CD154&lt;-10,"De -12,5 a -10,5",IF(CD154&lt;-7.5,"De -10 a -8",IF(CD154&lt;-5,"De -7,5 a -5,5",IF(CD154&lt;-2.5,"De -5 a -3",IF(CD154&lt;0,"De -2,5 a -0,5",IF(CD154&lt;=2,"De 0 a 2",IF(CD154&lt;=4.5,"De 2,5 a 4,5",IF(CD154&lt;=7,"De 5 a 7",IF(CD154&lt;=9.5,"De 7,5 a 9,5",IF(CD154&lt;=12,"De 10 a 12",IF(CD154&lt;=14.5,"De 12,5 a 14,5",IF(CD154&lt;=17,"De 15 a 17",IF(CD154&lt;=19.5,"De 17,5 a 19,5",IF(CD154&lt;=22,"De 20 a 22",IF(CD154&lt;=24.5,"De 22,5 a 24,5",IF(CD154&lt;=27,"De 25 a 27","De 27,5 a 30"))))))))))))))))))))))))</f>
        <v>De -20 a -18</v>
      </c>
      <c r="CF154" s="12" t="n">
        <f aca="false">IF(CD154="","",IF(CD154&lt;-27.5,1,IF(CD154&lt;-25,2,IF(CD154&lt;-22.5,3,IF(CD154&lt;-20,4,IF(CD154&lt;-17.5,5,IF(CD154&lt;-15,6,IF(CD154&lt;-12.5,7,IF(CD154&lt;-10,8,IF(CD154&lt;-7.5,9,IF(CD154&lt;-5,10,IF(CD154&lt;-2.5,11,IF(CD154&lt;0,12,IF(CD154&lt;2.5,13,IF(CD154&lt;5,14,IF(CD154&lt;7.5,15,IF(CD154&lt;10,16,IF(CD154&lt;12.5,17,IF(CD154&lt;15,18,IF(CD154&lt;17.5,19,IF(CD154&lt;20,20,IF(CD154&lt;22.5,21,IF(CD154&lt;25,22,IF(CD154&lt;27.5,23,24))))))))))))))))))))))))</f>
        <v>5</v>
      </c>
      <c r="CG154" s="9" t="n">
        <v>-2.5</v>
      </c>
      <c r="CH154" s="10" t="str">
        <f aca="false">IF(CG154="","",IF(AND(CG154&gt;=-10,CG154&lt;=-9.5),"-10 a -9,5",IF(AND(CG154&gt;-9.5,CG154&lt;=-8.5),"-9 a -8,5",IF(AND(CG154&gt;-8.5,CG154&lt;=-7.5),"-8 a -7,5",IF(AND(CG154&gt;-7.5,CG154&lt;=-6.5),"-7 a -6,5",IF(AND(CG154&gt;-6.5,CG154&lt;=-5.5),"-6 a -5,5",IF(AND(CG154&gt;-5.5,CG154&lt;=-4.5),"-5 a -4,5",IF(AND(CG154&gt;-4.5,CG154&lt;=-3.5),"-4 a -3,5",IF(AND(CG154&gt;-3.5,CG154&lt;=-2.5),"-3 a -2,5",IF(CG154=-2.25,"-2,25",IF(AND(CG154&gt;-2.5,CG154&lt;=-1.5),"-2 a -1,5",IF(AND(CG154&gt;-1.5,CG154&lt;=-0.5),"-1 a -0,5",IF(AND(CG154&gt;-0.5,CG154&lt;=0.5),"0 a 0,5",IF(AND(CG154&gt;0.5,CG154&lt;=1.5),"1 a 1,5",IF(AND(CG154&gt;1.5,CG154&lt;=2.5),"2 a 2,5",IF(AND(CG154&gt;2.5,CG154&lt;=3.5),"3 a 3,5",IF(AND(CG154&gt;3.5,CG154&lt;=4.5),"4 a 4,5",IF(AND(CG154&gt;4.5,CG154&lt;=5.5),"5 a 5,5",IF(AND(CG154&gt;5.5,CG154&lt;=6.5),"6 a 6,5",IF(AND(CG154&gt;6.5,CG154&lt;=7.5),"7 a 7,5",IF(AND(CG154&gt;7.5,CG154&lt;=8.5),"8 a 8,5",IF(AND(CG154&gt;8.5,CG154&lt;=9.5),"9 a 9,5",IF(CG154&gt;=10,"10","Fuera de rango")))))))))))))))))))))))</f>
        <v>-3 a -2,5</v>
      </c>
      <c r="CI154" s="11" t="n">
        <f aca="false">IF(CG154="","",IF(CG154=-2.25,"NORMA",IF(CG154&lt;=-9.5,1,IF(CG154&lt;=-8.5,2,IF(CG154&lt;=-7.5,3,IF(CG154&lt;=-6.5,4,IF(CG154&lt;=-5.5,5,IF(CG154&lt;=-4.5,6,IF(CG154&lt;=-3.5,7,IF(CG154&lt;=-2.5,8,IF(CG154&lt;=-1.5,9,IF(CG154&lt;=-0.5,10,IF(CG154&lt;=0.5,11,IF(CG154&lt;=1.5,12,IF(CG154&lt;=2.5,13,IF(CG154&lt;=3.5,14,IF(CG154&lt;=4.5,15,IF(CG154&lt;=5.5,16,IF(CG154&lt;=6.5,17,IF(CG154&lt;=7.5,18,IF(CG154&lt;=8.5,19,IF(CG154&lt;=9.5,20,IF(CG154=10,21,"Fuera de rango")))))))))))))))))))))))</f>
        <v>8</v>
      </c>
      <c r="CJ154" s="9" t="n">
        <v>3.75</v>
      </c>
      <c r="CK154" s="10" t="str">
        <f aca="false">IF(CJ154="","",IF(AND(CJ154&gt;=-6,CJ154&lt;=-5.5),"-6 a -5,5",IF(AND(CJ154&gt;-5.5,CJ154&lt;=-4.5),"-5 a -4,5",IF(AND(CJ154&gt;-4.5,CJ154&lt;=-3.5),"-4 a -3,5",IF(AND(CJ154&gt;-3.5,CJ154&lt;=-2.5),"-3 a -2,5",IF(AND(CJ154&gt;-2.5,CJ154&lt;=-1.5),"-2 a -1,5",IF(AND(CJ154&gt;-1.5,CJ154&lt;=-0.5),"-1 a -0,5",IF(AND(CJ154&gt;-0.5,CJ154&lt;=0.5),"0 a 0,5",IF(AND(CJ154&gt;0.5,CJ154&lt;=1.5),"1 a 1,5",IF(AND(CJ154&gt;1.5,CJ154&lt;2.5),"2",IF(AND(CJ154&gt;=2.5,CJ154&lt;=3),"2,5 a 3",IF(AND(CJ154&gt;3,CJ154&lt;=4),"3,5 a 4",IF(AND(CJ154&gt;4,CJ154&lt;=5),"4,5 a 5",IF(AND(CJ154&gt;5,CJ154&lt;=6),"5,5 a 6",IF(AND(CJ154&gt;6,CJ154&lt;=7),"6,5 a 7",IF(AND(CJ154&gt;7,CJ154&lt;=8),"7,5 a 8",IF(AND(CJ154&gt;8,CJ154&lt;=9.5),"8,5 a 9,5",IF(CJ154=10,"10","Fuera de rango"))))))))))))))))))</f>
        <v>3,5 a 4</v>
      </c>
      <c r="CL154" s="11" t="n">
        <f aca="false">IF(CK154="","",IF(OR(CK154="-6 a -5,5",CK154="-6 - -5,5"),1,IF(OR(CK154="-5 a -4,5",CK154="-5 - -4,5"),2,IF(OR(CK154="-4 a -3,5",CK154="-4 - -3,5"),3,IF(OR(CK154="-3 a -2,5",CK154="-3 - -2,5"),4,IF(OR(CK154="-2 a -1,5",CK154="-2 - -1,5"),5,IF(OR(CK154="-1 a -0,5",CK154="-1 - -0,5"),6,IF(OR(CK154="0 a 0,5",CK154="0 - 0,5"),7,IF(OR(CK154="1 a 1,5",CK154="1 - 1,5"),8,IF(CK154="2","NORMA",IF(OR(CK154="2,5 a 3",CK154="2,5 - 3"),9,IF(OR(CK154="3,5 a 4",CK154="3,5 - 4"),10,IF(OR(CK154="4,5 a 5",CK154="4,5 - 5"),11,IF(OR(CK154="5,5 a 6",CK154="5,5 - 6"),12,IF(OR(CK154="6,5 a 7",CK154="6,5 - 7"),13,IF(OR(CK154="7,5 a 8",CK154="7,5 - 8"),14,IF(OR(CK154="8,5 a 9",CK154="8,5 - 9,5",CK154="9 a 9,5"),15,IF(CK154="10",15,IF(OR(CK154="0,5 a 1",CK154="0,5 - 1"),7,"Fuera de rango")))))))))))))))))))</f>
        <v>10</v>
      </c>
      <c r="CM154" s="10" t="n">
        <v>0</v>
      </c>
      <c r="CN154" s="10" t="str">
        <f aca="false">IF(CM154=0,"0", " ")</f>
        <v>0</v>
      </c>
      <c r="CO154" s="10" t="str">
        <f aca="false">IF(CM154&gt;0,"EME"," ")</f>
        <v> </v>
      </c>
      <c r="CP154" s="10" t="n">
        <v>0</v>
      </c>
      <c r="CQ154" s="10" t="str">
        <f aca="false">IF(CP154&gt;0,"0", " ")</f>
        <v> </v>
      </c>
      <c r="CR154" s="10" t="str">
        <f aca="false">IF(CP154&gt;0,"EME"," ")</f>
        <v> </v>
      </c>
      <c r="CS154" s="9" t="n">
        <v>0</v>
      </c>
      <c r="CT154" s="10" t="str">
        <f aca="false">IF(CS154&gt;0,"1", " ")</f>
        <v> </v>
      </c>
      <c r="CU154" s="10" t="str">
        <f aca="false">IF(CS154&gt;0,"HIP"," ")</f>
        <v> </v>
      </c>
      <c r="CV154" s="9" t="n">
        <v>0</v>
      </c>
      <c r="CW154" s="10" t="str">
        <f aca="false">IF(CV154&gt;0,"1", " ")</f>
        <v> </v>
      </c>
      <c r="CX154" s="10" t="str">
        <f aca="false">IF(CV154&gt;0,"HIP"," ")</f>
        <v> </v>
      </c>
      <c r="CY154" s="9" t="n">
        <v>-5</v>
      </c>
      <c r="CZ154" s="11" t="str">
        <f aca="false">IF(CY154&lt;0,"2"," ")</f>
        <v>2</v>
      </c>
      <c r="DA154" s="11" t="str">
        <f aca="false">IF(CY154&lt;0,"MIO"," ")</f>
        <v>MIO</v>
      </c>
      <c r="DB154" s="9" t="n">
        <v>-5</v>
      </c>
      <c r="DC154" s="11" t="str">
        <f aca="false">IF(DB154&lt;0,"2"," ")</f>
        <v>2</v>
      </c>
      <c r="DD154" s="11" t="str">
        <f aca="false">IF(DB154&lt;0,"MIO"," ")</f>
        <v>MIO</v>
      </c>
      <c r="DE154" s="9" t="n">
        <v>-0.5</v>
      </c>
      <c r="DF154" s="11" t="str">
        <f aca="false">IF(DE154&lt;0,"3"," ")</f>
        <v>3</v>
      </c>
      <c r="DG154" s="11" t="str">
        <f aca="false">IF(DE154&lt;0,"AST"," ")</f>
        <v>AST</v>
      </c>
      <c r="DH154" s="9" t="n">
        <v>-0.5</v>
      </c>
      <c r="DI154" s="11" t="str">
        <f aca="false">IF(DH154&lt;0,"3"," ")</f>
        <v>3</v>
      </c>
      <c r="DJ154" s="11" t="str">
        <f aca="false">IF(DH154&lt;0,"AST"," ")</f>
        <v>AST</v>
      </c>
      <c r="DK154" s="9" t="n">
        <v>0</v>
      </c>
      <c r="DL154" s="10" t="str">
        <f aca="false">IF(DK154&gt;0,"4"," ")</f>
        <v> </v>
      </c>
      <c r="DM154" s="10" t="str">
        <f aca="false">IF(DK154&gt;0,"PRE"," ")</f>
        <v> </v>
      </c>
      <c r="DN154" s="9" t="n">
        <v>0</v>
      </c>
      <c r="DO154" s="10" t="str">
        <f aca="false">IF(DN154&gt;0,"4"," ")</f>
        <v> </v>
      </c>
      <c r="DP154" s="10" t="str">
        <f aca="false">IF(DN154&gt;0,"PRE"," ")</f>
        <v> </v>
      </c>
      <c r="DQ154" s="12" t="n">
        <v>2</v>
      </c>
      <c r="DR154" s="12" t="n">
        <v>2</v>
      </c>
      <c r="DS154" s="12" t="str">
        <f aca="false">CONCATENATE(CO154,CU154,DA154,DG154,DM154)</f>
        <v>  MIOAST </v>
      </c>
      <c r="DT154" s="10" t="str">
        <f aca="false" t="array" ref="DT154">_xlfn.IFS(DS154="EME    ","0", DS154=" HIP   ","1", DS154="  MIO  ","2", DS154="   AST ","3", DS154="    PRE","4", DS154="EME   PRE","5", DS154=" HIP  PRE","6", DS154=" HIP AST ","7", DS154="  MIO PRE","8", DS154="  MIOAST ","9", DS154="   ASTPRE","10",DS154=" HIP ASTPRE","11", DS154="  MIOASTPRE","12", DS154="     ","0")</f>
        <v>9</v>
      </c>
      <c r="DU154" s="1" t="s">
        <v>154</v>
      </c>
      <c r="DV154" s="1" t="str">
        <f aca="false" t="array" ref="DV154">_xlfn.IFS(DU154="SI","2", DU154="NO","1")</f>
        <v>1</v>
      </c>
      <c r="DW154" s="10" t="n">
        <v>0</v>
      </c>
      <c r="DX154" s="11" t="str">
        <f aca="false">IF(DW154=0,"1","2")</f>
        <v>1</v>
      </c>
      <c r="DY154" s="11" t="str">
        <f aca="false" t="array" ref="DY154">_xlfn.IFS(DW154=0,"0", DW154=0.25, "1", DW154=0.5,"2", DW154=0.75,"3", DW154=1,"4",DW154=1.25,"5", DW154=1.5,"6", DW154=1.75,"7", DW154=2,"8")</f>
        <v>0</v>
      </c>
      <c r="DZ154" s="10" t="n">
        <v>0</v>
      </c>
      <c r="EA154" s="11" t="str">
        <f aca="false">IF(DZ154=0,"1","2")</f>
        <v>1</v>
      </c>
      <c r="EB154" s="11" t="str">
        <f aca="false" t="array" ref="EB154">_xlfn.IFS(DZ154=0,"0", DZ154=0.25, "1", DZ154=0.5,"2", DZ154=0.75,"3", DZ154=1,"4",DZ154=1.25,"5", DZ154=1.5,"6", DZ154=1.75,"7", DZ154=2,"8")</f>
        <v>0</v>
      </c>
      <c r="EC154" s="10" t="n">
        <v>-0.5</v>
      </c>
      <c r="ED154" s="10" t="str">
        <f aca="false">IF(EC154=0,"1","2")</f>
        <v>2</v>
      </c>
      <c r="EE154" s="11" t="str">
        <f aca="false" t="array" ref="EE154">_xlfn.IFS(EC154=0,"0", EC154=-0.25, "1", EC154=-0.5,"2", EC154=-0.75,"3", EC154=-1,"4",EC154=-1.25,"5", EC154=-1.5,"6", EC154=-1.75,"7", EC154=-2,"8", EC154=-2.25,"9",EC154=-2.5,"10", EC154=-2.75,"11", EC154=-3,"12", EC154=-3.25,"13", EC154=-3.5,"14", EC154=-3.75,"15",EC154=-4,"16")</f>
        <v>2</v>
      </c>
      <c r="EF154" s="10" t="n">
        <v>-0.75</v>
      </c>
      <c r="EG154" s="10" t="str">
        <f aca="false">IF(EF154=0,"1","2")</f>
        <v>2</v>
      </c>
      <c r="EH154" s="11" t="str">
        <f aca="false" t="array" ref="EH154">_xlfn.IFS(EF154=0,"0", EF154=-0.25, "1", EF154=-0.5,"2", EF154=-0.75,"3", EF154=-1,"4",EF154=-1.25,"5", EF154=-1.5,"6", EF154=-1.75,"7", EF154=-2,"8", EF154=-2.25,"9",EF154=-2.5,"10", EF154=-2.75,"11", EF154=-3,"12", EF154=-3.25,"13", EF154=-3.5,"14", EF154=-3.75,"15",EF154=-4,"16")</f>
        <v>3</v>
      </c>
      <c r="EI154" s="10" t="n">
        <v>0</v>
      </c>
      <c r="EJ154" s="11" t="str">
        <f aca="false">IF(EI154=0,"1","2")</f>
        <v>1</v>
      </c>
      <c r="EK154" s="11" t="str">
        <f aca="false" t="array" ref="EK154">_xlfn.IFS(EI154=0,"0", EI154=-0.25, "1", EI154=-0.5,"2", EI154=-0.75,"3", EI154=-1,"4",EI154=-1.25,"5", EI154=-1.5,"6", EI154=-1.75,"7", EI154=-2,"8", EI154=-2.25,"9", EI154=-2.25,"9",EI154=-2.5,"10", EI154=-2.75,"11", EI154=-3,"12", EI154=-3.25,"13", EI154=-3.5,"14", EI154=-3.75,"15",EI154=-4,"16", EI154=0.25, "17", EI154=0.5, "18")</f>
        <v>0</v>
      </c>
      <c r="EL154" s="10" t="n">
        <v>0</v>
      </c>
      <c r="EM154" s="11" t="str">
        <f aca="false">IF(EL154=0,"1","2")</f>
        <v>1</v>
      </c>
      <c r="EN154" s="11" t="str">
        <f aca="false" t="array" ref="EN154">_xlfn.IFS(EL154=0.25,"17",EL154=0.5,"18", EL154=0,"0", EL154=-0.25, "1", EL154=-0.5,"2", EL154=-0.75,"3", EL154=-1,"4",EL154=-1.25,"5", EL154=-1.5,"6", EL154=-1.75,"7", EL154=-2,"8",EL154= -2.25,"9",EL154=-2.5,"10",EL154= -2.75,"11",EL154= -3,"12",EL154= -3.25,"13",EL154= -3.5,"14",EL154= -3.75,"15",EL154=-4,"16")</f>
        <v>0</v>
      </c>
      <c r="EO154" s="10" t="n">
        <v>0</v>
      </c>
      <c r="EP154" s="11" t="str">
        <f aca="false">IF(EO154=0,"1","2")</f>
        <v>1</v>
      </c>
      <c r="EQ154" s="11" t="str">
        <f aca="false" t="array" ref="EQ154">_xlfn.IFS(EO154=0,"0", EO154=0.25, "1", EO154=0.5,"2", EO154=0.75,"3", EO154=1,"4",EO154=1.25,"5", EO154=1.5,"6", EO154=1.75,"7", EO154=2,"8", EO154=2.25,"9", EO154=2.25,"9",EO154=2.5,"10", EO154=2.75,"11", EO154=3,"12", EO154=3.25,"13", EO154=3.5,"14", EO154=3.75,"15",EO154=4,"16", EO154=-0.25, "17", bq=-0.5, "18")</f>
        <v>0</v>
      </c>
      <c r="ER154" s="10" t="n">
        <v>0</v>
      </c>
      <c r="ES154" s="11" t="str">
        <f aca="false">IF(ER154=0,"1","2")</f>
        <v>1</v>
      </c>
      <c r="ET154" s="11" t="str">
        <f aca="false" t="array" ref="ET154">_xlfn.IFS(ER154=0,"0", ER154=0.25, "1", ER154=0.5,"2", ER154=0.75,"3", ER154=1,"4",ER154=1.25,"5", ER154=1.5,"6", ER154=1.75,"7", ER154=2,"8", ER154=2.25,"9", ER154=2.25,"9",ER154=2.5,"10", ER154=2.75,"11", ER154=3,"12", ER154=3.25,"13", ER154=3.5,"14", ER154=3.75,"15",ER154=4,"16", ER154=-0.25, "17", bq=-0.5, "18")</f>
        <v>0</v>
      </c>
      <c r="EU154" s="13" t="n">
        <v>24</v>
      </c>
      <c r="EV154" s="14" t="str">
        <f aca="false">VLOOKUP(EU154,LEYENDA!$G$2:$H$8,2,TRUE())</f>
        <v>19-24</v>
      </c>
      <c r="EW154" s="14" t="str">
        <f aca="false" t="array" ref="EW154">_xlfn.IFS(EV154="0-5","1", EV154="6-12","2", EV154="13-18","3", EV154="19-24","4", EV154="25-36","5", EV154="37-48","6", EV154="49-60","7")</f>
        <v>4</v>
      </c>
    </row>
    <row r="155" customFormat="false" ht="13.5" hidden="false" customHeight="false" outlineLevel="0" collapsed="false">
      <c r="A155" s="1" t="n">
        <v>56</v>
      </c>
      <c r="B155" s="35" t="n">
        <v>2</v>
      </c>
      <c r="C155" s="33" t="n">
        <v>38103</v>
      </c>
      <c r="D155" s="6"/>
      <c r="E155" s="5" t="str">
        <f aca="false">VLOOKUP(A155,'286'!$A$3:$J$600,10,FALSE())</f>
        <v>GARCÍA LÓPEZ, SERGIO</v>
      </c>
      <c r="F155" s="4" t="str">
        <f aca="false">VLOOKUP(A155,'286'!$A$3:$I$1768,3,FALSE())</f>
        <v>GARLOSER</v>
      </c>
      <c r="G155" s="6" t="n">
        <f aca="false">VLOOKUP(A155,'286'!$A$3:$I$1768,4,FALSE())</f>
        <v>33853</v>
      </c>
      <c r="H155" s="7" t="n">
        <f aca="false">YEAR(C155)-YEAR(G155)</f>
        <v>12</v>
      </c>
      <c r="I155" s="1" t="str">
        <f aca="false">VLOOKUP(H155,LEYENDA!$C$2:$D$6,2,TRUE())</f>
        <v>0-12</v>
      </c>
      <c r="J155" s="5" t="str">
        <f aca="false">VLOOKUP(A155,'286'!$A$3:$I$1768,7,FALSE())</f>
        <v>H</v>
      </c>
      <c r="K155" s="8" t="str">
        <f aca="false">VLOOKUP(A155,'286'!$A$3:$I$1768,2,FALSE())</f>
        <v>OD</v>
      </c>
      <c r="L155" s="4" t="str">
        <f aca="false">VLOOKUP(A155,'286'!$A$3:$I$1768,8,FALSE())</f>
        <v>D</v>
      </c>
      <c r="M155" s="4" t="str">
        <f aca="false">VLOOKUP(A155,'286'!$A$3:$I$1768,9,FALSE())</f>
        <v>I</v>
      </c>
      <c r="N155" s="8" t="str">
        <f aca="false">IF(R155=O155, "MISMA","CONTRARIA")</f>
        <v>CONTRARIA</v>
      </c>
      <c r="O155" s="8" t="str">
        <f aca="false" t="array" ref="O155">_xlfn.IFS(L155="D","1", L155="I","2")</f>
        <v>1</v>
      </c>
      <c r="P155" s="8" t="str">
        <f aca="false" t="array" ref="P155">_xlfn.IFS(K155="OD","1", K155="OI","2")</f>
        <v>1</v>
      </c>
      <c r="Q155" s="1" t="str">
        <f aca="false" t="array" ref="Q155">_xlfn.IFS(J155="M","1", J155="H","2")</f>
        <v>2</v>
      </c>
      <c r="R155" s="8" t="str">
        <f aca="false" t="array" ref="R155">_xlfn.IFS(M155="D","1", M155="I","2")</f>
        <v>2</v>
      </c>
      <c r="S155" s="1" t="str">
        <f aca="false" t="array" ref="S155">_xlfn.IFS(N155="CONTRARIA", "1",N155= "MISMA","2")</f>
        <v>1</v>
      </c>
      <c r="T155" s="1" t="str">
        <f aca="false" t="array" ref="T155">_xlfn.IFS(I155="0-12","1", I155="13-24","2", I155="25-40","3", I155="41-60","4", I155="61-100","5")</f>
        <v>1</v>
      </c>
      <c r="U155" s="9" t="n">
        <v>-4</v>
      </c>
      <c r="V155" s="1" t="str">
        <f aca="false">IF(U155="","",IF(AND(U155&gt;=-9,U155&lt;=-6.5),"-9 a -6,5",IF(AND(U155&gt;=-6,U155&lt;=-3.5),"-6 a -3,5",IF(AND(U155&gt;=-3,U155&lt;=-1),"-3 a -1",IF(U155=-0.5,"-0,5",IF(AND(U155&gt;=0,U155&lt;=2.5),"0 a 2,5",IF(AND(U155&gt;=3,U155&lt;=5.5),"3 a 5,5",IF(AND(U155&gt;=6,U155&lt;=8.5),"6 a 8,5",IF(AND(U155&gt;=9,U155&lt;=20),"9 a 20","Fuera de rango")))))))))</f>
        <v>-6 a -3,5</v>
      </c>
      <c r="W155" s="11" t="n">
        <f aca="false">IF(V155="","",IF(V155="-9 a -6,5",2,IF(V155="-6 a -3,5",3,IF(V155="-3 a -1",4,IF(V155="-0,5","NORMA",IF(V155="0 a 2,5",5,IF(V155="3 a 5,5",6,IF(V155="6 a 8,5",7,IF(V155="9 a 20",8,"Fuera de rango")))))))))</f>
        <v>3</v>
      </c>
      <c r="X155" s="9" t="n">
        <v>0</v>
      </c>
      <c r="Y155" s="10" t="str">
        <f aca="false">IF(X155="","",IF(AND(X155&gt;=0,X155&lt;=4),"0 a 4",IF(AND(X155&gt;=4.5,X155&lt;=8.5),"4,5 a 8,5",IF(X155=9,"9",IF(AND(X155&gt;=9.5,X155&lt;=13),"9,5 a 13",IF(AND(X155&gt;=13.5,X155&lt;=20),"13,5 a 20",IF(AND(X155&gt;=20.5,X155&lt;=35),"20,5 a 35","Fuera de rango")))))))</f>
        <v>0 a 4</v>
      </c>
      <c r="Z155" s="11" t="n">
        <f aca="false">IF(Y155="","",IF(Y155="0 a 4",1,IF(Y155="4,5 a 8,5",2,IF(Y155="9","NORMA",IF(Y155="9,5 a 13",3,IF(Y155="13,5 a 20",4,IF(Y155="20,5 a 35",5,"Fuera de rango")))))))</f>
        <v>1</v>
      </c>
      <c r="AA155" s="9" t="n">
        <v>8</v>
      </c>
      <c r="AB155" s="10" t="str">
        <f aca="false">IF(AA155="","",IF(AND(AA155&gt;=0,AA155&lt;=9),"0 a 9",IF(AND(AA155&gt;=9.5,AA155&lt;=18.5),"9,5 a 18,5",IF(AA155=19,"19",IF(AND(AA155&gt;=19.5,AA155&lt;=28),"19,5 a 28",IF(AND(AA155&gt;=28.5,AA155&lt;=40),"28,5 a 40","Fuera de rango"))))))</f>
        <v>0 a 9</v>
      </c>
      <c r="AC155" s="11" t="n">
        <f aca="false" t="array" ref="AC155">_xlfn.IFS(AB155="","",AB155="0 a 9",1,AB155="9,5 a 18,5",2,AB155="19","NORMA",AB155="19,5 a 28",3,AB155="28,5 a 40",4,TRUE(),"Fuera de rango")</f>
        <v>1</v>
      </c>
      <c r="AD155" s="9" t="n">
        <v>-2</v>
      </c>
      <c r="AE155" s="10" t="str">
        <f aca="false">IF(AD155="","",IF(AND(AD155&gt;=-10,AD155&lt;=0),"De -10 a 0",IF(AND(AD155&gt;=0.5,AD155&lt;=9.5),"0,5 a 9,5",IF(AD155=10,"10",IF(AND(AD155&gt;=10.5,AD155&lt;=20),"10,5 a 20",IF(AND(AD155&gt;=20.5,AD155&lt;=40),"20,5 a 40","Fuera de rango"))))))</f>
        <v>De -10 a 0</v>
      </c>
      <c r="AF155" s="12" t="n">
        <f aca="false">IF(AD155="","",IF(AND(AD155&gt;=-10,AD155&lt;=0),1,IF(AND(AD155&gt;=0.5,AD155&lt;=9.5),2,IF(AD155=10,"NORMA",IF(AND(AD155&gt;=10.5,AD155&lt;=20),3,IF(AND(AD155&gt;=20.5,AD155&lt;=40),4,""))))))</f>
        <v>1</v>
      </c>
      <c r="AG155" s="9" t="n">
        <v>10</v>
      </c>
      <c r="AH155" s="10" t="str">
        <f aca="false">IF(AG155="","",IF(AND(AG155&gt;=0,AG155&lt;=4),"0 a 4",IF(AND(AG155&gt;=4.5,AG155&lt;=8.5),"4,5 a 8,5",IF(AG155=9,"9",IF(AND(AG155&gt;=9.5,AG155&lt;=13),"9,5 a 13",IF(AND(AG155&gt;=13.5,AG155&lt;=25),"13,5 a 25","Fuera de rango"))))))</f>
        <v>9,5 a 13</v>
      </c>
      <c r="AI155" s="11" t="n">
        <f aca="false">IF(AH155="","",IF(AH155="0 a 4",1,IF(AH155="4,5 a 8,5",2,IF(AH155="9","NORMA",IF(AH155="9,5 a 13",3,IF(AH155="13,5 a 25",4,""))))))</f>
        <v>3</v>
      </c>
      <c r="AJ155" s="9" t="n">
        <v>6</v>
      </c>
      <c r="AK155" s="10" t="str">
        <f aca="false">IF(AJ155="","",IF(AND(AJ155&gt;=-15,AJ155&lt;=-10.5),"-15 a -10,5",IF(AND(AJ155&gt;=-10,AJ155&lt;=-4),"-10 a -4",IF(AND(AJ155&gt;=-4.5,AJ155&lt;=0),"-4,5 a 0",IF(AND(AJ155&gt;=0.5,AJ155&lt;=4.5),"0,5 a 4,5",IF(AJ155=5,"5",IF(AND(AJ155&gt;=5.5,AJ155&lt;=10),"5,5 a 10",IF(AND(AJ155&gt;=10.5,AJ155&lt;=20),"10,5 a 20","Fuera de rango"))))))))</f>
        <v>5,5 a 10</v>
      </c>
      <c r="AL155" s="11" t="n">
        <f aca="false">IF(AK155="","",IF(AK155="-15 a -10,5",1,IF(AK155="-10 a -4",2,IF(AK155="-4,5 a 0",3,IF(AK155="0,5 a 4,5",4,IF(AK155="5","NORMA",IF(AK155="5,5 a 10",5,IF(AK155="10,5 a 20",6,"Error"))))))))</f>
        <v>5</v>
      </c>
      <c r="AM155" s="9" t="n">
        <v>-1</v>
      </c>
      <c r="AN155" s="10" t="str">
        <f aca="false">IF(AM155="","",IF(AND(AM155&gt;=-7.5,AM155&lt;=-5.5),"-7,5 a -5,5",IF(AND(AM155&gt;=-5,AM155&lt;=-3),"-5 a -3",IF(AND(AM155&gt;=-2.5,AM155&lt;=-0.5),"-2,5 a -0,5",IF(AM155=0,"0,00",IF(AND(AM155&gt;=0.5,AM155&lt;=2.5),"0,5 a 2,5",IF(AND(AM155&gt;=3,AM155&lt;=5),"3 a 5",IF(AND(AM155&gt;=5.5,AM155&lt;=7.5),"5,5 a 7,5",IF(AND(AM155&gt;=8,AM155&lt;=10),"8 a 10","Fuera de rango")))))))))</f>
        <v>-2,5 a -0,5</v>
      </c>
      <c r="AO155" s="11" t="n">
        <f aca="false">IF(AN155="","",IF(AN155="-7,5 a -5,5",1,IF(AN155="-5 a -3",2,IF(AN155="-2,5 a -0,5",3,IF(AN155="0,00","NORMA",IF(AN155="0,5 a 2,5",4,IF(AN155="3 a 5",5,IF(AN155="5,5 a 7,5",6,IF(AN155="8 a 10",7,"Error")))))))))</f>
        <v>3</v>
      </c>
      <c r="AP155" s="9" t="n">
        <v>-7</v>
      </c>
      <c r="AQ155" s="10" t="str">
        <f aca="false">IF(AP155="","",IF(AND(AP155&gt;=-20,AP155&lt;=-9.5),"-20 a -9,5",IF(AND(AP155&gt;=-9,AP155&lt;=-6.5),"-9 a -6,5",IF(AP155=-6,"-6",IF(AND(AP155&gt;=-5.5,AP155&lt;=-3),"-5,5 a -3",IF(AND(AP155&gt;=-2.5,AP155&lt;=0),"-2,5 a 0",IF(AND(AP155&gt;=0.5,AP155&lt;=3),"0,5 a 3",IF(AND(AP155&gt;=3.5,AP155&lt;=6),"3,5 a 6",IF(AND(AP155&gt;=6.5,AP155&lt;=9),"6,5 a 9",IF(AND(AP155&gt;=9.5,AP155&lt;=20),"9,5 a 20","Fuera de rango"))))))))))</f>
        <v>-9 a -6,5</v>
      </c>
      <c r="AR155" s="11" t="n">
        <f aca="false">IF(AQ155="","",IF(AQ155="-20 a -9,5",1,IF(AQ155="-9 a -6,5",2,IF(AQ155="-6","NORMA",IF(AQ155="-5,5 a -3",3,IF(AQ155="-2,5 a 0",4,IF(AQ155="0,5 a 3",5,IF(AQ155="3,5 a 6",6,IF(AQ155="6,5 a 9",7,IF(AQ155="9,5 a 20",8,""))))))))))</f>
        <v>2</v>
      </c>
      <c r="AS155" s="9" t="n">
        <v>5</v>
      </c>
      <c r="AT155" s="10" t="str">
        <f aca="false">IF(AS155="","",IF(AND(AS155&gt;=-16,AS155&lt;=-14),"-16 a -14",IF(AND(AS155&gt;=-13.5,AS155&lt;=-11.5),"-13,5 a -11,5",IF(AND(AS155&gt;=-11,AS155&lt;=-9),"-11 a -9",IF(AND(AS155&gt;=-8.5,AS155&lt;=-6.5),"-8,5 a -6,5",IF(AND(AS155&gt;=-6,AS155&lt;=-4),"-6 a -4",IF(AND(AS155&gt;=-3.5,AS155&lt;=-1.5),"-3,5 a -1,5",IF(AND(AS155&gt;=-1,AS155&lt;=1),"-1 a 1",IF(AND(AS155&gt;=1.5,AS155&lt;=3.5),"1,5 a 3,5",IF(AND(AS155&gt;=4,AS155&lt;=6),"4 a 6",IF(AND(AS155&gt;=6.5,AS155&lt;=8.5),"6,5 a 8,5",IF(AND(AS155&gt;=9,AS155&lt;=11),"9 a 11",IF(AND(AS155&gt;=11.5,AS155&lt;=13.5),"11,5 a 13,5",IF(AND(AS155&gt;=14,AS155&lt;=16),"14 a 16",IF(AND(AS155&gt;=16.5,AS155&lt;=18.5),"16,5 a 18,5",IF(AND(AS155&gt;=19,AS155&lt;=21),"19 a 21","Fuera de rango"))))))))))))))))</f>
        <v>4 a 6</v>
      </c>
      <c r="AU155" s="11" t="str">
        <f aca="false" t="array" ref="AU155">IF(AT155="","",_xlfn.IFS(AT155="-16 a -14",1,AT155="-13,5 a -11,5",2,AT155="-11 a -9",3,AT155="-8,5 a -6,5",4,AT155="-6 a -4",5,AT155="-3,5 a -1,5",6,AT155="-1 a 1",7,AT155="1,5 a 3,5",8,AT155="4 a 6","NORMA",AT155="6,5 a 8,5",9,AT155="9 a 11",10,AT155="11,5 a 13,5",11,AT155="14 a 16",12,AT155="16,5 a 18,5",13,AT155="19 a 21",14,TRUE(),""))</f>
        <v>NORMA</v>
      </c>
      <c r="AV155" s="9" t="n">
        <v>0.5</v>
      </c>
      <c r="AW155" s="10" t="str">
        <f aca="false">IF(AV155="","",IF(AND(AV155&gt;=-1,AV155&lt;=-0.5),"-1 a -0,5",IF(AND(AV155&gt;-0.5,AV155&lt;=0),"De -0,5 a 0",IF(AND(AV155&gt;=0.25,AV155&lt;=0.75),"0,25 a 0,75",IF(AND(AV155&gt;=1,AV155&lt;=1.5),"1 a 1,5",IF(AND(AV155&gt;=1.75,AV155&lt;=2.25),"1,75 a 2,25",IF(AND(AV155&gt;=2.5,AV155&lt;=3),"2,5 a 3",IF(AND(AV155&gt;=3.25,AV155&lt;=3.75),"3,25 a 3,75","Fuera de rango"))))))))</f>
        <v>0,25 a 0,75</v>
      </c>
      <c r="AX155" s="11" t="str">
        <f aca="false">IF(AW155="","",IF(OR(AW155="-1 a -0,5",AW155="-1 a -0.5"),1,IF(OR(AW155="De -0,5 a 0",AW155="-0,5 a 0",AW155="De -0.5 a 0"),2,IF(OR(AW155="0,25 a 0,75",AW155="0.25 a 0.75"),"NORMA",IF(OR(AW155="1 a 1,5",AW155="1 a 1.5"),3,IF(OR(AW155="1,75 a 2,25",AW155="1.75 a 2.25"),4,IF(OR(AW155="2,5 a 3",AW155="2.5 a 3"),5,IF(OR(AW155="3,25 a 3,75",AW155="3.25 a 3.75"),6,""))))))))</f>
        <v>NORMA</v>
      </c>
      <c r="AY155" s="9" t="n">
        <v>-13</v>
      </c>
      <c r="AZ155" s="10" t="str">
        <f aca="false">IF(AY155="","",IF(AND(AY155&gt;=-20,AY155&lt;=-9.5),"-20 a -9,5",IF(AND(AY155&gt;=-9,AY155&lt;=-6.5),"-9 a -6,5",IF(AY155=-6,"-6",IF(AND(AY155&gt;=-5.5,AY155&lt;=-3),"-5,5 a -3",IF(AND(AY155&gt;=-2.5,AY155&lt;=0),"-2,5 a 0",IF(AND(AY155&gt;=0.5,AY155&lt;=3),"0,5 a 3",IF(AND(AY155&gt;=3.5,AY155&lt;=6),"3,5 a 6","Fuera de rango"))))))))</f>
        <v>-20 a -9,5</v>
      </c>
      <c r="BA155" s="11" t="n">
        <f aca="false">IF(AZ155="","",IF(AZ155="-20 a -9,5",1,IF(AZ155="-9 a -6,5",2,IF(AZ155="-6","NORMA",IF(AZ155="-5,5 a -3",3,IF(AZ155="-2,5 a 0",4,IF(AZ155="0,5 a 3",5,IF(AZ155="3,5 a 6",6,""))))))))</f>
        <v>1</v>
      </c>
      <c r="BB155" s="9" t="n">
        <v>0</v>
      </c>
      <c r="BC155" s="10" t="str">
        <f aca="false" t="array" ref="BC155">IF(BB155="","",_xlfn.IFS(AND(BB155&gt;=0,BB155&lt;=2),"0 a 2",AND(BB155&gt;=2.5,BB155&lt;=4.5),"2,5 a 4,5",AND(BB155&gt;=5,BB155&lt;=7),"5 a 7",AND(BB155&gt;=7.5,BB155&lt;=9.5),"7,5 a 9,5",AND(BB155&gt;=10,BB155&lt;=12),"10 a 12",AND(BB155&gt;=12.5,BB155&lt;=14.5),"12,5 a 14,5",BB155=15,"15",AND(BB155&gt;=15.5,BB155&lt;=17.5),"15,5 a 17,5",AND(BB155&gt;=18,BB155&lt;=20),"18 a 20",AND(BB155&gt;=20.5,BB155&lt;=22.5),"20,5 a 22,5",AND(BB155&gt;=23,BB155&lt;=25),"23 a 25",TRUE(),"Fuera de rango"))</f>
        <v>0 a 2</v>
      </c>
      <c r="BD155" s="11" t="n">
        <f aca="false" t="array" ref="BD155">IF(BC155="","",_xlfn.IFS(BC155="0 a 2",1,BC155="2,5 a 4,5",2,BC155="5 a 7",3,BC155="7,5 a 9,5",4,BC155="10 a 12",5,BC155="12,5 a 14,5",6,BC155="15","NORMA",BC155="15,5 a 17,5",7,BC155="18 a 20",8,BC155="20,5 a 22,5",9,BC155="23 a 25",10,TRUE(),"Fuera de rango"))</f>
        <v>1</v>
      </c>
      <c r="BE155" s="9" t="n">
        <v>16</v>
      </c>
      <c r="BF155" s="10" t="str">
        <f aca="false">IF(BE155="","",IF(AND(BE155&gt;=-20,BE155&lt;=-10),"-20 a -10",IF(AND(BE155&gt;=-9.5,BE155&lt;=0.5),"-9,5 a 0,5",IF(AND(BE155&gt;=1,BE155&lt;=11),"1 a 11",IF(AND(BE155&gt;=11.5,BE155&lt;=20.5),"11,5 a 20,5",IF(BE155=21,"21",IF(AND(BE155&gt;=21.5,BE155&lt;=31.5),"21,5 a 31,5",IF(AND(BE155&gt;=32,BE155&lt;=42),"32 a 42","Fuera de rango"))))))))</f>
        <v>11,5 a 20,5</v>
      </c>
      <c r="BG155" s="11" t="n">
        <f aca="false">IF(BF155="","",IF(BF155="-20 a -10",1,IF(BF155="-9,5 a 0,5",2,IF(BF155="1 a 11",3,IF(BF155="11,5 a 20,5",4,IF(BF155="21","NORMA",IF(BF155="21,5 a 31,5",5,IF(BF155="32 a 42",6,""))))))))</f>
        <v>4</v>
      </c>
      <c r="BH155" s="9" t="n">
        <v>1</v>
      </c>
      <c r="BI155" s="10" t="str">
        <f aca="false">IF(BH155="","",IF(AND(BH155&gt;=-20,BH155&lt;=-15),"-20 a -15",IF(AND(BH155&gt;=-14.5,BH155&lt;=-9.5),"-14,5 a -9,5",IF(AND(BH155&gt;=-9,BH155&lt;=-4),"-9 a -4",IF(AND(BH155&gt;=-3.5,BH155&lt;=2.5),"-3,5 a 2,5",IF(AND(BH155&gt;=3,BH155&lt;=8),"3 a 8",IF(AND(BH155&gt;=8.5,BH155&lt;=14.5),"8,5 a 14,5",IF(BH155=15,"15",IF(AND(BH155&gt;=15.5,BH155&lt;=20.5),"15,5 a 20,5",IF(AND(BH155&gt;=21,BH155&lt;=26),"21 a 26","Fuera de rango"))))))))))</f>
        <v>-3,5 a 2,5</v>
      </c>
      <c r="BJ155" s="11" t="n">
        <f aca="false">IF(BI155="","",IF(BI155="-20 a -15",1,IF(BI155="-14,5 a -9,5",2,IF(BI155="-9 a -4",3,IF(BI155="-3,5 a 2,5",4,IF(BI155="3 a 8",5,IF(BI155="8,5 a 14,5",6,IF(BI155="15","NORMA",IF(BI155="15,5 a 20,5",7,IF(BI155="21 a 26",8,IF(BI155="26,5 a 31,5",9,"")))))))))))</f>
        <v>4</v>
      </c>
      <c r="BK155" s="9" t="n">
        <v>0</v>
      </c>
      <c r="BL155" s="10" t="str">
        <f aca="false">IF(BK155="","",IF(AND(BK155&gt;=0,BK155&lt;=2),"0 - 2",IF(AND(BK155&gt;=2.5,BK155&lt;=4.5),"2,5 - 4,5",IF(AND(BK155&gt;=5,BK155&lt;=7),"5 - 7",IF(AND(BK155&gt;=7.5,BK155&lt;=9.5),"7,5 - 9,5",IF(AND(BK155&gt;=10,BK155&lt;=12),"10 - 12",IF(AND(BK155&gt;=12.5,BK155&lt;=13.5),"12,5 - 13,5",IF(BK155=14,"14",IF(AND(BK155&gt;=14.5,BK155&lt;=16.5),"14,5 - 16,5",IF(AND(BK155&gt;=17,BK155&lt;=19),"17 - 19",IF(AND(BK155&gt;=19.5,BK155&lt;=21.5),"19,5 - 21,5",IF(AND(BK155&gt;=22,BK155&lt;=24),"22 - 24",IF(AND(BK155&gt;=24.5,BK155&lt;=26.5),"24,5 - 26,5",IF(AND(BK155&gt;=27,BK155&lt;=29),"27 - 29",IF(AND(BK155&gt;=29.5,BK155&lt;=30),"29,5 - 30","Fuera de rango")))))))))))))))</f>
        <v>0 - 2</v>
      </c>
      <c r="BM155" s="11" t="n">
        <f aca="false">IF(BL155="","",IF(BL155="0 - 2",1,IF(BL155="2,5 - 4,5",2,IF(BL155="5 - 7",3,IF(BL155="7,5 - 9,5",4,IF(BL155="10 - 12",5,IF(BL155="12,5 - 13,5",6,IF(BL155="14","NORMA",IF(BL155="14,5 - 16,5",7,IF(BL155="17 - 19",8,IF(BL155="19,5 - 21,5",9,IF(BL155="22 - 24",10,IF(BL155="24,5 - 26,5",11,IF(BL155="27 - 29",12,IF(BL155="29,5 - 30",13,"")))))))))))))))</f>
        <v>1</v>
      </c>
      <c r="BN155" s="9" t="n">
        <v>27</v>
      </c>
      <c r="BO155" s="10" t="str">
        <f aca="false">IF(BN155="","",IF(AND(BN155&gt;=-20,BN155&lt;=-10),"-20 a -10",IF(AND(BN155&gt;=-9.5,BN155&lt;=0.5),"-9,5 a 0,5",IF(AND(BN155&gt;=1,BN155&lt;=11),"1 a 11",IF(AND(BN155&gt;=11.5,BN155&lt;=21.5),"11,5 a 21,5",IF(BN155=22,"22",IF(AND(BN155&gt;=22.5,BN155&lt;=32.5),"22,5 a 32,5",IF(AND(BN155&gt;=33,BN155&lt;=43),"33 a 43","Fuera de rango"))))))))</f>
        <v>22,5 a 32,5</v>
      </c>
      <c r="BP155" s="11" t="n">
        <f aca="false">IF(BO155="","",IF(BO155="-20 a -10",1,IF(BO155="-9,5 a 0,5",2,IF(BO155="1 a 11",3,IF(BO155="11,5 a 21,5",4,IF(BO155="22","NORMA",IF(BO155="22,5 a 32,5",5,IF(BO155="33 a 43",6,""))))))))</f>
        <v>5</v>
      </c>
      <c r="BQ155" s="9" t="n">
        <v>18</v>
      </c>
      <c r="BR155" s="10" t="str">
        <f aca="false">IF(BQ155="","",IF(AND(BQ155&gt;=-20,BQ155&lt;=-15),"-20 a -15",IF(AND(BQ155&gt;=-14.5,BQ155&lt;=-9.5),"-14,5 a -9,5",IF(AND(BQ155&gt;=-9,BQ155&lt;=-4),"-9 a -4",IF(AND(BQ155&gt;=-3.5,BQ155&lt;=2.5),"-3,5 a 2,5",IF(AND(BQ155&gt;=3,BQ155&lt;=8),"3 a 8",IF(AND(BQ155&gt;=8.5,BQ155&lt;=13.5),"8,5 a 13,5",IF(AND(BQ155&gt;=14,BQ155&lt;=17.5),"14 a 17,5",IF(BQ155=18,"18",IF(AND(BQ155&gt;=18.5,BQ155&lt;=23.5),"18,5 a 23,5",IF(AND(BQ155&gt;=24,BQ155&lt;=29),"24 a 29",IF(AND(BQ155&gt;=29.5,BQ155&lt;=34.5),"29,5 a 34,5",IF(AND(BQ155&gt;=35,BQ155&lt;=40),"35 a 40","Fuera de rango")))))))))))))</f>
        <v>18</v>
      </c>
      <c r="BS155" s="11" t="str">
        <f aca="false">IF(BR155="","",IF(BR155="-20 a -15",1,IF(BR155="-14,5 a -9,5",2,IF(BR155="-9 a -4",3,IF(BR155="-3,5 a 2,5",4,IF(BR155="3 a 8",5,IF(BR155="8,5 a 13,5",6,IF(BR155="14 a 17,5",7,IF(BR155="18","NORMA",IF(BR155="18,5 a 23,5",8,IF(BR155="24 a 29",9,IF(BR155="29,5 a 34,5",10,IF(BR155="35 a 40",11,"")))))))))))))</f>
        <v>NORMA</v>
      </c>
      <c r="BT155" s="9" t="n">
        <v>0</v>
      </c>
      <c r="BU155" s="10" t="str">
        <f aca="false">IF(BT155="","",IF(AND(BT155&gt;=-20,BT155&lt;=-18),"-20 a -18",IF(AND(BT155&gt;=-17.5,BT155&lt;=-15.5),"-17,5 a -15,5",IF(AND(BT155&gt;=-15,BT155&lt;=-13),"-15 a -13",IF(AND(BT155&gt;=-12.5,BT155&lt;=-10.5),"-12,5 a -10,5",IF(AND(BT155&gt;=-10,BT155&lt;=-8),"-10 a -8",IF(AND(BT155&gt;=-7.5,BT155&lt;=-5.5),"-7,5 a -5,5",IF(AND(BT155&gt;=-5,BT155&lt;=-3),"-5 a -3",IF(AND(BT155&gt;=-2.5,BT155&lt;=-0.5),"-2,5 a -0,5",IF(BT155=0,"0",IF(AND(BT155&gt;=0.5,BT155&lt;=2.5),"0,5 a 2,5",IF(AND(BT155&gt;=3,BT155&lt;=5),"3 a 5",IF(AND(BT155&gt;=5.5,BT155&lt;=7.5),"5,5 a 7,5",IF(AND(BT155&gt;=8,BT155&lt;=10),"8 a 10",IF(AND(BT155&gt;=10.5,BT155&lt;=12.5),"10,5 a 12,5",IF(AND(BT155&gt;=13,BT155&lt;=15),"13 a 15",IF(AND(BT155&gt;=15.5,BT155&lt;=17.5),"15,5 a 17,5",IF(AND(BT155&gt;=18,BT155&lt;=20),"18 a 20","Fuera de rango"))))))))))))))))))</f>
        <v>0</v>
      </c>
      <c r="BV155" s="11" t="str">
        <f aca="false">IF(BT155="","",IF(BT155=0,"NORMA",IF(AND(BT155&gt;=-20,BT155&lt;=-18),2,IF(AND(BT155&gt;=-17.5,BT155&lt;=-15.5),2,IF(AND(BT155&gt;=-15,BT155&lt;=-13),3,IF(AND(BT155&gt;=-12.5,BT155&lt;=-10.5),4,IF(AND(BT155&gt;=-10,BT155&lt;=-8),5,IF(AND(BT155&gt;=-7.5,BT155&lt;=-5.5),6,IF(AND(BT155&gt;=-5,BT155&lt;=-3),7,IF(AND(BT155&gt;=-2.5,BT155&lt;=-0.5),8,IF(AND(BT155&gt;=0.5,BT155&lt;=2.5),9,IF(AND(BT155&gt;=3,BT155&lt;=5),10,IF(AND(BT155&gt;=5.5,BT155&lt;=7.5),11,IF(AND(BT155&gt;=8,BT155&lt;=10),12,IF(AND(BT155&gt;=10.5,BT155&lt;=12.5),13,IF(AND(BT155&gt;=13,BT155&lt;=15),14,IF(AND(BT155&gt;=15.5,BT155&lt;=17.5),15,IF(AND(BT155&gt;=18,BT155&lt;=20),16,"Fuera de rango"))))))))))))))))))</f>
        <v>NORMA</v>
      </c>
      <c r="BW155" s="9" t="n">
        <v>-2.75</v>
      </c>
      <c r="BX155" s="10" t="n">
        <f aca="false">18.5- (0.3*H155)</f>
        <v>14.9</v>
      </c>
      <c r="BY155" s="10" t="n">
        <f aca="false">(BW155)-(BX155)</f>
        <v>-17.65</v>
      </c>
      <c r="BZ155" s="10" t="str">
        <f aca="false">IF(BY155="","",IF(BY155&lt;-27.5,"De -30 a -28",IF(BY155&lt;-25,"De -27,5 a -25,5",IF(BY155&lt;-22.5,"De -25 a -23",IF(BY155&lt;-20,"De -22,5 a -20,5",IF(BY155&lt;-17.5,"De -20 a -18",IF(BY155&lt;-15,"De -17,5 a -15,5",IF(BY155&lt;-12.5,"De -15 a -13",IF(BY155&lt;-10,"De -12,5 a -10,5",IF(BY155&lt;-7.5,"De -10 a -8",IF(BY155&lt;-5,"De -7,5 a -5,5",IF(BY155&lt;-2.5,"De -5 a -3",IF(BY155&lt;0,"De -2,5 a -0,5",IF(BY155&lt;2.5,"De 0 a 2",IF(BY155&lt;5,"De 2,5 a 4,5",IF(BY155&lt;7.5,"De 5 a 7",IF(BY155&lt;10,"De 7,5 a 9,5",IF(BY155&lt;12.5,"De 10 a 12",IF(BY155&lt;15,"De 12,5 a 14,5",IF(BY155&lt;17.5,"De 15 a 17",IF(BY155&lt;20,"De 17,5 a 19,5",IF(BY155&lt;22.5,"De 20 a 22",IF(BY155&lt;25,"De 22,5 a 24,5",IF(BY155&lt;27.5,"De 25 a 27","De 27,5 a 30"))))))))))))))))))))))))</f>
        <v>De -20 a -18</v>
      </c>
      <c r="CA155" s="12" t="n">
        <f aca="false">IF(BY155="","",IF(BY155&lt;=-28,1,IF(BY155&lt;=-25.5,2,IF(BY155&lt;=-23,3,IF(BY155&lt;=-20.5,4,IF(BY155&lt;=-18,5,IF(BY155&lt;=-15.5,6,IF(BY155&lt;=-13,7,IF(BY155&lt;=-10.5,8,IF(BY155&lt;=-8,9,IF(BY155&lt;=-5.5,10,IF(BY155&lt;=-3,11,IF(BY155&lt;=-0.5,12,IF(BY155&lt;=2,13,IF(BY155&lt;=4.5,14,IF(BY155&lt;=7,15,IF(BY155&lt;=9.5,16,IF(BY155&lt;=12,17,IF(BY155&lt;=14.5,18,IF(BY155&lt;=17,19,IF(BY155&lt;=19.5,20,IF(BY155&lt;=22,21,IF(BY155&lt;=24.5,22,IF(BY155&lt;=27,23,IF(BY155&lt;=30,24,"Fuera de rango")))))))))))))))))))))))))</f>
        <v>6</v>
      </c>
      <c r="CB155" s="9" t="n">
        <v>-2.75</v>
      </c>
      <c r="CC155" s="10" t="n">
        <f aca="false">18.5- (0.3*H155)</f>
        <v>14.9</v>
      </c>
      <c r="CD155" s="10" t="n">
        <f aca="false">(CB155)-(CC155)</f>
        <v>-17.65</v>
      </c>
      <c r="CE155" s="10" t="str">
        <f aca="false">IF(CD155="","",IF(CD155&lt;-27.5,"De -30 a -28",IF(CD155&lt;-25,"De -27,5 a -25,5",IF(CD155&lt;-22.5,"De -25 a -23",IF(CD155&lt;-20,"De -22,5 a -20,5",IF(CD155&lt;-17.5,"De -20 a -18",IF(CD155&lt;-15,"De -17,5 a -15,5",IF(CD155&lt;-12.5,"De -15 a -13",IF(CD155&lt;-10,"De -12,5 a -10,5",IF(CD155&lt;-7.5,"De -10 a -8",IF(CD155&lt;-5,"De -7,5 a -5,5",IF(CD155&lt;-2.5,"De -5 a -3",IF(CD155&lt;0,"De -2,5 a -0,5",IF(CD155&lt;=2,"De 0 a 2",IF(CD155&lt;=4.5,"De 2,5 a 4,5",IF(CD155&lt;=7,"De 5 a 7",IF(CD155&lt;=9.5,"De 7,5 a 9,5",IF(CD155&lt;=12,"De 10 a 12",IF(CD155&lt;=14.5,"De 12,5 a 14,5",IF(CD155&lt;=17,"De 15 a 17",IF(CD155&lt;=19.5,"De 17,5 a 19,5",IF(CD155&lt;=22,"De 20 a 22",IF(CD155&lt;=24.5,"De 22,5 a 24,5",IF(CD155&lt;=27,"De 25 a 27","De 27,5 a 30"))))))))))))))))))))))))</f>
        <v>De -20 a -18</v>
      </c>
      <c r="CF155" s="12" t="n">
        <f aca="false">IF(CD155="","",IF(CD155&lt;-27.5,1,IF(CD155&lt;-25,2,IF(CD155&lt;-22.5,3,IF(CD155&lt;-20,4,IF(CD155&lt;-17.5,5,IF(CD155&lt;-15,6,IF(CD155&lt;-12.5,7,IF(CD155&lt;-10,8,IF(CD155&lt;-7.5,9,IF(CD155&lt;-5,10,IF(CD155&lt;-2.5,11,IF(CD155&lt;0,12,IF(CD155&lt;2.5,13,IF(CD155&lt;5,14,IF(CD155&lt;7.5,15,IF(CD155&lt;10,16,IF(CD155&lt;12.5,17,IF(CD155&lt;15,18,IF(CD155&lt;17.5,19,IF(CD155&lt;20,20,IF(CD155&lt;22.5,21,IF(CD155&lt;25,22,IF(CD155&lt;27.5,23,24))))))))))))))))))))))))</f>
        <v>5</v>
      </c>
      <c r="CG155" s="9" t="n">
        <v>-1.25</v>
      </c>
      <c r="CH155" s="10" t="str">
        <f aca="false">IF(CG155="","",IF(AND(CG155&gt;=-10,CG155&lt;=-9.5),"-10 a -9,5",IF(AND(CG155&gt;-9.5,CG155&lt;=-8.5),"-9 a -8,5",IF(AND(CG155&gt;-8.5,CG155&lt;=-7.5),"-8 a -7,5",IF(AND(CG155&gt;-7.5,CG155&lt;=-6.5),"-7 a -6,5",IF(AND(CG155&gt;-6.5,CG155&lt;=-5.5),"-6 a -5,5",IF(AND(CG155&gt;-5.5,CG155&lt;=-4.5),"-5 a -4,5",IF(AND(CG155&gt;-4.5,CG155&lt;=-3.5),"-4 a -3,5",IF(AND(CG155&gt;-3.5,CG155&lt;=-2.5),"-3 a -2,5",IF(CG155=-2.25,"-2,25",IF(AND(CG155&gt;-2.5,CG155&lt;=-1.5),"-2 a -1,5",IF(AND(CG155&gt;-1.5,CG155&lt;=-0.5),"-1 a -0,5",IF(AND(CG155&gt;-0.5,CG155&lt;=0.5),"0 a 0,5",IF(AND(CG155&gt;0.5,CG155&lt;=1.5),"1 a 1,5",IF(AND(CG155&gt;1.5,CG155&lt;=2.5),"2 a 2,5",IF(AND(CG155&gt;2.5,CG155&lt;=3.5),"3 a 3,5",IF(AND(CG155&gt;3.5,CG155&lt;=4.5),"4 a 4,5",IF(AND(CG155&gt;4.5,CG155&lt;=5.5),"5 a 5,5",IF(AND(CG155&gt;5.5,CG155&lt;=6.5),"6 a 6,5",IF(AND(CG155&gt;6.5,CG155&lt;=7.5),"7 a 7,5",IF(AND(CG155&gt;7.5,CG155&lt;=8.5),"8 a 8,5",IF(AND(CG155&gt;8.5,CG155&lt;=9.5),"9 a 9,5",IF(CG155&gt;=10,"10","Fuera de rango")))))))))))))))))))))))</f>
        <v>-1 a -0,5</v>
      </c>
      <c r="CI155" s="11" t="n">
        <f aca="false">IF(CG155="","",IF(CG155=-2.25,"NORMA",IF(CG155&lt;=-9.5,1,IF(CG155&lt;=-8.5,2,IF(CG155&lt;=-7.5,3,IF(CG155&lt;=-6.5,4,IF(CG155&lt;=-5.5,5,IF(CG155&lt;=-4.5,6,IF(CG155&lt;=-3.5,7,IF(CG155&lt;=-2.5,8,IF(CG155&lt;=-1.5,9,IF(CG155&lt;=-0.5,10,IF(CG155&lt;=0.5,11,IF(CG155&lt;=1.5,12,IF(CG155&lt;=2.5,13,IF(CG155&lt;=3.5,14,IF(CG155&lt;=4.5,15,IF(CG155&lt;=5.5,16,IF(CG155&lt;=6.5,17,IF(CG155&lt;=7.5,18,IF(CG155&lt;=8.5,19,IF(CG155&lt;=9.5,20,IF(CG155=10,21,"Fuera de rango")))))))))))))))))))))))</f>
        <v>10</v>
      </c>
      <c r="CJ155" s="9" t="n">
        <v>3</v>
      </c>
      <c r="CK155" s="10" t="str">
        <f aca="false">IF(CJ155="","",IF(AND(CJ155&gt;=-6,CJ155&lt;=-5.5),"-6 a -5,5",IF(AND(CJ155&gt;-5.5,CJ155&lt;=-4.5),"-5 a -4,5",IF(AND(CJ155&gt;-4.5,CJ155&lt;=-3.5),"-4 a -3,5",IF(AND(CJ155&gt;-3.5,CJ155&lt;=-2.5),"-3 a -2,5",IF(AND(CJ155&gt;-2.5,CJ155&lt;=-1.5),"-2 a -1,5",IF(AND(CJ155&gt;-1.5,CJ155&lt;=-0.5),"-1 a -0,5",IF(AND(CJ155&gt;-0.5,CJ155&lt;=0.5),"0 a 0,5",IF(AND(CJ155&gt;0.5,CJ155&lt;=1.5),"1 a 1,5",IF(AND(CJ155&gt;1.5,CJ155&lt;2.5),"2",IF(AND(CJ155&gt;=2.5,CJ155&lt;=3),"2,5 a 3",IF(AND(CJ155&gt;3,CJ155&lt;=4),"3,5 a 4",IF(AND(CJ155&gt;4,CJ155&lt;=5),"4,5 a 5",IF(AND(CJ155&gt;5,CJ155&lt;=6),"5,5 a 6",IF(AND(CJ155&gt;6,CJ155&lt;=7),"6,5 a 7",IF(AND(CJ155&gt;7,CJ155&lt;=8),"7,5 a 8",IF(AND(CJ155&gt;8,CJ155&lt;=9.5),"8,5 a 9,5",IF(CJ155=10,"10","Fuera de rango"))))))))))))))))))</f>
        <v>2,5 a 3</v>
      </c>
      <c r="CL155" s="11" t="n">
        <f aca="false">IF(CK155="","",IF(OR(CK155="-6 a -5,5",CK155="-6 - -5,5"),1,IF(OR(CK155="-5 a -4,5",CK155="-5 - -4,5"),2,IF(OR(CK155="-4 a -3,5",CK155="-4 - -3,5"),3,IF(OR(CK155="-3 a -2,5",CK155="-3 - -2,5"),4,IF(OR(CK155="-2 a -1,5",CK155="-2 - -1,5"),5,IF(OR(CK155="-1 a -0,5",CK155="-1 - -0,5"),6,IF(OR(CK155="0 a 0,5",CK155="0 - 0,5"),7,IF(OR(CK155="1 a 1,5",CK155="1 - 1,5"),8,IF(CK155="2","NORMA",IF(OR(CK155="2,5 a 3",CK155="2,5 - 3"),9,IF(OR(CK155="3,5 a 4",CK155="3,5 - 4"),10,IF(OR(CK155="4,5 a 5",CK155="4,5 - 5"),11,IF(OR(CK155="5,5 a 6",CK155="5,5 - 6"),12,IF(OR(CK155="6,5 a 7",CK155="6,5 - 7"),13,IF(OR(CK155="7,5 a 8",CK155="7,5 - 8"),14,IF(OR(CK155="8,5 a 9",CK155="8,5 - 9,5",CK155="9 a 9,5"),15,IF(CK155="10",15,IF(OR(CK155="0,5 a 1",CK155="0,5 - 1"),7,"Fuera de rango")))))))))))))))))))</f>
        <v>9</v>
      </c>
      <c r="CM155" s="10" t="n">
        <v>0</v>
      </c>
      <c r="CN155" s="10" t="str">
        <f aca="false">IF(CM155=0,"0", " ")</f>
        <v>0</v>
      </c>
      <c r="CO155" s="10" t="str">
        <f aca="false">IF(CM155&gt;0,"EME"," ")</f>
        <v> </v>
      </c>
      <c r="CP155" s="10" t="n">
        <v>0</v>
      </c>
      <c r="CQ155" s="10" t="str">
        <f aca="false">IF(CP155&gt;0,"0", " ")</f>
        <v> </v>
      </c>
      <c r="CR155" s="10" t="str">
        <f aca="false">IF(CP155&gt;0,"EME"," ")</f>
        <v> </v>
      </c>
      <c r="CS155" s="9" t="n">
        <v>0</v>
      </c>
      <c r="CT155" s="10" t="str">
        <f aca="false">IF(CS155&gt;0,"1", " ")</f>
        <v> </v>
      </c>
      <c r="CU155" s="10" t="str">
        <f aca="false">IF(CS155&gt;0,"HIP"," ")</f>
        <v> </v>
      </c>
      <c r="CV155" s="9" t="n">
        <v>0</v>
      </c>
      <c r="CW155" s="10" t="str">
        <f aca="false">IF(CV155&gt;0,"1", " ")</f>
        <v> </v>
      </c>
      <c r="CX155" s="10" t="str">
        <f aca="false">IF(CV155&gt;0,"HIP"," ")</f>
        <v> </v>
      </c>
      <c r="CY155" s="9" t="n">
        <v>-6</v>
      </c>
      <c r="CZ155" s="11" t="str">
        <f aca="false">IF(CY155&lt;0,"2"," ")</f>
        <v>2</v>
      </c>
      <c r="DA155" s="11" t="str">
        <f aca="false">IF(CY155&lt;0,"MIO"," ")</f>
        <v>MIO</v>
      </c>
      <c r="DB155" s="9" t="n">
        <v>-6</v>
      </c>
      <c r="DC155" s="11" t="str">
        <f aca="false">IF(DB155&lt;0,"2"," ")</f>
        <v>2</v>
      </c>
      <c r="DD155" s="11" t="str">
        <f aca="false">IF(DB155&lt;0,"MIO"," ")</f>
        <v>MIO</v>
      </c>
      <c r="DE155" s="9" t="n">
        <v>-0.5</v>
      </c>
      <c r="DF155" s="11" t="str">
        <f aca="false">IF(DE155&lt;0,"3"," ")</f>
        <v>3</v>
      </c>
      <c r="DG155" s="11" t="str">
        <f aca="false">IF(DE155&lt;0,"AST"," ")</f>
        <v>AST</v>
      </c>
      <c r="DH155" s="9" t="n">
        <v>-0.5</v>
      </c>
      <c r="DI155" s="11" t="str">
        <f aca="false">IF(DH155&lt;0,"3"," ")</f>
        <v>3</v>
      </c>
      <c r="DJ155" s="11" t="str">
        <f aca="false">IF(DH155&lt;0,"AST"," ")</f>
        <v>AST</v>
      </c>
      <c r="DK155" s="9" t="n">
        <v>0</v>
      </c>
      <c r="DL155" s="10" t="str">
        <f aca="false">IF(DK155&gt;0,"4"," ")</f>
        <v> </v>
      </c>
      <c r="DM155" s="10" t="str">
        <f aca="false">IF(DK155&gt;0,"PRE"," ")</f>
        <v> </v>
      </c>
      <c r="DN155" s="9" t="n">
        <v>0</v>
      </c>
      <c r="DO155" s="10" t="str">
        <f aca="false">IF(DN155&gt;0,"4"," ")</f>
        <v> </v>
      </c>
      <c r="DP155" s="10" t="str">
        <f aca="false">IF(DN155&gt;0,"PRE"," ")</f>
        <v> </v>
      </c>
      <c r="DQ155" s="12" t="n">
        <v>2</v>
      </c>
      <c r="DR155" s="12" t="n">
        <v>2</v>
      </c>
      <c r="DS155" s="12" t="str">
        <f aca="false">CONCATENATE(CO155,CU155,DA155,DG155,DM155)</f>
        <v>  MIOAST </v>
      </c>
      <c r="DT155" s="10" t="str">
        <f aca="false" t="array" ref="DT155">_xlfn.IFS(DS155="EME    ","0", DS155=" HIP   ","1", DS155="  MIO  ","2", DS155="   AST ","3", DS155="    PRE","4", DS155="EME   PRE","5", DS155=" HIP  PRE","6", DS155=" HIP AST ","7", DS155="  MIO PRE","8", DS155="  MIOAST ","9", DS155="   ASTPRE","10",DS155=" HIP ASTPRE","11", DS155="  MIOASTPRE","12", DS155="     ","0")</f>
        <v>9</v>
      </c>
      <c r="DU155" s="1" t="s">
        <v>154</v>
      </c>
      <c r="DV155" s="1" t="str">
        <f aca="false" t="array" ref="DV155">_xlfn.IFS(DU155="SI","2", DU155="NO","1")</f>
        <v>1</v>
      </c>
      <c r="DW155" s="10" t="n">
        <v>0</v>
      </c>
      <c r="DX155" s="11" t="str">
        <f aca="false">IF(DW155=0,"1","2")</f>
        <v>1</v>
      </c>
      <c r="DY155" s="11" t="str">
        <f aca="false" t="array" ref="DY155">_xlfn.IFS(DW155=0,"0", DW155=0.25, "1", DW155=0.5,"2", DW155=0.75,"3", DW155=1,"4",DW155=1.25,"5", DW155=1.5,"6", DW155=1.75,"7", DW155=2,"8")</f>
        <v>0</v>
      </c>
      <c r="DZ155" s="10" t="n">
        <v>0</v>
      </c>
      <c r="EA155" s="11" t="str">
        <f aca="false">IF(DZ155=0,"1","2")</f>
        <v>1</v>
      </c>
      <c r="EB155" s="11" t="str">
        <f aca="false" t="array" ref="EB155">_xlfn.IFS(DZ155=0,"0", DZ155=0.25, "1", DZ155=0.5,"2", DZ155=0.75,"3", DZ155=1,"4",DZ155=1.25,"5", DZ155=1.5,"6", DZ155=1.75,"7", DZ155=2,"8")</f>
        <v>0</v>
      </c>
      <c r="EC155" s="10" t="n">
        <v>-1</v>
      </c>
      <c r="ED155" s="10" t="str">
        <f aca="false">IF(EC155=0,"1","2")</f>
        <v>2</v>
      </c>
      <c r="EE155" s="11" t="str">
        <f aca="false" t="array" ref="EE155">_xlfn.IFS(EC155=0,"0", EC155=-0.25, "1", EC155=-0.5,"2", EC155=-0.75,"3", EC155=-1,"4",EC155=-1.25,"5", EC155=-1.5,"6", EC155=-1.75,"7", EC155=-2,"8", EC155=-2.25,"9",EC155=-2.5,"10", EC155=-2.75,"11", EC155=-3,"12", EC155=-3.25,"13", EC155=-3.5,"14", EC155=-3.75,"15",EC155=-4,"16")</f>
        <v>4</v>
      </c>
      <c r="EF155" s="10" t="n">
        <v>-1</v>
      </c>
      <c r="EG155" s="10" t="str">
        <f aca="false">IF(EF155=0,"1","2")</f>
        <v>2</v>
      </c>
      <c r="EH155" s="11" t="str">
        <f aca="false" t="array" ref="EH155">_xlfn.IFS(EF155=0,"0", EF155=-0.25, "1", EF155=-0.5,"2", EF155=-0.75,"3", EF155=-1,"4",EF155=-1.25,"5", EF155=-1.5,"6", EF155=-1.75,"7", EF155=-2,"8", EF155=-2.25,"9",EF155=-2.5,"10", EF155=-2.75,"11", EF155=-3,"12", EF155=-3.25,"13", EF155=-3.5,"14", EF155=-3.75,"15",EF155=-4,"16")</f>
        <v>4</v>
      </c>
      <c r="EI155" s="10" t="n">
        <v>0</v>
      </c>
      <c r="EJ155" s="11" t="str">
        <f aca="false">IF(EI155=0,"1","2")</f>
        <v>1</v>
      </c>
      <c r="EK155" s="11" t="str">
        <f aca="false" t="array" ref="EK155">_xlfn.IFS(EI155=0,"0", EI155=-0.25, "1", EI155=-0.5,"2", EI155=-0.75,"3", EI155=-1,"4",EI155=-1.25,"5", EI155=-1.5,"6", EI155=-1.75,"7", EI155=-2,"8", EI155=-2.25,"9", EI155=-2.25,"9",EI155=-2.5,"10", EI155=-2.75,"11", EI155=-3,"12", EI155=-3.25,"13", EI155=-3.5,"14", EI155=-3.75,"15",EI155=-4,"16", EI155=0.25, "17", EI155=0.5, "18")</f>
        <v>0</v>
      </c>
      <c r="EL155" s="10" t="n">
        <v>0</v>
      </c>
      <c r="EM155" s="11" t="str">
        <f aca="false">IF(EL155=0,"1","2")</f>
        <v>1</v>
      </c>
      <c r="EN155" s="11" t="str">
        <f aca="false" t="array" ref="EN155">_xlfn.IFS(EL155=0.25,"17",EL155=0.5,"18", EL155=0,"0", EL155=-0.25, "1", EL155=-0.5,"2", EL155=-0.75,"3", EL155=-1,"4",EL155=-1.25,"5", EL155=-1.5,"6", EL155=-1.75,"7", EL155=-2,"8",EL155= -2.25,"9",EL155=-2.5,"10",EL155= -2.75,"11",EL155= -3,"12",EL155= -3.25,"13",EL155= -3.5,"14",EL155= -3.75,"15",EL155=-4,"16")</f>
        <v>0</v>
      </c>
      <c r="EO155" s="10" t="n">
        <v>0</v>
      </c>
      <c r="EP155" s="11" t="str">
        <f aca="false">IF(EO155=0,"1","2")</f>
        <v>1</v>
      </c>
      <c r="EQ155" s="11" t="str">
        <f aca="false" t="array" ref="EQ155">_xlfn.IFS(EO155=0,"0", EO155=0.25, "1", EO155=0.5,"2", EO155=0.75,"3", EO155=1,"4",EO155=1.25,"5", EO155=1.5,"6", EO155=1.75,"7", EO155=2,"8", EO155=2.25,"9", EO155=2.25,"9",EO155=2.5,"10", EO155=2.75,"11", EO155=3,"12", EO155=3.25,"13", EO155=3.5,"14", EO155=3.75,"15",EO155=4,"16", EO155=-0.25, "17", bq=-0.5, "18")</f>
        <v>0</v>
      </c>
      <c r="ER155" s="10" t="n">
        <v>0</v>
      </c>
      <c r="ES155" s="11" t="str">
        <f aca="false">IF(ER155=0,"1","2")</f>
        <v>1</v>
      </c>
      <c r="ET155" s="11" t="str">
        <f aca="false" t="array" ref="ET155">_xlfn.IFS(ER155=0,"0", ER155=0.25, "1", ER155=0.5,"2", ER155=0.75,"3", ER155=1,"4",ER155=1.25,"5", ER155=1.5,"6", ER155=1.75,"7", ER155=2,"8", ER155=2.25,"9", ER155=2.25,"9",ER155=2.5,"10", ER155=2.75,"11", ER155=3,"12", ER155=3.25,"13", ER155=3.5,"14", ER155=3.75,"15",ER155=4,"16", ER155=-0.25, "17", bq=-0.5, "18")</f>
        <v>0</v>
      </c>
      <c r="EU155" s="13" t="n">
        <v>9</v>
      </c>
      <c r="EV155" s="14" t="str">
        <f aca="false">VLOOKUP(EU155,LEYENDA!$G$2:$H$8,2,TRUE())</f>
        <v>6-12</v>
      </c>
      <c r="EW155" s="14" t="str">
        <f aca="false" t="array" ref="EW155">_xlfn.IFS(EV155="0-5","1", EV155="6-12","2", EV155="13-18","3", EV155="19-24","4", EV155="25-36","5", EV155="37-48","6", EV155="49-60","7")</f>
        <v>2</v>
      </c>
    </row>
    <row r="156" customFormat="false" ht="13.5" hidden="false" customHeight="false" outlineLevel="0" collapsed="false">
      <c r="A156" s="1" t="n">
        <v>56</v>
      </c>
      <c r="B156" s="32" t="n">
        <v>3</v>
      </c>
      <c r="C156" s="42" t="n">
        <v>38533</v>
      </c>
      <c r="D156" s="43"/>
      <c r="E156" s="5" t="str">
        <f aca="false">VLOOKUP(A156,'286'!$A$3:$J$600,10,FALSE())</f>
        <v>GARCÍA LÓPEZ, SERGIO</v>
      </c>
      <c r="F156" s="4" t="str">
        <f aca="false">VLOOKUP(A156,'286'!$A$3:$I$1768,3,FALSE())</f>
        <v>GARLOSER</v>
      </c>
      <c r="G156" s="6" t="n">
        <f aca="false">VLOOKUP(A156,'286'!$A$3:$I$1768,4,FALSE())</f>
        <v>33853</v>
      </c>
      <c r="H156" s="7" t="n">
        <f aca="false">YEAR(C156)-YEAR(G156)</f>
        <v>13</v>
      </c>
      <c r="I156" s="1" t="str">
        <f aca="false">VLOOKUP(H156,LEYENDA!$C$2:$D$6,2,TRUE())</f>
        <v>13-24</v>
      </c>
      <c r="J156" s="5" t="str">
        <f aca="false">VLOOKUP(A156,'286'!$A$3:$I$1768,7,FALSE())</f>
        <v>H</v>
      </c>
      <c r="K156" s="8" t="str">
        <f aca="false">VLOOKUP(A156,'286'!$A$3:$I$1768,2,FALSE())</f>
        <v>OD</v>
      </c>
      <c r="L156" s="4" t="str">
        <f aca="false">VLOOKUP(A156,'286'!$A$3:$I$1768,8,FALSE())</f>
        <v>D</v>
      </c>
      <c r="M156" s="4" t="str">
        <f aca="false">VLOOKUP(A156,'286'!$A$3:$I$1768,9,FALSE())</f>
        <v>I</v>
      </c>
      <c r="N156" s="8" t="str">
        <f aca="false">IF(R156=O156, "MISMA","CONTRARIA")</f>
        <v>CONTRARIA</v>
      </c>
      <c r="O156" s="8" t="str">
        <f aca="false" t="array" ref="O156">_xlfn.IFS(L156="D","1", L156="I","2")</f>
        <v>1</v>
      </c>
      <c r="P156" s="8" t="str">
        <f aca="false" t="array" ref="P156">_xlfn.IFS(K156="OD","1", K156="OI","2")</f>
        <v>1</v>
      </c>
      <c r="Q156" s="1" t="str">
        <f aca="false" t="array" ref="Q156">_xlfn.IFS(J156="M","1", J156="H","2")</f>
        <v>2</v>
      </c>
      <c r="R156" s="8" t="str">
        <f aca="false" t="array" ref="R156">_xlfn.IFS(M156="D","1", M156="I","2")</f>
        <v>2</v>
      </c>
      <c r="S156" s="1" t="str">
        <f aca="false" t="array" ref="S156">_xlfn.IFS(N156="CONTRARIA", "1",N156= "MISMA","2")</f>
        <v>1</v>
      </c>
      <c r="T156" s="1" t="str">
        <f aca="false" t="array" ref="T156">_xlfn.IFS(I156="0-12","1", I156="13-24","2", I156="25-40","3", I156="41-60","4", I156="61-100","5")</f>
        <v>2</v>
      </c>
      <c r="U156" s="9" t="n">
        <v>-2</v>
      </c>
      <c r="V156" s="11" t="str">
        <f aca="false">IF(U156="","",IF(AND(U156&gt;=-9,U156&lt;=-6.5),"-9 a -6,5",IF(AND(U156&gt;=-6,U156&lt;=-3.5),"-6 a -3,5",IF(AND(U156&gt;=-3,U156&lt;=-1),"-3 a -1",IF(U156=-0.5,"-0,5",IF(AND(U156&gt;=0,U156&lt;=2.5),"0 a 2,5",IF(AND(U156&gt;=3,U156&lt;=5.5),"3 a 5,5",IF(AND(U156&gt;=6,U156&lt;=8.5),"6 a 8,5",IF(AND(U156&gt;=9,U156&lt;=20),"9 a 20","Fuera de rango")))))))))</f>
        <v>-3 a -1</v>
      </c>
      <c r="W156" s="11" t="n">
        <f aca="false">IF(V156="","",IF(V156="-9 a -6,5",2,IF(V156="-6 a -3,5",3,IF(V156="-3 a -1",4,IF(V156="-0,5","NORMA",IF(V156="0 a 2,5",5,IF(V156="3 a 5,5",6,IF(V156="6 a 8,5",7,IF(V156="9 a 20",8,"Fuera de rango")))))))))</f>
        <v>4</v>
      </c>
      <c r="X156" s="9" t="n">
        <v>0</v>
      </c>
      <c r="Y156" s="10" t="str">
        <f aca="false">IF(X156="","",IF(AND(X156&gt;=0,X156&lt;=4),"0 a 4",IF(AND(X156&gt;=4.5,X156&lt;=8.5),"4,5 a 8,5",IF(X156=9,"9",IF(AND(X156&gt;=9.5,X156&lt;=13),"9,5 a 13",IF(AND(X156&gt;=13.5,X156&lt;=20),"13,5 a 20",IF(AND(X156&gt;=20.5,X156&lt;=35),"20,5 a 35","Fuera de rango")))))))</f>
        <v>0 a 4</v>
      </c>
      <c r="Z156" s="11" t="n">
        <f aca="false">IF(Y156="","",IF(Y156="0 a 4",1,IF(Y156="4,5 a 8,5",2,IF(Y156="9","NORMA",IF(Y156="9,5 a 13",3,IF(Y156="13,5 a 20",4,IF(Y156="20,5 a 35",5,"Fuera de rango")))))))</f>
        <v>1</v>
      </c>
      <c r="AA156" s="9" t="n">
        <v>6</v>
      </c>
      <c r="AB156" s="10" t="str">
        <f aca="false">IF(AA156="","",IF(AND(AA156&gt;=0,AA156&lt;=9),"0 a 9",IF(AND(AA156&gt;=9.5,AA156&lt;=18.5),"9,5 a 18,5",IF(AA156=19,"19",IF(AND(AA156&gt;=19.5,AA156&lt;=28),"19,5 a 28",IF(AND(AA156&gt;=28.5,AA156&lt;=40),"28,5 a 40","Fuera de rango"))))))</f>
        <v>0 a 9</v>
      </c>
      <c r="AC156" s="11" t="n">
        <f aca="false" t="array" ref="AC156">_xlfn.IFS(AB156="","",AB156="0 a 9",1,AB156="9,5 a 18,5",2,AB156="19","NORMA",AB156="19,5 a 28",3,AB156="28,5 a 40",4,TRUE(),"Fuera de rango")</f>
        <v>1</v>
      </c>
      <c r="AD156" s="9" t="n">
        <v>-1</v>
      </c>
      <c r="AE156" s="10" t="str">
        <f aca="false">IF(AD156="","",IF(AND(AD156&gt;=-10,AD156&lt;=0),"De -10 a 0",IF(AND(AD156&gt;=0.5,AD156&lt;=9.5),"0,5 a 9,5",IF(AD156=10,"10",IF(AND(AD156&gt;=10.5,AD156&lt;=20),"10,5 a 20",IF(AND(AD156&gt;=20.5,AD156&lt;=40),"20,5 a 40","Fuera de rango"))))))</f>
        <v>De -10 a 0</v>
      </c>
      <c r="AF156" s="12" t="n">
        <f aca="false">IF(AD156="","",IF(AND(AD156&gt;=-10,AD156&lt;=0),1,IF(AND(AD156&gt;=0.5,AD156&lt;=9.5),2,IF(AD156=10,"NORMA",IF(AND(AD156&gt;=10.5,AD156&lt;=20),3,IF(AND(AD156&gt;=20.5,AD156&lt;=40),4,""))))))</f>
        <v>1</v>
      </c>
      <c r="AG156" s="9" t="n">
        <v>9</v>
      </c>
      <c r="AH156" s="11" t="str">
        <f aca="false">IF(AG156="","",IF(AND(AG156&gt;=0,AG156&lt;=4),"0 a 4",IF(AND(AG156&gt;=4.5,AG156&lt;=8.5),"4,5 a 8,5",IF(AG156=9,"9",IF(AND(AG156&gt;=9.5,AG156&lt;=13),"9,5 a 13",IF(AND(AG156&gt;=13.5,AG156&lt;=25),"13,5 a 25","Fuera de rango"))))))</f>
        <v>9</v>
      </c>
      <c r="AI156" s="11" t="str">
        <f aca="false">IF(AH156="","",IF(AH156="0 a 4",1,IF(AH156="4,5 a 8,5",2,IF(AH156="9","NORMA",IF(AH156="9,5 a 13",3,IF(AH156="13,5 a 25",4,""))))))</f>
        <v>NORMA</v>
      </c>
      <c r="AJ156" s="9" t="n">
        <v>4</v>
      </c>
      <c r="AK156" s="10" t="str">
        <f aca="false">IF(AJ156="","",IF(AND(AJ156&gt;=-15,AJ156&lt;=-10.5),"-15 a -10,5",IF(AND(AJ156&gt;=-10,AJ156&lt;=-4),"-10 a -4",IF(AND(AJ156&gt;=-4.5,AJ156&lt;=0),"-4,5 a 0",IF(AND(AJ156&gt;=0.5,AJ156&lt;=4.5),"0,5 a 4,5",IF(AJ156=5,"5",IF(AND(AJ156&gt;=5.5,AJ156&lt;=10),"5,5 a 10",IF(AND(AJ156&gt;=10.5,AJ156&lt;=20),"10,5 a 20","Fuera de rango"))))))))</f>
        <v>0,5 a 4,5</v>
      </c>
      <c r="AL156" s="11" t="n">
        <f aca="false">IF(AK156="","",IF(AK156="-15 a -10,5",1,IF(AK156="-10 a -4",2,IF(AK156="-4,5 a 0",3,IF(AK156="0,5 a 4,5",4,IF(AK156="5","NORMA",IF(AK156="5,5 a 10",5,IF(AK156="10,5 a 20",6,"Error"))))))))</f>
        <v>4</v>
      </c>
      <c r="AM156" s="9" t="n">
        <v>-1</v>
      </c>
      <c r="AN156" s="10" t="str">
        <f aca="false">IF(AM156="","",IF(AND(AM156&gt;=-7.5,AM156&lt;=-5.5),"-7,5 a -5,5",IF(AND(AM156&gt;=-5,AM156&lt;=-3),"-5 a -3",IF(AND(AM156&gt;=-2.5,AM156&lt;=-0.5),"-2,5 a -0,5",IF(AM156=0,"0,00",IF(AND(AM156&gt;=0.5,AM156&lt;=2.5),"0,5 a 2,5",IF(AND(AM156&gt;=3,AM156&lt;=5),"3 a 5",IF(AND(AM156&gt;=5.5,AM156&lt;=7.5),"5,5 a 7,5",IF(AND(AM156&gt;=8,AM156&lt;=10),"8 a 10","Fuera de rango")))))))))</f>
        <v>-2,5 a -0,5</v>
      </c>
      <c r="AO156" s="11" t="n">
        <f aca="false">IF(AN156="","",IF(AN156="-7,5 a -5,5",1,IF(AN156="-5 a -3",2,IF(AN156="-2,5 a -0,5",3,IF(AN156="0,00","NORMA",IF(AN156="0,5 a 2,5",4,IF(AN156="3 a 5",5,IF(AN156="5,5 a 7,5",6,IF(AN156="8 a 10",7,"Error")))))))))</f>
        <v>3</v>
      </c>
      <c r="AP156" s="9" t="n">
        <v>-8</v>
      </c>
      <c r="AQ156" s="10" t="str">
        <f aca="false">IF(AP156="","",IF(AND(AP156&gt;=-20,AP156&lt;=-9.5),"-20 a -9,5",IF(AND(AP156&gt;=-9,AP156&lt;=-6.5),"-9 a -6,5",IF(AP156=-6,"-6",IF(AND(AP156&gt;=-5.5,AP156&lt;=-3),"-5,5 a -3",IF(AND(AP156&gt;=-2.5,AP156&lt;=0),"-2,5 a 0",IF(AND(AP156&gt;=0.5,AP156&lt;=3),"0,5 a 3",IF(AND(AP156&gt;=3.5,AP156&lt;=6),"3,5 a 6",IF(AND(AP156&gt;=6.5,AP156&lt;=9),"6,5 a 9",IF(AND(AP156&gt;=9.5,AP156&lt;=20),"9,5 a 20","Fuera de rango"))))))))))</f>
        <v>-9 a -6,5</v>
      </c>
      <c r="AR156" s="11" t="n">
        <f aca="false">IF(AQ156="","",IF(AQ156="-20 a -9,5",1,IF(AQ156="-9 a -6,5",2,IF(AQ156="-6","NORMA",IF(AQ156="-5,5 a -3",3,IF(AQ156="-2,5 a 0",4,IF(AQ156="0,5 a 3",5,IF(AQ156="3,5 a 6",6,IF(AQ156="6,5 a 9",7,IF(AQ156="9,5 a 20",8,""))))))))))</f>
        <v>2</v>
      </c>
      <c r="AS156" s="9" t="n">
        <v>-3</v>
      </c>
      <c r="AT156" s="10" t="str">
        <f aca="false">IF(AS156="","",IF(AND(AS156&gt;=-16,AS156&lt;=-14),"-16 a -14",IF(AND(AS156&gt;=-13.5,AS156&lt;=-11.5),"-13,5 a -11,5",IF(AND(AS156&gt;=-11,AS156&lt;=-9),"-11 a -9",IF(AND(AS156&gt;=-8.5,AS156&lt;=-6.5),"-8,5 a -6,5",IF(AND(AS156&gt;=-6,AS156&lt;=-4),"-6 a -4",IF(AND(AS156&gt;=-3.5,AS156&lt;=-1.5),"-3,5 a -1,5",IF(AND(AS156&gt;=-1,AS156&lt;=1),"-1 a 1",IF(AND(AS156&gt;=1.5,AS156&lt;=3.5),"1,5 a 3,5",IF(AND(AS156&gt;=4,AS156&lt;=6),"4 a 6",IF(AND(AS156&gt;=6.5,AS156&lt;=8.5),"6,5 a 8,5",IF(AND(AS156&gt;=9,AS156&lt;=11),"9 a 11",IF(AND(AS156&gt;=11.5,AS156&lt;=13.5),"11,5 a 13,5",IF(AND(AS156&gt;=14,AS156&lt;=16),"14 a 16",IF(AND(AS156&gt;=16.5,AS156&lt;=18.5),"16,5 a 18,5",IF(AND(AS156&gt;=19,AS156&lt;=21),"19 a 21","Fuera de rango"))))))))))))))))</f>
        <v>-3,5 a -1,5</v>
      </c>
      <c r="AU156" s="11" t="n">
        <f aca="false" t="array" ref="AU156">IF(AT156="","",_xlfn.IFS(AT156="-16 a -14",1,AT156="-13,5 a -11,5",2,AT156="-11 a -9",3,AT156="-8,5 a -6,5",4,AT156="-6 a -4",5,AT156="-3,5 a -1,5",6,AT156="-1 a 1",7,AT156="1,5 a 3,5",8,AT156="4 a 6","NORMA",AT156="6,5 a 8,5",9,AT156="9 a 11",10,AT156="11,5 a 13,5",11,AT156="14 a 16",12,AT156="16,5 a 18,5",13,AT156="19 a 21",14,TRUE(),""))</f>
        <v>6</v>
      </c>
      <c r="AV156" s="9" t="n">
        <v>1.25</v>
      </c>
      <c r="AW156" s="10" t="str">
        <f aca="false">IF(AV156="","",IF(AND(AV156&gt;=-1,AV156&lt;=-0.5),"-1 a -0,5",IF(AND(AV156&gt;-0.5,AV156&lt;=0),"De -0,5 a 0",IF(AND(AV156&gt;=0.25,AV156&lt;=0.75),"0,25 a 0,75",IF(AND(AV156&gt;=1,AV156&lt;=1.5),"1 a 1,5",IF(AND(AV156&gt;=1.75,AV156&lt;=2.25),"1,75 a 2,25",IF(AND(AV156&gt;=2.5,AV156&lt;=3),"2,5 a 3",IF(AND(AV156&gt;=3.25,AV156&lt;=3.75),"3,25 a 3,75","Fuera de rango"))))))))</f>
        <v>1 a 1,5</v>
      </c>
      <c r="AX156" s="11" t="n">
        <f aca="false">IF(AW156="","",IF(OR(AW156="-1 a -0,5",AW156="-1 a -0.5"),1,IF(OR(AW156="De -0,5 a 0",AW156="-0,5 a 0",AW156="De -0.5 a 0"),2,IF(OR(AW156="0,25 a 0,75",AW156="0.25 a 0.75"),"NORMA",IF(OR(AW156="1 a 1,5",AW156="1 a 1.5"),3,IF(OR(AW156="1,75 a 2,25",AW156="1.75 a 2.25"),4,IF(OR(AW156="2,5 a 3",AW156="2.5 a 3"),5,IF(OR(AW156="3,25 a 3,75",AW156="3.25 a 3.75"),6,""))))))))</f>
        <v>3</v>
      </c>
      <c r="AY156" s="9" t="n">
        <v>-14</v>
      </c>
      <c r="AZ156" s="10" t="str">
        <f aca="false">IF(AY156="","",IF(AND(AY156&gt;=-20,AY156&lt;=-9.5),"-20 a -9,5",IF(AND(AY156&gt;=-9,AY156&lt;=-6.5),"-9 a -6,5",IF(AY156=-6,"-6",IF(AND(AY156&gt;=-5.5,AY156&lt;=-3),"-5,5 a -3",IF(AND(AY156&gt;=-2.5,AY156&lt;=0),"-2,5 a 0",IF(AND(AY156&gt;=0.5,AY156&lt;=3),"0,5 a 3",IF(AND(AY156&gt;=3.5,AY156&lt;=6),"3,5 a 6","Fuera de rango"))))))))</f>
        <v>-20 a -9,5</v>
      </c>
      <c r="BA156" s="11" t="n">
        <f aca="false">IF(AZ156="","",IF(AZ156="-20 a -9,5",1,IF(AZ156="-9 a -6,5",2,IF(AZ156="-6","NORMA",IF(AZ156="-5,5 a -3",3,IF(AZ156="-2,5 a 0",4,IF(AZ156="0,5 a 3",5,IF(AZ156="3,5 a 6",6,""))))))))</f>
        <v>1</v>
      </c>
      <c r="BB156" s="9" t="n">
        <v>0</v>
      </c>
      <c r="BC156" s="10" t="str">
        <f aca="false" t="array" ref="BC156">IF(BB156="","",_xlfn.IFS(AND(BB156&gt;=0,BB156&lt;=2),"0 a 2",AND(BB156&gt;=2.5,BB156&lt;=4.5),"2,5 a 4,5",AND(BB156&gt;=5,BB156&lt;=7),"5 a 7",AND(BB156&gt;=7.5,BB156&lt;=9.5),"7,5 a 9,5",AND(BB156&gt;=10,BB156&lt;=12),"10 a 12",AND(BB156&gt;=12.5,BB156&lt;=14.5),"12,5 a 14,5",BB156=15,"15",AND(BB156&gt;=15.5,BB156&lt;=17.5),"15,5 a 17,5",AND(BB156&gt;=18,BB156&lt;=20),"18 a 20",AND(BB156&gt;=20.5,BB156&lt;=22.5),"20,5 a 22,5",AND(BB156&gt;=23,BB156&lt;=25),"23 a 25",TRUE(),"Fuera de rango"))</f>
        <v>0 a 2</v>
      </c>
      <c r="BD156" s="11" t="n">
        <f aca="false" t="array" ref="BD156">IF(BC156="","",_xlfn.IFS(BC156="0 a 2",1,BC156="2,5 a 4,5",2,BC156="5 a 7",3,BC156="7,5 a 9,5",4,BC156="10 a 12",5,BC156="12,5 a 14,5",6,BC156="15","NORMA",BC156="15,5 a 17,5",7,BC156="18 a 20",8,BC156="20,5 a 22,5",9,BC156="23 a 25",10,TRUE(),"Fuera de rango"))</f>
        <v>1</v>
      </c>
      <c r="BE156" s="9" t="n">
        <v>14</v>
      </c>
      <c r="BF156" s="10" t="str">
        <f aca="false">IF(BE156="","",IF(AND(BE156&gt;=-20,BE156&lt;=-10),"-20 a -10",IF(AND(BE156&gt;=-9.5,BE156&lt;=0.5),"-9,5 a 0,5",IF(AND(BE156&gt;=1,BE156&lt;=11),"1 a 11",IF(AND(BE156&gt;=11.5,BE156&lt;=20.5),"11,5 a 20,5",IF(BE156=21,"21",IF(AND(BE156&gt;=21.5,BE156&lt;=31.5),"21,5 a 31,5",IF(AND(BE156&gt;=32,BE156&lt;=42),"32 a 42","Fuera de rango"))))))))</f>
        <v>11,5 a 20,5</v>
      </c>
      <c r="BG156" s="11" t="n">
        <f aca="false">IF(BF156="","",IF(BF156="-20 a -10",1,IF(BF156="-9,5 a 0,5",2,IF(BF156="1 a 11",3,IF(BF156="11,5 a 20,5",4,IF(BF156="21","NORMA",IF(BF156="21,5 a 31,5",5,IF(BF156="32 a 42",6,""))))))))</f>
        <v>4</v>
      </c>
      <c r="BH156" s="9" t="n">
        <v>-10</v>
      </c>
      <c r="BI156" s="10" t="str">
        <f aca="false">IF(BH156="","",IF(AND(BH156&gt;=-20,BH156&lt;=-15),"-20 a -15",IF(AND(BH156&gt;=-14.5,BH156&lt;=-9.5),"-14,5 a -9,5",IF(AND(BH156&gt;=-9,BH156&lt;=-4),"-9 a -4",IF(AND(BH156&gt;=-3.5,BH156&lt;=2.5),"-3,5 a 2,5",IF(AND(BH156&gt;=3,BH156&lt;=8),"3 a 8",IF(AND(BH156&gt;=8.5,BH156&lt;=14.5),"8,5 a 14,5",IF(BH156=15,"15",IF(AND(BH156&gt;=15.5,BH156&lt;=20.5),"15,5 a 20,5",IF(AND(BH156&gt;=21,BH156&lt;=26),"21 a 26","Fuera de rango"))))))))))</f>
        <v>-14,5 a -9,5</v>
      </c>
      <c r="BJ156" s="11" t="n">
        <f aca="false">IF(BI156="","",IF(BI156="-20 a -15",1,IF(BI156="-14,5 a -9,5",2,IF(BI156="-9 a -4",3,IF(BI156="-3,5 a 2,5",4,IF(BI156="3 a 8",5,IF(BI156="8,5 a 14,5",6,IF(BI156="15","NORMA",IF(BI156="15,5 a 20,5",7,IF(BI156="21 a 26",8,IF(BI156="26,5 a 31,5",9,"")))))))))))</f>
        <v>2</v>
      </c>
      <c r="BK156" s="9" t="n">
        <v>0</v>
      </c>
      <c r="BL156" s="10" t="str">
        <f aca="false">IF(BK156="","",IF(AND(BK156&gt;=0,BK156&lt;=2),"0 - 2",IF(AND(BK156&gt;=2.5,BK156&lt;=4.5),"2,5 - 4,5",IF(AND(BK156&gt;=5,BK156&lt;=7),"5 - 7",IF(AND(BK156&gt;=7.5,BK156&lt;=9.5),"7,5 - 9,5",IF(AND(BK156&gt;=10,BK156&lt;=12),"10 - 12",IF(AND(BK156&gt;=12.5,BK156&lt;=13.5),"12,5 - 13,5",IF(BK156=14,"14",IF(AND(BK156&gt;=14.5,BK156&lt;=16.5),"14,5 - 16,5",IF(AND(BK156&gt;=17,BK156&lt;=19),"17 - 19",IF(AND(BK156&gt;=19.5,BK156&lt;=21.5),"19,5 - 21,5",IF(AND(BK156&gt;=22,BK156&lt;=24),"22 - 24",IF(AND(BK156&gt;=24.5,BK156&lt;=26.5),"24,5 - 26,5",IF(AND(BK156&gt;=27,BK156&lt;=29),"27 - 29",IF(AND(BK156&gt;=29.5,BK156&lt;=30),"29,5 - 30","Fuera de rango")))))))))))))))</f>
        <v>0 - 2</v>
      </c>
      <c r="BM156" s="11" t="n">
        <f aca="false">IF(BL156="","",IF(BL156="0 - 2",1,IF(BL156="2,5 - 4,5",2,IF(BL156="5 - 7",3,IF(BL156="7,5 - 9,5",4,IF(BL156="10 - 12",5,IF(BL156="12,5 - 13,5",6,IF(BL156="14","NORMA",IF(BL156="14,5 - 16,5",7,IF(BL156="17 - 19",8,IF(BL156="19,5 - 21,5",9,IF(BL156="22 - 24",10,IF(BL156="24,5 - 26,5",11,IF(BL156="27 - 29",12,IF(BL156="29,5 - 30",13,"")))))))))))))))</f>
        <v>1</v>
      </c>
      <c r="BN156" s="9" t="n">
        <v>24</v>
      </c>
      <c r="BO156" s="10" t="str">
        <f aca="false">IF(BN156="","",IF(AND(BN156&gt;=-20,BN156&lt;=-10),"-20 a -10",IF(AND(BN156&gt;=-9.5,BN156&lt;=0.5),"-9,5 a 0,5",IF(AND(BN156&gt;=1,BN156&lt;=11),"1 a 11",IF(AND(BN156&gt;=11.5,BN156&lt;=21.5),"11,5 a 21,5",IF(BN156=22,"22",IF(AND(BN156&gt;=22.5,BN156&lt;=32.5),"22,5 a 32,5",IF(AND(BN156&gt;=33,BN156&lt;=43),"33 a 43","Fuera de rango"))))))))</f>
        <v>22,5 a 32,5</v>
      </c>
      <c r="BP156" s="11" t="n">
        <f aca="false">IF(BO156="","",IF(BO156="-20 a -10",1,IF(BO156="-9,5 a 0,5",2,IF(BO156="1 a 11",3,IF(BO156="11,5 a 21,5",4,IF(BO156="22","NORMA",IF(BO156="22,5 a 32,5",5,IF(BO156="33 a 43",6,""))))))))</f>
        <v>5</v>
      </c>
      <c r="BQ156" s="9" t="n">
        <v>18</v>
      </c>
      <c r="BR156" s="10" t="str">
        <f aca="false">IF(BQ156="","",IF(AND(BQ156&gt;=-20,BQ156&lt;=-15),"-20 a -15",IF(AND(BQ156&gt;=-14.5,BQ156&lt;=-9.5),"-14,5 a -9,5",IF(AND(BQ156&gt;=-9,BQ156&lt;=-4),"-9 a -4",IF(AND(BQ156&gt;=-3.5,BQ156&lt;=2.5),"-3,5 a 2,5",IF(AND(BQ156&gt;=3,BQ156&lt;=8),"3 a 8",IF(AND(BQ156&gt;=8.5,BQ156&lt;=13.5),"8,5 a 13,5",IF(AND(BQ156&gt;=14,BQ156&lt;=17.5),"14 a 17,5",IF(BQ156=18,"18",IF(AND(BQ156&gt;=18.5,BQ156&lt;=23.5),"18,5 a 23,5",IF(AND(BQ156&gt;=24,BQ156&lt;=29),"24 a 29",IF(AND(BQ156&gt;=29.5,BQ156&lt;=34.5),"29,5 a 34,5",IF(AND(BQ156&gt;=35,BQ156&lt;=40),"35 a 40","Fuera de rango")))))))))))))</f>
        <v>18</v>
      </c>
      <c r="BS156" s="11" t="str">
        <f aca="false">IF(BR156="","",IF(BR156="-20 a -15",1,IF(BR156="-14,5 a -9,5",2,IF(BR156="-9 a -4",3,IF(BR156="-3,5 a 2,5",4,IF(BR156="3 a 8",5,IF(BR156="8,5 a 13,5",6,IF(BR156="14 a 17,5",7,IF(BR156="18","NORMA",IF(BR156="18,5 a 23,5",8,IF(BR156="24 a 29",9,IF(BR156="29,5 a 34,5",10,IF(BR156="35 a 40",11,"")))))))))))))</f>
        <v>NORMA</v>
      </c>
      <c r="BT156" s="9" t="n">
        <v>-1</v>
      </c>
      <c r="BU156" s="10" t="str">
        <f aca="false">IF(BT156="","",IF(AND(BT156&gt;=-20,BT156&lt;=-18),"-20 a -18",IF(AND(BT156&gt;=-17.5,BT156&lt;=-15.5),"-17,5 a -15,5",IF(AND(BT156&gt;=-15,BT156&lt;=-13),"-15 a -13",IF(AND(BT156&gt;=-12.5,BT156&lt;=-10.5),"-12,5 a -10,5",IF(AND(BT156&gt;=-10,BT156&lt;=-8),"-10 a -8",IF(AND(BT156&gt;=-7.5,BT156&lt;=-5.5),"-7,5 a -5,5",IF(AND(BT156&gt;=-5,BT156&lt;=-3),"-5 a -3",IF(AND(BT156&gt;=-2.5,BT156&lt;=-0.5),"-2,5 a -0,5",IF(BT156=0,"0",IF(AND(BT156&gt;=0.5,BT156&lt;=2.5),"0,5 a 2,5",IF(AND(BT156&gt;=3,BT156&lt;=5),"3 a 5",IF(AND(BT156&gt;=5.5,BT156&lt;=7.5),"5,5 a 7,5",IF(AND(BT156&gt;=8,BT156&lt;=10),"8 a 10",IF(AND(BT156&gt;=10.5,BT156&lt;=12.5),"10,5 a 12,5",IF(AND(BT156&gt;=13,BT156&lt;=15),"13 a 15",IF(AND(BT156&gt;=15.5,BT156&lt;=17.5),"15,5 a 17,5",IF(AND(BT156&gt;=18,BT156&lt;=20),"18 a 20","Fuera de rango"))))))))))))))))))</f>
        <v>-2,5 a -0,5</v>
      </c>
      <c r="BV156" s="11" t="n">
        <f aca="false">IF(BT156="","",IF(BT156=0,"NORMA",IF(AND(BT156&gt;=-20,BT156&lt;=-18),2,IF(AND(BT156&gt;=-17.5,BT156&lt;=-15.5),2,IF(AND(BT156&gt;=-15,BT156&lt;=-13),3,IF(AND(BT156&gt;=-12.5,BT156&lt;=-10.5),4,IF(AND(BT156&gt;=-10,BT156&lt;=-8),5,IF(AND(BT156&gt;=-7.5,BT156&lt;=-5.5),6,IF(AND(BT156&gt;=-5,BT156&lt;=-3),7,IF(AND(BT156&gt;=-2.5,BT156&lt;=-0.5),8,IF(AND(BT156&gt;=0.5,BT156&lt;=2.5),9,IF(AND(BT156&gt;=3,BT156&lt;=5),10,IF(AND(BT156&gt;=5.5,BT156&lt;=7.5),11,IF(AND(BT156&gt;=8,BT156&lt;=10),12,IF(AND(BT156&gt;=10.5,BT156&lt;=12.5),13,IF(AND(BT156&gt;=13,BT156&lt;=15),14,IF(AND(BT156&gt;=15.5,BT156&lt;=17.5),15,IF(AND(BT156&gt;=18,BT156&lt;=20),16,"Fuera de rango"))))))))))))))))))</f>
        <v>8</v>
      </c>
      <c r="BW156" s="9" t="n">
        <v>-3.25</v>
      </c>
      <c r="BX156" s="10" t="n">
        <f aca="false">18.5- (0.3*H156)</f>
        <v>14.6</v>
      </c>
      <c r="BY156" s="10" t="n">
        <f aca="false">(BW156)-(BX156)</f>
        <v>-17.85</v>
      </c>
      <c r="BZ156" s="10" t="str">
        <f aca="false">IF(BY156="","",IF(BY156&lt;-27.5,"De -30 a -28",IF(BY156&lt;-25,"De -27,5 a -25,5",IF(BY156&lt;-22.5,"De -25 a -23",IF(BY156&lt;-20,"De -22,5 a -20,5",IF(BY156&lt;-17.5,"De -20 a -18",IF(BY156&lt;-15,"De -17,5 a -15,5",IF(BY156&lt;-12.5,"De -15 a -13",IF(BY156&lt;-10,"De -12,5 a -10,5",IF(BY156&lt;-7.5,"De -10 a -8",IF(BY156&lt;-5,"De -7,5 a -5,5",IF(BY156&lt;-2.5,"De -5 a -3",IF(BY156&lt;0,"De -2,5 a -0,5",IF(BY156&lt;2.5,"De 0 a 2",IF(BY156&lt;5,"De 2,5 a 4,5",IF(BY156&lt;7.5,"De 5 a 7",IF(BY156&lt;10,"De 7,5 a 9,5",IF(BY156&lt;12.5,"De 10 a 12",IF(BY156&lt;15,"De 12,5 a 14,5",IF(BY156&lt;17.5,"De 15 a 17",IF(BY156&lt;20,"De 17,5 a 19,5",IF(BY156&lt;22.5,"De 20 a 22",IF(BY156&lt;25,"De 22,5 a 24,5",IF(BY156&lt;27.5,"De 25 a 27","De 27,5 a 30"))))))))))))))))))))))))</f>
        <v>De -20 a -18</v>
      </c>
      <c r="CA156" s="12" t="n">
        <f aca="false">IF(BY156="","",IF(BY156&lt;=-28,1,IF(BY156&lt;=-25.5,2,IF(BY156&lt;=-23,3,IF(BY156&lt;=-20.5,4,IF(BY156&lt;=-18,5,IF(BY156&lt;=-15.5,6,IF(BY156&lt;=-13,7,IF(BY156&lt;=-10.5,8,IF(BY156&lt;=-8,9,IF(BY156&lt;=-5.5,10,IF(BY156&lt;=-3,11,IF(BY156&lt;=-0.5,12,IF(BY156&lt;=2,13,IF(BY156&lt;=4.5,14,IF(BY156&lt;=7,15,IF(BY156&lt;=9.5,16,IF(BY156&lt;=12,17,IF(BY156&lt;=14.5,18,IF(BY156&lt;=17,19,IF(BY156&lt;=19.5,20,IF(BY156&lt;=22,21,IF(BY156&lt;=24.5,22,IF(BY156&lt;=27,23,IF(BY156&lt;=30,24,"Fuera de rango")))))))))))))))))))))))))</f>
        <v>6</v>
      </c>
      <c r="CB156" s="9" t="n">
        <v>-3.25</v>
      </c>
      <c r="CC156" s="10" t="n">
        <f aca="false">18.5- (0.3*H156)</f>
        <v>14.6</v>
      </c>
      <c r="CD156" s="10" t="n">
        <f aca="false">(CB156)-(CC156)</f>
        <v>-17.85</v>
      </c>
      <c r="CE156" s="10" t="str">
        <f aca="false">IF(CD156="","",IF(CD156&lt;-27.5,"De -30 a -28",IF(CD156&lt;-25,"De -27,5 a -25,5",IF(CD156&lt;-22.5,"De -25 a -23",IF(CD156&lt;-20,"De -22,5 a -20,5",IF(CD156&lt;-17.5,"De -20 a -18",IF(CD156&lt;-15,"De -17,5 a -15,5",IF(CD156&lt;-12.5,"De -15 a -13",IF(CD156&lt;-10,"De -12,5 a -10,5",IF(CD156&lt;-7.5,"De -10 a -8",IF(CD156&lt;-5,"De -7,5 a -5,5",IF(CD156&lt;-2.5,"De -5 a -3",IF(CD156&lt;0,"De -2,5 a -0,5",IF(CD156&lt;=2,"De 0 a 2",IF(CD156&lt;=4.5,"De 2,5 a 4,5",IF(CD156&lt;=7,"De 5 a 7",IF(CD156&lt;=9.5,"De 7,5 a 9,5",IF(CD156&lt;=12,"De 10 a 12",IF(CD156&lt;=14.5,"De 12,5 a 14,5",IF(CD156&lt;=17,"De 15 a 17",IF(CD156&lt;=19.5,"De 17,5 a 19,5",IF(CD156&lt;=22,"De 20 a 22",IF(CD156&lt;=24.5,"De 22,5 a 24,5",IF(CD156&lt;=27,"De 25 a 27","De 27,5 a 30"))))))))))))))))))))))))</f>
        <v>De -20 a -18</v>
      </c>
      <c r="CF156" s="12" t="n">
        <f aca="false">IF(CD156="","",IF(CD156&lt;-27.5,1,IF(CD156&lt;-25,2,IF(CD156&lt;-22.5,3,IF(CD156&lt;-20,4,IF(CD156&lt;-17.5,5,IF(CD156&lt;-15,6,IF(CD156&lt;-12.5,7,IF(CD156&lt;-10,8,IF(CD156&lt;-7.5,9,IF(CD156&lt;-5,10,IF(CD156&lt;-2.5,11,IF(CD156&lt;0,12,IF(CD156&lt;2.5,13,IF(CD156&lt;5,14,IF(CD156&lt;7.5,15,IF(CD156&lt;10,16,IF(CD156&lt;12.5,17,IF(CD156&lt;15,18,IF(CD156&lt;17.5,19,IF(CD156&lt;20,20,IF(CD156&lt;22.5,21,IF(CD156&lt;25,22,IF(CD156&lt;27.5,23,24))))))))))))))))))))))))</f>
        <v>5</v>
      </c>
      <c r="CG156" s="9" t="n">
        <v>-1.75</v>
      </c>
      <c r="CH156" s="10" t="str">
        <f aca="false">IF(CG156="","",IF(AND(CG156&gt;=-10,CG156&lt;=-9.5),"-10 a -9,5",IF(AND(CG156&gt;-9.5,CG156&lt;=-8.5),"-9 a -8,5",IF(AND(CG156&gt;-8.5,CG156&lt;=-7.5),"-8 a -7,5",IF(AND(CG156&gt;-7.5,CG156&lt;=-6.5),"-7 a -6,5",IF(AND(CG156&gt;-6.5,CG156&lt;=-5.5),"-6 a -5,5",IF(AND(CG156&gt;-5.5,CG156&lt;=-4.5),"-5 a -4,5",IF(AND(CG156&gt;-4.5,CG156&lt;=-3.5),"-4 a -3,5",IF(AND(CG156&gt;-3.5,CG156&lt;=-2.5),"-3 a -2,5",IF(CG156=-2.25,"-2,25",IF(AND(CG156&gt;-2.5,CG156&lt;=-1.5),"-2 a -1,5",IF(AND(CG156&gt;-1.5,CG156&lt;=-0.5),"-1 a -0,5",IF(AND(CG156&gt;-0.5,CG156&lt;=0.5),"0 a 0,5",IF(AND(CG156&gt;0.5,CG156&lt;=1.5),"1 a 1,5",IF(AND(CG156&gt;1.5,CG156&lt;=2.5),"2 a 2,5",IF(AND(CG156&gt;2.5,CG156&lt;=3.5),"3 a 3,5",IF(AND(CG156&gt;3.5,CG156&lt;=4.5),"4 a 4,5",IF(AND(CG156&gt;4.5,CG156&lt;=5.5),"5 a 5,5",IF(AND(CG156&gt;5.5,CG156&lt;=6.5),"6 a 6,5",IF(AND(CG156&gt;6.5,CG156&lt;=7.5),"7 a 7,5",IF(AND(CG156&gt;7.5,CG156&lt;=8.5),"8 a 8,5",IF(AND(CG156&gt;8.5,CG156&lt;=9.5),"9 a 9,5",IF(CG156&gt;=10,"10","Fuera de rango")))))))))))))))))))))))</f>
        <v>-2 a -1,5</v>
      </c>
      <c r="CI156" s="11" t="n">
        <f aca="false">IF(CG156="","",IF(CG156=-2.25,"NORMA",IF(CG156&lt;=-9.5,1,IF(CG156&lt;=-8.5,2,IF(CG156&lt;=-7.5,3,IF(CG156&lt;=-6.5,4,IF(CG156&lt;=-5.5,5,IF(CG156&lt;=-4.5,6,IF(CG156&lt;=-3.5,7,IF(CG156&lt;=-2.5,8,IF(CG156&lt;=-1.5,9,IF(CG156&lt;=-0.5,10,IF(CG156&lt;=0.5,11,IF(CG156&lt;=1.5,12,IF(CG156&lt;=2.5,13,IF(CG156&lt;=3.5,14,IF(CG156&lt;=4.5,15,IF(CG156&lt;=5.5,16,IF(CG156&lt;=6.5,17,IF(CG156&lt;=7.5,18,IF(CG156&lt;=8.5,19,IF(CG156&lt;=9.5,20,IF(CG156=10,21,"Fuera de rango")))))))))))))))))))))))</f>
        <v>9</v>
      </c>
      <c r="CJ156" s="9" t="n">
        <v>2.25</v>
      </c>
      <c r="CK156" s="10" t="str">
        <f aca="false">IF(CJ156="","",IF(AND(CJ156&gt;=-6,CJ156&lt;=-5.5),"-6 a -5,5",IF(AND(CJ156&gt;-5.5,CJ156&lt;=-4.5),"-5 a -4,5",IF(AND(CJ156&gt;-4.5,CJ156&lt;=-3.5),"-4 a -3,5",IF(AND(CJ156&gt;-3.5,CJ156&lt;=-2.5),"-3 a -2,5",IF(AND(CJ156&gt;-2.5,CJ156&lt;=-1.5),"-2 a -1,5",IF(AND(CJ156&gt;-1.5,CJ156&lt;=-0.5),"-1 a -0,5",IF(AND(CJ156&gt;-0.5,CJ156&lt;=0.5),"0 a 0,5",IF(AND(CJ156&gt;0.5,CJ156&lt;=1.5),"1 a 1,5",IF(AND(CJ156&gt;1.5,CJ156&lt;2.5),"2",IF(AND(CJ156&gt;=2.5,CJ156&lt;=3),"2,5 a 3",IF(AND(CJ156&gt;3,CJ156&lt;=4),"3,5 a 4",IF(AND(CJ156&gt;4,CJ156&lt;=5),"4,5 a 5",IF(AND(CJ156&gt;5,CJ156&lt;=6),"5,5 a 6",IF(AND(CJ156&gt;6,CJ156&lt;=7),"6,5 a 7",IF(AND(CJ156&gt;7,CJ156&lt;=8),"7,5 a 8",IF(AND(CJ156&gt;8,CJ156&lt;=9.5),"8,5 a 9,5",IF(CJ156=10,"10","Fuera de rango"))))))))))))))))))</f>
        <v>2</v>
      </c>
      <c r="CL156" s="11" t="str">
        <f aca="false">IF(CK156="","",IF(OR(CK156="-6 a -5,5",CK156="-6 - -5,5"),1,IF(OR(CK156="-5 a -4,5",CK156="-5 - -4,5"),2,IF(OR(CK156="-4 a -3,5",CK156="-4 - -3,5"),3,IF(OR(CK156="-3 a -2,5",CK156="-3 - -2,5"),4,IF(OR(CK156="-2 a -1,5",CK156="-2 - -1,5"),5,IF(OR(CK156="-1 a -0,5",CK156="-1 - -0,5"),6,IF(OR(CK156="0 a 0,5",CK156="0 - 0,5"),7,IF(OR(CK156="1 a 1,5",CK156="1 - 1,5"),8,IF(CK156="2","NORMA",IF(OR(CK156="2,5 a 3",CK156="2,5 - 3"),9,IF(OR(CK156="3,5 a 4",CK156="3,5 - 4"),10,IF(OR(CK156="4,5 a 5",CK156="4,5 - 5"),11,IF(OR(CK156="5,5 a 6",CK156="5,5 - 6"),12,IF(OR(CK156="6,5 a 7",CK156="6,5 - 7"),13,IF(OR(CK156="7,5 a 8",CK156="7,5 - 8"),14,IF(OR(CK156="8,5 a 9",CK156="8,5 - 9,5",CK156="9 a 9,5"),15,IF(CK156="10",15,IF(OR(CK156="0,5 a 1",CK156="0,5 - 1"),7,"Fuera de rango")))))))))))))))))))</f>
        <v>NORMA</v>
      </c>
      <c r="CM156" s="10" t="n">
        <v>0</v>
      </c>
      <c r="CN156" s="10" t="str">
        <f aca="false">IF(CM156=0,"0", " ")</f>
        <v>0</v>
      </c>
      <c r="CO156" s="10" t="str">
        <f aca="false">IF(CM156&gt;0,"EME"," ")</f>
        <v> </v>
      </c>
      <c r="CP156" s="10" t="n">
        <v>0</v>
      </c>
      <c r="CQ156" s="10" t="str">
        <f aca="false">IF(CP156&gt;0,"0", " ")</f>
        <v> </v>
      </c>
      <c r="CR156" s="10" t="str">
        <f aca="false">IF(CP156&gt;0,"EME"," ")</f>
        <v> </v>
      </c>
      <c r="CS156" s="9" t="n">
        <v>0</v>
      </c>
      <c r="CT156" s="10" t="str">
        <f aca="false">IF(CS156&gt;0,"1", " ")</f>
        <v> </v>
      </c>
      <c r="CU156" s="10" t="str">
        <f aca="false">IF(CS156&gt;0,"HIP"," ")</f>
        <v> </v>
      </c>
      <c r="CV156" s="9" t="n">
        <v>0</v>
      </c>
      <c r="CW156" s="10" t="str">
        <f aca="false">IF(CV156&gt;0,"1", " ")</f>
        <v> </v>
      </c>
      <c r="CX156" s="10" t="str">
        <f aca="false">IF(CV156&gt;0,"HIP"," ")</f>
        <v> </v>
      </c>
      <c r="CY156" s="9" t="n">
        <v>-7</v>
      </c>
      <c r="CZ156" s="11" t="str">
        <f aca="false">IF(CY156&lt;0,"2"," ")</f>
        <v>2</v>
      </c>
      <c r="DA156" s="11" t="str">
        <f aca="false">IF(CY156&lt;0,"MIO"," ")</f>
        <v>MIO</v>
      </c>
      <c r="DB156" s="9" t="n">
        <v>-7</v>
      </c>
      <c r="DC156" s="11" t="str">
        <f aca="false">IF(DB156&lt;0,"2"," ")</f>
        <v>2</v>
      </c>
      <c r="DD156" s="11" t="str">
        <f aca="false">IF(DB156&lt;0,"MIO"," ")</f>
        <v>MIO</v>
      </c>
      <c r="DE156" s="9" t="n">
        <v>-0.5</v>
      </c>
      <c r="DF156" s="11" t="str">
        <f aca="false">IF(DE156&lt;0,"3"," ")</f>
        <v>3</v>
      </c>
      <c r="DG156" s="11" t="str">
        <f aca="false">IF(DE156&lt;0,"AST"," ")</f>
        <v>AST</v>
      </c>
      <c r="DH156" s="9" t="n">
        <v>0</v>
      </c>
      <c r="DI156" s="11" t="str">
        <f aca="false">IF(DH156&lt;0,"3"," ")</f>
        <v> </v>
      </c>
      <c r="DJ156" s="11" t="str">
        <f aca="false">IF(DH156&lt;0,"AST"," ")</f>
        <v> </v>
      </c>
      <c r="DK156" s="9" t="n">
        <v>0</v>
      </c>
      <c r="DL156" s="10" t="str">
        <f aca="false">IF(DK156&gt;0,"4"," ")</f>
        <v> </v>
      </c>
      <c r="DM156" s="10" t="str">
        <f aca="false">IF(DK156&gt;0,"PRE"," ")</f>
        <v> </v>
      </c>
      <c r="DN156" s="9" t="n">
        <v>0</v>
      </c>
      <c r="DO156" s="10" t="str">
        <f aca="false">IF(DN156&gt;0,"4"," ")</f>
        <v> </v>
      </c>
      <c r="DP156" s="10" t="str">
        <f aca="false">IF(DN156&gt;0,"PRE"," ")</f>
        <v> </v>
      </c>
      <c r="DQ156" s="12" t="n">
        <v>2</v>
      </c>
      <c r="DR156" s="12" t="n">
        <v>1</v>
      </c>
      <c r="DS156" s="12" t="str">
        <f aca="false">CONCATENATE(CO156,CU156,DA156,DG156,DM156)</f>
        <v>  MIOAST </v>
      </c>
      <c r="DT156" s="10" t="str">
        <f aca="false" t="array" ref="DT156">_xlfn.IFS(DS156="EME    ","0", DS156=" HIP   ","1", DS156="  MIO  ","2", DS156="   AST ","3", DS156="    PRE","4", DS156="EME   PRE","5", DS156=" HIP  PRE","6", DS156=" HIP AST ","7", DS156="  MIO PRE","8", DS156="  MIOAST ","9", DS156="   ASTPRE","10",DS156=" HIP ASTPRE","11", DS156="  MIOASTPRE","12", DS156="     ","0")</f>
        <v>9</v>
      </c>
      <c r="DU156" s="1" t="s">
        <v>154</v>
      </c>
      <c r="DV156" s="1" t="str">
        <f aca="false" t="array" ref="DV156">_xlfn.IFS(DU156="SI","2", DU156="NO","1")</f>
        <v>1</v>
      </c>
      <c r="DW156" s="10" t="n">
        <v>0</v>
      </c>
      <c r="DX156" s="11" t="str">
        <f aca="false">IF(DW156=0,"1","2")</f>
        <v>1</v>
      </c>
      <c r="DY156" s="11" t="str">
        <f aca="false" t="array" ref="DY156">_xlfn.IFS(DW156=0,"0", DW156=0.25, "1", DW156=0.5,"2", DW156=0.75,"3", DW156=1,"4",DW156=1.25,"5", DW156=1.5,"6", DW156=1.75,"7", DW156=2,"8")</f>
        <v>0</v>
      </c>
      <c r="DZ156" s="10" t="n">
        <v>0</v>
      </c>
      <c r="EA156" s="11" t="str">
        <f aca="false">IF(DZ156=0,"1","2")</f>
        <v>1</v>
      </c>
      <c r="EB156" s="11" t="str">
        <f aca="false" t="array" ref="EB156">_xlfn.IFS(DZ156=0,"0", DZ156=0.25, "1", DZ156=0.5,"2", DZ156=0.75,"3", DZ156=1,"4",DZ156=1.25,"5", DZ156=1.5,"6", DZ156=1.75,"7", DZ156=2,"8")</f>
        <v>0</v>
      </c>
      <c r="EC156" s="10" t="n">
        <v>-1</v>
      </c>
      <c r="ED156" s="10" t="str">
        <f aca="false">IF(EC156=0,"1","2")</f>
        <v>2</v>
      </c>
      <c r="EE156" s="11" t="str">
        <f aca="false" t="array" ref="EE156">_xlfn.IFS(EC156=0,"0", EC156=-0.25, "1", EC156=-0.5,"2", EC156=-0.75,"3", EC156=-1,"4",EC156=-1.25,"5", EC156=-1.5,"6", EC156=-1.75,"7", EC156=-2,"8", EC156=-2.25,"9",EC156=-2.5,"10", EC156=-2.75,"11", EC156=-3,"12", EC156=-3.25,"13", EC156=-3.5,"14", EC156=-3.75,"15",EC156=-4,"16")</f>
        <v>4</v>
      </c>
      <c r="EF156" s="10" t="n">
        <v>-1</v>
      </c>
      <c r="EG156" s="10" t="str">
        <f aca="false">IF(EF156=0,"1","2")</f>
        <v>2</v>
      </c>
      <c r="EH156" s="11" t="str">
        <f aca="false" t="array" ref="EH156">_xlfn.IFS(EF156=0,"0", EF156=-0.25, "1", EF156=-0.5,"2", EF156=-0.75,"3", EF156=-1,"4",EF156=-1.25,"5", EF156=-1.5,"6", EF156=-1.75,"7", EF156=-2,"8", EF156=-2.25,"9",EF156=-2.5,"10", EF156=-2.75,"11", EF156=-3,"12", EF156=-3.25,"13", EF156=-3.5,"14", EF156=-3.75,"15",EF156=-4,"16")</f>
        <v>4</v>
      </c>
      <c r="EI156" s="10" t="n">
        <v>0</v>
      </c>
      <c r="EJ156" s="11" t="str">
        <f aca="false">IF(EI156=0,"1","2")</f>
        <v>1</v>
      </c>
      <c r="EK156" s="11" t="str">
        <f aca="false" t="array" ref="EK156">_xlfn.IFS(EI156=0,"0", EI156=-0.25, "1", EI156=-0.5,"2", EI156=-0.75,"3", EI156=-1,"4",EI156=-1.25,"5", EI156=-1.5,"6", EI156=-1.75,"7", EI156=-2,"8", EI156=-2.25,"9", EI156=-2.25,"9",EI156=-2.5,"10", EI156=-2.75,"11", EI156=-3,"12", EI156=-3.25,"13", EI156=-3.5,"14", EI156=-3.75,"15",EI156=-4,"16", EI156=0.25, "17", EI156=0.5, "18")</f>
        <v>0</v>
      </c>
      <c r="EL156" s="10" t="n">
        <v>0.5</v>
      </c>
      <c r="EM156" s="11" t="str">
        <f aca="false">IF(EL156=0,"1","2")</f>
        <v>2</v>
      </c>
      <c r="EN156" s="11" t="str">
        <f aca="false" t="array" ref="EN156">_xlfn.IFS(EL156=0.25,"17",EL156=0.5,"18", EL156=0,"0", EL156=-0.25, "1", EL156=-0.5,"2", EL156=-0.75,"3", EL156=-1,"4",EL156=-1.25,"5", EL156=-1.5,"6", EL156=-1.75,"7", EL156=-2,"8",EL156= -2.25,"9",EL156=-2.5,"10",EL156= -2.75,"11",EL156= -3,"12",EL156= -3.25,"13",EL156= -3.5,"14",EL156= -3.75,"15",EL156=-4,"16")</f>
        <v>18</v>
      </c>
      <c r="EO156" s="10" t="n">
        <v>0</v>
      </c>
      <c r="EP156" s="11" t="str">
        <f aca="false">IF(EO156=0,"1","2")</f>
        <v>1</v>
      </c>
      <c r="EQ156" s="11" t="str">
        <f aca="false" t="array" ref="EQ156">_xlfn.IFS(EO156=0,"0", EO156=0.25, "1", EO156=0.5,"2", EO156=0.75,"3", EO156=1,"4",EO156=1.25,"5", EO156=1.5,"6", EO156=1.75,"7", EO156=2,"8", EO156=2.25,"9", EO156=2.25,"9",EO156=2.5,"10", EO156=2.75,"11", EO156=3,"12", EO156=3.25,"13", EO156=3.5,"14", EO156=3.75,"15",EO156=4,"16", EO156=-0.25, "17", bq=-0.5, "18")</f>
        <v>0</v>
      </c>
      <c r="ER156" s="10" t="n">
        <v>0</v>
      </c>
      <c r="ES156" s="11" t="str">
        <f aca="false">IF(ER156=0,"1","2")</f>
        <v>1</v>
      </c>
      <c r="ET156" s="11" t="str">
        <f aca="false" t="array" ref="ET156">_xlfn.IFS(ER156=0,"0", ER156=0.25, "1", ER156=0.5,"2", ER156=0.75,"3", ER156=1,"4",ER156=1.25,"5", ER156=1.5,"6", ER156=1.75,"7", ER156=2,"8", ER156=2.25,"9", ER156=2.25,"9",ER156=2.5,"10", ER156=2.75,"11", ER156=3,"12", ER156=3.25,"13", ER156=3.5,"14", ER156=3.75,"15",ER156=4,"16", ER156=-0.25, "17", bq=-0.5, "18")</f>
        <v>0</v>
      </c>
      <c r="EU156" s="13" t="n">
        <v>14</v>
      </c>
      <c r="EV156" s="14" t="str">
        <f aca="false">VLOOKUP(EU156,LEYENDA!$G$2:$H$8,2,TRUE())</f>
        <v>13-18</v>
      </c>
      <c r="EW156" s="14" t="str">
        <f aca="false" t="array" ref="EW156">_xlfn.IFS(EV156="0-5","1", EV156="6-12","2", EV156="13-18","3", EV156="19-24","4", EV156="25-36","5", EV156="37-48","6", EV156="49-60","7")</f>
        <v>3</v>
      </c>
    </row>
    <row r="157" customFormat="false" ht="13.5" hidden="false" customHeight="false" outlineLevel="0" collapsed="false">
      <c r="A157" s="1" t="n">
        <v>56</v>
      </c>
      <c r="B157" s="32" t="n">
        <v>4</v>
      </c>
      <c r="C157" s="33" t="n">
        <v>38868</v>
      </c>
      <c r="D157" s="6"/>
      <c r="E157" s="5" t="str">
        <f aca="false">VLOOKUP(A157,'286'!$A$3:$J$600,10,FALSE())</f>
        <v>GARCÍA LÓPEZ, SERGIO</v>
      </c>
      <c r="F157" s="4" t="str">
        <f aca="false">VLOOKUP(A157,'286'!$A$3:$I$1768,3,FALSE())</f>
        <v>GARLOSER</v>
      </c>
      <c r="G157" s="6" t="n">
        <f aca="false">VLOOKUP(A157,'286'!$A$3:$I$1768,4,FALSE())</f>
        <v>33853</v>
      </c>
      <c r="H157" s="7" t="n">
        <f aca="false">YEAR(C157)-YEAR(G157)</f>
        <v>14</v>
      </c>
      <c r="I157" s="1" t="str">
        <f aca="false">VLOOKUP(H157,LEYENDA!$C$2:$D$6,2,TRUE())</f>
        <v>13-24</v>
      </c>
      <c r="J157" s="5" t="str">
        <f aca="false">VLOOKUP(A157,'286'!$A$3:$I$1768,7,FALSE())</f>
        <v>H</v>
      </c>
      <c r="K157" s="8" t="str">
        <f aca="false">VLOOKUP(A157,'286'!$A$3:$I$1768,2,FALSE())</f>
        <v>OD</v>
      </c>
      <c r="L157" s="4" t="str">
        <f aca="false">VLOOKUP(A157,'286'!$A$3:$I$1768,8,FALSE())</f>
        <v>D</v>
      </c>
      <c r="M157" s="4" t="str">
        <f aca="false">VLOOKUP(A157,'286'!$A$3:$I$1768,9,FALSE())</f>
        <v>I</v>
      </c>
      <c r="N157" s="8" t="str">
        <f aca="false">IF(R157=O157, "MISMA","CONTRARIA")</f>
        <v>CONTRARIA</v>
      </c>
      <c r="O157" s="8" t="str">
        <f aca="false" t="array" ref="O157">_xlfn.IFS(L157="D","1", L157="I","2")</f>
        <v>1</v>
      </c>
      <c r="P157" s="8" t="str">
        <f aca="false" t="array" ref="P157">_xlfn.IFS(K157="OD","1", K157="OI","2")</f>
        <v>1</v>
      </c>
      <c r="Q157" s="1" t="str">
        <f aca="false" t="array" ref="Q157">_xlfn.IFS(J157="M","1", J157="H","2")</f>
        <v>2</v>
      </c>
      <c r="R157" s="8" t="str">
        <f aca="false" t="array" ref="R157">_xlfn.IFS(M157="D","1", M157="I","2")</f>
        <v>2</v>
      </c>
      <c r="S157" s="1" t="str">
        <f aca="false" t="array" ref="S157">_xlfn.IFS(N157="CONTRARIA", "1",N157= "MISMA","2")</f>
        <v>1</v>
      </c>
      <c r="T157" s="1" t="str">
        <f aca="false" t="array" ref="T157">_xlfn.IFS(I157="0-12","1", I157="13-24","2", I157="25-40","3", I157="41-60","4", I157="61-100","5")</f>
        <v>2</v>
      </c>
      <c r="U157" s="9" t="n">
        <v>-2</v>
      </c>
      <c r="V157" s="11" t="str">
        <f aca="false">IF(U157="","",IF(AND(U157&gt;=-9,U157&lt;=-6.5),"-9 a -6,5",IF(AND(U157&gt;=-6,U157&lt;=-3.5),"-6 a -3,5",IF(AND(U157&gt;=-3,U157&lt;=-1),"-3 a -1",IF(U157=-0.5,"-0,5",IF(AND(U157&gt;=0,U157&lt;=2.5),"0 a 2,5",IF(AND(U157&gt;=3,U157&lt;=5.5),"3 a 5,5",IF(AND(U157&gt;=6,U157&lt;=8.5),"6 a 8,5",IF(AND(U157&gt;=9,U157&lt;=20),"9 a 20","Fuera de rango")))))))))</f>
        <v>-3 a -1</v>
      </c>
      <c r="W157" s="11" t="n">
        <f aca="false">IF(V157="","",IF(V157="-9 a -6,5",2,IF(V157="-6 a -3,5",3,IF(V157="-3 a -1",4,IF(V157="-0,5","NORMA",IF(V157="0 a 2,5",5,IF(V157="3 a 5,5",6,IF(V157="6 a 8,5",7,IF(V157="9 a 20",8,"Fuera de rango")))))))))</f>
        <v>4</v>
      </c>
      <c r="X157" s="9" t="n">
        <v>0</v>
      </c>
      <c r="Y157" s="10" t="str">
        <f aca="false">IF(X157="","",IF(AND(X157&gt;=0,X157&lt;=4),"0 a 4",IF(AND(X157&gt;=4.5,X157&lt;=8.5),"4,5 a 8,5",IF(X157=9,"9",IF(AND(X157&gt;=9.5,X157&lt;=13),"9,5 a 13",IF(AND(X157&gt;=13.5,X157&lt;=20),"13,5 a 20",IF(AND(X157&gt;=20.5,X157&lt;=35),"20,5 a 35","Fuera de rango")))))))</f>
        <v>0 a 4</v>
      </c>
      <c r="Z157" s="11" t="n">
        <f aca="false">IF(Y157="","",IF(Y157="0 a 4",1,IF(Y157="4,5 a 8,5",2,IF(Y157="9","NORMA",IF(Y157="9,5 a 13",3,IF(Y157="13,5 a 20",4,IF(Y157="20,5 a 35",5,"Fuera de rango")))))))</f>
        <v>1</v>
      </c>
      <c r="AA157" s="9" t="n">
        <v>12</v>
      </c>
      <c r="AB157" s="10" t="str">
        <f aca="false">IF(AA157="","",IF(AND(AA157&gt;=0,AA157&lt;=9),"0 a 9",IF(AND(AA157&gt;=9.5,AA157&lt;=18.5),"9,5 a 18,5",IF(AA157=19,"19",IF(AND(AA157&gt;=19.5,AA157&lt;=28),"19,5 a 28",IF(AND(AA157&gt;=28.5,AA157&lt;=40),"28,5 a 40","Fuera de rango"))))))</f>
        <v>9,5 a 18,5</v>
      </c>
      <c r="AC157" s="11" t="n">
        <f aca="false" t="array" ref="AC157">_xlfn.IFS(AB157="","",AB157="0 a 9",1,AB157="9,5 a 18,5",2,AB157="19","NORMA",AB157="19,5 a 28",3,AB157="28,5 a 40",4,TRUE(),"Fuera de rango")</f>
        <v>2</v>
      </c>
      <c r="AD157" s="9" t="n">
        <v>4</v>
      </c>
      <c r="AE157" s="10" t="str">
        <f aca="false">IF(AD157="","",IF(AND(AD157&gt;=-10,AD157&lt;=0),"De -10 a 0",IF(AND(AD157&gt;=0.5,AD157&lt;=9.5),"0,5 a 9,5",IF(AD157=10,"10",IF(AND(AD157&gt;=10.5,AD157&lt;=20),"10,5 a 20",IF(AND(AD157&gt;=20.5,AD157&lt;=40),"20,5 a 40","Fuera de rango"))))))</f>
        <v>0,5 a 9,5</v>
      </c>
      <c r="AF157" s="12" t="n">
        <f aca="false">IF(AD157="","",IF(AND(AD157&gt;=-10,AD157&lt;=0),1,IF(AND(AD157&gt;=0.5,AD157&lt;=9.5),2,IF(AD157=10,"NORMA",IF(AND(AD157&gt;=10.5,AD157&lt;=20),3,IF(AND(AD157&gt;=20.5,AD157&lt;=40),4,""))))))</f>
        <v>2</v>
      </c>
      <c r="AG157" s="9" t="n">
        <v>9</v>
      </c>
      <c r="AH157" s="11" t="str">
        <f aca="false">IF(AG157="","",IF(AND(AG157&gt;=0,AG157&lt;=4),"0 a 4",IF(AND(AG157&gt;=4.5,AG157&lt;=8.5),"4,5 a 8,5",IF(AG157=9,"9",IF(AND(AG157&gt;=9.5,AG157&lt;=13),"9,5 a 13",IF(AND(AG157&gt;=13.5,AG157&lt;=25),"13,5 a 25","Fuera de rango"))))))</f>
        <v>9</v>
      </c>
      <c r="AI157" s="11" t="str">
        <f aca="false">IF(AH157="","",IF(AH157="0 a 4",1,IF(AH157="4,5 a 8,5",2,IF(AH157="9","NORMA",IF(AH157="9,5 a 13",3,IF(AH157="13,5 a 25",4,""))))))</f>
        <v>NORMA</v>
      </c>
      <c r="AJ157" s="9" t="n">
        <v>4</v>
      </c>
      <c r="AK157" s="10" t="str">
        <f aca="false">IF(AJ157="","",IF(AND(AJ157&gt;=-15,AJ157&lt;=-10.5),"-15 a -10,5",IF(AND(AJ157&gt;=-10,AJ157&lt;=-4),"-10 a -4",IF(AND(AJ157&gt;=-4.5,AJ157&lt;=0),"-4,5 a 0",IF(AND(AJ157&gt;=0.5,AJ157&lt;=4.5),"0,5 a 4,5",IF(AJ157=5,"5",IF(AND(AJ157&gt;=5.5,AJ157&lt;=10),"5,5 a 10",IF(AND(AJ157&gt;=10.5,AJ157&lt;=20),"10,5 a 20","Fuera de rango"))))))))</f>
        <v>0,5 a 4,5</v>
      </c>
      <c r="AL157" s="11" t="n">
        <f aca="false">IF(AK157="","",IF(AK157="-15 a -10,5",1,IF(AK157="-10 a -4",2,IF(AK157="-4,5 a 0",3,IF(AK157="0,5 a 4,5",4,IF(AK157="5","NORMA",IF(AK157="5,5 a 10",5,IF(AK157="10,5 a 20",6,"Error"))))))))</f>
        <v>4</v>
      </c>
      <c r="AM157" s="9" t="n">
        <v>-1</v>
      </c>
      <c r="AN157" s="10" t="str">
        <f aca="false">IF(AM157="","",IF(AND(AM157&gt;=-7.5,AM157&lt;=-5.5),"-7,5 a -5,5",IF(AND(AM157&gt;=-5,AM157&lt;=-3),"-5 a -3",IF(AND(AM157&gt;=-2.5,AM157&lt;=-0.5),"-2,5 a -0,5",IF(AM157=0,"0,00",IF(AND(AM157&gt;=0.5,AM157&lt;=2.5),"0,5 a 2,5",IF(AND(AM157&gt;=3,AM157&lt;=5),"3 a 5",IF(AND(AM157&gt;=5.5,AM157&lt;=7.5),"5,5 a 7,5",IF(AND(AM157&gt;=8,AM157&lt;=10),"8 a 10","Fuera de rango")))))))))</f>
        <v>-2,5 a -0,5</v>
      </c>
      <c r="AO157" s="11" t="n">
        <f aca="false">IF(AN157="","",IF(AN157="-7,5 a -5,5",1,IF(AN157="-5 a -3",2,IF(AN157="-2,5 a -0,5",3,IF(AN157="0,00","NORMA",IF(AN157="0,5 a 2,5",4,IF(AN157="3 a 5",5,IF(AN157="5,5 a 7,5",6,IF(AN157="8 a 10",7,"Error")))))))))</f>
        <v>3</v>
      </c>
      <c r="AP157" s="9" t="n">
        <v>-10</v>
      </c>
      <c r="AQ157" s="10" t="str">
        <f aca="false">IF(AP157="","",IF(AND(AP157&gt;=-20,AP157&lt;=-9.5),"-20 a -9,5",IF(AND(AP157&gt;=-9,AP157&lt;=-6.5),"-9 a -6,5",IF(AP157=-6,"-6",IF(AND(AP157&gt;=-5.5,AP157&lt;=-3),"-5,5 a -3",IF(AND(AP157&gt;=-2.5,AP157&lt;=0),"-2,5 a 0",IF(AND(AP157&gt;=0.5,AP157&lt;=3),"0,5 a 3",IF(AND(AP157&gt;=3.5,AP157&lt;=6),"3,5 a 6",IF(AND(AP157&gt;=6.5,AP157&lt;=9),"6,5 a 9",IF(AND(AP157&gt;=9.5,AP157&lt;=20),"9,5 a 20","Fuera de rango"))))))))))</f>
        <v>-20 a -9,5</v>
      </c>
      <c r="AR157" s="11" t="n">
        <f aca="false">IF(AQ157="","",IF(AQ157="-20 a -9,5",1,IF(AQ157="-9 a -6,5",2,IF(AQ157="-6","NORMA",IF(AQ157="-5,5 a -3",3,IF(AQ157="-2,5 a 0",4,IF(AQ157="0,5 a 3",5,IF(AQ157="3,5 a 6",6,IF(AQ157="6,5 a 9",7,IF(AQ157="9,5 a 20",8,""))))))))))</f>
        <v>1</v>
      </c>
      <c r="AS157" s="9" t="n">
        <v>-1</v>
      </c>
      <c r="AT157" s="10" t="str">
        <f aca="false">IF(AS157="","",IF(AND(AS157&gt;=-16,AS157&lt;=-14),"-16 a -14",IF(AND(AS157&gt;=-13.5,AS157&lt;=-11.5),"-13,5 a -11,5",IF(AND(AS157&gt;=-11,AS157&lt;=-9),"-11 a -9",IF(AND(AS157&gt;=-8.5,AS157&lt;=-6.5),"-8,5 a -6,5",IF(AND(AS157&gt;=-6,AS157&lt;=-4),"-6 a -4",IF(AND(AS157&gt;=-3.5,AS157&lt;=-1.5),"-3,5 a -1,5",IF(AND(AS157&gt;=-1,AS157&lt;=1),"-1 a 1",IF(AND(AS157&gt;=1.5,AS157&lt;=3.5),"1,5 a 3,5",IF(AND(AS157&gt;=4,AS157&lt;=6),"4 a 6",IF(AND(AS157&gt;=6.5,AS157&lt;=8.5),"6,5 a 8,5",IF(AND(AS157&gt;=9,AS157&lt;=11),"9 a 11",IF(AND(AS157&gt;=11.5,AS157&lt;=13.5),"11,5 a 13,5",IF(AND(AS157&gt;=14,AS157&lt;=16),"14 a 16",IF(AND(AS157&gt;=16.5,AS157&lt;=18.5),"16,5 a 18,5",IF(AND(AS157&gt;=19,AS157&lt;=21),"19 a 21","Fuera de rango"))))))))))))))))</f>
        <v>-1 a 1</v>
      </c>
      <c r="AU157" s="11" t="n">
        <f aca="false" t="array" ref="AU157">IF(AT157="","",_xlfn.IFS(AT157="-16 a -14",1,AT157="-13,5 a -11,5",2,AT157="-11 a -9",3,AT157="-8,5 a -6,5",4,AT157="-6 a -4",5,AT157="-3,5 a -1,5",6,AT157="-1 a 1",7,AT157="1,5 a 3,5",8,AT157="4 a 6","NORMA",AT157="6,5 a 8,5",9,AT157="9 a 11",10,AT157="11,5 a 13,5",11,AT157="14 a 16",12,AT157="16,5 a 18,5",13,AT157="19 a 21",14,TRUE(),""))</f>
        <v>7</v>
      </c>
      <c r="AV157" s="9" t="n">
        <v>1</v>
      </c>
      <c r="AW157" s="10" t="str">
        <f aca="false">IF(AV157="","",IF(AND(AV157&gt;=-1,AV157&lt;=-0.5),"-1 a -0,5",IF(AND(AV157&gt;-0.5,AV157&lt;=0),"De -0,5 a 0",IF(AND(AV157&gt;=0.25,AV157&lt;=0.75),"0,25 a 0,75",IF(AND(AV157&gt;=1,AV157&lt;=1.5),"1 a 1,5",IF(AND(AV157&gt;=1.75,AV157&lt;=2.25),"1,75 a 2,25",IF(AND(AV157&gt;=2.5,AV157&lt;=3),"2,5 a 3",IF(AND(AV157&gt;=3.25,AV157&lt;=3.75),"3,25 a 3,75","Fuera de rango"))))))))</f>
        <v>1 a 1,5</v>
      </c>
      <c r="AX157" s="11" t="n">
        <f aca="false">IF(AW157="","",IF(OR(AW157="-1 a -0,5",AW157="-1 a -0.5"),1,IF(OR(AW157="De -0,5 a 0",AW157="-0,5 a 0",AW157="De -0.5 a 0"),2,IF(OR(AW157="0,25 a 0,75",AW157="0.25 a 0.75"),"NORMA",IF(OR(AW157="1 a 1,5",AW157="1 a 1.5"),3,IF(OR(AW157="1,75 a 2,25",AW157="1.75 a 2.25"),4,IF(OR(AW157="2,5 a 3",AW157="2.5 a 3"),5,IF(OR(AW157="3,25 a 3,75",AW157="3.25 a 3.75"),6,""))))))))</f>
        <v>3</v>
      </c>
      <c r="AY157" s="9" t="n">
        <v>-13</v>
      </c>
      <c r="AZ157" s="10" t="str">
        <f aca="false">IF(AY157="","",IF(AND(AY157&gt;=-20,AY157&lt;=-9.5),"-20 a -9,5",IF(AND(AY157&gt;=-9,AY157&lt;=-6.5),"-9 a -6,5",IF(AY157=-6,"-6",IF(AND(AY157&gt;=-5.5,AY157&lt;=-3),"-5,5 a -3",IF(AND(AY157&gt;=-2.5,AY157&lt;=0),"-2,5 a 0",IF(AND(AY157&gt;=0.5,AY157&lt;=3),"0,5 a 3",IF(AND(AY157&gt;=3.5,AY157&lt;=6),"3,5 a 6","Fuera de rango"))))))))</f>
        <v>-20 a -9,5</v>
      </c>
      <c r="BA157" s="11" t="n">
        <f aca="false">IF(AZ157="","",IF(AZ157="-20 a -9,5",1,IF(AZ157="-9 a -6,5",2,IF(AZ157="-6","NORMA",IF(AZ157="-5,5 a -3",3,IF(AZ157="-2,5 a 0",4,IF(AZ157="0,5 a 3",5,IF(AZ157="3,5 a 6",6,""))))))))</f>
        <v>1</v>
      </c>
      <c r="BB157" s="9" t="n">
        <v>0</v>
      </c>
      <c r="BC157" s="10" t="str">
        <f aca="false" t="array" ref="BC157">IF(BB157="","",_xlfn.IFS(AND(BB157&gt;=0,BB157&lt;=2),"0 a 2",AND(BB157&gt;=2.5,BB157&lt;=4.5),"2,5 a 4,5",AND(BB157&gt;=5,BB157&lt;=7),"5 a 7",AND(BB157&gt;=7.5,BB157&lt;=9.5),"7,5 a 9,5",AND(BB157&gt;=10,BB157&lt;=12),"10 a 12",AND(BB157&gt;=12.5,BB157&lt;=14.5),"12,5 a 14,5",BB157=15,"15",AND(BB157&gt;=15.5,BB157&lt;=17.5),"15,5 a 17,5",AND(BB157&gt;=18,BB157&lt;=20),"18 a 20",AND(BB157&gt;=20.5,BB157&lt;=22.5),"20,5 a 22,5",AND(BB157&gt;=23,BB157&lt;=25),"23 a 25",TRUE(),"Fuera de rango"))</f>
        <v>0 a 2</v>
      </c>
      <c r="BD157" s="11" t="n">
        <f aca="false" t="array" ref="BD157">IF(BC157="","",_xlfn.IFS(BC157="0 a 2",1,BC157="2,5 a 4,5",2,BC157="5 a 7",3,BC157="7,5 a 9,5",4,BC157="10 a 12",5,BC157="12,5 a 14,5",6,BC157="15","NORMA",BC157="15,5 a 17,5",7,BC157="18 a 20",8,BC157="20,5 a 22,5",9,BC157="23 a 25",10,TRUE(),"Fuera de rango"))</f>
        <v>1</v>
      </c>
      <c r="BE157" s="9" t="n">
        <v>18</v>
      </c>
      <c r="BF157" s="10" t="str">
        <f aca="false">IF(BE157="","",IF(AND(BE157&gt;=-20,BE157&lt;=-10),"-20 a -10",IF(AND(BE157&gt;=-9.5,BE157&lt;=0.5),"-9,5 a 0,5",IF(AND(BE157&gt;=1,BE157&lt;=11),"1 a 11",IF(AND(BE157&gt;=11.5,BE157&lt;=20.5),"11,5 a 20,5",IF(BE157=21,"21",IF(AND(BE157&gt;=21.5,BE157&lt;=31.5),"21,5 a 31,5",IF(AND(BE157&gt;=32,BE157&lt;=42),"32 a 42","Fuera de rango"))))))))</f>
        <v>11,5 a 20,5</v>
      </c>
      <c r="BG157" s="11" t="n">
        <f aca="false">IF(BF157="","",IF(BF157="-20 a -10",1,IF(BF157="-9,5 a 0,5",2,IF(BF157="1 a 11",3,IF(BF157="11,5 a 20,5",4,IF(BF157="21","NORMA",IF(BF157="21,5 a 31,5",5,IF(BF157="32 a 42",6,""))))))))</f>
        <v>4</v>
      </c>
      <c r="BH157" s="9" t="n">
        <v>8</v>
      </c>
      <c r="BI157" s="10" t="str">
        <f aca="false">IF(BH157="","",IF(AND(BH157&gt;=-20,BH157&lt;=-15),"-20 a -15",IF(AND(BH157&gt;=-14.5,BH157&lt;=-9.5),"-14,5 a -9,5",IF(AND(BH157&gt;=-9,BH157&lt;=-4),"-9 a -4",IF(AND(BH157&gt;=-3.5,BH157&lt;=2.5),"-3,5 a 2,5",IF(AND(BH157&gt;=3,BH157&lt;=8),"3 a 8",IF(AND(BH157&gt;=8.5,BH157&lt;=14.5),"8,5 a 14,5",IF(BH157=15,"15",IF(AND(BH157&gt;=15.5,BH157&lt;=20.5),"15,5 a 20,5",IF(AND(BH157&gt;=21,BH157&lt;=26),"21 a 26","Fuera de rango"))))))))))</f>
        <v>3 a 8</v>
      </c>
      <c r="BJ157" s="11" t="n">
        <f aca="false">IF(BI157="","",IF(BI157="-20 a -15",1,IF(BI157="-14,5 a -9,5",2,IF(BI157="-9 a -4",3,IF(BI157="-3,5 a 2,5",4,IF(BI157="3 a 8",5,IF(BI157="8,5 a 14,5",6,IF(BI157="15","NORMA",IF(BI157="15,5 a 20,5",7,IF(BI157="21 a 26",8,IF(BI157="26,5 a 31,5",9,"")))))))))))</f>
        <v>5</v>
      </c>
      <c r="BK157" s="9" t="n">
        <v>0</v>
      </c>
      <c r="BL157" s="10" t="str">
        <f aca="false">IF(BK157="","",IF(AND(BK157&gt;=0,BK157&lt;=2),"0 - 2",IF(AND(BK157&gt;=2.5,BK157&lt;=4.5),"2,5 - 4,5",IF(AND(BK157&gt;=5,BK157&lt;=7),"5 - 7",IF(AND(BK157&gt;=7.5,BK157&lt;=9.5),"7,5 - 9,5",IF(AND(BK157&gt;=10,BK157&lt;=12),"10 - 12",IF(AND(BK157&gt;=12.5,BK157&lt;=13.5),"12,5 - 13,5",IF(BK157=14,"14",IF(AND(BK157&gt;=14.5,BK157&lt;=16.5),"14,5 - 16,5",IF(AND(BK157&gt;=17,BK157&lt;=19),"17 - 19",IF(AND(BK157&gt;=19.5,BK157&lt;=21.5),"19,5 - 21,5",IF(AND(BK157&gt;=22,BK157&lt;=24),"22 - 24",IF(AND(BK157&gt;=24.5,BK157&lt;=26.5),"24,5 - 26,5",IF(AND(BK157&gt;=27,BK157&lt;=29),"27 - 29",IF(AND(BK157&gt;=29.5,BK157&lt;=30),"29,5 - 30","Fuera de rango")))))))))))))))</f>
        <v>0 - 2</v>
      </c>
      <c r="BM157" s="11" t="n">
        <f aca="false">IF(BL157="","",IF(BL157="0 - 2",1,IF(BL157="2,5 - 4,5",2,IF(BL157="5 - 7",3,IF(BL157="7,5 - 9,5",4,IF(BL157="10 - 12",5,IF(BL157="12,5 - 13,5",6,IF(BL157="14","NORMA",IF(BL157="14,5 - 16,5",7,IF(BL157="17 - 19",8,IF(BL157="19,5 - 21,5",9,IF(BL157="22 - 24",10,IF(BL157="24,5 - 26,5",11,IF(BL157="27 - 29",12,IF(BL157="29,5 - 30",13,"")))))))))))))))</f>
        <v>1</v>
      </c>
      <c r="BN157" s="9" t="n">
        <v>25</v>
      </c>
      <c r="BO157" s="10" t="str">
        <f aca="false">IF(BN157="","",IF(AND(BN157&gt;=-20,BN157&lt;=-10),"-20 a -10",IF(AND(BN157&gt;=-9.5,BN157&lt;=0.5),"-9,5 a 0,5",IF(AND(BN157&gt;=1,BN157&lt;=11),"1 a 11",IF(AND(BN157&gt;=11.5,BN157&lt;=21.5),"11,5 a 21,5",IF(BN157=22,"22",IF(AND(BN157&gt;=22.5,BN157&lt;=32.5),"22,5 a 32,5",IF(AND(BN157&gt;=33,BN157&lt;=43),"33 a 43","Fuera de rango"))))))))</f>
        <v>22,5 a 32,5</v>
      </c>
      <c r="BP157" s="11" t="n">
        <f aca="false">IF(BO157="","",IF(BO157="-20 a -10",1,IF(BO157="-9,5 a 0,5",2,IF(BO157="1 a 11",3,IF(BO157="11,5 a 21,5",4,IF(BO157="22","NORMA",IF(BO157="22,5 a 32,5",5,IF(BO157="33 a 43",6,""))))))))</f>
        <v>5</v>
      </c>
      <c r="BQ157" s="9" t="n">
        <v>18</v>
      </c>
      <c r="BR157" s="10" t="str">
        <f aca="false">IF(BQ157="","",IF(AND(BQ157&gt;=-20,BQ157&lt;=-15),"-20 a -15",IF(AND(BQ157&gt;=-14.5,BQ157&lt;=-9.5),"-14,5 a -9,5",IF(AND(BQ157&gt;=-9,BQ157&lt;=-4),"-9 a -4",IF(AND(BQ157&gt;=-3.5,BQ157&lt;=2.5),"-3,5 a 2,5",IF(AND(BQ157&gt;=3,BQ157&lt;=8),"3 a 8",IF(AND(BQ157&gt;=8.5,BQ157&lt;=13.5),"8,5 a 13,5",IF(AND(BQ157&gt;=14,BQ157&lt;=17.5),"14 a 17,5",IF(BQ157=18,"18",IF(AND(BQ157&gt;=18.5,BQ157&lt;=23.5),"18,5 a 23,5",IF(AND(BQ157&gt;=24,BQ157&lt;=29),"24 a 29",IF(AND(BQ157&gt;=29.5,BQ157&lt;=34.5),"29,5 a 34,5",IF(AND(BQ157&gt;=35,BQ157&lt;=40),"35 a 40","Fuera de rango")))))))))))))</f>
        <v>18</v>
      </c>
      <c r="BS157" s="11" t="str">
        <f aca="false">IF(BR157="","",IF(BR157="-20 a -15",1,IF(BR157="-14,5 a -9,5",2,IF(BR157="-9 a -4",3,IF(BR157="-3,5 a 2,5",4,IF(BR157="3 a 8",5,IF(BR157="8,5 a 13,5",6,IF(BR157="14 a 17,5",7,IF(BR157="18","NORMA",IF(BR157="18,5 a 23,5",8,IF(BR157="24 a 29",9,IF(BR157="29,5 a 34,5",10,IF(BR157="35 a 40",11,"")))))))))))))</f>
        <v>NORMA</v>
      </c>
      <c r="BT157" s="9" t="n">
        <v>0</v>
      </c>
      <c r="BU157" s="10" t="str">
        <f aca="false">IF(BT157="","",IF(AND(BT157&gt;=-20,BT157&lt;=-18),"-20 a -18",IF(AND(BT157&gt;=-17.5,BT157&lt;=-15.5),"-17,5 a -15,5",IF(AND(BT157&gt;=-15,BT157&lt;=-13),"-15 a -13",IF(AND(BT157&gt;=-12.5,BT157&lt;=-10.5),"-12,5 a -10,5",IF(AND(BT157&gt;=-10,BT157&lt;=-8),"-10 a -8",IF(AND(BT157&gt;=-7.5,BT157&lt;=-5.5),"-7,5 a -5,5",IF(AND(BT157&gt;=-5,BT157&lt;=-3),"-5 a -3",IF(AND(BT157&gt;=-2.5,BT157&lt;=-0.5),"-2,5 a -0,5",IF(BT157=0,"0",IF(AND(BT157&gt;=0.5,BT157&lt;=2.5),"0,5 a 2,5",IF(AND(BT157&gt;=3,BT157&lt;=5),"3 a 5",IF(AND(BT157&gt;=5.5,BT157&lt;=7.5),"5,5 a 7,5",IF(AND(BT157&gt;=8,BT157&lt;=10),"8 a 10",IF(AND(BT157&gt;=10.5,BT157&lt;=12.5),"10,5 a 12,5",IF(AND(BT157&gt;=13,BT157&lt;=15),"13 a 15",IF(AND(BT157&gt;=15.5,BT157&lt;=17.5),"15,5 a 17,5",IF(AND(BT157&gt;=18,BT157&lt;=20),"18 a 20","Fuera de rango"))))))))))))))))))</f>
        <v>0</v>
      </c>
      <c r="BV157" s="11" t="str">
        <f aca="false">IF(BT157="","",IF(BT157=0,"NORMA",IF(AND(BT157&gt;=-20,BT157&lt;=-18),2,IF(AND(BT157&gt;=-17.5,BT157&lt;=-15.5),2,IF(AND(BT157&gt;=-15,BT157&lt;=-13),3,IF(AND(BT157&gt;=-12.5,BT157&lt;=-10.5),4,IF(AND(BT157&gt;=-10,BT157&lt;=-8),5,IF(AND(BT157&gt;=-7.5,BT157&lt;=-5.5),6,IF(AND(BT157&gt;=-5,BT157&lt;=-3),7,IF(AND(BT157&gt;=-2.5,BT157&lt;=-0.5),8,IF(AND(BT157&gt;=0.5,BT157&lt;=2.5),9,IF(AND(BT157&gt;=3,BT157&lt;=5),10,IF(AND(BT157&gt;=5.5,BT157&lt;=7.5),11,IF(AND(BT157&gt;=8,BT157&lt;=10),12,IF(AND(BT157&gt;=10.5,BT157&lt;=12.5),13,IF(AND(BT157&gt;=13,BT157&lt;=15),14,IF(AND(BT157&gt;=15.5,BT157&lt;=17.5),15,IF(AND(BT157&gt;=18,BT157&lt;=20),16,"Fuera de rango"))))))))))))))))))</f>
        <v>NORMA</v>
      </c>
      <c r="BW157" s="9" t="n">
        <v>-4.25</v>
      </c>
      <c r="BX157" s="10" t="n">
        <f aca="false">18.5- (0.3*H157)</f>
        <v>14.3</v>
      </c>
      <c r="BY157" s="10" t="n">
        <f aca="false">(BW157)-(BX157)</f>
        <v>-18.55</v>
      </c>
      <c r="BZ157" s="10" t="str">
        <f aca="false">IF(BY157="","",IF(BY157&lt;-27.5,"De -30 a -28",IF(BY157&lt;-25,"De -27,5 a -25,5",IF(BY157&lt;-22.5,"De -25 a -23",IF(BY157&lt;-20,"De -22,5 a -20,5",IF(BY157&lt;-17.5,"De -20 a -18",IF(BY157&lt;-15,"De -17,5 a -15,5",IF(BY157&lt;-12.5,"De -15 a -13",IF(BY157&lt;-10,"De -12,5 a -10,5",IF(BY157&lt;-7.5,"De -10 a -8",IF(BY157&lt;-5,"De -7,5 a -5,5",IF(BY157&lt;-2.5,"De -5 a -3",IF(BY157&lt;0,"De -2,5 a -0,5",IF(BY157&lt;2.5,"De 0 a 2",IF(BY157&lt;5,"De 2,5 a 4,5",IF(BY157&lt;7.5,"De 5 a 7",IF(BY157&lt;10,"De 7,5 a 9,5",IF(BY157&lt;12.5,"De 10 a 12",IF(BY157&lt;15,"De 12,5 a 14,5",IF(BY157&lt;17.5,"De 15 a 17",IF(BY157&lt;20,"De 17,5 a 19,5",IF(BY157&lt;22.5,"De 20 a 22",IF(BY157&lt;25,"De 22,5 a 24,5",IF(BY157&lt;27.5,"De 25 a 27","De 27,5 a 30"))))))))))))))))))))))))</f>
        <v>De -20 a -18</v>
      </c>
      <c r="CA157" s="12" t="n">
        <f aca="false">IF(BY157="","",IF(BY157&lt;=-28,1,IF(BY157&lt;=-25.5,2,IF(BY157&lt;=-23,3,IF(BY157&lt;=-20.5,4,IF(BY157&lt;=-18,5,IF(BY157&lt;=-15.5,6,IF(BY157&lt;=-13,7,IF(BY157&lt;=-10.5,8,IF(BY157&lt;=-8,9,IF(BY157&lt;=-5.5,10,IF(BY157&lt;=-3,11,IF(BY157&lt;=-0.5,12,IF(BY157&lt;=2,13,IF(BY157&lt;=4.5,14,IF(BY157&lt;=7,15,IF(BY157&lt;=9.5,16,IF(BY157&lt;=12,17,IF(BY157&lt;=14.5,18,IF(BY157&lt;=17,19,IF(BY157&lt;=19.5,20,IF(BY157&lt;=22,21,IF(BY157&lt;=24.5,22,IF(BY157&lt;=27,23,IF(BY157&lt;=30,24,"Fuera de rango")))))))))))))))))))))))))</f>
        <v>5</v>
      </c>
      <c r="CB157" s="9" t="n">
        <v>-4.25</v>
      </c>
      <c r="CC157" s="10" t="n">
        <f aca="false">18.5- (0.3*H157)</f>
        <v>14.3</v>
      </c>
      <c r="CD157" s="10" t="n">
        <f aca="false">(CB157)-(CC157)</f>
        <v>-18.55</v>
      </c>
      <c r="CE157" s="10" t="str">
        <f aca="false">IF(CD157="","",IF(CD157&lt;-27.5,"De -30 a -28",IF(CD157&lt;-25,"De -27,5 a -25,5",IF(CD157&lt;-22.5,"De -25 a -23",IF(CD157&lt;-20,"De -22,5 a -20,5",IF(CD157&lt;-17.5,"De -20 a -18",IF(CD157&lt;-15,"De -17,5 a -15,5",IF(CD157&lt;-12.5,"De -15 a -13",IF(CD157&lt;-10,"De -12,5 a -10,5",IF(CD157&lt;-7.5,"De -10 a -8",IF(CD157&lt;-5,"De -7,5 a -5,5",IF(CD157&lt;-2.5,"De -5 a -3",IF(CD157&lt;0,"De -2,5 a -0,5",IF(CD157&lt;=2,"De 0 a 2",IF(CD157&lt;=4.5,"De 2,5 a 4,5",IF(CD157&lt;=7,"De 5 a 7",IF(CD157&lt;=9.5,"De 7,5 a 9,5",IF(CD157&lt;=12,"De 10 a 12",IF(CD157&lt;=14.5,"De 12,5 a 14,5",IF(CD157&lt;=17,"De 15 a 17",IF(CD157&lt;=19.5,"De 17,5 a 19,5",IF(CD157&lt;=22,"De 20 a 22",IF(CD157&lt;=24.5,"De 22,5 a 24,5",IF(CD157&lt;=27,"De 25 a 27","De 27,5 a 30"))))))))))))))))))))))))</f>
        <v>De -20 a -18</v>
      </c>
      <c r="CF157" s="12" t="n">
        <f aca="false">IF(CD157="","",IF(CD157&lt;-27.5,1,IF(CD157&lt;-25,2,IF(CD157&lt;-22.5,3,IF(CD157&lt;-20,4,IF(CD157&lt;-17.5,5,IF(CD157&lt;-15,6,IF(CD157&lt;-12.5,7,IF(CD157&lt;-10,8,IF(CD157&lt;-7.5,9,IF(CD157&lt;-5,10,IF(CD157&lt;-2.5,11,IF(CD157&lt;0,12,IF(CD157&lt;2.5,13,IF(CD157&lt;5,14,IF(CD157&lt;7.5,15,IF(CD157&lt;10,16,IF(CD157&lt;12.5,17,IF(CD157&lt;15,18,IF(CD157&lt;17.5,19,IF(CD157&lt;20,20,IF(CD157&lt;22.5,21,IF(CD157&lt;25,22,IF(CD157&lt;27.5,23,24))))))))))))))))))))))))</f>
        <v>5</v>
      </c>
      <c r="CG157" s="9" t="n">
        <v>-2</v>
      </c>
      <c r="CH157" s="10" t="str">
        <f aca="false">IF(CG157="","",IF(AND(CG157&gt;=-10,CG157&lt;=-9.5),"-10 a -9,5",IF(AND(CG157&gt;-9.5,CG157&lt;=-8.5),"-9 a -8,5",IF(AND(CG157&gt;-8.5,CG157&lt;=-7.5),"-8 a -7,5",IF(AND(CG157&gt;-7.5,CG157&lt;=-6.5),"-7 a -6,5",IF(AND(CG157&gt;-6.5,CG157&lt;=-5.5),"-6 a -5,5",IF(AND(CG157&gt;-5.5,CG157&lt;=-4.5),"-5 a -4,5",IF(AND(CG157&gt;-4.5,CG157&lt;=-3.5),"-4 a -3,5",IF(AND(CG157&gt;-3.5,CG157&lt;=-2.5),"-3 a -2,5",IF(CG157=-2.25,"-2,25",IF(AND(CG157&gt;-2.5,CG157&lt;=-1.5),"-2 a -1,5",IF(AND(CG157&gt;-1.5,CG157&lt;=-0.5),"-1 a -0,5",IF(AND(CG157&gt;-0.5,CG157&lt;=0.5),"0 a 0,5",IF(AND(CG157&gt;0.5,CG157&lt;=1.5),"1 a 1,5",IF(AND(CG157&gt;1.5,CG157&lt;=2.5),"2 a 2,5",IF(AND(CG157&gt;2.5,CG157&lt;=3.5),"3 a 3,5",IF(AND(CG157&gt;3.5,CG157&lt;=4.5),"4 a 4,5",IF(AND(CG157&gt;4.5,CG157&lt;=5.5),"5 a 5,5",IF(AND(CG157&gt;5.5,CG157&lt;=6.5),"6 a 6,5",IF(AND(CG157&gt;6.5,CG157&lt;=7.5),"7 a 7,5",IF(AND(CG157&gt;7.5,CG157&lt;=8.5),"8 a 8,5",IF(AND(CG157&gt;8.5,CG157&lt;=9.5),"9 a 9,5",IF(CG157&gt;=10,"10","Fuera de rango")))))))))))))))))))))))</f>
        <v>-2 a -1,5</v>
      </c>
      <c r="CI157" s="11" t="n">
        <f aca="false">IF(CG157="","",IF(CG157=-2.25,"NORMA",IF(CG157&lt;=-9.5,1,IF(CG157&lt;=-8.5,2,IF(CG157&lt;=-7.5,3,IF(CG157&lt;=-6.5,4,IF(CG157&lt;=-5.5,5,IF(CG157&lt;=-4.5,6,IF(CG157&lt;=-3.5,7,IF(CG157&lt;=-2.5,8,IF(CG157&lt;=-1.5,9,IF(CG157&lt;=-0.5,10,IF(CG157&lt;=0.5,11,IF(CG157&lt;=1.5,12,IF(CG157&lt;=2.5,13,IF(CG157&lt;=3.5,14,IF(CG157&lt;=4.5,15,IF(CG157&lt;=5.5,16,IF(CG157&lt;=6.5,17,IF(CG157&lt;=7.5,18,IF(CG157&lt;=8.5,19,IF(CG157&lt;=9.5,20,IF(CG157=10,21,"Fuera de rango")))))))))))))))))))))))</f>
        <v>9</v>
      </c>
      <c r="CJ157" s="9" t="n">
        <v>3</v>
      </c>
      <c r="CK157" s="10" t="str">
        <f aca="false">IF(CJ157="","",IF(AND(CJ157&gt;=-6,CJ157&lt;=-5.5),"-6 a -5,5",IF(AND(CJ157&gt;-5.5,CJ157&lt;=-4.5),"-5 a -4,5",IF(AND(CJ157&gt;-4.5,CJ157&lt;=-3.5),"-4 a -3,5",IF(AND(CJ157&gt;-3.5,CJ157&lt;=-2.5),"-3 a -2,5",IF(AND(CJ157&gt;-2.5,CJ157&lt;=-1.5),"-2 a -1,5",IF(AND(CJ157&gt;-1.5,CJ157&lt;=-0.5),"-1 a -0,5",IF(AND(CJ157&gt;-0.5,CJ157&lt;=0.5),"0 a 0,5",IF(AND(CJ157&gt;0.5,CJ157&lt;=1.5),"1 a 1,5",IF(AND(CJ157&gt;1.5,CJ157&lt;2.5),"2",IF(AND(CJ157&gt;=2.5,CJ157&lt;=3),"2,5 a 3",IF(AND(CJ157&gt;3,CJ157&lt;=4),"3,5 a 4",IF(AND(CJ157&gt;4,CJ157&lt;=5),"4,5 a 5",IF(AND(CJ157&gt;5,CJ157&lt;=6),"5,5 a 6",IF(AND(CJ157&gt;6,CJ157&lt;=7),"6,5 a 7",IF(AND(CJ157&gt;7,CJ157&lt;=8),"7,5 a 8",IF(AND(CJ157&gt;8,CJ157&lt;=9.5),"8,5 a 9,5",IF(CJ157=10,"10","Fuera de rango"))))))))))))))))))</f>
        <v>2,5 a 3</v>
      </c>
      <c r="CL157" s="11" t="n">
        <f aca="false">IF(CK157="","",IF(OR(CK157="-6 a -5,5",CK157="-6 - -5,5"),1,IF(OR(CK157="-5 a -4,5",CK157="-5 - -4,5"),2,IF(OR(CK157="-4 a -3,5",CK157="-4 - -3,5"),3,IF(OR(CK157="-3 a -2,5",CK157="-3 - -2,5"),4,IF(OR(CK157="-2 a -1,5",CK157="-2 - -1,5"),5,IF(OR(CK157="-1 a -0,5",CK157="-1 - -0,5"),6,IF(OR(CK157="0 a 0,5",CK157="0 - 0,5"),7,IF(OR(CK157="1 a 1,5",CK157="1 - 1,5"),8,IF(CK157="2","NORMA",IF(OR(CK157="2,5 a 3",CK157="2,5 - 3"),9,IF(OR(CK157="3,5 a 4",CK157="3,5 - 4"),10,IF(OR(CK157="4,5 a 5",CK157="4,5 - 5"),11,IF(OR(CK157="5,5 a 6",CK157="5,5 - 6"),12,IF(OR(CK157="6,5 a 7",CK157="6,5 - 7"),13,IF(OR(CK157="7,5 a 8",CK157="7,5 - 8"),14,IF(OR(CK157="8,5 a 9",CK157="8,5 - 9,5",CK157="9 a 9,5"),15,IF(CK157="10",15,IF(OR(CK157="0,5 a 1",CK157="0,5 - 1"),7,"Fuera de rango")))))))))))))))))))</f>
        <v>9</v>
      </c>
      <c r="CM157" s="10" t="n">
        <v>0</v>
      </c>
      <c r="CN157" s="10" t="str">
        <f aca="false">IF(CM157=0,"0", " ")</f>
        <v>0</v>
      </c>
      <c r="CO157" s="10" t="str">
        <f aca="false">IF(CM157&gt;0,"EME"," ")</f>
        <v> </v>
      </c>
      <c r="CP157" s="10" t="n">
        <v>0</v>
      </c>
      <c r="CQ157" s="10" t="str">
        <f aca="false">IF(CP157&gt;0,"0", " ")</f>
        <v> </v>
      </c>
      <c r="CR157" s="10" t="str">
        <f aca="false">IF(CP157&gt;0,"EME"," ")</f>
        <v> </v>
      </c>
      <c r="CS157" s="9" t="n">
        <v>0</v>
      </c>
      <c r="CT157" s="10" t="str">
        <f aca="false">IF(CS157&gt;0,"1", " ")</f>
        <v> </v>
      </c>
      <c r="CU157" s="10" t="str">
        <f aca="false">IF(CS157&gt;0,"HIP"," ")</f>
        <v> </v>
      </c>
      <c r="CV157" s="9" t="n">
        <v>0</v>
      </c>
      <c r="CW157" s="10" t="str">
        <f aca="false">IF(CV157&gt;0,"1", " ")</f>
        <v> </v>
      </c>
      <c r="CX157" s="10" t="str">
        <f aca="false">IF(CV157&gt;0,"HIP"," ")</f>
        <v> </v>
      </c>
      <c r="CY157" s="9" t="n">
        <v>-8</v>
      </c>
      <c r="CZ157" s="11" t="str">
        <f aca="false">IF(CY157&lt;0,"2"," ")</f>
        <v>2</v>
      </c>
      <c r="DA157" s="11" t="str">
        <f aca="false">IF(CY157&lt;0,"MIO"," ")</f>
        <v>MIO</v>
      </c>
      <c r="DB157" s="9" t="n">
        <v>-8</v>
      </c>
      <c r="DC157" s="11" t="str">
        <f aca="false">IF(DB157&lt;0,"2"," ")</f>
        <v>2</v>
      </c>
      <c r="DD157" s="11" t="str">
        <f aca="false">IF(DB157&lt;0,"MIO"," ")</f>
        <v>MIO</v>
      </c>
      <c r="DE157" s="9" t="n">
        <v>-0.75</v>
      </c>
      <c r="DF157" s="11" t="str">
        <f aca="false">IF(DE157&lt;0,"3"," ")</f>
        <v>3</v>
      </c>
      <c r="DG157" s="11" t="str">
        <f aca="false">IF(DE157&lt;0,"AST"," ")</f>
        <v>AST</v>
      </c>
      <c r="DH157" s="9" t="n">
        <v>0</v>
      </c>
      <c r="DI157" s="11" t="str">
        <f aca="false">IF(DH157&lt;0,"3"," ")</f>
        <v> </v>
      </c>
      <c r="DJ157" s="11" t="str">
        <f aca="false">IF(DH157&lt;0,"AST"," ")</f>
        <v> </v>
      </c>
      <c r="DK157" s="9" t="n">
        <v>0</v>
      </c>
      <c r="DL157" s="10" t="str">
        <f aca="false">IF(DK157&gt;0,"4"," ")</f>
        <v> </v>
      </c>
      <c r="DM157" s="10" t="str">
        <f aca="false">IF(DK157&gt;0,"PRE"," ")</f>
        <v> </v>
      </c>
      <c r="DN157" s="9" t="n">
        <v>0</v>
      </c>
      <c r="DO157" s="10" t="str">
        <f aca="false">IF(DN157&gt;0,"4"," ")</f>
        <v> </v>
      </c>
      <c r="DP157" s="10" t="str">
        <f aca="false">IF(DN157&gt;0,"PRE"," ")</f>
        <v> </v>
      </c>
      <c r="DQ157" s="12" t="n">
        <v>2</v>
      </c>
      <c r="DR157" s="12" t="n">
        <v>1</v>
      </c>
      <c r="DS157" s="12" t="str">
        <f aca="false">CONCATENATE(CO157,CU157,DA157,DG157,DM157)</f>
        <v>  MIOAST </v>
      </c>
      <c r="DT157" s="10" t="str">
        <f aca="false" t="array" ref="DT157">_xlfn.IFS(DS157="EME    ","0", DS157=" HIP   ","1", DS157="  MIO  ","2", DS157="   AST ","3", DS157="    PRE","4", DS157="EME   PRE","5", DS157=" HIP  PRE","6", DS157=" HIP AST ","7", DS157="  MIO PRE","8", DS157="  MIOAST ","9", DS157="   ASTPRE","10",DS157=" HIP ASTPRE","11", DS157="  MIOASTPRE","12", DS157="     ","0")</f>
        <v>9</v>
      </c>
      <c r="DU157" s="1" t="s">
        <v>154</v>
      </c>
      <c r="DV157" s="1" t="str">
        <f aca="false" t="array" ref="DV157">_xlfn.IFS(DU157="SI","2", DU157="NO","1")</f>
        <v>1</v>
      </c>
      <c r="DW157" s="10" t="n">
        <v>0</v>
      </c>
      <c r="DX157" s="11" t="str">
        <f aca="false">IF(DW157=0,"1","2")</f>
        <v>1</v>
      </c>
      <c r="DY157" s="11" t="str">
        <f aca="false" t="array" ref="DY157">_xlfn.IFS(DW157=0,"0", DW157=0.25, "1", DW157=0.5,"2", DW157=0.75,"3", DW157=1,"4",DW157=1.25,"5", DW157=1.5,"6", DW157=1.75,"7", DW157=2,"8")</f>
        <v>0</v>
      </c>
      <c r="DZ157" s="10" t="n">
        <v>0</v>
      </c>
      <c r="EA157" s="11" t="str">
        <f aca="false">IF(DZ157=0,"1","2")</f>
        <v>1</v>
      </c>
      <c r="EB157" s="11" t="str">
        <f aca="false" t="array" ref="EB157">_xlfn.IFS(DZ157=0,"0", DZ157=0.25, "1", DZ157=0.5,"2", DZ157=0.75,"3", DZ157=1,"4",DZ157=1.25,"5", DZ157=1.5,"6", DZ157=1.75,"7", DZ157=2,"8")</f>
        <v>0</v>
      </c>
      <c r="EC157" s="10" t="n">
        <v>-1</v>
      </c>
      <c r="ED157" s="10" t="str">
        <f aca="false">IF(EC157=0,"1","2")</f>
        <v>2</v>
      </c>
      <c r="EE157" s="11" t="str">
        <f aca="false" t="array" ref="EE157">_xlfn.IFS(EC157=0,"0", EC157=-0.25, "1", EC157=-0.5,"2", EC157=-0.75,"3", EC157=-1,"4",EC157=-1.25,"5", EC157=-1.5,"6", EC157=-1.75,"7", EC157=-2,"8", EC157=-2.25,"9",EC157=-2.5,"10", EC157=-2.75,"11", EC157=-3,"12", EC157=-3.25,"13", EC157=-3.5,"14", EC157=-3.75,"15",EC157=-4,"16")</f>
        <v>4</v>
      </c>
      <c r="EF157" s="10" t="n">
        <v>-1</v>
      </c>
      <c r="EG157" s="10" t="str">
        <f aca="false">IF(EF157=0,"1","2")</f>
        <v>2</v>
      </c>
      <c r="EH157" s="11" t="str">
        <f aca="false" t="array" ref="EH157">_xlfn.IFS(EF157=0,"0", EF157=-0.25, "1", EF157=-0.5,"2", EF157=-0.75,"3", EF157=-1,"4",EF157=-1.25,"5", EF157=-1.5,"6", EF157=-1.75,"7", EF157=-2,"8", EF157=-2.25,"9",EF157=-2.5,"10", EF157=-2.75,"11", EF157=-3,"12", EF157=-3.25,"13", EF157=-3.5,"14", EF157=-3.75,"15",EF157=-4,"16")</f>
        <v>4</v>
      </c>
      <c r="EI157" s="10" t="n">
        <v>-0.25</v>
      </c>
      <c r="EJ157" s="11" t="str">
        <f aca="false">IF(EI157=0,"1","2")</f>
        <v>2</v>
      </c>
      <c r="EK157" s="11" t="str">
        <f aca="false" t="array" ref="EK157">_xlfn.IFS(EI157=0,"0", EI157=-0.25, "1", EI157=-0.5,"2", EI157=-0.75,"3", EI157=-1,"4",EI157=-1.25,"5", EI157=-1.5,"6", EI157=-1.75,"7", EI157=-2,"8", EI157=-2.25,"9", EI157=-2.25,"9",EI157=-2.5,"10", EI157=-2.75,"11", EI157=-3,"12", EI157=-3.25,"13", EI157=-3.5,"14", EI157=-3.75,"15",EI157=-4,"16", EI157=0.25, "17", EI157=0.5, "18")</f>
        <v>1</v>
      </c>
      <c r="EL157" s="10" t="n">
        <v>0</v>
      </c>
      <c r="EM157" s="11" t="str">
        <f aca="false">IF(EL157=0,"1","2")</f>
        <v>1</v>
      </c>
      <c r="EN157" s="11" t="str">
        <f aca="false" t="array" ref="EN157">_xlfn.IFS(EL157=0.25,"17",EL157=0.5,"18", EL157=0,"0", EL157=-0.25, "1", EL157=-0.5,"2", EL157=-0.75,"3", EL157=-1,"4",EL157=-1.25,"5", EL157=-1.5,"6", EL157=-1.75,"7", EL157=-2,"8",EL157= -2.25,"9",EL157=-2.5,"10",EL157= -2.75,"11",EL157= -3,"12",EL157= -3.25,"13",EL157= -3.5,"14",EL157= -3.75,"15",EL157=-4,"16")</f>
        <v>0</v>
      </c>
      <c r="EO157" s="10" t="n">
        <v>0</v>
      </c>
      <c r="EP157" s="11" t="str">
        <f aca="false">IF(EO157=0,"1","2")</f>
        <v>1</v>
      </c>
      <c r="EQ157" s="11" t="str">
        <f aca="false" t="array" ref="EQ157">_xlfn.IFS(EO157=0,"0", EO157=0.25, "1", EO157=0.5,"2", EO157=0.75,"3", EO157=1,"4",EO157=1.25,"5", EO157=1.5,"6", EO157=1.75,"7", EO157=2,"8", EO157=2.25,"9", EO157=2.25,"9",EO157=2.5,"10", EO157=2.75,"11", EO157=3,"12", EO157=3.25,"13", EO157=3.5,"14", EO157=3.75,"15",EO157=4,"16", EO157=-0.25, "17", bq=-0.5, "18")</f>
        <v>0</v>
      </c>
      <c r="ER157" s="10" t="n">
        <v>0</v>
      </c>
      <c r="ES157" s="11" t="str">
        <f aca="false">IF(ER157=0,"1","2")</f>
        <v>1</v>
      </c>
      <c r="ET157" s="11" t="str">
        <f aca="false" t="array" ref="ET157">_xlfn.IFS(ER157=0,"0", ER157=0.25, "1", ER157=0.5,"2", ER157=0.75,"3", ER157=1,"4",ER157=1.25,"5", ER157=1.5,"6", ER157=1.75,"7", ER157=2,"8", ER157=2.25,"9", ER157=2.25,"9",ER157=2.5,"10", ER157=2.75,"11", ER157=3,"12", ER157=3.25,"13", ER157=3.5,"14", ER157=3.75,"15",ER157=4,"16", ER157=-0.25, "17", bq=-0.5, "18")</f>
        <v>0</v>
      </c>
      <c r="EU157" s="13" t="n">
        <v>11</v>
      </c>
      <c r="EV157" s="14" t="str">
        <f aca="false">VLOOKUP(EU157,LEYENDA!$G$2:$H$8,2,TRUE())</f>
        <v>6-12</v>
      </c>
      <c r="EW157" s="14" t="str">
        <f aca="false" t="array" ref="EW157">_xlfn.IFS(EV157="0-5","1", EV157="6-12","2", EV157="13-18","3", EV157="19-24","4", EV157="25-36","5", EV157="37-48","6", EV157="49-60","7")</f>
        <v>2</v>
      </c>
    </row>
    <row r="158" customFormat="false" ht="13.5" hidden="false" customHeight="false" outlineLevel="0" collapsed="false">
      <c r="A158" s="1" t="n">
        <v>56</v>
      </c>
      <c r="B158" s="32" t="n">
        <v>5</v>
      </c>
      <c r="C158" s="42" t="n">
        <v>39625</v>
      </c>
      <c r="D158" s="43"/>
      <c r="E158" s="5" t="str">
        <f aca="false">VLOOKUP(A158,'286'!$A$3:$J$600,10,FALSE())</f>
        <v>GARCÍA LÓPEZ, SERGIO</v>
      </c>
      <c r="F158" s="4" t="str">
        <f aca="false">VLOOKUP(A158,'286'!$A$3:$I$1768,3,FALSE())</f>
        <v>GARLOSER</v>
      </c>
      <c r="G158" s="6" t="n">
        <f aca="false">VLOOKUP(A158,'286'!$A$3:$I$1768,4,FALSE())</f>
        <v>33853</v>
      </c>
      <c r="H158" s="7" t="n">
        <f aca="false">YEAR(C158)-YEAR(G158)</f>
        <v>16</v>
      </c>
      <c r="I158" s="1" t="str">
        <f aca="false">VLOOKUP(H158,LEYENDA!$C$2:$D$6,2,TRUE())</f>
        <v>13-24</v>
      </c>
      <c r="J158" s="5" t="str">
        <f aca="false">VLOOKUP(A158,'286'!$A$3:$I$1768,7,FALSE())</f>
        <v>H</v>
      </c>
      <c r="K158" s="8" t="str">
        <f aca="false">VLOOKUP(A158,'286'!$A$3:$I$1768,2,FALSE())</f>
        <v>OD</v>
      </c>
      <c r="L158" s="4" t="str">
        <f aca="false">VLOOKUP(A158,'286'!$A$3:$I$1768,8,FALSE())</f>
        <v>D</v>
      </c>
      <c r="M158" s="4" t="str">
        <f aca="false">VLOOKUP(A158,'286'!$A$3:$I$1768,9,FALSE())</f>
        <v>I</v>
      </c>
      <c r="N158" s="8" t="str">
        <f aca="false">IF(R158=O158, "MISMA","CONTRARIA")</f>
        <v>CONTRARIA</v>
      </c>
      <c r="O158" s="8" t="str">
        <f aca="false" t="array" ref="O158">_xlfn.IFS(L158="D","1", L158="I","2")</f>
        <v>1</v>
      </c>
      <c r="P158" s="8" t="str">
        <f aca="false" t="array" ref="P158">_xlfn.IFS(K158="OD","1", K158="OI","2")</f>
        <v>1</v>
      </c>
      <c r="Q158" s="1" t="str">
        <f aca="false" t="array" ref="Q158">_xlfn.IFS(J158="M","1", J158="H","2")</f>
        <v>2</v>
      </c>
      <c r="R158" s="8" t="str">
        <f aca="false" t="array" ref="R158">_xlfn.IFS(M158="D","1", M158="I","2")</f>
        <v>2</v>
      </c>
      <c r="S158" s="1" t="str">
        <f aca="false" t="array" ref="S158">_xlfn.IFS(N158="CONTRARIA", "1",N158= "MISMA","2")</f>
        <v>1</v>
      </c>
      <c r="T158" s="1" t="str">
        <f aca="false" t="array" ref="T158">_xlfn.IFS(I158="0-12","1", I158="13-24","2", I158="25-40","3", I158="41-60","4", I158="61-100","5")</f>
        <v>2</v>
      </c>
      <c r="U158" s="9" t="n">
        <v>0</v>
      </c>
      <c r="V158" s="1" t="str">
        <f aca="false">IF(U158="","",IF(AND(U158&gt;=-9,U158&lt;=-6.5),"-9 a -6,5",IF(AND(U158&gt;=-6,U158&lt;=-3.5),"-6 a -3,5",IF(AND(U158&gt;=-3,U158&lt;=-1),"-3 a -1",IF(U158=-0.5,"-0,5",IF(AND(U158&gt;=0,U158&lt;=2.5),"0 a 2,5",IF(AND(U158&gt;=3,U158&lt;=5.5),"3 a 5,5",IF(AND(U158&gt;=6,U158&lt;=8.5),"6 a 8,5",IF(AND(U158&gt;=9,U158&lt;=20),"9 a 20","Fuera de rango")))))))))</f>
        <v>0 a 2,5</v>
      </c>
      <c r="W158" s="11" t="n">
        <f aca="false">IF(V158="","",IF(V158="-9 a -6,5",2,IF(V158="-6 a -3,5",3,IF(V158="-3 a -1",4,IF(V158="-0,5","NORMA",IF(V158="0 a 2,5",5,IF(V158="3 a 5,5",6,IF(V158="6 a 8,5",7,IF(V158="9 a 20",8,"Fuera de rango")))))))))</f>
        <v>5</v>
      </c>
      <c r="X158" s="9" t="n">
        <v>0</v>
      </c>
      <c r="Y158" s="10" t="str">
        <f aca="false">IF(X158="","",IF(AND(X158&gt;=0,X158&lt;=4),"0 a 4",IF(AND(X158&gt;=4.5,X158&lt;=8.5),"4,5 a 8,5",IF(X158=9,"9",IF(AND(X158&gt;=9.5,X158&lt;=13),"9,5 a 13",IF(AND(X158&gt;=13.5,X158&lt;=20),"13,5 a 20",IF(AND(X158&gt;=20.5,X158&lt;=35),"20,5 a 35","Fuera de rango")))))))</f>
        <v>0 a 4</v>
      </c>
      <c r="Z158" s="11" t="n">
        <f aca="false">IF(Y158="","",IF(Y158="0 a 4",1,IF(Y158="4,5 a 8,5",2,IF(Y158="9","NORMA",IF(Y158="9,5 a 13",3,IF(Y158="13,5 a 20",4,IF(Y158="20,5 a 35",5,"Fuera de rango")))))))</f>
        <v>1</v>
      </c>
      <c r="AA158" s="9" t="n">
        <v>9</v>
      </c>
      <c r="AB158" s="10" t="str">
        <f aca="false">IF(AA158="","",IF(AND(AA158&gt;=0,AA158&lt;=9),"0 a 9",IF(AND(AA158&gt;=9.5,AA158&lt;=18.5),"9,5 a 18,5",IF(AA158=19,"19",IF(AND(AA158&gt;=19.5,AA158&lt;=28),"19,5 a 28",IF(AND(AA158&gt;=28.5,AA158&lt;=40),"28,5 a 40","Fuera de rango"))))))</f>
        <v>0 a 9</v>
      </c>
      <c r="AC158" s="11" t="n">
        <f aca="false" t="array" ref="AC158">_xlfn.IFS(AB158="","",AB158="0 a 9",1,AB158="9,5 a 18,5",2,AB158="19","NORMA",AB158="19,5 a 28",3,AB158="28,5 a 40",4,TRUE(),"Fuera de rango")</f>
        <v>1</v>
      </c>
      <c r="AD158" s="9" t="n">
        <v>4</v>
      </c>
      <c r="AE158" s="10" t="str">
        <f aca="false">IF(AD158="","",IF(AND(AD158&gt;=-10,AD158&lt;=0),"De -10 a 0",IF(AND(AD158&gt;=0.5,AD158&lt;=9.5),"0,5 a 9,5",IF(AD158=10,"10",IF(AND(AD158&gt;=10.5,AD158&lt;=20),"10,5 a 20",IF(AND(AD158&gt;=20.5,AD158&lt;=40),"20,5 a 40","Fuera de rango"))))))</f>
        <v>0,5 a 9,5</v>
      </c>
      <c r="AF158" s="12" t="n">
        <f aca="false">IF(AD158="","",IF(AND(AD158&gt;=-10,AD158&lt;=0),1,IF(AND(AD158&gt;=0.5,AD158&lt;=9.5),2,IF(AD158=10,"NORMA",IF(AND(AD158&gt;=10.5,AD158&lt;=20),3,IF(AND(AD158&gt;=20.5,AD158&lt;=40),4,""))))))</f>
        <v>2</v>
      </c>
      <c r="AG158" s="9" t="n">
        <v>9</v>
      </c>
      <c r="AH158" s="11" t="str">
        <f aca="false">IF(AG158="","",IF(AND(AG158&gt;=0,AG158&lt;=4),"0 a 4",IF(AND(AG158&gt;=4.5,AG158&lt;=8.5),"4,5 a 8,5",IF(AG158=9,"9",IF(AND(AG158&gt;=9.5,AG158&lt;=13),"9,5 a 13",IF(AND(AG158&gt;=13.5,AG158&lt;=25),"13,5 a 25","Fuera de rango"))))))</f>
        <v>9</v>
      </c>
      <c r="AI158" s="11" t="str">
        <f aca="false">IF(AH158="","",IF(AH158="0 a 4",1,IF(AH158="4,5 a 8,5",2,IF(AH158="9","NORMA",IF(AH158="9,5 a 13",3,IF(AH158="13,5 a 25",4,""))))))</f>
        <v>NORMA</v>
      </c>
      <c r="AJ158" s="9" t="n">
        <v>4</v>
      </c>
      <c r="AK158" s="10" t="str">
        <f aca="false">IF(AJ158="","",IF(AND(AJ158&gt;=-15,AJ158&lt;=-10.5),"-15 a -10,5",IF(AND(AJ158&gt;=-10,AJ158&lt;=-4),"-10 a -4",IF(AND(AJ158&gt;=-4.5,AJ158&lt;=0),"-4,5 a 0",IF(AND(AJ158&gt;=0.5,AJ158&lt;=4.5),"0,5 a 4,5",IF(AJ158=5,"5",IF(AND(AJ158&gt;=5.5,AJ158&lt;=10),"5,5 a 10",IF(AND(AJ158&gt;=10.5,AJ158&lt;=20),"10,5 a 20","Fuera de rango"))))))))</f>
        <v>0,5 a 4,5</v>
      </c>
      <c r="AL158" s="11" t="n">
        <f aca="false">IF(AK158="","",IF(AK158="-15 a -10,5",1,IF(AK158="-10 a -4",2,IF(AK158="-4,5 a 0",3,IF(AK158="0,5 a 4,5",4,IF(AK158="5","NORMA",IF(AK158="5,5 a 10",5,IF(AK158="10,5 a 20",6,"Error"))))))))</f>
        <v>4</v>
      </c>
      <c r="AM158" s="9" t="n">
        <v>0</v>
      </c>
      <c r="AN158" s="10" t="str">
        <f aca="false">IF(AM158="","",IF(AND(AM158&gt;=-7.5,AM158&lt;=-5.5),"-7,5 a -5,5",IF(AND(AM158&gt;=-5,AM158&lt;=-3),"-5 a -3",IF(AND(AM158&gt;=-2.5,AM158&lt;=-0.5),"-2,5 a -0,5",IF(AM158=0,"0,00",IF(AND(AM158&gt;=0.5,AM158&lt;=2.5),"0,5 a 2,5",IF(AND(AM158&gt;=3,AM158&lt;=5),"3 a 5",IF(AND(AM158&gt;=5.5,AM158&lt;=7.5),"5,5 a 7,5",IF(AND(AM158&gt;=8,AM158&lt;=10),"8 a 10","Fuera de rango")))))))))</f>
        <v>0,00</v>
      </c>
      <c r="AO158" s="11" t="str">
        <f aca="false">IF(AN158="","",IF(AN158="-7,5 a -5,5",1,IF(AN158="-5 a -3",2,IF(AN158="-2,5 a -0,5",3,IF(AN158="0,00","NORMA",IF(AN158="0,5 a 2,5",4,IF(AN158="3 a 5",5,IF(AN158="5,5 a 7,5",6,IF(AN158="8 a 10",7,"Error")))))))))</f>
        <v>NORMA</v>
      </c>
      <c r="AP158" s="9" t="n">
        <v>-9</v>
      </c>
      <c r="AQ158" s="10" t="str">
        <f aca="false">IF(AP158="","",IF(AND(AP158&gt;=-20,AP158&lt;=-9.5),"-20 a -9,5",IF(AND(AP158&gt;=-9,AP158&lt;=-6.5),"-9 a -6,5",IF(AP158=-6,"-6",IF(AND(AP158&gt;=-5.5,AP158&lt;=-3),"-5,5 a -3",IF(AND(AP158&gt;=-2.5,AP158&lt;=0),"-2,5 a 0",IF(AND(AP158&gt;=0.5,AP158&lt;=3),"0,5 a 3",IF(AND(AP158&gt;=3.5,AP158&lt;=6),"3,5 a 6",IF(AND(AP158&gt;=6.5,AP158&lt;=9),"6,5 a 9",IF(AND(AP158&gt;=9.5,AP158&lt;=20),"9,5 a 20","Fuera de rango"))))))))))</f>
        <v>-9 a -6,5</v>
      </c>
      <c r="AR158" s="11" t="n">
        <f aca="false">IF(AQ158="","",IF(AQ158="-20 a -9,5",1,IF(AQ158="-9 a -6,5",2,IF(AQ158="-6","NORMA",IF(AQ158="-5,5 a -3",3,IF(AQ158="-2,5 a 0",4,IF(AQ158="0,5 a 3",5,IF(AQ158="3,5 a 6",6,IF(AQ158="6,5 a 9",7,IF(AQ158="9,5 a 20",8,""))))))))))</f>
        <v>2</v>
      </c>
      <c r="AS158" s="9" t="n">
        <v>4</v>
      </c>
      <c r="AT158" s="10" t="str">
        <f aca="false">IF(AS158="","",IF(AND(AS158&gt;=-16,AS158&lt;=-14),"-16 a -14",IF(AND(AS158&gt;=-13.5,AS158&lt;=-11.5),"-13,5 a -11,5",IF(AND(AS158&gt;=-11,AS158&lt;=-9),"-11 a -9",IF(AND(AS158&gt;=-8.5,AS158&lt;=-6.5),"-8,5 a -6,5",IF(AND(AS158&gt;=-6,AS158&lt;=-4),"-6 a -4",IF(AND(AS158&gt;=-3.5,AS158&lt;=-1.5),"-3,5 a -1,5",IF(AND(AS158&gt;=-1,AS158&lt;=1),"-1 a 1",IF(AND(AS158&gt;=1.5,AS158&lt;=3.5),"1,5 a 3,5",IF(AND(AS158&gt;=4,AS158&lt;=6),"4 a 6",IF(AND(AS158&gt;=6.5,AS158&lt;=8.5),"6,5 a 8,5",IF(AND(AS158&gt;=9,AS158&lt;=11),"9 a 11",IF(AND(AS158&gt;=11.5,AS158&lt;=13.5),"11,5 a 13,5",IF(AND(AS158&gt;=14,AS158&lt;=16),"14 a 16",IF(AND(AS158&gt;=16.5,AS158&lt;=18.5),"16,5 a 18,5",IF(AND(AS158&gt;=19,AS158&lt;=21),"19 a 21","Fuera de rango"))))))))))))))))</f>
        <v>4 a 6</v>
      </c>
      <c r="AU158" s="11" t="str">
        <f aca="false" t="array" ref="AU158">IF(AT158="","",_xlfn.IFS(AT158="-16 a -14",1,AT158="-13,5 a -11,5",2,AT158="-11 a -9",3,AT158="-8,5 a -6,5",4,AT158="-6 a -4",5,AT158="-3,5 a -1,5",6,AT158="-1 a 1",7,AT158="1,5 a 3,5",8,AT158="4 a 6","NORMA",AT158="6,5 a 8,5",9,AT158="9 a 11",10,AT158="11,5 a 13,5",11,AT158="14 a 16",12,AT158="16,5 a 18,5",13,AT158="19 a 21",14,TRUE(),""))</f>
        <v>NORMA</v>
      </c>
      <c r="AV158" s="9" t="n">
        <v>0.5</v>
      </c>
      <c r="AW158" s="10" t="str">
        <f aca="false">IF(AV158="","",IF(AND(AV158&gt;=-1,AV158&lt;=-0.5),"-1 a -0,5",IF(AND(AV158&gt;-0.5,AV158&lt;=0),"De -0,5 a 0",IF(AND(AV158&gt;=0.25,AV158&lt;=0.75),"0,25 a 0,75",IF(AND(AV158&gt;=1,AV158&lt;=1.5),"1 a 1,5",IF(AND(AV158&gt;=1.75,AV158&lt;=2.25),"1,75 a 2,25",IF(AND(AV158&gt;=2.5,AV158&lt;=3),"2,5 a 3",IF(AND(AV158&gt;=3.25,AV158&lt;=3.75),"3,25 a 3,75","Fuera de rango"))))))))</f>
        <v>0,25 a 0,75</v>
      </c>
      <c r="AX158" s="11" t="str">
        <f aca="false">IF(AW158="","",IF(OR(AW158="-1 a -0,5",AW158="-1 a -0.5"),1,IF(OR(AW158="De -0,5 a 0",AW158="-0,5 a 0",AW158="De -0.5 a 0"),2,IF(OR(AW158="0,25 a 0,75",AW158="0.25 a 0.75"),"NORMA",IF(OR(AW158="1 a 1,5",AW158="1 a 1.5"),3,IF(OR(AW158="1,75 a 2,25",AW158="1.75 a 2.25"),4,IF(OR(AW158="2,5 a 3",AW158="2.5 a 3"),5,IF(OR(AW158="3,25 a 3,75",AW158="3.25 a 3.75"),6,""))))))))</f>
        <v>NORMA</v>
      </c>
      <c r="AY158" s="9" t="n">
        <v>-7</v>
      </c>
      <c r="AZ158" s="10" t="str">
        <f aca="false">IF(AY158="","",IF(AND(AY158&gt;=-20,AY158&lt;=-9.5),"-20 a -9,5",IF(AND(AY158&gt;=-9,AY158&lt;=-6.5),"-9 a -6,5",IF(AY158=-6,"-6",IF(AND(AY158&gt;=-5.5,AY158&lt;=-3),"-5,5 a -3",IF(AND(AY158&gt;=-2.5,AY158&lt;=0),"-2,5 a 0",IF(AND(AY158&gt;=0.5,AY158&lt;=3),"0,5 a 3",IF(AND(AY158&gt;=3.5,AY158&lt;=6),"3,5 a 6","Fuera de rango"))))))))</f>
        <v>-9 a -6,5</v>
      </c>
      <c r="BA158" s="11" t="n">
        <f aca="false">IF(AZ158="","",IF(AZ158="-20 a -9,5",1,IF(AZ158="-9 a -6,5",2,IF(AZ158="-6","NORMA",IF(AZ158="-5,5 a -3",3,IF(AZ158="-2,5 a 0",4,IF(AZ158="0,5 a 3",5,IF(AZ158="3,5 a 6",6,""))))))))</f>
        <v>2</v>
      </c>
      <c r="BB158" s="9" t="n">
        <v>0</v>
      </c>
      <c r="BC158" s="10" t="str">
        <f aca="false" t="array" ref="BC158">IF(BB158="","",_xlfn.IFS(AND(BB158&gt;=0,BB158&lt;=2),"0 a 2",AND(BB158&gt;=2.5,BB158&lt;=4.5),"2,5 a 4,5",AND(BB158&gt;=5,BB158&lt;=7),"5 a 7",AND(BB158&gt;=7.5,BB158&lt;=9.5),"7,5 a 9,5",AND(BB158&gt;=10,BB158&lt;=12),"10 a 12",AND(BB158&gt;=12.5,BB158&lt;=14.5),"12,5 a 14,5",BB158=15,"15",AND(BB158&gt;=15.5,BB158&lt;=17.5),"15,5 a 17,5",AND(BB158&gt;=18,BB158&lt;=20),"18 a 20",AND(BB158&gt;=20.5,BB158&lt;=22.5),"20,5 a 22,5",AND(BB158&gt;=23,BB158&lt;=25),"23 a 25",TRUE(),"Fuera de rango"))</f>
        <v>0 a 2</v>
      </c>
      <c r="BD158" s="11" t="n">
        <f aca="false" t="array" ref="BD158">IF(BC158="","",_xlfn.IFS(BC158="0 a 2",1,BC158="2,5 a 4,5",2,BC158="5 a 7",3,BC158="7,5 a 9,5",4,BC158="10 a 12",5,BC158="12,5 a 14,5",6,BC158="15","NORMA",BC158="15,5 a 17,5",7,BC158="18 a 20",8,BC158="20,5 a 22,5",9,BC158="23 a 25",10,TRUE(),"Fuera de rango"))</f>
        <v>1</v>
      </c>
      <c r="BE158" s="9" t="n">
        <v>12</v>
      </c>
      <c r="BF158" s="10" t="str">
        <f aca="false">IF(BE158="","",IF(AND(BE158&gt;=-20,BE158&lt;=-10),"-20 a -10",IF(AND(BE158&gt;=-9.5,BE158&lt;=0.5),"-9,5 a 0,5",IF(AND(BE158&gt;=1,BE158&lt;=11),"1 a 11",IF(AND(BE158&gt;=11.5,BE158&lt;=20.5),"11,5 a 20,5",IF(BE158=21,"21",IF(AND(BE158&gt;=21.5,BE158&lt;=31.5),"21,5 a 31,5",IF(AND(BE158&gt;=32,BE158&lt;=42),"32 a 42","Fuera de rango"))))))))</f>
        <v>11,5 a 20,5</v>
      </c>
      <c r="BG158" s="11" t="n">
        <f aca="false">IF(BF158="","",IF(BF158="-20 a -10",1,IF(BF158="-9,5 a 0,5",2,IF(BF158="1 a 11",3,IF(BF158="11,5 a 20,5",4,IF(BF158="21","NORMA",IF(BF158="21,5 a 31,5",5,IF(BF158="32 a 42",6,""))))))))</f>
        <v>4</v>
      </c>
      <c r="BH158" s="9" t="n">
        <v>-6</v>
      </c>
      <c r="BI158" s="10" t="str">
        <f aca="false">IF(BH158="","",IF(AND(BH158&gt;=-20,BH158&lt;=-15),"-20 a -15",IF(AND(BH158&gt;=-14.5,BH158&lt;=-9.5),"-14,5 a -9,5",IF(AND(BH158&gt;=-9,BH158&lt;=-4),"-9 a -4",IF(AND(BH158&gt;=-3.5,BH158&lt;=2.5),"-3,5 a 2,5",IF(AND(BH158&gt;=3,BH158&lt;=8),"3 a 8",IF(AND(BH158&gt;=8.5,BH158&lt;=14.5),"8,5 a 14,5",IF(BH158=15,"15",IF(AND(BH158&gt;=15.5,BH158&lt;=20.5),"15,5 a 20,5",IF(AND(BH158&gt;=21,BH158&lt;=26),"21 a 26","Fuera de rango"))))))))))</f>
        <v>-9 a -4</v>
      </c>
      <c r="BJ158" s="11" t="n">
        <f aca="false">IF(BI158="","",IF(BI158="-20 a -15",1,IF(BI158="-14,5 a -9,5",2,IF(BI158="-9 a -4",3,IF(BI158="-3,5 a 2,5",4,IF(BI158="3 a 8",5,IF(BI158="8,5 a 14,5",6,IF(BI158="15","NORMA",IF(BI158="15,5 a 20,5",7,IF(BI158="21 a 26",8,IF(BI158="26,5 a 31,5",9,"")))))))))))</f>
        <v>3</v>
      </c>
      <c r="BK158" s="9" t="n">
        <v>0</v>
      </c>
      <c r="BL158" s="10" t="str">
        <f aca="false">IF(BK158="","",IF(AND(BK158&gt;=0,BK158&lt;=2),"0 - 2",IF(AND(BK158&gt;=2.5,BK158&lt;=4.5),"2,5 - 4,5",IF(AND(BK158&gt;=5,BK158&lt;=7),"5 - 7",IF(AND(BK158&gt;=7.5,BK158&lt;=9.5),"7,5 - 9,5",IF(AND(BK158&gt;=10,BK158&lt;=12),"10 - 12",IF(AND(BK158&gt;=12.5,BK158&lt;=13.5),"12,5 - 13,5",IF(BK158=14,"14",IF(AND(BK158&gt;=14.5,BK158&lt;=16.5),"14,5 - 16,5",IF(AND(BK158&gt;=17,BK158&lt;=19),"17 - 19",IF(AND(BK158&gt;=19.5,BK158&lt;=21.5),"19,5 - 21,5",IF(AND(BK158&gt;=22,BK158&lt;=24),"22 - 24",IF(AND(BK158&gt;=24.5,BK158&lt;=26.5),"24,5 - 26,5",IF(AND(BK158&gt;=27,BK158&lt;=29),"27 - 29",IF(AND(BK158&gt;=29.5,BK158&lt;=30),"29,5 - 30","Fuera de rango")))))))))))))))</f>
        <v>0 - 2</v>
      </c>
      <c r="BM158" s="11" t="n">
        <f aca="false">IF(BL158="","",IF(BL158="0 - 2",1,IF(BL158="2,5 - 4,5",2,IF(BL158="5 - 7",3,IF(BL158="7,5 - 9,5",4,IF(BL158="10 - 12",5,IF(BL158="12,5 - 13,5",6,IF(BL158="14","NORMA",IF(BL158="14,5 - 16,5",7,IF(BL158="17 - 19",8,IF(BL158="19,5 - 21,5",9,IF(BL158="22 - 24",10,IF(BL158="24,5 - 26,5",11,IF(BL158="27 - 29",12,IF(BL158="29,5 - 30",13,"")))))))))))))))</f>
        <v>1</v>
      </c>
      <c r="BN158" s="9" t="n">
        <v>24</v>
      </c>
      <c r="BO158" s="10" t="str">
        <f aca="false">IF(BN158="","",IF(AND(BN158&gt;=-20,BN158&lt;=-10),"-20 a -10",IF(AND(BN158&gt;=-9.5,BN158&lt;=0.5),"-9,5 a 0,5",IF(AND(BN158&gt;=1,BN158&lt;=11),"1 a 11",IF(AND(BN158&gt;=11.5,BN158&lt;=21.5),"11,5 a 21,5",IF(BN158=22,"22",IF(AND(BN158&gt;=22.5,BN158&lt;=32.5),"22,5 a 32,5",IF(AND(BN158&gt;=33,BN158&lt;=43),"33 a 43","Fuera de rango"))))))))</f>
        <v>22,5 a 32,5</v>
      </c>
      <c r="BP158" s="11" t="n">
        <f aca="false">IF(BO158="","",IF(BO158="-20 a -10",1,IF(BO158="-9,5 a 0,5",2,IF(BO158="1 a 11",3,IF(BO158="11,5 a 21,5",4,IF(BO158="22","NORMA",IF(BO158="22,5 a 32,5",5,IF(BO158="33 a 43",6,""))))))))</f>
        <v>5</v>
      </c>
      <c r="BQ158" s="9" t="n">
        <v>16</v>
      </c>
      <c r="BR158" s="10" t="str">
        <f aca="false">IF(BQ158="","",IF(AND(BQ158&gt;=-20,BQ158&lt;=-15),"-20 a -15",IF(AND(BQ158&gt;=-14.5,BQ158&lt;=-9.5),"-14,5 a -9,5",IF(AND(BQ158&gt;=-9,BQ158&lt;=-4),"-9 a -4",IF(AND(BQ158&gt;=-3.5,BQ158&lt;=2.5),"-3,5 a 2,5",IF(AND(BQ158&gt;=3,BQ158&lt;=8),"3 a 8",IF(AND(BQ158&gt;=8.5,BQ158&lt;=13.5),"8,5 a 13,5",IF(AND(BQ158&gt;=14,BQ158&lt;=17.5),"14 a 17,5",IF(BQ158=18,"18",IF(AND(BQ158&gt;=18.5,BQ158&lt;=23.5),"18,5 a 23,5",IF(AND(BQ158&gt;=24,BQ158&lt;=29),"24 a 29",IF(AND(BQ158&gt;=29.5,BQ158&lt;=34.5),"29,5 a 34,5",IF(AND(BQ158&gt;=35,BQ158&lt;=40),"35 a 40","Fuera de rango")))))))))))))</f>
        <v>14 a 17,5</v>
      </c>
      <c r="BS158" s="11" t="n">
        <f aca="false">IF(BR158="","",IF(BR158="-20 a -15",1,IF(BR158="-14,5 a -9,5",2,IF(BR158="-9 a -4",3,IF(BR158="-3,5 a 2,5",4,IF(BR158="3 a 8",5,IF(BR158="8,5 a 13,5",6,IF(BR158="14 a 17,5",7,IF(BR158="18","NORMA",IF(BR158="18,5 a 23,5",8,IF(BR158="24 a 29",9,IF(BR158="29,5 a 34,5",10,IF(BR158="35 a 40",11,"")))))))))))))</f>
        <v>7</v>
      </c>
      <c r="BT158" s="9" t="n">
        <v>0</v>
      </c>
      <c r="BU158" s="10" t="str">
        <f aca="false">IF(BT158="","",IF(AND(BT158&gt;=-20,BT158&lt;=-18),"-20 a -18",IF(AND(BT158&gt;=-17.5,BT158&lt;=-15.5),"-17,5 a -15,5",IF(AND(BT158&gt;=-15,BT158&lt;=-13),"-15 a -13",IF(AND(BT158&gt;=-12.5,BT158&lt;=-10.5),"-12,5 a -10,5",IF(AND(BT158&gt;=-10,BT158&lt;=-8),"-10 a -8",IF(AND(BT158&gt;=-7.5,BT158&lt;=-5.5),"-7,5 a -5,5",IF(AND(BT158&gt;=-5,BT158&lt;=-3),"-5 a -3",IF(AND(BT158&gt;=-2.5,BT158&lt;=-0.5),"-2,5 a -0,5",IF(BT158=0,"0",IF(AND(BT158&gt;=0.5,BT158&lt;=2.5),"0,5 a 2,5",IF(AND(BT158&gt;=3,BT158&lt;=5),"3 a 5",IF(AND(BT158&gt;=5.5,BT158&lt;=7.5),"5,5 a 7,5",IF(AND(BT158&gt;=8,BT158&lt;=10),"8 a 10",IF(AND(BT158&gt;=10.5,BT158&lt;=12.5),"10,5 a 12,5",IF(AND(BT158&gt;=13,BT158&lt;=15),"13 a 15",IF(AND(BT158&gt;=15.5,BT158&lt;=17.5),"15,5 a 17,5",IF(AND(BT158&gt;=18,BT158&lt;=20),"18 a 20","Fuera de rango"))))))))))))))))))</f>
        <v>0</v>
      </c>
      <c r="BV158" s="11" t="str">
        <f aca="false">IF(BT158="","",IF(BT158=0,"NORMA",IF(AND(BT158&gt;=-20,BT158&lt;=-18),2,IF(AND(BT158&gt;=-17.5,BT158&lt;=-15.5),2,IF(AND(BT158&gt;=-15,BT158&lt;=-13),3,IF(AND(BT158&gt;=-12.5,BT158&lt;=-10.5),4,IF(AND(BT158&gt;=-10,BT158&lt;=-8),5,IF(AND(BT158&gt;=-7.5,BT158&lt;=-5.5),6,IF(AND(BT158&gt;=-5,BT158&lt;=-3),7,IF(AND(BT158&gt;=-2.5,BT158&lt;=-0.5),8,IF(AND(BT158&gt;=0.5,BT158&lt;=2.5),9,IF(AND(BT158&gt;=3,BT158&lt;=5),10,IF(AND(BT158&gt;=5.5,BT158&lt;=7.5),11,IF(AND(BT158&gt;=8,BT158&lt;=10),12,IF(AND(BT158&gt;=10.5,BT158&lt;=12.5),13,IF(AND(BT158&gt;=13,BT158&lt;=15),14,IF(AND(BT158&gt;=15.5,BT158&lt;=17.5),15,IF(AND(BT158&gt;=18,BT158&lt;=20),16,"Fuera de rango"))))))))))))))))))</f>
        <v>NORMA</v>
      </c>
      <c r="BW158" s="9" t="n">
        <v>-5.25</v>
      </c>
      <c r="BX158" s="10" t="n">
        <f aca="false">18.5- (0.3*H158)</f>
        <v>13.7</v>
      </c>
      <c r="BY158" s="10" t="n">
        <f aca="false">(BW158)-(BX158)</f>
        <v>-18.95</v>
      </c>
      <c r="BZ158" s="10" t="str">
        <f aca="false">IF(BY158="","",IF(BY158&lt;-27.5,"De -30 a -28",IF(BY158&lt;-25,"De -27,5 a -25,5",IF(BY158&lt;-22.5,"De -25 a -23",IF(BY158&lt;-20,"De -22,5 a -20,5",IF(BY158&lt;-17.5,"De -20 a -18",IF(BY158&lt;-15,"De -17,5 a -15,5",IF(BY158&lt;-12.5,"De -15 a -13",IF(BY158&lt;-10,"De -12,5 a -10,5",IF(BY158&lt;-7.5,"De -10 a -8",IF(BY158&lt;-5,"De -7,5 a -5,5",IF(BY158&lt;-2.5,"De -5 a -3",IF(BY158&lt;0,"De -2,5 a -0,5",IF(BY158&lt;2.5,"De 0 a 2",IF(BY158&lt;5,"De 2,5 a 4,5",IF(BY158&lt;7.5,"De 5 a 7",IF(BY158&lt;10,"De 7,5 a 9,5",IF(BY158&lt;12.5,"De 10 a 12",IF(BY158&lt;15,"De 12,5 a 14,5",IF(BY158&lt;17.5,"De 15 a 17",IF(BY158&lt;20,"De 17,5 a 19,5",IF(BY158&lt;22.5,"De 20 a 22",IF(BY158&lt;25,"De 22,5 a 24,5",IF(BY158&lt;27.5,"De 25 a 27","De 27,5 a 30"))))))))))))))))))))))))</f>
        <v>De -20 a -18</v>
      </c>
      <c r="CA158" s="12" t="n">
        <f aca="false">IF(BY158="","",IF(BY158&lt;=-28,1,IF(BY158&lt;=-25.5,2,IF(BY158&lt;=-23,3,IF(BY158&lt;=-20.5,4,IF(BY158&lt;=-18,5,IF(BY158&lt;=-15.5,6,IF(BY158&lt;=-13,7,IF(BY158&lt;=-10.5,8,IF(BY158&lt;=-8,9,IF(BY158&lt;=-5.5,10,IF(BY158&lt;=-3,11,IF(BY158&lt;=-0.5,12,IF(BY158&lt;=2,13,IF(BY158&lt;=4.5,14,IF(BY158&lt;=7,15,IF(BY158&lt;=9.5,16,IF(BY158&lt;=12,17,IF(BY158&lt;=14.5,18,IF(BY158&lt;=17,19,IF(BY158&lt;=19.5,20,IF(BY158&lt;=22,21,IF(BY158&lt;=24.5,22,IF(BY158&lt;=27,23,IF(BY158&lt;=30,24,"Fuera de rango")))))))))))))))))))))))))</f>
        <v>5</v>
      </c>
      <c r="CB158" s="9" t="n">
        <v>-5.25</v>
      </c>
      <c r="CC158" s="10" t="n">
        <f aca="false">18.5- (0.3*H158)</f>
        <v>13.7</v>
      </c>
      <c r="CD158" s="10" t="n">
        <f aca="false">(CB158)-(CC158)</f>
        <v>-18.95</v>
      </c>
      <c r="CE158" s="10" t="str">
        <f aca="false">IF(CD158="","",IF(CD158&lt;-27.5,"De -30 a -28",IF(CD158&lt;-25,"De -27,5 a -25,5",IF(CD158&lt;-22.5,"De -25 a -23",IF(CD158&lt;-20,"De -22,5 a -20,5",IF(CD158&lt;-17.5,"De -20 a -18",IF(CD158&lt;-15,"De -17,5 a -15,5",IF(CD158&lt;-12.5,"De -15 a -13",IF(CD158&lt;-10,"De -12,5 a -10,5",IF(CD158&lt;-7.5,"De -10 a -8",IF(CD158&lt;-5,"De -7,5 a -5,5",IF(CD158&lt;-2.5,"De -5 a -3",IF(CD158&lt;0,"De -2,5 a -0,5",IF(CD158&lt;=2,"De 0 a 2",IF(CD158&lt;=4.5,"De 2,5 a 4,5",IF(CD158&lt;=7,"De 5 a 7",IF(CD158&lt;=9.5,"De 7,5 a 9,5",IF(CD158&lt;=12,"De 10 a 12",IF(CD158&lt;=14.5,"De 12,5 a 14,5",IF(CD158&lt;=17,"De 15 a 17",IF(CD158&lt;=19.5,"De 17,5 a 19,5",IF(CD158&lt;=22,"De 20 a 22",IF(CD158&lt;=24.5,"De 22,5 a 24,5",IF(CD158&lt;=27,"De 25 a 27","De 27,5 a 30"))))))))))))))))))))))))</f>
        <v>De -20 a -18</v>
      </c>
      <c r="CF158" s="12" t="n">
        <f aca="false">IF(CD158="","",IF(CD158&lt;-27.5,1,IF(CD158&lt;-25,2,IF(CD158&lt;-22.5,3,IF(CD158&lt;-20,4,IF(CD158&lt;-17.5,5,IF(CD158&lt;-15,6,IF(CD158&lt;-12.5,7,IF(CD158&lt;-10,8,IF(CD158&lt;-7.5,9,IF(CD158&lt;-5,10,IF(CD158&lt;-2.5,11,IF(CD158&lt;0,12,IF(CD158&lt;2.5,13,IF(CD158&lt;5,14,IF(CD158&lt;7.5,15,IF(CD158&lt;10,16,IF(CD158&lt;12.5,17,IF(CD158&lt;15,18,IF(CD158&lt;17.5,19,IF(CD158&lt;20,20,IF(CD158&lt;22.5,21,IF(CD158&lt;25,22,IF(CD158&lt;27.5,23,24))))))))))))))))))))))))</f>
        <v>5</v>
      </c>
      <c r="CG158" s="9" t="n">
        <v>-3.5</v>
      </c>
      <c r="CH158" s="10" t="str">
        <f aca="false">IF(CG158="","",IF(AND(CG158&gt;=-10,CG158&lt;=-9.5),"-10 a -9,5",IF(AND(CG158&gt;-9.5,CG158&lt;=-8.5),"-9 a -8,5",IF(AND(CG158&gt;-8.5,CG158&lt;=-7.5),"-8 a -7,5",IF(AND(CG158&gt;-7.5,CG158&lt;=-6.5),"-7 a -6,5",IF(AND(CG158&gt;-6.5,CG158&lt;=-5.5),"-6 a -5,5",IF(AND(CG158&gt;-5.5,CG158&lt;=-4.5),"-5 a -4,5",IF(AND(CG158&gt;-4.5,CG158&lt;=-3.5),"-4 a -3,5",IF(AND(CG158&gt;-3.5,CG158&lt;=-2.5),"-3 a -2,5",IF(CG158=-2.25,"-2,25",IF(AND(CG158&gt;-2.5,CG158&lt;=-1.5),"-2 a -1,5",IF(AND(CG158&gt;-1.5,CG158&lt;=-0.5),"-1 a -0,5",IF(AND(CG158&gt;-0.5,CG158&lt;=0.5),"0 a 0,5",IF(AND(CG158&gt;0.5,CG158&lt;=1.5),"1 a 1,5",IF(AND(CG158&gt;1.5,CG158&lt;=2.5),"2 a 2,5",IF(AND(CG158&gt;2.5,CG158&lt;=3.5),"3 a 3,5",IF(AND(CG158&gt;3.5,CG158&lt;=4.5),"4 a 4,5",IF(AND(CG158&gt;4.5,CG158&lt;=5.5),"5 a 5,5",IF(AND(CG158&gt;5.5,CG158&lt;=6.5),"6 a 6,5",IF(AND(CG158&gt;6.5,CG158&lt;=7.5),"7 a 7,5",IF(AND(CG158&gt;7.5,CG158&lt;=8.5),"8 a 8,5",IF(AND(CG158&gt;8.5,CG158&lt;=9.5),"9 a 9,5",IF(CG158&gt;=10,"10","Fuera de rango")))))))))))))))))))))))</f>
        <v>-4 a -3,5</v>
      </c>
      <c r="CI158" s="11" t="n">
        <f aca="false">IF(CG158="","",IF(CG158=-2.25,"NORMA",IF(CG158&lt;=-9.5,1,IF(CG158&lt;=-8.5,2,IF(CG158&lt;=-7.5,3,IF(CG158&lt;=-6.5,4,IF(CG158&lt;=-5.5,5,IF(CG158&lt;=-4.5,6,IF(CG158&lt;=-3.5,7,IF(CG158&lt;=-2.5,8,IF(CG158&lt;=-1.5,9,IF(CG158&lt;=-0.5,10,IF(CG158&lt;=0.5,11,IF(CG158&lt;=1.5,12,IF(CG158&lt;=2.5,13,IF(CG158&lt;=3.5,14,IF(CG158&lt;=4.5,15,IF(CG158&lt;=5.5,16,IF(CG158&lt;=6.5,17,IF(CG158&lt;=7.5,18,IF(CG158&lt;=8.5,19,IF(CG158&lt;=9.5,20,IF(CG158=10,21,"Fuera de rango")))))))))))))))))))))))</f>
        <v>7</v>
      </c>
      <c r="CJ158" s="9" t="n">
        <v>2.75</v>
      </c>
      <c r="CK158" s="10" t="str">
        <f aca="false">IF(CJ158="","",IF(AND(CJ158&gt;=-6,CJ158&lt;=-5.5),"-6 a -5,5",IF(AND(CJ158&gt;-5.5,CJ158&lt;=-4.5),"-5 a -4,5",IF(AND(CJ158&gt;-4.5,CJ158&lt;=-3.5),"-4 a -3,5",IF(AND(CJ158&gt;-3.5,CJ158&lt;=-2.5),"-3 a -2,5",IF(AND(CJ158&gt;-2.5,CJ158&lt;=-1.5),"-2 a -1,5",IF(AND(CJ158&gt;-1.5,CJ158&lt;=-0.5),"-1 a -0,5",IF(AND(CJ158&gt;-0.5,CJ158&lt;=0.5),"0 a 0,5",IF(AND(CJ158&gt;0.5,CJ158&lt;=1.5),"1 a 1,5",IF(AND(CJ158&gt;1.5,CJ158&lt;2.5),"2",IF(AND(CJ158&gt;=2.5,CJ158&lt;=3),"2,5 a 3",IF(AND(CJ158&gt;3,CJ158&lt;=4),"3,5 a 4",IF(AND(CJ158&gt;4,CJ158&lt;=5),"4,5 a 5",IF(AND(CJ158&gt;5,CJ158&lt;=6),"5,5 a 6",IF(AND(CJ158&gt;6,CJ158&lt;=7),"6,5 a 7",IF(AND(CJ158&gt;7,CJ158&lt;=8),"7,5 a 8",IF(AND(CJ158&gt;8,CJ158&lt;=9.5),"8,5 a 9,5",IF(CJ158=10,"10","Fuera de rango"))))))))))))))))))</f>
        <v>2,5 a 3</v>
      </c>
      <c r="CL158" s="11" t="n">
        <f aca="false">IF(CK158="","",IF(OR(CK158="-6 a -5,5",CK158="-6 - -5,5"),1,IF(OR(CK158="-5 a -4,5",CK158="-5 - -4,5"),2,IF(OR(CK158="-4 a -3,5",CK158="-4 - -3,5"),3,IF(OR(CK158="-3 a -2,5",CK158="-3 - -2,5"),4,IF(OR(CK158="-2 a -1,5",CK158="-2 - -1,5"),5,IF(OR(CK158="-1 a -0,5",CK158="-1 - -0,5"),6,IF(OR(CK158="0 a 0,5",CK158="0 - 0,5"),7,IF(OR(CK158="1 a 1,5",CK158="1 - 1,5"),8,IF(CK158="2","NORMA",IF(OR(CK158="2,5 a 3",CK158="2,5 - 3"),9,IF(OR(CK158="3,5 a 4",CK158="3,5 - 4"),10,IF(OR(CK158="4,5 a 5",CK158="4,5 - 5"),11,IF(OR(CK158="5,5 a 6",CK158="5,5 - 6"),12,IF(OR(CK158="6,5 a 7",CK158="6,5 - 7"),13,IF(OR(CK158="7,5 a 8",CK158="7,5 - 8"),14,IF(OR(CK158="8,5 a 9",CK158="8,5 - 9,5",CK158="9 a 9,5"),15,IF(CK158="10",15,IF(OR(CK158="0,5 a 1",CK158="0,5 - 1"),7,"Fuera de rango")))))))))))))))))))</f>
        <v>9</v>
      </c>
      <c r="CM158" s="10" t="n">
        <v>0</v>
      </c>
      <c r="CN158" s="10" t="str">
        <f aca="false">IF(CM158=0,"0", " ")</f>
        <v>0</v>
      </c>
      <c r="CO158" s="10" t="str">
        <f aca="false">IF(CM158&gt;0,"EME"," ")</f>
        <v> </v>
      </c>
      <c r="CP158" s="10" t="n">
        <v>0</v>
      </c>
      <c r="CQ158" s="10" t="str">
        <f aca="false">IF(CP158&gt;0,"0", " ")</f>
        <v> </v>
      </c>
      <c r="CR158" s="10" t="str">
        <f aca="false">IF(CP158&gt;0,"EME"," ")</f>
        <v> </v>
      </c>
      <c r="CS158" s="9" t="n">
        <v>0</v>
      </c>
      <c r="CT158" s="10" t="str">
        <f aca="false">IF(CS158&gt;0,"1", " ")</f>
        <v> </v>
      </c>
      <c r="CU158" s="10" t="str">
        <f aca="false">IF(CS158&gt;0,"HIP"," ")</f>
        <v> </v>
      </c>
      <c r="CV158" s="9" t="n">
        <v>0</v>
      </c>
      <c r="CW158" s="10" t="str">
        <f aca="false">IF(CV158&gt;0,"1", " ")</f>
        <v> </v>
      </c>
      <c r="CX158" s="10" t="str">
        <f aca="false">IF(CV158&gt;0,"HIP"," ")</f>
        <v> </v>
      </c>
      <c r="CY158" s="9" t="n">
        <v>-8</v>
      </c>
      <c r="CZ158" s="11" t="str">
        <f aca="false">IF(CY158&lt;0,"2"," ")</f>
        <v>2</v>
      </c>
      <c r="DA158" s="11" t="str">
        <f aca="false">IF(CY158&lt;0,"MIO"," ")</f>
        <v>MIO</v>
      </c>
      <c r="DB158" s="9" t="n">
        <v>-8.5</v>
      </c>
      <c r="DC158" s="11" t="str">
        <f aca="false">IF(DB158&lt;0,"2"," ")</f>
        <v>2</v>
      </c>
      <c r="DD158" s="11" t="str">
        <f aca="false">IF(DB158&lt;0,"MIO"," ")</f>
        <v>MIO</v>
      </c>
      <c r="DE158" s="9" t="n">
        <v>-0.75</v>
      </c>
      <c r="DF158" s="11" t="str">
        <f aca="false">IF(DE158&lt;0,"3"," ")</f>
        <v>3</v>
      </c>
      <c r="DG158" s="11" t="str">
        <f aca="false">IF(DE158&lt;0,"AST"," ")</f>
        <v>AST</v>
      </c>
      <c r="DH158" s="9" t="n">
        <v>0</v>
      </c>
      <c r="DI158" s="11" t="str">
        <f aca="false">IF(DH158&lt;0,"3"," ")</f>
        <v> </v>
      </c>
      <c r="DJ158" s="11" t="str">
        <f aca="false">IF(DH158&lt;0,"AST"," ")</f>
        <v> </v>
      </c>
      <c r="DK158" s="9" t="n">
        <v>0</v>
      </c>
      <c r="DL158" s="10" t="str">
        <f aca="false">IF(DK158&gt;0,"4"," ")</f>
        <v> </v>
      </c>
      <c r="DM158" s="10" t="str">
        <f aca="false">IF(DK158&gt;0,"PRE"," ")</f>
        <v> </v>
      </c>
      <c r="DN158" s="9" t="n">
        <v>0</v>
      </c>
      <c r="DO158" s="10" t="str">
        <f aca="false">IF(DN158&gt;0,"4"," ")</f>
        <v> </v>
      </c>
      <c r="DP158" s="10" t="str">
        <f aca="false">IF(DN158&gt;0,"PRE"," ")</f>
        <v> </v>
      </c>
      <c r="DQ158" s="12" t="n">
        <v>2</v>
      </c>
      <c r="DR158" s="12" t="n">
        <v>1</v>
      </c>
      <c r="DS158" s="12" t="str">
        <f aca="false">CONCATENATE(CO158,CU158,DA158,DG158,DM158)</f>
        <v>  MIOAST </v>
      </c>
      <c r="DT158" s="10" t="str">
        <f aca="false" t="array" ref="DT158">_xlfn.IFS(DS158="EME    ","0", DS158=" HIP   ","1", DS158="  MIO  ","2", DS158="   AST ","3", DS158="    PRE","4", DS158="EME   PRE","5", DS158=" HIP  PRE","6", DS158=" HIP AST ","7", DS158="  MIO PRE","8", DS158="  MIOAST ","9", DS158="   ASTPRE","10",DS158=" HIP ASTPRE","11", DS158="  MIOASTPRE","12", DS158="     ","0")</f>
        <v>9</v>
      </c>
      <c r="DU158" s="1" t="s">
        <v>154</v>
      </c>
      <c r="DV158" s="1" t="str">
        <f aca="false" t="array" ref="DV158">_xlfn.IFS(DU158="SI","2", DU158="NO","1")</f>
        <v>1</v>
      </c>
      <c r="DW158" s="10" t="n">
        <v>0</v>
      </c>
      <c r="DX158" s="11" t="str">
        <f aca="false">IF(DW158=0,"1","2")</f>
        <v>1</v>
      </c>
      <c r="DY158" s="11" t="str">
        <f aca="false" t="array" ref="DY158">_xlfn.IFS(DW158=0,"0", DW158=0.25, "1", DW158=0.5,"2", DW158=0.75,"3", DW158=1,"4",DW158=1.25,"5", DW158=1.5,"6", DW158=1.75,"7", DW158=2,"8")</f>
        <v>0</v>
      </c>
      <c r="DZ158" s="10" t="n">
        <v>0</v>
      </c>
      <c r="EA158" s="11" t="str">
        <f aca="false">IF(DZ158=0,"1","2")</f>
        <v>1</v>
      </c>
      <c r="EB158" s="11" t="str">
        <f aca="false" t="array" ref="EB158">_xlfn.IFS(DZ158=0,"0", DZ158=0.25, "1", DZ158=0.5,"2", DZ158=0.75,"3", DZ158=1,"4",DZ158=1.25,"5", DZ158=1.5,"6", DZ158=1.75,"7", DZ158=2,"8")</f>
        <v>0</v>
      </c>
      <c r="EC158" s="10" t="n">
        <v>0</v>
      </c>
      <c r="ED158" s="10" t="str">
        <f aca="false">IF(EC158=0,"1","2")</f>
        <v>1</v>
      </c>
      <c r="EE158" s="11" t="str">
        <f aca="false" t="array" ref="EE158">_xlfn.IFS(EC158=0,"0", EC158=-0.25, "1", EC158=-0.5,"2", EC158=-0.75,"3", EC158=-1,"4",EC158=-1.25,"5", EC158=-1.5,"6", EC158=-1.75,"7", EC158=-2,"8", EC158=-2.25,"9",EC158=-2.5,"10", EC158=-2.75,"11", EC158=-3,"12", EC158=-3.25,"13", EC158=-3.5,"14", EC158=-3.75,"15",EC158=-4,"16")</f>
        <v>0</v>
      </c>
      <c r="EF158" s="10" t="n">
        <v>-0.5</v>
      </c>
      <c r="EG158" s="10" t="str">
        <f aca="false">IF(EF158=0,"1","2")</f>
        <v>2</v>
      </c>
      <c r="EH158" s="11" t="str">
        <f aca="false" t="array" ref="EH158">_xlfn.IFS(EF158=0,"0", EF158=-0.25, "1", EF158=-0.5,"2", EF158=-0.75,"3", EF158=-1,"4",EF158=-1.25,"5", EF158=-1.5,"6", EF158=-1.75,"7", EF158=-2,"8", EF158=-2.25,"9",EF158=-2.5,"10", EF158=-2.75,"11", EF158=-3,"12", EF158=-3.25,"13", EF158=-3.5,"14", EF158=-3.75,"15",EF158=-4,"16")</f>
        <v>2</v>
      </c>
      <c r="EI158" s="10" t="n">
        <v>0</v>
      </c>
      <c r="EJ158" s="11" t="str">
        <f aca="false">IF(EI158=0,"1","2")</f>
        <v>1</v>
      </c>
      <c r="EK158" s="11" t="str">
        <f aca="false" t="array" ref="EK158">_xlfn.IFS(EI158=0,"0", EI158=-0.25, "1", EI158=-0.5,"2", EI158=-0.75,"3", EI158=-1,"4",EI158=-1.25,"5", EI158=-1.5,"6", EI158=-1.75,"7", EI158=-2,"8", EI158=-2.25,"9", EI158=-2.25,"9",EI158=-2.5,"10", EI158=-2.75,"11", EI158=-3,"12", EI158=-3.25,"13", EI158=-3.5,"14", EI158=-3.75,"15",EI158=-4,"16", EI158=0.25, "17", EI158=0.5, "18")</f>
        <v>0</v>
      </c>
      <c r="EL158" s="10" t="n">
        <v>0</v>
      </c>
      <c r="EM158" s="11" t="str">
        <f aca="false">IF(EL158=0,"1","2")</f>
        <v>1</v>
      </c>
      <c r="EN158" s="11" t="str">
        <f aca="false" t="array" ref="EN158">_xlfn.IFS(EL158=0.25,"17",EL158=0.5,"18", EL158=0,"0", EL158=-0.25, "1", EL158=-0.5,"2", EL158=-0.75,"3", EL158=-1,"4",EL158=-1.25,"5", EL158=-1.5,"6", EL158=-1.75,"7", EL158=-2,"8",EL158= -2.25,"9",EL158=-2.5,"10",EL158= -2.75,"11",EL158= -3,"12",EL158= -3.25,"13",EL158= -3.5,"14",EL158= -3.75,"15",EL158=-4,"16")</f>
        <v>0</v>
      </c>
      <c r="EO158" s="10" t="n">
        <v>0</v>
      </c>
      <c r="EP158" s="11" t="str">
        <f aca="false">IF(EO158=0,"1","2")</f>
        <v>1</v>
      </c>
      <c r="EQ158" s="11" t="str">
        <f aca="false" t="array" ref="EQ158">_xlfn.IFS(EO158=0,"0", EO158=0.25, "1", EO158=0.5,"2", EO158=0.75,"3", EO158=1,"4",EO158=1.25,"5", EO158=1.5,"6", EO158=1.75,"7", EO158=2,"8", EO158=2.25,"9", EO158=2.25,"9",EO158=2.5,"10", EO158=2.75,"11", EO158=3,"12", EO158=3.25,"13", EO158=3.5,"14", EO158=3.75,"15",EO158=4,"16", EO158=-0.25, "17", bq=-0.5, "18")</f>
        <v>0</v>
      </c>
      <c r="ER158" s="10" t="n">
        <v>0</v>
      </c>
      <c r="ES158" s="11" t="str">
        <f aca="false">IF(ER158=0,"1","2")</f>
        <v>1</v>
      </c>
      <c r="ET158" s="11" t="str">
        <f aca="false" t="array" ref="ET158">_xlfn.IFS(ER158=0,"0", ER158=0.25, "1", ER158=0.5,"2", ER158=0.75,"3", ER158=1,"4",ER158=1.25,"5", ER158=1.5,"6", ER158=1.75,"7", ER158=2,"8", ER158=2.25,"9", ER158=2.25,"9",ER158=2.5,"10", ER158=2.75,"11", ER158=3,"12", ER158=3.25,"13", ER158=3.5,"14", ER158=3.75,"15",ER158=4,"16", ER158=-0.25, "17", bq=-0.5, "18")</f>
        <v>0</v>
      </c>
      <c r="EU158" s="13" t="n">
        <v>25</v>
      </c>
      <c r="EV158" s="14" t="str">
        <f aca="false">VLOOKUP(EU158,LEYENDA!$G$2:$H$8,2,TRUE())</f>
        <v>25-36</v>
      </c>
      <c r="EW158" s="14" t="str">
        <f aca="false" t="array" ref="EW158">_xlfn.IFS(EV158="0-5","1", EV158="6-12","2", EV158="13-18","3", EV158="19-24","4", EV158="25-36","5", EV158="37-48","6", EV158="49-60","7")</f>
        <v>5</v>
      </c>
    </row>
    <row r="159" customFormat="false" ht="13.5" hidden="false" customHeight="false" outlineLevel="0" collapsed="false">
      <c r="A159" s="1" t="n">
        <v>56</v>
      </c>
      <c r="B159" s="32" t="n">
        <v>6</v>
      </c>
      <c r="C159" s="33" t="n">
        <v>40176</v>
      </c>
      <c r="D159" s="6"/>
      <c r="E159" s="5" t="str">
        <f aca="false">VLOOKUP(A159,'286'!$A$3:$J$600,10,FALSE())</f>
        <v>GARCÍA LÓPEZ, SERGIO</v>
      </c>
      <c r="F159" s="4" t="str">
        <f aca="false">VLOOKUP(A159,'286'!$A$3:$I$1768,3,FALSE())</f>
        <v>GARLOSER</v>
      </c>
      <c r="G159" s="6" t="n">
        <f aca="false">VLOOKUP(A159,'286'!$A$3:$I$1768,4,FALSE())</f>
        <v>33853</v>
      </c>
      <c r="H159" s="7" t="n">
        <f aca="false">YEAR(C159)-YEAR(G159)</f>
        <v>17</v>
      </c>
      <c r="I159" s="1" t="str">
        <f aca="false">VLOOKUP(H159,LEYENDA!$C$2:$D$6,2,TRUE())</f>
        <v>13-24</v>
      </c>
      <c r="J159" s="5" t="str">
        <f aca="false">VLOOKUP(A159,'286'!$A$3:$I$1768,7,FALSE())</f>
        <v>H</v>
      </c>
      <c r="K159" s="8" t="str">
        <f aca="false">VLOOKUP(A159,'286'!$A$3:$I$1768,2,FALSE())</f>
        <v>OD</v>
      </c>
      <c r="L159" s="4" t="str">
        <f aca="false">VLOOKUP(A159,'286'!$A$3:$I$1768,8,FALSE())</f>
        <v>D</v>
      </c>
      <c r="M159" s="4" t="str">
        <f aca="false">VLOOKUP(A159,'286'!$A$3:$I$1768,9,FALSE())</f>
        <v>I</v>
      </c>
      <c r="N159" s="8" t="str">
        <f aca="false">IF(R159=O159, "MISMA","CONTRARIA")</f>
        <v>CONTRARIA</v>
      </c>
      <c r="O159" s="8" t="str">
        <f aca="false" t="array" ref="O159">_xlfn.IFS(L159="D","1", L159="I","2")</f>
        <v>1</v>
      </c>
      <c r="P159" s="8" t="str">
        <f aca="false" t="array" ref="P159">_xlfn.IFS(K159="OD","1", K159="OI","2")</f>
        <v>1</v>
      </c>
      <c r="Q159" s="1" t="str">
        <f aca="false" t="array" ref="Q159">_xlfn.IFS(J159="M","1", J159="H","2")</f>
        <v>2</v>
      </c>
      <c r="R159" s="8" t="str">
        <f aca="false" t="array" ref="R159">_xlfn.IFS(M159="D","1", M159="I","2")</f>
        <v>2</v>
      </c>
      <c r="S159" s="1" t="str">
        <f aca="false" t="array" ref="S159">_xlfn.IFS(N159="CONTRARIA", "1",N159= "MISMA","2")</f>
        <v>1</v>
      </c>
      <c r="T159" s="1" t="str">
        <f aca="false" t="array" ref="T159">_xlfn.IFS(I159="0-12","1", I159="13-24","2", I159="25-40","3", I159="41-60","4", I159="61-100","5")</f>
        <v>2</v>
      </c>
      <c r="U159" s="9" t="n">
        <v>1.5</v>
      </c>
      <c r="V159" s="1" t="str">
        <f aca="false">IF(U159="","",IF(AND(U159&gt;=-9,U159&lt;=-6.5),"-9 a -6,5",IF(AND(U159&gt;=-6,U159&lt;=-3.5),"-6 a -3,5",IF(AND(U159&gt;=-3,U159&lt;=-1),"-3 a -1",IF(U159=-0.5,"-0,5",IF(AND(U159&gt;=0,U159&lt;=2.5),"0 a 2,5",IF(AND(U159&gt;=3,U159&lt;=5.5),"3 a 5,5",IF(AND(U159&gt;=6,U159&lt;=8.5),"6 a 8,5",IF(AND(U159&gt;=9,U159&lt;=20),"9 a 20","Fuera de rango")))))))))</f>
        <v>0 a 2,5</v>
      </c>
      <c r="W159" s="11" t="n">
        <f aca="false">IF(V159="","",IF(V159="-9 a -6,5",2,IF(V159="-6 a -3,5",3,IF(V159="-3 a -1",4,IF(V159="-0,5","NORMA",IF(V159="0 a 2,5",5,IF(V159="3 a 5,5",6,IF(V159="6 a 8,5",7,IF(V159="9 a 20",8,"Fuera de rango")))))))))</f>
        <v>5</v>
      </c>
      <c r="X159" s="9" t="n">
        <v>0</v>
      </c>
      <c r="Y159" s="10" t="str">
        <f aca="false">IF(X159="","",IF(AND(X159&gt;=0,X159&lt;=4),"0 a 4",IF(AND(X159&gt;=4.5,X159&lt;=8.5),"4,5 a 8,5",IF(X159=9,"9",IF(AND(X159&gt;=9.5,X159&lt;=13),"9,5 a 13",IF(AND(X159&gt;=13.5,X159&lt;=20),"13,5 a 20",IF(AND(X159&gt;=20.5,X159&lt;=35),"20,5 a 35","Fuera de rango")))))))</f>
        <v>0 a 4</v>
      </c>
      <c r="Z159" s="11" t="n">
        <f aca="false">IF(Y159="","",IF(Y159="0 a 4",1,IF(Y159="4,5 a 8,5",2,IF(Y159="9","NORMA",IF(Y159="9,5 a 13",3,IF(Y159="13,5 a 20",4,IF(Y159="20,5 a 35",5,"Fuera de rango")))))))</f>
        <v>1</v>
      </c>
      <c r="AA159" s="9" t="n">
        <v>9</v>
      </c>
      <c r="AB159" s="10" t="str">
        <f aca="false">IF(AA159="","",IF(AND(AA159&gt;=0,AA159&lt;=9),"0 a 9",IF(AND(AA159&gt;=9.5,AA159&lt;=18.5),"9,5 a 18,5",IF(AA159=19,"19",IF(AND(AA159&gt;=19.5,AA159&lt;=28),"19,5 a 28",IF(AND(AA159&gt;=28.5,AA159&lt;=40),"28,5 a 40","Fuera de rango"))))))</f>
        <v>0 a 9</v>
      </c>
      <c r="AC159" s="11" t="n">
        <f aca="false" t="array" ref="AC159">_xlfn.IFS(AB159="","",AB159="0 a 9",1,AB159="9,5 a 18,5",2,AB159="19","NORMA",AB159="19,5 a 28",3,AB159="28,5 a 40",4,TRUE(),"Fuera de rango")</f>
        <v>1</v>
      </c>
      <c r="AD159" s="9" t="n">
        <v>4</v>
      </c>
      <c r="AE159" s="10" t="str">
        <f aca="false">IF(AD159="","",IF(AND(AD159&gt;=-10,AD159&lt;=0),"De -10 a 0",IF(AND(AD159&gt;=0.5,AD159&lt;=9.5),"0,5 a 9,5",IF(AD159=10,"10",IF(AND(AD159&gt;=10.5,AD159&lt;=20),"10,5 a 20",IF(AND(AD159&gt;=20.5,AD159&lt;=40),"20,5 a 40","Fuera de rango"))))))</f>
        <v>0,5 a 9,5</v>
      </c>
      <c r="AF159" s="12" t="n">
        <f aca="false">IF(AD159="","",IF(AND(AD159&gt;=-10,AD159&lt;=0),1,IF(AND(AD159&gt;=0.5,AD159&lt;=9.5),2,IF(AD159=10,"NORMA",IF(AND(AD159&gt;=10.5,AD159&lt;=20),3,IF(AND(AD159&gt;=20.5,AD159&lt;=40),4,""))))))</f>
        <v>2</v>
      </c>
      <c r="AG159" s="9" t="n">
        <v>9</v>
      </c>
      <c r="AH159" s="11" t="str">
        <f aca="false">IF(AG159="","",IF(AND(AG159&gt;=0,AG159&lt;=4),"0 a 4",IF(AND(AG159&gt;=4.5,AG159&lt;=8.5),"4,5 a 8,5",IF(AG159=9,"9",IF(AND(AG159&gt;=9.5,AG159&lt;=13),"9,5 a 13",IF(AND(AG159&gt;=13.5,AG159&lt;=25),"13,5 a 25","Fuera de rango"))))))</f>
        <v>9</v>
      </c>
      <c r="AI159" s="11" t="str">
        <f aca="false">IF(AH159="","",IF(AH159="0 a 4",1,IF(AH159="4,5 a 8,5",2,IF(AH159="9","NORMA",IF(AH159="9,5 a 13",3,IF(AH159="13,5 a 25",4,""))))))</f>
        <v>NORMA</v>
      </c>
      <c r="AJ159" s="9" t="n">
        <v>2</v>
      </c>
      <c r="AK159" s="10" t="str">
        <f aca="false">IF(AJ159="","",IF(AND(AJ159&gt;=-15,AJ159&lt;=-10.5),"-15 a -10,5",IF(AND(AJ159&gt;=-10,AJ159&lt;=-4),"-10 a -4",IF(AND(AJ159&gt;=-4.5,AJ159&lt;=0),"-4,5 a 0",IF(AND(AJ159&gt;=0.5,AJ159&lt;=4.5),"0,5 a 4,5",IF(AJ159=5,"5",IF(AND(AJ159&gt;=5.5,AJ159&lt;=10),"5,5 a 10",IF(AND(AJ159&gt;=10.5,AJ159&lt;=20),"10,5 a 20","Fuera de rango"))))))))</f>
        <v>0,5 a 4,5</v>
      </c>
      <c r="AL159" s="11" t="n">
        <f aca="false">IF(AK159="","",IF(AK159="-15 a -10,5",1,IF(AK159="-10 a -4",2,IF(AK159="-4,5 a 0",3,IF(AK159="0,5 a 4,5",4,IF(AK159="5","NORMA",IF(AK159="5,5 a 10",5,IF(AK159="10,5 a 20",6,"Error"))))))))</f>
        <v>4</v>
      </c>
      <c r="AM159" s="9" t="n">
        <v>0</v>
      </c>
      <c r="AN159" s="10" t="str">
        <f aca="false">IF(AM159="","",IF(AND(AM159&gt;=-7.5,AM159&lt;=-5.5),"-7,5 a -5,5",IF(AND(AM159&gt;=-5,AM159&lt;=-3),"-5 a -3",IF(AND(AM159&gt;=-2.5,AM159&lt;=-0.5),"-2,5 a -0,5",IF(AM159=0,"0,00",IF(AND(AM159&gt;=0.5,AM159&lt;=2.5),"0,5 a 2,5",IF(AND(AM159&gt;=3,AM159&lt;=5),"3 a 5",IF(AND(AM159&gt;=5.5,AM159&lt;=7.5),"5,5 a 7,5",IF(AND(AM159&gt;=8,AM159&lt;=10),"8 a 10","Fuera de rango")))))))))</f>
        <v>0,00</v>
      </c>
      <c r="AO159" s="11" t="str">
        <f aca="false">IF(AN159="","",IF(AN159="-7,5 a -5,5",1,IF(AN159="-5 a -3",2,IF(AN159="-2,5 a -0,5",3,IF(AN159="0,00","NORMA",IF(AN159="0,5 a 2,5",4,IF(AN159="3 a 5",5,IF(AN159="5,5 a 7,5",6,IF(AN159="8 a 10",7,"Error")))))))))</f>
        <v>NORMA</v>
      </c>
      <c r="AP159" s="9" t="n">
        <v>-13</v>
      </c>
      <c r="AQ159" s="10" t="str">
        <f aca="false">IF(AP159="","",IF(AND(AP159&gt;=-20,AP159&lt;=-9.5),"-20 a -9,5",IF(AND(AP159&gt;=-9,AP159&lt;=-6.5),"-9 a -6,5",IF(AP159=-6,"-6",IF(AND(AP159&gt;=-5.5,AP159&lt;=-3),"-5,5 a -3",IF(AND(AP159&gt;=-2.5,AP159&lt;=0),"-2,5 a 0",IF(AND(AP159&gt;=0.5,AP159&lt;=3),"0,5 a 3",IF(AND(AP159&gt;=3.5,AP159&lt;=6),"3,5 a 6",IF(AND(AP159&gt;=6.5,AP159&lt;=9),"6,5 a 9",IF(AND(AP159&gt;=9.5,AP159&lt;=20),"9,5 a 20","Fuera de rango"))))))))))</f>
        <v>-20 a -9,5</v>
      </c>
      <c r="AR159" s="11" t="n">
        <f aca="false">IF(AQ159="","",IF(AQ159="-20 a -9,5",1,IF(AQ159="-9 a -6,5",2,IF(AQ159="-6","NORMA",IF(AQ159="-5,5 a -3",3,IF(AQ159="-2,5 a 0",4,IF(AQ159="0,5 a 3",5,IF(AQ159="3,5 a 6",6,IF(AQ159="6,5 a 9",7,IF(AQ159="9,5 a 20",8,""))))))))))</f>
        <v>1</v>
      </c>
      <c r="AS159" s="9" t="n">
        <v>-2</v>
      </c>
      <c r="AT159" s="10" t="str">
        <f aca="false">IF(AS159="","",IF(AND(AS159&gt;=-16,AS159&lt;=-14),"-16 a -14",IF(AND(AS159&gt;=-13.5,AS159&lt;=-11.5),"-13,5 a -11,5",IF(AND(AS159&gt;=-11,AS159&lt;=-9),"-11 a -9",IF(AND(AS159&gt;=-8.5,AS159&lt;=-6.5),"-8,5 a -6,5",IF(AND(AS159&gt;=-6,AS159&lt;=-4),"-6 a -4",IF(AND(AS159&gt;=-3.5,AS159&lt;=-1.5),"-3,5 a -1,5",IF(AND(AS159&gt;=-1,AS159&lt;=1),"-1 a 1",IF(AND(AS159&gt;=1.5,AS159&lt;=3.5),"1,5 a 3,5",IF(AND(AS159&gt;=4,AS159&lt;=6),"4 a 6",IF(AND(AS159&gt;=6.5,AS159&lt;=8.5),"6,5 a 8,5",IF(AND(AS159&gt;=9,AS159&lt;=11),"9 a 11",IF(AND(AS159&gt;=11.5,AS159&lt;=13.5),"11,5 a 13,5",IF(AND(AS159&gt;=14,AS159&lt;=16),"14 a 16",IF(AND(AS159&gt;=16.5,AS159&lt;=18.5),"16,5 a 18,5",IF(AND(AS159&gt;=19,AS159&lt;=21),"19 a 21","Fuera de rango"))))))))))))))))</f>
        <v>-3,5 a -1,5</v>
      </c>
      <c r="AU159" s="11" t="n">
        <f aca="false" t="array" ref="AU159">IF(AT159="","",_xlfn.IFS(AT159="-16 a -14",1,AT159="-13,5 a -11,5",2,AT159="-11 a -9",3,AT159="-8,5 a -6,5",4,AT159="-6 a -4",5,AT159="-3,5 a -1,5",6,AT159="-1 a 1",7,AT159="1,5 a 3,5",8,AT159="4 a 6","NORMA",AT159="6,5 a 8,5",9,AT159="9 a 11",10,AT159="11,5 a 13,5",11,AT159="14 a 16",12,AT159="16,5 a 18,5",13,AT159="19 a 21",14,TRUE(),""))</f>
        <v>6</v>
      </c>
      <c r="AV159" s="9" t="n">
        <v>-0.25</v>
      </c>
      <c r="AW159" s="10" t="str">
        <f aca="false">IF(AV159="","",IF(AND(AV159&gt;=-1,AV159&lt;=-0.5),"-1 a -0,5",IF(AND(AV159&gt;-0.5,AV159&lt;=0),"De -0,5 a 0",IF(AND(AV159&gt;=0.25,AV159&lt;=0.75),"0,25 a 0,75",IF(AND(AV159&gt;=1,AV159&lt;=1.5),"1 a 1,5",IF(AND(AV159&gt;=1.75,AV159&lt;=2.25),"1,75 a 2,25",IF(AND(AV159&gt;=2.5,AV159&lt;=3),"2,5 a 3",IF(AND(AV159&gt;=3.25,AV159&lt;=3.75),"3,25 a 3,75","Fuera de rango"))))))))</f>
        <v>De -0,5 a 0</v>
      </c>
      <c r="AX159" s="11" t="n">
        <f aca="false">IF(AW159="","",IF(OR(AW159="-1 a -0,5",AW159="-1 a -0.5"),1,IF(OR(AW159="De -0,5 a 0",AW159="-0,5 a 0",AW159="De -0.5 a 0"),2,IF(OR(AW159="0,25 a 0,75",AW159="0.25 a 0.75"),"NORMA",IF(OR(AW159="1 a 1,5",AW159="1 a 1.5"),3,IF(OR(AW159="1,75 a 2,25",AW159="1.75 a 2.25"),4,IF(OR(AW159="2,5 a 3",AW159="2.5 a 3"),5,IF(OR(AW159="3,25 a 3,75",AW159="3.25 a 3.75"),6,""))))))))</f>
        <v>2</v>
      </c>
      <c r="AY159" s="9" t="n">
        <v>-9</v>
      </c>
      <c r="AZ159" s="10" t="str">
        <f aca="false">IF(AY159="","",IF(AND(AY159&gt;=-20,AY159&lt;=-9.5),"-20 a -9,5",IF(AND(AY159&gt;=-9,AY159&lt;=-6.5),"-9 a -6,5",IF(AY159=-6,"-6",IF(AND(AY159&gt;=-5.5,AY159&lt;=-3),"-5,5 a -3",IF(AND(AY159&gt;=-2.5,AY159&lt;=0),"-2,5 a 0",IF(AND(AY159&gt;=0.5,AY159&lt;=3),"0,5 a 3",IF(AND(AY159&gt;=3.5,AY159&lt;=6),"3,5 a 6","Fuera de rango"))))))))</f>
        <v>-9 a -6,5</v>
      </c>
      <c r="BA159" s="11" t="n">
        <f aca="false">IF(AZ159="","",IF(AZ159="-20 a -9,5",1,IF(AZ159="-9 a -6,5",2,IF(AZ159="-6","NORMA",IF(AZ159="-5,5 a -3",3,IF(AZ159="-2,5 a 0",4,IF(AZ159="0,5 a 3",5,IF(AZ159="3,5 a 6",6,""))))))))</f>
        <v>2</v>
      </c>
      <c r="BB159" s="9" t="n">
        <v>0</v>
      </c>
      <c r="BC159" s="10" t="str">
        <f aca="false" t="array" ref="BC159">IF(BB159="","",_xlfn.IFS(AND(BB159&gt;=0,BB159&lt;=2),"0 a 2",AND(BB159&gt;=2.5,BB159&lt;=4.5),"2,5 a 4,5",AND(BB159&gt;=5,BB159&lt;=7),"5 a 7",AND(BB159&gt;=7.5,BB159&lt;=9.5),"7,5 a 9,5",AND(BB159&gt;=10,BB159&lt;=12),"10 a 12",AND(BB159&gt;=12.5,BB159&lt;=14.5),"12,5 a 14,5",BB159=15,"15",AND(BB159&gt;=15.5,BB159&lt;=17.5),"15,5 a 17,5",AND(BB159&gt;=18,BB159&lt;=20),"18 a 20",AND(BB159&gt;=20.5,BB159&lt;=22.5),"20,5 a 22,5",AND(BB159&gt;=23,BB159&lt;=25),"23 a 25",TRUE(),"Fuera de rango"))</f>
        <v>0 a 2</v>
      </c>
      <c r="BD159" s="11" t="n">
        <f aca="false" t="array" ref="BD159">IF(BC159="","",_xlfn.IFS(BC159="0 a 2",1,BC159="2,5 a 4,5",2,BC159="5 a 7",3,BC159="7,5 a 9,5",4,BC159="10 a 12",5,BC159="12,5 a 14,5",6,BC159="15","NORMA",BC159="15,5 a 17,5",7,BC159="18 a 20",8,BC159="20,5 a 22,5",9,BC159="23 a 25",10,TRUE(),"Fuera de rango"))</f>
        <v>1</v>
      </c>
      <c r="BE159" s="9" t="n">
        <v>12</v>
      </c>
      <c r="BF159" s="10" t="str">
        <f aca="false">IF(BE159="","",IF(AND(BE159&gt;=-20,BE159&lt;=-10),"-20 a -10",IF(AND(BE159&gt;=-9.5,BE159&lt;=0.5),"-9,5 a 0,5",IF(AND(BE159&gt;=1,BE159&lt;=11),"1 a 11",IF(AND(BE159&gt;=11.5,BE159&lt;=20.5),"11,5 a 20,5",IF(BE159=21,"21",IF(AND(BE159&gt;=21.5,BE159&lt;=31.5),"21,5 a 31,5",IF(AND(BE159&gt;=32,BE159&lt;=42),"32 a 42","Fuera de rango"))))))))</f>
        <v>11,5 a 20,5</v>
      </c>
      <c r="BG159" s="11" t="n">
        <f aca="false">IF(BF159="","",IF(BF159="-20 a -10",1,IF(BF159="-9,5 a 0,5",2,IF(BF159="1 a 11",3,IF(BF159="11,5 a 20,5",4,IF(BF159="21","NORMA",IF(BF159="21,5 a 31,5",5,IF(BF159="32 a 42",6,""))))))))</f>
        <v>4</v>
      </c>
      <c r="BH159" s="9" t="n">
        <v>-4</v>
      </c>
      <c r="BI159" s="10" t="str">
        <f aca="false">IF(BH159="","",IF(AND(BH159&gt;=-20,BH159&lt;=-15),"-20 a -15",IF(AND(BH159&gt;=-14.5,BH159&lt;=-9.5),"-14,5 a -9,5",IF(AND(BH159&gt;=-9,BH159&lt;=-4),"-9 a -4",IF(AND(BH159&gt;=-3.5,BH159&lt;=2.5),"-3,5 a 2,5",IF(AND(BH159&gt;=3,BH159&lt;=8),"3 a 8",IF(AND(BH159&gt;=8.5,BH159&lt;=14.5),"8,5 a 14,5",IF(BH159=15,"15",IF(AND(BH159&gt;=15.5,BH159&lt;=20.5),"15,5 a 20,5",IF(AND(BH159&gt;=21,BH159&lt;=26),"21 a 26","Fuera de rango"))))))))))</f>
        <v>-9 a -4</v>
      </c>
      <c r="BJ159" s="11" t="n">
        <f aca="false">IF(BI159="","",IF(BI159="-20 a -15",1,IF(BI159="-14,5 a -9,5",2,IF(BI159="-9 a -4",3,IF(BI159="-3,5 a 2,5",4,IF(BI159="3 a 8",5,IF(BI159="8,5 a 14,5",6,IF(BI159="15","NORMA",IF(BI159="15,5 a 20,5",7,IF(BI159="21 a 26",8,IF(BI159="26,5 a 31,5",9,"")))))))))))</f>
        <v>3</v>
      </c>
      <c r="BK159" s="9" t="n">
        <v>0</v>
      </c>
      <c r="BL159" s="10" t="str">
        <f aca="false">IF(BK159="","",IF(AND(BK159&gt;=0,BK159&lt;=2),"0 - 2",IF(AND(BK159&gt;=2.5,BK159&lt;=4.5),"2,5 - 4,5",IF(AND(BK159&gt;=5,BK159&lt;=7),"5 - 7",IF(AND(BK159&gt;=7.5,BK159&lt;=9.5),"7,5 - 9,5",IF(AND(BK159&gt;=10,BK159&lt;=12),"10 - 12",IF(AND(BK159&gt;=12.5,BK159&lt;=13.5),"12,5 - 13,5",IF(BK159=14,"14",IF(AND(BK159&gt;=14.5,BK159&lt;=16.5),"14,5 - 16,5",IF(AND(BK159&gt;=17,BK159&lt;=19),"17 - 19",IF(AND(BK159&gt;=19.5,BK159&lt;=21.5),"19,5 - 21,5",IF(AND(BK159&gt;=22,BK159&lt;=24),"22 - 24",IF(AND(BK159&gt;=24.5,BK159&lt;=26.5),"24,5 - 26,5",IF(AND(BK159&gt;=27,BK159&lt;=29),"27 - 29",IF(AND(BK159&gt;=29.5,BK159&lt;=30),"29,5 - 30","Fuera de rango")))))))))))))))</f>
        <v>0 - 2</v>
      </c>
      <c r="BM159" s="11" t="n">
        <f aca="false">IF(BL159="","",IF(BL159="0 - 2",1,IF(BL159="2,5 - 4,5",2,IF(BL159="5 - 7",3,IF(BL159="7,5 - 9,5",4,IF(BL159="10 - 12",5,IF(BL159="12,5 - 13,5",6,IF(BL159="14","NORMA",IF(BL159="14,5 - 16,5",7,IF(BL159="17 - 19",8,IF(BL159="19,5 - 21,5",9,IF(BL159="22 - 24",10,IF(BL159="24,5 - 26,5",11,IF(BL159="27 - 29",12,IF(BL159="29,5 - 30",13,"")))))))))))))))</f>
        <v>1</v>
      </c>
      <c r="BN159" s="9" t="n">
        <v>24</v>
      </c>
      <c r="BO159" s="10" t="str">
        <f aca="false">IF(BN159="","",IF(AND(BN159&gt;=-20,BN159&lt;=-10),"-20 a -10",IF(AND(BN159&gt;=-9.5,BN159&lt;=0.5),"-9,5 a 0,5",IF(AND(BN159&gt;=1,BN159&lt;=11),"1 a 11",IF(AND(BN159&gt;=11.5,BN159&lt;=21.5),"11,5 a 21,5",IF(BN159=22,"22",IF(AND(BN159&gt;=22.5,BN159&lt;=32.5),"22,5 a 32,5",IF(AND(BN159&gt;=33,BN159&lt;=43),"33 a 43","Fuera de rango"))))))))</f>
        <v>22,5 a 32,5</v>
      </c>
      <c r="BP159" s="11" t="n">
        <f aca="false">IF(BO159="","",IF(BO159="-20 a -10",1,IF(BO159="-9,5 a 0,5",2,IF(BO159="1 a 11",3,IF(BO159="11,5 a 21,5",4,IF(BO159="22","NORMA",IF(BO159="22,5 a 32,5",5,IF(BO159="33 a 43",6,""))))))))</f>
        <v>5</v>
      </c>
      <c r="BQ159" s="9" t="n">
        <v>17</v>
      </c>
      <c r="BR159" s="10" t="str">
        <f aca="false">IF(BQ159="","",IF(AND(BQ159&gt;=-20,BQ159&lt;=-15),"-20 a -15",IF(AND(BQ159&gt;=-14.5,BQ159&lt;=-9.5),"-14,5 a -9,5",IF(AND(BQ159&gt;=-9,BQ159&lt;=-4),"-9 a -4",IF(AND(BQ159&gt;=-3.5,BQ159&lt;=2.5),"-3,5 a 2,5",IF(AND(BQ159&gt;=3,BQ159&lt;=8),"3 a 8",IF(AND(BQ159&gt;=8.5,BQ159&lt;=13.5),"8,5 a 13,5",IF(AND(BQ159&gt;=14,BQ159&lt;=17.5),"14 a 17,5",IF(BQ159=18,"18",IF(AND(BQ159&gt;=18.5,BQ159&lt;=23.5),"18,5 a 23,5",IF(AND(BQ159&gt;=24,BQ159&lt;=29),"24 a 29",IF(AND(BQ159&gt;=29.5,BQ159&lt;=34.5),"29,5 a 34,5",IF(AND(BQ159&gt;=35,BQ159&lt;=40),"35 a 40","Fuera de rango")))))))))))))</f>
        <v>14 a 17,5</v>
      </c>
      <c r="BS159" s="11" t="n">
        <f aca="false">IF(BR159="","",IF(BR159="-20 a -15",1,IF(BR159="-14,5 a -9,5",2,IF(BR159="-9 a -4",3,IF(BR159="-3,5 a 2,5",4,IF(BR159="3 a 8",5,IF(BR159="8,5 a 13,5",6,IF(BR159="14 a 17,5",7,IF(BR159="18","NORMA",IF(BR159="18,5 a 23,5",8,IF(BR159="24 a 29",9,IF(BR159="29,5 a 34,5",10,IF(BR159="35 a 40",11,"")))))))))))))</f>
        <v>7</v>
      </c>
      <c r="BT159" s="9" t="n">
        <v>2</v>
      </c>
      <c r="BU159" s="10" t="str">
        <f aca="false">IF(BT159="","",IF(AND(BT159&gt;=-20,BT159&lt;=-18),"-20 a -18",IF(AND(BT159&gt;=-17.5,BT159&lt;=-15.5),"-17,5 a -15,5",IF(AND(BT159&gt;=-15,BT159&lt;=-13),"-15 a -13",IF(AND(BT159&gt;=-12.5,BT159&lt;=-10.5),"-12,5 a -10,5",IF(AND(BT159&gt;=-10,BT159&lt;=-8),"-10 a -8",IF(AND(BT159&gt;=-7.5,BT159&lt;=-5.5),"-7,5 a -5,5",IF(AND(BT159&gt;=-5,BT159&lt;=-3),"-5 a -3",IF(AND(BT159&gt;=-2.5,BT159&lt;=-0.5),"-2,5 a -0,5",IF(BT159=0,"0",IF(AND(BT159&gt;=0.5,BT159&lt;=2.5),"0,5 a 2,5",IF(AND(BT159&gt;=3,BT159&lt;=5),"3 a 5",IF(AND(BT159&gt;=5.5,BT159&lt;=7.5),"5,5 a 7,5",IF(AND(BT159&gt;=8,BT159&lt;=10),"8 a 10",IF(AND(BT159&gt;=10.5,BT159&lt;=12.5),"10,5 a 12,5",IF(AND(BT159&gt;=13,BT159&lt;=15),"13 a 15",IF(AND(BT159&gt;=15.5,BT159&lt;=17.5),"15,5 a 17,5",IF(AND(BT159&gt;=18,BT159&lt;=20),"18 a 20","Fuera de rango"))))))))))))))))))</f>
        <v>0,5 a 2,5</v>
      </c>
      <c r="BV159" s="11" t="n">
        <f aca="false">IF(BT159="","",IF(BT159=0,"NORMA",IF(AND(BT159&gt;=-20,BT159&lt;=-18),2,IF(AND(BT159&gt;=-17.5,BT159&lt;=-15.5),2,IF(AND(BT159&gt;=-15,BT159&lt;=-13),3,IF(AND(BT159&gt;=-12.5,BT159&lt;=-10.5),4,IF(AND(BT159&gt;=-10,BT159&lt;=-8),5,IF(AND(BT159&gt;=-7.5,BT159&lt;=-5.5),6,IF(AND(BT159&gt;=-5,BT159&lt;=-3),7,IF(AND(BT159&gt;=-2.5,BT159&lt;=-0.5),8,IF(AND(BT159&gt;=0.5,BT159&lt;=2.5),9,IF(AND(BT159&gt;=3,BT159&lt;=5),10,IF(AND(BT159&gt;=5.5,BT159&lt;=7.5),11,IF(AND(BT159&gt;=8,BT159&lt;=10),12,IF(AND(BT159&gt;=10.5,BT159&lt;=12.5),13,IF(AND(BT159&gt;=13,BT159&lt;=15),14,IF(AND(BT159&gt;=15.5,BT159&lt;=17.5),15,IF(AND(BT159&gt;=18,BT159&lt;=20),16,"Fuera de rango"))))))))))))))))))</f>
        <v>9</v>
      </c>
      <c r="BW159" s="9" t="n">
        <v>-5.5</v>
      </c>
      <c r="BX159" s="10" t="n">
        <f aca="false">18.5- (0.3*H159)</f>
        <v>13.4</v>
      </c>
      <c r="BY159" s="10" t="n">
        <f aca="false">(BW159)-(BX159)</f>
        <v>-18.9</v>
      </c>
      <c r="BZ159" s="10" t="str">
        <f aca="false">IF(BY159="","",IF(BY159&lt;-27.5,"De -30 a -28",IF(BY159&lt;-25,"De -27,5 a -25,5",IF(BY159&lt;-22.5,"De -25 a -23",IF(BY159&lt;-20,"De -22,5 a -20,5",IF(BY159&lt;-17.5,"De -20 a -18",IF(BY159&lt;-15,"De -17,5 a -15,5",IF(BY159&lt;-12.5,"De -15 a -13",IF(BY159&lt;-10,"De -12,5 a -10,5",IF(BY159&lt;-7.5,"De -10 a -8",IF(BY159&lt;-5,"De -7,5 a -5,5",IF(BY159&lt;-2.5,"De -5 a -3",IF(BY159&lt;0,"De -2,5 a -0,5",IF(BY159&lt;2.5,"De 0 a 2",IF(BY159&lt;5,"De 2,5 a 4,5",IF(BY159&lt;7.5,"De 5 a 7",IF(BY159&lt;10,"De 7,5 a 9,5",IF(BY159&lt;12.5,"De 10 a 12",IF(BY159&lt;15,"De 12,5 a 14,5",IF(BY159&lt;17.5,"De 15 a 17",IF(BY159&lt;20,"De 17,5 a 19,5",IF(BY159&lt;22.5,"De 20 a 22",IF(BY159&lt;25,"De 22,5 a 24,5",IF(BY159&lt;27.5,"De 25 a 27","De 27,5 a 30"))))))))))))))))))))))))</f>
        <v>De -20 a -18</v>
      </c>
      <c r="CA159" s="12" t="n">
        <f aca="false">IF(BY159="","",IF(BY159&lt;=-28,1,IF(BY159&lt;=-25.5,2,IF(BY159&lt;=-23,3,IF(BY159&lt;=-20.5,4,IF(BY159&lt;=-18,5,IF(BY159&lt;=-15.5,6,IF(BY159&lt;=-13,7,IF(BY159&lt;=-10.5,8,IF(BY159&lt;=-8,9,IF(BY159&lt;=-5.5,10,IF(BY159&lt;=-3,11,IF(BY159&lt;=-0.5,12,IF(BY159&lt;=2,13,IF(BY159&lt;=4.5,14,IF(BY159&lt;=7,15,IF(BY159&lt;=9.5,16,IF(BY159&lt;=12,17,IF(BY159&lt;=14.5,18,IF(BY159&lt;=17,19,IF(BY159&lt;=19.5,20,IF(BY159&lt;=22,21,IF(BY159&lt;=24.5,22,IF(BY159&lt;=27,23,IF(BY159&lt;=30,24,"Fuera de rango")))))))))))))))))))))))))</f>
        <v>5</v>
      </c>
      <c r="CB159" s="9" t="n">
        <v>-5.5</v>
      </c>
      <c r="CC159" s="10" t="n">
        <f aca="false">18.5- (0.3*H159)</f>
        <v>13.4</v>
      </c>
      <c r="CD159" s="10" t="n">
        <f aca="false">(CB159)-(CC159)</f>
        <v>-18.9</v>
      </c>
      <c r="CE159" s="10" t="str">
        <f aca="false">IF(CD159="","",IF(CD159&lt;-27.5,"De -30 a -28",IF(CD159&lt;-25,"De -27,5 a -25,5",IF(CD159&lt;-22.5,"De -25 a -23",IF(CD159&lt;-20,"De -22,5 a -20,5",IF(CD159&lt;-17.5,"De -20 a -18",IF(CD159&lt;-15,"De -17,5 a -15,5",IF(CD159&lt;-12.5,"De -15 a -13",IF(CD159&lt;-10,"De -12,5 a -10,5",IF(CD159&lt;-7.5,"De -10 a -8",IF(CD159&lt;-5,"De -7,5 a -5,5",IF(CD159&lt;-2.5,"De -5 a -3",IF(CD159&lt;0,"De -2,5 a -0,5",IF(CD159&lt;=2,"De 0 a 2",IF(CD159&lt;=4.5,"De 2,5 a 4,5",IF(CD159&lt;=7,"De 5 a 7",IF(CD159&lt;=9.5,"De 7,5 a 9,5",IF(CD159&lt;=12,"De 10 a 12",IF(CD159&lt;=14.5,"De 12,5 a 14,5",IF(CD159&lt;=17,"De 15 a 17",IF(CD159&lt;=19.5,"De 17,5 a 19,5",IF(CD159&lt;=22,"De 20 a 22",IF(CD159&lt;=24.5,"De 22,5 a 24,5",IF(CD159&lt;=27,"De 25 a 27","De 27,5 a 30"))))))))))))))))))))))))</f>
        <v>De -20 a -18</v>
      </c>
      <c r="CF159" s="12" t="n">
        <f aca="false">IF(CD159="","",IF(CD159&lt;-27.5,1,IF(CD159&lt;-25,2,IF(CD159&lt;-22.5,3,IF(CD159&lt;-20,4,IF(CD159&lt;-17.5,5,IF(CD159&lt;-15,6,IF(CD159&lt;-12.5,7,IF(CD159&lt;-10,8,IF(CD159&lt;-7.5,9,IF(CD159&lt;-5,10,IF(CD159&lt;-2.5,11,IF(CD159&lt;0,12,IF(CD159&lt;2.5,13,IF(CD159&lt;5,14,IF(CD159&lt;7.5,15,IF(CD159&lt;10,16,IF(CD159&lt;12.5,17,IF(CD159&lt;15,18,IF(CD159&lt;17.5,19,IF(CD159&lt;20,20,IF(CD159&lt;22.5,21,IF(CD159&lt;25,22,IF(CD159&lt;27.5,23,24))))))))))))))))))))))))</f>
        <v>5</v>
      </c>
      <c r="CG159" s="9" t="n">
        <v>-2.75</v>
      </c>
      <c r="CH159" s="10" t="str">
        <f aca="false">IF(CG159="","",IF(AND(CG159&gt;=-10,CG159&lt;=-9.5),"-10 a -9,5",IF(AND(CG159&gt;-9.5,CG159&lt;=-8.5),"-9 a -8,5",IF(AND(CG159&gt;-8.5,CG159&lt;=-7.5),"-8 a -7,5",IF(AND(CG159&gt;-7.5,CG159&lt;=-6.5),"-7 a -6,5",IF(AND(CG159&gt;-6.5,CG159&lt;=-5.5),"-6 a -5,5",IF(AND(CG159&gt;-5.5,CG159&lt;=-4.5),"-5 a -4,5",IF(AND(CG159&gt;-4.5,CG159&lt;=-3.5),"-4 a -3,5",IF(AND(CG159&gt;-3.5,CG159&lt;=-2.5),"-3 a -2,5",IF(CG159=-2.25,"-2,25",IF(AND(CG159&gt;-2.5,CG159&lt;=-1.5),"-2 a -1,5",IF(AND(CG159&gt;-1.5,CG159&lt;=-0.5),"-1 a -0,5",IF(AND(CG159&gt;-0.5,CG159&lt;=0.5),"0 a 0,5",IF(AND(CG159&gt;0.5,CG159&lt;=1.5),"1 a 1,5",IF(AND(CG159&gt;1.5,CG159&lt;=2.5),"2 a 2,5",IF(AND(CG159&gt;2.5,CG159&lt;=3.5),"3 a 3,5",IF(AND(CG159&gt;3.5,CG159&lt;=4.5),"4 a 4,5",IF(AND(CG159&gt;4.5,CG159&lt;=5.5),"5 a 5,5",IF(AND(CG159&gt;5.5,CG159&lt;=6.5),"6 a 6,5",IF(AND(CG159&gt;6.5,CG159&lt;=7.5),"7 a 7,5",IF(AND(CG159&gt;7.5,CG159&lt;=8.5),"8 a 8,5",IF(AND(CG159&gt;8.5,CG159&lt;=9.5),"9 a 9,5",IF(CG159&gt;=10,"10","Fuera de rango")))))))))))))))))))))))</f>
        <v>-3 a -2,5</v>
      </c>
      <c r="CI159" s="11" t="n">
        <f aca="false">IF(CG159="","",IF(CG159=-2.25,"NORMA",IF(CG159&lt;=-9.5,1,IF(CG159&lt;=-8.5,2,IF(CG159&lt;=-7.5,3,IF(CG159&lt;=-6.5,4,IF(CG159&lt;=-5.5,5,IF(CG159&lt;=-4.5,6,IF(CG159&lt;=-3.5,7,IF(CG159&lt;=-2.5,8,IF(CG159&lt;=-1.5,9,IF(CG159&lt;=-0.5,10,IF(CG159&lt;=0.5,11,IF(CG159&lt;=1.5,12,IF(CG159&lt;=2.5,13,IF(CG159&lt;=3.5,14,IF(CG159&lt;=4.5,15,IF(CG159&lt;=5.5,16,IF(CG159&lt;=6.5,17,IF(CG159&lt;=7.5,18,IF(CG159&lt;=8.5,19,IF(CG159&lt;=9.5,20,IF(CG159=10,21,"Fuera de rango")))))))))))))))))))))))</f>
        <v>8</v>
      </c>
      <c r="CJ159" s="9" t="n">
        <v>2.5</v>
      </c>
      <c r="CK159" s="10" t="str">
        <f aca="false">IF(CJ159="","",IF(AND(CJ159&gt;=-6,CJ159&lt;=-5.5),"-6 a -5,5",IF(AND(CJ159&gt;-5.5,CJ159&lt;=-4.5),"-5 a -4,5",IF(AND(CJ159&gt;-4.5,CJ159&lt;=-3.5),"-4 a -3,5",IF(AND(CJ159&gt;-3.5,CJ159&lt;=-2.5),"-3 a -2,5",IF(AND(CJ159&gt;-2.5,CJ159&lt;=-1.5),"-2 a -1,5",IF(AND(CJ159&gt;-1.5,CJ159&lt;=-0.5),"-1 a -0,5",IF(AND(CJ159&gt;-0.5,CJ159&lt;=0.5),"0 a 0,5",IF(AND(CJ159&gt;0.5,CJ159&lt;=1.5),"1 a 1,5",IF(AND(CJ159&gt;1.5,CJ159&lt;2.5),"2",IF(AND(CJ159&gt;=2.5,CJ159&lt;=3),"2,5 a 3",IF(AND(CJ159&gt;3,CJ159&lt;=4),"3,5 a 4",IF(AND(CJ159&gt;4,CJ159&lt;=5),"4,5 a 5",IF(AND(CJ159&gt;5,CJ159&lt;=6),"5,5 a 6",IF(AND(CJ159&gt;6,CJ159&lt;=7),"6,5 a 7",IF(AND(CJ159&gt;7,CJ159&lt;=8),"7,5 a 8",IF(AND(CJ159&gt;8,CJ159&lt;=9.5),"8,5 a 9,5",IF(CJ159=10,"10","Fuera de rango"))))))))))))))))))</f>
        <v>2,5 a 3</v>
      </c>
      <c r="CL159" s="11" t="n">
        <f aca="false">IF(CK159="","",IF(OR(CK159="-6 a -5,5",CK159="-6 - -5,5"),1,IF(OR(CK159="-5 a -4,5",CK159="-5 - -4,5"),2,IF(OR(CK159="-4 a -3,5",CK159="-4 - -3,5"),3,IF(OR(CK159="-3 a -2,5",CK159="-3 - -2,5"),4,IF(OR(CK159="-2 a -1,5",CK159="-2 - -1,5"),5,IF(OR(CK159="-1 a -0,5",CK159="-1 - -0,5"),6,IF(OR(CK159="0 a 0,5",CK159="0 - 0,5"),7,IF(OR(CK159="1 a 1,5",CK159="1 - 1,5"),8,IF(CK159="2","NORMA",IF(OR(CK159="2,5 a 3",CK159="2,5 - 3"),9,IF(OR(CK159="3,5 a 4",CK159="3,5 - 4"),10,IF(OR(CK159="4,5 a 5",CK159="4,5 - 5"),11,IF(OR(CK159="5,5 a 6",CK159="5,5 - 6"),12,IF(OR(CK159="6,5 a 7",CK159="6,5 - 7"),13,IF(OR(CK159="7,5 a 8",CK159="7,5 - 8"),14,IF(OR(CK159="8,5 a 9",CK159="8,5 - 9,5",CK159="9 a 9,5"),15,IF(CK159="10",15,IF(OR(CK159="0,5 a 1",CK159="0,5 - 1"),7,"Fuera de rango")))))))))))))))))))</f>
        <v>9</v>
      </c>
      <c r="CM159" s="10" t="n">
        <v>0</v>
      </c>
      <c r="CN159" s="10" t="str">
        <f aca="false">IF(CM159=0,"0", " ")</f>
        <v>0</v>
      </c>
      <c r="CO159" s="10" t="str">
        <f aca="false">IF(CM159&gt;0,"EME"," ")</f>
        <v> </v>
      </c>
      <c r="CP159" s="10" t="n">
        <v>0</v>
      </c>
      <c r="CQ159" s="10" t="str">
        <f aca="false">IF(CP159&gt;0,"0", " ")</f>
        <v> </v>
      </c>
      <c r="CR159" s="10" t="str">
        <f aca="false">IF(CP159&gt;0,"EME"," ")</f>
        <v> </v>
      </c>
      <c r="CS159" s="9" t="n">
        <v>0</v>
      </c>
      <c r="CT159" s="10" t="str">
        <f aca="false">IF(CS159&gt;0,"1", " ")</f>
        <v> </v>
      </c>
      <c r="CU159" s="10" t="str">
        <f aca="false">IF(CS159&gt;0,"HIP"," ")</f>
        <v> </v>
      </c>
      <c r="CV159" s="9" t="n">
        <v>0</v>
      </c>
      <c r="CW159" s="10" t="str">
        <f aca="false">IF(CV159&gt;0,"1", " ")</f>
        <v> </v>
      </c>
      <c r="CX159" s="10" t="str">
        <f aca="false">IF(CV159&gt;0,"HIP"," ")</f>
        <v> </v>
      </c>
      <c r="CY159" s="9" t="n">
        <v>-8</v>
      </c>
      <c r="CZ159" s="11" t="str">
        <f aca="false">IF(CY159&lt;0,"2"," ")</f>
        <v>2</v>
      </c>
      <c r="DA159" s="11" t="str">
        <f aca="false">IF(CY159&lt;0,"MIO"," ")</f>
        <v>MIO</v>
      </c>
      <c r="DB159" s="9" t="n">
        <v>-8.5</v>
      </c>
      <c r="DC159" s="11" t="str">
        <f aca="false">IF(DB159&lt;0,"2"," ")</f>
        <v>2</v>
      </c>
      <c r="DD159" s="11" t="str">
        <f aca="false">IF(DB159&lt;0,"MIO"," ")</f>
        <v>MIO</v>
      </c>
      <c r="DE159" s="9" t="n">
        <v>-0.75</v>
      </c>
      <c r="DF159" s="11" t="str">
        <f aca="false">IF(DE159&lt;0,"3"," ")</f>
        <v>3</v>
      </c>
      <c r="DG159" s="11" t="str">
        <f aca="false">IF(DE159&lt;0,"AST"," ")</f>
        <v>AST</v>
      </c>
      <c r="DH159" s="9" t="n">
        <v>0</v>
      </c>
      <c r="DI159" s="11" t="str">
        <f aca="false">IF(DH159&lt;0,"3"," ")</f>
        <v> </v>
      </c>
      <c r="DJ159" s="11" t="str">
        <f aca="false">IF(DH159&lt;0,"AST"," ")</f>
        <v> </v>
      </c>
      <c r="DK159" s="9" t="n">
        <v>0</v>
      </c>
      <c r="DL159" s="10" t="str">
        <f aca="false">IF(DK159&gt;0,"4"," ")</f>
        <v> </v>
      </c>
      <c r="DM159" s="10" t="str">
        <f aca="false">IF(DK159&gt;0,"PRE"," ")</f>
        <v> </v>
      </c>
      <c r="DN159" s="9" t="n">
        <v>0</v>
      </c>
      <c r="DO159" s="10" t="str">
        <f aca="false">IF(DN159&gt;0,"4"," ")</f>
        <v> </v>
      </c>
      <c r="DP159" s="10" t="str">
        <f aca="false">IF(DN159&gt;0,"PRE"," ")</f>
        <v> </v>
      </c>
      <c r="DQ159" s="12" t="n">
        <v>2</v>
      </c>
      <c r="DR159" s="12" t="n">
        <v>1</v>
      </c>
      <c r="DS159" s="12" t="str">
        <f aca="false">CONCATENATE(CO159,CU159,DA159,DG159,DM159)</f>
        <v>  MIOAST </v>
      </c>
      <c r="DT159" s="10" t="str">
        <f aca="false" t="array" ref="DT159">_xlfn.IFS(DS159="EME    ","0", DS159=" HIP   ","1", DS159="  MIO  ","2", DS159="   AST ","3", DS159="    PRE","4", DS159="EME   PRE","5", DS159=" HIP  PRE","6", DS159=" HIP AST ","7", DS159="  MIO PRE","8", DS159="  MIOAST ","9", DS159="   ASTPRE","10",DS159=" HIP ASTPRE","11", DS159="  MIOASTPRE","12", DS159="     ","0")</f>
        <v>9</v>
      </c>
      <c r="DU159" s="1" t="s">
        <v>154</v>
      </c>
      <c r="DV159" s="1" t="str">
        <f aca="false" t="array" ref="DV159">_xlfn.IFS(DU159="SI","2", DU159="NO","1")</f>
        <v>1</v>
      </c>
      <c r="DW159" s="10" t="n">
        <v>0</v>
      </c>
      <c r="DX159" s="11" t="str">
        <f aca="false">IF(DW159=0,"1","2")</f>
        <v>1</v>
      </c>
      <c r="DY159" s="11" t="str">
        <f aca="false" t="array" ref="DY159">_xlfn.IFS(DW159=0,"0", DW159=0.25, "1", DW159=0.5,"2", DW159=0.75,"3", DW159=1,"4",DW159=1.25,"5", DW159=1.5,"6", DW159=1.75,"7", DW159=2,"8")</f>
        <v>0</v>
      </c>
      <c r="DZ159" s="10" t="n">
        <v>0</v>
      </c>
      <c r="EA159" s="11" t="str">
        <f aca="false">IF(DZ159=0,"1","2")</f>
        <v>1</v>
      </c>
      <c r="EB159" s="11" t="str">
        <f aca="false" t="array" ref="EB159">_xlfn.IFS(DZ159=0,"0", DZ159=0.25, "1", DZ159=0.5,"2", DZ159=0.75,"3", DZ159=1,"4",DZ159=1.25,"5", DZ159=1.5,"6", DZ159=1.75,"7", DZ159=2,"8")</f>
        <v>0</v>
      </c>
      <c r="EC159" s="10" t="n">
        <v>0</v>
      </c>
      <c r="ED159" s="10" t="str">
        <f aca="false">IF(EC159=0,"1","2")</f>
        <v>1</v>
      </c>
      <c r="EE159" s="11" t="str">
        <f aca="false" t="array" ref="EE159">_xlfn.IFS(EC159=0,"0", EC159=-0.25, "1", EC159=-0.5,"2", EC159=-0.75,"3", EC159=-1,"4",EC159=-1.25,"5", EC159=-1.5,"6", EC159=-1.75,"7", EC159=-2,"8", EC159=-2.25,"9",EC159=-2.5,"10", EC159=-2.75,"11", EC159=-3,"12", EC159=-3.25,"13", EC159=-3.5,"14", EC159=-3.75,"15",EC159=-4,"16")</f>
        <v>0</v>
      </c>
      <c r="EF159" s="10" t="n">
        <v>0</v>
      </c>
      <c r="EG159" s="10" t="str">
        <f aca="false">IF(EF159=0,"1","2")</f>
        <v>1</v>
      </c>
      <c r="EH159" s="11" t="str">
        <f aca="false" t="array" ref="EH159">_xlfn.IFS(EF159=0,"0", EF159=-0.25, "1", EF159=-0.5,"2", EF159=-0.75,"3", EF159=-1,"4",EF159=-1.25,"5", EF159=-1.5,"6", EF159=-1.75,"7", EF159=-2,"8", EF159=-2.25,"9",EF159=-2.5,"10", EF159=-2.75,"11", EF159=-3,"12", EF159=-3.25,"13", EF159=-3.5,"14", EF159=-3.75,"15",EF159=-4,"16")</f>
        <v>0</v>
      </c>
      <c r="EI159" s="10" t="n">
        <v>0</v>
      </c>
      <c r="EJ159" s="11" t="str">
        <f aca="false">IF(EI159=0,"1","2")</f>
        <v>1</v>
      </c>
      <c r="EK159" s="11" t="str">
        <f aca="false" t="array" ref="EK159">_xlfn.IFS(EI159=0,"0", EI159=-0.25, "1", EI159=-0.5,"2", EI159=-0.75,"3", EI159=-1,"4",EI159=-1.25,"5", EI159=-1.5,"6", EI159=-1.75,"7", EI159=-2,"8", EI159=-2.25,"9", EI159=-2.25,"9",EI159=-2.5,"10", EI159=-2.75,"11", EI159=-3,"12", EI159=-3.25,"13", EI159=-3.5,"14", EI159=-3.75,"15",EI159=-4,"16", EI159=0.25, "17", EI159=0.5, "18")</f>
        <v>0</v>
      </c>
      <c r="EL159" s="10" t="n">
        <v>0</v>
      </c>
      <c r="EM159" s="11" t="str">
        <f aca="false">IF(EL159=0,"1","2")</f>
        <v>1</v>
      </c>
      <c r="EN159" s="11" t="str">
        <f aca="false" t="array" ref="EN159">_xlfn.IFS(EL159=0.25,"17",EL159=0.5,"18", EL159=0,"0", EL159=-0.25, "1", EL159=-0.5,"2", EL159=-0.75,"3", EL159=-1,"4",EL159=-1.25,"5", EL159=-1.5,"6", EL159=-1.75,"7", EL159=-2,"8",EL159= -2.25,"9",EL159=-2.5,"10",EL159= -2.75,"11",EL159= -3,"12",EL159= -3.25,"13",EL159= -3.5,"14",EL159= -3.75,"15",EL159=-4,"16")</f>
        <v>0</v>
      </c>
      <c r="EO159" s="10" t="n">
        <v>0</v>
      </c>
      <c r="EP159" s="11" t="str">
        <f aca="false">IF(EO159=0,"1","2")</f>
        <v>1</v>
      </c>
      <c r="EQ159" s="11" t="str">
        <f aca="false" t="array" ref="EQ159">_xlfn.IFS(EO159=0,"0", EO159=0.25, "1", EO159=0.5,"2", EO159=0.75,"3", EO159=1,"4",EO159=1.25,"5", EO159=1.5,"6", EO159=1.75,"7", EO159=2,"8", EO159=2.25,"9", EO159=2.25,"9",EO159=2.5,"10", EO159=2.75,"11", EO159=3,"12", EO159=3.25,"13", EO159=3.5,"14", EO159=3.75,"15",EO159=4,"16", EO159=-0.25, "17", bq=-0.5, "18")</f>
        <v>0</v>
      </c>
      <c r="ER159" s="10" t="n">
        <v>0</v>
      </c>
      <c r="ES159" s="11" t="str">
        <f aca="false">IF(ER159=0,"1","2")</f>
        <v>1</v>
      </c>
      <c r="ET159" s="11" t="str">
        <f aca="false" t="array" ref="ET159">_xlfn.IFS(ER159=0,"0", ER159=0.25, "1", ER159=0.5,"2", ER159=0.75,"3", ER159=1,"4",ER159=1.25,"5", ER159=1.5,"6", ER159=1.75,"7", ER159=2,"8", ER159=2.25,"9", ER159=2.25,"9",ER159=2.5,"10", ER159=2.75,"11", ER159=3,"12", ER159=3.25,"13", ER159=3.5,"14", ER159=3.75,"15",ER159=4,"16", ER159=-0.25, "17", bq=-0.5, "18")</f>
        <v>0</v>
      </c>
      <c r="EU159" s="13" t="n">
        <v>18</v>
      </c>
      <c r="EV159" s="14" t="str">
        <f aca="false">VLOOKUP(EU159,LEYENDA!$G$2:$H$8,2,TRUE())</f>
        <v>13-18</v>
      </c>
      <c r="EW159" s="14" t="str">
        <f aca="false" t="array" ref="EW159">_xlfn.IFS(EV159="0-5","1", EV159="6-12","2", EV159="13-18","3", EV159="19-24","4", EV159="25-36","5", EV159="37-48","6", EV159="49-60","7")</f>
        <v>3</v>
      </c>
    </row>
    <row r="160" customFormat="false" ht="13.5" hidden="false" customHeight="false" outlineLevel="0" collapsed="false">
      <c r="A160" s="1" t="n">
        <v>56</v>
      </c>
      <c r="B160" s="32" t="n">
        <v>7</v>
      </c>
      <c r="C160" s="33" t="n">
        <v>41709</v>
      </c>
      <c r="D160" s="6"/>
      <c r="E160" s="5" t="str">
        <f aca="false">VLOOKUP(A160,'286'!$A$3:$J$600,10,FALSE())</f>
        <v>GARCÍA LÓPEZ, SERGIO</v>
      </c>
      <c r="F160" s="4" t="str">
        <f aca="false">VLOOKUP(A160,'286'!$A$3:$I$1768,3,FALSE())</f>
        <v>GARLOSER</v>
      </c>
      <c r="G160" s="6" t="n">
        <f aca="false">VLOOKUP(A160,'286'!$A$3:$I$1768,4,FALSE())</f>
        <v>33853</v>
      </c>
      <c r="H160" s="7" t="n">
        <f aca="false">YEAR(C160)-YEAR(G160)</f>
        <v>22</v>
      </c>
      <c r="I160" s="1" t="str">
        <f aca="false">VLOOKUP(H160,LEYENDA!$C$2:$D$6,2,TRUE())</f>
        <v>13-24</v>
      </c>
      <c r="J160" s="5" t="str">
        <f aca="false">VLOOKUP(A160,'286'!$A$3:$I$1768,7,FALSE())</f>
        <v>H</v>
      </c>
      <c r="K160" s="8" t="str">
        <f aca="false">VLOOKUP(A160,'286'!$A$3:$I$1768,2,FALSE())</f>
        <v>OD</v>
      </c>
      <c r="L160" s="4" t="str">
        <f aca="false">VLOOKUP(A160,'286'!$A$3:$I$1768,8,FALSE())</f>
        <v>D</v>
      </c>
      <c r="M160" s="4" t="str">
        <f aca="false">VLOOKUP(A160,'286'!$A$3:$I$1768,9,FALSE())</f>
        <v>I</v>
      </c>
      <c r="N160" s="8" t="str">
        <f aca="false">IF(R160=O160, "MISMA","CONTRARIA")</f>
        <v>CONTRARIA</v>
      </c>
      <c r="O160" s="8" t="str">
        <f aca="false" t="array" ref="O160">_xlfn.IFS(L160="D","1", L160="I","2")</f>
        <v>1</v>
      </c>
      <c r="P160" s="8" t="str">
        <f aca="false" t="array" ref="P160">_xlfn.IFS(K160="OD","1", K160="OI","2")</f>
        <v>1</v>
      </c>
      <c r="Q160" s="1" t="str">
        <f aca="false" t="array" ref="Q160">_xlfn.IFS(J160="M","1", J160="H","2")</f>
        <v>2</v>
      </c>
      <c r="R160" s="8" t="str">
        <f aca="false" t="array" ref="R160">_xlfn.IFS(M160="D","1", M160="I","2")</f>
        <v>2</v>
      </c>
      <c r="S160" s="1" t="str">
        <f aca="false" t="array" ref="S160">_xlfn.IFS(N160="CONTRARIA", "1",N160= "MISMA","2")</f>
        <v>1</v>
      </c>
      <c r="T160" s="1" t="str">
        <f aca="false" t="array" ref="T160">_xlfn.IFS(I160="0-12","1", I160="13-24","2", I160="25-40","3", I160="41-60","4", I160="61-100","5")</f>
        <v>2</v>
      </c>
      <c r="U160" s="9" t="n">
        <v>1</v>
      </c>
      <c r="V160" s="1" t="str">
        <f aca="false">IF(U160="","",IF(AND(U160&gt;=-9,U160&lt;=-6.5),"-9 a -6,5",IF(AND(U160&gt;=-6,U160&lt;=-3.5),"-6 a -3,5",IF(AND(U160&gt;=-3,U160&lt;=-1),"-3 a -1",IF(U160=-0.5,"-0,5",IF(AND(U160&gt;=0,U160&lt;=2.5),"0 a 2,5",IF(AND(U160&gt;=3,U160&lt;=5.5),"3 a 5,5",IF(AND(U160&gt;=6,U160&lt;=8.5),"6 a 8,5",IF(AND(U160&gt;=9,U160&lt;=20),"9 a 20","Fuera de rango")))))))))</f>
        <v>0 a 2,5</v>
      </c>
      <c r="W160" s="11" t="n">
        <f aca="false">IF(V160="","",IF(V160="-9 a -6,5",2,IF(V160="-6 a -3,5",3,IF(V160="-3 a -1",4,IF(V160="-0,5","NORMA",IF(V160="0 a 2,5",5,IF(V160="3 a 5,5",6,IF(V160="6 a 8,5",7,IF(V160="9 a 20",8,"Fuera de rango")))))))))</f>
        <v>5</v>
      </c>
      <c r="X160" s="9" t="n">
        <v>0</v>
      </c>
      <c r="Y160" s="10" t="str">
        <f aca="false">IF(X160="","",IF(AND(X160&gt;=0,X160&lt;=4),"0 a 4",IF(AND(X160&gt;=4.5,X160&lt;=8.5),"4,5 a 8,5",IF(X160=9,"9",IF(AND(X160&gt;=9.5,X160&lt;=13),"9,5 a 13",IF(AND(X160&gt;=13.5,X160&lt;=20),"13,5 a 20",IF(AND(X160&gt;=20.5,X160&lt;=35),"20,5 a 35","Fuera de rango")))))))</f>
        <v>0 a 4</v>
      </c>
      <c r="Z160" s="11" t="n">
        <f aca="false">IF(Y160="","",IF(Y160="0 a 4",1,IF(Y160="4,5 a 8,5",2,IF(Y160="9","NORMA",IF(Y160="9,5 a 13",3,IF(Y160="13,5 a 20",4,IF(Y160="20,5 a 35",5,"Fuera de rango")))))))</f>
        <v>1</v>
      </c>
      <c r="AA160" s="9" t="n">
        <v>9</v>
      </c>
      <c r="AB160" s="10" t="str">
        <f aca="false">IF(AA160="","",IF(AND(AA160&gt;=0,AA160&lt;=9),"0 a 9",IF(AND(AA160&gt;=9.5,AA160&lt;=18.5),"9,5 a 18,5",IF(AA160=19,"19",IF(AND(AA160&gt;=19.5,AA160&lt;=28),"19,5 a 28",IF(AND(AA160&gt;=28.5,AA160&lt;=40),"28,5 a 40","Fuera de rango"))))))</f>
        <v>0 a 9</v>
      </c>
      <c r="AC160" s="11" t="n">
        <f aca="false" t="array" ref="AC160">_xlfn.IFS(AB160="","",AB160="0 a 9",1,AB160="9,5 a 18,5",2,AB160="19","NORMA",AB160="19,5 a 28",3,AB160="28,5 a 40",4,TRUE(),"Fuera de rango")</f>
        <v>1</v>
      </c>
      <c r="AD160" s="9" t="n">
        <v>4</v>
      </c>
      <c r="AE160" s="10" t="str">
        <f aca="false">IF(AD160="","",IF(AND(AD160&gt;=-10,AD160&lt;=0),"De -10 a 0",IF(AND(AD160&gt;=0.5,AD160&lt;=9.5),"0,5 a 9,5",IF(AD160=10,"10",IF(AND(AD160&gt;=10.5,AD160&lt;=20),"10,5 a 20",IF(AND(AD160&gt;=20.5,AD160&lt;=40),"20,5 a 40","Fuera de rango"))))))</f>
        <v>0,5 a 9,5</v>
      </c>
      <c r="AF160" s="12" t="n">
        <f aca="false">IF(AD160="","",IF(AND(AD160&gt;=-10,AD160&lt;=0),1,IF(AND(AD160&gt;=0.5,AD160&lt;=9.5),2,IF(AD160=10,"NORMA",IF(AND(AD160&gt;=10.5,AD160&lt;=20),3,IF(AND(AD160&gt;=20.5,AD160&lt;=40),4,""))))))</f>
        <v>2</v>
      </c>
      <c r="AG160" s="9" t="n">
        <v>9</v>
      </c>
      <c r="AH160" s="11" t="str">
        <f aca="false">IF(AG160="","",IF(AND(AG160&gt;=0,AG160&lt;=4),"0 a 4",IF(AND(AG160&gt;=4.5,AG160&lt;=8.5),"4,5 a 8,5",IF(AG160=9,"9",IF(AND(AG160&gt;=9.5,AG160&lt;=13),"9,5 a 13",IF(AND(AG160&gt;=13.5,AG160&lt;=25),"13,5 a 25","Fuera de rango"))))))</f>
        <v>9</v>
      </c>
      <c r="AI160" s="11" t="str">
        <f aca="false">IF(AH160="","",IF(AH160="0 a 4",1,IF(AH160="4,5 a 8,5",2,IF(AH160="9","NORMA",IF(AH160="9,5 a 13",3,IF(AH160="13,5 a 25",4,""))))))</f>
        <v>NORMA</v>
      </c>
      <c r="AJ160" s="9" t="n">
        <v>3</v>
      </c>
      <c r="AK160" s="10" t="str">
        <f aca="false">IF(AJ160="","",IF(AND(AJ160&gt;=-15,AJ160&lt;=-10.5),"-15 a -10,5",IF(AND(AJ160&gt;=-10,AJ160&lt;=-4),"-10 a -4",IF(AND(AJ160&gt;=-4.5,AJ160&lt;=0),"-4,5 a 0",IF(AND(AJ160&gt;=0.5,AJ160&lt;=4.5),"0,5 a 4,5",IF(AJ160=5,"5",IF(AND(AJ160&gt;=5.5,AJ160&lt;=10),"5,5 a 10",IF(AND(AJ160&gt;=10.5,AJ160&lt;=20),"10,5 a 20","Fuera de rango"))))))))</f>
        <v>0,5 a 4,5</v>
      </c>
      <c r="AL160" s="11" t="n">
        <f aca="false">IF(AK160="","",IF(AK160="-15 a -10,5",1,IF(AK160="-10 a -4",2,IF(AK160="-4,5 a 0",3,IF(AK160="0,5 a 4,5",4,IF(AK160="5","NORMA",IF(AK160="5,5 a 10",5,IF(AK160="10,5 a 20",6,"Error"))))))))</f>
        <v>4</v>
      </c>
      <c r="AM160" s="9" t="n">
        <v>-2</v>
      </c>
      <c r="AN160" s="10" t="str">
        <f aca="false">IF(AM160="","",IF(AND(AM160&gt;=-7.5,AM160&lt;=-5.5),"-7,5 a -5,5",IF(AND(AM160&gt;=-5,AM160&lt;=-3),"-5 a -3",IF(AND(AM160&gt;=-2.5,AM160&lt;=-0.5),"-2,5 a -0,5",IF(AM160=0,"0,00",IF(AND(AM160&gt;=0.5,AM160&lt;=2.5),"0,5 a 2,5",IF(AND(AM160&gt;=3,AM160&lt;=5),"3 a 5",IF(AND(AM160&gt;=5.5,AM160&lt;=7.5),"5,5 a 7,5",IF(AND(AM160&gt;=8,AM160&lt;=10),"8 a 10","Fuera de rango")))))))))</f>
        <v>-2,5 a -0,5</v>
      </c>
      <c r="AO160" s="11" t="n">
        <f aca="false">IF(AN160="","",IF(AN160="-7,5 a -5,5",1,IF(AN160="-5 a -3",2,IF(AN160="-2,5 a -0,5",3,IF(AN160="0,00","NORMA",IF(AN160="0,5 a 2,5",4,IF(AN160="3 a 5",5,IF(AN160="5,5 a 7,5",6,IF(AN160="8 a 10",7,"Error")))))))))</f>
        <v>3</v>
      </c>
      <c r="AP160" s="9" t="n">
        <v>-8</v>
      </c>
      <c r="AQ160" s="10" t="str">
        <f aca="false">IF(AP160="","",IF(AND(AP160&gt;=-20,AP160&lt;=-9.5),"-20 a -9,5",IF(AND(AP160&gt;=-9,AP160&lt;=-6.5),"-9 a -6,5",IF(AP160=-6,"-6",IF(AND(AP160&gt;=-5.5,AP160&lt;=-3),"-5,5 a -3",IF(AND(AP160&gt;=-2.5,AP160&lt;=0),"-2,5 a 0",IF(AND(AP160&gt;=0.5,AP160&lt;=3),"0,5 a 3",IF(AND(AP160&gt;=3.5,AP160&lt;=6),"3,5 a 6",IF(AND(AP160&gt;=6.5,AP160&lt;=9),"6,5 a 9",IF(AND(AP160&gt;=9.5,AP160&lt;=20),"9,5 a 20","Fuera de rango"))))))))))</f>
        <v>-9 a -6,5</v>
      </c>
      <c r="AR160" s="11" t="n">
        <f aca="false">IF(AQ160="","",IF(AQ160="-20 a -9,5",1,IF(AQ160="-9 a -6,5",2,IF(AQ160="-6","NORMA",IF(AQ160="-5,5 a -3",3,IF(AQ160="-2,5 a 0",4,IF(AQ160="0,5 a 3",5,IF(AQ160="3,5 a 6",6,IF(AQ160="6,5 a 9",7,IF(AQ160="9,5 a 20",8,""))))))))))</f>
        <v>2</v>
      </c>
      <c r="AS160" s="9" t="n">
        <v>-2</v>
      </c>
      <c r="AT160" s="10" t="str">
        <f aca="false">IF(AS160="","",IF(AND(AS160&gt;=-16,AS160&lt;=-14),"-16 a -14",IF(AND(AS160&gt;=-13.5,AS160&lt;=-11.5),"-13,5 a -11,5",IF(AND(AS160&gt;=-11,AS160&lt;=-9),"-11 a -9",IF(AND(AS160&gt;=-8.5,AS160&lt;=-6.5),"-8,5 a -6,5",IF(AND(AS160&gt;=-6,AS160&lt;=-4),"-6 a -4",IF(AND(AS160&gt;=-3.5,AS160&lt;=-1.5),"-3,5 a -1,5",IF(AND(AS160&gt;=-1,AS160&lt;=1),"-1 a 1",IF(AND(AS160&gt;=1.5,AS160&lt;=3.5),"1,5 a 3,5",IF(AND(AS160&gt;=4,AS160&lt;=6),"4 a 6",IF(AND(AS160&gt;=6.5,AS160&lt;=8.5),"6,5 a 8,5",IF(AND(AS160&gt;=9,AS160&lt;=11),"9 a 11",IF(AND(AS160&gt;=11.5,AS160&lt;=13.5),"11,5 a 13,5",IF(AND(AS160&gt;=14,AS160&lt;=16),"14 a 16",IF(AND(AS160&gt;=16.5,AS160&lt;=18.5),"16,5 a 18,5",IF(AND(AS160&gt;=19,AS160&lt;=21),"19 a 21","Fuera de rango"))))))))))))))))</f>
        <v>-3,5 a -1,5</v>
      </c>
      <c r="AU160" s="11" t="n">
        <f aca="false" t="array" ref="AU160">IF(AT160="","",_xlfn.IFS(AT160="-16 a -14",1,AT160="-13,5 a -11,5",2,AT160="-11 a -9",3,AT160="-8,5 a -6,5",4,AT160="-6 a -4",5,AT160="-3,5 a -1,5",6,AT160="-1 a 1",7,AT160="1,5 a 3,5",8,AT160="4 a 6","NORMA",AT160="6,5 a 8,5",9,AT160="9 a 11",10,AT160="11,5 a 13,5",11,AT160="14 a 16",12,AT160="16,5 a 18,5",13,AT160="19 a 21",14,TRUE(),""))</f>
        <v>6</v>
      </c>
      <c r="AV160" s="9" t="n">
        <v>1.75</v>
      </c>
      <c r="AW160" s="10" t="str">
        <f aca="false">IF(AV160="","",IF(AND(AV160&gt;=-1,AV160&lt;=-0.5),"-1 a -0,5",IF(AND(AV160&gt;-0.5,AV160&lt;=0),"De -0,5 a 0",IF(AND(AV160&gt;=0.25,AV160&lt;=0.75),"0,25 a 0,75",IF(AND(AV160&gt;=1,AV160&lt;=1.5),"1 a 1,5",IF(AND(AV160&gt;=1.75,AV160&lt;=2.25),"1,75 a 2,25",IF(AND(AV160&gt;=2.5,AV160&lt;=3),"2,5 a 3",IF(AND(AV160&gt;=3.25,AV160&lt;=3.75),"3,25 a 3,75","Fuera de rango"))))))))</f>
        <v>1,75 a 2,25</v>
      </c>
      <c r="AX160" s="11" t="n">
        <f aca="false">IF(AW160="","",IF(OR(AW160="-1 a -0,5",AW160="-1 a -0.5"),1,IF(OR(AW160="De -0,5 a 0",AW160="-0,5 a 0",AW160="De -0.5 a 0"),2,IF(OR(AW160="0,25 a 0,75",AW160="0.25 a 0.75"),"NORMA",IF(OR(AW160="1 a 1,5",AW160="1 a 1.5"),3,IF(OR(AW160="1,75 a 2,25",AW160="1.75 a 2.25"),4,IF(OR(AW160="2,5 a 3",AW160="2.5 a 3"),5,IF(OR(AW160="3,25 a 3,75",AW160="3.25 a 3.75"),6,""))))))))</f>
        <v>4</v>
      </c>
      <c r="AY160" s="9" t="n">
        <v>-11</v>
      </c>
      <c r="AZ160" s="10" t="str">
        <f aca="false">IF(AY160="","",IF(AND(AY160&gt;=-20,AY160&lt;=-9.5),"-20 a -9,5",IF(AND(AY160&gt;=-9,AY160&lt;=-6.5),"-9 a -6,5",IF(AY160=-6,"-6",IF(AND(AY160&gt;=-5.5,AY160&lt;=-3),"-5,5 a -3",IF(AND(AY160&gt;=-2.5,AY160&lt;=0),"-2,5 a 0",IF(AND(AY160&gt;=0.5,AY160&lt;=3),"0,5 a 3",IF(AND(AY160&gt;=3.5,AY160&lt;=6),"3,5 a 6","Fuera de rango"))))))))</f>
        <v>-20 a -9,5</v>
      </c>
      <c r="BA160" s="11" t="n">
        <f aca="false">IF(AZ160="","",IF(AZ160="-20 a -9,5",1,IF(AZ160="-9 a -6,5",2,IF(AZ160="-6","NORMA",IF(AZ160="-5,5 a -3",3,IF(AZ160="-2,5 a 0",4,IF(AZ160="0,5 a 3",5,IF(AZ160="3,5 a 6",6,""))))))))</f>
        <v>1</v>
      </c>
      <c r="BB160" s="9" t="n">
        <v>0</v>
      </c>
      <c r="BC160" s="10" t="str">
        <f aca="false" t="array" ref="BC160">IF(BB160="","",_xlfn.IFS(AND(BB160&gt;=0,BB160&lt;=2),"0 a 2",AND(BB160&gt;=2.5,BB160&lt;=4.5),"2,5 a 4,5",AND(BB160&gt;=5,BB160&lt;=7),"5 a 7",AND(BB160&gt;=7.5,BB160&lt;=9.5),"7,5 a 9,5",AND(BB160&gt;=10,BB160&lt;=12),"10 a 12",AND(BB160&gt;=12.5,BB160&lt;=14.5),"12,5 a 14,5",BB160=15,"15",AND(BB160&gt;=15.5,BB160&lt;=17.5),"15,5 a 17,5",AND(BB160&gt;=18,BB160&lt;=20),"18 a 20",AND(BB160&gt;=20.5,BB160&lt;=22.5),"20,5 a 22,5",AND(BB160&gt;=23,BB160&lt;=25),"23 a 25",TRUE(),"Fuera de rango"))</f>
        <v>0 a 2</v>
      </c>
      <c r="BD160" s="11" t="n">
        <f aca="false" t="array" ref="BD160">IF(BC160="","",_xlfn.IFS(BC160="0 a 2",1,BC160="2,5 a 4,5",2,BC160="5 a 7",3,BC160="7,5 a 9,5",4,BC160="10 a 12",5,BC160="12,5 a 14,5",6,BC160="15","NORMA",BC160="15,5 a 17,5",7,BC160="18 a 20",8,BC160="20,5 a 22,5",9,BC160="23 a 25",10,TRUE(),"Fuera de rango"))</f>
        <v>1</v>
      </c>
      <c r="BE160" s="9" t="n">
        <v>6</v>
      </c>
      <c r="BF160" s="10" t="str">
        <f aca="false">IF(BE160="","",IF(AND(BE160&gt;=-20,BE160&lt;=-10),"-20 a -10",IF(AND(BE160&gt;=-9.5,BE160&lt;=0.5),"-9,5 a 0,5",IF(AND(BE160&gt;=1,BE160&lt;=11),"1 a 11",IF(AND(BE160&gt;=11.5,BE160&lt;=20.5),"11,5 a 20,5",IF(BE160=21,"21",IF(AND(BE160&gt;=21.5,BE160&lt;=31.5),"21,5 a 31,5",IF(AND(BE160&gt;=32,BE160&lt;=42),"32 a 42","Fuera de rango"))))))))</f>
        <v>1 a 11</v>
      </c>
      <c r="BG160" s="11" t="n">
        <f aca="false">IF(BF160="","",IF(BF160="-20 a -10",1,IF(BF160="-9,5 a 0,5",2,IF(BF160="1 a 11",3,IF(BF160="11,5 a 20,5",4,IF(BF160="21","NORMA",IF(BF160="21,5 a 31,5",5,IF(BF160="32 a 42",6,""))))))))</f>
        <v>3</v>
      </c>
      <c r="BH160" s="9" t="n">
        <v>-3</v>
      </c>
      <c r="BI160" s="10" t="str">
        <f aca="false">IF(BH160="","",IF(AND(BH160&gt;=-20,BH160&lt;=-15),"-20 a -15",IF(AND(BH160&gt;=-14.5,BH160&lt;=-9.5),"-14,5 a -9,5",IF(AND(BH160&gt;=-9,BH160&lt;=-4),"-9 a -4",IF(AND(BH160&gt;=-3.5,BH160&lt;=2.5),"-3,5 a 2,5",IF(AND(BH160&gt;=3,BH160&lt;=8),"3 a 8",IF(AND(BH160&gt;=8.5,BH160&lt;=14.5),"8,5 a 14,5",IF(BH160=15,"15",IF(AND(BH160&gt;=15.5,BH160&lt;=20.5),"15,5 a 20,5",IF(AND(BH160&gt;=21,BH160&lt;=26),"21 a 26","Fuera de rango"))))))))))</f>
        <v>-3,5 a 2,5</v>
      </c>
      <c r="BJ160" s="11" t="n">
        <f aca="false">IF(BI160="","",IF(BI160="-20 a -15",1,IF(BI160="-14,5 a -9,5",2,IF(BI160="-9 a -4",3,IF(BI160="-3,5 a 2,5",4,IF(BI160="3 a 8",5,IF(BI160="8,5 a 14,5",6,IF(BI160="15","NORMA",IF(BI160="15,5 a 20,5",7,IF(BI160="21 a 26",8,IF(BI160="26,5 a 31,5",9,"")))))))))))</f>
        <v>4</v>
      </c>
      <c r="BK160" s="9" t="n">
        <v>0</v>
      </c>
      <c r="BL160" s="10" t="str">
        <f aca="false">IF(BK160="","",IF(AND(BK160&gt;=0,BK160&lt;=2),"0 - 2",IF(AND(BK160&gt;=2.5,BK160&lt;=4.5),"2,5 - 4,5",IF(AND(BK160&gt;=5,BK160&lt;=7),"5 - 7",IF(AND(BK160&gt;=7.5,BK160&lt;=9.5),"7,5 - 9,5",IF(AND(BK160&gt;=10,BK160&lt;=12),"10 - 12",IF(AND(BK160&gt;=12.5,BK160&lt;=13.5),"12,5 - 13,5",IF(BK160=14,"14",IF(AND(BK160&gt;=14.5,BK160&lt;=16.5),"14,5 - 16,5",IF(AND(BK160&gt;=17,BK160&lt;=19),"17 - 19",IF(AND(BK160&gt;=19.5,BK160&lt;=21.5),"19,5 - 21,5",IF(AND(BK160&gt;=22,BK160&lt;=24),"22 - 24",IF(AND(BK160&gt;=24.5,BK160&lt;=26.5),"24,5 - 26,5",IF(AND(BK160&gt;=27,BK160&lt;=29),"27 - 29",IF(AND(BK160&gt;=29.5,BK160&lt;=30),"29,5 - 30","Fuera de rango")))))))))))))))</f>
        <v>0 - 2</v>
      </c>
      <c r="BM160" s="11" t="n">
        <f aca="false">IF(BL160="","",IF(BL160="0 - 2",1,IF(BL160="2,5 - 4,5",2,IF(BL160="5 - 7",3,IF(BL160="7,5 - 9,5",4,IF(BL160="10 - 12",5,IF(BL160="12,5 - 13,5",6,IF(BL160="14","NORMA",IF(BL160="14,5 - 16,5",7,IF(BL160="17 - 19",8,IF(BL160="19,5 - 21,5",9,IF(BL160="22 - 24",10,IF(BL160="24,5 - 26,5",11,IF(BL160="27 - 29",12,IF(BL160="29,5 - 30",13,"")))))))))))))))</f>
        <v>1</v>
      </c>
      <c r="BN160" s="9" t="n">
        <v>24</v>
      </c>
      <c r="BO160" s="10" t="str">
        <f aca="false">IF(BN160="","",IF(AND(BN160&gt;=-20,BN160&lt;=-10),"-20 a -10",IF(AND(BN160&gt;=-9.5,BN160&lt;=0.5),"-9,5 a 0,5",IF(AND(BN160&gt;=1,BN160&lt;=11),"1 a 11",IF(AND(BN160&gt;=11.5,BN160&lt;=21.5),"11,5 a 21,5",IF(BN160=22,"22",IF(AND(BN160&gt;=22.5,BN160&lt;=32.5),"22,5 a 32,5",IF(AND(BN160&gt;=33,BN160&lt;=43),"33 a 43","Fuera de rango"))))))))</f>
        <v>22,5 a 32,5</v>
      </c>
      <c r="BP160" s="11" t="n">
        <f aca="false">IF(BO160="","",IF(BO160="-20 a -10",1,IF(BO160="-9,5 a 0,5",2,IF(BO160="1 a 11",3,IF(BO160="11,5 a 21,5",4,IF(BO160="22","NORMA",IF(BO160="22,5 a 32,5",5,IF(BO160="33 a 43",6,""))))))))</f>
        <v>5</v>
      </c>
      <c r="BQ160" s="9" t="n">
        <v>19</v>
      </c>
      <c r="BR160" s="10" t="str">
        <f aca="false">IF(BQ160="","",IF(AND(BQ160&gt;=-20,BQ160&lt;=-15),"-20 a -15",IF(AND(BQ160&gt;=-14.5,BQ160&lt;=-9.5),"-14,5 a -9,5",IF(AND(BQ160&gt;=-9,BQ160&lt;=-4),"-9 a -4",IF(AND(BQ160&gt;=-3.5,BQ160&lt;=2.5),"-3,5 a 2,5",IF(AND(BQ160&gt;=3,BQ160&lt;=8),"3 a 8",IF(AND(BQ160&gt;=8.5,BQ160&lt;=13.5),"8,5 a 13,5",IF(AND(BQ160&gt;=14,BQ160&lt;=17.5),"14 a 17,5",IF(BQ160=18,"18",IF(AND(BQ160&gt;=18.5,BQ160&lt;=23.5),"18,5 a 23,5",IF(AND(BQ160&gt;=24,BQ160&lt;=29),"24 a 29",IF(AND(BQ160&gt;=29.5,BQ160&lt;=34.5),"29,5 a 34,5",IF(AND(BQ160&gt;=35,BQ160&lt;=40),"35 a 40","Fuera de rango")))))))))))))</f>
        <v>18,5 a 23,5</v>
      </c>
      <c r="BS160" s="11" t="n">
        <f aca="false">IF(BR160="","",IF(BR160="-20 a -15",1,IF(BR160="-14,5 a -9,5",2,IF(BR160="-9 a -4",3,IF(BR160="-3,5 a 2,5",4,IF(BR160="3 a 8",5,IF(BR160="8,5 a 13,5",6,IF(BR160="14 a 17,5",7,IF(BR160="18","NORMA",IF(BR160="18,5 a 23,5",8,IF(BR160="24 a 29",9,IF(BR160="29,5 a 34,5",10,IF(BR160="35 a 40",11,"")))))))))))))</f>
        <v>8</v>
      </c>
      <c r="BT160" s="9" t="n">
        <v>0</v>
      </c>
      <c r="BU160" s="10" t="str">
        <f aca="false">IF(BT160="","",IF(AND(BT160&gt;=-20,BT160&lt;=-18),"-20 a -18",IF(AND(BT160&gt;=-17.5,BT160&lt;=-15.5),"-17,5 a -15,5",IF(AND(BT160&gt;=-15,BT160&lt;=-13),"-15 a -13",IF(AND(BT160&gt;=-12.5,BT160&lt;=-10.5),"-12,5 a -10,5",IF(AND(BT160&gt;=-10,BT160&lt;=-8),"-10 a -8",IF(AND(BT160&gt;=-7.5,BT160&lt;=-5.5),"-7,5 a -5,5",IF(AND(BT160&gt;=-5,BT160&lt;=-3),"-5 a -3",IF(AND(BT160&gt;=-2.5,BT160&lt;=-0.5),"-2,5 a -0,5",IF(BT160=0,"0",IF(AND(BT160&gt;=0.5,BT160&lt;=2.5),"0,5 a 2,5",IF(AND(BT160&gt;=3,BT160&lt;=5),"3 a 5",IF(AND(BT160&gt;=5.5,BT160&lt;=7.5),"5,5 a 7,5",IF(AND(BT160&gt;=8,BT160&lt;=10),"8 a 10",IF(AND(BT160&gt;=10.5,BT160&lt;=12.5),"10,5 a 12,5",IF(AND(BT160&gt;=13,BT160&lt;=15),"13 a 15",IF(AND(BT160&gt;=15.5,BT160&lt;=17.5),"15,5 a 17,5",IF(AND(BT160&gt;=18,BT160&lt;=20),"18 a 20","Fuera de rango"))))))))))))))))))</f>
        <v>0</v>
      </c>
      <c r="BV160" s="11" t="str">
        <f aca="false">IF(BT160="","",IF(BT160=0,"NORMA",IF(AND(BT160&gt;=-20,BT160&lt;=-18),2,IF(AND(BT160&gt;=-17.5,BT160&lt;=-15.5),2,IF(AND(BT160&gt;=-15,BT160&lt;=-13),3,IF(AND(BT160&gt;=-12.5,BT160&lt;=-10.5),4,IF(AND(BT160&gt;=-10,BT160&lt;=-8),5,IF(AND(BT160&gt;=-7.5,BT160&lt;=-5.5),6,IF(AND(BT160&gt;=-5,BT160&lt;=-3),7,IF(AND(BT160&gt;=-2.5,BT160&lt;=-0.5),8,IF(AND(BT160&gt;=0.5,BT160&lt;=2.5),9,IF(AND(BT160&gt;=3,BT160&lt;=5),10,IF(AND(BT160&gt;=5.5,BT160&lt;=7.5),11,IF(AND(BT160&gt;=8,BT160&lt;=10),12,IF(AND(BT160&gt;=10.5,BT160&lt;=12.5),13,IF(AND(BT160&gt;=13,BT160&lt;=15),14,IF(AND(BT160&gt;=15.5,BT160&lt;=17.5),15,IF(AND(BT160&gt;=18,BT160&lt;=20),16,"Fuera de rango"))))))))))))))))))</f>
        <v>NORMA</v>
      </c>
      <c r="BW160" s="9" t="n">
        <v>-10.5</v>
      </c>
      <c r="BX160" s="10" t="n">
        <f aca="false">18.5- (0.3*H160)</f>
        <v>11.9</v>
      </c>
      <c r="BY160" s="10" t="n">
        <f aca="false">(BW160)-(BX160)</f>
        <v>-22.4</v>
      </c>
      <c r="BZ160" s="10" t="str">
        <f aca="false">IF(BY160="","",IF(BY160&lt;-27.5,"De -30 a -28",IF(BY160&lt;-25,"De -27,5 a -25,5",IF(BY160&lt;-22.5,"De -25 a -23",IF(BY160&lt;-20,"De -22,5 a -20,5",IF(BY160&lt;-17.5,"De -20 a -18",IF(BY160&lt;-15,"De -17,5 a -15,5",IF(BY160&lt;-12.5,"De -15 a -13",IF(BY160&lt;-10,"De -12,5 a -10,5",IF(BY160&lt;-7.5,"De -10 a -8",IF(BY160&lt;-5,"De -7,5 a -5,5",IF(BY160&lt;-2.5,"De -5 a -3",IF(BY160&lt;0,"De -2,5 a -0,5",IF(BY160&lt;2.5,"De 0 a 2",IF(BY160&lt;5,"De 2,5 a 4,5",IF(BY160&lt;7.5,"De 5 a 7",IF(BY160&lt;10,"De 7,5 a 9,5",IF(BY160&lt;12.5,"De 10 a 12",IF(BY160&lt;15,"De 12,5 a 14,5",IF(BY160&lt;17.5,"De 15 a 17",IF(BY160&lt;20,"De 17,5 a 19,5",IF(BY160&lt;22.5,"De 20 a 22",IF(BY160&lt;25,"De 22,5 a 24,5",IF(BY160&lt;27.5,"De 25 a 27","De 27,5 a 30"))))))))))))))))))))))))</f>
        <v>De -22,5 a -20,5</v>
      </c>
      <c r="CA160" s="12" t="n">
        <f aca="false">IF(BY160="","",IF(BY160&lt;=-28,1,IF(BY160&lt;=-25.5,2,IF(BY160&lt;=-23,3,IF(BY160&lt;=-20.5,4,IF(BY160&lt;=-18,5,IF(BY160&lt;=-15.5,6,IF(BY160&lt;=-13,7,IF(BY160&lt;=-10.5,8,IF(BY160&lt;=-8,9,IF(BY160&lt;=-5.5,10,IF(BY160&lt;=-3,11,IF(BY160&lt;=-0.5,12,IF(BY160&lt;=2,13,IF(BY160&lt;=4.5,14,IF(BY160&lt;=7,15,IF(BY160&lt;=9.5,16,IF(BY160&lt;=12,17,IF(BY160&lt;=14.5,18,IF(BY160&lt;=17,19,IF(BY160&lt;=19.5,20,IF(BY160&lt;=22,21,IF(BY160&lt;=24.5,22,IF(BY160&lt;=27,23,IF(BY160&lt;=30,24,"Fuera de rango")))))))))))))))))))))))))</f>
        <v>4</v>
      </c>
      <c r="CB160" s="9" t="n">
        <v>-9.25</v>
      </c>
      <c r="CC160" s="10" t="n">
        <f aca="false">18.5- (0.3*H160)</f>
        <v>11.9</v>
      </c>
      <c r="CD160" s="10" t="n">
        <f aca="false">(CB160)-(CC160)</f>
        <v>-21.15</v>
      </c>
      <c r="CE160" s="10" t="str">
        <f aca="false">IF(CD160="","",IF(CD160&lt;-27.5,"De -30 a -28",IF(CD160&lt;-25,"De -27,5 a -25,5",IF(CD160&lt;-22.5,"De -25 a -23",IF(CD160&lt;-20,"De -22,5 a -20,5",IF(CD160&lt;-17.5,"De -20 a -18",IF(CD160&lt;-15,"De -17,5 a -15,5",IF(CD160&lt;-12.5,"De -15 a -13",IF(CD160&lt;-10,"De -12,5 a -10,5",IF(CD160&lt;-7.5,"De -10 a -8",IF(CD160&lt;-5,"De -7,5 a -5,5",IF(CD160&lt;-2.5,"De -5 a -3",IF(CD160&lt;0,"De -2,5 a -0,5",IF(CD160&lt;=2,"De 0 a 2",IF(CD160&lt;=4.5,"De 2,5 a 4,5",IF(CD160&lt;=7,"De 5 a 7",IF(CD160&lt;=9.5,"De 7,5 a 9,5",IF(CD160&lt;=12,"De 10 a 12",IF(CD160&lt;=14.5,"De 12,5 a 14,5",IF(CD160&lt;=17,"De 15 a 17",IF(CD160&lt;=19.5,"De 17,5 a 19,5",IF(CD160&lt;=22,"De 20 a 22",IF(CD160&lt;=24.5,"De 22,5 a 24,5",IF(CD160&lt;=27,"De 25 a 27","De 27,5 a 30"))))))))))))))))))))))))</f>
        <v>De -22,5 a -20,5</v>
      </c>
      <c r="CF160" s="12" t="n">
        <f aca="false">IF(CD160="","",IF(CD160&lt;-27.5,1,IF(CD160&lt;-25,2,IF(CD160&lt;-22.5,3,IF(CD160&lt;-20,4,IF(CD160&lt;-17.5,5,IF(CD160&lt;-15,6,IF(CD160&lt;-12.5,7,IF(CD160&lt;-10,8,IF(CD160&lt;-7.5,9,IF(CD160&lt;-5,10,IF(CD160&lt;-2.5,11,IF(CD160&lt;0,12,IF(CD160&lt;2.5,13,IF(CD160&lt;5,14,IF(CD160&lt;7.5,15,IF(CD160&lt;10,16,IF(CD160&lt;12.5,17,IF(CD160&lt;15,18,IF(CD160&lt;17.5,19,IF(CD160&lt;20,20,IF(CD160&lt;22.5,21,IF(CD160&lt;25,22,IF(CD160&lt;27.5,23,24))))))))))))))))))))))))</f>
        <v>4</v>
      </c>
      <c r="CG160" s="9" t="n">
        <v>-3.5</v>
      </c>
      <c r="CH160" s="10" t="str">
        <f aca="false">IF(CG160="","",IF(AND(CG160&gt;=-10,CG160&lt;=-9.5),"-10 a -9,5",IF(AND(CG160&gt;-9.5,CG160&lt;=-8.5),"-9 a -8,5",IF(AND(CG160&gt;-8.5,CG160&lt;=-7.5),"-8 a -7,5",IF(AND(CG160&gt;-7.5,CG160&lt;=-6.5),"-7 a -6,5",IF(AND(CG160&gt;-6.5,CG160&lt;=-5.5),"-6 a -5,5",IF(AND(CG160&gt;-5.5,CG160&lt;=-4.5),"-5 a -4,5",IF(AND(CG160&gt;-4.5,CG160&lt;=-3.5),"-4 a -3,5",IF(AND(CG160&gt;-3.5,CG160&lt;=-2.5),"-3 a -2,5",IF(CG160=-2.25,"-2,25",IF(AND(CG160&gt;-2.5,CG160&lt;=-1.5),"-2 a -1,5",IF(AND(CG160&gt;-1.5,CG160&lt;=-0.5),"-1 a -0,5",IF(AND(CG160&gt;-0.5,CG160&lt;=0.5),"0 a 0,5",IF(AND(CG160&gt;0.5,CG160&lt;=1.5),"1 a 1,5",IF(AND(CG160&gt;1.5,CG160&lt;=2.5),"2 a 2,5",IF(AND(CG160&gt;2.5,CG160&lt;=3.5),"3 a 3,5",IF(AND(CG160&gt;3.5,CG160&lt;=4.5),"4 a 4,5",IF(AND(CG160&gt;4.5,CG160&lt;=5.5),"5 a 5,5",IF(AND(CG160&gt;5.5,CG160&lt;=6.5),"6 a 6,5",IF(AND(CG160&gt;6.5,CG160&lt;=7.5),"7 a 7,5",IF(AND(CG160&gt;7.5,CG160&lt;=8.5),"8 a 8,5",IF(AND(CG160&gt;8.5,CG160&lt;=9.5),"9 a 9,5",IF(CG160&gt;=10,"10","Fuera de rango")))))))))))))))))))))))</f>
        <v>-4 a -3,5</v>
      </c>
      <c r="CI160" s="11" t="n">
        <f aca="false">IF(CG160="","",IF(CG160=-2.25,"NORMA",IF(CG160&lt;=-9.5,1,IF(CG160&lt;=-8.5,2,IF(CG160&lt;=-7.5,3,IF(CG160&lt;=-6.5,4,IF(CG160&lt;=-5.5,5,IF(CG160&lt;=-4.5,6,IF(CG160&lt;=-3.5,7,IF(CG160&lt;=-2.5,8,IF(CG160&lt;=-1.5,9,IF(CG160&lt;=-0.5,10,IF(CG160&lt;=0.5,11,IF(CG160&lt;=1.5,12,IF(CG160&lt;=2.5,13,IF(CG160&lt;=3.5,14,IF(CG160&lt;=4.5,15,IF(CG160&lt;=5.5,16,IF(CG160&lt;=6.5,17,IF(CG160&lt;=7.5,18,IF(CG160&lt;=8.5,19,IF(CG160&lt;=9.5,20,IF(CG160=10,21,"Fuera de rango")))))))))))))))))))))))</f>
        <v>7</v>
      </c>
      <c r="CJ160" s="9" t="n">
        <v>3</v>
      </c>
      <c r="CK160" s="10" t="str">
        <f aca="false">IF(CJ160="","",IF(AND(CJ160&gt;=-6,CJ160&lt;=-5.5),"-6 a -5,5",IF(AND(CJ160&gt;-5.5,CJ160&lt;=-4.5),"-5 a -4,5",IF(AND(CJ160&gt;-4.5,CJ160&lt;=-3.5),"-4 a -3,5",IF(AND(CJ160&gt;-3.5,CJ160&lt;=-2.5),"-3 a -2,5",IF(AND(CJ160&gt;-2.5,CJ160&lt;=-1.5),"-2 a -1,5",IF(AND(CJ160&gt;-1.5,CJ160&lt;=-0.5),"-1 a -0,5",IF(AND(CJ160&gt;-0.5,CJ160&lt;=0.5),"0 a 0,5",IF(AND(CJ160&gt;0.5,CJ160&lt;=1.5),"1 a 1,5",IF(AND(CJ160&gt;1.5,CJ160&lt;2.5),"2",IF(AND(CJ160&gt;=2.5,CJ160&lt;=3),"2,5 a 3",IF(AND(CJ160&gt;3,CJ160&lt;=4),"3,5 a 4",IF(AND(CJ160&gt;4,CJ160&lt;=5),"4,5 a 5",IF(AND(CJ160&gt;5,CJ160&lt;=6),"5,5 a 6",IF(AND(CJ160&gt;6,CJ160&lt;=7),"6,5 a 7",IF(AND(CJ160&gt;7,CJ160&lt;=8),"7,5 a 8",IF(AND(CJ160&gt;8,CJ160&lt;=9.5),"8,5 a 9,5",IF(CJ160=10,"10","Fuera de rango"))))))))))))))))))</f>
        <v>2,5 a 3</v>
      </c>
      <c r="CL160" s="11" t="n">
        <f aca="false">IF(CK160="","",IF(OR(CK160="-6 a -5,5",CK160="-6 - -5,5"),1,IF(OR(CK160="-5 a -4,5",CK160="-5 - -4,5"),2,IF(OR(CK160="-4 a -3,5",CK160="-4 - -3,5"),3,IF(OR(CK160="-3 a -2,5",CK160="-3 - -2,5"),4,IF(OR(CK160="-2 a -1,5",CK160="-2 - -1,5"),5,IF(OR(CK160="-1 a -0,5",CK160="-1 - -0,5"),6,IF(OR(CK160="0 a 0,5",CK160="0 - 0,5"),7,IF(OR(CK160="1 a 1,5",CK160="1 - 1,5"),8,IF(CK160="2","NORMA",IF(OR(CK160="2,5 a 3",CK160="2,5 - 3"),9,IF(OR(CK160="3,5 a 4",CK160="3,5 - 4"),10,IF(OR(CK160="4,5 a 5",CK160="4,5 - 5"),11,IF(OR(CK160="5,5 a 6",CK160="5,5 - 6"),12,IF(OR(CK160="6,5 a 7",CK160="6,5 - 7"),13,IF(OR(CK160="7,5 a 8",CK160="7,5 - 8"),14,IF(OR(CK160="8,5 a 9",CK160="8,5 - 9,5",CK160="9 a 9,5"),15,IF(CK160="10",15,IF(OR(CK160="0,5 a 1",CK160="0,5 - 1"),7,"Fuera de rango")))))))))))))))))))</f>
        <v>9</v>
      </c>
      <c r="CM160" s="10" t="n">
        <v>0</v>
      </c>
      <c r="CN160" s="10" t="str">
        <f aca="false">IF(CM160=0,"0", " ")</f>
        <v>0</v>
      </c>
      <c r="CO160" s="10" t="str">
        <f aca="false">IF(CM160&gt;0,"EME"," ")</f>
        <v> </v>
      </c>
      <c r="CP160" s="10" t="n">
        <v>0</v>
      </c>
      <c r="CQ160" s="10" t="str">
        <f aca="false">IF(CP160&gt;0,"0", " ")</f>
        <v> </v>
      </c>
      <c r="CR160" s="10" t="str">
        <f aca="false">IF(CP160&gt;0,"EME"," ")</f>
        <v> </v>
      </c>
      <c r="CS160" s="9" t="n">
        <v>0</v>
      </c>
      <c r="CT160" s="10" t="str">
        <f aca="false">IF(CS160&gt;0,"1", " ")</f>
        <v> </v>
      </c>
      <c r="CU160" s="10" t="str">
        <f aca="false">IF(CS160&gt;0,"HIP"," ")</f>
        <v> </v>
      </c>
      <c r="CV160" s="9" t="n">
        <v>0</v>
      </c>
      <c r="CW160" s="10" t="str">
        <f aca="false">IF(CV160&gt;0,"1", " ")</f>
        <v> </v>
      </c>
      <c r="CX160" s="10" t="str">
        <f aca="false">IF(CV160&gt;0,"HIP"," ")</f>
        <v> </v>
      </c>
      <c r="CY160" s="9" t="n">
        <v>-9</v>
      </c>
      <c r="CZ160" s="11" t="str">
        <f aca="false">IF(CY160&lt;0,"2"," ")</f>
        <v>2</v>
      </c>
      <c r="DA160" s="11" t="str">
        <f aca="false">IF(CY160&lt;0,"MIO"," ")</f>
        <v>MIO</v>
      </c>
      <c r="DB160" s="9" t="n">
        <v>-8.5</v>
      </c>
      <c r="DC160" s="11" t="str">
        <f aca="false">IF(DB160&lt;0,"2"," ")</f>
        <v>2</v>
      </c>
      <c r="DD160" s="11" t="str">
        <f aca="false">IF(DB160&lt;0,"MIO"," ")</f>
        <v>MIO</v>
      </c>
      <c r="DE160" s="9" t="n">
        <v>-0.75</v>
      </c>
      <c r="DF160" s="11" t="str">
        <f aca="false">IF(DE160&lt;0,"3"," ")</f>
        <v>3</v>
      </c>
      <c r="DG160" s="11" t="str">
        <f aca="false">IF(DE160&lt;0,"AST"," ")</f>
        <v>AST</v>
      </c>
      <c r="DH160" s="9" t="n">
        <v>-0.5</v>
      </c>
      <c r="DI160" s="11" t="str">
        <f aca="false">IF(DH160&lt;0,"3"," ")</f>
        <v>3</v>
      </c>
      <c r="DJ160" s="11" t="str">
        <f aca="false">IF(DH160&lt;0,"AST"," ")</f>
        <v>AST</v>
      </c>
      <c r="DK160" s="9" t="n">
        <v>0</v>
      </c>
      <c r="DL160" s="10" t="str">
        <f aca="false">IF(DK160&gt;0,"4"," ")</f>
        <v> </v>
      </c>
      <c r="DM160" s="10" t="str">
        <f aca="false">IF(DK160&gt;0,"PRE"," ")</f>
        <v> </v>
      </c>
      <c r="DN160" s="9" t="n">
        <v>0</v>
      </c>
      <c r="DO160" s="10" t="str">
        <f aca="false">IF(DN160&gt;0,"4"," ")</f>
        <v> </v>
      </c>
      <c r="DP160" s="10" t="str">
        <f aca="false">IF(DN160&gt;0,"PRE"," ")</f>
        <v> </v>
      </c>
      <c r="DQ160" s="12" t="n">
        <v>2</v>
      </c>
      <c r="DR160" s="12" t="n">
        <v>2</v>
      </c>
      <c r="DS160" s="12" t="str">
        <f aca="false">CONCATENATE(CO160,CU160,DA160,DG160,DM160)</f>
        <v>  MIOAST </v>
      </c>
      <c r="DT160" s="10" t="str">
        <f aca="false" t="array" ref="DT160">_xlfn.IFS(DS160="EME    ","0", DS160=" HIP   ","1", DS160="  MIO  ","2", DS160="   AST ","3", DS160="    PRE","4", DS160="EME   PRE","5", DS160=" HIP  PRE","6", DS160=" HIP AST ","7", DS160="  MIO PRE","8", DS160="  MIOAST ","9", DS160="   ASTPRE","10",DS160=" HIP ASTPRE","11", DS160="  MIOASTPRE","12", DS160="     ","0")</f>
        <v>9</v>
      </c>
      <c r="DU160" s="1" t="s">
        <v>153</v>
      </c>
      <c r="DV160" s="1" t="str">
        <f aca="false" t="array" ref="DV160">_xlfn.IFS(DU160="SI","2", DU160="NO","1")</f>
        <v>2</v>
      </c>
      <c r="DW160" s="10" t="n">
        <v>0</v>
      </c>
      <c r="DX160" s="11" t="str">
        <f aca="false">IF(DW160=0,"1","2")</f>
        <v>1</v>
      </c>
      <c r="DY160" s="11" t="str">
        <f aca="false" t="array" ref="DY160">_xlfn.IFS(DW160=0,"0", DW160=0.25, "1", DW160=0.5,"2", DW160=0.75,"3", DW160=1,"4",DW160=1.25,"5", DW160=1.5,"6", DW160=1.75,"7", DW160=2,"8")</f>
        <v>0</v>
      </c>
      <c r="DZ160" s="10" t="n">
        <v>0</v>
      </c>
      <c r="EA160" s="11" t="str">
        <f aca="false">IF(DZ160=0,"1","2")</f>
        <v>1</v>
      </c>
      <c r="EB160" s="11" t="str">
        <f aca="false" t="array" ref="EB160">_xlfn.IFS(DZ160=0,"0", DZ160=0.25, "1", DZ160=0.5,"2", DZ160=0.75,"3", DZ160=1,"4",DZ160=1.25,"5", DZ160=1.5,"6", DZ160=1.75,"7", DZ160=2,"8")</f>
        <v>0</v>
      </c>
      <c r="EC160" s="10" t="n">
        <v>-1</v>
      </c>
      <c r="ED160" s="10" t="str">
        <f aca="false">IF(EC160=0,"1","2")</f>
        <v>2</v>
      </c>
      <c r="EE160" s="11" t="str">
        <f aca="false" t="array" ref="EE160">_xlfn.IFS(EC160=0,"0", EC160=-0.25, "1", EC160=-0.5,"2", EC160=-0.75,"3", EC160=-1,"4",EC160=-1.25,"5", EC160=-1.5,"6", EC160=-1.75,"7", EC160=-2,"8", EC160=-2.25,"9",EC160=-2.5,"10", EC160=-2.75,"11", EC160=-3,"12", EC160=-3.25,"13", EC160=-3.5,"14", EC160=-3.75,"15",EC160=-4,"16")</f>
        <v>4</v>
      </c>
      <c r="EF160" s="10" t="n">
        <v>0</v>
      </c>
      <c r="EG160" s="10" t="str">
        <f aca="false">IF(EF160=0,"1","2")</f>
        <v>1</v>
      </c>
      <c r="EH160" s="11" t="str">
        <f aca="false" t="array" ref="EH160">_xlfn.IFS(EF160=0,"0", EF160=-0.25, "1", EF160=-0.5,"2", EF160=-0.75,"3", EF160=-1,"4",EF160=-1.25,"5", EF160=-1.5,"6", EF160=-1.75,"7", EF160=-2,"8", EF160=-2.25,"9",EF160=-2.5,"10", EF160=-2.75,"11", EF160=-3,"12", EF160=-3.25,"13", EF160=-3.5,"14", EF160=-3.75,"15",EF160=-4,"16")</f>
        <v>0</v>
      </c>
      <c r="EI160" s="10" t="n">
        <v>0</v>
      </c>
      <c r="EJ160" s="11" t="str">
        <f aca="false">IF(EI160=0,"1","2")</f>
        <v>1</v>
      </c>
      <c r="EK160" s="11" t="str">
        <f aca="false" t="array" ref="EK160">_xlfn.IFS(EI160=0,"0", EI160=-0.25, "1", EI160=-0.5,"2", EI160=-0.75,"3", EI160=-1,"4",EI160=-1.25,"5", EI160=-1.5,"6", EI160=-1.75,"7", EI160=-2,"8", EI160=-2.25,"9", EI160=-2.25,"9",EI160=-2.5,"10", EI160=-2.75,"11", EI160=-3,"12", EI160=-3.25,"13", EI160=-3.5,"14", EI160=-3.75,"15",EI160=-4,"16", EI160=0.25, "17", EI160=0.5, "18")</f>
        <v>0</v>
      </c>
      <c r="EL160" s="10" t="n">
        <v>-0.5</v>
      </c>
      <c r="EM160" s="11" t="str">
        <f aca="false">IF(EL160=0,"1","2")</f>
        <v>2</v>
      </c>
      <c r="EN160" s="11" t="str">
        <f aca="false" t="array" ref="EN160">_xlfn.IFS(EL160=0.25,"17",EL160=0.5,"18", EL160=0,"0", EL160=-0.25, "1", EL160=-0.5,"2", EL160=-0.75,"3", EL160=-1,"4",EL160=-1.25,"5", EL160=-1.5,"6", EL160=-1.75,"7", EL160=-2,"8",EL160= -2.25,"9",EL160=-2.5,"10",EL160= -2.75,"11",EL160= -3,"12",EL160= -3.25,"13",EL160= -3.5,"14",EL160= -3.75,"15",EL160=-4,"16")</f>
        <v>2</v>
      </c>
      <c r="EO160" s="10" t="n">
        <v>0</v>
      </c>
      <c r="EP160" s="11" t="str">
        <f aca="false">IF(EO160=0,"1","2")</f>
        <v>1</v>
      </c>
      <c r="EQ160" s="11" t="str">
        <f aca="false" t="array" ref="EQ160">_xlfn.IFS(EO160=0,"0", EO160=0.25, "1", EO160=0.5,"2", EO160=0.75,"3", EO160=1,"4",EO160=1.25,"5", EO160=1.5,"6", EO160=1.75,"7", EO160=2,"8", EO160=2.25,"9", EO160=2.25,"9",EO160=2.5,"10", EO160=2.75,"11", EO160=3,"12", EO160=3.25,"13", EO160=3.5,"14", EO160=3.75,"15",EO160=4,"16", EO160=-0.25, "17", bq=-0.5, "18")</f>
        <v>0</v>
      </c>
      <c r="ER160" s="10" t="n">
        <v>0</v>
      </c>
      <c r="ES160" s="11" t="str">
        <f aca="false">IF(ER160=0,"1","2")</f>
        <v>1</v>
      </c>
      <c r="ET160" s="11" t="str">
        <f aca="false" t="array" ref="ET160">_xlfn.IFS(ER160=0,"0", ER160=0.25, "1", ER160=0.5,"2", ER160=0.75,"3", ER160=1,"4",ER160=1.25,"5", ER160=1.5,"6", ER160=1.75,"7", ER160=2,"8", ER160=2.25,"9", ER160=2.25,"9",ER160=2.5,"10", ER160=2.75,"11", ER160=3,"12", ER160=3.25,"13", ER160=3.5,"14", ER160=3.75,"15",ER160=4,"16", ER160=-0.25, "17", bq=-0.5, "18")</f>
        <v>0</v>
      </c>
      <c r="EU160" s="13" t="n">
        <v>52</v>
      </c>
      <c r="EV160" s="14" t="str">
        <f aca="false">VLOOKUP(EU160,LEYENDA!$G$2:$H$8,2,TRUE())</f>
        <v>49-60</v>
      </c>
      <c r="EW160" s="14" t="str">
        <f aca="false" t="array" ref="EW160">_xlfn.IFS(EV160="0-5","1", EV160="6-12","2", EV160="13-18","3", EV160="19-24","4", EV160="25-36","5", EV160="37-48","6", EV160="49-60","7")</f>
        <v>7</v>
      </c>
    </row>
    <row r="161" customFormat="false" ht="13.5" hidden="false" customHeight="false" outlineLevel="0" collapsed="false">
      <c r="A161" s="1" t="n">
        <v>56</v>
      </c>
      <c r="B161" s="32" t="n">
        <v>8</v>
      </c>
      <c r="C161" s="33" t="n">
        <v>42920</v>
      </c>
      <c r="D161" s="6"/>
      <c r="E161" s="5" t="str">
        <f aca="false">VLOOKUP(A161,'286'!$A$3:$J$600,10,FALSE())</f>
        <v>GARCÍA LÓPEZ, SERGIO</v>
      </c>
      <c r="F161" s="4" t="str">
        <f aca="false">VLOOKUP(A161,'286'!$A$3:$I$1768,3,FALSE())</f>
        <v>GARLOSER</v>
      </c>
      <c r="G161" s="6" t="n">
        <f aca="false">VLOOKUP(A161,'286'!$A$3:$I$1768,4,FALSE())</f>
        <v>33853</v>
      </c>
      <c r="H161" s="7" t="n">
        <f aca="false">YEAR(C161)-YEAR(G161)</f>
        <v>25</v>
      </c>
      <c r="I161" s="1" t="str">
        <f aca="false">VLOOKUP(H161,LEYENDA!$C$2:$D$6,2,TRUE())</f>
        <v>25-40</v>
      </c>
      <c r="J161" s="5" t="str">
        <f aca="false">VLOOKUP(A161,'286'!$A$3:$I$1768,7,FALSE())</f>
        <v>H</v>
      </c>
      <c r="K161" s="8" t="str">
        <f aca="false">VLOOKUP(A161,'286'!$A$3:$I$1768,2,FALSE())</f>
        <v>OD</v>
      </c>
      <c r="L161" s="4" t="str">
        <f aca="false">VLOOKUP(A161,'286'!$A$3:$I$1768,8,FALSE())</f>
        <v>D</v>
      </c>
      <c r="M161" s="4" t="str">
        <f aca="false">VLOOKUP(A161,'286'!$A$3:$I$1768,9,FALSE())</f>
        <v>I</v>
      </c>
      <c r="N161" s="8" t="str">
        <f aca="false">IF(R161=O161, "MISMA","CONTRARIA")</f>
        <v>CONTRARIA</v>
      </c>
      <c r="O161" s="8" t="str">
        <f aca="false" t="array" ref="O161">_xlfn.IFS(L161="D","1", L161="I","2")</f>
        <v>1</v>
      </c>
      <c r="P161" s="8" t="str">
        <f aca="false" t="array" ref="P161">_xlfn.IFS(K161="OD","1", K161="OI","2")</f>
        <v>1</v>
      </c>
      <c r="Q161" s="1" t="str">
        <f aca="false" t="array" ref="Q161">_xlfn.IFS(J161="M","1", J161="H","2")</f>
        <v>2</v>
      </c>
      <c r="R161" s="8" t="str">
        <f aca="false" t="array" ref="R161">_xlfn.IFS(M161="D","1", M161="I","2")</f>
        <v>2</v>
      </c>
      <c r="S161" s="1" t="str">
        <f aca="false" t="array" ref="S161">_xlfn.IFS(N161="CONTRARIA", "1",N161= "MISMA","2")</f>
        <v>1</v>
      </c>
      <c r="T161" s="1" t="str">
        <f aca="false" t="array" ref="T161">_xlfn.IFS(I161="0-12","1", I161="13-24","2", I161="25-40","3", I161="41-60","4", I161="61-100","5")</f>
        <v>3</v>
      </c>
      <c r="U161" s="9" t="n">
        <v>0</v>
      </c>
      <c r="V161" s="1" t="str">
        <f aca="false">IF(U161="","",IF(AND(U161&gt;=-9,U161&lt;=-6.5),"-9 a -6,5",IF(AND(U161&gt;=-6,U161&lt;=-3.5),"-6 a -3,5",IF(AND(U161&gt;=-3,U161&lt;=-1),"-3 a -1",IF(U161=-0.5,"-0,5",IF(AND(U161&gt;=0,U161&lt;=2.5),"0 a 2,5",IF(AND(U161&gt;=3,U161&lt;=5.5),"3 a 5,5",IF(AND(U161&gt;=6,U161&lt;=8.5),"6 a 8,5",IF(AND(U161&gt;=9,U161&lt;=20),"9 a 20","Fuera de rango")))))))))</f>
        <v>0 a 2,5</v>
      </c>
      <c r="W161" s="11" t="n">
        <f aca="false">IF(V161="","",IF(V161="-9 a -6,5",2,IF(V161="-6 a -3,5",3,IF(V161="-3 a -1",4,IF(V161="-0,5","NORMA",IF(V161="0 a 2,5",5,IF(V161="3 a 5,5",6,IF(V161="6 a 8,5",7,IF(V161="9 a 20",8,"Fuera de rango")))))))))</f>
        <v>5</v>
      </c>
      <c r="X161" s="9" t="n">
        <v>0</v>
      </c>
      <c r="Y161" s="10" t="str">
        <f aca="false">IF(X161="","",IF(AND(X161&gt;=0,X161&lt;=4),"0 a 4",IF(AND(X161&gt;=4.5,X161&lt;=8.5),"4,5 a 8,5",IF(X161=9,"9",IF(AND(X161&gt;=9.5,X161&lt;=13),"9,5 a 13",IF(AND(X161&gt;=13.5,X161&lt;=20),"13,5 a 20",IF(AND(X161&gt;=20.5,X161&lt;=35),"20,5 a 35","Fuera de rango")))))))</f>
        <v>0 a 4</v>
      </c>
      <c r="Z161" s="11" t="n">
        <f aca="false">IF(Y161="","",IF(Y161="0 a 4",1,IF(Y161="4,5 a 8,5",2,IF(Y161="9","NORMA",IF(Y161="9,5 a 13",3,IF(Y161="13,5 a 20",4,IF(Y161="20,5 a 35",5,"Fuera de rango")))))))</f>
        <v>1</v>
      </c>
      <c r="AA161" s="9" t="n">
        <v>6</v>
      </c>
      <c r="AB161" s="10" t="str">
        <f aca="false">IF(AA161="","",IF(AND(AA161&gt;=0,AA161&lt;=9),"0 a 9",IF(AND(AA161&gt;=9.5,AA161&lt;=18.5),"9,5 a 18,5",IF(AA161=19,"19",IF(AND(AA161&gt;=19.5,AA161&lt;=28),"19,5 a 28",IF(AND(AA161&gt;=28.5,AA161&lt;=40),"28,5 a 40","Fuera de rango"))))))</f>
        <v>0 a 9</v>
      </c>
      <c r="AC161" s="11" t="n">
        <f aca="false" t="array" ref="AC161">_xlfn.IFS(AB161="","",AB161="0 a 9",1,AB161="9,5 a 18,5",2,AB161="19","NORMA",AB161="19,5 a 28",3,AB161="28,5 a 40",4,TRUE(),"Fuera de rango")</f>
        <v>1</v>
      </c>
      <c r="AD161" s="9" t="n">
        <v>4</v>
      </c>
      <c r="AE161" s="10" t="str">
        <f aca="false">IF(AD161="","",IF(AND(AD161&gt;=-10,AD161&lt;=0),"De -10 a 0",IF(AND(AD161&gt;=0.5,AD161&lt;=9.5),"0,5 a 9,5",IF(AD161=10,"10",IF(AND(AD161&gt;=10.5,AD161&lt;=20),"10,5 a 20",IF(AND(AD161&gt;=20.5,AD161&lt;=40),"20,5 a 40","Fuera de rango"))))))</f>
        <v>0,5 a 9,5</v>
      </c>
      <c r="AF161" s="12" t="n">
        <f aca="false">IF(AD161="","",IF(AND(AD161&gt;=-10,AD161&lt;=0),1,IF(AND(AD161&gt;=0.5,AD161&lt;=9.5),2,IF(AD161=10,"NORMA",IF(AND(AD161&gt;=10.5,AD161&lt;=20),3,IF(AND(AD161&gt;=20.5,AD161&lt;=40),4,""))))))</f>
        <v>2</v>
      </c>
      <c r="AG161" s="9" t="n">
        <v>9</v>
      </c>
      <c r="AH161" s="11" t="str">
        <f aca="false">IF(AG161="","",IF(AND(AG161&gt;=0,AG161&lt;=4),"0 a 4",IF(AND(AG161&gt;=4.5,AG161&lt;=8.5),"4,5 a 8,5",IF(AG161=9,"9",IF(AND(AG161&gt;=9.5,AG161&lt;=13),"9,5 a 13",IF(AND(AG161&gt;=13.5,AG161&lt;=25),"13,5 a 25","Fuera de rango"))))))</f>
        <v>9</v>
      </c>
      <c r="AI161" s="11" t="str">
        <f aca="false">IF(AH161="","",IF(AH161="0 a 4",1,IF(AH161="4,5 a 8,5",2,IF(AH161="9","NORMA",IF(AH161="9,5 a 13",3,IF(AH161="13,5 a 25",4,""))))))</f>
        <v>NORMA</v>
      </c>
      <c r="AJ161" s="9" t="n">
        <v>4</v>
      </c>
      <c r="AK161" s="10" t="str">
        <f aca="false">IF(AJ161="","",IF(AND(AJ161&gt;=-15,AJ161&lt;=-10.5),"-15 a -10,5",IF(AND(AJ161&gt;=-10,AJ161&lt;=-4),"-10 a -4",IF(AND(AJ161&gt;=-4.5,AJ161&lt;=0),"-4,5 a 0",IF(AND(AJ161&gt;=0.5,AJ161&lt;=4.5),"0,5 a 4,5",IF(AJ161=5,"5",IF(AND(AJ161&gt;=5.5,AJ161&lt;=10),"5,5 a 10",IF(AND(AJ161&gt;=10.5,AJ161&lt;=20),"10,5 a 20","Fuera de rango"))))))))</f>
        <v>0,5 a 4,5</v>
      </c>
      <c r="AL161" s="11" t="n">
        <f aca="false">IF(AK161="","",IF(AK161="-15 a -10,5",1,IF(AK161="-10 a -4",2,IF(AK161="-4,5 a 0",3,IF(AK161="0,5 a 4,5",4,IF(AK161="5","NORMA",IF(AK161="5,5 a 10",5,IF(AK161="10,5 a 20",6,"Error"))))))))</f>
        <v>4</v>
      </c>
      <c r="AM161" s="9" t="n">
        <v>-1.5</v>
      </c>
      <c r="AN161" s="10" t="str">
        <f aca="false">IF(AM161="","",IF(AND(AM161&gt;=-7.5,AM161&lt;=-5.5),"-7,5 a -5,5",IF(AND(AM161&gt;=-5,AM161&lt;=-3),"-5 a -3",IF(AND(AM161&gt;=-2.5,AM161&lt;=-0.5),"-2,5 a -0,5",IF(AM161=0,"0,00",IF(AND(AM161&gt;=0.5,AM161&lt;=2.5),"0,5 a 2,5",IF(AND(AM161&gt;=3,AM161&lt;=5),"3 a 5",IF(AND(AM161&gt;=5.5,AM161&lt;=7.5),"5,5 a 7,5",IF(AND(AM161&gt;=8,AM161&lt;=10),"8 a 10","Fuera de rango")))))))))</f>
        <v>-2,5 a -0,5</v>
      </c>
      <c r="AO161" s="11" t="n">
        <f aca="false">IF(AN161="","",IF(AN161="-7,5 a -5,5",1,IF(AN161="-5 a -3",2,IF(AN161="-2,5 a -0,5",3,IF(AN161="0,00","NORMA",IF(AN161="0,5 a 2,5",4,IF(AN161="3 a 5",5,IF(AN161="5,5 a 7,5",6,IF(AN161="8 a 10",7,"Error")))))))))</f>
        <v>3</v>
      </c>
      <c r="AP161" s="9" t="n">
        <v>-5</v>
      </c>
      <c r="AQ161" s="10" t="str">
        <f aca="false">IF(AP161="","",IF(AND(AP161&gt;=-20,AP161&lt;=-9.5),"-20 a -9,5",IF(AND(AP161&gt;=-9,AP161&lt;=-6.5),"-9 a -6,5",IF(AP161=-6,"-6",IF(AND(AP161&gt;=-5.5,AP161&lt;=-3),"-5,5 a -3",IF(AND(AP161&gt;=-2.5,AP161&lt;=0),"-2,5 a 0",IF(AND(AP161&gt;=0.5,AP161&lt;=3),"0,5 a 3",IF(AND(AP161&gt;=3.5,AP161&lt;=6),"3,5 a 6",IF(AND(AP161&gt;=6.5,AP161&lt;=9),"6,5 a 9",IF(AND(AP161&gt;=9.5,AP161&lt;=20),"9,5 a 20","Fuera de rango"))))))))))</f>
        <v>-5,5 a -3</v>
      </c>
      <c r="AR161" s="11" t="n">
        <f aca="false">IF(AQ161="","",IF(AQ161="-20 a -9,5",1,IF(AQ161="-9 a -6,5",2,IF(AQ161="-6","NORMA",IF(AQ161="-5,5 a -3",3,IF(AQ161="-2,5 a 0",4,IF(AQ161="0,5 a 3",5,IF(AQ161="3,5 a 6",6,IF(AQ161="6,5 a 9",7,IF(AQ161="9,5 a 20",8,""))))))))))</f>
        <v>3</v>
      </c>
      <c r="AS161" s="9" t="n">
        <v>4</v>
      </c>
      <c r="AT161" s="10" t="str">
        <f aca="false">IF(AS161="","",IF(AND(AS161&gt;=-16,AS161&lt;=-14),"-16 a -14",IF(AND(AS161&gt;=-13.5,AS161&lt;=-11.5),"-13,5 a -11,5",IF(AND(AS161&gt;=-11,AS161&lt;=-9),"-11 a -9",IF(AND(AS161&gt;=-8.5,AS161&lt;=-6.5),"-8,5 a -6,5",IF(AND(AS161&gt;=-6,AS161&lt;=-4),"-6 a -4",IF(AND(AS161&gt;=-3.5,AS161&lt;=-1.5),"-3,5 a -1,5",IF(AND(AS161&gt;=-1,AS161&lt;=1),"-1 a 1",IF(AND(AS161&gt;=1.5,AS161&lt;=3.5),"1,5 a 3,5",IF(AND(AS161&gt;=4,AS161&lt;=6),"4 a 6",IF(AND(AS161&gt;=6.5,AS161&lt;=8.5),"6,5 a 8,5",IF(AND(AS161&gt;=9,AS161&lt;=11),"9 a 11",IF(AND(AS161&gt;=11.5,AS161&lt;=13.5),"11,5 a 13,5",IF(AND(AS161&gt;=14,AS161&lt;=16),"14 a 16",IF(AND(AS161&gt;=16.5,AS161&lt;=18.5),"16,5 a 18,5",IF(AND(AS161&gt;=19,AS161&lt;=21),"19 a 21","Fuera de rango"))))))))))))))))</f>
        <v>4 a 6</v>
      </c>
      <c r="AU161" s="11" t="str">
        <f aca="false" t="array" ref="AU161">IF(AT161="","",_xlfn.IFS(AT161="-16 a -14",1,AT161="-13,5 a -11,5",2,AT161="-11 a -9",3,AT161="-8,5 a -6,5",4,AT161="-6 a -4",5,AT161="-3,5 a -1,5",6,AT161="-1 a 1",7,AT161="1,5 a 3,5",8,AT161="4 a 6","NORMA",AT161="6,5 a 8,5",9,AT161="9 a 11",10,AT161="11,5 a 13,5",11,AT161="14 a 16",12,AT161="16,5 a 18,5",13,AT161="19 a 21",14,TRUE(),""))</f>
        <v>NORMA</v>
      </c>
      <c r="AV161" s="9" t="n">
        <v>1.25</v>
      </c>
      <c r="AW161" s="10" t="str">
        <f aca="false">IF(AV161="","",IF(AND(AV161&gt;=-1,AV161&lt;=-0.5),"-1 a -0,5",IF(AND(AV161&gt;-0.5,AV161&lt;=0),"De -0,5 a 0",IF(AND(AV161&gt;=0.25,AV161&lt;=0.75),"0,25 a 0,75",IF(AND(AV161&gt;=1,AV161&lt;=1.5),"1 a 1,5",IF(AND(AV161&gt;=1.75,AV161&lt;=2.25),"1,75 a 2,25",IF(AND(AV161&gt;=2.5,AV161&lt;=3),"2,5 a 3",IF(AND(AV161&gt;=3.25,AV161&lt;=3.75),"3,25 a 3,75","Fuera de rango"))))))))</f>
        <v>1 a 1,5</v>
      </c>
      <c r="AX161" s="11" t="n">
        <f aca="false">IF(AW161="","",IF(OR(AW161="-1 a -0,5",AW161="-1 a -0.5"),1,IF(OR(AW161="De -0,5 a 0",AW161="-0,5 a 0",AW161="De -0.5 a 0"),2,IF(OR(AW161="0,25 a 0,75",AW161="0.25 a 0.75"),"NORMA",IF(OR(AW161="1 a 1,5",AW161="1 a 1.5"),3,IF(OR(AW161="1,75 a 2,25",AW161="1.75 a 2.25"),4,IF(OR(AW161="2,5 a 3",AW161="2.5 a 3"),5,IF(OR(AW161="3,25 a 3,75",AW161="3.25 a 3.75"),6,""))))))))</f>
        <v>3</v>
      </c>
      <c r="AY161" s="9" t="n">
        <v>-3</v>
      </c>
      <c r="AZ161" s="10" t="str">
        <f aca="false">IF(AY161="","",IF(AND(AY161&gt;=-20,AY161&lt;=-9.5),"-20 a -9,5",IF(AND(AY161&gt;=-9,AY161&lt;=-6.5),"-9 a -6,5",IF(AY161=-6,"-6",IF(AND(AY161&gt;=-5.5,AY161&lt;=-3),"-5,5 a -3",IF(AND(AY161&gt;=-2.5,AY161&lt;=0),"-2,5 a 0",IF(AND(AY161&gt;=0.5,AY161&lt;=3),"0,5 a 3",IF(AND(AY161&gt;=3.5,AY161&lt;=6),"3,5 a 6","Fuera de rango"))))))))</f>
        <v>-5,5 a -3</v>
      </c>
      <c r="BA161" s="11" t="n">
        <f aca="false">IF(AZ161="","",IF(AZ161="-20 a -9,5",1,IF(AZ161="-9 a -6,5",2,IF(AZ161="-6","NORMA",IF(AZ161="-5,5 a -3",3,IF(AZ161="-2,5 a 0",4,IF(AZ161="0,5 a 3",5,IF(AZ161="3,5 a 6",6,""))))))))</f>
        <v>3</v>
      </c>
      <c r="BB161" s="9" t="n">
        <v>0</v>
      </c>
      <c r="BC161" s="10" t="str">
        <f aca="false" t="array" ref="BC161">IF(BB161="","",_xlfn.IFS(AND(BB161&gt;=0,BB161&lt;=2),"0 a 2",AND(BB161&gt;=2.5,BB161&lt;=4.5),"2,5 a 4,5",AND(BB161&gt;=5,BB161&lt;=7),"5 a 7",AND(BB161&gt;=7.5,BB161&lt;=9.5),"7,5 a 9,5",AND(BB161&gt;=10,BB161&lt;=12),"10 a 12",AND(BB161&gt;=12.5,BB161&lt;=14.5),"12,5 a 14,5",BB161=15,"15",AND(BB161&gt;=15.5,BB161&lt;=17.5),"15,5 a 17,5",AND(BB161&gt;=18,BB161&lt;=20),"18 a 20",AND(BB161&gt;=20.5,BB161&lt;=22.5),"20,5 a 22,5",AND(BB161&gt;=23,BB161&lt;=25),"23 a 25",TRUE(),"Fuera de rango"))</f>
        <v>0 a 2</v>
      </c>
      <c r="BD161" s="11" t="n">
        <f aca="false" t="array" ref="BD161">IF(BC161="","",_xlfn.IFS(BC161="0 a 2",1,BC161="2,5 a 4,5",2,BC161="5 a 7",3,BC161="7,5 a 9,5",4,BC161="10 a 12",5,BC161="12,5 a 14,5",6,BC161="15","NORMA",BC161="15,5 a 17,5",7,BC161="18 a 20",8,BC161="20,5 a 22,5",9,BC161="23 a 25",10,TRUE(),"Fuera de rango"))</f>
        <v>1</v>
      </c>
      <c r="BE161" s="9" t="n">
        <v>6</v>
      </c>
      <c r="BF161" s="10" t="str">
        <f aca="false">IF(BE161="","",IF(AND(BE161&gt;=-20,BE161&lt;=-10),"-20 a -10",IF(AND(BE161&gt;=-9.5,BE161&lt;=0.5),"-9,5 a 0,5",IF(AND(BE161&gt;=1,BE161&lt;=11),"1 a 11",IF(AND(BE161&gt;=11.5,BE161&lt;=20.5),"11,5 a 20,5",IF(BE161=21,"21",IF(AND(BE161&gt;=21.5,BE161&lt;=31.5),"21,5 a 31,5",IF(AND(BE161&gt;=32,BE161&lt;=42),"32 a 42","Fuera de rango"))))))))</f>
        <v>1 a 11</v>
      </c>
      <c r="BG161" s="11" t="n">
        <f aca="false">IF(BF161="","",IF(BF161="-20 a -10",1,IF(BF161="-9,5 a 0,5",2,IF(BF161="1 a 11",3,IF(BF161="11,5 a 20,5",4,IF(BF161="21","NORMA",IF(BF161="21,5 a 31,5",5,IF(BF161="32 a 42",6,""))))))))</f>
        <v>3</v>
      </c>
      <c r="BH161" s="9" t="n">
        <v>-8</v>
      </c>
      <c r="BI161" s="10" t="str">
        <f aca="false">IF(BH161="","",IF(AND(BH161&gt;=-20,BH161&lt;=-15),"-20 a -15",IF(AND(BH161&gt;=-14.5,BH161&lt;=-9.5),"-14,5 a -9,5",IF(AND(BH161&gt;=-9,BH161&lt;=-4),"-9 a -4",IF(AND(BH161&gt;=-3.5,BH161&lt;=2.5),"-3,5 a 2,5",IF(AND(BH161&gt;=3,BH161&lt;=8),"3 a 8",IF(AND(BH161&gt;=8.5,BH161&lt;=14.5),"8,5 a 14,5",IF(BH161=15,"15",IF(AND(BH161&gt;=15.5,BH161&lt;=20.5),"15,5 a 20,5",IF(AND(BH161&gt;=21,BH161&lt;=26),"21 a 26","Fuera de rango"))))))))))</f>
        <v>-9 a -4</v>
      </c>
      <c r="BJ161" s="11" t="n">
        <f aca="false">IF(BI161="","",IF(BI161="-20 a -15",1,IF(BI161="-14,5 a -9,5",2,IF(BI161="-9 a -4",3,IF(BI161="-3,5 a 2,5",4,IF(BI161="3 a 8",5,IF(BI161="8,5 a 14,5",6,IF(BI161="15","NORMA",IF(BI161="15,5 a 20,5",7,IF(BI161="21 a 26",8,IF(BI161="26,5 a 31,5",9,"")))))))))))</f>
        <v>3</v>
      </c>
      <c r="BK161" s="9" t="n">
        <v>0</v>
      </c>
      <c r="BL161" s="10" t="str">
        <f aca="false">IF(BK161="","",IF(AND(BK161&gt;=0,BK161&lt;=2),"0 - 2",IF(AND(BK161&gt;=2.5,BK161&lt;=4.5),"2,5 - 4,5",IF(AND(BK161&gt;=5,BK161&lt;=7),"5 - 7",IF(AND(BK161&gt;=7.5,BK161&lt;=9.5),"7,5 - 9,5",IF(AND(BK161&gt;=10,BK161&lt;=12),"10 - 12",IF(AND(BK161&gt;=12.5,BK161&lt;=13.5),"12,5 - 13,5",IF(BK161=14,"14",IF(AND(BK161&gt;=14.5,BK161&lt;=16.5),"14,5 - 16,5",IF(AND(BK161&gt;=17,BK161&lt;=19),"17 - 19",IF(AND(BK161&gt;=19.5,BK161&lt;=21.5),"19,5 - 21,5",IF(AND(BK161&gt;=22,BK161&lt;=24),"22 - 24",IF(AND(BK161&gt;=24.5,BK161&lt;=26.5),"24,5 - 26,5",IF(AND(BK161&gt;=27,BK161&lt;=29),"27 - 29",IF(AND(BK161&gt;=29.5,BK161&lt;=30),"29,5 - 30","Fuera de rango")))))))))))))))</f>
        <v>0 - 2</v>
      </c>
      <c r="BM161" s="11" t="n">
        <f aca="false">IF(BL161="","",IF(BL161="0 - 2",1,IF(BL161="2,5 - 4,5",2,IF(BL161="5 - 7",3,IF(BL161="7,5 - 9,5",4,IF(BL161="10 - 12",5,IF(BL161="12,5 - 13,5",6,IF(BL161="14","NORMA",IF(BL161="14,5 - 16,5",7,IF(BL161="17 - 19",8,IF(BL161="19,5 - 21,5",9,IF(BL161="22 - 24",10,IF(BL161="24,5 - 26,5",11,IF(BL161="27 - 29",12,IF(BL161="29,5 - 30",13,"")))))))))))))))</f>
        <v>1</v>
      </c>
      <c r="BN161" s="9" t="n">
        <v>20</v>
      </c>
      <c r="BO161" s="10" t="str">
        <f aca="false">IF(BN161="","",IF(AND(BN161&gt;=-20,BN161&lt;=-10),"-20 a -10",IF(AND(BN161&gt;=-9.5,BN161&lt;=0.5),"-9,5 a 0,5",IF(AND(BN161&gt;=1,BN161&lt;=11),"1 a 11",IF(AND(BN161&gt;=11.5,BN161&lt;=21.5),"11,5 a 21,5",IF(BN161=22,"22",IF(AND(BN161&gt;=22.5,BN161&lt;=32.5),"22,5 a 32,5",IF(AND(BN161&gt;=33,BN161&lt;=43),"33 a 43","Fuera de rango"))))))))</f>
        <v>11,5 a 21,5</v>
      </c>
      <c r="BP161" s="11" t="n">
        <f aca="false">IF(BO161="","",IF(BO161="-20 a -10",1,IF(BO161="-9,5 a 0,5",2,IF(BO161="1 a 11",3,IF(BO161="11,5 a 21,5",4,IF(BO161="22","NORMA",IF(BO161="22,5 a 32,5",5,IF(BO161="33 a 43",6,""))))))))</f>
        <v>4</v>
      </c>
      <c r="BQ161" s="9" t="n">
        <v>14</v>
      </c>
      <c r="BR161" s="10" t="str">
        <f aca="false">IF(BQ161="","",IF(AND(BQ161&gt;=-20,BQ161&lt;=-15),"-20 a -15",IF(AND(BQ161&gt;=-14.5,BQ161&lt;=-9.5),"-14,5 a -9,5",IF(AND(BQ161&gt;=-9,BQ161&lt;=-4),"-9 a -4",IF(AND(BQ161&gt;=-3.5,BQ161&lt;=2.5),"-3,5 a 2,5",IF(AND(BQ161&gt;=3,BQ161&lt;=8),"3 a 8",IF(AND(BQ161&gt;=8.5,BQ161&lt;=13.5),"8,5 a 13,5",IF(AND(BQ161&gt;=14,BQ161&lt;=17.5),"14 a 17,5",IF(BQ161=18,"18",IF(AND(BQ161&gt;=18.5,BQ161&lt;=23.5),"18,5 a 23,5",IF(AND(BQ161&gt;=24,BQ161&lt;=29),"24 a 29",IF(AND(BQ161&gt;=29.5,BQ161&lt;=34.5),"29,5 a 34,5",IF(AND(BQ161&gt;=35,BQ161&lt;=40),"35 a 40","Fuera de rango")))))))))))))</f>
        <v>14 a 17,5</v>
      </c>
      <c r="BS161" s="11" t="n">
        <f aca="false">IF(BR161="","",IF(BR161="-20 a -15",1,IF(BR161="-14,5 a -9,5",2,IF(BR161="-9 a -4",3,IF(BR161="-3,5 a 2,5",4,IF(BR161="3 a 8",5,IF(BR161="8,5 a 13,5",6,IF(BR161="14 a 17,5",7,IF(BR161="18","NORMA",IF(BR161="18,5 a 23,5",8,IF(BR161="24 a 29",9,IF(BR161="29,5 a 34,5",10,IF(BR161="35 a 40",11,"")))))))))))))</f>
        <v>7</v>
      </c>
      <c r="BT161" s="9" t="n">
        <v>0</v>
      </c>
      <c r="BU161" s="10" t="str">
        <f aca="false">IF(BT161="","",IF(AND(BT161&gt;=-20,BT161&lt;=-18),"-20 a -18",IF(AND(BT161&gt;=-17.5,BT161&lt;=-15.5),"-17,5 a -15,5",IF(AND(BT161&gt;=-15,BT161&lt;=-13),"-15 a -13",IF(AND(BT161&gt;=-12.5,BT161&lt;=-10.5),"-12,5 a -10,5",IF(AND(BT161&gt;=-10,BT161&lt;=-8),"-10 a -8",IF(AND(BT161&gt;=-7.5,BT161&lt;=-5.5),"-7,5 a -5,5",IF(AND(BT161&gt;=-5,BT161&lt;=-3),"-5 a -3",IF(AND(BT161&gt;=-2.5,BT161&lt;=-0.5),"-2,5 a -0,5",IF(BT161=0,"0",IF(AND(BT161&gt;=0.5,BT161&lt;=2.5),"0,5 a 2,5",IF(AND(BT161&gt;=3,BT161&lt;=5),"3 a 5",IF(AND(BT161&gt;=5.5,BT161&lt;=7.5),"5,5 a 7,5",IF(AND(BT161&gt;=8,BT161&lt;=10),"8 a 10",IF(AND(BT161&gt;=10.5,BT161&lt;=12.5),"10,5 a 12,5",IF(AND(BT161&gt;=13,BT161&lt;=15),"13 a 15",IF(AND(BT161&gt;=15.5,BT161&lt;=17.5),"15,5 a 17,5",IF(AND(BT161&gt;=18,BT161&lt;=20),"18 a 20","Fuera de rango"))))))))))))))))))</f>
        <v>0</v>
      </c>
      <c r="BV161" s="11" t="str">
        <f aca="false">IF(BT161="","",IF(BT161=0,"NORMA",IF(AND(BT161&gt;=-20,BT161&lt;=-18),2,IF(AND(BT161&gt;=-17.5,BT161&lt;=-15.5),2,IF(AND(BT161&gt;=-15,BT161&lt;=-13),3,IF(AND(BT161&gt;=-12.5,BT161&lt;=-10.5),4,IF(AND(BT161&gt;=-10,BT161&lt;=-8),5,IF(AND(BT161&gt;=-7.5,BT161&lt;=-5.5),6,IF(AND(BT161&gt;=-5,BT161&lt;=-3),7,IF(AND(BT161&gt;=-2.5,BT161&lt;=-0.5),8,IF(AND(BT161&gt;=0.5,BT161&lt;=2.5),9,IF(AND(BT161&gt;=3,BT161&lt;=5),10,IF(AND(BT161&gt;=5.5,BT161&lt;=7.5),11,IF(AND(BT161&gt;=8,BT161&lt;=10),12,IF(AND(BT161&gt;=10.5,BT161&lt;=12.5),13,IF(AND(BT161&gt;=13,BT161&lt;=15),14,IF(AND(BT161&gt;=15.5,BT161&lt;=17.5),15,IF(AND(BT161&gt;=18,BT161&lt;=20),16,"Fuera de rango"))))))))))))))))))</f>
        <v>NORMA</v>
      </c>
      <c r="BW161" s="9" t="n">
        <v>-10</v>
      </c>
      <c r="BX161" s="10" t="n">
        <f aca="false">18.5- (0.3*H161)</f>
        <v>11</v>
      </c>
      <c r="BY161" s="10" t="n">
        <f aca="false">(BW161)-(BX161)</f>
        <v>-21</v>
      </c>
      <c r="BZ161" s="10" t="str">
        <f aca="false">IF(BY161="","",IF(BY161&lt;-27.5,"De -30 a -28",IF(BY161&lt;-25,"De -27,5 a -25,5",IF(BY161&lt;-22.5,"De -25 a -23",IF(BY161&lt;-20,"De -22,5 a -20,5",IF(BY161&lt;-17.5,"De -20 a -18",IF(BY161&lt;-15,"De -17,5 a -15,5",IF(BY161&lt;-12.5,"De -15 a -13",IF(BY161&lt;-10,"De -12,5 a -10,5",IF(BY161&lt;-7.5,"De -10 a -8",IF(BY161&lt;-5,"De -7,5 a -5,5",IF(BY161&lt;-2.5,"De -5 a -3",IF(BY161&lt;0,"De -2,5 a -0,5",IF(BY161&lt;2.5,"De 0 a 2",IF(BY161&lt;5,"De 2,5 a 4,5",IF(BY161&lt;7.5,"De 5 a 7",IF(BY161&lt;10,"De 7,5 a 9,5",IF(BY161&lt;12.5,"De 10 a 12",IF(BY161&lt;15,"De 12,5 a 14,5",IF(BY161&lt;17.5,"De 15 a 17",IF(BY161&lt;20,"De 17,5 a 19,5",IF(BY161&lt;22.5,"De 20 a 22",IF(BY161&lt;25,"De 22,5 a 24,5",IF(BY161&lt;27.5,"De 25 a 27","De 27,5 a 30"))))))))))))))))))))))))</f>
        <v>De -22,5 a -20,5</v>
      </c>
      <c r="CA161" s="12" t="n">
        <f aca="false">IF(BY161="","",IF(BY161&lt;=-28,1,IF(BY161&lt;=-25.5,2,IF(BY161&lt;=-23,3,IF(BY161&lt;=-20.5,4,IF(BY161&lt;=-18,5,IF(BY161&lt;=-15.5,6,IF(BY161&lt;=-13,7,IF(BY161&lt;=-10.5,8,IF(BY161&lt;=-8,9,IF(BY161&lt;=-5.5,10,IF(BY161&lt;=-3,11,IF(BY161&lt;=-0.5,12,IF(BY161&lt;=2,13,IF(BY161&lt;=4.5,14,IF(BY161&lt;=7,15,IF(BY161&lt;=9.5,16,IF(BY161&lt;=12,17,IF(BY161&lt;=14.5,18,IF(BY161&lt;=17,19,IF(BY161&lt;=19.5,20,IF(BY161&lt;=22,21,IF(BY161&lt;=24.5,22,IF(BY161&lt;=27,23,IF(BY161&lt;=30,24,"Fuera de rango")))))))))))))))))))))))))</f>
        <v>4</v>
      </c>
      <c r="CB161" s="9" t="n">
        <v>-10</v>
      </c>
      <c r="CC161" s="10" t="n">
        <f aca="false">18.5- (0.3*H161)</f>
        <v>11</v>
      </c>
      <c r="CD161" s="10" t="n">
        <f aca="false">(CB161)-(CC161)</f>
        <v>-21</v>
      </c>
      <c r="CE161" s="10" t="str">
        <f aca="false">IF(CD161="","",IF(CD161&lt;-27.5,"De -30 a -28",IF(CD161&lt;-25,"De -27,5 a -25,5",IF(CD161&lt;-22.5,"De -25 a -23",IF(CD161&lt;-20,"De -22,5 a -20,5",IF(CD161&lt;-17.5,"De -20 a -18",IF(CD161&lt;-15,"De -17,5 a -15,5",IF(CD161&lt;-12.5,"De -15 a -13",IF(CD161&lt;-10,"De -12,5 a -10,5",IF(CD161&lt;-7.5,"De -10 a -8",IF(CD161&lt;-5,"De -7,5 a -5,5",IF(CD161&lt;-2.5,"De -5 a -3",IF(CD161&lt;0,"De -2,5 a -0,5",IF(CD161&lt;=2,"De 0 a 2",IF(CD161&lt;=4.5,"De 2,5 a 4,5",IF(CD161&lt;=7,"De 5 a 7",IF(CD161&lt;=9.5,"De 7,5 a 9,5",IF(CD161&lt;=12,"De 10 a 12",IF(CD161&lt;=14.5,"De 12,5 a 14,5",IF(CD161&lt;=17,"De 15 a 17",IF(CD161&lt;=19.5,"De 17,5 a 19,5",IF(CD161&lt;=22,"De 20 a 22",IF(CD161&lt;=24.5,"De 22,5 a 24,5",IF(CD161&lt;=27,"De 25 a 27","De 27,5 a 30"))))))))))))))))))))))))</f>
        <v>De -22,5 a -20,5</v>
      </c>
      <c r="CF161" s="12" t="n">
        <f aca="false">IF(CD161="","",IF(CD161&lt;-27.5,1,IF(CD161&lt;-25,2,IF(CD161&lt;-22.5,3,IF(CD161&lt;-20,4,IF(CD161&lt;-17.5,5,IF(CD161&lt;-15,6,IF(CD161&lt;-12.5,7,IF(CD161&lt;-10,8,IF(CD161&lt;-7.5,9,IF(CD161&lt;-5,10,IF(CD161&lt;-2.5,11,IF(CD161&lt;0,12,IF(CD161&lt;2.5,13,IF(CD161&lt;5,14,IF(CD161&lt;7.5,15,IF(CD161&lt;10,16,IF(CD161&lt;12.5,17,IF(CD161&lt;15,18,IF(CD161&lt;17.5,19,IF(CD161&lt;20,20,IF(CD161&lt;22.5,21,IF(CD161&lt;25,22,IF(CD161&lt;27.5,23,24))))))))))))))))))))))))</f>
        <v>4</v>
      </c>
      <c r="CG161" s="9" t="n">
        <v>-1.5</v>
      </c>
      <c r="CH161" s="10" t="str">
        <f aca="false">IF(CG161="","",IF(AND(CG161&gt;=-10,CG161&lt;=-9.5),"-10 a -9,5",IF(AND(CG161&gt;-9.5,CG161&lt;=-8.5),"-9 a -8,5",IF(AND(CG161&gt;-8.5,CG161&lt;=-7.5),"-8 a -7,5",IF(AND(CG161&gt;-7.5,CG161&lt;=-6.5),"-7 a -6,5",IF(AND(CG161&gt;-6.5,CG161&lt;=-5.5),"-6 a -5,5",IF(AND(CG161&gt;-5.5,CG161&lt;=-4.5),"-5 a -4,5",IF(AND(CG161&gt;-4.5,CG161&lt;=-3.5),"-4 a -3,5",IF(AND(CG161&gt;-3.5,CG161&lt;=-2.5),"-3 a -2,5",IF(CG161=-2.25,"-2,25",IF(AND(CG161&gt;-2.5,CG161&lt;=-1.5),"-2 a -1,5",IF(AND(CG161&gt;-1.5,CG161&lt;=-0.5),"-1 a -0,5",IF(AND(CG161&gt;-0.5,CG161&lt;=0.5),"0 a 0,5",IF(AND(CG161&gt;0.5,CG161&lt;=1.5),"1 a 1,5",IF(AND(CG161&gt;1.5,CG161&lt;=2.5),"2 a 2,5",IF(AND(CG161&gt;2.5,CG161&lt;=3.5),"3 a 3,5",IF(AND(CG161&gt;3.5,CG161&lt;=4.5),"4 a 4,5",IF(AND(CG161&gt;4.5,CG161&lt;=5.5),"5 a 5,5",IF(AND(CG161&gt;5.5,CG161&lt;=6.5),"6 a 6,5",IF(AND(CG161&gt;6.5,CG161&lt;=7.5),"7 a 7,5",IF(AND(CG161&gt;7.5,CG161&lt;=8.5),"8 a 8,5",IF(AND(CG161&gt;8.5,CG161&lt;=9.5),"9 a 9,5",IF(CG161&gt;=10,"10","Fuera de rango")))))))))))))))))))))))</f>
        <v>-2 a -1,5</v>
      </c>
      <c r="CI161" s="11" t="n">
        <f aca="false">IF(CG161="","",IF(CG161=-2.25,"NORMA",IF(CG161&lt;=-9.5,1,IF(CG161&lt;=-8.5,2,IF(CG161&lt;=-7.5,3,IF(CG161&lt;=-6.5,4,IF(CG161&lt;=-5.5,5,IF(CG161&lt;=-4.5,6,IF(CG161&lt;=-3.5,7,IF(CG161&lt;=-2.5,8,IF(CG161&lt;=-1.5,9,IF(CG161&lt;=-0.5,10,IF(CG161&lt;=0.5,11,IF(CG161&lt;=1.5,12,IF(CG161&lt;=2.5,13,IF(CG161&lt;=3.5,14,IF(CG161&lt;=4.5,15,IF(CG161&lt;=5.5,16,IF(CG161&lt;=6.5,17,IF(CG161&lt;=7.5,18,IF(CG161&lt;=8.5,19,IF(CG161&lt;=9.5,20,IF(CG161=10,21,"Fuera de rango")))))))))))))))))))))))</f>
        <v>9</v>
      </c>
      <c r="CJ161" s="9" t="n">
        <v>5.5</v>
      </c>
      <c r="CK161" s="10" t="str">
        <f aca="false">IF(CJ161="","",IF(AND(CJ161&gt;=-6,CJ161&lt;=-5.5),"-6 a -5,5",IF(AND(CJ161&gt;-5.5,CJ161&lt;=-4.5),"-5 a -4,5",IF(AND(CJ161&gt;-4.5,CJ161&lt;=-3.5),"-4 a -3,5",IF(AND(CJ161&gt;-3.5,CJ161&lt;=-2.5),"-3 a -2,5",IF(AND(CJ161&gt;-2.5,CJ161&lt;=-1.5),"-2 a -1,5",IF(AND(CJ161&gt;-1.5,CJ161&lt;=-0.5),"-1 a -0,5",IF(AND(CJ161&gt;-0.5,CJ161&lt;=0.5),"0 a 0,5",IF(AND(CJ161&gt;0.5,CJ161&lt;=1.5),"1 a 1,5",IF(AND(CJ161&gt;1.5,CJ161&lt;2.5),"2",IF(AND(CJ161&gt;=2.5,CJ161&lt;=3),"2,5 a 3",IF(AND(CJ161&gt;3,CJ161&lt;=4),"3,5 a 4",IF(AND(CJ161&gt;4,CJ161&lt;=5),"4,5 a 5",IF(AND(CJ161&gt;5,CJ161&lt;=6),"5,5 a 6",IF(AND(CJ161&gt;6,CJ161&lt;=7),"6,5 a 7",IF(AND(CJ161&gt;7,CJ161&lt;=8),"7,5 a 8",IF(AND(CJ161&gt;8,CJ161&lt;=9.5),"8,5 a 9,5",IF(CJ161=10,"10","Fuera de rango"))))))))))))))))))</f>
        <v>5,5 a 6</v>
      </c>
      <c r="CL161" s="11" t="n">
        <f aca="false">IF(CK161="","",IF(OR(CK161="-6 a -5,5",CK161="-6 - -5,5"),1,IF(OR(CK161="-5 a -4,5",CK161="-5 - -4,5"),2,IF(OR(CK161="-4 a -3,5",CK161="-4 - -3,5"),3,IF(OR(CK161="-3 a -2,5",CK161="-3 - -2,5"),4,IF(OR(CK161="-2 a -1,5",CK161="-2 - -1,5"),5,IF(OR(CK161="-1 a -0,5",CK161="-1 - -0,5"),6,IF(OR(CK161="0 a 0,5",CK161="0 - 0,5"),7,IF(OR(CK161="1 a 1,5",CK161="1 - 1,5"),8,IF(CK161="2","NORMA",IF(OR(CK161="2,5 a 3",CK161="2,5 - 3"),9,IF(OR(CK161="3,5 a 4",CK161="3,5 - 4"),10,IF(OR(CK161="4,5 a 5",CK161="4,5 - 5"),11,IF(OR(CK161="5,5 a 6",CK161="5,5 - 6"),12,IF(OR(CK161="6,5 a 7",CK161="6,5 - 7"),13,IF(OR(CK161="7,5 a 8",CK161="7,5 - 8"),14,IF(OR(CK161="8,5 a 9",CK161="8,5 - 9,5",CK161="9 a 9,5"),15,IF(CK161="10",15,IF(OR(CK161="0,5 a 1",CK161="0,5 - 1"),7,"Fuera de rango")))))))))))))))))))</f>
        <v>12</v>
      </c>
      <c r="CM161" s="10" t="n">
        <v>0</v>
      </c>
      <c r="CN161" s="10" t="str">
        <f aca="false">IF(CM161=0,"0", " ")</f>
        <v>0</v>
      </c>
      <c r="CO161" s="10" t="str">
        <f aca="false">IF(CM161&gt;0,"EME"," ")</f>
        <v> </v>
      </c>
      <c r="CP161" s="10" t="n">
        <v>0</v>
      </c>
      <c r="CQ161" s="10" t="str">
        <f aca="false">IF(CP161&gt;0,"0", " ")</f>
        <v> </v>
      </c>
      <c r="CR161" s="10" t="str">
        <f aca="false">IF(CP161&gt;0,"EME"," ")</f>
        <v> </v>
      </c>
      <c r="CS161" s="9" t="n">
        <v>0</v>
      </c>
      <c r="CT161" s="10" t="str">
        <f aca="false">IF(CS161&gt;0,"1", " ")</f>
        <v> </v>
      </c>
      <c r="CU161" s="10" t="str">
        <f aca="false">IF(CS161&gt;0,"HIP"," ")</f>
        <v> </v>
      </c>
      <c r="CV161" s="9" t="n">
        <v>0</v>
      </c>
      <c r="CW161" s="10" t="str">
        <f aca="false">IF(CV161&gt;0,"1", " ")</f>
        <v> </v>
      </c>
      <c r="CX161" s="10" t="str">
        <f aca="false">IF(CV161&gt;0,"HIP"," ")</f>
        <v> </v>
      </c>
      <c r="CY161" s="9" t="n">
        <v>-8.75</v>
      </c>
      <c r="CZ161" s="11" t="str">
        <f aca="false">IF(CY161&lt;0,"2"," ")</f>
        <v>2</v>
      </c>
      <c r="DA161" s="11" t="str">
        <f aca="false">IF(CY161&lt;0,"MIO"," ")</f>
        <v>MIO</v>
      </c>
      <c r="DB161" s="9" t="n">
        <v>-9</v>
      </c>
      <c r="DC161" s="11" t="str">
        <f aca="false">IF(DB161&lt;0,"2"," ")</f>
        <v>2</v>
      </c>
      <c r="DD161" s="11" t="str">
        <f aca="false">IF(DB161&lt;0,"MIO"," ")</f>
        <v>MIO</v>
      </c>
      <c r="DE161" s="9" t="n">
        <v>-0.75</v>
      </c>
      <c r="DF161" s="11" t="str">
        <f aca="false">IF(DE161&lt;0,"3"," ")</f>
        <v>3</v>
      </c>
      <c r="DG161" s="11" t="str">
        <f aca="false">IF(DE161&lt;0,"AST"," ")</f>
        <v>AST</v>
      </c>
      <c r="DH161" s="9" t="n">
        <v>-0.75</v>
      </c>
      <c r="DI161" s="11" t="str">
        <f aca="false">IF(DH161&lt;0,"3"," ")</f>
        <v>3</v>
      </c>
      <c r="DJ161" s="11" t="str">
        <f aca="false">IF(DH161&lt;0,"AST"," ")</f>
        <v>AST</v>
      </c>
      <c r="DK161" s="9" t="n">
        <v>0</v>
      </c>
      <c r="DL161" s="10" t="str">
        <f aca="false">IF(DK161&gt;0,"4"," ")</f>
        <v> </v>
      </c>
      <c r="DM161" s="10" t="str">
        <f aca="false">IF(DK161&gt;0,"PRE"," ")</f>
        <v> </v>
      </c>
      <c r="DN161" s="9" t="n">
        <v>0</v>
      </c>
      <c r="DO161" s="10" t="str">
        <f aca="false">IF(DN161&gt;0,"4"," ")</f>
        <v> </v>
      </c>
      <c r="DP161" s="10" t="str">
        <f aca="false">IF(DN161&gt;0,"PRE"," ")</f>
        <v> </v>
      </c>
      <c r="DQ161" s="12" t="n">
        <v>2</v>
      </c>
      <c r="DR161" s="12" t="n">
        <v>2</v>
      </c>
      <c r="DS161" s="12" t="str">
        <f aca="false">CONCATENATE(CO161,CU161,DA161,DG161,DM161)</f>
        <v>  MIOAST </v>
      </c>
      <c r="DT161" s="10" t="str">
        <f aca="false" t="array" ref="DT161">_xlfn.IFS(DS161="EME    ","0", DS161=" HIP   ","1", DS161="  MIO  ","2", DS161="   AST ","3", DS161="    PRE","4", DS161="EME   PRE","5", DS161=" HIP  PRE","6", DS161=" HIP AST ","7", DS161="  MIO PRE","8", DS161="  MIOAST ","9", DS161="   ASTPRE","10",DS161=" HIP ASTPRE","11", DS161="  MIOASTPRE","12", DS161="     ","0")</f>
        <v>9</v>
      </c>
      <c r="DU161" s="1" t="s">
        <v>153</v>
      </c>
      <c r="DV161" s="1" t="str">
        <f aca="false" t="array" ref="DV161">_xlfn.IFS(DU161="SI","2", DU161="NO","1")</f>
        <v>2</v>
      </c>
      <c r="DW161" s="10" t="n">
        <v>0</v>
      </c>
      <c r="DX161" s="11" t="str">
        <f aca="false">IF(DW161=0,"1","2")</f>
        <v>1</v>
      </c>
      <c r="DY161" s="11" t="str">
        <f aca="false" t="array" ref="DY161">_xlfn.IFS(DW161=0,"0", DW161=0.25, "1", DW161=0.5,"2", DW161=0.75,"3", DW161=1,"4",DW161=1.25,"5", DW161=1.5,"6", DW161=1.75,"7", DW161=2,"8")</f>
        <v>0</v>
      </c>
      <c r="DZ161" s="10" t="n">
        <v>0</v>
      </c>
      <c r="EA161" s="11" t="str">
        <f aca="false">IF(DZ161=0,"1","2")</f>
        <v>1</v>
      </c>
      <c r="EB161" s="11" t="str">
        <f aca="false" t="array" ref="EB161">_xlfn.IFS(DZ161=0,"0", DZ161=0.25, "1", DZ161=0.5,"2", DZ161=0.75,"3", DZ161=1,"4",DZ161=1.25,"5", DZ161=1.5,"6", DZ161=1.75,"7", DZ161=2,"8")</f>
        <v>0</v>
      </c>
      <c r="EC161" s="10" t="n">
        <v>0.25</v>
      </c>
      <c r="ED161" s="10" t="str">
        <f aca="false">IF(EC161=0,"1","2")</f>
        <v>2</v>
      </c>
      <c r="EE161" s="11" t="e">
        <f aca="false" t="array" ref="EE161">_xlfn.IFS(EC161=0,"0", EC161=-0.25, "1", EC161=-0.5,"2", EC161=-0.75,"3", EC161=-1,"4",EC161=-1.25,"5", EC161=-1.5,"6", EC161=-1.75,"7", EC161=-2,"8", EC161=-2.25,"9",EC161=-2.5,"10", EC161=-2.75,"11", EC161=-3,"12", EC161=-3.25,"13", EC161=-3.5,"14", EC161=-3.75,"15",EC161=-4,"16")</f>
        <v>#N/A</v>
      </c>
      <c r="EF161" s="10" t="n">
        <v>-0.5</v>
      </c>
      <c r="EG161" s="10" t="str">
        <f aca="false">IF(EF161=0,"1","2")</f>
        <v>2</v>
      </c>
      <c r="EH161" s="11" t="str">
        <f aca="false" t="array" ref="EH161">_xlfn.IFS(EF161=0,"0", EF161=-0.25, "1", EF161=-0.5,"2", EF161=-0.75,"3", EF161=-1,"4",EF161=-1.25,"5", EF161=-1.5,"6", EF161=-1.75,"7", EF161=-2,"8", EF161=-2.25,"9",EF161=-2.5,"10", EF161=-2.75,"11", EF161=-3,"12", EF161=-3.25,"13", EF161=-3.5,"14", EF161=-3.75,"15",EF161=-4,"16")</f>
        <v>2</v>
      </c>
      <c r="EI161" s="10" t="n">
        <v>0</v>
      </c>
      <c r="EJ161" s="11" t="str">
        <f aca="false">IF(EI161=0,"1","2")</f>
        <v>1</v>
      </c>
      <c r="EK161" s="11" t="str">
        <f aca="false" t="array" ref="EK161">_xlfn.IFS(EI161=0,"0", EI161=-0.25, "1", EI161=-0.5,"2", EI161=-0.75,"3", EI161=-1,"4",EI161=-1.25,"5", EI161=-1.5,"6", EI161=-1.75,"7", EI161=-2,"8", EI161=-2.25,"9", EI161=-2.25,"9",EI161=-2.5,"10", EI161=-2.75,"11", EI161=-3,"12", EI161=-3.25,"13", EI161=-3.5,"14", EI161=-3.75,"15",EI161=-4,"16", EI161=0.25, "17", EI161=0.5, "18")</f>
        <v>0</v>
      </c>
      <c r="EL161" s="10" t="n">
        <v>-0.25</v>
      </c>
      <c r="EM161" s="11" t="str">
        <f aca="false">IF(EL161=0,"1","2")</f>
        <v>2</v>
      </c>
      <c r="EN161" s="11" t="str">
        <f aca="false" t="array" ref="EN161">_xlfn.IFS(EL161=0.25,"17",EL161=0.5,"18", EL161=0,"0", EL161=-0.25, "1", EL161=-0.5,"2", EL161=-0.75,"3", EL161=-1,"4",EL161=-1.25,"5", EL161=-1.5,"6", EL161=-1.75,"7", EL161=-2,"8",EL161= -2.25,"9",EL161=-2.5,"10",EL161= -2.75,"11",EL161= -3,"12",EL161= -3.25,"13",EL161= -3.5,"14",EL161= -3.75,"15",EL161=-4,"16")</f>
        <v>1</v>
      </c>
      <c r="EO161" s="10" t="n">
        <v>0</v>
      </c>
      <c r="EP161" s="11" t="str">
        <f aca="false">IF(EO161=0,"1","2")</f>
        <v>1</v>
      </c>
      <c r="EQ161" s="11" t="str">
        <f aca="false" t="array" ref="EQ161">_xlfn.IFS(EO161=0,"0", EO161=0.25, "1", EO161=0.5,"2", EO161=0.75,"3", EO161=1,"4",EO161=1.25,"5", EO161=1.5,"6", EO161=1.75,"7", EO161=2,"8", EO161=2.25,"9", EO161=2.25,"9",EO161=2.5,"10", EO161=2.75,"11", EO161=3,"12", EO161=3.25,"13", EO161=3.5,"14", EO161=3.75,"15",EO161=4,"16", EO161=-0.25, "17", bq=-0.5, "18")</f>
        <v>0</v>
      </c>
      <c r="ER161" s="10" t="n">
        <v>0</v>
      </c>
      <c r="ES161" s="11" t="str">
        <f aca="false">IF(ER161=0,"1","2")</f>
        <v>1</v>
      </c>
      <c r="ET161" s="11" t="str">
        <f aca="false" t="array" ref="ET161">_xlfn.IFS(ER161=0,"0", ER161=0.25, "1", ER161=0.5,"2", ER161=0.75,"3", ER161=1,"4",ER161=1.25,"5", ER161=1.5,"6", ER161=1.75,"7", ER161=2,"8", ER161=2.25,"9", ER161=2.25,"9",ER161=2.5,"10", ER161=2.75,"11", ER161=3,"12", ER161=3.25,"13", ER161=3.5,"14", ER161=3.75,"15",ER161=4,"16", ER161=-0.25, "17", bq=-0.5, "18")</f>
        <v>0</v>
      </c>
      <c r="EU161" s="13" t="n">
        <v>40</v>
      </c>
      <c r="EV161" s="14" t="str">
        <f aca="false">VLOOKUP(EU161,LEYENDA!$G$2:$H$8,2,TRUE())</f>
        <v>37-48</v>
      </c>
      <c r="EW161" s="14" t="str">
        <f aca="false" t="array" ref="EW161">_xlfn.IFS(EV161="0-5","1", EV161="6-12","2", EV161="13-18","3", EV161="19-24","4", EV161="25-36","5", EV161="37-48","6", EV161="49-60","7")</f>
        <v>6</v>
      </c>
    </row>
    <row r="162" customFormat="false" ht="13.5" hidden="false" customHeight="false" outlineLevel="0" collapsed="false">
      <c r="A162" s="1" t="n">
        <v>56</v>
      </c>
      <c r="B162" s="32" t="n">
        <v>9</v>
      </c>
      <c r="C162" s="33" t="n">
        <v>44345</v>
      </c>
      <c r="D162" s="6"/>
      <c r="E162" s="5" t="str">
        <f aca="false">VLOOKUP(A162,'286'!$A$3:$J$600,10,FALSE())</f>
        <v>GARCÍA LÓPEZ, SERGIO</v>
      </c>
      <c r="F162" s="4" t="str">
        <f aca="false">VLOOKUP(A162,'286'!$A$3:$I$1768,3,FALSE())</f>
        <v>GARLOSER</v>
      </c>
      <c r="G162" s="6" t="n">
        <f aca="false">VLOOKUP(A162,'286'!$A$3:$I$1768,4,FALSE())</f>
        <v>33853</v>
      </c>
      <c r="H162" s="7" t="n">
        <f aca="false">YEAR(C162)-YEAR(G162)</f>
        <v>29</v>
      </c>
      <c r="I162" s="1" t="str">
        <f aca="false">VLOOKUP(H162,LEYENDA!$C$2:$D$6,2,TRUE())</f>
        <v>25-40</v>
      </c>
      <c r="J162" s="5" t="str">
        <f aca="false">VLOOKUP(A162,'286'!$A$3:$I$1768,7,FALSE())</f>
        <v>H</v>
      </c>
      <c r="K162" s="8" t="str">
        <f aca="false">VLOOKUP(A162,'286'!$A$3:$I$1768,2,FALSE())</f>
        <v>OD</v>
      </c>
      <c r="L162" s="4" t="str">
        <f aca="false">VLOOKUP(A162,'286'!$A$3:$I$1768,8,FALSE())</f>
        <v>D</v>
      </c>
      <c r="M162" s="4" t="str">
        <f aca="false">VLOOKUP(A162,'286'!$A$3:$I$1768,9,FALSE())</f>
        <v>I</v>
      </c>
      <c r="N162" s="8" t="str">
        <f aca="false">IF(R162=O162, "MISMA","CONTRARIA")</f>
        <v>CONTRARIA</v>
      </c>
      <c r="O162" s="8" t="str">
        <f aca="false" t="array" ref="O162">_xlfn.IFS(L162="D","1", L162="I","2")</f>
        <v>1</v>
      </c>
      <c r="P162" s="8" t="str">
        <f aca="false" t="array" ref="P162">_xlfn.IFS(K162="OD","1", K162="OI","2")</f>
        <v>1</v>
      </c>
      <c r="Q162" s="1" t="str">
        <f aca="false" t="array" ref="Q162">_xlfn.IFS(J162="M","1", J162="H","2")</f>
        <v>2</v>
      </c>
      <c r="R162" s="8" t="str">
        <f aca="false" t="array" ref="R162">_xlfn.IFS(M162="D","1", M162="I","2")</f>
        <v>2</v>
      </c>
      <c r="S162" s="1" t="str">
        <f aca="false" t="array" ref="S162">_xlfn.IFS(N162="CONTRARIA", "1",N162= "MISMA","2")</f>
        <v>1</v>
      </c>
      <c r="T162" s="1" t="str">
        <f aca="false" t="array" ref="T162">_xlfn.IFS(I162="0-12","1", I162="13-24","2", I162="25-40","3", I162="41-60","4", I162="61-100","5")</f>
        <v>3</v>
      </c>
      <c r="U162" s="9" t="n">
        <v>-1</v>
      </c>
      <c r="V162" s="11" t="str">
        <f aca="false">IF(U162="","",IF(AND(U162&gt;=-9,U162&lt;=-6.5),"-9 a -6,5",IF(AND(U162&gt;=-6,U162&lt;=-3.5),"-6 a -3,5",IF(AND(U162&gt;=-3,U162&lt;=-1),"-3 a -1",IF(U162=-0.5,"-0,5",IF(AND(U162&gt;=0,U162&lt;=2.5),"0 a 2,5",IF(AND(U162&gt;=3,U162&lt;=5.5),"3 a 5,5",IF(AND(U162&gt;=6,U162&lt;=8.5),"6 a 8,5",IF(AND(U162&gt;=9,U162&lt;=20),"9 a 20","Fuera de rango")))))))))</f>
        <v>-3 a -1</v>
      </c>
      <c r="W162" s="11" t="n">
        <f aca="false">IF(V162="","",IF(V162="-9 a -6,5",2,IF(V162="-6 a -3,5",3,IF(V162="-3 a -1",4,IF(V162="-0,5","NORMA",IF(V162="0 a 2,5",5,IF(V162="3 a 5,5",6,IF(V162="6 a 8,5",7,IF(V162="9 a 20",8,"Fuera de rango")))))))))</f>
        <v>4</v>
      </c>
      <c r="X162" s="9" t="n">
        <v>4</v>
      </c>
      <c r="Y162" s="10" t="str">
        <f aca="false">IF(X162="","",IF(AND(X162&gt;=0,X162&lt;=4),"0 a 4",IF(AND(X162&gt;=4.5,X162&lt;=8.5),"4,5 a 8,5",IF(X162=9,"9",IF(AND(X162&gt;=9.5,X162&lt;=13),"9,5 a 13",IF(AND(X162&gt;=13.5,X162&lt;=20),"13,5 a 20",IF(AND(X162&gt;=20.5,X162&lt;=35),"20,5 a 35","Fuera de rango")))))))</f>
        <v>0 a 4</v>
      </c>
      <c r="Z162" s="11" t="n">
        <f aca="false">IF(Y162="","",IF(Y162="0 a 4",1,IF(Y162="4,5 a 8,5",2,IF(Y162="9","NORMA",IF(Y162="9,5 a 13",3,IF(Y162="13,5 a 20",4,IF(Y162="20,5 a 35",5,"Fuera de rango")))))))</f>
        <v>1</v>
      </c>
      <c r="AA162" s="9" t="n">
        <v>7</v>
      </c>
      <c r="AB162" s="10" t="str">
        <f aca="false">IF(AA162="","",IF(AND(AA162&gt;=0,AA162&lt;=9),"0 a 9",IF(AND(AA162&gt;=9.5,AA162&lt;=18.5),"9,5 a 18,5",IF(AA162=19,"19",IF(AND(AA162&gt;=19.5,AA162&lt;=28),"19,5 a 28",IF(AND(AA162&gt;=28.5,AA162&lt;=40),"28,5 a 40","Fuera de rango"))))))</f>
        <v>0 a 9</v>
      </c>
      <c r="AC162" s="11" t="n">
        <f aca="false" t="array" ref="AC162">_xlfn.IFS(AB162="","",AB162="0 a 9",1,AB162="9,5 a 18,5",2,AB162="19","NORMA",AB162="19,5 a 28",3,AB162="28,5 a 40",4,TRUE(),"Fuera de rango")</f>
        <v>1</v>
      </c>
      <c r="AD162" s="9" t="n">
        <v>3</v>
      </c>
      <c r="AE162" s="10" t="str">
        <f aca="false">IF(AD162="","",IF(AND(AD162&gt;=-10,AD162&lt;=0),"De -10 a 0",IF(AND(AD162&gt;=0.5,AD162&lt;=9.5),"0,5 a 9,5",IF(AD162=10,"10",IF(AND(AD162&gt;=10.5,AD162&lt;=20),"10,5 a 20",IF(AND(AD162&gt;=20.5,AD162&lt;=40),"20,5 a 40","Fuera de rango"))))))</f>
        <v>0,5 a 9,5</v>
      </c>
      <c r="AF162" s="12" t="n">
        <f aca="false">IF(AD162="","",IF(AND(AD162&gt;=-10,AD162&lt;=0),1,IF(AND(AD162&gt;=0.5,AD162&lt;=9.5),2,IF(AD162=10,"NORMA",IF(AND(AD162&gt;=10.5,AD162&lt;=20),3,IF(AND(AD162&gt;=20.5,AD162&lt;=40),4,""))))))</f>
        <v>2</v>
      </c>
      <c r="AG162" s="9" t="n">
        <v>9</v>
      </c>
      <c r="AH162" s="11" t="str">
        <f aca="false">IF(AG162="","",IF(AND(AG162&gt;=0,AG162&lt;=4),"0 a 4",IF(AND(AG162&gt;=4.5,AG162&lt;=8.5),"4,5 a 8,5",IF(AG162=9,"9",IF(AND(AG162&gt;=9.5,AG162&lt;=13),"9,5 a 13",IF(AND(AG162&gt;=13.5,AG162&lt;=25),"13,5 a 25","Fuera de rango"))))))</f>
        <v>9</v>
      </c>
      <c r="AI162" s="11" t="str">
        <f aca="false">IF(AH162="","",IF(AH162="0 a 4",1,IF(AH162="4,5 a 8,5",2,IF(AH162="9","NORMA",IF(AH162="9,5 a 13",3,IF(AH162="13,5 a 25",4,""))))))</f>
        <v>NORMA</v>
      </c>
      <c r="AJ162" s="9" t="n">
        <v>6</v>
      </c>
      <c r="AK162" s="10" t="str">
        <f aca="false">IF(AJ162="","",IF(AND(AJ162&gt;=-15,AJ162&lt;=-10.5),"-15 a -10,5",IF(AND(AJ162&gt;=-10,AJ162&lt;=-4),"-10 a -4",IF(AND(AJ162&gt;=-4.5,AJ162&lt;=0),"-4,5 a 0",IF(AND(AJ162&gt;=0.5,AJ162&lt;=4.5),"0,5 a 4,5",IF(AJ162=5,"5",IF(AND(AJ162&gt;=5.5,AJ162&lt;=10),"5,5 a 10",IF(AND(AJ162&gt;=10.5,AJ162&lt;=20),"10,5 a 20","Fuera de rango"))))))))</f>
        <v>5,5 a 10</v>
      </c>
      <c r="AL162" s="11" t="n">
        <f aca="false">IF(AK162="","",IF(AK162="-15 a -10,5",1,IF(AK162="-10 a -4",2,IF(AK162="-4,5 a 0",3,IF(AK162="0,5 a 4,5",4,IF(AK162="5","NORMA",IF(AK162="5,5 a 10",5,IF(AK162="10,5 a 20",6,"Error"))))))))</f>
        <v>5</v>
      </c>
      <c r="AM162" s="9" t="n">
        <v>0</v>
      </c>
      <c r="AN162" s="10" t="str">
        <f aca="false">IF(AM162="","",IF(AND(AM162&gt;=-7.5,AM162&lt;=-5.5),"-7,5 a -5,5",IF(AND(AM162&gt;=-5,AM162&lt;=-3),"-5 a -3",IF(AND(AM162&gt;=-2.5,AM162&lt;=-0.5),"-2,5 a -0,5",IF(AM162=0,"0,00",IF(AND(AM162&gt;=0.5,AM162&lt;=2.5),"0,5 a 2,5",IF(AND(AM162&gt;=3,AM162&lt;=5),"3 a 5",IF(AND(AM162&gt;=5.5,AM162&lt;=7.5),"5,5 a 7,5",IF(AND(AM162&gt;=8,AM162&lt;=10),"8 a 10","Fuera de rango")))))))))</f>
        <v>0,00</v>
      </c>
      <c r="AO162" s="11" t="str">
        <f aca="false">IF(AN162="","",IF(AN162="-7,5 a -5,5",1,IF(AN162="-5 a -3",2,IF(AN162="-2,5 a -0,5",3,IF(AN162="0,00","NORMA",IF(AN162="0,5 a 2,5",4,IF(AN162="3 a 5",5,IF(AN162="5,5 a 7,5",6,IF(AN162="8 a 10",7,"Error")))))))))</f>
        <v>NORMA</v>
      </c>
      <c r="AP162" s="9" t="n">
        <v>-6</v>
      </c>
      <c r="AQ162" s="10" t="str">
        <f aca="false">IF(AP162="","",IF(AND(AP162&gt;=-20,AP162&lt;=-9.5),"-20 a -9,5",IF(AND(AP162&gt;=-9,AP162&lt;=-6.5),"-9 a -6,5",IF(AP162=-6,"-6",IF(AND(AP162&gt;=-5.5,AP162&lt;=-3),"-5,5 a -3",IF(AND(AP162&gt;=-2.5,AP162&lt;=0),"-2,5 a 0",IF(AND(AP162&gt;=0.5,AP162&lt;=3),"0,5 a 3",IF(AND(AP162&gt;=3.5,AP162&lt;=6),"3,5 a 6",IF(AND(AP162&gt;=6.5,AP162&lt;=9),"6,5 a 9",IF(AND(AP162&gt;=9.5,AP162&lt;=20),"9,5 a 20","Fuera de rango"))))))))))</f>
        <v>-6</v>
      </c>
      <c r="AR162" s="11" t="str">
        <f aca="false">IF(AQ162="","",IF(AQ162="-20 a -9,5",1,IF(AQ162="-9 a -6,5",2,IF(AQ162="-6","NORMA",IF(AQ162="-5,5 a -3",3,IF(AQ162="-2,5 a 0",4,IF(AQ162="0,5 a 3",5,IF(AQ162="3,5 a 6",6,IF(AQ162="6,5 a 9",7,IF(AQ162="9,5 a 20",8,""))))))))))</f>
        <v>NORMA</v>
      </c>
      <c r="AS162" s="9" t="n">
        <v>4</v>
      </c>
      <c r="AT162" s="10" t="str">
        <f aca="false">IF(AS162="","",IF(AND(AS162&gt;=-16,AS162&lt;=-14),"-16 a -14",IF(AND(AS162&gt;=-13.5,AS162&lt;=-11.5),"-13,5 a -11,5",IF(AND(AS162&gt;=-11,AS162&lt;=-9),"-11 a -9",IF(AND(AS162&gt;=-8.5,AS162&lt;=-6.5),"-8,5 a -6,5",IF(AND(AS162&gt;=-6,AS162&lt;=-4),"-6 a -4",IF(AND(AS162&gt;=-3.5,AS162&lt;=-1.5),"-3,5 a -1,5",IF(AND(AS162&gt;=-1,AS162&lt;=1),"-1 a 1",IF(AND(AS162&gt;=1.5,AS162&lt;=3.5),"1,5 a 3,5",IF(AND(AS162&gt;=4,AS162&lt;=6),"4 a 6",IF(AND(AS162&gt;=6.5,AS162&lt;=8.5),"6,5 a 8,5",IF(AND(AS162&gt;=9,AS162&lt;=11),"9 a 11",IF(AND(AS162&gt;=11.5,AS162&lt;=13.5),"11,5 a 13,5",IF(AND(AS162&gt;=14,AS162&lt;=16),"14 a 16",IF(AND(AS162&gt;=16.5,AS162&lt;=18.5),"16,5 a 18,5",IF(AND(AS162&gt;=19,AS162&lt;=21),"19 a 21","Fuera de rango"))))))))))))))))</f>
        <v>4 a 6</v>
      </c>
      <c r="AU162" s="11" t="str">
        <f aca="false" t="array" ref="AU162">IF(AT162="","",_xlfn.IFS(AT162="-16 a -14",1,AT162="-13,5 a -11,5",2,AT162="-11 a -9",3,AT162="-8,5 a -6,5",4,AT162="-6 a -4",5,AT162="-3,5 a -1,5",6,AT162="-1 a 1",7,AT162="1,5 a 3,5",8,AT162="4 a 6","NORMA",AT162="6,5 a 8,5",9,AT162="9 a 11",10,AT162="11,5 a 13,5",11,AT162="14 a 16",12,AT162="16,5 a 18,5",13,AT162="19 a 21",14,TRUE(),""))</f>
        <v>NORMA</v>
      </c>
      <c r="AV162" s="9" t="n">
        <v>1</v>
      </c>
      <c r="AW162" s="10" t="str">
        <f aca="false">IF(AV162="","",IF(AND(AV162&gt;=-1,AV162&lt;=-0.5),"-1 a -0,5",IF(AND(AV162&gt;-0.5,AV162&lt;=0),"De -0,5 a 0",IF(AND(AV162&gt;=0.25,AV162&lt;=0.75),"0,25 a 0,75",IF(AND(AV162&gt;=1,AV162&lt;=1.5),"1 a 1,5",IF(AND(AV162&gt;=1.75,AV162&lt;=2.25),"1,75 a 2,25",IF(AND(AV162&gt;=2.5,AV162&lt;=3),"2,5 a 3",IF(AND(AV162&gt;=3.25,AV162&lt;=3.75),"3,25 a 3,75","Fuera de rango"))))))))</f>
        <v>1 a 1,5</v>
      </c>
      <c r="AX162" s="11" t="n">
        <f aca="false">IF(AW162="","",IF(OR(AW162="-1 a -0,5",AW162="-1 a -0.5"),1,IF(OR(AW162="De -0,5 a 0",AW162="-0,5 a 0",AW162="De -0.5 a 0"),2,IF(OR(AW162="0,25 a 0,75",AW162="0.25 a 0.75"),"NORMA",IF(OR(AW162="1 a 1,5",AW162="1 a 1.5"),3,IF(OR(AW162="1,75 a 2,25",AW162="1.75 a 2.25"),4,IF(OR(AW162="2,5 a 3",AW162="2.5 a 3"),5,IF(OR(AW162="3,25 a 3,75",AW162="3.25 a 3.75"),6,""))))))))</f>
        <v>3</v>
      </c>
      <c r="AY162" s="9" t="n">
        <v>-10</v>
      </c>
      <c r="AZ162" s="10" t="str">
        <f aca="false">IF(AY162="","",IF(AND(AY162&gt;=-20,AY162&lt;=-9.5),"-20 a -9,5",IF(AND(AY162&gt;=-9,AY162&lt;=-6.5),"-9 a -6,5",IF(AY162=-6,"-6",IF(AND(AY162&gt;=-5.5,AY162&lt;=-3),"-5,5 a -3",IF(AND(AY162&gt;=-2.5,AY162&lt;=0),"-2,5 a 0",IF(AND(AY162&gt;=0.5,AY162&lt;=3),"0,5 a 3",IF(AND(AY162&gt;=3.5,AY162&lt;=6),"3,5 a 6","Fuera de rango"))))))))</f>
        <v>-20 a -9,5</v>
      </c>
      <c r="BA162" s="11" t="n">
        <f aca="false">IF(AZ162="","",IF(AZ162="-20 a -9,5",1,IF(AZ162="-9 a -6,5",2,IF(AZ162="-6","NORMA",IF(AZ162="-5,5 a -3",3,IF(AZ162="-2,5 a 0",4,IF(AZ162="0,5 a 3",5,IF(AZ162="3,5 a 6",6,""))))))))</f>
        <v>1</v>
      </c>
      <c r="BB162" s="9" t="n">
        <v>0</v>
      </c>
      <c r="BC162" s="10" t="str">
        <f aca="false" t="array" ref="BC162">IF(BB162="","",_xlfn.IFS(AND(BB162&gt;=0,BB162&lt;=2),"0 a 2",AND(BB162&gt;=2.5,BB162&lt;=4.5),"2,5 a 4,5",AND(BB162&gt;=5,BB162&lt;=7),"5 a 7",AND(BB162&gt;=7.5,BB162&lt;=9.5),"7,5 a 9,5",AND(BB162&gt;=10,BB162&lt;=12),"10 a 12",AND(BB162&gt;=12.5,BB162&lt;=14.5),"12,5 a 14,5",BB162=15,"15",AND(BB162&gt;=15.5,BB162&lt;=17.5),"15,5 a 17,5",AND(BB162&gt;=18,BB162&lt;=20),"18 a 20",AND(BB162&gt;=20.5,BB162&lt;=22.5),"20,5 a 22,5",AND(BB162&gt;=23,BB162&lt;=25),"23 a 25",TRUE(),"Fuera de rango"))</f>
        <v>0 a 2</v>
      </c>
      <c r="BD162" s="11" t="n">
        <f aca="false" t="array" ref="BD162">IF(BC162="","",_xlfn.IFS(BC162="0 a 2",1,BC162="2,5 a 4,5",2,BC162="5 a 7",3,BC162="7,5 a 9,5",4,BC162="10 a 12",5,BC162="12,5 a 14,5",6,BC162="15","NORMA",BC162="15,5 a 17,5",7,BC162="18 a 20",8,BC162="20,5 a 22,5",9,BC162="23 a 25",10,TRUE(),"Fuera de rango"))</f>
        <v>1</v>
      </c>
      <c r="BE162" s="9" t="n">
        <v>6</v>
      </c>
      <c r="BF162" s="10" t="str">
        <f aca="false">IF(BE162="","",IF(AND(BE162&gt;=-20,BE162&lt;=-10),"-20 a -10",IF(AND(BE162&gt;=-9.5,BE162&lt;=0.5),"-9,5 a 0,5",IF(AND(BE162&gt;=1,BE162&lt;=11),"1 a 11",IF(AND(BE162&gt;=11.5,BE162&lt;=20.5),"11,5 a 20,5",IF(BE162=21,"21",IF(AND(BE162&gt;=21.5,BE162&lt;=31.5),"21,5 a 31,5",IF(AND(BE162&gt;=32,BE162&lt;=42),"32 a 42","Fuera de rango"))))))))</f>
        <v>1 a 11</v>
      </c>
      <c r="BG162" s="11" t="n">
        <f aca="false">IF(BF162="","",IF(BF162="-20 a -10",1,IF(BF162="-9,5 a 0,5",2,IF(BF162="1 a 11",3,IF(BF162="11,5 a 20,5",4,IF(BF162="21","NORMA",IF(BF162="21,5 a 31,5",5,IF(BF162="32 a 42",6,""))))))))</f>
        <v>3</v>
      </c>
      <c r="BH162" s="9" t="n">
        <v>0</v>
      </c>
      <c r="BI162" s="10" t="str">
        <f aca="false">IF(BH162="","",IF(AND(BH162&gt;=-20,BH162&lt;=-15),"-20 a -15",IF(AND(BH162&gt;=-14.5,BH162&lt;=-9.5),"-14,5 a -9,5",IF(AND(BH162&gt;=-9,BH162&lt;=-4),"-9 a -4",IF(AND(BH162&gt;=-3.5,BH162&lt;=2.5),"-3,5 a 2,5",IF(AND(BH162&gt;=3,BH162&lt;=8),"3 a 8",IF(AND(BH162&gt;=8.5,BH162&lt;=14.5),"8,5 a 14,5",IF(BH162=15,"15",IF(AND(BH162&gt;=15.5,BH162&lt;=20.5),"15,5 a 20,5",IF(AND(BH162&gt;=21,BH162&lt;=26),"21 a 26","Fuera de rango"))))))))))</f>
        <v>-3,5 a 2,5</v>
      </c>
      <c r="BJ162" s="11" t="n">
        <f aca="false">IF(BI162="","",IF(BI162="-20 a -15",1,IF(BI162="-14,5 a -9,5",2,IF(BI162="-9 a -4",3,IF(BI162="-3,5 a 2,5",4,IF(BI162="3 a 8",5,IF(BI162="8,5 a 14,5",6,IF(BI162="15","NORMA",IF(BI162="15,5 a 20,5",7,IF(BI162="21 a 26",8,IF(BI162="26,5 a 31,5",9,"")))))))))))</f>
        <v>4</v>
      </c>
      <c r="BK162" s="9" t="n">
        <v>0</v>
      </c>
      <c r="BL162" s="10" t="str">
        <f aca="false">IF(BK162="","",IF(AND(BK162&gt;=0,BK162&lt;=2),"0 - 2",IF(AND(BK162&gt;=2.5,BK162&lt;=4.5),"2,5 - 4,5",IF(AND(BK162&gt;=5,BK162&lt;=7),"5 - 7",IF(AND(BK162&gt;=7.5,BK162&lt;=9.5),"7,5 - 9,5",IF(AND(BK162&gt;=10,BK162&lt;=12),"10 - 12",IF(AND(BK162&gt;=12.5,BK162&lt;=13.5),"12,5 - 13,5",IF(BK162=14,"14",IF(AND(BK162&gt;=14.5,BK162&lt;=16.5),"14,5 - 16,5",IF(AND(BK162&gt;=17,BK162&lt;=19),"17 - 19",IF(AND(BK162&gt;=19.5,BK162&lt;=21.5),"19,5 - 21,5",IF(AND(BK162&gt;=22,BK162&lt;=24),"22 - 24",IF(AND(BK162&gt;=24.5,BK162&lt;=26.5),"24,5 - 26,5",IF(AND(BK162&gt;=27,BK162&lt;=29),"27 - 29",IF(AND(BK162&gt;=29.5,BK162&lt;=30),"29,5 - 30","Fuera de rango")))))))))))))))</f>
        <v>0 - 2</v>
      </c>
      <c r="BM162" s="11" t="n">
        <f aca="false">IF(BL162="","",IF(BL162="0 - 2",1,IF(BL162="2,5 - 4,5",2,IF(BL162="5 - 7",3,IF(BL162="7,5 - 9,5",4,IF(BL162="10 - 12",5,IF(BL162="12,5 - 13,5",6,IF(BL162="14","NORMA",IF(BL162="14,5 - 16,5",7,IF(BL162="17 - 19",8,IF(BL162="19,5 - 21,5",9,IF(BL162="22 - 24",10,IF(BL162="24,5 - 26,5",11,IF(BL162="27 - 29",12,IF(BL162="29,5 - 30",13,"")))))))))))))))</f>
        <v>1</v>
      </c>
      <c r="BN162" s="9" t="n">
        <v>25</v>
      </c>
      <c r="BO162" s="10" t="str">
        <f aca="false">IF(BN162="","",IF(AND(BN162&gt;=-20,BN162&lt;=-10),"-20 a -10",IF(AND(BN162&gt;=-9.5,BN162&lt;=0.5),"-9,5 a 0,5",IF(AND(BN162&gt;=1,BN162&lt;=11),"1 a 11",IF(AND(BN162&gt;=11.5,BN162&lt;=21.5),"11,5 a 21,5",IF(BN162=22,"22",IF(AND(BN162&gt;=22.5,BN162&lt;=32.5),"22,5 a 32,5",IF(AND(BN162&gt;=33,BN162&lt;=43),"33 a 43","Fuera de rango"))))))))</f>
        <v>22,5 a 32,5</v>
      </c>
      <c r="BP162" s="11" t="n">
        <f aca="false">IF(BO162="","",IF(BO162="-20 a -10",1,IF(BO162="-9,5 a 0,5",2,IF(BO162="1 a 11",3,IF(BO162="11,5 a 21,5",4,IF(BO162="22","NORMA",IF(BO162="22,5 a 32,5",5,IF(BO162="33 a 43",6,""))))))))</f>
        <v>5</v>
      </c>
      <c r="BQ162" s="9" t="n">
        <v>20</v>
      </c>
      <c r="BR162" s="10" t="str">
        <f aca="false">IF(BQ162="","",IF(AND(BQ162&gt;=-20,BQ162&lt;=-15),"-20 a -15",IF(AND(BQ162&gt;=-14.5,BQ162&lt;=-9.5),"-14,5 a -9,5",IF(AND(BQ162&gt;=-9,BQ162&lt;=-4),"-9 a -4",IF(AND(BQ162&gt;=-3.5,BQ162&lt;=2.5),"-3,5 a 2,5",IF(AND(BQ162&gt;=3,BQ162&lt;=8),"3 a 8",IF(AND(BQ162&gt;=8.5,BQ162&lt;=13.5),"8,5 a 13,5",IF(AND(BQ162&gt;=14,BQ162&lt;=17.5),"14 a 17,5",IF(BQ162=18,"18",IF(AND(BQ162&gt;=18.5,BQ162&lt;=23.5),"18,5 a 23,5",IF(AND(BQ162&gt;=24,BQ162&lt;=29),"24 a 29",IF(AND(BQ162&gt;=29.5,BQ162&lt;=34.5),"29,5 a 34,5",IF(AND(BQ162&gt;=35,BQ162&lt;=40),"35 a 40","Fuera de rango")))))))))))))</f>
        <v>18,5 a 23,5</v>
      </c>
      <c r="BS162" s="11" t="n">
        <f aca="false">IF(BR162="","",IF(BR162="-20 a -15",1,IF(BR162="-14,5 a -9,5",2,IF(BR162="-9 a -4",3,IF(BR162="-3,5 a 2,5",4,IF(BR162="3 a 8",5,IF(BR162="8,5 a 13,5",6,IF(BR162="14 a 17,5",7,IF(BR162="18","NORMA",IF(BR162="18,5 a 23,5",8,IF(BR162="24 a 29",9,IF(BR162="29,5 a 34,5",10,IF(BR162="35 a 40",11,"")))))))))))))</f>
        <v>8</v>
      </c>
      <c r="BT162" s="9" t="n">
        <v>0</v>
      </c>
      <c r="BU162" s="10" t="str">
        <f aca="false">IF(BT162="","",IF(AND(BT162&gt;=-20,BT162&lt;=-18),"-20 a -18",IF(AND(BT162&gt;=-17.5,BT162&lt;=-15.5),"-17,5 a -15,5",IF(AND(BT162&gt;=-15,BT162&lt;=-13),"-15 a -13",IF(AND(BT162&gt;=-12.5,BT162&lt;=-10.5),"-12,5 a -10,5",IF(AND(BT162&gt;=-10,BT162&lt;=-8),"-10 a -8",IF(AND(BT162&gt;=-7.5,BT162&lt;=-5.5),"-7,5 a -5,5",IF(AND(BT162&gt;=-5,BT162&lt;=-3),"-5 a -3",IF(AND(BT162&gt;=-2.5,BT162&lt;=-0.5),"-2,5 a -0,5",IF(BT162=0,"0",IF(AND(BT162&gt;=0.5,BT162&lt;=2.5),"0,5 a 2,5",IF(AND(BT162&gt;=3,BT162&lt;=5),"3 a 5",IF(AND(BT162&gt;=5.5,BT162&lt;=7.5),"5,5 a 7,5",IF(AND(BT162&gt;=8,BT162&lt;=10),"8 a 10",IF(AND(BT162&gt;=10.5,BT162&lt;=12.5),"10,5 a 12,5",IF(AND(BT162&gt;=13,BT162&lt;=15),"13 a 15",IF(AND(BT162&gt;=15.5,BT162&lt;=17.5),"15,5 a 17,5",IF(AND(BT162&gt;=18,BT162&lt;=20),"18 a 20","Fuera de rango"))))))))))))))))))</f>
        <v>0</v>
      </c>
      <c r="BV162" s="11" t="str">
        <f aca="false">IF(BT162="","",IF(BT162=0,"NORMA",IF(AND(BT162&gt;=-20,BT162&lt;=-18),2,IF(AND(BT162&gt;=-17.5,BT162&lt;=-15.5),2,IF(AND(BT162&gt;=-15,BT162&lt;=-13),3,IF(AND(BT162&gt;=-12.5,BT162&lt;=-10.5),4,IF(AND(BT162&gt;=-10,BT162&lt;=-8),5,IF(AND(BT162&gt;=-7.5,BT162&lt;=-5.5),6,IF(AND(BT162&gt;=-5,BT162&lt;=-3),7,IF(AND(BT162&gt;=-2.5,BT162&lt;=-0.5),8,IF(AND(BT162&gt;=0.5,BT162&lt;=2.5),9,IF(AND(BT162&gt;=3,BT162&lt;=5),10,IF(AND(BT162&gt;=5.5,BT162&lt;=7.5),11,IF(AND(BT162&gt;=8,BT162&lt;=10),12,IF(AND(BT162&gt;=10.5,BT162&lt;=12.5),13,IF(AND(BT162&gt;=13,BT162&lt;=15),14,IF(AND(BT162&gt;=15.5,BT162&lt;=17.5),15,IF(AND(BT162&gt;=18,BT162&lt;=20),16,"Fuera de rango"))))))))))))))))))</f>
        <v>NORMA</v>
      </c>
      <c r="BW162" s="9" t="n">
        <v>-5.75</v>
      </c>
      <c r="BX162" s="10" t="n">
        <f aca="false">18.5- (0.3*H162)</f>
        <v>9.8</v>
      </c>
      <c r="BY162" s="10" t="n">
        <f aca="false">(BW162)-(BX162)</f>
        <v>-15.55</v>
      </c>
      <c r="BZ162" s="10" t="str">
        <f aca="false">IF(BY162="","",IF(BY162&lt;-27.5,"De -30 a -28",IF(BY162&lt;-25,"De -27,5 a -25,5",IF(BY162&lt;-22.5,"De -25 a -23",IF(BY162&lt;-20,"De -22,5 a -20,5",IF(BY162&lt;-17.5,"De -20 a -18",IF(BY162&lt;-15,"De -17,5 a -15,5",IF(BY162&lt;-12.5,"De -15 a -13",IF(BY162&lt;-10,"De -12,5 a -10,5",IF(BY162&lt;-7.5,"De -10 a -8",IF(BY162&lt;-5,"De -7,5 a -5,5",IF(BY162&lt;-2.5,"De -5 a -3",IF(BY162&lt;0,"De -2,5 a -0,5",IF(BY162&lt;2.5,"De 0 a 2",IF(BY162&lt;5,"De 2,5 a 4,5",IF(BY162&lt;7.5,"De 5 a 7",IF(BY162&lt;10,"De 7,5 a 9,5",IF(BY162&lt;12.5,"De 10 a 12",IF(BY162&lt;15,"De 12,5 a 14,5",IF(BY162&lt;17.5,"De 15 a 17",IF(BY162&lt;20,"De 17,5 a 19,5",IF(BY162&lt;22.5,"De 20 a 22",IF(BY162&lt;25,"De 22,5 a 24,5",IF(BY162&lt;27.5,"De 25 a 27","De 27,5 a 30"))))))))))))))))))))))))</f>
        <v>De -17,5 a -15,5</v>
      </c>
      <c r="CA162" s="12" t="n">
        <f aca="false">IF(BY162="","",IF(BY162&lt;=-28,1,IF(BY162&lt;=-25.5,2,IF(BY162&lt;=-23,3,IF(BY162&lt;=-20.5,4,IF(BY162&lt;=-18,5,IF(BY162&lt;=-15.5,6,IF(BY162&lt;=-13,7,IF(BY162&lt;=-10.5,8,IF(BY162&lt;=-8,9,IF(BY162&lt;=-5.5,10,IF(BY162&lt;=-3,11,IF(BY162&lt;=-0.5,12,IF(BY162&lt;=2,13,IF(BY162&lt;=4.5,14,IF(BY162&lt;=7,15,IF(BY162&lt;=9.5,16,IF(BY162&lt;=12,17,IF(BY162&lt;=14.5,18,IF(BY162&lt;=17,19,IF(BY162&lt;=19.5,20,IF(BY162&lt;=22,21,IF(BY162&lt;=24.5,22,IF(BY162&lt;=27,23,IF(BY162&lt;=30,24,"Fuera de rango")))))))))))))))))))))))))</f>
        <v>6</v>
      </c>
      <c r="CB162" s="9" t="n">
        <v>-8.5</v>
      </c>
      <c r="CC162" s="10" t="n">
        <f aca="false">18.5- (0.3*H162)</f>
        <v>9.8</v>
      </c>
      <c r="CD162" s="10" t="n">
        <f aca="false">(CB162)-(CC162)</f>
        <v>-18.3</v>
      </c>
      <c r="CE162" s="10" t="str">
        <f aca="false">IF(CD162="","",IF(CD162&lt;-27.5,"De -30 a -28",IF(CD162&lt;-25,"De -27,5 a -25,5",IF(CD162&lt;-22.5,"De -25 a -23",IF(CD162&lt;-20,"De -22,5 a -20,5",IF(CD162&lt;-17.5,"De -20 a -18",IF(CD162&lt;-15,"De -17,5 a -15,5",IF(CD162&lt;-12.5,"De -15 a -13",IF(CD162&lt;-10,"De -12,5 a -10,5",IF(CD162&lt;-7.5,"De -10 a -8",IF(CD162&lt;-5,"De -7,5 a -5,5",IF(CD162&lt;-2.5,"De -5 a -3",IF(CD162&lt;0,"De -2,5 a -0,5",IF(CD162&lt;=2,"De 0 a 2",IF(CD162&lt;=4.5,"De 2,5 a 4,5",IF(CD162&lt;=7,"De 5 a 7",IF(CD162&lt;=9.5,"De 7,5 a 9,5",IF(CD162&lt;=12,"De 10 a 12",IF(CD162&lt;=14.5,"De 12,5 a 14,5",IF(CD162&lt;=17,"De 15 a 17",IF(CD162&lt;=19.5,"De 17,5 a 19,5",IF(CD162&lt;=22,"De 20 a 22",IF(CD162&lt;=24.5,"De 22,5 a 24,5",IF(CD162&lt;=27,"De 25 a 27","De 27,5 a 30"))))))))))))))))))))))))</f>
        <v>De -20 a -18</v>
      </c>
      <c r="CF162" s="12" t="n">
        <f aca="false">IF(CD162="","",IF(CD162&lt;-27.5,1,IF(CD162&lt;-25,2,IF(CD162&lt;-22.5,3,IF(CD162&lt;-20,4,IF(CD162&lt;-17.5,5,IF(CD162&lt;-15,6,IF(CD162&lt;-12.5,7,IF(CD162&lt;-10,8,IF(CD162&lt;-7.5,9,IF(CD162&lt;-5,10,IF(CD162&lt;-2.5,11,IF(CD162&lt;0,12,IF(CD162&lt;2.5,13,IF(CD162&lt;5,14,IF(CD162&lt;7.5,15,IF(CD162&lt;10,16,IF(CD162&lt;12.5,17,IF(CD162&lt;15,18,IF(CD162&lt;17.5,19,IF(CD162&lt;20,20,IF(CD162&lt;22.5,21,IF(CD162&lt;25,22,IF(CD162&lt;27.5,23,24))))))))))))))))))))))))</f>
        <v>5</v>
      </c>
      <c r="CG162" s="9" t="n">
        <v>-4.5</v>
      </c>
      <c r="CH162" s="10" t="str">
        <f aca="false">IF(CG162="","",IF(AND(CG162&gt;=-10,CG162&lt;=-9.5),"-10 a -9,5",IF(AND(CG162&gt;-9.5,CG162&lt;=-8.5),"-9 a -8,5",IF(AND(CG162&gt;-8.5,CG162&lt;=-7.5),"-8 a -7,5",IF(AND(CG162&gt;-7.5,CG162&lt;=-6.5),"-7 a -6,5",IF(AND(CG162&gt;-6.5,CG162&lt;=-5.5),"-6 a -5,5",IF(AND(CG162&gt;-5.5,CG162&lt;=-4.5),"-5 a -4,5",IF(AND(CG162&gt;-4.5,CG162&lt;=-3.5),"-4 a -3,5",IF(AND(CG162&gt;-3.5,CG162&lt;=-2.5),"-3 a -2,5",IF(CG162=-2.25,"-2,25",IF(AND(CG162&gt;-2.5,CG162&lt;=-1.5),"-2 a -1,5",IF(AND(CG162&gt;-1.5,CG162&lt;=-0.5),"-1 a -0,5",IF(AND(CG162&gt;-0.5,CG162&lt;=0.5),"0 a 0,5",IF(AND(CG162&gt;0.5,CG162&lt;=1.5),"1 a 1,5",IF(AND(CG162&gt;1.5,CG162&lt;=2.5),"2 a 2,5",IF(AND(CG162&gt;2.5,CG162&lt;=3.5),"3 a 3,5",IF(AND(CG162&gt;3.5,CG162&lt;=4.5),"4 a 4,5",IF(AND(CG162&gt;4.5,CG162&lt;=5.5),"5 a 5,5",IF(AND(CG162&gt;5.5,CG162&lt;=6.5),"6 a 6,5",IF(AND(CG162&gt;6.5,CG162&lt;=7.5),"7 a 7,5",IF(AND(CG162&gt;7.5,CG162&lt;=8.5),"8 a 8,5",IF(AND(CG162&gt;8.5,CG162&lt;=9.5),"9 a 9,5",IF(CG162&gt;=10,"10","Fuera de rango")))))))))))))))))))))))</f>
        <v>-5 a -4,5</v>
      </c>
      <c r="CI162" s="11" t="n">
        <f aca="false">IF(CG162="","",IF(CG162=-2.25,"NORMA",IF(CG162&lt;=-9.5,1,IF(CG162&lt;=-8.5,2,IF(CG162&lt;=-7.5,3,IF(CG162&lt;=-6.5,4,IF(CG162&lt;=-5.5,5,IF(CG162&lt;=-4.5,6,IF(CG162&lt;=-3.5,7,IF(CG162&lt;=-2.5,8,IF(CG162&lt;=-1.5,9,IF(CG162&lt;=-0.5,10,IF(CG162&lt;=0.5,11,IF(CG162&lt;=1.5,12,IF(CG162&lt;=2.5,13,IF(CG162&lt;=3.5,14,IF(CG162&lt;=4.5,15,IF(CG162&lt;=5.5,16,IF(CG162&lt;=6.5,17,IF(CG162&lt;=7.5,18,IF(CG162&lt;=8.5,19,IF(CG162&lt;=9.5,20,IF(CG162=10,21,"Fuera de rango")))))))))))))))))))))))</f>
        <v>6</v>
      </c>
      <c r="CJ162" s="9" t="n">
        <v>3.5</v>
      </c>
      <c r="CK162" s="10" t="str">
        <f aca="false">IF(CJ162="","",IF(AND(CJ162&gt;=-6,CJ162&lt;=-5.5),"-6 a -5,5",IF(AND(CJ162&gt;-5.5,CJ162&lt;=-4.5),"-5 a -4,5",IF(AND(CJ162&gt;-4.5,CJ162&lt;=-3.5),"-4 a -3,5",IF(AND(CJ162&gt;-3.5,CJ162&lt;=-2.5),"-3 a -2,5",IF(AND(CJ162&gt;-2.5,CJ162&lt;=-1.5),"-2 a -1,5",IF(AND(CJ162&gt;-1.5,CJ162&lt;=-0.5),"-1 a -0,5",IF(AND(CJ162&gt;-0.5,CJ162&lt;=0.5),"0 a 0,5",IF(AND(CJ162&gt;0.5,CJ162&lt;=1.5),"1 a 1,5",IF(AND(CJ162&gt;1.5,CJ162&lt;2.5),"2",IF(AND(CJ162&gt;=2.5,CJ162&lt;=3),"2,5 a 3",IF(AND(CJ162&gt;3,CJ162&lt;=4),"3,5 a 4",IF(AND(CJ162&gt;4,CJ162&lt;=5),"4,5 a 5",IF(AND(CJ162&gt;5,CJ162&lt;=6),"5,5 a 6",IF(AND(CJ162&gt;6,CJ162&lt;=7),"6,5 a 7",IF(AND(CJ162&gt;7,CJ162&lt;=8),"7,5 a 8",IF(AND(CJ162&gt;8,CJ162&lt;=9.5),"8,5 a 9,5",IF(CJ162=10,"10","Fuera de rango"))))))))))))))))))</f>
        <v>3,5 a 4</v>
      </c>
      <c r="CL162" s="11" t="n">
        <f aca="false">IF(CK162="","",IF(OR(CK162="-6 a -5,5",CK162="-6 - -5,5"),1,IF(OR(CK162="-5 a -4,5",CK162="-5 - -4,5"),2,IF(OR(CK162="-4 a -3,5",CK162="-4 - -3,5"),3,IF(OR(CK162="-3 a -2,5",CK162="-3 - -2,5"),4,IF(OR(CK162="-2 a -1,5",CK162="-2 - -1,5"),5,IF(OR(CK162="-1 a -0,5",CK162="-1 - -0,5"),6,IF(OR(CK162="0 a 0,5",CK162="0 - 0,5"),7,IF(OR(CK162="1 a 1,5",CK162="1 - 1,5"),8,IF(CK162="2","NORMA",IF(OR(CK162="2,5 a 3",CK162="2,5 - 3"),9,IF(OR(CK162="3,5 a 4",CK162="3,5 - 4"),10,IF(OR(CK162="4,5 a 5",CK162="4,5 - 5"),11,IF(OR(CK162="5,5 a 6",CK162="5,5 - 6"),12,IF(OR(CK162="6,5 a 7",CK162="6,5 - 7"),13,IF(OR(CK162="7,5 a 8",CK162="7,5 - 8"),14,IF(OR(CK162="8,5 a 9",CK162="8,5 - 9,5",CK162="9 a 9,5"),15,IF(CK162="10",15,IF(OR(CK162="0,5 a 1",CK162="0,5 - 1"),7,"Fuera de rango")))))))))))))))))))</f>
        <v>10</v>
      </c>
      <c r="CM162" s="10" t="n">
        <v>0</v>
      </c>
      <c r="CN162" s="10" t="str">
        <f aca="false">IF(CM162=0,"0", " ")</f>
        <v>0</v>
      </c>
      <c r="CO162" s="10" t="str">
        <f aca="false">IF(CM162&gt;0,"EME"," ")</f>
        <v> </v>
      </c>
      <c r="CP162" s="10" t="n">
        <v>0</v>
      </c>
      <c r="CQ162" s="10" t="str">
        <f aca="false">IF(CP162&gt;0,"0", " ")</f>
        <v> </v>
      </c>
      <c r="CR162" s="10" t="str">
        <f aca="false">IF(CP162&gt;0,"EME"," ")</f>
        <v> </v>
      </c>
      <c r="CS162" s="9" t="n">
        <v>0</v>
      </c>
      <c r="CT162" s="10" t="str">
        <f aca="false">IF(CS162&gt;0,"1", " ")</f>
        <v> </v>
      </c>
      <c r="CU162" s="10" t="str">
        <f aca="false">IF(CS162&gt;0,"HIP"," ")</f>
        <v> </v>
      </c>
      <c r="CV162" s="9" t="n">
        <v>0</v>
      </c>
      <c r="CW162" s="10" t="str">
        <f aca="false">IF(CV162&gt;0,"1", " ")</f>
        <v> </v>
      </c>
      <c r="CX162" s="10" t="str">
        <f aca="false">IF(CV162&gt;0,"HIP"," ")</f>
        <v> </v>
      </c>
      <c r="CY162" s="9" t="n">
        <v>-9</v>
      </c>
      <c r="CZ162" s="11" t="str">
        <f aca="false">IF(CY162&lt;0,"2"," ")</f>
        <v>2</v>
      </c>
      <c r="DA162" s="11" t="str">
        <f aca="false">IF(CY162&lt;0,"MIO"," ")</f>
        <v>MIO</v>
      </c>
      <c r="DB162" s="9" t="n">
        <v>-9.5</v>
      </c>
      <c r="DC162" s="11" t="str">
        <f aca="false">IF(DB162&lt;0,"2"," ")</f>
        <v>2</v>
      </c>
      <c r="DD162" s="11" t="str">
        <f aca="false">IF(DB162&lt;0,"MIO"," ")</f>
        <v>MIO</v>
      </c>
      <c r="DE162" s="9" t="n">
        <v>-1</v>
      </c>
      <c r="DF162" s="11" t="str">
        <f aca="false">IF(DE162&lt;0,"3"," ")</f>
        <v>3</v>
      </c>
      <c r="DG162" s="11" t="str">
        <f aca="false">IF(DE162&lt;0,"AST"," ")</f>
        <v>AST</v>
      </c>
      <c r="DH162" s="9" t="n">
        <v>-1</v>
      </c>
      <c r="DI162" s="11" t="str">
        <f aca="false">IF(DH162&lt;0,"3"," ")</f>
        <v>3</v>
      </c>
      <c r="DJ162" s="11" t="str">
        <f aca="false">IF(DH162&lt;0,"AST"," ")</f>
        <v>AST</v>
      </c>
      <c r="DK162" s="9" t="n">
        <v>0</v>
      </c>
      <c r="DL162" s="10" t="str">
        <f aca="false">IF(DK162&gt;0,"4"," ")</f>
        <v> </v>
      </c>
      <c r="DM162" s="10" t="str">
        <f aca="false">IF(DK162&gt;0,"PRE"," ")</f>
        <v> </v>
      </c>
      <c r="DN162" s="9" t="n">
        <v>0</v>
      </c>
      <c r="DO162" s="10" t="str">
        <f aca="false">IF(DN162&gt;0,"4"," ")</f>
        <v> </v>
      </c>
      <c r="DP162" s="10" t="str">
        <f aca="false">IF(DN162&gt;0,"PRE"," ")</f>
        <v> </v>
      </c>
      <c r="DQ162" s="12" t="n">
        <v>2</v>
      </c>
      <c r="DR162" s="12" t="n">
        <v>2</v>
      </c>
      <c r="DS162" s="12" t="str">
        <f aca="false">CONCATENATE(CO162,CU162,DA162,DG162,DM162)</f>
        <v>  MIOAST </v>
      </c>
      <c r="DT162" s="10" t="str">
        <f aca="false" t="array" ref="DT162">_xlfn.IFS(DS162="EME    ","0", DS162=" HIP   ","1", DS162="  MIO  ","2", DS162="   AST ","3", DS162="    PRE","4", DS162="EME   PRE","5", DS162=" HIP  PRE","6", DS162=" HIP AST ","7", DS162="  MIO PRE","8", DS162="  MIOAST ","9", DS162="   ASTPRE","10",DS162=" HIP ASTPRE","11", DS162="  MIOASTPRE","12", DS162="     ","0")</f>
        <v>9</v>
      </c>
      <c r="DU162" s="1" t="s">
        <v>154</v>
      </c>
      <c r="DV162" s="1" t="str">
        <f aca="false" t="array" ref="DV162">_xlfn.IFS(DU162="SI","2", DU162="NO","1")</f>
        <v>1</v>
      </c>
      <c r="DW162" s="10" t="n">
        <v>0</v>
      </c>
      <c r="DX162" s="11" t="str">
        <f aca="false">IF(DW162=0,"1","2")</f>
        <v>1</v>
      </c>
      <c r="DY162" s="11" t="str">
        <f aca="false" t="array" ref="DY162">_xlfn.IFS(DW162=0,"0", DW162=0.25, "1", DW162=0.5,"2", DW162=0.75,"3", DW162=1,"4",DW162=1.25,"5", DW162=1.5,"6", DW162=1.75,"7", DW162=2,"8")</f>
        <v>0</v>
      </c>
      <c r="DZ162" s="10" t="n">
        <v>0</v>
      </c>
      <c r="EA162" s="11" t="str">
        <f aca="false">IF(DZ162=0,"1","2")</f>
        <v>1</v>
      </c>
      <c r="EB162" s="11" t="str">
        <f aca="false" t="array" ref="EB162">_xlfn.IFS(DZ162=0,"0", DZ162=0.25, "1", DZ162=0.5,"2", DZ162=0.75,"3", DZ162=1,"4",DZ162=1.25,"5", DZ162=1.5,"6", DZ162=1.75,"7", DZ162=2,"8")</f>
        <v>0</v>
      </c>
      <c r="EC162" s="10" t="n">
        <v>-0.25</v>
      </c>
      <c r="ED162" s="10" t="str">
        <f aca="false">IF(EC162=0,"1","2")</f>
        <v>2</v>
      </c>
      <c r="EE162" s="11" t="str">
        <f aca="false" t="array" ref="EE162">_xlfn.IFS(EC162=0,"0", EC162=-0.25, "1", EC162=-0.5,"2", EC162=-0.75,"3", EC162=-1,"4",EC162=-1.25,"5", EC162=-1.5,"6", EC162=-1.75,"7", EC162=-2,"8", EC162=-2.25,"9",EC162=-2.5,"10", EC162=-2.75,"11", EC162=-3,"12", EC162=-3.25,"13", EC162=-3.5,"14", EC162=-3.75,"15",EC162=-4,"16")</f>
        <v>1</v>
      </c>
      <c r="EF162" s="10" t="n">
        <v>-0.5</v>
      </c>
      <c r="EG162" s="10" t="str">
        <f aca="false">IF(EF162=0,"1","2")</f>
        <v>2</v>
      </c>
      <c r="EH162" s="11" t="str">
        <f aca="false" t="array" ref="EH162">_xlfn.IFS(EF162=0,"0", EF162=-0.25, "1", EF162=-0.5,"2", EF162=-0.75,"3", EF162=-1,"4",EF162=-1.25,"5", EF162=-1.5,"6", EF162=-1.75,"7", EF162=-2,"8", EF162=-2.25,"9",EF162=-2.5,"10", EF162=-2.75,"11", EF162=-3,"12", EF162=-3.25,"13", EF162=-3.5,"14", EF162=-3.75,"15",EF162=-4,"16")</f>
        <v>2</v>
      </c>
      <c r="EI162" s="10" t="n">
        <v>-0.25</v>
      </c>
      <c r="EJ162" s="11" t="str">
        <f aca="false">IF(EI162=0,"1","2")</f>
        <v>2</v>
      </c>
      <c r="EK162" s="11" t="str">
        <f aca="false" t="array" ref="EK162">_xlfn.IFS(EI162=0,"0", EI162=-0.25, "1", EI162=-0.5,"2", EI162=-0.75,"3", EI162=-1,"4",EI162=-1.25,"5", EI162=-1.5,"6", EI162=-1.75,"7", EI162=-2,"8", EI162=-2.25,"9", EI162=-2.25,"9",EI162=-2.5,"10", EI162=-2.75,"11", EI162=-3,"12", EI162=-3.25,"13", EI162=-3.5,"14", EI162=-3.75,"15",EI162=-4,"16", EI162=0.25, "17", EI162=0.5, "18")</f>
        <v>1</v>
      </c>
      <c r="EL162" s="10" t="n">
        <v>-0.25</v>
      </c>
      <c r="EM162" s="11" t="str">
        <f aca="false">IF(EL162=0,"1","2")</f>
        <v>2</v>
      </c>
      <c r="EN162" s="11" t="str">
        <f aca="false" t="array" ref="EN162">_xlfn.IFS(EL162=0.25,"17",EL162=0.5,"18", EL162=0,"0", EL162=-0.25, "1", EL162=-0.5,"2", EL162=-0.75,"3", EL162=-1,"4",EL162=-1.25,"5", EL162=-1.5,"6", EL162=-1.75,"7", EL162=-2,"8",EL162= -2.25,"9",EL162=-2.5,"10",EL162= -2.75,"11",EL162= -3,"12",EL162= -3.25,"13",EL162= -3.5,"14",EL162= -3.75,"15",EL162=-4,"16")</f>
        <v>1</v>
      </c>
      <c r="EO162" s="10" t="n">
        <v>0</v>
      </c>
      <c r="EP162" s="11" t="str">
        <f aca="false">IF(EO162=0,"1","2")</f>
        <v>1</v>
      </c>
      <c r="EQ162" s="11" t="str">
        <f aca="false" t="array" ref="EQ162">_xlfn.IFS(EO162=0,"0", EO162=0.25, "1", EO162=0.5,"2", EO162=0.75,"3", EO162=1,"4",EO162=1.25,"5", EO162=1.5,"6", EO162=1.75,"7", EO162=2,"8", EO162=2.25,"9", EO162=2.25,"9",EO162=2.5,"10", EO162=2.75,"11", EO162=3,"12", EO162=3.25,"13", EO162=3.5,"14", EO162=3.75,"15",EO162=4,"16", EO162=-0.25, "17", bq=-0.5, "18")</f>
        <v>0</v>
      </c>
      <c r="ER162" s="10" t="n">
        <v>0</v>
      </c>
      <c r="ES162" s="11" t="str">
        <f aca="false">IF(ER162=0,"1","2")</f>
        <v>1</v>
      </c>
      <c r="ET162" s="11" t="str">
        <f aca="false" t="array" ref="ET162">_xlfn.IFS(ER162=0,"0", ER162=0.25, "1", ER162=0.5,"2", ER162=0.75,"3", ER162=1,"4",ER162=1.25,"5", ER162=1.5,"6", ER162=1.75,"7", ER162=2,"8", ER162=2.25,"9", ER162=2.25,"9",ER162=2.5,"10", ER162=2.75,"11", ER162=3,"12", ER162=3.25,"13", ER162=3.5,"14", ER162=3.75,"15",ER162=4,"16", ER162=-0.25, "17", bq=-0.5, "18")</f>
        <v>0</v>
      </c>
      <c r="EU162" s="13" t="n">
        <v>46</v>
      </c>
      <c r="EV162" s="14" t="str">
        <f aca="false">VLOOKUP(EU162,LEYENDA!$G$2:$H$8,2,TRUE())</f>
        <v>37-48</v>
      </c>
      <c r="EW162" s="14" t="str">
        <f aca="false" t="array" ref="EW162">_xlfn.IFS(EV162="0-5","1", EV162="6-12","2", EV162="13-18","3", EV162="19-24","4", EV162="25-36","5", EV162="37-48","6", EV162="49-60","7")</f>
        <v>6</v>
      </c>
    </row>
    <row r="163" customFormat="false" ht="13.5" hidden="false" customHeight="false" outlineLevel="0" collapsed="false">
      <c r="A163" s="41" t="n">
        <v>57</v>
      </c>
      <c r="B163" s="32" t="n">
        <v>1</v>
      </c>
      <c r="C163" s="33" t="n">
        <v>37366</v>
      </c>
      <c r="D163" s="6"/>
      <c r="E163" s="5" t="str">
        <f aca="false">VLOOKUP(A163,'286'!$A$3:$J$600,10,FALSE())</f>
        <v>GARCÍA GARCÍA, MARÍA</v>
      </c>
      <c r="F163" s="4" t="str">
        <f aca="false">VLOOKUP(A163,'286'!$A$3:$I$1768,3,FALSE())</f>
        <v>GARGARMA</v>
      </c>
      <c r="G163" s="6" t="n">
        <f aca="false">VLOOKUP(A163,'286'!$A$3:$I$1768,4,FALSE())</f>
        <v>32550</v>
      </c>
      <c r="H163" s="7" t="n">
        <f aca="false">YEAR(C163)-YEAR(G163)</f>
        <v>13</v>
      </c>
      <c r="I163" s="1" t="str">
        <f aca="false">VLOOKUP(H163,LEYENDA!$C$2:$D$6,2,TRUE())</f>
        <v>13-24</v>
      </c>
      <c r="J163" s="5" t="str">
        <f aca="false">VLOOKUP(A163,'286'!$A$3:$I$1768,7,FALSE())</f>
        <v>M</v>
      </c>
      <c r="K163" s="8" t="str">
        <f aca="false">VLOOKUP(A163,'286'!$A$3:$I$1768,2,FALSE())</f>
        <v>OD</v>
      </c>
      <c r="L163" s="4" t="str">
        <f aca="false">VLOOKUP(A163,'286'!$A$3:$I$1768,8,FALSE())</f>
        <v>D</v>
      </c>
      <c r="M163" s="4" t="str">
        <f aca="false">VLOOKUP(A163,'286'!$A$3:$I$1768,9,FALSE())</f>
        <v>I</v>
      </c>
      <c r="N163" s="8" t="str">
        <f aca="false">IF(R163=O163, "MISMA","CONTRARIA")</f>
        <v>CONTRARIA</v>
      </c>
      <c r="O163" s="8" t="str">
        <f aca="false" t="array" ref="O163">_xlfn.IFS(L163="D","1", L163="I","2")</f>
        <v>1</v>
      </c>
      <c r="P163" s="8" t="str">
        <f aca="false" t="array" ref="P163">_xlfn.IFS(K163="OD","1", K163="OI","2")</f>
        <v>1</v>
      </c>
      <c r="Q163" s="1" t="str">
        <f aca="false" t="array" ref="Q163">_xlfn.IFS(J163="M","1", J163="H","2")</f>
        <v>1</v>
      </c>
      <c r="R163" s="8" t="str">
        <f aca="false" t="array" ref="R163">_xlfn.IFS(M163="D","1", M163="I","2")</f>
        <v>2</v>
      </c>
      <c r="S163" s="1" t="str">
        <f aca="false" t="array" ref="S163">_xlfn.IFS(N163="CONTRARIA", "1",N163= "MISMA","2")</f>
        <v>1</v>
      </c>
      <c r="T163" s="1" t="str">
        <f aca="false" t="array" ref="T163">_xlfn.IFS(I163="0-12","1", I163="13-24","2", I163="25-40","3", I163="41-60","4", I163="61-100","5")</f>
        <v>2</v>
      </c>
      <c r="U163" s="9" t="n">
        <v>-0.5</v>
      </c>
      <c r="V163" s="1" t="str">
        <f aca="false">IF(U163="","",IF(AND(U163&gt;=-9,U163&lt;=-6.5),"-9 a -6,5",IF(AND(U163&gt;=-6,U163&lt;=-3.5),"-6 a -3,5",IF(AND(U163&gt;=-3,U163&lt;=-1),"-3 a -1",IF(U163=-0.5,"-0,5",IF(AND(U163&gt;=0,U163&lt;=2.5),"0 a 2,5",IF(AND(U163&gt;=3,U163&lt;=5.5),"3 a 5,5",IF(AND(U163&gt;=6,U163&lt;=8.5),"6 a 8,5",IF(AND(U163&gt;=9,U163&lt;=20),"9 a 20","Fuera de rango")))))))))</f>
        <v>-0,5</v>
      </c>
      <c r="W163" s="11" t="str">
        <f aca="false">IF(V163="","",IF(V163="-9 a -6,5",2,IF(V163="-6 a -3,5",3,IF(V163="-3 a -1",4,IF(V163="-0,5","NORMA",IF(V163="0 a 2,5",5,IF(V163="3 a 5,5",6,IF(V163="6 a 8,5",7,IF(V163="9 a 20",8,"Fuera de rango")))))))))</f>
        <v>NORMA</v>
      </c>
      <c r="X163" s="9" t="n">
        <v>22</v>
      </c>
      <c r="Y163" s="10" t="str">
        <f aca="false">IF(X163="","",IF(AND(X163&gt;=0,X163&lt;=4),"0 a 4",IF(AND(X163&gt;=4.5,X163&lt;=8.5),"4,5 a 8,5",IF(X163=9,"9",IF(AND(X163&gt;=9.5,X163&lt;=13),"9,5 a 13",IF(AND(X163&gt;=13.5,X163&lt;=20),"13,5 a 20",IF(AND(X163&gt;=20.5,X163&lt;=35),"20,5 a 35","Fuera de rango")))))))</f>
        <v>20,5 a 35</v>
      </c>
      <c r="Z163" s="11" t="n">
        <f aca="false">IF(Y163="","",IF(Y163="0 a 4",1,IF(Y163="4,5 a 8,5",2,IF(Y163="9","NORMA",IF(Y163="9,5 a 13",3,IF(Y163="13,5 a 20",4,IF(Y163="20,5 a 35",5,"Fuera de rango")))))))</f>
        <v>5</v>
      </c>
      <c r="AA163" s="9" t="n">
        <v>30</v>
      </c>
      <c r="AB163" s="10" t="str">
        <f aca="false">IF(AA163="","",IF(AND(AA163&gt;=0,AA163&lt;=9),"0 a 9",IF(AND(AA163&gt;=9.5,AA163&lt;=18.5),"9,5 a 18,5",IF(AA163=19,"19",IF(AND(AA163&gt;=19.5,AA163&lt;=28),"19,5 a 28",IF(AND(AA163&gt;=28.5,AA163&lt;=40),"28,5 a 40","Fuera de rango"))))))</f>
        <v>28,5 a 40</v>
      </c>
      <c r="AC163" s="11" t="n">
        <f aca="false" t="array" ref="AC163">_xlfn.IFS(AB163="","",AB163="0 a 9",1,AB163="9,5 a 18,5",2,AB163="19","NORMA",AB163="19,5 a 28",3,AB163="28,5 a 40",4,TRUE(),"Fuera de rango")</f>
        <v>4</v>
      </c>
      <c r="AD163" s="9" t="n">
        <v>15</v>
      </c>
      <c r="AE163" s="10" t="str">
        <f aca="false">IF(AD163="","",IF(AND(AD163&gt;=-10,AD163&lt;=0),"De -10 a 0",IF(AND(AD163&gt;=0.5,AD163&lt;=9.5),"0,5 a 9,5",IF(AD163=10,"10",IF(AND(AD163&gt;=10.5,AD163&lt;=20),"10,5 a 20",IF(AND(AD163&gt;=20.5,AD163&lt;=40),"20,5 a 40","Fuera de rango"))))))</f>
        <v>10,5 a 20</v>
      </c>
      <c r="AF163" s="12" t="n">
        <f aca="false">IF(AD163="","",IF(AND(AD163&gt;=-10,AD163&lt;=0),1,IF(AND(AD163&gt;=0.5,AD163&lt;=9.5),2,IF(AD163=10,"NORMA",IF(AND(AD163&gt;=10.5,AD163&lt;=20),3,IF(AND(AD163&gt;=20.5,AD163&lt;=40),4,""))))))</f>
        <v>3</v>
      </c>
      <c r="AG163" s="9" t="n">
        <v>9</v>
      </c>
      <c r="AH163" s="11" t="str">
        <f aca="false">IF(AG163="","",IF(AND(AG163&gt;=0,AG163&lt;=4),"0 a 4",IF(AND(AG163&gt;=4.5,AG163&lt;=8.5),"4,5 a 8,5",IF(AG163=9,"9",IF(AND(AG163&gt;=9.5,AG163&lt;=13),"9,5 a 13",IF(AND(AG163&gt;=13.5,AG163&lt;=25),"13,5 a 25","Fuera de rango"))))))</f>
        <v>9</v>
      </c>
      <c r="AI163" s="11" t="str">
        <f aca="false">IF(AH163="","",IF(AH163="0 a 4",1,IF(AH163="4,5 a 8,5",2,IF(AH163="9","NORMA",IF(AH163="9,5 a 13",3,IF(AH163="13,5 a 25",4,""))))))</f>
        <v>NORMA</v>
      </c>
      <c r="AJ163" s="9" t="n">
        <v>3</v>
      </c>
      <c r="AK163" s="10" t="str">
        <f aca="false">IF(AJ163="","",IF(AND(AJ163&gt;=-15,AJ163&lt;=-10.5),"-15 a -10,5",IF(AND(AJ163&gt;=-10,AJ163&lt;=-4),"-10 a -4",IF(AND(AJ163&gt;=-4.5,AJ163&lt;=0),"-4,5 a 0",IF(AND(AJ163&gt;=0.5,AJ163&lt;=4.5),"0,5 a 4,5",IF(AJ163=5,"5",IF(AND(AJ163&gt;=5.5,AJ163&lt;=10),"5,5 a 10",IF(AND(AJ163&gt;=10.5,AJ163&lt;=20),"10,5 a 20","Fuera de rango"))))))))</f>
        <v>0,5 a 4,5</v>
      </c>
      <c r="AL163" s="11" t="n">
        <f aca="false">IF(AK163="","",IF(AK163="-15 a -10,5",1,IF(AK163="-10 a -4",2,IF(AK163="-4,5 a 0",3,IF(AK163="0,5 a 4,5",4,IF(AK163="5","NORMA",IF(AK163="5,5 a 10",5,IF(AK163="10,5 a 20",6,"Error"))))))))</f>
        <v>4</v>
      </c>
      <c r="AM163" s="9" t="n">
        <v>-0.5</v>
      </c>
      <c r="AN163" s="10" t="str">
        <f aca="false">IF(AM163="","",IF(AND(AM163&gt;=-7.5,AM163&lt;=-5.5),"-7,5 a -5,5",IF(AND(AM163&gt;=-5,AM163&lt;=-3),"-5 a -3",IF(AND(AM163&gt;=-2.5,AM163&lt;=-0.5),"-2,5 a -0,5",IF(AM163=0,"0,00",IF(AND(AM163&gt;=0.5,AM163&lt;=2.5),"0,5 a 2,5",IF(AND(AM163&gt;=3,AM163&lt;=5),"3 a 5",IF(AND(AM163&gt;=5.5,AM163&lt;=7.5),"5,5 a 7,5",IF(AND(AM163&gt;=8,AM163&lt;=10),"8 a 10","Fuera de rango")))))))))</f>
        <v>-2,5 a -0,5</v>
      </c>
      <c r="AO163" s="11" t="n">
        <f aca="false">IF(AN163="","",IF(AN163="-7,5 a -5,5",1,IF(AN163="-5 a -3",2,IF(AN163="-2,5 a -0,5",3,IF(AN163="0,00","NORMA",IF(AN163="0,5 a 2,5",4,IF(AN163="3 a 5",5,IF(AN163="5,5 a 7,5",6,IF(AN163="8 a 10",7,"Error")))))))))</f>
        <v>3</v>
      </c>
      <c r="AP163" s="9" t="n">
        <v>-0.5</v>
      </c>
      <c r="AQ163" s="10" t="str">
        <f aca="false">IF(AP163="","",IF(AND(AP163&gt;=-20,AP163&lt;=-9.5),"-20 a -9,5",IF(AND(AP163&gt;=-9,AP163&lt;=-6.5),"-9 a -6,5",IF(AP163=-6,"-6",IF(AND(AP163&gt;=-5.5,AP163&lt;=-3),"-5,5 a -3",IF(AND(AP163&gt;=-2.5,AP163&lt;=0),"-2,5 a 0",IF(AND(AP163&gt;=0.5,AP163&lt;=3),"0,5 a 3",IF(AND(AP163&gt;=3.5,AP163&lt;=6),"3,5 a 6",IF(AND(AP163&gt;=6.5,AP163&lt;=9),"6,5 a 9",IF(AND(AP163&gt;=9.5,AP163&lt;=20),"9,5 a 20","Fuera de rango"))))))))))</f>
        <v>-2,5 a 0</v>
      </c>
      <c r="AR163" s="11" t="n">
        <f aca="false">IF(AQ163="","",IF(AQ163="-20 a -9,5",1,IF(AQ163="-9 a -6,5",2,IF(AQ163="-6","NORMA",IF(AQ163="-5,5 a -3",3,IF(AQ163="-2,5 a 0",4,IF(AQ163="0,5 a 3",5,IF(AQ163="3,5 a 6",6,IF(AQ163="6,5 a 9",7,IF(AQ163="9,5 a 20",8,""))))))))))</f>
        <v>4</v>
      </c>
      <c r="AS163" s="9" t="n">
        <v>2.5</v>
      </c>
      <c r="AT163" s="10" t="str">
        <f aca="false">IF(AS163="","",IF(AND(AS163&gt;=-16,AS163&lt;=-14),"-16 a -14",IF(AND(AS163&gt;=-13.5,AS163&lt;=-11.5),"-13,5 a -11,5",IF(AND(AS163&gt;=-11,AS163&lt;=-9),"-11 a -9",IF(AND(AS163&gt;=-8.5,AS163&lt;=-6.5),"-8,5 a -6,5",IF(AND(AS163&gt;=-6,AS163&lt;=-4),"-6 a -4",IF(AND(AS163&gt;=-3.5,AS163&lt;=-1.5),"-3,5 a -1,5",IF(AND(AS163&gt;=-1,AS163&lt;=1),"-1 a 1",IF(AND(AS163&gt;=1.5,AS163&lt;=3.5),"1,5 a 3,5",IF(AND(AS163&gt;=4,AS163&lt;=6),"4 a 6",IF(AND(AS163&gt;=6.5,AS163&lt;=8.5),"6,5 a 8,5",IF(AND(AS163&gt;=9,AS163&lt;=11),"9 a 11",IF(AND(AS163&gt;=11.5,AS163&lt;=13.5),"11,5 a 13,5",IF(AND(AS163&gt;=14,AS163&lt;=16),"14 a 16",IF(AND(AS163&gt;=16.5,AS163&lt;=18.5),"16,5 a 18,5",IF(AND(AS163&gt;=19,AS163&lt;=21),"19 a 21","Fuera de rango"))))))))))))))))</f>
        <v>1,5 a 3,5</v>
      </c>
      <c r="AU163" s="11" t="n">
        <f aca="false" t="array" ref="AU163">IF(AT163="","",_xlfn.IFS(AT163="-16 a -14",1,AT163="-13,5 a -11,5",2,AT163="-11 a -9",3,AT163="-8,5 a -6,5",4,AT163="-6 a -4",5,AT163="-3,5 a -1,5",6,AT163="-1 a 1",7,AT163="1,5 a 3,5",8,AT163="4 a 6","NORMA",AT163="6,5 a 8,5",9,AT163="9 a 11",10,AT163="11,5 a 13,5",11,AT163="14 a 16",12,AT163="16,5 a 18,5",13,AT163="19 a 21",14,TRUE(),""))</f>
        <v>8</v>
      </c>
      <c r="AV163" s="9" t="n">
        <v>1.5</v>
      </c>
      <c r="AW163" s="10" t="str">
        <f aca="false">IF(AV163="","",IF(AND(AV163&gt;=-1,AV163&lt;=-0.5),"-1 a -0,5",IF(AND(AV163&gt;-0.5,AV163&lt;=0),"De -0,5 a 0",IF(AND(AV163&gt;=0.25,AV163&lt;=0.75),"0,25 a 0,75",IF(AND(AV163&gt;=1,AV163&lt;=1.5),"1 a 1,5",IF(AND(AV163&gt;=1.75,AV163&lt;=2.25),"1,75 a 2,25",IF(AND(AV163&gt;=2.5,AV163&lt;=3),"2,5 a 3",IF(AND(AV163&gt;=3.25,AV163&lt;=3.75),"3,25 a 3,75","Fuera de rango"))))))))</f>
        <v>1 a 1,5</v>
      </c>
      <c r="AX163" s="11" t="n">
        <f aca="false">IF(AW163="","",IF(OR(AW163="-1 a -0,5",AW163="-1 a -0.5"),1,IF(OR(AW163="De -0,5 a 0",AW163="-0,5 a 0",AW163="De -0.5 a 0"),2,IF(OR(AW163="0,25 a 0,75",AW163="0.25 a 0.75"),"NORMA",IF(OR(AW163="1 a 1,5",AW163="1 a 1.5"),3,IF(OR(AW163="1,75 a 2,25",AW163="1.75 a 2.25"),4,IF(OR(AW163="2,5 a 3",AW163="2.5 a 3"),5,IF(OR(AW163="3,25 a 3,75",AW163="3.25 a 3.75"),6,""))))))))</f>
        <v>3</v>
      </c>
      <c r="AY163" s="9" t="n">
        <v>-6</v>
      </c>
      <c r="AZ163" s="10" t="str">
        <f aca="false">IF(AY163="","",IF(AND(AY163&gt;=-20,AY163&lt;=-9.5),"-20 a -9,5",IF(AND(AY163&gt;=-9,AY163&lt;=-6.5),"-9 a -6,5",IF(AY163=-6,"-6",IF(AND(AY163&gt;=-5.5,AY163&lt;=-3),"-5,5 a -3",IF(AND(AY163&gt;=-2.5,AY163&lt;=0),"-2,5 a 0",IF(AND(AY163&gt;=0.5,AY163&lt;=3),"0,5 a 3",IF(AND(AY163&gt;=3.5,AY163&lt;=6),"3,5 a 6","Fuera de rango"))))))))</f>
        <v>-6</v>
      </c>
      <c r="BA163" s="11" t="str">
        <f aca="false">IF(AZ163="","",IF(AZ163="-20 a -9,5",1,IF(AZ163="-9 a -6,5",2,IF(AZ163="-6","NORMA",IF(AZ163="-5,5 a -3",3,IF(AZ163="-2,5 a 0",4,IF(AZ163="0,5 a 3",5,IF(AZ163="3,5 a 6",6,""))))))))</f>
        <v>NORMA</v>
      </c>
      <c r="BB163" s="9" t="n">
        <v>0</v>
      </c>
      <c r="BC163" s="10" t="str">
        <f aca="false" t="array" ref="BC163">IF(BB163="","",_xlfn.IFS(AND(BB163&gt;=0,BB163&lt;=2),"0 a 2",AND(BB163&gt;=2.5,BB163&lt;=4.5),"2,5 a 4,5",AND(BB163&gt;=5,BB163&lt;=7),"5 a 7",AND(BB163&gt;=7.5,BB163&lt;=9.5),"7,5 a 9,5",AND(BB163&gt;=10,BB163&lt;=12),"10 a 12",AND(BB163&gt;=12.5,BB163&lt;=14.5),"12,5 a 14,5",BB163=15,"15",AND(BB163&gt;=15.5,BB163&lt;=17.5),"15,5 a 17,5",AND(BB163&gt;=18,BB163&lt;=20),"18 a 20",AND(BB163&gt;=20.5,BB163&lt;=22.5),"20,5 a 22,5",AND(BB163&gt;=23,BB163&lt;=25),"23 a 25",TRUE(),"Fuera de rango"))</f>
        <v>0 a 2</v>
      </c>
      <c r="BD163" s="11" t="n">
        <f aca="false" t="array" ref="BD163">IF(BC163="","",_xlfn.IFS(BC163="0 a 2",1,BC163="2,5 a 4,5",2,BC163="5 a 7",3,BC163="7,5 a 9,5",4,BC163="10 a 12",5,BC163="12,5 a 14,5",6,BC163="15","NORMA",BC163="15,5 a 17,5",7,BC163="18 a 20",8,BC163="20,5 a 22,5",9,BC163="23 a 25",10,TRUE(),"Fuera de rango"))</f>
        <v>1</v>
      </c>
      <c r="BE163" s="9" t="n">
        <v>36</v>
      </c>
      <c r="BF163" s="10" t="str">
        <f aca="false">IF(BE163="","",IF(AND(BE163&gt;=-20,BE163&lt;=-10),"-20 a -10",IF(AND(BE163&gt;=-9.5,BE163&lt;=0.5),"-9,5 a 0,5",IF(AND(BE163&gt;=1,BE163&lt;=11),"1 a 11",IF(AND(BE163&gt;=11.5,BE163&lt;=20.5),"11,5 a 20,5",IF(BE163=21,"21",IF(AND(BE163&gt;=21.5,BE163&lt;=31.5),"21,5 a 31,5",IF(AND(BE163&gt;=32,BE163&lt;=42),"32 a 42","Fuera de rango"))))))))</f>
        <v>32 a 42</v>
      </c>
      <c r="BG163" s="11" t="n">
        <f aca="false">IF(BF163="","",IF(BF163="-20 a -10",1,IF(BF163="-9,5 a 0,5",2,IF(BF163="1 a 11",3,IF(BF163="11,5 a 20,5",4,IF(BF163="21","NORMA",IF(BF163="21,5 a 31,5",5,IF(BF163="32 a 42",6,""))))))))</f>
        <v>6</v>
      </c>
      <c r="BH163" s="9" t="n">
        <v>25</v>
      </c>
      <c r="BI163" s="10" t="str">
        <f aca="false">IF(BH163="","",IF(AND(BH163&gt;=-20,BH163&lt;=-15),"-20 a -15",IF(AND(BH163&gt;=-14.5,BH163&lt;=-9.5),"-14,5 a -9,5",IF(AND(BH163&gt;=-9,BH163&lt;=-4),"-9 a -4",IF(AND(BH163&gt;=-3.5,BH163&lt;=2.5),"-3,5 a 2,5",IF(AND(BH163&gt;=3,BH163&lt;=8),"3 a 8",IF(AND(BH163&gt;=8.5,BH163&lt;=14.5),"8,5 a 14,5",IF(BH163=15,"15",IF(AND(BH163&gt;=15.5,BH163&lt;=20.5),"15,5 a 20,5",IF(AND(BH163&gt;=21,BH163&lt;=26),"21 a 26","Fuera de rango"))))))))))</f>
        <v>21 a 26</v>
      </c>
      <c r="BJ163" s="11" t="n">
        <f aca="false">IF(BI163="","",IF(BI163="-20 a -15",1,IF(BI163="-14,5 a -9,5",2,IF(BI163="-9 a -4",3,IF(BI163="-3,5 a 2,5",4,IF(BI163="3 a 8",5,IF(BI163="8,5 a 14,5",6,IF(BI163="15","NORMA",IF(BI163="15,5 a 20,5",7,IF(BI163="21 a 26",8,IF(BI163="26,5 a 31,5",9,"")))))))))))</f>
        <v>8</v>
      </c>
      <c r="BK163" s="9" t="n">
        <v>0</v>
      </c>
      <c r="BL163" s="10" t="str">
        <f aca="false">IF(BK163="","",IF(AND(BK163&gt;=0,BK163&lt;=2),"0 - 2",IF(AND(BK163&gt;=2.5,BK163&lt;=4.5),"2,5 - 4,5",IF(AND(BK163&gt;=5,BK163&lt;=7),"5 - 7",IF(AND(BK163&gt;=7.5,BK163&lt;=9.5),"7,5 - 9,5",IF(AND(BK163&gt;=10,BK163&lt;=12),"10 - 12",IF(AND(BK163&gt;=12.5,BK163&lt;=13.5),"12,5 - 13,5",IF(BK163=14,"14",IF(AND(BK163&gt;=14.5,BK163&lt;=16.5),"14,5 - 16,5",IF(AND(BK163&gt;=17,BK163&lt;=19),"17 - 19",IF(AND(BK163&gt;=19.5,BK163&lt;=21.5),"19,5 - 21,5",IF(AND(BK163&gt;=22,BK163&lt;=24),"22 - 24",IF(AND(BK163&gt;=24.5,BK163&lt;=26.5),"24,5 - 26,5",IF(AND(BK163&gt;=27,BK163&lt;=29),"27 - 29",IF(AND(BK163&gt;=29.5,BK163&lt;=30),"29,5 - 30","Fuera de rango")))))))))))))))</f>
        <v>0 - 2</v>
      </c>
      <c r="BM163" s="11" t="n">
        <f aca="false">IF(BL163="","",IF(BL163="0 - 2",1,IF(BL163="2,5 - 4,5",2,IF(BL163="5 - 7",3,IF(BL163="7,5 - 9,5",4,IF(BL163="10 - 12",5,IF(BL163="12,5 - 13,5",6,IF(BL163="14","NORMA",IF(BL163="14,5 - 16,5",7,IF(BL163="17 - 19",8,IF(BL163="19,5 - 21,5",9,IF(BL163="22 - 24",10,IF(BL163="24,5 - 26,5",11,IF(BL163="27 - 29",12,IF(BL163="29,5 - 30",13,"")))))))))))))))</f>
        <v>1</v>
      </c>
      <c r="BN163" s="9" t="n">
        <v>21</v>
      </c>
      <c r="BO163" s="10" t="str">
        <f aca="false">IF(BN163="","",IF(AND(BN163&gt;=-20,BN163&lt;=-10),"-20 a -10",IF(AND(BN163&gt;=-9.5,BN163&lt;=0.5),"-9,5 a 0,5",IF(AND(BN163&gt;=1,BN163&lt;=11),"1 a 11",IF(AND(BN163&gt;=11.5,BN163&lt;=21.5),"11,5 a 21,5",IF(BN163=22,"22",IF(AND(BN163&gt;=22.5,BN163&lt;=32.5),"22,5 a 32,5",IF(AND(BN163&gt;=33,BN163&lt;=43),"33 a 43","Fuera de rango"))))))))</f>
        <v>11,5 a 21,5</v>
      </c>
      <c r="BP163" s="11" t="n">
        <f aca="false">IF(BO163="","",IF(BO163="-20 a -10",1,IF(BO163="-9,5 a 0,5",2,IF(BO163="1 a 11",3,IF(BO163="11,5 a 21,5",4,IF(BO163="22","NORMA",IF(BO163="22,5 a 32,5",5,IF(BO163="33 a 43",6,""))))))))</f>
        <v>4</v>
      </c>
      <c r="BQ163" s="9" t="n">
        <v>10</v>
      </c>
      <c r="BR163" s="10" t="str">
        <f aca="false">IF(BQ163="","",IF(AND(BQ163&gt;=-20,BQ163&lt;=-15),"-20 a -15",IF(AND(BQ163&gt;=-14.5,BQ163&lt;=-9.5),"-14,5 a -9,5",IF(AND(BQ163&gt;=-9,BQ163&lt;=-4),"-9 a -4",IF(AND(BQ163&gt;=-3.5,BQ163&lt;=2.5),"-3,5 a 2,5",IF(AND(BQ163&gt;=3,BQ163&lt;=8),"3 a 8",IF(AND(BQ163&gt;=8.5,BQ163&lt;=13.5),"8,5 a 13,5",IF(AND(BQ163&gt;=14,BQ163&lt;=17.5),"14 a 17,5",IF(BQ163=18,"18",IF(AND(BQ163&gt;=18.5,BQ163&lt;=23.5),"18,5 a 23,5",IF(AND(BQ163&gt;=24,BQ163&lt;=29),"24 a 29",IF(AND(BQ163&gt;=29.5,BQ163&lt;=34.5),"29,5 a 34,5",IF(AND(BQ163&gt;=35,BQ163&lt;=40),"35 a 40","Fuera de rango")))))))))))))</f>
        <v>8,5 a 13,5</v>
      </c>
      <c r="BS163" s="11" t="n">
        <f aca="false">IF(BR163="","",IF(BR163="-20 a -15",1,IF(BR163="-14,5 a -9,5",2,IF(BR163="-9 a -4",3,IF(BR163="-3,5 a 2,5",4,IF(BR163="3 a 8",5,IF(BR163="8,5 a 13,5",6,IF(BR163="14 a 17,5",7,IF(BR163="18","NORMA",IF(BR163="18,5 a 23,5",8,IF(BR163="24 a 29",9,IF(BR163="29,5 a 34,5",10,IF(BR163="35 a 40",11,"")))))))))))))</f>
        <v>6</v>
      </c>
      <c r="BT163" s="9" t="n">
        <v>-1</v>
      </c>
      <c r="BU163" s="10" t="str">
        <f aca="false">IF(BT163="","",IF(AND(BT163&gt;=-20,BT163&lt;=-18),"-20 a -18",IF(AND(BT163&gt;=-17.5,BT163&lt;=-15.5),"-17,5 a -15,5",IF(AND(BT163&gt;=-15,BT163&lt;=-13),"-15 a -13",IF(AND(BT163&gt;=-12.5,BT163&lt;=-10.5),"-12,5 a -10,5",IF(AND(BT163&gt;=-10,BT163&lt;=-8),"-10 a -8",IF(AND(BT163&gt;=-7.5,BT163&lt;=-5.5),"-7,5 a -5,5",IF(AND(BT163&gt;=-5,BT163&lt;=-3),"-5 a -3",IF(AND(BT163&gt;=-2.5,BT163&lt;=-0.5),"-2,5 a -0,5",IF(BT163=0,"0",IF(AND(BT163&gt;=0.5,BT163&lt;=2.5),"0,5 a 2,5",IF(AND(BT163&gt;=3,BT163&lt;=5),"3 a 5",IF(AND(BT163&gt;=5.5,BT163&lt;=7.5),"5,5 a 7,5",IF(AND(BT163&gt;=8,BT163&lt;=10),"8 a 10",IF(AND(BT163&gt;=10.5,BT163&lt;=12.5),"10,5 a 12,5",IF(AND(BT163&gt;=13,BT163&lt;=15),"13 a 15",IF(AND(BT163&gt;=15.5,BT163&lt;=17.5),"15,5 a 17,5",IF(AND(BT163&gt;=18,BT163&lt;=20),"18 a 20","Fuera de rango"))))))))))))))))))</f>
        <v>-2,5 a -0,5</v>
      </c>
      <c r="BV163" s="11" t="n">
        <f aca="false">IF(BT163="","",IF(BT163=0,"NORMA",IF(AND(BT163&gt;=-20,BT163&lt;=-18),2,IF(AND(BT163&gt;=-17.5,BT163&lt;=-15.5),2,IF(AND(BT163&gt;=-15,BT163&lt;=-13),3,IF(AND(BT163&gt;=-12.5,BT163&lt;=-10.5),4,IF(AND(BT163&gt;=-10,BT163&lt;=-8),5,IF(AND(BT163&gt;=-7.5,BT163&lt;=-5.5),6,IF(AND(BT163&gt;=-5,BT163&lt;=-3),7,IF(AND(BT163&gt;=-2.5,BT163&lt;=-0.5),8,IF(AND(BT163&gt;=0.5,BT163&lt;=2.5),9,IF(AND(BT163&gt;=3,BT163&lt;=5),10,IF(AND(BT163&gt;=5.5,BT163&lt;=7.5),11,IF(AND(BT163&gt;=8,BT163&lt;=10),12,IF(AND(BT163&gt;=10.5,BT163&lt;=12.5),13,IF(AND(BT163&gt;=13,BT163&lt;=15),14,IF(AND(BT163&gt;=15.5,BT163&lt;=17.5),15,IF(AND(BT163&gt;=18,BT163&lt;=20),16,"Fuera de rango"))))))))))))))))))</f>
        <v>8</v>
      </c>
      <c r="BW163" s="9" t="n">
        <v>-3.5</v>
      </c>
      <c r="BX163" s="10" t="n">
        <f aca="false">18.5- (0.3*H163)</f>
        <v>14.6</v>
      </c>
      <c r="BY163" s="10" t="n">
        <f aca="false">(BW163)-(BX163)</f>
        <v>-18.1</v>
      </c>
      <c r="BZ163" s="10" t="str">
        <f aca="false">IF(BY163="","",IF(BY163&lt;-27.5,"De -30 a -28",IF(BY163&lt;-25,"De -27,5 a -25,5",IF(BY163&lt;-22.5,"De -25 a -23",IF(BY163&lt;-20,"De -22,5 a -20,5",IF(BY163&lt;-17.5,"De -20 a -18",IF(BY163&lt;-15,"De -17,5 a -15,5",IF(BY163&lt;-12.5,"De -15 a -13",IF(BY163&lt;-10,"De -12,5 a -10,5",IF(BY163&lt;-7.5,"De -10 a -8",IF(BY163&lt;-5,"De -7,5 a -5,5",IF(BY163&lt;-2.5,"De -5 a -3",IF(BY163&lt;0,"De -2,5 a -0,5",IF(BY163&lt;2.5,"De 0 a 2",IF(BY163&lt;5,"De 2,5 a 4,5",IF(BY163&lt;7.5,"De 5 a 7",IF(BY163&lt;10,"De 7,5 a 9,5",IF(BY163&lt;12.5,"De 10 a 12",IF(BY163&lt;15,"De 12,5 a 14,5",IF(BY163&lt;17.5,"De 15 a 17",IF(BY163&lt;20,"De 17,5 a 19,5",IF(BY163&lt;22.5,"De 20 a 22",IF(BY163&lt;25,"De 22,5 a 24,5",IF(BY163&lt;27.5,"De 25 a 27","De 27,5 a 30"))))))))))))))))))))))))</f>
        <v>De -20 a -18</v>
      </c>
      <c r="CA163" s="12" t="n">
        <f aca="false">IF(BY163="","",IF(BY163&lt;=-28,1,IF(BY163&lt;=-25.5,2,IF(BY163&lt;=-23,3,IF(BY163&lt;=-20.5,4,IF(BY163&lt;=-18,5,IF(BY163&lt;=-15.5,6,IF(BY163&lt;=-13,7,IF(BY163&lt;=-10.5,8,IF(BY163&lt;=-8,9,IF(BY163&lt;=-5.5,10,IF(BY163&lt;=-3,11,IF(BY163&lt;=-0.5,12,IF(BY163&lt;=2,13,IF(BY163&lt;=4.5,14,IF(BY163&lt;=7,15,IF(BY163&lt;=9.5,16,IF(BY163&lt;=12,17,IF(BY163&lt;=14.5,18,IF(BY163&lt;=17,19,IF(BY163&lt;=19.5,20,IF(BY163&lt;=22,21,IF(BY163&lt;=24.5,22,IF(BY163&lt;=27,23,IF(BY163&lt;=30,24,"Fuera de rango")))))))))))))))))))))))))</f>
        <v>5</v>
      </c>
      <c r="CB163" s="9" t="n">
        <v>-3.5</v>
      </c>
      <c r="CC163" s="10" t="n">
        <f aca="false">18.5- (0.3*H163)</f>
        <v>14.6</v>
      </c>
      <c r="CD163" s="10" t="n">
        <f aca="false">(CB163)-(CC163)</f>
        <v>-18.1</v>
      </c>
      <c r="CE163" s="10" t="str">
        <f aca="false">IF(CD163="","",IF(CD163&lt;-27.5,"De -30 a -28",IF(CD163&lt;-25,"De -27,5 a -25,5",IF(CD163&lt;-22.5,"De -25 a -23",IF(CD163&lt;-20,"De -22,5 a -20,5",IF(CD163&lt;-17.5,"De -20 a -18",IF(CD163&lt;-15,"De -17,5 a -15,5",IF(CD163&lt;-12.5,"De -15 a -13",IF(CD163&lt;-10,"De -12,5 a -10,5",IF(CD163&lt;-7.5,"De -10 a -8",IF(CD163&lt;-5,"De -7,5 a -5,5",IF(CD163&lt;-2.5,"De -5 a -3",IF(CD163&lt;0,"De -2,5 a -0,5",IF(CD163&lt;=2,"De 0 a 2",IF(CD163&lt;=4.5,"De 2,5 a 4,5",IF(CD163&lt;=7,"De 5 a 7",IF(CD163&lt;=9.5,"De 7,5 a 9,5",IF(CD163&lt;=12,"De 10 a 12",IF(CD163&lt;=14.5,"De 12,5 a 14,5",IF(CD163&lt;=17,"De 15 a 17",IF(CD163&lt;=19.5,"De 17,5 a 19,5",IF(CD163&lt;=22,"De 20 a 22",IF(CD163&lt;=24.5,"De 22,5 a 24,5",IF(CD163&lt;=27,"De 25 a 27","De 27,5 a 30"))))))))))))))))))))))))</f>
        <v>De -20 a -18</v>
      </c>
      <c r="CF163" s="12" t="n">
        <f aca="false">IF(CD163="","",IF(CD163&lt;-27.5,1,IF(CD163&lt;-25,2,IF(CD163&lt;-22.5,3,IF(CD163&lt;-20,4,IF(CD163&lt;-17.5,5,IF(CD163&lt;-15,6,IF(CD163&lt;-12.5,7,IF(CD163&lt;-10,8,IF(CD163&lt;-7.5,9,IF(CD163&lt;-5,10,IF(CD163&lt;-2.5,11,IF(CD163&lt;0,12,IF(CD163&lt;2.5,13,IF(CD163&lt;5,14,IF(CD163&lt;7.5,15,IF(CD163&lt;10,16,IF(CD163&lt;12.5,17,IF(CD163&lt;15,18,IF(CD163&lt;17.5,19,IF(CD163&lt;20,20,IF(CD163&lt;22.5,21,IF(CD163&lt;25,22,IF(CD163&lt;27.5,23,24))))))))))))))))))))))))</f>
        <v>5</v>
      </c>
      <c r="CG163" s="9" t="n">
        <v>-0.75</v>
      </c>
      <c r="CH163" s="10" t="str">
        <f aca="false">IF(CG163="","",IF(AND(CG163&gt;=-10,CG163&lt;=-9.5),"-10 a -9,5",IF(AND(CG163&gt;-9.5,CG163&lt;=-8.5),"-9 a -8,5",IF(AND(CG163&gt;-8.5,CG163&lt;=-7.5),"-8 a -7,5",IF(AND(CG163&gt;-7.5,CG163&lt;=-6.5),"-7 a -6,5",IF(AND(CG163&gt;-6.5,CG163&lt;=-5.5),"-6 a -5,5",IF(AND(CG163&gt;-5.5,CG163&lt;=-4.5),"-5 a -4,5",IF(AND(CG163&gt;-4.5,CG163&lt;=-3.5),"-4 a -3,5",IF(AND(CG163&gt;-3.5,CG163&lt;=-2.5),"-3 a -2,5",IF(CG163=-2.25,"-2,25",IF(AND(CG163&gt;-2.5,CG163&lt;=-1.5),"-2 a -1,5",IF(AND(CG163&gt;-1.5,CG163&lt;=-0.5),"-1 a -0,5",IF(AND(CG163&gt;-0.5,CG163&lt;=0.5),"0 a 0,5",IF(AND(CG163&gt;0.5,CG163&lt;=1.5),"1 a 1,5",IF(AND(CG163&gt;1.5,CG163&lt;=2.5),"2 a 2,5",IF(AND(CG163&gt;2.5,CG163&lt;=3.5),"3 a 3,5",IF(AND(CG163&gt;3.5,CG163&lt;=4.5),"4 a 4,5",IF(AND(CG163&gt;4.5,CG163&lt;=5.5),"5 a 5,5",IF(AND(CG163&gt;5.5,CG163&lt;=6.5),"6 a 6,5",IF(AND(CG163&gt;6.5,CG163&lt;=7.5),"7 a 7,5",IF(AND(CG163&gt;7.5,CG163&lt;=8.5),"8 a 8,5",IF(AND(CG163&gt;8.5,CG163&lt;=9.5),"9 a 9,5",IF(CG163&gt;=10,"10","Fuera de rango")))))))))))))))))))))))</f>
        <v>-1 a -0,5</v>
      </c>
      <c r="CI163" s="11" t="n">
        <f aca="false">IF(CG163="","",IF(CG163=-2.25,"NORMA",IF(CG163&lt;=-9.5,1,IF(CG163&lt;=-8.5,2,IF(CG163&lt;=-7.5,3,IF(CG163&lt;=-6.5,4,IF(CG163&lt;=-5.5,5,IF(CG163&lt;=-4.5,6,IF(CG163&lt;=-3.5,7,IF(CG163&lt;=-2.5,8,IF(CG163&lt;=-1.5,9,IF(CG163&lt;=-0.5,10,IF(CG163&lt;=0.5,11,IF(CG163&lt;=1.5,12,IF(CG163&lt;=2.5,13,IF(CG163&lt;=3.5,14,IF(CG163&lt;=4.5,15,IF(CG163&lt;=5.5,16,IF(CG163&lt;=6.5,17,IF(CG163&lt;=7.5,18,IF(CG163&lt;=8.5,19,IF(CG163&lt;=9.5,20,IF(CG163=10,21,"Fuera de rango")))))))))))))))))))))))</f>
        <v>10</v>
      </c>
      <c r="CJ163" s="9" t="n">
        <v>3</v>
      </c>
      <c r="CK163" s="10" t="str">
        <f aca="false">IF(CJ163="","",IF(AND(CJ163&gt;=-6,CJ163&lt;=-5.5),"-6 a -5,5",IF(AND(CJ163&gt;-5.5,CJ163&lt;=-4.5),"-5 a -4,5",IF(AND(CJ163&gt;-4.5,CJ163&lt;=-3.5),"-4 a -3,5",IF(AND(CJ163&gt;-3.5,CJ163&lt;=-2.5),"-3 a -2,5",IF(AND(CJ163&gt;-2.5,CJ163&lt;=-1.5),"-2 a -1,5",IF(AND(CJ163&gt;-1.5,CJ163&lt;=-0.5),"-1 a -0,5",IF(AND(CJ163&gt;-0.5,CJ163&lt;=0.5),"0 a 0,5",IF(AND(CJ163&gt;0.5,CJ163&lt;=1.5),"1 a 1,5",IF(AND(CJ163&gt;1.5,CJ163&lt;2.5),"2",IF(AND(CJ163&gt;=2.5,CJ163&lt;=3),"2,5 a 3",IF(AND(CJ163&gt;3,CJ163&lt;=4),"3,5 a 4",IF(AND(CJ163&gt;4,CJ163&lt;=5),"4,5 a 5",IF(AND(CJ163&gt;5,CJ163&lt;=6),"5,5 a 6",IF(AND(CJ163&gt;6,CJ163&lt;=7),"6,5 a 7",IF(AND(CJ163&gt;7,CJ163&lt;=8),"7,5 a 8",IF(AND(CJ163&gt;8,CJ163&lt;=9.5),"8,5 a 9,5",IF(CJ163=10,"10","Fuera de rango"))))))))))))))))))</f>
        <v>2,5 a 3</v>
      </c>
      <c r="CL163" s="11" t="n">
        <f aca="false">IF(CK163="","",IF(OR(CK163="-6 a -5,5",CK163="-6 - -5,5"),1,IF(OR(CK163="-5 a -4,5",CK163="-5 - -4,5"),2,IF(OR(CK163="-4 a -3,5",CK163="-4 - -3,5"),3,IF(OR(CK163="-3 a -2,5",CK163="-3 - -2,5"),4,IF(OR(CK163="-2 a -1,5",CK163="-2 - -1,5"),5,IF(OR(CK163="-1 a -0,5",CK163="-1 - -0,5"),6,IF(OR(CK163="0 a 0,5",CK163="0 - 0,5"),7,IF(OR(CK163="1 a 1,5",CK163="1 - 1,5"),8,IF(CK163="2","NORMA",IF(OR(CK163="2,5 a 3",CK163="2,5 - 3"),9,IF(OR(CK163="3,5 a 4",CK163="3,5 - 4"),10,IF(OR(CK163="4,5 a 5",CK163="4,5 - 5"),11,IF(OR(CK163="5,5 a 6",CK163="5,5 - 6"),12,IF(OR(CK163="6,5 a 7",CK163="6,5 - 7"),13,IF(OR(CK163="7,5 a 8",CK163="7,5 - 8"),14,IF(OR(CK163="8,5 a 9",CK163="8,5 - 9,5",CK163="9 a 9,5"),15,IF(CK163="10",15,IF(OR(CK163="0,5 a 1",CK163="0,5 - 1"),7,"Fuera de rango")))))))))))))))))))</f>
        <v>9</v>
      </c>
      <c r="CM163" s="10" t="n">
        <v>0</v>
      </c>
      <c r="CN163" s="10" t="str">
        <f aca="false">IF(CM163=0,"0", " ")</f>
        <v>0</v>
      </c>
      <c r="CO163" s="10" t="str">
        <f aca="false">IF(CM163&gt;0,"EME"," ")</f>
        <v> </v>
      </c>
      <c r="CP163" s="10" t="n">
        <v>0</v>
      </c>
      <c r="CQ163" s="10" t="str">
        <f aca="false">IF(CP163&gt;0,"0", " ")</f>
        <v> </v>
      </c>
      <c r="CR163" s="10" t="str">
        <f aca="false">IF(CP163&gt;0,"EME"," ")</f>
        <v> </v>
      </c>
      <c r="CS163" s="9" t="n">
        <v>0</v>
      </c>
      <c r="CT163" s="10" t="str">
        <f aca="false">IF(CS163&gt;0,"1", " ")</f>
        <v> </v>
      </c>
      <c r="CU163" s="10" t="str">
        <f aca="false">IF(CS163&gt;0,"HIP"," ")</f>
        <v> </v>
      </c>
      <c r="CV163" s="9" t="n">
        <v>0</v>
      </c>
      <c r="CW163" s="10" t="str">
        <f aca="false">IF(CV163&gt;0,"1", " ")</f>
        <v> </v>
      </c>
      <c r="CX163" s="10" t="str">
        <f aca="false">IF(CV163&gt;0,"HIP"," ")</f>
        <v> </v>
      </c>
      <c r="CY163" s="9" t="n">
        <v>-2.5</v>
      </c>
      <c r="CZ163" s="11" t="str">
        <f aca="false">IF(CY163&lt;0,"2"," ")</f>
        <v>2</v>
      </c>
      <c r="DA163" s="11" t="str">
        <f aca="false">IF(CY163&lt;0,"MIO"," ")</f>
        <v>MIO</v>
      </c>
      <c r="DB163" s="9" t="n">
        <v>-1</v>
      </c>
      <c r="DC163" s="11" t="str">
        <f aca="false">IF(DB163&lt;0,"2"," ")</f>
        <v>2</v>
      </c>
      <c r="DD163" s="11" t="str">
        <f aca="false">IF(DB163&lt;0,"MIO"," ")</f>
        <v>MIO</v>
      </c>
      <c r="DE163" s="9" t="n">
        <v>0</v>
      </c>
      <c r="DF163" s="11" t="str">
        <f aca="false">IF(DE163&lt;0,"3"," ")</f>
        <v> </v>
      </c>
      <c r="DG163" s="11" t="str">
        <f aca="false">IF(DE163&lt;0,"AST"," ")</f>
        <v> </v>
      </c>
      <c r="DH163" s="9" t="n">
        <v>-0.5</v>
      </c>
      <c r="DI163" s="11" t="str">
        <f aca="false">IF(DH163&lt;0,"3"," ")</f>
        <v>3</v>
      </c>
      <c r="DJ163" s="11" t="str">
        <f aca="false">IF(DH163&lt;0,"AST"," ")</f>
        <v>AST</v>
      </c>
      <c r="DK163" s="9" t="n">
        <v>0</v>
      </c>
      <c r="DL163" s="10" t="str">
        <f aca="false">IF(DK163&gt;0,"4"," ")</f>
        <v> </v>
      </c>
      <c r="DM163" s="10" t="str">
        <f aca="false">IF(DK163&gt;0,"PRE"," ")</f>
        <v> </v>
      </c>
      <c r="DN163" s="9" t="n">
        <v>0</v>
      </c>
      <c r="DO163" s="10" t="str">
        <f aca="false">IF(DN163&gt;0,"4"," ")</f>
        <v> </v>
      </c>
      <c r="DP163" s="10" t="str">
        <f aca="false">IF(DN163&gt;0,"PRE"," ")</f>
        <v> </v>
      </c>
      <c r="DQ163" s="12" t="n">
        <v>1</v>
      </c>
      <c r="DR163" s="12" t="n">
        <v>2</v>
      </c>
      <c r="DS163" s="12" t="str">
        <f aca="false">CONCATENATE(CO163,CU163,DA163,DG163,DM163)</f>
        <v>  MIO  </v>
      </c>
      <c r="DT163" s="10" t="str">
        <f aca="false" t="array" ref="DT163">_xlfn.IFS(DS163="EME    ","0", DS163=" HIP   ","1", DS163="  MIO  ","2", DS163="   AST ","3", DS163="    PRE","4", DS163="EME   PRE","5", DS163=" HIP  PRE","6", DS163=" HIP AST ","7", DS163="  MIO PRE","8", DS163="  MIOAST ","9", DS163="   ASTPRE","10",DS163=" HIP ASTPRE","11", DS163="  MIOASTPRE","12", DS163="     ","0")</f>
        <v>2</v>
      </c>
      <c r="DU163" s="1" t="s">
        <v>154</v>
      </c>
      <c r="DV163" s="1" t="str">
        <f aca="false" t="array" ref="DV163">_xlfn.IFS(DU163="SI","2", DU163="NO","1")</f>
        <v>1</v>
      </c>
      <c r="DW163" s="10" t="n">
        <v>0</v>
      </c>
      <c r="DX163" s="11" t="str">
        <f aca="false">IF(DW163=0,"1","2")</f>
        <v>1</v>
      </c>
      <c r="DY163" s="11" t="str">
        <f aca="false" t="array" ref="DY163">_xlfn.IFS(DW163=0,"0", DW163=0.25, "1", DW163=0.5,"2", DW163=0.75,"3", DW163=1,"4",DW163=1.25,"5", DW163=1.5,"6", DW163=1.75,"7", DW163=2,"8")</f>
        <v>0</v>
      </c>
      <c r="DZ163" s="10" t="n">
        <v>0</v>
      </c>
      <c r="EA163" s="11" t="str">
        <f aca="false">IF(DZ163=0,"1","2")</f>
        <v>1</v>
      </c>
      <c r="EB163" s="11" t="str">
        <f aca="false" t="array" ref="EB163">_xlfn.IFS(DZ163=0,"0", DZ163=0.25, "1", DZ163=0.5,"2", DZ163=0.75,"3", DZ163=1,"4",DZ163=1.25,"5", DZ163=1.5,"6", DZ163=1.75,"7", DZ163=2,"8")</f>
        <v>0</v>
      </c>
      <c r="EC163" s="10" t="n">
        <v>-2.5</v>
      </c>
      <c r="ED163" s="10" t="str">
        <f aca="false">IF(EC163=0,"1","2")</f>
        <v>2</v>
      </c>
      <c r="EE163" s="11" t="str">
        <f aca="false" t="array" ref="EE163">_xlfn.IFS(EC163=0,"0", EC163=-0.25, "1", EC163=-0.5,"2", EC163=-0.75,"3", EC163=-1,"4",EC163=-1.25,"5", EC163=-1.5,"6", EC163=-1.75,"7", EC163=-2,"8", EC163=-2.25,"9",EC163=-2.5,"10", EC163=-2.75,"11", EC163=-3,"12", EC163=-3.25,"13", EC163=-3.5,"14", EC163=-3.75,"15",EC163=-4,"16")</f>
        <v>10</v>
      </c>
      <c r="EF163" s="10" t="n">
        <v>-1</v>
      </c>
      <c r="EG163" s="10" t="str">
        <f aca="false">IF(EF163=0,"1","2")</f>
        <v>2</v>
      </c>
      <c r="EH163" s="11" t="str">
        <f aca="false" t="array" ref="EH163">_xlfn.IFS(EF163=0,"0", EF163=-0.25, "1", EF163=-0.5,"2", EF163=-0.75,"3", EF163=-1,"4",EF163=-1.25,"5", EF163=-1.5,"6", EF163=-1.75,"7", EF163=-2,"8", EF163=-2.25,"9",EF163=-2.5,"10", EF163=-2.75,"11", EF163=-3,"12", EF163=-3.25,"13", EF163=-3.5,"14", EF163=-3.75,"15",EF163=-4,"16")</f>
        <v>4</v>
      </c>
      <c r="EI163" s="10" t="n">
        <v>0</v>
      </c>
      <c r="EJ163" s="11" t="str">
        <f aca="false">IF(EI163=0,"1","2")</f>
        <v>1</v>
      </c>
      <c r="EK163" s="11" t="str">
        <f aca="false" t="array" ref="EK163">_xlfn.IFS(EI163=0,"0", EI163=-0.25, "1", EI163=-0.5,"2", EI163=-0.75,"3", EI163=-1,"4",EI163=-1.25,"5", EI163=-1.5,"6", EI163=-1.75,"7", EI163=-2,"8", EI163=-2.25,"9", EI163=-2.25,"9",EI163=-2.5,"10", EI163=-2.75,"11", EI163=-3,"12", EI163=-3.25,"13", EI163=-3.5,"14", EI163=-3.75,"15",EI163=-4,"16", EI163=0.25, "17", EI163=0.5, "18")</f>
        <v>0</v>
      </c>
      <c r="EL163" s="10" t="n">
        <v>-0.5</v>
      </c>
      <c r="EM163" s="11" t="str">
        <f aca="false">IF(EL163=0,"1","2")</f>
        <v>2</v>
      </c>
      <c r="EN163" s="11" t="str">
        <f aca="false" t="array" ref="EN163">_xlfn.IFS(EL163=0.25,"17",EL163=0.5,"18", EL163=0,"0", EL163=-0.25, "1", EL163=-0.5,"2", EL163=-0.75,"3", EL163=-1,"4",EL163=-1.25,"5", EL163=-1.5,"6", EL163=-1.75,"7", EL163=-2,"8",EL163= -2.25,"9",EL163=-2.5,"10",EL163= -2.75,"11",EL163= -3,"12",EL163= -3.25,"13",EL163= -3.5,"14",EL163= -3.75,"15",EL163=-4,"16")</f>
        <v>2</v>
      </c>
      <c r="EO163" s="10" t="n">
        <v>0</v>
      </c>
      <c r="EP163" s="11" t="str">
        <f aca="false">IF(EO163=0,"1","2")</f>
        <v>1</v>
      </c>
      <c r="EQ163" s="11" t="str">
        <f aca="false" t="array" ref="EQ163">_xlfn.IFS(EO163=0,"0", EO163=0.25, "1", EO163=0.5,"2", EO163=0.75,"3", EO163=1,"4",EO163=1.25,"5", EO163=1.5,"6", EO163=1.75,"7", EO163=2,"8", EO163=2.25,"9", EO163=2.25,"9",EO163=2.5,"10", EO163=2.75,"11", EO163=3,"12", EO163=3.25,"13", EO163=3.5,"14", EO163=3.75,"15",EO163=4,"16", EO163=-0.25, "17", bq=-0.5, "18")</f>
        <v>0</v>
      </c>
      <c r="ER163" s="10" t="n">
        <v>0</v>
      </c>
      <c r="ES163" s="11" t="str">
        <f aca="false">IF(ER163=0,"1","2")</f>
        <v>1</v>
      </c>
      <c r="ET163" s="11" t="str">
        <f aca="false" t="array" ref="ET163">_xlfn.IFS(ER163=0,"0", ER163=0.25, "1", ER163=0.5,"2", ER163=0.75,"3", ER163=1,"4",ER163=1.25,"5", ER163=1.5,"6", ER163=1.75,"7", ER163=2,"8", ER163=2.25,"9", ER163=2.25,"9",ER163=2.5,"10", ER163=2.75,"11", ER163=3,"12", ER163=3.25,"13", ER163=3.5,"14", ER163=3.75,"15",ER163=4,"16", ER163=-0.25, "17", bq=-0.5, "18")</f>
        <v>0</v>
      </c>
      <c r="EU163" s="13" t="n">
        <v>24</v>
      </c>
      <c r="EV163" s="14" t="str">
        <f aca="false">VLOOKUP(EU163,LEYENDA!$G$2:$H$8,2,TRUE())</f>
        <v>19-24</v>
      </c>
      <c r="EW163" s="14" t="str">
        <f aca="false" t="array" ref="EW163">_xlfn.IFS(EV163="0-5","1", EV163="6-12","2", EV163="13-18","3", EV163="19-24","4", EV163="25-36","5", EV163="37-48","6", EV163="49-60","7")</f>
        <v>4</v>
      </c>
    </row>
    <row r="164" customFormat="false" ht="13.5" hidden="false" customHeight="false" outlineLevel="0" collapsed="false">
      <c r="A164" s="41" t="n">
        <v>57</v>
      </c>
      <c r="B164" s="35" t="n">
        <v>2</v>
      </c>
      <c r="C164" s="33" t="n">
        <v>37469</v>
      </c>
      <c r="D164" s="6"/>
      <c r="E164" s="5" t="str">
        <f aca="false">VLOOKUP(A164,'286'!$A$3:$J$600,10,FALSE())</f>
        <v>GARCÍA GARCÍA, MARÍA</v>
      </c>
      <c r="F164" s="4" t="str">
        <f aca="false">VLOOKUP(A164,'286'!$A$3:$I$1768,3,FALSE())</f>
        <v>GARGARMA</v>
      </c>
      <c r="G164" s="6" t="n">
        <f aca="false">VLOOKUP(A164,'286'!$A$3:$I$1768,4,FALSE())</f>
        <v>32550</v>
      </c>
      <c r="H164" s="7" t="n">
        <f aca="false">YEAR(C164)-YEAR(G164)</f>
        <v>13</v>
      </c>
      <c r="I164" s="1" t="str">
        <f aca="false">VLOOKUP(H164,LEYENDA!$C$2:$D$6,2,TRUE())</f>
        <v>13-24</v>
      </c>
      <c r="J164" s="5" t="str">
        <f aca="false">VLOOKUP(A164,'286'!$A$3:$I$1768,7,FALSE())</f>
        <v>M</v>
      </c>
      <c r="K164" s="8" t="str">
        <f aca="false">VLOOKUP(A164,'286'!$A$3:$I$1768,2,FALSE())</f>
        <v>OD</v>
      </c>
      <c r="L164" s="4" t="str">
        <f aca="false">VLOOKUP(A164,'286'!$A$3:$I$1768,8,FALSE())</f>
        <v>D</v>
      </c>
      <c r="M164" s="4" t="str">
        <f aca="false">VLOOKUP(A164,'286'!$A$3:$I$1768,9,FALSE())</f>
        <v>I</v>
      </c>
      <c r="N164" s="8" t="str">
        <f aca="false">IF(R164=O164, "MISMA","CONTRARIA")</f>
        <v>CONTRARIA</v>
      </c>
      <c r="O164" s="8" t="str">
        <f aca="false" t="array" ref="O164">_xlfn.IFS(L164="D","1", L164="I","2")</f>
        <v>1</v>
      </c>
      <c r="P164" s="8" t="str">
        <f aca="false" t="array" ref="P164">_xlfn.IFS(K164="OD","1", K164="OI","2")</f>
        <v>1</v>
      </c>
      <c r="Q164" s="1" t="str">
        <f aca="false" t="array" ref="Q164">_xlfn.IFS(J164="M","1", J164="H","2")</f>
        <v>1</v>
      </c>
      <c r="R164" s="8" t="str">
        <f aca="false" t="array" ref="R164">_xlfn.IFS(M164="D","1", M164="I","2")</f>
        <v>2</v>
      </c>
      <c r="S164" s="1" t="str">
        <f aca="false" t="array" ref="S164">_xlfn.IFS(N164="CONTRARIA", "1",N164= "MISMA","2")</f>
        <v>1</v>
      </c>
      <c r="T164" s="1" t="str">
        <f aca="false" t="array" ref="T164">_xlfn.IFS(I164="0-12","1", I164="13-24","2", I164="25-40","3", I164="41-60","4", I164="61-100","5")</f>
        <v>2</v>
      </c>
      <c r="U164" s="9" t="n">
        <v>1</v>
      </c>
      <c r="V164" s="1" t="str">
        <f aca="false">IF(U164="","",IF(AND(U164&gt;=-9,U164&lt;=-6.5),"-9 a -6,5",IF(AND(U164&gt;=-6,U164&lt;=-3.5),"-6 a -3,5",IF(AND(U164&gt;=-3,U164&lt;=-1),"-3 a -1",IF(U164=-0.5,"-0,5",IF(AND(U164&gt;=0,U164&lt;=2.5),"0 a 2,5",IF(AND(U164&gt;=3,U164&lt;=5.5),"3 a 5,5",IF(AND(U164&gt;=6,U164&lt;=8.5),"6 a 8,5",IF(AND(U164&gt;=9,U164&lt;=20),"9 a 20","Fuera de rango")))))))))</f>
        <v>0 a 2,5</v>
      </c>
      <c r="W164" s="11" t="n">
        <f aca="false">IF(V164="","",IF(V164="-9 a -6,5",2,IF(V164="-6 a -3,5",3,IF(V164="-3 a -1",4,IF(V164="-0,5","NORMA",IF(V164="0 a 2,5",5,IF(V164="3 a 5,5",6,IF(V164="6 a 8,5",7,IF(V164="9 a 20",8,"Fuera de rango")))))))))</f>
        <v>5</v>
      </c>
      <c r="X164" s="9" t="n">
        <v>0</v>
      </c>
      <c r="Y164" s="10" t="str">
        <f aca="false">IF(X164="","",IF(AND(X164&gt;=0,X164&lt;=4),"0 a 4",IF(AND(X164&gt;=4.5,X164&lt;=8.5),"4,5 a 8,5",IF(X164=9,"9",IF(AND(X164&gt;=9.5,X164&lt;=13),"9,5 a 13",IF(AND(X164&gt;=13.5,X164&lt;=20),"13,5 a 20",IF(AND(X164&gt;=20.5,X164&lt;=35),"20,5 a 35","Fuera de rango")))))))</f>
        <v>0 a 4</v>
      </c>
      <c r="Z164" s="11" t="n">
        <f aca="false">IF(Y164="","",IF(Y164="0 a 4",1,IF(Y164="4,5 a 8,5",2,IF(Y164="9","NORMA",IF(Y164="9,5 a 13",3,IF(Y164="13,5 a 20",4,IF(Y164="20,5 a 35",5,"Fuera de rango")))))))</f>
        <v>1</v>
      </c>
      <c r="AA164" s="9" t="n">
        <v>34</v>
      </c>
      <c r="AB164" s="10" t="str">
        <f aca="false">IF(AA164="","",IF(AND(AA164&gt;=0,AA164&lt;=9),"0 a 9",IF(AND(AA164&gt;=9.5,AA164&lt;=18.5),"9,5 a 18,5",IF(AA164=19,"19",IF(AND(AA164&gt;=19.5,AA164&lt;=28),"19,5 a 28",IF(AND(AA164&gt;=28.5,AA164&lt;=40),"28,5 a 40","Fuera de rango"))))))</f>
        <v>28,5 a 40</v>
      </c>
      <c r="AC164" s="11" t="n">
        <f aca="false" t="array" ref="AC164">_xlfn.IFS(AB164="","",AB164="0 a 9",1,AB164="9,5 a 18,5",2,AB164="19","NORMA",AB164="19,5 a 28",3,AB164="28,5 a 40",4,TRUE(),"Fuera de rango")</f>
        <v>4</v>
      </c>
      <c r="AD164" s="9" t="n">
        <v>20</v>
      </c>
      <c r="AE164" s="10" t="str">
        <f aca="false">IF(AD164="","",IF(AND(AD164&gt;=-10,AD164&lt;=0),"De -10 a 0",IF(AND(AD164&gt;=0.5,AD164&lt;=9.5),"0,5 a 9,5",IF(AD164=10,"10",IF(AND(AD164&gt;=10.5,AD164&lt;=20),"10,5 a 20",IF(AND(AD164&gt;=20.5,AD164&lt;=40),"20,5 a 40","Fuera de rango"))))))</f>
        <v>10,5 a 20</v>
      </c>
      <c r="AF164" s="12" t="n">
        <f aca="false">IF(AD164="","",IF(AND(AD164&gt;=-10,AD164&lt;=0),1,IF(AND(AD164&gt;=0.5,AD164&lt;=9.5),2,IF(AD164=10,"NORMA",IF(AND(AD164&gt;=10.5,AD164&lt;=20),3,IF(AND(AD164&gt;=20.5,AD164&lt;=40),4,""))))))</f>
        <v>3</v>
      </c>
      <c r="AG164" s="9" t="n">
        <v>10</v>
      </c>
      <c r="AH164" s="10" t="str">
        <f aca="false">IF(AG164="","",IF(AND(AG164&gt;=0,AG164&lt;=4),"0 a 4",IF(AND(AG164&gt;=4.5,AG164&lt;=8.5),"4,5 a 8,5",IF(AG164=9,"9",IF(AND(AG164&gt;=9.5,AG164&lt;=13),"9,5 a 13",IF(AND(AG164&gt;=13.5,AG164&lt;=25),"13,5 a 25","Fuera de rango"))))))</f>
        <v>9,5 a 13</v>
      </c>
      <c r="AI164" s="11" t="n">
        <f aca="false">IF(AH164="","",IF(AH164="0 a 4",1,IF(AH164="4,5 a 8,5",2,IF(AH164="9","NORMA",IF(AH164="9,5 a 13",3,IF(AH164="13,5 a 25",4,""))))))</f>
        <v>3</v>
      </c>
      <c r="AJ164" s="9" t="n">
        <v>5</v>
      </c>
      <c r="AK164" s="10" t="str">
        <f aca="false">IF(AJ164="","",IF(AND(AJ164&gt;=-15,AJ164&lt;=-10.5),"-15 a -10,5",IF(AND(AJ164&gt;=-10,AJ164&lt;=-4),"-10 a -4",IF(AND(AJ164&gt;=-4.5,AJ164&lt;=0),"-4,5 a 0",IF(AND(AJ164&gt;=0.5,AJ164&lt;=4.5),"0,5 a 4,5",IF(AJ164=5,"5",IF(AND(AJ164&gt;=5.5,AJ164&lt;=10),"5,5 a 10",IF(AND(AJ164&gt;=10.5,AJ164&lt;=20),"10,5 a 20","Fuera de rango"))))))))</f>
        <v>5</v>
      </c>
      <c r="AL164" s="11" t="str">
        <f aca="false">IF(AK164="","",IF(AK164="-15 a -10,5",1,IF(AK164="-10 a -4",2,IF(AK164="-4,5 a 0",3,IF(AK164="0,5 a 4,5",4,IF(AK164="5","NORMA",IF(AK164="5,5 a 10",5,IF(AK164="10,5 a 20",6,"Error"))))))))</f>
        <v>NORMA</v>
      </c>
      <c r="AM164" s="9" t="n">
        <v>0</v>
      </c>
      <c r="AN164" s="10" t="str">
        <f aca="false">IF(AM164="","",IF(AND(AM164&gt;=-7.5,AM164&lt;=-5.5),"-7,5 a -5,5",IF(AND(AM164&gt;=-5,AM164&lt;=-3),"-5 a -3",IF(AND(AM164&gt;=-2.5,AM164&lt;=-0.5),"-2,5 a -0,5",IF(AM164=0,"0,00",IF(AND(AM164&gt;=0.5,AM164&lt;=2.5),"0,5 a 2,5",IF(AND(AM164&gt;=3,AM164&lt;=5),"3 a 5",IF(AND(AM164&gt;=5.5,AM164&lt;=7.5),"5,5 a 7,5",IF(AND(AM164&gt;=8,AM164&lt;=10),"8 a 10","Fuera de rango")))))))))</f>
        <v>0,00</v>
      </c>
      <c r="AO164" s="11" t="str">
        <f aca="false">IF(AN164="","",IF(AN164="-7,5 a -5,5",1,IF(AN164="-5 a -3",2,IF(AN164="-2,5 a -0,5",3,IF(AN164="0,00","NORMA",IF(AN164="0,5 a 2,5",4,IF(AN164="3 a 5",5,IF(AN164="5,5 a 7,5",6,IF(AN164="8 a 10",7,"Error")))))))))</f>
        <v>NORMA</v>
      </c>
      <c r="AP164" s="9" t="n">
        <v>0</v>
      </c>
      <c r="AQ164" s="10" t="str">
        <f aca="false">IF(AP164="","",IF(AND(AP164&gt;=-20,AP164&lt;=-9.5),"-20 a -9,5",IF(AND(AP164&gt;=-9,AP164&lt;=-6.5),"-9 a -6,5",IF(AP164=-6,"-6",IF(AND(AP164&gt;=-5.5,AP164&lt;=-3),"-5,5 a -3",IF(AND(AP164&gt;=-2.5,AP164&lt;=0),"-2,5 a 0",IF(AND(AP164&gt;=0.5,AP164&lt;=3),"0,5 a 3",IF(AND(AP164&gt;=3.5,AP164&lt;=6),"3,5 a 6",IF(AND(AP164&gt;=6.5,AP164&lt;=9),"6,5 a 9",IF(AND(AP164&gt;=9.5,AP164&lt;=20),"9,5 a 20","Fuera de rango"))))))))))</f>
        <v>-2,5 a 0</v>
      </c>
      <c r="AR164" s="11" t="n">
        <f aca="false">IF(AQ164="","",IF(AQ164="-20 a -9,5",1,IF(AQ164="-9 a -6,5",2,IF(AQ164="-6","NORMA",IF(AQ164="-5,5 a -3",3,IF(AQ164="-2,5 a 0",4,IF(AQ164="0,5 a 3",5,IF(AQ164="3,5 a 6",6,IF(AQ164="6,5 a 9",7,IF(AQ164="9,5 a 20",8,""))))))))))</f>
        <v>4</v>
      </c>
      <c r="AS164" s="9" t="n">
        <v>7</v>
      </c>
      <c r="AT164" s="10" t="str">
        <f aca="false">IF(AS164="","",IF(AND(AS164&gt;=-16,AS164&lt;=-14),"-16 a -14",IF(AND(AS164&gt;=-13.5,AS164&lt;=-11.5),"-13,5 a -11,5",IF(AND(AS164&gt;=-11,AS164&lt;=-9),"-11 a -9",IF(AND(AS164&gt;=-8.5,AS164&lt;=-6.5),"-8,5 a -6,5",IF(AND(AS164&gt;=-6,AS164&lt;=-4),"-6 a -4",IF(AND(AS164&gt;=-3.5,AS164&lt;=-1.5),"-3,5 a -1,5",IF(AND(AS164&gt;=-1,AS164&lt;=1),"-1 a 1",IF(AND(AS164&gt;=1.5,AS164&lt;=3.5),"1,5 a 3,5",IF(AND(AS164&gt;=4,AS164&lt;=6),"4 a 6",IF(AND(AS164&gt;=6.5,AS164&lt;=8.5),"6,5 a 8,5",IF(AND(AS164&gt;=9,AS164&lt;=11),"9 a 11",IF(AND(AS164&gt;=11.5,AS164&lt;=13.5),"11,5 a 13,5",IF(AND(AS164&gt;=14,AS164&lt;=16),"14 a 16",IF(AND(AS164&gt;=16.5,AS164&lt;=18.5),"16,5 a 18,5",IF(AND(AS164&gt;=19,AS164&lt;=21),"19 a 21","Fuera de rango"))))))))))))))))</f>
        <v>6,5 a 8,5</v>
      </c>
      <c r="AU164" s="11" t="n">
        <f aca="false" t="array" ref="AU164">IF(AT164="","",_xlfn.IFS(AT164="-16 a -14",1,AT164="-13,5 a -11,5",2,AT164="-11 a -9",3,AT164="-8,5 a -6,5",4,AT164="-6 a -4",5,AT164="-3,5 a -1,5",6,AT164="-1 a 1",7,AT164="1,5 a 3,5",8,AT164="4 a 6","NORMA",AT164="6,5 a 8,5",9,AT164="9 a 11",10,AT164="11,5 a 13,5",11,AT164="14 a 16",12,AT164="16,5 a 18,5",13,AT164="19 a 21",14,TRUE(),""))</f>
        <v>9</v>
      </c>
      <c r="AV164" s="9" t="n">
        <v>0.75</v>
      </c>
      <c r="AW164" s="10" t="str">
        <f aca="false">IF(AV164="","",IF(AND(AV164&gt;=-1,AV164&lt;=-0.5),"-1 a -0,5",IF(AND(AV164&gt;-0.5,AV164&lt;=0),"De -0,5 a 0",IF(AND(AV164&gt;=0.25,AV164&lt;=0.75),"0,25 a 0,75",IF(AND(AV164&gt;=1,AV164&lt;=1.5),"1 a 1,5",IF(AND(AV164&gt;=1.75,AV164&lt;=2.25),"1,75 a 2,25",IF(AND(AV164&gt;=2.5,AV164&lt;=3),"2,5 a 3",IF(AND(AV164&gt;=3.25,AV164&lt;=3.75),"3,25 a 3,75","Fuera de rango"))))))))</f>
        <v>0,25 a 0,75</v>
      </c>
      <c r="AX164" s="11" t="str">
        <f aca="false">IF(AW164="","",IF(OR(AW164="-1 a -0,5",AW164="-1 a -0.5"),1,IF(OR(AW164="De -0,5 a 0",AW164="-0,5 a 0",AW164="De -0.5 a 0"),2,IF(OR(AW164="0,25 a 0,75",AW164="0.25 a 0.75"),"NORMA",IF(OR(AW164="1 a 1,5",AW164="1 a 1.5"),3,IF(OR(AW164="1,75 a 2,25",AW164="1.75 a 2.25"),4,IF(OR(AW164="2,5 a 3",AW164="2.5 a 3"),5,IF(OR(AW164="3,25 a 3,75",AW164="3.25 a 3.75"),6,""))))))))</f>
        <v>NORMA</v>
      </c>
      <c r="AY164" s="9" t="n">
        <v>0</v>
      </c>
      <c r="AZ164" s="10" t="str">
        <f aca="false">IF(AY164="","",IF(AND(AY164&gt;=-20,AY164&lt;=-9.5),"-20 a -9,5",IF(AND(AY164&gt;=-9,AY164&lt;=-6.5),"-9 a -6,5",IF(AY164=-6,"-6",IF(AND(AY164&gt;=-5.5,AY164&lt;=-3),"-5,5 a -3",IF(AND(AY164&gt;=-2.5,AY164&lt;=0),"-2,5 a 0",IF(AND(AY164&gt;=0.5,AY164&lt;=3),"0,5 a 3",IF(AND(AY164&gt;=3.5,AY164&lt;=6),"3,5 a 6","Fuera de rango"))))))))</f>
        <v>-2,5 a 0</v>
      </c>
      <c r="BA164" s="11" t="n">
        <f aca="false">IF(AZ164="","",IF(AZ164="-20 a -9,5",1,IF(AZ164="-9 a -6,5",2,IF(AZ164="-6","NORMA",IF(AZ164="-5,5 a -3",3,IF(AZ164="-2,5 a 0",4,IF(AZ164="0,5 a 3",5,IF(AZ164="3,5 a 6",6,""))))))))</f>
        <v>4</v>
      </c>
      <c r="BB164" s="9" t="n">
        <v>0</v>
      </c>
      <c r="BC164" s="10" t="str">
        <f aca="false" t="array" ref="BC164">IF(BB164="","",_xlfn.IFS(AND(BB164&gt;=0,BB164&lt;=2),"0 a 2",AND(BB164&gt;=2.5,BB164&lt;=4.5),"2,5 a 4,5",AND(BB164&gt;=5,BB164&lt;=7),"5 a 7",AND(BB164&gt;=7.5,BB164&lt;=9.5),"7,5 a 9,5",AND(BB164&gt;=10,BB164&lt;=12),"10 a 12",AND(BB164&gt;=12.5,BB164&lt;=14.5),"12,5 a 14,5",BB164=15,"15",AND(BB164&gt;=15.5,BB164&lt;=17.5),"15,5 a 17,5",AND(BB164&gt;=18,BB164&lt;=20),"18 a 20",AND(BB164&gt;=20.5,BB164&lt;=22.5),"20,5 a 22,5",AND(BB164&gt;=23,BB164&lt;=25),"23 a 25",TRUE(),"Fuera de rango"))</f>
        <v>0 a 2</v>
      </c>
      <c r="BD164" s="11" t="n">
        <f aca="false" t="array" ref="BD164">IF(BC164="","",_xlfn.IFS(BC164="0 a 2",1,BC164="2,5 a 4,5",2,BC164="5 a 7",3,BC164="7,5 a 9,5",4,BC164="10 a 12",5,BC164="12,5 a 14,5",6,BC164="15","NORMA",BC164="15,5 a 17,5",7,BC164="18 a 20",8,BC164="20,5 a 22,5",9,BC164="23 a 25",10,TRUE(),"Fuera de rango"))</f>
        <v>1</v>
      </c>
      <c r="BE164" s="9" t="n">
        <v>38</v>
      </c>
      <c r="BF164" s="10" t="str">
        <f aca="false">IF(BE164="","",IF(AND(BE164&gt;=-20,BE164&lt;=-10),"-20 a -10",IF(AND(BE164&gt;=-9.5,BE164&lt;=0.5),"-9,5 a 0,5",IF(AND(BE164&gt;=1,BE164&lt;=11),"1 a 11",IF(AND(BE164&gt;=11.5,BE164&lt;=20.5),"11,5 a 20,5",IF(BE164=21,"21",IF(AND(BE164&gt;=21.5,BE164&lt;=31.5),"21,5 a 31,5",IF(AND(BE164&gt;=32,BE164&lt;=42),"32 a 42","Fuera de rango"))))))))</f>
        <v>32 a 42</v>
      </c>
      <c r="BG164" s="11" t="n">
        <f aca="false">IF(BF164="","",IF(BF164="-20 a -10",1,IF(BF164="-9,5 a 0,5",2,IF(BF164="1 a 11",3,IF(BF164="11,5 a 20,5",4,IF(BF164="21","NORMA",IF(BF164="21,5 a 31,5",5,IF(BF164="32 a 42",6,""))))))))</f>
        <v>6</v>
      </c>
      <c r="BH164" s="9" t="n">
        <v>28</v>
      </c>
      <c r="BI164" s="10" t="str">
        <f aca="false">IF(BH164="","",IF(AND(BH164&gt;=-20,BH164&lt;=-15),"-20 a -15",IF(AND(BH164&gt;=-14.5,BH164&lt;=-9.5),"-14,5 a -9,5",IF(AND(BH164&gt;=-9,BH164&lt;=-4),"-9 a -4",IF(AND(BH164&gt;=-3.5,BH164&lt;=2.5),"-3,5 a 2,5",IF(AND(BH164&gt;=3,BH164&lt;=8),"3 a 8",IF(AND(BH164&gt;=8.5,BH164&lt;=14.5),"8,5 a 14,5",IF(BH164=15,"15",IF(AND(BH164&gt;=15.5,BH164&lt;=20.5),"15,5 a 20,5",IF(AND(BH164&gt;=21,BH164&lt;=26),"21 a 26","Fuera de rango"))))))))))</f>
        <v>Fuera de rango</v>
      </c>
      <c r="BJ164" s="11" t="str">
        <f aca="false">IF(BI164="","",IF(BI164="-20 a -15",1,IF(BI164="-14,5 a -9,5",2,IF(BI164="-9 a -4",3,IF(BI164="-3,5 a 2,5",4,IF(BI164="3 a 8",5,IF(BI164="8,5 a 14,5",6,IF(BI164="15","NORMA",IF(BI164="15,5 a 20,5",7,IF(BI164="21 a 26",8,IF(BI164="26,5 a 31,5",9,"")))))))))))</f>
        <v/>
      </c>
      <c r="BK164" s="9" t="n">
        <v>0</v>
      </c>
      <c r="BL164" s="10" t="str">
        <f aca="false">IF(BK164="","",IF(AND(BK164&gt;=0,BK164&lt;=2),"0 - 2",IF(AND(BK164&gt;=2.5,BK164&lt;=4.5),"2,5 - 4,5",IF(AND(BK164&gt;=5,BK164&lt;=7),"5 - 7",IF(AND(BK164&gt;=7.5,BK164&lt;=9.5),"7,5 - 9,5",IF(AND(BK164&gt;=10,BK164&lt;=12),"10 - 12",IF(AND(BK164&gt;=12.5,BK164&lt;=13.5),"12,5 - 13,5",IF(BK164=14,"14",IF(AND(BK164&gt;=14.5,BK164&lt;=16.5),"14,5 - 16,5",IF(AND(BK164&gt;=17,BK164&lt;=19),"17 - 19",IF(AND(BK164&gt;=19.5,BK164&lt;=21.5),"19,5 - 21,5",IF(AND(BK164&gt;=22,BK164&lt;=24),"22 - 24",IF(AND(BK164&gt;=24.5,BK164&lt;=26.5),"24,5 - 26,5",IF(AND(BK164&gt;=27,BK164&lt;=29),"27 - 29",IF(AND(BK164&gt;=29.5,BK164&lt;=30),"29,5 - 30","Fuera de rango")))))))))))))))</f>
        <v>0 - 2</v>
      </c>
      <c r="BM164" s="11" t="n">
        <f aca="false">IF(BL164="","",IF(BL164="0 - 2",1,IF(BL164="2,5 - 4,5",2,IF(BL164="5 - 7",3,IF(BL164="7,5 - 9,5",4,IF(BL164="10 - 12",5,IF(BL164="12,5 - 13,5",6,IF(BL164="14","NORMA",IF(BL164="14,5 - 16,5",7,IF(BL164="17 - 19",8,IF(BL164="19,5 - 21,5",9,IF(BL164="22 - 24",10,IF(BL164="24,5 - 26,5",11,IF(BL164="27 - 29",12,IF(BL164="29,5 - 30",13,"")))))))))))))))</f>
        <v>1</v>
      </c>
      <c r="BN164" s="9" t="n">
        <v>15</v>
      </c>
      <c r="BO164" s="10" t="str">
        <f aca="false">IF(BN164="","",IF(AND(BN164&gt;=-20,BN164&lt;=-10),"-20 a -10",IF(AND(BN164&gt;=-9.5,BN164&lt;=0.5),"-9,5 a 0,5",IF(AND(BN164&gt;=1,BN164&lt;=11),"1 a 11",IF(AND(BN164&gt;=11.5,BN164&lt;=21.5),"11,5 a 21,5",IF(BN164=22,"22",IF(AND(BN164&gt;=22.5,BN164&lt;=32.5),"22,5 a 32,5",IF(AND(BN164&gt;=33,BN164&lt;=43),"33 a 43","Fuera de rango"))))))))</f>
        <v>11,5 a 21,5</v>
      </c>
      <c r="BP164" s="11" t="n">
        <f aca="false">IF(BO164="","",IF(BO164="-20 a -10",1,IF(BO164="-9,5 a 0,5",2,IF(BO164="1 a 11",3,IF(BO164="11,5 a 21,5",4,IF(BO164="22","NORMA",IF(BO164="22,5 a 32,5",5,IF(BO164="33 a 43",6,""))))))))</f>
        <v>4</v>
      </c>
      <c r="BQ164" s="9" t="n">
        <v>2</v>
      </c>
      <c r="BR164" s="10" t="str">
        <f aca="false">IF(BQ164="","",IF(AND(BQ164&gt;=-20,BQ164&lt;=-15),"-20 a -15",IF(AND(BQ164&gt;=-14.5,BQ164&lt;=-9.5),"-14,5 a -9,5",IF(AND(BQ164&gt;=-9,BQ164&lt;=-4),"-9 a -4",IF(AND(BQ164&gt;=-3.5,BQ164&lt;=2.5),"-3,5 a 2,5",IF(AND(BQ164&gt;=3,BQ164&lt;=8),"3 a 8",IF(AND(BQ164&gt;=8.5,BQ164&lt;=13.5),"8,5 a 13,5",IF(AND(BQ164&gt;=14,BQ164&lt;=17.5),"14 a 17,5",IF(BQ164=18,"18",IF(AND(BQ164&gt;=18.5,BQ164&lt;=23.5),"18,5 a 23,5",IF(AND(BQ164&gt;=24,BQ164&lt;=29),"24 a 29",IF(AND(BQ164&gt;=29.5,BQ164&lt;=34.5),"29,5 a 34,5",IF(AND(BQ164&gt;=35,BQ164&lt;=40),"35 a 40","Fuera de rango")))))))))))))</f>
        <v>-3,5 a 2,5</v>
      </c>
      <c r="BS164" s="11" t="n">
        <f aca="false">IF(BR164="","",IF(BR164="-20 a -15",1,IF(BR164="-14,5 a -9,5",2,IF(BR164="-9 a -4",3,IF(BR164="-3,5 a 2,5",4,IF(BR164="3 a 8",5,IF(BR164="8,5 a 13,5",6,IF(BR164="14 a 17,5",7,IF(BR164="18","NORMA",IF(BR164="18,5 a 23,5",8,IF(BR164="24 a 29",9,IF(BR164="29,5 a 34,5",10,IF(BR164="35 a 40",11,"")))))))))))))</f>
        <v>4</v>
      </c>
      <c r="BT164" s="9" t="n">
        <v>0</v>
      </c>
      <c r="BU164" s="10" t="str">
        <f aca="false">IF(BT164="","",IF(AND(BT164&gt;=-20,BT164&lt;=-18),"-20 a -18",IF(AND(BT164&gt;=-17.5,BT164&lt;=-15.5),"-17,5 a -15,5",IF(AND(BT164&gt;=-15,BT164&lt;=-13),"-15 a -13",IF(AND(BT164&gt;=-12.5,BT164&lt;=-10.5),"-12,5 a -10,5",IF(AND(BT164&gt;=-10,BT164&lt;=-8),"-10 a -8",IF(AND(BT164&gt;=-7.5,BT164&lt;=-5.5),"-7,5 a -5,5",IF(AND(BT164&gt;=-5,BT164&lt;=-3),"-5 a -3",IF(AND(BT164&gt;=-2.5,BT164&lt;=-0.5),"-2,5 a -0,5",IF(BT164=0,"0",IF(AND(BT164&gt;=0.5,BT164&lt;=2.5),"0,5 a 2,5",IF(AND(BT164&gt;=3,BT164&lt;=5),"3 a 5",IF(AND(BT164&gt;=5.5,BT164&lt;=7.5),"5,5 a 7,5",IF(AND(BT164&gt;=8,BT164&lt;=10),"8 a 10",IF(AND(BT164&gt;=10.5,BT164&lt;=12.5),"10,5 a 12,5",IF(AND(BT164&gt;=13,BT164&lt;=15),"13 a 15",IF(AND(BT164&gt;=15.5,BT164&lt;=17.5),"15,5 a 17,5",IF(AND(BT164&gt;=18,BT164&lt;=20),"18 a 20","Fuera de rango"))))))))))))))))))</f>
        <v>0</v>
      </c>
      <c r="BV164" s="11" t="str">
        <f aca="false">IF(BT164="","",IF(BT164=0,"NORMA",IF(AND(BT164&gt;=-20,BT164&lt;=-18),2,IF(AND(BT164&gt;=-17.5,BT164&lt;=-15.5),2,IF(AND(BT164&gt;=-15,BT164&lt;=-13),3,IF(AND(BT164&gt;=-12.5,BT164&lt;=-10.5),4,IF(AND(BT164&gt;=-10,BT164&lt;=-8),5,IF(AND(BT164&gt;=-7.5,BT164&lt;=-5.5),6,IF(AND(BT164&gt;=-5,BT164&lt;=-3),7,IF(AND(BT164&gt;=-2.5,BT164&lt;=-0.5),8,IF(AND(BT164&gt;=0.5,BT164&lt;=2.5),9,IF(AND(BT164&gt;=3,BT164&lt;=5),10,IF(AND(BT164&gt;=5.5,BT164&lt;=7.5),11,IF(AND(BT164&gt;=8,BT164&lt;=10),12,IF(AND(BT164&gt;=10.5,BT164&lt;=12.5),13,IF(AND(BT164&gt;=13,BT164&lt;=15),14,IF(AND(BT164&gt;=15.5,BT164&lt;=17.5),15,IF(AND(BT164&gt;=18,BT164&lt;=20),16,"Fuera de rango"))))))))))))))))))</f>
        <v>NORMA</v>
      </c>
      <c r="BW164" s="9" t="n">
        <v>-3.75</v>
      </c>
      <c r="BX164" s="10" t="n">
        <f aca="false">18.5- (0.3*H164)</f>
        <v>14.6</v>
      </c>
      <c r="BY164" s="10" t="n">
        <f aca="false">(BW164)-(BX164)</f>
        <v>-18.35</v>
      </c>
      <c r="BZ164" s="10" t="str">
        <f aca="false">IF(BY164="","",IF(BY164&lt;-27.5,"De -30 a -28",IF(BY164&lt;-25,"De -27,5 a -25,5",IF(BY164&lt;-22.5,"De -25 a -23",IF(BY164&lt;-20,"De -22,5 a -20,5",IF(BY164&lt;-17.5,"De -20 a -18",IF(BY164&lt;-15,"De -17,5 a -15,5",IF(BY164&lt;-12.5,"De -15 a -13",IF(BY164&lt;-10,"De -12,5 a -10,5",IF(BY164&lt;-7.5,"De -10 a -8",IF(BY164&lt;-5,"De -7,5 a -5,5",IF(BY164&lt;-2.5,"De -5 a -3",IF(BY164&lt;0,"De -2,5 a -0,5",IF(BY164&lt;2.5,"De 0 a 2",IF(BY164&lt;5,"De 2,5 a 4,5",IF(BY164&lt;7.5,"De 5 a 7",IF(BY164&lt;10,"De 7,5 a 9,5",IF(BY164&lt;12.5,"De 10 a 12",IF(BY164&lt;15,"De 12,5 a 14,5",IF(BY164&lt;17.5,"De 15 a 17",IF(BY164&lt;20,"De 17,5 a 19,5",IF(BY164&lt;22.5,"De 20 a 22",IF(BY164&lt;25,"De 22,5 a 24,5",IF(BY164&lt;27.5,"De 25 a 27","De 27,5 a 30"))))))))))))))))))))))))</f>
        <v>De -20 a -18</v>
      </c>
      <c r="CA164" s="12" t="n">
        <f aca="false">IF(BY164="","",IF(BY164&lt;=-28,1,IF(BY164&lt;=-25.5,2,IF(BY164&lt;=-23,3,IF(BY164&lt;=-20.5,4,IF(BY164&lt;=-18,5,IF(BY164&lt;=-15.5,6,IF(BY164&lt;=-13,7,IF(BY164&lt;=-10.5,8,IF(BY164&lt;=-8,9,IF(BY164&lt;=-5.5,10,IF(BY164&lt;=-3,11,IF(BY164&lt;=-0.5,12,IF(BY164&lt;=2,13,IF(BY164&lt;=4.5,14,IF(BY164&lt;=7,15,IF(BY164&lt;=9.5,16,IF(BY164&lt;=12,17,IF(BY164&lt;=14.5,18,IF(BY164&lt;=17,19,IF(BY164&lt;=19.5,20,IF(BY164&lt;=22,21,IF(BY164&lt;=24.5,22,IF(BY164&lt;=27,23,IF(BY164&lt;=30,24,"Fuera de rango")))))))))))))))))))))))))</f>
        <v>5</v>
      </c>
      <c r="CB164" s="9" t="n">
        <v>-3.75</v>
      </c>
      <c r="CC164" s="10" t="n">
        <f aca="false">18.5- (0.3*H164)</f>
        <v>14.6</v>
      </c>
      <c r="CD164" s="10" t="n">
        <f aca="false">(CB164)-(CC164)</f>
        <v>-18.35</v>
      </c>
      <c r="CE164" s="10" t="str">
        <f aca="false">IF(CD164="","",IF(CD164&lt;-27.5,"De -30 a -28",IF(CD164&lt;-25,"De -27,5 a -25,5",IF(CD164&lt;-22.5,"De -25 a -23",IF(CD164&lt;-20,"De -22,5 a -20,5",IF(CD164&lt;-17.5,"De -20 a -18",IF(CD164&lt;-15,"De -17,5 a -15,5",IF(CD164&lt;-12.5,"De -15 a -13",IF(CD164&lt;-10,"De -12,5 a -10,5",IF(CD164&lt;-7.5,"De -10 a -8",IF(CD164&lt;-5,"De -7,5 a -5,5",IF(CD164&lt;-2.5,"De -5 a -3",IF(CD164&lt;0,"De -2,5 a -0,5",IF(CD164&lt;=2,"De 0 a 2",IF(CD164&lt;=4.5,"De 2,5 a 4,5",IF(CD164&lt;=7,"De 5 a 7",IF(CD164&lt;=9.5,"De 7,5 a 9,5",IF(CD164&lt;=12,"De 10 a 12",IF(CD164&lt;=14.5,"De 12,5 a 14,5",IF(CD164&lt;=17,"De 15 a 17",IF(CD164&lt;=19.5,"De 17,5 a 19,5",IF(CD164&lt;=22,"De 20 a 22",IF(CD164&lt;=24.5,"De 22,5 a 24,5",IF(CD164&lt;=27,"De 25 a 27","De 27,5 a 30"))))))))))))))))))))))))</f>
        <v>De -20 a -18</v>
      </c>
      <c r="CF164" s="12" t="n">
        <f aca="false">IF(CD164="","",IF(CD164&lt;-27.5,1,IF(CD164&lt;-25,2,IF(CD164&lt;-22.5,3,IF(CD164&lt;-20,4,IF(CD164&lt;-17.5,5,IF(CD164&lt;-15,6,IF(CD164&lt;-12.5,7,IF(CD164&lt;-10,8,IF(CD164&lt;-7.5,9,IF(CD164&lt;-5,10,IF(CD164&lt;-2.5,11,IF(CD164&lt;0,12,IF(CD164&lt;2.5,13,IF(CD164&lt;5,14,IF(CD164&lt;7.5,15,IF(CD164&lt;10,16,IF(CD164&lt;12.5,17,IF(CD164&lt;15,18,IF(CD164&lt;17.5,19,IF(CD164&lt;20,20,IF(CD164&lt;22.5,21,IF(CD164&lt;25,22,IF(CD164&lt;27.5,23,24))))))))))))))))))))))))</f>
        <v>5</v>
      </c>
      <c r="CG164" s="9" t="n">
        <v>-2</v>
      </c>
      <c r="CH164" s="10" t="str">
        <f aca="false">IF(CG164="","",IF(AND(CG164&gt;=-10,CG164&lt;=-9.5),"-10 a -9,5",IF(AND(CG164&gt;-9.5,CG164&lt;=-8.5),"-9 a -8,5",IF(AND(CG164&gt;-8.5,CG164&lt;=-7.5),"-8 a -7,5",IF(AND(CG164&gt;-7.5,CG164&lt;=-6.5),"-7 a -6,5",IF(AND(CG164&gt;-6.5,CG164&lt;=-5.5),"-6 a -5,5",IF(AND(CG164&gt;-5.5,CG164&lt;=-4.5),"-5 a -4,5",IF(AND(CG164&gt;-4.5,CG164&lt;=-3.5),"-4 a -3,5",IF(AND(CG164&gt;-3.5,CG164&lt;=-2.5),"-3 a -2,5",IF(CG164=-2.25,"-2,25",IF(AND(CG164&gt;-2.5,CG164&lt;=-1.5),"-2 a -1,5",IF(AND(CG164&gt;-1.5,CG164&lt;=-0.5),"-1 a -0,5",IF(AND(CG164&gt;-0.5,CG164&lt;=0.5),"0 a 0,5",IF(AND(CG164&gt;0.5,CG164&lt;=1.5),"1 a 1,5",IF(AND(CG164&gt;1.5,CG164&lt;=2.5),"2 a 2,5",IF(AND(CG164&gt;2.5,CG164&lt;=3.5),"3 a 3,5",IF(AND(CG164&gt;3.5,CG164&lt;=4.5),"4 a 4,5",IF(AND(CG164&gt;4.5,CG164&lt;=5.5),"5 a 5,5",IF(AND(CG164&gt;5.5,CG164&lt;=6.5),"6 a 6,5",IF(AND(CG164&gt;6.5,CG164&lt;=7.5),"7 a 7,5",IF(AND(CG164&gt;7.5,CG164&lt;=8.5),"8 a 8,5",IF(AND(CG164&gt;8.5,CG164&lt;=9.5),"9 a 9,5",IF(CG164&gt;=10,"10","Fuera de rango")))))))))))))))))))))))</f>
        <v>-2 a -1,5</v>
      </c>
      <c r="CI164" s="11" t="n">
        <f aca="false">IF(CG164="","",IF(CG164=-2.25,"NORMA",IF(CG164&lt;=-9.5,1,IF(CG164&lt;=-8.5,2,IF(CG164&lt;=-7.5,3,IF(CG164&lt;=-6.5,4,IF(CG164&lt;=-5.5,5,IF(CG164&lt;=-4.5,6,IF(CG164&lt;=-3.5,7,IF(CG164&lt;=-2.5,8,IF(CG164&lt;=-1.5,9,IF(CG164&lt;=-0.5,10,IF(CG164&lt;=0.5,11,IF(CG164&lt;=1.5,12,IF(CG164&lt;=2.5,13,IF(CG164&lt;=3.5,14,IF(CG164&lt;=4.5,15,IF(CG164&lt;=5.5,16,IF(CG164&lt;=6.5,17,IF(CG164&lt;=7.5,18,IF(CG164&lt;=8.5,19,IF(CG164&lt;=9.5,20,IF(CG164=10,21,"Fuera de rango")))))))))))))))))))))))</f>
        <v>9</v>
      </c>
      <c r="CJ164" s="9" t="n">
        <v>3.25</v>
      </c>
      <c r="CK164" s="10" t="str">
        <f aca="false">IF(CJ164="","",IF(AND(CJ164&gt;=-6,CJ164&lt;=-5.5),"-6 a -5,5",IF(AND(CJ164&gt;-5.5,CJ164&lt;=-4.5),"-5 a -4,5",IF(AND(CJ164&gt;-4.5,CJ164&lt;=-3.5),"-4 a -3,5",IF(AND(CJ164&gt;-3.5,CJ164&lt;=-2.5),"-3 a -2,5",IF(AND(CJ164&gt;-2.5,CJ164&lt;=-1.5),"-2 a -1,5",IF(AND(CJ164&gt;-1.5,CJ164&lt;=-0.5),"-1 a -0,5",IF(AND(CJ164&gt;-0.5,CJ164&lt;=0.5),"0 a 0,5",IF(AND(CJ164&gt;0.5,CJ164&lt;=1.5),"1 a 1,5",IF(AND(CJ164&gt;1.5,CJ164&lt;2.5),"2",IF(AND(CJ164&gt;=2.5,CJ164&lt;=3),"2,5 a 3",IF(AND(CJ164&gt;3,CJ164&lt;=4),"3,5 a 4",IF(AND(CJ164&gt;4,CJ164&lt;=5),"4,5 a 5",IF(AND(CJ164&gt;5,CJ164&lt;=6),"5,5 a 6",IF(AND(CJ164&gt;6,CJ164&lt;=7),"6,5 a 7",IF(AND(CJ164&gt;7,CJ164&lt;=8),"7,5 a 8",IF(AND(CJ164&gt;8,CJ164&lt;=9.5),"8,5 a 9,5",IF(CJ164=10,"10","Fuera de rango"))))))))))))))))))</f>
        <v>3,5 a 4</v>
      </c>
      <c r="CL164" s="11" t="n">
        <f aca="false">IF(CK164="","",IF(OR(CK164="-6 a -5,5",CK164="-6 - -5,5"),1,IF(OR(CK164="-5 a -4,5",CK164="-5 - -4,5"),2,IF(OR(CK164="-4 a -3,5",CK164="-4 - -3,5"),3,IF(OR(CK164="-3 a -2,5",CK164="-3 - -2,5"),4,IF(OR(CK164="-2 a -1,5",CK164="-2 - -1,5"),5,IF(OR(CK164="-1 a -0,5",CK164="-1 - -0,5"),6,IF(OR(CK164="0 a 0,5",CK164="0 - 0,5"),7,IF(OR(CK164="1 a 1,5",CK164="1 - 1,5"),8,IF(CK164="2","NORMA",IF(OR(CK164="2,5 a 3",CK164="2,5 - 3"),9,IF(OR(CK164="3,5 a 4",CK164="3,5 - 4"),10,IF(OR(CK164="4,5 a 5",CK164="4,5 - 5"),11,IF(OR(CK164="5,5 a 6",CK164="5,5 - 6"),12,IF(OR(CK164="6,5 a 7",CK164="6,5 - 7"),13,IF(OR(CK164="7,5 a 8",CK164="7,5 - 8"),14,IF(OR(CK164="8,5 a 9",CK164="8,5 - 9,5",CK164="9 a 9,5"),15,IF(CK164="10",15,IF(OR(CK164="0,5 a 1",CK164="0,5 - 1"),7,"Fuera de rango")))))))))))))))))))</f>
        <v>10</v>
      </c>
      <c r="CM164" s="10" t="n">
        <v>0</v>
      </c>
      <c r="CN164" s="10" t="str">
        <f aca="false">IF(CM164=0,"0", " ")</f>
        <v>0</v>
      </c>
      <c r="CO164" s="10" t="str">
        <f aca="false">IF(CM164&gt;0,"EME"," ")</f>
        <v> </v>
      </c>
      <c r="CP164" s="10" t="n">
        <v>0</v>
      </c>
      <c r="CQ164" s="10" t="str">
        <f aca="false">IF(CP164&gt;0,"0", " ")</f>
        <v> </v>
      </c>
      <c r="CR164" s="10" t="str">
        <f aca="false">IF(CP164&gt;0,"EME"," ")</f>
        <v> </v>
      </c>
      <c r="CS164" s="9" t="n">
        <v>0</v>
      </c>
      <c r="CT164" s="10" t="str">
        <f aca="false">IF(CS164&gt;0,"1", " ")</f>
        <v> </v>
      </c>
      <c r="CU164" s="10" t="str">
        <f aca="false">IF(CS164&gt;0,"HIP"," ")</f>
        <v> </v>
      </c>
      <c r="CV164" s="9" t="n">
        <v>0</v>
      </c>
      <c r="CW164" s="10" t="str">
        <f aca="false">IF(CV164&gt;0,"1", " ")</f>
        <v> </v>
      </c>
      <c r="CX164" s="10" t="str">
        <f aca="false">IF(CV164&gt;0,"HIP"," ")</f>
        <v> </v>
      </c>
      <c r="CY164" s="9" t="n">
        <v>-2.5</v>
      </c>
      <c r="CZ164" s="11" t="str">
        <f aca="false">IF(CY164&lt;0,"2"," ")</f>
        <v>2</v>
      </c>
      <c r="DA164" s="11" t="str">
        <f aca="false">IF(CY164&lt;0,"MIO"," ")</f>
        <v>MIO</v>
      </c>
      <c r="DB164" s="9" t="n">
        <v>-1</v>
      </c>
      <c r="DC164" s="11" t="str">
        <f aca="false">IF(DB164&lt;0,"2"," ")</f>
        <v>2</v>
      </c>
      <c r="DD164" s="11" t="str">
        <f aca="false">IF(DB164&lt;0,"MIO"," ")</f>
        <v>MIO</v>
      </c>
      <c r="DE164" s="9" t="n">
        <v>0</v>
      </c>
      <c r="DF164" s="11" t="str">
        <f aca="false">IF(DE164&lt;0,"3"," ")</f>
        <v> </v>
      </c>
      <c r="DG164" s="11" t="str">
        <f aca="false">IF(DE164&lt;0,"AST"," ")</f>
        <v> </v>
      </c>
      <c r="DH164" s="9" t="n">
        <v>-0.5</v>
      </c>
      <c r="DI164" s="11" t="str">
        <f aca="false">IF(DH164&lt;0,"3"," ")</f>
        <v>3</v>
      </c>
      <c r="DJ164" s="11" t="str">
        <f aca="false">IF(DH164&lt;0,"AST"," ")</f>
        <v>AST</v>
      </c>
      <c r="DK164" s="9" t="n">
        <v>0</v>
      </c>
      <c r="DL164" s="10" t="str">
        <f aca="false">IF(DK164&gt;0,"4"," ")</f>
        <v> </v>
      </c>
      <c r="DM164" s="10" t="str">
        <f aca="false">IF(DK164&gt;0,"PRE"," ")</f>
        <v> </v>
      </c>
      <c r="DN164" s="9" t="n">
        <v>0</v>
      </c>
      <c r="DO164" s="10" t="str">
        <f aca="false">IF(DN164&gt;0,"4"," ")</f>
        <v> </v>
      </c>
      <c r="DP164" s="10" t="str">
        <f aca="false">IF(DN164&gt;0,"PRE"," ")</f>
        <v> </v>
      </c>
      <c r="DQ164" s="12" t="n">
        <v>1</v>
      </c>
      <c r="DR164" s="12" t="n">
        <v>2</v>
      </c>
      <c r="DS164" s="12" t="str">
        <f aca="false">CONCATENATE(CO164,CU164,DA164,DG164,DM164)</f>
        <v>  MIO  </v>
      </c>
      <c r="DT164" s="10" t="str">
        <f aca="false" t="array" ref="DT164">_xlfn.IFS(DS164="EME    ","0", DS164=" HIP   ","1", DS164="  MIO  ","2", DS164="   AST ","3", DS164="    PRE","4", DS164="EME   PRE","5", DS164=" HIP  PRE","6", DS164=" HIP AST ","7", DS164="  MIO PRE","8", DS164="  MIOAST ","9", DS164="   ASTPRE","10",DS164=" HIP ASTPRE","11", DS164="  MIOASTPRE","12", DS164="     ","0")</f>
        <v>2</v>
      </c>
      <c r="DU164" s="1" t="s">
        <v>154</v>
      </c>
      <c r="DV164" s="1" t="str">
        <f aca="false" t="array" ref="DV164">_xlfn.IFS(DU164="SI","2", DU164="NO","1")</f>
        <v>1</v>
      </c>
      <c r="DW164" s="10" t="n">
        <v>0</v>
      </c>
      <c r="DX164" s="11" t="str">
        <f aca="false">IF(DW164=0,"1","2")</f>
        <v>1</v>
      </c>
      <c r="DY164" s="11" t="str">
        <f aca="false" t="array" ref="DY164">_xlfn.IFS(DW164=0,"0", DW164=0.25, "1", DW164=0.5,"2", DW164=0.75,"3", DW164=1,"4",DW164=1.25,"5", DW164=1.5,"6", DW164=1.75,"7", DW164=2,"8")</f>
        <v>0</v>
      </c>
      <c r="DZ164" s="10" t="n">
        <v>0</v>
      </c>
      <c r="EA164" s="11" t="str">
        <f aca="false">IF(DZ164=0,"1","2")</f>
        <v>1</v>
      </c>
      <c r="EB164" s="11" t="str">
        <f aca="false" t="array" ref="EB164">_xlfn.IFS(DZ164=0,"0", DZ164=0.25, "1", DZ164=0.5,"2", DZ164=0.75,"3", DZ164=1,"4",DZ164=1.25,"5", DZ164=1.5,"6", DZ164=1.75,"7", DZ164=2,"8")</f>
        <v>0</v>
      </c>
      <c r="EC164" s="10" t="n">
        <v>0</v>
      </c>
      <c r="ED164" s="10" t="str">
        <f aca="false">IF(EC164=0,"1","2")</f>
        <v>1</v>
      </c>
      <c r="EE164" s="11" t="str">
        <f aca="false" t="array" ref="EE164">_xlfn.IFS(EC164=0,"0", EC164=-0.25, "1", EC164=-0.5,"2", EC164=-0.75,"3", EC164=-1,"4",EC164=-1.25,"5", EC164=-1.5,"6", EC164=-1.75,"7", EC164=-2,"8", EC164=-2.25,"9",EC164=-2.5,"10", EC164=-2.75,"11", EC164=-3,"12", EC164=-3.25,"13", EC164=-3.5,"14", EC164=-3.75,"15",EC164=-4,"16")</f>
        <v>0</v>
      </c>
      <c r="EF164" s="10" t="n">
        <v>0</v>
      </c>
      <c r="EG164" s="10" t="str">
        <f aca="false">IF(EF164=0,"1","2")</f>
        <v>1</v>
      </c>
      <c r="EH164" s="11" t="str">
        <f aca="false" t="array" ref="EH164">_xlfn.IFS(EF164=0,"0", EF164=-0.25, "1", EF164=-0.5,"2", EF164=-0.75,"3", EF164=-1,"4",EF164=-1.25,"5", EF164=-1.5,"6", EF164=-1.75,"7", EF164=-2,"8", EF164=-2.25,"9",EF164=-2.5,"10", EF164=-2.75,"11", EF164=-3,"12", EF164=-3.25,"13", EF164=-3.5,"14", EF164=-3.75,"15",EF164=-4,"16")</f>
        <v>0</v>
      </c>
      <c r="EI164" s="10" t="n">
        <v>0</v>
      </c>
      <c r="EJ164" s="11" t="str">
        <f aca="false">IF(EI164=0,"1","2")</f>
        <v>1</v>
      </c>
      <c r="EK164" s="11" t="str">
        <f aca="false" t="array" ref="EK164">_xlfn.IFS(EI164=0,"0", EI164=-0.25, "1", EI164=-0.5,"2", EI164=-0.75,"3", EI164=-1,"4",EI164=-1.25,"5", EI164=-1.5,"6", EI164=-1.75,"7", EI164=-2,"8", EI164=-2.25,"9", EI164=-2.25,"9",EI164=-2.5,"10", EI164=-2.75,"11", EI164=-3,"12", EI164=-3.25,"13", EI164=-3.5,"14", EI164=-3.75,"15",EI164=-4,"16", EI164=0.25, "17", EI164=0.5, "18")</f>
        <v>0</v>
      </c>
      <c r="EL164" s="10" t="n">
        <v>0</v>
      </c>
      <c r="EM164" s="11" t="str">
        <f aca="false">IF(EL164=0,"1","2")</f>
        <v>1</v>
      </c>
      <c r="EN164" s="11" t="str">
        <f aca="false" t="array" ref="EN164">_xlfn.IFS(EL164=0.25,"17",EL164=0.5,"18", EL164=0,"0", EL164=-0.25, "1", EL164=-0.5,"2", EL164=-0.75,"3", EL164=-1,"4",EL164=-1.25,"5", EL164=-1.5,"6", EL164=-1.75,"7", EL164=-2,"8",EL164= -2.25,"9",EL164=-2.5,"10",EL164= -2.75,"11",EL164= -3,"12",EL164= -3.25,"13",EL164= -3.5,"14",EL164= -3.75,"15",EL164=-4,"16")</f>
        <v>0</v>
      </c>
      <c r="EO164" s="10" t="n">
        <v>0</v>
      </c>
      <c r="EP164" s="11" t="str">
        <f aca="false">IF(EO164=0,"1","2")</f>
        <v>1</v>
      </c>
      <c r="EQ164" s="11" t="str">
        <f aca="false" t="array" ref="EQ164">_xlfn.IFS(EO164=0,"0", EO164=0.25, "1", EO164=0.5,"2", EO164=0.75,"3", EO164=1,"4",EO164=1.25,"5", EO164=1.5,"6", EO164=1.75,"7", EO164=2,"8", EO164=2.25,"9", EO164=2.25,"9",EO164=2.5,"10", EO164=2.75,"11", EO164=3,"12", EO164=3.25,"13", EO164=3.5,"14", EO164=3.75,"15",EO164=4,"16", EO164=-0.25, "17", bq=-0.5, "18")</f>
        <v>0</v>
      </c>
      <c r="ER164" s="10" t="n">
        <v>0</v>
      </c>
      <c r="ES164" s="11" t="str">
        <f aca="false">IF(ER164=0,"1","2")</f>
        <v>1</v>
      </c>
      <c r="ET164" s="11" t="str">
        <f aca="false" t="array" ref="ET164">_xlfn.IFS(ER164=0,"0", ER164=0.25, "1", ER164=0.5,"2", ER164=0.75,"3", ER164=1,"4",ER164=1.25,"5", ER164=1.5,"6", ER164=1.75,"7", ER164=2,"8", ER164=2.25,"9", ER164=2.25,"9",ER164=2.5,"10", ER164=2.75,"11", ER164=3,"12", ER164=3.25,"13", ER164=3.5,"14", ER164=3.75,"15",ER164=4,"16", ER164=-0.25, "17", bq=-0.5, "18")</f>
        <v>0</v>
      </c>
      <c r="EU164" s="13" t="n">
        <v>4</v>
      </c>
      <c r="EV164" s="14" t="e">
        <f aca="false">VLOOKUP(EU164,LEYENDA!$G$2:$H$8,2,TRUE())</f>
        <v>#N/A</v>
      </c>
      <c r="EW164" s="14" t="e">
        <f aca="false" t="array" ref="EW164">_xlfn.IFS(EV164="0-5","1", EV164="6-12","2", EV164="13-18","3", EV164="19-24","4", EV164="25-36","5", EV164="37-48","6", EV164="49-60","7")</f>
        <v>#N/A</v>
      </c>
    </row>
    <row r="165" customFormat="false" ht="13.5" hidden="false" customHeight="false" outlineLevel="0" collapsed="false">
      <c r="A165" s="41" t="n">
        <v>57</v>
      </c>
      <c r="B165" s="32" t="n">
        <v>3</v>
      </c>
      <c r="C165" s="33" t="n">
        <v>37676</v>
      </c>
      <c r="D165" s="6"/>
      <c r="E165" s="5" t="str">
        <f aca="false">VLOOKUP(A165,'286'!$A$3:$J$600,10,FALSE())</f>
        <v>GARCÍA GARCÍA, MARÍA</v>
      </c>
      <c r="F165" s="4" t="str">
        <f aca="false">VLOOKUP(A165,'286'!$A$3:$I$1768,3,FALSE())</f>
        <v>GARGARMA</v>
      </c>
      <c r="G165" s="6" t="n">
        <f aca="false">VLOOKUP(A165,'286'!$A$3:$I$1768,4,FALSE())</f>
        <v>32550</v>
      </c>
      <c r="H165" s="7" t="n">
        <f aca="false">YEAR(C165)-YEAR(G165)</f>
        <v>14</v>
      </c>
      <c r="I165" s="1" t="str">
        <f aca="false">VLOOKUP(H165,LEYENDA!$C$2:$D$6,2,TRUE())</f>
        <v>13-24</v>
      </c>
      <c r="J165" s="5" t="str">
        <f aca="false">VLOOKUP(A165,'286'!$A$3:$I$1768,7,FALSE())</f>
        <v>M</v>
      </c>
      <c r="K165" s="8" t="str">
        <f aca="false">VLOOKUP(A165,'286'!$A$3:$I$1768,2,FALSE())</f>
        <v>OD</v>
      </c>
      <c r="L165" s="4" t="str">
        <f aca="false">VLOOKUP(A165,'286'!$A$3:$I$1768,8,FALSE())</f>
        <v>D</v>
      </c>
      <c r="M165" s="4" t="str">
        <f aca="false">VLOOKUP(A165,'286'!$A$3:$I$1768,9,FALSE())</f>
        <v>I</v>
      </c>
      <c r="N165" s="8" t="str">
        <f aca="false">IF(R165=O165, "MISMA","CONTRARIA")</f>
        <v>CONTRARIA</v>
      </c>
      <c r="O165" s="8" t="str">
        <f aca="false" t="array" ref="O165">_xlfn.IFS(L165="D","1", L165="I","2")</f>
        <v>1</v>
      </c>
      <c r="P165" s="8" t="str">
        <f aca="false" t="array" ref="P165">_xlfn.IFS(K165="OD","1", K165="OI","2")</f>
        <v>1</v>
      </c>
      <c r="Q165" s="1" t="str">
        <f aca="false" t="array" ref="Q165">_xlfn.IFS(J165="M","1", J165="H","2")</f>
        <v>1</v>
      </c>
      <c r="R165" s="8" t="str">
        <f aca="false" t="array" ref="R165">_xlfn.IFS(M165="D","1", M165="I","2")</f>
        <v>2</v>
      </c>
      <c r="S165" s="1" t="str">
        <f aca="false" t="array" ref="S165">_xlfn.IFS(N165="CONTRARIA", "1",N165= "MISMA","2")</f>
        <v>1</v>
      </c>
      <c r="T165" s="1" t="str">
        <f aca="false" t="array" ref="T165">_xlfn.IFS(I165="0-12","1", I165="13-24","2", I165="25-40","3", I165="41-60","4", I165="61-100","5")</f>
        <v>2</v>
      </c>
      <c r="U165" s="9" t="n">
        <v>-1</v>
      </c>
      <c r="V165" s="11" t="str">
        <f aca="false">IF(U165="","",IF(AND(U165&gt;=-9,U165&lt;=-6.5),"-9 a -6,5",IF(AND(U165&gt;=-6,U165&lt;=-3.5),"-6 a -3,5",IF(AND(U165&gt;=-3,U165&lt;=-1),"-3 a -1",IF(U165=-0.5,"-0,5",IF(AND(U165&gt;=0,U165&lt;=2.5),"0 a 2,5",IF(AND(U165&gt;=3,U165&lt;=5.5),"3 a 5,5",IF(AND(U165&gt;=6,U165&lt;=8.5),"6 a 8,5",IF(AND(U165&gt;=9,U165&lt;=20),"9 a 20","Fuera de rango")))))))))</f>
        <v>-3 a -1</v>
      </c>
      <c r="W165" s="11" t="n">
        <f aca="false">IF(V165="","",IF(V165="-9 a -6,5",2,IF(V165="-6 a -3,5",3,IF(V165="-3 a -1",4,IF(V165="-0,5","NORMA",IF(V165="0 a 2,5",5,IF(V165="3 a 5,5",6,IF(V165="6 a 8,5",7,IF(V165="9 a 20",8,"Fuera de rango")))))))))</f>
        <v>4</v>
      </c>
      <c r="X165" s="9" t="n">
        <v>0</v>
      </c>
      <c r="Y165" s="10" t="str">
        <f aca="false">IF(X165="","",IF(AND(X165&gt;=0,X165&lt;=4),"0 a 4",IF(AND(X165&gt;=4.5,X165&lt;=8.5),"4,5 a 8,5",IF(X165=9,"9",IF(AND(X165&gt;=9.5,X165&lt;=13),"9,5 a 13",IF(AND(X165&gt;=13.5,X165&lt;=20),"13,5 a 20",IF(AND(X165&gt;=20.5,X165&lt;=35),"20,5 a 35","Fuera de rango")))))))</f>
        <v>0 a 4</v>
      </c>
      <c r="Z165" s="11" t="n">
        <f aca="false">IF(Y165="","",IF(Y165="0 a 4",1,IF(Y165="4,5 a 8,5",2,IF(Y165="9","NORMA",IF(Y165="9,5 a 13",3,IF(Y165="13,5 a 20",4,IF(Y165="20,5 a 35",5,"Fuera de rango")))))))</f>
        <v>1</v>
      </c>
      <c r="AA165" s="9" t="n">
        <v>24</v>
      </c>
      <c r="AB165" s="10" t="str">
        <f aca="false">IF(AA165="","",IF(AND(AA165&gt;=0,AA165&lt;=9),"0 a 9",IF(AND(AA165&gt;=9.5,AA165&lt;=18.5),"9,5 a 18,5",IF(AA165=19,"19",IF(AND(AA165&gt;=19.5,AA165&lt;=28),"19,5 a 28",IF(AND(AA165&gt;=28.5,AA165&lt;=40),"28,5 a 40","Fuera de rango"))))))</f>
        <v>19,5 a 28</v>
      </c>
      <c r="AC165" s="11" t="n">
        <f aca="false" t="array" ref="AC165">_xlfn.IFS(AB165="","",AB165="0 a 9",1,AB165="9,5 a 18,5",2,AB165="19","NORMA",AB165="19,5 a 28",3,AB165="28,5 a 40",4,TRUE(),"Fuera de rango")</f>
        <v>3</v>
      </c>
      <c r="AD165" s="9" t="n">
        <v>18</v>
      </c>
      <c r="AE165" s="10" t="str">
        <f aca="false">IF(AD165="","",IF(AND(AD165&gt;=-10,AD165&lt;=0),"De -10 a 0",IF(AND(AD165&gt;=0.5,AD165&lt;=9.5),"0,5 a 9,5",IF(AD165=10,"10",IF(AND(AD165&gt;=10.5,AD165&lt;=20),"10,5 a 20",IF(AND(AD165&gt;=20.5,AD165&lt;=40),"20,5 a 40","Fuera de rango"))))))</f>
        <v>10,5 a 20</v>
      </c>
      <c r="AF165" s="12" t="n">
        <f aca="false">IF(AD165="","",IF(AND(AD165&gt;=-10,AD165&lt;=0),1,IF(AND(AD165&gt;=0.5,AD165&lt;=9.5),2,IF(AD165=10,"NORMA",IF(AND(AD165&gt;=10.5,AD165&lt;=20),3,IF(AND(AD165&gt;=20.5,AD165&lt;=40),4,""))))))</f>
        <v>3</v>
      </c>
      <c r="AG165" s="9" t="n">
        <v>9</v>
      </c>
      <c r="AH165" s="11" t="str">
        <f aca="false">IF(AG165="","",IF(AND(AG165&gt;=0,AG165&lt;=4),"0 a 4",IF(AND(AG165&gt;=4.5,AG165&lt;=8.5),"4,5 a 8,5",IF(AG165=9,"9",IF(AND(AG165&gt;=9.5,AG165&lt;=13),"9,5 a 13",IF(AND(AG165&gt;=13.5,AG165&lt;=25),"13,5 a 25","Fuera de rango"))))))</f>
        <v>9</v>
      </c>
      <c r="AI165" s="11" t="str">
        <f aca="false">IF(AH165="","",IF(AH165="0 a 4",1,IF(AH165="4,5 a 8,5",2,IF(AH165="9","NORMA",IF(AH165="9,5 a 13",3,IF(AH165="13,5 a 25",4,""))))))</f>
        <v>NORMA</v>
      </c>
      <c r="AJ165" s="9" t="n">
        <v>3</v>
      </c>
      <c r="AK165" s="10" t="str">
        <f aca="false">IF(AJ165="","",IF(AND(AJ165&gt;=-15,AJ165&lt;=-10.5),"-15 a -10,5",IF(AND(AJ165&gt;=-10,AJ165&lt;=-4),"-10 a -4",IF(AND(AJ165&gt;=-4.5,AJ165&lt;=0),"-4,5 a 0",IF(AND(AJ165&gt;=0.5,AJ165&lt;=4.5),"0,5 a 4,5",IF(AJ165=5,"5",IF(AND(AJ165&gt;=5.5,AJ165&lt;=10),"5,5 a 10",IF(AND(AJ165&gt;=10.5,AJ165&lt;=20),"10,5 a 20","Fuera de rango"))))))))</f>
        <v>0,5 a 4,5</v>
      </c>
      <c r="AL165" s="11" t="n">
        <f aca="false">IF(AK165="","",IF(AK165="-15 a -10,5",1,IF(AK165="-10 a -4",2,IF(AK165="-4,5 a 0",3,IF(AK165="0,5 a 4,5",4,IF(AK165="5","NORMA",IF(AK165="5,5 a 10",5,IF(AK165="10,5 a 20",6,"Error"))))))))</f>
        <v>4</v>
      </c>
      <c r="AM165" s="9" t="n">
        <v>1</v>
      </c>
      <c r="AN165" s="10" t="str">
        <f aca="false">IF(AM165="","",IF(AND(AM165&gt;=-7.5,AM165&lt;=-5.5),"-7,5 a -5,5",IF(AND(AM165&gt;=-5,AM165&lt;=-3),"-5 a -3",IF(AND(AM165&gt;=-2.5,AM165&lt;=-0.5),"-2,5 a -0,5",IF(AM165=0,"0,00",IF(AND(AM165&gt;=0.5,AM165&lt;=2.5),"0,5 a 2,5",IF(AND(AM165&gt;=3,AM165&lt;=5),"3 a 5",IF(AND(AM165&gt;=5.5,AM165&lt;=7.5),"5,5 a 7,5",IF(AND(AM165&gt;=8,AM165&lt;=10),"8 a 10","Fuera de rango")))))))))</f>
        <v>0,5 a 2,5</v>
      </c>
      <c r="AO165" s="11" t="n">
        <f aca="false">IF(AN165="","",IF(AN165="-7,5 a -5,5",1,IF(AN165="-5 a -3",2,IF(AN165="-2,5 a -0,5",3,IF(AN165="0,00","NORMA",IF(AN165="0,5 a 2,5",4,IF(AN165="3 a 5",5,IF(AN165="5,5 a 7,5",6,IF(AN165="8 a 10",7,"Error")))))))))</f>
        <v>4</v>
      </c>
      <c r="AP165" s="9" t="n">
        <v>-6</v>
      </c>
      <c r="AQ165" s="10" t="str">
        <f aca="false">IF(AP165="","",IF(AND(AP165&gt;=-20,AP165&lt;=-9.5),"-20 a -9,5",IF(AND(AP165&gt;=-9,AP165&lt;=-6.5),"-9 a -6,5",IF(AP165=-6,"-6",IF(AND(AP165&gt;=-5.5,AP165&lt;=-3),"-5,5 a -3",IF(AND(AP165&gt;=-2.5,AP165&lt;=0),"-2,5 a 0",IF(AND(AP165&gt;=0.5,AP165&lt;=3),"0,5 a 3",IF(AND(AP165&gt;=3.5,AP165&lt;=6),"3,5 a 6",IF(AND(AP165&gt;=6.5,AP165&lt;=9),"6,5 a 9",IF(AND(AP165&gt;=9.5,AP165&lt;=20),"9,5 a 20","Fuera de rango"))))))))))</f>
        <v>-6</v>
      </c>
      <c r="AR165" s="11" t="str">
        <f aca="false">IF(AQ165="","",IF(AQ165="-20 a -9,5",1,IF(AQ165="-9 a -6,5",2,IF(AQ165="-6","NORMA",IF(AQ165="-5,5 a -3",3,IF(AQ165="-2,5 a 0",4,IF(AQ165="0,5 a 3",5,IF(AQ165="3,5 a 6",6,IF(AQ165="6,5 a 9",7,IF(AQ165="9,5 a 20",8,""))))))))))</f>
        <v>NORMA</v>
      </c>
      <c r="AS165" s="9" t="n">
        <v>0</v>
      </c>
      <c r="AT165" s="10" t="str">
        <f aca="false">IF(AS165="","",IF(AND(AS165&gt;=-16,AS165&lt;=-14),"-16 a -14",IF(AND(AS165&gt;=-13.5,AS165&lt;=-11.5),"-13,5 a -11,5",IF(AND(AS165&gt;=-11,AS165&lt;=-9),"-11 a -9",IF(AND(AS165&gt;=-8.5,AS165&lt;=-6.5),"-8,5 a -6,5",IF(AND(AS165&gt;=-6,AS165&lt;=-4),"-6 a -4",IF(AND(AS165&gt;=-3.5,AS165&lt;=-1.5),"-3,5 a -1,5",IF(AND(AS165&gt;=-1,AS165&lt;=1),"-1 a 1",IF(AND(AS165&gt;=1.5,AS165&lt;=3.5),"1,5 a 3,5",IF(AND(AS165&gt;=4,AS165&lt;=6),"4 a 6",IF(AND(AS165&gt;=6.5,AS165&lt;=8.5),"6,5 a 8,5",IF(AND(AS165&gt;=9,AS165&lt;=11),"9 a 11",IF(AND(AS165&gt;=11.5,AS165&lt;=13.5),"11,5 a 13,5",IF(AND(AS165&gt;=14,AS165&lt;=16),"14 a 16",IF(AND(AS165&gt;=16.5,AS165&lt;=18.5),"16,5 a 18,5",IF(AND(AS165&gt;=19,AS165&lt;=21),"19 a 21","Fuera de rango"))))))))))))))))</f>
        <v>-1 a 1</v>
      </c>
      <c r="AU165" s="11" t="n">
        <f aca="false" t="array" ref="AU165">IF(AT165="","",_xlfn.IFS(AT165="-16 a -14",1,AT165="-13,5 a -11,5",2,AT165="-11 a -9",3,AT165="-8,5 a -6,5",4,AT165="-6 a -4",5,AT165="-3,5 a -1,5",6,AT165="-1 a 1",7,AT165="1,5 a 3,5",8,AT165="4 a 6","NORMA",AT165="6,5 a 8,5",9,AT165="9 a 11",10,AT165="11,5 a 13,5",11,AT165="14 a 16",12,AT165="16,5 a 18,5",13,AT165="19 a 21",14,TRUE(),""))</f>
        <v>7</v>
      </c>
      <c r="AV165" s="9" t="n">
        <v>1.25</v>
      </c>
      <c r="AW165" s="10" t="str">
        <f aca="false">IF(AV165="","",IF(AND(AV165&gt;=-1,AV165&lt;=-0.5),"-1 a -0,5",IF(AND(AV165&gt;-0.5,AV165&lt;=0),"De -0,5 a 0",IF(AND(AV165&gt;=0.25,AV165&lt;=0.75),"0,25 a 0,75",IF(AND(AV165&gt;=1,AV165&lt;=1.5),"1 a 1,5",IF(AND(AV165&gt;=1.75,AV165&lt;=2.25),"1,75 a 2,25",IF(AND(AV165&gt;=2.5,AV165&lt;=3),"2,5 a 3",IF(AND(AV165&gt;=3.25,AV165&lt;=3.75),"3,25 a 3,75","Fuera de rango"))))))))</f>
        <v>1 a 1,5</v>
      </c>
      <c r="AX165" s="11" t="n">
        <f aca="false">IF(AW165="","",IF(OR(AW165="-1 a -0,5",AW165="-1 a -0.5"),1,IF(OR(AW165="De -0,5 a 0",AW165="-0,5 a 0",AW165="De -0.5 a 0"),2,IF(OR(AW165="0,25 a 0,75",AW165="0.25 a 0.75"),"NORMA",IF(OR(AW165="1 a 1,5",AW165="1 a 1.5"),3,IF(OR(AW165="1,75 a 2,25",AW165="1.75 a 2.25"),4,IF(OR(AW165="2,5 a 3",AW165="2.5 a 3"),5,IF(OR(AW165="3,25 a 3,75",AW165="3.25 a 3.75"),6,""))))))))</f>
        <v>3</v>
      </c>
      <c r="AY165" s="9" t="n">
        <v>-4</v>
      </c>
      <c r="AZ165" s="10" t="str">
        <f aca="false">IF(AY165="","",IF(AND(AY165&gt;=-20,AY165&lt;=-9.5),"-20 a -9,5",IF(AND(AY165&gt;=-9,AY165&lt;=-6.5),"-9 a -6,5",IF(AY165=-6,"-6",IF(AND(AY165&gt;=-5.5,AY165&lt;=-3),"-5,5 a -3",IF(AND(AY165&gt;=-2.5,AY165&lt;=0),"-2,5 a 0",IF(AND(AY165&gt;=0.5,AY165&lt;=3),"0,5 a 3",IF(AND(AY165&gt;=3.5,AY165&lt;=6),"3,5 a 6","Fuera de rango"))))))))</f>
        <v>-5,5 a -3</v>
      </c>
      <c r="BA165" s="11" t="n">
        <f aca="false">IF(AZ165="","",IF(AZ165="-20 a -9,5",1,IF(AZ165="-9 a -6,5",2,IF(AZ165="-6","NORMA",IF(AZ165="-5,5 a -3",3,IF(AZ165="-2,5 a 0",4,IF(AZ165="0,5 a 3",5,IF(AZ165="3,5 a 6",6,""))))))))</f>
        <v>3</v>
      </c>
      <c r="BB165" s="9" t="n">
        <v>0</v>
      </c>
      <c r="BC165" s="10" t="str">
        <f aca="false" t="array" ref="BC165">IF(BB165="","",_xlfn.IFS(AND(BB165&gt;=0,BB165&lt;=2),"0 a 2",AND(BB165&gt;=2.5,BB165&lt;=4.5),"2,5 a 4,5",AND(BB165&gt;=5,BB165&lt;=7),"5 a 7",AND(BB165&gt;=7.5,BB165&lt;=9.5),"7,5 a 9,5",AND(BB165&gt;=10,BB165&lt;=12),"10 a 12",AND(BB165&gt;=12.5,BB165&lt;=14.5),"12,5 a 14,5",BB165=15,"15",AND(BB165&gt;=15.5,BB165&lt;=17.5),"15,5 a 17,5",AND(BB165&gt;=18,BB165&lt;=20),"18 a 20",AND(BB165&gt;=20.5,BB165&lt;=22.5),"20,5 a 22,5",AND(BB165&gt;=23,BB165&lt;=25),"23 a 25",TRUE(),"Fuera de rango"))</f>
        <v>0 a 2</v>
      </c>
      <c r="BD165" s="11" t="n">
        <f aca="false" t="array" ref="BD165">IF(BC165="","",_xlfn.IFS(BC165="0 a 2",1,BC165="2,5 a 4,5",2,BC165="5 a 7",3,BC165="7,5 a 9,5",4,BC165="10 a 12",5,BC165="12,5 a 14,5",6,BC165="15","NORMA",BC165="15,5 a 17,5",7,BC165="18 a 20",8,BC165="20,5 a 22,5",9,BC165="23 a 25",10,TRUE(),"Fuera de rango"))</f>
        <v>1</v>
      </c>
      <c r="BE165" s="9" t="n">
        <v>36</v>
      </c>
      <c r="BF165" s="10" t="str">
        <f aca="false">IF(BE165="","",IF(AND(BE165&gt;=-20,BE165&lt;=-10),"-20 a -10",IF(AND(BE165&gt;=-9.5,BE165&lt;=0.5),"-9,5 a 0,5",IF(AND(BE165&gt;=1,BE165&lt;=11),"1 a 11",IF(AND(BE165&gt;=11.5,BE165&lt;=20.5),"11,5 a 20,5",IF(BE165=21,"21",IF(AND(BE165&gt;=21.5,BE165&lt;=31.5),"21,5 a 31,5",IF(AND(BE165&gt;=32,BE165&lt;=42),"32 a 42","Fuera de rango"))))))))</f>
        <v>32 a 42</v>
      </c>
      <c r="BG165" s="11" t="n">
        <f aca="false">IF(BF165="","",IF(BF165="-20 a -10",1,IF(BF165="-9,5 a 0,5",2,IF(BF165="1 a 11",3,IF(BF165="11,5 a 20,5",4,IF(BF165="21","NORMA",IF(BF165="21,5 a 31,5",5,IF(BF165="32 a 42",6,""))))))))</f>
        <v>6</v>
      </c>
      <c r="BH165" s="9" t="n">
        <v>25</v>
      </c>
      <c r="BI165" s="10" t="str">
        <f aca="false">IF(BH165="","",IF(AND(BH165&gt;=-20,BH165&lt;=-15),"-20 a -15",IF(AND(BH165&gt;=-14.5,BH165&lt;=-9.5),"-14,5 a -9,5",IF(AND(BH165&gt;=-9,BH165&lt;=-4),"-9 a -4",IF(AND(BH165&gt;=-3.5,BH165&lt;=2.5),"-3,5 a 2,5",IF(AND(BH165&gt;=3,BH165&lt;=8),"3 a 8",IF(AND(BH165&gt;=8.5,BH165&lt;=14.5),"8,5 a 14,5",IF(BH165=15,"15",IF(AND(BH165&gt;=15.5,BH165&lt;=20.5),"15,5 a 20,5",IF(AND(BH165&gt;=21,BH165&lt;=26),"21 a 26","Fuera de rango"))))))))))</f>
        <v>21 a 26</v>
      </c>
      <c r="BJ165" s="11" t="n">
        <f aca="false">IF(BI165="","",IF(BI165="-20 a -15",1,IF(BI165="-14,5 a -9,5",2,IF(BI165="-9 a -4",3,IF(BI165="-3,5 a 2,5",4,IF(BI165="3 a 8",5,IF(BI165="8,5 a 14,5",6,IF(BI165="15","NORMA",IF(BI165="15,5 a 20,5",7,IF(BI165="21 a 26",8,IF(BI165="26,5 a 31,5",9,"")))))))))))</f>
        <v>8</v>
      </c>
      <c r="BK165" s="9" t="n">
        <v>0</v>
      </c>
      <c r="BL165" s="10" t="str">
        <f aca="false">IF(BK165="","",IF(AND(BK165&gt;=0,BK165&lt;=2),"0 - 2",IF(AND(BK165&gt;=2.5,BK165&lt;=4.5),"2,5 - 4,5",IF(AND(BK165&gt;=5,BK165&lt;=7),"5 - 7",IF(AND(BK165&gt;=7.5,BK165&lt;=9.5),"7,5 - 9,5",IF(AND(BK165&gt;=10,BK165&lt;=12),"10 - 12",IF(AND(BK165&gt;=12.5,BK165&lt;=13.5),"12,5 - 13,5",IF(BK165=14,"14",IF(AND(BK165&gt;=14.5,BK165&lt;=16.5),"14,5 - 16,5",IF(AND(BK165&gt;=17,BK165&lt;=19),"17 - 19",IF(AND(BK165&gt;=19.5,BK165&lt;=21.5),"19,5 - 21,5",IF(AND(BK165&gt;=22,BK165&lt;=24),"22 - 24",IF(AND(BK165&gt;=24.5,BK165&lt;=26.5),"24,5 - 26,5",IF(AND(BK165&gt;=27,BK165&lt;=29),"27 - 29",IF(AND(BK165&gt;=29.5,BK165&lt;=30),"29,5 - 30","Fuera de rango")))))))))))))))</f>
        <v>0 - 2</v>
      </c>
      <c r="BM165" s="11" t="n">
        <f aca="false">IF(BL165="","",IF(BL165="0 - 2",1,IF(BL165="2,5 - 4,5",2,IF(BL165="5 - 7",3,IF(BL165="7,5 - 9,5",4,IF(BL165="10 - 12",5,IF(BL165="12,5 - 13,5",6,IF(BL165="14","NORMA",IF(BL165="14,5 - 16,5",7,IF(BL165="17 - 19",8,IF(BL165="19,5 - 21,5",9,IF(BL165="22 - 24",10,IF(BL165="24,5 - 26,5",11,IF(BL165="27 - 29",12,IF(BL165="29,5 - 30",13,"")))))))))))))))</f>
        <v>1</v>
      </c>
      <c r="BN165" s="9" t="n">
        <v>17</v>
      </c>
      <c r="BO165" s="10" t="str">
        <f aca="false">IF(BN165="","",IF(AND(BN165&gt;=-20,BN165&lt;=-10),"-20 a -10",IF(AND(BN165&gt;=-9.5,BN165&lt;=0.5),"-9,5 a 0,5",IF(AND(BN165&gt;=1,BN165&lt;=11),"1 a 11",IF(AND(BN165&gt;=11.5,BN165&lt;=21.5),"11,5 a 21,5",IF(BN165=22,"22",IF(AND(BN165&gt;=22.5,BN165&lt;=32.5),"22,5 a 32,5",IF(AND(BN165&gt;=33,BN165&lt;=43),"33 a 43","Fuera de rango"))))))))</f>
        <v>11,5 a 21,5</v>
      </c>
      <c r="BP165" s="11" t="n">
        <f aca="false">IF(BO165="","",IF(BO165="-20 a -10",1,IF(BO165="-9,5 a 0,5",2,IF(BO165="1 a 11",3,IF(BO165="11,5 a 21,5",4,IF(BO165="22","NORMA",IF(BO165="22,5 a 32,5",5,IF(BO165="33 a 43",6,""))))))))</f>
        <v>4</v>
      </c>
      <c r="BQ165" s="9" t="n">
        <v>8</v>
      </c>
      <c r="BR165" s="10" t="str">
        <f aca="false">IF(BQ165="","",IF(AND(BQ165&gt;=-20,BQ165&lt;=-15),"-20 a -15",IF(AND(BQ165&gt;=-14.5,BQ165&lt;=-9.5),"-14,5 a -9,5",IF(AND(BQ165&gt;=-9,BQ165&lt;=-4),"-9 a -4",IF(AND(BQ165&gt;=-3.5,BQ165&lt;=2.5),"-3,5 a 2,5",IF(AND(BQ165&gt;=3,BQ165&lt;=8),"3 a 8",IF(AND(BQ165&gt;=8.5,BQ165&lt;=13.5),"8,5 a 13,5",IF(AND(BQ165&gt;=14,BQ165&lt;=17.5),"14 a 17,5",IF(BQ165=18,"18",IF(AND(BQ165&gt;=18.5,BQ165&lt;=23.5),"18,5 a 23,5",IF(AND(BQ165&gt;=24,BQ165&lt;=29),"24 a 29",IF(AND(BQ165&gt;=29.5,BQ165&lt;=34.5),"29,5 a 34,5",IF(AND(BQ165&gt;=35,BQ165&lt;=40),"35 a 40","Fuera de rango")))))))))))))</f>
        <v>3 a 8</v>
      </c>
      <c r="BS165" s="11" t="n">
        <f aca="false">IF(BR165="","",IF(BR165="-20 a -15",1,IF(BR165="-14,5 a -9,5",2,IF(BR165="-9 a -4",3,IF(BR165="-3,5 a 2,5",4,IF(BR165="3 a 8",5,IF(BR165="8,5 a 13,5",6,IF(BR165="14 a 17,5",7,IF(BR165="18","NORMA",IF(BR165="18,5 a 23,5",8,IF(BR165="24 a 29",9,IF(BR165="29,5 a 34,5",10,IF(BR165="35 a 40",11,"")))))))))))))</f>
        <v>5</v>
      </c>
      <c r="BT165" s="9" t="n">
        <v>0</v>
      </c>
      <c r="BU165" s="10" t="str">
        <f aca="false">IF(BT165="","",IF(AND(BT165&gt;=-20,BT165&lt;=-18),"-20 a -18",IF(AND(BT165&gt;=-17.5,BT165&lt;=-15.5),"-17,5 a -15,5",IF(AND(BT165&gt;=-15,BT165&lt;=-13),"-15 a -13",IF(AND(BT165&gt;=-12.5,BT165&lt;=-10.5),"-12,5 a -10,5",IF(AND(BT165&gt;=-10,BT165&lt;=-8),"-10 a -8",IF(AND(BT165&gt;=-7.5,BT165&lt;=-5.5),"-7,5 a -5,5",IF(AND(BT165&gt;=-5,BT165&lt;=-3),"-5 a -3",IF(AND(BT165&gt;=-2.5,BT165&lt;=-0.5),"-2,5 a -0,5",IF(BT165=0,"0",IF(AND(BT165&gt;=0.5,BT165&lt;=2.5),"0,5 a 2,5",IF(AND(BT165&gt;=3,BT165&lt;=5),"3 a 5",IF(AND(BT165&gt;=5.5,BT165&lt;=7.5),"5,5 a 7,5",IF(AND(BT165&gt;=8,BT165&lt;=10),"8 a 10",IF(AND(BT165&gt;=10.5,BT165&lt;=12.5),"10,5 a 12,5",IF(AND(BT165&gt;=13,BT165&lt;=15),"13 a 15",IF(AND(BT165&gt;=15.5,BT165&lt;=17.5),"15,5 a 17,5",IF(AND(BT165&gt;=18,BT165&lt;=20),"18 a 20","Fuera de rango"))))))))))))))))))</f>
        <v>0</v>
      </c>
      <c r="BV165" s="11" t="str">
        <f aca="false">IF(BT165="","",IF(BT165=0,"NORMA",IF(AND(BT165&gt;=-20,BT165&lt;=-18),2,IF(AND(BT165&gt;=-17.5,BT165&lt;=-15.5),2,IF(AND(BT165&gt;=-15,BT165&lt;=-13),3,IF(AND(BT165&gt;=-12.5,BT165&lt;=-10.5),4,IF(AND(BT165&gt;=-10,BT165&lt;=-8),5,IF(AND(BT165&gt;=-7.5,BT165&lt;=-5.5),6,IF(AND(BT165&gt;=-5,BT165&lt;=-3),7,IF(AND(BT165&gt;=-2.5,BT165&lt;=-0.5),8,IF(AND(BT165&gt;=0.5,BT165&lt;=2.5),9,IF(AND(BT165&gt;=3,BT165&lt;=5),10,IF(AND(BT165&gt;=5.5,BT165&lt;=7.5),11,IF(AND(BT165&gt;=8,BT165&lt;=10),12,IF(AND(BT165&gt;=10.5,BT165&lt;=12.5),13,IF(AND(BT165&gt;=13,BT165&lt;=15),14,IF(AND(BT165&gt;=15.5,BT165&lt;=17.5),15,IF(AND(BT165&gt;=18,BT165&lt;=20),16,"Fuera de rango"))))))))))))))))))</f>
        <v>NORMA</v>
      </c>
      <c r="BW165" s="9" t="n">
        <v>-4.5</v>
      </c>
      <c r="BX165" s="10" t="n">
        <f aca="false">18.5- (0.3*H165)</f>
        <v>14.3</v>
      </c>
      <c r="BY165" s="10" t="n">
        <f aca="false">(BW165)-(BX165)</f>
        <v>-18.8</v>
      </c>
      <c r="BZ165" s="10" t="str">
        <f aca="false">IF(BY165="","",IF(BY165&lt;-27.5,"De -30 a -28",IF(BY165&lt;-25,"De -27,5 a -25,5",IF(BY165&lt;-22.5,"De -25 a -23",IF(BY165&lt;-20,"De -22,5 a -20,5",IF(BY165&lt;-17.5,"De -20 a -18",IF(BY165&lt;-15,"De -17,5 a -15,5",IF(BY165&lt;-12.5,"De -15 a -13",IF(BY165&lt;-10,"De -12,5 a -10,5",IF(BY165&lt;-7.5,"De -10 a -8",IF(BY165&lt;-5,"De -7,5 a -5,5",IF(BY165&lt;-2.5,"De -5 a -3",IF(BY165&lt;0,"De -2,5 a -0,5",IF(BY165&lt;2.5,"De 0 a 2",IF(BY165&lt;5,"De 2,5 a 4,5",IF(BY165&lt;7.5,"De 5 a 7",IF(BY165&lt;10,"De 7,5 a 9,5",IF(BY165&lt;12.5,"De 10 a 12",IF(BY165&lt;15,"De 12,5 a 14,5",IF(BY165&lt;17.5,"De 15 a 17",IF(BY165&lt;20,"De 17,5 a 19,5",IF(BY165&lt;22.5,"De 20 a 22",IF(BY165&lt;25,"De 22,5 a 24,5",IF(BY165&lt;27.5,"De 25 a 27","De 27,5 a 30"))))))))))))))))))))))))</f>
        <v>De -20 a -18</v>
      </c>
      <c r="CA165" s="12" t="n">
        <f aca="false">IF(BY165="","",IF(BY165&lt;=-28,1,IF(BY165&lt;=-25.5,2,IF(BY165&lt;=-23,3,IF(BY165&lt;=-20.5,4,IF(BY165&lt;=-18,5,IF(BY165&lt;=-15.5,6,IF(BY165&lt;=-13,7,IF(BY165&lt;=-10.5,8,IF(BY165&lt;=-8,9,IF(BY165&lt;=-5.5,10,IF(BY165&lt;=-3,11,IF(BY165&lt;=-0.5,12,IF(BY165&lt;=2,13,IF(BY165&lt;=4.5,14,IF(BY165&lt;=7,15,IF(BY165&lt;=9.5,16,IF(BY165&lt;=12,17,IF(BY165&lt;=14.5,18,IF(BY165&lt;=17,19,IF(BY165&lt;=19.5,20,IF(BY165&lt;=22,21,IF(BY165&lt;=24.5,22,IF(BY165&lt;=27,23,IF(BY165&lt;=30,24,"Fuera de rango")))))))))))))))))))))))))</f>
        <v>5</v>
      </c>
      <c r="CB165" s="9" t="n">
        <v>-4.5</v>
      </c>
      <c r="CC165" s="10" t="n">
        <f aca="false">18.5- (0.3*H165)</f>
        <v>14.3</v>
      </c>
      <c r="CD165" s="10" t="n">
        <f aca="false">(CB165)-(CC165)</f>
        <v>-18.8</v>
      </c>
      <c r="CE165" s="10" t="str">
        <f aca="false">IF(CD165="","",IF(CD165&lt;-27.5,"De -30 a -28",IF(CD165&lt;-25,"De -27,5 a -25,5",IF(CD165&lt;-22.5,"De -25 a -23",IF(CD165&lt;-20,"De -22,5 a -20,5",IF(CD165&lt;-17.5,"De -20 a -18",IF(CD165&lt;-15,"De -17,5 a -15,5",IF(CD165&lt;-12.5,"De -15 a -13",IF(CD165&lt;-10,"De -12,5 a -10,5",IF(CD165&lt;-7.5,"De -10 a -8",IF(CD165&lt;-5,"De -7,5 a -5,5",IF(CD165&lt;-2.5,"De -5 a -3",IF(CD165&lt;0,"De -2,5 a -0,5",IF(CD165&lt;=2,"De 0 a 2",IF(CD165&lt;=4.5,"De 2,5 a 4,5",IF(CD165&lt;=7,"De 5 a 7",IF(CD165&lt;=9.5,"De 7,5 a 9,5",IF(CD165&lt;=12,"De 10 a 12",IF(CD165&lt;=14.5,"De 12,5 a 14,5",IF(CD165&lt;=17,"De 15 a 17",IF(CD165&lt;=19.5,"De 17,5 a 19,5",IF(CD165&lt;=22,"De 20 a 22",IF(CD165&lt;=24.5,"De 22,5 a 24,5",IF(CD165&lt;=27,"De 25 a 27","De 27,5 a 30"))))))))))))))))))))))))</f>
        <v>De -20 a -18</v>
      </c>
      <c r="CF165" s="12" t="n">
        <f aca="false">IF(CD165="","",IF(CD165&lt;-27.5,1,IF(CD165&lt;-25,2,IF(CD165&lt;-22.5,3,IF(CD165&lt;-20,4,IF(CD165&lt;-17.5,5,IF(CD165&lt;-15,6,IF(CD165&lt;-12.5,7,IF(CD165&lt;-10,8,IF(CD165&lt;-7.5,9,IF(CD165&lt;-5,10,IF(CD165&lt;-2.5,11,IF(CD165&lt;0,12,IF(CD165&lt;2.5,13,IF(CD165&lt;5,14,IF(CD165&lt;7.5,15,IF(CD165&lt;10,16,IF(CD165&lt;12.5,17,IF(CD165&lt;15,18,IF(CD165&lt;17.5,19,IF(CD165&lt;20,20,IF(CD165&lt;22.5,21,IF(CD165&lt;25,22,IF(CD165&lt;27.5,23,24))))))))))))))))))))))))</f>
        <v>5</v>
      </c>
      <c r="CG165" s="9" t="n">
        <v>-2.5</v>
      </c>
      <c r="CH165" s="10" t="str">
        <f aca="false">IF(CG165="","",IF(AND(CG165&gt;=-10,CG165&lt;=-9.5),"-10 a -9,5",IF(AND(CG165&gt;-9.5,CG165&lt;=-8.5),"-9 a -8,5",IF(AND(CG165&gt;-8.5,CG165&lt;=-7.5),"-8 a -7,5",IF(AND(CG165&gt;-7.5,CG165&lt;=-6.5),"-7 a -6,5",IF(AND(CG165&gt;-6.5,CG165&lt;=-5.5),"-6 a -5,5",IF(AND(CG165&gt;-5.5,CG165&lt;=-4.5),"-5 a -4,5",IF(AND(CG165&gt;-4.5,CG165&lt;=-3.5),"-4 a -3,5",IF(AND(CG165&gt;-3.5,CG165&lt;=-2.5),"-3 a -2,5",IF(CG165=-2.25,"-2,25",IF(AND(CG165&gt;-2.5,CG165&lt;=-1.5),"-2 a -1,5",IF(AND(CG165&gt;-1.5,CG165&lt;=-0.5),"-1 a -0,5",IF(AND(CG165&gt;-0.5,CG165&lt;=0.5),"0 a 0,5",IF(AND(CG165&gt;0.5,CG165&lt;=1.5),"1 a 1,5",IF(AND(CG165&gt;1.5,CG165&lt;=2.5),"2 a 2,5",IF(AND(CG165&gt;2.5,CG165&lt;=3.5),"3 a 3,5",IF(AND(CG165&gt;3.5,CG165&lt;=4.5),"4 a 4,5",IF(AND(CG165&gt;4.5,CG165&lt;=5.5),"5 a 5,5",IF(AND(CG165&gt;5.5,CG165&lt;=6.5),"6 a 6,5",IF(AND(CG165&gt;6.5,CG165&lt;=7.5),"7 a 7,5",IF(AND(CG165&gt;7.5,CG165&lt;=8.5),"8 a 8,5",IF(AND(CG165&gt;8.5,CG165&lt;=9.5),"9 a 9,5",IF(CG165&gt;=10,"10","Fuera de rango")))))))))))))))))))))))</f>
        <v>-3 a -2,5</v>
      </c>
      <c r="CI165" s="11" t="n">
        <f aca="false">IF(CG165="","",IF(CG165=-2.25,"NORMA",IF(CG165&lt;=-9.5,1,IF(CG165&lt;=-8.5,2,IF(CG165&lt;=-7.5,3,IF(CG165&lt;=-6.5,4,IF(CG165&lt;=-5.5,5,IF(CG165&lt;=-4.5,6,IF(CG165&lt;=-3.5,7,IF(CG165&lt;=-2.5,8,IF(CG165&lt;=-1.5,9,IF(CG165&lt;=-0.5,10,IF(CG165&lt;=0.5,11,IF(CG165&lt;=1.5,12,IF(CG165&lt;=2.5,13,IF(CG165&lt;=3.5,14,IF(CG165&lt;=4.5,15,IF(CG165&lt;=5.5,16,IF(CG165&lt;=6.5,17,IF(CG165&lt;=7.5,18,IF(CG165&lt;=8.5,19,IF(CG165&lt;=9.5,20,IF(CG165=10,21,"Fuera de rango")))))))))))))))))))))))</f>
        <v>8</v>
      </c>
      <c r="CJ165" s="9" t="n">
        <v>3</v>
      </c>
      <c r="CK165" s="10" t="str">
        <f aca="false">IF(CJ165="","",IF(AND(CJ165&gt;=-6,CJ165&lt;=-5.5),"-6 a -5,5",IF(AND(CJ165&gt;-5.5,CJ165&lt;=-4.5),"-5 a -4,5",IF(AND(CJ165&gt;-4.5,CJ165&lt;=-3.5),"-4 a -3,5",IF(AND(CJ165&gt;-3.5,CJ165&lt;=-2.5),"-3 a -2,5",IF(AND(CJ165&gt;-2.5,CJ165&lt;=-1.5),"-2 a -1,5",IF(AND(CJ165&gt;-1.5,CJ165&lt;=-0.5),"-1 a -0,5",IF(AND(CJ165&gt;-0.5,CJ165&lt;=0.5),"0 a 0,5",IF(AND(CJ165&gt;0.5,CJ165&lt;=1.5),"1 a 1,5",IF(AND(CJ165&gt;1.5,CJ165&lt;2.5),"2",IF(AND(CJ165&gt;=2.5,CJ165&lt;=3),"2,5 a 3",IF(AND(CJ165&gt;3,CJ165&lt;=4),"3,5 a 4",IF(AND(CJ165&gt;4,CJ165&lt;=5),"4,5 a 5",IF(AND(CJ165&gt;5,CJ165&lt;=6),"5,5 a 6",IF(AND(CJ165&gt;6,CJ165&lt;=7),"6,5 a 7",IF(AND(CJ165&gt;7,CJ165&lt;=8),"7,5 a 8",IF(AND(CJ165&gt;8,CJ165&lt;=9.5),"8,5 a 9,5",IF(CJ165=10,"10","Fuera de rango"))))))))))))))))))</f>
        <v>2,5 a 3</v>
      </c>
      <c r="CL165" s="11" t="n">
        <f aca="false">IF(CK165="","",IF(OR(CK165="-6 a -5,5",CK165="-6 - -5,5"),1,IF(OR(CK165="-5 a -4,5",CK165="-5 - -4,5"),2,IF(OR(CK165="-4 a -3,5",CK165="-4 - -3,5"),3,IF(OR(CK165="-3 a -2,5",CK165="-3 - -2,5"),4,IF(OR(CK165="-2 a -1,5",CK165="-2 - -1,5"),5,IF(OR(CK165="-1 a -0,5",CK165="-1 - -0,5"),6,IF(OR(CK165="0 a 0,5",CK165="0 - 0,5"),7,IF(OR(CK165="1 a 1,5",CK165="1 - 1,5"),8,IF(CK165="2","NORMA",IF(OR(CK165="2,5 a 3",CK165="2,5 - 3"),9,IF(OR(CK165="3,5 a 4",CK165="3,5 - 4"),10,IF(OR(CK165="4,5 a 5",CK165="4,5 - 5"),11,IF(OR(CK165="5,5 a 6",CK165="5,5 - 6"),12,IF(OR(CK165="6,5 a 7",CK165="6,5 - 7"),13,IF(OR(CK165="7,5 a 8",CK165="7,5 - 8"),14,IF(OR(CK165="8,5 a 9",CK165="8,5 - 9,5",CK165="9 a 9,5"),15,IF(CK165="10",15,IF(OR(CK165="0,5 a 1",CK165="0,5 - 1"),7,"Fuera de rango")))))))))))))))))))</f>
        <v>9</v>
      </c>
      <c r="CM165" s="10" t="n">
        <v>0</v>
      </c>
      <c r="CN165" s="10" t="str">
        <f aca="false">IF(CM165=0,"0", " ")</f>
        <v>0</v>
      </c>
      <c r="CO165" s="10" t="str">
        <f aca="false">IF(CM165&gt;0,"EME"," ")</f>
        <v> </v>
      </c>
      <c r="CP165" s="10" t="n">
        <v>0</v>
      </c>
      <c r="CQ165" s="10" t="str">
        <f aca="false">IF(CP165&gt;0,"0", " ")</f>
        <v> </v>
      </c>
      <c r="CR165" s="10" t="str">
        <f aca="false">IF(CP165&gt;0,"EME"," ")</f>
        <v> </v>
      </c>
      <c r="CS165" s="9" t="n">
        <v>0</v>
      </c>
      <c r="CT165" s="10" t="str">
        <f aca="false">IF(CS165&gt;0,"1", " ")</f>
        <v> </v>
      </c>
      <c r="CU165" s="10" t="str">
        <f aca="false">IF(CS165&gt;0,"HIP"," ")</f>
        <v> </v>
      </c>
      <c r="CV165" s="9" t="n">
        <v>0</v>
      </c>
      <c r="CW165" s="10" t="str">
        <f aca="false">IF(CV165&gt;0,"1", " ")</f>
        <v> </v>
      </c>
      <c r="CX165" s="10" t="str">
        <f aca="false">IF(CV165&gt;0,"HIP"," ")</f>
        <v> </v>
      </c>
      <c r="CY165" s="9" t="n">
        <v>-2.75</v>
      </c>
      <c r="CZ165" s="11" t="str">
        <f aca="false">IF(CY165&lt;0,"2"," ")</f>
        <v>2</v>
      </c>
      <c r="DA165" s="11" t="str">
        <f aca="false">IF(CY165&lt;0,"MIO"," ")</f>
        <v>MIO</v>
      </c>
      <c r="DB165" s="9" t="n">
        <v>-1.5</v>
      </c>
      <c r="DC165" s="11" t="str">
        <f aca="false">IF(DB165&lt;0,"2"," ")</f>
        <v>2</v>
      </c>
      <c r="DD165" s="11" t="str">
        <f aca="false">IF(DB165&lt;0,"MIO"," ")</f>
        <v>MIO</v>
      </c>
      <c r="DE165" s="9" t="n">
        <v>0</v>
      </c>
      <c r="DF165" s="11" t="str">
        <f aca="false">IF(DE165&lt;0,"3"," ")</f>
        <v> </v>
      </c>
      <c r="DG165" s="11" t="str">
        <f aca="false">IF(DE165&lt;0,"AST"," ")</f>
        <v> </v>
      </c>
      <c r="DH165" s="9" t="n">
        <v>-0.5</v>
      </c>
      <c r="DI165" s="11" t="str">
        <f aca="false">IF(DH165&lt;0,"3"," ")</f>
        <v>3</v>
      </c>
      <c r="DJ165" s="11" t="str">
        <f aca="false">IF(DH165&lt;0,"AST"," ")</f>
        <v>AST</v>
      </c>
      <c r="DK165" s="9" t="n">
        <v>0</v>
      </c>
      <c r="DL165" s="10" t="str">
        <f aca="false">IF(DK165&gt;0,"4"," ")</f>
        <v> </v>
      </c>
      <c r="DM165" s="10" t="str">
        <f aca="false">IF(DK165&gt;0,"PRE"," ")</f>
        <v> </v>
      </c>
      <c r="DN165" s="9" t="n">
        <v>0</v>
      </c>
      <c r="DO165" s="10" t="str">
        <f aca="false">IF(DN165&gt;0,"4"," ")</f>
        <v> </v>
      </c>
      <c r="DP165" s="10" t="str">
        <f aca="false">IF(DN165&gt;0,"PRE"," ")</f>
        <v> </v>
      </c>
      <c r="DQ165" s="12" t="n">
        <v>1</v>
      </c>
      <c r="DR165" s="12" t="n">
        <v>2</v>
      </c>
      <c r="DS165" s="12" t="str">
        <f aca="false">CONCATENATE(CO165,CU165,DA165,DG165,DM165)</f>
        <v>  MIO  </v>
      </c>
      <c r="DT165" s="10" t="str">
        <f aca="false" t="array" ref="DT165">_xlfn.IFS(DS165="EME    ","0", DS165=" HIP   ","1", DS165="  MIO  ","2", DS165="   AST ","3", DS165="    PRE","4", DS165="EME   PRE","5", DS165=" HIP  PRE","6", DS165=" HIP AST ","7", DS165="  MIO PRE","8", DS165="  MIOAST ","9", DS165="   ASTPRE","10",DS165=" HIP ASTPRE","11", DS165="  MIOASTPRE","12", DS165="     ","0")</f>
        <v>2</v>
      </c>
      <c r="DU165" s="1" t="s">
        <v>154</v>
      </c>
      <c r="DV165" s="1" t="str">
        <f aca="false" t="array" ref="DV165">_xlfn.IFS(DU165="SI","2", DU165="NO","1")</f>
        <v>1</v>
      </c>
      <c r="DW165" s="10" t="n">
        <v>0</v>
      </c>
      <c r="DX165" s="11" t="str">
        <f aca="false">IF(DW165=0,"1","2")</f>
        <v>1</v>
      </c>
      <c r="DY165" s="11" t="str">
        <f aca="false" t="array" ref="DY165">_xlfn.IFS(DW165=0,"0", DW165=0.25, "1", DW165=0.5,"2", DW165=0.75,"3", DW165=1,"4",DW165=1.25,"5", DW165=1.5,"6", DW165=1.75,"7", DW165=2,"8")</f>
        <v>0</v>
      </c>
      <c r="DZ165" s="10" t="n">
        <v>0</v>
      </c>
      <c r="EA165" s="11" t="str">
        <f aca="false">IF(DZ165=0,"1","2")</f>
        <v>1</v>
      </c>
      <c r="EB165" s="11" t="str">
        <f aca="false" t="array" ref="EB165">_xlfn.IFS(DZ165=0,"0", DZ165=0.25, "1", DZ165=0.5,"2", DZ165=0.75,"3", DZ165=1,"4",DZ165=1.25,"5", DZ165=1.5,"6", DZ165=1.75,"7", DZ165=2,"8")</f>
        <v>0</v>
      </c>
      <c r="EC165" s="10" t="n">
        <v>-0.25</v>
      </c>
      <c r="ED165" s="10" t="str">
        <f aca="false">IF(EC165=0,"1","2")</f>
        <v>2</v>
      </c>
      <c r="EE165" s="11" t="str">
        <f aca="false" t="array" ref="EE165">_xlfn.IFS(EC165=0,"0", EC165=-0.25, "1", EC165=-0.5,"2", EC165=-0.75,"3", EC165=-1,"4",EC165=-1.25,"5", EC165=-1.5,"6", EC165=-1.75,"7", EC165=-2,"8", EC165=-2.25,"9",EC165=-2.5,"10", EC165=-2.75,"11", EC165=-3,"12", EC165=-3.25,"13", EC165=-3.5,"14", EC165=-3.75,"15",EC165=-4,"16")</f>
        <v>1</v>
      </c>
      <c r="EF165" s="10" t="n">
        <v>-0.5</v>
      </c>
      <c r="EG165" s="10" t="str">
        <f aca="false">IF(EF165=0,"1","2")</f>
        <v>2</v>
      </c>
      <c r="EH165" s="11" t="str">
        <f aca="false" t="array" ref="EH165">_xlfn.IFS(EF165=0,"0", EF165=-0.25, "1", EF165=-0.5,"2", EF165=-0.75,"3", EF165=-1,"4",EF165=-1.25,"5", EF165=-1.5,"6", EF165=-1.75,"7", EF165=-2,"8", EF165=-2.25,"9",EF165=-2.5,"10", EF165=-2.75,"11", EF165=-3,"12", EF165=-3.25,"13", EF165=-3.5,"14", EF165=-3.75,"15",EF165=-4,"16")</f>
        <v>2</v>
      </c>
      <c r="EI165" s="10" t="n">
        <v>0</v>
      </c>
      <c r="EJ165" s="11" t="str">
        <f aca="false">IF(EI165=0,"1","2")</f>
        <v>1</v>
      </c>
      <c r="EK165" s="11" t="str">
        <f aca="false" t="array" ref="EK165">_xlfn.IFS(EI165=0,"0", EI165=-0.25, "1", EI165=-0.5,"2", EI165=-0.75,"3", EI165=-1,"4",EI165=-1.25,"5", EI165=-1.5,"6", EI165=-1.75,"7", EI165=-2,"8", EI165=-2.25,"9", EI165=-2.25,"9",EI165=-2.5,"10", EI165=-2.75,"11", EI165=-3,"12", EI165=-3.25,"13", EI165=-3.5,"14", EI165=-3.75,"15",EI165=-4,"16", EI165=0.25, "17", EI165=0.5, "18")</f>
        <v>0</v>
      </c>
      <c r="EL165" s="10" t="n">
        <v>0</v>
      </c>
      <c r="EM165" s="11" t="str">
        <f aca="false">IF(EL165=0,"1","2")</f>
        <v>1</v>
      </c>
      <c r="EN165" s="11" t="str">
        <f aca="false" t="array" ref="EN165">_xlfn.IFS(EL165=0.25,"17",EL165=0.5,"18", EL165=0,"0", EL165=-0.25, "1", EL165=-0.5,"2", EL165=-0.75,"3", EL165=-1,"4",EL165=-1.25,"5", EL165=-1.5,"6", EL165=-1.75,"7", EL165=-2,"8",EL165= -2.25,"9",EL165=-2.5,"10",EL165= -2.75,"11",EL165= -3,"12",EL165= -3.25,"13",EL165= -3.5,"14",EL165= -3.75,"15",EL165=-4,"16")</f>
        <v>0</v>
      </c>
      <c r="EO165" s="10" t="n">
        <v>0</v>
      </c>
      <c r="EP165" s="11" t="str">
        <f aca="false">IF(EO165=0,"1","2")</f>
        <v>1</v>
      </c>
      <c r="EQ165" s="11" t="str">
        <f aca="false" t="array" ref="EQ165">_xlfn.IFS(EO165=0,"0", EO165=0.25, "1", EO165=0.5,"2", EO165=0.75,"3", EO165=1,"4",EO165=1.25,"5", EO165=1.5,"6", EO165=1.75,"7", EO165=2,"8", EO165=2.25,"9", EO165=2.25,"9",EO165=2.5,"10", EO165=2.75,"11", EO165=3,"12", EO165=3.25,"13", EO165=3.5,"14", EO165=3.75,"15",EO165=4,"16", EO165=-0.25, "17", bq=-0.5, "18")</f>
        <v>0</v>
      </c>
      <c r="ER165" s="10" t="n">
        <v>0</v>
      </c>
      <c r="ES165" s="11" t="str">
        <f aca="false">IF(ER165=0,"1","2")</f>
        <v>1</v>
      </c>
      <c r="ET165" s="11" t="str">
        <f aca="false" t="array" ref="ET165">_xlfn.IFS(ER165=0,"0", ER165=0.25, "1", ER165=0.5,"2", ER165=0.75,"3", ER165=1,"4",ER165=1.25,"5", ER165=1.5,"6", ER165=1.75,"7", ER165=2,"8", ER165=2.25,"9", ER165=2.25,"9",ER165=2.5,"10", ER165=2.75,"11", ER165=3,"12", ER165=3.25,"13", ER165=3.5,"14", ER165=3.75,"15",ER165=4,"16", ER165=-0.25, "17", bq=-0.5, "18")</f>
        <v>0</v>
      </c>
      <c r="EU165" s="13" t="n">
        <v>6</v>
      </c>
      <c r="EV165" s="14" t="str">
        <f aca="false">VLOOKUP(EU165,LEYENDA!$G$2:$H$8,2,TRUE())</f>
        <v>6-12</v>
      </c>
      <c r="EW165" s="14" t="str">
        <f aca="false" t="array" ref="EW165">_xlfn.IFS(EV165="0-5","1", EV165="6-12","2", EV165="13-18","3", EV165="19-24","4", EV165="25-36","5", EV165="37-48","6", EV165="49-60","7")</f>
        <v>2</v>
      </c>
    </row>
    <row r="166" customFormat="false" ht="13.5" hidden="false" customHeight="false" outlineLevel="0" collapsed="false">
      <c r="A166" s="41" t="n">
        <v>57</v>
      </c>
      <c r="B166" s="32" t="n">
        <v>4</v>
      </c>
      <c r="C166" s="33" t="n">
        <v>38434</v>
      </c>
      <c r="D166" s="6"/>
      <c r="E166" s="5" t="str">
        <f aca="false">VLOOKUP(A166,'286'!$A$3:$J$600,10,FALSE())</f>
        <v>GARCÍA GARCÍA, MARÍA</v>
      </c>
      <c r="F166" s="4" t="str">
        <f aca="false">VLOOKUP(A166,'286'!$A$3:$I$1768,3,FALSE())</f>
        <v>GARGARMA</v>
      </c>
      <c r="G166" s="6" t="n">
        <f aca="false">VLOOKUP(A166,'286'!$A$3:$I$1768,4,FALSE())</f>
        <v>32550</v>
      </c>
      <c r="H166" s="7" t="n">
        <f aca="false">YEAR(C166)-YEAR(G166)</f>
        <v>16</v>
      </c>
      <c r="I166" s="1" t="str">
        <f aca="false">VLOOKUP(H166,LEYENDA!$C$2:$D$6,2,TRUE())</f>
        <v>13-24</v>
      </c>
      <c r="J166" s="5" t="str">
        <f aca="false">VLOOKUP(A166,'286'!$A$3:$I$1768,7,FALSE())</f>
        <v>M</v>
      </c>
      <c r="K166" s="8" t="str">
        <f aca="false">VLOOKUP(A166,'286'!$A$3:$I$1768,2,FALSE())</f>
        <v>OD</v>
      </c>
      <c r="L166" s="4" t="str">
        <f aca="false">VLOOKUP(A166,'286'!$A$3:$I$1768,8,FALSE())</f>
        <v>D</v>
      </c>
      <c r="M166" s="4" t="str">
        <f aca="false">VLOOKUP(A166,'286'!$A$3:$I$1768,9,FALSE())</f>
        <v>I</v>
      </c>
      <c r="N166" s="8" t="str">
        <f aca="false">IF(R166=O166, "MISMA","CONTRARIA")</f>
        <v>CONTRARIA</v>
      </c>
      <c r="O166" s="8" t="str">
        <f aca="false" t="array" ref="O166">_xlfn.IFS(L166="D","1", L166="I","2")</f>
        <v>1</v>
      </c>
      <c r="P166" s="8" t="str">
        <f aca="false" t="array" ref="P166">_xlfn.IFS(K166="OD","1", K166="OI","2")</f>
        <v>1</v>
      </c>
      <c r="Q166" s="1" t="str">
        <f aca="false" t="array" ref="Q166">_xlfn.IFS(J166="M","1", J166="H","2")</f>
        <v>1</v>
      </c>
      <c r="R166" s="8" t="str">
        <f aca="false" t="array" ref="R166">_xlfn.IFS(M166="D","1", M166="I","2")</f>
        <v>2</v>
      </c>
      <c r="S166" s="1" t="str">
        <f aca="false" t="array" ref="S166">_xlfn.IFS(N166="CONTRARIA", "1",N166= "MISMA","2")</f>
        <v>1</v>
      </c>
      <c r="T166" s="1" t="str">
        <f aca="false" t="array" ref="T166">_xlfn.IFS(I166="0-12","1", I166="13-24","2", I166="25-40","3", I166="41-60","4", I166="61-100","5")</f>
        <v>2</v>
      </c>
      <c r="U166" s="9" t="n">
        <v>4</v>
      </c>
      <c r="V166" s="1" t="str">
        <f aca="false">IF(U166="","",IF(AND(U166&gt;=-9,U166&lt;=-6.5),"-9 a -6,5",IF(AND(U166&gt;=-6,U166&lt;=-3.5),"-6 a -3,5",IF(AND(U166&gt;=-3,U166&lt;=-1),"-3 a -1",IF(U166=-0.5,"-0,5",IF(AND(U166&gt;=0,U166&lt;=2.5),"0 a 2,5",IF(AND(U166&gt;=3,U166&lt;=5.5),"3 a 5,5",IF(AND(U166&gt;=6,U166&lt;=8.5),"6 a 8,5",IF(AND(U166&gt;=9,U166&lt;=20),"9 a 20","Fuera de rango")))))))))</f>
        <v>3 a 5,5</v>
      </c>
      <c r="W166" s="11" t="n">
        <f aca="false">IF(V166="","",IF(V166="-9 a -6,5",2,IF(V166="-6 a -3,5",3,IF(V166="-3 a -1",4,IF(V166="-0,5","NORMA",IF(V166="0 a 2,5",5,IF(V166="3 a 5,5",6,IF(V166="6 a 8,5",7,IF(V166="9 a 20",8,"Fuera de rango")))))))))</f>
        <v>6</v>
      </c>
      <c r="X166" s="9" t="n">
        <v>0</v>
      </c>
      <c r="Y166" s="10" t="str">
        <f aca="false">IF(X166="","",IF(AND(X166&gt;=0,X166&lt;=4),"0 a 4",IF(AND(X166&gt;=4.5,X166&lt;=8.5),"4,5 a 8,5",IF(X166=9,"9",IF(AND(X166&gt;=9.5,X166&lt;=13),"9,5 a 13",IF(AND(X166&gt;=13.5,X166&lt;=20),"13,5 a 20",IF(AND(X166&gt;=20.5,X166&lt;=35),"20,5 a 35","Fuera de rango")))))))</f>
        <v>0 a 4</v>
      </c>
      <c r="Z166" s="11" t="n">
        <f aca="false">IF(Y166="","",IF(Y166="0 a 4",1,IF(Y166="4,5 a 8,5",2,IF(Y166="9","NORMA",IF(Y166="9,5 a 13",3,IF(Y166="13,5 a 20",4,IF(Y166="20,5 a 35",5,"Fuera de rango")))))))</f>
        <v>1</v>
      </c>
      <c r="AA166" s="9" t="n">
        <v>40</v>
      </c>
      <c r="AB166" s="10" t="str">
        <f aca="false">IF(AA166="","",IF(AND(AA166&gt;=0,AA166&lt;=9),"0 a 9",IF(AND(AA166&gt;=9.5,AA166&lt;=18.5),"9,5 a 18,5",IF(AA166=19,"19",IF(AND(AA166&gt;=19.5,AA166&lt;=28),"19,5 a 28",IF(AND(AA166&gt;=28.5,AA166&lt;=40),"28,5 a 40","Fuera de rango"))))))</f>
        <v>28,5 a 40</v>
      </c>
      <c r="AC166" s="11" t="n">
        <f aca="false" t="array" ref="AC166">_xlfn.IFS(AB166="","",AB166="0 a 9",1,AB166="9,5 a 18,5",2,AB166="19","NORMA",AB166="19,5 a 28",3,AB166="28,5 a 40",4,TRUE(),"Fuera de rango")</f>
        <v>4</v>
      </c>
      <c r="AD166" s="9" t="n">
        <v>0</v>
      </c>
      <c r="AE166" s="10" t="str">
        <f aca="false">IF(AD166="","",IF(AND(AD166&gt;=-10,AD166&lt;=0),"De -10 a 0",IF(AND(AD166&gt;=0.5,AD166&lt;=9.5),"0,5 a 9,5",IF(AD166=10,"10",IF(AND(AD166&gt;=10.5,AD166&lt;=20),"10,5 a 20",IF(AND(AD166&gt;=20.5,AD166&lt;=40),"20,5 a 40","Fuera de rango"))))))</f>
        <v>De -10 a 0</v>
      </c>
      <c r="AF166" s="12" t="n">
        <f aca="false">IF(AD166="","",IF(AND(AD166&gt;=-10,AD166&lt;=0),1,IF(AND(AD166&gt;=0.5,AD166&lt;=9.5),2,IF(AD166=10,"NORMA",IF(AND(AD166&gt;=10.5,AD166&lt;=20),3,IF(AND(AD166&gt;=20.5,AD166&lt;=40),4,""))))))</f>
        <v>1</v>
      </c>
      <c r="AG166" s="9" t="n">
        <v>8</v>
      </c>
      <c r="AH166" s="10" t="str">
        <f aca="false">IF(AG166="","",IF(AND(AG166&gt;=0,AG166&lt;=4),"0 a 4",IF(AND(AG166&gt;=4.5,AG166&lt;=8.5),"4,5 a 8,5",IF(AG166=9,"9",IF(AND(AG166&gt;=9.5,AG166&lt;=13),"9,5 a 13",IF(AND(AG166&gt;=13.5,AG166&lt;=25),"13,5 a 25","Fuera de rango"))))))</f>
        <v>4,5 a 8,5</v>
      </c>
      <c r="AI166" s="11" t="n">
        <f aca="false">IF(AH166="","",IF(AH166="0 a 4",1,IF(AH166="4,5 a 8,5",2,IF(AH166="9","NORMA",IF(AH166="9,5 a 13",3,IF(AH166="13,5 a 25",4,""))))))</f>
        <v>2</v>
      </c>
      <c r="AJ166" s="9" t="n">
        <v>-2</v>
      </c>
      <c r="AK166" s="10" t="str">
        <f aca="false">IF(AJ166="","",IF(AND(AJ166&gt;=-15,AJ166&lt;=-10.5),"-15 a -10,5",IF(AND(AJ166&gt;=-10,AJ166&lt;=-4),"-10 a -4",IF(AND(AJ166&gt;=-4.5,AJ166&lt;=0),"-4,5 a 0",IF(AND(AJ166&gt;=0.5,AJ166&lt;=4.5),"0,5 a 4,5",IF(AJ166=5,"5",IF(AND(AJ166&gt;=5.5,AJ166&lt;=10),"5,5 a 10",IF(AND(AJ166&gt;=10.5,AJ166&lt;=20),"10,5 a 20","Fuera de rango"))))))))</f>
        <v>-4,5 a 0</v>
      </c>
      <c r="AL166" s="11" t="n">
        <f aca="false">IF(AK166="","",IF(AK166="-15 a -10,5",1,IF(AK166="-10 a -4",2,IF(AK166="-4,5 a 0",3,IF(AK166="0,5 a 4,5",4,IF(AK166="5","NORMA",IF(AK166="5,5 a 10",5,IF(AK166="10,5 a 20",6,"Error"))))))))</f>
        <v>3</v>
      </c>
      <c r="AM166" s="9" t="n">
        <v>0</v>
      </c>
      <c r="AN166" s="10" t="str">
        <f aca="false">IF(AM166="","",IF(AND(AM166&gt;=-7.5,AM166&lt;=-5.5),"-7,5 a -5,5",IF(AND(AM166&gt;=-5,AM166&lt;=-3),"-5 a -3",IF(AND(AM166&gt;=-2.5,AM166&lt;=-0.5),"-2,5 a -0,5",IF(AM166=0,"0,00",IF(AND(AM166&gt;=0.5,AM166&lt;=2.5),"0,5 a 2,5",IF(AND(AM166&gt;=3,AM166&lt;=5),"3 a 5",IF(AND(AM166&gt;=5.5,AM166&lt;=7.5),"5,5 a 7,5",IF(AND(AM166&gt;=8,AM166&lt;=10),"8 a 10","Fuera de rango")))))))))</f>
        <v>0,00</v>
      </c>
      <c r="AO166" s="11" t="str">
        <f aca="false">IF(AN166="","",IF(AN166="-7,5 a -5,5",1,IF(AN166="-5 a -3",2,IF(AN166="-2,5 a -0,5",3,IF(AN166="0,00","NORMA",IF(AN166="0,5 a 2,5",4,IF(AN166="3 a 5",5,IF(AN166="5,5 a 7,5",6,IF(AN166="8 a 10",7,"Error")))))))))</f>
        <v>NORMA</v>
      </c>
      <c r="AP166" s="9" t="n">
        <v>8</v>
      </c>
      <c r="AQ166" s="10" t="str">
        <f aca="false">IF(AP166="","",IF(AND(AP166&gt;=-20,AP166&lt;=-9.5),"-20 a -9,5",IF(AND(AP166&gt;=-9,AP166&lt;=-6.5),"-9 a -6,5",IF(AP166=-6,"-6",IF(AND(AP166&gt;=-5.5,AP166&lt;=-3),"-5,5 a -3",IF(AND(AP166&gt;=-2.5,AP166&lt;=0),"-2,5 a 0",IF(AND(AP166&gt;=0.5,AP166&lt;=3),"0,5 a 3",IF(AND(AP166&gt;=3.5,AP166&lt;=6),"3,5 a 6",IF(AND(AP166&gt;=6.5,AP166&lt;=9),"6,5 a 9",IF(AND(AP166&gt;=9.5,AP166&lt;=20),"9,5 a 20","Fuera de rango"))))))))))</f>
        <v>6,5 a 9</v>
      </c>
      <c r="AR166" s="11" t="n">
        <f aca="false">IF(AQ166="","",IF(AQ166="-20 a -9,5",1,IF(AQ166="-9 a -6,5",2,IF(AQ166="-6","NORMA",IF(AQ166="-5,5 a -3",3,IF(AQ166="-2,5 a 0",4,IF(AQ166="0,5 a 3",5,IF(AQ166="3,5 a 6",6,IF(AQ166="6,5 a 9",7,IF(AQ166="9,5 a 20",8,""))))))))))</f>
        <v>7</v>
      </c>
      <c r="AS166" s="9" t="n">
        <v>-4</v>
      </c>
      <c r="AT166" s="10" t="str">
        <f aca="false">IF(AS166="","",IF(AND(AS166&gt;=-16,AS166&lt;=-14),"-16 a -14",IF(AND(AS166&gt;=-13.5,AS166&lt;=-11.5),"-13,5 a -11,5",IF(AND(AS166&gt;=-11,AS166&lt;=-9),"-11 a -9",IF(AND(AS166&gt;=-8.5,AS166&lt;=-6.5),"-8,5 a -6,5",IF(AND(AS166&gt;=-6,AS166&lt;=-4),"-6 a -4",IF(AND(AS166&gt;=-3.5,AS166&lt;=-1.5),"-3,5 a -1,5",IF(AND(AS166&gt;=-1,AS166&lt;=1),"-1 a 1",IF(AND(AS166&gt;=1.5,AS166&lt;=3.5),"1,5 a 3,5",IF(AND(AS166&gt;=4,AS166&lt;=6),"4 a 6",IF(AND(AS166&gt;=6.5,AS166&lt;=8.5),"6,5 a 8,5",IF(AND(AS166&gt;=9,AS166&lt;=11),"9 a 11",IF(AND(AS166&gt;=11.5,AS166&lt;=13.5),"11,5 a 13,5",IF(AND(AS166&gt;=14,AS166&lt;=16),"14 a 16",IF(AND(AS166&gt;=16.5,AS166&lt;=18.5),"16,5 a 18,5",IF(AND(AS166&gt;=19,AS166&lt;=21),"19 a 21","Fuera de rango"))))))))))))))))</f>
        <v>-6 a -4</v>
      </c>
      <c r="AU166" s="11" t="n">
        <f aca="false" t="array" ref="AU166">IF(AT166="","",_xlfn.IFS(AT166="-16 a -14",1,AT166="-13,5 a -11,5",2,AT166="-11 a -9",3,AT166="-8,5 a -6,5",4,AT166="-6 a -4",5,AT166="-3,5 a -1,5",6,AT166="-1 a 1",7,AT166="1,5 a 3,5",8,AT166="4 a 6","NORMA",AT166="6,5 a 8,5",9,AT166="9 a 11",10,AT166="11,5 a 13,5",11,AT166="14 a 16",12,AT166="16,5 a 18,5",13,AT166="19 a 21",14,TRUE(),""))</f>
        <v>5</v>
      </c>
      <c r="AV166" s="9" t="n">
        <v>1.25</v>
      </c>
      <c r="AW166" s="10" t="str">
        <f aca="false">IF(AV166="","",IF(AND(AV166&gt;=-1,AV166&lt;=-0.5),"-1 a -0,5",IF(AND(AV166&gt;-0.5,AV166&lt;=0),"De -0,5 a 0",IF(AND(AV166&gt;=0.25,AV166&lt;=0.75),"0,25 a 0,75",IF(AND(AV166&gt;=1,AV166&lt;=1.5),"1 a 1,5",IF(AND(AV166&gt;=1.75,AV166&lt;=2.25),"1,75 a 2,25",IF(AND(AV166&gt;=2.5,AV166&lt;=3),"2,5 a 3",IF(AND(AV166&gt;=3.25,AV166&lt;=3.75),"3,25 a 3,75","Fuera de rango"))))))))</f>
        <v>1 a 1,5</v>
      </c>
      <c r="AX166" s="11" t="n">
        <f aca="false">IF(AW166="","",IF(OR(AW166="-1 a -0,5",AW166="-1 a -0.5"),1,IF(OR(AW166="De -0,5 a 0",AW166="-0,5 a 0",AW166="De -0.5 a 0"),2,IF(OR(AW166="0,25 a 0,75",AW166="0.25 a 0.75"),"NORMA",IF(OR(AW166="1 a 1,5",AW166="1 a 1.5"),3,IF(OR(AW166="1,75 a 2,25",AW166="1.75 a 2.25"),4,IF(OR(AW166="2,5 a 3",AW166="2.5 a 3"),5,IF(OR(AW166="3,25 a 3,75",AW166="3.25 a 3.75"),6,""))))))))</f>
        <v>3</v>
      </c>
      <c r="AY166" s="9" t="n">
        <v>2</v>
      </c>
      <c r="AZ166" s="10" t="str">
        <f aca="false">IF(AY166="","",IF(AND(AY166&gt;=-20,AY166&lt;=-9.5),"-20 a -9,5",IF(AND(AY166&gt;=-9,AY166&lt;=-6.5),"-9 a -6,5",IF(AY166=-6,"-6",IF(AND(AY166&gt;=-5.5,AY166&lt;=-3),"-5,5 a -3",IF(AND(AY166&gt;=-2.5,AY166&lt;=0),"-2,5 a 0",IF(AND(AY166&gt;=0.5,AY166&lt;=3),"0,5 a 3",IF(AND(AY166&gt;=3.5,AY166&lt;=6),"3,5 a 6","Fuera de rango"))))))))</f>
        <v>0,5 a 3</v>
      </c>
      <c r="BA166" s="11" t="n">
        <f aca="false">IF(AZ166="","",IF(AZ166="-20 a -9,5",1,IF(AZ166="-9 a -6,5",2,IF(AZ166="-6","NORMA",IF(AZ166="-5,5 a -3",3,IF(AZ166="-2,5 a 0",4,IF(AZ166="0,5 a 3",5,IF(AZ166="3,5 a 6",6,""))))))))</f>
        <v>5</v>
      </c>
      <c r="BB166" s="9" t="n">
        <v>0</v>
      </c>
      <c r="BC166" s="10" t="str">
        <f aca="false" t="array" ref="BC166">IF(BB166="","",_xlfn.IFS(AND(BB166&gt;=0,BB166&lt;=2),"0 a 2",AND(BB166&gt;=2.5,BB166&lt;=4.5),"2,5 a 4,5",AND(BB166&gt;=5,BB166&lt;=7),"5 a 7",AND(BB166&gt;=7.5,BB166&lt;=9.5),"7,5 a 9,5",AND(BB166&gt;=10,BB166&lt;=12),"10 a 12",AND(BB166&gt;=12.5,BB166&lt;=14.5),"12,5 a 14,5",BB166=15,"15",AND(BB166&gt;=15.5,BB166&lt;=17.5),"15,5 a 17,5",AND(BB166&gt;=18,BB166&lt;=20),"18 a 20",AND(BB166&gt;=20.5,BB166&lt;=22.5),"20,5 a 22,5",AND(BB166&gt;=23,BB166&lt;=25),"23 a 25",TRUE(),"Fuera de rango"))</f>
        <v>0 a 2</v>
      </c>
      <c r="BD166" s="11" t="n">
        <f aca="false" t="array" ref="BD166">IF(BC166="","",_xlfn.IFS(BC166="0 a 2",1,BC166="2,5 a 4,5",2,BC166="5 a 7",3,BC166="7,5 a 9,5",4,BC166="10 a 12",5,BC166="12,5 a 14,5",6,BC166="15","NORMA",BC166="15,5 a 17,5",7,BC166="18 a 20",8,BC166="20,5 a 22,5",9,BC166="23 a 25",10,TRUE(),"Fuera de rango"))</f>
        <v>1</v>
      </c>
      <c r="BE166" s="9" t="n">
        <v>40</v>
      </c>
      <c r="BF166" s="10" t="str">
        <f aca="false">IF(BE166="","",IF(AND(BE166&gt;=-20,BE166&lt;=-10),"-20 a -10",IF(AND(BE166&gt;=-9.5,BE166&lt;=0.5),"-9,5 a 0,5",IF(AND(BE166&gt;=1,BE166&lt;=11),"1 a 11",IF(AND(BE166&gt;=11.5,BE166&lt;=20.5),"11,5 a 20,5",IF(BE166=21,"21",IF(AND(BE166&gt;=21.5,BE166&lt;=31.5),"21,5 a 31,5",IF(AND(BE166&gt;=32,BE166&lt;=42),"32 a 42","Fuera de rango"))))))))</f>
        <v>32 a 42</v>
      </c>
      <c r="BG166" s="11" t="n">
        <f aca="false">IF(BF166="","",IF(BF166="-20 a -10",1,IF(BF166="-9,5 a 0,5",2,IF(BF166="1 a 11",3,IF(BF166="11,5 a 20,5",4,IF(BF166="21","NORMA",IF(BF166="21,5 a 31,5",5,IF(BF166="32 a 42",6,""))))))))</f>
        <v>6</v>
      </c>
      <c r="BH166" s="9" t="n">
        <v>25</v>
      </c>
      <c r="BI166" s="10" t="str">
        <f aca="false">IF(BH166="","",IF(AND(BH166&gt;=-20,BH166&lt;=-15),"-20 a -15",IF(AND(BH166&gt;=-14.5,BH166&lt;=-9.5),"-14,5 a -9,5",IF(AND(BH166&gt;=-9,BH166&lt;=-4),"-9 a -4",IF(AND(BH166&gt;=-3.5,BH166&lt;=2.5),"-3,5 a 2,5",IF(AND(BH166&gt;=3,BH166&lt;=8),"3 a 8",IF(AND(BH166&gt;=8.5,BH166&lt;=14.5),"8,5 a 14,5",IF(BH166=15,"15",IF(AND(BH166&gt;=15.5,BH166&lt;=20.5),"15,5 a 20,5",IF(AND(BH166&gt;=21,BH166&lt;=26),"21 a 26","Fuera de rango"))))))))))</f>
        <v>21 a 26</v>
      </c>
      <c r="BJ166" s="11" t="n">
        <f aca="false">IF(BI166="","",IF(BI166="-20 a -15",1,IF(BI166="-14,5 a -9,5",2,IF(BI166="-9 a -4",3,IF(BI166="-3,5 a 2,5",4,IF(BI166="3 a 8",5,IF(BI166="8,5 a 14,5",6,IF(BI166="15","NORMA",IF(BI166="15,5 a 20,5",7,IF(BI166="21 a 26",8,IF(BI166="26,5 a 31,5",9,"")))))))))))</f>
        <v>8</v>
      </c>
      <c r="BK166" s="9" t="n">
        <v>0</v>
      </c>
      <c r="BL166" s="10" t="str">
        <f aca="false">IF(BK166="","",IF(AND(BK166&gt;=0,BK166&lt;=2),"0 - 2",IF(AND(BK166&gt;=2.5,BK166&lt;=4.5),"2,5 - 4,5",IF(AND(BK166&gt;=5,BK166&lt;=7),"5 - 7",IF(AND(BK166&gt;=7.5,BK166&lt;=9.5),"7,5 - 9,5",IF(AND(BK166&gt;=10,BK166&lt;=12),"10 - 12",IF(AND(BK166&gt;=12.5,BK166&lt;=13.5),"12,5 - 13,5",IF(BK166=14,"14",IF(AND(BK166&gt;=14.5,BK166&lt;=16.5),"14,5 - 16,5",IF(AND(BK166&gt;=17,BK166&lt;=19),"17 - 19",IF(AND(BK166&gt;=19.5,BK166&lt;=21.5),"19,5 - 21,5",IF(AND(BK166&gt;=22,BK166&lt;=24),"22 - 24",IF(AND(BK166&gt;=24.5,BK166&lt;=26.5),"24,5 - 26,5",IF(AND(BK166&gt;=27,BK166&lt;=29),"27 - 29",IF(AND(BK166&gt;=29.5,BK166&lt;=30),"29,5 - 30","Fuera de rango")))))))))))))))</f>
        <v>0 - 2</v>
      </c>
      <c r="BM166" s="11" t="n">
        <f aca="false">IF(BL166="","",IF(BL166="0 - 2",1,IF(BL166="2,5 - 4,5",2,IF(BL166="5 - 7",3,IF(BL166="7,5 - 9,5",4,IF(BL166="10 - 12",5,IF(BL166="12,5 - 13,5",6,IF(BL166="14","NORMA",IF(BL166="14,5 - 16,5",7,IF(BL166="17 - 19",8,IF(BL166="19,5 - 21,5",9,IF(BL166="22 - 24",10,IF(BL166="24,5 - 26,5",11,IF(BL166="27 - 29",12,IF(BL166="29,5 - 30",13,"")))))))))))))))</f>
        <v>1</v>
      </c>
      <c r="BN166" s="9" t="n">
        <v>12</v>
      </c>
      <c r="BO166" s="10" t="str">
        <f aca="false">IF(BN166="","",IF(AND(BN166&gt;=-20,BN166&lt;=-10),"-20 a -10",IF(AND(BN166&gt;=-9.5,BN166&lt;=0.5),"-9,5 a 0,5",IF(AND(BN166&gt;=1,BN166&lt;=11),"1 a 11",IF(AND(BN166&gt;=11.5,BN166&lt;=21.5),"11,5 a 21,5",IF(BN166=22,"22",IF(AND(BN166&gt;=22.5,BN166&lt;=32.5),"22,5 a 32,5",IF(AND(BN166&gt;=33,BN166&lt;=43),"33 a 43","Fuera de rango"))))))))</f>
        <v>11,5 a 21,5</v>
      </c>
      <c r="BP166" s="11" t="n">
        <f aca="false">IF(BO166="","",IF(BO166="-20 a -10",1,IF(BO166="-9,5 a 0,5",2,IF(BO166="1 a 11",3,IF(BO166="11,5 a 21,5",4,IF(BO166="22","NORMA",IF(BO166="22,5 a 32,5",5,IF(BO166="33 a 43",6,""))))))))</f>
        <v>4</v>
      </c>
      <c r="BQ166" s="9" t="n">
        <v>3</v>
      </c>
      <c r="BR166" s="10" t="str">
        <f aca="false">IF(BQ166="","",IF(AND(BQ166&gt;=-20,BQ166&lt;=-15),"-20 a -15",IF(AND(BQ166&gt;=-14.5,BQ166&lt;=-9.5),"-14,5 a -9,5",IF(AND(BQ166&gt;=-9,BQ166&lt;=-4),"-9 a -4",IF(AND(BQ166&gt;=-3.5,BQ166&lt;=2.5),"-3,5 a 2,5",IF(AND(BQ166&gt;=3,BQ166&lt;=8),"3 a 8",IF(AND(BQ166&gt;=8.5,BQ166&lt;=13.5),"8,5 a 13,5",IF(AND(BQ166&gt;=14,BQ166&lt;=17.5),"14 a 17,5",IF(BQ166=18,"18",IF(AND(BQ166&gt;=18.5,BQ166&lt;=23.5),"18,5 a 23,5",IF(AND(BQ166&gt;=24,BQ166&lt;=29),"24 a 29",IF(AND(BQ166&gt;=29.5,BQ166&lt;=34.5),"29,5 a 34,5",IF(AND(BQ166&gt;=35,BQ166&lt;=40),"35 a 40","Fuera de rango")))))))))))))</f>
        <v>3 a 8</v>
      </c>
      <c r="BS166" s="11" t="n">
        <f aca="false">IF(BR166="","",IF(BR166="-20 a -15",1,IF(BR166="-14,5 a -9,5",2,IF(BR166="-9 a -4",3,IF(BR166="-3,5 a 2,5",4,IF(BR166="3 a 8",5,IF(BR166="8,5 a 13,5",6,IF(BR166="14 a 17,5",7,IF(BR166="18","NORMA",IF(BR166="18,5 a 23,5",8,IF(BR166="24 a 29",9,IF(BR166="29,5 a 34,5",10,IF(BR166="35 a 40",11,"")))))))))))))</f>
        <v>5</v>
      </c>
      <c r="BT166" s="9" t="n">
        <v>0</v>
      </c>
      <c r="BU166" s="10" t="str">
        <f aca="false">IF(BT166="","",IF(AND(BT166&gt;=-20,BT166&lt;=-18),"-20 a -18",IF(AND(BT166&gt;=-17.5,BT166&lt;=-15.5),"-17,5 a -15,5",IF(AND(BT166&gt;=-15,BT166&lt;=-13),"-15 a -13",IF(AND(BT166&gt;=-12.5,BT166&lt;=-10.5),"-12,5 a -10,5",IF(AND(BT166&gt;=-10,BT166&lt;=-8),"-10 a -8",IF(AND(BT166&gt;=-7.5,BT166&lt;=-5.5),"-7,5 a -5,5",IF(AND(BT166&gt;=-5,BT166&lt;=-3),"-5 a -3",IF(AND(BT166&gt;=-2.5,BT166&lt;=-0.5),"-2,5 a -0,5",IF(BT166=0,"0",IF(AND(BT166&gt;=0.5,BT166&lt;=2.5),"0,5 a 2,5",IF(AND(BT166&gt;=3,BT166&lt;=5),"3 a 5",IF(AND(BT166&gt;=5.5,BT166&lt;=7.5),"5,5 a 7,5",IF(AND(BT166&gt;=8,BT166&lt;=10),"8 a 10",IF(AND(BT166&gt;=10.5,BT166&lt;=12.5),"10,5 a 12,5",IF(AND(BT166&gt;=13,BT166&lt;=15),"13 a 15",IF(AND(BT166&gt;=15.5,BT166&lt;=17.5),"15,5 a 17,5",IF(AND(BT166&gt;=18,BT166&lt;=20),"18 a 20","Fuera de rango"))))))))))))))))))</f>
        <v>0</v>
      </c>
      <c r="BV166" s="11" t="str">
        <f aca="false">IF(BT166="","",IF(BT166=0,"NORMA",IF(AND(BT166&gt;=-20,BT166&lt;=-18),2,IF(AND(BT166&gt;=-17.5,BT166&lt;=-15.5),2,IF(AND(BT166&gt;=-15,BT166&lt;=-13),3,IF(AND(BT166&gt;=-12.5,BT166&lt;=-10.5),4,IF(AND(BT166&gt;=-10,BT166&lt;=-8),5,IF(AND(BT166&gt;=-7.5,BT166&lt;=-5.5),6,IF(AND(BT166&gt;=-5,BT166&lt;=-3),7,IF(AND(BT166&gt;=-2.5,BT166&lt;=-0.5),8,IF(AND(BT166&gt;=0.5,BT166&lt;=2.5),9,IF(AND(BT166&gt;=3,BT166&lt;=5),10,IF(AND(BT166&gt;=5.5,BT166&lt;=7.5),11,IF(AND(BT166&gt;=8,BT166&lt;=10),12,IF(AND(BT166&gt;=10.5,BT166&lt;=12.5),13,IF(AND(BT166&gt;=13,BT166&lt;=15),14,IF(AND(BT166&gt;=15.5,BT166&lt;=17.5),15,IF(AND(BT166&gt;=18,BT166&lt;=20),16,"Fuera de rango"))))))))))))))))))</f>
        <v>NORMA</v>
      </c>
      <c r="BW166" s="9" t="n">
        <v>-5.75</v>
      </c>
      <c r="BX166" s="10" t="n">
        <f aca="false">18.5- (0.3*H166)</f>
        <v>13.7</v>
      </c>
      <c r="BY166" s="10" t="n">
        <f aca="false">(BW166)-(BX166)</f>
        <v>-19.45</v>
      </c>
      <c r="BZ166" s="10" t="str">
        <f aca="false">IF(BY166="","",IF(BY166&lt;-27.5,"De -30 a -28",IF(BY166&lt;-25,"De -27,5 a -25,5",IF(BY166&lt;-22.5,"De -25 a -23",IF(BY166&lt;-20,"De -22,5 a -20,5",IF(BY166&lt;-17.5,"De -20 a -18",IF(BY166&lt;-15,"De -17,5 a -15,5",IF(BY166&lt;-12.5,"De -15 a -13",IF(BY166&lt;-10,"De -12,5 a -10,5",IF(BY166&lt;-7.5,"De -10 a -8",IF(BY166&lt;-5,"De -7,5 a -5,5",IF(BY166&lt;-2.5,"De -5 a -3",IF(BY166&lt;0,"De -2,5 a -0,5",IF(BY166&lt;2.5,"De 0 a 2",IF(BY166&lt;5,"De 2,5 a 4,5",IF(BY166&lt;7.5,"De 5 a 7",IF(BY166&lt;10,"De 7,5 a 9,5",IF(BY166&lt;12.5,"De 10 a 12",IF(BY166&lt;15,"De 12,5 a 14,5",IF(BY166&lt;17.5,"De 15 a 17",IF(BY166&lt;20,"De 17,5 a 19,5",IF(BY166&lt;22.5,"De 20 a 22",IF(BY166&lt;25,"De 22,5 a 24,5",IF(BY166&lt;27.5,"De 25 a 27","De 27,5 a 30"))))))))))))))))))))))))</f>
        <v>De -20 a -18</v>
      </c>
      <c r="CA166" s="12" t="n">
        <f aca="false">IF(BY166="","",IF(BY166&lt;=-28,1,IF(BY166&lt;=-25.5,2,IF(BY166&lt;=-23,3,IF(BY166&lt;=-20.5,4,IF(BY166&lt;=-18,5,IF(BY166&lt;=-15.5,6,IF(BY166&lt;=-13,7,IF(BY166&lt;=-10.5,8,IF(BY166&lt;=-8,9,IF(BY166&lt;=-5.5,10,IF(BY166&lt;=-3,11,IF(BY166&lt;=-0.5,12,IF(BY166&lt;=2,13,IF(BY166&lt;=4.5,14,IF(BY166&lt;=7,15,IF(BY166&lt;=9.5,16,IF(BY166&lt;=12,17,IF(BY166&lt;=14.5,18,IF(BY166&lt;=17,19,IF(BY166&lt;=19.5,20,IF(BY166&lt;=22,21,IF(BY166&lt;=24.5,22,IF(BY166&lt;=27,23,IF(BY166&lt;=30,24,"Fuera de rango")))))))))))))))))))))))))</f>
        <v>5</v>
      </c>
      <c r="CB166" s="9" t="n">
        <v>-5.75</v>
      </c>
      <c r="CC166" s="10" t="n">
        <f aca="false">18.5- (0.3*H166)</f>
        <v>13.7</v>
      </c>
      <c r="CD166" s="10" t="n">
        <f aca="false">(CB166)-(CC166)</f>
        <v>-19.45</v>
      </c>
      <c r="CE166" s="10" t="str">
        <f aca="false">IF(CD166="","",IF(CD166&lt;-27.5,"De -30 a -28",IF(CD166&lt;-25,"De -27,5 a -25,5",IF(CD166&lt;-22.5,"De -25 a -23",IF(CD166&lt;-20,"De -22,5 a -20,5",IF(CD166&lt;-17.5,"De -20 a -18",IF(CD166&lt;-15,"De -17,5 a -15,5",IF(CD166&lt;-12.5,"De -15 a -13",IF(CD166&lt;-10,"De -12,5 a -10,5",IF(CD166&lt;-7.5,"De -10 a -8",IF(CD166&lt;-5,"De -7,5 a -5,5",IF(CD166&lt;-2.5,"De -5 a -3",IF(CD166&lt;0,"De -2,5 a -0,5",IF(CD166&lt;=2,"De 0 a 2",IF(CD166&lt;=4.5,"De 2,5 a 4,5",IF(CD166&lt;=7,"De 5 a 7",IF(CD166&lt;=9.5,"De 7,5 a 9,5",IF(CD166&lt;=12,"De 10 a 12",IF(CD166&lt;=14.5,"De 12,5 a 14,5",IF(CD166&lt;=17,"De 15 a 17",IF(CD166&lt;=19.5,"De 17,5 a 19,5",IF(CD166&lt;=22,"De 20 a 22",IF(CD166&lt;=24.5,"De 22,5 a 24,5",IF(CD166&lt;=27,"De 25 a 27","De 27,5 a 30"))))))))))))))))))))))))</f>
        <v>De -20 a -18</v>
      </c>
      <c r="CF166" s="12" t="n">
        <f aca="false">IF(CD166="","",IF(CD166&lt;-27.5,1,IF(CD166&lt;-25,2,IF(CD166&lt;-22.5,3,IF(CD166&lt;-20,4,IF(CD166&lt;-17.5,5,IF(CD166&lt;-15,6,IF(CD166&lt;-12.5,7,IF(CD166&lt;-10,8,IF(CD166&lt;-7.5,9,IF(CD166&lt;-5,10,IF(CD166&lt;-2.5,11,IF(CD166&lt;0,12,IF(CD166&lt;2.5,13,IF(CD166&lt;5,14,IF(CD166&lt;7.5,15,IF(CD166&lt;10,16,IF(CD166&lt;12.5,17,IF(CD166&lt;15,18,IF(CD166&lt;17.5,19,IF(CD166&lt;20,20,IF(CD166&lt;22.5,21,IF(CD166&lt;25,22,IF(CD166&lt;27.5,23,24))))))))))))))))))))))))</f>
        <v>5</v>
      </c>
      <c r="CG166" s="9" t="n">
        <v>-3</v>
      </c>
      <c r="CH166" s="10" t="str">
        <f aca="false">IF(CG166="","",IF(AND(CG166&gt;=-10,CG166&lt;=-9.5),"-10 a -9,5",IF(AND(CG166&gt;-9.5,CG166&lt;=-8.5),"-9 a -8,5",IF(AND(CG166&gt;-8.5,CG166&lt;=-7.5),"-8 a -7,5",IF(AND(CG166&gt;-7.5,CG166&lt;=-6.5),"-7 a -6,5",IF(AND(CG166&gt;-6.5,CG166&lt;=-5.5),"-6 a -5,5",IF(AND(CG166&gt;-5.5,CG166&lt;=-4.5),"-5 a -4,5",IF(AND(CG166&gt;-4.5,CG166&lt;=-3.5),"-4 a -3,5",IF(AND(CG166&gt;-3.5,CG166&lt;=-2.5),"-3 a -2,5",IF(CG166=-2.25,"-2,25",IF(AND(CG166&gt;-2.5,CG166&lt;=-1.5),"-2 a -1,5",IF(AND(CG166&gt;-1.5,CG166&lt;=-0.5),"-1 a -0,5",IF(AND(CG166&gt;-0.5,CG166&lt;=0.5),"0 a 0,5",IF(AND(CG166&gt;0.5,CG166&lt;=1.5),"1 a 1,5",IF(AND(CG166&gt;1.5,CG166&lt;=2.5),"2 a 2,5",IF(AND(CG166&gt;2.5,CG166&lt;=3.5),"3 a 3,5",IF(AND(CG166&gt;3.5,CG166&lt;=4.5),"4 a 4,5",IF(AND(CG166&gt;4.5,CG166&lt;=5.5),"5 a 5,5",IF(AND(CG166&gt;5.5,CG166&lt;=6.5),"6 a 6,5",IF(AND(CG166&gt;6.5,CG166&lt;=7.5),"7 a 7,5",IF(AND(CG166&gt;7.5,CG166&lt;=8.5),"8 a 8,5",IF(AND(CG166&gt;8.5,CG166&lt;=9.5),"9 a 9,5",IF(CG166&gt;=10,"10","Fuera de rango")))))))))))))))))))))))</f>
        <v>-3 a -2,5</v>
      </c>
      <c r="CI166" s="11" t="n">
        <f aca="false">IF(CG166="","",IF(CG166=-2.25,"NORMA",IF(CG166&lt;=-9.5,1,IF(CG166&lt;=-8.5,2,IF(CG166&lt;=-7.5,3,IF(CG166&lt;=-6.5,4,IF(CG166&lt;=-5.5,5,IF(CG166&lt;=-4.5,6,IF(CG166&lt;=-3.5,7,IF(CG166&lt;=-2.5,8,IF(CG166&lt;=-1.5,9,IF(CG166&lt;=-0.5,10,IF(CG166&lt;=0.5,11,IF(CG166&lt;=1.5,12,IF(CG166&lt;=2.5,13,IF(CG166&lt;=3.5,14,IF(CG166&lt;=4.5,15,IF(CG166&lt;=5.5,16,IF(CG166&lt;=6.5,17,IF(CG166&lt;=7.5,18,IF(CG166&lt;=8.5,19,IF(CG166&lt;=9.5,20,IF(CG166=10,21,"Fuera de rango")))))))))))))))))))))))</f>
        <v>8</v>
      </c>
      <c r="CJ166" s="9" t="n">
        <v>3.25</v>
      </c>
      <c r="CK166" s="10" t="str">
        <f aca="false">IF(CJ166="","",IF(AND(CJ166&gt;=-6,CJ166&lt;=-5.5),"-6 a -5,5",IF(AND(CJ166&gt;-5.5,CJ166&lt;=-4.5),"-5 a -4,5",IF(AND(CJ166&gt;-4.5,CJ166&lt;=-3.5),"-4 a -3,5",IF(AND(CJ166&gt;-3.5,CJ166&lt;=-2.5),"-3 a -2,5",IF(AND(CJ166&gt;-2.5,CJ166&lt;=-1.5),"-2 a -1,5",IF(AND(CJ166&gt;-1.5,CJ166&lt;=-0.5),"-1 a -0,5",IF(AND(CJ166&gt;-0.5,CJ166&lt;=0.5),"0 a 0,5",IF(AND(CJ166&gt;0.5,CJ166&lt;=1.5),"1 a 1,5",IF(AND(CJ166&gt;1.5,CJ166&lt;2.5),"2",IF(AND(CJ166&gt;=2.5,CJ166&lt;=3),"2,5 a 3",IF(AND(CJ166&gt;3,CJ166&lt;=4),"3,5 a 4",IF(AND(CJ166&gt;4,CJ166&lt;=5),"4,5 a 5",IF(AND(CJ166&gt;5,CJ166&lt;=6),"5,5 a 6",IF(AND(CJ166&gt;6,CJ166&lt;=7),"6,5 a 7",IF(AND(CJ166&gt;7,CJ166&lt;=8),"7,5 a 8",IF(AND(CJ166&gt;8,CJ166&lt;=9.5),"8,5 a 9,5",IF(CJ166=10,"10","Fuera de rango"))))))))))))))))))</f>
        <v>3,5 a 4</v>
      </c>
      <c r="CL166" s="11" t="n">
        <f aca="false">IF(CK166="","",IF(OR(CK166="-6 a -5,5",CK166="-6 - -5,5"),1,IF(OR(CK166="-5 a -4,5",CK166="-5 - -4,5"),2,IF(OR(CK166="-4 a -3,5",CK166="-4 - -3,5"),3,IF(OR(CK166="-3 a -2,5",CK166="-3 - -2,5"),4,IF(OR(CK166="-2 a -1,5",CK166="-2 - -1,5"),5,IF(OR(CK166="-1 a -0,5",CK166="-1 - -0,5"),6,IF(OR(CK166="0 a 0,5",CK166="0 - 0,5"),7,IF(OR(CK166="1 a 1,5",CK166="1 - 1,5"),8,IF(CK166="2","NORMA",IF(OR(CK166="2,5 a 3",CK166="2,5 - 3"),9,IF(OR(CK166="3,5 a 4",CK166="3,5 - 4"),10,IF(OR(CK166="4,5 a 5",CK166="4,5 - 5"),11,IF(OR(CK166="5,5 a 6",CK166="5,5 - 6"),12,IF(OR(CK166="6,5 a 7",CK166="6,5 - 7"),13,IF(OR(CK166="7,5 a 8",CK166="7,5 - 8"),14,IF(OR(CK166="8,5 a 9",CK166="8,5 - 9,5",CK166="9 a 9,5"),15,IF(CK166="10",15,IF(OR(CK166="0,5 a 1",CK166="0,5 - 1"),7,"Fuera de rango")))))))))))))))))))</f>
        <v>10</v>
      </c>
      <c r="CM166" s="10" t="n">
        <v>0</v>
      </c>
      <c r="CN166" s="10" t="str">
        <f aca="false">IF(CM166=0,"0", " ")</f>
        <v>0</v>
      </c>
      <c r="CO166" s="10" t="str">
        <f aca="false">IF(CM166&gt;0,"EME"," ")</f>
        <v> </v>
      </c>
      <c r="CP166" s="10" t="n">
        <v>0</v>
      </c>
      <c r="CQ166" s="10" t="str">
        <f aca="false">IF(CP166&gt;0,"0", " ")</f>
        <v> </v>
      </c>
      <c r="CR166" s="10" t="str">
        <f aca="false">IF(CP166&gt;0,"EME"," ")</f>
        <v> </v>
      </c>
      <c r="CS166" s="9" t="n">
        <v>0</v>
      </c>
      <c r="CT166" s="10" t="str">
        <f aca="false">IF(CS166&gt;0,"1", " ")</f>
        <v> </v>
      </c>
      <c r="CU166" s="10" t="str">
        <f aca="false">IF(CS166&gt;0,"HIP"," ")</f>
        <v> </v>
      </c>
      <c r="CV166" s="9" t="n">
        <v>0</v>
      </c>
      <c r="CW166" s="10" t="str">
        <f aca="false">IF(CV166&gt;0,"1", " ")</f>
        <v> </v>
      </c>
      <c r="CX166" s="10" t="str">
        <f aca="false">IF(CV166&gt;0,"HIP"," ")</f>
        <v> </v>
      </c>
      <c r="CY166" s="9" t="n">
        <v>-2.75</v>
      </c>
      <c r="CZ166" s="11" t="str">
        <f aca="false">IF(CY166&lt;0,"2"," ")</f>
        <v>2</v>
      </c>
      <c r="DA166" s="11" t="str">
        <f aca="false">IF(CY166&lt;0,"MIO"," ")</f>
        <v>MIO</v>
      </c>
      <c r="DB166" s="9" t="n">
        <v>-2.25</v>
      </c>
      <c r="DC166" s="11" t="str">
        <f aca="false">IF(DB166&lt;0,"2"," ")</f>
        <v>2</v>
      </c>
      <c r="DD166" s="11" t="str">
        <f aca="false">IF(DB166&lt;0,"MIO"," ")</f>
        <v>MIO</v>
      </c>
      <c r="DE166" s="9" t="n">
        <v>-0.5</v>
      </c>
      <c r="DF166" s="11" t="str">
        <f aca="false">IF(DE166&lt;0,"3"," ")</f>
        <v>3</v>
      </c>
      <c r="DG166" s="11" t="str">
        <f aca="false">IF(DE166&lt;0,"AST"," ")</f>
        <v>AST</v>
      </c>
      <c r="DH166" s="9" t="n">
        <v>-0.75</v>
      </c>
      <c r="DI166" s="11" t="str">
        <f aca="false">IF(DH166&lt;0,"3"," ")</f>
        <v>3</v>
      </c>
      <c r="DJ166" s="11" t="str">
        <f aca="false">IF(DH166&lt;0,"AST"," ")</f>
        <v>AST</v>
      </c>
      <c r="DK166" s="9" t="n">
        <v>0</v>
      </c>
      <c r="DL166" s="10" t="str">
        <f aca="false">IF(DK166&gt;0,"4"," ")</f>
        <v> </v>
      </c>
      <c r="DM166" s="10" t="str">
        <f aca="false">IF(DK166&gt;0,"PRE"," ")</f>
        <v> </v>
      </c>
      <c r="DN166" s="9" t="n">
        <v>0</v>
      </c>
      <c r="DO166" s="10" t="str">
        <f aca="false">IF(DN166&gt;0,"4"," ")</f>
        <v> </v>
      </c>
      <c r="DP166" s="10" t="str">
        <f aca="false">IF(DN166&gt;0,"PRE"," ")</f>
        <v> </v>
      </c>
      <c r="DQ166" s="12" t="n">
        <v>2</v>
      </c>
      <c r="DR166" s="12" t="n">
        <v>2</v>
      </c>
      <c r="DS166" s="12" t="str">
        <f aca="false">CONCATENATE(CO166,CU166,DA166,DG166,DM166)</f>
        <v>  MIOAST </v>
      </c>
      <c r="DT166" s="10" t="str">
        <f aca="false" t="array" ref="DT166">_xlfn.IFS(DS166="EME    ","0", DS166=" HIP   ","1", DS166="  MIO  ","2", DS166="   AST ","3", DS166="    PRE","4", DS166="EME   PRE","5", DS166=" HIP  PRE","6", DS166=" HIP AST ","7", DS166="  MIO PRE","8", DS166="  MIOAST ","9", DS166="   ASTPRE","10",DS166=" HIP ASTPRE","11", DS166="  MIOASTPRE","12", DS166="     ","0")</f>
        <v>9</v>
      </c>
      <c r="DU166" s="1" t="s">
        <v>154</v>
      </c>
      <c r="DV166" s="1" t="str">
        <f aca="false" t="array" ref="DV166">_xlfn.IFS(DU166="SI","2", DU166="NO","1")</f>
        <v>1</v>
      </c>
      <c r="DW166" s="10" t="n">
        <v>0</v>
      </c>
      <c r="DX166" s="11" t="str">
        <f aca="false">IF(DW166=0,"1","2")</f>
        <v>1</v>
      </c>
      <c r="DY166" s="11" t="str">
        <f aca="false" t="array" ref="DY166">_xlfn.IFS(DW166=0,"0", DW166=0.25, "1", DW166=0.5,"2", DW166=0.75,"3", DW166=1,"4",DW166=1.25,"5", DW166=1.5,"6", DW166=1.75,"7", DW166=2,"8")</f>
        <v>0</v>
      </c>
      <c r="DZ166" s="10" t="n">
        <v>0</v>
      </c>
      <c r="EA166" s="11" t="str">
        <f aca="false">IF(DZ166=0,"1","2")</f>
        <v>1</v>
      </c>
      <c r="EB166" s="11" t="str">
        <f aca="false" t="array" ref="EB166">_xlfn.IFS(DZ166=0,"0", DZ166=0.25, "1", DZ166=0.5,"2", DZ166=0.75,"3", DZ166=1,"4",DZ166=1.25,"5", DZ166=1.5,"6", DZ166=1.75,"7", DZ166=2,"8")</f>
        <v>0</v>
      </c>
      <c r="EC166" s="10" t="n">
        <v>0</v>
      </c>
      <c r="ED166" s="10" t="str">
        <f aca="false">IF(EC166=0,"1","2")</f>
        <v>1</v>
      </c>
      <c r="EE166" s="11" t="str">
        <f aca="false" t="array" ref="EE166">_xlfn.IFS(EC166=0,"0", EC166=-0.25, "1", EC166=-0.5,"2", EC166=-0.75,"3", EC166=-1,"4",EC166=-1.25,"5", EC166=-1.5,"6", EC166=-1.75,"7", EC166=-2,"8", EC166=-2.25,"9",EC166=-2.5,"10", EC166=-2.75,"11", EC166=-3,"12", EC166=-3.25,"13", EC166=-3.5,"14", EC166=-3.75,"15",EC166=-4,"16")</f>
        <v>0</v>
      </c>
      <c r="EF166" s="10" t="n">
        <v>-0.75</v>
      </c>
      <c r="EG166" s="10" t="str">
        <f aca="false">IF(EF166=0,"1","2")</f>
        <v>2</v>
      </c>
      <c r="EH166" s="11" t="str">
        <f aca="false" t="array" ref="EH166">_xlfn.IFS(EF166=0,"0", EF166=-0.25, "1", EF166=-0.5,"2", EF166=-0.75,"3", EF166=-1,"4",EF166=-1.25,"5", EF166=-1.5,"6", EF166=-1.75,"7", EF166=-2,"8", EF166=-2.25,"9",EF166=-2.5,"10", EF166=-2.75,"11", EF166=-3,"12", EF166=-3.25,"13", EF166=-3.5,"14", EF166=-3.75,"15",EF166=-4,"16")</f>
        <v>3</v>
      </c>
      <c r="EI166" s="10" t="n">
        <v>-0.5</v>
      </c>
      <c r="EJ166" s="11" t="str">
        <f aca="false">IF(EI166=0,"1","2")</f>
        <v>2</v>
      </c>
      <c r="EK166" s="11" t="str">
        <f aca="false" t="array" ref="EK166">_xlfn.IFS(EI166=0,"0", EI166=-0.25, "1", EI166=-0.5,"2", EI166=-0.75,"3", EI166=-1,"4",EI166=-1.25,"5", EI166=-1.5,"6", EI166=-1.75,"7", EI166=-2,"8", EI166=-2.25,"9", EI166=-2.25,"9",EI166=-2.5,"10", EI166=-2.75,"11", EI166=-3,"12", EI166=-3.25,"13", EI166=-3.5,"14", EI166=-3.75,"15",EI166=-4,"16", EI166=0.25, "17", EI166=0.5, "18")</f>
        <v>2</v>
      </c>
      <c r="EL166" s="10" t="n">
        <v>-0.25</v>
      </c>
      <c r="EM166" s="11" t="str">
        <f aca="false">IF(EL166=0,"1","2")</f>
        <v>2</v>
      </c>
      <c r="EN166" s="11" t="str">
        <f aca="false" t="array" ref="EN166">_xlfn.IFS(EL166=0.25,"17",EL166=0.5,"18", EL166=0,"0", EL166=-0.25, "1", EL166=-0.5,"2", EL166=-0.75,"3", EL166=-1,"4",EL166=-1.25,"5", EL166=-1.5,"6", EL166=-1.75,"7", EL166=-2,"8",EL166= -2.25,"9",EL166=-2.5,"10",EL166= -2.75,"11",EL166= -3,"12",EL166= -3.25,"13",EL166= -3.5,"14",EL166= -3.75,"15",EL166=-4,"16")</f>
        <v>1</v>
      </c>
      <c r="EO166" s="10" t="n">
        <v>0</v>
      </c>
      <c r="EP166" s="11" t="str">
        <f aca="false">IF(EO166=0,"1","2")</f>
        <v>1</v>
      </c>
      <c r="EQ166" s="11" t="str">
        <f aca="false" t="array" ref="EQ166">_xlfn.IFS(EO166=0,"0", EO166=0.25, "1", EO166=0.5,"2", EO166=0.75,"3", EO166=1,"4",EO166=1.25,"5", EO166=1.5,"6", EO166=1.75,"7", EO166=2,"8", EO166=2.25,"9", EO166=2.25,"9",EO166=2.5,"10", EO166=2.75,"11", EO166=3,"12", EO166=3.25,"13", EO166=3.5,"14", EO166=3.75,"15",EO166=4,"16", EO166=-0.25, "17", bq=-0.5, "18")</f>
        <v>0</v>
      </c>
      <c r="ER166" s="10" t="n">
        <v>0</v>
      </c>
      <c r="ES166" s="11" t="str">
        <f aca="false">IF(ER166=0,"1","2")</f>
        <v>1</v>
      </c>
      <c r="ET166" s="11" t="str">
        <f aca="false" t="array" ref="ET166">_xlfn.IFS(ER166=0,"0", ER166=0.25, "1", ER166=0.5,"2", ER166=0.75,"3", ER166=1,"4",ER166=1.25,"5", ER166=1.5,"6", ER166=1.75,"7", ER166=2,"8", ER166=2.25,"9", ER166=2.25,"9",ER166=2.5,"10", ER166=2.75,"11", ER166=3,"12", ER166=3.25,"13", ER166=3.5,"14", ER166=3.75,"15",ER166=4,"16", ER166=-0.25, "17", bq=-0.5, "18")</f>
        <v>0</v>
      </c>
      <c r="EU166" s="13" t="n">
        <v>27</v>
      </c>
      <c r="EV166" s="14" t="str">
        <f aca="false">VLOOKUP(EU166,LEYENDA!$G$2:$H$8,2,TRUE())</f>
        <v>25-36</v>
      </c>
      <c r="EW166" s="14" t="str">
        <f aca="false" t="array" ref="EW166">_xlfn.IFS(EV166="0-5","1", EV166="6-12","2", EV166="13-18","3", EV166="19-24","4", EV166="25-36","5", EV166="37-48","6", EV166="49-60","7")</f>
        <v>5</v>
      </c>
    </row>
    <row r="167" customFormat="false" ht="13.5" hidden="false" customHeight="false" outlineLevel="0" collapsed="false">
      <c r="A167" s="41" t="n">
        <v>57</v>
      </c>
      <c r="B167" s="32" t="n">
        <v>5</v>
      </c>
      <c r="C167" s="33" t="n">
        <v>38752</v>
      </c>
      <c r="D167" s="6"/>
      <c r="E167" s="5" t="str">
        <f aca="false">VLOOKUP(A167,'286'!$A$3:$J$600,10,FALSE())</f>
        <v>GARCÍA GARCÍA, MARÍA</v>
      </c>
      <c r="F167" s="4" t="str">
        <f aca="false">VLOOKUP(A167,'286'!$A$3:$I$1768,3,FALSE())</f>
        <v>GARGARMA</v>
      </c>
      <c r="G167" s="6" t="n">
        <f aca="false">VLOOKUP(A167,'286'!$A$3:$I$1768,4,FALSE())</f>
        <v>32550</v>
      </c>
      <c r="H167" s="7" t="n">
        <f aca="false">YEAR(C167)-YEAR(G167)</f>
        <v>17</v>
      </c>
      <c r="I167" s="1" t="str">
        <f aca="false">VLOOKUP(H167,LEYENDA!$C$2:$D$6,2,TRUE())</f>
        <v>13-24</v>
      </c>
      <c r="J167" s="5" t="str">
        <f aca="false">VLOOKUP(A167,'286'!$A$3:$I$1768,7,FALSE())</f>
        <v>M</v>
      </c>
      <c r="K167" s="8" t="str">
        <f aca="false">VLOOKUP(A167,'286'!$A$3:$I$1768,2,FALSE())</f>
        <v>OD</v>
      </c>
      <c r="L167" s="4" t="str">
        <f aca="false">VLOOKUP(A167,'286'!$A$3:$I$1768,8,FALSE())</f>
        <v>D</v>
      </c>
      <c r="M167" s="4" t="str">
        <f aca="false">VLOOKUP(A167,'286'!$A$3:$I$1768,9,FALSE())</f>
        <v>I</v>
      </c>
      <c r="N167" s="8" t="str">
        <f aca="false">IF(R167=O167, "MISMA","CONTRARIA")</f>
        <v>CONTRARIA</v>
      </c>
      <c r="O167" s="8" t="str">
        <f aca="false" t="array" ref="O167">_xlfn.IFS(L167="D","1", L167="I","2")</f>
        <v>1</v>
      </c>
      <c r="P167" s="8" t="str">
        <f aca="false" t="array" ref="P167">_xlfn.IFS(K167="OD","1", K167="OI","2")</f>
        <v>1</v>
      </c>
      <c r="Q167" s="1" t="str">
        <f aca="false" t="array" ref="Q167">_xlfn.IFS(J167="M","1", J167="H","2")</f>
        <v>1</v>
      </c>
      <c r="R167" s="8" t="str">
        <f aca="false" t="array" ref="R167">_xlfn.IFS(M167="D","1", M167="I","2")</f>
        <v>2</v>
      </c>
      <c r="S167" s="1" t="str">
        <f aca="false" t="array" ref="S167">_xlfn.IFS(N167="CONTRARIA", "1",N167= "MISMA","2")</f>
        <v>1</v>
      </c>
      <c r="T167" s="1" t="str">
        <f aca="false" t="array" ref="T167">_xlfn.IFS(I167="0-12","1", I167="13-24","2", I167="25-40","3", I167="41-60","4", I167="61-100","5")</f>
        <v>2</v>
      </c>
      <c r="U167" s="9" t="n">
        <v>-1</v>
      </c>
      <c r="V167" s="11" t="str">
        <f aca="false">IF(U167="","",IF(AND(U167&gt;=-9,U167&lt;=-6.5),"-9 a -6,5",IF(AND(U167&gt;=-6,U167&lt;=-3.5),"-6 a -3,5",IF(AND(U167&gt;=-3,U167&lt;=-1),"-3 a -1",IF(U167=-0.5,"-0,5",IF(AND(U167&gt;=0,U167&lt;=2.5),"0 a 2,5",IF(AND(U167&gt;=3,U167&lt;=5.5),"3 a 5,5",IF(AND(U167&gt;=6,U167&lt;=8.5),"6 a 8,5",IF(AND(U167&gt;=9,U167&lt;=20),"9 a 20","Fuera de rango")))))))))</f>
        <v>-3 a -1</v>
      </c>
      <c r="W167" s="11" t="n">
        <f aca="false">IF(V167="","",IF(V167="-9 a -6,5",2,IF(V167="-6 a -3,5",3,IF(V167="-3 a -1",4,IF(V167="-0,5","NORMA",IF(V167="0 a 2,5",5,IF(V167="3 a 5,5",6,IF(V167="6 a 8,5",7,IF(V167="9 a 20",8,"Fuera de rango")))))))))</f>
        <v>4</v>
      </c>
      <c r="X167" s="9" t="n">
        <v>0</v>
      </c>
      <c r="Y167" s="10" t="str">
        <f aca="false">IF(X167="","",IF(AND(X167&gt;=0,X167&lt;=4),"0 a 4",IF(AND(X167&gt;=4.5,X167&lt;=8.5),"4,5 a 8,5",IF(X167=9,"9",IF(AND(X167&gt;=9.5,X167&lt;=13),"9,5 a 13",IF(AND(X167&gt;=13.5,X167&lt;=20),"13,5 a 20",IF(AND(X167&gt;=20.5,X167&lt;=35),"20,5 a 35","Fuera de rango")))))))</f>
        <v>0 a 4</v>
      </c>
      <c r="Z167" s="11" t="n">
        <f aca="false">IF(Y167="","",IF(Y167="0 a 4",1,IF(Y167="4,5 a 8,5",2,IF(Y167="9","NORMA",IF(Y167="9,5 a 13",3,IF(Y167="13,5 a 20",4,IF(Y167="20,5 a 35",5,"Fuera de rango")))))))</f>
        <v>1</v>
      </c>
      <c r="AA167" s="9" t="n">
        <v>32</v>
      </c>
      <c r="AB167" s="10" t="str">
        <f aca="false">IF(AA167="","",IF(AND(AA167&gt;=0,AA167&lt;=9),"0 a 9",IF(AND(AA167&gt;=9.5,AA167&lt;=18.5),"9,5 a 18,5",IF(AA167=19,"19",IF(AND(AA167&gt;=19.5,AA167&lt;=28),"19,5 a 28",IF(AND(AA167&gt;=28.5,AA167&lt;=40),"28,5 a 40","Fuera de rango"))))))</f>
        <v>28,5 a 40</v>
      </c>
      <c r="AC167" s="11" t="n">
        <f aca="false" t="array" ref="AC167">_xlfn.IFS(AB167="","",AB167="0 a 9",1,AB167="9,5 a 18,5",2,AB167="19","NORMA",AB167="19,5 a 28",3,AB167="28,5 a 40",4,TRUE(),"Fuera de rango")</f>
        <v>4</v>
      </c>
      <c r="AD167" s="9" t="n">
        <v>25</v>
      </c>
      <c r="AE167" s="10" t="str">
        <f aca="false">IF(AD167="","",IF(AND(AD167&gt;=-10,AD167&lt;=0),"De -10 a 0",IF(AND(AD167&gt;=0.5,AD167&lt;=9.5),"0,5 a 9,5",IF(AD167=10,"10",IF(AND(AD167&gt;=10.5,AD167&lt;=20),"10,5 a 20",IF(AND(AD167&gt;=20.5,AD167&lt;=40),"20,5 a 40","Fuera de rango"))))))</f>
        <v>20,5 a 40</v>
      </c>
      <c r="AF167" s="12" t="n">
        <f aca="false">IF(AD167="","",IF(AND(AD167&gt;=-10,AD167&lt;=0),1,IF(AND(AD167&gt;=0.5,AD167&lt;=9.5),2,IF(AD167=10,"NORMA",IF(AND(AD167&gt;=10.5,AD167&lt;=20),3,IF(AND(AD167&gt;=20.5,AD167&lt;=40),4,""))))))</f>
        <v>4</v>
      </c>
      <c r="AG167" s="9" t="n">
        <v>8</v>
      </c>
      <c r="AH167" s="10" t="str">
        <f aca="false">IF(AG167="","",IF(AND(AG167&gt;=0,AG167&lt;=4),"0 a 4",IF(AND(AG167&gt;=4.5,AG167&lt;=8.5),"4,5 a 8,5",IF(AG167=9,"9",IF(AND(AG167&gt;=9.5,AG167&lt;=13),"9,5 a 13",IF(AND(AG167&gt;=13.5,AG167&lt;=25),"13,5 a 25","Fuera de rango"))))))</f>
        <v>4,5 a 8,5</v>
      </c>
      <c r="AI167" s="11" t="n">
        <f aca="false">IF(AH167="","",IF(AH167="0 a 4",1,IF(AH167="4,5 a 8,5",2,IF(AH167="9","NORMA",IF(AH167="9,5 a 13",3,IF(AH167="13,5 a 25",4,""))))))</f>
        <v>2</v>
      </c>
      <c r="AJ167" s="9" t="n">
        <v>4</v>
      </c>
      <c r="AK167" s="10" t="str">
        <f aca="false">IF(AJ167="","",IF(AND(AJ167&gt;=-15,AJ167&lt;=-10.5),"-15 a -10,5",IF(AND(AJ167&gt;=-10,AJ167&lt;=-4),"-10 a -4",IF(AND(AJ167&gt;=-4.5,AJ167&lt;=0),"-4,5 a 0",IF(AND(AJ167&gt;=0.5,AJ167&lt;=4.5),"0,5 a 4,5",IF(AJ167=5,"5",IF(AND(AJ167&gt;=5.5,AJ167&lt;=10),"5,5 a 10",IF(AND(AJ167&gt;=10.5,AJ167&lt;=20),"10,5 a 20","Fuera de rango"))))))))</f>
        <v>0,5 a 4,5</v>
      </c>
      <c r="AL167" s="11" t="n">
        <f aca="false">IF(AK167="","",IF(AK167="-15 a -10,5",1,IF(AK167="-10 a -4",2,IF(AK167="-4,5 a 0",3,IF(AK167="0,5 a 4,5",4,IF(AK167="5","NORMA",IF(AK167="5,5 a 10",5,IF(AK167="10,5 a 20",6,"Error"))))))))</f>
        <v>4</v>
      </c>
      <c r="AM167" s="9" t="n">
        <v>-1</v>
      </c>
      <c r="AN167" s="10" t="str">
        <f aca="false">IF(AM167="","",IF(AND(AM167&gt;=-7.5,AM167&lt;=-5.5),"-7,5 a -5,5",IF(AND(AM167&gt;=-5,AM167&lt;=-3),"-5 a -3",IF(AND(AM167&gt;=-2.5,AM167&lt;=-0.5),"-2,5 a -0,5",IF(AM167=0,"0,00",IF(AND(AM167&gt;=0.5,AM167&lt;=2.5),"0,5 a 2,5",IF(AND(AM167&gt;=3,AM167&lt;=5),"3 a 5",IF(AND(AM167&gt;=5.5,AM167&lt;=7.5),"5,5 a 7,5",IF(AND(AM167&gt;=8,AM167&lt;=10),"8 a 10","Fuera de rango")))))))))</f>
        <v>-2,5 a -0,5</v>
      </c>
      <c r="AO167" s="11" t="n">
        <f aca="false">IF(AN167="","",IF(AN167="-7,5 a -5,5",1,IF(AN167="-5 a -3",2,IF(AN167="-2,5 a -0,5",3,IF(AN167="0,00","NORMA",IF(AN167="0,5 a 2,5",4,IF(AN167="3 a 5",5,IF(AN167="5,5 a 7,5",6,IF(AN167="8 a 10",7,"Error")))))))))</f>
        <v>3</v>
      </c>
      <c r="AP167" s="9" t="n">
        <v>-2</v>
      </c>
      <c r="AQ167" s="10" t="str">
        <f aca="false">IF(AP167="","",IF(AND(AP167&gt;=-20,AP167&lt;=-9.5),"-20 a -9,5",IF(AND(AP167&gt;=-9,AP167&lt;=-6.5),"-9 a -6,5",IF(AP167=-6,"-6",IF(AND(AP167&gt;=-5.5,AP167&lt;=-3),"-5,5 a -3",IF(AND(AP167&gt;=-2.5,AP167&lt;=0),"-2,5 a 0",IF(AND(AP167&gt;=0.5,AP167&lt;=3),"0,5 a 3",IF(AND(AP167&gt;=3.5,AP167&lt;=6),"3,5 a 6",IF(AND(AP167&gt;=6.5,AP167&lt;=9),"6,5 a 9",IF(AND(AP167&gt;=9.5,AP167&lt;=20),"9,5 a 20","Fuera de rango"))))))))))</f>
        <v>-2,5 a 0</v>
      </c>
      <c r="AR167" s="11" t="n">
        <f aca="false">IF(AQ167="","",IF(AQ167="-20 a -9,5",1,IF(AQ167="-9 a -6,5",2,IF(AQ167="-6","NORMA",IF(AQ167="-5,5 a -3",3,IF(AQ167="-2,5 a 0",4,IF(AQ167="0,5 a 3",5,IF(AQ167="3,5 a 6",6,IF(AQ167="6,5 a 9",7,IF(AQ167="9,5 a 20",8,""))))))))))</f>
        <v>4</v>
      </c>
      <c r="AS167" s="9" t="n">
        <v>4</v>
      </c>
      <c r="AT167" s="10" t="str">
        <f aca="false">IF(AS167="","",IF(AND(AS167&gt;=-16,AS167&lt;=-14),"-16 a -14",IF(AND(AS167&gt;=-13.5,AS167&lt;=-11.5),"-13,5 a -11,5",IF(AND(AS167&gt;=-11,AS167&lt;=-9),"-11 a -9",IF(AND(AS167&gt;=-8.5,AS167&lt;=-6.5),"-8,5 a -6,5",IF(AND(AS167&gt;=-6,AS167&lt;=-4),"-6 a -4",IF(AND(AS167&gt;=-3.5,AS167&lt;=-1.5),"-3,5 a -1,5",IF(AND(AS167&gt;=-1,AS167&lt;=1),"-1 a 1",IF(AND(AS167&gt;=1.5,AS167&lt;=3.5),"1,5 a 3,5",IF(AND(AS167&gt;=4,AS167&lt;=6),"4 a 6",IF(AND(AS167&gt;=6.5,AS167&lt;=8.5),"6,5 a 8,5",IF(AND(AS167&gt;=9,AS167&lt;=11),"9 a 11",IF(AND(AS167&gt;=11.5,AS167&lt;=13.5),"11,5 a 13,5",IF(AND(AS167&gt;=14,AS167&lt;=16),"14 a 16",IF(AND(AS167&gt;=16.5,AS167&lt;=18.5),"16,5 a 18,5",IF(AND(AS167&gt;=19,AS167&lt;=21),"19 a 21","Fuera de rango"))))))))))))))))</f>
        <v>4 a 6</v>
      </c>
      <c r="AU167" s="11" t="str">
        <f aca="false" t="array" ref="AU167">IF(AT167="","",_xlfn.IFS(AT167="-16 a -14",1,AT167="-13,5 a -11,5",2,AT167="-11 a -9",3,AT167="-8,5 a -6,5",4,AT167="-6 a -4",5,AT167="-3,5 a -1,5",6,AT167="-1 a 1",7,AT167="1,5 a 3,5",8,AT167="4 a 6","NORMA",AT167="6,5 a 8,5",9,AT167="9 a 11",10,AT167="11,5 a 13,5",11,AT167="14 a 16",12,AT167="16,5 a 18,5",13,AT167="19 a 21",14,TRUE(),""))</f>
        <v>NORMA</v>
      </c>
      <c r="AV167" s="9" t="n">
        <v>0.75</v>
      </c>
      <c r="AW167" s="10" t="str">
        <f aca="false">IF(AV167="","",IF(AND(AV167&gt;=-1,AV167&lt;=-0.5),"-1 a -0,5",IF(AND(AV167&gt;-0.5,AV167&lt;=0),"De -0,5 a 0",IF(AND(AV167&gt;=0.25,AV167&lt;=0.75),"0,25 a 0,75",IF(AND(AV167&gt;=1,AV167&lt;=1.5),"1 a 1,5",IF(AND(AV167&gt;=1.75,AV167&lt;=2.25),"1,75 a 2,25",IF(AND(AV167&gt;=2.5,AV167&lt;=3),"2,5 a 3",IF(AND(AV167&gt;=3.25,AV167&lt;=3.75),"3,25 a 3,75","Fuera de rango"))))))))</f>
        <v>0,25 a 0,75</v>
      </c>
      <c r="AX167" s="11" t="str">
        <f aca="false">IF(AW167="","",IF(OR(AW167="-1 a -0,5",AW167="-1 a -0.5"),1,IF(OR(AW167="De -0,5 a 0",AW167="-0,5 a 0",AW167="De -0.5 a 0"),2,IF(OR(AW167="0,25 a 0,75",AW167="0.25 a 0.75"),"NORMA",IF(OR(AW167="1 a 1,5",AW167="1 a 1.5"),3,IF(OR(AW167="1,75 a 2,25",AW167="1.75 a 2.25"),4,IF(OR(AW167="2,5 a 3",AW167="2.5 a 3"),5,IF(OR(AW167="3,25 a 3,75",AW167="3.25 a 3.75"),6,""))))))))</f>
        <v>NORMA</v>
      </c>
      <c r="AY167" s="9" t="n">
        <v>-1</v>
      </c>
      <c r="AZ167" s="10" t="str">
        <f aca="false">IF(AY167="","",IF(AND(AY167&gt;=-20,AY167&lt;=-9.5),"-20 a -9,5",IF(AND(AY167&gt;=-9,AY167&lt;=-6.5),"-9 a -6,5",IF(AY167=-6,"-6",IF(AND(AY167&gt;=-5.5,AY167&lt;=-3),"-5,5 a -3",IF(AND(AY167&gt;=-2.5,AY167&lt;=0),"-2,5 a 0",IF(AND(AY167&gt;=0.5,AY167&lt;=3),"0,5 a 3",IF(AND(AY167&gt;=3.5,AY167&lt;=6),"3,5 a 6","Fuera de rango"))))))))</f>
        <v>-2,5 a 0</v>
      </c>
      <c r="BA167" s="11" t="n">
        <f aca="false">IF(AZ167="","",IF(AZ167="-20 a -9,5",1,IF(AZ167="-9 a -6,5",2,IF(AZ167="-6","NORMA",IF(AZ167="-5,5 a -3",3,IF(AZ167="-2,5 a 0",4,IF(AZ167="0,5 a 3",5,IF(AZ167="3,5 a 6",6,""))))))))</f>
        <v>4</v>
      </c>
      <c r="BB167" s="9" t="n">
        <v>0</v>
      </c>
      <c r="BC167" s="10" t="str">
        <f aca="false" t="array" ref="BC167">IF(BB167="","",_xlfn.IFS(AND(BB167&gt;=0,BB167&lt;=2),"0 a 2",AND(BB167&gt;=2.5,BB167&lt;=4.5),"2,5 a 4,5",AND(BB167&gt;=5,BB167&lt;=7),"5 a 7",AND(BB167&gt;=7.5,BB167&lt;=9.5),"7,5 a 9,5",AND(BB167&gt;=10,BB167&lt;=12),"10 a 12",AND(BB167&gt;=12.5,BB167&lt;=14.5),"12,5 a 14,5",BB167=15,"15",AND(BB167&gt;=15.5,BB167&lt;=17.5),"15,5 a 17,5",AND(BB167&gt;=18,BB167&lt;=20),"18 a 20",AND(BB167&gt;=20.5,BB167&lt;=22.5),"20,5 a 22,5",AND(BB167&gt;=23,BB167&lt;=25),"23 a 25",TRUE(),"Fuera de rango"))</f>
        <v>0 a 2</v>
      </c>
      <c r="BD167" s="11" t="n">
        <f aca="false" t="array" ref="BD167">IF(BC167="","",_xlfn.IFS(BC167="0 a 2",1,BC167="2,5 a 4,5",2,BC167="5 a 7",3,BC167="7,5 a 9,5",4,BC167="10 a 12",5,BC167="12,5 a 14,5",6,BC167="15","NORMA",BC167="15,5 a 17,5",7,BC167="18 a 20",8,BC167="20,5 a 22,5",9,BC167="23 a 25",10,TRUE(),"Fuera de rango"))</f>
        <v>1</v>
      </c>
      <c r="BE167" s="9" t="n">
        <v>30</v>
      </c>
      <c r="BF167" s="10" t="str">
        <f aca="false">IF(BE167="","",IF(AND(BE167&gt;=-20,BE167&lt;=-10),"-20 a -10",IF(AND(BE167&gt;=-9.5,BE167&lt;=0.5),"-9,5 a 0,5",IF(AND(BE167&gt;=1,BE167&lt;=11),"1 a 11",IF(AND(BE167&gt;=11.5,BE167&lt;=20.5),"11,5 a 20,5",IF(BE167=21,"21",IF(AND(BE167&gt;=21.5,BE167&lt;=31.5),"21,5 a 31,5",IF(AND(BE167&gt;=32,BE167&lt;=42),"32 a 42","Fuera de rango"))))))))</f>
        <v>21,5 a 31,5</v>
      </c>
      <c r="BG167" s="11" t="n">
        <f aca="false">IF(BF167="","",IF(BF167="-20 a -10",1,IF(BF167="-9,5 a 0,5",2,IF(BF167="1 a 11",3,IF(BF167="11,5 a 20,5",4,IF(BF167="21","NORMA",IF(BF167="21,5 a 31,5",5,IF(BF167="32 a 42",6,""))))))))</f>
        <v>5</v>
      </c>
      <c r="BH167" s="9" t="n">
        <v>24</v>
      </c>
      <c r="BI167" s="10" t="str">
        <f aca="false">IF(BH167="","",IF(AND(BH167&gt;=-20,BH167&lt;=-15),"-20 a -15",IF(AND(BH167&gt;=-14.5,BH167&lt;=-9.5),"-14,5 a -9,5",IF(AND(BH167&gt;=-9,BH167&lt;=-4),"-9 a -4",IF(AND(BH167&gt;=-3.5,BH167&lt;=2.5),"-3,5 a 2,5",IF(AND(BH167&gt;=3,BH167&lt;=8),"3 a 8",IF(AND(BH167&gt;=8.5,BH167&lt;=14.5),"8,5 a 14,5",IF(BH167=15,"15",IF(AND(BH167&gt;=15.5,BH167&lt;=20.5),"15,5 a 20,5",IF(AND(BH167&gt;=21,BH167&lt;=26),"21 a 26","Fuera de rango"))))))))))</f>
        <v>21 a 26</v>
      </c>
      <c r="BJ167" s="11" t="n">
        <f aca="false">IF(BI167="","",IF(BI167="-20 a -15",1,IF(BI167="-14,5 a -9,5",2,IF(BI167="-9 a -4",3,IF(BI167="-3,5 a 2,5",4,IF(BI167="3 a 8",5,IF(BI167="8,5 a 14,5",6,IF(BI167="15","NORMA",IF(BI167="15,5 a 20,5",7,IF(BI167="21 a 26",8,IF(BI167="26,5 a 31,5",9,"")))))))))))</f>
        <v>8</v>
      </c>
      <c r="BK167" s="9" t="n">
        <v>0</v>
      </c>
      <c r="BL167" s="10" t="str">
        <f aca="false">IF(BK167="","",IF(AND(BK167&gt;=0,BK167&lt;=2),"0 - 2",IF(AND(BK167&gt;=2.5,BK167&lt;=4.5),"2,5 - 4,5",IF(AND(BK167&gt;=5,BK167&lt;=7),"5 - 7",IF(AND(BK167&gt;=7.5,BK167&lt;=9.5),"7,5 - 9,5",IF(AND(BK167&gt;=10,BK167&lt;=12),"10 - 12",IF(AND(BK167&gt;=12.5,BK167&lt;=13.5),"12,5 - 13,5",IF(BK167=14,"14",IF(AND(BK167&gt;=14.5,BK167&lt;=16.5),"14,5 - 16,5",IF(AND(BK167&gt;=17,BK167&lt;=19),"17 - 19",IF(AND(BK167&gt;=19.5,BK167&lt;=21.5),"19,5 - 21,5",IF(AND(BK167&gt;=22,BK167&lt;=24),"22 - 24",IF(AND(BK167&gt;=24.5,BK167&lt;=26.5),"24,5 - 26,5",IF(AND(BK167&gt;=27,BK167&lt;=29),"27 - 29",IF(AND(BK167&gt;=29.5,BK167&lt;=30),"29,5 - 30","Fuera de rango")))))))))))))))</f>
        <v>0 - 2</v>
      </c>
      <c r="BM167" s="11" t="n">
        <f aca="false">IF(BL167="","",IF(BL167="0 - 2",1,IF(BL167="2,5 - 4,5",2,IF(BL167="5 - 7",3,IF(BL167="7,5 - 9,5",4,IF(BL167="10 - 12",5,IF(BL167="12,5 - 13,5",6,IF(BL167="14","NORMA",IF(BL167="14,5 - 16,5",7,IF(BL167="17 - 19",8,IF(BL167="19,5 - 21,5",9,IF(BL167="22 - 24",10,IF(BL167="24,5 - 26,5",11,IF(BL167="27 - 29",12,IF(BL167="29,5 - 30",13,"")))))))))))))))</f>
        <v>1</v>
      </c>
      <c r="BN167" s="9" t="n">
        <v>11</v>
      </c>
      <c r="BO167" s="10" t="str">
        <f aca="false">IF(BN167="","",IF(AND(BN167&gt;=-20,BN167&lt;=-10),"-20 a -10",IF(AND(BN167&gt;=-9.5,BN167&lt;=0.5),"-9,5 a 0,5",IF(AND(BN167&gt;=1,BN167&lt;=11),"1 a 11",IF(AND(BN167&gt;=11.5,BN167&lt;=21.5),"11,5 a 21,5",IF(BN167=22,"22",IF(AND(BN167&gt;=22.5,BN167&lt;=32.5),"22,5 a 32,5",IF(AND(BN167&gt;=33,BN167&lt;=43),"33 a 43","Fuera de rango"))))))))</f>
        <v>1 a 11</v>
      </c>
      <c r="BP167" s="11" t="n">
        <f aca="false">IF(BO167="","",IF(BO167="-20 a -10",1,IF(BO167="-9,5 a 0,5",2,IF(BO167="1 a 11",3,IF(BO167="11,5 a 21,5",4,IF(BO167="22","NORMA",IF(BO167="22,5 a 32,5",5,IF(BO167="33 a 43",6,""))))))))</f>
        <v>3</v>
      </c>
      <c r="BQ167" s="9" t="n">
        <v>4</v>
      </c>
      <c r="BR167" s="10" t="str">
        <f aca="false">IF(BQ167="","",IF(AND(BQ167&gt;=-20,BQ167&lt;=-15),"-20 a -15",IF(AND(BQ167&gt;=-14.5,BQ167&lt;=-9.5),"-14,5 a -9,5",IF(AND(BQ167&gt;=-9,BQ167&lt;=-4),"-9 a -4",IF(AND(BQ167&gt;=-3.5,BQ167&lt;=2.5),"-3,5 a 2,5",IF(AND(BQ167&gt;=3,BQ167&lt;=8),"3 a 8",IF(AND(BQ167&gt;=8.5,BQ167&lt;=13.5),"8,5 a 13,5",IF(AND(BQ167&gt;=14,BQ167&lt;=17.5),"14 a 17,5",IF(BQ167=18,"18",IF(AND(BQ167&gt;=18.5,BQ167&lt;=23.5),"18,5 a 23,5",IF(AND(BQ167&gt;=24,BQ167&lt;=29),"24 a 29",IF(AND(BQ167&gt;=29.5,BQ167&lt;=34.5),"29,5 a 34,5",IF(AND(BQ167&gt;=35,BQ167&lt;=40),"35 a 40","Fuera de rango")))))))))))))</f>
        <v>3 a 8</v>
      </c>
      <c r="BS167" s="11" t="n">
        <f aca="false">IF(BR167="","",IF(BR167="-20 a -15",1,IF(BR167="-14,5 a -9,5",2,IF(BR167="-9 a -4",3,IF(BR167="-3,5 a 2,5",4,IF(BR167="3 a 8",5,IF(BR167="8,5 a 13,5",6,IF(BR167="14 a 17,5",7,IF(BR167="18","NORMA",IF(BR167="18,5 a 23,5",8,IF(BR167="24 a 29",9,IF(BR167="29,5 a 34,5",10,IF(BR167="35 a 40",11,"")))))))))))))</f>
        <v>5</v>
      </c>
      <c r="BT167" s="9" t="n">
        <v>-1</v>
      </c>
      <c r="BU167" s="10" t="str">
        <f aca="false">IF(BT167="","",IF(AND(BT167&gt;=-20,BT167&lt;=-18),"-20 a -18",IF(AND(BT167&gt;=-17.5,BT167&lt;=-15.5),"-17,5 a -15,5",IF(AND(BT167&gt;=-15,BT167&lt;=-13),"-15 a -13",IF(AND(BT167&gt;=-12.5,BT167&lt;=-10.5),"-12,5 a -10,5",IF(AND(BT167&gt;=-10,BT167&lt;=-8),"-10 a -8",IF(AND(BT167&gt;=-7.5,BT167&lt;=-5.5),"-7,5 a -5,5",IF(AND(BT167&gt;=-5,BT167&lt;=-3),"-5 a -3",IF(AND(BT167&gt;=-2.5,BT167&lt;=-0.5),"-2,5 a -0,5",IF(BT167=0,"0",IF(AND(BT167&gt;=0.5,BT167&lt;=2.5),"0,5 a 2,5",IF(AND(BT167&gt;=3,BT167&lt;=5),"3 a 5",IF(AND(BT167&gt;=5.5,BT167&lt;=7.5),"5,5 a 7,5",IF(AND(BT167&gt;=8,BT167&lt;=10),"8 a 10",IF(AND(BT167&gt;=10.5,BT167&lt;=12.5),"10,5 a 12,5",IF(AND(BT167&gt;=13,BT167&lt;=15),"13 a 15",IF(AND(BT167&gt;=15.5,BT167&lt;=17.5),"15,5 a 17,5",IF(AND(BT167&gt;=18,BT167&lt;=20),"18 a 20","Fuera de rango"))))))))))))))))))</f>
        <v>-2,5 a -0,5</v>
      </c>
      <c r="BV167" s="11" t="n">
        <f aca="false">IF(BT167="","",IF(BT167=0,"NORMA",IF(AND(BT167&gt;=-20,BT167&lt;=-18),2,IF(AND(BT167&gt;=-17.5,BT167&lt;=-15.5),2,IF(AND(BT167&gt;=-15,BT167&lt;=-13),3,IF(AND(BT167&gt;=-12.5,BT167&lt;=-10.5),4,IF(AND(BT167&gt;=-10,BT167&lt;=-8),5,IF(AND(BT167&gt;=-7.5,BT167&lt;=-5.5),6,IF(AND(BT167&gt;=-5,BT167&lt;=-3),7,IF(AND(BT167&gt;=-2.5,BT167&lt;=-0.5),8,IF(AND(BT167&gt;=0.5,BT167&lt;=2.5),9,IF(AND(BT167&gt;=3,BT167&lt;=5),10,IF(AND(BT167&gt;=5.5,BT167&lt;=7.5),11,IF(AND(BT167&gt;=8,BT167&lt;=10),12,IF(AND(BT167&gt;=10.5,BT167&lt;=12.5),13,IF(AND(BT167&gt;=13,BT167&lt;=15),14,IF(AND(BT167&gt;=15.5,BT167&lt;=17.5),15,IF(AND(BT167&gt;=18,BT167&lt;=20),16,"Fuera de rango"))))))))))))))))))</f>
        <v>8</v>
      </c>
      <c r="BW167" s="9" t="n">
        <v>-6</v>
      </c>
      <c r="BX167" s="10" t="n">
        <f aca="false">18.5- (0.3*H167)</f>
        <v>13.4</v>
      </c>
      <c r="BY167" s="10" t="n">
        <f aca="false">(BW167)-(BX167)</f>
        <v>-19.4</v>
      </c>
      <c r="BZ167" s="10" t="str">
        <f aca="false">IF(BY167="","",IF(BY167&lt;-27.5,"De -30 a -28",IF(BY167&lt;-25,"De -27,5 a -25,5",IF(BY167&lt;-22.5,"De -25 a -23",IF(BY167&lt;-20,"De -22,5 a -20,5",IF(BY167&lt;-17.5,"De -20 a -18",IF(BY167&lt;-15,"De -17,5 a -15,5",IF(BY167&lt;-12.5,"De -15 a -13",IF(BY167&lt;-10,"De -12,5 a -10,5",IF(BY167&lt;-7.5,"De -10 a -8",IF(BY167&lt;-5,"De -7,5 a -5,5",IF(BY167&lt;-2.5,"De -5 a -3",IF(BY167&lt;0,"De -2,5 a -0,5",IF(BY167&lt;2.5,"De 0 a 2",IF(BY167&lt;5,"De 2,5 a 4,5",IF(BY167&lt;7.5,"De 5 a 7",IF(BY167&lt;10,"De 7,5 a 9,5",IF(BY167&lt;12.5,"De 10 a 12",IF(BY167&lt;15,"De 12,5 a 14,5",IF(BY167&lt;17.5,"De 15 a 17",IF(BY167&lt;20,"De 17,5 a 19,5",IF(BY167&lt;22.5,"De 20 a 22",IF(BY167&lt;25,"De 22,5 a 24,5",IF(BY167&lt;27.5,"De 25 a 27","De 27,5 a 30"))))))))))))))))))))))))</f>
        <v>De -20 a -18</v>
      </c>
      <c r="CA167" s="12" t="n">
        <f aca="false">IF(BY167="","",IF(BY167&lt;=-28,1,IF(BY167&lt;=-25.5,2,IF(BY167&lt;=-23,3,IF(BY167&lt;=-20.5,4,IF(BY167&lt;=-18,5,IF(BY167&lt;=-15.5,6,IF(BY167&lt;=-13,7,IF(BY167&lt;=-10.5,8,IF(BY167&lt;=-8,9,IF(BY167&lt;=-5.5,10,IF(BY167&lt;=-3,11,IF(BY167&lt;=-0.5,12,IF(BY167&lt;=2,13,IF(BY167&lt;=4.5,14,IF(BY167&lt;=7,15,IF(BY167&lt;=9.5,16,IF(BY167&lt;=12,17,IF(BY167&lt;=14.5,18,IF(BY167&lt;=17,19,IF(BY167&lt;=19.5,20,IF(BY167&lt;=22,21,IF(BY167&lt;=24.5,22,IF(BY167&lt;=27,23,IF(BY167&lt;=30,24,"Fuera de rango")))))))))))))))))))))))))</f>
        <v>5</v>
      </c>
      <c r="CB167" s="9" t="n">
        <v>-6</v>
      </c>
      <c r="CC167" s="10" t="n">
        <f aca="false">18.5- (0.3*H167)</f>
        <v>13.4</v>
      </c>
      <c r="CD167" s="10" t="n">
        <f aca="false">(CB167)-(CC167)</f>
        <v>-19.4</v>
      </c>
      <c r="CE167" s="10" t="str">
        <f aca="false">IF(CD167="","",IF(CD167&lt;-27.5,"De -30 a -28",IF(CD167&lt;-25,"De -27,5 a -25,5",IF(CD167&lt;-22.5,"De -25 a -23",IF(CD167&lt;-20,"De -22,5 a -20,5",IF(CD167&lt;-17.5,"De -20 a -18",IF(CD167&lt;-15,"De -17,5 a -15,5",IF(CD167&lt;-12.5,"De -15 a -13",IF(CD167&lt;-10,"De -12,5 a -10,5",IF(CD167&lt;-7.5,"De -10 a -8",IF(CD167&lt;-5,"De -7,5 a -5,5",IF(CD167&lt;-2.5,"De -5 a -3",IF(CD167&lt;0,"De -2,5 a -0,5",IF(CD167&lt;=2,"De 0 a 2",IF(CD167&lt;=4.5,"De 2,5 a 4,5",IF(CD167&lt;=7,"De 5 a 7",IF(CD167&lt;=9.5,"De 7,5 a 9,5",IF(CD167&lt;=12,"De 10 a 12",IF(CD167&lt;=14.5,"De 12,5 a 14,5",IF(CD167&lt;=17,"De 15 a 17",IF(CD167&lt;=19.5,"De 17,5 a 19,5",IF(CD167&lt;=22,"De 20 a 22",IF(CD167&lt;=24.5,"De 22,5 a 24,5",IF(CD167&lt;=27,"De 25 a 27","De 27,5 a 30"))))))))))))))))))))))))</f>
        <v>De -20 a -18</v>
      </c>
      <c r="CF167" s="12" t="n">
        <f aca="false">IF(CD167="","",IF(CD167&lt;-27.5,1,IF(CD167&lt;-25,2,IF(CD167&lt;-22.5,3,IF(CD167&lt;-20,4,IF(CD167&lt;-17.5,5,IF(CD167&lt;-15,6,IF(CD167&lt;-12.5,7,IF(CD167&lt;-10,8,IF(CD167&lt;-7.5,9,IF(CD167&lt;-5,10,IF(CD167&lt;-2.5,11,IF(CD167&lt;0,12,IF(CD167&lt;2.5,13,IF(CD167&lt;5,14,IF(CD167&lt;7.5,15,IF(CD167&lt;10,16,IF(CD167&lt;12.5,17,IF(CD167&lt;15,18,IF(CD167&lt;17.5,19,IF(CD167&lt;20,20,IF(CD167&lt;22.5,21,IF(CD167&lt;25,22,IF(CD167&lt;27.5,23,24))))))))))))))))))))))))</f>
        <v>5</v>
      </c>
      <c r="CG167" s="9" t="n">
        <v>-3.75</v>
      </c>
      <c r="CH167" s="10" t="str">
        <f aca="false">IF(CG167="","",IF(AND(CG167&gt;=-10,CG167&lt;=-9.5),"-10 a -9,5",IF(AND(CG167&gt;-9.5,CG167&lt;=-8.5),"-9 a -8,5",IF(AND(CG167&gt;-8.5,CG167&lt;=-7.5),"-8 a -7,5",IF(AND(CG167&gt;-7.5,CG167&lt;=-6.5),"-7 a -6,5",IF(AND(CG167&gt;-6.5,CG167&lt;=-5.5),"-6 a -5,5",IF(AND(CG167&gt;-5.5,CG167&lt;=-4.5),"-5 a -4,5",IF(AND(CG167&gt;-4.5,CG167&lt;=-3.5),"-4 a -3,5",IF(AND(CG167&gt;-3.5,CG167&lt;=-2.5),"-3 a -2,5",IF(CG167=-2.25,"-2,25",IF(AND(CG167&gt;-2.5,CG167&lt;=-1.5),"-2 a -1,5",IF(AND(CG167&gt;-1.5,CG167&lt;=-0.5),"-1 a -0,5",IF(AND(CG167&gt;-0.5,CG167&lt;=0.5),"0 a 0,5",IF(AND(CG167&gt;0.5,CG167&lt;=1.5),"1 a 1,5",IF(AND(CG167&gt;1.5,CG167&lt;=2.5),"2 a 2,5",IF(AND(CG167&gt;2.5,CG167&lt;=3.5),"3 a 3,5",IF(AND(CG167&gt;3.5,CG167&lt;=4.5),"4 a 4,5",IF(AND(CG167&gt;4.5,CG167&lt;=5.5),"5 a 5,5",IF(AND(CG167&gt;5.5,CG167&lt;=6.5),"6 a 6,5",IF(AND(CG167&gt;6.5,CG167&lt;=7.5),"7 a 7,5",IF(AND(CG167&gt;7.5,CG167&lt;=8.5),"8 a 8,5",IF(AND(CG167&gt;8.5,CG167&lt;=9.5),"9 a 9,5",IF(CG167&gt;=10,"10","Fuera de rango")))))))))))))))))))))))</f>
        <v>-4 a -3,5</v>
      </c>
      <c r="CI167" s="11" t="n">
        <f aca="false">IF(CG167="","",IF(CG167=-2.25,"NORMA",IF(CG167&lt;=-9.5,1,IF(CG167&lt;=-8.5,2,IF(CG167&lt;=-7.5,3,IF(CG167&lt;=-6.5,4,IF(CG167&lt;=-5.5,5,IF(CG167&lt;=-4.5,6,IF(CG167&lt;=-3.5,7,IF(CG167&lt;=-2.5,8,IF(CG167&lt;=-1.5,9,IF(CG167&lt;=-0.5,10,IF(CG167&lt;=0.5,11,IF(CG167&lt;=1.5,12,IF(CG167&lt;=2.5,13,IF(CG167&lt;=3.5,14,IF(CG167&lt;=4.5,15,IF(CG167&lt;=5.5,16,IF(CG167&lt;=6.5,17,IF(CG167&lt;=7.5,18,IF(CG167&lt;=8.5,19,IF(CG167&lt;=9.5,20,IF(CG167=10,21,"Fuera de rango")))))))))))))))))))))))</f>
        <v>7</v>
      </c>
      <c r="CJ167" s="9" t="n">
        <v>3.25</v>
      </c>
      <c r="CK167" s="10" t="str">
        <f aca="false">IF(CJ167="","",IF(AND(CJ167&gt;=-6,CJ167&lt;=-5.5),"-6 a -5,5",IF(AND(CJ167&gt;-5.5,CJ167&lt;=-4.5),"-5 a -4,5",IF(AND(CJ167&gt;-4.5,CJ167&lt;=-3.5),"-4 a -3,5",IF(AND(CJ167&gt;-3.5,CJ167&lt;=-2.5),"-3 a -2,5",IF(AND(CJ167&gt;-2.5,CJ167&lt;=-1.5),"-2 a -1,5",IF(AND(CJ167&gt;-1.5,CJ167&lt;=-0.5),"-1 a -0,5",IF(AND(CJ167&gt;-0.5,CJ167&lt;=0.5),"0 a 0,5",IF(AND(CJ167&gt;0.5,CJ167&lt;=1.5),"1 a 1,5",IF(AND(CJ167&gt;1.5,CJ167&lt;2.5),"2",IF(AND(CJ167&gt;=2.5,CJ167&lt;=3),"2,5 a 3",IF(AND(CJ167&gt;3,CJ167&lt;=4),"3,5 a 4",IF(AND(CJ167&gt;4,CJ167&lt;=5),"4,5 a 5",IF(AND(CJ167&gt;5,CJ167&lt;=6),"5,5 a 6",IF(AND(CJ167&gt;6,CJ167&lt;=7),"6,5 a 7",IF(AND(CJ167&gt;7,CJ167&lt;=8),"7,5 a 8",IF(AND(CJ167&gt;8,CJ167&lt;=9.5),"8,5 a 9,5",IF(CJ167=10,"10","Fuera de rango"))))))))))))))))))</f>
        <v>3,5 a 4</v>
      </c>
      <c r="CL167" s="11" t="n">
        <f aca="false">IF(CK167="","",IF(OR(CK167="-6 a -5,5",CK167="-6 - -5,5"),1,IF(OR(CK167="-5 a -4,5",CK167="-5 - -4,5"),2,IF(OR(CK167="-4 a -3,5",CK167="-4 - -3,5"),3,IF(OR(CK167="-3 a -2,5",CK167="-3 - -2,5"),4,IF(OR(CK167="-2 a -1,5",CK167="-2 - -1,5"),5,IF(OR(CK167="-1 a -0,5",CK167="-1 - -0,5"),6,IF(OR(CK167="0 a 0,5",CK167="0 - 0,5"),7,IF(OR(CK167="1 a 1,5",CK167="1 - 1,5"),8,IF(CK167="2","NORMA",IF(OR(CK167="2,5 a 3",CK167="2,5 - 3"),9,IF(OR(CK167="3,5 a 4",CK167="3,5 - 4"),10,IF(OR(CK167="4,5 a 5",CK167="4,5 - 5"),11,IF(OR(CK167="5,5 a 6",CK167="5,5 - 6"),12,IF(OR(CK167="6,5 a 7",CK167="6,5 - 7"),13,IF(OR(CK167="7,5 a 8",CK167="7,5 - 8"),14,IF(OR(CK167="8,5 a 9",CK167="8,5 - 9,5",CK167="9 a 9,5"),15,IF(CK167="10",15,IF(OR(CK167="0,5 a 1",CK167="0,5 - 1"),7,"Fuera de rango")))))))))))))))))))</f>
        <v>10</v>
      </c>
      <c r="CM167" s="10" t="n">
        <v>0</v>
      </c>
      <c r="CN167" s="10" t="str">
        <f aca="false">IF(CM167=0,"0", " ")</f>
        <v>0</v>
      </c>
      <c r="CO167" s="10" t="str">
        <f aca="false">IF(CM167&gt;0,"EME"," ")</f>
        <v> </v>
      </c>
      <c r="CP167" s="10" t="n">
        <v>0</v>
      </c>
      <c r="CQ167" s="10" t="str">
        <f aca="false">IF(CP167&gt;0,"0", " ")</f>
        <v> </v>
      </c>
      <c r="CR167" s="10" t="str">
        <f aca="false">IF(CP167&gt;0,"EME"," ")</f>
        <v> </v>
      </c>
      <c r="CS167" s="9" t="n">
        <v>0</v>
      </c>
      <c r="CT167" s="10" t="str">
        <f aca="false">IF(CS167&gt;0,"1", " ")</f>
        <v> </v>
      </c>
      <c r="CU167" s="10" t="str">
        <f aca="false">IF(CS167&gt;0,"HIP"," ")</f>
        <v> </v>
      </c>
      <c r="CV167" s="9" t="n">
        <v>0</v>
      </c>
      <c r="CW167" s="10" t="str">
        <f aca="false">IF(CV167&gt;0,"1", " ")</f>
        <v> </v>
      </c>
      <c r="CX167" s="10" t="str">
        <f aca="false">IF(CV167&gt;0,"HIP"," ")</f>
        <v> </v>
      </c>
      <c r="CY167" s="9" t="n">
        <v>-4</v>
      </c>
      <c r="CZ167" s="11" t="str">
        <f aca="false">IF(CY167&lt;0,"2"," ")</f>
        <v>2</v>
      </c>
      <c r="DA167" s="11" t="str">
        <f aca="false">IF(CY167&lt;0,"MIO"," ")</f>
        <v>MIO</v>
      </c>
      <c r="DB167" s="9" t="n">
        <v>-2.25</v>
      </c>
      <c r="DC167" s="11" t="str">
        <f aca="false">IF(DB167&lt;0,"2"," ")</f>
        <v>2</v>
      </c>
      <c r="DD167" s="11" t="str">
        <f aca="false">IF(DB167&lt;0,"MIO"," ")</f>
        <v>MIO</v>
      </c>
      <c r="DE167" s="9" t="n">
        <v>0</v>
      </c>
      <c r="DF167" s="11" t="str">
        <f aca="false">IF(DE167&lt;0,"3"," ")</f>
        <v> </v>
      </c>
      <c r="DG167" s="11" t="str">
        <f aca="false">IF(DE167&lt;0,"AST"," ")</f>
        <v> </v>
      </c>
      <c r="DH167" s="9" t="n">
        <v>-0.75</v>
      </c>
      <c r="DI167" s="11" t="str">
        <f aca="false">IF(DH167&lt;0,"3"," ")</f>
        <v>3</v>
      </c>
      <c r="DJ167" s="11" t="str">
        <f aca="false">IF(DH167&lt;0,"AST"," ")</f>
        <v>AST</v>
      </c>
      <c r="DK167" s="9" t="n">
        <v>0</v>
      </c>
      <c r="DL167" s="10" t="str">
        <f aca="false">IF(DK167&gt;0,"4"," ")</f>
        <v> </v>
      </c>
      <c r="DM167" s="10" t="str">
        <f aca="false">IF(DK167&gt;0,"PRE"," ")</f>
        <v> </v>
      </c>
      <c r="DN167" s="9" t="n">
        <v>0</v>
      </c>
      <c r="DO167" s="10" t="str">
        <f aca="false">IF(DN167&gt;0,"4"," ")</f>
        <v> </v>
      </c>
      <c r="DP167" s="10" t="str">
        <f aca="false">IF(DN167&gt;0,"PRE"," ")</f>
        <v> </v>
      </c>
      <c r="DQ167" s="12" t="n">
        <v>1</v>
      </c>
      <c r="DR167" s="12" t="n">
        <v>2</v>
      </c>
      <c r="DS167" s="12" t="str">
        <f aca="false">CONCATENATE(CO167,CU167,DA167,DG167,DM167)</f>
        <v>  MIO  </v>
      </c>
      <c r="DT167" s="10" t="str">
        <f aca="false" t="array" ref="DT167">_xlfn.IFS(DS167="EME    ","0", DS167=" HIP   ","1", DS167="  MIO  ","2", DS167="   AST ","3", DS167="    PRE","4", DS167="EME   PRE","5", DS167=" HIP  PRE","6", DS167=" HIP AST ","7", DS167="  MIO PRE","8", DS167="  MIOAST ","9", DS167="   ASTPRE","10",DS167=" HIP ASTPRE","11", DS167="  MIOASTPRE","12", DS167="     ","0")</f>
        <v>2</v>
      </c>
      <c r="DU167" s="1" t="s">
        <v>154</v>
      </c>
      <c r="DV167" s="1" t="str">
        <f aca="false" t="array" ref="DV167">_xlfn.IFS(DU167="SI","2", DU167="NO","1")</f>
        <v>1</v>
      </c>
      <c r="DW167" s="10" t="n">
        <v>0</v>
      </c>
      <c r="DX167" s="11" t="str">
        <f aca="false">IF(DW167=0,"1","2")</f>
        <v>1</v>
      </c>
      <c r="DY167" s="11" t="str">
        <f aca="false" t="array" ref="DY167">_xlfn.IFS(DW167=0,"0", DW167=0.25, "1", DW167=0.5,"2", DW167=0.75,"3", DW167=1,"4",DW167=1.25,"5", DW167=1.5,"6", DW167=1.75,"7", DW167=2,"8")</f>
        <v>0</v>
      </c>
      <c r="DZ167" s="10" t="n">
        <v>0</v>
      </c>
      <c r="EA167" s="11" t="str">
        <f aca="false">IF(DZ167=0,"1","2")</f>
        <v>1</v>
      </c>
      <c r="EB167" s="11" t="str">
        <f aca="false" t="array" ref="EB167">_xlfn.IFS(DZ167=0,"0", DZ167=0.25, "1", DZ167=0.5,"2", DZ167=0.75,"3", DZ167=1,"4",DZ167=1.25,"5", DZ167=1.5,"6", DZ167=1.75,"7", DZ167=2,"8")</f>
        <v>0</v>
      </c>
      <c r="EC167" s="10" t="n">
        <v>-1.25</v>
      </c>
      <c r="ED167" s="10" t="str">
        <f aca="false">IF(EC167=0,"1","2")</f>
        <v>2</v>
      </c>
      <c r="EE167" s="11" t="str">
        <f aca="false" t="array" ref="EE167">_xlfn.IFS(EC167=0,"0", EC167=-0.25, "1", EC167=-0.5,"2", EC167=-0.75,"3", EC167=-1,"4",EC167=-1.25,"5", EC167=-1.5,"6", EC167=-1.75,"7", EC167=-2,"8", EC167=-2.25,"9",EC167=-2.5,"10", EC167=-2.75,"11", EC167=-3,"12", EC167=-3.25,"13", EC167=-3.5,"14", EC167=-3.75,"15",EC167=-4,"16")</f>
        <v>5</v>
      </c>
      <c r="EF167" s="10" t="n">
        <v>0</v>
      </c>
      <c r="EG167" s="10" t="str">
        <f aca="false">IF(EF167=0,"1","2")</f>
        <v>1</v>
      </c>
      <c r="EH167" s="11" t="str">
        <f aca="false" t="array" ref="EH167">_xlfn.IFS(EF167=0,"0", EF167=-0.25, "1", EF167=-0.5,"2", EF167=-0.75,"3", EF167=-1,"4",EF167=-1.25,"5", EF167=-1.5,"6", EF167=-1.75,"7", EF167=-2,"8", EF167=-2.25,"9",EF167=-2.5,"10", EF167=-2.75,"11", EF167=-3,"12", EF167=-3.25,"13", EF167=-3.5,"14", EF167=-3.75,"15",EF167=-4,"16")</f>
        <v>0</v>
      </c>
      <c r="EI167" s="10" t="n">
        <v>0.5</v>
      </c>
      <c r="EJ167" s="11" t="str">
        <f aca="false">IF(EI167=0,"1","2")</f>
        <v>2</v>
      </c>
      <c r="EK167" s="11" t="str">
        <f aca="false" t="array" ref="EK167">_xlfn.IFS(EI167=0,"0", EI167=-0.25, "1", EI167=-0.5,"2", EI167=-0.75,"3", EI167=-1,"4",EI167=-1.25,"5", EI167=-1.5,"6", EI167=-1.75,"7", EI167=-2,"8", EI167=-2.25,"9", EI167=-2.25,"9",EI167=-2.5,"10", EI167=-2.75,"11", EI167=-3,"12", EI167=-3.25,"13", EI167=-3.5,"14", EI167=-3.75,"15",EI167=-4,"16", EI167=0.25, "17", EI167=0.5, "18")</f>
        <v>18</v>
      </c>
      <c r="EL167" s="10" t="n">
        <v>0</v>
      </c>
      <c r="EM167" s="11" t="str">
        <f aca="false">IF(EL167=0,"1","2")</f>
        <v>1</v>
      </c>
      <c r="EN167" s="11" t="str">
        <f aca="false" t="array" ref="EN167">_xlfn.IFS(EL167=0.25,"17",EL167=0.5,"18", EL167=0,"0", EL167=-0.25, "1", EL167=-0.5,"2", EL167=-0.75,"3", EL167=-1,"4",EL167=-1.25,"5", EL167=-1.5,"6", EL167=-1.75,"7", EL167=-2,"8",EL167= -2.25,"9",EL167=-2.5,"10",EL167= -2.75,"11",EL167= -3,"12",EL167= -3.25,"13",EL167= -3.5,"14",EL167= -3.75,"15",EL167=-4,"16")</f>
        <v>0</v>
      </c>
      <c r="EO167" s="10" t="n">
        <v>0</v>
      </c>
      <c r="EP167" s="11" t="str">
        <f aca="false">IF(EO167=0,"1","2")</f>
        <v>1</v>
      </c>
      <c r="EQ167" s="11" t="str">
        <f aca="false" t="array" ref="EQ167">_xlfn.IFS(EO167=0,"0", EO167=0.25, "1", EO167=0.5,"2", EO167=0.75,"3", EO167=1,"4",EO167=1.25,"5", EO167=1.5,"6", EO167=1.75,"7", EO167=2,"8", EO167=2.25,"9", EO167=2.25,"9",EO167=2.5,"10", EO167=2.75,"11", EO167=3,"12", EO167=3.25,"13", EO167=3.5,"14", EO167=3.75,"15",EO167=4,"16", EO167=-0.25, "17", bq=-0.5, "18")</f>
        <v>0</v>
      </c>
      <c r="ER167" s="10" t="n">
        <v>0</v>
      </c>
      <c r="ES167" s="11" t="str">
        <f aca="false">IF(ER167=0,"1","2")</f>
        <v>1</v>
      </c>
      <c r="ET167" s="11" t="str">
        <f aca="false" t="array" ref="ET167">_xlfn.IFS(ER167=0,"0", ER167=0.25, "1", ER167=0.5,"2", ER167=0.75,"3", ER167=1,"4",ER167=1.25,"5", ER167=1.5,"6", ER167=1.75,"7", ER167=2,"8", ER167=2.25,"9", ER167=2.25,"9",ER167=2.5,"10", ER167=2.75,"11", ER167=3,"12", ER167=3.25,"13", ER167=3.5,"14", ER167=3.75,"15",ER167=4,"16", ER167=-0.25, "17", bq=-0.5, "18")</f>
        <v>0</v>
      </c>
      <c r="EU167" s="13" t="n">
        <v>11</v>
      </c>
      <c r="EV167" s="14" t="str">
        <f aca="false">VLOOKUP(EU167,LEYENDA!$G$2:$H$8,2,TRUE())</f>
        <v>6-12</v>
      </c>
      <c r="EW167" s="14" t="str">
        <f aca="false" t="array" ref="EW167">_xlfn.IFS(EV167="0-5","1", EV167="6-12","2", EV167="13-18","3", EV167="19-24","4", EV167="25-36","5", EV167="37-48","6", EV167="49-60","7")</f>
        <v>2</v>
      </c>
    </row>
    <row r="168" customFormat="false" ht="13.5" hidden="false" customHeight="false" outlineLevel="0" collapsed="false">
      <c r="A168" s="41" t="n">
        <v>57</v>
      </c>
      <c r="B168" s="32" t="n">
        <v>6</v>
      </c>
      <c r="C168" s="33" t="n">
        <v>39490</v>
      </c>
      <c r="D168" s="6"/>
      <c r="E168" s="5" t="str">
        <f aca="false">VLOOKUP(A168,'286'!$A$3:$J$600,10,FALSE())</f>
        <v>GARCÍA GARCÍA, MARÍA</v>
      </c>
      <c r="F168" s="4" t="str">
        <f aca="false">VLOOKUP(A168,'286'!$A$3:$I$1768,3,FALSE())</f>
        <v>GARGARMA</v>
      </c>
      <c r="G168" s="6" t="n">
        <f aca="false">VLOOKUP(A168,'286'!$A$3:$I$1768,4,FALSE())</f>
        <v>32550</v>
      </c>
      <c r="H168" s="7" t="n">
        <f aca="false">YEAR(C168)-YEAR(G168)</f>
        <v>19</v>
      </c>
      <c r="I168" s="1" t="str">
        <f aca="false">VLOOKUP(H168,LEYENDA!$C$2:$D$6,2,TRUE())</f>
        <v>13-24</v>
      </c>
      <c r="J168" s="5" t="str">
        <f aca="false">VLOOKUP(A168,'286'!$A$3:$I$1768,7,FALSE())</f>
        <v>M</v>
      </c>
      <c r="K168" s="8" t="str">
        <f aca="false">VLOOKUP(A168,'286'!$A$3:$I$1768,2,FALSE())</f>
        <v>OD</v>
      </c>
      <c r="L168" s="4" t="str">
        <f aca="false">VLOOKUP(A168,'286'!$A$3:$I$1768,8,FALSE())</f>
        <v>D</v>
      </c>
      <c r="M168" s="4" t="str">
        <f aca="false">VLOOKUP(A168,'286'!$A$3:$I$1768,9,FALSE())</f>
        <v>I</v>
      </c>
      <c r="N168" s="8" t="str">
        <f aca="false">IF(R168=O168, "MISMA","CONTRARIA")</f>
        <v>CONTRARIA</v>
      </c>
      <c r="O168" s="8" t="str">
        <f aca="false" t="array" ref="O168">_xlfn.IFS(L168="D","1", L168="I","2")</f>
        <v>1</v>
      </c>
      <c r="P168" s="8" t="str">
        <f aca="false" t="array" ref="P168">_xlfn.IFS(K168="OD","1", K168="OI","2")</f>
        <v>1</v>
      </c>
      <c r="Q168" s="1" t="str">
        <f aca="false" t="array" ref="Q168">_xlfn.IFS(J168="M","1", J168="H","2")</f>
        <v>1</v>
      </c>
      <c r="R168" s="8" t="str">
        <f aca="false" t="array" ref="R168">_xlfn.IFS(M168="D","1", M168="I","2")</f>
        <v>2</v>
      </c>
      <c r="S168" s="1" t="str">
        <f aca="false" t="array" ref="S168">_xlfn.IFS(N168="CONTRARIA", "1",N168= "MISMA","2")</f>
        <v>1</v>
      </c>
      <c r="T168" s="1" t="str">
        <f aca="false" t="array" ref="T168">_xlfn.IFS(I168="0-12","1", I168="13-24","2", I168="25-40","3", I168="41-60","4", I168="61-100","5")</f>
        <v>2</v>
      </c>
      <c r="U168" s="9" t="n">
        <v>6</v>
      </c>
      <c r="V168" s="1" t="str">
        <f aca="false">IF(U168="","",IF(AND(U168&gt;=-9,U168&lt;=-6.5),"-9 a -6,5",IF(AND(U168&gt;=-6,U168&lt;=-3.5),"-6 a -3,5",IF(AND(U168&gt;=-3,U168&lt;=-1),"-3 a -1",IF(U168=-0.5,"-0,5",IF(AND(U168&gt;=0,U168&lt;=2.5),"0 a 2,5",IF(AND(U168&gt;=3,U168&lt;=5.5),"3 a 5,5",IF(AND(U168&gt;=6,U168&lt;=8.5),"6 a 8,5",IF(AND(U168&gt;=9,U168&lt;=20),"9 a 20","Fuera de rango")))))))))</f>
        <v>6 a 8,5</v>
      </c>
      <c r="W168" s="11" t="n">
        <f aca="false">IF(V168="","",IF(V168="-9 a -6,5",2,IF(V168="-6 a -3,5",3,IF(V168="-3 a -1",4,IF(V168="-0,5","NORMA",IF(V168="0 a 2,5",5,IF(V168="3 a 5,5",6,IF(V168="6 a 8,5",7,IF(V168="9 a 20",8,"Fuera de rango")))))))))</f>
        <v>7</v>
      </c>
      <c r="X168" s="9" t="n">
        <v>0</v>
      </c>
      <c r="Y168" s="10" t="str">
        <f aca="false">IF(X168="","",IF(AND(X168&gt;=0,X168&lt;=4),"0 a 4",IF(AND(X168&gt;=4.5,X168&lt;=8.5),"4,5 a 8,5",IF(X168=9,"9",IF(AND(X168&gt;=9.5,X168&lt;=13),"9,5 a 13",IF(AND(X168&gt;=13.5,X168&lt;=20),"13,5 a 20",IF(AND(X168&gt;=20.5,X168&lt;=35),"20,5 a 35","Fuera de rango")))))))</f>
        <v>0 a 4</v>
      </c>
      <c r="Z168" s="11" t="n">
        <f aca="false">IF(Y168="","",IF(Y168="0 a 4",1,IF(Y168="4,5 a 8,5",2,IF(Y168="9","NORMA",IF(Y168="9,5 a 13",3,IF(Y168="13,5 a 20",4,IF(Y168="20,5 a 35",5,"Fuera de rango")))))))</f>
        <v>1</v>
      </c>
      <c r="AA168" s="9" t="n">
        <v>25</v>
      </c>
      <c r="AB168" s="10" t="str">
        <f aca="false">IF(AA168="","",IF(AND(AA168&gt;=0,AA168&lt;=9),"0 a 9",IF(AND(AA168&gt;=9.5,AA168&lt;=18.5),"9,5 a 18,5",IF(AA168=19,"19",IF(AND(AA168&gt;=19.5,AA168&lt;=28),"19,5 a 28",IF(AND(AA168&gt;=28.5,AA168&lt;=40),"28,5 a 40","Fuera de rango"))))))</f>
        <v>19,5 a 28</v>
      </c>
      <c r="AC168" s="11" t="n">
        <f aca="false" t="array" ref="AC168">_xlfn.IFS(AB168="","",AB168="0 a 9",1,AB168="9,5 a 18,5",2,AB168="19","NORMA",AB168="19,5 a 28",3,AB168="28,5 a 40",4,TRUE(),"Fuera de rango")</f>
        <v>3</v>
      </c>
      <c r="AD168" s="9" t="n">
        <v>20</v>
      </c>
      <c r="AE168" s="10" t="str">
        <f aca="false">IF(AD168="","",IF(AND(AD168&gt;=-10,AD168&lt;=0),"De -10 a 0",IF(AND(AD168&gt;=0.5,AD168&lt;=9.5),"0,5 a 9,5",IF(AD168=10,"10",IF(AND(AD168&gt;=10.5,AD168&lt;=20),"10,5 a 20",IF(AND(AD168&gt;=20.5,AD168&lt;=40),"20,5 a 40","Fuera de rango"))))))</f>
        <v>10,5 a 20</v>
      </c>
      <c r="AF168" s="12" t="n">
        <f aca="false">IF(AD168="","",IF(AND(AD168&gt;=-10,AD168&lt;=0),1,IF(AND(AD168&gt;=0.5,AD168&lt;=9.5),2,IF(AD168=10,"NORMA",IF(AND(AD168&gt;=10.5,AD168&lt;=20),3,IF(AND(AD168&gt;=20.5,AD168&lt;=40),4,""))))))</f>
        <v>3</v>
      </c>
      <c r="AG168" s="9" t="n">
        <v>8</v>
      </c>
      <c r="AH168" s="10" t="str">
        <f aca="false">IF(AG168="","",IF(AND(AG168&gt;=0,AG168&lt;=4),"0 a 4",IF(AND(AG168&gt;=4.5,AG168&lt;=8.5),"4,5 a 8,5",IF(AG168=9,"9",IF(AND(AG168&gt;=9.5,AG168&lt;=13),"9,5 a 13",IF(AND(AG168&gt;=13.5,AG168&lt;=25),"13,5 a 25","Fuera de rango"))))))</f>
        <v>4,5 a 8,5</v>
      </c>
      <c r="AI168" s="11" t="n">
        <f aca="false">IF(AH168="","",IF(AH168="0 a 4",1,IF(AH168="4,5 a 8,5",2,IF(AH168="9","NORMA",IF(AH168="9,5 a 13",3,IF(AH168="13,5 a 25",4,""))))))</f>
        <v>2</v>
      </c>
      <c r="AJ168" s="9" t="n">
        <v>1</v>
      </c>
      <c r="AK168" s="10" t="str">
        <f aca="false">IF(AJ168="","",IF(AND(AJ168&gt;=-15,AJ168&lt;=-10.5),"-15 a -10,5",IF(AND(AJ168&gt;=-10,AJ168&lt;=-4),"-10 a -4",IF(AND(AJ168&gt;=-4.5,AJ168&lt;=0),"-4,5 a 0",IF(AND(AJ168&gt;=0.5,AJ168&lt;=4.5),"0,5 a 4,5",IF(AJ168=5,"5",IF(AND(AJ168&gt;=5.5,AJ168&lt;=10),"5,5 a 10",IF(AND(AJ168&gt;=10.5,AJ168&lt;=20),"10,5 a 20","Fuera de rango"))))))))</f>
        <v>0,5 a 4,5</v>
      </c>
      <c r="AL168" s="11" t="n">
        <f aca="false">IF(AK168="","",IF(AK168="-15 a -10,5",1,IF(AK168="-10 a -4",2,IF(AK168="-4,5 a 0",3,IF(AK168="0,5 a 4,5",4,IF(AK168="5","NORMA",IF(AK168="5,5 a 10",5,IF(AK168="10,5 a 20",6,"Error"))))))))</f>
        <v>4</v>
      </c>
      <c r="AM168" s="9" t="n">
        <v>0</v>
      </c>
      <c r="AN168" s="10" t="str">
        <f aca="false">IF(AM168="","",IF(AND(AM168&gt;=-7.5,AM168&lt;=-5.5),"-7,5 a -5,5",IF(AND(AM168&gt;=-5,AM168&lt;=-3),"-5 a -3",IF(AND(AM168&gt;=-2.5,AM168&lt;=-0.5),"-2,5 a -0,5",IF(AM168=0,"0,00",IF(AND(AM168&gt;=0.5,AM168&lt;=2.5),"0,5 a 2,5",IF(AND(AM168&gt;=3,AM168&lt;=5),"3 a 5",IF(AND(AM168&gt;=5.5,AM168&lt;=7.5),"5,5 a 7,5",IF(AND(AM168&gt;=8,AM168&lt;=10),"8 a 10","Fuera de rango")))))))))</f>
        <v>0,00</v>
      </c>
      <c r="AO168" s="11" t="str">
        <f aca="false">IF(AN168="","",IF(AN168="-7,5 a -5,5",1,IF(AN168="-5 a -3",2,IF(AN168="-2,5 a -0,5",3,IF(AN168="0,00","NORMA",IF(AN168="0,5 a 2,5",4,IF(AN168="3 a 5",5,IF(AN168="5,5 a 7,5",6,IF(AN168="8 a 10",7,"Error")))))))))</f>
        <v>NORMA</v>
      </c>
      <c r="AP168" s="9" t="n">
        <v>3</v>
      </c>
      <c r="AQ168" s="10" t="str">
        <f aca="false">IF(AP168="","",IF(AND(AP168&gt;=-20,AP168&lt;=-9.5),"-20 a -9,5",IF(AND(AP168&gt;=-9,AP168&lt;=-6.5),"-9 a -6,5",IF(AP168=-6,"-6",IF(AND(AP168&gt;=-5.5,AP168&lt;=-3),"-5,5 a -3",IF(AND(AP168&gt;=-2.5,AP168&lt;=0),"-2,5 a 0",IF(AND(AP168&gt;=0.5,AP168&lt;=3),"0,5 a 3",IF(AND(AP168&gt;=3.5,AP168&lt;=6),"3,5 a 6",IF(AND(AP168&gt;=6.5,AP168&lt;=9),"6,5 a 9",IF(AND(AP168&gt;=9.5,AP168&lt;=20),"9,5 a 20","Fuera de rango"))))))))))</f>
        <v>0,5 a 3</v>
      </c>
      <c r="AR168" s="11" t="n">
        <f aca="false">IF(AQ168="","",IF(AQ168="-20 a -9,5",1,IF(AQ168="-9 a -6,5",2,IF(AQ168="-6","NORMA",IF(AQ168="-5,5 a -3",3,IF(AQ168="-2,5 a 0",4,IF(AQ168="0,5 a 3",5,IF(AQ168="3,5 a 6",6,IF(AQ168="6,5 a 9",7,IF(AQ168="9,5 a 20",8,""))))))))))</f>
        <v>5</v>
      </c>
      <c r="AS168" s="9" t="n">
        <v>5</v>
      </c>
      <c r="AT168" s="10" t="str">
        <f aca="false">IF(AS168="","",IF(AND(AS168&gt;=-16,AS168&lt;=-14),"-16 a -14",IF(AND(AS168&gt;=-13.5,AS168&lt;=-11.5),"-13,5 a -11,5",IF(AND(AS168&gt;=-11,AS168&lt;=-9),"-11 a -9",IF(AND(AS168&gt;=-8.5,AS168&lt;=-6.5),"-8,5 a -6,5",IF(AND(AS168&gt;=-6,AS168&lt;=-4),"-6 a -4",IF(AND(AS168&gt;=-3.5,AS168&lt;=-1.5),"-3,5 a -1,5",IF(AND(AS168&gt;=-1,AS168&lt;=1),"-1 a 1",IF(AND(AS168&gt;=1.5,AS168&lt;=3.5),"1,5 a 3,5",IF(AND(AS168&gt;=4,AS168&lt;=6),"4 a 6",IF(AND(AS168&gt;=6.5,AS168&lt;=8.5),"6,5 a 8,5",IF(AND(AS168&gt;=9,AS168&lt;=11),"9 a 11",IF(AND(AS168&gt;=11.5,AS168&lt;=13.5),"11,5 a 13,5",IF(AND(AS168&gt;=14,AS168&lt;=16),"14 a 16",IF(AND(AS168&gt;=16.5,AS168&lt;=18.5),"16,5 a 18,5",IF(AND(AS168&gt;=19,AS168&lt;=21),"19 a 21","Fuera de rango"))))))))))))))))</f>
        <v>4 a 6</v>
      </c>
      <c r="AU168" s="11" t="str">
        <f aca="false" t="array" ref="AU168">IF(AT168="","",_xlfn.IFS(AT168="-16 a -14",1,AT168="-13,5 a -11,5",2,AT168="-11 a -9",3,AT168="-8,5 a -6,5",4,AT168="-6 a -4",5,AT168="-3,5 a -1,5",6,AT168="-1 a 1",7,AT168="1,5 a 3,5",8,AT168="4 a 6","NORMA",AT168="6,5 a 8,5",9,AT168="9 a 11",10,AT168="11,5 a 13,5",11,AT168="14 a 16",12,AT168="16,5 a 18,5",13,AT168="19 a 21",14,TRUE(),""))</f>
        <v>NORMA</v>
      </c>
      <c r="AV168" s="9" t="n">
        <v>0.75</v>
      </c>
      <c r="AW168" s="10" t="str">
        <f aca="false">IF(AV168="","",IF(AND(AV168&gt;=-1,AV168&lt;=-0.5),"-1 a -0,5",IF(AND(AV168&gt;-0.5,AV168&lt;=0),"De -0,5 a 0",IF(AND(AV168&gt;=0.25,AV168&lt;=0.75),"0,25 a 0,75",IF(AND(AV168&gt;=1,AV168&lt;=1.5),"1 a 1,5",IF(AND(AV168&gt;=1.75,AV168&lt;=2.25),"1,75 a 2,25",IF(AND(AV168&gt;=2.5,AV168&lt;=3),"2,5 a 3",IF(AND(AV168&gt;=3.25,AV168&lt;=3.75),"3,25 a 3,75","Fuera de rango"))))))))</f>
        <v>0,25 a 0,75</v>
      </c>
      <c r="AX168" s="11" t="str">
        <f aca="false">IF(AW168="","",IF(OR(AW168="-1 a -0,5",AW168="-1 a -0.5"),1,IF(OR(AW168="De -0,5 a 0",AW168="-0,5 a 0",AW168="De -0.5 a 0"),2,IF(OR(AW168="0,25 a 0,75",AW168="0.25 a 0.75"),"NORMA",IF(OR(AW168="1 a 1,5",AW168="1 a 1.5"),3,IF(OR(AW168="1,75 a 2,25",AW168="1.75 a 2.25"),4,IF(OR(AW168="2,5 a 3",AW168="2.5 a 3"),5,IF(OR(AW168="3,25 a 3,75",AW168="3.25 a 3.75"),6,""))))))))</f>
        <v>NORMA</v>
      </c>
      <c r="AY168" s="9" t="n">
        <v>3</v>
      </c>
      <c r="AZ168" s="10" t="str">
        <f aca="false">IF(AY168="","",IF(AND(AY168&gt;=-20,AY168&lt;=-9.5),"-20 a -9,5",IF(AND(AY168&gt;=-9,AY168&lt;=-6.5),"-9 a -6,5",IF(AY168=-6,"-6",IF(AND(AY168&gt;=-5.5,AY168&lt;=-3),"-5,5 a -3",IF(AND(AY168&gt;=-2.5,AY168&lt;=0),"-2,5 a 0",IF(AND(AY168&gt;=0.5,AY168&lt;=3),"0,5 a 3",IF(AND(AY168&gt;=3.5,AY168&lt;=6),"3,5 a 6","Fuera de rango"))))))))</f>
        <v>0,5 a 3</v>
      </c>
      <c r="BA168" s="11" t="n">
        <f aca="false">IF(AZ168="","",IF(AZ168="-20 a -9,5",1,IF(AZ168="-9 a -6,5",2,IF(AZ168="-6","NORMA",IF(AZ168="-5,5 a -3",3,IF(AZ168="-2,5 a 0",4,IF(AZ168="0,5 a 3",5,IF(AZ168="3,5 a 6",6,""))))))))</f>
        <v>5</v>
      </c>
      <c r="BB168" s="9" t="n">
        <v>0</v>
      </c>
      <c r="BC168" s="10" t="str">
        <f aca="false" t="array" ref="BC168">IF(BB168="","",_xlfn.IFS(AND(BB168&gt;=0,BB168&lt;=2),"0 a 2",AND(BB168&gt;=2.5,BB168&lt;=4.5),"2,5 a 4,5",AND(BB168&gt;=5,BB168&lt;=7),"5 a 7",AND(BB168&gt;=7.5,BB168&lt;=9.5),"7,5 a 9,5",AND(BB168&gt;=10,BB168&lt;=12),"10 a 12",AND(BB168&gt;=12.5,BB168&lt;=14.5),"12,5 a 14,5",BB168=15,"15",AND(BB168&gt;=15.5,BB168&lt;=17.5),"15,5 a 17,5",AND(BB168&gt;=18,BB168&lt;=20),"18 a 20",AND(BB168&gt;=20.5,BB168&lt;=22.5),"20,5 a 22,5",AND(BB168&gt;=23,BB168&lt;=25),"23 a 25",TRUE(),"Fuera de rango"))</f>
        <v>0 a 2</v>
      </c>
      <c r="BD168" s="11" t="n">
        <f aca="false" t="array" ref="BD168">IF(BC168="","",_xlfn.IFS(BC168="0 a 2",1,BC168="2,5 a 4,5",2,BC168="5 a 7",3,BC168="7,5 a 9,5",4,BC168="10 a 12",5,BC168="12,5 a 14,5",6,BC168="15","NORMA",BC168="15,5 a 17,5",7,BC168="18 a 20",8,BC168="20,5 a 22,5",9,BC168="23 a 25",10,TRUE(),"Fuera de rango"))</f>
        <v>1</v>
      </c>
      <c r="BE168" s="9" t="n">
        <v>40</v>
      </c>
      <c r="BF168" s="10" t="str">
        <f aca="false">IF(BE168="","",IF(AND(BE168&gt;=-20,BE168&lt;=-10),"-20 a -10",IF(AND(BE168&gt;=-9.5,BE168&lt;=0.5),"-9,5 a 0,5",IF(AND(BE168&gt;=1,BE168&lt;=11),"1 a 11",IF(AND(BE168&gt;=11.5,BE168&lt;=20.5),"11,5 a 20,5",IF(BE168=21,"21",IF(AND(BE168&gt;=21.5,BE168&lt;=31.5),"21,5 a 31,5",IF(AND(BE168&gt;=32,BE168&lt;=42),"32 a 42","Fuera de rango"))))))))</f>
        <v>32 a 42</v>
      </c>
      <c r="BG168" s="11" t="n">
        <f aca="false">IF(BF168="","",IF(BF168="-20 a -10",1,IF(BF168="-9,5 a 0,5",2,IF(BF168="1 a 11",3,IF(BF168="11,5 a 20,5",4,IF(BF168="21","NORMA",IF(BF168="21,5 a 31,5",5,IF(BF168="32 a 42",6,""))))))))</f>
        <v>6</v>
      </c>
      <c r="BH168" s="9" t="n">
        <v>0</v>
      </c>
      <c r="BI168" s="10" t="str">
        <f aca="false">IF(BH168="","",IF(AND(BH168&gt;=-20,BH168&lt;=-15),"-20 a -15",IF(AND(BH168&gt;=-14.5,BH168&lt;=-9.5),"-14,5 a -9,5",IF(AND(BH168&gt;=-9,BH168&lt;=-4),"-9 a -4",IF(AND(BH168&gt;=-3.5,BH168&lt;=2.5),"-3,5 a 2,5",IF(AND(BH168&gt;=3,BH168&lt;=8),"3 a 8",IF(AND(BH168&gt;=8.5,BH168&lt;=14.5),"8,5 a 14,5",IF(BH168=15,"15",IF(AND(BH168&gt;=15.5,BH168&lt;=20.5),"15,5 a 20,5",IF(AND(BH168&gt;=21,BH168&lt;=26),"21 a 26","Fuera de rango"))))))))))</f>
        <v>-3,5 a 2,5</v>
      </c>
      <c r="BJ168" s="11" t="n">
        <f aca="false">IF(BI168="","",IF(BI168="-20 a -15",1,IF(BI168="-14,5 a -9,5",2,IF(BI168="-9 a -4",3,IF(BI168="-3,5 a 2,5",4,IF(BI168="3 a 8",5,IF(BI168="8,5 a 14,5",6,IF(BI168="15","NORMA",IF(BI168="15,5 a 20,5",7,IF(BI168="21 a 26",8,IF(BI168="26,5 a 31,5",9,"")))))))))))</f>
        <v>4</v>
      </c>
      <c r="BK168" s="9" t="n">
        <v>0</v>
      </c>
      <c r="BL168" s="10" t="str">
        <f aca="false">IF(BK168="","",IF(AND(BK168&gt;=0,BK168&lt;=2),"0 - 2",IF(AND(BK168&gt;=2.5,BK168&lt;=4.5),"2,5 - 4,5",IF(AND(BK168&gt;=5,BK168&lt;=7),"5 - 7",IF(AND(BK168&gt;=7.5,BK168&lt;=9.5),"7,5 - 9,5",IF(AND(BK168&gt;=10,BK168&lt;=12),"10 - 12",IF(AND(BK168&gt;=12.5,BK168&lt;=13.5),"12,5 - 13,5",IF(BK168=14,"14",IF(AND(BK168&gt;=14.5,BK168&lt;=16.5),"14,5 - 16,5",IF(AND(BK168&gt;=17,BK168&lt;=19),"17 - 19",IF(AND(BK168&gt;=19.5,BK168&lt;=21.5),"19,5 - 21,5",IF(AND(BK168&gt;=22,BK168&lt;=24),"22 - 24",IF(AND(BK168&gt;=24.5,BK168&lt;=26.5),"24,5 - 26,5",IF(AND(BK168&gt;=27,BK168&lt;=29),"27 - 29",IF(AND(BK168&gt;=29.5,BK168&lt;=30),"29,5 - 30","Fuera de rango")))))))))))))))</f>
        <v>0 - 2</v>
      </c>
      <c r="BM168" s="11" t="n">
        <f aca="false">IF(BL168="","",IF(BL168="0 - 2",1,IF(BL168="2,5 - 4,5",2,IF(BL168="5 - 7",3,IF(BL168="7,5 - 9,5",4,IF(BL168="10 - 12",5,IF(BL168="12,5 - 13,5",6,IF(BL168="14","NORMA",IF(BL168="14,5 - 16,5",7,IF(BL168="17 - 19",8,IF(BL168="19,5 - 21,5",9,IF(BL168="22 - 24",10,IF(BL168="24,5 - 26,5",11,IF(BL168="27 - 29",12,IF(BL168="29,5 - 30",13,"")))))))))))))))</f>
        <v>1</v>
      </c>
      <c r="BN168" s="9" t="n">
        <v>12</v>
      </c>
      <c r="BO168" s="10" t="str">
        <f aca="false">IF(BN168="","",IF(AND(BN168&gt;=-20,BN168&lt;=-10),"-20 a -10",IF(AND(BN168&gt;=-9.5,BN168&lt;=0.5),"-9,5 a 0,5",IF(AND(BN168&gt;=1,BN168&lt;=11),"1 a 11",IF(AND(BN168&gt;=11.5,BN168&lt;=21.5),"11,5 a 21,5",IF(BN168=22,"22",IF(AND(BN168&gt;=22.5,BN168&lt;=32.5),"22,5 a 32,5",IF(AND(BN168&gt;=33,BN168&lt;=43),"33 a 43","Fuera de rango"))))))))</f>
        <v>11,5 a 21,5</v>
      </c>
      <c r="BP168" s="11" t="n">
        <f aca="false">IF(BO168="","",IF(BO168="-20 a -10",1,IF(BO168="-9,5 a 0,5",2,IF(BO168="1 a 11",3,IF(BO168="11,5 a 21,5",4,IF(BO168="22","NORMA",IF(BO168="22,5 a 32,5",5,IF(BO168="33 a 43",6,""))))))))</f>
        <v>4</v>
      </c>
      <c r="BQ168" s="9" t="n">
        <v>3</v>
      </c>
      <c r="BR168" s="10" t="str">
        <f aca="false">IF(BQ168="","",IF(AND(BQ168&gt;=-20,BQ168&lt;=-15),"-20 a -15",IF(AND(BQ168&gt;=-14.5,BQ168&lt;=-9.5),"-14,5 a -9,5",IF(AND(BQ168&gt;=-9,BQ168&lt;=-4),"-9 a -4",IF(AND(BQ168&gt;=-3.5,BQ168&lt;=2.5),"-3,5 a 2,5",IF(AND(BQ168&gt;=3,BQ168&lt;=8),"3 a 8",IF(AND(BQ168&gt;=8.5,BQ168&lt;=13.5),"8,5 a 13,5",IF(AND(BQ168&gt;=14,BQ168&lt;=17.5),"14 a 17,5",IF(BQ168=18,"18",IF(AND(BQ168&gt;=18.5,BQ168&lt;=23.5),"18,5 a 23,5",IF(AND(BQ168&gt;=24,BQ168&lt;=29),"24 a 29",IF(AND(BQ168&gt;=29.5,BQ168&lt;=34.5),"29,5 a 34,5",IF(AND(BQ168&gt;=35,BQ168&lt;=40),"35 a 40","Fuera de rango")))))))))))))</f>
        <v>3 a 8</v>
      </c>
      <c r="BS168" s="11" t="n">
        <f aca="false">IF(BR168="","",IF(BR168="-20 a -15",1,IF(BR168="-14,5 a -9,5",2,IF(BR168="-9 a -4",3,IF(BR168="-3,5 a 2,5",4,IF(BR168="3 a 8",5,IF(BR168="8,5 a 13,5",6,IF(BR168="14 a 17,5",7,IF(BR168="18","NORMA",IF(BR168="18,5 a 23,5",8,IF(BR168="24 a 29",9,IF(BR168="29,5 a 34,5",10,IF(BR168="35 a 40",11,"")))))))))))))</f>
        <v>5</v>
      </c>
      <c r="BT168" s="9" t="n">
        <v>1.5</v>
      </c>
      <c r="BU168" s="10" t="str">
        <f aca="false">IF(BT168="","",IF(AND(BT168&gt;=-20,BT168&lt;=-18),"-20 a -18",IF(AND(BT168&gt;=-17.5,BT168&lt;=-15.5),"-17,5 a -15,5",IF(AND(BT168&gt;=-15,BT168&lt;=-13),"-15 a -13",IF(AND(BT168&gt;=-12.5,BT168&lt;=-10.5),"-12,5 a -10,5",IF(AND(BT168&gt;=-10,BT168&lt;=-8),"-10 a -8",IF(AND(BT168&gt;=-7.5,BT168&lt;=-5.5),"-7,5 a -5,5",IF(AND(BT168&gt;=-5,BT168&lt;=-3),"-5 a -3",IF(AND(BT168&gt;=-2.5,BT168&lt;=-0.5),"-2,5 a -0,5",IF(BT168=0,"0",IF(AND(BT168&gt;=0.5,BT168&lt;=2.5),"0,5 a 2,5",IF(AND(BT168&gt;=3,BT168&lt;=5),"3 a 5",IF(AND(BT168&gt;=5.5,BT168&lt;=7.5),"5,5 a 7,5",IF(AND(BT168&gt;=8,BT168&lt;=10),"8 a 10",IF(AND(BT168&gt;=10.5,BT168&lt;=12.5),"10,5 a 12,5",IF(AND(BT168&gt;=13,BT168&lt;=15),"13 a 15",IF(AND(BT168&gt;=15.5,BT168&lt;=17.5),"15,5 a 17,5",IF(AND(BT168&gt;=18,BT168&lt;=20),"18 a 20","Fuera de rango"))))))))))))))))))</f>
        <v>0,5 a 2,5</v>
      </c>
      <c r="BV168" s="11" t="n">
        <f aca="false">IF(BT168="","",IF(BT168=0,"NORMA",IF(AND(BT168&gt;=-20,BT168&lt;=-18),2,IF(AND(BT168&gt;=-17.5,BT168&lt;=-15.5),2,IF(AND(BT168&gt;=-15,BT168&lt;=-13),3,IF(AND(BT168&gt;=-12.5,BT168&lt;=-10.5),4,IF(AND(BT168&gt;=-10,BT168&lt;=-8),5,IF(AND(BT168&gt;=-7.5,BT168&lt;=-5.5),6,IF(AND(BT168&gt;=-5,BT168&lt;=-3),7,IF(AND(BT168&gt;=-2.5,BT168&lt;=-0.5),8,IF(AND(BT168&gt;=0.5,BT168&lt;=2.5),9,IF(AND(BT168&gt;=3,BT168&lt;=5),10,IF(AND(BT168&gt;=5.5,BT168&lt;=7.5),11,IF(AND(BT168&gt;=8,BT168&lt;=10),12,IF(AND(BT168&gt;=10.5,BT168&lt;=12.5),13,IF(AND(BT168&gt;=13,BT168&lt;=15),14,IF(AND(BT168&gt;=15.5,BT168&lt;=17.5),15,IF(AND(BT168&gt;=18,BT168&lt;=20),16,"Fuera de rango"))))))))))))))))))</f>
        <v>9</v>
      </c>
      <c r="BW168" s="9" t="n">
        <v>-6.75</v>
      </c>
      <c r="BX168" s="10" t="n">
        <f aca="false">18.5- (0.3*H168)</f>
        <v>12.8</v>
      </c>
      <c r="BY168" s="10" t="n">
        <f aca="false">(BW168)-(BX168)</f>
        <v>-19.55</v>
      </c>
      <c r="BZ168" s="10" t="str">
        <f aca="false">IF(BY168="","",IF(BY168&lt;-27.5,"De -30 a -28",IF(BY168&lt;-25,"De -27,5 a -25,5",IF(BY168&lt;-22.5,"De -25 a -23",IF(BY168&lt;-20,"De -22,5 a -20,5",IF(BY168&lt;-17.5,"De -20 a -18",IF(BY168&lt;-15,"De -17,5 a -15,5",IF(BY168&lt;-12.5,"De -15 a -13",IF(BY168&lt;-10,"De -12,5 a -10,5",IF(BY168&lt;-7.5,"De -10 a -8",IF(BY168&lt;-5,"De -7,5 a -5,5",IF(BY168&lt;-2.5,"De -5 a -3",IF(BY168&lt;0,"De -2,5 a -0,5",IF(BY168&lt;2.5,"De 0 a 2",IF(BY168&lt;5,"De 2,5 a 4,5",IF(BY168&lt;7.5,"De 5 a 7",IF(BY168&lt;10,"De 7,5 a 9,5",IF(BY168&lt;12.5,"De 10 a 12",IF(BY168&lt;15,"De 12,5 a 14,5",IF(BY168&lt;17.5,"De 15 a 17",IF(BY168&lt;20,"De 17,5 a 19,5",IF(BY168&lt;22.5,"De 20 a 22",IF(BY168&lt;25,"De 22,5 a 24,5",IF(BY168&lt;27.5,"De 25 a 27","De 27,5 a 30"))))))))))))))))))))))))</f>
        <v>De -20 a -18</v>
      </c>
      <c r="CA168" s="12" t="n">
        <f aca="false">IF(BY168="","",IF(BY168&lt;=-28,1,IF(BY168&lt;=-25.5,2,IF(BY168&lt;=-23,3,IF(BY168&lt;=-20.5,4,IF(BY168&lt;=-18,5,IF(BY168&lt;=-15.5,6,IF(BY168&lt;=-13,7,IF(BY168&lt;=-10.5,8,IF(BY168&lt;=-8,9,IF(BY168&lt;=-5.5,10,IF(BY168&lt;=-3,11,IF(BY168&lt;=-0.5,12,IF(BY168&lt;=2,13,IF(BY168&lt;=4.5,14,IF(BY168&lt;=7,15,IF(BY168&lt;=9.5,16,IF(BY168&lt;=12,17,IF(BY168&lt;=14.5,18,IF(BY168&lt;=17,19,IF(BY168&lt;=19.5,20,IF(BY168&lt;=22,21,IF(BY168&lt;=24.5,22,IF(BY168&lt;=27,23,IF(BY168&lt;=30,24,"Fuera de rango")))))))))))))))))))))))))</f>
        <v>5</v>
      </c>
      <c r="CB168" s="9" t="n">
        <v>-6.75</v>
      </c>
      <c r="CC168" s="10" t="n">
        <f aca="false">18.5- (0.3*H168)</f>
        <v>12.8</v>
      </c>
      <c r="CD168" s="10" t="n">
        <f aca="false">(CB168)-(CC168)</f>
        <v>-19.55</v>
      </c>
      <c r="CE168" s="10" t="str">
        <f aca="false">IF(CD168="","",IF(CD168&lt;-27.5,"De -30 a -28",IF(CD168&lt;-25,"De -27,5 a -25,5",IF(CD168&lt;-22.5,"De -25 a -23",IF(CD168&lt;-20,"De -22,5 a -20,5",IF(CD168&lt;-17.5,"De -20 a -18",IF(CD168&lt;-15,"De -17,5 a -15,5",IF(CD168&lt;-12.5,"De -15 a -13",IF(CD168&lt;-10,"De -12,5 a -10,5",IF(CD168&lt;-7.5,"De -10 a -8",IF(CD168&lt;-5,"De -7,5 a -5,5",IF(CD168&lt;-2.5,"De -5 a -3",IF(CD168&lt;0,"De -2,5 a -0,5",IF(CD168&lt;=2,"De 0 a 2",IF(CD168&lt;=4.5,"De 2,5 a 4,5",IF(CD168&lt;=7,"De 5 a 7",IF(CD168&lt;=9.5,"De 7,5 a 9,5",IF(CD168&lt;=12,"De 10 a 12",IF(CD168&lt;=14.5,"De 12,5 a 14,5",IF(CD168&lt;=17,"De 15 a 17",IF(CD168&lt;=19.5,"De 17,5 a 19,5",IF(CD168&lt;=22,"De 20 a 22",IF(CD168&lt;=24.5,"De 22,5 a 24,5",IF(CD168&lt;=27,"De 25 a 27","De 27,5 a 30"))))))))))))))))))))))))</f>
        <v>De -20 a -18</v>
      </c>
      <c r="CF168" s="12" t="n">
        <f aca="false">IF(CD168="","",IF(CD168&lt;-27.5,1,IF(CD168&lt;-25,2,IF(CD168&lt;-22.5,3,IF(CD168&lt;-20,4,IF(CD168&lt;-17.5,5,IF(CD168&lt;-15,6,IF(CD168&lt;-12.5,7,IF(CD168&lt;-10,8,IF(CD168&lt;-7.5,9,IF(CD168&lt;-5,10,IF(CD168&lt;-2.5,11,IF(CD168&lt;0,12,IF(CD168&lt;2.5,13,IF(CD168&lt;5,14,IF(CD168&lt;7.5,15,IF(CD168&lt;10,16,IF(CD168&lt;12.5,17,IF(CD168&lt;15,18,IF(CD168&lt;17.5,19,IF(CD168&lt;20,20,IF(CD168&lt;22.5,21,IF(CD168&lt;25,22,IF(CD168&lt;27.5,23,24))))))))))))))))))))))))</f>
        <v>5</v>
      </c>
      <c r="CG168" s="9" t="n">
        <v>-4.5</v>
      </c>
      <c r="CH168" s="10" t="str">
        <f aca="false">IF(CG168="","",IF(AND(CG168&gt;=-10,CG168&lt;=-9.5),"-10 a -9,5",IF(AND(CG168&gt;-9.5,CG168&lt;=-8.5),"-9 a -8,5",IF(AND(CG168&gt;-8.5,CG168&lt;=-7.5),"-8 a -7,5",IF(AND(CG168&gt;-7.5,CG168&lt;=-6.5),"-7 a -6,5",IF(AND(CG168&gt;-6.5,CG168&lt;=-5.5),"-6 a -5,5",IF(AND(CG168&gt;-5.5,CG168&lt;=-4.5),"-5 a -4,5",IF(AND(CG168&gt;-4.5,CG168&lt;=-3.5),"-4 a -3,5",IF(AND(CG168&gt;-3.5,CG168&lt;=-2.5),"-3 a -2,5",IF(CG168=-2.25,"-2,25",IF(AND(CG168&gt;-2.5,CG168&lt;=-1.5),"-2 a -1,5",IF(AND(CG168&gt;-1.5,CG168&lt;=-0.5),"-1 a -0,5",IF(AND(CG168&gt;-0.5,CG168&lt;=0.5),"0 a 0,5",IF(AND(CG168&gt;0.5,CG168&lt;=1.5),"1 a 1,5",IF(AND(CG168&gt;1.5,CG168&lt;=2.5),"2 a 2,5",IF(AND(CG168&gt;2.5,CG168&lt;=3.5),"3 a 3,5",IF(AND(CG168&gt;3.5,CG168&lt;=4.5),"4 a 4,5",IF(AND(CG168&gt;4.5,CG168&lt;=5.5),"5 a 5,5",IF(AND(CG168&gt;5.5,CG168&lt;=6.5),"6 a 6,5",IF(AND(CG168&gt;6.5,CG168&lt;=7.5),"7 a 7,5",IF(AND(CG168&gt;7.5,CG168&lt;=8.5),"8 a 8,5",IF(AND(CG168&gt;8.5,CG168&lt;=9.5),"9 a 9,5",IF(CG168&gt;=10,"10","Fuera de rango")))))))))))))))))))))))</f>
        <v>-5 a -4,5</v>
      </c>
      <c r="CI168" s="11" t="n">
        <f aca="false">IF(CG168="","",IF(CG168=-2.25,"NORMA",IF(CG168&lt;=-9.5,1,IF(CG168&lt;=-8.5,2,IF(CG168&lt;=-7.5,3,IF(CG168&lt;=-6.5,4,IF(CG168&lt;=-5.5,5,IF(CG168&lt;=-4.5,6,IF(CG168&lt;=-3.5,7,IF(CG168&lt;=-2.5,8,IF(CG168&lt;=-1.5,9,IF(CG168&lt;=-0.5,10,IF(CG168&lt;=0.5,11,IF(CG168&lt;=1.5,12,IF(CG168&lt;=2.5,13,IF(CG168&lt;=3.5,14,IF(CG168&lt;=4.5,15,IF(CG168&lt;=5.5,16,IF(CG168&lt;=6.5,17,IF(CG168&lt;=7.5,18,IF(CG168&lt;=8.5,19,IF(CG168&lt;=9.5,20,IF(CG168=10,21,"Fuera de rango")))))))))))))))))))))))</f>
        <v>6</v>
      </c>
      <c r="CJ168" s="9" t="n">
        <v>3.25</v>
      </c>
      <c r="CK168" s="10" t="str">
        <f aca="false">IF(CJ168="","",IF(AND(CJ168&gt;=-6,CJ168&lt;=-5.5),"-6 a -5,5",IF(AND(CJ168&gt;-5.5,CJ168&lt;=-4.5),"-5 a -4,5",IF(AND(CJ168&gt;-4.5,CJ168&lt;=-3.5),"-4 a -3,5",IF(AND(CJ168&gt;-3.5,CJ168&lt;=-2.5),"-3 a -2,5",IF(AND(CJ168&gt;-2.5,CJ168&lt;=-1.5),"-2 a -1,5",IF(AND(CJ168&gt;-1.5,CJ168&lt;=-0.5),"-1 a -0,5",IF(AND(CJ168&gt;-0.5,CJ168&lt;=0.5),"0 a 0,5",IF(AND(CJ168&gt;0.5,CJ168&lt;=1.5),"1 a 1,5",IF(AND(CJ168&gt;1.5,CJ168&lt;2.5),"2",IF(AND(CJ168&gt;=2.5,CJ168&lt;=3),"2,5 a 3",IF(AND(CJ168&gt;3,CJ168&lt;=4),"3,5 a 4",IF(AND(CJ168&gt;4,CJ168&lt;=5),"4,5 a 5",IF(AND(CJ168&gt;5,CJ168&lt;=6),"5,5 a 6",IF(AND(CJ168&gt;6,CJ168&lt;=7),"6,5 a 7",IF(AND(CJ168&gt;7,CJ168&lt;=8),"7,5 a 8",IF(AND(CJ168&gt;8,CJ168&lt;=9.5),"8,5 a 9,5",IF(CJ168=10,"10","Fuera de rango"))))))))))))))))))</f>
        <v>3,5 a 4</v>
      </c>
      <c r="CL168" s="11" t="n">
        <f aca="false">IF(CK168="","",IF(OR(CK168="-6 a -5,5",CK168="-6 - -5,5"),1,IF(OR(CK168="-5 a -4,5",CK168="-5 - -4,5"),2,IF(OR(CK168="-4 a -3,5",CK168="-4 - -3,5"),3,IF(OR(CK168="-3 a -2,5",CK168="-3 - -2,5"),4,IF(OR(CK168="-2 a -1,5",CK168="-2 - -1,5"),5,IF(OR(CK168="-1 a -0,5",CK168="-1 - -0,5"),6,IF(OR(CK168="0 a 0,5",CK168="0 - 0,5"),7,IF(OR(CK168="1 a 1,5",CK168="1 - 1,5"),8,IF(CK168="2","NORMA",IF(OR(CK168="2,5 a 3",CK168="2,5 - 3"),9,IF(OR(CK168="3,5 a 4",CK168="3,5 - 4"),10,IF(OR(CK168="4,5 a 5",CK168="4,5 - 5"),11,IF(OR(CK168="5,5 a 6",CK168="5,5 - 6"),12,IF(OR(CK168="6,5 a 7",CK168="6,5 - 7"),13,IF(OR(CK168="7,5 a 8",CK168="7,5 - 8"),14,IF(OR(CK168="8,5 a 9",CK168="8,5 - 9,5",CK168="9 a 9,5"),15,IF(CK168="10",15,IF(OR(CK168="0,5 a 1",CK168="0,5 - 1"),7,"Fuera de rango")))))))))))))))))))</f>
        <v>10</v>
      </c>
      <c r="CM168" s="10" t="n">
        <v>0</v>
      </c>
      <c r="CN168" s="10" t="str">
        <f aca="false">IF(CM168=0,"0", " ")</f>
        <v>0</v>
      </c>
      <c r="CO168" s="10" t="str">
        <f aca="false">IF(CM168&gt;0,"EME"," ")</f>
        <v> </v>
      </c>
      <c r="CP168" s="10" t="n">
        <v>0</v>
      </c>
      <c r="CQ168" s="10" t="str">
        <f aca="false">IF(CP168&gt;0,"0", " ")</f>
        <v> </v>
      </c>
      <c r="CR168" s="10" t="str">
        <f aca="false">IF(CP168&gt;0,"EME"," ")</f>
        <v> </v>
      </c>
      <c r="CS168" s="9" t="n">
        <v>0</v>
      </c>
      <c r="CT168" s="10" t="str">
        <f aca="false">IF(CS168&gt;0,"1", " ")</f>
        <v> </v>
      </c>
      <c r="CU168" s="10" t="str">
        <f aca="false">IF(CS168&gt;0,"HIP"," ")</f>
        <v> </v>
      </c>
      <c r="CV168" s="9" t="n">
        <v>0</v>
      </c>
      <c r="CW168" s="10" t="str">
        <f aca="false">IF(CV168&gt;0,"1", " ")</f>
        <v> </v>
      </c>
      <c r="CX168" s="10" t="str">
        <f aca="false">IF(CV168&gt;0,"HIP"," ")</f>
        <v> </v>
      </c>
      <c r="CY168" s="9" t="n">
        <v>-3.75</v>
      </c>
      <c r="CZ168" s="11" t="str">
        <f aca="false">IF(CY168&lt;0,"2"," ")</f>
        <v>2</v>
      </c>
      <c r="DA168" s="11" t="str">
        <f aca="false">IF(CY168&lt;0,"MIO"," ")</f>
        <v>MIO</v>
      </c>
      <c r="DB168" s="9" t="n">
        <v>-2.75</v>
      </c>
      <c r="DC168" s="11" t="str">
        <f aca="false">IF(DB168&lt;0,"2"," ")</f>
        <v>2</v>
      </c>
      <c r="DD168" s="11" t="str">
        <f aca="false">IF(DB168&lt;0,"MIO"," ")</f>
        <v>MIO</v>
      </c>
      <c r="DE168" s="9" t="n">
        <v>-0.5</v>
      </c>
      <c r="DF168" s="11" t="str">
        <f aca="false">IF(DE168&lt;0,"3"," ")</f>
        <v>3</v>
      </c>
      <c r="DG168" s="11" t="str">
        <f aca="false">IF(DE168&lt;0,"AST"," ")</f>
        <v>AST</v>
      </c>
      <c r="DH168" s="9" t="n">
        <v>-1.25</v>
      </c>
      <c r="DI168" s="11" t="str">
        <f aca="false">IF(DH168&lt;0,"3"," ")</f>
        <v>3</v>
      </c>
      <c r="DJ168" s="11" t="str">
        <f aca="false">IF(DH168&lt;0,"AST"," ")</f>
        <v>AST</v>
      </c>
      <c r="DK168" s="9" t="n">
        <v>0</v>
      </c>
      <c r="DL168" s="10" t="str">
        <f aca="false">IF(DK168&gt;0,"4"," ")</f>
        <v> </v>
      </c>
      <c r="DM168" s="10" t="str">
        <f aca="false">IF(DK168&gt;0,"PRE"," ")</f>
        <v> </v>
      </c>
      <c r="DN168" s="9" t="n">
        <v>0</v>
      </c>
      <c r="DO168" s="10" t="str">
        <f aca="false">IF(DN168&gt;0,"4"," ")</f>
        <v> </v>
      </c>
      <c r="DP168" s="10" t="str">
        <f aca="false">IF(DN168&gt;0,"PRE"," ")</f>
        <v> </v>
      </c>
      <c r="DQ168" s="12" t="n">
        <v>2</v>
      </c>
      <c r="DR168" s="12" t="n">
        <v>2</v>
      </c>
      <c r="DS168" s="12" t="str">
        <f aca="false">CONCATENATE(CO168,CU168,DA168,DG168,DM168)</f>
        <v>  MIOAST </v>
      </c>
      <c r="DT168" s="10" t="str">
        <f aca="false" t="array" ref="DT168">_xlfn.IFS(DS168="EME    ","0", DS168=" HIP   ","1", DS168="  MIO  ","2", DS168="   AST ","3", DS168="    PRE","4", DS168="EME   PRE","5", DS168=" HIP  PRE","6", DS168=" HIP AST ","7", DS168="  MIO PRE","8", DS168="  MIOAST ","9", DS168="   ASTPRE","10",DS168=" HIP ASTPRE","11", DS168="  MIOASTPRE","12", DS168="     ","0")</f>
        <v>9</v>
      </c>
      <c r="DU168" s="1" t="s">
        <v>154</v>
      </c>
      <c r="DV168" s="1" t="str">
        <f aca="false" t="array" ref="DV168">_xlfn.IFS(DU168="SI","2", DU168="NO","1")</f>
        <v>1</v>
      </c>
      <c r="DW168" s="10" t="n">
        <v>0</v>
      </c>
      <c r="DX168" s="11" t="str">
        <f aca="false">IF(DW168=0,"1","2")</f>
        <v>1</v>
      </c>
      <c r="DY168" s="11" t="str">
        <f aca="false" t="array" ref="DY168">_xlfn.IFS(DW168=0,"0", DW168=0.25, "1", DW168=0.5,"2", DW168=0.75,"3", DW168=1,"4",DW168=1.25,"5", DW168=1.5,"6", DW168=1.75,"7", DW168=2,"8")</f>
        <v>0</v>
      </c>
      <c r="DZ168" s="10" t="n">
        <v>0</v>
      </c>
      <c r="EA168" s="11" t="str">
        <f aca="false">IF(DZ168=0,"1","2")</f>
        <v>1</v>
      </c>
      <c r="EB168" s="11" t="str">
        <f aca="false" t="array" ref="EB168">_xlfn.IFS(DZ168=0,"0", DZ168=0.25, "1", DZ168=0.5,"2", DZ168=0.75,"3", DZ168=1,"4",DZ168=1.25,"5", DZ168=1.5,"6", DZ168=1.75,"7", DZ168=2,"8")</f>
        <v>0</v>
      </c>
      <c r="EC168" s="10" t="n">
        <v>0.25</v>
      </c>
      <c r="ED168" s="10" t="str">
        <f aca="false">IF(EC168=0,"1","2")</f>
        <v>2</v>
      </c>
      <c r="EE168" s="11" t="e">
        <f aca="false" t="array" ref="EE168">_xlfn.IFS(EC168=0,"0", EC168=-0.25, "1", EC168=-0.5,"2", EC168=-0.75,"3", EC168=-1,"4",EC168=-1.25,"5", EC168=-1.5,"6", EC168=-1.75,"7", EC168=-2,"8", EC168=-2.25,"9",EC168=-2.5,"10", EC168=-2.75,"11", EC168=-3,"12", EC168=-3.25,"13", EC168=-3.5,"14", EC168=-3.75,"15",EC168=-4,"16")</f>
        <v>#N/A</v>
      </c>
      <c r="EF168" s="10" t="n">
        <v>-0.5</v>
      </c>
      <c r="EG168" s="10" t="str">
        <f aca="false">IF(EF168=0,"1","2")</f>
        <v>2</v>
      </c>
      <c r="EH168" s="11" t="str">
        <f aca="false" t="array" ref="EH168">_xlfn.IFS(EF168=0,"0", EF168=-0.25, "1", EF168=-0.5,"2", EF168=-0.75,"3", EF168=-1,"4",EF168=-1.25,"5", EF168=-1.5,"6", EF168=-1.75,"7", EF168=-2,"8", EF168=-2.25,"9",EF168=-2.5,"10", EF168=-2.75,"11", EF168=-3,"12", EF168=-3.25,"13", EF168=-3.5,"14", EF168=-3.75,"15",EF168=-4,"16")</f>
        <v>2</v>
      </c>
      <c r="EI168" s="10" t="n">
        <v>-0.5</v>
      </c>
      <c r="EJ168" s="11" t="str">
        <f aca="false">IF(EI168=0,"1","2")</f>
        <v>2</v>
      </c>
      <c r="EK168" s="11" t="str">
        <f aca="false" t="array" ref="EK168">_xlfn.IFS(EI168=0,"0", EI168=-0.25, "1", EI168=-0.5,"2", EI168=-0.75,"3", EI168=-1,"4",EI168=-1.25,"5", EI168=-1.5,"6", EI168=-1.75,"7", EI168=-2,"8", EI168=-2.25,"9", EI168=-2.25,"9",EI168=-2.5,"10", EI168=-2.75,"11", EI168=-3,"12", EI168=-3.25,"13", EI168=-3.5,"14", EI168=-3.75,"15",EI168=-4,"16", EI168=0.25, "17", EI168=0.5, "18")</f>
        <v>2</v>
      </c>
      <c r="EL168" s="10" t="n">
        <v>-0.5</v>
      </c>
      <c r="EM168" s="11" t="str">
        <f aca="false">IF(EL168=0,"1","2")</f>
        <v>2</v>
      </c>
      <c r="EN168" s="11" t="str">
        <f aca="false" t="array" ref="EN168">_xlfn.IFS(EL168=0.25,"17",EL168=0.5,"18", EL168=0,"0", EL168=-0.25, "1", EL168=-0.5,"2", EL168=-0.75,"3", EL168=-1,"4",EL168=-1.25,"5", EL168=-1.5,"6", EL168=-1.75,"7", EL168=-2,"8",EL168= -2.25,"9",EL168=-2.5,"10",EL168= -2.75,"11",EL168= -3,"12",EL168= -3.25,"13",EL168= -3.5,"14",EL168= -3.75,"15",EL168=-4,"16")</f>
        <v>2</v>
      </c>
      <c r="EO168" s="10" t="n">
        <v>0</v>
      </c>
      <c r="EP168" s="11" t="str">
        <f aca="false">IF(EO168=0,"1","2")</f>
        <v>1</v>
      </c>
      <c r="EQ168" s="11" t="str">
        <f aca="false" t="array" ref="EQ168">_xlfn.IFS(EO168=0,"0", EO168=0.25, "1", EO168=0.5,"2", EO168=0.75,"3", EO168=1,"4",EO168=1.25,"5", EO168=1.5,"6", EO168=1.75,"7", EO168=2,"8", EO168=2.25,"9", EO168=2.25,"9",EO168=2.5,"10", EO168=2.75,"11", EO168=3,"12", EO168=3.25,"13", EO168=3.5,"14", EO168=3.75,"15",EO168=4,"16", EO168=-0.25, "17", bq=-0.5, "18")</f>
        <v>0</v>
      </c>
      <c r="ER168" s="10" t="n">
        <v>0</v>
      </c>
      <c r="ES168" s="11" t="str">
        <f aca="false">IF(ER168=0,"1","2")</f>
        <v>1</v>
      </c>
      <c r="ET168" s="11" t="str">
        <f aca="false" t="array" ref="ET168">_xlfn.IFS(ER168=0,"0", ER168=0.25, "1", ER168=0.5,"2", ER168=0.75,"3", ER168=1,"4",ER168=1.25,"5", ER168=1.5,"6", ER168=1.75,"7", ER168=2,"8", ER168=2.25,"9", ER168=2.25,"9",ER168=2.5,"10", ER168=2.75,"11", ER168=3,"12", ER168=3.25,"13", ER168=3.5,"14", ER168=3.75,"15",ER168=4,"16", ER168=-0.25, "17", bq=-0.5, "18")</f>
        <v>0</v>
      </c>
      <c r="EU168" s="13" t="n">
        <v>12</v>
      </c>
      <c r="EV168" s="14" t="str">
        <f aca="false">VLOOKUP(EU168,LEYENDA!$G$2:$H$8,2,TRUE())</f>
        <v>6-12</v>
      </c>
      <c r="EW168" s="14" t="str">
        <f aca="false" t="array" ref="EW168">_xlfn.IFS(EV168="0-5","1", EV168="6-12","2", EV168="13-18","3", EV168="19-24","4", EV168="25-36","5", EV168="37-48","6", EV168="49-60","7")</f>
        <v>2</v>
      </c>
    </row>
    <row r="169" customFormat="false" ht="13.5" hidden="false" customHeight="false" outlineLevel="0" collapsed="false">
      <c r="A169" s="41" t="n">
        <v>57</v>
      </c>
      <c r="B169" s="32" t="n">
        <v>7</v>
      </c>
      <c r="C169" s="33" t="n">
        <v>40017</v>
      </c>
      <c r="D169" s="6"/>
      <c r="E169" s="5" t="str">
        <f aca="false">VLOOKUP(A169,'286'!$A$3:$J$600,10,FALSE())</f>
        <v>GARCÍA GARCÍA, MARÍA</v>
      </c>
      <c r="F169" s="4" t="str">
        <f aca="false">VLOOKUP(A169,'286'!$A$3:$I$1768,3,FALSE())</f>
        <v>GARGARMA</v>
      </c>
      <c r="G169" s="6" t="n">
        <f aca="false">VLOOKUP(A169,'286'!$A$3:$I$1768,4,FALSE())</f>
        <v>32550</v>
      </c>
      <c r="H169" s="7" t="n">
        <f aca="false">YEAR(C169)-YEAR(G169)</f>
        <v>20</v>
      </c>
      <c r="I169" s="1" t="str">
        <f aca="false">VLOOKUP(H169,LEYENDA!$C$2:$D$6,2,TRUE())</f>
        <v>13-24</v>
      </c>
      <c r="J169" s="5" t="str">
        <f aca="false">VLOOKUP(A169,'286'!$A$3:$I$1768,7,FALSE())</f>
        <v>M</v>
      </c>
      <c r="K169" s="8" t="str">
        <f aca="false">VLOOKUP(A169,'286'!$A$3:$I$1768,2,FALSE())</f>
        <v>OD</v>
      </c>
      <c r="L169" s="4" t="str">
        <f aca="false">VLOOKUP(A169,'286'!$A$3:$I$1768,8,FALSE())</f>
        <v>D</v>
      </c>
      <c r="M169" s="4" t="str">
        <f aca="false">VLOOKUP(A169,'286'!$A$3:$I$1768,9,FALSE())</f>
        <v>I</v>
      </c>
      <c r="N169" s="8" t="str">
        <f aca="false">IF(R169=O169, "MISMA","CONTRARIA")</f>
        <v>CONTRARIA</v>
      </c>
      <c r="O169" s="8" t="str">
        <f aca="false" t="array" ref="O169">_xlfn.IFS(L169="D","1", L169="I","2")</f>
        <v>1</v>
      </c>
      <c r="P169" s="8" t="str">
        <f aca="false" t="array" ref="P169">_xlfn.IFS(K169="OD","1", K169="OI","2")</f>
        <v>1</v>
      </c>
      <c r="Q169" s="1" t="str">
        <f aca="false" t="array" ref="Q169">_xlfn.IFS(J169="M","1", J169="H","2")</f>
        <v>1</v>
      </c>
      <c r="R169" s="8" t="str">
        <f aca="false" t="array" ref="R169">_xlfn.IFS(M169="D","1", M169="I","2")</f>
        <v>2</v>
      </c>
      <c r="S169" s="1" t="str">
        <f aca="false" t="array" ref="S169">_xlfn.IFS(N169="CONTRARIA", "1",N169= "MISMA","2")</f>
        <v>1</v>
      </c>
      <c r="T169" s="1" t="str">
        <f aca="false" t="array" ref="T169">_xlfn.IFS(I169="0-12","1", I169="13-24","2", I169="25-40","3", I169="41-60","4", I169="61-100","5")</f>
        <v>2</v>
      </c>
      <c r="U169" s="9" t="n">
        <v>10</v>
      </c>
      <c r="V169" s="44" t="str">
        <f aca="false">IF(U169="","",IF(AND(U169&gt;=-9,U169&lt;=-6.5),"-9 a -6,5",IF(AND(U169&gt;=-6,U169&lt;=-3.5),"-6 a -3,5",IF(AND(U169&gt;=-3,U169&lt;=-1),"-3 a -1",IF(U169=-0.5,"-0,5",IF(AND(U169&gt;=0,U169&lt;=2.5),"0 a 2,5",IF(AND(U169&gt;=3,U169&lt;=5.5),"3 a 5,5",IF(AND(U169&gt;=6,U169&lt;=8.5),"6 a 8,5",IF(AND(U169&gt;=9,U169&lt;=20),"9 a 20","Fuera de rango")))))))))</f>
        <v>9 a 20</v>
      </c>
      <c r="W169" s="11" t="n">
        <f aca="false">IF(V169="","",IF(V169="-9 a -6,5",2,IF(V169="-6 a -3,5",3,IF(V169="-3 a -1",4,IF(V169="-0,5","NORMA",IF(V169="0 a 2,5",5,IF(V169="3 a 5,5",6,IF(V169="6 a 8,5",7,IF(V169="9 a 20",8,"Fuera de rango")))))))))</f>
        <v>8</v>
      </c>
      <c r="X169" s="9" t="n">
        <v>0</v>
      </c>
      <c r="Y169" s="10" t="str">
        <f aca="false">IF(X169="","",IF(AND(X169&gt;=0,X169&lt;=4),"0 a 4",IF(AND(X169&gt;=4.5,X169&lt;=8.5),"4,5 a 8,5",IF(X169=9,"9",IF(AND(X169&gt;=9.5,X169&lt;=13),"9,5 a 13",IF(AND(X169&gt;=13.5,X169&lt;=20),"13,5 a 20",IF(AND(X169&gt;=20.5,X169&lt;=35),"20,5 a 35","Fuera de rango")))))))</f>
        <v>0 a 4</v>
      </c>
      <c r="Z169" s="11" t="n">
        <f aca="false">IF(Y169="","",IF(Y169="0 a 4",1,IF(Y169="4,5 a 8,5",2,IF(Y169="9","NORMA",IF(Y169="9,5 a 13",3,IF(Y169="13,5 a 20",4,IF(Y169="20,5 a 35",5,"Fuera de rango")))))))</f>
        <v>1</v>
      </c>
      <c r="AA169" s="9" t="n">
        <v>40</v>
      </c>
      <c r="AB169" s="10" t="str">
        <f aca="false">IF(AA169="","",IF(AND(AA169&gt;=0,AA169&lt;=9),"0 a 9",IF(AND(AA169&gt;=9.5,AA169&lt;=18.5),"9,5 a 18,5",IF(AA169=19,"19",IF(AND(AA169&gt;=19.5,AA169&lt;=28),"19,5 a 28",IF(AND(AA169&gt;=28.5,AA169&lt;=40),"28,5 a 40","Fuera de rango"))))))</f>
        <v>28,5 a 40</v>
      </c>
      <c r="AC169" s="11" t="n">
        <f aca="false" t="array" ref="AC169">_xlfn.IFS(AB169="","",AB169="0 a 9",1,AB169="9,5 a 18,5",2,AB169="19","NORMA",AB169="19,5 a 28",3,AB169="28,5 a 40",4,TRUE(),"Fuera de rango")</f>
        <v>4</v>
      </c>
      <c r="AD169" s="9" t="n">
        <v>0</v>
      </c>
      <c r="AE169" s="10" t="str">
        <f aca="false">IF(AD169="","",IF(AND(AD169&gt;=-10,AD169&lt;=0),"De -10 a 0",IF(AND(AD169&gt;=0.5,AD169&lt;=9.5),"0,5 a 9,5",IF(AD169=10,"10",IF(AND(AD169&gt;=10.5,AD169&lt;=20),"10,5 a 20",IF(AND(AD169&gt;=20.5,AD169&lt;=40),"20,5 a 40","Fuera de rango"))))))</f>
        <v>De -10 a 0</v>
      </c>
      <c r="AF169" s="12" t="n">
        <f aca="false">IF(AD169="","",IF(AND(AD169&gt;=-10,AD169&lt;=0),1,IF(AND(AD169&gt;=0.5,AD169&lt;=9.5),2,IF(AD169=10,"NORMA",IF(AND(AD169&gt;=10.5,AD169&lt;=20),3,IF(AND(AD169&gt;=20.5,AD169&lt;=40),4,""))))))</f>
        <v>1</v>
      </c>
      <c r="AG169" s="9" t="n">
        <v>8</v>
      </c>
      <c r="AH169" s="10" t="str">
        <f aca="false">IF(AG169="","",IF(AND(AG169&gt;=0,AG169&lt;=4),"0 a 4",IF(AND(AG169&gt;=4.5,AG169&lt;=8.5),"4,5 a 8,5",IF(AG169=9,"9",IF(AND(AG169&gt;=9.5,AG169&lt;=13),"9,5 a 13",IF(AND(AG169&gt;=13.5,AG169&lt;=25),"13,5 a 25","Fuera de rango"))))))</f>
        <v>4,5 a 8,5</v>
      </c>
      <c r="AI169" s="11" t="n">
        <f aca="false">IF(AH169="","",IF(AH169="0 a 4",1,IF(AH169="4,5 a 8,5",2,IF(AH169="9","NORMA",IF(AH169="9,5 a 13",3,IF(AH169="13,5 a 25",4,""))))))</f>
        <v>2</v>
      </c>
      <c r="AJ169" s="9" t="n">
        <v>2</v>
      </c>
      <c r="AK169" s="10" t="str">
        <f aca="false">IF(AJ169="","",IF(AND(AJ169&gt;=-15,AJ169&lt;=-10.5),"-15 a -10,5",IF(AND(AJ169&gt;=-10,AJ169&lt;=-4),"-10 a -4",IF(AND(AJ169&gt;=-4.5,AJ169&lt;=0),"-4,5 a 0",IF(AND(AJ169&gt;=0.5,AJ169&lt;=4.5),"0,5 a 4,5",IF(AJ169=5,"5",IF(AND(AJ169&gt;=5.5,AJ169&lt;=10),"5,5 a 10",IF(AND(AJ169&gt;=10.5,AJ169&lt;=20),"10,5 a 20","Fuera de rango"))))))))</f>
        <v>0,5 a 4,5</v>
      </c>
      <c r="AL169" s="11" t="n">
        <f aca="false">IF(AK169="","",IF(AK169="-15 a -10,5",1,IF(AK169="-10 a -4",2,IF(AK169="-4,5 a 0",3,IF(AK169="0,5 a 4,5",4,IF(AK169="5","NORMA",IF(AK169="5,5 a 10",5,IF(AK169="10,5 a 20",6,"Error"))))))))</f>
        <v>4</v>
      </c>
      <c r="AM169" s="9" t="n">
        <v>-1</v>
      </c>
      <c r="AN169" s="10" t="str">
        <f aca="false">IF(AM169="","",IF(AND(AM169&gt;=-7.5,AM169&lt;=-5.5),"-7,5 a -5,5",IF(AND(AM169&gt;=-5,AM169&lt;=-3),"-5 a -3",IF(AND(AM169&gt;=-2.5,AM169&lt;=-0.5),"-2,5 a -0,5",IF(AM169=0,"0,00",IF(AND(AM169&gt;=0.5,AM169&lt;=2.5),"0,5 a 2,5",IF(AND(AM169&gt;=3,AM169&lt;=5),"3 a 5",IF(AND(AM169&gt;=5.5,AM169&lt;=7.5),"5,5 a 7,5",IF(AND(AM169&gt;=8,AM169&lt;=10),"8 a 10","Fuera de rango")))))))))</f>
        <v>-2,5 a -0,5</v>
      </c>
      <c r="AO169" s="11" t="n">
        <f aca="false">IF(AN169="","",IF(AN169="-7,5 a -5,5",1,IF(AN169="-5 a -3",2,IF(AN169="-2,5 a -0,5",3,IF(AN169="0,00","NORMA",IF(AN169="0,5 a 2,5",4,IF(AN169="3 a 5",5,IF(AN169="5,5 a 7,5",6,IF(AN169="8 a 10",7,"Error")))))))))</f>
        <v>3</v>
      </c>
      <c r="AP169" s="9" t="n">
        <v>2</v>
      </c>
      <c r="AQ169" s="10" t="str">
        <f aca="false">IF(AP169="","",IF(AND(AP169&gt;=-20,AP169&lt;=-9.5),"-20 a -9,5",IF(AND(AP169&gt;=-9,AP169&lt;=-6.5),"-9 a -6,5",IF(AP169=-6,"-6",IF(AND(AP169&gt;=-5.5,AP169&lt;=-3),"-5,5 a -3",IF(AND(AP169&gt;=-2.5,AP169&lt;=0),"-2,5 a 0",IF(AND(AP169&gt;=0.5,AP169&lt;=3),"0,5 a 3",IF(AND(AP169&gt;=3.5,AP169&lt;=6),"3,5 a 6",IF(AND(AP169&gt;=6.5,AP169&lt;=9),"6,5 a 9",IF(AND(AP169&gt;=9.5,AP169&lt;=20),"9,5 a 20","Fuera de rango"))))))))))</f>
        <v>0,5 a 3</v>
      </c>
      <c r="AR169" s="11" t="n">
        <f aca="false">IF(AQ169="","",IF(AQ169="-20 a -9,5",1,IF(AQ169="-9 a -6,5",2,IF(AQ169="-6","NORMA",IF(AQ169="-5,5 a -3",3,IF(AQ169="-2,5 a 0",4,IF(AQ169="0,5 a 3",5,IF(AQ169="3,5 a 6",6,IF(AQ169="6,5 a 9",7,IF(AQ169="9,5 a 20",8,""))))))))))</f>
        <v>5</v>
      </c>
      <c r="AS169" s="9" t="n">
        <v>4</v>
      </c>
      <c r="AT169" s="10" t="str">
        <f aca="false">IF(AS169="","",IF(AND(AS169&gt;=-16,AS169&lt;=-14),"-16 a -14",IF(AND(AS169&gt;=-13.5,AS169&lt;=-11.5),"-13,5 a -11,5",IF(AND(AS169&gt;=-11,AS169&lt;=-9),"-11 a -9",IF(AND(AS169&gt;=-8.5,AS169&lt;=-6.5),"-8,5 a -6,5",IF(AND(AS169&gt;=-6,AS169&lt;=-4),"-6 a -4",IF(AND(AS169&gt;=-3.5,AS169&lt;=-1.5),"-3,5 a -1,5",IF(AND(AS169&gt;=-1,AS169&lt;=1),"-1 a 1",IF(AND(AS169&gt;=1.5,AS169&lt;=3.5),"1,5 a 3,5",IF(AND(AS169&gt;=4,AS169&lt;=6),"4 a 6",IF(AND(AS169&gt;=6.5,AS169&lt;=8.5),"6,5 a 8,5",IF(AND(AS169&gt;=9,AS169&lt;=11),"9 a 11",IF(AND(AS169&gt;=11.5,AS169&lt;=13.5),"11,5 a 13,5",IF(AND(AS169&gt;=14,AS169&lt;=16),"14 a 16",IF(AND(AS169&gt;=16.5,AS169&lt;=18.5),"16,5 a 18,5",IF(AND(AS169&gt;=19,AS169&lt;=21),"19 a 21","Fuera de rango"))))))))))))))))</f>
        <v>4 a 6</v>
      </c>
      <c r="AU169" s="11" t="str">
        <f aca="false" t="array" ref="AU169">IF(AT169="","",_xlfn.IFS(AT169="-16 a -14",1,AT169="-13,5 a -11,5",2,AT169="-11 a -9",3,AT169="-8,5 a -6,5",4,AT169="-6 a -4",5,AT169="-3,5 a -1,5",6,AT169="-1 a 1",7,AT169="1,5 a 3,5",8,AT169="4 a 6","NORMA",AT169="6,5 a 8,5",9,AT169="9 a 11",10,AT169="11,5 a 13,5",11,AT169="14 a 16",12,AT169="16,5 a 18,5",13,AT169="19 a 21",14,TRUE(),""))</f>
        <v>NORMA</v>
      </c>
      <c r="AV169" s="9" t="n">
        <v>1.25</v>
      </c>
      <c r="AW169" s="10" t="str">
        <f aca="false">IF(AV169="","",IF(AND(AV169&gt;=-1,AV169&lt;=-0.5),"-1 a -0,5",IF(AND(AV169&gt;-0.5,AV169&lt;=0),"De -0,5 a 0",IF(AND(AV169&gt;=0.25,AV169&lt;=0.75),"0,25 a 0,75",IF(AND(AV169&gt;=1,AV169&lt;=1.5),"1 a 1,5",IF(AND(AV169&gt;=1.75,AV169&lt;=2.25),"1,75 a 2,25",IF(AND(AV169&gt;=2.5,AV169&lt;=3),"2,5 a 3",IF(AND(AV169&gt;=3.25,AV169&lt;=3.75),"3,25 a 3,75","Fuera de rango"))))))))</f>
        <v>1 a 1,5</v>
      </c>
      <c r="AX169" s="11" t="n">
        <f aca="false">IF(AW169="","",IF(OR(AW169="-1 a -0,5",AW169="-1 a -0.5"),1,IF(OR(AW169="De -0,5 a 0",AW169="-0,5 a 0",AW169="De -0.5 a 0"),2,IF(OR(AW169="0,25 a 0,75",AW169="0.25 a 0.75"),"NORMA",IF(OR(AW169="1 a 1,5",AW169="1 a 1.5"),3,IF(OR(AW169="1,75 a 2,25",AW169="1.75 a 2.25"),4,IF(OR(AW169="2,5 a 3",AW169="2.5 a 3"),5,IF(OR(AW169="3,25 a 3,75",AW169="3.25 a 3.75"),6,""))))))))</f>
        <v>3</v>
      </c>
      <c r="AY169" s="9" t="n">
        <v>-4</v>
      </c>
      <c r="AZ169" s="10" t="str">
        <f aca="false">IF(AY169="","",IF(AND(AY169&gt;=-20,AY169&lt;=-9.5),"-20 a -9,5",IF(AND(AY169&gt;=-9,AY169&lt;=-6.5),"-9 a -6,5",IF(AY169=-6,"-6",IF(AND(AY169&gt;=-5.5,AY169&lt;=-3),"-5,5 a -3",IF(AND(AY169&gt;=-2.5,AY169&lt;=0),"-2,5 a 0",IF(AND(AY169&gt;=0.5,AY169&lt;=3),"0,5 a 3",IF(AND(AY169&gt;=3.5,AY169&lt;=6),"3,5 a 6","Fuera de rango"))))))))</f>
        <v>-5,5 a -3</v>
      </c>
      <c r="BA169" s="11" t="n">
        <f aca="false">IF(AZ169="","",IF(AZ169="-20 a -9,5",1,IF(AZ169="-9 a -6,5",2,IF(AZ169="-6","NORMA",IF(AZ169="-5,5 a -3",3,IF(AZ169="-2,5 a 0",4,IF(AZ169="0,5 a 3",5,IF(AZ169="3,5 a 6",6,""))))))))</f>
        <v>3</v>
      </c>
      <c r="BB169" s="9" t="n">
        <v>0</v>
      </c>
      <c r="BC169" s="10" t="str">
        <f aca="false" t="array" ref="BC169">IF(BB169="","",_xlfn.IFS(AND(BB169&gt;=0,BB169&lt;=2),"0 a 2",AND(BB169&gt;=2.5,BB169&lt;=4.5),"2,5 a 4,5",AND(BB169&gt;=5,BB169&lt;=7),"5 a 7",AND(BB169&gt;=7.5,BB169&lt;=9.5),"7,5 a 9,5",AND(BB169&gt;=10,BB169&lt;=12),"10 a 12",AND(BB169&gt;=12.5,BB169&lt;=14.5),"12,5 a 14,5",BB169=15,"15",AND(BB169&gt;=15.5,BB169&lt;=17.5),"15,5 a 17,5",AND(BB169&gt;=18,BB169&lt;=20),"18 a 20",AND(BB169&gt;=20.5,BB169&lt;=22.5),"20,5 a 22,5",AND(BB169&gt;=23,BB169&lt;=25),"23 a 25",TRUE(),"Fuera de rango"))</f>
        <v>0 a 2</v>
      </c>
      <c r="BD169" s="11" t="n">
        <f aca="false" t="array" ref="BD169">IF(BC169="","",_xlfn.IFS(BC169="0 a 2",1,BC169="2,5 a 4,5",2,BC169="5 a 7",3,BC169="7,5 a 9,5",4,BC169="10 a 12",5,BC169="12,5 a 14,5",6,BC169="15","NORMA",BC169="15,5 a 17,5",7,BC169="18 a 20",8,BC169="20,5 a 22,5",9,BC169="23 a 25",10,TRUE(),"Fuera de rango"))</f>
        <v>1</v>
      </c>
      <c r="BE169" s="9" t="n">
        <v>40</v>
      </c>
      <c r="BF169" s="10" t="str">
        <f aca="false">IF(BE169="","",IF(AND(BE169&gt;=-20,BE169&lt;=-10),"-20 a -10",IF(AND(BE169&gt;=-9.5,BE169&lt;=0.5),"-9,5 a 0,5",IF(AND(BE169&gt;=1,BE169&lt;=11),"1 a 11",IF(AND(BE169&gt;=11.5,BE169&lt;=20.5),"11,5 a 20,5",IF(BE169=21,"21",IF(AND(BE169&gt;=21.5,BE169&lt;=31.5),"21,5 a 31,5",IF(AND(BE169&gt;=32,BE169&lt;=42),"32 a 42","Fuera de rango"))))))))</f>
        <v>32 a 42</v>
      </c>
      <c r="BG169" s="11" t="n">
        <f aca="false">IF(BF169="","",IF(BF169="-20 a -10",1,IF(BF169="-9,5 a 0,5",2,IF(BF169="1 a 11",3,IF(BF169="11,5 a 20,5",4,IF(BF169="21","NORMA",IF(BF169="21,5 a 31,5",5,IF(BF169="32 a 42",6,""))))))))</f>
        <v>6</v>
      </c>
      <c r="BH169" s="9" t="n">
        <v>20</v>
      </c>
      <c r="BI169" s="10" t="str">
        <f aca="false">IF(BH169="","",IF(AND(BH169&gt;=-20,BH169&lt;=-15),"-20 a -15",IF(AND(BH169&gt;=-14.5,BH169&lt;=-9.5),"-14,5 a -9,5",IF(AND(BH169&gt;=-9,BH169&lt;=-4),"-9 a -4",IF(AND(BH169&gt;=-3.5,BH169&lt;=2.5),"-3,5 a 2,5",IF(AND(BH169&gt;=3,BH169&lt;=8),"3 a 8",IF(AND(BH169&gt;=8.5,BH169&lt;=14.5),"8,5 a 14,5",IF(BH169=15,"15",IF(AND(BH169&gt;=15.5,BH169&lt;=20.5),"15,5 a 20,5",IF(AND(BH169&gt;=21,BH169&lt;=26),"21 a 26","Fuera de rango"))))))))))</f>
        <v>15,5 a 20,5</v>
      </c>
      <c r="BJ169" s="11" t="n">
        <f aca="false">IF(BI169="","",IF(BI169="-20 a -15",1,IF(BI169="-14,5 a -9,5",2,IF(BI169="-9 a -4",3,IF(BI169="-3,5 a 2,5",4,IF(BI169="3 a 8",5,IF(BI169="8,5 a 14,5",6,IF(BI169="15","NORMA",IF(BI169="15,5 a 20,5",7,IF(BI169="21 a 26",8,IF(BI169="26,5 a 31,5",9,"")))))))))))</f>
        <v>7</v>
      </c>
      <c r="BK169" s="9" t="n">
        <v>0</v>
      </c>
      <c r="BL169" s="10" t="str">
        <f aca="false">IF(BK169="","",IF(AND(BK169&gt;=0,BK169&lt;=2),"0 - 2",IF(AND(BK169&gt;=2.5,BK169&lt;=4.5),"2,5 - 4,5",IF(AND(BK169&gt;=5,BK169&lt;=7),"5 - 7",IF(AND(BK169&gt;=7.5,BK169&lt;=9.5),"7,5 - 9,5",IF(AND(BK169&gt;=10,BK169&lt;=12),"10 - 12",IF(AND(BK169&gt;=12.5,BK169&lt;=13.5),"12,5 - 13,5",IF(BK169=14,"14",IF(AND(BK169&gt;=14.5,BK169&lt;=16.5),"14,5 - 16,5",IF(AND(BK169&gt;=17,BK169&lt;=19),"17 - 19",IF(AND(BK169&gt;=19.5,BK169&lt;=21.5),"19,5 - 21,5",IF(AND(BK169&gt;=22,BK169&lt;=24),"22 - 24",IF(AND(BK169&gt;=24.5,BK169&lt;=26.5),"24,5 - 26,5",IF(AND(BK169&gt;=27,BK169&lt;=29),"27 - 29",IF(AND(BK169&gt;=29.5,BK169&lt;=30),"29,5 - 30","Fuera de rango")))))))))))))))</f>
        <v>0 - 2</v>
      </c>
      <c r="BM169" s="11" t="n">
        <f aca="false">IF(BL169="","",IF(BL169="0 - 2",1,IF(BL169="2,5 - 4,5",2,IF(BL169="5 - 7",3,IF(BL169="7,5 - 9,5",4,IF(BL169="10 - 12",5,IF(BL169="12,5 - 13,5",6,IF(BL169="14","NORMA",IF(BL169="14,5 - 16,5",7,IF(BL169="17 - 19",8,IF(BL169="19,5 - 21,5",9,IF(BL169="22 - 24",10,IF(BL169="24,5 - 26,5",11,IF(BL169="27 - 29",12,IF(BL169="29,5 - 30",13,"")))))))))))))))</f>
        <v>1</v>
      </c>
      <c r="BN169" s="9" t="n">
        <v>12</v>
      </c>
      <c r="BO169" s="10" t="str">
        <f aca="false">IF(BN169="","",IF(AND(BN169&gt;=-20,BN169&lt;=-10),"-20 a -10",IF(AND(BN169&gt;=-9.5,BN169&lt;=0.5),"-9,5 a 0,5",IF(AND(BN169&gt;=1,BN169&lt;=11),"1 a 11",IF(AND(BN169&gt;=11.5,BN169&lt;=21.5),"11,5 a 21,5",IF(BN169=22,"22",IF(AND(BN169&gt;=22.5,BN169&lt;=32.5),"22,5 a 32,5",IF(AND(BN169&gt;=33,BN169&lt;=43),"33 a 43","Fuera de rango"))))))))</f>
        <v>11,5 a 21,5</v>
      </c>
      <c r="BP169" s="11" t="n">
        <f aca="false">IF(BO169="","",IF(BO169="-20 a -10",1,IF(BO169="-9,5 a 0,5",2,IF(BO169="1 a 11",3,IF(BO169="11,5 a 21,5",4,IF(BO169="22","NORMA",IF(BO169="22,5 a 32,5",5,IF(BO169="33 a 43",6,""))))))))</f>
        <v>4</v>
      </c>
      <c r="BQ169" s="9" t="n">
        <v>4</v>
      </c>
      <c r="BR169" s="10" t="str">
        <f aca="false">IF(BQ169="","",IF(AND(BQ169&gt;=-20,BQ169&lt;=-15),"-20 a -15",IF(AND(BQ169&gt;=-14.5,BQ169&lt;=-9.5),"-14,5 a -9,5",IF(AND(BQ169&gt;=-9,BQ169&lt;=-4),"-9 a -4",IF(AND(BQ169&gt;=-3.5,BQ169&lt;=2.5),"-3,5 a 2,5",IF(AND(BQ169&gt;=3,BQ169&lt;=8),"3 a 8",IF(AND(BQ169&gt;=8.5,BQ169&lt;=13.5),"8,5 a 13,5",IF(AND(BQ169&gt;=14,BQ169&lt;=17.5),"14 a 17,5",IF(BQ169=18,"18",IF(AND(BQ169&gt;=18.5,BQ169&lt;=23.5),"18,5 a 23,5",IF(AND(BQ169&gt;=24,BQ169&lt;=29),"24 a 29",IF(AND(BQ169&gt;=29.5,BQ169&lt;=34.5),"29,5 a 34,5",IF(AND(BQ169&gt;=35,BQ169&lt;=40),"35 a 40","Fuera de rango")))))))))))))</f>
        <v>3 a 8</v>
      </c>
      <c r="BS169" s="11" t="n">
        <f aca="false">IF(BR169="","",IF(BR169="-20 a -15",1,IF(BR169="-14,5 a -9,5",2,IF(BR169="-9 a -4",3,IF(BR169="-3,5 a 2,5",4,IF(BR169="3 a 8",5,IF(BR169="8,5 a 13,5",6,IF(BR169="14 a 17,5",7,IF(BR169="18","NORMA",IF(BR169="18,5 a 23,5",8,IF(BR169="24 a 29",9,IF(BR169="29,5 a 34,5",10,IF(BR169="35 a 40",11,"")))))))))))))</f>
        <v>5</v>
      </c>
      <c r="BT169" s="9" t="n">
        <v>0</v>
      </c>
      <c r="BU169" s="10" t="str">
        <f aca="false">IF(BT169="","",IF(AND(BT169&gt;=-20,BT169&lt;=-18),"-20 a -18",IF(AND(BT169&gt;=-17.5,BT169&lt;=-15.5),"-17,5 a -15,5",IF(AND(BT169&gt;=-15,BT169&lt;=-13),"-15 a -13",IF(AND(BT169&gt;=-12.5,BT169&lt;=-10.5),"-12,5 a -10,5",IF(AND(BT169&gt;=-10,BT169&lt;=-8),"-10 a -8",IF(AND(BT169&gt;=-7.5,BT169&lt;=-5.5),"-7,5 a -5,5",IF(AND(BT169&gt;=-5,BT169&lt;=-3),"-5 a -3",IF(AND(BT169&gt;=-2.5,BT169&lt;=-0.5),"-2,5 a -0,5",IF(BT169=0,"0",IF(AND(BT169&gt;=0.5,BT169&lt;=2.5),"0,5 a 2,5",IF(AND(BT169&gt;=3,BT169&lt;=5),"3 a 5",IF(AND(BT169&gt;=5.5,BT169&lt;=7.5),"5,5 a 7,5",IF(AND(BT169&gt;=8,BT169&lt;=10),"8 a 10",IF(AND(BT169&gt;=10.5,BT169&lt;=12.5),"10,5 a 12,5",IF(AND(BT169&gt;=13,BT169&lt;=15),"13 a 15",IF(AND(BT169&gt;=15.5,BT169&lt;=17.5),"15,5 a 17,5",IF(AND(BT169&gt;=18,BT169&lt;=20),"18 a 20","Fuera de rango"))))))))))))))))))</f>
        <v>0</v>
      </c>
      <c r="BV169" s="11" t="str">
        <f aca="false">IF(BT169="","",IF(BT169=0,"NORMA",IF(AND(BT169&gt;=-20,BT169&lt;=-18),2,IF(AND(BT169&gt;=-17.5,BT169&lt;=-15.5),2,IF(AND(BT169&gt;=-15,BT169&lt;=-13),3,IF(AND(BT169&gt;=-12.5,BT169&lt;=-10.5),4,IF(AND(BT169&gt;=-10,BT169&lt;=-8),5,IF(AND(BT169&gt;=-7.5,BT169&lt;=-5.5),6,IF(AND(BT169&gt;=-5,BT169&lt;=-3),7,IF(AND(BT169&gt;=-2.5,BT169&lt;=-0.5),8,IF(AND(BT169&gt;=0.5,BT169&lt;=2.5),9,IF(AND(BT169&gt;=3,BT169&lt;=5),10,IF(AND(BT169&gt;=5.5,BT169&lt;=7.5),11,IF(AND(BT169&gt;=8,BT169&lt;=10),12,IF(AND(BT169&gt;=10.5,BT169&lt;=12.5),13,IF(AND(BT169&gt;=13,BT169&lt;=15),14,IF(AND(BT169&gt;=15.5,BT169&lt;=17.5),15,IF(AND(BT169&gt;=18,BT169&lt;=20),16,"Fuera de rango"))))))))))))))))))</f>
        <v>NORMA</v>
      </c>
      <c r="BW169" s="9" t="n">
        <v>-4.5</v>
      </c>
      <c r="BX169" s="10" t="n">
        <f aca="false">18.5- (0.3*H169)</f>
        <v>12.5</v>
      </c>
      <c r="BY169" s="10" t="n">
        <f aca="false">(BW169)-(BX169)</f>
        <v>-17</v>
      </c>
      <c r="BZ169" s="10" t="str">
        <f aca="false">IF(BY169="","",IF(BY169&lt;-27.5,"De -30 a -28",IF(BY169&lt;-25,"De -27,5 a -25,5",IF(BY169&lt;-22.5,"De -25 a -23",IF(BY169&lt;-20,"De -22,5 a -20,5",IF(BY169&lt;-17.5,"De -20 a -18",IF(BY169&lt;-15,"De -17,5 a -15,5",IF(BY169&lt;-12.5,"De -15 a -13",IF(BY169&lt;-10,"De -12,5 a -10,5",IF(BY169&lt;-7.5,"De -10 a -8",IF(BY169&lt;-5,"De -7,5 a -5,5",IF(BY169&lt;-2.5,"De -5 a -3",IF(BY169&lt;0,"De -2,5 a -0,5",IF(BY169&lt;2.5,"De 0 a 2",IF(BY169&lt;5,"De 2,5 a 4,5",IF(BY169&lt;7.5,"De 5 a 7",IF(BY169&lt;10,"De 7,5 a 9,5",IF(BY169&lt;12.5,"De 10 a 12",IF(BY169&lt;15,"De 12,5 a 14,5",IF(BY169&lt;17.5,"De 15 a 17",IF(BY169&lt;20,"De 17,5 a 19,5",IF(BY169&lt;22.5,"De 20 a 22",IF(BY169&lt;25,"De 22,5 a 24,5",IF(BY169&lt;27.5,"De 25 a 27","De 27,5 a 30"))))))))))))))))))))))))</f>
        <v>De -17,5 a -15,5</v>
      </c>
      <c r="CA169" s="12" t="n">
        <f aca="false">IF(BY169="","",IF(BY169&lt;=-28,1,IF(BY169&lt;=-25.5,2,IF(BY169&lt;=-23,3,IF(BY169&lt;=-20.5,4,IF(BY169&lt;=-18,5,IF(BY169&lt;=-15.5,6,IF(BY169&lt;=-13,7,IF(BY169&lt;=-10.5,8,IF(BY169&lt;=-8,9,IF(BY169&lt;=-5.5,10,IF(BY169&lt;=-3,11,IF(BY169&lt;=-0.5,12,IF(BY169&lt;=2,13,IF(BY169&lt;=4.5,14,IF(BY169&lt;=7,15,IF(BY169&lt;=9.5,16,IF(BY169&lt;=12,17,IF(BY169&lt;=14.5,18,IF(BY169&lt;=17,19,IF(BY169&lt;=19.5,20,IF(BY169&lt;=22,21,IF(BY169&lt;=24.5,22,IF(BY169&lt;=27,23,IF(BY169&lt;=30,24,"Fuera de rango")))))))))))))))))))))))))</f>
        <v>6</v>
      </c>
      <c r="CB169" s="9" t="n">
        <v>-4.5</v>
      </c>
      <c r="CC169" s="10" t="n">
        <f aca="false">18.5- (0.3*H169)</f>
        <v>12.5</v>
      </c>
      <c r="CD169" s="10" t="n">
        <f aca="false">(CB169)-(CC169)</f>
        <v>-17</v>
      </c>
      <c r="CE169" s="10" t="str">
        <f aca="false">IF(CD169="","",IF(CD169&lt;-27.5,"De -30 a -28",IF(CD169&lt;-25,"De -27,5 a -25,5",IF(CD169&lt;-22.5,"De -25 a -23",IF(CD169&lt;-20,"De -22,5 a -20,5",IF(CD169&lt;-17.5,"De -20 a -18",IF(CD169&lt;-15,"De -17,5 a -15,5",IF(CD169&lt;-12.5,"De -15 a -13",IF(CD169&lt;-10,"De -12,5 a -10,5",IF(CD169&lt;-7.5,"De -10 a -8",IF(CD169&lt;-5,"De -7,5 a -5,5",IF(CD169&lt;-2.5,"De -5 a -3",IF(CD169&lt;0,"De -2,5 a -0,5",IF(CD169&lt;=2,"De 0 a 2",IF(CD169&lt;=4.5,"De 2,5 a 4,5",IF(CD169&lt;=7,"De 5 a 7",IF(CD169&lt;=9.5,"De 7,5 a 9,5",IF(CD169&lt;=12,"De 10 a 12",IF(CD169&lt;=14.5,"De 12,5 a 14,5",IF(CD169&lt;=17,"De 15 a 17",IF(CD169&lt;=19.5,"De 17,5 a 19,5",IF(CD169&lt;=22,"De 20 a 22",IF(CD169&lt;=24.5,"De 22,5 a 24,5",IF(CD169&lt;=27,"De 25 a 27","De 27,5 a 30"))))))))))))))))))))))))</f>
        <v>De -17,5 a -15,5</v>
      </c>
      <c r="CF169" s="12" t="n">
        <f aca="false">IF(CD169="","",IF(CD169&lt;-27.5,1,IF(CD169&lt;-25,2,IF(CD169&lt;-22.5,3,IF(CD169&lt;-20,4,IF(CD169&lt;-17.5,5,IF(CD169&lt;-15,6,IF(CD169&lt;-12.5,7,IF(CD169&lt;-10,8,IF(CD169&lt;-7.5,9,IF(CD169&lt;-5,10,IF(CD169&lt;-2.5,11,IF(CD169&lt;0,12,IF(CD169&lt;2.5,13,IF(CD169&lt;5,14,IF(CD169&lt;7.5,15,IF(CD169&lt;10,16,IF(CD169&lt;12.5,17,IF(CD169&lt;15,18,IF(CD169&lt;17.5,19,IF(CD169&lt;20,20,IF(CD169&lt;22.5,21,IF(CD169&lt;25,22,IF(CD169&lt;27.5,23,24))))))))))))))))))))))))</f>
        <v>6</v>
      </c>
      <c r="CG169" s="9" t="n">
        <v>-2.75</v>
      </c>
      <c r="CH169" s="10" t="str">
        <f aca="false">IF(CG169="","",IF(AND(CG169&gt;=-10,CG169&lt;=-9.5),"-10 a -9,5",IF(AND(CG169&gt;-9.5,CG169&lt;=-8.5),"-9 a -8,5",IF(AND(CG169&gt;-8.5,CG169&lt;=-7.5),"-8 a -7,5",IF(AND(CG169&gt;-7.5,CG169&lt;=-6.5),"-7 a -6,5",IF(AND(CG169&gt;-6.5,CG169&lt;=-5.5),"-6 a -5,5",IF(AND(CG169&gt;-5.5,CG169&lt;=-4.5),"-5 a -4,5",IF(AND(CG169&gt;-4.5,CG169&lt;=-3.5),"-4 a -3,5",IF(AND(CG169&gt;-3.5,CG169&lt;=-2.5),"-3 a -2,5",IF(CG169=-2.25,"-2,25",IF(AND(CG169&gt;-2.5,CG169&lt;=-1.5),"-2 a -1,5",IF(AND(CG169&gt;-1.5,CG169&lt;=-0.5),"-1 a -0,5",IF(AND(CG169&gt;-0.5,CG169&lt;=0.5),"0 a 0,5",IF(AND(CG169&gt;0.5,CG169&lt;=1.5),"1 a 1,5",IF(AND(CG169&gt;1.5,CG169&lt;=2.5),"2 a 2,5",IF(AND(CG169&gt;2.5,CG169&lt;=3.5),"3 a 3,5",IF(AND(CG169&gt;3.5,CG169&lt;=4.5),"4 a 4,5",IF(AND(CG169&gt;4.5,CG169&lt;=5.5),"5 a 5,5",IF(AND(CG169&gt;5.5,CG169&lt;=6.5),"6 a 6,5",IF(AND(CG169&gt;6.5,CG169&lt;=7.5),"7 a 7,5",IF(AND(CG169&gt;7.5,CG169&lt;=8.5),"8 a 8,5",IF(AND(CG169&gt;8.5,CG169&lt;=9.5),"9 a 9,5",IF(CG169&gt;=10,"10","Fuera de rango")))))))))))))))))))))))</f>
        <v>-3 a -2,5</v>
      </c>
      <c r="CI169" s="11" t="n">
        <f aca="false">IF(CG169="","",IF(CG169=-2.25,"NORMA",IF(CG169&lt;=-9.5,1,IF(CG169&lt;=-8.5,2,IF(CG169&lt;=-7.5,3,IF(CG169&lt;=-6.5,4,IF(CG169&lt;=-5.5,5,IF(CG169&lt;=-4.5,6,IF(CG169&lt;=-3.5,7,IF(CG169&lt;=-2.5,8,IF(CG169&lt;=-1.5,9,IF(CG169&lt;=-0.5,10,IF(CG169&lt;=0.5,11,IF(CG169&lt;=1.5,12,IF(CG169&lt;=2.5,13,IF(CG169&lt;=3.5,14,IF(CG169&lt;=4.5,15,IF(CG169&lt;=5.5,16,IF(CG169&lt;=6.5,17,IF(CG169&lt;=7.5,18,IF(CG169&lt;=8.5,19,IF(CG169&lt;=9.5,20,IF(CG169=10,21,"Fuera de rango")))))))))))))))))))))))</f>
        <v>8</v>
      </c>
      <c r="CJ169" s="9" t="n">
        <v>2</v>
      </c>
      <c r="CK169" s="10" t="str">
        <f aca="false">IF(CJ169="","",IF(AND(CJ169&gt;=-6,CJ169&lt;=-5.5),"-6 a -5,5",IF(AND(CJ169&gt;-5.5,CJ169&lt;=-4.5),"-5 a -4,5",IF(AND(CJ169&gt;-4.5,CJ169&lt;=-3.5),"-4 a -3,5",IF(AND(CJ169&gt;-3.5,CJ169&lt;=-2.5),"-3 a -2,5",IF(AND(CJ169&gt;-2.5,CJ169&lt;=-1.5),"-2 a -1,5",IF(AND(CJ169&gt;-1.5,CJ169&lt;=-0.5),"-1 a -0,5",IF(AND(CJ169&gt;-0.5,CJ169&lt;=0.5),"0 a 0,5",IF(AND(CJ169&gt;0.5,CJ169&lt;=1.5),"1 a 1,5",IF(AND(CJ169&gt;1.5,CJ169&lt;2.5),"2",IF(AND(CJ169&gt;=2.5,CJ169&lt;=3),"2,5 a 3",IF(AND(CJ169&gt;3,CJ169&lt;=4),"3,5 a 4",IF(AND(CJ169&gt;4,CJ169&lt;=5),"4,5 a 5",IF(AND(CJ169&gt;5,CJ169&lt;=6),"5,5 a 6",IF(AND(CJ169&gt;6,CJ169&lt;=7),"6,5 a 7",IF(AND(CJ169&gt;7,CJ169&lt;=8),"7,5 a 8",IF(AND(CJ169&gt;8,CJ169&lt;=9.5),"8,5 a 9,5",IF(CJ169=10,"10","Fuera de rango"))))))))))))))))))</f>
        <v>2</v>
      </c>
      <c r="CL169" s="11" t="str">
        <f aca="false">IF(CK169="","",IF(OR(CK169="-6 a -5,5",CK169="-6 - -5,5"),1,IF(OR(CK169="-5 a -4,5",CK169="-5 - -4,5"),2,IF(OR(CK169="-4 a -3,5",CK169="-4 - -3,5"),3,IF(OR(CK169="-3 a -2,5",CK169="-3 - -2,5"),4,IF(OR(CK169="-2 a -1,5",CK169="-2 - -1,5"),5,IF(OR(CK169="-1 a -0,5",CK169="-1 - -0,5"),6,IF(OR(CK169="0 a 0,5",CK169="0 - 0,5"),7,IF(OR(CK169="1 a 1,5",CK169="1 - 1,5"),8,IF(CK169="2","NORMA",IF(OR(CK169="2,5 a 3",CK169="2,5 - 3"),9,IF(OR(CK169="3,5 a 4",CK169="3,5 - 4"),10,IF(OR(CK169="4,5 a 5",CK169="4,5 - 5"),11,IF(OR(CK169="5,5 a 6",CK169="5,5 - 6"),12,IF(OR(CK169="6,5 a 7",CK169="6,5 - 7"),13,IF(OR(CK169="7,5 a 8",CK169="7,5 - 8"),14,IF(OR(CK169="8,5 a 9",CK169="8,5 - 9,5",CK169="9 a 9,5"),15,IF(CK169="10",15,IF(OR(CK169="0,5 a 1",CK169="0,5 - 1"),7,"Fuera de rango")))))))))))))))))))</f>
        <v>NORMA</v>
      </c>
      <c r="CM169" s="10" t="n">
        <v>0</v>
      </c>
      <c r="CN169" s="10" t="str">
        <f aca="false">IF(CM169=0,"0", " ")</f>
        <v>0</v>
      </c>
      <c r="CO169" s="10" t="str">
        <f aca="false">IF(CM169&gt;0,"EME"," ")</f>
        <v> </v>
      </c>
      <c r="CP169" s="10" t="n">
        <v>0</v>
      </c>
      <c r="CQ169" s="10" t="str">
        <f aca="false">IF(CP169&gt;0,"0", " ")</f>
        <v> </v>
      </c>
      <c r="CR169" s="10" t="str">
        <f aca="false">IF(CP169&gt;0,"EME"," ")</f>
        <v> </v>
      </c>
      <c r="CS169" s="9" t="n">
        <v>0</v>
      </c>
      <c r="CT169" s="10" t="str">
        <f aca="false">IF(CS169&gt;0,"1", " ")</f>
        <v> </v>
      </c>
      <c r="CU169" s="10" t="str">
        <f aca="false">IF(CS169&gt;0,"HIP"," ")</f>
        <v> </v>
      </c>
      <c r="CV169" s="9" t="n">
        <v>0</v>
      </c>
      <c r="CW169" s="10" t="str">
        <f aca="false">IF(CV169&gt;0,"1", " ")</f>
        <v> </v>
      </c>
      <c r="CX169" s="10" t="str">
        <f aca="false">IF(CV169&gt;0,"HIP"," ")</f>
        <v> </v>
      </c>
      <c r="CY169" s="9" t="n">
        <v>-4</v>
      </c>
      <c r="CZ169" s="11" t="str">
        <f aca="false">IF(CY169&lt;0,"2"," ")</f>
        <v>2</v>
      </c>
      <c r="DA169" s="11" t="str">
        <f aca="false">IF(CY169&lt;0,"MIO"," ")</f>
        <v>MIO</v>
      </c>
      <c r="DB169" s="9" t="n">
        <v>-3</v>
      </c>
      <c r="DC169" s="11" t="str">
        <f aca="false">IF(DB169&lt;0,"2"," ")</f>
        <v>2</v>
      </c>
      <c r="DD169" s="11" t="str">
        <f aca="false">IF(DB169&lt;0,"MIO"," ")</f>
        <v>MIO</v>
      </c>
      <c r="DE169" s="9" t="n">
        <v>-1.25</v>
      </c>
      <c r="DF169" s="11" t="str">
        <f aca="false">IF(DE169&lt;0,"3"," ")</f>
        <v>3</v>
      </c>
      <c r="DG169" s="11" t="str">
        <f aca="false">IF(DE169&lt;0,"AST"," ")</f>
        <v>AST</v>
      </c>
      <c r="DH169" s="9" t="n">
        <v>-1.75</v>
      </c>
      <c r="DI169" s="11" t="str">
        <f aca="false">IF(DH169&lt;0,"3"," ")</f>
        <v>3</v>
      </c>
      <c r="DJ169" s="11" t="str">
        <f aca="false">IF(DH169&lt;0,"AST"," ")</f>
        <v>AST</v>
      </c>
      <c r="DK169" s="9" t="n">
        <v>0</v>
      </c>
      <c r="DL169" s="10" t="str">
        <f aca="false">IF(DK169&gt;0,"4"," ")</f>
        <v> </v>
      </c>
      <c r="DM169" s="10" t="str">
        <f aca="false">IF(DK169&gt;0,"PRE"," ")</f>
        <v> </v>
      </c>
      <c r="DN169" s="9" t="n">
        <v>0</v>
      </c>
      <c r="DO169" s="10" t="str">
        <f aca="false">IF(DN169&gt;0,"4"," ")</f>
        <v> </v>
      </c>
      <c r="DP169" s="10" t="str">
        <f aca="false">IF(DN169&gt;0,"PRE"," ")</f>
        <v> </v>
      </c>
      <c r="DQ169" s="12" t="n">
        <v>2</v>
      </c>
      <c r="DR169" s="12" t="n">
        <v>2</v>
      </c>
      <c r="DS169" s="12" t="str">
        <f aca="false">CONCATENATE(CO169,CU169,DA169,DG169,DM169)</f>
        <v>  MIOAST </v>
      </c>
      <c r="DT169" s="10" t="str">
        <f aca="false" t="array" ref="DT169">_xlfn.IFS(DS169="EME    ","0", DS169=" HIP   ","1", DS169="  MIO  ","2", DS169="   AST ","3", DS169="    PRE","4", DS169="EME   PRE","5", DS169=" HIP  PRE","6", DS169=" HIP AST ","7", DS169="  MIO PRE","8", DS169="  MIOAST ","9", DS169="   ASTPRE","10",DS169=" HIP ASTPRE","11", DS169="  MIOASTPRE","12", DS169="     ","0")</f>
        <v>9</v>
      </c>
      <c r="DU169" s="1" t="s">
        <v>154</v>
      </c>
      <c r="DV169" s="1" t="str">
        <f aca="false" t="array" ref="DV169">_xlfn.IFS(DU169="SI","2", DU169="NO","1")</f>
        <v>1</v>
      </c>
      <c r="DW169" s="10" t="n">
        <v>0</v>
      </c>
      <c r="DX169" s="11" t="str">
        <f aca="false">IF(DW169=0,"1","2")</f>
        <v>1</v>
      </c>
      <c r="DY169" s="11" t="str">
        <f aca="false" t="array" ref="DY169">_xlfn.IFS(DW169=0,"0", DW169=0.25, "1", DW169=0.5,"2", DW169=0.75,"3", DW169=1,"4",DW169=1.25,"5", DW169=1.5,"6", DW169=1.75,"7", DW169=2,"8")</f>
        <v>0</v>
      </c>
      <c r="DZ169" s="10" t="n">
        <v>0</v>
      </c>
      <c r="EA169" s="11" t="str">
        <f aca="false">IF(DZ169=0,"1","2")</f>
        <v>1</v>
      </c>
      <c r="EB169" s="11" t="str">
        <f aca="false" t="array" ref="EB169">_xlfn.IFS(DZ169=0,"0", DZ169=0.25, "1", DZ169=0.5,"2", DZ169=0.75,"3", DZ169=1,"4",DZ169=1.25,"5", DZ169=1.5,"6", DZ169=1.75,"7", DZ169=2,"8")</f>
        <v>0</v>
      </c>
      <c r="EC169" s="10" t="n">
        <v>-0.25</v>
      </c>
      <c r="ED169" s="10" t="str">
        <f aca="false">IF(EC169=0,"1","2")</f>
        <v>2</v>
      </c>
      <c r="EE169" s="11" t="str">
        <f aca="false" t="array" ref="EE169">_xlfn.IFS(EC169=0,"0", EC169=-0.25, "1", EC169=-0.5,"2", EC169=-0.75,"3", EC169=-1,"4",EC169=-1.25,"5", EC169=-1.5,"6", EC169=-1.75,"7", EC169=-2,"8", EC169=-2.25,"9",EC169=-2.5,"10", EC169=-2.75,"11", EC169=-3,"12", EC169=-3.25,"13", EC169=-3.5,"14", EC169=-3.75,"15",EC169=-4,"16")</f>
        <v>1</v>
      </c>
      <c r="EF169" s="10" t="n">
        <v>-0.25</v>
      </c>
      <c r="EG169" s="10" t="str">
        <f aca="false">IF(EF169=0,"1","2")</f>
        <v>2</v>
      </c>
      <c r="EH169" s="11" t="str">
        <f aca="false" t="array" ref="EH169">_xlfn.IFS(EF169=0,"0", EF169=-0.25, "1", EF169=-0.5,"2", EF169=-0.75,"3", EF169=-1,"4",EF169=-1.25,"5", EF169=-1.5,"6", EF169=-1.75,"7", EF169=-2,"8", EF169=-2.25,"9",EF169=-2.5,"10", EF169=-2.75,"11", EF169=-3,"12", EF169=-3.25,"13", EF169=-3.5,"14", EF169=-3.75,"15",EF169=-4,"16")</f>
        <v>1</v>
      </c>
      <c r="EI169" s="10" t="n">
        <v>-0.75</v>
      </c>
      <c r="EJ169" s="11" t="str">
        <f aca="false">IF(EI169=0,"1","2")</f>
        <v>2</v>
      </c>
      <c r="EK169" s="11" t="str">
        <f aca="false" t="array" ref="EK169">_xlfn.IFS(EI169=0,"0", EI169=-0.25, "1", EI169=-0.5,"2", EI169=-0.75,"3", EI169=-1,"4",EI169=-1.25,"5", EI169=-1.5,"6", EI169=-1.75,"7", EI169=-2,"8", EI169=-2.25,"9", EI169=-2.25,"9",EI169=-2.5,"10", EI169=-2.75,"11", EI169=-3,"12", EI169=-3.25,"13", EI169=-3.5,"14", EI169=-3.75,"15",EI169=-4,"16", EI169=0.25, "17", EI169=0.5, "18")</f>
        <v>3</v>
      </c>
      <c r="EL169" s="10" t="n">
        <v>-0.5</v>
      </c>
      <c r="EM169" s="11" t="str">
        <f aca="false">IF(EL169=0,"1","2")</f>
        <v>2</v>
      </c>
      <c r="EN169" s="11" t="str">
        <f aca="false" t="array" ref="EN169">_xlfn.IFS(EL169=0.25,"17",EL169=0.5,"18", EL169=0,"0", EL169=-0.25, "1", EL169=-0.5,"2", EL169=-0.75,"3", EL169=-1,"4",EL169=-1.25,"5", EL169=-1.5,"6", EL169=-1.75,"7", EL169=-2,"8",EL169= -2.25,"9",EL169=-2.5,"10",EL169= -2.75,"11",EL169= -3,"12",EL169= -3.25,"13",EL169= -3.5,"14",EL169= -3.75,"15",EL169=-4,"16")</f>
        <v>2</v>
      </c>
      <c r="EO169" s="10" t="n">
        <v>0</v>
      </c>
      <c r="EP169" s="11" t="str">
        <f aca="false">IF(EO169=0,"1","2")</f>
        <v>1</v>
      </c>
      <c r="EQ169" s="11" t="str">
        <f aca="false" t="array" ref="EQ169">_xlfn.IFS(EO169=0,"0", EO169=0.25, "1", EO169=0.5,"2", EO169=0.75,"3", EO169=1,"4",EO169=1.25,"5", EO169=1.5,"6", EO169=1.75,"7", EO169=2,"8", EO169=2.25,"9", EO169=2.25,"9",EO169=2.5,"10", EO169=2.75,"11", EO169=3,"12", EO169=3.25,"13", EO169=3.5,"14", EO169=3.75,"15",EO169=4,"16", EO169=-0.25, "17", bq=-0.5, "18")</f>
        <v>0</v>
      </c>
      <c r="ER169" s="10" t="n">
        <v>0</v>
      </c>
      <c r="ES169" s="11" t="str">
        <f aca="false">IF(ER169=0,"1","2")</f>
        <v>1</v>
      </c>
      <c r="ET169" s="11" t="str">
        <f aca="false" t="array" ref="ET169">_xlfn.IFS(ER169=0,"0", ER169=0.25, "1", ER169=0.5,"2", ER169=0.75,"3", ER169=1,"4",ER169=1.25,"5", ER169=1.5,"6", ER169=1.75,"7", ER169=2,"8", ER169=2.25,"9", ER169=2.25,"9",ER169=2.5,"10", ER169=2.75,"11", ER169=3,"12", ER169=3.25,"13", ER169=3.5,"14", ER169=3.75,"15",ER169=4,"16", ER169=-0.25, "17", bq=-0.5, "18")</f>
        <v>0</v>
      </c>
      <c r="EU169" s="13" t="n">
        <v>29</v>
      </c>
      <c r="EV169" s="14" t="str">
        <f aca="false">VLOOKUP(EU169,LEYENDA!$G$2:$H$8,2,TRUE())</f>
        <v>25-36</v>
      </c>
      <c r="EW169" s="14" t="str">
        <f aca="false" t="array" ref="EW169">_xlfn.IFS(EV169="0-5","1", EV169="6-12","2", EV169="13-18","3", EV169="19-24","4", EV169="25-36","5", EV169="37-48","6", EV169="49-60","7")</f>
        <v>5</v>
      </c>
    </row>
    <row r="170" customFormat="false" ht="13.5" hidden="false" customHeight="false" outlineLevel="0" collapsed="false">
      <c r="A170" s="41" t="n">
        <v>57</v>
      </c>
      <c r="B170" s="32" t="n">
        <v>8</v>
      </c>
      <c r="C170" s="33" t="n">
        <v>40464</v>
      </c>
      <c r="D170" s="6"/>
      <c r="E170" s="5" t="str">
        <f aca="false">VLOOKUP(A170,'286'!$A$3:$J$600,10,FALSE())</f>
        <v>GARCÍA GARCÍA, MARÍA</v>
      </c>
      <c r="F170" s="4" t="str">
        <f aca="false">VLOOKUP(A170,'286'!$A$3:$I$1768,3,FALSE())</f>
        <v>GARGARMA</v>
      </c>
      <c r="G170" s="6" t="n">
        <f aca="false">VLOOKUP(A170,'286'!$A$3:$I$1768,4,FALSE())</f>
        <v>32550</v>
      </c>
      <c r="H170" s="7" t="n">
        <f aca="false">YEAR(C170)-YEAR(G170)</f>
        <v>21</v>
      </c>
      <c r="I170" s="1" t="str">
        <f aca="false">VLOOKUP(H170,LEYENDA!$C$2:$D$6,2,TRUE())</f>
        <v>13-24</v>
      </c>
      <c r="J170" s="5" t="str">
        <f aca="false">VLOOKUP(A170,'286'!$A$3:$I$1768,7,FALSE())</f>
        <v>M</v>
      </c>
      <c r="K170" s="8" t="str">
        <f aca="false">VLOOKUP(A170,'286'!$A$3:$I$1768,2,FALSE())</f>
        <v>OD</v>
      </c>
      <c r="L170" s="4" t="str">
        <f aca="false">VLOOKUP(A170,'286'!$A$3:$I$1768,8,FALSE())</f>
        <v>D</v>
      </c>
      <c r="M170" s="4" t="str">
        <f aca="false">VLOOKUP(A170,'286'!$A$3:$I$1768,9,FALSE())</f>
        <v>I</v>
      </c>
      <c r="N170" s="8" t="str">
        <f aca="false">IF(R170=O170, "MISMA","CONTRARIA")</f>
        <v>CONTRARIA</v>
      </c>
      <c r="O170" s="8" t="str">
        <f aca="false" t="array" ref="O170">_xlfn.IFS(L170="D","1", L170="I","2")</f>
        <v>1</v>
      </c>
      <c r="P170" s="8" t="str">
        <f aca="false" t="array" ref="P170">_xlfn.IFS(K170="OD","1", K170="OI","2")</f>
        <v>1</v>
      </c>
      <c r="Q170" s="1" t="str">
        <f aca="false" t="array" ref="Q170">_xlfn.IFS(J170="M","1", J170="H","2")</f>
        <v>1</v>
      </c>
      <c r="R170" s="8" t="str">
        <f aca="false" t="array" ref="R170">_xlfn.IFS(M170="D","1", M170="I","2")</f>
        <v>2</v>
      </c>
      <c r="S170" s="1" t="str">
        <f aca="false" t="array" ref="S170">_xlfn.IFS(N170="CONTRARIA", "1",N170= "MISMA","2")</f>
        <v>1</v>
      </c>
      <c r="T170" s="1" t="str">
        <f aca="false" t="array" ref="T170">_xlfn.IFS(I170="0-12","1", I170="13-24","2", I170="25-40","3", I170="41-60","4", I170="61-100","5")</f>
        <v>2</v>
      </c>
      <c r="U170" s="9" t="n">
        <v>2</v>
      </c>
      <c r="V170" s="1" t="str">
        <f aca="false">IF(U170="","",IF(AND(U170&gt;=-9,U170&lt;=-6.5),"-9 a -6,5",IF(AND(U170&gt;=-6,U170&lt;=-3.5),"-6 a -3,5",IF(AND(U170&gt;=-3,U170&lt;=-1),"-3 a -1",IF(U170=-0.5,"-0,5",IF(AND(U170&gt;=0,U170&lt;=2.5),"0 a 2,5",IF(AND(U170&gt;=3,U170&lt;=5.5),"3 a 5,5",IF(AND(U170&gt;=6,U170&lt;=8.5),"6 a 8,5",IF(AND(U170&gt;=9,U170&lt;=20),"9 a 20","Fuera de rango")))))))))</f>
        <v>0 a 2,5</v>
      </c>
      <c r="W170" s="11" t="n">
        <f aca="false">IF(V170="","",IF(V170="-9 a -6,5",2,IF(V170="-6 a -3,5",3,IF(V170="-3 a -1",4,IF(V170="-0,5","NORMA",IF(V170="0 a 2,5",5,IF(V170="3 a 5,5",6,IF(V170="6 a 8,5",7,IF(V170="9 a 20",8,"Fuera de rango")))))))))</f>
        <v>5</v>
      </c>
      <c r="X170" s="9" t="n">
        <v>0</v>
      </c>
      <c r="Y170" s="10" t="str">
        <f aca="false">IF(X170="","",IF(AND(X170&gt;=0,X170&lt;=4),"0 a 4",IF(AND(X170&gt;=4.5,X170&lt;=8.5),"4,5 a 8,5",IF(X170=9,"9",IF(AND(X170&gt;=9.5,X170&lt;=13),"9,5 a 13",IF(AND(X170&gt;=13.5,X170&lt;=20),"13,5 a 20",IF(AND(X170&gt;=20.5,X170&lt;=35),"20,5 a 35","Fuera de rango")))))))</f>
        <v>0 a 4</v>
      </c>
      <c r="Z170" s="11" t="n">
        <f aca="false">IF(Y170="","",IF(Y170="0 a 4",1,IF(Y170="4,5 a 8,5",2,IF(Y170="9","NORMA",IF(Y170="9,5 a 13",3,IF(Y170="13,5 a 20",4,IF(Y170="20,5 a 35",5,"Fuera de rango")))))))</f>
        <v>1</v>
      </c>
      <c r="AA170" s="9" t="n">
        <v>40</v>
      </c>
      <c r="AB170" s="10" t="str">
        <f aca="false">IF(AA170="","",IF(AND(AA170&gt;=0,AA170&lt;=9),"0 a 9",IF(AND(AA170&gt;=9.5,AA170&lt;=18.5),"9,5 a 18,5",IF(AA170=19,"19",IF(AND(AA170&gt;=19.5,AA170&lt;=28),"19,5 a 28",IF(AND(AA170&gt;=28.5,AA170&lt;=40),"28,5 a 40","Fuera de rango"))))))</f>
        <v>28,5 a 40</v>
      </c>
      <c r="AC170" s="11" t="n">
        <f aca="false" t="array" ref="AC170">_xlfn.IFS(AB170="","",AB170="0 a 9",1,AB170="9,5 a 18,5",2,AB170="19","NORMA",AB170="19,5 a 28",3,AB170="28,5 a 40",4,TRUE(),"Fuera de rango")</f>
        <v>4</v>
      </c>
      <c r="AD170" s="9" t="n">
        <v>0</v>
      </c>
      <c r="AE170" s="10" t="str">
        <f aca="false">IF(AD170="","",IF(AND(AD170&gt;=-10,AD170&lt;=0),"De -10 a 0",IF(AND(AD170&gt;=0.5,AD170&lt;=9.5),"0,5 a 9,5",IF(AD170=10,"10",IF(AND(AD170&gt;=10.5,AD170&lt;=20),"10,5 a 20",IF(AND(AD170&gt;=20.5,AD170&lt;=40),"20,5 a 40","Fuera de rango"))))))</f>
        <v>De -10 a 0</v>
      </c>
      <c r="AF170" s="12" t="n">
        <f aca="false">IF(AD170="","",IF(AND(AD170&gt;=-10,AD170&lt;=0),1,IF(AND(AD170&gt;=0.5,AD170&lt;=9.5),2,IF(AD170=10,"NORMA",IF(AND(AD170&gt;=10.5,AD170&lt;=20),3,IF(AND(AD170&gt;=20.5,AD170&lt;=40),4,""))))))</f>
        <v>1</v>
      </c>
      <c r="AG170" s="9" t="n">
        <v>6</v>
      </c>
      <c r="AH170" s="10" t="str">
        <f aca="false">IF(AG170="","",IF(AND(AG170&gt;=0,AG170&lt;=4),"0 a 4",IF(AND(AG170&gt;=4.5,AG170&lt;=8.5),"4,5 a 8,5",IF(AG170=9,"9",IF(AND(AG170&gt;=9.5,AG170&lt;=13),"9,5 a 13",IF(AND(AG170&gt;=13.5,AG170&lt;=25),"13,5 a 25","Fuera de rango"))))))</f>
        <v>4,5 a 8,5</v>
      </c>
      <c r="AI170" s="11" t="n">
        <f aca="false">IF(AH170="","",IF(AH170="0 a 4",1,IF(AH170="4,5 a 8,5",2,IF(AH170="9","NORMA",IF(AH170="9,5 a 13",3,IF(AH170="13,5 a 25",4,""))))))</f>
        <v>2</v>
      </c>
      <c r="AJ170" s="9" t="n">
        <v>2</v>
      </c>
      <c r="AK170" s="10" t="str">
        <f aca="false">IF(AJ170="","",IF(AND(AJ170&gt;=-15,AJ170&lt;=-10.5),"-15 a -10,5",IF(AND(AJ170&gt;=-10,AJ170&lt;=-4),"-10 a -4",IF(AND(AJ170&gt;=-4.5,AJ170&lt;=0),"-4,5 a 0",IF(AND(AJ170&gt;=0.5,AJ170&lt;=4.5),"0,5 a 4,5",IF(AJ170=5,"5",IF(AND(AJ170&gt;=5.5,AJ170&lt;=10),"5,5 a 10",IF(AND(AJ170&gt;=10.5,AJ170&lt;=20),"10,5 a 20","Fuera de rango"))))))))</f>
        <v>0,5 a 4,5</v>
      </c>
      <c r="AL170" s="11" t="n">
        <f aca="false">IF(AK170="","",IF(AK170="-15 a -10,5",1,IF(AK170="-10 a -4",2,IF(AK170="-4,5 a 0",3,IF(AK170="0,5 a 4,5",4,IF(AK170="5","NORMA",IF(AK170="5,5 a 10",5,IF(AK170="10,5 a 20",6,"Error"))))))))</f>
        <v>4</v>
      </c>
      <c r="AM170" s="9" t="n">
        <v>1.5</v>
      </c>
      <c r="AN170" s="10" t="str">
        <f aca="false">IF(AM170="","",IF(AND(AM170&gt;=-7.5,AM170&lt;=-5.5),"-7,5 a -5,5",IF(AND(AM170&gt;=-5,AM170&lt;=-3),"-5 a -3",IF(AND(AM170&gt;=-2.5,AM170&lt;=-0.5),"-2,5 a -0,5",IF(AM170=0,"0,00",IF(AND(AM170&gt;=0.5,AM170&lt;=2.5),"0,5 a 2,5",IF(AND(AM170&gt;=3,AM170&lt;=5),"3 a 5",IF(AND(AM170&gt;=5.5,AM170&lt;=7.5),"5,5 a 7,5",IF(AND(AM170&gt;=8,AM170&lt;=10),"8 a 10","Fuera de rango")))))))))</f>
        <v>0,5 a 2,5</v>
      </c>
      <c r="AO170" s="11" t="n">
        <f aca="false">IF(AN170="","",IF(AN170="-7,5 a -5,5",1,IF(AN170="-5 a -3",2,IF(AN170="-2,5 a -0,5",3,IF(AN170="0,00","NORMA",IF(AN170="0,5 a 2,5",4,IF(AN170="3 a 5",5,IF(AN170="5,5 a 7,5",6,IF(AN170="8 a 10",7,"Error")))))))))</f>
        <v>4</v>
      </c>
      <c r="AP170" s="9" t="n">
        <v>5</v>
      </c>
      <c r="AQ170" s="10" t="str">
        <f aca="false">IF(AP170="","",IF(AND(AP170&gt;=-20,AP170&lt;=-9.5),"-20 a -9,5",IF(AND(AP170&gt;=-9,AP170&lt;=-6.5),"-9 a -6,5",IF(AP170=-6,"-6",IF(AND(AP170&gt;=-5.5,AP170&lt;=-3),"-5,5 a -3",IF(AND(AP170&gt;=-2.5,AP170&lt;=0),"-2,5 a 0",IF(AND(AP170&gt;=0.5,AP170&lt;=3),"0,5 a 3",IF(AND(AP170&gt;=3.5,AP170&lt;=6),"3,5 a 6",IF(AND(AP170&gt;=6.5,AP170&lt;=9),"6,5 a 9",IF(AND(AP170&gt;=9.5,AP170&lt;=20),"9,5 a 20","Fuera de rango"))))))))))</f>
        <v>3,5 a 6</v>
      </c>
      <c r="AR170" s="11" t="n">
        <f aca="false">IF(AQ170="","",IF(AQ170="-20 a -9,5",1,IF(AQ170="-9 a -6,5",2,IF(AQ170="-6","NORMA",IF(AQ170="-5,5 a -3",3,IF(AQ170="-2,5 a 0",4,IF(AQ170="0,5 a 3",5,IF(AQ170="3,5 a 6",6,IF(AQ170="6,5 a 9",7,IF(AQ170="9,5 a 20",8,""))))))))))</f>
        <v>6</v>
      </c>
      <c r="AS170" s="9" t="n">
        <v>-1</v>
      </c>
      <c r="AT170" s="10" t="str">
        <f aca="false">IF(AS170="","",IF(AND(AS170&gt;=-16,AS170&lt;=-14),"-16 a -14",IF(AND(AS170&gt;=-13.5,AS170&lt;=-11.5),"-13,5 a -11,5",IF(AND(AS170&gt;=-11,AS170&lt;=-9),"-11 a -9",IF(AND(AS170&gt;=-8.5,AS170&lt;=-6.5),"-8,5 a -6,5",IF(AND(AS170&gt;=-6,AS170&lt;=-4),"-6 a -4",IF(AND(AS170&gt;=-3.5,AS170&lt;=-1.5),"-3,5 a -1,5",IF(AND(AS170&gt;=-1,AS170&lt;=1),"-1 a 1",IF(AND(AS170&gt;=1.5,AS170&lt;=3.5),"1,5 a 3,5",IF(AND(AS170&gt;=4,AS170&lt;=6),"4 a 6",IF(AND(AS170&gt;=6.5,AS170&lt;=8.5),"6,5 a 8,5",IF(AND(AS170&gt;=9,AS170&lt;=11),"9 a 11",IF(AND(AS170&gt;=11.5,AS170&lt;=13.5),"11,5 a 13,5",IF(AND(AS170&gt;=14,AS170&lt;=16),"14 a 16",IF(AND(AS170&gt;=16.5,AS170&lt;=18.5),"16,5 a 18,5",IF(AND(AS170&gt;=19,AS170&lt;=21),"19 a 21","Fuera de rango"))))))))))))))))</f>
        <v>-1 a 1</v>
      </c>
      <c r="AU170" s="11" t="n">
        <f aca="false" t="array" ref="AU170">IF(AT170="","",_xlfn.IFS(AT170="-16 a -14",1,AT170="-13,5 a -11,5",2,AT170="-11 a -9",3,AT170="-8,5 a -6,5",4,AT170="-6 a -4",5,AT170="-3,5 a -1,5",6,AT170="-1 a 1",7,AT170="1,5 a 3,5",8,AT170="4 a 6","NORMA",AT170="6,5 a 8,5",9,AT170="9 a 11",10,AT170="11,5 a 13,5",11,AT170="14 a 16",12,AT170="16,5 a 18,5",13,AT170="19 a 21",14,TRUE(),""))</f>
        <v>7</v>
      </c>
      <c r="AV170" s="9" t="n">
        <v>1</v>
      </c>
      <c r="AW170" s="10" t="str">
        <f aca="false">IF(AV170="","",IF(AND(AV170&gt;=-1,AV170&lt;=-0.5),"-1 a -0,5",IF(AND(AV170&gt;-0.5,AV170&lt;=0),"De -0,5 a 0",IF(AND(AV170&gt;=0.25,AV170&lt;=0.75),"0,25 a 0,75",IF(AND(AV170&gt;=1,AV170&lt;=1.5),"1 a 1,5",IF(AND(AV170&gt;=1.75,AV170&lt;=2.25),"1,75 a 2,25",IF(AND(AV170&gt;=2.5,AV170&lt;=3),"2,5 a 3",IF(AND(AV170&gt;=3.25,AV170&lt;=3.75),"3,25 a 3,75","Fuera de rango"))))))))</f>
        <v>1 a 1,5</v>
      </c>
      <c r="AX170" s="11" t="n">
        <f aca="false">IF(AW170="","",IF(OR(AW170="-1 a -0,5",AW170="-1 a -0.5"),1,IF(OR(AW170="De -0,5 a 0",AW170="-0,5 a 0",AW170="De -0.5 a 0"),2,IF(OR(AW170="0,25 a 0,75",AW170="0.25 a 0.75"),"NORMA",IF(OR(AW170="1 a 1,5",AW170="1 a 1.5"),3,IF(OR(AW170="1,75 a 2,25",AW170="1.75 a 2.25"),4,IF(OR(AW170="2,5 a 3",AW170="2.5 a 3"),5,IF(OR(AW170="3,25 a 3,75",AW170="3.25 a 3.75"),6,""))))))))</f>
        <v>3</v>
      </c>
      <c r="AY170" s="9" t="n">
        <v>2</v>
      </c>
      <c r="AZ170" s="10" t="str">
        <f aca="false">IF(AY170="","",IF(AND(AY170&gt;=-20,AY170&lt;=-9.5),"-20 a -9,5",IF(AND(AY170&gt;=-9,AY170&lt;=-6.5),"-9 a -6,5",IF(AY170=-6,"-6",IF(AND(AY170&gt;=-5.5,AY170&lt;=-3),"-5,5 a -3",IF(AND(AY170&gt;=-2.5,AY170&lt;=0),"-2,5 a 0",IF(AND(AY170&gt;=0.5,AY170&lt;=3),"0,5 a 3",IF(AND(AY170&gt;=3.5,AY170&lt;=6),"3,5 a 6","Fuera de rango"))))))))</f>
        <v>0,5 a 3</v>
      </c>
      <c r="BA170" s="11" t="n">
        <f aca="false">IF(AZ170="","",IF(AZ170="-20 a -9,5",1,IF(AZ170="-9 a -6,5",2,IF(AZ170="-6","NORMA",IF(AZ170="-5,5 a -3",3,IF(AZ170="-2,5 a 0",4,IF(AZ170="0,5 a 3",5,IF(AZ170="3,5 a 6",6,""))))))))</f>
        <v>5</v>
      </c>
      <c r="BB170" s="9" t="n">
        <v>0</v>
      </c>
      <c r="BC170" s="10" t="str">
        <f aca="false" t="array" ref="BC170">IF(BB170="","",_xlfn.IFS(AND(BB170&gt;=0,BB170&lt;=2),"0 a 2",AND(BB170&gt;=2.5,BB170&lt;=4.5),"2,5 a 4,5",AND(BB170&gt;=5,BB170&lt;=7),"5 a 7",AND(BB170&gt;=7.5,BB170&lt;=9.5),"7,5 a 9,5",AND(BB170&gt;=10,BB170&lt;=12),"10 a 12",AND(BB170&gt;=12.5,BB170&lt;=14.5),"12,5 a 14,5",BB170=15,"15",AND(BB170&gt;=15.5,BB170&lt;=17.5),"15,5 a 17,5",AND(BB170&gt;=18,BB170&lt;=20),"18 a 20",AND(BB170&gt;=20.5,BB170&lt;=22.5),"20,5 a 22,5",AND(BB170&gt;=23,BB170&lt;=25),"23 a 25",TRUE(),"Fuera de rango"))</f>
        <v>0 a 2</v>
      </c>
      <c r="BD170" s="11" t="n">
        <f aca="false" t="array" ref="BD170">IF(BC170="","",_xlfn.IFS(BC170="0 a 2",1,BC170="2,5 a 4,5",2,BC170="5 a 7",3,BC170="7,5 a 9,5",4,BC170="10 a 12",5,BC170="12,5 a 14,5",6,BC170="15","NORMA",BC170="15,5 a 17,5",7,BC170="18 a 20",8,BC170="20,5 a 22,5",9,BC170="23 a 25",10,TRUE(),"Fuera de rango"))</f>
        <v>1</v>
      </c>
      <c r="BE170" s="9" t="n">
        <v>40</v>
      </c>
      <c r="BF170" s="10" t="str">
        <f aca="false">IF(BE170="","",IF(AND(BE170&gt;=-20,BE170&lt;=-10),"-20 a -10",IF(AND(BE170&gt;=-9.5,BE170&lt;=0.5),"-9,5 a 0,5",IF(AND(BE170&gt;=1,BE170&lt;=11),"1 a 11",IF(AND(BE170&gt;=11.5,BE170&lt;=20.5),"11,5 a 20,5",IF(BE170=21,"21",IF(AND(BE170&gt;=21.5,BE170&lt;=31.5),"21,5 a 31,5",IF(AND(BE170&gt;=32,BE170&lt;=42),"32 a 42","Fuera de rango"))))))))</f>
        <v>32 a 42</v>
      </c>
      <c r="BG170" s="11" t="n">
        <f aca="false">IF(BF170="","",IF(BF170="-20 a -10",1,IF(BF170="-9,5 a 0,5",2,IF(BF170="1 a 11",3,IF(BF170="11,5 a 20,5",4,IF(BF170="21","NORMA",IF(BF170="21,5 a 31,5",5,IF(BF170="32 a 42",6,""))))))))</f>
        <v>6</v>
      </c>
      <c r="BH170" s="9" t="n">
        <v>0</v>
      </c>
      <c r="BI170" s="10" t="str">
        <f aca="false">IF(BH170="","",IF(AND(BH170&gt;=-20,BH170&lt;=-15),"-20 a -15",IF(AND(BH170&gt;=-14.5,BH170&lt;=-9.5),"-14,5 a -9,5",IF(AND(BH170&gt;=-9,BH170&lt;=-4),"-9 a -4",IF(AND(BH170&gt;=-3.5,BH170&lt;=2.5),"-3,5 a 2,5",IF(AND(BH170&gt;=3,BH170&lt;=8),"3 a 8",IF(AND(BH170&gt;=8.5,BH170&lt;=14.5),"8,5 a 14,5",IF(BH170=15,"15",IF(AND(BH170&gt;=15.5,BH170&lt;=20.5),"15,5 a 20,5",IF(AND(BH170&gt;=21,BH170&lt;=26),"21 a 26","Fuera de rango"))))))))))</f>
        <v>-3,5 a 2,5</v>
      </c>
      <c r="BJ170" s="11" t="n">
        <f aca="false">IF(BI170="","",IF(BI170="-20 a -15",1,IF(BI170="-14,5 a -9,5",2,IF(BI170="-9 a -4",3,IF(BI170="-3,5 a 2,5",4,IF(BI170="3 a 8",5,IF(BI170="8,5 a 14,5",6,IF(BI170="15","NORMA",IF(BI170="15,5 a 20,5",7,IF(BI170="21 a 26",8,IF(BI170="26,5 a 31,5",9,"")))))))))))</f>
        <v>4</v>
      </c>
      <c r="BK170" s="9" t="n">
        <v>0</v>
      </c>
      <c r="BL170" s="10" t="str">
        <f aca="false">IF(BK170="","",IF(AND(BK170&gt;=0,BK170&lt;=2),"0 - 2",IF(AND(BK170&gt;=2.5,BK170&lt;=4.5),"2,5 - 4,5",IF(AND(BK170&gt;=5,BK170&lt;=7),"5 - 7",IF(AND(BK170&gt;=7.5,BK170&lt;=9.5),"7,5 - 9,5",IF(AND(BK170&gt;=10,BK170&lt;=12),"10 - 12",IF(AND(BK170&gt;=12.5,BK170&lt;=13.5),"12,5 - 13,5",IF(BK170=14,"14",IF(AND(BK170&gt;=14.5,BK170&lt;=16.5),"14,5 - 16,5",IF(AND(BK170&gt;=17,BK170&lt;=19),"17 - 19",IF(AND(BK170&gt;=19.5,BK170&lt;=21.5),"19,5 - 21,5",IF(AND(BK170&gt;=22,BK170&lt;=24),"22 - 24",IF(AND(BK170&gt;=24.5,BK170&lt;=26.5),"24,5 - 26,5",IF(AND(BK170&gt;=27,BK170&lt;=29),"27 - 29",IF(AND(BK170&gt;=29.5,BK170&lt;=30),"29,5 - 30","Fuera de rango")))))))))))))))</f>
        <v>0 - 2</v>
      </c>
      <c r="BM170" s="11" t="n">
        <f aca="false">IF(BL170="","",IF(BL170="0 - 2",1,IF(BL170="2,5 - 4,5",2,IF(BL170="5 - 7",3,IF(BL170="7,5 - 9,5",4,IF(BL170="10 - 12",5,IF(BL170="12,5 - 13,5",6,IF(BL170="14","NORMA",IF(BL170="14,5 - 16,5",7,IF(BL170="17 - 19",8,IF(BL170="19,5 - 21,5",9,IF(BL170="22 - 24",10,IF(BL170="24,5 - 26,5",11,IF(BL170="27 - 29",12,IF(BL170="29,5 - 30",13,"")))))))))))))))</f>
        <v>1</v>
      </c>
      <c r="BN170" s="9" t="n">
        <v>8</v>
      </c>
      <c r="BO170" s="10" t="str">
        <f aca="false">IF(BN170="","",IF(AND(BN170&gt;=-20,BN170&lt;=-10),"-20 a -10",IF(AND(BN170&gt;=-9.5,BN170&lt;=0.5),"-9,5 a 0,5",IF(AND(BN170&gt;=1,BN170&lt;=11),"1 a 11",IF(AND(BN170&gt;=11.5,BN170&lt;=21.5),"11,5 a 21,5",IF(BN170=22,"22",IF(AND(BN170&gt;=22.5,BN170&lt;=32.5),"22,5 a 32,5",IF(AND(BN170&gt;=33,BN170&lt;=43),"33 a 43","Fuera de rango"))))))))</f>
        <v>1 a 11</v>
      </c>
      <c r="BP170" s="11" t="n">
        <f aca="false">IF(BO170="","",IF(BO170="-20 a -10",1,IF(BO170="-9,5 a 0,5",2,IF(BO170="1 a 11",3,IF(BO170="11,5 a 21,5",4,IF(BO170="22","NORMA",IF(BO170="22,5 a 32,5",5,IF(BO170="33 a 43",6,""))))))))</f>
        <v>3</v>
      </c>
      <c r="BQ170" s="9" t="n">
        <v>3</v>
      </c>
      <c r="BR170" s="10" t="str">
        <f aca="false">IF(BQ170="","",IF(AND(BQ170&gt;=-20,BQ170&lt;=-15),"-20 a -15",IF(AND(BQ170&gt;=-14.5,BQ170&lt;=-9.5),"-14,5 a -9,5",IF(AND(BQ170&gt;=-9,BQ170&lt;=-4),"-9 a -4",IF(AND(BQ170&gt;=-3.5,BQ170&lt;=2.5),"-3,5 a 2,5",IF(AND(BQ170&gt;=3,BQ170&lt;=8),"3 a 8",IF(AND(BQ170&gt;=8.5,BQ170&lt;=13.5),"8,5 a 13,5",IF(AND(BQ170&gt;=14,BQ170&lt;=17.5),"14 a 17,5",IF(BQ170=18,"18",IF(AND(BQ170&gt;=18.5,BQ170&lt;=23.5),"18,5 a 23,5",IF(AND(BQ170&gt;=24,BQ170&lt;=29),"24 a 29",IF(AND(BQ170&gt;=29.5,BQ170&lt;=34.5),"29,5 a 34,5",IF(AND(BQ170&gt;=35,BQ170&lt;=40),"35 a 40","Fuera de rango")))))))))))))</f>
        <v>3 a 8</v>
      </c>
      <c r="BS170" s="11" t="n">
        <f aca="false">IF(BR170="","",IF(BR170="-20 a -15",1,IF(BR170="-14,5 a -9,5",2,IF(BR170="-9 a -4",3,IF(BR170="-3,5 a 2,5",4,IF(BR170="3 a 8",5,IF(BR170="8,5 a 13,5",6,IF(BR170="14 a 17,5",7,IF(BR170="18","NORMA",IF(BR170="18,5 a 23,5",8,IF(BR170="24 a 29",9,IF(BR170="29,5 a 34,5",10,IF(BR170="35 a 40",11,"")))))))))))))</f>
        <v>5</v>
      </c>
      <c r="BT170" s="9" t="n">
        <v>2</v>
      </c>
      <c r="BU170" s="10" t="str">
        <f aca="false">IF(BT170="","",IF(AND(BT170&gt;=-20,BT170&lt;=-18),"-20 a -18",IF(AND(BT170&gt;=-17.5,BT170&lt;=-15.5),"-17,5 a -15,5",IF(AND(BT170&gt;=-15,BT170&lt;=-13),"-15 a -13",IF(AND(BT170&gt;=-12.5,BT170&lt;=-10.5),"-12,5 a -10,5",IF(AND(BT170&gt;=-10,BT170&lt;=-8),"-10 a -8",IF(AND(BT170&gt;=-7.5,BT170&lt;=-5.5),"-7,5 a -5,5",IF(AND(BT170&gt;=-5,BT170&lt;=-3),"-5 a -3",IF(AND(BT170&gt;=-2.5,BT170&lt;=-0.5),"-2,5 a -0,5",IF(BT170=0,"0",IF(AND(BT170&gt;=0.5,BT170&lt;=2.5),"0,5 a 2,5",IF(AND(BT170&gt;=3,BT170&lt;=5),"3 a 5",IF(AND(BT170&gt;=5.5,BT170&lt;=7.5),"5,5 a 7,5",IF(AND(BT170&gt;=8,BT170&lt;=10),"8 a 10",IF(AND(BT170&gt;=10.5,BT170&lt;=12.5),"10,5 a 12,5",IF(AND(BT170&gt;=13,BT170&lt;=15),"13 a 15",IF(AND(BT170&gt;=15.5,BT170&lt;=17.5),"15,5 a 17,5",IF(AND(BT170&gt;=18,BT170&lt;=20),"18 a 20","Fuera de rango"))))))))))))))))))</f>
        <v>0,5 a 2,5</v>
      </c>
      <c r="BV170" s="11" t="n">
        <f aca="false">IF(BT170="","",IF(BT170=0,"NORMA",IF(AND(BT170&gt;=-20,BT170&lt;=-18),2,IF(AND(BT170&gt;=-17.5,BT170&lt;=-15.5),2,IF(AND(BT170&gt;=-15,BT170&lt;=-13),3,IF(AND(BT170&gt;=-12.5,BT170&lt;=-10.5),4,IF(AND(BT170&gt;=-10,BT170&lt;=-8),5,IF(AND(BT170&gt;=-7.5,BT170&lt;=-5.5),6,IF(AND(BT170&gt;=-5,BT170&lt;=-3),7,IF(AND(BT170&gt;=-2.5,BT170&lt;=-0.5),8,IF(AND(BT170&gt;=0.5,BT170&lt;=2.5),9,IF(AND(BT170&gt;=3,BT170&lt;=5),10,IF(AND(BT170&gt;=5.5,BT170&lt;=7.5),11,IF(AND(BT170&gt;=8,BT170&lt;=10),12,IF(AND(BT170&gt;=10.5,BT170&lt;=12.5),13,IF(AND(BT170&gt;=13,BT170&lt;=15),14,IF(AND(BT170&gt;=15.5,BT170&lt;=17.5),15,IF(AND(BT170&gt;=18,BT170&lt;=20),16,"Fuera de rango"))))))))))))))))))</f>
        <v>9</v>
      </c>
      <c r="BW170" s="9" t="n">
        <v>-5.25</v>
      </c>
      <c r="BX170" s="10" t="n">
        <f aca="false">18.5- (0.3*H170)</f>
        <v>12.2</v>
      </c>
      <c r="BY170" s="10" t="n">
        <f aca="false">(BW170)-(BX170)</f>
        <v>-17.45</v>
      </c>
      <c r="BZ170" s="10" t="str">
        <f aca="false">IF(BY170="","",IF(BY170&lt;-27.5,"De -30 a -28",IF(BY170&lt;-25,"De -27,5 a -25,5",IF(BY170&lt;-22.5,"De -25 a -23",IF(BY170&lt;-20,"De -22,5 a -20,5",IF(BY170&lt;-17.5,"De -20 a -18",IF(BY170&lt;-15,"De -17,5 a -15,5",IF(BY170&lt;-12.5,"De -15 a -13",IF(BY170&lt;-10,"De -12,5 a -10,5",IF(BY170&lt;-7.5,"De -10 a -8",IF(BY170&lt;-5,"De -7,5 a -5,5",IF(BY170&lt;-2.5,"De -5 a -3",IF(BY170&lt;0,"De -2,5 a -0,5",IF(BY170&lt;2.5,"De 0 a 2",IF(BY170&lt;5,"De 2,5 a 4,5",IF(BY170&lt;7.5,"De 5 a 7",IF(BY170&lt;10,"De 7,5 a 9,5",IF(BY170&lt;12.5,"De 10 a 12",IF(BY170&lt;15,"De 12,5 a 14,5",IF(BY170&lt;17.5,"De 15 a 17",IF(BY170&lt;20,"De 17,5 a 19,5",IF(BY170&lt;22.5,"De 20 a 22",IF(BY170&lt;25,"De 22,5 a 24,5",IF(BY170&lt;27.5,"De 25 a 27","De 27,5 a 30"))))))))))))))))))))))))</f>
        <v>De -17,5 a -15,5</v>
      </c>
      <c r="CA170" s="12" t="n">
        <f aca="false">IF(BY170="","",IF(BY170&lt;=-28,1,IF(BY170&lt;=-25.5,2,IF(BY170&lt;=-23,3,IF(BY170&lt;=-20.5,4,IF(BY170&lt;=-18,5,IF(BY170&lt;=-15.5,6,IF(BY170&lt;=-13,7,IF(BY170&lt;=-10.5,8,IF(BY170&lt;=-8,9,IF(BY170&lt;=-5.5,10,IF(BY170&lt;=-3,11,IF(BY170&lt;=-0.5,12,IF(BY170&lt;=2,13,IF(BY170&lt;=4.5,14,IF(BY170&lt;=7,15,IF(BY170&lt;=9.5,16,IF(BY170&lt;=12,17,IF(BY170&lt;=14.5,18,IF(BY170&lt;=17,19,IF(BY170&lt;=19.5,20,IF(BY170&lt;=22,21,IF(BY170&lt;=24.5,22,IF(BY170&lt;=27,23,IF(BY170&lt;=30,24,"Fuera de rango")))))))))))))))))))))))))</f>
        <v>6</v>
      </c>
      <c r="CB170" s="9" t="n">
        <v>-5.25</v>
      </c>
      <c r="CC170" s="10" t="n">
        <f aca="false">18.5- (0.3*H170)</f>
        <v>12.2</v>
      </c>
      <c r="CD170" s="10" t="n">
        <f aca="false">(CB170)-(CC170)</f>
        <v>-17.45</v>
      </c>
      <c r="CE170" s="10" t="str">
        <f aca="false">IF(CD170="","",IF(CD170&lt;-27.5,"De -30 a -28",IF(CD170&lt;-25,"De -27,5 a -25,5",IF(CD170&lt;-22.5,"De -25 a -23",IF(CD170&lt;-20,"De -22,5 a -20,5",IF(CD170&lt;-17.5,"De -20 a -18",IF(CD170&lt;-15,"De -17,5 a -15,5",IF(CD170&lt;-12.5,"De -15 a -13",IF(CD170&lt;-10,"De -12,5 a -10,5",IF(CD170&lt;-7.5,"De -10 a -8",IF(CD170&lt;-5,"De -7,5 a -5,5",IF(CD170&lt;-2.5,"De -5 a -3",IF(CD170&lt;0,"De -2,5 a -0,5",IF(CD170&lt;=2,"De 0 a 2",IF(CD170&lt;=4.5,"De 2,5 a 4,5",IF(CD170&lt;=7,"De 5 a 7",IF(CD170&lt;=9.5,"De 7,5 a 9,5",IF(CD170&lt;=12,"De 10 a 12",IF(CD170&lt;=14.5,"De 12,5 a 14,5",IF(CD170&lt;=17,"De 15 a 17",IF(CD170&lt;=19.5,"De 17,5 a 19,5",IF(CD170&lt;=22,"De 20 a 22",IF(CD170&lt;=24.5,"De 22,5 a 24,5",IF(CD170&lt;=27,"De 25 a 27","De 27,5 a 30"))))))))))))))))))))))))</f>
        <v>De -17,5 a -15,5</v>
      </c>
      <c r="CF170" s="12" t="n">
        <f aca="false">IF(CD170="","",IF(CD170&lt;-27.5,1,IF(CD170&lt;-25,2,IF(CD170&lt;-22.5,3,IF(CD170&lt;-20,4,IF(CD170&lt;-17.5,5,IF(CD170&lt;-15,6,IF(CD170&lt;-12.5,7,IF(CD170&lt;-10,8,IF(CD170&lt;-7.5,9,IF(CD170&lt;-5,10,IF(CD170&lt;-2.5,11,IF(CD170&lt;0,12,IF(CD170&lt;2.5,13,IF(CD170&lt;5,14,IF(CD170&lt;7.5,15,IF(CD170&lt;10,16,IF(CD170&lt;12.5,17,IF(CD170&lt;15,18,IF(CD170&lt;17.5,19,IF(CD170&lt;20,20,IF(CD170&lt;22.5,21,IF(CD170&lt;25,22,IF(CD170&lt;27.5,23,24))))))))))))))))))))))))</f>
        <v>6</v>
      </c>
      <c r="CG170" s="9" t="n">
        <v>-3.25</v>
      </c>
      <c r="CH170" s="10" t="str">
        <f aca="false">IF(CG170="","",IF(AND(CG170&gt;=-10,CG170&lt;=-9.5),"-10 a -9,5",IF(AND(CG170&gt;-9.5,CG170&lt;=-8.5),"-9 a -8,5",IF(AND(CG170&gt;-8.5,CG170&lt;=-7.5),"-8 a -7,5",IF(AND(CG170&gt;-7.5,CG170&lt;=-6.5),"-7 a -6,5",IF(AND(CG170&gt;-6.5,CG170&lt;=-5.5),"-6 a -5,5",IF(AND(CG170&gt;-5.5,CG170&lt;=-4.5),"-5 a -4,5",IF(AND(CG170&gt;-4.5,CG170&lt;=-3.5),"-4 a -3,5",IF(AND(CG170&gt;-3.5,CG170&lt;=-2.5),"-3 a -2,5",IF(CG170=-2.25,"-2,25",IF(AND(CG170&gt;-2.5,CG170&lt;=-1.5),"-2 a -1,5",IF(AND(CG170&gt;-1.5,CG170&lt;=-0.5),"-1 a -0,5",IF(AND(CG170&gt;-0.5,CG170&lt;=0.5),"0 a 0,5",IF(AND(CG170&gt;0.5,CG170&lt;=1.5),"1 a 1,5",IF(AND(CG170&gt;1.5,CG170&lt;=2.5),"2 a 2,5",IF(AND(CG170&gt;2.5,CG170&lt;=3.5),"3 a 3,5",IF(AND(CG170&gt;3.5,CG170&lt;=4.5),"4 a 4,5",IF(AND(CG170&gt;4.5,CG170&lt;=5.5),"5 a 5,5",IF(AND(CG170&gt;5.5,CG170&lt;=6.5),"6 a 6,5",IF(AND(CG170&gt;6.5,CG170&lt;=7.5),"7 a 7,5",IF(AND(CG170&gt;7.5,CG170&lt;=8.5),"8 a 8,5",IF(AND(CG170&gt;8.5,CG170&lt;=9.5),"9 a 9,5",IF(CG170&gt;=10,"10","Fuera de rango")))))))))))))))))))))))</f>
        <v>-3 a -2,5</v>
      </c>
      <c r="CI170" s="11" t="n">
        <f aca="false">IF(CG170="","",IF(CG170=-2.25,"NORMA",IF(CG170&lt;=-9.5,1,IF(CG170&lt;=-8.5,2,IF(CG170&lt;=-7.5,3,IF(CG170&lt;=-6.5,4,IF(CG170&lt;=-5.5,5,IF(CG170&lt;=-4.5,6,IF(CG170&lt;=-3.5,7,IF(CG170&lt;=-2.5,8,IF(CG170&lt;=-1.5,9,IF(CG170&lt;=-0.5,10,IF(CG170&lt;=0.5,11,IF(CG170&lt;=1.5,12,IF(CG170&lt;=2.5,13,IF(CG170&lt;=3.5,14,IF(CG170&lt;=4.5,15,IF(CG170&lt;=5.5,16,IF(CG170&lt;=6.5,17,IF(CG170&lt;=7.5,18,IF(CG170&lt;=8.5,19,IF(CG170&lt;=9.5,20,IF(CG170=10,21,"Fuera de rango")))))))))))))))))))))))</f>
        <v>8</v>
      </c>
      <c r="CJ170" s="9" t="n">
        <v>3</v>
      </c>
      <c r="CK170" s="10" t="str">
        <f aca="false">IF(CJ170="","",IF(AND(CJ170&gt;=-6,CJ170&lt;=-5.5),"-6 a -5,5",IF(AND(CJ170&gt;-5.5,CJ170&lt;=-4.5),"-5 a -4,5",IF(AND(CJ170&gt;-4.5,CJ170&lt;=-3.5),"-4 a -3,5",IF(AND(CJ170&gt;-3.5,CJ170&lt;=-2.5),"-3 a -2,5",IF(AND(CJ170&gt;-2.5,CJ170&lt;=-1.5),"-2 a -1,5",IF(AND(CJ170&gt;-1.5,CJ170&lt;=-0.5),"-1 a -0,5",IF(AND(CJ170&gt;-0.5,CJ170&lt;=0.5),"0 a 0,5",IF(AND(CJ170&gt;0.5,CJ170&lt;=1.5),"1 a 1,5",IF(AND(CJ170&gt;1.5,CJ170&lt;2.5),"2",IF(AND(CJ170&gt;=2.5,CJ170&lt;=3),"2,5 a 3",IF(AND(CJ170&gt;3,CJ170&lt;=4),"3,5 a 4",IF(AND(CJ170&gt;4,CJ170&lt;=5),"4,5 a 5",IF(AND(CJ170&gt;5,CJ170&lt;=6),"5,5 a 6",IF(AND(CJ170&gt;6,CJ170&lt;=7),"6,5 a 7",IF(AND(CJ170&gt;7,CJ170&lt;=8),"7,5 a 8",IF(AND(CJ170&gt;8,CJ170&lt;=9.5),"8,5 a 9,5",IF(CJ170=10,"10","Fuera de rango"))))))))))))))))))</f>
        <v>2,5 a 3</v>
      </c>
      <c r="CL170" s="11" t="n">
        <f aca="false">IF(CK170="","",IF(OR(CK170="-6 a -5,5",CK170="-6 - -5,5"),1,IF(OR(CK170="-5 a -4,5",CK170="-5 - -4,5"),2,IF(OR(CK170="-4 a -3,5",CK170="-4 - -3,5"),3,IF(OR(CK170="-3 a -2,5",CK170="-3 - -2,5"),4,IF(OR(CK170="-2 a -1,5",CK170="-2 - -1,5"),5,IF(OR(CK170="-1 a -0,5",CK170="-1 - -0,5"),6,IF(OR(CK170="0 a 0,5",CK170="0 - 0,5"),7,IF(OR(CK170="1 a 1,5",CK170="1 - 1,5"),8,IF(CK170="2","NORMA",IF(OR(CK170="2,5 a 3",CK170="2,5 - 3"),9,IF(OR(CK170="3,5 a 4",CK170="3,5 - 4"),10,IF(OR(CK170="4,5 a 5",CK170="4,5 - 5"),11,IF(OR(CK170="5,5 a 6",CK170="5,5 - 6"),12,IF(OR(CK170="6,5 a 7",CK170="6,5 - 7"),13,IF(OR(CK170="7,5 a 8",CK170="7,5 - 8"),14,IF(OR(CK170="8,5 a 9",CK170="8,5 - 9,5",CK170="9 a 9,5"),15,IF(CK170="10",15,IF(OR(CK170="0,5 a 1",CK170="0,5 - 1"),7,"Fuera de rango")))))))))))))))))))</f>
        <v>9</v>
      </c>
      <c r="CM170" s="10" t="n">
        <v>0</v>
      </c>
      <c r="CN170" s="10" t="str">
        <f aca="false">IF(CM170=0,"0", " ")</f>
        <v>0</v>
      </c>
      <c r="CO170" s="10" t="str">
        <f aca="false">IF(CM170&gt;0,"EME"," ")</f>
        <v> </v>
      </c>
      <c r="CP170" s="10" t="n">
        <v>0</v>
      </c>
      <c r="CQ170" s="10" t="str">
        <f aca="false">IF(CP170&gt;0,"0", " ")</f>
        <v> </v>
      </c>
      <c r="CR170" s="10" t="str">
        <f aca="false">IF(CP170&gt;0,"EME"," ")</f>
        <v> </v>
      </c>
      <c r="CS170" s="9" t="n">
        <v>0</v>
      </c>
      <c r="CT170" s="10" t="str">
        <f aca="false">IF(CS170&gt;0,"1", " ")</f>
        <v> </v>
      </c>
      <c r="CU170" s="10" t="str">
        <f aca="false">IF(CS170&gt;0,"HIP"," ")</f>
        <v> </v>
      </c>
      <c r="CV170" s="9" t="n">
        <v>0</v>
      </c>
      <c r="CW170" s="10" t="str">
        <f aca="false">IF(CV170&gt;0,"1", " ")</f>
        <v> </v>
      </c>
      <c r="CX170" s="10" t="str">
        <f aca="false">IF(CV170&gt;0,"HIP"," ")</f>
        <v> </v>
      </c>
      <c r="CY170" s="9" t="n">
        <v>-4.25</v>
      </c>
      <c r="CZ170" s="11" t="str">
        <f aca="false">IF(CY170&lt;0,"2"," ")</f>
        <v>2</v>
      </c>
      <c r="DA170" s="11" t="str">
        <f aca="false">IF(CY170&lt;0,"MIO"," ")</f>
        <v>MIO</v>
      </c>
      <c r="DB170" s="9" t="n">
        <v>-3.25</v>
      </c>
      <c r="DC170" s="11" t="str">
        <f aca="false">IF(DB170&lt;0,"2"," ")</f>
        <v>2</v>
      </c>
      <c r="DD170" s="11" t="str">
        <f aca="false">IF(DB170&lt;0,"MIO"," ")</f>
        <v>MIO</v>
      </c>
      <c r="DE170" s="9" t="n">
        <v>-1.25</v>
      </c>
      <c r="DF170" s="11" t="str">
        <f aca="false">IF(DE170&lt;0,"3"," ")</f>
        <v>3</v>
      </c>
      <c r="DG170" s="11" t="str">
        <f aca="false">IF(DE170&lt;0,"AST"," ")</f>
        <v>AST</v>
      </c>
      <c r="DH170" s="9" t="n">
        <v>-1.75</v>
      </c>
      <c r="DI170" s="11" t="str">
        <f aca="false">IF(DH170&lt;0,"3"," ")</f>
        <v>3</v>
      </c>
      <c r="DJ170" s="11" t="str">
        <f aca="false">IF(DH170&lt;0,"AST"," ")</f>
        <v>AST</v>
      </c>
      <c r="DK170" s="9" t="n">
        <v>0</v>
      </c>
      <c r="DL170" s="10" t="str">
        <f aca="false">IF(DK170&gt;0,"4"," ")</f>
        <v> </v>
      </c>
      <c r="DM170" s="10" t="str">
        <f aca="false">IF(DK170&gt;0,"PRE"," ")</f>
        <v> </v>
      </c>
      <c r="DN170" s="9" t="n">
        <v>0</v>
      </c>
      <c r="DO170" s="10" t="str">
        <f aca="false">IF(DN170&gt;0,"4"," ")</f>
        <v> </v>
      </c>
      <c r="DP170" s="10" t="str">
        <f aca="false">IF(DN170&gt;0,"PRE"," ")</f>
        <v> </v>
      </c>
      <c r="DQ170" s="12" t="n">
        <v>2</v>
      </c>
      <c r="DR170" s="12" t="n">
        <v>2</v>
      </c>
      <c r="DS170" s="12" t="str">
        <f aca="false">CONCATENATE(CO170,CU170,DA170,DG170,DM170)</f>
        <v>  MIOAST </v>
      </c>
      <c r="DT170" s="10" t="str">
        <f aca="false" t="array" ref="DT170">_xlfn.IFS(DS170="EME    ","0", DS170=" HIP   ","1", DS170="  MIO  ","2", DS170="   AST ","3", DS170="    PRE","4", DS170="EME   PRE","5", DS170=" HIP  PRE","6", DS170=" HIP AST ","7", DS170="  MIO PRE","8", DS170="  MIOAST ","9", DS170="   ASTPRE","10",DS170=" HIP ASTPRE","11", DS170="  MIOASTPRE","12", DS170="     ","0")</f>
        <v>9</v>
      </c>
      <c r="DU170" s="1" t="s">
        <v>154</v>
      </c>
      <c r="DV170" s="1" t="str">
        <f aca="false" t="array" ref="DV170">_xlfn.IFS(DU170="SI","2", DU170="NO","1")</f>
        <v>1</v>
      </c>
      <c r="DW170" s="10" t="n">
        <v>0</v>
      </c>
      <c r="DX170" s="11" t="str">
        <f aca="false">IF(DW170=0,"1","2")</f>
        <v>1</v>
      </c>
      <c r="DY170" s="11" t="str">
        <f aca="false" t="array" ref="DY170">_xlfn.IFS(DW170=0,"0", DW170=0.25, "1", DW170=0.5,"2", DW170=0.75,"3", DW170=1,"4",DW170=1.25,"5", DW170=1.5,"6", DW170=1.75,"7", DW170=2,"8")</f>
        <v>0</v>
      </c>
      <c r="DZ170" s="10" t="n">
        <v>0</v>
      </c>
      <c r="EA170" s="11" t="str">
        <f aca="false">IF(DZ170=0,"1","2")</f>
        <v>1</v>
      </c>
      <c r="EB170" s="11" t="str">
        <f aca="false" t="array" ref="EB170">_xlfn.IFS(DZ170=0,"0", DZ170=0.25, "1", DZ170=0.5,"2", DZ170=0.75,"3", DZ170=1,"4",DZ170=1.25,"5", DZ170=1.5,"6", DZ170=1.75,"7", DZ170=2,"8")</f>
        <v>0</v>
      </c>
      <c r="EC170" s="10" t="n">
        <v>-0.25</v>
      </c>
      <c r="ED170" s="10" t="str">
        <f aca="false">IF(EC170=0,"1","2")</f>
        <v>2</v>
      </c>
      <c r="EE170" s="11" t="str">
        <f aca="false" t="array" ref="EE170">_xlfn.IFS(EC170=0,"0", EC170=-0.25, "1", EC170=-0.5,"2", EC170=-0.75,"3", EC170=-1,"4",EC170=-1.25,"5", EC170=-1.5,"6", EC170=-1.75,"7", EC170=-2,"8", EC170=-2.25,"9",EC170=-2.5,"10", EC170=-2.75,"11", EC170=-3,"12", EC170=-3.25,"13", EC170=-3.5,"14", EC170=-3.75,"15",EC170=-4,"16")</f>
        <v>1</v>
      </c>
      <c r="EF170" s="10" t="n">
        <v>-0.25</v>
      </c>
      <c r="EG170" s="10" t="str">
        <f aca="false">IF(EF170=0,"1","2")</f>
        <v>2</v>
      </c>
      <c r="EH170" s="11" t="str">
        <f aca="false" t="array" ref="EH170">_xlfn.IFS(EF170=0,"0", EF170=-0.25, "1", EF170=-0.5,"2", EF170=-0.75,"3", EF170=-1,"4",EF170=-1.25,"5", EF170=-1.5,"6", EF170=-1.75,"7", EF170=-2,"8", EF170=-2.25,"9",EF170=-2.5,"10", EF170=-2.75,"11", EF170=-3,"12", EF170=-3.25,"13", EF170=-3.5,"14", EF170=-3.75,"15",EF170=-4,"16")</f>
        <v>1</v>
      </c>
      <c r="EI170" s="10" t="n">
        <v>0</v>
      </c>
      <c r="EJ170" s="11" t="str">
        <f aca="false">IF(EI170=0,"1","2")</f>
        <v>1</v>
      </c>
      <c r="EK170" s="11" t="str">
        <f aca="false" t="array" ref="EK170">_xlfn.IFS(EI170=0,"0", EI170=-0.25, "1", EI170=-0.5,"2", EI170=-0.75,"3", EI170=-1,"4",EI170=-1.25,"5", EI170=-1.5,"6", EI170=-1.75,"7", EI170=-2,"8", EI170=-2.25,"9", EI170=-2.25,"9",EI170=-2.5,"10", EI170=-2.75,"11", EI170=-3,"12", EI170=-3.25,"13", EI170=-3.5,"14", EI170=-3.75,"15",EI170=-4,"16", EI170=0.25, "17", EI170=0.5, "18")</f>
        <v>0</v>
      </c>
      <c r="EL170" s="10" t="n">
        <v>0</v>
      </c>
      <c r="EM170" s="11" t="str">
        <f aca="false">IF(EL170=0,"1","2")</f>
        <v>1</v>
      </c>
      <c r="EN170" s="11" t="str">
        <f aca="false" t="array" ref="EN170">_xlfn.IFS(EL170=0.25,"17",EL170=0.5,"18", EL170=0,"0", EL170=-0.25, "1", EL170=-0.5,"2", EL170=-0.75,"3", EL170=-1,"4",EL170=-1.25,"5", EL170=-1.5,"6", EL170=-1.75,"7", EL170=-2,"8",EL170= -2.25,"9",EL170=-2.5,"10",EL170= -2.75,"11",EL170= -3,"12",EL170= -3.25,"13",EL170= -3.5,"14",EL170= -3.75,"15",EL170=-4,"16")</f>
        <v>0</v>
      </c>
      <c r="EO170" s="10" t="n">
        <v>0</v>
      </c>
      <c r="EP170" s="11" t="str">
        <f aca="false">IF(EO170=0,"1","2")</f>
        <v>1</v>
      </c>
      <c r="EQ170" s="11" t="str">
        <f aca="false" t="array" ref="EQ170">_xlfn.IFS(EO170=0,"0", EO170=0.25, "1", EO170=0.5,"2", EO170=0.75,"3", EO170=1,"4",EO170=1.25,"5", EO170=1.5,"6", EO170=1.75,"7", EO170=2,"8", EO170=2.25,"9", EO170=2.25,"9",EO170=2.5,"10", EO170=2.75,"11", EO170=3,"12", EO170=3.25,"13", EO170=3.5,"14", EO170=3.75,"15",EO170=4,"16", EO170=-0.25, "17", bq=-0.5, "18")</f>
        <v>0</v>
      </c>
      <c r="ER170" s="10" t="n">
        <v>0</v>
      </c>
      <c r="ES170" s="11" t="str">
        <f aca="false">IF(ER170=0,"1","2")</f>
        <v>1</v>
      </c>
      <c r="ET170" s="11" t="str">
        <f aca="false" t="array" ref="ET170">_xlfn.IFS(ER170=0,"0", ER170=0.25, "1", ER170=0.5,"2", ER170=0.75,"3", ER170=1,"4",ER170=1.25,"5", ER170=1.5,"6", ER170=1.75,"7", ER170=2,"8", ER170=2.25,"9", ER170=2.25,"9",ER170=2.5,"10", ER170=2.75,"11", ER170=3,"12", ER170=3.25,"13", ER170=3.5,"14", ER170=3.75,"15",ER170=4,"16", ER170=-0.25, "17", bq=-0.5, "18")</f>
        <v>0</v>
      </c>
      <c r="EU170" s="13" t="n">
        <v>15</v>
      </c>
      <c r="EV170" s="14" t="str">
        <f aca="false">VLOOKUP(EU170,LEYENDA!$G$2:$H$8,2,TRUE())</f>
        <v>13-18</v>
      </c>
      <c r="EW170" s="14" t="str">
        <f aca="false" t="array" ref="EW170">_xlfn.IFS(EV170="0-5","1", EV170="6-12","2", EV170="13-18","3", EV170="19-24","4", EV170="25-36","5", EV170="37-48","6", EV170="49-60","7")</f>
        <v>3</v>
      </c>
    </row>
    <row r="171" customFormat="false" ht="13.5" hidden="false" customHeight="false" outlineLevel="0" collapsed="false">
      <c r="A171" s="41" t="n">
        <v>57</v>
      </c>
      <c r="B171" s="32" t="n">
        <v>9</v>
      </c>
      <c r="C171" s="33" t="n">
        <v>41052</v>
      </c>
      <c r="D171" s="6"/>
      <c r="E171" s="5" t="str">
        <f aca="false">VLOOKUP(A171,'286'!$A$3:$J$600,10,FALSE())</f>
        <v>GARCÍA GARCÍA, MARÍA</v>
      </c>
      <c r="F171" s="4" t="str">
        <f aca="false">VLOOKUP(A171,'286'!$A$3:$I$1768,3,FALSE())</f>
        <v>GARGARMA</v>
      </c>
      <c r="G171" s="6" t="n">
        <f aca="false">VLOOKUP(A171,'286'!$A$3:$I$1768,4,FALSE())</f>
        <v>32550</v>
      </c>
      <c r="H171" s="7" t="n">
        <f aca="false">YEAR(C171)-YEAR(G171)</f>
        <v>23</v>
      </c>
      <c r="I171" s="1" t="str">
        <f aca="false">VLOOKUP(H171,LEYENDA!$C$2:$D$6,2,TRUE())</f>
        <v>13-24</v>
      </c>
      <c r="J171" s="5" t="str">
        <f aca="false">VLOOKUP(A171,'286'!$A$3:$I$1768,7,FALSE())</f>
        <v>M</v>
      </c>
      <c r="K171" s="8" t="str">
        <f aca="false">VLOOKUP(A171,'286'!$A$3:$I$1768,2,FALSE())</f>
        <v>OD</v>
      </c>
      <c r="L171" s="4" t="str">
        <f aca="false">VLOOKUP(A171,'286'!$A$3:$I$1768,8,FALSE())</f>
        <v>D</v>
      </c>
      <c r="M171" s="4" t="str">
        <f aca="false">VLOOKUP(A171,'286'!$A$3:$I$1768,9,FALSE())</f>
        <v>I</v>
      </c>
      <c r="N171" s="8" t="str">
        <f aca="false">IF(R171=O171, "MISMA","CONTRARIA")</f>
        <v>CONTRARIA</v>
      </c>
      <c r="O171" s="8" t="str">
        <f aca="false" t="array" ref="O171">_xlfn.IFS(L171="D","1", L171="I","2")</f>
        <v>1</v>
      </c>
      <c r="P171" s="8" t="str">
        <f aca="false" t="array" ref="P171">_xlfn.IFS(K171="OD","1", K171="OI","2")</f>
        <v>1</v>
      </c>
      <c r="Q171" s="1" t="str">
        <f aca="false" t="array" ref="Q171">_xlfn.IFS(J171="M","1", J171="H","2")</f>
        <v>1</v>
      </c>
      <c r="R171" s="8" t="str">
        <f aca="false" t="array" ref="R171">_xlfn.IFS(M171="D","1", M171="I","2")</f>
        <v>2</v>
      </c>
      <c r="S171" s="1" t="str">
        <f aca="false" t="array" ref="S171">_xlfn.IFS(N171="CONTRARIA", "1",N171= "MISMA","2")</f>
        <v>1</v>
      </c>
      <c r="T171" s="1" t="str">
        <f aca="false" t="array" ref="T171">_xlfn.IFS(I171="0-12","1", I171="13-24","2", I171="25-40","3", I171="41-60","4", I171="61-100","5")</f>
        <v>2</v>
      </c>
      <c r="U171" s="9" t="n">
        <v>1.5</v>
      </c>
      <c r="V171" s="1" t="str">
        <f aca="false">IF(U171="","",IF(AND(U171&gt;=-9,U171&lt;=-6.5),"-9 a -6,5",IF(AND(U171&gt;=-6,U171&lt;=-3.5),"-6 a -3,5",IF(AND(U171&gt;=-3,U171&lt;=-1),"-3 a -1",IF(U171=-0.5,"-0,5",IF(AND(U171&gt;=0,U171&lt;=2.5),"0 a 2,5",IF(AND(U171&gt;=3,U171&lt;=5.5),"3 a 5,5",IF(AND(U171&gt;=6,U171&lt;=8.5),"6 a 8,5",IF(AND(U171&gt;=9,U171&lt;=20),"9 a 20","Fuera de rango")))))))))</f>
        <v>0 a 2,5</v>
      </c>
      <c r="W171" s="11" t="n">
        <f aca="false">IF(V171="","",IF(V171="-9 a -6,5",2,IF(V171="-6 a -3,5",3,IF(V171="-3 a -1",4,IF(V171="-0,5","NORMA",IF(V171="0 a 2,5",5,IF(V171="3 a 5,5",6,IF(V171="6 a 8,5",7,IF(V171="9 a 20",8,"Fuera de rango")))))))))</f>
        <v>5</v>
      </c>
      <c r="X171" s="9" t="n">
        <v>0</v>
      </c>
      <c r="Y171" s="10" t="str">
        <f aca="false">IF(X171="","",IF(AND(X171&gt;=0,X171&lt;=4),"0 a 4",IF(AND(X171&gt;=4.5,X171&lt;=8.5),"4,5 a 8,5",IF(X171=9,"9",IF(AND(X171&gt;=9.5,X171&lt;=13),"9,5 a 13",IF(AND(X171&gt;=13.5,X171&lt;=20),"13,5 a 20",IF(AND(X171&gt;=20.5,X171&lt;=35),"20,5 a 35","Fuera de rango")))))))</f>
        <v>0 a 4</v>
      </c>
      <c r="Z171" s="11" t="n">
        <f aca="false">IF(Y171="","",IF(Y171="0 a 4",1,IF(Y171="4,5 a 8,5",2,IF(Y171="9","NORMA",IF(Y171="9,5 a 13",3,IF(Y171="13,5 a 20",4,IF(Y171="20,5 a 35",5,"Fuera de rango")))))))</f>
        <v>1</v>
      </c>
      <c r="AA171" s="9" t="n">
        <v>32</v>
      </c>
      <c r="AB171" s="10" t="str">
        <f aca="false">IF(AA171="","",IF(AND(AA171&gt;=0,AA171&lt;=9),"0 a 9",IF(AND(AA171&gt;=9.5,AA171&lt;=18.5),"9,5 a 18,5",IF(AA171=19,"19",IF(AND(AA171&gt;=19.5,AA171&lt;=28),"19,5 a 28",IF(AND(AA171&gt;=28.5,AA171&lt;=40),"28,5 a 40","Fuera de rango"))))))</f>
        <v>28,5 a 40</v>
      </c>
      <c r="AC171" s="11" t="n">
        <f aca="false" t="array" ref="AC171">_xlfn.IFS(AB171="","",AB171="0 a 9",1,AB171="9,5 a 18,5",2,AB171="19","NORMA",AB171="19,5 a 28",3,AB171="28,5 a 40",4,TRUE(),"Fuera de rango")</f>
        <v>4</v>
      </c>
      <c r="AD171" s="9" t="n">
        <v>23</v>
      </c>
      <c r="AE171" s="10" t="str">
        <f aca="false">IF(AD171="","",IF(AND(AD171&gt;=-10,AD171&lt;=0),"De -10 a 0",IF(AND(AD171&gt;=0.5,AD171&lt;=9.5),"0,5 a 9,5",IF(AD171=10,"10",IF(AND(AD171&gt;=10.5,AD171&lt;=20),"10,5 a 20",IF(AND(AD171&gt;=20.5,AD171&lt;=40),"20,5 a 40","Fuera de rango"))))))</f>
        <v>20,5 a 40</v>
      </c>
      <c r="AF171" s="12" t="n">
        <f aca="false">IF(AD171="","",IF(AND(AD171&gt;=-10,AD171&lt;=0),1,IF(AND(AD171&gt;=0.5,AD171&lt;=9.5),2,IF(AD171=10,"NORMA",IF(AND(AD171&gt;=10.5,AD171&lt;=20),3,IF(AND(AD171&gt;=20.5,AD171&lt;=40),4,""))))))</f>
        <v>4</v>
      </c>
      <c r="AG171" s="9" t="n">
        <v>8</v>
      </c>
      <c r="AH171" s="10" t="str">
        <f aca="false">IF(AG171="","",IF(AND(AG171&gt;=0,AG171&lt;=4),"0 a 4",IF(AND(AG171&gt;=4.5,AG171&lt;=8.5),"4,5 a 8,5",IF(AG171=9,"9",IF(AND(AG171&gt;=9.5,AG171&lt;=13),"9,5 a 13",IF(AND(AG171&gt;=13.5,AG171&lt;=25),"13,5 a 25","Fuera de rango"))))))</f>
        <v>4,5 a 8,5</v>
      </c>
      <c r="AI171" s="11" t="n">
        <f aca="false">IF(AH171="","",IF(AH171="0 a 4",1,IF(AH171="4,5 a 8,5",2,IF(AH171="9","NORMA",IF(AH171="9,5 a 13",3,IF(AH171="13,5 a 25",4,""))))))</f>
        <v>2</v>
      </c>
      <c r="AJ171" s="9" t="n">
        <v>3</v>
      </c>
      <c r="AK171" s="10" t="str">
        <f aca="false">IF(AJ171="","",IF(AND(AJ171&gt;=-15,AJ171&lt;=-10.5),"-15 a -10,5",IF(AND(AJ171&gt;=-10,AJ171&lt;=-4),"-10 a -4",IF(AND(AJ171&gt;=-4.5,AJ171&lt;=0),"-4,5 a 0",IF(AND(AJ171&gt;=0.5,AJ171&lt;=4.5),"0,5 a 4,5",IF(AJ171=5,"5",IF(AND(AJ171&gt;=5.5,AJ171&lt;=10),"5,5 a 10",IF(AND(AJ171&gt;=10.5,AJ171&lt;=20),"10,5 a 20","Fuera de rango"))))))))</f>
        <v>0,5 a 4,5</v>
      </c>
      <c r="AL171" s="11" t="n">
        <f aca="false">IF(AK171="","",IF(AK171="-15 a -10,5",1,IF(AK171="-10 a -4",2,IF(AK171="-4,5 a 0",3,IF(AK171="0,5 a 4,5",4,IF(AK171="5","NORMA",IF(AK171="5,5 a 10",5,IF(AK171="10,5 a 20",6,"Error"))))))))</f>
        <v>4</v>
      </c>
      <c r="AM171" s="9" t="n">
        <v>2</v>
      </c>
      <c r="AN171" s="10" t="str">
        <f aca="false">IF(AM171="","",IF(AND(AM171&gt;=-7.5,AM171&lt;=-5.5),"-7,5 a -5,5",IF(AND(AM171&gt;=-5,AM171&lt;=-3),"-5 a -3",IF(AND(AM171&gt;=-2.5,AM171&lt;=-0.5),"-2,5 a -0,5",IF(AM171=0,"0,00",IF(AND(AM171&gt;=0.5,AM171&lt;=2.5),"0,5 a 2,5",IF(AND(AM171&gt;=3,AM171&lt;=5),"3 a 5",IF(AND(AM171&gt;=5.5,AM171&lt;=7.5),"5,5 a 7,5",IF(AND(AM171&gt;=8,AM171&lt;=10),"8 a 10","Fuera de rango")))))))))</f>
        <v>0,5 a 2,5</v>
      </c>
      <c r="AO171" s="11" t="n">
        <f aca="false">IF(AN171="","",IF(AN171="-7,5 a -5,5",1,IF(AN171="-5 a -3",2,IF(AN171="-2,5 a -0,5",3,IF(AN171="0,00","NORMA",IF(AN171="0,5 a 2,5",4,IF(AN171="3 a 5",5,IF(AN171="5,5 a 7,5",6,IF(AN171="8 a 10",7,"Error")))))))))</f>
        <v>4</v>
      </c>
      <c r="AP171" s="9" t="n">
        <v>3</v>
      </c>
      <c r="AQ171" s="10" t="str">
        <f aca="false">IF(AP171="","",IF(AND(AP171&gt;=-20,AP171&lt;=-9.5),"-20 a -9,5",IF(AND(AP171&gt;=-9,AP171&lt;=-6.5),"-9 a -6,5",IF(AP171=-6,"-6",IF(AND(AP171&gt;=-5.5,AP171&lt;=-3),"-5,5 a -3",IF(AND(AP171&gt;=-2.5,AP171&lt;=0),"-2,5 a 0",IF(AND(AP171&gt;=0.5,AP171&lt;=3),"0,5 a 3",IF(AND(AP171&gt;=3.5,AP171&lt;=6),"3,5 a 6",IF(AND(AP171&gt;=6.5,AP171&lt;=9),"6,5 a 9",IF(AND(AP171&gt;=9.5,AP171&lt;=20),"9,5 a 20","Fuera de rango"))))))))))</f>
        <v>0,5 a 3</v>
      </c>
      <c r="AR171" s="11" t="n">
        <f aca="false">IF(AQ171="","",IF(AQ171="-20 a -9,5",1,IF(AQ171="-9 a -6,5",2,IF(AQ171="-6","NORMA",IF(AQ171="-5,5 a -3",3,IF(AQ171="-2,5 a 0",4,IF(AQ171="0,5 a 3",5,IF(AQ171="3,5 a 6",6,IF(AQ171="6,5 a 9",7,IF(AQ171="9,5 a 20",8,""))))))))))</f>
        <v>5</v>
      </c>
      <c r="AS171" s="9" t="n">
        <v>4</v>
      </c>
      <c r="AT171" s="10" t="str">
        <f aca="false">IF(AS171="","",IF(AND(AS171&gt;=-16,AS171&lt;=-14),"-16 a -14",IF(AND(AS171&gt;=-13.5,AS171&lt;=-11.5),"-13,5 a -11,5",IF(AND(AS171&gt;=-11,AS171&lt;=-9),"-11 a -9",IF(AND(AS171&gt;=-8.5,AS171&lt;=-6.5),"-8,5 a -6,5",IF(AND(AS171&gt;=-6,AS171&lt;=-4),"-6 a -4",IF(AND(AS171&gt;=-3.5,AS171&lt;=-1.5),"-3,5 a -1,5",IF(AND(AS171&gt;=-1,AS171&lt;=1),"-1 a 1",IF(AND(AS171&gt;=1.5,AS171&lt;=3.5),"1,5 a 3,5",IF(AND(AS171&gt;=4,AS171&lt;=6),"4 a 6",IF(AND(AS171&gt;=6.5,AS171&lt;=8.5),"6,5 a 8,5",IF(AND(AS171&gt;=9,AS171&lt;=11),"9 a 11",IF(AND(AS171&gt;=11.5,AS171&lt;=13.5),"11,5 a 13,5",IF(AND(AS171&gt;=14,AS171&lt;=16),"14 a 16",IF(AND(AS171&gt;=16.5,AS171&lt;=18.5),"16,5 a 18,5",IF(AND(AS171&gt;=19,AS171&lt;=21),"19 a 21","Fuera de rango"))))))))))))))))</f>
        <v>4 a 6</v>
      </c>
      <c r="AU171" s="11" t="str">
        <f aca="false" t="array" ref="AU171">IF(AT171="","",_xlfn.IFS(AT171="-16 a -14",1,AT171="-13,5 a -11,5",2,AT171="-11 a -9",3,AT171="-8,5 a -6,5",4,AT171="-6 a -4",5,AT171="-3,5 a -1,5",6,AT171="-1 a 1",7,AT171="1,5 a 3,5",8,AT171="4 a 6","NORMA",AT171="6,5 a 8,5",9,AT171="9 a 11",10,AT171="11,5 a 13,5",11,AT171="14 a 16",12,AT171="16,5 a 18,5",13,AT171="19 a 21",14,TRUE(),""))</f>
        <v>NORMA</v>
      </c>
      <c r="AV171" s="9" t="n">
        <v>1.5</v>
      </c>
      <c r="AW171" s="10" t="str">
        <f aca="false">IF(AV171="","",IF(AND(AV171&gt;=-1,AV171&lt;=-0.5),"-1 a -0,5",IF(AND(AV171&gt;-0.5,AV171&lt;=0),"De -0,5 a 0",IF(AND(AV171&gt;=0.25,AV171&lt;=0.75),"0,25 a 0,75",IF(AND(AV171&gt;=1,AV171&lt;=1.5),"1 a 1,5",IF(AND(AV171&gt;=1.75,AV171&lt;=2.25),"1,75 a 2,25",IF(AND(AV171&gt;=2.5,AV171&lt;=3),"2,5 a 3",IF(AND(AV171&gt;=3.25,AV171&lt;=3.75),"3,25 a 3,75","Fuera de rango"))))))))</f>
        <v>1 a 1,5</v>
      </c>
      <c r="AX171" s="11" t="n">
        <f aca="false">IF(AW171="","",IF(OR(AW171="-1 a -0,5",AW171="-1 a -0.5"),1,IF(OR(AW171="De -0,5 a 0",AW171="-0,5 a 0",AW171="De -0.5 a 0"),2,IF(OR(AW171="0,25 a 0,75",AW171="0.25 a 0.75"),"NORMA",IF(OR(AW171="1 a 1,5",AW171="1 a 1.5"),3,IF(OR(AW171="1,75 a 2,25",AW171="1.75 a 2.25"),4,IF(OR(AW171="2,5 a 3",AW171="2.5 a 3"),5,IF(OR(AW171="3,25 a 3,75",AW171="3.25 a 3.75"),6,""))))))))</f>
        <v>3</v>
      </c>
      <c r="AY171" s="9" t="n">
        <v>-3</v>
      </c>
      <c r="AZ171" s="10" t="str">
        <f aca="false">IF(AY171="","",IF(AND(AY171&gt;=-20,AY171&lt;=-9.5),"-20 a -9,5",IF(AND(AY171&gt;=-9,AY171&lt;=-6.5),"-9 a -6,5",IF(AY171=-6,"-6",IF(AND(AY171&gt;=-5.5,AY171&lt;=-3),"-5,5 a -3",IF(AND(AY171&gt;=-2.5,AY171&lt;=0),"-2,5 a 0",IF(AND(AY171&gt;=0.5,AY171&lt;=3),"0,5 a 3",IF(AND(AY171&gt;=3.5,AY171&lt;=6),"3,5 a 6","Fuera de rango"))))))))</f>
        <v>-5,5 a -3</v>
      </c>
      <c r="BA171" s="11" t="n">
        <f aca="false">IF(AZ171="","",IF(AZ171="-20 a -9,5",1,IF(AZ171="-9 a -6,5",2,IF(AZ171="-6","NORMA",IF(AZ171="-5,5 a -3",3,IF(AZ171="-2,5 a 0",4,IF(AZ171="0,5 a 3",5,IF(AZ171="3,5 a 6",6,""))))))))</f>
        <v>3</v>
      </c>
      <c r="BB171" s="9" t="n">
        <v>0</v>
      </c>
      <c r="BC171" s="10" t="str">
        <f aca="false" t="array" ref="BC171">IF(BB171="","",_xlfn.IFS(AND(BB171&gt;=0,BB171&lt;=2),"0 a 2",AND(BB171&gt;=2.5,BB171&lt;=4.5),"2,5 a 4,5",AND(BB171&gt;=5,BB171&lt;=7),"5 a 7",AND(BB171&gt;=7.5,BB171&lt;=9.5),"7,5 a 9,5",AND(BB171&gt;=10,BB171&lt;=12),"10 a 12",AND(BB171&gt;=12.5,BB171&lt;=14.5),"12,5 a 14,5",BB171=15,"15",AND(BB171&gt;=15.5,BB171&lt;=17.5),"15,5 a 17,5",AND(BB171&gt;=18,BB171&lt;=20),"18 a 20",AND(BB171&gt;=20.5,BB171&lt;=22.5),"20,5 a 22,5",AND(BB171&gt;=23,BB171&lt;=25),"23 a 25",TRUE(),"Fuera de rango"))</f>
        <v>0 a 2</v>
      </c>
      <c r="BD171" s="11" t="n">
        <f aca="false" t="array" ref="BD171">IF(BC171="","",_xlfn.IFS(BC171="0 a 2",1,BC171="2,5 a 4,5",2,BC171="5 a 7",3,BC171="7,5 a 9,5",4,BC171="10 a 12",5,BC171="12,5 a 14,5",6,BC171="15","NORMA",BC171="15,5 a 17,5",7,BC171="18 a 20",8,BC171="20,5 a 22,5",9,BC171="23 a 25",10,TRUE(),"Fuera de rango"))</f>
        <v>1</v>
      </c>
      <c r="BE171" s="9" t="n">
        <v>40</v>
      </c>
      <c r="BF171" s="10" t="str">
        <f aca="false">IF(BE171="","",IF(AND(BE171&gt;=-20,BE171&lt;=-10),"-20 a -10",IF(AND(BE171&gt;=-9.5,BE171&lt;=0.5),"-9,5 a 0,5",IF(AND(BE171&gt;=1,BE171&lt;=11),"1 a 11",IF(AND(BE171&gt;=11.5,BE171&lt;=20.5),"11,5 a 20,5",IF(BE171=21,"21",IF(AND(BE171&gt;=21.5,BE171&lt;=31.5),"21,5 a 31,5",IF(AND(BE171&gt;=32,BE171&lt;=42),"32 a 42","Fuera de rango"))))))))</f>
        <v>32 a 42</v>
      </c>
      <c r="BG171" s="11" t="n">
        <f aca="false">IF(BF171="","",IF(BF171="-20 a -10",1,IF(BF171="-9,5 a 0,5",2,IF(BF171="1 a 11",3,IF(BF171="11,5 a 20,5",4,IF(BF171="21","NORMA",IF(BF171="21,5 a 31,5",5,IF(BF171="32 a 42",6,""))))))))</f>
        <v>6</v>
      </c>
      <c r="BH171" s="9" t="n">
        <v>0</v>
      </c>
      <c r="BI171" s="10" t="str">
        <f aca="false">IF(BH171="","",IF(AND(BH171&gt;=-20,BH171&lt;=-15),"-20 a -15",IF(AND(BH171&gt;=-14.5,BH171&lt;=-9.5),"-14,5 a -9,5",IF(AND(BH171&gt;=-9,BH171&lt;=-4),"-9 a -4",IF(AND(BH171&gt;=-3.5,BH171&lt;=2.5),"-3,5 a 2,5",IF(AND(BH171&gt;=3,BH171&lt;=8),"3 a 8",IF(AND(BH171&gt;=8.5,BH171&lt;=14.5),"8,5 a 14,5",IF(BH171=15,"15",IF(AND(BH171&gt;=15.5,BH171&lt;=20.5),"15,5 a 20,5",IF(AND(BH171&gt;=21,BH171&lt;=26),"21 a 26","Fuera de rango"))))))))))</f>
        <v>-3,5 a 2,5</v>
      </c>
      <c r="BJ171" s="11" t="n">
        <f aca="false">IF(BI171="","",IF(BI171="-20 a -15",1,IF(BI171="-14,5 a -9,5",2,IF(BI171="-9 a -4",3,IF(BI171="-3,5 a 2,5",4,IF(BI171="3 a 8",5,IF(BI171="8,5 a 14,5",6,IF(BI171="15","NORMA",IF(BI171="15,5 a 20,5",7,IF(BI171="21 a 26",8,IF(BI171="26,5 a 31,5",9,"")))))))))))</f>
        <v>4</v>
      </c>
      <c r="BK171" s="9" t="n">
        <v>0</v>
      </c>
      <c r="BL171" s="10" t="str">
        <f aca="false">IF(BK171="","",IF(AND(BK171&gt;=0,BK171&lt;=2),"0 - 2",IF(AND(BK171&gt;=2.5,BK171&lt;=4.5),"2,5 - 4,5",IF(AND(BK171&gt;=5,BK171&lt;=7),"5 - 7",IF(AND(BK171&gt;=7.5,BK171&lt;=9.5),"7,5 - 9,5",IF(AND(BK171&gt;=10,BK171&lt;=12),"10 - 12",IF(AND(BK171&gt;=12.5,BK171&lt;=13.5),"12,5 - 13,5",IF(BK171=14,"14",IF(AND(BK171&gt;=14.5,BK171&lt;=16.5),"14,5 - 16,5",IF(AND(BK171&gt;=17,BK171&lt;=19),"17 - 19",IF(AND(BK171&gt;=19.5,BK171&lt;=21.5),"19,5 - 21,5",IF(AND(BK171&gt;=22,BK171&lt;=24),"22 - 24",IF(AND(BK171&gt;=24.5,BK171&lt;=26.5),"24,5 - 26,5",IF(AND(BK171&gt;=27,BK171&lt;=29),"27 - 29",IF(AND(BK171&gt;=29.5,BK171&lt;=30),"29,5 - 30","Fuera de rango")))))))))))))))</f>
        <v>0 - 2</v>
      </c>
      <c r="BM171" s="11" t="n">
        <f aca="false">IF(BL171="","",IF(BL171="0 - 2",1,IF(BL171="2,5 - 4,5",2,IF(BL171="5 - 7",3,IF(BL171="7,5 - 9,5",4,IF(BL171="10 - 12",5,IF(BL171="12,5 - 13,5",6,IF(BL171="14","NORMA",IF(BL171="14,5 - 16,5",7,IF(BL171="17 - 19",8,IF(BL171="19,5 - 21,5",9,IF(BL171="22 - 24",10,IF(BL171="24,5 - 26,5",11,IF(BL171="27 - 29",12,IF(BL171="29,5 - 30",13,"")))))))))))))))</f>
        <v>1</v>
      </c>
      <c r="BN171" s="9" t="n">
        <v>12</v>
      </c>
      <c r="BO171" s="10" t="str">
        <f aca="false">IF(BN171="","",IF(AND(BN171&gt;=-20,BN171&lt;=-10),"-20 a -10",IF(AND(BN171&gt;=-9.5,BN171&lt;=0.5),"-9,5 a 0,5",IF(AND(BN171&gt;=1,BN171&lt;=11),"1 a 11",IF(AND(BN171&gt;=11.5,BN171&lt;=21.5),"11,5 a 21,5",IF(BN171=22,"22",IF(AND(BN171&gt;=22.5,BN171&lt;=32.5),"22,5 a 32,5",IF(AND(BN171&gt;=33,BN171&lt;=43),"33 a 43","Fuera de rango"))))))))</f>
        <v>11,5 a 21,5</v>
      </c>
      <c r="BP171" s="11" t="n">
        <f aca="false">IF(BO171="","",IF(BO171="-20 a -10",1,IF(BO171="-9,5 a 0,5",2,IF(BO171="1 a 11",3,IF(BO171="11,5 a 21,5",4,IF(BO171="22","NORMA",IF(BO171="22,5 a 32,5",5,IF(BO171="33 a 43",6,""))))))))</f>
        <v>4</v>
      </c>
      <c r="BQ171" s="9" t="n">
        <v>8</v>
      </c>
      <c r="BR171" s="10" t="str">
        <f aca="false">IF(BQ171="","",IF(AND(BQ171&gt;=-20,BQ171&lt;=-15),"-20 a -15",IF(AND(BQ171&gt;=-14.5,BQ171&lt;=-9.5),"-14,5 a -9,5",IF(AND(BQ171&gt;=-9,BQ171&lt;=-4),"-9 a -4",IF(AND(BQ171&gt;=-3.5,BQ171&lt;=2.5),"-3,5 a 2,5",IF(AND(BQ171&gt;=3,BQ171&lt;=8),"3 a 8",IF(AND(BQ171&gt;=8.5,BQ171&lt;=13.5),"8,5 a 13,5",IF(AND(BQ171&gt;=14,BQ171&lt;=17.5),"14 a 17,5",IF(BQ171=18,"18",IF(AND(BQ171&gt;=18.5,BQ171&lt;=23.5),"18,5 a 23,5",IF(AND(BQ171&gt;=24,BQ171&lt;=29),"24 a 29",IF(AND(BQ171&gt;=29.5,BQ171&lt;=34.5),"29,5 a 34,5",IF(AND(BQ171&gt;=35,BQ171&lt;=40),"35 a 40","Fuera de rango")))))))))))))</f>
        <v>3 a 8</v>
      </c>
      <c r="BS171" s="11" t="n">
        <f aca="false">IF(BR171="","",IF(BR171="-20 a -15",1,IF(BR171="-14,5 a -9,5",2,IF(BR171="-9 a -4",3,IF(BR171="-3,5 a 2,5",4,IF(BR171="3 a 8",5,IF(BR171="8,5 a 13,5",6,IF(BR171="14 a 17,5",7,IF(BR171="18","NORMA",IF(BR171="18,5 a 23,5",8,IF(BR171="24 a 29",9,IF(BR171="29,5 a 34,5",10,IF(BR171="35 a 40",11,"")))))))))))))</f>
        <v>5</v>
      </c>
      <c r="BT171" s="9" t="n">
        <v>2</v>
      </c>
      <c r="BU171" s="10" t="str">
        <f aca="false">IF(BT171="","",IF(AND(BT171&gt;=-20,BT171&lt;=-18),"-20 a -18",IF(AND(BT171&gt;=-17.5,BT171&lt;=-15.5),"-17,5 a -15,5",IF(AND(BT171&gt;=-15,BT171&lt;=-13),"-15 a -13",IF(AND(BT171&gt;=-12.5,BT171&lt;=-10.5),"-12,5 a -10,5",IF(AND(BT171&gt;=-10,BT171&lt;=-8),"-10 a -8",IF(AND(BT171&gt;=-7.5,BT171&lt;=-5.5),"-7,5 a -5,5",IF(AND(BT171&gt;=-5,BT171&lt;=-3),"-5 a -3",IF(AND(BT171&gt;=-2.5,BT171&lt;=-0.5),"-2,5 a -0,5",IF(BT171=0,"0",IF(AND(BT171&gt;=0.5,BT171&lt;=2.5),"0,5 a 2,5",IF(AND(BT171&gt;=3,BT171&lt;=5),"3 a 5",IF(AND(BT171&gt;=5.5,BT171&lt;=7.5),"5,5 a 7,5",IF(AND(BT171&gt;=8,BT171&lt;=10),"8 a 10",IF(AND(BT171&gt;=10.5,BT171&lt;=12.5),"10,5 a 12,5",IF(AND(BT171&gt;=13,BT171&lt;=15),"13 a 15",IF(AND(BT171&gt;=15.5,BT171&lt;=17.5),"15,5 a 17,5",IF(AND(BT171&gt;=18,BT171&lt;=20),"18 a 20","Fuera de rango"))))))))))))))))))</f>
        <v>0,5 a 2,5</v>
      </c>
      <c r="BV171" s="11" t="n">
        <f aca="false">IF(BT171="","",IF(BT171=0,"NORMA",IF(AND(BT171&gt;=-20,BT171&lt;=-18),2,IF(AND(BT171&gt;=-17.5,BT171&lt;=-15.5),2,IF(AND(BT171&gt;=-15,BT171&lt;=-13),3,IF(AND(BT171&gt;=-12.5,BT171&lt;=-10.5),4,IF(AND(BT171&gt;=-10,BT171&lt;=-8),5,IF(AND(BT171&gt;=-7.5,BT171&lt;=-5.5),6,IF(AND(BT171&gt;=-5,BT171&lt;=-3),7,IF(AND(BT171&gt;=-2.5,BT171&lt;=-0.5),8,IF(AND(BT171&gt;=0.5,BT171&lt;=2.5),9,IF(AND(BT171&gt;=3,BT171&lt;=5),10,IF(AND(BT171&gt;=5.5,BT171&lt;=7.5),11,IF(AND(BT171&gt;=8,BT171&lt;=10),12,IF(AND(BT171&gt;=10.5,BT171&lt;=12.5),13,IF(AND(BT171&gt;=13,BT171&lt;=15),14,IF(AND(BT171&gt;=15.5,BT171&lt;=17.5),15,IF(AND(BT171&gt;=18,BT171&lt;=20),16,"Fuera de rango"))))))))))))))))))</f>
        <v>9</v>
      </c>
      <c r="BW171" s="9" t="n">
        <v>-5</v>
      </c>
      <c r="BX171" s="10" t="n">
        <f aca="false">18.5- (0.3*H171)</f>
        <v>11.6</v>
      </c>
      <c r="BY171" s="10" t="n">
        <f aca="false">(BW171)-(BX171)</f>
        <v>-16.6</v>
      </c>
      <c r="BZ171" s="10" t="str">
        <f aca="false">IF(BY171="","",IF(BY171&lt;-27.5,"De -30 a -28",IF(BY171&lt;-25,"De -27,5 a -25,5",IF(BY171&lt;-22.5,"De -25 a -23",IF(BY171&lt;-20,"De -22,5 a -20,5",IF(BY171&lt;-17.5,"De -20 a -18",IF(BY171&lt;-15,"De -17,5 a -15,5",IF(BY171&lt;-12.5,"De -15 a -13",IF(BY171&lt;-10,"De -12,5 a -10,5",IF(BY171&lt;-7.5,"De -10 a -8",IF(BY171&lt;-5,"De -7,5 a -5,5",IF(BY171&lt;-2.5,"De -5 a -3",IF(BY171&lt;0,"De -2,5 a -0,5",IF(BY171&lt;2.5,"De 0 a 2",IF(BY171&lt;5,"De 2,5 a 4,5",IF(BY171&lt;7.5,"De 5 a 7",IF(BY171&lt;10,"De 7,5 a 9,5",IF(BY171&lt;12.5,"De 10 a 12",IF(BY171&lt;15,"De 12,5 a 14,5",IF(BY171&lt;17.5,"De 15 a 17",IF(BY171&lt;20,"De 17,5 a 19,5",IF(BY171&lt;22.5,"De 20 a 22",IF(BY171&lt;25,"De 22,5 a 24,5",IF(BY171&lt;27.5,"De 25 a 27","De 27,5 a 30"))))))))))))))))))))))))</f>
        <v>De -17,5 a -15,5</v>
      </c>
      <c r="CA171" s="12" t="n">
        <f aca="false">IF(BY171="","",IF(BY171&lt;=-28,1,IF(BY171&lt;=-25.5,2,IF(BY171&lt;=-23,3,IF(BY171&lt;=-20.5,4,IF(BY171&lt;=-18,5,IF(BY171&lt;=-15.5,6,IF(BY171&lt;=-13,7,IF(BY171&lt;=-10.5,8,IF(BY171&lt;=-8,9,IF(BY171&lt;=-5.5,10,IF(BY171&lt;=-3,11,IF(BY171&lt;=-0.5,12,IF(BY171&lt;=2,13,IF(BY171&lt;=4.5,14,IF(BY171&lt;=7,15,IF(BY171&lt;=9.5,16,IF(BY171&lt;=12,17,IF(BY171&lt;=14.5,18,IF(BY171&lt;=17,19,IF(BY171&lt;=19.5,20,IF(BY171&lt;=22,21,IF(BY171&lt;=24.5,22,IF(BY171&lt;=27,23,IF(BY171&lt;=30,24,"Fuera de rango")))))))))))))))))))))))))</f>
        <v>6</v>
      </c>
      <c r="CB171" s="9" t="n">
        <v>-5</v>
      </c>
      <c r="CC171" s="10" t="n">
        <f aca="false">18.5- (0.3*H171)</f>
        <v>11.6</v>
      </c>
      <c r="CD171" s="10" t="n">
        <f aca="false">(CB171)-(CC171)</f>
        <v>-16.6</v>
      </c>
      <c r="CE171" s="10" t="str">
        <f aca="false">IF(CD171="","",IF(CD171&lt;-27.5,"De -30 a -28",IF(CD171&lt;-25,"De -27,5 a -25,5",IF(CD171&lt;-22.5,"De -25 a -23",IF(CD171&lt;-20,"De -22,5 a -20,5",IF(CD171&lt;-17.5,"De -20 a -18",IF(CD171&lt;-15,"De -17,5 a -15,5",IF(CD171&lt;-12.5,"De -15 a -13",IF(CD171&lt;-10,"De -12,5 a -10,5",IF(CD171&lt;-7.5,"De -10 a -8",IF(CD171&lt;-5,"De -7,5 a -5,5",IF(CD171&lt;-2.5,"De -5 a -3",IF(CD171&lt;0,"De -2,5 a -0,5",IF(CD171&lt;=2,"De 0 a 2",IF(CD171&lt;=4.5,"De 2,5 a 4,5",IF(CD171&lt;=7,"De 5 a 7",IF(CD171&lt;=9.5,"De 7,5 a 9,5",IF(CD171&lt;=12,"De 10 a 12",IF(CD171&lt;=14.5,"De 12,5 a 14,5",IF(CD171&lt;=17,"De 15 a 17",IF(CD171&lt;=19.5,"De 17,5 a 19,5",IF(CD171&lt;=22,"De 20 a 22",IF(CD171&lt;=24.5,"De 22,5 a 24,5",IF(CD171&lt;=27,"De 25 a 27","De 27,5 a 30"))))))))))))))))))))))))</f>
        <v>De -17,5 a -15,5</v>
      </c>
      <c r="CF171" s="12" t="n">
        <f aca="false">IF(CD171="","",IF(CD171&lt;-27.5,1,IF(CD171&lt;-25,2,IF(CD171&lt;-22.5,3,IF(CD171&lt;-20,4,IF(CD171&lt;-17.5,5,IF(CD171&lt;-15,6,IF(CD171&lt;-12.5,7,IF(CD171&lt;-10,8,IF(CD171&lt;-7.5,9,IF(CD171&lt;-5,10,IF(CD171&lt;-2.5,11,IF(CD171&lt;0,12,IF(CD171&lt;2.5,13,IF(CD171&lt;5,14,IF(CD171&lt;7.5,15,IF(CD171&lt;10,16,IF(CD171&lt;12.5,17,IF(CD171&lt;15,18,IF(CD171&lt;17.5,19,IF(CD171&lt;20,20,IF(CD171&lt;22.5,21,IF(CD171&lt;25,22,IF(CD171&lt;27.5,23,24))))))))))))))))))))))))</f>
        <v>6</v>
      </c>
      <c r="CG171" s="9" t="n">
        <v>-3.25</v>
      </c>
      <c r="CH171" s="10" t="str">
        <f aca="false">IF(CG171="","",IF(AND(CG171&gt;=-10,CG171&lt;=-9.5),"-10 a -9,5",IF(AND(CG171&gt;-9.5,CG171&lt;=-8.5),"-9 a -8,5",IF(AND(CG171&gt;-8.5,CG171&lt;=-7.5),"-8 a -7,5",IF(AND(CG171&gt;-7.5,CG171&lt;=-6.5),"-7 a -6,5",IF(AND(CG171&gt;-6.5,CG171&lt;=-5.5),"-6 a -5,5",IF(AND(CG171&gt;-5.5,CG171&lt;=-4.5),"-5 a -4,5",IF(AND(CG171&gt;-4.5,CG171&lt;=-3.5),"-4 a -3,5",IF(AND(CG171&gt;-3.5,CG171&lt;=-2.5),"-3 a -2,5",IF(CG171=-2.25,"-2,25",IF(AND(CG171&gt;-2.5,CG171&lt;=-1.5),"-2 a -1,5",IF(AND(CG171&gt;-1.5,CG171&lt;=-0.5),"-1 a -0,5",IF(AND(CG171&gt;-0.5,CG171&lt;=0.5),"0 a 0,5",IF(AND(CG171&gt;0.5,CG171&lt;=1.5),"1 a 1,5",IF(AND(CG171&gt;1.5,CG171&lt;=2.5),"2 a 2,5",IF(AND(CG171&gt;2.5,CG171&lt;=3.5),"3 a 3,5",IF(AND(CG171&gt;3.5,CG171&lt;=4.5),"4 a 4,5",IF(AND(CG171&gt;4.5,CG171&lt;=5.5),"5 a 5,5",IF(AND(CG171&gt;5.5,CG171&lt;=6.5),"6 a 6,5",IF(AND(CG171&gt;6.5,CG171&lt;=7.5),"7 a 7,5",IF(AND(CG171&gt;7.5,CG171&lt;=8.5),"8 a 8,5",IF(AND(CG171&gt;8.5,CG171&lt;=9.5),"9 a 9,5",IF(CG171&gt;=10,"10","Fuera de rango")))))))))))))))))))))))</f>
        <v>-3 a -2,5</v>
      </c>
      <c r="CI171" s="11" t="n">
        <f aca="false">IF(CG171="","",IF(CG171=-2.25,"NORMA",IF(CG171&lt;=-9.5,1,IF(CG171&lt;=-8.5,2,IF(CG171&lt;=-7.5,3,IF(CG171&lt;=-6.5,4,IF(CG171&lt;=-5.5,5,IF(CG171&lt;=-4.5,6,IF(CG171&lt;=-3.5,7,IF(CG171&lt;=-2.5,8,IF(CG171&lt;=-1.5,9,IF(CG171&lt;=-0.5,10,IF(CG171&lt;=0.5,11,IF(CG171&lt;=1.5,12,IF(CG171&lt;=2.5,13,IF(CG171&lt;=3.5,14,IF(CG171&lt;=4.5,15,IF(CG171&lt;=5.5,16,IF(CG171&lt;=6.5,17,IF(CG171&lt;=7.5,18,IF(CG171&lt;=8.5,19,IF(CG171&lt;=9.5,20,IF(CG171=10,21,"Fuera de rango")))))))))))))))))))))))</f>
        <v>8</v>
      </c>
      <c r="CJ171" s="9" t="n">
        <v>3.25</v>
      </c>
      <c r="CK171" s="10" t="str">
        <f aca="false">IF(CJ171="","",IF(AND(CJ171&gt;=-6,CJ171&lt;=-5.5),"-6 a -5,5",IF(AND(CJ171&gt;-5.5,CJ171&lt;=-4.5),"-5 a -4,5",IF(AND(CJ171&gt;-4.5,CJ171&lt;=-3.5),"-4 a -3,5",IF(AND(CJ171&gt;-3.5,CJ171&lt;=-2.5),"-3 a -2,5",IF(AND(CJ171&gt;-2.5,CJ171&lt;=-1.5),"-2 a -1,5",IF(AND(CJ171&gt;-1.5,CJ171&lt;=-0.5),"-1 a -0,5",IF(AND(CJ171&gt;-0.5,CJ171&lt;=0.5),"0 a 0,5",IF(AND(CJ171&gt;0.5,CJ171&lt;=1.5),"1 a 1,5",IF(AND(CJ171&gt;1.5,CJ171&lt;2.5),"2",IF(AND(CJ171&gt;=2.5,CJ171&lt;=3),"2,5 a 3",IF(AND(CJ171&gt;3,CJ171&lt;=4),"3,5 a 4",IF(AND(CJ171&gt;4,CJ171&lt;=5),"4,5 a 5",IF(AND(CJ171&gt;5,CJ171&lt;=6),"5,5 a 6",IF(AND(CJ171&gt;6,CJ171&lt;=7),"6,5 a 7",IF(AND(CJ171&gt;7,CJ171&lt;=8),"7,5 a 8",IF(AND(CJ171&gt;8,CJ171&lt;=9.5),"8,5 a 9,5",IF(CJ171=10,"10","Fuera de rango"))))))))))))))))))</f>
        <v>3,5 a 4</v>
      </c>
      <c r="CL171" s="11" t="n">
        <f aca="false">IF(CK171="","",IF(OR(CK171="-6 a -5,5",CK171="-6 - -5,5"),1,IF(OR(CK171="-5 a -4,5",CK171="-5 - -4,5"),2,IF(OR(CK171="-4 a -3,5",CK171="-4 - -3,5"),3,IF(OR(CK171="-3 a -2,5",CK171="-3 - -2,5"),4,IF(OR(CK171="-2 a -1,5",CK171="-2 - -1,5"),5,IF(OR(CK171="-1 a -0,5",CK171="-1 - -0,5"),6,IF(OR(CK171="0 a 0,5",CK171="0 - 0,5"),7,IF(OR(CK171="1 a 1,5",CK171="1 - 1,5"),8,IF(CK171="2","NORMA",IF(OR(CK171="2,5 a 3",CK171="2,5 - 3"),9,IF(OR(CK171="3,5 a 4",CK171="3,5 - 4"),10,IF(OR(CK171="4,5 a 5",CK171="4,5 - 5"),11,IF(OR(CK171="5,5 a 6",CK171="5,5 - 6"),12,IF(OR(CK171="6,5 a 7",CK171="6,5 - 7"),13,IF(OR(CK171="7,5 a 8",CK171="7,5 - 8"),14,IF(OR(CK171="8,5 a 9",CK171="8,5 - 9,5",CK171="9 a 9,5"),15,IF(CK171="10",15,IF(OR(CK171="0,5 a 1",CK171="0,5 - 1"),7,"Fuera de rango")))))))))))))))))))</f>
        <v>10</v>
      </c>
      <c r="CM171" s="10" t="n">
        <v>0</v>
      </c>
      <c r="CN171" s="10" t="str">
        <f aca="false">IF(CM171=0,"0", " ")</f>
        <v>0</v>
      </c>
      <c r="CO171" s="10" t="str">
        <f aca="false">IF(CM171&gt;0,"EME"," ")</f>
        <v> </v>
      </c>
      <c r="CP171" s="10" t="n">
        <v>0</v>
      </c>
      <c r="CQ171" s="10" t="str">
        <f aca="false">IF(CP171&gt;0,"0", " ")</f>
        <v> </v>
      </c>
      <c r="CR171" s="10" t="str">
        <f aca="false">IF(CP171&gt;0,"EME"," ")</f>
        <v> </v>
      </c>
      <c r="CS171" s="9" t="n">
        <v>0</v>
      </c>
      <c r="CT171" s="10" t="str">
        <f aca="false">IF(CS171&gt;0,"1", " ")</f>
        <v> </v>
      </c>
      <c r="CU171" s="10" t="str">
        <f aca="false">IF(CS171&gt;0,"HIP"," ")</f>
        <v> </v>
      </c>
      <c r="CV171" s="9" t="n">
        <v>0</v>
      </c>
      <c r="CW171" s="10" t="str">
        <f aca="false">IF(CV171&gt;0,"1", " ")</f>
        <v> </v>
      </c>
      <c r="CX171" s="10" t="str">
        <f aca="false">IF(CV171&gt;0,"HIP"," ")</f>
        <v> </v>
      </c>
      <c r="CY171" s="9" t="n">
        <v>-4.25</v>
      </c>
      <c r="CZ171" s="11" t="str">
        <f aca="false">IF(CY171&lt;0,"2"," ")</f>
        <v>2</v>
      </c>
      <c r="DA171" s="11" t="str">
        <f aca="false">IF(CY171&lt;0,"MIO"," ")</f>
        <v>MIO</v>
      </c>
      <c r="DB171" s="9" t="n">
        <v>-3.25</v>
      </c>
      <c r="DC171" s="11" t="str">
        <f aca="false">IF(DB171&lt;0,"2"," ")</f>
        <v>2</v>
      </c>
      <c r="DD171" s="11" t="str">
        <f aca="false">IF(DB171&lt;0,"MIO"," ")</f>
        <v>MIO</v>
      </c>
      <c r="DE171" s="9" t="n">
        <v>-1.25</v>
      </c>
      <c r="DF171" s="11" t="str">
        <f aca="false">IF(DE171&lt;0,"3"," ")</f>
        <v>3</v>
      </c>
      <c r="DG171" s="11" t="str">
        <f aca="false">IF(DE171&lt;0,"AST"," ")</f>
        <v>AST</v>
      </c>
      <c r="DH171" s="9" t="n">
        <v>-1.75</v>
      </c>
      <c r="DI171" s="11" t="str">
        <f aca="false">IF(DH171&lt;0,"3"," ")</f>
        <v>3</v>
      </c>
      <c r="DJ171" s="11" t="str">
        <f aca="false">IF(DH171&lt;0,"AST"," ")</f>
        <v>AST</v>
      </c>
      <c r="DK171" s="9" t="n">
        <v>0</v>
      </c>
      <c r="DL171" s="10" t="str">
        <f aca="false">IF(DK171&gt;0,"4"," ")</f>
        <v> </v>
      </c>
      <c r="DM171" s="10" t="str">
        <f aca="false">IF(DK171&gt;0,"PRE"," ")</f>
        <v> </v>
      </c>
      <c r="DN171" s="9" t="n">
        <v>0</v>
      </c>
      <c r="DO171" s="10" t="str">
        <f aca="false">IF(DN171&gt;0,"4"," ")</f>
        <v> </v>
      </c>
      <c r="DP171" s="10" t="str">
        <f aca="false">IF(DN171&gt;0,"PRE"," ")</f>
        <v> </v>
      </c>
      <c r="DQ171" s="12" t="n">
        <v>2</v>
      </c>
      <c r="DR171" s="12" t="n">
        <v>2</v>
      </c>
      <c r="DS171" s="12" t="str">
        <f aca="false">CONCATENATE(CO171,CU171,DA171,DG171,DM171)</f>
        <v>  MIOAST </v>
      </c>
      <c r="DT171" s="10" t="str">
        <f aca="false" t="array" ref="DT171">_xlfn.IFS(DS171="EME    ","0", DS171=" HIP   ","1", DS171="  MIO  ","2", DS171="   AST ","3", DS171="    PRE","4", DS171="EME   PRE","5", DS171=" HIP  PRE","6", DS171=" HIP AST ","7", DS171="  MIO PRE","8", DS171="  MIOAST ","9", DS171="   ASTPRE","10",DS171=" HIP ASTPRE","11", DS171="  MIOASTPRE","12", DS171="     ","0")</f>
        <v>9</v>
      </c>
      <c r="DU171" s="1" t="s">
        <v>154</v>
      </c>
      <c r="DV171" s="1" t="str">
        <f aca="false" t="array" ref="DV171">_xlfn.IFS(DU171="SI","2", DU171="NO","1")</f>
        <v>1</v>
      </c>
      <c r="DW171" s="10" t="n">
        <v>0</v>
      </c>
      <c r="DX171" s="11" t="str">
        <f aca="false">IF(DW171=0,"1","2")</f>
        <v>1</v>
      </c>
      <c r="DY171" s="11" t="str">
        <f aca="false" t="array" ref="DY171">_xlfn.IFS(DW171=0,"0", DW171=0.25, "1", DW171=0.5,"2", DW171=0.75,"3", DW171=1,"4",DW171=1.25,"5", DW171=1.5,"6", DW171=1.75,"7", DW171=2,"8")</f>
        <v>0</v>
      </c>
      <c r="DZ171" s="10" t="n">
        <v>0</v>
      </c>
      <c r="EA171" s="11" t="str">
        <f aca="false">IF(DZ171=0,"1","2")</f>
        <v>1</v>
      </c>
      <c r="EB171" s="11" t="str">
        <f aca="false" t="array" ref="EB171">_xlfn.IFS(DZ171=0,"0", DZ171=0.25, "1", DZ171=0.5,"2", DZ171=0.75,"3", DZ171=1,"4",DZ171=1.25,"5", DZ171=1.5,"6", DZ171=1.75,"7", DZ171=2,"8")</f>
        <v>0</v>
      </c>
      <c r="EC171" s="10" t="n">
        <v>0</v>
      </c>
      <c r="ED171" s="10" t="str">
        <f aca="false">IF(EC171=0,"1","2")</f>
        <v>1</v>
      </c>
      <c r="EE171" s="11" t="str">
        <f aca="false" t="array" ref="EE171">_xlfn.IFS(EC171=0,"0", EC171=-0.25, "1", EC171=-0.5,"2", EC171=-0.75,"3", EC171=-1,"4",EC171=-1.25,"5", EC171=-1.5,"6", EC171=-1.75,"7", EC171=-2,"8", EC171=-2.25,"9",EC171=-2.5,"10", EC171=-2.75,"11", EC171=-3,"12", EC171=-3.25,"13", EC171=-3.5,"14", EC171=-3.75,"15",EC171=-4,"16")</f>
        <v>0</v>
      </c>
      <c r="EF171" s="10" t="n">
        <v>0</v>
      </c>
      <c r="EG171" s="10" t="str">
        <f aca="false">IF(EF171=0,"1","2")</f>
        <v>1</v>
      </c>
      <c r="EH171" s="11" t="str">
        <f aca="false" t="array" ref="EH171">_xlfn.IFS(EF171=0,"0", EF171=-0.25, "1", EF171=-0.5,"2", EF171=-0.75,"3", EF171=-1,"4",EF171=-1.25,"5", EF171=-1.5,"6", EF171=-1.75,"7", EF171=-2,"8", EF171=-2.25,"9",EF171=-2.5,"10", EF171=-2.75,"11", EF171=-3,"12", EF171=-3.25,"13", EF171=-3.5,"14", EF171=-3.75,"15",EF171=-4,"16")</f>
        <v>0</v>
      </c>
      <c r="EI171" s="10" t="n">
        <v>0</v>
      </c>
      <c r="EJ171" s="11" t="str">
        <f aca="false">IF(EI171=0,"1","2")</f>
        <v>1</v>
      </c>
      <c r="EK171" s="11" t="str">
        <f aca="false" t="array" ref="EK171">_xlfn.IFS(EI171=0,"0", EI171=-0.25, "1", EI171=-0.5,"2", EI171=-0.75,"3", EI171=-1,"4",EI171=-1.25,"5", EI171=-1.5,"6", EI171=-1.75,"7", EI171=-2,"8", EI171=-2.25,"9", EI171=-2.25,"9",EI171=-2.5,"10", EI171=-2.75,"11", EI171=-3,"12", EI171=-3.25,"13", EI171=-3.5,"14", EI171=-3.75,"15",EI171=-4,"16", EI171=0.25, "17", EI171=0.5, "18")</f>
        <v>0</v>
      </c>
      <c r="EL171" s="10" t="n">
        <v>0</v>
      </c>
      <c r="EM171" s="11" t="str">
        <f aca="false">IF(EL171=0,"1","2")</f>
        <v>1</v>
      </c>
      <c r="EN171" s="11" t="str">
        <f aca="false" t="array" ref="EN171">_xlfn.IFS(EL171=0.25,"17",EL171=0.5,"18", EL171=0,"0", EL171=-0.25, "1", EL171=-0.5,"2", EL171=-0.75,"3", EL171=-1,"4",EL171=-1.25,"5", EL171=-1.5,"6", EL171=-1.75,"7", EL171=-2,"8",EL171= -2.25,"9",EL171=-2.5,"10",EL171= -2.75,"11",EL171= -3,"12",EL171= -3.25,"13",EL171= -3.5,"14",EL171= -3.75,"15",EL171=-4,"16")</f>
        <v>0</v>
      </c>
      <c r="EO171" s="10" t="n">
        <v>0</v>
      </c>
      <c r="EP171" s="11" t="str">
        <f aca="false">IF(EO171=0,"1","2")</f>
        <v>1</v>
      </c>
      <c r="EQ171" s="11" t="str">
        <f aca="false" t="array" ref="EQ171">_xlfn.IFS(EO171=0,"0", EO171=0.25, "1", EO171=0.5,"2", EO171=0.75,"3", EO171=1,"4",EO171=1.25,"5", EO171=1.5,"6", EO171=1.75,"7", EO171=2,"8", EO171=2.25,"9", EO171=2.25,"9",EO171=2.5,"10", EO171=2.75,"11", EO171=3,"12", EO171=3.25,"13", EO171=3.5,"14", EO171=3.75,"15",EO171=4,"16", EO171=-0.25, "17", bq=-0.5, "18")</f>
        <v>0</v>
      </c>
      <c r="ER171" s="10" t="n">
        <v>0</v>
      </c>
      <c r="ES171" s="11" t="str">
        <f aca="false">IF(ER171=0,"1","2")</f>
        <v>1</v>
      </c>
      <c r="ET171" s="11" t="str">
        <f aca="false" t="array" ref="ET171">_xlfn.IFS(ER171=0,"0", ER171=0.25, "1", ER171=0.5,"2", ER171=0.75,"3", ER171=1,"4",ER171=1.25,"5", ER171=1.5,"6", ER171=1.75,"7", ER171=2,"8", ER171=2.25,"9", ER171=2.25,"9",ER171=2.5,"10", ER171=2.75,"11", ER171=3,"12", ER171=3.25,"13", ER171=3.5,"14", ER171=3.75,"15",ER171=4,"16", ER171=-0.25, "17", bq=-0.5, "18")</f>
        <v>0</v>
      </c>
      <c r="EU171" s="13" t="n">
        <v>19</v>
      </c>
      <c r="EV171" s="14" t="str">
        <f aca="false">VLOOKUP(EU171,LEYENDA!$G$2:$H$8,2,TRUE())</f>
        <v>19-24</v>
      </c>
      <c r="EW171" s="14" t="str">
        <f aca="false" t="array" ref="EW171">_xlfn.IFS(EV171="0-5","1", EV171="6-12","2", EV171="13-18","3", EV171="19-24","4", EV171="25-36","5", EV171="37-48","6", EV171="49-60","7")</f>
        <v>4</v>
      </c>
    </row>
    <row r="172" customFormat="false" ht="13.5" hidden="false" customHeight="false" outlineLevel="0" collapsed="false">
      <c r="A172" s="41" t="n">
        <v>57</v>
      </c>
      <c r="B172" s="32" t="n">
        <v>10</v>
      </c>
      <c r="C172" s="33" t="n">
        <v>41813</v>
      </c>
      <c r="D172" s="6"/>
      <c r="E172" s="5" t="str">
        <f aca="false">VLOOKUP(A172,'286'!$A$3:$J$600,10,FALSE())</f>
        <v>GARCÍA GARCÍA, MARÍA</v>
      </c>
      <c r="F172" s="4" t="str">
        <f aca="false">VLOOKUP(A172,'286'!$A$3:$I$1768,3,FALSE())</f>
        <v>GARGARMA</v>
      </c>
      <c r="G172" s="6" t="n">
        <f aca="false">VLOOKUP(A172,'286'!$A$3:$I$1768,4,FALSE())</f>
        <v>32550</v>
      </c>
      <c r="H172" s="7" t="n">
        <f aca="false">YEAR(C172)-YEAR(G172)</f>
        <v>25</v>
      </c>
      <c r="I172" s="1" t="str">
        <f aca="false">VLOOKUP(H172,LEYENDA!$C$2:$D$6,2,TRUE())</f>
        <v>25-40</v>
      </c>
      <c r="J172" s="5" t="str">
        <f aca="false">VLOOKUP(A172,'286'!$A$3:$I$1768,7,FALSE())</f>
        <v>M</v>
      </c>
      <c r="K172" s="8" t="str">
        <f aca="false">VLOOKUP(A172,'286'!$A$3:$I$1768,2,FALSE())</f>
        <v>OD</v>
      </c>
      <c r="L172" s="4" t="str">
        <f aca="false">VLOOKUP(A172,'286'!$A$3:$I$1768,8,FALSE())</f>
        <v>D</v>
      </c>
      <c r="M172" s="4" t="str">
        <f aca="false">VLOOKUP(A172,'286'!$A$3:$I$1768,9,FALSE())</f>
        <v>I</v>
      </c>
      <c r="N172" s="8" t="str">
        <f aca="false">IF(R172=O172, "MISMA","CONTRARIA")</f>
        <v>CONTRARIA</v>
      </c>
      <c r="O172" s="8" t="str">
        <f aca="false" t="array" ref="O172">_xlfn.IFS(L172="D","1", L172="I","2")</f>
        <v>1</v>
      </c>
      <c r="P172" s="8" t="str">
        <f aca="false" t="array" ref="P172">_xlfn.IFS(K172="OD","1", K172="OI","2")</f>
        <v>1</v>
      </c>
      <c r="Q172" s="1" t="str">
        <f aca="false" t="array" ref="Q172">_xlfn.IFS(J172="M","1", J172="H","2")</f>
        <v>1</v>
      </c>
      <c r="R172" s="8" t="str">
        <f aca="false" t="array" ref="R172">_xlfn.IFS(M172="D","1", M172="I","2")</f>
        <v>2</v>
      </c>
      <c r="S172" s="1" t="str">
        <f aca="false" t="array" ref="S172">_xlfn.IFS(N172="CONTRARIA", "1",N172= "MISMA","2")</f>
        <v>1</v>
      </c>
      <c r="T172" s="1" t="str">
        <f aca="false" t="array" ref="T172">_xlfn.IFS(I172="0-12","1", I172="13-24","2", I172="25-40","3", I172="41-60","4", I172="61-100","5")</f>
        <v>3</v>
      </c>
      <c r="U172" s="9" t="n">
        <v>1</v>
      </c>
      <c r="V172" s="1" t="str">
        <f aca="false">IF(U172="","",IF(AND(U172&gt;=-9,U172&lt;=-6.5),"-9 a -6,5",IF(AND(U172&gt;=-6,U172&lt;=-3.5),"-6 a -3,5",IF(AND(U172&gt;=-3,U172&lt;=-1),"-3 a -1",IF(U172=-0.5,"-0,5",IF(AND(U172&gt;=0,U172&lt;=2.5),"0 a 2,5",IF(AND(U172&gt;=3,U172&lt;=5.5),"3 a 5,5",IF(AND(U172&gt;=6,U172&lt;=8.5),"6 a 8,5",IF(AND(U172&gt;=9,U172&lt;=20),"9 a 20","Fuera de rango")))))))))</f>
        <v>0 a 2,5</v>
      </c>
      <c r="W172" s="11" t="n">
        <f aca="false">IF(V172="","",IF(V172="-9 a -6,5",2,IF(V172="-6 a -3,5",3,IF(V172="-3 a -1",4,IF(V172="-0,5","NORMA",IF(V172="0 a 2,5",5,IF(V172="3 a 5,5",6,IF(V172="6 a 8,5",7,IF(V172="9 a 20",8,"Fuera de rango")))))))))</f>
        <v>5</v>
      </c>
      <c r="X172" s="9" t="n">
        <v>26</v>
      </c>
      <c r="Y172" s="10" t="str">
        <f aca="false">IF(X172="","",IF(AND(X172&gt;=0,X172&lt;=4),"0 a 4",IF(AND(X172&gt;=4.5,X172&lt;=8.5),"4,5 a 8,5",IF(X172=9,"9",IF(AND(X172&gt;=9.5,X172&lt;=13),"9,5 a 13",IF(AND(X172&gt;=13.5,X172&lt;=20),"13,5 a 20",IF(AND(X172&gt;=20.5,X172&lt;=35),"20,5 a 35","Fuera de rango")))))))</f>
        <v>20,5 a 35</v>
      </c>
      <c r="Z172" s="11" t="n">
        <f aca="false">IF(Y172="","",IF(Y172="0 a 4",1,IF(Y172="4,5 a 8,5",2,IF(Y172="9","NORMA",IF(Y172="9,5 a 13",3,IF(Y172="13,5 a 20",4,IF(Y172="20,5 a 35",5,"Fuera de rango")))))))</f>
        <v>5</v>
      </c>
      <c r="AA172" s="9" t="n">
        <v>30</v>
      </c>
      <c r="AB172" s="10" t="str">
        <f aca="false">IF(AA172="","",IF(AND(AA172&gt;=0,AA172&lt;=9),"0 a 9",IF(AND(AA172&gt;=9.5,AA172&lt;=18.5),"9,5 a 18,5",IF(AA172=19,"19",IF(AND(AA172&gt;=19.5,AA172&lt;=28),"19,5 a 28",IF(AND(AA172&gt;=28.5,AA172&lt;=40),"28,5 a 40","Fuera de rango"))))))</f>
        <v>28,5 a 40</v>
      </c>
      <c r="AC172" s="11" t="n">
        <f aca="false" t="array" ref="AC172">_xlfn.IFS(AB172="","",AB172="0 a 9",1,AB172="9,5 a 18,5",2,AB172="19","NORMA",AB172="19,5 a 28",3,AB172="28,5 a 40",4,TRUE(),"Fuera de rango")</f>
        <v>4</v>
      </c>
      <c r="AD172" s="9" t="n">
        <v>28</v>
      </c>
      <c r="AE172" s="10" t="str">
        <f aca="false">IF(AD172="","",IF(AND(AD172&gt;=-10,AD172&lt;=0),"De -10 a 0",IF(AND(AD172&gt;=0.5,AD172&lt;=9.5),"0,5 a 9,5",IF(AD172=10,"10",IF(AND(AD172&gt;=10.5,AD172&lt;=20),"10,5 a 20",IF(AND(AD172&gt;=20.5,AD172&lt;=40),"20,5 a 40","Fuera de rango"))))))</f>
        <v>20,5 a 40</v>
      </c>
      <c r="AF172" s="12" t="n">
        <f aca="false">IF(AD172="","",IF(AND(AD172&gt;=-10,AD172&lt;=0),1,IF(AND(AD172&gt;=0.5,AD172&lt;=9.5),2,IF(AD172=10,"NORMA",IF(AND(AD172&gt;=10.5,AD172&lt;=20),3,IF(AND(AD172&gt;=20.5,AD172&lt;=40),4,""))))))</f>
        <v>4</v>
      </c>
      <c r="AG172" s="9" t="n">
        <v>9</v>
      </c>
      <c r="AH172" s="11" t="str">
        <f aca="false">IF(AG172="","",IF(AND(AG172&gt;=0,AG172&lt;=4),"0 a 4",IF(AND(AG172&gt;=4.5,AG172&lt;=8.5),"4,5 a 8,5",IF(AG172=9,"9",IF(AND(AG172&gt;=9.5,AG172&lt;=13),"9,5 a 13",IF(AND(AG172&gt;=13.5,AG172&lt;=25),"13,5 a 25","Fuera de rango"))))))</f>
        <v>9</v>
      </c>
      <c r="AI172" s="11" t="str">
        <f aca="false">IF(AH172="","",IF(AH172="0 a 4",1,IF(AH172="4,5 a 8,5",2,IF(AH172="9","NORMA",IF(AH172="9,5 a 13",3,IF(AH172="13,5 a 25",4,""))))))</f>
        <v>NORMA</v>
      </c>
      <c r="AJ172" s="9" t="n">
        <v>5</v>
      </c>
      <c r="AK172" s="10" t="str">
        <f aca="false">IF(AJ172="","",IF(AND(AJ172&gt;=-15,AJ172&lt;=-10.5),"-15 a -10,5",IF(AND(AJ172&gt;=-10,AJ172&lt;=-4),"-10 a -4",IF(AND(AJ172&gt;=-4.5,AJ172&lt;=0),"-4,5 a 0",IF(AND(AJ172&gt;=0.5,AJ172&lt;=4.5),"0,5 a 4,5",IF(AJ172=5,"5",IF(AND(AJ172&gt;=5.5,AJ172&lt;=10),"5,5 a 10",IF(AND(AJ172&gt;=10.5,AJ172&lt;=20),"10,5 a 20","Fuera de rango"))))))))</f>
        <v>5</v>
      </c>
      <c r="AL172" s="11" t="str">
        <f aca="false">IF(AK172="","",IF(AK172="-15 a -10,5",1,IF(AK172="-10 a -4",2,IF(AK172="-4,5 a 0",3,IF(AK172="0,5 a 4,5",4,IF(AK172="5","NORMA",IF(AK172="5,5 a 10",5,IF(AK172="10,5 a 20",6,"Error"))))))))</f>
        <v>NORMA</v>
      </c>
      <c r="AM172" s="9" t="n">
        <v>1</v>
      </c>
      <c r="AN172" s="10" t="str">
        <f aca="false">IF(AM172="","",IF(AND(AM172&gt;=-7.5,AM172&lt;=-5.5),"-7,5 a -5,5",IF(AND(AM172&gt;=-5,AM172&lt;=-3),"-5 a -3",IF(AND(AM172&gt;=-2.5,AM172&lt;=-0.5),"-2,5 a -0,5",IF(AM172=0,"0,00",IF(AND(AM172&gt;=0.5,AM172&lt;=2.5),"0,5 a 2,5",IF(AND(AM172&gt;=3,AM172&lt;=5),"3 a 5",IF(AND(AM172&gt;=5.5,AM172&lt;=7.5),"5,5 a 7,5",IF(AND(AM172&gt;=8,AM172&lt;=10),"8 a 10","Fuera de rango")))))))))</f>
        <v>0,5 a 2,5</v>
      </c>
      <c r="AO172" s="11" t="n">
        <f aca="false">IF(AN172="","",IF(AN172="-7,5 a -5,5",1,IF(AN172="-5 a -3",2,IF(AN172="-2,5 a -0,5",3,IF(AN172="0,00","NORMA",IF(AN172="0,5 a 2,5",4,IF(AN172="3 a 5",5,IF(AN172="5,5 a 7,5",6,IF(AN172="8 a 10",7,"Error")))))))))</f>
        <v>4</v>
      </c>
      <c r="AP172" s="9" t="n">
        <v>-2</v>
      </c>
      <c r="AQ172" s="10" t="str">
        <f aca="false">IF(AP172="","",IF(AND(AP172&gt;=-20,AP172&lt;=-9.5),"-20 a -9,5",IF(AND(AP172&gt;=-9,AP172&lt;=-6.5),"-9 a -6,5",IF(AP172=-6,"-6",IF(AND(AP172&gt;=-5.5,AP172&lt;=-3),"-5,5 a -3",IF(AND(AP172&gt;=-2.5,AP172&lt;=0),"-2,5 a 0",IF(AND(AP172&gt;=0.5,AP172&lt;=3),"0,5 a 3",IF(AND(AP172&gt;=3.5,AP172&lt;=6),"3,5 a 6",IF(AND(AP172&gt;=6.5,AP172&lt;=9),"6,5 a 9",IF(AND(AP172&gt;=9.5,AP172&lt;=20),"9,5 a 20","Fuera de rango"))))))))))</f>
        <v>-2,5 a 0</v>
      </c>
      <c r="AR172" s="11" t="n">
        <f aca="false">IF(AQ172="","",IF(AQ172="-20 a -9,5",1,IF(AQ172="-9 a -6,5",2,IF(AQ172="-6","NORMA",IF(AQ172="-5,5 a -3",3,IF(AQ172="-2,5 a 0",4,IF(AQ172="0,5 a 3",5,IF(AQ172="3,5 a 6",6,IF(AQ172="6,5 a 9",7,IF(AQ172="9,5 a 20",8,""))))))))))</f>
        <v>4</v>
      </c>
      <c r="AS172" s="9" t="n">
        <v>10</v>
      </c>
      <c r="AT172" s="10" t="str">
        <f aca="false">IF(AS172="","",IF(AND(AS172&gt;=-16,AS172&lt;=-14),"-16 a -14",IF(AND(AS172&gt;=-13.5,AS172&lt;=-11.5),"-13,5 a -11,5",IF(AND(AS172&gt;=-11,AS172&lt;=-9),"-11 a -9",IF(AND(AS172&gt;=-8.5,AS172&lt;=-6.5),"-8,5 a -6,5",IF(AND(AS172&gt;=-6,AS172&lt;=-4),"-6 a -4",IF(AND(AS172&gt;=-3.5,AS172&lt;=-1.5),"-3,5 a -1,5",IF(AND(AS172&gt;=-1,AS172&lt;=1),"-1 a 1",IF(AND(AS172&gt;=1.5,AS172&lt;=3.5),"1,5 a 3,5",IF(AND(AS172&gt;=4,AS172&lt;=6),"4 a 6",IF(AND(AS172&gt;=6.5,AS172&lt;=8.5),"6,5 a 8,5",IF(AND(AS172&gt;=9,AS172&lt;=11),"9 a 11",IF(AND(AS172&gt;=11.5,AS172&lt;=13.5),"11,5 a 13,5",IF(AND(AS172&gt;=14,AS172&lt;=16),"14 a 16",IF(AND(AS172&gt;=16.5,AS172&lt;=18.5),"16,5 a 18,5",IF(AND(AS172&gt;=19,AS172&lt;=21),"19 a 21","Fuera de rango"))))))))))))))))</f>
        <v>9 a 11</v>
      </c>
      <c r="AU172" s="11" t="n">
        <f aca="false" t="array" ref="AU172">IF(AT172="","",_xlfn.IFS(AT172="-16 a -14",1,AT172="-13,5 a -11,5",2,AT172="-11 a -9",3,AT172="-8,5 a -6,5",4,AT172="-6 a -4",5,AT172="-3,5 a -1,5",6,AT172="-1 a 1",7,AT172="1,5 a 3,5",8,AT172="4 a 6","NORMA",AT172="6,5 a 8,5",9,AT172="9 a 11",10,AT172="11,5 a 13,5",11,AT172="14 a 16",12,AT172="16,5 a 18,5",13,AT172="19 a 21",14,TRUE(),""))</f>
        <v>10</v>
      </c>
      <c r="AV172" s="9" t="n">
        <v>0</v>
      </c>
      <c r="AW172" s="10" t="str">
        <f aca="false">IF(AV172="","",IF(AND(AV172&gt;=-1,AV172&lt;=-0.5),"-1 a -0,5",IF(AND(AV172&gt;-0.5,AV172&lt;=0),"De -0,5 a 0",IF(AND(AV172&gt;=0.25,AV172&lt;=0.75),"0,25 a 0,75",IF(AND(AV172&gt;=1,AV172&lt;=1.5),"1 a 1,5",IF(AND(AV172&gt;=1.75,AV172&lt;=2.25),"1,75 a 2,25",IF(AND(AV172&gt;=2.5,AV172&lt;=3),"2,5 a 3",IF(AND(AV172&gt;=3.25,AV172&lt;=3.75),"3,25 a 3,75","Fuera de rango"))))))))</f>
        <v>De -0,5 a 0</v>
      </c>
      <c r="AX172" s="11" t="n">
        <f aca="false">IF(AW172="","",IF(OR(AW172="-1 a -0,5",AW172="-1 a -0.5"),1,IF(OR(AW172="De -0,5 a 0",AW172="-0,5 a 0",AW172="De -0.5 a 0"),2,IF(OR(AW172="0,25 a 0,75",AW172="0.25 a 0.75"),"NORMA",IF(OR(AW172="1 a 1,5",AW172="1 a 1.5"),3,IF(OR(AW172="1,75 a 2,25",AW172="1.75 a 2.25"),4,IF(OR(AW172="2,5 a 3",AW172="2.5 a 3"),5,IF(OR(AW172="3,25 a 3,75",AW172="3.25 a 3.75"),6,""))))))))</f>
        <v>2</v>
      </c>
      <c r="AY172" s="9" t="n">
        <v>-2</v>
      </c>
      <c r="AZ172" s="10" t="str">
        <f aca="false">IF(AY172="","",IF(AND(AY172&gt;=-20,AY172&lt;=-9.5),"-20 a -9,5",IF(AND(AY172&gt;=-9,AY172&lt;=-6.5),"-9 a -6,5",IF(AY172=-6,"-6",IF(AND(AY172&gt;=-5.5,AY172&lt;=-3),"-5,5 a -3",IF(AND(AY172&gt;=-2.5,AY172&lt;=0),"-2,5 a 0",IF(AND(AY172&gt;=0.5,AY172&lt;=3),"0,5 a 3",IF(AND(AY172&gt;=3.5,AY172&lt;=6),"3,5 a 6","Fuera de rango"))))))))</f>
        <v>-2,5 a 0</v>
      </c>
      <c r="BA172" s="11" t="n">
        <f aca="false">IF(AZ172="","",IF(AZ172="-20 a -9,5",1,IF(AZ172="-9 a -6,5",2,IF(AZ172="-6","NORMA",IF(AZ172="-5,5 a -3",3,IF(AZ172="-2,5 a 0",4,IF(AZ172="0,5 a 3",5,IF(AZ172="3,5 a 6",6,""))))))))</f>
        <v>4</v>
      </c>
      <c r="BB172" s="9" t="n">
        <v>0</v>
      </c>
      <c r="BC172" s="10" t="str">
        <f aca="false" t="array" ref="BC172">IF(BB172="","",_xlfn.IFS(AND(BB172&gt;=0,BB172&lt;=2),"0 a 2",AND(BB172&gt;=2.5,BB172&lt;=4.5),"2,5 a 4,5",AND(BB172&gt;=5,BB172&lt;=7),"5 a 7",AND(BB172&gt;=7.5,BB172&lt;=9.5),"7,5 a 9,5",AND(BB172&gt;=10,BB172&lt;=12),"10 a 12",AND(BB172&gt;=12.5,BB172&lt;=14.5),"12,5 a 14,5",BB172=15,"15",AND(BB172&gt;=15.5,BB172&lt;=17.5),"15,5 a 17,5",AND(BB172&gt;=18,BB172&lt;=20),"18 a 20",AND(BB172&gt;=20.5,BB172&lt;=22.5),"20,5 a 22,5",AND(BB172&gt;=23,BB172&lt;=25),"23 a 25",TRUE(),"Fuera de rango"))</f>
        <v>0 a 2</v>
      </c>
      <c r="BD172" s="11" t="n">
        <f aca="false" t="array" ref="BD172">IF(BC172="","",_xlfn.IFS(BC172="0 a 2",1,BC172="2,5 a 4,5",2,BC172="5 a 7",3,BC172="7,5 a 9,5",4,BC172="10 a 12",5,BC172="12,5 a 14,5",6,BC172="15","NORMA",BC172="15,5 a 17,5",7,BC172="18 a 20",8,BC172="20,5 a 22,5",9,BC172="23 a 25",10,TRUE(),"Fuera de rango"))</f>
        <v>1</v>
      </c>
      <c r="BE172" s="9" t="n">
        <v>40</v>
      </c>
      <c r="BF172" s="10" t="str">
        <f aca="false">IF(BE172="","",IF(AND(BE172&gt;=-20,BE172&lt;=-10),"-20 a -10",IF(AND(BE172&gt;=-9.5,BE172&lt;=0.5),"-9,5 a 0,5",IF(AND(BE172&gt;=1,BE172&lt;=11),"1 a 11",IF(AND(BE172&gt;=11.5,BE172&lt;=20.5),"11,5 a 20,5",IF(BE172=21,"21",IF(AND(BE172&gt;=21.5,BE172&lt;=31.5),"21,5 a 31,5",IF(AND(BE172&gt;=32,BE172&lt;=42),"32 a 42","Fuera de rango"))))))))</f>
        <v>32 a 42</v>
      </c>
      <c r="BG172" s="11" t="n">
        <f aca="false">IF(BF172="","",IF(BF172="-20 a -10",1,IF(BF172="-9,5 a 0,5",2,IF(BF172="1 a 11",3,IF(BF172="11,5 a 20,5",4,IF(BF172="21","NORMA",IF(BF172="21,5 a 31,5",5,IF(BF172="32 a 42",6,""))))))))</f>
        <v>6</v>
      </c>
      <c r="BH172" s="9" t="n">
        <v>0</v>
      </c>
      <c r="BI172" s="10" t="str">
        <f aca="false">IF(BH172="","",IF(AND(BH172&gt;=-20,BH172&lt;=-15),"-20 a -15",IF(AND(BH172&gt;=-14.5,BH172&lt;=-9.5),"-14,5 a -9,5",IF(AND(BH172&gt;=-9,BH172&lt;=-4),"-9 a -4",IF(AND(BH172&gt;=-3.5,BH172&lt;=2.5),"-3,5 a 2,5",IF(AND(BH172&gt;=3,BH172&lt;=8),"3 a 8",IF(AND(BH172&gt;=8.5,BH172&lt;=14.5),"8,5 a 14,5",IF(BH172=15,"15",IF(AND(BH172&gt;=15.5,BH172&lt;=20.5),"15,5 a 20,5",IF(AND(BH172&gt;=21,BH172&lt;=26),"21 a 26","Fuera de rango"))))))))))</f>
        <v>-3,5 a 2,5</v>
      </c>
      <c r="BJ172" s="11" t="n">
        <f aca="false">IF(BI172="","",IF(BI172="-20 a -15",1,IF(BI172="-14,5 a -9,5",2,IF(BI172="-9 a -4",3,IF(BI172="-3,5 a 2,5",4,IF(BI172="3 a 8",5,IF(BI172="8,5 a 14,5",6,IF(BI172="15","NORMA",IF(BI172="15,5 a 20,5",7,IF(BI172="21 a 26",8,IF(BI172="26,5 a 31,5",9,"")))))))))))</f>
        <v>4</v>
      </c>
      <c r="BK172" s="9" t="n">
        <v>12</v>
      </c>
      <c r="BL172" s="10" t="str">
        <f aca="false">IF(BK172="","",IF(AND(BK172&gt;=0,BK172&lt;=2),"0 - 2",IF(AND(BK172&gt;=2.5,BK172&lt;=4.5),"2,5 - 4,5",IF(AND(BK172&gt;=5,BK172&lt;=7),"5 - 7",IF(AND(BK172&gt;=7.5,BK172&lt;=9.5),"7,5 - 9,5",IF(AND(BK172&gt;=10,BK172&lt;=12),"10 - 12",IF(AND(BK172&gt;=12.5,BK172&lt;=13.5),"12,5 - 13,5",IF(BK172=14,"14",IF(AND(BK172&gt;=14.5,BK172&lt;=16.5),"14,5 - 16,5",IF(AND(BK172&gt;=17,BK172&lt;=19),"17 - 19",IF(AND(BK172&gt;=19.5,BK172&lt;=21.5),"19,5 - 21,5",IF(AND(BK172&gt;=22,BK172&lt;=24),"22 - 24",IF(AND(BK172&gt;=24.5,BK172&lt;=26.5),"24,5 - 26,5",IF(AND(BK172&gt;=27,BK172&lt;=29),"27 - 29",IF(AND(BK172&gt;=29.5,BK172&lt;=30),"29,5 - 30","Fuera de rango")))))))))))))))</f>
        <v>10 - 12</v>
      </c>
      <c r="BM172" s="11" t="n">
        <f aca="false">IF(BL172="","",IF(BL172="0 - 2",1,IF(BL172="2,5 - 4,5",2,IF(BL172="5 - 7",3,IF(BL172="7,5 - 9,5",4,IF(BL172="10 - 12",5,IF(BL172="12,5 - 13,5",6,IF(BL172="14","NORMA",IF(BL172="14,5 - 16,5",7,IF(BL172="17 - 19",8,IF(BL172="19,5 - 21,5",9,IF(BL172="22 - 24",10,IF(BL172="24,5 - 26,5",11,IF(BL172="27 - 29",12,IF(BL172="29,5 - 30",13,"")))))))))))))))</f>
        <v>5</v>
      </c>
      <c r="BN172" s="9" t="n">
        <v>15</v>
      </c>
      <c r="BO172" s="10" t="str">
        <f aca="false">IF(BN172="","",IF(AND(BN172&gt;=-20,BN172&lt;=-10),"-20 a -10",IF(AND(BN172&gt;=-9.5,BN172&lt;=0.5),"-9,5 a 0,5",IF(AND(BN172&gt;=1,BN172&lt;=11),"1 a 11",IF(AND(BN172&gt;=11.5,BN172&lt;=21.5),"11,5 a 21,5",IF(BN172=22,"22",IF(AND(BN172&gt;=22.5,BN172&lt;=32.5),"22,5 a 32,5",IF(AND(BN172&gt;=33,BN172&lt;=43),"33 a 43","Fuera de rango"))))))))</f>
        <v>11,5 a 21,5</v>
      </c>
      <c r="BP172" s="11" t="n">
        <f aca="false">IF(BO172="","",IF(BO172="-20 a -10",1,IF(BO172="-9,5 a 0,5",2,IF(BO172="1 a 11",3,IF(BO172="11,5 a 21,5",4,IF(BO172="22","NORMA",IF(BO172="22,5 a 32,5",5,IF(BO172="33 a 43",6,""))))))))</f>
        <v>4</v>
      </c>
      <c r="BQ172" s="9" t="n">
        <v>8</v>
      </c>
      <c r="BR172" s="10" t="str">
        <f aca="false">IF(BQ172="","",IF(AND(BQ172&gt;=-20,BQ172&lt;=-15),"-20 a -15",IF(AND(BQ172&gt;=-14.5,BQ172&lt;=-9.5),"-14,5 a -9,5",IF(AND(BQ172&gt;=-9,BQ172&lt;=-4),"-9 a -4",IF(AND(BQ172&gt;=-3.5,BQ172&lt;=2.5),"-3,5 a 2,5",IF(AND(BQ172&gt;=3,BQ172&lt;=8),"3 a 8",IF(AND(BQ172&gt;=8.5,BQ172&lt;=13.5),"8,5 a 13,5",IF(AND(BQ172&gt;=14,BQ172&lt;=17.5),"14 a 17,5",IF(BQ172=18,"18",IF(AND(BQ172&gt;=18.5,BQ172&lt;=23.5),"18,5 a 23,5",IF(AND(BQ172&gt;=24,BQ172&lt;=29),"24 a 29",IF(AND(BQ172&gt;=29.5,BQ172&lt;=34.5),"29,5 a 34,5",IF(AND(BQ172&gt;=35,BQ172&lt;=40),"35 a 40","Fuera de rango")))))))))))))</f>
        <v>3 a 8</v>
      </c>
      <c r="BS172" s="11" t="n">
        <f aca="false">IF(BR172="","",IF(BR172="-20 a -15",1,IF(BR172="-14,5 a -9,5",2,IF(BR172="-9 a -4",3,IF(BR172="-3,5 a 2,5",4,IF(BR172="3 a 8",5,IF(BR172="8,5 a 13,5",6,IF(BR172="14 a 17,5",7,IF(BR172="18","NORMA",IF(BR172="18,5 a 23,5",8,IF(BR172="24 a 29",9,IF(BR172="29,5 a 34,5",10,IF(BR172="35 a 40",11,"")))))))))))))</f>
        <v>5</v>
      </c>
      <c r="BT172" s="9" t="n">
        <v>1</v>
      </c>
      <c r="BU172" s="10" t="str">
        <f aca="false">IF(BT172="","",IF(AND(BT172&gt;=-20,BT172&lt;=-18),"-20 a -18",IF(AND(BT172&gt;=-17.5,BT172&lt;=-15.5),"-17,5 a -15,5",IF(AND(BT172&gt;=-15,BT172&lt;=-13),"-15 a -13",IF(AND(BT172&gt;=-12.5,BT172&lt;=-10.5),"-12,5 a -10,5",IF(AND(BT172&gt;=-10,BT172&lt;=-8),"-10 a -8",IF(AND(BT172&gt;=-7.5,BT172&lt;=-5.5),"-7,5 a -5,5",IF(AND(BT172&gt;=-5,BT172&lt;=-3),"-5 a -3",IF(AND(BT172&gt;=-2.5,BT172&lt;=-0.5),"-2,5 a -0,5",IF(BT172=0,"0",IF(AND(BT172&gt;=0.5,BT172&lt;=2.5),"0,5 a 2,5",IF(AND(BT172&gt;=3,BT172&lt;=5),"3 a 5",IF(AND(BT172&gt;=5.5,BT172&lt;=7.5),"5,5 a 7,5",IF(AND(BT172&gt;=8,BT172&lt;=10),"8 a 10",IF(AND(BT172&gt;=10.5,BT172&lt;=12.5),"10,5 a 12,5",IF(AND(BT172&gt;=13,BT172&lt;=15),"13 a 15",IF(AND(BT172&gt;=15.5,BT172&lt;=17.5),"15,5 a 17,5",IF(AND(BT172&gt;=18,BT172&lt;=20),"18 a 20","Fuera de rango"))))))))))))))))))</f>
        <v>0,5 a 2,5</v>
      </c>
      <c r="BV172" s="11" t="n">
        <f aca="false">IF(BT172="","",IF(BT172=0,"NORMA",IF(AND(BT172&gt;=-20,BT172&lt;=-18),2,IF(AND(BT172&gt;=-17.5,BT172&lt;=-15.5),2,IF(AND(BT172&gt;=-15,BT172&lt;=-13),3,IF(AND(BT172&gt;=-12.5,BT172&lt;=-10.5),4,IF(AND(BT172&gt;=-10,BT172&lt;=-8),5,IF(AND(BT172&gt;=-7.5,BT172&lt;=-5.5),6,IF(AND(BT172&gt;=-5,BT172&lt;=-3),7,IF(AND(BT172&gt;=-2.5,BT172&lt;=-0.5),8,IF(AND(BT172&gt;=0.5,BT172&lt;=2.5),9,IF(AND(BT172&gt;=3,BT172&lt;=5),10,IF(AND(BT172&gt;=5.5,BT172&lt;=7.5),11,IF(AND(BT172&gt;=8,BT172&lt;=10),12,IF(AND(BT172&gt;=10.5,BT172&lt;=12.5),13,IF(AND(BT172&gt;=13,BT172&lt;=15),14,IF(AND(BT172&gt;=15.5,BT172&lt;=17.5),15,IF(AND(BT172&gt;=18,BT172&lt;=20),16,"Fuera de rango"))))))))))))))))))</f>
        <v>9</v>
      </c>
      <c r="BW172" s="9" t="n">
        <v>-8.5</v>
      </c>
      <c r="BX172" s="10" t="n">
        <f aca="false">18.5- (0.3*H172)</f>
        <v>11</v>
      </c>
      <c r="BY172" s="10" t="n">
        <f aca="false">(BW172)-(BX172)</f>
        <v>-19.5</v>
      </c>
      <c r="BZ172" s="10" t="str">
        <f aca="false">IF(BY172="","",IF(BY172&lt;-27.5,"De -30 a -28",IF(BY172&lt;-25,"De -27,5 a -25,5",IF(BY172&lt;-22.5,"De -25 a -23",IF(BY172&lt;-20,"De -22,5 a -20,5",IF(BY172&lt;-17.5,"De -20 a -18",IF(BY172&lt;-15,"De -17,5 a -15,5",IF(BY172&lt;-12.5,"De -15 a -13",IF(BY172&lt;-10,"De -12,5 a -10,5",IF(BY172&lt;-7.5,"De -10 a -8",IF(BY172&lt;-5,"De -7,5 a -5,5",IF(BY172&lt;-2.5,"De -5 a -3",IF(BY172&lt;0,"De -2,5 a -0,5",IF(BY172&lt;2.5,"De 0 a 2",IF(BY172&lt;5,"De 2,5 a 4,5",IF(BY172&lt;7.5,"De 5 a 7",IF(BY172&lt;10,"De 7,5 a 9,5",IF(BY172&lt;12.5,"De 10 a 12",IF(BY172&lt;15,"De 12,5 a 14,5",IF(BY172&lt;17.5,"De 15 a 17",IF(BY172&lt;20,"De 17,5 a 19,5",IF(BY172&lt;22.5,"De 20 a 22",IF(BY172&lt;25,"De 22,5 a 24,5",IF(BY172&lt;27.5,"De 25 a 27","De 27,5 a 30"))))))))))))))))))))))))</f>
        <v>De -20 a -18</v>
      </c>
      <c r="CA172" s="12" t="n">
        <f aca="false">IF(BY172="","",IF(BY172&lt;=-28,1,IF(BY172&lt;=-25.5,2,IF(BY172&lt;=-23,3,IF(BY172&lt;=-20.5,4,IF(BY172&lt;=-18,5,IF(BY172&lt;=-15.5,6,IF(BY172&lt;=-13,7,IF(BY172&lt;=-10.5,8,IF(BY172&lt;=-8,9,IF(BY172&lt;=-5.5,10,IF(BY172&lt;=-3,11,IF(BY172&lt;=-0.5,12,IF(BY172&lt;=2,13,IF(BY172&lt;=4.5,14,IF(BY172&lt;=7,15,IF(BY172&lt;=9.5,16,IF(BY172&lt;=12,17,IF(BY172&lt;=14.5,18,IF(BY172&lt;=17,19,IF(BY172&lt;=19.5,20,IF(BY172&lt;=22,21,IF(BY172&lt;=24.5,22,IF(BY172&lt;=27,23,IF(BY172&lt;=30,24,"Fuera de rango")))))))))))))))))))))))))</f>
        <v>5</v>
      </c>
      <c r="CB172" s="9" t="n">
        <v>-8.5</v>
      </c>
      <c r="CC172" s="10" t="n">
        <f aca="false">18.5- (0.3*H172)</f>
        <v>11</v>
      </c>
      <c r="CD172" s="10" t="n">
        <f aca="false">(CB172)-(CC172)</f>
        <v>-19.5</v>
      </c>
      <c r="CE172" s="10" t="str">
        <f aca="false">IF(CD172="","",IF(CD172&lt;-27.5,"De -30 a -28",IF(CD172&lt;-25,"De -27,5 a -25,5",IF(CD172&lt;-22.5,"De -25 a -23",IF(CD172&lt;-20,"De -22,5 a -20,5",IF(CD172&lt;-17.5,"De -20 a -18",IF(CD172&lt;-15,"De -17,5 a -15,5",IF(CD172&lt;-12.5,"De -15 a -13",IF(CD172&lt;-10,"De -12,5 a -10,5",IF(CD172&lt;-7.5,"De -10 a -8",IF(CD172&lt;-5,"De -7,5 a -5,5",IF(CD172&lt;-2.5,"De -5 a -3",IF(CD172&lt;0,"De -2,5 a -0,5",IF(CD172&lt;=2,"De 0 a 2",IF(CD172&lt;=4.5,"De 2,5 a 4,5",IF(CD172&lt;=7,"De 5 a 7",IF(CD172&lt;=9.5,"De 7,5 a 9,5",IF(CD172&lt;=12,"De 10 a 12",IF(CD172&lt;=14.5,"De 12,5 a 14,5",IF(CD172&lt;=17,"De 15 a 17",IF(CD172&lt;=19.5,"De 17,5 a 19,5",IF(CD172&lt;=22,"De 20 a 22",IF(CD172&lt;=24.5,"De 22,5 a 24,5",IF(CD172&lt;=27,"De 25 a 27","De 27,5 a 30"))))))))))))))))))))))))</f>
        <v>De -20 a -18</v>
      </c>
      <c r="CF172" s="12" t="n">
        <f aca="false">IF(CD172="","",IF(CD172&lt;-27.5,1,IF(CD172&lt;-25,2,IF(CD172&lt;-22.5,3,IF(CD172&lt;-20,4,IF(CD172&lt;-17.5,5,IF(CD172&lt;-15,6,IF(CD172&lt;-12.5,7,IF(CD172&lt;-10,8,IF(CD172&lt;-7.5,9,IF(CD172&lt;-5,10,IF(CD172&lt;-2.5,11,IF(CD172&lt;0,12,IF(CD172&lt;2.5,13,IF(CD172&lt;5,14,IF(CD172&lt;7.5,15,IF(CD172&lt;10,16,IF(CD172&lt;12.5,17,IF(CD172&lt;15,18,IF(CD172&lt;17.5,19,IF(CD172&lt;20,20,IF(CD172&lt;22.5,21,IF(CD172&lt;25,22,IF(CD172&lt;27.5,23,24))))))))))))))))))))))))</f>
        <v>5</v>
      </c>
      <c r="CG172" s="9" t="n">
        <v>-4.25</v>
      </c>
      <c r="CH172" s="10" t="str">
        <f aca="false">IF(CG172="","",IF(AND(CG172&gt;=-10,CG172&lt;=-9.5),"-10 a -9,5",IF(AND(CG172&gt;-9.5,CG172&lt;=-8.5),"-9 a -8,5",IF(AND(CG172&gt;-8.5,CG172&lt;=-7.5),"-8 a -7,5",IF(AND(CG172&gt;-7.5,CG172&lt;=-6.5),"-7 a -6,5",IF(AND(CG172&gt;-6.5,CG172&lt;=-5.5),"-6 a -5,5",IF(AND(CG172&gt;-5.5,CG172&lt;=-4.5),"-5 a -4,5",IF(AND(CG172&gt;-4.5,CG172&lt;=-3.5),"-4 a -3,5",IF(AND(CG172&gt;-3.5,CG172&lt;=-2.5),"-3 a -2,5",IF(CG172=-2.25,"-2,25",IF(AND(CG172&gt;-2.5,CG172&lt;=-1.5),"-2 a -1,5",IF(AND(CG172&gt;-1.5,CG172&lt;=-0.5),"-1 a -0,5",IF(AND(CG172&gt;-0.5,CG172&lt;=0.5),"0 a 0,5",IF(AND(CG172&gt;0.5,CG172&lt;=1.5),"1 a 1,5",IF(AND(CG172&gt;1.5,CG172&lt;=2.5),"2 a 2,5",IF(AND(CG172&gt;2.5,CG172&lt;=3.5),"3 a 3,5",IF(AND(CG172&gt;3.5,CG172&lt;=4.5),"4 a 4,5",IF(AND(CG172&gt;4.5,CG172&lt;=5.5),"5 a 5,5",IF(AND(CG172&gt;5.5,CG172&lt;=6.5),"6 a 6,5",IF(AND(CG172&gt;6.5,CG172&lt;=7.5),"7 a 7,5",IF(AND(CG172&gt;7.5,CG172&lt;=8.5),"8 a 8,5",IF(AND(CG172&gt;8.5,CG172&lt;=9.5),"9 a 9,5",IF(CG172&gt;=10,"10","Fuera de rango")))))))))))))))))))))))</f>
        <v>-4 a -3,5</v>
      </c>
      <c r="CI172" s="11" t="n">
        <f aca="false">IF(CG172="","",IF(CG172=-2.25,"NORMA",IF(CG172&lt;=-9.5,1,IF(CG172&lt;=-8.5,2,IF(CG172&lt;=-7.5,3,IF(CG172&lt;=-6.5,4,IF(CG172&lt;=-5.5,5,IF(CG172&lt;=-4.5,6,IF(CG172&lt;=-3.5,7,IF(CG172&lt;=-2.5,8,IF(CG172&lt;=-1.5,9,IF(CG172&lt;=-0.5,10,IF(CG172&lt;=0.5,11,IF(CG172&lt;=1.5,12,IF(CG172&lt;=2.5,13,IF(CG172&lt;=3.5,14,IF(CG172&lt;=4.5,15,IF(CG172&lt;=5.5,16,IF(CG172&lt;=6.5,17,IF(CG172&lt;=7.5,18,IF(CG172&lt;=8.5,19,IF(CG172&lt;=9.5,20,IF(CG172=10,21,"Fuera de rango")))))))))))))))))))))))</f>
        <v>7</v>
      </c>
      <c r="CJ172" s="9" t="n">
        <v>3</v>
      </c>
      <c r="CK172" s="10" t="str">
        <f aca="false">IF(CJ172="","",IF(AND(CJ172&gt;=-6,CJ172&lt;=-5.5),"-6 a -5,5",IF(AND(CJ172&gt;-5.5,CJ172&lt;=-4.5),"-5 a -4,5",IF(AND(CJ172&gt;-4.5,CJ172&lt;=-3.5),"-4 a -3,5",IF(AND(CJ172&gt;-3.5,CJ172&lt;=-2.5),"-3 a -2,5",IF(AND(CJ172&gt;-2.5,CJ172&lt;=-1.5),"-2 a -1,5",IF(AND(CJ172&gt;-1.5,CJ172&lt;=-0.5),"-1 a -0,5",IF(AND(CJ172&gt;-0.5,CJ172&lt;=0.5),"0 a 0,5",IF(AND(CJ172&gt;0.5,CJ172&lt;=1.5),"1 a 1,5",IF(AND(CJ172&gt;1.5,CJ172&lt;2.5),"2",IF(AND(CJ172&gt;=2.5,CJ172&lt;=3),"2,5 a 3",IF(AND(CJ172&gt;3,CJ172&lt;=4),"3,5 a 4",IF(AND(CJ172&gt;4,CJ172&lt;=5),"4,5 a 5",IF(AND(CJ172&gt;5,CJ172&lt;=6),"5,5 a 6",IF(AND(CJ172&gt;6,CJ172&lt;=7),"6,5 a 7",IF(AND(CJ172&gt;7,CJ172&lt;=8),"7,5 a 8",IF(AND(CJ172&gt;8,CJ172&lt;=9.5),"8,5 a 9,5",IF(CJ172=10,"10","Fuera de rango"))))))))))))))))))</f>
        <v>2,5 a 3</v>
      </c>
      <c r="CL172" s="11" t="n">
        <f aca="false">IF(CK172="","",IF(OR(CK172="-6 a -5,5",CK172="-6 - -5,5"),1,IF(OR(CK172="-5 a -4,5",CK172="-5 - -4,5"),2,IF(OR(CK172="-4 a -3,5",CK172="-4 - -3,5"),3,IF(OR(CK172="-3 a -2,5",CK172="-3 - -2,5"),4,IF(OR(CK172="-2 a -1,5",CK172="-2 - -1,5"),5,IF(OR(CK172="-1 a -0,5",CK172="-1 - -0,5"),6,IF(OR(CK172="0 a 0,5",CK172="0 - 0,5"),7,IF(OR(CK172="1 a 1,5",CK172="1 - 1,5"),8,IF(CK172="2","NORMA",IF(OR(CK172="2,5 a 3",CK172="2,5 - 3"),9,IF(OR(CK172="3,5 a 4",CK172="3,5 - 4"),10,IF(OR(CK172="4,5 a 5",CK172="4,5 - 5"),11,IF(OR(CK172="5,5 a 6",CK172="5,5 - 6"),12,IF(OR(CK172="6,5 a 7",CK172="6,5 - 7"),13,IF(OR(CK172="7,5 a 8",CK172="7,5 - 8"),14,IF(OR(CK172="8,5 a 9",CK172="8,5 - 9,5",CK172="9 a 9,5"),15,IF(CK172="10",15,IF(OR(CK172="0,5 a 1",CK172="0,5 - 1"),7,"Fuera de rango")))))))))))))))))))</f>
        <v>9</v>
      </c>
      <c r="CM172" s="10" t="n">
        <v>0</v>
      </c>
      <c r="CN172" s="10" t="str">
        <f aca="false">IF(CM172=0,"0", " ")</f>
        <v>0</v>
      </c>
      <c r="CO172" s="10" t="str">
        <f aca="false">IF(CM172&gt;0,"EME"," ")</f>
        <v> </v>
      </c>
      <c r="CP172" s="10" t="n">
        <v>0</v>
      </c>
      <c r="CQ172" s="10" t="str">
        <f aca="false">IF(CP172&gt;0,"0", " ")</f>
        <v> </v>
      </c>
      <c r="CR172" s="10" t="str">
        <f aca="false">IF(CP172&gt;0,"EME"," ")</f>
        <v> </v>
      </c>
      <c r="CS172" s="9" t="n">
        <v>0</v>
      </c>
      <c r="CT172" s="10" t="str">
        <f aca="false">IF(CS172&gt;0,"1", " ")</f>
        <v> </v>
      </c>
      <c r="CU172" s="10" t="str">
        <f aca="false">IF(CS172&gt;0,"HIP"," ")</f>
        <v> </v>
      </c>
      <c r="CV172" s="9" t="n">
        <v>0</v>
      </c>
      <c r="CW172" s="10" t="str">
        <f aca="false">IF(CV172&gt;0,"1", " ")</f>
        <v> </v>
      </c>
      <c r="CX172" s="10" t="str">
        <f aca="false">IF(CV172&gt;0,"HIP"," ")</f>
        <v> </v>
      </c>
      <c r="CY172" s="9" t="n">
        <v>-4.25</v>
      </c>
      <c r="CZ172" s="11" t="str">
        <f aca="false">IF(CY172&lt;0,"2"," ")</f>
        <v>2</v>
      </c>
      <c r="DA172" s="11" t="str">
        <f aca="false">IF(CY172&lt;0,"MIO"," ")</f>
        <v>MIO</v>
      </c>
      <c r="DB172" s="9" t="n">
        <v>-3.25</v>
      </c>
      <c r="DC172" s="11" t="str">
        <f aca="false">IF(DB172&lt;0,"2"," ")</f>
        <v>2</v>
      </c>
      <c r="DD172" s="11" t="str">
        <f aca="false">IF(DB172&lt;0,"MIO"," ")</f>
        <v>MIO</v>
      </c>
      <c r="DE172" s="9" t="n">
        <v>-1.25</v>
      </c>
      <c r="DF172" s="11" t="str">
        <f aca="false">IF(DE172&lt;0,"3"," ")</f>
        <v>3</v>
      </c>
      <c r="DG172" s="11" t="str">
        <f aca="false">IF(DE172&lt;0,"AST"," ")</f>
        <v>AST</v>
      </c>
      <c r="DH172" s="9" t="n">
        <v>-1.75</v>
      </c>
      <c r="DI172" s="11" t="str">
        <f aca="false">IF(DH172&lt;0,"3"," ")</f>
        <v>3</v>
      </c>
      <c r="DJ172" s="11" t="str">
        <f aca="false">IF(DH172&lt;0,"AST"," ")</f>
        <v>AST</v>
      </c>
      <c r="DK172" s="9" t="n">
        <v>0</v>
      </c>
      <c r="DL172" s="10" t="str">
        <f aca="false">IF(DK172&gt;0,"4"," ")</f>
        <v> </v>
      </c>
      <c r="DM172" s="10" t="str">
        <f aca="false">IF(DK172&gt;0,"PRE"," ")</f>
        <v> </v>
      </c>
      <c r="DN172" s="9" t="n">
        <v>0</v>
      </c>
      <c r="DO172" s="10" t="str">
        <f aca="false">IF(DN172&gt;0,"4"," ")</f>
        <v> </v>
      </c>
      <c r="DP172" s="10" t="str">
        <f aca="false">IF(DN172&gt;0,"PRE"," ")</f>
        <v> </v>
      </c>
      <c r="DQ172" s="12" t="n">
        <v>2</v>
      </c>
      <c r="DR172" s="12" t="n">
        <v>2</v>
      </c>
      <c r="DS172" s="12" t="str">
        <f aca="false">CONCATENATE(CO172,CU172,DA172,DG172,DM172)</f>
        <v>  MIOAST </v>
      </c>
      <c r="DT172" s="10" t="str">
        <f aca="false" t="array" ref="DT172">_xlfn.IFS(DS172="EME    ","0", DS172=" HIP   ","1", DS172="  MIO  ","2", DS172="   AST ","3", DS172="    PRE","4", DS172="EME   PRE","5", DS172=" HIP  PRE","6", DS172=" HIP AST ","7", DS172="  MIO PRE","8", DS172="  MIOAST ","9", DS172="   ASTPRE","10",DS172=" HIP ASTPRE","11", DS172="  MIOASTPRE","12", DS172="     ","0")</f>
        <v>9</v>
      </c>
      <c r="DU172" s="1" t="s">
        <v>154</v>
      </c>
      <c r="DV172" s="1" t="str">
        <f aca="false" t="array" ref="DV172">_xlfn.IFS(DU172="SI","2", DU172="NO","1")</f>
        <v>1</v>
      </c>
      <c r="DW172" s="10" t="n">
        <v>0</v>
      </c>
      <c r="DX172" s="11" t="str">
        <f aca="false">IF(DW172=0,"1","2")</f>
        <v>1</v>
      </c>
      <c r="DY172" s="11" t="str">
        <f aca="false" t="array" ref="DY172">_xlfn.IFS(DW172=0,"0", DW172=0.25, "1", DW172=0.5,"2", DW172=0.75,"3", DW172=1,"4",DW172=1.25,"5", DW172=1.5,"6", DW172=1.75,"7", DW172=2,"8")</f>
        <v>0</v>
      </c>
      <c r="DZ172" s="10" t="n">
        <v>0</v>
      </c>
      <c r="EA172" s="11" t="str">
        <f aca="false">IF(DZ172=0,"1","2")</f>
        <v>1</v>
      </c>
      <c r="EB172" s="11" t="str">
        <f aca="false" t="array" ref="EB172">_xlfn.IFS(DZ172=0,"0", DZ172=0.25, "1", DZ172=0.5,"2", DZ172=0.75,"3", DZ172=1,"4",DZ172=1.25,"5", DZ172=1.5,"6", DZ172=1.75,"7", DZ172=2,"8")</f>
        <v>0</v>
      </c>
      <c r="EC172" s="10" t="n">
        <v>0</v>
      </c>
      <c r="ED172" s="10" t="str">
        <f aca="false">IF(EC172=0,"1","2")</f>
        <v>1</v>
      </c>
      <c r="EE172" s="11" t="str">
        <f aca="false" t="array" ref="EE172">_xlfn.IFS(EC172=0,"0", EC172=-0.25, "1", EC172=-0.5,"2", EC172=-0.75,"3", EC172=-1,"4",EC172=-1.25,"5", EC172=-1.5,"6", EC172=-1.75,"7", EC172=-2,"8", EC172=-2.25,"9",EC172=-2.5,"10", EC172=-2.75,"11", EC172=-3,"12", EC172=-3.25,"13", EC172=-3.5,"14", EC172=-3.75,"15",EC172=-4,"16")</f>
        <v>0</v>
      </c>
      <c r="EF172" s="10" t="n">
        <v>0</v>
      </c>
      <c r="EG172" s="10" t="str">
        <f aca="false">IF(EF172=0,"1","2")</f>
        <v>1</v>
      </c>
      <c r="EH172" s="11" t="str">
        <f aca="false" t="array" ref="EH172">_xlfn.IFS(EF172=0,"0", EF172=-0.25, "1", EF172=-0.5,"2", EF172=-0.75,"3", EF172=-1,"4",EF172=-1.25,"5", EF172=-1.5,"6", EF172=-1.75,"7", EF172=-2,"8", EF172=-2.25,"9",EF172=-2.5,"10", EF172=-2.75,"11", EF172=-3,"12", EF172=-3.25,"13", EF172=-3.5,"14", EF172=-3.75,"15",EF172=-4,"16")</f>
        <v>0</v>
      </c>
      <c r="EI172" s="10" t="n">
        <v>0</v>
      </c>
      <c r="EJ172" s="11" t="str">
        <f aca="false">IF(EI172=0,"1","2")</f>
        <v>1</v>
      </c>
      <c r="EK172" s="11" t="str">
        <f aca="false" t="array" ref="EK172">_xlfn.IFS(EI172=0,"0", EI172=-0.25, "1", EI172=-0.5,"2", EI172=-0.75,"3", EI172=-1,"4",EI172=-1.25,"5", EI172=-1.5,"6", EI172=-1.75,"7", EI172=-2,"8", EI172=-2.25,"9", EI172=-2.25,"9",EI172=-2.5,"10", EI172=-2.75,"11", EI172=-3,"12", EI172=-3.25,"13", EI172=-3.5,"14", EI172=-3.75,"15",EI172=-4,"16", EI172=0.25, "17", EI172=0.5, "18")</f>
        <v>0</v>
      </c>
      <c r="EL172" s="10" t="n">
        <v>0</v>
      </c>
      <c r="EM172" s="11" t="str">
        <f aca="false">IF(EL172=0,"1","2")</f>
        <v>1</v>
      </c>
      <c r="EN172" s="11" t="str">
        <f aca="false" t="array" ref="EN172">_xlfn.IFS(EL172=0.25,"17",EL172=0.5,"18", EL172=0,"0", EL172=-0.25, "1", EL172=-0.5,"2", EL172=-0.75,"3", EL172=-1,"4",EL172=-1.25,"5", EL172=-1.5,"6", EL172=-1.75,"7", EL172=-2,"8",EL172= -2.25,"9",EL172=-2.5,"10",EL172= -2.75,"11",EL172= -3,"12",EL172= -3.25,"13",EL172= -3.5,"14",EL172= -3.75,"15",EL172=-4,"16")</f>
        <v>0</v>
      </c>
      <c r="EO172" s="10" t="n">
        <v>0</v>
      </c>
      <c r="EP172" s="11" t="str">
        <f aca="false">IF(EO172=0,"1","2")</f>
        <v>1</v>
      </c>
      <c r="EQ172" s="11" t="str">
        <f aca="false" t="array" ref="EQ172">_xlfn.IFS(EO172=0,"0", EO172=0.25, "1", EO172=0.5,"2", EO172=0.75,"3", EO172=1,"4",EO172=1.25,"5", EO172=1.5,"6", EO172=1.75,"7", EO172=2,"8", EO172=2.25,"9", EO172=2.25,"9",EO172=2.5,"10", EO172=2.75,"11", EO172=3,"12", EO172=3.25,"13", EO172=3.5,"14", EO172=3.75,"15",EO172=4,"16", EO172=-0.25, "17", bq=-0.5, "18")</f>
        <v>0</v>
      </c>
      <c r="ER172" s="10" t="n">
        <v>0</v>
      </c>
      <c r="ES172" s="11" t="str">
        <f aca="false">IF(ER172=0,"1","2")</f>
        <v>1</v>
      </c>
      <c r="ET172" s="11" t="str">
        <f aca="false" t="array" ref="ET172">_xlfn.IFS(ER172=0,"0", ER172=0.25, "1", ER172=0.5,"2", ER172=0.75,"3", ER172=1,"4",ER172=1.25,"5", ER172=1.5,"6", ER172=1.75,"7", ER172=2,"8", ER172=2.25,"9", ER172=2.25,"9",ER172=2.5,"10", ER172=2.75,"11", ER172=3,"12", ER172=3.25,"13", ER172=3.5,"14", ER172=3.75,"15",ER172=4,"16", ER172=-0.25, "17", bq=-0.5, "18")</f>
        <v>0</v>
      </c>
      <c r="EU172" s="13" t="n">
        <v>25</v>
      </c>
      <c r="EV172" s="14" t="str">
        <f aca="false">VLOOKUP(EU172,LEYENDA!$G$2:$H$8,2,TRUE())</f>
        <v>25-36</v>
      </c>
      <c r="EW172" s="14" t="str">
        <f aca="false" t="array" ref="EW172">_xlfn.IFS(EV172="0-5","1", EV172="6-12","2", EV172="13-18","3", EV172="19-24","4", EV172="25-36","5", EV172="37-48","6", EV172="49-60","7")</f>
        <v>5</v>
      </c>
    </row>
    <row r="173" customFormat="false" ht="13.5" hidden="false" customHeight="false" outlineLevel="0" collapsed="false">
      <c r="A173" s="41" t="n">
        <v>57</v>
      </c>
      <c r="B173" s="32" t="n">
        <v>11</v>
      </c>
      <c r="C173" s="33" t="n">
        <v>42424</v>
      </c>
      <c r="D173" s="6"/>
      <c r="E173" s="5" t="str">
        <f aca="false">VLOOKUP(A173,'286'!$A$3:$J$600,10,FALSE())</f>
        <v>GARCÍA GARCÍA, MARÍA</v>
      </c>
      <c r="F173" s="4" t="str">
        <f aca="false">VLOOKUP(A173,'286'!$A$3:$I$1768,3,FALSE())</f>
        <v>GARGARMA</v>
      </c>
      <c r="G173" s="6" t="n">
        <f aca="false">VLOOKUP(A173,'286'!$A$3:$I$1768,4,FALSE())</f>
        <v>32550</v>
      </c>
      <c r="H173" s="7" t="n">
        <f aca="false">YEAR(C173)-YEAR(G173)</f>
        <v>27</v>
      </c>
      <c r="I173" s="1" t="str">
        <f aca="false">VLOOKUP(H173,LEYENDA!$C$2:$D$6,2,TRUE())</f>
        <v>25-40</v>
      </c>
      <c r="J173" s="5" t="str">
        <f aca="false">VLOOKUP(A173,'286'!$A$3:$I$1768,7,FALSE())</f>
        <v>M</v>
      </c>
      <c r="K173" s="8" t="str">
        <f aca="false">VLOOKUP(A173,'286'!$A$3:$I$1768,2,FALSE())</f>
        <v>OD</v>
      </c>
      <c r="L173" s="4" t="str">
        <f aca="false">VLOOKUP(A173,'286'!$A$3:$I$1768,8,FALSE())</f>
        <v>D</v>
      </c>
      <c r="M173" s="4" t="str">
        <f aca="false">VLOOKUP(A173,'286'!$A$3:$I$1768,9,FALSE())</f>
        <v>I</v>
      </c>
      <c r="N173" s="8" t="str">
        <f aca="false">IF(R173=O173, "MISMA","CONTRARIA")</f>
        <v>CONTRARIA</v>
      </c>
      <c r="O173" s="8" t="str">
        <f aca="false" t="array" ref="O173">_xlfn.IFS(L173="D","1", L173="I","2")</f>
        <v>1</v>
      </c>
      <c r="P173" s="8" t="str">
        <f aca="false" t="array" ref="P173">_xlfn.IFS(K173="OD","1", K173="OI","2")</f>
        <v>1</v>
      </c>
      <c r="Q173" s="1" t="str">
        <f aca="false" t="array" ref="Q173">_xlfn.IFS(J173="M","1", J173="H","2")</f>
        <v>1</v>
      </c>
      <c r="R173" s="8" t="str">
        <f aca="false" t="array" ref="R173">_xlfn.IFS(M173="D","1", M173="I","2")</f>
        <v>2</v>
      </c>
      <c r="S173" s="1" t="str">
        <f aca="false" t="array" ref="S173">_xlfn.IFS(N173="CONTRARIA", "1",N173= "MISMA","2")</f>
        <v>1</v>
      </c>
      <c r="T173" s="1" t="str">
        <f aca="false" t="array" ref="T173">_xlfn.IFS(I173="0-12","1", I173="13-24","2", I173="25-40","3", I173="41-60","4", I173="61-100","5")</f>
        <v>3</v>
      </c>
      <c r="U173" s="9" t="n">
        <v>3</v>
      </c>
      <c r="V173" s="1" t="str">
        <f aca="false">IF(U173="","",IF(AND(U173&gt;=-9,U173&lt;=-6.5),"-9 a -6,5",IF(AND(U173&gt;=-6,U173&lt;=-3.5),"-6 a -3,5",IF(AND(U173&gt;=-3,U173&lt;=-1),"-3 a -1",IF(U173=-0.5,"-0,5",IF(AND(U173&gt;=0,U173&lt;=2.5),"0 a 2,5",IF(AND(U173&gt;=3,U173&lt;=5.5),"3 a 5,5",IF(AND(U173&gt;=6,U173&lt;=8.5),"6 a 8,5",IF(AND(U173&gt;=9,U173&lt;=20),"9 a 20","Fuera de rango")))))))))</f>
        <v>3 a 5,5</v>
      </c>
      <c r="W173" s="11" t="n">
        <f aca="false">IF(V173="","",IF(V173="-9 a -6,5",2,IF(V173="-6 a -3,5",3,IF(V173="-3 a -1",4,IF(V173="-0,5","NORMA",IF(V173="0 a 2,5",5,IF(V173="3 a 5,5",6,IF(V173="6 a 8,5",7,IF(V173="9 a 20",8,"Fuera de rango")))))))))</f>
        <v>6</v>
      </c>
      <c r="X173" s="9" t="n">
        <v>0</v>
      </c>
      <c r="Y173" s="10" t="str">
        <f aca="false">IF(X173="","",IF(AND(X173&gt;=0,X173&lt;=4),"0 a 4",IF(AND(X173&gt;=4.5,X173&lt;=8.5),"4,5 a 8,5",IF(X173=9,"9",IF(AND(X173&gt;=9.5,X173&lt;=13),"9,5 a 13",IF(AND(X173&gt;=13.5,X173&lt;=20),"13,5 a 20",IF(AND(X173&gt;=20.5,X173&lt;=35),"20,5 a 35","Fuera de rango")))))))</f>
        <v>0 a 4</v>
      </c>
      <c r="Z173" s="11" t="n">
        <f aca="false">IF(Y173="","",IF(Y173="0 a 4",1,IF(Y173="4,5 a 8,5",2,IF(Y173="9","NORMA",IF(Y173="9,5 a 13",3,IF(Y173="13,5 a 20",4,IF(Y173="20,5 a 35",5,"Fuera de rango")))))))</f>
        <v>1</v>
      </c>
      <c r="AA173" s="9" t="n">
        <v>40</v>
      </c>
      <c r="AB173" s="10" t="str">
        <f aca="false">IF(AA173="","",IF(AND(AA173&gt;=0,AA173&lt;=9),"0 a 9",IF(AND(AA173&gt;=9.5,AA173&lt;=18.5),"9,5 a 18,5",IF(AA173=19,"19",IF(AND(AA173&gt;=19.5,AA173&lt;=28),"19,5 a 28",IF(AND(AA173&gt;=28.5,AA173&lt;=40),"28,5 a 40","Fuera de rango"))))))</f>
        <v>28,5 a 40</v>
      </c>
      <c r="AC173" s="11" t="n">
        <f aca="false" t="array" ref="AC173">_xlfn.IFS(AB173="","",AB173="0 a 9",1,AB173="9,5 a 18,5",2,AB173="19","NORMA",AB173="19,5 a 28",3,AB173="28,5 a 40",4,TRUE(),"Fuera de rango")</f>
        <v>4</v>
      </c>
      <c r="AD173" s="9" t="n">
        <v>0</v>
      </c>
      <c r="AE173" s="10" t="str">
        <f aca="false">IF(AD173="","",IF(AND(AD173&gt;=-10,AD173&lt;=0),"De -10 a 0",IF(AND(AD173&gt;=0.5,AD173&lt;=9.5),"0,5 a 9,5",IF(AD173=10,"10",IF(AND(AD173&gt;=10.5,AD173&lt;=20),"10,5 a 20",IF(AND(AD173&gt;=20.5,AD173&lt;=40),"20,5 a 40","Fuera de rango"))))))</f>
        <v>De -10 a 0</v>
      </c>
      <c r="AF173" s="12" t="n">
        <f aca="false">IF(AD173="","",IF(AND(AD173&gt;=-10,AD173&lt;=0),1,IF(AND(AD173&gt;=0.5,AD173&lt;=9.5),2,IF(AD173=10,"NORMA",IF(AND(AD173&gt;=10.5,AD173&lt;=20),3,IF(AND(AD173&gt;=20.5,AD173&lt;=40),4,""))))))</f>
        <v>1</v>
      </c>
      <c r="AG173" s="9" t="n">
        <v>6</v>
      </c>
      <c r="AH173" s="10" t="str">
        <f aca="false">IF(AG173="","",IF(AND(AG173&gt;=0,AG173&lt;=4),"0 a 4",IF(AND(AG173&gt;=4.5,AG173&lt;=8.5),"4,5 a 8,5",IF(AG173=9,"9",IF(AND(AG173&gt;=9.5,AG173&lt;=13),"9,5 a 13",IF(AND(AG173&gt;=13.5,AG173&lt;=25),"13,5 a 25","Fuera de rango"))))))</f>
        <v>4,5 a 8,5</v>
      </c>
      <c r="AI173" s="11" t="n">
        <f aca="false">IF(AH173="","",IF(AH173="0 a 4",1,IF(AH173="4,5 a 8,5",2,IF(AH173="9","NORMA",IF(AH173="9,5 a 13",3,IF(AH173="13,5 a 25",4,""))))))</f>
        <v>2</v>
      </c>
      <c r="AJ173" s="9" t="n">
        <v>-2</v>
      </c>
      <c r="AK173" s="10" t="str">
        <f aca="false">IF(AJ173="","",IF(AND(AJ173&gt;=-15,AJ173&lt;=-10.5),"-15 a -10,5",IF(AND(AJ173&gt;=-10,AJ173&lt;=-4),"-10 a -4",IF(AND(AJ173&gt;=-4.5,AJ173&lt;=0),"-4,5 a 0",IF(AND(AJ173&gt;=0.5,AJ173&lt;=4.5),"0,5 a 4,5",IF(AJ173=5,"5",IF(AND(AJ173&gt;=5.5,AJ173&lt;=10),"5,5 a 10",IF(AND(AJ173&gt;=10.5,AJ173&lt;=20),"10,5 a 20","Fuera de rango"))))))))</f>
        <v>-4,5 a 0</v>
      </c>
      <c r="AL173" s="11" t="n">
        <f aca="false">IF(AK173="","",IF(AK173="-15 a -10,5",1,IF(AK173="-10 a -4",2,IF(AK173="-4,5 a 0",3,IF(AK173="0,5 a 4,5",4,IF(AK173="5","NORMA",IF(AK173="5,5 a 10",5,IF(AK173="10,5 a 20",6,"Error"))))))))</f>
        <v>3</v>
      </c>
      <c r="AM173" s="9" t="n">
        <v>-1</v>
      </c>
      <c r="AN173" s="10" t="str">
        <f aca="false">IF(AM173="","",IF(AND(AM173&gt;=-7.5,AM173&lt;=-5.5),"-7,5 a -5,5",IF(AND(AM173&gt;=-5,AM173&lt;=-3),"-5 a -3",IF(AND(AM173&gt;=-2.5,AM173&lt;=-0.5),"-2,5 a -0,5",IF(AM173=0,"0,00",IF(AND(AM173&gt;=0.5,AM173&lt;=2.5),"0,5 a 2,5",IF(AND(AM173&gt;=3,AM173&lt;=5),"3 a 5",IF(AND(AM173&gt;=5.5,AM173&lt;=7.5),"5,5 a 7,5",IF(AND(AM173&gt;=8,AM173&lt;=10),"8 a 10","Fuera de rango")))))))))</f>
        <v>-2,5 a -0,5</v>
      </c>
      <c r="AO173" s="11" t="n">
        <f aca="false">IF(AN173="","",IF(AN173="-7,5 a -5,5",1,IF(AN173="-5 a -3",2,IF(AN173="-2,5 a -0,5",3,IF(AN173="0,00","NORMA",IF(AN173="0,5 a 2,5",4,IF(AN173="3 a 5",5,IF(AN173="5,5 a 7,5",6,IF(AN173="8 a 10",7,"Error")))))))))</f>
        <v>3</v>
      </c>
      <c r="AP173" s="9" t="n">
        <v>2</v>
      </c>
      <c r="AQ173" s="10" t="str">
        <f aca="false">IF(AP173="","",IF(AND(AP173&gt;=-20,AP173&lt;=-9.5),"-20 a -9,5",IF(AND(AP173&gt;=-9,AP173&lt;=-6.5),"-9 a -6,5",IF(AP173=-6,"-6",IF(AND(AP173&gt;=-5.5,AP173&lt;=-3),"-5,5 a -3",IF(AND(AP173&gt;=-2.5,AP173&lt;=0),"-2,5 a 0",IF(AND(AP173&gt;=0.5,AP173&lt;=3),"0,5 a 3",IF(AND(AP173&gt;=3.5,AP173&lt;=6),"3,5 a 6",IF(AND(AP173&gt;=6.5,AP173&lt;=9),"6,5 a 9",IF(AND(AP173&gt;=9.5,AP173&lt;=20),"9,5 a 20","Fuera de rango"))))))))))</f>
        <v>0,5 a 3</v>
      </c>
      <c r="AR173" s="11" t="n">
        <f aca="false">IF(AQ173="","",IF(AQ173="-20 a -9,5",1,IF(AQ173="-9 a -6,5",2,IF(AQ173="-6","NORMA",IF(AQ173="-5,5 a -3",3,IF(AQ173="-2,5 a 0",4,IF(AQ173="0,5 a 3",5,IF(AQ173="3,5 a 6",6,IF(AQ173="6,5 a 9",7,IF(AQ173="9,5 a 20",8,""))))))))))</f>
        <v>5</v>
      </c>
      <c r="AS173" s="9" t="n">
        <v>3</v>
      </c>
      <c r="AT173" s="10" t="str">
        <f aca="false">IF(AS173="","",IF(AND(AS173&gt;=-16,AS173&lt;=-14),"-16 a -14",IF(AND(AS173&gt;=-13.5,AS173&lt;=-11.5),"-13,5 a -11,5",IF(AND(AS173&gt;=-11,AS173&lt;=-9),"-11 a -9",IF(AND(AS173&gt;=-8.5,AS173&lt;=-6.5),"-8,5 a -6,5",IF(AND(AS173&gt;=-6,AS173&lt;=-4),"-6 a -4",IF(AND(AS173&gt;=-3.5,AS173&lt;=-1.5),"-3,5 a -1,5",IF(AND(AS173&gt;=-1,AS173&lt;=1),"-1 a 1",IF(AND(AS173&gt;=1.5,AS173&lt;=3.5),"1,5 a 3,5",IF(AND(AS173&gt;=4,AS173&lt;=6),"4 a 6",IF(AND(AS173&gt;=6.5,AS173&lt;=8.5),"6,5 a 8,5",IF(AND(AS173&gt;=9,AS173&lt;=11),"9 a 11",IF(AND(AS173&gt;=11.5,AS173&lt;=13.5),"11,5 a 13,5",IF(AND(AS173&gt;=14,AS173&lt;=16),"14 a 16",IF(AND(AS173&gt;=16.5,AS173&lt;=18.5),"16,5 a 18,5",IF(AND(AS173&gt;=19,AS173&lt;=21),"19 a 21","Fuera de rango"))))))))))))))))</f>
        <v>1,5 a 3,5</v>
      </c>
      <c r="AU173" s="11" t="n">
        <f aca="false" t="array" ref="AU173">IF(AT173="","",_xlfn.IFS(AT173="-16 a -14",1,AT173="-13,5 a -11,5",2,AT173="-11 a -9",3,AT173="-8,5 a -6,5",4,AT173="-6 a -4",5,AT173="-3,5 a -1,5",6,AT173="-1 a 1",7,AT173="1,5 a 3,5",8,AT173="4 a 6","NORMA",AT173="6,5 a 8,5",9,AT173="9 a 11",10,AT173="11,5 a 13,5",11,AT173="14 a 16",12,AT173="16,5 a 18,5",13,AT173="19 a 21",14,TRUE(),""))</f>
        <v>8</v>
      </c>
      <c r="AV173" s="9" t="n">
        <v>0.75</v>
      </c>
      <c r="AW173" s="10" t="str">
        <f aca="false">IF(AV173="","",IF(AND(AV173&gt;=-1,AV173&lt;=-0.5),"-1 a -0,5",IF(AND(AV173&gt;-0.5,AV173&lt;=0),"De -0,5 a 0",IF(AND(AV173&gt;=0.25,AV173&lt;=0.75),"0,25 a 0,75",IF(AND(AV173&gt;=1,AV173&lt;=1.5),"1 a 1,5",IF(AND(AV173&gt;=1.75,AV173&lt;=2.25),"1,75 a 2,25",IF(AND(AV173&gt;=2.5,AV173&lt;=3),"2,5 a 3",IF(AND(AV173&gt;=3.25,AV173&lt;=3.75),"3,25 a 3,75","Fuera de rango"))))))))</f>
        <v>0,25 a 0,75</v>
      </c>
      <c r="AX173" s="11" t="str">
        <f aca="false">IF(AW173="","",IF(OR(AW173="-1 a -0,5",AW173="-1 a -0.5"),1,IF(OR(AW173="De -0,5 a 0",AW173="-0,5 a 0",AW173="De -0.5 a 0"),2,IF(OR(AW173="0,25 a 0,75",AW173="0.25 a 0.75"),"NORMA",IF(OR(AW173="1 a 1,5",AW173="1 a 1.5"),3,IF(OR(AW173="1,75 a 2,25",AW173="1.75 a 2.25"),4,IF(OR(AW173="2,5 a 3",AW173="2.5 a 3"),5,IF(OR(AW173="3,25 a 3,75",AW173="3.25 a 3.75"),6,""))))))))</f>
        <v>NORMA</v>
      </c>
      <c r="AY173" s="9" t="n">
        <v>1</v>
      </c>
      <c r="AZ173" s="10" t="str">
        <f aca="false">IF(AY173="","",IF(AND(AY173&gt;=-20,AY173&lt;=-9.5),"-20 a -9,5",IF(AND(AY173&gt;=-9,AY173&lt;=-6.5),"-9 a -6,5",IF(AY173=-6,"-6",IF(AND(AY173&gt;=-5.5,AY173&lt;=-3),"-5,5 a -3",IF(AND(AY173&gt;=-2.5,AY173&lt;=0),"-2,5 a 0",IF(AND(AY173&gt;=0.5,AY173&lt;=3),"0,5 a 3",IF(AND(AY173&gt;=3.5,AY173&lt;=6),"3,5 a 6","Fuera de rango"))))))))</f>
        <v>0,5 a 3</v>
      </c>
      <c r="BA173" s="11" t="n">
        <f aca="false">IF(AZ173="","",IF(AZ173="-20 a -9,5",1,IF(AZ173="-9 a -6,5",2,IF(AZ173="-6","NORMA",IF(AZ173="-5,5 a -3",3,IF(AZ173="-2,5 a 0",4,IF(AZ173="0,5 a 3",5,IF(AZ173="3,5 a 6",6,""))))))))</f>
        <v>5</v>
      </c>
      <c r="BB173" s="9" t="n">
        <v>0</v>
      </c>
      <c r="BC173" s="10" t="str">
        <f aca="false" t="array" ref="BC173">IF(BB173="","",_xlfn.IFS(AND(BB173&gt;=0,BB173&lt;=2),"0 a 2",AND(BB173&gt;=2.5,BB173&lt;=4.5),"2,5 a 4,5",AND(BB173&gt;=5,BB173&lt;=7),"5 a 7",AND(BB173&gt;=7.5,BB173&lt;=9.5),"7,5 a 9,5",AND(BB173&gt;=10,BB173&lt;=12),"10 a 12",AND(BB173&gt;=12.5,BB173&lt;=14.5),"12,5 a 14,5",BB173=15,"15",AND(BB173&gt;=15.5,BB173&lt;=17.5),"15,5 a 17,5",AND(BB173&gt;=18,BB173&lt;=20),"18 a 20",AND(BB173&gt;=20.5,BB173&lt;=22.5),"20,5 a 22,5",AND(BB173&gt;=23,BB173&lt;=25),"23 a 25",TRUE(),"Fuera de rango"))</f>
        <v>0 a 2</v>
      </c>
      <c r="BD173" s="11" t="n">
        <f aca="false" t="array" ref="BD173">IF(BC173="","",_xlfn.IFS(BC173="0 a 2",1,BC173="2,5 a 4,5",2,BC173="5 a 7",3,BC173="7,5 a 9,5",4,BC173="10 a 12",5,BC173="12,5 a 14,5",6,BC173="15","NORMA",BC173="15,5 a 17,5",7,BC173="18 a 20",8,BC173="20,5 a 22,5",9,BC173="23 a 25",10,TRUE(),"Fuera de rango"))</f>
        <v>1</v>
      </c>
      <c r="BE173" s="9" t="n">
        <v>40</v>
      </c>
      <c r="BF173" s="10" t="str">
        <f aca="false">IF(BE173="","",IF(AND(BE173&gt;=-20,BE173&lt;=-10),"-20 a -10",IF(AND(BE173&gt;=-9.5,BE173&lt;=0.5),"-9,5 a 0,5",IF(AND(BE173&gt;=1,BE173&lt;=11),"1 a 11",IF(AND(BE173&gt;=11.5,BE173&lt;=20.5),"11,5 a 20,5",IF(BE173=21,"21",IF(AND(BE173&gt;=21.5,BE173&lt;=31.5),"21,5 a 31,5",IF(AND(BE173&gt;=32,BE173&lt;=42),"32 a 42","Fuera de rango"))))))))</f>
        <v>32 a 42</v>
      </c>
      <c r="BG173" s="11" t="n">
        <f aca="false">IF(BF173="","",IF(BF173="-20 a -10",1,IF(BF173="-9,5 a 0,5",2,IF(BF173="1 a 11",3,IF(BF173="11,5 a 20,5",4,IF(BF173="21","NORMA",IF(BF173="21,5 a 31,5",5,IF(BF173="32 a 42",6,""))))))))</f>
        <v>6</v>
      </c>
      <c r="BH173" s="9" t="n">
        <v>0</v>
      </c>
      <c r="BI173" s="10" t="str">
        <f aca="false">IF(BH173="","",IF(AND(BH173&gt;=-20,BH173&lt;=-15),"-20 a -15",IF(AND(BH173&gt;=-14.5,BH173&lt;=-9.5),"-14,5 a -9,5",IF(AND(BH173&gt;=-9,BH173&lt;=-4),"-9 a -4",IF(AND(BH173&gt;=-3.5,BH173&lt;=2.5),"-3,5 a 2,5",IF(AND(BH173&gt;=3,BH173&lt;=8),"3 a 8",IF(AND(BH173&gt;=8.5,BH173&lt;=14.5),"8,5 a 14,5",IF(BH173=15,"15",IF(AND(BH173&gt;=15.5,BH173&lt;=20.5),"15,5 a 20,5",IF(AND(BH173&gt;=21,BH173&lt;=26),"21 a 26","Fuera de rango"))))))))))</f>
        <v>-3,5 a 2,5</v>
      </c>
      <c r="BJ173" s="11" t="n">
        <f aca="false">IF(BI173="","",IF(BI173="-20 a -15",1,IF(BI173="-14,5 a -9,5",2,IF(BI173="-9 a -4",3,IF(BI173="-3,5 a 2,5",4,IF(BI173="3 a 8",5,IF(BI173="8,5 a 14,5",6,IF(BI173="15","NORMA",IF(BI173="15,5 a 20,5",7,IF(BI173="21 a 26",8,IF(BI173="26,5 a 31,5",9,"")))))))))))</f>
        <v>4</v>
      </c>
      <c r="BK173" s="9" t="n">
        <v>0</v>
      </c>
      <c r="BL173" s="10" t="str">
        <f aca="false">IF(BK173="","",IF(AND(BK173&gt;=0,BK173&lt;=2),"0 - 2",IF(AND(BK173&gt;=2.5,BK173&lt;=4.5),"2,5 - 4,5",IF(AND(BK173&gt;=5,BK173&lt;=7),"5 - 7",IF(AND(BK173&gt;=7.5,BK173&lt;=9.5),"7,5 - 9,5",IF(AND(BK173&gt;=10,BK173&lt;=12),"10 - 12",IF(AND(BK173&gt;=12.5,BK173&lt;=13.5),"12,5 - 13,5",IF(BK173=14,"14",IF(AND(BK173&gt;=14.5,BK173&lt;=16.5),"14,5 - 16,5",IF(AND(BK173&gt;=17,BK173&lt;=19),"17 - 19",IF(AND(BK173&gt;=19.5,BK173&lt;=21.5),"19,5 - 21,5",IF(AND(BK173&gt;=22,BK173&lt;=24),"22 - 24",IF(AND(BK173&gt;=24.5,BK173&lt;=26.5),"24,5 - 26,5",IF(AND(BK173&gt;=27,BK173&lt;=29),"27 - 29",IF(AND(BK173&gt;=29.5,BK173&lt;=30),"29,5 - 30","Fuera de rango")))))))))))))))</f>
        <v>0 - 2</v>
      </c>
      <c r="BM173" s="11" t="n">
        <f aca="false">IF(BL173="","",IF(BL173="0 - 2",1,IF(BL173="2,5 - 4,5",2,IF(BL173="5 - 7",3,IF(BL173="7,5 - 9,5",4,IF(BL173="10 - 12",5,IF(BL173="12,5 - 13,5",6,IF(BL173="14","NORMA",IF(BL173="14,5 - 16,5",7,IF(BL173="17 - 19",8,IF(BL173="19,5 - 21,5",9,IF(BL173="22 - 24",10,IF(BL173="24,5 - 26,5",11,IF(BL173="27 - 29",12,IF(BL173="29,5 - 30",13,"")))))))))))))))</f>
        <v>1</v>
      </c>
      <c r="BN173" s="9" t="n">
        <v>12</v>
      </c>
      <c r="BO173" s="10" t="str">
        <f aca="false">IF(BN173="","",IF(AND(BN173&gt;=-20,BN173&lt;=-10),"-20 a -10",IF(AND(BN173&gt;=-9.5,BN173&lt;=0.5),"-9,5 a 0,5",IF(AND(BN173&gt;=1,BN173&lt;=11),"1 a 11",IF(AND(BN173&gt;=11.5,BN173&lt;=21.5),"11,5 a 21,5",IF(BN173=22,"22",IF(AND(BN173&gt;=22.5,BN173&lt;=32.5),"22,5 a 32,5",IF(AND(BN173&gt;=33,BN173&lt;=43),"33 a 43","Fuera de rango"))))))))</f>
        <v>11,5 a 21,5</v>
      </c>
      <c r="BP173" s="11" t="n">
        <f aca="false">IF(BO173="","",IF(BO173="-20 a -10",1,IF(BO173="-9,5 a 0,5",2,IF(BO173="1 a 11",3,IF(BO173="11,5 a 21,5",4,IF(BO173="22","NORMA",IF(BO173="22,5 a 32,5",5,IF(BO173="33 a 43",6,""))))))))</f>
        <v>4</v>
      </c>
      <c r="BQ173" s="9" t="n">
        <v>4</v>
      </c>
      <c r="BR173" s="10" t="str">
        <f aca="false">IF(BQ173="","",IF(AND(BQ173&gt;=-20,BQ173&lt;=-15),"-20 a -15",IF(AND(BQ173&gt;=-14.5,BQ173&lt;=-9.5),"-14,5 a -9,5",IF(AND(BQ173&gt;=-9,BQ173&lt;=-4),"-9 a -4",IF(AND(BQ173&gt;=-3.5,BQ173&lt;=2.5),"-3,5 a 2,5",IF(AND(BQ173&gt;=3,BQ173&lt;=8),"3 a 8",IF(AND(BQ173&gt;=8.5,BQ173&lt;=13.5),"8,5 a 13,5",IF(AND(BQ173&gt;=14,BQ173&lt;=17.5),"14 a 17,5",IF(BQ173=18,"18",IF(AND(BQ173&gt;=18.5,BQ173&lt;=23.5),"18,5 a 23,5",IF(AND(BQ173&gt;=24,BQ173&lt;=29),"24 a 29",IF(AND(BQ173&gt;=29.5,BQ173&lt;=34.5),"29,5 a 34,5",IF(AND(BQ173&gt;=35,BQ173&lt;=40),"35 a 40","Fuera de rango")))))))))))))</f>
        <v>3 a 8</v>
      </c>
      <c r="BS173" s="11" t="n">
        <f aca="false">IF(BR173="","",IF(BR173="-20 a -15",1,IF(BR173="-14,5 a -9,5",2,IF(BR173="-9 a -4",3,IF(BR173="-3,5 a 2,5",4,IF(BR173="3 a 8",5,IF(BR173="8,5 a 13,5",6,IF(BR173="14 a 17,5",7,IF(BR173="18","NORMA",IF(BR173="18,5 a 23,5",8,IF(BR173="24 a 29",9,IF(BR173="29,5 a 34,5",10,IF(BR173="35 a 40",11,"")))))))))))))</f>
        <v>5</v>
      </c>
      <c r="BT173" s="9" t="n">
        <v>-1</v>
      </c>
      <c r="BU173" s="10" t="str">
        <f aca="false">IF(BT173="","",IF(AND(BT173&gt;=-20,BT173&lt;=-18),"-20 a -18",IF(AND(BT173&gt;=-17.5,BT173&lt;=-15.5),"-17,5 a -15,5",IF(AND(BT173&gt;=-15,BT173&lt;=-13),"-15 a -13",IF(AND(BT173&gt;=-12.5,BT173&lt;=-10.5),"-12,5 a -10,5",IF(AND(BT173&gt;=-10,BT173&lt;=-8),"-10 a -8",IF(AND(BT173&gt;=-7.5,BT173&lt;=-5.5),"-7,5 a -5,5",IF(AND(BT173&gt;=-5,BT173&lt;=-3),"-5 a -3",IF(AND(BT173&gt;=-2.5,BT173&lt;=-0.5),"-2,5 a -0,5",IF(BT173=0,"0",IF(AND(BT173&gt;=0.5,BT173&lt;=2.5),"0,5 a 2,5",IF(AND(BT173&gt;=3,BT173&lt;=5),"3 a 5",IF(AND(BT173&gt;=5.5,BT173&lt;=7.5),"5,5 a 7,5",IF(AND(BT173&gt;=8,BT173&lt;=10),"8 a 10",IF(AND(BT173&gt;=10.5,BT173&lt;=12.5),"10,5 a 12,5",IF(AND(BT173&gt;=13,BT173&lt;=15),"13 a 15",IF(AND(BT173&gt;=15.5,BT173&lt;=17.5),"15,5 a 17,5",IF(AND(BT173&gt;=18,BT173&lt;=20),"18 a 20","Fuera de rango"))))))))))))))))))</f>
        <v>-2,5 a -0,5</v>
      </c>
      <c r="BV173" s="11" t="n">
        <f aca="false">IF(BT173="","",IF(BT173=0,"NORMA",IF(AND(BT173&gt;=-20,BT173&lt;=-18),2,IF(AND(BT173&gt;=-17.5,BT173&lt;=-15.5),2,IF(AND(BT173&gt;=-15,BT173&lt;=-13),3,IF(AND(BT173&gt;=-12.5,BT173&lt;=-10.5),4,IF(AND(BT173&gt;=-10,BT173&lt;=-8),5,IF(AND(BT173&gt;=-7.5,BT173&lt;=-5.5),6,IF(AND(BT173&gt;=-5,BT173&lt;=-3),7,IF(AND(BT173&gt;=-2.5,BT173&lt;=-0.5),8,IF(AND(BT173&gt;=0.5,BT173&lt;=2.5),9,IF(AND(BT173&gt;=3,BT173&lt;=5),10,IF(AND(BT173&gt;=5.5,BT173&lt;=7.5),11,IF(AND(BT173&gt;=8,BT173&lt;=10),12,IF(AND(BT173&gt;=10.5,BT173&lt;=12.5),13,IF(AND(BT173&gt;=13,BT173&lt;=15),14,IF(AND(BT173&gt;=15.5,BT173&lt;=17.5),15,IF(AND(BT173&gt;=18,BT173&lt;=20),16,"Fuera de rango"))))))))))))))))))</f>
        <v>8</v>
      </c>
      <c r="BW173" s="9" t="n">
        <v>-6</v>
      </c>
      <c r="BX173" s="10" t="n">
        <f aca="false">18.5- (0.3*H173)</f>
        <v>10.4</v>
      </c>
      <c r="BY173" s="10" t="n">
        <f aca="false">(BW173)-(BX173)</f>
        <v>-16.4</v>
      </c>
      <c r="BZ173" s="10" t="str">
        <f aca="false">IF(BY173="","",IF(BY173&lt;-27.5,"De -30 a -28",IF(BY173&lt;-25,"De -27,5 a -25,5",IF(BY173&lt;-22.5,"De -25 a -23",IF(BY173&lt;-20,"De -22,5 a -20,5",IF(BY173&lt;-17.5,"De -20 a -18",IF(BY173&lt;-15,"De -17,5 a -15,5",IF(BY173&lt;-12.5,"De -15 a -13",IF(BY173&lt;-10,"De -12,5 a -10,5",IF(BY173&lt;-7.5,"De -10 a -8",IF(BY173&lt;-5,"De -7,5 a -5,5",IF(BY173&lt;-2.5,"De -5 a -3",IF(BY173&lt;0,"De -2,5 a -0,5",IF(BY173&lt;2.5,"De 0 a 2",IF(BY173&lt;5,"De 2,5 a 4,5",IF(BY173&lt;7.5,"De 5 a 7",IF(BY173&lt;10,"De 7,5 a 9,5",IF(BY173&lt;12.5,"De 10 a 12",IF(BY173&lt;15,"De 12,5 a 14,5",IF(BY173&lt;17.5,"De 15 a 17",IF(BY173&lt;20,"De 17,5 a 19,5",IF(BY173&lt;22.5,"De 20 a 22",IF(BY173&lt;25,"De 22,5 a 24,5",IF(BY173&lt;27.5,"De 25 a 27","De 27,5 a 30"))))))))))))))))))))))))</f>
        <v>De -17,5 a -15,5</v>
      </c>
      <c r="CA173" s="12" t="n">
        <f aca="false">IF(BY173="","",IF(BY173&lt;=-28,1,IF(BY173&lt;=-25.5,2,IF(BY173&lt;=-23,3,IF(BY173&lt;=-20.5,4,IF(BY173&lt;=-18,5,IF(BY173&lt;=-15.5,6,IF(BY173&lt;=-13,7,IF(BY173&lt;=-10.5,8,IF(BY173&lt;=-8,9,IF(BY173&lt;=-5.5,10,IF(BY173&lt;=-3,11,IF(BY173&lt;=-0.5,12,IF(BY173&lt;=2,13,IF(BY173&lt;=4.5,14,IF(BY173&lt;=7,15,IF(BY173&lt;=9.5,16,IF(BY173&lt;=12,17,IF(BY173&lt;=14.5,18,IF(BY173&lt;=17,19,IF(BY173&lt;=19.5,20,IF(BY173&lt;=22,21,IF(BY173&lt;=24.5,22,IF(BY173&lt;=27,23,IF(BY173&lt;=30,24,"Fuera de rango")))))))))))))))))))))))))</f>
        <v>6</v>
      </c>
      <c r="CB173" s="9" t="n">
        <v>-5.25</v>
      </c>
      <c r="CC173" s="10" t="n">
        <f aca="false">18.5- (0.3*H173)</f>
        <v>10.4</v>
      </c>
      <c r="CD173" s="10" t="n">
        <f aca="false">(CB173)-(CC173)</f>
        <v>-15.65</v>
      </c>
      <c r="CE173" s="10" t="str">
        <f aca="false">IF(CD173="","",IF(CD173&lt;-27.5,"De -30 a -28",IF(CD173&lt;-25,"De -27,5 a -25,5",IF(CD173&lt;-22.5,"De -25 a -23",IF(CD173&lt;-20,"De -22,5 a -20,5",IF(CD173&lt;-17.5,"De -20 a -18",IF(CD173&lt;-15,"De -17,5 a -15,5",IF(CD173&lt;-12.5,"De -15 a -13",IF(CD173&lt;-10,"De -12,5 a -10,5",IF(CD173&lt;-7.5,"De -10 a -8",IF(CD173&lt;-5,"De -7,5 a -5,5",IF(CD173&lt;-2.5,"De -5 a -3",IF(CD173&lt;0,"De -2,5 a -0,5",IF(CD173&lt;=2,"De 0 a 2",IF(CD173&lt;=4.5,"De 2,5 a 4,5",IF(CD173&lt;=7,"De 5 a 7",IF(CD173&lt;=9.5,"De 7,5 a 9,5",IF(CD173&lt;=12,"De 10 a 12",IF(CD173&lt;=14.5,"De 12,5 a 14,5",IF(CD173&lt;=17,"De 15 a 17",IF(CD173&lt;=19.5,"De 17,5 a 19,5",IF(CD173&lt;=22,"De 20 a 22",IF(CD173&lt;=24.5,"De 22,5 a 24,5",IF(CD173&lt;=27,"De 25 a 27","De 27,5 a 30"))))))))))))))))))))))))</f>
        <v>De -17,5 a -15,5</v>
      </c>
      <c r="CF173" s="12" t="n">
        <f aca="false">IF(CD173="","",IF(CD173&lt;-27.5,1,IF(CD173&lt;-25,2,IF(CD173&lt;-22.5,3,IF(CD173&lt;-20,4,IF(CD173&lt;-17.5,5,IF(CD173&lt;-15,6,IF(CD173&lt;-12.5,7,IF(CD173&lt;-10,8,IF(CD173&lt;-7.5,9,IF(CD173&lt;-5,10,IF(CD173&lt;-2.5,11,IF(CD173&lt;0,12,IF(CD173&lt;2.5,13,IF(CD173&lt;5,14,IF(CD173&lt;7.5,15,IF(CD173&lt;10,16,IF(CD173&lt;12.5,17,IF(CD173&lt;15,18,IF(CD173&lt;17.5,19,IF(CD173&lt;20,20,IF(CD173&lt;22.5,21,IF(CD173&lt;25,22,IF(CD173&lt;27.5,23,24))))))))))))))))))))))))</f>
        <v>6</v>
      </c>
      <c r="CG173" s="9" t="n">
        <v>-1.75</v>
      </c>
      <c r="CH173" s="10" t="str">
        <f aca="false">IF(CG173="","",IF(AND(CG173&gt;=-10,CG173&lt;=-9.5),"-10 a -9,5",IF(AND(CG173&gt;-9.5,CG173&lt;=-8.5),"-9 a -8,5",IF(AND(CG173&gt;-8.5,CG173&lt;=-7.5),"-8 a -7,5",IF(AND(CG173&gt;-7.5,CG173&lt;=-6.5),"-7 a -6,5",IF(AND(CG173&gt;-6.5,CG173&lt;=-5.5),"-6 a -5,5",IF(AND(CG173&gt;-5.5,CG173&lt;=-4.5),"-5 a -4,5",IF(AND(CG173&gt;-4.5,CG173&lt;=-3.5),"-4 a -3,5",IF(AND(CG173&gt;-3.5,CG173&lt;=-2.5),"-3 a -2,5",IF(CG173=-2.25,"-2,25",IF(AND(CG173&gt;-2.5,CG173&lt;=-1.5),"-2 a -1,5",IF(AND(CG173&gt;-1.5,CG173&lt;=-0.5),"-1 a -0,5",IF(AND(CG173&gt;-0.5,CG173&lt;=0.5),"0 a 0,5",IF(AND(CG173&gt;0.5,CG173&lt;=1.5),"1 a 1,5",IF(AND(CG173&gt;1.5,CG173&lt;=2.5),"2 a 2,5",IF(AND(CG173&gt;2.5,CG173&lt;=3.5),"3 a 3,5",IF(AND(CG173&gt;3.5,CG173&lt;=4.5),"4 a 4,5",IF(AND(CG173&gt;4.5,CG173&lt;=5.5),"5 a 5,5",IF(AND(CG173&gt;5.5,CG173&lt;=6.5),"6 a 6,5",IF(AND(CG173&gt;6.5,CG173&lt;=7.5),"7 a 7,5",IF(AND(CG173&gt;7.5,CG173&lt;=8.5),"8 a 8,5",IF(AND(CG173&gt;8.5,CG173&lt;=9.5),"9 a 9,5",IF(CG173&gt;=10,"10","Fuera de rango")))))))))))))))))))))))</f>
        <v>-2 a -1,5</v>
      </c>
      <c r="CI173" s="11" t="n">
        <f aca="false">IF(CG173="","",IF(CG173=-2.25,"NORMA",IF(CG173&lt;=-9.5,1,IF(CG173&lt;=-8.5,2,IF(CG173&lt;=-7.5,3,IF(CG173&lt;=-6.5,4,IF(CG173&lt;=-5.5,5,IF(CG173&lt;=-4.5,6,IF(CG173&lt;=-3.5,7,IF(CG173&lt;=-2.5,8,IF(CG173&lt;=-1.5,9,IF(CG173&lt;=-0.5,10,IF(CG173&lt;=0.5,11,IF(CG173&lt;=1.5,12,IF(CG173&lt;=2.5,13,IF(CG173&lt;=3.5,14,IF(CG173&lt;=4.5,15,IF(CG173&lt;=5.5,16,IF(CG173&lt;=6.5,17,IF(CG173&lt;=7.5,18,IF(CG173&lt;=8.5,19,IF(CG173&lt;=9.5,20,IF(CG173=10,21,"Fuera de rango")))))))))))))))))))))))</f>
        <v>9</v>
      </c>
      <c r="CJ173" s="9" t="n">
        <v>2.75</v>
      </c>
      <c r="CK173" s="10" t="str">
        <f aca="false">IF(CJ173="","",IF(AND(CJ173&gt;=-6,CJ173&lt;=-5.5),"-6 a -5,5",IF(AND(CJ173&gt;-5.5,CJ173&lt;=-4.5),"-5 a -4,5",IF(AND(CJ173&gt;-4.5,CJ173&lt;=-3.5),"-4 a -3,5",IF(AND(CJ173&gt;-3.5,CJ173&lt;=-2.5),"-3 a -2,5",IF(AND(CJ173&gt;-2.5,CJ173&lt;=-1.5),"-2 a -1,5",IF(AND(CJ173&gt;-1.5,CJ173&lt;=-0.5),"-1 a -0,5",IF(AND(CJ173&gt;-0.5,CJ173&lt;=0.5),"0 a 0,5",IF(AND(CJ173&gt;0.5,CJ173&lt;=1.5),"1 a 1,5",IF(AND(CJ173&gt;1.5,CJ173&lt;2.5),"2",IF(AND(CJ173&gt;=2.5,CJ173&lt;=3),"2,5 a 3",IF(AND(CJ173&gt;3,CJ173&lt;=4),"3,5 a 4",IF(AND(CJ173&gt;4,CJ173&lt;=5),"4,5 a 5",IF(AND(CJ173&gt;5,CJ173&lt;=6),"5,5 a 6",IF(AND(CJ173&gt;6,CJ173&lt;=7),"6,5 a 7",IF(AND(CJ173&gt;7,CJ173&lt;=8),"7,5 a 8",IF(AND(CJ173&gt;8,CJ173&lt;=9.5),"8,5 a 9,5",IF(CJ173=10,"10","Fuera de rango"))))))))))))))))))</f>
        <v>2,5 a 3</v>
      </c>
      <c r="CL173" s="11" t="n">
        <f aca="false">IF(CK173="","",IF(OR(CK173="-6 a -5,5",CK173="-6 - -5,5"),1,IF(OR(CK173="-5 a -4,5",CK173="-5 - -4,5"),2,IF(OR(CK173="-4 a -3,5",CK173="-4 - -3,5"),3,IF(OR(CK173="-3 a -2,5",CK173="-3 - -2,5"),4,IF(OR(CK173="-2 a -1,5",CK173="-2 - -1,5"),5,IF(OR(CK173="-1 a -0,5",CK173="-1 - -0,5"),6,IF(OR(CK173="0 a 0,5",CK173="0 - 0,5"),7,IF(OR(CK173="1 a 1,5",CK173="1 - 1,5"),8,IF(CK173="2","NORMA",IF(OR(CK173="2,5 a 3",CK173="2,5 - 3"),9,IF(OR(CK173="3,5 a 4",CK173="3,5 - 4"),10,IF(OR(CK173="4,5 a 5",CK173="4,5 - 5"),11,IF(OR(CK173="5,5 a 6",CK173="5,5 - 6"),12,IF(OR(CK173="6,5 a 7",CK173="6,5 - 7"),13,IF(OR(CK173="7,5 a 8",CK173="7,5 - 8"),14,IF(OR(CK173="8,5 a 9",CK173="8,5 - 9,5",CK173="9 a 9,5"),15,IF(CK173="10",15,IF(OR(CK173="0,5 a 1",CK173="0,5 - 1"),7,"Fuera de rango")))))))))))))))))))</f>
        <v>9</v>
      </c>
      <c r="CM173" s="10" t="n">
        <v>0</v>
      </c>
      <c r="CN173" s="10" t="str">
        <f aca="false">IF(CM173=0,"0", " ")</f>
        <v>0</v>
      </c>
      <c r="CO173" s="10" t="str">
        <f aca="false">IF(CM173&gt;0,"EME"," ")</f>
        <v> </v>
      </c>
      <c r="CP173" s="10" t="n">
        <v>0</v>
      </c>
      <c r="CQ173" s="10" t="str">
        <f aca="false">IF(CP173&gt;0,"0", " ")</f>
        <v> </v>
      </c>
      <c r="CR173" s="10" t="str">
        <f aca="false">IF(CP173&gt;0,"EME"," ")</f>
        <v> </v>
      </c>
      <c r="CS173" s="9" t="n">
        <v>0</v>
      </c>
      <c r="CT173" s="10" t="str">
        <f aca="false">IF(CS173&gt;0,"1", " ")</f>
        <v> </v>
      </c>
      <c r="CU173" s="10" t="str">
        <f aca="false">IF(CS173&gt;0,"HIP"," ")</f>
        <v> </v>
      </c>
      <c r="CV173" s="9" t="n">
        <v>0</v>
      </c>
      <c r="CW173" s="10" t="str">
        <f aca="false">IF(CV173&gt;0,"1", " ")</f>
        <v> </v>
      </c>
      <c r="CX173" s="10" t="str">
        <f aca="false">IF(CV173&gt;0,"HIP"," ")</f>
        <v> </v>
      </c>
      <c r="CY173" s="9" t="n">
        <v>-4.75</v>
      </c>
      <c r="CZ173" s="11" t="str">
        <f aca="false">IF(CY173&lt;0,"2"," ")</f>
        <v>2</v>
      </c>
      <c r="DA173" s="11" t="str">
        <f aca="false">IF(CY173&lt;0,"MIO"," ")</f>
        <v>MIO</v>
      </c>
      <c r="DB173" s="9" t="n">
        <v>-3.75</v>
      </c>
      <c r="DC173" s="11" t="str">
        <f aca="false">IF(DB173&lt;0,"2"," ")</f>
        <v>2</v>
      </c>
      <c r="DD173" s="11" t="str">
        <f aca="false">IF(DB173&lt;0,"MIO"," ")</f>
        <v>MIO</v>
      </c>
      <c r="DE173" s="9" t="n">
        <v>-1.25</v>
      </c>
      <c r="DF173" s="11" t="str">
        <f aca="false">IF(DE173&lt;0,"3"," ")</f>
        <v>3</v>
      </c>
      <c r="DG173" s="11" t="str">
        <f aca="false">IF(DE173&lt;0,"AST"," ")</f>
        <v>AST</v>
      </c>
      <c r="DH173" s="9" t="n">
        <v>-2</v>
      </c>
      <c r="DI173" s="11" t="str">
        <f aca="false">IF(DH173&lt;0,"3"," ")</f>
        <v>3</v>
      </c>
      <c r="DJ173" s="11" t="str">
        <f aca="false">IF(DH173&lt;0,"AST"," ")</f>
        <v>AST</v>
      </c>
      <c r="DK173" s="9" t="n">
        <v>0</v>
      </c>
      <c r="DL173" s="10" t="str">
        <f aca="false">IF(DK173&gt;0,"4"," ")</f>
        <v> </v>
      </c>
      <c r="DM173" s="10" t="str">
        <f aca="false">IF(DK173&gt;0,"PRE"," ")</f>
        <v> </v>
      </c>
      <c r="DN173" s="9" t="n">
        <v>0</v>
      </c>
      <c r="DO173" s="10" t="str">
        <f aca="false">IF(DN173&gt;0,"4"," ")</f>
        <v> </v>
      </c>
      <c r="DP173" s="10" t="str">
        <f aca="false">IF(DN173&gt;0,"PRE"," ")</f>
        <v> </v>
      </c>
      <c r="DQ173" s="12" t="n">
        <v>2</v>
      </c>
      <c r="DR173" s="12" t="n">
        <v>2</v>
      </c>
      <c r="DS173" s="12" t="str">
        <f aca="false">CONCATENATE(CO173,CU173,DA173,DG173,DM173)</f>
        <v>  MIOAST </v>
      </c>
      <c r="DT173" s="10" t="str">
        <f aca="false" t="array" ref="DT173">_xlfn.IFS(DS173="EME    ","0", DS173=" HIP   ","1", DS173="  MIO  ","2", DS173="   AST ","3", DS173="    PRE","4", DS173="EME   PRE","5", DS173=" HIP  PRE","6", DS173=" HIP AST ","7", DS173="  MIO PRE","8", DS173="  MIOAST ","9", DS173="   ASTPRE","10",DS173=" HIP ASTPRE","11", DS173="  MIOASTPRE","12", DS173="     ","0")</f>
        <v>9</v>
      </c>
      <c r="DU173" s="1" t="s">
        <v>154</v>
      </c>
      <c r="DV173" s="1" t="str">
        <f aca="false" t="array" ref="DV173">_xlfn.IFS(DU173="SI","2", DU173="NO","1")</f>
        <v>1</v>
      </c>
      <c r="DW173" s="10" t="n">
        <v>0</v>
      </c>
      <c r="DX173" s="11" t="str">
        <f aca="false">IF(DW173=0,"1","2")</f>
        <v>1</v>
      </c>
      <c r="DY173" s="11" t="str">
        <f aca="false" t="array" ref="DY173">_xlfn.IFS(DW173=0,"0", DW173=0.25, "1", DW173=0.5,"2", DW173=0.75,"3", DW173=1,"4",DW173=1.25,"5", DW173=1.5,"6", DW173=1.75,"7", DW173=2,"8")</f>
        <v>0</v>
      </c>
      <c r="DZ173" s="10" t="n">
        <v>0</v>
      </c>
      <c r="EA173" s="11" t="str">
        <f aca="false">IF(DZ173=0,"1","2")</f>
        <v>1</v>
      </c>
      <c r="EB173" s="11" t="str">
        <f aca="false" t="array" ref="EB173">_xlfn.IFS(DZ173=0,"0", DZ173=0.25, "1", DZ173=0.5,"2", DZ173=0.75,"3", DZ173=1,"4",DZ173=1.25,"5", DZ173=1.5,"6", DZ173=1.75,"7", DZ173=2,"8")</f>
        <v>0</v>
      </c>
      <c r="EC173" s="10" t="n">
        <v>-0.5</v>
      </c>
      <c r="ED173" s="10" t="str">
        <f aca="false">IF(EC173=0,"1","2")</f>
        <v>2</v>
      </c>
      <c r="EE173" s="11" t="str">
        <f aca="false" t="array" ref="EE173">_xlfn.IFS(EC173=0,"0", EC173=-0.25, "1", EC173=-0.5,"2", EC173=-0.75,"3", EC173=-1,"4",EC173=-1.25,"5", EC173=-1.5,"6", EC173=-1.75,"7", EC173=-2,"8", EC173=-2.25,"9",EC173=-2.5,"10", EC173=-2.75,"11", EC173=-3,"12", EC173=-3.25,"13", EC173=-3.5,"14", EC173=-3.75,"15",EC173=-4,"16")</f>
        <v>2</v>
      </c>
      <c r="EF173" s="10" t="n">
        <v>-0.5</v>
      </c>
      <c r="EG173" s="10" t="str">
        <f aca="false">IF(EF173=0,"1","2")</f>
        <v>2</v>
      </c>
      <c r="EH173" s="11" t="str">
        <f aca="false" t="array" ref="EH173">_xlfn.IFS(EF173=0,"0", EF173=-0.25, "1", EF173=-0.5,"2", EF173=-0.75,"3", EF173=-1,"4",EF173=-1.25,"5", EF173=-1.5,"6", EF173=-1.75,"7", EF173=-2,"8", EF173=-2.25,"9",EF173=-2.5,"10", EF173=-2.75,"11", EF173=-3,"12", EF173=-3.25,"13", EF173=-3.5,"14", EF173=-3.75,"15",EF173=-4,"16")</f>
        <v>2</v>
      </c>
      <c r="EI173" s="10" t="n">
        <v>0</v>
      </c>
      <c r="EJ173" s="11" t="str">
        <f aca="false">IF(EI173=0,"1","2")</f>
        <v>1</v>
      </c>
      <c r="EK173" s="11" t="str">
        <f aca="false" t="array" ref="EK173">_xlfn.IFS(EI173=0,"0", EI173=-0.25, "1", EI173=-0.5,"2", EI173=-0.75,"3", EI173=-1,"4",EI173=-1.25,"5", EI173=-1.5,"6", EI173=-1.75,"7", EI173=-2,"8", EI173=-2.25,"9", EI173=-2.25,"9",EI173=-2.5,"10", EI173=-2.75,"11", EI173=-3,"12", EI173=-3.25,"13", EI173=-3.5,"14", EI173=-3.75,"15",EI173=-4,"16", EI173=0.25, "17", EI173=0.5, "18")</f>
        <v>0</v>
      </c>
      <c r="EL173" s="10" t="n">
        <v>-0.25</v>
      </c>
      <c r="EM173" s="11" t="str">
        <f aca="false">IF(EL173=0,"1","2")</f>
        <v>2</v>
      </c>
      <c r="EN173" s="11" t="str">
        <f aca="false" t="array" ref="EN173">_xlfn.IFS(EL173=0.25,"17",EL173=0.5,"18", EL173=0,"0", EL173=-0.25, "1", EL173=-0.5,"2", EL173=-0.75,"3", EL173=-1,"4",EL173=-1.25,"5", EL173=-1.5,"6", EL173=-1.75,"7", EL173=-2,"8",EL173= -2.25,"9",EL173=-2.5,"10",EL173= -2.75,"11",EL173= -3,"12",EL173= -3.25,"13",EL173= -3.5,"14",EL173= -3.75,"15",EL173=-4,"16")</f>
        <v>1</v>
      </c>
      <c r="EO173" s="10" t="n">
        <v>0</v>
      </c>
      <c r="EP173" s="11" t="str">
        <f aca="false">IF(EO173=0,"1","2")</f>
        <v>1</v>
      </c>
      <c r="EQ173" s="11" t="str">
        <f aca="false" t="array" ref="EQ173">_xlfn.IFS(EO173=0,"0", EO173=0.25, "1", EO173=0.5,"2", EO173=0.75,"3", EO173=1,"4",EO173=1.25,"5", EO173=1.5,"6", EO173=1.75,"7", EO173=2,"8", EO173=2.25,"9", EO173=2.25,"9",EO173=2.5,"10", EO173=2.75,"11", EO173=3,"12", EO173=3.25,"13", EO173=3.5,"14", EO173=3.75,"15",EO173=4,"16", EO173=-0.25, "17", bq=-0.5, "18")</f>
        <v>0</v>
      </c>
      <c r="ER173" s="10" t="n">
        <v>0</v>
      </c>
      <c r="ES173" s="11" t="str">
        <f aca="false">IF(ER173=0,"1","2")</f>
        <v>1</v>
      </c>
      <c r="ET173" s="11" t="str">
        <f aca="false" t="array" ref="ET173">_xlfn.IFS(ER173=0,"0", ER173=0.25, "1", ER173=0.5,"2", ER173=0.75,"3", ER173=1,"4",ER173=1.25,"5", ER173=1.5,"6", ER173=1.75,"7", ER173=2,"8", ER173=2.25,"9", ER173=2.25,"9",ER173=2.5,"10", ER173=2.75,"11", ER173=3,"12", ER173=3.25,"13", ER173=3.5,"14", ER173=3.75,"15",ER173=4,"16", ER173=-0.25, "17", bq=-0.5, "18")</f>
        <v>0</v>
      </c>
      <c r="EU173" s="13" t="n">
        <v>20</v>
      </c>
      <c r="EV173" s="14" t="str">
        <f aca="false">VLOOKUP(EU173,LEYENDA!$G$2:$H$8,2,TRUE())</f>
        <v>19-24</v>
      </c>
      <c r="EW173" s="14" t="str">
        <f aca="false" t="array" ref="EW173">_xlfn.IFS(EV173="0-5","1", EV173="6-12","2", EV173="13-18","3", EV173="19-24","4", EV173="25-36","5", EV173="37-48","6", EV173="49-60","7")</f>
        <v>4</v>
      </c>
    </row>
    <row r="174" customFormat="false" ht="13.5" hidden="false" customHeight="false" outlineLevel="0" collapsed="false">
      <c r="A174" s="41" t="n">
        <v>57</v>
      </c>
      <c r="B174" s="32" t="n">
        <v>12</v>
      </c>
      <c r="C174" s="33" t="n">
        <v>42692</v>
      </c>
      <c r="D174" s="6"/>
      <c r="E174" s="5" t="str">
        <f aca="false">VLOOKUP(A174,'286'!$A$3:$J$600,10,FALSE())</f>
        <v>GARCÍA GARCÍA, MARÍA</v>
      </c>
      <c r="F174" s="4" t="str">
        <f aca="false">VLOOKUP(A174,'286'!$A$3:$I$1768,3,FALSE())</f>
        <v>GARGARMA</v>
      </c>
      <c r="G174" s="6" t="n">
        <f aca="false">VLOOKUP(A174,'286'!$A$3:$I$1768,4,FALSE())</f>
        <v>32550</v>
      </c>
      <c r="H174" s="7" t="n">
        <f aca="false">YEAR(C174)-YEAR(G174)</f>
        <v>27</v>
      </c>
      <c r="I174" s="1" t="str">
        <f aca="false">VLOOKUP(H174,LEYENDA!$C$2:$D$6,2,TRUE())</f>
        <v>25-40</v>
      </c>
      <c r="J174" s="5" t="str">
        <f aca="false">VLOOKUP(A174,'286'!$A$3:$I$1768,7,FALSE())</f>
        <v>M</v>
      </c>
      <c r="K174" s="8" t="str">
        <f aca="false">VLOOKUP(A174,'286'!$A$3:$I$1768,2,FALSE())</f>
        <v>OD</v>
      </c>
      <c r="L174" s="4" t="str">
        <f aca="false">VLOOKUP(A174,'286'!$A$3:$I$1768,8,FALSE())</f>
        <v>D</v>
      </c>
      <c r="M174" s="4" t="str">
        <f aca="false">VLOOKUP(A174,'286'!$A$3:$I$1768,9,FALSE())</f>
        <v>I</v>
      </c>
      <c r="N174" s="8" t="str">
        <f aca="false">IF(R174=O174, "MISMA","CONTRARIA")</f>
        <v>CONTRARIA</v>
      </c>
      <c r="O174" s="8" t="str">
        <f aca="false" t="array" ref="O174">_xlfn.IFS(L174="D","1", L174="I","2")</f>
        <v>1</v>
      </c>
      <c r="P174" s="8" t="str">
        <f aca="false" t="array" ref="P174">_xlfn.IFS(K174="OD","1", K174="OI","2")</f>
        <v>1</v>
      </c>
      <c r="Q174" s="1" t="str">
        <f aca="false" t="array" ref="Q174">_xlfn.IFS(J174="M","1", J174="H","2")</f>
        <v>1</v>
      </c>
      <c r="R174" s="8" t="str">
        <f aca="false" t="array" ref="R174">_xlfn.IFS(M174="D","1", M174="I","2")</f>
        <v>2</v>
      </c>
      <c r="S174" s="1" t="str">
        <f aca="false" t="array" ref="S174">_xlfn.IFS(N174="CONTRARIA", "1",N174= "MISMA","2")</f>
        <v>1</v>
      </c>
      <c r="T174" s="1" t="str">
        <f aca="false" t="array" ref="T174">_xlfn.IFS(I174="0-12","1", I174="13-24","2", I174="25-40","3", I174="41-60","4", I174="61-100","5")</f>
        <v>3</v>
      </c>
      <c r="U174" s="9" t="n">
        <v>9</v>
      </c>
      <c r="V174" s="44" t="str">
        <f aca="false">IF(U174="","",IF(AND(U174&gt;=-9,U174&lt;=-6.5),"-9 a -6,5",IF(AND(U174&gt;=-6,U174&lt;=-3.5),"-6 a -3,5",IF(AND(U174&gt;=-3,U174&lt;=-1),"-3 a -1",IF(U174=-0.5,"-0,5",IF(AND(U174&gt;=0,U174&lt;=2.5),"0 a 2,5",IF(AND(U174&gt;=3,U174&lt;=5.5),"3 a 5,5",IF(AND(U174&gt;=6,U174&lt;=8.5),"6 a 8,5",IF(AND(U174&gt;=9,U174&lt;=20),"9 a 20","Fuera de rango")))))))))</f>
        <v>9 a 20</v>
      </c>
      <c r="W174" s="11" t="n">
        <f aca="false">IF(V174="","",IF(V174="-9 a -6,5",2,IF(V174="-6 a -3,5",3,IF(V174="-3 a -1",4,IF(V174="-0,5","NORMA",IF(V174="0 a 2,5",5,IF(V174="3 a 5,5",6,IF(V174="6 a 8,5",7,IF(V174="9 a 20",8,"Fuera de rango")))))))))</f>
        <v>8</v>
      </c>
      <c r="X174" s="9" t="n">
        <v>0</v>
      </c>
      <c r="Y174" s="10" t="str">
        <f aca="false">IF(X174="","",IF(AND(X174&gt;=0,X174&lt;=4),"0 a 4",IF(AND(X174&gt;=4.5,X174&lt;=8.5),"4,5 a 8,5",IF(X174=9,"9",IF(AND(X174&gt;=9.5,X174&lt;=13),"9,5 a 13",IF(AND(X174&gt;=13.5,X174&lt;=20),"13,5 a 20",IF(AND(X174&gt;=20.5,X174&lt;=35),"20,5 a 35","Fuera de rango")))))))</f>
        <v>0 a 4</v>
      </c>
      <c r="Z174" s="11" t="n">
        <f aca="false">IF(Y174="","",IF(Y174="0 a 4",1,IF(Y174="4,5 a 8,5",2,IF(Y174="9","NORMA",IF(Y174="9,5 a 13",3,IF(Y174="13,5 a 20",4,IF(Y174="20,5 a 35",5,"Fuera de rango")))))))</f>
        <v>1</v>
      </c>
      <c r="AA174" s="9" t="n">
        <v>28</v>
      </c>
      <c r="AB174" s="10" t="str">
        <f aca="false">IF(AA174="","",IF(AND(AA174&gt;=0,AA174&lt;=9),"0 a 9",IF(AND(AA174&gt;=9.5,AA174&lt;=18.5),"9,5 a 18,5",IF(AA174=19,"19",IF(AND(AA174&gt;=19.5,AA174&lt;=28),"19,5 a 28",IF(AND(AA174&gt;=28.5,AA174&lt;=40),"28,5 a 40","Fuera de rango"))))))</f>
        <v>19,5 a 28</v>
      </c>
      <c r="AC174" s="11" t="n">
        <f aca="false" t="array" ref="AC174">_xlfn.IFS(AB174="","",AB174="0 a 9",1,AB174="9,5 a 18,5",2,AB174="19","NORMA",AB174="19,5 a 28",3,AB174="28,5 a 40",4,TRUE(),"Fuera de rango")</f>
        <v>3</v>
      </c>
      <c r="AD174" s="9" t="n">
        <v>16</v>
      </c>
      <c r="AE174" s="10" t="str">
        <f aca="false">IF(AD174="","",IF(AND(AD174&gt;=-10,AD174&lt;=0),"De -10 a 0",IF(AND(AD174&gt;=0.5,AD174&lt;=9.5),"0,5 a 9,5",IF(AD174=10,"10",IF(AND(AD174&gt;=10.5,AD174&lt;=20),"10,5 a 20",IF(AND(AD174&gt;=20.5,AD174&lt;=40),"20,5 a 40","Fuera de rango"))))))</f>
        <v>10,5 a 20</v>
      </c>
      <c r="AF174" s="12" t="n">
        <f aca="false">IF(AD174="","",IF(AND(AD174&gt;=-10,AD174&lt;=0),1,IF(AND(AD174&gt;=0.5,AD174&lt;=9.5),2,IF(AD174=10,"NORMA",IF(AND(AD174&gt;=10.5,AD174&lt;=20),3,IF(AND(AD174&gt;=20.5,AD174&lt;=40),4,""))))))</f>
        <v>3</v>
      </c>
      <c r="AG174" s="9" t="n">
        <v>6</v>
      </c>
      <c r="AH174" s="10" t="str">
        <f aca="false">IF(AG174="","",IF(AND(AG174&gt;=0,AG174&lt;=4),"0 a 4",IF(AND(AG174&gt;=4.5,AG174&lt;=8.5),"4,5 a 8,5",IF(AG174=9,"9",IF(AND(AG174&gt;=9.5,AG174&lt;=13),"9,5 a 13",IF(AND(AG174&gt;=13.5,AG174&lt;=25),"13,5 a 25","Fuera de rango"))))))</f>
        <v>4,5 a 8,5</v>
      </c>
      <c r="AI174" s="11" t="n">
        <f aca="false">IF(AH174="","",IF(AH174="0 a 4",1,IF(AH174="4,5 a 8,5",2,IF(AH174="9","NORMA",IF(AH174="9,5 a 13",3,IF(AH174="13,5 a 25",4,""))))))</f>
        <v>2</v>
      </c>
      <c r="AJ174" s="9" t="n">
        <v>-2</v>
      </c>
      <c r="AK174" s="10" t="str">
        <f aca="false">IF(AJ174="","",IF(AND(AJ174&gt;=-15,AJ174&lt;=-10.5),"-15 a -10,5",IF(AND(AJ174&gt;=-10,AJ174&lt;=-4),"-10 a -4",IF(AND(AJ174&gt;=-4.5,AJ174&lt;=0),"-4,5 a 0",IF(AND(AJ174&gt;=0.5,AJ174&lt;=4.5),"0,5 a 4,5",IF(AJ174=5,"5",IF(AND(AJ174&gt;=5.5,AJ174&lt;=10),"5,5 a 10",IF(AND(AJ174&gt;=10.5,AJ174&lt;=20),"10,5 a 20","Fuera de rango"))))))))</f>
        <v>-4,5 a 0</v>
      </c>
      <c r="AL174" s="11" t="n">
        <f aca="false">IF(AK174="","",IF(AK174="-15 a -10,5",1,IF(AK174="-10 a -4",2,IF(AK174="-4,5 a 0",3,IF(AK174="0,5 a 4,5",4,IF(AK174="5","NORMA",IF(AK174="5,5 a 10",5,IF(AK174="10,5 a 20",6,"Error"))))))))</f>
        <v>3</v>
      </c>
      <c r="AM174" s="9" t="n">
        <v>-1</v>
      </c>
      <c r="AN174" s="10" t="str">
        <f aca="false">IF(AM174="","",IF(AND(AM174&gt;=-7.5,AM174&lt;=-5.5),"-7,5 a -5,5",IF(AND(AM174&gt;=-5,AM174&lt;=-3),"-5 a -3",IF(AND(AM174&gt;=-2.5,AM174&lt;=-0.5),"-2,5 a -0,5",IF(AM174=0,"0,00",IF(AND(AM174&gt;=0.5,AM174&lt;=2.5),"0,5 a 2,5",IF(AND(AM174&gt;=3,AM174&lt;=5),"3 a 5",IF(AND(AM174&gt;=5.5,AM174&lt;=7.5),"5,5 a 7,5",IF(AND(AM174&gt;=8,AM174&lt;=10),"8 a 10","Fuera de rango")))))))))</f>
        <v>-2,5 a -0,5</v>
      </c>
      <c r="AO174" s="11" t="n">
        <f aca="false">IF(AN174="","",IF(AN174="-7,5 a -5,5",1,IF(AN174="-5 a -3",2,IF(AN174="-2,5 a -0,5",3,IF(AN174="0,00","NORMA",IF(AN174="0,5 a 2,5",4,IF(AN174="3 a 5",5,IF(AN174="5,5 a 7,5",6,IF(AN174="8 a 10",7,"Error")))))))))</f>
        <v>3</v>
      </c>
      <c r="AP174" s="9" t="n">
        <v>3</v>
      </c>
      <c r="AQ174" s="10" t="str">
        <f aca="false">IF(AP174="","",IF(AND(AP174&gt;=-20,AP174&lt;=-9.5),"-20 a -9,5",IF(AND(AP174&gt;=-9,AP174&lt;=-6.5),"-9 a -6,5",IF(AP174=-6,"-6",IF(AND(AP174&gt;=-5.5,AP174&lt;=-3),"-5,5 a -3",IF(AND(AP174&gt;=-2.5,AP174&lt;=0),"-2,5 a 0",IF(AND(AP174&gt;=0.5,AP174&lt;=3),"0,5 a 3",IF(AND(AP174&gt;=3.5,AP174&lt;=6),"3,5 a 6",IF(AND(AP174&gt;=6.5,AP174&lt;=9),"6,5 a 9",IF(AND(AP174&gt;=9.5,AP174&lt;=20),"9,5 a 20","Fuera de rango"))))))))))</f>
        <v>0,5 a 3</v>
      </c>
      <c r="AR174" s="11" t="n">
        <f aca="false">IF(AQ174="","",IF(AQ174="-20 a -9,5",1,IF(AQ174="-9 a -6,5",2,IF(AQ174="-6","NORMA",IF(AQ174="-5,5 a -3",3,IF(AQ174="-2,5 a 0",4,IF(AQ174="0,5 a 3",5,IF(AQ174="3,5 a 6",6,IF(AQ174="6,5 a 9",7,IF(AQ174="9,5 a 20",8,""))))))))))</f>
        <v>5</v>
      </c>
      <c r="AS174" s="9" t="n">
        <v>6</v>
      </c>
      <c r="AT174" s="10" t="str">
        <f aca="false">IF(AS174="","",IF(AND(AS174&gt;=-16,AS174&lt;=-14),"-16 a -14",IF(AND(AS174&gt;=-13.5,AS174&lt;=-11.5),"-13,5 a -11,5",IF(AND(AS174&gt;=-11,AS174&lt;=-9),"-11 a -9",IF(AND(AS174&gt;=-8.5,AS174&lt;=-6.5),"-8,5 a -6,5",IF(AND(AS174&gt;=-6,AS174&lt;=-4),"-6 a -4",IF(AND(AS174&gt;=-3.5,AS174&lt;=-1.5),"-3,5 a -1,5",IF(AND(AS174&gt;=-1,AS174&lt;=1),"-1 a 1",IF(AND(AS174&gt;=1.5,AS174&lt;=3.5),"1,5 a 3,5",IF(AND(AS174&gt;=4,AS174&lt;=6),"4 a 6",IF(AND(AS174&gt;=6.5,AS174&lt;=8.5),"6,5 a 8,5",IF(AND(AS174&gt;=9,AS174&lt;=11),"9 a 11",IF(AND(AS174&gt;=11.5,AS174&lt;=13.5),"11,5 a 13,5",IF(AND(AS174&gt;=14,AS174&lt;=16),"14 a 16",IF(AND(AS174&gt;=16.5,AS174&lt;=18.5),"16,5 a 18,5",IF(AND(AS174&gt;=19,AS174&lt;=21),"19 a 21","Fuera de rango"))))))))))))))))</f>
        <v>4 a 6</v>
      </c>
      <c r="AU174" s="11" t="str">
        <f aca="false" t="array" ref="AU174">IF(AT174="","",_xlfn.IFS(AT174="-16 a -14",1,AT174="-13,5 a -11,5",2,AT174="-11 a -9",3,AT174="-8,5 a -6,5",4,AT174="-6 a -4",5,AT174="-3,5 a -1,5",6,AT174="-1 a 1",7,AT174="1,5 a 3,5",8,AT174="4 a 6","NORMA",AT174="6,5 a 8,5",9,AT174="9 a 11",10,AT174="11,5 a 13,5",11,AT174="14 a 16",12,AT174="16,5 a 18,5",13,AT174="19 a 21",14,TRUE(),""))</f>
        <v>NORMA</v>
      </c>
      <c r="AV174" s="9" t="n">
        <v>0.75</v>
      </c>
      <c r="AW174" s="10" t="str">
        <f aca="false">IF(AV174="","",IF(AND(AV174&gt;=-1,AV174&lt;=-0.5),"-1 a -0,5",IF(AND(AV174&gt;-0.5,AV174&lt;=0),"De -0,5 a 0",IF(AND(AV174&gt;=0.25,AV174&lt;=0.75),"0,25 a 0,75",IF(AND(AV174&gt;=1,AV174&lt;=1.5),"1 a 1,5",IF(AND(AV174&gt;=1.75,AV174&lt;=2.25),"1,75 a 2,25",IF(AND(AV174&gt;=2.5,AV174&lt;=3),"2,5 a 3",IF(AND(AV174&gt;=3.25,AV174&lt;=3.75),"3,25 a 3,75","Fuera de rango"))))))))</f>
        <v>0,25 a 0,75</v>
      </c>
      <c r="AX174" s="11" t="str">
        <f aca="false">IF(AW174="","",IF(OR(AW174="-1 a -0,5",AW174="-1 a -0.5"),1,IF(OR(AW174="De -0,5 a 0",AW174="-0,5 a 0",AW174="De -0.5 a 0"),2,IF(OR(AW174="0,25 a 0,75",AW174="0.25 a 0.75"),"NORMA",IF(OR(AW174="1 a 1,5",AW174="1 a 1.5"),3,IF(OR(AW174="1,75 a 2,25",AW174="1.75 a 2.25"),4,IF(OR(AW174="2,5 a 3",AW174="2.5 a 3"),5,IF(OR(AW174="3,25 a 3,75",AW174="3.25 a 3.75"),6,""))))))))</f>
        <v>NORMA</v>
      </c>
      <c r="AY174" s="9" t="n">
        <v>1</v>
      </c>
      <c r="AZ174" s="10" t="str">
        <f aca="false">IF(AY174="","",IF(AND(AY174&gt;=-20,AY174&lt;=-9.5),"-20 a -9,5",IF(AND(AY174&gt;=-9,AY174&lt;=-6.5),"-9 a -6,5",IF(AY174=-6,"-6",IF(AND(AY174&gt;=-5.5,AY174&lt;=-3),"-5,5 a -3",IF(AND(AY174&gt;=-2.5,AY174&lt;=0),"-2,5 a 0",IF(AND(AY174&gt;=0.5,AY174&lt;=3),"0,5 a 3",IF(AND(AY174&gt;=3.5,AY174&lt;=6),"3,5 a 6","Fuera de rango"))))))))</f>
        <v>0,5 a 3</v>
      </c>
      <c r="BA174" s="11" t="n">
        <f aca="false">IF(AZ174="","",IF(AZ174="-20 a -9,5",1,IF(AZ174="-9 a -6,5",2,IF(AZ174="-6","NORMA",IF(AZ174="-5,5 a -3",3,IF(AZ174="-2,5 a 0",4,IF(AZ174="0,5 a 3",5,IF(AZ174="3,5 a 6",6,""))))))))</f>
        <v>5</v>
      </c>
      <c r="BB174" s="9" t="n">
        <v>28</v>
      </c>
      <c r="BC174" s="10" t="str">
        <f aca="false" t="array" ref="BC174">IF(BB174="","",_xlfn.IFS(AND(BB174&gt;=0,BB174&lt;=2),"0 a 2",AND(BB174&gt;=2.5,BB174&lt;=4.5),"2,5 a 4,5",AND(BB174&gt;=5,BB174&lt;=7),"5 a 7",AND(BB174&gt;=7.5,BB174&lt;=9.5),"7,5 a 9,5",AND(BB174&gt;=10,BB174&lt;=12),"10 a 12",AND(BB174&gt;=12.5,BB174&lt;=14.5),"12,5 a 14,5",BB174=15,"15",AND(BB174&gt;=15.5,BB174&lt;=17.5),"15,5 a 17,5",AND(BB174&gt;=18,BB174&lt;=20),"18 a 20",AND(BB174&gt;=20.5,BB174&lt;=22.5),"20,5 a 22,5",AND(BB174&gt;=23,BB174&lt;=25),"23 a 25",TRUE(),"Fuera de rango"))</f>
        <v>Fuera de rango</v>
      </c>
      <c r="BD174" s="11" t="str">
        <f aca="false" t="array" ref="BD174">IF(BC174="","",_xlfn.IFS(BC174="0 a 2",1,BC174="2,5 a 4,5",2,BC174="5 a 7",3,BC174="7,5 a 9,5",4,BC174="10 a 12",5,BC174="12,5 a 14,5",6,BC174="15","NORMA",BC174="15,5 a 17,5",7,BC174="18 a 20",8,BC174="20,5 a 22,5",9,BC174="23 a 25",10,TRUE(),"Fuera de rango"))</f>
        <v>Fuera de rango</v>
      </c>
      <c r="BE174" s="9" t="n">
        <v>36</v>
      </c>
      <c r="BF174" s="10" t="str">
        <f aca="false">IF(BE174="","",IF(AND(BE174&gt;=-20,BE174&lt;=-10),"-20 a -10",IF(AND(BE174&gt;=-9.5,BE174&lt;=0.5),"-9,5 a 0,5",IF(AND(BE174&gt;=1,BE174&lt;=11),"1 a 11",IF(AND(BE174&gt;=11.5,BE174&lt;=20.5),"11,5 a 20,5",IF(BE174=21,"21",IF(AND(BE174&gt;=21.5,BE174&lt;=31.5),"21,5 a 31,5",IF(AND(BE174&gt;=32,BE174&lt;=42),"32 a 42","Fuera de rango"))))))))</f>
        <v>32 a 42</v>
      </c>
      <c r="BG174" s="11" t="n">
        <f aca="false">IF(BF174="","",IF(BF174="-20 a -10",1,IF(BF174="-9,5 a 0,5",2,IF(BF174="1 a 11",3,IF(BF174="11,5 a 20,5",4,IF(BF174="21","NORMA",IF(BF174="21,5 a 31,5",5,IF(BF174="32 a 42",6,""))))))))</f>
        <v>6</v>
      </c>
      <c r="BH174" s="9" t="n">
        <v>24</v>
      </c>
      <c r="BI174" s="10" t="str">
        <f aca="false">IF(BH174="","",IF(AND(BH174&gt;=-20,BH174&lt;=-15),"-20 a -15",IF(AND(BH174&gt;=-14.5,BH174&lt;=-9.5),"-14,5 a -9,5",IF(AND(BH174&gt;=-9,BH174&lt;=-4),"-9 a -4",IF(AND(BH174&gt;=-3.5,BH174&lt;=2.5),"-3,5 a 2,5",IF(AND(BH174&gt;=3,BH174&lt;=8),"3 a 8",IF(AND(BH174&gt;=8.5,BH174&lt;=14.5),"8,5 a 14,5",IF(BH174=15,"15",IF(AND(BH174&gt;=15.5,BH174&lt;=20.5),"15,5 a 20,5",IF(AND(BH174&gt;=21,BH174&lt;=26),"21 a 26","Fuera de rango"))))))))))</f>
        <v>21 a 26</v>
      </c>
      <c r="BJ174" s="11" t="n">
        <f aca="false">IF(BI174="","",IF(BI174="-20 a -15",1,IF(BI174="-14,5 a -9,5",2,IF(BI174="-9 a -4",3,IF(BI174="-3,5 a 2,5",4,IF(BI174="3 a 8",5,IF(BI174="8,5 a 14,5",6,IF(BI174="15","NORMA",IF(BI174="15,5 a 20,5",7,IF(BI174="21 a 26",8,IF(BI174="26,5 a 31,5",9,"")))))))))))</f>
        <v>8</v>
      </c>
      <c r="BK174" s="9" t="n">
        <v>0</v>
      </c>
      <c r="BL174" s="10" t="str">
        <f aca="false">IF(BK174="","",IF(AND(BK174&gt;=0,BK174&lt;=2),"0 - 2",IF(AND(BK174&gt;=2.5,BK174&lt;=4.5),"2,5 - 4,5",IF(AND(BK174&gt;=5,BK174&lt;=7),"5 - 7",IF(AND(BK174&gt;=7.5,BK174&lt;=9.5),"7,5 - 9,5",IF(AND(BK174&gt;=10,BK174&lt;=12),"10 - 12",IF(AND(BK174&gt;=12.5,BK174&lt;=13.5),"12,5 - 13,5",IF(BK174=14,"14",IF(AND(BK174&gt;=14.5,BK174&lt;=16.5),"14,5 - 16,5",IF(AND(BK174&gt;=17,BK174&lt;=19),"17 - 19",IF(AND(BK174&gt;=19.5,BK174&lt;=21.5),"19,5 - 21,5",IF(AND(BK174&gt;=22,BK174&lt;=24),"22 - 24",IF(AND(BK174&gt;=24.5,BK174&lt;=26.5),"24,5 - 26,5",IF(AND(BK174&gt;=27,BK174&lt;=29),"27 - 29",IF(AND(BK174&gt;=29.5,BK174&lt;=30),"29,5 - 30","Fuera de rango")))))))))))))))</f>
        <v>0 - 2</v>
      </c>
      <c r="BM174" s="11" t="n">
        <f aca="false">IF(BL174="","",IF(BL174="0 - 2",1,IF(BL174="2,5 - 4,5",2,IF(BL174="5 - 7",3,IF(BL174="7,5 - 9,5",4,IF(BL174="10 - 12",5,IF(BL174="12,5 - 13,5",6,IF(BL174="14","NORMA",IF(BL174="14,5 - 16,5",7,IF(BL174="17 - 19",8,IF(BL174="19,5 - 21,5",9,IF(BL174="22 - 24",10,IF(BL174="24,5 - 26,5",11,IF(BL174="27 - 29",12,IF(BL174="29,5 - 30",13,"")))))))))))))))</f>
        <v>1</v>
      </c>
      <c r="BN174" s="9" t="n">
        <v>12</v>
      </c>
      <c r="BO174" s="10" t="str">
        <f aca="false">IF(BN174="","",IF(AND(BN174&gt;=-20,BN174&lt;=-10),"-20 a -10",IF(AND(BN174&gt;=-9.5,BN174&lt;=0.5),"-9,5 a 0,5",IF(AND(BN174&gt;=1,BN174&lt;=11),"1 a 11",IF(AND(BN174&gt;=11.5,BN174&lt;=21.5),"11,5 a 21,5",IF(BN174=22,"22",IF(AND(BN174&gt;=22.5,BN174&lt;=32.5),"22,5 a 32,5",IF(AND(BN174&gt;=33,BN174&lt;=43),"33 a 43","Fuera de rango"))))))))</f>
        <v>11,5 a 21,5</v>
      </c>
      <c r="BP174" s="11" t="n">
        <f aca="false">IF(BO174="","",IF(BO174="-20 a -10",1,IF(BO174="-9,5 a 0,5",2,IF(BO174="1 a 11",3,IF(BO174="11,5 a 21,5",4,IF(BO174="22","NORMA",IF(BO174="22,5 a 32,5",5,IF(BO174="33 a 43",6,""))))))))</f>
        <v>4</v>
      </c>
      <c r="BQ174" s="9" t="n">
        <v>4</v>
      </c>
      <c r="BR174" s="10" t="str">
        <f aca="false">IF(BQ174="","",IF(AND(BQ174&gt;=-20,BQ174&lt;=-15),"-20 a -15",IF(AND(BQ174&gt;=-14.5,BQ174&lt;=-9.5),"-14,5 a -9,5",IF(AND(BQ174&gt;=-9,BQ174&lt;=-4),"-9 a -4",IF(AND(BQ174&gt;=-3.5,BQ174&lt;=2.5),"-3,5 a 2,5",IF(AND(BQ174&gt;=3,BQ174&lt;=8),"3 a 8",IF(AND(BQ174&gt;=8.5,BQ174&lt;=13.5),"8,5 a 13,5",IF(AND(BQ174&gt;=14,BQ174&lt;=17.5),"14 a 17,5",IF(BQ174=18,"18",IF(AND(BQ174&gt;=18.5,BQ174&lt;=23.5),"18,5 a 23,5",IF(AND(BQ174&gt;=24,BQ174&lt;=29),"24 a 29",IF(AND(BQ174&gt;=29.5,BQ174&lt;=34.5),"29,5 a 34,5",IF(AND(BQ174&gt;=35,BQ174&lt;=40),"35 a 40","Fuera de rango")))))))))))))</f>
        <v>3 a 8</v>
      </c>
      <c r="BS174" s="11" t="n">
        <f aca="false">IF(BR174="","",IF(BR174="-20 a -15",1,IF(BR174="-14,5 a -9,5",2,IF(BR174="-9 a -4",3,IF(BR174="-3,5 a 2,5",4,IF(BR174="3 a 8",5,IF(BR174="8,5 a 13,5",6,IF(BR174="14 a 17,5",7,IF(BR174="18","NORMA",IF(BR174="18,5 a 23,5",8,IF(BR174="24 a 29",9,IF(BR174="29,5 a 34,5",10,IF(BR174="35 a 40",11,"")))))))))))))</f>
        <v>5</v>
      </c>
      <c r="BT174" s="9" t="n">
        <v>1</v>
      </c>
      <c r="BU174" s="10" t="str">
        <f aca="false">IF(BT174="","",IF(AND(BT174&gt;=-20,BT174&lt;=-18),"-20 a -18",IF(AND(BT174&gt;=-17.5,BT174&lt;=-15.5),"-17,5 a -15,5",IF(AND(BT174&gt;=-15,BT174&lt;=-13),"-15 a -13",IF(AND(BT174&gt;=-12.5,BT174&lt;=-10.5),"-12,5 a -10,5",IF(AND(BT174&gt;=-10,BT174&lt;=-8),"-10 a -8",IF(AND(BT174&gt;=-7.5,BT174&lt;=-5.5),"-7,5 a -5,5",IF(AND(BT174&gt;=-5,BT174&lt;=-3),"-5 a -3",IF(AND(BT174&gt;=-2.5,BT174&lt;=-0.5),"-2,5 a -0,5",IF(BT174=0,"0",IF(AND(BT174&gt;=0.5,BT174&lt;=2.5),"0,5 a 2,5",IF(AND(BT174&gt;=3,BT174&lt;=5),"3 a 5",IF(AND(BT174&gt;=5.5,BT174&lt;=7.5),"5,5 a 7,5",IF(AND(BT174&gt;=8,BT174&lt;=10),"8 a 10",IF(AND(BT174&gt;=10.5,BT174&lt;=12.5),"10,5 a 12,5",IF(AND(BT174&gt;=13,BT174&lt;=15),"13 a 15",IF(AND(BT174&gt;=15.5,BT174&lt;=17.5),"15,5 a 17,5",IF(AND(BT174&gt;=18,BT174&lt;=20),"18 a 20","Fuera de rango"))))))))))))))))))</f>
        <v>0,5 a 2,5</v>
      </c>
      <c r="BV174" s="11" t="n">
        <f aca="false">IF(BT174="","",IF(BT174=0,"NORMA",IF(AND(BT174&gt;=-20,BT174&lt;=-18),2,IF(AND(BT174&gt;=-17.5,BT174&lt;=-15.5),2,IF(AND(BT174&gt;=-15,BT174&lt;=-13),3,IF(AND(BT174&gt;=-12.5,BT174&lt;=-10.5),4,IF(AND(BT174&gt;=-10,BT174&lt;=-8),5,IF(AND(BT174&gt;=-7.5,BT174&lt;=-5.5),6,IF(AND(BT174&gt;=-5,BT174&lt;=-3),7,IF(AND(BT174&gt;=-2.5,BT174&lt;=-0.5),8,IF(AND(BT174&gt;=0.5,BT174&lt;=2.5),9,IF(AND(BT174&gt;=3,BT174&lt;=5),10,IF(AND(BT174&gt;=5.5,BT174&lt;=7.5),11,IF(AND(BT174&gt;=8,BT174&lt;=10),12,IF(AND(BT174&gt;=10.5,BT174&lt;=12.5),13,IF(AND(BT174&gt;=13,BT174&lt;=15),14,IF(AND(BT174&gt;=15.5,BT174&lt;=17.5),15,IF(AND(BT174&gt;=18,BT174&lt;=20),16,"Fuera de rango"))))))))))))))))))</f>
        <v>9</v>
      </c>
      <c r="BW174" s="9" t="n">
        <v>-8.5</v>
      </c>
      <c r="BX174" s="10" t="n">
        <f aca="false">18.5- (0.3*H174)</f>
        <v>10.4</v>
      </c>
      <c r="BY174" s="10" t="n">
        <f aca="false">(BW174)-(BX174)</f>
        <v>-18.9</v>
      </c>
      <c r="BZ174" s="10" t="str">
        <f aca="false">IF(BY174="","",IF(BY174&lt;-27.5,"De -30 a -28",IF(BY174&lt;-25,"De -27,5 a -25,5",IF(BY174&lt;-22.5,"De -25 a -23",IF(BY174&lt;-20,"De -22,5 a -20,5",IF(BY174&lt;-17.5,"De -20 a -18",IF(BY174&lt;-15,"De -17,5 a -15,5",IF(BY174&lt;-12.5,"De -15 a -13",IF(BY174&lt;-10,"De -12,5 a -10,5",IF(BY174&lt;-7.5,"De -10 a -8",IF(BY174&lt;-5,"De -7,5 a -5,5",IF(BY174&lt;-2.5,"De -5 a -3",IF(BY174&lt;0,"De -2,5 a -0,5",IF(BY174&lt;2.5,"De 0 a 2",IF(BY174&lt;5,"De 2,5 a 4,5",IF(BY174&lt;7.5,"De 5 a 7",IF(BY174&lt;10,"De 7,5 a 9,5",IF(BY174&lt;12.5,"De 10 a 12",IF(BY174&lt;15,"De 12,5 a 14,5",IF(BY174&lt;17.5,"De 15 a 17",IF(BY174&lt;20,"De 17,5 a 19,5",IF(BY174&lt;22.5,"De 20 a 22",IF(BY174&lt;25,"De 22,5 a 24,5",IF(BY174&lt;27.5,"De 25 a 27","De 27,5 a 30"))))))))))))))))))))))))</f>
        <v>De -20 a -18</v>
      </c>
      <c r="CA174" s="12" t="n">
        <f aca="false">IF(BY174="","",IF(BY174&lt;=-28,1,IF(BY174&lt;=-25.5,2,IF(BY174&lt;=-23,3,IF(BY174&lt;=-20.5,4,IF(BY174&lt;=-18,5,IF(BY174&lt;=-15.5,6,IF(BY174&lt;=-13,7,IF(BY174&lt;=-10.5,8,IF(BY174&lt;=-8,9,IF(BY174&lt;=-5.5,10,IF(BY174&lt;=-3,11,IF(BY174&lt;=-0.5,12,IF(BY174&lt;=2,13,IF(BY174&lt;=4.5,14,IF(BY174&lt;=7,15,IF(BY174&lt;=9.5,16,IF(BY174&lt;=12,17,IF(BY174&lt;=14.5,18,IF(BY174&lt;=17,19,IF(BY174&lt;=19.5,20,IF(BY174&lt;=22,21,IF(BY174&lt;=24.5,22,IF(BY174&lt;=27,23,IF(BY174&lt;=30,24,"Fuera de rango")))))))))))))))))))))))))</f>
        <v>5</v>
      </c>
      <c r="CB174" s="9" t="n">
        <v>-8.25</v>
      </c>
      <c r="CC174" s="10" t="n">
        <f aca="false">18.5- (0.3*H174)</f>
        <v>10.4</v>
      </c>
      <c r="CD174" s="10" t="n">
        <f aca="false">(CB174)-(CC174)</f>
        <v>-18.65</v>
      </c>
      <c r="CE174" s="10" t="str">
        <f aca="false">IF(CD174="","",IF(CD174&lt;-27.5,"De -30 a -28",IF(CD174&lt;-25,"De -27,5 a -25,5",IF(CD174&lt;-22.5,"De -25 a -23",IF(CD174&lt;-20,"De -22,5 a -20,5",IF(CD174&lt;-17.5,"De -20 a -18",IF(CD174&lt;-15,"De -17,5 a -15,5",IF(CD174&lt;-12.5,"De -15 a -13",IF(CD174&lt;-10,"De -12,5 a -10,5",IF(CD174&lt;-7.5,"De -10 a -8",IF(CD174&lt;-5,"De -7,5 a -5,5",IF(CD174&lt;-2.5,"De -5 a -3",IF(CD174&lt;0,"De -2,5 a -0,5",IF(CD174&lt;=2,"De 0 a 2",IF(CD174&lt;=4.5,"De 2,5 a 4,5",IF(CD174&lt;=7,"De 5 a 7",IF(CD174&lt;=9.5,"De 7,5 a 9,5",IF(CD174&lt;=12,"De 10 a 12",IF(CD174&lt;=14.5,"De 12,5 a 14,5",IF(CD174&lt;=17,"De 15 a 17",IF(CD174&lt;=19.5,"De 17,5 a 19,5",IF(CD174&lt;=22,"De 20 a 22",IF(CD174&lt;=24.5,"De 22,5 a 24,5",IF(CD174&lt;=27,"De 25 a 27","De 27,5 a 30"))))))))))))))))))))))))</f>
        <v>De -20 a -18</v>
      </c>
      <c r="CF174" s="12" t="n">
        <f aca="false">IF(CD174="","",IF(CD174&lt;-27.5,1,IF(CD174&lt;-25,2,IF(CD174&lt;-22.5,3,IF(CD174&lt;-20,4,IF(CD174&lt;-17.5,5,IF(CD174&lt;-15,6,IF(CD174&lt;-12.5,7,IF(CD174&lt;-10,8,IF(CD174&lt;-7.5,9,IF(CD174&lt;-5,10,IF(CD174&lt;-2.5,11,IF(CD174&lt;0,12,IF(CD174&lt;2.5,13,IF(CD174&lt;5,14,IF(CD174&lt;7.5,15,IF(CD174&lt;10,16,IF(CD174&lt;12.5,17,IF(CD174&lt;15,18,IF(CD174&lt;17.5,19,IF(CD174&lt;20,20,IF(CD174&lt;22.5,21,IF(CD174&lt;25,22,IF(CD174&lt;27.5,23,24))))))))))))))))))))))))</f>
        <v>5</v>
      </c>
      <c r="CG174" s="9" t="n">
        <v>3</v>
      </c>
      <c r="CH174" s="10" t="str">
        <f aca="false">IF(CG174="","",IF(AND(CG174&gt;=-10,CG174&lt;=-9.5),"-10 a -9,5",IF(AND(CG174&gt;-9.5,CG174&lt;=-8.5),"-9 a -8,5",IF(AND(CG174&gt;-8.5,CG174&lt;=-7.5),"-8 a -7,5",IF(AND(CG174&gt;-7.5,CG174&lt;=-6.5),"-7 a -6,5",IF(AND(CG174&gt;-6.5,CG174&lt;=-5.5),"-6 a -5,5",IF(AND(CG174&gt;-5.5,CG174&lt;=-4.5),"-5 a -4,5",IF(AND(CG174&gt;-4.5,CG174&lt;=-3.5),"-4 a -3,5",IF(AND(CG174&gt;-3.5,CG174&lt;=-2.5),"-3 a -2,5",IF(CG174=-2.25,"-2,25",IF(AND(CG174&gt;-2.5,CG174&lt;=-1.5),"-2 a -1,5",IF(AND(CG174&gt;-1.5,CG174&lt;=-0.5),"-1 a -0,5",IF(AND(CG174&gt;-0.5,CG174&lt;=0.5),"0 a 0,5",IF(AND(CG174&gt;0.5,CG174&lt;=1.5),"1 a 1,5",IF(AND(CG174&gt;1.5,CG174&lt;=2.5),"2 a 2,5",IF(AND(CG174&gt;2.5,CG174&lt;=3.5),"3 a 3,5",IF(AND(CG174&gt;3.5,CG174&lt;=4.5),"4 a 4,5",IF(AND(CG174&gt;4.5,CG174&lt;=5.5),"5 a 5,5",IF(AND(CG174&gt;5.5,CG174&lt;=6.5),"6 a 6,5",IF(AND(CG174&gt;6.5,CG174&lt;=7.5),"7 a 7,5",IF(AND(CG174&gt;7.5,CG174&lt;=8.5),"8 a 8,5",IF(AND(CG174&gt;8.5,CG174&lt;=9.5),"9 a 9,5",IF(CG174&gt;=10,"10","Fuera de rango")))))))))))))))))))))))</f>
        <v>3 a 3,5</v>
      </c>
      <c r="CI174" s="11" t="n">
        <f aca="false">IF(CG174="","",IF(CG174=-2.25,"NORMA",IF(CG174&lt;=-9.5,1,IF(CG174&lt;=-8.5,2,IF(CG174&lt;=-7.5,3,IF(CG174&lt;=-6.5,4,IF(CG174&lt;=-5.5,5,IF(CG174&lt;=-4.5,6,IF(CG174&lt;=-3.5,7,IF(CG174&lt;=-2.5,8,IF(CG174&lt;=-1.5,9,IF(CG174&lt;=-0.5,10,IF(CG174&lt;=0.5,11,IF(CG174&lt;=1.5,12,IF(CG174&lt;=2.5,13,IF(CG174&lt;=3.5,14,IF(CG174&lt;=4.5,15,IF(CG174&lt;=5.5,16,IF(CG174&lt;=6.5,17,IF(CG174&lt;=7.5,18,IF(CG174&lt;=8.5,19,IF(CG174&lt;=9.5,20,IF(CG174=10,21,"Fuera de rango")))))))))))))))))))))))</f>
        <v>14</v>
      </c>
      <c r="CJ174" s="9" t="n">
        <v>3.5</v>
      </c>
      <c r="CK174" s="10" t="str">
        <f aca="false">IF(CJ174="","",IF(AND(CJ174&gt;=-6,CJ174&lt;=-5.5),"-6 a -5,5",IF(AND(CJ174&gt;-5.5,CJ174&lt;=-4.5),"-5 a -4,5",IF(AND(CJ174&gt;-4.5,CJ174&lt;=-3.5),"-4 a -3,5",IF(AND(CJ174&gt;-3.5,CJ174&lt;=-2.5),"-3 a -2,5",IF(AND(CJ174&gt;-2.5,CJ174&lt;=-1.5),"-2 a -1,5",IF(AND(CJ174&gt;-1.5,CJ174&lt;=-0.5),"-1 a -0,5",IF(AND(CJ174&gt;-0.5,CJ174&lt;=0.5),"0 a 0,5",IF(AND(CJ174&gt;0.5,CJ174&lt;=1.5),"1 a 1,5",IF(AND(CJ174&gt;1.5,CJ174&lt;2.5),"2",IF(AND(CJ174&gt;=2.5,CJ174&lt;=3),"2,5 a 3",IF(AND(CJ174&gt;3,CJ174&lt;=4),"3,5 a 4",IF(AND(CJ174&gt;4,CJ174&lt;=5),"4,5 a 5",IF(AND(CJ174&gt;5,CJ174&lt;=6),"5,5 a 6",IF(AND(CJ174&gt;6,CJ174&lt;=7),"6,5 a 7",IF(AND(CJ174&gt;7,CJ174&lt;=8),"7,5 a 8",IF(AND(CJ174&gt;8,CJ174&lt;=9.5),"8,5 a 9,5",IF(CJ174=10,"10","Fuera de rango"))))))))))))))))))</f>
        <v>3,5 a 4</v>
      </c>
      <c r="CL174" s="11" t="n">
        <f aca="false">IF(CK174="","",IF(OR(CK174="-6 a -5,5",CK174="-6 - -5,5"),1,IF(OR(CK174="-5 a -4,5",CK174="-5 - -4,5"),2,IF(OR(CK174="-4 a -3,5",CK174="-4 - -3,5"),3,IF(OR(CK174="-3 a -2,5",CK174="-3 - -2,5"),4,IF(OR(CK174="-2 a -1,5",CK174="-2 - -1,5"),5,IF(OR(CK174="-1 a -0,5",CK174="-1 - -0,5"),6,IF(OR(CK174="0 a 0,5",CK174="0 - 0,5"),7,IF(OR(CK174="1 a 1,5",CK174="1 - 1,5"),8,IF(CK174="2","NORMA",IF(OR(CK174="2,5 a 3",CK174="2,5 - 3"),9,IF(OR(CK174="3,5 a 4",CK174="3,5 - 4"),10,IF(OR(CK174="4,5 a 5",CK174="4,5 - 5"),11,IF(OR(CK174="5,5 a 6",CK174="5,5 - 6"),12,IF(OR(CK174="6,5 a 7",CK174="6,5 - 7"),13,IF(OR(CK174="7,5 a 8",CK174="7,5 - 8"),14,IF(OR(CK174="8,5 a 9",CK174="8,5 - 9,5",CK174="9 a 9,5"),15,IF(CK174="10",15,IF(OR(CK174="0,5 a 1",CK174="0,5 - 1"),7,"Fuera de rango")))))))))))))))))))</f>
        <v>10</v>
      </c>
      <c r="CM174" s="10" t="n">
        <v>0</v>
      </c>
      <c r="CN174" s="10" t="str">
        <f aca="false">IF(CM174=0,"0", " ")</f>
        <v>0</v>
      </c>
      <c r="CO174" s="10" t="str">
        <f aca="false">IF(CM174&gt;0,"EME"," ")</f>
        <v> </v>
      </c>
      <c r="CP174" s="10" t="n">
        <v>0</v>
      </c>
      <c r="CQ174" s="10" t="str">
        <f aca="false">IF(CP174&gt;0,"0", " ")</f>
        <v> </v>
      </c>
      <c r="CR174" s="10" t="str">
        <f aca="false">IF(CP174&gt;0,"EME"," ")</f>
        <v> </v>
      </c>
      <c r="CS174" s="9" t="n">
        <v>0</v>
      </c>
      <c r="CT174" s="10" t="str">
        <f aca="false">IF(CS174&gt;0,"1", " ")</f>
        <v> </v>
      </c>
      <c r="CU174" s="10" t="str">
        <f aca="false">IF(CS174&gt;0,"HIP"," ")</f>
        <v> </v>
      </c>
      <c r="CV174" s="9" t="n">
        <v>0</v>
      </c>
      <c r="CW174" s="10" t="str">
        <f aca="false">IF(CV174&gt;0,"1", " ")</f>
        <v> </v>
      </c>
      <c r="CX174" s="10" t="str">
        <f aca="false">IF(CV174&gt;0,"HIP"," ")</f>
        <v> </v>
      </c>
      <c r="CY174" s="9" t="n">
        <v>-4.75</v>
      </c>
      <c r="CZ174" s="11" t="str">
        <f aca="false">IF(CY174&lt;0,"2"," ")</f>
        <v>2</v>
      </c>
      <c r="DA174" s="11" t="str">
        <f aca="false">IF(CY174&lt;0,"MIO"," ")</f>
        <v>MIO</v>
      </c>
      <c r="DB174" s="9" t="n">
        <v>-3.75</v>
      </c>
      <c r="DC174" s="11" t="str">
        <f aca="false">IF(DB174&lt;0,"2"," ")</f>
        <v>2</v>
      </c>
      <c r="DD174" s="11" t="str">
        <f aca="false">IF(DB174&lt;0,"MIO"," ")</f>
        <v>MIO</v>
      </c>
      <c r="DE174" s="9" t="n">
        <v>-1.25</v>
      </c>
      <c r="DF174" s="11" t="str">
        <f aca="false">IF(DE174&lt;0,"3"," ")</f>
        <v>3</v>
      </c>
      <c r="DG174" s="11" t="str">
        <f aca="false">IF(DE174&lt;0,"AST"," ")</f>
        <v>AST</v>
      </c>
      <c r="DH174" s="9" t="n">
        <v>-2</v>
      </c>
      <c r="DI174" s="11" t="str">
        <f aca="false">IF(DH174&lt;0,"3"," ")</f>
        <v>3</v>
      </c>
      <c r="DJ174" s="11" t="str">
        <f aca="false">IF(DH174&lt;0,"AST"," ")</f>
        <v>AST</v>
      </c>
      <c r="DK174" s="9" t="n">
        <v>0</v>
      </c>
      <c r="DL174" s="10" t="str">
        <f aca="false">IF(DK174&gt;0,"4"," ")</f>
        <v> </v>
      </c>
      <c r="DM174" s="10" t="str">
        <f aca="false">IF(DK174&gt;0,"PRE"," ")</f>
        <v> </v>
      </c>
      <c r="DN174" s="9" t="n">
        <v>0</v>
      </c>
      <c r="DO174" s="10" t="str">
        <f aca="false">IF(DN174&gt;0,"4"," ")</f>
        <v> </v>
      </c>
      <c r="DP174" s="10" t="str">
        <f aca="false">IF(DN174&gt;0,"PRE"," ")</f>
        <v> </v>
      </c>
      <c r="DQ174" s="12" t="n">
        <v>2</v>
      </c>
      <c r="DR174" s="12" t="n">
        <v>2</v>
      </c>
      <c r="DS174" s="12" t="str">
        <f aca="false">CONCATENATE(CO174,CU174,DA174,DG174,DM174)</f>
        <v>  MIOAST </v>
      </c>
      <c r="DT174" s="10" t="str">
        <f aca="false" t="array" ref="DT174">_xlfn.IFS(DS174="EME    ","0", DS174=" HIP   ","1", DS174="  MIO  ","2", DS174="   AST ","3", DS174="    PRE","4", DS174="EME   PRE","5", DS174=" HIP  PRE","6", DS174=" HIP AST ","7", DS174="  MIO PRE","8", DS174="  MIOAST ","9", DS174="   ASTPRE","10",DS174=" HIP ASTPRE","11", DS174="  MIOASTPRE","12", DS174="     ","0")</f>
        <v>9</v>
      </c>
      <c r="DU174" s="1" t="s">
        <v>154</v>
      </c>
      <c r="DV174" s="1" t="str">
        <f aca="false" t="array" ref="DV174">_xlfn.IFS(DU174="SI","2", DU174="NO","1")</f>
        <v>1</v>
      </c>
      <c r="DW174" s="10" t="n">
        <v>0</v>
      </c>
      <c r="DX174" s="11" t="str">
        <f aca="false">IF(DW174=0,"1","2")</f>
        <v>1</v>
      </c>
      <c r="DY174" s="11" t="str">
        <f aca="false" t="array" ref="DY174">_xlfn.IFS(DW174=0,"0", DW174=0.25, "1", DW174=0.5,"2", DW174=0.75,"3", DW174=1,"4",DW174=1.25,"5", DW174=1.5,"6", DW174=1.75,"7", DW174=2,"8")</f>
        <v>0</v>
      </c>
      <c r="DZ174" s="10" t="n">
        <v>0</v>
      </c>
      <c r="EA174" s="11" t="str">
        <f aca="false">IF(DZ174=0,"1","2")</f>
        <v>1</v>
      </c>
      <c r="EB174" s="11" t="str">
        <f aca="false" t="array" ref="EB174">_xlfn.IFS(DZ174=0,"0", DZ174=0.25, "1", DZ174=0.5,"2", DZ174=0.75,"3", DZ174=1,"4",DZ174=1.25,"5", DZ174=1.5,"6", DZ174=1.75,"7", DZ174=2,"8")</f>
        <v>0</v>
      </c>
      <c r="EC174" s="10" t="n">
        <v>0</v>
      </c>
      <c r="ED174" s="10" t="str">
        <f aca="false">IF(EC174=0,"1","2")</f>
        <v>1</v>
      </c>
      <c r="EE174" s="11" t="str">
        <f aca="false" t="array" ref="EE174">_xlfn.IFS(EC174=0,"0", EC174=-0.25, "1", EC174=-0.5,"2", EC174=-0.75,"3", EC174=-1,"4",EC174=-1.25,"5", EC174=-1.5,"6", EC174=-1.75,"7", EC174=-2,"8", EC174=-2.25,"9",EC174=-2.5,"10", EC174=-2.75,"11", EC174=-3,"12", EC174=-3.25,"13", EC174=-3.5,"14", EC174=-3.75,"15",EC174=-4,"16")</f>
        <v>0</v>
      </c>
      <c r="EF174" s="10" t="n">
        <v>0</v>
      </c>
      <c r="EG174" s="10" t="str">
        <f aca="false">IF(EF174=0,"1","2")</f>
        <v>1</v>
      </c>
      <c r="EH174" s="11" t="str">
        <f aca="false" t="array" ref="EH174">_xlfn.IFS(EF174=0,"0", EF174=-0.25, "1", EF174=-0.5,"2", EF174=-0.75,"3", EF174=-1,"4",EF174=-1.25,"5", EF174=-1.5,"6", EF174=-1.75,"7", EF174=-2,"8", EF174=-2.25,"9",EF174=-2.5,"10", EF174=-2.75,"11", EF174=-3,"12", EF174=-3.25,"13", EF174=-3.5,"14", EF174=-3.75,"15",EF174=-4,"16")</f>
        <v>0</v>
      </c>
      <c r="EI174" s="10" t="n">
        <v>0</v>
      </c>
      <c r="EJ174" s="11" t="str">
        <f aca="false">IF(EI174=0,"1","2")</f>
        <v>1</v>
      </c>
      <c r="EK174" s="11" t="str">
        <f aca="false" t="array" ref="EK174">_xlfn.IFS(EI174=0,"0", EI174=-0.25, "1", EI174=-0.5,"2", EI174=-0.75,"3", EI174=-1,"4",EI174=-1.25,"5", EI174=-1.5,"6", EI174=-1.75,"7", EI174=-2,"8", EI174=-2.25,"9", EI174=-2.25,"9",EI174=-2.5,"10", EI174=-2.75,"11", EI174=-3,"12", EI174=-3.25,"13", EI174=-3.5,"14", EI174=-3.75,"15",EI174=-4,"16", EI174=0.25, "17", EI174=0.5, "18")</f>
        <v>0</v>
      </c>
      <c r="EL174" s="10" t="n">
        <v>0</v>
      </c>
      <c r="EM174" s="11" t="str">
        <f aca="false">IF(EL174=0,"1","2")</f>
        <v>1</v>
      </c>
      <c r="EN174" s="11" t="str">
        <f aca="false" t="array" ref="EN174">_xlfn.IFS(EL174=0.25,"17",EL174=0.5,"18", EL174=0,"0", EL174=-0.25, "1", EL174=-0.5,"2", EL174=-0.75,"3", EL174=-1,"4",EL174=-1.25,"5", EL174=-1.5,"6", EL174=-1.75,"7", EL174=-2,"8",EL174= -2.25,"9",EL174=-2.5,"10",EL174= -2.75,"11",EL174= -3,"12",EL174= -3.25,"13",EL174= -3.5,"14",EL174= -3.75,"15",EL174=-4,"16")</f>
        <v>0</v>
      </c>
      <c r="EO174" s="10" t="n">
        <v>0</v>
      </c>
      <c r="EP174" s="11" t="str">
        <f aca="false">IF(EO174=0,"1","2")</f>
        <v>1</v>
      </c>
      <c r="EQ174" s="11" t="str">
        <f aca="false" t="array" ref="EQ174">_xlfn.IFS(EO174=0,"0", EO174=0.25, "1", EO174=0.5,"2", EO174=0.75,"3", EO174=1,"4",EO174=1.25,"5", EO174=1.5,"6", EO174=1.75,"7", EO174=2,"8", EO174=2.25,"9", EO174=2.25,"9",EO174=2.5,"10", EO174=2.75,"11", EO174=3,"12", EO174=3.25,"13", EO174=3.5,"14", EO174=3.75,"15",EO174=4,"16", EO174=-0.25, "17", bq=-0.5, "18")</f>
        <v>0</v>
      </c>
      <c r="ER174" s="10" t="n">
        <v>0</v>
      </c>
      <c r="ES174" s="11" t="str">
        <f aca="false">IF(ER174=0,"1","2")</f>
        <v>1</v>
      </c>
      <c r="ET174" s="11" t="str">
        <f aca="false" t="array" ref="ET174">_xlfn.IFS(ER174=0,"0", ER174=0.25, "1", ER174=0.5,"2", ER174=0.75,"3", ER174=1,"4",ER174=1.25,"5", ER174=1.5,"6", ER174=1.75,"7", ER174=2,"8", ER174=2.25,"9", ER174=2.25,"9",ER174=2.5,"10", ER174=2.75,"11", ER174=3,"12", ER174=3.25,"13", ER174=3.5,"14", ER174=3.75,"15",ER174=4,"16", ER174=-0.25, "17", bq=-0.5, "18")</f>
        <v>0</v>
      </c>
      <c r="EU174" s="13" t="n">
        <v>33</v>
      </c>
      <c r="EV174" s="14" t="str">
        <f aca="false">VLOOKUP(EU174,LEYENDA!$G$2:$H$8,2,TRUE())</f>
        <v>25-36</v>
      </c>
      <c r="EW174" s="14" t="str">
        <f aca="false" t="array" ref="EW174">_xlfn.IFS(EV174="0-5","1", EV174="6-12","2", EV174="13-18","3", EV174="19-24","4", EV174="25-36","5", EV174="37-48","6", EV174="49-60","7")</f>
        <v>5</v>
      </c>
    </row>
    <row r="175" customFormat="false" ht="13.5" hidden="false" customHeight="false" outlineLevel="0" collapsed="false">
      <c r="A175" s="41" t="n">
        <v>57</v>
      </c>
      <c r="B175" s="32" t="n">
        <v>13</v>
      </c>
      <c r="C175" s="33" t="n">
        <v>43168</v>
      </c>
      <c r="D175" s="6"/>
      <c r="E175" s="5" t="str">
        <f aca="false">VLOOKUP(A175,'286'!$A$3:$J$600,10,FALSE())</f>
        <v>GARCÍA GARCÍA, MARÍA</v>
      </c>
      <c r="F175" s="4" t="str">
        <f aca="false">VLOOKUP(A175,'286'!$A$3:$I$1768,3,FALSE())</f>
        <v>GARGARMA</v>
      </c>
      <c r="G175" s="6" t="n">
        <f aca="false">VLOOKUP(A175,'286'!$A$3:$I$1768,4,FALSE())</f>
        <v>32550</v>
      </c>
      <c r="H175" s="7" t="n">
        <f aca="false">YEAR(C175)-YEAR(G175)</f>
        <v>29</v>
      </c>
      <c r="I175" s="1" t="str">
        <f aca="false">VLOOKUP(H175,LEYENDA!$C$2:$D$6,2,TRUE())</f>
        <v>25-40</v>
      </c>
      <c r="J175" s="5" t="str">
        <f aca="false">VLOOKUP(A175,'286'!$A$3:$I$1768,7,FALSE())</f>
        <v>M</v>
      </c>
      <c r="K175" s="8" t="str">
        <f aca="false">VLOOKUP(A175,'286'!$A$3:$I$1768,2,FALSE())</f>
        <v>OD</v>
      </c>
      <c r="L175" s="4" t="str">
        <f aca="false">VLOOKUP(A175,'286'!$A$3:$I$1768,8,FALSE())</f>
        <v>D</v>
      </c>
      <c r="M175" s="4" t="str">
        <f aca="false">VLOOKUP(A175,'286'!$A$3:$I$1768,9,FALSE())</f>
        <v>I</v>
      </c>
      <c r="N175" s="8" t="str">
        <f aca="false">IF(R175=O175, "MISMA","CONTRARIA")</f>
        <v>CONTRARIA</v>
      </c>
      <c r="O175" s="8" t="str">
        <f aca="false" t="array" ref="O175">_xlfn.IFS(L175="D","1", L175="I","2")</f>
        <v>1</v>
      </c>
      <c r="P175" s="8" t="str">
        <f aca="false" t="array" ref="P175">_xlfn.IFS(K175="OD","1", K175="OI","2")</f>
        <v>1</v>
      </c>
      <c r="Q175" s="1" t="str">
        <f aca="false" t="array" ref="Q175">_xlfn.IFS(J175="M","1", J175="H","2")</f>
        <v>1</v>
      </c>
      <c r="R175" s="8" t="str">
        <f aca="false" t="array" ref="R175">_xlfn.IFS(M175="D","1", M175="I","2")</f>
        <v>2</v>
      </c>
      <c r="S175" s="1" t="str">
        <f aca="false" t="array" ref="S175">_xlfn.IFS(N175="CONTRARIA", "1",N175= "MISMA","2")</f>
        <v>1</v>
      </c>
      <c r="T175" s="1" t="str">
        <f aca="false" t="array" ref="T175">_xlfn.IFS(I175="0-12","1", I175="13-24","2", I175="25-40","3", I175="41-60","4", I175="61-100","5")</f>
        <v>3</v>
      </c>
      <c r="U175" s="9" t="n">
        <v>-1</v>
      </c>
      <c r="V175" s="11" t="str">
        <f aca="false">IF(U175="","",IF(AND(U175&gt;=-9,U175&lt;=-6.5),"-9 a -6,5",IF(AND(U175&gt;=-6,U175&lt;=-3.5),"-6 a -3,5",IF(AND(U175&gt;=-3,U175&lt;=-1),"-3 a -1",IF(U175=-0.5,"-0,5",IF(AND(U175&gt;=0,U175&lt;=2.5),"0 a 2,5",IF(AND(U175&gt;=3,U175&lt;=5.5),"3 a 5,5",IF(AND(U175&gt;=6,U175&lt;=8.5),"6 a 8,5",IF(AND(U175&gt;=9,U175&lt;=20),"9 a 20","Fuera de rango")))))))))</f>
        <v>-3 a -1</v>
      </c>
      <c r="W175" s="11" t="n">
        <f aca="false">IF(V175="","",IF(V175="-9 a -6,5",2,IF(V175="-6 a -3,5",3,IF(V175="-3 a -1",4,IF(V175="-0,5","NORMA",IF(V175="0 a 2,5",5,IF(V175="3 a 5,5",6,IF(V175="6 a 8,5",7,IF(V175="9 a 20",8,"Fuera de rango")))))))))</f>
        <v>4</v>
      </c>
      <c r="X175" s="9" t="n">
        <v>16</v>
      </c>
      <c r="Y175" s="10" t="str">
        <f aca="false">IF(X175="","",IF(AND(X175&gt;=0,X175&lt;=4),"0 a 4",IF(AND(X175&gt;=4.5,X175&lt;=8.5),"4,5 a 8,5",IF(X175=9,"9",IF(AND(X175&gt;=9.5,X175&lt;=13),"9,5 a 13",IF(AND(X175&gt;=13.5,X175&lt;=20),"13,5 a 20",IF(AND(X175&gt;=20.5,X175&lt;=35),"20,5 a 35","Fuera de rango")))))))</f>
        <v>13,5 a 20</v>
      </c>
      <c r="Z175" s="11" t="n">
        <f aca="false">IF(Y175="","",IF(Y175="0 a 4",1,IF(Y175="4,5 a 8,5",2,IF(Y175="9","NORMA",IF(Y175="9,5 a 13",3,IF(Y175="13,5 a 20",4,IF(Y175="20,5 a 35",5,"Fuera de rango")))))))</f>
        <v>4</v>
      </c>
      <c r="AA175" s="9" t="n">
        <v>0</v>
      </c>
      <c r="AB175" s="10" t="str">
        <f aca="false">IF(AA175="","",IF(AND(AA175&gt;=0,AA175&lt;=9),"0 a 9",IF(AND(AA175&gt;=9.5,AA175&lt;=18.5),"9,5 a 18,5",IF(AA175=19,"19",IF(AND(AA175&gt;=19.5,AA175&lt;=28),"19,5 a 28",IF(AND(AA175&gt;=28.5,AA175&lt;=40),"28,5 a 40","Fuera de rango"))))))</f>
        <v>0 a 9</v>
      </c>
      <c r="AC175" s="11" t="n">
        <f aca="false" t="array" ref="AC175">_xlfn.IFS(AB175="","",AB175="0 a 9",1,AB175="9,5 a 18,5",2,AB175="19","NORMA",AB175="19,5 a 28",3,AB175="28,5 a 40",4,TRUE(),"Fuera de rango")</f>
        <v>1</v>
      </c>
      <c r="AD175" s="9" t="n">
        <v>0</v>
      </c>
      <c r="AE175" s="10" t="str">
        <f aca="false">IF(AD175="","",IF(AND(AD175&gt;=-10,AD175&lt;=0),"De -10 a 0",IF(AND(AD175&gt;=0.5,AD175&lt;=9.5),"0,5 a 9,5",IF(AD175=10,"10",IF(AND(AD175&gt;=10.5,AD175&lt;=20),"10,5 a 20",IF(AND(AD175&gt;=20.5,AD175&lt;=40),"20,5 a 40","Fuera de rango"))))))</f>
        <v>De -10 a 0</v>
      </c>
      <c r="AF175" s="12" t="n">
        <f aca="false">IF(AD175="","",IF(AND(AD175&gt;=-10,AD175&lt;=0),1,IF(AND(AD175&gt;=0.5,AD175&lt;=9.5),2,IF(AD175=10,"NORMA",IF(AND(AD175&gt;=10.5,AD175&lt;=20),3,IF(AND(AD175&gt;=20.5,AD175&lt;=40),4,""))))))</f>
        <v>1</v>
      </c>
      <c r="AG175" s="9" t="n">
        <v>6</v>
      </c>
      <c r="AH175" s="10" t="str">
        <f aca="false">IF(AG175="","",IF(AND(AG175&gt;=0,AG175&lt;=4),"0 a 4",IF(AND(AG175&gt;=4.5,AG175&lt;=8.5),"4,5 a 8,5",IF(AG175=9,"9",IF(AND(AG175&gt;=9.5,AG175&lt;=13),"9,5 a 13",IF(AND(AG175&gt;=13.5,AG175&lt;=25),"13,5 a 25","Fuera de rango"))))))</f>
        <v>4,5 a 8,5</v>
      </c>
      <c r="AI175" s="11" t="n">
        <f aca="false">IF(AH175="","",IF(AH175="0 a 4",1,IF(AH175="4,5 a 8,5",2,IF(AH175="9","NORMA",IF(AH175="9,5 a 13",3,IF(AH175="13,5 a 25",4,""))))))</f>
        <v>2</v>
      </c>
      <c r="AJ175" s="9" t="n">
        <v>4</v>
      </c>
      <c r="AK175" s="10" t="str">
        <f aca="false">IF(AJ175="","",IF(AND(AJ175&gt;=-15,AJ175&lt;=-10.5),"-15 a -10,5",IF(AND(AJ175&gt;=-10,AJ175&lt;=-4),"-10 a -4",IF(AND(AJ175&gt;=-4.5,AJ175&lt;=0),"-4,5 a 0",IF(AND(AJ175&gt;=0.5,AJ175&lt;=4.5),"0,5 a 4,5",IF(AJ175=5,"5",IF(AND(AJ175&gt;=5.5,AJ175&lt;=10),"5,5 a 10",IF(AND(AJ175&gt;=10.5,AJ175&lt;=20),"10,5 a 20","Fuera de rango"))))))))</f>
        <v>0,5 a 4,5</v>
      </c>
      <c r="AL175" s="11" t="n">
        <f aca="false">IF(AK175="","",IF(AK175="-15 a -10,5",1,IF(AK175="-10 a -4",2,IF(AK175="-4,5 a 0",3,IF(AK175="0,5 a 4,5",4,IF(AK175="5","NORMA",IF(AK175="5,5 a 10",5,IF(AK175="10,5 a 20",6,"Error"))))))))</f>
        <v>4</v>
      </c>
      <c r="AM175" s="9" t="n">
        <v>-1</v>
      </c>
      <c r="AN175" s="10" t="str">
        <f aca="false">IF(AM175="","",IF(AND(AM175&gt;=-7.5,AM175&lt;=-5.5),"-7,5 a -5,5",IF(AND(AM175&gt;=-5,AM175&lt;=-3),"-5 a -3",IF(AND(AM175&gt;=-2.5,AM175&lt;=-0.5),"-2,5 a -0,5",IF(AM175=0,"0,00",IF(AND(AM175&gt;=0.5,AM175&lt;=2.5),"0,5 a 2,5",IF(AND(AM175&gt;=3,AM175&lt;=5),"3 a 5",IF(AND(AM175&gt;=5.5,AM175&lt;=7.5),"5,5 a 7,5",IF(AND(AM175&gt;=8,AM175&lt;=10),"8 a 10","Fuera de rango")))))))))</f>
        <v>-2,5 a -0,5</v>
      </c>
      <c r="AO175" s="11" t="n">
        <f aca="false">IF(AN175="","",IF(AN175="-7,5 a -5,5",1,IF(AN175="-5 a -3",2,IF(AN175="-2,5 a -0,5",3,IF(AN175="0,00","NORMA",IF(AN175="0,5 a 2,5",4,IF(AN175="3 a 5",5,IF(AN175="5,5 a 7,5",6,IF(AN175="8 a 10",7,"Error")))))))))</f>
        <v>3</v>
      </c>
      <c r="AP175" s="9" t="n">
        <v>-3</v>
      </c>
      <c r="AQ175" s="10" t="str">
        <f aca="false">IF(AP175="","",IF(AND(AP175&gt;=-20,AP175&lt;=-9.5),"-20 a -9,5",IF(AND(AP175&gt;=-9,AP175&lt;=-6.5),"-9 a -6,5",IF(AP175=-6,"-6",IF(AND(AP175&gt;=-5.5,AP175&lt;=-3),"-5,5 a -3",IF(AND(AP175&gt;=-2.5,AP175&lt;=0),"-2,5 a 0",IF(AND(AP175&gt;=0.5,AP175&lt;=3),"0,5 a 3",IF(AND(AP175&gt;=3.5,AP175&lt;=6),"3,5 a 6",IF(AND(AP175&gt;=6.5,AP175&lt;=9),"6,5 a 9",IF(AND(AP175&gt;=9.5,AP175&lt;=20),"9,5 a 20","Fuera de rango"))))))))))</f>
        <v>-5,5 a -3</v>
      </c>
      <c r="AR175" s="11" t="n">
        <f aca="false">IF(AQ175="","",IF(AQ175="-20 a -9,5",1,IF(AQ175="-9 a -6,5",2,IF(AQ175="-6","NORMA",IF(AQ175="-5,5 a -3",3,IF(AQ175="-2,5 a 0",4,IF(AQ175="0,5 a 3",5,IF(AQ175="3,5 a 6",6,IF(AQ175="6,5 a 9",7,IF(AQ175="9,5 a 20",8,""))))))))))</f>
        <v>3</v>
      </c>
      <c r="AS175" s="9" t="n">
        <v>5</v>
      </c>
      <c r="AT175" s="10" t="str">
        <f aca="false">IF(AS175="","",IF(AND(AS175&gt;=-16,AS175&lt;=-14),"-16 a -14",IF(AND(AS175&gt;=-13.5,AS175&lt;=-11.5),"-13,5 a -11,5",IF(AND(AS175&gt;=-11,AS175&lt;=-9),"-11 a -9",IF(AND(AS175&gt;=-8.5,AS175&lt;=-6.5),"-8,5 a -6,5",IF(AND(AS175&gt;=-6,AS175&lt;=-4),"-6 a -4",IF(AND(AS175&gt;=-3.5,AS175&lt;=-1.5),"-3,5 a -1,5",IF(AND(AS175&gt;=-1,AS175&lt;=1),"-1 a 1",IF(AND(AS175&gt;=1.5,AS175&lt;=3.5),"1,5 a 3,5",IF(AND(AS175&gt;=4,AS175&lt;=6),"4 a 6",IF(AND(AS175&gt;=6.5,AS175&lt;=8.5),"6,5 a 8,5",IF(AND(AS175&gt;=9,AS175&lt;=11),"9 a 11",IF(AND(AS175&gt;=11.5,AS175&lt;=13.5),"11,5 a 13,5",IF(AND(AS175&gt;=14,AS175&lt;=16),"14 a 16",IF(AND(AS175&gt;=16.5,AS175&lt;=18.5),"16,5 a 18,5",IF(AND(AS175&gt;=19,AS175&lt;=21),"19 a 21","Fuera de rango"))))))))))))))))</f>
        <v>4 a 6</v>
      </c>
      <c r="AU175" s="11" t="str">
        <f aca="false" t="array" ref="AU175">IF(AT175="","",_xlfn.IFS(AT175="-16 a -14",1,AT175="-13,5 a -11,5",2,AT175="-11 a -9",3,AT175="-8,5 a -6,5",4,AT175="-6 a -4",5,AT175="-3,5 a -1,5",6,AT175="-1 a 1",7,AT175="1,5 a 3,5",8,AT175="4 a 6","NORMA",AT175="6,5 a 8,5",9,AT175="9 a 11",10,AT175="11,5 a 13,5",11,AT175="14 a 16",12,AT175="16,5 a 18,5",13,AT175="19 a 21",14,TRUE(),""))</f>
        <v>NORMA</v>
      </c>
      <c r="AV175" s="9" t="n">
        <v>0.75</v>
      </c>
      <c r="AW175" s="10" t="str">
        <f aca="false">IF(AV175="","",IF(AND(AV175&gt;=-1,AV175&lt;=-0.5),"-1 a -0,5",IF(AND(AV175&gt;-0.5,AV175&lt;=0),"De -0,5 a 0",IF(AND(AV175&gt;=0.25,AV175&lt;=0.75),"0,25 a 0,75",IF(AND(AV175&gt;=1,AV175&lt;=1.5),"1 a 1,5",IF(AND(AV175&gt;=1.75,AV175&lt;=2.25),"1,75 a 2,25",IF(AND(AV175&gt;=2.5,AV175&lt;=3),"2,5 a 3",IF(AND(AV175&gt;=3.25,AV175&lt;=3.75),"3,25 a 3,75","Fuera de rango"))))))))</f>
        <v>0,25 a 0,75</v>
      </c>
      <c r="AX175" s="11" t="str">
        <f aca="false">IF(AW175="","",IF(OR(AW175="-1 a -0,5",AW175="-1 a -0.5"),1,IF(OR(AW175="De -0,5 a 0",AW175="-0,5 a 0",AW175="De -0.5 a 0"),2,IF(OR(AW175="0,25 a 0,75",AW175="0.25 a 0.75"),"NORMA",IF(OR(AW175="1 a 1,5",AW175="1 a 1.5"),3,IF(OR(AW175="1,75 a 2,25",AW175="1.75 a 2.25"),4,IF(OR(AW175="2,5 a 3",AW175="2.5 a 3"),5,IF(OR(AW175="3,25 a 3,75",AW175="3.25 a 3.75"),6,""))))))))</f>
        <v>NORMA</v>
      </c>
      <c r="AY175" s="9" t="n">
        <v>-1.5</v>
      </c>
      <c r="AZ175" s="10" t="str">
        <f aca="false">IF(AY175="","",IF(AND(AY175&gt;=-20,AY175&lt;=-9.5),"-20 a -9,5",IF(AND(AY175&gt;=-9,AY175&lt;=-6.5),"-9 a -6,5",IF(AY175=-6,"-6",IF(AND(AY175&gt;=-5.5,AY175&lt;=-3),"-5,5 a -3",IF(AND(AY175&gt;=-2.5,AY175&lt;=0),"-2,5 a 0",IF(AND(AY175&gt;=0.5,AY175&lt;=3),"0,5 a 3",IF(AND(AY175&gt;=3.5,AY175&lt;=6),"3,5 a 6","Fuera de rango"))))))))</f>
        <v>-2,5 a 0</v>
      </c>
      <c r="BA175" s="11" t="n">
        <f aca="false">IF(AZ175="","",IF(AZ175="-20 a -9,5",1,IF(AZ175="-9 a -6,5",2,IF(AZ175="-6","NORMA",IF(AZ175="-5,5 a -3",3,IF(AZ175="-2,5 a 0",4,IF(AZ175="0,5 a 3",5,IF(AZ175="3,5 a 6",6,""))))))))</f>
        <v>4</v>
      </c>
      <c r="BB175" s="9" t="n">
        <v>16</v>
      </c>
      <c r="BC175" s="10" t="str">
        <f aca="false" t="array" ref="BC175">IF(BB175="","",_xlfn.IFS(AND(BB175&gt;=0,BB175&lt;=2),"0 a 2",AND(BB175&gt;=2.5,BB175&lt;=4.5),"2,5 a 4,5",AND(BB175&gt;=5,BB175&lt;=7),"5 a 7",AND(BB175&gt;=7.5,BB175&lt;=9.5),"7,5 a 9,5",AND(BB175&gt;=10,BB175&lt;=12),"10 a 12",AND(BB175&gt;=12.5,BB175&lt;=14.5),"12,5 a 14,5",BB175=15,"15",AND(BB175&gt;=15.5,BB175&lt;=17.5),"15,5 a 17,5",AND(BB175&gt;=18,BB175&lt;=20),"18 a 20",AND(BB175&gt;=20.5,BB175&lt;=22.5),"20,5 a 22,5",AND(BB175&gt;=23,BB175&lt;=25),"23 a 25",TRUE(),"Fuera de rango"))</f>
        <v>15,5 a 17,5</v>
      </c>
      <c r="BD175" s="11" t="n">
        <f aca="false" t="array" ref="BD175">IF(BC175="","",_xlfn.IFS(BC175="0 a 2",1,BC175="2,5 a 4,5",2,BC175="5 a 7",3,BC175="7,5 a 9,5",4,BC175="10 a 12",5,BC175="12,5 a 14,5",6,BC175="15","NORMA",BC175="15,5 a 17,5",7,BC175="18 a 20",8,BC175="20,5 a 22,5",9,BC175="23 a 25",10,TRUE(),"Fuera de rango"))</f>
        <v>7</v>
      </c>
      <c r="BE175" s="9" t="n">
        <v>30</v>
      </c>
      <c r="BF175" s="10" t="str">
        <f aca="false">IF(BE175="","",IF(AND(BE175&gt;=-20,BE175&lt;=-10),"-20 a -10",IF(AND(BE175&gt;=-9.5,BE175&lt;=0.5),"-9,5 a 0,5",IF(AND(BE175&gt;=1,BE175&lt;=11),"1 a 11",IF(AND(BE175&gt;=11.5,BE175&lt;=20.5),"11,5 a 20,5",IF(BE175=21,"21",IF(AND(BE175&gt;=21.5,BE175&lt;=31.5),"21,5 a 31,5",IF(AND(BE175&gt;=32,BE175&lt;=42),"32 a 42","Fuera de rango"))))))))</f>
        <v>21,5 a 31,5</v>
      </c>
      <c r="BG175" s="11" t="n">
        <f aca="false">IF(BF175="","",IF(BF175="-20 a -10",1,IF(BF175="-9,5 a 0,5",2,IF(BF175="1 a 11",3,IF(BF175="11,5 a 20,5",4,IF(BF175="21","NORMA",IF(BF175="21,5 a 31,5",5,IF(BF175="32 a 42",6,""))))))))</f>
        <v>5</v>
      </c>
      <c r="BH175" s="9" t="n">
        <v>26</v>
      </c>
      <c r="BI175" s="10" t="str">
        <f aca="false">IF(BH175="","",IF(AND(BH175&gt;=-20,BH175&lt;=-15),"-20 a -15",IF(AND(BH175&gt;=-14.5,BH175&lt;=-9.5),"-14,5 a -9,5",IF(AND(BH175&gt;=-9,BH175&lt;=-4),"-9 a -4",IF(AND(BH175&gt;=-3.5,BH175&lt;=2.5),"-3,5 a 2,5",IF(AND(BH175&gt;=3,BH175&lt;=8),"3 a 8",IF(AND(BH175&gt;=8.5,BH175&lt;=14.5),"8,5 a 14,5",IF(BH175=15,"15",IF(AND(BH175&gt;=15.5,BH175&lt;=20.5),"15,5 a 20,5",IF(AND(BH175&gt;=21,BH175&lt;=26),"21 a 26","Fuera de rango"))))))))))</f>
        <v>21 a 26</v>
      </c>
      <c r="BJ175" s="11" t="n">
        <f aca="false">IF(BI175="","",IF(BI175="-20 a -15",1,IF(BI175="-14,5 a -9,5",2,IF(BI175="-9 a -4",3,IF(BI175="-3,5 a 2,5",4,IF(BI175="3 a 8",5,IF(BI175="8,5 a 14,5",6,IF(BI175="15","NORMA",IF(BI175="15,5 a 20,5",7,IF(BI175="21 a 26",8,IF(BI175="26,5 a 31,5",9,"")))))))))))</f>
        <v>8</v>
      </c>
      <c r="BK175" s="9" t="n">
        <v>0</v>
      </c>
      <c r="BL175" s="10" t="str">
        <f aca="false">IF(BK175="","",IF(AND(BK175&gt;=0,BK175&lt;=2),"0 - 2",IF(AND(BK175&gt;=2.5,BK175&lt;=4.5),"2,5 - 4,5",IF(AND(BK175&gt;=5,BK175&lt;=7),"5 - 7",IF(AND(BK175&gt;=7.5,BK175&lt;=9.5),"7,5 - 9,5",IF(AND(BK175&gt;=10,BK175&lt;=12),"10 - 12",IF(AND(BK175&gt;=12.5,BK175&lt;=13.5),"12,5 - 13,5",IF(BK175=14,"14",IF(AND(BK175&gt;=14.5,BK175&lt;=16.5),"14,5 - 16,5",IF(AND(BK175&gt;=17,BK175&lt;=19),"17 - 19",IF(AND(BK175&gt;=19.5,BK175&lt;=21.5),"19,5 - 21,5",IF(AND(BK175&gt;=22,BK175&lt;=24),"22 - 24",IF(AND(BK175&gt;=24.5,BK175&lt;=26.5),"24,5 - 26,5",IF(AND(BK175&gt;=27,BK175&lt;=29),"27 - 29",IF(AND(BK175&gt;=29.5,BK175&lt;=30),"29,5 - 30","Fuera de rango")))))))))))))))</f>
        <v>0 - 2</v>
      </c>
      <c r="BM175" s="11" t="n">
        <f aca="false">IF(BL175="","",IF(BL175="0 - 2",1,IF(BL175="2,5 - 4,5",2,IF(BL175="5 - 7",3,IF(BL175="7,5 - 9,5",4,IF(BL175="10 - 12",5,IF(BL175="12,5 - 13,5",6,IF(BL175="14","NORMA",IF(BL175="14,5 - 16,5",7,IF(BL175="17 - 19",8,IF(BL175="19,5 - 21,5",9,IF(BL175="22 - 24",10,IF(BL175="24,5 - 26,5",11,IF(BL175="27 - 29",12,IF(BL175="29,5 - 30",13,"")))))))))))))))</f>
        <v>1</v>
      </c>
      <c r="BN175" s="9" t="n">
        <v>11</v>
      </c>
      <c r="BO175" s="10" t="str">
        <f aca="false">IF(BN175="","",IF(AND(BN175&gt;=-20,BN175&lt;=-10),"-20 a -10",IF(AND(BN175&gt;=-9.5,BN175&lt;=0.5),"-9,5 a 0,5",IF(AND(BN175&gt;=1,BN175&lt;=11),"1 a 11",IF(AND(BN175&gt;=11.5,BN175&lt;=21.5),"11,5 a 21,5",IF(BN175=22,"22",IF(AND(BN175&gt;=22.5,BN175&lt;=32.5),"22,5 a 32,5",IF(AND(BN175&gt;=33,BN175&lt;=43),"33 a 43","Fuera de rango"))))))))</f>
        <v>1 a 11</v>
      </c>
      <c r="BP175" s="11" t="n">
        <f aca="false">IF(BO175="","",IF(BO175="-20 a -10",1,IF(BO175="-9,5 a 0,5",2,IF(BO175="1 a 11",3,IF(BO175="11,5 a 21,5",4,IF(BO175="22","NORMA",IF(BO175="22,5 a 32,5",5,IF(BO175="33 a 43",6,""))))))))</f>
        <v>3</v>
      </c>
      <c r="BQ175" s="9" t="n">
        <v>1</v>
      </c>
      <c r="BR175" s="10" t="str">
        <f aca="false">IF(BQ175="","",IF(AND(BQ175&gt;=-20,BQ175&lt;=-15),"-20 a -15",IF(AND(BQ175&gt;=-14.5,BQ175&lt;=-9.5),"-14,5 a -9,5",IF(AND(BQ175&gt;=-9,BQ175&lt;=-4),"-9 a -4",IF(AND(BQ175&gt;=-3.5,BQ175&lt;=2.5),"-3,5 a 2,5",IF(AND(BQ175&gt;=3,BQ175&lt;=8),"3 a 8",IF(AND(BQ175&gt;=8.5,BQ175&lt;=13.5),"8,5 a 13,5",IF(AND(BQ175&gt;=14,BQ175&lt;=17.5),"14 a 17,5",IF(BQ175=18,"18",IF(AND(BQ175&gt;=18.5,BQ175&lt;=23.5),"18,5 a 23,5",IF(AND(BQ175&gt;=24,BQ175&lt;=29),"24 a 29",IF(AND(BQ175&gt;=29.5,BQ175&lt;=34.5),"29,5 a 34,5",IF(AND(BQ175&gt;=35,BQ175&lt;=40),"35 a 40","Fuera de rango")))))))))))))</f>
        <v>-3,5 a 2,5</v>
      </c>
      <c r="BS175" s="11" t="n">
        <f aca="false">IF(BR175="","",IF(BR175="-20 a -15",1,IF(BR175="-14,5 a -9,5",2,IF(BR175="-9 a -4",3,IF(BR175="-3,5 a 2,5",4,IF(BR175="3 a 8",5,IF(BR175="8,5 a 13,5",6,IF(BR175="14 a 17,5",7,IF(BR175="18","NORMA",IF(BR175="18,5 a 23,5",8,IF(BR175="24 a 29",9,IF(BR175="29,5 a 34,5",10,IF(BR175="35 a 40",11,"")))))))))))))</f>
        <v>4</v>
      </c>
      <c r="BT175" s="9" t="n">
        <v>-1.5</v>
      </c>
      <c r="BU175" s="10" t="str">
        <f aca="false">IF(BT175="","",IF(AND(BT175&gt;=-20,BT175&lt;=-18),"-20 a -18",IF(AND(BT175&gt;=-17.5,BT175&lt;=-15.5),"-17,5 a -15,5",IF(AND(BT175&gt;=-15,BT175&lt;=-13),"-15 a -13",IF(AND(BT175&gt;=-12.5,BT175&lt;=-10.5),"-12,5 a -10,5",IF(AND(BT175&gt;=-10,BT175&lt;=-8),"-10 a -8",IF(AND(BT175&gt;=-7.5,BT175&lt;=-5.5),"-7,5 a -5,5",IF(AND(BT175&gt;=-5,BT175&lt;=-3),"-5 a -3",IF(AND(BT175&gt;=-2.5,BT175&lt;=-0.5),"-2,5 a -0,5",IF(BT175=0,"0",IF(AND(BT175&gt;=0.5,BT175&lt;=2.5),"0,5 a 2,5",IF(AND(BT175&gt;=3,BT175&lt;=5),"3 a 5",IF(AND(BT175&gt;=5.5,BT175&lt;=7.5),"5,5 a 7,5",IF(AND(BT175&gt;=8,BT175&lt;=10),"8 a 10",IF(AND(BT175&gt;=10.5,BT175&lt;=12.5),"10,5 a 12,5",IF(AND(BT175&gt;=13,BT175&lt;=15),"13 a 15",IF(AND(BT175&gt;=15.5,BT175&lt;=17.5),"15,5 a 17,5",IF(AND(BT175&gt;=18,BT175&lt;=20),"18 a 20","Fuera de rango"))))))))))))))))))</f>
        <v>-2,5 a -0,5</v>
      </c>
      <c r="BV175" s="11" t="n">
        <f aca="false">IF(BT175="","",IF(BT175=0,"NORMA",IF(AND(BT175&gt;=-20,BT175&lt;=-18),2,IF(AND(BT175&gt;=-17.5,BT175&lt;=-15.5),2,IF(AND(BT175&gt;=-15,BT175&lt;=-13),3,IF(AND(BT175&gt;=-12.5,BT175&lt;=-10.5),4,IF(AND(BT175&gt;=-10,BT175&lt;=-8),5,IF(AND(BT175&gt;=-7.5,BT175&lt;=-5.5),6,IF(AND(BT175&gt;=-5,BT175&lt;=-3),7,IF(AND(BT175&gt;=-2.5,BT175&lt;=-0.5),8,IF(AND(BT175&gt;=0.5,BT175&lt;=2.5),9,IF(AND(BT175&gt;=3,BT175&lt;=5),10,IF(AND(BT175&gt;=5.5,BT175&lt;=7.5),11,IF(AND(BT175&gt;=8,BT175&lt;=10),12,IF(AND(BT175&gt;=10.5,BT175&lt;=12.5),13,IF(AND(BT175&gt;=13,BT175&lt;=15),14,IF(AND(BT175&gt;=15.5,BT175&lt;=17.5),15,IF(AND(BT175&gt;=18,BT175&lt;=20),16,"Fuera de rango"))))))))))))))))))</f>
        <v>8</v>
      </c>
      <c r="BW175" s="9" t="n">
        <v>-8.25</v>
      </c>
      <c r="BX175" s="10" t="n">
        <f aca="false">18.5- (0.3*H175)</f>
        <v>9.8</v>
      </c>
      <c r="BY175" s="10" t="n">
        <f aca="false">(BW175)-(BX175)</f>
        <v>-18.05</v>
      </c>
      <c r="BZ175" s="10" t="str">
        <f aca="false">IF(BY175="","",IF(BY175&lt;-27.5,"De -30 a -28",IF(BY175&lt;-25,"De -27,5 a -25,5",IF(BY175&lt;-22.5,"De -25 a -23",IF(BY175&lt;-20,"De -22,5 a -20,5",IF(BY175&lt;-17.5,"De -20 a -18",IF(BY175&lt;-15,"De -17,5 a -15,5",IF(BY175&lt;-12.5,"De -15 a -13",IF(BY175&lt;-10,"De -12,5 a -10,5",IF(BY175&lt;-7.5,"De -10 a -8",IF(BY175&lt;-5,"De -7,5 a -5,5",IF(BY175&lt;-2.5,"De -5 a -3",IF(BY175&lt;0,"De -2,5 a -0,5",IF(BY175&lt;2.5,"De 0 a 2",IF(BY175&lt;5,"De 2,5 a 4,5",IF(BY175&lt;7.5,"De 5 a 7",IF(BY175&lt;10,"De 7,5 a 9,5",IF(BY175&lt;12.5,"De 10 a 12",IF(BY175&lt;15,"De 12,5 a 14,5",IF(BY175&lt;17.5,"De 15 a 17",IF(BY175&lt;20,"De 17,5 a 19,5",IF(BY175&lt;22.5,"De 20 a 22",IF(BY175&lt;25,"De 22,5 a 24,5",IF(BY175&lt;27.5,"De 25 a 27","De 27,5 a 30"))))))))))))))))))))))))</f>
        <v>De -20 a -18</v>
      </c>
      <c r="CA175" s="12" t="n">
        <f aca="false">IF(BY175="","",IF(BY175&lt;=-28,1,IF(BY175&lt;=-25.5,2,IF(BY175&lt;=-23,3,IF(BY175&lt;=-20.5,4,IF(BY175&lt;=-18,5,IF(BY175&lt;=-15.5,6,IF(BY175&lt;=-13,7,IF(BY175&lt;=-10.5,8,IF(BY175&lt;=-8,9,IF(BY175&lt;=-5.5,10,IF(BY175&lt;=-3,11,IF(BY175&lt;=-0.5,12,IF(BY175&lt;=2,13,IF(BY175&lt;=4.5,14,IF(BY175&lt;=7,15,IF(BY175&lt;=9.5,16,IF(BY175&lt;=12,17,IF(BY175&lt;=14.5,18,IF(BY175&lt;=17,19,IF(BY175&lt;=19.5,20,IF(BY175&lt;=22,21,IF(BY175&lt;=24.5,22,IF(BY175&lt;=27,23,IF(BY175&lt;=30,24,"Fuera de rango")))))))))))))))))))))))))</f>
        <v>5</v>
      </c>
      <c r="CB175" s="9" t="n">
        <v>-8.5</v>
      </c>
      <c r="CC175" s="10" t="n">
        <f aca="false">18.5- (0.3*H175)</f>
        <v>9.8</v>
      </c>
      <c r="CD175" s="10" t="n">
        <f aca="false">(CB175)-(CC175)</f>
        <v>-18.3</v>
      </c>
      <c r="CE175" s="10" t="str">
        <f aca="false">IF(CD175="","",IF(CD175&lt;-27.5,"De -30 a -28",IF(CD175&lt;-25,"De -27,5 a -25,5",IF(CD175&lt;-22.5,"De -25 a -23",IF(CD175&lt;-20,"De -22,5 a -20,5",IF(CD175&lt;-17.5,"De -20 a -18",IF(CD175&lt;-15,"De -17,5 a -15,5",IF(CD175&lt;-12.5,"De -15 a -13",IF(CD175&lt;-10,"De -12,5 a -10,5",IF(CD175&lt;-7.5,"De -10 a -8",IF(CD175&lt;-5,"De -7,5 a -5,5",IF(CD175&lt;-2.5,"De -5 a -3",IF(CD175&lt;0,"De -2,5 a -0,5",IF(CD175&lt;=2,"De 0 a 2",IF(CD175&lt;=4.5,"De 2,5 a 4,5",IF(CD175&lt;=7,"De 5 a 7",IF(CD175&lt;=9.5,"De 7,5 a 9,5",IF(CD175&lt;=12,"De 10 a 12",IF(CD175&lt;=14.5,"De 12,5 a 14,5",IF(CD175&lt;=17,"De 15 a 17",IF(CD175&lt;=19.5,"De 17,5 a 19,5",IF(CD175&lt;=22,"De 20 a 22",IF(CD175&lt;=24.5,"De 22,5 a 24,5",IF(CD175&lt;=27,"De 25 a 27","De 27,5 a 30"))))))))))))))))))))))))</f>
        <v>De -20 a -18</v>
      </c>
      <c r="CF175" s="12" t="n">
        <f aca="false">IF(CD175="","",IF(CD175&lt;-27.5,1,IF(CD175&lt;-25,2,IF(CD175&lt;-22.5,3,IF(CD175&lt;-20,4,IF(CD175&lt;-17.5,5,IF(CD175&lt;-15,6,IF(CD175&lt;-12.5,7,IF(CD175&lt;-10,8,IF(CD175&lt;-7.5,9,IF(CD175&lt;-5,10,IF(CD175&lt;-2.5,11,IF(CD175&lt;0,12,IF(CD175&lt;2.5,13,IF(CD175&lt;5,14,IF(CD175&lt;7.5,15,IF(CD175&lt;10,16,IF(CD175&lt;12.5,17,IF(CD175&lt;15,18,IF(CD175&lt;17.5,19,IF(CD175&lt;20,20,IF(CD175&lt;22.5,21,IF(CD175&lt;25,22,IF(CD175&lt;27.5,23,24))))))))))))))))))))))))</f>
        <v>5</v>
      </c>
      <c r="CG175" s="9" t="n">
        <v>-3.25</v>
      </c>
      <c r="CH175" s="10" t="str">
        <f aca="false">IF(CG175="","",IF(AND(CG175&gt;=-10,CG175&lt;=-9.5),"-10 a -9,5",IF(AND(CG175&gt;-9.5,CG175&lt;=-8.5),"-9 a -8,5",IF(AND(CG175&gt;-8.5,CG175&lt;=-7.5),"-8 a -7,5",IF(AND(CG175&gt;-7.5,CG175&lt;=-6.5),"-7 a -6,5",IF(AND(CG175&gt;-6.5,CG175&lt;=-5.5),"-6 a -5,5",IF(AND(CG175&gt;-5.5,CG175&lt;=-4.5),"-5 a -4,5",IF(AND(CG175&gt;-4.5,CG175&lt;=-3.5),"-4 a -3,5",IF(AND(CG175&gt;-3.5,CG175&lt;=-2.5),"-3 a -2,5",IF(CG175=-2.25,"-2,25",IF(AND(CG175&gt;-2.5,CG175&lt;=-1.5),"-2 a -1,5",IF(AND(CG175&gt;-1.5,CG175&lt;=-0.5),"-1 a -0,5",IF(AND(CG175&gt;-0.5,CG175&lt;=0.5),"0 a 0,5",IF(AND(CG175&gt;0.5,CG175&lt;=1.5),"1 a 1,5",IF(AND(CG175&gt;1.5,CG175&lt;=2.5),"2 a 2,5",IF(AND(CG175&gt;2.5,CG175&lt;=3.5),"3 a 3,5",IF(AND(CG175&gt;3.5,CG175&lt;=4.5),"4 a 4,5",IF(AND(CG175&gt;4.5,CG175&lt;=5.5),"5 a 5,5",IF(AND(CG175&gt;5.5,CG175&lt;=6.5),"6 a 6,5",IF(AND(CG175&gt;6.5,CG175&lt;=7.5),"7 a 7,5",IF(AND(CG175&gt;7.5,CG175&lt;=8.5),"8 a 8,5",IF(AND(CG175&gt;8.5,CG175&lt;=9.5),"9 a 9,5",IF(CG175&gt;=10,"10","Fuera de rango")))))))))))))))))))))))</f>
        <v>-3 a -2,5</v>
      </c>
      <c r="CI175" s="11" t="n">
        <f aca="false">IF(CG175="","",IF(CG175=-2.25,"NORMA",IF(CG175&lt;=-9.5,1,IF(CG175&lt;=-8.5,2,IF(CG175&lt;=-7.5,3,IF(CG175&lt;=-6.5,4,IF(CG175&lt;=-5.5,5,IF(CG175&lt;=-4.5,6,IF(CG175&lt;=-3.5,7,IF(CG175&lt;=-2.5,8,IF(CG175&lt;=-1.5,9,IF(CG175&lt;=-0.5,10,IF(CG175&lt;=0.5,11,IF(CG175&lt;=1.5,12,IF(CG175&lt;=2.5,13,IF(CG175&lt;=3.5,14,IF(CG175&lt;=4.5,15,IF(CG175&lt;=5.5,16,IF(CG175&lt;=6.5,17,IF(CG175&lt;=7.5,18,IF(CG175&lt;=8.5,19,IF(CG175&lt;=9.5,20,IF(CG175=10,21,"Fuera de rango")))))))))))))))))))))))</f>
        <v>8</v>
      </c>
      <c r="CJ175" s="9" t="n">
        <v>3</v>
      </c>
      <c r="CK175" s="10" t="str">
        <f aca="false">IF(CJ175="","",IF(AND(CJ175&gt;=-6,CJ175&lt;=-5.5),"-6 a -5,5",IF(AND(CJ175&gt;-5.5,CJ175&lt;=-4.5),"-5 a -4,5",IF(AND(CJ175&gt;-4.5,CJ175&lt;=-3.5),"-4 a -3,5",IF(AND(CJ175&gt;-3.5,CJ175&lt;=-2.5),"-3 a -2,5",IF(AND(CJ175&gt;-2.5,CJ175&lt;=-1.5),"-2 a -1,5",IF(AND(CJ175&gt;-1.5,CJ175&lt;=-0.5),"-1 a -0,5",IF(AND(CJ175&gt;-0.5,CJ175&lt;=0.5),"0 a 0,5",IF(AND(CJ175&gt;0.5,CJ175&lt;=1.5),"1 a 1,5",IF(AND(CJ175&gt;1.5,CJ175&lt;2.5),"2",IF(AND(CJ175&gt;=2.5,CJ175&lt;=3),"2,5 a 3",IF(AND(CJ175&gt;3,CJ175&lt;=4),"3,5 a 4",IF(AND(CJ175&gt;4,CJ175&lt;=5),"4,5 a 5",IF(AND(CJ175&gt;5,CJ175&lt;=6),"5,5 a 6",IF(AND(CJ175&gt;6,CJ175&lt;=7),"6,5 a 7",IF(AND(CJ175&gt;7,CJ175&lt;=8),"7,5 a 8",IF(AND(CJ175&gt;8,CJ175&lt;=9.5),"8,5 a 9,5",IF(CJ175=10,"10","Fuera de rango"))))))))))))))))))</f>
        <v>2,5 a 3</v>
      </c>
      <c r="CL175" s="11" t="n">
        <f aca="false">IF(CK175="","",IF(OR(CK175="-6 a -5,5",CK175="-6 - -5,5"),1,IF(OR(CK175="-5 a -4,5",CK175="-5 - -4,5"),2,IF(OR(CK175="-4 a -3,5",CK175="-4 - -3,5"),3,IF(OR(CK175="-3 a -2,5",CK175="-3 - -2,5"),4,IF(OR(CK175="-2 a -1,5",CK175="-2 - -1,5"),5,IF(OR(CK175="-1 a -0,5",CK175="-1 - -0,5"),6,IF(OR(CK175="0 a 0,5",CK175="0 - 0,5"),7,IF(OR(CK175="1 a 1,5",CK175="1 - 1,5"),8,IF(CK175="2","NORMA",IF(OR(CK175="2,5 a 3",CK175="2,5 - 3"),9,IF(OR(CK175="3,5 a 4",CK175="3,5 - 4"),10,IF(OR(CK175="4,5 a 5",CK175="4,5 - 5"),11,IF(OR(CK175="5,5 a 6",CK175="5,5 - 6"),12,IF(OR(CK175="6,5 a 7",CK175="6,5 - 7"),13,IF(OR(CK175="7,5 a 8",CK175="7,5 - 8"),14,IF(OR(CK175="8,5 a 9",CK175="8,5 - 9,5",CK175="9 a 9,5"),15,IF(CK175="10",15,IF(OR(CK175="0,5 a 1",CK175="0,5 - 1"),7,"Fuera de rango")))))))))))))))))))</f>
        <v>9</v>
      </c>
      <c r="CM175" s="10" t="n">
        <v>0</v>
      </c>
      <c r="CN175" s="10" t="str">
        <f aca="false">IF(CM175=0,"0", " ")</f>
        <v>0</v>
      </c>
      <c r="CO175" s="10" t="str">
        <f aca="false">IF(CM175&gt;0,"EME"," ")</f>
        <v> </v>
      </c>
      <c r="CP175" s="10" t="n">
        <v>0</v>
      </c>
      <c r="CQ175" s="10" t="str">
        <f aca="false">IF(CP175&gt;0,"0", " ")</f>
        <v> </v>
      </c>
      <c r="CR175" s="10" t="str">
        <f aca="false">IF(CP175&gt;0,"EME"," ")</f>
        <v> </v>
      </c>
      <c r="CS175" s="9" t="n">
        <v>0</v>
      </c>
      <c r="CT175" s="10" t="str">
        <f aca="false">IF(CS175&gt;0,"1", " ")</f>
        <v> </v>
      </c>
      <c r="CU175" s="10" t="str">
        <f aca="false">IF(CS175&gt;0,"HIP"," ")</f>
        <v> </v>
      </c>
      <c r="CV175" s="9" t="n">
        <v>0</v>
      </c>
      <c r="CW175" s="10" t="str">
        <f aca="false">IF(CV175&gt;0,"1", " ")</f>
        <v> </v>
      </c>
      <c r="CX175" s="10" t="str">
        <f aca="false">IF(CV175&gt;0,"HIP"," ")</f>
        <v> </v>
      </c>
      <c r="CY175" s="9" t="n">
        <v>-4.75</v>
      </c>
      <c r="CZ175" s="11" t="str">
        <f aca="false">IF(CY175&lt;0,"2"," ")</f>
        <v>2</v>
      </c>
      <c r="DA175" s="11" t="str">
        <f aca="false">IF(CY175&lt;0,"MIO"," ")</f>
        <v>MIO</v>
      </c>
      <c r="DB175" s="9" t="n">
        <v>-3.5</v>
      </c>
      <c r="DC175" s="11" t="str">
        <f aca="false">IF(DB175&lt;0,"2"," ")</f>
        <v>2</v>
      </c>
      <c r="DD175" s="11" t="str">
        <f aca="false">IF(DB175&lt;0,"MIO"," ")</f>
        <v>MIO</v>
      </c>
      <c r="DE175" s="9" t="n">
        <v>-1.25</v>
      </c>
      <c r="DF175" s="11" t="str">
        <f aca="false">IF(DE175&lt;0,"3"," ")</f>
        <v>3</v>
      </c>
      <c r="DG175" s="11" t="str">
        <f aca="false">IF(DE175&lt;0,"AST"," ")</f>
        <v>AST</v>
      </c>
      <c r="DH175" s="9" t="n">
        <v>-2</v>
      </c>
      <c r="DI175" s="11" t="str">
        <f aca="false">IF(DH175&lt;0,"3"," ")</f>
        <v>3</v>
      </c>
      <c r="DJ175" s="11" t="str">
        <f aca="false">IF(DH175&lt;0,"AST"," ")</f>
        <v>AST</v>
      </c>
      <c r="DK175" s="9" t="n">
        <v>0</v>
      </c>
      <c r="DL175" s="10" t="str">
        <f aca="false">IF(DK175&gt;0,"4"," ")</f>
        <v> </v>
      </c>
      <c r="DM175" s="10" t="str">
        <f aca="false">IF(DK175&gt;0,"PRE"," ")</f>
        <v> </v>
      </c>
      <c r="DN175" s="9" t="n">
        <v>0</v>
      </c>
      <c r="DO175" s="10" t="str">
        <f aca="false">IF(DN175&gt;0,"4"," ")</f>
        <v> </v>
      </c>
      <c r="DP175" s="10" t="str">
        <f aca="false">IF(DN175&gt;0,"PRE"," ")</f>
        <v> </v>
      </c>
      <c r="DQ175" s="12" t="n">
        <v>2</v>
      </c>
      <c r="DR175" s="12" t="n">
        <v>2</v>
      </c>
      <c r="DS175" s="12" t="str">
        <f aca="false">CONCATENATE(CO175,CU175,DA175,DG175,DM175)</f>
        <v>  MIOAST </v>
      </c>
      <c r="DT175" s="10" t="str">
        <f aca="false" t="array" ref="DT175">_xlfn.IFS(DS175="EME    ","0", DS175=" HIP   ","1", DS175="  MIO  ","2", DS175="   AST ","3", DS175="    PRE","4", DS175="EME   PRE","5", DS175=" HIP  PRE","6", DS175=" HIP AST ","7", DS175="  MIO PRE","8", DS175="  MIOAST ","9", DS175="   ASTPRE","10",DS175=" HIP ASTPRE","11", DS175="  MIOASTPRE","12", DS175="     ","0")</f>
        <v>9</v>
      </c>
      <c r="DU175" s="1" t="s">
        <v>154</v>
      </c>
      <c r="DV175" s="1" t="str">
        <f aca="false" t="array" ref="DV175">_xlfn.IFS(DU175="SI","2", DU175="NO","1")</f>
        <v>1</v>
      </c>
      <c r="DW175" s="10" t="n">
        <v>0</v>
      </c>
      <c r="DX175" s="11" t="str">
        <f aca="false">IF(DW175=0,"1","2")</f>
        <v>1</v>
      </c>
      <c r="DY175" s="11" t="str">
        <f aca="false" t="array" ref="DY175">_xlfn.IFS(DW175=0,"0", DW175=0.25, "1", DW175=0.5,"2", DW175=0.75,"3", DW175=1,"4",DW175=1.25,"5", DW175=1.5,"6", DW175=1.75,"7", DW175=2,"8")</f>
        <v>0</v>
      </c>
      <c r="DZ175" s="10" t="n">
        <v>0</v>
      </c>
      <c r="EA175" s="11" t="str">
        <f aca="false">IF(DZ175=0,"1","2")</f>
        <v>1</v>
      </c>
      <c r="EB175" s="11" t="str">
        <f aca="false" t="array" ref="EB175">_xlfn.IFS(DZ175=0,"0", DZ175=0.25, "1", DZ175=0.5,"2", DZ175=0.75,"3", DZ175=1,"4",DZ175=1.25,"5", DZ175=1.5,"6", DZ175=1.75,"7", DZ175=2,"8")</f>
        <v>0</v>
      </c>
      <c r="EC175" s="10" t="n">
        <v>0</v>
      </c>
      <c r="ED175" s="10" t="str">
        <f aca="false">IF(EC175=0,"1","2")</f>
        <v>1</v>
      </c>
      <c r="EE175" s="11" t="str">
        <f aca="false" t="array" ref="EE175">_xlfn.IFS(EC175=0,"0", EC175=-0.25, "1", EC175=-0.5,"2", EC175=-0.75,"3", EC175=-1,"4",EC175=-1.25,"5", EC175=-1.5,"6", EC175=-1.75,"7", EC175=-2,"8", EC175=-2.25,"9",EC175=-2.5,"10", EC175=-2.75,"11", EC175=-3,"12", EC175=-3.25,"13", EC175=-3.5,"14", EC175=-3.75,"15",EC175=-4,"16")</f>
        <v>0</v>
      </c>
      <c r="EF175" s="10" t="n">
        <v>0.25</v>
      </c>
      <c r="EG175" s="10" t="str">
        <f aca="false">IF(EF175=0,"1","2")</f>
        <v>2</v>
      </c>
      <c r="EH175" s="11" t="e">
        <f aca="false" t="array" ref="EH175">_xlfn.IFS(EF175=0,"0", EF175=-0.25, "1", EF175=-0.5,"2", EF175=-0.75,"3", EF175=-1,"4",EF175=-1.25,"5", EF175=-1.5,"6", EF175=-1.75,"7", EF175=-2,"8", EF175=-2.25,"9",EF175=-2.5,"10", EF175=-2.75,"11", EF175=-3,"12", EF175=-3.25,"13", EF175=-3.5,"14", EF175=-3.75,"15",EF175=-4,"16")</f>
        <v>#N/A</v>
      </c>
      <c r="EI175" s="10" t="n">
        <v>0</v>
      </c>
      <c r="EJ175" s="11" t="str">
        <f aca="false">IF(EI175=0,"1","2")</f>
        <v>1</v>
      </c>
      <c r="EK175" s="11" t="str">
        <f aca="false" t="array" ref="EK175">_xlfn.IFS(EI175=0,"0", EI175=-0.25, "1", EI175=-0.5,"2", EI175=-0.75,"3", EI175=-1,"4",EI175=-1.25,"5", EI175=-1.5,"6", EI175=-1.75,"7", EI175=-2,"8", EI175=-2.25,"9", EI175=-2.25,"9",EI175=-2.5,"10", EI175=-2.75,"11", EI175=-3,"12", EI175=-3.25,"13", EI175=-3.5,"14", EI175=-3.75,"15",EI175=-4,"16", EI175=0.25, "17", EI175=0.5, "18")</f>
        <v>0</v>
      </c>
      <c r="EL175" s="10" t="n">
        <v>0</v>
      </c>
      <c r="EM175" s="11" t="str">
        <f aca="false">IF(EL175=0,"1","2")</f>
        <v>1</v>
      </c>
      <c r="EN175" s="11" t="str">
        <f aca="false" t="array" ref="EN175">_xlfn.IFS(EL175=0.25,"17",EL175=0.5,"18", EL175=0,"0", EL175=-0.25, "1", EL175=-0.5,"2", EL175=-0.75,"3", EL175=-1,"4",EL175=-1.25,"5", EL175=-1.5,"6", EL175=-1.75,"7", EL175=-2,"8",EL175= -2.25,"9",EL175=-2.5,"10",EL175= -2.75,"11",EL175= -3,"12",EL175= -3.25,"13",EL175= -3.5,"14",EL175= -3.75,"15",EL175=-4,"16")</f>
        <v>0</v>
      </c>
      <c r="EO175" s="10" t="n">
        <v>0</v>
      </c>
      <c r="EP175" s="11" t="str">
        <f aca="false">IF(EO175=0,"1","2")</f>
        <v>1</v>
      </c>
      <c r="EQ175" s="11" t="str">
        <f aca="false" t="array" ref="EQ175">_xlfn.IFS(EO175=0,"0", EO175=0.25, "1", EO175=0.5,"2", EO175=0.75,"3", EO175=1,"4",EO175=1.25,"5", EO175=1.5,"6", EO175=1.75,"7", EO175=2,"8", EO175=2.25,"9", EO175=2.25,"9",EO175=2.5,"10", EO175=2.75,"11", EO175=3,"12", EO175=3.25,"13", EO175=3.5,"14", EO175=3.75,"15",EO175=4,"16", EO175=-0.25, "17", bq=-0.5, "18")</f>
        <v>0</v>
      </c>
      <c r="ER175" s="10" t="n">
        <v>0</v>
      </c>
      <c r="ES175" s="11" t="str">
        <f aca="false">IF(ER175=0,"1","2")</f>
        <v>1</v>
      </c>
      <c r="ET175" s="11" t="str">
        <f aca="false" t="array" ref="ET175">_xlfn.IFS(ER175=0,"0", ER175=0.25, "1", ER175=0.5,"2", ER175=0.75,"3", ER175=1,"4",ER175=1.25,"5", ER175=1.5,"6", ER175=1.75,"7", ER175=2,"8", ER175=2.25,"9", ER175=2.25,"9",ER175=2.5,"10", ER175=2.75,"11", ER175=3,"12", ER175=3.25,"13", ER175=3.5,"14", ER175=3.75,"15",ER175=4,"16", ER175=-0.25, "17", bq=-0.5, "18")</f>
        <v>0</v>
      </c>
      <c r="EU175" s="13" t="n">
        <v>16</v>
      </c>
      <c r="EV175" s="14" t="str">
        <f aca="false">VLOOKUP(EU175,LEYENDA!$G$2:$H$8,2,TRUE())</f>
        <v>13-18</v>
      </c>
      <c r="EW175" s="14" t="str">
        <f aca="false" t="array" ref="EW175">_xlfn.IFS(EV175="0-5","1", EV175="6-12","2", EV175="13-18","3", EV175="19-24","4", EV175="25-36","5", EV175="37-48","6", EV175="49-60","7")</f>
        <v>3</v>
      </c>
    </row>
    <row r="176" customFormat="false" ht="13.5" hidden="false" customHeight="false" outlineLevel="0" collapsed="false">
      <c r="A176" s="41" t="n">
        <v>57</v>
      </c>
      <c r="B176" s="32" t="n">
        <v>14</v>
      </c>
      <c r="C176" s="33" t="n">
        <v>43627</v>
      </c>
      <c r="D176" s="6"/>
      <c r="E176" s="5" t="str">
        <f aca="false">VLOOKUP(A176,'286'!$A$3:$J$600,10,FALSE())</f>
        <v>GARCÍA GARCÍA, MARÍA</v>
      </c>
      <c r="F176" s="4" t="str">
        <f aca="false">VLOOKUP(A176,'286'!$A$3:$I$1768,3,FALSE())</f>
        <v>GARGARMA</v>
      </c>
      <c r="G176" s="6" t="n">
        <f aca="false">VLOOKUP(A176,'286'!$A$3:$I$1768,4,FALSE())</f>
        <v>32550</v>
      </c>
      <c r="H176" s="7" t="n">
        <f aca="false">YEAR(C176)-YEAR(G176)</f>
        <v>30</v>
      </c>
      <c r="I176" s="1" t="str">
        <f aca="false">VLOOKUP(H176,LEYENDA!$C$2:$D$6,2,TRUE())</f>
        <v>25-40</v>
      </c>
      <c r="J176" s="5" t="str">
        <f aca="false">VLOOKUP(A176,'286'!$A$3:$I$1768,7,FALSE())</f>
        <v>M</v>
      </c>
      <c r="K176" s="8" t="str">
        <f aca="false">VLOOKUP(A176,'286'!$A$3:$I$1768,2,FALSE())</f>
        <v>OD</v>
      </c>
      <c r="L176" s="4" t="str">
        <f aca="false">VLOOKUP(A176,'286'!$A$3:$I$1768,8,FALSE())</f>
        <v>D</v>
      </c>
      <c r="M176" s="4" t="str">
        <f aca="false">VLOOKUP(A176,'286'!$A$3:$I$1768,9,FALSE())</f>
        <v>I</v>
      </c>
      <c r="N176" s="8" t="str">
        <f aca="false">IF(R176=O176, "MISMA","CONTRARIA")</f>
        <v>CONTRARIA</v>
      </c>
      <c r="O176" s="8" t="str">
        <f aca="false" t="array" ref="O176">_xlfn.IFS(L176="D","1", L176="I","2")</f>
        <v>1</v>
      </c>
      <c r="P176" s="8" t="str">
        <f aca="false" t="array" ref="P176">_xlfn.IFS(K176="OD","1", K176="OI","2")</f>
        <v>1</v>
      </c>
      <c r="Q176" s="1" t="str">
        <f aca="false" t="array" ref="Q176">_xlfn.IFS(J176="M","1", J176="H","2")</f>
        <v>1</v>
      </c>
      <c r="R176" s="8" t="str">
        <f aca="false" t="array" ref="R176">_xlfn.IFS(M176="D","1", M176="I","2")</f>
        <v>2</v>
      </c>
      <c r="S176" s="1" t="str">
        <f aca="false" t="array" ref="S176">_xlfn.IFS(N176="CONTRARIA", "1",N176= "MISMA","2")</f>
        <v>1</v>
      </c>
      <c r="T176" s="1" t="str">
        <f aca="false" t="array" ref="T176">_xlfn.IFS(I176="0-12","1", I176="13-24","2", I176="25-40","3", I176="41-60","4", I176="61-100","5")</f>
        <v>3</v>
      </c>
      <c r="U176" s="9" t="n">
        <v>13</v>
      </c>
      <c r="V176" s="44" t="str">
        <f aca="false">IF(U176="","",IF(AND(U176&gt;=-9,U176&lt;=-6.5),"-9 a -6,5",IF(AND(U176&gt;=-6,U176&lt;=-3.5),"-6 a -3,5",IF(AND(U176&gt;=-3,U176&lt;=-1),"-3 a -1",IF(U176=-0.5,"-0,5",IF(AND(U176&gt;=0,U176&lt;=2.5),"0 a 2,5",IF(AND(U176&gt;=3,U176&lt;=5.5),"3 a 5,5",IF(AND(U176&gt;=6,U176&lt;=8.5),"6 a 8,5",IF(AND(U176&gt;=9,U176&lt;=20),"9 a 20","Fuera de rango")))))))))</f>
        <v>9 a 20</v>
      </c>
      <c r="W176" s="11" t="n">
        <f aca="false">IF(V176="","",IF(V176="-9 a -6,5",2,IF(V176="-6 a -3,5",3,IF(V176="-3 a -1",4,IF(V176="-0,5","NORMA",IF(V176="0 a 2,5",5,IF(V176="3 a 5,5",6,IF(V176="6 a 8,5",7,IF(V176="9 a 20",8,"Fuera de rango")))))))))</f>
        <v>8</v>
      </c>
      <c r="X176" s="9" t="n">
        <v>0</v>
      </c>
      <c r="Y176" s="10" t="str">
        <f aca="false">IF(X176="","",IF(AND(X176&gt;=0,X176&lt;=4),"0 a 4",IF(AND(X176&gt;=4.5,X176&lt;=8.5),"4,5 a 8,5",IF(X176=9,"9",IF(AND(X176&gt;=9.5,X176&lt;=13),"9,5 a 13",IF(AND(X176&gt;=13.5,X176&lt;=20),"13,5 a 20",IF(AND(X176&gt;=20.5,X176&lt;=35),"20,5 a 35","Fuera de rango")))))))</f>
        <v>0 a 4</v>
      </c>
      <c r="Z176" s="11" t="n">
        <f aca="false">IF(Y176="","",IF(Y176="0 a 4",1,IF(Y176="4,5 a 8,5",2,IF(Y176="9","NORMA",IF(Y176="9,5 a 13",3,IF(Y176="13,5 a 20",4,IF(Y176="20,5 a 35",5,"Fuera de rango")))))))</f>
        <v>1</v>
      </c>
      <c r="AA176" s="9" t="n">
        <v>28</v>
      </c>
      <c r="AB176" s="10" t="str">
        <f aca="false">IF(AA176="","",IF(AND(AA176&gt;=0,AA176&lt;=9),"0 a 9",IF(AND(AA176&gt;=9.5,AA176&lt;=18.5),"9,5 a 18,5",IF(AA176=19,"19",IF(AND(AA176&gt;=19.5,AA176&lt;=28),"19,5 a 28",IF(AND(AA176&gt;=28.5,AA176&lt;=40),"28,5 a 40","Fuera de rango"))))))</f>
        <v>19,5 a 28</v>
      </c>
      <c r="AC176" s="11" t="n">
        <f aca="false" t="array" ref="AC176">_xlfn.IFS(AB176="","",AB176="0 a 9",1,AB176="9,5 a 18,5",2,AB176="19","NORMA",AB176="19,5 a 28",3,AB176="28,5 a 40",4,TRUE(),"Fuera de rango")</f>
        <v>3</v>
      </c>
      <c r="AD176" s="9" t="n">
        <v>26</v>
      </c>
      <c r="AE176" s="10" t="str">
        <f aca="false">IF(AD176="","",IF(AND(AD176&gt;=-10,AD176&lt;=0),"De -10 a 0",IF(AND(AD176&gt;=0.5,AD176&lt;=9.5),"0,5 a 9,5",IF(AD176=10,"10",IF(AND(AD176&gt;=10.5,AD176&lt;=20),"10,5 a 20",IF(AND(AD176&gt;=20.5,AD176&lt;=40),"20,5 a 40","Fuera de rango"))))))</f>
        <v>20,5 a 40</v>
      </c>
      <c r="AF176" s="12" t="n">
        <f aca="false">IF(AD176="","",IF(AND(AD176&gt;=-10,AD176&lt;=0),1,IF(AND(AD176&gt;=0.5,AD176&lt;=9.5),2,IF(AD176=10,"NORMA",IF(AND(AD176&gt;=10.5,AD176&lt;=20),3,IF(AND(AD176&gt;=20.5,AD176&lt;=40),4,""))))))</f>
        <v>4</v>
      </c>
      <c r="AG176" s="9" t="n">
        <v>5</v>
      </c>
      <c r="AH176" s="10" t="str">
        <f aca="false">IF(AG176="","",IF(AND(AG176&gt;=0,AG176&lt;=4),"0 a 4",IF(AND(AG176&gt;=4.5,AG176&lt;=8.5),"4,5 a 8,5",IF(AG176=9,"9",IF(AND(AG176&gt;=9.5,AG176&lt;=13),"9,5 a 13",IF(AND(AG176&gt;=13.5,AG176&lt;=25),"13,5 a 25","Fuera de rango"))))))</f>
        <v>4,5 a 8,5</v>
      </c>
      <c r="AI176" s="11" t="n">
        <f aca="false">IF(AH176="","",IF(AH176="0 a 4",1,IF(AH176="4,5 a 8,5",2,IF(AH176="9","NORMA",IF(AH176="9,5 a 13",3,IF(AH176="13,5 a 25",4,""))))))</f>
        <v>2</v>
      </c>
      <c r="AJ176" s="9" t="n">
        <v>2</v>
      </c>
      <c r="AK176" s="10" t="str">
        <f aca="false">IF(AJ176="","",IF(AND(AJ176&gt;=-15,AJ176&lt;=-10.5),"-15 a -10,5",IF(AND(AJ176&gt;=-10,AJ176&lt;=-4),"-10 a -4",IF(AND(AJ176&gt;=-4.5,AJ176&lt;=0),"-4,5 a 0",IF(AND(AJ176&gt;=0.5,AJ176&lt;=4.5),"0,5 a 4,5",IF(AJ176=5,"5",IF(AND(AJ176&gt;=5.5,AJ176&lt;=10),"5,5 a 10",IF(AND(AJ176&gt;=10.5,AJ176&lt;=20),"10,5 a 20","Fuera de rango"))))))))</f>
        <v>0,5 a 4,5</v>
      </c>
      <c r="AL176" s="11" t="n">
        <f aca="false">IF(AK176="","",IF(AK176="-15 a -10,5",1,IF(AK176="-10 a -4",2,IF(AK176="-4,5 a 0",3,IF(AK176="0,5 a 4,5",4,IF(AK176="5","NORMA",IF(AK176="5,5 a 10",5,IF(AK176="10,5 a 20",6,"Error"))))))))</f>
        <v>4</v>
      </c>
      <c r="AM176" s="9" t="n">
        <v>2</v>
      </c>
      <c r="AN176" s="10" t="str">
        <f aca="false">IF(AM176="","",IF(AND(AM176&gt;=-7.5,AM176&lt;=-5.5),"-7,5 a -5,5",IF(AND(AM176&gt;=-5,AM176&lt;=-3),"-5 a -3",IF(AND(AM176&gt;=-2.5,AM176&lt;=-0.5),"-2,5 a -0,5",IF(AM176=0,"0,00",IF(AND(AM176&gt;=0.5,AM176&lt;=2.5),"0,5 a 2,5",IF(AND(AM176&gt;=3,AM176&lt;=5),"3 a 5",IF(AND(AM176&gt;=5.5,AM176&lt;=7.5),"5,5 a 7,5",IF(AND(AM176&gt;=8,AM176&lt;=10),"8 a 10","Fuera de rango")))))))))</f>
        <v>0,5 a 2,5</v>
      </c>
      <c r="AO176" s="11" t="n">
        <f aca="false">IF(AN176="","",IF(AN176="-7,5 a -5,5",1,IF(AN176="-5 a -3",2,IF(AN176="-2,5 a -0,5",3,IF(AN176="0,00","NORMA",IF(AN176="0,5 a 2,5",4,IF(AN176="3 a 5",5,IF(AN176="5,5 a 7,5",6,IF(AN176="8 a 10",7,"Error")))))))))</f>
        <v>4</v>
      </c>
      <c r="AP176" s="9" t="n">
        <v>6</v>
      </c>
      <c r="AQ176" s="10" t="str">
        <f aca="false">IF(AP176="","",IF(AND(AP176&gt;=-20,AP176&lt;=-9.5),"-20 a -9,5",IF(AND(AP176&gt;=-9,AP176&lt;=-6.5),"-9 a -6,5",IF(AP176=-6,"-6",IF(AND(AP176&gt;=-5.5,AP176&lt;=-3),"-5,5 a -3",IF(AND(AP176&gt;=-2.5,AP176&lt;=0),"-2,5 a 0",IF(AND(AP176&gt;=0.5,AP176&lt;=3),"0,5 a 3",IF(AND(AP176&gt;=3.5,AP176&lt;=6),"3,5 a 6",IF(AND(AP176&gt;=6.5,AP176&lt;=9),"6,5 a 9",IF(AND(AP176&gt;=9.5,AP176&lt;=20),"9,5 a 20","Fuera de rango"))))))))))</f>
        <v>3,5 a 6</v>
      </c>
      <c r="AR176" s="11" t="n">
        <f aca="false">IF(AQ176="","",IF(AQ176="-20 a -9,5",1,IF(AQ176="-9 a -6,5",2,IF(AQ176="-6","NORMA",IF(AQ176="-5,5 a -3",3,IF(AQ176="-2,5 a 0",4,IF(AQ176="0,5 a 3",5,IF(AQ176="3,5 a 6",6,IF(AQ176="6,5 a 9",7,IF(AQ176="9,5 a 20",8,""))))))))))</f>
        <v>6</v>
      </c>
      <c r="AS176" s="9" t="n">
        <v>-2</v>
      </c>
      <c r="AT176" s="10" t="str">
        <f aca="false">IF(AS176="","",IF(AND(AS176&gt;=-16,AS176&lt;=-14),"-16 a -14",IF(AND(AS176&gt;=-13.5,AS176&lt;=-11.5),"-13,5 a -11,5",IF(AND(AS176&gt;=-11,AS176&lt;=-9),"-11 a -9",IF(AND(AS176&gt;=-8.5,AS176&lt;=-6.5),"-8,5 a -6,5",IF(AND(AS176&gt;=-6,AS176&lt;=-4),"-6 a -4",IF(AND(AS176&gt;=-3.5,AS176&lt;=-1.5),"-3,5 a -1,5",IF(AND(AS176&gt;=-1,AS176&lt;=1),"-1 a 1",IF(AND(AS176&gt;=1.5,AS176&lt;=3.5),"1,5 a 3,5",IF(AND(AS176&gt;=4,AS176&lt;=6),"4 a 6",IF(AND(AS176&gt;=6.5,AS176&lt;=8.5),"6,5 a 8,5",IF(AND(AS176&gt;=9,AS176&lt;=11),"9 a 11",IF(AND(AS176&gt;=11.5,AS176&lt;=13.5),"11,5 a 13,5",IF(AND(AS176&gt;=14,AS176&lt;=16),"14 a 16",IF(AND(AS176&gt;=16.5,AS176&lt;=18.5),"16,5 a 18,5",IF(AND(AS176&gt;=19,AS176&lt;=21),"19 a 21","Fuera de rango"))))))))))))))))</f>
        <v>-3,5 a -1,5</v>
      </c>
      <c r="AU176" s="11" t="n">
        <f aca="false" t="array" ref="AU176">IF(AT176="","",_xlfn.IFS(AT176="-16 a -14",1,AT176="-13,5 a -11,5",2,AT176="-11 a -9",3,AT176="-8,5 a -6,5",4,AT176="-6 a -4",5,AT176="-3,5 a -1,5",6,AT176="-1 a 1",7,AT176="1,5 a 3,5",8,AT176="4 a 6","NORMA",AT176="6,5 a 8,5",9,AT176="9 a 11",10,AT176="11,5 a 13,5",11,AT176="14 a 16",12,AT176="16,5 a 18,5",13,AT176="19 a 21",14,TRUE(),""))</f>
        <v>6</v>
      </c>
      <c r="AV176" s="9" t="n">
        <v>1</v>
      </c>
      <c r="AW176" s="10" t="str">
        <f aca="false">IF(AV176="","",IF(AND(AV176&gt;=-1,AV176&lt;=-0.5),"-1 a -0,5",IF(AND(AV176&gt;-0.5,AV176&lt;=0),"De -0,5 a 0",IF(AND(AV176&gt;=0.25,AV176&lt;=0.75),"0,25 a 0,75",IF(AND(AV176&gt;=1,AV176&lt;=1.5),"1 a 1,5",IF(AND(AV176&gt;=1.75,AV176&lt;=2.25),"1,75 a 2,25",IF(AND(AV176&gt;=2.5,AV176&lt;=3),"2,5 a 3",IF(AND(AV176&gt;=3.25,AV176&lt;=3.75),"3,25 a 3,75","Fuera de rango"))))))))</f>
        <v>1 a 1,5</v>
      </c>
      <c r="AX176" s="11" t="n">
        <f aca="false">IF(AW176="","",IF(OR(AW176="-1 a -0,5",AW176="-1 a -0.5"),1,IF(OR(AW176="De -0,5 a 0",AW176="-0,5 a 0",AW176="De -0.5 a 0"),2,IF(OR(AW176="0,25 a 0,75",AW176="0.25 a 0.75"),"NORMA",IF(OR(AW176="1 a 1,5",AW176="1 a 1.5"),3,IF(OR(AW176="1,75 a 2,25",AW176="1.75 a 2.25"),4,IF(OR(AW176="2,5 a 3",AW176="2.5 a 3"),5,IF(OR(AW176="3,25 a 3,75",AW176="3.25 a 3.75"),6,""))))))))</f>
        <v>3</v>
      </c>
      <c r="AY176" s="9" t="n">
        <v>-1</v>
      </c>
      <c r="AZ176" s="10" t="str">
        <f aca="false">IF(AY176="","",IF(AND(AY176&gt;=-20,AY176&lt;=-9.5),"-20 a -9,5",IF(AND(AY176&gt;=-9,AY176&lt;=-6.5),"-9 a -6,5",IF(AY176=-6,"-6",IF(AND(AY176&gt;=-5.5,AY176&lt;=-3),"-5,5 a -3",IF(AND(AY176&gt;=-2.5,AY176&lt;=0),"-2,5 a 0",IF(AND(AY176&gt;=0.5,AY176&lt;=3),"0,5 a 3",IF(AND(AY176&gt;=3.5,AY176&lt;=6),"3,5 a 6","Fuera de rango"))))))))</f>
        <v>-2,5 a 0</v>
      </c>
      <c r="BA176" s="11" t="n">
        <f aca="false">IF(AZ176="","",IF(AZ176="-20 a -9,5",1,IF(AZ176="-9 a -6,5",2,IF(AZ176="-6","NORMA",IF(AZ176="-5,5 a -3",3,IF(AZ176="-2,5 a 0",4,IF(AZ176="0,5 a 3",5,IF(AZ176="3,5 a 6",6,""))))))))</f>
        <v>4</v>
      </c>
      <c r="BB176" s="9" t="n">
        <v>25</v>
      </c>
      <c r="BC176" s="10" t="str">
        <f aca="false" t="array" ref="BC176">IF(BB176="","",_xlfn.IFS(AND(BB176&gt;=0,BB176&lt;=2),"0 a 2",AND(BB176&gt;=2.5,BB176&lt;=4.5),"2,5 a 4,5",AND(BB176&gt;=5,BB176&lt;=7),"5 a 7",AND(BB176&gt;=7.5,BB176&lt;=9.5),"7,5 a 9,5",AND(BB176&gt;=10,BB176&lt;=12),"10 a 12",AND(BB176&gt;=12.5,BB176&lt;=14.5),"12,5 a 14,5",BB176=15,"15",AND(BB176&gt;=15.5,BB176&lt;=17.5),"15,5 a 17,5",AND(BB176&gt;=18,BB176&lt;=20),"18 a 20",AND(BB176&gt;=20.5,BB176&lt;=22.5),"20,5 a 22,5",AND(BB176&gt;=23,BB176&lt;=25),"23 a 25",TRUE(),"Fuera de rango"))</f>
        <v>23 a 25</v>
      </c>
      <c r="BD176" s="11" t="n">
        <f aca="false" t="array" ref="BD176">IF(BC176="","",_xlfn.IFS(BC176="0 a 2",1,BC176="2,5 a 4,5",2,BC176="5 a 7",3,BC176="7,5 a 9,5",4,BC176="10 a 12",5,BC176="12,5 a 14,5",6,BC176="15","NORMA",BC176="15,5 a 17,5",7,BC176="18 a 20",8,BC176="20,5 a 22,5",9,BC176="23 a 25",10,TRUE(),"Fuera de rango"))</f>
        <v>10</v>
      </c>
      <c r="BE176" s="9" t="n">
        <v>40</v>
      </c>
      <c r="BF176" s="10" t="str">
        <f aca="false">IF(BE176="","",IF(AND(BE176&gt;=-20,BE176&lt;=-10),"-20 a -10",IF(AND(BE176&gt;=-9.5,BE176&lt;=0.5),"-9,5 a 0,5",IF(AND(BE176&gt;=1,BE176&lt;=11),"1 a 11",IF(AND(BE176&gt;=11.5,BE176&lt;=20.5),"11,5 a 20,5",IF(BE176=21,"21",IF(AND(BE176&gt;=21.5,BE176&lt;=31.5),"21,5 a 31,5",IF(AND(BE176&gt;=32,BE176&lt;=42),"32 a 42","Fuera de rango"))))))))</f>
        <v>32 a 42</v>
      </c>
      <c r="BG176" s="11" t="n">
        <f aca="false">IF(BF176="","",IF(BF176="-20 a -10",1,IF(BF176="-9,5 a 0,5",2,IF(BF176="1 a 11",3,IF(BF176="11,5 a 20,5",4,IF(BF176="21","NORMA",IF(BF176="21,5 a 31,5",5,IF(BF176="32 a 42",6,""))))))))</f>
        <v>6</v>
      </c>
      <c r="BH176" s="9" t="n">
        <v>0</v>
      </c>
      <c r="BI176" s="10" t="str">
        <f aca="false">IF(BH176="","",IF(AND(BH176&gt;=-20,BH176&lt;=-15),"-20 a -15",IF(AND(BH176&gt;=-14.5,BH176&lt;=-9.5),"-14,5 a -9,5",IF(AND(BH176&gt;=-9,BH176&lt;=-4),"-9 a -4",IF(AND(BH176&gt;=-3.5,BH176&lt;=2.5),"-3,5 a 2,5",IF(AND(BH176&gt;=3,BH176&lt;=8),"3 a 8",IF(AND(BH176&gt;=8.5,BH176&lt;=14.5),"8,5 a 14,5",IF(BH176=15,"15",IF(AND(BH176&gt;=15.5,BH176&lt;=20.5),"15,5 a 20,5",IF(AND(BH176&gt;=21,BH176&lt;=26),"21 a 26","Fuera de rango"))))))))))</f>
        <v>-3,5 a 2,5</v>
      </c>
      <c r="BJ176" s="11" t="n">
        <f aca="false">IF(BI176="","",IF(BI176="-20 a -15",1,IF(BI176="-14,5 a -9,5",2,IF(BI176="-9 a -4",3,IF(BI176="-3,5 a 2,5",4,IF(BI176="3 a 8",5,IF(BI176="8,5 a 14,5",6,IF(BI176="15","NORMA",IF(BI176="15,5 a 20,5",7,IF(BI176="21 a 26",8,IF(BI176="26,5 a 31,5",9,"")))))))))))</f>
        <v>4</v>
      </c>
      <c r="BK176" s="9" t="n">
        <v>0</v>
      </c>
      <c r="BL176" s="10" t="str">
        <f aca="false">IF(BK176="","",IF(AND(BK176&gt;=0,BK176&lt;=2),"0 - 2",IF(AND(BK176&gt;=2.5,BK176&lt;=4.5),"2,5 - 4,5",IF(AND(BK176&gt;=5,BK176&lt;=7),"5 - 7",IF(AND(BK176&gt;=7.5,BK176&lt;=9.5),"7,5 - 9,5",IF(AND(BK176&gt;=10,BK176&lt;=12),"10 - 12",IF(AND(BK176&gt;=12.5,BK176&lt;=13.5),"12,5 - 13,5",IF(BK176=14,"14",IF(AND(BK176&gt;=14.5,BK176&lt;=16.5),"14,5 - 16,5",IF(AND(BK176&gt;=17,BK176&lt;=19),"17 - 19",IF(AND(BK176&gt;=19.5,BK176&lt;=21.5),"19,5 - 21,5",IF(AND(BK176&gt;=22,BK176&lt;=24),"22 - 24",IF(AND(BK176&gt;=24.5,BK176&lt;=26.5),"24,5 - 26,5",IF(AND(BK176&gt;=27,BK176&lt;=29),"27 - 29",IF(AND(BK176&gt;=29.5,BK176&lt;=30),"29,5 - 30","Fuera de rango")))))))))))))))</f>
        <v>0 - 2</v>
      </c>
      <c r="BM176" s="11" t="n">
        <f aca="false">IF(BL176="","",IF(BL176="0 - 2",1,IF(BL176="2,5 - 4,5",2,IF(BL176="5 - 7",3,IF(BL176="7,5 - 9,5",4,IF(BL176="10 - 12",5,IF(BL176="12,5 - 13,5",6,IF(BL176="14","NORMA",IF(BL176="14,5 - 16,5",7,IF(BL176="17 - 19",8,IF(BL176="19,5 - 21,5",9,IF(BL176="22 - 24",10,IF(BL176="24,5 - 26,5",11,IF(BL176="27 - 29",12,IF(BL176="29,5 - 30",13,"")))))))))))))))</f>
        <v>1</v>
      </c>
      <c r="BN176" s="9" t="n">
        <v>10</v>
      </c>
      <c r="BO176" s="10" t="str">
        <f aca="false">IF(BN176="","",IF(AND(BN176&gt;=-20,BN176&lt;=-10),"-20 a -10",IF(AND(BN176&gt;=-9.5,BN176&lt;=0.5),"-9,5 a 0,5",IF(AND(BN176&gt;=1,BN176&lt;=11),"1 a 11",IF(AND(BN176&gt;=11.5,BN176&lt;=21.5),"11,5 a 21,5",IF(BN176=22,"22",IF(AND(BN176&gt;=22.5,BN176&lt;=32.5),"22,5 a 32,5",IF(AND(BN176&gt;=33,BN176&lt;=43),"33 a 43","Fuera de rango"))))))))</f>
        <v>1 a 11</v>
      </c>
      <c r="BP176" s="11" t="n">
        <f aca="false">IF(BO176="","",IF(BO176="-20 a -10",1,IF(BO176="-9,5 a 0,5",2,IF(BO176="1 a 11",3,IF(BO176="11,5 a 21,5",4,IF(BO176="22","NORMA",IF(BO176="22,5 a 32,5",5,IF(BO176="33 a 43",6,""))))))))</f>
        <v>3</v>
      </c>
      <c r="BQ176" s="9" t="n">
        <v>7</v>
      </c>
      <c r="BR176" s="10" t="str">
        <f aca="false">IF(BQ176="","",IF(AND(BQ176&gt;=-20,BQ176&lt;=-15),"-20 a -15",IF(AND(BQ176&gt;=-14.5,BQ176&lt;=-9.5),"-14,5 a -9,5",IF(AND(BQ176&gt;=-9,BQ176&lt;=-4),"-9 a -4",IF(AND(BQ176&gt;=-3.5,BQ176&lt;=2.5),"-3,5 a 2,5",IF(AND(BQ176&gt;=3,BQ176&lt;=8),"3 a 8",IF(AND(BQ176&gt;=8.5,BQ176&lt;=13.5),"8,5 a 13,5",IF(AND(BQ176&gt;=14,BQ176&lt;=17.5),"14 a 17,5",IF(BQ176=18,"18",IF(AND(BQ176&gt;=18.5,BQ176&lt;=23.5),"18,5 a 23,5",IF(AND(BQ176&gt;=24,BQ176&lt;=29),"24 a 29",IF(AND(BQ176&gt;=29.5,BQ176&lt;=34.5),"29,5 a 34,5",IF(AND(BQ176&gt;=35,BQ176&lt;=40),"35 a 40","Fuera de rango")))))))))))))</f>
        <v>3 a 8</v>
      </c>
      <c r="BS176" s="11" t="n">
        <f aca="false">IF(BR176="","",IF(BR176="-20 a -15",1,IF(BR176="-14,5 a -9,5",2,IF(BR176="-9 a -4",3,IF(BR176="-3,5 a 2,5",4,IF(BR176="3 a 8",5,IF(BR176="8,5 a 13,5",6,IF(BR176="14 a 17,5",7,IF(BR176="18","NORMA",IF(BR176="18,5 a 23,5",8,IF(BR176="24 a 29",9,IF(BR176="29,5 a 34,5",10,IF(BR176="35 a 40",11,"")))))))))))))</f>
        <v>5</v>
      </c>
      <c r="BT176" s="9" t="n">
        <v>2</v>
      </c>
      <c r="BU176" s="10" t="str">
        <f aca="false">IF(BT176="","",IF(AND(BT176&gt;=-20,BT176&lt;=-18),"-20 a -18",IF(AND(BT176&gt;=-17.5,BT176&lt;=-15.5),"-17,5 a -15,5",IF(AND(BT176&gt;=-15,BT176&lt;=-13),"-15 a -13",IF(AND(BT176&gt;=-12.5,BT176&lt;=-10.5),"-12,5 a -10,5",IF(AND(BT176&gt;=-10,BT176&lt;=-8),"-10 a -8",IF(AND(BT176&gt;=-7.5,BT176&lt;=-5.5),"-7,5 a -5,5",IF(AND(BT176&gt;=-5,BT176&lt;=-3),"-5 a -3",IF(AND(BT176&gt;=-2.5,BT176&lt;=-0.5),"-2,5 a -0,5",IF(BT176=0,"0",IF(AND(BT176&gt;=0.5,BT176&lt;=2.5),"0,5 a 2,5",IF(AND(BT176&gt;=3,BT176&lt;=5),"3 a 5",IF(AND(BT176&gt;=5.5,BT176&lt;=7.5),"5,5 a 7,5",IF(AND(BT176&gt;=8,BT176&lt;=10),"8 a 10",IF(AND(BT176&gt;=10.5,BT176&lt;=12.5),"10,5 a 12,5",IF(AND(BT176&gt;=13,BT176&lt;=15),"13 a 15",IF(AND(BT176&gt;=15.5,BT176&lt;=17.5),"15,5 a 17,5",IF(AND(BT176&gt;=18,BT176&lt;=20),"18 a 20","Fuera de rango"))))))))))))))))))</f>
        <v>0,5 a 2,5</v>
      </c>
      <c r="BV176" s="11" t="n">
        <f aca="false">IF(BT176="","",IF(BT176=0,"NORMA",IF(AND(BT176&gt;=-20,BT176&lt;=-18),2,IF(AND(BT176&gt;=-17.5,BT176&lt;=-15.5),2,IF(AND(BT176&gt;=-15,BT176&lt;=-13),3,IF(AND(BT176&gt;=-12.5,BT176&lt;=-10.5),4,IF(AND(BT176&gt;=-10,BT176&lt;=-8),5,IF(AND(BT176&gt;=-7.5,BT176&lt;=-5.5),6,IF(AND(BT176&gt;=-5,BT176&lt;=-3),7,IF(AND(BT176&gt;=-2.5,BT176&lt;=-0.5),8,IF(AND(BT176&gt;=0.5,BT176&lt;=2.5),9,IF(AND(BT176&gt;=3,BT176&lt;=5),10,IF(AND(BT176&gt;=5.5,BT176&lt;=7.5),11,IF(AND(BT176&gt;=8,BT176&lt;=10),12,IF(AND(BT176&gt;=10.5,BT176&lt;=12.5),13,IF(AND(BT176&gt;=13,BT176&lt;=15),14,IF(AND(BT176&gt;=15.5,BT176&lt;=17.5),15,IF(AND(BT176&gt;=18,BT176&lt;=20),16,"Fuera de rango"))))))))))))))))))</f>
        <v>9</v>
      </c>
      <c r="BW176" s="9" t="n">
        <v>-8</v>
      </c>
      <c r="BX176" s="10" t="n">
        <f aca="false">18.5- (0.3*H176)</f>
        <v>9.5</v>
      </c>
      <c r="BY176" s="10" t="n">
        <f aca="false">(BW176)-(BX176)</f>
        <v>-17.5</v>
      </c>
      <c r="BZ176" s="10" t="str">
        <f aca="false">IF(BY176="","",IF(BY176&lt;-27.5,"De -30 a -28",IF(BY176&lt;-25,"De -27,5 a -25,5",IF(BY176&lt;-22.5,"De -25 a -23",IF(BY176&lt;-20,"De -22,5 a -20,5",IF(BY176&lt;-17.5,"De -20 a -18",IF(BY176&lt;-15,"De -17,5 a -15,5",IF(BY176&lt;-12.5,"De -15 a -13",IF(BY176&lt;-10,"De -12,5 a -10,5",IF(BY176&lt;-7.5,"De -10 a -8",IF(BY176&lt;-5,"De -7,5 a -5,5",IF(BY176&lt;-2.5,"De -5 a -3",IF(BY176&lt;0,"De -2,5 a -0,5",IF(BY176&lt;2.5,"De 0 a 2",IF(BY176&lt;5,"De 2,5 a 4,5",IF(BY176&lt;7.5,"De 5 a 7",IF(BY176&lt;10,"De 7,5 a 9,5",IF(BY176&lt;12.5,"De 10 a 12",IF(BY176&lt;15,"De 12,5 a 14,5",IF(BY176&lt;17.5,"De 15 a 17",IF(BY176&lt;20,"De 17,5 a 19,5",IF(BY176&lt;22.5,"De 20 a 22",IF(BY176&lt;25,"De 22,5 a 24,5",IF(BY176&lt;27.5,"De 25 a 27","De 27,5 a 30"))))))))))))))))))))))))</f>
        <v>De -17,5 a -15,5</v>
      </c>
      <c r="CA176" s="12" t="n">
        <f aca="false">IF(BY176="","",IF(BY176&lt;=-28,1,IF(BY176&lt;=-25.5,2,IF(BY176&lt;=-23,3,IF(BY176&lt;=-20.5,4,IF(BY176&lt;=-18,5,IF(BY176&lt;=-15.5,6,IF(BY176&lt;=-13,7,IF(BY176&lt;=-10.5,8,IF(BY176&lt;=-8,9,IF(BY176&lt;=-5.5,10,IF(BY176&lt;=-3,11,IF(BY176&lt;=-0.5,12,IF(BY176&lt;=2,13,IF(BY176&lt;=4.5,14,IF(BY176&lt;=7,15,IF(BY176&lt;=9.5,16,IF(BY176&lt;=12,17,IF(BY176&lt;=14.5,18,IF(BY176&lt;=17,19,IF(BY176&lt;=19.5,20,IF(BY176&lt;=22,21,IF(BY176&lt;=24.5,22,IF(BY176&lt;=27,23,IF(BY176&lt;=30,24,"Fuera de rango")))))))))))))))))))))))))</f>
        <v>6</v>
      </c>
      <c r="CB176" s="9" t="n">
        <v>-7.75</v>
      </c>
      <c r="CC176" s="10" t="n">
        <f aca="false">18.5- (0.3*H176)</f>
        <v>9.5</v>
      </c>
      <c r="CD176" s="10" t="n">
        <f aca="false">(CB176)-(CC176)</f>
        <v>-17.25</v>
      </c>
      <c r="CE176" s="10" t="str">
        <f aca="false">IF(CD176="","",IF(CD176&lt;-27.5,"De -30 a -28",IF(CD176&lt;-25,"De -27,5 a -25,5",IF(CD176&lt;-22.5,"De -25 a -23",IF(CD176&lt;-20,"De -22,5 a -20,5",IF(CD176&lt;-17.5,"De -20 a -18",IF(CD176&lt;-15,"De -17,5 a -15,5",IF(CD176&lt;-12.5,"De -15 a -13",IF(CD176&lt;-10,"De -12,5 a -10,5",IF(CD176&lt;-7.5,"De -10 a -8",IF(CD176&lt;-5,"De -7,5 a -5,5",IF(CD176&lt;-2.5,"De -5 a -3",IF(CD176&lt;0,"De -2,5 a -0,5",IF(CD176&lt;=2,"De 0 a 2",IF(CD176&lt;=4.5,"De 2,5 a 4,5",IF(CD176&lt;=7,"De 5 a 7",IF(CD176&lt;=9.5,"De 7,5 a 9,5",IF(CD176&lt;=12,"De 10 a 12",IF(CD176&lt;=14.5,"De 12,5 a 14,5",IF(CD176&lt;=17,"De 15 a 17",IF(CD176&lt;=19.5,"De 17,5 a 19,5",IF(CD176&lt;=22,"De 20 a 22",IF(CD176&lt;=24.5,"De 22,5 a 24,5",IF(CD176&lt;=27,"De 25 a 27","De 27,5 a 30"))))))))))))))))))))))))</f>
        <v>De -17,5 a -15,5</v>
      </c>
      <c r="CF176" s="12" t="n">
        <f aca="false">IF(CD176="","",IF(CD176&lt;-27.5,1,IF(CD176&lt;-25,2,IF(CD176&lt;-22.5,3,IF(CD176&lt;-20,4,IF(CD176&lt;-17.5,5,IF(CD176&lt;-15,6,IF(CD176&lt;-12.5,7,IF(CD176&lt;-10,8,IF(CD176&lt;-7.5,9,IF(CD176&lt;-5,10,IF(CD176&lt;-2.5,11,IF(CD176&lt;0,12,IF(CD176&lt;2.5,13,IF(CD176&lt;5,14,IF(CD176&lt;7.5,15,IF(CD176&lt;10,16,IF(CD176&lt;12.5,17,IF(CD176&lt;15,18,IF(CD176&lt;17.5,19,IF(CD176&lt;20,20,IF(CD176&lt;22.5,21,IF(CD176&lt;25,22,IF(CD176&lt;27.5,23,24))))))))))))))))))))))))</f>
        <v>6</v>
      </c>
      <c r="CG176" s="9" t="n">
        <v>-3</v>
      </c>
      <c r="CH176" s="10" t="str">
        <f aca="false">IF(CG176="","",IF(AND(CG176&gt;=-10,CG176&lt;=-9.5),"-10 a -9,5",IF(AND(CG176&gt;-9.5,CG176&lt;=-8.5),"-9 a -8,5",IF(AND(CG176&gt;-8.5,CG176&lt;=-7.5),"-8 a -7,5",IF(AND(CG176&gt;-7.5,CG176&lt;=-6.5),"-7 a -6,5",IF(AND(CG176&gt;-6.5,CG176&lt;=-5.5),"-6 a -5,5",IF(AND(CG176&gt;-5.5,CG176&lt;=-4.5),"-5 a -4,5",IF(AND(CG176&gt;-4.5,CG176&lt;=-3.5),"-4 a -3,5",IF(AND(CG176&gt;-3.5,CG176&lt;=-2.5),"-3 a -2,5",IF(CG176=-2.25,"-2,25",IF(AND(CG176&gt;-2.5,CG176&lt;=-1.5),"-2 a -1,5",IF(AND(CG176&gt;-1.5,CG176&lt;=-0.5),"-1 a -0,5",IF(AND(CG176&gt;-0.5,CG176&lt;=0.5),"0 a 0,5",IF(AND(CG176&gt;0.5,CG176&lt;=1.5),"1 a 1,5",IF(AND(CG176&gt;1.5,CG176&lt;=2.5),"2 a 2,5",IF(AND(CG176&gt;2.5,CG176&lt;=3.5),"3 a 3,5",IF(AND(CG176&gt;3.5,CG176&lt;=4.5),"4 a 4,5",IF(AND(CG176&gt;4.5,CG176&lt;=5.5),"5 a 5,5",IF(AND(CG176&gt;5.5,CG176&lt;=6.5),"6 a 6,5",IF(AND(CG176&gt;6.5,CG176&lt;=7.5),"7 a 7,5",IF(AND(CG176&gt;7.5,CG176&lt;=8.5),"8 a 8,5",IF(AND(CG176&gt;8.5,CG176&lt;=9.5),"9 a 9,5",IF(CG176&gt;=10,"10","Fuera de rango")))))))))))))))))))))))</f>
        <v>-3 a -2,5</v>
      </c>
      <c r="CI176" s="11" t="n">
        <f aca="false">IF(CG176="","",IF(CG176=-2.25,"NORMA",IF(CG176&lt;=-9.5,1,IF(CG176&lt;=-8.5,2,IF(CG176&lt;=-7.5,3,IF(CG176&lt;=-6.5,4,IF(CG176&lt;=-5.5,5,IF(CG176&lt;=-4.5,6,IF(CG176&lt;=-3.5,7,IF(CG176&lt;=-2.5,8,IF(CG176&lt;=-1.5,9,IF(CG176&lt;=-0.5,10,IF(CG176&lt;=0.5,11,IF(CG176&lt;=1.5,12,IF(CG176&lt;=2.5,13,IF(CG176&lt;=3.5,14,IF(CG176&lt;=4.5,15,IF(CG176&lt;=5.5,16,IF(CG176&lt;=6.5,17,IF(CG176&lt;=7.5,18,IF(CG176&lt;=8.5,19,IF(CG176&lt;=9.5,20,IF(CG176=10,21,"Fuera de rango")))))))))))))))))))))))</f>
        <v>8</v>
      </c>
      <c r="CJ176" s="9" t="n">
        <v>3.25</v>
      </c>
      <c r="CK176" s="10" t="str">
        <f aca="false">IF(CJ176="","",IF(AND(CJ176&gt;=-6,CJ176&lt;=-5.5),"-6 a -5,5",IF(AND(CJ176&gt;-5.5,CJ176&lt;=-4.5),"-5 a -4,5",IF(AND(CJ176&gt;-4.5,CJ176&lt;=-3.5),"-4 a -3,5",IF(AND(CJ176&gt;-3.5,CJ176&lt;=-2.5),"-3 a -2,5",IF(AND(CJ176&gt;-2.5,CJ176&lt;=-1.5),"-2 a -1,5",IF(AND(CJ176&gt;-1.5,CJ176&lt;=-0.5),"-1 a -0,5",IF(AND(CJ176&gt;-0.5,CJ176&lt;=0.5),"0 a 0,5",IF(AND(CJ176&gt;0.5,CJ176&lt;=1.5),"1 a 1,5",IF(AND(CJ176&gt;1.5,CJ176&lt;2.5),"2",IF(AND(CJ176&gt;=2.5,CJ176&lt;=3),"2,5 a 3",IF(AND(CJ176&gt;3,CJ176&lt;=4),"3,5 a 4",IF(AND(CJ176&gt;4,CJ176&lt;=5),"4,5 a 5",IF(AND(CJ176&gt;5,CJ176&lt;=6),"5,5 a 6",IF(AND(CJ176&gt;6,CJ176&lt;=7),"6,5 a 7",IF(AND(CJ176&gt;7,CJ176&lt;=8),"7,5 a 8",IF(AND(CJ176&gt;8,CJ176&lt;=9.5),"8,5 a 9,5",IF(CJ176=10,"10","Fuera de rango"))))))))))))))))))</f>
        <v>3,5 a 4</v>
      </c>
      <c r="CL176" s="11" t="n">
        <f aca="false">IF(CK176="","",IF(OR(CK176="-6 a -5,5",CK176="-6 - -5,5"),1,IF(OR(CK176="-5 a -4,5",CK176="-5 - -4,5"),2,IF(OR(CK176="-4 a -3,5",CK176="-4 - -3,5"),3,IF(OR(CK176="-3 a -2,5",CK176="-3 - -2,5"),4,IF(OR(CK176="-2 a -1,5",CK176="-2 - -1,5"),5,IF(OR(CK176="-1 a -0,5",CK176="-1 - -0,5"),6,IF(OR(CK176="0 a 0,5",CK176="0 - 0,5"),7,IF(OR(CK176="1 a 1,5",CK176="1 - 1,5"),8,IF(CK176="2","NORMA",IF(OR(CK176="2,5 a 3",CK176="2,5 - 3"),9,IF(OR(CK176="3,5 a 4",CK176="3,5 - 4"),10,IF(OR(CK176="4,5 a 5",CK176="4,5 - 5"),11,IF(OR(CK176="5,5 a 6",CK176="5,5 - 6"),12,IF(OR(CK176="6,5 a 7",CK176="6,5 - 7"),13,IF(OR(CK176="7,5 a 8",CK176="7,5 - 8"),14,IF(OR(CK176="8,5 a 9",CK176="8,5 - 9,5",CK176="9 a 9,5"),15,IF(CK176="10",15,IF(OR(CK176="0,5 a 1",CK176="0,5 - 1"),7,"Fuera de rango")))))))))))))))))))</f>
        <v>10</v>
      </c>
      <c r="CM176" s="10" t="n">
        <v>0</v>
      </c>
      <c r="CN176" s="10" t="str">
        <f aca="false">IF(CM176=0,"0", " ")</f>
        <v>0</v>
      </c>
      <c r="CO176" s="10" t="str">
        <f aca="false">IF(CM176&gt;0,"EME"," ")</f>
        <v> </v>
      </c>
      <c r="CP176" s="10" t="n">
        <v>0</v>
      </c>
      <c r="CQ176" s="10" t="str">
        <f aca="false">IF(CP176&gt;0,"0", " ")</f>
        <v> </v>
      </c>
      <c r="CR176" s="10" t="str">
        <f aca="false">IF(CP176&gt;0,"EME"," ")</f>
        <v> </v>
      </c>
      <c r="CS176" s="9" t="n">
        <v>0</v>
      </c>
      <c r="CT176" s="10" t="str">
        <f aca="false">IF(CS176&gt;0,"1", " ")</f>
        <v> </v>
      </c>
      <c r="CU176" s="10" t="str">
        <f aca="false">IF(CS176&gt;0,"HIP"," ")</f>
        <v> </v>
      </c>
      <c r="CV176" s="9" t="n">
        <v>0</v>
      </c>
      <c r="CW176" s="10" t="str">
        <f aca="false">IF(CV176&gt;0,"1", " ")</f>
        <v> </v>
      </c>
      <c r="CX176" s="10" t="str">
        <f aca="false">IF(CV176&gt;0,"HIP"," ")</f>
        <v> </v>
      </c>
      <c r="CY176" s="9" t="n">
        <v>-4.75</v>
      </c>
      <c r="CZ176" s="11" t="str">
        <f aca="false">IF(CY176&lt;0,"2"," ")</f>
        <v>2</v>
      </c>
      <c r="DA176" s="11" t="str">
        <f aca="false">IF(CY176&lt;0,"MIO"," ")</f>
        <v>MIO</v>
      </c>
      <c r="DB176" s="9" t="n">
        <v>-3.75</v>
      </c>
      <c r="DC176" s="11" t="str">
        <f aca="false">IF(DB176&lt;0,"2"," ")</f>
        <v>2</v>
      </c>
      <c r="DD176" s="11" t="str">
        <f aca="false">IF(DB176&lt;0,"MIO"," ")</f>
        <v>MIO</v>
      </c>
      <c r="DE176" s="9" t="n">
        <v>-1.25</v>
      </c>
      <c r="DF176" s="11" t="str">
        <f aca="false">IF(DE176&lt;0,"3"," ")</f>
        <v>3</v>
      </c>
      <c r="DG176" s="11" t="str">
        <f aca="false">IF(DE176&lt;0,"AST"," ")</f>
        <v>AST</v>
      </c>
      <c r="DH176" s="9" t="n">
        <v>-2</v>
      </c>
      <c r="DI176" s="11" t="str">
        <f aca="false">IF(DH176&lt;0,"3"," ")</f>
        <v>3</v>
      </c>
      <c r="DJ176" s="11" t="str">
        <f aca="false">IF(DH176&lt;0,"AST"," ")</f>
        <v>AST</v>
      </c>
      <c r="DK176" s="9" t="n">
        <v>0</v>
      </c>
      <c r="DL176" s="10" t="str">
        <f aca="false">IF(DK176&gt;0,"4"," ")</f>
        <v> </v>
      </c>
      <c r="DM176" s="10" t="str">
        <f aca="false">IF(DK176&gt;0,"PRE"," ")</f>
        <v> </v>
      </c>
      <c r="DN176" s="9" t="n">
        <v>0</v>
      </c>
      <c r="DO176" s="10" t="str">
        <f aca="false">IF(DN176&gt;0,"4"," ")</f>
        <v> </v>
      </c>
      <c r="DP176" s="10" t="str">
        <f aca="false">IF(DN176&gt;0,"PRE"," ")</f>
        <v> </v>
      </c>
      <c r="DQ176" s="12" t="n">
        <v>2</v>
      </c>
      <c r="DR176" s="12" t="n">
        <v>2</v>
      </c>
      <c r="DS176" s="12" t="str">
        <f aca="false">CONCATENATE(CO176,CU176,DA176,DG176,DM176)</f>
        <v>  MIOAST </v>
      </c>
      <c r="DT176" s="10" t="str">
        <f aca="false" t="array" ref="DT176">_xlfn.IFS(DS176="EME    ","0", DS176=" HIP   ","1", DS176="  MIO  ","2", DS176="   AST ","3", DS176="    PRE","4", DS176="EME   PRE","5", DS176=" HIP  PRE","6", DS176=" HIP AST ","7", DS176="  MIO PRE","8", DS176="  MIOAST ","9", DS176="   ASTPRE","10",DS176=" HIP ASTPRE","11", DS176="  MIOASTPRE","12", DS176="     ","0")</f>
        <v>9</v>
      </c>
      <c r="DU176" s="1" t="s">
        <v>154</v>
      </c>
      <c r="DV176" s="1" t="str">
        <f aca="false" t="array" ref="DV176">_xlfn.IFS(DU176="SI","2", DU176="NO","1")</f>
        <v>1</v>
      </c>
      <c r="DW176" s="10" t="n">
        <v>0</v>
      </c>
      <c r="DX176" s="11" t="str">
        <f aca="false">IF(DW176=0,"1","2")</f>
        <v>1</v>
      </c>
      <c r="DY176" s="11" t="str">
        <f aca="false" t="array" ref="DY176">_xlfn.IFS(DW176=0,"0", DW176=0.25, "1", DW176=0.5,"2", DW176=0.75,"3", DW176=1,"4",DW176=1.25,"5", DW176=1.5,"6", DW176=1.75,"7", DW176=2,"8")</f>
        <v>0</v>
      </c>
      <c r="DZ176" s="10" t="n">
        <v>0</v>
      </c>
      <c r="EA176" s="11" t="str">
        <f aca="false">IF(DZ176=0,"1","2")</f>
        <v>1</v>
      </c>
      <c r="EB176" s="11" t="str">
        <f aca="false" t="array" ref="EB176">_xlfn.IFS(DZ176=0,"0", DZ176=0.25, "1", DZ176=0.5,"2", DZ176=0.75,"3", DZ176=1,"4",DZ176=1.25,"5", DZ176=1.5,"6", DZ176=1.75,"7", DZ176=2,"8")</f>
        <v>0</v>
      </c>
      <c r="EC176" s="10" t="n">
        <v>0</v>
      </c>
      <c r="ED176" s="10" t="str">
        <f aca="false">IF(EC176=0,"1","2")</f>
        <v>1</v>
      </c>
      <c r="EE176" s="11" t="str">
        <f aca="false" t="array" ref="EE176">_xlfn.IFS(EC176=0,"0", EC176=-0.25, "1", EC176=-0.5,"2", EC176=-0.75,"3", EC176=-1,"4",EC176=-1.25,"5", EC176=-1.5,"6", EC176=-1.75,"7", EC176=-2,"8", EC176=-2.25,"9",EC176=-2.5,"10", EC176=-2.75,"11", EC176=-3,"12", EC176=-3.25,"13", EC176=-3.5,"14", EC176=-3.75,"15",EC176=-4,"16")</f>
        <v>0</v>
      </c>
      <c r="EF176" s="10" t="n">
        <v>-0.25</v>
      </c>
      <c r="EG176" s="10" t="str">
        <f aca="false">IF(EF176=0,"1","2")</f>
        <v>2</v>
      </c>
      <c r="EH176" s="11" t="str">
        <f aca="false" t="array" ref="EH176">_xlfn.IFS(EF176=0,"0", EF176=-0.25, "1", EF176=-0.5,"2", EF176=-0.75,"3", EF176=-1,"4",EF176=-1.25,"5", EF176=-1.5,"6", EF176=-1.75,"7", EF176=-2,"8", EF176=-2.25,"9",EF176=-2.5,"10", EF176=-2.75,"11", EF176=-3,"12", EF176=-3.25,"13", EF176=-3.5,"14", EF176=-3.75,"15",EF176=-4,"16")</f>
        <v>1</v>
      </c>
      <c r="EI176" s="10" t="n">
        <v>0</v>
      </c>
      <c r="EJ176" s="11" t="str">
        <f aca="false">IF(EI176=0,"1","2")</f>
        <v>1</v>
      </c>
      <c r="EK176" s="11" t="str">
        <f aca="false" t="array" ref="EK176">_xlfn.IFS(EI176=0,"0", EI176=-0.25, "1", EI176=-0.5,"2", EI176=-0.75,"3", EI176=-1,"4",EI176=-1.25,"5", EI176=-1.5,"6", EI176=-1.75,"7", EI176=-2,"8", EI176=-2.25,"9", EI176=-2.25,"9",EI176=-2.5,"10", EI176=-2.75,"11", EI176=-3,"12", EI176=-3.25,"13", EI176=-3.5,"14", EI176=-3.75,"15",EI176=-4,"16", EI176=0.25, "17", EI176=0.5, "18")</f>
        <v>0</v>
      </c>
      <c r="EL176" s="10" t="n">
        <v>0</v>
      </c>
      <c r="EM176" s="11" t="str">
        <f aca="false">IF(EL176=0,"1","2")</f>
        <v>1</v>
      </c>
      <c r="EN176" s="11" t="str">
        <f aca="false" t="array" ref="EN176">_xlfn.IFS(EL176=0.25,"17",EL176=0.5,"18", EL176=0,"0", EL176=-0.25, "1", EL176=-0.5,"2", EL176=-0.75,"3", EL176=-1,"4",EL176=-1.25,"5", EL176=-1.5,"6", EL176=-1.75,"7", EL176=-2,"8",EL176= -2.25,"9",EL176=-2.5,"10",EL176= -2.75,"11",EL176= -3,"12",EL176= -3.25,"13",EL176= -3.5,"14",EL176= -3.75,"15",EL176=-4,"16")</f>
        <v>0</v>
      </c>
      <c r="EO176" s="10" t="n">
        <v>0</v>
      </c>
      <c r="EP176" s="11" t="str">
        <f aca="false">IF(EO176=0,"1","2")</f>
        <v>1</v>
      </c>
      <c r="EQ176" s="11" t="str">
        <f aca="false" t="array" ref="EQ176">_xlfn.IFS(EO176=0,"0", EO176=0.25, "1", EO176=0.5,"2", EO176=0.75,"3", EO176=1,"4",EO176=1.25,"5", EO176=1.5,"6", EO176=1.75,"7", EO176=2,"8", EO176=2.25,"9", EO176=2.25,"9",EO176=2.5,"10", EO176=2.75,"11", EO176=3,"12", EO176=3.25,"13", EO176=3.5,"14", EO176=3.75,"15",EO176=4,"16", EO176=-0.25, "17", bq=-0.5, "18")</f>
        <v>0</v>
      </c>
      <c r="ER176" s="10" t="n">
        <v>0</v>
      </c>
      <c r="ES176" s="11" t="str">
        <f aca="false">IF(ER176=0,"1","2")</f>
        <v>1</v>
      </c>
      <c r="ET176" s="11" t="str">
        <f aca="false" t="array" ref="ET176">_xlfn.IFS(ER176=0,"0", ER176=0.25, "1", ER176=0.5,"2", ER176=0.75,"3", ER176=1,"4",ER176=1.25,"5", ER176=1.5,"6", ER176=1.75,"7", ER176=2,"8", ER176=2.25,"9", ER176=2.25,"9",ER176=2.5,"10", ER176=2.75,"11", ER176=3,"12", ER176=3.25,"13", ER176=3.5,"14", ER176=3.75,"15",ER176=4,"16", ER176=-0.25, "17", bq=-0.5, "18")</f>
        <v>0</v>
      </c>
      <c r="EU176" s="13" t="n">
        <v>15</v>
      </c>
      <c r="EV176" s="14" t="str">
        <f aca="false">VLOOKUP(EU176,LEYENDA!$G$2:$H$8,2,TRUE())</f>
        <v>13-18</v>
      </c>
      <c r="EW176" s="14" t="str">
        <f aca="false" t="array" ref="EW176">_xlfn.IFS(EV176="0-5","1", EV176="6-12","2", EV176="13-18","3", EV176="19-24","4", EV176="25-36","5", EV176="37-48","6", EV176="49-60","7")</f>
        <v>3</v>
      </c>
    </row>
    <row r="177" customFormat="false" ht="13.5" hidden="false" customHeight="false" outlineLevel="0" collapsed="false">
      <c r="A177" s="41" t="n">
        <v>57</v>
      </c>
      <c r="B177" s="32" t="n">
        <v>15</v>
      </c>
      <c r="C177" s="33" t="n">
        <v>43837</v>
      </c>
      <c r="D177" s="6"/>
      <c r="E177" s="5" t="str">
        <f aca="false">VLOOKUP(A177,'286'!$A$3:$J$600,10,FALSE())</f>
        <v>GARCÍA GARCÍA, MARÍA</v>
      </c>
      <c r="F177" s="4" t="str">
        <f aca="false">VLOOKUP(A177,'286'!$A$3:$I$1768,3,FALSE())</f>
        <v>GARGARMA</v>
      </c>
      <c r="G177" s="6" t="n">
        <f aca="false">VLOOKUP(A177,'286'!$A$3:$I$1768,4,FALSE())</f>
        <v>32550</v>
      </c>
      <c r="H177" s="7" t="n">
        <f aca="false">YEAR(C177)-YEAR(G177)</f>
        <v>31</v>
      </c>
      <c r="I177" s="1" t="str">
        <f aca="false">VLOOKUP(H177,LEYENDA!$C$2:$D$6,2,TRUE())</f>
        <v>25-40</v>
      </c>
      <c r="J177" s="5" t="str">
        <f aca="false">VLOOKUP(A177,'286'!$A$3:$I$1768,7,FALSE())</f>
        <v>M</v>
      </c>
      <c r="K177" s="8" t="str">
        <f aca="false">VLOOKUP(A177,'286'!$A$3:$I$1768,2,FALSE())</f>
        <v>OD</v>
      </c>
      <c r="L177" s="4" t="str">
        <f aca="false">VLOOKUP(A177,'286'!$A$3:$I$1768,8,FALSE())</f>
        <v>D</v>
      </c>
      <c r="M177" s="4" t="str">
        <f aca="false">VLOOKUP(A177,'286'!$A$3:$I$1768,9,FALSE())</f>
        <v>I</v>
      </c>
      <c r="N177" s="8" t="str">
        <f aca="false">IF(R177=O177, "MISMA","CONTRARIA")</f>
        <v>CONTRARIA</v>
      </c>
      <c r="O177" s="8" t="str">
        <f aca="false" t="array" ref="O177">_xlfn.IFS(L177="D","1", L177="I","2")</f>
        <v>1</v>
      </c>
      <c r="P177" s="8" t="str">
        <f aca="false" t="array" ref="P177">_xlfn.IFS(K177="OD","1", K177="OI","2")</f>
        <v>1</v>
      </c>
      <c r="Q177" s="1" t="str">
        <f aca="false" t="array" ref="Q177">_xlfn.IFS(J177="M","1", J177="H","2")</f>
        <v>1</v>
      </c>
      <c r="R177" s="8" t="str">
        <f aca="false" t="array" ref="R177">_xlfn.IFS(M177="D","1", M177="I","2")</f>
        <v>2</v>
      </c>
      <c r="S177" s="1" t="str">
        <f aca="false" t="array" ref="S177">_xlfn.IFS(N177="CONTRARIA", "1",N177= "MISMA","2")</f>
        <v>1</v>
      </c>
      <c r="T177" s="1" t="str">
        <f aca="false" t="array" ref="T177">_xlfn.IFS(I177="0-12","1", I177="13-24","2", I177="25-40","3", I177="41-60","4", I177="61-100","5")</f>
        <v>3</v>
      </c>
      <c r="U177" s="9" t="n">
        <v>6</v>
      </c>
      <c r="V177" s="1" t="str">
        <f aca="false">IF(U177="","",IF(AND(U177&gt;=-9,U177&lt;=-6.5),"-9 a -6,5",IF(AND(U177&gt;=-6,U177&lt;=-3.5),"-6 a -3,5",IF(AND(U177&gt;=-3,U177&lt;=-1),"-3 a -1",IF(U177=-0.5,"-0,5",IF(AND(U177&gt;=0,U177&lt;=2.5),"0 a 2,5",IF(AND(U177&gt;=3,U177&lt;=5.5),"3 a 5,5",IF(AND(U177&gt;=6,U177&lt;=8.5),"6 a 8,5",IF(AND(U177&gt;=9,U177&lt;=20),"9 a 20","Fuera de rango")))))))))</f>
        <v>6 a 8,5</v>
      </c>
      <c r="W177" s="11" t="n">
        <f aca="false">IF(V177="","",IF(V177="-9 a -6,5",2,IF(V177="-6 a -3,5",3,IF(V177="-3 a -1",4,IF(V177="-0,5","NORMA",IF(V177="0 a 2,5",5,IF(V177="3 a 5,5",6,IF(V177="6 a 8,5",7,IF(V177="9 a 20",8,"Fuera de rango")))))))))</f>
        <v>7</v>
      </c>
      <c r="X177" s="9" t="n">
        <v>0</v>
      </c>
      <c r="Y177" s="10" t="str">
        <f aca="false">IF(X177="","",IF(AND(X177&gt;=0,X177&lt;=4),"0 a 4",IF(AND(X177&gt;=4.5,X177&lt;=8.5),"4,5 a 8,5",IF(X177=9,"9",IF(AND(X177&gt;=9.5,X177&lt;=13),"9,5 a 13",IF(AND(X177&gt;=13.5,X177&lt;=20),"13,5 a 20",IF(AND(X177&gt;=20.5,X177&lt;=35),"20,5 a 35","Fuera de rango")))))))</f>
        <v>0 a 4</v>
      </c>
      <c r="Z177" s="11" t="n">
        <f aca="false">IF(Y177="","",IF(Y177="0 a 4",1,IF(Y177="4,5 a 8,5",2,IF(Y177="9","NORMA",IF(Y177="9,5 a 13",3,IF(Y177="13,5 a 20",4,IF(Y177="20,5 a 35",5,"Fuera de rango")))))))</f>
        <v>1</v>
      </c>
      <c r="AA177" s="9" t="n">
        <v>19</v>
      </c>
      <c r="AB177" s="11" t="str">
        <f aca="false">IF(AA177="","",IF(AND(AA177&gt;=0,AA177&lt;=9),"0 a 9",IF(AND(AA177&gt;=9.5,AA177&lt;=18.5),"9,5 a 18,5",IF(AA177=19,"19",IF(AND(AA177&gt;=19.5,AA177&lt;=28),"19,5 a 28",IF(AND(AA177&gt;=28.5,AA177&lt;=40),"28,5 a 40","Fuera de rango"))))))</f>
        <v>19</v>
      </c>
      <c r="AC177" s="11" t="str">
        <f aca="false" t="array" ref="AC177">_xlfn.IFS(AB177="","",AB177="0 a 9",1,AB177="9,5 a 18,5",2,AB177="19","NORMA",AB177="19,5 a 28",3,AB177="28,5 a 40",4,TRUE(),"Fuera de rango")</f>
        <v>NORMA</v>
      </c>
      <c r="AD177" s="9" t="n">
        <v>8</v>
      </c>
      <c r="AE177" s="10" t="str">
        <f aca="false">IF(AD177="","",IF(AND(AD177&gt;=-10,AD177&lt;=0),"De -10 a 0",IF(AND(AD177&gt;=0.5,AD177&lt;=9.5),"0,5 a 9,5",IF(AD177=10,"10",IF(AND(AD177&gt;=10.5,AD177&lt;=20),"10,5 a 20",IF(AND(AD177&gt;=20.5,AD177&lt;=40),"20,5 a 40","Fuera de rango"))))))</f>
        <v>0,5 a 9,5</v>
      </c>
      <c r="AF177" s="12" t="n">
        <f aca="false">IF(AD177="","",IF(AND(AD177&gt;=-10,AD177&lt;=0),1,IF(AND(AD177&gt;=0.5,AD177&lt;=9.5),2,IF(AD177=10,"NORMA",IF(AND(AD177&gt;=10.5,AD177&lt;=20),3,IF(AND(AD177&gt;=20.5,AD177&lt;=40),4,""))))))</f>
        <v>2</v>
      </c>
      <c r="AG177" s="9" t="n">
        <v>6</v>
      </c>
      <c r="AH177" s="10" t="str">
        <f aca="false">IF(AG177="","",IF(AND(AG177&gt;=0,AG177&lt;=4),"0 a 4",IF(AND(AG177&gt;=4.5,AG177&lt;=8.5),"4,5 a 8,5",IF(AG177=9,"9",IF(AND(AG177&gt;=9.5,AG177&lt;=13),"9,5 a 13",IF(AND(AG177&gt;=13.5,AG177&lt;=25),"13,5 a 25","Fuera de rango"))))))</f>
        <v>4,5 a 8,5</v>
      </c>
      <c r="AI177" s="11" t="n">
        <f aca="false">IF(AH177="","",IF(AH177="0 a 4",1,IF(AH177="4,5 a 8,5",2,IF(AH177="9","NORMA",IF(AH177="9,5 a 13",3,IF(AH177="13,5 a 25",4,""))))))</f>
        <v>2</v>
      </c>
      <c r="AJ177" s="9" t="n">
        <v>2</v>
      </c>
      <c r="AK177" s="10" t="str">
        <f aca="false">IF(AJ177="","",IF(AND(AJ177&gt;=-15,AJ177&lt;=-10.5),"-15 a -10,5",IF(AND(AJ177&gt;=-10,AJ177&lt;=-4),"-10 a -4",IF(AND(AJ177&gt;=-4.5,AJ177&lt;=0),"-4,5 a 0",IF(AND(AJ177&gt;=0.5,AJ177&lt;=4.5),"0,5 a 4,5",IF(AJ177=5,"5",IF(AND(AJ177&gt;=5.5,AJ177&lt;=10),"5,5 a 10",IF(AND(AJ177&gt;=10.5,AJ177&lt;=20),"10,5 a 20","Fuera de rango"))))))))</f>
        <v>0,5 a 4,5</v>
      </c>
      <c r="AL177" s="11" t="n">
        <f aca="false">IF(AK177="","",IF(AK177="-15 a -10,5",1,IF(AK177="-10 a -4",2,IF(AK177="-4,5 a 0",3,IF(AK177="0,5 a 4,5",4,IF(AK177="5","NORMA",IF(AK177="5,5 a 10",5,IF(AK177="10,5 a 20",6,"Error"))))))))</f>
        <v>4</v>
      </c>
      <c r="AM177" s="9" t="n">
        <v>-1</v>
      </c>
      <c r="AN177" s="10" t="str">
        <f aca="false">IF(AM177="","",IF(AND(AM177&gt;=-7.5,AM177&lt;=-5.5),"-7,5 a -5,5",IF(AND(AM177&gt;=-5,AM177&lt;=-3),"-5 a -3",IF(AND(AM177&gt;=-2.5,AM177&lt;=-0.5),"-2,5 a -0,5",IF(AM177=0,"0,00",IF(AND(AM177&gt;=0.5,AM177&lt;=2.5),"0,5 a 2,5",IF(AND(AM177&gt;=3,AM177&lt;=5),"3 a 5",IF(AND(AM177&gt;=5.5,AM177&lt;=7.5),"5,5 a 7,5",IF(AND(AM177&gt;=8,AM177&lt;=10),"8 a 10","Fuera de rango")))))))))</f>
        <v>-2,5 a -0,5</v>
      </c>
      <c r="AO177" s="11" t="n">
        <f aca="false">IF(AN177="","",IF(AN177="-7,5 a -5,5",1,IF(AN177="-5 a -3",2,IF(AN177="-2,5 a -0,5",3,IF(AN177="0,00","NORMA",IF(AN177="0,5 a 2,5",4,IF(AN177="3 a 5",5,IF(AN177="5,5 a 7,5",6,IF(AN177="8 a 10",7,"Error")))))))))</f>
        <v>3</v>
      </c>
      <c r="AP177" s="9" t="n">
        <v>-0.5</v>
      </c>
      <c r="AQ177" s="10" t="str">
        <f aca="false">IF(AP177="","",IF(AND(AP177&gt;=-20,AP177&lt;=-9.5),"-20 a -9,5",IF(AND(AP177&gt;=-9,AP177&lt;=-6.5),"-9 a -6,5",IF(AP177=-6,"-6",IF(AND(AP177&gt;=-5.5,AP177&lt;=-3),"-5,5 a -3",IF(AND(AP177&gt;=-2.5,AP177&lt;=0),"-2,5 a 0",IF(AND(AP177&gt;=0.5,AP177&lt;=3),"0,5 a 3",IF(AND(AP177&gt;=3.5,AP177&lt;=6),"3,5 a 6",IF(AND(AP177&gt;=6.5,AP177&lt;=9),"6,5 a 9",IF(AND(AP177&gt;=9.5,AP177&lt;=20),"9,5 a 20","Fuera de rango"))))))))))</f>
        <v>-2,5 a 0</v>
      </c>
      <c r="AR177" s="11" t="n">
        <f aca="false">IF(AQ177="","",IF(AQ177="-20 a -9,5",1,IF(AQ177="-9 a -6,5",2,IF(AQ177="-6","NORMA",IF(AQ177="-5,5 a -3",3,IF(AQ177="-2,5 a 0",4,IF(AQ177="0,5 a 3",5,IF(AQ177="3,5 a 6",6,IF(AQ177="6,5 a 9",7,IF(AQ177="9,5 a 20",8,""))))))))))</f>
        <v>4</v>
      </c>
      <c r="AS177" s="9" t="n">
        <v>5</v>
      </c>
      <c r="AT177" s="10" t="str">
        <f aca="false">IF(AS177="","",IF(AND(AS177&gt;=-16,AS177&lt;=-14),"-16 a -14",IF(AND(AS177&gt;=-13.5,AS177&lt;=-11.5),"-13,5 a -11,5",IF(AND(AS177&gt;=-11,AS177&lt;=-9),"-11 a -9",IF(AND(AS177&gt;=-8.5,AS177&lt;=-6.5),"-8,5 a -6,5",IF(AND(AS177&gt;=-6,AS177&lt;=-4),"-6 a -4",IF(AND(AS177&gt;=-3.5,AS177&lt;=-1.5),"-3,5 a -1,5",IF(AND(AS177&gt;=-1,AS177&lt;=1),"-1 a 1",IF(AND(AS177&gt;=1.5,AS177&lt;=3.5),"1,5 a 3,5",IF(AND(AS177&gt;=4,AS177&lt;=6),"4 a 6",IF(AND(AS177&gt;=6.5,AS177&lt;=8.5),"6,5 a 8,5",IF(AND(AS177&gt;=9,AS177&lt;=11),"9 a 11",IF(AND(AS177&gt;=11.5,AS177&lt;=13.5),"11,5 a 13,5",IF(AND(AS177&gt;=14,AS177&lt;=16),"14 a 16",IF(AND(AS177&gt;=16.5,AS177&lt;=18.5),"16,5 a 18,5",IF(AND(AS177&gt;=19,AS177&lt;=21),"19 a 21","Fuera de rango"))))))))))))))))</f>
        <v>4 a 6</v>
      </c>
      <c r="AU177" s="11" t="str">
        <f aca="false" t="array" ref="AU177">IF(AT177="","",_xlfn.IFS(AT177="-16 a -14",1,AT177="-13,5 a -11,5",2,AT177="-11 a -9",3,AT177="-8,5 a -6,5",4,AT177="-6 a -4",5,AT177="-3,5 a -1,5",6,AT177="-1 a 1",7,AT177="1,5 a 3,5",8,AT177="4 a 6","NORMA",AT177="6,5 a 8,5",9,AT177="9 a 11",10,AT177="11,5 a 13,5",11,AT177="14 a 16",12,AT177="16,5 a 18,5",13,AT177="19 a 21",14,TRUE(),""))</f>
        <v>NORMA</v>
      </c>
      <c r="AV177" s="9" t="n">
        <v>1.25</v>
      </c>
      <c r="AW177" s="10" t="str">
        <f aca="false">IF(AV177="","",IF(AND(AV177&gt;=-1,AV177&lt;=-0.5),"-1 a -0,5",IF(AND(AV177&gt;-0.5,AV177&lt;=0),"De -0,5 a 0",IF(AND(AV177&gt;=0.25,AV177&lt;=0.75),"0,25 a 0,75",IF(AND(AV177&gt;=1,AV177&lt;=1.5),"1 a 1,5",IF(AND(AV177&gt;=1.75,AV177&lt;=2.25),"1,75 a 2,25",IF(AND(AV177&gt;=2.5,AV177&lt;=3),"2,5 a 3",IF(AND(AV177&gt;=3.25,AV177&lt;=3.75),"3,25 a 3,75","Fuera de rango"))))))))</f>
        <v>1 a 1,5</v>
      </c>
      <c r="AX177" s="11" t="n">
        <f aca="false">IF(AW177="","",IF(OR(AW177="-1 a -0,5",AW177="-1 a -0.5"),1,IF(OR(AW177="De -0,5 a 0",AW177="-0,5 a 0",AW177="De -0.5 a 0"),2,IF(OR(AW177="0,25 a 0,75",AW177="0.25 a 0.75"),"NORMA",IF(OR(AW177="1 a 1,5",AW177="1 a 1.5"),3,IF(OR(AW177="1,75 a 2,25",AW177="1.75 a 2.25"),4,IF(OR(AW177="2,5 a 3",AW177="2.5 a 3"),5,IF(OR(AW177="3,25 a 3,75",AW177="3.25 a 3.75"),6,""))))))))</f>
        <v>3</v>
      </c>
      <c r="AY177" s="9" t="n">
        <v>-2</v>
      </c>
      <c r="AZ177" s="10" t="str">
        <f aca="false">IF(AY177="","",IF(AND(AY177&gt;=-20,AY177&lt;=-9.5),"-20 a -9,5",IF(AND(AY177&gt;=-9,AY177&lt;=-6.5),"-9 a -6,5",IF(AY177=-6,"-6",IF(AND(AY177&gt;=-5.5,AY177&lt;=-3),"-5,5 a -3",IF(AND(AY177&gt;=-2.5,AY177&lt;=0),"-2,5 a 0",IF(AND(AY177&gt;=0.5,AY177&lt;=3),"0,5 a 3",IF(AND(AY177&gt;=3.5,AY177&lt;=6),"3,5 a 6","Fuera de rango"))))))))</f>
        <v>-2,5 a 0</v>
      </c>
      <c r="BA177" s="11" t="n">
        <f aca="false">IF(AZ177="","",IF(AZ177="-20 a -9,5",1,IF(AZ177="-9 a -6,5",2,IF(AZ177="-6","NORMA",IF(AZ177="-5,5 a -3",3,IF(AZ177="-2,5 a 0",4,IF(AZ177="0,5 a 3",5,IF(AZ177="3,5 a 6",6,""))))))))</f>
        <v>4</v>
      </c>
      <c r="BB177" s="9" t="n">
        <v>0</v>
      </c>
      <c r="BC177" s="10" t="str">
        <f aca="false" t="array" ref="BC177">IF(BB177="","",_xlfn.IFS(AND(BB177&gt;=0,BB177&lt;=2),"0 a 2",AND(BB177&gt;=2.5,BB177&lt;=4.5),"2,5 a 4,5",AND(BB177&gt;=5,BB177&lt;=7),"5 a 7",AND(BB177&gt;=7.5,BB177&lt;=9.5),"7,5 a 9,5",AND(BB177&gt;=10,BB177&lt;=12),"10 a 12",AND(BB177&gt;=12.5,BB177&lt;=14.5),"12,5 a 14,5",BB177=15,"15",AND(BB177&gt;=15.5,BB177&lt;=17.5),"15,5 a 17,5",AND(BB177&gt;=18,BB177&lt;=20),"18 a 20",AND(BB177&gt;=20.5,BB177&lt;=22.5),"20,5 a 22,5",AND(BB177&gt;=23,BB177&lt;=25),"23 a 25",TRUE(),"Fuera de rango"))</f>
        <v>0 a 2</v>
      </c>
      <c r="BD177" s="11" t="n">
        <f aca="false" t="array" ref="BD177">IF(BC177="","",_xlfn.IFS(BC177="0 a 2",1,BC177="2,5 a 4,5",2,BC177="5 a 7",3,BC177="7,5 a 9,5",4,BC177="10 a 12",5,BC177="12,5 a 14,5",6,BC177="15","NORMA",BC177="15,5 a 17,5",7,BC177="18 a 20",8,BC177="20,5 a 22,5",9,BC177="23 a 25",10,TRUE(),"Fuera de rango"))</f>
        <v>1</v>
      </c>
      <c r="BE177" s="9" t="n">
        <v>40</v>
      </c>
      <c r="BF177" s="10" t="str">
        <f aca="false">IF(BE177="","",IF(AND(BE177&gt;=-20,BE177&lt;=-10),"-20 a -10",IF(AND(BE177&gt;=-9.5,BE177&lt;=0.5),"-9,5 a 0,5",IF(AND(BE177&gt;=1,BE177&lt;=11),"1 a 11",IF(AND(BE177&gt;=11.5,BE177&lt;=20.5),"11,5 a 20,5",IF(BE177=21,"21",IF(AND(BE177&gt;=21.5,BE177&lt;=31.5),"21,5 a 31,5",IF(AND(BE177&gt;=32,BE177&lt;=42),"32 a 42","Fuera de rango"))))))))</f>
        <v>32 a 42</v>
      </c>
      <c r="BG177" s="11" t="n">
        <f aca="false">IF(BF177="","",IF(BF177="-20 a -10",1,IF(BF177="-9,5 a 0,5",2,IF(BF177="1 a 11",3,IF(BF177="11,5 a 20,5",4,IF(BF177="21","NORMA",IF(BF177="21,5 a 31,5",5,IF(BF177="32 a 42",6,""))))))))</f>
        <v>6</v>
      </c>
      <c r="BH177" s="9" t="n">
        <v>0</v>
      </c>
      <c r="BI177" s="10" t="str">
        <f aca="false">IF(BH177="","",IF(AND(BH177&gt;=-20,BH177&lt;=-15),"-20 a -15",IF(AND(BH177&gt;=-14.5,BH177&lt;=-9.5),"-14,5 a -9,5",IF(AND(BH177&gt;=-9,BH177&lt;=-4),"-9 a -4",IF(AND(BH177&gt;=-3.5,BH177&lt;=2.5),"-3,5 a 2,5",IF(AND(BH177&gt;=3,BH177&lt;=8),"3 a 8",IF(AND(BH177&gt;=8.5,BH177&lt;=14.5),"8,5 a 14,5",IF(BH177=15,"15",IF(AND(BH177&gt;=15.5,BH177&lt;=20.5),"15,5 a 20,5",IF(AND(BH177&gt;=21,BH177&lt;=26),"21 a 26","Fuera de rango"))))))))))</f>
        <v>-3,5 a 2,5</v>
      </c>
      <c r="BJ177" s="11" t="n">
        <f aca="false">IF(BI177="","",IF(BI177="-20 a -15",1,IF(BI177="-14,5 a -9,5",2,IF(BI177="-9 a -4",3,IF(BI177="-3,5 a 2,5",4,IF(BI177="3 a 8",5,IF(BI177="8,5 a 14,5",6,IF(BI177="15","NORMA",IF(BI177="15,5 a 20,5",7,IF(BI177="21 a 26",8,IF(BI177="26,5 a 31,5",9,"")))))))))))</f>
        <v>4</v>
      </c>
      <c r="BK177" s="9" t="n">
        <v>0</v>
      </c>
      <c r="BL177" s="10" t="str">
        <f aca="false">IF(BK177="","",IF(AND(BK177&gt;=0,BK177&lt;=2),"0 - 2",IF(AND(BK177&gt;=2.5,BK177&lt;=4.5),"2,5 - 4,5",IF(AND(BK177&gt;=5,BK177&lt;=7),"5 - 7",IF(AND(BK177&gt;=7.5,BK177&lt;=9.5),"7,5 - 9,5",IF(AND(BK177&gt;=10,BK177&lt;=12),"10 - 12",IF(AND(BK177&gt;=12.5,BK177&lt;=13.5),"12,5 - 13,5",IF(BK177=14,"14",IF(AND(BK177&gt;=14.5,BK177&lt;=16.5),"14,5 - 16,5",IF(AND(BK177&gt;=17,BK177&lt;=19),"17 - 19",IF(AND(BK177&gt;=19.5,BK177&lt;=21.5),"19,5 - 21,5",IF(AND(BK177&gt;=22,BK177&lt;=24),"22 - 24",IF(AND(BK177&gt;=24.5,BK177&lt;=26.5),"24,5 - 26,5",IF(AND(BK177&gt;=27,BK177&lt;=29),"27 - 29",IF(AND(BK177&gt;=29.5,BK177&lt;=30),"29,5 - 30","Fuera de rango")))))))))))))))</f>
        <v>0 - 2</v>
      </c>
      <c r="BM177" s="11" t="n">
        <f aca="false">IF(BL177="","",IF(BL177="0 - 2",1,IF(BL177="2,5 - 4,5",2,IF(BL177="5 - 7",3,IF(BL177="7,5 - 9,5",4,IF(BL177="10 - 12",5,IF(BL177="12,5 - 13,5",6,IF(BL177="14","NORMA",IF(BL177="14,5 - 16,5",7,IF(BL177="17 - 19",8,IF(BL177="19,5 - 21,5",9,IF(BL177="22 - 24",10,IF(BL177="24,5 - 26,5",11,IF(BL177="27 - 29",12,IF(BL177="29,5 - 30",13,"")))))))))))))))</f>
        <v>1</v>
      </c>
      <c r="BN177" s="9" t="n">
        <v>8</v>
      </c>
      <c r="BO177" s="10" t="str">
        <f aca="false">IF(BN177="","",IF(AND(BN177&gt;=-20,BN177&lt;=-10),"-20 a -10",IF(AND(BN177&gt;=-9.5,BN177&lt;=0.5),"-9,5 a 0,5",IF(AND(BN177&gt;=1,BN177&lt;=11),"1 a 11",IF(AND(BN177&gt;=11.5,BN177&lt;=21.5),"11,5 a 21,5",IF(BN177=22,"22",IF(AND(BN177&gt;=22.5,BN177&lt;=32.5),"22,5 a 32,5",IF(AND(BN177&gt;=33,BN177&lt;=43),"33 a 43","Fuera de rango"))))))))</f>
        <v>1 a 11</v>
      </c>
      <c r="BP177" s="11" t="n">
        <f aca="false">IF(BO177="","",IF(BO177="-20 a -10",1,IF(BO177="-9,5 a 0,5",2,IF(BO177="1 a 11",3,IF(BO177="11,5 a 21,5",4,IF(BO177="22","NORMA",IF(BO177="22,5 a 32,5",5,IF(BO177="33 a 43",6,""))))))))</f>
        <v>3</v>
      </c>
      <c r="BQ177" s="9" t="n">
        <v>3</v>
      </c>
      <c r="BR177" s="10" t="str">
        <f aca="false">IF(BQ177="","",IF(AND(BQ177&gt;=-20,BQ177&lt;=-15),"-20 a -15",IF(AND(BQ177&gt;=-14.5,BQ177&lt;=-9.5),"-14,5 a -9,5",IF(AND(BQ177&gt;=-9,BQ177&lt;=-4),"-9 a -4",IF(AND(BQ177&gt;=-3.5,BQ177&lt;=2.5),"-3,5 a 2,5",IF(AND(BQ177&gt;=3,BQ177&lt;=8),"3 a 8",IF(AND(BQ177&gt;=8.5,BQ177&lt;=13.5),"8,5 a 13,5",IF(AND(BQ177&gt;=14,BQ177&lt;=17.5),"14 a 17,5",IF(BQ177=18,"18",IF(AND(BQ177&gt;=18.5,BQ177&lt;=23.5),"18,5 a 23,5",IF(AND(BQ177&gt;=24,BQ177&lt;=29),"24 a 29",IF(AND(BQ177&gt;=29.5,BQ177&lt;=34.5),"29,5 a 34,5",IF(AND(BQ177&gt;=35,BQ177&lt;=40),"35 a 40","Fuera de rango")))))))))))))</f>
        <v>3 a 8</v>
      </c>
      <c r="BS177" s="11" t="n">
        <f aca="false">IF(BR177="","",IF(BR177="-20 a -15",1,IF(BR177="-14,5 a -9,5",2,IF(BR177="-9 a -4",3,IF(BR177="-3,5 a 2,5",4,IF(BR177="3 a 8",5,IF(BR177="8,5 a 13,5",6,IF(BR177="14 a 17,5",7,IF(BR177="18","NORMA",IF(BR177="18,5 a 23,5",8,IF(BR177="24 a 29",9,IF(BR177="29,5 a 34,5",10,IF(BR177="35 a 40",11,"")))))))))))))</f>
        <v>5</v>
      </c>
      <c r="BT177" s="9" t="n">
        <v>0</v>
      </c>
      <c r="BU177" s="10" t="str">
        <f aca="false">IF(BT177="","",IF(AND(BT177&gt;=-20,BT177&lt;=-18),"-20 a -18",IF(AND(BT177&gt;=-17.5,BT177&lt;=-15.5),"-17,5 a -15,5",IF(AND(BT177&gt;=-15,BT177&lt;=-13),"-15 a -13",IF(AND(BT177&gt;=-12.5,BT177&lt;=-10.5),"-12,5 a -10,5",IF(AND(BT177&gt;=-10,BT177&lt;=-8),"-10 a -8",IF(AND(BT177&gt;=-7.5,BT177&lt;=-5.5),"-7,5 a -5,5",IF(AND(BT177&gt;=-5,BT177&lt;=-3),"-5 a -3",IF(AND(BT177&gt;=-2.5,BT177&lt;=-0.5),"-2,5 a -0,5",IF(BT177=0,"0",IF(AND(BT177&gt;=0.5,BT177&lt;=2.5),"0,5 a 2,5",IF(AND(BT177&gt;=3,BT177&lt;=5),"3 a 5",IF(AND(BT177&gt;=5.5,BT177&lt;=7.5),"5,5 a 7,5",IF(AND(BT177&gt;=8,BT177&lt;=10),"8 a 10",IF(AND(BT177&gt;=10.5,BT177&lt;=12.5),"10,5 a 12,5",IF(AND(BT177&gt;=13,BT177&lt;=15),"13 a 15",IF(AND(BT177&gt;=15.5,BT177&lt;=17.5),"15,5 a 17,5",IF(AND(BT177&gt;=18,BT177&lt;=20),"18 a 20","Fuera de rango"))))))))))))))))))</f>
        <v>0</v>
      </c>
      <c r="BV177" s="11" t="str">
        <f aca="false">IF(BT177="","",IF(BT177=0,"NORMA",IF(AND(BT177&gt;=-20,BT177&lt;=-18),2,IF(AND(BT177&gt;=-17.5,BT177&lt;=-15.5),2,IF(AND(BT177&gt;=-15,BT177&lt;=-13),3,IF(AND(BT177&gt;=-12.5,BT177&lt;=-10.5),4,IF(AND(BT177&gt;=-10,BT177&lt;=-8),5,IF(AND(BT177&gt;=-7.5,BT177&lt;=-5.5),6,IF(AND(BT177&gt;=-5,BT177&lt;=-3),7,IF(AND(BT177&gt;=-2.5,BT177&lt;=-0.5),8,IF(AND(BT177&gt;=0.5,BT177&lt;=2.5),9,IF(AND(BT177&gt;=3,BT177&lt;=5),10,IF(AND(BT177&gt;=5.5,BT177&lt;=7.5),11,IF(AND(BT177&gt;=8,BT177&lt;=10),12,IF(AND(BT177&gt;=10.5,BT177&lt;=12.5),13,IF(AND(BT177&gt;=13,BT177&lt;=15),14,IF(AND(BT177&gt;=15.5,BT177&lt;=17.5),15,IF(AND(BT177&gt;=18,BT177&lt;=20),16,"Fuera de rango"))))))))))))))))))</f>
        <v>NORMA</v>
      </c>
      <c r="BW177" s="9" t="n">
        <v>-9</v>
      </c>
      <c r="BX177" s="10" t="n">
        <f aca="false">18.5- (0.3*H177)</f>
        <v>9.2</v>
      </c>
      <c r="BY177" s="10" t="n">
        <f aca="false">(BW177)-(BX177)</f>
        <v>-18.2</v>
      </c>
      <c r="BZ177" s="10" t="str">
        <f aca="false">IF(BY177="","",IF(BY177&lt;-27.5,"De -30 a -28",IF(BY177&lt;-25,"De -27,5 a -25,5",IF(BY177&lt;-22.5,"De -25 a -23",IF(BY177&lt;-20,"De -22,5 a -20,5",IF(BY177&lt;-17.5,"De -20 a -18",IF(BY177&lt;-15,"De -17,5 a -15,5",IF(BY177&lt;-12.5,"De -15 a -13",IF(BY177&lt;-10,"De -12,5 a -10,5",IF(BY177&lt;-7.5,"De -10 a -8",IF(BY177&lt;-5,"De -7,5 a -5,5",IF(BY177&lt;-2.5,"De -5 a -3",IF(BY177&lt;0,"De -2,5 a -0,5",IF(BY177&lt;2.5,"De 0 a 2",IF(BY177&lt;5,"De 2,5 a 4,5",IF(BY177&lt;7.5,"De 5 a 7",IF(BY177&lt;10,"De 7,5 a 9,5",IF(BY177&lt;12.5,"De 10 a 12",IF(BY177&lt;15,"De 12,5 a 14,5",IF(BY177&lt;17.5,"De 15 a 17",IF(BY177&lt;20,"De 17,5 a 19,5",IF(BY177&lt;22.5,"De 20 a 22",IF(BY177&lt;25,"De 22,5 a 24,5",IF(BY177&lt;27.5,"De 25 a 27","De 27,5 a 30"))))))))))))))))))))))))</f>
        <v>De -20 a -18</v>
      </c>
      <c r="CA177" s="12" t="n">
        <f aca="false">IF(BY177="","",IF(BY177&lt;=-28,1,IF(BY177&lt;=-25.5,2,IF(BY177&lt;=-23,3,IF(BY177&lt;=-20.5,4,IF(BY177&lt;=-18,5,IF(BY177&lt;=-15.5,6,IF(BY177&lt;=-13,7,IF(BY177&lt;=-10.5,8,IF(BY177&lt;=-8,9,IF(BY177&lt;=-5.5,10,IF(BY177&lt;=-3,11,IF(BY177&lt;=-0.5,12,IF(BY177&lt;=2,13,IF(BY177&lt;=4.5,14,IF(BY177&lt;=7,15,IF(BY177&lt;=9.5,16,IF(BY177&lt;=12,17,IF(BY177&lt;=14.5,18,IF(BY177&lt;=17,19,IF(BY177&lt;=19.5,20,IF(BY177&lt;=22,21,IF(BY177&lt;=24.5,22,IF(BY177&lt;=27,23,IF(BY177&lt;=30,24,"Fuera de rango")))))))))))))))))))))))))</f>
        <v>5</v>
      </c>
      <c r="CB177" s="9" t="n">
        <v>-8</v>
      </c>
      <c r="CC177" s="10" t="n">
        <f aca="false">18.5- (0.3*H177)</f>
        <v>9.2</v>
      </c>
      <c r="CD177" s="10" t="n">
        <f aca="false">(CB177)-(CC177)</f>
        <v>-17.2</v>
      </c>
      <c r="CE177" s="10" t="str">
        <f aca="false">IF(CD177="","",IF(CD177&lt;-27.5,"De -30 a -28",IF(CD177&lt;-25,"De -27,5 a -25,5",IF(CD177&lt;-22.5,"De -25 a -23",IF(CD177&lt;-20,"De -22,5 a -20,5",IF(CD177&lt;-17.5,"De -20 a -18",IF(CD177&lt;-15,"De -17,5 a -15,5",IF(CD177&lt;-12.5,"De -15 a -13",IF(CD177&lt;-10,"De -12,5 a -10,5",IF(CD177&lt;-7.5,"De -10 a -8",IF(CD177&lt;-5,"De -7,5 a -5,5",IF(CD177&lt;-2.5,"De -5 a -3",IF(CD177&lt;0,"De -2,5 a -0,5",IF(CD177&lt;=2,"De 0 a 2",IF(CD177&lt;=4.5,"De 2,5 a 4,5",IF(CD177&lt;=7,"De 5 a 7",IF(CD177&lt;=9.5,"De 7,5 a 9,5",IF(CD177&lt;=12,"De 10 a 12",IF(CD177&lt;=14.5,"De 12,5 a 14,5",IF(CD177&lt;=17,"De 15 a 17",IF(CD177&lt;=19.5,"De 17,5 a 19,5",IF(CD177&lt;=22,"De 20 a 22",IF(CD177&lt;=24.5,"De 22,5 a 24,5",IF(CD177&lt;=27,"De 25 a 27","De 27,5 a 30"))))))))))))))))))))))))</f>
        <v>De -17,5 a -15,5</v>
      </c>
      <c r="CF177" s="12" t="n">
        <f aca="false">IF(CD177="","",IF(CD177&lt;-27.5,1,IF(CD177&lt;-25,2,IF(CD177&lt;-22.5,3,IF(CD177&lt;-20,4,IF(CD177&lt;-17.5,5,IF(CD177&lt;-15,6,IF(CD177&lt;-12.5,7,IF(CD177&lt;-10,8,IF(CD177&lt;-7.5,9,IF(CD177&lt;-5,10,IF(CD177&lt;-2.5,11,IF(CD177&lt;0,12,IF(CD177&lt;2.5,13,IF(CD177&lt;5,14,IF(CD177&lt;7.5,15,IF(CD177&lt;10,16,IF(CD177&lt;12.5,17,IF(CD177&lt;15,18,IF(CD177&lt;17.5,19,IF(CD177&lt;20,20,IF(CD177&lt;22.5,21,IF(CD177&lt;25,22,IF(CD177&lt;27.5,23,24))))))))))))))))))))))))</f>
        <v>6</v>
      </c>
      <c r="CG177" s="9" t="n">
        <v>-4</v>
      </c>
      <c r="CH177" s="10" t="str">
        <f aca="false">IF(CG177="","",IF(AND(CG177&gt;=-10,CG177&lt;=-9.5),"-10 a -9,5",IF(AND(CG177&gt;-9.5,CG177&lt;=-8.5),"-9 a -8,5",IF(AND(CG177&gt;-8.5,CG177&lt;=-7.5),"-8 a -7,5",IF(AND(CG177&gt;-7.5,CG177&lt;=-6.5),"-7 a -6,5",IF(AND(CG177&gt;-6.5,CG177&lt;=-5.5),"-6 a -5,5",IF(AND(CG177&gt;-5.5,CG177&lt;=-4.5),"-5 a -4,5",IF(AND(CG177&gt;-4.5,CG177&lt;=-3.5),"-4 a -3,5",IF(AND(CG177&gt;-3.5,CG177&lt;=-2.5),"-3 a -2,5",IF(CG177=-2.25,"-2,25",IF(AND(CG177&gt;-2.5,CG177&lt;=-1.5),"-2 a -1,5",IF(AND(CG177&gt;-1.5,CG177&lt;=-0.5),"-1 a -0,5",IF(AND(CG177&gt;-0.5,CG177&lt;=0.5),"0 a 0,5",IF(AND(CG177&gt;0.5,CG177&lt;=1.5),"1 a 1,5",IF(AND(CG177&gt;1.5,CG177&lt;=2.5),"2 a 2,5",IF(AND(CG177&gt;2.5,CG177&lt;=3.5),"3 a 3,5",IF(AND(CG177&gt;3.5,CG177&lt;=4.5),"4 a 4,5",IF(AND(CG177&gt;4.5,CG177&lt;=5.5),"5 a 5,5",IF(AND(CG177&gt;5.5,CG177&lt;=6.5),"6 a 6,5",IF(AND(CG177&gt;6.5,CG177&lt;=7.5),"7 a 7,5",IF(AND(CG177&gt;7.5,CG177&lt;=8.5),"8 a 8,5",IF(AND(CG177&gt;8.5,CG177&lt;=9.5),"9 a 9,5",IF(CG177&gt;=10,"10","Fuera de rango")))))))))))))))))))))))</f>
        <v>-4 a -3,5</v>
      </c>
      <c r="CI177" s="11" t="n">
        <f aca="false">IF(CG177="","",IF(CG177=-2.25,"NORMA",IF(CG177&lt;=-9.5,1,IF(CG177&lt;=-8.5,2,IF(CG177&lt;=-7.5,3,IF(CG177&lt;=-6.5,4,IF(CG177&lt;=-5.5,5,IF(CG177&lt;=-4.5,6,IF(CG177&lt;=-3.5,7,IF(CG177&lt;=-2.5,8,IF(CG177&lt;=-1.5,9,IF(CG177&lt;=-0.5,10,IF(CG177&lt;=0.5,11,IF(CG177&lt;=1.5,12,IF(CG177&lt;=2.5,13,IF(CG177&lt;=3.5,14,IF(CG177&lt;=4.5,15,IF(CG177&lt;=5.5,16,IF(CG177&lt;=6.5,17,IF(CG177&lt;=7.5,18,IF(CG177&lt;=8.5,19,IF(CG177&lt;=9.5,20,IF(CG177=10,21,"Fuera de rango")))))))))))))))))))))))</f>
        <v>7</v>
      </c>
      <c r="CJ177" s="9" t="n">
        <v>3.25</v>
      </c>
      <c r="CK177" s="10" t="str">
        <f aca="false">IF(CJ177="","",IF(AND(CJ177&gt;=-6,CJ177&lt;=-5.5),"-6 a -5,5",IF(AND(CJ177&gt;-5.5,CJ177&lt;=-4.5),"-5 a -4,5",IF(AND(CJ177&gt;-4.5,CJ177&lt;=-3.5),"-4 a -3,5",IF(AND(CJ177&gt;-3.5,CJ177&lt;=-2.5),"-3 a -2,5",IF(AND(CJ177&gt;-2.5,CJ177&lt;=-1.5),"-2 a -1,5",IF(AND(CJ177&gt;-1.5,CJ177&lt;=-0.5),"-1 a -0,5",IF(AND(CJ177&gt;-0.5,CJ177&lt;=0.5),"0 a 0,5",IF(AND(CJ177&gt;0.5,CJ177&lt;=1.5),"1 a 1,5",IF(AND(CJ177&gt;1.5,CJ177&lt;2.5),"2",IF(AND(CJ177&gt;=2.5,CJ177&lt;=3),"2,5 a 3",IF(AND(CJ177&gt;3,CJ177&lt;=4),"3,5 a 4",IF(AND(CJ177&gt;4,CJ177&lt;=5),"4,5 a 5",IF(AND(CJ177&gt;5,CJ177&lt;=6),"5,5 a 6",IF(AND(CJ177&gt;6,CJ177&lt;=7),"6,5 a 7",IF(AND(CJ177&gt;7,CJ177&lt;=8),"7,5 a 8",IF(AND(CJ177&gt;8,CJ177&lt;=9.5),"8,5 a 9,5",IF(CJ177=10,"10","Fuera de rango"))))))))))))))))))</f>
        <v>3,5 a 4</v>
      </c>
      <c r="CL177" s="11" t="n">
        <f aca="false">IF(CK177="","",IF(OR(CK177="-6 a -5,5",CK177="-6 - -5,5"),1,IF(OR(CK177="-5 a -4,5",CK177="-5 - -4,5"),2,IF(OR(CK177="-4 a -3,5",CK177="-4 - -3,5"),3,IF(OR(CK177="-3 a -2,5",CK177="-3 - -2,5"),4,IF(OR(CK177="-2 a -1,5",CK177="-2 - -1,5"),5,IF(OR(CK177="-1 a -0,5",CK177="-1 - -0,5"),6,IF(OR(CK177="0 a 0,5",CK177="0 - 0,5"),7,IF(OR(CK177="1 a 1,5",CK177="1 - 1,5"),8,IF(CK177="2","NORMA",IF(OR(CK177="2,5 a 3",CK177="2,5 - 3"),9,IF(OR(CK177="3,5 a 4",CK177="3,5 - 4"),10,IF(OR(CK177="4,5 a 5",CK177="4,5 - 5"),11,IF(OR(CK177="5,5 a 6",CK177="5,5 - 6"),12,IF(OR(CK177="6,5 a 7",CK177="6,5 - 7"),13,IF(OR(CK177="7,5 a 8",CK177="7,5 - 8"),14,IF(OR(CK177="8,5 a 9",CK177="8,5 - 9,5",CK177="9 a 9,5"),15,IF(CK177="10",15,IF(OR(CK177="0,5 a 1",CK177="0,5 - 1"),7,"Fuera de rango")))))))))))))))))))</f>
        <v>10</v>
      </c>
      <c r="CM177" s="10" t="n">
        <v>0</v>
      </c>
      <c r="CN177" s="10" t="str">
        <f aca="false">IF(CM177=0,"0", " ")</f>
        <v>0</v>
      </c>
      <c r="CO177" s="10" t="str">
        <f aca="false">IF(CM177&gt;0,"EME"," ")</f>
        <v> </v>
      </c>
      <c r="CP177" s="10" t="n">
        <v>0</v>
      </c>
      <c r="CQ177" s="10" t="str">
        <f aca="false">IF(CP177&gt;0,"0", " ")</f>
        <v> </v>
      </c>
      <c r="CR177" s="10" t="str">
        <f aca="false">IF(CP177&gt;0,"EME"," ")</f>
        <v> </v>
      </c>
      <c r="CS177" s="9" t="n">
        <v>0</v>
      </c>
      <c r="CT177" s="10" t="str">
        <f aca="false">IF(CS177&gt;0,"1", " ")</f>
        <v> </v>
      </c>
      <c r="CU177" s="10" t="str">
        <f aca="false">IF(CS177&gt;0,"HIP"," ")</f>
        <v> </v>
      </c>
      <c r="CV177" s="9" t="n">
        <v>0</v>
      </c>
      <c r="CW177" s="10" t="str">
        <f aca="false">IF(CV177&gt;0,"1", " ")</f>
        <v> </v>
      </c>
      <c r="CX177" s="10" t="str">
        <f aca="false">IF(CV177&gt;0,"HIP"," ")</f>
        <v> </v>
      </c>
      <c r="CY177" s="9" t="n">
        <v>-5</v>
      </c>
      <c r="CZ177" s="11" t="str">
        <f aca="false">IF(CY177&lt;0,"2"," ")</f>
        <v>2</v>
      </c>
      <c r="DA177" s="11" t="str">
        <f aca="false">IF(CY177&lt;0,"MIO"," ")</f>
        <v>MIO</v>
      </c>
      <c r="DB177" s="9" t="n">
        <v>-3.75</v>
      </c>
      <c r="DC177" s="11" t="str">
        <f aca="false">IF(DB177&lt;0,"2"," ")</f>
        <v>2</v>
      </c>
      <c r="DD177" s="11" t="str">
        <f aca="false">IF(DB177&lt;0,"MIO"," ")</f>
        <v>MIO</v>
      </c>
      <c r="DE177" s="9" t="n">
        <v>-1.25</v>
      </c>
      <c r="DF177" s="11" t="str">
        <f aca="false">IF(DE177&lt;0,"3"," ")</f>
        <v>3</v>
      </c>
      <c r="DG177" s="11" t="str">
        <f aca="false">IF(DE177&lt;0,"AST"," ")</f>
        <v>AST</v>
      </c>
      <c r="DH177" s="9" t="n">
        <v>-2</v>
      </c>
      <c r="DI177" s="11" t="str">
        <f aca="false">IF(DH177&lt;0,"3"," ")</f>
        <v>3</v>
      </c>
      <c r="DJ177" s="11" t="str">
        <f aca="false">IF(DH177&lt;0,"AST"," ")</f>
        <v>AST</v>
      </c>
      <c r="DK177" s="9" t="n">
        <v>0</v>
      </c>
      <c r="DL177" s="10" t="str">
        <f aca="false">IF(DK177&gt;0,"4"," ")</f>
        <v> </v>
      </c>
      <c r="DM177" s="10" t="str">
        <f aca="false">IF(DK177&gt;0,"PRE"," ")</f>
        <v> </v>
      </c>
      <c r="DN177" s="9" t="n">
        <v>0</v>
      </c>
      <c r="DO177" s="10" t="str">
        <f aca="false">IF(DN177&gt;0,"4"," ")</f>
        <v> </v>
      </c>
      <c r="DP177" s="10" t="str">
        <f aca="false">IF(DN177&gt;0,"PRE"," ")</f>
        <v> </v>
      </c>
      <c r="DQ177" s="12" t="n">
        <v>2</v>
      </c>
      <c r="DR177" s="12" t="n">
        <v>2</v>
      </c>
      <c r="DS177" s="12" t="str">
        <f aca="false">CONCATENATE(CO177,CU177,DA177,DG177,DM177)</f>
        <v>  MIOAST </v>
      </c>
      <c r="DT177" s="10" t="str">
        <f aca="false" t="array" ref="DT177">_xlfn.IFS(DS177="EME    ","0", DS177=" HIP   ","1", DS177="  MIO  ","2", DS177="   AST ","3", DS177="    PRE","4", DS177="EME   PRE","5", DS177=" HIP  PRE","6", DS177=" HIP AST ","7", DS177="  MIO PRE","8", DS177="  MIOAST ","9", DS177="   ASTPRE","10",DS177=" HIP ASTPRE","11", DS177="  MIOASTPRE","12", DS177="     ","0")</f>
        <v>9</v>
      </c>
      <c r="DU177" s="1" t="s">
        <v>153</v>
      </c>
      <c r="DV177" s="1" t="str">
        <f aca="false" t="array" ref="DV177">_xlfn.IFS(DU177="SI","2", DU177="NO","1")</f>
        <v>2</v>
      </c>
      <c r="DW177" s="10" t="n">
        <v>0</v>
      </c>
      <c r="DX177" s="11" t="str">
        <f aca="false">IF(DW177=0,"1","2")</f>
        <v>1</v>
      </c>
      <c r="DY177" s="11" t="str">
        <f aca="false" t="array" ref="DY177">_xlfn.IFS(DW177=0,"0", DW177=0.25, "1", DW177=0.5,"2", DW177=0.75,"3", DW177=1,"4",DW177=1.25,"5", DW177=1.5,"6", DW177=1.75,"7", DW177=2,"8")</f>
        <v>0</v>
      </c>
      <c r="DZ177" s="10" t="n">
        <v>0</v>
      </c>
      <c r="EA177" s="11" t="str">
        <f aca="false">IF(DZ177=0,"1","2")</f>
        <v>1</v>
      </c>
      <c r="EB177" s="11" t="str">
        <f aca="false" t="array" ref="EB177">_xlfn.IFS(DZ177=0,"0", DZ177=0.25, "1", DZ177=0.5,"2", DZ177=0.75,"3", DZ177=1,"4",DZ177=1.25,"5", DZ177=1.5,"6", DZ177=1.75,"7", DZ177=2,"8")</f>
        <v>0</v>
      </c>
      <c r="EC177" s="10" t="n">
        <v>-0.25</v>
      </c>
      <c r="ED177" s="10" t="str">
        <f aca="false">IF(EC177=0,"1","2")</f>
        <v>2</v>
      </c>
      <c r="EE177" s="11" t="str">
        <f aca="false" t="array" ref="EE177">_xlfn.IFS(EC177=0,"0", EC177=-0.25, "1", EC177=-0.5,"2", EC177=-0.75,"3", EC177=-1,"4",EC177=-1.25,"5", EC177=-1.5,"6", EC177=-1.75,"7", EC177=-2,"8", EC177=-2.25,"9",EC177=-2.5,"10", EC177=-2.75,"11", EC177=-3,"12", EC177=-3.25,"13", EC177=-3.5,"14", EC177=-3.75,"15",EC177=-4,"16")</f>
        <v>1</v>
      </c>
      <c r="EF177" s="10" t="n">
        <v>0</v>
      </c>
      <c r="EG177" s="10" t="str">
        <f aca="false">IF(EF177=0,"1","2")</f>
        <v>1</v>
      </c>
      <c r="EH177" s="11" t="str">
        <f aca="false" t="array" ref="EH177">_xlfn.IFS(EF177=0,"0", EF177=-0.25, "1", EF177=-0.5,"2", EF177=-0.75,"3", EF177=-1,"4",EF177=-1.25,"5", EF177=-1.5,"6", EF177=-1.75,"7", EF177=-2,"8", EF177=-2.25,"9",EF177=-2.5,"10", EF177=-2.75,"11", EF177=-3,"12", EF177=-3.25,"13", EF177=-3.5,"14", EF177=-3.75,"15",EF177=-4,"16")</f>
        <v>0</v>
      </c>
      <c r="EI177" s="10" t="n">
        <v>0</v>
      </c>
      <c r="EJ177" s="11" t="str">
        <f aca="false">IF(EI177=0,"1","2")</f>
        <v>1</v>
      </c>
      <c r="EK177" s="11" t="str">
        <f aca="false" t="array" ref="EK177">_xlfn.IFS(EI177=0,"0", EI177=-0.25, "1", EI177=-0.5,"2", EI177=-0.75,"3", EI177=-1,"4",EI177=-1.25,"5", EI177=-1.5,"6", EI177=-1.75,"7", EI177=-2,"8", EI177=-2.25,"9", EI177=-2.25,"9",EI177=-2.5,"10", EI177=-2.75,"11", EI177=-3,"12", EI177=-3.25,"13", EI177=-3.5,"14", EI177=-3.75,"15",EI177=-4,"16", EI177=0.25, "17", EI177=0.5, "18")</f>
        <v>0</v>
      </c>
      <c r="EL177" s="10" t="n">
        <v>0</v>
      </c>
      <c r="EM177" s="11" t="str">
        <f aca="false">IF(EL177=0,"1","2")</f>
        <v>1</v>
      </c>
      <c r="EN177" s="11" t="str">
        <f aca="false" t="array" ref="EN177">_xlfn.IFS(EL177=0.25,"17",EL177=0.5,"18", EL177=0,"0", EL177=-0.25, "1", EL177=-0.5,"2", EL177=-0.75,"3", EL177=-1,"4",EL177=-1.25,"5", EL177=-1.5,"6", EL177=-1.75,"7", EL177=-2,"8",EL177= -2.25,"9",EL177=-2.5,"10",EL177= -2.75,"11",EL177= -3,"12",EL177= -3.25,"13",EL177= -3.5,"14",EL177= -3.75,"15",EL177=-4,"16")</f>
        <v>0</v>
      </c>
      <c r="EO177" s="10" t="n">
        <v>0</v>
      </c>
      <c r="EP177" s="11" t="str">
        <f aca="false">IF(EO177=0,"1","2")</f>
        <v>1</v>
      </c>
      <c r="EQ177" s="11" t="str">
        <f aca="false" t="array" ref="EQ177">_xlfn.IFS(EO177=0,"0", EO177=0.25, "1", EO177=0.5,"2", EO177=0.75,"3", EO177=1,"4",EO177=1.25,"5", EO177=1.5,"6", EO177=1.75,"7", EO177=2,"8", EO177=2.25,"9", EO177=2.25,"9",EO177=2.5,"10", EO177=2.75,"11", EO177=3,"12", EO177=3.25,"13", EO177=3.5,"14", EO177=3.75,"15",EO177=4,"16", EO177=-0.25, "17", bq=-0.5, "18")</f>
        <v>0</v>
      </c>
      <c r="ER177" s="10" t="n">
        <v>0</v>
      </c>
      <c r="ES177" s="11" t="str">
        <f aca="false">IF(ER177=0,"1","2")</f>
        <v>1</v>
      </c>
      <c r="ET177" s="11" t="str">
        <f aca="false" t="array" ref="ET177">_xlfn.IFS(ER177=0,"0", ER177=0.25, "1", ER177=0.5,"2", ER177=0.75,"3", ER177=1,"4",ER177=1.25,"5", ER177=1.5,"6", ER177=1.75,"7", ER177=2,"8", ER177=2.25,"9", ER177=2.25,"9",ER177=2.5,"10", ER177=2.75,"11", ER177=3,"12", ER177=3.25,"13", ER177=3.5,"14", ER177=3.75,"15",ER177=4,"16", ER177=-0.25, "17", bq=-0.5, "18")</f>
        <v>0</v>
      </c>
      <c r="EU177" s="13" t="n">
        <v>7</v>
      </c>
      <c r="EV177" s="14" t="str">
        <f aca="false">VLOOKUP(EU177,LEYENDA!$G$2:$H$8,2,TRUE())</f>
        <v>6-12</v>
      </c>
      <c r="EW177" s="14" t="str">
        <f aca="false" t="array" ref="EW177">_xlfn.IFS(EV177="0-5","1", EV177="6-12","2", EV177="13-18","3", EV177="19-24","4", EV177="25-36","5", EV177="37-48","6", EV177="49-60","7")</f>
        <v>2</v>
      </c>
    </row>
    <row r="178" customFormat="false" ht="13.5" hidden="false" customHeight="false" outlineLevel="0" collapsed="false">
      <c r="A178" s="1" t="n">
        <v>58</v>
      </c>
      <c r="B178" s="32" t="n">
        <v>1</v>
      </c>
      <c r="C178" s="33" t="n">
        <v>37455</v>
      </c>
      <c r="D178" s="6"/>
      <c r="E178" s="5" t="str">
        <f aca="false">VLOOKUP(A178,'286'!$A$3:$J$600,10,FALSE())</f>
        <v>BARROSO BRAVO, LIDIA</v>
      </c>
      <c r="F178" s="4" t="str">
        <f aca="false">VLOOKUP(A178,'286'!$A$3:$I$1768,3,FALSE())</f>
        <v>BABRALI</v>
      </c>
      <c r="G178" s="6" t="n">
        <f aca="false">VLOOKUP(A178,'286'!$A$3:$I$1768,4,FALSE())</f>
        <v>33281</v>
      </c>
      <c r="H178" s="7" t="n">
        <f aca="false">YEAR(C178)-YEAR(G178)</f>
        <v>11</v>
      </c>
      <c r="I178" s="1" t="str">
        <f aca="false">VLOOKUP(H178,LEYENDA!$C$2:$D$6,2,TRUE())</f>
        <v>0-12</v>
      </c>
      <c r="J178" s="5" t="str">
        <f aca="false">VLOOKUP(A178,'286'!$A$3:$I$1768,7,FALSE())</f>
        <v>M</v>
      </c>
      <c r="K178" s="8" t="str">
        <f aca="false">VLOOKUP(A178,'286'!$A$3:$I$1768,2,FALSE())</f>
        <v>OD</v>
      </c>
      <c r="L178" s="4" t="str">
        <f aca="false">VLOOKUP(A178,'286'!$A$3:$I$1768,8,FALSE())</f>
        <v>D</v>
      </c>
      <c r="M178" s="4" t="str">
        <f aca="false">VLOOKUP(A178,'286'!$A$3:$I$1768,9,FALSE())</f>
        <v>D</v>
      </c>
      <c r="N178" s="8" t="str">
        <f aca="false">IF(R178=O178, "MISMA","CONTRARIA")</f>
        <v>MISMA</v>
      </c>
      <c r="O178" s="8" t="str">
        <f aca="false" t="array" ref="O178">_xlfn.IFS(L178="D","1", L178="I","2")</f>
        <v>1</v>
      </c>
      <c r="P178" s="8" t="str">
        <f aca="false" t="array" ref="P178">_xlfn.IFS(K178="OD","1", K178="OI","2")</f>
        <v>1</v>
      </c>
      <c r="Q178" s="1" t="str">
        <f aca="false" t="array" ref="Q178">_xlfn.IFS(J178="M","1", J178="H","2")</f>
        <v>1</v>
      </c>
      <c r="R178" s="8" t="str">
        <f aca="false" t="array" ref="R178">_xlfn.IFS(M178="D","1", M178="I","2")</f>
        <v>1</v>
      </c>
      <c r="S178" s="1" t="str">
        <f aca="false" t="array" ref="S178">_xlfn.IFS(N178="CONTRARIA", "1",N178= "MISMA","2")</f>
        <v>2</v>
      </c>
      <c r="T178" s="1" t="str">
        <f aca="false" t="array" ref="T178">_xlfn.IFS(I178="0-12","1", I178="13-24","2", I178="25-40","3", I178="41-60","4", I178="61-100","5")</f>
        <v>1</v>
      </c>
      <c r="U178" s="9" t="n">
        <v>2</v>
      </c>
      <c r="V178" s="1" t="str">
        <f aca="false">IF(U178="","",IF(AND(U178&gt;=-9,U178&lt;=-6.5),"-9 a -6,5",IF(AND(U178&gt;=-6,U178&lt;=-3.5),"-6 a -3,5",IF(AND(U178&gt;=-3,U178&lt;=-1),"-3 a -1",IF(U178=-0.5,"-0,5",IF(AND(U178&gt;=0,U178&lt;=2.5),"0 a 2,5",IF(AND(U178&gt;=3,U178&lt;=5.5),"3 a 5,5",IF(AND(U178&gt;=6,U178&lt;=8.5),"6 a 8,5",IF(AND(U178&gt;=9,U178&lt;=20),"9 a 20","Fuera de rango")))))))))</f>
        <v>0 a 2,5</v>
      </c>
      <c r="W178" s="11" t="n">
        <f aca="false">IF(V178="","",IF(V178="-9 a -6,5",2,IF(V178="-6 a -3,5",3,IF(V178="-3 a -1",4,IF(V178="-0,5","NORMA",IF(V178="0 a 2,5",5,IF(V178="3 a 5,5",6,IF(V178="6 a 8,5",7,IF(V178="9 a 20",8,"Fuera de rango")))))))))</f>
        <v>5</v>
      </c>
      <c r="X178" s="9" t="n">
        <v>0</v>
      </c>
      <c r="Y178" s="10" t="str">
        <f aca="false">IF(X178="","",IF(AND(X178&gt;=0,X178&lt;=4),"0 a 4",IF(AND(X178&gt;=4.5,X178&lt;=8.5),"4,5 a 8,5",IF(X178=9,"9",IF(AND(X178&gt;=9.5,X178&lt;=13),"9,5 a 13",IF(AND(X178&gt;=13.5,X178&lt;=20),"13,5 a 20",IF(AND(X178&gt;=20.5,X178&lt;=35),"20,5 a 35","Fuera de rango")))))))</f>
        <v>0 a 4</v>
      </c>
      <c r="Z178" s="11" t="n">
        <f aca="false">IF(Y178="","",IF(Y178="0 a 4",1,IF(Y178="4,5 a 8,5",2,IF(Y178="9","NORMA",IF(Y178="9,5 a 13",3,IF(Y178="13,5 a 20",4,IF(Y178="20,5 a 35",5,"Fuera de rango")))))))</f>
        <v>1</v>
      </c>
      <c r="AA178" s="9" t="n">
        <v>14</v>
      </c>
      <c r="AB178" s="10" t="str">
        <f aca="false">IF(AA178="","",IF(AND(AA178&gt;=0,AA178&lt;=9),"0 a 9",IF(AND(AA178&gt;=9.5,AA178&lt;=18.5),"9,5 a 18,5",IF(AA178=19,"19",IF(AND(AA178&gt;=19.5,AA178&lt;=28),"19,5 a 28",IF(AND(AA178&gt;=28.5,AA178&lt;=40),"28,5 a 40","Fuera de rango"))))))</f>
        <v>9,5 a 18,5</v>
      </c>
      <c r="AC178" s="11" t="n">
        <f aca="false" t="array" ref="AC178">_xlfn.IFS(AB178="","",AB178="0 a 9",1,AB178="9,5 a 18,5",2,AB178="19","NORMA",AB178="19,5 a 28",3,AB178="28,5 a 40",4,TRUE(),"Fuera de rango")</f>
        <v>2</v>
      </c>
      <c r="AD178" s="9" t="n">
        <v>8</v>
      </c>
      <c r="AE178" s="10" t="str">
        <f aca="false">IF(AD178="","",IF(AND(AD178&gt;=-10,AD178&lt;=0),"De -10 a 0",IF(AND(AD178&gt;=0.5,AD178&lt;=9.5),"0,5 a 9,5",IF(AD178=10,"10",IF(AND(AD178&gt;=10.5,AD178&lt;=20),"10,5 a 20",IF(AND(AD178&gt;=20.5,AD178&lt;=40),"20,5 a 40","Fuera de rango"))))))</f>
        <v>0,5 a 9,5</v>
      </c>
      <c r="AF178" s="12" t="n">
        <f aca="false">IF(AD178="","",IF(AND(AD178&gt;=-10,AD178&lt;=0),1,IF(AND(AD178&gt;=0.5,AD178&lt;=9.5),2,IF(AD178=10,"NORMA",IF(AND(AD178&gt;=10.5,AD178&lt;=20),3,IF(AND(AD178&gt;=20.5,AD178&lt;=40),4,""))))))</f>
        <v>2</v>
      </c>
      <c r="AG178" s="9" t="n">
        <v>9</v>
      </c>
      <c r="AH178" s="11" t="str">
        <f aca="false">IF(AG178="","",IF(AND(AG178&gt;=0,AG178&lt;=4),"0 a 4",IF(AND(AG178&gt;=4.5,AG178&lt;=8.5),"4,5 a 8,5",IF(AG178=9,"9",IF(AND(AG178&gt;=9.5,AG178&lt;=13),"9,5 a 13",IF(AND(AG178&gt;=13.5,AG178&lt;=25),"13,5 a 25","Fuera de rango"))))))</f>
        <v>9</v>
      </c>
      <c r="AI178" s="11" t="str">
        <f aca="false">IF(AH178="","",IF(AH178="0 a 4",1,IF(AH178="4,5 a 8,5",2,IF(AH178="9","NORMA",IF(AH178="9,5 a 13",3,IF(AH178="13,5 a 25",4,""))))))</f>
        <v>NORMA</v>
      </c>
      <c r="AJ178" s="9" t="n">
        <v>3</v>
      </c>
      <c r="AK178" s="10" t="str">
        <f aca="false">IF(AJ178="","",IF(AND(AJ178&gt;=-15,AJ178&lt;=-10.5),"-15 a -10,5",IF(AND(AJ178&gt;=-10,AJ178&lt;=-4),"-10 a -4",IF(AND(AJ178&gt;=-4.5,AJ178&lt;=0),"-4,5 a 0",IF(AND(AJ178&gt;=0.5,AJ178&lt;=4.5),"0,5 a 4,5",IF(AJ178=5,"5",IF(AND(AJ178&gt;=5.5,AJ178&lt;=10),"5,5 a 10",IF(AND(AJ178&gt;=10.5,AJ178&lt;=20),"10,5 a 20","Fuera de rango"))))))))</f>
        <v>0,5 a 4,5</v>
      </c>
      <c r="AL178" s="11" t="n">
        <f aca="false">IF(AK178="","",IF(AK178="-15 a -10,5",1,IF(AK178="-10 a -4",2,IF(AK178="-4,5 a 0",3,IF(AK178="0,5 a 4,5",4,IF(AK178="5","NORMA",IF(AK178="5,5 a 10",5,IF(AK178="10,5 a 20",6,"Error"))))))))</f>
        <v>4</v>
      </c>
      <c r="AM178" s="9" t="n">
        <v>0</v>
      </c>
      <c r="AN178" s="10" t="str">
        <f aca="false">IF(AM178="","",IF(AND(AM178&gt;=-7.5,AM178&lt;=-5.5),"-7,5 a -5,5",IF(AND(AM178&gt;=-5,AM178&lt;=-3),"-5 a -3",IF(AND(AM178&gt;=-2.5,AM178&lt;=-0.5),"-2,5 a -0,5",IF(AM178=0,"0,00",IF(AND(AM178&gt;=0.5,AM178&lt;=2.5),"0,5 a 2,5",IF(AND(AM178&gt;=3,AM178&lt;=5),"3 a 5",IF(AND(AM178&gt;=5.5,AM178&lt;=7.5),"5,5 a 7,5",IF(AND(AM178&gt;=8,AM178&lt;=10),"8 a 10","Fuera de rango")))))))))</f>
        <v>0,00</v>
      </c>
      <c r="AO178" s="11" t="str">
        <f aca="false">IF(AN178="","",IF(AN178="-7,5 a -5,5",1,IF(AN178="-5 a -3",2,IF(AN178="-2,5 a -0,5",3,IF(AN178="0,00","NORMA",IF(AN178="0,5 a 2,5",4,IF(AN178="3 a 5",5,IF(AN178="5,5 a 7,5",6,IF(AN178="8 a 10",7,"Error")))))))))</f>
        <v>NORMA</v>
      </c>
      <c r="AP178" s="9" t="n">
        <v>-4</v>
      </c>
      <c r="AQ178" s="10" t="str">
        <f aca="false">IF(AP178="","",IF(AND(AP178&gt;=-20,AP178&lt;=-9.5),"-20 a -9,5",IF(AND(AP178&gt;=-9,AP178&lt;=-6.5),"-9 a -6,5",IF(AP178=-6,"-6",IF(AND(AP178&gt;=-5.5,AP178&lt;=-3),"-5,5 a -3",IF(AND(AP178&gt;=-2.5,AP178&lt;=0),"-2,5 a 0",IF(AND(AP178&gt;=0.5,AP178&lt;=3),"0,5 a 3",IF(AND(AP178&gt;=3.5,AP178&lt;=6),"3,5 a 6",IF(AND(AP178&gt;=6.5,AP178&lt;=9),"6,5 a 9",IF(AND(AP178&gt;=9.5,AP178&lt;=20),"9,5 a 20","Fuera de rango"))))))))))</f>
        <v>-5,5 a -3</v>
      </c>
      <c r="AR178" s="11" t="n">
        <f aca="false">IF(AQ178="","",IF(AQ178="-20 a -9,5",1,IF(AQ178="-9 a -6,5",2,IF(AQ178="-6","NORMA",IF(AQ178="-5,5 a -3",3,IF(AQ178="-2,5 a 0",4,IF(AQ178="0,5 a 3",5,IF(AQ178="3,5 a 6",6,IF(AQ178="6,5 a 9",7,IF(AQ178="9,5 a 20",8,""))))))))))</f>
        <v>3</v>
      </c>
      <c r="AS178" s="9" t="n">
        <v>7</v>
      </c>
      <c r="AT178" s="10" t="str">
        <f aca="false">IF(AS178="","",IF(AND(AS178&gt;=-16,AS178&lt;=-14),"-16 a -14",IF(AND(AS178&gt;=-13.5,AS178&lt;=-11.5),"-13,5 a -11,5",IF(AND(AS178&gt;=-11,AS178&lt;=-9),"-11 a -9",IF(AND(AS178&gt;=-8.5,AS178&lt;=-6.5),"-8,5 a -6,5",IF(AND(AS178&gt;=-6,AS178&lt;=-4),"-6 a -4",IF(AND(AS178&gt;=-3.5,AS178&lt;=-1.5),"-3,5 a -1,5",IF(AND(AS178&gt;=-1,AS178&lt;=1),"-1 a 1",IF(AND(AS178&gt;=1.5,AS178&lt;=3.5),"1,5 a 3,5",IF(AND(AS178&gt;=4,AS178&lt;=6),"4 a 6",IF(AND(AS178&gt;=6.5,AS178&lt;=8.5),"6,5 a 8,5",IF(AND(AS178&gt;=9,AS178&lt;=11),"9 a 11",IF(AND(AS178&gt;=11.5,AS178&lt;=13.5),"11,5 a 13,5",IF(AND(AS178&gt;=14,AS178&lt;=16),"14 a 16",IF(AND(AS178&gt;=16.5,AS178&lt;=18.5),"16,5 a 18,5",IF(AND(AS178&gt;=19,AS178&lt;=21),"19 a 21","Fuera de rango"))))))))))))))))</f>
        <v>6,5 a 8,5</v>
      </c>
      <c r="AU178" s="11" t="n">
        <f aca="false" t="array" ref="AU178">IF(AT178="","",_xlfn.IFS(AT178="-16 a -14",1,AT178="-13,5 a -11,5",2,AT178="-11 a -9",3,AT178="-8,5 a -6,5",4,AT178="-6 a -4",5,AT178="-3,5 a -1,5",6,AT178="-1 a 1",7,AT178="1,5 a 3,5",8,AT178="4 a 6","NORMA",AT178="6,5 a 8,5",9,AT178="9 a 11",10,AT178="11,5 a 13,5",11,AT178="14 a 16",12,AT178="16,5 a 18,5",13,AT178="19 a 21",14,TRUE(),""))</f>
        <v>9</v>
      </c>
      <c r="AV178" s="9" t="n">
        <v>0</v>
      </c>
      <c r="AW178" s="10" t="str">
        <f aca="false">IF(AV178="","",IF(AND(AV178&gt;=-1,AV178&lt;=-0.5),"-1 a -0,5",IF(AND(AV178&gt;-0.5,AV178&lt;=0),"De -0,5 a 0",IF(AND(AV178&gt;=0.25,AV178&lt;=0.75),"0,25 a 0,75",IF(AND(AV178&gt;=1,AV178&lt;=1.5),"1 a 1,5",IF(AND(AV178&gt;=1.75,AV178&lt;=2.25),"1,75 a 2,25",IF(AND(AV178&gt;=2.5,AV178&lt;=3),"2,5 a 3",IF(AND(AV178&gt;=3.25,AV178&lt;=3.75),"3,25 a 3,75","Fuera de rango"))))))))</f>
        <v>De -0,5 a 0</v>
      </c>
      <c r="AX178" s="11" t="n">
        <f aca="false">IF(AW178="","",IF(OR(AW178="-1 a -0,5",AW178="-1 a -0.5"),1,IF(OR(AW178="De -0,5 a 0",AW178="-0,5 a 0",AW178="De -0.5 a 0"),2,IF(OR(AW178="0,25 a 0,75",AW178="0.25 a 0.75"),"NORMA",IF(OR(AW178="1 a 1,5",AW178="1 a 1.5"),3,IF(OR(AW178="1,75 a 2,25",AW178="1.75 a 2.25"),4,IF(OR(AW178="2,5 a 3",AW178="2.5 a 3"),5,IF(OR(AW178="3,25 a 3,75",AW178="3.25 a 3.75"),6,""))))))))</f>
        <v>2</v>
      </c>
      <c r="AY178" s="9" t="n">
        <v>-4</v>
      </c>
      <c r="AZ178" s="10" t="str">
        <f aca="false">IF(AY178="","",IF(AND(AY178&gt;=-20,AY178&lt;=-9.5),"-20 a -9,5",IF(AND(AY178&gt;=-9,AY178&lt;=-6.5),"-9 a -6,5",IF(AY178=-6,"-6",IF(AND(AY178&gt;=-5.5,AY178&lt;=-3),"-5,5 a -3",IF(AND(AY178&gt;=-2.5,AY178&lt;=0),"-2,5 a 0",IF(AND(AY178&gt;=0.5,AY178&lt;=3),"0,5 a 3",IF(AND(AY178&gt;=3.5,AY178&lt;=6),"3,5 a 6","Fuera de rango"))))))))</f>
        <v>-5,5 a -3</v>
      </c>
      <c r="BA178" s="11" t="n">
        <f aca="false">IF(AZ178="","",IF(AZ178="-20 a -9,5",1,IF(AZ178="-9 a -6,5",2,IF(AZ178="-6","NORMA",IF(AZ178="-5,5 a -3",3,IF(AZ178="-2,5 a 0",4,IF(AZ178="0,5 a 3",5,IF(AZ178="3,5 a 6",6,""))))))))</f>
        <v>3</v>
      </c>
      <c r="BB178" s="9" t="n">
        <v>0</v>
      </c>
      <c r="BC178" s="10" t="str">
        <f aca="false" t="array" ref="BC178">IF(BB178="","",_xlfn.IFS(AND(BB178&gt;=0,BB178&lt;=2),"0 a 2",AND(BB178&gt;=2.5,BB178&lt;=4.5),"2,5 a 4,5",AND(BB178&gt;=5,BB178&lt;=7),"5 a 7",AND(BB178&gt;=7.5,BB178&lt;=9.5),"7,5 a 9,5",AND(BB178&gt;=10,BB178&lt;=12),"10 a 12",AND(BB178&gt;=12.5,BB178&lt;=14.5),"12,5 a 14,5",BB178=15,"15",AND(BB178&gt;=15.5,BB178&lt;=17.5),"15,5 a 17,5",AND(BB178&gt;=18,BB178&lt;=20),"18 a 20",AND(BB178&gt;=20.5,BB178&lt;=22.5),"20,5 a 22,5",AND(BB178&gt;=23,BB178&lt;=25),"23 a 25",TRUE(),"Fuera de rango"))</f>
        <v>0 a 2</v>
      </c>
      <c r="BD178" s="11" t="n">
        <f aca="false" t="array" ref="BD178">IF(BC178="","",_xlfn.IFS(BC178="0 a 2",1,BC178="2,5 a 4,5",2,BC178="5 a 7",3,BC178="7,5 a 9,5",4,BC178="10 a 12",5,BC178="12,5 a 14,5",6,BC178="15","NORMA",BC178="15,5 a 17,5",7,BC178="18 a 20",8,BC178="20,5 a 22,5",9,BC178="23 a 25",10,TRUE(),"Fuera de rango"))</f>
        <v>1</v>
      </c>
      <c r="BE178" s="9" t="n">
        <v>16</v>
      </c>
      <c r="BF178" s="10" t="str">
        <f aca="false">IF(BE178="","",IF(AND(BE178&gt;=-20,BE178&lt;=-10),"-20 a -10",IF(AND(BE178&gt;=-9.5,BE178&lt;=0.5),"-9,5 a 0,5",IF(AND(BE178&gt;=1,BE178&lt;=11),"1 a 11",IF(AND(BE178&gt;=11.5,BE178&lt;=20.5),"11,5 a 20,5",IF(BE178=21,"21",IF(AND(BE178&gt;=21.5,BE178&lt;=31.5),"21,5 a 31,5",IF(AND(BE178&gt;=32,BE178&lt;=42),"32 a 42","Fuera de rango"))))))))</f>
        <v>11,5 a 20,5</v>
      </c>
      <c r="BG178" s="11" t="n">
        <f aca="false">IF(BF178="","",IF(BF178="-20 a -10",1,IF(BF178="-9,5 a 0,5",2,IF(BF178="1 a 11",3,IF(BF178="11,5 a 20,5",4,IF(BF178="21","NORMA",IF(BF178="21,5 a 31,5",5,IF(BF178="32 a 42",6,""))))))))</f>
        <v>4</v>
      </c>
      <c r="BH178" s="9" t="n">
        <v>12</v>
      </c>
      <c r="BI178" s="10" t="str">
        <f aca="false">IF(BH178="","",IF(AND(BH178&gt;=-20,BH178&lt;=-15),"-20 a -15",IF(AND(BH178&gt;=-14.5,BH178&lt;=-9.5),"-14,5 a -9,5",IF(AND(BH178&gt;=-9,BH178&lt;=-4),"-9 a -4",IF(AND(BH178&gt;=-3.5,BH178&lt;=2.5),"-3,5 a 2,5",IF(AND(BH178&gt;=3,BH178&lt;=8),"3 a 8",IF(AND(BH178&gt;=8.5,BH178&lt;=14.5),"8,5 a 14,5",IF(BH178=15,"15",IF(AND(BH178&gt;=15.5,BH178&lt;=20.5),"15,5 a 20,5",IF(AND(BH178&gt;=21,BH178&lt;=26),"21 a 26","Fuera de rango"))))))))))</f>
        <v>8,5 a 14,5</v>
      </c>
      <c r="BJ178" s="11" t="n">
        <f aca="false">IF(BI178="","",IF(BI178="-20 a -15",1,IF(BI178="-14,5 a -9,5",2,IF(BI178="-9 a -4",3,IF(BI178="-3,5 a 2,5",4,IF(BI178="3 a 8",5,IF(BI178="8,5 a 14,5",6,IF(BI178="15","NORMA",IF(BI178="15,5 a 20,5",7,IF(BI178="21 a 26",8,IF(BI178="26,5 a 31,5",9,"")))))))))))</f>
        <v>6</v>
      </c>
      <c r="BK178" s="9" t="n">
        <v>0</v>
      </c>
      <c r="BL178" s="10" t="str">
        <f aca="false">IF(BK178="","",IF(AND(BK178&gt;=0,BK178&lt;=2),"0 - 2",IF(AND(BK178&gt;=2.5,BK178&lt;=4.5),"2,5 - 4,5",IF(AND(BK178&gt;=5,BK178&lt;=7),"5 - 7",IF(AND(BK178&gt;=7.5,BK178&lt;=9.5),"7,5 - 9,5",IF(AND(BK178&gt;=10,BK178&lt;=12),"10 - 12",IF(AND(BK178&gt;=12.5,BK178&lt;=13.5),"12,5 - 13,5",IF(BK178=14,"14",IF(AND(BK178&gt;=14.5,BK178&lt;=16.5),"14,5 - 16,5",IF(AND(BK178&gt;=17,BK178&lt;=19),"17 - 19",IF(AND(BK178&gt;=19.5,BK178&lt;=21.5),"19,5 - 21,5",IF(AND(BK178&gt;=22,BK178&lt;=24),"22 - 24",IF(AND(BK178&gt;=24.5,BK178&lt;=26.5),"24,5 - 26,5",IF(AND(BK178&gt;=27,BK178&lt;=29),"27 - 29",IF(AND(BK178&gt;=29.5,BK178&lt;=30),"29,5 - 30","Fuera de rango")))))))))))))))</f>
        <v>0 - 2</v>
      </c>
      <c r="BM178" s="11" t="n">
        <f aca="false">IF(BL178="","",IF(BL178="0 - 2",1,IF(BL178="2,5 - 4,5",2,IF(BL178="5 - 7",3,IF(BL178="7,5 - 9,5",4,IF(BL178="10 - 12",5,IF(BL178="12,5 - 13,5",6,IF(BL178="14","NORMA",IF(BL178="14,5 - 16,5",7,IF(BL178="17 - 19",8,IF(BL178="19,5 - 21,5",9,IF(BL178="22 - 24",10,IF(BL178="24,5 - 26,5",11,IF(BL178="27 - 29",12,IF(BL178="29,5 - 30",13,"")))))))))))))))</f>
        <v>1</v>
      </c>
      <c r="BN178" s="9" t="n">
        <v>20</v>
      </c>
      <c r="BO178" s="10" t="str">
        <f aca="false">IF(BN178="","",IF(AND(BN178&gt;=-20,BN178&lt;=-10),"-20 a -10",IF(AND(BN178&gt;=-9.5,BN178&lt;=0.5),"-9,5 a 0,5",IF(AND(BN178&gt;=1,BN178&lt;=11),"1 a 11",IF(AND(BN178&gt;=11.5,BN178&lt;=21.5),"11,5 a 21,5",IF(BN178=22,"22",IF(AND(BN178&gt;=22.5,BN178&lt;=32.5),"22,5 a 32,5",IF(AND(BN178&gt;=33,BN178&lt;=43),"33 a 43","Fuera de rango"))))))))</f>
        <v>11,5 a 21,5</v>
      </c>
      <c r="BP178" s="11" t="n">
        <f aca="false">IF(BO178="","",IF(BO178="-20 a -10",1,IF(BO178="-9,5 a 0,5",2,IF(BO178="1 a 11",3,IF(BO178="11,5 a 21,5",4,IF(BO178="22","NORMA",IF(BO178="22,5 a 32,5",5,IF(BO178="33 a 43",6,""))))))))</f>
        <v>4</v>
      </c>
      <c r="BQ178" s="9" t="n">
        <v>13</v>
      </c>
      <c r="BR178" s="10" t="str">
        <f aca="false">IF(BQ178="","",IF(AND(BQ178&gt;=-20,BQ178&lt;=-15),"-20 a -15",IF(AND(BQ178&gt;=-14.5,BQ178&lt;=-9.5),"-14,5 a -9,5",IF(AND(BQ178&gt;=-9,BQ178&lt;=-4),"-9 a -4",IF(AND(BQ178&gt;=-3.5,BQ178&lt;=2.5),"-3,5 a 2,5",IF(AND(BQ178&gt;=3,BQ178&lt;=8),"3 a 8",IF(AND(BQ178&gt;=8.5,BQ178&lt;=13.5),"8,5 a 13,5",IF(AND(BQ178&gt;=14,BQ178&lt;=17.5),"14 a 17,5",IF(BQ178=18,"18",IF(AND(BQ178&gt;=18.5,BQ178&lt;=23.5),"18,5 a 23,5",IF(AND(BQ178&gt;=24,BQ178&lt;=29),"24 a 29",IF(AND(BQ178&gt;=29.5,BQ178&lt;=34.5),"29,5 a 34,5",IF(AND(BQ178&gt;=35,BQ178&lt;=40),"35 a 40","Fuera de rango")))))))))))))</f>
        <v>8,5 a 13,5</v>
      </c>
      <c r="BS178" s="11" t="n">
        <f aca="false">IF(BR178="","",IF(BR178="-20 a -15",1,IF(BR178="-14,5 a -9,5",2,IF(BR178="-9 a -4",3,IF(BR178="-3,5 a 2,5",4,IF(BR178="3 a 8",5,IF(BR178="8,5 a 13,5",6,IF(BR178="14 a 17,5",7,IF(BR178="18","NORMA",IF(BR178="18,5 a 23,5",8,IF(BR178="24 a 29",9,IF(BR178="29,5 a 34,5",10,IF(BR178="35 a 40",11,"")))))))))))))</f>
        <v>6</v>
      </c>
      <c r="BT178" s="9" t="n">
        <v>0</v>
      </c>
      <c r="BU178" s="10" t="str">
        <f aca="false">IF(BT178="","",IF(AND(BT178&gt;=-20,BT178&lt;=-18),"-20 a -18",IF(AND(BT178&gt;=-17.5,BT178&lt;=-15.5),"-17,5 a -15,5",IF(AND(BT178&gt;=-15,BT178&lt;=-13),"-15 a -13",IF(AND(BT178&gt;=-12.5,BT178&lt;=-10.5),"-12,5 a -10,5",IF(AND(BT178&gt;=-10,BT178&lt;=-8),"-10 a -8",IF(AND(BT178&gt;=-7.5,BT178&lt;=-5.5),"-7,5 a -5,5",IF(AND(BT178&gt;=-5,BT178&lt;=-3),"-5 a -3",IF(AND(BT178&gt;=-2.5,BT178&lt;=-0.5),"-2,5 a -0,5",IF(BT178=0,"0",IF(AND(BT178&gt;=0.5,BT178&lt;=2.5),"0,5 a 2,5",IF(AND(BT178&gt;=3,BT178&lt;=5),"3 a 5",IF(AND(BT178&gt;=5.5,BT178&lt;=7.5),"5,5 a 7,5",IF(AND(BT178&gt;=8,BT178&lt;=10),"8 a 10",IF(AND(BT178&gt;=10.5,BT178&lt;=12.5),"10,5 a 12,5",IF(AND(BT178&gt;=13,BT178&lt;=15),"13 a 15",IF(AND(BT178&gt;=15.5,BT178&lt;=17.5),"15,5 a 17,5",IF(AND(BT178&gt;=18,BT178&lt;=20),"18 a 20","Fuera de rango"))))))))))))))))))</f>
        <v>0</v>
      </c>
      <c r="BV178" s="11" t="str">
        <f aca="false">IF(BT178="","",IF(BT178=0,"NORMA",IF(AND(BT178&gt;=-20,BT178&lt;=-18),2,IF(AND(BT178&gt;=-17.5,BT178&lt;=-15.5),2,IF(AND(BT178&gt;=-15,BT178&lt;=-13),3,IF(AND(BT178&gt;=-12.5,BT178&lt;=-10.5),4,IF(AND(BT178&gt;=-10,BT178&lt;=-8),5,IF(AND(BT178&gt;=-7.5,BT178&lt;=-5.5),6,IF(AND(BT178&gt;=-5,BT178&lt;=-3),7,IF(AND(BT178&gt;=-2.5,BT178&lt;=-0.5),8,IF(AND(BT178&gt;=0.5,BT178&lt;=2.5),9,IF(AND(BT178&gt;=3,BT178&lt;=5),10,IF(AND(BT178&gt;=5.5,BT178&lt;=7.5),11,IF(AND(BT178&gt;=8,BT178&lt;=10),12,IF(AND(BT178&gt;=10.5,BT178&lt;=12.5),13,IF(AND(BT178&gt;=13,BT178&lt;=15),14,IF(AND(BT178&gt;=15.5,BT178&lt;=17.5),15,IF(AND(BT178&gt;=18,BT178&lt;=20),16,"Fuera de rango"))))))))))))))))))</f>
        <v>NORMA</v>
      </c>
      <c r="BW178" s="9" t="n">
        <v>-6</v>
      </c>
      <c r="BX178" s="10" t="n">
        <f aca="false">18.5- (0.3*H178)</f>
        <v>15.2</v>
      </c>
      <c r="BY178" s="10" t="n">
        <f aca="false">(BW178)-(BX178)</f>
        <v>-21.2</v>
      </c>
      <c r="BZ178" s="10" t="str">
        <f aca="false">IF(BY178="","",IF(BY178&lt;-27.5,"De -30 a -28",IF(BY178&lt;-25,"De -27,5 a -25,5",IF(BY178&lt;-22.5,"De -25 a -23",IF(BY178&lt;-20,"De -22,5 a -20,5",IF(BY178&lt;-17.5,"De -20 a -18",IF(BY178&lt;-15,"De -17,5 a -15,5",IF(BY178&lt;-12.5,"De -15 a -13",IF(BY178&lt;-10,"De -12,5 a -10,5",IF(BY178&lt;-7.5,"De -10 a -8",IF(BY178&lt;-5,"De -7,5 a -5,5",IF(BY178&lt;-2.5,"De -5 a -3",IF(BY178&lt;0,"De -2,5 a -0,5",IF(BY178&lt;2.5,"De 0 a 2",IF(BY178&lt;5,"De 2,5 a 4,5",IF(BY178&lt;7.5,"De 5 a 7",IF(BY178&lt;10,"De 7,5 a 9,5",IF(BY178&lt;12.5,"De 10 a 12",IF(BY178&lt;15,"De 12,5 a 14,5",IF(BY178&lt;17.5,"De 15 a 17",IF(BY178&lt;20,"De 17,5 a 19,5",IF(BY178&lt;22.5,"De 20 a 22",IF(BY178&lt;25,"De 22,5 a 24,5",IF(BY178&lt;27.5,"De 25 a 27","De 27,5 a 30"))))))))))))))))))))))))</f>
        <v>De -22,5 a -20,5</v>
      </c>
      <c r="CA178" s="12" t="n">
        <f aca="false">IF(BY178="","",IF(BY178&lt;=-28,1,IF(BY178&lt;=-25.5,2,IF(BY178&lt;=-23,3,IF(BY178&lt;=-20.5,4,IF(BY178&lt;=-18,5,IF(BY178&lt;=-15.5,6,IF(BY178&lt;=-13,7,IF(BY178&lt;=-10.5,8,IF(BY178&lt;=-8,9,IF(BY178&lt;=-5.5,10,IF(BY178&lt;=-3,11,IF(BY178&lt;=-0.5,12,IF(BY178&lt;=2,13,IF(BY178&lt;=4.5,14,IF(BY178&lt;=7,15,IF(BY178&lt;=9.5,16,IF(BY178&lt;=12,17,IF(BY178&lt;=14.5,18,IF(BY178&lt;=17,19,IF(BY178&lt;=19.5,20,IF(BY178&lt;=22,21,IF(BY178&lt;=24.5,22,IF(BY178&lt;=27,23,IF(BY178&lt;=30,24,"Fuera de rango")))))))))))))))))))))))))</f>
        <v>4</v>
      </c>
      <c r="CB178" s="9" t="n">
        <v>-6</v>
      </c>
      <c r="CC178" s="10" t="n">
        <f aca="false">18.5- (0.3*H178)</f>
        <v>15.2</v>
      </c>
      <c r="CD178" s="10" t="n">
        <f aca="false">(CB178)-(CC178)</f>
        <v>-21.2</v>
      </c>
      <c r="CE178" s="10" t="str">
        <f aca="false">IF(CD178="","",IF(CD178&lt;-27.5,"De -30 a -28",IF(CD178&lt;-25,"De -27,5 a -25,5",IF(CD178&lt;-22.5,"De -25 a -23",IF(CD178&lt;-20,"De -22,5 a -20,5",IF(CD178&lt;-17.5,"De -20 a -18",IF(CD178&lt;-15,"De -17,5 a -15,5",IF(CD178&lt;-12.5,"De -15 a -13",IF(CD178&lt;-10,"De -12,5 a -10,5",IF(CD178&lt;-7.5,"De -10 a -8",IF(CD178&lt;-5,"De -7,5 a -5,5",IF(CD178&lt;-2.5,"De -5 a -3",IF(CD178&lt;0,"De -2,5 a -0,5",IF(CD178&lt;=2,"De 0 a 2",IF(CD178&lt;=4.5,"De 2,5 a 4,5",IF(CD178&lt;=7,"De 5 a 7",IF(CD178&lt;=9.5,"De 7,5 a 9,5",IF(CD178&lt;=12,"De 10 a 12",IF(CD178&lt;=14.5,"De 12,5 a 14,5",IF(CD178&lt;=17,"De 15 a 17",IF(CD178&lt;=19.5,"De 17,5 a 19,5",IF(CD178&lt;=22,"De 20 a 22",IF(CD178&lt;=24.5,"De 22,5 a 24,5",IF(CD178&lt;=27,"De 25 a 27","De 27,5 a 30"))))))))))))))))))))))))</f>
        <v>De -22,5 a -20,5</v>
      </c>
      <c r="CF178" s="12" t="n">
        <f aca="false">IF(CD178="","",IF(CD178&lt;-27.5,1,IF(CD178&lt;-25,2,IF(CD178&lt;-22.5,3,IF(CD178&lt;-20,4,IF(CD178&lt;-17.5,5,IF(CD178&lt;-15,6,IF(CD178&lt;-12.5,7,IF(CD178&lt;-10,8,IF(CD178&lt;-7.5,9,IF(CD178&lt;-5,10,IF(CD178&lt;-2.5,11,IF(CD178&lt;0,12,IF(CD178&lt;2.5,13,IF(CD178&lt;5,14,IF(CD178&lt;7.5,15,IF(CD178&lt;10,16,IF(CD178&lt;12.5,17,IF(CD178&lt;15,18,IF(CD178&lt;17.5,19,IF(CD178&lt;20,20,IF(CD178&lt;22.5,21,IF(CD178&lt;25,22,IF(CD178&lt;27.5,23,24))))))))))))))))))))))))</f>
        <v>4</v>
      </c>
      <c r="CG178" s="9" t="n">
        <v>-4</v>
      </c>
      <c r="CH178" s="10" t="str">
        <f aca="false">IF(CG178="","",IF(AND(CG178&gt;=-10,CG178&lt;=-9.5),"-10 a -9,5",IF(AND(CG178&gt;-9.5,CG178&lt;=-8.5),"-9 a -8,5",IF(AND(CG178&gt;-8.5,CG178&lt;=-7.5),"-8 a -7,5",IF(AND(CG178&gt;-7.5,CG178&lt;=-6.5),"-7 a -6,5",IF(AND(CG178&gt;-6.5,CG178&lt;=-5.5),"-6 a -5,5",IF(AND(CG178&gt;-5.5,CG178&lt;=-4.5),"-5 a -4,5",IF(AND(CG178&gt;-4.5,CG178&lt;=-3.5),"-4 a -3,5",IF(AND(CG178&gt;-3.5,CG178&lt;=-2.5),"-3 a -2,5",IF(CG178=-2.25,"-2,25",IF(AND(CG178&gt;-2.5,CG178&lt;=-1.5),"-2 a -1,5",IF(AND(CG178&gt;-1.5,CG178&lt;=-0.5),"-1 a -0,5",IF(AND(CG178&gt;-0.5,CG178&lt;=0.5),"0 a 0,5",IF(AND(CG178&gt;0.5,CG178&lt;=1.5),"1 a 1,5",IF(AND(CG178&gt;1.5,CG178&lt;=2.5),"2 a 2,5",IF(AND(CG178&gt;2.5,CG178&lt;=3.5),"3 a 3,5",IF(AND(CG178&gt;3.5,CG178&lt;=4.5),"4 a 4,5",IF(AND(CG178&gt;4.5,CG178&lt;=5.5),"5 a 5,5",IF(AND(CG178&gt;5.5,CG178&lt;=6.5),"6 a 6,5",IF(AND(CG178&gt;6.5,CG178&lt;=7.5),"7 a 7,5",IF(AND(CG178&gt;7.5,CG178&lt;=8.5),"8 a 8,5",IF(AND(CG178&gt;8.5,CG178&lt;=9.5),"9 a 9,5",IF(CG178&gt;=10,"10","Fuera de rango")))))))))))))))))))))))</f>
        <v>-4 a -3,5</v>
      </c>
      <c r="CI178" s="11" t="n">
        <f aca="false">IF(CG178="","",IF(CG178=-2.25,"NORMA",IF(CG178&lt;=-9.5,1,IF(CG178&lt;=-8.5,2,IF(CG178&lt;=-7.5,3,IF(CG178&lt;=-6.5,4,IF(CG178&lt;=-5.5,5,IF(CG178&lt;=-4.5,6,IF(CG178&lt;=-3.5,7,IF(CG178&lt;=-2.5,8,IF(CG178&lt;=-1.5,9,IF(CG178&lt;=-0.5,10,IF(CG178&lt;=0.5,11,IF(CG178&lt;=1.5,12,IF(CG178&lt;=2.5,13,IF(CG178&lt;=3.5,14,IF(CG178&lt;=4.5,15,IF(CG178&lt;=5.5,16,IF(CG178&lt;=6.5,17,IF(CG178&lt;=7.5,18,IF(CG178&lt;=8.5,19,IF(CG178&lt;=9.5,20,IF(CG178=10,21,"Fuera de rango")))))))))))))))))))))))</f>
        <v>7</v>
      </c>
      <c r="CJ178" s="9" t="n">
        <v>2.5</v>
      </c>
      <c r="CK178" s="10" t="str">
        <f aca="false">IF(CJ178="","",IF(AND(CJ178&gt;=-6,CJ178&lt;=-5.5),"-6 a -5,5",IF(AND(CJ178&gt;-5.5,CJ178&lt;=-4.5),"-5 a -4,5",IF(AND(CJ178&gt;-4.5,CJ178&lt;=-3.5),"-4 a -3,5",IF(AND(CJ178&gt;-3.5,CJ178&lt;=-2.5),"-3 a -2,5",IF(AND(CJ178&gt;-2.5,CJ178&lt;=-1.5),"-2 a -1,5",IF(AND(CJ178&gt;-1.5,CJ178&lt;=-0.5),"-1 a -0,5",IF(AND(CJ178&gt;-0.5,CJ178&lt;=0.5),"0 a 0,5",IF(AND(CJ178&gt;0.5,CJ178&lt;=1.5),"1 a 1,5",IF(AND(CJ178&gt;1.5,CJ178&lt;2.5),"2",IF(AND(CJ178&gt;=2.5,CJ178&lt;=3),"2,5 a 3",IF(AND(CJ178&gt;3,CJ178&lt;=4),"3,5 a 4",IF(AND(CJ178&gt;4,CJ178&lt;=5),"4,5 a 5",IF(AND(CJ178&gt;5,CJ178&lt;=6),"5,5 a 6",IF(AND(CJ178&gt;6,CJ178&lt;=7),"6,5 a 7",IF(AND(CJ178&gt;7,CJ178&lt;=8),"7,5 a 8",IF(AND(CJ178&gt;8,CJ178&lt;=9.5),"8,5 a 9,5",IF(CJ178=10,"10","Fuera de rango"))))))))))))))))))</f>
        <v>2,5 a 3</v>
      </c>
      <c r="CL178" s="11" t="n">
        <f aca="false">IF(CK178="","",IF(OR(CK178="-6 a -5,5",CK178="-6 - -5,5"),1,IF(OR(CK178="-5 a -4,5",CK178="-5 - -4,5"),2,IF(OR(CK178="-4 a -3,5",CK178="-4 - -3,5"),3,IF(OR(CK178="-3 a -2,5",CK178="-3 - -2,5"),4,IF(OR(CK178="-2 a -1,5",CK178="-2 - -1,5"),5,IF(OR(CK178="-1 a -0,5",CK178="-1 - -0,5"),6,IF(OR(CK178="0 a 0,5",CK178="0 - 0,5"),7,IF(OR(CK178="1 a 1,5",CK178="1 - 1,5"),8,IF(CK178="2","NORMA",IF(OR(CK178="2,5 a 3",CK178="2,5 - 3"),9,IF(OR(CK178="3,5 a 4",CK178="3,5 - 4"),10,IF(OR(CK178="4,5 a 5",CK178="4,5 - 5"),11,IF(OR(CK178="5,5 a 6",CK178="5,5 - 6"),12,IF(OR(CK178="6,5 a 7",CK178="6,5 - 7"),13,IF(OR(CK178="7,5 a 8",CK178="7,5 - 8"),14,IF(OR(CK178="8,5 a 9",CK178="8,5 - 9,5",CK178="9 a 9,5"),15,IF(CK178="10",15,IF(OR(CK178="0,5 a 1",CK178="0,5 - 1"),7,"Fuera de rango")))))))))))))))))))</f>
        <v>9</v>
      </c>
      <c r="CM178" s="10" t="n">
        <v>0</v>
      </c>
      <c r="CN178" s="10" t="str">
        <f aca="false">IF(CM178=0,"0", " ")</f>
        <v>0</v>
      </c>
      <c r="CO178" s="10" t="str">
        <f aca="false">IF(CM178&gt;0,"EME"," ")</f>
        <v> </v>
      </c>
      <c r="CP178" s="10" t="n">
        <v>0</v>
      </c>
      <c r="CQ178" s="10" t="str">
        <f aca="false">IF(CP178&gt;0,"0", " ")</f>
        <v> </v>
      </c>
      <c r="CR178" s="10" t="str">
        <f aca="false">IF(CP178&gt;0,"EME"," ")</f>
        <v> </v>
      </c>
      <c r="CS178" s="9" t="n">
        <v>0</v>
      </c>
      <c r="CT178" s="10" t="str">
        <f aca="false">IF(CS178&gt;0,"1", " ")</f>
        <v> </v>
      </c>
      <c r="CU178" s="10" t="str">
        <f aca="false">IF(CS178&gt;0,"HIP"," ")</f>
        <v> </v>
      </c>
      <c r="CV178" s="9" t="n">
        <v>0</v>
      </c>
      <c r="CW178" s="10" t="str">
        <f aca="false">IF(CV178&gt;0,"1", " ")</f>
        <v> </v>
      </c>
      <c r="CX178" s="10" t="str">
        <f aca="false">IF(CV178&gt;0,"HIP"," ")</f>
        <v> </v>
      </c>
      <c r="CY178" s="9" t="n">
        <v>0</v>
      </c>
      <c r="CZ178" s="11" t="str">
        <f aca="false">IF(CY178&lt;0,"2"," ")</f>
        <v> </v>
      </c>
      <c r="DA178" s="11" t="str">
        <f aca="false">IF(CY178&lt;0,"MIO"," ")</f>
        <v> </v>
      </c>
      <c r="DB178" s="9" t="n">
        <v>0</v>
      </c>
      <c r="DC178" s="11" t="str">
        <f aca="false">IF(DB178&lt;0,"2"," ")</f>
        <v> </v>
      </c>
      <c r="DD178" s="11" t="str">
        <f aca="false">IF(DB178&lt;0,"MIO"," ")</f>
        <v> </v>
      </c>
      <c r="DE178" s="9" t="n">
        <v>0</v>
      </c>
      <c r="DF178" s="11" t="str">
        <f aca="false">IF(DE178&lt;0,"3"," ")</f>
        <v> </v>
      </c>
      <c r="DG178" s="11" t="str">
        <f aca="false">IF(DE178&lt;0,"AST"," ")</f>
        <v> </v>
      </c>
      <c r="DH178" s="9" t="n">
        <v>0</v>
      </c>
      <c r="DI178" s="11" t="str">
        <f aca="false">IF(DH178&lt;0,"3"," ")</f>
        <v> </v>
      </c>
      <c r="DJ178" s="11" t="str">
        <f aca="false">IF(DH178&lt;0,"AST"," ")</f>
        <v> </v>
      </c>
      <c r="DK178" s="9" t="n">
        <v>0</v>
      </c>
      <c r="DL178" s="10" t="str">
        <f aca="false">IF(DK178&gt;0,"4"," ")</f>
        <v> </v>
      </c>
      <c r="DM178" s="10" t="str">
        <f aca="false">IF(DK178&gt;0,"PRE"," ")</f>
        <v> </v>
      </c>
      <c r="DN178" s="9" t="n">
        <v>0</v>
      </c>
      <c r="DO178" s="10" t="str">
        <f aca="false">IF(DN178&gt;0,"4"," ")</f>
        <v> </v>
      </c>
      <c r="DP178" s="10" t="str">
        <f aca="false">IF(DN178&gt;0,"PRE"," ")</f>
        <v> </v>
      </c>
      <c r="DQ178" s="12" t="n">
        <v>0</v>
      </c>
      <c r="DR178" s="12" t="n">
        <v>0</v>
      </c>
      <c r="DS178" s="12" t="str">
        <f aca="false">CONCATENATE(CO178,CU178,DA178,DG178,DM178)</f>
        <v>     </v>
      </c>
      <c r="DT178" s="10" t="str">
        <f aca="false" t="array" ref="DT178">_xlfn.IFS(DS178="EME    ","0", DS178=" HIP   ","1", DS178="  MIO  ","2", DS178="   AST ","3", DS178="    PRE","4", DS178="EME   PRE","5", DS178=" HIP  PRE","6", DS178=" HIP AST ","7", DS178="  MIO PRE","8", DS178="  MIOAST ","9", DS178="   ASTPRE","10",DS178=" HIP ASTPRE","11", DS178="  MIOASTPRE","12", DS178="     ","0")</f>
        <v>0</v>
      </c>
      <c r="DU178" s="1" t="s">
        <v>154</v>
      </c>
      <c r="DV178" s="1" t="str">
        <f aca="false" t="array" ref="DV178">_xlfn.IFS(DU178="SI","2", DU178="NO","1")</f>
        <v>1</v>
      </c>
      <c r="DW178" s="10" t="n">
        <v>0</v>
      </c>
      <c r="DX178" s="11" t="str">
        <f aca="false">IF(DW178=0,"1","2")</f>
        <v>1</v>
      </c>
      <c r="DY178" s="11" t="str">
        <f aca="false" t="array" ref="DY178">_xlfn.IFS(DW178=0,"0", DW178=0.25, "1", DW178=0.5,"2", DW178=0.75,"3", DW178=1,"4",DW178=1.25,"5", DW178=1.5,"6", DW178=1.75,"7", DW178=2,"8")</f>
        <v>0</v>
      </c>
      <c r="DZ178" s="10" t="n">
        <v>0</v>
      </c>
      <c r="EA178" s="11" t="str">
        <f aca="false">IF(DZ178=0,"1","2")</f>
        <v>1</v>
      </c>
      <c r="EB178" s="11" t="str">
        <f aca="false" t="array" ref="EB178">_xlfn.IFS(DZ178=0,"0", DZ178=0.25, "1", DZ178=0.5,"2", DZ178=0.75,"3", DZ178=1,"4",DZ178=1.25,"5", DZ178=1.5,"6", DZ178=1.75,"7", DZ178=2,"8")</f>
        <v>0</v>
      </c>
      <c r="EC178" s="10" t="n">
        <v>0</v>
      </c>
      <c r="ED178" s="10" t="str">
        <f aca="false">IF(EC178=0,"1","2")</f>
        <v>1</v>
      </c>
      <c r="EE178" s="11" t="str">
        <f aca="false" t="array" ref="EE178">_xlfn.IFS(EC178=0,"0", EC178=-0.25, "1", EC178=-0.5,"2", EC178=-0.75,"3", EC178=-1,"4",EC178=-1.25,"5", EC178=-1.5,"6", EC178=-1.75,"7", EC178=-2,"8", EC178=-2.25,"9",EC178=-2.5,"10", EC178=-2.75,"11", EC178=-3,"12", EC178=-3.25,"13", EC178=-3.5,"14", EC178=-3.75,"15",EC178=-4,"16")</f>
        <v>0</v>
      </c>
      <c r="EF178" s="10" t="n">
        <v>0</v>
      </c>
      <c r="EG178" s="10" t="str">
        <f aca="false">IF(EF178=0,"1","2")</f>
        <v>1</v>
      </c>
      <c r="EH178" s="11" t="str">
        <f aca="false" t="array" ref="EH178">_xlfn.IFS(EF178=0,"0", EF178=-0.25, "1", EF178=-0.5,"2", EF178=-0.75,"3", EF178=-1,"4",EF178=-1.25,"5", EF178=-1.5,"6", EF178=-1.75,"7", EF178=-2,"8", EF178=-2.25,"9",EF178=-2.5,"10", EF178=-2.75,"11", EF178=-3,"12", EF178=-3.25,"13", EF178=-3.5,"14", EF178=-3.75,"15",EF178=-4,"16")</f>
        <v>0</v>
      </c>
      <c r="EI178" s="10" t="n">
        <v>0</v>
      </c>
      <c r="EJ178" s="11" t="str">
        <f aca="false">IF(EI178=0,"1","2")</f>
        <v>1</v>
      </c>
      <c r="EK178" s="11" t="str">
        <f aca="false" t="array" ref="EK178">_xlfn.IFS(EI178=0,"0", EI178=-0.25, "1", EI178=-0.5,"2", EI178=-0.75,"3", EI178=-1,"4",EI178=-1.25,"5", EI178=-1.5,"6", EI178=-1.75,"7", EI178=-2,"8", EI178=-2.25,"9", EI178=-2.25,"9",EI178=-2.5,"10", EI178=-2.75,"11", EI178=-3,"12", EI178=-3.25,"13", EI178=-3.5,"14", EI178=-3.75,"15",EI178=-4,"16", EI178=0.25, "17", EI178=0.5, "18")</f>
        <v>0</v>
      </c>
      <c r="EL178" s="10" t="n">
        <v>0</v>
      </c>
      <c r="EM178" s="11" t="str">
        <f aca="false">IF(EL178=0,"1","2")</f>
        <v>1</v>
      </c>
      <c r="EN178" s="11" t="str">
        <f aca="false" t="array" ref="EN178">_xlfn.IFS(EL178=0.25,"17",EL178=0.5,"18", EL178=0,"0", EL178=-0.25, "1", EL178=-0.5,"2", EL178=-0.75,"3", EL178=-1,"4",EL178=-1.25,"5", EL178=-1.5,"6", EL178=-1.75,"7", EL178=-2,"8",EL178= -2.25,"9",EL178=-2.5,"10",EL178= -2.75,"11",EL178= -3,"12",EL178= -3.25,"13",EL178= -3.5,"14",EL178= -3.75,"15",EL178=-4,"16")</f>
        <v>0</v>
      </c>
      <c r="EO178" s="10" t="n">
        <v>0</v>
      </c>
      <c r="EP178" s="11" t="str">
        <f aca="false">IF(EO178=0,"1","2")</f>
        <v>1</v>
      </c>
      <c r="EQ178" s="11" t="str">
        <f aca="false" t="array" ref="EQ178">_xlfn.IFS(EO178=0,"0", EO178=0.25, "1", EO178=0.5,"2", EO178=0.75,"3", EO178=1,"4",EO178=1.25,"5", EO178=1.5,"6", EO178=1.75,"7", EO178=2,"8", EO178=2.25,"9", EO178=2.25,"9",EO178=2.5,"10", EO178=2.75,"11", EO178=3,"12", EO178=3.25,"13", EO178=3.5,"14", EO178=3.75,"15",EO178=4,"16", EO178=-0.25, "17", bq=-0.5, "18")</f>
        <v>0</v>
      </c>
      <c r="ER178" s="10" t="n">
        <v>0</v>
      </c>
      <c r="ES178" s="11" t="str">
        <f aca="false">IF(ER178=0,"1","2")</f>
        <v>1</v>
      </c>
      <c r="ET178" s="11" t="str">
        <f aca="false" t="array" ref="ET178">_xlfn.IFS(ER178=0,"0", ER178=0.25, "1", ER178=0.5,"2", ER178=0.75,"3", ER178=1,"4",ER178=1.25,"5", ER178=1.5,"6", ER178=1.75,"7", ER178=2,"8", ER178=2.25,"9", ER178=2.25,"9",ER178=2.5,"10", ER178=2.75,"11", ER178=3,"12", ER178=3.25,"13", ER178=3.5,"14", ER178=3.75,"15",ER178=4,"16", ER178=-0.25, "17", bq=-0.5, "18")</f>
        <v>0</v>
      </c>
      <c r="EU178" s="13" t="n">
        <v>24</v>
      </c>
      <c r="EV178" s="14" t="str">
        <f aca="false">VLOOKUP(EU178,LEYENDA!$G$2:$H$8,2,TRUE())</f>
        <v>19-24</v>
      </c>
      <c r="EW178" s="14" t="str">
        <f aca="false" t="array" ref="EW178">_xlfn.IFS(EV178="0-5","1", EV178="6-12","2", EV178="13-18","3", EV178="19-24","4", EV178="25-36","5", EV178="37-48","6", EV178="49-60","7")</f>
        <v>4</v>
      </c>
    </row>
    <row r="179" customFormat="false" ht="13.5" hidden="false" customHeight="false" outlineLevel="0" collapsed="false">
      <c r="A179" s="1" t="n">
        <v>58</v>
      </c>
      <c r="B179" s="35" t="n">
        <v>2</v>
      </c>
      <c r="C179" s="33" t="n">
        <v>38712</v>
      </c>
      <c r="D179" s="6"/>
      <c r="E179" s="5" t="str">
        <f aca="false">VLOOKUP(A179,'286'!$A$3:$J$600,10,FALSE())</f>
        <v>BARROSO BRAVO, LIDIA</v>
      </c>
      <c r="F179" s="4" t="str">
        <f aca="false">VLOOKUP(A179,'286'!$A$3:$I$1768,3,FALSE())</f>
        <v>BABRALI</v>
      </c>
      <c r="G179" s="6" t="n">
        <f aca="false">VLOOKUP(A179,'286'!$A$3:$I$1768,4,FALSE())</f>
        <v>33281</v>
      </c>
      <c r="H179" s="7" t="n">
        <f aca="false">YEAR(C179)-YEAR(G179)</f>
        <v>14</v>
      </c>
      <c r="I179" s="1" t="str">
        <f aca="false">VLOOKUP(H179,LEYENDA!$C$2:$D$6,2,TRUE())</f>
        <v>13-24</v>
      </c>
      <c r="J179" s="5" t="str">
        <f aca="false">VLOOKUP(A179,'286'!$A$3:$I$1768,7,FALSE())</f>
        <v>M</v>
      </c>
      <c r="K179" s="8" t="str">
        <f aca="false">VLOOKUP(A179,'286'!$A$3:$I$1768,2,FALSE())</f>
        <v>OD</v>
      </c>
      <c r="L179" s="4" t="str">
        <f aca="false">VLOOKUP(A179,'286'!$A$3:$I$1768,8,FALSE())</f>
        <v>D</v>
      </c>
      <c r="M179" s="4" t="str">
        <f aca="false">VLOOKUP(A179,'286'!$A$3:$I$1768,9,FALSE())</f>
        <v>D</v>
      </c>
      <c r="N179" s="8" t="str">
        <f aca="false">IF(R179=O179, "MISMA","CONTRARIA")</f>
        <v>MISMA</v>
      </c>
      <c r="O179" s="8" t="str">
        <f aca="false" t="array" ref="O179">_xlfn.IFS(L179="D","1", L179="I","2")</f>
        <v>1</v>
      </c>
      <c r="P179" s="8" t="str">
        <f aca="false" t="array" ref="P179">_xlfn.IFS(K179="OD","1", K179="OI","2")</f>
        <v>1</v>
      </c>
      <c r="Q179" s="1" t="str">
        <f aca="false" t="array" ref="Q179">_xlfn.IFS(J179="M","1", J179="H","2")</f>
        <v>1</v>
      </c>
      <c r="R179" s="8" t="str">
        <f aca="false" t="array" ref="R179">_xlfn.IFS(M179="D","1", M179="I","2")</f>
        <v>1</v>
      </c>
      <c r="S179" s="1" t="str">
        <f aca="false" t="array" ref="S179">_xlfn.IFS(N179="CONTRARIA", "1",N179= "MISMA","2")</f>
        <v>2</v>
      </c>
      <c r="T179" s="1" t="str">
        <f aca="false" t="array" ref="T179">_xlfn.IFS(I179="0-12","1", I179="13-24","2", I179="25-40","3", I179="41-60","4", I179="61-100","5")</f>
        <v>2</v>
      </c>
      <c r="U179" s="9" t="n">
        <v>-1</v>
      </c>
      <c r="V179" s="11" t="str">
        <f aca="false">IF(U179="","",IF(AND(U179&gt;=-9,U179&lt;=-6.5),"-9 a -6,5",IF(AND(U179&gt;=-6,U179&lt;=-3.5),"-6 a -3,5",IF(AND(U179&gt;=-3,U179&lt;=-1),"-3 a -1",IF(U179=-0.5,"-0,5",IF(AND(U179&gt;=0,U179&lt;=2.5),"0 a 2,5",IF(AND(U179&gt;=3,U179&lt;=5.5),"3 a 5,5",IF(AND(U179&gt;=6,U179&lt;=8.5),"6 a 8,5",IF(AND(U179&gt;=9,U179&lt;=20),"9 a 20","Fuera de rango")))))))))</f>
        <v>-3 a -1</v>
      </c>
      <c r="W179" s="11" t="n">
        <f aca="false">IF(V179="","",IF(V179="-9 a -6,5",2,IF(V179="-6 a -3,5",3,IF(V179="-3 a -1",4,IF(V179="-0,5","NORMA",IF(V179="0 a 2,5",5,IF(V179="3 a 5,5",6,IF(V179="6 a 8,5",7,IF(V179="9 a 20",8,"Fuera de rango")))))))))</f>
        <v>4</v>
      </c>
      <c r="X179" s="9" t="n">
        <v>0</v>
      </c>
      <c r="Y179" s="10" t="str">
        <f aca="false">IF(X179="","",IF(AND(X179&gt;=0,X179&lt;=4),"0 a 4",IF(AND(X179&gt;=4.5,X179&lt;=8.5),"4,5 a 8,5",IF(X179=9,"9",IF(AND(X179&gt;=9.5,X179&lt;=13),"9,5 a 13",IF(AND(X179&gt;=13.5,X179&lt;=20),"13,5 a 20",IF(AND(X179&gt;=20.5,X179&lt;=35),"20,5 a 35","Fuera de rango")))))))</f>
        <v>0 a 4</v>
      </c>
      <c r="Z179" s="11" t="n">
        <f aca="false">IF(Y179="","",IF(Y179="0 a 4",1,IF(Y179="4,5 a 8,5",2,IF(Y179="9","NORMA",IF(Y179="9,5 a 13",3,IF(Y179="13,5 a 20",4,IF(Y179="20,5 a 35",5,"Fuera de rango")))))))</f>
        <v>1</v>
      </c>
      <c r="AA179" s="9" t="n">
        <v>21</v>
      </c>
      <c r="AB179" s="10" t="str">
        <f aca="false">IF(AA179="","",IF(AND(AA179&gt;=0,AA179&lt;=9),"0 a 9",IF(AND(AA179&gt;=9.5,AA179&lt;=18.5),"9,5 a 18,5",IF(AA179=19,"19",IF(AND(AA179&gt;=19.5,AA179&lt;=28),"19,5 a 28",IF(AND(AA179&gt;=28.5,AA179&lt;=40),"28,5 a 40","Fuera de rango"))))))</f>
        <v>19,5 a 28</v>
      </c>
      <c r="AC179" s="11" t="n">
        <f aca="false" t="array" ref="AC179">_xlfn.IFS(AB179="","",AB179="0 a 9",1,AB179="9,5 a 18,5",2,AB179="19","NORMA",AB179="19,5 a 28",3,AB179="28,5 a 40",4,TRUE(),"Fuera de rango")</f>
        <v>3</v>
      </c>
      <c r="AD179" s="9" t="n">
        <v>4</v>
      </c>
      <c r="AE179" s="10" t="str">
        <f aca="false">IF(AD179="","",IF(AND(AD179&gt;=-10,AD179&lt;=0),"De -10 a 0",IF(AND(AD179&gt;=0.5,AD179&lt;=9.5),"0,5 a 9,5",IF(AD179=10,"10",IF(AND(AD179&gt;=10.5,AD179&lt;=20),"10,5 a 20",IF(AND(AD179&gt;=20.5,AD179&lt;=40),"20,5 a 40","Fuera de rango"))))))</f>
        <v>0,5 a 9,5</v>
      </c>
      <c r="AF179" s="12" t="n">
        <f aca="false">IF(AD179="","",IF(AND(AD179&gt;=-10,AD179&lt;=0),1,IF(AND(AD179&gt;=0.5,AD179&lt;=9.5),2,IF(AD179=10,"NORMA",IF(AND(AD179&gt;=10.5,AD179&lt;=20),3,IF(AND(AD179&gt;=20.5,AD179&lt;=40),4,""))))))</f>
        <v>2</v>
      </c>
      <c r="AG179" s="9" t="n">
        <v>13</v>
      </c>
      <c r="AH179" s="10" t="str">
        <f aca="false">IF(AG179="","",IF(AND(AG179&gt;=0,AG179&lt;=4),"0 a 4",IF(AND(AG179&gt;=4.5,AG179&lt;=8.5),"4,5 a 8,5",IF(AG179=9,"9",IF(AND(AG179&gt;=9.5,AG179&lt;=13),"9,5 a 13",IF(AND(AG179&gt;=13.5,AG179&lt;=25),"13,5 a 25","Fuera de rango"))))))</f>
        <v>9,5 a 13</v>
      </c>
      <c r="AI179" s="11" t="n">
        <f aca="false">IF(AH179="","",IF(AH179="0 a 4",1,IF(AH179="4,5 a 8,5",2,IF(AH179="9","NORMA",IF(AH179="9,5 a 13",3,IF(AH179="13,5 a 25",4,""))))))</f>
        <v>3</v>
      </c>
      <c r="AJ179" s="9" t="n">
        <v>5</v>
      </c>
      <c r="AK179" s="10" t="str">
        <f aca="false">IF(AJ179="","",IF(AND(AJ179&gt;=-15,AJ179&lt;=-10.5),"-15 a -10,5",IF(AND(AJ179&gt;=-10,AJ179&lt;=-4),"-10 a -4",IF(AND(AJ179&gt;=-4.5,AJ179&lt;=0),"-4,5 a 0",IF(AND(AJ179&gt;=0.5,AJ179&lt;=4.5),"0,5 a 4,5",IF(AJ179=5,"5",IF(AND(AJ179&gt;=5.5,AJ179&lt;=10),"5,5 a 10",IF(AND(AJ179&gt;=10.5,AJ179&lt;=20),"10,5 a 20","Fuera de rango"))))))))</f>
        <v>5</v>
      </c>
      <c r="AL179" s="11" t="str">
        <f aca="false">IF(AK179="","",IF(AK179="-15 a -10,5",1,IF(AK179="-10 a -4",2,IF(AK179="-4,5 a 0",3,IF(AK179="0,5 a 4,5",4,IF(AK179="5","NORMA",IF(AK179="5,5 a 10",5,IF(AK179="10,5 a 20",6,"Error"))))))))</f>
        <v>NORMA</v>
      </c>
      <c r="AM179" s="9" t="n">
        <v>0</v>
      </c>
      <c r="AN179" s="10" t="str">
        <f aca="false">IF(AM179="","",IF(AND(AM179&gt;=-7.5,AM179&lt;=-5.5),"-7,5 a -5,5",IF(AND(AM179&gt;=-5,AM179&lt;=-3),"-5 a -3",IF(AND(AM179&gt;=-2.5,AM179&lt;=-0.5),"-2,5 a -0,5",IF(AM179=0,"0,00",IF(AND(AM179&gt;=0.5,AM179&lt;=2.5),"0,5 a 2,5",IF(AND(AM179&gt;=3,AM179&lt;=5),"3 a 5",IF(AND(AM179&gt;=5.5,AM179&lt;=7.5),"5,5 a 7,5",IF(AND(AM179&gt;=8,AM179&lt;=10),"8 a 10","Fuera de rango")))))))))</f>
        <v>0,00</v>
      </c>
      <c r="AO179" s="11" t="str">
        <f aca="false">IF(AN179="","",IF(AN179="-7,5 a -5,5",1,IF(AN179="-5 a -3",2,IF(AN179="-2,5 a -0,5",3,IF(AN179="0,00","NORMA",IF(AN179="0,5 a 2,5",4,IF(AN179="3 a 5",5,IF(AN179="5,5 a 7,5",6,IF(AN179="8 a 10",7,"Error")))))))))</f>
        <v>NORMA</v>
      </c>
      <c r="AP179" s="9" t="n">
        <v>4</v>
      </c>
      <c r="AQ179" s="10" t="str">
        <f aca="false">IF(AP179="","",IF(AND(AP179&gt;=-20,AP179&lt;=-9.5),"-20 a -9,5",IF(AND(AP179&gt;=-9,AP179&lt;=-6.5),"-9 a -6,5",IF(AP179=-6,"-6",IF(AND(AP179&gt;=-5.5,AP179&lt;=-3),"-5,5 a -3",IF(AND(AP179&gt;=-2.5,AP179&lt;=0),"-2,5 a 0",IF(AND(AP179&gt;=0.5,AP179&lt;=3),"0,5 a 3",IF(AND(AP179&gt;=3.5,AP179&lt;=6),"3,5 a 6",IF(AND(AP179&gt;=6.5,AP179&lt;=9),"6,5 a 9",IF(AND(AP179&gt;=9.5,AP179&lt;=20),"9,5 a 20","Fuera de rango"))))))))))</f>
        <v>3,5 a 6</v>
      </c>
      <c r="AR179" s="11" t="n">
        <f aca="false">IF(AQ179="","",IF(AQ179="-20 a -9,5",1,IF(AQ179="-9 a -6,5",2,IF(AQ179="-6","NORMA",IF(AQ179="-5,5 a -3",3,IF(AQ179="-2,5 a 0",4,IF(AQ179="0,5 a 3",5,IF(AQ179="3,5 a 6",6,IF(AQ179="6,5 a 9",7,IF(AQ179="9,5 a 20",8,""))))))))))</f>
        <v>6</v>
      </c>
      <c r="AS179" s="9" t="n">
        <v>-2</v>
      </c>
      <c r="AT179" s="10" t="str">
        <f aca="false">IF(AS179="","",IF(AND(AS179&gt;=-16,AS179&lt;=-14),"-16 a -14",IF(AND(AS179&gt;=-13.5,AS179&lt;=-11.5),"-13,5 a -11,5",IF(AND(AS179&gt;=-11,AS179&lt;=-9),"-11 a -9",IF(AND(AS179&gt;=-8.5,AS179&lt;=-6.5),"-8,5 a -6,5",IF(AND(AS179&gt;=-6,AS179&lt;=-4),"-6 a -4",IF(AND(AS179&gt;=-3.5,AS179&lt;=-1.5),"-3,5 a -1,5",IF(AND(AS179&gt;=-1,AS179&lt;=1),"-1 a 1",IF(AND(AS179&gt;=1.5,AS179&lt;=3.5),"1,5 a 3,5",IF(AND(AS179&gt;=4,AS179&lt;=6),"4 a 6",IF(AND(AS179&gt;=6.5,AS179&lt;=8.5),"6,5 a 8,5",IF(AND(AS179&gt;=9,AS179&lt;=11),"9 a 11",IF(AND(AS179&gt;=11.5,AS179&lt;=13.5),"11,5 a 13,5",IF(AND(AS179&gt;=14,AS179&lt;=16),"14 a 16",IF(AND(AS179&gt;=16.5,AS179&lt;=18.5),"16,5 a 18,5",IF(AND(AS179&gt;=19,AS179&lt;=21),"19 a 21","Fuera de rango"))))))))))))))))</f>
        <v>-3,5 a -1,5</v>
      </c>
      <c r="AU179" s="11" t="n">
        <f aca="false" t="array" ref="AU179">IF(AT179="","",_xlfn.IFS(AT179="-16 a -14",1,AT179="-13,5 a -11,5",2,AT179="-11 a -9",3,AT179="-8,5 a -6,5",4,AT179="-6 a -4",5,AT179="-3,5 a -1,5",6,AT179="-1 a 1",7,AT179="1,5 a 3,5",8,AT179="4 a 6","NORMA",AT179="6,5 a 8,5",9,AT179="9 a 11",10,AT179="11,5 a 13,5",11,AT179="14 a 16",12,AT179="16,5 a 18,5",13,AT179="19 a 21",14,TRUE(),""))</f>
        <v>6</v>
      </c>
      <c r="AV179" s="9" t="n">
        <v>0.75</v>
      </c>
      <c r="AW179" s="10" t="str">
        <f aca="false">IF(AV179="","",IF(AND(AV179&gt;=-1,AV179&lt;=-0.5),"-1 a -0,5",IF(AND(AV179&gt;-0.5,AV179&lt;=0),"De -0,5 a 0",IF(AND(AV179&gt;=0.25,AV179&lt;=0.75),"0,25 a 0,75",IF(AND(AV179&gt;=1,AV179&lt;=1.5),"1 a 1,5",IF(AND(AV179&gt;=1.75,AV179&lt;=2.25),"1,75 a 2,25",IF(AND(AV179&gt;=2.5,AV179&lt;=3),"2,5 a 3",IF(AND(AV179&gt;=3.25,AV179&lt;=3.75),"3,25 a 3,75","Fuera de rango"))))))))</f>
        <v>0,25 a 0,75</v>
      </c>
      <c r="AX179" s="11" t="str">
        <f aca="false">IF(AW179="","",IF(OR(AW179="-1 a -0,5",AW179="-1 a -0.5"),1,IF(OR(AW179="De -0,5 a 0",AW179="-0,5 a 0",AW179="De -0.5 a 0"),2,IF(OR(AW179="0,25 a 0,75",AW179="0.25 a 0.75"),"NORMA",IF(OR(AW179="1 a 1,5",AW179="1 a 1.5"),3,IF(OR(AW179="1,75 a 2,25",AW179="1.75 a 2.25"),4,IF(OR(AW179="2,5 a 3",AW179="2.5 a 3"),5,IF(OR(AW179="3,25 a 3,75",AW179="3.25 a 3.75"),6,""))))))))</f>
        <v>NORMA</v>
      </c>
      <c r="AY179" s="9" t="n">
        <v>-5</v>
      </c>
      <c r="AZ179" s="10" t="str">
        <f aca="false">IF(AY179="","",IF(AND(AY179&gt;=-20,AY179&lt;=-9.5),"-20 a -9,5",IF(AND(AY179&gt;=-9,AY179&lt;=-6.5),"-9 a -6,5",IF(AY179=-6,"-6",IF(AND(AY179&gt;=-5.5,AY179&lt;=-3),"-5,5 a -3",IF(AND(AY179&gt;=-2.5,AY179&lt;=0),"-2,5 a 0",IF(AND(AY179&gt;=0.5,AY179&lt;=3),"0,5 a 3",IF(AND(AY179&gt;=3.5,AY179&lt;=6),"3,5 a 6","Fuera de rango"))))))))</f>
        <v>-5,5 a -3</v>
      </c>
      <c r="BA179" s="11" t="n">
        <f aca="false">IF(AZ179="","",IF(AZ179="-20 a -9,5",1,IF(AZ179="-9 a -6,5",2,IF(AZ179="-6","NORMA",IF(AZ179="-5,5 a -3",3,IF(AZ179="-2,5 a 0",4,IF(AZ179="0,5 a 3",5,IF(AZ179="3,5 a 6",6,""))))))))</f>
        <v>3</v>
      </c>
      <c r="BB179" s="9" t="n">
        <v>0</v>
      </c>
      <c r="BC179" s="10" t="str">
        <f aca="false" t="array" ref="BC179">IF(BB179="","",_xlfn.IFS(AND(BB179&gt;=0,BB179&lt;=2),"0 a 2",AND(BB179&gt;=2.5,BB179&lt;=4.5),"2,5 a 4,5",AND(BB179&gt;=5,BB179&lt;=7),"5 a 7",AND(BB179&gt;=7.5,BB179&lt;=9.5),"7,5 a 9,5",AND(BB179&gt;=10,BB179&lt;=12),"10 a 12",AND(BB179&gt;=12.5,BB179&lt;=14.5),"12,5 a 14,5",BB179=15,"15",AND(BB179&gt;=15.5,BB179&lt;=17.5),"15,5 a 17,5",AND(BB179&gt;=18,BB179&lt;=20),"18 a 20",AND(BB179&gt;=20.5,BB179&lt;=22.5),"20,5 a 22,5",AND(BB179&gt;=23,BB179&lt;=25),"23 a 25",TRUE(),"Fuera de rango"))</f>
        <v>0 a 2</v>
      </c>
      <c r="BD179" s="11" t="n">
        <f aca="false" t="array" ref="BD179">IF(BC179="","",_xlfn.IFS(BC179="0 a 2",1,BC179="2,5 a 4,5",2,BC179="5 a 7",3,BC179="7,5 a 9,5",4,BC179="10 a 12",5,BC179="12,5 a 14,5",6,BC179="15","NORMA",BC179="15,5 a 17,5",7,BC179="18 a 20",8,BC179="20,5 a 22,5",9,BC179="23 a 25",10,TRUE(),"Fuera de rango"))</f>
        <v>1</v>
      </c>
      <c r="BE179" s="9" t="n">
        <v>30</v>
      </c>
      <c r="BF179" s="10" t="str">
        <f aca="false">IF(BE179="","",IF(AND(BE179&gt;=-20,BE179&lt;=-10),"-20 a -10",IF(AND(BE179&gt;=-9.5,BE179&lt;=0.5),"-9,5 a 0,5",IF(AND(BE179&gt;=1,BE179&lt;=11),"1 a 11",IF(AND(BE179&gt;=11.5,BE179&lt;=20.5),"11,5 a 20,5",IF(BE179=21,"21",IF(AND(BE179&gt;=21.5,BE179&lt;=31.5),"21,5 a 31,5",IF(AND(BE179&gt;=32,BE179&lt;=42),"32 a 42","Fuera de rango"))))))))</f>
        <v>21,5 a 31,5</v>
      </c>
      <c r="BG179" s="11" t="n">
        <f aca="false">IF(BF179="","",IF(BF179="-20 a -10",1,IF(BF179="-9,5 a 0,5",2,IF(BF179="1 a 11",3,IF(BF179="11,5 a 20,5",4,IF(BF179="21","NORMA",IF(BF179="21,5 a 31,5",5,IF(BF179="32 a 42",6,""))))))))</f>
        <v>5</v>
      </c>
      <c r="BH179" s="9" t="n">
        <v>26</v>
      </c>
      <c r="BI179" s="10" t="str">
        <f aca="false">IF(BH179="","",IF(AND(BH179&gt;=-20,BH179&lt;=-15),"-20 a -15",IF(AND(BH179&gt;=-14.5,BH179&lt;=-9.5),"-14,5 a -9,5",IF(AND(BH179&gt;=-9,BH179&lt;=-4),"-9 a -4",IF(AND(BH179&gt;=-3.5,BH179&lt;=2.5),"-3,5 a 2,5",IF(AND(BH179&gt;=3,BH179&lt;=8),"3 a 8",IF(AND(BH179&gt;=8.5,BH179&lt;=14.5),"8,5 a 14,5",IF(BH179=15,"15",IF(AND(BH179&gt;=15.5,BH179&lt;=20.5),"15,5 a 20,5",IF(AND(BH179&gt;=21,BH179&lt;=26),"21 a 26","Fuera de rango"))))))))))</f>
        <v>21 a 26</v>
      </c>
      <c r="BJ179" s="11" t="n">
        <f aca="false">IF(BI179="","",IF(BI179="-20 a -15",1,IF(BI179="-14,5 a -9,5",2,IF(BI179="-9 a -4",3,IF(BI179="-3,5 a 2,5",4,IF(BI179="3 a 8",5,IF(BI179="8,5 a 14,5",6,IF(BI179="15","NORMA",IF(BI179="15,5 a 20,5",7,IF(BI179="21 a 26",8,IF(BI179="26,5 a 31,5",9,"")))))))))))</f>
        <v>8</v>
      </c>
      <c r="BK179" s="9" t="n">
        <v>0</v>
      </c>
      <c r="BL179" s="10" t="str">
        <f aca="false">IF(BK179="","",IF(AND(BK179&gt;=0,BK179&lt;=2),"0 - 2",IF(AND(BK179&gt;=2.5,BK179&lt;=4.5),"2,5 - 4,5",IF(AND(BK179&gt;=5,BK179&lt;=7),"5 - 7",IF(AND(BK179&gt;=7.5,BK179&lt;=9.5),"7,5 - 9,5",IF(AND(BK179&gt;=10,BK179&lt;=12),"10 - 12",IF(AND(BK179&gt;=12.5,BK179&lt;=13.5),"12,5 - 13,5",IF(BK179=14,"14",IF(AND(BK179&gt;=14.5,BK179&lt;=16.5),"14,5 - 16,5",IF(AND(BK179&gt;=17,BK179&lt;=19),"17 - 19",IF(AND(BK179&gt;=19.5,BK179&lt;=21.5),"19,5 - 21,5",IF(AND(BK179&gt;=22,BK179&lt;=24),"22 - 24",IF(AND(BK179&gt;=24.5,BK179&lt;=26.5),"24,5 - 26,5",IF(AND(BK179&gt;=27,BK179&lt;=29),"27 - 29",IF(AND(BK179&gt;=29.5,BK179&lt;=30),"29,5 - 30","Fuera de rango")))))))))))))))</f>
        <v>0 - 2</v>
      </c>
      <c r="BM179" s="11" t="n">
        <f aca="false">IF(BL179="","",IF(BL179="0 - 2",1,IF(BL179="2,5 - 4,5",2,IF(BL179="5 - 7",3,IF(BL179="7,5 - 9,5",4,IF(BL179="10 - 12",5,IF(BL179="12,5 - 13,5",6,IF(BL179="14","NORMA",IF(BL179="14,5 - 16,5",7,IF(BL179="17 - 19",8,IF(BL179="19,5 - 21,5",9,IF(BL179="22 - 24",10,IF(BL179="24,5 - 26,5",11,IF(BL179="27 - 29",12,IF(BL179="29,5 - 30",13,"")))))))))))))))</f>
        <v>1</v>
      </c>
      <c r="BN179" s="9" t="n">
        <v>17</v>
      </c>
      <c r="BO179" s="10" t="str">
        <f aca="false">IF(BN179="","",IF(AND(BN179&gt;=-20,BN179&lt;=-10),"-20 a -10",IF(AND(BN179&gt;=-9.5,BN179&lt;=0.5),"-9,5 a 0,5",IF(AND(BN179&gt;=1,BN179&lt;=11),"1 a 11",IF(AND(BN179&gt;=11.5,BN179&lt;=21.5),"11,5 a 21,5",IF(BN179=22,"22",IF(AND(BN179&gt;=22.5,BN179&lt;=32.5),"22,5 a 32,5",IF(AND(BN179&gt;=33,BN179&lt;=43),"33 a 43","Fuera de rango"))))))))</f>
        <v>11,5 a 21,5</v>
      </c>
      <c r="BP179" s="11" t="n">
        <f aca="false">IF(BO179="","",IF(BO179="-20 a -10",1,IF(BO179="-9,5 a 0,5",2,IF(BO179="1 a 11",3,IF(BO179="11,5 a 21,5",4,IF(BO179="22","NORMA",IF(BO179="22,5 a 32,5",5,IF(BO179="33 a 43",6,""))))))))</f>
        <v>4</v>
      </c>
      <c r="BQ179" s="9" t="n">
        <v>9</v>
      </c>
      <c r="BR179" s="10" t="str">
        <f aca="false">IF(BQ179="","",IF(AND(BQ179&gt;=-20,BQ179&lt;=-15),"-20 a -15",IF(AND(BQ179&gt;=-14.5,BQ179&lt;=-9.5),"-14,5 a -9,5",IF(AND(BQ179&gt;=-9,BQ179&lt;=-4),"-9 a -4",IF(AND(BQ179&gt;=-3.5,BQ179&lt;=2.5),"-3,5 a 2,5",IF(AND(BQ179&gt;=3,BQ179&lt;=8),"3 a 8",IF(AND(BQ179&gt;=8.5,BQ179&lt;=13.5),"8,5 a 13,5",IF(AND(BQ179&gt;=14,BQ179&lt;=17.5),"14 a 17,5",IF(BQ179=18,"18",IF(AND(BQ179&gt;=18.5,BQ179&lt;=23.5),"18,5 a 23,5",IF(AND(BQ179&gt;=24,BQ179&lt;=29),"24 a 29",IF(AND(BQ179&gt;=29.5,BQ179&lt;=34.5),"29,5 a 34,5",IF(AND(BQ179&gt;=35,BQ179&lt;=40),"35 a 40","Fuera de rango")))))))))))))</f>
        <v>8,5 a 13,5</v>
      </c>
      <c r="BS179" s="11" t="n">
        <f aca="false">IF(BR179="","",IF(BR179="-20 a -15",1,IF(BR179="-14,5 a -9,5",2,IF(BR179="-9 a -4",3,IF(BR179="-3,5 a 2,5",4,IF(BR179="3 a 8",5,IF(BR179="8,5 a 13,5",6,IF(BR179="14 a 17,5",7,IF(BR179="18","NORMA",IF(BR179="18,5 a 23,5",8,IF(BR179="24 a 29",9,IF(BR179="29,5 a 34,5",10,IF(BR179="35 a 40",11,"")))))))))))))</f>
        <v>6</v>
      </c>
      <c r="BT179" s="9" t="n">
        <v>1</v>
      </c>
      <c r="BU179" s="10" t="str">
        <f aca="false">IF(BT179="","",IF(AND(BT179&gt;=-20,BT179&lt;=-18),"-20 a -18",IF(AND(BT179&gt;=-17.5,BT179&lt;=-15.5),"-17,5 a -15,5",IF(AND(BT179&gt;=-15,BT179&lt;=-13),"-15 a -13",IF(AND(BT179&gt;=-12.5,BT179&lt;=-10.5),"-12,5 a -10,5",IF(AND(BT179&gt;=-10,BT179&lt;=-8),"-10 a -8",IF(AND(BT179&gt;=-7.5,BT179&lt;=-5.5),"-7,5 a -5,5",IF(AND(BT179&gt;=-5,BT179&lt;=-3),"-5 a -3",IF(AND(BT179&gt;=-2.5,BT179&lt;=-0.5),"-2,5 a -0,5",IF(BT179=0,"0",IF(AND(BT179&gt;=0.5,BT179&lt;=2.5),"0,5 a 2,5",IF(AND(BT179&gt;=3,BT179&lt;=5),"3 a 5",IF(AND(BT179&gt;=5.5,BT179&lt;=7.5),"5,5 a 7,5",IF(AND(BT179&gt;=8,BT179&lt;=10),"8 a 10",IF(AND(BT179&gt;=10.5,BT179&lt;=12.5),"10,5 a 12,5",IF(AND(BT179&gt;=13,BT179&lt;=15),"13 a 15",IF(AND(BT179&gt;=15.5,BT179&lt;=17.5),"15,5 a 17,5",IF(AND(BT179&gt;=18,BT179&lt;=20),"18 a 20","Fuera de rango"))))))))))))))))))</f>
        <v>0,5 a 2,5</v>
      </c>
      <c r="BV179" s="11" t="n">
        <f aca="false">IF(BT179="","",IF(BT179=0,"NORMA",IF(AND(BT179&gt;=-20,BT179&lt;=-18),2,IF(AND(BT179&gt;=-17.5,BT179&lt;=-15.5),2,IF(AND(BT179&gt;=-15,BT179&lt;=-13),3,IF(AND(BT179&gt;=-12.5,BT179&lt;=-10.5),4,IF(AND(BT179&gt;=-10,BT179&lt;=-8),5,IF(AND(BT179&gt;=-7.5,BT179&lt;=-5.5),6,IF(AND(BT179&gt;=-5,BT179&lt;=-3),7,IF(AND(BT179&gt;=-2.5,BT179&lt;=-0.5),8,IF(AND(BT179&gt;=0.5,BT179&lt;=2.5),9,IF(AND(BT179&gt;=3,BT179&lt;=5),10,IF(AND(BT179&gt;=5.5,BT179&lt;=7.5),11,IF(AND(BT179&gt;=8,BT179&lt;=10),12,IF(AND(BT179&gt;=10.5,BT179&lt;=12.5),13,IF(AND(BT179&gt;=13,BT179&lt;=15),14,IF(AND(BT179&gt;=15.5,BT179&lt;=17.5),15,IF(AND(BT179&gt;=18,BT179&lt;=20),16,"Fuera de rango"))))))))))))))))))</f>
        <v>9</v>
      </c>
      <c r="BW179" s="9" t="n">
        <v>-4</v>
      </c>
      <c r="BX179" s="10" t="n">
        <f aca="false">18.5- (0.3*H179)</f>
        <v>14.3</v>
      </c>
      <c r="BY179" s="10" t="n">
        <f aca="false">(BW179)-(BX179)</f>
        <v>-18.3</v>
      </c>
      <c r="BZ179" s="10" t="str">
        <f aca="false">IF(BY179="","",IF(BY179&lt;-27.5,"De -30 a -28",IF(BY179&lt;-25,"De -27,5 a -25,5",IF(BY179&lt;-22.5,"De -25 a -23",IF(BY179&lt;-20,"De -22,5 a -20,5",IF(BY179&lt;-17.5,"De -20 a -18",IF(BY179&lt;-15,"De -17,5 a -15,5",IF(BY179&lt;-12.5,"De -15 a -13",IF(BY179&lt;-10,"De -12,5 a -10,5",IF(BY179&lt;-7.5,"De -10 a -8",IF(BY179&lt;-5,"De -7,5 a -5,5",IF(BY179&lt;-2.5,"De -5 a -3",IF(BY179&lt;0,"De -2,5 a -0,5",IF(BY179&lt;2.5,"De 0 a 2",IF(BY179&lt;5,"De 2,5 a 4,5",IF(BY179&lt;7.5,"De 5 a 7",IF(BY179&lt;10,"De 7,5 a 9,5",IF(BY179&lt;12.5,"De 10 a 12",IF(BY179&lt;15,"De 12,5 a 14,5",IF(BY179&lt;17.5,"De 15 a 17",IF(BY179&lt;20,"De 17,5 a 19,5",IF(BY179&lt;22.5,"De 20 a 22",IF(BY179&lt;25,"De 22,5 a 24,5",IF(BY179&lt;27.5,"De 25 a 27","De 27,5 a 30"))))))))))))))))))))))))</f>
        <v>De -20 a -18</v>
      </c>
      <c r="CA179" s="12" t="n">
        <f aca="false">IF(BY179="","",IF(BY179&lt;=-28,1,IF(BY179&lt;=-25.5,2,IF(BY179&lt;=-23,3,IF(BY179&lt;=-20.5,4,IF(BY179&lt;=-18,5,IF(BY179&lt;=-15.5,6,IF(BY179&lt;=-13,7,IF(BY179&lt;=-10.5,8,IF(BY179&lt;=-8,9,IF(BY179&lt;=-5.5,10,IF(BY179&lt;=-3,11,IF(BY179&lt;=-0.5,12,IF(BY179&lt;=2,13,IF(BY179&lt;=4.5,14,IF(BY179&lt;=7,15,IF(BY179&lt;=9.5,16,IF(BY179&lt;=12,17,IF(BY179&lt;=14.5,18,IF(BY179&lt;=17,19,IF(BY179&lt;=19.5,20,IF(BY179&lt;=22,21,IF(BY179&lt;=24.5,22,IF(BY179&lt;=27,23,IF(BY179&lt;=30,24,"Fuera de rango")))))))))))))))))))))))))</f>
        <v>5</v>
      </c>
      <c r="CB179" s="9" t="n">
        <v>-4</v>
      </c>
      <c r="CC179" s="10" t="n">
        <f aca="false">18.5- (0.3*H179)</f>
        <v>14.3</v>
      </c>
      <c r="CD179" s="10" t="n">
        <f aca="false">(CB179)-(CC179)</f>
        <v>-18.3</v>
      </c>
      <c r="CE179" s="10" t="str">
        <f aca="false">IF(CD179="","",IF(CD179&lt;-27.5,"De -30 a -28",IF(CD179&lt;-25,"De -27,5 a -25,5",IF(CD179&lt;-22.5,"De -25 a -23",IF(CD179&lt;-20,"De -22,5 a -20,5",IF(CD179&lt;-17.5,"De -20 a -18",IF(CD179&lt;-15,"De -17,5 a -15,5",IF(CD179&lt;-12.5,"De -15 a -13",IF(CD179&lt;-10,"De -12,5 a -10,5",IF(CD179&lt;-7.5,"De -10 a -8",IF(CD179&lt;-5,"De -7,5 a -5,5",IF(CD179&lt;-2.5,"De -5 a -3",IF(CD179&lt;0,"De -2,5 a -0,5",IF(CD179&lt;=2,"De 0 a 2",IF(CD179&lt;=4.5,"De 2,5 a 4,5",IF(CD179&lt;=7,"De 5 a 7",IF(CD179&lt;=9.5,"De 7,5 a 9,5",IF(CD179&lt;=12,"De 10 a 12",IF(CD179&lt;=14.5,"De 12,5 a 14,5",IF(CD179&lt;=17,"De 15 a 17",IF(CD179&lt;=19.5,"De 17,5 a 19,5",IF(CD179&lt;=22,"De 20 a 22",IF(CD179&lt;=24.5,"De 22,5 a 24,5",IF(CD179&lt;=27,"De 25 a 27","De 27,5 a 30"))))))))))))))))))))))))</f>
        <v>De -20 a -18</v>
      </c>
      <c r="CF179" s="12" t="n">
        <f aca="false">IF(CD179="","",IF(CD179&lt;-27.5,1,IF(CD179&lt;-25,2,IF(CD179&lt;-22.5,3,IF(CD179&lt;-20,4,IF(CD179&lt;-17.5,5,IF(CD179&lt;-15,6,IF(CD179&lt;-12.5,7,IF(CD179&lt;-10,8,IF(CD179&lt;-7.5,9,IF(CD179&lt;-5,10,IF(CD179&lt;-2.5,11,IF(CD179&lt;0,12,IF(CD179&lt;2.5,13,IF(CD179&lt;5,14,IF(CD179&lt;7.5,15,IF(CD179&lt;10,16,IF(CD179&lt;12.5,17,IF(CD179&lt;15,18,IF(CD179&lt;17.5,19,IF(CD179&lt;20,20,IF(CD179&lt;22.5,21,IF(CD179&lt;25,22,IF(CD179&lt;27.5,23,24))))))))))))))))))))))))</f>
        <v>5</v>
      </c>
      <c r="CG179" s="9" t="n">
        <v>-2.75</v>
      </c>
      <c r="CH179" s="10" t="str">
        <f aca="false">IF(CG179="","",IF(AND(CG179&gt;=-10,CG179&lt;=-9.5),"-10 a -9,5",IF(AND(CG179&gt;-9.5,CG179&lt;=-8.5),"-9 a -8,5",IF(AND(CG179&gt;-8.5,CG179&lt;=-7.5),"-8 a -7,5",IF(AND(CG179&gt;-7.5,CG179&lt;=-6.5),"-7 a -6,5",IF(AND(CG179&gt;-6.5,CG179&lt;=-5.5),"-6 a -5,5",IF(AND(CG179&gt;-5.5,CG179&lt;=-4.5),"-5 a -4,5",IF(AND(CG179&gt;-4.5,CG179&lt;=-3.5),"-4 a -3,5",IF(AND(CG179&gt;-3.5,CG179&lt;=-2.5),"-3 a -2,5",IF(CG179=-2.25,"-2,25",IF(AND(CG179&gt;-2.5,CG179&lt;=-1.5),"-2 a -1,5",IF(AND(CG179&gt;-1.5,CG179&lt;=-0.5),"-1 a -0,5",IF(AND(CG179&gt;-0.5,CG179&lt;=0.5),"0 a 0,5",IF(AND(CG179&gt;0.5,CG179&lt;=1.5),"1 a 1,5",IF(AND(CG179&gt;1.5,CG179&lt;=2.5),"2 a 2,5",IF(AND(CG179&gt;2.5,CG179&lt;=3.5),"3 a 3,5",IF(AND(CG179&gt;3.5,CG179&lt;=4.5),"4 a 4,5",IF(AND(CG179&gt;4.5,CG179&lt;=5.5),"5 a 5,5",IF(AND(CG179&gt;5.5,CG179&lt;=6.5),"6 a 6,5",IF(AND(CG179&gt;6.5,CG179&lt;=7.5),"7 a 7,5",IF(AND(CG179&gt;7.5,CG179&lt;=8.5),"8 a 8,5",IF(AND(CG179&gt;8.5,CG179&lt;=9.5),"9 a 9,5",IF(CG179&gt;=10,"10","Fuera de rango")))))))))))))))))))))))</f>
        <v>-3 a -2,5</v>
      </c>
      <c r="CI179" s="11" t="n">
        <f aca="false">IF(CG179="","",IF(CG179=-2.25,"NORMA",IF(CG179&lt;=-9.5,1,IF(CG179&lt;=-8.5,2,IF(CG179&lt;=-7.5,3,IF(CG179&lt;=-6.5,4,IF(CG179&lt;=-5.5,5,IF(CG179&lt;=-4.5,6,IF(CG179&lt;=-3.5,7,IF(CG179&lt;=-2.5,8,IF(CG179&lt;=-1.5,9,IF(CG179&lt;=-0.5,10,IF(CG179&lt;=0.5,11,IF(CG179&lt;=1.5,12,IF(CG179&lt;=2.5,13,IF(CG179&lt;=3.5,14,IF(CG179&lt;=4.5,15,IF(CG179&lt;=5.5,16,IF(CG179&lt;=6.5,17,IF(CG179&lt;=7.5,18,IF(CG179&lt;=8.5,19,IF(CG179&lt;=9.5,20,IF(CG179=10,21,"Fuera de rango")))))))))))))))))))))))</f>
        <v>8</v>
      </c>
      <c r="CJ179" s="9" t="n">
        <v>3</v>
      </c>
      <c r="CK179" s="10" t="str">
        <f aca="false">IF(CJ179="","",IF(AND(CJ179&gt;=-6,CJ179&lt;=-5.5),"-6 a -5,5",IF(AND(CJ179&gt;-5.5,CJ179&lt;=-4.5),"-5 a -4,5",IF(AND(CJ179&gt;-4.5,CJ179&lt;=-3.5),"-4 a -3,5",IF(AND(CJ179&gt;-3.5,CJ179&lt;=-2.5),"-3 a -2,5",IF(AND(CJ179&gt;-2.5,CJ179&lt;=-1.5),"-2 a -1,5",IF(AND(CJ179&gt;-1.5,CJ179&lt;=-0.5),"-1 a -0,5",IF(AND(CJ179&gt;-0.5,CJ179&lt;=0.5),"0 a 0,5",IF(AND(CJ179&gt;0.5,CJ179&lt;=1.5),"1 a 1,5",IF(AND(CJ179&gt;1.5,CJ179&lt;2.5),"2",IF(AND(CJ179&gt;=2.5,CJ179&lt;=3),"2,5 a 3",IF(AND(CJ179&gt;3,CJ179&lt;=4),"3,5 a 4",IF(AND(CJ179&gt;4,CJ179&lt;=5),"4,5 a 5",IF(AND(CJ179&gt;5,CJ179&lt;=6),"5,5 a 6",IF(AND(CJ179&gt;6,CJ179&lt;=7),"6,5 a 7",IF(AND(CJ179&gt;7,CJ179&lt;=8),"7,5 a 8",IF(AND(CJ179&gt;8,CJ179&lt;=9.5),"8,5 a 9,5",IF(CJ179=10,"10","Fuera de rango"))))))))))))))))))</f>
        <v>2,5 a 3</v>
      </c>
      <c r="CL179" s="11" t="n">
        <f aca="false">IF(CK179="","",IF(OR(CK179="-6 a -5,5",CK179="-6 - -5,5"),1,IF(OR(CK179="-5 a -4,5",CK179="-5 - -4,5"),2,IF(OR(CK179="-4 a -3,5",CK179="-4 - -3,5"),3,IF(OR(CK179="-3 a -2,5",CK179="-3 - -2,5"),4,IF(OR(CK179="-2 a -1,5",CK179="-2 - -1,5"),5,IF(OR(CK179="-1 a -0,5",CK179="-1 - -0,5"),6,IF(OR(CK179="0 a 0,5",CK179="0 - 0,5"),7,IF(OR(CK179="1 a 1,5",CK179="1 - 1,5"),8,IF(CK179="2","NORMA",IF(OR(CK179="2,5 a 3",CK179="2,5 - 3"),9,IF(OR(CK179="3,5 a 4",CK179="3,5 - 4"),10,IF(OR(CK179="4,5 a 5",CK179="4,5 - 5"),11,IF(OR(CK179="5,5 a 6",CK179="5,5 - 6"),12,IF(OR(CK179="6,5 a 7",CK179="6,5 - 7"),13,IF(OR(CK179="7,5 a 8",CK179="7,5 - 8"),14,IF(OR(CK179="8,5 a 9",CK179="8,5 - 9,5",CK179="9 a 9,5"),15,IF(CK179="10",15,IF(OR(CK179="0,5 a 1",CK179="0,5 - 1"),7,"Fuera de rango")))))))))))))))))))</f>
        <v>9</v>
      </c>
      <c r="CM179" s="10" t="n">
        <v>0</v>
      </c>
      <c r="CN179" s="10" t="str">
        <f aca="false">IF(CM179=0,"0", " ")</f>
        <v>0</v>
      </c>
      <c r="CO179" s="10" t="str">
        <f aca="false">IF(CM179&gt;0,"EME"," ")</f>
        <v> </v>
      </c>
      <c r="CP179" s="10" t="n">
        <v>0</v>
      </c>
      <c r="CQ179" s="10" t="str">
        <f aca="false">IF(CP179&gt;0,"0", " ")</f>
        <v> </v>
      </c>
      <c r="CR179" s="10" t="str">
        <f aca="false">IF(CP179&gt;0,"EME"," ")</f>
        <v> </v>
      </c>
      <c r="CS179" s="9" t="n">
        <v>0</v>
      </c>
      <c r="CT179" s="10" t="str">
        <f aca="false">IF(CS179&gt;0,"1", " ")</f>
        <v> </v>
      </c>
      <c r="CU179" s="10" t="str">
        <f aca="false">IF(CS179&gt;0,"HIP"," ")</f>
        <v> </v>
      </c>
      <c r="CV179" s="9" t="n">
        <v>0</v>
      </c>
      <c r="CW179" s="10" t="str">
        <f aca="false">IF(CV179&gt;0,"1", " ")</f>
        <v> </v>
      </c>
      <c r="CX179" s="10" t="str">
        <f aca="false">IF(CV179&gt;0,"HIP"," ")</f>
        <v> </v>
      </c>
      <c r="CY179" s="9" t="n">
        <v>-0.5</v>
      </c>
      <c r="CZ179" s="11" t="str">
        <f aca="false">IF(CY179&lt;0,"2"," ")</f>
        <v>2</v>
      </c>
      <c r="DA179" s="11" t="str">
        <f aca="false">IF(CY179&lt;0,"MIO"," ")</f>
        <v>MIO</v>
      </c>
      <c r="DB179" s="9" t="n">
        <v>-0.75</v>
      </c>
      <c r="DC179" s="11" t="str">
        <f aca="false">IF(DB179&lt;0,"2"," ")</f>
        <v>2</v>
      </c>
      <c r="DD179" s="11" t="str">
        <f aca="false">IF(DB179&lt;0,"MIO"," ")</f>
        <v>MIO</v>
      </c>
      <c r="DE179" s="9" t="n">
        <v>0</v>
      </c>
      <c r="DF179" s="11" t="str">
        <f aca="false">IF(DE179&lt;0,"3"," ")</f>
        <v> </v>
      </c>
      <c r="DG179" s="11" t="str">
        <f aca="false">IF(DE179&lt;0,"AST"," ")</f>
        <v> </v>
      </c>
      <c r="DH179" s="9" t="n">
        <v>0</v>
      </c>
      <c r="DI179" s="11" t="str">
        <f aca="false">IF(DH179&lt;0,"3"," ")</f>
        <v> </v>
      </c>
      <c r="DJ179" s="11" t="str">
        <f aca="false">IF(DH179&lt;0,"AST"," ")</f>
        <v> </v>
      </c>
      <c r="DK179" s="9" t="n">
        <v>0</v>
      </c>
      <c r="DL179" s="10" t="str">
        <f aca="false">IF(DK179&gt;0,"4"," ")</f>
        <v> </v>
      </c>
      <c r="DM179" s="10" t="str">
        <f aca="false">IF(DK179&gt;0,"PRE"," ")</f>
        <v> </v>
      </c>
      <c r="DN179" s="9" t="n">
        <v>0</v>
      </c>
      <c r="DO179" s="10" t="str">
        <f aca="false">IF(DN179&gt;0,"4"," ")</f>
        <v> </v>
      </c>
      <c r="DP179" s="10" t="str">
        <f aca="false">IF(DN179&gt;0,"PRE"," ")</f>
        <v> </v>
      </c>
      <c r="DQ179" s="12" t="n">
        <v>1</v>
      </c>
      <c r="DR179" s="12" t="n">
        <v>1</v>
      </c>
      <c r="DS179" s="12" t="str">
        <f aca="false">CONCATENATE(CO179,CU179,DA179,DG179,DM179)</f>
        <v>  MIO  </v>
      </c>
      <c r="DT179" s="10" t="str">
        <f aca="false" t="array" ref="DT179">_xlfn.IFS(DS179="EME    ","0", DS179=" HIP   ","1", DS179="  MIO  ","2", DS179="   AST ","3", DS179="    PRE","4", DS179="EME   PRE","5", DS179=" HIP  PRE","6", DS179=" HIP AST ","7", DS179="  MIO PRE","8", DS179="  MIOAST ","9", DS179="   ASTPRE","10",DS179=" HIP ASTPRE","11", DS179="  MIOASTPRE","12", DS179="     ","0")</f>
        <v>2</v>
      </c>
      <c r="DU179" s="1" t="s">
        <v>154</v>
      </c>
      <c r="DV179" s="1" t="str">
        <f aca="false" t="array" ref="DV179">_xlfn.IFS(DU179="SI","2", DU179="NO","1")</f>
        <v>1</v>
      </c>
      <c r="DW179" s="10" t="n">
        <v>0</v>
      </c>
      <c r="DX179" s="11" t="str">
        <f aca="false">IF(DW179=0,"1","2")</f>
        <v>1</v>
      </c>
      <c r="DY179" s="11" t="str">
        <f aca="false" t="array" ref="DY179">_xlfn.IFS(DW179=0,"0", DW179=0.25, "1", DW179=0.5,"2", DW179=0.75,"3", DW179=1,"4",DW179=1.25,"5", DW179=1.5,"6", DW179=1.75,"7", DW179=2,"8")</f>
        <v>0</v>
      </c>
      <c r="DZ179" s="10" t="n">
        <v>0</v>
      </c>
      <c r="EA179" s="11" t="str">
        <f aca="false">IF(DZ179=0,"1","2")</f>
        <v>1</v>
      </c>
      <c r="EB179" s="11" t="str">
        <f aca="false" t="array" ref="EB179">_xlfn.IFS(DZ179=0,"0", DZ179=0.25, "1", DZ179=0.5,"2", DZ179=0.75,"3", DZ179=1,"4",DZ179=1.25,"5", DZ179=1.5,"6", DZ179=1.75,"7", DZ179=2,"8")</f>
        <v>0</v>
      </c>
      <c r="EC179" s="10" t="n">
        <v>-0.5</v>
      </c>
      <c r="ED179" s="10" t="str">
        <f aca="false">IF(EC179=0,"1","2")</f>
        <v>2</v>
      </c>
      <c r="EE179" s="11" t="str">
        <f aca="false" t="array" ref="EE179">_xlfn.IFS(EC179=0,"0", EC179=-0.25, "1", EC179=-0.5,"2", EC179=-0.75,"3", EC179=-1,"4",EC179=-1.25,"5", EC179=-1.5,"6", EC179=-1.75,"7", EC179=-2,"8", EC179=-2.25,"9",EC179=-2.5,"10", EC179=-2.75,"11", EC179=-3,"12", EC179=-3.25,"13", EC179=-3.5,"14", EC179=-3.75,"15",EC179=-4,"16")</f>
        <v>2</v>
      </c>
      <c r="EF179" s="10" t="n">
        <v>-0.75</v>
      </c>
      <c r="EG179" s="10" t="str">
        <f aca="false">IF(EF179=0,"1","2")</f>
        <v>2</v>
      </c>
      <c r="EH179" s="11" t="str">
        <f aca="false" t="array" ref="EH179">_xlfn.IFS(EF179=0,"0", EF179=-0.25, "1", EF179=-0.5,"2", EF179=-0.75,"3", EF179=-1,"4",EF179=-1.25,"5", EF179=-1.5,"6", EF179=-1.75,"7", EF179=-2,"8", EF179=-2.25,"9",EF179=-2.5,"10", EF179=-2.75,"11", EF179=-3,"12", EF179=-3.25,"13", EF179=-3.5,"14", EF179=-3.75,"15",EF179=-4,"16")</f>
        <v>3</v>
      </c>
      <c r="EI179" s="10" t="n">
        <v>0</v>
      </c>
      <c r="EJ179" s="11" t="str">
        <f aca="false">IF(EI179=0,"1","2")</f>
        <v>1</v>
      </c>
      <c r="EK179" s="11" t="str">
        <f aca="false" t="array" ref="EK179">_xlfn.IFS(EI179=0,"0", EI179=-0.25, "1", EI179=-0.5,"2", EI179=-0.75,"3", EI179=-1,"4",EI179=-1.25,"5", EI179=-1.5,"6", EI179=-1.75,"7", EI179=-2,"8", EI179=-2.25,"9", EI179=-2.25,"9",EI179=-2.5,"10", EI179=-2.75,"11", EI179=-3,"12", EI179=-3.25,"13", EI179=-3.5,"14", EI179=-3.75,"15",EI179=-4,"16", EI179=0.25, "17", EI179=0.5, "18")</f>
        <v>0</v>
      </c>
      <c r="EL179" s="10" t="n">
        <v>0</v>
      </c>
      <c r="EM179" s="11" t="str">
        <f aca="false">IF(EL179=0,"1","2")</f>
        <v>1</v>
      </c>
      <c r="EN179" s="11" t="str">
        <f aca="false" t="array" ref="EN179">_xlfn.IFS(EL179=0.25,"17",EL179=0.5,"18", EL179=0,"0", EL179=-0.25, "1", EL179=-0.5,"2", EL179=-0.75,"3", EL179=-1,"4",EL179=-1.25,"5", EL179=-1.5,"6", EL179=-1.75,"7", EL179=-2,"8",EL179= -2.25,"9",EL179=-2.5,"10",EL179= -2.75,"11",EL179= -3,"12",EL179= -3.25,"13",EL179= -3.5,"14",EL179= -3.75,"15",EL179=-4,"16")</f>
        <v>0</v>
      </c>
      <c r="EO179" s="10" t="n">
        <v>0</v>
      </c>
      <c r="EP179" s="11" t="str">
        <f aca="false">IF(EO179=0,"1","2")</f>
        <v>1</v>
      </c>
      <c r="EQ179" s="11" t="str">
        <f aca="false" t="array" ref="EQ179">_xlfn.IFS(EO179=0,"0", EO179=0.25, "1", EO179=0.5,"2", EO179=0.75,"3", EO179=1,"4",EO179=1.25,"5", EO179=1.5,"6", EO179=1.75,"7", EO179=2,"8", EO179=2.25,"9", EO179=2.25,"9",EO179=2.5,"10", EO179=2.75,"11", EO179=3,"12", EO179=3.25,"13", EO179=3.5,"14", EO179=3.75,"15",EO179=4,"16", EO179=-0.25, "17", bq=-0.5, "18")</f>
        <v>0</v>
      </c>
      <c r="ER179" s="10" t="n">
        <v>0</v>
      </c>
      <c r="ES179" s="11" t="str">
        <f aca="false">IF(ER179=0,"1","2")</f>
        <v>1</v>
      </c>
      <c r="ET179" s="11" t="str">
        <f aca="false" t="array" ref="ET179">_xlfn.IFS(ER179=0,"0", ER179=0.25, "1", ER179=0.5,"2", ER179=0.75,"3", ER179=1,"4",ER179=1.25,"5", ER179=1.5,"6", ER179=1.75,"7", ER179=2,"8", ER179=2.25,"9", ER179=2.25,"9",ER179=2.5,"10", ER179=2.75,"11", ER179=3,"12", ER179=3.25,"13", ER179=3.5,"14", ER179=3.75,"15",ER179=4,"16", ER179=-0.25, "17", bq=-0.5, "18")</f>
        <v>0</v>
      </c>
      <c r="EU179" s="13" t="n">
        <v>41</v>
      </c>
      <c r="EV179" s="14" t="str">
        <f aca="false">VLOOKUP(EU179,LEYENDA!$G$2:$H$8,2,TRUE())</f>
        <v>37-48</v>
      </c>
      <c r="EW179" s="14" t="str">
        <f aca="false" t="array" ref="EW179">_xlfn.IFS(EV179="0-5","1", EV179="6-12","2", EV179="13-18","3", EV179="19-24","4", EV179="25-36","5", EV179="37-48","6", EV179="49-60","7")</f>
        <v>6</v>
      </c>
    </row>
    <row r="180" customFormat="false" ht="13.5" hidden="false" customHeight="false" outlineLevel="0" collapsed="false">
      <c r="A180" s="1" t="n">
        <v>58</v>
      </c>
      <c r="B180" s="35" t="n">
        <v>3</v>
      </c>
      <c r="C180" s="42" t="n">
        <v>39494</v>
      </c>
      <c r="D180" s="43"/>
      <c r="E180" s="5" t="str">
        <f aca="false">VLOOKUP(A180,'286'!$A$3:$J$600,10,FALSE())</f>
        <v>BARROSO BRAVO, LIDIA</v>
      </c>
      <c r="F180" s="4" t="str">
        <f aca="false">VLOOKUP(A180,'286'!$A$3:$I$1768,3,FALSE())</f>
        <v>BABRALI</v>
      </c>
      <c r="G180" s="6" t="n">
        <f aca="false">VLOOKUP(A180,'286'!$A$3:$I$1768,4,FALSE())</f>
        <v>33281</v>
      </c>
      <c r="H180" s="7" t="n">
        <f aca="false">YEAR(C180)-YEAR(G180)</f>
        <v>17</v>
      </c>
      <c r="I180" s="1" t="str">
        <f aca="false">VLOOKUP(H180,LEYENDA!$C$2:$D$6,2,TRUE())</f>
        <v>13-24</v>
      </c>
      <c r="J180" s="5" t="str">
        <f aca="false">VLOOKUP(A180,'286'!$A$3:$I$1768,7,FALSE())</f>
        <v>M</v>
      </c>
      <c r="K180" s="8" t="str">
        <f aca="false">VLOOKUP(A180,'286'!$A$3:$I$1768,2,FALSE())</f>
        <v>OD</v>
      </c>
      <c r="L180" s="4" t="str">
        <f aca="false">VLOOKUP(A180,'286'!$A$3:$I$1768,8,FALSE())</f>
        <v>D</v>
      </c>
      <c r="M180" s="4" t="str">
        <f aca="false">VLOOKUP(A180,'286'!$A$3:$I$1768,9,FALSE())</f>
        <v>D</v>
      </c>
      <c r="N180" s="8" t="str">
        <f aca="false">IF(R180=O180, "MISMA","CONTRARIA")</f>
        <v>MISMA</v>
      </c>
      <c r="O180" s="8" t="str">
        <f aca="false" t="array" ref="O180">_xlfn.IFS(L180="D","1", L180="I","2")</f>
        <v>1</v>
      </c>
      <c r="P180" s="8" t="str">
        <f aca="false" t="array" ref="P180">_xlfn.IFS(K180="OD","1", K180="OI","2")</f>
        <v>1</v>
      </c>
      <c r="Q180" s="1" t="str">
        <f aca="false" t="array" ref="Q180">_xlfn.IFS(J180="M","1", J180="H","2")</f>
        <v>1</v>
      </c>
      <c r="R180" s="8" t="str">
        <f aca="false" t="array" ref="R180">_xlfn.IFS(M180="D","1", M180="I","2")</f>
        <v>1</v>
      </c>
      <c r="S180" s="1" t="str">
        <f aca="false" t="array" ref="S180">_xlfn.IFS(N180="CONTRARIA", "1",N180= "MISMA","2")</f>
        <v>2</v>
      </c>
      <c r="T180" s="1" t="str">
        <f aca="false" t="array" ref="T180">_xlfn.IFS(I180="0-12","1", I180="13-24","2", I180="25-40","3", I180="41-60","4", I180="61-100","5")</f>
        <v>2</v>
      </c>
      <c r="U180" s="9" t="n">
        <v>-2</v>
      </c>
      <c r="V180" s="11" t="str">
        <f aca="false">IF(U180="","",IF(AND(U180&gt;=-9,U180&lt;=-6.5),"-9 a -6,5",IF(AND(U180&gt;=-6,U180&lt;=-3.5),"-6 a -3,5",IF(AND(U180&gt;=-3,U180&lt;=-1),"-3 a -1",IF(U180=-0.5,"-0,5",IF(AND(U180&gt;=0,U180&lt;=2.5),"0 a 2,5",IF(AND(U180&gt;=3,U180&lt;=5.5),"3 a 5,5",IF(AND(U180&gt;=6,U180&lt;=8.5),"6 a 8,5",IF(AND(U180&gt;=9,U180&lt;=20),"9 a 20","Fuera de rango")))))))))</f>
        <v>-3 a -1</v>
      </c>
      <c r="W180" s="11" t="n">
        <f aca="false">IF(V180="","",IF(V180="-9 a -6,5",2,IF(V180="-6 a -3,5",3,IF(V180="-3 a -1",4,IF(V180="-0,5","NORMA",IF(V180="0 a 2,5",5,IF(V180="3 a 5,5",6,IF(V180="6 a 8,5",7,IF(V180="9 a 20",8,"Fuera de rango")))))))))</f>
        <v>4</v>
      </c>
      <c r="X180" s="9" t="n">
        <v>0</v>
      </c>
      <c r="Y180" s="10" t="str">
        <f aca="false">IF(X180="","",IF(AND(X180&gt;=0,X180&lt;=4),"0 a 4",IF(AND(X180&gt;=4.5,X180&lt;=8.5),"4,5 a 8,5",IF(X180=9,"9",IF(AND(X180&gt;=9.5,X180&lt;=13),"9,5 a 13",IF(AND(X180&gt;=13.5,X180&lt;=20),"13,5 a 20",IF(AND(X180&gt;=20.5,X180&lt;=35),"20,5 a 35","Fuera de rango")))))))</f>
        <v>0 a 4</v>
      </c>
      <c r="Z180" s="11" t="n">
        <f aca="false">IF(Y180="","",IF(Y180="0 a 4",1,IF(Y180="4,5 a 8,5",2,IF(Y180="9","NORMA",IF(Y180="9,5 a 13",3,IF(Y180="13,5 a 20",4,IF(Y180="20,5 a 35",5,"Fuera de rango")))))))</f>
        <v>1</v>
      </c>
      <c r="AA180" s="9" t="n">
        <v>23</v>
      </c>
      <c r="AB180" s="10" t="str">
        <f aca="false">IF(AA180="","",IF(AND(AA180&gt;=0,AA180&lt;=9),"0 a 9",IF(AND(AA180&gt;=9.5,AA180&lt;=18.5),"9,5 a 18,5",IF(AA180=19,"19",IF(AND(AA180&gt;=19.5,AA180&lt;=28),"19,5 a 28",IF(AND(AA180&gt;=28.5,AA180&lt;=40),"28,5 a 40","Fuera de rango"))))))</f>
        <v>19,5 a 28</v>
      </c>
      <c r="AC180" s="11" t="n">
        <f aca="false" t="array" ref="AC180">_xlfn.IFS(AB180="","",AB180="0 a 9",1,AB180="9,5 a 18,5",2,AB180="19","NORMA",AB180="19,5 a 28",3,AB180="28,5 a 40",4,TRUE(),"Fuera de rango")</f>
        <v>3</v>
      </c>
      <c r="AD180" s="9" t="n">
        <v>8</v>
      </c>
      <c r="AE180" s="10" t="str">
        <f aca="false">IF(AD180="","",IF(AND(AD180&gt;=-10,AD180&lt;=0),"De -10 a 0",IF(AND(AD180&gt;=0.5,AD180&lt;=9.5),"0,5 a 9,5",IF(AD180=10,"10",IF(AND(AD180&gt;=10.5,AD180&lt;=20),"10,5 a 20",IF(AND(AD180&gt;=20.5,AD180&lt;=40),"20,5 a 40","Fuera de rango"))))))</f>
        <v>0,5 a 9,5</v>
      </c>
      <c r="AF180" s="12" t="n">
        <f aca="false">IF(AD180="","",IF(AND(AD180&gt;=-10,AD180&lt;=0),1,IF(AND(AD180&gt;=0.5,AD180&lt;=9.5),2,IF(AD180=10,"NORMA",IF(AND(AD180&gt;=10.5,AD180&lt;=20),3,IF(AND(AD180&gt;=20.5,AD180&lt;=40),4,""))))))</f>
        <v>2</v>
      </c>
      <c r="AG180" s="9" t="n">
        <v>10</v>
      </c>
      <c r="AH180" s="10" t="str">
        <f aca="false">IF(AG180="","",IF(AND(AG180&gt;=0,AG180&lt;=4),"0 a 4",IF(AND(AG180&gt;=4.5,AG180&lt;=8.5),"4,5 a 8,5",IF(AG180=9,"9",IF(AND(AG180&gt;=9.5,AG180&lt;=13),"9,5 a 13",IF(AND(AG180&gt;=13.5,AG180&lt;=25),"13,5 a 25","Fuera de rango"))))))</f>
        <v>9,5 a 13</v>
      </c>
      <c r="AI180" s="11" t="n">
        <f aca="false">IF(AH180="","",IF(AH180="0 a 4",1,IF(AH180="4,5 a 8,5",2,IF(AH180="9","NORMA",IF(AH180="9,5 a 13",3,IF(AH180="13,5 a 25",4,""))))))</f>
        <v>3</v>
      </c>
      <c r="AJ180" s="9" t="n">
        <v>5</v>
      </c>
      <c r="AK180" s="10" t="str">
        <f aca="false">IF(AJ180="","",IF(AND(AJ180&gt;=-15,AJ180&lt;=-10.5),"-15 a -10,5",IF(AND(AJ180&gt;=-10,AJ180&lt;=-4),"-10 a -4",IF(AND(AJ180&gt;=-4.5,AJ180&lt;=0),"-4,5 a 0",IF(AND(AJ180&gt;=0.5,AJ180&lt;=4.5),"0,5 a 4,5",IF(AJ180=5,"5",IF(AND(AJ180&gt;=5.5,AJ180&lt;=10),"5,5 a 10",IF(AND(AJ180&gt;=10.5,AJ180&lt;=20),"10,5 a 20","Fuera de rango"))))))))</f>
        <v>5</v>
      </c>
      <c r="AL180" s="11" t="str">
        <f aca="false">IF(AK180="","",IF(AK180="-15 a -10,5",1,IF(AK180="-10 a -4",2,IF(AK180="-4,5 a 0",3,IF(AK180="0,5 a 4,5",4,IF(AK180="5","NORMA",IF(AK180="5,5 a 10",5,IF(AK180="10,5 a 20",6,"Error"))))))))</f>
        <v>NORMA</v>
      </c>
      <c r="AM180" s="9" t="n">
        <v>0.5</v>
      </c>
      <c r="AN180" s="10" t="str">
        <f aca="false">IF(AM180="","",IF(AND(AM180&gt;=-7.5,AM180&lt;=-5.5),"-7,5 a -5,5",IF(AND(AM180&gt;=-5,AM180&lt;=-3),"-5 a -3",IF(AND(AM180&gt;=-2.5,AM180&lt;=-0.5),"-2,5 a -0,5",IF(AM180=0,"0,00",IF(AND(AM180&gt;=0.5,AM180&lt;=2.5),"0,5 a 2,5",IF(AND(AM180&gt;=3,AM180&lt;=5),"3 a 5",IF(AND(AM180&gt;=5.5,AM180&lt;=7.5),"5,5 a 7,5",IF(AND(AM180&gt;=8,AM180&lt;=10),"8 a 10","Fuera de rango")))))))))</f>
        <v>0,5 a 2,5</v>
      </c>
      <c r="AO180" s="11" t="n">
        <f aca="false">IF(AN180="","",IF(AN180="-7,5 a -5,5",1,IF(AN180="-5 a -3",2,IF(AN180="-2,5 a -0,5",3,IF(AN180="0,00","NORMA",IF(AN180="0,5 a 2,5",4,IF(AN180="3 a 5",5,IF(AN180="5,5 a 7,5",6,IF(AN180="8 a 10",7,"Error")))))))))</f>
        <v>4</v>
      </c>
      <c r="AP180" s="9" t="n">
        <v>-3</v>
      </c>
      <c r="AQ180" s="10" t="str">
        <f aca="false">IF(AP180="","",IF(AND(AP180&gt;=-20,AP180&lt;=-9.5),"-20 a -9,5",IF(AND(AP180&gt;=-9,AP180&lt;=-6.5),"-9 a -6,5",IF(AP180=-6,"-6",IF(AND(AP180&gt;=-5.5,AP180&lt;=-3),"-5,5 a -3",IF(AND(AP180&gt;=-2.5,AP180&lt;=0),"-2,5 a 0",IF(AND(AP180&gt;=0.5,AP180&lt;=3),"0,5 a 3",IF(AND(AP180&gt;=3.5,AP180&lt;=6),"3,5 a 6",IF(AND(AP180&gt;=6.5,AP180&lt;=9),"6,5 a 9",IF(AND(AP180&gt;=9.5,AP180&lt;=20),"9,5 a 20","Fuera de rango"))))))))))</f>
        <v>-5,5 a -3</v>
      </c>
      <c r="AR180" s="11" t="n">
        <f aca="false">IF(AQ180="","",IF(AQ180="-20 a -9,5",1,IF(AQ180="-9 a -6,5",2,IF(AQ180="-6","NORMA",IF(AQ180="-5,5 a -3",3,IF(AQ180="-2,5 a 0",4,IF(AQ180="0,5 a 3",5,IF(AQ180="3,5 a 6",6,IF(AQ180="6,5 a 9",7,IF(AQ180="9,5 a 20",8,""))))))))))</f>
        <v>3</v>
      </c>
      <c r="AS180" s="9" t="n">
        <v>-1</v>
      </c>
      <c r="AT180" s="10" t="str">
        <f aca="false">IF(AS180="","",IF(AND(AS180&gt;=-16,AS180&lt;=-14),"-16 a -14",IF(AND(AS180&gt;=-13.5,AS180&lt;=-11.5),"-13,5 a -11,5",IF(AND(AS180&gt;=-11,AS180&lt;=-9),"-11 a -9",IF(AND(AS180&gt;=-8.5,AS180&lt;=-6.5),"-8,5 a -6,5",IF(AND(AS180&gt;=-6,AS180&lt;=-4),"-6 a -4",IF(AND(AS180&gt;=-3.5,AS180&lt;=-1.5),"-3,5 a -1,5",IF(AND(AS180&gt;=-1,AS180&lt;=1),"-1 a 1",IF(AND(AS180&gt;=1.5,AS180&lt;=3.5),"1,5 a 3,5",IF(AND(AS180&gt;=4,AS180&lt;=6),"4 a 6",IF(AND(AS180&gt;=6.5,AS180&lt;=8.5),"6,5 a 8,5",IF(AND(AS180&gt;=9,AS180&lt;=11),"9 a 11",IF(AND(AS180&gt;=11.5,AS180&lt;=13.5),"11,5 a 13,5",IF(AND(AS180&gt;=14,AS180&lt;=16),"14 a 16",IF(AND(AS180&gt;=16.5,AS180&lt;=18.5),"16,5 a 18,5",IF(AND(AS180&gt;=19,AS180&lt;=21),"19 a 21","Fuera de rango"))))))))))))))))</f>
        <v>-1 a 1</v>
      </c>
      <c r="AU180" s="11" t="n">
        <f aca="false" t="array" ref="AU180">IF(AT180="","",_xlfn.IFS(AT180="-16 a -14",1,AT180="-13,5 a -11,5",2,AT180="-11 a -9",3,AT180="-8,5 a -6,5",4,AT180="-6 a -4",5,AT180="-3,5 a -1,5",6,AT180="-1 a 1",7,AT180="1,5 a 3,5",8,AT180="4 a 6","NORMA",AT180="6,5 a 8,5",9,AT180="9 a 11",10,AT180="11,5 a 13,5",11,AT180="14 a 16",12,AT180="16,5 a 18,5",13,AT180="19 a 21",14,TRUE(),""))</f>
        <v>7</v>
      </c>
      <c r="AV180" s="9" t="n">
        <v>0.75</v>
      </c>
      <c r="AW180" s="10" t="str">
        <f aca="false">IF(AV180="","",IF(AND(AV180&gt;=-1,AV180&lt;=-0.5),"-1 a -0,5",IF(AND(AV180&gt;-0.5,AV180&lt;=0),"De -0,5 a 0",IF(AND(AV180&gt;=0.25,AV180&lt;=0.75),"0,25 a 0,75",IF(AND(AV180&gt;=1,AV180&lt;=1.5),"1 a 1,5",IF(AND(AV180&gt;=1.75,AV180&lt;=2.25),"1,75 a 2,25",IF(AND(AV180&gt;=2.5,AV180&lt;=3),"2,5 a 3",IF(AND(AV180&gt;=3.25,AV180&lt;=3.75),"3,25 a 3,75","Fuera de rango"))))))))</f>
        <v>0,25 a 0,75</v>
      </c>
      <c r="AX180" s="11" t="str">
        <f aca="false">IF(AW180="","",IF(OR(AW180="-1 a -0,5",AW180="-1 a -0.5"),1,IF(OR(AW180="De -0,5 a 0",AW180="-0,5 a 0",AW180="De -0.5 a 0"),2,IF(OR(AW180="0,25 a 0,75",AW180="0.25 a 0.75"),"NORMA",IF(OR(AW180="1 a 1,5",AW180="1 a 1.5"),3,IF(OR(AW180="1,75 a 2,25",AW180="1.75 a 2.25"),4,IF(OR(AW180="2,5 a 3",AW180="2.5 a 3"),5,IF(OR(AW180="3,25 a 3,75",AW180="3.25 a 3.75"),6,""))))))))</f>
        <v>NORMA</v>
      </c>
      <c r="AY180" s="9" t="n">
        <v>-5</v>
      </c>
      <c r="AZ180" s="10" t="str">
        <f aca="false">IF(AY180="","",IF(AND(AY180&gt;=-20,AY180&lt;=-9.5),"-20 a -9,5",IF(AND(AY180&gt;=-9,AY180&lt;=-6.5),"-9 a -6,5",IF(AY180=-6,"-6",IF(AND(AY180&gt;=-5.5,AY180&lt;=-3),"-5,5 a -3",IF(AND(AY180&gt;=-2.5,AY180&lt;=0),"-2,5 a 0",IF(AND(AY180&gt;=0.5,AY180&lt;=3),"0,5 a 3",IF(AND(AY180&gt;=3.5,AY180&lt;=6),"3,5 a 6","Fuera de rango"))))))))</f>
        <v>-5,5 a -3</v>
      </c>
      <c r="BA180" s="11" t="n">
        <f aca="false">IF(AZ180="","",IF(AZ180="-20 a -9,5",1,IF(AZ180="-9 a -6,5",2,IF(AZ180="-6","NORMA",IF(AZ180="-5,5 a -3",3,IF(AZ180="-2,5 a 0",4,IF(AZ180="0,5 a 3",5,IF(AZ180="3,5 a 6",6,""))))))))</f>
        <v>3</v>
      </c>
      <c r="BB180" s="9" t="n">
        <v>0</v>
      </c>
      <c r="BC180" s="10" t="str">
        <f aca="false" t="array" ref="BC180">IF(BB180="","",_xlfn.IFS(AND(BB180&gt;=0,BB180&lt;=2),"0 a 2",AND(BB180&gt;=2.5,BB180&lt;=4.5),"2,5 a 4,5",AND(BB180&gt;=5,BB180&lt;=7),"5 a 7",AND(BB180&gt;=7.5,BB180&lt;=9.5),"7,5 a 9,5",AND(BB180&gt;=10,BB180&lt;=12),"10 a 12",AND(BB180&gt;=12.5,BB180&lt;=14.5),"12,5 a 14,5",BB180=15,"15",AND(BB180&gt;=15.5,BB180&lt;=17.5),"15,5 a 17,5",AND(BB180&gt;=18,BB180&lt;=20),"18 a 20",AND(BB180&gt;=20.5,BB180&lt;=22.5),"20,5 a 22,5",AND(BB180&gt;=23,BB180&lt;=25),"23 a 25",TRUE(),"Fuera de rango"))</f>
        <v>0 a 2</v>
      </c>
      <c r="BD180" s="11" t="n">
        <f aca="false" t="array" ref="BD180">IF(BC180="","",_xlfn.IFS(BC180="0 a 2",1,BC180="2,5 a 4,5",2,BC180="5 a 7",3,BC180="7,5 a 9,5",4,BC180="10 a 12",5,BC180="12,5 a 14,5",6,BC180="15","NORMA",BC180="15,5 a 17,5",7,BC180="18 a 20",8,BC180="20,5 a 22,5",9,BC180="23 a 25",10,TRUE(),"Fuera de rango"))</f>
        <v>1</v>
      </c>
      <c r="BE180" s="9" t="n">
        <v>33</v>
      </c>
      <c r="BF180" s="10" t="str">
        <f aca="false">IF(BE180="","",IF(AND(BE180&gt;=-20,BE180&lt;=-10),"-20 a -10",IF(AND(BE180&gt;=-9.5,BE180&lt;=0.5),"-9,5 a 0,5",IF(AND(BE180&gt;=1,BE180&lt;=11),"1 a 11",IF(AND(BE180&gt;=11.5,BE180&lt;=20.5),"11,5 a 20,5",IF(BE180=21,"21",IF(AND(BE180&gt;=21.5,BE180&lt;=31.5),"21,5 a 31,5",IF(AND(BE180&gt;=32,BE180&lt;=42),"32 a 42","Fuera de rango"))))))))</f>
        <v>32 a 42</v>
      </c>
      <c r="BG180" s="11" t="n">
        <f aca="false">IF(BF180="","",IF(BF180="-20 a -10",1,IF(BF180="-9,5 a 0,5",2,IF(BF180="1 a 11",3,IF(BF180="11,5 a 20,5",4,IF(BF180="21","NORMA",IF(BF180="21,5 a 31,5",5,IF(BF180="32 a 42",6,""))))))))</f>
        <v>6</v>
      </c>
      <c r="BH180" s="9" t="n">
        <v>18</v>
      </c>
      <c r="BI180" s="10" t="str">
        <f aca="false">IF(BH180="","",IF(AND(BH180&gt;=-20,BH180&lt;=-15),"-20 a -15",IF(AND(BH180&gt;=-14.5,BH180&lt;=-9.5),"-14,5 a -9,5",IF(AND(BH180&gt;=-9,BH180&lt;=-4),"-9 a -4",IF(AND(BH180&gt;=-3.5,BH180&lt;=2.5),"-3,5 a 2,5",IF(AND(BH180&gt;=3,BH180&lt;=8),"3 a 8",IF(AND(BH180&gt;=8.5,BH180&lt;=14.5),"8,5 a 14,5",IF(BH180=15,"15",IF(AND(BH180&gt;=15.5,BH180&lt;=20.5),"15,5 a 20,5",IF(AND(BH180&gt;=21,BH180&lt;=26),"21 a 26","Fuera de rango"))))))))))</f>
        <v>15,5 a 20,5</v>
      </c>
      <c r="BJ180" s="11" t="n">
        <f aca="false">IF(BI180="","",IF(BI180="-20 a -15",1,IF(BI180="-14,5 a -9,5",2,IF(BI180="-9 a -4",3,IF(BI180="-3,5 a 2,5",4,IF(BI180="3 a 8",5,IF(BI180="8,5 a 14,5",6,IF(BI180="15","NORMA",IF(BI180="15,5 a 20,5",7,IF(BI180="21 a 26",8,IF(BI180="26,5 a 31,5",9,"")))))))))))</f>
        <v>7</v>
      </c>
      <c r="BK180" s="9" t="n">
        <v>0</v>
      </c>
      <c r="BL180" s="10" t="str">
        <f aca="false">IF(BK180="","",IF(AND(BK180&gt;=0,BK180&lt;=2),"0 - 2",IF(AND(BK180&gt;=2.5,BK180&lt;=4.5),"2,5 - 4,5",IF(AND(BK180&gt;=5,BK180&lt;=7),"5 - 7",IF(AND(BK180&gt;=7.5,BK180&lt;=9.5),"7,5 - 9,5",IF(AND(BK180&gt;=10,BK180&lt;=12),"10 - 12",IF(AND(BK180&gt;=12.5,BK180&lt;=13.5),"12,5 - 13,5",IF(BK180=14,"14",IF(AND(BK180&gt;=14.5,BK180&lt;=16.5),"14,5 - 16,5",IF(AND(BK180&gt;=17,BK180&lt;=19),"17 - 19",IF(AND(BK180&gt;=19.5,BK180&lt;=21.5),"19,5 - 21,5",IF(AND(BK180&gt;=22,BK180&lt;=24),"22 - 24",IF(AND(BK180&gt;=24.5,BK180&lt;=26.5),"24,5 - 26,5",IF(AND(BK180&gt;=27,BK180&lt;=29),"27 - 29",IF(AND(BK180&gt;=29.5,BK180&lt;=30),"29,5 - 30","Fuera de rango")))))))))))))))</f>
        <v>0 - 2</v>
      </c>
      <c r="BM180" s="11" t="n">
        <f aca="false">IF(BL180="","",IF(BL180="0 - 2",1,IF(BL180="2,5 - 4,5",2,IF(BL180="5 - 7",3,IF(BL180="7,5 - 9,5",4,IF(BL180="10 - 12",5,IF(BL180="12,5 - 13,5",6,IF(BL180="14","NORMA",IF(BL180="14,5 - 16,5",7,IF(BL180="17 - 19",8,IF(BL180="19,5 - 21,5",9,IF(BL180="22 - 24",10,IF(BL180="24,5 - 26,5",11,IF(BL180="27 - 29",12,IF(BL180="29,5 - 30",13,"")))))))))))))))</f>
        <v>1</v>
      </c>
      <c r="BN180" s="9" t="n">
        <v>18</v>
      </c>
      <c r="BO180" s="10" t="str">
        <f aca="false">IF(BN180="","",IF(AND(BN180&gt;=-20,BN180&lt;=-10),"-20 a -10",IF(AND(BN180&gt;=-9.5,BN180&lt;=0.5),"-9,5 a 0,5",IF(AND(BN180&gt;=1,BN180&lt;=11),"1 a 11",IF(AND(BN180&gt;=11.5,BN180&lt;=21.5),"11,5 a 21,5",IF(BN180=22,"22",IF(AND(BN180&gt;=22.5,BN180&lt;=32.5),"22,5 a 32,5",IF(AND(BN180&gt;=33,BN180&lt;=43),"33 a 43","Fuera de rango"))))))))</f>
        <v>11,5 a 21,5</v>
      </c>
      <c r="BP180" s="11" t="n">
        <f aca="false">IF(BO180="","",IF(BO180="-20 a -10",1,IF(BO180="-9,5 a 0,5",2,IF(BO180="1 a 11",3,IF(BO180="11,5 a 21,5",4,IF(BO180="22","NORMA",IF(BO180="22,5 a 32,5",5,IF(BO180="33 a 43",6,""))))))))</f>
        <v>4</v>
      </c>
      <c r="BQ180" s="9" t="n">
        <v>13</v>
      </c>
      <c r="BR180" s="10" t="str">
        <f aca="false">IF(BQ180="","",IF(AND(BQ180&gt;=-20,BQ180&lt;=-15),"-20 a -15",IF(AND(BQ180&gt;=-14.5,BQ180&lt;=-9.5),"-14,5 a -9,5",IF(AND(BQ180&gt;=-9,BQ180&lt;=-4),"-9 a -4",IF(AND(BQ180&gt;=-3.5,BQ180&lt;=2.5),"-3,5 a 2,5",IF(AND(BQ180&gt;=3,BQ180&lt;=8),"3 a 8",IF(AND(BQ180&gt;=8.5,BQ180&lt;=13.5),"8,5 a 13,5",IF(AND(BQ180&gt;=14,BQ180&lt;=17.5),"14 a 17,5",IF(BQ180=18,"18",IF(AND(BQ180&gt;=18.5,BQ180&lt;=23.5),"18,5 a 23,5",IF(AND(BQ180&gt;=24,BQ180&lt;=29),"24 a 29",IF(AND(BQ180&gt;=29.5,BQ180&lt;=34.5),"29,5 a 34,5",IF(AND(BQ180&gt;=35,BQ180&lt;=40),"35 a 40","Fuera de rango")))))))))))))</f>
        <v>8,5 a 13,5</v>
      </c>
      <c r="BS180" s="11" t="n">
        <f aca="false">IF(BR180="","",IF(BR180="-20 a -15",1,IF(BR180="-14,5 a -9,5",2,IF(BR180="-9 a -4",3,IF(BR180="-3,5 a 2,5",4,IF(BR180="3 a 8",5,IF(BR180="8,5 a 13,5",6,IF(BR180="14 a 17,5",7,IF(BR180="18","NORMA",IF(BR180="18,5 a 23,5",8,IF(BR180="24 a 29",9,IF(BR180="29,5 a 34,5",10,IF(BR180="35 a 40",11,"")))))))))))))</f>
        <v>6</v>
      </c>
      <c r="BT180" s="9" t="n">
        <v>2</v>
      </c>
      <c r="BU180" s="10" t="str">
        <f aca="false">IF(BT180="","",IF(AND(BT180&gt;=-20,BT180&lt;=-18),"-20 a -18",IF(AND(BT180&gt;=-17.5,BT180&lt;=-15.5),"-17,5 a -15,5",IF(AND(BT180&gt;=-15,BT180&lt;=-13),"-15 a -13",IF(AND(BT180&gt;=-12.5,BT180&lt;=-10.5),"-12,5 a -10,5",IF(AND(BT180&gt;=-10,BT180&lt;=-8),"-10 a -8",IF(AND(BT180&gt;=-7.5,BT180&lt;=-5.5),"-7,5 a -5,5",IF(AND(BT180&gt;=-5,BT180&lt;=-3),"-5 a -3",IF(AND(BT180&gt;=-2.5,BT180&lt;=-0.5),"-2,5 a -0,5",IF(BT180=0,"0",IF(AND(BT180&gt;=0.5,BT180&lt;=2.5),"0,5 a 2,5",IF(AND(BT180&gt;=3,BT180&lt;=5),"3 a 5",IF(AND(BT180&gt;=5.5,BT180&lt;=7.5),"5,5 a 7,5",IF(AND(BT180&gt;=8,BT180&lt;=10),"8 a 10",IF(AND(BT180&gt;=10.5,BT180&lt;=12.5),"10,5 a 12,5",IF(AND(BT180&gt;=13,BT180&lt;=15),"13 a 15",IF(AND(BT180&gt;=15.5,BT180&lt;=17.5),"15,5 a 17,5",IF(AND(BT180&gt;=18,BT180&lt;=20),"18 a 20","Fuera de rango"))))))))))))))))))</f>
        <v>0,5 a 2,5</v>
      </c>
      <c r="BV180" s="11" t="n">
        <f aca="false">IF(BT180="","",IF(BT180=0,"NORMA",IF(AND(BT180&gt;=-20,BT180&lt;=-18),2,IF(AND(BT180&gt;=-17.5,BT180&lt;=-15.5),2,IF(AND(BT180&gt;=-15,BT180&lt;=-13),3,IF(AND(BT180&gt;=-12.5,BT180&lt;=-10.5),4,IF(AND(BT180&gt;=-10,BT180&lt;=-8),5,IF(AND(BT180&gt;=-7.5,BT180&lt;=-5.5),6,IF(AND(BT180&gt;=-5,BT180&lt;=-3),7,IF(AND(BT180&gt;=-2.5,BT180&lt;=-0.5),8,IF(AND(BT180&gt;=0.5,BT180&lt;=2.5),9,IF(AND(BT180&gt;=3,BT180&lt;=5),10,IF(AND(BT180&gt;=5.5,BT180&lt;=7.5),11,IF(AND(BT180&gt;=8,BT180&lt;=10),12,IF(AND(BT180&gt;=10.5,BT180&lt;=12.5),13,IF(AND(BT180&gt;=13,BT180&lt;=15),14,IF(AND(BT180&gt;=15.5,BT180&lt;=17.5),15,IF(AND(BT180&gt;=18,BT180&lt;=20),16,"Fuera de rango"))))))))))))))))))</f>
        <v>9</v>
      </c>
      <c r="BW180" s="9" t="n">
        <v>-4.75</v>
      </c>
      <c r="BX180" s="10" t="n">
        <f aca="false">18.5- (0.3*H180)</f>
        <v>13.4</v>
      </c>
      <c r="BY180" s="10" t="n">
        <f aca="false">(BW180)-(BX180)</f>
        <v>-18.15</v>
      </c>
      <c r="BZ180" s="10" t="str">
        <f aca="false">IF(BY180="","",IF(BY180&lt;-27.5,"De -30 a -28",IF(BY180&lt;-25,"De -27,5 a -25,5",IF(BY180&lt;-22.5,"De -25 a -23",IF(BY180&lt;-20,"De -22,5 a -20,5",IF(BY180&lt;-17.5,"De -20 a -18",IF(BY180&lt;-15,"De -17,5 a -15,5",IF(BY180&lt;-12.5,"De -15 a -13",IF(BY180&lt;-10,"De -12,5 a -10,5",IF(BY180&lt;-7.5,"De -10 a -8",IF(BY180&lt;-5,"De -7,5 a -5,5",IF(BY180&lt;-2.5,"De -5 a -3",IF(BY180&lt;0,"De -2,5 a -0,5",IF(BY180&lt;2.5,"De 0 a 2",IF(BY180&lt;5,"De 2,5 a 4,5",IF(BY180&lt;7.5,"De 5 a 7",IF(BY180&lt;10,"De 7,5 a 9,5",IF(BY180&lt;12.5,"De 10 a 12",IF(BY180&lt;15,"De 12,5 a 14,5",IF(BY180&lt;17.5,"De 15 a 17",IF(BY180&lt;20,"De 17,5 a 19,5",IF(BY180&lt;22.5,"De 20 a 22",IF(BY180&lt;25,"De 22,5 a 24,5",IF(BY180&lt;27.5,"De 25 a 27","De 27,5 a 30"))))))))))))))))))))))))</f>
        <v>De -20 a -18</v>
      </c>
      <c r="CA180" s="12" t="n">
        <f aca="false">IF(BY180="","",IF(BY180&lt;=-28,1,IF(BY180&lt;=-25.5,2,IF(BY180&lt;=-23,3,IF(BY180&lt;=-20.5,4,IF(BY180&lt;=-18,5,IF(BY180&lt;=-15.5,6,IF(BY180&lt;=-13,7,IF(BY180&lt;=-10.5,8,IF(BY180&lt;=-8,9,IF(BY180&lt;=-5.5,10,IF(BY180&lt;=-3,11,IF(BY180&lt;=-0.5,12,IF(BY180&lt;=2,13,IF(BY180&lt;=4.5,14,IF(BY180&lt;=7,15,IF(BY180&lt;=9.5,16,IF(BY180&lt;=12,17,IF(BY180&lt;=14.5,18,IF(BY180&lt;=17,19,IF(BY180&lt;=19.5,20,IF(BY180&lt;=22,21,IF(BY180&lt;=24.5,22,IF(BY180&lt;=27,23,IF(BY180&lt;=30,24,"Fuera de rango")))))))))))))))))))))))))</f>
        <v>5</v>
      </c>
      <c r="CB180" s="9" t="n">
        <v>-4.75</v>
      </c>
      <c r="CC180" s="10" t="n">
        <f aca="false">18.5- (0.3*H180)</f>
        <v>13.4</v>
      </c>
      <c r="CD180" s="10" t="n">
        <f aca="false">(CB180)-(CC180)</f>
        <v>-18.15</v>
      </c>
      <c r="CE180" s="10" t="str">
        <f aca="false">IF(CD180="","",IF(CD180&lt;-27.5,"De -30 a -28",IF(CD180&lt;-25,"De -27,5 a -25,5",IF(CD180&lt;-22.5,"De -25 a -23",IF(CD180&lt;-20,"De -22,5 a -20,5",IF(CD180&lt;-17.5,"De -20 a -18",IF(CD180&lt;-15,"De -17,5 a -15,5",IF(CD180&lt;-12.5,"De -15 a -13",IF(CD180&lt;-10,"De -12,5 a -10,5",IF(CD180&lt;-7.5,"De -10 a -8",IF(CD180&lt;-5,"De -7,5 a -5,5",IF(CD180&lt;-2.5,"De -5 a -3",IF(CD180&lt;0,"De -2,5 a -0,5",IF(CD180&lt;=2,"De 0 a 2",IF(CD180&lt;=4.5,"De 2,5 a 4,5",IF(CD180&lt;=7,"De 5 a 7",IF(CD180&lt;=9.5,"De 7,5 a 9,5",IF(CD180&lt;=12,"De 10 a 12",IF(CD180&lt;=14.5,"De 12,5 a 14,5",IF(CD180&lt;=17,"De 15 a 17",IF(CD180&lt;=19.5,"De 17,5 a 19,5",IF(CD180&lt;=22,"De 20 a 22",IF(CD180&lt;=24.5,"De 22,5 a 24,5",IF(CD180&lt;=27,"De 25 a 27","De 27,5 a 30"))))))))))))))))))))))))</f>
        <v>De -20 a -18</v>
      </c>
      <c r="CF180" s="12" t="n">
        <f aca="false">IF(CD180="","",IF(CD180&lt;-27.5,1,IF(CD180&lt;-25,2,IF(CD180&lt;-22.5,3,IF(CD180&lt;-20,4,IF(CD180&lt;-17.5,5,IF(CD180&lt;-15,6,IF(CD180&lt;-12.5,7,IF(CD180&lt;-10,8,IF(CD180&lt;-7.5,9,IF(CD180&lt;-5,10,IF(CD180&lt;-2.5,11,IF(CD180&lt;0,12,IF(CD180&lt;2.5,13,IF(CD180&lt;5,14,IF(CD180&lt;7.5,15,IF(CD180&lt;10,16,IF(CD180&lt;12.5,17,IF(CD180&lt;15,18,IF(CD180&lt;17.5,19,IF(CD180&lt;20,20,IF(CD180&lt;22.5,21,IF(CD180&lt;25,22,IF(CD180&lt;27.5,23,24))))))))))))))))))))))))</f>
        <v>5</v>
      </c>
      <c r="CG180" s="9" t="n">
        <v>-2.5</v>
      </c>
      <c r="CH180" s="10" t="str">
        <f aca="false">IF(CG180="","",IF(AND(CG180&gt;=-10,CG180&lt;=-9.5),"-10 a -9,5",IF(AND(CG180&gt;-9.5,CG180&lt;=-8.5),"-9 a -8,5",IF(AND(CG180&gt;-8.5,CG180&lt;=-7.5),"-8 a -7,5",IF(AND(CG180&gt;-7.5,CG180&lt;=-6.5),"-7 a -6,5",IF(AND(CG180&gt;-6.5,CG180&lt;=-5.5),"-6 a -5,5",IF(AND(CG180&gt;-5.5,CG180&lt;=-4.5),"-5 a -4,5",IF(AND(CG180&gt;-4.5,CG180&lt;=-3.5),"-4 a -3,5",IF(AND(CG180&gt;-3.5,CG180&lt;=-2.5),"-3 a -2,5",IF(CG180=-2.25,"-2,25",IF(AND(CG180&gt;-2.5,CG180&lt;=-1.5),"-2 a -1,5",IF(AND(CG180&gt;-1.5,CG180&lt;=-0.5),"-1 a -0,5",IF(AND(CG180&gt;-0.5,CG180&lt;=0.5),"0 a 0,5",IF(AND(CG180&gt;0.5,CG180&lt;=1.5),"1 a 1,5",IF(AND(CG180&gt;1.5,CG180&lt;=2.5),"2 a 2,5",IF(AND(CG180&gt;2.5,CG180&lt;=3.5),"3 a 3,5",IF(AND(CG180&gt;3.5,CG180&lt;=4.5),"4 a 4,5",IF(AND(CG180&gt;4.5,CG180&lt;=5.5),"5 a 5,5",IF(AND(CG180&gt;5.5,CG180&lt;=6.5),"6 a 6,5",IF(AND(CG180&gt;6.5,CG180&lt;=7.5),"7 a 7,5",IF(AND(CG180&gt;7.5,CG180&lt;=8.5),"8 a 8,5",IF(AND(CG180&gt;8.5,CG180&lt;=9.5),"9 a 9,5",IF(CG180&gt;=10,"10","Fuera de rango")))))))))))))))))))))))</f>
        <v>-3 a -2,5</v>
      </c>
      <c r="CI180" s="11" t="n">
        <f aca="false">IF(CG180="","",IF(CG180=-2.25,"NORMA",IF(CG180&lt;=-9.5,1,IF(CG180&lt;=-8.5,2,IF(CG180&lt;=-7.5,3,IF(CG180&lt;=-6.5,4,IF(CG180&lt;=-5.5,5,IF(CG180&lt;=-4.5,6,IF(CG180&lt;=-3.5,7,IF(CG180&lt;=-2.5,8,IF(CG180&lt;=-1.5,9,IF(CG180&lt;=-0.5,10,IF(CG180&lt;=0.5,11,IF(CG180&lt;=1.5,12,IF(CG180&lt;=2.5,13,IF(CG180&lt;=3.5,14,IF(CG180&lt;=4.5,15,IF(CG180&lt;=5.5,16,IF(CG180&lt;=6.5,17,IF(CG180&lt;=7.5,18,IF(CG180&lt;=8.5,19,IF(CG180&lt;=9.5,20,IF(CG180=10,21,"Fuera de rango")))))))))))))))))))))))</f>
        <v>8</v>
      </c>
      <c r="CJ180" s="9" t="n">
        <v>3</v>
      </c>
      <c r="CK180" s="10" t="str">
        <f aca="false">IF(CJ180="","",IF(AND(CJ180&gt;=-6,CJ180&lt;=-5.5),"-6 a -5,5",IF(AND(CJ180&gt;-5.5,CJ180&lt;=-4.5),"-5 a -4,5",IF(AND(CJ180&gt;-4.5,CJ180&lt;=-3.5),"-4 a -3,5",IF(AND(CJ180&gt;-3.5,CJ180&lt;=-2.5),"-3 a -2,5",IF(AND(CJ180&gt;-2.5,CJ180&lt;=-1.5),"-2 a -1,5",IF(AND(CJ180&gt;-1.5,CJ180&lt;=-0.5),"-1 a -0,5",IF(AND(CJ180&gt;-0.5,CJ180&lt;=0.5),"0 a 0,5",IF(AND(CJ180&gt;0.5,CJ180&lt;=1.5),"1 a 1,5",IF(AND(CJ180&gt;1.5,CJ180&lt;2.5),"2",IF(AND(CJ180&gt;=2.5,CJ180&lt;=3),"2,5 a 3",IF(AND(CJ180&gt;3,CJ180&lt;=4),"3,5 a 4",IF(AND(CJ180&gt;4,CJ180&lt;=5),"4,5 a 5",IF(AND(CJ180&gt;5,CJ180&lt;=6),"5,5 a 6",IF(AND(CJ180&gt;6,CJ180&lt;=7),"6,5 a 7",IF(AND(CJ180&gt;7,CJ180&lt;=8),"7,5 a 8",IF(AND(CJ180&gt;8,CJ180&lt;=9.5),"8,5 a 9,5",IF(CJ180=10,"10","Fuera de rango"))))))))))))))))))</f>
        <v>2,5 a 3</v>
      </c>
      <c r="CL180" s="11" t="n">
        <f aca="false">IF(CK180="","",IF(OR(CK180="-6 a -5,5",CK180="-6 - -5,5"),1,IF(OR(CK180="-5 a -4,5",CK180="-5 - -4,5"),2,IF(OR(CK180="-4 a -3,5",CK180="-4 - -3,5"),3,IF(OR(CK180="-3 a -2,5",CK180="-3 - -2,5"),4,IF(OR(CK180="-2 a -1,5",CK180="-2 - -1,5"),5,IF(OR(CK180="-1 a -0,5",CK180="-1 - -0,5"),6,IF(OR(CK180="0 a 0,5",CK180="0 - 0,5"),7,IF(OR(CK180="1 a 1,5",CK180="1 - 1,5"),8,IF(CK180="2","NORMA",IF(OR(CK180="2,5 a 3",CK180="2,5 - 3"),9,IF(OR(CK180="3,5 a 4",CK180="3,5 - 4"),10,IF(OR(CK180="4,5 a 5",CK180="4,5 - 5"),11,IF(OR(CK180="5,5 a 6",CK180="5,5 - 6"),12,IF(OR(CK180="6,5 a 7",CK180="6,5 - 7"),13,IF(OR(CK180="7,5 a 8",CK180="7,5 - 8"),14,IF(OR(CK180="8,5 a 9",CK180="8,5 - 9,5",CK180="9 a 9,5"),15,IF(CK180="10",15,IF(OR(CK180="0,5 a 1",CK180="0,5 - 1"),7,"Fuera de rango")))))))))))))))))))</f>
        <v>9</v>
      </c>
      <c r="CM180" s="10" t="n">
        <v>0</v>
      </c>
      <c r="CN180" s="10" t="str">
        <f aca="false">IF(CM180=0,"0", " ")</f>
        <v>0</v>
      </c>
      <c r="CO180" s="10" t="str">
        <f aca="false">IF(CM180&gt;0,"EME"," ")</f>
        <v> </v>
      </c>
      <c r="CP180" s="10" t="n">
        <v>0</v>
      </c>
      <c r="CQ180" s="10" t="str">
        <f aca="false">IF(CP180&gt;0,"0", " ")</f>
        <v> </v>
      </c>
      <c r="CR180" s="10" t="str">
        <f aca="false">IF(CP180&gt;0,"EME"," ")</f>
        <v> </v>
      </c>
      <c r="CS180" s="9" t="n">
        <v>0</v>
      </c>
      <c r="CT180" s="10" t="str">
        <f aca="false">IF(CS180&gt;0,"1", " ")</f>
        <v> </v>
      </c>
      <c r="CU180" s="10" t="str">
        <f aca="false">IF(CS180&gt;0,"HIP"," ")</f>
        <v> </v>
      </c>
      <c r="CV180" s="9" t="n">
        <v>0</v>
      </c>
      <c r="CW180" s="10" t="str">
        <f aca="false">IF(CV180&gt;0,"1", " ")</f>
        <v> </v>
      </c>
      <c r="CX180" s="10" t="str">
        <f aca="false">IF(CV180&gt;0,"HIP"," ")</f>
        <v> </v>
      </c>
      <c r="CY180" s="9" t="n">
        <v>-1.25</v>
      </c>
      <c r="CZ180" s="11" t="str">
        <f aca="false">IF(CY180&lt;0,"2"," ")</f>
        <v>2</v>
      </c>
      <c r="DA180" s="11" t="str">
        <f aca="false">IF(CY180&lt;0,"MIO"," ")</f>
        <v>MIO</v>
      </c>
      <c r="DB180" s="9" t="n">
        <v>-1.25</v>
      </c>
      <c r="DC180" s="11" t="str">
        <f aca="false">IF(DB180&lt;0,"2"," ")</f>
        <v>2</v>
      </c>
      <c r="DD180" s="11" t="str">
        <f aca="false">IF(DB180&lt;0,"MIO"," ")</f>
        <v>MIO</v>
      </c>
      <c r="DE180" s="9" t="n">
        <v>0</v>
      </c>
      <c r="DF180" s="11" t="str">
        <f aca="false">IF(DE180&lt;0,"3"," ")</f>
        <v> </v>
      </c>
      <c r="DG180" s="11" t="str">
        <f aca="false">IF(DE180&lt;0,"AST"," ")</f>
        <v> </v>
      </c>
      <c r="DH180" s="9" t="n">
        <v>0</v>
      </c>
      <c r="DI180" s="11" t="str">
        <f aca="false">IF(DH180&lt;0,"3"," ")</f>
        <v> </v>
      </c>
      <c r="DJ180" s="11" t="str">
        <f aca="false">IF(DH180&lt;0,"AST"," ")</f>
        <v> </v>
      </c>
      <c r="DK180" s="9" t="n">
        <v>0</v>
      </c>
      <c r="DL180" s="10" t="str">
        <f aca="false">IF(DK180&gt;0,"4"," ")</f>
        <v> </v>
      </c>
      <c r="DM180" s="10" t="str">
        <f aca="false">IF(DK180&gt;0,"PRE"," ")</f>
        <v> </v>
      </c>
      <c r="DN180" s="9" t="n">
        <v>0</v>
      </c>
      <c r="DO180" s="10" t="str">
        <f aca="false">IF(DN180&gt;0,"4"," ")</f>
        <v> </v>
      </c>
      <c r="DP180" s="10" t="str">
        <f aca="false">IF(DN180&gt;0,"PRE"," ")</f>
        <v> </v>
      </c>
      <c r="DQ180" s="12" t="n">
        <v>1</v>
      </c>
      <c r="DR180" s="12" t="n">
        <v>1</v>
      </c>
      <c r="DS180" s="12" t="str">
        <f aca="false">CONCATENATE(CO180,CU180,DA180,DG180,DM180)</f>
        <v>  MIO  </v>
      </c>
      <c r="DT180" s="10" t="str">
        <f aca="false" t="array" ref="DT180">_xlfn.IFS(DS180="EME    ","0", DS180=" HIP   ","1", DS180="  MIO  ","2", DS180="   AST ","3", DS180="    PRE","4", DS180="EME   PRE","5", DS180=" HIP  PRE","6", DS180=" HIP AST ","7", DS180="  MIO PRE","8", DS180="  MIOAST ","9", DS180="   ASTPRE","10",DS180=" HIP ASTPRE","11", DS180="  MIOASTPRE","12", DS180="     ","0")</f>
        <v>2</v>
      </c>
      <c r="DU180" s="1" t="s">
        <v>154</v>
      </c>
      <c r="DV180" s="1" t="str">
        <f aca="false" t="array" ref="DV180">_xlfn.IFS(DU180="SI","2", DU180="NO","1")</f>
        <v>1</v>
      </c>
      <c r="DW180" s="10" t="n">
        <v>0</v>
      </c>
      <c r="DX180" s="11" t="str">
        <f aca="false">IF(DW180=0,"1","2")</f>
        <v>1</v>
      </c>
      <c r="DY180" s="11" t="str">
        <f aca="false" t="array" ref="DY180">_xlfn.IFS(DW180=0,"0", DW180=0.25, "1", DW180=0.5,"2", DW180=0.75,"3", DW180=1,"4",DW180=1.25,"5", DW180=1.5,"6", DW180=1.75,"7", DW180=2,"8")</f>
        <v>0</v>
      </c>
      <c r="DZ180" s="10" t="n">
        <v>0</v>
      </c>
      <c r="EA180" s="11" t="str">
        <f aca="false">IF(DZ180=0,"1","2")</f>
        <v>1</v>
      </c>
      <c r="EB180" s="11" t="str">
        <f aca="false" t="array" ref="EB180">_xlfn.IFS(DZ180=0,"0", DZ180=0.25, "1", DZ180=0.5,"2", DZ180=0.75,"3", DZ180=1,"4",DZ180=1.25,"5", DZ180=1.5,"6", DZ180=1.75,"7", DZ180=2,"8")</f>
        <v>0</v>
      </c>
      <c r="EC180" s="10" t="n">
        <v>-0.75</v>
      </c>
      <c r="ED180" s="10" t="str">
        <f aca="false">IF(EC180=0,"1","2")</f>
        <v>2</v>
      </c>
      <c r="EE180" s="11" t="str">
        <f aca="false" t="array" ref="EE180">_xlfn.IFS(EC180=0,"0", EC180=-0.25, "1", EC180=-0.5,"2", EC180=-0.75,"3", EC180=-1,"4",EC180=-1.25,"5", EC180=-1.5,"6", EC180=-1.75,"7", EC180=-2,"8", EC180=-2.25,"9",EC180=-2.5,"10", EC180=-2.75,"11", EC180=-3,"12", EC180=-3.25,"13", EC180=-3.5,"14", EC180=-3.75,"15",EC180=-4,"16")</f>
        <v>3</v>
      </c>
      <c r="EF180" s="10" t="n">
        <v>-0.5</v>
      </c>
      <c r="EG180" s="10" t="str">
        <f aca="false">IF(EF180=0,"1","2")</f>
        <v>2</v>
      </c>
      <c r="EH180" s="11" t="str">
        <f aca="false" t="array" ref="EH180">_xlfn.IFS(EF180=0,"0", EF180=-0.25, "1", EF180=-0.5,"2", EF180=-0.75,"3", EF180=-1,"4",EF180=-1.25,"5", EF180=-1.5,"6", EF180=-1.75,"7", EF180=-2,"8", EF180=-2.25,"9",EF180=-2.5,"10", EF180=-2.75,"11", EF180=-3,"12", EF180=-3.25,"13", EF180=-3.5,"14", EF180=-3.75,"15",EF180=-4,"16")</f>
        <v>2</v>
      </c>
      <c r="EI180" s="10" t="n">
        <v>0</v>
      </c>
      <c r="EJ180" s="11" t="str">
        <f aca="false">IF(EI180=0,"1","2")</f>
        <v>1</v>
      </c>
      <c r="EK180" s="11" t="str">
        <f aca="false" t="array" ref="EK180">_xlfn.IFS(EI180=0,"0", EI180=-0.25, "1", EI180=-0.5,"2", EI180=-0.75,"3", EI180=-1,"4",EI180=-1.25,"5", EI180=-1.5,"6", EI180=-1.75,"7", EI180=-2,"8", EI180=-2.25,"9", EI180=-2.25,"9",EI180=-2.5,"10", EI180=-2.75,"11", EI180=-3,"12", EI180=-3.25,"13", EI180=-3.5,"14", EI180=-3.75,"15",EI180=-4,"16", EI180=0.25, "17", EI180=0.5, "18")</f>
        <v>0</v>
      </c>
      <c r="EL180" s="10" t="n">
        <v>0</v>
      </c>
      <c r="EM180" s="11" t="str">
        <f aca="false">IF(EL180=0,"1","2")</f>
        <v>1</v>
      </c>
      <c r="EN180" s="11" t="str">
        <f aca="false" t="array" ref="EN180">_xlfn.IFS(EL180=0.25,"17",EL180=0.5,"18", EL180=0,"0", EL180=-0.25, "1", EL180=-0.5,"2", EL180=-0.75,"3", EL180=-1,"4",EL180=-1.25,"5", EL180=-1.5,"6", EL180=-1.75,"7", EL180=-2,"8",EL180= -2.25,"9",EL180=-2.5,"10",EL180= -2.75,"11",EL180= -3,"12",EL180= -3.25,"13",EL180= -3.5,"14",EL180= -3.75,"15",EL180=-4,"16")</f>
        <v>0</v>
      </c>
      <c r="EO180" s="10" t="n">
        <v>0</v>
      </c>
      <c r="EP180" s="11" t="str">
        <f aca="false">IF(EO180=0,"1","2")</f>
        <v>1</v>
      </c>
      <c r="EQ180" s="11" t="str">
        <f aca="false" t="array" ref="EQ180">_xlfn.IFS(EO180=0,"0", EO180=0.25, "1", EO180=0.5,"2", EO180=0.75,"3", EO180=1,"4",EO180=1.25,"5", EO180=1.5,"6", EO180=1.75,"7", EO180=2,"8", EO180=2.25,"9", EO180=2.25,"9",EO180=2.5,"10", EO180=2.75,"11", EO180=3,"12", EO180=3.25,"13", EO180=3.5,"14", EO180=3.75,"15",EO180=4,"16", EO180=-0.25, "17", bq=-0.5, "18")</f>
        <v>0</v>
      </c>
      <c r="ER180" s="10" t="n">
        <v>0</v>
      </c>
      <c r="ES180" s="11" t="str">
        <f aca="false">IF(ER180=0,"1","2")</f>
        <v>1</v>
      </c>
      <c r="ET180" s="11" t="str">
        <f aca="false" t="array" ref="ET180">_xlfn.IFS(ER180=0,"0", ER180=0.25, "1", ER180=0.5,"2", ER180=0.75,"3", ER180=1,"4",ER180=1.25,"5", ER180=1.5,"6", ER180=1.75,"7", ER180=2,"8", ER180=2.25,"9", ER180=2.25,"9",ER180=2.5,"10", ER180=2.75,"11", ER180=3,"12", ER180=3.25,"13", ER180=3.5,"14", ER180=3.75,"15",ER180=4,"16", ER180=-0.25, "17", bq=-0.5, "18")</f>
        <v>0</v>
      </c>
      <c r="EU180" s="13" t="n">
        <v>26</v>
      </c>
      <c r="EV180" s="14" t="str">
        <f aca="false">VLOOKUP(EU180,LEYENDA!$G$2:$H$8,2,TRUE())</f>
        <v>25-36</v>
      </c>
      <c r="EW180" s="14" t="str">
        <f aca="false" t="array" ref="EW180">_xlfn.IFS(EV180="0-5","1", EV180="6-12","2", EV180="13-18","3", EV180="19-24","4", EV180="25-36","5", EV180="37-48","6", EV180="49-60","7")</f>
        <v>5</v>
      </c>
    </row>
    <row r="181" customFormat="false" ht="13.5" hidden="false" customHeight="false" outlineLevel="0" collapsed="false">
      <c r="A181" s="1" t="n">
        <v>58</v>
      </c>
      <c r="B181" s="32" t="n">
        <v>4</v>
      </c>
      <c r="C181" s="42" t="n">
        <v>40546</v>
      </c>
      <c r="D181" s="43"/>
      <c r="E181" s="5" t="str">
        <f aca="false">VLOOKUP(A181,'286'!$A$3:$J$600,10,FALSE())</f>
        <v>BARROSO BRAVO, LIDIA</v>
      </c>
      <c r="F181" s="4" t="str">
        <f aca="false">VLOOKUP(A181,'286'!$A$3:$I$1768,3,FALSE())</f>
        <v>BABRALI</v>
      </c>
      <c r="G181" s="6" t="n">
        <f aca="false">VLOOKUP(A181,'286'!$A$3:$I$1768,4,FALSE())</f>
        <v>33281</v>
      </c>
      <c r="H181" s="7" t="n">
        <f aca="false">YEAR(C181)-YEAR(G181)</f>
        <v>20</v>
      </c>
      <c r="I181" s="1" t="str">
        <f aca="false">VLOOKUP(H181,LEYENDA!$C$2:$D$6,2,TRUE())</f>
        <v>13-24</v>
      </c>
      <c r="J181" s="5" t="str">
        <f aca="false">VLOOKUP(A181,'286'!$A$3:$I$1768,7,FALSE())</f>
        <v>M</v>
      </c>
      <c r="K181" s="8" t="str">
        <f aca="false">VLOOKUP(A181,'286'!$A$3:$I$1768,2,FALSE())</f>
        <v>OD</v>
      </c>
      <c r="L181" s="4" t="str">
        <f aca="false">VLOOKUP(A181,'286'!$A$3:$I$1768,8,FALSE())</f>
        <v>D</v>
      </c>
      <c r="M181" s="4" t="str">
        <f aca="false">VLOOKUP(A181,'286'!$A$3:$I$1768,9,FALSE())</f>
        <v>D</v>
      </c>
      <c r="N181" s="8" t="str">
        <f aca="false">IF(R181=O181, "MISMA","CONTRARIA")</f>
        <v>MISMA</v>
      </c>
      <c r="O181" s="8" t="str">
        <f aca="false" t="array" ref="O181">_xlfn.IFS(L181="D","1", L181="I","2")</f>
        <v>1</v>
      </c>
      <c r="P181" s="8" t="str">
        <f aca="false" t="array" ref="P181">_xlfn.IFS(K181="OD","1", K181="OI","2")</f>
        <v>1</v>
      </c>
      <c r="Q181" s="1" t="str">
        <f aca="false" t="array" ref="Q181">_xlfn.IFS(J181="M","1", J181="H","2")</f>
        <v>1</v>
      </c>
      <c r="R181" s="8" t="str">
        <f aca="false" t="array" ref="R181">_xlfn.IFS(M181="D","1", M181="I","2")</f>
        <v>1</v>
      </c>
      <c r="S181" s="1" t="str">
        <f aca="false" t="array" ref="S181">_xlfn.IFS(N181="CONTRARIA", "1",N181= "MISMA","2")</f>
        <v>2</v>
      </c>
      <c r="T181" s="1" t="str">
        <f aca="false" t="array" ref="T181">_xlfn.IFS(I181="0-12","1", I181="13-24","2", I181="25-40","3", I181="41-60","4", I181="61-100","5")</f>
        <v>2</v>
      </c>
      <c r="U181" s="9" t="n">
        <v>-1</v>
      </c>
      <c r="V181" s="11" t="str">
        <f aca="false">IF(U181="","",IF(AND(U181&gt;=-9,U181&lt;=-6.5),"-9 a -6,5",IF(AND(U181&gt;=-6,U181&lt;=-3.5),"-6 a -3,5",IF(AND(U181&gt;=-3,U181&lt;=-1),"-3 a -1",IF(U181=-0.5,"-0,5",IF(AND(U181&gt;=0,U181&lt;=2.5),"0 a 2,5",IF(AND(U181&gt;=3,U181&lt;=5.5),"3 a 5,5",IF(AND(U181&gt;=6,U181&lt;=8.5),"6 a 8,5",IF(AND(U181&gt;=9,U181&lt;=20),"9 a 20","Fuera de rango")))))))))</f>
        <v>-3 a -1</v>
      </c>
      <c r="W181" s="11" t="n">
        <f aca="false">IF(V181="","",IF(V181="-9 a -6,5",2,IF(V181="-6 a -3,5",3,IF(V181="-3 a -1",4,IF(V181="-0,5","NORMA",IF(V181="0 a 2,5",5,IF(V181="3 a 5,5",6,IF(V181="6 a 8,5",7,IF(V181="9 a 20",8,"Fuera de rango")))))))))</f>
        <v>4</v>
      </c>
      <c r="X181" s="9" t="n">
        <v>0</v>
      </c>
      <c r="Y181" s="10" t="str">
        <f aca="false">IF(X181="","",IF(AND(X181&gt;=0,X181&lt;=4),"0 a 4",IF(AND(X181&gt;=4.5,X181&lt;=8.5),"4,5 a 8,5",IF(X181=9,"9",IF(AND(X181&gt;=9.5,X181&lt;=13),"9,5 a 13",IF(AND(X181&gt;=13.5,X181&lt;=20),"13,5 a 20",IF(AND(X181&gt;=20.5,X181&lt;=35),"20,5 a 35","Fuera de rango")))))))</f>
        <v>0 a 4</v>
      </c>
      <c r="Z181" s="11" t="n">
        <f aca="false">IF(Y181="","",IF(Y181="0 a 4",1,IF(Y181="4,5 a 8,5",2,IF(Y181="9","NORMA",IF(Y181="9,5 a 13",3,IF(Y181="13,5 a 20",4,IF(Y181="20,5 a 35",5,"Fuera de rango")))))))</f>
        <v>1</v>
      </c>
      <c r="AA181" s="9" t="n">
        <v>0</v>
      </c>
      <c r="AB181" s="10" t="str">
        <f aca="false">IF(AA181="","",IF(AND(AA181&gt;=0,AA181&lt;=9),"0 a 9",IF(AND(AA181&gt;=9.5,AA181&lt;=18.5),"9,5 a 18,5",IF(AA181=19,"19",IF(AND(AA181&gt;=19.5,AA181&lt;=28),"19,5 a 28",IF(AND(AA181&gt;=28.5,AA181&lt;=40),"28,5 a 40","Fuera de rango"))))))</f>
        <v>0 a 9</v>
      </c>
      <c r="AC181" s="11" t="n">
        <f aca="false" t="array" ref="AC181">_xlfn.IFS(AB181="","",AB181="0 a 9",1,AB181="9,5 a 18,5",2,AB181="19","NORMA",AB181="19,5 a 28",3,AB181="28,5 a 40",4,TRUE(),"Fuera de rango")</f>
        <v>1</v>
      </c>
      <c r="AD181" s="9" t="n">
        <v>0</v>
      </c>
      <c r="AE181" s="10" t="str">
        <f aca="false">IF(AD181="","",IF(AND(AD181&gt;=-10,AD181&lt;=0),"De -10 a 0",IF(AND(AD181&gt;=0.5,AD181&lt;=9.5),"0,5 a 9,5",IF(AD181=10,"10",IF(AND(AD181&gt;=10.5,AD181&lt;=20),"10,5 a 20",IF(AND(AD181&gt;=20.5,AD181&lt;=40),"20,5 a 40","Fuera de rango"))))))</f>
        <v>De -10 a 0</v>
      </c>
      <c r="AF181" s="12" t="n">
        <f aca="false">IF(AD181="","",IF(AND(AD181&gt;=-10,AD181&lt;=0),1,IF(AND(AD181&gt;=0.5,AD181&lt;=9.5),2,IF(AD181=10,"NORMA",IF(AND(AD181&gt;=10.5,AD181&lt;=20),3,IF(AND(AD181&gt;=20.5,AD181&lt;=40),4,""))))))</f>
        <v>1</v>
      </c>
      <c r="AG181" s="9" t="n">
        <v>9</v>
      </c>
      <c r="AH181" s="11" t="str">
        <f aca="false">IF(AG181="","",IF(AND(AG181&gt;=0,AG181&lt;=4),"0 a 4",IF(AND(AG181&gt;=4.5,AG181&lt;=8.5),"4,5 a 8,5",IF(AG181=9,"9",IF(AND(AG181&gt;=9.5,AG181&lt;=13),"9,5 a 13",IF(AND(AG181&gt;=13.5,AG181&lt;=25),"13,5 a 25","Fuera de rango"))))))</f>
        <v>9</v>
      </c>
      <c r="AI181" s="11" t="str">
        <f aca="false">IF(AH181="","",IF(AH181="0 a 4",1,IF(AH181="4,5 a 8,5",2,IF(AH181="9","NORMA",IF(AH181="9,5 a 13",3,IF(AH181="13,5 a 25",4,""))))))</f>
        <v>NORMA</v>
      </c>
      <c r="AJ181" s="9" t="n">
        <v>5</v>
      </c>
      <c r="AK181" s="10" t="str">
        <f aca="false">IF(AJ181="","",IF(AND(AJ181&gt;=-15,AJ181&lt;=-10.5),"-15 a -10,5",IF(AND(AJ181&gt;=-10,AJ181&lt;=-4),"-10 a -4",IF(AND(AJ181&gt;=-4.5,AJ181&lt;=0),"-4,5 a 0",IF(AND(AJ181&gt;=0.5,AJ181&lt;=4.5),"0,5 a 4,5",IF(AJ181=5,"5",IF(AND(AJ181&gt;=5.5,AJ181&lt;=10),"5,5 a 10",IF(AND(AJ181&gt;=10.5,AJ181&lt;=20),"10,5 a 20","Fuera de rango"))))))))</f>
        <v>5</v>
      </c>
      <c r="AL181" s="11" t="str">
        <f aca="false">IF(AK181="","",IF(AK181="-15 a -10,5",1,IF(AK181="-10 a -4",2,IF(AK181="-4,5 a 0",3,IF(AK181="0,5 a 4,5",4,IF(AK181="5","NORMA",IF(AK181="5,5 a 10",5,IF(AK181="10,5 a 20",6,"Error"))))))))</f>
        <v>NORMA</v>
      </c>
      <c r="AM181" s="9" t="n">
        <v>0</v>
      </c>
      <c r="AN181" s="10" t="str">
        <f aca="false">IF(AM181="","",IF(AND(AM181&gt;=-7.5,AM181&lt;=-5.5),"-7,5 a -5,5",IF(AND(AM181&gt;=-5,AM181&lt;=-3),"-5 a -3",IF(AND(AM181&gt;=-2.5,AM181&lt;=-0.5),"-2,5 a -0,5",IF(AM181=0,"0,00",IF(AND(AM181&gt;=0.5,AM181&lt;=2.5),"0,5 a 2,5",IF(AND(AM181&gt;=3,AM181&lt;=5),"3 a 5",IF(AND(AM181&gt;=5.5,AM181&lt;=7.5),"5,5 a 7,5",IF(AND(AM181&gt;=8,AM181&lt;=10),"8 a 10","Fuera de rango")))))))))</f>
        <v>0,00</v>
      </c>
      <c r="AO181" s="11" t="str">
        <f aca="false">IF(AN181="","",IF(AN181="-7,5 a -5,5",1,IF(AN181="-5 a -3",2,IF(AN181="-2,5 a -0,5",3,IF(AN181="0,00","NORMA",IF(AN181="0,5 a 2,5",4,IF(AN181="3 a 5",5,IF(AN181="5,5 a 7,5",6,IF(AN181="8 a 10",7,"Error")))))))))</f>
        <v>NORMA</v>
      </c>
      <c r="AP181" s="9" t="n">
        <v>-5</v>
      </c>
      <c r="AQ181" s="10" t="str">
        <f aca="false">IF(AP181="","",IF(AND(AP181&gt;=-20,AP181&lt;=-9.5),"-20 a -9,5",IF(AND(AP181&gt;=-9,AP181&lt;=-6.5),"-9 a -6,5",IF(AP181=-6,"-6",IF(AND(AP181&gt;=-5.5,AP181&lt;=-3),"-5,5 a -3",IF(AND(AP181&gt;=-2.5,AP181&lt;=0),"-2,5 a 0",IF(AND(AP181&gt;=0.5,AP181&lt;=3),"0,5 a 3",IF(AND(AP181&gt;=3.5,AP181&lt;=6),"3,5 a 6",IF(AND(AP181&gt;=6.5,AP181&lt;=9),"6,5 a 9",IF(AND(AP181&gt;=9.5,AP181&lt;=20),"9,5 a 20","Fuera de rango"))))))))))</f>
        <v>-5,5 a -3</v>
      </c>
      <c r="AR181" s="11" t="n">
        <f aca="false">IF(AQ181="","",IF(AQ181="-20 a -9,5",1,IF(AQ181="-9 a -6,5",2,IF(AQ181="-6","NORMA",IF(AQ181="-5,5 a -3",3,IF(AQ181="-2,5 a 0",4,IF(AQ181="0,5 a 3",5,IF(AQ181="3,5 a 6",6,IF(AQ181="6,5 a 9",7,IF(AQ181="9,5 a 20",8,""))))))))))</f>
        <v>3</v>
      </c>
      <c r="AS181" s="9" t="n">
        <v>7</v>
      </c>
      <c r="AT181" s="10" t="str">
        <f aca="false">IF(AS181="","",IF(AND(AS181&gt;=-16,AS181&lt;=-14),"-16 a -14",IF(AND(AS181&gt;=-13.5,AS181&lt;=-11.5),"-13,5 a -11,5",IF(AND(AS181&gt;=-11,AS181&lt;=-9),"-11 a -9",IF(AND(AS181&gt;=-8.5,AS181&lt;=-6.5),"-8,5 a -6,5",IF(AND(AS181&gt;=-6,AS181&lt;=-4),"-6 a -4",IF(AND(AS181&gt;=-3.5,AS181&lt;=-1.5),"-3,5 a -1,5",IF(AND(AS181&gt;=-1,AS181&lt;=1),"-1 a 1",IF(AND(AS181&gt;=1.5,AS181&lt;=3.5),"1,5 a 3,5",IF(AND(AS181&gt;=4,AS181&lt;=6),"4 a 6",IF(AND(AS181&gt;=6.5,AS181&lt;=8.5),"6,5 a 8,5",IF(AND(AS181&gt;=9,AS181&lt;=11),"9 a 11",IF(AND(AS181&gt;=11.5,AS181&lt;=13.5),"11,5 a 13,5",IF(AND(AS181&gt;=14,AS181&lt;=16),"14 a 16",IF(AND(AS181&gt;=16.5,AS181&lt;=18.5),"16,5 a 18,5",IF(AND(AS181&gt;=19,AS181&lt;=21),"19 a 21","Fuera de rango"))))))))))))))))</f>
        <v>6,5 a 8,5</v>
      </c>
      <c r="AU181" s="11" t="n">
        <f aca="false" t="array" ref="AU181">IF(AT181="","",_xlfn.IFS(AT181="-16 a -14",1,AT181="-13,5 a -11,5",2,AT181="-11 a -9",3,AT181="-8,5 a -6,5",4,AT181="-6 a -4",5,AT181="-3,5 a -1,5",6,AT181="-1 a 1",7,AT181="1,5 a 3,5",8,AT181="4 a 6","NORMA",AT181="6,5 a 8,5",9,AT181="9 a 11",10,AT181="11,5 a 13,5",11,AT181="14 a 16",12,AT181="16,5 a 18,5",13,AT181="19 a 21",14,TRUE(),""))</f>
        <v>9</v>
      </c>
      <c r="AV181" s="9" t="n">
        <v>1</v>
      </c>
      <c r="AW181" s="10" t="str">
        <f aca="false">IF(AV181="","",IF(AND(AV181&gt;=-1,AV181&lt;=-0.5),"-1 a -0,5",IF(AND(AV181&gt;-0.5,AV181&lt;=0),"De -0,5 a 0",IF(AND(AV181&gt;=0.25,AV181&lt;=0.75),"0,25 a 0,75",IF(AND(AV181&gt;=1,AV181&lt;=1.5),"1 a 1,5",IF(AND(AV181&gt;=1.75,AV181&lt;=2.25),"1,75 a 2,25",IF(AND(AV181&gt;=2.5,AV181&lt;=3),"2,5 a 3",IF(AND(AV181&gt;=3.25,AV181&lt;=3.75),"3,25 a 3,75","Fuera de rango"))))))))</f>
        <v>1 a 1,5</v>
      </c>
      <c r="AX181" s="11" t="n">
        <f aca="false">IF(AW181="","",IF(OR(AW181="-1 a -0,5",AW181="-1 a -0.5"),1,IF(OR(AW181="De -0,5 a 0",AW181="-0,5 a 0",AW181="De -0.5 a 0"),2,IF(OR(AW181="0,25 a 0,75",AW181="0.25 a 0.75"),"NORMA",IF(OR(AW181="1 a 1,5",AW181="1 a 1.5"),3,IF(OR(AW181="1,75 a 2,25",AW181="1.75 a 2.25"),4,IF(OR(AW181="2,5 a 3",AW181="2.5 a 3"),5,IF(OR(AW181="3,25 a 3,75",AW181="3.25 a 3.75"),6,""))))))))</f>
        <v>3</v>
      </c>
      <c r="AY181" s="9" t="n">
        <v>-5</v>
      </c>
      <c r="AZ181" s="10" t="str">
        <f aca="false">IF(AY181="","",IF(AND(AY181&gt;=-20,AY181&lt;=-9.5),"-20 a -9,5",IF(AND(AY181&gt;=-9,AY181&lt;=-6.5),"-9 a -6,5",IF(AY181=-6,"-6",IF(AND(AY181&gt;=-5.5,AY181&lt;=-3),"-5,5 a -3",IF(AND(AY181&gt;=-2.5,AY181&lt;=0),"-2,5 a 0",IF(AND(AY181&gt;=0.5,AY181&lt;=3),"0,5 a 3",IF(AND(AY181&gt;=3.5,AY181&lt;=6),"3,5 a 6","Fuera de rango"))))))))</f>
        <v>-5,5 a -3</v>
      </c>
      <c r="BA181" s="11" t="n">
        <f aca="false">IF(AZ181="","",IF(AZ181="-20 a -9,5",1,IF(AZ181="-9 a -6,5",2,IF(AZ181="-6","NORMA",IF(AZ181="-5,5 a -3",3,IF(AZ181="-2,5 a 0",4,IF(AZ181="0,5 a 3",5,IF(AZ181="3,5 a 6",6,""))))))))</f>
        <v>3</v>
      </c>
      <c r="BB181" s="9" t="n">
        <v>0</v>
      </c>
      <c r="BC181" s="10" t="str">
        <f aca="false" t="array" ref="BC181">IF(BB181="","",_xlfn.IFS(AND(BB181&gt;=0,BB181&lt;=2),"0 a 2",AND(BB181&gt;=2.5,BB181&lt;=4.5),"2,5 a 4,5",AND(BB181&gt;=5,BB181&lt;=7),"5 a 7",AND(BB181&gt;=7.5,BB181&lt;=9.5),"7,5 a 9,5",AND(BB181&gt;=10,BB181&lt;=12),"10 a 12",AND(BB181&gt;=12.5,BB181&lt;=14.5),"12,5 a 14,5",BB181=15,"15",AND(BB181&gt;=15.5,BB181&lt;=17.5),"15,5 a 17,5",AND(BB181&gt;=18,BB181&lt;=20),"18 a 20",AND(BB181&gt;=20.5,BB181&lt;=22.5),"20,5 a 22,5",AND(BB181&gt;=23,BB181&lt;=25),"23 a 25",TRUE(),"Fuera de rango"))</f>
        <v>0 a 2</v>
      </c>
      <c r="BD181" s="11" t="n">
        <f aca="false" t="array" ref="BD181">IF(BC181="","",_xlfn.IFS(BC181="0 a 2",1,BC181="2,5 a 4,5",2,BC181="5 a 7",3,BC181="7,5 a 9,5",4,BC181="10 a 12",5,BC181="12,5 a 14,5",6,BC181="15","NORMA",BC181="15,5 a 17,5",7,BC181="18 a 20",8,BC181="20,5 a 22,5",9,BC181="23 a 25",10,TRUE(),"Fuera de rango"))</f>
        <v>1</v>
      </c>
      <c r="BE181" s="9" t="n">
        <v>30</v>
      </c>
      <c r="BF181" s="10" t="str">
        <f aca="false">IF(BE181="","",IF(AND(BE181&gt;=-20,BE181&lt;=-10),"-20 a -10",IF(AND(BE181&gt;=-9.5,BE181&lt;=0.5),"-9,5 a 0,5",IF(AND(BE181&gt;=1,BE181&lt;=11),"1 a 11",IF(AND(BE181&gt;=11.5,BE181&lt;=20.5),"11,5 a 20,5",IF(BE181=21,"21",IF(AND(BE181&gt;=21.5,BE181&lt;=31.5),"21,5 a 31,5",IF(AND(BE181&gt;=32,BE181&lt;=42),"32 a 42","Fuera de rango"))))))))</f>
        <v>21,5 a 31,5</v>
      </c>
      <c r="BG181" s="11" t="n">
        <f aca="false">IF(BF181="","",IF(BF181="-20 a -10",1,IF(BF181="-9,5 a 0,5",2,IF(BF181="1 a 11",3,IF(BF181="11,5 a 20,5",4,IF(BF181="21","NORMA",IF(BF181="21,5 a 31,5",5,IF(BF181="32 a 42",6,""))))))))</f>
        <v>5</v>
      </c>
      <c r="BH181" s="9" t="n">
        <v>22</v>
      </c>
      <c r="BI181" s="10" t="str">
        <f aca="false">IF(BH181="","",IF(AND(BH181&gt;=-20,BH181&lt;=-15),"-20 a -15",IF(AND(BH181&gt;=-14.5,BH181&lt;=-9.5),"-14,5 a -9,5",IF(AND(BH181&gt;=-9,BH181&lt;=-4),"-9 a -4",IF(AND(BH181&gt;=-3.5,BH181&lt;=2.5),"-3,5 a 2,5",IF(AND(BH181&gt;=3,BH181&lt;=8),"3 a 8",IF(AND(BH181&gt;=8.5,BH181&lt;=14.5),"8,5 a 14,5",IF(BH181=15,"15",IF(AND(BH181&gt;=15.5,BH181&lt;=20.5),"15,5 a 20,5",IF(AND(BH181&gt;=21,BH181&lt;=26),"21 a 26","Fuera de rango"))))))))))</f>
        <v>21 a 26</v>
      </c>
      <c r="BJ181" s="11" t="n">
        <f aca="false">IF(BI181="","",IF(BI181="-20 a -15",1,IF(BI181="-14,5 a -9,5",2,IF(BI181="-9 a -4",3,IF(BI181="-3,5 a 2,5",4,IF(BI181="3 a 8",5,IF(BI181="8,5 a 14,5",6,IF(BI181="15","NORMA",IF(BI181="15,5 a 20,5",7,IF(BI181="21 a 26",8,IF(BI181="26,5 a 31,5",9,"")))))))))))</f>
        <v>8</v>
      </c>
      <c r="BK181" s="9" t="n">
        <v>0</v>
      </c>
      <c r="BL181" s="10" t="str">
        <f aca="false">IF(BK181="","",IF(AND(BK181&gt;=0,BK181&lt;=2),"0 - 2",IF(AND(BK181&gt;=2.5,BK181&lt;=4.5),"2,5 - 4,5",IF(AND(BK181&gt;=5,BK181&lt;=7),"5 - 7",IF(AND(BK181&gt;=7.5,BK181&lt;=9.5),"7,5 - 9,5",IF(AND(BK181&gt;=10,BK181&lt;=12),"10 - 12",IF(AND(BK181&gt;=12.5,BK181&lt;=13.5),"12,5 - 13,5",IF(BK181=14,"14",IF(AND(BK181&gt;=14.5,BK181&lt;=16.5),"14,5 - 16,5",IF(AND(BK181&gt;=17,BK181&lt;=19),"17 - 19",IF(AND(BK181&gt;=19.5,BK181&lt;=21.5),"19,5 - 21,5",IF(AND(BK181&gt;=22,BK181&lt;=24),"22 - 24",IF(AND(BK181&gt;=24.5,BK181&lt;=26.5),"24,5 - 26,5",IF(AND(BK181&gt;=27,BK181&lt;=29),"27 - 29",IF(AND(BK181&gt;=29.5,BK181&lt;=30),"29,5 - 30","Fuera de rango")))))))))))))))</f>
        <v>0 - 2</v>
      </c>
      <c r="BM181" s="11" t="n">
        <f aca="false">IF(BL181="","",IF(BL181="0 - 2",1,IF(BL181="2,5 - 4,5",2,IF(BL181="5 - 7",3,IF(BL181="7,5 - 9,5",4,IF(BL181="10 - 12",5,IF(BL181="12,5 - 13,5",6,IF(BL181="14","NORMA",IF(BL181="14,5 - 16,5",7,IF(BL181="17 - 19",8,IF(BL181="19,5 - 21,5",9,IF(BL181="22 - 24",10,IF(BL181="24,5 - 26,5",11,IF(BL181="27 - 29",12,IF(BL181="29,5 - 30",13,"")))))))))))))))</f>
        <v>1</v>
      </c>
      <c r="BN181" s="9" t="n">
        <v>18</v>
      </c>
      <c r="BO181" s="10" t="str">
        <f aca="false">IF(BN181="","",IF(AND(BN181&gt;=-20,BN181&lt;=-10),"-20 a -10",IF(AND(BN181&gt;=-9.5,BN181&lt;=0.5),"-9,5 a 0,5",IF(AND(BN181&gt;=1,BN181&lt;=11),"1 a 11",IF(AND(BN181&gt;=11.5,BN181&lt;=21.5),"11,5 a 21,5",IF(BN181=22,"22",IF(AND(BN181&gt;=22.5,BN181&lt;=32.5),"22,5 a 32,5",IF(AND(BN181&gt;=33,BN181&lt;=43),"33 a 43","Fuera de rango"))))))))</f>
        <v>11,5 a 21,5</v>
      </c>
      <c r="BP181" s="11" t="n">
        <f aca="false">IF(BO181="","",IF(BO181="-20 a -10",1,IF(BO181="-9,5 a 0,5",2,IF(BO181="1 a 11",3,IF(BO181="11,5 a 21,5",4,IF(BO181="22","NORMA",IF(BO181="22,5 a 32,5",5,IF(BO181="33 a 43",6,""))))))))</f>
        <v>4</v>
      </c>
      <c r="BQ181" s="9" t="n">
        <v>13</v>
      </c>
      <c r="BR181" s="10" t="str">
        <f aca="false">IF(BQ181="","",IF(AND(BQ181&gt;=-20,BQ181&lt;=-15),"-20 a -15",IF(AND(BQ181&gt;=-14.5,BQ181&lt;=-9.5),"-14,5 a -9,5",IF(AND(BQ181&gt;=-9,BQ181&lt;=-4),"-9 a -4",IF(AND(BQ181&gt;=-3.5,BQ181&lt;=2.5),"-3,5 a 2,5",IF(AND(BQ181&gt;=3,BQ181&lt;=8),"3 a 8",IF(AND(BQ181&gt;=8.5,BQ181&lt;=13.5),"8,5 a 13,5",IF(AND(BQ181&gt;=14,BQ181&lt;=17.5),"14 a 17,5",IF(BQ181=18,"18",IF(AND(BQ181&gt;=18.5,BQ181&lt;=23.5),"18,5 a 23,5",IF(AND(BQ181&gt;=24,BQ181&lt;=29),"24 a 29",IF(AND(BQ181&gt;=29.5,BQ181&lt;=34.5),"29,5 a 34,5",IF(AND(BQ181&gt;=35,BQ181&lt;=40),"35 a 40","Fuera de rango")))))))))))))</f>
        <v>8,5 a 13,5</v>
      </c>
      <c r="BS181" s="11" t="n">
        <f aca="false">IF(BR181="","",IF(BR181="-20 a -15",1,IF(BR181="-14,5 a -9,5",2,IF(BR181="-9 a -4",3,IF(BR181="-3,5 a 2,5",4,IF(BR181="3 a 8",5,IF(BR181="8,5 a 13,5",6,IF(BR181="14 a 17,5",7,IF(BR181="18","NORMA",IF(BR181="18,5 a 23,5",8,IF(BR181="24 a 29",9,IF(BR181="29,5 a 34,5",10,IF(BR181="35 a 40",11,"")))))))))))))</f>
        <v>6</v>
      </c>
      <c r="BT181" s="9" t="n">
        <v>1</v>
      </c>
      <c r="BU181" s="10" t="str">
        <f aca="false">IF(BT181="","",IF(AND(BT181&gt;=-20,BT181&lt;=-18),"-20 a -18",IF(AND(BT181&gt;=-17.5,BT181&lt;=-15.5),"-17,5 a -15,5",IF(AND(BT181&gt;=-15,BT181&lt;=-13),"-15 a -13",IF(AND(BT181&gt;=-12.5,BT181&lt;=-10.5),"-12,5 a -10,5",IF(AND(BT181&gt;=-10,BT181&lt;=-8),"-10 a -8",IF(AND(BT181&gt;=-7.5,BT181&lt;=-5.5),"-7,5 a -5,5",IF(AND(BT181&gt;=-5,BT181&lt;=-3),"-5 a -3",IF(AND(BT181&gt;=-2.5,BT181&lt;=-0.5),"-2,5 a -0,5",IF(BT181=0,"0",IF(AND(BT181&gt;=0.5,BT181&lt;=2.5),"0,5 a 2,5",IF(AND(BT181&gt;=3,BT181&lt;=5),"3 a 5",IF(AND(BT181&gt;=5.5,BT181&lt;=7.5),"5,5 a 7,5",IF(AND(BT181&gt;=8,BT181&lt;=10),"8 a 10",IF(AND(BT181&gt;=10.5,BT181&lt;=12.5),"10,5 a 12,5",IF(AND(BT181&gt;=13,BT181&lt;=15),"13 a 15",IF(AND(BT181&gt;=15.5,BT181&lt;=17.5),"15,5 a 17,5",IF(AND(BT181&gt;=18,BT181&lt;=20),"18 a 20","Fuera de rango"))))))))))))))))))</f>
        <v>0,5 a 2,5</v>
      </c>
      <c r="BV181" s="11" t="n">
        <f aca="false">IF(BT181="","",IF(BT181=0,"NORMA",IF(AND(BT181&gt;=-20,BT181&lt;=-18),2,IF(AND(BT181&gt;=-17.5,BT181&lt;=-15.5),2,IF(AND(BT181&gt;=-15,BT181&lt;=-13),3,IF(AND(BT181&gt;=-12.5,BT181&lt;=-10.5),4,IF(AND(BT181&gt;=-10,BT181&lt;=-8),5,IF(AND(BT181&gt;=-7.5,BT181&lt;=-5.5),6,IF(AND(BT181&gt;=-5,BT181&lt;=-3),7,IF(AND(BT181&gt;=-2.5,BT181&lt;=-0.5),8,IF(AND(BT181&gt;=0.5,BT181&lt;=2.5),9,IF(AND(BT181&gt;=3,BT181&lt;=5),10,IF(AND(BT181&gt;=5.5,BT181&lt;=7.5),11,IF(AND(BT181&gt;=8,BT181&lt;=10),12,IF(AND(BT181&gt;=10.5,BT181&lt;=12.5),13,IF(AND(BT181&gt;=13,BT181&lt;=15),14,IF(AND(BT181&gt;=15.5,BT181&lt;=17.5),15,IF(AND(BT181&gt;=18,BT181&lt;=20),16,"Fuera de rango"))))))))))))))))))</f>
        <v>9</v>
      </c>
      <c r="BW181" s="9" t="n">
        <v>-3.5</v>
      </c>
      <c r="BX181" s="10" t="n">
        <f aca="false">18.5- (0.3*H181)</f>
        <v>12.5</v>
      </c>
      <c r="BY181" s="10" t="n">
        <f aca="false">(BW181)-(BX181)</f>
        <v>-16</v>
      </c>
      <c r="BZ181" s="10" t="str">
        <f aca="false">IF(BY181="","",IF(BY181&lt;-27.5,"De -30 a -28",IF(BY181&lt;-25,"De -27,5 a -25,5",IF(BY181&lt;-22.5,"De -25 a -23",IF(BY181&lt;-20,"De -22,5 a -20,5",IF(BY181&lt;-17.5,"De -20 a -18",IF(BY181&lt;-15,"De -17,5 a -15,5",IF(BY181&lt;-12.5,"De -15 a -13",IF(BY181&lt;-10,"De -12,5 a -10,5",IF(BY181&lt;-7.5,"De -10 a -8",IF(BY181&lt;-5,"De -7,5 a -5,5",IF(BY181&lt;-2.5,"De -5 a -3",IF(BY181&lt;0,"De -2,5 a -0,5",IF(BY181&lt;2.5,"De 0 a 2",IF(BY181&lt;5,"De 2,5 a 4,5",IF(BY181&lt;7.5,"De 5 a 7",IF(BY181&lt;10,"De 7,5 a 9,5",IF(BY181&lt;12.5,"De 10 a 12",IF(BY181&lt;15,"De 12,5 a 14,5",IF(BY181&lt;17.5,"De 15 a 17",IF(BY181&lt;20,"De 17,5 a 19,5",IF(BY181&lt;22.5,"De 20 a 22",IF(BY181&lt;25,"De 22,5 a 24,5",IF(BY181&lt;27.5,"De 25 a 27","De 27,5 a 30"))))))))))))))))))))))))</f>
        <v>De -17,5 a -15,5</v>
      </c>
      <c r="CA181" s="12" t="n">
        <f aca="false">IF(BY181="","",IF(BY181&lt;=-28,1,IF(BY181&lt;=-25.5,2,IF(BY181&lt;=-23,3,IF(BY181&lt;=-20.5,4,IF(BY181&lt;=-18,5,IF(BY181&lt;=-15.5,6,IF(BY181&lt;=-13,7,IF(BY181&lt;=-10.5,8,IF(BY181&lt;=-8,9,IF(BY181&lt;=-5.5,10,IF(BY181&lt;=-3,11,IF(BY181&lt;=-0.5,12,IF(BY181&lt;=2,13,IF(BY181&lt;=4.5,14,IF(BY181&lt;=7,15,IF(BY181&lt;=9.5,16,IF(BY181&lt;=12,17,IF(BY181&lt;=14.5,18,IF(BY181&lt;=17,19,IF(BY181&lt;=19.5,20,IF(BY181&lt;=22,21,IF(BY181&lt;=24.5,22,IF(BY181&lt;=27,23,IF(BY181&lt;=30,24,"Fuera de rango")))))))))))))))))))))))))</f>
        <v>6</v>
      </c>
      <c r="CB181" s="9" t="n">
        <v>-3.5</v>
      </c>
      <c r="CC181" s="10" t="n">
        <f aca="false">18.5- (0.3*H181)</f>
        <v>12.5</v>
      </c>
      <c r="CD181" s="10" t="n">
        <f aca="false">(CB181)-(CC181)</f>
        <v>-16</v>
      </c>
      <c r="CE181" s="10" t="str">
        <f aca="false">IF(CD181="","",IF(CD181&lt;-27.5,"De -30 a -28",IF(CD181&lt;-25,"De -27,5 a -25,5",IF(CD181&lt;-22.5,"De -25 a -23",IF(CD181&lt;-20,"De -22,5 a -20,5",IF(CD181&lt;-17.5,"De -20 a -18",IF(CD181&lt;-15,"De -17,5 a -15,5",IF(CD181&lt;-12.5,"De -15 a -13",IF(CD181&lt;-10,"De -12,5 a -10,5",IF(CD181&lt;-7.5,"De -10 a -8",IF(CD181&lt;-5,"De -7,5 a -5,5",IF(CD181&lt;-2.5,"De -5 a -3",IF(CD181&lt;0,"De -2,5 a -0,5",IF(CD181&lt;=2,"De 0 a 2",IF(CD181&lt;=4.5,"De 2,5 a 4,5",IF(CD181&lt;=7,"De 5 a 7",IF(CD181&lt;=9.5,"De 7,5 a 9,5",IF(CD181&lt;=12,"De 10 a 12",IF(CD181&lt;=14.5,"De 12,5 a 14,5",IF(CD181&lt;=17,"De 15 a 17",IF(CD181&lt;=19.5,"De 17,5 a 19,5",IF(CD181&lt;=22,"De 20 a 22",IF(CD181&lt;=24.5,"De 22,5 a 24,5",IF(CD181&lt;=27,"De 25 a 27","De 27,5 a 30"))))))))))))))))))))))))</f>
        <v>De -17,5 a -15,5</v>
      </c>
      <c r="CF181" s="12" t="n">
        <f aca="false">IF(CD181="","",IF(CD181&lt;-27.5,1,IF(CD181&lt;-25,2,IF(CD181&lt;-22.5,3,IF(CD181&lt;-20,4,IF(CD181&lt;-17.5,5,IF(CD181&lt;-15,6,IF(CD181&lt;-12.5,7,IF(CD181&lt;-10,8,IF(CD181&lt;-7.5,9,IF(CD181&lt;-5,10,IF(CD181&lt;-2.5,11,IF(CD181&lt;0,12,IF(CD181&lt;2.5,13,IF(CD181&lt;5,14,IF(CD181&lt;7.5,15,IF(CD181&lt;10,16,IF(CD181&lt;12.5,17,IF(CD181&lt;15,18,IF(CD181&lt;17.5,19,IF(CD181&lt;20,20,IF(CD181&lt;22.5,21,IF(CD181&lt;25,22,IF(CD181&lt;27.5,23,24))))))))))))))))))))))))</f>
        <v>6</v>
      </c>
      <c r="CG181" s="9" t="n">
        <v>-2.75</v>
      </c>
      <c r="CH181" s="10" t="str">
        <f aca="false">IF(CG181="","",IF(AND(CG181&gt;=-10,CG181&lt;=-9.5),"-10 a -9,5",IF(AND(CG181&gt;-9.5,CG181&lt;=-8.5),"-9 a -8,5",IF(AND(CG181&gt;-8.5,CG181&lt;=-7.5),"-8 a -7,5",IF(AND(CG181&gt;-7.5,CG181&lt;=-6.5),"-7 a -6,5",IF(AND(CG181&gt;-6.5,CG181&lt;=-5.5),"-6 a -5,5",IF(AND(CG181&gt;-5.5,CG181&lt;=-4.5),"-5 a -4,5",IF(AND(CG181&gt;-4.5,CG181&lt;=-3.5),"-4 a -3,5",IF(AND(CG181&gt;-3.5,CG181&lt;=-2.5),"-3 a -2,5",IF(CG181=-2.25,"-2,25",IF(AND(CG181&gt;-2.5,CG181&lt;=-1.5),"-2 a -1,5",IF(AND(CG181&gt;-1.5,CG181&lt;=-0.5),"-1 a -0,5",IF(AND(CG181&gt;-0.5,CG181&lt;=0.5),"0 a 0,5",IF(AND(CG181&gt;0.5,CG181&lt;=1.5),"1 a 1,5",IF(AND(CG181&gt;1.5,CG181&lt;=2.5),"2 a 2,5",IF(AND(CG181&gt;2.5,CG181&lt;=3.5),"3 a 3,5",IF(AND(CG181&gt;3.5,CG181&lt;=4.5),"4 a 4,5",IF(AND(CG181&gt;4.5,CG181&lt;=5.5),"5 a 5,5",IF(AND(CG181&gt;5.5,CG181&lt;=6.5),"6 a 6,5",IF(AND(CG181&gt;6.5,CG181&lt;=7.5),"7 a 7,5",IF(AND(CG181&gt;7.5,CG181&lt;=8.5),"8 a 8,5",IF(AND(CG181&gt;8.5,CG181&lt;=9.5),"9 a 9,5",IF(CG181&gt;=10,"10","Fuera de rango")))))))))))))))))))))))</f>
        <v>-3 a -2,5</v>
      </c>
      <c r="CI181" s="11" t="n">
        <f aca="false">IF(CG181="","",IF(CG181=-2.25,"NORMA",IF(CG181&lt;=-9.5,1,IF(CG181&lt;=-8.5,2,IF(CG181&lt;=-7.5,3,IF(CG181&lt;=-6.5,4,IF(CG181&lt;=-5.5,5,IF(CG181&lt;=-4.5,6,IF(CG181&lt;=-3.5,7,IF(CG181&lt;=-2.5,8,IF(CG181&lt;=-1.5,9,IF(CG181&lt;=-0.5,10,IF(CG181&lt;=0.5,11,IF(CG181&lt;=1.5,12,IF(CG181&lt;=2.5,13,IF(CG181&lt;=3.5,14,IF(CG181&lt;=4.5,15,IF(CG181&lt;=5.5,16,IF(CG181&lt;=6.5,17,IF(CG181&lt;=7.5,18,IF(CG181&lt;=8.5,19,IF(CG181&lt;=9.5,20,IF(CG181=10,21,"Fuera de rango")))))))))))))))))))))))</f>
        <v>8</v>
      </c>
      <c r="CJ181" s="9" t="n">
        <v>3.5</v>
      </c>
      <c r="CK181" s="10" t="str">
        <f aca="false">IF(CJ181="","",IF(AND(CJ181&gt;=-6,CJ181&lt;=-5.5),"-6 a -5,5",IF(AND(CJ181&gt;-5.5,CJ181&lt;=-4.5),"-5 a -4,5",IF(AND(CJ181&gt;-4.5,CJ181&lt;=-3.5),"-4 a -3,5",IF(AND(CJ181&gt;-3.5,CJ181&lt;=-2.5),"-3 a -2,5",IF(AND(CJ181&gt;-2.5,CJ181&lt;=-1.5),"-2 a -1,5",IF(AND(CJ181&gt;-1.5,CJ181&lt;=-0.5),"-1 a -0,5",IF(AND(CJ181&gt;-0.5,CJ181&lt;=0.5),"0 a 0,5",IF(AND(CJ181&gt;0.5,CJ181&lt;=1.5),"1 a 1,5",IF(AND(CJ181&gt;1.5,CJ181&lt;2.5),"2",IF(AND(CJ181&gt;=2.5,CJ181&lt;=3),"2,5 a 3",IF(AND(CJ181&gt;3,CJ181&lt;=4),"3,5 a 4",IF(AND(CJ181&gt;4,CJ181&lt;=5),"4,5 a 5",IF(AND(CJ181&gt;5,CJ181&lt;=6),"5,5 a 6",IF(AND(CJ181&gt;6,CJ181&lt;=7),"6,5 a 7",IF(AND(CJ181&gt;7,CJ181&lt;=8),"7,5 a 8",IF(AND(CJ181&gt;8,CJ181&lt;=9.5),"8,5 a 9,5",IF(CJ181=10,"10","Fuera de rango"))))))))))))))))))</f>
        <v>3,5 a 4</v>
      </c>
      <c r="CL181" s="11" t="n">
        <f aca="false">IF(CK181="","",IF(OR(CK181="-6 a -5,5",CK181="-6 - -5,5"),1,IF(OR(CK181="-5 a -4,5",CK181="-5 - -4,5"),2,IF(OR(CK181="-4 a -3,5",CK181="-4 - -3,5"),3,IF(OR(CK181="-3 a -2,5",CK181="-3 - -2,5"),4,IF(OR(CK181="-2 a -1,5",CK181="-2 - -1,5"),5,IF(OR(CK181="-1 a -0,5",CK181="-1 - -0,5"),6,IF(OR(CK181="0 a 0,5",CK181="0 - 0,5"),7,IF(OR(CK181="1 a 1,5",CK181="1 - 1,5"),8,IF(CK181="2","NORMA",IF(OR(CK181="2,5 a 3",CK181="2,5 - 3"),9,IF(OR(CK181="3,5 a 4",CK181="3,5 - 4"),10,IF(OR(CK181="4,5 a 5",CK181="4,5 - 5"),11,IF(OR(CK181="5,5 a 6",CK181="5,5 - 6"),12,IF(OR(CK181="6,5 a 7",CK181="6,5 - 7"),13,IF(OR(CK181="7,5 a 8",CK181="7,5 - 8"),14,IF(OR(CK181="8,5 a 9",CK181="8,5 - 9,5",CK181="9 a 9,5"),15,IF(CK181="10",15,IF(OR(CK181="0,5 a 1",CK181="0,5 - 1"),7,"Fuera de rango")))))))))))))))))))</f>
        <v>10</v>
      </c>
      <c r="CM181" s="10" t="n">
        <v>0</v>
      </c>
      <c r="CN181" s="10" t="str">
        <f aca="false">IF(CM181=0,"0", " ")</f>
        <v>0</v>
      </c>
      <c r="CO181" s="10" t="str">
        <f aca="false">IF(CM181&gt;0,"EME"," ")</f>
        <v> </v>
      </c>
      <c r="CP181" s="10" t="n">
        <v>0</v>
      </c>
      <c r="CQ181" s="10" t="str">
        <f aca="false">IF(CP181&gt;0,"0", " ")</f>
        <v> </v>
      </c>
      <c r="CR181" s="10" t="str">
        <f aca="false">IF(CP181&gt;0,"EME"," ")</f>
        <v> </v>
      </c>
      <c r="CS181" s="9" t="n">
        <v>0</v>
      </c>
      <c r="CT181" s="10" t="str">
        <f aca="false">IF(CS181&gt;0,"1", " ")</f>
        <v> </v>
      </c>
      <c r="CU181" s="10" t="str">
        <f aca="false">IF(CS181&gt;0,"HIP"," ")</f>
        <v> </v>
      </c>
      <c r="CV181" s="9" t="n">
        <v>0</v>
      </c>
      <c r="CW181" s="10" t="str">
        <f aca="false">IF(CV181&gt;0,"1", " ")</f>
        <v> </v>
      </c>
      <c r="CX181" s="10" t="str">
        <f aca="false">IF(CV181&gt;0,"HIP"," ")</f>
        <v> </v>
      </c>
      <c r="CY181" s="9" t="n">
        <v>-1.5</v>
      </c>
      <c r="CZ181" s="11" t="str">
        <f aca="false">IF(CY181&lt;0,"2"," ")</f>
        <v>2</v>
      </c>
      <c r="DA181" s="11" t="str">
        <f aca="false">IF(CY181&lt;0,"MIO"," ")</f>
        <v>MIO</v>
      </c>
      <c r="DB181" s="9" t="n">
        <v>-1.5</v>
      </c>
      <c r="DC181" s="11" t="str">
        <f aca="false">IF(DB181&lt;0,"2"," ")</f>
        <v>2</v>
      </c>
      <c r="DD181" s="11" t="str">
        <f aca="false">IF(DB181&lt;0,"MIO"," ")</f>
        <v>MIO</v>
      </c>
      <c r="DE181" s="9" t="n">
        <v>0</v>
      </c>
      <c r="DF181" s="11" t="str">
        <f aca="false">IF(DE181&lt;0,"3"," ")</f>
        <v> </v>
      </c>
      <c r="DG181" s="11" t="str">
        <f aca="false">IF(DE181&lt;0,"AST"," ")</f>
        <v> </v>
      </c>
      <c r="DH181" s="9" t="n">
        <v>0</v>
      </c>
      <c r="DI181" s="11" t="str">
        <f aca="false">IF(DH181&lt;0,"3"," ")</f>
        <v> </v>
      </c>
      <c r="DJ181" s="11" t="str">
        <f aca="false">IF(DH181&lt;0,"AST"," ")</f>
        <v> </v>
      </c>
      <c r="DK181" s="9" t="n">
        <v>0</v>
      </c>
      <c r="DL181" s="10" t="str">
        <f aca="false">IF(DK181&gt;0,"4"," ")</f>
        <v> </v>
      </c>
      <c r="DM181" s="10" t="str">
        <f aca="false">IF(DK181&gt;0,"PRE"," ")</f>
        <v> </v>
      </c>
      <c r="DN181" s="9" t="n">
        <v>0</v>
      </c>
      <c r="DO181" s="10" t="str">
        <f aca="false">IF(DN181&gt;0,"4"," ")</f>
        <v> </v>
      </c>
      <c r="DP181" s="10" t="str">
        <f aca="false">IF(DN181&gt;0,"PRE"," ")</f>
        <v> </v>
      </c>
      <c r="DQ181" s="12" t="n">
        <v>1</v>
      </c>
      <c r="DR181" s="12" t="n">
        <v>1</v>
      </c>
      <c r="DS181" s="12" t="str">
        <f aca="false">CONCATENATE(CO181,CU181,DA181,DG181,DM181)</f>
        <v>  MIO  </v>
      </c>
      <c r="DT181" s="10" t="str">
        <f aca="false" t="array" ref="DT181">_xlfn.IFS(DS181="EME    ","0", DS181=" HIP   ","1", DS181="  MIO  ","2", DS181="   AST ","3", DS181="    PRE","4", DS181="EME   PRE","5", DS181=" HIP  PRE","6", DS181=" HIP AST ","7", DS181="  MIO PRE","8", DS181="  MIOAST ","9", DS181="   ASTPRE","10",DS181=" HIP ASTPRE","11", DS181="  MIOASTPRE","12", DS181="     ","0")</f>
        <v>2</v>
      </c>
      <c r="DU181" s="1" t="s">
        <v>154</v>
      </c>
      <c r="DV181" s="1" t="str">
        <f aca="false" t="array" ref="DV181">_xlfn.IFS(DU181="SI","2", DU181="NO","1")</f>
        <v>1</v>
      </c>
      <c r="DW181" s="10" t="n">
        <v>0</v>
      </c>
      <c r="DX181" s="11" t="str">
        <f aca="false">IF(DW181=0,"1","2")</f>
        <v>1</v>
      </c>
      <c r="DY181" s="11" t="str">
        <f aca="false" t="array" ref="DY181">_xlfn.IFS(DW181=0,"0", DW181=0.25, "1", DW181=0.5,"2", DW181=0.75,"3", DW181=1,"4",DW181=1.25,"5", DW181=1.5,"6", DW181=1.75,"7", DW181=2,"8")</f>
        <v>0</v>
      </c>
      <c r="DZ181" s="10" t="n">
        <v>0</v>
      </c>
      <c r="EA181" s="11" t="str">
        <f aca="false">IF(DZ181=0,"1","2")</f>
        <v>1</v>
      </c>
      <c r="EB181" s="11" t="str">
        <f aca="false" t="array" ref="EB181">_xlfn.IFS(DZ181=0,"0", DZ181=0.25, "1", DZ181=0.5,"2", DZ181=0.75,"3", DZ181=1,"4",DZ181=1.25,"5", DZ181=1.5,"6", DZ181=1.75,"7", DZ181=2,"8")</f>
        <v>0</v>
      </c>
      <c r="EC181" s="10" t="n">
        <v>-0.25</v>
      </c>
      <c r="ED181" s="10" t="str">
        <f aca="false">IF(EC181=0,"1","2")</f>
        <v>2</v>
      </c>
      <c r="EE181" s="11" t="str">
        <f aca="false" t="array" ref="EE181">_xlfn.IFS(EC181=0,"0", EC181=-0.25, "1", EC181=-0.5,"2", EC181=-0.75,"3", EC181=-1,"4",EC181=-1.25,"5", EC181=-1.5,"6", EC181=-1.75,"7", EC181=-2,"8", EC181=-2.25,"9",EC181=-2.5,"10", EC181=-2.75,"11", EC181=-3,"12", EC181=-3.25,"13", EC181=-3.5,"14", EC181=-3.75,"15",EC181=-4,"16")</f>
        <v>1</v>
      </c>
      <c r="EF181" s="10" t="n">
        <v>-0.25</v>
      </c>
      <c r="EG181" s="10" t="str">
        <f aca="false">IF(EF181=0,"1","2")</f>
        <v>2</v>
      </c>
      <c r="EH181" s="11" t="str">
        <f aca="false" t="array" ref="EH181">_xlfn.IFS(EF181=0,"0", EF181=-0.25, "1", EF181=-0.5,"2", EF181=-0.75,"3", EF181=-1,"4",EF181=-1.25,"5", EF181=-1.5,"6", EF181=-1.75,"7", EF181=-2,"8", EF181=-2.25,"9",EF181=-2.5,"10", EF181=-2.75,"11", EF181=-3,"12", EF181=-3.25,"13", EF181=-3.5,"14", EF181=-3.75,"15",EF181=-4,"16")</f>
        <v>1</v>
      </c>
      <c r="EI181" s="10" t="n">
        <v>0</v>
      </c>
      <c r="EJ181" s="11" t="str">
        <f aca="false">IF(EI181=0,"1","2")</f>
        <v>1</v>
      </c>
      <c r="EK181" s="11" t="str">
        <f aca="false" t="array" ref="EK181">_xlfn.IFS(EI181=0,"0", EI181=-0.25, "1", EI181=-0.5,"2", EI181=-0.75,"3", EI181=-1,"4",EI181=-1.25,"5", EI181=-1.5,"6", EI181=-1.75,"7", EI181=-2,"8", EI181=-2.25,"9", EI181=-2.25,"9",EI181=-2.5,"10", EI181=-2.75,"11", EI181=-3,"12", EI181=-3.25,"13", EI181=-3.5,"14", EI181=-3.75,"15",EI181=-4,"16", EI181=0.25, "17", EI181=0.5, "18")</f>
        <v>0</v>
      </c>
      <c r="EL181" s="10" t="n">
        <v>0</v>
      </c>
      <c r="EM181" s="11" t="str">
        <f aca="false">IF(EL181=0,"1","2")</f>
        <v>1</v>
      </c>
      <c r="EN181" s="11" t="str">
        <f aca="false" t="array" ref="EN181">_xlfn.IFS(EL181=0.25,"17",EL181=0.5,"18", EL181=0,"0", EL181=-0.25, "1", EL181=-0.5,"2", EL181=-0.75,"3", EL181=-1,"4",EL181=-1.25,"5", EL181=-1.5,"6", EL181=-1.75,"7", EL181=-2,"8",EL181= -2.25,"9",EL181=-2.5,"10",EL181= -2.75,"11",EL181= -3,"12",EL181= -3.25,"13",EL181= -3.5,"14",EL181= -3.75,"15",EL181=-4,"16")</f>
        <v>0</v>
      </c>
      <c r="EO181" s="10" t="n">
        <v>0</v>
      </c>
      <c r="EP181" s="11" t="str">
        <f aca="false">IF(EO181=0,"1","2")</f>
        <v>1</v>
      </c>
      <c r="EQ181" s="11" t="str">
        <f aca="false" t="array" ref="EQ181">_xlfn.IFS(EO181=0,"0", EO181=0.25, "1", EO181=0.5,"2", EO181=0.75,"3", EO181=1,"4",EO181=1.25,"5", EO181=1.5,"6", EO181=1.75,"7", EO181=2,"8", EO181=2.25,"9", EO181=2.25,"9",EO181=2.5,"10", EO181=2.75,"11", EO181=3,"12", EO181=3.25,"13", EO181=3.5,"14", EO181=3.75,"15",EO181=4,"16", EO181=-0.25, "17", bq=-0.5, "18")</f>
        <v>0</v>
      </c>
      <c r="ER181" s="10" t="n">
        <v>0</v>
      </c>
      <c r="ES181" s="11" t="str">
        <f aca="false">IF(ER181=0,"1","2")</f>
        <v>1</v>
      </c>
      <c r="ET181" s="11" t="str">
        <f aca="false" t="array" ref="ET181">_xlfn.IFS(ER181=0,"0", ER181=0.25, "1", ER181=0.5,"2", ER181=0.75,"3", ER181=1,"4",ER181=1.25,"5", ER181=1.5,"6", ER181=1.75,"7", ER181=2,"8", ER181=2.25,"9", ER181=2.25,"9",ER181=2.5,"10", ER181=2.75,"11", ER181=3,"12", ER181=3.25,"13", ER181=3.5,"14", ER181=3.75,"15",ER181=4,"16", ER181=-0.25, "17", bq=-0.5, "18")</f>
        <v>0</v>
      </c>
      <c r="EU181" s="13" t="n">
        <v>35</v>
      </c>
      <c r="EV181" s="14" t="str">
        <f aca="false">VLOOKUP(EU181,LEYENDA!$G$2:$H$8,2,TRUE())</f>
        <v>25-36</v>
      </c>
      <c r="EW181" s="14" t="str">
        <f aca="false" t="array" ref="EW181">_xlfn.IFS(EV181="0-5","1", EV181="6-12","2", EV181="13-18","3", EV181="19-24","4", EV181="25-36","5", EV181="37-48","6", EV181="49-60","7")</f>
        <v>5</v>
      </c>
    </row>
    <row r="182" customFormat="false" ht="13.5" hidden="false" customHeight="false" outlineLevel="0" collapsed="false">
      <c r="A182" s="1" t="n">
        <v>58</v>
      </c>
      <c r="B182" s="32" t="n">
        <v>5</v>
      </c>
      <c r="C182" s="42" t="n">
        <v>41297</v>
      </c>
      <c r="D182" s="43"/>
      <c r="E182" s="5" t="str">
        <f aca="false">VLOOKUP(A182,'286'!$A$3:$J$600,10,FALSE())</f>
        <v>BARROSO BRAVO, LIDIA</v>
      </c>
      <c r="F182" s="4" t="str">
        <f aca="false">VLOOKUP(A182,'286'!$A$3:$I$1768,3,FALSE())</f>
        <v>BABRALI</v>
      </c>
      <c r="G182" s="6" t="n">
        <f aca="false">VLOOKUP(A182,'286'!$A$3:$I$1768,4,FALSE())</f>
        <v>33281</v>
      </c>
      <c r="H182" s="7" t="n">
        <f aca="false">YEAR(C182)-YEAR(G182)</f>
        <v>22</v>
      </c>
      <c r="I182" s="1" t="str">
        <f aca="false">VLOOKUP(H182,LEYENDA!$C$2:$D$6,2,TRUE())</f>
        <v>13-24</v>
      </c>
      <c r="J182" s="5" t="str">
        <f aca="false">VLOOKUP(A182,'286'!$A$3:$I$1768,7,FALSE())</f>
        <v>M</v>
      </c>
      <c r="K182" s="8" t="str">
        <f aca="false">VLOOKUP(A182,'286'!$A$3:$I$1768,2,FALSE())</f>
        <v>OD</v>
      </c>
      <c r="L182" s="4" t="str">
        <f aca="false">VLOOKUP(A182,'286'!$A$3:$I$1768,8,FALSE())</f>
        <v>D</v>
      </c>
      <c r="M182" s="4" t="str">
        <f aca="false">VLOOKUP(A182,'286'!$A$3:$I$1768,9,FALSE())</f>
        <v>D</v>
      </c>
      <c r="N182" s="8" t="str">
        <f aca="false">IF(R182=O182, "MISMA","CONTRARIA")</f>
        <v>MISMA</v>
      </c>
      <c r="O182" s="8" t="str">
        <f aca="false" t="array" ref="O182">_xlfn.IFS(L182="D","1", L182="I","2")</f>
        <v>1</v>
      </c>
      <c r="P182" s="8" t="str">
        <f aca="false" t="array" ref="P182">_xlfn.IFS(K182="OD","1", K182="OI","2")</f>
        <v>1</v>
      </c>
      <c r="Q182" s="1" t="str">
        <f aca="false" t="array" ref="Q182">_xlfn.IFS(J182="M","1", J182="H","2")</f>
        <v>1</v>
      </c>
      <c r="R182" s="8" t="str">
        <f aca="false" t="array" ref="R182">_xlfn.IFS(M182="D","1", M182="I","2")</f>
        <v>1</v>
      </c>
      <c r="S182" s="1" t="str">
        <f aca="false" t="array" ref="S182">_xlfn.IFS(N182="CONTRARIA", "1",N182= "MISMA","2")</f>
        <v>2</v>
      </c>
      <c r="T182" s="1" t="str">
        <f aca="false" t="array" ref="T182">_xlfn.IFS(I182="0-12","1", I182="13-24","2", I182="25-40","3", I182="41-60","4", I182="61-100","5")</f>
        <v>2</v>
      </c>
      <c r="U182" s="9" t="n">
        <v>0</v>
      </c>
      <c r="V182" s="1" t="str">
        <f aca="false">IF(U182="","",IF(AND(U182&gt;=-9,U182&lt;=-6.5),"-9 a -6,5",IF(AND(U182&gt;=-6,U182&lt;=-3.5),"-6 a -3,5",IF(AND(U182&gt;=-3,U182&lt;=-1),"-3 a -1",IF(U182=-0.5,"-0,5",IF(AND(U182&gt;=0,U182&lt;=2.5),"0 a 2,5",IF(AND(U182&gt;=3,U182&lt;=5.5),"3 a 5,5",IF(AND(U182&gt;=6,U182&lt;=8.5),"6 a 8,5",IF(AND(U182&gt;=9,U182&lt;=20),"9 a 20","Fuera de rango")))))))))</f>
        <v>0 a 2,5</v>
      </c>
      <c r="W182" s="11" t="n">
        <f aca="false">IF(V182="","",IF(V182="-9 a -6,5",2,IF(V182="-6 a -3,5",3,IF(V182="-3 a -1",4,IF(V182="-0,5","NORMA",IF(V182="0 a 2,5",5,IF(V182="3 a 5,5",6,IF(V182="6 a 8,5",7,IF(V182="9 a 20",8,"Fuera de rango")))))))))</f>
        <v>5</v>
      </c>
      <c r="X182" s="9" t="n">
        <v>0</v>
      </c>
      <c r="Y182" s="10" t="str">
        <f aca="false">IF(X182="","",IF(AND(X182&gt;=0,X182&lt;=4),"0 a 4",IF(AND(X182&gt;=4.5,X182&lt;=8.5),"4,5 a 8,5",IF(X182=9,"9",IF(AND(X182&gt;=9.5,X182&lt;=13),"9,5 a 13",IF(AND(X182&gt;=13.5,X182&lt;=20),"13,5 a 20",IF(AND(X182&gt;=20.5,X182&lt;=35),"20,5 a 35","Fuera de rango")))))))</f>
        <v>0 a 4</v>
      </c>
      <c r="Z182" s="11" t="n">
        <f aca="false">IF(Y182="","",IF(Y182="0 a 4",1,IF(Y182="4,5 a 8,5",2,IF(Y182="9","NORMA",IF(Y182="9,5 a 13",3,IF(Y182="13,5 a 20",4,IF(Y182="20,5 a 35",5,"Fuera de rango")))))))</f>
        <v>1</v>
      </c>
      <c r="AA182" s="9" t="n">
        <v>21</v>
      </c>
      <c r="AB182" s="10" t="str">
        <f aca="false">IF(AA182="","",IF(AND(AA182&gt;=0,AA182&lt;=9),"0 a 9",IF(AND(AA182&gt;=9.5,AA182&lt;=18.5),"9,5 a 18,5",IF(AA182=19,"19",IF(AND(AA182&gt;=19.5,AA182&lt;=28),"19,5 a 28",IF(AND(AA182&gt;=28.5,AA182&lt;=40),"28,5 a 40","Fuera de rango"))))))</f>
        <v>19,5 a 28</v>
      </c>
      <c r="AC182" s="11" t="n">
        <f aca="false" t="array" ref="AC182">_xlfn.IFS(AB182="","",AB182="0 a 9",1,AB182="9,5 a 18,5",2,AB182="19","NORMA",AB182="19,5 a 28",3,AB182="28,5 a 40",4,TRUE(),"Fuera de rango")</f>
        <v>3</v>
      </c>
      <c r="AD182" s="9" t="n">
        <v>15</v>
      </c>
      <c r="AE182" s="10" t="str">
        <f aca="false">IF(AD182="","",IF(AND(AD182&gt;=-10,AD182&lt;=0),"De -10 a 0",IF(AND(AD182&gt;=0.5,AD182&lt;=9.5),"0,5 a 9,5",IF(AD182=10,"10",IF(AND(AD182&gt;=10.5,AD182&lt;=20),"10,5 a 20",IF(AND(AD182&gt;=20.5,AD182&lt;=40),"20,5 a 40","Fuera de rango"))))))</f>
        <v>10,5 a 20</v>
      </c>
      <c r="AF182" s="12" t="n">
        <f aca="false">IF(AD182="","",IF(AND(AD182&gt;=-10,AD182&lt;=0),1,IF(AND(AD182&gt;=0.5,AD182&lt;=9.5),2,IF(AD182=10,"NORMA",IF(AND(AD182&gt;=10.5,AD182&lt;=20),3,IF(AND(AD182&gt;=20.5,AD182&lt;=40),4,""))))))</f>
        <v>3</v>
      </c>
      <c r="AG182" s="9" t="n">
        <v>9</v>
      </c>
      <c r="AH182" s="11" t="str">
        <f aca="false">IF(AG182="","",IF(AND(AG182&gt;=0,AG182&lt;=4),"0 a 4",IF(AND(AG182&gt;=4.5,AG182&lt;=8.5),"4,5 a 8,5",IF(AG182=9,"9",IF(AND(AG182&gt;=9.5,AG182&lt;=13),"9,5 a 13",IF(AND(AG182&gt;=13.5,AG182&lt;=25),"13,5 a 25","Fuera de rango"))))))</f>
        <v>9</v>
      </c>
      <c r="AI182" s="11" t="str">
        <f aca="false">IF(AH182="","",IF(AH182="0 a 4",1,IF(AH182="4,5 a 8,5",2,IF(AH182="9","NORMA",IF(AH182="9,5 a 13",3,IF(AH182="13,5 a 25",4,""))))))</f>
        <v>NORMA</v>
      </c>
      <c r="AJ182" s="9" t="n">
        <v>4</v>
      </c>
      <c r="AK182" s="10" t="str">
        <f aca="false">IF(AJ182="","",IF(AND(AJ182&gt;=-15,AJ182&lt;=-10.5),"-15 a -10,5",IF(AND(AJ182&gt;=-10,AJ182&lt;=-4),"-10 a -4",IF(AND(AJ182&gt;=-4.5,AJ182&lt;=0),"-4,5 a 0",IF(AND(AJ182&gt;=0.5,AJ182&lt;=4.5),"0,5 a 4,5",IF(AJ182=5,"5",IF(AND(AJ182&gt;=5.5,AJ182&lt;=10),"5,5 a 10",IF(AND(AJ182&gt;=10.5,AJ182&lt;=20),"10,5 a 20","Fuera de rango"))))))))</f>
        <v>0,5 a 4,5</v>
      </c>
      <c r="AL182" s="11" t="n">
        <f aca="false">IF(AK182="","",IF(AK182="-15 a -10,5",1,IF(AK182="-10 a -4",2,IF(AK182="-4,5 a 0",3,IF(AK182="0,5 a 4,5",4,IF(AK182="5","NORMA",IF(AK182="5,5 a 10",5,IF(AK182="10,5 a 20",6,"Error"))))))))</f>
        <v>4</v>
      </c>
      <c r="AM182" s="9" t="n">
        <v>1</v>
      </c>
      <c r="AN182" s="10" t="str">
        <f aca="false">IF(AM182="","",IF(AND(AM182&gt;=-7.5,AM182&lt;=-5.5),"-7,5 a -5,5",IF(AND(AM182&gt;=-5,AM182&lt;=-3),"-5 a -3",IF(AND(AM182&gt;=-2.5,AM182&lt;=-0.5),"-2,5 a -0,5",IF(AM182=0,"0,00",IF(AND(AM182&gt;=0.5,AM182&lt;=2.5),"0,5 a 2,5",IF(AND(AM182&gt;=3,AM182&lt;=5),"3 a 5",IF(AND(AM182&gt;=5.5,AM182&lt;=7.5),"5,5 a 7,5",IF(AND(AM182&gt;=8,AM182&lt;=10),"8 a 10","Fuera de rango")))))))))</f>
        <v>0,5 a 2,5</v>
      </c>
      <c r="AO182" s="11" t="n">
        <f aca="false">IF(AN182="","",IF(AN182="-7,5 a -5,5",1,IF(AN182="-5 a -3",2,IF(AN182="-2,5 a -0,5",3,IF(AN182="0,00","NORMA",IF(AN182="0,5 a 2,5",4,IF(AN182="3 a 5",5,IF(AN182="5,5 a 7,5",6,IF(AN182="8 a 10",7,"Error")))))))))</f>
        <v>4</v>
      </c>
      <c r="AP182" s="9" t="n">
        <v>-1</v>
      </c>
      <c r="AQ182" s="10" t="str">
        <f aca="false">IF(AP182="","",IF(AND(AP182&gt;=-20,AP182&lt;=-9.5),"-20 a -9,5",IF(AND(AP182&gt;=-9,AP182&lt;=-6.5),"-9 a -6,5",IF(AP182=-6,"-6",IF(AND(AP182&gt;=-5.5,AP182&lt;=-3),"-5,5 a -3",IF(AND(AP182&gt;=-2.5,AP182&lt;=0),"-2,5 a 0",IF(AND(AP182&gt;=0.5,AP182&lt;=3),"0,5 a 3",IF(AND(AP182&gt;=3.5,AP182&lt;=6),"3,5 a 6",IF(AND(AP182&gt;=6.5,AP182&lt;=9),"6,5 a 9",IF(AND(AP182&gt;=9.5,AP182&lt;=20),"9,5 a 20","Fuera de rango"))))))))))</f>
        <v>-2,5 a 0</v>
      </c>
      <c r="AR182" s="11" t="n">
        <f aca="false">IF(AQ182="","",IF(AQ182="-20 a -9,5",1,IF(AQ182="-9 a -6,5",2,IF(AQ182="-6","NORMA",IF(AQ182="-5,5 a -3",3,IF(AQ182="-2,5 a 0",4,IF(AQ182="0,5 a 3",5,IF(AQ182="3,5 a 6",6,IF(AQ182="6,5 a 9",7,IF(AQ182="9,5 a 20",8,""))))))))))</f>
        <v>4</v>
      </c>
      <c r="AS182" s="9" t="n">
        <v>17</v>
      </c>
      <c r="AT182" s="10" t="str">
        <f aca="false">IF(AS182="","",IF(AND(AS182&gt;=-16,AS182&lt;=-14),"-16 a -14",IF(AND(AS182&gt;=-13.5,AS182&lt;=-11.5),"-13,5 a -11,5",IF(AND(AS182&gt;=-11,AS182&lt;=-9),"-11 a -9",IF(AND(AS182&gt;=-8.5,AS182&lt;=-6.5),"-8,5 a -6,5",IF(AND(AS182&gt;=-6,AS182&lt;=-4),"-6 a -4",IF(AND(AS182&gt;=-3.5,AS182&lt;=-1.5),"-3,5 a -1,5",IF(AND(AS182&gt;=-1,AS182&lt;=1),"-1 a 1",IF(AND(AS182&gt;=1.5,AS182&lt;=3.5),"1,5 a 3,5",IF(AND(AS182&gt;=4,AS182&lt;=6),"4 a 6",IF(AND(AS182&gt;=6.5,AS182&lt;=8.5),"6,5 a 8,5",IF(AND(AS182&gt;=9,AS182&lt;=11),"9 a 11",IF(AND(AS182&gt;=11.5,AS182&lt;=13.5),"11,5 a 13,5",IF(AND(AS182&gt;=14,AS182&lt;=16),"14 a 16",IF(AND(AS182&gt;=16.5,AS182&lt;=18.5),"16,5 a 18,5",IF(AND(AS182&gt;=19,AS182&lt;=21),"19 a 21","Fuera de rango"))))))))))))))))</f>
        <v>16,5 a 18,5</v>
      </c>
      <c r="AU182" s="11" t="n">
        <f aca="false" t="array" ref="AU182">IF(AT182="","",_xlfn.IFS(AT182="-16 a -14",1,AT182="-13,5 a -11,5",2,AT182="-11 a -9",3,AT182="-8,5 a -6,5",4,AT182="-6 a -4",5,AT182="-3,5 a -1,5",6,AT182="-1 a 1",7,AT182="1,5 a 3,5",8,AT182="4 a 6","NORMA",AT182="6,5 a 8,5",9,AT182="9 a 11",10,AT182="11,5 a 13,5",11,AT182="14 a 16",12,AT182="16,5 a 18,5",13,AT182="19 a 21",14,TRUE(),""))</f>
        <v>13</v>
      </c>
      <c r="AV182" s="9" t="n">
        <v>0.75</v>
      </c>
      <c r="AW182" s="10" t="str">
        <f aca="false">IF(AV182="","",IF(AND(AV182&gt;=-1,AV182&lt;=-0.5),"-1 a -0,5",IF(AND(AV182&gt;-0.5,AV182&lt;=0),"De -0,5 a 0",IF(AND(AV182&gt;=0.25,AV182&lt;=0.75),"0,25 a 0,75",IF(AND(AV182&gt;=1,AV182&lt;=1.5),"1 a 1,5",IF(AND(AV182&gt;=1.75,AV182&lt;=2.25),"1,75 a 2,25",IF(AND(AV182&gt;=2.5,AV182&lt;=3),"2,5 a 3",IF(AND(AV182&gt;=3.25,AV182&lt;=3.75),"3,25 a 3,75","Fuera de rango"))))))))</f>
        <v>0,25 a 0,75</v>
      </c>
      <c r="AX182" s="11" t="str">
        <f aca="false">IF(AW182="","",IF(OR(AW182="-1 a -0,5",AW182="-1 a -0.5"),1,IF(OR(AW182="De -0,5 a 0",AW182="-0,5 a 0",AW182="De -0.5 a 0"),2,IF(OR(AW182="0,25 a 0,75",AW182="0.25 a 0.75"),"NORMA",IF(OR(AW182="1 a 1,5",AW182="1 a 1.5"),3,IF(OR(AW182="1,75 a 2,25",AW182="1.75 a 2.25"),4,IF(OR(AW182="2,5 a 3",AW182="2.5 a 3"),5,IF(OR(AW182="3,25 a 3,75",AW182="3.25 a 3.75"),6,""))))))))</f>
        <v>NORMA</v>
      </c>
      <c r="AY182" s="9" t="n">
        <v>-2</v>
      </c>
      <c r="AZ182" s="10" t="str">
        <f aca="false">IF(AY182="","",IF(AND(AY182&gt;=-20,AY182&lt;=-9.5),"-20 a -9,5",IF(AND(AY182&gt;=-9,AY182&lt;=-6.5),"-9 a -6,5",IF(AY182=-6,"-6",IF(AND(AY182&gt;=-5.5,AY182&lt;=-3),"-5,5 a -3",IF(AND(AY182&gt;=-2.5,AY182&lt;=0),"-2,5 a 0",IF(AND(AY182&gt;=0.5,AY182&lt;=3),"0,5 a 3",IF(AND(AY182&gt;=3.5,AY182&lt;=6),"3,5 a 6","Fuera de rango"))))))))</f>
        <v>-2,5 a 0</v>
      </c>
      <c r="BA182" s="11" t="n">
        <f aca="false">IF(AZ182="","",IF(AZ182="-20 a -9,5",1,IF(AZ182="-9 a -6,5",2,IF(AZ182="-6","NORMA",IF(AZ182="-5,5 a -3",3,IF(AZ182="-2,5 a 0",4,IF(AZ182="0,5 a 3",5,IF(AZ182="3,5 a 6",6,""))))))))</f>
        <v>4</v>
      </c>
      <c r="BB182" s="9" t="n">
        <v>0</v>
      </c>
      <c r="BC182" s="10" t="str">
        <f aca="false" t="array" ref="BC182">IF(BB182="","",_xlfn.IFS(AND(BB182&gt;=0,BB182&lt;=2),"0 a 2",AND(BB182&gt;=2.5,BB182&lt;=4.5),"2,5 a 4,5",AND(BB182&gt;=5,BB182&lt;=7),"5 a 7",AND(BB182&gt;=7.5,BB182&lt;=9.5),"7,5 a 9,5",AND(BB182&gt;=10,BB182&lt;=12),"10 a 12",AND(BB182&gt;=12.5,BB182&lt;=14.5),"12,5 a 14,5",BB182=15,"15",AND(BB182&gt;=15.5,BB182&lt;=17.5),"15,5 a 17,5",AND(BB182&gt;=18,BB182&lt;=20),"18 a 20",AND(BB182&gt;=20.5,BB182&lt;=22.5),"20,5 a 22,5",AND(BB182&gt;=23,BB182&lt;=25),"23 a 25",TRUE(),"Fuera de rango"))</f>
        <v>0 a 2</v>
      </c>
      <c r="BD182" s="11" t="n">
        <f aca="false" t="array" ref="BD182">IF(BC182="","",_xlfn.IFS(BC182="0 a 2",1,BC182="2,5 a 4,5",2,BC182="5 a 7",3,BC182="7,5 a 9,5",4,BC182="10 a 12",5,BC182="12,5 a 14,5",6,BC182="15","NORMA",BC182="15,5 a 17,5",7,BC182="18 a 20",8,BC182="20,5 a 22,5",9,BC182="23 a 25",10,TRUE(),"Fuera de rango"))</f>
        <v>1</v>
      </c>
      <c r="BE182" s="9" t="n">
        <v>30</v>
      </c>
      <c r="BF182" s="10" t="str">
        <f aca="false">IF(BE182="","",IF(AND(BE182&gt;=-20,BE182&lt;=-10),"-20 a -10",IF(AND(BE182&gt;=-9.5,BE182&lt;=0.5),"-9,5 a 0,5",IF(AND(BE182&gt;=1,BE182&lt;=11),"1 a 11",IF(AND(BE182&gt;=11.5,BE182&lt;=20.5),"11,5 a 20,5",IF(BE182=21,"21",IF(AND(BE182&gt;=21.5,BE182&lt;=31.5),"21,5 a 31,5",IF(AND(BE182&gt;=32,BE182&lt;=42),"32 a 42","Fuera de rango"))))))))</f>
        <v>21,5 a 31,5</v>
      </c>
      <c r="BG182" s="11" t="n">
        <f aca="false">IF(BF182="","",IF(BF182="-20 a -10",1,IF(BF182="-9,5 a 0,5",2,IF(BF182="1 a 11",3,IF(BF182="11,5 a 20,5",4,IF(BF182="21","NORMA",IF(BF182="21,5 a 31,5",5,IF(BF182="32 a 42",6,""))))))))</f>
        <v>5</v>
      </c>
      <c r="BH182" s="9" t="n">
        <v>21</v>
      </c>
      <c r="BI182" s="10" t="str">
        <f aca="false">IF(BH182="","",IF(AND(BH182&gt;=-20,BH182&lt;=-15),"-20 a -15",IF(AND(BH182&gt;=-14.5,BH182&lt;=-9.5),"-14,5 a -9,5",IF(AND(BH182&gt;=-9,BH182&lt;=-4),"-9 a -4",IF(AND(BH182&gt;=-3.5,BH182&lt;=2.5),"-3,5 a 2,5",IF(AND(BH182&gt;=3,BH182&lt;=8),"3 a 8",IF(AND(BH182&gt;=8.5,BH182&lt;=14.5),"8,5 a 14,5",IF(BH182=15,"15",IF(AND(BH182&gt;=15.5,BH182&lt;=20.5),"15,5 a 20,5",IF(AND(BH182&gt;=21,BH182&lt;=26),"21 a 26","Fuera de rango"))))))))))</f>
        <v>21 a 26</v>
      </c>
      <c r="BJ182" s="11" t="n">
        <f aca="false">IF(BI182="","",IF(BI182="-20 a -15",1,IF(BI182="-14,5 a -9,5",2,IF(BI182="-9 a -4",3,IF(BI182="-3,5 a 2,5",4,IF(BI182="3 a 8",5,IF(BI182="8,5 a 14,5",6,IF(BI182="15","NORMA",IF(BI182="15,5 a 20,5",7,IF(BI182="21 a 26",8,IF(BI182="26,5 a 31,5",9,"")))))))))))</f>
        <v>8</v>
      </c>
      <c r="BK182" s="9" t="n">
        <v>0</v>
      </c>
      <c r="BL182" s="10" t="str">
        <f aca="false">IF(BK182="","",IF(AND(BK182&gt;=0,BK182&lt;=2),"0 - 2",IF(AND(BK182&gt;=2.5,BK182&lt;=4.5),"2,5 - 4,5",IF(AND(BK182&gt;=5,BK182&lt;=7),"5 - 7",IF(AND(BK182&gt;=7.5,BK182&lt;=9.5),"7,5 - 9,5",IF(AND(BK182&gt;=10,BK182&lt;=12),"10 - 12",IF(AND(BK182&gt;=12.5,BK182&lt;=13.5),"12,5 - 13,5",IF(BK182=14,"14",IF(AND(BK182&gt;=14.5,BK182&lt;=16.5),"14,5 - 16,5",IF(AND(BK182&gt;=17,BK182&lt;=19),"17 - 19",IF(AND(BK182&gt;=19.5,BK182&lt;=21.5),"19,5 - 21,5",IF(AND(BK182&gt;=22,BK182&lt;=24),"22 - 24",IF(AND(BK182&gt;=24.5,BK182&lt;=26.5),"24,5 - 26,5",IF(AND(BK182&gt;=27,BK182&lt;=29),"27 - 29",IF(AND(BK182&gt;=29.5,BK182&lt;=30),"29,5 - 30","Fuera de rango")))))))))))))))</f>
        <v>0 - 2</v>
      </c>
      <c r="BM182" s="11" t="n">
        <f aca="false">IF(BL182="","",IF(BL182="0 - 2",1,IF(BL182="2,5 - 4,5",2,IF(BL182="5 - 7",3,IF(BL182="7,5 - 9,5",4,IF(BL182="10 - 12",5,IF(BL182="12,5 - 13,5",6,IF(BL182="14","NORMA",IF(BL182="14,5 - 16,5",7,IF(BL182="17 - 19",8,IF(BL182="19,5 - 21,5",9,IF(BL182="22 - 24",10,IF(BL182="24,5 - 26,5",11,IF(BL182="27 - 29",12,IF(BL182="29,5 - 30",13,"")))))))))))))))</f>
        <v>1</v>
      </c>
      <c r="BN182" s="9" t="n">
        <v>13</v>
      </c>
      <c r="BO182" s="10" t="str">
        <f aca="false">IF(BN182="","",IF(AND(BN182&gt;=-20,BN182&lt;=-10),"-20 a -10",IF(AND(BN182&gt;=-9.5,BN182&lt;=0.5),"-9,5 a 0,5",IF(AND(BN182&gt;=1,BN182&lt;=11),"1 a 11",IF(AND(BN182&gt;=11.5,BN182&lt;=21.5),"11,5 a 21,5",IF(BN182=22,"22",IF(AND(BN182&gt;=22.5,BN182&lt;=32.5),"22,5 a 32,5",IF(AND(BN182&gt;=33,BN182&lt;=43),"33 a 43","Fuera de rango"))))))))</f>
        <v>11,5 a 21,5</v>
      </c>
      <c r="BP182" s="11" t="n">
        <f aca="false">IF(BO182="","",IF(BO182="-20 a -10",1,IF(BO182="-9,5 a 0,5",2,IF(BO182="1 a 11",3,IF(BO182="11,5 a 21,5",4,IF(BO182="22","NORMA",IF(BO182="22,5 a 32,5",5,IF(BO182="33 a 43",6,""))))))))</f>
        <v>4</v>
      </c>
      <c r="BQ182" s="9" t="n">
        <v>8</v>
      </c>
      <c r="BR182" s="10" t="str">
        <f aca="false">IF(BQ182="","",IF(AND(BQ182&gt;=-20,BQ182&lt;=-15),"-20 a -15",IF(AND(BQ182&gt;=-14.5,BQ182&lt;=-9.5),"-14,5 a -9,5",IF(AND(BQ182&gt;=-9,BQ182&lt;=-4),"-9 a -4",IF(AND(BQ182&gt;=-3.5,BQ182&lt;=2.5),"-3,5 a 2,5",IF(AND(BQ182&gt;=3,BQ182&lt;=8),"3 a 8",IF(AND(BQ182&gt;=8.5,BQ182&lt;=13.5),"8,5 a 13,5",IF(AND(BQ182&gt;=14,BQ182&lt;=17.5),"14 a 17,5",IF(BQ182=18,"18",IF(AND(BQ182&gt;=18.5,BQ182&lt;=23.5),"18,5 a 23,5",IF(AND(BQ182&gt;=24,BQ182&lt;=29),"24 a 29",IF(AND(BQ182&gt;=29.5,BQ182&lt;=34.5),"29,5 a 34,5",IF(AND(BQ182&gt;=35,BQ182&lt;=40),"35 a 40","Fuera de rango")))))))))))))</f>
        <v>3 a 8</v>
      </c>
      <c r="BS182" s="11" t="n">
        <f aca="false">IF(BR182="","",IF(BR182="-20 a -15",1,IF(BR182="-14,5 a -9,5",2,IF(BR182="-9 a -4",3,IF(BR182="-3,5 a 2,5",4,IF(BR182="3 a 8",5,IF(BR182="8,5 a 13,5",6,IF(BR182="14 a 17,5",7,IF(BR182="18","NORMA",IF(BR182="18,5 a 23,5",8,IF(BR182="24 a 29",9,IF(BR182="29,5 a 34,5",10,IF(BR182="35 a 40",11,"")))))))))))))</f>
        <v>5</v>
      </c>
      <c r="BT182" s="9" t="n">
        <v>2</v>
      </c>
      <c r="BU182" s="10" t="str">
        <f aca="false">IF(BT182="","",IF(AND(BT182&gt;=-20,BT182&lt;=-18),"-20 a -18",IF(AND(BT182&gt;=-17.5,BT182&lt;=-15.5),"-17,5 a -15,5",IF(AND(BT182&gt;=-15,BT182&lt;=-13),"-15 a -13",IF(AND(BT182&gt;=-12.5,BT182&lt;=-10.5),"-12,5 a -10,5",IF(AND(BT182&gt;=-10,BT182&lt;=-8),"-10 a -8",IF(AND(BT182&gt;=-7.5,BT182&lt;=-5.5),"-7,5 a -5,5",IF(AND(BT182&gt;=-5,BT182&lt;=-3),"-5 a -3",IF(AND(BT182&gt;=-2.5,BT182&lt;=-0.5),"-2,5 a -0,5",IF(BT182=0,"0",IF(AND(BT182&gt;=0.5,BT182&lt;=2.5),"0,5 a 2,5",IF(AND(BT182&gt;=3,BT182&lt;=5),"3 a 5",IF(AND(BT182&gt;=5.5,BT182&lt;=7.5),"5,5 a 7,5",IF(AND(BT182&gt;=8,BT182&lt;=10),"8 a 10",IF(AND(BT182&gt;=10.5,BT182&lt;=12.5),"10,5 a 12,5",IF(AND(BT182&gt;=13,BT182&lt;=15),"13 a 15",IF(AND(BT182&gt;=15.5,BT182&lt;=17.5),"15,5 a 17,5",IF(AND(BT182&gt;=18,BT182&lt;=20),"18 a 20","Fuera de rango"))))))))))))))))))</f>
        <v>0,5 a 2,5</v>
      </c>
      <c r="BV182" s="11" t="n">
        <f aca="false">IF(BT182="","",IF(BT182=0,"NORMA",IF(AND(BT182&gt;=-20,BT182&lt;=-18),2,IF(AND(BT182&gt;=-17.5,BT182&lt;=-15.5),2,IF(AND(BT182&gt;=-15,BT182&lt;=-13),3,IF(AND(BT182&gt;=-12.5,BT182&lt;=-10.5),4,IF(AND(BT182&gt;=-10,BT182&lt;=-8),5,IF(AND(BT182&gt;=-7.5,BT182&lt;=-5.5),6,IF(AND(BT182&gt;=-5,BT182&lt;=-3),7,IF(AND(BT182&gt;=-2.5,BT182&lt;=-0.5),8,IF(AND(BT182&gt;=0.5,BT182&lt;=2.5),9,IF(AND(BT182&gt;=3,BT182&lt;=5),10,IF(AND(BT182&gt;=5.5,BT182&lt;=7.5),11,IF(AND(BT182&gt;=8,BT182&lt;=10),12,IF(AND(BT182&gt;=10.5,BT182&lt;=12.5),13,IF(AND(BT182&gt;=13,BT182&lt;=15),14,IF(AND(BT182&gt;=15.5,BT182&lt;=17.5),15,IF(AND(BT182&gt;=18,BT182&lt;=20),16,"Fuera de rango"))))))))))))))))))</f>
        <v>9</v>
      </c>
      <c r="BW182" s="9" t="n">
        <v>-4.75</v>
      </c>
      <c r="BX182" s="10" t="n">
        <f aca="false">18.5- (0.3*H182)</f>
        <v>11.9</v>
      </c>
      <c r="BY182" s="10" t="n">
        <f aca="false">(BW182)-(BX182)</f>
        <v>-16.65</v>
      </c>
      <c r="BZ182" s="10" t="str">
        <f aca="false">IF(BY182="","",IF(BY182&lt;-27.5,"De -30 a -28",IF(BY182&lt;-25,"De -27,5 a -25,5",IF(BY182&lt;-22.5,"De -25 a -23",IF(BY182&lt;-20,"De -22,5 a -20,5",IF(BY182&lt;-17.5,"De -20 a -18",IF(BY182&lt;-15,"De -17,5 a -15,5",IF(BY182&lt;-12.5,"De -15 a -13",IF(BY182&lt;-10,"De -12,5 a -10,5",IF(BY182&lt;-7.5,"De -10 a -8",IF(BY182&lt;-5,"De -7,5 a -5,5",IF(BY182&lt;-2.5,"De -5 a -3",IF(BY182&lt;0,"De -2,5 a -0,5",IF(BY182&lt;2.5,"De 0 a 2",IF(BY182&lt;5,"De 2,5 a 4,5",IF(BY182&lt;7.5,"De 5 a 7",IF(BY182&lt;10,"De 7,5 a 9,5",IF(BY182&lt;12.5,"De 10 a 12",IF(BY182&lt;15,"De 12,5 a 14,5",IF(BY182&lt;17.5,"De 15 a 17",IF(BY182&lt;20,"De 17,5 a 19,5",IF(BY182&lt;22.5,"De 20 a 22",IF(BY182&lt;25,"De 22,5 a 24,5",IF(BY182&lt;27.5,"De 25 a 27","De 27,5 a 30"))))))))))))))))))))))))</f>
        <v>De -17,5 a -15,5</v>
      </c>
      <c r="CA182" s="12" t="n">
        <f aca="false">IF(BY182="","",IF(BY182&lt;=-28,1,IF(BY182&lt;=-25.5,2,IF(BY182&lt;=-23,3,IF(BY182&lt;=-20.5,4,IF(BY182&lt;=-18,5,IF(BY182&lt;=-15.5,6,IF(BY182&lt;=-13,7,IF(BY182&lt;=-10.5,8,IF(BY182&lt;=-8,9,IF(BY182&lt;=-5.5,10,IF(BY182&lt;=-3,11,IF(BY182&lt;=-0.5,12,IF(BY182&lt;=2,13,IF(BY182&lt;=4.5,14,IF(BY182&lt;=7,15,IF(BY182&lt;=9.5,16,IF(BY182&lt;=12,17,IF(BY182&lt;=14.5,18,IF(BY182&lt;=17,19,IF(BY182&lt;=19.5,20,IF(BY182&lt;=22,21,IF(BY182&lt;=24.5,22,IF(BY182&lt;=27,23,IF(BY182&lt;=30,24,"Fuera de rango")))))))))))))))))))))))))</f>
        <v>6</v>
      </c>
      <c r="CB182" s="9" t="n">
        <v>-4.75</v>
      </c>
      <c r="CC182" s="10" t="n">
        <f aca="false">18.5- (0.3*H182)</f>
        <v>11.9</v>
      </c>
      <c r="CD182" s="10" t="n">
        <f aca="false">(CB182)-(CC182)</f>
        <v>-16.65</v>
      </c>
      <c r="CE182" s="10" t="str">
        <f aca="false">IF(CD182="","",IF(CD182&lt;-27.5,"De -30 a -28",IF(CD182&lt;-25,"De -27,5 a -25,5",IF(CD182&lt;-22.5,"De -25 a -23",IF(CD182&lt;-20,"De -22,5 a -20,5",IF(CD182&lt;-17.5,"De -20 a -18",IF(CD182&lt;-15,"De -17,5 a -15,5",IF(CD182&lt;-12.5,"De -15 a -13",IF(CD182&lt;-10,"De -12,5 a -10,5",IF(CD182&lt;-7.5,"De -10 a -8",IF(CD182&lt;-5,"De -7,5 a -5,5",IF(CD182&lt;-2.5,"De -5 a -3",IF(CD182&lt;0,"De -2,5 a -0,5",IF(CD182&lt;=2,"De 0 a 2",IF(CD182&lt;=4.5,"De 2,5 a 4,5",IF(CD182&lt;=7,"De 5 a 7",IF(CD182&lt;=9.5,"De 7,5 a 9,5",IF(CD182&lt;=12,"De 10 a 12",IF(CD182&lt;=14.5,"De 12,5 a 14,5",IF(CD182&lt;=17,"De 15 a 17",IF(CD182&lt;=19.5,"De 17,5 a 19,5",IF(CD182&lt;=22,"De 20 a 22",IF(CD182&lt;=24.5,"De 22,5 a 24,5",IF(CD182&lt;=27,"De 25 a 27","De 27,5 a 30"))))))))))))))))))))))))</f>
        <v>De -17,5 a -15,5</v>
      </c>
      <c r="CF182" s="12" t="n">
        <f aca="false">IF(CD182="","",IF(CD182&lt;-27.5,1,IF(CD182&lt;-25,2,IF(CD182&lt;-22.5,3,IF(CD182&lt;-20,4,IF(CD182&lt;-17.5,5,IF(CD182&lt;-15,6,IF(CD182&lt;-12.5,7,IF(CD182&lt;-10,8,IF(CD182&lt;-7.5,9,IF(CD182&lt;-5,10,IF(CD182&lt;-2.5,11,IF(CD182&lt;0,12,IF(CD182&lt;2.5,13,IF(CD182&lt;5,14,IF(CD182&lt;7.5,15,IF(CD182&lt;10,16,IF(CD182&lt;12.5,17,IF(CD182&lt;15,18,IF(CD182&lt;17.5,19,IF(CD182&lt;20,20,IF(CD182&lt;22.5,21,IF(CD182&lt;25,22,IF(CD182&lt;27.5,23,24))))))))))))))))))))))))</f>
        <v>6</v>
      </c>
      <c r="CG182" s="9" t="n">
        <v>-3.25</v>
      </c>
      <c r="CH182" s="10" t="str">
        <f aca="false">IF(CG182="","",IF(AND(CG182&gt;=-10,CG182&lt;=-9.5),"-10 a -9,5",IF(AND(CG182&gt;-9.5,CG182&lt;=-8.5),"-9 a -8,5",IF(AND(CG182&gt;-8.5,CG182&lt;=-7.5),"-8 a -7,5",IF(AND(CG182&gt;-7.5,CG182&lt;=-6.5),"-7 a -6,5",IF(AND(CG182&gt;-6.5,CG182&lt;=-5.5),"-6 a -5,5",IF(AND(CG182&gt;-5.5,CG182&lt;=-4.5),"-5 a -4,5",IF(AND(CG182&gt;-4.5,CG182&lt;=-3.5),"-4 a -3,5",IF(AND(CG182&gt;-3.5,CG182&lt;=-2.5),"-3 a -2,5",IF(CG182=-2.25,"-2,25",IF(AND(CG182&gt;-2.5,CG182&lt;=-1.5),"-2 a -1,5",IF(AND(CG182&gt;-1.5,CG182&lt;=-0.5),"-1 a -0,5",IF(AND(CG182&gt;-0.5,CG182&lt;=0.5),"0 a 0,5",IF(AND(CG182&gt;0.5,CG182&lt;=1.5),"1 a 1,5",IF(AND(CG182&gt;1.5,CG182&lt;=2.5),"2 a 2,5",IF(AND(CG182&gt;2.5,CG182&lt;=3.5),"3 a 3,5",IF(AND(CG182&gt;3.5,CG182&lt;=4.5),"4 a 4,5",IF(AND(CG182&gt;4.5,CG182&lt;=5.5),"5 a 5,5",IF(AND(CG182&gt;5.5,CG182&lt;=6.5),"6 a 6,5",IF(AND(CG182&gt;6.5,CG182&lt;=7.5),"7 a 7,5",IF(AND(CG182&gt;7.5,CG182&lt;=8.5),"8 a 8,5",IF(AND(CG182&gt;8.5,CG182&lt;=9.5),"9 a 9,5",IF(CG182&gt;=10,"10","Fuera de rango")))))))))))))))))))))))</f>
        <v>-3 a -2,5</v>
      </c>
      <c r="CI182" s="11" t="n">
        <f aca="false">IF(CG182="","",IF(CG182=-2.25,"NORMA",IF(CG182&lt;=-9.5,1,IF(CG182&lt;=-8.5,2,IF(CG182&lt;=-7.5,3,IF(CG182&lt;=-6.5,4,IF(CG182&lt;=-5.5,5,IF(CG182&lt;=-4.5,6,IF(CG182&lt;=-3.5,7,IF(CG182&lt;=-2.5,8,IF(CG182&lt;=-1.5,9,IF(CG182&lt;=-0.5,10,IF(CG182&lt;=0.5,11,IF(CG182&lt;=1.5,12,IF(CG182&lt;=2.5,13,IF(CG182&lt;=3.5,14,IF(CG182&lt;=4.5,15,IF(CG182&lt;=5.5,16,IF(CG182&lt;=6.5,17,IF(CG182&lt;=7.5,18,IF(CG182&lt;=8.5,19,IF(CG182&lt;=9.5,20,IF(CG182=10,21,"Fuera de rango")))))))))))))))))))))))</f>
        <v>8</v>
      </c>
      <c r="CJ182" s="9" t="n">
        <v>3</v>
      </c>
      <c r="CK182" s="10" t="str">
        <f aca="false">IF(CJ182="","",IF(AND(CJ182&gt;=-6,CJ182&lt;=-5.5),"-6 a -5,5",IF(AND(CJ182&gt;-5.5,CJ182&lt;=-4.5),"-5 a -4,5",IF(AND(CJ182&gt;-4.5,CJ182&lt;=-3.5),"-4 a -3,5",IF(AND(CJ182&gt;-3.5,CJ182&lt;=-2.5),"-3 a -2,5",IF(AND(CJ182&gt;-2.5,CJ182&lt;=-1.5),"-2 a -1,5",IF(AND(CJ182&gt;-1.5,CJ182&lt;=-0.5),"-1 a -0,5",IF(AND(CJ182&gt;-0.5,CJ182&lt;=0.5),"0 a 0,5",IF(AND(CJ182&gt;0.5,CJ182&lt;=1.5),"1 a 1,5",IF(AND(CJ182&gt;1.5,CJ182&lt;2.5),"2",IF(AND(CJ182&gt;=2.5,CJ182&lt;=3),"2,5 a 3",IF(AND(CJ182&gt;3,CJ182&lt;=4),"3,5 a 4",IF(AND(CJ182&gt;4,CJ182&lt;=5),"4,5 a 5",IF(AND(CJ182&gt;5,CJ182&lt;=6),"5,5 a 6",IF(AND(CJ182&gt;6,CJ182&lt;=7),"6,5 a 7",IF(AND(CJ182&gt;7,CJ182&lt;=8),"7,5 a 8",IF(AND(CJ182&gt;8,CJ182&lt;=9.5),"8,5 a 9,5",IF(CJ182=10,"10","Fuera de rango"))))))))))))))))))</f>
        <v>2,5 a 3</v>
      </c>
      <c r="CL182" s="11" t="n">
        <f aca="false">IF(CK182="","",IF(OR(CK182="-6 a -5,5",CK182="-6 - -5,5"),1,IF(OR(CK182="-5 a -4,5",CK182="-5 - -4,5"),2,IF(OR(CK182="-4 a -3,5",CK182="-4 - -3,5"),3,IF(OR(CK182="-3 a -2,5",CK182="-3 - -2,5"),4,IF(OR(CK182="-2 a -1,5",CK182="-2 - -1,5"),5,IF(OR(CK182="-1 a -0,5",CK182="-1 - -0,5"),6,IF(OR(CK182="0 a 0,5",CK182="0 - 0,5"),7,IF(OR(CK182="1 a 1,5",CK182="1 - 1,5"),8,IF(CK182="2","NORMA",IF(OR(CK182="2,5 a 3",CK182="2,5 - 3"),9,IF(OR(CK182="3,5 a 4",CK182="3,5 - 4"),10,IF(OR(CK182="4,5 a 5",CK182="4,5 - 5"),11,IF(OR(CK182="5,5 a 6",CK182="5,5 - 6"),12,IF(OR(CK182="6,5 a 7",CK182="6,5 - 7"),13,IF(OR(CK182="7,5 a 8",CK182="7,5 - 8"),14,IF(OR(CK182="8,5 a 9",CK182="8,5 - 9,5",CK182="9 a 9,5"),15,IF(CK182="10",15,IF(OR(CK182="0,5 a 1",CK182="0,5 - 1"),7,"Fuera de rango")))))))))))))))))))</f>
        <v>9</v>
      </c>
      <c r="CM182" s="10" t="n">
        <v>0</v>
      </c>
      <c r="CN182" s="10" t="str">
        <f aca="false">IF(CM182=0,"0", " ")</f>
        <v>0</v>
      </c>
      <c r="CO182" s="10" t="str">
        <f aca="false">IF(CM182&gt;0,"EME"," ")</f>
        <v> </v>
      </c>
      <c r="CP182" s="10" t="n">
        <v>0</v>
      </c>
      <c r="CQ182" s="10" t="str">
        <f aca="false">IF(CP182&gt;0,"0", " ")</f>
        <v> </v>
      </c>
      <c r="CR182" s="10" t="str">
        <f aca="false">IF(CP182&gt;0,"EME"," ")</f>
        <v> </v>
      </c>
      <c r="CS182" s="9" t="n">
        <v>0</v>
      </c>
      <c r="CT182" s="10" t="str">
        <f aca="false">IF(CS182&gt;0,"1", " ")</f>
        <v> </v>
      </c>
      <c r="CU182" s="10" t="str">
        <f aca="false">IF(CS182&gt;0,"HIP"," ")</f>
        <v> </v>
      </c>
      <c r="CV182" s="9" t="n">
        <v>0</v>
      </c>
      <c r="CW182" s="10" t="str">
        <f aca="false">IF(CV182&gt;0,"1", " ")</f>
        <v> </v>
      </c>
      <c r="CX182" s="10" t="str">
        <f aca="false">IF(CV182&gt;0,"HIP"," ")</f>
        <v> </v>
      </c>
      <c r="CY182" s="9" t="n">
        <v>-2</v>
      </c>
      <c r="CZ182" s="11" t="str">
        <f aca="false">IF(CY182&lt;0,"2"," ")</f>
        <v>2</v>
      </c>
      <c r="DA182" s="11" t="str">
        <f aca="false">IF(CY182&lt;0,"MIO"," ")</f>
        <v>MIO</v>
      </c>
      <c r="DB182" s="9" t="n">
        <v>-2</v>
      </c>
      <c r="DC182" s="11" t="str">
        <f aca="false">IF(DB182&lt;0,"2"," ")</f>
        <v>2</v>
      </c>
      <c r="DD182" s="11" t="str">
        <f aca="false">IF(DB182&lt;0,"MIO"," ")</f>
        <v>MIO</v>
      </c>
      <c r="DE182" s="9" t="n">
        <v>0</v>
      </c>
      <c r="DF182" s="11" t="str">
        <f aca="false">IF(DE182&lt;0,"3"," ")</f>
        <v> </v>
      </c>
      <c r="DG182" s="11" t="str">
        <f aca="false">IF(DE182&lt;0,"AST"," ")</f>
        <v> </v>
      </c>
      <c r="DH182" s="9" t="n">
        <v>0</v>
      </c>
      <c r="DI182" s="11" t="str">
        <f aca="false">IF(DH182&lt;0,"3"," ")</f>
        <v> </v>
      </c>
      <c r="DJ182" s="11" t="str">
        <f aca="false">IF(DH182&lt;0,"AST"," ")</f>
        <v> </v>
      </c>
      <c r="DK182" s="9" t="n">
        <v>0</v>
      </c>
      <c r="DL182" s="10" t="str">
        <f aca="false">IF(DK182&gt;0,"4"," ")</f>
        <v> </v>
      </c>
      <c r="DM182" s="10" t="str">
        <f aca="false">IF(DK182&gt;0,"PRE"," ")</f>
        <v> </v>
      </c>
      <c r="DN182" s="9" t="n">
        <v>0</v>
      </c>
      <c r="DO182" s="10" t="str">
        <f aca="false">IF(DN182&gt;0,"4"," ")</f>
        <v> </v>
      </c>
      <c r="DP182" s="10" t="str">
        <f aca="false">IF(DN182&gt;0,"PRE"," ")</f>
        <v> </v>
      </c>
      <c r="DQ182" s="12" t="n">
        <v>1</v>
      </c>
      <c r="DR182" s="12" t="n">
        <v>1</v>
      </c>
      <c r="DS182" s="12" t="str">
        <f aca="false">CONCATENATE(CO182,CU182,DA182,DG182,DM182)</f>
        <v>  MIO  </v>
      </c>
      <c r="DT182" s="10" t="str">
        <f aca="false" t="array" ref="DT182">_xlfn.IFS(DS182="EME    ","0", DS182=" HIP   ","1", DS182="  MIO  ","2", DS182="   AST ","3", DS182="    PRE","4", DS182="EME   PRE","5", DS182=" HIP  PRE","6", DS182=" HIP AST ","7", DS182="  MIO PRE","8", DS182="  MIOAST ","9", DS182="   ASTPRE","10",DS182=" HIP ASTPRE","11", DS182="  MIOASTPRE","12", DS182="     ","0")</f>
        <v>2</v>
      </c>
      <c r="DU182" s="1" t="s">
        <v>154</v>
      </c>
      <c r="DV182" s="1" t="str">
        <f aca="false" t="array" ref="DV182">_xlfn.IFS(DU182="SI","2", DU182="NO","1")</f>
        <v>1</v>
      </c>
      <c r="DW182" s="10" t="n">
        <v>0</v>
      </c>
      <c r="DX182" s="11" t="str">
        <f aca="false">IF(DW182=0,"1","2")</f>
        <v>1</v>
      </c>
      <c r="DY182" s="11" t="str">
        <f aca="false" t="array" ref="DY182">_xlfn.IFS(DW182=0,"0", DW182=0.25, "1", DW182=0.5,"2", DW182=0.75,"3", DW182=1,"4",DW182=1.25,"5", DW182=1.5,"6", DW182=1.75,"7", DW182=2,"8")</f>
        <v>0</v>
      </c>
      <c r="DZ182" s="10" t="n">
        <v>0</v>
      </c>
      <c r="EA182" s="11" t="str">
        <f aca="false">IF(DZ182=0,"1","2")</f>
        <v>1</v>
      </c>
      <c r="EB182" s="11" t="str">
        <f aca="false" t="array" ref="EB182">_xlfn.IFS(DZ182=0,"0", DZ182=0.25, "1", DZ182=0.5,"2", DZ182=0.75,"3", DZ182=1,"4",DZ182=1.25,"5", DZ182=1.5,"6", DZ182=1.75,"7", DZ182=2,"8")</f>
        <v>0</v>
      </c>
      <c r="EC182" s="10" t="n">
        <v>-0.5</v>
      </c>
      <c r="ED182" s="10" t="str">
        <f aca="false">IF(EC182=0,"1","2")</f>
        <v>2</v>
      </c>
      <c r="EE182" s="11" t="str">
        <f aca="false" t="array" ref="EE182">_xlfn.IFS(EC182=0,"0", EC182=-0.25, "1", EC182=-0.5,"2", EC182=-0.75,"3", EC182=-1,"4",EC182=-1.25,"5", EC182=-1.5,"6", EC182=-1.75,"7", EC182=-2,"8", EC182=-2.25,"9",EC182=-2.5,"10", EC182=-2.75,"11", EC182=-3,"12", EC182=-3.25,"13", EC182=-3.5,"14", EC182=-3.75,"15",EC182=-4,"16")</f>
        <v>2</v>
      </c>
      <c r="EF182" s="10" t="n">
        <v>-0.5</v>
      </c>
      <c r="EG182" s="10" t="str">
        <f aca="false">IF(EF182=0,"1","2")</f>
        <v>2</v>
      </c>
      <c r="EH182" s="11" t="str">
        <f aca="false" t="array" ref="EH182">_xlfn.IFS(EF182=0,"0", EF182=-0.25, "1", EF182=-0.5,"2", EF182=-0.75,"3", EF182=-1,"4",EF182=-1.25,"5", EF182=-1.5,"6", EF182=-1.75,"7", EF182=-2,"8", EF182=-2.25,"9",EF182=-2.5,"10", EF182=-2.75,"11", EF182=-3,"12", EF182=-3.25,"13", EF182=-3.5,"14", EF182=-3.75,"15",EF182=-4,"16")</f>
        <v>2</v>
      </c>
      <c r="EI182" s="10" t="n">
        <v>0</v>
      </c>
      <c r="EJ182" s="11" t="str">
        <f aca="false">IF(EI182=0,"1","2")</f>
        <v>1</v>
      </c>
      <c r="EK182" s="11" t="str">
        <f aca="false" t="array" ref="EK182">_xlfn.IFS(EI182=0,"0", EI182=-0.25, "1", EI182=-0.5,"2", EI182=-0.75,"3", EI182=-1,"4",EI182=-1.25,"5", EI182=-1.5,"6", EI182=-1.75,"7", EI182=-2,"8", EI182=-2.25,"9", EI182=-2.25,"9",EI182=-2.5,"10", EI182=-2.75,"11", EI182=-3,"12", EI182=-3.25,"13", EI182=-3.5,"14", EI182=-3.75,"15",EI182=-4,"16", EI182=0.25, "17", EI182=0.5, "18")</f>
        <v>0</v>
      </c>
      <c r="EL182" s="10" t="n">
        <v>0</v>
      </c>
      <c r="EM182" s="11" t="str">
        <f aca="false">IF(EL182=0,"1","2")</f>
        <v>1</v>
      </c>
      <c r="EN182" s="11" t="str">
        <f aca="false" t="array" ref="EN182">_xlfn.IFS(EL182=0.25,"17",EL182=0.5,"18", EL182=0,"0", EL182=-0.25, "1", EL182=-0.5,"2", EL182=-0.75,"3", EL182=-1,"4",EL182=-1.25,"5", EL182=-1.5,"6", EL182=-1.75,"7", EL182=-2,"8",EL182= -2.25,"9",EL182=-2.5,"10",EL182= -2.75,"11",EL182= -3,"12",EL182= -3.25,"13",EL182= -3.5,"14",EL182= -3.75,"15",EL182=-4,"16")</f>
        <v>0</v>
      </c>
      <c r="EO182" s="10" t="n">
        <v>0</v>
      </c>
      <c r="EP182" s="11" t="str">
        <f aca="false">IF(EO182=0,"1","2")</f>
        <v>1</v>
      </c>
      <c r="EQ182" s="11" t="str">
        <f aca="false" t="array" ref="EQ182">_xlfn.IFS(EO182=0,"0", EO182=0.25, "1", EO182=0.5,"2", EO182=0.75,"3", EO182=1,"4",EO182=1.25,"5", EO182=1.5,"6", EO182=1.75,"7", EO182=2,"8", EO182=2.25,"9", EO182=2.25,"9",EO182=2.5,"10", EO182=2.75,"11", EO182=3,"12", EO182=3.25,"13", EO182=3.5,"14", EO182=3.75,"15",EO182=4,"16", EO182=-0.25, "17", bq=-0.5, "18")</f>
        <v>0</v>
      </c>
      <c r="ER182" s="10" t="n">
        <v>0</v>
      </c>
      <c r="ES182" s="11" t="str">
        <f aca="false">IF(ER182=0,"1","2")</f>
        <v>1</v>
      </c>
      <c r="ET182" s="11" t="str">
        <f aca="false" t="array" ref="ET182">_xlfn.IFS(ER182=0,"0", ER182=0.25, "1", ER182=0.5,"2", ER182=0.75,"3", ER182=1,"4",ER182=1.25,"5", ER182=1.5,"6", ER182=1.75,"7", ER182=2,"8", ER182=2.25,"9", ER182=2.25,"9",ER182=2.5,"10", ER182=2.75,"11", ER182=3,"12", ER182=3.25,"13", ER182=3.5,"14", ER182=3.75,"15",ER182=4,"16", ER182=-0.25, "17", bq=-0.5, "18")</f>
        <v>0</v>
      </c>
      <c r="EU182" s="13" t="n">
        <v>24</v>
      </c>
      <c r="EV182" s="14" t="str">
        <f aca="false">VLOOKUP(EU182,LEYENDA!$G$2:$H$8,2,TRUE())</f>
        <v>19-24</v>
      </c>
      <c r="EW182" s="14" t="str">
        <f aca="false" t="array" ref="EW182">_xlfn.IFS(EV182="0-5","1", EV182="6-12","2", EV182="13-18","3", EV182="19-24","4", EV182="25-36","5", EV182="37-48","6", EV182="49-60","7")</f>
        <v>4</v>
      </c>
    </row>
    <row r="183" customFormat="false" ht="13.5" hidden="false" customHeight="false" outlineLevel="0" collapsed="false">
      <c r="A183" s="1" t="n">
        <v>58</v>
      </c>
      <c r="B183" s="32" t="n">
        <v>6</v>
      </c>
      <c r="C183" s="42" t="n">
        <v>41650</v>
      </c>
      <c r="D183" s="43"/>
      <c r="E183" s="5" t="str">
        <f aca="false">VLOOKUP(A183,'286'!$A$3:$J$600,10,FALSE())</f>
        <v>BARROSO BRAVO, LIDIA</v>
      </c>
      <c r="F183" s="4" t="str">
        <f aca="false">VLOOKUP(A183,'286'!$A$3:$I$1768,3,FALSE())</f>
        <v>BABRALI</v>
      </c>
      <c r="G183" s="6" t="n">
        <f aca="false">VLOOKUP(A183,'286'!$A$3:$I$1768,4,FALSE())</f>
        <v>33281</v>
      </c>
      <c r="H183" s="7" t="n">
        <f aca="false">YEAR(C183)-YEAR(G183)</f>
        <v>23</v>
      </c>
      <c r="I183" s="1" t="str">
        <f aca="false">VLOOKUP(H183,LEYENDA!$C$2:$D$6,2,TRUE())</f>
        <v>13-24</v>
      </c>
      <c r="J183" s="5" t="str">
        <f aca="false">VLOOKUP(A183,'286'!$A$3:$I$1768,7,FALSE())</f>
        <v>M</v>
      </c>
      <c r="K183" s="8" t="str">
        <f aca="false">VLOOKUP(A183,'286'!$A$3:$I$1768,2,FALSE())</f>
        <v>OD</v>
      </c>
      <c r="L183" s="4" t="str">
        <f aca="false">VLOOKUP(A183,'286'!$A$3:$I$1768,8,FALSE())</f>
        <v>D</v>
      </c>
      <c r="M183" s="4" t="str">
        <f aca="false">VLOOKUP(A183,'286'!$A$3:$I$1768,9,FALSE())</f>
        <v>D</v>
      </c>
      <c r="N183" s="8" t="str">
        <f aca="false">IF(R183=O183, "MISMA","CONTRARIA")</f>
        <v>MISMA</v>
      </c>
      <c r="O183" s="8" t="str">
        <f aca="false" t="array" ref="O183">_xlfn.IFS(L183="D","1", L183="I","2")</f>
        <v>1</v>
      </c>
      <c r="P183" s="8" t="str">
        <f aca="false" t="array" ref="P183">_xlfn.IFS(K183="OD","1", K183="OI","2")</f>
        <v>1</v>
      </c>
      <c r="Q183" s="1" t="str">
        <f aca="false" t="array" ref="Q183">_xlfn.IFS(J183="M","1", J183="H","2")</f>
        <v>1</v>
      </c>
      <c r="R183" s="8" t="str">
        <f aca="false" t="array" ref="R183">_xlfn.IFS(M183="D","1", M183="I","2")</f>
        <v>1</v>
      </c>
      <c r="S183" s="1" t="str">
        <f aca="false" t="array" ref="S183">_xlfn.IFS(N183="CONTRARIA", "1",N183= "MISMA","2")</f>
        <v>2</v>
      </c>
      <c r="T183" s="1" t="str">
        <f aca="false" t="array" ref="T183">_xlfn.IFS(I183="0-12","1", I183="13-24","2", I183="25-40","3", I183="41-60","4", I183="61-100","5")</f>
        <v>2</v>
      </c>
      <c r="U183" s="9" t="n">
        <v>-1</v>
      </c>
      <c r="V183" s="11" t="str">
        <f aca="false">IF(U183="","",IF(AND(U183&gt;=-9,U183&lt;=-6.5),"-9 a -6,5",IF(AND(U183&gt;=-6,U183&lt;=-3.5),"-6 a -3,5",IF(AND(U183&gt;=-3,U183&lt;=-1),"-3 a -1",IF(U183=-0.5,"-0,5",IF(AND(U183&gt;=0,U183&lt;=2.5),"0 a 2,5",IF(AND(U183&gt;=3,U183&lt;=5.5),"3 a 5,5",IF(AND(U183&gt;=6,U183&lt;=8.5),"6 a 8,5",IF(AND(U183&gt;=9,U183&lt;=20),"9 a 20","Fuera de rango")))))))))</f>
        <v>-3 a -1</v>
      </c>
      <c r="W183" s="11" t="n">
        <f aca="false">IF(V183="","",IF(V183="-9 a -6,5",2,IF(V183="-6 a -3,5",3,IF(V183="-3 a -1",4,IF(V183="-0,5","NORMA",IF(V183="0 a 2,5",5,IF(V183="3 a 5,5",6,IF(V183="6 a 8,5",7,IF(V183="9 a 20",8,"Fuera de rango")))))))))</f>
        <v>4</v>
      </c>
      <c r="X183" s="9" t="n">
        <v>0</v>
      </c>
      <c r="Y183" s="10" t="str">
        <f aca="false">IF(X183="","",IF(AND(X183&gt;=0,X183&lt;=4),"0 a 4",IF(AND(X183&gt;=4.5,X183&lt;=8.5),"4,5 a 8,5",IF(X183=9,"9",IF(AND(X183&gt;=9.5,X183&lt;=13),"9,5 a 13",IF(AND(X183&gt;=13.5,X183&lt;=20),"13,5 a 20",IF(AND(X183&gt;=20.5,X183&lt;=35),"20,5 a 35","Fuera de rango")))))))</f>
        <v>0 a 4</v>
      </c>
      <c r="Z183" s="11" t="n">
        <f aca="false">IF(Y183="","",IF(Y183="0 a 4",1,IF(Y183="4,5 a 8,5",2,IF(Y183="9","NORMA",IF(Y183="9,5 a 13",3,IF(Y183="13,5 a 20",4,IF(Y183="20,5 a 35",5,"Fuera de rango")))))))</f>
        <v>1</v>
      </c>
      <c r="AA183" s="9" t="n">
        <v>22</v>
      </c>
      <c r="AB183" s="10" t="str">
        <f aca="false">IF(AA183="","",IF(AND(AA183&gt;=0,AA183&lt;=9),"0 a 9",IF(AND(AA183&gt;=9.5,AA183&lt;=18.5),"9,5 a 18,5",IF(AA183=19,"19",IF(AND(AA183&gt;=19.5,AA183&lt;=28),"19,5 a 28",IF(AND(AA183&gt;=28.5,AA183&lt;=40),"28,5 a 40","Fuera de rango"))))))</f>
        <v>19,5 a 28</v>
      </c>
      <c r="AC183" s="11" t="n">
        <f aca="false" t="array" ref="AC183">_xlfn.IFS(AB183="","",AB183="0 a 9",1,AB183="9,5 a 18,5",2,AB183="19","NORMA",AB183="19,5 a 28",3,AB183="28,5 a 40",4,TRUE(),"Fuera de rango")</f>
        <v>3</v>
      </c>
      <c r="AD183" s="9" t="n">
        <v>18</v>
      </c>
      <c r="AE183" s="10" t="str">
        <f aca="false">IF(AD183="","",IF(AND(AD183&gt;=-10,AD183&lt;=0),"De -10 a 0",IF(AND(AD183&gt;=0.5,AD183&lt;=9.5),"0,5 a 9,5",IF(AD183=10,"10",IF(AND(AD183&gt;=10.5,AD183&lt;=20),"10,5 a 20",IF(AND(AD183&gt;=20.5,AD183&lt;=40),"20,5 a 40","Fuera de rango"))))))</f>
        <v>10,5 a 20</v>
      </c>
      <c r="AF183" s="12" t="n">
        <f aca="false">IF(AD183="","",IF(AND(AD183&gt;=-10,AD183&lt;=0),1,IF(AND(AD183&gt;=0.5,AD183&lt;=9.5),2,IF(AD183=10,"NORMA",IF(AND(AD183&gt;=10.5,AD183&lt;=20),3,IF(AND(AD183&gt;=20.5,AD183&lt;=40),4,""))))))</f>
        <v>3</v>
      </c>
      <c r="AG183" s="9" t="n">
        <v>9</v>
      </c>
      <c r="AH183" s="11" t="str">
        <f aca="false">IF(AG183="","",IF(AND(AG183&gt;=0,AG183&lt;=4),"0 a 4",IF(AND(AG183&gt;=4.5,AG183&lt;=8.5),"4,5 a 8,5",IF(AG183=9,"9",IF(AND(AG183&gt;=9.5,AG183&lt;=13),"9,5 a 13",IF(AND(AG183&gt;=13.5,AG183&lt;=25),"13,5 a 25","Fuera de rango"))))))</f>
        <v>9</v>
      </c>
      <c r="AI183" s="11" t="str">
        <f aca="false">IF(AH183="","",IF(AH183="0 a 4",1,IF(AH183="4,5 a 8,5",2,IF(AH183="9","NORMA",IF(AH183="9,5 a 13",3,IF(AH183="13,5 a 25",4,""))))))</f>
        <v>NORMA</v>
      </c>
      <c r="AJ183" s="9" t="n">
        <v>5</v>
      </c>
      <c r="AK183" s="10" t="str">
        <f aca="false">IF(AJ183="","",IF(AND(AJ183&gt;=-15,AJ183&lt;=-10.5),"-15 a -10,5",IF(AND(AJ183&gt;=-10,AJ183&lt;=-4),"-10 a -4",IF(AND(AJ183&gt;=-4.5,AJ183&lt;=0),"-4,5 a 0",IF(AND(AJ183&gt;=0.5,AJ183&lt;=4.5),"0,5 a 4,5",IF(AJ183=5,"5",IF(AND(AJ183&gt;=5.5,AJ183&lt;=10),"5,5 a 10",IF(AND(AJ183&gt;=10.5,AJ183&lt;=20),"10,5 a 20","Fuera de rango"))))))))</f>
        <v>5</v>
      </c>
      <c r="AL183" s="11" t="str">
        <f aca="false">IF(AK183="","",IF(AK183="-15 a -10,5",1,IF(AK183="-10 a -4",2,IF(AK183="-4,5 a 0",3,IF(AK183="0,5 a 4,5",4,IF(AK183="5","NORMA",IF(AK183="5,5 a 10",5,IF(AK183="10,5 a 20",6,"Error"))))))))</f>
        <v>NORMA</v>
      </c>
      <c r="AM183" s="9" t="n">
        <v>1</v>
      </c>
      <c r="AN183" s="10" t="str">
        <f aca="false">IF(AM183="","",IF(AND(AM183&gt;=-7.5,AM183&lt;=-5.5),"-7,5 a -5,5",IF(AND(AM183&gt;=-5,AM183&lt;=-3),"-5 a -3",IF(AND(AM183&gt;=-2.5,AM183&lt;=-0.5),"-2,5 a -0,5",IF(AM183=0,"0,00",IF(AND(AM183&gt;=0.5,AM183&lt;=2.5),"0,5 a 2,5",IF(AND(AM183&gt;=3,AM183&lt;=5),"3 a 5",IF(AND(AM183&gt;=5.5,AM183&lt;=7.5),"5,5 a 7,5",IF(AND(AM183&gt;=8,AM183&lt;=10),"8 a 10","Fuera de rango")))))))))</f>
        <v>0,5 a 2,5</v>
      </c>
      <c r="AO183" s="11" t="n">
        <f aca="false">IF(AN183="","",IF(AN183="-7,5 a -5,5",1,IF(AN183="-5 a -3",2,IF(AN183="-2,5 a -0,5",3,IF(AN183="0,00","NORMA",IF(AN183="0,5 a 2,5",4,IF(AN183="3 a 5",5,IF(AN183="5,5 a 7,5",6,IF(AN183="8 a 10",7,"Error")))))))))</f>
        <v>4</v>
      </c>
      <c r="AP183" s="9" t="n">
        <v>-1</v>
      </c>
      <c r="AQ183" s="10" t="str">
        <f aca="false">IF(AP183="","",IF(AND(AP183&gt;=-20,AP183&lt;=-9.5),"-20 a -9,5",IF(AND(AP183&gt;=-9,AP183&lt;=-6.5),"-9 a -6,5",IF(AP183=-6,"-6",IF(AND(AP183&gt;=-5.5,AP183&lt;=-3),"-5,5 a -3",IF(AND(AP183&gt;=-2.5,AP183&lt;=0),"-2,5 a 0",IF(AND(AP183&gt;=0.5,AP183&lt;=3),"0,5 a 3",IF(AND(AP183&gt;=3.5,AP183&lt;=6),"3,5 a 6",IF(AND(AP183&gt;=6.5,AP183&lt;=9),"6,5 a 9",IF(AND(AP183&gt;=9.5,AP183&lt;=20),"9,5 a 20","Fuera de rango"))))))))))</f>
        <v>-2,5 a 0</v>
      </c>
      <c r="AR183" s="11" t="n">
        <f aca="false">IF(AQ183="","",IF(AQ183="-20 a -9,5",1,IF(AQ183="-9 a -6,5",2,IF(AQ183="-6","NORMA",IF(AQ183="-5,5 a -3",3,IF(AQ183="-2,5 a 0",4,IF(AQ183="0,5 a 3",5,IF(AQ183="3,5 a 6",6,IF(AQ183="6,5 a 9",7,IF(AQ183="9,5 a 20",8,""))))))))))</f>
        <v>4</v>
      </c>
      <c r="AS183" s="9" t="n">
        <v>4</v>
      </c>
      <c r="AT183" s="10" t="str">
        <f aca="false">IF(AS183="","",IF(AND(AS183&gt;=-16,AS183&lt;=-14),"-16 a -14",IF(AND(AS183&gt;=-13.5,AS183&lt;=-11.5),"-13,5 a -11,5",IF(AND(AS183&gt;=-11,AS183&lt;=-9),"-11 a -9",IF(AND(AS183&gt;=-8.5,AS183&lt;=-6.5),"-8,5 a -6,5",IF(AND(AS183&gt;=-6,AS183&lt;=-4),"-6 a -4",IF(AND(AS183&gt;=-3.5,AS183&lt;=-1.5),"-3,5 a -1,5",IF(AND(AS183&gt;=-1,AS183&lt;=1),"-1 a 1",IF(AND(AS183&gt;=1.5,AS183&lt;=3.5),"1,5 a 3,5",IF(AND(AS183&gt;=4,AS183&lt;=6),"4 a 6",IF(AND(AS183&gt;=6.5,AS183&lt;=8.5),"6,5 a 8,5",IF(AND(AS183&gt;=9,AS183&lt;=11),"9 a 11",IF(AND(AS183&gt;=11.5,AS183&lt;=13.5),"11,5 a 13,5",IF(AND(AS183&gt;=14,AS183&lt;=16),"14 a 16",IF(AND(AS183&gt;=16.5,AS183&lt;=18.5),"16,5 a 18,5",IF(AND(AS183&gt;=19,AS183&lt;=21),"19 a 21","Fuera de rango"))))))))))))))))</f>
        <v>4 a 6</v>
      </c>
      <c r="AU183" s="11" t="str">
        <f aca="false" t="array" ref="AU183">IF(AT183="","",_xlfn.IFS(AT183="-16 a -14",1,AT183="-13,5 a -11,5",2,AT183="-11 a -9",3,AT183="-8,5 a -6,5",4,AT183="-6 a -4",5,AT183="-3,5 a -1,5",6,AT183="-1 a 1",7,AT183="1,5 a 3,5",8,AT183="4 a 6","NORMA",AT183="6,5 a 8,5",9,AT183="9 a 11",10,AT183="11,5 a 13,5",11,AT183="14 a 16",12,AT183="16,5 a 18,5",13,AT183="19 a 21",14,TRUE(),""))</f>
        <v>NORMA</v>
      </c>
      <c r="AV183" s="9" t="n">
        <v>1</v>
      </c>
      <c r="AW183" s="10" t="str">
        <f aca="false">IF(AV183="","",IF(AND(AV183&gt;=-1,AV183&lt;=-0.5),"-1 a -0,5",IF(AND(AV183&gt;-0.5,AV183&lt;=0),"De -0,5 a 0",IF(AND(AV183&gt;=0.25,AV183&lt;=0.75),"0,25 a 0,75",IF(AND(AV183&gt;=1,AV183&lt;=1.5),"1 a 1,5",IF(AND(AV183&gt;=1.75,AV183&lt;=2.25),"1,75 a 2,25",IF(AND(AV183&gt;=2.5,AV183&lt;=3),"2,5 a 3",IF(AND(AV183&gt;=3.25,AV183&lt;=3.75),"3,25 a 3,75","Fuera de rango"))))))))</f>
        <v>1 a 1,5</v>
      </c>
      <c r="AX183" s="11" t="n">
        <f aca="false">IF(AW183="","",IF(OR(AW183="-1 a -0,5",AW183="-1 a -0.5"),1,IF(OR(AW183="De -0,5 a 0",AW183="-0,5 a 0",AW183="De -0.5 a 0"),2,IF(OR(AW183="0,25 a 0,75",AW183="0.25 a 0.75"),"NORMA",IF(OR(AW183="1 a 1,5",AW183="1 a 1.5"),3,IF(OR(AW183="1,75 a 2,25",AW183="1.75 a 2.25"),4,IF(OR(AW183="2,5 a 3",AW183="2.5 a 3"),5,IF(OR(AW183="3,25 a 3,75",AW183="3.25 a 3.75"),6,""))))))))</f>
        <v>3</v>
      </c>
      <c r="AY183" s="9" t="n">
        <v>-2</v>
      </c>
      <c r="AZ183" s="10" t="str">
        <f aca="false">IF(AY183="","",IF(AND(AY183&gt;=-20,AY183&lt;=-9.5),"-20 a -9,5",IF(AND(AY183&gt;=-9,AY183&lt;=-6.5),"-9 a -6,5",IF(AY183=-6,"-6",IF(AND(AY183&gt;=-5.5,AY183&lt;=-3),"-5,5 a -3",IF(AND(AY183&gt;=-2.5,AY183&lt;=0),"-2,5 a 0",IF(AND(AY183&gt;=0.5,AY183&lt;=3),"0,5 a 3",IF(AND(AY183&gt;=3.5,AY183&lt;=6),"3,5 a 6","Fuera de rango"))))))))</f>
        <v>-2,5 a 0</v>
      </c>
      <c r="BA183" s="11" t="n">
        <f aca="false">IF(AZ183="","",IF(AZ183="-20 a -9,5",1,IF(AZ183="-9 a -6,5",2,IF(AZ183="-6","NORMA",IF(AZ183="-5,5 a -3",3,IF(AZ183="-2,5 a 0",4,IF(AZ183="0,5 a 3",5,IF(AZ183="3,5 a 6",6,""))))))))</f>
        <v>4</v>
      </c>
      <c r="BB183" s="9" t="n">
        <v>0</v>
      </c>
      <c r="BC183" s="10" t="str">
        <f aca="false" t="array" ref="BC183">IF(BB183="","",_xlfn.IFS(AND(BB183&gt;=0,BB183&lt;=2),"0 a 2",AND(BB183&gt;=2.5,BB183&lt;=4.5),"2,5 a 4,5",AND(BB183&gt;=5,BB183&lt;=7),"5 a 7",AND(BB183&gt;=7.5,BB183&lt;=9.5),"7,5 a 9,5",AND(BB183&gt;=10,BB183&lt;=12),"10 a 12",AND(BB183&gt;=12.5,BB183&lt;=14.5),"12,5 a 14,5",BB183=15,"15",AND(BB183&gt;=15.5,BB183&lt;=17.5),"15,5 a 17,5",AND(BB183&gt;=18,BB183&lt;=20),"18 a 20",AND(BB183&gt;=20.5,BB183&lt;=22.5),"20,5 a 22,5",AND(BB183&gt;=23,BB183&lt;=25),"23 a 25",TRUE(),"Fuera de rango"))</f>
        <v>0 a 2</v>
      </c>
      <c r="BD183" s="11" t="n">
        <f aca="false" t="array" ref="BD183">IF(BC183="","",_xlfn.IFS(BC183="0 a 2",1,BC183="2,5 a 4,5",2,BC183="5 a 7",3,BC183="7,5 a 9,5",4,BC183="10 a 12",5,BC183="12,5 a 14,5",6,BC183="15","NORMA",BC183="15,5 a 17,5",7,BC183="18 a 20",8,BC183="20,5 a 22,5",9,BC183="23 a 25",10,TRUE(),"Fuera de rango"))</f>
        <v>1</v>
      </c>
      <c r="BE183" s="9" t="n">
        <v>34</v>
      </c>
      <c r="BF183" s="10" t="str">
        <f aca="false">IF(BE183="","",IF(AND(BE183&gt;=-20,BE183&lt;=-10),"-20 a -10",IF(AND(BE183&gt;=-9.5,BE183&lt;=0.5),"-9,5 a 0,5",IF(AND(BE183&gt;=1,BE183&lt;=11),"1 a 11",IF(AND(BE183&gt;=11.5,BE183&lt;=20.5),"11,5 a 20,5",IF(BE183=21,"21",IF(AND(BE183&gt;=21.5,BE183&lt;=31.5),"21,5 a 31,5",IF(AND(BE183&gt;=32,BE183&lt;=42),"32 a 42","Fuera de rango"))))))))</f>
        <v>32 a 42</v>
      </c>
      <c r="BG183" s="11" t="n">
        <f aca="false">IF(BF183="","",IF(BF183="-20 a -10",1,IF(BF183="-9,5 a 0,5",2,IF(BF183="1 a 11",3,IF(BF183="11,5 a 20,5",4,IF(BF183="21","NORMA",IF(BF183="21,5 a 31,5",5,IF(BF183="32 a 42",6,""))))))))</f>
        <v>6</v>
      </c>
      <c r="BH183" s="9" t="n">
        <v>19</v>
      </c>
      <c r="BI183" s="10" t="str">
        <f aca="false">IF(BH183="","",IF(AND(BH183&gt;=-20,BH183&lt;=-15),"-20 a -15",IF(AND(BH183&gt;=-14.5,BH183&lt;=-9.5),"-14,5 a -9,5",IF(AND(BH183&gt;=-9,BH183&lt;=-4),"-9 a -4",IF(AND(BH183&gt;=-3.5,BH183&lt;=2.5),"-3,5 a 2,5",IF(AND(BH183&gt;=3,BH183&lt;=8),"3 a 8",IF(AND(BH183&gt;=8.5,BH183&lt;=14.5),"8,5 a 14,5",IF(BH183=15,"15",IF(AND(BH183&gt;=15.5,BH183&lt;=20.5),"15,5 a 20,5",IF(AND(BH183&gt;=21,BH183&lt;=26),"21 a 26","Fuera de rango"))))))))))</f>
        <v>15,5 a 20,5</v>
      </c>
      <c r="BJ183" s="11" t="n">
        <f aca="false">IF(BI183="","",IF(BI183="-20 a -15",1,IF(BI183="-14,5 a -9,5",2,IF(BI183="-9 a -4",3,IF(BI183="-3,5 a 2,5",4,IF(BI183="3 a 8",5,IF(BI183="8,5 a 14,5",6,IF(BI183="15","NORMA",IF(BI183="15,5 a 20,5",7,IF(BI183="21 a 26",8,IF(BI183="26,5 a 31,5",9,"")))))))))))</f>
        <v>7</v>
      </c>
      <c r="BK183" s="9" t="n">
        <v>0</v>
      </c>
      <c r="BL183" s="10" t="str">
        <f aca="false">IF(BK183="","",IF(AND(BK183&gt;=0,BK183&lt;=2),"0 - 2",IF(AND(BK183&gt;=2.5,BK183&lt;=4.5),"2,5 - 4,5",IF(AND(BK183&gt;=5,BK183&lt;=7),"5 - 7",IF(AND(BK183&gt;=7.5,BK183&lt;=9.5),"7,5 - 9,5",IF(AND(BK183&gt;=10,BK183&lt;=12),"10 - 12",IF(AND(BK183&gt;=12.5,BK183&lt;=13.5),"12,5 - 13,5",IF(BK183=14,"14",IF(AND(BK183&gt;=14.5,BK183&lt;=16.5),"14,5 - 16,5",IF(AND(BK183&gt;=17,BK183&lt;=19),"17 - 19",IF(AND(BK183&gt;=19.5,BK183&lt;=21.5),"19,5 - 21,5",IF(AND(BK183&gt;=22,BK183&lt;=24),"22 - 24",IF(AND(BK183&gt;=24.5,BK183&lt;=26.5),"24,5 - 26,5",IF(AND(BK183&gt;=27,BK183&lt;=29),"27 - 29",IF(AND(BK183&gt;=29.5,BK183&lt;=30),"29,5 - 30","Fuera de rango")))))))))))))))</f>
        <v>0 - 2</v>
      </c>
      <c r="BM183" s="11" t="n">
        <f aca="false">IF(BL183="","",IF(BL183="0 - 2",1,IF(BL183="2,5 - 4,5",2,IF(BL183="5 - 7",3,IF(BL183="7,5 - 9,5",4,IF(BL183="10 - 12",5,IF(BL183="12,5 - 13,5",6,IF(BL183="14","NORMA",IF(BL183="14,5 - 16,5",7,IF(BL183="17 - 19",8,IF(BL183="19,5 - 21,5",9,IF(BL183="22 - 24",10,IF(BL183="24,5 - 26,5",11,IF(BL183="27 - 29",12,IF(BL183="29,5 - 30",13,"")))))))))))))))</f>
        <v>1</v>
      </c>
      <c r="BN183" s="9" t="n">
        <v>12</v>
      </c>
      <c r="BO183" s="10" t="str">
        <f aca="false">IF(BN183="","",IF(AND(BN183&gt;=-20,BN183&lt;=-10),"-20 a -10",IF(AND(BN183&gt;=-9.5,BN183&lt;=0.5),"-9,5 a 0,5",IF(AND(BN183&gt;=1,BN183&lt;=11),"1 a 11",IF(AND(BN183&gt;=11.5,BN183&lt;=21.5),"11,5 a 21,5",IF(BN183=22,"22",IF(AND(BN183&gt;=22.5,BN183&lt;=32.5),"22,5 a 32,5",IF(AND(BN183&gt;=33,BN183&lt;=43),"33 a 43","Fuera de rango"))))))))</f>
        <v>11,5 a 21,5</v>
      </c>
      <c r="BP183" s="11" t="n">
        <f aca="false">IF(BO183="","",IF(BO183="-20 a -10",1,IF(BO183="-9,5 a 0,5",2,IF(BO183="1 a 11",3,IF(BO183="11,5 a 21,5",4,IF(BO183="22","NORMA",IF(BO183="22,5 a 32,5",5,IF(BO183="33 a 43",6,""))))))))</f>
        <v>4</v>
      </c>
      <c r="BQ183" s="9" t="n">
        <v>5</v>
      </c>
      <c r="BR183" s="10" t="str">
        <f aca="false">IF(BQ183="","",IF(AND(BQ183&gt;=-20,BQ183&lt;=-15),"-20 a -15",IF(AND(BQ183&gt;=-14.5,BQ183&lt;=-9.5),"-14,5 a -9,5",IF(AND(BQ183&gt;=-9,BQ183&lt;=-4),"-9 a -4",IF(AND(BQ183&gt;=-3.5,BQ183&lt;=2.5),"-3,5 a 2,5",IF(AND(BQ183&gt;=3,BQ183&lt;=8),"3 a 8",IF(AND(BQ183&gt;=8.5,BQ183&lt;=13.5),"8,5 a 13,5",IF(AND(BQ183&gt;=14,BQ183&lt;=17.5),"14 a 17,5",IF(BQ183=18,"18",IF(AND(BQ183&gt;=18.5,BQ183&lt;=23.5),"18,5 a 23,5",IF(AND(BQ183&gt;=24,BQ183&lt;=29),"24 a 29",IF(AND(BQ183&gt;=29.5,BQ183&lt;=34.5),"29,5 a 34,5",IF(AND(BQ183&gt;=35,BQ183&lt;=40),"35 a 40","Fuera de rango")))))))))))))</f>
        <v>3 a 8</v>
      </c>
      <c r="BS183" s="11" t="n">
        <f aca="false">IF(BR183="","",IF(BR183="-20 a -15",1,IF(BR183="-14,5 a -9,5",2,IF(BR183="-9 a -4",3,IF(BR183="-3,5 a 2,5",4,IF(BR183="3 a 8",5,IF(BR183="8,5 a 13,5",6,IF(BR183="14 a 17,5",7,IF(BR183="18","NORMA",IF(BR183="18,5 a 23,5",8,IF(BR183="24 a 29",9,IF(BR183="29,5 a 34,5",10,IF(BR183="35 a 40",11,"")))))))))))))</f>
        <v>5</v>
      </c>
      <c r="BT183" s="9" t="n">
        <v>2</v>
      </c>
      <c r="BU183" s="10" t="str">
        <f aca="false">IF(BT183="","",IF(AND(BT183&gt;=-20,BT183&lt;=-18),"-20 a -18",IF(AND(BT183&gt;=-17.5,BT183&lt;=-15.5),"-17,5 a -15,5",IF(AND(BT183&gt;=-15,BT183&lt;=-13),"-15 a -13",IF(AND(BT183&gt;=-12.5,BT183&lt;=-10.5),"-12,5 a -10,5",IF(AND(BT183&gt;=-10,BT183&lt;=-8),"-10 a -8",IF(AND(BT183&gt;=-7.5,BT183&lt;=-5.5),"-7,5 a -5,5",IF(AND(BT183&gt;=-5,BT183&lt;=-3),"-5 a -3",IF(AND(BT183&gt;=-2.5,BT183&lt;=-0.5),"-2,5 a -0,5",IF(BT183=0,"0",IF(AND(BT183&gt;=0.5,BT183&lt;=2.5),"0,5 a 2,5",IF(AND(BT183&gt;=3,BT183&lt;=5),"3 a 5",IF(AND(BT183&gt;=5.5,BT183&lt;=7.5),"5,5 a 7,5",IF(AND(BT183&gt;=8,BT183&lt;=10),"8 a 10",IF(AND(BT183&gt;=10.5,BT183&lt;=12.5),"10,5 a 12,5",IF(AND(BT183&gt;=13,BT183&lt;=15),"13 a 15",IF(AND(BT183&gt;=15.5,BT183&lt;=17.5),"15,5 a 17,5",IF(AND(BT183&gt;=18,BT183&lt;=20),"18 a 20","Fuera de rango"))))))))))))))))))</f>
        <v>0,5 a 2,5</v>
      </c>
      <c r="BV183" s="11" t="n">
        <f aca="false">IF(BT183="","",IF(BT183=0,"NORMA",IF(AND(BT183&gt;=-20,BT183&lt;=-18),2,IF(AND(BT183&gt;=-17.5,BT183&lt;=-15.5),2,IF(AND(BT183&gt;=-15,BT183&lt;=-13),3,IF(AND(BT183&gt;=-12.5,BT183&lt;=-10.5),4,IF(AND(BT183&gt;=-10,BT183&lt;=-8),5,IF(AND(BT183&gt;=-7.5,BT183&lt;=-5.5),6,IF(AND(BT183&gt;=-5,BT183&lt;=-3),7,IF(AND(BT183&gt;=-2.5,BT183&lt;=-0.5),8,IF(AND(BT183&gt;=0.5,BT183&lt;=2.5),9,IF(AND(BT183&gt;=3,BT183&lt;=5),10,IF(AND(BT183&gt;=5.5,BT183&lt;=7.5),11,IF(AND(BT183&gt;=8,BT183&lt;=10),12,IF(AND(BT183&gt;=10.5,BT183&lt;=12.5),13,IF(AND(BT183&gt;=13,BT183&lt;=15),14,IF(AND(BT183&gt;=15.5,BT183&lt;=17.5),15,IF(AND(BT183&gt;=18,BT183&lt;=20),16,"Fuera de rango"))))))))))))))))))</f>
        <v>9</v>
      </c>
      <c r="BW183" s="9" t="n">
        <v>-5.25</v>
      </c>
      <c r="BX183" s="10" t="n">
        <f aca="false">18.5- (0.3*H183)</f>
        <v>11.6</v>
      </c>
      <c r="BY183" s="10" t="n">
        <f aca="false">(BW183)-(BX183)</f>
        <v>-16.85</v>
      </c>
      <c r="BZ183" s="10" t="str">
        <f aca="false">IF(BY183="","",IF(BY183&lt;-27.5,"De -30 a -28",IF(BY183&lt;-25,"De -27,5 a -25,5",IF(BY183&lt;-22.5,"De -25 a -23",IF(BY183&lt;-20,"De -22,5 a -20,5",IF(BY183&lt;-17.5,"De -20 a -18",IF(BY183&lt;-15,"De -17,5 a -15,5",IF(BY183&lt;-12.5,"De -15 a -13",IF(BY183&lt;-10,"De -12,5 a -10,5",IF(BY183&lt;-7.5,"De -10 a -8",IF(BY183&lt;-5,"De -7,5 a -5,5",IF(BY183&lt;-2.5,"De -5 a -3",IF(BY183&lt;0,"De -2,5 a -0,5",IF(BY183&lt;2.5,"De 0 a 2",IF(BY183&lt;5,"De 2,5 a 4,5",IF(BY183&lt;7.5,"De 5 a 7",IF(BY183&lt;10,"De 7,5 a 9,5",IF(BY183&lt;12.5,"De 10 a 12",IF(BY183&lt;15,"De 12,5 a 14,5",IF(BY183&lt;17.5,"De 15 a 17",IF(BY183&lt;20,"De 17,5 a 19,5",IF(BY183&lt;22.5,"De 20 a 22",IF(BY183&lt;25,"De 22,5 a 24,5",IF(BY183&lt;27.5,"De 25 a 27","De 27,5 a 30"))))))))))))))))))))))))</f>
        <v>De -17,5 a -15,5</v>
      </c>
      <c r="CA183" s="12" t="n">
        <f aca="false">IF(BY183="","",IF(BY183&lt;=-28,1,IF(BY183&lt;=-25.5,2,IF(BY183&lt;=-23,3,IF(BY183&lt;=-20.5,4,IF(BY183&lt;=-18,5,IF(BY183&lt;=-15.5,6,IF(BY183&lt;=-13,7,IF(BY183&lt;=-10.5,8,IF(BY183&lt;=-8,9,IF(BY183&lt;=-5.5,10,IF(BY183&lt;=-3,11,IF(BY183&lt;=-0.5,12,IF(BY183&lt;=2,13,IF(BY183&lt;=4.5,14,IF(BY183&lt;=7,15,IF(BY183&lt;=9.5,16,IF(BY183&lt;=12,17,IF(BY183&lt;=14.5,18,IF(BY183&lt;=17,19,IF(BY183&lt;=19.5,20,IF(BY183&lt;=22,21,IF(BY183&lt;=24.5,22,IF(BY183&lt;=27,23,IF(BY183&lt;=30,24,"Fuera de rango")))))))))))))))))))))))))</f>
        <v>6</v>
      </c>
      <c r="CB183" s="9" t="n">
        <v>-5.25</v>
      </c>
      <c r="CC183" s="10" t="n">
        <f aca="false">18.5- (0.3*H183)</f>
        <v>11.6</v>
      </c>
      <c r="CD183" s="10" t="n">
        <f aca="false">(CB183)-(CC183)</f>
        <v>-16.85</v>
      </c>
      <c r="CE183" s="10" t="str">
        <f aca="false">IF(CD183="","",IF(CD183&lt;-27.5,"De -30 a -28",IF(CD183&lt;-25,"De -27,5 a -25,5",IF(CD183&lt;-22.5,"De -25 a -23",IF(CD183&lt;-20,"De -22,5 a -20,5",IF(CD183&lt;-17.5,"De -20 a -18",IF(CD183&lt;-15,"De -17,5 a -15,5",IF(CD183&lt;-12.5,"De -15 a -13",IF(CD183&lt;-10,"De -12,5 a -10,5",IF(CD183&lt;-7.5,"De -10 a -8",IF(CD183&lt;-5,"De -7,5 a -5,5",IF(CD183&lt;-2.5,"De -5 a -3",IF(CD183&lt;0,"De -2,5 a -0,5",IF(CD183&lt;=2,"De 0 a 2",IF(CD183&lt;=4.5,"De 2,5 a 4,5",IF(CD183&lt;=7,"De 5 a 7",IF(CD183&lt;=9.5,"De 7,5 a 9,5",IF(CD183&lt;=12,"De 10 a 12",IF(CD183&lt;=14.5,"De 12,5 a 14,5",IF(CD183&lt;=17,"De 15 a 17",IF(CD183&lt;=19.5,"De 17,5 a 19,5",IF(CD183&lt;=22,"De 20 a 22",IF(CD183&lt;=24.5,"De 22,5 a 24,5",IF(CD183&lt;=27,"De 25 a 27","De 27,5 a 30"))))))))))))))))))))))))</f>
        <v>De -17,5 a -15,5</v>
      </c>
      <c r="CF183" s="12" t="n">
        <f aca="false">IF(CD183="","",IF(CD183&lt;-27.5,1,IF(CD183&lt;-25,2,IF(CD183&lt;-22.5,3,IF(CD183&lt;-20,4,IF(CD183&lt;-17.5,5,IF(CD183&lt;-15,6,IF(CD183&lt;-12.5,7,IF(CD183&lt;-10,8,IF(CD183&lt;-7.5,9,IF(CD183&lt;-5,10,IF(CD183&lt;-2.5,11,IF(CD183&lt;0,12,IF(CD183&lt;2.5,13,IF(CD183&lt;5,14,IF(CD183&lt;7.5,15,IF(CD183&lt;10,16,IF(CD183&lt;12.5,17,IF(CD183&lt;15,18,IF(CD183&lt;17.5,19,IF(CD183&lt;20,20,IF(CD183&lt;22.5,21,IF(CD183&lt;25,22,IF(CD183&lt;27.5,23,24))))))))))))))))))))))))</f>
        <v>6</v>
      </c>
      <c r="CG183" s="9" t="n">
        <v>-4.25</v>
      </c>
      <c r="CH183" s="10" t="str">
        <f aca="false">IF(CG183="","",IF(AND(CG183&gt;=-10,CG183&lt;=-9.5),"-10 a -9,5",IF(AND(CG183&gt;-9.5,CG183&lt;=-8.5),"-9 a -8,5",IF(AND(CG183&gt;-8.5,CG183&lt;=-7.5),"-8 a -7,5",IF(AND(CG183&gt;-7.5,CG183&lt;=-6.5),"-7 a -6,5",IF(AND(CG183&gt;-6.5,CG183&lt;=-5.5),"-6 a -5,5",IF(AND(CG183&gt;-5.5,CG183&lt;=-4.5),"-5 a -4,5",IF(AND(CG183&gt;-4.5,CG183&lt;=-3.5),"-4 a -3,5",IF(AND(CG183&gt;-3.5,CG183&lt;=-2.5),"-3 a -2,5",IF(CG183=-2.25,"-2,25",IF(AND(CG183&gt;-2.5,CG183&lt;=-1.5),"-2 a -1,5",IF(AND(CG183&gt;-1.5,CG183&lt;=-0.5),"-1 a -0,5",IF(AND(CG183&gt;-0.5,CG183&lt;=0.5),"0 a 0,5",IF(AND(CG183&gt;0.5,CG183&lt;=1.5),"1 a 1,5",IF(AND(CG183&gt;1.5,CG183&lt;=2.5),"2 a 2,5",IF(AND(CG183&gt;2.5,CG183&lt;=3.5),"3 a 3,5",IF(AND(CG183&gt;3.5,CG183&lt;=4.5),"4 a 4,5",IF(AND(CG183&gt;4.5,CG183&lt;=5.5),"5 a 5,5",IF(AND(CG183&gt;5.5,CG183&lt;=6.5),"6 a 6,5",IF(AND(CG183&gt;6.5,CG183&lt;=7.5),"7 a 7,5",IF(AND(CG183&gt;7.5,CG183&lt;=8.5),"8 a 8,5",IF(AND(CG183&gt;8.5,CG183&lt;=9.5),"9 a 9,5",IF(CG183&gt;=10,"10","Fuera de rango")))))))))))))))))))))))</f>
        <v>-4 a -3,5</v>
      </c>
      <c r="CI183" s="11" t="n">
        <f aca="false">IF(CG183="","",IF(CG183=-2.25,"NORMA",IF(CG183&lt;=-9.5,1,IF(CG183&lt;=-8.5,2,IF(CG183&lt;=-7.5,3,IF(CG183&lt;=-6.5,4,IF(CG183&lt;=-5.5,5,IF(CG183&lt;=-4.5,6,IF(CG183&lt;=-3.5,7,IF(CG183&lt;=-2.5,8,IF(CG183&lt;=-1.5,9,IF(CG183&lt;=-0.5,10,IF(CG183&lt;=0.5,11,IF(CG183&lt;=1.5,12,IF(CG183&lt;=2.5,13,IF(CG183&lt;=3.5,14,IF(CG183&lt;=4.5,15,IF(CG183&lt;=5.5,16,IF(CG183&lt;=6.5,17,IF(CG183&lt;=7.5,18,IF(CG183&lt;=8.5,19,IF(CG183&lt;=9.5,20,IF(CG183=10,21,"Fuera de rango")))))))))))))))))))))))</f>
        <v>7</v>
      </c>
      <c r="CJ183" s="9" t="n">
        <v>2.75</v>
      </c>
      <c r="CK183" s="10" t="str">
        <f aca="false">IF(CJ183="","",IF(AND(CJ183&gt;=-6,CJ183&lt;=-5.5),"-6 a -5,5",IF(AND(CJ183&gt;-5.5,CJ183&lt;=-4.5),"-5 a -4,5",IF(AND(CJ183&gt;-4.5,CJ183&lt;=-3.5),"-4 a -3,5",IF(AND(CJ183&gt;-3.5,CJ183&lt;=-2.5),"-3 a -2,5",IF(AND(CJ183&gt;-2.5,CJ183&lt;=-1.5),"-2 a -1,5",IF(AND(CJ183&gt;-1.5,CJ183&lt;=-0.5),"-1 a -0,5",IF(AND(CJ183&gt;-0.5,CJ183&lt;=0.5),"0 a 0,5",IF(AND(CJ183&gt;0.5,CJ183&lt;=1.5),"1 a 1,5",IF(AND(CJ183&gt;1.5,CJ183&lt;2.5),"2",IF(AND(CJ183&gt;=2.5,CJ183&lt;=3),"2,5 a 3",IF(AND(CJ183&gt;3,CJ183&lt;=4),"3,5 a 4",IF(AND(CJ183&gt;4,CJ183&lt;=5),"4,5 a 5",IF(AND(CJ183&gt;5,CJ183&lt;=6),"5,5 a 6",IF(AND(CJ183&gt;6,CJ183&lt;=7),"6,5 a 7",IF(AND(CJ183&gt;7,CJ183&lt;=8),"7,5 a 8",IF(AND(CJ183&gt;8,CJ183&lt;=9.5),"8,5 a 9,5",IF(CJ183=10,"10","Fuera de rango"))))))))))))))))))</f>
        <v>2,5 a 3</v>
      </c>
      <c r="CL183" s="11" t="n">
        <f aca="false">IF(CK183="","",IF(OR(CK183="-6 a -5,5",CK183="-6 - -5,5"),1,IF(OR(CK183="-5 a -4,5",CK183="-5 - -4,5"),2,IF(OR(CK183="-4 a -3,5",CK183="-4 - -3,5"),3,IF(OR(CK183="-3 a -2,5",CK183="-3 - -2,5"),4,IF(OR(CK183="-2 a -1,5",CK183="-2 - -1,5"),5,IF(OR(CK183="-1 a -0,5",CK183="-1 - -0,5"),6,IF(OR(CK183="0 a 0,5",CK183="0 - 0,5"),7,IF(OR(CK183="1 a 1,5",CK183="1 - 1,5"),8,IF(CK183="2","NORMA",IF(OR(CK183="2,5 a 3",CK183="2,5 - 3"),9,IF(OR(CK183="3,5 a 4",CK183="3,5 - 4"),10,IF(OR(CK183="4,5 a 5",CK183="4,5 - 5"),11,IF(OR(CK183="5,5 a 6",CK183="5,5 - 6"),12,IF(OR(CK183="6,5 a 7",CK183="6,5 - 7"),13,IF(OR(CK183="7,5 a 8",CK183="7,5 - 8"),14,IF(OR(CK183="8,5 a 9",CK183="8,5 - 9,5",CK183="9 a 9,5"),15,IF(CK183="10",15,IF(OR(CK183="0,5 a 1",CK183="0,5 - 1"),7,"Fuera de rango")))))))))))))))))))</f>
        <v>9</v>
      </c>
      <c r="CM183" s="10" t="n">
        <v>0</v>
      </c>
      <c r="CN183" s="10" t="str">
        <f aca="false">IF(CM183=0,"0", " ")</f>
        <v>0</v>
      </c>
      <c r="CO183" s="10" t="str">
        <f aca="false">IF(CM183&gt;0,"EME"," ")</f>
        <v> </v>
      </c>
      <c r="CP183" s="10" t="n">
        <v>0</v>
      </c>
      <c r="CQ183" s="10" t="str">
        <f aca="false">IF(CP183&gt;0,"0", " ")</f>
        <v> </v>
      </c>
      <c r="CR183" s="10" t="str">
        <f aca="false">IF(CP183&gt;0,"EME"," ")</f>
        <v> </v>
      </c>
      <c r="CS183" s="9" t="n">
        <v>0</v>
      </c>
      <c r="CT183" s="10" t="str">
        <f aca="false">IF(CS183&gt;0,"1", " ")</f>
        <v> </v>
      </c>
      <c r="CU183" s="10" t="str">
        <f aca="false">IF(CS183&gt;0,"HIP"," ")</f>
        <v> </v>
      </c>
      <c r="CV183" s="9" t="n">
        <v>0</v>
      </c>
      <c r="CW183" s="10" t="str">
        <f aca="false">IF(CV183&gt;0,"1", " ")</f>
        <v> </v>
      </c>
      <c r="CX183" s="10" t="str">
        <f aca="false">IF(CV183&gt;0,"HIP"," ")</f>
        <v> </v>
      </c>
      <c r="CY183" s="9" t="n">
        <v>-2.5</v>
      </c>
      <c r="CZ183" s="11" t="str">
        <f aca="false">IF(CY183&lt;0,"2"," ")</f>
        <v>2</v>
      </c>
      <c r="DA183" s="11" t="str">
        <f aca="false">IF(CY183&lt;0,"MIO"," ")</f>
        <v>MIO</v>
      </c>
      <c r="DB183" s="9" t="n">
        <v>-2.5</v>
      </c>
      <c r="DC183" s="11" t="str">
        <f aca="false">IF(DB183&lt;0,"2"," ")</f>
        <v>2</v>
      </c>
      <c r="DD183" s="11" t="str">
        <f aca="false">IF(DB183&lt;0,"MIO"," ")</f>
        <v>MIO</v>
      </c>
      <c r="DE183" s="9" t="n">
        <v>0</v>
      </c>
      <c r="DF183" s="11" t="str">
        <f aca="false">IF(DE183&lt;0,"3"," ")</f>
        <v> </v>
      </c>
      <c r="DG183" s="11" t="str">
        <f aca="false">IF(DE183&lt;0,"AST"," ")</f>
        <v> </v>
      </c>
      <c r="DH183" s="9" t="n">
        <v>0</v>
      </c>
      <c r="DI183" s="11" t="str">
        <f aca="false">IF(DH183&lt;0,"3"," ")</f>
        <v> </v>
      </c>
      <c r="DJ183" s="11" t="str">
        <f aca="false">IF(DH183&lt;0,"AST"," ")</f>
        <v> </v>
      </c>
      <c r="DK183" s="9" t="n">
        <v>0</v>
      </c>
      <c r="DL183" s="10" t="str">
        <f aca="false">IF(DK183&gt;0,"4"," ")</f>
        <v> </v>
      </c>
      <c r="DM183" s="10" t="str">
        <f aca="false">IF(DK183&gt;0,"PRE"," ")</f>
        <v> </v>
      </c>
      <c r="DN183" s="9" t="n">
        <v>0</v>
      </c>
      <c r="DO183" s="10" t="str">
        <f aca="false">IF(DN183&gt;0,"4"," ")</f>
        <v> </v>
      </c>
      <c r="DP183" s="10" t="str">
        <f aca="false">IF(DN183&gt;0,"PRE"," ")</f>
        <v> </v>
      </c>
      <c r="DQ183" s="12" t="n">
        <v>1</v>
      </c>
      <c r="DR183" s="12" t="n">
        <v>1</v>
      </c>
      <c r="DS183" s="12" t="str">
        <f aca="false">CONCATENATE(CO183,CU183,DA183,DG183,DM183)</f>
        <v>  MIO  </v>
      </c>
      <c r="DT183" s="10" t="str">
        <f aca="false" t="array" ref="DT183">_xlfn.IFS(DS183="EME    ","0", DS183=" HIP   ","1", DS183="  MIO  ","2", DS183="   AST ","3", DS183="    PRE","4", DS183="EME   PRE","5", DS183=" HIP  PRE","6", DS183=" HIP AST ","7", DS183="  MIO PRE","8", DS183="  MIOAST ","9", DS183="   ASTPRE","10",DS183=" HIP ASTPRE","11", DS183="  MIOASTPRE","12", DS183="     ","0")</f>
        <v>2</v>
      </c>
      <c r="DU183" s="1" t="s">
        <v>154</v>
      </c>
      <c r="DV183" s="1" t="str">
        <f aca="false" t="array" ref="DV183">_xlfn.IFS(DU183="SI","2", DU183="NO","1")</f>
        <v>1</v>
      </c>
      <c r="DW183" s="10" t="n">
        <v>0</v>
      </c>
      <c r="DX183" s="11" t="str">
        <f aca="false">IF(DW183=0,"1","2")</f>
        <v>1</v>
      </c>
      <c r="DY183" s="11" t="str">
        <f aca="false" t="array" ref="DY183">_xlfn.IFS(DW183=0,"0", DW183=0.25, "1", DW183=0.5,"2", DW183=0.75,"3", DW183=1,"4",DW183=1.25,"5", DW183=1.5,"6", DW183=1.75,"7", DW183=2,"8")</f>
        <v>0</v>
      </c>
      <c r="DZ183" s="10" t="n">
        <v>0</v>
      </c>
      <c r="EA183" s="11" t="str">
        <f aca="false">IF(DZ183=0,"1","2")</f>
        <v>1</v>
      </c>
      <c r="EB183" s="11" t="str">
        <f aca="false" t="array" ref="EB183">_xlfn.IFS(DZ183=0,"0", DZ183=0.25, "1", DZ183=0.5,"2", DZ183=0.75,"3", DZ183=1,"4",DZ183=1.25,"5", DZ183=1.5,"6", DZ183=1.75,"7", DZ183=2,"8")</f>
        <v>0</v>
      </c>
      <c r="EC183" s="10" t="n">
        <v>-0.5</v>
      </c>
      <c r="ED183" s="10" t="str">
        <f aca="false">IF(EC183=0,"1","2")</f>
        <v>2</v>
      </c>
      <c r="EE183" s="11" t="str">
        <f aca="false" t="array" ref="EE183">_xlfn.IFS(EC183=0,"0", EC183=-0.25, "1", EC183=-0.5,"2", EC183=-0.75,"3", EC183=-1,"4",EC183=-1.25,"5", EC183=-1.5,"6", EC183=-1.75,"7", EC183=-2,"8", EC183=-2.25,"9",EC183=-2.5,"10", EC183=-2.75,"11", EC183=-3,"12", EC183=-3.25,"13", EC183=-3.5,"14", EC183=-3.75,"15",EC183=-4,"16")</f>
        <v>2</v>
      </c>
      <c r="EF183" s="10" t="n">
        <v>-0.5</v>
      </c>
      <c r="EG183" s="10" t="str">
        <f aca="false">IF(EF183=0,"1","2")</f>
        <v>2</v>
      </c>
      <c r="EH183" s="11" t="str">
        <f aca="false" t="array" ref="EH183">_xlfn.IFS(EF183=0,"0", EF183=-0.25, "1", EF183=-0.5,"2", EF183=-0.75,"3", EF183=-1,"4",EF183=-1.25,"5", EF183=-1.5,"6", EF183=-1.75,"7", EF183=-2,"8", EF183=-2.25,"9",EF183=-2.5,"10", EF183=-2.75,"11", EF183=-3,"12", EF183=-3.25,"13", EF183=-3.5,"14", EF183=-3.75,"15",EF183=-4,"16")</f>
        <v>2</v>
      </c>
      <c r="EI183" s="10" t="n">
        <v>0</v>
      </c>
      <c r="EJ183" s="11" t="str">
        <f aca="false">IF(EI183=0,"1","2")</f>
        <v>1</v>
      </c>
      <c r="EK183" s="11" t="str">
        <f aca="false" t="array" ref="EK183">_xlfn.IFS(EI183=0,"0", EI183=-0.25, "1", EI183=-0.5,"2", EI183=-0.75,"3", EI183=-1,"4",EI183=-1.25,"5", EI183=-1.5,"6", EI183=-1.75,"7", EI183=-2,"8", EI183=-2.25,"9", EI183=-2.25,"9",EI183=-2.5,"10", EI183=-2.75,"11", EI183=-3,"12", EI183=-3.25,"13", EI183=-3.5,"14", EI183=-3.75,"15",EI183=-4,"16", EI183=0.25, "17", EI183=0.5, "18")</f>
        <v>0</v>
      </c>
      <c r="EL183" s="10" t="n">
        <v>0</v>
      </c>
      <c r="EM183" s="11" t="str">
        <f aca="false">IF(EL183=0,"1","2")</f>
        <v>1</v>
      </c>
      <c r="EN183" s="11" t="str">
        <f aca="false" t="array" ref="EN183">_xlfn.IFS(EL183=0.25,"17",EL183=0.5,"18", EL183=0,"0", EL183=-0.25, "1", EL183=-0.5,"2", EL183=-0.75,"3", EL183=-1,"4",EL183=-1.25,"5", EL183=-1.5,"6", EL183=-1.75,"7", EL183=-2,"8",EL183= -2.25,"9",EL183=-2.5,"10",EL183= -2.75,"11",EL183= -3,"12",EL183= -3.25,"13",EL183= -3.5,"14",EL183= -3.75,"15",EL183=-4,"16")</f>
        <v>0</v>
      </c>
      <c r="EO183" s="10" t="n">
        <v>0</v>
      </c>
      <c r="EP183" s="11" t="str">
        <f aca="false">IF(EO183=0,"1","2")</f>
        <v>1</v>
      </c>
      <c r="EQ183" s="11" t="str">
        <f aca="false" t="array" ref="EQ183">_xlfn.IFS(EO183=0,"0", EO183=0.25, "1", EO183=0.5,"2", EO183=0.75,"3", EO183=1,"4",EO183=1.25,"5", EO183=1.5,"6", EO183=1.75,"7", EO183=2,"8", EO183=2.25,"9", EO183=2.25,"9",EO183=2.5,"10", EO183=2.75,"11", EO183=3,"12", EO183=3.25,"13", EO183=3.5,"14", EO183=3.75,"15",EO183=4,"16", EO183=-0.25, "17", bq=-0.5, "18")</f>
        <v>0</v>
      </c>
      <c r="ER183" s="10" t="n">
        <v>0</v>
      </c>
      <c r="ES183" s="11" t="str">
        <f aca="false">IF(ER183=0,"1","2")</f>
        <v>1</v>
      </c>
      <c r="ET183" s="11" t="str">
        <f aca="false" t="array" ref="ET183">_xlfn.IFS(ER183=0,"0", ER183=0.25, "1", ER183=0.5,"2", ER183=0.75,"3", ER183=1,"4",ER183=1.25,"5", ER183=1.5,"6", ER183=1.75,"7", ER183=2,"8", ER183=2.25,"9", ER183=2.25,"9",ER183=2.5,"10", ER183=2.75,"11", ER183=3,"12", ER183=3.25,"13", ER183=3.5,"14", ER183=3.75,"15",ER183=4,"16", ER183=-0.25, "17", bq=-0.5, "18")</f>
        <v>0</v>
      </c>
      <c r="EU183" s="13" t="n">
        <v>12</v>
      </c>
      <c r="EV183" s="14" t="str">
        <f aca="false">VLOOKUP(EU183,LEYENDA!$G$2:$H$8,2,TRUE())</f>
        <v>6-12</v>
      </c>
      <c r="EW183" s="14" t="str">
        <f aca="false" t="array" ref="EW183">_xlfn.IFS(EV183="0-5","1", EV183="6-12","2", EV183="13-18","3", EV183="19-24","4", EV183="25-36","5", EV183="37-48","6", EV183="49-60","7")</f>
        <v>2</v>
      </c>
    </row>
    <row r="184" customFormat="false" ht="13.5" hidden="false" customHeight="false" outlineLevel="0" collapsed="false">
      <c r="A184" s="1" t="n">
        <v>58</v>
      </c>
      <c r="B184" s="32" t="n">
        <v>7</v>
      </c>
      <c r="C184" s="42" t="n">
        <v>42174</v>
      </c>
      <c r="D184" s="43"/>
      <c r="E184" s="5" t="str">
        <f aca="false">VLOOKUP(A184,'286'!$A$3:$J$600,10,FALSE())</f>
        <v>BARROSO BRAVO, LIDIA</v>
      </c>
      <c r="F184" s="4" t="str">
        <f aca="false">VLOOKUP(A184,'286'!$A$3:$I$1768,3,FALSE())</f>
        <v>BABRALI</v>
      </c>
      <c r="G184" s="6" t="n">
        <f aca="false">VLOOKUP(A184,'286'!$A$3:$I$1768,4,FALSE())</f>
        <v>33281</v>
      </c>
      <c r="H184" s="7" t="n">
        <f aca="false">YEAR(C184)-YEAR(G184)</f>
        <v>24</v>
      </c>
      <c r="I184" s="1" t="str">
        <f aca="false">VLOOKUP(H184,LEYENDA!$C$2:$D$6,2,TRUE())</f>
        <v>13-24</v>
      </c>
      <c r="J184" s="5" t="str">
        <f aca="false">VLOOKUP(A184,'286'!$A$3:$I$1768,7,FALSE())</f>
        <v>M</v>
      </c>
      <c r="K184" s="8" t="str">
        <f aca="false">VLOOKUP(A184,'286'!$A$3:$I$1768,2,FALSE())</f>
        <v>OD</v>
      </c>
      <c r="L184" s="4" t="str">
        <f aca="false">VLOOKUP(A184,'286'!$A$3:$I$1768,8,FALSE())</f>
        <v>D</v>
      </c>
      <c r="M184" s="4" t="str">
        <f aca="false">VLOOKUP(A184,'286'!$A$3:$I$1768,9,FALSE())</f>
        <v>D</v>
      </c>
      <c r="N184" s="8" t="str">
        <f aca="false">IF(R184=O184, "MISMA","CONTRARIA")</f>
        <v>MISMA</v>
      </c>
      <c r="O184" s="8" t="str">
        <f aca="false" t="array" ref="O184">_xlfn.IFS(L184="D","1", L184="I","2")</f>
        <v>1</v>
      </c>
      <c r="P184" s="8" t="str">
        <f aca="false" t="array" ref="P184">_xlfn.IFS(K184="OD","1", K184="OI","2")</f>
        <v>1</v>
      </c>
      <c r="Q184" s="1" t="str">
        <f aca="false" t="array" ref="Q184">_xlfn.IFS(J184="M","1", J184="H","2")</f>
        <v>1</v>
      </c>
      <c r="R184" s="8" t="str">
        <f aca="false" t="array" ref="R184">_xlfn.IFS(M184="D","1", M184="I","2")</f>
        <v>1</v>
      </c>
      <c r="S184" s="1" t="str">
        <f aca="false" t="array" ref="S184">_xlfn.IFS(N184="CONTRARIA", "1",N184= "MISMA","2")</f>
        <v>2</v>
      </c>
      <c r="T184" s="1" t="str">
        <f aca="false" t="array" ref="T184">_xlfn.IFS(I184="0-12","1", I184="13-24","2", I184="25-40","3", I184="41-60","4", I184="61-100","5")</f>
        <v>2</v>
      </c>
      <c r="U184" s="9" t="n">
        <v>2</v>
      </c>
      <c r="V184" s="1" t="str">
        <f aca="false">IF(U184="","",IF(AND(U184&gt;=-9,U184&lt;=-6.5),"-9 a -6,5",IF(AND(U184&gt;=-6,U184&lt;=-3.5),"-6 a -3,5",IF(AND(U184&gt;=-3,U184&lt;=-1),"-3 a -1",IF(U184=-0.5,"-0,5",IF(AND(U184&gt;=0,U184&lt;=2.5),"0 a 2,5",IF(AND(U184&gt;=3,U184&lt;=5.5),"3 a 5,5",IF(AND(U184&gt;=6,U184&lt;=8.5),"6 a 8,5",IF(AND(U184&gt;=9,U184&lt;=20),"9 a 20","Fuera de rango")))))))))</f>
        <v>0 a 2,5</v>
      </c>
      <c r="W184" s="11" t="n">
        <f aca="false">IF(V184="","",IF(V184="-9 a -6,5",2,IF(V184="-6 a -3,5",3,IF(V184="-3 a -1",4,IF(V184="-0,5","NORMA",IF(V184="0 a 2,5",5,IF(V184="3 a 5,5",6,IF(V184="6 a 8,5",7,IF(V184="9 a 20",8,"Fuera de rango")))))))))</f>
        <v>5</v>
      </c>
      <c r="X184" s="9" t="n">
        <v>0</v>
      </c>
      <c r="Y184" s="10" t="str">
        <f aca="false">IF(X184="","",IF(AND(X184&gt;=0,X184&lt;=4),"0 a 4",IF(AND(X184&gt;=4.5,X184&lt;=8.5),"4,5 a 8,5",IF(X184=9,"9",IF(AND(X184&gt;=9.5,X184&lt;=13),"9,5 a 13",IF(AND(X184&gt;=13.5,X184&lt;=20),"13,5 a 20",IF(AND(X184&gt;=20.5,X184&lt;=35),"20,5 a 35","Fuera de rango")))))))</f>
        <v>0 a 4</v>
      </c>
      <c r="Z184" s="11" t="n">
        <f aca="false">IF(Y184="","",IF(Y184="0 a 4",1,IF(Y184="4,5 a 8,5",2,IF(Y184="9","NORMA",IF(Y184="9,5 a 13",3,IF(Y184="13,5 a 20",4,IF(Y184="20,5 a 35",5,"Fuera de rango")))))))</f>
        <v>1</v>
      </c>
      <c r="AA184" s="9" t="n">
        <v>25</v>
      </c>
      <c r="AB184" s="10" t="str">
        <f aca="false">IF(AA184="","",IF(AND(AA184&gt;=0,AA184&lt;=9),"0 a 9",IF(AND(AA184&gt;=9.5,AA184&lt;=18.5),"9,5 a 18,5",IF(AA184=19,"19",IF(AND(AA184&gt;=19.5,AA184&lt;=28),"19,5 a 28",IF(AND(AA184&gt;=28.5,AA184&lt;=40),"28,5 a 40","Fuera de rango"))))))</f>
        <v>19,5 a 28</v>
      </c>
      <c r="AC184" s="11" t="n">
        <f aca="false" t="array" ref="AC184">_xlfn.IFS(AB184="","",AB184="0 a 9",1,AB184="9,5 a 18,5",2,AB184="19","NORMA",AB184="19,5 a 28",3,AB184="28,5 a 40",4,TRUE(),"Fuera de rango")</f>
        <v>3</v>
      </c>
      <c r="AD184" s="9" t="n">
        <v>18</v>
      </c>
      <c r="AE184" s="10" t="str">
        <f aca="false">IF(AD184="","",IF(AND(AD184&gt;=-10,AD184&lt;=0),"De -10 a 0",IF(AND(AD184&gt;=0.5,AD184&lt;=9.5),"0,5 a 9,5",IF(AD184=10,"10",IF(AND(AD184&gt;=10.5,AD184&lt;=20),"10,5 a 20",IF(AND(AD184&gt;=20.5,AD184&lt;=40),"20,5 a 40","Fuera de rango"))))))</f>
        <v>10,5 a 20</v>
      </c>
      <c r="AF184" s="12" t="n">
        <f aca="false">IF(AD184="","",IF(AND(AD184&gt;=-10,AD184&lt;=0),1,IF(AND(AD184&gt;=0.5,AD184&lt;=9.5),2,IF(AD184=10,"NORMA",IF(AND(AD184&gt;=10.5,AD184&lt;=20),3,IF(AND(AD184&gt;=20.5,AD184&lt;=40),4,""))))))</f>
        <v>3</v>
      </c>
      <c r="AG184" s="9" t="n">
        <v>9</v>
      </c>
      <c r="AH184" s="11" t="str">
        <f aca="false">IF(AG184="","",IF(AND(AG184&gt;=0,AG184&lt;=4),"0 a 4",IF(AND(AG184&gt;=4.5,AG184&lt;=8.5),"4,5 a 8,5",IF(AG184=9,"9",IF(AND(AG184&gt;=9.5,AG184&lt;=13),"9,5 a 13",IF(AND(AG184&gt;=13.5,AG184&lt;=25),"13,5 a 25","Fuera de rango"))))))</f>
        <v>9</v>
      </c>
      <c r="AI184" s="11" t="str">
        <f aca="false">IF(AH184="","",IF(AH184="0 a 4",1,IF(AH184="4,5 a 8,5",2,IF(AH184="9","NORMA",IF(AH184="9,5 a 13",3,IF(AH184="13,5 a 25",4,""))))))</f>
        <v>NORMA</v>
      </c>
      <c r="AJ184" s="9" t="n">
        <v>5</v>
      </c>
      <c r="AK184" s="10" t="str">
        <f aca="false">IF(AJ184="","",IF(AND(AJ184&gt;=-15,AJ184&lt;=-10.5),"-15 a -10,5",IF(AND(AJ184&gt;=-10,AJ184&lt;=-4),"-10 a -4",IF(AND(AJ184&gt;=-4.5,AJ184&lt;=0),"-4,5 a 0",IF(AND(AJ184&gt;=0.5,AJ184&lt;=4.5),"0,5 a 4,5",IF(AJ184=5,"5",IF(AND(AJ184&gt;=5.5,AJ184&lt;=10),"5,5 a 10",IF(AND(AJ184&gt;=10.5,AJ184&lt;=20),"10,5 a 20","Fuera de rango"))))))))</f>
        <v>5</v>
      </c>
      <c r="AL184" s="11" t="str">
        <f aca="false">IF(AK184="","",IF(AK184="-15 a -10,5",1,IF(AK184="-10 a -4",2,IF(AK184="-4,5 a 0",3,IF(AK184="0,5 a 4,5",4,IF(AK184="5","NORMA",IF(AK184="5,5 a 10",5,IF(AK184="10,5 a 20",6,"Error"))))))))</f>
        <v>NORMA</v>
      </c>
      <c r="AM184" s="9" t="n">
        <v>0.5</v>
      </c>
      <c r="AN184" s="10" t="str">
        <f aca="false">IF(AM184="","",IF(AND(AM184&gt;=-7.5,AM184&lt;=-5.5),"-7,5 a -5,5",IF(AND(AM184&gt;=-5,AM184&lt;=-3),"-5 a -3",IF(AND(AM184&gt;=-2.5,AM184&lt;=-0.5),"-2,5 a -0,5",IF(AM184=0,"0,00",IF(AND(AM184&gt;=0.5,AM184&lt;=2.5),"0,5 a 2,5",IF(AND(AM184&gt;=3,AM184&lt;=5),"3 a 5",IF(AND(AM184&gt;=5.5,AM184&lt;=7.5),"5,5 a 7,5",IF(AND(AM184&gt;=8,AM184&lt;=10),"8 a 10","Fuera de rango")))))))))</f>
        <v>0,5 a 2,5</v>
      </c>
      <c r="AO184" s="11" t="n">
        <f aca="false">IF(AN184="","",IF(AN184="-7,5 a -5,5",1,IF(AN184="-5 a -3",2,IF(AN184="-2,5 a -0,5",3,IF(AN184="0,00","NORMA",IF(AN184="0,5 a 2,5",4,IF(AN184="3 a 5",5,IF(AN184="5,5 a 7,5",6,IF(AN184="8 a 10",7,"Error")))))))))</f>
        <v>4</v>
      </c>
      <c r="AP184" s="9" t="n">
        <v>-9</v>
      </c>
      <c r="AQ184" s="10" t="str">
        <f aca="false">IF(AP184="","",IF(AND(AP184&gt;=-20,AP184&lt;=-9.5),"-20 a -9,5",IF(AND(AP184&gt;=-9,AP184&lt;=-6.5),"-9 a -6,5",IF(AP184=-6,"-6",IF(AND(AP184&gt;=-5.5,AP184&lt;=-3),"-5,5 a -3",IF(AND(AP184&gt;=-2.5,AP184&lt;=0),"-2,5 a 0",IF(AND(AP184&gt;=0.5,AP184&lt;=3),"0,5 a 3",IF(AND(AP184&gt;=3.5,AP184&lt;=6),"3,5 a 6",IF(AND(AP184&gt;=6.5,AP184&lt;=9),"6,5 a 9",IF(AND(AP184&gt;=9.5,AP184&lt;=20),"9,5 a 20","Fuera de rango"))))))))))</f>
        <v>-9 a -6,5</v>
      </c>
      <c r="AR184" s="11" t="n">
        <f aca="false">IF(AQ184="","",IF(AQ184="-20 a -9,5",1,IF(AQ184="-9 a -6,5",2,IF(AQ184="-6","NORMA",IF(AQ184="-5,5 a -3",3,IF(AQ184="-2,5 a 0",4,IF(AQ184="0,5 a 3",5,IF(AQ184="3,5 a 6",6,IF(AQ184="6,5 a 9",7,IF(AQ184="9,5 a 20",8,""))))))))))</f>
        <v>2</v>
      </c>
      <c r="AS184" s="9" t="n">
        <v>13</v>
      </c>
      <c r="AT184" s="10" t="str">
        <f aca="false">IF(AS184="","",IF(AND(AS184&gt;=-16,AS184&lt;=-14),"-16 a -14",IF(AND(AS184&gt;=-13.5,AS184&lt;=-11.5),"-13,5 a -11,5",IF(AND(AS184&gt;=-11,AS184&lt;=-9),"-11 a -9",IF(AND(AS184&gt;=-8.5,AS184&lt;=-6.5),"-8,5 a -6,5",IF(AND(AS184&gt;=-6,AS184&lt;=-4),"-6 a -4",IF(AND(AS184&gt;=-3.5,AS184&lt;=-1.5),"-3,5 a -1,5",IF(AND(AS184&gt;=-1,AS184&lt;=1),"-1 a 1",IF(AND(AS184&gt;=1.5,AS184&lt;=3.5),"1,5 a 3,5",IF(AND(AS184&gt;=4,AS184&lt;=6),"4 a 6",IF(AND(AS184&gt;=6.5,AS184&lt;=8.5),"6,5 a 8,5",IF(AND(AS184&gt;=9,AS184&lt;=11),"9 a 11",IF(AND(AS184&gt;=11.5,AS184&lt;=13.5),"11,5 a 13,5",IF(AND(AS184&gt;=14,AS184&lt;=16),"14 a 16",IF(AND(AS184&gt;=16.5,AS184&lt;=18.5),"16,5 a 18,5",IF(AND(AS184&gt;=19,AS184&lt;=21),"19 a 21","Fuera de rango"))))))))))))))))</f>
        <v>11,5 a 13,5</v>
      </c>
      <c r="AU184" s="11" t="n">
        <f aca="false" t="array" ref="AU184">IF(AT184="","",_xlfn.IFS(AT184="-16 a -14",1,AT184="-13,5 a -11,5",2,AT184="-11 a -9",3,AT184="-8,5 a -6,5",4,AT184="-6 a -4",5,AT184="-3,5 a -1,5",6,AT184="-1 a 1",7,AT184="1,5 a 3,5",8,AT184="4 a 6","NORMA",AT184="6,5 a 8,5",9,AT184="9 a 11",10,AT184="11,5 a 13,5",11,AT184="14 a 16",12,AT184="16,5 a 18,5",13,AT184="19 a 21",14,TRUE(),""))</f>
        <v>11</v>
      </c>
      <c r="AV184" s="9" t="n">
        <v>1.25</v>
      </c>
      <c r="AW184" s="10" t="str">
        <f aca="false">IF(AV184="","",IF(AND(AV184&gt;=-1,AV184&lt;=-0.5),"-1 a -0,5",IF(AND(AV184&gt;-0.5,AV184&lt;=0),"De -0,5 a 0",IF(AND(AV184&gt;=0.25,AV184&lt;=0.75),"0,25 a 0,75",IF(AND(AV184&gt;=1,AV184&lt;=1.5),"1 a 1,5",IF(AND(AV184&gt;=1.75,AV184&lt;=2.25),"1,75 a 2,25",IF(AND(AV184&gt;=2.5,AV184&lt;=3),"2,5 a 3",IF(AND(AV184&gt;=3.25,AV184&lt;=3.75),"3,25 a 3,75","Fuera de rango"))))))))</f>
        <v>1 a 1,5</v>
      </c>
      <c r="AX184" s="11" t="n">
        <f aca="false">IF(AW184="","",IF(OR(AW184="-1 a -0,5",AW184="-1 a -0.5"),1,IF(OR(AW184="De -0,5 a 0",AW184="-0,5 a 0",AW184="De -0.5 a 0"),2,IF(OR(AW184="0,25 a 0,75",AW184="0.25 a 0.75"),"NORMA",IF(OR(AW184="1 a 1,5",AW184="1 a 1.5"),3,IF(OR(AW184="1,75 a 2,25",AW184="1.75 a 2.25"),4,IF(OR(AW184="2,5 a 3",AW184="2.5 a 3"),5,IF(OR(AW184="3,25 a 3,75",AW184="3.25 a 3.75"),6,""))))))))</f>
        <v>3</v>
      </c>
      <c r="AY184" s="9" t="n">
        <v>-4</v>
      </c>
      <c r="AZ184" s="10" t="str">
        <f aca="false">IF(AY184="","",IF(AND(AY184&gt;=-20,AY184&lt;=-9.5),"-20 a -9,5",IF(AND(AY184&gt;=-9,AY184&lt;=-6.5),"-9 a -6,5",IF(AY184=-6,"-6",IF(AND(AY184&gt;=-5.5,AY184&lt;=-3),"-5,5 a -3",IF(AND(AY184&gt;=-2.5,AY184&lt;=0),"-2,5 a 0",IF(AND(AY184&gt;=0.5,AY184&lt;=3),"0,5 a 3",IF(AND(AY184&gt;=3.5,AY184&lt;=6),"3,5 a 6","Fuera de rango"))))))))</f>
        <v>-5,5 a -3</v>
      </c>
      <c r="BA184" s="11" t="n">
        <f aca="false">IF(AZ184="","",IF(AZ184="-20 a -9,5",1,IF(AZ184="-9 a -6,5",2,IF(AZ184="-6","NORMA",IF(AZ184="-5,5 a -3",3,IF(AZ184="-2,5 a 0",4,IF(AZ184="0,5 a 3",5,IF(AZ184="3,5 a 6",6,""))))))))</f>
        <v>3</v>
      </c>
      <c r="BB184" s="9" t="n">
        <v>0</v>
      </c>
      <c r="BC184" s="10" t="str">
        <f aca="false" t="array" ref="BC184">IF(BB184="","",_xlfn.IFS(AND(BB184&gt;=0,BB184&lt;=2),"0 a 2",AND(BB184&gt;=2.5,BB184&lt;=4.5),"2,5 a 4,5",AND(BB184&gt;=5,BB184&lt;=7),"5 a 7",AND(BB184&gt;=7.5,BB184&lt;=9.5),"7,5 a 9,5",AND(BB184&gt;=10,BB184&lt;=12),"10 a 12",AND(BB184&gt;=12.5,BB184&lt;=14.5),"12,5 a 14,5",BB184=15,"15",AND(BB184&gt;=15.5,BB184&lt;=17.5),"15,5 a 17,5",AND(BB184&gt;=18,BB184&lt;=20),"18 a 20",AND(BB184&gt;=20.5,BB184&lt;=22.5),"20,5 a 22,5",AND(BB184&gt;=23,BB184&lt;=25),"23 a 25",TRUE(),"Fuera de rango"))</f>
        <v>0 a 2</v>
      </c>
      <c r="BD184" s="11" t="n">
        <f aca="false" t="array" ref="BD184">IF(BC184="","",_xlfn.IFS(BC184="0 a 2",1,BC184="2,5 a 4,5",2,BC184="5 a 7",3,BC184="7,5 a 9,5",4,BC184="10 a 12",5,BC184="12,5 a 14,5",6,BC184="15","NORMA",BC184="15,5 a 17,5",7,BC184="18 a 20",8,BC184="20,5 a 22,5",9,BC184="23 a 25",10,TRUE(),"Fuera de rango"))</f>
        <v>1</v>
      </c>
      <c r="BE184" s="9" t="n">
        <v>24</v>
      </c>
      <c r="BF184" s="10" t="str">
        <f aca="false">IF(BE184="","",IF(AND(BE184&gt;=-20,BE184&lt;=-10),"-20 a -10",IF(AND(BE184&gt;=-9.5,BE184&lt;=0.5),"-9,5 a 0,5",IF(AND(BE184&gt;=1,BE184&lt;=11),"1 a 11",IF(AND(BE184&gt;=11.5,BE184&lt;=20.5),"11,5 a 20,5",IF(BE184=21,"21",IF(AND(BE184&gt;=21.5,BE184&lt;=31.5),"21,5 a 31,5",IF(AND(BE184&gt;=32,BE184&lt;=42),"32 a 42","Fuera de rango"))))))))</f>
        <v>21,5 a 31,5</v>
      </c>
      <c r="BG184" s="11" t="n">
        <f aca="false">IF(BF184="","",IF(BF184="-20 a -10",1,IF(BF184="-9,5 a 0,5",2,IF(BF184="1 a 11",3,IF(BF184="11,5 a 20,5",4,IF(BF184="21","NORMA",IF(BF184="21,5 a 31,5",5,IF(BF184="32 a 42",6,""))))))))</f>
        <v>5</v>
      </c>
      <c r="BH184" s="9" t="n">
        <v>16</v>
      </c>
      <c r="BI184" s="10" t="str">
        <f aca="false">IF(BH184="","",IF(AND(BH184&gt;=-20,BH184&lt;=-15),"-20 a -15",IF(AND(BH184&gt;=-14.5,BH184&lt;=-9.5),"-14,5 a -9,5",IF(AND(BH184&gt;=-9,BH184&lt;=-4),"-9 a -4",IF(AND(BH184&gt;=-3.5,BH184&lt;=2.5),"-3,5 a 2,5",IF(AND(BH184&gt;=3,BH184&lt;=8),"3 a 8",IF(AND(BH184&gt;=8.5,BH184&lt;=14.5),"8,5 a 14,5",IF(BH184=15,"15",IF(AND(BH184&gt;=15.5,BH184&lt;=20.5),"15,5 a 20,5",IF(AND(BH184&gt;=21,BH184&lt;=26),"21 a 26","Fuera de rango"))))))))))</f>
        <v>15,5 a 20,5</v>
      </c>
      <c r="BJ184" s="11" t="n">
        <f aca="false">IF(BI184="","",IF(BI184="-20 a -15",1,IF(BI184="-14,5 a -9,5",2,IF(BI184="-9 a -4",3,IF(BI184="-3,5 a 2,5",4,IF(BI184="3 a 8",5,IF(BI184="8,5 a 14,5",6,IF(BI184="15","NORMA",IF(BI184="15,5 a 20,5",7,IF(BI184="21 a 26",8,IF(BI184="26,5 a 31,5",9,"")))))))))))</f>
        <v>7</v>
      </c>
      <c r="BK184" s="9" t="n">
        <v>0</v>
      </c>
      <c r="BL184" s="10" t="str">
        <f aca="false">IF(BK184="","",IF(AND(BK184&gt;=0,BK184&lt;=2),"0 - 2",IF(AND(BK184&gt;=2.5,BK184&lt;=4.5),"2,5 - 4,5",IF(AND(BK184&gt;=5,BK184&lt;=7),"5 - 7",IF(AND(BK184&gt;=7.5,BK184&lt;=9.5),"7,5 - 9,5",IF(AND(BK184&gt;=10,BK184&lt;=12),"10 - 12",IF(AND(BK184&gt;=12.5,BK184&lt;=13.5),"12,5 - 13,5",IF(BK184=14,"14",IF(AND(BK184&gt;=14.5,BK184&lt;=16.5),"14,5 - 16,5",IF(AND(BK184&gt;=17,BK184&lt;=19),"17 - 19",IF(AND(BK184&gt;=19.5,BK184&lt;=21.5),"19,5 - 21,5",IF(AND(BK184&gt;=22,BK184&lt;=24),"22 - 24",IF(AND(BK184&gt;=24.5,BK184&lt;=26.5),"24,5 - 26,5",IF(AND(BK184&gt;=27,BK184&lt;=29),"27 - 29",IF(AND(BK184&gt;=29.5,BK184&lt;=30),"29,5 - 30","Fuera de rango")))))))))))))))</f>
        <v>0 - 2</v>
      </c>
      <c r="BM184" s="11" t="n">
        <f aca="false">IF(BL184="","",IF(BL184="0 - 2",1,IF(BL184="2,5 - 4,5",2,IF(BL184="5 - 7",3,IF(BL184="7,5 - 9,5",4,IF(BL184="10 - 12",5,IF(BL184="12,5 - 13,5",6,IF(BL184="14","NORMA",IF(BL184="14,5 - 16,5",7,IF(BL184="17 - 19",8,IF(BL184="19,5 - 21,5",9,IF(BL184="22 - 24",10,IF(BL184="24,5 - 26,5",11,IF(BL184="27 - 29",12,IF(BL184="29,5 - 30",13,"")))))))))))))))</f>
        <v>1</v>
      </c>
      <c r="BN184" s="9" t="n">
        <v>17</v>
      </c>
      <c r="BO184" s="10" t="str">
        <f aca="false">IF(BN184="","",IF(AND(BN184&gt;=-20,BN184&lt;=-10),"-20 a -10",IF(AND(BN184&gt;=-9.5,BN184&lt;=0.5),"-9,5 a 0,5",IF(AND(BN184&gt;=1,BN184&lt;=11),"1 a 11",IF(AND(BN184&gt;=11.5,BN184&lt;=21.5),"11,5 a 21,5",IF(BN184=22,"22",IF(AND(BN184&gt;=22.5,BN184&lt;=32.5),"22,5 a 32,5",IF(AND(BN184&gt;=33,BN184&lt;=43),"33 a 43","Fuera de rango"))))))))</f>
        <v>11,5 a 21,5</v>
      </c>
      <c r="BP184" s="11" t="n">
        <f aca="false">IF(BO184="","",IF(BO184="-20 a -10",1,IF(BO184="-9,5 a 0,5",2,IF(BO184="1 a 11",3,IF(BO184="11,5 a 21,5",4,IF(BO184="22","NORMA",IF(BO184="22,5 a 32,5",5,IF(BO184="33 a 43",6,""))))))))</f>
        <v>4</v>
      </c>
      <c r="BQ184" s="9" t="n">
        <v>11</v>
      </c>
      <c r="BR184" s="10" t="str">
        <f aca="false">IF(BQ184="","",IF(AND(BQ184&gt;=-20,BQ184&lt;=-15),"-20 a -15",IF(AND(BQ184&gt;=-14.5,BQ184&lt;=-9.5),"-14,5 a -9,5",IF(AND(BQ184&gt;=-9,BQ184&lt;=-4),"-9 a -4",IF(AND(BQ184&gt;=-3.5,BQ184&lt;=2.5),"-3,5 a 2,5",IF(AND(BQ184&gt;=3,BQ184&lt;=8),"3 a 8",IF(AND(BQ184&gt;=8.5,BQ184&lt;=13.5),"8,5 a 13,5",IF(AND(BQ184&gt;=14,BQ184&lt;=17.5),"14 a 17,5",IF(BQ184=18,"18",IF(AND(BQ184&gt;=18.5,BQ184&lt;=23.5),"18,5 a 23,5",IF(AND(BQ184&gt;=24,BQ184&lt;=29),"24 a 29",IF(AND(BQ184&gt;=29.5,BQ184&lt;=34.5),"29,5 a 34,5",IF(AND(BQ184&gt;=35,BQ184&lt;=40),"35 a 40","Fuera de rango")))))))))))))</f>
        <v>8,5 a 13,5</v>
      </c>
      <c r="BS184" s="11" t="n">
        <f aca="false">IF(BR184="","",IF(BR184="-20 a -15",1,IF(BR184="-14,5 a -9,5",2,IF(BR184="-9 a -4",3,IF(BR184="-3,5 a 2,5",4,IF(BR184="3 a 8",5,IF(BR184="8,5 a 13,5",6,IF(BR184="14 a 17,5",7,IF(BR184="18","NORMA",IF(BR184="18,5 a 23,5",8,IF(BR184="24 a 29",9,IF(BR184="29,5 a 34,5",10,IF(BR184="35 a 40",11,"")))))))))))))</f>
        <v>6</v>
      </c>
      <c r="BT184" s="9" t="n">
        <v>0</v>
      </c>
      <c r="BU184" s="10" t="str">
        <f aca="false">IF(BT184="","",IF(AND(BT184&gt;=-20,BT184&lt;=-18),"-20 a -18",IF(AND(BT184&gt;=-17.5,BT184&lt;=-15.5),"-17,5 a -15,5",IF(AND(BT184&gt;=-15,BT184&lt;=-13),"-15 a -13",IF(AND(BT184&gt;=-12.5,BT184&lt;=-10.5),"-12,5 a -10,5",IF(AND(BT184&gt;=-10,BT184&lt;=-8),"-10 a -8",IF(AND(BT184&gt;=-7.5,BT184&lt;=-5.5),"-7,5 a -5,5",IF(AND(BT184&gt;=-5,BT184&lt;=-3),"-5 a -3",IF(AND(BT184&gt;=-2.5,BT184&lt;=-0.5),"-2,5 a -0,5",IF(BT184=0,"0",IF(AND(BT184&gt;=0.5,BT184&lt;=2.5),"0,5 a 2,5",IF(AND(BT184&gt;=3,BT184&lt;=5),"3 a 5",IF(AND(BT184&gt;=5.5,BT184&lt;=7.5),"5,5 a 7,5",IF(AND(BT184&gt;=8,BT184&lt;=10),"8 a 10",IF(AND(BT184&gt;=10.5,BT184&lt;=12.5),"10,5 a 12,5",IF(AND(BT184&gt;=13,BT184&lt;=15),"13 a 15",IF(AND(BT184&gt;=15.5,BT184&lt;=17.5),"15,5 a 17,5",IF(AND(BT184&gt;=18,BT184&lt;=20),"18 a 20","Fuera de rango"))))))))))))))))))</f>
        <v>0</v>
      </c>
      <c r="BV184" s="11" t="str">
        <f aca="false">IF(BT184="","",IF(BT184=0,"NORMA",IF(AND(BT184&gt;=-20,BT184&lt;=-18),2,IF(AND(BT184&gt;=-17.5,BT184&lt;=-15.5),2,IF(AND(BT184&gt;=-15,BT184&lt;=-13),3,IF(AND(BT184&gt;=-12.5,BT184&lt;=-10.5),4,IF(AND(BT184&gt;=-10,BT184&lt;=-8),5,IF(AND(BT184&gt;=-7.5,BT184&lt;=-5.5),6,IF(AND(BT184&gt;=-5,BT184&lt;=-3),7,IF(AND(BT184&gt;=-2.5,BT184&lt;=-0.5),8,IF(AND(BT184&gt;=0.5,BT184&lt;=2.5),9,IF(AND(BT184&gt;=3,BT184&lt;=5),10,IF(AND(BT184&gt;=5.5,BT184&lt;=7.5),11,IF(AND(BT184&gt;=8,BT184&lt;=10),12,IF(AND(BT184&gt;=10.5,BT184&lt;=12.5),13,IF(AND(BT184&gt;=13,BT184&lt;=15),14,IF(AND(BT184&gt;=15.5,BT184&lt;=17.5),15,IF(AND(BT184&gt;=18,BT184&lt;=20),16,"Fuera de rango"))))))))))))))))))</f>
        <v>NORMA</v>
      </c>
      <c r="BW184" s="9" t="n">
        <v>-9</v>
      </c>
      <c r="BX184" s="10" t="n">
        <f aca="false">18.5- (0.3*H184)</f>
        <v>11.3</v>
      </c>
      <c r="BY184" s="10" t="n">
        <f aca="false">(BW184)-(BX184)</f>
        <v>-20.3</v>
      </c>
      <c r="BZ184" s="10" t="str">
        <f aca="false">IF(BY184="","",IF(BY184&lt;-27.5,"De -30 a -28",IF(BY184&lt;-25,"De -27,5 a -25,5",IF(BY184&lt;-22.5,"De -25 a -23",IF(BY184&lt;-20,"De -22,5 a -20,5",IF(BY184&lt;-17.5,"De -20 a -18",IF(BY184&lt;-15,"De -17,5 a -15,5",IF(BY184&lt;-12.5,"De -15 a -13",IF(BY184&lt;-10,"De -12,5 a -10,5",IF(BY184&lt;-7.5,"De -10 a -8",IF(BY184&lt;-5,"De -7,5 a -5,5",IF(BY184&lt;-2.5,"De -5 a -3",IF(BY184&lt;0,"De -2,5 a -0,5",IF(BY184&lt;2.5,"De 0 a 2",IF(BY184&lt;5,"De 2,5 a 4,5",IF(BY184&lt;7.5,"De 5 a 7",IF(BY184&lt;10,"De 7,5 a 9,5",IF(BY184&lt;12.5,"De 10 a 12",IF(BY184&lt;15,"De 12,5 a 14,5",IF(BY184&lt;17.5,"De 15 a 17",IF(BY184&lt;20,"De 17,5 a 19,5",IF(BY184&lt;22.5,"De 20 a 22",IF(BY184&lt;25,"De 22,5 a 24,5",IF(BY184&lt;27.5,"De 25 a 27","De 27,5 a 30"))))))))))))))))))))))))</f>
        <v>De -22,5 a -20,5</v>
      </c>
      <c r="CA184" s="12" t="n">
        <f aca="false">IF(BY184="","",IF(BY184&lt;=-28,1,IF(BY184&lt;=-25.5,2,IF(BY184&lt;=-23,3,IF(BY184&lt;=-20.5,4,IF(BY184&lt;=-18,5,IF(BY184&lt;=-15.5,6,IF(BY184&lt;=-13,7,IF(BY184&lt;=-10.5,8,IF(BY184&lt;=-8,9,IF(BY184&lt;=-5.5,10,IF(BY184&lt;=-3,11,IF(BY184&lt;=-0.5,12,IF(BY184&lt;=2,13,IF(BY184&lt;=4.5,14,IF(BY184&lt;=7,15,IF(BY184&lt;=9.5,16,IF(BY184&lt;=12,17,IF(BY184&lt;=14.5,18,IF(BY184&lt;=17,19,IF(BY184&lt;=19.5,20,IF(BY184&lt;=22,21,IF(BY184&lt;=24.5,22,IF(BY184&lt;=27,23,IF(BY184&lt;=30,24,"Fuera de rango")))))))))))))))))))))))))</f>
        <v>5</v>
      </c>
      <c r="CB184" s="9" t="n">
        <v>-8.75</v>
      </c>
      <c r="CC184" s="10" t="n">
        <f aca="false">18.5- (0.3*H184)</f>
        <v>11.3</v>
      </c>
      <c r="CD184" s="10" t="n">
        <f aca="false">(CB184)-(CC184)</f>
        <v>-20.05</v>
      </c>
      <c r="CE184" s="10" t="str">
        <f aca="false">IF(CD184="","",IF(CD184&lt;-27.5,"De -30 a -28",IF(CD184&lt;-25,"De -27,5 a -25,5",IF(CD184&lt;-22.5,"De -25 a -23",IF(CD184&lt;-20,"De -22,5 a -20,5",IF(CD184&lt;-17.5,"De -20 a -18",IF(CD184&lt;-15,"De -17,5 a -15,5",IF(CD184&lt;-12.5,"De -15 a -13",IF(CD184&lt;-10,"De -12,5 a -10,5",IF(CD184&lt;-7.5,"De -10 a -8",IF(CD184&lt;-5,"De -7,5 a -5,5",IF(CD184&lt;-2.5,"De -5 a -3",IF(CD184&lt;0,"De -2,5 a -0,5",IF(CD184&lt;=2,"De 0 a 2",IF(CD184&lt;=4.5,"De 2,5 a 4,5",IF(CD184&lt;=7,"De 5 a 7",IF(CD184&lt;=9.5,"De 7,5 a 9,5",IF(CD184&lt;=12,"De 10 a 12",IF(CD184&lt;=14.5,"De 12,5 a 14,5",IF(CD184&lt;=17,"De 15 a 17",IF(CD184&lt;=19.5,"De 17,5 a 19,5",IF(CD184&lt;=22,"De 20 a 22",IF(CD184&lt;=24.5,"De 22,5 a 24,5",IF(CD184&lt;=27,"De 25 a 27","De 27,5 a 30"))))))))))))))))))))))))</f>
        <v>De -22,5 a -20,5</v>
      </c>
      <c r="CF184" s="12" t="n">
        <f aca="false">IF(CD184="","",IF(CD184&lt;-27.5,1,IF(CD184&lt;-25,2,IF(CD184&lt;-22.5,3,IF(CD184&lt;-20,4,IF(CD184&lt;-17.5,5,IF(CD184&lt;-15,6,IF(CD184&lt;-12.5,7,IF(CD184&lt;-10,8,IF(CD184&lt;-7.5,9,IF(CD184&lt;-5,10,IF(CD184&lt;-2.5,11,IF(CD184&lt;0,12,IF(CD184&lt;2.5,13,IF(CD184&lt;5,14,IF(CD184&lt;7.5,15,IF(CD184&lt;10,16,IF(CD184&lt;12.5,17,IF(CD184&lt;15,18,IF(CD184&lt;17.5,19,IF(CD184&lt;20,20,IF(CD184&lt;22.5,21,IF(CD184&lt;25,22,IF(CD184&lt;27.5,23,24))))))))))))))))))))))))</f>
        <v>4</v>
      </c>
      <c r="CG184" s="9" t="n">
        <v>-4</v>
      </c>
      <c r="CH184" s="10" t="str">
        <f aca="false">IF(CG184="","",IF(AND(CG184&gt;=-10,CG184&lt;=-9.5),"-10 a -9,5",IF(AND(CG184&gt;-9.5,CG184&lt;=-8.5),"-9 a -8,5",IF(AND(CG184&gt;-8.5,CG184&lt;=-7.5),"-8 a -7,5",IF(AND(CG184&gt;-7.5,CG184&lt;=-6.5),"-7 a -6,5",IF(AND(CG184&gt;-6.5,CG184&lt;=-5.5),"-6 a -5,5",IF(AND(CG184&gt;-5.5,CG184&lt;=-4.5),"-5 a -4,5",IF(AND(CG184&gt;-4.5,CG184&lt;=-3.5),"-4 a -3,5",IF(AND(CG184&gt;-3.5,CG184&lt;=-2.5),"-3 a -2,5",IF(CG184=-2.25,"-2,25",IF(AND(CG184&gt;-2.5,CG184&lt;=-1.5),"-2 a -1,5",IF(AND(CG184&gt;-1.5,CG184&lt;=-0.5),"-1 a -0,5",IF(AND(CG184&gt;-0.5,CG184&lt;=0.5),"0 a 0,5",IF(AND(CG184&gt;0.5,CG184&lt;=1.5),"1 a 1,5",IF(AND(CG184&gt;1.5,CG184&lt;=2.5),"2 a 2,5",IF(AND(CG184&gt;2.5,CG184&lt;=3.5),"3 a 3,5",IF(AND(CG184&gt;3.5,CG184&lt;=4.5),"4 a 4,5",IF(AND(CG184&gt;4.5,CG184&lt;=5.5),"5 a 5,5",IF(AND(CG184&gt;5.5,CG184&lt;=6.5),"6 a 6,5",IF(AND(CG184&gt;6.5,CG184&lt;=7.5),"7 a 7,5",IF(AND(CG184&gt;7.5,CG184&lt;=8.5),"8 a 8,5",IF(AND(CG184&gt;8.5,CG184&lt;=9.5),"9 a 9,5",IF(CG184&gt;=10,"10","Fuera de rango")))))))))))))))))))))))</f>
        <v>-4 a -3,5</v>
      </c>
      <c r="CI184" s="11" t="n">
        <f aca="false">IF(CG184="","",IF(CG184=-2.25,"NORMA",IF(CG184&lt;=-9.5,1,IF(CG184&lt;=-8.5,2,IF(CG184&lt;=-7.5,3,IF(CG184&lt;=-6.5,4,IF(CG184&lt;=-5.5,5,IF(CG184&lt;=-4.5,6,IF(CG184&lt;=-3.5,7,IF(CG184&lt;=-2.5,8,IF(CG184&lt;=-1.5,9,IF(CG184&lt;=-0.5,10,IF(CG184&lt;=0.5,11,IF(CG184&lt;=1.5,12,IF(CG184&lt;=2.5,13,IF(CG184&lt;=3.5,14,IF(CG184&lt;=4.5,15,IF(CG184&lt;=5.5,16,IF(CG184&lt;=6.5,17,IF(CG184&lt;=7.5,18,IF(CG184&lt;=8.5,19,IF(CG184&lt;=9.5,20,IF(CG184=10,21,"Fuera de rango")))))))))))))))))))))))</f>
        <v>7</v>
      </c>
      <c r="CJ184" s="9" t="n">
        <v>3.25</v>
      </c>
      <c r="CK184" s="10" t="str">
        <f aca="false">IF(CJ184="","",IF(AND(CJ184&gt;=-6,CJ184&lt;=-5.5),"-6 a -5,5",IF(AND(CJ184&gt;-5.5,CJ184&lt;=-4.5),"-5 a -4,5",IF(AND(CJ184&gt;-4.5,CJ184&lt;=-3.5),"-4 a -3,5",IF(AND(CJ184&gt;-3.5,CJ184&lt;=-2.5),"-3 a -2,5",IF(AND(CJ184&gt;-2.5,CJ184&lt;=-1.5),"-2 a -1,5",IF(AND(CJ184&gt;-1.5,CJ184&lt;=-0.5),"-1 a -0,5",IF(AND(CJ184&gt;-0.5,CJ184&lt;=0.5),"0 a 0,5",IF(AND(CJ184&gt;0.5,CJ184&lt;=1.5),"1 a 1,5",IF(AND(CJ184&gt;1.5,CJ184&lt;2.5),"2",IF(AND(CJ184&gt;=2.5,CJ184&lt;=3),"2,5 a 3",IF(AND(CJ184&gt;3,CJ184&lt;=4),"3,5 a 4",IF(AND(CJ184&gt;4,CJ184&lt;=5),"4,5 a 5",IF(AND(CJ184&gt;5,CJ184&lt;=6),"5,5 a 6",IF(AND(CJ184&gt;6,CJ184&lt;=7),"6,5 a 7",IF(AND(CJ184&gt;7,CJ184&lt;=8),"7,5 a 8",IF(AND(CJ184&gt;8,CJ184&lt;=9.5),"8,5 a 9,5",IF(CJ184=10,"10","Fuera de rango"))))))))))))))))))</f>
        <v>3,5 a 4</v>
      </c>
      <c r="CL184" s="11" t="n">
        <f aca="false">IF(CK184="","",IF(OR(CK184="-6 a -5,5",CK184="-6 - -5,5"),1,IF(OR(CK184="-5 a -4,5",CK184="-5 - -4,5"),2,IF(OR(CK184="-4 a -3,5",CK184="-4 - -3,5"),3,IF(OR(CK184="-3 a -2,5",CK184="-3 - -2,5"),4,IF(OR(CK184="-2 a -1,5",CK184="-2 - -1,5"),5,IF(OR(CK184="-1 a -0,5",CK184="-1 - -0,5"),6,IF(OR(CK184="0 a 0,5",CK184="0 - 0,5"),7,IF(OR(CK184="1 a 1,5",CK184="1 - 1,5"),8,IF(CK184="2","NORMA",IF(OR(CK184="2,5 a 3",CK184="2,5 - 3"),9,IF(OR(CK184="3,5 a 4",CK184="3,5 - 4"),10,IF(OR(CK184="4,5 a 5",CK184="4,5 - 5"),11,IF(OR(CK184="5,5 a 6",CK184="5,5 - 6"),12,IF(OR(CK184="6,5 a 7",CK184="6,5 - 7"),13,IF(OR(CK184="7,5 a 8",CK184="7,5 - 8"),14,IF(OR(CK184="8,5 a 9",CK184="8,5 - 9,5",CK184="9 a 9,5"),15,IF(CK184="10",15,IF(OR(CK184="0,5 a 1",CK184="0,5 - 1"),7,"Fuera de rango")))))))))))))))))))</f>
        <v>10</v>
      </c>
      <c r="CM184" s="10" t="n">
        <v>0</v>
      </c>
      <c r="CN184" s="10" t="str">
        <f aca="false">IF(CM184=0,"0", " ")</f>
        <v>0</v>
      </c>
      <c r="CO184" s="10" t="str">
        <f aca="false">IF(CM184&gt;0,"EME"," ")</f>
        <v> </v>
      </c>
      <c r="CP184" s="10" t="n">
        <v>0</v>
      </c>
      <c r="CQ184" s="10" t="str">
        <f aca="false">IF(CP184&gt;0,"0", " ")</f>
        <v> </v>
      </c>
      <c r="CR184" s="10" t="str">
        <f aca="false">IF(CP184&gt;0,"EME"," ")</f>
        <v> </v>
      </c>
      <c r="CS184" s="9" t="n">
        <v>0</v>
      </c>
      <c r="CT184" s="10" t="str">
        <f aca="false">IF(CS184&gt;0,"1", " ")</f>
        <v> </v>
      </c>
      <c r="CU184" s="10" t="str">
        <f aca="false">IF(CS184&gt;0,"HIP"," ")</f>
        <v> </v>
      </c>
      <c r="CV184" s="9" t="n">
        <v>0</v>
      </c>
      <c r="CW184" s="10" t="str">
        <f aca="false">IF(CV184&gt;0,"1", " ")</f>
        <v> </v>
      </c>
      <c r="CX184" s="10" t="str">
        <f aca="false">IF(CV184&gt;0,"HIP"," ")</f>
        <v> </v>
      </c>
      <c r="CY184" s="9" t="n">
        <v>-3</v>
      </c>
      <c r="CZ184" s="11" t="str">
        <f aca="false">IF(CY184&lt;0,"2"," ")</f>
        <v>2</v>
      </c>
      <c r="DA184" s="11" t="str">
        <f aca="false">IF(CY184&lt;0,"MIO"," ")</f>
        <v>MIO</v>
      </c>
      <c r="DB184" s="9" t="n">
        <v>-3</v>
      </c>
      <c r="DC184" s="11" t="str">
        <f aca="false">IF(DB184&lt;0,"2"," ")</f>
        <v>2</v>
      </c>
      <c r="DD184" s="11" t="str">
        <f aca="false">IF(DB184&lt;0,"MIO"," ")</f>
        <v>MIO</v>
      </c>
      <c r="DE184" s="9" t="n">
        <v>0</v>
      </c>
      <c r="DF184" s="11" t="str">
        <f aca="false">IF(DE184&lt;0,"3"," ")</f>
        <v> </v>
      </c>
      <c r="DG184" s="11" t="str">
        <f aca="false">IF(DE184&lt;0,"AST"," ")</f>
        <v> </v>
      </c>
      <c r="DH184" s="9" t="n">
        <v>0</v>
      </c>
      <c r="DI184" s="11" t="str">
        <f aca="false">IF(DH184&lt;0,"3"," ")</f>
        <v> </v>
      </c>
      <c r="DJ184" s="11" t="str">
        <f aca="false">IF(DH184&lt;0,"AST"," ")</f>
        <v> </v>
      </c>
      <c r="DK184" s="9" t="n">
        <v>0</v>
      </c>
      <c r="DL184" s="10" t="str">
        <f aca="false">IF(DK184&gt;0,"4"," ")</f>
        <v> </v>
      </c>
      <c r="DM184" s="10" t="str">
        <f aca="false">IF(DK184&gt;0,"PRE"," ")</f>
        <v> </v>
      </c>
      <c r="DN184" s="9" t="n">
        <v>0</v>
      </c>
      <c r="DO184" s="10" t="str">
        <f aca="false">IF(DN184&gt;0,"4"," ")</f>
        <v> </v>
      </c>
      <c r="DP184" s="10" t="str">
        <f aca="false">IF(DN184&gt;0,"PRE"," ")</f>
        <v> </v>
      </c>
      <c r="DQ184" s="12" t="n">
        <v>1</v>
      </c>
      <c r="DR184" s="12" t="n">
        <v>1</v>
      </c>
      <c r="DS184" s="12" t="str">
        <f aca="false">CONCATENATE(CO184,CU184,DA184,DG184,DM184)</f>
        <v>  MIO  </v>
      </c>
      <c r="DT184" s="10" t="str">
        <f aca="false" t="array" ref="DT184">_xlfn.IFS(DS184="EME    ","0", DS184=" HIP   ","1", DS184="  MIO  ","2", DS184="   AST ","3", DS184="    PRE","4", DS184="EME   PRE","5", DS184=" HIP  PRE","6", DS184=" HIP AST ","7", DS184="  MIO PRE","8", DS184="  MIOAST ","9", DS184="   ASTPRE","10",DS184=" HIP ASTPRE","11", DS184="  MIOASTPRE","12", DS184="     ","0")</f>
        <v>2</v>
      </c>
      <c r="DU184" s="1" t="s">
        <v>154</v>
      </c>
      <c r="DV184" s="1" t="str">
        <f aca="false" t="array" ref="DV184">_xlfn.IFS(DU184="SI","2", DU184="NO","1")</f>
        <v>1</v>
      </c>
      <c r="DW184" s="10" t="n">
        <v>0</v>
      </c>
      <c r="DX184" s="11" t="str">
        <f aca="false">IF(DW184=0,"1","2")</f>
        <v>1</v>
      </c>
      <c r="DY184" s="11" t="str">
        <f aca="false" t="array" ref="DY184">_xlfn.IFS(DW184=0,"0", DW184=0.25, "1", DW184=0.5,"2", DW184=0.75,"3", DW184=1,"4",DW184=1.25,"5", DW184=1.5,"6", DW184=1.75,"7", DW184=2,"8")</f>
        <v>0</v>
      </c>
      <c r="DZ184" s="10" t="n">
        <v>0</v>
      </c>
      <c r="EA184" s="11" t="str">
        <f aca="false">IF(DZ184=0,"1","2")</f>
        <v>1</v>
      </c>
      <c r="EB184" s="11" t="str">
        <f aca="false" t="array" ref="EB184">_xlfn.IFS(DZ184=0,"0", DZ184=0.25, "1", DZ184=0.5,"2", DZ184=0.75,"3", DZ184=1,"4",DZ184=1.25,"5", DZ184=1.5,"6", DZ184=1.75,"7", DZ184=2,"8")</f>
        <v>0</v>
      </c>
      <c r="EC184" s="10" t="n">
        <v>-0.5</v>
      </c>
      <c r="ED184" s="10" t="str">
        <f aca="false">IF(EC184=0,"1","2")</f>
        <v>2</v>
      </c>
      <c r="EE184" s="11" t="str">
        <f aca="false" t="array" ref="EE184">_xlfn.IFS(EC184=0,"0", EC184=-0.25, "1", EC184=-0.5,"2", EC184=-0.75,"3", EC184=-1,"4",EC184=-1.25,"5", EC184=-1.5,"6", EC184=-1.75,"7", EC184=-2,"8", EC184=-2.25,"9",EC184=-2.5,"10", EC184=-2.75,"11", EC184=-3,"12", EC184=-3.25,"13", EC184=-3.5,"14", EC184=-3.75,"15",EC184=-4,"16")</f>
        <v>2</v>
      </c>
      <c r="EF184" s="10" t="n">
        <v>-0.5</v>
      </c>
      <c r="EG184" s="10" t="str">
        <f aca="false">IF(EF184=0,"1","2")</f>
        <v>2</v>
      </c>
      <c r="EH184" s="11" t="str">
        <f aca="false" t="array" ref="EH184">_xlfn.IFS(EF184=0,"0", EF184=-0.25, "1", EF184=-0.5,"2", EF184=-0.75,"3", EF184=-1,"4",EF184=-1.25,"5", EF184=-1.5,"6", EF184=-1.75,"7", EF184=-2,"8", EF184=-2.25,"9",EF184=-2.5,"10", EF184=-2.75,"11", EF184=-3,"12", EF184=-3.25,"13", EF184=-3.5,"14", EF184=-3.75,"15",EF184=-4,"16")</f>
        <v>2</v>
      </c>
      <c r="EI184" s="10" t="n">
        <v>0</v>
      </c>
      <c r="EJ184" s="11" t="str">
        <f aca="false">IF(EI184=0,"1","2")</f>
        <v>1</v>
      </c>
      <c r="EK184" s="11" t="str">
        <f aca="false" t="array" ref="EK184">_xlfn.IFS(EI184=0,"0", EI184=-0.25, "1", EI184=-0.5,"2", EI184=-0.75,"3", EI184=-1,"4",EI184=-1.25,"5", EI184=-1.5,"6", EI184=-1.75,"7", EI184=-2,"8", EI184=-2.25,"9", EI184=-2.25,"9",EI184=-2.5,"10", EI184=-2.75,"11", EI184=-3,"12", EI184=-3.25,"13", EI184=-3.5,"14", EI184=-3.75,"15",EI184=-4,"16", EI184=0.25, "17", EI184=0.5, "18")</f>
        <v>0</v>
      </c>
      <c r="EL184" s="10" t="n">
        <v>0</v>
      </c>
      <c r="EM184" s="11" t="str">
        <f aca="false">IF(EL184=0,"1","2")</f>
        <v>1</v>
      </c>
      <c r="EN184" s="11" t="str">
        <f aca="false" t="array" ref="EN184">_xlfn.IFS(EL184=0.25,"17",EL184=0.5,"18", EL184=0,"0", EL184=-0.25, "1", EL184=-0.5,"2", EL184=-0.75,"3", EL184=-1,"4",EL184=-1.25,"5", EL184=-1.5,"6", EL184=-1.75,"7", EL184=-2,"8",EL184= -2.25,"9",EL184=-2.5,"10",EL184= -2.75,"11",EL184= -3,"12",EL184= -3.25,"13",EL184= -3.5,"14",EL184= -3.75,"15",EL184=-4,"16")</f>
        <v>0</v>
      </c>
      <c r="EO184" s="10" t="n">
        <v>0</v>
      </c>
      <c r="EP184" s="11" t="str">
        <f aca="false">IF(EO184=0,"1","2")</f>
        <v>1</v>
      </c>
      <c r="EQ184" s="11" t="str">
        <f aca="false" t="array" ref="EQ184">_xlfn.IFS(EO184=0,"0", EO184=0.25, "1", EO184=0.5,"2", EO184=0.75,"3", EO184=1,"4",EO184=1.25,"5", EO184=1.5,"6", EO184=1.75,"7", EO184=2,"8", EO184=2.25,"9", EO184=2.25,"9",EO184=2.5,"10", EO184=2.75,"11", EO184=3,"12", EO184=3.25,"13", EO184=3.5,"14", EO184=3.75,"15",EO184=4,"16", EO184=-0.25, "17", bq=-0.5, "18")</f>
        <v>0</v>
      </c>
      <c r="ER184" s="10" t="n">
        <v>0</v>
      </c>
      <c r="ES184" s="11" t="str">
        <f aca="false">IF(ER184=0,"1","2")</f>
        <v>1</v>
      </c>
      <c r="ET184" s="11" t="str">
        <f aca="false" t="array" ref="ET184">_xlfn.IFS(ER184=0,"0", ER184=0.25, "1", ER184=0.5,"2", ER184=0.75,"3", ER184=1,"4",ER184=1.25,"5", ER184=1.5,"6", ER184=1.75,"7", ER184=2,"8", ER184=2.25,"9", ER184=2.25,"9",ER184=2.5,"10", ER184=2.75,"11", ER184=3,"12", ER184=3.25,"13", ER184=3.5,"14", ER184=3.75,"15",ER184=4,"16", ER184=-0.25, "17", bq=-0.5, "18")</f>
        <v>0</v>
      </c>
      <c r="EU184" s="13" t="n">
        <v>17</v>
      </c>
      <c r="EV184" s="14" t="str">
        <f aca="false">VLOOKUP(EU184,LEYENDA!$G$2:$H$8,2,TRUE())</f>
        <v>13-18</v>
      </c>
      <c r="EW184" s="14" t="str">
        <f aca="false" t="array" ref="EW184">_xlfn.IFS(EV184="0-5","1", EV184="6-12","2", EV184="13-18","3", EV184="19-24","4", EV184="25-36","5", EV184="37-48","6", EV184="49-60","7")</f>
        <v>3</v>
      </c>
    </row>
    <row r="185" customFormat="false" ht="13.5" hidden="false" customHeight="false" outlineLevel="0" collapsed="false">
      <c r="A185" s="1" t="n">
        <v>58</v>
      </c>
      <c r="B185" s="32" t="n">
        <v>8</v>
      </c>
      <c r="C185" s="42" t="n">
        <v>42745</v>
      </c>
      <c r="D185" s="43"/>
      <c r="E185" s="5" t="str">
        <f aca="false">VLOOKUP(A185,'286'!$A$3:$J$600,10,FALSE())</f>
        <v>BARROSO BRAVO, LIDIA</v>
      </c>
      <c r="F185" s="4" t="str">
        <f aca="false">VLOOKUP(A185,'286'!$A$3:$I$1768,3,FALSE())</f>
        <v>BABRALI</v>
      </c>
      <c r="G185" s="6" t="n">
        <f aca="false">VLOOKUP(A185,'286'!$A$3:$I$1768,4,FALSE())</f>
        <v>33281</v>
      </c>
      <c r="H185" s="7" t="n">
        <f aca="false">YEAR(C185)-YEAR(G185)</f>
        <v>26</v>
      </c>
      <c r="I185" s="1" t="str">
        <f aca="false">VLOOKUP(H185,LEYENDA!$C$2:$D$6,2,TRUE())</f>
        <v>25-40</v>
      </c>
      <c r="J185" s="5" t="str">
        <f aca="false">VLOOKUP(A185,'286'!$A$3:$I$1768,7,FALSE())</f>
        <v>M</v>
      </c>
      <c r="K185" s="8" t="str">
        <f aca="false">VLOOKUP(A185,'286'!$A$3:$I$1768,2,FALSE())</f>
        <v>OD</v>
      </c>
      <c r="L185" s="4" t="str">
        <f aca="false">VLOOKUP(A185,'286'!$A$3:$I$1768,8,FALSE())</f>
        <v>D</v>
      </c>
      <c r="M185" s="4" t="str">
        <f aca="false">VLOOKUP(A185,'286'!$A$3:$I$1768,9,FALSE())</f>
        <v>D</v>
      </c>
      <c r="N185" s="8" t="str">
        <f aca="false">IF(R185=O185, "MISMA","CONTRARIA")</f>
        <v>MISMA</v>
      </c>
      <c r="O185" s="8" t="str">
        <f aca="false" t="array" ref="O185">_xlfn.IFS(L185="D","1", L185="I","2")</f>
        <v>1</v>
      </c>
      <c r="P185" s="8" t="str">
        <f aca="false" t="array" ref="P185">_xlfn.IFS(K185="OD","1", K185="OI","2")</f>
        <v>1</v>
      </c>
      <c r="Q185" s="1" t="str">
        <f aca="false" t="array" ref="Q185">_xlfn.IFS(J185="M","1", J185="H","2")</f>
        <v>1</v>
      </c>
      <c r="R185" s="8" t="str">
        <f aca="false" t="array" ref="R185">_xlfn.IFS(M185="D","1", M185="I","2")</f>
        <v>1</v>
      </c>
      <c r="S185" s="1" t="str">
        <f aca="false" t="array" ref="S185">_xlfn.IFS(N185="CONTRARIA", "1",N185= "MISMA","2")</f>
        <v>2</v>
      </c>
      <c r="T185" s="1" t="str">
        <f aca="false" t="array" ref="T185">_xlfn.IFS(I185="0-12","1", I185="13-24","2", I185="25-40","3", I185="41-60","4", I185="61-100","5")</f>
        <v>3</v>
      </c>
      <c r="U185" s="9" t="n">
        <v>1</v>
      </c>
      <c r="V185" s="1" t="str">
        <f aca="false">IF(U185="","",IF(AND(U185&gt;=-9,U185&lt;=-6.5),"-9 a -6,5",IF(AND(U185&gt;=-6,U185&lt;=-3.5),"-6 a -3,5",IF(AND(U185&gt;=-3,U185&lt;=-1),"-3 a -1",IF(U185=-0.5,"-0,5",IF(AND(U185&gt;=0,U185&lt;=2.5),"0 a 2,5",IF(AND(U185&gt;=3,U185&lt;=5.5),"3 a 5,5",IF(AND(U185&gt;=6,U185&lt;=8.5),"6 a 8,5",IF(AND(U185&gt;=9,U185&lt;=20),"9 a 20","Fuera de rango")))))))))</f>
        <v>0 a 2,5</v>
      </c>
      <c r="W185" s="11" t="n">
        <f aca="false">IF(V185="","",IF(V185="-9 a -6,5",2,IF(V185="-6 a -3,5",3,IF(V185="-3 a -1",4,IF(V185="-0,5","NORMA",IF(V185="0 a 2,5",5,IF(V185="3 a 5,5",6,IF(V185="6 a 8,5",7,IF(V185="9 a 20",8,"Fuera de rango")))))))))</f>
        <v>5</v>
      </c>
      <c r="X185" s="9" t="n">
        <v>0</v>
      </c>
      <c r="Y185" s="10" t="str">
        <f aca="false">IF(X185="","",IF(AND(X185&gt;=0,X185&lt;=4),"0 a 4",IF(AND(X185&gt;=4.5,X185&lt;=8.5),"4,5 a 8,5",IF(X185=9,"9",IF(AND(X185&gt;=9.5,X185&lt;=13),"9,5 a 13",IF(AND(X185&gt;=13.5,X185&lt;=20),"13,5 a 20",IF(AND(X185&gt;=20.5,X185&lt;=35),"20,5 a 35","Fuera de rango")))))))</f>
        <v>0 a 4</v>
      </c>
      <c r="Z185" s="11" t="n">
        <f aca="false">IF(Y185="","",IF(Y185="0 a 4",1,IF(Y185="4,5 a 8,5",2,IF(Y185="9","NORMA",IF(Y185="9,5 a 13",3,IF(Y185="13,5 a 20",4,IF(Y185="20,5 a 35",5,"Fuera de rango")))))))</f>
        <v>1</v>
      </c>
      <c r="AA185" s="9" t="n">
        <v>22</v>
      </c>
      <c r="AB185" s="10" t="str">
        <f aca="false">IF(AA185="","",IF(AND(AA185&gt;=0,AA185&lt;=9),"0 a 9",IF(AND(AA185&gt;=9.5,AA185&lt;=18.5),"9,5 a 18,5",IF(AA185=19,"19",IF(AND(AA185&gt;=19.5,AA185&lt;=28),"19,5 a 28",IF(AND(AA185&gt;=28.5,AA185&lt;=40),"28,5 a 40","Fuera de rango"))))))</f>
        <v>19,5 a 28</v>
      </c>
      <c r="AC185" s="11" t="n">
        <f aca="false" t="array" ref="AC185">_xlfn.IFS(AB185="","",AB185="0 a 9",1,AB185="9,5 a 18,5",2,AB185="19","NORMA",AB185="19,5 a 28",3,AB185="28,5 a 40",4,TRUE(),"Fuera de rango")</f>
        <v>3</v>
      </c>
      <c r="AD185" s="9" t="n">
        <v>14</v>
      </c>
      <c r="AE185" s="10" t="str">
        <f aca="false">IF(AD185="","",IF(AND(AD185&gt;=-10,AD185&lt;=0),"De -10 a 0",IF(AND(AD185&gt;=0.5,AD185&lt;=9.5),"0,5 a 9,5",IF(AD185=10,"10",IF(AND(AD185&gt;=10.5,AD185&lt;=20),"10,5 a 20",IF(AND(AD185&gt;=20.5,AD185&lt;=40),"20,5 a 40","Fuera de rango"))))))</f>
        <v>10,5 a 20</v>
      </c>
      <c r="AF185" s="12" t="n">
        <f aca="false">IF(AD185="","",IF(AND(AD185&gt;=-10,AD185&lt;=0),1,IF(AND(AD185&gt;=0.5,AD185&lt;=9.5),2,IF(AD185=10,"NORMA",IF(AND(AD185&gt;=10.5,AD185&lt;=20),3,IF(AND(AD185&gt;=20.5,AD185&lt;=40),4,""))))))</f>
        <v>3</v>
      </c>
      <c r="AG185" s="9" t="n">
        <v>9</v>
      </c>
      <c r="AH185" s="11" t="str">
        <f aca="false">IF(AG185="","",IF(AND(AG185&gt;=0,AG185&lt;=4),"0 a 4",IF(AND(AG185&gt;=4.5,AG185&lt;=8.5),"4,5 a 8,5",IF(AG185=9,"9",IF(AND(AG185&gt;=9.5,AG185&lt;=13),"9,5 a 13",IF(AND(AG185&gt;=13.5,AG185&lt;=25),"13,5 a 25","Fuera de rango"))))))</f>
        <v>9</v>
      </c>
      <c r="AI185" s="11" t="str">
        <f aca="false">IF(AH185="","",IF(AH185="0 a 4",1,IF(AH185="4,5 a 8,5",2,IF(AH185="9","NORMA",IF(AH185="9,5 a 13",3,IF(AH185="13,5 a 25",4,""))))))</f>
        <v>NORMA</v>
      </c>
      <c r="AJ185" s="9" t="n">
        <v>5</v>
      </c>
      <c r="AK185" s="10" t="str">
        <f aca="false">IF(AJ185="","",IF(AND(AJ185&gt;=-15,AJ185&lt;=-10.5),"-15 a -10,5",IF(AND(AJ185&gt;=-10,AJ185&lt;=-4),"-10 a -4",IF(AND(AJ185&gt;=-4.5,AJ185&lt;=0),"-4,5 a 0",IF(AND(AJ185&gt;=0.5,AJ185&lt;=4.5),"0,5 a 4,5",IF(AJ185=5,"5",IF(AND(AJ185&gt;=5.5,AJ185&lt;=10),"5,5 a 10",IF(AND(AJ185&gt;=10.5,AJ185&lt;=20),"10,5 a 20","Fuera de rango"))))))))</f>
        <v>5</v>
      </c>
      <c r="AL185" s="11" t="str">
        <f aca="false">IF(AK185="","",IF(AK185="-15 a -10,5",1,IF(AK185="-10 a -4",2,IF(AK185="-4,5 a 0",3,IF(AK185="0,5 a 4,5",4,IF(AK185="5","NORMA",IF(AK185="5,5 a 10",5,IF(AK185="10,5 a 20",6,"Error"))))))))</f>
        <v>NORMA</v>
      </c>
      <c r="AM185" s="9" t="n">
        <v>1</v>
      </c>
      <c r="AN185" s="10" t="str">
        <f aca="false">IF(AM185="","",IF(AND(AM185&gt;=-7.5,AM185&lt;=-5.5),"-7,5 a -5,5",IF(AND(AM185&gt;=-5,AM185&lt;=-3),"-5 a -3",IF(AND(AM185&gt;=-2.5,AM185&lt;=-0.5),"-2,5 a -0,5",IF(AM185=0,"0,00",IF(AND(AM185&gt;=0.5,AM185&lt;=2.5),"0,5 a 2,5",IF(AND(AM185&gt;=3,AM185&lt;=5),"3 a 5",IF(AND(AM185&gt;=5.5,AM185&lt;=7.5),"5,5 a 7,5",IF(AND(AM185&gt;=8,AM185&lt;=10),"8 a 10","Fuera de rango")))))))))</f>
        <v>0,5 a 2,5</v>
      </c>
      <c r="AO185" s="11" t="n">
        <f aca="false">IF(AN185="","",IF(AN185="-7,5 a -5,5",1,IF(AN185="-5 a -3",2,IF(AN185="-2,5 a -0,5",3,IF(AN185="0,00","NORMA",IF(AN185="0,5 a 2,5",4,IF(AN185="3 a 5",5,IF(AN185="5,5 a 7,5",6,IF(AN185="8 a 10",7,"Error")))))))))</f>
        <v>4</v>
      </c>
      <c r="AP185" s="9" t="n">
        <v>-3</v>
      </c>
      <c r="AQ185" s="10" t="str">
        <f aca="false">IF(AP185="","",IF(AND(AP185&gt;=-20,AP185&lt;=-9.5),"-20 a -9,5",IF(AND(AP185&gt;=-9,AP185&lt;=-6.5),"-9 a -6,5",IF(AP185=-6,"-6",IF(AND(AP185&gt;=-5.5,AP185&lt;=-3),"-5,5 a -3",IF(AND(AP185&gt;=-2.5,AP185&lt;=0),"-2,5 a 0",IF(AND(AP185&gt;=0.5,AP185&lt;=3),"0,5 a 3",IF(AND(AP185&gt;=3.5,AP185&lt;=6),"3,5 a 6",IF(AND(AP185&gt;=6.5,AP185&lt;=9),"6,5 a 9",IF(AND(AP185&gt;=9.5,AP185&lt;=20),"9,5 a 20","Fuera de rango"))))))))))</f>
        <v>-5,5 a -3</v>
      </c>
      <c r="AR185" s="11" t="n">
        <f aca="false">IF(AQ185="","",IF(AQ185="-20 a -9,5",1,IF(AQ185="-9 a -6,5",2,IF(AQ185="-6","NORMA",IF(AQ185="-5,5 a -3",3,IF(AQ185="-2,5 a 0",4,IF(AQ185="0,5 a 3",5,IF(AQ185="3,5 a 6",6,IF(AQ185="6,5 a 9",7,IF(AQ185="9,5 a 20",8,""))))))))))</f>
        <v>3</v>
      </c>
      <c r="AS185" s="9" t="n">
        <v>7</v>
      </c>
      <c r="AT185" s="10" t="str">
        <f aca="false">IF(AS185="","",IF(AND(AS185&gt;=-16,AS185&lt;=-14),"-16 a -14",IF(AND(AS185&gt;=-13.5,AS185&lt;=-11.5),"-13,5 a -11,5",IF(AND(AS185&gt;=-11,AS185&lt;=-9),"-11 a -9",IF(AND(AS185&gt;=-8.5,AS185&lt;=-6.5),"-8,5 a -6,5",IF(AND(AS185&gt;=-6,AS185&lt;=-4),"-6 a -4",IF(AND(AS185&gt;=-3.5,AS185&lt;=-1.5),"-3,5 a -1,5",IF(AND(AS185&gt;=-1,AS185&lt;=1),"-1 a 1",IF(AND(AS185&gt;=1.5,AS185&lt;=3.5),"1,5 a 3,5",IF(AND(AS185&gt;=4,AS185&lt;=6),"4 a 6",IF(AND(AS185&gt;=6.5,AS185&lt;=8.5),"6,5 a 8,5",IF(AND(AS185&gt;=9,AS185&lt;=11),"9 a 11",IF(AND(AS185&gt;=11.5,AS185&lt;=13.5),"11,5 a 13,5",IF(AND(AS185&gt;=14,AS185&lt;=16),"14 a 16",IF(AND(AS185&gt;=16.5,AS185&lt;=18.5),"16,5 a 18,5",IF(AND(AS185&gt;=19,AS185&lt;=21),"19 a 21","Fuera de rango"))))))))))))))))</f>
        <v>6,5 a 8,5</v>
      </c>
      <c r="AU185" s="11" t="n">
        <f aca="false" t="array" ref="AU185">IF(AT185="","",_xlfn.IFS(AT185="-16 a -14",1,AT185="-13,5 a -11,5",2,AT185="-11 a -9",3,AT185="-8,5 a -6,5",4,AT185="-6 a -4",5,AT185="-3,5 a -1,5",6,AT185="-1 a 1",7,AT185="1,5 a 3,5",8,AT185="4 a 6","NORMA",AT185="6,5 a 8,5",9,AT185="9 a 11",10,AT185="11,5 a 13,5",11,AT185="14 a 16",12,AT185="16,5 a 18,5",13,AT185="19 a 21",14,TRUE(),""))</f>
        <v>9</v>
      </c>
      <c r="AV185" s="9" t="n">
        <v>0.75</v>
      </c>
      <c r="AW185" s="10" t="str">
        <f aca="false">IF(AV185="","",IF(AND(AV185&gt;=-1,AV185&lt;=-0.5),"-1 a -0,5",IF(AND(AV185&gt;-0.5,AV185&lt;=0),"De -0,5 a 0",IF(AND(AV185&gt;=0.25,AV185&lt;=0.75),"0,25 a 0,75",IF(AND(AV185&gt;=1,AV185&lt;=1.5),"1 a 1,5",IF(AND(AV185&gt;=1.75,AV185&lt;=2.25),"1,75 a 2,25",IF(AND(AV185&gt;=2.5,AV185&lt;=3),"2,5 a 3",IF(AND(AV185&gt;=3.25,AV185&lt;=3.75),"3,25 a 3,75","Fuera de rango"))))))))</f>
        <v>0,25 a 0,75</v>
      </c>
      <c r="AX185" s="11" t="str">
        <f aca="false">IF(AW185="","",IF(OR(AW185="-1 a -0,5",AW185="-1 a -0.5"),1,IF(OR(AW185="De -0,5 a 0",AW185="-0,5 a 0",AW185="De -0.5 a 0"),2,IF(OR(AW185="0,25 a 0,75",AW185="0.25 a 0.75"),"NORMA",IF(OR(AW185="1 a 1,5",AW185="1 a 1.5"),3,IF(OR(AW185="1,75 a 2,25",AW185="1.75 a 2.25"),4,IF(OR(AW185="2,5 a 3",AW185="2.5 a 3"),5,IF(OR(AW185="3,25 a 3,75",AW185="3.25 a 3.75"),6,""))))))))</f>
        <v>NORMA</v>
      </c>
      <c r="AY185" s="9" t="n">
        <v>-4</v>
      </c>
      <c r="AZ185" s="10" t="str">
        <f aca="false">IF(AY185="","",IF(AND(AY185&gt;=-20,AY185&lt;=-9.5),"-20 a -9,5",IF(AND(AY185&gt;=-9,AY185&lt;=-6.5),"-9 a -6,5",IF(AY185=-6,"-6",IF(AND(AY185&gt;=-5.5,AY185&lt;=-3),"-5,5 a -3",IF(AND(AY185&gt;=-2.5,AY185&lt;=0),"-2,5 a 0",IF(AND(AY185&gt;=0.5,AY185&lt;=3),"0,5 a 3",IF(AND(AY185&gt;=3.5,AY185&lt;=6),"3,5 a 6","Fuera de rango"))))))))</f>
        <v>-5,5 a -3</v>
      </c>
      <c r="BA185" s="11" t="n">
        <f aca="false">IF(AZ185="","",IF(AZ185="-20 a -9,5",1,IF(AZ185="-9 a -6,5",2,IF(AZ185="-6","NORMA",IF(AZ185="-5,5 a -3",3,IF(AZ185="-2,5 a 0",4,IF(AZ185="0,5 a 3",5,IF(AZ185="3,5 a 6",6,""))))))))</f>
        <v>3</v>
      </c>
      <c r="BB185" s="9" t="n">
        <v>0</v>
      </c>
      <c r="BC185" s="10" t="str">
        <f aca="false" t="array" ref="BC185">IF(BB185="","",_xlfn.IFS(AND(BB185&gt;=0,BB185&lt;=2),"0 a 2",AND(BB185&gt;=2.5,BB185&lt;=4.5),"2,5 a 4,5",AND(BB185&gt;=5,BB185&lt;=7),"5 a 7",AND(BB185&gt;=7.5,BB185&lt;=9.5),"7,5 a 9,5",AND(BB185&gt;=10,BB185&lt;=12),"10 a 12",AND(BB185&gt;=12.5,BB185&lt;=14.5),"12,5 a 14,5",BB185=15,"15",AND(BB185&gt;=15.5,BB185&lt;=17.5),"15,5 a 17,5",AND(BB185&gt;=18,BB185&lt;=20),"18 a 20",AND(BB185&gt;=20.5,BB185&lt;=22.5),"20,5 a 22,5",AND(BB185&gt;=23,BB185&lt;=25),"23 a 25",TRUE(),"Fuera de rango"))</f>
        <v>0 a 2</v>
      </c>
      <c r="BD185" s="11" t="n">
        <f aca="false" t="array" ref="BD185">IF(BC185="","",_xlfn.IFS(BC185="0 a 2",1,BC185="2,5 a 4,5",2,BC185="5 a 7",3,BC185="7,5 a 9,5",4,BC185="10 a 12",5,BC185="12,5 a 14,5",6,BC185="15","NORMA",BC185="15,5 a 17,5",7,BC185="18 a 20",8,BC185="20,5 a 22,5",9,BC185="23 a 25",10,TRUE(),"Fuera de rango"))</f>
        <v>1</v>
      </c>
      <c r="BE185" s="9" t="n">
        <v>25</v>
      </c>
      <c r="BF185" s="10" t="str">
        <f aca="false">IF(BE185="","",IF(AND(BE185&gt;=-20,BE185&lt;=-10),"-20 a -10",IF(AND(BE185&gt;=-9.5,BE185&lt;=0.5),"-9,5 a 0,5",IF(AND(BE185&gt;=1,BE185&lt;=11),"1 a 11",IF(AND(BE185&gt;=11.5,BE185&lt;=20.5),"11,5 a 20,5",IF(BE185=21,"21",IF(AND(BE185&gt;=21.5,BE185&lt;=31.5),"21,5 a 31,5",IF(AND(BE185&gt;=32,BE185&lt;=42),"32 a 42","Fuera de rango"))))))))</f>
        <v>21,5 a 31,5</v>
      </c>
      <c r="BG185" s="11" t="n">
        <f aca="false">IF(BF185="","",IF(BF185="-20 a -10",1,IF(BF185="-9,5 a 0,5",2,IF(BF185="1 a 11",3,IF(BF185="11,5 a 20,5",4,IF(BF185="21","NORMA",IF(BF185="21,5 a 31,5",5,IF(BF185="32 a 42",6,""))))))))</f>
        <v>5</v>
      </c>
      <c r="BH185" s="9" t="n">
        <v>20</v>
      </c>
      <c r="BI185" s="10" t="str">
        <f aca="false">IF(BH185="","",IF(AND(BH185&gt;=-20,BH185&lt;=-15),"-20 a -15",IF(AND(BH185&gt;=-14.5,BH185&lt;=-9.5),"-14,5 a -9,5",IF(AND(BH185&gt;=-9,BH185&lt;=-4),"-9 a -4",IF(AND(BH185&gt;=-3.5,BH185&lt;=2.5),"-3,5 a 2,5",IF(AND(BH185&gt;=3,BH185&lt;=8),"3 a 8",IF(AND(BH185&gt;=8.5,BH185&lt;=14.5),"8,5 a 14,5",IF(BH185=15,"15",IF(AND(BH185&gt;=15.5,BH185&lt;=20.5),"15,5 a 20,5",IF(AND(BH185&gt;=21,BH185&lt;=26),"21 a 26","Fuera de rango"))))))))))</f>
        <v>15,5 a 20,5</v>
      </c>
      <c r="BJ185" s="11" t="n">
        <f aca="false">IF(BI185="","",IF(BI185="-20 a -15",1,IF(BI185="-14,5 a -9,5",2,IF(BI185="-9 a -4",3,IF(BI185="-3,5 a 2,5",4,IF(BI185="3 a 8",5,IF(BI185="8,5 a 14,5",6,IF(BI185="15","NORMA",IF(BI185="15,5 a 20,5",7,IF(BI185="21 a 26",8,IF(BI185="26,5 a 31,5",9,"")))))))))))</f>
        <v>7</v>
      </c>
      <c r="BK185" s="9" t="n">
        <v>0</v>
      </c>
      <c r="BL185" s="10" t="str">
        <f aca="false">IF(BK185="","",IF(AND(BK185&gt;=0,BK185&lt;=2),"0 - 2",IF(AND(BK185&gt;=2.5,BK185&lt;=4.5),"2,5 - 4,5",IF(AND(BK185&gt;=5,BK185&lt;=7),"5 - 7",IF(AND(BK185&gt;=7.5,BK185&lt;=9.5),"7,5 - 9,5",IF(AND(BK185&gt;=10,BK185&lt;=12),"10 - 12",IF(AND(BK185&gt;=12.5,BK185&lt;=13.5),"12,5 - 13,5",IF(BK185=14,"14",IF(AND(BK185&gt;=14.5,BK185&lt;=16.5),"14,5 - 16,5",IF(AND(BK185&gt;=17,BK185&lt;=19),"17 - 19",IF(AND(BK185&gt;=19.5,BK185&lt;=21.5),"19,5 - 21,5",IF(AND(BK185&gt;=22,BK185&lt;=24),"22 - 24",IF(AND(BK185&gt;=24.5,BK185&lt;=26.5),"24,5 - 26,5",IF(AND(BK185&gt;=27,BK185&lt;=29),"27 - 29",IF(AND(BK185&gt;=29.5,BK185&lt;=30),"29,5 - 30","Fuera de rango")))))))))))))))</f>
        <v>0 - 2</v>
      </c>
      <c r="BM185" s="11" t="n">
        <f aca="false">IF(BL185="","",IF(BL185="0 - 2",1,IF(BL185="2,5 - 4,5",2,IF(BL185="5 - 7",3,IF(BL185="7,5 - 9,5",4,IF(BL185="10 - 12",5,IF(BL185="12,5 - 13,5",6,IF(BL185="14","NORMA",IF(BL185="14,5 - 16,5",7,IF(BL185="17 - 19",8,IF(BL185="19,5 - 21,5",9,IF(BL185="22 - 24",10,IF(BL185="24,5 - 26,5",11,IF(BL185="27 - 29",12,IF(BL185="29,5 - 30",13,"")))))))))))))))</f>
        <v>1</v>
      </c>
      <c r="BN185" s="9" t="n">
        <v>17</v>
      </c>
      <c r="BO185" s="10" t="str">
        <f aca="false">IF(BN185="","",IF(AND(BN185&gt;=-20,BN185&lt;=-10),"-20 a -10",IF(AND(BN185&gt;=-9.5,BN185&lt;=0.5),"-9,5 a 0,5",IF(AND(BN185&gt;=1,BN185&lt;=11),"1 a 11",IF(AND(BN185&gt;=11.5,BN185&lt;=21.5),"11,5 a 21,5",IF(BN185=22,"22",IF(AND(BN185&gt;=22.5,BN185&lt;=32.5),"22,5 a 32,5",IF(AND(BN185&gt;=33,BN185&lt;=43),"33 a 43","Fuera de rango"))))))))</f>
        <v>11,5 a 21,5</v>
      </c>
      <c r="BP185" s="11" t="n">
        <f aca="false">IF(BO185="","",IF(BO185="-20 a -10",1,IF(BO185="-9,5 a 0,5",2,IF(BO185="1 a 11",3,IF(BO185="11,5 a 21,5",4,IF(BO185="22","NORMA",IF(BO185="22,5 a 32,5",5,IF(BO185="33 a 43",6,""))))))))</f>
        <v>4</v>
      </c>
      <c r="BQ185" s="9" t="n">
        <v>11</v>
      </c>
      <c r="BR185" s="10" t="str">
        <f aca="false">IF(BQ185="","",IF(AND(BQ185&gt;=-20,BQ185&lt;=-15),"-20 a -15",IF(AND(BQ185&gt;=-14.5,BQ185&lt;=-9.5),"-14,5 a -9,5",IF(AND(BQ185&gt;=-9,BQ185&lt;=-4),"-9 a -4",IF(AND(BQ185&gt;=-3.5,BQ185&lt;=2.5),"-3,5 a 2,5",IF(AND(BQ185&gt;=3,BQ185&lt;=8),"3 a 8",IF(AND(BQ185&gt;=8.5,BQ185&lt;=13.5),"8,5 a 13,5",IF(AND(BQ185&gt;=14,BQ185&lt;=17.5),"14 a 17,5",IF(BQ185=18,"18",IF(AND(BQ185&gt;=18.5,BQ185&lt;=23.5),"18,5 a 23,5",IF(AND(BQ185&gt;=24,BQ185&lt;=29),"24 a 29",IF(AND(BQ185&gt;=29.5,BQ185&lt;=34.5),"29,5 a 34,5",IF(AND(BQ185&gt;=35,BQ185&lt;=40),"35 a 40","Fuera de rango")))))))))))))</f>
        <v>8,5 a 13,5</v>
      </c>
      <c r="BS185" s="11" t="n">
        <f aca="false">IF(BR185="","",IF(BR185="-20 a -15",1,IF(BR185="-14,5 a -9,5",2,IF(BR185="-9 a -4",3,IF(BR185="-3,5 a 2,5",4,IF(BR185="3 a 8",5,IF(BR185="8,5 a 13,5",6,IF(BR185="14 a 17,5",7,IF(BR185="18","NORMA",IF(BR185="18,5 a 23,5",8,IF(BR185="24 a 29",9,IF(BR185="29,5 a 34,5",10,IF(BR185="35 a 40",11,"")))))))))))))</f>
        <v>6</v>
      </c>
      <c r="BT185" s="9" t="n">
        <v>0</v>
      </c>
      <c r="BU185" s="10" t="str">
        <f aca="false">IF(BT185="","",IF(AND(BT185&gt;=-20,BT185&lt;=-18),"-20 a -18",IF(AND(BT185&gt;=-17.5,BT185&lt;=-15.5),"-17,5 a -15,5",IF(AND(BT185&gt;=-15,BT185&lt;=-13),"-15 a -13",IF(AND(BT185&gt;=-12.5,BT185&lt;=-10.5),"-12,5 a -10,5",IF(AND(BT185&gt;=-10,BT185&lt;=-8),"-10 a -8",IF(AND(BT185&gt;=-7.5,BT185&lt;=-5.5),"-7,5 a -5,5",IF(AND(BT185&gt;=-5,BT185&lt;=-3),"-5 a -3",IF(AND(BT185&gt;=-2.5,BT185&lt;=-0.5),"-2,5 a -0,5",IF(BT185=0,"0",IF(AND(BT185&gt;=0.5,BT185&lt;=2.5),"0,5 a 2,5",IF(AND(BT185&gt;=3,BT185&lt;=5),"3 a 5",IF(AND(BT185&gt;=5.5,BT185&lt;=7.5),"5,5 a 7,5",IF(AND(BT185&gt;=8,BT185&lt;=10),"8 a 10",IF(AND(BT185&gt;=10.5,BT185&lt;=12.5),"10,5 a 12,5",IF(AND(BT185&gt;=13,BT185&lt;=15),"13 a 15",IF(AND(BT185&gt;=15.5,BT185&lt;=17.5),"15,5 a 17,5",IF(AND(BT185&gt;=18,BT185&lt;=20),"18 a 20","Fuera de rango"))))))))))))))))))</f>
        <v>0</v>
      </c>
      <c r="BV185" s="11" t="str">
        <f aca="false">IF(BT185="","",IF(BT185=0,"NORMA",IF(AND(BT185&gt;=-20,BT185&lt;=-18),2,IF(AND(BT185&gt;=-17.5,BT185&lt;=-15.5),2,IF(AND(BT185&gt;=-15,BT185&lt;=-13),3,IF(AND(BT185&gt;=-12.5,BT185&lt;=-10.5),4,IF(AND(BT185&gt;=-10,BT185&lt;=-8),5,IF(AND(BT185&gt;=-7.5,BT185&lt;=-5.5),6,IF(AND(BT185&gt;=-5,BT185&lt;=-3),7,IF(AND(BT185&gt;=-2.5,BT185&lt;=-0.5),8,IF(AND(BT185&gt;=0.5,BT185&lt;=2.5),9,IF(AND(BT185&gt;=3,BT185&lt;=5),10,IF(AND(BT185&gt;=5.5,BT185&lt;=7.5),11,IF(AND(BT185&gt;=8,BT185&lt;=10),12,IF(AND(BT185&gt;=10.5,BT185&lt;=12.5),13,IF(AND(BT185&gt;=13,BT185&lt;=15),14,IF(AND(BT185&gt;=15.5,BT185&lt;=17.5),15,IF(AND(BT185&gt;=18,BT185&lt;=20),16,"Fuera de rango"))))))))))))))))))</f>
        <v>NORMA</v>
      </c>
      <c r="BW185" s="9" t="n">
        <v>-10.25</v>
      </c>
      <c r="BX185" s="10" t="n">
        <f aca="false">18.5- (0.3*H185)</f>
        <v>10.7</v>
      </c>
      <c r="BY185" s="10" t="n">
        <f aca="false">(BW185)-(BX185)</f>
        <v>-20.95</v>
      </c>
      <c r="BZ185" s="10" t="str">
        <f aca="false">IF(BY185="","",IF(BY185&lt;-27.5,"De -30 a -28",IF(BY185&lt;-25,"De -27,5 a -25,5",IF(BY185&lt;-22.5,"De -25 a -23",IF(BY185&lt;-20,"De -22,5 a -20,5",IF(BY185&lt;-17.5,"De -20 a -18",IF(BY185&lt;-15,"De -17,5 a -15,5",IF(BY185&lt;-12.5,"De -15 a -13",IF(BY185&lt;-10,"De -12,5 a -10,5",IF(BY185&lt;-7.5,"De -10 a -8",IF(BY185&lt;-5,"De -7,5 a -5,5",IF(BY185&lt;-2.5,"De -5 a -3",IF(BY185&lt;0,"De -2,5 a -0,5",IF(BY185&lt;2.5,"De 0 a 2",IF(BY185&lt;5,"De 2,5 a 4,5",IF(BY185&lt;7.5,"De 5 a 7",IF(BY185&lt;10,"De 7,5 a 9,5",IF(BY185&lt;12.5,"De 10 a 12",IF(BY185&lt;15,"De 12,5 a 14,5",IF(BY185&lt;17.5,"De 15 a 17",IF(BY185&lt;20,"De 17,5 a 19,5",IF(BY185&lt;22.5,"De 20 a 22",IF(BY185&lt;25,"De 22,5 a 24,5",IF(BY185&lt;27.5,"De 25 a 27","De 27,5 a 30"))))))))))))))))))))))))</f>
        <v>De -22,5 a -20,5</v>
      </c>
      <c r="CA185" s="12" t="n">
        <f aca="false">IF(BY185="","",IF(BY185&lt;=-28,1,IF(BY185&lt;=-25.5,2,IF(BY185&lt;=-23,3,IF(BY185&lt;=-20.5,4,IF(BY185&lt;=-18,5,IF(BY185&lt;=-15.5,6,IF(BY185&lt;=-13,7,IF(BY185&lt;=-10.5,8,IF(BY185&lt;=-8,9,IF(BY185&lt;=-5.5,10,IF(BY185&lt;=-3,11,IF(BY185&lt;=-0.5,12,IF(BY185&lt;=2,13,IF(BY185&lt;=4.5,14,IF(BY185&lt;=7,15,IF(BY185&lt;=9.5,16,IF(BY185&lt;=12,17,IF(BY185&lt;=14.5,18,IF(BY185&lt;=17,19,IF(BY185&lt;=19.5,20,IF(BY185&lt;=22,21,IF(BY185&lt;=24.5,22,IF(BY185&lt;=27,23,IF(BY185&lt;=30,24,"Fuera de rango")))))))))))))))))))))))))</f>
        <v>4</v>
      </c>
      <c r="CB185" s="9" t="n">
        <v>-9</v>
      </c>
      <c r="CC185" s="10" t="n">
        <f aca="false">18.5- (0.3*H185)</f>
        <v>10.7</v>
      </c>
      <c r="CD185" s="10" t="n">
        <f aca="false">(CB185)-(CC185)</f>
        <v>-19.7</v>
      </c>
      <c r="CE185" s="10" t="str">
        <f aca="false">IF(CD185="","",IF(CD185&lt;-27.5,"De -30 a -28",IF(CD185&lt;-25,"De -27,5 a -25,5",IF(CD185&lt;-22.5,"De -25 a -23",IF(CD185&lt;-20,"De -22,5 a -20,5",IF(CD185&lt;-17.5,"De -20 a -18",IF(CD185&lt;-15,"De -17,5 a -15,5",IF(CD185&lt;-12.5,"De -15 a -13",IF(CD185&lt;-10,"De -12,5 a -10,5",IF(CD185&lt;-7.5,"De -10 a -8",IF(CD185&lt;-5,"De -7,5 a -5,5",IF(CD185&lt;-2.5,"De -5 a -3",IF(CD185&lt;0,"De -2,5 a -0,5",IF(CD185&lt;=2,"De 0 a 2",IF(CD185&lt;=4.5,"De 2,5 a 4,5",IF(CD185&lt;=7,"De 5 a 7",IF(CD185&lt;=9.5,"De 7,5 a 9,5",IF(CD185&lt;=12,"De 10 a 12",IF(CD185&lt;=14.5,"De 12,5 a 14,5",IF(CD185&lt;=17,"De 15 a 17",IF(CD185&lt;=19.5,"De 17,5 a 19,5",IF(CD185&lt;=22,"De 20 a 22",IF(CD185&lt;=24.5,"De 22,5 a 24,5",IF(CD185&lt;=27,"De 25 a 27","De 27,5 a 30"))))))))))))))))))))))))</f>
        <v>De -20 a -18</v>
      </c>
      <c r="CF185" s="12" t="n">
        <f aca="false">IF(CD185="","",IF(CD185&lt;-27.5,1,IF(CD185&lt;-25,2,IF(CD185&lt;-22.5,3,IF(CD185&lt;-20,4,IF(CD185&lt;-17.5,5,IF(CD185&lt;-15,6,IF(CD185&lt;-12.5,7,IF(CD185&lt;-10,8,IF(CD185&lt;-7.5,9,IF(CD185&lt;-5,10,IF(CD185&lt;-2.5,11,IF(CD185&lt;0,12,IF(CD185&lt;2.5,13,IF(CD185&lt;5,14,IF(CD185&lt;7.5,15,IF(CD185&lt;10,16,IF(CD185&lt;12.5,17,IF(CD185&lt;15,18,IF(CD185&lt;17.5,19,IF(CD185&lt;20,20,IF(CD185&lt;22.5,21,IF(CD185&lt;25,22,IF(CD185&lt;27.5,23,24))))))))))))))))))))))))</f>
        <v>5</v>
      </c>
      <c r="CG185" s="9" t="n">
        <v>-3.25</v>
      </c>
      <c r="CH185" s="10" t="str">
        <f aca="false">IF(CG185="","",IF(AND(CG185&gt;=-10,CG185&lt;=-9.5),"-10 a -9,5",IF(AND(CG185&gt;-9.5,CG185&lt;=-8.5),"-9 a -8,5",IF(AND(CG185&gt;-8.5,CG185&lt;=-7.5),"-8 a -7,5",IF(AND(CG185&gt;-7.5,CG185&lt;=-6.5),"-7 a -6,5",IF(AND(CG185&gt;-6.5,CG185&lt;=-5.5),"-6 a -5,5",IF(AND(CG185&gt;-5.5,CG185&lt;=-4.5),"-5 a -4,5",IF(AND(CG185&gt;-4.5,CG185&lt;=-3.5),"-4 a -3,5",IF(AND(CG185&gt;-3.5,CG185&lt;=-2.5),"-3 a -2,5",IF(CG185=-2.25,"-2,25",IF(AND(CG185&gt;-2.5,CG185&lt;=-1.5),"-2 a -1,5",IF(AND(CG185&gt;-1.5,CG185&lt;=-0.5),"-1 a -0,5",IF(AND(CG185&gt;-0.5,CG185&lt;=0.5),"0 a 0,5",IF(AND(CG185&gt;0.5,CG185&lt;=1.5),"1 a 1,5",IF(AND(CG185&gt;1.5,CG185&lt;=2.5),"2 a 2,5",IF(AND(CG185&gt;2.5,CG185&lt;=3.5),"3 a 3,5",IF(AND(CG185&gt;3.5,CG185&lt;=4.5),"4 a 4,5",IF(AND(CG185&gt;4.5,CG185&lt;=5.5),"5 a 5,5",IF(AND(CG185&gt;5.5,CG185&lt;=6.5),"6 a 6,5",IF(AND(CG185&gt;6.5,CG185&lt;=7.5),"7 a 7,5",IF(AND(CG185&gt;7.5,CG185&lt;=8.5),"8 a 8,5",IF(AND(CG185&gt;8.5,CG185&lt;=9.5),"9 a 9,5",IF(CG185&gt;=10,"10","Fuera de rango")))))))))))))))))))))))</f>
        <v>-3 a -2,5</v>
      </c>
      <c r="CI185" s="11" t="n">
        <f aca="false">IF(CG185="","",IF(CG185=-2.25,"NORMA",IF(CG185&lt;=-9.5,1,IF(CG185&lt;=-8.5,2,IF(CG185&lt;=-7.5,3,IF(CG185&lt;=-6.5,4,IF(CG185&lt;=-5.5,5,IF(CG185&lt;=-4.5,6,IF(CG185&lt;=-3.5,7,IF(CG185&lt;=-2.5,8,IF(CG185&lt;=-1.5,9,IF(CG185&lt;=-0.5,10,IF(CG185&lt;=0.5,11,IF(CG185&lt;=1.5,12,IF(CG185&lt;=2.5,13,IF(CG185&lt;=3.5,14,IF(CG185&lt;=4.5,15,IF(CG185&lt;=5.5,16,IF(CG185&lt;=6.5,17,IF(CG185&lt;=7.5,18,IF(CG185&lt;=8.5,19,IF(CG185&lt;=9.5,20,IF(CG185=10,21,"Fuera de rango")))))))))))))))))))))))</f>
        <v>8</v>
      </c>
      <c r="CJ185" s="9" t="n">
        <v>2.75</v>
      </c>
      <c r="CK185" s="10" t="str">
        <f aca="false">IF(CJ185="","",IF(AND(CJ185&gt;=-6,CJ185&lt;=-5.5),"-6 a -5,5",IF(AND(CJ185&gt;-5.5,CJ185&lt;=-4.5),"-5 a -4,5",IF(AND(CJ185&gt;-4.5,CJ185&lt;=-3.5),"-4 a -3,5",IF(AND(CJ185&gt;-3.5,CJ185&lt;=-2.5),"-3 a -2,5",IF(AND(CJ185&gt;-2.5,CJ185&lt;=-1.5),"-2 a -1,5",IF(AND(CJ185&gt;-1.5,CJ185&lt;=-0.5),"-1 a -0,5",IF(AND(CJ185&gt;-0.5,CJ185&lt;=0.5),"0 a 0,5",IF(AND(CJ185&gt;0.5,CJ185&lt;=1.5),"1 a 1,5",IF(AND(CJ185&gt;1.5,CJ185&lt;2.5),"2",IF(AND(CJ185&gt;=2.5,CJ185&lt;=3),"2,5 a 3",IF(AND(CJ185&gt;3,CJ185&lt;=4),"3,5 a 4",IF(AND(CJ185&gt;4,CJ185&lt;=5),"4,5 a 5",IF(AND(CJ185&gt;5,CJ185&lt;=6),"5,5 a 6",IF(AND(CJ185&gt;6,CJ185&lt;=7),"6,5 a 7",IF(AND(CJ185&gt;7,CJ185&lt;=8),"7,5 a 8",IF(AND(CJ185&gt;8,CJ185&lt;=9.5),"8,5 a 9,5",IF(CJ185=10,"10","Fuera de rango"))))))))))))))))))</f>
        <v>2,5 a 3</v>
      </c>
      <c r="CL185" s="11" t="n">
        <f aca="false">IF(CK185="","",IF(OR(CK185="-6 a -5,5",CK185="-6 - -5,5"),1,IF(OR(CK185="-5 a -4,5",CK185="-5 - -4,5"),2,IF(OR(CK185="-4 a -3,5",CK185="-4 - -3,5"),3,IF(OR(CK185="-3 a -2,5",CK185="-3 - -2,5"),4,IF(OR(CK185="-2 a -1,5",CK185="-2 - -1,5"),5,IF(OR(CK185="-1 a -0,5",CK185="-1 - -0,5"),6,IF(OR(CK185="0 a 0,5",CK185="0 - 0,5"),7,IF(OR(CK185="1 a 1,5",CK185="1 - 1,5"),8,IF(CK185="2","NORMA",IF(OR(CK185="2,5 a 3",CK185="2,5 - 3"),9,IF(OR(CK185="3,5 a 4",CK185="3,5 - 4"),10,IF(OR(CK185="4,5 a 5",CK185="4,5 - 5"),11,IF(OR(CK185="5,5 a 6",CK185="5,5 - 6"),12,IF(OR(CK185="6,5 a 7",CK185="6,5 - 7"),13,IF(OR(CK185="7,5 a 8",CK185="7,5 - 8"),14,IF(OR(CK185="8,5 a 9",CK185="8,5 - 9,5",CK185="9 a 9,5"),15,IF(CK185="10",15,IF(OR(CK185="0,5 a 1",CK185="0,5 - 1"),7,"Fuera de rango")))))))))))))))))))</f>
        <v>9</v>
      </c>
      <c r="CM185" s="10" t="n">
        <v>0</v>
      </c>
      <c r="CN185" s="10" t="str">
        <f aca="false">IF(CM185=0,"0", " ")</f>
        <v>0</v>
      </c>
      <c r="CO185" s="10" t="str">
        <f aca="false">IF(CM185&gt;0,"EME"," ")</f>
        <v> </v>
      </c>
      <c r="CP185" s="10" t="n">
        <v>0</v>
      </c>
      <c r="CQ185" s="10" t="str">
        <f aca="false">IF(CP185&gt;0,"0", " ")</f>
        <v> </v>
      </c>
      <c r="CR185" s="10" t="str">
        <f aca="false">IF(CP185&gt;0,"EME"," ")</f>
        <v> </v>
      </c>
      <c r="CS185" s="9" t="n">
        <v>0</v>
      </c>
      <c r="CT185" s="10" t="str">
        <f aca="false">IF(CS185&gt;0,"1", " ")</f>
        <v> </v>
      </c>
      <c r="CU185" s="10" t="str">
        <f aca="false">IF(CS185&gt;0,"HIP"," ")</f>
        <v> </v>
      </c>
      <c r="CV185" s="9" t="n">
        <v>0</v>
      </c>
      <c r="CW185" s="10" t="str">
        <f aca="false">IF(CV185&gt;0,"1", " ")</f>
        <v> </v>
      </c>
      <c r="CX185" s="10" t="str">
        <f aca="false">IF(CV185&gt;0,"HIP"," ")</f>
        <v> </v>
      </c>
      <c r="CY185" s="9" t="n">
        <v>-3.25</v>
      </c>
      <c r="CZ185" s="11" t="str">
        <f aca="false">IF(CY185&lt;0,"2"," ")</f>
        <v>2</v>
      </c>
      <c r="DA185" s="11" t="str">
        <f aca="false">IF(CY185&lt;0,"MIO"," ")</f>
        <v>MIO</v>
      </c>
      <c r="DB185" s="9" t="n">
        <v>-3.25</v>
      </c>
      <c r="DC185" s="11" t="str">
        <f aca="false">IF(DB185&lt;0,"2"," ")</f>
        <v>2</v>
      </c>
      <c r="DD185" s="11" t="str">
        <f aca="false">IF(DB185&lt;0,"MIO"," ")</f>
        <v>MIO</v>
      </c>
      <c r="DE185" s="9" t="n">
        <v>0</v>
      </c>
      <c r="DF185" s="11" t="str">
        <f aca="false">IF(DE185&lt;0,"3"," ")</f>
        <v> </v>
      </c>
      <c r="DG185" s="11" t="str">
        <f aca="false">IF(DE185&lt;0,"AST"," ")</f>
        <v> </v>
      </c>
      <c r="DH185" s="9" t="n">
        <v>0</v>
      </c>
      <c r="DI185" s="11" t="str">
        <f aca="false">IF(DH185&lt;0,"3"," ")</f>
        <v> </v>
      </c>
      <c r="DJ185" s="11" t="str">
        <f aca="false">IF(DH185&lt;0,"AST"," ")</f>
        <v> </v>
      </c>
      <c r="DK185" s="9" t="n">
        <v>0</v>
      </c>
      <c r="DL185" s="10" t="str">
        <f aca="false">IF(DK185&gt;0,"4"," ")</f>
        <v> </v>
      </c>
      <c r="DM185" s="10" t="str">
        <f aca="false">IF(DK185&gt;0,"PRE"," ")</f>
        <v> </v>
      </c>
      <c r="DN185" s="9" t="n">
        <v>0</v>
      </c>
      <c r="DO185" s="10" t="str">
        <f aca="false">IF(DN185&gt;0,"4"," ")</f>
        <v> </v>
      </c>
      <c r="DP185" s="10" t="str">
        <f aca="false">IF(DN185&gt;0,"PRE"," ")</f>
        <v> </v>
      </c>
      <c r="DQ185" s="12" t="n">
        <v>1</v>
      </c>
      <c r="DR185" s="12" t="n">
        <v>1</v>
      </c>
      <c r="DS185" s="12" t="str">
        <f aca="false">CONCATENATE(CO185,CU185,DA185,DG185,DM185)</f>
        <v>  MIO  </v>
      </c>
      <c r="DT185" s="10" t="str">
        <f aca="false" t="array" ref="DT185">_xlfn.IFS(DS185="EME    ","0", DS185=" HIP   ","1", DS185="  MIO  ","2", DS185="   AST ","3", DS185="    PRE","4", DS185="EME   PRE","5", DS185=" HIP  PRE","6", DS185=" HIP AST ","7", DS185="  MIO PRE","8", DS185="  MIOAST ","9", DS185="   ASTPRE","10",DS185=" HIP ASTPRE","11", DS185="  MIOASTPRE","12", DS185="     ","0")</f>
        <v>2</v>
      </c>
      <c r="DU185" s="1" t="s">
        <v>154</v>
      </c>
      <c r="DV185" s="1" t="str">
        <f aca="false" t="array" ref="DV185">_xlfn.IFS(DU185="SI","2", DU185="NO","1")</f>
        <v>1</v>
      </c>
      <c r="DW185" s="10" t="n">
        <v>0</v>
      </c>
      <c r="DX185" s="11" t="str">
        <f aca="false">IF(DW185=0,"1","2")</f>
        <v>1</v>
      </c>
      <c r="DY185" s="11" t="str">
        <f aca="false" t="array" ref="DY185">_xlfn.IFS(DW185=0,"0", DW185=0.25, "1", DW185=0.5,"2", DW185=0.75,"3", DW185=1,"4",DW185=1.25,"5", DW185=1.5,"6", DW185=1.75,"7", DW185=2,"8")</f>
        <v>0</v>
      </c>
      <c r="DZ185" s="10" t="n">
        <v>0</v>
      </c>
      <c r="EA185" s="11" t="str">
        <f aca="false">IF(DZ185=0,"1","2")</f>
        <v>1</v>
      </c>
      <c r="EB185" s="11" t="str">
        <f aca="false" t="array" ref="EB185">_xlfn.IFS(DZ185=0,"0", DZ185=0.25, "1", DZ185=0.5,"2", DZ185=0.75,"3", DZ185=1,"4",DZ185=1.25,"5", DZ185=1.5,"6", DZ185=1.75,"7", DZ185=2,"8")</f>
        <v>0</v>
      </c>
      <c r="EC185" s="10" t="n">
        <v>-0.25</v>
      </c>
      <c r="ED185" s="10" t="str">
        <f aca="false">IF(EC185=0,"1","2")</f>
        <v>2</v>
      </c>
      <c r="EE185" s="11" t="str">
        <f aca="false" t="array" ref="EE185">_xlfn.IFS(EC185=0,"0", EC185=-0.25, "1", EC185=-0.5,"2", EC185=-0.75,"3", EC185=-1,"4",EC185=-1.25,"5", EC185=-1.5,"6", EC185=-1.75,"7", EC185=-2,"8", EC185=-2.25,"9",EC185=-2.5,"10", EC185=-2.75,"11", EC185=-3,"12", EC185=-3.25,"13", EC185=-3.5,"14", EC185=-3.75,"15",EC185=-4,"16")</f>
        <v>1</v>
      </c>
      <c r="EF185" s="10" t="n">
        <v>-0.25</v>
      </c>
      <c r="EG185" s="10" t="str">
        <f aca="false">IF(EF185=0,"1","2")</f>
        <v>2</v>
      </c>
      <c r="EH185" s="11" t="str">
        <f aca="false" t="array" ref="EH185">_xlfn.IFS(EF185=0,"0", EF185=-0.25, "1", EF185=-0.5,"2", EF185=-0.75,"3", EF185=-1,"4",EF185=-1.25,"5", EF185=-1.5,"6", EF185=-1.75,"7", EF185=-2,"8", EF185=-2.25,"9",EF185=-2.5,"10", EF185=-2.75,"11", EF185=-3,"12", EF185=-3.25,"13", EF185=-3.5,"14", EF185=-3.75,"15",EF185=-4,"16")</f>
        <v>1</v>
      </c>
      <c r="EI185" s="10" t="n">
        <v>0</v>
      </c>
      <c r="EJ185" s="11" t="str">
        <f aca="false">IF(EI185=0,"1","2")</f>
        <v>1</v>
      </c>
      <c r="EK185" s="11" t="str">
        <f aca="false" t="array" ref="EK185">_xlfn.IFS(EI185=0,"0", EI185=-0.25, "1", EI185=-0.5,"2", EI185=-0.75,"3", EI185=-1,"4",EI185=-1.25,"5", EI185=-1.5,"6", EI185=-1.75,"7", EI185=-2,"8", EI185=-2.25,"9", EI185=-2.25,"9",EI185=-2.5,"10", EI185=-2.75,"11", EI185=-3,"12", EI185=-3.25,"13", EI185=-3.5,"14", EI185=-3.75,"15",EI185=-4,"16", EI185=0.25, "17", EI185=0.5, "18")</f>
        <v>0</v>
      </c>
      <c r="EL185" s="10" t="n">
        <v>0</v>
      </c>
      <c r="EM185" s="11" t="str">
        <f aca="false">IF(EL185=0,"1","2")</f>
        <v>1</v>
      </c>
      <c r="EN185" s="11" t="str">
        <f aca="false" t="array" ref="EN185">_xlfn.IFS(EL185=0.25,"17",EL185=0.5,"18", EL185=0,"0", EL185=-0.25, "1", EL185=-0.5,"2", EL185=-0.75,"3", EL185=-1,"4",EL185=-1.25,"5", EL185=-1.5,"6", EL185=-1.75,"7", EL185=-2,"8",EL185= -2.25,"9",EL185=-2.5,"10",EL185= -2.75,"11",EL185= -3,"12",EL185= -3.25,"13",EL185= -3.5,"14",EL185= -3.75,"15",EL185=-4,"16")</f>
        <v>0</v>
      </c>
      <c r="EO185" s="10" t="n">
        <v>0</v>
      </c>
      <c r="EP185" s="11" t="str">
        <f aca="false">IF(EO185=0,"1","2")</f>
        <v>1</v>
      </c>
      <c r="EQ185" s="11" t="str">
        <f aca="false" t="array" ref="EQ185">_xlfn.IFS(EO185=0,"0", EO185=0.25, "1", EO185=0.5,"2", EO185=0.75,"3", EO185=1,"4",EO185=1.25,"5", EO185=1.5,"6", EO185=1.75,"7", EO185=2,"8", EO185=2.25,"9", EO185=2.25,"9",EO185=2.5,"10", EO185=2.75,"11", EO185=3,"12", EO185=3.25,"13", EO185=3.5,"14", EO185=3.75,"15",EO185=4,"16", EO185=-0.25, "17", bq=-0.5, "18")</f>
        <v>0</v>
      </c>
      <c r="ER185" s="10" t="n">
        <v>0</v>
      </c>
      <c r="ES185" s="11" t="str">
        <f aca="false">IF(ER185=0,"1","2")</f>
        <v>1</v>
      </c>
      <c r="ET185" s="11" t="str">
        <f aca="false" t="array" ref="ET185">_xlfn.IFS(ER185=0,"0", ER185=0.25, "1", ER185=0.5,"2", ER185=0.75,"3", ER185=1,"4",ER185=1.25,"5", ER185=1.5,"6", ER185=1.75,"7", ER185=2,"8", ER185=2.25,"9", ER185=2.25,"9",ER185=2.5,"10", ER185=2.75,"11", ER185=3,"12", ER185=3.25,"13", ER185=3.5,"14", ER185=3.75,"15",ER185=4,"16", ER185=-0.25, "17", bq=-0.5, "18")</f>
        <v>0</v>
      </c>
      <c r="EU185" s="13" t="n">
        <v>19</v>
      </c>
      <c r="EV185" s="14" t="str">
        <f aca="false">VLOOKUP(EU185,LEYENDA!$G$2:$H$8,2,TRUE())</f>
        <v>19-24</v>
      </c>
      <c r="EW185" s="14" t="str">
        <f aca="false" t="array" ref="EW185">_xlfn.IFS(EV185="0-5","1", EV185="6-12","2", EV185="13-18","3", EV185="19-24","4", EV185="25-36","5", EV185="37-48","6", EV185="49-60","7")</f>
        <v>4</v>
      </c>
    </row>
    <row r="186" customFormat="false" ht="13.5" hidden="false" customHeight="false" outlineLevel="0" collapsed="false">
      <c r="A186" s="1" t="n">
        <v>58</v>
      </c>
      <c r="B186" s="32" t="n">
        <v>9</v>
      </c>
      <c r="C186" s="42" t="n">
        <v>43126</v>
      </c>
      <c r="D186" s="43"/>
      <c r="E186" s="5" t="str">
        <f aca="false">VLOOKUP(A186,'286'!$A$3:$J$600,10,FALSE())</f>
        <v>BARROSO BRAVO, LIDIA</v>
      </c>
      <c r="F186" s="4" t="str">
        <f aca="false">VLOOKUP(A186,'286'!$A$3:$I$1768,3,FALSE())</f>
        <v>BABRALI</v>
      </c>
      <c r="G186" s="6" t="n">
        <f aca="false">VLOOKUP(A186,'286'!$A$3:$I$1768,4,FALSE())</f>
        <v>33281</v>
      </c>
      <c r="H186" s="7" t="n">
        <f aca="false">YEAR(C186)-YEAR(G186)</f>
        <v>27</v>
      </c>
      <c r="I186" s="1" t="str">
        <f aca="false">VLOOKUP(H186,LEYENDA!$C$2:$D$6,2,TRUE())</f>
        <v>25-40</v>
      </c>
      <c r="J186" s="5" t="str">
        <f aca="false">VLOOKUP(A186,'286'!$A$3:$I$1768,7,FALSE())</f>
        <v>M</v>
      </c>
      <c r="K186" s="8" t="str">
        <f aca="false">VLOOKUP(A186,'286'!$A$3:$I$1768,2,FALSE())</f>
        <v>OD</v>
      </c>
      <c r="L186" s="4" t="str">
        <f aca="false">VLOOKUP(A186,'286'!$A$3:$I$1768,8,FALSE())</f>
        <v>D</v>
      </c>
      <c r="M186" s="4" t="str">
        <f aca="false">VLOOKUP(A186,'286'!$A$3:$I$1768,9,FALSE())</f>
        <v>D</v>
      </c>
      <c r="N186" s="8" t="str">
        <f aca="false">IF(R186=O186, "MISMA","CONTRARIA")</f>
        <v>MISMA</v>
      </c>
      <c r="O186" s="8" t="str">
        <f aca="false" t="array" ref="O186">_xlfn.IFS(L186="D","1", L186="I","2")</f>
        <v>1</v>
      </c>
      <c r="P186" s="8" t="str">
        <f aca="false" t="array" ref="P186">_xlfn.IFS(K186="OD","1", K186="OI","2")</f>
        <v>1</v>
      </c>
      <c r="Q186" s="1" t="str">
        <f aca="false" t="array" ref="Q186">_xlfn.IFS(J186="M","1", J186="H","2")</f>
        <v>1</v>
      </c>
      <c r="R186" s="8" t="str">
        <f aca="false" t="array" ref="R186">_xlfn.IFS(M186="D","1", M186="I","2")</f>
        <v>1</v>
      </c>
      <c r="S186" s="1" t="str">
        <f aca="false" t="array" ref="S186">_xlfn.IFS(N186="CONTRARIA", "1",N186= "MISMA","2")</f>
        <v>2</v>
      </c>
      <c r="T186" s="1" t="str">
        <f aca="false" t="array" ref="T186">_xlfn.IFS(I186="0-12","1", I186="13-24","2", I186="25-40","3", I186="41-60","4", I186="61-100","5")</f>
        <v>3</v>
      </c>
      <c r="U186" s="9" t="n">
        <v>0</v>
      </c>
      <c r="V186" s="1" t="str">
        <f aca="false">IF(U186="","",IF(AND(U186&gt;=-9,U186&lt;=-6.5),"-9 a -6,5",IF(AND(U186&gt;=-6,U186&lt;=-3.5),"-6 a -3,5",IF(AND(U186&gt;=-3,U186&lt;=-1),"-3 a -1",IF(U186=-0.5,"-0,5",IF(AND(U186&gt;=0,U186&lt;=2.5),"0 a 2,5",IF(AND(U186&gt;=3,U186&lt;=5.5),"3 a 5,5",IF(AND(U186&gt;=6,U186&lt;=8.5),"6 a 8,5",IF(AND(U186&gt;=9,U186&lt;=20),"9 a 20","Fuera de rango")))))))))</f>
        <v>0 a 2,5</v>
      </c>
      <c r="W186" s="11" t="n">
        <f aca="false">IF(V186="","",IF(V186="-9 a -6,5",2,IF(V186="-6 a -3,5",3,IF(V186="-3 a -1",4,IF(V186="-0,5","NORMA",IF(V186="0 a 2,5",5,IF(V186="3 a 5,5",6,IF(V186="6 a 8,5",7,IF(V186="9 a 20",8,"Fuera de rango")))))))))</f>
        <v>5</v>
      </c>
      <c r="X186" s="9" t="n">
        <v>0</v>
      </c>
      <c r="Y186" s="10" t="str">
        <f aca="false">IF(X186="","",IF(AND(X186&gt;=0,X186&lt;=4),"0 a 4",IF(AND(X186&gt;=4.5,X186&lt;=8.5),"4,5 a 8,5",IF(X186=9,"9",IF(AND(X186&gt;=9.5,X186&lt;=13),"9,5 a 13",IF(AND(X186&gt;=13.5,X186&lt;=20),"13,5 a 20",IF(AND(X186&gt;=20.5,X186&lt;=35),"20,5 a 35","Fuera de rango")))))))</f>
        <v>0 a 4</v>
      </c>
      <c r="Z186" s="11" t="n">
        <f aca="false">IF(Y186="","",IF(Y186="0 a 4",1,IF(Y186="4,5 a 8,5",2,IF(Y186="9","NORMA",IF(Y186="9,5 a 13",3,IF(Y186="13,5 a 20",4,IF(Y186="20,5 a 35",5,"Fuera de rango")))))))</f>
        <v>1</v>
      </c>
      <c r="AA186" s="9" t="n">
        <v>24</v>
      </c>
      <c r="AB186" s="10" t="str">
        <f aca="false">IF(AA186="","",IF(AND(AA186&gt;=0,AA186&lt;=9),"0 a 9",IF(AND(AA186&gt;=9.5,AA186&lt;=18.5),"9,5 a 18,5",IF(AA186=19,"19",IF(AND(AA186&gt;=19.5,AA186&lt;=28),"19,5 a 28",IF(AND(AA186&gt;=28.5,AA186&lt;=40),"28,5 a 40","Fuera de rango"))))))</f>
        <v>19,5 a 28</v>
      </c>
      <c r="AC186" s="11" t="n">
        <f aca="false" t="array" ref="AC186">_xlfn.IFS(AB186="","",AB186="0 a 9",1,AB186="9,5 a 18,5",2,AB186="19","NORMA",AB186="19,5 a 28",3,AB186="28,5 a 40",4,TRUE(),"Fuera de rango")</f>
        <v>3</v>
      </c>
      <c r="AD186" s="9" t="n">
        <v>16</v>
      </c>
      <c r="AE186" s="10" t="str">
        <f aca="false">IF(AD186="","",IF(AND(AD186&gt;=-10,AD186&lt;=0),"De -10 a 0",IF(AND(AD186&gt;=0.5,AD186&lt;=9.5),"0,5 a 9,5",IF(AD186=10,"10",IF(AND(AD186&gt;=10.5,AD186&lt;=20),"10,5 a 20",IF(AND(AD186&gt;=20.5,AD186&lt;=40),"20,5 a 40","Fuera de rango"))))))</f>
        <v>10,5 a 20</v>
      </c>
      <c r="AF186" s="12" t="n">
        <f aca="false">IF(AD186="","",IF(AND(AD186&gt;=-10,AD186&lt;=0),1,IF(AND(AD186&gt;=0.5,AD186&lt;=9.5),2,IF(AD186=10,"NORMA",IF(AND(AD186&gt;=10.5,AD186&lt;=20),3,IF(AND(AD186&gt;=20.5,AD186&lt;=40),4,""))))))</f>
        <v>3</v>
      </c>
      <c r="AG186" s="9" t="n">
        <v>12</v>
      </c>
      <c r="AH186" s="10" t="str">
        <f aca="false">IF(AG186="","",IF(AND(AG186&gt;=0,AG186&lt;=4),"0 a 4",IF(AND(AG186&gt;=4.5,AG186&lt;=8.5),"4,5 a 8,5",IF(AG186=9,"9",IF(AND(AG186&gt;=9.5,AG186&lt;=13),"9,5 a 13",IF(AND(AG186&gt;=13.5,AG186&lt;=25),"13,5 a 25","Fuera de rango"))))))</f>
        <v>9,5 a 13</v>
      </c>
      <c r="AI186" s="11" t="n">
        <f aca="false">IF(AH186="","",IF(AH186="0 a 4",1,IF(AH186="4,5 a 8,5",2,IF(AH186="9","NORMA",IF(AH186="9,5 a 13",3,IF(AH186="13,5 a 25",4,""))))))</f>
        <v>3</v>
      </c>
      <c r="AJ186" s="9" t="n">
        <v>9</v>
      </c>
      <c r="AK186" s="10" t="str">
        <f aca="false">IF(AJ186="","",IF(AND(AJ186&gt;=-15,AJ186&lt;=-10.5),"-15 a -10,5",IF(AND(AJ186&gt;=-10,AJ186&lt;=-4),"-10 a -4",IF(AND(AJ186&gt;=-4.5,AJ186&lt;=0),"-4,5 a 0",IF(AND(AJ186&gt;=0.5,AJ186&lt;=4.5),"0,5 a 4,5",IF(AJ186=5,"5",IF(AND(AJ186&gt;=5.5,AJ186&lt;=10),"5,5 a 10",IF(AND(AJ186&gt;=10.5,AJ186&lt;=20),"10,5 a 20","Fuera de rango"))))))))</f>
        <v>5,5 a 10</v>
      </c>
      <c r="AL186" s="11" t="n">
        <f aca="false">IF(AK186="","",IF(AK186="-15 a -10,5",1,IF(AK186="-10 a -4",2,IF(AK186="-4,5 a 0",3,IF(AK186="0,5 a 4,5",4,IF(AK186="5","NORMA",IF(AK186="5,5 a 10",5,IF(AK186="10,5 a 20",6,"Error"))))))))</f>
        <v>5</v>
      </c>
      <c r="AM186" s="9" t="n">
        <v>0</v>
      </c>
      <c r="AN186" s="10" t="str">
        <f aca="false">IF(AM186="","",IF(AND(AM186&gt;=-7.5,AM186&lt;=-5.5),"-7,5 a -5,5",IF(AND(AM186&gt;=-5,AM186&lt;=-3),"-5 a -3",IF(AND(AM186&gt;=-2.5,AM186&lt;=-0.5),"-2,5 a -0,5",IF(AM186=0,"0,00",IF(AND(AM186&gt;=0.5,AM186&lt;=2.5),"0,5 a 2,5",IF(AND(AM186&gt;=3,AM186&lt;=5),"3 a 5",IF(AND(AM186&gt;=5.5,AM186&lt;=7.5),"5,5 a 7,5",IF(AND(AM186&gt;=8,AM186&lt;=10),"8 a 10","Fuera de rango")))))))))</f>
        <v>0,00</v>
      </c>
      <c r="AO186" s="11" t="str">
        <f aca="false">IF(AN186="","",IF(AN186="-7,5 a -5,5",1,IF(AN186="-5 a -3",2,IF(AN186="-2,5 a -0,5",3,IF(AN186="0,00","NORMA",IF(AN186="0,5 a 2,5",4,IF(AN186="3 a 5",5,IF(AN186="5,5 a 7,5",6,IF(AN186="8 a 10",7,"Error")))))))))</f>
        <v>NORMA</v>
      </c>
      <c r="AP186" s="9" t="n">
        <v>1</v>
      </c>
      <c r="AQ186" s="10" t="str">
        <f aca="false">IF(AP186="","",IF(AND(AP186&gt;=-20,AP186&lt;=-9.5),"-20 a -9,5",IF(AND(AP186&gt;=-9,AP186&lt;=-6.5),"-9 a -6,5",IF(AP186=-6,"-6",IF(AND(AP186&gt;=-5.5,AP186&lt;=-3),"-5,5 a -3",IF(AND(AP186&gt;=-2.5,AP186&lt;=0),"-2,5 a 0",IF(AND(AP186&gt;=0.5,AP186&lt;=3),"0,5 a 3",IF(AND(AP186&gt;=3.5,AP186&lt;=6),"3,5 a 6",IF(AND(AP186&gt;=6.5,AP186&lt;=9),"6,5 a 9",IF(AND(AP186&gt;=9.5,AP186&lt;=20),"9,5 a 20","Fuera de rango"))))))))))</f>
        <v>0,5 a 3</v>
      </c>
      <c r="AR186" s="11" t="n">
        <f aca="false">IF(AQ186="","",IF(AQ186="-20 a -9,5",1,IF(AQ186="-9 a -6,5",2,IF(AQ186="-6","NORMA",IF(AQ186="-5,5 a -3",3,IF(AQ186="-2,5 a 0",4,IF(AQ186="0,5 a 3",5,IF(AQ186="3,5 a 6",6,IF(AQ186="6,5 a 9",7,IF(AQ186="9,5 a 20",8,""))))))))))</f>
        <v>5</v>
      </c>
      <c r="AS186" s="9" t="n">
        <v>5</v>
      </c>
      <c r="AT186" s="10" t="str">
        <f aca="false">IF(AS186="","",IF(AND(AS186&gt;=-16,AS186&lt;=-14),"-16 a -14",IF(AND(AS186&gt;=-13.5,AS186&lt;=-11.5),"-13,5 a -11,5",IF(AND(AS186&gt;=-11,AS186&lt;=-9),"-11 a -9",IF(AND(AS186&gt;=-8.5,AS186&lt;=-6.5),"-8,5 a -6,5",IF(AND(AS186&gt;=-6,AS186&lt;=-4),"-6 a -4",IF(AND(AS186&gt;=-3.5,AS186&lt;=-1.5),"-3,5 a -1,5",IF(AND(AS186&gt;=-1,AS186&lt;=1),"-1 a 1",IF(AND(AS186&gt;=1.5,AS186&lt;=3.5),"1,5 a 3,5",IF(AND(AS186&gt;=4,AS186&lt;=6),"4 a 6",IF(AND(AS186&gt;=6.5,AS186&lt;=8.5),"6,5 a 8,5",IF(AND(AS186&gt;=9,AS186&lt;=11),"9 a 11",IF(AND(AS186&gt;=11.5,AS186&lt;=13.5),"11,5 a 13,5",IF(AND(AS186&gt;=14,AS186&lt;=16),"14 a 16",IF(AND(AS186&gt;=16.5,AS186&lt;=18.5),"16,5 a 18,5",IF(AND(AS186&gt;=19,AS186&lt;=21),"19 a 21","Fuera de rango"))))))))))))))))</f>
        <v>4 a 6</v>
      </c>
      <c r="AU186" s="11" t="str">
        <f aca="false" t="array" ref="AU186">IF(AT186="","",_xlfn.IFS(AT186="-16 a -14",1,AT186="-13,5 a -11,5",2,AT186="-11 a -9",3,AT186="-8,5 a -6,5",4,AT186="-6 a -4",5,AT186="-3,5 a -1,5",6,AT186="-1 a 1",7,AT186="1,5 a 3,5",8,AT186="4 a 6","NORMA",AT186="6,5 a 8,5",9,AT186="9 a 11",10,AT186="11,5 a 13,5",11,AT186="14 a 16",12,AT186="16,5 a 18,5",13,AT186="19 a 21",14,TRUE(),""))</f>
        <v>NORMA</v>
      </c>
      <c r="AV186" s="9" t="n">
        <v>0.5</v>
      </c>
      <c r="AW186" s="10" t="str">
        <f aca="false">IF(AV186="","",IF(AND(AV186&gt;=-1,AV186&lt;=-0.5),"-1 a -0,5",IF(AND(AV186&gt;-0.5,AV186&lt;=0),"De -0,5 a 0",IF(AND(AV186&gt;=0.25,AV186&lt;=0.75),"0,25 a 0,75",IF(AND(AV186&gt;=1,AV186&lt;=1.5),"1 a 1,5",IF(AND(AV186&gt;=1.75,AV186&lt;=2.25),"1,75 a 2,25",IF(AND(AV186&gt;=2.5,AV186&lt;=3),"2,5 a 3",IF(AND(AV186&gt;=3.25,AV186&lt;=3.75),"3,25 a 3,75","Fuera de rango"))))))))</f>
        <v>0,25 a 0,75</v>
      </c>
      <c r="AX186" s="11" t="str">
        <f aca="false">IF(AW186="","",IF(OR(AW186="-1 a -0,5",AW186="-1 a -0.5"),1,IF(OR(AW186="De -0,5 a 0",AW186="-0,5 a 0",AW186="De -0.5 a 0"),2,IF(OR(AW186="0,25 a 0,75",AW186="0.25 a 0.75"),"NORMA",IF(OR(AW186="1 a 1,5",AW186="1 a 1.5"),3,IF(OR(AW186="1,75 a 2,25",AW186="1.75 a 2.25"),4,IF(OR(AW186="2,5 a 3",AW186="2.5 a 3"),5,IF(OR(AW186="3,25 a 3,75",AW186="3.25 a 3.75"),6,""))))))))</f>
        <v>NORMA</v>
      </c>
      <c r="AY186" s="9" t="n">
        <v>-3</v>
      </c>
      <c r="AZ186" s="10" t="str">
        <f aca="false">IF(AY186="","",IF(AND(AY186&gt;=-20,AY186&lt;=-9.5),"-20 a -9,5",IF(AND(AY186&gt;=-9,AY186&lt;=-6.5),"-9 a -6,5",IF(AY186=-6,"-6",IF(AND(AY186&gt;=-5.5,AY186&lt;=-3),"-5,5 a -3",IF(AND(AY186&gt;=-2.5,AY186&lt;=0),"-2,5 a 0",IF(AND(AY186&gt;=0.5,AY186&lt;=3),"0,5 a 3",IF(AND(AY186&gt;=3.5,AY186&lt;=6),"3,5 a 6","Fuera de rango"))))))))</f>
        <v>-5,5 a -3</v>
      </c>
      <c r="BA186" s="11" t="n">
        <f aca="false">IF(AZ186="","",IF(AZ186="-20 a -9,5",1,IF(AZ186="-9 a -6,5",2,IF(AZ186="-6","NORMA",IF(AZ186="-5,5 a -3",3,IF(AZ186="-2,5 a 0",4,IF(AZ186="0,5 a 3",5,IF(AZ186="3,5 a 6",6,""))))))))</f>
        <v>3</v>
      </c>
      <c r="BB186" s="9" t="n">
        <v>0</v>
      </c>
      <c r="BC186" s="10" t="str">
        <f aca="false" t="array" ref="BC186">IF(BB186="","",_xlfn.IFS(AND(BB186&gt;=0,BB186&lt;=2),"0 a 2",AND(BB186&gt;=2.5,BB186&lt;=4.5),"2,5 a 4,5",AND(BB186&gt;=5,BB186&lt;=7),"5 a 7",AND(BB186&gt;=7.5,BB186&lt;=9.5),"7,5 a 9,5",AND(BB186&gt;=10,BB186&lt;=12),"10 a 12",AND(BB186&gt;=12.5,BB186&lt;=14.5),"12,5 a 14,5",BB186=15,"15",AND(BB186&gt;=15.5,BB186&lt;=17.5),"15,5 a 17,5",AND(BB186&gt;=18,BB186&lt;=20),"18 a 20",AND(BB186&gt;=20.5,BB186&lt;=22.5),"20,5 a 22,5",AND(BB186&gt;=23,BB186&lt;=25),"23 a 25",TRUE(),"Fuera de rango"))</f>
        <v>0 a 2</v>
      </c>
      <c r="BD186" s="11" t="n">
        <f aca="false" t="array" ref="BD186">IF(BC186="","",_xlfn.IFS(BC186="0 a 2",1,BC186="2,5 a 4,5",2,BC186="5 a 7",3,BC186="7,5 a 9,5",4,BC186="10 a 12",5,BC186="12,5 a 14,5",6,BC186="15","NORMA",BC186="15,5 a 17,5",7,BC186="18 a 20",8,BC186="20,5 a 22,5",9,BC186="23 a 25",10,TRUE(),"Fuera de rango"))</f>
        <v>1</v>
      </c>
      <c r="BE186" s="9" t="n">
        <v>40</v>
      </c>
      <c r="BF186" s="10" t="str">
        <f aca="false">IF(BE186="","",IF(AND(BE186&gt;=-20,BE186&lt;=-10),"-20 a -10",IF(AND(BE186&gt;=-9.5,BE186&lt;=0.5),"-9,5 a 0,5",IF(AND(BE186&gt;=1,BE186&lt;=11),"1 a 11",IF(AND(BE186&gt;=11.5,BE186&lt;=20.5),"11,5 a 20,5",IF(BE186=21,"21",IF(AND(BE186&gt;=21.5,BE186&lt;=31.5),"21,5 a 31,5",IF(AND(BE186&gt;=32,BE186&lt;=42),"32 a 42","Fuera de rango"))))))))</f>
        <v>32 a 42</v>
      </c>
      <c r="BG186" s="11" t="n">
        <f aca="false">IF(BF186="","",IF(BF186="-20 a -10",1,IF(BF186="-9,5 a 0,5",2,IF(BF186="1 a 11",3,IF(BF186="11,5 a 20,5",4,IF(BF186="21","NORMA",IF(BF186="21,5 a 31,5",5,IF(BF186="32 a 42",6,""))))))))</f>
        <v>6</v>
      </c>
      <c r="BH186" s="9" t="n">
        <v>24</v>
      </c>
      <c r="BI186" s="10" t="str">
        <f aca="false">IF(BH186="","",IF(AND(BH186&gt;=-20,BH186&lt;=-15),"-20 a -15",IF(AND(BH186&gt;=-14.5,BH186&lt;=-9.5),"-14,5 a -9,5",IF(AND(BH186&gt;=-9,BH186&lt;=-4),"-9 a -4",IF(AND(BH186&gt;=-3.5,BH186&lt;=2.5),"-3,5 a 2,5",IF(AND(BH186&gt;=3,BH186&lt;=8),"3 a 8",IF(AND(BH186&gt;=8.5,BH186&lt;=14.5),"8,5 a 14,5",IF(BH186=15,"15",IF(AND(BH186&gt;=15.5,BH186&lt;=20.5),"15,5 a 20,5",IF(AND(BH186&gt;=21,BH186&lt;=26),"21 a 26","Fuera de rango"))))))))))</f>
        <v>21 a 26</v>
      </c>
      <c r="BJ186" s="11" t="n">
        <f aca="false">IF(BI186="","",IF(BI186="-20 a -15",1,IF(BI186="-14,5 a -9,5",2,IF(BI186="-9 a -4",3,IF(BI186="-3,5 a 2,5",4,IF(BI186="3 a 8",5,IF(BI186="8,5 a 14,5",6,IF(BI186="15","NORMA",IF(BI186="15,5 a 20,5",7,IF(BI186="21 a 26",8,IF(BI186="26,5 a 31,5",9,"")))))))))))</f>
        <v>8</v>
      </c>
      <c r="BK186" s="9" t="n">
        <v>0</v>
      </c>
      <c r="BL186" s="10" t="str">
        <f aca="false">IF(BK186="","",IF(AND(BK186&gt;=0,BK186&lt;=2),"0 - 2",IF(AND(BK186&gt;=2.5,BK186&lt;=4.5),"2,5 - 4,5",IF(AND(BK186&gt;=5,BK186&lt;=7),"5 - 7",IF(AND(BK186&gt;=7.5,BK186&lt;=9.5),"7,5 - 9,5",IF(AND(BK186&gt;=10,BK186&lt;=12),"10 - 12",IF(AND(BK186&gt;=12.5,BK186&lt;=13.5),"12,5 - 13,5",IF(BK186=14,"14",IF(AND(BK186&gt;=14.5,BK186&lt;=16.5),"14,5 - 16,5",IF(AND(BK186&gt;=17,BK186&lt;=19),"17 - 19",IF(AND(BK186&gt;=19.5,BK186&lt;=21.5),"19,5 - 21,5",IF(AND(BK186&gt;=22,BK186&lt;=24),"22 - 24",IF(AND(BK186&gt;=24.5,BK186&lt;=26.5),"24,5 - 26,5",IF(AND(BK186&gt;=27,BK186&lt;=29),"27 - 29",IF(AND(BK186&gt;=29.5,BK186&lt;=30),"29,5 - 30","Fuera de rango")))))))))))))))</f>
        <v>0 - 2</v>
      </c>
      <c r="BM186" s="11" t="n">
        <f aca="false">IF(BL186="","",IF(BL186="0 - 2",1,IF(BL186="2,5 - 4,5",2,IF(BL186="5 - 7",3,IF(BL186="7,5 - 9,5",4,IF(BL186="10 - 12",5,IF(BL186="12,5 - 13,5",6,IF(BL186="14","NORMA",IF(BL186="14,5 - 16,5",7,IF(BL186="17 - 19",8,IF(BL186="19,5 - 21,5",9,IF(BL186="22 - 24",10,IF(BL186="24,5 - 26,5",11,IF(BL186="27 - 29",12,IF(BL186="29,5 - 30",13,"")))))))))))))))</f>
        <v>1</v>
      </c>
      <c r="BN186" s="9" t="n">
        <v>16</v>
      </c>
      <c r="BO186" s="10" t="str">
        <f aca="false">IF(BN186="","",IF(AND(BN186&gt;=-20,BN186&lt;=-10),"-20 a -10",IF(AND(BN186&gt;=-9.5,BN186&lt;=0.5),"-9,5 a 0,5",IF(AND(BN186&gt;=1,BN186&lt;=11),"1 a 11",IF(AND(BN186&gt;=11.5,BN186&lt;=21.5),"11,5 a 21,5",IF(BN186=22,"22",IF(AND(BN186&gt;=22.5,BN186&lt;=32.5),"22,5 a 32,5",IF(AND(BN186&gt;=33,BN186&lt;=43),"33 a 43","Fuera de rango"))))))))</f>
        <v>11,5 a 21,5</v>
      </c>
      <c r="BP186" s="11" t="n">
        <f aca="false">IF(BO186="","",IF(BO186="-20 a -10",1,IF(BO186="-9,5 a 0,5",2,IF(BO186="1 a 11",3,IF(BO186="11,5 a 21,5",4,IF(BO186="22","NORMA",IF(BO186="22,5 a 32,5",5,IF(BO186="33 a 43",6,""))))))))</f>
        <v>4</v>
      </c>
      <c r="BQ186" s="9" t="n">
        <v>12</v>
      </c>
      <c r="BR186" s="10" t="str">
        <f aca="false">IF(BQ186="","",IF(AND(BQ186&gt;=-20,BQ186&lt;=-15),"-20 a -15",IF(AND(BQ186&gt;=-14.5,BQ186&lt;=-9.5),"-14,5 a -9,5",IF(AND(BQ186&gt;=-9,BQ186&lt;=-4),"-9 a -4",IF(AND(BQ186&gt;=-3.5,BQ186&lt;=2.5),"-3,5 a 2,5",IF(AND(BQ186&gt;=3,BQ186&lt;=8),"3 a 8",IF(AND(BQ186&gt;=8.5,BQ186&lt;=13.5),"8,5 a 13,5",IF(AND(BQ186&gt;=14,BQ186&lt;=17.5),"14 a 17,5",IF(BQ186=18,"18",IF(AND(BQ186&gt;=18.5,BQ186&lt;=23.5),"18,5 a 23,5",IF(AND(BQ186&gt;=24,BQ186&lt;=29),"24 a 29",IF(AND(BQ186&gt;=29.5,BQ186&lt;=34.5),"29,5 a 34,5",IF(AND(BQ186&gt;=35,BQ186&lt;=40),"35 a 40","Fuera de rango")))))))))))))</f>
        <v>8,5 a 13,5</v>
      </c>
      <c r="BS186" s="11" t="n">
        <f aca="false">IF(BR186="","",IF(BR186="-20 a -15",1,IF(BR186="-14,5 a -9,5",2,IF(BR186="-9 a -4",3,IF(BR186="-3,5 a 2,5",4,IF(BR186="3 a 8",5,IF(BR186="8,5 a 13,5",6,IF(BR186="14 a 17,5",7,IF(BR186="18","NORMA",IF(BR186="18,5 a 23,5",8,IF(BR186="24 a 29",9,IF(BR186="29,5 a 34,5",10,IF(BR186="35 a 40",11,"")))))))))))))</f>
        <v>6</v>
      </c>
      <c r="BT186" s="9" t="n">
        <v>1</v>
      </c>
      <c r="BU186" s="10" t="str">
        <f aca="false">IF(BT186="","",IF(AND(BT186&gt;=-20,BT186&lt;=-18),"-20 a -18",IF(AND(BT186&gt;=-17.5,BT186&lt;=-15.5),"-17,5 a -15,5",IF(AND(BT186&gt;=-15,BT186&lt;=-13),"-15 a -13",IF(AND(BT186&gt;=-12.5,BT186&lt;=-10.5),"-12,5 a -10,5",IF(AND(BT186&gt;=-10,BT186&lt;=-8),"-10 a -8",IF(AND(BT186&gt;=-7.5,BT186&lt;=-5.5),"-7,5 a -5,5",IF(AND(BT186&gt;=-5,BT186&lt;=-3),"-5 a -3",IF(AND(BT186&gt;=-2.5,BT186&lt;=-0.5),"-2,5 a -0,5",IF(BT186=0,"0",IF(AND(BT186&gt;=0.5,BT186&lt;=2.5),"0,5 a 2,5",IF(AND(BT186&gt;=3,BT186&lt;=5),"3 a 5",IF(AND(BT186&gt;=5.5,BT186&lt;=7.5),"5,5 a 7,5",IF(AND(BT186&gt;=8,BT186&lt;=10),"8 a 10",IF(AND(BT186&gt;=10.5,BT186&lt;=12.5),"10,5 a 12,5",IF(AND(BT186&gt;=13,BT186&lt;=15),"13 a 15",IF(AND(BT186&gt;=15.5,BT186&lt;=17.5),"15,5 a 17,5",IF(AND(BT186&gt;=18,BT186&lt;=20),"18 a 20","Fuera de rango"))))))))))))))))))</f>
        <v>0,5 a 2,5</v>
      </c>
      <c r="BV186" s="11" t="n">
        <f aca="false">IF(BT186="","",IF(BT186=0,"NORMA",IF(AND(BT186&gt;=-20,BT186&lt;=-18),2,IF(AND(BT186&gt;=-17.5,BT186&lt;=-15.5),2,IF(AND(BT186&gt;=-15,BT186&lt;=-13),3,IF(AND(BT186&gt;=-12.5,BT186&lt;=-10.5),4,IF(AND(BT186&gt;=-10,BT186&lt;=-8),5,IF(AND(BT186&gt;=-7.5,BT186&lt;=-5.5),6,IF(AND(BT186&gt;=-5,BT186&lt;=-3),7,IF(AND(BT186&gt;=-2.5,BT186&lt;=-0.5),8,IF(AND(BT186&gt;=0.5,BT186&lt;=2.5),9,IF(AND(BT186&gt;=3,BT186&lt;=5),10,IF(AND(BT186&gt;=5.5,BT186&lt;=7.5),11,IF(AND(BT186&gt;=8,BT186&lt;=10),12,IF(AND(BT186&gt;=10.5,BT186&lt;=12.5),13,IF(AND(BT186&gt;=13,BT186&lt;=15),14,IF(AND(BT186&gt;=15.5,BT186&lt;=17.5),15,IF(AND(BT186&gt;=18,BT186&lt;=20),16,"Fuera de rango"))))))))))))))))))</f>
        <v>9</v>
      </c>
      <c r="BW186" s="9" t="n">
        <v>-10</v>
      </c>
      <c r="BX186" s="10" t="n">
        <f aca="false">18.5- (0.3*H186)</f>
        <v>10.4</v>
      </c>
      <c r="BY186" s="10" t="n">
        <f aca="false">(BW186)-(BX186)</f>
        <v>-20.4</v>
      </c>
      <c r="BZ186" s="10" t="str">
        <f aca="false">IF(BY186="","",IF(BY186&lt;-27.5,"De -30 a -28",IF(BY186&lt;-25,"De -27,5 a -25,5",IF(BY186&lt;-22.5,"De -25 a -23",IF(BY186&lt;-20,"De -22,5 a -20,5",IF(BY186&lt;-17.5,"De -20 a -18",IF(BY186&lt;-15,"De -17,5 a -15,5",IF(BY186&lt;-12.5,"De -15 a -13",IF(BY186&lt;-10,"De -12,5 a -10,5",IF(BY186&lt;-7.5,"De -10 a -8",IF(BY186&lt;-5,"De -7,5 a -5,5",IF(BY186&lt;-2.5,"De -5 a -3",IF(BY186&lt;0,"De -2,5 a -0,5",IF(BY186&lt;2.5,"De 0 a 2",IF(BY186&lt;5,"De 2,5 a 4,5",IF(BY186&lt;7.5,"De 5 a 7",IF(BY186&lt;10,"De 7,5 a 9,5",IF(BY186&lt;12.5,"De 10 a 12",IF(BY186&lt;15,"De 12,5 a 14,5",IF(BY186&lt;17.5,"De 15 a 17",IF(BY186&lt;20,"De 17,5 a 19,5",IF(BY186&lt;22.5,"De 20 a 22",IF(BY186&lt;25,"De 22,5 a 24,5",IF(BY186&lt;27.5,"De 25 a 27","De 27,5 a 30"))))))))))))))))))))))))</f>
        <v>De -22,5 a -20,5</v>
      </c>
      <c r="CA186" s="12" t="n">
        <f aca="false">IF(BY186="","",IF(BY186&lt;=-28,1,IF(BY186&lt;=-25.5,2,IF(BY186&lt;=-23,3,IF(BY186&lt;=-20.5,4,IF(BY186&lt;=-18,5,IF(BY186&lt;=-15.5,6,IF(BY186&lt;=-13,7,IF(BY186&lt;=-10.5,8,IF(BY186&lt;=-8,9,IF(BY186&lt;=-5.5,10,IF(BY186&lt;=-3,11,IF(BY186&lt;=-0.5,12,IF(BY186&lt;=2,13,IF(BY186&lt;=4.5,14,IF(BY186&lt;=7,15,IF(BY186&lt;=9.5,16,IF(BY186&lt;=12,17,IF(BY186&lt;=14.5,18,IF(BY186&lt;=17,19,IF(BY186&lt;=19.5,20,IF(BY186&lt;=22,21,IF(BY186&lt;=24.5,22,IF(BY186&lt;=27,23,IF(BY186&lt;=30,24,"Fuera de rango")))))))))))))))))))))))))</f>
        <v>5</v>
      </c>
      <c r="CB186" s="9" t="n">
        <v>-10</v>
      </c>
      <c r="CC186" s="10" t="n">
        <f aca="false">18.5- (0.3*H186)</f>
        <v>10.4</v>
      </c>
      <c r="CD186" s="10" t="n">
        <f aca="false">(CB186)-(CC186)</f>
        <v>-20.4</v>
      </c>
      <c r="CE186" s="10" t="str">
        <f aca="false">IF(CD186="","",IF(CD186&lt;-27.5,"De -30 a -28",IF(CD186&lt;-25,"De -27,5 a -25,5",IF(CD186&lt;-22.5,"De -25 a -23",IF(CD186&lt;-20,"De -22,5 a -20,5",IF(CD186&lt;-17.5,"De -20 a -18",IF(CD186&lt;-15,"De -17,5 a -15,5",IF(CD186&lt;-12.5,"De -15 a -13",IF(CD186&lt;-10,"De -12,5 a -10,5",IF(CD186&lt;-7.5,"De -10 a -8",IF(CD186&lt;-5,"De -7,5 a -5,5",IF(CD186&lt;-2.5,"De -5 a -3",IF(CD186&lt;0,"De -2,5 a -0,5",IF(CD186&lt;=2,"De 0 a 2",IF(CD186&lt;=4.5,"De 2,5 a 4,5",IF(CD186&lt;=7,"De 5 a 7",IF(CD186&lt;=9.5,"De 7,5 a 9,5",IF(CD186&lt;=12,"De 10 a 12",IF(CD186&lt;=14.5,"De 12,5 a 14,5",IF(CD186&lt;=17,"De 15 a 17",IF(CD186&lt;=19.5,"De 17,5 a 19,5",IF(CD186&lt;=22,"De 20 a 22",IF(CD186&lt;=24.5,"De 22,5 a 24,5",IF(CD186&lt;=27,"De 25 a 27","De 27,5 a 30"))))))))))))))))))))))))</f>
        <v>De -22,5 a -20,5</v>
      </c>
      <c r="CF186" s="12" t="n">
        <f aca="false">IF(CD186="","",IF(CD186&lt;-27.5,1,IF(CD186&lt;-25,2,IF(CD186&lt;-22.5,3,IF(CD186&lt;-20,4,IF(CD186&lt;-17.5,5,IF(CD186&lt;-15,6,IF(CD186&lt;-12.5,7,IF(CD186&lt;-10,8,IF(CD186&lt;-7.5,9,IF(CD186&lt;-5,10,IF(CD186&lt;-2.5,11,IF(CD186&lt;0,12,IF(CD186&lt;2.5,13,IF(CD186&lt;5,14,IF(CD186&lt;7.5,15,IF(CD186&lt;10,16,IF(CD186&lt;12.5,17,IF(CD186&lt;15,18,IF(CD186&lt;17.5,19,IF(CD186&lt;20,20,IF(CD186&lt;22.5,21,IF(CD186&lt;25,22,IF(CD186&lt;27.5,23,24))))))))))))))))))))))))</f>
        <v>4</v>
      </c>
      <c r="CG186" s="9" t="n">
        <v>-4</v>
      </c>
      <c r="CH186" s="10" t="str">
        <f aca="false">IF(CG186="","",IF(AND(CG186&gt;=-10,CG186&lt;=-9.5),"-10 a -9,5",IF(AND(CG186&gt;-9.5,CG186&lt;=-8.5),"-9 a -8,5",IF(AND(CG186&gt;-8.5,CG186&lt;=-7.5),"-8 a -7,5",IF(AND(CG186&gt;-7.5,CG186&lt;=-6.5),"-7 a -6,5",IF(AND(CG186&gt;-6.5,CG186&lt;=-5.5),"-6 a -5,5",IF(AND(CG186&gt;-5.5,CG186&lt;=-4.5),"-5 a -4,5",IF(AND(CG186&gt;-4.5,CG186&lt;=-3.5),"-4 a -3,5",IF(AND(CG186&gt;-3.5,CG186&lt;=-2.5),"-3 a -2,5",IF(CG186=-2.25,"-2,25",IF(AND(CG186&gt;-2.5,CG186&lt;=-1.5),"-2 a -1,5",IF(AND(CG186&gt;-1.5,CG186&lt;=-0.5),"-1 a -0,5",IF(AND(CG186&gt;-0.5,CG186&lt;=0.5),"0 a 0,5",IF(AND(CG186&gt;0.5,CG186&lt;=1.5),"1 a 1,5",IF(AND(CG186&gt;1.5,CG186&lt;=2.5),"2 a 2,5",IF(AND(CG186&gt;2.5,CG186&lt;=3.5),"3 a 3,5",IF(AND(CG186&gt;3.5,CG186&lt;=4.5),"4 a 4,5",IF(AND(CG186&gt;4.5,CG186&lt;=5.5),"5 a 5,5",IF(AND(CG186&gt;5.5,CG186&lt;=6.5),"6 a 6,5",IF(AND(CG186&gt;6.5,CG186&lt;=7.5),"7 a 7,5",IF(AND(CG186&gt;7.5,CG186&lt;=8.5),"8 a 8,5",IF(AND(CG186&gt;8.5,CG186&lt;=9.5),"9 a 9,5",IF(CG186&gt;=10,"10","Fuera de rango")))))))))))))))))))))))</f>
        <v>-4 a -3,5</v>
      </c>
      <c r="CI186" s="11" t="n">
        <f aca="false">IF(CG186="","",IF(CG186=-2.25,"NORMA",IF(CG186&lt;=-9.5,1,IF(CG186&lt;=-8.5,2,IF(CG186&lt;=-7.5,3,IF(CG186&lt;=-6.5,4,IF(CG186&lt;=-5.5,5,IF(CG186&lt;=-4.5,6,IF(CG186&lt;=-3.5,7,IF(CG186&lt;=-2.5,8,IF(CG186&lt;=-1.5,9,IF(CG186&lt;=-0.5,10,IF(CG186&lt;=0.5,11,IF(CG186&lt;=1.5,12,IF(CG186&lt;=2.5,13,IF(CG186&lt;=3.5,14,IF(CG186&lt;=4.5,15,IF(CG186&lt;=5.5,16,IF(CG186&lt;=6.5,17,IF(CG186&lt;=7.5,18,IF(CG186&lt;=8.5,19,IF(CG186&lt;=9.5,20,IF(CG186=10,21,"Fuera de rango")))))))))))))))))))))))</f>
        <v>7</v>
      </c>
      <c r="CJ186" s="9" t="n">
        <v>2.25</v>
      </c>
      <c r="CK186" s="10" t="str">
        <f aca="false">IF(CJ186="","",IF(AND(CJ186&gt;=-6,CJ186&lt;=-5.5),"-6 a -5,5",IF(AND(CJ186&gt;-5.5,CJ186&lt;=-4.5),"-5 a -4,5",IF(AND(CJ186&gt;-4.5,CJ186&lt;=-3.5),"-4 a -3,5",IF(AND(CJ186&gt;-3.5,CJ186&lt;=-2.5),"-3 a -2,5",IF(AND(CJ186&gt;-2.5,CJ186&lt;=-1.5),"-2 a -1,5",IF(AND(CJ186&gt;-1.5,CJ186&lt;=-0.5),"-1 a -0,5",IF(AND(CJ186&gt;-0.5,CJ186&lt;=0.5),"0 a 0,5",IF(AND(CJ186&gt;0.5,CJ186&lt;=1.5),"1 a 1,5",IF(AND(CJ186&gt;1.5,CJ186&lt;2.5),"2",IF(AND(CJ186&gt;=2.5,CJ186&lt;=3),"2,5 a 3",IF(AND(CJ186&gt;3,CJ186&lt;=4),"3,5 a 4",IF(AND(CJ186&gt;4,CJ186&lt;=5),"4,5 a 5",IF(AND(CJ186&gt;5,CJ186&lt;=6),"5,5 a 6",IF(AND(CJ186&gt;6,CJ186&lt;=7),"6,5 a 7",IF(AND(CJ186&gt;7,CJ186&lt;=8),"7,5 a 8",IF(AND(CJ186&gt;8,CJ186&lt;=9.5),"8,5 a 9,5",IF(CJ186=10,"10","Fuera de rango"))))))))))))))))))</f>
        <v>2</v>
      </c>
      <c r="CL186" s="11" t="str">
        <f aca="false">IF(CK186="","",IF(OR(CK186="-6 a -5,5",CK186="-6 - -5,5"),1,IF(OR(CK186="-5 a -4,5",CK186="-5 - -4,5"),2,IF(OR(CK186="-4 a -3,5",CK186="-4 - -3,5"),3,IF(OR(CK186="-3 a -2,5",CK186="-3 - -2,5"),4,IF(OR(CK186="-2 a -1,5",CK186="-2 - -1,5"),5,IF(OR(CK186="-1 a -0,5",CK186="-1 - -0,5"),6,IF(OR(CK186="0 a 0,5",CK186="0 - 0,5"),7,IF(OR(CK186="1 a 1,5",CK186="1 - 1,5"),8,IF(CK186="2","NORMA",IF(OR(CK186="2,5 a 3",CK186="2,5 - 3"),9,IF(OR(CK186="3,5 a 4",CK186="3,5 - 4"),10,IF(OR(CK186="4,5 a 5",CK186="4,5 - 5"),11,IF(OR(CK186="5,5 a 6",CK186="5,5 - 6"),12,IF(OR(CK186="6,5 a 7",CK186="6,5 - 7"),13,IF(OR(CK186="7,5 a 8",CK186="7,5 - 8"),14,IF(OR(CK186="8,5 a 9",CK186="8,5 - 9,5",CK186="9 a 9,5"),15,IF(CK186="10",15,IF(OR(CK186="0,5 a 1",CK186="0,5 - 1"),7,"Fuera de rango")))))))))))))))))))</f>
        <v>NORMA</v>
      </c>
      <c r="CM186" s="10" t="n">
        <v>0</v>
      </c>
      <c r="CN186" s="10" t="str">
        <f aca="false">IF(CM186=0,"0", " ")</f>
        <v>0</v>
      </c>
      <c r="CO186" s="10" t="str">
        <f aca="false">IF(CM186&gt;0,"EME"," ")</f>
        <v> </v>
      </c>
      <c r="CP186" s="10" t="n">
        <v>0</v>
      </c>
      <c r="CQ186" s="10" t="str">
        <f aca="false">IF(CP186&gt;0,"0", " ")</f>
        <v> </v>
      </c>
      <c r="CR186" s="10" t="str">
        <f aca="false">IF(CP186&gt;0,"EME"," ")</f>
        <v> </v>
      </c>
      <c r="CS186" s="9" t="n">
        <v>0</v>
      </c>
      <c r="CT186" s="10" t="str">
        <f aca="false">IF(CS186&gt;0,"1", " ")</f>
        <v> </v>
      </c>
      <c r="CU186" s="10" t="str">
        <f aca="false">IF(CS186&gt;0,"HIP"," ")</f>
        <v> </v>
      </c>
      <c r="CV186" s="9" t="n">
        <v>0</v>
      </c>
      <c r="CW186" s="10" t="str">
        <f aca="false">IF(CV186&gt;0,"1", " ")</f>
        <v> </v>
      </c>
      <c r="CX186" s="10" t="str">
        <f aca="false">IF(CV186&gt;0,"HIP"," ")</f>
        <v> </v>
      </c>
      <c r="CY186" s="9" t="n">
        <v>-3.5</v>
      </c>
      <c r="CZ186" s="11" t="str">
        <f aca="false">IF(CY186&lt;0,"2"," ")</f>
        <v>2</v>
      </c>
      <c r="DA186" s="11" t="str">
        <f aca="false">IF(CY186&lt;0,"MIO"," ")</f>
        <v>MIO</v>
      </c>
      <c r="DB186" s="9" t="n">
        <v>-3.75</v>
      </c>
      <c r="DC186" s="11" t="str">
        <f aca="false">IF(DB186&lt;0,"2"," ")</f>
        <v>2</v>
      </c>
      <c r="DD186" s="11" t="str">
        <f aca="false">IF(DB186&lt;0,"MIO"," ")</f>
        <v>MIO</v>
      </c>
      <c r="DE186" s="9" t="n">
        <v>0</v>
      </c>
      <c r="DF186" s="11" t="str">
        <f aca="false">IF(DE186&lt;0,"3"," ")</f>
        <v> </v>
      </c>
      <c r="DG186" s="11" t="str">
        <f aca="false">IF(DE186&lt;0,"AST"," ")</f>
        <v> </v>
      </c>
      <c r="DH186" s="9" t="n">
        <v>0</v>
      </c>
      <c r="DI186" s="11" t="str">
        <f aca="false">IF(DH186&lt;0,"3"," ")</f>
        <v> </v>
      </c>
      <c r="DJ186" s="11" t="str">
        <f aca="false">IF(DH186&lt;0,"AST"," ")</f>
        <v> </v>
      </c>
      <c r="DK186" s="9" t="n">
        <v>0</v>
      </c>
      <c r="DL186" s="10" t="str">
        <f aca="false">IF(DK186&gt;0,"4"," ")</f>
        <v> </v>
      </c>
      <c r="DM186" s="10" t="str">
        <f aca="false">IF(DK186&gt;0,"PRE"," ")</f>
        <v> </v>
      </c>
      <c r="DN186" s="9" t="n">
        <v>0</v>
      </c>
      <c r="DO186" s="10" t="str">
        <f aca="false">IF(DN186&gt;0,"4"," ")</f>
        <v> </v>
      </c>
      <c r="DP186" s="10" t="str">
        <f aca="false">IF(DN186&gt;0,"PRE"," ")</f>
        <v> </v>
      </c>
      <c r="DQ186" s="12" t="n">
        <v>1</v>
      </c>
      <c r="DR186" s="12" t="n">
        <v>1</v>
      </c>
      <c r="DS186" s="12" t="str">
        <f aca="false">CONCATENATE(CO186,CU186,DA186,DG186,DM186)</f>
        <v>  MIO  </v>
      </c>
      <c r="DT186" s="10" t="str">
        <f aca="false" t="array" ref="DT186">_xlfn.IFS(DS186="EME    ","0", DS186=" HIP   ","1", DS186="  MIO  ","2", DS186="   AST ","3", DS186="    PRE","4", DS186="EME   PRE","5", DS186=" HIP  PRE","6", DS186=" HIP AST ","7", DS186="  MIO PRE","8", DS186="  MIOAST ","9", DS186="   ASTPRE","10",DS186=" HIP ASTPRE","11", DS186="  MIOASTPRE","12", DS186="     ","0")</f>
        <v>2</v>
      </c>
      <c r="DU186" s="1" t="s">
        <v>154</v>
      </c>
      <c r="DV186" s="1" t="str">
        <f aca="false" t="array" ref="DV186">_xlfn.IFS(DU186="SI","2", DU186="NO","1")</f>
        <v>1</v>
      </c>
      <c r="DW186" s="10" t="n">
        <v>0</v>
      </c>
      <c r="DX186" s="11" t="str">
        <f aca="false">IF(DW186=0,"1","2")</f>
        <v>1</v>
      </c>
      <c r="DY186" s="11" t="str">
        <f aca="false" t="array" ref="DY186">_xlfn.IFS(DW186=0,"0", DW186=0.25, "1", DW186=0.5,"2", DW186=0.75,"3", DW186=1,"4",DW186=1.25,"5", DW186=1.5,"6", DW186=1.75,"7", DW186=2,"8")</f>
        <v>0</v>
      </c>
      <c r="DZ186" s="10" t="n">
        <v>0</v>
      </c>
      <c r="EA186" s="11" t="str">
        <f aca="false">IF(DZ186=0,"1","2")</f>
        <v>1</v>
      </c>
      <c r="EB186" s="11" t="str">
        <f aca="false" t="array" ref="EB186">_xlfn.IFS(DZ186=0,"0", DZ186=0.25, "1", DZ186=0.5,"2", DZ186=0.75,"3", DZ186=1,"4",DZ186=1.25,"5", DZ186=1.5,"6", DZ186=1.75,"7", DZ186=2,"8")</f>
        <v>0</v>
      </c>
      <c r="EC186" s="10" t="n">
        <v>-0.25</v>
      </c>
      <c r="ED186" s="10" t="str">
        <f aca="false">IF(EC186=0,"1","2")</f>
        <v>2</v>
      </c>
      <c r="EE186" s="11" t="str">
        <f aca="false" t="array" ref="EE186">_xlfn.IFS(EC186=0,"0", EC186=-0.25, "1", EC186=-0.5,"2", EC186=-0.75,"3", EC186=-1,"4",EC186=-1.25,"5", EC186=-1.5,"6", EC186=-1.75,"7", EC186=-2,"8", EC186=-2.25,"9",EC186=-2.5,"10", EC186=-2.75,"11", EC186=-3,"12", EC186=-3.25,"13", EC186=-3.5,"14", EC186=-3.75,"15",EC186=-4,"16")</f>
        <v>1</v>
      </c>
      <c r="EF186" s="10" t="n">
        <v>-0.5</v>
      </c>
      <c r="EG186" s="10" t="str">
        <f aca="false">IF(EF186=0,"1","2")</f>
        <v>2</v>
      </c>
      <c r="EH186" s="11" t="str">
        <f aca="false" t="array" ref="EH186">_xlfn.IFS(EF186=0,"0", EF186=-0.25, "1", EF186=-0.5,"2", EF186=-0.75,"3", EF186=-1,"4",EF186=-1.25,"5", EF186=-1.5,"6", EF186=-1.75,"7", EF186=-2,"8", EF186=-2.25,"9",EF186=-2.5,"10", EF186=-2.75,"11", EF186=-3,"12", EF186=-3.25,"13", EF186=-3.5,"14", EF186=-3.75,"15",EF186=-4,"16")</f>
        <v>2</v>
      </c>
      <c r="EI186" s="10" t="n">
        <v>0</v>
      </c>
      <c r="EJ186" s="11" t="str">
        <f aca="false">IF(EI186=0,"1","2")</f>
        <v>1</v>
      </c>
      <c r="EK186" s="11" t="str">
        <f aca="false" t="array" ref="EK186">_xlfn.IFS(EI186=0,"0", EI186=-0.25, "1", EI186=-0.5,"2", EI186=-0.75,"3", EI186=-1,"4",EI186=-1.25,"5", EI186=-1.5,"6", EI186=-1.75,"7", EI186=-2,"8", EI186=-2.25,"9", EI186=-2.25,"9",EI186=-2.5,"10", EI186=-2.75,"11", EI186=-3,"12", EI186=-3.25,"13", EI186=-3.5,"14", EI186=-3.75,"15",EI186=-4,"16", EI186=0.25, "17", EI186=0.5, "18")</f>
        <v>0</v>
      </c>
      <c r="EL186" s="10" t="n">
        <v>0</v>
      </c>
      <c r="EM186" s="11" t="str">
        <f aca="false">IF(EL186=0,"1","2")</f>
        <v>1</v>
      </c>
      <c r="EN186" s="11" t="str">
        <f aca="false" t="array" ref="EN186">_xlfn.IFS(EL186=0.25,"17",EL186=0.5,"18", EL186=0,"0", EL186=-0.25, "1", EL186=-0.5,"2", EL186=-0.75,"3", EL186=-1,"4",EL186=-1.25,"5", EL186=-1.5,"6", EL186=-1.75,"7", EL186=-2,"8",EL186= -2.25,"9",EL186=-2.5,"10",EL186= -2.75,"11",EL186= -3,"12",EL186= -3.25,"13",EL186= -3.5,"14",EL186= -3.75,"15",EL186=-4,"16")</f>
        <v>0</v>
      </c>
      <c r="EO186" s="10" t="n">
        <v>0</v>
      </c>
      <c r="EP186" s="11" t="str">
        <f aca="false">IF(EO186=0,"1","2")</f>
        <v>1</v>
      </c>
      <c r="EQ186" s="11" t="str">
        <f aca="false" t="array" ref="EQ186">_xlfn.IFS(EO186=0,"0", EO186=0.25, "1", EO186=0.5,"2", EO186=0.75,"3", EO186=1,"4",EO186=1.25,"5", EO186=1.5,"6", EO186=1.75,"7", EO186=2,"8", EO186=2.25,"9", EO186=2.25,"9",EO186=2.5,"10", EO186=2.75,"11", EO186=3,"12", EO186=3.25,"13", EO186=3.5,"14", EO186=3.75,"15",EO186=4,"16", EO186=-0.25, "17", bq=-0.5, "18")</f>
        <v>0</v>
      </c>
      <c r="ER186" s="10" t="n">
        <v>0</v>
      </c>
      <c r="ES186" s="11" t="str">
        <f aca="false">IF(ER186=0,"1","2")</f>
        <v>1</v>
      </c>
      <c r="ET186" s="11" t="str">
        <f aca="false" t="array" ref="ET186">_xlfn.IFS(ER186=0,"0", ER186=0.25, "1", ER186=0.5,"2", ER186=0.75,"3", ER186=1,"4",ER186=1.25,"5", ER186=1.5,"6", ER186=1.75,"7", ER186=2,"8", ER186=2.25,"9", ER186=2.25,"9",ER186=2.5,"10", ER186=2.75,"11", ER186=3,"12", ER186=3.25,"13", ER186=3.5,"14", ER186=3.75,"15",ER186=4,"16", ER186=-0.25, "17", bq=-0.5, "18")</f>
        <v>0</v>
      </c>
      <c r="EU186" s="13" t="n">
        <v>12</v>
      </c>
      <c r="EV186" s="14" t="str">
        <f aca="false">VLOOKUP(EU186,LEYENDA!$G$2:$H$8,2,TRUE())</f>
        <v>6-12</v>
      </c>
      <c r="EW186" s="14" t="str">
        <f aca="false" t="array" ref="EW186">_xlfn.IFS(EV186="0-5","1", EV186="6-12","2", EV186="13-18","3", EV186="19-24","4", EV186="25-36","5", EV186="37-48","6", EV186="49-60","7")</f>
        <v>2</v>
      </c>
    </row>
    <row r="187" customFormat="false" ht="13.5" hidden="false" customHeight="false" outlineLevel="0" collapsed="false">
      <c r="A187" s="1" t="n">
        <v>58</v>
      </c>
      <c r="B187" s="32" t="n">
        <v>10</v>
      </c>
      <c r="C187" s="42" t="n">
        <v>44069</v>
      </c>
      <c r="D187" s="43"/>
      <c r="E187" s="5" t="str">
        <f aca="false">VLOOKUP(A187,'286'!$A$3:$J$600,10,FALSE())</f>
        <v>BARROSO BRAVO, LIDIA</v>
      </c>
      <c r="F187" s="4" t="str">
        <f aca="false">VLOOKUP(A187,'286'!$A$3:$I$1768,3,FALSE())</f>
        <v>BABRALI</v>
      </c>
      <c r="G187" s="6" t="n">
        <f aca="false">VLOOKUP(A187,'286'!$A$3:$I$1768,4,FALSE())</f>
        <v>33281</v>
      </c>
      <c r="H187" s="7" t="n">
        <f aca="false">YEAR(C187)-YEAR(G187)</f>
        <v>29</v>
      </c>
      <c r="I187" s="1" t="str">
        <f aca="false">VLOOKUP(H187,LEYENDA!$C$2:$D$6,2,TRUE())</f>
        <v>25-40</v>
      </c>
      <c r="J187" s="5" t="str">
        <f aca="false">VLOOKUP(A187,'286'!$A$3:$I$1768,7,FALSE())</f>
        <v>M</v>
      </c>
      <c r="K187" s="8" t="str">
        <f aca="false">VLOOKUP(A187,'286'!$A$3:$I$1768,2,FALSE())</f>
        <v>OD</v>
      </c>
      <c r="L187" s="4" t="str">
        <f aca="false">VLOOKUP(A187,'286'!$A$3:$I$1768,8,FALSE())</f>
        <v>D</v>
      </c>
      <c r="M187" s="4" t="str">
        <f aca="false">VLOOKUP(A187,'286'!$A$3:$I$1768,9,FALSE())</f>
        <v>D</v>
      </c>
      <c r="N187" s="8" t="str">
        <f aca="false">IF(R187=O187, "MISMA","CONTRARIA")</f>
        <v>MISMA</v>
      </c>
      <c r="O187" s="8" t="str">
        <f aca="false" t="array" ref="O187">_xlfn.IFS(L187="D","1", L187="I","2")</f>
        <v>1</v>
      </c>
      <c r="P187" s="8" t="str">
        <f aca="false" t="array" ref="P187">_xlfn.IFS(K187="OD","1", K187="OI","2")</f>
        <v>1</v>
      </c>
      <c r="Q187" s="1" t="str">
        <f aca="false" t="array" ref="Q187">_xlfn.IFS(J187="M","1", J187="H","2")</f>
        <v>1</v>
      </c>
      <c r="R187" s="8" t="str">
        <f aca="false" t="array" ref="R187">_xlfn.IFS(M187="D","1", M187="I","2")</f>
        <v>1</v>
      </c>
      <c r="S187" s="1" t="str">
        <f aca="false" t="array" ref="S187">_xlfn.IFS(N187="CONTRARIA", "1",N187= "MISMA","2")</f>
        <v>2</v>
      </c>
      <c r="T187" s="1" t="str">
        <f aca="false" t="array" ref="T187">_xlfn.IFS(I187="0-12","1", I187="13-24","2", I187="25-40","3", I187="41-60","4", I187="61-100","5")</f>
        <v>3</v>
      </c>
      <c r="U187" s="9" t="n">
        <v>1</v>
      </c>
      <c r="V187" s="1" t="str">
        <f aca="false">IF(U187="","",IF(AND(U187&gt;=-9,U187&lt;=-6.5),"-9 a -6,5",IF(AND(U187&gt;=-6,U187&lt;=-3.5),"-6 a -3,5",IF(AND(U187&gt;=-3,U187&lt;=-1),"-3 a -1",IF(U187=-0.5,"-0,5",IF(AND(U187&gt;=0,U187&lt;=2.5),"0 a 2,5",IF(AND(U187&gt;=3,U187&lt;=5.5),"3 a 5,5",IF(AND(U187&gt;=6,U187&lt;=8.5),"6 a 8,5",IF(AND(U187&gt;=9,U187&lt;=20),"9 a 20","Fuera de rango")))))))))</f>
        <v>0 a 2,5</v>
      </c>
      <c r="W187" s="11" t="n">
        <f aca="false">IF(V187="","",IF(V187="-9 a -6,5",2,IF(V187="-6 a -3,5",3,IF(V187="-3 a -1",4,IF(V187="-0,5","NORMA",IF(V187="0 a 2,5",5,IF(V187="3 a 5,5",6,IF(V187="6 a 8,5",7,IF(V187="9 a 20",8,"Fuera de rango")))))))))</f>
        <v>5</v>
      </c>
      <c r="X187" s="9" t="n">
        <v>0</v>
      </c>
      <c r="Y187" s="10" t="str">
        <f aca="false">IF(X187="","",IF(AND(X187&gt;=0,X187&lt;=4),"0 a 4",IF(AND(X187&gt;=4.5,X187&lt;=8.5),"4,5 a 8,5",IF(X187=9,"9",IF(AND(X187&gt;=9.5,X187&lt;=13),"9,5 a 13",IF(AND(X187&gt;=13.5,X187&lt;=20),"13,5 a 20",IF(AND(X187&gt;=20.5,X187&lt;=35),"20,5 a 35","Fuera de rango")))))))</f>
        <v>0 a 4</v>
      </c>
      <c r="Z187" s="11" t="n">
        <f aca="false">IF(Y187="","",IF(Y187="0 a 4",1,IF(Y187="4,5 a 8,5",2,IF(Y187="9","NORMA",IF(Y187="9,5 a 13",3,IF(Y187="13,5 a 20",4,IF(Y187="20,5 a 35",5,"Fuera de rango")))))))</f>
        <v>1</v>
      </c>
      <c r="AA187" s="9" t="n">
        <v>14</v>
      </c>
      <c r="AB187" s="10" t="str">
        <f aca="false">IF(AA187="","",IF(AND(AA187&gt;=0,AA187&lt;=9),"0 a 9",IF(AND(AA187&gt;=9.5,AA187&lt;=18.5),"9,5 a 18,5",IF(AA187=19,"19",IF(AND(AA187&gt;=19.5,AA187&lt;=28),"19,5 a 28",IF(AND(AA187&gt;=28.5,AA187&lt;=40),"28,5 a 40","Fuera de rango"))))))</f>
        <v>9,5 a 18,5</v>
      </c>
      <c r="AC187" s="11" t="n">
        <f aca="false" t="array" ref="AC187">_xlfn.IFS(AB187="","",AB187="0 a 9",1,AB187="9,5 a 18,5",2,AB187="19","NORMA",AB187="19,5 a 28",3,AB187="28,5 a 40",4,TRUE(),"Fuera de rango")</f>
        <v>2</v>
      </c>
      <c r="AD187" s="9" t="n">
        <v>6</v>
      </c>
      <c r="AE187" s="10" t="str">
        <f aca="false">IF(AD187="","",IF(AND(AD187&gt;=-10,AD187&lt;=0),"De -10 a 0",IF(AND(AD187&gt;=0.5,AD187&lt;=9.5),"0,5 a 9,5",IF(AD187=10,"10",IF(AND(AD187&gt;=10.5,AD187&lt;=20),"10,5 a 20",IF(AND(AD187&gt;=20.5,AD187&lt;=40),"20,5 a 40","Fuera de rango"))))))</f>
        <v>0,5 a 9,5</v>
      </c>
      <c r="AF187" s="12" t="n">
        <f aca="false">IF(AD187="","",IF(AND(AD187&gt;=-10,AD187&lt;=0),1,IF(AND(AD187&gt;=0.5,AD187&lt;=9.5),2,IF(AD187=10,"NORMA",IF(AND(AD187&gt;=10.5,AD187&lt;=20),3,IF(AND(AD187&gt;=20.5,AD187&lt;=40),4,""))))))</f>
        <v>2</v>
      </c>
      <c r="AG187" s="9" t="n">
        <v>9</v>
      </c>
      <c r="AH187" s="11" t="str">
        <f aca="false">IF(AG187="","",IF(AND(AG187&gt;=0,AG187&lt;=4),"0 a 4",IF(AND(AG187&gt;=4.5,AG187&lt;=8.5),"4,5 a 8,5",IF(AG187=9,"9",IF(AND(AG187&gt;=9.5,AG187&lt;=13),"9,5 a 13",IF(AND(AG187&gt;=13.5,AG187&lt;=25),"13,5 a 25","Fuera de rango"))))))</f>
        <v>9</v>
      </c>
      <c r="AI187" s="11" t="str">
        <f aca="false">IF(AH187="","",IF(AH187="0 a 4",1,IF(AH187="4,5 a 8,5",2,IF(AH187="9","NORMA",IF(AH187="9,5 a 13",3,IF(AH187="13,5 a 25",4,""))))))</f>
        <v>NORMA</v>
      </c>
      <c r="AJ187" s="9" t="n">
        <v>5</v>
      </c>
      <c r="AK187" s="10" t="str">
        <f aca="false">IF(AJ187="","",IF(AND(AJ187&gt;=-15,AJ187&lt;=-10.5),"-15 a -10,5",IF(AND(AJ187&gt;=-10,AJ187&lt;=-4),"-10 a -4",IF(AND(AJ187&gt;=-4.5,AJ187&lt;=0),"-4,5 a 0",IF(AND(AJ187&gt;=0.5,AJ187&lt;=4.5),"0,5 a 4,5",IF(AJ187=5,"5",IF(AND(AJ187&gt;=5.5,AJ187&lt;=10),"5,5 a 10",IF(AND(AJ187&gt;=10.5,AJ187&lt;=20),"10,5 a 20","Fuera de rango"))))))))</f>
        <v>5</v>
      </c>
      <c r="AL187" s="11" t="str">
        <f aca="false">IF(AK187="","",IF(AK187="-15 a -10,5",1,IF(AK187="-10 a -4",2,IF(AK187="-4,5 a 0",3,IF(AK187="0,5 a 4,5",4,IF(AK187="5","NORMA",IF(AK187="5,5 a 10",5,IF(AK187="10,5 a 20",6,"Error"))))))))</f>
        <v>NORMA</v>
      </c>
      <c r="AM187" s="9" t="n">
        <v>0</v>
      </c>
      <c r="AN187" s="10" t="str">
        <f aca="false">IF(AM187="","",IF(AND(AM187&gt;=-7.5,AM187&lt;=-5.5),"-7,5 a -5,5",IF(AND(AM187&gt;=-5,AM187&lt;=-3),"-5 a -3",IF(AND(AM187&gt;=-2.5,AM187&lt;=-0.5),"-2,5 a -0,5",IF(AM187=0,"0,00",IF(AND(AM187&gt;=0.5,AM187&lt;=2.5),"0,5 a 2,5",IF(AND(AM187&gt;=3,AM187&lt;=5),"3 a 5",IF(AND(AM187&gt;=5.5,AM187&lt;=7.5),"5,5 a 7,5",IF(AND(AM187&gt;=8,AM187&lt;=10),"8 a 10","Fuera de rango")))))))))</f>
        <v>0,00</v>
      </c>
      <c r="AO187" s="11" t="str">
        <f aca="false">IF(AN187="","",IF(AN187="-7,5 a -5,5",1,IF(AN187="-5 a -3",2,IF(AN187="-2,5 a -0,5",3,IF(AN187="0,00","NORMA",IF(AN187="0,5 a 2,5",4,IF(AN187="3 a 5",5,IF(AN187="5,5 a 7,5",6,IF(AN187="8 a 10",7,"Error")))))))))</f>
        <v>NORMA</v>
      </c>
      <c r="AP187" s="9" t="n">
        <v>-4</v>
      </c>
      <c r="AQ187" s="10" t="str">
        <f aca="false">IF(AP187="","",IF(AND(AP187&gt;=-20,AP187&lt;=-9.5),"-20 a -9,5",IF(AND(AP187&gt;=-9,AP187&lt;=-6.5),"-9 a -6,5",IF(AP187=-6,"-6",IF(AND(AP187&gt;=-5.5,AP187&lt;=-3),"-5,5 a -3",IF(AND(AP187&gt;=-2.5,AP187&lt;=0),"-2,5 a 0",IF(AND(AP187&gt;=0.5,AP187&lt;=3),"0,5 a 3",IF(AND(AP187&gt;=3.5,AP187&lt;=6),"3,5 a 6",IF(AND(AP187&gt;=6.5,AP187&lt;=9),"6,5 a 9",IF(AND(AP187&gt;=9.5,AP187&lt;=20),"9,5 a 20","Fuera de rango"))))))))))</f>
        <v>-5,5 a -3</v>
      </c>
      <c r="AR187" s="11" t="n">
        <f aca="false">IF(AQ187="","",IF(AQ187="-20 a -9,5",1,IF(AQ187="-9 a -6,5",2,IF(AQ187="-6","NORMA",IF(AQ187="-5,5 a -3",3,IF(AQ187="-2,5 a 0",4,IF(AQ187="0,5 a 3",5,IF(AQ187="3,5 a 6",6,IF(AQ187="6,5 a 9",7,IF(AQ187="9,5 a 20",8,""))))))))))</f>
        <v>3</v>
      </c>
      <c r="AS187" s="9" t="n">
        <v>4</v>
      </c>
      <c r="AT187" s="10" t="str">
        <f aca="false">IF(AS187="","",IF(AND(AS187&gt;=-16,AS187&lt;=-14),"-16 a -14",IF(AND(AS187&gt;=-13.5,AS187&lt;=-11.5),"-13,5 a -11,5",IF(AND(AS187&gt;=-11,AS187&lt;=-9),"-11 a -9",IF(AND(AS187&gt;=-8.5,AS187&lt;=-6.5),"-8,5 a -6,5",IF(AND(AS187&gt;=-6,AS187&lt;=-4),"-6 a -4",IF(AND(AS187&gt;=-3.5,AS187&lt;=-1.5),"-3,5 a -1,5",IF(AND(AS187&gt;=-1,AS187&lt;=1),"-1 a 1",IF(AND(AS187&gt;=1.5,AS187&lt;=3.5),"1,5 a 3,5",IF(AND(AS187&gt;=4,AS187&lt;=6),"4 a 6",IF(AND(AS187&gt;=6.5,AS187&lt;=8.5),"6,5 a 8,5",IF(AND(AS187&gt;=9,AS187&lt;=11),"9 a 11",IF(AND(AS187&gt;=11.5,AS187&lt;=13.5),"11,5 a 13,5",IF(AND(AS187&gt;=14,AS187&lt;=16),"14 a 16",IF(AND(AS187&gt;=16.5,AS187&lt;=18.5),"16,5 a 18,5",IF(AND(AS187&gt;=19,AS187&lt;=21),"19 a 21","Fuera de rango"))))))))))))))))</f>
        <v>4 a 6</v>
      </c>
      <c r="AU187" s="11" t="str">
        <f aca="false" t="array" ref="AU187">IF(AT187="","",_xlfn.IFS(AT187="-16 a -14",1,AT187="-13,5 a -11,5",2,AT187="-11 a -9",3,AT187="-8,5 a -6,5",4,AT187="-6 a -4",5,AT187="-3,5 a -1,5",6,AT187="-1 a 1",7,AT187="1,5 a 3,5",8,AT187="4 a 6","NORMA",AT187="6,5 a 8,5",9,AT187="9 a 11",10,AT187="11,5 a 13,5",11,AT187="14 a 16",12,AT187="16,5 a 18,5",13,AT187="19 a 21",14,TRUE(),""))</f>
        <v>NORMA</v>
      </c>
      <c r="AV187" s="9" t="n">
        <v>-0.5</v>
      </c>
      <c r="AW187" s="10" t="str">
        <f aca="false">IF(AV187="","",IF(AND(AV187&gt;=-1,AV187&lt;=-0.5),"-1 a -0,5",IF(AND(AV187&gt;-0.5,AV187&lt;=0),"De -0,5 a 0",IF(AND(AV187&gt;=0.25,AV187&lt;=0.75),"0,25 a 0,75",IF(AND(AV187&gt;=1,AV187&lt;=1.5),"1 a 1,5",IF(AND(AV187&gt;=1.75,AV187&lt;=2.25),"1,75 a 2,25",IF(AND(AV187&gt;=2.5,AV187&lt;=3),"2,5 a 3",IF(AND(AV187&gt;=3.25,AV187&lt;=3.75),"3,25 a 3,75","Fuera de rango"))))))))</f>
        <v>-1 a -0,5</v>
      </c>
      <c r="AX187" s="11" t="n">
        <f aca="false">IF(AW187="","",IF(OR(AW187="-1 a -0,5",AW187="-1 a -0.5"),1,IF(OR(AW187="De -0,5 a 0",AW187="-0,5 a 0",AW187="De -0.5 a 0"),2,IF(OR(AW187="0,25 a 0,75",AW187="0.25 a 0.75"),"NORMA",IF(OR(AW187="1 a 1,5",AW187="1 a 1.5"),3,IF(OR(AW187="1,75 a 2,25",AW187="1.75 a 2.25"),4,IF(OR(AW187="2,5 a 3",AW187="2.5 a 3"),5,IF(OR(AW187="3,25 a 3,75",AW187="3.25 a 3.75"),6,""))))))))</f>
        <v>1</v>
      </c>
      <c r="AY187" s="9" t="n">
        <v>-3</v>
      </c>
      <c r="AZ187" s="10" t="str">
        <f aca="false">IF(AY187="","",IF(AND(AY187&gt;=-20,AY187&lt;=-9.5),"-20 a -9,5",IF(AND(AY187&gt;=-9,AY187&lt;=-6.5),"-9 a -6,5",IF(AY187=-6,"-6",IF(AND(AY187&gt;=-5.5,AY187&lt;=-3),"-5,5 a -3",IF(AND(AY187&gt;=-2.5,AY187&lt;=0),"-2,5 a 0",IF(AND(AY187&gt;=0.5,AY187&lt;=3),"0,5 a 3",IF(AND(AY187&gt;=3.5,AY187&lt;=6),"3,5 a 6","Fuera de rango"))))))))</f>
        <v>-5,5 a -3</v>
      </c>
      <c r="BA187" s="11" t="n">
        <f aca="false">IF(AZ187="","",IF(AZ187="-20 a -9,5",1,IF(AZ187="-9 a -6,5",2,IF(AZ187="-6","NORMA",IF(AZ187="-5,5 a -3",3,IF(AZ187="-2,5 a 0",4,IF(AZ187="0,5 a 3",5,IF(AZ187="3,5 a 6",6,""))))))))</f>
        <v>3</v>
      </c>
      <c r="BB187" s="9" t="n">
        <v>0</v>
      </c>
      <c r="BC187" s="10" t="str">
        <f aca="false" t="array" ref="BC187">IF(BB187="","",_xlfn.IFS(AND(BB187&gt;=0,BB187&lt;=2),"0 a 2",AND(BB187&gt;=2.5,BB187&lt;=4.5),"2,5 a 4,5",AND(BB187&gt;=5,BB187&lt;=7),"5 a 7",AND(BB187&gt;=7.5,BB187&lt;=9.5),"7,5 a 9,5",AND(BB187&gt;=10,BB187&lt;=12),"10 a 12",AND(BB187&gt;=12.5,BB187&lt;=14.5),"12,5 a 14,5",BB187=15,"15",AND(BB187&gt;=15.5,BB187&lt;=17.5),"15,5 a 17,5",AND(BB187&gt;=18,BB187&lt;=20),"18 a 20",AND(BB187&gt;=20.5,BB187&lt;=22.5),"20,5 a 22,5",AND(BB187&gt;=23,BB187&lt;=25),"23 a 25",TRUE(),"Fuera de rango"))</f>
        <v>0 a 2</v>
      </c>
      <c r="BD187" s="11" t="n">
        <f aca="false" t="array" ref="BD187">IF(BC187="","",_xlfn.IFS(BC187="0 a 2",1,BC187="2,5 a 4,5",2,BC187="5 a 7",3,BC187="7,5 a 9,5",4,BC187="10 a 12",5,BC187="12,5 a 14,5",6,BC187="15","NORMA",BC187="15,5 a 17,5",7,BC187="18 a 20",8,BC187="20,5 a 22,5",9,BC187="23 a 25",10,TRUE(),"Fuera de rango"))</f>
        <v>1</v>
      </c>
      <c r="BE187" s="9" t="n">
        <v>26</v>
      </c>
      <c r="BF187" s="10" t="str">
        <f aca="false">IF(BE187="","",IF(AND(BE187&gt;=-20,BE187&lt;=-10),"-20 a -10",IF(AND(BE187&gt;=-9.5,BE187&lt;=0.5),"-9,5 a 0,5",IF(AND(BE187&gt;=1,BE187&lt;=11),"1 a 11",IF(AND(BE187&gt;=11.5,BE187&lt;=20.5),"11,5 a 20,5",IF(BE187=21,"21",IF(AND(BE187&gt;=21.5,BE187&lt;=31.5),"21,5 a 31,5",IF(AND(BE187&gt;=32,BE187&lt;=42),"32 a 42","Fuera de rango"))))))))</f>
        <v>21,5 a 31,5</v>
      </c>
      <c r="BG187" s="11" t="n">
        <f aca="false">IF(BF187="","",IF(BF187="-20 a -10",1,IF(BF187="-9,5 a 0,5",2,IF(BF187="1 a 11",3,IF(BF187="11,5 a 20,5",4,IF(BF187="21","NORMA",IF(BF187="21,5 a 31,5",5,IF(BF187="32 a 42",6,""))))))))</f>
        <v>5</v>
      </c>
      <c r="BH187" s="9" t="n">
        <v>12</v>
      </c>
      <c r="BI187" s="10" t="str">
        <f aca="false">IF(BH187="","",IF(AND(BH187&gt;=-20,BH187&lt;=-15),"-20 a -15",IF(AND(BH187&gt;=-14.5,BH187&lt;=-9.5),"-14,5 a -9,5",IF(AND(BH187&gt;=-9,BH187&lt;=-4),"-9 a -4",IF(AND(BH187&gt;=-3.5,BH187&lt;=2.5),"-3,5 a 2,5",IF(AND(BH187&gt;=3,BH187&lt;=8),"3 a 8",IF(AND(BH187&gt;=8.5,BH187&lt;=14.5),"8,5 a 14,5",IF(BH187=15,"15",IF(AND(BH187&gt;=15.5,BH187&lt;=20.5),"15,5 a 20,5",IF(AND(BH187&gt;=21,BH187&lt;=26),"21 a 26","Fuera de rango"))))))))))</f>
        <v>8,5 a 14,5</v>
      </c>
      <c r="BJ187" s="11" t="n">
        <f aca="false">IF(BI187="","",IF(BI187="-20 a -15",1,IF(BI187="-14,5 a -9,5",2,IF(BI187="-9 a -4",3,IF(BI187="-3,5 a 2,5",4,IF(BI187="3 a 8",5,IF(BI187="8,5 a 14,5",6,IF(BI187="15","NORMA",IF(BI187="15,5 a 20,5",7,IF(BI187="21 a 26",8,IF(BI187="26,5 a 31,5",9,"")))))))))))</f>
        <v>6</v>
      </c>
      <c r="BK187" s="9" t="n">
        <v>0</v>
      </c>
      <c r="BL187" s="10" t="str">
        <f aca="false">IF(BK187="","",IF(AND(BK187&gt;=0,BK187&lt;=2),"0 - 2",IF(AND(BK187&gt;=2.5,BK187&lt;=4.5),"2,5 - 4,5",IF(AND(BK187&gt;=5,BK187&lt;=7),"5 - 7",IF(AND(BK187&gt;=7.5,BK187&lt;=9.5),"7,5 - 9,5",IF(AND(BK187&gt;=10,BK187&lt;=12),"10 - 12",IF(AND(BK187&gt;=12.5,BK187&lt;=13.5),"12,5 - 13,5",IF(BK187=14,"14",IF(AND(BK187&gt;=14.5,BK187&lt;=16.5),"14,5 - 16,5",IF(AND(BK187&gt;=17,BK187&lt;=19),"17 - 19",IF(AND(BK187&gt;=19.5,BK187&lt;=21.5),"19,5 - 21,5",IF(AND(BK187&gt;=22,BK187&lt;=24),"22 - 24",IF(AND(BK187&gt;=24.5,BK187&lt;=26.5),"24,5 - 26,5",IF(AND(BK187&gt;=27,BK187&lt;=29),"27 - 29",IF(AND(BK187&gt;=29.5,BK187&lt;=30),"29,5 - 30","Fuera de rango")))))))))))))))</f>
        <v>0 - 2</v>
      </c>
      <c r="BM187" s="11" t="n">
        <f aca="false">IF(BL187="","",IF(BL187="0 - 2",1,IF(BL187="2,5 - 4,5",2,IF(BL187="5 - 7",3,IF(BL187="7,5 - 9,5",4,IF(BL187="10 - 12",5,IF(BL187="12,5 - 13,5",6,IF(BL187="14","NORMA",IF(BL187="14,5 - 16,5",7,IF(BL187="17 - 19",8,IF(BL187="19,5 - 21,5",9,IF(BL187="22 - 24",10,IF(BL187="24,5 - 26,5",11,IF(BL187="27 - 29",12,IF(BL187="29,5 - 30",13,"")))))))))))))))</f>
        <v>1</v>
      </c>
      <c r="BN187" s="9" t="n">
        <v>19</v>
      </c>
      <c r="BO187" s="10" t="str">
        <f aca="false">IF(BN187="","",IF(AND(BN187&gt;=-20,BN187&lt;=-10),"-20 a -10",IF(AND(BN187&gt;=-9.5,BN187&lt;=0.5),"-9,5 a 0,5",IF(AND(BN187&gt;=1,BN187&lt;=11),"1 a 11",IF(AND(BN187&gt;=11.5,BN187&lt;=21.5),"11,5 a 21,5",IF(BN187=22,"22",IF(AND(BN187&gt;=22.5,BN187&lt;=32.5),"22,5 a 32,5",IF(AND(BN187&gt;=33,BN187&lt;=43),"33 a 43","Fuera de rango"))))))))</f>
        <v>11,5 a 21,5</v>
      </c>
      <c r="BP187" s="11" t="n">
        <f aca="false">IF(BO187="","",IF(BO187="-20 a -10",1,IF(BO187="-9,5 a 0,5",2,IF(BO187="1 a 11",3,IF(BO187="11,5 a 21,5",4,IF(BO187="22","NORMA",IF(BO187="22,5 a 32,5",5,IF(BO187="33 a 43",6,""))))))))</f>
        <v>4</v>
      </c>
      <c r="BQ187" s="9" t="n">
        <v>15</v>
      </c>
      <c r="BR187" s="10" t="str">
        <f aca="false">IF(BQ187="","",IF(AND(BQ187&gt;=-20,BQ187&lt;=-15),"-20 a -15",IF(AND(BQ187&gt;=-14.5,BQ187&lt;=-9.5),"-14,5 a -9,5",IF(AND(BQ187&gt;=-9,BQ187&lt;=-4),"-9 a -4",IF(AND(BQ187&gt;=-3.5,BQ187&lt;=2.5),"-3,5 a 2,5",IF(AND(BQ187&gt;=3,BQ187&lt;=8),"3 a 8",IF(AND(BQ187&gt;=8.5,BQ187&lt;=13.5),"8,5 a 13,5",IF(AND(BQ187&gt;=14,BQ187&lt;=17.5),"14 a 17,5",IF(BQ187=18,"18",IF(AND(BQ187&gt;=18.5,BQ187&lt;=23.5),"18,5 a 23,5",IF(AND(BQ187&gt;=24,BQ187&lt;=29),"24 a 29",IF(AND(BQ187&gt;=29.5,BQ187&lt;=34.5),"29,5 a 34,5",IF(AND(BQ187&gt;=35,BQ187&lt;=40),"35 a 40","Fuera de rango")))))))))))))</f>
        <v>14 a 17,5</v>
      </c>
      <c r="BS187" s="11" t="n">
        <f aca="false">IF(BR187="","",IF(BR187="-20 a -15",1,IF(BR187="-14,5 a -9,5",2,IF(BR187="-9 a -4",3,IF(BR187="-3,5 a 2,5",4,IF(BR187="3 a 8",5,IF(BR187="8,5 a 13,5",6,IF(BR187="14 a 17,5",7,IF(BR187="18","NORMA",IF(BR187="18,5 a 23,5",8,IF(BR187="24 a 29",9,IF(BR187="29,5 a 34,5",10,IF(BR187="35 a 40",11,"")))))))))))))</f>
        <v>7</v>
      </c>
      <c r="BT187" s="9" t="n">
        <v>0</v>
      </c>
      <c r="BU187" s="10" t="str">
        <f aca="false">IF(BT187="","",IF(AND(BT187&gt;=-20,BT187&lt;=-18),"-20 a -18",IF(AND(BT187&gt;=-17.5,BT187&lt;=-15.5),"-17,5 a -15,5",IF(AND(BT187&gt;=-15,BT187&lt;=-13),"-15 a -13",IF(AND(BT187&gt;=-12.5,BT187&lt;=-10.5),"-12,5 a -10,5",IF(AND(BT187&gt;=-10,BT187&lt;=-8),"-10 a -8",IF(AND(BT187&gt;=-7.5,BT187&lt;=-5.5),"-7,5 a -5,5",IF(AND(BT187&gt;=-5,BT187&lt;=-3),"-5 a -3",IF(AND(BT187&gt;=-2.5,BT187&lt;=-0.5),"-2,5 a -0,5",IF(BT187=0,"0",IF(AND(BT187&gt;=0.5,BT187&lt;=2.5),"0,5 a 2,5",IF(AND(BT187&gt;=3,BT187&lt;=5),"3 a 5",IF(AND(BT187&gt;=5.5,BT187&lt;=7.5),"5,5 a 7,5",IF(AND(BT187&gt;=8,BT187&lt;=10),"8 a 10",IF(AND(BT187&gt;=10.5,BT187&lt;=12.5),"10,5 a 12,5",IF(AND(BT187&gt;=13,BT187&lt;=15),"13 a 15",IF(AND(BT187&gt;=15.5,BT187&lt;=17.5),"15,5 a 17,5",IF(AND(BT187&gt;=18,BT187&lt;=20),"18 a 20","Fuera de rango"))))))))))))))))))</f>
        <v>0</v>
      </c>
      <c r="BV187" s="11" t="str">
        <f aca="false">IF(BT187="","",IF(BT187=0,"NORMA",IF(AND(BT187&gt;=-20,BT187&lt;=-18),2,IF(AND(BT187&gt;=-17.5,BT187&lt;=-15.5),2,IF(AND(BT187&gt;=-15,BT187&lt;=-13),3,IF(AND(BT187&gt;=-12.5,BT187&lt;=-10.5),4,IF(AND(BT187&gt;=-10,BT187&lt;=-8),5,IF(AND(BT187&gt;=-7.5,BT187&lt;=-5.5),6,IF(AND(BT187&gt;=-5,BT187&lt;=-3),7,IF(AND(BT187&gt;=-2.5,BT187&lt;=-0.5),8,IF(AND(BT187&gt;=0.5,BT187&lt;=2.5),9,IF(AND(BT187&gt;=3,BT187&lt;=5),10,IF(AND(BT187&gt;=5.5,BT187&lt;=7.5),11,IF(AND(BT187&gt;=8,BT187&lt;=10),12,IF(AND(BT187&gt;=10.5,BT187&lt;=12.5),13,IF(AND(BT187&gt;=13,BT187&lt;=15),14,IF(AND(BT187&gt;=15.5,BT187&lt;=17.5),15,IF(AND(BT187&gt;=18,BT187&lt;=20),16,"Fuera de rango"))))))))))))))))))</f>
        <v>NORMA</v>
      </c>
      <c r="BW187" s="9" t="n">
        <v>-10</v>
      </c>
      <c r="BX187" s="10" t="n">
        <f aca="false">18.5- (0.3*H187)</f>
        <v>9.8</v>
      </c>
      <c r="BY187" s="10" t="n">
        <f aca="false">(BW187)-(BX187)</f>
        <v>-19.8</v>
      </c>
      <c r="BZ187" s="10" t="str">
        <f aca="false">IF(BY187="","",IF(BY187&lt;-27.5,"De -30 a -28",IF(BY187&lt;-25,"De -27,5 a -25,5",IF(BY187&lt;-22.5,"De -25 a -23",IF(BY187&lt;-20,"De -22,5 a -20,5",IF(BY187&lt;-17.5,"De -20 a -18",IF(BY187&lt;-15,"De -17,5 a -15,5",IF(BY187&lt;-12.5,"De -15 a -13",IF(BY187&lt;-10,"De -12,5 a -10,5",IF(BY187&lt;-7.5,"De -10 a -8",IF(BY187&lt;-5,"De -7,5 a -5,5",IF(BY187&lt;-2.5,"De -5 a -3",IF(BY187&lt;0,"De -2,5 a -0,5",IF(BY187&lt;2.5,"De 0 a 2",IF(BY187&lt;5,"De 2,5 a 4,5",IF(BY187&lt;7.5,"De 5 a 7",IF(BY187&lt;10,"De 7,5 a 9,5",IF(BY187&lt;12.5,"De 10 a 12",IF(BY187&lt;15,"De 12,5 a 14,5",IF(BY187&lt;17.5,"De 15 a 17",IF(BY187&lt;20,"De 17,5 a 19,5",IF(BY187&lt;22.5,"De 20 a 22",IF(BY187&lt;25,"De 22,5 a 24,5",IF(BY187&lt;27.5,"De 25 a 27","De 27,5 a 30"))))))))))))))))))))))))</f>
        <v>De -20 a -18</v>
      </c>
      <c r="CA187" s="12" t="n">
        <f aca="false">IF(BY187="","",IF(BY187&lt;=-28,1,IF(BY187&lt;=-25.5,2,IF(BY187&lt;=-23,3,IF(BY187&lt;=-20.5,4,IF(BY187&lt;=-18,5,IF(BY187&lt;=-15.5,6,IF(BY187&lt;=-13,7,IF(BY187&lt;=-10.5,8,IF(BY187&lt;=-8,9,IF(BY187&lt;=-5.5,10,IF(BY187&lt;=-3,11,IF(BY187&lt;=-0.5,12,IF(BY187&lt;=2,13,IF(BY187&lt;=4.5,14,IF(BY187&lt;=7,15,IF(BY187&lt;=9.5,16,IF(BY187&lt;=12,17,IF(BY187&lt;=14.5,18,IF(BY187&lt;=17,19,IF(BY187&lt;=19.5,20,IF(BY187&lt;=22,21,IF(BY187&lt;=24.5,22,IF(BY187&lt;=27,23,IF(BY187&lt;=30,24,"Fuera de rango")))))))))))))))))))))))))</f>
        <v>5</v>
      </c>
      <c r="CB187" s="9" t="n">
        <v>-7.75</v>
      </c>
      <c r="CC187" s="10" t="n">
        <f aca="false">18.5- (0.3*H187)</f>
        <v>9.8</v>
      </c>
      <c r="CD187" s="10" t="n">
        <f aca="false">(CB187)-(CC187)</f>
        <v>-17.55</v>
      </c>
      <c r="CE187" s="10" t="str">
        <f aca="false">IF(CD187="","",IF(CD187&lt;-27.5,"De -30 a -28",IF(CD187&lt;-25,"De -27,5 a -25,5",IF(CD187&lt;-22.5,"De -25 a -23",IF(CD187&lt;-20,"De -22,5 a -20,5",IF(CD187&lt;-17.5,"De -20 a -18",IF(CD187&lt;-15,"De -17,5 a -15,5",IF(CD187&lt;-12.5,"De -15 a -13",IF(CD187&lt;-10,"De -12,5 a -10,5",IF(CD187&lt;-7.5,"De -10 a -8",IF(CD187&lt;-5,"De -7,5 a -5,5",IF(CD187&lt;-2.5,"De -5 a -3",IF(CD187&lt;0,"De -2,5 a -0,5",IF(CD187&lt;=2,"De 0 a 2",IF(CD187&lt;=4.5,"De 2,5 a 4,5",IF(CD187&lt;=7,"De 5 a 7",IF(CD187&lt;=9.5,"De 7,5 a 9,5",IF(CD187&lt;=12,"De 10 a 12",IF(CD187&lt;=14.5,"De 12,5 a 14,5",IF(CD187&lt;=17,"De 15 a 17",IF(CD187&lt;=19.5,"De 17,5 a 19,5",IF(CD187&lt;=22,"De 20 a 22",IF(CD187&lt;=24.5,"De 22,5 a 24,5",IF(CD187&lt;=27,"De 25 a 27","De 27,5 a 30"))))))))))))))))))))))))</f>
        <v>De -20 a -18</v>
      </c>
      <c r="CF187" s="12" t="n">
        <f aca="false">IF(CD187="","",IF(CD187&lt;-27.5,1,IF(CD187&lt;-25,2,IF(CD187&lt;-22.5,3,IF(CD187&lt;-20,4,IF(CD187&lt;-17.5,5,IF(CD187&lt;-15,6,IF(CD187&lt;-12.5,7,IF(CD187&lt;-10,8,IF(CD187&lt;-7.5,9,IF(CD187&lt;-5,10,IF(CD187&lt;-2.5,11,IF(CD187&lt;0,12,IF(CD187&lt;2.5,13,IF(CD187&lt;5,14,IF(CD187&lt;7.5,15,IF(CD187&lt;10,16,IF(CD187&lt;12.5,17,IF(CD187&lt;15,18,IF(CD187&lt;17.5,19,IF(CD187&lt;20,20,IF(CD187&lt;22.5,21,IF(CD187&lt;25,22,IF(CD187&lt;27.5,23,24))))))))))))))))))))))))</f>
        <v>5</v>
      </c>
      <c r="CG187" s="9" t="n">
        <v>-4.5</v>
      </c>
      <c r="CH187" s="10" t="str">
        <f aca="false">IF(CG187="","",IF(AND(CG187&gt;=-10,CG187&lt;=-9.5),"-10 a -9,5",IF(AND(CG187&gt;-9.5,CG187&lt;=-8.5),"-9 a -8,5",IF(AND(CG187&gt;-8.5,CG187&lt;=-7.5),"-8 a -7,5",IF(AND(CG187&gt;-7.5,CG187&lt;=-6.5),"-7 a -6,5",IF(AND(CG187&gt;-6.5,CG187&lt;=-5.5),"-6 a -5,5",IF(AND(CG187&gt;-5.5,CG187&lt;=-4.5),"-5 a -4,5",IF(AND(CG187&gt;-4.5,CG187&lt;=-3.5),"-4 a -3,5",IF(AND(CG187&gt;-3.5,CG187&lt;=-2.5),"-3 a -2,5",IF(CG187=-2.25,"-2,25",IF(AND(CG187&gt;-2.5,CG187&lt;=-1.5),"-2 a -1,5",IF(AND(CG187&gt;-1.5,CG187&lt;=-0.5),"-1 a -0,5",IF(AND(CG187&gt;-0.5,CG187&lt;=0.5),"0 a 0,5",IF(AND(CG187&gt;0.5,CG187&lt;=1.5),"1 a 1,5",IF(AND(CG187&gt;1.5,CG187&lt;=2.5),"2 a 2,5",IF(AND(CG187&gt;2.5,CG187&lt;=3.5),"3 a 3,5",IF(AND(CG187&gt;3.5,CG187&lt;=4.5),"4 a 4,5",IF(AND(CG187&gt;4.5,CG187&lt;=5.5),"5 a 5,5",IF(AND(CG187&gt;5.5,CG187&lt;=6.5),"6 a 6,5",IF(AND(CG187&gt;6.5,CG187&lt;=7.5),"7 a 7,5",IF(AND(CG187&gt;7.5,CG187&lt;=8.5),"8 a 8,5",IF(AND(CG187&gt;8.5,CG187&lt;=9.5),"9 a 9,5",IF(CG187&gt;=10,"10","Fuera de rango")))))))))))))))))))))))</f>
        <v>-5 a -4,5</v>
      </c>
      <c r="CI187" s="11" t="n">
        <f aca="false">IF(CG187="","",IF(CG187=-2.25,"NORMA",IF(CG187&lt;=-9.5,1,IF(CG187&lt;=-8.5,2,IF(CG187&lt;=-7.5,3,IF(CG187&lt;=-6.5,4,IF(CG187&lt;=-5.5,5,IF(CG187&lt;=-4.5,6,IF(CG187&lt;=-3.5,7,IF(CG187&lt;=-2.5,8,IF(CG187&lt;=-1.5,9,IF(CG187&lt;=-0.5,10,IF(CG187&lt;=0.5,11,IF(CG187&lt;=1.5,12,IF(CG187&lt;=2.5,13,IF(CG187&lt;=3.5,14,IF(CG187&lt;=4.5,15,IF(CG187&lt;=5.5,16,IF(CG187&lt;=6.5,17,IF(CG187&lt;=7.5,18,IF(CG187&lt;=8.5,19,IF(CG187&lt;=9.5,20,IF(CG187=10,21,"Fuera de rango")))))))))))))))))))))))</f>
        <v>6</v>
      </c>
      <c r="CJ187" s="9" t="n">
        <v>2.75</v>
      </c>
      <c r="CK187" s="10" t="str">
        <f aca="false">IF(CJ187="","",IF(AND(CJ187&gt;=-6,CJ187&lt;=-5.5),"-6 a -5,5",IF(AND(CJ187&gt;-5.5,CJ187&lt;=-4.5),"-5 a -4,5",IF(AND(CJ187&gt;-4.5,CJ187&lt;=-3.5),"-4 a -3,5",IF(AND(CJ187&gt;-3.5,CJ187&lt;=-2.5),"-3 a -2,5",IF(AND(CJ187&gt;-2.5,CJ187&lt;=-1.5),"-2 a -1,5",IF(AND(CJ187&gt;-1.5,CJ187&lt;=-0.5),"-1 a -0,5",IF(AND(CJ187&gt;-0.5,CJ187&lt;=0.5),"0 a 0,5",IF(AND(CJ187&gt;0.5,CJ187&lt;=1.5),"1 a 1,5",IF(AND(CJ187&gt;1.5,CJ187&lt;2.5),"2",IF(AND(CJ187&gt;=2.5,CJ187&lt;=3),"2,5 a 3",IF(AND(CJ187&gt;3,CJ187&lt;=4),"3,5 a 4",IF(AND(CJ187&gt;4,CJ187&lt;=5),"4,5 a 5",IF(AND(CJ187&gt;5,CJ187&lt;=6),"5,5 a 6",IF(AND(CJ187&gt;6,CJ187&lt;=7),"6,5 a 7",IF(AND(CJ187&gt;7,CJ187&lt;=8),"7,5 a 8",IF(AND(CJ187&gt;8,CJ187&lt;=9.5),"8,5 a 9,5",IF(CJ187=10,"10","Fuera de rango"))))))))))))))))))</f>
        <v>2,5 a 3</v>
      </c>
      <c r="CL187" s="11" t="n">
        <f aca="false">IF(CK187="","",IF(OR(CK187="-6 a -5,5",CK187="-6 - -5,5"),1,IF(OR(CK187="-5 a -4,5",CK187="-5 - -4,5"),2,IF(OR(CK187="-4 a -3,5",CK187="-4 - -3,5"),3,IF(OR(CK187="-3 a -2,5",CK187="-3 - -2,5"),4,IF(OR(CK187="-2 a -1,5",CK187="-2 - -1,5"),5,IF(OR(CK187="-1 a -0,5",CK187="-1 - -0,5"),6,IF(OR(CK187="0 a 0,5",CK187="0 - 0,5"),7,IF(OR(CK187="1 a 1,5",CK187="1 - 1,5"),8,IF(CK187="2","NORMA",IF(OR(CK187="2,5 a 3",CK187="2,5 - 3"),9,IF(OR(CK187="3,5 a 4",CK187="3,5 - 4"),10,IF(OR(CK187="4,5 a 5",CK187="4,5 - 5"),11,IF(OR(CK187="5,5 a 6",CK187="5,5 - 6"),12,IF(OR(CK187="6,5 a 7",CK187="6,5 - 7"),13,IF(OR(CK187="7,5 a 8",CK187="7,5 - 8"),14,IF(OR(CK187="8,5 a 9",CK187="8,5 - 9,5",CK187="9 a 9,5"),15,IF(CK187="10",15,IF(OR(CK187="0,5 a 1",CK187="0,5 - 1"),7,"Fuera de rango")))))))))))))))))))</f>
        <v>9</v>
      </c>
      <c r="CM187" s="10" t="n">
        <v>0</v>
      </c>
      <c r="CN187" s="10" t="str">
        <f aca="false">IF(CM187=0,"0", " ")</f>
        <v>0</v>
      </c>
      <c r="CO187" s="10" t="str">
        <f aca="false">IF(CM187&gt;0,"EME"," ")</f>
        <v> </v>
      </c>
      <c r="CP187" s="10" t="n">
        <v>0</v>
      </c>
      <c r="CQ187" s="10" t="str">
        <f aca="false">IF(CP187&gt;0,"0", " ")</f>
        <v> </v>
      </c>
      <c r="CR187" s="10" t="str">
        <f aca="false">IF(CP187&gt;0,"EME"," ")</f>
        <v> </v>
      </c>
      <c r="CS187" s="9" t="n">
        <v>0</v>
      </c>
      <c r="CT187" s="10" t="str">
        <f aca="false">IF(CS187&gt;0,"1", " ")</f>
        <v> </v>
      </c>
      <c r="CU187" s="10" t="str">
        <f aca="false">IF(CS187&gt;0,"HIP"," ")</f>
        <v> </v>
      </c>
      <c r="CV187" s="9" t="n">
        <v>0</v>
      </c>
      <c r="CW187" s="10" t="str">
        <f aca="false">IF(CV187&gt;0,"1", " ")</f>
        <v> </v>
      </c>
      <c r="CX187" s="10" t="str">
        <f aca="false">IF(CV187&gt;0,"HIP"," ")</f>
        <v> </v>
      </c>
      <c r="CY187" s="9" t="n">
        <v>-3.75</v>
      </c>
      <c r="CZ187" s="11" t="str">
        <f aca="false">IF(CY187&lt;0,"2"," ")</f>
        <v>2</v>
      </c>
      <c r="DA187" s="11" t="str">
        <f aca="false">IF(CY187&lt;0,"MIO"," ")</f>
        <v>MIO</v>
      </c>
      <c r="DB187" s="9" t="n">
        <v>-4</v>
      </c>
      <c r="DC187" s="11" t="str">
        <f aca="false">IF(DB187&lt;0,"2"," ")</f>
        <v>2</v>
      </c>
      <c r="DD187" s="11" t="str">
        <f aca="false">IF(DB187&lt;0,"MIO"," ")</f>
        <v>MIO</v>
      </c>
      <c r="DE187" s="9" t="n">
        <v>0</v>
      </c>
      <c r="DF187" s="11" t="str">
        <f aca="false">IF(DE187&lt;0,"3"," ")</f>
        <v> </v>
      </c>
      <c r="DG187" s="11" t="str">
        <f aca="false">IF(DE187&lt;0,"AST"," ")</f>
        <v> </v>
      </c>
      <c r="DH187" s="9" t="n">
        <v>0</v>
      </c>
      <c r="DI187" s="11" t="str">
        <f aca="false">IF(DH187&lt;0,"3"," ")</f>
        <v> </v>
      </c>
      <c r="DJ187" s="11" t="str">
        <f aca="false">IF(DH187&lt;0,"AST"," ")</f>
        <v> </v>
      </c>
      <c r="DK187" s="9" t="n">
        <v>0</v>
      </c>
      <c r="DL187" s="10" t="str">
        <f aca="false">IF(DK187&gt;0,"4"," ")</f>
        <v> </v>
      </c>
      <c r="DM187" s="10" t="str">
        <f aca="false">IF(DK187&gt;0,"PRE"," ")</f>
        <v> </v>
      </c>
      <c r="DN187" s="9" t="n">
        <v>0</v>
      </c>
      <c r="DO187" s="10" t="str">
        <f aca="false">IF(DN187&gt;0,"4"," ")</f>
        <v> </v>
      </c>
      <c r="DP187" s="10" t="str">
        <f aca="false">IF(DN187&gt;0,"PRE"," ")</f>
        <v> </v>
      </c>
      <c r="DQ187" s="12" t="n">
        <v>1</v>
      </c>
      <c r="DR187" s="12" t="n">
        <v>1</v>
      </c>
      <c r="DS187" s="12" t="str">
        <f aca="false">CONCATENATE(CO187,CU187,DA187,DG187,DM187)</f>
        <v>  MIO  </v>
      </c>
      <c r="DT187" s="10" t="str">
        <f aca="false" t="array" ref="DT187">_xlfn.IFS(DS187="EME    ","0", DS187=" HIP   ","1", DS187="  MIO  ","2", DS187="   AST ","3", DS187="    PRE","4", DS187="EME   PRE","5", DS187=" HIP  PRE","6", DS187=" HIP AST ","7", DS187="  MIO PRE","8", DS187="  MIOAST ","9", DS187="   ASTPRE","10",DS187=" HIP ASTPRE","11", DS187="  MIOASTPRE","12", DS187="     ","0")</f>
        <v>2</v>
      </c>
      <c r="DU187" s="1" t="s">
        <v>154</v>
      </c>
      <c r="DV187" s="1" t="str">
        <f aca="false" t="array" ref="DV187">_xlfn.IFS(DU187="SI","2", DU187="NO","1")</f>
        <v>1</v>
      </c>
      <c r="DW187" s="10" t="n">
        <v>0</v>
      </c>
      <c r="DX187" s="11" t="str">
        <f aca="false">IF(DW187=0,"1","2")</f>
        <v>1</v>
      </c>
      <c r="DY187" s="11" t="str">
        <f aca="false" t="array" ref="DY187">_xlfn.IFS(DW187=0,"0", DW187=0.25, "1", DW187=0.5,"2", DW187=0.75,"3", DW187=1,"4",DW187=1.25,"5", DW187=1.5,"6", DW187=1.75,"7", DW187=2,"8")</f>
        <v>0</v>
      </c>
      <c r="DZ187" s="10" t="n">
        <v>0</v>
      </c>
      <c r="EA187" s="11" t="str">
        <f aca="false">IF(DZ187=0,"1","2")</f>
        <v>1</v>
      </c>
      <c r="EB187" s="11" t="str">
        <f aca="false" t="array" ref="EB187">_xlfn.IFS(DZ187=0,"0", DZ187=0.25, "1", DZ187=0.5,"2", DZ187=0.75,"3", DZ187=1,"4",DZ187=1.25,"5", DZ187=1.5,"6", DZ187=1.75,"7", DZ187=2,"8")</f>
        <v>0</v>
      </c>
      <c r="EC187" s="10" t="n">
        <v>-0.25</v>
      </c>
      <c r="ED187" s="10" t="str">
        <f aca="false">IF(EC187=0,"1","2")</f>
        <v>2</v>
      </c>
      <c r="EE187" s="11" t="str">
        <f aca="false" t="array" ref="EE187">_xlfn.IFS(EC187=0,"0", EC187=-0.25, "1", EC187=-0.5,"2", EC187=-0.75,"3", EC187=-1,"4",EC187=-1.25,"5", EC187=-1.5,"6", EC187=-1.75,"7", EC187=-2,"8", EC187=-2.25,"9",EC187=-2.5,"10", EC187=-2.75,"11", EC187=-3,"12", EC187=-3.25,"13", EC187=-3.5,"14", EC187=-3.75,"15",EC187=-4,"16")</f>
        <v>1</v>
      </c>
      <c r="EF187" s="10" t="n">
        <v>-0.25</v>
      </c>
      <c r="EG187" s="10" t="str">
        <f aca="false">IF(EF187=0,"1","2")</f>
        <v>2</v>
      </c>
      <c r="EH187" s="11" t="str">
        <f aca="false" t="array" ref="EH187">_xlfn.IFS(EF187=0,"0", EF187=-0.25, "1", EF187=-0.5,"2", EF187=-0.75,"3", EF187=-1,"4",EF187=-1.25,"5", EF187=-1.5,"6", EF187=-1.75,"7", EF187=-2,"8", EF187=-2.25,"9",EF187=-2.5,"10", EF187=-2.75,"11", EF187=-3,"12", EF187=-3.25,"13", EF187=-3.5,"14", EF187=-3.75,"15",EF187=-4,"16")</f>
        <v>1</v>
      </c>
      <c r="EI187" s="10" t="n">
        <v>0</v>
      </c>
      <c r="EJ187" s="11" t="str">
        <f aca="false">IF(EI187=0,"1","2")</f>
        <v>1</v>
      </c>
      <c r="EK187" s="11" t="str">
        <f aca="false" t="array" ref="EK187">_xlfn.IFS(EI187=0,"0", EI187=-0.25, "1", EI187=-0.5,"2", EI187=-0.75,"3", EI187=-1,"4",EI187=-1.25,"5", EI187=-1.5,"6", EI187=-1.75,"7", EI187=-2,"8", EI187=-2.25,"9", EI187=-2.25,"9",EI187=-2.5,"10", EI187=-2.75,"11", EI187=-3,"12", EI187=-3.25,"13", EI187=-3.5,"14", EI187=-3.75,"15",EI187=-4,"16", EI187=0.25, "17", EI187=0.5, "18")</f>
        <v>0</v>
      </c>
      <c r="EL187" s="10" t="n">
        <v>0</v>
      </c>
      <c r="EM187" s="11" t="str">
        <f aca="false">IF(EL187=0,"1","2")</f>
        <v>1</v>
      </c>
      <c r="EN187" s="11" t="str">
        <f aca="false" t="array" ref="EN187">_xlfn.IFS(EL187=0.25,"17",EL187=0.5,"18", EL187=0,"0", EL187=-0.25, "1", EL187=-0.5,"2", EL187=-0.75,"3", EL187=-1,"4",EL187=-1.25,"5", EL187=-1.5,"6", EL187=-1.75,"7", EL187=-2,"8",EL187= -2.25,"9",EL187=-2.5,"10",EL187= -2.75,"11",EL187= -3,"12",EL187= -3.25,"13",EL187= -3.5,"14",EL187= -3.75,"15",EL187=-4,"16")</f>
        <v>0</v>
      </c>
      <c r="EO187" s="10" t="n">
        <v>0</v>
      </c>
      <c r="EP187" s="11" t="str">
        <f aca="false">IF(EO187=0,"1","2")</f>
        <v>1</v>
      </c>
      <c r="EQ187" s="11" t="str">
        <f aca="false" t="array" ref="EQ187">_xlfn.IFS(EO187=0,"0", EO187=0.25, "1", EO187=0.5,"2", EO187=0.75,"3", EO187=1,"4",EO187=1.25,"5", EO187=1.5,"6", EO187=1.75,"7", EO187=2,"8", EO187=2.25,"9", EO187=2.25,"9",EO187=2.5,"10", EO187=2.75,"11", EO187=3,"12", EO187=3.25,"13", EO187=3.5,"14", EO187=3.75,"15",EO187=4,"16", EO187=-0.25, "17", bq=-0.5, "18")</f>
        <v>0</v>
      </c>
      <c r="ER187" s="10" t="n">
        <v>0</v>
      </c>
      <c r="ES187" s="11" t="str">
        <f aca="false">IF(ER187=0,"1","2")</f>
        <v>1</v>
      </c>
      <c r="ET187" s="11" t="str">
        <f aca="false" t="array" ref="ET187">_xlfn.IFS(ER187=0,"0", ER187=0.25, "1", ER187=0.5,"2", ER187=0.75,"3", ER187=1,"4",ER187=1.25,"5", ER187=1.5,"6", ER187=1.75,"7", ER187=2,"8", ER187=2.25,"9", ER187=2.25,"9",ER187=2.5,"10", ER187=2.75,"11", ER187=3,"12", ER187=3.25,"13", ER187=3.5,"14", ER187=3.75,"15",ER187=4,"16", ER187=-0.25, "17", bq=-0.5, "18")</f>
        <v>0</v>
      </c>
      <c r="EU187" s="13" t="n">
        <v>31</v>
      </c>
      <c r="EV187" s="14" t="str">
        <f aca="false">VLOOKUP(EU187,LEYENDA!$G$2:$H$8,2,TRUE())</f>
        <v>25-36</v>
      </c>
      <c r="EW187" s="14" t="str">
        <f aca="false" t="array" ref="EW187">_xlfn.IFS(EV187="0-5","1", EV187="6-12","2", EV187="13-18","3", EV187="19-24","4", EV187="25-36","5", EV187="37-48","6", EV187="49-60","7")</f>
        <v>5</v>
      </c>
    </row>
    <row r="188" customFormat="false" ht="13.5" hidden="false" customHeight="false" outlineLevel="0" collapsed="false">
      <c r="A188" s="1" t="n">
        <v>59</v>
      </c>
      <c r="B188" s="32" t="n">
        <v>1</v>
      </c>
      <c r="C188" s="33" t="n">
        <v>37455</v>
      </c>
      <c r="D188" s="6"/>
      <c r="E188" s="5" t="str">
        <f aca="false">VLOOKUP(A188,'286'!$A$3:$J$600,10,FALSE())</f>
        <v>BARROSO BRAVO, EMILIO</v>
      </c>
      <c r="F188" s="4" t="str">
        <f aca="false">VLOOKUP(A188,'286'!$A$3:$I$1768,3,FALSE())</f>
        <v>BABRAE</v>
      </c>
      <c r="G188" s="6" t="n">
        <f aca="false">VLOOKUP(A188,'286'!$A$3:$I$1768,4,FALSE())</f>
        <v>35275</v>
      </c>
      <c r="H188" s="7" t="n">
        <f aca="false">YEAR(C188)-YEAR(G188)</f>
        <v>6</v>
      </c>
      <c r="I188" s="1" t="str">
        <f aca="false">VLOOKUP(H188,LEYENDA!$C$2:$D$6,2,TRUE())</f>
        <v>0-12</v>
      </c>
      <c r="J188" s="5" t="str">
        <f aca="false">VLOOKUP(A188,'286'!$A$3:$I$1768,7,FALSE())</f>
        <v>H</v>
      </c>
      <c r="K188" s="8" t="str">
        <f aca="false">VLOOKUP(A188,'286'!$A$3:$I$1768,2,FALSE())</f>
        <v>OD</v>
      </c>
      <c r="L188" s="4" t="str">
        <f aca="false">VLOOKUP(A188,'286'!$A$3:$I$1768,8,FALSE())</f>
        <v>D</v>
      </c>
      <c r="M188" s="4" t="str">
        <f aca="false">VLOOKUP(A188,'286'!$A$3:$I$1768,9,FALSE())</f>
        <v>I</v>
      </c>
      <c r="N188" s="8" t="str">
        <f aca="false">IF(R188=O188, "MISMA","CONTRARIA")</f>
        <v>CONTRARIA</v>
      </c>
      <c r="O188" s="8" t="str">
        <f aca="false" t="array" ref="O188">_xlfn.IFS(L188="D","1", L188="I","2")</f>
        <v>1</v>
      </c>
      <c r="P188" s="8" t="str">
        <f aca="false" t="array" ref="P188">_xlfn.IFS(K188="OD","1", K188="OI","2")</f>
        <v>1</v>
      </c>
      <c r="Q188" s="1" t="str">
        <f aca="false" t="array" ref="Q188">_xlfn.IFS(J188="M","1", J188="H","2")</f>
        <v>2</v>
      </c>
      <c r="R188" s="8" t="str">
        <f aca="false" t="array" ref="R188">_xlfn.IFS(M188="D","1", M188="I","2")</f>
        <v>2</v>
      </c>
      <c r="S188" s="1" t="str">
        <f aca="false" t="array" ref="S188">_xlfn.IFS(N188="CONTRARIA", "1",N188= "MISMA","2")</f>
        <v>1</v>
      </c>
      <c r="T188" s="1" t="str">
        <f aca="false" t="array" ref="T188">_xlfn.IFS(I188="0-12","1", I188="13-24","2", I188="25-40","3", I188="41-60","4", I188="61-100","5")</f>
        <v>1</v>
      </c>
      <c r="U188" s="9" t="n">
        <v>1</v>
      </c>
      <c r="V188" s="1" t="str">
        <f aca="false">IF(U188="","",IF(AND(U188&gt;=-9,U188&lt;=-6.5),"-9 a -6,5",IF(AND(U188&gt;=-6,U188&lt;=-3.5),"-6 a -3,5",IF(AND(U188&gt;=-3,U188&lt;=-1),"-3 a -1",IF(U188=-0.5,"-0,5",IF(AND(U188&gt;=0,U188&lt;=2.5),"0 a 2,5",IF(AND(U188&gt;=3,U188&lt;=5.5),"3 a 5,5",IF(AND(U188&gt;=6,U188&lt;=8.5),"6 a 8,5",IF(AND(U188&gt;=9,U188&lt;=20),"9 a 20","Fuera de rango")))))))))</f>
        <v>0 a 2,5</v>
      </c>
      <c r="W188" s="11" t="n">
        <f aca="false">IF(V188="","",IF(V188="-9 a -6,5",2,IF(V188="-6 a -3,5",3,IF(V188="-3 a -1",4,IF(V188="-0,5","NORMA",IF(V188="0 a 2,5",5,IF(V188="3 a 5,5",6,IF(V188="6 a 8,5",7,IF(V188="9 a 20",8,"Fuera de rango")))))))))</f>
        <v>5</v>
      </c>
      <c r="X188" s="9" t="n">
        <v>0</v>
      </c>
      <c r="Y188" s="10" t="str">
        <f aca="false">IF(X188="","",IF(AND(X188&gt;=0,X188&lt;=4),"0 a 4",IF(AND(X188&gt;=4.5,X188&lt;=8.5),"4,5 a 8,5",IF(X188=9,"9",IF(AND(X188&gt;=9.5,X188&lt;=13),"9,5 a 13",IF(AND(X188&gt;=13.5,X188&lt;=20),"13,5 a 20",IF(AND(X188&gt;=20.5,X188&lt;=35),"20,5 a 35","Fuera de rango")))))))</f>
        <v>0 a 4</v>
      </c>
      <c r="Z188" s="11" t="n">
        <f aca="false">IF(Y188="","",IF(Y188="0 a 4",1,IF(Y188="4,5 a 8,5",2,IF(Y188="9","NORMA",IF(Y188="9,5 a 13",3,IF(Y188="13,5 a 20",4,IF(Y188="20,5 a 35",5,"Fuera de rango")))))))</f>
        <v>1</v>
      </c>
      <c r="AA188" s="9" t="n">
        <v>16</v>
      </c>
      <c r="AB188" s="10" t="str">
        <f aca="false">IF(AA188="","",IF(AND(AA188&gt;=0,AA188&lt;=9),"0 a 9",IF(AND(AA188&gt;=9.5,AA188&lt;=18.5),"9,5 a 18,5",IF(AA188=19,"19",IF(AND(AA188&gt;=19.5,AA188&lt;=28),"19,5 a 28",IF(AND(AA188&gt;=28.5,AA188&lt;=40),"28,5 a 40","Fuera de rango"))))))</f>
        <v>9,5 a 18,5</v>
      </c>
      <c r="AC188" s="11" t="n">
        <f aca="false" t="array" ref="AC188">_xlfn.IFS(AB188="","",AB188="0 a 9",1,AB188="9,5 a 18,5",2,AB188="19","NORMA",AB188="19,5 a 28",3,AB188="28,5 a 40",4,TRUE(),"Fuera de rango")</f>
        <v>2</v>
      </c>
      <c r="AD188" s="9" t="n">
        <v>8</v>
      </c>
      <c r="AE188" s="10" t="str">
        <f aca="false">IF(AD188="","",IF(AND(AD188&gt;=-10,AD188&lt;=0),"De -10 a 0",IF(AND(AD188&gt;=0.5,AD188&lt;=9.5),"0,5 a 9,5",IF(AD188=10,"10",IF(AND(AD188&gt;=10.5,AD188&lt;=20),"10,5 a 20",IF(AND(AD188&gt;=20.5,AD188&lt;=40),"20,5 a 40","Fuera de rango"))))))</f>
        <v>0,5 a 9,5</v>
      </c>
      <c r="AF188" s="12" t="n">
        <f aca="false">IF(AD188="","",IF(AND(AD188&gt;=-10,AD188&lt;=0),1,IF(AND(AD188&gt;=0.5,AD188&lt;=9.5),2,IF(AD188=10,"NORMA",IF(AND(AD188&gt;=10.5,AD188&lt;=20),3,IF(AND(AD188&gt;=20.5,AD188&lt;=40),4,""))))))</f>
        <v>2</v>
      </c>
      <c r="AG188" s="9" t="n">
        <v>8</v>
      </c>
      <c r="AH188" s="10" t="str">
        <f aca="false">IF(AG188="","",IF(AND(AG188&gt;=0,AG188&lt;=4),"0 a 4",IF(AND(AG188&gt;=4.5,AG188&lt;=8.5),"4,5 a 8,5",IF(AG188=9,"9",IF(AND(AG188&gt;=9.5,AG188&lt;=13),"9,5 a 13",IF(AND(AG188&gt;=13.5,AG188&lt;=25),"13,5 a 25","Fuera de rango"))))))</f>
        <v>4,5 a 8,5</v>
      </c>
      <c r="AI188" s="11" t="n">
        <f aca="false">IF(AH188="","",IF(AH188="0 a 4",1,IF(AH188="4,5 a 8,5",2,IF(AH188="9","NORMA",IF(AH188="9,5 a 13",3,IF(AH188="13,5 a 25",4,""))))))</f>
        <v>2</v>
      </c>
      <c r="AJ188" s="9" t="n">
        <v>2</v>
      </c>
      <c r="AK188" s="10" t="str">
        <f aca="false">IF(AJ188="","",IF(AND(AJ188&gt;=-15,AJ188&lt;=-10.5),"-15 a -10,5",IF(AND(AJ188&gt;=-10,AJ188&lt;=-4),"-10 a -4",IF(AND(AJ188&gt;=-4.5,AJ188&lt;=0),"-4,5 a 0",IF(AND(AJ188&gt;=0.5,AJ188&lt;=4.5),"0,5 a 4,5",IF(AJ188=5,"5",IF(AND(AJ188&gt;=5.5,AJ188&lt;=10),"5,5 a 10",IF(AND(AJ188&gt;=10.5,AJ188&lt;=20),"10,5 a 20","Fuera de rango"))))))))</f>
        <v>0,5 a 4,5</v>
      </c>
      <c r="AL188" s="11" t="n">
        <f aca="false">IF(AK188="","",IF(AK188="-15 a -10,5",1,IF(AK188="-10 a -4",2,IF(AK188="-4,5 a 0",3,IF(AK188="0,5 a 4,5",4,IF(AK188="5","NORMA",IF(AK188="5,5 a 10",5,IF(AK188="10,5 a 20",6,"Error"))))))))</f>
        <v>4</v>
      </c>
      <c r="AM188" s="9" t="n">
        <v>1</v>
      </c>
      <c r="AN188" s="10" t="str">
        <f aca="false">IF(AM188="","",IF(AND(AM188&gt;=-7.5,AM188&lt;=-5.5),"-7,5 a -5,5",IF(AND(AM188&gt;=-5,AM188&lt;=-3),"-5 a -3",IF(AND(AM188&gt;=-2.5,AM188&lt;=-0.5),"-2,5 a -0,5",IF(AM188=0,"0,00",IF(AND(AM188&gt;=0.5,AM188&lt;=2.5),"0,5 a 2,5",IF(AND(AM188&gt;=3,AM188&lt;=5),"3 a 5",IF(AND(AM188&gt;=5.5,AM188&lt;=7.5),"5,5 a 7,5",IF(AND(AM188&gt;=8,AM188&lt;=10),"8 a 10","Fuera de rango")))))))))</f>
        <v>0,5 a 2,5</v>
      </c>
      <c r="AO188" s="11" t="n">
        <f aca="false">IF(AN188="","",IF(AN188="-7,5 a -5,5",1,IF(AN188="-5 a -3",2,IF(AN188="-2,5 a -0,5",3,IF(AN188="0,00","NORMA",IF(AN188="0,5 a 2,5",4,IF(AN188="3 a 5",5,IF(AN188="5,5 a 7,5",6,IF(AN188="8 a 10",7,"Error")))))))))</f>
        <v>4</v>
      </c>
      <c r="AP188" s="9" t="n">
        <v>-0.5</v>
      </c>
      <c r="AQ188" s="10" t="str">
        <f aca="false">IF(AP188="","",IF(AND(AP188&gt;=-20,AP188&lt;=-9.5),"-20 a -9,5",IF(AND(AP188&gt;=-9,AP188&lt;=-6.5),"-9 a -6,5",IF(AP188=-6,"-6",IF(AND(AP188&gt;=-5.5,AP188&lt;=-3),"-5,5 a -3",IF(AND(AP188&gt;=-2.5,AP188&lt;=0),"-2,5 a 0",IF(AND(AP188&gt;=0.5,AP188&lt;=3),"0,5 a 3",IF(AND(AP188&gt;=3.5,AP188&lt;=6),"3,5 a 6",IF(AND(AP188&gt;=6.5,AP188&lt;=9),"6,5 a 9",IF(AND(AP188&gt;=9.5,AP188&lt;=20),"9,5 a 20","Fuera de rango"))))))))))</f>
        <v>-2,5 a 0</v>
      </c>
      <c r="AR188" s="11" t="n">
        <f aca="false">IF(AQ188="","",IF(AQ188="-20 a -9,5",1,IF(AQ188="-9 a -6,5",2,IF(AQ188="-6","NORMA",IF(AQ188="-5,5 a -3",3,IF(AQ188="-2,5 a 0",4,IF(AQ188="0,5 a 3",5,IF(AQ188="3,5 a 6",6,IF(AQ188="6,5 a 9",7,IF(AQ188="9,5 a 20",8,""))))))))))</f>
        <v>4</v>
      </c>
      <c r="AS188" s="9" t="n">
        <v>6</v>
      </c>
      <c r="AT188" s="10" t="str">
        <f aca="false">IF(AS188="","",IF(AND(AS188&gt;=-16,AS188&lt;=-14),"-16 a -14",IF(AND(AS188&gt;=-13.5,AS188&lt;=-11.5),"-13,5 a -11,5",IF(AND(AS188&gt;=-11,AS188&lt;=-9),"-11 a -9",IF(AND(AS188&gt;=-8.5,AS188&lt;=-6.5),"-8,5 a -6,5",IF(AND(AS188&gt;=-6,AS188&lt;=-4),"-6 a -4",IF(AND(AS188&gt;=-3.5,AS188&lt;=-1.5),"-3,5 a -1,5",IF(AND(AS188&gt;=-1,AS188&lt;=1),"-1 a 1",IF(AND(AS188&gt;=1.5,AS188&lt;=3.5),"1,5 a 3,5",IF(AND(AS188&gt;=4,AS188&lt;=6),"4 a 6",IF(AND(AS188&gt;=6.5,AS188&lt;=8.5),"6,5 a 8,5",IF(AND(AS188&gt;=9,AS188&lt;=11),"9 a 11",IF(AND(AS188&gt;=11.5,AS188&lt;=13.5),"11,5 a 13,5",IF(AND(AS188&gt;=14,AS188&lt;=16),"14 a 16",IF(AND(AS188&gt;=16.5,AS188&lt;=18.5),"16,5 a 18,5",IF(AND(AS188&gt;=19,AS188&lt;=21),"19 a 21","Fuera de rango"))))))))))))))))</f>
        <v>4 a 6</v>
      </c>
      <c r="AU188" s="11" t="str">
        <f aca="false" t="array" ref="AU188">IF(AT188="","",_xlfn.IFS(AT188="-16 a -14",1,AT188="-13,5 a -11,5",2,AT188="-11 a -9",3,AT188="-8,5 a -6,5",4,AT188="-6 a -4",5,AT188="-3,5 a -1,5",6,AT188="-1 a 1",7,AT188="1,5 a 3,5",8,AT188="4 a 6","NORMA",AT188="6,5 a 8,5",9,AT188="9 a 11",10,AT188="11,5 a 13,5",11,AT188="14 a 16",12,AT188="16,5 a 18,5",13,AT188="19 a 21",14,TRUE(),""))</f>
        <v>NORMA</v>
      </c>
      <c r="AV188" s="9" t="n">
        <v>0</v>
      </c>
      <c r="AW188" s="10" t="str">
        <f aca="false">IF(AV188="","",IF(AND(AV188&gt;=-1,AV188&lt;=-0.5),"-1 a -0,5",IF(AND(AV188&gt;-0.5,AV188&lt;=0),"De -0,5 a 0",IF(AND(AV188&gt;=0.25,AV188&lt;=0.75),"0,25 a 0,75",IF(AND(AV188&gt;=1,AV188&lt;=1.5),"1 a 1,5",IF(AND(AV188&gt;=1.75,AV188&lt;=2.25),"1,75 a 2,25",IF(AND(AV188&gt;=2.5,AV188&lt;=3),"2,5 a 3",IF(AND(AV188&gt;=3.25,AV188&lt;=3.75),"3,25 a 3,75","Fuera de rango"))))))))</f>
        <v>De -0,5 a 0</v>
      </c>
      <c r="AX188" s="11" t="n">
        <f aca="false">IF(AW188="","",IF(OR(AW188="-1 a -0,5",AW188="-1 a -0.5"),1,IF(OR(AW188="De -0,5 a 0",AW188="-0,5 a 0",AW188="De -0.5 a 0"),2,IF(OR(AW188="0,25 a 0,75",AW188="0.25 a 0.75"),"NORMA",IF(OR(AW188="1 a 1,5",AW188="1 a 1.5"),3,IF(OR(AW188="1,75 a 2,25",AW188="1.75 a 2.25"),4,IF(OR(AW188="2,5 a 3",AW188="2.5 a 3"),5,IF(OR(AW188="3,25 a 3,75",AW188="3.25 a 3.75"),6,""))))))))</f>
        <v>2</v>
      </c>
      <c r="AY188" s="9" t="n">
        <v>0</v>
      </c>
      <c r="AZ188" s="10" t="str">
        <f aca="false">IF(AY188="","",IF(AND(AY188&gt;=-20,AY188&lt;=-9.5),"-20 a -9,5",IF(AND(AY188&gt;=-9,AY188&lt;=-6.5),"-9 a -6,5",IF(AY188=-6,"-6",IF(AND(AY188&gt;=-5.5,AY188&lt;=-3),"-5,5 a -3",IF(AND(AY188&gt;=-2.5,AY188&lt;=0),"-2,5 a 0",IF(AND(AY188&gt;=0.5,AY188&lt;=3),"0,5 a 3",IF(AND(AY188&gt;=3.5,AY188&lt;=6),"3,5 a 6","Fuera de rango"))))))))</f>
        <v>-2,5 a 0</v>
      </c>
      <c r="BA188" s="11" t="n">
        <f aca="false">IF(AZ188="","",IF(AZ188="-20 a -9,5",1,IF(AZ188="-9 a -6,5",2,IF(AZ188="-6","NORMA",IF(AZ188="-5,5 a -3",3,IF(AZ188="-2,5 a 0",4,IF(AZ188="0,5 a 3",5,IF(AZ188="3,5 a 6",6,""))))))))</f>
        <v>4</v>
      </c>
      <c r="BB188" s="9" t="n">
        <v>0</v>
      </c>
      <c r="BC188" s="10" t="str">
        <f aca="false" t="array" ref="BC188">IF(BB188="","",_xlfn.IFS(AND(BB188&gt;=0,BB188&lt;=2),"0 a 2",AND(BB188&gt;=2.5,BB188&lt;=4.5),"2,5 a 4,5",AND(BB188&gt;=5,BB188&lt;=7),"5 a 7",AND(BB188&gt;=7.5,BB188&lt;=9.5),"7,5 a 9,5",AND(BB188&gt;=10,BB188&lt;=12),"10 a 12",AND(BB188&gt;=12.5,BB188&lt;=14.5),"12,5 a 14,5",BB188=15,"15",AND(BB188&gt;=15.5,BB188&lt;=17.5),"15,5 a 17,5",AND(BB188&gt;=18,BB188&lt;=20),"18 a 20",AND(BB188&gt;=20.5,BB188&lt;=22.5),"20,5 a 22,5",AND(BB188&gt;=23,BB188&lt;=25),"23 a 25",TRUE(),"Fuera de rango"))</f>
        <v>0 a 2</v>
      </c>
      <c r="BD188" s="11" t="n">
        <f aca="false" t="array" ref="BD188">IF(BC188="","",_xlfn.IFS(BC188="0 a 2",1,BC188="2,5 a 4,5",2,BC188="5 a 7",3,BC188="7,5 a 9,5",4,BC188="10 a 12",5,BC188="12,5 a 14,5",6,BC188="15","NORMA",BC188="15,5 a 17,5",7,BC188="18 a 20",8,BC188="20,5 a 22,5",9,BC188="23 a 25",10,TRUE(),"Fuera de rango"))</f>
        <v>1</v>
      </c>
      <c r="BE188" s="9" t="n">
        <v>17</v>
      </c>
      <c r="BF188" s="10" t="str">
        <f aca="false">IF(BE188="","",IF(AND(BE188&gt;=-20,BE188&lt;=-10),"-20 a -10",IF(AND(BE188&gt;=-9.5,BE188&lt;=0.5),"-9,5 a 0,5",IF(AND(BE188&gt;=1,BE188&lt;=11),"1 a 11",IF(AND(BE188&gt;=11.5,BE188&lt;=20.5),"11,5 a 20,5",IF(BE188=21,"21",IF(AND(BE188&gt;=21.5,BE188&lt;=31.5),"21,5 a 31,5",IF(AND(BE188&gt;=32,BE188&lt;=42),"32 a 42","Fuera de rango"))))))))</f>
        <v>11,5 a 20,5</v>
      </c>
      <c r="BG188" s="11" t="n">
        <f aca="false">IF(BF188="","",IF(BF188="-20 a -10",1,IF(BF188="-9,5 a 0,5",2,IF(BF188="1 a 11",3,IF(BF188="11,5 a 20,5",4,IF(BF188="21","NORMA",IF(BF188="21,5 a 31,5",5,IF(BF188="32 a 42",6,""))))))))</f>
        <v>4</v>
      </c>
      <c r="BH188" s="9" t="n">
        <v>10</v>
      </c>
      <c r="BI188" s="10" t="str">
        <f aca="false">IF(BH188="","",IF(AND(BH188&gt;=-20,BH188&lt;=-15),"-20 a -15",IF(AND(BH188&gt;=-14.5,BH188&lt;=-9.5),"-14,5 a -9,5",IF(AND(BH188&gt;=-9,BH188&lt;=-4),"-9 a -4",IF(AND(BH188&gt;=-3.5,BH188&lt;=2.5),"-3,5 a 2,5",IF(AND(BH188&gt;=3,BH188&lt;=8),"3 a 8",IF(AND(BH188&gt;=8.5,BH188&lt;=14.5),"8,5 a 14,5",IF(BH188=15,"15",IF(AND(BH188&gt;=15.5,BH188&lt;=20.5),"15,5 a 20,5",IF(AND(BH188&gt;=21,BH188&lt;=26),"21 a 26","Fuera de rango"))))))))))</f>
        <v>8,5 a 14,5</v>
      </c>
      <c r="BJ188" s="11" t="n">
        <f aca="false">IF(BI188="","",IF(BI188="-20 a -15",1,IF(BI188="-14,5 a -9,5",2,IF(BI188="-9 a -4",3,IF(BI188="-3,5 a 2,5",4,IF(BI188="3 a 8",5,IF(BI188="8,5 a 14,5",6,IF(BI188="15","NORMA",IF(BI188="15,5 a 20,5",7,IF(BI188="21 a 26",8,IF(BI188="26,5 a 31,5",9,"")))))))))))</f>
        <v>6</v>
      </c>
      <c r="BK188" s="9" t="n">
        <v>0</v>
      </c>
      <c r="BL188" s="10" t="str">
        <f aca="false">IF(BK188="","",IF(AND(BK188&gt;=0,BK188&lt;=2),"0 - 2",IF(AND(BK188&gt;=2.5,BK188&lt;=4.5),"2,5 - 4,5",IF(AND(BK188&gt;=5,BK188&lt;=7),"5 - 7",IF(AND(BK188&gt;=7.5,BK188&lt;=9.5),"7,5 - 9,5",IF(AND(BK188&gt;=10,BK188&lt;=12),"10 - 12",IF(AND(BK188&gt;=12.5,BK188&lt;=13.5),"12,5 - 13,5",IF(BK188=14,"14",IF(AND(BK188&gt;=14.5,BK188&lt;=16.5),"14,5 - 16,5",IF(AND(BK188&gt;=17,BK188&lt;=19),"17 - 19",IF(AND(BK188&gt;=19.5,BK188&lt;=21.5),"19,5 - 21,5",IF(AND(BK188&gt;=22,BK188&lt;=24),"22 - 24",IF(AND(BK188&gt;=24.5,BK188&lt;=26.5),"24,5 - 26,5",IF(AND(BK188&gt;=27,BK188&lt;=29),"27 - 29",IF(AND(BK188&gt;=29.5,BK188&lt;=30),"29,5 - 30","Fuera de rango")))))))))))))))</f>
        <v>0 - 2</v>
      </c>
      <c r="BM188" s="11" t="n">
        <f aca="false">IF(BL188="","",IF(BL188="0 - 2",1,IF(BL188="2,5 - 4,5",2,IF(BL188="5 - 7",3,IF(BL188="7,5 - 9,5",4,IF(BL188="10 - 12",5,IF(BL188="12,5 - 13,5",6,IF(BL188="14","NORMA",IF(BL188="14,5 - 16,5",7,IF(BL188="17 - 19",8,IF(BL188="19,5 - 21,5",9,IF(BL188="22 - 24",10,IF(BL188="24,5 - 26,5",11,IF(BL188="27 - 29",12,IF(BL188="29,5 - 30",13,"")))))))))))))))</f>
        <v>1</v>
      </c>
      <c r="BN188" s="9" t="n">
        <v>9</v>
      </c>
      <c r="BO188" s="10" t="str">
        <f aca="false">IF(BN188="","",IF(AND(BN188&gt;=-20,BN188&lt;=-10),"-20 a -10",IF(AND(BN188&gt;=-9.5,BN188&lt;=0.5),"-9,5 a 0,5",IF(AND(BN188&gt;=1,BN188&lt;=11),"1 a 11",IF(AND(BN188&gt;=11.5,BN188&lt;=21.5),"11,5 a 21,5",IF(BN188=22,"22",IF(AND(BN188&gt;=22.5,BN188&lt;=32.5),"22,5 a 32,5",IF(AND(BN188&gt;=33,BN188&lt;=43),"33 a 43","Fuera de rango"))))))))</f>
        <v>1 a 11</v>
      </c>
      <c r="BP188" s="11" t="n">
        <f aca="false">IF(BO188="","",IF(BO188="-20 a -10",1,IF(BO188="-9,5 a 0,5",2,IF(BO188="1 a 11",3,IF(BO188="11,5 a 21,5",4,IF(BO188="22","NORMA",IF(BO188="22,5 a 32,5",5,IF(BO188="33 a 43",6,""))))))))</f>
        <v>3</v>
      </c>
      <c r="BQ188" s="9" t="n">
        <v>5</v>
      </c>
      <c r="BR188" s="10" t="str">
        <f aca="false">IF(BQ188="","",IF(AND(BQ188&gt;=-20,BQ188&lt;=-15),"-20 a -15",IF(AND(BQ188&gt;=-14.5,BQ188&lt;=-9.5),"-14,5 a -9,5",IF(AND(BQ188&gt;=-9,BQ188&lt;=-4),"-9 a -4",IF(AND(BQ188&gt;=-3.5,BQ188&lt;=2.5),"-3,5 a 2,5",IF(AND(BQ188&gt;=3,BQ188&lt;=8),"3 a 8",IF(AND(BQ188&gt;=8.5,BQ188&lt;=13.5),"8,5 a 13,5",IF(AND(BQ188&gt;=14,BQ188&lt;=17.5),"14 a 17,5",IF(BQ188=18,"18",IF(AND(BQ188&gt;=18.5,BQ188&lt;=23.5),"18,5 a 23,5",IF(AND(BQ188&gt;=24,BQ188&lt;=29),"24 a 29",IF(AND(BQ188&gt;=29.5,BQ188&lt;=34.5),"29,5 a 34,5",IF(AND(BQ188&gt;=35,BQ188&lt;=40),"35 a 40","Fuera de rango")))))))))))))</f>
        <v>3 a 8</v>
      </c>
      <c r="BS188" s="11" t="n">
        <f aca="false">IF(BR188="","",IF(BR188="-20 a -15",1,IF(BR188="-14,5 a -9,5",2,IF(BR188="-9 a -4",3,IF(BR188="-3,5 a 2,5",4,IF(BR188="3 a 8",5,IF(BR188="8,5 a 13,5",6,IF(BR188="14 a 17,5",7,IF(BR188="18","NORMA",IF(BR188="18,5 a 23,5",8,IF(BR188="24 a 29",9,IF(BR188="29,5 a 34,5",10,IF(BR188="35 a 40",11,"")))))))))))))</f>
        <v>5</v>
      </c>
      <c r="BT188" s="9" t="n">
        <v>1</v>
      </c>
      <c r="BU188" s="10" t="str">
        <f aca="false">IF(BT188="","",IF(AND(BT188&gt;=-20,BT188&lt;=-18),"-20 a -18",IF(AND(BT188&gt;=-17.5,BT188&lt;=-15.5),"-17,5 a -15,5",IF(AND(BT188&gt;=-15,BT188&lt;=-13),"-15 a -13",IF(AND(BT188&gt;=-12.5,BT188&lt;=-10.5),"-12,5 a -10,5",IF(AND(BT188&gt;=-10,BT188&lt;=-8),"-10 a -8",IF(AND(BT188&gt;=-7.5,BT188&lt;=-5.5),"-7,5 a -5,5",IF(AND(BT188&gt;=-5,BT188&lt;=-3),"-5 a -3",IF(AND(BT188&gt;=-2.5,BT188&lt;=-0.5),"-2,5 a -0,5",IF(BT188=0,"0",IF(AND(BT188&gt;=0.5,BT188&lt;=2.5),"0,5 a 2,5",IF(AND(BT188&gt;=3,BT188&lt;=5),"3 a 5",IF(AND(BT188&gt;=5.5,BT188&lt;=7.5),"5,5 a 7,5",IF(AND(BT188&gt;=8,BT188&lt;=10),"8 a 10",IF(AND(BT188&gt;=10.5,BT188&lt;=12.5),"10,5 a 12,5",IF(AND(BT188&gt;=13,BT188&lt;=15),"13 a 15",IF(AND(BT188&gt;=15.5,BT188&lt;=17.5),"15,5 a 17,5",IF(AND(BT188&gt;=18,BT188&lt;=20),"18 a 20","Fuera de rango"))))))))))))))))))</f>
        <v>0,5 a 2,5</v>
      </c>
      <c r="BV188" s="11" t="n">
        <f aca="false">IF(BT188="","",IF(BT188=0,"NORMA",IF(AND(BT188&gt;=-20,BT188&lt;=-18),2,IF(AND(BT188&gt;=-17.5,BT188&lt;=-15.5),2,IF(AND(BT188&gt;=-15,BT188&lt;=-13),3,IF(AND(BT188&gt;=-12.5,BT188&lt;=-10.5),4,IF(AND(BT188&gt;=-10,BT188&lt;=-8),5,IF(AND(BT188&gt;=-7.5,BT188&lt;=-5.5),6,IF(AND(BT188&gt;=-5,BT188&lt;=-3),7,IF(AND(BT188&gt;=-2.5,BT188&lt;=-0.5),8,IF(AND(BT188&gt;=0.5,BT188&lt;=2.5),9,IF(AND(BT188&gt;=3,BT188&lt;=5),10,IF(AND(BT188&gt;=5.5,BT188&lt;=7.5),11,IF(AND(BT188&gt;=8,BT188&lt;=10),12,IF(AND(BT188&gt;=10.5,BT188&lt;=12.5),13,IF(AND(BT188&gt;=13,BT188&lt;=15),14,IF(AND(BT188&gt;=15.5,BT188&lt;=17.5),15,IF(AND(BT188&gt;=18,BT188&lt;=20),16,"Fuera de rango"))))))))))))))))))</f>
        <v>9</v>
      </c>
      <c r="BW188" s="9" t="n">
        <v>-6.5</v>
      </c>
      <c r="BX188" s="10" t="n">
        <f aca="false">18.5- (0.3*H188)</f>
        <v>16.7</v>
      </c>
      <c r="BY188" s="10" t="n">
        <f aca="false">(BW188)-(BX188)</f>
        <v>-23.2</v>
      </c>
      <c r="BZ188" s="10" t="str">
        <f aca="false">IF(BY188="","",IF(BY188&lt;-27.5,"De -30 a -28",IF(BY188&lt;-25,"De -27,5 a -25,5",IF(BY188&lt;-22.5,"De -25 a -23",IF(BY188&lt;-20,"De -22,5 a -20,5",IF(BY188&lt;-17.5,"De -20 a -18",IF(BY188&lt;-15,"De -17,5 a -15,5",IF(BY188&lt;-12.5,"De -15 a -13",IF(BY188&lt;-10,"De -12,5 a -10,5",IF(BY188&lt;-7.5,"De -10 a -8",IF(BY188&lt;-5,"De -7,5 a -5,5",IF(BY188&lt;-2.5,"De -5 a -3",IF(BY188&lt;0,"De -2,5 a -0,5",IF(BY188&lt;2.5,"De 0 a 2",IF(BY188&lt;5,"De 2,5 a 4,5",IF(BY188&lt;7.5,"De 5 a 7",IF(BY188&lt;10,"De 7,5 a 9,5",IF(BY188&lt;12.5,"De 10 a 12",IF(BY188&lt;15,"De 12,5 a 14,5",IF(BY188&lt;17.5,"De 15 a 17",IF(BY188&lt;20,"De 17,5 a 19,5",IF(BY188&lt;22.5,"De 20 a 22",IF(BY188&lt;25,"De 22,5 a 24,5",IF(BY188&lt;27.5,"De 25 a 27","De 27,5 a 30"))))))))))))))))))))))))</f>
        <v>De -25 a -23</v>
      </c>
      <c r="CA188" s="12" t="n">
        <f aca="false">IF(BY188="","",IF(BY188&lt;=-28,1,IF(BY188&lt;=-25.5,2,IF(BY188&lt;=-23,3,IF(BY188&lt;=-20.5,4,IF(BY188&lt;=-18,5,IF(BY188&lt;=-15.5,6,IF(BY188&lt;=-13,7,IF(BY188&lt;=-10.5,8,IF(BY188&lt;=-8,9,IF(BY188&lt;=-5.5,10,IF(BY188&lt;=-3,11,IF(BY188&lt;=-0.5,12,IF(BY188&lt;=2,13,IF(BY188&lt;=4.5,14,IF(BY188&lt;=7,15,IF(BY188&lt;=9.5,16,IF(BY188&lt;=12,17,IF(BY188&lt;=14.5,18,IF(BY188&lt;=17,19,IF(BY188&lt;=19.5,20,IF(BY188&lt;=22,21,IF(BY188&lt;=24.5,22,IF(BY188&lt;=27,23,IF(BY188&lt;=30,24,"Fuera de rango")))))))))))))))))))))))))</f>
        <v>3</v>
      </c>
      <c r="CB188" s="9" t="n">
        <v>-6.5</v>
      </c>
      <c r="CC188" s="10" t="n">
        <f aca="false">18.5- (0.3*H188)</f>
        <v>16.7</v>
      </c>
      <c r="CD188" s="10" t="n">
        <f aca="false">(CB188)-(CC188)</f>
        <v>-23.2</v>
      </c>
      <c r="CE188" s="10" t="str">
        <f aca="false">IF(CD188="","",IF(CD188&lt;-27.5,"De -30 a -28",IF(CD188&lt;-25,"De -27,5 a -25,5",IF(CD188&lt;-22.5,"De -25 a -23",IF(CD188&lt;-20,"De -22,5 a -20,5",IF(CD188&lt;-17.5,"De -20 a -18",IF(CD188&lt;-15,"De -17,5 a -15,5",IF(CD188&lt;-12.5,"De -15 a -13",IF(CD188&lt;-10,"De -12,5 a -10,5",IF(CD188&lt;-7.5,"De -10 a -8",IF(CD188&lt;-5,"De -7,5 a -5,5",IF(CD188&lt;-2.5,"De -5 a -3",IF(CD188&lt;0,"De -2,5 a -0,5",IF(CD188&lt;=2,"De 0 a 2",IF(CD188&lt;=4.5,"De 2,5 a 4,5",IF(CD188&lt;=7,"De 5 a 7",IF(CD188&lt;=9.5,"De 7,5 a 9,5",IF(CD188&lt;=12,"De 10 a 12",IF(CD188&lt;=14.5,"De 12,5 a 14,5",IF(CD188&lt;=17,"De 15 a 17",IF(CD188&lt;=19.5,"De 17,5 a 19,5",IF(CD188&lt;=22,"De 20 a 22",IF(CD188&lt;=24.5,"De 22,5 a 24,5",IF(CD188&lt;=27,"De 25 a 27","De 27,5 a 30"))))))))))))))))))))))))</f>
        <v>De -25 a -23</v>
      </c>
      <c r="CF188" s="12" t="n">
        <f aca="false">IF(CD188="","",IF(CD188&lt;-27.5,1,IF(CD188&lt;-25,2,IF(CD188&lt;-22.5,3,IF(CD188&lt;-20,4,IF(CD188&lt;-17.5,5,IF(CD188&lt;-15,6,IF(CD188&lt;-12.5,7,IF(CD188&lt;-10,8,IF(CD188&lt;-7.5,9,IF(CD188&lt;-5,10,IF(CD188&lt;-2.5,11,IF(CD188&lt;0,12,IF(CD188&lt;2.5,13,IF(CD188&lt;5,14,IF(CD188&lt;7.5,15,IF(CD188&lt;10,16,IF(CD188&lt;12.5,17,IF(CD188&lt;15,18,IF(CD188&lt;17.5,19,IF(CD188&lt;20,20,IF(CD188&lt;22.5,21,IF(CD188&lt;25,22,IF(CD188&lt;27.5,23,24))))))))))))))))))))))))</f>
        <v>3</v>
      </c>
      <c r="CG188" s="9" t="n">
        <v>-4.5</v>
      </c>
      <c r="CH188" s="10" t="str">
        <f aca="false">IF(CG188="","",IF(AND(CG188&gt;=-10,CG188&lt;=-9.5),"-10 a -9,5",IF(AND(CG188&gt;-9.5,CG188&lt;=-8.5),"-9 a -8,5",IF(AND(CG188&gt;-8.5,CG188&lt;=-7.5),"-8 a -7,5",IF(AND(CG188&gt;-7.5,CG188&lt;=-6.5),"-7 a -6,5",IF(AND(CG188&gt;-6.5,CG188&lt;=-5.5),"-6 a -5,5",IF(AND(CG188&gt;-5.5,CG188&lt;=-4.5),"-5 a -4,5",IF(AND(CG188&gt;-4.5,CG188&lt;=-3.5),"-4 a -3,5",IF(AND(CG188&gt;-3.5,CG188&lt;=-2.5),"-3 a -2,5",IF(CG188=-2.25,"-2,25",IF(AND(CG188&gt;-2.5,CG188&lt;=-1.5),"-2 a -1,5",IF(AND(CG188&gt;-1.5,CG188&lt;=-0.5),"-1 a -0,5",IF(AND(CG188&gt;-0.5,CG188&lt;=0.5),"0 a 0,5",IF(AND(CG188&gt;0.5,CG188&lt;=1.5),"1 a 1,5",IF(AND(CG188&gt;1.5,CG188&lt;=2.5),"2 a 2,5",IF(AND(CG188&gt;2.5,CG188&lt;=3.5),"3 a 3,5",IF(AND(CG188&gt;3.5,CG188&lt;=4.5),"4 a 4,5",IF(AND(CG188&gt;4.5,CG188&lt;=5.5),"5 a 5,5",IF(AND(CG188&gt;5.5,CG188&lt;=6.5),"6 a 6,5",IF(AND(CG188&gt;6.5,CG188&lt;=7.5),"7 a 7,5",IF(AND(CG188&gt;7.5,CG188&lt;=8.5),"8 a 8,5",IF(AND(CG188&gt;8.5,CG188&lt;=9.5),"9 a 9,5",IF(CG188&gt;=10,"10","Fuera de rango")))))))))))))))))))))))</f>
        <v>-5 a -4,5</v>
      </c>
      <c r="CI188" s="11" t="n">
        <f aca="false">IF(CG188="","",IF(CG188=-2.25,"NORMA",IF(CG188&lt;=-9.5,1,IF(CG188&lt;=-8.5,2,IF(CG188&lt;=-7.5,3,IF(CG188&lt;=-6.5,4,IF(CG188&lt;=-5.5,5,IF(CG188&lt;=-4.5,6,IF(CG188&lt;=-3.5,7,IF(CG188&lt;=-2.5,8,IF(CG188&lt;=-1.5,9,IF(CG188&lt;=-0.5,10,IF(CG188&lt;=0.5,11,IF(CG188&lt;=1.5,12,IF(CG188&lt;=2.5,13,IF(CG188&lt;=3.5,14,IF(CG188&lt;=4.5,15,IF(CG188&lt;=5.5,16,IF(CG188&lt;=6.5,17,IF(CG188&lt;=7.5,18,IF(CG188&lt;=8.5,19,IF(CG188&lt;=9.5,20,IF(CG188=10,21,"Fuera de rango")))))))))))))))))))))))</f>
        <v>6</v>
      </c>
      <c r="CJ188" s="9" t="n">
        <v>4.5</v>
      </c>
      <c r="CK188" s="10" t="str">
        <f aca="false">IF(CJ188="","",IF(AND(CJ188&gt;=-6,CJ188&lt;=-5.5),"-6 a -5,5",IF(AND(CJ188&gt;-5.5,CJ188&lt;=-4.5),"-5 a -4,5",IF(AND(CJ188&gt;-4.5,CJ188&lt;=-3.5),"-4 a -3,5",IF(AND(CJ188&gt;-3.5,CJ188&lt;=-2.5),"-3 a -2,5",IF(AND(CJ188&gt;-2.5,CJ188&lt;=-1.5),"-2 a -1,5",IF(AND(CJ188&gt;-1.5,CJ188&lt;=-0.5),"-1 a -0,5",IF(AND(CJ188&gt;-0.5,CJ188&lt;=0.5),"0 a 0,5",IF(AND(CJ188&gt;0.5,CJ188&lt;=1.5),"1 a 1,5",IF(AND(CJ188&gt;1.5,CJ188&lt;2.5),"2",IF(AND(CJ188&gt;=2.5,CJ188&lt;=3),"2,5 a 3",IF(AND(CJ188&gt;3,CJ188&lt;=4),"3,5 a 4",IF(AND(CJ188&gt;4,CJ188&lt;=5),"4,5 a 5",IF(AND(CJ188&gt;5,CJ188&lt;=6),"5,5 a 6",IF(AND(CJ188&gt;6,CJ188&lt;=7),"6,5 a 7",IF(AND(CJ188&gt;7,CJ188&lt;=8),"7,5 a 8",IF(AND(CJ188&gt;8,CJ188&lt;=9.5),"8,5 a 9,5",IF(CJ188=10,"10","Fuera de rango"))))))))))))))))))</f>
        <v>4,5 a 5</v>
      </c>
      <c r="CL188" s="11" t="n">
        <f aca="false">IF(CK188="","",IF(OR(CK188="-6 a -5,5",CK188="-6 - -5,5"),1,IF(OR(CK188="-5 a -4,5",CK188="-5 - -4,5"),2,IF(OR(CK188="-4 a -3,5",CK188="-4 - -3,5"),3,IF(OR(CK188="-3 a -2,5",CK188="-3 - -2,5"),4,IF(OR(CK188="-2 a -1,5",CK188="-2 - -1,5"),5,IF(OR(CK188="-1 a -0,5",CK188="-1 - -0,5"),6,IF(OR(CK188="0 a 0,5",CK188="0 - 0,5"),7,IF(OR(CK188="1 a 1,5",CK188="1 - 1,5"),8,IF(CK188="2","NORMA",IF(OR(CK188="2,5 a 3",CK188="2,5 - 3"),9,IF(OR(CK188="3,5 a 4",CK188="3,5 - 4"),10,IF(OR(CK188="4,5 a 5",CK188="4,5 - 5"),11,IF(OR(CK188="5,5 a 6",CK188="5,5 - 6"),12,IF(OR(CK188="6,5 a 7",CK188="6,5 - 7"),13,IF(OR(CK188="7,5 a 8",CK188="7,5 - 8"),14,IF(OR(CK188="8,5 a 9",CK188="8,5 - 9,5",CK188="9 a 9,5"),15,IF(CK188="10",15,IF(OR(CK188="0,5 a 1",CK188="0,5 - 1"),7,"Fuera de rango")))))))))))))))))))</f>
        <v>11</v>
      </c>
      <c r="CM188" s="10" t="n">
        <v>0</v>
      </c>
      <c r="CN188" s="10" t="str">
        <f aca="false">IF(CM188=0,"0", " ")</f>
        <v>0</v>
      </c>
      <c r="CO188" s="10" t="str">
        <f aca="false">IF(CM188&gt;0,"EME"," ")</f>
        <v> </v>
      </c>
      <c r="CP188" s="10" t="n">
        <v>0</v>
      </c>
      <c r="CQ188" s="10" t="str">
        <f aca="false">IF(CP188&gt;0,"0", " ")</f>
        <v> </v>
      </c>
      <c r="CR188" s="10" t="str">
        <f aca="false">IF(CP188&gt;0,"EME"," ")</f>
        <v> </v>
      </c>
      <c r="CS188" s="9" t="n">
        <v>0</v>
      </c>
      <c r="CT188" s="10" t="str">
        <f aca="false">IF(CS188&gt;0,"1", " ")</f>
        <v> </v>
      </c>
      <c r="CU188" s="10" t="str">
        <f aca="false">IF(CS188&gt;0,"HIP"," ")</f>
        <v> </v>
      </c>
      <c r="CV188" s="9" t="n">
        <v>0</v>
      </c>
      <c r="CW188" s="10" t="str">
        <f aca="false">IF(CV188&gt;0,"1", " ")</f>
        <v> </v>
      </c>
      <c r="CX188" s="10" t="str">
        <f aca="false">IF(CV188&gt;0,"HIP"," ")</f>
        <v> </v>
      </c>
      <c r="CY188" s="9" t="n">
        <v>0</v>
      </c>
      <c r="CZ188" s="11" t="str">
        <f aca="false">IF(CY188&lt;0,"2"," ")</f>
        <v> </v>
      </c>
      <c r="DA188" s="11" t="str">
        <f aca="false">IF(CY188&lt;0,"MIO"," ")</f>
        <v> </v>
      </c>
      <c r="DB188" s="9" t="n">
        <v>0</v>
      </c>
      <c r="DC188" s="11" t="str">
        <f aca="false">IF(DB188&lt;0,"2"," ")</f>
        <v> </v>
      </c>
      <c r="DD188" s="11" t="str">
        <f aca="false">IF(DB188&lt;0,"MIO"," ")</f>
        <v> </v>
      </c>
      <c r="DE188" s="9" t="n">
        <v>-0.5</v>
      </c>
      <c r="DF188" s="11" t="str">
        <f aca="false">IF(DE188&lt;0,"3"," ")</f>
        <v>3</v>
      </c>
      <c r="DG188" s="11" t="str">
        <f aca="false">IF(DE188&lt;0,"AST"," ")</f>
        <v>AST</v>
      </c>
      <c r="DH188" s="9" t="n">
        <v>-0.5</v>
      </c>
      <c r="DI188" s="11" t="str">
        <f aca="false">IF(DH188&lt;0,"3"," ")</f>
        <v>3</v>
      </c>
      <c r="DJ188" s="11" t="str">
        <f aca="false">IF(DH188&lt;0,"AST"," ")</f>
        <v>AST</v>
      </c>
      <c r="DK188" s="9" t="n">
        <v>0</v>
      </c>
      <c r="DL188" s="10" t="str">
        <f aca="false">IF(DK188&gt;0,"4"," ")</f>
        <v> </v>
      </c>
      <c r="DM188" s="10" t="str">
        <f aca="false">IF(DK188&gt;0,"PRE"," ")</f>
        <v> </v>
      </c>
      <c r="DN188" s="9" t="n">
        <v>0</v>
      </c>
      <c r="DO188" s="10" t="str">
        <f aca="false">IF(DN188&gt;0,"4"," ")</f>
        <v> </v>
      </c>
      <c r="DP188" s="10" t="str">
        <f aca="false">IF(DN188&gt;0,"PRE"," ")</f>
        <v> </v>
      </c>
      <c r="DQ188" s="12" t="n">
        <v>1</v>
      </c>
      <c r="DR188" s="12" t="n">
        <v>1</v>
      </c>
      <c r="DS188" s="12" t="str">
        <f aca="false">CONCATENATE(CO188,CU188,DA188,DG188,DM188)</f>
        <v>   AST </v>
      </c>
      <c r="DT188" s="10" t="str">
        <f aca="false" t="array" ref="DT188">_xlfn.IFS(DS188="EME    ","0", DS188=" HIP   ","1", DS188="  MIO  ","2", DS188="   AST ","3", DS188="    PRE","4", DS188="EME   PRE","5", DS188=" HIP  PRE","6", DS188=" HIP AST ","7", DS188="  MIO PRE","8", DS188="  MIOAST ","9", DS188="   ASTPRE","10",DS188=" HIP ASTPRE","11", DS188="  MIOASTPRE","12", DS188="     ","0")</f>
        <v>3</v>
      </c>
      <c r="DU188" s="1" t="s">
        <v>154</v>
      </c>
      <c r="DV188" s="1" t="str">
        <f aca="false" t="array" ref="DV188">_xlfn.IFS(DU188="SI","2", DU188="NO","1")</f>
        <v>1</v>
      </c>
      <c r="DW188" s="10" t="n">
        <v>0</v>
      </c>
      <c r="DX188" s="11" t="str">
        <f aca="false">IF(DW188=0,"1","2")</f>
        <v>1</v>
      </c>
      <c r="DY188" s="11" t="str">
        <f aca="false" t="array" ref="DY188">_xlfn.IFS(DW188=0,"0", DW188=0.25, "1", DW188=0.5,"2", DW188=0.75,"3", DW188=1,"4",DW188=1.25,"5", DW188=1.5,"6", DW188=1.75,"7", DW188=2,"8")</f>
        <v>0</v>
      </c>
      <c r="DZ188" s="10" t="n">
        <v>0</v>
      </c>
      <c r="EA188" s="11" t="str">
        <f aca="false">IF(DZ188=0,"1","2")</f>
        <v>1</v>
      </c>
      <c r="EB188" s="11" t="str">
        <f aca="false" t="array" ref="EB188">_xlfn.IFS(DZ188=0,"0", DZ188=0.25, "1", DZ188=0.5,"2", DZ188=0.75,"3", DZ188=1,"4",DZ188=1.25,"5", DZ188=1.5,"6", DZ188=1.75,"7", DZ188=2,"8")</f>
        <v>0</v>
      </c>
      <c r="EC188" s="10" t="n">
        <v>0</v>
      </c>
      <c r="ED188" s="10" t="str">
        <f aca="false">IF(EC188=0,"1","2")</f>
        <v>1</v>
      </c>
      <c r="EE188" s="11" t="str">
        <f aca="false" t="array" ref="EE188">_xlfn.IFS(EC188=0,"0", EC188=-0.25, "1", EC188=-0.5,"2", EC188=-0.75,"3", EC188=-1,"4",EC188=-1.25,"5", EC188=-1.5,"6", EC188=-1.75,"7", EC188=-2,"8", EC188=-2.25,"9",EC188=-2.5,"10", EC188=-2.75,"11", EC188=-3,"12", EC188=-3.25,"13", EC188=-3.5,"14", EC188=-3.75,"15",EC188=-4,"16")</f>
        <v>0</v>
      </c>
      <c r="EF188" s="10" t="n">
        <v>0</v>
      </c>
      <c r="EG188" s="10" t="str">
        <f aca="false">IF(EF188=0,"1","2")</f>
        <v>1</v>
      </c>
      <c r="EH188" s="11" t="str">
        <f aca="false" t="array" ref="EH188">_xlfn.IFS(EF188=0,"0", EF188=-0.25, "1", EF188=-0.5,"2", EF188=-0.75,"3", EF188=-1,"4",EF188=-1.25,"5", EF188=-1.5,"6", EF188=-1.75,"7", EF188=-2,"8", EF188=-2.25,"9",EF188=-2.5,"10", EF188=-2.75,"11", EF188=-3,"12", EF188=-3.25,"13", EF188=-3.5,"14", EF188=-3.75,"15",EF188=-4,"16")</f>
        <v>0</v>
      </c>
      <c r="EI188" s="10" t="n">
        <v>-0.5</v>
      </c>
      <c r="EJ188" s="11" t="str">
        <f aca="false">IF(EI188=0,"1","2")</f>
        <v>2</v>
      </c>
      <c r="EK188" s="11" t="str">
        <f aca="false" t="array" ref="EK188">_xlfn.IFS(EI188=0,"0", EI188=-0.25, "1", EI188=-0.5,"2", EI188=-0.75,"3", EI188=-1,"4",EI188=-1.25,"5", EI188=-1.5,"6", EI188=-1.75,"7", EI188=-2,"8", EI188=-2.25,"9", EI188=-2.25,"9",EI188=-2.5,"10", EI188=-2.75,"11", EI188=-3,"12", EI188=-3.25,"13", EI188=-3.5,"14", EI188=-3.75,"15",EI188=-4,"16", EI188=0.25, "17", EI188=0.5, "18")</f>
        <v>2</v>
      </c>
      <c r="EL188" s="10" t="n">
        <v>-0.5</v>
      </c>
      <c r="EM188" s="11" t="str">
        <f aca="false">IF(EL188=0,"1","2")</f>
        <v>2</v>
      </c>
      <c r="EN188" s="11" t="str">
        <f aca="false" t="array" ref="EN188">_xlfn.IFS(EL188=0.25,"17",EL188=0.5,"18", EL188=0,"0", EL188=-0.25, "1", EL188=-0.5,"2", EL188=-0.75,"3", EL188=-1,"4",EL188=-1.25,"5", EL188=-1.5,"6", EL188=-1.75,"7", EL188=-2,"8",EL188= -2.25,"9",EL188=-2.5,"10",EL188= -2.75,"11",EL188= -3,"12",EL188= -3.25,"13",EL188= -3.5,"14",EL188= -3.75,"15",EL188=-4,"16")</f>
        <v>2</v>
      </c>
      <c r="EO188" s="10" t="n">
        <v>0</v>
      </c>
      <c r="EP188" s="11" t="str">
        <f aca="false">IF(EO188=0,"1","2")</f>
        <v>1</v>
      </c>
      <c r="EQ188" s="11" t="str">
        <f aca="false" t="array" ref="EQ188">_xlfn.IFS(EO188=0,"0", EO188=0.25, "1", EO188=0.5,"2", EO188=0.75,"3", EO188=1,"4",EO188=1.25,"5", EO188=1.5,"6", EO188=1.75,"7", EO188=2,"8", EO188=2.25,"9", EO188=2.25,"9",EO188=2.5,"10", EO188=2.75,"11", EO188=3,"12", EO188=3.25,"13", EO188=3.5,"14", EO188=3.75,"15",EO188=4,"16", EO188=-0.25, "17", bq=-0.5, "18")</f>
        <v>0</v>
      </c>
      <c r="ER188" s="10" t="n">
        <v>0</v>
      </c>
      <c r="ES188" s="11" t="str">
        <f aca="false">IF(ER188=0,"1","2")</f>
        <v>1</v>
      </c>
      <c r="ET188" s="11" t="str">
        <f aca="false" t="array" ref="ET188">_xlfn.IFS(ER188=0,"0", ER188=0.25, "1", ER188=0.5,"2", ER188=0.75,"3", ER188=1,"4",ER188=1.25,"5", ER188=1.5,"6", ER188=1.75,"7", ER188=2,"8", ER188=2.25,"9", ER188=2.25,"9",ER188=2.5,"10", ER188=2.75,"11", ER188=3,"12", ER188=3.25,"13", ER188=3.5,"14", ER188=3.75,"15",ER188=4,"16", ER188=-0.25, "17", bq=-0.5, "18")</f>
        <v>0</v>
      </c>
      <c r="EU188" s="13" t="n">
        <v>24</v>
      </c>
      <c r="EV188" s="14" t="str">
        <f aca="false">VLOOKUP(EU188,LEYENDA!$G$2:$H$8,2,TRUE())</f>
        <v>19-24</v>
      </c>
      <c r="EW188" s="14" t="str">
        <f aca="false" t="array" ref="EW188">_xlfn.IFS(EV188="0-5","1", EV188="6-12","2", EV188="13-18","3", EV188="19-24","4", EV188="25-36","5", EV188="37-48","6", EV188="49-60","7")</f>
        <v>4</v>
      </c>
    </row>
    <row r="189" customFormat="false" ht="13.5" hidden="false" customHeight="false" outlineLevel="0" collapsed="false">
      <c r="A189" s="1" t="n">
        <v>59</v>
      </c>
      <c r="B189" s="35" t="n">
        <v>2</v>
      </c>
      <c r="C189" s="33" t="n">
        <v>38114</v>
      </c>
      <c r="D189" s="6"/>
      <c r="E189" s="5" t="str">
        <f aca="false">VLOOKUP(A189,'286'!$A$3:$J$600,10,FALSE())</f>
        <v>BARROSO BRAVO, EMILIO</v>
      </c>
      <c r="F189" s="4" t="str">
        <f aca="false">VLOOKUP(A189,'286'!$A$3:$I$1768,3,FALSE())</f>
        <v>BABRAE</v>
      </c>
      <c r="G189" s="6" t="n">
        <f aca="false">VLOOKUP(A189,'286'!$A$3:$I$1768,4,FALSE())</f>
        <v>35275</v>
      </c>
      <c r="H189" s="7" t="n">
        <f aca="false">YEAR(C189)-YEAR(G189)</f>
        <v>8</v>
      </c>
      <c r="I189" s="1" t="str">
        <f aca="false">VLOOKUP(H189,LEYENDA!$C$2:$D$6,2,TRUE())</f>
        <v>0-12</v>
      </c>
      <c r="J189" s="5" t="str">
        <f aca="false">VLOOKUP(A189,'286'!$A$3:$I$1768,7,FALSE())</f>
        <v>H</v>
      </c>
      <c r="K189" s="8" t="str">
        <f aca="false">VLOOKUP(A189,'286'!$A$3:$I$1768,2,FALSE())</f>
        <v>OD</v>
      </c>
      <c r="L189" s="4" t="str">
        <f aca="false">VLOOKUP(A189,'286'!$A$3:$I$1768,8,FALSE())</f>
        <v>D</v>
      </c>
      <c r="M189" s="4" t="str">
        <f aca="false">VLOOKUP(A189,'286'!$A$3:$I$1768,9,FALSE())</f>
        <v>I</v>
      </c>
      <c r="N189" s="8" t="str">
        <f aca="false">IF(R189=O189, "MISMA","CONTRARIA")</f>
        <v>CONTRARIA</v>
      </c>
      <c r="O189" s="8" t="str">
        <f aca="false" t="array" ref="O189">_xlfn.IFS(L189="D","1", L189="I","2")</f>
        <v>1</v>
      </c>
      <c r="P189" s="8" t="str">
        <f aca="false" t="array" ref="P189">_xlfn.IFS(K189="OD","1", K189="OI","2")</f>
        <v>1</v>
      </c>
      <c r="Q189" s="1" t="str">
        <f aca="false" t="array" ref="Q189">_xlfn.IFS(J189="M","1", J189="H","2")</f>
        <v>2</v>
      </c>
      <c r="R189" s="8" t="str">
        <f aca="false" t="array" ref="R189">_xlfn.IFS(M189="D","1", M189="I","2")</f>
        <v>2</v>
      </c>
      <c r="S189" s="1" t="str">
        <f aca="false" t="array" ref="S189">_xlfn.IFS(N189="CONTRARIA", "1",N189= "MISMA","2")</f>
        <v>1</v>
      </c>
      <c r="T189" s="1" t="str">
        <f aca="false" t="array" ref="T189">_xlfn.IFS(I189="0-12","1", I189="13-24","2", I189="25-40","3", I189="41-60","4", I189="61-100","5")</f>
        <v>1</v>
      </c>
      <c r="U189" s="9" t="n">
        <v>-0.5</v>
      </c>
      <c r="V189" s="1" t="str">
        <f aca="false">IF(U189="","",IF(AND(U189&gt;=-9,U189&lt;=-6.5),"-9 a -6,5",IF(AND(U189&gt;=-6,U189&lt;=-3.5),"-6 a -3,5",IF(AND(U189&gt;=-3,U189&lt;=-1),"-3 a -1",IF(U189=-0.5,"-0,5",IF(AND(U189&gt;=0,U189&lt;=2.5),"0 a 2,5",IF(AND(U189&gt;=3,U189&lt;=5.5),"3 a 5,5",IF(AND(U189&gt;=6,U189&lt;=8.5),"6 a 8,5",IF(AND(U189&gt;=9,U189&lt;=20),"9 a 20","Fuera de rango")))))))))</f>
        <v>-0,5</v>
      </c>
      <c r="W189" s="11" t="str">
        <f aca="false">IF(V189="","",IF(V189="-9 a -6,5",2,IF(V189="-6 a -3,5",3,IF(V189="-3 a -1",4,IF(V189="-0,5","NORMA",IF(V189="0 a 2,5",5,IF(V189="3 a 5,5",6,IF(V189="6 a 8,5",7,IF(V189="9 a 20",8,"Fuera de rango")))))))))</f>
        <v>NORMA</v>
      </c>
      <c r="X189" s="9" t="n">
        <v>0</v>
      </c>
      <c r="Y189" s="10" t="str">
        <f aca="false">IF(X189="","",IF(AND(X189&gt;=0,X189&lt;=4),"0 a 4",IF(AND(X189&gt;=4.5,X189&lt;=8.5),"4,5 a 8,5",IF(X189=9,"9",IF(AND(X189&gt;=9.5,X189&lt;=13),"9,5 a 13",IF(AND(X189&gt;=13.5,X189&lt;=20),"13,5 a 20",IF(AND(X189&gt;=20.5,X189&lt;=35),"20,5 a 35","Fuera de rango")))))))</f>
        <v>0 a 4</v>
      </c>
      <c r="Z189" s="11" t="n">
        <f aca="false">IF(Y189="","",IF(Y189="0 a 4",1,IF(Y189="4,5 a 8,5",2,IF(Y189="9","NORMA",IF(Y189="9,5 a 13",3,IF(Y189="13,5 a 20",4,IF(Y189="20,5 a 35",5,"Fuera de rango")))))))</f>
        <v>1</v>
      </c>
      <c r="AA189" s="9" t="n">
        <v>30</v>
      </c>
      <c r="AB189" s="10" t="str">
        <f aca="false">IF(AA189="","",IF(AND(AA189&gt;=0,AA189&lt;=9),"0 a 9",IF(AND(AA189&gt;=9.5,AA189&lt;=18.5),"9,5 a 18,5",IF(AA189=19,"19",IF(AND(AA189&gt;=19.5,AA189&lt;=28),"19,5 a 28",IF(AND(AA189&gt;=28.5,AA189&lt;=40),"28,5 a 40","Fuera de rango"))))))</f>
        <v>28,5 a 40</v>
      </c>
      <c r="AC189" s="11" t="n">
        <f aca="false" t="array" ref="AC189">_xlfn.IFS(AB189="","",AB189="0 a 9",1,AB189="9,5 a 18,5",2,AB189="19","NORMA",AB189="19,5 a 28",3,AB189="28,5 a 40",4,TRUE(),"Fuera de rango")</f>
        <v>4</v>
      </c>
      <c r="AD189" s="9" t="n">
        <v>3</v>
      </c>
      <c r="AE189" s="10" t="str">
        <f aca="false">IF(AD189="","",IF(AND(AD189&gt;=-10,AD189&lt;=0),"De -10 a 0",IF(AND(AD189&gt;=0.5,AD189&lt;=9.5),"0,5 a 9,5",IF(AD189=10,"10",IF(AND(AD189&gt;=10.5,AD189&lt;=20),"10,5 a 20",IF(AND(AD189&gt;=20.5,AD189&lt;=40),"20,5 a 40","Fuera de rango"))))))</f>
        <v>0,5 a 9,5</v>
      </c>
      <c r="AF189" s="12" t="n">
        <f aca="false">IF(AD189="","",IF(AND(AD189&gt;=-10,AD189&lt;=0),1,IF(AND(AD189&gt;=0.5,AD189&lt;=9.5),2,IF(AD189=10,"NORMA",IF(AND(AD189&gt;=10.5,AD189&lt;=20),3,IF(AND(AD189&gt;=20.5,AD189&lt;=40),4,""))))))</f>
        <v>2</v>
      </c>
      <c r="AG189" s="9" t="n">
        <v>9</v>
      </c>
      <c r="AH189" s="11" t="str">
        <f aca="false">IF(AG189="","",IF(AND(AG189&gt;=0,AG189&lt;=4),"0 a 4",IF(AND(AG189&gt;=4.5,AG189&lt;=8.5),"4,5 a 8,5",IF(AG189=9,"9",IF(AND(AG189&gt;=9.5,AG189&lt;=13),"9,5 a 13",IF(AND(AG189&gt;=13.5,AG189&lt;=25),"13,5 a 25","Fuera de rango"))))))</f>
        <v>9</v>
      </c>
      <c r="AI189" s="11" t="str">
        <f aca="false">IF(AH189="","",IF(AH189="0 a 4",1,IF(AH189="4,5 a 8,5",2,IF(AH189="9","NORMA",IF(AH189="9,5 a 13",3,IF(AH189="13,5 a 25",4,""))))))</f>
        <v>NORMA</v>
      </c>
      <c r="AJ189" s="9" t="n">
        <v>3</v>
      </c>
      <c r="AK189" s="10" t="str">
        <f aca="false">IF(AJ189="","",IF(AND(AJ189&gt;=-15,AJ189&lt;=-10.5),"-15 a -10,5",IF(AND(AJ189&gt;=-10,AJ189&lt;=-4),"-10 a -4",IF(AND(AJ189&gt;=-4.5,AJ189&lt;=0),"-4,5 a 0",IF(AND(AJ189&gt;=0.5,AJ189&lt;=4.5),"0,5 a 4,5",IF(AJ189=5,"5",IF(AND(AJ189&gt;=5.5,AJ189&lt;=10),"5,5 a 10",IF(AND(AJ189&gt;=10.5,AJ189&lt;=20),"10,5 a 20","Fuera de rango"))))))))</f>
        <v>0,5 a 4,5</v>
      </c>
      <c r="AL189" s="11" t="n">
        <f aca="false">IF(AK189="","",IF(AK189="-15 a -10,5",1,IF(AK189="-10 a -4",2,IF(AK189="-4,5 a 0",3,IF(AK189="0,5 a 4,5",4,IF(AK189="5","NORMA",IF(AK189="5,5 a 10",5,IF(AK189="10,5 a 20",6,"Error"))))))))</f>
        <v>4</v>
      </c>
      <c r="AM189" s="9" t="n">
        <v>0</v>
      </c>
      <c r="AN189" s="10" t="str">
        <f aca="false">IF(AM189="","",IF(AND(AM189&gt;=-7.5,AM189&lt;=-5.5),"-7,5 a -5,5",IF(AND(AM189&gt;=-5,AM189&lt;=-3),"-5 a -3",IF(AND(AM189&gt;=-2.5,AM189&lt;=-0.5),"-2,5 a -0,5",IF(AM189=0,"0,00",IF(AND(AM189&gt;=0.5,AM189&lt;=2.5),"0,5 a 2,5",IF(AND(AM189&gt;=3,AM189&lt;=5),"3 a 5",IF(AND(AM189&gt;=5.5,AM189&lt;=7.5),"5,5 a 7,5",IF(AND(AM189&gt;=8,AM189&lt;=10),"8 a 10","Fuera de rango")))))))))</f>
        <v>0,00</v>
      </c>
      <c r="AO189" s="11" t="str">
        <f aca="false">IF(AN189="","",IF(AN189="-7,5 a -5,5",1,IF(AN189="-5 a -3",2,IF(AN189="-2,5 a -0,5",3,IF(AN189="0,00","NORMA",IF(AN189="0,5 a 2,5",4,IF(AN189="3 a 5",5,IF(AN189="5,5 a 7,5",6,IF(AN189="8 a 10",7,"Error")))))))))</f>
        <v>NORMA</v>
      </c>
      <c r="AP189" s="9" t="n">
        <v>7</v>
      </c>
      <c r="AQ189" s="10" t="str">
        <f aca="false">IF(AP189="","",IF(AND(AP189&gt;=-20,AP189&lt;=-9.5),"-20 a -9,5",IF(AND(AP189&gt;=-9,AP189&lt;=-6.5),"-9 a -6,5",IF(AP189=-6,"-6",IF(AND(AP189&gt;=-5.5,AP189&lt;=-3),"-5,5 a -3",IF(AND(AP189&gt;=-2.5,AP189&lt;=0),"-2,5 a 0",IF(AND(AP189&gt;=0.5,AP189&lt;=3),"0,5 a 3",IF(AND(AP189&gt;=3.5,AP189&lt;=6),"3,5 a 6",IF(AND(AP189&gt;=6.5,AP189&lt;=9),"6,5 a 9",IF(AND(AP189&gt;=9.5,AP189&lt;=20),"9,5 a 20","Fuera de rango"))))))))))</f>
        <v>6,5 a 9</v>
      </c>
      <c r="AR189" s="11" t="n">
        <f aca="false">IF(AQ189="","",IF(AQ189="-20 a -9,5",1,IF(AQ189="-9 a -6,5",2,IF(AQ189="-6","NORMA",IF(AQ189="-5,5 a -3",3,IF(AQ189="-2,5 a 0",4,IF(AQ189="0,5 a 3",5,IF(AQ189="3,5 a 6",6,IF(AQ189="6,5 a 9",7,IF(AQ189="9,5 a 20",8,""))))))))))</f>
        <v>7</v>
      </c>
      <c r="AS189" s="9" t="n">
        <v>4</v>
      </c>
      <c r="AT189" s="10" t="str">
        <f aca="false">IF(AS189="","",IF(AND(AS189&gt;=-16,AS189&lt;=-14),"-16 a -14",IF(AND(AS189&gt;=-13.5,AS189&lt;=-11.5),"-13,5 a -11,5",IF(AND(AS189&gt;=-11,AS189&lt;=-9),"-11 a -9",IF(AND(AS189&gt;=-8.5,AS189&lt;=-6.5),"-8,5 a -6,5",IF(AND(AS189&gt;=-6,AS189&lt;=-4),"-6 a -4",IF(AND(AS189&gt;=-3.5,AS189&lt;=-1.5),"-3,5 a -1,5",IF(AND(AS189&gt;=-1,AS189&lt;=1),"-1 a 1",IF(AND(AS189&gt;=1.5,AS189&lt;=3.5),"1,5 a 3,5",IF(AND(AS189&gt;=4,AS189&lt;=6),"4 a 6",IF(AND(AS189&gt;=6.5,AS189&lt;=8.5),"6,5 a 8,5",IF(AND(AS189&gt;=9,AS189&lt;=11),"9 a 11",IF(AND(AS189&gt;=11.5,AS189&lt;=13.5),"11,5 a 13,5",IF(AND(AS189&gt;=14,AS189&lt;=16),"14 a 16",IF(AND(AS189&gt;=16.5,AS189&lt;=18.5),"16,5 a 18,5",IF(AND(AS189&gt;=19,AS189&lt;=21),"19 a 21","Fuera de rango"))))))))))))))))</f>
        <v>4 a 6</v>
      </c>
      <c r="AU189" s="11" t="str">
        <f aca="false" t="array" ref="AU189">IF(AT189="","",_xlfn.IFS(AT189="-16 a -14",1,AT189="-13,5 a -11,5",2,AT189="-11 a -9",3,AT189="-8,5 a -6,5",4,AT189="-6 a -4",5,AT189="-3,5 a -1,5",6,AT189="-1 a 1",7,AT189="1,5 a 3,5",8,AT189="4 a 6","NORMA",AT189="6,5 a 8,5",9,AT189="9 a 11",10,AT189="11,5 a 13,5",11,AT189="14 a 16",12,AT189="16,5 a 18,5",13,AT189="19 a 21",14,TRUE(),""))</f>
        <v>NORMA</v>
      </c>
      <c r="AV189" s="9" t="n">
        <v>1</v>
      </c>
      <c r="AW189" s="10" t="str">
        <f aca="false">IF(AV189="","",IF(AND(AV189&gt;=-1,AV189&lt;=-0.5),"-1 a -0,5",IF(AND(AV189&gt;-0.5,AV189&lt;=0),"De -0,5 a 0",IF(AND(AV189&gt;=0.25,AV189&lt;=0.75),"0,25 a 0,75",IF(AND(AV189&gt;=1,AV189&lt;=1.5),"1 a 1,5",IF(AND(AV189&gt;=1.75,AV189&lt;=2.25),"1,75 a 2,25",IF(AND(AV189&gt;=2.5,AV189&lt;=3),"2,5 a 3",IF(AND(AV189&gt;=3.25,AV189&lt;=3.75),"3,25 a 3,75","Fuera de rango"))))))))</f>
        <v>1 a 1,5</v>
      </c>
      <c r="AX189" s="11" t="n">
        <f aca="false">IF(AW189="","",IF(OR(AW189="-1 a -0,5",AW189="-1 a -0.5"),1,IF(OR(AW189="De -0,5 a 0",AW189="-0,5 a 0",AW189="De -0.5 a 0"),2,IF(OR(AW189="0,25 a 0,75",AW189="0.25 a 0.75"),"NORMA",IF(OR(AW189="1 a 1,5",AW189="1 a 1.5"),3,IF(OR(AW189="1,75 a 2,25",AW189="1.75 a 2.25"),4,IF(OR(AW189="2,5 a 3",AW189="2.5 a 3"),5,IF(OR(AW189="3,25 a 3,75",AW189="3.25 a 3.75"),6,""))))))))</f>
        <v>3</v>
      </c>
      <c r="AY189" s="9" t="n">
        <v>-7</v>
      </c>
      <c r="AZ189" s="10" t="str">
        <f aca="false">IF(AY189="","",IF(AND(AY189&gt;=-20,AY189&lt;=-9.5),"-20 a -9,5",IF(AND(AY189&gt;=-9,AY189&lt;=-6.5),"-9 a -6,5",IF(AY189=-6,"-6",IF(AND(AY189&gt;=-5.5,AY189&lt;=-3),"-5,5 a -3",IF(AND(AY189&gt;=-2.5,AY189&lt;=0),"-2,5 a 0",IF(AND(AY189&gt;=0.5,AY189&lt;=3),"0,5 a 3",IF(AND(AY189&gt;=3.5,AY189&lt;=6),"3,5 a 6","Fuera de rango"))))))))</f>
        <v>-9 a -6,5</v>
      </c>
      <c r="BA189" s="11" t="n">
        <f aca="false">IF(AZ189="","",IF(AZ189="-20 a -9,5",1,IF(AZ189="-9 a -6,5",2,IF(AZ189="-6","NORMA",IF(AZ189="-5,5 a -3",3,IF(AZ189="-2,5 a 0",4,IF(AZ189="0,5 a 3",5,IF(AZ189="3,5 a 6",6,""))))))))</f>
        <v>2</v>
      </c>
      <c r="BB189" s="9" t="n">
        <v>0</v>
      </c>
      <c r="BC189" s="10" t="str">
        <f aca="false" t="array" ref="BC189">IF(BB189="","",_xlfn.IFS(AND(BB189&gt;=0,BB189&lt;=2),"0 a 2",AND(BB189&gt;=2.5,BB189&lt;=4.5),"2,5 a 4,5",AND(BB189&gt;=5,BB189&lt;=7),"5 a 7",AND(BB189&gt;=7.5,BB189&lt;=9.5),"7,5 a 9,5",AND(BB189&gt;=10,BB189&lt;=12),"10 a 12",AND(BB189&gt;=12.5,BB189&lt;=14.5),"12,5 a 14,5",BB189=15,"15",AND(BB189&gt;=15.5,BB189&lt;=17.5),"15,5 a 17,5",AND(BB189&gt;=18,BB189&lt;=20),"18 a 20",AND(BB189&gt;=20.5,BB189&lt;=22.5),"20,5 a 22,5",AND(BB189&gt;=23,BB189&lt;=25),"23 a 25",TRUE(),"Fuera de rango"))</f>
        <v>0 a 2</v>
      </c>
      <c r="BD189" s="11" t="n">
        <f aca="false" t="array" ref="BD189">IF(BC189="","",_xlfn.IFS(BC189="0 a 2",1,BC189="2,5 a 4,5",2,BC189="5 a 7",3,BC189="7,5 a 9,5",4,BC189="10 a 12",5,BC189="12,5 a 14,5",6,BC189="15","NORMA",BC189="15,5 a 17,5",7,BC189="18 a 20",8,BC189="20,5 a 22,5",9,BC189="23 a 25",10,TRUE(),"Fuera de rango"))</f>
        <v>1</v>
      </c>
      <c r="BE189" s="9" t="n">
        <v>24</v>
      </c>
      <c r="BF189" s="10" t="str">
        <f aca="false">IF(BE189="","",IF(AND(BE189&gt;=-20,BE189&lt;=-10),"-20 a -10",IF(AND(BE189&gt;=-9.5,BE189&lt;=0.5),"-9,5 a 0,5",IF(AND(BE189&gt;=1,BE189&lt;=11),"1 a 11",IF(AND(BE189&gt;=11.5,BE189&lt;=20.5),"11,5 a 20,5",IF(BE189=21,"21",IF(AND(BE189&gt;=21.5,BE189&lt;=31.5),"21,5 a 31,5",IF(AND(BE189&gt;=32,BE189&lt;=42),"32 a 42","Fuera de rango"))))))))</f>
        <v>21,5 a 31,5</v>
      </c>
      <c r="BG189" s="11" t="n">
        <f aca="false">IF(BF189="","",IF(BF189="-20 a -10",1,IF(BF189="-9,5 a 0,5",2,IF(BF189="1 a 11",3,IF(BF189="11,5 a 20,5",4,IF(BF189="21","NORMA",IF(BF189="21,5 a 31,5",5,IF(BF189="32 a 42",6,""))))))))</f>
        <v>5</v>
      </c>
      <c r="BH189" s="9" t="n">
        <v>8</v>
      </c>
      <c r="BI189" s="10" t="str">
        <f aca="false">IF(BH189="","",IF(AND(BH189&gt;=-20,BH189&lt;=-15),"-20 a -15",IF(AND(BH189&gt;=-14.5,BH189&lt;=-9.5),"-14,5 a -9,5",IF(AND(BH189&gt;=-9,BH189&lt;=-4),"-9 a -4",IF(AND(BH189&gt;=-3.5,BH189&lt;=2.5),"-3,5 a 2,5",IF(AND(BH189&gt;=3,BH189&lt;=8),"3 a 8",IF(AND(BH189&gt;=8.5,BH189&lt;=14.5),"8,5 a 14,5",IF(BH189=15,"15",IF(AND(BH189&gt;=15.5,BH189&lt;=20.5),"15,5 a 20,5",IF(AND(BH189&gt;=21,BH189&lt;=26),"21 a 26","Fuera de rango"))))))))))</f>
        <v>3 a 8</v>
      </c>
      <c r="BJ189" s="11" t="n">
        <f aca="false">IF(BI189="","",IF(BI189="-20 a -15",1,IF(BI189="-14,5 a -9,5",2,IF(BI189="-9 a -4",3,IF(BI189="-3,5 a 2,5",4,IF(BI189="3 a 8",5,IF(BI189="8,5 a 14,5",6,IF(BI189="15","NORMA",IF(BI189="15,5 a 20,5",7,IF(BI189="21 a 26",8,IF(BI189="26,5 a 31,5",9,"")))))))))))</f>
        <v>5</v>
      </c>
      <c r="BK189" s="9" t="n">
        <v>0</v>
      </c>
      <c r="BL189" s="10" t="str">
        <f aca="false">IF(BK189="","",IF(AND(BK189&gt;=0,BK189&lt;=2),"0 - 2",IF(AND(BK189&gt;=2.5,BK189&lt;=4.5),"2,5 - 4,5",IF(AND(BK189&gt;=5,BK189&lt;=7),"5 - 7",IF(AND(BK189&gt;=7.5,BK189&lt;=9.5),"7,5 - 9,5",IF(AND(BK189&gt;=10,BK189&lt;=12),"10 - 12",IF(AND(BK189&gt;=12.5,BK189&lt;=13.5),"12,5 - 13,5",IF(BK189=14,"14",IF(AND(BK189&gt;=14.5,BK189&lt;=16.5),"14,5 - 16,5",IF(AND(BK189&gt;=17,BK189&lt;=19),"17 - 19",IF(AND(BK189&gt;=19.5,BK189&lt;=21.5),"19,5 - 21,5",IF(AND(BK189&gt;=22,BK189&lt;=24),"22 - 24",IF(AND(BK189&gt;=24.5,BK189&lt;=26.5),"24,5 - 26,5",IF(AND(BK189&gt;=27,BK189&lt;=29),"27 - 29",IF(AND(BK189&gt;=29.5,BK189&lt;=30),"29,5 - 30","Fuera de rango")))))))))))))))</f>
        <v>0 - 2</v>
      </c>
      <c r="BM189" s="11" t="n">
        <f aca="false">IF(BL189="","",IF(BL189="0 - 2",1,IF(BL189="2,5 - 4,5",2,IF(BL189="5 - 7",3,IF(BL189="7,5 - 9,5",4,IF(BL189="10 - 12",5,IF(BL189="12,5 - 13,5",6,IF(BL189="14","NORMA",IF(BL189="14,5 - 16,5",7,IF(BL189="17 - 19",8,IF(BL189="19,5 - 21,5",9,IF(BL189="22 - 24",10,IF(BL189="24,5 - 26,5",11,IF(BL189="27 - 29",12,IF(BL189="29,5 - 30",13,"")))))))))))))))</f>
        <v>1</v>
      </c>
      <c r="BN189" s="9" t="n">
        <v>28</v>
      </c>
      <c r="BO189" s="10" t="str">
        <f aca="false">IF(BN189="","",IF(AND(BN189&gt;=-20,BN189&lt;=-10),"-20 a -10",IF(AND(BN189&gt;=-9.5,BN189&lt;=0.5),"-9,5 a 0,5",IF(AND(BN189&gt;=1,BN189&lt;=11),"1 a 11",IF(AND(BN189&gt;=11.5,BN189&lt;=21.5),"11,5 a 21,5",IF(BN189=22,"22",IF(AND(BN189&gt;=22.5,BN189&lt;=32.5),"22,5 a 32,5",IF(AND(BN189&gt;=33,BN189&lt;=43),"33 a 43","Fuera de rango"))))))))</f>
        <v>22,5 a 32,5</v>
      </c>
      <c r="BP189" s="11" t="n">
        <f aca="false">IF(BO189="","",IF(BO189="-20 a -10",1,IF(BO189="-9,5 a 0,5",2,IF(BO189="1 a 11",3,IF(BO189="11,5 a 21,5",4,IF(BO189="22","NORMA",IF(BO189="22,5 a 32,5",5,IF(BO189="33 a 43",6,""))))))))</f>
        <v>5</v>
      </c>
      <c r="BQ189" s="9" t="n">
        <v>6</v>
      </c>
      <c r="BR189" s="10" t="str">
        <f aca="false">IF(BQ189="","",IF(AND(BQ189&gt;=-20,BQ189&lt;=-15),"-20 a -15",IF(AND(BQ189&gt;=-14.5,BQ189&lt;=-9.5),"-14,5 a -9,5",IF(AND(BQ189&gt;=-9,BQ189&lt;=-4),"-9 a -4",IF(AND(BQ189&gt;=-3.5,BQ189&lt;=2.5),"-3,5 a 2,5",IF(AND(BQ189&gt;=3,BQ189&lt;=8),"3 a 8",IF(AND(BQ189&gt;=8.5,BQ189&lt;=13.5),"8,5 a 13,5",IF(AND(BQ189&gt;=14,BQ189&lt;=17.5),"14 a 17,5",IF(BQ189=18,"18",IF(AND(BQ189&gt;=18.5,BQ189&lt;=23.5),"18,5 a 23,5",IF(AND(BQ189&gt;=24,BQ189&lt;=29),"24 a 29",IF(AND(BQ189&gt;=29.5,BQ189&lt;=34.5),"29,5 a 34,5",IF(AND(BQ189&gt;=35,BQ189&lt;=40),"35 a 40","Fuera de rango")))))))))))))</f>
        <v>3 a 8</v>
      </c>
      <c r="BS189" s="11" t="n">
        <f aca="false">IF(BR189="","",IF(BR189="-20 a -15",1,IF(BR189="-14,5 a -9,5",2,IF(BR189="-9 a -4",3,IF(BR189="-3,5 a 2,5",4,IF(BR189="3 a 8",5,IF(BR189="8,5 a 13,5",6,IF(BR189="14 a 17,5",7,IF(BR189="18","NORMA",IF(BR189="18,5 a 23,5",8,IF(BR189="24 a 29",9,IF(BR189="29,5 a 34,5",10,IF(BR189="35 a 40",11,"")))))))))))))</f>
        <v>5</v>
      </c>
      <c r="BT189" s="9" t="n">
        <v>0</v>
      </c>
      <c r="BU189" s="10" t="str">
        <f aca="false">IF(BT189="","",IF(AND(BT189&gt;=-20,BT189&lt;=-18),"-20 a -18",IF(AND(BT189&gt;=-17.5,BT189&lt;=-15.5),"-17,5 a -15,5",IF(AND(BT189&gt;=-15,BT189&lt;=-13),"-15 a -13",IF(AND(BT189&gt;=-12.5,BT189&lt;=-10.5),"-12,5 a -10,5",IF(AND(BT189&gt;=-10,BT189&lt;=-8),"-10 a -8",IF(AND(BT189&gt;=-7.5,BT189&lt;=-5.5),"-7,5 a -5,5",IF(AND(BT189&gt;=-5,BT189&lt;=-3),"-5 a -3",IF(AND(BT189&gt;=-2.5,BT189&lt;=-0.5),"-2,5 a -0,5",IF(BT189=0,"0",IF(AND(BT189&gt;=0.5,BT189&lt;=2.5),"0,5 a 2,5",IF(AND(BT189&gt;=3,BT189&lt;=5),"3 a 5",IF(AND(BT189&gt;=5.5,BT189&lt;=7.5),"5,5 a 7,5",IF(AND(BT189&gt;=8,BT189&lt;=10),"8 a 10",IF(AND(BT189&gt;=10.5,BT189&lt;=12.5),"10,5 a 12,5",IF(AND(BT189&gt;=13,BT189&lt;=15),"13 a 15",IF(AND(BT189&gt;=15.5,BT189&lt;=17.5),"15,5 a 17,5",IF(AND(BT189&gt;=18,BT189&lt;=20),"18 a 20","Fuera de rango"))))))))))))))))))</f>
        <v>0</v>
      </c>
      <c r="BV189" s="11" t="str">
        <f aca="false">IF(BT189="","",IF(BT189=0,"NORMA",IF(AND(BT189&gt;=-20,BT189&lt;=-18),2,IF(AND(BT189&gt;=-17.5,BT189&lt;=-15.5),2,IF(AND(BT189&gt;=-15,BT189&lt;=-13),3,IF(AND(BT189&gt;=-12.5,BT189&lt;=-10.5),4,IF(AND(BT189&gt;=-10,BT189&lt;=-8),5,IF(AND(BT189&gt;=-7.5,BT189&lt;=-5.5),6,IF(AND(BT189&gt;=-5,BT189&lt;=-3),7,IF(AND(BT189&gt;=-2.5,BT189&lt;=-0.5),8,IF(AND(BT189&gt;=0.5,BT189&lt;=2.5),9,IF(AND(BT189&gt;=3,BT189&lt;=5),10,IF(AND(BT189&gt;=5.5,BT189&lt;=7.5),11,IF(AND(BT189&gt;=8,BT189&lt;=10),12,IF(AND(BT189&gt;=10.5,BT189&lt;=12.5),13,IF(AND(BT189&gt;=13,BT189&lt;=15),14,IF(AND(BT189&gt;=15.5,BT189&lt;=17.5),15,IF(AND(BT189&gt;=18,BT189&lt;=20),16,"Fuera de rango"))))))))))))))))))</f>
        <v>NORMA</v>
      </c>
      <c r="BW189" s="9" t="n">
        <v>-6.75</v>
      </c>
      <c r="BX189" s="10" t="n">
        <f aca="false">18.5- (0.3*H189)</f>
        <v>16.1</v>
      </c>
      <c r="BY189" s="10" t="n">
        <f aca="false">(BW189)-(BX189)</f>
        <v>-22.85</v>
      </c>
      <c r="BZ189" s="10" t="str">
        <f aca="false">IF(BY189="","",IF(BY189&lt;-27.5,"De -30 a -28",IF(BY189&lt;-25,"De -27,5 a -25,5",IF(BY189&lt;-22.5,"De -25 a -23",IF(BY189&lt;-20,"De -22,5 a -20,5",IF(BY189&lt;-17.5,"De -20 a -18",IF(BY189&lt;-15,"De -17,5 a -15,5",IF(BY189&lt;-12.5,"De -15 a -13",IF(BY189&lt;-10,"De -12,5 a -10,5",IF(BY189&lt;-7.5,"De -10 a -8",IF(BY189&lt;-5,"De -7,5 a -5,5",IF(BY189&lt;-2.5,"De -5 a -3",IF(BY189&lt;0,"De -2,5 a -0,5",IF(BY189&lt;2.5,"De 0 a 2",IF(BY189&lt;5,"De 2,5 a 4,5",IF(BY189&lt;7.5,"De 5 a 7",IF(BY189&lt;10,"De 7,5 a 9,5",IF(BY189&lt;12.5,"De 10 a 12",IF(BY189&lt;15,"De 12,5 a 14,5",IF(BY189&lt;17.5,"De 15 a 17",IF(BY189&lt;20,"De 17,5 a 19,5",IF(BY189&lt;22.5,"De 20 a 22",IF(BY189&lt;25,"De 22,5 a 24,5",IF(BY189&lt;27.5,"De 25 a 27","De 27,5 a 30"))))))))))))))))))))))))</f>
        <v>De -25 a -23</v>
      </c>
      <c r="CA189" s="12" t="n">
        <f aca="false">IF(BY189="","",IF(BY189&lt;=-28,1,IF(BY189&lt;=-25.5,2,IF(BY189&lt;=-23,3,IF(BY189&lt;=-20.5,4,IF(BY189&lt;=-18,5,IF(BY189&lt;=-15.5,6,IF(BY189&lt;=-13,7,IF(BY189&lt;=-10.5,8,IF(BY189&lt;=-8,9,IF(BY189&lt;=-5.5,10,IF(BY189&lt;=-3,11,IF(BY189&lt;=-0.5,12,IF(BY189&lt;=2,13,IF(BY189&lt;=4.5,14,IF(BY189&lt;=7,15,IF(BY189&lt;=9.5,16,IF(BY189&lt;=12,17,IF(BY189&lt;=14.5,18,IF(BY189&lt;=17,19,IF(BY189&lt;=19.5,20,IF(BY189&lt;=22,21,IF(BY189&lt;=24.5,22,IF(BY189&lt;=27,23,IF(BY189&lt;=30,24,"Fuera de rango")))))))))))))))))))))))))</f>
        <v>4</v>
      </c>
      <c r="CB189" s="9" t="n">
        <v>-6.75</v>
      </c>
      <c r="CC189" s="10" t="n">
        <f aca="false">18.5- (0.3*H189)</f>
        <v>16.1</v>
      </c>
      <c r="CD189" s="10" t="n">
        <f aca="false">(CB189)-(CC189)</f>
        <v>-22.85</v>
      </c>
      <c r="CE189" s="10" t="str">
        <f aca="false">IF(CD189="","",IF(CD189&lt;-27.5,"De -30 a -28",IF(CD189&lt;-25,"De -27,5 a -25,5",IF(CD189&lt;-22.5,"De -25 a -23",IF(CD189&lt;-20,"De -22,5 a -20,5",IF(CD189&lt;-17.5,"De -20 a -18",IF(CD189&lt;-15,"De -17,5 a -15,5",IF(CD189&lt;-12.5,"De -15 a -13",IF(CD189&lt;-10,"De -12,5 a -10,5",IF(CD189&lt;-7.5,"De -10 a -8",IF(CD189&lt;-5,"De -7,5 a -5,5",IF(CD189&lt;-2.5,"De -5 a -3",IF(CD189&lt;0,"De -2,5 a -0,5",IF(CD189&lt;=2,"De 0 a 2",IF(CD189&lt;=4.5,"De 2,5 a 4,5",IF(CD189&lt;=7,"De 5 a 7",IF(CD189&lt;=9.5,"De 7,5 a 9,5",IF(CD189&lt;=12,"De 10 a 12",IF(CD189&lt;=14.5,"De 12,5 a 14,5",IF(CD189&lt;=17,"De 15 a 17",IF(CD189&lt;=19.5,"De 17,5 a 19,5",IF(CD189&lt;=22,"De 20 a 22",IF(CD189&lt;=24.5,"De 22,5 a 24,5",IF(CD189&lt;=27,"De 25 a 27","De 27,5 a 30"))))))))))))))))))))))))</f>
        <v>De -25 a -23</v>
      </c>
      <c r="CF189" s="12" t="n">
        <f aca="false">IF(CD189="","",IF(CD189&lt;-27.5,1,IF(CD189&lt;-25,2,IF(CD189&lt;-22.5,3,IF(CD189&lt;-20,4,IF(CD189&lt;-17.5,5,IF(CD189&lt;-15,6,IF(CD189&lt;-12.5,7,IF(CD189&lt;-10,8,IF(CD189&lt;-7.5,9,IF(CD189&lt;-5,10,IF(CD189&lt;-2.5,11,IF(CD189&lt;0,12,IF(CD189&lt;2.5,13,IF(CD189&lt;5,14,IF(CD189&lt;7.5,15,IF(CD189&lt;10,16,IF(CD189&lt;12.5,17,IF(CD189&lt;15,18,IF(CD189&lt;17.5,19,IF(CD189&lt;20,20,IF(CD189&lt;22.5,21,IF(CD189&lt;25,22,IF(CD189&lt;27.5,23,24))))))))))))))))))))))))</f>
        <v>3</v>
      </c>
      <c r="CG189" s="9" t="n">
        <v>-4.75</v>
      </c>
      <c r="CH189" s="10" t="str">
        <f aca="false">IF(CG189="","",IF(AND(CG189&gt;=-10,CG189&lt;=-9.5),"-10 a -9,5",IF(AND(CG189&gt;-9.5,CG189&lt;=-8.5),"-9 a -8,5",IF(AND(CG189&gt;-8.5,CG189&lt;=-7.5),"-8 a -7,5",IF(AND(CG189&gt;-7.5,CG189&lt;=-6.5),"-7 a -6,5",IF(AND(CG189&gt;-6.5,CG189&lt;=-5.5),"-6 a -5,5",IF(AND(CG189&gt;-5.5,CG189&lt;=-4.5),"-5 a -4,5",IF(AND(CG189&gt;-4.5,CG189&lt;=-3.5),"-4 a -3,5",IF(AND(CG189&gt;-3.5,CG189&lt;=-2.5),"-3 a -2,5",IF(CG189=-2.25,"-2,25",IF(AND(CG189&gt;-2.5,CG189&lt;=-1.5),"-2 a -1,5",IF(AND(CG189&gt;-1.5,CG189&lt;=-0.5),"-1 a -0,5",IF(AND(CG189&gt;-0.5,CG189&lt;=0.5),"0 a 0,5",IF(AND(CG189&gt;0.5,CG189&lt;=1.5),"1 a 1,5",IF(AND(CG189&gt;1.5,CG189&lt;=2.5),"2 a 2,5",IF(AND(CG189&gt;2.5,CG189&lt;=3.5),"3 a 3,5",IF(AND(CG189&gt;3.5,CG189&lt;=4.5),"4 a 4,5",IF(AND(CG189&gt;4.5,CG189&lt;=5.5),"5 a 5,5",IF(AND(CG189&gt;5.5,CG189&lt;=6.5),"6 a 6,5",IF(AND(CG189&gt;6.5,CG189&lt;=7.5),"7 a 7,5",IF(AND(CG189&gt;7.5,CG189&lt;=8.5),"8 a 8,5",IF(AND(CG189&gt;8.5,CG189&lt;=9.5),"9 a 9,5",IF(CG189&gt;=10,"10","Fuera de rango")))))))))))))))))))))))</f>
        <v>-5 a -4,5</v>
      </c>
      <c r="CI189" s="11" t="n">
        <f aca="false">IF(CG189="","",IF(CG189=-2.25,"NORMA",IF(CG189&lt;=-9.5,1,IF(CG189&lt;=-8.5,2,IF(CG189&lt;=-7.5,3,IF(CG189&lt;=-6.5,4,IF(CG189&lt;=-5.5,5,IF(CG189&lt;=-4.5,6,IF(CG189&lt;=-3.5,7,IF(CG189&lt;=-2.5,8,IF(CG189&lt;=-1.5,9,IF(CG189&lt;=-0.5,10,IF(CG189&lt;=0.5,11,IF(CG189&lt;=1.5,12,IF(CG189&lt;=2.5,13,IF(CG189&lt;=3.5,14,IF(CG189&lt;=4.5,15,IF(CG189&lt;=5.5,16,IF(CG189&lt;=6.5,17,IF(CG189&lt;=7.5,18,IF(CG189&lt;=8.5,19,IF(CG189&lt;=9.5,20,IF(CG189=10,21,"Fuera de rango")))))))))))))))))))))))</f>
        <v>6</v>
      </c>
      <c r="CJ189" s="9" t="n">
        <v>5.75</v>
      </c>
      <c r="CK189" s="10" t="str">
        <f aca="false">IF(CJ189="","",IF(AND(CJ189&gt;=-6,CJ189&lt;=-5.5),"-6 a -5,5",IF(AND(CJ189&gt;-5.5,CJ189&lt;=-4.5),"-5 a -4,5",IF(AND(CJ189&gt;-4.5,CJ189&lt;=-3.5),"-4 a -3,5",IF(AND(CJ189&gt;-3.5,CJ189&lt;=-2.5),"-3 a -2,5",IF(AND(CJ189&gt;-2.5,CJ189&lt;=-1.5),"-2 a -1,5",IF(AND(CJ189&gt;-1.5,CJ189&lt;=-0.5),"-1 a -0,5",IF(AND(CJ189&gt;-0.5,CJ189&lt;=0.5),"0 a 0,5",IF(AND(CJ189&gt;0.5,CJ189&lt;=1.5),"1 a 1,5",IF(AND(CJ189&gt;1.5,CJ189&lt;2.5),"2",IF(AND(CJ189&gt;=2.5,CJ189&lt;=3),"2,5 a 3",IF(AND(CJ189&gt;3,CJ189&lt;=4),"3,5 a 4",IF(AND(CJ189&gt;4,CJ189&lt;=5),"4,5 a 5",IF(AND(CJ189&gt;5,CJ189&lt;=6),"5,5 a 6",IF(AND(CJ189&gt;6,CJ189&lt;=7),"6,5 a 7",IF(AND(CJ189&gt;7,CJ189&lt;=8),"7,5 a 8",IF(AND(CJ189&gt;8,CJ189&lt;=9.5),"8,5 a 9,5",IF(CJ189=10,"10","Fuera de rango"))))))))))))))))))</f>
        <v>5,5 a 6</v>
      </c>
      <c r="CL189" s="11" t="n">
        <f aca="false">IF(CK189="","",IF(OR(CK189="-6 a -5,5",CK189="-6 - -5,5"),1,IF(OR(CK189="-5 a -4,5",CK189="-5 - -4,5"),2,IF(OR(CK189="-4 a -3,5",CK189="-4 - -3,5"),3,IF(OR(CK189="-3 a -2,5",CK189="-3 - -2,5"),4,IF(OR(CK189="-2 a -1,5",CK189="-2 - -1,5"),5,IF(OR(CK189="-1 a -0,5",CK189="-1 - -0,5"),6,IF(OR(CK189="0 a 0,5",CK189="0 - 0,5"),7,IF(OR(CK189="1 a 1,5",CK189="1 - 1,5"),8,IF(CK189="2","NORMA",IF(OR(CK189="2,5 a 3",CK189="2,5 - 3"),9,IF(OR(CK189="3,5 a 4",CK189="3,5 - 4"),10,IF(OR(CK189="4,5 a 5",CK189="4,5 - 5"),11,IF(OR(CK189="5,5 a 6",CK189="5,5 - 6"),12,IF(OR(CK189="6,5 a 7",CK189="6,5 - 7"),13,IF(OR(CK189="7,5 a 8",CK189="7,5 - 8"),14,IF(OR(CK189="8,5 a 9",CK189="8,5 - 9,5",CK189="9 a 9,5"),15,IF(CK189="10",15,IF(OR(CK189="0,5 a 1",CK189="0,5 - 1"),7,"Fuera de rango")))))))))))))))))))</f>
        <v>12</v>
      </c>
      <c r="CM189" s="10" t="n">
        <v>0</v>
      </c>
      <c r="CN189" s="10" t="str">
        <f aca="false">IF(CM189=0,"0", " ")</f>
        <v>0</v>
      </c>
      <c r="CO189" s="10" t="str">
        <f aca="false">IF(CM189&gt;0,"EME"," ")</f>
        <v> </v>
      </c>
      <c r="CP189" s="10" t="n">
        <v>0</v>
      </c>
      <c r="CQ189" s="10" t="str">
        <f aca="false">IF(CP189&gt;0,"0", " ")</f>
        <v> </v>
      </c>
      <c r="CR189" s="10" t="str">
        <f aca="false">IF(CP189&gt;0,"EME"," ")</f>
        <v> </v>
      </c>
      <c r="CS189" s="9" t="n">
        <v>0</v>
      </c>
      <c r="CT189" s="10" t="str">
        <f aca="false">IF(CS189&gt;0,"1", " ")</f>
        <v> </v>
      </c>
      <c r="CU189" s="10" t="str">
        <f aca="false">IF(CS189&gt;0,"HIP"," ")</f>
        <v> </v>
      </c>
      <c r="CV189" s="9" t="n">
        <v>0</v>
      </c>
      <c r="CW189" s="10" t="str">
        <f aca="false">IF(CV189&gt;0,"1", " ")</f>
        <v> </v>
      </c>
      <c r="CX189" s="10" t="str">
        <f aca="false">IF(CV189&gt;0,"HIP"," ")</f>
        <v> </v>
      </c>
      <c r="CY189" s="9" t="n">
        <v>0</v>
      </c>
      <c r="CZ189" s="11" t="str">
        <f aca="false">IF(CY189&lt;0,"2"," ")</f>
        <v> </v>
      </c>
      <c r="DA189" s="11" t="str">
        <f aca="false">IF(CY189&lt;0,"MIO"," ")</f>
        <v> </v>
      </c>
      <c r="DB189" s="9" t="n">
        <v>0</v>
      </c>
      <c r="DC189" s="11" t="str">
        <f aca="false">IF(DB189&lt;0,"2"," ")</f>
        <v> </v>
      </c>
      <c r="DD189" s="11" t="str">
        <f aca="false">IF(DB189&lt;0,"MIO"," ")</f>
        <v> </v>
      </c>
      <c r="DE189" s="9" t="n">
        <v>-0.5</v>
      </c>
      <c r="DF189" s="11" t="str">
        <f aca="false">IF(DE189&lt;0,"3"," ")</f>
        <v>3</v>
      </c>
      <c r="DG189" s="11" t="str">
        <f aca="false">IF(DE189&lt;0,"AST"," ")</f>
        <v>AST</v>
      </c>
      <c r="DH189" s="9" t="n">
        <v>-0.5</v>
      </c>
      <c r="DI189" s="11" t="str">
        <f aca="false">IF(DH189&lt;0,"3"," ")</f>
        <v>3</v>
      </c>
      <c r="DJ189" s="11" t="str">
        <f aca="false">IF(DH189&lt;0,"AST"," ")</f>
        <v>AST</v>
      </c>
      <c r="DK189" s="9" t="n">
        <v>0</v>
      </c>
      <c r="DL189" s="10" t="str">
        <f aca="false">IF(DK189&gt;0,"4"," ")</f>
        <v> </v>
      </c>
      <c r="DM189" s="10" t="str">
        <f aca="false">IF(DK189&gt;0,"PRE"," ")</f>
        <v> </v>
      </c>
      <c r="DN189" s="9" t="n">
        <v>0</v>
      </c>
      <c r="DO189" s="10" t="str">
        <f aca="false">IF(DN189&gt;0,"4"," ")</f>
        <v> </v>
      </c>
      <c r="DP189" s="10" t="str">
        <f aca="false">IF(DN189&gt;0,"PRE"," ")</f>
        <v> </v>
      </c>
      <c r="DQ189" s="12" t="n">
        <v>1</v>
      </c>
      <c r="DR189" s="12" t="n">
        <v>1</v>
      </c>
      <c r="DS189" s="12" t="str">
        <f aca="false">CONCATENATE(CO189,CU189,DA189,DG189,DM189)</f>
        <v>   AST </v>
      </c>
      <c r="DT189" s="10" t="str">
        <f aca="false" t="array" ref="DT189">_xlfn.IFS(DS189="EME    ","0", DS189=" HIP   ","1", DS189="  MIO  ","2", DS189="   AST ","3", DS189="    PRE","4", DS189="EME   PRE","5", DS189=" HIP  PRE","6", DS189=" HIP AST ","7", DS189="  MIO PRE","8", DS189="  MIOAST ","9", DS189="   ASTPRE","10",DS189=" HIP ASTPRE","11", DS189="  MIOASTPRE","12", DS189="     ","0")</f>
        <v>3</v>
      </c>
      <c r="DU189" s="1" t="s">
        <v>154</v>
      </c>
      <c r="DV189" s="1" t="str">
        <f aca="false" t="array" ref="DV189">_xlfn.IFS(DU189="SI","2", DU189="NO","1")</f>
        <v>1</v>
      </c>
      <c r="DW189" s="10" t="n">
        <v>0</v>
      </c>
      <c r="DX189" s="11" t="str">
        <f aca="false">IF(DW189=0,"1","2")</f>
        <v>1</v>
      </c>
      <c r="DY189" s="11" t="str">
        <f aca="false" t="array" ref="DY189">_xlfn.IFS(DW189=0,"0", DW189=0.25, "1", DW189=0.5,"2", DW189=0.75,"3", DW189=1,"4",DW189=1.25,"5", DW189=1.5,"6", DW189=1.75,"7", DW189=2,"8")</f>
        <v>0</v>
      </c>
      <c r="DZ189" s="10" t="n">
        <v>0</v>
      </c>
      <c r="EA189" s="11" t="str">
        <f aca="false">IF(DZ189=0,"1","2")</f>
        <v>1</v>
      </c>
      <c r="EB189" s="11" t="str">
        <f aca="false" t="array" ref="EB189">_xlfn.IFS(DZ189=0,"0", DZ189=0.25, "1", DZ189=0.5,"2", DZ189=0.75,"3", DZ189=1,"4",DZ189=1.25,"5", DZ189=1.5,"6", DZ189=1.75,"7", DZ189=2,"8")</f>
        <v>0</v>
      </c>
      <c r="EC189" s="10" t="n">
        <v>0</v>
      </c>
      <c r="ED189" s="10" t="str">
        <f aca="false">IF(EC189=0,"1","2")</f>
        <v>1</v>
      </c>
      <c r="EE189" s="11" t="str">
        <f aca="false" t="array" ref="EE189">_xlfn.IFS(EC189=0,"0", EC189=-0.25, "1", EC189=-0.5,"2", EC189=-0.75,"3", EC189=-1,"4",EC189=-1.25,"5", EC189=-1.5,"6", EC189=-1.75,"7", EC189=-2,"8", EC189=-2.25,"9",EC189=-2.5,"10", EC189=-2.75,"11", EC189=-3,"12", EC189=-3.25,"13", EC189=-3.5,"14", EC189=-3.75,"15",EC189=-4,"16")</f>
        <v>0</v>
      </c>
      <c r="EF189" s="10" t="n">
        <v>0</v>
      </c>
      <c r="EG189" s="10" t="str">
        <f aca="false">IF(EF189=0,"1","2")</f>
        <v>1</v>
      </c>
      <c r="EH189" s="11" t="str">
        <f aca="false" t="array" ref="EH189">_xlfn.IFS(EF189=0,"0", EF189=-0.25, "1", EF189=-0.5,"2", EF189=-0.75,"3", EF189=-1,"4",EF189=-1.25,"5", EF189=-1.5,"6", EF189=-1.75,"7", EF189=-2,"8", EF189=-2.25,"9",EF189=-2.5,"10", EF189=-2.75,"11", EF189=-3,"12", EF189=-3.25,"13", EF189=-3.5,"14", EF189=-3.75,"15",EF189=-4,"16")</f>
        <v>0</v>
      </c>
      <c r="EI189" s="10" t="n">
        <v>0</v>
      </c>
      <c r="EJ189" s="11" t="str">
        <f aca="false">IF(EI189=0,"1","2")</f>
        <v>1</v>
      </c>
      <c r="EK189" s="11" t="str">
        <f aca="false" t="array" ref="EK189">_xlfn.IFS(EI189=0,"0", EI189=-0.25, "1", EI189=-0.5,"2", EI189=-0.75,"3", EI189=-1,"4",EI189=-1.25,"5", EI189=-1.5,"6", EI189=-1.75,"7", EI189=-2,"8", EI189=-2.25,"9", EI189=-2.25,"9",EI189=-2.5,"10", EI189=-2.75,"11", EI189=-3,"12", EI189=-3.25,"13", EI189=-3.5,"14", EI189=-3.75,"15",EI189=-4,"16", EI189=0.25, "17", EI189=0.5, "18")</f>
        <v>0</v>
      </c>
      <c r="EL189" s="10" t="n">
        <v>0</v>
      </c>
      <c r="EM189" s="11" t="str">
        <f aca="false">IF(EL189=0,"1","2")</f>
        <v>1</v>
      </c>
      <c r="EN189" s="11" t="str">
        <f aca="false" t="array" ref="EN189">_xlfn.IFS(EL189=0.25,"17",EL189=0.5,"18", EL189=0,"0", EL189=-0.25, "1", EL189=-0.5,"2", EL189=-0.75,"3", EL189=-1,"4",EL189=-1.25,"5", EL189=-1.5,"6", EL189=-1.75,"7", EL189=-2,"8",EL189= -2.25,"9",EL189=-2.5,"10",EL189= -2.75,"11",EL189= -3,"12",EL189= -3.25,"13",EL189= -3.5,"14",EL189= -3.75,"15",EL189=-4,"16")</f>
        <v>0</v>
      </c>
      <c r="EO189" s="10" t="n">
        <v>0</v>
      </c>
      <c r="EP189" s="11" t="str">
        <f aca="false">IF(EO189=0,"1","2")</f>
        <v>1</v>
      </c>
      <c r="EQ189" s="11" t="str">
        <f aca="false" t="array" ref="EQ189">_xlfn.IFS(EO189=0,"0", EO189=0.25, "1", EO189=0.5,"2", EO189=0.75,"3", EO189=1,"4",EO189=1.25,"5", EO189=1.5,"6", EO189=1.75,"7", EO189=2,"8", EO189=2.25,"9", EO189=2.25,"9",EO189=2.5,"10", EO189=2.75,"11", EO189=3,"12", EO189=3.25,"13", EO189=3.5,"14", EO189=3.75,"15",EO189=4,"16", EO189=-0.25, "17", bq=-0.5, "18")</f>
        <v>0</v>
      </c>
      <c r="ER189" s="10" t="n">
        <v>0</v>
      </c>
      <c r="ES189" s="11" t="str">
        <f aca="false">IF(ER189=0,"1","2")</f>
        <v>1</v>
      </c>
      <c r="ET189" s="11" t="str">
        <f aca="false" t="array" ref="ET189">_xlfn.IFS(ER189=0,"0", ER189=0.25, "1", ER189=0.5,"2", ER189=0.75,"3", ER189=1,"4",ER189=1.25,"5", ER189=1.5,"6", ER189=1.75,"7", ER189=2,"8", ER189=2.25,"9", ER189=2.25,"9",ER189=2.5,"10", ER189=2.75,"11", ER189=3,"12", ER189=3.25,"13", ER189=3.5,"14", ER189=3.75,"15",ER189=4,"16", ER189=-0.25, "17", bq=-0.5, "18")</f>
        <v>0</v>
      </c>
      <c r="EU189" s="13" t="n">
        <v>22</v>
      </c>
      <c r="EV189" s="14" t="str">
        <f aca="false">VLOOKUP(EU189,LEYENDA!$G$2:$H$8,2,TRUE())</f>
        <v>19-24</v>
      </c>
      <c r="EW189" s="14" t="str">
        <f aca="false" t="array" ref="EW189">_xlfn.IFS(EV189="0-5","1", EV189="6-12","2", EV189="13-18","3", EV189="19-24","4", EV189="25-36","5", EV189="37-48","6", EV189="49-60","7")</f>
        <v>4</v>
      </c>
    </row>
    <row r="190" customFormat="false" ht="13.5" hidden="false" customHeight="false" outlineLevel="0" collapsed="false">
      <c r="A190" s="1" t="n">
        <v>59</v>
      </c>
      <c r="B190" s="35" t="n">
        <v>3</v>
      </c>
      <c r="C190" s="33" t="n">
        <v>39494</v>
      </c>
      <c r="D190" s="6"/>
      <c r="E190" s="5" t="str">
        <f aca="false">VLOOKUP(A190,'286'!$A$3:$J$600,10,FALSE())</f>
        <v>BARROSO BRAVO, EMILIO</v>
      </c>
      <c r="F190" s="4" t="str">
        <f aca="false">VLOOKUP(A190,'286'!$A$3:$I$1768,3,FALSE())</f>
        <v>BABRAE</v>
      </c>
      <c r="G190" s="6" t="n">
        <f aca="false">VLOOKUP(A190,'286'!$A$3:$I$1768,4,FALSE())</f>
        <v>35275</v>
      </c>
      <c r="H190" s="7" t="n">
        <f aca="false">YEAR(C190)-YEAR(G190)</f>
        <v>12</v>
      </c>
      <c r="I190" s="1" t="str">
        <f aca="false">VLOOKUP(H190,LEYENDA!$C$2:$D$6,2,TRUE())</f>
        <v>0-12</v>
      </c>
      <c r="J190" s="5" t="str">
        <f aca="false">VLOOKUP(A190,'286'!$A$3:$I$1768,7,FALSE())</f>
        <v>H</v>
      </c>
      <c r="K190" s="8" t="str">
        <f aca="false">VLOOKUP(A190,'286'!$A$3:$I$1768,2,FALSE())</f>
        <v>OD</v>
      </c>
      <c r="L190" s="4" t="str">
        <f aca="false">VLOOKUP(A190,'286'!$A$3:$I$1768,8,FALSE())</f>
        <v>D</v>
      </c>
      <c r="M190" s="4" t="str">
        <f aca="false">VLOOKUP(A190,'286'!$A$3:$I$1768,9,FALSE())</f>
        <v>I</v>
      </c>
      <c r="N190" s="8" t="str">
        <f aca="false">IF(R190=O190, "MISMA","CONTRARIA")</f>
        <v>CONTRARIA</v>
      </c>
      <c r="O190" s="8" t="str">
        <f aca="false" t="array" ref="O190">_xlfn.IFS(L190="D","1", L190="I","2")</f>
        <v>1</v>
      </c>
      <c r="P190" s="8" t="str">
        <f aca="false" t="array" ref="P190">_xlfn.IFS(K190="OD","1", K190="OI","2")</f>
        <v>1</v>
      </c>
      <c r="Q190" s="1" t="str">
        <f aca="false" t="array" ref="Q190">_xlfn.IFS(J190="M","1", J190="H","2")</f>
        <v>2</v>
      </c>
      <c r="R190" s="8" t="str">
        <f aca="false" t="array" ref="R190">_xlfn.IFS(M190="D","1", M190="I","2")</f>
        <v>2</v>
      </c>
      <c r="S190" s="1" t="str">
        <f aca="false" t="array" ref="S190">_xlfn.IFS(N190="CONTRARIA", "1",N190= "MISMA","2")</f>
        <v>1</v>
      </c>
      <c r="T190" s="1" t="str">
        <f aca="false" t="array" ref="T190">_xlfn.IFS(I190="0-12","1", I190="13-24","2", I190="25-40","3", I190="41-60","4", I190="61-100","5")</f>
        <v>1</v>
      </c>
      <c r="U190" s="9" t="n">
        <v>1</v>
      </c>
      <c r="V190" s="1" t="str">
        <f aca="false">IF(U190="","",IF(AND(U190&gt;=-9,U190&lt;=-6.5),"-9 a -6,5",IF(AND(U190&gt;=-6,U190&lt;=-3.5),"-6 a -3,5",IF(AND(U190&gt;=-3,U190&lt;=-1),"-3 a -1",IF(U190=-0.5,"-0,5",IF(AND(U190&gt;=0,U190&lt;=2.5),"0 a 2,5",IF(AND(U190&gt;=3,U190&lt;=5.5),"3 a 5,5",IF(AND(U190&gt;=6,U190&lt;=8.5),"6 a 8,5",IF(AND(U190&gt;=9,U190&lt;=20),"9 a 20","Fuera de rango")))))))))</f>
        <v>0 a 2,5</v>
      </c>
      <c r="W190" s="11" t="n">
        <f aca="false">IF(V190="","",IF(V190="-9 a -6,5",2,IF(V190="-6 a -3,5",3,IF(V190="-3 a -1",4,IF(V190="-0,5","NORMA",IF(V190="0 a 2,5",5,IF(V190="3 a 5,5",6,IF(V190="6 a 8,5",7,IF(V190="9 a 20",8,"Fuera de rango")))))))))</f>
        <v>5</v>
      </c>
      <c r="X190" s="9" t="n">
        <v>0</v>
      </c>
      <c r="Y190" s="10" t="str">
        <f aca="false">IF(X190="","",IF(AND(X190&gt;=0,X190&lt;=4),"0 a 4",IF(AND(X190&gt;=4.5,X190&lt;=8.5),"4,5 a 8,5",IF(X190=9,"9",IF(AND(X190&gt;=9.5,X190&lt;=13),"9,5 a 13",IF(AND(X190&gt;=13.5,X190&lt;=20),"13,5 a 20",IF(AND(X190&gt;=20.5,X190&lt;=35),"20,5 a 35","Fuera de rango")))))))</f>
        <v>0 a 4</v>
      </c>
      <c r="Z190" s="11" t="n">
        <f aca="false">IF(Y190="","",IF(Y190="0 a 4",1,IF(Y190="4,5 a 8,5",2,IF(Y190="9","NORMA",IF(Y190="9,5 a 13",3,IF(Y190="13,5 a 20",4,IF(Y190="20,5 a 35",5,"Fuera de rango")))))))</f>
        <v>1</v>
      </c>
      <c r="AA190" s="9" t="n">
        <v>12</v>
      </c>
      <c r="AB190" s="10" t="str">
        <f aca="false">IF(AA190="","",IF(AND(AA190&gt;=0,AA190&lt;=9),"0 a 9",IF(AND(AA190&gt;=9.5,AA190&lt;=18.5),"9,5 a 18,5",IF(AA190=19,"19",IF(AND(AA190&gt;=19.5,AA190&lt;=28),"19,5 a 28",IF(AND(AA190&gt;=28.5,AA190&lt;=40),"28,5 a 40","Fuera de rango"))))))</f>
        <v>9,5 a 18,5</v>
      </c>
      <c r="AC190" s="11" t="n">
        <f aca="false" t="array" ref="AC190">_xlfn.IFS(AB190="","",AB190="0 a 9",1,AB190="9,5 a 18,5",2,AB190="19","NORMA",AB190="19,5 a 28",3,AB190="28,5 a 40",4,TRUE(),"Fuera de rango")</f>
        <v>2</v>
      </c>
      <c r="AD190" s="9" t="n">
        <v>6</v>
      </c>
      <c r="AE190" s="10" t="str">
        <f aca="false">IF(AD190="","",IF(AND(AD190&gt;=-10,AD190&lt;=0),"De -10 a 0",IF(AND(AD190&gt;=0.5,AD190&lt;=9.5),"0,5 a 9,5",IF(AD190=10,"10",IF(AND(AD190&gt;=10.5,AD190&lt;=20),"10,5 a 20",IF(AND(AD190&gt;=20.5,AD190&lt;=40),"20,5 a 40","Fuera de rango"))))))</f>
        <v>0,5 a 9,5</v>
      </c>
      <c r="AF190" s="12" t="n">
        <f aca="false">IF(AD190="","",IF(AND(AD190&gt;=-10,AD190&lt;=0),1,IF(AND(AD190&gt;=0.5,AD190&lt;=9.5),2,IF(AD190=10,"NORMA",IF(AND(AD190&gt;=10.5,AD190&lt;=20),3,IF(AND(AD190&gt;=20.5,AD190&lt;=40),4,""))))))</f>
        <v>2</v>
      </c>
      <c r="AG190" s="9" t="n">
        <v>8</v>
      </c>
      <c r="AH190" s="10" t="str">
        <f aca="false">IF(AG190="","",IF(AND(AG190&gt;=0,AG190&lt;=4),"0 a 4",IF(AND(AG190&gt;=4.5,AG190&lt;=8.5),"4,5 a 8,5",IF(AG190=9,"9",IF(AND(AG190&gt;=9.5,AG190&lt;=13),"9,5 a 13",IF(AND(AG190&gt;=13.5,AG190&lt;=25),"13,5 a 25","Fuera de rango"))))))</f>
        <v>4,5 a 8,5</v>
      </c>
      <c r="AI190" s="11" t="n">
        <f aca="false">IF(AH190="","",IF(AH190="0 a 4",1,IF(AH190="4,5 a 8,5",2,IF(AH190="9","NORMA",IF(AH190="9,5 a 13",3,IF(AH190="13,5 a 25",4,""))))))</f>
        <v>2</v>
      </c>
      <c r="AJ190" s="9" t="n">
        <v>4</v>
      </c>
      <c r="AK190" s="10" t="str">
        <f aca="false">IF(AJ190="","",IF(AND(AJ190&gt;=-15,AJ190&lt;=-10.5),"-15 a -10,5",IF(AND(AJ190&gt;=-10,AJ190&lt;=-4),"-10 a -4",IF(AND(AJ190&gt;=-4.5,AJ190&lt;=0),"-4,5 a 0",IF(AND(AJ190&gt;=0.5,AJ190&lt;=4.5),"0,5 a 4,5",IF(AJ190=5,"5",IF(AND(AJ190&gt;=5.5,AJ190&lt;=10),"5,5 a 10",IF(AND(AJ190&gt;=10.5,AJ190&lt;=20),"10,5 a 20","Fuera de rango"))))))))</f>
        <v>0,5 a 4,5</v>
      </c>
      <c r="AL190" s="11" t="n">
        <f aca="false">IF(AK190="","",IF(AK190="-15 a -10,5",1,IF(AK190="-10 a -4",2,IF(AK190="-4,5 a 0",3,IF(AK190="0,5 a 4,5",4,IF(AK190="5","NORMA",IF(AK190="5,5 a 10",5,IF(AK190="10,5 a 20",6,"Error"))))))))</f>
        <v>4</v>
      </c>
      <c r="AM190" s="9" t="n">
        <v>0</v>
      </c>
      <c r="AN190" s="10" t="str">
        <f aca="false">IF(AM190="","",IF(AND(AM190&gt;=-7.5,AM190&lt;=-5.5),"-7,5 a -5,5",IF(AND(AM190&gt;=-5,AM190&lt;=-3),"-5 a -3",IF(AND(AM190&gt;=-2.5,AM190&lt;=-0.5),"-2,5 a -0,5",IF(AM190=0,"0,00",IF(AND(AM190&gt;=0.5,AM190&lt;=2.5),"0,5 a 2,5",IF(AND(AM190&gt;=3,AM190&lt;=5),"3 a 5",IF(AND(AM190&gt;=5.5,AM190&lt;=7.5),"5,5 a 7,5",IF(AND(AM190&gt;=8,AM190&lt;=10),"8 a 10","Fuera de rango")))))))))</f>
        <v>0,00</v>
      </c>
      <c r="AO190" s="11" t="str">
        <f aca="false">IF(AN190="","",IF(AN190="-7,5 a -5,5",1,IF(AN190="-5 a -3",2,IF(AN190="-2,5 a -0,5",3,IF(AN190="0,00","NORMA",IF(AN190="0,5 a 2,5",4,IF(AN190="3 a 5",5,IF(AN190="5,5 a 7,5",6,IF(AN190="8 a 10",7,"Error")))))))))</f>
        <v>NORMA</v>
      </c>
      <c r="AP190" s="9" t="n">
        <v>3</v>
      </c>
      <c r="AQ190" s="10" t="str">
        <f aca="false">IF(AP190="","",IF(AND(AP190&gt;=-20,AP190&lt;=-9.5),"-20 a -9,5",IF(AND(AP190&gt;=-9,AP190&lt;=-6.5),"-9 a -6,5",IF(AP190=-6,"-6",IF(AND(AP190&gt;=-5.5,AP190&lt;=-3),"-5,5 a -3",IF(AND(AP190&gt;=-2.5,AP190&lt;=0),"-2,5 a 0",IF(AND(AP190&gt;=0.5,AP190&lt;=3),"0,5 a 3",IF(AND(AP190&gt;=3.5,AP190&lt;=6),"3,5 a 6",IF(AND(AP190&gt;=6.5,AP190&lt;=9),"6,5 a 9",IF(AND(AP190&gt;=9.5,AP190&lt;=20),"9,5 a 20","Fuera de rango"))))))))))</f>
        <v>0,5 a 3</v>
      </c>
      <c r="AR190" s="11" t="n">
        <f aca="false">IF(AQ190="","",IF(AQ190="-20 a -9,5",1,IF(AQ190="-9 a -6,5",2,IF(AQ190="-6","NORMA",IF(AQ190="-5,5 a -3",3,IF(AQ190="-2,5 a 0",4,IF(AQ190="0,5 a 3",5,IF(AQ190="3,5 a 6",6,IF(AQ190="6,5 a 9",7,IF(AQ190="9,5 a 20",8,""))))))))))</f>
        <v>5</v>
      </c>
      <c r="AS190" s="9" t="n">
        <v>10</v>
      </c>
      <c r="AT190" s="10" t="str">
        <f aca="false">IF(AS190="","",IF(AND(AS190&gt;=-16,AS190&lt;=-14),"-16 a -14",IF(AND(AS190&gt;=-13.5,AS190&lt;=-11.5),"-13,5 a -11,5",IF(AND(AS190&gt;=-11,AS190&lt;=-9),"-11 a -9",IF(AND(AS190&gt;=-8.5,AS190&lt;=-6.5),"-8,5 a -6,5",IF(AND(AS190&gt;=-6,AS190&lt;=-4),"-6 a -4",IF(AND(AS190&gt;=-3.5,AS190&lt;=-1.5),"-3,5 a -1,5",IF(AND(AS190&gt;=-1,AS190&lt;=1),"-1 a 1",IF(AND(AS190&gt;=1.5,AS190&lt;=3.5),"1,5 a 3,5",IF(AND(AS190&gt;=4,AS190&lt;=6),"4 a 6",IF(AND(AS190&gt;=6.5,AS190&lt;=8.5),"6,5 a 8,5",IF(AND(AS190&gt;=9,AS190&lt;=11),"9 a 11",IF(AND(AS190&gt;=11.5,AS190&lt;=13.5),"11,5 a 13,5",IF(AND(AS190&gt;=14,AS190&lt;=16),"14 a 16",IF(AND(AS190&gt;=16.5,AS190&lt;=18.5),"16,5 a 18,5",IF(AND(AS190&gt;=19,AS190&lt;=21),"19 a 21","Fuera de rango"))))))))))))))))</f>
        <v>9 a 11</v>
      </c>
      <c r="AU190" s="11" t="n">
        <f aca="false" t="array" ref="AU190">IF(AT190="","",_xlfn.IFS(AT190="-16 a -14",1,AT190="-13,5 a -11,5",2,AT190="-11 a -9",3,AT190="-8,5 a -6,5",4,AT190="-6 a -4",5,AT190="-3,5 a -1,5",6,AT190="-1 a 1",7,AT190="1,5 a 3,5",8,AT190="4 a 6","NORMA",AT190="6,5 a 8,5",9,AT190="9 a 11",10,AT190="11,5 a 13,5",11,AT190="14 a 16",12,AT190="16,5 a 18,5",13,AT190="19 a 21",14,TRUE(),""))</f>
        <v>10</v>
      </c>
      <c r="AV190" s="9" t="n">
        <v>1</v>
      </c>
      <c r="AW190" s="10" t="str">
        <f aca="false">IF(AV190="","",IF(AND(AV190&gt;=-1,AV190&lt;=-0.5),"-1 a -0,5",IF(AND(AV190&gt;-0.5,AV190&lt;=0),"De -0,5 a 0",IF(AND(AV190&gt;=0.25,AV190&lt;=0.75),"0,25 a 0,75",IF(AND(AV190&gt;=1,AV190&lt;=1.5),"1 a 1,5",IF(AND(AV190&gt;=1.75,AV190&lt;=2.25),"1,75 a 2,25",IF(AND(AV190&gt;=2.5,AV190&lt;=3),"2,5 a 3",IF(AND(AV190&gt;=3.25,AV190&lt;=3.75),"3,25 a 3,75","Fuera de rango"))))))))</f>
        <v>1 a 1,5</v>
      </c>
      <c r="AX190" s="11" t="n">
        <f aca="false">IF(AW190="","",IF(OR(AW190="-1 a -0,5",AW190="-1 a -0.5"),1,IF(OR(AW190="De -0,5 a 0",AW190="-0,5 a 0",AW190="De -0.5 a 0"),2,IF(OR(AW190="0,25 a 0,75",AW190="0.25 a 0.75"),"NORMA",IF(OR(AW190="1 a 1,5",AW190="1 a 1.5"),3,IF(OR(AW190="1,75 a 2,25",AW190="1.75 a 2.25"),4,IF(OR(AW190="2,5 a 3",AW190="2.5 a 3"),5,IF(OR(AW190="3,25 a 3,75",AW190="3.25 a 3.75"),6,""))))))))</f>
        <v>3</v>
      </c>
      <c r="AY190" s="9" t="n">
        <v>-1</v>
      </c>
      <c r="AZ190" s="10" t="str">
        <f aca="false">IF(AY190="","",IF(AND(AY190&gt;=-20,AY190&lt;=-9.5),"-20 a -9,5",IF(AND(AY190&gt;=-9,AY190&lt;=-6.5),"-9 a -6,5",IF(AY190=-6,"-6",IF(AND(AY190&gt;=-5.5,AY190&lt;=-3),"-5,5 a -3",IF(AND(AY190&gt;=-2.5,AY190&lt;=0),"-2,5 a 0",IF(AND(AY190&gt;=0.5,AY190&lt;=3),"0,5 a 3",IF(AND(AY190&gt;=3.5,AY190&lt;=6),"3,5 a 6","Fuera de rango"))))))))</f>
        <v>-2,5 a 0</v>
      </c>
      <c r="BA190" s="11" t="n">
        <f aca="false">IF(AZ190="","",IF(AZ190="-20 a -9,5",1,IF(AZ190="-9 a -6,5",2,IF(AZ190="-6","NORMA",IF(AZ190="-5,5 a -3",3,IF(AZ190="-2,5 a 0",4,IF(AZ190="0,5 a 3",5,IF(AZ190="3,5 a 6",6,""))))))))</f>
        <v>4</v>
      </c>
      <c r="BB190" s="9" t="n">
        <v>0</v>
      </c>
      <c r="BC190" s="10" t="str">
        <f aca="false" t="array" ref="BC190">IF(BB190="","",_xlfn.IFS(AND(BB190&gt;=0,BB190&lt;=2),"0 a 2",AND(BB190&gt;=2.5,BB190&lt;=4.5),"2,5 a 4,5",AND(BB190&gt;=5,BB190&lt;=7),"5 a 7",AND(BB190&gt;=7.5,BB190&lt;=9.5),"7,5 a 9,5",AND(BB190&gt;=10,BB190&lt;=12),"10 a 12",AND(BB190&gt;=12.5,BB190&lt;=14.5),"12,5 a 14,5",BB190=15,"15",AND(BB190&gt;=15.5,BB190&lt;=17.5),"15,5 a 17,5",AND(BB190&gt;=18,BB190&lt;=20),"18 a 20",AND(BB190&gt;=20.5,BB190&lt;=22.5),"20,5 a 22,5",AND(BB190&gt;=23,BB190&lt;=25),"23 a 25",TRUE(),"Fuera de rango"))</f>
        <v>0 a 2</v>
      </c>
      <c r="BD190" s="11" t="n">
        <f aca="false" t="array" ref="BD190">IF(BC190="","",_xlfn.IFS(BC190="0 a 2",1,BC190="2,5 a 4,5",2,BC190="5 a 7",3,BC190="7,5 a 9,5",4,BC190="10 a 12",5,BC190="12,5 a 14,5",6,BC190="15","NORMA",BC190="15,5 a 17,5",7,BC190="18 a 20",8,BC190="20,5 a 22,5",9,BC190="23 a 25",10,TRUE(),"Fuera de rango"))</f>
        <v>1</v>
      </c>
      <c r="BE190" s="9" t="n">
        <v>30</v>
      </c>
      <c r="BF190" s="10" t="str">
        <f aca="false">IF(BE190="","",IF(AND(BE190&gt;=-20,BE190&lt;=-10),"-20 a -10",IF(AND(BE190&gt;=-9.5,BE190&lt;=0.5),"-9,5 a 0,5",IF(AND(BE190&gt;=1,BE190&lt;=11),"1 a 11",IF(AND(BE190&gt;=11.5,BE190&lt;=20.5),"11,5 a 20,5",IF(BE190=21,"21",IF(AND(BE190&gt;=21.5,BE190&lt;=31.5),"21,5 a 31,5",IF(AND(BE190&gt;=32,BE190&lt;=42),"32 a 42","Fuera de rango"))))))))</f>
        <v>21,5 a 31,5</v>
      </c>
      <c r="BG190" s="11" t="n">
        <f aca="false">IF(BF190="","",IF(BF190="-20 a -10",1,IF(BF190="-9,5 a 0,5",2,IF(BF190="1 a 11",3,IF(BF190="11,5 a 20,5",4,IF(BF190="21","NORMA",IF(BF190="21,5 a 31,5",5,IF(BF190="32 a 42",6,""))))))))</f>
        <v>5</v>
      </c>
      <c r="BH190" s="9" t="n">
        <v>18</v>
      </c>
      <c r="BI190" s="10" t="str">
        <f aca="false">IF(BH190="","",IF(AND(BH190&gt;=-20,BH190&lt;=-15),"-20 a -15",IF(AND(BH190&gt;=-14.5,BH190&lt;=-9.5),"-14,5 a -9,5",IF(AND(BH190&gt;=-9,BH190&lt;=-4),"-9 a -4",IF(AND(BH190&gt;=-3.5,BH190&lt;=2.5),"-3,5 a 2,5",IF(AND(BH190&gt;=3,BH190&lt;=8),"3 a 8",IF(AND(BH190&gt;=8.5,BH190&lt;=14.5),"8,5 a 14,5",IF(BH190=15,"15",IF(AND(BH190&gt;=15.5,BH190&lt;=20.5),"15,5 a 20,5",IF(AND(BH190&gt;=21,BH190&lt;=26),"21 a 26","Fuera de rango"))))))))))</f>
        <v>15,5 a 20,5</v>
      </c>
      <c r="BJ190" s="11" t="n">
        <f aca="false">IF(BI190="","",IF(BI190="-20 a -15",1,IF(BI190="-14,5 a -9,5",2,IF(BI190="-9 a -4",3,IF(BI190="-3,5 a 2,5",4,IF(BI190="3 a 8",5,IF(BI190="8,5 a 14,5",6,IF(BI190="15","NORMA",IF(BI190="15,5 a 20,5",7,IF(BI190="21 a 26",8,IF(BI190="26,5 a 31,5",9,"")))))))))))</f>
        <v>7</v>
      </c>
      <c r="BK190" s="9" t="n">
        <v>0</v>
      </c>
      <c r="BL190" s="10" t="str">
        <f aca="false">IF(BK190="","",IF(AND(BK190&gt;=0,BK190&lt;=2),"0 - 2",IF(AND(BK190&gt;=2.5,BK190&lt;=4.5),"2,5 - 4,5",IF(AND(BK190&gt;=5,BK190&lt;=7),"5 - 7",IF(AND(BK190&gt;=7.5,BK190&lt;=9.5),"7,5 - 9,5",IF(AND(BK190&gt;=10,BK190&lt;=12),"10 - 12",IF(AND(BK190&gt;=12.5,BK190&lt;=13.5),"12,5 - 13,5",IF(BK190=14,"14",IF(AND(BK190&gt;=14.5,BK190&lt;=16.5),"14,5 - 16,5",IF(AND(BK190&gt;=17,BK190&lt;=19),"17 - 19",IF(AND(BK190&gt;=19.5,BK190&lt;=21.5),"19,5 - 21,5",IF(AND(BK190&gt;=22,BK190&lt;=24),"22 - 24",IF(AND(BK190&gt;=24.5,BK190&lt;=26.5),"24,5 - 26,5",IF(AND(BK190&gt;=27,BK190&lt;=29),"27 - 29",IF(AND(BK190&gt;=29.5,BK190&lt;=30),"29,5 - 30","Fuera de rango")))))))))))))))</f>
        <v>0 - 2</v>
      </c>
      <c r="BM190" s="11" t="n">
        <f aca="false">IF(BL190="","",IF(BL190="0 - 2",1,IF(BL190="2,5 - 4,5",2,IF(BL190="5 - 7",3,IF(BL190="7,5 - 9,5",4,IF(BL190="10 - 12",5,IF(BL190="12,5 - 13,5",6,IF(BL190="14","NORMA",IF(BL190="14,5 - 16,5",7,IF(BL190="17 - 19",8,IF(BL190="19,5 - 21,5",9,IF(BL190="22 - 24",10,IF(BL190="24,5 - 26,5",11,IF(BL190="27 - 29",12,IF(BL190="29,5 - 30",13,"")))))))))))))))</f>
        <v>1</v>
      </c>
      <c r="BN190" s="9" t="n">
        <v>20</v>
      </c>
      <c r="BO190" s="10" t="str">
        <f aca="false">IF(BN190="","",IF(AND(BN190&gt;=-20,BN190&lt;=-10),"-20 a -10",IF(AND(BN190&gt;=-9.5,BN190&lt;=0.5),"-9,5 a 0,5",IF(AND(BN190&gt;=1,BN190&lt;=11),"1 a 11",IF(AND(BN190&gt;=11.5,BN190&lt;=21.5),"11,5 a 21,5",IF(BN190=22,"22",IF(AND(BN190&gt;=22.5,BN190&lt;=32.5),"22,5 a 32,5",IF(AND(BN190&gt;=33,BN190&lt;=43),"33 a 43","Fuera de rango"))))))))</f>
        <v>11,5 a 21,5</v>
      </c>
      <c r="BP190" s="11" t="n">
        <f aca="false">IF(BO190="","",IF(BO190="-20 a -10",1,IF(BO190="-9,5 a 0,5",2,IF(BO190="1 a 11",3,IF(BO190="11,5 a 21,5",4,IF(BO190="22","NORMA",IF(BO190="22,5 a 32,5",5,IF(BO190="33 a 43",6,""))))))))</f>
        <v>4</v>
      </c>
      <c r="BQ190" s="9" t="n">
        <v>8</v>
      </c>
      <c r="BR190" s="10" t="str">
        <f aca="false">IF(BQ190="","",IF(AND(BQ190&gt;=-20,BQ190&lt;=-15),"-20 a -15",IF(AND(BQ190&gt;=-14.5,BQ190&lt;=-9.5),"-14,5 a -9,5",IF(AND(BQ190&gt;=-9,BQ190&lt;=-4),"-9 a -4",IF(AND(BQ190&gt;=-3.5,BQ190&lt;=2.5),"-3,5 a 2,5",IF(AND(BQ190&gt;=3,BQ190&lt;=8),"3 a 8",IF(AND(BQ190&gt;=8.5,BQ190&lt;=13.5),"8,5 a 13,5",IF(AND(BQ190&gt;=14,BQ190&lt;=17.5),"14 a 17,5",IF(BQ190=18,"18",IF(AND(BQ190&gt;=18.5,BQ190&lt;=23.5),"18,5 a 23,5",IF(AND(BQ190&gt;=24,BQ190&lt;=29),"24 a 29",IF(AND(BQ190&gt;=29.5,BQ190&lt;=34.5),"29,5 a 34,5",IF(AND(BQ190&gt;=35,BQ190&lt;=40),"35 a 40","Fuera de rango")))))))))))))</f>
        <v>3 a 8</v>
      </c>
      <c r="BS190" s="11" t="n">
        <f aca="false">IF(BR190="","",IF(BR190="-20 a -15",1,IF(BR190="-14,5 a -9,5",2,IF(BR190="-9 a -4",3,IF(BR190="-3,5 a 2,5",4,IF(BR190="3 a 8",5,IF(BR190="8,5 a 13,5",6,IF(BR190="14 a 17,5",7,IF(BR190="18","NORMA",IF(BR190="18,5 a 23,5",8,IF(BR190="24 a 29",9,IF(BR190="29,5 a 34,5",10,IF(BR190="35 a 40",11,"")))))))))))))</f>
        <v>5</v>
      </c>
      <c r="BT190" s="9" t="n">
        <v>0</v>
      </c>
      <c r="BU190" s="10" t="str">
        <f aca="false">IF(BT190="","",IF(AND(BT190&gt;=-20,BT190&lt;=-18),"-20 a -18",IF(AND(BT190&gt;=-17.5,BT190&lt;=-15.5),"-17,5 a -15,5",IF(AND(BT190&gt;=-15,BT190&lt;=-13),"-15 a -13",IF(AND(BT190&gt;=-12.5,BT190&lt;=-10.5),"-12,5 a -10,5",IF(AND(BT190&gt;=-10,BT190&lt;=-8),"-10 a -8",IF(AND(BT190&gt;=-7.5,BT190&lt;=-5.5),"-7,5 a -5,5",IF(AND(BT190&gt;=-5,BT190&lt;=-3),"-5 a -3",IF(AND(BT190&gt;=-2.5,BT190&lt;=-0.5),"-2,5 a -0,5",IF(BT190=0,"0",IF(AND(BT190&gt;=0.5,BT190&lt;=2.5),"0,5 a 2,5",IF(AND(BT190&gt;=3,BT190&lt;=5),"3 a 5",IF(AND(BT190&gt;=5.5,BT190&lt;=7.5),"5,5 a 7,5",IF(AND(BT190&gt;=8,BT190&lt;=10),"8 a 10",IF(AND(BT190&gt;=10.5,BT190&lt;=12.5),"10,5 a 12,5",IF(AND(BT190&gt;=13,BT190&lt;=15),"13 a 15",IF(AND(BT190&gt;=15.5,BT190&lt;=17.5),"15,5 a 17,5",IF(AND(BT190&gt;=18,BT190&lt;=20),"18 a 20","Fuera de rango"))))))))))))))))))</f>
        <v>0</v>
      </c>
      <c r="BV190" s="11" t="str">
        <f aca="false">IF(BT190="","",IF(BT190=0,"NORMA",IF(AND(BT190&gt;=-20,BT190&lt;=-18),2,IF(AND(BT190&gt;=-17.5,BT190&lt;=-15.5),2,IF(AND(BT190&gt;=-15,BT190&lt;=-13),3,IF(AND(BT190&gt;=-12.5,BT190&lt;=-10.5),4,IF(AND(BT190&gt;=-10,BT190&lt;=-8),5,IF(AND(BT190&gt;=-7.5,BT190&lt;=-5.5),6,IF(AND(BT190&gt;=-5,BT190&lt;=-3),7,IF(AND(BT190&gt;=-2.5,BT190&lt;=-0.5),8,IF(AND(BT190&gt;=0.5,BT190&lt;=2.5),9,IF(AND(BT190&gt;=3,BT190&lt;=5),10,IF(AND(BT190&gt;=5.5,BT190&lt;=7.5),11,IF(AND(BT190&gt;=8,BT190&lt;=10),12,IF(AND(BT190&gt;=10.5,BT190&lt;=12.5),13,IF(AND(BT190&gt;=13,BT190&lt;=15),14,IF(AND(BT190&gt;=15.5,BT190&lt;=17.5),15,IF(AND(BT190&gt;=18,BT190&lt;=20),16,"Fuera de rango"))))))))))))))))))</f>
        <v>NORMA</v>
      </c>
      <c r="BW190" s="9" t="n">
        <v>-6.25</v>
      </c>
      <c r="BX190" s="10" t="n">
        <f aca="false">18.5- (0.3*H190)</f>
        <v>14.9</v>
      </c>
      <c r="BY190" s="10" t="n">
        <f aca="false">(BW190)-(BX190)</f>
        <v>-21.15</v>
      </c>
      <c r="BZ190" s="10" t="str">
        <f aca="false">IF(BY190="","",IF(BY190&lt;-27.5,"De -30 a -28",IF(BY190&lt;-25,"De -27,5 a -25,5",IF(BY190&lt;-22.5,"De -25 a -23",IF(BY190&lt;-20,"De -22,5 a -20,5",IF(BY190&lt;-17.5,"De -20 a -18",IF(BY190&lt;-15,"De -17,5 a -15,5",IF(BY190&lt;-12.5,"De -15 a -13",IF(BY190&lt;-10,"De -12,5 a -10,5",IF(BY190&lt;-7.5,"De -10 a -8",IF(BY190&lt;-5,"De -7,5 a -5,5",IF(BY190&lt;-2.5,"De -5 a -3",IF(BY190&lt;0,"De -2,5 a -0,5",IF(BY190&lt;2.5,"De 0 a 2",IF(BY190&lt;5,"De 2,5 a 4,5",IF(BY190&lt;7.5,"De 5 a 7",IF(BY190&lt;10,"De 7,5 a 9,5",IF(BY190&lt;12.5,"De 10 a 12",IF(BY190&lt;15,"De 12,5 a 14,5",IF(BY190&lt;17.5,"De 15 a 17",IF(BY190&lt;20,"De 17,5 a 19,5",IF(BY190&lt;22.5,"De 20 a 22",IF(BY190&lt;25,"De 22,5 a 24,5",IF(BY190&lt;27.5,"De 25 a 27","De 27,5 a 30"))))))))))))))))))))))))</f>
        <v>De -22,5 a -20,5</v>
      </c>
      <c r="CA190" s="12" t="n">
        <f aca="false">IF(BY190="","",IF(BY190&lt;=-28,1,IF(BY190&lt;=-25.5,2,IF(BY190&lt;=-23,3,IF(BY190&lt;=-20.5,4,IF(BY190&lt;=-18,5,IF(BY190&lt;=-15.5,6,IF(BY190&lt;=-13,7,IF(BY190&lt;=-10.5,8,IF(BY190&lt;=-8,9,IF(BY190&lt;=-5.5,10,IF(BY190&lt;=-3,11,IF(BY190&lt;=-0.5,12,IF(BY190&lt;=2,13,IF(BY190&lt;=4.5,14,IF(BY190&lt;=7,15,IF(BY190&lt;=9.5,16,IF(BY190&lt;=12,17,IF(BY190&lt;=14.5,18,IF(BY190&lt;=17,19,IF(BY190&lt;=19.5,20,IF(BY190&lt;=22,21,IF(BY190&lt;=24.5,22,IF(BY190&lt;=27,23,IF(BY190&lt;=30,24,"Fuera de rango")))))))))))))))))))))))))</f>
        <v>4</v>
      </c>
      <c r="CB190" s="9" t="n">
        <v>-6.25</v>
      </c>
      <c r="CC190" s="10" t="n">
        <f aca="false">18.5- (0.3*H190)</f>
        <v>14.9</v>
      </c>
      <c r="CD190" s="10" t="n">
        <f aca="false">(CB190)-(CC190)</f>
        <v>-21.15</v>
      </c>
      <c r="CE190" s="10" t="str">
        <f aca="false">IF(CD190="","",IF(CD190&lt;-27.5,"De -30 a -28",IF(CD190&lt;-25,"De -27,5 a -25,5",IF(CD190&lt;-22.5,"De -25 a -23",IF(CD190&lt;-20,"De -22,5 a -20,5",IF(CD190&lt;-17.5,"De -20 a -18",IF(CD190&lt;-15,"De -17,5 a -15,5",IF(CD190&lt;-12.5,"De -15 a -13",IF(CD190&lt;-10,"De -12,5 a -10,5",IF(CD190&lt;-7.5,"De -10 a -8",IF(CD190&lt;-5,"De -7,5 a -5,5",IF(CD190&lt;-2.5,"De -5 a -3",IF(CD190&lt;0,"De -2,5 a -0,5",IF(CD190&lt;=2,"De 0 a 2",IF(CD190&lt;=4.5,"De 2,5 a 4,5",IF(CD190&lt;=7,"De 5 a 7",IF(CD190&lt;=9.5,"De 7,5 a 9,5",IF(CD190&lt;=12,"De 10 a 12",IF(CD190&lt;=14.5,"De 12,5 a 14,5",IF(CD190&lt;=17,"De 15 a 17",IF(CD190&lt;=19.5,"De 17,5 a 19,5",IF(CD190&lt;=22,"De 20 a 22",IF(CD190&lt;=24.5,"De 22,5 a 24,5",IF(CD190&lt;=27,"De 25 a 27","De 27,5 a 30"))))))))))))))))))))))))</f>
        <v>De -22,5 a -20,5</v>
      </c>
      <c r="CF190" s="12" t="n">
        <f aca="false">IF(CD190="","",IF(CD190&lt;-27.5,1,IF(CD190&lt;-25,2,IF(CD190&lt;-22.5,3,IF(CD190&lt;-20,4,IF(CD190&lt;-17.5,5,IF(CD190&lt;-15,6,IF(CD190&lt;-12.5,7,IF(CD190&lt;-10,8,IF(CD190&lt;-7.5,9,IF(CD190&lt;-5,10,IF(CD190&lt;-2.5,11,IF(CD190&lt;0,12,IF(CD190&lt;2.5,13,IF(CD190&lt;5,14,IF(CD190&lt;7.5,15,IF(CD190&lt;10,16,IF(CD190&lt;12.5,17,IF(CD190&lt;15,18,IF(CD190&lt;17.5,19,IF(CD190&lt;20,20,IF(CD190&lt;22.5,21,IF(CD190&lt;25,22,IF(CD190&lt;27.5,23,24))))))))))))))))))))))))</f>
        <v>4</v>
      </c>
      <c r="CG190" s="9" t="n">
        <v>-4.25</v>
      </c>
      <c r="CH190" s="10" t="str">
        <f aca="false">IF(CG190="","",IF(AND(CG190&gt;=-10,CG190&lt;=-9.5),"-10 a -9,5",IF(AND(CG190&gt;-9.5,CG190&lt;=-8.5),"-9 a -8,5",IF(AND(CG190&gt;-8.5,CG190&lt;=-7.5),"-8 a -7,5",IF(AND(CG190&gt;-7.5,CG190&lt;=-6.5),"-7 a -6,5",IF(AND(CG190&gt;-6.5,CG190&lt;=-5.5),"-6 a -5,5",IF(AND(CG190&gt;-5.5,CG190&lt;=-4.5),"-5 a -4,5",IF(AND(CG190&gt;-4.5,CG190&lt;=-3.5),"-4 a -3,5",IF(AND(CG190&gt;-3.5,CG190&lt;=-2.5),"-3 a -2,5",IF(CG190=-2.25,"-2,25",IF(AND(CG190&gt;-2.5,CG190&lt;=-1.5),"-2 a -1,5",IF(AND(CG190&gt;-1.5,CG190&lt;=-0.5),"-1 a -0,5",IF(AND(CG190&gt;-0.5,CG190&lt;=0.5),"0 a 0,5",IF(AND(CG190&gt;0.5,CG190&lt;=1.5),"1 a 1,5",IF(AND(CG190&gt;1.5,CG190&lt;=2.5),"2 a 2,5",IF(AND(CG190&gt;2.5,CG190&lt;=3.5),"3 a 3,5",IF(AND(CG190&gt;3.5,CG190&lt;=4.5),"4 a 4,5",IF(AND(CG190&gt;4.5,CG190&lt;=5.5),"5 a 5,5",IF(AND(CG190&gt;5.5,CG190&lt;=6.5),"6 a 6,5",IF(AND(CG190&gt;6.5,CG190&lt;=7.5),"7 a 7,5",IF(AND(CG190&gt;7.5,CG190&lt;=8.5),"8 a 8,5",IF(AND(CG190&gt;8.5,CG190&lt;=9.5),"9 a 9,5",IF(CG190&gt;=10,"10","Fuera de rango")))))))))))))))))))))))</f>
        <v>-4 a -3,5</v>
      </c>
      <c r="CI190" s="11" t="n">
        <f aca="false">IF(CG190="","",IF(CG190=-2.25,"NORMA",IF(CG190&lt;=-9.5,1,IF(CG190&lt;=-8.5,2,IF(CG190&lt;=-7.5,3,IF(CG190&lt;=-6.5,4,IF(CG190&lt;=-5.5,5,IF(CG190&lt;=-4.5,6,IF(CG190&lt;=-3.5,7,IF(CG190&lt;=-2.5,8,IF(CG190&lt;=-1.5,9,IF(CG190&lt;=-0.5,10,IF(CG190&lt;=0.5,11,IF(CG190&lt;=1.5,12,IF(CG190&lt;=2.5,13,IF(CG190&lt;=3.5,14,IF(CG190&lt;=4.5,15,IF(CG190&lt;=5.5,16,IF(CG190&lt;=6.5,17,IF(CG190&lt;=7.5,18,IF(CG190&lt;=8.5,19,IF(CG190&lt;=9.5,20,IF(CG190=10,21,"Fuera de rango")))))))))))))))))))))))</f>
        <v>7</v>
      </c>
      <c r="CJ190" s="9" t="n">
        <v>2.25</v>
      </c>
      <c r="CK190" s="10" t="str">
        <f aca="false">IF(CJ190="","",IF(AND(CJ190&gt;=-6,CJ190&lt;=-5.5),"-6 a -5,5",IF(AND(CJ190&gt;-5.5,CJ190&lt;=-4.5),"-5 a -4,5",IF(AND(CJ190&gt;-4.5,CJ190&lt;=-3.5),"-4 a -3,5",IF(AND(CJ190&gt;-3.5,CJ190&lt;=-2.5),"-3 a -2,5",IF(AND(CJ190&gt;-2.5,CJ190&lt;=-1.5),"-2 a -1,5",IF(AND(CJ190&gt;-1.5,CJ190&lt;=-0.5),"-1 a -0,5",IF(AND(CJ190&gt;-0.5,CJ190&lt;=0.5),"0 a 0,5",IF(AND(CJ190&gt;0.5,CJ190&lt;=1.5),"1 a 1,5",IF(AND(CJ190&gt;1.5,CJ190&lt;2.5),"2",IF(AND(CJ190&gt;=2.5,CJ190&lt;=3),"2,5 a 3",IF(AND(CJ190&gt;3,CJ190&lt;=4),"3,5 a 4",IF(AND(CJ190&gt;4,CJ190&lt;=5),"4,5 a 5",IF(AND(CJ190&gt;5,CJ190&lt;=6),"5,5 a 6",IF(AND(CJ190&gt;6,CJ190&lt;=7),"6,5 a 7",IF(AND(CJ190&gt;7,CJ190&lt;=8),"7,5 a 8",IF(AND(CJ190&gt;8,CJ190&lt;=9.5),"8,5 a 9,5",IF(CJ190=10,"10","Fuera de rango"))))))))))))))))))</f>
        <v>2</v>
      </c>
      <c r="CL190" s="11" t="str">
        <f aca="false">IF(CK190="","",IF(OR(CK190="-6 a -5,5",CK190="-6 - -5,5"),1,IF(OR(CK190="-5 a -4,5",CK190="-5 - -4,5"),2,IF(OR(CK190="-4 a -3,5",CK190="-4 - -3,5"),3,IF(OR(CK190="-3 a -2,5",CK190="-3 - -2,5"),4,IF(OR(CK190="-2 a -1,5",CK190="-2 - -1,5"),5,IF(OR(CK190="-1 a -0,5",CK190="-1 - -0,5"),6,IF(OR(CK190="0 a 0,5",CK190="0 - 0,5"),7,IF(OR(CK190="1 a 1,5",CK190="1 - 1,5"),8,IF(CK190="2","NORMA",IF(OR(CK190="2,5 a 3",CK190="2,5 - 3"),9,IF(OR(CK190="3,5 a 4",CK190="3,5 - 4"),10,IF(OR(CK190="4,5 a 5",CK190="4,5 - 5"),11,IF(OR(CK190="5,5 a 6",CK190="5,5 - 6"),12,IF(OR(CK190="6,5 a 7",CK190="6,5 - 7"),13,IF(OR(CK190="7,5 a 8",CK190="7,5 - 8"),14,IF(OR(CK190="8,5 a 9",CK190="8,5 - 9,5",CK190="9 a 9,5"),15,IF(CK190="10",15,IF(OR(CK190="0,5 a 1",CK190="0,5 - 1"),7,"Fuera de rango")))))))))))))))))))</f>
        <v>NORMA</v>
      </c>
      <c r="CM190" s="10" t="n">
        <v>0</v>
      </c>
      <c r="CN190" s="10" t="str">
        <f aca="false">IF(CM190=0,"0", " ")</f>
        <v>0</v>
      </c>
      <c r="CO190" s="10" t="str">
        <f aca="false">IF(CM190&gt;0,"EME"," ")</f>
        <v> </v>
      </c>
      <c r="CP190" s="10" t="n">
        <v>0</v>
      </c>
      <c r="CQ190" s="10" t="str">
        <f aca="false">IF(CP190&gt;0,"0", " ")</f>
        <v> </v>
      </c>
      <c r="CR190" s="10" t="str">
        <f aca="false">IF(CP190&gt;0,"EME"," ")</f>
        <v> </v>
      </c>
      <c r="CS190" s="9" t="n">
        <v>0</v>
      </c>
      <c r="CT190" s="10" t="str">
        <f aca="false">IF(CS190&gt;0,"1", " ")</f>
        <v> </v>
      </c>
      <c r="CU190" s="10" t="str">
        <f aca="false">IF(CS190&gt;0,"HIP"," ")</f>
        <v> </v>
      </c>
      <c r="CV190" s="9" t="n">
        <v>0</v>
      </c>
      <c r="CW190" s="10" t="str">
        <f aca="false">IF(CV190&gt;0,"1", " ")</f>
        <v> </v>
      </c>
      <c r="CX190" s="10" t="str">
        <f aca="false">IF(CV190&gt;0,"HIP"," ")</f>
        <v> </v>
      </c>
      <c r="CY190" s="9" t="n">
        <v>0</v>
      </c>
      <c r="CZ190" s="11" t="str">
        <f aca="false">IF(CY190&lt;0,"2"," ")</f>
        <v> </v>
      </c>
      <c r="DA190" s="11" t="str">
        <f aca="false">IF(CY190&lt;0,"MIO"," ")</f>
        <v> </v>
      </c>
      <c r="DB190" s="9" t="n">
        <v>0</v>
      </c>
      <c r="DC190" s="11" t="str">
        <f aca="false">IF(DB190&lt;0,"2"," ")</f>
        <v> </v>
      </c>
      <c r="DD190" s="11" t="str">
        <f aca="false">IF(DB190&lt;0,"MIO"," ")</f>
        <v> </v>
      </c>
      <c r="DE190" s="9" t="n">
        <v>-0.5</v>
      </c>
      <c r="DF190" s="11" t="str">
        <f aca="false">IF(DE190&lt;0,"3"," ")</f>
        <v>3</v>
      </c>
      <c r="DG190" s="11" t="str">
        <f aca="false">IF(DE190&lt;0,"AST"," ")</f>
        <v>AST</v>
      </c>
      <c r="DH190" s="9" t="n">
        <v>-0.5</v>
      </c>
      <c r="DI190" s="11" t="str">
        <f aca="false">IF(DH190&lt;0,"3"," ")</f>
        <v>3</v>
      </c>
      <c r="DJ190" s="11" t="str">
        <f aca="false">IF(DH190&lt;0,"AST"," ")</f>
        <v>AST</v>
      </c>
      <c r="DK190" s="9" t="n">
        <v>0</v>
      </c>
      <c r="DL190" s="10" t="str">
        <f aca="false">IF(DK190&gt;0,"4"," ")</f>
        <v> </v>
      </c>
      <c r="DM190" s="10" t="str">
        <f aca="false">IF(DK190&gt;0,"PRE"," ")</f>
        <v> </v>
      </c>
      <c r="DN190" s="9" t="n">
        <v>0</v>
      </c>
      <c r="DO190" s="10" t="str">
        <f aca="false">IF(DN190&gt;0,"4"," ")</f>
        <v> </v>
      </c>
      <c r="DP190" s="10" t="str">
        <f aca="false">IF(DN190&gt;0,"PRE"," ")</f>
        <v> </v>
      </c>
      <c r="DQ190" s="12" t="n">
        <v>1</v>
      </c>
      <c r="DR190" s="12" t="n">
        <v>1</v>
      </c>
      <c r="DS190" s="12" t="str">
        <f aca="false">CONCATENATE(CO190,CU190,DA190,DG190,DM190)</f>
        <v>   AST </v>
      </c>
      <c r="DT190" s="10" t="str">
        <f aca="false" t="array" ref="DT190">_xlfn.IFS(DS190="EME    ","0", DS190=" HIP   ","1", DS190="  MIO  ","2", DS190="   AST ","3", DS190="    PRE","4", DS190="EME   PRE","5", DS190=" HIP  PRE","6", DS190=" HIP AST ","7", DS190="  MIO PRE","8", DS190="  MIOAST ","9", DS190="   ASTPRE","10",DS190=" HIP ASTPRE","11", DS190="  MIOASTPRE","12", DS190="     ","0")</f>
        <v>3</v>
      </c>
      <c r="DU190" s="1" t="s">
        <v>154</v>
      </c>
      <c r="DV190" s="1" t="str">
        <f aca="false" t="array" ref="DV190">_xlfn.IFS(DU190="SI","2", DU190="NO","1")</f>
        <v>1</v>
      </c>
      <c r="DW190" s="10" t="n">
        <v>0</v>
      </c>
      <c r="DX190" s="11" t="str">
        <f aca="false">IF(DW190=0,"1","2")</f>
        <v>1</v>
      </c>
      <c r="DY190" s="11" t="str">
        <f aca="false" t="array" ref="DY190">_xlfn.IFS(DW190=0,"0", DW190=0.25, "1", DW190=0.5,"2", DW190=0.75,"3", DW190=1,"4",DW190=1.25,"5", DW190=1.5,"6", DW190=1.75,"7", DW190=2,"8")</f>
        <v>0</v>
      </c>
      <c r="DZ190" s="10" t="n">
        <v>0</v>
      </c>
      <c r="EA190" s="11" t="str">
        <f aca="false">IF(DZ190=0,"1","2")</f>
        <v>1</v>
      </c>
      <c r="EB190" s="11" t="str">
        <f aca="false" t="array" ref="EB190">_xlfn.IFS(DZ190=0,"0", DZ190=0.25, "1", DZ190=0.5,"2", DZ190=0.75,"3", DZ190=1,"4",DZ190=1.25,"5", DZ190=1.5,"6", DZ190=1.75,"7", DZ190=2,"8")</f>
        <v>0</v>
      </c>
      <c r="EC190" s="10" t="n">
        <v>0</v>
      </c>
      <c r="ED190" s="10" t="str">
        <f aca="false">IF(EC190=0,"1","2")</f>
        <v>1</v>
      </c>
      <c r="EE190" s="11" t="str">
        <f aca="false" t="array" ref="EE190">_xlfn.IFS(EC190=0,"0", EC190=-0.25, "1", EC190=-0.5,"2", EC190=-0.75,"3", EC190=-1,"4",EC190=-1.25,"5", EC190=-1.5,"6", EC190=-1.75,"7", EC190=-2,"8", EC190=-2.25,"9",EC190=-2.5,"10", EC190=-2.75,"11", EC190=-3,"12", EC190=-3.25,"13", EC190=-3.5,"14", EC190=-3.75,"15",EC190=-4,"16")</f>
        <v>0</v>
      </c>
      <c r="EF190" s="10" t="n">
        <v>0</v>
      </c>
      <c r="EG190" s="10" t="str">
        <f aca="false">IF(EF190=0,"1","2")</f>
        <v>1</v>
      </c>
      <c r="EH190" s="11" t="str">
        <f aca="false" t="array" ref="EH190">_xlfn.IFS(EF190=0,"0", EF190=-0.25, "1", EF190=-0.5,"2", EF190=-0.75,"3", EF190=-1,"4",EF190=-1.25,"5", EF190=-1.5,"6", EF190=-1.75,"7", EF190=-2,"8", EF190=-2.25,"9",EF190=-2.5,"10", EF190=-2.75,"11", EF190=-3,"12", EF190=-3.25,"13", EF190=-3.5,"14", EF190=-3.75,"15",EF190=-4,"16")</f>
        <v>0</v>
      </c>
      <c r="EI190" s="10" t="n">
        <v>0</v>
      </c>
      <c r="EJ190" s="11" t="str">
        <f aca="false">IF(EI190=0,"1","2")</f>
        <v>1</v>
      </c>
      <c r="EK190" s="11" t="str">
        <f aca="false" t="array" ref="EK190">_xlfn.IFS(EI190=0,"0", EI190=-0.25, "1", EI190=-0.5,"2", EI190=-0.75,"3", EI190=-1,"4",EI190=-1.25,"5", EI190=-1.5,"6", EI190=-1.75,"7", EI190=-2,"8", EI190=-2.25,"9", EI190=-2.25,"9",EI190=-2.5,"10", EI190=-2.75,"11", EI190=-3,"12", EI190=-3.25,"13", EI190=-3.5,"14", EI190=-3.75,"15",EI190=-4,"16", EI190=0.25, "17", EI190=0.5, "18")</f>
        <v>0</v>
      </c>
      <c r="EL190" s="10" t="n">
        <v>0</v>
      </c>
      <c r="EM190" s="11" t="str">
        <f aca="false">IF(EL190=0,"1","2")</f>
        <v>1</v>
      </c>
      <c r="EN190" s="11" t="str">
        <f aca="false" t="array" ref="EN190">_xlfn.IFS(EL190=0.25,"17",EL190=0.5,"18", EL190=0,"0", EL190=-0.25, "1", EL190=-0.5,"2", EL190=-0.75,"3", EL190=-1,"4",EL190=-1.25,"5", EL190=-1.5,"6", EL190=-1.75,"7", EL190=-2,"8",EL190= -2.25,"9",EL190=-2.5,"10",EL190= -2.75,"11",EL190= -3,"12",EL190= -3.25,"13",EL190= -3.5,"14",EL190= -3.75,"15",EL190=-4,"16")</f>
        <v>0</v>
      </c>
      <c r="EO190" s="10" t="n">
        <v>0</v>
      </c>
      <c r="EP190" s="11" t="str">
        <f aca="false">IF(EO190=0,"1","2")</f>
        <v>1</v>
      </c>
      <c r="EQ190" s="11" t="str">
        <f aca="false" t="array" ref="EQ190">_xlfn.IFS(EO190=0,"0", EO190=0.25, "1", EO190=0.5,"2", EO190=0.75,"3", EO190=1,"4",EO190=1.25,"5", EO190=1.5,"6", EO190=1.75,"7", EO190=2,"8", EO190=2.25,"9", EO190=2.25,"9",EO190=2.5,"10", EO190=2.75,"11", EO190=3,"12", EO190=3.25,"13", EO190=3.5,"14", EO190=3.75,"15",EO190=4,"16", EO190=-0.25, "17", bq=-0.5, "18")</f>
        <v>0</v>
      </c>
      <c r="ER190" s="10" t="n">
        <v>0</v>
      </c>
      <c r="ES190" s="11" t="str">
        <f aca="false">IF(ER190=0,"1","2")</f>
        <v>1</v>
      </c>
      <c r="ET190" s="11" t="str">
        <f aca="false" t="array" ref="ET190">_xlfn.IFS(ER190=0,"0", ER190=0.25, "1", ER190=0.5,"2", ER190=0.75,"3", ER190=1,"4",ER190=1.25,"5", ER190=1.5,"6", ER190=1.75,"7", ER190=2,"8", ER190=2.25,"9", ER190=2.25,"9",ER190=2.5,"10", ER190=2.75,"11", ER190=3,"12", ER190=3.25,"13", ER190=3.5,"14", ER190=3.75,"15",ER190=4,"16", ER190=-0.25, "17", bq=-0.5, "18")</f>
        <v>0</v>
      </c>
      <c r="EU190" s="13" t="n">
        <v>45</v>
      </c>
      <c r="EV190" s="14" t="str">
        <f aca="false">VLOOKUP(EU190,LEYENDA!$G$2:$H$8,2,TRUE())</f>
        <v>37-48</v>
      </c>
      <c r="EW190" s="14" t="str">
        <f aca="false" t="array" ref="EW190">_xlfn.IFS(EV190="0-5","1", EV190="6-12","2", EV190="13-18","3", EV190="19-24","4", EV190="25-36","5", EV190="37-48","6", EV190="49-60","7")</f>
        <v>6</v>
      </c>
    </row>
    <row r="191" customFormat="false" ht="13.5" hidden="false" customHeight="false" outlineLevel="0" collapsed="false">
      <c r="A191" s="1" t="n">
        <v>59</v>
      </c>
      <c r="B191" s="32" t="n">
        <v>4</v>
      </c>
      <c r="C191" s="33" t="n">
        <v>40546</v>
      </c>
      <c r="D191" s="6"/>
      <c r="E191" s="5" t="str">
        <f aca="false">VLOOKUP(A191,'286'!$A$3:$J$600,10,FALSE())</f>
        <v>BARROSO BRAVO, EMILIO</v>
      </c>
      <c r="F191" s="4" t="str">
        <f aca="false">VLOOKUP(A191,'286'!$A$3:$I$1768,3,FALSE())</f>
        <v>BABRAE</v>
      </c>
      <c r="G191" s="6" t="n">
        <f aca="false">VLOOKUP(A191,'286'!$A$3:$I$1768,4,FALSE())</f>
        <v>35275</v>
      </c>
      <c r="H191" s="7" t="n">
        <f aca="false">YEAR(C191)-YEAR(G191)</f>
        <v>15</v>
      </c>
      <c r="I191" s="1" t="str">
        <f aca="false">VLOOKUP(H191,LEYENDA!$C$2:$D$6,2,TRUE())</f>
        <v>13-24</v>
      </c>
      <c r="J191" s="5" t="str">
        <f aca="false">VLOOKUP(A191,'286'!$A$3:$I$1768,7,FALSE())</f>
        <v>H</v>
      </c>
      <c r="K191" s="8" t="str">
        <f aca="false">VLOOKUP(A191,'286'!$A$3:$I$1768,2,FALSE())</f>
        <v>OD</v>
      </c>
      <c r="L191" s="4" t="str">
        <f aca="false">VLOOKUP(A191,'286'!$A$3:$I$1768,8,FALSE())</f>
        <v>D</v>
      </c>
      <c r="M191" s="4" t="str">
        <f aca="false">VLOOKUP(A191,'286'!$A$3:$I$1768,9,FALSE())</f>
        <v>I</v>
      </c>
      <c r="N191" s="8" t="str">
        <f aca="false">IF(R191=O191, "MISMA","CONTRARIA")</f>
        <v>CONTRARIA</v>
      </c>
      <c r="O191" s="8" t="str">
        <f aca="false" t="array" ref="O191">_xlfn.IFS(L191="D","1", L191="I","2")</f>
        <v>1</v>
      </c>
      <c r="P191" s="8" t="str">
        <f aca="false" t="array" ref="P191">_xlfn.IFS(K191="OD","1", K191="OI","2")</f>
        <v>1</v>
      </c>
      <c r="Q191" s="1" t="str">
        <f aca="false" t="array" ref="Q191">_xlfn.IFS(J191="M","1", J191="H","2")</f>
        <v>2</v>
      </c>
      <c r="R191" s="8" t="str">
        <f aca="false" t="array" ref="R191">_xlfn.IFS(M191="D","1", M191="I","2")</f>
        <v>2</v>
      </c>
      <c r="S191" s="1" t="str">
        <f aca="false" t="array" ref="S191">_xlfn.IFS(N191="CONTRARIA", "1",N191= "MISMA","2")</f>
        <v>1</v>
      </c>
      <c r="T191" s="1" t="str">
        <f aca="false" t="array" ref="T191">_xlfn.IFS(I191="0-12","1", I191="13-24","2", I191="25-40","3", I191="41-60","4", I191="61-100","5")</f>
        <v>2</v>
      </c>
      <c r="U191" s="9" t="n">
        <v>0.5</v>
      </c>
      <c r="V191" s="1" t="str">
        <f aca="false">IF(U191="","",IF(AND(U191&gt;=-9,U191&lt;=-6.5),"-9 a -6,5",IF(AND(U191&gt;=-6,U191&lt;=-3.5),"-6 a -3,5",IF(AND(U191&gt;=-3,U191&lt;=-1),"-3 a -1",IF(U191=-0.5,"-0,5",IF(AND(U191&gt;=0,U191&lt;=2.5),"0 a 2,5",IF(AND(U191&gt;=3,U191&lt;=5.5),"3 a 5,5",IF(AND(U191&gt;=6,U191&lt;=8.5),"6 a 8,5",IF(AND(U191&gt;=9,U191&lt;=20),"9 a 20","Fuera de rango")))))))))</f>
        <v>0 a 2,5</v>
      </c>
      <c r="W191" s="11" t="n">
        <f aca="false">IF(V191="","",IF(V191="-9 a -6,5",2,IF(V191="-6 a -3,5",3,IF(V191="-3 a -1",4,IF(V191="-0,5","NORMA",IF(V191="0 a 2,5",5,IF(V191="3 a 5,5",6,IF(V191="6 a 8,5",7,IF(V191="9 a 20",8,"Fuera de rango")))))))))</f>
        <v>5</v>
      </c>
      <c r="X191" s="9" t="n">
        <v>0</v>
      </c>
      <c r="Y191" s="10" t="str">
        <f aca="false">IF(X191="","",IF(AND(X191&gt;=0,X191&lt;=4),"0 a 4",IF(AND(X191&gt;=4.5,X191&lt;=8.5),"4,5 a 8,5",IF(X191=9,"9",IF(AND(X191&gt;=9.5,X191&lt;=13),"9,5 a 13",IF(AND(X191&gt;=13.5,X191&lt;=20),"13,5 a 20",IF(AND(X191&gt;=20.5,X191&lt;=35),"20,5 a 35","Fuera de rango")))))))</f>
        <v>0 a 4</v>
      </c>
      <c r="Z191" s="11" t="n">
        <f aca="false">IF(Y191="","",IF(Y191="0 a 4",1,IF(Y191="4,5 a 8,5",2,IF(Y191="9","NORMA",IF(Y191="9,5 a 13",3,IF(Y191="13,5 a 20",4,IF(Y191="20,5 a 35",5,"Fuera de rango")))))))</f>
        <v>1</v>
      </c>
      <c r="AA191" s="9" t="n">
        <v>17</v>
      </c>
      <c r="AB191" s="10" t="str">
        <f aca="false">IF(AA191="","",IF(AND(AA191&gt;=0,AA191&lt;=9),"0 a 9",IF(AND(AA191&gt;=9.5,AA191&lt;=18.5),"9,5 a 18,5",IF(AA191=19,"19",IF(AND(AA191&gt;=19.5,AA191&lt;=28),"19,5 a 28",IF(AND(AA191&gt;=28.5,AA191&lt;=40),"28,5 a 40","Fuera de rango"))))))</f>
        <v>9,5 a 18,5</v>
      </c>
      <c r="AC191" s="11" t="n">
        <f aca="false" t="array" ref="AC191">_xlfn.IFS(AB191="","",AB191="0 a 9",1,AB191="9,5 a 18,5",2,AB191="19","NORMA",AB191="19,5 a 28",3,AB191="28,5 a 40",4,TRUE(),"Fuera de rango")</f>
        <v>2</v>
      </c>
      <c r="AD191" s="9" t="n">
        <v>5</v>
      </c>
      <c r="AE191" s="10" t="str">
        <f aca="false">IF(AD191="","",IF(AND(AD191&gt;=-10,AD191&lt;=0),"De -10 a 0",IF(AND(AD191&gt;=0.5,AD191&lt;=9.5),"0,5 a 9,5",IF(AD191=10,"10",IF(AND(AD191&gt;=10.5,AD191&lt;=20),"10,5 a 20",IF(AND(AD191&gt;=20.5,AD191&lt;=40),"20,5 a 40","Fuera de rango"))))))</f>
        <v>0,5 a 9,5</v>
      </c>
      <c r="AF191" s="12" t="n">
        <f aca="false">IF(AD191="","",IF(AND(AD191&gt;=-10,AD191&lt;=0),1,IF(AND(AD191&gt;=0.5,AD191&lt;=9.5),2,IF(AD191=10,"NORMA",IF(AND(AD191&gt;=10.5,AD191&lt;=20),3,IF(AND(AD191&gt;=20.5,AD191&lt;=40),4,""))))))</f>
        <v>2</v>
      </c>
      <c r="AG191" s="9" t="n">
        <v>8</v>
      </c>
      <c r="AH191" s="10" t="str">
        <f aca="false">IF(AG191="","",IF(AND(AG191&gt;=0,AG191&lt;=4),"0 a 4",IF(AND(AG191&gt;=4.5,AG191&lt;=8.5),"4,5 a 8,5",IF(AG191=9,"9",IF(AND(AG191&gt;=9.5,AG191&lt;=13),"9,5 a 13",IF(AND(AG191&gt;=13.5,AG191&lt;=25),"13,5 a 25","Fuera de rango"))))))</f>
        <v>4,5 a 8,5</v>
      </c>
      <c r="AI191" s="11" t="n">
        <f aca="false">IF(AH191="","",IF(AH191="0 a 4",1,IF(AH191="4,5 a 8,5",2,IF(AH191="9","NORMA",IF(AH191="9,5 a 13",3,IF(AH191="13,5 a 25",4,""))))))</f>
        <v>2</v>
      </c>
      <c r="AJ191" s="9" t="n">
        <v>4</v>
      </c>
      <c r="AK191" s="10" t="str">
        <f aca="false">IF(AJ191="","",IF(AND(AJ191&gt;=-15,AJ191&lt;=-10.5),"-15 a -10,5",IF(AND(AJ191&gt;=-10,AJ191&lt;=-4),"-10 a -4",IF(AND(AJ191&gt;=-4.5,AJ191&lt;=0),"-4,5 a 0",IF(AND(AJ191&gt;=0.5,AJ191&lt;=4.5),"0,5 a 4,5",IF(AJ191=5,"5",IF(AND(AJ191&gt;=5.5,AJ191&lt;=10),"5,5 a 10",IF(AND(AJ191&gt;=10.5,AJ191&lt;=20),"10,5 a 20","Fuera de rango"))))))))</f>
        <v>0,5 a 4,5</v>
      </c>
      <c r="AL191" s="11" t="n">
        <f aca="false">IF(AK191="","",IF(AK191="-15 a -10,5",1,IF(AK191="-10 a -4",2,IF(AK191="-4,5 a 0",3,IF(AK191="0,5 a 4,5",4,IF(AK191="5","NORMA",IF(AK191="5,5 a 10",5,IF(AK191="10,5 a 20",6,"Error"))))))))</f>
        <v>4</v>
      </c>
      <c r="AM191" s="9" t="n">
        <v>0</v>
      </c>
      <c r="AN191" s="10" t="str">
        <f aca="false">IF(AM191="","",IF(AND(AM191&gt;=-7.5,AM191&lt;=-5.5),"-7,5 a -5,5",IF(AND(AM191&gt;=-5,AM191&lt;=-3),"-5 a -3",IF(AND(AM191&gt;=-2.5,AM191&lt;=-0.5),"-2,5 a -0,5",IF(AM191=0,"0,00",IF(AND(AM191&gt;=0.5,AM191&lt;=2.5),"0,5 a 2,5",IF(AND(AM191&gt;=3,AM191&lt;=5),"3 a 5",IF(AND(AM191&gt;=5.5,AM191&lt;=7.5),"5,5 a 7,5",IF(AND(AM191&gt;=8,AM191&lt;=10),"8 a 10","Fuera de rango")))))))))</f>
        <v>0,00</v>
      </c>
      <c r="AO191" s="11" t="str">
        <f aca="false">IF(AN191="","",IF(AN191="-7,5 a -5,5",1,IF(AN191="-5 a -3",2,IF(AN191="-2,5 a -0,5",3,IF(AN191="0,00","NORMA",IF(AN191="0,5 a 2,5",4,IF(AN191="3 a 5",5,IF(AN191="5,5 a 7,5",6,IF(AN191="8 a 10",7,"Error")))))))))</f>
        <v>NORMA</v>
      </c>
      <c r="AP191" s="9" t="n">
        <v>-9</v>
      </c>
      <c r="AQ191" s="10" t="str">
        <f aca="false">IF(AP191="","",IF(AND(AP191&gt;=-20,AP191&lt;=-9.5),"-20 a -9,5",IF(AND(AP191&gt;=-9,AP191&lt;=-6.5),"-9 a -6,5",IF(AP191=-6,"-6",IF(AND(AP191&gt;=-5.5,AP191&lt;=-3),"-5,5 a -3",IF(AND(AP191&gt;=-2.5,AP191&lt;=0),"-2,5 a 0",IF(AND(AP191&gt;=0.5,AP191&lt;=3),"0,5 a 3",IF(AND(AP191&gt;=3.5,AP191&lt;=6),"3,5 a 6",IF(AND(AP191&gt;=6.5,AP191&lt;=9),"6,5 a 9",IF(AND(AP191&gt;=9.5,AP191&lt;=20),"9,5 a 20","Fuera de rango"))))))))))</f>
        <v>-9 a -6,5</v>
      </c>
      <c r="AR191" s="11" t="n">
        <f aca="false">IF(AQ191="","",IF(AQ191="-20 a -9,5",1,IF(AQ191="-9 a -6,5",2,IF(AQ191="-6","NORMA",IF(AQ191="-5,5 a -3",3,IF(AQ191="-2,5 a 0",4,IF(AQ191="0,5 a 3",5,IF(AQ191="3,5 a 6",6,IF(AQ191="6,5 a 9",7,IF(AQ191="9,5 a 20",8,""))))))))))</f>
        <v>2</v>
      </c>
      <c r="AS191" s="9" t="n">
        <v>1</v>
      </c>
      <c r="AT191" s="10" t="str">
        <f aca="false">IF(AS191="","",IF(AND(AS191&gt;=-16,AS191&lt;=-14),"-16 a -14",IF(AND(AS191&gt;=-13.5,AS191&lt;=-11.5),"-13,5 a -11,5",IF(AND(AS191&gt;=-11,AS191&lt;=-9),"-11 a -9",IF(AND(AS191&gt;=-8.5,AS191&lt;=-6.5),"-8,5 a -6,5",IF(AND(AS191&gt;=-6,AS191&lt;=-4),"-6 a -4",IF(AND(AS191&gt;=-3.5,AS191&lt;=-1.5),"-3,5 a -1,5",IF(AND(AS191&gt;=-1,AS191&lt;=1),"-1 a 1",IF(AND(AS191&gt;=1.5,AS191&lt;=3.5),"1,5 a 3,5",IF(AND(AS191&gt;=4,AS191&lt;=6),"4 a 6",IF(AND(AS191&gt;=6.5,AS191&lt;=8.5),"6,5 a 8,5",IF(AND(AS191&gt;=9,AS191&lt;=11),"9 a 11",IF(AND(AS191&gt;=11.5,AS191&lt;=13.5),"11,5 a 13,5",IF(AND(AS191&gt;=14,AS191&lt;=16),"14 a 16",IF(AND(AS191&gt;=16.5,AS191&lt;=18.5),"16,5 a 18,5",IF(AND(AS191&gt;=19,AS191&lt;=21),"19 a 21","Fuera de rango"))))))))))))))))</f>
        <v>-1 a 1</v>
      </c>
      <c r="AU191" s="11" t="n">
        <f aca="false" t="array" ref="AU191">IF(AT191="","",_xlfn.IFS(AT191="-16 a -14",1,AT191="-13,5 a -11,5",2,AT191="-11 a -9",3,AT191="-8,5 a -6,5",4,AT191="-6 a -4",5,AT191="-3,5 a -1,5",6,AT191="-1 a 1",7,AT191="1,5 a 3,5",8,AT191="4 a 6","NORMA",AT191="6,5 a 8,5",9,AT191="9 a 11",10,AT191="11,5 a 13,5",11,AT191="14 a 16",12,AT191="16,5 a 18,5",13,AT191="19 a 21",14,TRUE(),""))</f>
        <v>7</v>
      </c>
      <c r="AV191" s="9" t="n">
        <v>1</v>
      </c>
      <c r="AW191" s="10" t="str">
        <f aca="false">IF(AV191="","",IF(AND(AV191&gt;=-1,AV191&lt;=-0.5),"-1 a -0,5",IF(AND(AV191&gt;-0.5,AV191&lt;=0),"De -0,5 a 0",IF(AND(AV191&gt;=0.25,AV191&lt;=0.75),"0,25 a 0,75",IF(AND(AV191&gt;=1,AV191&lt;=1.5),"1 a 1,5",IF(AND(AV191&gt;=1.75,AV191&lt;=2.25),"1,75 a 2,25",IF(AND(AV191&gt;=2.5,AV191&lt;=3),"2,5 a 3",IF(AND(AV191&gt;=3.25,AV191&lt;=3.75),"3,25 a 3,75","Fuera de rango"))))))))</f>
        <v>1 a 1,5</v>
      </c>
      <c r="AX191" s="11" t="n">
        <f aca="false">IF(AW191="","",IF(OR(AW191="-1 a -0,5",AW191="-1 a -0.5"),1,IF(OR(AW191="De -0,5 a 0",AW191="-0,5 a 0",AW191="De -0.5 a 0"),2,IF(OR(AW191="0,25 a 0,75",AW191="0.25 a 0.75"),"NORMA",IF(OR(AW191="1 a 1,5",AW191="1 a 1.5"),3,IF(OR(AW191="1,75 a 2,25",AW191="1.75 a 2.25"),4,IF(OR(AW191="2,5 a 3",AW191="2.5 a 3"),5,IF(OR(AW191="3,25 a 3,75",AW191="3.25 a 3.75"),6,""))))))))</f>
        <v>3</v>
      </c>
      <c r="AY191" s="9" t="n">
        <v>-6</v>
      </c>
      <c r="AZ191" s="10" t="str">
        <f aca="false">IF(AY191="","",IF(AND(AY191&gt;=-20,AY191&lt;=-9.5),"-20 a -9,5",IF(AND(AY191&gt;=-9,AY191&lt;=-6.5),"-9 a -6,5",IF(AY191=-6,"-6",IF(AND(AY191&gt;=-5.5,AY191&lt;=-3),"-5,5 a -3",IF(AND(AY191&gt;=-2.5,AY191&lt;=0),"-2,5 a 0",IF(AND(AY191&gt;=0.5,AY191&lt;=3),"0,5 a 3",IF(AND(AY191&gt;=3.5,AY191&lt;=6),"3,5 a 6","Fuera de rango"))))))))</f>
        <v>-6</v>
      </c>
      <c r="BA191" s="11" t="str">
        <f aca="false">IF(AZ191="","",IF(AZ191="-20 a -9,5",1,IF(AZ191="-9 a -6,5",2,IF(AZ191="-6","NORMA",IF(AZ191="-5,5 a -3",3,IF(AZ191="-2,5 a 0",4,IF(AZ191="0,5 a 3",5,IF(AZ191="3,5 a 6",6,""))))))))</f>
        <v>NORMA</v>
      </c>
      <c r="BB191" s="9" t="n">
        <v>0</v>
      </c>
      <c r="BC191" s="10" t="str">
        <f aca="false" t="array" ref="BC191">IF(BB191="","",_xlfn.IFS(AND(BB191&gt;=0,BB191&lt;=2),"0 a 2",AND(BB191&gt;=2.5,BB191&lt;=4.5),"2,5 a 4,5",AND(BB191&gt;=5,BB191&lt;=7),"5 a 7",AND(BB191&gt;=7.5,BB191&lt;=9.5),"7,5 a 9,5",AND(BB191&gt;=10,BB191&lt;=12),"10 a 12",AND(BB191&gt;=12.5,BB191&lt;=14.5),"12,5 a 14,5",BB191=15,"15",AND(BB191&gt;=15.5,BB191&lt;=17.5),"15,5 a 17,5",AND(BB191&gt;=18,BB191&lt;=20),"18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IF(BC191="","",_xlfn.IFS(BC191="0 a 2",1,BC191="2,5 a 4,5",2,BC191="5 a 7",3,BC191="7,5 a 9,5",4,BC191="10 a 12",5,BC191="12,5 a 14,5",6,BC191="15","NORMA",BC191="15,5 a 17,5",7,BC191="18 a 20",8,BC191="20,5 a 22,5",9,BC191="23 a 25",10,TRUE(),"Fuera de rango"))</f>
        <v>1</v>
      </c>
      <c r="BE191" s="9" t="n">
        <v>22</v>
      </c>
      <c r="BF191" s="10" t="str">
        <f aca="false">IF(BE191="","",IF(AND(BE191&gt;=-20,BE191&lt;=-10),"-20 a -10",IF(AND(BE191&gt;=-9.5,BE191&lt;=0.5),"-9,5 a 0,5",IF(AND(BE191&gt;=1,BE191&lt;=11),"1 a 11",IF(AND(BE191&gt;=11.5,BE191&lt;=20.5),"11,5 a 20,5",IF(BE191=21,"21",IF(AND(BE191&gt;=21.5,BE191&lt;=31.5),"21,5 a 31,5",IF(AND(BE191&gt;=32,BE191&lt;=42),"32 a 42","Fuera de rango"))))))))</f>
        <v>21,5 a 31,5</v>
      </c>
      <c r="BG191" s="11" t="n">
        <f aca="false">IF(BF191="","",IF(BF191="-20 a -10",1,IF(BF191="-9,5 a 0,5",2,IF(BF191="1 a 11",3,IF(BF191="11,5 a 20,5",4,IF(BF191="21","NORMA",IF(BF191="21,5 a 31,5",5,IF(BF191="32 a 42",6,""))))))))</f>
        <v>5</v>
      </c>
      <c r="BH191" s="9" t="n">
        <v>12</v>
      </c>
      <c r="BI191" s="10" t="str">
        <f aca="false">IF(BH191="","",IF(AND(BH191&gt;=-20,BH191&lt;=-15),"-20 a -15",IF(AND(BH191&gt;=-14.5,BH191&lt;=-9.5),"-14,5 a -9,5",IF(AND(BH191&gt;=-9,BH191&lt;=-4),"-9 a -4",IF(AND(BH191&gt;=-3.5,BH191&lt;=2.5),"-3,5 a 2,5",IF(AND(BH191&gt;=3,BH191&lt;=8),"3 a 8",IF(AND(BH191&gt;=8.5,BH191&lt;=14.5),"8,5 a 14,5",IF(BH191=15,"15",IF(AND(BH191&gt;=15.5,BH191&lt;=20.5),"15,5 a 20,5",IF(AND(BH191&gt;=21,BH191&lt;=26),"21 a 26","Fuera de rango"))))))))))</f>
        <v>8,5 a 14,5</v>
      </c>
      <c r="BJ191" s="11" t="n">
        <f aca="false">IF(BI191="","",IF(BI191="-20 a -15",1,IF(BI191="-14,5 a -9,5",2,IF(BI191="-9 a -4",3,IF(BI191="-3,5 a 2,5",4,IF(BI191="3 a 8",5,IF(BI191="8,5 a 14,5",6,IF(BI191="15","NORMA",IF(BI191="15,5 a 20,5",7,IF(BI191="21 a 26",8,IF(BI191="26,5 a 31,5",9,"")))))))))))</f>
        <v>6</v>
      </c>
      <c r="BK191" s="9" t="n">
        <v>0</v>
      </c>
      <c r="BL191" s="10" t="str">
        <f aca="false">IF(BK191="","",IF(AND(BK191&gt;=0,BK191&lt;=2),"0 - 2",IF(AND(BK191&gt;=2.5,BK191&lt;=4.5),"2,5 - 4,5",IF(AND(BK191&gt;=5,BK191&lt;=7),"5 - 7",IF(AND(BK191&gt;=7.5,BK191&lt;=9.5),"7,5 - 9,5",IF(AND(BK191&gt;=10,BK191&lt;=12),"10 - 12",IF(AND(BK191&gt;=12.5,BK191&lt;=13.5),"12,5 - 13,5",IF(BK191=14,"14",IF(AND(BK191&gt;=14.5,BK191&lt;=16.5),"14,5 - 16,5",IF(AND(BK191&gt;=17,BK191&lt;=19),"17 - 19",IF(AND(BK191&gt;=19.5,BK191&lt;=21.5),"19,5 - 21,5",IF(AND(BK191&gt;=22,BK191&lt;=24),"22 - 24",IF(AND(BK191&gt;=24.5,BK191&lt;=26.5),"24,5 - 26,5",IF(AND(BK191&gt;=27,BK191&lt;=29),"27 - 29",IF(AND(BK191&gt;=29.5,BK191&lt;=30),"29,5 - 30","Fuera de rango")))))))))))))))</f>
        <v>0 - 2</v>
      </c>
      <c r="BM191" s="11" t="n">
        <f aca="false">IF(BL191="","",IF(BL191="0 - 2",1,IF(BL191="2,5 - 4,5",2,IF(BL191="5 - 7",3,IF(BL191="7,5 - 9,5",4,IF(BL191="10 - 12",5,IF(BL191="12,5 - 13,5",6,IF(BL191="14","NORMA",IF(BL191="14,5 - 16,5",7,IF(BL191="17 - 19",8,IF(BL191="19,5 - 21,5",9,IF(BL191="22 - 24",10,IF(BL191="24,5 - 26,5",11,IF(BL191="27 - 29",12,IF(BL191="29,5 - 30",13,"")))))))))))))))</f>
        <v>1</v>
      </c>
      <c r="BN191" s="9" t="n">
        <v>14</v>
      </c>
      <c r="BO191" s="10" t="str">
        <f aca="false">IF(BN191="","",IF(AND(BN191&gt;=-20,BN191&lt;=-10),"-20 a -10",IF(AND(BN191&gt;=-9.5,BN191&lt;=0.5),"-9,5 a 0,5",IF(AND(BN191&gt;=1,BN191&lt;=11),"1 a 11",IF(AND(BN191&gt;=11.5,BN191&lt;=21.5),"11,5 a 21,5",IF(BN191=22,"22",IF(AND(BN191&gt;=22.5,BN191&lt;=32.5),"22,5 a 32,5",IF(AND(BN191&gt;=33,BN191&lt;=43),"33 a 43","Fuera de rango"))))))))</f>
        <v>11,5 a 21,5</v>
      </c>
      <c r="BP191" s="11" t="n">
        <f aca="false">IF(BO191="","",IF(BO191="-20 a -10",1,IF(BO191="-9,5 a 0,5",2,IF(BO191="1 a 11",3,IF(BO191="11,5 a 21,5",4,IF(BO191="22","NORMA",IF(BO191="22,5 a 32,5",5,IF(BO191="33 a 43",6,""))))))))</f>
        <v>4</v>
      </c>
      <c r="BQ191" s="9" t="n">
        <v>10</v>
      </c>
      <c r="BR191" s="10" t="str">
        <f aca="false">IF(BQ191="","",IF(AND(BQ191&gt;=-20,BQ191&lt;=-15),"-20 a -15",IF(AND(BQ191&gt;=-14.5,BQ191&lt;=-9.5),"-14,5 a -9,5",IF(AND(BQ191&gt;=-9,BQ191&lt;=-4),"-9 a -4",IF(AND(BQ191&gt;=-3.5,BQ191&lt;=2.5),"-3,5 a 2,5",IF(AND(BQ191&gt;=3,BQ191&lt;=8),"3 a 8",IF(AND(BQ191&gt;=8.5,BQ191&lt;=13.5),"8,5 a 13,5",IF(AND(BQ191&gt;=14,BQ191&lt;=17.5),"14 a 17,5",IF(BQ191=18,"18",IF(AND(BQ191&gt;=18.5,BQ191&lt;=23.5),"18,5 a 23,5",IF(AND(BQ191&gt;=24,BQ191&lt;=29),"24 a 29",IF(AND(BQ191&gt;=29.5,BQ191&lt;=34.5),"29,5 a 34,5",IF(AND(BQ191&gt;=35,BQ191&lt;=40),"35 a 40","Fuera de rango")))))))))))))</f>
        <v>8,5 a 13,5</v>
      </c>
      <c r="BS191" s="11" t="n">
        <f aca="false">IF(BR191="","",IF(BR191="-20 a -15",1,IF(BR191="-14,5 a -9,5",2,IF(BR191="-9 a -4",3,IF(BR191="-3,5 a 2,5",4,IF(BR191="3 a 8",5,IF(BR191="8,5 a 13,5",6,IF(BR191="14 a 17,5",7,IF(BR191="18","NORMA",IF(BR191="18,5 a 23,5",8,IF(BR191="24 a 29",9,IF(BR191="29,5 a 34,5",10,IF(BR191="35 a 40",11,"")))))))))))))</f>
        <v>6</v>
      </c>
      <c r="BT191" s="9" t="n">
        <v>2</v>
      </c>
      <c r="BU191" s="10" t="str">
        <f aca="false">IF(BT191="","",IF(AND(BT191&gt;=-20,BT191&lt;=-18),"-20 a -18",IF(AND(BT191&gt;=-17.5,BT191&lt;=-15.5),"-17,5 a -15,5",IF(AND(BT191&gt;=-15,BT191&lt;=-13),"-15 a -13",IF(AND(BT191&gt;=-12.5,BT191&lt;=-10.5),"-12,5 a -10,5",IF(AND(BT191&gt;=-10,BT191&lt;=-8),"-10 a -8",IF(AND(BT191&gt;=-7.5,BT191&lt;=-5.5),"-7,5 a -5,5",IF(AND(BT191&gt;=-5,BT191&lt;=-3),"-5 a -3",IF(AND(BT191&gt;=-2.5,BT191&lt;=-0.5),"-2,5 a -0,5",IF(BT191=0,"0",IF(AND(BT191&gt;=0.5,BT191&lt;=2.5),"0,5 a 2,5",IF(AND(BT191&gt;=3,BT191&lt;=5),"3 a 5",IF(AND(BT191&gt;=5.5,BT191&lt;=7.5),"5,5 a 7,5",IF(AND(BT191&gt;=8,BT191&lt;=10),"8 a 10",IF(AND(BT191&gt;=10.5,BT191&lt;=12.5),"10,5 a 12,5",IF(AND(BT191&gt;=13,BT191&lt;=15),"13 a 15",IF(AND(BT191&gt;=15.5,BT191&lt;=17.5),"15,5 a 17,5",IF(AND(BT191&gt;=18,BT191&lt;=20),"18 a 20","Fuera de rango"))))))))))))))))))</f>
        <v>0,5 a 2,5</v>
      </c>
      <c r="BV191" s="11" t="n">
        <f aca="false">IF(BT191="","",IF(BT191=0,"NORMA",IF(AND(BT191&gt;=-20,BT191&lt;=-18),2,IF(AND(BT191&gt;=-17.5,BT191&lt;=-15.5),2,IF(AND(BT191&gt;=-15,BT191&lt;=-13),3,IF(AND(BT191&gt;=-12.5,BT191&lt;=-10.5),4,IF(AND(BT191&gt;=-10,BT191&lt;=-8),5,IF(AND(BT191&gt;=-7.5,BT191&lt;=-5.5),6,IF(AND(BT191&gt;=-5,BT191&lt;=-3),7,IF(AND(BT191&gt;=-2.5,BT191&lt;=-0.5),8,IF(AND(BT191&gt;=0.5,BT191&lt;=2.5),9,IF(AND(BT191&gt;=3,BT191&lt;=5),10,IF(AND(BT191&gt;=5.5,BT191&lt;=7.5),11,IF(AND(BT191&gt;=8,BT191&lt;=10),12,IF(AND(BT191&gt;=10.5,BT191&lt;=12.5),13,IF(AND(BT191&gt;=13,BT191&lt;=15),14,IF(AND(BT191&gt;=15.5,BT191&lt;=17.5),15,IF(AND(BT191&gt;=18,BT191&lt;=20),16,"Fuera de rango"))))))))))))))))))</f>
        <v>9</v>
      </c>
      <c r="BW191" s="9" t="n">
        <v>-3.5</v>
      </c>
      <c r="BX191" s="10" t="n">
        <f aca="false">18.5- (0.3*H191)</f>
        <v>14</v>
      </c>
      <c r="BY191" s="10" t="n">
        <f aca="false">(BW191)-(BX191)</f>
        <v>-17.5</v>
      </c>
      <c r="BZ191" s="10" t="str">
        <f aca="false">IF(BY191="","",IF(BY191&lt;-27.5,"De -30 a -28",IF(BY191&lt;-25,"De -27,5 a -25,5",IF(BY191&lt;-22.5,"De -25 a -23",IF(BY191&lt;-20,"De -22,5 a -20,5",IF(BY191&lt;-17.5,"De -20 a -18",IF(BY191&lt;-15,"De -17,5 a -15,5",IF(BY191&lt;-12.5,"De -15 a -13",IF(BY191&lt;-10,"De -12,5 a -10,5",IF(BY191&lt;-7.5,"De -10 a -8",IF(BY191&lt;-5,"De -7,5 a -5,5",IF(BY191&lt;-2.5,"De -5 a -3",IF(BY191&lt;0,"De -2,5 a -0,5",IF(BY191&lt;2.5,"De 0 a 2",IF(BY191&lt;5,"De 2,5 a 4,5",IF(BY191&lt;7.5,"De 5 a 7",IF(BY191&lt;10,"De 7,5 a 9,5",IF(BY191&lt;12.5,"De 10 a 12",IF(BY191&lt;15,"De 12,5 a 14,5",IF(BY191&lt;17.5,"De 15 a 17",IF(BY191&lt;20,"De 17,5 a 19,5",IF(BY191&lt;22.5,"De 20 a 22",IF(BY191&lt;25,"De 22,5 a 24,5",IF(BY191&lt;27.5,"De 25 a 27","De 27,5 a 30"))))))))))))))))))))))))</f>
        <v>De -17,5 a -15,5</v>
      </c>
      <c r="CA191" s="12" t="n">
        <f aca="false">IF(BY191="","",IF(BY191&lt;=-28,1,IF(BY191&lt;=-25.5,2,IF(BY191&lt;=-23,3,IF(BY191&lt;=-20.5,4,IF(BY191&lt;=-18,5,IF(BY191&lt;=-15.5,6,IF(BY191&lt;=-13,7,IF(BY191&lt;=-10.5,8,IF(BY191&lt;=-8,9,IF(BY191&lt;=-5.5,10,IF(BY191&lt;=-3,11,IF(BY191&lt;=-0.5,12,IF(BY191&lt;=2,13,IF(BY191&lt;=4.5,14,IF(BY191&lt;=7,15,IF(BY191&lt;=9.5,16,IF(BY191&lt;=12,17,IF(BY191&lt;=14.5,18,IF(BY191&lt;=17,19,IF(BY191&lt;=19.5,20,IF(BY191&lt;=22,21,IF(BY191&lt;=24.5,22,IF(BY191&lt;=27,23,IF(BY191&lt;=30,24,"Fuera de rango")))))))))))))))))))))))))</f>
        <v>6</v>
      </c>
      <c r="CB191" s="9" t="n">
        <v>-3.5</v>
      </c>
      <c r="CC191" s="10" t="n">
        <f aca="false">18.5- (0.3*H191)</f>
        <v>14</v>
      </c>
      <c r="CD191" s="10" t="n">
        <f aca="false">(CB191)-(CC191)</f>
        <v>-17.5</v>
      </c>
      <c r="CE191" s="10" t="str">
        <f aca="false">IF(CD191="","",IF(CD191&lt;-27.5,"De -30 a -28",IF(CD191&lt;-25,"De -27,5 a -25,5",IF(CD191&lt;-22.5,"De -25 a -23",IF(CD191&lt;-20,"De -22,5 a -20,5",IF(CD191&lt;-17.5,"De -20 a -18",IF(CD191&lt;-15,"De -17,5 a -15,5",IF(CD191&lt;-12.5,"De -15 a -13",IF(CD191&lt;-10,"De -12,5 a -10,5",IF(CD191&lt;-7.5,"De -10 a -8",IF(CD191&lt;-5,"De -7,5 a -5,5",IF(CD191&lt;-2.5,"De -5 a -3",IF(CD191&lt;0,"De -2,5 a -0,5",IF(CD191&lt;=2,"De 0 a 2",IF(CD191&lt;=4.5,"De 2,5 a 4,5",IF(CD191&lt;=7,"De 5 a 7",IF(CD191&lt;=9.5,"De 7,5 a 9,5",IF(CD191&lt;=12,"De 10 a 12",IF(CD191&lt;=14.5,"De 12,5 a 14,5",IF(CD191&lt;=17,"De 15 a 17",IF(CD191&lt;=19.5,"De 17,5 a 19,5",IF(CD191&lt;=22,"De 20 a 22",IF(CD191&lt;=24.5,"De 22,5 a 24,5",IF(CD191&lt;=27,"De 25 a 27","De 27,5 a 30"))))))))))))))))))))))))</f>
        <v>De -17,5 a -15,5</v>
      </c>
      <c r="CF191" s="12" t="n">
        <f aca="false">IF(CD191="","",IF(CD191&lt;-27.5,1,IF(CD191&lt;-25,2,IF(CD191&lt;-22.5,3,IF(CD191&lt;-20,4,IF(CD191&lt;-17.5,5,IF(CD191&lt;-15,6,IF(CD191&lt;-12.5,7,IF(CD191&lt;-10,8,IF(CD191&lt;-7.5,9,IF(CD191&lt;-5,10,IF(CD191&lt;-2.5,11,IF(CD191&lt;0,12,IF(CD191&lt;2.5,13,IF(CD191&lt;5,14,IF(CD191&lt;7.5,15,IF(CD191&lt;10,16,IF(CD191&lt;12.5,17,IF(CD191&lt;15,18,IF(CD191&lt;17.5,19,IF(CD191&lt;20,20,IF(CD191&lt;22.5,21,IF(CD191&lt;25,22,IF(CD191&lt;27.5,23,24))))))))))))))))))))))))</f>
        <v>6</v>
      </c>
      <c r="CG191" s="9" t="n">
        <v>-2.5</v>
      </c>
      <c r="CH191" s="10" t="str">
        <f aca="false">IF(CG191="","",IF(AND(CG191&gt;=-10,CG191&lt;=-9.5),"-10 a -9,5",IF(AND(CG191&gt;-9.5,CG191&lt;=-8.5),"-9 a -8,5",IF(AND(CG191&gt;-8.5,CG191&lt;=-7.5),"-8 a -7,5",IF(AND(CG191&gt;-7.5,CG191&lt;=-6.5),"-7 a -6,5",IF(AND(CG191&gt;-6.5,CG191&lt;=-5.5),"-6 a -5,5",IF(AND(CG191&gt;-5.5,CG191&lt;=-4.5),"-5 a -4,5",IF(AND(CG191&gt;-4.5,CG191&lt;=-3.5),"-4 a -3,5",IF(AND(CG191&gt;-3.5,CG191&lt;=-2.5),"-3 a -2,5",IF(CG191=-2.25,"-2,25",IF(AND(CG191&gt;-2.5,CG191&lt;=-1.5),"-2 a -1,5",IF(AND(CG191&gt;-1.5,CG191&lt;=-0.5),"-1 a -0,5",IF(AND(CG191&gt;-0.5,CG191&lt;=0.5),"0 a 0,5",IF(AND(CG191&gt;0.5,CG191&lt;=1.5),"1 a 1,5",IF(AND(CG191&gt;1.5,CG191&lt;=2.5),"2 a 2,5",IF(AND(CG191&gt;2.5,CG191&lt;=3.5),"3 a 3,5",IF(AND(CG191&gt;3.5,CG191&lt;=4.5),"4 a 4,5",IF(AND(CG191&gt;4.5,CG191&lt;=5.5),"5 a 5,5",IF(AND(CG191&gt;5.5,CG191&lt;=6.5),"6 a 6,5",IF(AND(CG191&gt;6.5,CG191&lt;=7.5),"7 a 7,5",IF(AND(CG191&gt;7.5,CG191&lt;=8.5),"8 a 8,5",IF(AND(CG191&gt;8.5,CG191&lt;=9.5),"9 a 9,5",IF(CG191&gt;=10,"10","Fuera de rango")))))))))))))))))))))))</f>
        <v>-3 a -2,5</v>
      </c>
      <c r="CI191" s="11" t="n">
        <f aca="false">IF(CG191="","",IF(CG191=-2.25,"NORMA",IF(CG191&lt;=-9.5,1,IF(CG191&lt;=-8.5,2,IF(CG191&lt;=-7.5,3,IF(CG191&lt;=-6.5,4,IF(CG191&lt;=-5.5,5,IF(CG191&lt;=-4.5,6,IF(CG191&lt;=-3.5,7,IF(CG191&lt;=-2.5,8,IF(CG191&lt;=-1.5,9,IF(CG191&lt;=-0.5,10,IF(CG191&lt;=0.5,11,IF(CG191&lt;=1.5,12,IF(CG191&lt;=2.5,13,IF(CG191&lt;=3.5,14,IF(CG191&lt;=4.5,15,IF(CG191&lt;=5.5,16,IF(CG191&lt;=6.5,17,IF(CG191&lt;=7.5,18,IF(CG191&lt;=8.5,19,IF(CG191&lt;=9.5,20,IF(CG191=10,21,"Fuera de rango")))))))))))))))))))))))</f>
        <v>8</v>
      </c>
      <c r="CJ191" s="9" t="n">
        <v>2.5</v>
      </c>
      <c r="CK191" s="10" t="str">
        <f aca="false">IF(CJ191="","",IF(AND(CJ191&gt;=-6,CJ191&lt;=-5.5),"-6 a -5,5",IF(AND(CJ191&gt;-5.5,CJ191&lt;=-4.5),"-5 a -4,5",IF(AND(CJ191&gt;-4.5,CJ191&lt;=-3.5),"-4 a -3,5",IF(AND(CJ191&gt;-3.5,CJ191&lt;=-2.5),"-3 a -2,5",IF(AND(CJ191&gt;-2.5,CJ191&lt;=-1.5),"-2 a -1,5",IF(AND(CJ191&gt;-1.5,CJ191&lt;=-0.5),"-1 a -0,5",IF(AND(CJ191&gt;-0.5,CJ191&lt;=0.5),"0 a 0,5",IF(AND(CJ191&gt;0.5,CJ191&lt;=1.5),"1 a 1,5",IF(AND(CJ191&gt;1.5,CJ191&lt;2.5),"2",IF(AND(CJ191&gt;=2.5,CJ191&lt;=3),"2,5 a 3",IF(AND(CJ191&gt;3,CJ191&lt;=4),"3,5 a 4",IF(AND(CJ191&gt;4,CJ191&lt;=5),"4,5 a 5",IF(AND(CJ191&gt;5,CJ191&lt;=6),"5,5 a 6",IF(AND(CJ191&gt;6,CJ191&lt;=7),"6,5 a 7",IF(AND(CJ191&gt;7,CJ191&lt;=8),"7,5 a 8",IF(AND(CJ191&gt;8,CJ191&lt;=9.5),"8,5 a 9,5",IF(CJ191=10,"10","Fuera de rango"))))))))))))))))))</f>
        <v>2,5 a 3</v>
      </c>
      <c r="CL191" s="11" t="n">
        <f aca="false">IF(CK191="","",IF(OR(CK191="-6 a -5,5",CK191="-6 - -5,5"),1,IF(OR(CK191="-5 a -4,5",CK191="-5 - -4,5"),2,IF(OR(CK191="-4 a -3,5",CK191="-4 - -3,5"),3,IF(OR(CK191="-3 a -2,5",CK191="-3 - -2,5"),4,IF(OR(CK191="-2 a -1,5",CK191="-2 - -1,5"),5,IF(OR(CK191="-1 a -0,5",CK191="-1 - -0,5"),6,IF(OR(CK191="0 a 0,5",CK191="0 - 0,5"),7,IF(OR(CK191="1 a 1,5",CK191="1 - 1,5"),8,IF(CK191="2","NORMA",IF(OR(CK191="2,5 a 3",CK191="2,5 - 3"),9,IF(OR(CK191="3,5 a 4",CK191="3,5 - 4"),10,IF(OR(CK191="4,5 a 5",CK191="4,5 - 5"),11,IF(OR(CK191="5,5 a 6",CK191="5,5 - 6"),12,IF(OR(CK191="6,5 a 7",CK191="6,5 - 7"),13,IF(OR(CK191="7,5 a 8",CK191="7,5 - 8"),14,IF(OR(CK191="8,5 a 9",CK191="8,5 - 9,5",CK191="9 a 9,5"),15,IF(CK191="10",15,IF(OR(CK191="0,5 a 1",CK191="0,5 - 1"),7,"Fuera de rango")))))))))))))))))))</f>
        <v>9</v>
      </c>
      <c r="CM191" s="10" t="n">
        <v>0</v>
      </c>
      <c r="CN191" s="10" t="str">
        <f aca="false">IF(CM191=0,"0", " ")</f>
        <v>0</v>
      </c>
      <c r="CO191" s="10" t="str">
        <f aca="false">IF(CM191&gt;0,"EME"," ")</f>
        <v> </v>
      </c>
      <c r="CP191" s="10" t="n">
        <v>0</v>
      </c>
      <c r="CQ191" s="10" t="str">
        <f aca="false">IF(CP191&gt;0,"0", " ")</f>
        <v> </v>
      </c>
      <c r="CR191" s="10" t="str">
        <f aca="false">IF(CP191&gt;0,"EME"," ")</f>
        <v> </v>
      </c>
      <c r="CS191" s="9" t="n">
        <v>0</v>
      </c>
      <c r="CT191" s="10" t="str">
        <f aca="false">IF(CS191&gt;0,"1", " ")</f>
        <v> </v>
      </c>
      <c r="CU191" s="10" t="str">
        <f aca="false">IF(CS191&gt;0,"HIP"," ")</f>
        <v> </v>
      </c>
      <c r="CV191" s="9" t="n">
        <v>0</v>
      </c>
      <c r="CW191" s="10" t="str">
        <f aca="false">IF(CV191&gt;0,"1", " ")</f>
        <v> </v>
      </c>
      <c r="CX191" s="10" t="str">
        <f aca="false">IF(CV191&gt;0,"HIP"," ")</f>
        <v> </v>
      </c>
      <c r="CY191" s="9" t="n">
        <v>-0.75</v>
      </c>
      <c r="CZ191" s="11" t="str">
        <f aca="false">IF(CY191&lt;0,"2"," ")</f>
        <v>2</v>
      </c>
      <c r="DA191" s="11" t="str">
        <f aca="false">IF(CY191&lt;0,"MIO"," ")</f>
        <v>MIO</v>
      </c>
      <c r="DB191" s="9" t="n">
        <v>-0.75</v>
      </c>
      <c r="DC191" s="11" t="str">
        <f aca="false">IF(DB191&lt;0,"2"," ")</f>
        <v>2</v>
      </c>
      <c r="DD191" s="11" t="str">
        <f aca="false">IF(DB191&lt;0,"MIO"," ")</f>
        <v>MIO</v>
      </c>
      <c r="DE191" s="9" t="n">
        <v>-0.5</v>
      </c>
      <c r="DF191" s="11" t="str">
        <f aca="false">IF(DE191&lt;0,"3"," ")</f>
        <v>3</v>
      </c>
      <c r="DG191" s="11" t="str">
        <f aca="false">IF(DE191&lt;0,"AST"," ")</f>
        <v>AST</v>
      </c>
      <c r="DH191" s="9" t="n">
        <v>-0.5</v>
      </c>
      <c r="DI191" s="11" t="str">
        <f aca="false">IF(DH191&lt;0,"3"," ")</f>
        <v>3</v>
      </c>
      <c r="DJ191" s="11" t="str">
        <f aca="false">IF(DH191&lt;0,"AST"," ")</f>
        <v>AST</v>
      </c>
      <c r="DK191" s="9" t="n">
        <v>0</v>
      </c>
      <c r="DL191" s="10" t="str">
        <f aca="false">IF(DK191&gt;0,"4"," ")</f>
        <v> </v>
      </c>
      <c r="DM191" s="10" t="str">
        <f aca="false">IF(DK191&gt;0,"PRE"," ")</f>
        <v> </v>
      </c>
      <c r="DN191" s="9" t="n">
        <v>0</v>
      </c>
      <c r="DO191" s="10" t="str">
        <f aca="false">IF(DN191&gt;0,"4"," ")</f>
        <v> </v>
      </c>
      <c r="DP191" s="10" t="str">
        <f aca="false">IF(DN191&gt;0,"PRE"," ")</f>
        <v> </v>
      </c>
      <c r="DQ191" s="12" t="n">
        <v>2</v>
      </c>
      <c r="DR191" s="12" t="n">
        <v>2</v>
      </c>
      <c r="DS191" s="12" t="str">
        <f aca="false">CONCATENATE(CO191,CU191,DA191,DG191,DM191)</f>
        <v>  MIOAST </v>
      </c>
      <c r="DT191" s="10" t="str">
        <f aca="false" t="array" ref="DT191">_xlfn.IFS(DS191="EME    ","0", DS191=" HIP   ","1", DS191="  MIO  ","2", DS191="   AST ","3", DS191="    PRE","4", DS191="EME   PRE","5", DS191=" HIP  PRE","6", DS191=" HIP AST ","7", DS191="  MIO PRE","8", DS191="  MIOAST ","9", DS191="   ASTPRE","10",DS191=" HIP ASTPRE","11", DS191="  MIOASTPRE","12", DS191="     ","0")</f>
        <v>9</v>
      </c>
      <c r="DU191" s="1" t="s">
        <v>154</v>
      </c>
      <c r="DV191" s="1" t="str">
        <f aca="false" t="array" ref="DV191">_xlfn.IFS(DU191="SI","2", DU191="NO","1")</f>
        <v>1</v>
      </c>
      <c r="DW191" s="10" t="n">
        <v>0</v>
      </c>
      <c r="DX191" s="11" t="str">
        <f aca="false">IF(DW191=0,"1","2")</f>
        <v>1</v>
      </c>
      <c r="DY191" s="11" t="str">
        <f aca="false" t="array" ref="DY191">_xlfn.IFS(DW191=0,"0", DW191=0.25, "1", DW191=0.5,"2", DW191=0.75,"3", DW191=1,"4",DW191=1.25,"5", DW191=1.5,"6", DW191=1.75,"7", DW191=2,"8")</f>
        <v>0</v>
      </c>
      <c r="DZ191" s="10" t="n">
        <v>0</v>
      </c>
      <c r="EA191" s="11" t="str">
        <f aca="false">IF(DZ191=0,"1","2")</f>
        <v>1</v>
      </c>
      <c r="EB191" s="11" t="str">
        <f aca="false" t="array" ref="EB191">_xlfn.IFS(DZ191=0,"0", DZ191=0.25, "1", DZ191=0.5,"2", DZ191=0.75,"3", DZ191=1,"4",DZ191=1.25,"5", DZ191=1.5,"6", DZ191=1.75,"7", DZ191=2,"8")</f>
        <v>0</v>
      </c>
      <c r="EC191" s="10" t="n">
        <v>-0.75</v>
      </c>
      <c r="ED191" s="10" t="str">
        <f aca="false">IF(EC191=0,"1","2")</f>
        <v>2</v>
      </c>
      <c r="EE191" s="11" t="str">
        <f aca="false" t="array" ref="EE191">_xlfn.IFS(EC191=0,"0", EC191=-0.25, "1", EC191=-0.5,"2", EC191=-0.75,"3", EC191=-1,"4",EC191=-1.25,"5", EC191=-1.5,"6", EC191=-1.75,"7", EC191=-2,"8", EC191=-2.25,"9",EC191=-2.5,"10", EC191=-2.75,"11", EC191=-3,"12", EC191=-3.25,"13", EC191=-3.5,"14", EC191=-3.75,"15",EC191=-4,"16")</f>
        <v>3</v>
      </c>
      <c r="EF191" s="10" t="n">
        <v>-0.75</v>
      </c>
      <c r="EG191" s="10" t="str">
        <f aca="false">IF(EF191=0,"1","2")</f>
        <v>2</v>
      </c>
      <c r="EH191" s="11" t="str">
        <f aca="false" t="array" ref="EH191">_xlfn.IFS(EF191=0,"0", EF191=-0.25, "1", EF191=-0.5,"2", EF191=-0.75,"3", EF191=-1,"4",EF191=-1.25,"5", EF191=-1.5,"6", EF191=-1.75,"7", EF191=-2,"8", EF191=-2.25,"9",EF191=-2.5,"10", EF191=-2.75,"11", EF191=-3,"12", EF191=-3.25,"13", EF191=-3.5,"14", EF191=-3.75,"15",EF191=-4,"16")</f>
        <v>3</v>
      </c>
      <c r="EI191" s="10" t="n">
        <v>0</v>
      </c>
      <c r="EJ191" s="11" t="str">
        <f aca="false">IF(EI191=0,"1","2")</f>
        <v>1</v>
      </c>
      <c r="EK191" s="11" t="str">
        <f aca="false" t="array" ref="EK191">_xlfn.IFS(EI191=0,"0", EI191=-0.25, "1", EI191=-0.5,"2", EI191=-0.75,"3", EI191=-1,"4",EI191=-1.25,"5", EI191=-1.5,"6", EI191=-1.75,"7", EI191=-2,"8", EI191=-2.25,"9", EI191=-2.25,"9",EI191=-2.5,"10", EI191=-2.75,"11", EI191=-3,"12", EI191=-3.25,"13", EI191=-3.5,"14", EI191=-3.75,"15",EI191=-4,"16", EI191=0.25, "17", EI191=0.5, "18")</f>
        <v>0</v>
      </c>
      <c r="EL191" s="10" t="n">
        <v>0</v>
      </c>
      <c r="EM191" s="11" t="str">
        <f aca="false">IF(EL191=0,"1","2")</f>
        <v>1</v>
      </c>
      <c r="EN191" s="11" t="str">
        <f aca="false" t="array" ref="EN191">_xlfn.IFS(EL191=0.25,"17",EL191=0.5,"18", EL191=0,"0", EL191=-0.25, "1", EL191=-0.5,"2", EL191=-0.75,"3", EL191=-1,"4",EL191=-1.25,"5", EL191=-1.5,"6", EL191=-1.75,"7", EL191=-2,"8",EL191= -2.25,"9",EL191=-2.5,"10",EL191= -2.75,"11",EL191= -3,"12",EL191= -3.25,"13",EL191= -3.5,"14",EL191= -3.75,"15",EL191=-4,"16")</f>
        <v>0</v>
      </c>
      <c r="EO191" s="10" t="n">
        <v>0</v>
      </c>
      <c r="EP191" s="11" t="str">
        <f aca="false">IF(EO191=0,"1","2")</f>
        <v>1</v>
      </c>
      <c r="EQ191" s="11" t="str">
        <f aca="false" t="array" ref="EQ191">_xlfn.IFS(EO191=0,"0", EO191=0.25, "1", EO191=0.5,"2", EO191=0.75,"3", EO191=1,"4",EO191=1.25,"5", EO191=1.5,"6", EO191=1.75,"7", EO191=2,"8", EO191=2.25,"9", EO191=2.25,"9",EO191=2.5,"10", EO191=2.75,"11", EO191=3,"12", EO191=3.25,"13", EO191=3.5,"14", EO191=3.75,"15",EO191=4,"16", EO191=-0.25, "17", bq=-0.5, "18")</f>
        <v>0</v>
      </c>
      <c r="ER191" s="10" t="n">
        <v>0</v>
      </c>
      <c r="ES191" s="11" t="str">
        <f aca="false">IF(ER191=0,"1","2")</f>
        <v>1</v>
      </c>
      <c r="ET191" s="11" t="str">
        <f aca="false" t="array" ref="ET191">_xlfn.IFS(ER191=0,"0", ER191=0.25, "1", ER191=0.5,"2", ER191=0.75,"3", ER191=1,"4",ER191=1.25,"5", ER191=1.5,"6", ER191=1.75,"7", ER191=2,"8", ER191=2.25,"9", ER191=2.25,"9",ER191=2.5,"10", ER191=2.75,"11", ER191=3,"12", ER191=3.25,"13", ER191=3.5,"14", ER191=3.75,"15",ER191=4,"16", ER191=-0.25, "17", bq=-0.5, "18")</f>
        <v>0</v>
      </c>
      <c r="EU191" s="13" t="n">
        <v>35</v>
      </c>
      <c r="EV191" s="14" t="str">
        <f aca="false">VLOOKUP(EU191,LEYENDA!$G$2:$H$8,2,TRUE())</f>
        <v>25-36</v>
      </c>
      <c r="EW191" s="14" t="str">
        <f aca="false" t="array" ref="EW191">_xlfn.IFS(EV191="0-5","1", EV191="6-12","2", EV191="13-18","3", EV191="19-24","4", EV191="25-36","5", EV191="37-48","6", EV191="49-60","7")</f>
        <v>5</v>
      </c>
    </row>
    <row r="192" customFormat="false" ht="13.5" hidden="false" customHeight="false" outlineLevel="0" collapsed="false">
      <c r="A192" s="1" t="n">
        <v>59</v>
      </c>
      <c r="B192" s="32" t="n">
        <v>5</v>
      </c>
      <c r="C192" s="33" t="n">
        <v>40970</v>
      </c>
      <c r="D192" s="6"/>
      <c r="E192" s="5" t="str">
        <f aca="false">VLOOKUP(A192,'286'!$A$3:$J$600,10,FALSE())</f>
        <v>BARROSO BRAVO, EMILIO</v>
      </c>
      <c r="F192" s="4" t="str">
        <f aca="false">VLOOKUP(A192,'286'!$A$3:$I$1768,3,FALSE())</f>
        <v>BABRAE</v>
      </c>
      <c r="G192" s="6" t="n">
        <f aca="false">VLOOKUP(A192,'286'!$A$3:$I$1768,4,FALSE())</f>
        <v>35275</v>
      </c>
      <c r="H192" s="7" t="n">
        <f aca="false">YEAR(C192)-YEAR(G192)</f>
        <v>16</v>
      </c>
      <c r="I192" s="1" t="str">
        <f aca="false">VLOOKUP(H192,LEYENDA!$C$2:$D$6,2,TRUE())</f>
        <v>13-24</v>
      </c>
      <c r="J192" s="5" t="str">
        <f aca="false">VLOOKUP(A192,'286'!$A$3:$I$1768,7,FALSE())</f>
        <v>H</v>
      </c>
      <c r="K192" s="8" t="str">
        <f aca="false">VLOOKUP(A192,'286'!$A$3:$I$1768,2,FALSE())</f>
        <v>OD</v>
      </c>
      <c r="L192" s="4" t="str">
        <f aca="false">VLOOKUP(A192,'286'!$A$3:$I$1768,8,FALSE())</f>
        <v>D</v>
      </c>
      <c r="M192" s="4" t="str">
        <f aca="false">VLOOKUP(A192,'286'!$A$3:$I$1768,9,FALSE())</f>
        <v>I</v>
      </c>
      <c r="N192" s="8" t="str">
        <f aca="false">IF(R192=O192, "MISMA","CONTRARIA")</f>
        <v>CONTRARIA</v>
      </c>
      <c r="O192" s="8" t="str">
        <f aca="false" t="array" ref="O192">_xlfn.IFS(L192="D","1", L192="I","2")</f>
        <v>1</v>
      </c>
      <c r="P192" s="8" t="str">
        <f aca="false" t="array" ref="P192">_xlfn.IFS(K192="OD","1", K192="OI","2")</f>
        <v>1</v>
      </c>
      <c r="Q192" s="1" t="str">
        <f aca="false" t="array" ref="Q192">_xlfn.IFS(J192="M","1", J192="H","2")</f>
        <v>2</v>
      </c>
      <c r="R192" s="8" t="str">
        <f aca="false" t="array" ref="R192">_xlfn.IFS(M192="D","1", M192="I","2")</f>
        <v>2</v>
      </c>
      <c r="S192" s="1" t="str">
        <f aca="false" t="array" ref="S192">_xlfn.IFS(N192="CONTRARIA", "1",N192= "MISMA","2")</f>
        <v>1</v>
      </c>
      <c r="T192" s="1" t="str">
        <f aca="false" t="array" ref="T192">_xlfn.IFS(I192="0-12","1", I192="13-24","2", I192="25-40","3", I192="41-60","4", I192="61-100","5")</f>
        <v>2</v>
      </c>
      <c r="U192" s="9" t="n">
        <v>-0.5</v>
      </c>
      <c r="V192" s="1" t="str">
        <f aca="false">IF(U192="","",IF(AND(U192&gt;=-9,U192&lt;=-6.5),"-9 a -6,5",IF(AND(U192&gt;=-6,U192&lt;=-3.5),"-6 a -3,5",IF(AND(U192&gt;=-3,U192&lt;=-1),"-3 a -1",IF(U192=-0.5,"-0,5",IF(AND(U192&gt;=0,U192&lt;=2.5),"0 a 2,5",IF(AND(U192&gt;=3,U192&lt;=5.5),"3 a 5,5",IF(AND(U192&gt;=6,U192&lt;=8.5),"6 a 8,5",IF(AND(U192&gt;=9,U192&lt;=20),"9 a 20","Fuera de rango")))))))))</f>
        <v>-0,5</v>
      </c>
      <c r="W192" s="11" t="str">
        <f aca="false">IF(V192="","",IF(V192="-9 a -6,5",2,IF(V192="-6 a -3,5",3,IF(V192="-3 a -1",4,IF(V192="-0,5","NORMA",IF(V192="0 a 2,5",5,IF(V192="3 a 5,5",6,IF(V192="6 a 8,5",7,IF(V192="9 a 20",8,"Fuera de rango")))))))))</f>
        <v>NORMA</v>
      </c>
      <c r="X192" s="9" t="n">
        <v>0</v>
      </c>
      <c r="Y192" s="10" t="str">
        <f aca="false">IF(X192="","",IF(AND(X192&gt;=0,X192&lt;=4),"0 a 4",IF(AND(X192&gt;=4.5,X192&lt;=8.5),"4,5 a 8,5",IF(X192=9,"9",IF(AND(X192&gt;=9.5,X192&lt;=13),"9,5 a 13",IF(AND(X192&gt;=13.5,X192&lt;=20),"13,5 a 20",IF(AND(X192&gt;=20.5,X192&lt;=35),"20,5 a 35","Fuera de rango")))))))</f>
        <v>0 a 4</v>
      </c>
      <c r="Z192" s="11" t="n">
        <f aca="false">IF(Y192="","",IF(Y192="0 a 4",1,IF(Y192="4,5 a 8,5",2,IF(Y192="9","NORMA",IF(Y192="9,5 a 13",3,IF(Y192="13,5 a 20",4,IF(Y192="20,5 a 35",5,"Fuera de rango")))))))</f>
        <v>1</v>
      </c>
      <c r="AA192" s="9" t="n">
        <v>21</v>
      </c>
      <c r="AB192" s="10" t="str">
        <f aca="false">IF(AA192="","",IF(AND(AA192&gt;=0,AA192&lt;=9),"0 a 9",IF(AND(AA192&gt;=9.5,AA192&lt;=18.5),"9,5 a 18,5",IF(AA192=19,"19",IF(AND(AA192&gt;=19.5,AA192&lt;=28),"19,5 a 28",IF(AND(AA192&gt;=28.5,AA192&lt;=40),"28,5 a 40","Fuera de rango"))))))</f>
        <v>19,5 a 28</v>
      </c>
      <c r="AC192" s="11" t="n">
        <f aca="false" t="array" ref="AC192">_xlfn.IFS(AB192="","",AB192="0 a 9",1,AB192="9,5 a 18,5",2,AB192="19","NORMA",AB192="19,5 a 28",3,AB192="28,5 a 40",4,TRUE(),"Fuera de rango")</f>
        <v>3</v>
      </c>
      <c r="AD192" s="9" t="n">
        <v>14</v>
      </c>
      <c r="AE192" s="10" t="str">
        <f aca="false">IF(AD192="","",IF(AND(AD192&gt;=-10,AD192&lt;=0),"De -10 a 0",IF(AND(AD192&gt;=0.5,AD192&lt;=9.5),"0,5 a 9,5",IF(AD192=10,"10",IF(AND(AD192&gt;=10.5,AD192&lt;=20),"10,5 a 20",IF(AND(AD192&gt;=20.5,AD192&lt;=40),"20,5 a 40","Fuera de rango"))))))</f>
        <v>10,5 a 20</v>
      </c>
      <c r="AF192" s="12" t="n">
        <f aca="false">IF(AD192="","",IF(AND(AD192&gt;=-10,AD192&lt;=0),1,IF(AND(AD192&gt;=0.5,AD192&lt;=9.5),2,IF(AD192=10,"NORMA",IF(AND(AD192&gt;=10.5,AD192&lt;=20),3,IF(AND(AD192&gt;=20.5,AD192&lt;=40),4,""))))))</f>
        <v>3</v>
      </c>
      <c r="AG192" s="9" t="n">
        <v>9</v>
      </c>
      <c r="AH192" s="11" t="str">
        <f aca="false">IF(AG192="","",IF(AND(AG192&gt;=0,AG192&lt;=4),"0 a 4",IF(AND(AG192&gt;=4.5,AG192&lt;=8.5),"4,5 a 8,5",IF(AG192=9,"9",IF(AND(AG192&gt;=9.5,AG192&lt;=13),"9,5 a 13",IF(AND(AG192&gt;=13.5,AG192&lt;=25),"13,5 a 25","Fuera de rango"))))))</f>
        <v>9</v>
      </c>
      <c r="AI192" s="11" t="str">
        <f aca="false">IF(AH192="","",IF(AH192="0 a 4",1,IF(AH192="4,5 a 8,5",2,IF(AH192="9","NORMA",IF(AH192="9,5 a 13",3,IF(AH192="13,5 a 25",4,""))))))</f>
        <v>NORMA</v>
      </c>
      <c r="AJ192" s="9" t="n">
        <v>5</v>
      </c>
      <c r="AK192" s="10" t="str">
        <f aca="false">IF(AJ192="","",IF(AND(AJ192&gt;=-15,AJ192&lt;=-10.5),"-15 a -10,5",IF(AND(AJ192&gt;=-10,AJ192&lt;=-4),"-10 a -4",IF(AND(AJ192&gt;=-4.5,AJ192&lt;=0),"-4,5 a 0",IF(AND(AJ192&gt;=0.5,AJ192&lt;=4.5),"0,5 a 4,5",IF(AJ192=5,"5",IF(AND(AJ192&gt;=5.5,AJ192&lt;=10),"5,5 a 10",IF(AND(AJ192&gt;=10.5,AJ192&lt;=20),"10,5 a 20","Fuera de rango"))))))))</f>
        <v>5</v>
      </c>
      <c r="AL192" s="11" t="str">
        <f aca="false">IF(AK192="","",IF(AK192="-15 a -10,5",1,IF(AK192="-10 a -4",2,IF(AK192="-4,5 a 0",3,IF(AK192="0,5 a 4,5",4,IF(AK192="5","NORMA",IF(AK192="5,5 a 10",5,IF(AK192="10,5 a 20",6,"Error"))))))))</f>
        <v>NORMA</v>
      </c>
      <c r="AM192" s="9" t="n">
        <v>0</v>
      </c>
      <c r="AN192" s="10" t="str">
        <f aca="false">IF(AM192="","",IF(AND(AM192&gt;=-7.5,AM192&lt;=-5.5),"-7,5 a -5,5",IF(AND(AM192&gt;=-5,AM192&lt;=-3),"-5 a -3",IF(AND(AM192&gt;=-2.5,AM192&lt;=-0.5),"-2,5 a -0,5",IF(AM192=0,"0,00",IF(AND(AM192&gt;=0.5,AM192&lt;=2.5),"0,5 a 2,5",IF(AND(AM192&gt;=3,AM192&lt;=5),"3 a 5",IF(AND(AM192&gt;=5.5,AM192&lt;=7.5),"5,5 a 7,5",IF(AND(AM192&gt;=8,AM192&lt;=10),"8 a 10","Fuera de rango")))))))))</f>
        <v>0,00</v>
      </c>
      <c r="AO192" s="11" t="str">
        <f aca="false">IF(AN192="","",IF(AN192="-7,5 a -5,5",1,IF(AN192="-5 a -3",2,IF(AN192="-2,5 a -0,5",3,IF(AN192="0,00","NORMA",IF(AN192="0,5 a 2,5",4,IF(AN192="3 a 5",5,IF(AN192="5,5 a 7,5",6,IF(AN192="8 a 10",7,"Error")))))))))</f>
        <v>NORMA</v>
      </c>
      <c r="AP192" s="9" t="n">
        <v>-0.5</v>
      </c>
      <c r="AQ192" s="10" t="str">
        <f aca="false">IF(AP192="","",IF(AND(AP192&gt;=-20,AP192&lt;=-9.5),"-20 a -9,5",IF(AND(AP192&gt;=-9,AP192&lt;=-6.5),"-9 a -6,5",IF(AP192=-6,"-6",IF(AND(AP192&gt;=-5.5,AP192&lt;=-3),"-5,5 a -3",IF(AND(AP192&gt;=-2.5,AP192&lt;=0),"-2,5 a 0",IF(AND(AP192&gt;=0.5,AP192&lt;=3),"0,5 a 3",IF(AND(AP192&gt;=3.5,AP192&lt;=6),"3,5 a 6",IF(AND(AP192&gt;=6.5,AP192&lt;=9),"6,5 a 9",IF(AND(AP192&gt;=9.5,AP192&lt;=20),"9,5 a 20","Fuera de rango"))))))))))</f>
        <v>-2,5 a 0</v>
      </c>
      <c r="AR192" s="11" t="n">
        <f aca="false">IF(AQ192="","",IF(AQ192="-20 a -9,5",1,IF(AQ192="-9 a -6,5",2,IF(AQ192="-6","NORMA",IF(AQ192="-5,5 a -3",3,IF(AQ192="-2,5 a 0",4,IF(AQ192="0,5 a 3",5,IF(AQ192="3,5 a 6",6,IF(AQ192="6,5 a 9",7,IF(AQ192="9,5 a 20",8,""))))))))))</f>
        <v>4</v>
      </c>
      <c r="AS192" s="9" t="n">
        <v>5</v>
      </c>
      <c r="AT192" s="10" t="str">
        <f aca="false">IF(AS192="","",IF(AND(AS192&gt;=-16,AS192&lt;=-14),"-16 a -14",IF(AND(AS192&gt;=-13.5,AS192&lt;=-11.5),"-13,5 a -11,5",IF(AND(AS192&gt;=-11,AS192&lt;=-9),"-11 a -9",IF(AND(AS192&gt;=-8.5,AS192&lt;=-6.5),"-8,5 a -6,5",IF(AND(AS192&gt;=-6,AS192&lt;=-4),"-6 a -4",IF(AND(AS192&gt;=-3.5,AS192&lt;=-1.5),"-3,5 a -1,5",IF(AND(AS192&gt;=-1,AS192&lt;=1),"-1 a 1",IF(AND(AS192&gt;=1.5,AS192&lt;=3.5),"1,5 a 3,5",IF(AND(AS192&gt;=4,AS192&lt;=6),"4 a 6",IF(AND(AS192&gt;=6.5,AS192&lt;=8.5),"6,5 a 8,5",IF(AND(AS192&gt;=9,AS192&lt;=11),"9 a 11",IF(AND(AS192&gt;=11.5,AS192&lt;=13.5),"11,5 a 13,5",IF(AND(AS192&gt;=14,AS192&lt;=16),"14 a 16",IF(AND(AS192&gt;=16.5,AS192&lt;=18.5),"16,5 a 18,5",IF(AND(AS192&gt;=19,AS192&lt;=21),"19 a 21","Fuera de rango"))))))))))))))))</f>
        <v>4 a 6</v>
      </c>
      <c r="AU192" s="11" t="str">
        <f aca="false" t="array" ref="AU192">IF(AT192="","",_xlfn.IFS(AT192="-16 a -14",1,AT192="-13,5 a -11,5",2,AT192="-11 a -9",3,AT192="-8,5 a -6,5",4,AT192="-6 a -4",5,AT192="-3,5 a -1,5",6,AT192="-1 a 1",7,AT192="1,5 a 3,5",8,AT192="4 a 6","NORMA",AT192="6,5 a 8,5",9,AT192="9 a 11",10,AT192="11,5 a 13,5",11,AT192="14 a 16",12,AT192="16,5 a 18,5",13,AT192="19 a 21",14,TRUE(),""))</f>
        <v>NORMA</v>
      </c>
      <c r="AV192" s="9" t="n">
        <v>0.5</v>
      </c>
      <c r="AW192" s="10" t="str">
        <f aca="false">IF(AV192="","",IF(AND(AV192&gt;=-1,AV192&lt;=-0.5),"-1 a -0,5",IF(AND(AV192&gt;-0.5,AV192&lt;=0),"De -0,5 a 0",IF(AND(AV192&gt;=0.25,AV192&lt;=0.75),"0,25 a 0,75",IF(AND(AV192&gt;=1,AV192&lt;=1.5),"1 a 1,5",IF(AND(AV192&gt;=1.75,AV192&lt;=2.25),"1,75 a 2,25",IF(AND(AV192&gt;=2.5,AV192&lt;=3),"2,5 a 3",IF(AND(AV192&gt;=3.25,AV192&lt;=3.75),"3,25 a 3,75","Fuera de rango"))))))))</f>
        <v>0,25 a 0,75</v>
      </c>
      <c r="AX192" s="11" t="str">
        <f aca="false">IF(AW192="","",IF(OR(AW192="-1 a -0,5",AW192="-1 a -0.5"),1,IF(OR(AW192="De -0,5 a 0",AW192="-0,5 a 0",AW192="De -0.5 a 0"),2,IF(OR(AW192="0,25 a 0,75",AW192="0.25 a 0.75"),"NORMA",IF(OR(AW192="1 a 1,5",AW192="1 a 1.5"),3,IF(OR(AW192="1,75 a 2,25",AW192="1.75 a 2.25"),4,IF(OR(AW192="2,5 a 3",AW192="2.5 a 3"),5,IF(OR(AW192="3,25 a 3,75",AW192="3.25 a 3.75"),6,""))))))))</f>
        <v>NORMA</v>
      </c>
      <c r="AY192" s="9" t="n">
        <v>-3</v>
      </c>
      <c r="AZ192" s="10" t="str">
        <f aca="false">IF(AY192="","",IF(AND(AY192&gt;=-20,AY192&lt;=-9.5),"-20 a -9,5",IF(AND(AY192&gt;=-9,AY192&lt;=-6.5),"-9 a -6,5",IF(AY192=-6,"-6",IF(AND(AY192&gt;=-5.5,AY192&lt;=-3),"-5,5 a -3",IF(AND(AY192&gt;=-2.5,AY192&lt;=0),"-2,5 a 0",IF(AND(AY192&gt;=0.5,AY192&lt;=3),"0,5 a 3",IF(AND(AY192&gt;=3.5,AY192&lt;=6),"3,5 a 6","Fuera de rango"))))))))</f>
        <v>-5,5 a -3</v>
      </c>
      <c r="BA192" s="11" t="n">
        <f aca="false">IF(AZ192="","",IF(AZ192="-20 a -9,5",1,IF(AZ192="-9 a -6,5",2,IF(AZ192="-6","NORMA",IF(AZ192="-5,5 a -3",3,IF(AZ192="-2,5 a 0",4,IF(AZ192="0,5 a 3",5,IF(AZ192="3,5 a 6",6,""))))))))</f>
        <v>3</v>
      </c>
      <c r="BB192" s="9" t="n">
        <v>0</v>
      </c>
      <c r="BC192" s="10" t="str">
        <f aca="false" t="array" ref="BC192">IF(BB192="","",_xlfn.IFS(AND(BB192&gt;=0,BB192&lt;=2),"0 a 2",AND(BB192&gt;=2.5,BB192&lt;=4.5),"2,5 a 4,5",AND(BB192&gt;=5,BB192&lt;=7),"5 a 7",AND(BB192&gt;=7.5,BB192&lt;=9.5),"7,5 a 9,5",AND(BB192&gt;=10,BB192&lt;=12),"10 a 12",AND(BB192&gt;=12.5,BB192&lt;=14.5),"12,5 a 14,5",BB192=15,"15",AND(BB192&gt;=15.5,BB192&lt;=17.5),"15,5 a 17,5",AND(BB192&gt;=18,BB192&lt;=20),"18 a 20",AND(BB192&gt;=20.5,BB192&lt;=22.5),"20,5 a 22,5",AND(BB192&gt;=23,BB192&lt;=25),"23 a 25",TRUE(),"Fuera de rango"))</f>
        <v>0 a 2</v>
      </c>
      <c r="BD192" s="11" t="n">
        <f aca="false" t="array" ref="BD192">IF(BC192="","",_xlfn.IFS(BC192="0 a 2",1,BC192="2,5 a 4,5",2,BC192="5 a 7",3,BC192="7,5 a 9,5",4,BC192="10 a 12",5,BC192="12,5 a 14,5",6,BC192="15","NORMA",BC192="15,5 a 17,5",7,BC192="18 a 20",8,BC192="20,5 a 22,5",9,BC192="23 a 25",10,TRUE(),"Fuera de rango"))</f>
        <v>1</v>
      </c>
      <c r="BE192" s="9" t="n">
        <v>28</v>
      </c>
      <c r="BF192" s="10" t="str">
        <f aca="false">IF(BE192="","",IF(AND(BE192&gt;=-20,BE192&lt;=-10),"-20 a -10",IF(AND(BE192&gt;=-9.5,BE192&lt;=0.5),"-9,5 a 0,5",IF(AND(BE192&gt;=1,BE192&lt;=11),"1 a 11",IF(AND(BE192&gt;=11.5,BE192&lt;=20.5),"11,5 a 20,5",IF(BE192=21,"21",IF(AND(BE192&gt;=21.5,BE192&lt;=31.5),"21,5 a 31,5",IF(AND(BE192&gt;=32,BE192&lt;=42),"32 a 42","Fuera de rango"))))))))</f>
        <v>21,5 a 31,5</v>
      </c>
      <c r="BG192" s="11" t="n">
        <f aca="false">IF(BF192="","",IF(BF192="-20 a -10",1,IF(BF192="-9,5 a 0,5",2,IF(BF192="1 a 11",3,IF(BF192="11,5 a 20,5",4,IF(BF192="21","NORMA",IF(BF192="21,5 a 31,5",5,IF(BF192="32 a 42",6,""))))))))</f>
        <v>5</v>
      </c>
      <c r="BH192" s="9" t="n">
        <v>21</v>
      </c>
      <c r="BI192" s="10" t="str">
        <f aca="false">IF(BH192="","",IF(AND(BH192&gt;=-20,BH192&lt;=-15),"-20 a -15",IF(AND(BH192&gt;=-14.5,BH192&lt;=-9.5),"-14,5 a -9,5",IF(AND(BH192&gt;=-9,BH192&lt;=-4),"-9 a -4",IF(AND(BH192&gt;=-3.5,BH192&lt;=2.5),"-3,5 a 2,5",IF(AND(BH192&gt;=3,BH192&lt;=8),"3 a 8",IF(AND(BH192&gt;=8.5,BH192&lt;=14.5),"8,5 a 14,5",IF(BH192=15,"15",IF(AND(BH192&gt;=15.5,BH192&lt;=20.5),"15,5 a 20,5",IF(AND(BH192&gt;=21,BH192&lt;=26),"21 a 26","Fuera de rango"))))))))))</f>
        <v>21 a 26</v>
      </c>
      <c r="BJ192" s="11" t="n">
        <f aca="false">IF(BI192="","",IF(BI192="-20 a -15",1,IF(BI192="-14,5 a -9,5",2,IF(BI192="-9 a -4",3,IF(BI192="-3,5 a 2,5",4,IF(BI192="3 a 8",5,IF(BI192="8,5 a 14,5",6,IF(BI192="15","NORMA",IF(BI192="15,5 a 20,5",7,IF(BI192="21 a 26",8,IF(BI192="26,5 a 31,5",9,"")))))))))))</f>
        <v>8</v>
      </c>
      <c r="BK192" s="9" t="n">
        <v>0</v>
      </c>
      <c r="BL192" s="10" t="str">
        <f aca="false">IF(BK192="","",IF(AND(BK192&gt;=0,BK192&lt;=2),"0 - 2",IF(AND(BK192&gt;=2.5,BK192&lt;=4.5),"2,5 - 4,5",IF(AND(BK192&gt;=5,BK192&lt;=7),"5 - 7",IF(AND(BK192&gt;=7.5,BK192&lt;=9.5),"7,5 - 9,5",IF(AND(BK192&gt;=10,BK192&lt;=12),"10 - 12",IF(AND(BK192&gt;=12.5,BK192&lt;=13.5),"12,5 - 13,5",IF(BK192=14,"14",IF(AND(BK192&gt;=14.5,BK192&lt;=16.5),"14,5 - 16,5",IF(AND(BK192&gt;=17,BK192&lt;=19),"17 - 19",IF(AND(BK192&gt;=19.5,BK192&lt;=21.5),"19,5 - 21,5",IF(AND(BK192&gt;=22,BK192&lt;=24),"22 - 24",IF(AND(BK192&gt;=24.5,BK192&lt;=26.5),"24,5 - 26,5",IF(AND(BK192&gt;=27,BK192&lt;=29),"27 - 29",IF(AND(BK192&gt;=29.5,BK192&lt;=30),"29,5 - 30","Fuera de rango")))))))))))))))</f>
        <v>0 - 2</v>
      </c>
      <c r="BM192" s="11" t="n">
        <f aca="false">IF(BL192="","",IF(BL192="0 - 2",1,IF(BL192="2,5 - 4,5",2,IF(BL192="5 - 7",3,IF(BL192="7,5 - 9,5",4,IF(BL192="10 - 12",5,IF(BL192="12,5 - 13,5",6,IF(BL192="14","NORMA",IF(BL192="14,5 - 16,5",7,IF(BL192="17 - 19",8,IF(BL192="19,5 - 21,5",9,IF(BL192="22 - 24",10,IF(BL192="24,5 - 26,5",11,IF(BL192="27 - 29",12,IF(BL192="29,5 - 30",13,"")))))))))))))))</f>
        <v>1</v>
      </c>
      <c r="BN192" s="9" t="n">
        <v>14</v>
      </c>
      <c r="BO192" s="10" t="str">
        <f aca="false">IF(BN192="","",IF(AND(BN192&gt;=-20,BN192&lt;=-10),"-20 a -10",IF(AND(BN192&gt;=-9.5,BN192&lt;=0.5),"-9,5 a 0,5",IF(AND(BN192&gt;=1,BN192&lt;=11),"1 a 11",IF(AND(BN192&gt;=11.5,BN192&lt;=21.5),"11,5 a 21,5",IF(BN192=22,"22",IF(AND(BN192&gt;=22.5,BN192&lt;=32.5),"22,5 a 32,5",IF(AND(BN192&gt;=33,BN192&lt;=43),"33 a 43","Fuera de rango"))))))))</f>
        <v>11,5 a 21,5</v>
      </c>
      <c r="BP192" s="11" t="n">
        <f aca="false">IF(BO192="","",IF(BO192="-20 a -10",1,IF(BO192="-9,5 a 0,5",2,IF(BO192="1 a 11",3,IF(BO192="11,5 a 21,5",4,IF(BO192="22","NORMA",IF(BO192="22,5 a 32,5",5,IF(BO192="33 a 43",6,""))))))))</f>
        <v>4</v>
      </c>
      <c r="BQ192" s="9" t="n">
        <v>10</v>
      </c>
      <c r="BR192" s="10" t="str">
        <f aca="false">IF(BQ192="","",IF(AND(BQ192&gt;=-20,BQ192&lt;=-15),"-20 a -15",IF(AND(BQ192&gt;=-14.5,BQ192&lt;=-9.5),"-14,5 a -9,5",IF(AND(BQ192&gt;=-9,BQ192&lt;=-4),"-9 a -4",IF(AND(BQ192&gt;=-3.5,BQ192&lt;=2.5),"-3,5 a 2,5",IF(AND(BQ192&gt;=3,BQ192&lt;=8),"3 a 8",IF(AND(BQ192&gt;=8.5,BQ192&lt;=13.5),"8,5 a 13,5",IF(AND(BQ192&gt;=14,BQ192&lt;=17.5),"14 a 17,5",IF(BQ192=18,"18",IF(AND(BQ192&gt;=18.5,BQ192&lt;=23.5),"18,5 a 23,5",IF(AND(BQ192&gt;=24,BQ192&lt;=29),"24 a 29",IF(AND(BQ192&gt;=29.5,BQ192&lt;=34.5),"29,5 a 34,5",IF(AND(BQ192&gt;=35,BQ192&lt;=40),"35 a 40","Fuera de rango")))))))))))))</f>
        <v>8,5 a 13,5</v>
      </c>
      <c r="BS192" s="11" t="n">
        <f aca="false">IF(BR192="","",IF(BR192="-20 a -15",1,IF(BR192="-14,5 a -9,5",2,IF(BR192="-9 a -4",3,IF(BR192="-3,5 a 2,5",4,IF(BR192="3 a 8",5,IF(BR192="8,5 a 13,5",6,IF(BR192="14 a 17,5",7,IF(BR192="18","NORMA",IF(BR192="18,5 a 23,5",8,IF(BR192="24 a 29",9,IF(BR192="29,5 a 34,5",10,IF(BR192="35 a 40",11,"")))))))))))))</f>
        <v>6</v>
      </c>
      <c r="BT192" s="9" t="n">
        <v>0</v>
      </c>
      <c r="BU192" s="10" t="str">
        <f aca="false">IF(BT192="","",IF(AND(BT192&gt;=-20,BT192&lt;=-18),"-20 a -18",IF(AND(BT192&gt;=-17.5,BT192&lt;=-15.5),"-17,5 a -15,5",IF(AND(BT192&gt;=-15,BT192&lt;=-13),"-15 a -13",IF(AND(BT192&gt;=-12.5,BT192&lt;=-10.5),"-12,5 a -10,5",IF(AND(BT192&gt;=-10,BT192&lt;=-8),"-10 a -8",IF(AND(BT192&gt;=-7.5,BT192&lt;=-5.5),"-7,5 a -5,5",IF(AND(BT192&gt;=-5,BT192&lt;=-3),"-5 a -3",IF(AND(BT192&gt;=-2.5,BT192&lt;=-0.5),"-2,5 a -0,5",IF(BT192=0,"0",IF(AND(BT192&gt;=0.5,BT192&lt;=2.5),"0,5 a 2,5",IF(AND(BT192&gt;=3,BT192&lt;=5),"3 a 5",IF(AND(BT192&gt;=5.5,BT192&lt;=7.5),"5,5 a 7,5",IF(AND(BT192&gt;=8,BT192&lt;=10),"8 a 10",IF(AND(BT192&gt;=10.5,BT192&lt;=12.5),"10,5 a 12,5",IF(AND(BT192&gt;=13,BT192&lt;=15),"13 a 15",IF(AND(BT192&gt;=15.5,BT192&lt;=17.5),"15,5 a 17,5",IF(AND(BT192&gt;=18,BT192&lt;=20),"18 a 20","Fuera de rango"))))))))))))))))))</f>
        <v>0</v>
      </c>
      <c r="BV192" s="11" t="str">
        <f aca="false">IF(BT192="","",IF(BT192=0,"NORMA",IF(AND(BT192&gt;=-20,BT192&lt;=-18),2,IF(AND(BT192&gt;=-17.5,BT192&lt;=-15.5),2,IF(AND(BT192&gt;=-15,BT192&lt;=-13),3,IF(AND(BT192&gt;=-12.5,BT192&lt;=-10.5),4,IF(AND(BT192&gt;=-10,BT192&lt;=-8),5,IF(AND(BT192&gt;=-7.5,BT192&lt;=-5.5),6,IF(AND(BT192&gt;=-5,BT192&lt;=-3),7,IF(AND(BT192&gt;=-2.5,BT192&lt;=-0.5),8,IF(AND(BT192&gt;=0.5,BT192&lt;=2.5),9,IF(AND(BT192&gt;=3,BT192&lt;=5),10,IF(AND(BT192&gt;=5.5,BT192&lt;=7.5),11,IF(AND(BT192&gt;=8,BT192&lt;=10),12,IF(AND(BT192&gt;=10.5,BT192&lt;=12.5),13,IF(AND(BT192&gt;=13,BT192&lt;=15),14,IF(AND(BT192&gt;=15.5,BT192&lt;=17.5),15,IF(AND(BT192&gt;=18,BT192&lt;=20),16,"Fuera de rango"))))))))))))))))))</f>
        <v>NORMA</v>
      </c>
      <c r="BW192" s="9" t="n">
        <v>-4.25</v>
      </c>
      <c r="BX192" s="10" t="n">
        <f aca="false">18.5- (0.3*H192)</f>
        <v>13.7</v>
      </c>
      <c r="BY192" s="10" t="n">
        <f aca="false">(BW192)-(BX192)</f>
        <v>-17.95</v>
      </c>
      <c r="BZ192" s="10" t="str">
        <f aca="false">IF(BY192="","",IF(BY192&lt;-27.5,"De -30 a -28",IF(BY192&lt;-25,"De -27,5 a -25,5",IF(BY192&lt;-22.5,"De -25 a -23",IF(BY192&lt;-20,"De -22,5 a -20,5",IF(BY192&lt;-17.5,"De -20 a -18",IF(BY192&lt;-15,"De -17,5 a -15,5",IF(BY192&lt;-12.5,"De -15 a -13",IF(BY192&lt;-10,"De -12,5 a -10,5",IF(BY192&lt;-7.5,"De -10 a -8",IF(BY192&lt;-5,"De -7,5 a -5,5",IF(BY192&lt;-2.5,"De -5 a -3",IF(BY192&lt;0,"De -2,5 a -0,5",IF(BY192&lt;2.5,"De 0 a 2",IF(BY192&lt;5,"De 2,5 a 4,5",IF(BY192&lt;7.5,"De 5 a 7",IF(BY192&lt;10,"De 7,5 a 9,5",IF(BY192&lt;12.5,"De 10 a 12",IF(BY192&lt;15,"De 12,5 a 14,5",IF(BY192&lt;17.5,"De 15 a 17",IF(BY192&lt;20,"De 17,5 a 19,5",IF(BY192&lt;22.5,"De 20 a 22",IF(BY192&lt;25,"De 22,5 a 24,5",IF(BY192&lt;27.5,"De 25 a 27","De 27,5 a 30"))))))))))))))))))))))))</f>
        <v>De -20 a -18</v>
      </c>
      <c r="CA192" s="12" t="n">
        <f aca="false">IF(BY192="","",IF(BY192&lt;=-28,1,IF(BY192&lt;=-25.5,2,IF(BY192&lt;=-23,3,IF(BY192&lt;=-20.5,4,IF(BY192&lt;=-18,5,IF(BY192&lt;=-15.5,6,IF(BY192&lt;=-13,7,IF(BY192&lt;=-10.5,8,IF(BY192&lt;=-8,9,IF(BY192&lt;=-5.5,10,IF(BY192&lt;=-3,11,IF(BY192&lt;=-0.5,12,IF(BY192&lt;=2,13,IF(BY192&lt;=4.5,14,IF(BY192&lt;=7,15,IF(BY192&lt;=9.5,16,IF(BY192&lt;=12,17,IF(BY192&lt;=14.5,18,IF(BY192&lt;=17,19,IF(BY192&lt;=19.5,20,IF(BY192&lt;=22,21,IF(BY192&lt;=24.5,22,IF(BY192&lt;=27,23,IF(BY192&lt;=30,24,"Fuera de rango")))))))))))))))))))))))))</f>
        <v>6</v>
      </c>
      <c r="CB192" s="9" t="n">
        <v>-4.25</v>
      </c>
      <c r="CC192" s="10" t="n">
        <f aca="false">18.5- (0.3*H192)</f>
        <v>13.7</v>
      </c>
      <c r="CD192" s="10" t="n">
        <f aca="false">(CB192)-(CC192)</f>
        <v>-17.95</v>
      </c>
      <c r="CE192" s="10" t="str">
        <f aca="false">IF(CD192="","",IF(CD192&lt;-27.5,"De -30 a -28",IF(CD192&lt;-25,"De -27,5 a -25,5",IF(CD192&lt;-22.5,"De -25 a -23",IF(CD192&lt;-20,"De -22,5 a -20,5",IF(CD192&lt;-17.5,"De -20 a -18",IF(CD192&lt;-15,"De -17,5 a -15,5",IF(CD192&lt;-12.5,"De -15 a -13",IF(CD192&lt;-10,"De -12,5 a -10,5",IF(CD192&lt;-7.5,"De -10 a -8",IF(CD192&lt;-5,"De -7,5 a -5,5",IF(CD192&lt;-2.5,"De -5 a -3",IF(CD192&lt;0,"De -2,5 a -0,5",IF(CD192&lt;=2,"De 0 a 2",IF(CD192&lt;=4.5,"De 2,5 a 4,5",IF(CD192&lt;=7,"De 5 a 7",IF(CD192&lt;=9.5,"De 7,5 a 9,5",IF(CD192&lt;=12,"De 10 a 12",IF(CD192&lt;=14.5,"De 12,5 a 14,5",IF(CD192&lt;=17,"De 15 a 17",IF(CD192&lt;=19.5,"De 17,5 a 19,5",IF(CD192&lt;=22,"De 20 a 22",IF(CD192&lt;=24.5,"De 22,5 a 24,5",IF(CD192&lt;=27,"De 25 a 27","De 27,5 a 30"))))))))))))))))))))))))</f>
        <v>De -20 a -18</v>
      </c>
      <c r="CF192" s="12" t="n">
        <f aca="false">IF(CD192="","",IF(CD192&lt;-27.5,1,IF(CD192&lt;-25,2,IF(CD192&lt;-22.5,3,IF(CD192&lt;-20,4,IF(CD192&lt;-17.5,5,IF(CD192&lt;-15,6,IF(CD192&lt;-12.5,7,IF(CD192&lt;-10,8,IF(CD192&lt;-7.5,9,IF(CD192&lt;-5,10,IF(CD192&lt;-2.5,11,IF(CD192&lt;0,12,IF(CD192&lt;2.5,13,IF(CD192&lt;5,14,IF(CD192&lt;7.5,15,IF(CD192&lt;10,16,IF(CD192&lt;12.5,17,IF(CD192&lt;15,18,IF(CD192&lt;17.5,19,IF(CD192&lt;20,20,IF(CD192&lt;22.5,21,IF(CD192&lt;25,22,IF(CD192&lt;27.5,23,24))))))))))))))))))))))))</f>
        <v>5</v>
      </c>
      <c r="CG192" s="9" t="n">
        <v>-2</v>
      </c>
      <c r="CH192" s="10" t="str">
        <f aca="false">IF(CG192="","",IF(AND(CG192&gt;=-10,CG192&lt;=-9.5),"-10 a -9,5",IF(AND(CG192&gt;-9.5,CG192&lt;=-8.5),"-9 a -8,5",IF(AND(CG192&gt;-8.5,CG192&lt;=-7.5),"-8 a -7,5",IF(AND(CG192&gt;-7.5,CG192&lt;=-6.5),"-7 a -6,5",IF(AND(CG192&gt;-6.5,CG192&lt;=-5.5),"-6 a -5,5",IF(AND(CG192&gt;-5.5,CG192&lt;=-4.5),"-5 a -4,5",IF(AND(CG192&gt;-4.5,CG192&lt;=-3.5),"-4 a -3,5",IF(AND(CG192&gt;-3.5,CG192&lt;=-2.5),"-3 a -2,5",IF(CG192=-2.25,"-2,25",IF(AND(CG192&gt;-2.5,CG192&lt;=-1.5),"-2 a -1,5",IF(AND(CG192&gt;-1.5,CG192&lt;=-0.5),"-1 a -0,5",IF(AND(CG192&gt;-0.5,CG192&lt;=0.5),"0 a 0,5",IF(AND(CG192&gt;0.5,CG192&lt;=1.5),"1 a 1,5",IF(AND(CG192&gt;1.5,CG192&lt;=2.5),"2 a 2,5",IF(AND(CG192&gt;2.5,CG192&lt;=3.5),"3 a 3,5",IF(AND(CG192&gt;3.5,CG192&lt;=4.5),"4 a 4,5",IF(AND(CG192&gt;4.5,CG192&lt;=5.5),"5 a 5,5",IF(AND(CG192&gt;5.5,CG192&lt;=6.5),"6 a 6,5",IF(AND(CG192&gt;6.5,CG192&lt;=7.5),"7 a 7,5",IF(AND(CG192&gt;7.5,CG192&lt;=8.5),"8 a 8,5",IF(AND(CG192&gt;8.5,CG192&lt;=9.5),"9 a 9,5",IF(CG192&gt;=10,"10","Fuera de rango")))))))))))))))))))))))</f>
        <v>-2 a -1,5</v>
      </c>
      <c r="CI192" s="11" t="n">
        <f aca="false">IF(CG192="","",IF(CG192=-2.25,"NORMA",IF(CG192&lt;=-9.5,1,IF(CG192&lt;=-8.5,2,IF(CG192&lt;=-7.5,3,IF(CG192&lt;=-6.5,4,IF(CG192&lt;=-5.5,5,IF(CG192&lt;=-4.5,6,IF(CG192&lt;=-3.5,7,IF(CG192&lt;=-2.5,8,IF(CG192&lt;=-1.5,9,IF(CG192&lt;=-0.5,10,IF(CG192&lt;=0.5,11,IF(CG192&lt;=1.5,12,IF(CG192&lt;=2.5,13,IF(CG192&lt;=3.5,14,IF(CG192&lt;=4.5,15,IF(CG192&lt;=5.5,16,IF(CG192&lt;=6.5,17,IF(CG192&lt;=7.5,18,IF(CG192&lt;=8.5,19,IF(CG192&lt;=9.5,20,IF(CG192=10,21,"Fuera de rango")))))))))))))))))))))))</f>
        <v>9</v>
      </c>
      <c r="CJ192" s="9" t="n">
        <v>2.75</v>
      </c>
      <c r="CK192" s="10" t="str">
        <f aca="false">IF(CJ192="","",IF(AND(CJ192&gt;=-6,CJ192&lt;=-5.5),"-6 a -5,5",IF(AND(CJ192&gt;-5.5,CJ192&lt;=-4.5),"-5 a -4,5",IF(AND(CJ192&gt;-4.5,CJ192&lt;=-3.5),"-4 a -3,5",IF(AND(CJ192&gt;-3.5,CJ192&lt;=-2.5),"-3 a -2,5",IF(AND(CJ192&gt;-2.5,CJ192&lt;=-1.5),"-2 a -1,5",IF(AND(CJ192&gt;-1.5,CJ192&lt;=-0.5),"-1 a -0,5",IF(AND(CJ192&gt;-0.5,CJ192&lt;=0.5),"0 a 0,5",IF(AND(CJ192&gt;0.5,CJ192&lt;=1.5),"1 a 1,5",IF(AND(CJ192&gt;1.5,CJ192&lt;2.5),"2",IF(AND(CJ192&gt;=2.5,CJ192&lt;=3),"2,5 a 3",IF(AND(CJ192&gt;3,CJ192&lt;=4),"3,5 a 4",IF(AND(CJ192&gt;4,CJ192&lt;=5),"4,5 a 5",IF(AND(CJ192&gt;5,CJ192&lt;=6),"5,5 a 6",IF(AND(CJ192&gt;6,CJ192&lt;=7),"6,5 a 7",IF(AND(CJ192&gt;7,CJ192&lt;=8),"7,5 a 8",IF(AND(CJ192&gt;8,CJ192&lt;=9.5),"8,5 a 9,5",IF(CJ192=10,"10","Fuera de rango"))))))))))))))))))</f>
        <v>2,5 a 3</v>
      </c>
      <c r="CL192" s="11" t="n">
        <f aca="false">IF(CK192="","",IF(OR(CK192="-6 a -5,5",CK192="-6 - -5,5"),1,IF(OR(CK192="-5 a -4,5",CK192="-5 - -4,5"),2,IF(OR(CK192="-4 a -3,5",CK192="-4 - -3,5"),3,IF(OR(CK192="-3 a -2,5",CK192="-3 - -2,5"),4,IF(OR(CK192="-2 a -1,5",CK192="-2 - -1,5"),5,IF(OR(CK192="-1 a -0,5",CK192="-1 - -0,5"),6,IF(OR(CK192="0 a 0,5",CK192="0 - 0,5"),7,IF(OR(CK192="1 a 1,5",CK192="1 - 1,5"),8,IF(CK192="2","NORMA",IF(OR(CK192="2,5 a 3",CK192="2,5 - 3"),9,IF(OR(CK192="3,5 a 4",CK192="3,5 - 4"),10,IF(OR(CK192="4,5 a 5",CK192="4,5 - 5"),11,IF(OR(CK192="5,5 a 6",CK192="5,5 - 6"),12,IF(OR(CK192="6,5 a 7",CK192="6,5 - 7"),13,IF(OR(CK192="7,5 a 8",CK192="7,5 - 8"),14,IF(OR(CK192="8,5 a 9",CK192="8,5 - 9,5",CK192="9 a 9,5"),15,IF(CK192="10",15,IF(OR(CK192="0,5 a 1",CK192="0,5 - 1"),7,"Fuera de rango")))))))))))))))))))</f>
        <v>9</v>
      </c>
      <c r="CM192" s="10" t="n">
        <v>0</v>
      </c>
      <c r="CN192" s="10" t="str">
        <f aca="false">IF(CM192=0,"0", " ")</f>
        <v>0</v>
      </c>
      <c r="CO192" s="10" t="str">
        <f aca="false">IF(CM192&gt;0,"EME"," ")</f>
        <v> </v>
      </c>
      <c r="CP192" s="10" t="n">
        <v>0</v>
      </c>
      <c r="CQ192" s="10" t="str">
        <f aca="false">IF(CP192&gt;0,"0", " ")</f>
        <v> </v>
      </c>
      <c r="CR192" s="10" t="str">
        <f aca="false">IF(CP192&gt;0,"EME"," ")</f>
        <v> </v>
      </c>
      <c r="CS192" s="9" t="n">
        <v>0</v>
      </c>
      <c r="CT192" s="10" t="str">
        <f aca="false">IF(CS192&gt;0,"1", " ")</f>
        <v> </v>
      </c>
      <c r="CU192" s="10" t="str">
        <f aca="false">IF(CS192&gt;0,"HIP"," ")</f>
        <v> </v>
      </c>
      <c r="CV192" s="9" t="n">
        <v>0</v>
      </c>
      <c r="CW192" s="10" t="str">
        <f aca="false">IF(CV192&gt;0,"1", " ")</f>
        <v> </v>
      </c>
      <c r="CX192" s="10" t="str">
        <f aca="false">IF(CV192&gt;0,"HIP"," ")</f>
        <v> </v>
      </c>
      <c r="CY192" s="9" t="n">
        <v>-0.75</v>
      </c>
      <c r="CZ192" s="11" t="str">
        <f aca="false">IF(CY192&lt;0,"2"," ")</f>
        <v>2</v>
      </c>
      <c r="DA192" s="11" t="str">
        <f aca="false">IF(CY192&lt;0,"MIO"," ")</f>
        <v>MIO</v>
      </c>
      <c r="DB192" s="9" t="n">
        <v>-1</v>
      </c>
      <c r="DC192" s="11" t="str">
        <f aca="false">IF(DB192&lt;0,"2"," ")</f>
        <v>2</v>
      </c>
      <c r="DD192" s="11" t="str">
        <f aca="false">IF(DB192&lt;0,"MIO"," ")</f>
        <v>MIO</v>
      </c>
      <c r="DE192" s="9" t="n">
        <v>-0.75</v>
      </c>
      <c r="DF192" s="11" t="str">
        <f aca="false">IF(DE192&lt;0,"3"," ")</f>
        <v>3</v>
      </c>
      <c r="DG192" s="11" t="str">
        <f aca="false">IF(DE192&lt;0,"AST"," ")</f>
        <v>AST</v>
      </c>
      <c r="DH192" s="9" t="n">
        <v>-0.5</v>
      </c>
      <c r="DI192" s="11" t="str">
        <f aca="false">IF(DH192&lt;0,"3"," ")</f>
        <v>3</v>
      </c>
      <c r="DJ192" s="11" t="str">
        <f aca="false">IF(DH192&lt;0,"AST"," ")</f>
        <v>AST</v>
      </c>
      <c r="DK192" s="9" t="n">
        <v>0</v>
      </c>
      <c r="DL192" s="10" t="str">
        <f aca="false">IF(DK192&gt;0,"4"," ")</f>
        <v> </v>
      </c>
      <c r="DM192" s="10" t="str">
        <f aca="false">IF(DK192&gt;0,"PRE"," ")</f>
        <v> </v>
      </c>
      <c r="DN192" s="9" t="n">
        <v>0</v>
      </c>
      <c r="DO192" s="10" t="str">
        <f aca="false">IF(DN192&gt;0,"4"," ")</f>
        <v> </v>
      </c>
      <c r="DP192" s="10" t="str">
        <f aca="false">IF(DN192&gt;0,"PRE"," ")</f>
        <v> </v>
      </c>
      <c r="DQ192" s="12" t="n">
        <v>2</v>
      </c>
      <c r="DR192" s="12" t="n">
        <v>2</v>
      </c>
      <c r="DS192" s="12" t="str">
        <f aca="false">CONCATENATE(CO192,CU192,DA192,DG192,DM192)</f>
        <v>  MIOAST </v>
      </c>
      <c r="DT192" s="10" t="str">
        <f aca="false" t="array" ref="DT192">_xlfn.IFS(DS192="EME    ","0", DS192=" HIP   ","1", DS192="  MIO  ","2", DS192="   AST ","3", DS192="    PRE","4", DS192="EME   PRE","5", DS192=" HIP  PRE","6", DS192=" HIP AST ","7", DS192="  MIO PRE","8", DS192="  MIOAST ","9", DS192="   ASTPRE","10",DS192=" HIP ASTPRE","11", DS192="  MIOASTPRE","12", DS192="     ","0")</f>
        <v>9</v>
      </c>
      <c r="DU192" s="1" t="s">
        <v>154</v>
      </c>
      <c r="DV192" s="1" t="str">
        <f aca="false" t="array" ref="DV192">_xlfn.IFS(DU192="SI","2", DU192="NO","1")</f>
        <v>1</v>
      </c>
      <c r="DW192" s="10" t="n">
        <v>0</v>
      </c>
      <c r="DX192" s="11" t="str">
        <f aca="false">IF(DW192=0,"1","2")</f>
        <v>1</v>
      </c>
      <c r="DY192" s="11" t="str">
        <f aca="false" t="array" ref="DY192">_xlfn.IFS(DW192=0,"0", DW192=0.25, "1", DW192=0.5,"2", DW192=0.75,"3", DW192=1,"4",DW192=1.25,"5", DW192=1.5,"6", DW192=1.75,"7", DW192=2,"8")</f>
        <v>0</v>
      </c>
      <c r="DZ192" s="10" t="n">
        <v>0</v>
      </c>
      <c r="EA192" s="11" t="str">
        <f aca="false">IF(DZ192=0,"1","2")</f>
        <v>1</v>
      </c>
      <c r="EB192" s="11" t="str">
        <f aca="false" t="array" ref="EB192">_xlfn.IFS(DZ192=0,"0", DZ192=0.25, "1", DZ192=0.5,"2", DZ192=0.75,"3", DZ192=1,"4",DZ192=1.25,"5", DZ192=1.5,"6", DZ192=1.75,"7", DZ192=2,"8")</f>
        <v>0</v>
      </c>
      <c r="EC192" s="10" t="n">
        <v>0</v>
      </c>
      <c r="ED192" s="10" t="str">
        <f aca="false">IF(EC192=0,"1","2")</f>
        <v>1</v>
      </c>
      <c r="EE192" s="11" t="str">
        <f aca="false" t="array" ref="EE192">_xlfn.IFS(EC192=0,"0", EC192=-0.25, "1", EC192=-0.5,"2", EC192=-0.75,"3", EC192=-1,"4",EC192=-1.25,"5", EC192=-1.5,"6", EC192=-1.75,"7", EC192=-2,"8", EC192=-2.25,"9",EC192=-2.5,"10", EC192=-2.75,"11", EC192=-3,"12", EC192=-3.25,"13", EC192=-3.5,"14", EC192=-3.75,"15",EC192=-4,"16")</f>
        <v>0</v>
      </c>
      <c r="EF192" s="10" t="n">
        <v>-0.25</v>
      </c>
      <c r="EG192" s="10" t="str">
        <f aca="false">IF(EF192=0,"1","2")</f>
        <v>2</v>
      </c>
      <c r="EH192" s="11" t="str">
        <f aca="false" t="array" ref="EH192">_xlfn.IFS(EF192=0,"0", EF192=-0.25, "1", EF192=-0.5,"2", EF192=-0.75,"3", EF192=-1,"4",EF192=-1.25,"5", EF192=-1.5,"6", EF192=-1.75,"7", EF192=-2,"8", EF192=-2.25,"9",EF192=-2.5,"10", EF192=-2.75,"11", EF192=-3,"12", EF192=-3.25,"13", EF192=-3.5,"14", EF192=-3.75,"15",EF192=-4,"16")</f>
        <v>1</v>
      </c>
      <c r="EI192" s="10" t="n">
        <v>-0.25</v>
      </c>
      <c r="EJ192" s="11" t="str">
        <f aca="false">IF(EI192=0,"1","2")</f>
        <v>2</v>
      </c>
      <c r="EK192" s="11" t="str">
        <f aca="false" t="array" ref="EK192">_xlfn.IFS(EI192=0,"0", EI192=-0.25, "1", EI192=-0.5,"2", EI192=-0.75,"3", EI192=-1,"4",EI192=-1.25,"5", EI192=-1.5,"6", EI192=-1.75,"7", EI192=-2,"8", EI192=-2.25,"9", EI192=-2.25,"9",EI192=-2.5,"10", EI192=-2.75,"11", EI192=-3,"12", EI192=-3.25,"13", EI192=-3.5,"14", EI192=-3.75,"15",EI192=-4,"16", EI192=0.25, "17", EI192=0.5, "18")</f>
        <v>1</v>
      </c>
      <c r="EL192" s="10" t="n">
        <v>0</v>
      </c>
      <c r="EM192" s="11" t="str">
        <f aca="false">IF(EL192=0,"1","2")</f>
        <v>1</v>
      </c>
      <c r="EN192" s="11" t="str">
        <f aca="false" t="array" ref="EN192">_xlfn.IFS(EL192=0.25,"17",EL192=0.5,"18", EL192=0,"0", EL192=-0.25, "1", EL192=-0.5,"2", EL192=-0.75,"3", EL192=-1,"4",EL192=-1.25,"5", EL192=-1.5,"6", EL192=-1.75,"7", EL192=-2,"8",EL192= -2.25,"9",EL192=-2.5,"10",EL192= -2.75,"11",EL192= -3,"12",EL192= -3.25,"13",EL192= -3.5,"14",EL192= -3.75,"15",EL192=-4,"16")</f>
        <v>0</v>
      </c>
      <c r="EO192" s="10" t="n">
        <v>0</v>
      </c>
      <c r="EP192" s="11" t="str">
        <f aca="false">IF(EO192=0,"1","2")</f>
        <v>1</v>
      </c>
      <c r="EQ192" s="11" t="str">
        <f aca="false" t="array" ref="EQ192">_xlfn.IFS(EO192=0,"0", EO192=0.25, "1", EO192=0.5,"2", EO192=0.75,"3", EO192=1,"4",EO192=1.25,"5", EO192=1.5,"6", EO192=1.75,"7", EO192=2,"8", EO192=2.25,"9", EO192=2.25,"9",EO192=2.5,"10", EO192=2.75,"11", EO192=3,"12", EO192=3.25,"13", EO192=3.5,"14", EO192=3.75,"15",EO192=4,"16", EO192=-0.25, "17", bq=-0.5, "18")</f>
        <v>0</v>
      </c>
      <c r="ER192" s="10" t="n">
        <v>0</v>
      </c>
      <c r="ES192" s="11" t="str">
        <f aca="false">IF(ER192=0,"1","2")</f>
        <v>1</v>
      </c>
      <c r="ET192" s="11" t="str">
        <f aca="false" t="array" ref="ET192">_xlfn.IFS(ER192=0,"0", ER192=0.25, "1", ER192=0.5,"2", ER192=0.75,"3", ER192=1,"4",ER192=1.25,"5", ER192=1.5,"6", ER192=1.75,"7", ER192=2,"8", ER192=2.25,"9", ER192=2.25,"9",ER192=2.5,"10", ER192=2.75,"11", ER192=3,"12", ER192=3.25,"13", ER192=3.5,"14", ER192=3.75,"15",ER192=4,"16", ER192=-0.25, "17", bq=-0.5, "18")</f>
        <v>0</v>
      </c>
      <c r="EU192" s="13" t="n">
        <v>14</v>
      </c>
      <c r="EV192" s="14" t="str">
        <f aca="false">VLOOKUP(EU192,LEYENDA!$G$2:$H$8,2,TRUE())</f>
        <v>13-18</v>
      </c>
      <c r="EW192" s="14" t="str">
        <f aca="false" t="array" ref="EW192">_xlfn.IFS(EV192="0-5","1", EV192="6-12","2", EV192="13-18","3", EV192="19-24","4", EV192="25-36","5", EV192="37-48","6", EV192="49-60","7")</f>
        <v>3</v>
      </c>
    </row>
    <row r="193" customFormat="false" ht="13.5" hidden="false" customHeight="false" outlineLevel="0" collapsed="false">
      <c r="A193" s="1" t="n">
        <v>59</v>
      </c>
      <c r="B193" s="32" t="n">
        <v>6</v>
      </c>
      <c r="C193" s="33" t="n">
        <v>41356</v>
      </c>
      <c r="D193" s="6"/>
      <c r="E193" s="5" t="str">
        <f aca="false">VLOOKUP(A193,'286'!$A$3:$J$600,10,FALSE())</f>
        <v>BARROSO BRAVO, EMILIO</v>
      </c>
      <c r="F193" s="4" t="str">
        <f aca="false">VLOOKUP(A193,'286'!$A$3:$I$1768,3,FALSE())</f>
        <v>BABRAE</v>
      </c>
      <c r="G193" s="6" t="n">
        <f aca="false">VLOOKUP(A193,'286'!$A$3:$I$1768,4,FALSE())</f>
        <v>35275</v>
      </c>
      <c r="H193" s="7" t="n">
        <f aca="false">YEAR(C193)-YEAR(G193)</f>
        <v>17</v>
      </c>
      <c r="I193" s="1" t="str">
        <f aca="false">VLOOKUP(H193,LEYENDA!$C$2:$D$6,2,TRUE())</f>
        <v>13-24</v>
      </c>
      <c r="J193" s="5" t="str">
        <f aca="false">VLOOKUP(A193,'286'!$A$3:$I$1768,7,FALSE())</f>
        <v>H</v>
      </c>
      <c r="K193" s="8" t="str">
        <f aca="false">VLOOKUP(A193,'286'!$A$3:$I$1768,2,FALSE())</f>
        <v>OD</v>
      </c>
      <c r="L193" s="4" t="str">
        <f aca="false">VLOOKUP(A193,'286'!$A$3:$I$1768,8,FALSE())</f>
        <v>D</v>
      </c>
      <c r="M193" s="4" t="str">
        <f aca="false">VLOOKUP(A193,'286'!$A$3:$I$1768,9,FALSE())</f>
        <v>I</v>
      </c>
      <c r="N193" s="8" t="str">
        <f aca="false">IF(R193=O193, "MISMA","CONTRARIA")</f>
        <v>CONTRARIA</v>
      </c>
      <c r="O193" s="8" t="str">
        <f aca="false" t="array" ref="O193">_xlfn.IFS(L193="D","1", L193="I","2")</f>
        <v>1</v>
      </c>
      <c r="P193" s="8" t="str">
        <f aca="false" t="array" ref="P193">_xlfn.IFS(K193="OD","1", K193="OI","2")</f>
        <v>1</v>
      </c>
      <c r="Q193" s="1" t="str">
        <f aca="false" t="array" ref="Q193">_xlfn.IFS(J193="M","1", J193="H","2")</f>
        <v>2</v>
      </c>
      <c r="R193" s="8" t="str">
        <f aca="false" t="array" ref="R193">_xlfn.IFS(M193="D","1", M193="I","2")</f>
        <v>2</v>
      </c>
      <c r="S193" s="1" t="str">
        <f aca="false" t="array" ref="S193">_xlfn.IFS(N193="CONTRARIA", "1",N193= "MISMA","2")</f>
        <v>1</v>
      </c>
      <c r="T193" s="1" t="str">
        <f aca="false" t="array" ref="T193">_xlfn.IFS(I193="0-12","1", I193="13-24","2", I193="25-40","3", I193="41-60","4", I193="61-100","5")</f>
        <v>2</v>
      </c>
      <c r="U193" s="9" t="n">
        <v>-0.5</v>
      </c>
      <c r="V193" s="1" t="str">
        <f aca="false">IF(U193="","",IF(AND(U193&gt;=-9,U193&lt;=-6.5),"-9 a -6,5",IF(AND(U193&gt;=-6,U193&lt;=-3.5),"-6 a -3,5",IF(AND(U193&gt;=-3,U193&lt;=-1),"-3 a -1",IF(U193=-0.5,"-0,5",IF(AND(U193&gt;=0,U193&lt;=2.5),"0 a 2,5",IF(AND(U193&gt;=3,U193&lt;=5.5),"3 a 5,5",IF(AND(U193&gt;=6,U193&lt;=8.5),"6 a 8,5",IF(AND(U193&gt;=9,U193&lt;=20),"9 a 20","Fuera de rango")))))))))</f>
        <v>-0,5</v>
      </c>
      <c r="W193" s="11" t="str">
        <f aca="false">IF(V193="","",IF(V193="-9 a -6,5",2,IF(V193="-6 a -3,5",3,IF(V193="-3 a -1",4,IF(V193="-0,5","NORMA",IF(V193="0 a 2,5",5,IF(V193="3 a 5,5",6,IF(V193="6 a 8,5",7,IF(V193="9 a 20",8,"Fuera de rango")))))))))</f>
        <v>NORMA</v>
      </c>
      <c r="X193" s="9" t="n">
        <v>0</v>
      </c>
      <c r="Y193" s="10" t="str">
        <f aca="false">IF(X193="","",IF(AND(X193&gt;=0,X193&lt;=4),"0 a 4",IF(AND(X193&gt;=4.5,X193&lt;=8.5),"4,5 a 8,5",IF(X193=9,"9",IF(AND(X193&gt;=9.5,X193&lt;=13),"9,5 a 13",IF(AND(X193&gt;=13.5,X193&lt;=20),"13,5 a 20",IF(AND(X193&gt;=20.5,X193&lt;=35),"20,5 a 35","Fuera de rango")))))))</f>
        <v>0 a 4</v>
      </c>
      <c r="Z193" s="11" t="n">
        <f aca="false">IF(Y193="","",IF(Y193="0 a 4",1,IF(Y193="4,5 a 8,5",2,IF(Y193="9","NORMA",IF(Y193="9,5 a 13",3,IF(Y193="13,5 a 20",4,IF(Y193="20,5 a 35",5,"Fuera de rango")))))))</f>
        <v>1</v>
      </c>
      <c r="AA193" s="9" t="n">
        <v>19</v>
      </c>
      <c r="AB193" s="11" t="str">
        <f aca="false">IF(AA193="","",IF(AND(AA193&gt;=0,AA193&lt;=9),"0 a 9",IF(AND(AA193&gt;=9.5,AA193&lt;=18.5),"9,5 a 18,5",IF(AA193=19,"19",IF(AND(AA193&gt;=19.5,AA193&lt;=28),"19,5 a 28",IF(AND(AA193&gt;=28.5,AA193&lt;=40),"28,5 a 40","Fuera de rango"))))))</f>
        <v>19</v>
      </c>
      <c r="AC193" s="11" t="str">
        <f aca="false" t="array" ref="AC193">_xlfn.IFS(AB193="","",AB193="0 a 9",1,AB193="9,5 a 18,5",2,AB193="19","NORMA",AB193="19,5 a 28",3,AB193="28,5 a 40",4,TRUE(),"Fuera de rango")</f>
        <v>NORMA</v>
      </c>
      <c r="AD193" s="9" t="n">
        <v>12</v>
      </c>
      <c r="AE193" s="10" t="str">
        <f aca="false">IF(AD193="","",IF(AND(AD193&gt;=-10,AD193&lt;=0),"De -10 a 0",IF(AND(AD193&gt;=0.5,AD193&lt;=9.5),"0,5 a 9,5",IF(AD193=10,"10",IF(AND(AD193&gt;=10.5,AD193&lt;=20),"10,5 a 20",IF(AND(AD193&gt;=20.5,AD193&lt;=40),"20,5 a 40","Fuera de rango"))))))</f>
        <v>10,5 a 20</v>
      </c>
      <c r="AF193" s="12" t="n">
        <f aca="false">IF(AD193="","",IF(AND(AD193&gt;=-10,AD193&lt;=0),1,IF(AND(AD193&gt;=0.5,AD193&lt;=9.5),2,IF(AD193=10,"NORMA",IF(AND(AD193&gt;=10.5,AD193&lt;=20),3,IF(AND(AD193&gt;=20.5,AD193&lt;=40),4,""))))))</f>
        <v>3</v>
      </c>
      <c r="AG193" s="9" t="n">
        <v>9</v>
      </c>
      <c r="AH193" s="11" t="str">
        <f aca="false">IF(AG193="","",IF(AND(AG193&gt;=0,AG193&lt;=4),"0 a 4",IF(AND(AG193&gt;=4.5,AG193&lt;=8.5),"4,5 a 8,5",IF(AG193=9,"9",IF(AND(AG193&gt;=9.5,AG193&lt;=13),"9,5 a 13",IF(AND(AG193&gt;=13.5,AG193&lt;=25),"13,5 a 25","Fuera de rango"))))))</f>
        <v>9</v>
      </c>
      <c r="AI193" s="11" t="str">
        <f aca="false">IF(AH193="","",IF(AH193="0 a 4",1,IF(AH193="4,5 a 8,5",2,IF(AH193="9","NORMA",IF(AH193="9,5 a 13",3,IF(AH193="13,5 a 25",4,""))))))</f>
        <v>NORMA</v>
      </c>
      <c r="AJ193" s="9" t="n">
        <v>4</v>
      </c>
      <c r="AK193" s="10" t="str">
        <f aca="false">IF(AJ193="","",IF(AND(AJ193&gt;=-15,AJ193&lt;=-10.5),"-15 a -10,5",IF(AND(AJ193&gt;=-10,AJ193&lt;=-4),"-10 a -4",IF(AND(AJ193&gt;=-4.5,AJ193&lt;=0),"-4,5 a 0",IF(AND(AJ193&gt;=0.5,AJ193&lt;=4.5),"0,5 a 4,5",IF(AJ193=5,"5",IF(AND(AJ193&gt;=5.5,AJ193&lt;=10),"5,5 a 10",IF(AND(AJ193&gt;=10.5,AJ193&lt;=20),"10,5 a 20","Fuera de rango"))))))))</f>
        <v>0,5 a 4,5</v>
      </c>
      <c r="AL193" s="11" t="n">
        <f aca="false">IF(AK193="","",IF(AK193="-15 a -10,5",1,IF(AK193="-10 a -4",2,IF(AK193="-4,5 a 0",3,IF(AK193="0,5 a 4,5",4,IF(AK193="5","NORMA",IF(AK193="5,5 a 10",5,IF(AK193="10,5 a 20",6,"Error"))))))))</f>
        <v>4</v>
      </c>
      <c r="AM193" s="9" t="n">
        <v>0</v>
      </c>
      <c r="AN193" s="10" t="str">
        <f aca="false">IF(AM193="","",IF(AND(AM193&gt;=-7.5,AM193&lt;=-5.5),"-7,5 a -5,5",IF(AND(AM193&gt;=-5,AM193&lt;=-3),"-5 a -3",IF(AND(AM193&gt;=-2.5,AM193&lt;=-0.5),"-2,5 a -0,5",IF(AM193=0,"0,00",IF(AND(AM193&gt;=0.5,AM193&lt;=2.5),"0,5 a 2,5",IF(AND(AM193&gt;=3,AM193&lt;=5),"3 a 5",IF(AND(AM193&gt;=5.5,AM193&lt;=7.5),"5,5 a 7,5",IF(AND(AM193&gt;=8,AM193&lt;=10),"8 a 10","Fuera de rango")))))))))</f>
        <v>0,00</v>
      </c>
      <c r="AO193" s="11" t="str">
        <f aca="false">IF(AN193="","",IF(AN193="-7,5 a -5,5",1,IF(AN193="-5 a -3",2,IF(AN193="-2,5 a -0,5",3,IF(AN193="0,00","NORMA",IF(AN193="0,5 a 2,5",4,IF(AN193="3 a 5",5,IF(AN193="5,5 a 7,5",6,IF(AN193="8 a 10",7,"Error")))))))))</f>
        <v>NORMA</v>
      </c>
      <c r="AP193" s="9" t="n">
        <v>2</v>
      </c>
      <c r="AQ193" s="10" t="str">
        <f aca="false">IF(AP193="","",IF(AND(AP193&gt;=-20,AP193&lt;=-9.5),"-20 a -9,5",IF(AND(AP193&gt;=-9,AP193&lt;=-6.5),"-9 a -6,5",IF(AP193=-6,"-6",IF(AND(AP193&gt;=-5.5,AP193&lt;=-3),"-5,5 a -3",IF(AND(AP193&gt;=-2.5,AP193&lt;=0),"-2,5 a 0",IF(AND(AP193&gt;=0.5,AP193&lt;=3),"0,5 a 3",IF(AND(AP193&gt;=3.5,AP193&lt;=6),"3,5 a 6",IF(AND(AP193&gt;=6.5,AP193&lt;=9),"6,5 a 9",IF(AND(AP193&gt;=9.5,AP193&lt;=20),"9,5 a 20","Fuera de rango"))))))))))</f>
        <v>0,5 a 3</v>
      </c>
      <c r="AR193" s="11" t="n">
        <f aca="false">IF(AQ193="","",IF(AQ193="-20 a -9,5",1,IF(AQ193="-9 a -6,5",2,IF(AQ193="-6","NORMA",IF(AQ193="-5,5 a -3",3,IF(AQ193="-2,5 a 0",4,IF(AQ193="0,5 a 3",5,IF(AQ193="3,5 a 6",6,IF(AQ193="6,5 a 9",7,IF(AQ193="9,5 a 20",8,""))))))))))</f>
        <v>5</v>
      </c>
      <c r="AS193" s="9" t="n">
        <v>0</v>
      </c>
      <c r="AT193" s="10" t="str">
        <f aca="false">IF(AS193="","",IF(AND(AS193&gt;=-16,AS193&lt;=-14),"-16 a -14",IF(AND(AS193&gt;=-13.5,AS193&lt;=-11.5),"-13,5 a -11,5",IF(AND(AS193&gt;=-11,AS193&lt;=-9),"-11 a -9",IF(AND(AS193&gt;=-8.5,AS193&lt;=-6.5),"-8,5 a -6,5",IF(AND(AS193&gt;=-6,AS193&lt;=-4),"-6 a -4",IF(AND(AS193&gt;=-3.5,AS193&lt;=-1.5),"-3,5 a -1,5",IF(AND(AS193&gt;=-1,AS193&lt;=1),"-1 a 1",IF(AND(AS193&gt;=1.5,AS193&lt;=3.5),"1,5 a 3,5",IF(AND(AS193&gt;=4,AS193&lt;=6),"4 a 6",IF(AND(AS193&gt;=6.5,AS193&lt;=8.5),"6,5 a 8,5",IF(AND(AS193&gt;=9,AS193&lt;=11),"9 a 11",IF(AND(AS193&gt;=11.5,AS193&lt;=13.5),"11,5 a 13,5",IF(AND(AS193&gt;=14,AS193&lt;=16),"14 a 16",IF(AND(AS193&gt;=16.5,AS193&lt;=18.5),"16,5 a 18,5",IF(AND(AS193&gt;=19,AS193&lt;=21),"19 a 21","Fuera de rango"))))))))))))))))</f>
        <v>-1 a 1</v>
      </c>
      <c r="AU193" s="11" t="n">
        <f aca="false" t="array" ref="AU193">IF(AT193="","",_xlfn.IFS(AT193="-16 a -14",1,AT193="-13,5 a -11,5",2,AT193="-11 a -9",3,AT193="-8,5 a -6,5",4,AT193="-6 a -4",5,AT193="-3,5 a -1,5",6,AT193="-1 a 1",7,AT193="1,5 a 3,5",8,AT193="4 a 6","NORMA",AT193="6,5 a 8,5",9,AT193="9 a 11",10,AT193="11,5 a 13,5",11,AT193="14 a 16",12,AT193="16,5 a 18,5",13,AT193="19 a 21",14,TRUE(),""))</f>
        <v>7</v>
      </c>
      <c r="AV193" s="9" t="n">
        <v>0.75</v>
      </c>
      <c r="AW193" s="10" t="str">
        <f aca="false">IF(AV193="","",IF(AND(AV193&gt;=-1,AV193&lt;=-0.5),"-1 a -0,5",IF(AND(AV193&gt;-0.5,AV193&lt;=0),"De -0,5 a 0",IF(AND(AV193&gt;=0.25,AV193&lt;=0.75),"0,25 a 0,75",IF(AND(AV193&gt;=1,AV193&lt;=1.5),"1 a 1,5",IF(AND(AV193&gt;=1.75,AV193&lt;=2.25),"1,75 a 2,25",IF(AND(AV193&gt;=2.5,AV193&lt;=3),"2,5 a 3",IF(AND(AV193&gt;=3.25,AV193&lt;=3.75),"3,25 a 3,75","Fuera de rango"))))))))</f>
        <v>0,25 a 0,75</v>
      </c>
      <c r="AX193" s="11" t="str">
        <f aca="false">IF(AW193="","",IF(OR(AW193="-1 a -0,5",AW193="-1 a -0.5"),1,IF(OR(AW193="De -0,5 a 0",AW193="-0,5 a 0",AW193="De -0.5 a 0"),2,IF(OR(AW193="0,25 a 0,75",AW193="0.25 a 0.75"),"NORMA",IF(OR(AW193="1 a 1,5",AW193="1 a 1.5"),3,IF(OR(AW193="1,75 a 2,25",AW193="1.75 a 2.25"),4,IF(OR(AW193="2,5 a 3",AW193="2.5 a 3"),5,IF(OR(AW193="3,25 a 3,75",AW193="3.25 a 3.75"),6,""))))))))</f>
        <v>NORMA</v>
      </c>
      <c r="AY193" s="9" t="n">
        <v>-5</v>
      </c>
      <c r="AZ193" s="10" t="str">
        <f aca="false">IF(AY193="","",IF(AND(AY193&gt;=-20,AY193&lt;=-9.5),"-20 a -9,5",IF(AND(AY193&gt;=-9,AY193&lt;=-6.5),"-9 a -6,5",IF(AY193=-6,"-6",IF(AND(AY193&gt;=-5.5,AY193&lt;=-3),"-5,5 a -3",IF(AND(AY193&gt;=-2.5,AY193&lt;=0),"-2,5 a 0",IF(AND(AY193&gt;=0.5,AY193&lt;=3),"0,5 a 3",IF(AND(AY193&gt;=3.5,AY193&lt;=6),"3,5 a 6","Fuera de rango"))))))))</f>
        <v>-5,5 a -3</v>
      </c>
      <c r="BA193" s="11" t="n">
        <f aca="false">IF(AZ193="","",IF(AZ193="-20 a -9,5",1,IF(AZ193="-9 a -6,5",2,IF(AZ193="-6","NORMA",IF(AZ193="-5,5 a -3",3,IF(AZ193="-2,5 a 0",4,IF(AZ193="0,5 a 3",5,IF(AZ193="3,5 a 6",6,""))))))))</f>
        <v>3</v>
      </c>
      <c r="BB193" s="9" t="n">
        <v>0</v>
      </c>
      <c r="BC193" s="10" t="str">
        <f aca="false" t="array" ref="BC193">IF(BB193="","",_xlfn.IFS(AND(BB193&gt;=0,BB193&lt;=2),"0 a 2",AND(BB193&gt;=2.5,BB193&lt;=4.5),"2,5 a 4,5",AND(BB193&gt;=5,BB193&lt;=7),"5 a 7",AND(BB193&gt;=7.5,BB193&lt;=9.5),"7,5 a 9,5",AND(BB193&gt;=10,BB193&lt;=12),"10 a 12",AND(BB193&gt;=12.5,BB193&lt;=14.5),"12,5 a 14,5",BB193=15,"15",AND(BB193&gt;=15.5,BB193&lt;=17.5),"15,5 a 17,5",AND(BB193&gt;=18,BB193&lt;=20),"18 a 20",AND(BB193&gt;=20.5,BB193&lt;=22.5),"20,5 a 22,5",AND(BB193&gt;=23,BB193&lt;=25),"23 a 25",TRUE(),"Fuera de rango"))</f>
        <v>0 a 2</v>
      </c>
      <c r="BD193" s="11" t="n">
        <f aca="false" t="array" ref="BD193">IF(BC193="","",_xlfn.IFS(BC193="0 a 2",1,BC193="2,5 a 4,5",2,BC193="5 a 7",3,BC193="7,5 a 9,5",4,BC193="10 a 12",5,BC193="12,5 a 14,5",6,BC193="15","NORMA",BC193="15,5 a 17,5",7,BC193="18 a 20",8,BC193="20,5 a 22,5",9,BC193="23 a 25",10,TRUE(),"Fuera de rango"))</f>
        <v>1</v>
      </c>
      <c r="BE193" s="9" t="n">
        <v>36</v>
      </c>
      <c r="BF193" s="10" t="str">
        <f aca="false">IF(BE193="","",IF(AND(BE193&gt;=-20,BE193&lt;=-10),"-20 a -10",IF(AND(BE193&gt;=-9.5,BE193&lt;=0.5),"-9,5 a 0,5",IF(AND(BE193&gt;=1,BE193&lt;=11),"1 a 11",IF(AND(BE193&gt;=11.5,BE193&lt;=20.5),"11,5 a 20,5",IF(BE193=21,"21",IF(AND(BE193&gt;=21.5,BE193&lt;=31.5),"21,5 a 31,5",IF(AND(BE193&gt;=32,BE193&lt;=42),"32 a 42","Fuera de rango"))))))))</f>
        <v>32 a 42</v>
      </c>
      <c r="BG193" s="11" t="n">
        <f aca="false">IF(BF193="","",IF(BF193="-20 a -10",1,IF(BF193="-9,5 a 0,5",2,IF(BF193="1 a 11",3,IF(BF193="11,5 a 20,5",4,IF(BF193="21","NORMA",IF(BF193="21,5 a 31,5",5,IF(BF193="32 a 42",6,""))))))))</f>
        <v>6</v>
      </c>
      <c r="BH193" s="9" t="n">
        <v>22</v>
      </c>
      <c r="BI193" s="10" t="str">
        <f aca="false">IF(BH193="","",IF(AND(BH193&gt;=-20,BH193&lt;=-15),"-20 a -15",IF(AND(BH193&gt;=-14.5,BH193&lt;=-9.5),"-14,5 a -9,5",IF(AND(BH193&gt;=-9,BH193&lt;=-4),"-9 a -4",IF(AND(BH193&gt;=-3.5,BH193&lt;=2.5),"-3,5 a 2,5",IF(AND(BH193&gt;=3,BH193&lt;=8),"3 a 8",IF(AND(BH193&gt;=8.5,BH193&lt;=14.5),"8,5 a 14,5",IF(BH193=15,"15",IF(AND(BH193&gt;=15.5,BH193&lt;=20.5),"15,5 a 20,5",IF(AND(BH193&gt;=21,BH193&lt;=26),"21 a 26","Fuera de rango"))))))))))</f>
        <v>21 a 26</v>
      </c>
      <c r="BJ193" s="11" t="n">
        <f aca="false">IF(BI193="","",IF(BI193="-20 a -15",1,IF(BI193="-14,5 a -9,5",2,IF(BI193="-9 a -4",3,IF(BI193="-3,5 a 2,5",4,IF(BI193="3 a 8",5,IF(BI193="8,5 a 14,5",6,IF(BI193="15","NORMA",IF(BI193="15,5 a 20,5",7,IF(BI193="21 a 26",8,IF(BI193="26,5 a 31,5",9,"")))))))))))</f>
        <v>8</v>
      </c>
      <c r="BK193" s="9" t="n">
        <v>0</v>
      </c>
      <c r="BL193" s="10" t="str">
        <f aca="false">IF(BK193="","",IF(AND(BK193&gt;=0,BK193&lt;=2),"0 - 2",IF(AND(BK193&gt;=2.5,BK193&lt;=4.5),"2,5 - 4,5",IF(AND(BK193&gt;=5,BK193&lt;=7),"5 - 7",IF(AND(BK193&gt;=7.5,BK193&lt;=9.5),"7,5 - 9,5",IF(AND(BK193&gt;=10,BK193&lt;=12),"10 - 12",IF(AND(BK193&gt;=12.5,BK193&lt;=13.5),"12,5 - 13,5",IF(BK193=14,"14",IF(AND(BK193&gt;=14.5,BK193&lt;=16.5),"14,5 - 16,5",IF(AND(BK193&gt;=17,BK193&lt;=19),"17 - 19",IF(AND(BK193&gt;=19.5,BK193&lt;=21.5),"19,5 - 21,5",IF(AND(BK193&gt;=22,BK193&lt;=24),"22 - 24",IF(AND(BK193&gt;=24.5,BK193&lt;=26.5),"24,5 - 26,5",IF(AND(BK193&gt;=27,BK193&lt;=29),"27 - 29",IF(AND(BK193&gt;=29.5,BK193&lt;=30),"29,5 - 30","Fuera de rango")))))))))))))))</f>
        <v>0 - 2</v>
      </c>
      <c r="BM193" s="11" t="n">
        <f aca="false">IF(BL193="","",IF(BL193="0 - 2",1,IF(BL193="2,5 - 4,5",2,IF(BL193="5 - 7",3,IF(BL193="7,5 - 9,5",4,IF(BL193="10 - 12",5,IF(BL193="12,5 - 13,5",6,IF(BL193="14","NORMA",IF(BL193="14,5 - 16,5",7,IF(BL193="17 - 19",8,IF(BL193="19,5 - 21,5",9,IF(BL193="22 - 24",10,IF(BL193="24,5 - 26,5",11,IF(BL193="27 - 29",12,IF(BL193="29,5 - 30",13,"")))))))))))))))</f>
        <v>1</v>
      </c>
      <c r="BN193" s="9" t="n">
        <v>16</v>
      </c>
      <c r="BO193" s="10" t="str">
        <f aca="false">IF(BN193="","",IF(AND(BN193&gt;=-20,BN193&lt;=-10),"-20 a -10",IF(AND(BN193&gt;=-9.5,BN193&lt;=0.5),"-9,5 a 0,5",IF(AND(BN193&gt;=1,BN193&lt;=11),"1 a 11",IF(AND(BN193&gt;=11.5,BN193&lt;=21.5),"11,5 a 21,5",IF(BN193=22,"22",IF(AND(BN193&gt;=22.5,BN193&lt;=32.5),"22,5 a 32,5",IF(AND(BN193&gt;=33,BN193&lt;=43),"33 a 43","Fuera de rango"))))))))</f>
        <v>11,5 a 21,5</v>
      </c>
      <c r="BP193" s="11" t="n">
        <f aca="false">IF(BO193="","",IF(BO193="-20 a -10",1,IF(BO193="-9,5 a 0,5",2,IF(BO193="1 a 11",3,IF(BO193="11,5 a 21,5",4,IF(BO193="22","NORMA",IF(BO193="22,5 a 32,5",5,IF(BO193="33 a 43",6,""))))))))</f>
        <v>4</v>
      </c>
      <c r="BQ193" s="9" t="n">
        <v>12</v>
      </c>
      <c r="BR193" s="10" t="str">
        <f aca="false">IF(BQ193="","",IF(AND(BQ193&gt;=-20,BQ193&lt;=-15),"-20 a -15",IF(AND(BQ193&gt;=-14.5,BQ193&lt;=-9.5),"-14,5 a -9,5",IF(AND(BQ193&gt;=-9,BQ193&lt;=-4),"-9 a -4",IF(AND(BQ193&gt;=-3.5,BQ193&lt;=2.5),"-3,5 a 2,5",IF(AND(BQ193&gt;=3,BQ193&lt;=8),"3 a 8",IF(AND(BQ193&gt;=8.5,BQ193&lt;=13.5),"8,5 a 13,5",IF(AND(BQ193&gt;=14,BQ193&lt;=17.5),"14 a 17,5",IF(BQ193=18,"18",IF(AND(BQ193&gt;=18.5,BQ193&lt;=23.5),"18,5 a 23,5",IF(AND(BQ193&gt;=24,BQ193&lt;=29),"24 a 29",IF(AND(BQ193&gt;=29.5,BQ193&lt;=34.5),"29,5 a 34,5",IF(AND(BQ193&gt;=35,BQ193&lt;=40),"35 a 40","Fuera de rango")))))))))))))</f>
        <v>8,5 a 13,5</v>
      </c>
      <c r="BS193" s="11" t="n">
        <f aca="false">IF(BR193="","",IF(BR193="-20 a -15",1,IF(BR193="-14,5 a -9,5",2,IF(BR193="-9 a -4",3,IF(BR193="-3,5 a 2,5",4,IF(BR193="3 a 8",5,IF(BR193="8,5 a 13,5",6,IF(BR193="14 a 17,5",7,IF(BR193="18","NORMA",IF(BR193="18,5 a 23,5",8,IF(BR193="24 a 29",9,IF(BR193="29,5 a 34,5",10,IF(BR193="35 a 40",11,"")))))))))))))</f>
        <v>6</v>
      </c>
      <c r="BT193" s="9" t="n">
        <v>0</v>
      </c>
      <c r="BU193" s="10" t="str">
        <f aca="false">IF(BT193="","",IF(AND(BT193&gt;=-20,BT193&lt;=-18),"-20 a -18",IF(AND(BT193&gt;=-17.5,BT193&lt;=-15.5),"-17,5 a -15,5",IF(AND(BT193&gt;=-15,BT193&lt;=-13),"-15 a -13",IF(AND(BT193&gt;=-12.5,BT193&lt;=-10.5),"-12,5 a -10,5",IF(AND(BT193&gt;=-10,BT193&lt;=-8),"-10 a -8",IF(AND(BT193&gt;=-7.5,BT193&lt;=-5.5),"-7,5 a -5,5",IF(AND(BT193&gt;=-5,BT193&lt;=-3),"-5 a -3",IF(AND(BT193&gt;=-2.5,BT193&lt;=-0.5),"-2,5 a -0,5",IF(BT193=0,"0",IF(AND(BT193&gt;=0.5,BT193&lt;=2.5),"0,5 a 2,5",IF(AND(BT193&gt;=3,BT193&lt;=5),"3 a 5",IF(AND(BT193&gt;=5.5,BT193&lt;=7.5),"5,5 a 7,5",IF(AND(BT193&gt;=8,BT193&lt;=10),"8 a 10",IF(AND(BT193&gt;=10.5,BT193&lt;=12.5),"10,5 a 12,5",IF(AND(BT193&gt;=13,BT193&lt;=15),"13 a 15",IF(AND(BT193&gt;=15.5,BT193&lt;=17.5),"15,5 a 17,5",IF(AND(BT193&gt;=18,BT193&lt;=20),"18 a 20","Fuera de rango"))))))))))))))))))</f>
        <v>0</v>
      </c>
      <c r="BV193" s="11" t="str">
        <f aca="false">IF(BT193="","",IF(BT193=0,"NORMA",IF(AND(BT193&gt;=-20,BT193&lt;=-18),2,IF(AND(BT193&gt;=-17.5,BT193&lt;=-15.5),2,IF(AND(BT193&gt;=-15,BT193&lt;=-13),3,IF(AND(BT193&gt;=-12.5,BT193&lt;=-10.5),4,IF(AND(BT193&gt;=-10,BT193&lt;=-8),5,IF(AND(BT193&gt;=-7.5,BT193&lt;=-5.5),6,IF(AND(BT193&gt;=-5,BT193&lt;=-3),7,IF(AND(BT193&gt;=-2.5,BT193&lt;=-0.5),8,IF(AND(BT193&gt;=0.5,BT193&lt;=2.5),9,IF(AND(BT193&gt;=3,BT193&lt;=5),10,IF(AND(BT193&gt;=5.5,BT193&lt;=7.5),11,IF(AND(BT193&gt;=8,BT193&lt;=10),12,IF(AND(BT193&gt;=10.5,BT193&lt;=12.5),13,IF(AND(BT193&gt;=13,BT193&lt;=15),14,IF(AND(BT193&gt;=15.5,BT193&lt;=17.5),15,IF(AND(BT193&gt;=18,BT193&lt;=20),16,"Fuera de rango"))))))))))))))))))</f>
        <v>NORMA</v>
      </c>
      <c r="BW193" s="9" t="n">
        <v>-5</v>
      </c>
      <c r="BX193" s="10" t="n">
        <f aca="false">18.5- (0.3*H193)</f>
        <v>13.4</v>
      </c>
      <c r="BY193" s="10" t="n">
        <f aca="false">(BW193)-(BX193)</f>
        <v>-18.4</v>
      </c>
      <c r="BZ193" s="10" t="str">
        <f aca="false">IF(BY193="","",IF(BY193&lt;-27.5,"De -30 a -28",IF(BY193&lt;-25,"De -27,5 a -25,5",IF(BY193&lt;-22.5,"De -25 a -23",IF(BY193&lt;-20,"De -22,5 a -20,5",IF(BY193&lt;-17.5,"De -20 a -18",IF(BY193&lt;-15,"De -17,5 a -15,5",IF(BY193&lt;-12.5,"De -15 a -13",IF(BY193&lt;-10,"De -12,5 a -10,5",IF(BY193&lt;-7.5,"De -10 a -8",IF(BY193&lt;-5,"De -7,5 a -5,5",IF(BY193&lt;-2.5,"De -5 a -3",IF(BY193&lt;0,"De -2,5 a -0,5",IF(BY193&lt;2.5,"De 0 a 2",IF(BY193&lt;5,"De 2,5 a 4,5",IF(BY193&lt;7.5,"De 5 a 7",IF(BY193&lt;10,"De 7,5 a 9,5",IF(BY193&lt;12.5,"De 10 a 12",IF(BY193&lt;15,"De 12,5 a 14,5",IF(BY193&lt;17.5,"De 15 a 17",IF(BY193&lt;20,"De 17,5 a 19,5",IF(BY193&lt;22.5,"De 20 a 22",IF(BY193&lt;25,"De 22,5 a 24,5",IF(BY193&lt;27.5,"De 25 a 27","De 27,5 a 30"))))))))))))))))))))))))</f>
        <v>De -20 a -18</v>
      </c>
      <c r="CA193" s="12" t="n">
        <f aca="false">IF(BY193="","",IF(BY193&lt;=-28,1,IF(BY193&lt;=-25.5,2,IF(BY193&lt;=-23,3,IF(BY193&lt;=-20.5,4,IF(BY193&lt;=-18,5,IF(BY193&lt;=-15.5,6,IF(BY193&lt;=-13,7,IF(BY193&lt;=-10.5,8,IF(BY193&lt;=-8,9,IF(BY193&lt;=-5.5,10,IF(BY193&lt;=-3,11,IF(BY193&lt;=-0.5,12,IF(BY193&lt;=2,13,IF(BY193&lt;=4.5,14,IF(BY193&lt;=7,15,IF(BY193&lt;=9.5,16,IF(BY193&lt;=12,17,IF(BY193&lt;=14.5,18,IF(BY193&lt;=17,19,IF(BY193&lt;=19.5,20,IF(BY193&lt;=22,21,IF(BY193&lt;=24.5,22,IF(BY193&lt;=27,23,IF(BY193&lt;=30,24,"Fuera de rango")))))))))))))))))))))))))</f>
        <v>5</v>
      </c>
      <c r="CB193" s="9" t="n">
        <v>-5</v>
      </c>
      <c r="CC193" s="10" t="n">
        <f aca="false">18.5- (0.3*H193)</f>
        <v>13.4</v>
      </c>
      <c r="CD193" s="10" t="n">
        <f aca="false">(CB193)-(CC193)</f>
        <v>-18.4</v>
      </c>
      <c r="CE193" s="10" t="str">
        <f aca="false">IF(CD193="","",IF(CD193&lt;-27.5,"De -30 a -28",IF(CD193&lt;-25,"De -27,5 a -25,5",IF(CD193&lt;-22.5,"De -25 a -23",IF(CD193&lt;-20,"De -22,5 a -20,5",IF(CD193&lt;-17.5,"De -20 a -18",IF(CD193&lt;-15,"De -17,5 a -15,5",IF(CD193&lt;-12.5,"De -15 a -13",IF(CD193&lt;-10,"De -12,5 a -10,5",IF(CD193&lt;-7.5,"De -10 a -8",IF(CD193&lt;-5,"De -7,5 a -5,5",IF(CD193&lt;-2.5,"De -5 a -3",IF(CD193&lt;0,"De -2,5 a -0,5",IF(CD193&lt;=2,"De 0 a 2",IF(CD193&lt;=4.5,"De 2,5 a 4,5",IF(CD193&lt;=7,"De 5 a 7",IF(CD193&lt;=9.5,"De 7,5 a 9,5",IF(CD193&lt;=12,"De 10 a 12",IF(CD193&lt;=14.5,"De 12,5 a 14,5",IF(CD193&lt;=17,"De 15 a 17",IF(CD193&lt;=19.5,"De 17,5 a 19,5",IF(CD193&lt;=22,"De 20 a 22",IF(CD193&lt;=24.5,"De 22,5 a 24,5",IF(CD193&lt;=27,"De 25 a 27","De 27,5 a 30"))))))))))))))))))))))))</f>
        <v>De -20 a -18</v>
      </c>
      <c r="CF193" s="12" t="n">
        <f aca="false">IF(CD193="","",IF(CD193&lt;-27.5,1,IF(CD193&lt;-25,2,IF(CD193&lt;-22.5,3,IF(CD193&lt;-20,4,IF(CD193&lt;-17.5,5,IF(CD193&lt;-15,6,IF(CD193&lt;-12.5,7,IF(CD193&lt;-10,8,IF(CD193&lt;-7.5,9,IF(CD193&lt;-5,10,IF(CD193&lt;-2.5,11,IF(CD193&lt;0,12,IF(CD193&lt;2.5,13,IF(CD193&lt;5,14,IF(CD193&lt;7.5,15,IF(CD193&lt;10,16,IF(CD193&lt;12.5,17,IF(CD193&lt;15,18,IF(CD193&lt;17.5,19,IF(CD193&lt;20,20,IF(CD193&lt;22.5,21,IF(CD193&lt;25,22,IF(CD193&lt;27.5,23,24))))))))))))))))))))))))</f>
        <v>5</v>
      </c>
      <c r="CG193" s="9" t="n">
        <v>-2.25</v>
      </c>
      <c r="CH193" s="10" t="str">
        <f aca="false">IF(CG193="","",IF(AND(CG193&gt;=-10,CG193&lt;=-9.5),"-10 a -9,5",IF(AND(CG193&gt;-9.5,CG193&lt;=-8.5),"-9 a -8,5",IF(AND(CG193&gt;-8.5,CG193&lt;=-7.5),"-8 a -7,5",IF(AND(CG193&gt;-7.5,CG193&lt;=-6.5),"-7 a -6,5",IF(AND(CG193&gt;-6.5,CG193&lt;=-5.5),"-6 a -5,5",IF(AND(CG193&gt;-5.5,CG193&lt;=-4.5),"-5 a -4,5",IF(AND(CG193&gt;-4.5,CG193&lt;=-3.5),"-4 a -3,5",IF(AND(CG193&gt;-3.5,CG193&lt;=-2.5),"-3 a -2,5",IF(CG193=-2.25,"-2,25",IF(AND(CG193&gt;-2.5,CG193&lt;=-1.5),"-2 a -1,5",IF(AND(CG193&gt;-1.5,CG193&lt;=-0.5),"-1 a -0,5",IF(AND(CG193&gt;-0.5,CG193&lt;=0.5),"0 a 0,5",IF(AND(CG193&gt;0.5,CG193&lt;=1.5),"1 a 1,5",IF(AND(CG193&gt;1.5,CG193&lt;=2.5),"2 a 2,5",IF(AND(CG193&gt;2.5,CG193&lt;=3.5),"3 a 3,5",IF(AND(CG193&gt;3.5,CG193&lt;=4.5),"4 a 4,5",IF(AND(CG193&gt;4.5,CG193&lt;=5.5),"5 a 5,5",IF(AND(CG193&gt;5.5,CG193&lt;=6.5),"6 a 6,5",IF(AND(CG193&gt;6.5,CG193&lt;=7.5),"7 a 7,5",IF(AND(CG193&gt;7.5,CG193&lt;=8.5),"8 a 8,5",IF(AND(CG193&gt;8.5,CG193&lt;=9.5),"9 a 9,5",IF(CG193&gt;=10,"10","Fuera de rango")))))))))))))))))))))))</f>
        <v>-2,25</v>
      </c>
      <c r="CI193" s="11" t="str">
        <f aca="false">IF(CG193="","",IF(CG193=-2.25,"NORMA",IF(CG193&lt;=-9.5,1,IF(CG193&lt;=-8.5,2,IF(CG193&lt;=-7.5,3,IF(CG193&lt;=-6.5,4,IF(CG193&lt;=-5.5,5,IF(CG193&lt;=-4.5,6,IF(CG193&lt;=-3.5,7,IF(CG193&lt;=-2.5,8,IF(CG193&lt;=-1.5,9,IF(CG193&lt;=-0.5,10,IF(CG193&lt;=0.5,11,IF(CG193&lt;=1.5,12,IF(CG193&lt;=2.5,13,IF(CG193&lt;=3.5,14,IF(CG193&lt;=4.5,15,IF(CG193&lt;=5.5,16,IF(CG193&lt;=6.5,17,IF(CG193&lt;=7.5,18,IF(CG193&lt;=8.5,19,IF(CG193&lt;=9.5,20,IF(CG193=10,21,"Fuera de rango")))))))))))))))))))))))</f>
        <v>NORMA</v>
      </c>
      <c r="CJ193" s="9" t="n">
        <v>2.25</v>
      </c>
      <c r="CK193" s="10" t="str">
        <f aca="false">IF(CJ193="","",IF(AND(CJ193&gt;=-6,CJ193&lt;=-5.5),"-6 a -5,5",IF(AND(CJ193&gt;-5.5,CJ193&lt;=-4.5),"-5 a -4,5",IF(AND(CJ193&gt;-4.5,CJ193&lt;=-3.5),"-4 a -3,5",IF(AND(CJ193&gt;-3.5,CJ193&lt;=-2.5),"-3 a -2,5",IF(AND(CJ193&gt;-2.5,CJ193&lt;=-1.5),"-2 a -1,5",IF(AND(CJ193&gt;-1.5,CJ193&lt;=-0.5),"-1 a -0,5",IF(AND(CJ193&gt;-0.5,CJ193&lt;=0.5),"0 a 0,5",IF(AND(CJ193&gt;0.5,CJ193&lt;=1.5),"1 a 1,5",IF(AND(CJ193&gt;1.5,CJ193&lt;2.5),"2",IF(AND(CJ193&gt;=2.5,CJ193&lt;=3),"2,5 a 3",IF(AND(CJ193&gt;3,CJ193&lt;=4),"3,5 a 4",IF(AND(CJ193&gt;4,CJ193&lt;=5),"4,5 a 5",IF(AND(CJ193&gt;5,CJ193&lt;=6),"5,5 a 6",IF(AND(CJ193&gt;6,CJ193&lt;=7),"6,5 a 7",IF(AND(CJ193&gt;7,CJ193&lt;=8),"7,5 a 8",IF(AND(CJ193&gt;8,CJ193&lt;=9.5),"8,5 a 9,5",IF(CJ193=10,"10","Fuera de rango"))))))))))))))))))</f>
        <v>2</v>
      </c>
      <c r="CL193" s="11" t="str">
        <f aca="false">IF(CK193="","",IF(OR(CK193="-6 a -5,5",CK193="-6 - -5,5"),1,IF(OR(CK193="-5 a -4,5",CK193="-5 - -4,5"),2,IF(OR(CK193="-4 a -3,5",CK193="-4 - -3,5"),3,IF(OR(CK193="-3 a -2,5",CK193="-3 - -2,5"),4,IF(OR(CK193="-2 a -1,5",CK193="-2 - -1,5"),5,IF(OR(CK193="-1 a -0,5",CK193="-1 - -0,5"),6,IF(OR(CK193="0 a 0,5",CK193="0 - 0,5"),7,IF(OR(CK193="1 a 1,5",CK193="1 - 1,5"),8,IF(CK193="2","NORMA",IF(OR(CK193="2,5 a 3",CK193="2,5 - 3"),9,IF(OR(CK193="3,5 a 4",CK193="3,5 - 4"),10,IF(OR(CK193="4,5 a 5",CK193="4,5 - 5"),11,IF(OR(CK193="5,5 a 6",CK193="5,5 - 6"),12,IF(OR(CK193="6,5 a 7",CK193="6,5 - 7"),13,IF(OR(CK193="7,5 a 8",CK193="7,5 - 8"),14,IF(OR(CK193="8,5 a 9",CK193="8,5 - 9,5",CK193="9 a 9,5"),15,IF(CK193="10",15,IF(OR(CK193="0,5 a 1",CK193="0,5 - 1"),7,"Fuera de rango")))))))))))))))))))</f>
        <v>NORMA</v>
      </c>
      <c r="CM193" s="10" t="n">
        <v>0</v>
      </c>
      <c r="CN193" s="10" t="str">
        <f aca="false">IF(CM193=0,"0", " ")</f>
        <v>0</v>
      </c>
      <c r="CO193" s="10" t="str">
        <f aca="false">IF(CM193&gt;0,"EME"," ")</f>
        <v> </v>
      </c>
      <c r="CP193" s="10" t="n">
        <v>0</v>
      </c>
      <c r="CQ193" s="10" t="str">
        <f aca="false">IF(CP193&gt;0,"0", " ")</f>
        <v> </v>
      </c>
      <c r="CR193" s="10" t="str">
        <f aca="false">IF(CP193&gt;0,"EME"," ")</f>
        <v> </v>
      </c>
      <c r="CS193" s="9" t="n">
        <v>0</v>
      </c>
      <c r="CT193" s="10" t="str">
        <f aca="false">IF(CS193&gt;0,"1", " ")</f>
        <v> </v>
      </c>
      <c r="CU193" s="10" t="str">
        <f aca="false">IF(CS193&gt;0,"HIP"," ")</f>
        <v> </v>
      </c>
      <c r="CV193" s="9" t="n">
        <v>0</v>
      </c>
      <c r="CW193" s="10" t="str">
        <f aca="false">IF(CV193&gt;0,"1", " ")</f>
        <v> </v>
      </c>
      <c r="CX193" s="10" t="str">
        <f aca="false">IF(CV193&gt;0,"HIP"," ")</f>
        <v> </v>
      </c>
      <c r="CY193" s="9" t="n">
        <v>-1.25</v>
      </c>
      <c r="CZ193" s="11" t="str">
        <f aca="false">IF(CY193&lt;0,"2"," ")</f>
        <v>2</v>
      </c>
      <c r="DA193" s="11" t="str">
        <f aca="false">IF(CY193&lt;0,"MIO"," ")</f>
        <v>MIO</v>
      </c>
      <c r="DB193" s="9" t="n">
        <v>-1.25</v>
      </c>
      <c r="DC193" s="11" t="str">
        <f aca="false">IF(DB193&lt;0,"2"," ")</f>
        <v>2</v>
      </c>
      <c r="DD193" s="11" t="str">
        <f aca="false">IF(DB193&lt;0,"MIO"," ")</f>
        <v>MIO</v>
      </c>
      <c r="DE193" s="9" t="n">
        <v>-0.75</v>
      </c>
      <c r="DF193" s="11" t="str">
        <f aca="false">IF(DE193&lt;0,"3"," ")</f>
        <v>3</v>
      </c>
      <c r="DG193" s="11" t="str">
        <f aca="false">IF(DE193&lt;0,"AST"," ")</f>
        <v>AST</v>
      </c>
      <c r="DH193" s="9" t="n">
        <v>-0.5</v>
      </c>
      <c r="DI193" s="11" t="str">
        <f aca="false">IF(DH193&lt;0,"3"," ")</f>
        <v>3</v>
      </c>
      <c r="DJ193" s="11" t="str">
        <f aca="false">IF(DH193&lt;0,"AST"," ")</f>
        <v>AST</v>
      </c>
      <c r="DK193" s="9" t="n">
        <v>0</v>
      </c>
      <c r="DL193" s="10" t="str">
        <f aca="false">IF(DK193&gt;0,"4"," ")</f>
        <v> </v>
      </c>
      <c r="DM193" s="10" t="str">
        <f aca="false">IF(DK193&gt;0,"PRE"," ")</f>
        <v> </v>
      </c>
      <c r="DN193" s="9" t="n">
        <v>0</v>
      </c>
      <c r="DO193" s="10" t="str">
        <f aca="false">IF(DN193&gt;0,"4"," ")</f>
        <v> </v>
      </c>
      <c r="DP193" s="10" t="str">
        <f aca="false">IF(DN193&gt;0,"PRE"," ")</f>
        <v> </v>
      </c>
      <c r="DQ193" s="12" t="n">
        <v>2</v>
      </c>
      <c r="DR193" s="12" t="n">
        <v>2</v>
      </c>
      <c r="DS193" s="12" t="str">
        <f aca="false">CONCATENATE(CO193,CU193,DA193,DG193,DM193)</f>
        <v>  MIOAST </v>
      </c>
      <c r="DT193" s="10" t="str">
        <f aca="false" t="array" ref="DT193">_xlfn.IFS(DS193="EME    ","0", DS193=" HIP   ","1", DS193="  MIO  ","2", DS193="   AST ","3", DS193="    PRE","4", DS193="EME   PRE","5", DS193=" HIP  PRE","6", DS193=" HIP AST ","7", DS193="  MIO PRE","8", DS193="  MIOAST ","9", DS193="   ASTPRE","10",DS193=" HIP ASTPRE","11", DS193="  MIOASTPRE","12", DS193="     ","0")</f>
        <v>9</v>
      </c>
      <c r="DU193" s="1" t="s">
        <v>154</v>
      </c>
      <c r="DV193" s="1" t="str">
        <f aca="false" t="array" ref="DV193">_xlfn.IFS(DU193="SI","2", DU193="NO","1")</f>
        <v>1</v>
      </c>
      <c r="DW193" s="10" t="n">
        <v>0</v>
      </c>
      <c r="DX193" s="11" t="str">
        <f aca="false">IF(DW193=0,"1","2")</f>
        <v>1</v>
      </c>
      <c r="DY193" s="11" t="str">
        <f aca="false" t="array" ref="DY193">_xlfn.IFS(DW193=0,"0", DW193=0.25, "1", DW193=0.5,"2", DW193=0.75,"3", DW193=1,"4",DW193=1.25,"5", DW193=1.5,"6", DW193=1.75,"7", DW193=2,"8")</f>
        <v>0</v>
      </c>
      <c r="DZ193" s="10" t="n">
        <v>0</v>
      </c>
      <c r="EA193" s="11" t="str">
        <f aca="false">IF(DZ193=0,"1","2")</f>
        <v>1</v>
      </c>
      <c r="EB193" s="11" t="str">
        <f aca="false" t="array" ref="EB193">_xlfn.IFS(DZ193=0,"0", DZ193=0.25, "1", DZ193=0.5,"2", DZ193=0.75,"3", DZ193=1,"4",DZ193=1.25,"5", DZ193=1.5,"6", DZ193=1.75,"7", DZ193=2,"8")</f>
        <v>0</v>
      </c>
      <c r="EC193" s="10" t="n">
        <v>-0.5</v>
      </c>
      <c r="ED193" s="10" t="str">
        <f aca="false">IF(EC193=0,"1","2")</f>
        <v>2</v>
      </c>
      <c r="EE193" s="11" t="str">
        <f aca="false" t="array" ref="EE193">_xlfn.IFS(EC193=0,"0", EC193=-0.25, "1", EC193=-0.5,"2", EC193=-0.75,"3", EC193=-1,"4",EC193=-1.25,"5", EC193=-1.5,"6", EC193=-1.75,"7", EC193=-2,"8", EC193=-2.25,"9",EC193=-2.5,"10", EC193=-2.75,"11", EC193=-3,"12", EC193=-3.25,"13", EC193=-3.5,"14", EC193=-3.75,"15",EC193=-4,"16")</f>
        <v>2</v>
      </c>
      <c r="EF193" s="10" t="n">
        <v>-0.25</v>
      </c>
      <c r="EG193" s="10" t="str">
        <f aca="false">IF(EF193=0,"1","2")</f>
        <v>2</v>
      </c>
      <c r="EH193" s="11" t="str">
        <f aca="false" t="array" ref="EH193">_xlfn.IFS(EF193=0,"0", EF193=-0.25, "1", EF193=-0.5,"2", EF193=-0.75,"3", EF193=-1,"4",EF193=-1.25,"5", EF193=-1.5,"6", EF193=-1.75,"7", EF193=-2,"8", EF193=-2.25,"9",EF193=-2.5,"10", EF193=-2.75,"11", EF193=-3,"12", EF193=-3.25,"13", EF193=-3.5,"14", EF193=-3.75,"15",EF193=-4,"16")</f>
        <v>1</v>
      </c>
      <c r="EI193" s="10" t="n">
        <v>0</v>
      </c>
      <c r="EJ193" s="11" t="str">
        <f aca="false">IF(EI193=0,"1","2")</f>
        <v>1</v>
      </c>
      <c r="EK193" s="11" t="str">
        <f aca="false" t="array" ref="EK193">_xlfn.IFS(EI193=0,"0", EI193=-0.25, "1", EI193=-0.5,"2", EI193=-0.75,"3", EI193=-1,"4",EI193=-1.25,"5", EI193=-1.5,"6", EI193=-1.75,"7", EI193=-2,"8", EI193=-2.25,"9", EI193=-2.25,"9",EI193=-2.5,"10", EI193=-2.75,"11", EI193=-3,"12", EI193=-3.25,"13", EI193=-3.5,"14", EI193=-3.75,"15",EI193=-4,"16", EI193=0.25, "17", EI193=0.5, "18")</f>
        <v>0</v>
      </c>
      <c r="EL193" s="10" t="n">
        <v>0</v>
      </c>
      <c r="EM193" s="11" t="str">
        <f aca="false">IF(EL193=0,"1","2")</f>
        <v>1</v>
      </c>
      <c r="EN193" s="11" t="str">
        <f aca="false" t="array" ref="EN193">_xlfn.IFS(EL193=0.25,"17",EL193=0.5,"18", EL193=0,"0", EL193=-0.25, "1", EL193=-0.5,"2", EL193=-0.75,"3", EL193=-1,"4",EL193=-1.25,"5", EL193=-1.5,"6", EL193=-1.75,"7", EL193=-2,"8",EL193= -2.25,"9",EL193=-2.5,"10",EL193= -2.75,"11",EL193= -3,"12",EL193= -3.25,"13",EL193= -3.5,"14",EL193= -3.75,"15",EL193=-4,"16")</f>
        <v>0</v>
      </c>
      <c r="EO193" s="10" t="n">
        <v>0</v>
      </c>
      <c r="EP193" s="11" t="str">
        <f aca="false">IF(EO193=0,"1","2")</f>
        <v>1</v>
      </c>
      <c r="EQ193" s="11" t="str">
        <f aca="false" t="array" ref="EQ193">_xlfn.IFS(EO193=0,"0", EO193=0.25, "1", EO193=0.5,"2", EO193=0.75,"3", EO193=1,"4",EO193=1.25,"5", EO193=1.5,"6", EO193=1.75,"7", EO193=2,"8", EO193=2.25,"9", EO193=2.25,"9",EO193=2.5,"10", EO193=2.75,"11", EO193=3,"12", EO193=3.25,"13", EO193=3.5,"14", EO193=3.75,"15",EO193=4,"16", EO193=-0.25, "17", bq=-0.5, "18")</f>
        <v>0</v>
      </c>
      <c r="ER193" s="10" t="n">
        <v>0</v>
      </c>
      <c r="ES193" s="11" t="str">
        <f aca="false">IF(ER193=0,"1","2")</f>
        <v>1</v>
      </c>
      <c r="ET193" s="11" t="str">
        <f aca="false" t="array" ref="ET193">_xlfn.IFS(ER193=0,"0", ER193=0.25, "1", ER193=0.5,"2", ER193=0.75,"3", ER193=1,"4",ER193=1.25,"5", ER193=1.5,"6", ER193=1.75,"7", ER193=2,"8", ER193=2.25,"9", ER193=2.25,"9",ER193=2.5,"10", ER193=2.75,"11", ER193=3,"12", ER193=3.25,"13", ER193=3.5,"14", ER193=3.75,"15",ER193=4,"16", ER193=-0.25, "17", bq=-0.5, "18")</f>
        <v>0</v>
      </c>
      <c r="EU193" s="13" t="n">
        <v>12</v>
      </c>
      <c r="EV193" s="14" t="str">
        <f aca="false">VLOOKUP(EU193,LEYENDA!$G$2:$H$8,2,TRUE())</f>
        <v>6-12</v>
      </c>
      <c r="EW193" s="14" t="str">
        <f aca="false" t="array" ref="EW193">_xlfn.IFS(EV193="0-5","1", EV193="6-12","2", EV193="13-18","3", EV193="19-24","4", EV193="25-36","5", EV193="37-48","6", EV193="49-60","7")</f>
        <v>2</v>
      </c>
    </row>
    <row r="194" customFormat="false" ht="13.5" hidden="false" customHeight="false" outlineLevel="0" collapsed="false">
      <c r="A194" s="1" t="n">
        <v>59</v>
      </c>
      <c r="B194" s="32" t="n">
        <v>7</v>
      </c>
      <c r="C194" s="33" t="n">
        <v>42174</v>
      </c>
      <c r="D194" s="6"/>
      <c r="E194" s="5" t="str">
        <f aca="false">VLOOKUP(A194,'286'!$A$3:$J$600,10,FALSE())</f>
        <v>BARROSO BRAVO, EMILIO</v>
      </c>
      <c r="F194" s="4" t="str">
        <f aca="false">VLOOKUP(A194,'286'!$A$3:$I$1768,3,FALSE())</f>
        <v>BABRAE</v>
      </c>
      <c r="G194" s="6" t="n">
        <f aca="false">VLOOKUP(A194,'286'!$A$3:$I$1768,4,FALSE())</f>
        <v>35275</v>
      </c>
      <c r="H194" s="7" t="n">
        <f aca="false">YEAR(C194)-YEAR(G194)</f>
        <v>19</v>
      </c>
      <c r="I194" s="1" t="str">
        <f aca="false">VLOOKUP(H194,LEYENDA!$C$2:$D$6,2,TRUE())</f>
        <v>13-24</v>
      </c>
      <c r="J194" s="5" t="str">
        <f aca="false">VLOOKUP(A194,'286'!$A$3:$I$1768,7,FALSE())</f>
        <v>H</v>
      </c>
      <c r="K194" s="8" t="str">
        <f aca="false">VLOOKUP(A194,'286'!$A$3:$I$1768,2,FALSE())</f>
        <v>OD</v>
      </c>
      <c r="L194" s="4" t="str">
        <f aca="false">VLOOKUP(A194,'286'!$A$3:$I$1768,8,FALSE())</f>
        <v>D</v>
      </c>
      <c r="M194" s="4" t="str">
        <f aca="false">VLOOKUP(A194,'286'!$A$3:$I$1768,9,FALSE())</f>
        <v>I</v>
      </c>
      <c r="N194" s="8" t="str">
        <f aca="false">IF(R194=O194, "MISMA","CONTRARIA")</f>
        <v>CONTRARIA</v>
      </c>
      <c r="O194" s="8" t="str">
        <f aca="false" t="array" ref="O194">_xlfn.IFS(L194="D","1", L194="I","2")</f>
        <v>1</v>
      </c>
      <c r="P194" s="8" t="str">
        <f aca="false" t="array" ref="P194">_xlfn.IFS(K194="OD","1", K194="OI","2")</f>
        <v>1</v>
      </c>
      <c r="Q194" s="1" t="str">
        <f aca="false" t="array" ref="Q194">_xlfn.IFS(J194="M","1", J194="H","2")</f>
        <v>2</v>
      </c>
      <c r="R194" s="8" t="str">
        <f aca="false" t="array" ref="R194">_xlfn.IFS(M194="D","1", M194="I","2")</f>
        <v>2</v>
      </c>
      <c r="S194" s="1" t="str">
        <f aca="false" t="array" ref="S194">_xlfn.IFS(N194="CONTRARIA", "1",N194= "MISMA","2")</f>
        <v>1</v>
      </c>
      <c r="T194" s="1" t="str">
        <f aca="false" t="array" ref="T194">_xlfn.IFS(I194="0-12","1", I194="13-24","2", I194="25-40","3", I194="41-60","4", I194="61-100","5")</f>
        <v>2</v>
      </c>
      <c r="U194" s="9" t="n">
        <v>-1.5</v>
      </c>
      <c r="V194" s="11" t="str">
        <f aca="false">IF(U194="","",IF(AND(U194&gt;=-9,U194&lt;=-6.5),"-9 a -6,5",IF(AND(U194&gt;=-6,U194&lt;=-3.5),"-6 a -3,5",IF(AND(U194&gt;=-3,U194&lt;=-1),"-3 a -1",IF(U194=-0.5,"-0,5",IF(AND(U194&gt;=0,U194&lt;=2.5),"0 a 2,5",IF(AND(U194&gt;=3,U194&lt;=5.5),"3 a 5,5",IF(AND(U194&gt;=6,U194&lt;=8.5),"6 a 8,5",IF(AND(U194&gt;=9,U194&lt;=20),"9 a 20","Fuera de rango")))))))))</f>
        <v>-3 a -1</v>
      </c>
      <c r="W194" s="11" t="n">
        <f aca="false">IF(V194="","",IF(V194="-9 a -6,5",2,IF(V194="-6 a -3,5",3,IF(V194="-3 a -1",4,IF(V194="-0,5","NORMA",IF(V194="0 a 2,5",5,IF(V194="3 a 5,5",6,IF(V194="6 a 8,5",7,IF(V194="9 a 20",8,"Fuera de rango")))))))))</f>
        <v>4</v>
      </c>
      <c r="X194" s="9" t="n">
        <v>0</v>
      </c>
      <c r="Y194" s="10" t="str">
        <f aca="false">IF(X194="","",IF(AND(X194&gt;=0,X194&lt;=4),"0 a 4",IF(AND(X194&gt;=4.5,X194&lt;=8.5),"4,5 a 8,5",IF(X194=9,"9",IF(AND(X194&gt;=9.5,X194&lt;=13),"9,5 a 13",IF(AND(X194&gt;=13.5,X194&lt;=20),"13,5 a 20",IF(AND(X194&gt;=20.5,X194&lt;=35),"20,5 a 35","Fuera de rango")))))))</f>
        <v>0 a 4</v>
      </c>
      <c r="Z194" s="11" t="n">
        <f aca="false">IF(Y194="","",IF(Y194="0 a 4",1,IF(Y194="4,5 a 8,5",2,IF(Y194="9","NORMA",IF(Y194="9,5 a 13",3,IF(Y194="13,5 a 20",4,IF(Y194="20,5 a 35",5,"Fuera de rango")))))))</f>
        <v>1</v>
      </c>
      <c r="AA194" s="9" t="n">
        <v>24</v>
      </c>
      <c r="AB194" s="10" t="str">
        <f aca="false">IF(AA194="","",IF(AND(AA194&gt;=0,AA194&lt;=9),"0 a 9",IF(AND(AA194&gt;=9.5,AA194&lt;=18.5),"9,5 a 18,5",IF(AA194=19,"19",IF(AND(AA194&gt;=19.5,AA194&lt;=28),"19,5 a 28",IF(AND(AA194&gt;=28.5,AA194&lt;=40),"28,5 a 40","Fuera de rango"))))))</f>
        <v>19,5 a 28</v>
      </c>
      <c r="AC194" s="11" t="n">
        <f aca="false" t="array" ref="AC194">_xlfn.IFS(AB194="","",AB194="0 a 9",1,AB194="9,5 a 18,5",2,AB194="19","NORMA",AB194="19,5 a 28",3,AB194="28,5 a 40",4,TRUE(),"Fuera de rango")</f>
        <v>3</v>
      </c>
      <c r="AD194" s="9" t="n">
        <v>18</v>
      </c>
      <c r="AE194" s="10" t="str">
        <f aca="false">IF(AD194="","",IF(AND(AD194&gt;=-10,AD194&lt;=0),"De -10 a 0",IF(AND(AD194&gt;=0.5,AD194&lt;=9.5),"0,5 a 9,5",IF(AD194=10,"10",IF(AND(AD194&gt;=10.5,AD194&lt;=20),"10,5 a 20",IF(AND(AD194&gt;=20.5,AD194&lt;=40),"20,5 a 40","Fuera de rango"))))))</f>
        <v>10,5 a 20</v>
      </c>
      <c r="AF194" s="12" t="n">
        <f aca="false">IF(AD194="","",IF(AND(AD194&gt;=-10,AD194&lt;=0),1,IF(AND(AD194&gt;=0.5,AD194&lt;=9.5),2,IF(AD194=10,"NORMA",IF(AND(AD194&gt;=10.5,AD194&lt;=20),3,IF(AND(AD194&gt;=20.5,AD194&lt;=40),4,""))))))</f>
        <v>3</v>
      </c>
      <c r="AG194" s="9" t="n">
        <v>9</v>
      </c>
      <c r="AH194" s="11" t="str">
        <f aca="false">IF(AG194="","",IF(AND(AG194&gt;=0,AG194&lt;=4),"0 a 4",IF(AND(AG194&gt;=4.5,AG194&lt;=8.5),"4,5 a 8,5",IF(AG194=9,"9",IF(AND(AG194&gt;=9.5,AG194&lt;=13),"9,5 a 13",IF(AND(AG194&gt;=13.5,AG194&lt;=25),"13,5 a 25","Fuera de rango"))))))</f>
        <v>9</v>
      </c>
      <c r="AI194" s="11" t="str">
        <f aca="false">IF(AH194="","",IF(AH194="0 a 4",1,IF(AH194="4,5 a 8,5",2,IF(AH194="9","NORMA",IF(AH194="9,5 a 13",3,IF(AH194="13,5 a 25",4,""))))))</f>
        <v>NORMA</v>
      </c>
      <c r="AJ194" s="9" t="n">
        <v>6</v>
      </c>
      <c r="AK194" s="10" t="str">
        <f aca="false">IF(AJ194="","",IF(AND(AJ194&gt;=-15,AJ194&lt;=-10.5),"-15 a -10,5",IF(AND(AJ194&gt;=-10,AJ194&lt;=-4),"-10 a -4",IF(AND(AJ194&gt;=-4.5,AJ194&lt;=0),"-4,5 a 0",IF(AND(AJ194&gt;=0.5,AJ194&lt;=4.5),"0,5 a 4,5",IF(AJ194=5,"5",IF(AND(AJ194&gt;=5.5,AJ194&lt;=10),"5,5 a 10",IF(AND(AJ194&gt;=10.5,AJ194&lt;=20),"10,5 a 20","Fuera de rango"))))))))</f>
        <v>5,5 a 10</v>
      </c>
      <c r="AL194" s="11" t="n">
        <f aca="false">IF(AK194="","",IF(AK194="-15 a -10,5",1,IF(AK194="-10 a -4",2,IF(AK194="-4,5 a 0",3,IF(AK194="0,5 a 4,5",4,IF(AK194="5","NORMA",IF(AK194="5,5 a 10",5,IF(AK194="10,5 a 20",6,"Error"))))))))</f>
        <v>5</v>
      </c>
      <c r="AM194" s="9" t="n">
        <v>0</v>
      </c>
      <c r="AN194" s="10" t="str">
        <f aca="false">IF(AM194="","",IF(AND(AM194&gt;=-7.5,AM194&lt;=-5.5),"-7,5 a -5,5",IF(AND(AM194&gt;=-5,AM194&lt;=-3),"-5 a -3",IF(AND(AM194&gt;=-2.5,AM194&lt;=-0.5),"-2,5 a -0,5",IF(AM194=0,"0,00",IF(AND(AM194&gt;=0.5,AM194&lt;=2.5),"0,5 a 2,5",IF(AND(AM194&gt;=3,AM194&lt;=5),"3 a 5",IF(AND(AM194&gt;=5.5,AM194&lt;=7.5),"5,5 a 7,5",IF(AND(AM194&gt;=8,AM194&lt;=10),"8 a 10","Fuera de rango")))))))))</f>
        <v>0,00</v>
      </c>
      <c r="AO194" s="11" t="str">
        <f aca="false">IF(AN194="","",IF(AN194="-7,5 a -5,5",1,IF(AN194="-5 a -3",2,IF(AN194="-2,5 a -0,5",3,IF(AN194="0,00","NORMA",IF(AN194="0,5 a 2,5",4,IF(AN194="3 a 5",5,IF(AN194="5,5 a 7,5",6,IF(AN194="8 a 10",7,"Error")))))))))</f>
        <v>NORMA</v>
      </c>
      <c r="AP194" s="9" t="n">
        <v>-2</v>
      </c>
      <c r="AQ194" s="10" t="str">
        <f aca="false">IF(AP194="","",IF(AND(AP194&gt;=-20,AP194&lt;=-9.5),"-20 a -9,5",IF(AND(AP194&gt;=-9,AP194&lt;=-6.5),"-9 a -6,5",IF(AP194=-6,"-6",IF(AND(AP194&gt;=-5.5,AP194&lt;=-3),"-5,5 a -3",IF(AND(AP194&gt;=-2.5,AP194&lt;=0),"-2,5 a 0",IF(AND(AP194&gt;=0.5,AP194&lt;=3),"0,5 a 3",IF(AND(AP194&gt;=3.5,AP194&lt;=6),"3,5 a 6",IF(AND(AP194&gt;=6.5,AP194&lt;=9),"6,5 a 9",IF(AND(AP194&gt;=9.5,AP194&lt;=20),"9,5 a 20","Fuera de rango"))))))))))</f>
        <v>-2,5 a 0</v>
      </c>
      <c r="AR194" s="11" t="n">
        <f aca="false">IF(AQ194="","",IF(AQ194="-20 a -9,5",1,IF(AQ194="-9 a -6,5",2,IF(AQ194="-6","NORMA",IF(AQ194="-5,5 a -3",3,IF(AQ194="-2,5 a 0",4,IF(AQ194="0,5 a 3",5,IF(AQ194="3,5 a 6",6,IF(AQ194="6,5 a 9",7,IF(AQ194="9,5 a 20",8,""))))))))))</f>
        <v>4</v>
      </c>
      <c r="AS194" s="9" t="n">
        <v>2</v>
      </c>
      <c r="AT194" s="10" t="str">
        <f aca="false">IF(AS194="","",IF(AND(AS194&gt;=-16,AS194&lt;=-14),"-16 a -14",IF(AND(AS194&gt;=-13.5,AS194&lt;=-11.5),"-13,5 a -11,5",IF(AND(AS194&gt;=-11,AS194&lt;=-9),"-11 a -9",IF(AND(AS194&gt;=-8.5,AS194&lt;=-6.5),"-8,5 a -6,5",IF(AND(AS194&gt;=-6,AS194&lt;=-4),"-6 a -4",IF(AND(AS194&gt;=-3.5,AS194&lt;=-1.5),"-3,5 a -1,5",IF(AND(AS194&gt;=-1,AS194&lt;=1),"-1 a 1",IF(AND(AS194&gt;=1.5,AS194&lt;=3.5),"1,5 a 3,5",IF(AND(AS194&gt;=4,AS194&lt;=6),"4 a 6",IF(AND(AS194&gt;=6.5,AS194&lt;=8.5),"6,5 a 8,5",IF(AND(AS194&gt;=9,AS194&lt;=11),"9 a 11",IF(AND(AS194&gt;=11.5,AS194&lt;=13.5),"11,5 a 13,5",IF(AND(AS194&gt;=14,AS194&lt;=16),"14 a 16",IF(AND(AS194&gt;=16.5,AS194&lt;=18.5),"16,5 a 18,5",IF(AND(AS194&gt;=19,AS194&lt;=21),"19 a 21","Fuera de rango"))))))))))))))))</f>
        <v>1,5 a 3,5</v>
      </c>
      <c r="AU194" s="11" t="n">
        <f aca="false" t="array" ref="AU194">IF(AT194="","",_xlfn.IFS(AT194="-16 a -14",1,AT194="-13,5 a -11,5",2,AT194="-11 a -9",3,AT194="-8,5 a -6,5",4,AT194="-6 a -4",5,AT194="-3,5 a -1,5",6,AT194="-1 a 1",7,AT194="1,5 a 3,5",8,AT194="4 a 6","NORMA",AT194="6,5 a 8,5",9,AT194="9 a 11",10,AT194="11,5 a 13,5",11,AT194="14 a 16",12,AT194="16,5 a 18,5",13,AT194="19 a 21",14,TRUE(),""))</f>
        <v>8</v>
      </c>
      <c r="AV194" s="9" t="n">
        <v>0.25</v>
      </c>
      <c r="AW194" s="10" t="str">
        <f aca="false">IF(AV194="","",IF(AND(AV194&gt;=-1,AV194&lt;=-0.5),"-1 a -0,5",IF(AND(AV194&gt;-0.5,AV194&lt;=0),"De -0,5 a 0",IF(AND(AV194&gt;=0.25,AV194&lt;=0.75),"0,25 a 0,75",IF(AND(AV194&gt;=1,AV194&lt;=1.5),"1 a 1,5",IF(AND(AV194&gt;=1.75,AV194&lt;=2.25),"1,75 a 2,25",IF(AND(AV194&gt;=2.5,AV194&lt;=3),"2,5 a 3",IF(AND(AV194&gt;=3.25,AV194&lt;=3.75),"3,25 a 3,75","Fuera de rango"))))))))</f>
        <v>0,25 a 0,75</v>
      </c>
      <c r="AX194" s="11" t="str">
        <f aca="false">IF(AW194="","",IF(OR(AW194="-1 a -0,5",AW194="-1 a -0.5"),1,IF(OR(AW194="De -0,5 a 0",AW194="-0,5 a 0",AW194="De -0.5 a 0"),2,IF(OR(AW194="0,25 a 0,75",AW194="0.25 a 0.75"),"NORMA",IF(OR(AW194="1 a 1,5",AW194="1 a 1.5"),3,IF(OR(AW194="1,75 a 2,25",AW194="1.75 a 2.25"),4,IF(OR(AW194="2,5 a 3",AW194="2.5 a 3"),5,IF(OR(AW194="3,25 a 3,75",AW194="3.25 a 3.75"),6,""))))))))</f>
        <v>NORMA</v>
      </c>
      <c r="AY194" s="9" t="n">
        <v>-4</v>
      </c>
      <c r="AZ194" s="10" t="str">
        <f aca="false">IF(AY194="","",IF(AND(AY194&gt;=-20,AY194&lt;=-9.5),"-20 a -9,5",IF(AND(AY194&gt;=-9,AY194&lt;=-6.5),"-9 a -6,5",IF(AY194=-6,"-6",IF(AND(AY194&gt;=-5.5,AY194&lt;=-3),"-5,5 a -3",IF(AND(AY194&gt;=-2.5,AY194&lt;=0),"-2,5 a 0",IF(AND(AY194&gt;=0.5,AY194&lt;=3),"0,5 a 3",IF(AND(AY194&gt;=3.5,AY194&lt;=6),"3,5 a 6","Fuera de rango"))))))))</f>
        <v>-5,5 a -3</v>
      </c>
      <c r="BA194" s="11" t="n">
        <f aca="false">IF(AZ194="","",IF(AZ194="-20 a -9,5",1,IF(AZ194="-9 a -6,5",2,IF(AZ194="-6","NORMA",IF(AZ194="-5,5 a -3",3,IF(AZ194="-2,5 a 0",4,IF(AZ194="0,5 a 3",5,IF(AZ194="3,5 a 6",6,""))))))))</f>
        <v>3</v>
      </c>
      <c r="BB194" s="9" t="n">
        <v>0</v>
      </c>
      <c r="BC194" s="10" t="str">
        <f aca="false" t="array" ref="BC194">IF(BB194="","",_xlfn.IFS(AND(BB194&gt;=0,BB194&lt;=2),"0 a 2",AND(BB194&gt;=2.5,BB194&lt;=4.5),"2,5 a 4,5",AND(BB194&gt;=5,BB194&lt;=7),"5 a 7",AND(BB194&gt;=7.5,BB194&lt;=9.5),"7,5 a 9,5",AND(BB194&gt;=10,BB194&lt;=12),"10 a 12",AND(BB194&gt;=12.5,BB194&lt;=14.5),"12,5 a 14,5",BB194=15,"15",AND(BB194&gt;=15.5,BB194&lt;=17.5),"15,5 a 17,5",AND(BB194&gt;=18,BB194&lt;=20),"18 a 20",AND(BB194&gt;=20.5,BB194&lt;=22.5),"20,5 a 22,5",AND(BB194&gt;=23,BB194&lt;=25),"23 a 25",TRUE(),"Fuera de rango"))</f>
        <v>0 a 2</v>
      </c>
      <c r="BD194" s="11" t="n">
        <f aca="false" t="array" ref="BD194">IF(BC194="","",_xlfn.IFS(BC194="0 a 2",1,BC194="2,5 a 4,5",2,BC194="5 a 7",3,BC194="7,5 a 9,5",4,BC194="10 a 12",5,BC194="12,5 a 14,5",6,BC194="15","NORMA",BC194="15,5 a 17,5",7,BC194="18 a 20",8,BC194="20,5 a 22,5",9,BC194="23 a 25",10,TRUE(),"Fuera de rango"))</f>
        <v>1</v>
      </c>
      <c r="BE194" s="9" t="n">
        <v>30</v>
      </c>
      <c r="BF194" s="10" t="str">
        <f aca="false">IF(BE194="","",IF(AND(BE194&gt;=-20,BE194&lt;=-10),"-20 a -10",IF(AND(BE194&gt;=-9.5,BE194&lt;=0.5),"-9,5 a 0,5",IF(AND(BE194&gt;=1,BE194&lt;=11),"1 a 11",IF(AND(BE194&gt;=11.5,BE194&lt;=20.5),"11,5 a 20,5",IF(BE194=21,"21",IF(AND(BE194&gt;=21.5,BE194&lt;=31.5),"21,5 a 31,5",IF(AND(BE194&gt;=32,BE194&lt;=42),"32 a 42","Fuera de rango"))))))))</f>
        <v>21,5 a 31,5</v>
      </c>
      <c r="BG194" s="11" t="n">
        <f aca="false">IF(BF194="","",IF(BF194="-20 a -10",1,IF(BF194="-9,5 a 0,5",2,IF(BF194="1 a 11",3,IF(BF194="11,5 a 20,5",4,IF(BF194="21","NORMA",IF(BF194="21,5 a 31,5",5,IF(BF194="32 a 42",6,""))))))))</f>
        <v>5</v>
      </c>
      <c r="BH194" s="9" t="n">
        <v>17</v>
      </c>
      <c r="BI194" s="10" t="str">
        <f aca="false">IF(BH194="","",IF(AND(BH194&gt;=-20,BH194&lt;=-15),"-20 a -15",IF(AND(BH194&gt;=-14.5,BH194&lt;=-9.5),"-14,5 a -9,5",IF(AND(BH194&gt;=-9,BH194&lt;=-4),"-9 a -4",IF(AND(BH194&gt;=-3.5,BH194&lt;=2.5),"-3,5 a 2,5",IF(AND(BH194&gt;=3,BH194&lt;=8),"3 a 8",IF(AND(BH194&gt;=8.5,BH194&lt;=14.5),"8,5 a 14,5",IF(BH194=15,"15",IF(AND(BH194&gt;=15.5,BH194&lt;=20.5),"15,5 a 20,5",IF(AND(BH194&gt;=21,BH194&lt;=26),"21 a 26","Fuera de rango"))))))))))</f>
        <v>15,5 a 20,5</v>
      </c>
      <c r="BJ194" s="11" t="n">
        <f aca="false">IF(BI194="","",IF(BI194="-20 a -15",1,IF(BI194="-14,5 a -9,5",2,IF(BI194="-9 a -4",3,IF(BI194="-3,5 a 2,5",4,IF(BI194="3 a 8",5,IF(BI194="8,5 a 14,5",6,IF(BI194="15","NORMA",IF(BI194="15,5 a 20,5",7,IF(BI194="21 a 26",8,IF(BI194="26,5 a 31,5",9,"")))))))))))</f>
        <v>7</v>
      </c>
      <c r="BK194" s="9" t="n">
        <v>18</v>
      </c>
      <c r="BL194" s="10" t="str">
        <f aca="false">IF(BK194="","",IF(AND(BK194&gt;=0,BK194&lt;=2),"0 - 2",IF(AND(BK194&gt;=2.5,BK194&lt;=4.5),"2,5 - 4,5",IF(AND(BK194&gt;=5,BK194&lt;=7),"5 - 7",IF(AND(BK194&gt;=7.5,BK194&lt;=9.5),"7,5 - 9,5",IF(AND(BK194&gt;=10,BK194&lt;=12),"10 - 12",IF(AND(BK194&gt;=12.5,BK194&lt;=13.5),"12,5 - 13,5",IF(BK194=14,"14",IF(AND(BK194&gt;=14.5,BK194&lt;=16.5),"14,5 - 16,5",IF(AND(BK194&gt;=17,BK194&lt;=19),"17 - 19",IF(AND(BK194&gt;=19.5,BK194&lt;=21.5),"19,5 - 21,5",IF(AND(BK194&gt;=22,BK194&lt;=24),"22 - 24",IF(AND(BK194&gt;=24.5,BK194&lt;=26.5),"24,5 - 26,5",IF(AND(BK194&gt;=27,BK194&lt;=29),"27 - 29",IF(AND(BK194&gt;=29.5,BK194&lt;=30),"29,5 - 30","Fuera de rango")))))))))))))))</f>
        <v>17 - 19</v>
      </c>
      <c r="BM194" s="11" t="n">
        <f aca="false">IF(BL194="","",IF(BL194="0 - 2",1,IF(BL194="2,5 - 4,5",2,IF(BL194="5 - 7",3,IF(BL194="7,5 - 9,5",4,IF(BL194="10 - 12",5,IF(BL194="12,5 - 13,5",6,IF(BL194="14","NORMA",IF(BL194="14,5 - 16,5",7,IF(BL194="17 - 19",8,IF(BL194="19,5 - 21,5",9,IF(BL194="22 - 24",10,IF(BL194="24,5 - 26,5",11,IF(BL194="27 - 29",12,IF(BL194="29,5 - 30",13,"")))))))))))))))</f>
        <v>8</v>
      </c>
      <c r="BN194" s="9" t="n">
        <v>19</v>
      </c>
      <c r="BO194" s="10" t="str">
        <f aca="false">IF(BN194="","",IF(AND(BN194&gt;=-20,BN194&lt;=-10),"-20 a -10",IF(AND(BN194&gt;=-9.5,BN194&lt;=0.5),"-9,5 a 0,5",IF(AND(BN194&gt;=1,BN194&lt;=11),"1 a 11",IF(AND(BN194&gt;=11.5,BN194&lt;=21.5),"11,5 a 21,5",IF(BN194=22,"22",IF(AND(BN194&gt;=22.5,BN194&lt;=32.5),"22,5 a 32,5",IF(AND(BN194&gt;=33,BN194&lt;=43),"33 a 43","Fuera de rango"))))))))</f>
        <v>11,5 a 21,5</v>
      </c>
      <c r="BP194" s="11" t="n">
        <f aca="false">IF(BO194="","",IF(BO194="-20 a -10",1,IF(BO194="-9,5 a 0,5",2,IF(BO194="1 a 11",3,IF(BO194="11,5 a 21,5",4,IF(BO194="22","NORMA",IF(BO194="22,5 a 32,5",5,IF(BO194="33 a 43",6,""))))))))</f>
        <v>4</v>
      </c>
      <c r="BQ194" s="9" t="n">
        <v>11</v>
      </c>
      <c r="BR194" s="10" t="str">
        <f aca="false">IF(BQ194="","",IF(AND(BQ194&gt;=-20,BQ194&lt;=-15),"-20 a -15",IF(AND(BQ194&gt;=-14.5,BQ194&lt;=-9.5),"-14,5 a -9,5",IF(AND(BQ194&gt;=-9,BQ194&lt;=-4),"-9 a -4",IF(AND(BQ194&gt;=-3.5,BQ194&lt;=2.5),"-3,5 a 2,5",IF(AND(BQ194&gt;=3,BQ194&lt;=8),"3 a 8",IF(AND(BQ194&gt;=8.5,BQ194&lt;=13.5),"8,5 a 13,5",IF(AND(BQ194&gt;=14,BQ194&lt;=17.5),"14 a 17,5",IF(BQ194=18,"18",IF(AND(BQ194&gt;=18.5,BQ194&lt;=23.5),"18,5 a 23,5",IF(AND(BQ194&gt;=24,BQ194&lt;=29),"24 a 29",IF(AND(BQ194&gt;=29.5,BQ194&lt;=34.5),"29,5 a 34,5",IF(AND(BQ194&gt;=35,BQ194&lt;=40),"35 a 40","Fuera de rango")))))))))))))</f>
        <v>8,5 a 13,5</v>
      </c>
      <c r="BS194" s="11" t="n">
        <f aca="false">IF(BR194="","",IF(BR194="-20 a -15",1,IF(BR194="-14,5 a -9,5",2,IF(BR194="-9 a -4",3,IF(BR194="-3,5 a 2,5",4,IF(BR194="3 a 8",5,IF(BR194="8,5 a 13,5",6,IF(BR194="14 a 17,5",7,IF(BR194="18","NORMA",IF(BR194="18,5 a 23,5",8,IF(BR194="24 a 29",9,IF(BR194="29,5 a 34,5",10,IF(BR194="35 a 40",11,"")))))))))))))</f>
        <v>6</v>
      </c>
      <c r="BT194" s="9" t="n">
        <v>0</v>
      </c>
      <c r="BU194" s="10" t="str">
        <f aca="false">IF(BT194="","",IF(AND(BT194&gt;=-20,BT194&lt;=-18),"-20 a -18",IF(AND(BT194&gt;=-17.5,BT194&lt;=-15.5),"-17,5 a -15,5",IF(AND(BT194&gt;=-15,BT194&lt;=-13),"-15 a -13",IF(AND(BT194&gt;=-12.5,BT194&lt;=-10.5),"-12,5 a -10,5",IF(AND(BT194&gt;=-10,BT194&lt;=-8),"-10 a -8",IF(AND(BT194&gt;=-7.5,BT194&lt;=-5.5),"-7,5 a -5,5",IF(AND(BT194&gt;=-5,BT194&lt;=-3),"-5 a -3",IF(AND(BT194&gt;=-2.5,BT194&lt;=-0.5),"-2,5 a -0,5",IF(BT194=0,"0",IF(AND(BT194&gt;=0.5,BT194&lt;=2.5),"0,5 a 2,5",IF(AND(BT194&gt;=3,BT194&lt;=5),"3 a 5",IF(AND(BT194&gt;=5.5,BT194&lt;=7.5),"5,5 a 7,5",IF(AND(BT194&gt;=8,BT194&lt;=10),"8 a 10",IF(AND(BT194&gt;=10.5,BT194&lt;=12.5),"10,5 a 12,5",IF(AND(BT194&gt;=13,BT194&lt;=15),"13 a 15",IF(AND(BT194&gt;=15.5,BT194&lt;=17.5),"15,5 a 17,5",IF(AND(BT194&gt;=18,BT194&lt;=20),"18 a 20","Fuera de rango"))))))))))))))))))</f>
        <v>0</v>
      </c>
      <c r="BV194" s="11" t="str">
        <f aca="false">IF(BT194="","",IF(BT194=0,"NORMA",IF(AND(BT194&gt;=-20,BT194&lt;=-18),2,IF(AND(BT194&gt;=-17.5,BT194&lt;=-15.5),2,IF(AND(BT194&gt;=-15,BT194&lt;=-13),3,IF(AND(BT194&gt;=-12.5,BT194&lt;=-10.5),4,IF(AND(BT194&gt;=-10,BT194&lt;=-8),5,IF(AND(BT194&gt;=-7.5,BT194&lt;=-5.5),6,IF(AND(BT194&gt;=-5,BT194&lt;=-3),7,IF(AND(BT194&gt;=-2.5,BT194&lt;=-0.5),8,IF(AND(BT194&gt;=0.5,BT194&lt;=2.5),9,IF(AND(BT194&gt;=3,BT194&lt;=5),10,IF(AND(BT194&gt;=5.5,BT194&lt;=7.5),11,IF(AND(BT194&gt;=8,BT194&lt;=10),12,IF(AND(BT194&gt;=10.5,BT194&lt;=12.5),13,IF(AND(BT194&gt;=13,BT194&lt;=15),14,IF(AND(BT194&gt;=15.5,BT194&lt;=17.5),15,IF(AND(BT194&gt;=18,BT194&lt;=20),16,"Fuera de rango"))))))))))))))))))</f>
        <v>NORMA</v>
      </c>
      <c r="BW194" s="9" t="n">
        <v>-3.75</v>
      </c>
      <c r="BX194" s="10" t="n">
        <f aca="false">18.5- (0.3*H194)</f>
        <v>12.8</v>
      </c>
      <c r="BY194" s="10" t="n">
        <f aca="false">(BW194)-(BX194)</f>
        <v>-16.55</v>
      </c>
      <c r="BZ194" s="10" t="str">
        <f aca="false">IF(BY194="","",IF(BY194&lt;-27.5,"De -30 a -28",IF(BY194&lt;-25,"De -27,5 a -25,5",IF(BY194&lt;-22.5,"De -25 a -23",IF(BY194&lt;-20,"De -22,5 a -20,5",IF(BY194&lt;-17.5,"De -20 a -18",IF(BY194&lt;-15,"De -17,5 a -15,5",IF(BY194&lt;-12.5,"De -15 a -13",IF(BY194&lt;-10,"De -12,5 a -10,5",IF(BY194&lt;-7.5,"De -10 a -8",IF(BY194&lt;-5,"De -7,5 a -5,5",IF(BY194&lt;-2.5,"De -5 a -3",IF(BY194&lt;0,"De -2,5 a -0,5",IF(BY194&lt;2.5,"De 0 a 2",IF(BY194&lt;5,"De 2,5 a 4,5",IF(BY194&lt;7.5,"De 5 a 7",IF(BY194&lt;10,"De 7,5 a 9,5",IF(BY194&lt;12.5,"De 10 a 12",IF(BY194&lt;15,"De 12,5 a 14,5",IF(BY194&lt;17.5,"De 15 a 17",IF(BY194&lt;20,"De 17,5 a 19,5",IF(BY194&lt;22.5,"De 20 a 22",IF(BY194&lt;25,"De 22,5 a 24,5",IF(BY194&lt;27.5,"De 25 a 27","De 27,5 a 30"))))))))))))))))))))))))</f>
        <v>De -17,5 a -15,5</v>
      </c>
      <c r="CA194" s="12" t="n">
        <f aca="false">IF(BY194="","",IF(BY194&lt;=-28,1,IF(BY194&lt;=-25.5,2,IF(BY194&lt;=-23,3,IF(BY194&lt;=-20.5,4,IF(BY194&lt;=-18,5,IF(BY194&lt;=-15.5,6,IF(BY194&lt;=-13,7,IF(BY194&lt;=-10.5,8,IF(BY194&lt;=-8,9,IF(BY194&lt;=-5.5,10,IF(BY194&lt;=-3,11,IF(BY194&lt;=-0.5,12,IF(BY194&lt;=2,13,IF(BY194&lt;=4.5,14,IF(BY194&lt;=7,15,IF(BY194&lt;=9.5,16,IF(BY194&lt;=12,17,IF(BY194&lt;=14.5,18,IF(BY194&lt;=17,19,IF(BY194&lt;=19.5,20,IF(BY194&lt;=22,21,IF(BY194&lt;=24.5,22,IF(BY194&lt;=27,23,IF(BY194&lt;=30,24,"Fuera de rango")))))))))))))))))))))))))</f>
        <v>6</v>
      </c>
      <c r="CB194" s="9" t="n">
        <v>-4.75</v>
      </c>
      <c r="CC194" s="10" t="n">
        <f aca="false">18.5- (0.3*H194)</f>
        <v>12.8</v>
      </c>
      <c r="CD194" s="10" t="n">
        <f aca="false">(CB194)-(CC194)</f>
        <v>-17.55</v>
      </c>
      <c r="CE194" s="10" t="str">
        <f aca="false">IF(CD194="","",IF(CD194&lt;-27.5,"De -30 a -28",IF(CD194&lt;-25,"De -27,5 a -25,5",IF(CD194&lt;-22.5,"De -25 a -23",IF(CD194&lt;-20,"De -22,5 a -20,5",IF(CD194&lt;-17.5,"De -20 a -18",IF(CD194&lt;-15,"De -17,5 a -15,5",IF(CD194&lt;-12.5,"De -15 a -13",IF(CD194&lt;-10,"De -12,5 a -10,5",IF(CD194&lt;-7.5,"De -10 a -8",IF(CD194&lt;-5,"De -7,5 a -5,5",IF(CD194&lt;-2.5,"De -5 a -3",IF(CD194&lt;0,"De -2,5 a -0,5",IF(CD194&lt;=2,"De 0 a 2",IF(CD194&lt;=4.5,"De 2,5 a 4,5",IF(CD194&lt;=7,"De 5 a 7",IF(CD194&lt;=9.5,"De 7,5 a 9,5",IF(CD194&lt;=12,"De 10 a 12",IF(CD194&lt;=14.5,"De 12,5 a 14,5",IF(CD194&lt;=17,"De 15 a 17",IF(CD194&lt;=19.5,"De 17,5 a 19,5",IF(CD194&lt;=22,"De 20 a 22",IF(CD194&lt;=24.5,"De 22,5 a 24,5",IF(CD194&lt;=27,"De 25 a 27","De 27,5 a 30"))))))))))))))))))))))))</f>
        <v>De -20 a -18</v>
      </c>
      <c r="CF194" s="12" t="n">
        <f aca="false">IF(CD194="","",IF(CD194&lt;-27.5,1,IF(CD194&lt;-25,2,IF(CD194&lt;-22.5,3,IF(CD194&lt;-20,4,IF(CD194&lt;-17.5,5,IF(CD194&lt;-15,6,IF(CD194&lt;-12.5,7,IF(CD194&lt;-10,8,IF(CD194&lt;-7.5,9,IF(CD194&lt;-5,10,IF(CD194&lt;-2.5,11,IF(CD194&lt;0,12,IF(CD194&lt;2.5,13,IF(CD194&lt;5,14,IF(CD194&lt;7.5,15,IF(CD194&lt;10,16,IF(CD194&lt;12.5,17,IF(CD194&lt;15,18,IF(CD194&lt;17.5,19,IF(CD194&lt;20,20,IF(CD194&lt;22.5,21,IF(CD194&lt;25,22,IF(CD194&lt;27.5,23,24))))))))))))))))))))))))</f>
        <v>5</v>
      </c>
      <c r="CG194" s="9" t="n">
        <v>-3</v>
      </c>
      <c r="CH194" s="10" t="str">
        <f aca="false">IF(CG194="","",IF(AND(CG194&gt;=-10,CG194&lt;=-9.5),"-10 a -9,5",IF(AND(CG194&gt;-9.5,CG194&lt;=-8.5),"-9 a -8,5",IF(AND(CG194&gt;-8.5,CG194&lt;=-7.5),"-8 a -7,5",IF(AND(CG194&gt;-7.5,CG194&lt;=-6.5),"-7 a -6,5",IF(AND(CG194&gt;-6.5,CG194&lt;=-5.5),"-6 a -5,5",IF(AND(CG194&gt;-5.5,CG194&lt;=-4.5),"-5 a -4,5",IF(AND(CG194&gt;-4.5,CG194&lt;=-3.5),"-4 a -3,5",IF(AND(CG194&gt;-3.5,CG194&lt;=-2.5),"-3 a -2,5",IF(CG194=-2.25,"-2,25",IF(AND(CG194&gt;-2.5,CG194&lt;=-1.5),"-2 a -1,5",IF(AND(CG194&gt;-1.5,CG194&lt;=-0.5),"-1 a -0,5",IF(AND(CG194&gt;-0.5,CG194&lt;=0.5),"0 a 0,5",IF(AND(CG194&gt;0.5,CG194&lt;=1.5),"1 a 1,5",IF(AND(CG194&gt;1.5,CG194&lt;=2.5),"2 a 2,5",IF(AND(CG194&gt;2.5,CG194&lt;=3.5),"3 a 3,5",IF(AND(CG194&gt;3.5,CG194&lt;=4.5),"4 a 4,5",IF(AND(CG194&gt;4.5,CG194&lt;=5.5),"5 a 5,5",IF(AND(CG194&gt;5.5,CG194&lt;=6.5),"6 a 6,5",IF(AND(CG194&gt;6.5,CG194&lt;=7.5),"7 a 7,5",IF(AND(CG194&gt;7.5,CG194&lt;=8.5),"8 a 8,5",IF(AND(CG194&gt;8.5,CG194&lt;=9.5),"9 a 9,5",IF(CG194&gt;=10,"10","Fuera de rango")))))))))))))))))))))))</f>
        <v>-3 a -2,5</v>
      </c>
      <c r="CI194" s="11" t="n">
        <f aca="false">IF(CG194="","",IF(CG194=-2.25,"NORMA",IF(CG194&lt;=-9.5,1,IF(CG194&lt;=-8.5,2,IF(CG194&lt;=-7.5,3,IF(CG194&lt;=-6.5,4,IF(CG194&lt;=-5.5,5,IF(CG194&lt;=-4.5,6,IF(CG194&lt;=-3.5,7,IF(CG194&lt;=-2.5,8,IF(CG194&lt;=-1.5,9,IF(CG194&lt;=-0.5,10,IF(CG194&lt;=0.5,11,IF(CG194&lt;=1.5,12,IF(CG194&lt;=2.5,13,IF(CG194&lt;=3.5,14,IF(CG194&lt;=4.5,15,IF(CG194&lt;=5.5,16,IF(CG194&lt;=6.5,17,IF(CG194&lt;=7.5,18,IF(CG194&lt;=8.5,19,IF(CG194&lt;=9.5,20,IF(CG194=10,21,"Fuera de rango")))))))))))))))))))))))</f>
        <v>8</v>
      </c>
      <c r="CJ194" s="9" t="n">
        <v>2.25</v>
      </c>
      <c r="CK194" s="10" t="str">
        <f aca="false">IF(CJ194="","",IF(AND(CJ194&gt;=-6,CJ194&lt;=-5.5),"-6 a -5,5",IF(AND(CJ194&gt;-5.5,CJ194&lt;=-4.5),"-5 a -4,5",IF(AND(CJ194&gt;-4.5,CJ194&lt;=-3.5),"-4 a -3,5",IF(AND(CJ194&gt;-3.5,CJ194&lt;=-2.5),"-3 a -2,5",IF(AND(CJ194&gt;-2.5,CJ194&lt;=-1.5),"-2 a -1,5",IF(AND(CJ194&gt;-1.5,CJ194&lt;=-0.5),"-1 a -0,5",IF(AND(CJ194&gt;-0.5,CJ194&lt;=0.5),"0 a 0,5",IF(AND(CJ194&gt;0.5,CJ194&lt;=1.5),"1 a 1,5",IF(AND(CJ194&gt;1.5,CJ194&lt;2.5),"2",IF(AND(CJ194&gt;=2.5,CJ194&lt;=3),"2,5 a 3",IF(AND(CJ194&gt;3,CJ194&lt;=4),"3,5 a 4",IF(AND(CJ194&gt;4,CJ194&lt;=5),"4,5 a 5",IF(AND(CJ194&gt;5,CJ194&lt;=6),"5,5 a 6",IF(AND(CJ194&gt;6,CJ194&lt;=7),"6,5 a 7",IF(AND(CJ194&gt;7,CJ194&lt;=8),"7,5 a 8",IF(AND(CJ194&gt;8,CJ194&lt;=9.5),"8,5 a 9,5",IF(CJ194=10,"10","Fuera de rango"))))))))))))))))))</f>
        <v>2</v>
      </c>
      <c r="CL194" s="11" t="str">
        <f aca="false">IF(CK194="","",IF(OR(CK194="-6 a -5,5",CK194="-6 - -5,5"),1,IF(OR(CK194="-5 a -4,5",CK194="-5 - -4,5"),2,IF(OR(CK194="-4 a -3,5",CK194="-4 - -3,5"),3,IF(OR(CK194="-3 a -2,5",CK194="-3 - -2,5"),4,IF(OR(CK194="-2 a -1,5",CK194="-2 - -1,5"),5,IF(OR(CK194="-1 a -0,5",CK194="-1 - -0,5"),6,IF(OR(CK194="0 a 0,5",CK194="0 - 0,5"),7,IF(OR(CK194="1 a 1,5",CK194="1 - 1,5"),8,IF(CK194="2","NORMA",IF(OR(CK194="2,5 a 3",CK194="2,5 - 3"),9,IF(OR(CK194="3,5 a 4",CK194="3,5 - 4"),10,IF(OR(CK194="4,5 a 5",CK194="4,5 - 5"),11,IF(OR(CK194="5,5 a 6",CK194="5,5 - 6"),12,IF(OR(CK194="6,5 a 7",CK194="6,5 - 7"),13,IF(OR(CK194="7,5 a 8",CK194="7,5 - 8"),14,IF(OR(CK194="8,5 a 9",CK194="8,5 - 9,5",CK194="9 a 9,5"),15,IF(CK194="10",15,IF(OR(CK194="0,5 a 1",CK194="0,5 - 1"),7,"Fuera de rango")))))))))))))))))))</f>
        <v>NORMA</v>
      </c>
      <c r="CM194" s="10" t="n">
        <v>0</v>
      </c>
      <c r="CN194" s="10" t="str">
        <f aca="false">IF(CM194=0,"0", " ")</f>
        <v>0</v>
      </c>
      <c r="CO194" s="10" t="str">
        <f aca="false">IF(CM194&gt;0,"EME"," ")</f>
        <v> </v>
      </c>
      <c r="CP194" s="10" t="n">
        <v>0</v>
      </c>
      <c r="CQ194" s="10" t="str">
        <f aca="false">IF(CP194&gt;0,"0", " ")</f>
        <v> </v>
      </c>
      <c r="CR194" s="10" t="str">
        <f aca="false">IF(CP194&gt;0,"EME"," ")</f>
        <v> </v>
      </c>
      <c r="CS194" s="9" t="n">
        <v>0</v>
      </c>
      <c r="CT194" s="10" t="str">
        <f aca="false">IF(CS194&gt;0,"1", " ")</f>
        <v> </v>
      </c>
      <c r="CU194" s="10" t="str">
        <f aca="false">IF(CS194&gt;0,"HIP"," ")</f>
        <v> </v>
      </c>
      <c r="CV194" s="9" t="n">
        <v>0</v>
      </c>
      <c r="CW194" s="10" t="str">
        <f aca="false">IF(CV194&gt;0,"1", " ")</f>
        <v> </v>
      </c>
      <c r="CX194" s="10" t="str">
        <f aca="false">IF(CV194&gt;0,"HIP"," ")</f>
        <v> </v>
      </c>
      <c r="CY194" s="9" t="n">
        <v>-1.25</v>
      </c>
      <c r="CZ194" s="11" t="str">
        <f aca="false">IF(CY194&lt;0,"2"," ")</f>
        <v>2</v>
      </c>
      <c r="DA194" s="11" t="str">
        <f aca="false">IF(CY194&lt;0,"MIO"," ")</f>
        <v>MIO</v>
      </c>
      <c r="DB194" s="9" t="n">
        <v>-1.25</v>
      </c>
      <c r="DC194" s="11" t="str">
        <f aca="false">IF(DB194&lt;0,"2"," ")</f>
        <v>2</v>
      </c>
      <c r="DD194" s="11" t="str">
        <f aca="false">IF(DB194&lt;0,"MIO"," ")</f>
        <v>MIO</v>
      </c>
      <c r="DE194" s="9" t="n">
        <v>-0.75</v>
      </c>
      <c r="DF194" s="11" t="str">
        <f aca="false">IF(DE194&lt;0,"3"," ")</f>
        <v>3</v>
      </c>
      <c r="DG194" s="11" t="str">
        <f aca="false">IF(DE194&lt;0,"AST"," ")</f>
        <v>AST</v>
      </c>
      <c r="DH194" s="9" t="n">
        <v>-0.5</v>
      </c>
      <c r="DI194" s="11" t="str">
        <f aca="false">IF(DH194&lt;0,"3"," ")</f>
        <v>3</v>
      </c>
      <c r="DJ194" s="11" t="str">
        <f aca="false">IF(DH194&lt;0,"AST"," ")</f>
        <v>AST</v>
      </c>
      <c r="DK194" s="9" t="n">
        <v>0</v>
      </c>
      <c r="DL194" s="10" t="str">
        <f aca="false">IF(DK194&gt;0,"4"," ")</f>
        <v> </v>
      </c>
      <c r="DM194" s="10" t="str">
        <f aca="false">IF(DK194&gt;0,"PRE"," ")</f>
        <v> </v>
      </c>
      <c r="DN194" s="9" t="n">
        <v>0</v>
      </c>
      <c r="DO194" s="10" t="str">
        <f aca="false">IF(DN194&gt;0,"4"," ")</f>
        <v> </v>
      </c>
      <c r="DP194" s="10" t="str">
        <f aca="false">IF(DN194&gt;0,"PRE"," ")</f>
        <v> </v>
      </c>
      <c r="DQ194" s="12" t="n">
        <v>2</v>
      </c>
      <c r="DR194" s="12" t="n">
        <v>2</v>
      </c>
      <c r="DS194" s="12" t="str">
        <f aca="false">CONCATENATE(CO194,CU194,DA194,DG194,DM194)</f>
        <v>  MIOAST </v>
      </c>
      <c r="DT194" s="10" t="str">
        <f aca="false" t="array" ref="DT194">_xlfn.IFS(DS194="EME    ","0", DS194=" HIP   ","1", DS194="  MIO  ","2", DS194="   AST ","3", DS194="    PRE","4", DS194="EME   PRE","5", DS194=" HIP  PRE","6", DS194=" HIP AST ","7", DS194="  MIO PRE","8", DS194="  MIOAST ","9", DS194="   ASTPRE","10",DS194=" HIP ASTPRE","11", DS194="  MIOASTPRE","12", DS194="     ","0")</f>
        <v>9</v>
      </c>
      <c r="DU194" s="1" t="s">
        <v>154</v>
      </c>
      <c r="DV194" s="1" t="str">
        <f aca="false" t="array" ref="DV194">_xlfn.IFS(DU194="SI","2", DU194="NO","1")</f>
        <v>1</v>
      </c>
      <c r="DW194" s="10" t="n">
        <v>0</v>
      </c>
      <c r="DX194" s="11" t="str">
        <f aca="false">IF(DW194=0,"1","2")</f>
        <v>1</v>
      </c>
      <c r="DY194" s="11" t="str">
        <f aca="false" t="array" ref="DY194">_xlfn.IFS(DW194=0,"0", DW194=0.25, "1", DW194=0.5,"2", DW194=0.75,"3", DW194=1,"4",DW194=1.25,"5", DW194=1.5,"6", DW194=1.75,"7", DW194=2,"8")</f>
        <v>0</v>
      </c>
      <c r="DZ194" s="10" t="n">
        <v>0</v>
      </c>
      <c r="EA194" s="11" t="str">
        <f aca="false">IF(DZ194=0,"1","2")</f>
        <v>1</v>
      </c>
      <c r="EB194" s="11" t="str">
        <f aca="false" t="array" ref="EB194">_xlfn.IFS(DZ194=0,"0", DZ194=0.25, "1", DZ194=0.5,"2", DZ194=0.75,"3", DZ194=1,"4",DZ194=1.25,"5", DZ194=1.5,"6", DZ194=1.75,"7", DZ194=2,"8")</f>
        <v>0</v>
      </c>
      <c r="EC194" s="10" t="n">
        <v>0</v>
      </c>
      <c r="ED194" s="10" t="str">
        <f aca="false">IF(EC194=0,"1","2")</f>
        <v>1</v>
      </c>
      <c r="EE194" s="11" t="str">
        <f aca="false" t="array" ref="EE194">_xlfn.IFS(EC194=0,"0", EC194=-0.25, "1", EC194=-0.5,"2", EC194=-0.75,"3", EC194=-1,"4",EC194=-1.25,"5", EC194=-1.5,"6", EC194=-1.75,"7", EC194=-2,"8", EC194=-2.25,"9",EC194=-2.5,"10", EC194=-2.75,"11", EC194=-3,"12", EC194=-3.25,"13", EC194=-3.5,"14", EC194=-3.75,"15",EC194=-4,"16")</f>
        <v>0</v>
      </c>
      <c r="EF194" s="10" t="n">
        <v>0</v>
      </c>
      <c r="EG194" s="10" t="str">
        <f aca="false">IF(EF194=0,"1","2")</f>
        <v>1</v>
      </c>
      <c r="EH194" s="11" t="str">
        <f aca="false" t="array" ref="EH194">_xlfn.IFS(EF194=0,"0", EF194=-0.25, "1", EF194=-0.5,"2", EF194=-0.75,"3", EF194=-1,"4",EF194=-1.25,"5", EF194=-1.5,"6", EF194=-1.75,"7", EF194=-2,"8", EF194=-2.25,"9",EF194=-2.5,"10", EF194=-2.75,"11", EF194=-3,"12", EF194=-3.25,"13", EF194=-3.5,"14", EF194=-3.75,"15",EF194=-4,"16")</f>
        <v>0</v>
      </c>
      <c r="EI194" s="10" t="n">
        <v>0</v>
      </c>
      <c r="EJ194" s="11" t="str">
        <f aca="false">IF(EI194=0,"1","2")</f>
        <v>1</v>
      </c>
      <c r="EK194" s="11" t="str">
        <f aca="false" t="array" ref="EK194">_xlfn.IFS(EI194=0,"0", EI194=-0.25, "1", EI194=-0.5,"2", EI194=-0.75,"3", EI194=-1,"4",EI194=-1.25,"5", EI194=-1.5,"6", EI194=-1.75,"7", EI194=-2,"8", EI194=-2.25,"9", EI194=-2.25,"9",EI194=-2.5,"10", EI194=-2.75,"11", EI194=-3,"12", EI194=-3.25,"13", EI194=-3.5,"14", EI194=-3.75,"15",EI194=-4,"16", EI194=0.25, "17", EI194=0.5, "18")</f>
        <v>0</v>
      </c>
      <c r="EL194" s="10" t="n">
        <v>0</v>
      </c>
      <c r="EM194" s="11" t="str">
        <f aca="false">IF(EL194=0,"1","2")</f>
        <v>1</v>
      </c>
      <c r="EN194" s="11" t="str">
        <f aca="false" t="array" ref="EN194">_xlfn.IFS(EL194=0.25,"17",EL194=0.5,"18", EL194=0,"0", EL194=-0.25, "1", EL194=-0.5,"2", EL194=-0.75,"3", EL194=-1,"4",EL194=-1.25,"5", EL194=-1.5,"6", EL194=-1.75,"7", EL194=-2,"8",EL194= -2.25,"9",EL194=-2.5,"10",EL194= -2.75,"11",EL194= -3,"12",EL194= -3.25,"13",EL194= -3.5,"14",EL194= -3.75,"15",EL194=-4,"16")</f>
        <v>0</v>
      </c>
      <c r="EO194" s="10" t="n">
        <v>0</v>
      </c>
      <c r="EP194" s="11" t="str">
        <f aca="false">IF(EO194=0,"1","2")</f>
        <v>1</v>
      </c>
      <c r="EQ194" s="11" t="str">
        <f aca="false" t="array" ref="EQ194">_xlfn.IFS(EO194=0,"0", EO194=0.25, "1", EO194=0.5,"2", EO194=0.75,"3", EO194=1,"4",EO194=1.25,"5", EO194=1.5,"6", EO194=1.75,"7", EO194=2,"8", EO194=2.25,"9", EO194=2.25,"9",EO194=2.5,"10", EO194=2.75,"11", EO194=3,"12", EO194=3.25,"13", EO194=3.5,"14", EO194=3.75,"15",EO194=4,"16", EO194=-0.25, "17", bq=-0.5, "18")</f>
        <v>0</v>
      </c>
      <c r="ER194" s="10" t="n">
        <v>0</v>
      </c>
      <c r="ES194" s="11" t="str">
        <f aca="false">IF(ER194=0,"1","2")</f>
        <v>1</v>
      </c>
      <c r="ET194" s="11" t="str">
        <f aca="false" t="array" ref="ET194">_xlfn.IFS(ER194=0,"0", ER194=0.25, "1", ER194=0.5,"2", ER194=0.75,"3", ER194=1,"4",ER194=1.25,"5", ER194=1.5,"6", ER194=1.75,"7", ER194=2,"8", ER194=2.25,"9", ER194=2.25,"9",ER194=2.5,"10", ER194=2.75,"11", ER194=3,"12", ER194=3.25,"13", ER194=3.5,"14", ER194=3.75,"15",ER194=4,"16", ER194=-0.25, "17", bq=-0.5, "18")</f>
        <v>0</v>
      </c>
      <c r="EU194" s="13" t="n">
        <v>27</v>
      </c>
      <c r="EV194" s="14" t="str">
        <f aca="false">VLOOKUP(EU194,LEYENDA!$G$2:$H$8,2,TRUE())</f>
        <v>25-36</v>
      </c>
      <c r="EW194" s="14" t="str">
        <f aca="false" t="array" ref="EW194">_xlfn.IFS(EV194="0-5","1", EV194="6-12","2", EV194="13-18","3", EV194="19-24","4", EV194="25-36","5", EV194="37-48","6", EV194="49-60","7")</f>
        <v>5</v>
      </c>
    </row>
    <row r="195" customFormat="false" ht="13.5" hidden="false" customHeight="false" outlineLevel="0" collapsed="false">
      <c r="A195" s="1" t="n">
        <v>59</v>
      </c>
      <c r="B195" s="32" t="n">
        <v>8</v>
      </c>
      <c r="C195" s="33" t="n">
        <v>43185</v>
      </c>
      <c r="D195" s="6"/>
      <c r="E195" s="5" t="str">
        <f aca="false">VLOOKUP(A195,'286'!$A$3:$J$600,10,FALSE())</f>
        <v>BARROSO BRAVO, EMILIO</v>
      </c>
      <c r="F195" s="4" t="str">
        <f aca="false">VLOOKUP(A195,'286'!$A$3:$I$1768,3,FALSE())</f>
        <v>BABRAE</v>
      </c>
      <c r="G195" s="6" t="n">
        <f aca="false">VLOOKUP(A195,'286'!$A$3:$I$1768,4,FALSE())</f>
        <v>35275</v>
      </c>
      <c r="H195" s="7" t="n">
        <f aca="false">YEAR(C195)-YEAR(G195)</f>
        <v>22</v>
      </c>
      <c r="I195" s="1" t="str">
        <f aca="false">VLOOKUP(H195,LEYENDA!$C$2:$D$6,2,TRUE())</f>
        <v>13-24</v>
      </c>
      <c r="J195" s="5" t="str">
        <f aca="false">VLOOKUP(A195,'286'!$A$3:$I$1768,7,FALSE())</f>
        <v>H</v>
      </c>
      <c r="K195" s="8" t="str">
        <f aca="false">VLOOKUP(A195,'286'!$A$3:$I$1768,2,FALSE())</f>
        <v>OD</v>
      </c>
      <c r="L195" s="4" t="str">
        <f aca="false">VLOOKUP(A195,'286'!$A$3:$I$1768,8,FALSE())</f>
        <v>D</v>
      </c>
      <c r="M195" s="4" t="str">
        <f aca="false">VLOOKUP(A195,'286'!$A$3:$I$1768,9,FALSE())</f>
        <v>I</v>
      </c>
      <c r="N195" s="8" t="str">
        <f aca="false">IF(R195=O195, "MISMA","CONTRARIA")</f>
        <v>CONTRARIA</v>
      </c>
      <c r="O195" s="8" t="str">
        <f aca="false" t="array" ref="O195">_xlfn.IFS(L195="D","1", L195="I","2")</f>
        <v>1</v>
      </c>
      <c r="P195" s="8" t="str">
        <f aca="false" t="array" ref="P195">_xlfn.IFS(K195="OD","1", K195="OI","2")</f>
        <v>1</v>
      </c>
      <c r="Q195" s="1" t="str">
        <f aca="false" t="array" ref="Q195">_xlfn.IFS(J195="M","1", J195="H","2")</f>
        <v>2</v>
      </c>
      <c r="R195" s="8" t="str">
        <f aca="false" t="array" ref="R195">_xlfn.IFS(M195="D","1", M195="I","2")</f>
        <v>2</v>
      </c>
      <c r="S195" s="1" t="str">
        <f aca="false" t="array" ref="S195">_xlfn.IFS(N195="CONTRARIA", "1",N195= "MISMA","2")</f>
        <v>1</v>
      </c>
      <c r="T195" s="1" t="str">
        <f aca="false" t="array" ref="T195">_xlfn.IFS(I195="0-12","1", I195="13-24","2", I195="25-40","3", I195="41-60","4", I195="61-100","5")</f>
        <v>2</v>
      </c>
      <c r="U195" s="9" t="n">
        <v>-4</v>
      </c>
      <c r="V195" s="1" t="str">
        <f aca="false">IF(U195="","",IF(AND(U195&gt;=-9,U195&lt;=-6.5),"-9 a -6,5",IF(AND(U195&gt;=-6,U195&lt;=-3.5),"-6 a -3,5",IF(AND(U195&gt;=-3,U195&lt;=-1),"-3 a -1",IF(U195=-0.5,"-0,5",IF(AND(U195&gt;=0,U195&lt;=2.5),"0 a 2,5",IF(AND(U195&gt;=3,U195&lt;=5.5),"3 a 5,5",IF(AND(U195&gt;=6,U195&lt;=8.5),"6 a 8,5",IF(AND(U195&gt;=9,U195&lt;=20),"9 a 20","Fuera de rango")))))))))</f>
        <v>-6 a -3,5</v>
      </c>
      <c r="W195" s="11" t="n">
        <f aca="false">IF(V195="","",IF(V195="-9 a -6,5",2,IF(V195="-6 a -3,5",3,IF(V195="-3 a -1",4,IF(V195="-0,5","NORMA",IF(V195="0 a 2,5",5,IF(V195="3 a 5,5",6,IF(V195="6 a 8,5",7,IF(V195="9 a 20",8,"Fuera de rango")))))))))</f>
        <v>3</v>
      </c>
      <c r="X195" s="9" t="n">
        <v>0</v>
      </c>
      <c r="Y195" s="10" t="str">
        <f aca="false">IF(X195="","",IF(AND(X195&gt;=0,X195&lt;=4),"0 a 4",IF(AND(X195&gt;=4.5,X195&lt;=8.5),"4,5 a 8,5",IF(X195=9,"9",IF(AND(X195&gt;=9.5,X195&lt;=13),"9,5 a 13",IF(AND(X195&gt;=13.5,X195&lt;=20),"13,5 a 20",IF(AND(X195&gt;=20.5,X195&lt;=35),"20,5 a 35","Fuera de rango")))))))</f>
        <v>0 a 4</v>
      </c>
      <c r="Z195" s="11" t="n">
        <f aca="false">IF(Y195="","",IF(Y195="0 a 4",1,IF(Y195="4,5 a 8,5",2,IF(Y195="9","NORMA",IF(Y195="9,5 a 13",3,IF(Y195="13,5 a 20",4,IF(Y195="20,5 a 35",5,"Fuera de rango")))))))</f>
        <v>1</v>
      </c>
      <c r="AA195" s="9" t="n">
        <v>24</v>
      </c>
      <c r="AB195" s="10" t="str">
        <f aca="false">IF(AA195="","",IF(AND(AA195&gt;=0,AA195&lt;=9),"0 a 9",IF(AND(AA195&gt;=9.5,AA195&lt;=18.5),"9,5 a 18,5",IF(AA195=19,"19",IF(AND(AA195&gt;=19.5,AA195&lt;=28),"19,5 a 28",IF(AND(AA195&gt;=28.5,AA195&lt;=40),"28,5 a 40","Fuera de rango"))))))</f>
        <v>19,5 a 28</v>
      </c>
      <c r="AC195" s="11" t="n">
        <f aca="false" t="array" ref="AC195">_xlfn.IFS(AB195="","",AB195="0 a 9",1,AB195="9,5 a 18,5",2,AB195="19","NORMA",AB195="19,5 a 28",3,AB195="28,5 a 40",4,TRUE(),"Fuera de rango")</f>
        <v>3</v>
      </c>
      <c r="AD195" s="9" t="n">
        <v>10</v>
      </c>
      <c r="AE195" s="11" t="str">
        <f aca="false">IF(AD195="","",IF(AND(AD195&gt;=-10,AD195&lt;=0),"De -10 a 0",IF(AND(AD195&gt;=0.5,AD195&lt;=9.5),"0,5 a 9,5",IF(AD195=10,"10",IF(AND(AD195&gt;=10.5,AD195&lt;=20),"10,5 a 20",IF(AND(AD195&gt;=20.5,AD195&lt;=40),"20,5 a 40","Fuera de rango"))))))</f>
        <v>10</v>
      </c>
      <c r="AF195" s="12" t="str">
        <f aca="false">IF(AD195="","",IF(AND(AD195&gt;=-10,AD195&lt;=0),1,IF(AND(AD195&gt;=0.5,AD195&lt;=9.5),2,IF(AD195=10,"NORMA",IF(AND(AD195&gt;=10.5,AD195&lt;=20),3,IF(AND(AD195&gt;=20.5,AD195&lt;=40),4,""))))))</f>
        <v>NORMA</v>
      </c>
      <c r="AG195" s="9" t="n">
        <v>8</v>
      </c>
      <c r="AH195" s="10" t="str">
        <f aca="false">IF(AG195="","",IF(AND(AG195&gt;=0,AG195&lt;=4),"0 a 4",IF(AND(AG195&gt;=4.5,AG195&lt;=8.5),"4,5 a 8,5",IF(AG195=9,"9",IF(AND(AG195&gt;=9.5,AG195&lt;=13),"9,5 a 13",IF(AND(AG195&gt;=13.5,AG195&lt;=25),"13,5 a 25","Fuera de rango"))))))</f>
        <v>4,5 a 8,5</v>
      </c>
      <c r="AI195" s="11" t="n">
        <f aca="false">IF(AH195="","",IF(AH195="0 a 4",1,IF(AH195="4,5 a 8,5",2,IF(AH195="9","NORMA",IF(AH195="9,5 a 13",3,IF(AH195="13,5 a 25",4,""))))))</f>
        <v>2</v>
      </c>
      <c r="AJ195" s="9" t="n">
        <v>6</v>
      </c>
      <c r="AK195" s="10" t="str">
        <f aca="false">IF(AJ195="","",IF(AND(AJ195&gt;=-15,AJ195&lt;=-10.5),"-15 a -10,5",IF(AND(AJ195&gt;=-10,AJ195&lt;=-4),"-10 a -4",IF(AND(AJ195&gt;=-4.5,AJ195&lt;=0),"-4,5 a 0",IF(AND(AJ195&gt;=0.5,AJ195&lt;=4.5),"0,5 a 4,5",IF(AJ195=5,"5",IF(AND(AJ195&gt;=5.5,AJ195&lt;=10),"5,5 a 10",IF(AND(AJ195&gt;=10.5,AJ195&lt;=20),"10,5 a 20","Fuera de rango"))))))))</f>
        <v>5,5 a 10</v>
      </c>
      <c r="AL195" s="11" t="n">
        <f aca="false">IF(AK195="","",IF(AK195="-15 a -10,5",1,IF(AK195="-10 a -4",2,IF(AK195="-4,5 a 0",3,IF(AK195="0,5 a 4,5",4,IF(AK195="5","NORMA",IF(AK195="5,5 a 10",5,IF(AK195="10,5 a 20",6,"Error"))))))))</f>
        <v>5</v>
      </c>
      <c r="AM195" s="9" t="n">
        <v>0</v>
      </c>
      <c r="AN195" s="10" t="str">
        <f aca="false">IF(AM195="","",IF(AND(AM195&gt;=-7.5,AM195&lt;=-5.5),"-7,5 a -5,5",IF(AND(AM195&gt;=-5,AM195&lt;=-3),"-5 a -3",IF(AND(AM195&gt;=-2.5,AM195&lt;=-0.5),"-2,5 a -0,5",IF(AM195=0,"0,00",IF(AND(AM195&gt;=0.5,AM195&lt;=2.5),"0,5 a 2,5",IF(AND(AM195&gt;=3,AM195&lt;=5),"3 a 5",IF(AND(AM195&gt;=5.5,AM195&lt;=7.5),"5,5 a 7,5",IF(AND(AM195&gt;=8,AM195&lt;=10),"8 a 10","Fuera de rango")))))))))</f>
        <v>0,00</v>
      </c>
      <c r="AO195" s="11" t="str">
        <f aca="false">IF(AN195="","",IF(AN195="-7,5 a -5,5",1,IF(AN195="-5 a -3",2,IF(AN195="-2,5 a -0,5",3,IF(AN195="0,00","NORMA",IF(AN195="0,5 a 2,5",4,IF(AN195="3 a 5",5,IF(AN195="5,5 a 7,5",6,IF(AN195="8 a 10",7,"Error")))))))))</f>
        <v>NORMA</v>
      </c>
      <c r="AP195" s="9" t="n">
        <v>-1</v>
      </c>
      <c r="AQ195" s="10" t="str">
        <f aca="false">IF(AP195="","",IF(AND(AP195&gt;=-20,AP195&lt;=-9.5),"-20 a -9,5",IF(AND(AP195&gt;=-9,AP195&lt;=-6.5),"-9 a -6,5",IF(AP195=-6,"-6",IF(AND(AP195&gt;=-5.5,AP195&lt;=-3),"-5,5 a -3",IF(AND(AP195&gt;=-2.5,AP195&lt;=0),"-2,5 a 0",IF(AND(AP195&gt;=0.5,AP195&lt;=3),"0,5 a 3",IF(AND(AP195&gt;=3.5,AP195&lt;=6),"3,5 a 6",IF(AND(AP195&gt;=6.5,AP195&lt;=9),"6,5 a 9",IF(AND(AP195&gt;=9.5,AP195&lt;=20),"9,5 a 20","Fuera de rango"))))))))))</f>
        <v>-2,5 a 0</v>
      </c>
      <c r="AR195" s="11" t="n">
        <f aca="false">IF(AQ195="","",IF(AQ195="-20 a -9,5",1,IF(AQ195="-9 a -6,5",2,IF(AQ195="-6","NORMA",IF(AQ195="-5,5 a -3",3,IF(AQ195="-2,5 a 0",4,IF(AQ195="0,5 a 3",5,IF(AQ195="3,5 a 6",6,IF(AQ195="6,5 a 9",7,IF(AQ195="9,5 a 20",8,""))))))))))</f>
        <v>4</v>
      </c>
      <c r="AS195" s="9" t="n">
        <v>1</v>
      </c>
      <c r="AT195" s="10" t="str">
        <f aca="false">IF(AS195="","",IF(AND(AS195&gt;=-16,AS195&lt;=-14),"-16 a -14",IF(AND(AS195&gt;=-13.5,AS195&lt;=-11.5),"-13,5 a -11,5",IF(AND(AS195&gt;=-11,AS195&lt;=-9),"-11 a -9",IF(AND(AS195&gt;=-8.5,AS195&lt;=-6.5),"-8,5 a -6,5",IF(AND(AS195&gt;=-6,AS195&lt;=-4),"-6 a -4",IF(AND(AS195&gt;=-3.5,AS195&lt;=-1.5),"-3,5 a -1,5",IF(AND(AS195&gt;=-1,AS195&lt;=1),"-1 a 1",IF(AND(AS195&gt;=1.5,AS195&lt;=3.5),"1,5 a 3,5",IF(AND(AS195&gt;=4,AS195&lt;=6),"4 a 6",IF(AND(AS195&gt;=6.5,AS195&lt;=8.5),"6,5 a 8,5",IF(AND(AS195&gt;=9,AS195&lt;=11),"9 a 11",IF(AND(AS195&gt;=11.5,AS195&lt;=13.5),"11,5 a 13,5",IF(AND(AS195&gt;=14,AS195&lt;=16),"14 a 16",IF(AND(AS195&gt;=16.5,AS195&lt;=18.5),"16,5 a 18,5",IF(AND(AS195&gt;=19,AS195&lt;=21),"19 a 21","Fuera de rango"))))))))))))))))</f>
        <v>-1 a 1</v>
      </c>
      <c r="AU195" s="11" t="n">
        <f aca="false" t="array" ref="AU195">IF(AT195="","",_xlfn.IFS(AT195="-16 a -14",1,AT195="-13,5 a -11,5",2,AT195="-11 a -9",3,AT195="-8,5 a -6,5",4,AT195="-6 a -4",5,AT195="-3,5 a -1,5",6,AT195="-1 a 1",7,AT195="1,5 a 3,5",8,AT195="4 a 6","NORMA",AT195="6,5 a 8,5",9,AT195="9 a 11",10,AT195="11,5 a 13,5",11,AT195="14 a 16",12,AT195="16,5 a 18,5",13,AT195="19 a 21",14,TRUE(),""))</f>
        <v>7</v>
      </c>
      <c r="AV195" s="9" t="n">
        <v>1</v>
      </c>
      <c r="AW195" s="10" t="str">
        <f aca="false">IF(AV195="","",IF(AND(AV195&gt;=-1,AV195&lt;=-0.5),"-1 a -0,5",IF(AND(AV195&gt;-0.5,AV195&lt;=0),"De -0,5 a 0",IF(AND(AV195&gt;=0.25,AV195&lt;=0.75),"0,25 a 0,75",IF(AND(AV195&gt;=1,AV195&lt;=1.5),"1 a 1,5",IF(AND(AV195&gt;=1.75,AV195&lt;=2.25),"1,75 a 2,25",IF(AND(AV195&gt;=2.5,AV195&lt;=3),"2,5 a 3",IF(AND(AV195&gt;=3.25,AV195&lt;=3.75),"3,25 a 3,75","Fuera de rango"))))))))</f>
        <v>1 a 1,5</v>
      </c>
      <c r="AX195" s="11" t="n">
        <f aca="false">IF(AW195="","",IF(OR(AW195="-1 a -0,5",AW195="-1 a -0.5"),1,IF(OR(AW195="De -0,5 a 0",AW195="-0,5 a 0",AW195="De -0.5 a 0"),2,IF(OR(AW195="0,25 a 0,75",AW195="0.25 a 0.75"),"NORMA",IF(OR(AW195="1 a 1,5",AW195="1 a 1.5"),3,IF(OR(AW195="1,75 a 2,25",AW195="1.75 a 2.25"),4,IF(OR(AW195="2,5 a 3",AW195="2.5 a 3"),5,IF(OR(AW195="3,25 a 3,75",AW195="3.25 a 3.75"),6,""))))))))</f>
        <v>3</v>
      </c>
      <c r="AY195" s="9" t="n">
        <v>-5</v>
      </c>
      <c r="AZ195" s="10" t="str">
        <f aca="false">IF(AY195="","",IF(AND(AY195&gt;=-20,AY195&lt;=-9.5),"-20 a -9,5",IF(AND(AY195&gt;=-9,AY195&lt;=-6.5),"-9 a -6,5",IF(AY195=-6,"-6",IF(AND(AY195&gt;=-5.5,AY195&lt;=-3),"-5,5 a -3",IF(AND(AY195&gt;=-2.5,AY195&lt;=0),"-2,5 a 0",IF(AND(AY195&gt;=0.5,AY195&lt;=3),"0,5 a 3",IF(AND(AY195&gt;=3.5,AY195&lt;=6),"3,5 a 6","Fuera de rango"))))))))</f>
        <v>-5,5 a -3</v>
      </c>
      <c r="BA195" s="11" t="n">
        <f aca="false">IF(AZ195="","",IF(AZ195="-20 a -9,5",1,IF(AZ195="-9 a -6,5",2,IF(AZ195="-6","NORMA",IF(AZ195="-5,5 a -3",3,IF(AZ195="-2,5 a 0",4,IF(AZ195="0,5 a 3",5,IF(AZ195="3,5 a 6",6,""))))))))</f>
        <v>3</v>
      </c>
      <c r="BB195" s="9" t="n">
        <v>0</v>
      </c>
      <c r="BC195" s="10" t="str">
        <f aca="false" t="array" ref="BC195">IF(BB195="","",_xlfn.IFS(AND(BB195&gt;=0,BB195&lt;=2),"0 a 2",AND(BB195&gt;=2.5,BB195&lt;=4.5),"2,5 a 4,5",AND(BB195&gt;=5,BB195&lt;=7),"5 a 7",AND(BB195&gt;=7.5,BB195&lt;=9.5),"7,5 a 9,5",AND(BB195&gt;=10,BB195&lt;=12),"10 a 12",AND(BB195&gt;=12.5,BB195&lt;=14.5),"12,5 a 14,5",BB195=15,"15",AND(BB195&gt;=15.5,BB195&lt;=17.5),"15,5 a 17,5",AND(BB195&gt;=18,BB195&lt;=20),"18 a 20",AND(BB195&gt;=20.5,BB195&lt;=22.5),"20,5 a 22,5",AND(BB195&gt;=23,BB195&lt;=25),"23 a 25",TRUE(),"Fuera de rango"))</f>
        <v>0 a 2</v>
      </c>
      <c r="BD195" s="11" t="n">
        <f aca="false" t="array" ref="BD195">IF(BC195="","",_xlfn.IFS(BC195="0 a 2",1,BC195="2,5 a 4,5",2,BC195="5 a 7",3,BC195="7,5 a 9,5",4,BC195="10 a 12",5,BC195="12,5 a 14,5",6,BC195="15","NORMA",BC195="15,5 a 17,5",7,BC195="18 a 20",8,BC195="20,5 a 22,5",9,BC195="23 a 25",10,TRUE(),"Fuera de rango"))</f>
        <v>1</v>
      </c>
      <c r="BE195" s="9" t="n">
        <v>30</v>
      </c>
      <c r="BF195" s="10" t="str">
        <f aca="false">IF(BE195="","",IF(AND(BE195&gt;=-20,BE195&lt;=-10),"-20 a -10",IF(AND(BE195&gt;=-9.5,BE195&lt;=0.5),"-9,5 a 0,5",IF(AND(BE195&gt;=1,BE195&lt;=11),"1 a 11",IF(AND(BE195&gt;=11.5,BE195&lt;=20.5),"11,5 a 20,5",IF(BE195=21,"21",IF(AND(BE195&gt;=21.5,BE195&lt;=31.5),"21,5 a 31,5",IF(AND(BE195&gt;=32,BE195&lt;=42),"32 a 42","Fuera de rango"))))))))</f>
        <v>21,5 a 31,5</v>
      </c>
      <c r="BG195" s="11" t="n">
        <f aca="false">IF(BF195="","",IF(BF195="-20 a -10",1,IF(BF195="-9,5 a 0,5",2,IF(BF195="1 a 11",3,IF(BF195="11,5 a 20,5",4,IF(BF195="21","NORMA",IF(BF195="21,5 a 31,5",5,IF(BF195="32 a 42",6,""))))))))</f>
        <v>5</v>
      </c>
      <c r="BH195" s="9" t="n">
        <v>15</v>
      </c>
      <c r="BI195" s="10" t="str">
        <f aca="false">IF(BH195="","",IF(AND(BH195&gt;=-20,BH195&lt;=-15),"-20 a -15",IF(AND(BH195&gt;=-14.5,BH195&lt;=-9.5),"-14,5 a -9,5",IF(AND(BH195&gt;=-9,BH195&lt;=-4),"-9 a -4",IF(AND(BH195&gt;=-3.5,BH195&lt;=2.5),"-3,5 a 2,5",IF(AND(BH195&gt;=3,BH195&lt;=8),"3 a 8",IF(AND(BH195&gt;=8.5,BH195&lt;=14.5),"8,5 a 14,5",IF(BH195=15,"15",IF(AND(BH195&gt;=15.5,BH195&lt;=20.5),"15,5 a 20,5",IF(AND(BH195&gt;=21,BH195&lt;=26),"21 a 26","Fuera de rango"))))))))))</f>
        <v>15</v>
      </c>
      <c r="BJ195" s="11" t="str">
        <f aca="false">IF(BI195="","",IF(BI195="-20 a -15",1,IF(BI195="-14,5 a -9,5",2,IF(BI195="-9 a -4",3,IF(BI195="-3,5 a 2,5",4,IF(BI195="3 a 8",5,IF(BI195="8,5 a 14,5",6,IF(BI195="15","NORMA",IF(BI195="15,5 a 20,5",7,IF(BI195="21 a 26",8,IF(BI195="26,5 a 31,5",9,"")))))))))))</f>
        <v>NORMA</v>
      </c>
      <c r="BK195" s="9" t="n">
        <v>0</v>
      </c>
      <c r="BL195" s="10" t="str">
        <f aca="false">IF(BK195="","",IF(AND(BK195&gt;=0,BK195&lt;=2),"0 - 2",IF(AND(BK195&gt;=2.5,BK195&lt;=4.5),"2,5 - 4,5",IF(AND(BK195&gt;=5,BK195&lt;=7),"5 - 7",IF(AND(BK195&gt;=7.5,BK195&lt;=9.5),"7,5 - 9,5",IF(AND(BK195&gt;=10,BK195&lt;=12),"10 - 12",IF(AND(BK195&gt;=12.5,BK195&lt;=13.5),"12,5 - 13,5",IF(BK195=14,"14",IF(AND(BK195&gt;=14.5,BK195&lt;=16.5),"14,5 - 16,5",IF(AND(BK195&gt;=17,BK195&lt;=19),"17 - 19",IF(AND(BK195&gt;=19.5,BK195&lt;=21.5),"19,5 - 21,5",IF(AND(BK195&gt;=22,BK195&lt;=24),"22 - 24",IF(AND(BK195&gt;=24.5,BK195&lt;=26.5),"24,5 - 26,5",IF(AND(BK195&gt;=27,BK195&lt;=29),"27 - 29",IF(AND(BK195&gt;=29.5,BK195&lt;=30),"29,5 - 30","Fuera de rango")))))))))))))))</f>
        <v>0 - 2</v>
      </c>
      <c r="BM195" s="11" t="n">
        <f aca="false">IF(BL195="","",IF(BL195="0 - 2",1,IF(BL195="2,5 - 4,5",2,IF(BL195="5 - 7",3,IF(BL195="7,5 - 9,5",4,IF(BL195="10 - 12",5,IF(BL195="12,5 - 13,5",6,IF(BL195="14","NORMA",IF(BL195="14,5 - 16,5",7,IF(BL195="17 - 19",8,IF(BL195="19,5 - 21,5",9,IF(BL195="22 - 24",10,IF(BL195="24,5 - 26,5",11,IF(BL195="27 - 29",12,IF(BL195="29,5 - 30",13,"")))))))))))))))</f>
        <v>1</v>
      </c>
      <c r="BN195" s="9" t="n">
        <v>22</v>
      </c>
      <c r="BO195" s="11" t="str">
        <f aca="false">IF(BN195="","",IF(AND(BN195&gt;=-20,BN195&lt;=-10),"-20 a -10",IF(AND(BN195&gt;=-9.5,BN195&lt;=0.5),"-9,5 a 0,5",IF(AND(BN195&gt;=1,BN195&lt;=11),"1 a 11",IF(AND(BN195&gt;=11.5,BN195&lt;=21.5),"11,5 a 21,5",IF(BN195=22,"22",IF(AND(BN195&gt;=22.5,BN195&lt;=32.5),"22,5 a 32,5",IF(AND(BN195&gt;=33,BN195&lt;=43),"33 a 43","Fuera de rango"))))))))</f>
        <v>22</v>
      </c>
      <c r="BP195" s="11" t="str">
        <f aca="false">IF(BO195="","",IF(BO195="-20 a -10",1,IF(BO195="-9,5 a 0,5",2,IF(BO195="1 a 11",3,IF(BO195="11,5 a 21,5",4,IF(BO195="22","NORMA",IF(BO195="22,5 a 32,5",5,IF(BO195="33 a 43",6,""))))))))</f>
        <v>NORMA</v>
      </c>
      <c r="BQ195" s="9" t="n">
        <v>0</v>
      </c>
      <c r="BR195" s="10" t="str">
        <f aca="false">IF(BQ195="","",IF(AND(BQ195&gt;=-20,BQ195&lt;=-15),"-20 a -15",IF(AND(BQ195&gt;=-14.5,BQ195&lt;=-9.5),"-14,5 a -9,5",IF(AND(BQ195&gt;=-9,BQ195&lt;=-4),"-9 a -4",IF(AND(BQ195&gt;=-3.5,BQ195&lt;=2.5),"-3,5 a 2,5",IF(AND(BQ195&gt;=3,BQ195&lt;=8),"3 a 8",IF(AND(BQ195&gt;=8.5,BQ195&lt;=13.5),"8,5 a 13,5",IF(AND(BQ195&gt;=14,BQ195&lt;=17.5),"14 a 17,5",IF(BQ195=18,"18",IF(AND(BQ195&gt;=18.5,BQ195&lt;=23.5),"18,5 a 23,5",IF(AND(BQ195&gt;=24,BQ195&lt;=29),"24 a 29",IF(AND(BQ195&gt;=29.5,BQ195&lt;=34.5),"29,5 a 34,5",IF(AND(BQ195&gt;=35,BQ195&lt;=40),"35 a 40","Fuera de rango")))))))))))))</f>
        <v>-3,5 a 2,5</v>
      </c>
      <c r="BS195" s="11" t="n">
        <f aca="false">IF(BR195="","",IF(BR195="-20 a -15",1,IF(BR195="-14,5 a -9,5",2,IF(BR195="-9 a -4",3,IF(BR195="-3,5 a 2,5",4,IF(BR195="3 a 8",5,IF(BR195="8,5 a 13,5",6,IF(BR195="14 a 17,5",7,IF(BR195="18","NORMA",IF(BR195="18,5 a 23,5",8,IF(BR195="24 a 29",9,IF(BR195="29,5 a 34,5",10,IF(BR195="35 a 40",11,"")))))))))))))</f>
        <v>4</v>
      </c>
      <c r="BT195" s="9" t="n">
        <v>-1</v>
      </c>
      <c r="BU195" s="10" t="str">
        <f aca="false">IF(BT195="","",IF(AND(BT195&gt;=-20,BT195&lt;=-18),"-20 a -18",IF(AND(BT195&gt;=-17.5,BT195&lt;=-15.5),"-17,5 a -15,5",IF(AND(BT195&gt;=-15,BT195&lt;=-13),"-15 a -13",IF(AND(BT195&gt;=-12.5,BT195&lt;=-10.5),"-12,5 a -10,5",IF(AND(BT195&gt;=-10,BT195&lt;=-8),"-10 a -8",IF(AND(BT195&gt;=-7.5,BT195&lt;=-5.5),"-7,5 a -5,5",IF(AND(BT195&gt;=-5,BT195&lt;=-3),"-5 a -3",IF(AND(BT195&gt;=-2.5,BT195&lt;=-0.5),"-2,5 a -0,5",IF(BT195=0,"0",IF(AND(BT195&gt;=0.5,BT195&lt;=2.5),"0,5 a 2,5",IF(AND(BT195&gt;=3,BT195&lt;=5),"3 a 5",IF(AND(BT195&gt;=5.5,BT195&lt;=7.5),"5,5 a 7,5",IF(AND(BT195&gt;=8,BT195&lt;=10),"8 a 10",IF(AND(BT195&gt;=10.5,BT195&lt;=12.5),"10,5 a 12,5",IF(AND(BT195&gt;=13,BT195&lt;=15),"13 a 15",IF(AND(BT195&gt;=15.5,BT195&lt;=17.5),"15,5 a 17,5",IF(AND(BT195&gt;=18,BT195&lt;=20),"18 a 20","Fuera de rango"))))))))))))))))))</f>
        <v>-2,5 a -0,5</v>
      </c>
      <c r="BV195" s="11" t="n">
        <f aca="false">IF(BT195="","",IF(BT195=0,"NORMA",IF(AND(BT195&gt;=-20,BT195&lt;=-18),2,IF(AND(BT195&gt;=-17.5,BT195&lt;=-15.5),2,IF(AND(BT195&gt;=-15,BT195&lt;=-13),3,IF(AND(BT195&gt;=-12.5,BT195&lt;=-10.5),4,IF(AND(BT195&gt;=-10,BT195&lt;=-8),5,IF(AND(BT195&gt;=-7.5,BT195&lt;=-5.5),6,IF(AND(BT195&gt;=-5,BT195&lt;=-3),7,IF(AND(BT195&gt;=-2.5,BT195&lt;=-0.5),8,IF(AND(BT195&gt;=0.5,BT195&lt;=2.5),9,IF(AND(BT195&gt;=3,BT195&lt;=5),10,IF(AND(BT195&gt;=5.5,BT195&lt;=7.5),11,IF(AND(BT195&gt;=8,BT195&lt;=10),12,IF(AND(BT195&gt;=10.5,BT195&lt;=12.5),13,IF(AND(BT195&gt;=13,BT195&lt;=15),14,IF(AND(BT195&gt;=15.5,BT195&lt;=17.5),15,IF(AND(BT195&gt;=18,BT195&lt;=20),16,"Fuera de rango"))))))))))))))))))</f>
        <v>8</v>
      </c>
      <c r="BW195" s="9" t="n">
        <v>-5.75</v>
      </c>
      <c r="BX195" s="10" t="n">
        <f aca="false">18.5- (0.3*H195)</f>
        <v>11.9</v>
      </c>
      <c r="BY195" s="10" t="n">
        <f aca="false">(BW195)-(BX195)</f>
        <v>-17.65</v>
      </c>
      <c r="BZ195" s="10" t="str">
        <f aca="false">IF(BY195="","",IF(BY195&lt;-27.5,"De -30 a -28",IF(BY195&lt;-25,"De -27,5 a -25,5",IF(BY195&lt;-22.5,"De -25 a -23",IF(BY195&lt;-20,"De -22,5 a -20,5",IF(BY195&lt;-17.5,"De -20 a -18",IF(BY195&lt;-15,"De -17,5 a -15,5",IF(BY195&lt;-12.5,"De -15 a -13",IF(BY195&lt;-10,"De -12,5 a -10,5",IF(BY195&lt;-7.5,"De -10 a -8",IF(BY195&lt;-5,"De -7,5 a -5,5",IF(BY195&lt;-2.5,"De -5 a -3",IF(BY195&lt;0,"De -2,5 a -0,5",IF(BY195&lt;2.5,"De 0 a 2",IF(BY195&lt;5,"De 2,5 a 4,5",IF(BY195&lt;7.5,"De 5 a 7",IF(BY195&lt;10,"De 7,5 a 9,5",IF(BY195&lt;12.5,"De 10 a 12",IF(BY195&lt;15,"De 12,5 a 14,5",IF(BY195&lt;17.5,"De 15 a 17",IF(BY195&lt;20,"De 17,5 a 19,5",IF(BY195&lt;22.5,"De 20 a 22",IF(BY195&lt;25,"De 22,5 a 24,5",IF(BY195&lt;27.5,"De 25 a 27","De 27,5 a 30"))))))))))))))))))))))))</f>
        <v>De -20 a -18</v>
      </c>
      <c r="CA195" s="12" t="n">
        <f aca="false">IF(BY195="","",IF(BY195&lt;=-28,1,IF(BY195&lt;=-25.5,2,IF(BY195&lt;=-23,3,IF(BY195&lt;=-20.5,4,IF(BY195&lt;=-18,5,IF(BY195&lt;=-15.5,6,IF(BY195&lt;=-13,7,IF(BY195&lt;=-10.5,8,IF(BY195&lt;=-8,9,IF(BY195&lt;=-5.5,10,IF(BY195&lt;=-3,11,IF(BY195&lt;=-0.5,12,IF(BY195&lt;=2,13,IF(BY195&lt;=4.5,14,IF(BY195&lt;=7,15,IF(BY195&lt;=9.5,16,IF(BY195&lt;=12,17,IF(BY195&lt;=14.5,18,IF(BY195&lt;=17,19,IF(BY195&lt;=19.5,20,IF(BY195&lt;=22,21,IF(BY195&lt;=24.5,22,IF(BY195&lt;=27,23,IF(BY195&lt;=30,24,"Fuera de rango")))))))))))))))))))))))))</f>
        <v>6</v>
      </c>
      <c r="CB195" s="9" t="n">
        <v>-5.5</v>
      </c>
      <c r="CC195" s="10" t="n">
        <f aca="false">18.5- (0.3*H195)</f>
        <v>11.9</v>
      </c>
      <c r="CD195" s="10" t="n">
        <f aca="false">(CB195)-(CC195)</f>
        <v>-17.4</v>
      </c>
      <c r="CE195" s="10" t="str">
        <f aca="false">IF(CD195="","",IF(CD195&lt;-27.5,"De -30 a -28",IF(CD195&lt;-25,"De -27,5 a -25,5",IF(CD195&lt;-22.5,"De -25 a -23",IF(CD195&lt;-20,"De -22,5 a -20,5",IF(CD195&lt;-17.5,"De -20 a -18",IF(CD195&lt;-15,"De -17,5 a -15,5",IF(CD195&lt;-12.5,"De -15 a -13",IF(CD195&lt;-10,"De -12,5 a -10,5",IF(CD195&lt;-7.5,"De -10 a -8",IF(CD195&lt;-5,"De -7,5 a -5,5",IF(CD195&lt;-2.5,"De -5 a -3",IF(CD195&lt;0,"De -2,5 a -0,5",IF(CD195&lt;=2,"De 0 a 2",IF(CD195&lt;=4.5,"De 2,5 a 4,5",IF(CD195&lt;=7,"De 5 a 7",IF(CD195&lt;=9.5,"De 7,5 a 9,5",IF(CD195&lt;=12,"De 10 a 12",IF(CD195&lt;=14.5,"De 12,5 a 14,5",IF(CD195&lt;=17,"De 15 a 17",IF(CD195&lt;=19.5,"De 17,5 a 19,5",IF(CD195&lt;=22,"De 20 a 22",IF(CD195&lt;=24.5,"De 22,5 a 24,5",IF(CD195&lt;=27,"De 25 a 27","De 27,5 a 30"))))))))))))))))))))))))</f>
        <v>De -17,5 a -15,5</v>
      </c>
      <c r="CF195" s="12" t="n">
        <f aca="false">IF(CD195="","",IF(CD195&lt;-27.5,1,IF(CD195&lt;-25,2,IF(CD195&lt;-22.5,3,IF(CD195&lt;-20,4,IF(CD195&lt;-17.5,5,IF(CD195&lt;-15,6,IF(CD195&lt;-12.5,7,IF(CD195&lt;-10,8,IF(CD195&lt;-7.5,9,IF(CD195&lt;-5,10,IF(CD195&lt;-2.5,11,IF(CD195&lt;0,12,IF(CD195&lt;2.5,13,IF(CD195&lt;5,14,IF(CD195&lt;7.5,15,IF(CD195&lt;10,16,IF(CD195&lt;12.5,17,IF(CD195&lt;15,18,IF(CD195&lt;17.5,19,IF(CD195&lt;20,20,IF(CD195&lt;22.5,21,IF(CD195&lt;25,22,IF(CD195&lt;27.5,23,24))))))))))))))))))))))))</f>
        <v>6</v>
      </c>
      <c r="CG195" s="9" t="n">
        <v>-5</v>
      </c>
      <c r="CH195" s="10" t="str">
        <f aca="false">IF(CG195="","",IF(AND(CG195&gt;=-10,CG195&lt;=-9.5),"-10 a -9,5",IF(AND(CG195&gt;-9.5,CG195&lt;=-8.5),"-9 a -8,5",IF(AND(CG195&gt;-8.5,CG195&lt;=-7.5),"-8 a -7,5",IF(AND(CG195&gt;-7.5,CG195&lt;=-6.5),"-7 a -6,5",IF(AND(CG195&gt;-6.5,CG195&lt;=-5.5),"-6 a -5,5",IF(AND(CG195&gt;-5.5,CG195&lt;=-4.5),"-5 a -4,5",IF(AND(CG195&gt;-4.5,CG195&lt;=-3.5),"-4 a -3,5",IF(AND(CG195&gt;-3.5,CG195&lt;=-2.5),"-3 a -2,5",IF(CG195=-2.25,"-2,25",IF(AND(CG195&gt;-2.5,CG195&lt;=-1.5),"-2 a -1,5",IF(AND(CG195&gt;-1.5,CG195&lt;=-0.5),"-1 a -0,5",IF(AND(CG195&gt;-0.5,CG195&lt;=0.5),"0 a 0,5",IF(AND(CG195&gt;0.5,CG195&lt;=1.5),"1 a 1,5",IF(AND(CG195&gt;1.5,CG195&lt;=2.5),"2 a 2,5",IF(AND(CG195&gt;2.5,CG195&lt;=3.5),"3 a 3,5",IF(AND(CG195&gt;3.5,CG195&lt;=4.5),"4 a 4,5",IF(AND(CG195&gt;4.5,CG195&lt;=5.5),"5 a 5,5",IF(AND(CG195&gt;5.5,CG195&lt;=6.5),"6 a 6,5",IF(AND(CG195&gt;6.5,CG195&lt;=7.5),"7 a 7,5",IF(AND(CG195&gt;7.5,CG195&lt;=8.5),"8 a 8,5",IF(AND(CG195&gt;8.5,CG195&lt;=9.5),"9 a 9,5",IF(CG195&gt;=10,"10","Fuera de rango")))))))))))))))))))))))</f>
        <v>-5 a -4,5</v>
      </c>
      <c r="CI195" s="11" t="n">
        <f aca="false">IF(CG195="","",IF(CG195=-2.25,"NORMA",IF(CG195&lt;=-9.5,1,IF(CG195&lt;=-8.5,2,IF(CG195&lt;=-7.5,3,IF(CG195&lt;=-6.5,4,IF(CG195&lt;=-5.5,5,IF(CG195&lt;=-4.5,6,IF(CG195&lt;=-3.5,7,IF(CG195&lt;=-2.5,8,IF(CG195&lt;=-1.5,9,IF(CG195&lt;=-0.5,10,IF(CG195&lt;=0.5,11,IF(CG195&lt;=1.5,12,IF(CG195&lt;=2.5,13,IF(CG195&lt;=3.5,14,IF(CG195&lt;=4.5,15,IF(CG195&lt;=5.5,16,IF(CG195&lt;=6.5,17,IF(CG195&lt;=7.5,18,IF(CG195&lt;=8.5,19,IF(CG195&lt;=9.5,20,IF(CG195=10,21,"Fuera de rango")))))))))))))))))))))))</f>
        <v>6</v>
      </c>
      <c r="CJ195" s="9" t="n">
        <v>2.5</v>
      </c>
      <c r="CK195" s="10" t="str">
        <f aca="false">IF(CJ195="","",IF(AND(CJ195&gt;=-6,CJ195&lt;=-5.5),"-6 a -5,5",IF(AND(CJ195&gt;-5.5,CJ195&lt;=-4.5),"-5 a -4,5",IF(AND(CJ195&gt;-4.5,CJ195&lt;=-3.5),"-4 a -3,5",IF(AND(CJ195&gt;-3.5,CJ195&lt;=-2.5),"-3 a -2,5",IF(AND(CJ195&gt;-2.5,CJ195&lt;=-1.5),"-2 a -1,5",IF(AND(CJ195&gt;-1.5,CJ195&lt;=-0.5),"-1 a -0,5",IF(AND(CJ195&gt;-0.5,CJ195&lt;=0.5),"0 a 0,5",IF(AND(CJ195&gt;0.5,CJ195&lt;=1.5),"1 a 1,5",IF(AND(CJ195&gt;1.5,CJ195&lt;2.5),"2",IF(AND(CJ195&gt;=2.5,CJ195&lt;=3),"2,5 a 3",IF(AND(CJ195&gt;3,CJ195&lt;=4),"3,5 a 4",IF(AND(CJ195&gt;4,CJ195&lt;=5),"4,5 a 5",IF(AND(CJ195&gt;5,CJ195&lt;=6),"5,5 a 6",IF(AND(CJ195&gt;6,CJ195&lt;=7),"6,5 a 7",IF(AND(CJ195&gt;7,CJ195&lt;=8),"7,5 a 8",IF(AND(CJ195&gt;8,CJ195&lt;=9.5),"8,5 a 9,5",IF(CJ195=10,"10","Fuera de rango"))))))))))))))))))</f>
        <v>2,5 a 3</v>
      </c>
      <c r="CL195" s="11" t="n">
        <f aca="false">IF(CK195="","",IF(OR(CK195="-6 a -5,5",CK195="-6 - -5,5"),1,IF(OR(CK195="-5 a -4,5",CK195="-5 - -4,5"),2,IF(OR(CK195="-4 a -3,5",CK195="-4 - -3,5"),3,IF(OR(CK195="-3 a -2,5",CK195="-3 - -2,5"),4,IF(OR(CK195="-2 a -1,5",CK195="-2 - -1,5"),5,IF(OR(CK195="-1 a -0,5",CK195="-1 - -0,5"),6,IF(OR(CK195="0 a 0,5",CK195="0 - 0,5"),7,IF(OR(CK195="1 a 1,5",CK195="1 - 1,5"),8,IF(CK195="2","NORMA",IF(OR(CK195="2,5 a 3",CK195="2,5 - 3"),9,IF(OR(CK195="3,5 a 4",CK195="3,5 - 4"),10,IF(OR(CK195="4,5 a 5",CK195="4,5 - 5"),11,IF(OR(CK195="5,5 a 6",CK195="5,5 - 6"),12,IF(OR(CK195="6,5 a 7",CK195="6,5 - 7"),13,IF(OR(CK195="7,5 a 8",CK195="7,5 - 8"),14,IF(OR(CK195="8,5 a 9",CK195="8,5 - 9,5",CK195="9 a 9,5"),15,IF(CK195="10",15,IF(OR(CK195="0,5 a 1",CK195="0,5 - 1"),7,"Fuera de rango")))))))))))))))))))</f>
        <v>9</v>
      </c>
      <c r="CM195" s="10" t="n">
        <v>0</v>
      </c>
      <c r="CN195" s="10" t="str">
        <f aca="false">IF(CM195=0,"0", " ")</f>
        <v>0</v>
      </c>
      <c r="CO195" s="10" t="str">
        <f aca="false">IF(CM195&gt;0,"EME"," ")</f>
        <v> </v>
      </c>
      <c r="CP195" s="10" t="n">
        <v>0</v>
      </c>
      <c r="CQ195" s="10" t="str">
        <f aca="false">IF(CP195&gt;0,"0", " ")</f>
        <v> </v>
      </c>
      <c r="CR195" s="10" t="str">
        <f aca="false">IF(CP195&gt;0,"EME"," ")</f>
        <v> </v>
      </c>
      <c r="CS195" s="9" t="n">
        <v>0</v>
      </c>
      <c r="CT195" s="10" t="str">
        <f aca="false">IF(CS195&gt;0,"1", " ")</f>
        <v> </v>
      </c>
      <c r="CU195" s="10" t="str">
        <f aca="false">IF(CS195&gt;0,"HIP"," ")</f>
        <v> </v>
      </c>
      <c r="CV195" s="9" t="n">
        <v>0</v>
      </c>
      <c r="CW195" s="10" t="str">
        <f aca="false">IF(CV195&gt;0,"1", " ")</f>
        <v> </v>
      </c>
      <c r="CX195" s="10" t="str">
        <f aca="false">IF(CV195&gt;0,"HIP"," ")</f>
        <v> </v>
      </c>
      <c r="CY195" s="9" t="n">
        <v>-1.25</v>
      </c>
      <c r="CZ195" s="11" t="str">
        <f aca="false">IF(CY195&lt;0,"2"," ")</f>
        <v>2</v>
      </c>
      <c r="DA195" s="11" t="str">
        <f aca="false">IF(CY195&lt;0,"MIO"," ")</f>
        <v>MIO</v>
      </c>
      <c r="DB195" s="9" t="n">
        <v>-1.25</v>
      </c>
      <c r="DC195" s="11" t="str">
        <f aca="false">IF(DB195&lt;0,"2"," ")</f>
        <v>2</v>
      </c>
      <c r="DD195" s="11" t="str">
        <f aca="false">IF(DB195&lt;0,"MIO"," ")</f>
        <v>MIO</v>
      </c>
      <c r="DE195" s="9" t="n">
        <v>-0.75</v>
      </c>
      <c r="DF195" s="11" t="str">
        <f aca="false">IF(DE195&lt;0,"3"," ")</f>
        <v>3</v>
      </c>
      <c r="DG195" s="11" t="str">
        <f aca="false">IF(DE195&lt;0,"AST"," ")</f>
        <v>AST</v>
      </c>
      <c r="DH195" s="9" t="n">
        <v>-0.5</v>
      </c>
      <c r="DI195" s="11" t="str">
        <f aca="false">IF(DH195&lt;0,"3"," ")</f>
        <v>3</v>
      </c>
      <c r="DJ195" s="11" t="str">
        <f aca="false">IF(DH195&lt;0,"AST"," ")</f>
        <v>AST</v>
      </c>
      <c r="DK195" s="9" t="n">
        <v>0</v>
      </c>
      <c r="DL195" s="10" t="str">
        <f aca="false">IF(DK195&gt;0,"4"," ")</f>
        <v> </v>
      </c>
      <c r="DM195" s="10" t="str">
        <f aca="false">IF(DK195&gt;0,"PRE"," ")</f>
        <v> </v>
      </c>
      <c r="DN195" s="9" t="n">
        <v>0</v>
      </c>
      <c r="DO195" s="10" t="str">
        <f aca="false">IF(DN195&gt;0,"4"," ")</f>
        <v> </v>
      </c>
      <c r="DP195" s="10" t="str">
        <f aca="false">IF(DN195&gt;0,"PRE"," ")</f>
        <v> </v>
      </c>
      <c r="DQ195" s="12" t="n">
        <v>2</v>
      </c>
      <c r="DR195" s="12" t="n">
        <v>2</v>
      </c>
      <c r="DS195" s="12" t="str">
        <f aca="false">CONCATENATE(CO195,CU195,DA195,DG195,DM195)</f>
        <v>  MIOAST </v>
      </c>
      <c r="DT195" s="10" t="str">
        <f aca="false" t="array" ref="DT195">_xlfn.IFS(DS195="EME    ","0", DS195=" HIP   ","1", DS195="  MIO  ","2", DS195="   AST ","3", DS195="    PRE","4", DS195="EME   PRE","5", DS195=" HIP  PRE","6", DS195=" HIP AST ","7", DS195="  MIO PRE","8", DS195="  MIOAST ","9", DS195="   ASTPRE","10",DS195=" HIP ASTPRE","11", DS195="  MIOASTPRE","12", DS195="     ","0")</f>
        <v>9</v>
      </c>
      <c r="DU195" s="1" t="s">
        <v>154</v>
      </c>
      <c r="DV195" s="1" t="str">
        <f aca="false" t="array" ref="DV195">_xlfn.IFS(DU195="SI","2", DU195="NO","1")</f>
        <v>1</v>
      </c>
      <c r="DW195" s="10" t="n">
        <v>0</v>
      </c>
      <c r="DX195" s="11" t="str">
        <f aca="false">IF(DW195=0,"1","2")</f>
        <v>1</v>
      </c>
      <c r="DY195" s="11" t="str">
        <f aca="false" t="array" ref="DY195">_xlfn.IFS(DW195=0,"0", DW195=0.25, "1", DW195=0.5,"2", DW195=0.75,"3", DW195=1,"4",DW195=1.25,"5", DW195=1.5,"6", DW195=1.75,"7", DW195=2,"8")</f>
        <v>0</v>
      </c>
      <c r="DZ195" s="10" t="n">
        <v>0</v>
      </c>
      <c r="EA195" s="11" t="str">
        <f aca="false">IF(DZ195=0,"1","2")</f>
        <v>1</v>
      </c>
      <c r="EB195" s="11" t="str">
        <f aca="false" t="array" ref="EB195">_xlfn.IFS(DZ195=0,"0", DZ195=0.25, "1", DZ195=0.5,"2", DZ195=0.75,"3", DZ195=1,"4",DZ195=1.25,"5", DZ195=1.5,"6", DZ195=1.75,"7", DZ195=2,"8")</f>
        <v>0</v>
      </c>
      <c r="EC195" s="10" t="n">
        <v>0</v>
      </c>
      <c r="ED195" s="10" t="str">
        <f aca="false">IF(EC195=0,"1","2")</f>
        <v>1</v>
      </c>
      <c r="EE195" s="11" t="str">
        <f aca="false" t="array" ref="EE195">_xlfn.IFS(EC195=0,"0", EC195=-0.25, "1", EC195=-0.5,"2", EC195=-0.75,"3", EC195=-1,"4",EC195=-1.25,"5", EC195=-1.5,"6", EC195=-1.75,"7", EC195=-2,"8", EC195=-2.25,"9",EC195=-2.5,"10", EC195=-2.75,"11", EC195=-3,"12", EC195=-3.25,"13", EC195=-3.5,"14", EC195=-3.75,"15",EC195=-4,"16")</f>
        <v>0</v>
      </c>
      <c r="EF195" s="10" t="n">
        <v>0</v>
      </c>
      <c r="EG195" s="10" t="str">
        <f aca="false">IF(EF195=0,"1","2")</f>
        <v>1</v>
      </c>
      <c r="EH195" s="11" t="str">
        <f aca="false" t="array" ref="EH195">_xlfn.IFS(EF195=0,"0", EF195=-0.25, "1", EF195=-0.5,"2", EF195=-0.75,"3", EF195=-1,"4",EF195=-1.25,"5", EF195=-1.5,"6", EF195=-1.75,"7", EF195=-2,"8", EF195=-2.25,"9",EF195=-2.5,"10", EF195=-2.75,"11", EF195=-3,"12", EF195=-3.25,"13", EF195=-3.5,"14", EF195=-3.75,"15",EF195=-4,"16")</f>
        <v>0</v>
      </c>
      <c r="EI195" s="10" t="n">
        <v>0</v>
      </c>
      <c r="EJ195" s="11" t="str">
        <f aca="false">IF(EI195=0,"1","2")</f>
        <v>1</v>
      </c>
      <c r="EK195" s="11" t="str">
        <f aca="false" t="array" ref="EK195">_xlfn.IFS(EI195=0,"0", EI195=-0.25, "1", EI195=-0.5,"2", EI195=-0.75,"3", EI195=-1,"4",EI195=-1.25,"5", EI195=-1.5,"6", EI195=-1.75,"7", EI195=-2,"8", EI195=-2.25,"9", EI195=-2.25,"9",EI195=-2.5,"10", EI195=-2.75,"11", EI195=-3,"12", EI195=-3.25,"13", EI195=-3.5,"14", EI195=-3.75,"15",EI195=-4,"16", EI195=0.25, "17", EI195=0.5, "18")</f>
        <v>0</v>
      </c>
      <c r="EL195" s="10" t="n">
        <v>0</v>
      </c>
      <c r="EM195" s="11" t="str">
        <f aca="false">IF(EL195=0,"1","2")</f>
        <v>1</v>
      </c>
      <c r="EN195" s="11" t="str">
        <f aca="false" t="array" ref="EN195">_xlfn.IFS(EL195=0.25,"17",EL195=0.5,"18", EL195=0,"0", EL195=-0.25, "1", EL195=-0.5,"2", EL195=-0.75,"3", EL195=-1,"4",EL195=-1.25,"5", EL195=-1.5,"6", EL195=-1.75,"7", EL195=-2,"8",EL195= -2.25,"9",EL195=-2.5,"10",EL195= -2.75,"11",EL195= -3,"12",EL195= -3.25,"13",EL195= -3.5,"14",EL195= -3.75,"15",EL195=-4,"16")</f>
        <v>0</v>
      </c>
      <c r="EO195" s="10" t="n">
        <v>0</v>
      </c>
      <c r="EP195" s="11" t="str">
        <f aca="false">IF(EO195=0,"1","2")</f>
        <v>1</v>
      </c>
      <c r="EQ195" s="11" t="str">
        <f aca="false" t="array" ref="EQ195">_xlfn.IFS(EO195=0,"0", EO195=0.25, "1", EO195=0.5,"2", EO195=0.75,"3", EO195=1,"4",EO195=1.25,"5", EO195=1.5,"6", EO195=1.75,"7", EO195=2,"8", EO195=2.25,"9", EO195=2.25,"9",EO195=2.5,"10", EO195=2.75,"11", EO195=3,"12", EO195=3.25,"13", EO195=3.5,"14", EO195=3.75,"15",EO195=4,"16", EO195=-0.25, "17", bq=-0.5, "18")</f>
        <v>0</v>
      </c>
      <c r="ER195" s="10" t="n">
        <v>0</v>
      </c>
      <c r="ES195" s="11" t="str">
        <f aca="false">IF(ER195=0,"1","2")</f>
        <v>1</v>
      </c>
      <c r="ET195" s="11" t="str">
        <f aca="false" t="array" ref="ET195">_xlfn.IFS(ER195=0,"0", ER195=0.25, "1", ER195=0.5,"2", ER195=0.75,"3", ER195=1,"4",ER195=1.25,"5", ER195=1.5,"6", ER195=1.75,"7", ER195=2,"8", ER195=2.25,"9", ER195=2.25,"9",ER195=2.5,"10", ER195=2.75,"11", ER195=3,"12", ER195=3.25,"13", ER195=3.5,"14", ER195=3.75,"15",ER195=4,"16", ER195=-0.25, "17", bq=-0.5, "18")</f>
        <v>0</v>
      </c>
      <c r="EU195" s="13" t="n">
        <v>33</v>
      </c>
      <c r="EV195" s="14" t="str">
        <f aca="false">VLOOKUP(EU195,LEYENDA!$G$2:$H$8,2,TRUE())</f>
        <v>25-36</v>
      </c>
      <c r="EW195" s="14" t="str">
        <f aca="false" t="array" ref="EW195">_xlfn.IFS(EV195="0-5","1", EV195="6-12","2", EV195="13-18","3", EV195="19-24","4", EV195="25-36","5", EV195="37-48","6", EV195="49-60","7")</f>
        <v>5</v>
      </c>
    </row>
    <row r="196" customFormat="false" ht="13.5" hidden="false" customHeight="false" outlineLevel="0" collapsed="false">
      <c r="A196" s="1" t="n">
        <v>59</v>
      </c>
      <c r="B196" s="32" t="n">
        <v>9</v>
      </c>
      <c r="C196" s="33" t="n">
        <v>44095</v>
      </c>
      <c r="D196" s="6"/>
      <c r="E196" s="5" t="str">
        <f aca="false">VLOOKUP(A196,'286'!$A$3:$J$600,10,FALSE())</f>
        <v>BARROSO BRAVO, EMILIO</v>
      </c>
      <c r="F196" s="4" t="str">
        <f aca="false">VLOOKUP(A196,'286'!$A$3:$I$1768,3,FALSE())</f>
        <v>BABRAE</v>
      </c>
      <c r="G196" s="6" t="n">
        <f aca="false">VLOOKUP(A196,'286'!$A$3:$I$1768,4,FALSE())</f>
        <v>35275</v>
      </c>
      <c r="H196" s="7" t="n">
        <f aca="false">YEAR(C196)-YEAR(G196)</f>
        <v>24</v>
      </c>
      <c r="I196" s="1" t="str">
        <f aca="false">VLOOKUP(H196,LEYENDA!$C$2:$D$6,2,TRUE())</f>
        <v>13-24</v>
      </c>
      <c r="J196" s="5" t="str">
        <f aca="false">VLOOKUP(A196,'286'!$A$3:$I$1768,7,FALSE())</f>
        <v>H</v>
      </c>
      <c r="K196" s="8" t="str">
        <f aca="false">VLOOKUP(A196,'286'!$A$3:$I$1768,2,FALSE())</f>
        <v>OD</v>
      </c>
      <c r="L196" s="4" t="str">
        <f aca="false">VLOOKUP(A196,'286'!$A$3:$I$1768,8,FALSE())</f>
        <v>D</v>
      </c>
      <c r="M196" s="4" t="str">
        <f aca="false">VLOOKUP(A196,'286'!$A$3:$I$1768,9,FALSE())</f>
        <v>I</v>
      </c>
      <c r="N196" s="8" t="str">
        <f aca="false">IF(R196=O196, "MISMA","CONTRARIA")</f>
        <v>CONTRARIA</v>
      </c>
      <c r="O196" s="8" t="str">
        <f aca="false" t="array" ref="O196">_xlfn.IFS(L196="D","1", L196="I","2")</f>
        <v>1</v>
      </c>
      <c r="P196" s="8" t="str">
        <f aca="false" t="array" ref="P196">_xlfn.IFS(K196="OD","1", K196="OI","2")</f>
        <v>1</v>
      </c>
      <c r="Q196" s="1" t="str">
        <f aca="false" t="array" ref="Q196">_xlfn.IFS(J196="M","1", J196="H","2")</f>
        <v>2</v>
      </c>
      <c r="R196" s="8" t="str">
        <f aca="false" t="array" ref="R196">_xlfn.IFS(M196="D","1", M196="I","2")</f>
        <v>2</v>
      </c>
      <c r="S196" s="1" t="str">
        <f aca="false" t="array" ref="S196">_xlfn.IFS(N196="CONTRARIA", "1",N196= "MISMA","2")</f>
        <v>1</v>
      </c>
      <c r="T196" s="1" t="str">
        <f aca="false" t="array" ref="T196">_xlfn.IFS(I196="0-12","1", I196="13-24","2", I196="25-40","3", I196="41-60","4", I196="61-100","5")</f>
        <v>2</v>
      </c>
      <c r="U196" s="9" t="n">
        <v>-3</v>
      </c>
      <c r="V196" s="11" t="str">
        <f aca="false">IF(U196="","",IF(AND(U196&gt;=-9,U196&lt;=-6.5),"-9 a -6,5",IF(AND(U196&gt;=-6,U196&lt;=-3.5),"-6 a -3,5",IF(AND(U196&gt;=-3,U196&lt;=-1),"-3 a -1",IF(U196=-0.5,"-0,5",IF(AND(U196&gt;=0,U196&lt;=2.5),"0 a 2,5",IF(AND(U196&gt;=3,U196&lt;=5.5),"3 a 5,5",IF(AND(U196&gt;=6,U196&lt;=8.5),"6 a 8,5",IF(AND(U196&gt;=9,U196&lt;=20),"9 a 20","Fuera de rango")))))))))</f>
        <v>-3 a -1</v>
      </c>
      <c r="W196" s="11" t="n">
        <f aca="false">IF(V196="","",IF(V196="-9 a -6,5",2,IF(V196="-6 a -3,5",3,IF(V196="-3 a -1",4,IF(V196="-0,5","NORMA",IF(V196="0 a 2,5",5,IF(V196="3 a 5,5",6,IF(V196="6 a 8,5",7,IF(V196="9 a 20",8,"Fuera de rango")))))))))</f>
        <v>4</v>
      </c>
      <c r="X196" s="9" t="n">
        <v>0</v>
      </c>
      <c r="Y196" s="10" t="str">
        <f aca="false">IF(X196="","",IF(AND(X196&gt;=0,X196&lt;=4),"0 a 4",IF(AND(X196&gt;=4.5,X196&lt;=8.5),"4,5 a 8,5",IF(X196=9,"9",IF(AND(X196&gt;=9.5,X196&lt;=13),"9,5 a 13",IF(AND(X196&gt;=13.5,X196&lt;=20),"13,5 a 20",IF(AND(X196&gt;=20.5,X196&lt;=35),"20,5 a 35","Fuera de rango")))))))</f>
        <v>0 a 4</v>
      </c>
      <c r="Z196" s="11" t="n">
        <f aca="false">IF(Y196="","",IF(Y196="0 a 4",1,IF(Y196="4,5 a 8,5",2,IF(Y196="9","NORMA",IF(Y196="9,5 a 13",3,IF(Y196="13,5 a 20",4,IF(Y196="20,5 a 35",5,"Fuera de rango")))))))</f>
        <v>1</v>
      </c>
      <c r="AA196" s="9" t="n">
        <v>19</v>
      </c>
      <c r="AB196" s="11" t="str">
        <f aca="false">IF(AA196="","",IF(AND(AA196&gt;=0,AA196&lt;=9),"0 a 9",IF(AND(AA196&gt;=9.5,AA196&lt;=18.5),"9,5 a 18,5",IF(AA196=19,"19",IF(AND(AA196&gt;=19.5,AA196&lt;=28),"19,5 a 28",IF(AND(AA196&gt;=28.5,AA196&lt;=40),"28,5 a 40","Fuera de rango"))))))</f>
        <v>19</v>
      </c>
      <c r="AC196" s="11" t="str">
        <f aca="false" t="array" ref="AC196">_xlfn.IFS(AB196="","",AB196="0 a 9",1,AB196="9,5 a 18,5",2,AB196="19","NORMA",AB196="19,5 a 28",3,AB196="28,5 a 40",4,TRUE(),"Fuera de rango")</f>
        <v>NORMA</v>
      </c>
      <c r="AD196" s="9" t="n">
        <v>12</v>
      </c>
      <c r="AE196" s="10" t="str">
        <f aca="false">IF(AD196="","",IF(AND(AD196&gt;=-10,AD196&lt;=0),"De -10 a 0",IF(AND(AD196&gt;=0.5,AD196&lt;=9.5),"0,5 a 9,5",IF(AD196=10,"10",IF(AND(AD196&gt;=10.5,AD196&lt;=20),"10,5 a 20",IF(AND(AD196&gt;=20.5,AD196&lt;=40),"20,5 a 40","Fuera de rango"))))))</f>
        <v>10,5 a 20</v>
      </c>
      <c r="AF196" s="12" t="n">
        <f aca="false">IF(AD196="","",IF(AND(AD196&gt;=-10,AD196&lt;=0),1,IF(AND(AD196&gt;=0.5,AD196&lt;=9.5),2,IF(AD196=10,"NORMA",IF(AND(AD196&gt;=10.5,AD196&lt;=20),3,IF(AND(AD196&gt;=20.5,AD196&lt;=40),4,""))))))</f>
        <v>3</v>
      </c>
      <c r="AG196" s="9" t="n">
        <v>7</v>
      </c>
      <c r="AH196" s="10" t="str">
        <f aca="false">IF(AG196="","",IF(AND(AG196&gt;=0,AG196&lt;=4),"0 a 4",IF(AND(AG196&gt;=4.5,AG196&lt;=8.5),"4,5 a 8,5",IF(AG196=9,"9",IF(AND(AG196&gt;=9.5,AG196&lt;=13),"9,5 a 13",IF(AND(AG196&gt;=13.5,AG196&lt;=25),"13,5 a 25","Fuera de rango"))))))</f>
        <v>4,5 a 8,5</v>
      </c>
      <c r="AI196" s="11" t="n">
        <f aca="false">IF(AH196="","",IF(AH196="0 a 4",1,IF(AH196="4,5 a 8,5",2,IF(AH196="9","NORMA",IF(AH196="9,5 a 13",3,IF(AH196="13,5 a 25",4,""))))))</f>
        <v>2</v>
      </c>
      <c r="AJ196" s="9" t="n">
        <v>5</v>
      </c>
      <c r="AK196" s="10" t="str">
        <f aca="false">IF(AJ196="","",IF(AND(AJ196&gt;=-15,AJ196&lt;=-10.5),"-15 a -10,5",IF(AND(AJ196&gt;=-10,AJ196&lt;=-4),"-10 a -4",IF(AND(AJ196&gt;=-4.5,AJ196&lt;=0),"-4,5 a 0",IF(AND(AJ196&gt;=0.5,AJ196&lt;=4.5),"0,5 a 4,5",IF(AJ196=5,"5",IF(AND(AJ196&gt;=5.5,AJ196&lt;=10),"5,5 a 10",IF(AND(AJ196&gt;=10.5,AJ196&lt;=20),"10,5 a 20","Fuera de rango"))))))))</f>
        <v>5</v>
      </c>
      <c r="AL196" s="11" t="str">
        <f aca="false">IF(AK196="","",IF(AK196="-15 a -10,5",1,IF(AK196="-10 a -4",2,IF(AK196="-4,5 a 0",3,IF(AK196="0,5 a 4,5",4,IF(AK196="5","NORMA",IF(AK196="5,5 a 10",5,IF(AK196="10,5 a 20",6,"Error"))))))))</f>
        <v>NORMA</v>
      </c>
      <c r="AM196" s="9" t="n">
        <v>0</v>
      </c>
      <c r="AN196" s="10" t="str">
        <f aca="false">IF(AM196="","",IF(AND(AM196&gt;=-7.5,AM196&lt;=-5.5),"-7,5 a -5,5",IF(AND(AM196&gt;=-5,AM196&lt;=-3),"-5 a -3",IF(AND(AM196&gt;=-2.5,AM196&lt;=-0.5),"-2,5 a -0,5",IF(AM196=0,"0,00",IF(AND(AM196&gt;=0.5,AM196&lt;=2.5),"0,5 a 2,5",IF(AND(AM196&gt;=3,AM196&lt;=5),"3 a 5",IF(AND(AM196&gt;=5.5,AM196&lt;=7.5),"5,5 a 7,5",IF(AND(AM196&gt;=8,AM196&lt;=10),"8 a 10","Fuera de rango")))))))))</f>
        <v>0,00</v>
      </c>
      <c r="AO196" s="11" t="str">
        <f aca="false">IF(AN196="","",IF(AN196="-7,5 a -5,5",1,IF(AN196="-5 a -3",2,IF(AN196="-2,5 a -0,5",3,IF(AN196="0,00","NORMA",IF(AN196="0,5 a 2,5",4,IF(AN196="3 a 5",5,IF(AN196="5,5 a 7,5",6,IF(AN196="8 a 10",7,"Error")))))))))</f>
        <v>NORMA</v>
      </c>
      <c r="AP196" s="9" t="n">
        <v>1</v>
      </c>
      <c r="AQ196" s="10" t="str">
        <f aca="false">IF(AP196="","",IF(AND(AP196&gt;=-20,AP196&lt;=-9.5),"-20 a -9,5",IF(AND(AP196&gt;=-9,AP196&lt;=-6.5),"-9 a -6,5",IF(AP196=-6,"-6",IF(AND(AP196&gt;=-5.5,AP196&lt;=-3),"-5,5 a -3",IF(AND(AP196&gt;=-2.5,AP196&lt;=0),"-2,5 a 0",IF(AND(AP196&gt;=0.5,AP196&lt;=3),"0,5 a 3",IF(AND(AP196&gt;=3.5,AP196&lt;=6),"3,5 a 6",IF(AND(AP196&gt;=6.5,AP196&lt;=9),"6,5 a 9",IF(AND(AP196&gt;=9.5,AP196&lt;=20),"9,5 a 20","Fuera de rango"))))))))))</f>
        <v>0,5 a 3</v>
      </c>
      <c r="AR196" s="11" t="n">
        <f aca="false">IF(AQ196="","",IF(AQ196="-20 a -9,5",1,IF(AQ196="-9 a -6,5",2,IF(AQ196="-6","NORMA",IF(AQ196="-5,5 a -3",3,IF(AQ196="-2,5 a 0",4,IF(AQ196="0,5 a 3",5,IF(AQ196="3,5 a 6",6,IF(AQ196="6,5 a 9",7,IF(AQ196="9,5 a 20",8,""))))))))))</f>
        <v>5</v>
      </c>
      <c r="AS196" s="9" t="n">
        <v>0</v>
      </c>
      <c r="AT196" s="10" t="str">
        <f aca="false">IF(AS196="","",IF(AND(AS196&gt;=-16,AS196&lt;=-14),"-16 a -14",IF(AND(AS196&gt;=-13.5,AS196&lt;=-11.5),"-13,5 a -11,5",IF(AND(AS196&gt;=-11,AS196&lt;=-9),"-11 a -9",IF(AND(AS196&gt;=-8.5,AS196&lt;=-6.5),"-8,5 a -6,5",IF(AND(AS196&gt;=-6,AS196&lt;=-4),"-6 a -4",IF(AND(AS196&gt;=-3.5,AS196&lt;=-1.5),"-3,5 a -1,5",IF(AND(AS196&gt;=-1,AS196&lt;=1),"-1 a 1",IF(AND(AS196&gt;=1.5,AS196&lt;=3.5),"1,5 a 3,5",IF(AND(AS196&gt;=4,AS196&lt;=6),"4 a 6",IF(AND(AS196&gt;=6.5,AS196&lt;=8.5),"6,5 a 8,5",IF(AND(AS196&gt;=9,AS196&lt;=11),"9 a 11",IF(AND(AS196&gt;=11.5,AS196&lt;=13.5),"11,5 a 13,5",IF(AND(AS196&gt;=14,AS196&lt;=16),"14 a 16",IF(AND(AS196&gt;=16.5,AS196&lt;=18.5),"16,5 a 18,5",IF(AND(AS196&gt;=19,AS196&lt;=21),"19 a 21","Fuera de rango"))))))))))))))))</f>
        <v>-1 a 1</v>
      </c>
      <c r="AU196" s="11" t="n">
        <f aca="false" t="array" ref="AU196">IF(AT196="","",_xlfn.IFS(AT196="-16 a -14",1,AT196="-13,5 a -11,5",2,AT196="-11 a -9",3,AT196="-8,5 a -6,5",4,AT196="-6 a -4",5,AT196="-3,5 a -1,5",6,AT196="-1 a 1",7,AT196="1,5 a 3,5",8,AT196="4 a 6","NORMA",AT196="6,5 a 8,5",9,AT196="9 a 11",10,AT196="11,5 a 13,5",11,AT196="14 a 16",12,AT196="16,5 a 18,5",13,AT196="19 a 21",14,TRUE(),""))</f>
        <v>7</v>
      </c>
      <c r="AV196" s="9" t="n">
        <v>1.5</v>
      </c>
      <c r="AW196" s="10" t="str">
        <f aca="false">IF(AV196="","",IF(AND(AV196&gt;=-1,AV196&lt;=-0.5),"-1 a -0,5",IF(AND(AV196&gt;-0.5,AV196&lt;=0),"De -0,5 a 0",IF(AND(AV196&gt;=0.25,AV196&lt;=0.75),"0,25 a 0,75",IF(AND(AV196&gt;=1,AV196&lt;=1.5),"1 a 1,5",IF(AND(AV196&gt;=1.75,AV196&lt;=2.25),"1,75 a 2,25",IF(AND(AV196&gt;=2.5,AV196&lt;=3),"2,5 a 3",IF(AND(AV196&gt;=3.25,AV196&lt;=3.75),"3,25 a 3,75","Fuera de rango"))))))))</f>
        <v>1 a 1,5</v>
      </c>
      <c r="AX196" s="11" t="n">
        <f aca="false">IF(AW196="","",IF(OR(AW196="-1 a -0,5",AW196="-1 a -0.5"),1,IF(OR(AW196="De -0,5 a 0",AW196="-0,5 a 0",AW196="De -0.5 a 0"),2,IF(OR(AW196="0,25 a 0,75",AW196="0.25 a 0.75"),"NORMA",IF(OR(AW196="1 a 1,5",AW196="1 a 1.5"),3,IF(OR(AW196="1,75 a 2,25",AW196="1.75 a 2.25"),4,IF(OR(AW196="2,5 a 3",AW196="2.5 a 3"),5,IF(OR(AW196="3,25 a 3,75",AW196="3.25 a 3.75"),6,""))))))))</f>
        <v>3</v>
      </c>
      <c r="AY196" s="9" t="n">
        <v>-2</v>
      </c>
      <c r="AZ196" s="10" t="str">
        <f aca="false">IF(AY196="","",IF(AND(AY196&gt;=-20,AY196&lt;=-9.5),"-20 a -9,5",IF(AND(AY196&gt;=-9,AY196&lt;=-6.5),"-9 a -6,5",IF(AY196=-6,"-6",IF(AND(AY196&gt;=-5.5,AY196&lt;=-3),"-5,5 a -3",IF(AND(AY196&gt;=-2.5,AY196&lt;=0),"-2,5 a 0",IF(AND(AY196&gt;=0.5,AY196&lt;=3),"0,5 a 3",IF(AND(AY196&gt;=3.5,AY196&lt;=6),"3,5 a 6","Fuera de rango"))))))))</f>
        <v>-2,5 a 0</v>
      </c>
      <c r="BA196" s="11" t="n">
        <f aca="false">IF(AZ196="","",IF(AZ196="-20 a -9,5",1,IF(AZ196="-9 a -6,5",2,IF(AZ196="-6","NORMA",IF(AZ196="-5,5 a -3",3,IF(AZ196="-2,5 a 0",4,IF(AZ196="0,5 a 3",5,IF(AZ196="3,5 a 6",6,""))))))))</f>
        <v>4</v>
      </c>
      <c r="BB196" s="9" t="n">
        <v>0</v>
      </c>
      <c r="BC196" s="10" t="str">
        <f aca="false" t="array" ref="BC196">IF(BB196="","",_xlfn.IFS(AND(BB196&gt;=0,BB196&lt;=2),"0 a 2",AND(BB196&gt;=2.5,BB196&lt;=4.5),"2,5 a 4,5",AND(BB196&gt;=5,BB196&lt;=7),"5 a 7",AND(BB196&gt;=7.5,BB196&lt;=9.5),"7,5 a 9,5",AND(BB196&gt;=10,BB196&lt;=12),"10 a 12",AND(BB196&gt;=12.5,BB196&lt;=14.5),"12,5 a 14,5",BB196=15,"15",AND(BB196&gt;=15.5,BB196&lt;=17.5),"15,5 a 17,5",AND(BB196&gt;=18,BB196&lt;=20),"18 a 20",AND(BB196&gt;=20.5,BB196&lt;=22.5),"20,5 a 22,5",AND(BB196&gt;=23,BB196&lt;=25),"23 a 25",TRUE(),"Fuera de rango"))</f>
        <v>0 a 2</v>
      </c>
      <c r="BD196" s="11" t="n">
        <f aca="false" t="array" ref="BD196">IF(BC196="","",_xlfn.IFS(BC196="0 a 2",1,BC196="2,5 a 4,5",2,BC196="5 a 7",3,BC196="7,5 a 9,5",4,BC196="10 a 12",5,BC196="12,5 a 14,5",6,BC196="15","NORMA",BC196="15,5 a 17,5",7,BC196="18 a 20",8,BC196="20,5 a 22,5",9,BC196="23 a 25",10,TRUE(),"Fuera de rango"))</f>
        <v>1</v>
      </c>
      <c r="BE196" s="9" t="n">
        <v>31</v>
      </c>
      <c r="BF196" s="10" t="str">
        <f aca="false">IF(BE196="","",IF(AND(BE196&gt;=-20,BE196&lt;=-10),"-20 a -10",IF(AND(BE196&gt;=-9.5,BE196&lt;=0.5),"-9,5 a 0,5",IF(AND(BE196&gt;=1,BE196&lt;=11),"1 a 11",IF(AND(BE196&gt;=11.5,BE196&lt;=20.5),"11,5 a 20,5",IF(BE196=21,"21",IF(AND(BE196&gt;=21.5,BE196&lt;=31.5),"21,5 a 31,5",IF(AND(BE196&gt;=32,BE196&lt;=42),"32 a 42","Fuera de rango"))))))))</f>
        <v>21,5 a 31,5</v>
      </c>
      <c r="BG196" s="11" t="n">
        <f aca="false">IF(BF196="","",IF(BF196="-20 a -10",1,IF(BF196="-9,5 a 0,5",2,IF(BF196="1 a 11",3,IF(BF196="11,5 a 20,5",4,IF(BF196="21","NORMA",IF(BF196="21,5 a 31,5",5,IF(BF196="32 a 42",6,""))))))))</f>
        <v>5</v>
      </c>
      <c r="BH196" s="9" t="n">
        <v>16</v>
      </c>
      <c r="BI196" s="10" t="str">
        <f aca="false">IF(BH196="","",IF(AND(BH196&gt;=-20,BH196&lt;=-15),"-20 a -15",IF(AND(BH196&gt;=-14.5,BH196&lt;=-9.5),"-14,5 a -9,5",IF(AND(BH196&gt;=-9,BH196&lt;=-4),"-9 a -4",IF(AND(BH196&gt;=-3.5,BH196&lt;=2.5),"-3,5 a 2,5",IF(AND(BH196&gt;=3,BH196&lt;=8),"3 a 8",IF(AND(BH196&gt;=8.5,BH196&lt;=14.5),"8,5 a 14,5",IF(BH196=15,"15",IF(AND(BH196&gt;=15.5,BH196&lt;=20.5),"15,5 a 20,5",IF(AND(BH196&gt;=21,BH196&lt;=26),"21 a 26","Fuera de rango"))))))))))</f>
        <v>15,5 a 20,5</v>
      </c>
      <c r="BJ196" s="11" t="n">
        <f aca="false">IF(BI196="","",IF(BI196="-20 a -15",1,IF(BI196="-14,5 a -9,5",2,IF(BI196="-9 a -4",3,IF(BI196="-3,5 a 2,5",4,IF(BI196="3 a 8",5,IF(BI196="8,5 a 14,5",6,IF(BI196="15","NORMA",IF(BI196="15,5 a 20,5",7,IF(BI196="21 a 26",8,IF(BI196="26,5 a 31,5",9,"")))))))))))</f>
        <v>7</v>
      </c>
      <c r="BK196" s="9" t="n">
        <v>17</v>
      </c>
      <c r="BL196" s="10" t="str">
        <f aca="false">IF(BK196="","",IF(AND(BK196&gt;=0,BK196&lt;=2),"0 - 2",IF(AND(BK196&gt;=2.5,BK196&lt;=4.5),"2,5 - 4,5",IF(AND(BK196&gt;=5,BK196&lt;=7),"5 - 7",IF(AND(BK196&gt;=7.5,BK196&lt;=9.5),"7,5 - 9,5",IF(AND(BK196&gt;=10,BK196&lt;=12),"10 - 12",IF(AND(BK196&gt;=12.5,BK196&lt;=13.5),"12,5 - 13,5",IF(BK196=14,"14",IF(AND(BK196&gt;=14.5,BK196&lt;=16.5),"14,5 - 16,5",IF(AND(BK196&gt;=17,BK196&lt;=19),"17 - 19",IF(AND(BK196&gt;=19.5,BK196&lt;=21.5),"19,5 - 21,5",IF(AND(BK196&gt;=22,BK196&lt;=24),"22 - 24",IF(AND(BK196&gt;=24.5,BK196&lt;=26.5),"24,5 - 26,5",IF(AND(BK196&gt;=27,BK196&lt;=29),"27 - 29",IF(AND(BK196&gt;=29.5,BK196&lt;=30),"29,5 - 30","Fuera de rango")))))))))))))))</f>
        <v>17 - 19</v>
      </c>
      <c r="BM196" s="11" t="n">
        <f aca="false">IF(BL196="","",IF(BL196="0 - 2",1,IF(BL196="2,5 - 4,5",2,IF(BL196="5 - 7",3,IF(BL196="7,5 - 9,5",4,IF(BL196="10 - 12",5,IF(BL196="12,5 - 13,5",6,IF(BL196="14","NORMA",IF(BL196="14,5 - 16,5",7,IF(BL196="17 - 19",8,IF(BL196="19,5 - 21,5",9,IF(BL196="22 - 24",10,IF(BL196="24,5 - 26,5",11,IF(BL196="27 - 29",12,IF(BL196="29,5 - 30",13,"")))))))))))))))</f>
        <v>8</v>
      </c>
      <c r="BN196" s="9" t="n">
        <v>18</v>
      </c>
      <c r="BO196" s="10" t="str">
        <f aca="false">IF(BN196="","",IF(AND(BN196&gt;=-20,BN196&lt;=-10),"-20 a -10",IF(AND(BN196&gt;=-9.5,BN196&lt;=0.5),"-9,5 a 0,5",IF(AND(BN196&gt;=1,BN196&lt;=11),"1 a 11",IF(AND(BN196&gt;=11.5,BN196&lt;=21.5),"11,5 a 21,5",IF(BN196=22,"22",IF(AND(BN196&gt;=22.5,BN196&lt;=32.5),"22,5 a 32,5",IF(AND(BN196&gt;=33,BN196&lt;=43),"33 a 43","Fuera de rango"))))))))</f>
        <v>11,5 a 21,5</v>
      </c>
      <c r="BP196" s="11" t="n">
        <f aca="false">IF(BO196="","",IF(BO196="-20 a -10",1,IF(BO196="-9,5 a 0,5",2,IF(BO196="1 a 11",3,IF(BO196="11,5 a 21,5",4,IF(BO196="22","NORMA",IF(BO196="22,5 a 32,5",5,IF(BO196="33 a 43",6,""))))))))</f>
        <v>4</v>
      </c>
      <c r="BQ196" s="9" t="n">
        <v>6</v>
      </c>
      <c r="BR196" s="10" t="str">
        <f aca="false">IF(BQ196="","",IF(AND(BQ196&gt;=-20,BQ196&lt;=-15),"-20 a -15",IF(AND(BQ196&gt;=-14.5,BQ196&lt;=-9.5),"-14,5 a -9,5",IF(AND(BQ196&gt;=-9,BQ196&lt;=-4),"-9 a -4",IF(AND(BQ196&gt;=-3.5,BQ196&lt;=2.5),"-3,5 a 2,5",IF(AND(BQ196&gt;=3,BQ196&lt;=8),"3 a 8",IF(AND(BQ196&gt;=8.5,BQ196&lt;=13.5),"8,5 a 13,5",IF(AND(BQ196&gt;=14,BQ196&lt;=17.5),"14 a 17,5",IF(BQ196=18,"18",IF(AND(BQ196&gt;=18.5,BQ196&lt;=23.5),"18,5 a 23,5",IF(AND(BQ196&gt;=24,BQ196&lt;=29),"24 a 29",IF(AND(BQ196&gt;=29.5,BQ196&lt;=34.5),"29,5 a 34,5",IF(AND(BQ196&gt;=35,BQ196&lt;=40),"35 a 40","Fuera de rango")))))))))))))</f>
        <v>3 a 8</v>
      </c>
      <c r="BS196" s="11" t="n">
        <f aca="false">IF(BR196="","",IF(BR196="-20 a -15",1,IF(BR196="-14,5 a -9,5",2,IF(BR196="-9 a -4",3,IF(BR196="-3,5 a 2,5",4,IF(BR196="3 a 8",5,IF(BR196="8,5 a 13,5",6,IF(BR196="14 a 17,5",7,IF(BR196="18","NORMA",IF(BR196="18,5 a 23,5",8,IF(BR196="24 a 29",9,IF(BR196="29,5 a 34,5",10,IF(BR196="35 a 40",11,"")))))))))))))</f>
        <v>5</v>
      </c>
      <c r="BT196" s="9" t="n">
        <v>0</v>
      </c>
      <c r="BU196" s="10" t="str">
        <f aca="false">IF(BT196="","",IF(AND(BT196&gt;=-20,BT196&lt;=-18),"-20 a -18",IF(AND(BT196&gt;=-17.5,BT196&lt;=-15.5),"-17,5 a -15,5",IF(AND(BT196&gt;=-15,BT196&lt;=-13),"-15 a -13",IF(AND(BT196&gt;=-12.5,BT196&lt;=-10.5),"-12,5 a -10,5",IF(AND(BT196&gt;=-10,BT196&lt;=-8),"-10 a -8",IF(AND(BT196&gt;=-7.5,BT196&lt;=-5.5),"-7,5 a -5,5",IF(AND(BT196&gt;=-5,BT196&lt;=-3),"-5 a -3",IF(AND(BT196&gt;=-2.5,BT196&lt;=-0.5),"-2,5 a -0,5",IF(BT196=0,"0",IF(AND(BT196&gt;=0.5,BT196&lt;=2.5),"0,5 a 2,5",IF(AND(BT196&gt;=3,BT196&lt;=5),"3 a 5",IF(AND(BT196&gt;=5.5,BT196&lt;=7.5),"5,5 a 7,5",IF(AND(BT196&gt;=8,BT196&lt;=10),"8 a 10",IF(AND(BT196&gt;=10.5,BT196&lt;=12.5),"10,5 a 12,5",IF(AND(BT196&gt;=13,BT196&lt;=15),"13 a 15",IF(AND(BT196&gt;=15.5,BT196&lt;=17.5),"15,5 a 17,5",IF(AND(BT196&gt;=18,BT196&lt;=20),"18 a 20","Fuera de rango"))))))))))))))))))</f>
        <v>0</v>
      </c>
      <c r="BV196" s="11" t="str">
        <f aca="false">IF(BT196="","",IF(BT196=0,"NORMA",IF(AND(BT196&gt;=-20,BT196&lt;=-18),2,IF(AND(BT196&gt;=-17.5,BT196&lt;=-15.5),2,IF(AND(BT196&gt;=-15,BT196&lt;=-13),3,IF(AND(BT196&gt;=-12.5,BT196&lt;=-10.5),4,IF(AND(BT196&gt;=-10,BT196&lt;=-8),5,IF(AND(BT196&gt;=-7.5,BT196&lt;=-5.5),6,IF(AND(BT196&gt;=-5,BT196&lt;=-3),7,IF(AND(BT196&gt;=-2.5,BT196&lt;=-0.5),8,IF(AND(BT196&gt;=0.5,BT196&lt;=2.5),9,IF(AND(BT196&gt;=3,BT196&lt;=5),10,IF(AND(BT196&gt;=5.5,BT196&lt;=7.5),11,IF(AND(BT196&gt;=8,BT196&lt;=10),12,IF(AND(BT196&gt;=10.5,BT196&lt;=12.5),13,IF(AND(BT196&gt;=13,BT196&lt;=15),14,IF(AND(BT196&gt;=15.5,BT196&lt;=17.5),15,IF(AND(BT196&gt;=18,BT196&lt;=20),16,"Fuera de rango"))))))))))))))))))</f>
        <v>NORMA</v>
      </c>
      <c r="BW196" s="9" t="n">
        <v>-8</v>
      </c>
      <c r="BX196" s="10" t="n">
        <f aca="false">18.5- (0.3*H196)</f>
        <v>11.3</v>
      </c>
      <c r="BY196" s="10" t="n">
        <f aca="false">(BW196)-(BX196)</f>
        <v>-19.3</v>
      </c>
      <c r="BZ196" s="10" t="str">
        <f aca="false">IF(BY196="","",IF(BY196&lt;-27.5,"De -30 a -28",IF(BY196&lt;-25,"De -27,5 a -25,5",IF(BY196&lt;-22.5,"De -25 a -23",IF(BY196&lt;-20,"De -22,5 a -20,5",IF(BY196&lt;-17.5,"De -20 a -18",IF(BY196&lt;-15,"De -17,5 a -15,5",IF(BY196&lt;-12.5,"De -15 a -13",IF(BY196&lt;-10,"De -12,5 a -10,5",IF(BY196&lt;-7.5,"De -10 a -8",IF(BY196&lt;-5,"De -7,5 a -5,5",IF(BY196&lt;-2.5,"De -5 a -3",IF(BY196&lt;0,"De -2,5 a -0,5",IF(BY196&lt;2.5,"De 0 a 2",IF(BY196&lt;5,"De 2,5 a 4,5",IF(BY196&lt;7.5,"De 5 a 7",IF(BY196&lt;10,"De 7,5 a 9,5",IF(BY196&lt;12.5,"De 10 a 12",IF(BY196&lt;15,"De 12,5 a 14,5",IF(BY196&lt;17.5,"De 15 a 17",IF(BY196&lt;20,"De 17,5 a 19,5",IF(BY196&lt;22.5,"De 20 a 22",IF(BY196&lt;25,"De 22,5 a 24,5",IF(BY196&lt;27.5,"De 25 a 27","De 27,5 a 30"))))))))))))))))))))))))</f>
        <v>De -20 a -18</v>
      </c>
      <c r="CA196" s="12" t="n">
        <f aca="false">IF(BY196="","",IF(BY196&lt;=-28,1,IF(BY196&lt;=-25.5,2,IF(BY196&lt;=-23,3,IF(BY196&lt;=-20.5,4,IF(BY196&lt;=-18,5,IF(BY196&lt;=-15.5,6,IF(BY196&lt;=-13,7,IF(BY196&lt;=-10.5,8,IF(BY196&lt;=-8,9,IF(BY196&lt;=-5.5,10,IF(BY196&lt;=-3,11,IF(BY196&lt;=-0.5,12,IF(BY196&lt;=2,13,IF(BY196&lt;=4.5,14,IF(BY196&lt;=7,15,IF(BY196&lt;=9.5,16,IF(BY196&lt;=12,17,IF(BY196&lt;=14.5,18,IF(BY196&lt;=17,19,IF(BY196&lt;=19.5,20,IF(BY196&lt;=22,21,IF(BY196&lt;=24.5,22,IF(BY196&lt;=27,23,IF(BY196&lt;=30,24,"Fuera de rango")))))))))))))))))))))))))</f>
        <v>5</v>
      </c>
      <c r="CB196" s="9" t="n">
        <v>-7.5</v>
      </c>
      <c r="CC196" s="10" t="n">
        <f aca="false">18.5- (0.3*H196)</f>
        <v>11.3</v>
      </c>
      <c r="CD196" s="10" t="n">
        <f aca="false">(CB196)-(CC196)</f>
        <v>-18.8</v>
      </c>
      <c r="CE196" s="10" t="str">
        <f aca="false">IF(CD196="","",IF(CD196&lt;-27.5,"De -30 a -28",IF(CD196&lt;-25,"De -27,5 a -25,5",IF(CD196&lt;-22.5,"De -25 a -23",IF(CD196&lt;-20,"De -22,5 a -20,5",IF(CD196&lt;-17.5,"De -20 a -18",IF(CD196&lt;-15,"De -17,5 a -15,5",IF(CD196&lt;-12.5,"De -15 a -13",IF(CD196&lt;-10,"De -12,5 a -10,5",IF(CD196&lt;-7.5,"De -10 a -8",IF(CD196&lt;-5,"De -7,5 a -5,5",IF(CD196&lt;-2.5,"De -5 a -3",IF(CD196&lt;0,"De -2,5 a -0,5",IF(CD196&lt;=2,"De 0 a 2",IF(CD196&lt;=4.5,"De 2,5 a 4,5",IF(CD196&lt;=7,"De 5 a 7",IF(CD196&lt;=9.5,"De 7,5 a 9,5",IF(CD196&lt;=12,"De 10 a 12",IF(CD196&lt;=14.5,"De 12,5 a 14,5",IF(CD196&lt;=17,"De 15 a 17",IF(CD196&lt;=19.5,"De 17,5 a 19,5",IF(CD196&lt;=22,"De 20 a 22",IF(CD196&lt;=24.5,"De 22,5 a 24,5",IF(CD196&lt;=27,"De 25 a 27","De 27,5 a 30"))))))))))))))))))))))))</f>
        <v>De -20 a -18</v>
      </c>
      <c r="CF196" s="12" t="n">
        <f aca="false">IF(CD196="","",IF(CD196&lt;-27.5,1,IF(CD196&lt;-25,2,IF(CD196&lt;-22.5,3,IF(CD196&lt;-20,4,IF(CD196&lt;-17.5,5,IF(CD196&lt;-15,6,IF(CD196&lt;-12.5,7,IF(CD196&lt;-10,8,IF(CD196&lt;-7.5,9,IF(CD196&lt;-5,10,IF(CD196&lt;-2.5,11,IF(CD196&lt;0,12,IF(CD196&lt;2.5,13,IF(CD196&lt;5,14,IF(CD196&lt;7.5,15,IF(CD196&lt;10,16,IF(CD196&lt;12.5,17,IF(CD196&lt;15,18,IF(CD196&lt;17.5,19,IF(CD196&lt;20,20,IF(CD196&lt;22.5,21,IF(CD196&lt;25,22,IF(CD196&lt;27.5,23,24))))))))))))))))))))))))</f>
        <v>5</v>
      </c>
      <c r="CG196" s="9" t="n">
        <v>-4.75</v>
      </c>
      <c r="CH196" s="10" t="str">
        <f aca="false">IF(CG196="","",IF(AND(CG196&gt;=-10,CG196&lt;=-9.5),"-10 a -9,5",IF(AND(CG196&gt;-9.5,CG196&lt;=-8.5),"-9 a -8,5",IF(AND(CG196&gt;-8.5,CG196&lt;=-7.5),"-8 a -7,5",IF(AND(CG196&gt;-7.5,CG196&lt;=-6.5),"-7 a -6,5",IF(AND(CG196&gt;-6.5,CG196&lt;=-5.5),"-6 a -5,5",IF(AND(CG196&gt;-5.5,CG196&lt;=-4.5),"-5 a -4,5",IF(AND(CG196&gt;-4.5,CG196&lt;=-3.5),"-4 a -3,5",IF(AND(CG196&gt;-3.5,CG196&lt;=-2.5),"-3 a -2,5",IF(CG196=-2.25,"-2,25",IF(AND(CG196&gt;-2.5,CG196&lt;=-1.5),"-2 a -1,5",IF(AND(CG196&gt;-1.5,CG196&lt;=-0.5),"-1 a -0,5",IF(AND(CG196&gt;-0.5,CG196&lt;=0.5),"0 a 0,5",IF(AND(CG196&gt;0.5,CG196&lt;=1.5),"1 a 1,5",IF(AND(CG196&gt;1.5,CG196&lt;=2.5),"2 a 2,5",IF(AND(CG196&gt;2.5,CG196&lt;=3.5),"3 a 3,5",IF(AND(CG196&gt;3.5,CG196&lt;=4.5),"4 a 4,5",IF(AND(CG196&gt;4.5,CG196&lt;=5.5),"5 a 5,5",IF(AND(CG196&gt;5.5,CG196&lt;=6.5),"6 a 6,5",IF(AND(CG196&gt;6.5,CG196&lt;=7.5),"7 a 7,5",IF(AND(CG196&gt;7.5,CG196&lt;=8.5),"8 a 8,5",IF(AND(CG196&gt;8.5,CG196&lt;=9.5),"9 a 9,5",IF(CG196&gt;=10,"10","Fuera de rango")))))))))))))))))))))))</f>
        <v>-5 a -4,5</v>
      </c>
      <c r="CI196" s="11" t="n">
        <f aca="false">IF(CG196="","",IF(CG196=-2.25,"NORMA",IF(CG196&lt;=-9.5,1,IF(CG196&lt;=-8.5,2,IF(CG196&lt;=-7.5,3,IF(CG196&lt;=-6.5,4,IF(CG196&lt;=-5.5,5,IF(CG196&lt;=-4.5,6,IF(CG196&lt;=-3.5,7,IF(CG196&lt;=-2.5,8,IF(CG196&lt;=-1.5,9,IF(CG196&lt;=-0.5,10,IF(CG196&lt;=0.5,11,IF(CG196&lt;=1.5,12,IF(CG196&lt;=2.5,13,IF(CG196&lt;=3.5,14,IF(CG196&lt;=4.5,15,IF(CG196&lt;=5.5,16,IF(CG196&lt;=6.5,17,IF(CG196&lt;=7.5,18,IF(CG196&lt;=8.5,19,IF(CG196&lt;=9.5,20,IF(CG196=10,21,"Fuera de rango")))))))))))))))))))))))</f>
        <v>6</v>
      </c>
      <c r="CJ196" s="9" t="n">
        <v>2.75</v>
      </c>
      <c r="CK196" s="10" t="str">
        <f aca="false">IF(CJ196="","",IF(AND(CJ196&gt;=-6,CJ196&lt;=-5.5),"-6 a -5,5",IF(AND(CJ196&gt;-5.5,CJ196&lt;=-4.5),"-5 a -4,5",IF(AND(CJ196&gt;-4.5,CJ196&lt;=-3.5),"-4 a -3,5",IF(AND(CJ196&gt;-3.5,CJ196&lt;=-2.5),"-3 a -2,5",IF(AND(CJ196&gt;-2.5,CJ196&lt;=-1.5),"-2 a -1,5",IF(AND(CJ196&gt;-1.5,CJ196&lt;=-0.5),"-1 a -0,5",IF(AND(CJ196&gt;-0.5,CJ196&lt;=0.5),"0 a 0,5",IF(AND(CJ196&gt;0.5,CJ196&lt;=1.5),"1 a 1,5",IF(AND(CJ196&gt;1.5,CJ196&lt;2.5),"2",IF(AND(CJ196&gt;=2.5,CJ196&lt;=3),"2,5 a 3",IF(AND(CJ196&gt;3,CJ196&lt;=4),"3,5 a 4",IF(AND(CJ196&gt;4,CJ196&lt;=5),"4,5 a 5",IF(AND(CJ196&gt;5,CJ196&lt;=6),"5,5 a 6",IF(AND(CJ196&gt;6,CJ196&lt;=7),"6,5 a 7",IF(AND(CJ196&gt;7,CJ196&lt;=8),"7,5 a 8",IF(AND(CJ196&gt;8,CJ196&lt;=9.5),"8,5 a 9,5",IF(CJ196=10,"10","Fuera de rango"))))))))))))))))))</f>
        <v>2,5 a 3</v>
      </c>
      <c r="CL196" s="11" t="n">
        <f aca="false">IF(CK196="","",IF(OR(CK196="-6 a -5,5",CK196="-6 - -5,5"),1,IF(OR(CK196="-5 a -4,5",CK196="-5 - -4,5"),2,IF(OR(CK196="-4 a -3,5",CK196="-4 - -3,5"),3,IF(OR(CK196="-3 a -2,5",CK196="-3 - -2,5"),4,IF(OR(CK196="-2 a -1,5",CK196="-2 - -1,5"),5,IF(OR(CK196="-1 a -0,5",CK196="-1 - -0,5"),6,IF(OR(CK196="0 a 0,5",CK196="0 - 0,5"),7,IF(OR(CK196="1 a 1,5",CK196="1 - 1,5"),8,IF(CK196="2","NORMA",IF(OR(CK196="2,5 a 3",CK196="2,5 - 3"),9,IF(OR(CK196="3,5 a 4",CK196="3,5 - 4"),10,IF(OR(CK196="4,5 a 5",CK196="4,5 - 5"),11,IF(OR(CK196="5,5 a 6",CK196="5,5 - 6"),12,IF(OR(CK196="6,5 a 7",CK196="6,5 - 7"),13,IF(OR(CK196="7,5 a 8",CK196="7,5 - 8"),14,IF(OR(CK196="8,5 a 9",CK196="8,5 - 9,5",CK196="9 a 9,5"),15,IF(CK196="10",15,IF(OR(CK196="0,5 a 1",CK196="0,5 - 1"),7,"Fuera de rango")))))))))))))))))))</f>
        <v>9</v>
      </c>
      <c r="CM196" s="10" t="n">
        <v>0</v>
      </c>
      <c r="CN196" s="10" t="str">
        <f aca="false">IF(CM196=0,"0", " ")</f>
        <v>0</v>
      </c>
      <c r="CO196" s="10" t="str">
        <f aca="false">IF(CM196&gt;0,"EME"," ")</f>
        <v> </v>
      </c>
      <c r="CP196" s="10" t="n">
        <v>0</v>
      </c>
      <c r="CQ196" s="10" t="str">
        <f aca="false">IF(CP196&gt;0,"0", " ")</f>
        <v> </v>
      </c>
      <c r="CR196" s="10" t="str">
        <f aca="false">IF(CP196&gt;0,"EME"," ")</f>
        <v> </v>
      </c>
      <c r="CS196" s="9" t="n">
        <v>0</v>
      </c>
      <c r="CT196" s="10" t="str">
        <f aca="false">IF(CS196&gt;0,"1", " ")</f>
        <v> </v>
      </c>
      <c r="CU196" s="10" t="str">
        <f aca="false">IF(CS196&gt;0,"HIP"," ")</f>
        <v> </v>
      </c>
      <c r="CV196" s="9" t="n">
        <v>0</v>
      </c>
      <c r="CW196" s="10" t="str">
        <f aca="false">IF(CV196&gt;0,"1", " ")</f>
        <v> </v>
      </c>
      <c r="CX196" s="10" t="str">
        <f aca="false">IF(CV196&gt;0,"HIP"," ")</f>
        <v> </v>
      </c>
      <c r="CY196" s="9" t="n">
        <v>-1</v>
      </c>
      <c r="CZ196" s="11" t="str">
        <f aca="false">IF(CY196&lt;0,"2"," ")</f>
        <v>2</v>
      </c>
      <c r="DA196" s="11" t="str">
        <f aca="false">IF(CY196&lt;0,"MIO"," ")</f>
        <v>MIO</v>
      </c>
      <c r="DB196" s="9" t="n">
        <v>-0.75</v>
      </c>
      <c r="DC196" s="11" t="str">
        <f aca="false">IF(DB196&lt;0,"2"," ")</f>
        <v>2</v>
      </c>
      <c r="DD196" s="11" t="str">
        <f aca="false">IF(DB196&lt;0,"MIO"," ")</f>
        <v>MIO</v>
      </c>
      <c r="DE196" s="9" t="n">
        <v>-0.75</v>
      </c>
      <c r="DF196" s="11" t="str">
        <f aca="false">IF(DE196&lt;0,"3"," ")</f>
        <v>3</v>
      </c>
      <c r="DG196" s="11" t="str">
        <f aca="false">IF(DE196&lt;0,"AST"," ")</f>
        <v>AST</v>
      </c>
      <c r="DH196" s="9" t="n">
        <v>-0.5</v>
      </c>
      <c r="DI196" s="11" t="str">
        <f aca="false">IF(DH196&lt;0,"3"," ")</f>
        <v>3</v>
      </c>
      <c r="DJ196" s="11" t="str">
        <f aca="false">IF(DH196&lt;0,"AST"," ")</f>
        <v>AST</v>
      </c>
      <c r="DK196" s="9" t="n">
        <v>0</v>
      </c>
      <c r="DL196" s="10" t="str">
        <f aca="false">IF(DK196&gt;0,"4"," ")</f>
        <v> </v>
      </c>
      <c r="DM196" s="10" t="str">
        <f aca="false">IF(DK196&gt;0,"PRE"," ")</f>
        <v> </v>
      </c>
      <c r="DN196" s="9" t="n">
        <v>0</v>
      </c>
      <c r="DO196" s="10" t="str">
        <f aca="false">IF(DN196&gt;0,"4"," ")</f>
        <v> </v>
      </c>
      <c r="DP196" s="10" t="str">
        <f aca="false">IF(DN196&gt;0,"PRE"," ")</f>
        <v> </v>
      </c>
      <c r="DQ196" s="12" t="n">
        <v>2</v>
      </c>
      <c r="DR196" s="12" t="n">
        <v>2</v>
      </c>
      <c r="DS196" s="12" t="str">
        <f aca="false">CONCATENATE(CO196,CU196,DA196,DG196,DM196)</f>
        <v>  MIOAST </v>
      </c>
      <c r="DT196" s="10" t="str">
        <f aca="false" t="array" ref="DT196">_xlfn.IFS(DS196="EME    ","0", DS196=" HIP   ","1", DS196="  MIO  ","2", DS196="   AST ","3", DS196="    PRE","4", DS196="EME   PRE","5", DS196=" HIP  PRE","6", DS196=" HIP AST ","7", DS196="  MIO PRE","8", DS196="  MIOAST ","9", DS196="   ASTPRE","10",DS196=" HIP ASTPRE","11", DS196="  MIOASTPRE","12", DS196="     ","0")</f>
        <v>9</v>
      </c>
      <c r="DU196" s="1" t="s">
        <v>154</v>
      </c>
      <c r="DV196" s="1" t="str">
        <f aca="false" t="array" ref="DV196">_xlfn.IFS(DU196="SI","2", DU196="NO","1")</f>
        <v>1</v>
      </c>
      <c r="DW196" s="10" t="n">
        <v>0</v>
      </c>
      <c r="DX196" s="11" t="str">
        <f aca="false">IF(DW196=0,"1","2")</f>
        <v>1</v>
      </c>
      <c r="DY196" s="11" t="str">
        <f aca="false" t="array" ref="DY196">_xlfn.IFS(DW196=0,"0", DW196=0.25, "1", DW196=0.5,"2", DW196=0.75,"3", DW196=1,"4",DW196=1.25,"5", DW196=1.5,"6", DW196=1.75,"7", DW196=2,"8")</f>
        <v>0</v>
      </c>
      <c r="DZ196" s="10" t="n">
        <v>0</v>
      </c>
      <c r="EA196" s="11" t="str">
        <f aca="false">IF(DZ196=0,"1","2")</f>
        <v>1</v>
      </c>
      <c r="EB196" s="11" t="str">
        <f aca="false" t="array" ref="EB196">_xlfn.IFS(DZ196=0,"0", DZ196=0.25, "1", DZ196=0.5,"2", DZ196=0.75,"3", DZ196=1,"4",DZ196=1.25,"5", DZ196=1.5,"6", DZ196=1.75,"7", DZ196=2,"8")</f>
        <v>0</v>
      </c>
      <c r="EC196" s="10" t="n">
        <v>0.25</v>
      </c>
      <c r="ED196" s="10" t="str">
        <f aca="false">IF(EC196=0,"1","2")</f>
        <v>2</v>
      </c>
      <c r="EE196" s="11" t="e">
        <f aca="false" t="array" ref="EE196">_xlfn.IFS(EC196=0,"0", EC196=-0.25, "1", EC196=-0.5,"2", EC196=-0.75,"3", EC196=-1,"4",EC196=-1.25,"5", EC196=-1.5,"6", EC196=-1.75,"7", EC196=-2,"8", EC196=-2.25,"9",EC196=-2.5,"10", EC196=-2.75,"11", EC196=-3,"12", EC196=-3.25,"13", EC196=-3.5,"14", EC196=-3.75,"15",EC196=-4,"16")</f>
        <v>#N/A</v>
      </c>
      <c r="EF196" s="10" t="n">
        <v>0.5</v>
      </c>
      <c r="EG196" s="10" t="str">
        <f aca="false">IF(EF196=0,"1","2")</f>
        <v>2</v>
      </c>
      <c r="EH196" s="11" t="e">
        <f aca="false" t="array" ref="EH196">_xlfn.IFS(EF196=0,"0", EF196=-0.25, "1", EF196=-0.5,"2", EF196=-0.75,"3", EF196=-1,"4",EF196=-1.25,"5", EF196=-1.5,"6", EF196=-1.75,"7", EF196=-2,"8", EF196=-2.25,"9",EF196=-2.5,"10", EF196=-2.75,"11", EF196=-3,"12", EF196=-3.25,"13", EF196=-3.5,"14", EF196=-3.75,"15",EF196=-4,"16")</f>
        <v>#N/A</v>
      </c>
      <c r="EI196" s="10" t="n">
        <v>0</v>
      </c>
      <c r="EJ196" s="11" t="str">
        <f aca="false">IF(EI196=0,"1","2")</f>
        <v>1</v>
      </c>
      <c r="EK196" s="11" t="str">
        <f aca="false" t="array" ref="EK196">_xlfn.IFS(EI196=0,"0", EI196=-0.25, "1", EI196=-0.5,"2", EI196=-0.75,"3", EI196=-1,"4",EI196=-1.25,"5", EI196=-1.5,"6", EI196=-1.75,"7", EI196=-2,"8", EI196=-2.25,"9", EI196=-2.25,"9",EI196=-2.5,"10", EI196=-2.75,"11", EI196=-3,"12", EI196=-3.25,"13", EI196=-3.5,"14", EI196=-3.75,"15",EI196=-4,"16", EI196=0.25, "17", EI196=0.5, "18")</f>
        <v>0</v>
      </c>
      <c r="EL196" s="10" t="n">
        <v>0</v>
      </c>
      <c r="EM196" s="11" t="str">
        <f aca="false">IF(EL196=0,"1","2")</f>
        <v>1</v>
      </c>
      <c r="EN196" s="11" t="str">
        <f aca="false" t="array" ref="EN196">_xlfn.IFS(EL196=0.25,"17",EL196=0.5,"18", EL196=0,"0", EL196=-0.25, "1", EL196=-0.5,"2", EL196=-0.75,"3", EL196=-1,"4",EL196=-1.25,"5", EL196=-1.5,"6", EL196=-1.75,"7", EL196=-2,"8",EL196= -2.25,"9",EL196=-2.5,"10",EL196= -2.75,"11",EL196= -3,"12",EL196= -3.25,"13",EL196= -3.5,"14",EL196= -3.75,"15",EL196=-4,"16")</f>
        <v>0</v>
      </c>
      <c r="EO196" s="10" t="n">
        <v>0</v>
      </c>
      <c r="EP196" s="11" t="str">
        <f aca="false">IF(EO196=0,"1","2")</f>
        <v>1</v>
      </c>
      <c r="EQ196" s="11" t="str">
        <f aca="false" t="array" ref="EQ196">_xlfn.IFS(EO196=0,"0", EO196=0.25, "1", EO196=0.5,"2", EO196=0.75,"3", EO196=1,"4",EO196=1.25,"5", EO196=1.5,"6", EO196=1.75,"7", EO196=2,"8", EO196=2.25,"9", EO196=2.25,"9",EO196=2.5,"10", EO196=2.75,"11", EO196=3,"12", EO196=3.25,"13", EO196=3.5,"14", EO196=3.75,"15",EO196=4,"16", EO196=-0.25, "17", bq=-0.5, "18")</f>
        <v>0</v>
      </c>
      <c r="ER196" s="10" t="n">
        <v>0</v>
      </c>
      <c r="ES196" s="11" t="str">
        <f aca="false">IF(ER196=0,"1","2")</f>
        <v>1</v>
      </c>
      <c r="ET196" s="11" t="str">
        <f aca="false" t="array" ref="ET196">_xlfn.IFS(ER196=0,"0", ER196=0.25, "1", ER196=0.5,"2", ER196=0.75,"3", ER196=1,"4",ER196=1.25,"5", ER196=1.5,"6", ER196=1.75,"7", ER196=2,"8", ER196=2.25,"9", ER196=2.25,"9",ER196=2.5,"10", ER196=2.75,"11", ER196=3,"12", ER196=3.25,"13", ER196=3.5,"14", ER196=3.75,"15",ER196=4,"16", ER196=-0.25, "17", bq=-0.5, "18")</f>
        <v>0</v>
      </c>
      <c r="EU196" s="13" t="n">
        <v>30</v>
      </c>
      <c r="EV196" s="14" t="str">
        <f aca="false">VLOOKUP(EU196,LEYENDA!$G$2:$H$8,2,TRUE())</f>
        <v>25-36</v>
      </c>
      <c r="EW196" s="14" t="str">
        <f aca="false" t="array" ref="EW196">_xlfn.IFS(EV196="0-5","1", EV196="6-12","2", EV196="13-18","3", EV196="19-24","4", EV196="25-36","5", EV196="37-48","6", EV196="49-60","7")</f>
        <v>5</v>
      </c>
    </row>
    <row r="197" customFormat="false" ht="13.5" hidden="false" customHeight="false" outlineLevel="0" collapsed="false">
      <c r="A197" s="41" t="n">
        <v>60</v>
      </c>
      <c r="B197" s="32" t="n">
        <v>1</v>
      </c>
      <c r="C197" s="33" t="n">
        <v>42901</v>
      </c>
      <c r="D197" s="6"/>
      <c r="E197" s="5" t="str">
        <f aca="false">VLOOKUP(A197,'286'!$A$3:$J$600,10,FALSE())</f>
        <v>BARDERAS TIMÓN, ALICIA</v>
      </c>
      <c r="F197" s="4" t="str">
        <f aca="false">VLOOKUP(A197,'286'!$A$3:$I$1768,3,FALSE())</f>
        <v>BARTIA</v>
      </c>
      <c r="G197" s="6" t="n">
        <f aca="false">VLOOKUP(A197,'286'!$A$3:$I$1768,4,FALSE())</f>
        <v>36456</v>
      </c>
      <c r="H197" s="7" t="n">
        <f aca="false">YEAR(C197)-YEAR(G197)</f>
        <v>18</v>
      </c>
      <c r="I197" s="1" t="str">
        <f aca="false">VLOOKUP(H197,LEYENDA!$C$2:$D$6,2,TRUE())</f>
        <v>13-24</v>
      </c>
      <c r="J197" s="5" t="str">
        <f aca="false">VLOOKUP(A197,'286'!$A$3:$I$1768,7,FALSE())</f>
        <v>M</v>
      </c>
      <c r="K197" s="8" t="str">
        <f aca="false">VLOOKUP(A197,'286'!$A$3:$I$1768,2,FALSE())</f>
        <v>OD</v>
      </c>
      <c r="L197" s="4" t="str">
        <f aca="false">VLOOKUP(A197,'286'!$A$3:$I$1768,8,FALSE())</f>
        <v>D</v>
      </c>
      <c r="M197" s="4" t="str">
        <f aca="false">VLOOKUP(A197,'286'!$A$3:$I$1768,9,FALSE())</f>
        <v>D</v>
      </c>
      <c r="N197" s="8" t="str">
        <f aca="false">IF(R197=O197, "MISMA","CONTRARIA")</f>
        <v>MISMA</v>
      </c>
      <c r="O197" s="8" t="str">
        <f aca="false" t="array" ref="O197">_xlfn.IFS(L197="D","1", L197="I","2")</f>
        <v>1</v>
      </c>
      <c r="P197" s="8" t="str">
        <f aca="false" t="array" ref="P197">_xlfn.IFS(K197="OD","1", K197="OI","2")</f>
        <v>1</v>
      </c>
      <c r="Q197" s="1" t="str">
        <f aca="false" t="array" ref="Q197">_xlfn.IFS(J197="M","1", J197="H","2")</f>
        <v>1</v>
      </c>
      <c r="R197" s="8" t="str">
        <f aca="false" t="array" ref="R197">_xlfn.IFS(M197="D","1", M197="I","2")</f>
        <v>1</v>
      </c>
      <c r="S197" s="1" t="str">
        <f aca="false" t="array" ref="S197">_xlfn.IFS(N197="CONTRARIA", "1",N197= "MISMA","2")</f>
        <v>2</v>
      </c>
      <c r="T197" s="1" t="str">
        <f aca="false" t="array" ref="T197">_xlfn.IFS(I197="0-12","1", I197="13-24","2", I197="25-40","3", I197="41-60","4", I197="61-100","5")</f>
        <v>2</v>
      </c>
      <c r="U197" s="9" t="n">
        <v>2</v>
      </c>
      <c r="V197" s="1" t="str">
        <f aca="false">IF(U197="","",IF(AND(U197&gt;=-9,U197&lt;=-6.5),"-9 a -6,5",IF(AND(U197&gt;=-6,U197&lt;=-3.5),"-6 a -3,5",IF(AND(U197&gt;=-3,U197&lt;=-1),"-3 a -1",IF(U197=-0.5,"-0,5",IF(AND(U197&gt;=0,U197&lt;=2.5),"0 a 2,5",IF(AND(U197&gt;=3,U197&lt;=5.5),"3 a 5,5",IF(AND(U197&gt;=6,U197&lt;=8.5),"6 a 8,5",IF(AND(U197&gt;=9,U197&lt;=20),"9 a 20","Fuera de rango")))))))))</f>
        <v>0 a 2,5</v>
      </c>
      <c r="W197" s="11" t="n">
        <f aca="false">IF(V197="","",IF(V197="-9 a -6,5",2,IF(V197="-6 a -3,5",3,IF(V197="-3 a -1",4,IF(V197="-0,5","NORMA",IF(V197="0 a 2,5",5,IF(V197="3 a 5,5",6,IF(V197="6 a 8,5",7,IF(V197="9 a 20",8,"Fuera de rango")))))))))</f>
        <v>5</v>
      </c>
      <c r="X197" s="9" t="n">
        <v>10</v>
      </c>
      <c r="Y197" s="10" t="str">
        <f aca="false">IF(X197="","",IF(AND(X197&gt;=0,X197&lt;=4),"0 a 4",IF(AND(X197&gt;=4.5,X197&lt;=8.5),"4,5 a 8,5",IF(X197=9,"9",IF(AND(X197&gt;=9.5,X197&lt;=13),"9,5 a 13",IF(AND(X197&gt;=13.5,X197&lt;=20),"13,5 a 20",IF(AND(X197&gt;=20.5,X197&lt;=35),"20,5 a 35","Fuera de rango")))))))</f>
        <v>9,5 a 13</v>
      </c>
      <c r="Z197" s="11" t="n">
        <f aca="false">IF(Y197="","",IF(Y197="0 a 4",1,IF(Y197="4,5 a 8,5",2,IF(Y197="9","NORMA",IF(Y197="9,5 a 13",3,IF(Y197="13,5 a 20",4,IF(Y197="20,5 a 35",5,"Fuera de rango")))))))</f>
        <v>3</v>
      </c>
      <c r="AA197" s="9" t="n">
        <v>18</v>
      </c>
      <c r="AB197" s="10" t="str">
        <f aca="false">IF(AA197="","",IF(AND(AA197&gt;=0,AA197&lt;=9),"0 a 9",IF(AND(AA197&gt;=9.5,AA197&lt;=18.5),"9,5 a 18,5",IF(AA197=19,"19",IF(AND(AA197&gt;=19.5,AA197&lt;=28),"19,5 a 28",IF(AND(AA197&gt;=28.5,AA197&lt;=40),"28,5 a 40","Fuera de rango"))))))</f>
        <v>9,5 a 18,5</v>
      </c>
      <c r="AC197" s="11" t="n">
        <f aca="false" t="array" ref="AC197">_xlfn.IFS(AB197="","",AB197="0 a 9",1,AB197="9,5 a 18,5",2,AB197="19","NORMA",AB197="19,5 a 28",3,AB197="28,5 a 40",4,TRUE(),"Fuera de rango")</f>
        <v>2</v>
      </c>
      <c r="AD197" s="9" t="n">
        <v>17</v>
      </c>
      <c r="AE197" s="10" t="str">
        <f aca="false">IF(AD197="","",IF(AND(AD197&gt;=-10,AD197&lt;=0),"De -10 a 0",IF(AND(AD197&gt;=0.5,AD197&lt;=9.5),"0,5 a 9,5",IF(AD197=10,"10",IF(AND(AD197&gt;=10.5,AD197&lt;=20),"10,5 a 20",IF(AND(AD197&gt;=20.5,AD197&lt;=40),"20,5 a 40","Fuera de rango"))))))</f>
        <v>10,5 a 20</v>
      </c>
      <c r="AF197" s="12" t="n">
        <f aca="false">IF(AD197="","",IF(AND(AD197&gt;=-10,AD197&lt;=0),1,IF(AND(AD197&gt;=0.5,AD197&lt;=9.5),2,IF(AD197=10,"NORMA",IF(AND(AD197&gt;=10.5,AD197&lt;=20),3,IF(AND(AD197&gt;=20.5,AD197&lt;=40),4,""))))))</f>
        <v>3</v>
      </c>
      <c r="AG197" s="9" t="n">
        <v>9</v>
      </c>
      <c r="AH197" s="11" t="str">
        <f aca="false">IF(AG197="","",IF(AND(AG197&gt;=0,AG197&lt;=4),"0 a 4",IF(AND(AG197&gt;=4.5,AG197&lt;=8.5),"4,5 a 8,5",IF(AG197=9,"9",IF(AND(AG197&gt;=9.5,AG197&lt;=13),"9,5 a 13",IF(AND(AG197&gt;=13.5,AG197&lt;=25),"13,5 a 25","Fuera de rango"))))))</f>
        <v>9</v>
      </c>
      <c r="AI197" s="11" t="str">
        <f aca="false">IF(AH197="","",IF(AH197="0 a 4",1,IF(AH197="4,5 a 8,5",2,IF(AH197="9","NORMA",IF(AH197="9,5 a 13",3,IF(AH197="13,5 a 25",4,""))))))</f>
        <v>NORMA</v>
      </c>
      <c r="AJ197" s="9" t="n">
        <v>4</v>
      </c>
      <c r="AK197" s="10" t="str">
        <f aca="false">IF(AJ197="","",IF(AND(AJ197&gt;=-15,AJ197&lt;=-10.5),"-15 a -10,5",IF(AND(AJ197&gt;=-10,AJ197&lt;=-4),"-10 a -4",IF(AND(AJ197&gt;=-4.5,AJ197&lt;=0),"-4,5 a 0",IF(AND(AJ197&gt;=0.5,AJ197&lt;=4.5),"0,5 a 4,5",IF(AJ197=5,"5",IF(AND(AJ197&gt;=5.5,AJ197&lt;=10),"5,5 a 10",IF(AND(AJ197&gt;=10.5,AJ197&lt;=20),"10,5 a 20","Fuera de rango"))))))))</f>
        <v>0,5 a 4,5</v>
      </c>
      <c r="AL197" s="11" t="n">
        <f aca="false">IF(AK197="","",IF(AK197="-15 a -10,5",1,IF(AK197="-10 a -4",2,IF(AK197="-4,5 a 0",3,IF(AK197="0,5 a 4,5",4,IF(AK197="5","NORMA",IF(AK197="5,5 a 10",5,IF(AK197="10,5 a 20",6,"Error"))))))))</f>
        <v>4</v>
      </c>
      <c r="AM197" s="9" t="n">
        <v>0</v>
      </c>
      <c r="AN197" s="10" t="str">
        <f aca="false">IF(AM197="","",IF(AND(AM197&gt;=-7.5,AM197&lt;=-5.5),"-7,5 a -5,5",IF(AND(AM197&gt;=-5,AM197&lt;=-3),"-5 a -3",IF(AND(AM197&gt;=-2.5,AM197&lt;=-0.5),"-2,5 a -0,5",IF(AM197=0,"0,00",IF(AND(AM197&gt;=0.5,AM197&lt;=2.5),"0,5 a 2,5",IF(AND(AM197&gt;=3,AM197&lt;=5),"3 a 5",IF(AND(AM197&gt;=5.5,AM197&lt;=7.5),"5,5 a 7,5",IF(AND(AM197&gt;=8,AM197&lt;=10),"8 a 10","Fuera de rango")))))))))</f>
        <v>0,00</v>
      </c>
      <c r="AO197" s="11" t="str">
        <f aca="false">IF(AN197="","",IF(AN197="-7,5 a -5,5",1,IF(AN197="-5 a -3",2,IF(AN197="-2,5 a -0,5",3,IF(AN197="0,00","NORMA",IF(AN197="0,5 a 2,5",4,IF(AN197="3 a 5",5,IF(AN197="5,5 a 7,5",6,IF(AN197="8 a 10",7,"Error")))))))))</f>
        <v>NORMA</v>
      </c>
      <c r="AP197" s="9" t="n">
        <v>-4</v>
      </c>
      <c r="AQ197" s="10" t="str">
        <f aca="false">IF(AP197="","",IF(AND(AP197&gt;=-20,AP197&lt;=-9.5),"-20 a -9,5",IF(AND(AP197&gt;=-9,AP197&lt;=-6.5),"-9 a -6,5",IF(AP197=-6,"-6",IF(AND(AP197&gt;=-5.5,AP197&lt;=-3),"-5,5 a -3",IF(AND(AP197&gt;=-2.5,AP197&lt;=0),"-2,5 a 0",IF(AND(AP197&gt;=0.5,AP197&lt;=3),"0,5 a 3",IF(AND(AP197&gt;=3.5,AP197&lt;=6),"3,5 a 6",IF(AND(AP197&gt;=6.5,AP197&lt;=9),"6,5 a 9",IF(AND(AP197&gt;=9.5,AP197&lt;=20),"9,5 a 20","Fuera de rango"))))))))))</f>
        <v>-5,5 a -3</v>
      </c>
      <c r="AR197" s="11" t="n">
        <f aca="false">IF(AQ197="","",IF(AQ197="-20 a -9,5",1,IF(AQ197="-9 a -6,5",2,IF(AQ197="-6","NORMA",IF(AQ197="-5,5 a -3",3,IF(AQ197="-2,5 a 0",4,IF(AQ197="0,5 a 3",5,IF(AQ197="3,5 a 6",6,IF(AQ197="6,5 a 9",7,IF(AQ197="9,5 a 20",8,""))))))))))</f>
        <v>3</v>
      </c>
      <c r="AS197" s="9" t="n">
        <v>-4</v>
      </c>
      <c r="AT197" s="10" t="str">
        <f aca="false">IF(AS197="","",IF(AND(AS197&gt;=-16,AS197&lt;=-14),"-16 a -14",IF(AND(AS197&gt;=-13.5,AS197&lt;=-11.5),"-13,5 a -11,5",IF(AND(AS197&gt;=-11,AS197&lt;=-9),"-11 a -9",IF(AND(AS197&gt;=-8.5,AS197&lt;=-6.5),"-8,5 a -6,5",IF(AND(AS197&gt;=-6,AS197&lt;=-4),"-6 a -4",IF(AND(AS197&gt;=-3.5,AS197&lt;=-1.5),"-3,5 a -1,5",IF(AND(AS197&gt;=-1,AS197&lt;=1),"-1 a 1",IF(AND(AS197&gt;=1.5,AS197&lt;=3.5),"1,5 a 3,5",IF(AND(AS197&gt;=4,AS197&lt;=6),"4 a 6",IF(AND(AS197&gt;=6.5,AS197&lt;=8.5),"6,5 a 8,5",IF(AND(AS197&gt;=9,AS197&lt;=11),"9 a 11",IF(AND(AS197&gt;=11.5,AS197&lt;=13.5),"11,5 a 13,5",IF(AND(AS197&gt;=14,AS197&lt;=16),"14 a 16",IF(AND(AS197&gt;=16.5,AS197&lt;=18.5),"16,5 a 18,5",IF(AND(AS197&gt;=19,AS197&lt;=21),"19 a 21","Fuera de rango"))))))))))))))))</f>
        <v>-6 a -4</v>
      </c>
      <c r="AU197" s="11" t="n">
        <f aca="false" t="array" ref="AU197">IF(AT197="","",_xlfn.IFS(AT197="-16 a -14",1,AT197="-13,5 a -11,5",2,AT197="-11 a -9",3,AT197="-8,5 a -6,5",4,AT197="-6 a -4",5,AT197="-3,5 a -1,5",6,AT197="-1 a 1",7,AT197="1,5 a 3,5",8,AT197="4 a 6","NORMA",AT197="6,5 a 8,5",9,AT197="9 a 11",10,AT197="11,5 a 13,5",11,AT197="14 a 16",12,AT197="16,5 a 18,5",13,AT197="19 a 21",14,TRUE(),""))</f>
        <v>5</v>
      </c>
      <c r="AV197" s="9" t="n">
        <v>1.25</v>
      </c>
      <c r="AW197" s="10" t="str">
        <f aca="false">IF(AV197="","",IF(AND(AV197&gt;=-1,AV197&lt;=-0.5),"-1 a -0,5",IF(AND(AV197&gt;-0.5,AV197&lt;=0),"De -0,5 a 0",IF(AND(AV197&gt;=0.25,AV197&lt;=0.75),"0,25 a 0,75",IF(AND(AV197&gt;=1,AV197&lt;=1.5),"1 a 1,5",IF(AND(AV197&gt;=1.75,AV197&lt;=2.25),"1,75 a 2,25",IF(AND(AV197&gt;=2.5,AV197&lt;=3),"2,5 a 3",IF(AND(AV197&gt;=3.25,AV197&lt;=3.75),"3,25 a 3,75","Fuera de rango"))))))))</f>
        <v>1 a 1,5</v>
      </c>
      <c r="AX197" s="11" t="n">
        <f aca="false">IF(AW197="","",IF(OR(AW197="-1 a -0,5",AW197="-1 a -0.5"),1,IF(OR(AW197="De -0,5 a 0",AW197="-0,5 a 0",AW197="De -0.5 a 0"),2,IF(OR(AW197="0,25 a 0,75",AW197="0.25 a 0.75"),"NORMA",IF(OR(AW197="1 a 1,5",AW197="1 a 1.5"),3,IF(OR(AW197="1,75 a 2,25",AW197="1.75 a 2.25"),4,IF(OR(AW197="2,5 a 3",AW197="2.5 a 3"),5,IF(OR(AW197="3,25 a 3,75",AW197="3.25 a 3.75"),6,""))))))))</f>
        <v>3</v>
      </c>
      <c r="AY197" s="9" t="n">
        <v>-2</v>
      </c>
      <c r="AZ197" s="10" t="str">
        <f aca="false">IF(AY197="","",IF(AND(AY197&gt;=-20,AY197&lt;=-9.5),"-20 a -9,5",IF(AND(AY197&gt;=-9,AY197&lt;=-6.5),"-9 a -6,5",IF(AY197=-6,"-6",IF(AND(AY197&gt;=-5.5,AY197&lt;=-3),"-5,5 a -3",IF(AND(AY197&gt;=-2.5,AY197&lt;=0),"-2,5 a 0",IF(AND(AY197&gt;=0.5,AY197&lt;=3),"0,5 a 3",IF(AND(AY197&gt;=3.5,AY197&lt;=6),"3,5 a 6","Fuera de rango"))))))))</f>
        <v>-2,5 a 0</v>
      </c>
      <c r="BA197" s="11" t="n">
        <f aca="false">IF(AZ197="","",IF(AZ197="-20 a -9,5",1,IF(AZ197="-9 a -6,5",2,IF(AZ197="-6","NORMA",IF(AZ197="-5,5 a -3",3,IF(AZ197="-2,5 a 0",4,IF(AZ197="0,5 a 3",5,IF(AZ197="3,5 a 6",6,""))))))))</f>
        <v>4</v>
      </c>
      <c r="BB197" s="9" t="n">
        <v>23</v>
      </c>
      <c r="BC197" s="10" t="str">
        <f aca="false" t="array" ref="BC197">IF(BB197="","",_xlfn.IFS(AND(BB197&gt;=0,BB197&lt;=2),"0 a 2",AND(BB197&gt;=2.5,BB197&lt;=4.5),"2,5 a 4,5",AND(BB197&gt;=5,BB197&lt;=7),"5 a 7",AND(BB197&gt;=7.5,BB197&lt;=9.5),"7,5 a 9,5",AND(BB197&gt;=10,BB197&lt;=12),"10 a 12",AND(BB197&gt;=12.5,BB197&lt;=14.5),"12,5 a 14,5",BB197=15,"15",AND(BB197&gt;=15.5,BB197&lt;=17.5),"15,5 a 17,5",AND(BB197&gt;=18,BB197&lt;=20),"18 a 20",AND(BB197&gt;=20.5,BB197&lt;=22.5),"20,5 a 22,5",AND(BB197&gt;=23,BB197&lt;=25),"23 a 25",TRUE(),"Fuera de rango"))</f>
        <v>23 a 25</v>
      </c>
      <c r="BD197" s="11" t="n">
        <f aca="false" t="array" ref="BD197">IF(BC197="","",_xlfn.IFS(BC197="0 a 2",1,BC197="2,5 a 4,5",2,BC197="5 a 7",3,BC197="7,5 a 9,5",4,BC197="10 a 12",5,BC197="12,5 a 14,5",6,BC197="15","NORMA",BC197="15,5 a 17,5",7,BC197="18 a 20",8,BC197="20,5 a 22,5",9,BC197="23 a 25",10,TRUE(),"Fuera de rango"))</f>
        <v>10</v>
      </c>
      <c r="BE197" s="9" t="n">
        <v>26</v>
      </c>
      <c r="BF197" s="10" t="str">
        <f aca="false">IF(BE197="","",IF(AND(BE197&gt;=-20,BE197&lt;=-10),"-20 a -10",IF(AND(BE197&gt;=-9.5,BE197&lt;=0.5),"-9,5 a 0,5",IF(AND(BE197&gt;=1,BE197&lt;=11),"1 a 11",IF(AND(BE197&gt;=11.5,BE197&lt;=20.5),"11,5 a 20,5",IF(BE197=21,"21",IF(AND(BE197&gt;=21.5,BE197&lt;=31.5),"21,5 a 31,5",IF(AND(BE197&gt;=32,BE197&lt;=42),"32 a 42","Fuera de rango"))))))))</f>
        <v>21,5 a 31,5</v>
      </c>
      <c r="BG197" s="11" t="n">
        <f aca="false">IF(BF197="","",IF(BF197="-20 a -10",1,IF(BF197="-9,5 a 0,5",2,IF(BF197="1 a 11",3,IF(BF197="11,5 a 20,5",4,IF(BF197="21","NORMA",IF(BF197="21,5 a 31,5",5,IF(BF197="32 a 42",6,""))))))))</f>
        <v>5</v>
      </c>
      <c r="BH197" s="9" t="n">
        <v>7</v>
      </c>
      <c r="BI197" s="10" t="str">
        <f aca="false">IF(BH197="","",IF(AND(BH197&gt;=-20,BH197&lt;=-15),"-20 a -15",IF(AND(BH197&gt;=-14.5,BH197&lt;=-9.5),"-14,5 a -9,5",IF(AND(BH197&gt;=-9,BH197&lt;=-4),"-9 a -4",IF(AND(BH197&gt;=-3.5,BH197&lt;=2.5),"-3,5 a 2,5",IF(AND(BH197&gt;=3,BH197&lt;=8),"3 a 8",IF(AND(BH197&gt;=8.5,BH197&lt;=14.5),"8,5 a 14,5",IF(BH197=15,"15",IF(AND(BH197&gt;=15.5,BH197&lt;=20.5),"15,5 a 20,5",IF(AND(BH197&gt;=21,BH197&lt;=26),"21 a 26","Fuera de rango"))))))))))</f>
        <v>3 a 8</v>
      </c>
      <c r="BJ197" s="11" t="n">
        <f aca="false">IF(BI197="","",IF(BI197="-20 a -15",1,IF(BI197="-14,5 a -9,5",2,IF(BI197="-9 a -4",3,IF(BI197="-3,5 a 2,5",4,IF(BI197="3 a 8",5,IF(BI197="8,5 a 14,5",6,IF(BI197="15","NORMA",IF(BI197="15,5 a 20,5",7,IF(BI197="21 a 26",8,IF(BI197="26,5 a 31,5",9,"")))))))))))</f>
        <v>5</v>
      </c>
      <c r="BK197" s="9" t="n">
        <v>11</v>
      </c>
      <c r="BL197" s="10" t="str">
        <f aca="false">IF(BK197="","",IF(AND(BK197&gt;=0,BK197&lt;=2),"0 - 2",IF(AND(BK197&gt;=2.5,BK197&lt;=4.5),"2,5 - 4,5",IF(AND(BK197&gt;=5,BK197&lt;=7),"5 - 7",IF(AND(BK197&gt;=7.5,BK197&lt;=9.5),"7,5 - 9,5",IF(AND(BK197&gt;=10,BK197&lt;=12),"10 - 12",IF(AND(BK197&gt;=12.5,BK197&lt;=13.5),"12,5 - 13,5",IF(BK197=14,"14",IF(AND(BK197&gt;=14.5,BK197&lt;=16.5),"14,5 - 16,5",IF(AND(BK197&gt;=17,BK197&lt;=19),"17 - 19",IF(AND(BK197&gt;=19.5,BK197&lt;=21.5),"19,5 - 21,5",IF(AND(BK197&gt;=22,BK197&lt;=24),"22 - 24",IF(AND(BK197&gt;=24.5,BK197&lt;=26.5),"24,5 - 26,5",IF(AND(BK197&gt;=27,BK197&lt;=29),"27 - 29",IF(AND(BK197&gt;=29.5,BK197&lt;=30),"29,5 - 30","Fuera de rango")))))))))))))))</f>
        <v>10 - 12</v>
      </c>
      <c r="BM197" s="11" t="n">
        <f aca="false">IF(BL197="","",IF(BL197="0 - 2",1,IF(BL197="2,5 - 4,5",2,IF(BL197="5 - 7",3,IF(BL197="7,5 - 9,5",4,IF(BL197="10 - 12",5,IF(BL197="12,5 - 13,5",6,IF(BL197="14","NORMA",IF(BL197="14,5 - 16,5",7,IF(BL197="17 - 19",8,IF(BL197="19,5 - 21,5",9,IF(BL197="22 - 24",10,IF(BL197="24,5 - 26,5",11,IF(BL197="27 - 29",12,IF(BL197="29,5 - 30",13,"")))))))))))))))</f>
        <v>5</v>
      </c>
      <c r="BN197" s="9" t="n">
        <v>12</v>
      </c>
      <c r="BO197" s="10" t="str">
        <f aca="false">IF(BN197="","",IF(AND(BN197&gt;=-20,BN197&lt;=-10),"-20 a -10",IF(AND(BN197&gt;=-9.5,BN197&lt;=0.5),"-9,5 a 0,5",IF(AND(BN197&gt;=1,BN197&lt;=11),"1 a 11",IF(AND(BN197&gt;=11.5,BN197&lt;=21.5),"11,5 a 21,5",IF(BN197=22,"22",IF(AND(BN197&gt;=22.5,BN197&lt;=32.5),"22,5 a 32,5",IF(AND(BN197&gt;=33,BN197&lt;=43),"33 a 43","Fuera de rango"))))))))</f>
        <v>11,5 a 21,5</v>
      </c>
      <c r="BP197" s="11" t="n">
        <f aca="false">IF(BO197="","",IF(BO197="-20 a -10",1,IF(BO197="-9,5 a 0,5",2,IF(BO197="1 a 11",3,IF(BO197="11,5 a 21,5",4,IF(BO197="22","NORMA",IF(BO197="22,5 a 32,5",5,IF(BO197="33 a 43",6,""))))))))</f>
        <v>4</v>
      </c>
      <c r="BQ197" s="9" t="n">
        <v>4</v>
      </c>
      <c r="BR197" s="10" t="str">
        <f aca="false">IF(BQ197="","",IF(AND(BQ197&gt;=-20,BQ197&lt;=-15),"-20 a -15",IF(AND(BQ197&gt;=-14.5,BQ197&lt;=-9.5),"-14,5 a -9,5",IF(AND(BQ197&gt;=-9,BQ197&lt;=-4),"-9 a -4",IF(AND(BQ197&gt;=-3.5,BQ197&lt;=2.5),"-3,5 a 2,5",IF(AND(BQ197&gt;=3,BQ197&lt;=8),"3 a 8",IF(AND(BQ197&gt;=8.5,BQ197&lt;=13.5),"8,5 a 13,5",IF(AND(BQ197&gt;=14,BQ197&lt;=17.5),"14 a 17,5",IF(BQ197=18,"18",IF(AND(BQ197&gt;=18.5,BQ197&lt;=23.5),"18,5 a 23,5",IF(AND(BQ197&gt;=24,BQ197&lt;=29),"24 a 29",IF(AND(BQ197&gt;=29.5,BQ197&lt;=34.5),"29,5 a 34,5",IF(AND(BQ197&gt;=35,BQ197&lt;=40),"35 a 40","Fuera de rango")))))))))))))</f>
        <v>3 a 8</v>
      </c>
      <c r="BS197" s="11" t="n">
        <f aca="false">IF(BR197="","",IF(BR197="-20 a -15",1,IF(BR197="-14,5 a -9,5",2,IF(BR197="-9 a -4",3,IF(BR197="-3,5 a 2,5",4,IF(BR197="3 a 8",5,IF(BR197="8,5 a 13,5",6,IF(BR197="14 a 17,5",7,IF(BR197="18","NORMA",IF(BR197="18,5 a 23,5",8,IF(BR197="24 a 29",9,IF(BR197="29,5 a 34,5",10,IF(BR197="35 a 40",11,"")))))))))))))</f>
        <v>5</v>
      </c>
      <c r="BT197" s="9" t="n">
        <v>0</v>
      </c>
      <c r="BU197" s="10" t="str">
        <f aca="false">IF(BT197="","",IF(AND(BT197&gt;=-20,BT197&lt;=-18),"-20 a -18",IF(AND(BT197&gt;=-17.5,BT197&lt;=-15.5),"-17,5 a -15,5",IF(AND(BT197&gt;=-15,BT197&lt;=-13),"-15 a -13",IF(AND(BT197&gt;=-12.5,BT197&lt;=-10.5),"-12,5 a -10,5",IF(AND(BT197&gt;=-10,BT197&lt;=-8),"-10 a -8",IF(AND(BT197&gt;=-7.5,BT197&lt;=-5.5),"-7,5 a -5,5",IF(AND(BT197&gt;=-5,BT197&lt;=-3),"-5 a -3",IF(AND(BT197&gt;=-2.5,BT197&lt;=-0.5),"-2,5 a -0,5",IF(BT197=0,"0",IF(AND(BT197&gt;=0.5,BT197&lt;=2.5),"0,5 a 2,5",IF(AND(BT197&gt;=3,BT197&lt;=5),"3 a 5",IF(AND(BT197&gt;=5.5,BT197&lt;=7.5),"5,5 a 7,5",IF(AND(BT197&gt;=8,BT197&lt;=10),"8 a 10",IF(AND(BT197&gt;=10.5,BT197&lt;=12.5),"10,5 a 12,5",IF(AND(BT197&gt;=13,BT197&lt;=15),"13 a 15",IF(AND(BT197&gt;=15.5,BT197&lt;=17.5),"15,5 a 17,5",IF(AND(BT197&gt;=18,BT197&lt;=20),"18 a 20","Fuera de rango"))))))))))))))))))</f>
        <v>0</v>
      </c>
      <c r="BV197" s="11" t="str">
        <f aca="false">IF(BT197="","",IF(BT197=0,"NORMA",IF(AND(BT197&gt;=-20,BT197&lt;=-18),2,IF(AND(BT197&gt;=-17.5,BT197&lt;=-15.5),2,IF(AND(BT197&gt;=-15,BT197&lt;=-13),3,IF(AND(BT197&gt;=-12.5,BT197&lt;=-10.5),4,IF(AND(BT197&gt;=-10,BT197&lt;=-8),5,IF(AND(BT197&gt;=-7.5,BT197&lt;=-5.5),6,IF(AND(BT197&gt;=-5,BT197&lt;=-3),7,IF(AND(BT197&gt;=-2.5,BT197&lt;=-0.5),8,IF(AND(BT197&gt;=0.5,BT197&lt;=2.5),9,IF(AND(BT197&gt;=3,BT197&lt;=5),10,IF(AND(BT197&gt;=5.5,BT197&lt;=7.5),11,IF(AND(BT197&gt;=8,BT197&lt;=10),12,IF(AND(BT197&gt;=10.5,BT197&lt;=12.5),13,IF(AND(BT197&gt;=13,BT197&lt;=15),14,IF(AND(BT197&gt;=15.5,BT197&lt;=17.5),15,IF(AND(BT197&gt;=18,BT197&lt;=20),16,"Fuera de rango"))))))))))))))))))</f>
        <v>NORMA</v>
      </c>
      <c r="BW197" s="9" t="n">
        <v>-4</v>
      </c>
      <c r="BX197" s="10" t="n">
        <f aca="false">18.5- (0.3*H197)</f>
        <v>13.1</v>
      </c>
      <c r="BY197" s="10" t="n">
        <f aca="false">(BW197)-(BX197)</f>
        <v>-17.1</v>
      </c>
      <c r="BZ197" s="10" t="str">
        <f aca="false">IF(BY197="","",IF(BY197&lt;-27.5,"De -30 a -28",IF(BY197&lt;-25,"De -27,5 a -25,5",IF(BY197&lt;-22.5,"De -25 a -23",IF(BY197&lt;-20,"De -22,5 a -20,5",IF(BY197&lt;-17.5,"De -20 a -18",IF(BY197&lt;-15,"De -17,5 a -15,5",IF(BY197&lt;-12.5,"De -15 a -13",IF(BY197&lt;-10,"De -12,5 a -10,5",IF(BY197&lt;-7.5,"De -10 a -8",IF(BY197&lt;-5,"De -7,5 a -5,5",IF(BY197&lt;-2.5,"De -5 a -3",IF(BY197&lt;0,"De -2,5 a -0,5",IF(BY197&lt;2.5,"De 0 a 2",IF(BY197&lt;5,"De 2,5 a 4,5",IF(BY197&lt;7.5,"De 5 a 7",IF(BY197&lt;10,"De 7,5 a 9,5",IF(BY197&lt;12.5,"De 10 a 12",IF(BY197&lt;15,"De 12,5 a 14,5",IF(BY197&lt;17.5,"De 15 a 17",IF(BY197&lt;20,"De 17,5 a 19,5",IF(BY197&lt;22.5,"De 20 a 22",IF(BY197&lt;25,"De 22,5 a 24,5",IF(BY197&lt;27.5,"De 25 a 27","De 27,5 a 30"))))))))))))))))))))))))</f>
        <v>De -17,5 a -15,5</v>
      </c>
      <c r="CA197" s="12" t="n">
        <f aca="false">IF(BY197="","",IF(BY197&lt;=-28,1,IF(BY197&lt;=-25.5,2,IF(BY197&lt;=-23,3,IF(BY197&lt;=-20.5,4,IF(BY197&lt;=-18,5,IF(BY197&lt;=-15.5,6,IF(BY197&lt;=-13,7,IF(BY197&lt;=-10.5,8,IF(BY197&lt;=-8,9,IF(BY197&lt;=-5.5,10,IF(BY197&lt;=-3,11,IF(BY197&lt;=-0.5,12,IF(BY197&lt;=2,13,IF(BY197&lt;=4.5,14,IF(BY197&lt;=7,15,IF(BY197&lt;=9.5,16,IF(BY197&lt;=12,17,IF(BY197&lt;=14.5,18,IF(BY197&lt;=17,19,IF(BY197&lt;=19.5,20,IF(BY197&lt;=22,21,IF(BY197&lt;=24.5,22,IF(BY197&lt;=27,23,IF(BY197&lt;=30,24,"Fuera de rango")))))))))))))))))))))))))</f>
        <v>6</v>
      </c>
      <c r="CB197" s="9" t="n">
        <v>-5</v>
      </c>
      <c r="CC197" s="10" t="n">
        <f aca="false">18.5- (0.3*H197)</f>
        <v>13.1</v>
      </c>
      <c r="CD197" s="10" t="n">
        <f aca="false">(CB197)-(CC197)</f>
        <v>-18.1</v>
      </c>
      <c r="CE197" s="10" t="str">
        <f aca="false">IF(CD197="","",IF(CD197&lt;-27.5,"De -30 a -28",IF(CD197&lt;-25,"De -27,5 a -25,5",IF(CD197&lt;-22.5,"De -25 a -23",IF(CD197&lt;-20,"De -22,5 a -20,5",IF(CD197&lt;-17.5,"De -20 a -18",IF(CD197&lt;-15,"De -17,5 a -15,5",IF(CD197&lt;-12.5,"De -15 a -13",IF(CD197&lt;-10,"De -12,5 a -10,5",IF(CD197&lt;-7.5,"De -10 a -8",IF(CD197&lt;-5,"De -7,5 a -5,5",IF(CD197&lt;-2.5,"De -5 a -3",IF(CD197&lt;0,"De -2,5 a -0,5",IF(CD197&lt;=2,"De 0 a 2",IF(CD197&lt;=4.5,"De 2,5 a 4,5",IF(CD197&lt;=7,"De 5 a 7",IF(CD197&lt;=9.5,"De 7,5 a 9,5",IF(CD197&lt;=12,"De 10 a 12",IF(CD197&lt;=14.5,"De 12,5 a 14,5",IF(CD197&lt;=17,"De 15 a 17",IF(CD197&lt;=19.5,"De 17,5 a 19,5",IF(CD197&lt;=22,"De 20 a 22",IF(CD197&lt;=24.5,"De 22,5 a 24,5",IF(CD197&lt;=27,"De 25 a 27","De 27,5 a 30"))))))))))))))))))))))))</f>
        <v>De -20 a -18</v>
      </c>
      <c r="CF197" s="12" t="n">
        <f aca="false">IF(CD197="","",IF(CD197&lt;-27.5,1,IF(CD197&lt;-25,2,IF(CD197&lt;-22.5,3,IF(CD197&lt;-20,4,IF(CD197&lt;-17.5,5,IF(CD197&lt;-15,6,IF(CD197&lt;-12.5,7,IF(CD197&lt;-10,8,IF(CD197&lt;-7.5,9,IF(CD197&lt;-5,10,IF(CD197&lt;-2.5,11,IF(CD197&lt;0,12,IF(CD197&lt;2.5,13,IF(CD197&lt;5,14,IF(CD197&lt;7.5,15,IF(CD197&lt;10,16,IF(CD197&lt;12.5,17,IF(CD197&lt;15,18,IF(CD197&lt;17.5,19,IF(CD197&lt;20,20,IF(CD197&lt;22.5,21,IF(CD197&lt;25,22,IF(CD197&lt;27.5,23,24))))))))))))))))))))))))</f>
        <v>5</v>
      </c>
      <c r="CG197" s="9" t="n">
        <v>-2</v>
      </c>
      <c r="CH197" s="10" t="str">
        <f aca="false">IF(CG197="","",IF(AND(CG197&gt;=-10,CG197&lt;=-9.5),"-10 a -9,5",IF(AND(CG197&gt;-9.5,CG197&lt;=-8.5),"-9 a -8,5",IF(AND(CG197&gt;-8.5,CG197&lt;=-7.5),"-8 a -7,5",IF(AND(CG197&gt;-7.5,CG197&lt;=-6.5),"-7 a -6,5",IF(AND(CG197&gt;-6.5,CG197&lt;=-5.5),"-6 a -5,5",IF(AND(CG197&gt;-5.5,CG197&lt;=-4.5),"-5 a -4,5",IF(AND(CG197&gt;-4.5,CG197&lt;=-3.5),"-4 a -3,5",IF(AND(CG197&gt;-3.5,CG197&lt;=-2.5),"-3 a -2,5",IF(CG197=-2.25,"-2,25",IF(AND(CG197&gt;-2.5,CG197&lt;=-1.5),"-2 a -1,5",IF(AND(CG197&gt;-1.5,CG197&lt;=-0.5),"-1 a -0,5",IF(AND(CG197&gt;-0.5,CG197&lt;=0.5),"0 a 0,5",IF(AND(CG197&gt;0.5,CG197&lt;=1.5),"1 a 1,5",IF(AND(CG197&gt;1.5,CG197&lt;=2.5),"2 a 2,5",IF(AND(CG197&gt;2.5,CG197&lt;=3.5),"3 a 3,5",IF(AND(CG197&gt;3.5,CG197&lt;=4.5),"4 a 4,5",IF(AND(CG197&gt;4.5,CG197&lt;=5.5),"5 a 5,5",IF(AND(CG197&gt;5.5,CG197&lt;=6.5),"6 a 6,5",IF(AND(CG197&gt;6.5,CG197&lt;=7.5),"7 a 7,5",IF(AND(CG197&gt;7.5,CG197&lt;=8.5),"8 a 8,5",IF(AND(CG197&gt;8.5,CG197&lt;=9.5),"9 a 9,5",IF(CG197&gt;=10,"10","Fuera de rango")))))))))))))))))))))))</f>
        <v>-2 a -1,5</v>
      </c>
      <c r="CI197" s="11" t="n">
        <f aca="false">IF(CG197="","",IF(CG197=-2.25,"NORMA",IF(CG197&lt;=-9.5,1,IF(CG197&lt;=-8.5,2,IF(CG197&lt;=-7.5,3,IF(CG197&lt;=-6.5,4,IF(CG197&lt;=-5.5,5,IF(CG197&lt;=-4.5,6,IF(CG197&lt;=-3.5,7,IF(CG197&lt;=-2.5,8,IF(CG197&lt;=-1.5,9,IF(CG197&lt;=-0.5,10,IF(CG197&lt;=0.5,11,IF(CG197&lt;=1.5,12,IF(CG197&lt;=2.5,13,IF(CG197&lt;=3.5,14,IF(CG197&lt;=4.5,15,IF(CG197&lt;=5.5,16,IF(CG197&lt;=6.5,17,IF(CG197&lt;=7.5,18,IF(CG197&lt;=8.5,19,IF(CG197&lt;=9.5,20,IF(CG197=10,21,"Fuera de rango")))))))))))))))))))))))</f>
        <v>9</v>
      </c>
      <c r="CJ197" s="9" t="n">
        <v>1.75</v>
      </c>
      <c r="CK197" s="10" t="str">
        <f aca="false">IF(CJ197="","",IF(AND(CJ197&gt;=-6,CJ197&lt;=-5.5),"-6 a -5,5",IF(AND(CJ197&gt;-5.5,CJ197&lt;=-4.5),"-5 a -4,5",IF(AND(CJ197&gt;-4.5,CJ197&lt;=-3.5),"-4 a -3,5",IF(AND(CJ197&gt;-3.5,CJ197&lt;=-2.5),"-3 a -2,5",IF(AND(CJ197&gt;-2.5,CJ197&lt;=-1.5),"-2 a -1,5",IF(AND(CJ197&gt;-1.5,CJ197&lt;=-0.5),"-1 a -0,5",IF(AND(CJ197&gt;-0.5,CJ197&lt;=0.5),"0 a 0,5",IF(AND(CJ197&gt;0.5,CJ197&lt;=1.5),"1 a 1,5",IF(AND(CJ197&gt;1.5,CJ197&lt;2.5),"2",IF(AND(CJ197&gt;=2.5,CJ197&lt;=3),"2,5 a 3",IF(AND(CJ197&gt;3,CJ197&lt;=4),"3,5 a 4",IF(AND(CJ197&gt;4,CJ197&lt;=5),"4,5 a 5",IF(AND(CJ197&gt;5,CJ197&lt;=6),"5,5 a 6",IF(AND(CJ197&gt;6,CJ197&lt;=7),"6,5 a 7",IF(AND(CJ197&gt;7,CJ197&lt;=8),"7,5 a 8",IF(AND(CJ197&gt;8,CJ197&lt;=9.5),"8,5 a 9,5",IF(CJ197=10,"10","Fuera de rango"))))))))))))))))))</f>
        <v>2</v>
      </c>
      <c r="CL197" s="11" t="str">
        <f aca="false">IF(CK197="","",IF(OR(CK197="-6 a -5,5",CK197="-6 - -5,5"),1,IF(OR(CK197="-5 a -4,5",CK197="-5 - -4,5"),2,IF(OR(CK197="-4 a -3,5",CK197="-4 - -3,5"),3,IF(OR(CK197="-3 a -2,5",CK197="-3 - -2,5"),4,IF(OR(CK197="-2 a -1,5",CK197="-2 - -1,5"),5,IF(OR(CK197="-1 a -0,5",CK197="-1 - -0,5"),6,IF(OR(CK197="0 a 0,5",CK197="0 - 0,5"),7,IF(OR(CK197="1 a 1,5",CK197="1 - 1,5"),8,IF(CK197="2","NORMA",IF(OR(CK197="2,5 a 3",CK197="2,5 - 3"),9,IF(OR(CK197="3,5 a 4",CK197="3,5 - 4"),10,IF(OR(CK197="4,5 a 5",CK197="4,5 - 5"),11,IF(OR(CK197="5,5 a 6",CK197="5,5 - 6"),12,IF(OR(CK197="6,5 a 7",CK197="6,5 - 7"),13,IF(OR(CK197="7,5 a 8",CK197="7,5 - 8"),14,IF(OR(CK197="8,5 a 9",CK197="8,5 - 9,5",CK197="9 a 9,5"),15,IF(CK197="10",15,IF(OR(CK197="0,5 a 1",CK197="0,5 - 1"),7,"Fuera de rango")))))))))))))))))))</f>
        <v>NORMA</v>
      </c>
      <c r="CM197" s="10" t="n">
        <v>0</v>
      </c>
      <c r="CN197" s="10" t="str">
        <f aca="false">IF(CM197=0,"0", " ")</f>
        <v>0</v>
      </c>
      <c r="CO197" s="10" t="str">
        <f aca="false">IF(CM197&gt;0,"EME"," ")</f>
        <v> </v>
      </c>
      <c r="CP197" s="10" t="n">
        <v>0</v>
      </c>
      <c r="CQ197" s="10" t="str">
        <f aca="false">IF(CP197&gt;0,"0", " ")</f>
        <v> </v>
      </c>
      <c r="CR197" s="10" t="str">
        <f aca="false">IF(CP197&gt;0,"EME"," ")</f>
        <v> </v>
      </c>
      <c r="CS197" s="9" t="n">
        <v>0</v>
      </c>
      <c r="CT197" s="10" t="str">
        <f aca="false">IF(CS197&gt;0,"1", " ")</f>
        <v> </v>
      </c>
      <c r="CU197" s="10" t="str">
        <f aca="false">IF(CS197&gt;0,"HIP"," ")</f>
        <v> </v>
      </c>
      <c r="CV197" s="9" t="n">
        <v>0</v>
      </c>
      <c r="CW197" s="10" t="str">
        <f aca="false">IF(CV197&gt;0,"1", " ")</f>
        <v> </v>
      </c>
      <c r="CX197" s="10" t="str">
        <f aca="false">IF(CV197&gt;0,"HIP"," ")</f>
        <v> </v>
      </c>
      <c r="CY197" s="9" t="n">
        <v>-1</v>
      </c>
      <c r="CZ197" s="11" t="str">
        <f aca="false">IF(CY197&lt;0,"2"," ")</f>
        <v>2</v>
      </c>
      <c r="DA197" s="11" t="str">
        <f aca="false">IF(CY197&lt;0,"MIO"," ")</f>
        <v>MIO</v>
      </c>
      <c r="DB197" s="9" t="n">
        <v>-1</v>
      </c>
      <c r="DC197" s="11" t="str">
        <f aca="false">IF(DB197&lt;0,"2"," ")</f>
        <v>2</v>
      </c>
      <c r="DD197" s="11" t="str">
        <f aca="false">IF(DB197&lt;0,"MIO"," ")</f>
        <v>MIO</v>
      </c>
      <c r="DE197" s="9" t="n">
        <v>0</v>
      </c>
      <c r="DF197" s="11" t="str">
        <f aca="false">IF(DE197&lt;0,"3"," ")</f>
        <v> </v>
      </c>
      <c r="DG197" s="11" t="str">
        <f aca="false">IF(DE197&lt;0,"AST"," ")</f>
        <v> </v>
      </c>
      <c r="DH197" s="9" t="n">
        <v>0</v>
      </c>
      <c r="DI197" s="11" t="str">
        <f aca="false">IF(DH197&lt;0,"3"," ")</f>
        <v> </v>
      </c>
      <c r="DJ197" s="11" t="str">
        <f aca="false">IF(DH197&lt;0,"AST"," ")</f>
        <v> </v>
      </c>
      <c r="DK197" s="9" t="n">
        <v>0</v>
      </c>
      <c r="DL197" s="10" t="str">
        <f aca="false">IF(DK197&gt;0,"4"," ")</f>
        <v> </v>
      </c>
      <c r="DM197" s="10" t="str">
        <f aca="false">IF(DK197&gt;0,"PRE"," ")</f>
        <v> </v>
      </c>
      <c r="DN197" s="9" t="n">
        <v>0</v>
      </c>
      <c r="DO197" s="10" t="str">
        <f aca="false">IF(DN197&gt;0,"4"," ")</f>
        <v> </v>
      </c>
      <c r="DP197" s="10" t="str">
        <f aca="false">IF(DN197&gt;0,"PRE"," ")</f>
        <v> </v>
      </c>
      <c r="DQ197" s="12" t="n">
        <v>1</v>
      </c>
      <c r="DR197" s="12" t="n">
        <v>1</v>
      </c>
      <c r="DS197" s="12" t="str">
        <f aca="false">CONCATENATE(CO197,CU197,DA197,DG197,DM197)</f>
        <v>  MIO  </v>
      </c>
      <c r="DT197" s="10" t="str">
        <f aca="false" t="array" ref="DT197">_xlfn.IFS(DS197="EME    ","0", DS197=" HIP   ","1", DS197="  MIO  ","2", DS197="   AST ","3", DS197="    PRE","4", DS197="EME   PRE","5", DS197=" HIP  PRE","6", DS197=" HIP AST ","7", DS197="  MIO PRE","8", DS197="  MIOAST ","9", DS197="   ASTPRE","10",DS197=" HIP ASTPRE","11", DS197="  MIOASTPRE","12", DS197="     ","0")</f>
        <v>2</v>
      </c>
      <c r="DU197" s="1" t="s">
        <v>153</v>
      </c>
      <c r="DV197" s="1" t="str">
        <f aca="false" t="array" ref="DV197">_xlfn.IFS(DU197="SI","2", DU197="NO","1")</f>
        <v>2</v>
      </c>
      <c r="DW197" s="10" t="n">
        <v>0</v>
      </c>
      <c r="DX197" s="11" t="str">
        <f aca="false">IF(DW197=0,"1","2")</f>
        <v>1</v>
      </c>
      <c r="DY197" s="11" t="str">
        <f aca="false" t="array" ref="DY197">_xlfn.IFS(DW197=0,"0", DW197=0.25, "1", DW197=0.5,"2", DW197=0.75,"3", DW197=1,"4",DW197=1.25,"5", DW197=1.5,"6", DW197=1.75,"7", DW197=2,"8")</f>
        <v>0</v>
      </c>
      <c r="DZ197" s="10" t="n">
        <v>0</v>
      </c>
      <c r="EA197" s="11" t="str">
        <f aca="false">IF(DZ197=0,"1","2")</f>
        <v>1</v>
      </c>
      <c r="EB197" s="11" t="str">
        <f aca="false" t="array" ref="EB197">_xlfn.IFS(DZ197=0,"0", DZ197=0.25, "1", DZ197=0.5,"2", DZ197=0.75,"3", DZ197=1,"4",DZ197=1.25,"5", DZ197=1.5,"6", DZ197=1.75,"7", DZ197=2,"8")</f>
        <v>0</v>
      </c>
      <c r="EC197" s="10" t="n">
        <v>-1</v>
      </c>
      <c r="ED197" s="10" t="str">
        <f aca="false">IF(EC197=0,"1","2")</f>
        <v>2</v>
      </c>
      <c r="EE197" s="11" t="str">
        <f aca="false" t="array" ref="EE197">_xlfn.IFS(EC197=0,"0", EC197=-0.25, "1", EC197=-0.5,"2", EC197=-0.75,"3", EC197=-1,"4",EC197=-1.25,"5", EC197=-1.5,"6", EC197=-1.75,"7", EC197=-2,"8", EC197=-2.25,"9",EC197=-2.5,"10", EC197=-2.75,"11", EC197=-3,"12", EC197=-3.25,"13", EC197=-3.5,"14", EC197=-3.75,"15",EC197=-4,"16")</f>
        <v>4</v>
      </c>
      <c r="EF197" s="10" t="n">
        <v>-1</v>
      </c>
      <c r="EG197" s="10" t="str">
        <f aca="false">IF(EF197=0,"1","2")</f>
        <v>2</v>
      </c>
      <c r="EH197" s="11" t="str">
        <f aca="false" t="array" ref="EH197">_xlfn.IFS(EF197=0,"0", EF197=-0.25, "1", EF197=-0.5,"2", EF197=-0.75,"3", EF197=-1,"4",EF197=-1.25,"5", EF197=-1.5,"6", EF197=-1.75,"7", EF197=-2,"8", EF197=-2.25,"9",EF197=-2.5,"10", EF197=-2.75,"11", EF197=-3,"12", EF197=-3.25,"13", EF197=-3.5,"14", EF197=-3.75,"15",EF197=-4,"16")</f>
        <v>4</v>
      </c>
      <c r="EI197" s="10" t="n">
        <v>0</v>
      </c>
      <c r="EJ197" s="11" t="str">
        <f aca="false">IF(EI197=0,"1","2")</f>
        <v>1</v>
      </c>
      <c r="EK197" s="11" t="str">
        <f aca="false" t="array" ref="EK197">_xlfn.IFS(EI197=0,"0", EI197=-0.25, "1", EI197=-0.5,"2", EI197=-0.75,"3", EI197=-1,"4",EI197=-1.25,"5", EI197=-1.5,"6", EI197=-1.75,"7", EI197=-2,"8", EI197=-2.25,"9", EI197=-2.25,"9",EI197=-2.5,"10", EI197=-2.75,"11", EI197=-3,"12", EI197=-3.25,"13", EI197=-3.5,"14", EI197=-3.75,"15",EI197=-4,"16", EI197=0.25, "17", EI197=0.5, "18")</f>
        <v>0</v>
      </c>
      <c r="EL197" s="10" t="n">
        <v>0</v>
      </c>
      <c r="EM197" s="11" t="str">
        <f aca="false">IF(EL197=0,"1","2")</f>
        <v>1</v>
      </c>
      <c r="EN197" s="11" t="str">
        <f aca="false" t="array" ref="EN197">_xlfn.IFS(EL197=0.25,"17",EL197=0.5,"18", EL197=0,"0", EL197=-0.25, "1", EL197=-0.5,"2", EL197=-0.75,"3", EL197=-1,"4",EL197=-1.25,"5", EL197=-1.5,"6", EL197=-1.75,"7", EL197=-2,"8",EL197= -2.25,"9",EL197=-2.5,"10",EL197= -2.75,"11",EL197= -3,"12",EL197= -3.25,"13",EL197= -3.5,"14",EL197= -3.75,"15",EL197=-4,"16")</f>
        <v>0</v>
      </c>
      <c r="EO197" s="10" t="n">
        <v>0</v>
      </c>
      <c r="EP197" s="11" t="str">
        <f aca="false">IF(EO197=0,"1","2")</f>
        <v>1</v>
      </c>
      <c r="EQ197" s="11" t="str">
        <f aca="false" t="array" ref="EQ197">_xlfn.IFS(EO197=0,"0", EO197=0.25, "1", EO197=0.5,"2", EO197=0.75,"3", EO197=1,"4",EO197=1.25,"5", EO197=1.5,"6", EO197=1.75,"7", EO197=2,"8", EO197=2.25,"9", EO197=2.25,"9",EO197=2.5,"10", EO197=2.75,"11", EO197=3,"12", EO197=3.25,"13", EO197=3.5,"14", EO197=3.75,"15",EO197=4,"16", EO197=-0.25, "17", bq=-0.5, "18")</f>
        <v>0</v>
      </c>
      <c r="ER197" s="10" t="n">
        <v>0</v>
      </c>
      <c r="ES197" s="11" t="str">
        <f aca="false">IF(ER197=0,"1","2")</f>
        <v>1</v>
      </c>
      <c r="ET197" s="11" t="str">
        <f aca="false" t="array" ref="ET197">_xlfn.IFS(ER197=0,"0", ER197=0.25, "1", ER197=0.5,"2", ER197=0.75,"3", ER197=1,"4",ER197=1.25,"5", ER197=1.5,"6", ER197=1.75,"7", ER197=2,"8", ER197=2.25,"9", ER197=2.25,"9",ER197=2.5,"10", ER197=2.75,"11", ER197=3,"12", ER197=3.25,"13", ER197=3.5,"14", ER197=3.75,"15",ER197=4,"16", ER197=-0.25, "17", bq=-0.5, "18")</f>
        <v>0</v>
      </c>
      <c r="EU197" s="13" t="n">
        <v>24</v>
      </c>
      <c r="EV197" s="14" t="str">
        <f aca="false">VLOOKUP(EU197,LEYENDA!$G$2:$H$8,2,TRUE())</f>
        <v>19-24</v>
      </c>
      <c r="EW197" s="14" t="str">
        <f aca="false" t="array" ref="EW197">_xlfn.IFS(EV197="0-5","1", EV197="6-12","2", EV197="13-18","3", EV197="19-24","4", EV197="25-36","5", EV197="37-48","6", EV197="49-60","7")</f>
        <v>4</v>
      </c>
    </row>
    <row r="198" customFormat="false" ht="13.5" hidden="false" customHeight="false" outlineLevel="0" collapsed="false">
      <c r="A198" s="41" t="n">
        <v>60</v>
      </c>
      <c r="B198" s="35" t="n">
        <v>2</v>
      </c>
      <c r="C198" s="33" t="n">
        <v>43664</v>
      </c>
      <c r="D198" s="6"/>
      <c r="E198" s="5" t="str">
        <f aca="false">VLOOKUP(A198,'286'!$A$3:$J$600,10,FALSE())</f>
        <v>BARDERAS TIMÓN, ALICIA</v>
      </c>
      <c r="F198" s="4" t="str">
        <f aca="false">VLOOKUP(A198,'286'!$A$3:$I$1768,3,FALSE())</f>
        <v>BARTIA</v>
      </c>
      <c r="G198" s="6" t="n">
        <f aca="false">VLOOKUP(A198,'286'!$A$3:$I$1768,4,FALSE())</f>
        <v>36456</v>
      </c>
      <c r="H198" s="7" t="n">
        <f aca="false">YEAR(C198)-YEAR(G198)</f>
        <v>20</v>
      </c>
      <c r="I198" s="1" t="str">
        <f aca="false">VLOOKUP(H198,LEYENDA!$C$2:$D$6,2,TRUE())</f>
        <v>13-24</v>
      </c>
      <c r="J198" s="5" t="str">
        <f aca="false">VLOOKUP(A198,'286'!$A$3:$I$1768,7,FALSE())</f>
        <v>M</v>
      </c>
      <c r="K198" s="8" t="str">
        <f aca="false">VLOOKUP(A198,'286'!$A$3:$I$1768,2,FALSE())</f>
        <v>OD</v>
      </c>
      <c r="L198" s="4" t="str">
        <f aca="false">VLOOKUP(A198,'286'!$A$3:$I$1768,8,FALSE())</f>
        <v>D</v>
      </c>
      <c r="M198" s="4" t="str">
        <f aca="false">VLOOKUP(A198,'286'!$A$3:$I$1768,9,FALSE())</f>
        <v>D</v>
      </c>
      <c r="N198" s="8" t="str">
        <f aca="false">IF(R198=O198, "MISMA","CONTRARIA")</f>
        <v>MISMA</v>
      </c>
      <c r="O198" s="8" t="str">
        <f aca="false" t="array" ref="O198">_xlfn.IFS(L198="D","1", L198="I","2")</f>
        <v>1</v>
      </c>
      <c r="P198" s="8" t="str">
        <f aca="false" t="array" ref="P198">_xlfn.IFS(K198="OD","1", K198="OI","2")</f>
        <v>1</v>
      </c>
      <c r="Q198" s="1" t="str">
        <f aca="false" t="array" ref="Q198">_xlfn.IFS(J198="M","1", J198="H","2")</f>
        <v>1</v>
      </c>
      <c r="R198" s="8" t="str">
        <f aca="false" t="array" ref="R198">_xlfn.IFS(M198="D","1", M198="I","2")</f>
        <v>1</v>
      </c>
      <c r="S198" s="1" t="str">
        <f aca="false" t="array" ref="S198">_xlfn.IFS(N198="CONTRARIA", "1",N198= "MISMA","2")</f>
        <v>2</v>
      </c>
      <c r="T198" s="1" t="str">
        <f aca="false" t="array" ref="T198">_xlfn.IFS(I198="0-12","1", I198="13-24","2", I198="25-40","3", I198="41-60","4", I198="61-100","5")</f>
        <v>2</v>
      </c>
      <c r="U198" s="9" t="n">
        <v>3</v>
      </c>
      <c r="V198" s="1" t="str">
        <f aca="false">IF(U198="","",IF(AND(U198&gt;=-9,U198&lt;=-6.5),"-9 a -6,5",IF(AND(U198&gt;=-6,U198&lt;=-3.5),"-6 a -3,5",IF(AND(U198&gt;=-3,U198&lt;=-1),"-3 a -1",IF(U198=-0.5,"-0,5",IF(AND(U198&gt;=0,U198&lt;=2.5),"0 a 2,5",IF(AND(U198&gt;=3,U198&lt;=5.5),"3 a 5,5",IF(AND(U198&gt;=6,U198&lt;=8.5),"6 a 8,5",IF(AND(U198&gt;=9,U198&lt;=20),"9 a 20","Fuera de rango")))))))))</f>
        <v>3 a 5,5</v>
      </c>
      <c r="W198" s="11" t="n">
        <f aca="false">IF(V198="","",IF(V198="-9 a -6,5",2,IF(V198="-6 a -3,5",3,IF(V198="-3 a -1",4,IF(V198="-0,5","NORMA",IF(V198="0 a 2,5",5,IF(V198="3 a 5,5",6,IF(V198="6 a 8,5",7,IF(V198="9 a 20",8,"Fuera de rango")))))))))</f>
        <v>6</v>
      </c>
      <c r="X198" s="9" t="n">
        <v>10</v>
      </c>
      <c r="Y198" s="10" t="str">
        <f aca="false">IF(X198="","",IF(AND(X198&gt;=0,X198&lt;=4),"0 a 4",IF(AND(X198&gt;=4.5,X198&lt;=8.5),"4,5 a 8,5",IF(X198=9,"9",IF(AND(X198&gt;=9.5,X198&lt;=13),"9,5 a 13",IF(AND(X198&gt;=13.5,X198&lt;=20),"13,5 a 20",IF(AND(X198&gt;=20.5,X198&lt;=35),"20,5 a 35","Fuera de rango")))))))</f>
        <v>9,5 a 13</v>
      </c>
      <c r="Z198" s="11" t="n">
        <f aca="false">IF(Y198="","",IF(Y198="0 a 4",1,IF(Y198="4,5 a 8,5",2,IF(Y198="9","NORMA",IF(Y198="9,5 a 13",3,IF(Y198="13,5 a 20",4,IF(Y198="20,5 a 35",5,"Fuera de rango")))))))</f>
        <v>3</v>
      </c>
      <c r="AA198" s="9" t="n">
        <v>24</v>
      </c>
      <c r="AB198" s="10" t="str">
        <f aca="false">IF(AA198="","",IF(AND(AA198&gt;=0,AA198&lt;=9),"0 a 9",IF(AND(AA198&gt;=9.5,AA198&lt;=18.5),"9,5 a 18,5",IF(AA198=19,"19",IF(AND(AA198&gt;=19.5,AA198&lt;=28),"19,5 a 28",IF(AND(AA198&gt;=28.5,AA198&lt;=40),"28,5 a 40","Fuera de rango"))))))</f>
        <v>19,5 a 28</v>
      </c>
      <c r="AC198" s="11" t="n">
        <f aca="false" t="array" ref="AC198">_xlfn.IFS(AB198="","",AB198="0 a 9",1,AB198="9,5 a 18,5",2,AB198="19","NORMA",AB198="19,5 a 28",3,AB198="28,5 a 40",4,TRUE(),"Fuera de rango")</f>
        <v>3</v>
      </c>
      <c r="AD198" s="9" t="n">
        <v>12</v>
      </c>
      <c r="AE198" s="10" t="str">
        <f aca="false">IF(AD198="","",IF(AND(AD198&gt;=-10,AD198&lt;=0),"De -10 a 0",IF(AND(AD198&gt;=0.5,AD198&lt;=9.5),"0,5 a 9,5",IF(AD198=10,"10",IF(AND(AD198&gt;=10.5,AD198&lt;=20),"10,5 a 20",IF(AND(AD198&gt;=20.5,AD198&lt;=40),"20,5 a 40","Fuera de rango"))))))</f>
        <v>10,5 a 20</v>
      </c>
      <c r="AF198" s="12" t="n">
        <f aca="false">IF(AD198="","",IF(AND(AD198&gt;=-10,AD198&lt;=0),1,IF(AND(AD198&gt;=0.5,AD198&lt;=9.5),2,IF(AD198=10,"NORMA",IF(AND(AD198&gt;=10.5,AD198&lt;=20),3,IF(AND(AD198&gt;=20.5,AD198&lt;=40),4,""))))))</f>
        <v>3</v>
      </c>
      <c r="AG198" s="9" t="n">
        <v>8</v>
      </c>
      <c r="AH198" s="10" t="str">
        <f aca="false">IF(AG198="","",IF(AND(AG198&gt;=0,AG198&lt;=4),"0 a 4",IF(AND(AG198&gt;=4.5,AG198&lt;=8.5),"4,5 a 8,5",IF(AG198=9,"9",IF(AND(AG198&gt;=9.5,AG198&lt;=13),"9,5 a 13",IF(AND(AG198&gt;=13.5,AG198&lt;=25),"13,5 a 25","Fuera de rango"))))))</f>
        <v>4,5 a 8,5</v>
      </c>
      <c r="AI198" s="11" t="n">
        <f aca="false">IF(AH198="","",IF(AH198="0 a 4",1,IF(AH198="4,5 a 8,5",2,IF(AH198="9","NORMA",IF(AH198="9,5 a 13",3,IF(AH198="13,5 a 25",4,""))))))</f>
        <v>2</v>
      </c>
      <c r="AJ198" s="9" t="n">
        <v>5</v>
      </c>
      <c r="AK198" s="10" t="str">
        <f aca="false">IF(AJ198="","",IF(AND(AJ198&gt;=-15,AJ198&lt;=-10.5),"-15 a -10,5",IF(AND(AJ198&gt;=-10,AJ198&lt;=-4),"-10 a -4",IF(AND(AJ198&gt;=-4.5,AJ198&lt;=0),"-4,5 a 0",IF(AND(AJ198&gt;=0.5,AJ198&lt;=4.5),"0,5 a 4,5",IF(AJ198=5,"5",IF(AND(AJ198&gt;=5.5,AJ198&lt;=10),"5,5 a 10",IF(AND(AJ198&gt;=10.5,AJ198&lt;=20),"10,5 a 20","Fuera de rango"))))))))</f>
        <v>5</v>
      </c>
      <c r="AL198" s="11" t="str">
        <f aca="false">IF(AK198="","",IF(AK198="-15 a -10,5",1,IF(AK198="-10 a -4",2,IF(AK198="-4,5 a 0",3,IF(AK198="0,5 a 4,5",4,IF(AK198="5","NORMA",IF(AK198="5,5 a 10",5,IF(AK198="10,5 a 20",6,"Error"))))))))</f>
        <v>NORMA</v>
      </c>
      <c r="AM198" s="9" t="n">
        <v>0</v>
      </c>
      <c r="AN198" s="10" t="str">
        <f aca="false">IF(AM198="","",IF(AND(AM198&gt;=-7.5,AM198&lt;=-5.5),"-7,5 a -5,5",IF(AND(AM198&gt;=-5,AM198&lt;=-3),"-5 a -3",IF(AND(AM198&gt;=-2.5,AM198&lt;=-0.5),"-2,5 a -0,5",IF(AM198=0,"0,00",IF(AND(AM198&gt;=0.5,AM198&lt;=2.5),"0,5 a 2,5",IF(AND(AM198&gt;=3,AM198&lt;=5),"3 a 5",IF(AND(AM198&gt;=5.5,AM198&lt;=7.5),"5,5 a 7,5",IF(AND(AM198&gt;=8,AM198&lt;=10),"8 a 10","Fuera de rango")))))))))</f>
        <v>0,00</v>
      </c>
      <c r="AO198" s="11" t="str">
        <f aca="false">IF(AN198="","",IF(AN198="-7,5 a -5,5",1,IF(AN198="-5 a -3",2,IF(AN198="-2,5 a -0,5",3,IF(AN198="0,00","NORMA",IF(AN198="0,5 a 2,5",4,IF(AN198="3 a 5",5,IF(AN198="5,5 a 7,5",6,IF(AN198="8 a 10",7,"Error")))))))))</f>
        <v>NORMA</v>
      </c>
      <c r="AP198" s="9" t="n">
        <v>1</v>
      </c>
      <c r="AQ198" s="10" t="str">
        <f aca="false">IF(AP198="","",IF(AND(AP198&gt;=-20,AP198&lt;=-9.5),"-20 a -9,5",IF(AND(AP198&gt;=-9,AP198&lt;=-6.5),"-9 a -6,5",IF(AP198=-6,"-6",IF(AND(AP198&gt;=-5.5,AP198&lt;=-3),"-5,5 a -3",IF(AND(AP198&gt;=-2.5,AP198&lt;=0),"-2,5 a 0",IF(AND(AP198&gt;=0.5,AP198&lt;=3),"0,5 a 3",IF(AND(AP198&gt;=3.5,AP198&lt;=6),"3,5 a 6",IF(AND(AP198&gt;=6.5,AP198&lt;=9),"6,5 a 9",IF(AND(AP198&gt;=9.5,AP198&lt;=20),"9,5 a 20","Fuera de rango"))))))))))</f>
        <v>0,5 a 3</v>
      </c>
      <c r="AR198" s="11" t="n">
        <f aca="false">IF(AQ198="","",IF(AQ198="-20 a -9,5",1,IF(AQ198="-9 a -6,5",2,IF(AQ198="-6","NORMA",IF(AQ198="-5,5 a -3",3,IF(AQ198="-2,5 a 0",4,IF(AQ198="0,5 a 3",5,IF(AQ198="3,5 a 6",6,IF(AQ198="6,5 a 9",7,IF(AQ198="9,5 a 20",8,""))))))))))</f>
        <v>5</v>
      </c>
      <c r="AS198" s="9" t="n">
        <v>3</v>
      </c>
      <c r="AT198" s="10" t="str">
        <f aca="false">IF(AS198="","",IF(AND(AS198&gt;=-16,AS198&lt;=-14),"-16 a -14",IF(AND(AS198&gt;=-13.5,AS198&lt;=-11.5),"-13,5 a -11,5",IF(AND(AS198&gt;=-11,AS198&lt;=-9),"-11 a -9",IF(AND(AS198&gt;=-8.5,AS198&lt;=-6.5),"-8,5 a -6,5",IF(AND(AS198&gt;=-6,AS198&lt;=-4),"-6 a -4",IF(AND(AS198&gt;=-3.5,AS198&lt;=-1.5),"-3,5 a -1,5",IF(AND(AS198&gt;=-1,AS198&lt;=1),"-1 a 1",IF(AND(AS198&gt;=1.5,AS198&lt;=3.5),"1,5 a 3,5",IF(AND(AS198&gt;=4,AS198&lt;=6),"4 a 6",IF(AND(AS198&gt;=6.5,AS198&lt;=8.5),"6,5 a 8,5",IF(AND(AS198&gt;=9,AS198&lt;=11),"9 a 11",IF(AND(AS198&gt;=11.5,AS198&lt;=13.5),"11,5 a 13,5",IF(AND(AS198&gt;=14,AS198&lt;=16),"14 a 16",IF(AND(AS198&gt;=16.5,AS198&lt;=18.5),"16,5 a 18,5",IF(AND(AS198&gt;=19,AS198&lt;=21),"19 a 21","Fuera de rango"))))))))))))))))</f>
        <v>1,5 a 3,5</v>
      </c>
      <c r="AU198" s="11" t="n">
        <f aca="false" t="array" ref="AU198">IF(AT198="","",_xlfn.IFS(AT198="-16 a -14",1,AT198="-13,5 a -11,5",2,AT198="-11 a -9",3,AT198="-8,5 a -6,5",4,AT198="-6 a -4",5,AT198="-3,5 a -1,5",6,AT198="-1 a 1",7,AT198="1,5 a 3,5",8,AT198="4 a 6","NORMA",AT198="6,5 a 8,5",9,AT198="9 a 11",10,AT198="11,5 a 13,5",11,AT198="14 a 16",12,AT198="16,5 a 18,5",13,AT198="19 a 21",14,TRUE(),""))</f>
        <v>8</v>
      </c>
      <c r="AV198" s="9" t="n">
        <v>1</v>
      </c>
      <c r="AW198" s="10" t="str">
        <f aca="false">IF(AV198="","",IF(AND(AV198&gt;=-1,AV198&lt;=-0.5),"-1 a -0,5",IF(AND(AV198&gt;-0.5,AV198&lt;=0),"De -0,5 a 0",IF(AND(AV198&gt;=0.25,AV198&lt;=0.75),"0,25 a 0,75",IF(AND(AV198&gt;=1,AV198&lt;=1.5),"1 a 1,5",IF(AND(AV198&gt;=1.75,AV198&lt;=2.25),"1,75 a 2,25",IF(AND(AV198&gt;=2.5,AV198&lt;=3),"2,5 a 3",IF(AND(AV198&gt;=3.25,AV198&lt;=3.75),"3,25 a 3,75","Fuera de rango"))))))))</f>
        <v>1 a 1,5</v>
      </c>
      <c r="AX198" s="11" t="n">
        <f aca="false">IF(AW198="","",IF(OR(AW198="-1 a -0,5",AW198="-1 a -0.5"),1,IF(OR(AW198="De -0,5 a 0",AW198="-0,5 a 0",AW198="De -0.5 a 0"),2,IF(OR(AW198="0,25 a 0,75",AW198="0.25 a 0.75"),"NORMA",IF(OR(AW198="1 a 1,5",AW198="1 a 1.5"),3,IF(OR(AW198="1,75 a 2,25",AW198="1.75 a 2.25"),4,IF(OR(AW198="2,5 a 3",AW198="2.5 a 3"),5,IF(OR(AW198="3,25 a 3,75",AW198="3.25 a 3.75"),6,""))))))))</f>
        <v>3</v>
      </c>
      <c r="AY198" s="9" t="n">
        <v>-1</v>
      </c>
      <c r="AZ198" s="10" t="str">
        <f aca="false">IF(AY198="","",IF(AND(AY198&gt;=-20,AY198&lt;=-9.5),"-20 a -9,5",IF(AND(AY198&gt;=-9,AY198&lt;=-6.5),"-9 a -6,5",IF(AY198=-6,"-6",IF(AND(AY198&gt;=-5.5,AY198&lt;=-3),"-5,5 a -3",IF(AND(AY198&gt;=-2.5,AY198&lt;=0),"-2,5 a 0",IF(AND(AY198&gt;=0.5,AY198&lt;=3),"0,5 a 3",IF(AND(AY198&gt;=3.5,AY198&lt;=6),"3,5 a 6","Fuera de rango"))))))))</f>
        <v>-2,5 a 0</v>
      </c>
      <c r="BA198" s="11" t="n">
        <f aca="false">IF(AZ198="","",IF(AZ198="-20 a -9,5",1,IF(AZ198="-9 a -6,5",2,IF(AZ198="-6","NORMA",IF(AZ198="-5,5 a -3",3,IF(AZ198="-2,5 a 0",4,IF(AZ198="0,5 a 3",5,IF(AZ198="3,5 a 6",6,""))))))))</f>
        <v>4</v>
      </c>
      <c r="BB198" s="9" t="n">
        <v>6</v>
      </c>
      <c r="BC198" s="10" t="str">
        <f aca="false" t="array" ref="BC198">IF(BB198="","",_xlfn.IFS(AND(BB198&gt;=0,BB198&lt;=2),"0 a 2",AND(BB198&gt;=2.5,BB198&lt;=4.5),"2,5 a 4,5",AND(BB198&gt;=5,BB198&lt;=7),"5 a 7",AND(BB198&gt;=7.5,BB198&lt;=9.5),"7,5 a 9,5",AND(BB198&gt;=10,BB198&lt;=12),"10 a 12",AND(BB198&gt;=12.5,BB198&lt;=14.5),"12,5 a 14,5",BB198=15,"15",AND(BB198&gt;=15.5,BB198&lt;=17.5),"15,5 a 17,5",AND(BB198&gt;=18,BB198&lt;=20),"18 a 20",AND(BB198&gt;=20.5,BB198&lt;=22.5),"20,5 a 22,5",AND(BB198&gt;=23,BB198&lt;=25),"23 a 25",TRUE(),"Fuera de rango"))</f>
        <v>5 a 7</v>
      </c>
      <c r="BD198" s="11" t="n">
        <f aca="false" t="array" ref="BD198">IF(BC198="","",_xlfn.IFS(BC198="0 a 2",1,BC198="2,5 a 4,5",2,BC198="5 a 7",3,BC198="7,5 a 9,5",4,BC198="10 a 12",5,BC198="12,5 a 14,5",6,BC198="15","NORMA",BC198="15,5 a 17,5",7,BC198="18 a 20",8,BC198="20,5 a 22,5",9,BC198="23 a 25",10,TRUE(),"Fuera de rango"))</f>
        <v>3</v>
      </c>
      <c r="BE198" s="9" t="n">
        <v>35</v>
      </c>
      <c r="BF198" s="10" t="str">
        <f aca="false">IF(BE198="","",IF(AND(BE198&gt;=-20,BE198&lt;=-10),"-20 a -10",IF(AND(BE198&gt;=-9.5,BE198&lt;=0.5),"-9,5 a 0,5",IF(AND(BE198&gt;=1,BE198&lt;=11),"1 a 11",IF(AND(BE198&gt;=11.5,BE198&lt;=20.5),"11,5 a 20,5",IF(BE198=21,"21",IF(AND(BE198&gt;=21.5,BE198&lt;=31.5),"21,5 a 31,5",IF(AND(BE198&gt;=32,BE198&lt;=42),"32 a 42","Fuera de rango"))))))))</f>
        <v>32 a 42</v>
      </c>
      <c r="BG198" s="11" t="n">
        <f aca="false">IF(BF198="","",IF(BF198="-20 a -10",1,IF(BF198="-9,5 a 0,5",2,IF(BF198="1 a 11",3,IF(BF198="11,5 a 20,5",4,IF(BF198="21","NORMA",IF(BF198="21,5 a 31,5",5,IF(BF198="32 a 42",6,""))))))))</f>
        <v>6</v>
      </c>
      <c r="BH198" s="9" t="n">
        <v>18</v>
      </c>
      <c r="BI198" s="10" t="str">
        <f aca="false">IF(BH198="","",IF(AND(BH198&gt;=-20,BH198&lt;=-15),"-20 a -15",IF(AND(BH198&gt;=-14.5,BH198&lt;=-9.5),"-14,5 a -9,5",IF(AND(BH198&gt;=-9,BH198&lt;=-4),"-9 a -4",IF(AND(BH198&gt;=-3.5,BH198&lt;=2.5),"-3,5 a 2,5",IF(AND(BH198&gt;=3,BH198&lt;=8),"3 a 8",IF(AND(BH198&gt;=8.5,BH198&lt;=14.5),"8,5 a 14,5",IF(BH198=15,"15",IF(AND(BH198&gt;=15.5,BH198&lt;=20.5),"15,5 a 20,5",IF(AND(BH198&gt;=21,BH198&lt;=26),"21 a 26","Fuera de rango"))))))))))</f>
        <v>15,5 a 20,5</v>
      </c>
      <c r="BJ198" s="11" t="n">
        <f aca="false">IF(BI198="","",IF(BI198="-20 a -15",1,IF(BI198="-14,5 a -9,5",2,IF(BI198="-9 a -4",3,IF(BI198="-3,5 a 2,5",4,IF(BI198="3 a 8",5,IF(BI198="8,5 a 14,5",6,IF(BI198="15","NORMA",IF(BI198="15,5 a 20,5",7,IF(BI198="21 a 26",8,IF(BI198="26,5 a 31,5",9,"")))))))))))</f>
        <v>7</v>
      </c>
      <c r="BK198" s="9" t="n">
        <v>6</v>
      </c>
      <c r="BL198" s="45" t="str">
        <f aca="false">IF(BK198="","",IF(AND(BK198&gt;=0,BK198&lt;=2),"0 - 2",IF(AND(BK198&gt;=2.5,BK198&lt;=4.5),"2,5 - 4,5",IF(AND(BK198&gt;=5,BK198&lt;=7),"5 - 7",IF(AND(BK198&gt;=7.5,BK198&lt;=9.5),"7,5 - 9,5",IF(AND(BK198&gt;=10,BK198&lt;=12),"10 - 12",IF(AND(BK198&gt;=12.5,BK198&lt;=13.5),"12,5 - 13,5",IF(BK198=14,"14",IF(AND(BK198&gt;=14.5,BK198&lt;=16.5),"14,5 - 16,5",IF(AND(BK198&gt;=17,BK198&lt;=19),"17 - 19",IF(AND(BK198&gt;=19.5,BK198&lt;=21.5),"19,5 - 21,5",IF(AND(BK198&gt;=22,BK198&lt;=24),"22 - 24",IF(AND(BK198&gt;=24.5,BK198&lt;=26.5),"24,5 - 26,5",IF(AND(BK198&gt;=27,BK198&lt;=29),"27 - 29",IF(AND(BK198&gt;=29.5,BK198&lt;=30),"29,5 - 30","Fuera de rango")))))))))))))))</f>
        <v>5 - 7</v>
      </c>
      <c r="BM198" s="11" t="n">
        <f aca="false">IF(BL198="","",IF(BL198="0 - 2",1,IF(BL198="2,5 - 4,5",2,IF(BL198="5 - 7",3,IF(BL198="7,5 - 9,5",4,IF(BL198="10 - 12",5,IF(BL198="12,5 - 13,5",6,IF(BL198="14","NORMA",IF(BL198="14,5 - 16,5",7,IF(BL198="17 - 19",8,IF(BL198="19,5 - 21,5",9,IF(BL198="22 - 24",10,IF(BL198="24,5 - 26,5",11,IF(BL198="27 - 29",12,IF(BL198="29,5 - 30",13,"")))))))))))))))</f>
        <v>3</v>
      </c>
      <c r="BN198" s="9" t="n">
        <v>12</v>
      </c>
      <c r="BO198" s="10" t="str">
        <f aca="false">IF(BN198="","",IF(AND(BN198&gt;=-20,BN198&lt;=-10),"-20 a -10",IF(AND(BN198&gt;=-9.5,BN198&lt;=0.5),"-9,5 a 0,5",IF(AND(BN198&gt;=1,BN198&lt;=11),"1 a 11",IF(AND(BN198&gt;=11.5,BN198&lt;=21.5),"11,5 a 21,5",IF(BN198=22,"22",IF(AND(BN198&gt;=22.5,BN198&lt;=32.5),"22,5 a 32,5",IF(AND(BN198&gt;=33,BN198&lt;=43),"33 a 43","Fuera de rango"))))))))</f>
        <v>11,5 a 21,5</v>
      </c>
      <c r="BP198" s="11" t="n">
        <f aca="false">IF(BO198="","",IF(BO198="-20 a -10",1,IF(BO198="-9,5 a 0,5",2,IF(BO198="1 a 11",3,IF(BO198="11,5 a 21,5",4,IF(BO198="22","NORMA",IF(BO198="22,5 a 32,5",5,IF(BO198="33 a 43",6,""))))))))</f>
        <v>4</v>
      </c>
      <c r="BQ198" s="9" t="n">
        <v>8</v>
      </c>
      <c r="BR198" s="10" t="str">
        <f aca="false">IF(BQ198="","",IF(AND(BQ198&gt;=-20,BQ198&lt;=-15),"-20 a -15",IF(AND(BQ198&gt;=-14.5,BQ198&lt;=-9.5),"-14,5 a -9,5",IF(AND(BQ198&gt;=-9,BQ198&lt;=-4),"-9 a -4",IF(AND(BQ198&gt;=-3.5,BQ198&lt;=2.5),"-3,5 a 2,5",IF(AND(BQ198&gt;=3,BQ198&lt;=8),"3 a 8",IF(AND(BQ198&gt;=8.5,BQ198&lt;=13.5),"8,5 a 13,5",IF(AND(BQ198&gt;=14,BQ198&lt;=17.5),"14 a 17,5",IF(BQ198=18,"18",IF(AND(BQ198&gt;=18.5,BQ198&lt;=23.5),"18,5 a 23,5",IF(AND(BQ198&gt;=24,BQ198&lt;=29),"24 a 29",IF(AND(BQ198&gt;=29.5,BQ198&lt;=34.5),"29,5 a 34,5",IF(AND(BQ198&gt;=35,BQ198&lt;=40),"35 a 40","Fuera de rango")))))))))))))</f>
        <v>3 a 8</v>
      </c>
      <c r="BS198" s="11" t="n">
        <f aca="false">IF(BR198="","",IF(BR198="-20 a -15",1,IF(BR198="-14,5 a -9,5",2,IF(BR198="-9 a -4",3,IF(BR198="-3,5 a 2,5",4,IF(BR198="3 a 8",5,IF(BR198="8,5 a 13,5",6,IF(BR198="14 a 17,5",7,IF(BR198="18","NORMA",IF(BR198="18,5 a 23,5",8,IF(BR198="24 a 29",9,IF(BR198="29,5 a 34,5",10,IF(BR198="35 a 40",11,"")))))))))))))</f>
        <v>5</v>
      </c>
      <c r="BT198" s="9" t="n">
        <v>0</v>
      </c>
      <c r="BU198" s="10" t="str">
        <f aca="false">IF(BT198="","",IF(AND(BT198&gt;=-20,BT198&lt;=-18),"-20 a -18",IF(AND(BT198&gt;=-17.5,BT198&lt;=-15.5),"-17,5 a -15,5",IF(AND(BT198&gt;=-15,BT198&lt;=-13),"-15 a -13",IF(AND(BT198&gt;=-12.5,BT198&lt;=-10.5),"-12,5 a -10,5",IF(AND(BT198&gt;=-10,BT198&lt;=-8),"-10 a -8",IF(AND(BT198&gt;=-7.5,BT198&lt;=-5.5),"-7,5 a -5,5",IF(AND(BT198&gt;=-5,BT198&lt;=-3),"-5 a -3",IF(AND(BT198&gt;=-2.5,BT198&lt;=-0.5),"-2,5 a -0,5",IF(BT198=0,"0",IF(AND(BT198&gt;=0.5,BT198&lt;=2.5),"0,5 a 2,5",IF(AND(BT198&gt;=3,BT198&lt;=5),"3 a 5",IF(AND(BT198&gt;=5.5,BT198&lt;=7.5),"5,5 a 7,5",IF(AND(BT198&gt;=8,BT198&lt;=10),"8 a 10",IF(AND(BT198&gt;=10.5,BT198&lt;=12.5),"10,5 a 12,5",IF(AND(BT198&gt;=13,BT198&lt;=15),"13 a 15",IF(AND(BT198&gt;=15.5,BT198&lt;=17.5),"15,5 a 17,5",IF(AND(BT198&gt;=18,BT198&lt;=20),"18 a 20","Fuera de rango"))))))))))))))))))</f>
        <v>0</v>
      </c>
      <c r="BV198" s="11" t="str">
        <f aca="false">IF(BT198="","",IF(BT198=0,"NORMA",IF(AND(BT198&gt;=-20,BT198&lt;=-18),2,IF(AND(BT198&gt;=-17.5,BT198&lt;=-15.5),2,IF(AND(BT198&gt;=-15,BT198&lt;=-13),3,IF(AND(BT198&gt;=-12.5,BT198&lt;=-10.5),4,IF(AND(BT198&gt;=-10,BT198&lt;=-8),5,IF(AND(BT198&gt;=-7.5,BT198&lt;=-5.5),6,IF(AND(BT198&gt;=-5,BT198&lt;=-3),7,IF(AND(BT198&gt;=-2.5,BT198&lt;=-0.5),8,IF(AND(BT198&gt;=0.5,BT198&lt;=2.5),9,IF(AND(BT198&gt;=3,BT198&lt;=5),10,IF(AND(BT198&gt;=5.5,BT198&lt;=7.5),11,IF(AND(BT198&gt;=8,BT198&lt;=10),12,IF(AND(BT198&gt;=10.5,BT198&lt;=12.5),13,IF(AND(BT198&gt;=13,BT198&lt;=15),14,IF(AND(BT198&gt;=15.5,BT198&lt;=17.5),15,IF(AND(BT198&gt;=18,BT198&lt;=20),16,"Fuera de rango"))))))))))))))))))</f>
        <v>NORMA</v>
      </c>
      <c r="BW198" s="9" t="n">
        <v>-5</v>
      </c>
      <c r="BX198" s="10" t="n">
        <f aca="false">18.5- (0.3*H198)</f>
        <v>12.5</v>
      </c>
      <c r="BY198" s="10" t="n">
        <f aca="false">(BW198)-(BX198)</f>
        <v>-17.5</v>
      </c>
      <c r="BZ198" s="10" t="str">
        <f aca="false">IF(BY198="","",IF(BY198&lt;-27.5,"De -30 a -28",IF(BY198&lt;-25,"De -27,5 a -25,5",IF(BY198&lt;-22.5,"De -25 a -23",IF(BY198&lt;-20,"De -22,5 a -20,5",IF(BY198&lt;-17.5,"De -20 a -18",IF(BY198&lt;-15,"De -17,5 a -15,5",IF(BY198&lt;-12.5,"De -15 a -13",IF(BY198&lt;-10,"De -12,5 a -10,5",IF(BY198&lt;-7.5,"De -10 a -8",IF(BY198&lt;-5,"De -7,5 a -5,5",IF(BY198&lt;-2.5,"De -5 a -3",IF(BY198&lt;0,"De -2,5 a -0,5",IF(BY198&lt;2.5,"De 0 a 2",IF(BY198&lt;5,"De 2,5 a 4,5",IF(BY198&lt;7.5,"De 5 a 7",IF(BY198&lt;10,"De 7,5 a 9,5",IF(BY198&lt;12.5,"De 10 a 12",IF(BY198&lt;15,"De 12,5 a 14,5",IF(BY198&lt;17.5,"De 15 a 17",IF(BY198&lt;20,"De 17,5 a 19,5",IF(BY198&lt;22.5,"De 20 a 22",IF(BY198&lt;25,"De 22,5 a 24,5",IF(BY198&lt;27.5,"De 25 a 27","De 27,5 a 30"))))))))))))))))))))))))</f>
        <v>De -17,5 a -15,5</v>
      </c>
      <c r="CA198" s="12" t="n">
        <f aca="false">IF(BY198="","",IF(BY198&lt;=-28,1,IF(BY198&lt;=-25.5,2,IF(BY198&lt;=-23,3,IF(BY198&lt;=-20.5,4,IF(BY198&lt;=-18,5,IF(BY198&lt;=-15.5,6,IF(BY198&lt;=-13,7,IF(BY198&lt;=-10.5,8,IF(BY198&lt;=-8,9,IF(BY198&lt;=-5.5,10,IF(BY198&lt;=-3,11,IF(BY198&lt;=-0.5,12,IF(BY198&lt;=2,13,IF(BY198&lt;=4.5,14,IF(BY198&lt;=7,15,IF(BY198&lt;=9.5,16,IF(BY198&lt;=12,17,IF(BY198&lt;=14.5,18,IF(BY198&lt;=17,19,IF(BY198&lt;=19.5,20,IF(BY198&lt;=22,21,IF(BY198&lt;=24.5,22,IF(BY198&lt;=27,23,IF(BY198&lt;=30,24,"Fuera de rango")))))))))))))))))))))))))</f>
        <v>6</v>
      </c>
      <c r="CB198" s="9" t="n">
        <v>-4.5</v>
      </c>
      <c r="CC198" s="10" t="n">
        <f aca="false">18.5- (0.3*H198)</f>
        <v>12.5</v>
      </c>
      <c r="CD198" s="10" t="n">
        <f aca="false">(CB198)-(CC198)</f>
        <v>-17</v>
      </c>
      <c r="CE198" s="10" t="str">
        <f aca="false">IF(CD198="","",IF(CD198&lt;-27.5,"De -30 a -28",IF(CD198&lt;-25,"De -27,5 a -25,5",IF(CD198&lt;-22.5,"De -25 a -23",IF(CD198&lt;-20,"De -22,5 a -20,5",IF(CD198&lt;-17.5,"De -20 a -18",IF(CD198&lt;-15,"De -17,5 a -15,5",IF(CD198&lt;-12.5,"De -15 a -13",IF(CD198&lt;-10,"De -12,5 a -10,5",IF(CD198&lt;-7.5,"De -10 a -8",IF(CD198&lt;-5,"De -7,5 a -5,5",IF(CD198&lt;-2.5,"De -5 a -3",IF(CD198&lt;0,"De -2,5 a -0,5",IF(CD198&lt;=2,"De 0 a 2",IF(CD198&lt;=4.5,"De 2,5 a 4,5",IF(CD198&lt;=7,"De 5 a 7",IF(CD198&lt;=9.5,"De 7,5 a 9,5",IF(CD198&lt;=12,"De 10 a 12",IF(CD198&lt;=14.5,"De 12,5 a 14,5",IF(CD198&lt;=17,"De 15 a 17",IF(CD198&lt;=19.5,"De 17,5 a 19,5",IF(CD198&lt;=22,"De 20 a 22",IF(CD198&lt;=24.5,"De 22,5 a 24,5",IF(CD198&lt;=27,"De 25 a 27","De 27,5 a 30"))))))))))))))))))))))))</f>
        <v>De -17,5 a -15,5</v>
      </c>
      <c r="CF198" s="12" t="n">
        <f aca="false">IF(CD198="","",IF(CD198&lt;-27.5,1,IF(CD198&lt;-25,2,IF(CD198&lt;-22.5,3,IF(CD198&lt;-20,4,IF(CD198&lt;-17.5,5,IF(CD198&lt;-15,6,IF(CD198&lt;-12.5,7,IF(CD198&lt;-10,8,IF(CD198&lt;-7.5,9,IF(CD198&lt;-5,10,IF(CD198&lt;-2.5,11,IF(CD198&lt;0,12,IF(CD198&lt;2.5,13,IF(CD198&lt;5,14,IF(CD198&lt;7.5,15,IF(CD198&lt;10,16,IF(CD198&lt;12.5,17,IF(CD198&lt;15,18,IF(CD198&lt;17.5,19,IF(CD198&lt;20,20,IF(CD198&lt;22.5,21,IF(CD198&lt;25,22,IF(CD198&lt;27.5,23,24))))))))))))))))))))))))</f>
        <v>6</v>
      </c>
      <c r="CG198" s="9" t="n">
        <v>-1.5</v>
      </c>
      <c r="CH198" s="10" t="str">
        <f aca="false">IF(CG198="","",IF(AND(CG198&gt;=-10,CG198&lt;=-9.5),"-10 a -9,5",IF(AND(CG198&gt;-9.5,CG198&lt;=-8.5),"-9 a -8,5",IF(AND(CG198&gt;-8.5,CG198&lt;=-7.5),"-8 a -7,5",IF(AND(CG198&gt;-7.5,CG198&lt;=-6.5),"-7 a -6,5",IF(AND(CG198&gt;-6.5,CG198&lt;=-5.5),"-6 a -5,5",IF(AND(CG198&gt;-5.5,CG198&lt;=-4.5),"-5 a -4,5",IF(AND(CG198&gt;-4.5,CG198&lt;=-3.5),"-4 a -3,5",IF(AND(CG198&gt;-3.5,CG198&lt;=-2.5),"-3 a -2,5",IF(CG198=-2.25,"-2,25",IF(AND(CG198&gt;-2.5,CG198&lt;=-1.5),"-2 a -1,5",IF(AND(CG198&gt;-1.5,CG198&lt;=-0.5),"-1 a -0,5",IF(AND(CG198&gt;-0.5,CG198&lt;=0.5),"0 a 0,5",IF(AND(CG198&gt;0.5,CG198&lt;=1.5),"1 a 1,5",IF(AND(CG198&gt;1.5,CG198&lt;=2.5),"2 a 2,5",IF(AND(CG198&gt;2.5,CG198&lt;=3.5),"3 a 3,5",IF(AND(CG198&gt;3.5,CG198&lt;=4.5),"4 a 4,5",IF(AND(CG198&gt;4.5,CG198&lt;=5.5),"5 a 5,5",IF(AND(CG198&gt;5.5,CG198&lt;=6.5),"6 a 6,5",IF(AND(CG198&gt;6.5,CG198&lt;=7.5),"7 a 7,5",IF(AND(CG198&gt;7.5,CG198&lt;=8.5),"8 a 8,5",IF(AND(CG198&gt;8.5,CG198&lt;=9.5),"9 a 9,5",IF(CG198&gt;=10,"10","Fuera de rango")))))))))))))))))))))))</f>
        <v>-2 a -1,5</v>
      </c>
      <c r="CI198" s="11" t="n">
        <f aca="false">IF(CG198="","",IF(CG198=-2.25,"NORMA",IF(CG198&lt;=-9.5,1,IF(CG198&lt;=-8.5,2,IF(CG198&lt;=-7.5,3,IF(CG198&lt;=-6.5,4,IF(CG198&lt;=-5.5,5,IF(CG198&lt;=-4.5,6,IF(CG198&lt;=-3.5,7,IF(CG198&lt;=-2.5,8,IF(CG198&lt;=-1.5,9,IF(CG198&lt;=-0.5,10,IF(CG198&lt;=0.5,11,IF(CG198&lt;=1.5,12,IF(CG198&lt;=2.5,13,IF(CG198&lt;=3.5,14,IF(CG198&lt;=4.5,15,IF(CG198&lt;=5.5,16,IF(CG198&lt;=6.5,17,IF(CG198&lt;=7.5,18,IF(CG198&lt;=8.5,19,IF(CG198&lt;=9.5,20,IF(CG198=10,21,"Fuera de rango")))))))))))))))))))))))</f>
        <v>9</v>
      </c>
      <c r="CJ198" s="9" t="n">
        <v>3</v>
      </c>
      <c r="CK198" s="10" t="str">
        <f aca="false">IF(CJ198="","",IF(AND(CJ198&gt;=-6,CJ198&lt;=-5.5),"-6 a -5,5",IF(AND(CJ198&gt;-5.5,CJ198&lt;=-4.5),"-5 a -4,5",IF(AND(CJ198&gt;-4.5,CJ198&lt;=-3.5),"-4 a -3,5",IF(AND(CJ198&gt;-3.5,CJ198&lt;=-2.5),"-3 a -2,5",IF(AND(CJ198&gt;-2.5,CJ198&lt;=-1.5),"-2 a -1,5",IF(AND(CJ198&gt;-1.5,CJ198&lt;=-0.5),"-1 a -0,5",IF(AND(CJ198&gt;-0.5,CJ198&lt;=0.5),"0 a 0,5",IF(AND(CJ198&gt;0.5,CJ198&lt;=1.5),"1 a 1,5",IF(AND(CJ198&gt;1.5,CJ198&lt;2.5),"2",IF(AND(CJ198&gt;=2.5,CJ198&lt;=3),"2,5 a 3",IF(AND(CJ198&gt;3,CJ198&lt;=4),"3,5 a 4",IF(AND(CJ198&gt;4,CJ198&lt;=5),"4,5 a 5",IF(AND(CJ198&gt;5,CJ198&lt;=6),"5,5 a 6",IF(AND(CJ198&gt;6,CJ198&lt;=7),"6,5 a 7",IF(AND(CJ198&gt;7,CJ198&lt;=8),"7,5 a 8",IF(AND(CJ198&gt;8,CJ198&lt;=9.5),"8,5 a 9,5",IF(CJ198=10,"10","Fuera de rango"))))))))))))))))))</f>
        <v>2,5 a 3</v>
      </c>
      <c r="CL198" s="11" t="n">
        <f aca="false">IF(CK198="","",IF(OR(CK198="-6 a -5,5",CK198="-6 - -5,5"),1,IF(OR(CK198="-5 a -4,5",CK198="-5 - -4,5"),2,IF(OR(CK198="-4 a -3,5",CK198="-4 - -3,5"),3,IF(OR(CK198="-3 a -2,5",CK198="-3 - -2,5"),4,IF(OR(CK198="-2 a -1,5",CK198="-2 - -1,5"),5,IF(OR(CK198="-1 a -0,5",CK198="-1 - -0,5"),6,IF(OR(CK198="0 a 0,5",CK198="0 - 0,5"),7,IF(OR(CK198="1 a 1,5",CK198="1 - 1,5"),8,IF(CK198="2","NORMA",IF(OR(CK198="2,5 a 3",CK198="2,5 - 3"),9,IF(OR(CK198="3,5 a 4",CK198="3,5 - 4"),10,IF(OR(CK198="4,5 a 5",CK198="4,5 - 5"),11,IF(OR(CK198="5,5 a 6",CK198="5,5 - 6"),12,IF(OR(CK198="6,5 a 7",CK198="6,5 - 7"),13,IF(OR(CK198="7,5 a 8",CK198="7,5 - 8"),14,IF(OR(CK198="8,5 a 9",CK198="8,5 - 9,5",CK198="9 a 9,5"),15,IF(CK198="10",15,IF(OR(CK198="0,5 a 1",CK198="0,5 - 1"),7,"Fuera de rango")))))))))))))))))))</f>
        <v>9</v>
      </c>
      <c r="CM198" s="10" t="n">
        <v>0</v>
      </c>
      <c r="CN198" s="10" t="str">
        <f aca="false">IF(CM198=0,"0", " ")</f>
        <v>0</v>
      </c>
      <c r="CO198" s="10" t="str">
        <f aca="false">IF(CM198&gt;0,"EME"," ")</f>
        <v> </v>
      </c>
      <c r="CP198" s="10" t="n">
        <v>0</v>
      </c>
      <c r="CQ198" s="10" t="str">
        <f aca="false">IF(CP198&gt;0,"0", " ")</f>
        <v> </v>
      </c>
      <c r="CR198" s="10" t="str">
        <f aca="false">IF(CP198&gt;0,"EME"," ")</f>
        <v> </v>
      </c>
      <c r="CS198" s="9" t="n">
        <v>0</v>
      </c>
      <c r="CT198" s="10" t="str">
        <f aca="false">IF(CS198&gt;0,"1", " ")</f>
        <v> </v>
      </c>
      <c r="CU198" s="10" t="str">
        <f aca="false">IF(CS198&gt;0,"HIP"," ")</f>
        <v> </v>
      </c>
      <c r="CV198" s="9" t="n">
        <v>0</v>
      </c>
      <c r="CW198" s="10" t="str">
        <f aca="false">IF(CV198&gt;0,"1", " ")</f>
        <v> </v>
      </c>
      <c r="CX198" s="10" t="str">
        <f aca="false">IF(CV198&gt;0,"HIP"," ")</f>
        <v> </v>
      </c>
      <c r="CY198" s="9" t="n">
        <v>-1.5</v>
      </c>
      <c r="CZ198" s="11" t="str">
        <f aca="false">IF(CY198&lt;0,"2"," ")</f>
        <v>2</v>
      </c>
      <c r="DA198" s="11" t="str">
        <f aca="false">IF(CY198&lt;0,"MIO"," ")</f>
        <v>MIO</v>
      </c>
      <c r="DB198" s="9" t="n">
        <v>-1.75</v>
      </c>
      <c r="DC198" s="11" t="str">
        <f aca="false">IF(DB198&lt;0,"2"," ")</f>
        <v>2</v>
      </c>
      <c r="DD198" s="11" t="str">
        <f aca="false">IF(DB198&lt;0,"MIO"," ")</f>
        <v>MIO</v>
      </c>
      <c r="DE198" s="9" t="n">
        <v>-0.25</v>
      </c>
      <c r="DF198" s="11" t="str">
        <f aca="false">IF(DE198&lt;0,"3"," ")</f>
        <v>3</v>
      </c>
      <c r="DG198" s="11" t="str">
        <f aca="false">IF(DE198&lt;0,"AST"," ")</f>
        <v>AST</v>
      </c>
      <c r="DH198" s="9" t="n">
        <v>-0.25</v>
      </c>
      <c r="DI198" s="11" t="str">
        <f aca="false">IF(DH198&lt;0,"3"," ")</f>
        <v>3</v>
      </c>
      <c r="DJ198" s="11" t="str">
        <f aca="false">IF(DH198&lt;0,"AST"," ")</f>
        <v>AST</v>
      </c>
      <c r="DK198" s="9" t="n">
        <v>0</v>
      </c>
      <c r="DL198" s="10" t="str">
        <f aca="false">IF(DK198&gt;0,"4"," ")</f>
        <v> </v>
      </c>
      <c r="DM198" s="10" t="str">
        <f aca="false">IF(DK198&gt;0,"PRE"," ")</f>
        <v> </v>
      </c>
      <c r="DN198" s="9" t="n">
        <v>0</v>
      </c>
      <c r="DO198" s="10" t="str">
        <f aca="false">IF(DN198&gt;0,"4"," ")</f>
        <v> </v>
      </c>
      <c r="DP198" s="10" t="str">
        <f aca="false">IF(DN198&gt;0,"PRE"," ")</f>
        <v> </v>
      </c>
      <c r="DQ198" s="12" t="n">
        <v>2</v>
      </c>
      <c r="DR198" s="12" t="n">
        <v>2</v>
      </c>
      <c r="DS198" s="12" t="str">
        <f aca="false">CONCATENATE(CO198,CU198,DA198,DG198,DM198)</f>
        <v>  MIOAST </v>
      </c>
      <c r="DT198" s="10" t="str">
        <f aca="false" t="array" ref="DT198">_xlfn.IFS(DS198="EME    ","0", DS198=" HIP   ","1", DS198="  MIO  ","2", DS198="   AST ","3", DS198="    PRE","4", DS198="EME   PRE","5", DS198=" HIP  PRE","6", DS198=" HIP AST ","7", DS198="  MIO PRE","8", DS198="  MIOAST ","9", DS198="   ASTPRE","10",DS198=" HIP ASTPRE","11", DS198="  MIOASTPRE","12", DS198="     ","0")</f>
        <v>9</v>
      </c>
      <c r="DU198" s="1" t="s">
        <v>154</v>
      </c>
      <c r="DV198" s="1" t="str">
        <f aca="false" t="array" ref="DV198">_xlfn.IFS(DU198="SI","2", DU198="NO","1")</f>
        <v>1</v>
      </c>
      <c r="DW198" s="10" t="n">
        <v>0</v>
      </c>
      <c r="DX198" s="11" t="str">
        <f aca="false">IF(DW198=0,"1","2")</f>
        <v>1</v>
      </c>
      <c r="DY198" s="11" t="str">
        <f aca="false" t="array" ref="DY198">_xlfn.IFS(DW198=0,"0", DW198=0.25, "1", DW198=0.5,"2", DW198=0.75,"3", DW198=1,"4",DW198=1.25,"5", DW198=1.5,"6", DW198=1.75,"7", DW198=2,"8")</f>
        <v>0</v>
      </c>
      <c r="DZ198" s="10" t="n">
        <v>0</v>
      </c>
      <c r="EA198" s="11" t="str">
        <f aca="false">IF(DZ198=0,"1","2")</f>
        <v>1</v>
      </c>
      <c r="EB198" s="11" t="str">
        <f aca="false" t="array" ref="EB198">_xlfn.IFS(DZ198=0,"0", DZ198=0.25, "1", DZ198=0.5,"2", DZ198=0.75,"3", DZ198=1,"4",DZ198=1.25,"5", DZ198=1.5,"6", DZ198=1.75,"7", DZ198=2,"8")</f>
        <v>0</v>
      </c>
      <c r="EC198" s="10" t="n">
        <v>-0.5</v>
      </c>
      <c r="ED198" s="10" t="str">
        <f aca="false">IF(EC198=0,"1","2")</f>
        <v>2</v>
      </c>
      <c r="EE198" s="11" t="str">
        <f aca="false" t="array" ref="EE198">_xlfn.IFS(EC198=0,"0", EC198=-0.25, "1", EC198=-0.5,"2", EC198=-0.75,"3", EC198=-1,"4",EC198=-1.25,"5", EC198=-1.5,"6", EC198=-1.75,"7", EC198=-2,"8", EC198=-2.25,"9",EC198=-2.5,"10", EC198=-2.75,"11", EC198=-3,"12", EC198=-3.25,"13", EC198=-3.5,"14", EC198=-3.75,"15",EC198=-4,"16")</f>
        <v>2</v>
      </c>
      <c r="EF198" s="10" t="n">
        <v>-0.75</v>
      </c>
      <c r="EG198" s="10" t="str">
        <f aca="false">IF(EF198=0,"1","2")</f>
        <v>2</v>
      </c>
      <c r="EH198" s="11" t="str">
        <f aca="false" t="array" ref="EH198">_xlfn.IFS(EF198=0,"0", EF198=-0.25, "1", EF198=-0.5,"2", EF198=-0.75,"3", EF198=-1,"4",EF198=-1.25,"5", EF198=-1.5,"6", EF198=-1.75,"7", EF198=-2,"8", EF198=-2.25,"9",EF198=-2.5,"10", EF198=-2.75,"11", EF198=-3,"12", EF198=-3.25,"13", EF198=-3.5,"14", EF198=-3.75,"15",EF198=-4,"16")</f>
        <v>3</v>
      </c>
      <c r="EI198" s="10" t="n">
        <v>-0.25</v>
      </c>
      <c r="EJ198" s="11" t="str">
        <f aca="false">IF(EI198=0,"1","2")</f>
        <v>2</v>
      </c>
      <c r="EK198" s="11" t="str">
        <f aca="false" t="array" ref="EK198">_xlfn.IFS(EI198=0,"0", EI198=-0.25, "1", EI198=-0.5,"2", EI198=-0.75,"3", EI198=-1,"4",EI198=-1.25,"5", EI198=-1.5,"6", EI198=-1.75,"7", EI198=-2,"8", EI198=-2.25,"9", EI198=-2.25,"9",EI198=-2.5,"10", EI198=-2.75,"11", EI198=-3,"12", EI198=-3.25,"13", EI198=-3.5,"14", EI198=-3.75,"15",EI198=-4,"16", EI198=0.25, "17", EI198=0.5, "18")</f>
        <v>1</v>
      </c>
      <c r="EL198" s="10" t="n">
        <v>-0.25</v>
      </c>
      <c r="EM198" s="11" t="str">
        <f aca="false">IF(EL198=0,"1","2")</f>
        <v>2</v>
      </c>
      <c r="EN198" s="11" t="str">
        <f aca="false" t="array" ref="EN198">_xlfn.IFS(EL198=0.25,"17",EL198=0.5,"18", EL198=0,"0", EL198=-0.25, "1", EL198=-0.5,"2", EL198=-0.75,"3", EL198=-1,"4",EL198=-1.25,"5", EL198=-1.5,"6", EL198=-1.75,"7", EL198=-2,"8",EL198= -2.25,"9",EL198=-2.5,"10",EL198= -2.75,"11",EL198= -3,"12",EL198= -3.25,"13",EL198= -3.5,"14",EL198= -3.75,"15",EL198=-4,"16")</f>
        <v>1</v>
      </c>
      <c r="EO198" s="10" t="n">
        <v>0</v>
      </c>
      <c r="EP198" s="11" t="str">
        <f aca="false">IF(EO198=0,"1","2")</f>
        <v>1</v>
      </c>
      <c r="EQ198" s="11" t="str">
        <f aca="false" t="array" ref="EQ198">_xlfn.IFS(EO198=0,"0", EO198=0.25, "1", EO198=0.5,"2", EO198=0.75,"3", EO198=1,"4",EO198=1.25,"5", EO198=1.5,"6", EO198=1.75,"7", EO198=2,"8", EO198=2.25,"9", EO198=2.25,"9",EO198=2.5,"10", EO198=2.75,"11", EO198=3,"12", EO198=3.25,"13", EO198=3.5,"14", EO198=3.75,"15",EO198=4,"16", EO198=-0.25, "17", bq=-0.5, "18")</f>
        <v>0</v>
      </c>
      <c r="ER198" s="10" t="n">
        <v>0</v>
      </c>
      <c r="ES198" s="11" t="str">
        <f aca="false">IF(ER198=0,"1","2")</f>
        <v>1</v>
      </c>
      <c r="ET198" s="11" t="str">
        <f aca="false" t="array" ref="ET198">_xlfn.IFS(ER198=0,"0", ER198=0.25, "1", ER198=0.5,"2", ER198=0.75,"3", ER198=1,"4",ER198=1.25,"5", ER198=1.5,"6", ER198=1.75,"7", ER198=2,"8", ER198=2.25,"9", ER198=2.25,"9",ER198=2.5,"10", ER198=2.75,"11", ER198=3,"12", ER198=3.25,"13", ER198=3.5,"14", ER198=3.75,"15",ER198=4,"16", ER198=-0.25, "17", bq=-0.5, "18")</f>
        <v>0</v>
      </c>
      <c r="EU198" s="13" t="n">
        <v>25</v>
      </c>
      <c r="EV198" s="14" t="str">
        <f aca="false">VLOOKUP(EU198,LEYENDA!$G$2:$H$8,2,TRUE())</f>
        <v>25-36</v>
      </c>
      <c r="EW198" s="14" t="str">
        <f aca="false" t="array" ref="EW198">_xlfn.IFS(EV198="0-5","1", EV198="6-12","2", EV198="13-18","3", EV198="19-24","4", EV198="25-36","5", EV198="37-48","6", EV198="49-60","7")</f>
        <v>5</v>
      </c>
    </row>
    <row r="199" customFormat="false" ht="13.5" hidden="false" customHeight="false" outlineLevel="0" collapsed="false">
      <c r="A199" s="41" t="n">
        <v>60</v>
      </c>
      <c r="B199" s="32" t="n">
        <v>3</v>
      </c>
      <c r="C199" s="33" t="n">
        <v>44438</v>
      </c>
      <c r="D199" s="6"/>
      <c r="E199" s="5" t="str">
        <f aca="false">VLOOKUP(A199,'286'!$A$3:$J$600,10,FALSE())</f>
        <v>BARDERAS TIMÓN, ALICIA</v>
      </c>
      <c r="F199" s="4" t="str">
        <f aca="false">VLOOKUP(A199,'286'!$A$3:$I$1768,3,FALSE())</f>
        <v>BARTIA</v>
      </c>
      <c r="G199" s="6" t="n">
        <f aca="false">VLOOKUP(A199,'286'!$A$3:$I$1768,4,FALSE())</f>
        <v>36456</v>
      </c>
      <c r="H199" s="7" t="n">
        <f aca="false">YEAR(C199)-YEAR(G199)</f>
        <v>22</v>
      </c>
      <c r="I199" s="1" t="str">
        <f aca="false">VLOOKUP(H199,LEYENDA!$C$2:$D$6,2,TRUE())</f>
        <v>13-24</v>
      </c>
      <c r="J199" s="5" t="str">
        <f aca="false">VLOOKUP(A199,'286'!$A$3:$I$1768,7,FALSE())</f>
        <v>M</v>
      </c>
      <c r="K199" s="8" t="str">
        <f aca="false">VLOOKUP(A199,'286'!$A$3:$I$1768,2,FALSE())</f>
        <v>OD</v>
      </c>
      <c r="L199" s="4" t="str">
        <f aca="false">VLOOKUP(A199,'286'!$A$3:$I$1768,8,FALSE())</f>
        <v>D</v>
      </c>
      <c r="M199" s="4" t="str">
        <f aca="false">VLOOKUP(A199,'286'!$A$3:$I$1768,9,FALSE())</f>
        <v>D</v>
      </c>
      <c r="N199" s="8" t="str">
        <f aca="false">IF(R199=O199, "MISMA","CONTRARIA")</f>
        <v>MISMA</v>
      </c>
      <c r="O199" s="8" t="str">
        <f aca="false" t="array" ref="O199">_xlfn.IFS(L199="D","1", L199="I","2")</f>
        <v>1</v>
      </c>
      <c r="P199" s="8" t="str">
        <f aca="false" t="array" ref="P199">_xlfn.IFS(K199="OD","1", K199="OI","2")</f>
        <v>1</v>
      </c>
      <c r="Q199" s="1" t="str">
        <f aca="false" t="array" ref="Q199">_xlfn.IFS(J199="M","1", J199="H","2")</f>
        <v>1</v>
      </c>
      <c r="R199" s="8" t="str">
        <f aca="false" t="array" ref="R199">_xlfn.IFS(M199="D","1", M199="I","2")</f>
        <v>1</v>
      </c>
      <c r="S199" s="1" t="str">
        <f aca="false" t="array" ref="S199">_xlfn.IFS(N199="CONTRARIA", "1",N199= "MISMA","2")</f>
        <v>2</v>
      </c>
      <c r="T199" s="1" t="str">
        <f aca="false" t="array" ref="T199">_xlfn.IFS(I199="0-12","1", I199="13-24","2", I199="25-40","3", I199="41-60","4", I199="61-100","5")</f>
        <v>2</v>
      </c>
      <c r="U199" s="9" t="n">
        <v>3</v>
      </c>
      <c r="V199" s="1" t="str">
        <f aca="false">IF(U199="","",IF(AND(U199&gt;=-9,U199&lt;=-6.5),"-9 a -6,5",IF(AND(U199&gt;=-6,U199&lt;=-3.5),"-6 a -3,5",IF(AND(U199&gt;=-3,U199&lt;=-1),"-3 a -1",IF(U199=-0.5,"-0,5",IF(AND(U199&gt;=0,U199&lt;=2.5),"0 a 2,5",IF(AND(U199&gt;=3,U199&lt;=5.5),"3 a 5,5",IF(AND(U199&gt;=6,U199&lt;=8.5),"6 a 8,5",IF(AND(U199&gt;=9,U199&lt;=20),"9 a 20","Fuera de rango")))))))))</f>
        <v>3 a 5,5</v>
      </c>
      <c r="W199" s="11" t="n">
        <f aca="false">IF(V199="","",IF(V199="-9 a -6,5",2,IF(V199="-6 a -3,5",3,IF(V199="-3 a -1",4,IF(V199="-0,5","NORMA",IF(V199="0 a 2,5",5,IF(V199="3 a 5,5",6,IF(V199="6 a 8,5",7,IF(V199="9 a 20",8,"Fuera de rango")))))))))</f>
        <v>6</v>
      </c>
      <c r="X199" s="9" t="n">
        <v>18</v>
      </c>
      <c r="Y199" s="10" t="str">
        <f aca="false">IF(X199="","",IF(AND(X199&gt;=0,X199&lt;=4),"0 a 4",IF(AND(X199&gt;=4.5,X199&lt;=8.5),"4,5 a 8,5",IF(X199=9,"9",IF(AND(X199&gt;=9.5,X199&lt;=13),"9,5 a 13",IF(AND(X199&gt;=13.5,X199&lt;=20),"13,5 a 20",IF(AND(X199&gt;=20.5,X199&lt;=35),"20,5 a 35","Fuera de rango")))))))</f>
        <v>13,5 a 20</v>
      </c>
      <c r="Z199" s="11" t="n">
        <f aca="false">IF(Y199="","",IF(Y199="0 a 4",1,IF(Y199="4,5 a 8,5",2,IF(Y199="9","NORMA",IF(Y199="9,5 a 13",3,IF(Y199="13,5 a 20",4,IF(Y199="20,5 a 35",5,"Fuera de rango")))))))</f>
        <v>4</v>
      </c>
      <c r="AA199" s="9" t="n">
        <v>20</v>
      </c>
      <c r="AB199" s="10" t="str">
        <f aca="false">IF(AA199="","",IF(AND(AA199&gt;=0,AA199&lt;=9),"0 a 9",IF(AND(AA199&gt;=9.5,AA199&lt;=18.5),"9,5 a 18,5",IF(AA199=19,"19",IF(AND(AA199&gt;=19.5,AA199&lt;=28),"19,5 a 28",IF(AND(AA199&gt;=28.5,AA199&lt;=40),"28,5 a 40","Fuera de rango"))))))</f>
        <v>19,5 a 28</v>
      </c>
      <c r="AC199" s="11" t="n">
        <f aca="false" t="array" ref="AC199">_xlfn.IFS(AB199="","",AB199="0 a 9",1,AB199="9,5 a 18,5",2,AB199="19","NORMA",AB199="19,5 a 28",3,AB199="28,5 a 40",4,TRUE(),"Fuera de rango")</f>
        <v>3</v>
      </c>
      <c r="AD199" s="9" t="n">
        <v>9</v>
      </c>
      <c r="AE199" s="10" t="str">
        <f aca="false">IF(AD199="","",IF(AND(AD199&gt;=-10,AD199&lt;=0),"De -10 a 0",IF(AND(AD199&gt;=0.5,AD199&lt;=9.5),"0,5 a 9,5",IF(AD199=10,"10",IF(AND(AD199&gt;=10.5,AD199&lt;=20),"10,5 a 20",IF(AND(AD199&gt;=20.5,AD199&lt;=40),"20,5 a 40","Fuera de rango"))))))</f>
        <v>0,5 a 9,5</v>
      </c>
      <c r="AF199" s="12" t="n">
        <f aca="false">IF(AD199="","",IF(AND(AD199&gt;=-10,AD199&lt;=0),1,IF(AND(AD199&gt;=0.5,AD199&lt;=9.5),2,IF(AD199=10,"NORMA",IF(AND(AD199&gt;=10.5,AD199&lt;=20),3,IF(AND(AD199&gt;=20.5,AD199&lt;=40),4,""))))))</f>
        <v>2</v>
      </c>
      <c r="AG199" s="9" t="n">
        <v>8</v>
      </c>
      <c r="AH199" s="10" t="str">
        <f aca="false">IF(AG199="","",IF(AND(AG199&gt;=0,AG199&lt;=4),"0 a 4",IF(AND(AG199&gt;=4.5,AG199&lt;=8.5),"4,5 a 8,5",IF(AG199=9,"9",IF(AND(AG199&gt;=9.5,AG199&lt;=13),"9,5 a 13",IF(AND(AG199&gt;=13.5,AG199&lt;=25),"13,5 a 25","Fuera de rango"))))))</f>
        <v>4,5 a 8,5</v>
      </c>
      <c r="AI199" s="11" t="n">
        <f aca="false">IF(AH199="","",IF(AH199="0 a 4",1,IF(AH199="4,5 a 8,5",2,IF(AH199="9","NORMA",IF(AH199="9,5 a 13",3,IF(AH199="13,5 a 25",4,""))))))</f>
        <v>2</v>
      </c>
      <c r="AJ199" s="9" t="n">
        <v>4</v>
      </c>
      <c r="AK199" s="10" t="str">
        <f aca="false">IF(AJ199="","",IF(AND(AJ199&gt;=-15,AJ199&lt;=-10.5),"-15 a -10,5",IF(AND(AJ199&gt;=-10,AJ199&lt;=-4),"-10 a -4",IF(AND(AJ199&gt;=-4.5,AJ199&lt;=0),"-4,5 a 0",IF(AND(AJ199&gt;=0.5,AJ199&lt;=4.5),"0,5 a 4,5",IF(AJ199=5,"5",IF(AND(AJ199&gt;=5.5,AJ199&lt;=10),"5,5 a 10",IF(AND(AJ199&gt;=10.5,AJ199&lt;=20),"10,5 a 20","Fuera de rango"))))))))</f>
        <v>0,5 a 4,5</v>
      </c>
      <c r="AL199" s="11" t="n">
        <f aca="false">IF(AK199="","",IF(AK199="-15 a -10,5",1,IF(AK199="-10 a -4",2,IF(AK199="-4,5 a 0",3,IF(AK199="0,5 a 4,5",4,IF(AK199="5","NORMA",IF(AK199="5,5 a 10",5,IF(AK199="10,5 a 20",6,"Error"))))))))</f>
        <v>4</v>
      </c>
      <c r="AM199" s="9" t="n">
        <v>0</v>
      </c>
      <c r="AN199" s="10" t="str">
        <f aca="false">IF(AM199="","",IF(AND(AM199&gt;=-7.5,AM199&lt;=-5.5),"-7,5 a -5,5",IF(AND(AM199&gt;=-5,AM199&lt;=-3),"-5 a -3",IF(AND(AM199&gt;=-2.5,AM199&lt;=-0.5),"-2,5 a -0,5",IF(AM199=0,"0,00",IF(AND(AM199&gt;=0.5,AM199&lt;=2.5),"0,5 a 2,5",IF(AND(AM199&gt;=3,AM199&lt;=5),"3 a 5",IF(AND(AM199&gt;=5.5,AM199&lt;=7.5),"5,5 a 7,5",IF(AND(AM199&gt;=8,AM199&lt;=10),"8 a 10","Fuera de rango")))))))))</f>
        <v>0,00</v>
      </c>
      <c r="AO199" s="11" t="str">
        <f aca="false">IF(AN199="","",IF(AN199="-7,5 a -5,5",1,IF(AN199="-5 a -3",2,IF(AN199="-2,5 a -0,5",3,IF(AN199="0,00","NORMA",IF(AN199="0,5 a 2,5",4,IF(AN199="3 a 5",5,IF(AN199="5,5 a 7,5",6,IF(AN199="8 a 10",7,"Error")))))))))</f>
        <v>NORMA</v>
      </c>
      <c r="AP199" s="9" t="n">
        <v>3</v>
      </c>
      <c r="AQ199" s="10" t="str">
        <f aca="false">IF(AP199="","",IF(AND(AP199&gt;=-20,AP199&lt;=-9.5),"-20 a -9,5",IF(AND(AP199&gt;=-9,AP199&lt;=-6.5),"-9 a -6,5",IF(AP199=-6,"-6",IF(AND(AP199&gt;=-5.5,AP199&lt;=-3),"-5,5 a -3",IF(AND(AP199&gt;=-2.5,AP199&lt;=0),"-2,5 a 0",IF(AND(AP199&gt;=0.5,AP199&lt;=3),"0,5 a 3",IF(AND(AP199&gt;=3.5,AP199&lt;=6),"3,5 a 6",IF(AND(AP199&gt;=6.5,AP199&lt;=9),"6,5 a 9",IF(AND(AP199&gt;=9.5,AP199&lt;=20),"9,5 a 20","Fuera de rango"))))))))))</f>
        <v>0,5 a 3</v>
      </c>
      <c r="AR199" s="11" t="n">
        <f aca="false">IF(AQ199="","",IF(AQ199="-20 a -9,5",1,IF(AQ199="-9 a -6,5",2,IF(AQ199="-6","NORMA",IF(AQ199="-5,5 a -3",3,IF(AQ199="-2,5 a 0",4,IF(AQ199="0,5 a 3",5,IF(AQ199="3,5 a 6",6,IF(AQ199="6,5 a 9",7,IF(AQ199="9,5 a 20",8,""))))))))))</f>
        <v>5</v>
      </c>
      <c r="AS199" s="9" t="n">
        <v>1</v>
      </c>
      <c r="AT199" s="10" t="str">
        <f aca="false">IF(AS199="","",IF(AND(AS199&gt;=-16,AS199&lt;=-14),"-16 a -14",IF(AND(AS199&gt;=-13.5,AS199&lt;=-11.5),"-13,5 a -11,5",IF(AND(AS199&gt;=-11,AS199&lt;=-9),"-11 a -9",IF(AND(AS199&gt;=-8.5,AS199&lt;=-6.5),"-8,5 a -6,5",IF(AND(AS199&gt;=-6,AS199&lt;=-4),"-6 a -4",IF(AND(AS199&gt;=-3.5,AS199&lt;=-1.5),"-3,5 a -1,5",IF(AND(AS199&gt;=-1,AS199&lt;=1),"-1 a 1",IF(AND(AS199&gt;=1.5,AS199&lt;=3.5),"1,5 a 3,5",IF(AND(AS199&gt;=4,AS199&lt;=6),"4 a 6",IF(AND(AS199&gt;=6.5,AS199&lt;=8.5),"6,5 a 8,5",IF(AND(AS199&gt;=9,AS199&lt;=11),"9 a 11",IF(AND(AS199&gt;=11.5,AS199&lt;=13.5),"11,5 a 13,5",IF(AND(AS199&gt;=14,AS199&lt;=16),"14 a 16",IF(AND(AS199&gt;=16.5,AS199&lt;=18.5),"16,5 a 18,5",IF(AND(AS199&gt;=19,AS199&lt;=21),"19 a 21","Fuera de rango"))))))))))))))))</f>
        <v>-1 a 1</v>
      </c>
      <c r="AU199" s="11" t="n">
        <f aca="false" t="array" ref="AU199">IF(AT199="","",_xlfn.IFS(AT199="-16 a -14",1,AT199="-13,5 a -11,5",2,AT199="-11 a -9",3,AT199="-8,5 a -6,5",4,AT199="-6 a -4",5,AT199="-3,5 a -1,5",6,AT199="-1 a 1",7,AT199="1,5 a 3,5",8,AT199="4 a 6","NORMA",AT199="6,5 a 8,5",9,AT199="9 a 11",10,AT199="11,5 a 13,5",11,AT199="14 a 16",12,AT199="16,5 a 18,5",13,AT199="19 a 21",14,TRUE(),""))</f>
        <v>7</v>
      </c>
      <c r="AV199" s="9" t="n">
        <v>1.5</v>
      </c>
      <c r="AW199" s="10" t="str">
        <f aca="false">IF(AV199="","",IF(AND(AV199&gt;=-1,AV199&lt;=-0.5),"-1 a -0,5",IF(AND(AV199&gt;-0.5,AV199&lt;=0),"De -0,5 a 0",IF(AND(AV199&gt;=0.25,AV199&lt;=0.75),"0,25 a 0,75",IF(AND(AV199&gt;=1,AV199&lt;=1.5),"1 a 1,5",IF(AND(AV199&gt;=1.75,AV199&lt;=2.25),"1,75 a 2,25",IF(AND(AV199&gt;=2.5,AV199&lt;=3),"2,5 a 3",IF(AND(AV199&gt;=3.25,AV199&lt;=3.75),"3,25 a 3,75","Fuera de rango"))))))))</f>
        <v>1 a 1,5</v>
      </c>
      <c r="AX199" s="11" t="n">
        <f aca="false">IF(AW199="","",IF(OR(AW199="-1 a -0,5",AW199="-1 a -0.5"),1,IF(OR(AW199="De -0,5 a 0",AW199="-0,5 a 0",AW199="De -0.5 a 0"),2,IF(OR(AW199="0,25 a 0,75",AW199="0.25 a 0.75"),"NORMA",IF(OR(AW199="1 a 1,5",AW199="1 a 1.5"),3,IF(OR(AW199="1,75 a 2,25",AW199="1.75 a 2.25"),4,IF(OR(AW199="2,5 a 3",AW199="2.5 a 3"),5,IF(OR(AW199="3,25 a 3,75",AW199="3.25 a 3.75"),6,""))))))))</f>
        <v>3</v>
      </c>
      <c r="AY199" s="9" t="n">
        <v>-3</v>
      </c>
      <c r="AZ199" s="10" t="str">
        <f aca="false">IF(AY199="","",IF(AND(AY199&gt;=-20,AY199&lt;=-9.5),"-20 a -9,5",IF(AND(AY199&gt;=-9,AY199&lt;=-6.5),"-9 a -6,5",IF(AY199=-6,"-6",IF(AND(AY199&gt;=-5.5,AY199&lt;=-3),"-5,5 a -3",IF(AND(AY199&gt;=-2.5,AY199&lt;=0),"-2,5 a 0",IF(AND(AY199&gt;=0.5,AY199&lt;=3),"0,5 a 3",IF(AND(AY199&gt;=3.5,AY199&lt;=6),"3,5 a 6","Fuera de rango"))))))))</f>
        <v>-5,5 a -3</v>
      </c>
      <c r="BA199" s="11" t="n">
        <f aca="false">IF(AZ199="","",IF(AZ199="-20 a -9,5",1,IF(AZ199="-9 a -6,5",2,IF(AZ199="-6","NORMA",IF(AZ199="-5,5 a -3",3,IF(AZ199="-2,5 a 0",4,IF(AZ199="0,5 a 3",5,IF(AZ199="3,5 a 6",6,""))))))))</f>
        <v>3</v>
      </c>
      <c r="BB199" s="9" t="n">
        <v>0</v>
      </c>
      <c r="BC199" s="10" t="str">
        <f aca="false" t="array" ref="BC199">IF(BB199="","",_xlfn.IFS(AND(BB199&gt;=0,BB199&lt;=2),"0 a 2",AND(BB199&gt;=2.5,BB199&lt;=4.5),"2,5 a 4,5",AND(BB199&gt;=5,BB199&lt;=7),"5 a 7",AND(BB199&gt;=7.5,BB199&lt;=9.5),"7,5 a 9,5",AND(BB199&gt;=10,BB199&lt;=12),"10 a 12",AND(BB199&gt;=12.5,BB199&lt;=14.5),"12,5 a 14,5",BB199=15,"15",AND(BB199&gt;=15.5,BB199&lt;=17.5),"15,5 a 17,5",AND(BB199&gt;=18,BB199&lt;=20),"18 a 20",AND(BB199&gt;=20.5,BB199&lt;=22.5),"20,5 a 22,5",AND(BB199&gt;=23,BB199&lt;=25),"23 a 25",TRUE(),"Fuera de rango"))</f>
        <v>0 a 2</v>
      </c>
      <c r="BD199" s="11" t="n">
        <f aca="false" t="array" ref="BD199">IF(BC199="","",_xlfn.IFS(BC199="0 a 2",1,BC199="2,5 a 4,5",2,BC199="5 a 7",3,BC199="7,5 a 9,5",4,BC199="10 a 12",5,BC199="12,5 a 14,5",6,BC199="15","NORMA",BC199="15,5 a 17,5",7,BC199="18 a 20",8,BC199="20,5 a 22,5",9,BC199="23 a 25",10,TRUE(),"Fuera de rango"))</f>
        <v>1</v>
      </c>
      <c r="BE199" s="9" t="n">
        <v>27</v>
      </c>
      <c r="BF199" s="10" t="str">
        <f aca="false">IF(BE199="","",IF(AND(BE199&gt;=-20,BE199&lt;=-10),"-20 a -10",IF(AND(BE199&gt;=-9.5,BE199&lt;=0.5),"-9,5 a 0,5",IF(AND(BE199&gt;=1,BE199&lt;=11),"1 a 11",IF(AND(BE199&gt;=11.5,BE199&lt;=20.5),"11,5 a 20,5",IF(BE199=21,"21",IF(AND(BE199&gt;=21.5,BE199&lt;=31.5),"21,5 a 31,5",IF(AND(BE199&gt;=32,BE199&lt;=42),"32 a 42","Fuera de rango"))))))))</f>
        <v>21,5 a 31,5</v>
      </c>
      <c r="BG199" s="11" t="n">
        <f aca="false">IF(BF199="","",IF(BF199="-20 a -10",1,IF(BF199="-9,5 a 0,5",2,IF(BF199="1 a 11",3,IF(BF199="11,5 a 20,5",4,IF(BF199="21","NORMA",IF(BF199="21,5 a 31,5",5,IF(BF199="32 a 42",6,""))))))))</f>
        <v>5</v>
      </c>
      <c r="BH199" s="9" t="n">
        <v>14</v>
      </c>
      <c r="BI199" s="10" t="str">
        <f aca="false">IF(BH199="","",IF(AND(BH199&gt;=-20,BH199&lt;=-15),"-20 a -15",IF(AND(BH199&gt;=-14.5,BH199&lt;=-9.5),"-14,5 a -9,5",IF(AND(BH199&gt;=-9,BH199&lt;=-4),"-9 a -4",IF(AND(BH199&gt;=-3.5,BH199&lt;=2.5),"-3,5 a 2,5",IF(AND(BH199&gt;=3,BH199&lt;=8),"3 a 8",IF(AND(BH199&gt;=8.5,BH199&lt;=14.5),"8,5 a 14,5",IF(BH199=15,"15",IF(AND(BH199&gt;=15.5,BH199&lt;=20.5),"15,5 a 20,5",IF(AND(BH199&gt;=21,BH199&lt;=26),"21 a 26","Fuera de rango"))))))))))</f>
        <v>8,5 a 14,5</v>
      </c>
      <c r="BJ199" s="11" t="n">
        <f aca="false">IF(BI199="","",IF(BI199="-20 a -15",1,IF(BI199="-14,5 a -9,5",2,IF(BI199="-9 a -4",3,IF(BI199="-3,5 a 2,5",4,IF(BI199="3 a 8",5,IF(BI199="8,5 a 14,5",6,IF(BI199="15","NORMA",IF(BI199="15,5 a 20,5",7,IF(BI199="21 a 26",8,IF(BI199="26,5 a 31,5",9,"")))))))))))</f>
        <v>6</v>
      </c>
      <c r="BK199" s="9" t="n">
        <v>6</v>
      </c>
      <c r="BL199" s="10" t="str">
        <f aca="false">IF(BK199="","",IF(AND(BK199&gt;=0,BK199&lt;=2),"0 - 2",IF(AND(BK199&gt;=2.5,BK199&lt;=4.5),"2,5 - 4,5",IF(AND(BK199&gt;=5,BK199&lt;=7),"5 - 7",IF(AND(BK199&gt;=7.5,BK199&lt;=9.5),"7,5 - 9,5",IF(AND(BK199&gt;=10,BK199&lt;=12),"10 - 12",IF(AND(BK199&gt;=12.5,BK199&lt;=13.5),"12,5 - 13,5",IF(BK199=14,"14",IF(AND(BK199&gt;=14.5,BK199&lt;=16.5),"14,5 - 16,5",IF(AND(BK199&gt;=17,BK199&lt;=19),"17 - 19",IF(AND(BK199&gt;=19.5,BK199&lt;=21.5),"19,5 - 21,5",IF(AND(BK199&gt;=22,BK199&lt;=24),"22 - 24",IF(AND(BK199&gt;=24.5,BK199&lt;=26.5),"24,5 - 26,5",IF(AND(BK199&gt;=27,BK199&lt;=29),"27 - 29",IF(AND(BK199&gt;=29.5,BK199&lt;=30),"29,5 - 30","Fuera de rango")))))))))))))))</f>
        <v>5 - 7</v>
      </c>
      <c r="BM199" s="11" t="n">
        <f aca="false">IF(BL199="","",IF(BL199="0 - 2",1,IF(BL199="2,5 - 4,5",2,IF(BL199="5 - 7",3,IF(BL199="7,5 - 9,5",4,IF(BL199="10 - 12",5,IF(BL199="12,5 - 13,5",6,IF(BL199="14","NORMA",IF(BL199="14,5 - 16,5",7,IF(BL199="17 - 19",8,IF(BL199="19,5 - 21,5",9,IF(BL199="22 - 24",10,IF(BL199="24,5 - 26,5",11,IF(BL199="27 - 29",12,IF(BL199="29,5 - 30",13,"")))))))))))))))</f>
        <v>3</v>
      </c>
      <c r="BN199" s="9" t="n">
        <v>11</v>
      </c>
      <c r="BO199" s="10" t="str">
        <f aca="false">IF(BN199="","",IF(AND(BN199&gt;=-20,BN199&lt;=-10),"-20 a -10",IF(AND(BN199&gt;=-9.5,BN199&lt;=0.5),"-9,5 a 0,5",IF(AND(BN199&gt;=1,BN199&lt;=11),"1 a 11",IF(AND(BN199&gt;=11.5,BN199&lt;=21.5),"11,5 a 21,5",IF(BN199=22,"22",IF(AND(BN199&gt;=22.5,BN199&lt;=32.5),"22,5 a 32,5",IF(AND(BN199&gt;=33,BN199&lt;=43),"33 a 43","Fuera de rango"))))))))</f>
        <v>1 a 11</v>
      </c>
      <c r="BP199" s="11" t="n">
        <f aca="false">IF(BO199="","",IF(BO199="-20 a -10",1,IF(BO199="-9,5 a 0,5",2,IF(BO199="1 a 11",3,IF(BO199="11,5 a 21,5",4,IF(BO199="22","NORMA",IF(BO199="22,5 a 32,5",5,IF(BO199="33 a 43",6,""))))))))</f>
        <v>3</v>
      </c>
      <c r="BQ199" s="9" t="n">
        <v>8</v>
      </c>
      <c r="BR199" s="10" t="str">
        <f aca="false">IF(BQ199="","",IF(AND(BQ199&gt;=-20,BQ199&lt;=-15),"-20 a -15",IF(AND(BQ199&gt;=-14.5,BQ199&lt;=-9.5),"-14,5 a -9,5",IF(AND(BQ199&gt;=-9,BQ199&lt;=-4),"-9 a -4",IF(AND(BQ199&gt;=-3.5,BQ199&lt;=2.5),"-3,5 a 2,5",IF(AND(BQ199&gt;=3,BQ199&lt;=8),"3 a 8",IF(AND(BQ199&gt;=8.5,BQ199&lt;=13.5),"8,5 a 13,5",IF(AND(BQ199&gt;=14,BQ199&lt;=17.5),"14 a 17,5",IF(BQ199=18,"18",IF(AND(BQ199&gt;=18.5,BQ199&lt;=23.5),"18,5 a 23,5",IF(AND(BQ199&gt;=24,BQ199&lt;=29),"24 a 29",IF(AND(BQ199&gt;=29.5,BQ199&lt;=34.5),"29,5 a 34,5",IF(AND(BQ199&gt;=35,BQ199&lt;=40),"35 a 40","Fuera de rango")))))))))))))</f>
        <v>3 a 8</v>
      </c>
      <c r="BS199" s="11" t="n">
        <f aca="false">IF(BR199="","",IF(BR199="-20 a -15",1,IF(BR199="-14,5 a -9,5",2,IF(BR199="-9 a -4",3,IF(BR199="-3,5 a 2,5",4,IF(BR199="3 a 8",5,IF(BR199="8,5 a 13,5",6,IF(BR199="14 a 17,5",7,IF(BR199="18","NORMA",IF(BR199="18,5 a 23,5",8,IF(BR199="24 a 29",9,IF(BR199="29,5 a 34,5",10,IF(BR199="35 a 40",11,"")))))))))))))</f>
        <v>5</v>
      </c>
      <c r="BT199" s="9" t="n">
        <v>0</v>
      </c>
      <c r="BU199" s="10" t="str">
        <f aca="false">IF(BT199="","",IF(AND(BT199&gt;=-20,BT199&lt;=-18),"-20 a -18",IF(AND(BT199&gt;=-17.5,BT199&lt;=-15.5),"-17,5 a -15,5",IF(AND(BT199&gt;=-15,BT199&lt;=-13),"-15 a -13",IF(AND(BT199&gt;=-12.5,BT199&lt;=-10.5),"-12,5 a -10,5",IF(AND(BT199&gt;=-10,BT199&lt;=-8),"-10 a -8",IF(AND(BT199&gt;=-7.5,BT199&lt;=-5.5),"-7,5 a -5,5",IF(AND(BT199&gt;=-5,BT199&lt;=-3),"-5 a -3",IF(AND(BT199&gt;=-2.5,BT199&lt;=-0.5),"-2,5 a -0,5",IF(BT199=0,"0",IF(AND(BT199&gt;=0.5,BT199&lt;=2.5),"0,5 a 2,5",IF(AND(BT199&gt;=3,BT199&lt;=5),"3 a 5",IF(AND(BT199&gt;=5.5,BT199&lt;=7.5),"5,5 a 7,5",IF(AND(BT199&gt;=8,BT199&lt;=10),"8 a 10",IF(AND(BT199&gt;=10.5,BT199&lt;=12.5),"10,5 a 12,5",IF(AND(BT199&gt;=13,BT199&lt;=15),"13 a 15",IF(AND(BT199&gt;=15.5,BT199&lt;=17.5),"15,5 a 17,5",IF(AND(BT199&gt;=18,BT199&lt;=20),"18 a 20","Fuera de rango"))))))))))))))))))</f>
        <v>0</v>
      </c>
      <c r="BV199" s="11" t="str">
        <f aca="false">IF(BT199="","",IF(BT199=0,"NORMA",IF(AND(BT199&gt;=-20,BT199&lt;=-18),2,IF(AND(BT199&gt;=-17.5,BT199&lt;=-15.5),2,IF(AND(BT199&gt;=-15,BT199&lt;=-13),3,IF(AND(BT199&gt;=-12.5,BT199&lt;=-10.5),4,IF(AND(BT199&gt;=-10,BT199&lt;=-8),5,IF(AND(BT199&gt;=-7.5,BT199&lt;=-5.5),6,IF(AND(BT199&gt;=-5,BT199&lt;=-3),7,IF(AND(BT199&gt;=-2.5,BT199&lt;=-0.5),8,IF(AND(BT199&gt;=0.5,BT199&lt;=2.5),9,IF(AND(BT199&gt;=3,BT199&lt;=5),10,IF(AND(BT199&gt;=5.5,BT199&lt;=7.5),11,IF(AND(BT199&gt;=8,BT199&lt;=10),12,IF(AND(BT199&gt;=10.5,BT199&lt;=12.5),13,IF(AND(BT199&gt;=13,BT199&lt;=15),14,IF(AND(BT199&gt;=15.5,BT199&lt;=17.5),15,IF(AND(BT199&gt;=18,BT199&lt;=20),16,"Fuera de rango"))))))))))))))))))</f>
        <v>NORMA</v>
      </c>
      <c r="BW199" s="9" t="n">
        <v>-7.75</v>
      </c>
      <c r="BX199" s="10" t="n">
        <f aca="false">18.5- (0.3*H199)</f>
        <v>11.9</v>
      </c>
      <c r="BY199" s="10" t="n">
        <f aca="false">(BW199)-(BX199)</f>
        <v>-19.65</v>
      </c>
      <c r="BZ199" s="10" t="str">
        <f aca="false">IF(BY199="","",IF(BY199&lt;-27.5,"De -30 a -28",IF(BY199&lt;-25,"De -27,5 a -25,5",IF(BY199&lt;-22.5,"De -25 a -23",IF(BY199&lt;-20,"De -22,5 a -20,5",IF(BY199&lt;-17.5,"De -20 a -18",IF(BY199&lt;-15,"De -17,5 a -15,5",IF(BY199&lt;-12.5,"De -15 a -13",IF(BY199&lt;-10,"De -12,5 a -10,5",IF(BY199&lt;-7.5,"De -10 a -8",IF(BY199&lt;-5,"De -7,5 a -5,5",IF(BY199&lt;-2.5,"De -5 a -3",IF(BY199&lt;0,"De -2,5 a -0,5",IF(BY199&lt;2.5,"De 0 a 2",IF(BY199&lt;5,"De 2,5 a 4,5",IF(BY199&lt;7.5,"De 5 a 7",IF(BY199&lt;10,"De 7,5 a 9,5",IF(BY199&lt;12.5,"De 10 a 12",IF(BY199&lt;15,"De 12,5 a 14,5",IF(BY199&lt;17.5,"De 15 a 17",IF(BY199&lt;20,"De 17,5 a 19,5",IF(BY199&lt;22.5,"De 20 a 22",IF(BY199&lt;25,"De 22,5 a 24,5",IF(BY199&lt;27.5,"De 25 a 27","De 27,5 a 30"))))))))))))))))))))))))</f>
        <v>De -20 a -18</v>
      </c>
      <c r="CA199" s="12" t="n">
        <f aca="false">IF(BY199="","",IF(BY199&lt;=-28,1,IF(BY199&lt;=-25.5,2,IF(BY199&lt;=-23,3,IF(BY199&lt;=-20.5,4,IF(BY199&lt;=-18,5,IF(BY199&lt;=-15.5,6,IF(BY199&lt;=-13,7,IF(BY199&lt;=-10.5,8,IF(BY199&lt;=-8,9,IF(BY199&lt;=-5.5,10,IF(BY199&lt;=-3,11,IF(BY199&lt;=-0.5,12,IF(BY199&lt;=2,13,IF(BY199&lt;=4.5,14,IF(BY199&lt;=7,15,IF(BY199&lt;=9.5,16,IF(BY199&lt;=12,17,IF(BY199&lt;=14.5,18,IF(BY199&lt;=17,19,IF(BY199&lt;=19.5,20,IF(BY199&lt;=22,21,IF(BY199&lt;=24.5,22,IF(BY199&lt;=27,23,IF(BY199&lt;=30,24,"Fuera de rango")))))))))))))))))))))))))</f>
        <v>5</v>
      </c>
      <c r="CB199" s="9" t="n">
        <v>-6.25</v>
      </c>
      <c r="CC199" s="10" t="n">
        <f aca="false">18.5- (0.3*H199)</f>
        <v>11.9</v>
      </c>
      <c r="CD199" s="10" t="n">
        <f aca="false">(CB199)-(CC199)</f>
        <v>-18.15</v>
      </c>
      <c r="CE199" s="10" t="str">
        <f aca="false">IF(CD199="","",IF(CD199&lt;-27.5,"De -30 a -28",IF(CD199&lt;-25,"De -27,5 a -25,5",IF(CD199&lt;-22.5,"De -25 a -23",IF(CD199&lt;-20,"De -22,5 a -20,5",IF(CD199&lt;-17.5,"De -20 a -18",IF(CD199&lt;-15,"De -17,5 a -15,5",IF(CD199&lt;-12.5,"De -15 a -13",IF(CD199&lt;-10,"De -12,5 a -10,5",IF(CD199&lt;-7.5,"De -10 a -8",IF(CD199&lt;-5,"De -7,5 a -5,5",IF(CD199&lt;-2.5,"De -5 a -3",IF(CD199&lt;0,"De -2,5 a -0,5",IF(CD199&lt;=2,"De 0 a 2",IF(CD199&lt;=4.5,"De 2,5 a 4,5",IF(CD199&lt;=7,"De 5 a 7",IF(CD199&lt;=9.5,"De 7,5 a 9,5",IF(CD199&lt;=12,"De 10 a 12",IF(CD199&lt;=14.5,"De 12,5 a 14,5",IF(CD199&lt;=17,"De 15 a 17",IF(CD199&lt;=19.5,"De 17,5 a 19,5",IF(CD199&lt;=22,"De 20 a 22",IF(CD199&lt;=24.5,"De 22,5 a 24,5",IF(CD199&lt;=27,"De 25 a 27","De 27,5 a 30"))))))))))))))))))))))))</f>
        <v>De -20 a -18</v>
      </c>
      <c r="CF199" s="12" t="n">
        <f aca="false">IF(CD199="","",IF(CD199&lt;-27.5,1,IF(CD199&lt;-25,2,IF(CD199&lt;-22.5,3,IF(CD199&lt;-20,4,IF(CD199&lt;-17.5,5,IF(CD199&lt;-15,6,IF(CD199&lt;-12.5,7,IF(CD199&lt;-10,8,IF(CD199&lt;-7.5,9,IF(CD199&lt;-5,10,IF(CD199&lt;-2.5,11,IF(CD199&lt;0,12,IF(CD199&lt;2.5,13,IF(CD199&lt;5,14,IF(CD199&lt;7.5,15,IF(CD199&lt;10,16,IF(CD199&lt;12.5,17,IF(CD199&lt;15,18,IF(CD199&lt;17.5,19,IF(CD199&lt;20,20,IF(CD199&lt;22.5,21,IF(CD199&lt;25,22,IF(CD199&lt;27.5,23,24))))))))))))))))))))))))</f>
        <v>5</v>
      </c>
      <c r="CG199" s="9" t="n">
        <v>-2.25</v>
      </c>
      <c r="CH199" s="10" t="str">
        <f aca="false">IF(CG199="","",IF(AND(CG199&gt;=-10,CG199&lt;=-9.5),"-10 a -9,5",IF(AND(CG199&gt;-9.5,CG199&lt;=-8.5),"-9 a -8,5",IF(AND(CG199&gt;-8.5,CG199&lt;=-7.5),"-8 a -7,5",IF(AND(CG199&gt;-7.5,CG199&lt;=-6.5),"-7 a -6,5",IF(AND(CG199&gt;-6.5,CG199&lt;=-5.5),"-6 a -5,5",IF(AND(CG199&gt;-5.5,CG199&lt;=-4.5),"-5 a -4,5",IF(AND(CG199&gt;-4.5,CG199&lt;=-3.5),"-4 a -3,5",IF(AND(CG199&gt;-3.5,CG199&lt;=-2.5),"-3 a -2,5",IF(CG199=-2.25,"-2,25",IF(AND(CG199&gt;-2.5,CG199&lt;=-1.5),"-2 a -1,5",IF(AND(CG199&gt;-1.5,CG199&lt;=-0.5),"-1 a -0,5",IF(AND(CG199&gt;-0.5,CG199&lt;=0.5),"0 a 0,5",IF(AND(CG199&gt;0.5,CG199&lt;=1.5),"1 a 1,5",IF(AND(CG199&gt;1.5,CG199&lt;=2.5),"2 a 2,5",IF(AND(CG199&gt;2.5,CG199&lt;=3.5),"3 a 3,5",IF(AND(CG199&gt;3.5,CG199&lt;=4.5),"4 a 4,5",IF(AND(CG199&gt;4.5,CG199&lt;=5.5),"5 a 5,5",IF(AND(CG199&gt;5.5,CG199&lt;=6.5),"6 a 6,5",IF(AND(CG199&gt;6.5,CG199&lt;=7.5),"7 a 7,5",IF(AND(CG199&gt;7.5,CG199&lt;=8.5),"8 a 8,5",IF(AND(CG199&gt;8.5,CG199&lt;=9.5),"9 a 9,5",IF(CG199&gt;=10,"10","Fuera de rango")))))))))))))))))))))))</f>
        <v>-2,25</v>
      </c>
      <c r="CI199" s="11" t="str">
        <f aca="false">IF(CG199="","",IF(CG199=-2.25,"NORMA",IF(CG199&lt;=-9.5,1,IF(CG199&lt;=-8.5,2,IF(CG199&lt;=-7.5,3,IF(CG199&lt;=-6.5,4,IF(CG199&lt;=-5.5,5,IF(CG199&lt;=-4.5,6,IF(CG199&lt;=-3.5,7,IF(CG199&lt;=-2.5,8,IF(CG199&lt;=-1.5,9,IF(CG199&lt;=-0.5,10,IF(CG199&lt;=0.5,11,IF(CG199&lt;=1.5,12,IF(CG199&lt;=2.5,13,IF(CG199&lt;=3.5,14,IF(CG199&lt;=4.5,15,IF(CG199&lt;=5.5,16,IF(CG199&lt;=6.5,17,IF(CG199&lt;=7.5,18,IF(CG199&lt;=8.5,19,IF(CG199&lt;=9.5,20,IF(CG199=10,21,"Fuera de rango")))))))))))))))))))))))</f>
        <v>NORMA</v>
      </c>
      <c r="CJ199" s="9" t="n">
        <v>3.25</v>
      </c>
      <c r="CK199" s="10" t="str">
        <f aca="false">IF(CJ199="","",IF(AND(CJ199&gt;=-6,CJ199&lt;=-5.5),"-6 a -5,5",IF(AND(CJ199&gt;-5.5,CJ199&lt;=-4.5),"-5 a -4,5",IF(AND(CJ199&gt;-4.5,CJ199&lt;=-3.5),"-4 a -3,5",IF(AND(CJ199&gt;-3.5,CJ199&lt;=-2.5),"-3 a -2,5",IF(AND(CJ199&gt;-2.5,CJ199&lt;=-1.5),"-2 a -1,5",IF(AND(CJ199&gt;-1.5,CJ199&lt;=-0.5),"-1 a -0,5",IF(AND(CJ199&gt;-0.5,CJ199&lt;=0.5),"0 a 0,5",IF(AND(CJ199&gt;0.5,CJ199&lt;=1.5),"1 a 1,5",IF(AND(CJ199&gt;1.5,CJ199&lt;2.5),"2",IF(AND(CJ199&gt;=2.5,CJ199&lt;=3),"2,5 a 3",IF(AND(CJ199&gt;3,CJ199&lt;=4),"3,5 a 4",IF(AND(CJ199&gt;4,CJ199&lt;=5),"4,5 a 5",IF(AND(CJ199&gt;5,CJ199&lt;=6),"5,5 a 6",IF(AND(CJ199&gt;6,CJ199&lt;=7),"6,5 a 7",IF(AND(CJ199&gt;7,CJ199&lt;=8),"7,5 a 8",IF(AND(CJ199&gt;8,CJ199&lt;=9.5),"8,5 a 9,5",IF(CJ199=10,"10","Fuera de rango"))))))))))))))))))</f>
        <v>3,5 a 4</v>
      </c>
      <c r="CL199" s="11" t="n">
        <f aca="false">IF(CK199="","",IF(OR(CK199="-6 a -5,5",CK199="-6 - -5,5"),1,IF(OR(CK199="-5 a -4,5",CK199="-5 - -4,5"),2,IF(OR(CK199="-4 a -3,5",CK199="-4 - -3,5"),3,IF(OR(CK199="-3 a -2,5",CK199="-3 - -2,5"),4,IF(OR(CK199="-2 a -1,5",CK199="-2 - -1,5"),5,IF(OR(CK199="-1 a -0,5",CK199="-1 - -0,5"),6,IF(OR(CK199="0 a 0,5",CK199="0 - 0,5"),7,IF(OR(CK199="1 a 1,5",CK199="1 - 1,5"),8,IF(CK199="2","NORMA",IF(OR(CK199="2,5 a 3",CK199="2,5 - 3"),9,IF(OR(CK199="3,5 a 4",CK199="3,5 - 4"),10,IF(OR(CK199="4,5 a 5",CK199="4,5 - 5"),11,IF(OR(CK199="5,5 a 6",CK199="5,5 - 6"),12,IF(OR(CK199="6,5 a 7",CK199="6,5 - 7"),13,IF(OR(CK199="7,5 a 8",CK199="7,5 - 8"),14,IF(OR(CK199="8,5 a 9",CK199="8,5 - 9,5",CK199="9 a 9,5"),15,IF(CK199="10",15,IF(OR(CK199="0,5 a 1",CK199="0,5 - 1"),7,"Fuera de rango")))))))))))))))))))</f>
        <v>10</v>
      </c>
      <c r="CM199" s="10" t="n">
        <v>0</v>
      </c>
      <c r="CN199" s="10" t="str">
        <f aca="false">IF(CM199=0,"0", " ")</f>
        <v>0</v>
      </c>
      <c r="CO199" s="10" t="str">
        <f aca="false">IF(CM199&gt;0,"EME"," ")</f>
        <v> </v>
      </c>
      <c r="CP199" s="10" t="n">
        <v>0</v>
      </c>
      <c r="CQ199" s="10" t="str">
        <f aca="false">IF(CP199&gt;0,"0", " ")</f>
        <v> </v>
      </c>
      <c r="CR199" s="10" t="str">
        <f aca="false">IF(CP199&gt;0,"EME"," ")</f>
        <v> </v>
      </c>
      <c r="CS199" s="9" t="n">
        <v>0</v>
      </c>
      <c r="CT199" s="10" t="str">
        <f aca="false">IF(CS199&gt;0,"1", " ")</f>
        <v> </v>
      </c>
      <c r="CU199" s="10" t="str">
        <f aca="false">IF(CS199&gt;0,"HIP"," ")</f>
        <v> </v>
      </c>
      <c r="CV199" s="9" t="n">
        <v>0</v>
      </c>
      <c r="CW199" s="10" t="str">
        <f aca="false">IF(CV199&gt;0,"1", " ")</f>
        <v> </v>
      </c>
      <c r="CX199" s="10" t="str">
        <f aca="false">IF(CV199&gt;0,"HIP"," ")</f>
        <v> </v>
      </c>
      <c r="CY199" s="9" t="n">
        <v>-1.75</v>
      </c>
      <c r="CZ199" s="11" t="str">
        <f aca="false">IF(CY199&lt;0,"2"," ")</f>
        <v>2</v>
      </c>
      <c r="DA199" s="11" t="str">
        <f aca="false">IF(CY199&lt;0,"MIO"," ")</f>
        <v>MIO</v>
      </c>
      <c r="DB199" s="9" t="n">
        <v>-1.75</v>
      </c>
      <c r="DC199" s="11" t="str">
        <f aca="false">IF(DB199&lt;0,"2"," ")</f>
        <v>2</v>
      </c>
      <c r="DD199" s="11" t="str">
        <f aca="false">IF(DB199&lt;0,"MIO"," ")</f>
        <v>MIO</v>
      </c>
      <c r="DE199" s="9" t="n">
        <v>-0.5</v>
      </c>
      <c r="DF199" s="11" t="str">
        <f aca="false">IF(DE199&lt;0,"3"," ")</f>
        <v>3</v>
      </c>
      <c r="DG199" s="11" t="str">
        <f aca="false">IF(DE199&lt;0,"AST"," ")</f>
        <v>AST</v>
      </c>
      <c r="DH199" s="9" t="n">
        <v>-0.5</v>
      </c>
      <c r="DI199" s="11" t="str">
        <f aca="false">IF(DH199&lt;0,"3"," ")</f>
        <v>3</v>
      </c>
      <c r="DJ199" s="11" t="str">
        <f aca="false">IF(DH199&lt;0,"AST"," ")</f>
        <v>AST</v>
      </c>
      <c r="DK199" s="9" t="n">
        <v>0</v>
      </c>
      <c r="DL199" s="10" t="str">
        <f aca="false">IF(DK199&gt;0,"4"," ")</f>
        <v> </v>
      </c>
      <c r="DM199" s="10" t="str">
        <f aca="false">IF(DK199&gt;0,"PRE"," ")</f>
        <v> </v>
      </c>
      <c r="DN199" s="9" t="n">
        <v>0</v>
      </c>
      <c r="DO199" s="10" t="str">
        <f aca="false">IF(DN199&gt;0,"4"," ")</f>
        <v> </v>
      </c>
      <c r="DP199" s="10" t="str">
        <f aca="false">IF(DN199&gt;0,"PRE"," ")</f>
        <v> </v>
      </c>
      <c r="DQ199" s="12" t="n">
        <v>2</v>
      </c>
      <c r="DR199" s="12" t="n">
        <v>2</v>
      </c>
      <c r="DS199" s="12" t="str">
        <f aca="false">CONCATENATE(CO199,CU199,DA199,DG199,DM199)</f>
        <v>  MIOAST </v>
      </c>
      <c r="DT199" s="10" t="str">
        <f aca="false" t="array" ref="DT199">_xlfn.IFS(DS199="EME    ","0", DS199=" HIP   ","1", DS199="  MIO  ","2", DS199="   AST ","3", DS199="    PRE","4", DS199="EME   PRE","5", DS199=" HIP  PRE","6", DS199=" HIP AST ","7", DS199="  MIO PRE","8", DS199="  MIOAST ","9", DS199="   ASTPRE","10",DS199=" HIP ASTPRE","11", DS199="  MIOASTPRE","12", DS199="     ","0")</f>
        <v>9</v>
      </c>
      <c r="DU199" s="1" t="s">
        <v>153</v>
      </c>
      <c r="DV199" s="1" t="str">
        <f aca="false" t="array" ref="DV199">_xlfn.IFS(DU199="SI","2", DU199="NO","1")</f>
        <v>2</v>
      </c>
      <c r="DW199" s="10" t="n">
        <v>0</v>
      </c>
      <c r="DX199" s="11" t="str">
        <f aca="false">IF(DW199=0,"1","2")</f>
        <v>1</v>
      </c>
      <c r="DY199" s="11" t="str">
        <f aca="false" t="array" ref="DY199">_xlfn.IFS(DW199=0,"0", DW199=0.25, "1", DW199=0.5,"2", DW199=0.75,"3", DW199=1,"4",DW199=1.25,"5", DW199=1.5,"6", DW199=1.75,"7", DW199=2,"8")</f>
        <v>0</v>
      </c>
      <c r="DZ199" s="10" t="n">
        <v>0</v>
      </c>
      <c r="EA199" s="11" t="str">
        <f aca="false">IF(DZ199=0,"1","2")</f>
        <v>1</v>
      </c>
      <c r="EB199" s="11" t="str">
        <f aca="false" t="array" ref="EB199">_xlfn.IFS(DZ199=0,"0", DZ199=0.25, "1", DZ199=0.5,"2", DZ199=0.75,"3", DZ199=1,"4",DZ199=1.25,"5", DZ199=1.5,"6", DZ199=1.75,"7", DZ199=2,"8")</f>
        <v>0</v>
      </c>
      <c r="EC199" s="10" t="n">
        <v>-0.25</v>
      </c>
      <c r="ED199" s="10" t="str">
        <f aca="false">IF(EC199=0,"1","2")</f>
        <v>2</v>
      </c>
      <c r="EE199" s="11" t="str">
        <f aca="false" t="array" ref="EE199">_xlfn.IFS(EC199=0,"0", EC199=-0.25, "1", EC199=-0.5,"2", EC199=-0.75,"3", EC199=-1,"4",EC199=-1.25,"5", EC199=-1.5,"6", EC199=-1.75,"7", EC199=-2,"8", EC199=-2.25,"9",EC199=-2.5,"10", EC199=-2.75,"11", EC199=-3,"12", EC199=-3.25,"13", EC199=-3.5,"14", EC199=-3.75,"15",EC199=-4,"16")</f>
        <v>1</v>
      </c>
      <c r="EF199" s="10" t="n">
        <v>0</v>
      </c>
      <c r="EG199" s="10" t="str">
        <f aca="false">IF(EF199=0,"1","2")</f>
        <v>1</v>
      </c>
      <c r="EH199" s="11" t="str">
        <f aca="false" t="array" ref="EH199">_xlfn.IFS(EF199=0,"0", EF199=-0.25, "1", EF199=-0.5,"2", EF199=-0.75,"3", EF199=-1,"4",EF199=-1.25,"5", EF199=-1.5,"6", EF199=-1.75,"7", EF199=-2,"8", EF199=-2.25,"9",EF199=-2.5,"10", EF199=-2.75,"11", EF199=-3,"12", EF199=-3.25,"13", EF199=-3.5,"14", EF199=-3.75,"15",EF199=-4,"16")</f>
        <v>0</v>
      </c>
      <c r="EI199" s="10" t="n">
        <v>-0.25</v>
      </c>
      <c r="EJ199" s="11" t="str">
        <f aca="false">IF(EI199=0,"1","2")</f>
        <v>2</v>
      </c>
      <c r="EK199" s="11" t="str">
        <f aca="false" t="array" ref="EK199">_xlfn.IFS(EI199=0,"0", EI199=-0.25, "1", EI199=-0.5,"2", EI199=-0.75,"3", EI199=-1,"4",EI199=-1.25,"5", EI199=-1.5,"6", EI199=-1.75,"7", EI199=-2,"8", EI199=-2.25,"9", EI199=-2.25,"9",EI199=-2.5,"10", EI199=-2.75,"11", EI199=-3,"12", EI199=-3.25,"13", EI199=-3.5,"14", EI199=-3.75,"15",EI199=-4,"16", EI199=0.25, "17", EI199=0.5, "18")</f>
        <v>1</v>
      </c>
      <c r="EL199" s="10" t="n">
        <v>-0.25</v>
      </c>
      <c r="EM199" s="11" t="str">
        <f aca="false">IF(EL199=0,"1","2")</f>
        <v>2</v>
      </c>
      <c r="EN199" s="11" t="str">
        <f aca="false" t="array" ref="EN199">_xlfn.IFS(EL199=0.25,"17",EL199=0.5,"18", EL199=0,"0", EL199=-0.25, "1", EL199=-0.5,"2", EL199=-0.75,"3", EL199=-1,"4",EL199=-1.25,"5", EL199=-1.5,"6", EL199=-1.75,"7", EL199=-2,"8",EL199= -2.25,"9",EL199=-2.5,"10",EL199= -2.75,"11",EL199= -3,"12",EL199= -3.25,"13",EL199= -3.5,"14",EL199= -3.75,"15",EL199=-4,"16")</f>
        <v>1</v>
      </c>
      <c r="EO199" s="10" t="n">
        <v>0</v>
      </c>
      <c r="EP199" s="11" t="str">
        <f aca="false">IF(EO199=0,"1","2")</f>
        <v>1</v>
      </c>
      <c r="EQ199" s="11" t="str">
        <f aca="false" t="array" ref="EQ199">_xlfn.IFS(EO199=0,"0", EO199=0.25, "1", EO199=0.5,"2", EO199=0.75,"3", EO199=1,"4",EO199=1.25,"5", EO199=1.5,"6", EO199=1.75,"7", EO199=2,"8", EO199=2.25,"9", EO199=2.25,"9",EO199=2.5,"10", EO199=2.75,"11", EO199=3,"12", EO199=3.25,"13", EO199=3.5,"14", EO199=3.75,"15",EO199=4,"16", EO199=-0.25, "17", bq=-0.5, "18")</f>
        <v>0</v>
      </c>
      <c r="ER199" s="10" t="n">
        <v>0</v>
      </c>
      <c r="ES199" s="11" t="str">
        <f aca="false">IF(ER199=0,"1","2")</f>
        <v>1</v>
      </c>
      <c r="ET199" s="11" t="str">
        <f aca="false" t="array" ref="ET199">_xlfn.IFS(ER199=0,"0", ER199=0.25, "1", ER199=0.5,"2", ER199=0.75,"3", ER199=1,"4",ER199=1.25,"5", ER199=1.5,"6", ER199=1.75,"7", ER199=2,"8", ER199=2.25,"9", ER199=2.25,"9",ER199=2.5,"10", ER199=2.75,"11", ER199=3,"12", ER199=3.25,"13", ER199=3.5,"14", ER199=3.75,"15",ER199=4,"16", ER199=-0.25, "17", bq=-0.5, "18")</f>
        <v>0</v>
      </c>
      <c r="EU199" s="13" t="n">
        <v>25</v>
      </c>
      <c r="EV199" s="14" t="str">
        <f aca="false">VLOOKUP(EU199,LEYENDA!$G$2:$H$8,2,TRUE())</f>
        <v>25-36</v>
      </c>
      <c r="EW199" s="14" t="str">
        <f aca="false" t="array" ref="EW199">_xlfn.IFS(EV199="0-5","1", EV199="6-12","2", EV199="13-18","3", EV199="19-24","4", EV199="25-36","5", EV199="37-48","6", EV199="49-60","7")</f>
        <v>5</v>
      </c>
    </row>
    <row r="200" customFormat="false" ht="13.5" hidden="false" customHeight="false" outlineLevel="0" collapsed="false">
      <c r="A200" s="1" t="n">
        <v>61</v>
      </c>
      <c r="B200" s="32" t="n">
        <v>1</v>
      </c>
      <c r="C200" s="33" t="n">
        <v>36493</v>
      </c>
      <c r="D200" s="6"/>
      <c r="E200" s="5" t="str">
        <f aca="false">VLOOKUP(A200,'286'!$A$3:$J$600,10,FALSE())</f>
        <v>CIFUENTES LORENZO, INÉS</v>
      </c>
      <c r="F200" s="4" t="str">
        <f aca="false">VLOOKUP(A200,'286'!$A$3:$I$1768,3,FALSE())</f>
        <v>CILOI</v>
      </c>
      <c r="G200" s="6" t="n">
        <f aca="false">VLOOKUP(A200,'286'!$A$3:$I$1768,4,FALSE())</f>
        <v>29071</v>
      </c>
      <c r="H200" s="7" t="n">
        <f aca="false">YEAR(C200)-YEAR(G200)</f>
        <v>20</v>
      </c>
      <c r="I200" s="1" t="str">
        <f aca="false">VLOOKUP(H200,LEYENDA!$C$2:$D$6,2,TRUE())</f>
        <v>13-24</v>
      </c>
      <c r="J200" s="5" t="str">
        <f aca="false">VLOOKUP(A200,'286'!$A$3:$I$1768,7,FALSE())</f>
        <v>M</v>
      </c>
      <c r="K200" s="8" t="str">
        <f aca="false">VLOOKUP(A200,'286'!$A$3:$I$1768,2,FALSE())</f>
        <v>OD</v>
      </c>
      <c r="L200" s="4" t="str">
        <f aca="false">VLOOKUP(A200,'286'!$A$3:$I$1768,8,FALSE())</f>
        <v>D</v>
      </c>
      <c r="M200" s="4" t="str">
        <f aca="false">VLOOKUP(A200,'286'!$A$3:$I$1768,9,FALSE())</f>
        <v>I</v>
      </c>
      <c r="N200" s="8" t="str">
        <f aca="false">IF(R200=O200, "MISMA","CONTRARIA")</f>
        <v>CONTRARIA</v>
      </c>
      <c r="O200" s="8" t="str">
        <f aca="false" t="array" ref="O200">_xlfn.IFS(L200="D","1", L200="I","2")</f>
        <v>1</v>
      </c>
      <c r="P200" s="8" t="str">
        <f aca="false" t="array" ref="P200">_xlfn.IFS(K200="OD","1", K200="OI","2")</f>
        <v>1</v>
      </c>
      <c r="Q200" s="1" t="str">
        <f aca="false" t="array" ref="Q200">_xlfn.IFS(J200="M","1", J200="H","2")</f>
        <v>1</v>
      </c>
      <c r="R200" s="8" t="str">
        <f aca="false" t="array" ref="R200">_xlfn.IFS(M200="D","1", M200="I","2")</f>
        <v>2</v>
      </c>
      <c r="S200" s="1" t="str">
        <f aca="false" t="array" ref="S200">_xlfn.IFS(N200="CONTRARIA", "1",N200= "MISMA","2")</f>
        <v>1</v>
      </c>
      <c r="T200" s="1" t="str">
        <f aca="false" t="array" ref="T200">_xlfn.IFS(I200="0-12","1", I200="13-24","2", I200="25-40","3", I200="41-60","4", I200="61-100","5")</f>
        <v>2</v>
      </c>
      <c r="U200" s="9" t="n">
        <v>2</v>
      </c>
      <c r="V200" s="1" t="str">
        <f aca="false">IF(U200="","",IF(AND(U200&gt;=-9,U200&lt;=-6.5),"-9 a -6,5",IF(AND(U200&gt;=-6,U200&lt;=-3.5),"-6 a -3,5",IF(AND(U200&gt;=-3,U200&lt;=-1),"-3 a -1",IF(U200=-0.5,"-0,5",IF(AND(U200&gt;=0,U200&lt;=2.5),"0 a 2,5",IF(AND(U200&gt;=3,U200&lt;=5.5),"3 a 5,5",IF(AND(U200&gt;=6,U200&lt;=8.5),"6 a 8,5",IF(AND(U200&gt;=9,U200&lt;=20),"9 a 20","Fuera de rango")))))))))</f>
        <v>0 a 2,5</v>
      </c>
      <c r="W200" s="11" t="n">
        <f aca="false">IF(V200="","",IF(V200="-9 a -6,5",2,IF(V200="-6 a -3,5",3,IF(V200="-3 a -1",4,IF(V200="-0,5","NORMA",IF(V200="0 a 2,5",5,IF(V200="3 a 5,5",6,IF(V200="6 a 8,5",7,IF(V200="9 a 20",8,"Fuera de rango")))))))))</f>
        <v>5</v>
      </c>
      <c r="X200" s="9" t="n">
        <v>11</v>
      </c>
      <c r="Y200" s="10" t="str">
        <f aca="false">IF(X200="","",IF(AND(X200&gt;=0,X200&lt;=4),"0 a 4",IF(AND(X200&gt;=4.5,X200&lt;=8.5),"4,5 a 8,5",IF(X200=9,"9",IF(AND(X200&gt;=9.5,X200&lt;=13),"9,5 a 13",IF(AND(X200&gt;=13.5,X200&lt;=20),"13,5 a 20",IF(AND(X200&gt;=20.5,X200&lt;=35),"20,5 a 35","Fuera de rango")))))))</f>
        <v>9,5 a 13</v>
      </c>
      <c r="Z200" s="11" t="n">
        <f aca="false">IF(Y200="","",IF(Y200="0 a 4",1,IF(Y200="4,5 a 8,5",2,IF(Y200="9","NORMA",IF(Y200="9,5 a 13",3,IF(Y200="13,5 a 20",4,IF(Y200="20,5 a 35",5,"Fuera de rango")))))))</f>
        <v>3</v>
      </c>
      <c r="AA200" s="9" t="n">
        <v>30</v>
      </c>
      <c r="AB200" s="10" t="str">
        <f aca="false">IF(AA200="","",IF(AND(AA200&gt;=0,AA200&lt;=9),"0 a 9",IF(AND(AA200&gt;=9.5,AA200&lt;=18.5),"9,5 a 18,5",IF(AA200=19,"19",IF(AND(AA200&gt;=19.5,AA200&lt;=28),"19,5 a 28",IF(AND(AA200&gt;=28.5,AA200&lt;=40),"28,5 a 40","Fuera de rango"))))))</f>
        <v>28,5 a 40</v>
      </c>
      <c r="AC200" s="11" t="n">
        <f aca="false" t="array" ref="AC200">_xlfn.IFS(AB200="","",AB200="0 a 9",1,AB200="9,5 a 18,5",2,AB200="19","NORMA",AB200="19,5 a 28",3,AB200="28,5 a 40",4,TRUE(),"Fuera de rango")</f>
        <v>4</v>
      </c>
      <c r="AD200" s="9" t="n">
        <v>13</v>
      </c>
      <c r="AE200" s="10" t="str">
        <f aca="false">IF(AD200="","",IF(AND(AD200&gt;=-10,AD200&lt;=0),"De -10 a 0",IF(AND(AD200&gt;=0.5,AD200&lt;=9.5),"0,5 a 9,5",IF(AD200=10,"10",IF(AND(AD200&gt;=10.5,AD200&lt;=20),"10,5 a 20",IF(AND(AD200&gt;=20.5,AD200&lt;=40),"20,5 a 40","Fuera de rango"))))))</f>
        <v>10,5 a 20</v>
      </c>
      <c r="AF200" s="12" t="n">
        <f aca="false">IF(AD200="","",IF(AND(AD200&gt;=-10,AD200&lt;=0),1,IF(AND(AD200&gt;=0.5,AD200&lt;=9.5),2,IF(AD200=10,"NORMA",IF(AND(AD200&gt;=10.5,AD200&lt;=20),3,IF(AND(AD200&gt;=20.5,AD200&lt;=40),4,""))))))</f>
        <v>3</v>
      </c>
      <c r="AG200" s="9" t="n">
        <v>9</v>
      </c>
      <c r="AH200" s="11" t="str">
        <f aca="false">IF(AG200="","",IF(AND(AG200&gt;=0,AG200&lt;=4),"0 a 4",IF(AND(AG200&gt;=4.5,AG200&lt;=8.5),"4,5 a 8,5",IF(AG200=9,"9",IF(AND(AG200&gt;=9.5,AG200&lt;=13),"9,5 a 13",IF(AND(AG200&gt;=13.5,AG200&lt;=25),"13,5 a 25","Fuera de rango"))))))</f>
        <v>9</v>
      </c>
      <c r="AI200" s="11" t="str">
        <f aca="false">IF(AH200="","",IF(AH200="0 a 4",1,IF(AH200="4,5 a 8,5",2,IF(AH200="9","NORMA",IF(AH200="9,5 a 13",3,IF(AH200="13,5 a 25",4,""))))))</f>
        <v>NORMA</v>
      </c>
      <c r="AJ200" s="9" t="n">
        <v>5</v>
      </c>
      <c r="AK200" s="10" t="str">
        <f aca="false">IF(AJ200="","",IF(AND(AJ200&gt;=-15,AJ200&lt;=-10.5),"-15 a -10,5",IF(AND(AJ200&gt;=-10,AJ200&lt;=-4),"-10 a -4",IF(AND(AJ200&gt;=-4.5,AJ200&lt;=0),"-4,5 a 0",IF(AND(AJ200&gt;=0.5,AJ200&lt;=4.5),"0,5 a 4,5",IF(AJ200=5,"5",IF(AND(AJ200&gt;=5.5,AJ200&lt;=10),"5,5 a 10",IF(AND(AJ200&gt;=10.5,AJ200&lt;=20),"10,5 a 20","Fuera de rango"))))))))</f>
        <v>5</v>
      </c>
      <c r="AL200" s="11" t="str">
        <f aca="false">IF(AK200="","",IF(AK200="-15 a -10,5",1,IF(AK200="-10 a -4",2,IF(AK200="-4,5 a 0",3,IF(AK200="0,5 a 4,5",4,IF(AK200="5","NORMA",IF(AK200="5,5 a 10",5,IF(AK200="10,5 a 20",6,"Error"))))))))</f>
        <v>NORMA</v>
      </c>
      <c r="AM200" s="9" t="n">
        <v>0</v>
      </c>
      <c r="AN200" s="10" t="str">
        <f aca="false">IF(AM200="","",IF(AND(AM200&gt;=-7.5,AM200&lt;=-5.5),"-7,5 a -5,5",IF(AND(AM200&gt;=-5,AM200&lt;=-3),"-5 a -3",IF(AND(AM200&gt;=-2.5,AM200&lt;=-0.5),"-2,5 a -0,5",IF(AM200=0,"0,00",IF(AND(AM200&gt;=0.5,AM200&lt;=2.5),"0,5 a 2,5",IF(AND(AM200&gt;=3,AM200&lt;=5),"3 a 5",IF(AND(AM200&gt;=5.5,AM200&lt;=7.5),"5,5 a 7,5",IF(AND(AM200&gt;=8,AM200&lt;=10),"8 a 10","Fuera de rango")))))))))</f>
        <v>0,00</v>
      </c>
      <c r="AO200" s="11" t="str">
        <f aca="false">IF(AN200="","",IF(AN200="-7,5 a -5,5",1,IF(AN200="-5 a -3",2,IF(AN200="-2,5 a -0,5",3,IF(AN200="0,00","NORMA",IF(AN200="0,5 a 2,5",4,IF(AN200="3 a 5",5,IF(AN200="5,5 a 7,5",6,IF(AN200="8 a 10",7,"Error")))))))))</f>
        <v>NORMA</v>
      </c>
      <c r="AP200" s="9" t="n">
        <v>2</v>
      </c>
      <c r="AQ200" s="10" t="str">
        <f aca="false">IF(AP200="","",IF(AND(AP200&gt;=-20,AP200&lt;=-9.5),"-20 a -9,5",IF(AND(AP200&gt;=-9,AP200&lt;=-6.5),"-9 a -6,5",IF(AP200=-6,"-6",IF(AND(AP200&gt;=-5.5,AP200&lt;=-3),"-5,5 a -3",IF(AND(AP200&gt;=-2.5,AP200&lt;=0),"-2,5 a 0",IF(AND(AP200&gt;=0.5,AP200&lt;=3),"0,5 a 3",IF(AND(AP200&gt;=3.5,AP200&lt;=6),"3,5 a 6",IF(AND(AP200&gt;=6.5,AP200&lt;=9),"6,5 a 9",IF(AND(AP200&gt;=9.5,AP200&lt;=20),"9,5 a 20","Fuera de rango"))))))))))</f>
        <v>0,5 a 3</v>
      </c>
      <c r="AR200" s="11" t="n">
        <f aca="false">IF(AQ200="","",IF(AQ200="-20 a -9,5",1,IF(AQ200="-9 a -6,5",2,IF(AQ200="-6","NORMA",IF(AQ200="-5,5 a -3",3,IF(AQ200="-2,5 a 0",4,IF(AQ200="0,5 a 3",5,IF(AQ200="3,5 a 6",6,IF(AQ200="6,5 a 9",7,IF(AQ200="9,5 a 20",8,""))))))))))</f>
        <v>5</v>
      </c>
      <c r="AS200" s="9" t="n">
        <v>4</v>
      </c>
      <c r="AT200" s="10" t="str">
        <f aca="false">IF(AS200="","",IF(AND(AS200&gt;=-16,AS200&lt;=-14),"-16 a -14",IF(AND(AS200&gt;=-13.5,AS200&lt;=-11.5),"-13,5 a -11,5",IF(AND(AS200&gt;=-11,AS200&lt;=-9),"-11 a -9",IF(AND(AS200&gt;=-8.5,AS200&lt;=-6.5),"-8,5 a -6,5",IF(AND(AS200&gt;=-6,AS200&lt;=-4),"-6 a -4",IF(AND(AS200&gt;=-3.5,AS200&lt;=-1.5),"-3,5 a -1,5",IF(AND(AS200&gt;=-1,AS200&lt;=1),"-1 a 1",IF(AND(AS200&gt;=1.5,AS200&lt;=3.5),"1,5 a 3,5",IF(AND(AS200&gt;=4,AS200&lt;=6),"4 a 6",IF(AND(AS200&gt;=6.5,AS200&lt;=8.5),"6,5 a 8,5",IF(AND(AS200&gt;=9,AS200&lt;=11),"9 a 11",IF(AND(AS200&gt;=11.5,AS200&lt;=13.5),"11,5 a 13,5",IF(AND(AS200&gt;=14,AS200&lt;=16),"14 a 16",IF(AND(AS200&gt;=16.5,AS200&lt;=18.5),"16,5 a 18,5",IF(AND(AS200&gt;=19,AS200&lt;=21),"19 a 21","Fuera de rango"))))))))))))))))</f>
        <v>4 a 6</v>
      </c>
      <c r="AU200" s="11" t="str">
        <f aca="false" t="array" ref="AU200">IF(AT200="","",_xlfn.IFS(AT200="-16 a -14",1,AT200="-13,5 a -11,5",2,AT200="-11 a -9",3,AT200="-8,5 a -6,5",4,AT200="-6 a -4",5,AT200="-3,5 a -1,5",6,AT200="-1 a 1",7,AT200="1,5 a 3,5",8,AT200="4 a 6","NORMA",AT200="6,5 a 8,5",9,AT200="9 a 11",10,AT200="11,5 a 13,5",11,AT200="14 a 16",12,AT200="16,5 a 18,5",13,AT200="19 a 21",14,TRUE(),""))</f>
        <v>NORMA</v>
      </c>
      <c r="AV200" s="9" t="n">
        <v>0.75</v>
      </c>
      <c r="AW200" s="10" t="str">
        <f aca="false">IF(AV200="","",IF(AND(AV200&gt;=-1,AV200&lt;=-0.5),"-1 a -0,5",IF(AND(AV200&gt;-0.5,AV200&lt;=0),"De -0,5 a 0",IF(AND(AV200&gt;=0.25,AV200&lt;=0.75),"0,25 a 0,75",IF(AND(AV200&gt;=1,AV200&lt;=1.5),"1 a 1,5",IF(AND(AV200&gt;=1.75,AV200&lt;=2.25),"1,75 a 2,25",IF(AND(AV200&gt;=2.5,AV200&lt;=3),"2,5 a 3",IF(AND(AV200&gt;=3.25,AV200&lt;=3.75),"3,25 a 3,75","Fuera de rango"))))))))</f>
        <v>0,25 a 0,75</v>
      </c>
      <c r="AX200" s="11" t="str">
        <f aca="false">IF(AW200="","",IF(OR(AW200="-1 a -0,5",AW200="-1 a -0.5"),1,IF(OR(AW200="De -0,5 a 0",AW200="-0,5 a 0",AW200="De -0.5 a 0"),2,IF(OR(AW200="0,25 a 0,75",AW200="0.25 a 0.75"),"NORMA",IF(OR(AW200="1 a 1,5",AW200="1 a 1.5"),3,IF(OR(AW200="1,75 a 2,25",AW200="1.75 a 2.25"),4,IF(OR(AW200="2,5 a 3",AW200="2.5 a 3"),5,IF(OR(AW200="3,25 a 3,75",AW200="3.25 a 3.75"),6,""))))))))</f>
        <v>NORMA</v>
      </c>
      <c r="AY200" s="9" t="n">
        <v>1.5</v>
      </c>
      <c r="AZ200" s="10" t="str">
        <f aca="false">IF(AY200="","",IF(AND(AY200&gt;=-20,AY200&lt;=-9.5),"-20 a -9,5",IF(AND(AY200&gt;=-9,AY200&lt;=-6.5),"-9 a -6,5",IF(AY200=-6,"-6",IF(AND(AY200&gt;=-5.5,AY200&lt;=-3),"-5,5 a -3",IF(AND(AY200&gt;=-2.5,AY200&lt;=0),"-2,5 a 0",IF(AND(AY200&gt;=0.5,AY200&lt;=3),"0,5 a 3",IF(AND(AY200&gt;=3.5,AY200&lt;=6),"3,5 a 6","Fuera de rango"))))))))</f>
        <v>0,5 a 3</v>
      </c>
      <c r="BA200" s="11" t="n">
        <f aca="false">IF(AZ200="","",IF(AZ200="-20 a -9,5",1,IF(AZ200="-9 a -6,5",2,IF(AZ200="-6","NORMA",IF(AZ200="-5,5 a -3",3,IF(AZ200="-2,5 a 0",4,IF(AZ200="0,5 a 3",5,IF(AZ200="3,5 a 6",6,""))))))))</f>
        <v>5</v>
      </c>
      <c r="BB200" s="9" t="n">
        <v>0</v>
      </c>
      <c r="BC200" s="10" t="str">
        <f aca="false" t="array" ref="BC200">IF(BB200="","",_xlfn.IFS(AND(BB200&gt;=0,BB200&lt;=2),"0 a 2",AND(BB200&gt;=2.5,BB200&lt;=4.5),"2,5 a 4,5",AND(BB200&gt;=5,BB200&lt;=7),"5 a 7",AND(BB200&gt;=7.5,BB200&lt;=9.5),"7,5 a 9,5",AND(BB200&gt;=10,BB200&lt;=12),"10 a 12",AND(BB200&gt;=12.5,BB200&lt;=14.5),"12,5 a 14,5",BB200=15,"15",AND(BB200&gt;=15.5,BB200&lt;=17.5),"15,5 a 17,5",AND(BB200&gt;=18,BB200&lt;=20),"18 a 20",AND(BB200&gt;=20.5,BB200&lt;=22.5),"20,5 a 22,5",AND(BB200&gt;=23,BB200&lt;=25),"23 a 25",TRUE(),"Fuera de rango"))</f>
        <v>0 a 2</v>
      </c>
      <c r="BD200" s="11" t="n">
        <f aca="false" t="array" ref="BD200">IF(BC200="","",_xlfn.IFS(BC200="0 a 2",1,BC200="2,5 a 4,5",2,BC200="5 a 7",3,BC200="7,5 a 9,5",4,BC200="10 a 12",5,BC200="12,5 a 14,5",6,BC200="15","NORMA",BC200="15,5 a 17,5",7,BC200="18 a 20",8,BC200="20,5 a 22,5",9,BC200="23 a 25",10,TRUE(),"Fuera de rango"))</f>
        <v>1</v>
      </c>
      <c r="BE200" s="9" t="n">
        <v>32</v>
      </c>
      <c r="BF200" s="10" t="str">
        <f aca="false">IF(BE200="","",IF(AND(BE200&gt;=-20,BE200&lt;=-10),"-20 a -10",IF(AND(BE200&gt;=-9.5,BE200&lt;=0.5),"-9,5 a 0,5",IF(AND(BE200&gt;=1,BE200&lt;=11),"1 a 11",IF(AND(BE200&gt;=11.5,BE200&lt;=20.5),"11,5 a 20,5",IF(BE200=21,"21",IF(AND(BE200&gt;=21.5,BE200&lt;=31.5),"21,5 a 31,5",IF(AND(BE200&gt;=32,BE200&lt;=42),"32 a 42","Fuera de rango"))))))))</f>
        <v>32 a 42</v>
      </c>
      <c r="BG200" s="11" t="n">
        <f aca="false">IF(BF200="","",IF(BF200="-20 a -10",1,IF(BF200="-9,5 a 0,5",2,IF(BF200="1 a 11",3,IF(BF200="11,5 a 20,5",4,IF(BF200="21","NORMA",IF(BF200="21,5 a 31,5",5,IF(BF200="32 a 42",6,""))))))))</f>
        <v>6</v>
      </c>
      <c r="BH200" s="9" t="n">
        <v>18</v>
      </c>
      <c r="BI200" s="10" t="str">
        <f aca="false">IF(BH200="","",IF(AND(BH200&gt;=-20,BH200&lt;=-15),"-20 a -15",IF(AND(BH200&gt;=-14.5,BH200&lt;=-9.5),"-14,5 a -9,5",IF(AND(BH200&gt;=-9,BH200&lt;=-4),"-9 a -4",IF(AND(BH200&gt;=-3.5,BH200&lt;=2.5),"-3,5 a 2,5",IF(AND(BH200&gt;=3,BH200&lt;=8),"3 a 8",IF(AND(BH200&gt;=8.5,BH200&lt;=14.5),"8,5 a 14,5",IF(BH200=15,"15",IF(AND(BH200&gt;=15.5,BH200&lt;=20.5),"15,5 a 20,5",IF(AND(BH200&gt;=21,BH200&lt;=26),"21 a 26","Fuera de rango"))))))))))</f>
        <v>15,5 a 20,5</v>
      </c>
      <c r="BJ200" s="11" t="n">
        <f aca="false">IF(BI200="","",IF(BI200="-20 a -15",1,IF(BI200="-14,5 a -9,5",2,IF(BI200="-9 a -4",3,IF(BI200="-3,5 a 2,5",4,IF(BI200="3 a 8",5,IF(BI200="8,5 a 14,5",6,IF(BI200="15","NORMA",IF(BI200="15,5 a 20,5",7,IF(BI200="21 a 26",8,IF(BI200="26,5 a 31,5",9,"")))))))))))</f>
        <v>7</v>
      </c>
      <c r="BK200" s="9" t="n">
        <v>12</v>
      </c>
      <c r="BL200" s="10" t="str">
        <f aca="false">IF(BK200="","",IF(AND(BK200&gt;=0,BK200&lt;=2),"0 - 2",IF(AND(BK200&gt;=2.5,BK200&lt;=4.5),"2,5 - 4,5",IF(AND(BK200&gt;=5,BK200&lt;=7),"5 - 7",IF(AND(BK200&gt;=7.5,BK200&lt;=9.5),"7,5 - 9,5",IF(AND(BK200&gt;=10,BK200&lt;=12),"10 - 12",IF(AND(BK200&gt;=12.5,BK200&lt;=13.5),"12,5 - 13,5",IF(BK200=14,"14",IF(AND(BK200&gt;=14.5,BK200&lt;=16.5),"14,5 - 16,5",IF(AND(BK200&gt;=17,BK200&lt;=19),"17 - 19",IF(AND(BK200&gt;=19.5,BK200&lt;=21.5),"19,5 - 21,5",IF(AND(BK200&gt;=22,BK200&lt;=24),"22 - 24",IF(AND(BK200&gt;=24.5,BK200&lt;=26.5),"24,5 - 26,5",IF(AND(BK200&gt;=27,BK200&lt;=29),"27 - 29",IF(AND(BK200&gt;=29.5,BK200&lt;=30),"29,5 - 30","Fuera de rango")))))))))))))))</f>
        <v>10 - 12</v>
      </c>
      <c r="BM200" s="11" t="n">
        <f aca="false">IF(BL200="","",IF(BL200="0 - 2",1,IF(BL200="2,5 - 4,5",2,IF(BL200="5 - 7",3,IF(BL200="7,5 - 9,5",4,IF(BL200="10 - 12",5,IF(BL200="12,5 - 13,5",6,IF(BL200="14","NORMA",IF(BL200="14,5 - 16,5",7,IF(BL200="17 - 19",8,IF(BL200="19,5 - 21,5",9,IF(BL200="22 - 24",10,IF(BL200="24,5 - 26,5",11,IF(BL200="27 - 29",12,IF(BL200="29,5 - 30",13,"")))))))))))))))</f>
        <v>5</v>
      </c>
      <c r="BN200" s="9" t="n">
        <v>14</v>
      </c>
      <c r="BO200" s="10" t="str">
        <f aca="false">IF(BN200="","",IF(AND(BN200&gt;=-20,BN200&lt;=-10),"-20 a -10",IF(AND(BN200&gt;=-9.5,BN200&lt;=0.5),"-9,5 a 0,5",IF(AND(BN200&gt;=1,BN200&lt;=11),"1 a 11",IF(AND(BN200&gt;=11.5,BN200&lt;=21.5),"11,5 a 21,5",IF(BN200=22,"22",IF(AND(BN200&gt;=22.5,BN200&lt;=32.5),"22,5 a 32,5",IF(AND(BN200&gt;=33,BN200&lt;=43),"33 a 43","Fuera de rango"))))))))</f>
        <v>11,5 a 21,5</v>
      </c>
      <c r="BP200" s="11" t="n">
        <f aca="false">IF(BO200="","",IF(BO200="-20 a -10",1,IF(BO200="-9,5 a 0,5",2,IF(BO200="1 a 11",3,IF(BO200="11,5 a 21,5",4,IF(BO200="22","NORMA",IF(BO200="22,5 a 32,5",5,IF(BO200="33 a 43",6,""))))))))</f>
        <v>4</v>
      </c>
      <c r="BQ200" s="9" t="n">
        <v>0</v>
      </c>
      <c r="BR200" s="10" t="str">
        <f aca="false">IF(BQ200="","",IF(AND(BQ200&gt;=-20,BQ200&lt;=-15),"-20 a -15",IF(AND(BQ200&gt;=-14.5,BQ200&lt;=-9.5),"-14,5 a -9,5",IF(AND(BQ200&gt;=-9,BQ200&lt;=-4),"-9 a -4",IF(AND(BQ200&gt;=-3.5,BQ200&lt;=2.5),"-3,5 a 2,5",IF(AND(BQ200&gt;=3,BQ200&lt;=8),"3 a 8",IF(AND(BQ200&gt;=8.5,BQ200&lt;=13.5),"8,5 a 13,5",IF(AND(BQ200&gt;=14,BQ200&lt;=17.5),"14 a 17,5",IF(BQ200=18,"18",IF(AND(BQ200&gt;=18.5,BQ200&lt;=23.5),"18,5 a 23,5",IF(AND(BQ200&gt;=24,BQ200&lt;=29),"24 a 29",IF(AND(BQ200&gt;=29.5,BQ200&lt;=34.5),"29,5 a 34,5",IF(AND(BQ200&gt;=35,BQ200&lt;=40),"35 a 40","Fuera de rango")))))))))))))</f>
        <v>-3,5 a 2,5</v>
      </c>
      <c r="BS200" s="11" t="n">
        <f aca="false">IF(BR200="","",IF(BR200="-20 a -15",1,IF(BR200="-14,5 a -9,5",2,IF(BR200="-9 a -4",3,IF(BR200="-3,5 a 2,5",4,IF(BR200="3 a 8",5,IF(BR200="8,5 a 13,5",6,IF(BR200="14 a 17,5",7,IF(BR200="18","NORMA",IF(BR200="18,5 a 23,5",8,IF(BR200="24 a 29",9,IF(BR200="29,5 a 34,5",10,IF(BR200="35 a 40",11,"")))))))))))))</f>
        <v>4</v>
      </c>
      <c r="BT200" s="9" t="n">
        <v>0</v>
      </c>
      <c r="BU200" s="10" t="str">
        <f aca="false">IF(BT200="","",IF(AND(BT200&gt;=-20,BT200&lt;=-18),"-20 a -18",IF(AND(BT200&gt;=-17.5,BT200&lt;=-15.5),"-17,5 a -15,5",IF(AND(BT200&gt;=-15,BT200&lt;=-13),"-15 a -13",IF(AND(BT200&gt;=-12.5,BT200&lt;=-10.5),"-12,5 a -10,5",IF(AND(BT200&gt;=-10,BT200&lt;=-8),"-10 a -8",IF(AND(BT200&gt;=-7.5,BT200&lt;=-5.5),"-7,5 a -5,5",IF(AND(BT200&gt;=-5,BT200&lt;=-3),"-5 a -3",IF(AND(BT200&gt;=-2.5,BT200&lt;=-0.5),"-2,5 a -0,5",IF(BT200=0,"0",IF(AND(BT200&gt;=0.5,BT200&lt;=2.5),"0,5 a 2,5",IF(AND(BT200&gt;=3,BT200&lt;=5),"3 a 5",IF(AND(BT200&gt;=5.5,BT200&lt;=7.5),"5,5 a 7,5",IF(AND(BT200&gt;=8,BT200&lt;=10),"8 a 10",IF(AND(BT200&gt;=10.5,BT200&lt;=12.5),"10,5 a 12,5",IF(AND(BT200&gt;=13,BT200&lt;=15),"13 a 15",IF(AND(BT200&gt;=15.5,BT200&lt;=17.5),"15,5 a 17,5",IF(AND(BT200&gt;=18,BT200&lt;=20),"18 a 20","Fuera de rango"))))))))))))))))))</f>
        <v>0</v>
      </c>
      <c r="BV200" s="11" t="str">
        <f aca="false">IF(BT200="","",IF(BT200=0,"NORMA",IF(AND(BT200&gt;=-20,BT200&lt;=-18),2,IF(AND(BT200&gt;=-17.5,BT200&lt;=-15.5),2,IF(AND(BT200&gt;=-15,BT200&lt;=-13),3,IF(AND(BT200&gt;=-12.5,BT200&lt;=-10.5),4,IF(AND(BT200&gt;=-10,BT200&lt;=-8),5,IF(AND(BT200&gt;=-7.5,BT200&lt;=-5.5),6,IF(AND(BT200&gt;=-5,BT200&lt;=-3),7,IF(AND(BT200&gt;=-2.5,BT200&lt;=-0.5),8,IF(AND(BT200&gt;=0.5,BT200&lt;=2.5),9,IF(AND(BT200&gt;=3,BT200&lt;=5),10,IF(AND(BT200&gt;=5.5,BT200&lt;=7.5),11,IF(AND(BT200&gt;=8,BT200&lt;=10),12,IF(AND(BT200&gt;=10.5,BT200&lt;=12.5),13,IF(AND(BT200&gt;=13,BT200&lt;=15),14,IF(AND(BT200&gt;=15.5,BT200&lt;=17.5),15,IF(AND(BT200&gt;=18,BT200&lt;=20),16,"Fuera de rango"))))))))))))))))))</f>
        <v>NORMA</v>
      </c>
      <c r="BW200" s="9" t="n">
        <v>-8</v>
      </c>
      <c r="BX200" s="10" t="n">
        <f aca="false">18.5- (0.3*H200)</f>
        <v>12.5</v>
      </c>
      <c r="BY200" s="10" t="n">
        <f aca="false">(BW200)-(BX200)</f>
        <v>-20.5</v>
      </c>
      <c r="BZ200" s="10" t="str">
        <f aca="false">IF(BY200="","",IF(BY200&lt;-27.5,"De -30 a -28",IF(BY200&lt;-25,"De -27,5 a -25,5",IF(BY200&lt;-22.5,"De -25 a -23",IF(BY200&lt;-20,"De -22,5 a -20,5",IF(BY200&lt;-17.5,"De -20 a -18",IF(BY200&lt;-15,"De -17,5 a -15,5",IF(BY200&lt;-12.5,"De -15 a -13",IF(BY200&lt;-10,"De -12,5 a -10,5",IF(BY200&lt;-7.5,"De -10 a -8",IF(BY200&lt;-5,"De -7,5 a -5,5",IF(BY200&lt;-2.5,"De -5 a -3",IF(BY200&lt;0,"De -2,5 a -0,5",IF(BY200&lt;2.5,"De 0 a 2",IF(BY200&lt;5,"De 2,5 a 4,5",IF(BY200&lt;7.5,"De 5 a 7",IF(BY200&lt;10,"De 7,5 a 9,5",IF(BY200&lt;12.5,"De 10 a 12",IF(BY200&lt;15,"De 12,5 a 14,5",IF(BY200&lt;17.5,"De 15 a 17",IF(BY200&lt;20,"De 17,5 a 19,5",IF(BY200&lt;22.5,"De 20 a 22",IF(BY200&lt;25,"De 22,5 a 24,5",IF(BY200&lt;27.5,"De 25 a 27","De 27,5 a 30"))))))))))))))))))))))))</f>
        <v>De -22,5 a -20,5</v>
      </c>
      <c r="CA200" s="12" t="n">
        <f aca="false">IF(BY200="","",IF(BY200&lt;=-28,1,IF(BY200&lt;=-25.5,2,IF(BY200&lt;=-23,3,IF(BY200&lt;=-20.5,4,IF(BY200&lt;=-18,5,IF(BY200&lt;=-15.5,6,IF(BY200&lt;=-13,7,IF(BY200&lt;=-10.5,8,IF(BY200&lt;=-8,9,IF(BY200&lt;=-5.5,10,IF(BY200&lt;=-3,11,IF(BY200&lt;=-0.5,12,IF(BY200&lt;=2,13,IF(BY200&lt;=4.5,14,IF(BY200&lt;=7,15,IF(BY200&lt;=9.5,16,IF(BY200&lt;=12,17,IF(BY200&lt;=14.5,18,IF(BY200&lt;=17,19,IF(BY200&lt;=19.5,20,IF(BY200&lt;=22,21,IF(BY200&lt;=24.5,22,IF(BY200&lt;=27,23,IF(BY200&lt;=30,24,"Fuera de rango")))))))))))))))))))))))))</f>
        <v>4</v>
      </c>
      <c r="CB200" s="9" t="n">
        <v>-8</v>
      </c>
      <c r="CC200" s="10" t="n">
        <f aca="false">18.5- (0.3*H200)</f>
        <v>12.5</v>
      </c>
      <c r="CD200" s="10" t="n">
        <f aca="false">(CB200)-(CC200)</f>
        <v>-20.5</v>
      </c>
      <c r="CE200" s="10" t="str">
        <f aca="false">IF(CD200="","",IF(CD200&lt;-27.5,"De -30 a -28",IF(CD200&lt;-25,"De -27,5 a -25,5",IF(CD200&lt;-22.5,"De -25 a -23",IF(CD200&lt;-20,"De -22,5 a -20,5",IF(CD200&lt;-17.5,"De -20 a -18",IF(CD200&lt;-15,"De -17,5 a -15,5",IF(CD200&lt;-12.5,"De -15 a -13",IF(CD200&lt;-10,"De -12,5 a -10,5",IF(CD200&lt;-7.5,"De -10 a -8",IF(CD200&lt;-5,"De -7,5 a -5,5",IF(CD200&lt;-2.5,"De -5 a -3",IF(CD200&lt;0,"De -2,5 a -0,5",IF(CD200&lt;=2,"De 0 a 2",IF(CD200&lt;=4.5,"De 2,5 a 4,5",IF(CD200&lt;=7,"De 5 a 7",IF(CD200&lt;=9.5,"De 7,5 a 9,5",IF(CD200&lt;=12,"De 10 a 12",IF(CD200&lt;=14.5,"De 12,5 a 14,5",IF(CD200&lt;=17,"De 15 a 17",IF(CD200&lt;=19.5,"De 17,5 a 19,5",IF(CD200&lt;=22,"De 20 a 22",IF(CD200&lt;=24.5,"De 22,5 a 24,5",IF(CD200&lt;=27,"De 25 a 27","De 27,5 a 30"))))))))))))))))))))))))</f>
        <v>De -22,5 a -20,5</v>
      </c>
      <c r="CF200" s="12" t="n">
        <f aca="false">IF(CD200="","",IF(CD200&lt;-27.5,1,IF(CD200&lt;-25,2,IF(CD200&lt;-22.5,3,IF(CD200&lt;-20,4,IF(CD200&lt;-17.5,5,IF(CD200&lt;-15,6,IF(CD200&lt;-12.5,7,IF(CD200&lt;-10,8,IF(CD200&lt;-7.5,9,IF(CD200&lt;-5,10,IF(CD200&lt;-2.5,11,IF(CD200&lt;0,12,IF(CD200&lt;2.5,13,IF(CD200&lt;5,14,IF(CD200&lt;7.5,15,IF(CD200&lt;10,16,IF(CD200&lt;12.5,17,IF(CD200&lt;15,18,IF(CD200&lt;17.5,19,IF(CD200&lt;20,20,IF(CD200&lt;22.5,21,IF(CD200&lt;25,22,IF(CD200&lt;27.5,23,24))))))))))))))))))))))))</f>
        <v>4</v>
      </c>
      <c r="CG200" s="9" t="n">
        <v>-4.25</v>
      </c>
      <c r="CH200" s="10" t="str">
        <f aca="false">IF(CG200="","",IF(AND(CG200&gt;=-10,CG200&lt;=-9.5),"-10 a -9,5",IF(AND(CG200&gt;-9.5,CG200&lt;=-8.5),"-9 a -8,5",IF(AND(CG200&gt;-8.5,CG200&lt;=-7.5),"-8 a -7,5",IF(AND(CG200&gt;-7.5,CG200&lt;=-6.5),"-7 a -6,5",IF(AND(CG200&gt;-6.5,CG200&lt;=-5.5),"-6 a -5,5",IF(AND(CG200&gt;-5.5,CG200&lt;=-4.5),"-5 a -4,5",IF(AND(CG200&gt;-4.5,CG200&lt;=-3.5),"-4 a -3,5",IF(AND(CG200&gt;-3.5,CG200&lt;=-2.5),"-3 a -2,5",IF(CG200=-2.25,"-2,25",IF(AND(CG200&gt;-2.5,CG200&lt;=-1.5),"-2 a -1,5",IF(AND(CG200&gt;-1.5,CG200&lt;=-0.5),"-1 a -0,5",IF(AND(CG200&gt;-0.5,CG200&lt;=0.5),"0 a 0,5",IF(AND(CG200&gt;0.5,CG200&lt;=1.5),"1 a 1,5",IF(AND(CG200&gt;1.5,CG200&lt;=2.5),"2 a 2,5",IF(AND(CG200&gt;2.5,CG200&lt;=3.5),"3 a 3,5",IF(AND(CG200&gt;3.5,CG200&lt;=4.5),"4 a 4,5",IF(AND(CG200&gt;4.5,CG200&lt;=5.5),"5 a 5,5",IF(AND(CG200&gt;5.5,CG200&lt;=6.5),"6 a 6,5",IF(AND(CG200&gt;6.5,CG200&lt;=7.5),"7 a 7,5",IF(AND(CG200&gt;7.5,CG200&lt;=8.5),"8 a 8,5",IF(AND(CG200&gt;8.5,CG200&lt;=9.5),"9 a 9,5",IF(CG200&gt;=10,"10","Fuera de rango")))))))))))))))))))))))</f>
        <v>-4 a -3,5</v>
      </c>
      <c r="CI200" s="11" t="n">
        <f aca="false">IF(CG200="","",IF(CG200=-2.25,"NORMA",IF(CG200&lt;=-9.5,1,IF(CG200&lt;=-8.5,2,IF(CG200&lt;=-7.5,3,IF(CG200&lt;=-6.5,4,IF(CG200&lt;=-5.5,5,IF(CG200&lt;=-4.5,6,IF(CG200&lt;=-3.5,7,IF(CG200&lt;=-2.5,8,IF(CG200&lt;=-1.5,9,IF(CG200&lt;=-0.5,10,IF(CG200&lt;=0.5,11,IF(CG200&lt;=1.5,12,IF(CG200&lt;=2.5,13,IF(CG200&lt;=3.5,14,IF(CG200&lt;=4.5,15,IF(CG200&lt;=5.5,16,IF(CG200&lt;=6.5,17,IF(CG200&lt;=7.5,18,IF(CG200&lt;=8.5,19,IF(CG200&lt;=9.5,20,IF(CG200=10,21,"Fuera de rango")))))))))))))))))))))))</f>
        <v>7</v>
      </c>
      <c r="CJ200" s="9" t="n">
        <v>2.5</v>
      </c>
      <c r="CK200" s="10" t="str">
        <f aca="false">IF(CJ200="","",IF(AND(CJ200&gt;=-6,CJ200&lt;=-5.5),"-6 a -5,5",IF(AND(CJ200&gt;-5.5,CJ200&lt;=-4.5),"-5 a -4,5",IF(AND(CJ200&gt;-4.5,CJ200&lt;=-3.5),"-4 a -3,5",IF(AND(CJ200&gt;-3.5,CJ200&lt;=-2.5),"-3 a -2,5",IF(AND(CJ200&gt;-2.5,CJ200&lt;=-1.5),"-2 a -1,5",IF(AND(CJ200&gt;-1.5,CJ200&lt;=-0.5),"-1 a -0,5",IF(AND(CJ200&gt;-0.5,CJ200&lt;=0.5),"0 a 0,5",IF(AND(CJ200&gt;0.5,CJ200&lt;=1.5),"1 a 1,5",IF(AND(CJ200&gt;1.5,CJ200&lt;2.5),"2",IF(AND(CJ200&gt;=2.5,CJ200&lt;=3),"2,5 a 3",IF(AND(CJ200&gt;3,CJ200&lt;=4),"3,5 a 4",IF(AND(CJ200&gt;4,CJ200&lt;=5),"4,5 a 5",IF(AND(CJ200&gt;5,CJ200&lt;=6),"5,5 a 6",IF(AND(CJ200&gt;6,CJ200&lt;=7),"6,5 a 7",IF(AND(CJ200&gt;7,CJ200&lt;=8),"7,5 a 8",IF(AND(CJ200&gt;8,CJ200&lt;=9.5),"8,5 a 9,5",IF(CJ200=10,"10","Fuera de rango"))))))))))))))))))</f>
        <v>2,5 a 3</v>
      </c>
      <c r="CL200" s="11" t="n">
        <f aca="false">IF(CK200="","",IF(OR(CK200="-6 a -5,5",CK200="-6 - -5,5"),1,IF(OR(CK200="-5 a -4,5",CK200="-5 - -4,5"),2,IF(OR(CK200="-4 a -3,5",CK200="-4 - -3,5"),3,IF(OR(CK200="-3 a -2,5",CK200="-3 - -2,5"),4,IF(OR(CK200="-2 a -1,5",CK200="-2 - -1,5"),5,IF(OR(CK200="-1 a -0,5",CK200="-1 - -0,5"),6,IF(OR(CK200="0 a 0,5",CK200="0 - 0,5"),7,IF(OR(CK200="1 a 1,5",CK200="1 - 1,5"),8,IF(CK200="2","NORMA",IF(OR(CK200="2,5 a 3",CK200="2,5 - 3"),9,IF(OR(CK200="3,5 a 4",CK200="3,5 - 4"),10,IF(OR(CK200="4,5 a 5",CK200="4,5 - 5"),11,IF(OR(CK200="5,5 a 6",CK200="5,5 - 6"),12,IF(OR(CK200="6,5 a 7",CK200="6,5 - 7"),13,IF(OR(CK200="7,5 a 8",CK200="7,5 - 8"),14,IF(OR(CK200="8,5 a 9",CK200="8,5 - 9,5",CK200="9 a 9,5"),15,IF(CK200="10",15,IF(OR(CK200="0,5 a 1",CK200="0,5 - 1"),7,"Fuera de rango")))))))))))))))))))</f>
        <v>9</v>
      </c>
      <c r="CM200" s="10" t="n">
        <v>0</v>
      </c>
      <c r="CN200" s="10" t="str">
        <f aca="false">IF(CM200=0,"0", " ")</f>
        <v>0</v>
      </c>
      <c r="CO200" s="10" t="str">
        <f aca="false">IF(CM200&gt;0,"EME"," ")</f>
        <v> </v>
      </c>
      <c r="CP200" s="10" t="n">
        <v>0</v>
      </c>
      <c r="CQ200" s="10" t="str">
        <f aca="false">IF(CP200&gt;0,"0", " ")</f>
        <v> </v>
      </c>
      <c r="CR200" s="10" t="str">
        <f aca="false">IF(CP200&gt;0,"EME"," ")</f>
        <v> </v>
      </c>
      <c r="CS200" s="9" t="n">
        <v>0</v>
      </c>
      <c r="CT200" s="10" t="str">
        <f aca="false">IF(CS200&gt;0,"1", " ")</f>
        <v> </v>
      </c>
      <c r="CU200" s="10" t="str">
        <f aca="false">IF(CS200&gt;0,"HIP"," ")</f>
        <v> </v>
      </c>
      <c r="CV200" s="9" t="n">
        <v>0</v>
      </c>
      <c r="CW200" s="10" t="str">
        <f aca="false">IF(CV200&gt;0,"1", " ")</f>
        <v> </v>
      </c>
      <c r="CX200" s="10" t="str">
        <f aca="false">IF(CV200&gt;0,"HIP"," ")</f>
        <v> </v>
      </c>
      <c r="CY200" s="9" t="n">
        <v>-1</v>
      </c>
      <c r="CZ200" s="11" t="str">
        <f aca="false">IF(CY200&lt;0,"2"," ")</f>
        <v>2</v>
      </c>
      <c r="DA200" s="11" t="str">
        <f aca="false">IF(CY200&lt;0,"MIO"," ")</f>
        <v>MIO</v>
      </c>
      <c r="DB200" s="9" t="n">
        <v>-0.5</v>
      </c>
      <c r="DC200" s="11" t="str">
        <f aca="false">IF(DB200&lt;0,"2"," ")</f>
        <v>2</v>
      </c>
      <c r="DD200" s="11" t="str">
        <f aca="false">IF(DB200&lt;0,"MIO"," ")</f>
        <v>MIO</v>
      </c>
      <c r="DE200" s="9" t="n">
        <v>-0.75</v>
      </c>
      <c r="DF200" s="11" t="str">
        <f aca="false">IF(DE200&lt;0,"3"," ")</f>
        <v>3</v>
      </c>
      <c r="DG200" s="11" t="str">
        <f aca="false">IF(DE200&lt;0,"AST"," ")</f>
        <v>AST</v>
      </c>
      <c r="DH200" s="9" t="n">
        <v>0</v>
      </c>
      <c r="DI200" s="11" t="str">
        <f aca="false">IF(DH200&lt;0,"3"," ")</f>
        <v> </v>
      </c>
      <c r="DJ200" s="11" t="str">
        <f aca="false">IF(DH200&lt;0,"AST"," ")</f>
        <v> </v>
      </c>
      <c r="DK200" s="9" t="n">
        <v>0</v>
      </c>
      <c r="DL200" s="10" t="str">
        <f aca="false">IF(DK200&gt;0,"4"," ")</f>
        <v> </v>
      </c>
      <c r="DM200" s="10" t="str">
        <f aca="false">IF(DK200&gt;0,"PRE"," ")</f>
        <v> </v>
      </c>
      <c r="DN200" s="9" t="n">
        <v>0</v>
      </c>
      <c r="DO200" s="10" t="str">
        <f aca="false">IF(DN200&gt;0,"4"," ")</f>
        <v> </v>
      </c>
      <c r="DP200" s="10" t="str">
        <f aca="false">IF(DN200&gt;0,"PRE"," ")</f>
        <v> </v>
      </c>
      <c r="DQ200" s="12" t="n">
        <v>2</v>
      </c>
      <c r="DR200" s="12" t="n">
        <v>1</v>
      </c>
      <c r="DS200" s="12" t="str">
        <f aca="false">CONCATENATE(CO200,CU200,DA200,DG200,DM200)</f>
        <v>  MIOAST </v>
      </c>
      <c r="DT200" s="10" t="str">
        <f aca="false" t="array" ref="DT200">_xlfn.IFS(DS200="EME    ","0", DS200=" HIP   ","1", DS200="  MIO  ","2", DS200="   AST ","3", DS200="    PRE","4", DS200="EME   PRE","5", DS200=" HIP  PRE","6", DS200=" HIP AST ","7", DS200="  MIO PRE","8", DS200="  MIOAST ","9", DS200="   ASTPRE","10",DS200=" HIP ASTPRE","11", DS200="  MIOASTPRE","12", DS200="     ","0")</f>
        <v>9</v>
      </c>
      <c r="DU200" s="1" t="s">
        <v>153</v>
      </c>
      <c r="DV200" s="1" t="str">
        <f aca="false" t="array" ref="DV200">_xlfn.IFS(DU200="SI","2", DU200="NO","1")</f>
        <v>2</v>
      </c>
      <c r="DW200" s="10" t="n">
        <v>0</v>
      </c>
      <c r="DX200" s="11" t="str">
        <f aca="false">IF(DW200=0,"1","2")</f>
        <v>1</v>
      </c>
      <c r="DY200" s="11" t="str">
        <f aca="false" t="array" ref="DY200">_xlfn.IFS(DW200=0,"0", DW200=0.25, "1", DW200=0.5,"2", DW200=0.75,"3", DW200=1,"4",DW200=1.25,"5", DW200=1.5,"6", DW200=1.75,"7", DW200=2,"8")</f>
        <v>0</v>
      </c>
      <c r="DZ200" s="10" t="n">
        <v>0</v>
      </c>
      <c r="EA200" s="11" t="str">
        <f aca="false">IF(DZ200=0,"1","2")</f>
        <v>1</v>
      </c>
      <c r="EB200" s="11" t="str">
        <f aca="false" t="array" ref="EB200">_xlfn.IFS(DZ200=0,"0", DZ200=0.25, "1", DZ200=0.5,"2", DZ200=0.75,"3", DZ200=1,"4",DZ200=1.25,"5", DZ200=1.5,"6", DZ200=1.75,"7", DZ200=2,"8")</f>
        <v>0</v>
      </c>
      <c r="EC200" s="10" t="n">
        <v>-1</v>
      </c>
      <c r="ED200" s="10" t="str">
        <f aca="false">IF(EC200=0,"1","2")</f>
        <v>2</v>
      </c>
      <c r="EE200" s="11" t="str">
        <f aca="false" t="array" ref="EE200">_xlfn.IFS(EC200=0,"0", EC200=-0.25, "1", EC200=-0.5,"2", EC200=-0.75,"3", EC200=-1,"4",EC200=-1.25,"5", EC200=-1.5,"6", EC200=-1.75,"7", EC200=-2,"8", EC200=-2.25,"9",EC200=-2.5,"10", EC200=-2.75,"11", EC200=-3,"12", EC200=-3.25,"13", EC200=-3.5,"14", EC200=-3.75,"15",EC200=-4,"16")</f>
        <v>4</v>
      </c>
      <c r="EF200" s="10" t="n">
        <v>-0.5</v>
      </c>
      <c r="EG200" s="10" t="str">
        <f aca="false">IF(EF200=0,"1","2")</f>
        <v>2</v>
      </c>
      <c r="EH200" s="11" t="str">
        <f aca="false" t="array" ref="EH200">_xlfn.IFS(EF200=0,"0", EF200=-0.25, "1", EF200=-0.5,"2", EF200=-0.75,"3", EF200=-1,"4",EF200=-1.25,"5", EF200=-1.5,"6", EF200=-1.75,"7", EF200=-2,"8", EF200=-2.25,"9",EF200=-2.5,"10", EF200=-2.75,"11", EF200=-3,"12", EF200=-3.25,"13", EF200=-3.5,"14", EF200=-3.75,"15",EF200=-4,"16")</f>
        <v>2</v>
      </c>
      <c r="EI200" s="10" t="n">
        <v>-0.75</v>
      </c>
      <c r="EJ200" s="11" t="str">
        <f aca="false">IF(EI200=0,"1","2")</f>
        <v>2</v>
      </c>
      <c r="EK200" s="11" t="str">
        <f aca="false" t="array" ref="EK200">_xlfn.IFS(EI200=0,"0", EI200=-0.25, "1", EI200=-0.5,"2", EI200=-0.75,"3", EI200=-1,"4",EI200=-1.25,"5", EI200=-1.5,"6", EI200=-1.75,"7", EI200=-2,"8", EI200=-2.25,"9", EI200=-2.25,"9",EI200=-2.5,"10", EI200=-2.75,"11", EI200=-3,"12", EI200=-3.25,"13", EI200=-3.5,"14", EI200=-3.75,"15",EI200=-4,"16", EI200=0.25, "17", EI200=0.5, "18")</f>
        <v>3</v>
      </c>
      <c r="EL200" s="10" t="n">
        <v>0</v>
      </c>
      <c r="EM200" s="11" t="str">
        <f aca="false">IF(EL200=0,"1","2")</f>
        <v>1</v>
      </c>
      <c r="EN200" s="11" t="str">
        <f aca="false" t="array" ref="EN200">_xlfn.IFS(EL200=0.25,"17",EL200=0.5,"18", EL200=0,"0", EL200=-0.25, "1", EL200=-0.5,"2", EL200=-0.75,"3", EL200=-1,"4",EL200=-1.25,"5", EL200=-1.5,"6", EL200=-1.75,"7", EL200=-2,"8",EL200= -2.25,"9",EL200=-2.5,"10",EL200= -2.75,"11",EL200= -3,"12",EL200= -3.25,"13",EL200= -3.5,"14",EL200= -3.75,"15",EL200=-4,"16")</f>
        <v>0</v>
      </c>
      <c r="EO200" s="10" t="n">
        <v>0</v>
      </c>
      <c r="EP200" s="11" t="str">
        <f aca="false">IF(EO200=0,"1","2")</f>
        <v>1</v>
      </c>
      <c r="EQ200" s="11" t="str">
        <f aca="false" t="array" ref="EQ200">_xlfn.IFS(EO200=0,"0", EO200=0.25, "1", EO200=0.5,"2", EO200=0.75,"3", EO200=1,"4",EO200=1.25,"5", EO200=1.5,"6", EO200=1.75,"7", EO200=2,"8", EO200=2.25,"9", EO200=2.25,"9",EO200=2.5,"10", EO200=2.75,"11", EO200=3,"12", EO200=3.25,"13", EO200=3.5,"14", EO200=3.75,"15",EO200=4,"16", EO200=-0.25, "17", bq=-0.5, "18")</f>
        <v>0</v>
      </c>
      <c r="ER200" s="10" t="n">
        <v>0</v>
      </c>
      <c r="ES200" s="11" t="str">
        <f aca="false">IF(ER200=0,"1","2")</f>
        <v>1</v>
      </c>
      <c r="ET200" s="11" t="str">
        <f aca="false" t="array" ref="ET200">_xlfn.IFS(ER200=0,"0", ER200=0.25, "1", ER200=0.5,"2", ER200=0.75,"3", ER200=1,"4",ER200=1.25,"5", ER200=1.5,"6", ER200=1.75,"7", ER200=2,"8", ER200=2.25,"9", ER200=2.25,"9",ER200=2.5,"10", ER200=2.75,"11", ER200=3,"12", ER200=3.25,"13", ER200=3.5,"14", ER200=3.75,"15",ER200=4,"16", ER200=-0.25, "17", bq=-0.5, "18")</f>
        <v>0</v>
      </c>
      <c r="EU200" s="13" t="n">
        <v>24</v>
      </c>
      <c r="EV200" s="14" t="str">
        <f aca="false">VLOOKUP(EU200,LEYENDA!$G$2:$H$8,2,TRUE())</f>
        <v>19-24</v>
      </c>
      <c r="EW200" s="14" t="str">
        <f aca="false" t="array" ref="EW200">_xlfn.IFS(EV200="0-5","1", EV200="6-12","2", EV200="13-18","3", EV200="19-24","4", EV200="25-36","5", EV200="37-48","6", EV200="49-60","7")</f>
        <v>4</v>
      </c>
    </row>
    <row r="201" customFormat="false" ht="13.5" hidden="false" customHeight="false" outlineLevel="0" collapsed="false">
      <c r="A201" s="1" t="n">
        <v>61</v>
      </c>
      <c r="B201" s="35" t="n">
        <v>2</v>
      </c>
      <c r="C201" s="33" t="n">
        <v>37049</v>
      </c>
      <c r="D201" s="6"/>
      <c r="E201" s="5" t="str">
        <f aca="false">VLOOKUP(A201,'286'!$A$3:$J$600,10,FALSE())</f>
        <v>CIFUENTES LORENZO, INÉS</v>
      </c>
      <c r="F201" s="4" t="str">
        <f aca="false">VLOOKUP(A201,'286'!$A$3:$I$1768,3,FALSE())</f>
        <v>CILOI</v>
      </c>
      <c r="G201" s="6" t="n">
        <f aca="false">VLOOKUP(A201,'286'!$A$3:$I$1768,4,FALSE())</f>
        <v>29071</v>
      </c>
      <c r="H201" s="7" t="n">
        <f aca="false">YEAR(C201)-YEAR(G201)</f>
        <v>22</v>
      </c>
      <c r="I201" s="1" t="str">
        <f aca="false">VLOOKUP(H201,LEYENDA!$C$2:$D$6,2,TRUE())</f>
        <v>13-24</v>
      </c>
      <c r="J201" s="5" t="str">
        <f aca="false">VLOOKUP(A201,'286'!$A$3:$I$1768,7,FALSE())</f>
        <v>M</v>
      </c>
      <c r="K201" s="8" t="str">
        <f aca="false">VLOOKUP(A201,'286'!$A$3:$I$1768,2,FALSE())</f>
        <v>OD</v>
      </c>
      <c r="L201" s="4" t="str">
        <f aca="false">VLOOKUP(A201,'286'!$A$3:$I$1768,8,FALSE())</f>
        <v>D</v>
      </c>
      <c r="M201" s="4" t="str">
        <f aca="false">VLOOKUP(A201,'286'!$A$3:$I$1768,9,FALSE())</f>
        <v>I</v>
      </c>
      <c r="N201" s="8" t="str">
        <f aca="false">IF(R201=O201, "MISMA","CONTRARIA")</f>
        <v>CONTRARIA</v>
      </c>
      <c r="O201" s="8" t="str">
        <f aca="false" t="array" ref="O201">_xlfn.IFS(L201="D","1", L201="I","2")</f>
        <v>1</v>
      </c>
      <c r="P201" s="8" t="str">
        <f aca="false" t="array" ref="P201">_xlfn.IFS(K201="OD","1", K201="OI","2")</f>
        <v>1</v>
      </c>
      <c r="Q201" s="1" t="str">
        <f aca="false" t="array" ref="Q201">_xlfn.IFS(J201="M","1", J201="H","2")</f>
        <v>1</v>
      </c>
      <c r="R201" s="8" t="str">
        <f aca="false" t="array" ref="R201">_xlfn.IFS(M201="D","1", M201="I","2")</f>
        <v>2</v>
      </c>
      <c r="S201" s="1" t="str">
        <f aca="false" t="array" ref="S201">_xlfn.IFS(N201="CONTRARIA", "1",N201= "MISMA","2")</f>
        <v>1</v>
      </c>
      <c r="T201" s="1" t="str">
        <f aca="false" t="array" ref="T201">_xlfn.IFS(I201="0-12","1", I201="13-24","2", I201="25-40","3", I201="41-60","4", I201="61-100","5")</f>
        <v>2</v>
      </c>
      <c r="U201" s="9" t="n">
        <v>-0.5</v>
      </c>
      <c r="V201" s="1" t="str">
        <f aca="false">IF(U201="","",IF(AND(U201&gt;=-9,U201&lt;=-6.5),"-9 a -6,5",IF(AND(U201&gt;=-6,U201&lt;=-3.5),"-6 a -3,5",IF(AND(U201&gt;=-3,U201&lt;=-1),"-3 a -1",IF(U201=-0.5,"-0,5",IF(AND(U201&gt;=0,U201&lt;=2.5),"0 a 2,5",IF(AND(U201&gt;=3,U201&lt;=5.5),"3 a 5,5",IF(AND(U201&gt;=6,U201&lt;=8.5),"6 a 8,5",IF(AND(U201&gt;=9,U201&lt;=20),"9 a 20","Fuera de rango")))))))))</f>
        <v>-0,5</v>
      </c>
      <c r="W201" s="11" t="str">
        <f aca="false">IF(V201="","",IF(V201="-9 a -6,5",2,IF(V201="-6 a -3,5",3,IF(V201="-3 a -1",4,IF(V201="-0,5","NORMA",IF(V201="0 a 2,5",5,IF(V201="3 a 5,5",6,IF(V201="6 a 8,5",7,IF(V201="9 a 20",8,"Fuera de rango")))))))))</f>
        <v>NORMA</v>
      </c>
      <c r="X201" s="9" t="n">
        <v>0</v>
      </c>
      <c r="Y201" s="10" t="str">
        <f aca="false">IF(X201="","",IF(AND(X201&gt;=0,X201&lt;=4),"0 a 4",IF(AND(X201&gt;=4.5,X201&lt;=8.5),"4,5 a 8,5",IF(X201=9,"9",IF(AND(X201&gt;=9.5,X201&lt;=13),"9,5 a 13",IF(AND(X201&gt;=13.5,X201&lt;=20),"13,5 a 20",IF(AND(X201&gt;=20.5,X201&lt;=35),"20,5 a 35","Fuera de rango")))))))</f>
        <v>0 a 4</v>
      </c>
      <c r="Z201" s="11" t="n">
        <f aca="false">IF(Y201="","",IF(Y201="0 a 4",1,IF(Y201="4,5 a 8,5",2,IF(Y201="9","NORMA",IF(Y201="9,5 a 13",3,IF(Y201="13,5 a 20",4,IF(Y201="20,5 a 35",5,"Fuera de rango")))))))</f>
        <v>1</v>
      </c>
      <c r="AA201" s="9" t="n">
        <v>12</v>
      </c>
      <c r="AB201" s="10" t="str">
        <f aca="false">IF(AA201="","",IF(AND(AA201&gt;=0,AA201&lt;=9),"0 a 9",IF(AND(AA201&gt;=9.5,AA201&lt;=18.5),"9,5 a 18,5",IF(AA201=19,"19",IF(AND(AA201&gt;=19.5,AA201&lt;=28),"19,5 a 28",IF(AND(AA201&gt;=28.5,AA201&lt;=40),"28,5 a 40","Fuera de rango"))))))</f>
        <v>9,5 a 18,5</v>
      </c>
      <c r="AC201" s="11" t="n">
        <f aca="false" t="array" ref="AC201">_xlfn.IFS(AB201="","",AB201="0 a 9",1,AB201="9,5 a 18,5",2,AB201="19","NORMA",AB201="19,5 a 28",3,AB201="28,5 a 40",4,TRUE(),"Fuera de rango")</f>
        <v>2</v>
      </c>
      <c r="AD201" s="9" t="n">
        <v>9</v>
      </c>
      <c r="AE201" s="10" t="str">
        <f aca="false">IF(AD201="","",IF(AND(AD201&gt;=-10,AD201&lt;=0),"De -10 a 0",IF(AND(AD201&gt;=0.5,AD201&lt;=9.5),"0,5 a 9,5",IF(AD201=10,"10",IF(AND(AD201&gt;=10.5,AD201&lt;=20),"10,5 a 20",IF(AND(AD201&gt;=20.5,AD201&lt;=40),"20,5 a 40","Fuera de rango"))))))</f>
        <v>0,5 a 9,5</v>
      </c>
      <c r="AF201" s="12" t="n">
        <f aca="false">IF(AD201="","",IF(AND(AD201&gt;=-10,AD201&lt;=0),1,IF(AND(AD201&gt;=0.5,AD201&lt;=9.5),2,IF(AD201=10,"NORMA",IF(AND(AD201&gt;=10.5,AD201&lt;=20),3,IF(AND(AD201&gt;=20.5,AD201&lt;=40),4,""))))))</f>
        <v>2</v>
      </c>
      <c r="AG201" s="9" t="n">
        <v>11</v>
      </c>
      <c r="AH201" s="10" t="str">
        <f aca="false">IF(AG201="","",IF(AND(AG201&gt;=0,AG201&lt;=4),"0 a 4",IF(AND(AG201&gt;=4.5,AG201&lt;=8.5),"4,5 a 8,5",IF(AG201=9,"9",IF(AND(AG201&gt;=9.5,AG201&lt;=13),"9,5 a 13",IF(AND(AG201&gt;=13.5,AG201&lt;=25),"13,5 a 25","Fuera de rango"))))))</f>
        <v>9,5 a 13</v>
      </c>
      <c r="AI201" s="11" t="n">
        <f aca="false">IF(AH201="","",IF(AH201="0 a 4",1,IF(AH201="4,5 a 8,5",2,IF(AH201="9","NORMA",IF(AH201="9,5 a 13",3,IF(AH201="13,5 a 25",4,""))))))</f>
        <v>3</v>
      </c>
      <c r="AJ201" s="9" t="n">
        <v>8</v>
      </c>
      <c r="AK201" s="10" t="str">
        <f aca="false">IF(AJ201="","",IF(AND(AJ201&gt;=-15,AJ201&lt;=-10.5),"-15 a -10,5",IF(AND(AJ201&gt;=-10,AJ201&lt;=-4),"-10 a -4",IF(AND(AJ201&gt;=-4.5,AJ201&lt;=0),"-4,5 a 0",IF(AND(AJ201&gt;=0.5,AJ201&lt;=4.5),"0,5 a 4,5",IF(AJ201=5,"5",IF(AND(AJ201&gt;=5.5,AJ201&lt;=10),"5,5 a 10",IF(AND(AJ201&gt;=10.5,AJ201&lt;=20),"10,5 a 20","Fuera de rango"))))))))</f>
        <v>5,5 a 10</v>
      </c>
      <c r="AL201" s="11" t="n">
        <f aca="false">IF(AK201="","",IF(AK201="-15 a -10,5",1,IF(AK201="-10 a -4",2,IF(AK201="-4,5 a 0",3,IF(AK201="0,5 a 4,5",4,IF(AK201="5","NORMA",IF(AK201="5,5 a 10",5,IF(AK201="10,5 a 20",6,"Error"))))))))</f>
        <v>5</v>
      </c>
      <c r="AM201" s="9" t="n">
        <v>0</v>
      </c>
      <c r="AN201" s="10" t="str">
        <f aca="false">IF(AM201="","",IF(AND(AM201&gt;=-7.5,AM201&lt;=-5.5),"-7,5 a -5,5",IF(AND(AM201&gt;=-5,AM201&lt;=-3),"-5 a -3",IF(AND(AM201&gt;=-2.5,AM201&lt;=-0.5),"-2,5 a -0,5",IF(AM201=0,"0,00",IF(AND(AM201&gt;=0.5,AM201&lt;=2.5),"0,5 a 2,5",IF(AND(AM201&gt;=3,AM201&lt;=5),"3 a 5",IF(AND(AM201&gt;=5.5,AM201&lt;=7.5),"5,5 a 7,5",IF(AND(AM201&gt;=8,AM201&lt;=10),"8 a 10","Fuera de rango")))))))))</f>
        <v>0,00</v>
      </c>
      <c r="AO201" s="11" t="str">
        <f aca="false">IF(AN201="","",IF(AN201="-7,5 a -5,5",1,IF(AN201="-5 a -3",2,IF(AN201="-2,5 a -0,5",3,IF(AN201="0,00","NORMA",IF(AN201="0,5 a 2,5",4,IF(AN201="3 a 5",5,IF(AN201="5,5 a 7,5",6,IF(AN201="8 a 10",7,"Error")))))))))</f>
        <v>NORMA</v>
      </c>
      <c r="AP201" s="9" t="n">
        <v>-1.5</v>
      </c>
      <c r="AQ201" s="10" t="str">
        <f aca="false">IF(AP201="","",IF(AND(AP201&gt;=-20,AP201&lt;=-9.5),"-20 a -9,5",IF(AND(AP201&gt;=-9,AP201&lt;=-6.5),"-9 a -6,5",IF(AP201=-6,"-6",IF(AND(AP201&gt;=-5.5,AP201&lt;=-3),"-5,5 a -3",IF(AND(AP201&gt;=-2.5,AP201&lt;=0),"-2,5 a 0",IF(AND(AP201&gt;=0.5,AP201&lt;=3),"0,5 a 3",IF(AND(AP201&gt;=3.5,AP201&lt;=6),"3,5 a 6",IF(AND(AP201&gt;=6.5,AP201&lt;=9),"6,5 a 9",IF(AND(AP201&gt;=9.5,AP201&lt;=20),"9,5 a 20","Fuera de rango"))))))))))</f>
        <v>-2,5 a 0</v>
      </c>
      <c r="AR201" s="11" t="n">
        <f aca="false">IF(AQ201="","",IF(AQ201="-20 a -9,5",1,IF(AQ201="-9 a -6,5",2,IF(AQ201="-6","NORMA",IF(AQ201="-5,5 a -3",3,IF(AQ201="-2,5 a 0",4,IF(AQ201="0,5 a 3",5,IF(AQ201="3,5 a 6",6,IF(AQ201="6,5 a 9",7,IF(AQ201="9,5 a 20",8,""))))))))))</f>
        <v>4</v>
      </c>
      <c r="AS201" s="9" t="n">
        <v>3.5</v>
      </c>
      <c r="AT201" s="10" t="str">
        <f aca="false">IF(AS201="","",IF(AND(AS201&gt;=-16,AS201&lt;=-14),"-16 a -14",IF(AND(AS201&gt;=-13.5,AS201&lt;=-11.5),"-13,5 a -11,5",IF(AND(AS201&gt;=-11,AS201&lt;=-9),"-11 a -9",IF(AND(AS201&gt;=-8.5,AS201&lt;=-6.5),"-8,5 a -6,5",IF(AND(AS201&gt;=-6,AS201&lt;=-4),"-6 a -4",IF(AND(AS201&gt;=-3.5,AS201&lt;=-1.5),"-3,5 a -1,5",IF(AND(AS201&gt;=-1,AS201&lt;=1),"-1 a 1",IF(AND(AS201&gt;=1.5,AS201&lt;=3.5),"1,5 a 3,5",IF(AND(AS201&gt;=4,AS201&lt;=6),"4 a 6",IF(AND(AS201&gt;=6.5,AS201&lt;=8.5),"6,5 a 8,5",IF(AND(AS201&gt;=9,AS201&lt;=11),"9 a 11",IF(AND(AS201&gt;=11.5,AS201&lt;=13.5),"11,5 a 13,5",IF(AND(AS201&gt;=14,AS201&lt;=16),"14 a 16",IF(AND(AS201&gt;=16.5,AS201&lt;=18.5),"16,5 a 18,5",IF(AND(AS201&gt;=19,AS201&lt;=21),"19 a 21","Fuera de rango"))))))))))))))))</f>
        <v>1,5 a 3,5</v>
      </c>
      <c r="AU201" s="11" t="n">
        <f aca="false" t="array" ref="AU201">IF(AT201="","",_xlfn.IFS(AT201="-16 a -14",1,AT201="-13,5 a -11,5",2,AT201="-11 a -9",3,AT201="-8,5 a -6,5",4,AT201="-6 a -4",5,AT201="-3,5 a -1,5",6,AT201="-1 a 1",7,AT201="1,5 a 3,5",8,AT201="4 a 6","NORMA",AT201="6,5 a 8,5",9,AT201="9 a 11",10,AT201="11,5 a 13,5",11,AT201="14 a 16",12,AT201="16,5 a 18,5",13,AT201="19 a 21",14,TRUE(),""))</f>
        <v>8</v>
      </c>
      <c r="AV201" s="9" t="n">
        <v>1.25</v>
      </c>
      <c r="AW201" s="10" t="str">
        <f aca="false">IF(AV201="","",IF(AND(AV201&gt;=-1,AV201&lt;=-0.5),"-1 a -0,5",IF(AND(AV201&gt;-0.5,AV201&lt;=0),"De -0,5 a 0",IF(AND(AV201&gt;=0.25,AV201&lt;=0.75),"0,25 a 0,75",IF(AND(AV201&gt;=1,AV201&lt;=1.5),"1 a 1,5",IF(AND(AV201&gt;=1.75,AV201&lt;=2.25),"1,75 a 2,25",IF(AND(AV201&gt;=2.5,AV201&lt;=3),"2,5 a 3",IF(AND(AV201&gt;=3.25,AV201&lt;=3.75),"3,25 a 3,75","Fuera de rango"))))))))</f>
        <v>1 a 1,5</v>
      </c>
      <c r="AX201" s="11" t="n">
        <f aca="false">IF(AW201="","",IF(OR(AW201="-1 a -0,5",AW201="-1 a -0.5"),1,IF(OR(AW201="De -0,5 a 0",AW201="-0,5 a 0",AW201="De -0.5 a 0"),2,IF(OR(AW201="0,25 a 0,75",AW201="0.25 a 0.75"),"NORMA",IF(OR(AW201="1 a 1,5",AW201="1 a 1.5"),3,IF(OR(AW201="1,75 a 2,25",AW201="1.75 a 2.25"),4,IF(OR(AW201="2,5 a 3",AW201="2.5 a 3"),5,IF(OR(AW201="3,25 a 3,75",AW201="3.25 a 3.75"),6,""))))))))</f>
        <v>3</v>
      </c>
      <c r="AY201" s="9" t="n">
        <v>-5</v>
      </c>
      <c r="AZ201" s="10" t="str">
        <f aca="false">IF(AY201="","",IF(AND(AY201&gt;=-20,AY201&lt;=-9.5),"-20 a -9,5",IF(AND(AY201&gt;=-9,AY201&lt;=-6.5),"-9 a -6,5",IF(AY201=-6,"-6",IF(AND(AY201&gt;=-5.5,AY201&lt;=-3),"-5,5 a -3",IF(AND(AY201&gt;=-2.5,AY201&lt;=0),"-2,5 a 0",IF(AND(AY201&gt;=0.5,AY201&lt;=3),"0,5 a 3",IF(AND(AY201&gt;=3.5,AY201&lt;=6),"3,5 a 6","Fuera de rango"))))))))</f>
        <v>-5,5 a -3</v>
      </c>
      <c r="BA201" s="11" t="n">
        <f aca="false">IF(AZ201="","",IF(AZ201="-20 a -9,5",1,IF(AZ201="-9 a -6,5",2,IF(AZ201="-6","NORMA",IF(AZ201="-5,5 a -3",3,IF(AZ201="-2,5 a 0",4,IF(AZ201="0,5 a 3",5,IF(AZ201="3,5 a 6",6,""))))))))</f>
        <v>3</v>
      </c>
      <c r="BB201" s="9" t="n">
        <v>0</v>
      </c>
      <c r="BC201" s="10" t="str">
        <f aca="false" t="array" ref="BC201">IF(BB201="","",_xlfn.IFS(AND(BB201&gt;=0,BB201&lt;=2),"0 a 2",AND(BB201&gt;=2.5,BB201&lt;=4.5),"2,5 a 4,5",AND(BB201&gt;=5,BB201&lt;=7),"5 a 7",AND(BB201&gt;=7.5,BB201&lt;=9.5),"7,5 a 9,5",AND(BB201&gt;=10,BB201&lt;=12),"10 a 12",AND(BB201&gt;=12.5,BB201&lt;=14.5),"12,5 a 14,5",BB201=15,"15",AND(BB201&gt;=15.5,BB201&lt;=17.5),"15,5 a 17,5",AND(BB201&gt;=18,BB201&lt;=20),"18 a 20",AND(BB201&gt;=20.5,BB201&lt;=22.5),"20,5 a 22,5",AND(BB201&gt;=23,BB201&lt;=25),"23 a 25",TRUE(),"Fuera de rango"))</f>
        <v>0 a 2</v>
      </c>
      <c r="BD201" s="11" t="n">
        <f aca="false" t="array" ref="BD201">IF(BC201="","",_xlfn.IFS(BC201="0 a 2",1,BC201="2,5 a 4,5",2,BC201="5 a 7",3,BC201="7,5 a 9,5",4,BC201="10 a 12",5,BC201="12,5 a 14,5",6,BC201="15","NORMA",BC201="15,5 a 17,5",7,BC201="18 a 20",8,BC201="20,5 a 22,5",9,BC201="23 a 25",10,TRUE(),"Fuera de rango"))</f>
        <v>1</v>
      </c>
      <c r="BE201" s="9" t="n">
        <v>26</v>
      </c>
      <c r="BF201" s="10" t="str">
        <f aca="false">IF(BE201="","",IF(AND(BE201&gt;=-20,BE201&lt;=-10),"-20 a -10",IF(AND(BE201&gt;=-9.5,BE201&lt;=0.5),"-9,5 a 0,5",IF(AND(BE201&gt;=1,BE201&lt;=11),"1 a 11",IF(AND(BE201&gt;=11.5,BE201&lt;=20.5),"11,5 a 20,5",IF(BE201=21,"21",IF(AND(BE201&gt;=21.5,BE201&lt;=31.5),"21,5 a 31,5",IF(AND(BE201&gt;=32,BE201&lt;=42),"32 a 42","Fuera de rango"))))))))</f>
        <v>21,5 a 31,5</v>
      </c>
      <c r="BG201" s="11" t="n">
        <f aca="false">IF(BF201="","",IF(BF201="-20 a -10",1,IF(BF201="-9,5 a 0,5",2,IF(BF201="1 a 11",3,IF(BF201="11,5 a 20,5",4,IF(BF201="21","NORMA",IF(BF201="21,5 a 31,5",5,IF(BF201="32 a 42",6,""))))))))</f>
        <v>5</v>
      </c>
      <c r="BH201" s="9" t="n">
        <v>20</v>
      </c>
      <c r="BI201" s="10" t="str">
        <f aca="false">IF(BH201="","",IF(AND(BH201&gt;=-20,BH201&lt;=-15),"-20 a -15",IF(AND(BH201&gt;=-14.5,BH201&lt;=-9.5),"-14,5 a -9,5",IF(AND(BH201&gt;=-9,BH201&lt;=-4),"-9 a -4",IF(AND(BH201&gt;=-3.5,BH201&lt;=2.5),"-3,5 a 2,5",IF(AND(BH201&gt;=3,BH201&lt;=8),"3 a 8",IF(AND(BH201&gt;=8.5,BH201&lt;=14.5),"8,5 a 14,5",IF(BH201=15,"15",IF(AND(BH201&gt;=15.5,BH201&lt;=20.5),"15,5 a 20,5",IF(AND(BH201&gt;=21,BH201&lt;=26),"21 a 26","Fuera de rango"))))))))))</f>
        <v>15,5 a 20,5</v>
      </c>
      <c r="BJ201" s="11" t="n">
        <f aca="false">IF(BI201="","",IF(BI201="-20 a -15",1,IF(BI201="-14,5 a -9,5",2,IF(BI201="-9 a -4",3,IF(BI201="-3,5 a 2,5",4,IF(BI201="3 a 8",5,IF(BI201="8,5 a 14,5",6,IF(BI201="15","NORMA",IF(BI201="15,5 a 20,5",7,IF(BI201="21 a 26",8,IF(BI201="26,5 a 31,5",9,"")))))))))))</f>
        <v>7</v>
      </c>
      <c r="BK201" s="9" t="n">
        <v>0</v>
      </c>
      <c r="BL201" s="10" t="str">
        <f aca="false">IF(BK201="","",IF(AND(BK201&gt;=0,BK201&lt;=2),"0 - 2",IF(AND(BK201&gt;=2.5,BK201&lt;=4.5),"2,5 - 4,5",IF(AND(BK201&gt;=5,BK201&lt;=7),"5 - 7",IF(AND(BK201&gt;=7.5,BK201&lt;=9.5),"7,5 - 9,5",IF(AND(BK201&gt;=10,BK201&lt;=12),"10 - 12",IF(AND(BK201&gt;=12.5,BK201&lt;=13.5),"12,5 - 13,5",IF(BK201=14,"14",IF(AND(BK201&gt;=14.5,BK201&lt;=16.5),"14,5 - 16,5",IF(AND(BK201&gt;=17,BK201&lt;=19),"17 - 19",IF(AND(BK201&gt;=19.5,BK201&lt;=21.5),"19,5 - 21,5",IF(AND(BK201&gt;=22,BK201&lt;=24),"22 - 24",IF(AND(BK201&gt;=24.5,BK201&lt;=26.5),"24,5 - 26,5",IF(AND(BK201&gt;=27,BK201&lt;=29),"27 - 29",IF(AND(BK201&gt;=29.5,BK201&lt;=30),"29,5 - 30","Fuera de rango")))))))))))))))</f>
        <v>0 - 2</v>
      </c>
      <c r="BM201" s="11" t="n">
        <f aca="false">IF(BL201="","",IF(BL201="0 - 2",1,IF(BL201="2,5 - 4,5",2,IF(BL201="5 - 7",3,IF(BL201="7,5 - 9,5",4,IF(BL201="10 - 12",5,IF(BL201="12,5 - 13,5",6,IF(BL201="14","NORMA",IF(BL201="14,5 - 16,5",7,IF(BL201="17 - 19",8,IF(BL201="19,5 - 21,5",9,IF(BL201="22 - 24",10,IF(BL201="24,5 - 26,5",11,IF(BL201="27 - 29",12,IF(BL201="29,5 - 30",13,"")))))))))))))))</f>
        <v>1</v>
      </c>
      <c r="BN201" s="9" t="n">
        <v>12</v>
      </c>
      <c r="BO201" s="10" t="str">
        <f aca="false">IF(BN201="","",IF(AND(BN201&gt;=-20,BN201&lt;=-10),"-20 a -10",IF(AND(BN201&gt;=-9.5,BN201&lt;=0.5),"-9,5 a 0,5",IF(AND(BN201&gt;=1,BN201&lt;=11),"1 a 11",IF(AND(BN201&gt;=11.5,BN201&lt;=21.5),"11,5 a 21,5",IF(BN201=22,"22",IF(AND(BN201&gt;=22.5,BN201&lt;=32.5),"22,5 a 32,5",IF(AND(BN201&gt;=33,BN201&lt;=43),"33 a 43","Fuera de rango"))))))))</f>
        <v>11,5 a 21,5</v>
      </c>
      <c r="BP201" s="11" t="n">
        <f aca="false">IF(BO201="","",IF(BO201="-20 a -10",1,IF(BO201="-9,5 a 0,5",2,IF(BO201="1 a 11",3,IF(BO201="11,5 a 21,5",4,IF(BO201="22","NORMA",IF(BO201="22,5 a 32,5",5,IF(BO201="33 a 43",6,""))))))))</f>
        <v>4</v>
      </c>
      <c r="BQ201" s="9" t="n">
        <v>5</v>
      </c>
      <c r="BR201" s="10" t="str">
        <f aca="false">IF(BQ201="","",IF(AND(BQ201&gt;=-20,BQ201&lt;=-15),"-20 a -15",IF(AND(BQ201&gt;=-14.5,BQ201&lt;=-9.5),"-14,5 a -9,5",IF(AND(BQ201&gt;=-9,BQ201&lt;=-4),"-9 a -4",IF(AND(BQ201&gt;=-3.5,BQ201&lt;=2.5),"-3,5 a 2,5",IF(AND(BQ201&gt;=3,BQ201&lt;=8),"3 a 8",IF(AND(BQ201&gt;=8.5,BQ201&lt;=13.5),"8,5 a 13,5",IF(AND(BQ201&gt;=14,BQ201&lt;=17.5),"14 a 17,5",IF(BQ201=18,"18",IF(AND(BQ201&gt;=18.5,BQ201&lt;=23.5),"18,5 a 23,5",IF(AND(BQ201&gt;=24,BQ201&lt;=29),"24 a 29",IF(AND(BQ201&gt;=29.5,BQ201&lt;=34.5),"29,5 a 34,5",IF(AND(BQ201&gt;=35,BQ201&lt;=40),"35 a 40","Fuera de rango")))))))))))))</f>
        <v>3 a 8</v>
      </c>
      <c r="BS201" s="11" t="n">
        <f aca="false">IF(BR201="","",IF(BR201="-20 a -15",1,IF(BR201="-14,5 a -9,5",2,IF(BR201="-9 a -4",3,IF(BR201="-3,5 a 2,5",4,IF(BR201="3 a 8",5,IF(BR201="8,5 a 13,5",6,IF(BR201="14 a 17,5",7,IF(BR201="18","NORMA",IF(BR201="18,5 a 23,5",8,IF(BR201="24 a 29",9,IF(BR201="29,5 a 34,5",10,IF(BR201="35 a 40",11,"")))))))))))))</f>
        <v>5</v>
      </c>
      <c r="BT201" s="9" t="n">
        <v>0</v>
      </c>
      <c r="BU201" s="10" t="str">
        <f aca="false">IF(BT201="","",IF(AND(BT201&gt;=-20,BT201&lt;=-18),"-20 a -18",IF(AND(BT201&gt;=-17.5,BT201&lt;=-15.5),"-17,5 a -15,5",IF(AND(BT201&gt;=-15,BT201&lt;=-13),"-15 a -13",IF(AND(BT201&gt;=-12.5,BT201&lt;=-10.5),"-12,5 a -10,5",IF(AND(BT201&gt;=-10,BT201&lt;=-8),"-10 a -8",IF(AND(BT201&gt;=-7.5,BT201&lt;=-5.5),"-7,5 a -5,5",IF(AND(BT201&gt;=-5,BT201&lt;=-3),"-5 a -3",IF(AND(BT201&gt;=-2.5,BT201&lt;=-0.5),"-2,5 a -0,5",IF(BT201=0,"0",IF(AND(BT201&gt;=0.5,BT201&lt;=2.5),"0,5 a 2,5",IF(AND(BT201&gt;=3,BT201&lt;=5),"3 a 5",IF(AND(BT201&gt;=5.5,BT201&lt;=7.5),"5,5 a 7,5",IF(AND(BT201&gt;=8,BT201&lt;=10),"8 a 10",IF(AND(BT201&gt;=10.5,BT201&lt;=12.5),"10,5 a 12,5",IF(AND(BT201&gt;=13,BT201&lt;=15),"13 a 15",IF(AND(BT201&gt;=15.5,BT201&lt;=17.5),"15,5 a 17,5",IF(AND(BT201&gt;=18,BT201&lt;=20),"18 a 20","Fuera de rango"))))))))))))))))))</f>
        <v>0</v>
      </c>
      <c r="BV201" s="11" t="str">
        <f aca="false">IF(BT201="","",IF(BT201=0,"NORMA",IF(AND(BT201&gt;=-20,BT201&lt;=-18),2,IF(AND(BT201&gt;=-17.5,BT201&lt;=-15.5),2,IF(AND(BT201&gt;=-15,BT201&lt;=-13),3,IF(AND(BT201&gt;=-12.5,BT201&lt;=-10.5),4,IF(AND(BT201&gt;=-10,BT201&lt;=-8),5,IF(AND(BT201&gt;=-7.5,BT201&lt;=-5.5),6,IF(AND(BT201&gt;=-5,BT201&lt;=-3),7,IF(AND(BT201&gt;=-2.5,BT201&lt;=-0.5),8,IF(AND(BT201&gt;=0.5,BT201&lt;=2.5),9,IF(AND(BT201&gt;=3,BT201&lt;=5),10,IF(AND(BT201&gt;=5.5,BT201&lt;=7.5),11,IF(AND(BT201&gt;=8,BT201&lt;=10),12,IF(AND(BT201&gt;=10.5,BT201&lt;=12.5),13,IF(AND(BT201&gt;=13,BT201&lt;=15),14,IF(AND(BT201&gt;=15.5,BT201&lt;=17.5),15,IF(AND(BT201&gt;=18,BT201&lt;=20),16,"Fuera de rango"))))))))))))))))))</f>
        <v>NORMA</v>
      </c>
      <c r="BW201" s="9" t="n">
        <v>-8</v>
      </c>
      <c r="BX201" s="10" t="n">
        <f aca="false">18.5- (0.3*H201)</f>
        <v>11.9</v>
      </c>
      <c r="BY201" s="10" t="n">
        <f aca="false">(BW201)-(BX201)</f>
        <v>-19.9</v>
      </c>
      <c r="BZ201" s="10" t="str">
        <f aca="false">IF(BY201="","",IF(BY201&lt;-27.5,"De -30 a -28",IF(BY201&lt;-25,"De -27,5 a -25,5",IF(BY201&lt;-22.5,"De -25 a -23",IF(BY201&lt;-20,"De -22,5 a -20,5",IF(BY201&lt;-17.5,"De -20 a -18",IF(BY201&lt;-15,"De -17,5 a -15,5",IF(BY201&lt;-12.5,"De -15 a -13",IF(BY201&lt;-10,"De -12,5 a -10,5",IF(BY201&lt;-7.5,"De -10 a -8",IF(BY201&lt;-5,"De -7,5 a -5,5",IF(BY201&lt;-2.5,"De -5 a -3",IF(BY201&lt;0,"De -2,5 a -0,5",IF(BY201&lt;2.5,"De 0 a 2",IF(BY201&lt;5,"De 2,5 a 4,5",IF(BY201&lt;7.5,"De 5 a 7",IF(BY201&lt;10,"De 7,5 a 9,5",IF(BY201&lt;12.5,"De 10 a 12",IF(BY201&lt;15,"De 12,5 a 14,5",IF(BY201&lt;17.5,"De 15 a 17",IF(BY201&lt;20,"De 17,5 a 19,5",IF(BY201&lt;22.5,"De 20 a 22",IF(BY201&lt;25,"De 22,5 a 24,5",IF(BY201&lt;27.5,"De 25 a 27","De 27,5 a 30"))))))))))))))))))))))))</f>
        <v>De -20 a -18</v>
      </c>
      <c r="CA201" s="12" t="n">
        <f aca="false">IF(BY201="","",IF(BY201&lt;=-28,1,IF(BY201&lt;=-25.5,2,IF(BY201&lt;=-23,3,IF(BY201&lt;=-20.5,4,IF(BY201&lt;=-18,5,IF(BY201&lt;=-15.5,6,IF(BY201&lt;=-13,7,IF(BY201&lt;=-10.5,8,IF(BY201&lt;=-8,9,IF(BY201&lt;=-5.5,10,IF(BY201&lt;=-3,11,IF(BY201&lt;=-0.5,12,IF(BY201&lt;=2,13,IF(BY201&lt;=4.5,14,IF(BY201&lt;=7,15,IF(BY201&lt;=9.5,16,IF(BY201&lt;=12,17,IF(BY201&lt;=14.5,18,IF(BY201&lt;=17,19,IF(BY201&lt;=19.5,20,IF(BY201&lt;=22,21,IF(BY201&lt;=24.5,22,IF(BY201&lt;=27,23,IF(BY201&lt;=30,24,"Fuera de rango")))))))))))))))))))))))))</f>
        <v>5</v>
      </c>
      <c r="CB201" s="9" t="n">
        <v>-8</v>
      </c>
      <c r="CC201" s="10" t="n">
        <f aca="false">18.5- (0.3*H201)</f>
        <v>11.9</v>
      </c>
      <c r="CD201" s="10" t="n">
        <f aca="false">(CB201)-(CC201)</f>
        <v>-19.9</v>
      </c>
      <c r="CE201" s="10" t="str">
        <f aca="false">IF(CD201="","",IF(CD201&lt;-27.5,"De -30 a -28",IF(CD201&lt;-25,"De -27,5 a -25,5",IF(CD201&lt;-22.5,"De -25 a -23",IF(CD201&lt;-20,"De -22,5 a -20,5",IF(CD201&lt;-17.5,"De -20 a -18",IF(CD201&lt;-15,"De -17,5 a -15,5",IF(CD201&lt;-12.5,"De -15 a -13",IF(CD201&lt;-10,"De -12,5 a -10,5",IF(CD201&lt;-7.5,"De -10 a -8",IF(CD201&lt;-5,"De -7,5 a -5,5",IF(CD201&lt;-2.5,"De -5 a -3",IF(CD201&lt;0,"De -2,5 a -0,5",IF(CD201&lt;=2,"De 0 a 2",IF(CD201&lt;=4.5,"De 2,5 a 4,5",IF(CD201&lt;=7,"De 5 a 7",IF(CD201&lt;=9.5,"De 7,5 a 9,5",IF(CD201&lt;=12,"De 10 a 12",IF(CD201&lt;=14.5,"De 12,5 a 14,5",IF(CD201&lt;=17,"De 15 a 17",IF(CD201&lt;=19.5,"De 17,5 a 19,5",IF(CD201&lt;=22,"De 20 a 22",IF(CD201&lt;=24.5,"De 22,5 a 24,5",IF(CD201&lt;=27,"De 25 a 27","De 27,5 a 30"))))))))))))))))))))))))</f>
        <v>De -20 a -18</v>
      </c>
      <c r="CF201" s="12" t="n">
        <f aca="false">IF(CD201="","",IF(CD201&lt;-27.5,1,IF(CD201&lt;-25,2,IF(CD201&lt;-22.5,3,IF(CD201&lt;-20,4,IF(CD201&lt;-17.5,5,IF(CD201&lt;-15,6,IF(CD201&lt;-12.5,7,IF(CD201&lt;-10,8,IF(CD201&lt;-7.5,9,IF(CD201&lt;-5,10,IF(CD201&lt;-2.5,11,IF(CD201&lt;0,12,IF(CD201&lt;2.5,13,IF(CD201&lt;5,14,IF(CD201&lt;7.5,15,IF(CD201&lt;10,16,IF(CD201&lt;12.5,17,IF(CD201&lt;15,18,IF(CD201&lt;17.5,19,IF(CD201&lt;20,20,IF(CD201&lt;22.5,21,IF(CD201&lt;25,22,IF(CD201&lt;27.5,23,24))))))))))))))))))))))))</f>
        <v>5</v>
      </c>
      <c r="CG201" s="9" t="n">
        <v>-4.5</v>
      </c>
      <c r="CH201" s="10" t="str">
        <f aca="false">IF(CG201="","",IF(AND(CG201&gt;=-10,CG201&lt;=-9.5),"-10 a -9,5",IF(AND(CG201&gt;-9.5,CG201&lt;=-8.5),"-9 a -8,5",IF(AND(CG201&gt;-8.5,CG201&lt;=-7.5),"-8 a -7,5",IF(AND(CG201&gt;-7.5,CG201&lt;=-6.5),"-7 a -6,5",IF(AND(CG201&gt;-6.5,CG201&lt;=-5.5),"-6 a -5,5",IF(AND(CG201&gt;-5.5,CG201&lt;=-4.5),"-5 a -4,5",IF(AND(CG201&gt;-4.5,CG201&lt;=-3.5),"-4 a -3,5",IF(AND(CG201&gt;-3.5,CG201&lt;=-2.5),"-3 a -2,5",IF(CG201=-2.25,"-2,25",IF(AND(CG201&gt;-2.5,CG201&lt;=-1.5),"-2 a -1,5",IF(AND(CG201&gt;-1.5,CG201&lt;=-0.5),"-1 a -0,5",IF(AND(CG201&gt;-0.5,CG201&lt;=0.5),"0 a 0,5",IF(AND(CG201&gt;0.5,CG201&lt;=1.5),"1 a 1,5",IF(AND(CG201&gt;1.5,CG201&lt;=2.5),"2 a 2,5",IF(AND(CG201&gt;2.5,CG201&lt;=3.5),"3 a 3,5",IF(AND(CG201&gt;3.5,CG201&lt;=4.5),"4 a 4,5",IF(AND(CG201&gt;4.5,CG201&lt;=5.5),"5 a 5,5",IF(AND(CG201&gt;5.5,CG201&lt;=6.5),"6 a 6,5",IF(AND(CG201&gt;6.5,CG201&lt;=7.5),"7 a 7,5",IF(AND(CG201&gt;7.5,CG201&lt;=8.5),"8 a 8,5",IF(AND(CG201&gt;8.5,CG201&lt;=9.5),"9 a 9,5",IF(CG201&gt;=10,"10","Fuera de rango")))))))))))))))))))))))</f>
        <v>-5 a -4,5</v>
      </c>
      <c r="CI201" s="11" t="n">
        <f aca="false">IF(CG201="","",IF(CG201=-2.25,"NORMA",IF(CG201&lt;=-9.5,1,IF(CG201&lt;=-8.5,2,IF(CG201&lt;=-7.5,3,IF(CG201&lt;=-6.5,4,IF(CG201&lt;=-5.5,5,IF(CG201&lt;=-4.5,6,IF(CG201&lt;=-3.5,7,IF(CG201&lt;=-2.5,8,IF(CG201&lt;=-1.5,9,IF(CG201&lt;=-0.5,10,IF(CG201&lt;=0.5,11,IF(CG201&lt;=1.5,12,IF(CG201&lt;=2.5,13,IF(CG201&lt;=3.5,14,IF(CG201&lt;=4.5,15,IF(CG201&lt;=5.5,16,IF(CG201&lt;=6.5,17,IF(CG201&lt;=7.5,18,IF(CG201&lt;=8.5,19,IF(CG201&lt;=9.5,20,IF(CG201=10,21,"Fuera de rango")))))))))))))))))))))))</f>
        <v>6</v>
      </c>
      <c r="CJ201" s="9" t="n">
        <v>2.5</v>
      </c>
      <c r="CK201" s="10" t="str">
        <f aca="false">IF(CJ201="","",IF(AND(CJ201&gt;=-6,CJ201&lt;=-5.5),"-6 a -5,5",IF(AND(CJ201&gt;-5.5,CJ201&lt;=-4.5),"-5 a -4,5",IF(AND(CJ201&gt;-4.5,CJ201&lt;=-3.5),"-4 a -3,5",IF(AND(CJ201&gt;-3.5,CJ201&lt;=-2.5),"-3 a -2,5",IF(AND(CJ201&gt;-2.5,CJ201&lt;=-1.5),"-2 a -1,5",IF(AND(CJ201&gt;-1.5,CJ201&lt;=-0.5),"-1 a -0,5",IF(AND(CJ201&gt;-0.5,CJ201&lt;=0.5),"0 a 0,5",IF(AND(CJ201&gt;0.5,CJ201&lt;=1.5),"1 a 1,5",IF(AND(CJ201&gt;1.5,CJ201&lt;2.5),"2",IF(AND(CJ201&gt;=2.5,CJ201&lt;=3),"2,5 a 3",IF(AND(CJ201&gt;3,CJ201&lt;=4),"3,5 a 4",IF(AND(CJ201&gt;4,CJ201&lt;=5),"4,5 a 5",IF(AND(CJ201&gt;5,CJ201&lt;=6),"5,5 a 6",IF(AND(CJ201&gt;6,CJ201&lt;=7),"6,5 a 7",IF(AND(CJ201&gt;7,CJ201&lt;=8),"7,5 a 8",IF(AND(CJ201&gt;8,CJ201&lt;=9.5),"8,5 a 9,5",IF(CJ201=10,"10","Fuera de rango"))))))))))))))))))</f>
        <v>2,5 a 3</v>
      </c>
      <c r="CL201" s="11" t="n">
        <f aca="false">IF(CK201="","",IF(OR(CK201="-6 a -5,5",CK201="-6 - -5,5"),1,IF(OR(CK201="-5 a -4,5",CK201="-5 - -4,5"),2,IF(OR(CK201="-4 a -3,5",CK201="-4 - -3,5"),3,IF(OR(CK201="-3 a -2,5",CK201="-3 - -2,5"),4,IF(OR(CK201="-2 a -1,5",CK201="-2 - -1,5"),5,IF(OR(CK201="-1 a -0,5",CK201="-1 - -0,5"),6,IF(OR(CK201="0 a 0,5",CK201="0 - 0,5"),7,IF(OR(CK201="1 a 1,5",CK201="1 - 1,5"),8,IF(CK201="2","NORMA",IF(OR(CK201="2,5 a 3",CK201="2,5 - 3"),9,IF(OR(CK201="3,5 a 4",CK201="3,5 - 4"),10,IF(OR(CK201="4,5 a 5",CK201="4,5 - 5"),11,IF(OR(CK201="5,5 a 6",CK201="5,5 - 6"),12,IF(OR(CK201="6,5 a 7",CK201="6,5 - 7"),13,IF(OR(CK201="7,5 a 8",CK201="7,5 - 8"),14,IF(OR(CK201="8,5 a 9",CK201="8,5 - 9,5",CK201="9 a 9,5"),15,IF(CK201="10",15,IF(OR(CK201="0,5 a 1",CK201="0,5 - 1"),7,"Fuera de rango")))))))))))))))))))</f>
        <v>9</v>
      </c>
      <c r="CM201" s="10" t="n">
        <v>0</v>
      </c>
      <c r="CN201" s="10" t="str">
        <f aca="false">IF(CM201=0,"0", " ")</f>
        <v>0</v>
      </c>
      <c r="CO201" s="10" t="str">
        <f aca="false">IF(CM201&gt;0,"EME"," ")</f>
        <v> </v>
      </c>
      <c r="CP201" s="10" t="n">
        <v>0</v>
      </c>
      <c r="CQ201" s="10" t="str">
        <f aca="false">IF(CP201&gt;0,"0", " ")</f>
        <v> </v>
      </c>
      <c r="CR201" s="10" t="str">
        <f aca="false">IF(CP201&gt;0,"EME"," ")</f>
        <v> </v>
      </c>
      <c r="CS201" s="9" t="n">
        <v>0</v>
      </c>
      <c r="CT201" s="10" t="str">
        <f aca="false">IF(CS201&gt;0,"1", " ")</f>
        <v> </v>
      </c>
      <c r="CU201" s="10" t="str">
        <f aca="false">IF(CS201&gt;0,"HIP"," ")</f>
        <v> </v>
      </c>
      <c r="CV201" s="9" t="n">
        <v>0</v>
      </c>
      <c r="CW201" s="10" t="str">
        <f aca="false">IF(CV201&gt;0,"1", " ")</f>
        <v> </v>
      </c>
      <c r="CX201" s="10" t="str">
        <f aca="false">IF(CV201&gt;0,"HIP"," ")</f>
        <v> </v>
      </c>
      <c r="CY201" s="9" t="n">
        <v>-1.25</v>
      </c>
      <c r="CZ201" s="11" t="str">
        <f aca="false">IF(CY201&lt;0,"2"," ")</f>
        <v>2</v>
      </c>
      <c r="DA201" s="11" t="str">
        <f aca="false">IF(CY201&lt;0,"MIO"," ")</f>
        <v>MIO</v>
      </c>
      <c r="DB201" s="9" t="n">
        <v>-0.75</v>
      </c>
      <c r="DC201" s="11" t="str">
        <f aca="false">IF(DB201&lt;0,"2"," ")</f>
        <v>2</v>
      </c>
      <c r="DD201" s="11" t="str">
        <f aca="false">IF(DB201&lt;0,"MIO"," ")</f>
        <v>MIO</v>
      </c>
      <c r="DE201" s="9" t="n">
        <v>-0.75</v>
      </c>
      <c r="DF201" s="11" t="str">
        <f aca="false">IF(DE201&lt;0,"3"," ")</f>
        <v>3</v>
      </c>
      <c r="DG201" s="11" t="str">
        <f aca="false">IF(DE201&lt;0,"AST"," ")</f>
        <v>AST</v>
      </c>
      <c r="DH201" s="9" t="n">
        <v>-0.5</v>
      </c>
      <c r="DI201" s="11" t="str">
        <f aca="false">IF(DH201&lt;0,"3"," ")</f>
        <v>3</v>
      </c>
      <c r="DJ201" s="11" t="str">
        <f aca="false">IF(DH201&lt;0,"AST"," ")</f>
        <v>AST</v>
      </c>
      <c r="DK201" s="9" t="n">
        <v>0</v>
      </c>
      <c r="DL201" s="10" t="str">
        <f aca="false">IF(DK201&gt;0,"4"," ")</f>
        <v> </v>
      </c>
      <c r="DM201" s="10" t="str">
        <f aca="false">IF(DK201&gt;0,"PRE"," ")</f>
        <v> </v>
      </c>
      <c r="DN201" s="9" t="n">
        <v>0</v>
      </c>
      <c r="DO201" s="10" t="str">
        <f aca="false">IF(DN201&gt;0,"4"," ")</f>
        <v> </v>
      </c>
      <c r="DP201" s="10" t="str">
        <f aca="false">IF(DN201&gt;0,"PRE"," ")</f>
        <v> </v>
      </c>
      <c r="DQ201" s="12" t="n">
        <v>2</v>
      </c>
      <c r="DR201" s="12" t="n">
        <v>2</v>
      </c>
      <c r="DS201" s="12" t="str">
        <f aca="false">CONCATENATE(CO201,CU201,DA201,DG201,DM201)</f>
        <v>  MIOAST </v>
      </c>
      <c r="DT201" s="10" t="str">
        <f aca="false" t="array" ref="DT201">_xlfn.IFS(DS201="EME    ","0", DS201=" HIP   ","1", DS201="  MIO  ","2", DS201="   AST ","3", DS201="    PRE","4", DS201="EME   PRE","5", DS201=" HIP  PRE","6", DS201=" HIP AST ","7", DS201="  MIO PRE","8", DS201="  MIOAST ","9", DS201="   ASTPRE","10",DS201=" HIP ASTPRE","11", DS201="  MIOASTPRE","12", DS201="     ","0")</f>
        <v>9</v>
      </c>
      <c r="DU201" s="1" t="s">
        <v>154</v>
      </c>
      <c r="DV201" s="1" t="str">
        <f aca="false" t="array" ref="DV201">_xlfn.IFS(DU201="SI","2", DU201="NO","1")</f>
        <v>1</v>
      </c>
      <c r="DW201" s="10" t="n">
        <v>0</v>
      </c>
      <c r="DX201" s="11" t="str">
        <f aca="false">IF(DW201=0,"1","2")</f>
        <v>1</v>
      </c>
      <c r="DY201" s="11" t="str">
        <f aca="false" t="array" ref="DY201">_xlfn.IFS(DW201=0,"0", DW201=0.25, "1", DW201=0.5,"2", DW201=0.75,"3", DW201=1,"4",DW201=1.25,"5", DW201=1.5,"6", DW201=1.75,"7", DW201=2,"8")</f>
        <v>0</v>
      </c>
      <c r="DZ201" s="10" t="n">
        <v>0</v>
      </c>
      <c r="EA201" s="11" t="str">
        <f aca="false">IF(DZ201=0,"1","2")</f>
        <v>1</v>
      </c>
      <c r="EB201" s="11" t="str">
        <f aca="false" t="array" ref="EB201">_xlfn.IFS(DZ201=0,"0", DZ201=0.25, "1", DZ201=0.5,"2", DZ201=0.75,"3", DZ201=1,"4",DZ201=1.25,"5", DZ201=1.5,"6", DZ201=1.75,"7", DZ201=2,"8")</f>
        <v>0</v>
      </c>
      <c r="EC201" s="10" t="n">
        <v>-0.25</v>
      </c>
      <c r="ED201" s="10" t="str">
        <f aca="false">IF(EC201=0,"1","2")</f>
        <v>2</v>
      </c>
      <c r="EE201" s="11" t="str">
        <f aca="false" t="array" ref="EE201">_xlfn.IFS(EC201=0,"0", EC201=-0.25, "1", EC201=-0.5,"2", EC201=-0.75,"3", EC201=-1,"4",EC201=-1.25,"5", EC201=-1.5,"6", EC201=-1.75,"7", EC201=-2,"8", EC201=-2.25,"9",EC201=-2.5,"10", EC201=-2.75,"11", EC201=-3,"12", EC201=-3.25,"13", EC201=-3.5,"14", EC201=-3.75,"15",EC201=-4,"16")</f>
        <v>1</v>
      </c>
      <c r="EF201" s="10" t="n">
        <v>-0.25</v>
      </c>
      <c r="EG201" s="10" t="str">
        <f aca="false">IF(EF201=0,"1","2")</f>
        <v>2</v>
      </c>
      <c r="EH201" s="11" t="str">
        <f aca="false" t="array" ref="EH201">_xlfn.IFS(EF201=0,"0", EF201=-0.25, "1", EF201=-0.5,"2", EF201=-0.75,"3", EF201=-1,"4",EF201=-1.25,"5", EF201=-1.5,"6", EF201=-1.75,"7", EF201=-2,"8", EF201=-2.25,"9",EF201=-2.5,"10", EF201=-2.75,"11", EF201=-3,"12", EF201=-3.25,"13", EF201=-3.5,"14", EF201=-3.75,"15",EF201=-4,"16")</f>
        <v>1</v>
      </c>
      <c r="EI201" s="10" t="n">
        <v>0</v>
      </c>
      <c r="EJ201" s="11" t="str">
        <f aca="false">IF(EI201=0,"1","2")</f>
        <v>1</v>
      </c>
      <c r="EK201" s="11" t="str">
        <f aca="false" t="array" ref="EK201">_xlfn.IFS(EI201=0,"0", EI201=-0.25, "1", EI201=-0.5,"2", EI201=-0.75,"3", EI201=-1,"4",EI201=-1.25,"5", EI201=-1.5,"6", EI201=-1.75,"7", EI201=-2,"8", EI201=-2.25,"9", EI201=-2.25,"9",EI201=-2.5,"10", EI201=-2.75,"11", EI201=-3,"12", EI201=-3.25,"13", EI201=-3.5,"14", EI201=-3.75,"15",EI201=-4,"16", EI201=0.25, "17", EI201=0.5, "18")</f>
        <v>0</v>
      </c>
      <c r="EL201" s="10" t="n">
        <v>-0.5</v>
      </c>
      <c r="EM201" s="11" t="str">
        <f aca="false">IF(EL201=0,"1","2")</f>
        <v>2</v>
      </c>
      <c r="EN201" s="11" t="str">
        <f aca="false" t="array" ref="EN201">_xlfn.IFS(EL201=0.25,"17",EL201=0.5,"18", EL201=0,"0", EL201=-0.25, "1", EL201=-0.5,"2", EL201=-0.75,"3", EL201=-1,"4",EL201=-1.25,"5", EL201=-1.5,"6", EL201=-1.75,"7", EL201=-2,"8",EL201= -2.25,"9",EL201=-2.5,"10",EL201= -2.75,"11",EL201= -3,"12",EL201= -3.25,"13",EL201= -3.5,"14",EL201= -3.75,"15",EL201=-4,"16")</f>
        <v>2</v>
      </c>
      <c r="EO201" s="10" t="n">
        <v>0</v>
      </c>
      <c r="EP201" s="11" t="str">
        <f aca="false">IF(EO201=0,"1","2")</f>
        <v>1</v>
      </c>
      <c r="EQ201" s="11" t="str">
        <f aca="false" t="array" ref="EQ201">_xlfn.IFS(EO201=0,"0", EO201=0.25, "1", EO201=0.5,"2", EO201=0.75,"3", EO201=1,"4",EO201=1.25,"5", EO201=1.5,"6", EO201=1.75,"7", EO201=2,"8", EO201=2.25,"9", EO201=2.25,"9",EO201=2.5,"10", EO201=2.75,"11", EO201=3,"12", EO201=3.25,"13", EO201=3.5,"14", EO201=3.75,"15",EO201=4,"16", EO201=-0.25, "17", bq=-0.5, "18")</f>
        <v>0</v>
      </c>
      <c r="ER201" s="10" t="n">
        <v>0</v>
      </c>
      <c r="ES201" s="11" t="str">
        <f aca="false">IF(ER201=0,"1","2")</f>
        <v>1</v>
      </c>
      <c r="ET201" s="11" t="str">
        <f aca="false" t="array" ref="ET201">_xlfn.IFS(ER201=0,"0", ER201=0.25, "1", ER201=0.5,"2", ER201=0.75,"3", ER201=1,"4",ER201=1.25,"5", ER201=1.5,"6", ER201=1.75,"7", ER201=2,"8", ER201=2.25,"9", ER201=2.25,"9",ER201=2.5,"10", ER201=2.75,"11", ER201=3,"12", ER201=3.25,"13", ER201=3.5,"14", ER201=3.75,"15",ER201=4,"16", ER201=-0.25, "17", bq=-0.5, "18")</f>
        <v>0</v>
      </c>
      <c r="EU201" s="13" t="n">
        <v>19</v>
      </c>
      <c r="EV201" s="14" t="str">
        <f aca="false">VLOOKUP(EU201,LEYENDA!$G$2:$H$8,2,TRUE())</f>
        <v>19-24</v>
      </c>
      <c r="EW201" s="14" t="str">
        <f aca="false" t="array" ref="EW201">_xlfn.IFS(EV201="0-5","1", EV201="6-12","2", EV201="13-18","3", EV201="19-24","4", EV201="25-36","5", EV201="37-48","6", EV201="49-60","7")</f>
        <v>4</v>
      </c>
    </row>
    <row r="202" customFormat="false" ht="13.5" hidden="false" customHeight="false" outlineLevel="0" collapsed="false">
      <c r="A202" s="1" t="n">
        <v>61</v>
      </c>
      <c r="B202" s="32" t="n">
        <v>3</v>
      </c>
      <c r="C202" s="33" t="n">
        <v>37879</v>
      </c>
      <c r="D202" s="6"/>
      <c r="E202" s="5" t="str">
        <f aca="false">VLOOKUP(A202,'286'!$A$3:$J$600,10,FALSE())</f>
        <v>CIFUENTES LORENZO, INÉS</v>
      </c>
      <c r="F202" s="4" t="str">
        <f aca="false">VLOOKUP(A202,'286'!$A$3:$I$1768,3,FALSE())</f>
        <v>CILOI</v>
      </c>
      <c r="G202" s="6" t="n">
        <f aca="false">VLOOKUP(A202,'286'!$A$3:$I$1768,4,FALSE())</f>
        <v>29071</v>
      </c>
      <c r="H202" s="7" t="n">
        <f aca="false">YEAR(C202)-YEAR(G202)</f>
        <v>24</v>
      </c>
      <c r="I202" s="1" t="str">
        <f aca="false">VLOOKUP(H202,LEYENDA!$C$2:$D$6,2,TRUE())</f>
        <v>13-24</v>
      </c>
      <c r="J202" s="5" t="str">
        <f aca="false">VLOOKUP(A202,'286'!$A$3:$I$1768,7,FALSE())</f>
        <v>M</v>
      </c>
      <c r="K202" s="8" t="str">
        <f aca="false">VLOOKUP(A202,'286'!$A$3:$I$1768,2,FALSE())</f>
        <v>OD</v>
      </c>
      <c r="L202" s="4" t="str">
        <f aca="false">VLOOKUP(A202,'286'!$A$3:$I$1768,8,FALSE())</f>
        <v>D</v>
      </c>
      <c r="M202" s="4" t="str">
        <f aca="false">VLOOKUP(A202,'286'!$A$3:$I$1768,9,FALSE())</f>
        <v>I</v>
      </c>
      <c r="N202" s="8" t="str">
        <f aca="false">IF(R202=O202, "MISMA","CONTRARIA")</f>
        <v>CONTRARIA</v>
      </c>
      <c r="O202" s="8" t="str">
        <f aca="false" t="array" ref="O202">_xlfn.IFS(L202="D","1", L202="I","2")</f>
        <v>1</v>
      </c>
      <c r="P202" s="8" t="str">
        <f aca="false" t="array" ref="P202">_xlfn.IFS(K202="OD","1", K202="OI","2")</f>
        <v>1</v>
      </c>
      <c r="Q202" s="1" t="str">
        <f aca="false" t="array" ref="Q202">_xlfn.IFS(J202="M","1", J202="H","2")</f>
        <v>1</v>
      </c>
      <c r="R202" s="8" t="str">
        <f aca="false" t="array" ref="R202">_xlfn.IFS(M202="D","1", M202="I","2")</f>
        <v>2</v>
      </c>
      <c r="S202" s="1" t="str">
        <f aca="false" t="array" ref="S202">_xlfn.IFS(N202="CONTRARIA", "1",N202= "MISMA","2")</f>
        <v>1</v>
      </c>
      <c r="T202" s="1" t="str">
        <f aca="false" t="array" ref="T202">_xlfn.IFS(I202="0-12","1", I202="13-24","2", I202="25-40","3", I202="41-60","4", I202="61-100","5")</f>
        <v>2</v>
      </c>
      <c r="U202" s="9" t="n">
        <v>1.5</v>
      </c>
      <c r="V202" s="1" t="str">
        <f aca="false">IF(U202="","",IF(AND(U202&gt;=-9,U202&lt;=-6.5),"-9 a -6,5",IF(AND(U202&gt;=-6,U202&lt;=-3.5),"-6 a -3,5",IF(AND(U202&gt;=-3,U202&lt;=-1),"-3 a -1",IF(U202=-0.5,"-0,5",IF(AND(U202&gt;=0,U202&lt;=2.5),"0 a 2,5",IF(AND(U202&gt;=3,U202&lt;=5.5),"3 a 5,5",IF(AND(U202&gt;=6,U202&lt;=8.5),"6 a 8,5",IF(AND(U202&gt;=9,U202&lt;=20),"9 a 20","Fuera de rango")))))))))</f>
        <v>0 a 2,5</v>
      </c>
      <c r="W202" s="11" t="n">
        <f aca="false">IF(V202="","",IF(V202="-9 a -6,5",2,IF(V202="-6 a -3,5",3,IF(V202="-3 a -1",4,IF(V202="-0,5","NORMA",IF(V202="0 a 2,5",5,IF(V202="3 a 5,5",6,IF(V202="6 a 8,5",7,IF(V202="9 a 20",8,"Fuera de rango")))))))))</f>
        <v>5</v>
      </c>
      <c r="X202" s="9" t="n">
        <v>0</v>
      </c>
      <c r="Y202" s="10" t="str">
        <f aca="false">IF(X202="","",IF(AND(X202&gt;=0,X202&lt;=4),"0 a 4",IF(AND(X202&gt;=4.5,X202&lt;=8.5),"4,5 a 8,5",IF(X202=9,"9",IF(AND(X202&gt;=9.5,X202&lt;=13),"9,5 a 13",IF(AND(X202&gt;=13.5,X202&lt;=20),"13,5 a 20",IF(AND(X202&gt;=20.5,X202&lt;=35),"20,5 a 35","Fuera de rango")))))))</f>
        <v>0 a 4</v>
      </c>
      <c r="Z202" s="11" t="n">
        <f aca="false">IF(Y202="","",IF(Y202="0 a 4",1,IF(Y202="4,5 a 8,5",2,IF(Y202="9","NORMA",IF(Y202="9,5 a 13",3,IF(Y202="13,5 a 20",4,IF(Y202="20,5 a 35",5,"Fuera de rango")))))))</f>
        <v>1</v>
      </c>
      <c r="AA202" s="9" t="n">
        <v>24</v>
      </c>
      <c r="AB202" s="10" t="str">
        <f aca="false">IF(AA202="","",IF(AND(AA202&gt;=0,AA202&lt;=9),"0 a 9",IF(AND(AA202&gt;=9.5,AA202&lt;=18.5),"9,5 a 18,5",IF(AA202=19,"19",IF(AND(AA202&gt;=19.5,AA202&lt;=28),"19,5 a 28",IF(AND(AA202&gt;=28.5,AA202&lt;=40),"28,5 a 40","Fuera de rango"))))))</f>
        <v>19,5 a 28</v>
      </c>
      <c r="AC202" s="11" t="n">
        <f aca="false" t="array" ref="AC202">_xlfn.IFS(AB202="","",AB202="0 a 9",1,AB202="9,5 a 18,5",2,AB202="19","NORMA",AB202="19,5 a 28",3,AB202="28,5 a 40",4,TRUE(),"Fuera de rango")</f>
        <v>3</v>
      </c>
      <c r="AD202" s="9" t="n">
        <v>4</v>
      </c>
      <c r="AE202" s="10" t="str">
        <f aca="false">IF(AD202="","",IF(AND(AD202&gt;=-10,AD202&lt;=0),"De -10 a 0",IF(AND(AD202&gt;=0.5,AD202&lt;=9.5),"0,5 a 9,5",IF(AD202=10,"10",IF(AND(AD202&gt;=10.5,AD202&lt;=20),"10,5 a 20",IF(AND(AD202&gt;=20.5,AD202&lt;=40),"20,5 a 40","Fuera de rango"))))))</f>
        <v>0,5 a 9,5</v>
      </c>
      <c r="AF202" s="12" t="n">
        <f aca="false">IF(AD202="","",IF(AND(AD202&gt;=-10,AD202&lt;=0),1,IF(AND(AD202&gt;=0.5,AD202&lt;=9.5),2,IF(AD202=10,"NORMA",IF(AND(AD202&gt;=10.5,AD202&lt;=20),3,IF(AND(AD202&gt;=20.5,AD202&lt;=40),4,""))))))</f>
        <v>2</v>
      </c>
      <c r="AG202" s="9" t="n">
        <v>10</v>
      </c>
      <c r="AH202" s="10" t="str">
        <f aca="false">IF(AG202="","",IF(AND(AG202&gt;=0,AG202&lt;=4),"0 a 4",IF(AND(AG202&gt;=4.5,AG202&lt;=8.5),"4,5 a 8,5",IF(AG202=9,"9",IF(AND(AG202&gt;=9.5,AG202&lt;=13),"9,5 a 13",IF(AND(AG202&gt;=13.5,AG202&lt;=25),"13,5 a 25","Fuera de rango"))))))</f>
        <v>9,5 a 13</v>
      </c>
      <c r="AI202" s="11" t="n">
        <f aca="false">IF(AH202="","",IF(AH202="0 a 4",1,IF(AH202="4,5 a 8,5",2,IF(AH202="9","NORMA",IF(AH202="9,5 a 13",3,IF(AH202="13,5 a 25",4,""))))))</f>
        <v>3</v>
      </c>
      <c r="AJ202" s="9" t="n">
        <v>4</v>
      </c>
      <c r="AK202" s="10" t="str">
        <f aca="false">IF(AJ202="","",IF(AND(AJ202&gt;=-15,AJ202&lt;=-10.5),"-15 a -10,5",IF(AND(AJ202&gt;=-10,AJ202&lt;=-4),"-10 a -4",IF(AND(AJ202&gt;=-4.5,AJ202&lt;=0),"-4,5 a 0",IF(AND(AJ202&gt;=0.5,AJ202&lt;=4.5),"0,5 a 4,5",IF(AJ202=5,"5",IF(AND(AJ202&gt;=5.5,AJ202&lt;=10),"5,5 a 10",IF(AND(AJ202&gt;=10.5,AJ202&lt;=20),"10,5 a 20","Fuera de rango"))))))))</f>
        <v>0,5 a 4,5</v>
      </c>
      <c r="AL202" s="11" t="n">
        <f aca="false">IF(AK202="","",IF(AK202="-15 a -10,5",1,IF(AK202="-10 a -4",2,IF(AK202="-4,5 a 0",3,IF(AK202="0,5 a 4,5",4,IF(AK202="5","NORMA",IF(AK202="5,5 a 10",5,IF(AK202="10,5 a 20",6,"Error"))))))))</f>
        <v>4</v>
      </c>
      <c r="AM202" s="9" t="n">
        <v>0</v>
      </c>
      <c r="AN202" s="10" t="str">
        <f aca="false">IF(AM202="","",IF(AND(AM202&gt;=-7.5,AM202&lt;=-5.5),"-7,5 a -5,5",IF(AND(AM202&gt;=-5,AM202&lt;=-3),"-5 a -3",IF(AND(AM202&gt;=-2.5,AM202&lt;=-0.5),"-2,5 a -0,5",IF(AM202=0,"0,00",IF(AND(AM202&gt;=0.5,AM202&lt;=2.5),"0,5 a 2,5",IF(AND(AM202&gt;=3,AM202&lt;=5),"3 a 5",IF(AND(AM202&gt;=5.5,AM202&lt;=7.5),"5,5 a 7,5",IF(AND(AM202&gt;=8,AM202&lt;=10),"8 a 10","Fuera de rango")))))))))</f>
        <v>0,00</v>
      </c>
      <c r="AO202" s="11" t="str">
        <f aca="false">IF(AN202="","",IF(AN202="-7,5 a -5,5",1,IF(AN202="-5 a -3",2,IF(AN202="-2,5 a -0,5",3,IF(AN202="0,00","NORMA",IF(AN202="0,5 a 2,5",4,IF(AN202="3 a 5",5,IF(AN202="5,5 a 7,5",6,IF(AN202="8 a 10",7,"Error")))))))))</f>
        <v>NORMA</v>
      </c>
      <c r="AP202" s="9" t="n">
        <v>2</v>
      </c>
      <c r="AQ202" s="10" t="str">
        <f aca="false">IF(AP202="","",IF(AND(AP202&gt;=-20,AP202&lt;=-9.5),"-20 a -9,5",IF(AND(AP202&gt;=-9,AP202&lt;=-6.5),"-9 a -6,5",IF(AP202=-6,"-6",IF(AND(AP202&gt;=-5.5,AP202&lt;=-3),"-5,5 a -3",IF(AND(AP202&gt;=-2.5,AP202&lt;=0),"-2,5 a 0",IF(AND(AP202&gt;=0.5,AP202&lt;=3),"0,5 a 3",IF(AND(AP202&gt;=3.5,AP202&lt;=6),"3,5 a 6",IF(AND(AP202&gt;=6.5,AP202&lt;=9),"6,5 a 9",IF(AND(AP202&gt;=9.5,AP202&lt;=20),"9,5 a 20","Fuera de rango"))))))))))</f>
        <v>0,5 a 3</v>
      </c>
      <c r="AR202" s="11" t="n">
        <f aca="false">IF(AQ202="","",IF(AQ202="-20 a -9,5",1,IF(AQ202="-9 a -6,5",2,IF(AQ202="-6","NORMA",IF(AQ202="-5,5 a -3",3,IF(AQ202="-2,5 a 0",4,IF(AQ202="0,5 a 3",5,IF(AQ202="3,5 a 6",6,IF(AQ202="6,5 a 9",7,IF(AQ202="9,5 a 20",8,""))))))))))</f>
        <v>5</v>
      </c>
      <c r="AS202" s="9" t="n">
        <v>5</v>
      </c>
      <c r="AT202" s="10" t="str">
        <f aca="false">IF(AS202="","",IF(AND(AS202&gt;=-16,AS202&lt;=-14),"-16 a -14",IF(AND(AS202&gt;=-13.5,AS202&lt;=-11.5),"-13,5 a -11,5",IF(AND(AS202&gt;=-11,AS202&lt;=-9),"-11 a -9",IF(AND(AS202&gt;=-8.5,AS202&lt;=-6.5),"-8,5 a -6,5",IF(AND(AS202&gt;=-6,AS202&lt;=-4),"-6 a -4",IF(AND(AS202&gt;=-3.5,AS202&lt;=-1.5),"-3,5 a -1,5",IF(AND(AS202&gt;=-1,AS202&lt;=1),"-1 a 1",IF(AND(AS202&gt;=1.5,AS202&lt;=3.5),"1,5 a 3,5",IF(AND(AS202&gt;=4,AS202&lt;=6),"4 a 6",IF(AND(AS202&gt;=6.5,AS202&lt;=8.5),"6,5 a 8,5",IF(AND(AS202&gt;=9,AS202&lt;=11),"9 a 11",IF(AND(AS202&gt;=11.5,AS202&lt;=13.5),"11,5 a 13,5",IF(AND(AS202&gt;=14,AS202&lt;=16),"14 a 16",IF(AND(AS202&gt;=16.5,AS202&lt;=18.5),"16,5 a 18,5",IF(AND(AS202&gt;=19,AS202&lt;=21),"19 a 21","Fuera de rango"))))))))))))))))</f>
        <v>4 a 6</v>
      </c>
      <c r="AU202" s="11" t="str">
        <f aca="false" t="array" ref="AU202">IF(AT202="","",_xlfn.IFS(AT202="-16 a -14",1,AT202="-13,5 a -11,5",2,AT202="-11 a -9",3,AT202="-8,5 a -6,5",4,AT202="-6 a -4",5,AT202="-3,5 a -1,5",6,AT202="-1 a 1",7,AT202="1,5 a 3,5",8,AT202="4 a 6","NORMA",AT202="6,5 a 8,5",9,AT202="9 a 11",10,AT202="11,5 a 13,5",11,AT202="14 a 16",12,AT202="16,5 a 18,5",13,AT202="19 a 21",14,TRUE(),""))</f>
        <v>NORMA</v>
      </c>
      <c r="AV202" s="9" t="n">
        <v>0.5</v>
      </c>
      <c r="AW202" s="10" t="str">
        <f aca="false">IF(AV202="","",IF(AND(AV202&gt;=-1,AV202&lt;=-0.5),"-1 a -0,5",IF(AND(AV202&gt;-0.5,AV202&lt;=0),"De -0,5 a 0",IF(AND(AV202&gt;=0.25,AV202&lt;=0.75),"0,25 a 0,75",IF(AND(AV202&gt;=1,AV202&lt;=1.5),"1 a 1,5",IF(AND(AV202&gt;=1.75,AV202&lt;=2.25),"1,75 a 2,25",IF(AND(AV202&gt;=2.5,AV202&lt;=3),"2,5 a 3",IF(AND(AV202&gt;=3.25,AV202&lt;=3.75),"3,25 a 3,75","Fuera de rango"))))))))</f>
        <v>0,25 a 0,75</v>
      </c>
      <c r="AX202" s="11" t="str">
        <f aca="false">IF(AW202="","",IF(OR(AW202="-1 a -0,5",AW202="-1 a -0.5"),1,IF(OR(AW202="De -0,5 a 0",AW202="-0,5 a 0",AW202="De -0.5 a 0"),2,IF(OR(AW202="0,25 a 0,75",AW202="0.25 a 0.75"),"NORMA",IF(OR(AW202="1 a 1,5",AW202="1 a 1.5"),3,IF(OR(AW202="1,75 a 2,25",AW202="1.75 a 2.25"),4,IF(OR(AW202="2,5 a 3",AW202="2.5 a 3"),5,IF(OR(AW202="3,25 a 3,75",AW202="3.25 a 3.75"),6,""))))))))</f>
        <v>NORMA</v>
      </c>
      <c r="AY202" s="9" t="n">
        <v>-1</v>
      </c>
      <c r="AZ202" s="10" t="str">
        <f aca="false">IF(AY202="","",IF(AND(AY202&gt;=-20,AY202&lt;=-9.5),"-20 a -9,5",IF(AND(AY202&gt;=-9,AY202&lt;=-6.5),"-9 a -6,5",IF(AY202=-6,"-6",IF(AND(AY202&gt;=-5.5,AY202&lt;=-3),"-5,5 a -3",IF(AND(AY202&gt;=-2.5,AY202&lt;=0),"-2,5 a 0",IF(AND(AY202&gt;=0.5,AY202&lt;=3),"0,5 a 3",IF(AND(AY202&gt;=3.5,AY202&lt;=6),"3,5 a 6","Fuera de rango"))))))))</f>
        <v>-2,5 a 0</v>
      </c>
      <c r="BA202" s="11" t="n">
        <f aca="false">IF(AZ202="","",IF(AZ202="-20 a -9,5",1,IF(AZ202="-9 a -6,5",2,IF(AZ202="-6","NORMA",IF(AZ202="-5,5 a -3",3,IF(AZ202="-2,5 a 0",4,IF(AZ202="0,5 a 3",5,IF(AZ202="3,5 a 6",6,""))))))))</f>
        <v>4</v>
      </c>
      <c r="BB202" s="9" t="n">
        <v>0</v>
      </c>
      <c r="BC202" s="10" t="str">
        <f aca="false" t="array" ref="BC202">IF(BB202="","",_xlfn.IFS(AND(BB202&gt;=0,BB202&lt;=2),"0 a 2",AND(BB202&gt;=2.5,BB202&lt;=4.5),"2,5 a 4,5",AND(BB202&gt;=5,BB202&lt;=7),"5 a 7",AND(BB202&gt;=7.5,BB202&lt;=9.5),"7,5 a 9,5",AND(BB202&gt;=10,BB202&lt;=12),"10 a 12",AND(BB202&gt;=12.5,BB202&lt;=14.5),"12,5 a 14,5",BB202=15,"15",AND(BB202&gt;=15.5,BB202&lt;=17.5),"15,5 a 17,5",AND(BB202&gt;=18,BB202&lt;=20),"18 a 20",AND(BB202&gt;=20.5,BB202&lt;=22.5),"20,5 a 22,5",AND(BB202&gt;=23,BB202&lt;=25),"23 a 25",TRUE(),"Fuera de rango"))</f>
        <v>0 a 2</v>
      </c>
      <c r="BD202" s="11" t="n">
        <f aca="false" t="array" ref="BD202">IF(BC202="","",_xlfn.IFS(BC202="0 a 2",1,BC202="2,5 a 4,5",2,BC202="5 a 7",3,BC202="7,5 a 9,5",4,BC202="10 a 12",5,BC202="12,5 a 14,5",6,BC202="15","NORMA",BC202="15,5 a 17,5",7,BC202="18 a 20",8,BC202="20,5 a 22,5",9,BC202="23 a 25",10,TRUE(),"Fuera de rango"))</f>
        <v>1</v>
      </c>
      <c r="BE202" s="9" t="n">
        <v>25</v>
      </c>
      <c r="BF202" s="10" t="str">
        <f aca="false">IF(BE202="","",IF(AND(BE202&gt;=-20,BE202&lt;=-10),"-20 a -10",IF(AND(BE202&gt;=-9.5,BE202&lt;=0.5),"-9,5 a 0,5",IF(AND(BE202&gt;=1,BE202&lt;=11),"1 a 11",IF(AND(BE202&gt;=11.5,BE202&lt;=20.5),"11,5 a 20,5",IF(BE202=21,"21",IF(AND(BE202&gt;=21.5,BE202&lt;=31.5),"21,5 a 31,5",IF(AND(BE202&gt;=32,BE202&lt;=42),"32 a 42","Fuera de rango"))))))))</f>
        <v>21,5 a 31,5</v>
      </c>
      <c r="BG202" s="11" t="n">
        <f aca="false">IF(BF202="","",IF(BF202="-20 a -10",1,IF(BF202="-9,5 a 0,5",2,IF(BF202="1 a 11",3,IF(BF202="11,5 a 20,5",4,IF(BF202="21","NORMA",IF(BF202="21,5 a 31,5",5,IF(BF202="32 a 42",6,""))))))))</f>
        <v>5</v>
      </c>
      <c r="BH202" s="9" t="n">
        <v>15</v>
      </c>
      <c r="BI202" s="10" t="str">
        <f aca="false">IF(BH202="","",IF(AND(BH202&gt;=-20,BH202&lt;=-15),"-20 a -15",IF(AND(BH202&gt;=-14.5,BH202&lt;=-9.5),"-14,5 a -9,5",IF(AND(BH202&gt;=-9,BH202&lt;=-4),"-9 a -4",IF(AND(BH202&gt;=-3.5,BH202&lt;=2.5),"-3,5 a 2,5",IF(AND(BH202&gt;=3,BH202&lt;=8),"3 a 8",IF(AND(BH202&gt;=8.5,BH202&lt;=14.5),"8,5 a 14,5",IF(BH202=15,"15",IF(AND(BH202&gt;=15.5,BH202&lt;=20.5),"15,5 a 20,5",IF(AND(BH202&gt;=21,BH202&lt;=26),"21 a 26","Fuera de rango"))))))))))</f>
        <v>15</v>
      </c>
      <c r="BJ202" s="11" t="str">
        <f aca="false">IF(BI202="","",IF(BI202="-20 a -15",1,IF(BI202="-14,5 a -9,5",2,IF(BI202="-9 a -4",3,IF(BI202="-3,5 a 2,5",4,IF(BI202="3 a 8",5,IF(BI202="8,5 a 14,5",6,IF(BI202="15","NORMA",IF(BI202="15,5 a 20,5",7,IF(BI202="21 a 26",8,IF(BI202="26,5 a 31,5",9,"")))))))))))</f>
        <v>NORMA</v>
      </c>
      <c r="BK202" s="9" t="n">
        <v>0</v>
      </c>
      <c r="BL202" s="10" t="str">
        <f aca="false">IF(BK202="","",IF(AND(BK202&gt;=0,BK202&lt;=2),"0 - 2",IF(AND(BK202&gt;=2.5,BK202&lt;=4.5),"2,5 - 4,5",IF(AND(BK202&gt;=5,BK202&lt;=7),"5 - 7",IF(AND(BK202&gt;=7.5,BK202&lt;=9.5),"7,5 - 9,5",IF(AND(BK202&gt;=10,BK202&lt;=12),"10 - 12",IF(AND(BK202&gt;=12.5,BK202&lt;=13.5),"12,5 - 13,5",IF(BK202=14,"14",IF(AND(BK202&gt;=14.5,BK202&lt;=16.5),"14,5 - 16,5",IF(AND(BK202&gt;=17,BK202&lt;=19),"17 - 19",IF(AND(BK202&gt;=19.5,BK202&lt;=21.5),"19,5 - 21,5",IF(AND(BK202&gt;=22,BK202&lt;=24),"22 - 24",IF(AND(BK202&gt;=24.5,BK202&lt;=26.5),"24,5 - 26,5",IF(AND(BK202&gt;=27,BK202&lt;=29),"27 - 29",IF(AND(BK202&gt;=29.5,BK202&lt;=30),"29,5 - 30","Fuera de rango")))))))))))))))</f>
        <v>0 - 2</v>
      </c>
      <c r="BM202" s="11" t="n">
        <f aca="false">IF(BL202="","",IF(BL202="0 - 2",1,IF(BL202="2,5 - 4,5",2,IF(BL202="5 - 7",3,IF(BL202="7,5 - 9,5",4,IF(BL202="10 - 12",5,IF(BL202="12,5 - 13,5",6,IF(BL202="14","NORMA",IF(BL202="14,5 - 16,5",7,IF(BL202="17 - 19",8,IF(BL202="19,5 - 21,5",9,IF(BL202="22 - 24",10,IF(BL202="24,5 - 26,5",11,IF(BL202="27 - 29",12,IF(BL202="29,5 - 30",13,"")))))))))))))))</f>
        <v>1</v>
      </c>
      <c r="BN202" s="9" t="n">
        <v>18</v>
      </c>
      <c r="BO202" s="10" t="str">
        <f aca="false">IF(BN202="","",IF(AND(BN202&gt;=-20,BN202&lt;=-10),"-20 a -10",IF(AND(BN202&gt;=-9.5,BN202&lt;=0.5),"-9,5 a 0,5",IF(AND(BN202&gt;=1,BN202&lt;=11),"1 a 11",IF(AND(BN202&gt;=11.5,BN202&lt;=21.5),"11,5 a 21,5",IF(BN202=22,"22",IF(AND(BN202&gt;=22.5,BN202&lt;=32.5),"22,5 a 32,5",IF(AND(BN202&gt;=33,BN202&lt;=43),"33 a 43","Fuera de rango"))))))))</f>
        <v>11,5 a 21,5</v>
      </c>
      <c r="BP202" s="11" t="n">
        <f aca="false">IF(BO202="","",IF(BO202="-20 a -10",1,IF(BO202="-9,5 a 0,5",2,IF(BO202="1 a 11",3,IF(BO202="11,5 a 21,5",4,IF(BO202="22","NORMA",IF(BO202="22,5 a 32,5",5,IF(BO202="33 a 43",6,""))))))))</f>
        <v>4</v>
      </c>
      <c r="BQ202" s="9" t="n">
        <v>11</v>
      </c>
      <c r="BR202" s="10" t="str">
        <f aca="false">IF(BQ202="","",IF(AND(BQ202&gt;=-20,BQ202&lt;=-15),"-20 a -15",IF(AND(BQ202&gt;=-14.5,BQ202&lt;=-9.5),"-14,5 a -9,5",IF(AND(BQ202&gt;=-9,BQ202&lt;=-4),"-9 a -4",IF(AND(BQ202&gt;=-3.5,BQ202&lt;=2.5),"-3,5 a 2,5",IF(AND(BQ202&gt;=3,BQ202&lt;=8),"3 a 8",IF(AND(BQ202&gt;=8.5,BQ202&lt;=13.5),"8,5 a 13,5",IF(AND(BQ202&gt;=14,BQ202&lt;=17.5),"14 a 17,5",IF(BQ202=18,"18",IF(AND(BQ202&gt;=18.5,BQ202&lt;=23.5),"18,5 a 23,5",IF(AND(BQ202&gt;=24,BQ202&lt;=29),"24 a 29",IF(AND(BQ202&gt;=29.5,BQ202&lt;=34.5),"29,5 a 34,5",IF(AND(BQ202&gt;=35,BQ202&lt;=40),"35 a 40","Fuera de rango")))))))))))))</f>
        <v>8,5 a 13,5</v>
      </c>
      <c r="BS202" s="11" t="n">
        <f aca="false">IF(BR202="","",IF(BR202="-20 a -15",1,IF(BR202="-14,5 a -9,5",2,IF(BR202="-9 a -4",3,IF(BR202="-3,5 a 2,5",4,IF(BR202="3 a 8",5,IF(BR202="8,5 a 13,5",6,IF(BR202="14 a 17,5",7,IF(BR202="18","NORMA",IF(BR202="18,5 a 23,5",8,IF(BR202="24 a 29",9,IF(BR202="29,5 a 34,5",10,IF(BR202="35 a 40",11,"")))))))))))))</f>
        <v>6</v>
      </c>
      <c r="BT202" s="9" t="n">
        <v>0</v>
      </c>
      <c r="BU202" s="10" t="str">
        <f aca="false">IF(BT202="","",IF(AND(BT202&gt;=-20,BT202&lt;=-18),"-20 a -18",IF(AND(BT202&gt;=-17.5,BT202&lt;=-15.5),"-17,5 a -15,5",IF(AND(BT202&gt;=-15,BT202&lt;=-13),"-15 a -13",IF(AND(BT202&gt;=-12.5,BT202&lt;=-10.5),"-12,5 a -10,5",IF(AND(BT202&gt;=-10,BT202&lt;=-8),"-10 a -8",IF(AND(BT202&gt;=-7.5,BT202&lt;=-5.5),"-7,5 a -5,5",IF(AND(BT202&gt;=-5,BT202&lt;=-3),"-5 a -3",IF(AND(BT202&gt;=-2.5,BT202&lt;=-0.5),"-2,5 a -0,5",IF(BT202=0,"0",IF(AND(BT202&gt;=0.5,BT202&lt;=2.5),"0,5 a 2,5",IF(AND(BT202&gt;=3,BT202&lt;=5),"3 a 5",IF(AND(BT202&gt;=5.5,BT202&lt;=7.5),"5,5 a 7,5",IF(AND(BT202&gt;=8,BT202&lt;=10),"8 a 10",IF(AND(BT202&gt;=10.5,BT202&lt;=12.5),"10,5 a 12,5",IF(AND(BT202&gt;=13,BT202&lt;=15),"13 a 15",IF(AND(BT202&gt;=15.5,BT202&lt;=17.5),"15,5 a 17,5",IF(AND(BT202&gt;=18,BT202&lt;=20),"18 a 20","Fuera de rango"))))))))))))))))))</f>
        <v>0</v>
      </c>
      <c r="BV202" s="11" t="str">
        <f aca="false">IF(BT202="","",IF(BT202=0,"NORMA",IF(AND(BT202&gt;=-20,BT202&lt;=-18),2,IF(AND(BT202&gt;=-17.5,BT202&lt;=-15.5),2,IF(AND(BT202&gt;=-15,BT202&lt;=-13),3,IF(AND(BT202&gt;=-12.5,BT202&lt;=-10.5),4,IF(AND(BT202&gt;=-10,BT202&lt;=-8),5,IF(AND(BT202&gt;=-7.5,BT202&lt;=-5.5),6,IF(AND(BT202&gt;=-5,BT202&lt;=-3),7,IF(AND(BT202&gt;=-2.5,BT202&lt;=-0.5),8,IF(AND(BT202&gt;=0.5,BT202&lt;=2.5),9,IF(AND(BT202&gt;=3,BT202&lt;=5),10,IF(AND(BT202&gt;=5.5,BT202&lt;=7.5),11,IF(AND(BT202&gt;=8,BT202&lt;=10),12,IF(AND(BT202&gt;=10.5,BT202&lt;=12.5),13,IF(AND(BT202&gt;=13,BT202&lt;=15),14,IF(AND(BT202&gt;=15.5,BT202&lt;=17.5),15,IF(AND(BT202&gt;=18,BT202&lt;=20),16,"Fuera de rango"))))))))))))))))))</f>
        <v>NORMA</v>
      </c>
      <c r="BW202" s="9" t="n">
        <v>-7.5</v>
      </c>
      <c r="BX202" s="10" t="n">
        <f aca="false">18.5- (0.3*H202)</f>
        <v>11.3</v>
      </c>
      <c r="BY202" s="10" t="n">
        <f aca="false">(BW202)-(BX202)</f>
        <v>-18.8</v>
      </c>
      <c r="BZ202" s="10" t="str">
        <f aca="false">IF(BY202="","",IF(BY202&lt;-27.5,"De -30 a -28",IF(BY202&lt;-25,"De -27,5 a -25,5",IF(BY202&lt;-22.5,"De -25 a -23",IF(BY202&lt;-20,"De -22,5 a -20,5",IF(BY202&lt;-17.5,"De -20 a -18",IF(BY202&lt;-15,"De -17,5 a -15,5",IF(BY202&lt;-12.5,"De -15 a -13",IF(BY202&lt;-10,"De -12,5 a -10,5",IF(BY202&lt;-7.5,"De -10 a -8",IF(BY202&lt;-5,"De -7,5 a -5,5",IF(BY202&lt;-2.5,"De -5 a -3",IF(BY202&lt;0,"De -2,5 a -0,5",IF(BY202&lt;2.5,"De 0 a 2",IF(BY202&lt;5,"De 2,5 a 4,5",IF(BY202&lt;7.5,"De 5 a 7",IF(BY202&lt;10,"De 7,5 a 9,5",IF(BY202&lt;12.5,"De 10 a 12",IF(BY202&lt;15,"De 12,5 a 14,5",IF(BY202&lt;17.5,"De 15 a 17",IF(BY202&lt;20,"De 17,5 a 19,5",IF(BY202&lt;22.5,"De 20 a 22",IF(BY202&lt;25,"De 22,5 a 24,5",IF(BY202&lt;27.5,"De 25 a 27","De 27,5 a 30"))))))))))))))))))))))))</f>
        <v>De -20 a -18</v>
      </c>
      <c r="CA202" s="12" t="n">
        <f aca="false">IF(BY202="","",IF(BY202&lt;=-28,1,IF(BY202&lt;=-25.5,2,IF(BY202&lt;=-23,3,IF(BY202&lt;=-20.5,4,IF(BY202&lt;=-18,5,IF(BY202&lt;=-15.5,6,IF(BY202&lt;=-13,7,IF(BY202&lt;=-10.5,8,IF(BY202&lt;=-8,9,IF(BY202&lt;=-5.5,10,IF(BY202&lt;=-3,11,IF(BY202&lt;=-0.5,12,IF(BY202&lt;=2,13,IF(BY202&lt;=4.5,14,IF(BY202&lt;=7,15,IF(BY202&lt;=9.5,16,IF(BY202&lt;=12,17,IF(BY202&lt;=14.5,18,IF(BY202&lt;=17,19,IF(BY202&lt;=19.5,20,IF(BY202&lt;=22,21,IF(BY202&lt;=24.5,22,IF(BY202&lt;=27,23,IF(BY202&lt;=30,24,"Fuera de rango")))))))))))))))))))))))))</f>
        <v>5</v>
      </c>
      <c r="CB202" s="9" t="n">
        <v>-7.5</v>
      </c>
      <c r="CC202" s="10" t="n">
        <f aca="false">18.5- (0.3*H202)</f>
        <v>11.3</v>
      </c>
      <c r="CD202" s="10" t="n">
        <f aca="false">(CB202)-(CC202)</f>
        <v>-18.8</v>
      </c>
      <c r="CE202" s="10" t="str">
        <f aca="false">IF(CD202="","",IF(CD202&lt;-27.5,"De -30 a -28",IF(CD202&lt;-25,"De -27,5 a -25,5",IF(CD202&lt;-22.5,"De -25 a -23",IF(CD202&lt;-20,"De -22,5 a -20,5",IF(CD202&lt;-17.5,"De -20 a -18",IF(CD202&lt;-15,"De -17,5 a -15,5",IF(CD202&lt;-12.5,"De -15 a -13",IF(CD202&lt;-10,"De -12,5 a -10,5",IF(CD202&lt;-7.5,"De -10 a -8",IF(CD202&lt;-5,"De -7,5 a -5,5",IF(CD202&lt;-2.5,"De -5 a -3",IF(CD202&lt;0,"De -2,5 a -0,5",IF(CD202&lt;=2,"De 0 a 2",IF(CD202&lt;=4.5,"De 2,5 a 4,5",IF(CD202&lt;=7,"De 5 a 7",IF(CD202&lt;=9.5,"De 7,5 a 9,5",IF(CD202&lt;=12,"De 10 a 12",IF(CD202&lt;=14.5,"De 12,5 a 14,5",IF(CD202&lt;=17,"De 15 a 17",IF(CD202&lt;=19.5,"De 17,5 a 19,5",IF(CD202&lt;=22,"De 20 a 22",IF(CD202&lt;=24.5,"De 22,5 a 24,5",IF(CD202&lt;=27,"De 25 a 27","De 27,5 a 30"))))))))))))))))))))))))</f>
        <v>De -20 a -18</v>
      </c>
      <c r="CF202" s="12" t="n">
        <f aca="false">IF(CD202="","",IF(CD202&lt;-27.5,1,IF(CD202&lt;-25,2,IF(CD202&lt;-22.5,3,IF(CD202&lt;-20,4,IF(CD202&lt;-17.5,5,IF(CD202&lt;-15,6,IF(CD202&lt;-12.5,7,IF(CD202&lt;-10,8,IF(CD202&lt;-7.5,9,IF(CD202&lt;-5,10,IF(CD202&lt;-2.5,11,IF(CD202&lt;0,12,IF(CD202&lt;2.5,13,IF(CD202&lt;5,14,IF(CD202&lt;7.5,15,IF(CD202&lt;10,16,IF(CD202&lt;12.5,17,IF(CD202&lt;15,18,IF(CD202&lt;17.5,19,IF(CD202&lt;20,20,IF(CD202&lt;22.5,21,IF(CD202&lt;25,22,IF(CD202&lt;27.5,23,24))))))))))))))))))))))))</f>
        <v>5</v>
      </c>
      <c r="CG202" s="9" t="n">
        <v>-4.5</v>
      </c>
      <c r="CH202" s="10" t="str">
        <f aca="false">IF(CG202="","",IF(AND(CG202&gt;=-10,CG202&lt;=-9.5),"-10 a -9,5",IF(AND(CG202&gt;-9.5,CG202&lt;=-8.5),"-9 a -8,5",IF(AND(CG202&gt;-8.5,CG202&lt;=-7.5),"-8 a -7,5",IF(AND(CG202&gt;-7.5,CG202&lt;=-6.5),"-7 a -6,5",IF(AND(CG202&gt;-6.5,CG202&lt;=-5.5),"-6 a -5,5",IF(AND(CG202&gt;-5.5,CG202&lt;=-4.5),"-5 a -4,5",IF(AND(CG202&gt;-4.5,CG202&lt;=-3.5),"-4 a -3,5",IF(AND(CG202&gt;-3.5,CG202&lt;=-2.5),"-3 a -2,5",IF(CG202=-2.25,"-2,25",IF(AND(CG202&gt;-2.5,CG202&lt;=-1.5),"-2 a -1,5",IF(AND(CG202&gt;-1.5,CG202&lt;=-0.5),"-1 a -0,5",IF(AND(CG202&gt;-0.5,CG202&lt;=0.5),"0 a 0,5",IF(AND(CG202&gt;0.5,CG202&lt;=1.5),"1 a 1,5",IF(AND(CG202&gt;1.5,CG202&lt;=2.5),"2 a 2,5",IF(AND(CG202&gt;2.5,CG202&lt;=3.5),"3 a 3,5",IF(AND(CG202&gt;3.5,CG202&lt;=4.5),"4 a 4,5",IF(AND(CG202&gt;4.5,CG202&lt;=5.5),"5 a 5,5",IF(AND(CG202&gt;5.5,CG202&lt;=6.5),"6 a 6,5",IF(AND(CG202&gt;6.5,CG202&lt;=7.5),"7 a 7,5",IF(AND(CG202&gt;7.5,CG202&lt;=8.5),"8 a 8,5",IF(AND(CG202&gt;8.5,CG202&lt;=9.5),"9 a 9,5",IF(CG202&gt;=10,"10","Fuera de rango")))))))))))))))))))))))</f>
        <v>-5 a -4,5</v>
      </c>
      <c r="CI202" s="11" t="n">
        <f aca="false">IF(CG202="","",IF(CG202=-2.25,"NORMA",IF(CG202&lt;=-9.5,1,IF(CG202&lt;=-8.5,2,IF(CG202&lt;=-7.5,3,IF(CG202&lt;=-6.5,4,IF(CG202&lt;=-5.5,5,IF(CG202&lt;=-4.5,6,IF(CG202&lt;=-3.5,7,IF(CG202&lt;=-2.5,8,IF(CG202&lt;=-1.5,9,IF(CG202&lt;=-0.5,10,IF(CG202&lt;=0.5,11,IF(CG202&lt;=1.5,12,IF(CG202&lt;=2.5,13,IF(CG202&lt;=3.5,14,IF(CG202&lt;=4.5,15,IF(CG202&lt;=5.5,16,IF(CG202&lt;=6.5,17,IF(CG202&lt;=7.5,18,IF(CG202&lt;=8.5,19,IF(CG202&lt;=9.5,20,IF(CG202=10,21,"Fuera de rango")))))))))))))))))))))))</f>
        <v>6</v>
      </c>
      <c r="CJ202" s="9" t="n">
        <v>2.25</v>
      </c>
      <c r="CK202" s="10" t="str">
        <f aca="false">IF(CJ202="","",IF(AND(CJ202&gt;=-6,CJ202&lt;=-5.5),"-6 a -5,5",IF(AND(CJ202&gt;-5.5,CJ202&lt;=-4.5),"-5 a -4,5",IF(AND(CJ202&gt;-4.5,CJ202&lt;=-3.5),"-4 a -3,5",IF(AND(CJ202&gt;-3.5,CJ202&lt;=-2.5),"-3 a -2,5",IF(AND(CJ202&gt;-2.5,CJ202&lt;=-1.5),"-2 a -1,5",IF(AND(CJ202&gt;-1.5,CJ202&lt;=-0.5),"-1 a -0,5",IF(AND(CJ202&gt;-0.5,CJ202&lt;=0.5),"0 a 0,5",IF(AND(CJ202&gt;0.5,CJ202&lt;=1.5),"1 a 1,5",IF(AND(CJ202&gt;1.5,CJ202&lt;2.5),"2",IF(AND(CJ202&gt;=2.5,CJ202&lt;=3),"2,5 a 3",IF(AND(CJ202&gt;3,CJ202&lt;=4),"3,5 a 4",IF(AND(CJ202&gt;4,CJ202&lt;=5),"4,5 a 5",IF(AND(CJ202&gt;5,CJ202&lt;=6),"5,5 a 6",IF(AND(CJ202&gt;6,CJ202&lt;=7),"6,5 a 7",IF(AND(CJ202&gt;7,CJ202&lt;=8),"7,5 a 8",IF(AND(CJ202&gt;8,CJ202&lt;=9.5),"8,5 a 9,5",IF(CJ202=10,"10","Fuera de rango"))))))))))))))))))</f>
        <v>2</v>
      </c>
      <c r="CL202" s="11" t="str">
        <f aca="false">IF(CK202="","",IF(OR(CK202="-6 a -5,5",CK202="-6 - -5,5"),1,IF(OR(CK202="-5 a -4,5",CK202="-5 - -4,5"),2,IF(OR(CK202="-4 a -3,5",CK202="-4 - -3,5"),3,IF(OR(CK202="-3 a -2,5",CK202="-3 - -2,5"),4,IF(OR(CK202="-2 a -1,5",CK202="-2 - -1,5"),5,IF(OR(CK202="-1 a -0,5",CK202="-1 - -0,5"),6,IF(OR(CK202="0 a 0,5",CK202="0 - 0,5"),7,IF(OR(CK202="1 a 1,5",CK202="1 - 1,5"),8,IF(CK202="2","NORMA",IF(OR(CK202="2,5 a 3",CK202="2,5 - 3"),9,IF(OR(CK202="3,5 a 4",CK202="3,5 - 4"),10,IF(OR(CK202="4,5 a 5",CK202="4,5 - 5"),11,IF(OR(CK202="5,5 a 6",CK202="5,5 - 6"),12,IF(OR(CK202="6,5 a 7",CK202="6,5 - 7"),13,IF(OR(CK202="7,5 a 8",CK202="7,5 - 8"),14,IF(OR(CK202="8,5 a 9",CK202="8,5 - 9,5",CK202="9 a 9,5"),15,IF(CK202="10",15,IF(OR(CK202="0,5 a 1",CK202="0,5 - 1"),7,"Fuera de rango")))))))))))))))))))</f>
        <v>NORMA</v>
      </c>
      <c r="CM202" s="10" t="n">
        <v>0</v>
      </c>
      <c r="CN202" s="10" t="str">
        <f aca="false">IF(CM202=0,"0", " ")</f>
        <v>0</v>
      </c>
      <c r="CO202" s="10" t="str">
        <f aca="false">IF(CM202&gt;0,"EME"," ")</f>
        <v> </v>
      </c>
      <c r="CP202" s="10" t="n">
        <v>0</v>
      </c>
      <c r="CQ202" s="10" t="str">
        <f aca="false">IF(CP202&gt;0,"0", " ")</f>
        <v> </v>
      </c>
      <c r="CR202" s="10" t="str">
        <f aca="false">IF(CP202&gt;0,"EME"," ")</f>
        <v> </v>
      </c>
      <c r="CS202" s="9" t="n">
        <v>0</v>
      </c>
      <c r="CT202" s="10" t="str">
        <f aca="false">IF(CS202&gt;0,"1", " ")</f>
        <v> </v>
      </c>
      <c r="CU202" s="10" t="str">
        <f aca="false">IF(CS202&gt;0,"HIP"," ")</f>
        <v> </v>
      </c>
      <c r="CV202" s="9" t="n">
        <v>0</v>
      </c>
      <c r="CW202" s="10" t="str">
        <f aca="false">IF(CV202&gt;0,"1", " ")</f>
        <v> </v>
      </c>
      <c r="CX202" s="10" t="str">
        <f aca="false">IF(CV202&gt;0,"HIP"," ")</f>
        <v> </v>
      </c>
      <c r="CY202" s="9" t="n">
        <v>-1.25</v>
      </c>
      <c r="CZ202" s="11" t="str">
        <f aca="false">IF(CY202&lt;0,"2"," ")</f>
        <v>2</v>
      </c>
      <c r="DA202" s="11" t="str">
        <f aca="false">IF(CY202&lt;0,"MIO"," ")</f>
        <v>MIO</v>
      </c>
      <c r="DB202" s="9" t="n">
        <v>-0.75</v>
      </c>
      <c r="DC202" s="11" t="str">
        <f aca="false">IF(DB202&lt;0,"2"," ")</f>
        <v>2</v>
      </c>
      <c r="DD202" s="11" t="str">
        <f aca="false">IF(DB202&lt;0,"MIO"," ")</f>
        <v>MIO</v>
      </c>
      <c r="DE202" s="9" t="n">
        <v>-0.75</v>
      </c>
      <c r="DF202" s="11" t="str">
        <f aca="false">IF(DE202&lt;0,"3"," ")</f>
        <v>3</v>
      </c>
      <c r="DG202" s="11" t="str">
        <f aca="false">IF(DE202&lt;0,"AST"," ")</f>
        <v>AST</v>
      </c>
      <c r="DH202" s="9" t="n">
        <v>-0.5</v>
      </c>
      <c r="DI202" s="11" t="str">
        <f aca="false">IF(DH202&lt;0,"3"," ")</f>
        <v>3</v>
      </c>
      <c r="DJ202" s="11" t="str">
        <f aca="false">IF(DH202&lt;0,"AST"," ")</f>
        <v>AST</v>
      </c>
      <c r="DK202" s="9" t="n">
        <v>0</v>
      </c>
      <c r="DL202" s="10" t="str">
        <f aca="false">IF(DK202&gt;0,"4"," ")</f>
        <v> </v>
      </c>
      <c r="DM202" s="10" t="str">
        <f aca="false">IF(DK202&gt;0,"PRE"," ")</f>
        <v> </v>
      </c>
      <c r="DN202" s="9" t="n">
        <v>0</v>
      </c>
      <c r="DO202" s="10" t="str">
        <f aca="false">IF(DN202&gt;0,"4"," ")</f>
        <v> </v>
      </c>
      <c r="DP202" s="10" t="str">
        <f aca="false">IF(DN202&gt;0,"PRE"," ")</f>
        <v> </v>
      </c>
      <c r="DQ202" s="12" t="n">
        <v>2</v>
      </c>
      <c r="DR202" s="12" t="n">
        <v>2</v>
      </c>
      <c r="DS202" s="12" t="str">
        <f aca="false">CONCATENATE(CO202,CU202,DA202,DG202,DM202)</f>
        <v>  MIOAST </v>
      </c>
      <c r="DT202" s="10" t="str">
        <f aca="false" t="array" ref="DT202">_xlfn.IFS(DS202="EME    ","0", DS202=" HIP   ","1", DS202="  MIO  ","2", DS202="   AST ","3", DS202="    PRE","4", DS202="EME   PRE","5", DS202=" HIP  PRE","6", DS202=" HIP AST ","7", DS202="  MIO PRE","8", DS202="  MIOAST ","9", DS202="   ASTPRE","10",DS202=" HIP ASTPRE","11", DS202="  MIOASTPRE","12", DS202="     ","0")</f>
        <v>9</v>
      </c>
      <c r="DU202" s="1" t="s">
        <v>154</v>
      </c>
      <c r="DV202" s="1" t="str">
        <f aca="false" t="array" ref="DV202">_xlfn.IFS(DU202="SI","2", DU202="NO","1")</f>
        <v>1</v>
      </c>
      <c r="DW202" s="10" t="n">
        <v>0</v>
      </c>
      <c r="DX202" s="11" t="str">
        <f aca="false">IF(DW202=0,"1","2")</f>
        <v>1</v>
      </c>
      <c r="DY202" s="11" t="str">
        <f aca="false" t="array" ref="DY202">_xlfn.IFS(DW202=0,"0", DW202=0.25, "1", DW202=0.5,"2", DW202=0.75,"3", DW202=1,"4",DW202=1.25,"5", DW202=1.5,"6", DW202=1.75,"7", DW202=2,"8")</f>
        <v>0</v>
      </c>
      <c r="DZ202" s="10" t="n">
        <v>0</v>
      </c>
      <c r="EA202" s="11" t="str">
        <f aca="false">IF(DZ202=0,"1","2")</f>
        <v>1</v>
      </c>
      <c r="EB202" s="11" t="str">
        <f aca="false" t="array" ref="EB202">_xlfn.IFS(DZ202=0,"0", DZ202=0.25, "1", DZ202=0.5,"2", DZ202=0.75,"3", DZ202=1,"4",DZ202=1.25,"5", DZ202=1.5,"6", DZ202=1.75,"7", DZ202=2,"8")</f>
        <v>0</v>
      </c>
      <c r="EC202" s="10" t="n">
        <v>0</v>
      </c>
      <c r="ED202" s="10" t="str">
        <f aca="false">IF(EC202=0,"1","2")</f>
        <v>1</v>
      </c>
      <c r="EE202" s="11" t="str">
        <f aca="false" t="array" ref="EE202">_xlfn.IFS(EC202=0,"0", EC202=-0.25, "1", EC202=-0.5,"2", EC202=-0.75,"3", EC202=-1,"4",EC202=-1.25,"5", EC202=-1.5,"6", EC202=-1.75,"7", EC202=-2,"8", EC202=-2.25,"9",EC202=-2.5,"10", EC202=-2.75,"11", EC202=-3,"12", EC202=-3.25,"13", EC202=-3.5,"14", EC202=-3.75,"15",EC202=-4,"16")</f>
        <v>0</v>
      </c>
      <c r="EF202" s="10" t="n">
        <v>0</v>
      </c>
      <c r="EG202" s="10" t="str">
        <f aca="false">IF(EF202=0,"1","2")</f>
        <v>1</v>
      </c>
      <c r="EH202" s="11" t="str">
        <f aca="false" t="array" ref="EH202">_xlfn.IFS(EF202=0,"0", EF202=-0.25, "1", EF202=-0.5,"2", EF202=-0.75,"3", EF202=-1,"4",EF202=-1.25,"5", EF202=-1.5,"6", EF202=-1.75,"7", EF202=-2,"8", EF202=-2.25,"9",EF202=-2.5,"10", EF202=-2.75,"11", EF202=-3,"12", EF202=-3.25,"13", EF202=-3.5,"14", EF202=-3.75,"15",EF202=-4,"16")</f>
        <v>0</v>
      </c>
      <c r="EI202" s="10" t="n">
        <v>0</v>
      </c>
      <c r="EJ202" s="11" t="str">
        <f aca="false">IF(EI202=0,"1","2")</f>
        <v>1</v>
      </c>
      <c r="EK202" s="11" t="str">
        <f aca="false" t="array" ref="EK202">_xlfn.IFS(EI202=0,"0", EI202=-0.25, "1", EI202=-0.5,"2", EI202=-0.75,"3", EI202=-1,"4",EI202=-1.25,"5", EI202=-1.5,"6", EI202=-1.75,"7", EI202=-2,"8", EI202=-2.25,"9", EI202=-2.25,"9",EI202=-2.5,"10", EI202=-2.75,"11", EI202=-3,"12", EI202=-3.25,"13", EI202=-3.5,"14", EI202=-3.75,"15",EI202=-4,"16", EI202=0.25, "17", EI202=0.5, "18")</f>
        <v>0</v>
      </c>
      <c r="EL202" s="10" t="n">
        <v>0</v>
      </c>
      <c r="EM202" s="11" t="str">
        <f aca="false">IF(EL202=0,"1","2")</f>
        <v>1</v>
      </c>
      <c r="EN202" s="11" t="str">
        <f aca="false" t="array" ref="EN202">_xlfn.IFS(EL202=0.25,"17",EL202=0.5,"18", EL202=0,"0", EL202=-0.25, "1", EL202=-0.5,"2", EL202=-0.75,"3", EL202=-1,"4",EL202=-1.25,"5", EL202=-1.5,"6", EL202=-1.75,"7", EL202=-2,"8",EL202= -2.25,"9",EL202=-2.5,"10",EL202= -2.75,"11",EL202= -3,"12",EL202= -3.25,"13",EL202= -3.5,"14",EL202= -3.75,"15",EL202=-4,"16")</f>
        <v>0</v>
      </c>
      <c r="EO202" s="10" t="n">
        <v>0</v>
      </c>
      <c r="EP202" s="11" t="str">
        <f aca="false">IF(EO202=0,"1","2")</f>
        <v>1</v>
      </c>
      <c r="EQ202" s="11" t="str">
        <f aca="false" t="array" ref="EQ202">_xlfn.IFS(EO202=0,"0", EO202=0.25, "1", EO202=0.5,"2", EO202=0.75,"3", EO202=1,"4",EO202=1.25,"5", EO202=1.5,"6", EO202=1.75,"7", EO202=2,"8", EO202=2.25,"9", EO202=2.25,"9",EO202=2.5,"10", EO202=2.75,"11", EO202=3,"12", EO202=3.25,"13", EO202=3.5,"14", EO202=3.75,"15",EO202=4,"16", EO202=-0.25, "17", bq=-0.5, "18")</f>
        <v>0</v>
      </c>
      <c r="ER202" s="10" t="n">
        <v>0</v>
      </c>
      <c r="ES202" s="11" t="str">
        <f aca="false">IF(ER202=0,"1","2")</f>
        <v>1</v>
      </c>
      <c r="ET202" s="11" t="str">
        <f aca="false" t="array" ref="ET202">_xlfn.IFS(ER202=0,"0", ER202=0.25, "1", ER202=0.5,"2", ER202=0.75,"3", ER202=1,"4",ER202=1.25,"5", ER202=1.5,"6", ER202=1.75,"7", ER202=2,"8", ER202=2.25,"9", ER202=2.25,"9",ER202=2.5,"10", ER202=2.75,"11", ER202=3,"12", ER202=3.25,"13", ER202=3.5,"14", ER202=3.75,"15",ER202=4,"16", ER202=-0.25, "17", bq=-0.5, "18")</f>
        <v>0</v>
      </c>
      <c r="EU202" s="13" t="n">
        <v>27</v>
      </c>
      <c r="EV202" s="14" t="str">
        <f aca="false">VLOOKUP(EU202,LEYENDA!$G$2:$H$8,2,TRUE())</f>
        <v>25-36</v>
      </c>
      <c r="EW202" s="14" t="str">
        <f aca="false" t="array" ref="EW202">_xlfn.IFS(EV202="0-5","1", EV202="6-12","2", EV202="13-18","3", EV202="19-24","4", EV202="25-36","5", EV202="37-48","6", EV202="49-60","7")</f>
        <v>5</v>
      </c>
    </row>
    <row r="203" customFormat="false" ht="13.5" hidden="false" customHeight="false" outlineLevel="0" collapsed="false">
      <c r="A203" s="1" t="n">
        <v>61</v>
      </c>
      <c r="B203" s="32" t="n">
        <v>4</v>
      </c>
      <c r="C203" s="33" t="n">
        <v>39542</v>
      </c>
      <c r="D203" s="6"/>
      <c r="E203" s="5" t="str">
        <f aca="false">VLOOKUP(A203,'286'!$A$3:$J$600,10,FALSE())</f>
        <v>CIFUENTES LORENZO, INÉS</v>
      </c>
      <c r="F203" s="4" t="str">
        <f aca="false">VLOOKUP(A203,'286'!$A$3:$I$1768,3,FALSE())</f>
        <v>CILOI</v>
      </c>
      <c r="G203" s="6" t="n">
        <f aca="false">VLOOKUP(A203,'286'!$A$3:$I$1768,4,FALSE())</f>
        <v>29071</v>
      </c>
      <c r="H203" s="7" t="n">
        <f aca="false">YEAR(C203)-YEAR(G203)</f>
        <v>29</v>
      </c>
      <c r="I203" s="1" t="str">
        <f aca="false">VLOOKUP(H203,LEYENDA!$C$2:$D$6,2,TRUE())</f>
        <v>25-40</v>
      </c>
      <c r="J203" s="5" t="str">
        <f aca="false">VLOOKUP(A203,'286'!$A$3:$I$1768,7,FALSE())</f>
        <v>M</v>
      </c>
      <c r="K203" s="8" t="str">
        <f aca="false">VLOOKUP(A203,'286'!$A$3:$I$1768,2,FALSE())</f>
        <v>OD</v>
      </c>
      <c r="L203" s="4" t="str">
        <f aca="false">VLOOKUP(A203,'286'!$A$3:$I$1768,8,FALSE())</f>
        <v>D</v>
      </c>
      <c r="M203" s="4" t="str">
        <f aca="false">VLOOKUP(A203,'286'!$A$3:$I$1768,9,FALSE())</f>
        <v>I</v>
      </c>
      <c r="N203" s="8" t="str">
        <f aca="false">IF(R203=O203, "MISMA","CONTRARIA")</f>
        <v>CONTRARIA</v>
      </c>
      <c r="O203" s="8" t="str">
        <f aca="false" t="array" ref="O203">_xlfn.IFS(L203="D","1", L203="I","2")</f>
        <v>1</v>
      </c>
      <c r="P203" s="8" t="str">
        <f aca="false" t="array" ref="P203">_xlfn.IFS(K203="OD","1", K203="OI","2")</f>
        <v>1</v>
      </c>
      <c r="Q203" s="1" t="str">
        <f aca="false" t="array" ref="Q203">_xlfn.IFS(J203="M","1", J203="H","2")</f>
        <v>1</v>
      </c>
      <c r="R203" s="8" t="str">
        <f aca="false" t="array" ref="R203">_xlfn.IFS(M203="D","1", M203="I","2")</f>
        <v>2</v>
      </c>
      <c r="S203" s="1" t="str">
        <f aca="false" t="array" ref="S203">_xlfn.IFS(N203="CONTRARIA", "1",N203= "MISMA","2")</f>
        <v>1</v>
      </c>
      <c r="T203" s="1" t="str">
        <f aca="false" t="array" ref="T203">_xlfn.IFS(I203="0-12","1", I203="13-24","2", I203="25-40","3", I203="41-60","4", I203="61-100","5")</f>
        <v>3</v>
      </c>
      <c r="U203" s="9" t="n">
        <v>1</v>
      </c>
      <c r="V203" s="1" t="str">
        <f aca="false">IF(U203="","",IF(AND(U203&gt;=-9,U203&lt;=-6.5),"-9 a -6,5",IF(AND(U203&gt;=-6,U203&lt;=-3.5),"-6 a -3,5",IF(AND(U203&gt;=-3,U203&lt;=-1),"-3 a -1",IF(U203=-0.5,"-0,5",IF(AND(U203&gt;=0,U203&lt;=2.5),"0 a 2,5",IF(AND(U203&gt;=3,U203&lt;=5.5),"3 a 5,5",IF(AND(U203&gt;=6,U203&lt;=8.5),"6 a 8,5",IF(AND(U203&gt;=9,U203&lt;=20),"9 a 20","Fuera de rango")))))))))</f>
        <v>0 a 2,5</v>
      </c>
      <c r="W203" s="11" t="n">
        <f aca="false">IF(V203="","",IF(V203="-9 a -6,5",2,IF(V203="-6 a -3,5",3,IF(V203="-3 a -1",4,IF(V203="-0,5","NORMA",IF(V203="0 a 2,5",5,IF(V203="3 a 5,5",6,IF(V203="6 a 8,5",7,IF(V203="9 a 20",8,"Fuera de rango")))))))))</f>
        <v>5</v>
      </c>
      <c r="X203" s="9" t="n">
        <v>0</v>
      </c>
      <c r="Y203" s="10" t="str">
        <f aca="false">IF(X203="","",IF(AND(X203&gt;=0,X203&lt;=4),"0 a 4",IF(AND(X203&gt;=4.5,X203&lt;=8.5),"4,5 a 8,5",IF(X203=9,"9",IF(AND(X203&gt;=9.5,X203&lt;=13),"9,5 a 13",IF(AND(X203&gt;=13.5,X203&lt;=20),"13,5 a 20",IF(AND(X203&gt;=20.5,X203&lt;=35),"20,5 a 35","Fuera de rango")))))))</f>
        <v>0 a 4</v>
      </c>
      <c r="Z203" s="11" t="n">
        <f aca="false">IF(Y203="","",IF(Y203="0 a 4",1,IF(Y203="4,5 a 8,5",2,IF(Y203="9","NORMA",IF(Y203="9,5 a 13",3,IF(Y203="13,5 a 20",4,IF(Y203="20,5 a 35",5,"Fuera de rango")))))))</f>
        <v>1</v>
      </c>
      <c r="AA203" s="9" t="n">
        <v>22</v>
      </c>
      <c r="AB203" s="10" t="str">
        <f aca="false">IF(AA203="","",IF(AND(AA203&gt;=0,AA203&lt;=9),"0 a 9",IF(AND(AA203&gt;=9.5,AA203&lt;=18.5),"9,5 a 18,5",IF(AA203=19,"19",IF(AND(AA203&gt;=19.5,AA203&lt;=28),"19,5 a 28",IF(AND(AA203&gt;=28.5,AA203&lt;=40),"28,5 a 40","Fuera de rango"))))))</f>
        <v>19,5 a 28</v>
      </c>
      <c r="AC203" s="11" t="n">
        <f aca="false" t="array" ref="AC203">_xlfn.IFS(AB203="","",AB203="0 a 9",1,AB203="9,5 a 18,5",2,AB203="19","NORMA",AB203="19,5 a 28",3,AB203="28,5 a 40",4,TRUE(),"Fuera de rango")</f>
        <v>3</v>
      </c>
      <c r="AD203" s="9" t="n">
        <v>6</v>
      </c>
      <c r="AE203" s="10" t="str">
        <f aca="false">IF(AD203="","",IF(AND(AD203&gt;=-10,AD203&lt;=0),"De -10 a 0",IF(AND(AD203&gt;=0.5,AD203&lt;=9.5),"0,5 a 9,5",IF(AD203=10,"10",IF(AND(AD203&gt;=10.5,AD203&lt;=20),"10,5 a 20",IF(AND(AD203&gt;=20.5,AD203&lt;=40),"20,5 a 40","Fuera de rango"))))))</f>
        <v>0,5 a 9,5</v>
      </c>
      <c r="AF203" s="12" t="n">
        <f aca="false">IF(AD203="","",IF(AND(AD203&gt;=-10,AD203&lt;=0),1,IF(AND(AD203&gt;=0.5,AD203&lt;=9.5),2,IF(AD203=10,"NORMA",IF(AND(AD203&gt;=10.5,AD203&lt;=20),3,IF(AND(AD203&gt;=20.5,AD203&lt;=40),4,""))))))</f>
        <v>2</v>
      </c>
      <c r="AG203" s="9" t="n">
        <v>10</v>
      </c>
      <c r="AH203" s="10" t="str">
        <f aca="false">IF(AG203="","",IF(AND(AG203&gt;=0,AG203&lt;=4),"0 a 4",IF(AND(AG203&gt;=4.5,AG203&lt;=8.5),"4,5 a 8,5",IF(AG203=9,"9",IF(AND(AG203&gt;=9.5,AG203&lt;=13),"9,5 a 13",IF(AND(AG203&gt;=13.5,AG203&lt;=25),"13,5 a 25","Fuera de rango"))))))</f>
        <v>9,5 a 13</v>
      </c>
      <c r="AI203" s="11" t="n">
        <f aca="false">IF(AH203="","",IF(AH203="0 a 4",1,IF(AH203="4,5 a 8,5",2,IF(AH203="9","NORMA",IF(AH203="9,5 a 13",3,IF(AH203="13,5 a 25",4,""))))))</f>
        <v>3</v>
      </c>
      <c r="AJ203" s="9" t="n">
        <v>5</v>
      </c>
      <c r="AK203" s="10" t="str">
        <f aca="false">IF(AJ203="","",IF(AND(AJ203&gt;=-15,AJ203&lt;=-10.5),"-15 a -10,5",IF(AND(AJ203&gt;=-10,AJ203&lt;=-4),"-10 a -4",IF(AND(AJ203&gt;=-4.5,AJ203&lt;=0),"-4,5 a 0",IF(AND(AJ203&gt;=0.5,AJ203&lt;=4.5),"0,5 a 4,5",IF(AJ203=5,"5",IF(AND(AJ203&gt;=5.5,AJ203&lt;=10),"5,5 a 10",IF(AND(AJ203&gt;=10.5,AJ203&lt;=20),"10,5 a 20","Fuera de rango"))))))))</f>
        <v>5</v>
      </c>
      <c r="AL203" s="11" t="str">
        <f aca="false">IF(AK203="","",IF(AK203="-15 a -10,5",1,IF(AK203="-10 a -4",2,IF(AK203="-4,5 a 0",3,IF(AK203="0,5 a 4,5",4,IF(AK203="5","NORMA",IF(AK203="5,5 a 10",5,IF(AK203="10,5 a 20",6,"Error"))))))))</f>
        <v>NORMA</v>
      </c>
      <c r="AM203" s="9" t="n">
        <v>0</v>
      </c>
      <c r="AN203" s="10" t="str">
        <f aca="false">IF(AM203="","",IF(AND(AM203&gt;=-7.5,AM203&lt;=-5.5),"-7,5 a -5,5",IF(AND(AM203&gt;=-5,AM203&lt;=-3),"-5 a -3",IF(AND(AM203&gt;=-2.5,AM203&lt;=-0.5),"-2,5 a -0,5",IF(AM203=0,"0,00",IF(AND(AM203&gt;=0.5,AM203&lt;=2.5),"0,5 a 2,5",IF(AND(AM203&gt;=3,AM203&lt;=5),"3 a 5",IF(AND(AM203&gt;=5.5,AM203&lt;=7.5),"5,5 a 7,5",IF(AND(AM203&gt;=8,AM203&lt;=10),"8 a 10","Fuera de rango")))))))))</f>
        <v>0,00</v>
      </c>
      <c r="AO203" s="11" t="str">
        <f aca="false">IF(AN203="","",IF(AN203="-7,5 a -5,5",1,IF(AN203="-5 a -3",2,IF(AN203="-2,5 a -0,5",3,IF(AN203="0,00","NORMA",IF(AN203="0,5 a 2,5",4,IF(AN203="3 a 5",5,IF(AN203="5,5 a 7,5",6,IF(AN203="8 a 10",7,"Error")))))))))</f>
        <v>NORMA</v>
      </c>
      <c r="AP203" s="9" t="n">
        <v>2</v>
      </c>
      <c r="AQ203" s="10" t="str">
        <f aca="false">IF(AP203="","",IF(AND(AP203&gt;=-20,AP203&lt;=-9.5),"-20 a -9,5",IF(AND(AP203&gt;=-9,AP203&lt;=-6.5),"-9 a -6,5",IF(AP203=-6,"-6",IF(AND(AP203&gt;=-5.5,AP203&lt;=-3),"-5,5 a -3",IF(AND(AP203&gt;=-2.5,AP203&lt;=0),"-2,5 a 0",IF(AND(AP203&gt;=0.5,AP203&lt;=3),"0,5 a 3",IF(AND(AP203&gt;=3.5,AP203&lt;=6),"3,5 a 6",IF(AND(AP203&gt;=6.5,AP203&lt;=9),"6,5 a 9",IF(AND(AP203&gt;=9.5,AP203&lt;=20),"9,5 a 20","Fuera de rango"))))))))))</f>
        <v>0,5 a 3</v>
      </c>
      <c r="AR203" s="11" t="n">
        <f aca="false">IF(AQ203="","",IF(AQ203="-20 a -9,5",1,IF(AQ203="-9 a -6,5",2,IF(AQ203="-6","NORMA",IF(AQ203="-5,5 a -3",3,IF(AQ203="-2,5 a 0",4,IF(AQ203="0,5 a 3",5,IF(AQ203="3,5 a 6",6,IF(AQ203="6,5 a 9",7,IF(AQ203="9,5 a 20",8,""))))))))))</f>
        <v>5</v>
      </c>
      <c r="AS203" s="9" t="n">
        <v>-1</v>
      </c>
      <c r="AT203" s="10" t="str">
        <f aca="false">IF(AS203="","",IF(AND(AS203&gt;=-16,AS203&lt;=-14),"-16 a -14",IF(AND(AS203&gt;=-13.5,AS203&lt;=-11.5),"-13,5 a -11,5",IF(AND(AS203&gt;=-11,AS203&lt;=-9),"-11 a -9",IF(AND(AS203&gt;=-8.5,AS203&lt;=-6.5),"-8,5 a -6,5",IF(AND(AS203&gt;=-6,AS203&lt;=-4),"-6 a -4",IF(AND(AS203&gt;=-3.5,AS203&lt;=-1.5),"-3,5 a -1,5",IF(AND(AS203&gt;=-1,AS203&lt;=1),"-1 a 1",IF(AND(AS203&gt;=1.5,AS203&lt;=3.5),"1,5 a 3,5",IF(AND(AS203&gt;=4,AS203&lt;=6),"4 a 6",IF(AND(AS203&gt;=6.5,AS203&lt;=8.5),"6,5 a 8,5",IF(AND(AS203&gt;=9,AS203&lt;=11),"9 a 11",IF(AND(AS203&gt;=11.5,AS203&lt;=13.5),"11,5 a 13,5",IF(AND(AS203&gt;=14,AS203&lt;=16),"14 a 16",IF(AND(AS203&gt;=16.5,AS203&lt;=18.5),"16,5 a 18,5",IF(AND(AS203&gt;=19,AS203&lt;=21),"19 a 21","Fuera de rango"))))))))))))))))</f>
        <v>-1 a 1</v>
      </c>
      <c r="AU203" s="11" t="n">
        <f aca="false" t="array" ref="AU203">IF(AT203="","",_xlfn.IFS(AT203="-16 a -14",1,AT203="-13,5 a -11,5",2,AT203="-11 a -9",3,AT203="-8,5 a -6,5",4,AT203="-6 a -4",5,AT203="-3,5 a -1,5",6,AT203="-1 a 1",7,AT203="1,5 a 3,5",8,AT203="4 a 6","NORMA",AT203="6,5 a 8,5",9,AT203="9 a 11",10,AT203="11,5 a 13,5",11,AT203="14 a 16",12,AT203="16,5 a 18,5",13,AT203="19 a 21",14,TRUE(),""))</f>
        <v>7</v>
      </c>
      <c r="AV203" s="9" t="n">
        <v>1</v>
      </c>
      <c r="AW203" s="10" t="str">
        <f aca="false">IF(AV203="","",IF(AND(AV203&gt;=-1,AV203&lt;=-0.5),"-1 a -0,5",IF(AND(AV203&gt;-0.5,AV203&lt;=0),"De -0,5 a 0",IF(AND(AV203&gt;=0.25,AV203&lt;=0.75),"0,25 a 0,75",IF(AND(AV203&gt;=1,AV203&lt;=1.5),"1 a 1,5",IF(AND(AV203&gt;=1.75,AV203&lt;=2.25),"1,75 a 2,25",IF(AND(AV203&gt;=2.5,AV203&lt;=3),"2,5 a 3",IF(AND(AV203&gt;=3.25,AV203&lt;=3.75),"3,25 a 3,75","Fuera de rango"))))))))</f>
        <v>1 a 1,5</v>
      </c>
      <c r="AX203" s="11" t="n">
        <f aca="false">IF(AW203="","",IF(OR(AW203="-1 a -0,5",AW203="-1 a -0.5"),1,IF(OR(AW203="De -0,5 a 0",AW203="-0,5 a 0",AW203="De -0.5 a 0"),2,IF(OR(AW203="0,25 a 0,75",AW203="0.25 a 0.75"),"NORMA",IF(OR(AW203="1 a 1,5",AW203="1 a 1.5"),3,IF(OR(AW203="1,75 a 2,25",AW203="1.75 a 2.25"),4,IF(OR(AW203="2,5 a 3",AW203="2.5 a 3"),5,IF(OR(AW203="3,25 a 3,75",AW203="3.25 a 3.75"),6,""))))))))</f>
        <v>3</v>
      </c>
      <c r="AY203" s="9" t="n">
        <v>-2</v>
      </c>
      <c r="AZ203" s="10" t="str">
        <f aca="false">IF(AY203="","",IF(AND(AY203&gt;=-20,AY203&lt;=-9.5),"-20 a -9,5",IF(AND(AY203&gt;=-9,AY203&lt;=-6.5),"-9 a -6,5",IF(AY203=-6,"-6",IF(AND(AY203&gt;=-5.5,AY203&lt;=-3),"-5,5 a -3",IF(AND(AY203&gt;=-2.5,AY203&lt;=0),"-2,5 a 0",IF(AND(AY203&gt;=0.5,AY203&lt;=3),"0,5 a 3",IF(AND(AY203&gt;=3.5,AY203&lt;=6),"3,5 a 6","Fuera de rango"))))))))</f>
        <v>-2,5 a 0</v>
      </c>
      <c r="BA203" s="11" t="n">
        <f aca="false">IF(AZ203="","",IF(AZ203="-20 a -9,5",1,IF(AZ203="-9 a -6,5",2,IF(AZ203="-6","NORMA",IF(AZ203="-5,5 a -3",3,IF(AZ203="-2,5 a 0",4,IF(AZ203="0,5 a 3",5,IF(AZ203="3,5 a 6",6,""))))))))</f>
        <v>4</v>
      </c>
      <c r="BB203" s="9" t="n">
        <v>0</v>
      </c>
      <c r="BC203" s="10" t="str">
        <f aca="false" t="array" ref="BC203">IF(BB203="","",_xlfn.IFS(AND(BB203&gt;=0,BB203&lt;=2),"0 a 2",AND(BB203&gt;=2.5,BB203&lt;=4.5),"2,5 a 4,5",AND(BB203&gt;=5,BB203&lt;=7),"5 a 7",AND(BB203&gt;=7.5,BB203&lt;=9.5),"7,5 a 9,5",AND(BB203&gt;=10,BB203&lt;=12),"10 a 12",AND(BB203&gt;=12.5,BB203&lt;=14.5),"12,5 a 14,5",BB203=15,"15",AND(BB203&gt;=15.5,BB203&lt;=17.5),"15,5 a 17,5",AND(BB203&gt;=18,BB203&lt;=20),"18 a 20",AND(BB203&gt;=20.5,BB203&lt;=22.5),"20,5 a 22,5",AND(BB203&gt;=23,BB203&lt;=25),"23 a 25",TRUE(),"Fuera de rango"))</f>
        <v>0 a 2</v>
      </c>
      <c r="BD203" s="11" t="n">
        <f aca="false" t="array" ref="BD203">IF(BC203="","",_xlfn.IFS(BC203="0 a 2",1,BC203="2,5 a 4,5",2,BC203="5 a 7",3,BC203="7,5 a 9,5",4,BC203="10 a 12",5,BC203="12,5 a 14,5",6,BC203="15","NORMA",BC203="15,5 a 17,5",7,BC203="18 a 20",8,BC203="20,5 a 22,5",9,BC203="23 a 25",10,TRUE(),"Fuera de rango"))</f>
        <v>1</v>
      </c>
      <c r="BE203" s="9" t="n">
        <v>30</v>
      </c>
      <c r="BF203" s="10" t="str">
        <f aca="false">IF(BE203="","",IF(AND(BE203&gt;=-20,BE203&lt;=-10),"-20 a -10",IF(AND(BE203&gt;=-9.5,BE203&lt;=0.5),"-9,5 a 0,5",IF(AND(BE203&gt;=1,BE203&lt;=11),"1 a 11",IF(AND(BE203&gt;=11.5,BE203&lt;=20.5),"11,5 a 20,5",IF(BE203=21,"21",IF(AND(BE203&gt;=21.5,BE203&lt;=31.5),"21,5 a 31,5",IF(AND(BE203&gt;=32,BE203&lt;=42),"32 a 42","Fuera de rango"))))))))</f>
        <v>21,5 a 31,5</v>
      </c>
      <c r="BG203" s="11" t="n">
        <f aca="false">IF(BF203="","",IF(BF203="-20 a -10",1,IF(BF203="-9,5 a 0,5",2,IF(BF203="1 a 11",3,IF(BF203="11,5 a 20,5",4,IF(BF203="21","NORMA",IF(BF203="21,5 a 31,5",5,IF(BF203="32 a 42",6,""))))))))</f>
        <v>5</v>
      </c>
      <c r="BH203" s="9" t="n">
        <v>20</v>
      </c>
      <c r="BI203" s="10" t="str">
        <f aca="false">IF(BH203="","",IF(AND(BH203&gt;=-20,BH203&lt;=-15),"-20 a -15",IF(AND(BH203&gt;=-14.5,BH203&lt;=-9.5),"-14,5 a -9,5",IF(AND(BH203&gt;=-9,BH203&lt;=-4),"-9 a -4",IF(AND(BH203&gt;=-3.5,BH203&lt;=2.5),"-3,5 a 2,5",IF(AND(BH203&gt;=3,BH203&lt;=8),"3 a 8",IF(AND(BH203&gt;=8.5,BH203&lt;=14.5),"8,5 a 14,5",IF(BH203=15,"15",IF(AND(BH203&gt;=15.5,BH203&lt;=20.5),"15,5 a 20,5",IF(AND(BH203&gt;=21,BH203&lt;=26),"21 a 26","Fuera de rango"))))))))))</f>
        <v>15,5 a 20,5</v>
      </c>
      <c r="BJ203" s="11" t="n">
        <f aca="false">IF(BI203="","",IF(BI203="-20 a -15",1,IF(BI203="-14,5 a -9,5",2,IF(BI203="-9 a -4",3,IF(BI203="-3,5 a 2,5",4,IF(BI203="3 a 8",5,IF(BI203="8,5 a 14,5",6,IF(BI203="15","NORMA",IF(BI203="15,5 a 20,5",7,IF(BI203="21 a 26",8,IF(BI203="26,5 a 31,5",9,"")))))))))))</f>
        <v>7</v>
      </c>
      <c r="BK203" s="9" t="n">
        <v>0</v>
      </c>
      <c r="BL203" s="10" t="str">
        <f aca="false">IF(BK203="","",IF(AND(BK203&gt;=0,BK203&lt;=2),"0 - 2",IF(AND(BK203&gt;=2.5,BK203&lt;=4.5),"2,5 - 4,5",IF(AND(BK203&gt;=5,BK203&lt;=7),"5 - 7",IF(AND(BK203&gt;=7.5,BK203&lt;=9.5),"7,5 - 9,5",IF(AND(BK203&gt;=10,BK203&lt;=12),"10 - 12",IF(AND(BK203&gt;=12.5,BK203&lt;=13.5),"12,5 - 13,5",IF(BK203=14,"14",IF(AND(BK203&gt;=14.5,BK203&lt;=16.5),"14,5 - 16,5",IF(AND(BK203&gt;=17,BK203&lt;=19),"17 - 19",IF(AND(BK203&gt;=19.5,BK203&lt;=21.5),"19,5 - 21,5",IF(AND(BK203&gt;=22,BK203&lt;=24),"22 - 24",IF(AND(BK203&gt;=24.5,BK203&lt;=26.5),"24,5 - 26,5",IF(AND(BK203&gt;=27,BK203&lt;=29),"27 - 29",IF(AND(BK203&gt;=29.5,BK203&lt;=30),"29,5 - 30","Fuera de rango")))))))))))))))</f>
        <v>0 - 2</v>
      </c>
      <c r="BM203" s="11" t="n">
        <f aca="false">IF(BL203="","",IF(BL203="0 - 2",1,IF(BL203="2,5 - 4,5",2,IF(BL203="5 - 7",3,IF(BL203="7,5 - 9,5",4,IF(BL203="10 - 12",5,IF(BL203="12,5 - 13,5",6,IF(BL203="14","NORMA",IF(BL203="14,5 - 16,5",7,IF(BL203="17 - 19",8,IF(BL203="19,5 - 21,5",9,IF(BL203="22 - 24",10,IF(BL203="24,5 - 26,5",11,IF(BL203="27 - 29",12,IF(BL203="29,5 - 30",13,"")))))))))))))))</f>
        <v>1</v>
      </c>
      <c r="BN203" s="9" t="n">
        <v>14</v>
      </c>
      <c r="BO203" s="10" t="str">
        <f aca="false">IF(BN203="","",IF(AND(BN203&gt;=-20,BN203&lt;=-10),"-20 a -10",IF(AND(BN203&gt;=-9.5,BN203&lt;=0.5),"-9,5 a 0,5",IF(AND(BN203&gt;=1,BN203&lt;=11),"1 a 11",IF(AND(BN203&gt;=11.5,BN203&lt;=21.5),"11,5 a 21,5",IF(BN203=22,"22",IF(AND(BN203&gt;=22.5,BN203&lt;=32.5),"22,5 a 32,5",IF(AND(BN203&gt;=33,BN203&lt;=43),"33 a 43","Fuera de rango"))))))))</f>
        <v>11,5 a 21,5</v>
      </c>
      <c r="BP203" s="11" t="n">
        <f aca="false">IF(BO203="","",IF(BO203="-20 a -10",1,IF(BO203="-9,5 a 0,5",2,IF(BO203="1 a 11",3,IF(BO203="11,5 a 21,5",4,IF(BO203="22","NORMA",IF(BO203="22,5 a 32,5",5,IF(BO203="33 a 43",6,""))))))))</f>
        <v>4</v>
      </c>
      <c r="BQ203" s="9" t="n">
        <v>6</v>
      </c>
      <c r="BR203" s="10" t="str">
        <f aca="false">IF(BQ203="","",IF(AND(BQ203&gt;=-20,BQ203&lt;=-15),"-20 a -15",IF(AND(BQ203&gt;=-14.5,BQ203&lt;=-9.5),"-14,5 a -9,5",IF(AND(BQ203&gt;=-9,BQ203&lt;=-4),"-9 a -4",IF(AND(BQ203&gt;=-3.5,BQ203&lt;=2.5),"-3,5 a 2,5",IF(AND(BQ203&gt;=3,BQ203&lt;=8),"3 a 8",IF(AND(BQ203&gt;=8.5,BQ203&lt;=13.5),"8,5 a 13,5",IF(AND(BQ203&gt;=14,BQ203&lt;=17.5),"14 a 17,5",IF(BQ203=18,"18",IF(AND(BQ203&gt;=18.5,BQ203&lt;=23.5),"18,5 a 23,5",IF(AND(BQ203&gt;=24,BQ203&lt;=29),"24 a 29",IF(AND(BQ203&gt;=29.5,BQ203&lt;=34.5),"29,5 a 34,5",IF(AND(BQ203&gt;=35,BQ203&lt;=40),"35 a 40","Fuera de rango")))))))))))))</f>
        <v>3 a 8</v>
      </c>
      <c r="BS203" s="11" t="n">
        <f aca="false">IF(BR203="","",IF(BR203="-20 a -15",1,IF(BR203="-14,5 a -9,5",2,IF(BR203="-9 a -4",3,IF(BR203="-3,5 a 2,5",4,IF(BR203="3 a 8",5,IF(BR203="8,5 a 13,5",6,IF(BR203="14 a 17,5",7,IF(BR203="18","NORMA",IF(BR203="18,5 a 23,5",8,IF(BR203="24 a 29",9,IF(BR203="29,5 a 34,5",10,IF(BR203="35 a 40",11,"")))))))))))))</f>
        <v>5</v>
      </c>
      <c r="BT203" s="9" t="n">
        <v>0</v>
      </c>
      <c r="BU203" s="10" t="str">
        <f aca="false">IF(BT203="","",IF(AND(BT203&gt;=-20,BT203&lt;=-18),"-20 a -18",IF(AND(BT203&gt;=-17.5,BT203&lt;=-15.5),"-17,5 a -15,5",IF(AND(BT203&gt;=-15,BT203&lt;=-13),"-15 a -13",IF(AND(BT203&gt;=-12.5,BT203&lt;=-10.5),"-12,5 a -10,5",IF(AND(BT203&gt;=-10,BT203&lt;=-8),"-10 a -8",IF(AND(BT203&gt;=-7.5,BT203&lt;=-5.5),"-7,5 a -5,5",IF(AND(BT203&gt;=-5,BT203&lt;=-3),"-5 a -3",IF(AND(BT203&gt;=-2.5,BT203&lt;=-0.5),"-2,5 a -0,5",IF(BT203=0,"0",IF(AND(BT203&gt;=0.5,BT203&lt;=2.5),"0,5 a 2,5",IF(AND(BT203&gt;=3,BT203&lt;=5),"3 a 5",IF(AND(BT203&gt;=5.5,BT203&lt;=7.5),"5,5 a 7,5",IF(AND(BT203&gt;=8,BT203&lt;=10),"8 a 10",IF(AND(BT203&gt;=10.5,BT203&lt;=12.5),"10,5 a 12,5",IF(AND(BT203&gt;=13,BT203&lt;=15),"13 a 15",IF(AND(BT203&gt;=15.5,BT203&lt;=17.5),"15,5 a 17,5",IF(AND(BT203&gt;=18,BT203&lt;=20),"18 a 20","Fuera de rango"))))))))))))))))))</f>
        <v>0</v>
      </c>
      <c r="BV203" s="11" t="str">
        <f aca="false">IF(BT203="","",IF(BT203=0,"NORMA",IF(AND(BT203&gt;=-20,BT203&lt;=-18),2,IF(AND(BT203&gt;=-17.5,BT203&lt;=-15.5),2,IF(AND(BT203&gt;=-15,BT203&lt;=-13),3,IF(AND(BT203&gt;=-12.5,BT203&lt;=-10.5),4,IF(AND(BT203&gt;=-10,BT203&lt;=-8),5,IF(AND(BT203&gt;=-7.5,BT203&lt;=-5.5),6,IF(AND(BT203&gt;=-5,BT203&lt;=-3),7,IF(AND(BT203&gt;=-2.5,BT203&lt;=-0.5),8,IF(AND(BT203&gt;=0.5,BT203&lt;=2.5),9,IF(AND(BT203&gt;=3,BT203&lt;=5),10,IF(AND(BT203&gt;=5.5,BT203&lt;=7.5),11,IF(AND(BT203&gt;=8,BT203&lt;=10),12,IF(AND(BT203&gt;=10.5,BT203&lt;=12.5),13,IF(AND(BT203&gt;=13,BT203&lt;=15),14,IF(AND(BT203&gt;=15.5,BT203&lt;=17.5),15,IF(AND(BT203&gt;=18,BT203&lt;=20),16,"Fuera de rango"))))))))))))))))))</f>
        <v>NORMA</v>
      </c>
      <c r="BW203" s="9" t="n">
        <v>-6.75</v>
      </c>
      <c r="BX203" s="10" t="n">
        <f aca="false">18.5- (0.3*H203)</f>
        <v>9.8</v>
      </c>
      <c r="BY203" s="10" t="n">
        <f aca="false">(BW203)-(BX203)</f>
        <v>-16.55</v>
      </c>
      <c r="BZ203" s="10" t="str">
        <f aca="false">IF(BY203="","",IF(BY203&lt;-27.5,"De -30 a -28",IF(BY203&lt;-25,"De -27,5 a -25,5",IF(BY203&lt;-22.5,"De -25 a -23",IF(BY203&lt;-20,"De -22,5 a -20,5",IF(BY203&lt;-17.5,"De -20 a -18",IF(BY203&lt;-15,"De -17,5 a -15,5",IF(BY203&lt;-12.5,"De -15 a -13",IF(BY203&lt;-10,"De -12,5 a -10,5",IF(BY203&lt;-7.5,"De -10 a -8",IF(BY203&lt;-5,"De -7,5 a -5,5",IF(BY203&lt;-2.5,"De -5 a -3",IF(BY203&lt;0,"De -2,5 a -0,5",IF(BY203&lt;2.5,"De 0 a 2",IF(BY203&lt;5,"De 2,5 a 4,5",IF(BY203&lt;7.5,"De 5 a 7",IF(BY203&lt;10,"De 7,5 a 9,5",IF(BY203&lt;12.5,"De 10 a 12",IF(BY203&lt;15,"De 12,5 a 14,5",IF(BY203&lt;17.5,"De 15 a 17",IF(BY203&lt;20,"De 17,5 a 19,5",IF(BY203&lt;22.5,"De 20 a 22",IF(BY203&lt;25,"De 22,5 a 24,5",IF(BY203&lt;27.5,"De 25 a 27","De 27,5 a 30"))))))))))))))))))))))))</f>
        <v>De -17,5 a -15,5</v>
      </c>
      <c r="CA203" s="12" t="n">
        <f aca="false">IF(BY203="","",IF(BY203&lt;=-28,1,IF(BY203&lt;=-25.5,2,IF(BY203&lt;=-23,3,IF(BY203&lt;=-20.5,4,IF(BY203&lt;=-18,5,IF(BY203&lt;=-15.5,6,IF(BY203&lt;=-13,7,IF(BY203&lt;=-10.5,8,IF(BY203&lt;=-8,9,IF(BY203&lt;=-5.5,10,IF(BY203&lt;=-3,11,IF(BY203&lt;=-0.5,12,IF(BY203&lt;=2,13,IF(BY203&lt;=4.5,14,IF(BY203&lt;=7,15,IF(BY203&lt;=9.5,16,IF(BY203&lt;=12,17,IF(BY203&lt;=14.5,18,IF(BY203&lt;=17,19,IF(BY203&lt;=19.5,20,IF(BY203&lt;=22,21,IF(BY203&lt;=24.5,22,IF(BY203&lt;=27,23,IF(BY203&lt;=30,24,"Fuera de rango")))))))))))))))))))))))))</f>
        <v>6</v>
      </c>
      <c r="CB203" s="9" t="n">
        <v>-6.75</v>
      </c>
      <c r="CC203" s="10" t="n">
        <f aca="false">18.5- (0.3*H203)</f>
        <v>9.8</v>
      </c>
      <c r="CD203" s="10" t="n">
        <f aca="false">(CB203)-(CC203)</f>
        <v>-16.55</v>
      </c>
      <c r="CE203" s="10" t="str">
        <f aca="false">IF(CD203="","",IF(CD203&lt;-27.5,"De -30 a -28",IF(CD203&lt;-25,"De -27,5 a -25,5",IF(CD203&lt;-22.5,"De -25 a -23",IF(CD203&lt;-20,"De -22,5 a -20,5",IF(CD203&lt;-17.5,"De -20 a -18",IF(CD203&lt;-15,"De -17,5 a -15,5",IF(CD203&lt;-12.5,"De -15 a -13",IF(CD203&lt;-10,"De -12,5 a -10,5",IF(CD203&lt;-7.5,"De -10 a -8",IF(CD203&lt;-5,"De -7,5 a -5,5",IF(CD203&lt;-2.5,"De -5 a -3",IF(CD203&lt;0,"De -2,5 a -0,5",IF(CD203&lt;=2,"De 0 a 2",IF(CD203&lt;=4.5,"De 2,5 a 4,5",IF(CD203&lt;=7,"De 5 a 7",IF(CD203&lt;=9.5,"De 7,5 a 9,5",IF(CD203&lt;=12,"De 10 a 12",IF(CD203&lt;=14.5,"De 12,5 a 14,5",IF(CD203&lt;=17,"De 15 a 17",IF(CD203&lt;=19.5,"De 17,5 a 19,5",IF(CD203&lt;=22,"De 20 a 22",IF(CD203&lt;=24.5,"De 22,5 a 24,5",IF(CD203&lt;=27,"De 25 a 27","De 27,5 a 30"))))))))))))))))))))))))</f>
        <v>De -17,5 a -15,5</v>
      </c>
      <c r="CF203" s="12" t="n">
        <f aca="false">IF(CD203="","",IF(CD203&lt;-27.5,1,IF(CD203&lt;-25,2,IF(CD203&lt;-22.5,3,IF(CD203&lt;-20,4,IF(CD203&lt;-17.5,5,IF(CD203&lt;-15,6,IF(CD203&lt;-12.5,7,IF(CD203&lt;-10,8,IF(CD203&lt;-7.5,9,IF(CD203&lt;-5,10,IF(CD203&lt;-2.5,11,IF(CD203&lt;0,12,IF(CD203&lt;2.5,13,IF(CD203&lt;5,14,IF(CD203&lt;7.5,15,IF(CD203&lt;10,16,IF(CD203&lt;12.5,17,IF(CD203&lt;15,18,IF(CD203&lt;17.5,19,IF(CD203&lt;20,20,IF(CD203&lt;22.5,21,IF(CD203&lt;25,22,IF(CD203&lt;27.5,23,24))))))))))))))))))))))))</f>
        <v>6</v>
      </c>
      <c r="CG203" s="9" t="n">
        <v>-4.75</v>
      </c>
      <c r="CH203" s="10" t="str">
        <f aca="false">IF(CG203="","",IF(AND(CG203&gt;=-10,CG203&lt;=-9.5),"-10 a -9,5",IF(AND(CG203&gt;-9.5,CG203&lt;=-8.5),"-9 a -8,5",IF(AND(CG203&gt;-8.5,CG203&lt;=-7.5),"-8 a -7,5",IF(AND(CG203&gt;-7.5,CG203&lt;=-6.5),"-7 a -6,5",IF(AND(CG203&gt;-6.5,CG203&lt;=-5.5),"-6 a -5,5",IF(AND(CG203&gt;-5.5,CG203&lt;=-4.5),"-5 a -4,5",IF(AND(CG203&gt;-4.5,CG203&lt;=-3.5),"-4 a -3,5",IF(AND(CG203&gt;-3.5,CG203&lt;=-2.5),"-3 a -2,5",IF(CG203=-2.25,"-2,25",IF(AND(CG203&gt;-2.5,CG203&lt;=-1.5),"-2 a -1,5",IF(AND(CG203&gt;-1.5,CG203&lt;=-0.5),"-1 a -0,5",IF(AND(CG203&gt;-0.5,CG203&lt;=0.5),"0 a 0,5",IF(AND(CG203&gt;0.5,CG203&lt;=1.5),"1 a 1,5",IF(AND(CG203&gt;1.5,CG203&lt;=2.5),"2 a 2,5",IF(AND(CG203&gt;2.5,CG203&lt;=3.5),"3 a 3,5",IF(AND(CG203&gt;3.5,CG203&lt;=4.5),"4 a 4,5",IF(AND(CG203&gt;4.5,CG203&lt;=5.5),"5 a 5,5",IF(AND(CG203&gt;5.5,CG203&lt;=6.5),"6 a 6,5",IF(AND(CG203&gt;6.5,CG203&lt;=7.5),"7 a 7,5",IF(AND(CG203&gt;7.5,CG203&lt;=8.5),"8 a 8,5",IF(AND(CG203&gt;8.5,CG203&lt;=9.5),"9 a 9,5",IF(CG203&gt;=10,"10","Fuera de rango")))))))))))))))))))))))</f>
        <v>-5 a -4,5</v>
      </c>
      <c r="CI203" s="11" t="n">
        <f aca="false">IF(CG203="","",IF(CG203=-2.25,"NORMA",IF(CG203&lt;=-9.5,1,IF(CG203&lt;=-8.5,2,IF(CG203&lt;=-7.5,3,IF(CG203&lt;=-6.5,4,IF(CG203&lt;=-5.5,5,IF(CG203&lt;=-4.5,6,IF(CG203&lt;=-3.5,7,IF(CG203&lt;=-2.5,8,IF(CG203&lt;=-1.5,9,IF(CG203&lt;=-0.5,10,IF(CG203&lt;=0.5,11,IF(CG203&lt;=1.5,12,IF(CG203&lt;=2.5,13,IF(CG203&lt;=3.5,14,IF(CG203&lt;=4.5,15,IF(CG203&lt;=5.5,16,IF(CG203&lt;=6.5,17,IF(CG203&lt;=7.5,18,IF(CG203&lt;=8.5,19,IF(CG203&lt;=9.5,20,IF(CG203=10,21,"Fuera de rango")))))))))))))))))))))))</f>
        <v>6</v>
      </c>
      <c r="CJ203" s="9" t="n">
        <v>2</v>
      </c>
      <c r="CK203" s="10" t="str">
        <f aca="false">IF(CJ203="","",IF(AND(CJ203&gt;=-6,CJ203&lt;=-5.5),"-6 a -5,5",IF(AND(CJ203&gt;-5.5,CJ203&lt;=-4.5),"-5 a -4,5",IF(AND(CJ203&gt;-4.5,CJ203&lt;=-3.5),"-4 a -3,5",IF(AND(CJ203&gt;-3.5,CJ203&lt;=-2.5),"-3 a -2,5",IF(AND(CJ203&gt;-2.5,CJ203&lt;=-1.5),"-2 a -1,5",IF(AND(CJ203&gt;-1.5,CJ203&lt;=-0.5),"-1 a -0,5",IF(AND(CJ203&gt;-0.5,CJ203&lt;=0.5),"0 a 0,5",IF(AND(CJ203&gt;0.5,CJ203&lt;=1.5),"1 a 1,5",IF(AND(CJ203&gt;1.5,CJ203&lt;2.5),"2",IF(AND(CJ203&gt;=2.5,CJ203&lt;=3),"2,5 a 3",IF(AND(CJ203&gt;3,CJ203&lt;=4),"3,5 a 4",IF(AND(CJ203&gt;4,CJ203&lt;=5),"4,5 a 5",IF(AND(CJ203&gt;5,CJ203&lt;=6),"5,5 a 6",IF(AND(CJ203&gt;6,CJ203&lt;=7),"6,5 a 7",IF(AND(CJ203&gt;7,CJ203&lt;=8),"7,5 a 8",IF(AND(CJ203&gt;8,CJ203&lt;=9.5),"8,5 a 9,5",IF(CJ203=10,"10","Fuera de rango"))))))))))))))))))</f>
        <v>2</v>
      </c>
      <c r="CL203" s="11" t="str">
        <f aca="false">IF(CK203="","",IF(OR(CK203="-6 a -5,5",CK203="-6 - -5,5"),1,IF(OR(CK203="-5 a -4,5",CK203="-5 - -4,5"),2,IF(OR(CK203="-4 a -3,5",CK203="-4 - -3,5"),3,IF(OR(CK203="-3 a -2,5",CK203="-3 - -2,5"),4,IF(OR(CK203="-2 a -1,5",CK203="-2 - -1,5"),5,IF(OR(CK203="-1 a -0,5",CK203="-1 - -0,5"),6,IF(OR(CK203="0 a 0,5",CK203="0 - 0,5"),7,IF(OR(CK203="1 a 1,5",CK203="1 - 1,5"),8,IF(CK203="2","NORMA",IF(OR(CK203="2,5 a 3",CK203="2,5 - 3"),9,IF(OR(CK203="3,5 a 4",CK203="3,5 - 4"),10,IF(OR(CK203="4,5 a 5",CK203="4,5 - 5"),11,IF(OR(CK203="5,5 a 6",CK203="5,5 - 6"),12,IF(OR(CK203="6,5 a 7",CK203="6,5 - 7"),13,IF(OR(CK203="7,5 a 8",CK203="7,5 - 8"),14,IF(OR(CK203="8,5 a 9",CK203="8,5 - 9,5",CK203="9 a 9,5"),15,IF(CK203="10",15,IF(OR(CK203="0,5 a 1",CK203="0,5 - 1"),7,"Fuera de rango")))))))))))))))))))</f>
        <v>NORMA</v>
      </c>
      <c r="CM203" s="10" t="n">
        <v>0</v>
      </c>
      <c r="CN203" s="10" t="str">
        <f aca="false">IF(CM203=0,"0", " ")</f>
        <v>0</v>
      </c>
      <c r="CO203" s="10" t="str">
        <f aca="false">IF(CM203&gt;0,"EME"," ")</f>
        <v> </v>
      </c>
      <c r="CP203" s="10" t="n">
        <v>0</v>
      </c>
      <c r="CQ203" s="10" t="str">
        <f aca="false">IF(CP203&gt;0,"0", " ")</f>
        <v> </v>
      </c>
      <c r="CR203" s="10" t="str">
        <f aca="false">IF(CP203&gt;0,"EME"," ")</f>
        <v> </v>
      </c>
      <c r="CS203" s="9" t="n">
        <v>0</v>
      </c>
      <c r="CT203" s="10" t="str">
        <f aca="false">IF(CS203&gt;0,"1", " ")</f>
        <v> </v>
      </c>
      <c r="CU203" s="10" t="str">
        <f aca="false">IF(CS203&gt;0,"HIP"," ")</f>
        <v> </v>
      </c>
      <c r="CV203" s="9" t="n">
        <v>0</v>
      </c>
      <c r="CW203" s="10" t="str">
        <f aca="false">IF(CV203&gt;0,"1", " ")</f>
        <v> </v>
      </c>
      <c r="CX203" s="10" t="str">
        <f aca="false">IF(CV203&gt;0,"HIP"," ")</f>
        <v> </v>
      </c>
      <c r="CY203" s="9" t="n">
        <v>-1.25</v>
      </c>
      <c r="CZ203" s="11" t="str">
        <f aca="false">IF(CY203&lt;0,"2"," ")</f>
        <v>2</v>
      </c>
      <c r="DA203" s="11" t="str">
        <f aca="false">IF(CY203&lt;0,"MIO"," ")</f>
        <v>MIO</v>
      </c>
      <c r="DB203" s="9" t="n">
        <v>-1</v>
      </c>
      <c r="DC203" s="11" t="str">
        <f aca="false">IF(DB203&lt;0,"2"," ")</f>
        <v>2</v>
      </c>
      <c r="DD203" s="11" t="str">
        <f aca="false">IF(DB203&lt;0,"MIO"," ")</f>
        <v>MIO</v>
      </c>
      <c r="DE203" s="9" t="n">
        <v>-0.75</v>
      </c>
      <c r="DF203" s="11" t="str">
        <f aca="false">IF(DE203&lt;0,"3"," ")</f>
        <v>3</v>
      </c>
      <c r="DG203" s="11" t="str">
        <f aca="false">IF(DE203&lt;0,"AST"," ")</f>
        <v>AST</v>
      </c>
      <c r="DH203" s="9" t="n">
        <v>-0.5</v>
      </c>
      <c r="DI203" s="11" t="str">
        <f aca="false">IF(DH203&lt;0,"3"," ")</f>
        <v>3</v>
      </c>
      <c r="DJ203" s="11" t="str">
        <f aca="false">IF(DH203&lt;0,"AST"," ")</f>
        <v>AST</v>
      </c>
      <c r="DK203" s="9" t="n">
        <v>0</v>
      </c>
      <c r="DL203" s="10" t="str">
        <f aca="false">IF(DK203&gt;0,"4"," ")</f>
        <v> </v>
      </c>
      <c r="DM203" s="10" t="str">
        <f aca="false">IF(DK203&gt;0,"PRE"," ")</f>
        <v> </v>
      </c>
      <c r="DN203" s="9" t="n">
        <v>0</v>
      </c>
      <c r="DO203" s="10" t="str">
        <f aca="false">IF(DN203&gt;0,"4"," ")</f>
        <v> </v>
      </c>
      <c r="DP203" s="10" t="str">
        <f aca="false">IF(DN203&gt;0,"PRE"," ")</f>
        <v> </v>
      </c>
      <c r="DQ203" s="12" t="n">
        <v>2</v>
      </c>
      <c r="DR203" s="12" t="n">
        <v>2</v>
      </c>
      <c r="DS203" s="12" t="str">
        <f aca="false">CONCATENATE(CO203,CU203,DA203,DG203,DM203)</f>
        <v>  MIOAST </v>
      </c>
      <c r="DT203" s="10" t="str">
        <f aca="false" t="array" ref="DT203">_xlfn.IFS(DS203="EME    ","0", DS203=" HIP   ","1", DS203="  MIO  ","2", DS203="   AST ","3", DS203="    PRE","4", DS203="EME   PRE","5", DS203=" HIP  PRE","6", DS203=" HIP AST ","7", DS203="  MIO PRE","8", DS203="  MIOAST ","9", DS203="   ASTPRE","10",DS203=" HIP ASTPRE","11", DS203="  MIOASTPRE","12", DS203="     ","0")</f>
        <v>9</v>
      </c>
      <c r="DU203" s="1" t="s">
        <v>154</v>
      </c>
      <c r="DV203" s="1" t="str">
        <f aca="false" t="array" ref="DV203">_xlfn.IFS(DU203="SI","2", DU203="NO","1")</f>
        <v>1</v>
      </c>
      <c r="DW203" s="10" t="n">
        <v>0</v>
      </c>
      <c r="DX203" s="11" t="str">
        <f aca="false">IF(DW203=0,"1","2")</f>
        <v>1</v>
      </c>
      <c r="DY203" s="11" t="str">
        <f aca="false" t="array" ref="DY203">_xlfn.IFS(DW203=0,"0", DW203=0.25, "1", DW203=0.5,"2", DW203=0.75,"3", DW203=1,"4",DW203=1.25,"5", DW203=1.5,"6", DW203=1.75,"7", DW203=2,"8")</f>
        <v>0</v>
      </c>
      <c r="DZ203" s="10" t="n">
        <v>0</v>
      </c>
      <c r="EA203" s="11" t="str">
        <f aca="false">IF(DZ203=0,"1","2")</f>
        <v>1</v>
      </c>
      <c r="EB203" s="11" t="str">
        <f aca="false" t="array" ref="EB203">_xlfn.IFS(DZ203=0,"0", DZ203=0.25, "1", DZ203=0.5,"2", DZ203=0.75,"3", DZ203=1,"4",DZ203=1.25,"5", DZ203=1.5,"6", DZ203=1.75,"7", DZ203=2,"8")</f>
        <v>0</v>
      </c>
      <c r="EC203" s="10" t="n">
        <v>0</v>
      </c>
      <c r="ED203" s="10" t="str">
        <f aca="false">IF(EC203=0,"1","2")</f>
        <v>1</v>
      </c>
      <c r="EE203" s="11" t="str">
        <f aca="false" t="array" ref="EE203">_xlfn.IFS(EC203=0,"0", EC203=-0.25, "1", EC203=-0.5,"2", EC203=-0.75,"3", EC203=-1,"4",EC203=-1.25,"5", EC203=-1.5,"6", EC203=-1.75,"7", EC203=-2,"8", EC203=-2.25,"9",EC203=-2.5,"10", EC203=-2.75,"11", EC203=-3,"12", EC203=-3.25,"13", EC203=-3.5,"14", EC203=-3.75,"15",EC203=-4,"16")</f>
        <v>0</v>
      </c>
      <c r="EF203" s="10" t="n">
        <v>-0.25</v>
      </c>
      <c r="EG203" s="10" t="str">
        <f aca="false">IF(EF203=0,"1","2")</f>
        <v>2</v>
      </c>
      <c r="EH203" s="11" t="str">
        <f aca="false" t="array" ref="EH203">_xlfn.IFS(EF203=0,"0", EF203=-0.25, "1", EF203=-0.5,"2", EF203=-0.75,"3", EF203=-1,"4",EF203=-1.25,"5", EF203=-1.5,"6", EF203=-1.75,"7", EF203=-2,"8", EF203=-2.25,"9",EF203=-2.5,"10", EF203=-2.75,"11", EF203=-3,"12", EF203=-3.25,"13", EF203=-3.5,"14", EF203=-3.75,"15",EF203=-4,"16")</f>
        <v>1</v>
      </c>
      <c r="EI203" s="10" t="n">
        <v>0</v>
      </c>
      <c r="EJ203" s="11" t="str">
        <f aca="false">IF(EI203=0,"1","2")</f>
        <v>1</v>
      </c>
      <c r="EK203" s="11" t="str">
        <f aca="false" t="array" ref="EK203">_xlfn.IFS(EI203=0,"0", EI203=-0.25, "1", EI203=-0.5,"2", EI203=-0.75,"3", EI203=-1,"4",EI203=-1.25,"5", EI203=-1.5,"6", EI203=-1.75,"7", EI203=-2,"8", EI203=-2.25,"9", EI203=-2.25,"9",EI203=-2.5,"10", EI203=-2.75,"11", EI203=-3,"12", EI203=-3.25,"13", EI203=-3.5,"14", EI203=-3.75,"15",EI203=-4,"16", EI203=0.25, "17", EI203=0.5, "18")</f>
        <v>0</v>
      </c>
      <c r="EL203" s="10" t="n">
        <v>0</v>
      </c>
      <c r="EM203" s="11" t="str">
        <f aca="false">IF(EL203=0,"1","2")</f>
        <v>1</v>
      </c>
      <c r="EN203" s="11" t="str">
        <f aca="false" t="array" ref="EN203">_xlfn.IFS(EL203=0.25,"17",EL203=0.5,"18", EL203=0,"0", EL203=-0.25, "1", EL203=-0.5,"2", EL203=-0.75,"3", EL203=-1,"4",EL203=-1.25,"5", EL203=-1.5,"6", EL203=-1.75,"7", EL203=-2,"8",EL203= -2.25,"9",EL203=-2.5,"10",EL203= -2.75,"11",EL203= -3,"12",EL203= -3.25,"13",EL203= -3.5,"14",EL203= -3.75,"15",EL203=-4,"16")</f>
        <v>0</v>
      </c>
      <c r="EO203" s="10" t="n">
        <v>0</v>
      </c>
      <c r="EP203" s="11" t="str">
        <f aca="false">IF(EO203=0,"1","2")</f>
        <v>1</v>
      </c>
      <c r="EQ203" s="11" t="str">
        <f aca="false" t="array" ref="EQ203">_xlfn.IFS(EO203=0,"0", EO203=0.25, "1", EO203=0.5,"2", EO203=0.75,"3", EO203=1,"4",EO203=1.25,"5", EO203=1.5,"6", EO203=1.75,"7", EO203=2,"8", EO203=2.25,"9", EO203=2.25,"9",EO203=2.5,"10", EO203=2.75,"11", EO203=3,"12", EO203=3.25,"13", EO203=3.5,"14", EO203=3.75,"15",EO203=4,"16", EO203=-0.25, "17", bq=-0.5, "18")</f>
        <v>0</v>
      </c>
      <c r="ER203" s="10" t="n">
        <v>0</v>
      </c>
      <c r="ES203" s="11" t="str">
        <f aca="false">IF(ER203=0,"1","2")</f>
        <v>1</v>
      </c>
      <c r="ET203" s="11" t="str">
        <f aca="false" t="array" ref="ET203">_xlfn.IFS(ER203=0,"0", ER203=0.25, "1", ER203=0.5,"2", ER203=0.75,"3", ER203=1,"4",ER203=1.25,"5", ER203=1.5,"6", ER203=1.75,"7", ER203=2,"8", ER203=2.25,"9", ER203=2.25,"9",ER203=2.5,"10", ER203=2.75,"11", ER203=3,"12", ER203=3.25,"13", ER203=3.5,"14", ER203=3.75,"15",ER203=4,"16", ER203=-0.25, "17", bq=-0.5, "18")</f>
        <v>0</v>
      </c>
      <c r="EU203" s="13" t="n">
        <v>55</v>
      </c>
      <c r="EV203" s="14" t="str">
        <f aca="false">VLOOKUP(EU203,LEYENDA!$G$2:$H$8,2,TRUE())</f>
        <v>49-60</v>
      </c>
      <c r="EW203" s="14" t="str">
        <f aca="false" t="array" ref="EW203">_xlfn.IFS(EV203="0-5","1", EV203="6-12","2", EV203="13-18","3", EV203="19-24","4", EV203="25-36","5", EV203="37-48","6", EV203="49-60","7")</f>
        <v>7</v>
      </c>
    </row>
    <row r="204" customFormat="false" ht="13.5" hidden="false" customHeight="false" outlineLevel="0" collapsed="false">
      <c r="A204" s="1" t="n">
        <v>62</v>
      </c>
      <c r="B204" s="32" t="n">
        <v>1</v>
      </c>
      <c r="C204" s="33" t="n">
        <v>35139</v>
      </c>
      <c r="D204" s="6"/>
      <c r="E204" s="5" t="str">
        <f aca="false">VLOOKUP(A204,'286'!$A$3:$J$600,10,FALSE())</f>
        <v>LÓPEZ HERNÁN, MIGUEL ÁNGEL</v>
      </c>
      <c r="F204" s="4" t="str">
        <f aca="false">VLOOKUP(A204,'286'!$A$3:$I$1768,3,FALSE())</f>
        <v>LOHERMI</v>
      </c>
      <c r="G204" s="6" t="n">
        <f aca="false">VLOOKUP(A204,'286'!$A$3:$I$1768,4,FALSE())</f>
        <v>26317</v>
      </c>
      <c r="H204" s="7" t="n">
        <f aca="false">YEAR(C204)-YEAR(G204)</f>
        <v>24</v>
      </c>
      <c r="I204" s="1" t="str">
        <f aca="false">VLOOKUP(H204,LEYENDA!$C$2:$D$6,2,TRUE())</f>
        <v>13-24</v>
      </c>
      <c r="J204" s="5" t="str">
        <f aca="false">VLOOKUP(A204,'286'!$A$3:$I$1768,7,FALSE())</f>
        <v>H</v>
      </c>
      <c r="K204" s="8" t="str">
        <f aca="false">VLOOKUP(A204,'286'!$A$3:$I$1768,2,FALSE())</f>
        <v>OD</v>
      </c>
      <c r="L204" s="4" t="str">
        <f aca="false">VLOOKUP(A204,'286'!$A$3:$I$1768,8,FALSE())</f>
        <v>D</v>
      </c>
      <c r="M204" s="4" t="str">
        <f aca="false">VLOOKUP(A204,'286'!$A$3:$I$1768,9,FALSE())</f>
        <v>I</v>
      </c>
      <c r="N204" s="8" t="str">
        <f aca="false">IF(R204=O204, "MISMA","CONTRARIA")</f>
        <v>CONTRARIA</v>
      </c>
      <c r="O204" s="8" t="str">
        <f aca="false" t="array" ref="O204">_xlfn.IFS(L204="D","1", L204="I","2")</f>
        <v>1</v>
      </c>
      <c r="P204" s="8" t="str">
        <f aca="false" t="array" ref="P204">_xlfn.IFS(K204="OD","1", K204="OI","2")</f>
        <v>1</v>
      </c>
      <c r="Q204" s="1" t="str">
        <f aca="false" t="array" ref="Q204">_xlfn.IFS(J204="M","1", J204="H","2")</f>
        <v>2</v>
      </c>
      <c r="R204" s="8" t="str">
        <f aca="false" t="array" ref="R204">_xlfn.IFS(M204="D","1", M204="I","2")</f>
        <v>2</v>
      </c>
      <c r="S204" s="1" t="str">
        <f aca="false" t="array" ref="S204">_xlfn.IFS(N204="CONTRARIA", "1",N204= "MISMA","2")</f>
        <v>1</v>
      </c>
      <c r="T204" s="1" t="str">
        <f aca="false" t="array" ref="T204">_xlfn.IFS(I204="0-12","1", I204="13-24","2", I204="25-40","3", I204="41-60","4", I204="61-100","5")</f>
        <v>2</v>
      </c>
      <c r="U204" s="9" t="n">
        <v>6</v>
      </c>
      <c r="V204" s="1" t="str">
        <f aca="false">IF(U204="","",IF(AND(U204&gt;=-9,U204&lt;=-6.5),"-9 a -6,5",IF(AND(U204&gt;=-6,U204&lt;=-3.5),"-6 a -3,5",IF(AND(U204&gt;=-3,U204&lt;=-1),"-3 a -1",IF(U204=-0.5,"-0,5",IF(AND(U204&gt;=0,U204&lt;=2.5),"0 a 2,5",IF(AND(U204&gt;=3,U204&lt;=5.5),"3 a 5,5",IF(AND(U204&gt;=6,U204&lt;=8.5),"6 a 8,5",IF(AND(U204&gt;=9,U204&lt;=20),"9 a 20","Fuera de rango")))))))))</f>
        <v>6 a 8,5</v>
      </c>
      <c r="W204" s="11" t="n">
        <f aca="false">IF(V204="","",IF(V204="-9 a -6,5",2,IF(V204="-6 a -3,5",3,IF(V204="-3 a -1",4,IF(V204="-0,5","NORMA",IF(V204="0 a 2,5",5,IF(V204="3 a 5,5",6,IF(V204="6 a 8,5",7,IF(V204="9 a 20",8,"Fuera de rango")))))))))</f>
        <v>7</v>
      </c>
      <c r="X204" s="9" t="n">
        <v>0</v>
      </c>
      <c r="Y204" s="10" t="str">
        <f aca="false">IF(X204="","",IF(AND(X204&gt;=0,X204&lt;=4),"0 a 4",IF(AND(X204&gt;=4.5,X204&lt;=8.5),"4,5 a 8,5",IF(X204=9,"9",IF(AND(X204&gt;=9.5,X204&lt;=13),"9,5 a 13",IF(AND(X204&gt;=13.5,X204&lt;=20),"13,5 a 20",IF(AND(X204&gt;=20.5,X204&lt;=35),"20,5 a 35","Fuera de rango")))))))</f>
        <v>0 a 4</v>
      </c>
      <c r="Z204" s="11" t="n">
        <f aca="false">IF(Y204="","",IF(Y204="0 a 4",1,IF(Y204="4,5 a 8,5",2,IF(Y204="9","NORMA",IF(Y204="9,5 a 13",3,IF(Y204="13,5 a 20",4,IF(Y204="20,5 a 35",5,"Fuera de rango")))))))</f>
        <v>1</v>
      </c>
      <c r="AA204" s="9" t="n">
        <v>22</v>
      </c>
      <c r="AB204" s="10" t="str">
        <f aca="false">IF(AA204="","",IF(AND(AA204&gt;=0,AA204&lt;=9),"0 a 9",IF(AND(AA204&gt;=9.5,AA204&lt;=18.5),"9,5 a 18,5",IF(AA204=19,"19",IF(AND(AA204&gt;=19.5,AA204&lt;=28),"19,5 a 28",IF(AND(AA204&gt;=28.5,AA204&lt;=40),"28,5 a 40","Fuera de rango"))))))</f>
        <v>19,5 a 28</v>
      </c>
      <c r="AC204" s="11" t="n">
        <f aca="false" t="array" ref="AC204">_xlfn.IFS(AB204="","",AB204="0 a 9",1,AB204="9,5 a 18,5",2,AB204="19","NORMA",AB204="19,5 a 28",3,AB204="28,5 a 40",4,TRUE(),"Fuera de rango")</f>
        <v>3</v>
      </c>
      <c r="AD204" s="9" t="n">
        <v>15</v>
      </c>
      <c r="AE204" s="10" t="str">
        <f aca="false">IF(AD204="","",IF(AND(AD204&gt;=-10,AD204&lt;=0),"De -10 a 0",IF(AND(AD204&gt;=0.5,AD204&lt;=9.5),"0,5 a 9,5",IF(AD204=10,"10",IF(AND(AD204&gt;=10.5,AD204&lt;=20),"10,5 a 20",IF(AND(AD204&gt;=20.5,AD204&lt;=40),"20,5 a 40","Fuera de rango"))))))</f>
        <v>10,5 a 20</v>
      </c>
      <c r="AF204" s="12" t="n">
        <f aca="false">IF(AD204="","",IF(AND(AD204&gt;=-10,AD204&lt;=0),1,IF(AND(AD204&gt;=0.5,AD204&lt;=9.5),2,IF(AD204=10,"NORMA",IF(AND(AD204&gt;=10.5,AD204&lt;=20),3,IF(AND(AD204&gt;=20.5,AD204&lt;=40),4,""))))))</f>
        <v>3</v>
      </c>
      <c r="AG204" s="9" t="n">
        <v>9</v>
      </c>
      <c r="AH204" s="11" t="str">
        <f aca="false">IF(AG204="","",IF(AND(AG204&gt;=0,AG204&lt;=4),"0 a 4",IF(AND(AG204&gt;=4.5,AG204&lt;=8.5),"4,5 a 8,5",IF(AG204=9,"9",IF(AND(AG204&gt;=9.5,AG204&lt;=13),"9,5 a 13",IF(AND(AG204&gt;=13.5,AG204&lt;=25),"13,5 a 25","Fuera de rango"))))))</f>
        <v>9</v>
      </c>
      <c r="AI204" s="11" t="str">
        <f aca="false">IF(AH204="","",IF(AH204="0 a 4",1,IF(AH204="4,5 a 8,5",2,IF(AH204="9","NORMA",IF(AH204="9,5 a 13",3,IF(AH204="13,5 a 25",4,""))))))</f>
        <v>NORMA</v>
      </c>
      <c r="AJ204" s="9" t="n">
        <v>-2</v>
      </c>
      <c r="AK204" s="10" t="str">
        <f aca="false">IF(AJ204="","",IF(AND(AJ204&gt;=-15,AJ204&lt;=-10.5),"-15 a -10,5",IF(AND(AJ204&gt;=-10,AJ204&lt;=-4),"-10 a -4",IF(AND(AJ204&gt;=-4.5,AJ204&lt;=0),"-4,5 a 0",IF(AND(AJ204&gt;=0.5,AJ204&lt;=4.5),"0,5 a 4,5",IF(AJ204=5,"5",IF(AND(AJ204&gt;=5.5,AJ204&lt;=10),"5,5 a 10",IF(AND(AJ204&gt;=10.5,AJ204&lt;=20),"10,5 a 20","Fuera de rango"))))))))</f>
        <v>-4,5 a 0</v>
      </c>
      <c r="AL204" s="11" t="n">
        <f aca="false">IF(AK204="","",IF(AK204="-15 a -10,5",1,IF(AK204="-10 a -4",2,IF(AK204="-4,5 a 0",3,IF(AK204="0,5 a 4,5",4,IF(AK204="5","NORMA",IF(AK204="5,5 a 10",5,IF(AK204="10,5 a 20",6,"Error"))))))))</f>
        <v>3</v>
      </c>
      <c r="AM204" s="9" t="n">
        <v>0</v>
      </c>
      <c r="AN204" s="10" t="str">
        <f aca="false">IF(AM204="","",IF(AND(AM204&gt;=-7.5,AM204&lt;=-5.5),"-7,5 a -5,5",IF(AND(AM204&gt;=-5,AM204&lt;=-3),"-5 a -3",IF(AND(AM204&gt;=-2.5,AM204&lt;=-0.5),"-2,5 a -0,5",IF(AM204=0,"0,00",IF(AND(AM204&gt;=0.5,AM204&lt;=2.5),"0,5 a 2,5",IF(AND(AM204&gt;=3,AM204&lt;=5),"3 a 5",IF(AND(AM204&gt;=5.5,AM204&lt;=7.5),"5,5 a 7,5",IF(AND(AM204&gt;=8,AM204&lt;=10),"8 a 10","Fuera de rango")))))))))</f>
        <v>0,00</v>
      </c>
      <c r="AO204" s="11" t="str">
        <f aca="false">IF(AN204="","",IF(AN204="-7,5 a -5,5",1,IF(AN204="-5 a -3",2,IF(AN204="-2,5 a -0,5",3,IF(AN204="0,00","NORMA",IF(AN204="0,5 a 2,5",4,IF(AN204="3 a 5",5,IF(AN204="5,5 a 7,5",6,IF(AN204="8 a 10",7,"Error")))))))))</f>
        <v>NORMA</v>
      </c>
      <c r="AP204" s="9" t="n">
        <v>4</v>
      </c>
      <c r="AQ204" s="10" t="str">
        <f aca="false">IF(AP204="","",IF(AND(AP204&gt;=-20,AP204&lt;=-9.5),"-20 a -9,5",IF(AND(AP204&gt;=-9,AP204&lt;=-6.5),"-9 a -6,5",IF(AP204=-6,"-6",IF(AND(AP204&gt;=-5.5,AP204&lt;=-3),"-5,5 a -3",IF(AND(AP204&gt;=-2.5,AP204&lt;=0),"-2,5 a 0",IF(AND(AP204&gt;=0.5,AP204&lt;=3),"0,5 a 3",IF(AND(AP204&gt;=3.5,AP204&lt;=6),"3,5 a 6",IF(AND(AP204&gt;=6.5,AP204&lt;=9),"6,5 a 9",IF(AND(AP204&gt;=9.5,AP204&lt;=20),"9,5 a 20","Fuera de rango"))))))))))</f>
        <v>3,5 a 6</v>
      </c>
      <c r="AR204" s="11" t="n">
        <f aca="false">IF(AQ204="","",IF(AQ204="-20 a -9,5",1,IF(AQ204="-9 a -6,5",2,IF(AQ204="-6","NORMA",IF(AQ204="-5,5 a -3",3,IF(AQ204="-2,5 a 0",4,IF(AQ204="0,5 a 3",5,IF(AQ204="3,5 a 6",6,IF(AQ204="6,5 a 9",7,IF(AQ204="9,5 a 20",8,""))))))))))</f>
        <v>6</v>
      </c>
      <c r="AS204" s="9" t="n">
        <v>4</v>
      </c>
      <c r="AT204" s="10" t="str">
        <f aca="false">IF(AS204="","",IF(AND(AS204&gt;=-16,AS204&lt;=-14),"-16 a -14",IF(AND(AS204&gt;=-13.5,AS204&lt;=-11.5),"-13,5 a -11,5",IF(AND(AS204&gt;=-11,AS204&lt;=-9),"-11 a -9",IF(AND(AS204&gt;=-8.5,AS204&lt;=-6.5),"-8,5 a -6,5",IF(AND(AS204&gt;=-6,AS204&lt;=-4),"-6 a -4",IF(AND(AS204&gt;=-3.5,AS204&lt;=-1.5),"-3,5 a -1,5",IF(AND(AS204&gt;=-1,AS204&lt;=1),"-1 a 1",IF(AND(AS204&gt;=1.5,AS204&lt;=3.5),"1,5 a 3,5",IF(AND(AS204&gt;=4,AS204&lt;=6),"4 a 6",IF(AND(AS204&gt;=6.5,AS204&lt;=8.5),"6,5 a 8,5",IF(AND(AS204&gt;=9,AS204&lt;=11),"9 a 11",IF(AND(AS204&gt;=11.5,AS204&lt;=13.5),"11,5 a 13,5",IF(AND(AS204&gt;=14,AS204&lt;=16),"14 a 16",IF(AND(AS204&gt;=16.5,AS204&lt;=18.5),"16,5 a 18,5",IF(AND(AS204&gt;=19,AS204&lt;=21),"19 a 21","Fuera de rango"))))))))))))))))</f>
        <v>4 a 6</v>
      </c>
      <c r="AU204" s="11" t="str">
        <f aca="false" t="array" ref="AU204">IF(AT204="","",_xlfn.IFS(AT204="-16 a -14",1,AT204="-13,5 a -11,5",2,AT204="-11 a -9",3,AT204="-8,5 a -6,5",4,AT204="-6 a -4",5,AT204="-3,5 a -1,5",6,AT204="-1 a 1",7,AT204="1,5 a 3,5",8,AT204="4 a 6","NORMA",AT204="6,5 a 8,5",9,AT204="9 a 11",10,AT204="11,5 a 13,5",11,AT204="14 a 16",12,AT204="16,5 a 18,5",13,AT204="19 a 21",14,TRUE(),""))</f>
        <v>NORMA</v>
      </c>
      <c r="AV204" s="9" t="n">
        <v>1.25</v>
      </c>
      <c r="AW204" s="10" t="str">
        <f aca="false">IF(AV204="","",IF(AND(AV204&gt;=-1,AV204&lt;=-0.5),"-1 a -0,5",IF(AND(AV204&gt;-0.5,AV204&lt;=0),"De -0,5 a 0",IF(AND(AV204&gt;=0.25,AV204&lt;=0.75),"0,25 a 0,75",IF(AND(AV204&gt;=1,AV204&lt;=1.5),"1 a 1,5",IF(AND(AV204&gt;=1.75,AV204&lt;=2.25),"1,75 a 2,25",IF(AND(AV204&gt;=2.5,AV204&lt;=3),"2,5 a 3",IF(AND(AV204&gt;=3.25,AV204&lt;=3.75),"3,25 a 3,75","Fuera de rango"))))))))</f>
        <v>1 a 1,5</v>
      </c>
      <c r="AX204" s="11" t="n">
        <f aca="false">IF(AW204="","",IF(OR(AW204="-1 a -0,5",AW204="-1 a -0.5"),1,IF(OR(AW204="De -0,5 a 0",AW204="-0,5 a 0",AW204="De -0.5 a 0"),2,IF(OR(AW204="0,25 a 0,75",AW204="0.25 a 0.75"),"NORMA",IF(OR(AW204="1 a 1,5",AW204="1 a 1.5"),3,IF(OR(AW204="1,75 a 2,25",AW204="1.75 a 2.25"),4,IF(OR(AW204="2,5 a 3",AW204="2.5 a 3"),5,IF(OR(AW204="3,25 a 3,75",AW204="3.25 a 3.75"),6,""))))))))</f>
        <v>3</v>
      </c>
      <c r="AY204" s="9" t="n">
        <v>1.5</v>
      </c>
      <c r="AZ204" s="10" t="str">
        <f aca="false">IF(AY204="","",IF(AND(AY204&gt;=-20,AY204&lt;=-9.5),"-20 a -9,5",IF(AND(AY204&gt;=-9,AY204&lt;=-6.5),"-9 a -6,5",IF(AY204=-6,"-6",IF(AND(AY204&gt;=-5.5,AY204&lt;=-3),"-5,5 a -3",IF(AND(AY204&gt;=-2.5,AY204&lt;=0),"-2,5 a 0",IF(AND(AY204&gt;=0.5,AY204&lt;=3),"0,5 a 3",IF(AND(AY204&gt;=3.5,AY204&lt;=6),"3,5 a 6","Fuera de rango"))))))))</f>
        <v>0,5 a 3</v>
      </c>
      <c r="BA204" s="11" t="n">
        <f aca="false">IF(AZ204="","",IF(AZ204="-20 a -9,5",1,IF(AZ204="-9 a -6,5",2,IF(AZ204="-6","NORMA",IF(AZ204="-5,5 a -3",3,IF(AZ204="-2,5 a 0",4,IF(AZ204="0,5 a 3",5,IF(AZ204="3,5 a 6",6,""))))))))</f>
        <v>5</v>
      </c>
      <c r="BB204" s="9" t="n">
        <v>0</v>
      </c>
      <c r="BC204" s="10" t="str">
        <f aca="false" t="array" ref="BC204">IF(BB204="","",_xlfn.IFS(AND(BB204&gt;=0,BB204&lt;=2),"0 a 2",AND(BB204&gt;=2.5,BB204&lt;=4.5),"2,5 a 4,5",AND(BB204&gt;=5,BB204&lt;=7),"5 a 7",AND(BB204&gt;=7.5,BB204&lt;=9.5),"7,5 a 9,5",AND(BB204&gt;=10,BB204&lt;=12),"10 a 12",AND(BB204&gt;=12.5,BB204&lt;=14.5),"12,5 a 14,5",BB204=15,"15",AND(BB204&gt;=15.5,BB204&lt;=17.5),"15,5 a 17,5",AND(BB204&gt;=18,BB204&lt;=20),"18 a 20",AND(BB204&gt;=20.5,BB204&lt;=22.5),"20,5 a 22,5",AND(BB204&gt;=23,BB204&lt;=25),"23 a 25",TRUE(),"Fuera de rango"))</f>
        <v>0 a 2</v>
      </c>
      <c r="BD204" s="11" t="n">
        <f aca="false" t="array" ref="BD204">IF(BC204="","",_xlfn.IFS(BC204="0 a 2",1,BC204="2,5 a 4,5",2,BC204="5 a 7",3,BC204="7,5 a 9,5",4,BC204="10 a 12",5,BC204="12,5 a 14,5",6,BC204="15","NORMA",BC204="15,5 a 17,5",7,BC204="18 a 20",8,BC204="20,5 a 22,5",9,BC204="23 a 25",10,TRUE(),"Fuera de rango"))</f>
        <v>1</v>
      </c>
      <c r="BE204" s="9" t="n">
        <v>35</v>
      </c>
      <c r="BF204" s="10" t="str">
        <f aca="false">IF(BE204="","",IF(AND(BE204&gt;=-20,BE204&lt;=-10),"-20 a -10",IF(AND(BE204&gt;=-9.5,BE204&lt;=0.5),"-9,5 a 0,5",IF(AND(BE204&gt;=1,BE204&lt;=11),"1 a 11",IF(AND(BE204&gt;=11.5,BE204&lt;=20.5),"11,5 a 20,5",IF(BE204=21,"21",IF(AND(BE204&gt;=21.5,BE204&lt;=31.5),"21,5 a 31,5",IF(AND(BE204&gt;=32,BE204&lt;=42),"32 a 42","Fuera de rango"))))))))</f>
        <v>32 a 42</v>
      </c>
      <c r="BG204" s="11" t="n">
        <f aca="false">IF(BF204="","",IF(BF204="-20 a -10",1,IF(BF204="-9,5 a 0,5",2,IF(BF204="1 a 11",3,IF(BF204="11,5 a 20,5",4,IF(BF204="21","NORMA",IF(BF204="21,5 a 31,5",5,IF(BF204="32 a 42",6,""))))))))</f>
        <v>6</v>
      </c>
      <c r="BH204" s="9" t="n">
        <v>18</v>
      </c>
      <c r="BI204" s="10" t="str">
        <f aca="false">IF(BH204="","",IF(AND(BH204&gt;=-20,BH204&lt;=-15),"-20 a -15",IF(AND(BH204&gt;=-14.5,BH204&lt;=-9.5),"-14,5 a -9,5",IF(AND(BH204&gt;=-9,BH204&lt;=-4),"-9 a -4",IF(AND(BH204&gt;=-3.5,BH204&lt;=2.5),"-3,5 a 2,5",IF(AND(BH204&gt;=3,BH204&lt;=8),"3 a 8",IF(AND(BH204&gt;=8.5,BH204&lt;=14.5),"8,5 a 14,5",IF(BH204=15,"15",IF(AND(BH204&gt;=15.5,BH204&lt;=20.5),"15,5 a 20,5",IF(AND(BH204&gt;=21,BH204&lt;=26),"21 a 26","Fuera de rango"))))))))))</f>
        <v>15,5 a 20,5</v>
      </c>
      <c r="BJ204" s="11" t="n">
        <f aca="false">IF(BI204="","",IF(BI204="-20 a -15",1,IF(BI204="-14,5 a -9,5",2,IF(BI204="-9 a -4",3,IF(BI204="-3,5 a 2,5",4,IF(BI204="3 a 8",5,IF(BI204="8,5 a 14,5",6,IF(BI204="15","NORMA",IF(BI204="15,5 a 20,5",7,IF(BI204="21 a 26",8,IF(BI204="26,5 a 31,5",9,"")))))))))))</f>
        <v>7</v>
      </c>
      <c r="BK204" s="9" t="n">
        <v>0</v>
      </c>
      <c r="BL204" s="10" t="str">
        <f aca="false">IF(BK204="","",IF(AND(BK204&gt;=0,BK204&lt;=2),"0 - 2",IF(AND(BK204&gt;=2.5,BK204&lt;=4.5),"2,5 - 4,5",IF(AND(BK204&gt;=5,BK204&lt;=7),"5 - 7",IF(AND(BK204&gt;=7.5,BK204&lt;=9.5),"7,5 - 9,5",IF(AND(BK204&gt;=10,BK204&lt;=12),"10 - 12",IF(AND(BK204&gt;=12.5,BK204&lt;=13.5),"12,5 - 13,5",IF(BK204=14,"14",IF(AND(BK204&gt;=14.5,BK204&lt;=16.5),"14,5 - 16,5",IF(AND(BK204&gt;=17,BK204&lt;=19),"17 - 19",IF(AND(BK204&gt;=19.5,BK204&lt;=21.5),"19,5 - 21,5",IF(AND(BK204&gt;=22,BK204&lt;=24),"22 - 24",IF(AND(BK204&gt;=24.5,BK204&lt;=26.5),"24,5 - 26,5",IF(AND(BK204&gt;=27,BK204&lt;=29),"27 - 29",IF(AND(BK204&gt;=29.5,BK204&lt;=30),"29,5 - 30","Fuera de rango")))))))))))))))</f>
        <v>0 - 2</v>
      </c>
      <c r="BM204" s="11" t="n">
        <f aca="false">IF(BL204="","",IF(BL204="0 - 2",1,IF(BL204="2,5 - 4,5",2,IF(BL204="5 - 7",3,IF(BL204="7,5 - 9,5",4,IF(BL204="10 - 12",5,IF(BL204="12,5 - 13,5",6,IF(BL204="14","NORMA",IF(BL204="14,5 - 16,5",7,IF(BL204="17 - 19",8,IF(BL204="19,5 - 21,5",9,IF(BL204="22 - 24",10,IF(BL204="24,5 - 26,5",11,IF(BL204="27 - 29",12,IF(BL204="29,5 - 30",13,"")))))))))))))))</f>
        <v>1</v>
      </c>
      <c r="BN204" s="9" t="n">
        <v>15</v>
      </c>
      <c r="BO204" s="10" t="str">
        <f aca="false">IF(BN204="","",IF(AND(BN204&gt;=-20,BN204&lt;=-10),"-20 a -10",IF(AND(BN204&gt;=-9.5,BN204&lt;=0.5),"-9,5 a 0,5",IF(AND(BN204&gt;=1,BN204&lt;=11),"1 a 11",IF(AND(BN204&gt;=11.5,BN204&lt;=21.5),"11,5 a 21,5",IF(BN204=22,"22",IF(AND(BN204&gt;=22.5,BN204&lt;=32.5),"22,5 a 32,5",IF(AND(BN204&gt;=33,BN204&lt;=43),"33 a 43","Fuera de rango"))))))))</f>
        <v>11,5 a 21,5</v>
      </c>
      <c r="BP204" s="11" t="n">
        <f aca="false">IF(BO204="","",IF(BO204="-20 a -10",1,IF(BO204="-9,5 a 0,5",2,IF(BO204="1 a 11",3,IF(BO204="11,5 a 21,5",4,IF(BO204="22","NORMA",IF(BO204="22,5 a 32,5",5,IF(BO204="33 a 43",6,""))))))))</f>
        <v>4</v>
      </c>
      <c r="BQ204" s="9" t="n">
        <v>3</v>
      </c>
      <c r="BR204" s="10" t="str">
        <f aca="false">IF(BQ204="","",IF(AND(BQ204&gt;=-20,BQ204&lt;=-15),"-20 a -15",IF(AND(BQ204&gt;=-14.5,BQ204&lt;=-9.5),"-14,5 a -9,5",IF(AND(BQ204&gt;=-9,BQ204&lt;=-4),"-9 a -4",IF(AND(BQ204&gt;=-3.5,BQ204&lt;=2.5),"-3,5 a 2,5",IF(AND(BQ204&gt;=3,BQ204&lt;=8),"3 a 8",IF(AND(BQ204&gt;=8.5,BQ204&lt;=13.5),"8,5 a 13,5",IF(AND(BQ204&gt;=14,BQ204&lt;=17.5),"14 a 17,5",IF(BQ204=18,"18",IF(AND(BQ204&gt;=18.5,BQ204&lt;=23.5),"18,5 a 23,5",IF(AND(BQ204&gt;=24,BQ204&lt;=29),"24 a 29",IF(AND(BQ204&gt;=29.5,BQ204&lt;=34.5),"29,5 a 34,5",IF(AND(BQ204&gt;=35,BQ204&lt;=40),"35 a 40","Fuera de rango")))))))))))))</f>
        <v>3 a 8</v>
      </c>
      <c r="BS204" s="11" t="n">
        <f aca="false">IF(BR204="","",IF(BR204="-20 a -15",1,IF(BR204="-14,5 a -9,5",2,IF(BR204="-9 a -4",3,IF(BR204="-3,5 a 2,5",4,IF(BR204="3 a 8",5,IF(BR204="8,5 a 13,5",6,IF(BR204="14 a 17,5",7,IF(BR204="18","NORMA",IF(BR204="18,5 a 23,5",8,IF(BR204="24 a 29",9,IF(BR204="29,5 a 34,5",10,IF(BR204="35 a 40",11,"")))))))))))))</f>
        <v>5</v>
      </c>
      <c r="BT204" s="9" t="n">
        <v>0</v>
      </c>
      <c r="BU204" s="10" t="str">
        <f aca="false">IF(BT204="","",IF(AND(BT204&gt;=-20,BT204&lt;=-18),"-20 a -18",IF(AND(BT204&gt;=-17.5,BT204&lt;=-15.5),"-17,5 a -15,5",IF(AND(BT204&gt;=-15,BT204&lt;=-13),"-15 a -13",IF(AND(BT204&gt;=-12.5,BT204&lt;=-10.5),"-12,5 a -10,5",IF(AND(BT204&gt;=-10,BT204&lt;=-8),"-10 a -8",IF(AND(BT204&gt;=-7.5,BT204&lt;=-5.5),"-7,5 a -5,5",IF(AND(BT204&gt;=-5,BT204&lt;=-3),"-5 a -3",IF(AND(BT204&gt;=-2.5,BT204&lt;=-0.5),"-2,5 a -0,5",IF(BT204=0,"0",IF(AND(BT204&gt;=0.5,BT204&lt;=2.5),"0,5 a 2,5",IF(AND(BT204&gt;=3,BT204&lt;=5),"3 a 5",IF(AND(BT204&gt;=5.5,BT204&lt;=7.5),"5,5 a 7,5",IF(AND(BT204&gt;=8,BT204&lt;=10),"8 a 10",IF(AND(BT204&gt;=10.5,BT204&lt;=12.5),"10,5 a 12,5",IF(AND(BT204&gt;=13,BT204&lt;=15),"13 a 15",IF(AND(BT204&gt;=15.5,BT204&lt;=17.5),"15,5 a 17,5",IF(AND(BT204&gt;=18,BT204&lt;=20),"18 a 20","Fuera de rango"))))))))))))))))))</f>
        <v>0</v>
      </c>
      <c r="BV204" s="11" t="str">
        <f aca="false">IF(BT204="","",IF(BT204=0,"NORMA",IF(AND(BT204&gt;=-20,BT204&lt;=-18),2,IF(AND(BT204&gt;=-17.5,BT204&lt;=-15.5),2,IF(AND(BT204&gt;=-15,BT204&lt;=-13),3,IF(AND(BT204&gt;=-12.5,BT204&lt;=-10.5),4,IF(AND(BT204&gt;=-10,BT204&lt;=-8),5,IF(AND(BT204&gt;=-7.5,BT204&lt;=-5.5),6,IF(AND(BT204&gt;=-5,BT204&lt;=-3),7,IF(AND(BT204&gt;=-2.5,BT204&lt;=-0.5),8,IF(AND(BT204&gt;=0.5,BT204&lt;=2.5),9,IF(AND(BT204&gt;=3,BT204&lt;=5),10,IF(AND(BT204&gt;=5.5,BT204&lt;=7.5),11,IF(AND(BT204&gt;=8,BT204&lt;=10),12,IF(AND(BT204&gt;=10.5,BT204&lt;=12.5),13,IF(AND(BT204&gt;=13,BT204&lt;=15),14,IF(AND(BT204&gt;=15.5,BT204&lt;=17.5),15,IF(AND(BT204&gt;=18,BT204&lt;=20),16,"Fuera de rango"))))))))))))))))))</f>
        <v>NORMA</v>
      </c>
      <c r="BW204" s="9" t="n">
        <v>-3.25</v>
      </c>
      <c r="BX204" s="10" t="n">
        <f aca="false">18.5- (0.3*H204)</f>
        <v>11.3</v>
      </c>
      <c r="BY204" s="10" t="n">
        <f aca="false">(BW204)-(BX204)</f>
        <v>-14.55</v>
      </c>
      <c r="BZ204" s="10" t="str">
        <f aca="false">IF(BY204="","",IF(BY204&lt;-27.5,"De -30 a -28",IF(BY204&lt;-25,"De -27,5 a -25,5",IF(BY204&lt;-22.5,"De -25 a -23",IF(BY204&lt;-20,"De -22,5 a -20,5",IF(BY204&lt;-17.5,"De -20 a -18",IF(BY204&lt;-15,"De -17,5 a -15,5",IF(BY204&lt;-12.5,"De -15 a -13",IF(BY204&lt;-10,"De -12,5 a -10,5",IF(BY204&lt;-7.5,"De -10 a -8",IF(BY204&lt;-5,"De -7,5 a -5,5",IF(BY204&lt;-2.5,"De -5 a -3",IF(BY204&lt;0,"De -2,5 a -0,5",IF(BY204&lt;2.5,"De 0 a 2",IF(BY204&lt;5,"De 2,5 a 4,5",IF(BY204&lt;7.5,"De 5 a 7",IF(BY204&lt;10,"De 7,5 a 9,5",IF(BY204&lt;12.5,"De 10 a 12",IF(BY204&lt;15,"De 12,5 a 14,5",IF(BY204&lt;17.5,"De 15 a 17",IF(BY204&lt;20,"De 17,5 a 19,5",IF(BY204&lt;22.5,"De 20 a 22",IF(BY204&lt;25,"De 22,5 a 24,5",IF(BY204&lt;27.5,"De 25 a 27","De 27,5 a 30"))))))))))))))))))))))))</f>
        <v>De -15 a -13</v>
      </c>
      <c r="CA204" s="12" t="n">
        <f aca="false">IF(BY204="","",IF(BY204&lt;=-28,1,IF(BY204&lt;=-25.5,2,IF(BY204&lt;=-23,3,IF(BY204&lt;=-20.5,4,IF(BY204&lt;=-18,5,IF(BY204&lt;=-15.5,6,IF(BY204&lt;=-13,7,IF(BY204&lt;=-10.5,8,IF(BY204&lt;=-8,9,IF(BY204&lt;=-5.5,10,IF(BY204&lt;=-3,11,IF(BY204&lt;=-0.5,12,IF(BY204&lt;=2,13,IF(BY204&lt;=4.5,14,IF(BY204&lt;=7,15,IF(BY204&lt;=9.5,16,IF(BY204&lt;=12,17,IF(BY204&lt;=14.5,18,IF(BY204&lt;=17,19,IF(BY204&lt;=19.5,20,IF(BY204&lt;=22,21,IF(BY204&lt;=24.5,22,IF(BY204&lt;=27,23,IF(BY204&lt;=30,24,"Fuera de rango")))))))))))))))))))))))))</f>
        <v>7</v>
      </c>
      <c r="CB204" s="9" t="n">
        <v>-3.25</v>
      </c>
      <c r="CC204" s="10" t="n">
        <f aca="false">18.5- (0.3*H204)</f>
        <v>11.3</v>
      </c>
      <c r="CD204" s="10" t="n">
        <f aca="false">(CB204)-(CC204)</f>
        <v>-14.55</v>
      </c>
      <c r="CE204" s="10" t="str">
        <f aca="false">IF(CD204="","",IF(CD204&lt;-27.5,"De -30 a -28",IF(CD204&lt;-25,"De -27,5 a -25,5",IF(CD204&lt;-22.5,"De -25 a -23",IF(CD204&lt;-20,"De -22,5 a -20,5",IF(CD204&lt;-17.5,"De -20 a -18",IF(CD204&lt;-15,"De -17,5 a -15,5",IF(CD204&lt;-12.5,"De -15 a -13",IF(CD204&lt;-10,"De -12,5 a -10,5",IF(CD204&lt;-7.5,"De -10 a -8",IF(CD204&lt;-5,"De -7,5 a -5,5",IF(CD204&lt;-2.5,"De -5 a -3",IF(CD204&lt;0,"De -2,5 a -0,5",IF(CD204&lt;=2,"De 0 a 2",IF(CD204&lt;=4.5,"De 2,5 a 4,5",IF(CD204&lt;=7,"De 5 a 7",IF(CD204&lt;=9.5,"De 7,5 a 9,5",IF(CD204&lt;=12,"De 10 a 12",IF(CD204&lt;=14.5,"De 12,5 a 14,5",IF(CD204&lt;=17,"De 15 a 17",IF(CD204&lt;=19.5,"De 17,5 a 19,5",IF(CD204&lt;=22,"De 20 a 22",IF(CD204&lt;=24.5,"De 22,5 a 24,5",IF(CD204&lt;=27,"De 25 a 27","De 27,5 a 30"))))))))))))))))))))))))</f>
        <v>De -15 a -13</v>
      </c>
      <c r="CF204" s="12" t="n">
        <f aca="false">IF(CD204="","",IF(CD204&lt;-27.5,1,IF(CD204&lt;-25,2,IF(CD204&lt;-22.5,3,IF(CD204&lt;-20,4,IF(CD204&lt;-17.5,5,IF(CD204&lt;-15,6,IF(CD204&lt;-12.5,7,IF(CD204&lt;-10,8,IF(CD204&lt;-7.5,9,IF(CD204&lt;-5,10,IF(CD204&lt;-2.5,11,IF(CD204&lt;0,12,IF(CD204&lt;2.5,13,IF(CD204&lt;5,14,IF(CD204&lt;7.5,15,IF(CD204&lt;10,16,IF(CD204&lt;12.5,17,IF(CD204&lt;15,18,IF(CD204&lt;17.5,19,IF(CD204&lt;20,20,IF(CD204&lt;22.5,21,IF(CD204&lt;25,22,IF(CD204&lt;27.5,23,24))))))))))))))))))))))))</f>
        <v>7</v>
      </c>
      <c r="CG204" s="9" t="n">
        <v>-2.75</v>
      </c>
      <c r="CH204" s="10" t="str">
        <f aca="false">IF(CG204="","",IF(AND(CG204&gt;=-10,CG204&lt;=-9.5),"-10 a -9,5",IF(AND(CG204&gt;-9.5,CG204&lt;=-8.5),"-9 a -8,5",IF(AND(CG204&gt;-8.5,CG204&lt;=-7.5),"-8 a -7,5",IF(AND(CG204&gt;-7.5,CG204&lt;=-6.5),"-7 a -6,5",IF(AND(CG204&gt;-6.5,CG204&lt;=-5.5),"-6 a -5,5",IF(AND(CG204&gt;-5.5,CG204&lt;=-4.5),"-5 a -4,5",IF(AND(CG204&gt;-4.5,CG204&lt;=-3.5),"-4 a -3,5",IF(AND(CG204&gt;-3.5,CG204&lt;=-2.5),"-3 a -2,5",IF(CG204=-2.25,"-2,25",IF(AND(CG204&gt;-2.5,CG204&lt;=-1.5),"-2 a -1,5",IF(AND(CG204&gt;-1.5,CG204&lt;=-0.5),"-1 a -0,5",IF(AND(CG204&gt;-0.5,CG204&lt;=0.5),"0 a 0,5",IF(AND(CG204&gt;0.5,CG204&lt;=1.5),"1 a 1,5",IF(AND(CG204&gt;1.5,CG204&lt;=2.5),"2 a 2,5",IF(AND(CG204&gt;2.5,CG204&lt;=3.5),"3 a 3,5",IF(AND(CG204&gt;3.5,CG204&lt;=4.5),"4 a 4,5",IF(AND(CG204&gt;4.5,CG204&lt;=5.5),"5 a 5,5",IF(AND(CG204&gt;5.5,CG204&lt;=6.5),"6 a 6,5",IF(AND(CG204&gt;6.5,CG204&lt;=7.5),"7 a 7,5",IF(AND(CG204&gt;7.5,CG204&lt;=8.5),"8 a 8,5",IF(AND(CG204&gt;8.5,CG204&lt;=9.5),"9 a 9,5",IF(CG204&gt;=10,"10","Fuera de rango")))))))))))))))))))))))</f>
        <v>-3 a -2,5</v>
      </c>
      <c r="CI204" s="11" t="n">
        <f aca="false">IF(CG204="","",IF(CG204=-2.25,"NORMA",IF(CG204&lt;=-9.5,1,IF(CG204&lt;=-8.5,2,IF(CG204&lt;=-7.5,3,IF(CG204&lt;=-6.5,4,IF(CG204&lt;=-5.5,5,IF(CG204&lt;=-4.5,6,IF(CG204&lt;=-3.5,7,IF(CG204&lt;=-2.5,8,IF(CG204&lt;=-1.5,9,IF(CG204&lt;=-0.5,10,IF(CG204&lt;=0.5,11,IF(CG204&lt;=1.5,12,IF(CG204&lt;=2.5,13,IF(CG204&lt;=3.5,14,IF(CG204&lt;=4.5,15,IF(CG204&lt;=5.5,16,IF(CG204&lt;=6.5,17,IF(CG204&lt;=7.5,18,IF(CG204&lt;=8.5,19,IF(CG204&lt;=9.5,20,IF(CG204=10,21,"Fuera de rango")))))))))))))))))))))))</f>
        <v>8</v>
      </c>
      <c r="CJ204" s="9" t="n">
        <v>2.25</v>
      </c>
      <c r="CK204" s="10" t="str">
        <f aca="false">IF(CJ204="","",IF(AND(CJ204&gt;=-6,CJ204&lt;=-5.5),"-6 a -5,5",IF(AND(CJ204&gt;-5.5,CJ204&lt;=-4.5),"-5 a -4,5",IF(AND(CJ204&gt;-4.5,CJ204&lt;=-3.5),"-4 a -3,5",IF(AND(CJ204&gt;-3.5,CJ204&lt;=-2.5),"-3 a -2,5",IF(AND(CJ204&gt;-2.5,CJ204&lt;=-1.5),"-2 a -1,5",IF(AND(CJ204&gt;-1.5,CJ204&lt;=-0.5),"-1 a -0,5",IF(AND(CJ204&gt;-0.5,CJ204&lt;=0.5),"0 a 0,5",IF(AND(CJ204&gt;0.5,CJ204&lt;=1.5),"1 a 1,5",IF(AND(CJ204&gt;1.5,CJ204&lt;2.5),"2",IF(AND(CJ204&gt;=2.5,CJ204&lt;=3),"2,5 a 3",IF(AND(CJ204&gt;3,CJ204&lt;=4),"3,5 a 4",IF(AND(CJ204&gt;4,CJ204&lt;=5),"4,5 a 5",IF(AND(CJ204&gt;5,CJ204&lt;=6),"5,5 a 6",IF(AND(CJ204&gt;6,CJ204&lt;=7),"6,5 a 7",IF(AND(CJ204&gt;7,CJ204&lt;=8),"7,5 a 8",IF(AND(CJ204&gt;8,CJ204&lt;=9.5),"8,5 a 9,5",IF(CJ204=10,"10","Fuera de rango"))))))))))))))))))</f>
        <v>2</v>
      </c>
      <c r="CL204" s="11" t="str">
        <f aca="false">IF(CK204="","",IF(OR(CK204="-6 a -5,5",CK204="-6 - -5,5"),1,IF(OR(CK204="-5 a -4,5",CK204="-5 - -4,5"),2,IF(OR(CK204="-4 a -3,5",CK204="-4 - -3,5"),3,IF(OR(CK204="-3 a -2,5",CK204="-3 - -2,5"),4,IF(OR(CK204="-2 a -1,5",CK204="-2 - -1,5"),5,IF(OR(CK204="-1 a -0,5",CK204="-1 - -0,5"),6,IF(OR(CK204="0 a 0,5",CK204="0 - 0,5"),7,IF(OR(CK204="1 a 1,5",CK204="1 - 1,5"),8,IF(CK204="2","NORMA",IF(OR(CK204="2,5 a 3",CK204="2,5 - 3"),9,IF(OR(CK204="3,5 a 4",CK204="3,5 - 4"),10,IF(OR(CK204="4,5 a 5",CK204="4,5 - 5"),11,IF(OR(CK204="5,5 a 6",CK204="5,5 - 6"),12,IF(OR(CK204="6,5 a 7",CK204="6,5 - 7"),13,IF(OR(CK204="7,5 a 8",CK204="7,5 - 8"),14,IF(OR(CK204="8,5 a 9",CK204="8,5 - 9,5",CK204="9 a 9,5"),15,IF(CK204="10",15,IF(OR(CK204="0,5 a 1",CK204="0,5 - 1"),7,"Fuera de rango")))))))))))))))))))</f>
        <v>NORMA</v>
      </c>
      <c r="CM204" s="10" t="n">
        <v>0</v>
      </c>
      <c r="CN204" s="10" t="str">
        <f aca="false">IF(CM204=0,"0", " ")</f>
        <v>0</v>
      </c>
      <c r="CO204" s="10" t="str">
        <f aca="false">IF(CM204&gt;0,"EME"," ")</f>
        <v> </v>
      </c>
      <c r="CP204" s="10" t="n">
        <v>0</v>
      </c>
      <c r="CQ204" s="10" t="str">
        <f aca="false">IF(CP204&gt;0,"0", " ")</f>
        <v> </v>
      </c>
      <c r="CR204" s="10" t="str">
        <f aca="false">IF(CP204&gt;0,"EME"," ")</f>
        <v> </v>
      </c>
      <c r="CS204" s="9" t="n">
        <v>0</v>
      </c>
      <c r="CT204" s="10" t="str">
        <f aca="false">IF(CS204&gt;0,"1", " ")</f>
        <v> </v>
      </c>
      <c r="CU204" s="10" t="str">
        <f aca="false">IF(CS204&gt;0,"HIP"," ")</f>
        <v> </v>
      </c>
      <c r="CV204" s="9" t="n">
        <v>0</v>
      </c>
      <c r="CW204" s="10" t="str">
        <f aca="false">IF(CV204&gt;0,"1", " ")</f>
        <v> </v>
      </c>
      <c r="CX204" s="10" t="str">
        <f aca="false">IF(CV204&gt;0,"HIP"," ")</f>
        <v> </v>
      </c>
      <c r="CY204" s="9" t="n">
        <v>-3.25</v>
      </c>
      <c r="CZ204" s="11" t="str">
        <f aca="false">IF(CY204&lt;0,"2"," ")</f>
        <v>2</v>
      </c>
      <c r="DA204" s="11" t="str">
        <f aca="false">IF(CY204&lt;0,"MIO"," ")</f>
        <v>MIO</v>
      </c>
      <c r="DB204" s="9" t="n">
        <v>-3</v>
      </c>
      <c r="DC204" s="11" t="str">
        <f aca="false">IF(DB204&lt;0,"2"," ")</f>
        <v>2</v>
      </c>
      <c r="DD204" s="11" t="str">
        <f aca="false">IF(DB204&lt;0,"MIO"," ")</f>
        <v>MIO</v>
      </c>
      <c r="DE204" s="9" t="n">
        <v>0</v>
      </c>
      <c r="DF204" s="11" t="str">
        <f aca="false">IF(DE204&lt;0,"3"," ")</f>
        <v> </v>
      </c>
      <c r="DG204" s="11" t="str">
        <f aca="false">IF(DE204&lt;0,"AST"," ")</f>
        <v> </v>
      </c>
      <c r="DH204" s="9" t="n">
        <v>0</v>
      </c>
      <c r="DI204" s="11" t="str">
        <f aca="false">IF(DH204&lt;0,"3"," ")</f>
        <v> </v>
      </c>
      <c r="DJ204" s="11" t="str">
        <f aca="false">IF(DH204&lt;0,"AST"," ")</f>
        <v> </v>
      </c>
      <c r="DK204" s="9" t="n">
        <v>0</v>
      </c>
      <c r="DL204" s="10" t="str">
        <f aca="false">IF(DK204&gt;0,"4"," ")</f>
        <v> </v>
      </c>
      <c r="DM204" s="10" t="str">
        <f aca="false">IF(DK204&gt;0,"PRE"," ")</f>
        <v> </v>
      </c>
      <c r="DN204" s="9" t="n">
        <v>0</v>
      </c>
      <c r="DO204" s="10" t="str">
        <f aca="false">IF(DN204&gt;0,"4"," ")</f>
        <v> </v>
      </c>
      <c r="DP204" s="10" t="str">
        <f aca="false">IF(DN204&gt;0,"PRE"," ")</f>
        <v> </v>
      </c>
      <c r="DQ204" s="12" t="n">
        <v>1</v>
      </c>
      <c r="DR204" s="12" t="n">
        <v>1</v>
      </c>
      <c r="DS204" s="12" t="str">
        <f aca="false">CONCATENATE(CO204,CU204,DA204,DG204,DM204)</f>
        <v>  MIO  </v>
      </c>
      <c r="DT204" s="10" t="str">
        <f aca="false" t="array" ref="DT204">_xlfn.IFS(DS204="EME    ","0", DS204=" HIP   ","1", DS204="  MIO  ","2", DS204="   AST ","3", DS204="    PRE","4", DS204="EME   PRE","5", DS204=" HIP  PRE","6", DS204=" HIP AST ","7", DS204="  MIO PRE","8", DS204="  MIOAST ","9", DS204="   ASTPRE","10",DS204=" HIP ASTPRE","11", DS204="  MIOASTPRE","12", DS204="     ","0")</f>
        <v>2</v>
      </c>
      <c r="DU204" s="1" t="s">
        <v>154</v>
      </c>
      <c r="DV204" s="1" t="str">
        <f aca="false" t="array" ref="DV204">_xlfn.IFS(DU204="SI","2", DU204="NO","1")</f>
        <v>1</v>
      </c>
      <c r="DW204" s="10" t="n">
        <v>0</v>
      </c>
      <c r="DX204" s="11" t="str">
        <f aca="false">IF(DW204=0,"1","2")</f>
        <v>1</v>
      </c>
      <c r="DY204" s="11" t="str">
        <f aca="false" t="array" ref="DY204">_xlfn.IFS(DW204=0,"0", DW204=0.25, "1", DW204=0.5,"2", DW204=0.75,"3", DW204=1,"4",DW204=1.25,"5", DW204=1.5,"6", DW204=1.75,"7", DW204=2,"8")</f>
        <v>0</v>
      </c>
      <c r="DZ204" s="10" t="n">
        <v>0</v>
      </c>
      <c r="EA204" s="11" t="str">
        <f aca="false">IF(DZ204=0,"1","2")</f>
        <v>1</v>
      </c>
      <c r="EB204" s="11" t="str">
        <f aca="false" t="array" ref="EB204">_xlfn.IFS(DZ204=0,"0", DZ204=0.25, "1", DZ204=0.5,"2", DZ204=0.75,"3", DZ204=1,"4",DZ204=1.25,"5", DZ204=1.5,"6", DZ204=1.75,"7", DZ204=2,"8")</f>
        <v>0</v>
      </c>
      <c r="EC204" s="10" t="n">
        <v>-0.25</v>
      </c>
      <c r="ED204" s="10" t="str">
        <f aca="false">IF(EC204=0,"1","2")</f>
        <v>2</v>
      </c>
      <c r="EE204" s="11" t="str">
        <f aca="false" t="array" ref="EE204">_xlfn.IFS(EC204=0,"0", EC204=-0.25, "1", EC204=-0.5,"2", EC204=-0.75,"3", EC204=-1,"4",EC204=-1.25,"5", EC204=-1.5,"6", EC204=-1.75,"7", EC204=-2,"8", EC204=-2.25,"9",EC204=-2.5,"10", EC204=-2.75,"11", EC204=-3,"12", EC204=-3.25,"13", EC204=-3.5,"14", EC204=-3.75,"15",EC204=-4,"16")</f>
        <v>1</v>
      </c>
      <c r="EF204" s="10" t="n">
        <v>-0.5</v>
      </c>
      <c r="EG204" s="10" t="str">
        <f aca="false">IF(EF204=0,"1","2")</f>
        <v>2</v>
      </c>
      <c r="EH204" s="11" t="str">
        <f aca="false" t="array" ref="EH204">_xlfn.IFS(EF204=0,"0", EF204=-0.25, "1", EF204=-0.5,"2", EF204=-0.75,"3", EF204=-1,"4",EF204=-1.25,"5", EF204=-1.5,"6", EF204=-1.75,"7", EF204=-2,"8", EF204=-2.25,"9",EF204=-2.5,"10", EF204=-2.75,"11", EF204=-3,"12", EF204=-3.25,"13", EF204=-3.5,"14", EF204=-3.75,"15",EF204=-4,"16")</f>
        <v>2</v>
      </c>
      <c r="EI204" s="10" t="n">
        <v>0</v>
      </c>
      <c r="EJ204" s="11" t="str">
        <f aca="false">IF(EI204=0,"1","2")</f>
        <v>1</v>
      </c>
      <c r="EK204" s="11" t="str">
        <f aca="false" t="array" ref="EK204">_xlfn.IFS(EI204=0,"0", EI204=-0.25, "1", EI204=-0.5,"2", EI204=-0.75,"3", EI204=-1,"4",EI204=-1.25,"5", EI204=-1.5,"6", EI204=-1.75,"7", EI204=-2,"8", EI204=-2.25,"9", EI204=-2.25,"9",EI204=-2.5,"10", EI204=-2.75,"11", EI204=-3,"12", EI204=-3.25,"13", EI204=-3.5,"14", EI204=-3.75,"15",EI204=-4,"16", EI204=0.25, "17", EI204=0.5, "18")</f>
        <v>0</v>
      </c>
      <c r="EL204" s="10" t="n">
        <v>0</v>
      </c>
      <c r="EM204" s="11" t="str">
        <f aca="false">IF(EL204=0,"1","2")</f>
        <v>1</v>
      </c>
      <c r="EN204" s="11" t="str">
        <f aca="false" t="array" ref="EN204">_xlfn.IFS(EL204=0.25,"17",EL204=0.5,"18", EL204=0,"0", EL204=-0.25, "1", EL204=-0.5,"2", EL204=-0.75,"3", EL204=-1,"4",EL204=-1.25,"5", EL204=-1.5,"6", EL204=-1.75,"7", EL204=-2,"8",EL204= -2.25,"9",EL204=-2.5,"10",EL204= -2.75,"11",EL204= -3,"12",EL204= -3.25,"13",EL204= -3.5,"14",EL204= -3.75,"15",EL204=-4,"16")</f>
        <v>0</v>
      </c>
      <c r="EO204" s="10" t="n">
        <v>0</v>
      </c>
      <c r="EP204" s="11" t="str">
        <f aca="false">IF(EO204=0,"1","2")</f>
        <v>1</v>
      </c>
      <c r="EQ204" s="11" t="str">
        <f aca="false" t="array" ref="EQ204">_xlfn.IFS(EO204=0,"0", EO204=0.25, "1", EO204=0.5,"2", EO204=0.75,"3", EO204=1,"4",EO204=1.25,"5", EO204=1.5,"6", EO204=1.75,"7", EO204=2,"8", EO204=2.25,"9", EO204=2.25,"9",EO204=2.5,"10", EO204=2.75,"11", EO204=3,"12", EO204=3.25,"13", EO204=3.5,"14", EO204=3.75,"15",EO204=4,"16", EO204=-0.25, "17", bq=-0.5, "18")</f>
        <v>0</v>
      </c>
      <c r="ER204" s="10" t="n">
        <v>0</v>
      </c>
      <c r="ES204" s="11" t="str">
        <f aca="false">IF(ER204=0,"1","2")</f>
        <v>1</v>
      </c>
      <c r="ET204" s="11" t="str">
        <f aca="false" t="array" ref="ET204">_xlfn.IFS(ER204=0,"0", ER204=0.25, "1", ER204=0.5,"2", ER204=0.75,"3", ER204=1,"4",ER204=1.25,"5", ER204=1.5,"6", ER204=1.75,"7", ER204=2,"8", ER204=2.25,"9", ER204=2.25,"9",ER204=2.5,"10", ER204=2.75,"11", ER204=3,"12", ER204=3.25,"13", ER204=3.5,"14", ER204=3.75,"15",ER204=4,"16", ER204=-0.25, "17", bq=-0.5, "18")</f>
        <v>0</v>
      </c>
      <c r="EU204" s="13" t="n">
        <v>24</v>
      </c>
      <c r="EV204" s="14" t="str">
        <f aca="false">VLOOKUP(EU204,LEYENDA!$G$2:$H$8,2,TRUE())</f>
        <v>19-24</v>
      </c>
      <c r="EW204" s="14" t="str">
        <f aca="false" t="array" ref="EW204">_xlfn.IFS(EV204="0-5","1", EV204="6-12","2", EV204="13-18","3", EV204="19-24","4", EV204="25-36","5", EV204="37-48","6", EV204="49-60","7")</f>
        <v>4</v>
      </c>
    </row>
    <row r="205" customFormat="false" ht="13.5" hidden="false" customHeight="false" outlineLevel="0" collapsed="false">
      <c r="A205" s="1" t="n">
        <v>62</v>
      </c>
      <c r="B205" s="35" t="n">
        <v>2</v>
      </c>
      <c r="C205" s="33" t="n">
        <v>35955</v>
      </c>
      <c r="D205" s="6"/>
      <c r="E205" s="5" t="str">
        <f aca="false">VLOOKUP(A205,'286'!$A$3:$J$600,10,FALSE())</f>
        <v>LÓPEZ HERNÁN, MIGUEL ÁNGEL</v>
      </c>
      <c r="F205" s="4" t="str">
        <f aca="false">VLOOKUP(A205,'286'!$A$3:$I$1768,3,FALSE())</f>
        <v>LOHERMI</v>
      </c>
      <c r="G205" s="6" t="n">
        <f aca="false">VLOOKUP(A205,'286'!$A$3:$I$1768,4,FALSE())</f>
        <v>26317</v>
      </c>
      <c r="H205" s="7" t="n">
        <f aca="false">YEAR(C205)-YEAR(G205)</f>
        <v>26</v>
      </c>
      <c r="I205" s="1" t="str">
        <f aca="false">VLOOKUP(H205,LEYENDA!$C$2:$D$6,2,TRUE())</f>
        <v>25-40</v>
      </c>
      <c r="J205" s="5" t="str">
        <f aca="false">VLOOKUP(A205,'286'!$A$3:$I$1768,7,FALSE())</f>
        <v>H</v>
      </c>
      <c r="K205" s="8" t="str">
        <f aca="false">VLOOKUP(A205,'286'!$A$3:$I$1768,2,FALSE())</f>
        <v>OD</v>
      </c>
      <c r="L205" s="4" t="str">
        <f aca="false">VLOOKUP(A205,'286'!$A$3:$I$1768,8,FALSE())</f>
        <v>D</v>
      </c>
      <c r="M205" s="4" t="str">
        <f aca="false">VLOOKUP(A205,'286'!$A$3:$I$1768,9,FALSE())</f>
        <v>I</v>
      </c>
      <c r="N205" s="8" t="str">
        <f aca="false">IF(R205=O205, "MISMA","CONTRARIA")</f>
        <v>CONTRARIA</v>
      </c>
      <c r="O205" s="8" t="str">
        <f aca="false" t="array" ref="O205">_xlfn.IFS(L205="D","1", L205="I","2")</f>
        <v>1</v>
      </c>
      <c r="P205" s="8" t="str">
        <f aca="false" t="array" ref="P205">_xlfn.IFS(K205="OD","1", K205="OI","2")</f>
        <v>1</v>
      </c>
      <c r="Q205" s="1" t="str">
        <f aca="false" t="array" ref="Q205">_xlfn.IFS(J205="M","1", J205="H","2")</f>
        <v>2</v>
      </c>
      <c r="R205" s="8" t="str">
        <f aca="false" t="array" ref="R205">_xlfn.IFS(M205="D","1", M205="I","2")</f>
        <v>2</v>
      </c>
      <c r="S205" s="1" t="str">
        <f aca="false" t="array" ref="S205">_xlfn.IFS(N205="CONTRARIA", "1",N205= "MISMA","2")</f>
        <v>1</v>
      </c>
      <c r="T205" s="1" t="str">
        <f aca="false" t="array" ref="T205">_xlfn.IFS(I205="0-12","1", I205="13-24","2", I205="25-40","3", I205="41-60","4", I205="61-100","5")</f>
        <v>3</v>
      </c>
      <c r="U205" s="9" t="n">
        <v>7</v>
      </c>
      <c r="V205" s="1" t="str">
        <f aca="false">IF(U205="","",IF(AND(U205&gt;=-9,U205&lt;=-6.5),"-9 a -6,5",IF(AND(U205&gt;=-6,U205&lt;=-3.5),"-6 a -3,5",IF(AND(U205&gt;=-3,U205&lt;=-1),"-3 a -1",IF(U205=-0.5,"-0,5",IF(AND(U205&gt;=0,U205&lt;=2.5),"0 a 2,5",IF(AND(U205&gt;=3,U205&lt;=5.5),"3 a 5,5",IF(AND(U205&gt;=6,U205&lt;=8.5),"6 a 8,5",IF(AND(U205&gt;=9,U205&lt;=20),"9 a 20","Fuera de rango")))))))))</f>
        <v>6 a 8,5</v>
      </c>
      <c r="W205" s="11" t="n">
        <f aca="false">IF(V205="","",IF(V205="-9 a -6,5",2,IF(V205="-6 a -3,5",3,IF(V205="-3 a -1",4,IF(V205="-0,5","NORMA",IF(V205="0 a 2,5",5,IF(V205="3 a 5,5",6,IF(V205="6 a 8,5",7,IF(V205="9 a 20",8,"Fuera de rango")))))))))</f>
        <v>7</v>
      </c>
      <c r="X205" s="9" t="n">
        <v>0</v>
      </c>
      <c r="Y205" s="10" t="str">
        <f aca="false">IF(X205="","",IF(AND(X205&gt;=0,X205&lt;=4),"0 a 4",IF(AND(X205&gt;=4.5,X205&lt;=8.5),"4,5 a 8,5",IF(X205=9,"9",IF(AND(X205&gt;=9.5,X205&lt;=13),"9,5 a 13",IF(AND(X205&gt;=13.5,X205&lt;=20),"13,5 a 20",IF(AND(X205&gt;=20.5,X205&lt;=35),"20,5 a 35","Fuera de rango")))))))</f>
        <v>0 a 4</v>
      </c>
      <c r="Z205" s="11" t="n">
        <f aca="false">IF(Y205="","",IF(Y205="0 a 4",1,IF(Y205="4,5 a 8,5",2,IF(Y205="9","NORMA",IF(Y205="9,5 a 13",3,IF(Y205="13,5 a 20",4,IF(Y205="20,5 a 35",5,"Fuera de rango")))))))</f>
        <v>1</v>
      </c>
      <c r="AA205" s="9" t="n">
        <v>16</v>
      </c>
      <c r="AB205" s="10" t="str">
        <f aca="false">IF(AA205="","",IF(AND(AA205&gt;=0,AA205&lt;=9),"0 a 9",IF(AND(AA205&gt;=9.5,AA205&lt;=18.5),"9,5 a 18,5",IF(AA205=19,"19",IF(AND(AA205&gt;=19.5,AA205&lt;=28),"19,5 a 28",IF(AND(AA205&gt;=28.5,AA205&lt;=40),"28,5 a 40","Fuera de rango"))))))</f>
        <v>9,5 a 18,5</v>
      </c>
      <c r="AC205" s="11" t="n">
        <f aca="false" t="array" ref="AC205">_xlfn.IFS(AB205="","",AB205="0 a 9",1,AB205="9,5 a 18,5",2,AB205="19","NORMA",AB205="19,5 a 28",3,AB205="28,5 a 40",4,TRUE(),"Fuera de rango")</f>
        <v>2</v>
      </c>
      <c r="AD205" s="9" t="n">
        <v>22</v>
      </c>
      <c r="AE205" s="10" t="str">
        <f aca="false">IF(AD205="","",IF(AND(AD205&gt;=-10,AD205&lt;=0),"De -10 a 0",IF(AND(AD205&gt;=0.5,AD205&lt;=9.5),"0,5 a 9,5",IF(AD205=10,"10",IF(AND(AD205&gt;=10.5,AD205&lt;=20),"10,5 a 20",IF(AND(AD205&gt;=20.5,AD205&lt;=40),"20,5 a 40","Fuera de rango"))))))</f>
        <v>20,5 a 40</v>
      </c>
      <c r="AF205" s="12" t="n">
        <f aca="false">IF(AD205="","",IF(AND(AD205&gt;=-10,AD205&lt;=0),1,IF(AND(AD205&gt;=0.5,AD205&lt;=9.5),2,IF(AD205=10,"NORMA",IF(AND(AD205&gt;=10.5,AD205&lt;=20),3,IF(AND(AD205&gt;=20.5,AD205&lt;=40),4,""))))))</f>
        <v>4</v>
      </c>
      <c r="AG205" s="9" t="n">
        <v>9</v>
      </c>
      <c r="AH205" s="11" t="str">
        <f aca="false">IF(AG205="","",IF(AND(AG205&gt;=0,AG205&lt;=4),"0 a 4",IF(AND(AG205&gt;=4.5,AG205&lt;=8.5),"4,5 a 8,5",IF(AG205=9,"9",IF(AND(AG205&gt;=9.5,AG205&lt;=13),"9,5 a 13",IF(AND(AG205&gt;=13.5,AG205&lt;=25),"13,5 a 25","Fuera de rango"))))))</f>
        <v>9</v>
      </c>
      <c r="AI205" s="11" t="str">
        <f aca="false">IF(AH205="","",IF(AH205="0 a 4",1,IF(AH205="4,5 a 8,5",2,IF(AH205="9","NORMA",IF(AH205="9,5 a 13",3,IF(AH205="13,5 a 25",4,""))))))</f>
        <v>NORMA</v>
      </c>
      <c r="AJ205" s="9" t="n">
        <v>5</v>
      </c>
      <c r="AK205" s="10" t="str">
        <f aca="false">IF(AJ205="","",IF(AND(AJ205&gt;=-15,AJ205&lt;=-10.5),"-15 a -10,5",IF(AND(AJ205&gt;=-10,AJ205&lt;=-4),"-10 a -4",IF(AND(AJ205&gt;=-4.5,AJ205&lt;=0),"-4,5 a 0",IF(AND(AJ205&gt;=0.5,AJ205&lt;=4.5),"0,5 a 4,5",IF(AJ205=5,"5",IF(AND(AJ205&gt;=5.5,AJ205&lt;=10),"5,5 a 10",IF(AND(AJ205&gt;=10.5,AJ205&lt;=20),"10,5 a 20","Fuera de rango"))))))))</f>
        <v>5</v>
      </c>
      <c r="AL205" s="11" t="str">
        <f aca="false">IF(AK205="","",IF(AK205="-15 a -10,5",1,IF(AK205="-10 a -4",2,IF(AK205="-4,5 a 0",3,IF(AK205="0,5 a 4,5",4,IF(AK205="5","NORMA",IF(AK205="5,5 a 10",5,IF(AK205="10,5 a 20",6,"Error"))))))))</f>
        <v>NORMA</v>
      </c>
      <c r="AM205" s="9" t="n">
        <v>0</v>
      </c>
      <c r="AN205" s="10" t="str">
        <f aca="false">IF(AM205="","",IF(AND(AM205&gt;=-7.5,AM205&lt;=-5.5),"-7,5 a -5,5",IF(AND(AM205&gt;=-5,AM205&lt;=-3),"-5 a -3",IF(AND(AM205&gt;=-2.5,AM205&lt;=-0.5),"-2,5 a -0,5",IF(AM205=0,"0,00",IF(AND(AM205&gt;=0.5,AM205&lt;=2.5),"0,5 a 2,5",IF(AND(AM205&gt;=3,AM205&lt;=5),"3 a 5",IF(AND(AM205&gt;=5.5,AM205&lt;=7.5),"5,5 a 7,5",IF(AND(AM205&gt;=8,AM205&lt;=10),"8 a 10","Fuera de rango")))))))))</f>
        <v>0,00</v>
      </c>
      <c r="AO205" s="11" t="str">
        <f aca="false">IF(AN205="","",IF(AN205="-7,5 a -5,5",1,IF(AN205="-5 a -3",2,IF(AN205="-2,5 a -0,5",3,IF(AN205="0,00","NORMA",IF(AN205="0,5 a 2,5",4,IF(AN205="3 a 5",5,IF(AN205="5,5 a 7,5",6,IF(AN205="8 a 10",7,"Error")))))))))</f>
        <v>NORMA</v>
      </c>
      <c r="AP205" s="9" t="n">
        <v>-3</v>
      </c>
      <c r="AQ205" s="10" t="str">
        <f aca="false">IF(AP205="","",IF(AND(AP205&gt;=-20,AP205&lt;=-9.5),"-20 a -9,5",IF(AND(AP205&gt;=-9,AP205&lt;=-6.5),"-9 a -6,5",IF(AP205=-6,"-6",IF(AND(AP205&gt;=-5.5,AP205&lt;=-3),"-5,5 a -3",IF(AND(AP205&gt;=-2.5,AP205&lt;=0),"-2,5 a 0",IF(AND(AP205&gt;=0.5,AP205&lt;=3),"0,5 a 3",IF(AND(AP205&gt;=3.5,AP205&lt;=6),"3,5 a 6",IF(AND(AP205&gt;=6.5,AP205&lt;=9),"6,5 a 9",IF(AND(AP205&gt;=9.5,AP205&lt;=20),"9,5 a 20","Fuera de rango"))))))))))</f>
        <v>-5,5 a -3</v>
      </c>
      <c r="AR205" s="11" t="n">
        <f aca="false">IF(AQ205="","",IF(AQ205="-20 a -9,5",1,IF(AQ205="-9 a -6,5",2,IF(AQ205="-6","NORMA",IF(AQ205="-5,5 a -3",3,IF(AQ205="-2,5 a 0",4,IF(AQ205="0,5 a 3",5,IF(AQ205="3,5 a 6",6,IF(AQ205="6,5 a 9",7,IF(AQ205="9,5 a 20",8,""))))))))))</f>
        <v>3</v>
      </c>
      <c r="AS205" s="9" t="n">
        <v>1</v>
      </c>
      <c r="AT205" s="10" t="str">
        <f aca="false">IF(AS205="","",IF(AND(AS205&gt;=-16,AS205&lt;=-14),"-16 a -14",IF(AND(AS205&gt;=-13.5,AS205&lt;=-11.5),"-13,5 a -11,5",IF(AND(AS205&gt;=-11,AS205&lt;=-9),"-11 a -9",IF(AND(AS205&gt;=-8.5,AS205&lt;=-6.5),"-8,5 a -6,5",IF(AND(AS205&gt;=-6,AS205&lt;=-4),"-6 a -4",IF(AND(AS205&gt;=-3.5,AS205&lt;=-1.5),"-3,5 a -1,5",IF(AND(AS205&gt;=-1,AS205&lt;=1),"-1 a 1",IF(AND(AS205&gt;=1.5,AS205&lt;=3.5),"1,5 a 3,5",IF(AND(AS205&gt;=4,AS205&lt;=6),"4 a 6",IF(AND(AS205&gt;=6.5,AS205&lt;=8.5),"6,5 a 8,5",IF(AND(AS205&gt;=9,AS205&lt;=11),"9 a 11",IF(AND(AS205&gt;=11.5,AS205&lt;=13.5),"11,5 a 13,5",IF(AND(AS205&gt;=14,AS205&lt;=16),"14 a 16",IF(AND(AS205&gt;=16.5,AS205&lt;=18.5),"16,5 a 18,5",IF(AND(AS205&gt;=19,AS205&lt;=21),"19 a 21","Fuera de rango"))))))))))))))))</f>
        <v>-1 a 1</v>
      </c>
      <c r="AU205" s="11" t="n">
        <f aca="false" t="array" ref="AU205">IF(AT205="","",_xlfn.IFS(AT205="-16 a -14",1,AT205="-13,5 a -11,5",2,AT205="-11 a -9",3,AT205="-8,5 a -6,5",4,AT205="-6 a -4",5,AT205="-3,5 a -1,5",6,AT205="-1 a 1",7,AT205="1,5 a 3,5",8,AT205="4 a 6","NORMA",AT205="6,5 a 8,5",9,AT205="9 a 11",10,AT205="11,5 a 13,5",11,AT205="14 a 16",12,AT205="16,5 a 18,5",13,AT205="19 a 21",14,TRUE(),""))</f>
        <v>7</v>
      </c>
      <c r="AV205" s="9" t="n">
        <v>1.75</v>
      </c>
      <c r="AW205" s="10" t="str">
        <f aca="false">IF(AV205="","",IF(AND(AV205&gt;=-1,AV205&lt;=-0.5),"-1 a -0,5",IF(AND(AV205&gt;-0.5,AV205&lt;=0),"De -0,5 a 0",IF(AND(AV205&gt;=0.25,AV205&lt;=0.75),"0,25 a 0,75",IF(AND(AV205&gt;=1,AV205&lt;=1.5),"1 a 1,5",IF(AND(AV205&gt;=1.75,AV205&lt;=2.25),"1,75 a 2,25",IF(AND(AV205&gt;=2.5,AV205&lt;=3),"2,5 a 3",IF(AND(AV205&gt;=3.25,AV205&lt;=3.75),"3,25 a 3,75","Fuera de rango"))))))))</f>
        <v>1,75 a 2,25</v>
      </c>
      <c r="AX205" s="11" t="n">
        <f aca="false">IF(AW205="","",IF(OR(AW205="-1 a -0,5",AW205="-1 a -0.5"),1,IF(OR(AW205="De -0,5 a 0",AW205="-0,5 a 0",AW205="De -0.5 a 0"),2,IF(OR(AW205="0,25 a 0,75",AW205="0.25 a 0.75"),"NORMA",IF(OR(AW205="1 a 1,5",AW205="1 a 1.5"),3,IF(OR(AW205="1,75 a 2,25",AW205="1.75 a 2.25"),4,IF(OR(AW205="2,5 a 3",AW205="2.5 a 3"),5,IF(OR(AW205="3,25 a 3,75",AW205="3.25 a 3.75"),6,""))))))))</f>
        <v>4</v>
      </c>
      <c r="AY205" s="9" t="n">
        <v>-3</v>
      </c>
      <c r="AZ205" s="10" t="str">
        <f aca="false">IF(AY205="","",IF(AND(AY205&gt;=-20,AY205&lt;=-9.5),"-20 a -9,5",IF(AND(AY205&gt;=-9,AY205&lt;=-6.5),"-9 a -6,5",IF(AY205=-6,"-6",IF(AND(AY205&gt;=-5.5,AY205&lt;=-3),"-5,5 a -3",IF(AND(AY205&gt;=-2.5,AY205&lt;=0),"-2,5 a 0",IF(AND(AY205&gt;=0.5,AY205&lt;=3),"0,5 a 3",IF(AND(AY205&gt;=3.5,AY205&lt;=6),"3,5 a 6","Fuera de rango"))))))))</f>
        <v>-5,5 a -3</v>
      </c>
      <c r="BA205" s="11" t="n">
        <f aca="false">IF(AZ205="","",IF(AZ205="-20 a -9,5",1,IF(AZ205="-9 a -6,5",2,IF(AZ205="-6","NORMA",IF(AZ205="-5,5 a -3",3,IF(AZ205="-2,5 a 0",4,IF(AZ205="0,5 a 3",5,IF(AZ205="3,5 a 6",6,""))))))))</f>
        <v>3</v>
      </c>
      <c r="BB205" s="9" t="n">
        <v>0</v>
      </c>
      <c r="BC205" s="10" t="str">
        <f aca="false" t="array" ref="BC205">IF(BB205="","",_xlfn.IFS(AND(BB205&gt;=0,BB205&lt;=2),"0 a 2",AND(BB205&gt;=2.5,BB205&lt;=4.5),"2,5 a 4,5",AND(BB205&gt;=5,BB205&lt;=7),"5 a 7",AND(BB205&gt;=7.5,BB205&lt;=9.5),"7,5 a 9,5",AND(BB205&gt;=10,BB205&lt;=12),"10 a 12",AND(BB205&gt;=12.5,BB205&lt;=14.5),"12,5 a 14,5",BB205=15,"15",AND(BB205&gt;=15.5,BB205&lt;=17.5),"15,5 a 17,5",AND(BB205&gt;=18,BB205&lt;=20),"18 a 20",AND(BB205&gt;=20.5,BB205&lt;=22.5),"20,5 a 22,5",AND(BB205&gt;=23,BB205&lt;=25),"23 a 25",TRUE(),"Fuera de rango"))</f>
        <v>0 a 2</v>
      </c>
      <c r="BD205" s="11" t="n">
        <f aca="false" t="array" ref="BD205">IF(BC205="","",_xlfn.IFS(BC205="0 a 2",1,BC205="2,5 a 4,5",2,BC205="5 a 7",3,BC205="7,5 a 9,5",4,BC205="10 a 12",5,BC205="12,5 a 14,5",6,BC205="15","NORMA",BC205="15,5 a 17,5",7,BC205="18 a 20",8,BC205="20,5 a 22,5",9,BC205="23 a 25",10,TRUE(),"Fuera de rango"))</f>
        <v>1</v>
      </c>
      <c r="BE205" s="9" t="n">
        <v>29</v>
      </c>
      <c r="BF205" s="10" t="str">
        <f aca="false">IF(BE205="","",IF(AND(BE205&gt;=-20,BE205&lt;=-10),"-20 a -10",IF(AND(BE205&gt;=-9.5,BE205&lt;=0.5),"-9,5 a 0,5",IF(AND(BE205&gt;=1,BE205&lt;=11),"1 a 11",IF(AND(BE205&gt;=11.5,BE205&lt;=20.5),"11,5 a 20,5",IF(BE205=21,"21",IF(AND(BE205&gt;=21.5,BE205&lt;=31.5),"21,5 a 31,5",IF(AND(BE205&gt;=32,BE205&lt;=42),"32 a 42","Fuera de rango"))))))))</f>
        <v>21,5 a 31,5</v>
      </c>
      <c r="BG205" s="11" t="n">
        <f aca="false">IF(BF205="","",IF(BF205="-20 a -10",1,IF(BF205="-9,5 a 0,5",2,IF(BF205="1 a 11",3,IF(BF205="11,5 a 20,5",4,IF(BF205="21","NORMA",IF(BF205="21,5 a 31,5",5,IF(BF205="32 a 42",6,""))))))))</f>
        <v>5</v>
      </c>
      <c r="BH205" s="9" t="n">
        <v>9</v>
      </c>
      <c r="BI205" s="10" t="str">
        <f aca="false">IF(BH205="","",IF(AND(BH205&gt;=-20,BH205&lt;=-15),"-20 a -15",IF(AND(BH205&gt;=-14.5,BH205&lt;=-9.5),"-14,5 a -9,5",IF(AND(BH205&gt;=-9,BH205&lt;=-4),"-9 a -4",IF(AND(BH205&gt;=-3.5,BH205&lt;=2.5),"-3,5 a 2,5",IF(AND(BH205&gt;=3,BH205&lt;=8),"3 a 8",IF(AND(BH205&gt;=8.5,BH205&lt;=14.5),"8,5 a 14,5",IF(BH205=15,"15",IF(AND(BH205&gt;=15.5,BH205&lt;=20.5),"15,5 a 20,5",IF(AND(BH205&gt;=21,BH205&lt;=26),"21 a 26","Fuera de rango"))))))))))</f>
        <v>8,5 a 14,5</v>
      </c>
      <c r="BJ205" s="11" t="n">
        <f aca="false">IF(BI205="","",IF(BI205="-20 a -15",1,IF(BI205="-14,5 a -9,5",2,IF(BI205="-9 a -4",3,IF(BI205="-3,5 a 2,5",4,IF(BI205="3 a 8",5,IF(BI205="8,5 a 14,5",6,IF(BI205="15","NORMA",IF(BI205="15,5 a 20,5",7,IF(BI205="21 a 26",8,IF(BI205="26,5 a 31,5",9,"")))))))))))</f>
        <v>6</v>
      </c>
      <c r="BK205" s="9" t="n">
        <v>0</v>
      </c>
      <c r="BL205" s="10" t="str">
        <f aca="false">IF(BK205="","",IF(AND(BK205&gt;=0,BK205&lt;=2),"0 - 2",IF(AND(BK205&gt;=2.5,BK205&lt;=4.5),"2,5 - 4,5",IF(AND(BK205&gt;=5,BK205&lt;=7),"5 - 7",IF(AND(BK205&gt;=7.5,BK205&lt;=9.5),"7,5 - 9,5",IF(AND(BK205&gt;=10,BK205&lt;=12),"10 - 12",IF(AND(BK205&gt;=12.5,BK205&lt;=13.5),"12,5 - 13,5",IF(BK205=14,"14",IF(AND(BK205&gt;=14.5,BK205&lt;=16.5),"14,5 - 16,5",IF(AND(BK205&gt;=17,BK205&lt;=19),"17 - 19",IF(AND(BK205&gt;=19.5,BK205&lt;=21.5),"19,5 - 21,5",IF(AND(BK205&gt;=22,BK205&lt;=24),"22 - 24",IF(AND(BK205&gt;=24.5,BK205&lt;=26.5),"24,5 - 26,5",IF(AND(BK205&gt;=27,BK205&lt;=29),"27 - 29",IF(AND(BK205&gt;=29.5,BK205&lt;=30),"29,5 - 30","Fuera de rango")))))))))))))))</f>
        <v>0 - 2</v>
      </c>
      <c r="BM205" s="11" t="n">
        <f aca="false">IF(BL205="","",IF(BL205="0 - 2",1,IF(BL205="2,5 - 4,5",2,IF(BL205="5 - 7",3,IF(BL205="7,5 - 9,5",4,IF(BL205="10 - 12",5,IF(BL205="12,5 - 13,5",6,IF(BL205="14","NORMA",IF(BL205="14,5 - 16,5",7,IF(BL205="17 - 19",8,IF(BL205="19,5 - 21,5",9,IF(BL205="22 - 24",10,IF(BL205="24,5 - 26,5",11,IF(BL205="27 - 29",12,IF(BL205="29,5 - 30",13,"")))))))))))))))</f>
        <v>1</v>
      </c>
      <c r="BN205" s="9" t="n">
        <v>14</v>
      </c>
      <c r="BO205" s="10" t="str">
        <f aca="false">IF(BN205="","",IF(AND(BN205&gt;=-20,BN205&lt;=-10),"-20 a -10",IF(AND(BN205&gt;=-9.5,BN205&lt;=0.5),"-9,5 a 0,5",IF(AND(BN205&gt;=1,BN205&lt;=11),"1 a 11",IF(AND(BN205&gt;=11.5,BN205&lt;=21.5),"11,5 a 21,5",IF(BN205=22,"22",IF(AND(BN205&gt;=22.5,BN205&lt;=32.5),"22,5 a 32,5",IF(AND(BN205&gt;=33,BN205&lt;=43),"33 a 43","Fuera de rango"))))))))</f>
        <v>11,5 a 21,5</v>
      </c>
      <c r="BP205" s="11" t="n">
        <f aca="false">IF(BO205="","",IF(BO205="-20 a -10",1,IF(BO205="-9,5 a 0,5",2,IF(BO205="1 a 11",3,IF(BO205="11,5 a 21,5",4,IF(BO205="22","NORMA",IF(BO205="22,5 a 32,5",5,IF(BO205="33 a 43",6,""))))))))</f>
        <v>4</v>
      </c>
      <c r="BQ205" s="9" t="n">
        <v>7</v>
      </c>
      <c r="BR205" s="10" t="str">
        <f aca="false">IF(BQ205="","",IF(AND(BQ205&gt;=-20,BQ205&lt;=-15),"-20 a -15",IF(AND(BQ205&gt;=-14.5,BQ205&lt;=-9.5),"-14,5 a -9,5",IF(AND(BQ205&gt;=-9,BQ205&lt;=-4),"-9 a -4",IF(AND(BQ205&gt;=-3.5,BQ205&lt;=2.5),"-3,5 a 2,5",IF(AND(BQ205&gt;=3,BQ205&lt;=8),"3 a 8",IF(AND(BQ205&gt;=8.5,BQ205&lt;=13.5),"8,5 a 13,5",IF(AND(BQ205&gt;=14,BQ205&lt;=17.5),"14 a 17,5",IF(BQ205=18,"18",IF(AND(BQ205&gt;=18.5,BQ205&lt;=23.5),"18,5 a 23,5",IF(AND(BQ205&gt;=24,BQ205&lt;=29),"24 a 29",IF(AND(BQ205&gt;=29.5,BQ205&lt;=34.5),"29,5 a 34,5",IF(AND(BQ205&gt;=35,BQ205&lt;=40),"35 a 40","Fuera de rango")))))))))))))</f>
        <v>3 a 8</v>
      </c>
      <c r="BS205" s="11" t="n">
        <f aca="false">IF(BR205="","",IF(BR205="-20 a -15",1,IF(BR205="-14,5 a -9,5",2,IF(BR205="-9 a -4",3,IF(BR205="-3,5 a 2,5",4,IF(BR205="3 a 8",5,IF(BR205="8,5 a 13,5",6,IF(BR205="14 a 17,5",7,IF(BR205="18","NORMA",IF(BR205="18,5 a 23,5",8,IF(BR205="24 a 29",9,IF(BR205="29,5 a 34,5",10,IF(BR205="35 a 40",11,"")))))))))))))</f>
        <v>5</v>
      </c>
      <c r="BT205" s="9" t="n">
        <v>0</v>
      </c>
      <c r="BU205" s="10" t="str">
        <f aca="false">IF(BT205="","",IF(AND(BT205&gt;=-20,BT205&lt;=-18),"-20 a -18",IF(AND(BT205&gt;=-17.5,BT205&lt;=-15.5),"-17,5 a -15,5",IF(AND(BT205&gt;=-15,BT205&lt;=-13),"-15 a -13",IF(AND(BT205&gt;=-12.5,BT205&lt;=-10.5),"-12,5 a -10,5",IF(AND(BT205&gt;=-10,BT205&lt;=-8),"-10 a -8",IF(AND(BT205&gt;=-7.5,BT205&lt;=-5.5),"-7,5 a -5,5",IF(AND(BT205&gt;=-5,BT205&lt;=-3),"-5 a -3",IF(AND(BT205&gt;=-2.5,BT205&lt;=-0.5),"-2,5 a -0,5",IF(BT205=0,"0",IF(AND(BT205&gt;=0.5,BT205&lt;=2.5),"0,5 a 2,5",IF(AND(BT205&gt;=3,BT205&lt;=5),"3 a 5",IF(AND(BT205&gt;=5.5,BT205&lt;=7.5),"5,5 a 7,5",IF(AND(BT205&gt;=8,BT205&lt;=10),"8 a 10",IF(AND(BT205&gt;=10.5,BT205&lt;=12.5),"10,5 a 12,5",IF(AND(BT205&gt;=13,BT205&lt;=15),"13 a 15",IF(AND(BT205&gt;=15.5,BT205&lt;=17.5),"15,5 a 17,5",IF(AND(BT205&gt;=18,BT205&lt;=20),"18 a 20","Fuera de rango"))))))))))))))))))</f>
        <v>0</v>
      </c>
      <c r="BV205" s="11" t="str">
        <f aca="false">IF(BT205="","",IF(BT205=0,"NORMA",IF(AND(BT205&gt;=-20,BT205&lt;=-18),2,IF(AND(BT205&gt;=-17.5,BT205&lt;=-15.5),2,IF(AND(BT205&gt;=-15,BT205&lt;=-13),3,IF(AND(BT205&gt;=-12.5,BT205&lt;=-10.5),4,IF(AND(BT205&gt;=-10,BT205&lt;=-8),5,IF(AND(BT205&gt;=-7.5,BT205&lt;=-5.5),6,IF(AND(BT205&gt;=-5,BT205&lt;=-3),7,IF(AND(BT205&gt;=-2.5,BT205&lt;=-0.5),8,IF(AND(BT205&gt;=0.5,BT205&lt;=2.5),9,IF(AND(BT205&gt;=3,BT205&lt;=5),10,IF(AND(BT205&gt;=5.5,BT205&lt;=7.5),11,IF(AND(BT205&gt;=8,BT205&lt;=10),12,IF(AND(BT205&gt;=10.5,BT205&lt;=12.5),13,IF(AND(BT205&gt;=13,BT205&lt;=15),14,IF(AND(BT205&gt;=15.5,BT205&lt;=17.5),15,IF(AND(BT205&gt;=18,BT205&lt;=20),16,"Fuera de rango"))))))))))))))))))</f>
        <v>NORMA</v>
      </c>
      <c r="BW205" s="9" t="n">
        <v>-3.5</v>
      </c>
      <c r="BX205" s="10" t="n">
        <f aca="false">18.5- (0.3*H205)</f>
        <v>10.7</v>
      </c>
      <c r="BY205" s="10" t="n">
        <f aca="false">(BW205)-(BX205)</f>
        <v>-14.2</v>
      </c>
      <c r="BZ205" s="10" t="str">
        <f aca="false">IF(BY205="","",IF(BY205&lt;-27.5,"De -30 a -28",IF(BY205&lt;-25,"De -27,5 a -25,5",IF(BY205&lt;-22.5,"De -25 a -23",IF(BY205&lt;-20,"De -22,5 a -20,5",IF(BY205&lt;-17.5,"De -20 a -18",IF(BY205&lt;-15,"De -17,5 a -15,5",IF(BY205&lt;-12.5,"De -15 a -13",IF(BY205&lt;-10,"De -12,5 a -10,5",IF(BY205&lt;-7.5,"De -10 a -8",IF(BY205&lt;-5,"De -7,5 a -5,5",IF(BY205&lt;-2.5,"De -5 a -3",IF(BY205&lt;0,"De -2,5 a -0,5",IF(BY205&lt;2.5,"De 0 a 2",IF(BY205&lt;5,"De 2,5 a 4,5",IF(BY205&lt;7.5,"De 5 a 7",IF(BY205&lt;10,"De 7,5 a 9,5",IF(BY205&lt;12.5,"De 10 a 12",IF(BY205&lt;15,"De 12,5 a 14,5",IF(BY205&lt;17.5,"De 15 a 17",IF(BY205&lt;20,"De 17,5 a 19,5",IF(BY205&lt;22.5,"De 20 a 22",IF(BY205&lt;25,"De 22,5 a 24,5",IF(BY205&lt;27.5,"De 25 a 27","De 27,5 a 30"))))))))))))))))))))))))</f>
        <v>De -15 a -13</v>
      </c>
      <c r="CA205" s="12" t="n">
        <f aca="false">IF(BY205="","",IF(BY205&lt;=-28,1,IF(BY205&lt;=-25.5,2,IF(BY205&lt;=-23,3,IF(BY205&lt;=-20.5,4,IF(BY205&lt;=-18,5,IF(BY205&lt;=-15.5,6,IF(BY205&lt;=-13,7,IF(BY205&lt;=-10.5,8,IF(BY205&lt;=-8,9,IF(BY205&lt;=-5.5,10,IF(BY205&lt;=-3,11,IF(BY205&lt;=-0.5,12,IF(BY205&lt;=2,13,IF(BY205&lt;=4.5,14,IF(BY205&lt;=7,15,IF(BY205&lt;=9.5,16,IF(BY205&lt;=12,17,IF(BY205&lt;=14.5,18,IF(BY205&lt;=17,19,IF(BY205&lt;=19.5,20,IF(BY205&lt;=22,21,IF(BY205&lt;=24.5,22,IF(BY205&lt;=27,23,IF(BY205&lt;=30,24,"Fuera de rango")))))))))))))))))))))))))</f>
        <v>7</v>
      </c>
      <c r="CB205" s="9" t="n">
        <v>-3.5</v>
      </c>
      <c r="CC205" s="10" t="n">
        <f aca="false">18.5- (0.3*H205)</f>
        <v>10.7</v>
      </c>
      <c r="CD205" s="10" t="n">
        <f aca="false">(CB205)-(CC205)</f>
        <v>-14.2</v>
      </c>
      <c r="CE205" s="10" t="str">
        <f aca="false">IF(CD205="","",IF(CD205&lt;-27.5,"De -30 a -28",IF(CD205&lt;-25,"De -27,5 a -25,5",IF(CD205&lt;-22.5,"De -25 a -23",IF(CD205&lt;-20,"De -22,5 a -20,5",IF(CD205&lt;-17.5,"De -20 a -18",IF(CD205&lt;-15,"De -17,5 a -15,5",IF(CD205&lt;-12.5,"De -15 a -13",IF(CD205&lt;-10,"De -12,5 a -10,5",IF(CD205&lt;-7.5,"De -10 a -8",IF(CD205&lt;-5,"De -7,5 a -5,5",IF(CD205&lt;-2.5,"De -5 a -3",IF(CD205&lt;0,"De -2,5 a -0,5",IF(CD205&lt;=2,"De 0 a 2",IF(CD205&lt;=4.5,"De 2,5 a 4,5",IF(CD205&lt;=7,"De 5 a 7",IF(CD205&lt;=9.5,"De 7,5 a 9,5",IF(CD205&lt;=12,"De 10 a 12",IF(CD205&lt;=14.5,"De 12,5 a 14,5",IF(CD205&lt;=17,"De 15 a 17",IF(CD205&lt;=19.5,"De 17,5 a 19,5",IF(CD205&lt;=22,"De 20 a 22",IF(CD205&lt;=24.5,"De 22,5 a 24,5",IF(CD205&lt;=27,"De 25 a 27","De 27,5 a 30"))))))))))))))))))))))))</f>
        <v>De -15 a -13</v>
      </c>
      <c r="CF205" s="12" t="n">
        <f aca="false">IF(CD205="","",IF(CD205&lt;-27.5,1,IF(CD205&lt;-25,2,IF(CD205&lt;-22.5,3,IF(CD205&lt;-20,4,IF(CD205&lt;-17.5,5,IF(CD205&lt;-15,6,IF(CD205&lt;-12.5,7,IF(CD205&lt;-10,8,IF(CD205&lt;-7.5,9,IF(CD205&lt;-5,10,IF(CD205&lt;-2.5,11,IF(CD205&lt;0,12,IF(CD205&lt;2.5,13,IF(CD205&lt;5,14,IF(CD205&lt;7.5,15,IF(CD205&lt;10,16,IF(CD205&lt;12.5,17,IF(CD205&lt;15,18,IF(CD205&lt;17.5,19,IF(CD205&lt;20,20,IF(CD205&lt;22.5,21,IF(CD205&lt;25,22,IF(CD205&lt;27.5,23,24))))))))))))))))))))))))</f>
        <v>7</v>
      </c>
      <c r="CG205" s="9" t="n">
        <v>-1.5</v>
      </c>
      <c r="CH205" s="10" t="str">
        <f aca="false">IF(CG205="","",IF(AND(CG205&gt;=-10,CG205&lt;=-9.5),"-10 a -9,5",IF(AND(CG205&gt;-9.5,CG205&lt;=-8.5),"-9 a -8,5",IF(AND(CG205&gt;-8.5,CG205&lt;=-7.5),"-8 a -7,5",IF(AND(CG205&gt;-7.5,CG205&lt;=-6.5),"-7 a -6,5",IF(AND(CG205&gt;-6.5,CG205&lt;=-5.5),"-6 a -5,5",IF(AND(CG205&gt;-5.5,CG205&lt;=-4.5),"-5 a -4,5",IF(AND(CG205&gt;-4.5,CG205&lt;=-3.5),"-4 a -3,5",IF(AND(CG205&gt;-3.5,CG205&lt;=-2.5),"-3 a -2,5",IF(CG205=-2.25,"-2,25",IF(AND(CG205&gt;-2.5,CG205&lt;=-1.5),"-2 a -1,5",IF(AND(CG205&gt;-1.5,CG205&lt;=-0.5),"-1 a -0,5",IF(AND(CG205&gt;-0.5,CG205&lt;=0.5),"0 a 0,5",IF(AND(CG205&gt;0.5,CG205&lt;=1.5),"1 a 1,5",IF(AND(CG205&gt;1.5,CG205&lt;=2.5),"2 a 2,5",IF(AND(CG205&gt;2.5,CG205&lt;=3.5),"3 a 3,5",IF(AND(CG205&gt;3.5,CG205&lt;=4.5),"4 a 4,5",IF(AND(CG205&gt;4.5,CG205&lt;=5.5),"5 a 5,5",IF(AND(CG205&gt;5.5,CG205&lt;=6.5),"6 a 6,5",IF(AND(CG205&gt;6.5,CG205&lt;=7.5),"7 a 7,5",IF(AND(CG205&gt;7.5,CG205&lt;=8.5),"8 a 8,5",IF(AND(CG205&gt;8.5,CG205&lt;=9.5),"9 a 9,5",IF(CG205&gt;=10,"10","Fuera de rango")))))))))))))))))))))))</f>
        <v>-2 a -1,5</v>
      </c>
      <c r="CI205" s="11" t="n">
        <f aca="false">IF(CG205="","",IF(CG205=-2.25,"NORMA",IF(CG205&lt;=-9.5,1,IF(CG205&lt;=-8.5,2,IF(CG205&lt;=-7.5,3,IF(CG205&lt;=-6.5,4,IF(CG205&lt;=-5.5,5,IF(CG205&lt;=-4.5,6,IF(CG205&lt;=-3.5,7,IF(CG205&lt;=-2.5,8,IF(CG205&lt;=-1.5,9,IF(CG205&lt;=-0.5,10,IF(CG205&lt;=0.5,11,IF(CG205&lt;=1.5,12,IF(CG205&lt;=2.5,13,IF(CG205&lt;=3.5,14,IF(CG205&lt;=4.5,15,IF(CG205&lt;=5.5,16,IF(CG205&lt;=6.5,17,IF(CG205&lt;=7.5,18,IF(CG205&lt;=8.5,19,IF(CG205&lt;=9.5,20,IF(CG205=10,21,"Fuera de rango")))))))))))))))))))))))</f>
        <v>9</v>
      </c>
      <c r="CJ205" s="9" t="n">
        <v>2.75</v>
      </c>
      <c r="CK205" s="10" t="str">
        <f aca="false">IF(CJ205="","",IF(AND(CJ205&gt;=-6,CJ205&lt;=-5.5),"-6 a -5,5",IF(AND(CJ205&gt;-5.5,CJ205&lt;=-4.5),"-5 a -4,5",IF(AND(CJ205&gt;-4.5,CJ205&lt;=-3.5),"-4 a -3,5",IF(AND(CJ205&gt;-3.5,CJ205&lt;=-2.5),"-3 a -2,5",IF(AND(CJ205&gt;-2.5,CJ205&lt;=-1.5),"-2 a -1,5",IF(AND(CJ205&gt;-1.5,CJ205&lt;=-0.5),"-1 a -0,5",IF(AND(CJ205&gt;-0.5,CJ205&lt;=0.5),"0 a 0,5",IF(AND(CJ205&gt;0.5,CJ205&lt;=1.5),"1 a 1,5",IF(AND(CJ205&gt;1.5,CJ205&lt;2.5),"2",IF(AND(CJ205&gt;=2.5,CJ205&lt;=3),"2,5 a 3",IF(AND(CJ205&gt;3,CJ205&lt;=4),"3,5 a 4",IF(AND(CJ205&gt;4,CJ205&lt;=5),"4,5 a 5",IF(AND(CJ205&gt;5,CJ205&lt;=6),"5,5 a 6",IF(AND(CJ205&gt;6,CJ205&lt;=7),"6,5 a 7",IF(AND(CJ205&gt;7,CJ205&lt;=8),"7,5 a 8",IF(AND(CJ205&gt;8,CJ205&lt;=9.5),"8,5 a 9,5",IF(CJ205=10,"10","Fuera de rango"))))))))))))))))))</f>
        <v>2,5 a 3</v>
      </c>
      <c r="CL205" s="11" t="n">
        <f aca="false">IF(CK205="","",IF(OR(CK205="-6 a -5,5",CK205="-6 - -5,5"),1,IF(OR(CK205="-5 a -4,5",CK205="-5 - -4,5"),2,IF(OR(CK205="-4 a -3,5",CK205="-4 - -3,5"),3,IF(OR(CK205="-3 a -2,5",CK205="-3 - -2,5"),4,IF(OR(CK205="-2 a -1,5",CK205="-2 - -1,5"),5,IF(OR(CK205="-1 a -0,5",CK205="-1 - -0,5"),6,IF(OR(CK205="0 a 0,5",CK205="0 - 0,5"),7,IF(OR(CK205="1 a 1,5",CK205="1 - 1,5"),8,IF(CK205="2","NORMA",IF(OR(CK205="2,5 a 3",CK205="2,5 - 3"),9,IF(OR(CK205="3,5 a 4",CK205="3,5 - 4"),10,IF(OR(CK205="4,5 a 5",CK205="4,5 - 5"),11,IF(OR(CK205="5,5 a 6",CK205="5,5 - 6"),12,IF(OR(CK205="6,5 a 7",CK205="6,5 - 7"),13,IF(OR(CK205="7,5 a 8",CK205="7,5 - 8"),14,IF(OR(CK205="8,5 a 9",CK205="8,5 - 9,5",CK205="9 a 9,5"),15,IF(CK205="10",15,IF(OR(CK205="0,5 a 1",CK205="0,5 - 1"),7,"Fuera de rango")))))))))))))))))))</f>
        <v>9</v>
      </c>
      <c r="CM205" s="10" t="n">
        <v>0</v>
      </c>
      <c r="CN205" s="10" t="str">
        <f aca="false">IF(CM205=0,"0", " ")</f>
        <v>0</v>
      </c>
      <c r="CO205" s="10" t="str">
        <f aca="false">IF(CM205&gt;0,"EME"," ")</f>
        <v> </v>
      </c>
      <c r="CP205" s="10" t="n">
        <v>0</v>
      </c>
      <c r="CQ205" s="10" t="str">
        <f aca="false">IF(CP205&gt;0,"0", " ")</f>
        <v> </v>
      </c>
      <c r="CR205" s="10" t="str">
        <f aca="false">IF(CP205&gt;0,"EME"," ")</f>
        <v> </v>
      </c>
      <c r="CS205" s="9" t="n">
        <v>0</v>
      </c>
      <c r="CT205" s="10" t="str">
        <f aca="false">IF(CS205&gt;0,"1", " ")</f>
        <v> </v>
      </c>
      <c r="CU205" s="10" t="str">
        <f aca="false">IF(CS205&gt;0,"HIP"," ")</f>
        <v> </v>
      </c>
      <c r="CV205" s="9" t="n">
        <v>0</v>
      </c>
      <c r="CW205" s="10" t="str">
        <f aca="false">IF(CV205&gt;0,"1", " ")</f>
        <v> </v>
      </c>
      <c r="CX205" s="10" t="str">
        <f aca="false">IF(CV205&gt;0,"HIP"," ")</f>
        <v> </v>
      </c>
      <c r="CY205" s="9" t="n">
        <v>-4</v>
      </c>
      <c r="CZ205" s="11" t="str">
        <f aca="false">IF(CY205&lt;0,"2"," ")</f>
        <v>2</v>
      </c>
      <c r="DA205" s="11" t="str">
        <f aca="false">IF(CY205&lt;0,"MIO"," ")</f>
        <v>MIO</v>
      </c>
      <c r="DB205" s="9" t="n">
        <v>-3.5</v>
      </c>
      <c r="DC205" s="11" t="str">
        <f aca="false">IF(DB205&lt;0,"2"," ")</f>
        <v>2</v>
      </c>
      <c r="DD205" s="11" t="str">
        <f aca="false">IF(DB205&lt;0,"MIO"," ")</f>
        <v>MIO</v>
      </c>
      <c r="DE205" s="9" t="n">
        <v>0</v>
      </c>
      <c r="DF205" s="11" t="str">
        <f aca="false">IF(DE205&lt;0,"3"," ")</f>
        <v> </v>
      </c>
      <c r="DG205" s="11" t="str">
        <f aca="false">IF(DE205&lt;0,"AST"," ")</f>
        <v> </v>
      </c>
      <c r="DH205" s="9" t="n">
        <v>0</v>
      </c>
      <c r="DI205" s="11" t="str">
        <f aca="false">IF(DH205&lt;0,"3"," ")</f>
        <v> </v>
      </c>
      <c r="DJ205" s="11" t="str">
        <f aca="false">IF(DH205&lt;0,"AST"," ")</f>
        <v> </v>
      </c>
      <c r="DK205" s="9" t="n">
        <v>0</v>
      </c>
      <c r="DL205" s="10" t="str">
        <f aca="false">IF(DK205&gt;0,"4"," ")</f>
        <v> </v>
      </c>
      <c r="DM205" s="10" t="str">
        <f aca="false">IF(DK205&gt;0,"PRE"," ")</f>
        <v> </v>
      </c>
      <c r="DN205" s="9" t="n">
        <v>0</v>
      </c>
      <c r="DO205" s="10" t="str">
        <f aca="false">IF(DN205&gt;0,"4"," ")</f>
        <v> </v>
      </c>
      <c r="DP205" s="10" t="str">
        <f aca="false">IF(DN205&gt;0,"PRE"," ")</f>
        <v> </v>
      </c>
      <c r="DQ205" s="12" t="n">
        <v>1</v>
      </c>
      <c r="DR205" s="12" t="n">
        <v>1</v>
      </c>
      <c r="DS205" s="12" t="str">
        <f aca="false">CONCATENATE(CO205,CU205,DA205,DG205,DM205)</f>
        <v>  MIO  </v>
      </c>
      <c r="DT205" s="10" t="str">
        <f aca="false" t="array" ref="DT205">_xlfn.IFS(DS205="EME    ","0", DS205=" HIP   ","1", DS205="  MIO  ","2", DS205="   AST ","3", DS205="    PRE","4", DS205="EME   PRE","5", DS205=" HIP  PRE","6", DS205=" HIP AST ","7", DS205="  MIO PRE","8", DS205="  MIOAST ","9", DS205="   ASTPRE","10",DS205=" HIP ASTPRE","11", DS205="  MIOASTPRE","12", DS205="     ","0")</f>
        <v>2</v>
      </c>
      <c r="DU205" s="1" t="s">
        <v>154</v>
      </c>
      <c r="DV205" s="1" t="str">
        <f aca="false" t="array" ref="DV205">_xlfn.IFS(DU205="SI","2", DU205="NO","1")</f>
        <v>1</v>
      </c>
      <c r="DW205" s="10" t="n">
        <v>0</v>
      </c>
      <c r="DX205" s="11" t="str">
        <f aca="false">IF(DW205=0,"1","2")</f>
        <v>1</v>
      </c>
      <c r="DY205" s="11" t="str">
        <f aca="false" t="array" ref="DY205">_xlfn.IFS(DW205=0,"0", DW205=0.25, "1", DW205=0.5,"2", DW205=0.75,"3", DW205=1,"4",DW205=1.25,"5", DW205=1.5,"6", DW205=1.75,"7", DW205=2,"8")</f>
        <v>0</v>
      </c>
      <c r="DZ205" s="10" t="n">
        <v>0</v>
      </c>
      <c r="EA205" s="11" t="str">
        <f aca="false">IF(DZ205=0,"1","2")</f>
        <v>1</v>
      </c>
      <c r="EB205" s="11" t="str">
        <f aca="false" t="array" ref="EB205">_xlfn.IFS(DZ205=0,"0", DZ205=0.25, "1", DZ205=0.5,"2", DZ205=0.75,"3", DZ205=1,"4",DZ205=1.25,"5", DZ205=1.5,"6", DZ205=1.75,"7", DZ205=2,"8")</f>
        <v>0</v>
      </c>
      <c r="EC205" s="10" t="n">
        <v>-0.75</v>
      </c>
      <c r="ED205" s="10" t="str">
        <f aca="false">IF(EC205=0,"1","2")</f>
        <v>2</v>
      </c>
      <c r="EE205" s="11" t="str">
        <f aca="false" t="array" ref="EE205">_xlfn.IFS(EC205=0,"0", EC205=-0.25, "1", EC205=-0.5,"2", EC205=-0.75,"3", EC205=-1,"4",EC205=-1.25,"5", EC205=-1.5,"6", EC205=-1.75,"7", EC205=-2,"8", EC205=-2.25,"9",EC205=-2.5,"10", EC205=-2.75,"11", EC205=-3,"12", EC205=-3.25,"13", EC205=-3.5,"14", EC205=-3.75,"15",EC205=-4,"16")</f>
        <v>3</v>
      </c>
      <c r="EF205" s="10" t="n">
        <v>-0.5</v>
      </c>
      <c r="EG205" s="10" t="str">
        <f aca="false">IF(EF205=0,"1","2")</f>
        <v>2</v>
      </c>
      <c r="EH205" s="11" t="str">
        <f aca="false" t="array" ref="EH205">_xlfn.IFS(EF205=0,"0", EF205=-0.25, "1", EF205=-0.5,"2", EF205=-0.75,"3", EF205=-1,"4",EF205=-1.25,"5", EF205=-1.5,"6", EF205=-1.75,"7", EF205=-2,"8", EF205=-2.25,"9",EF205=-2.5,"10", EF205=-2.75,"11", EF205=-3,"12", EF205=-3.25,"13", EF205=-3.5,"14", EF205=-3.75,"15",EF205=-4,"16")</f>
        <v>2</v>
      </c>
      <c r="EI205" s="10" t="n">
        <v>0</v>
      </c>
      <c r="EJ205" s="11" t="str">
        <f aca="false">IF(EI205=0,"1","2")</f>
        <v>1</v>
      </c>
      <c r="EK205" s="11" t="str">
        <f aca="false" t="array" ref="EK205">_xlfn.IFS(EI205=0,"0", EI205=-0.25, "1", EI205=-0.5,"2", EI205=-0.75,"3", EI205=-1,"4",EI205=-1.25,"5", EI205=-1.5,"6", EI205=-1.75,"7", EI205=-2,"8", EI205=-2.25,"9", EI205=-2.25,"9",EI205=-2.5,"10", EI205=-2.75,"11", EI205=-3,"12", EI205=-3.25,"13", EI205=-3.5,"14", EI205=-3.75,"15",EI205=-4,"16", EI205=0.25, "17", EI205=0.5, "18")</f>
        <v>0</v>
      </c>
      <c r="EL205" s="10" t="n">
        <v>0</v>
      </c>
      <c r="EM205" s="11" t="str">
        <f aca="false">IF(EL205=0,"1","2")</f>
        <v>1</v>
      </c>
      <c r="EN205" s="11" t="str">
        <f aca="false" t="array" ref="EN205">_xlfn.IFS(EL205=0.25,"17",EL205=0.5,"18", EL205=0,"0", EL205=-0.25, "1", EL205=-0.5,"2", EL205=-0.75,"3", EL205=-1,"4",EL205=-1.25,"5", EL205=-1.5,"6", EL205=-1.75,"7", EL205=-2,"8",EL205= -2.25,"9",EL205=-2.5,"10",EL205= -2.75,"11",EL205= -3,"12",EL205= -3.25,"13",EL205= -3.5,"14",EL205= -3.75,"15",EL205=-4,"16")</f>
        <v>0</v>
      </c>
      <c r="EO205" s="10" t="n">
        <v>0</v>
      </c>
      <c r="EP205" s="11" t="str">
        <f aca="false">IF(EO205=0,"1","2")</f>
        <v>1</v>
      </c>
      <c r="EQ205" s="11" t="str">
        <f aca="false" t="array" ref="EQ205">_xlfn.IFS(EO205=0,"0", EO205=0.25, "1", EO205=0.5,"2", EO205=0.75,"3", EO205=1,"4",EO205=1.25,"5", EO205=1.5,"6", EO205=1.75,"7", EO205=2,"8", EO205=2.25,"9", EO205=2.25,"9",EO205=2.5,"10", EO205=2.75,"11", EO205=3,"12", EO205=3.25,"13", EO205=3.5,"14", EO205=3.75,"15",EO205=4,"16", EO205=-0.25, "17", bq=-0.5, "18")</f>
        <v>0</v>
      </c>
      <c r="ER205" s="10" t="n">
        <v>0</v>
      </c>
      <c r="ES205" s="11" t="str">
        <f aca="false">IF(ER205=0,"1","2")</f>
        <v>1</v>
      </c>
      <c r="ET205" s="11" t="str">
        <f aca="false" t="array" ref="ET205">_xlfn.IFS(ER205=0,"0", ER205=0.25, "1", ER205=0.5,"2", ER205=0.75,"3", ER205=1,"4",ER205=1.25,"5", ER205=1.5,"6", ER205=1.75,"7", ER205=2,"8", ER205=2.25,"9", ER205=2.25,"9",ER205=2.5,"10", ER205=2.75,"11", ER205=3,"12", ER205=3.25,"13", ER205=3.5,"14", ER205=3.75,"15",ER205=4,"16", ER205=-0.25, "17", bq=-0.5, "18")</f>
        <v>0</v>
      </c>
      <c r="EU205" s="13" t="n">
        <v>27</v>
      </c>
      <c r="EV205" s="14" t="str">
        <f aca="false">VLOOKUP(EU205,LEYENDA!$G$2:$H$8,2,TRUE())</f>
        <v>25-36</v>
      </c>
      <c r="EW205" s="14" t="str">
        <f aca="false" t="array" ref="EW205">_xlfn.IFS(EV205="0-5","1", EV205="6-12","2", EV205="13-18","3", EV205="19-24","4", EV205="25-36","5", EV205="37-48","6", EV205="49-60","7")</f>
        <v>5</v>
      </c>
    </row>
    <row r="206" customFormat="false" ht="13.5" hidden="false" customHeight="false" outlineLevel="0" collapsed="false">
      <c r="A206" s="1" t="n">
        <v>63</v>
      </c>
      <c r="B206" s="32" t="n">
        <v>1</v>
      </c>
      <c r="C206" s="33" t="n">
        <v>38383</v>
      </c>
      <c r="D206" s="6"/>
      <c r="E206" s="5" t="str">
        <f aca="false">VLOOKUP(A206,'286'!$A$3:$J$600,10,FALSE())</f>
        <v>CISNEROS RIVERO, CARLOTA</v>
      </c>
      <c r="F206" s="4" t="str">
        <f aca="false">VLOOKUP(A206,'286'!$A$3:$I$1768,3,FALSE())</f>
        <v>CISRICAR</v>
      </c>
      <c r="G206" s="6" t="n">
        <f aca="false">VLOOKUP(A206,'286'!$A$3:$I$1768,4,FALSE())</f>
        <v>34449</v>
      </c>
      <c r="H206" s="7" t="n">
        <f aca="false">YEAR(C206)-YEAR(G206)</f>
        <v>11</v>
      </c>
      <c r="I206" s="1" t="str">
        <f aca="false">VLOOKUP(H206,LEYENDA!$C$2:$D$6,2,TRUE())</f>
        <v>0-12</v>
      </c>
      <c r="J206" s="5" t="str">
        <f aca="false">VLOOKUP(A206,'286'!$A$3:$I$1768,7,FALSE())</f>
        <v>M</v>
      </c>
      <c r="K206" s="8" t="str">
        <f aca="false">VLOOKUP(A206,'286'!$A$3:$I$1768,2,FALSE())</f>
        <v>OD</v>
      </c>
      <c r="L206" s="4" t="str">
        <f aca="false">VLOOKUP(A206,'286'!$A$3:$I$1768,8,FALSE())</f>
        <v>D</v>
      </c>
      <c r="M206" s="4" t="str">
        <f aca="false">VLOOKUP(A206,'286'!$A$3:$I$1768,9,FALSE())</f>
        <v>I</v>
      </c>
      <c r="N206" s="8" t="str">
        <f aca="false">IF(R206=O206, "MISMA","CONTRARIA")</f>
        <v>CONTRARIA</v>
      </c>
      <c r="O206" s="8" t="str">
        <f aca="false" t="array" ref="O206">_xlfn.IFS(L206="D","1", L206="I","2")</f>
        <v>1</v>
      </c>
      <c r="P206" s="8" t="str">
        <f aca="false" t="array" ref="P206">_xlfn.IFS(K206="OD","1", K206="OI","2")</f>
        <v>1</v>
      </c>
      <c r="Q206" s="1" t="str">
        <f aca="false" t="array" ref="Q206">_xlfn.IFS(J206="M","1", J206="H","2")</f>
        <v>1</v>
      </c>
      <c r="R206" s="8" t="str">
        <f aca="false" t="array" ref="R206">_xlfn.IFS(M206="D","1", M206="I","2")</f>
        <v>2</v>
      </c>
      <c r="S206" s="1" t="str">
        <f aca="false" t="array" ref="S206">_xlfn.IFS(N206="CONTRARIA", "1",N206= "MISMA","2")</f>
        <v>1</v>
      </c>
      <c r="T206" s="1" t="str">
        <f aca="false" t="array" ref="T206">_xlfn.IFS(I206="0-12","1", I206="13-24","2", I206="25-40","3", I206="41-60","4", I206="61-100","5")</f>
        <v>1</v>
      </c>
      <c r="U206" s="9" t="n">
        <v>0</v>
      </c>
      <c r="V206" s="1" t="str">
        <f aca="false">IF(U206="","",IF(AND(U206&gt;=-9,U206&lt;=-6.5),"-9 a -6,5",IF(AND(U206&gt;=-6,U206&lt;=-3.5),"-6 a -3,5",IF(AND(U206&gt;=-3,U206&lt;=-1),"-3 a -1",IF(U206=-0.5,"-0,5",IF(AND(U206&gt;=0,U206&lt;=2.5),"0 a 2,5",IF(AND(U206&gt;=3,U206&lt;=5.5),"3 a 5,5",IF(AND(U206&gt;=6,U206&lt;=8.5),"6 a 8,5",IF(AND(U206&gt;=9,U206&lt;=20),"9 a 20","Fuera de rango")))))))))</f>
        <v>0 a 2,5</v>
      </c>
      <c r="W206" s="11" t="n">
        <f aca="false">IF(V206="","",IF(V206="-9 a -6,5",2,IF(V206="-6 a -3,5",3,IF(V206="-3 a -1",4,IF(V206="-0,5","NORMA",IF(V206="0 a 2,5",5,IF(V206="3 a 5,5",6,IF(V206="6 a 8,5",7,IF(V206="9 a 20",8,"Fuera de rango")))))))))</f>
        <v>5</v>
      </c>
      <c r="X206" s="9" t="n">
        <v>0</v>
      </c>
      <c r="Y206" s="10" t="str">
        <f aca="false">IF(X206="","",IF(AND(X206&gt;=0,X206&lt;=4),"0 a 4",IF(AND(X206&gt;=4.5,X206&lt;=8.5),"4,5 a 8,5",IF(X206=9,"9",IF(AND(X206&gt;=9.5,X206&lt;=13),"9,5 a 13",IF(AND(X206&gt;=13.5,X206&lt;=20),"13,5 a 20",IF(AND(X206&gt;=20.5,X206&lt;=35),"20,5 a 35","Fuera de rango")))))))</f>
        <v>0 a 4</v>
      </c>
      <c r="Z206" s="11" t="n">
        <f aca="false">IF(Y206="","",IF(Y206="0 a 4",1,IF(Y206="4,5 a 8,5",2,IF(Y206="9","NORMA",IF(Y206="9,5 a 13",3,IF(Y206="13,5 a 20",4,IF(Y206="20,5 a 35",5,"Fuera de rango")))))))</f>
        <v>1</v>
      </c>
      <c r="AA206" s="9" t="n">
        <v>26</v>
      </c>
      <c r="AB206" s="10" t="str">
        <f aca="false">IF(AA206="","",IF(AND(AA206&gt;=0,AA206&lt;=9),"0 a 9",IF(AND(AA206&gt;=9.5,AA206&lt;=18.5),"9,5 a 18,5",IF(AA206=19,"19",IF(AND(AA206&gt;=19.5,AA206&lt;=28),"19,5 a 28",IF(AND(AA206&gt;=28.5,AA206&lt;=40),"28,5 a 40","Fuera de rango"))))))</f>
        <v>19,5 a 28</v>
      </c>
      <c r="AC206" s="11" t="n">
        <f aca="false" t="array" ref="AC206">_xlfn.IFS(AB206="","",AB206="0 a 9",1,AB206="9,5 a 18,5",2,AB206="19","NORMA",AB206="19,5 a 28",3,AB206="28,5 a 40",4,TRUE(),"Fuera de rango")</f>
        <v>3</v>
      </c>
      <c r="AD206" s="9" t="n">
        <v>4</v>
      </c>
      <c r="AE206" s="10" t="str">
        <f aca="false">IF(AD206="","",IF(AND(AD206&gt;=-10,AD206&lt;=0),"De -10 a 0",IF(AND(AD206&gt;=0.5,AD206&lt;=9.5),"0,5 a 9,5",IF(AD206=10,"10",IF(AND(AD206&gt;=10.5,AD206&lt;=20),"10,5 a 20",IF(AND(AD206&gt;=20.5,AD206&lt;=40),"20,5 a 40","Fuera de rango"))))))</f>
        <v>0,5 a 9,5</v>
      </c>
      <c r="AF206" s="12" t="n">
        <f aca="false">IF(AD206="","",IF(AND(AD206&gt;=-10,AD206&lt;=0),1,IF(AND(AD206&gt;=0.5,AD206&lt;=9.5),2,IF(AD206=10,"NORMA",IF(AND(AD206&gt;=10.5,AD206&lt;=20),3,IF(AND(AD206&gt;=20.5,AD206&lt;=40),4,""))))))</f>
        <v>2</v>
      </c>
      <c r="AG206" s="9" t="n">
        <v>15</v>
      </c>
      <c r="AH206" s="10" t="str">
        <f aca="false">IF(AG206="","",IF(AND(AG206&gt;=0,AG206&lt;=4),"0 a 4",IF(AND(AG206&gt;=4.5,AG206&lt;=8.5),"4,5 a 8,5",IF(AG206=9,"9",IF(AND(AG206&gt;=9.5,AG206&lt;=13),"9,5 a 13",IF(AND(AG206&gt;=13.5,AG206&lt;=25),"13,5 a 25","Fuera de rango"))))))</f>
        <v>13,5 a 25</v>
      </c>
      <c r="AI206" s="11" t="n">
        <f aca="false">IF(AH206="","",IF(AH206="0 a 4",1,IF(AH206="4,5 a 8,5",2,IF(AH206="9","NORMA",IF(AH206="9,5 a 13",3,IF(AH206="13,5 a 25",4,""))))))</f>
        <v>4</v>
      </c>
      <c r="AJ206" s="9" t="n">
        <v>8</v>
      </c>
      <c r="AK206" s="10" t="str">
        <f aca="false">IF(AJ206="","",IF(AND(AJ206&gt;=-15,AJ206&lt;=-10.5),"-15 a -10,5",IF(AND(AJ206&gt;=-10,AJ206&lt;=-4),"-10 a -4",IF(AND(AJ206&gt;=-4.5,AJ206&lt;=0),"-4,5 a 0",IF(AND(AJ206&gt;=0.5,AJ206&lt;=4.5),"0,5 a 4,5",IF(AJ206=5,"5",IF(AND(AJ206&gt;=5.5,AJ206&lt;=10),"5,5 a 10",IF(AND(AJ206&gt;=10.5,AJ206&lt;=20),"10,5 a 20","Fuera de rango"))))))))</f>
        <v>5,5 a 10</v>
      </c>
      <c r="AL206" s="11" t="n">
        <f aca="false">IF(AK206="","",IF(AK206="-15 a -10,5",1,IF(AK206="-10 a -4",2,IF(AK206="-4,5 a 0",3,IF(AK206="0,5 a 4,5",4,IF(AK206="5","NORMA",IF(AK206="5,5 a 10",5,IF(AK206="10,5 a 20",6,"Error"))))))))</f>
        <v>5</v>
      </c>
      <c r="AM206" s="9" t="n">
        <v>0</v>
      </c>
      <c r="AN206" s="10" t="str">
        <f aca="false">IF(AM206="","",IF(AND(AM206&gt;=-7.5,AM206&lt;=-5.5),"-7,5 a -5,5",IF(AND(AM206&gt;=-5,AM206&lt;=-3),"-5 a -3",IF(AND(AM206&gt;=-2.5,AM206&lt;=-0.5),"-2,5 a -0,5",IF(AM206=0,"0,00",IF(AND(AM206&gt;=0.5,AM206&lt;=2.5),"0,5 a 2,5",IF(AND(AM206&gt;=3,AM206&lt;=5),"3 a 5",IF(AND(AM206&gt;=5.5,AM206&lt;=7.5),"5,5 a 7,5",IF(AND(AM206&gt;=8,AM206&lt;=10),"8 a 10","Fuera de rango")))))))))</f>
        <v>0,00</v>
      </c>
      <c r="AO206" s="11" t="str">
        <f aca="false">IF(AN206="","",IF(AN206="-7,5 a -5,5",1,IF(AN206="-5 a -3",2,IF(AN206="-2,5 a -0,5",3,IF(AN206="0,00","NORMA",IF(AN206="0,5 a 2,5",4,IF(AN206="3 a 5",5,IF(AN206="5,5 a 7,5",6,IF(AN206="8 a 10",7,"Error")))))))))</f>
        <v>NORMA</v>
      </c>
      <c r="AP206" s="9" t="n">
        <v>-2</v>
      </c>
      <c r="AQ206" s="10" t="str">
        <f aca="false">IF(AP206="","",IF(AND(AP206&gt;=-20,AP206&lt;=-9.5),"-20 a -9,5",IF(AND(AP206&gt;=-9,AP206&lt;=-6.5),"-9 a -6,5",IF(AP206=-6,"-6",IF(AND(AP206&gt;=-5.5,AP206&lt;=-3),"-5,5 a -3",IF(AND(AP206&gt;=-2.5,AP206&lt;=0),"-2,5 a 0",IF(AND(AP206&gt;=0.5,AP206&lt;=3),"0,5 a 3",IF(AND(AP206&gt;=3.5,AP206&lt;=6),"3,5 a 6",IF(AND(AP206&gt;=6.5,AP206&lt;=9),"6,5 a 9",IF(AND(AP206&gt;=9.5,AP206&lt;=20),"9,5 a 20","Fuera de rango"))))))))))</f>
        <v>-2,5 a 0</v>
      </c>
      <c r="AR206" s="11" t="n">
        <f aca="false">IF(AQ206="","",IF(AQ206="-20 a -9,5",1,IF(AQ206="-9 a -6,5",2,IF(AQ206="-6","NORMA",IF(AQ206="-5,5 a -3",3,IF(AQ206="-2,5 a 0",4,IF(AQ206="0,5 a 3",5,IF(AQ206="3,5 a 6",6,IF(AQ206="6,5 a 9",7,IF(AQ206="9,5 a 20",8,""))))))))))</f>
        <v>4</v>
      </c>
      <c r="AS206" s="9" t="n">
        <v>2</v>
      </c>
      <c r="AT206" s="10" t="str">
        <f aca="false">IF(AS206="","",IF(AND(AS206&gt;=-16,AS206&lt;=-14),"-16 a -14",IF(AND(AS206&gt;=-13.5,AS206&lt;=-11.5),"-13,5 a -11,5",IF(AND(AS206&gt;=-11,AS206&lt;=-9),"-11 a -9",IF(AND(AS206&gt;=-8.5,AS206&lt;=-6.5),"-8,5 a -6,5",IF(AND(AS206&gt;=-6,AS206&lt;=-4),"-6 a -4",IF(AND(AS206&gt;=-3.5,AS206&lt;=-1.5),"-3,5 a -1,5",IF(AND(AS206&gt;=-1,AS206&lt;=1),"-1 a 1",IF(AND(AS206&gt;=1.5,AS206&lt;=3.5),"1,5 a 3,5",IF(AND(AS206&gt;=4,AS206&lt;=6),"4 a 6",IF(AND(AS206&gt;=6.5,AS206&lt;=8.5),"6,5 a 8,5",IF(AND(AS206&gt;=9,AS206&lt;=11),"9 a 11",IF(AND(AS206&gt;=11.5,AS206&lt;=13.5),"11,5 a 13,5",IF(AND(AS206&gt;=14,AS206&lt;=16),"14 a 16",IF(AND(AS206&gt;=16.5,AS206&lt;=18.5),"16,5 a 18,5",IF(AND(AS206&gt;=19,AS206&lt;=21),"19 a 21","Fuera de rango"))))))))))))))))</f>
        <v>1,5 a 3,5</v>
      </c>
      <c r="AU206" s="11" t="n">
        <f aca="false" t="array" ref="AU206">IF(AT206="","",_xlfn.IFS(AT206="-16 a -14",1,AT206="-13,5 a -11,5",2,AT206="-11 a -9",3,AT206="-8,5 a -6,5",4,AT206="-6 a -4",5,AT206="-3,5 a -1,5",6,AT206="-1 a 1",7,AT206="1,5 a 3,5",8,AT206="4 a 6","NORMA",AT206="6,5 a 8,5",9,AT206="9 a 11",10,AT206="11,5 a 13,5",11,AT206="14 a 16",12,AT206="16,5 a 18,5",13,AT206="19 a 21",14,TRUE(),""))</f>
        <v>8</v>
      </c>
      <c r="AV206" s="9" t="n">
        <v>1</v>
      </c>
      <c r="AW206" s="10" t="str">
        <f aca="false">IF(AV206="","",IF(AND(AV206&gt;=-1,AV206&lt;=-0.5),"-1 a -0,5",IF(AND(AV206&gt;-0.5,AV206&lt;=0),"De -0,5 a 0",IF(AND(AV206&gt;=0.25,AV206&lt;=0.75),"0,25 a 0,75",IF(AND(AV206&gt;=1,AV206&lt;=1.5),"1 a 1,5",IF(AND(AV206&gt;=1.75,AV206&lt;=2.25),"1,75 a 2,25",IF(AND(AV206&gt;=2.5,AV206&lt;=3),"2,5 a 3",IF(AND(AV206&gt;=3.25,AV206&lt;=3.75),"3,25 a 3,75","Fuera de rango"))))))))</f>
        <v>1 a 1,5</v>
      </c>
      <c r="AX206" s="11" t="n">
        <f aca="false">IF(AW206="","",IF(OR(AW206="-1 a -0,5",AW206="-1 a -0.5"),1,IF(OR(AW206="De -0,5 a 0",AW206="-0,5 a 0",AW206="De -0.5 a 0"),2,IF(OR(AW206="0,25 a 0,75",AW206="0.25 a 0.75"),"NORMA",IF(OR(AW206="1 a 1,5",AW206="1 a 1.5"),3,IF(OR(AW206="1,75 a 2,25",AW206="1.75 a 2.25"),4,IF(OR(AW206="2,5 a 3",AW206="2.5 a 3"),5,IF(OR(AW206="3,25 a 3,75",AW206="3.25 a 3.75"),6,""))))))))</f>
        <v>3</v>
      </c>
      <c r="AY206" s="9" t="n">
        <v>-4</v>
      </c>
      <c r="AZ206" s="10" t="str">
        <f aca="false">IF(AY206="","",IF(AND(AY206&gt;=-20,AY206&lt;=-9.5),"-20 a -9,5",IF(AND(AY206&gt;=-9,AY206&lt;=-6.5),"-9 a -6,5",IF(AY206=-6,"-6",IF(AND(AY206&gt;=-5.5,AY206&lt;=-3),"-5,5 a -3",IF(AND(AY206&gt;=-2.5,AY206&lt;=0),"-2,5 a 0",IF(AND(AY206&gt;=0.5,AY206&lt;=3),"0,5 a 3",IF(AND(AY206&gt;=3.5,AY206&lt;=6),"3,5 a 6","Fuera de rango"))))))))</f>
        <v>-5,5 a -3</v>
      </c>
      <c r="BA206" s="11" t="n">
        <f aca="false">IF(AZ206="","",IF(AZ206="-20 a -9,5",1,IF(AZ206="-9 a -6,5",2,IF(AZ206="-6","NORMA",IF(AZ206="-5,5 a -3",3,IF(AZ206="-2,5 a 0",4,IF(AZ206="0,5 a 3",5,IF(AZ206="3,5 a 6",6,""))))))))</f>
        <v>3</v>
      </c>
      <c r="BB206" s="9" t="n">
        <v>0</v>
      </c>
      <c r="BC206" s="10" t="str">
        <f aca="false" t="array" ref="BC206">IF(BB206="","",_xlfn.IFS(AND(BB206&gt;=0,BB206&lt;=2),"0 a 2",AND(BB206&gt;=2.5,BB206&lt;=4.5),"2,5 a 4,5",AND(BB206&gt;=5,BB206&lt;=7),"5 a 7",AND(BB206&gt;=7.5,BB206&lt;=9.5),"7,5 a 9,5",AND(BB206&gt;=10,BB206&lt;=12),"10 a 12",AND(BB206&gt;=12.5,BB206&lt;=14.5),"12,5 a 14,5",BB206=15,"15",AND(BB206&gt;=15.5,BB206&lt;=17.5),"15,5 a 17,5",AND(BB206&gt;=18,BB206&lt;=20),"18 a 20",AND(BB206&gt;=20.5,BB206&lt;=22.5),"20,5 a 22,5",AND(BB206&gt;=23,BB206&lt;=25),"23 a 25",TRUE(),"Fuera de rango"))</f>
        <v>0 a 2</v>
      </c>
      <c r="BD206" s="11" t="n">
        <f aca="false" t="array" ref="BD206">IF(BC206="","",_xlfn.IFS(BC206="0 a 2",1,BC206="2,5 a 4,5",2,BC206="5 a 7",3,BC206="7,5 a 9,5",4,BC206="10 a 12",5,BC206="12,5 a 14,5",6,BC206="15","NORMA",BC206="15,5 a 17,5",7,BC206="18 a 20",8,BC206="20,5 a 22,5",9,BC206="23 a 25",10,TRUE(),"Fuera de rango"))</f>
        <v>1</v>
      </c>
      <c r="BE206" s="9" t="n">
        <v>26</v>
      </c>
      <c r="BF206" s="10" t="str">
        <f aca="false">IF(BE206="","",IF(AND(BE206&gt;=-20,BE206&lt;=-10),"-20 a -10",IF(AND(BE206&gt;=-9.5,BE206&lt;=0.5),"-9,5 a 0,5",IF(AND(BE206&gt;=1,BE206&lt;=11),"1 a 11",IF(AND(BE206&gt;=11.5,BE206&lt;=20.5),"11,5 a 20,5",IF(BE206=21,"21",IF(AND(BE206&gt;=21.5,BE206&lt;=31.5),"21,5 a 31,5",IF(AND(BE206&gt;=32,BE206&lt;=42),"32 a 42","Fuera de rango"))))))))</f>
        <v>21,5 a 31,5</v>
      </c>
      <c r="BG206" s="11" t="n">
        <f aca="false">IF(BF206="","",IF(BF206="-20 a -10",1,IF(BF206="-9,5 a 0,5",2,IF(BF206="1 a 11",3,IF(BF206="11,5 a 20,5",4,IF(BF206="21","NORMA",IF(BF206="21,5 a 31,5",5,IF(BF206="32 a 42",6,""))))))))</f>
        <v>5</v>
      </c>
      <c r="BH206" s="9" t="n">
        <v>14</v>
      </c>
      <c r="BI206" s="10" t="str">
        <f aca="false">IF(BH206="","",IF(AND(BH206&gt;=-20,BH206&lt;=-15),"-20 a -15",IF(AND(BH206&gt;=-14.5,BH206&lt;=-9.5),"-14,5 a -9,5",IF(AND(BH206&gt;=-9,BH206&lt;=-4),"-9 a -4",IF(AND(BH206&gt;=-3.5,BH206&lt;=2.5),"-3,5 a 2,5",IF(AND(BH206&gt;=3,BH206&lt;=8),"3 a 8",IF(AND(BH206&gt;=8.5,BH206&lt;=14.5),"8,5 a 14,5",IF(BH206=15,"15",IF(AND(BH206&gt;=15.5,BH206&lt;=20.5),"15,5 a 20,5",IF(AND(BH206&gt;=21,BH206&lt;=26),"21 a 26","Fuera de rango"))))))))))</f>
        <v>8,5 a 14,5</v>
      </c>
      <c r="BJ206" s="11" t="n">
        <f aca="false">IF(BI206="","",IF(BI206="-20 a -15",1,IF(BI206="-14,5 a -9,5",2,IF(BI206="-9 a -4",3,IF(BI206="-3,5 a 2,5",4,IF(BI206="3 a 8",5,IF(BI206="8,5 a 14,5",6,IF(BI206="15","NORMA",IF(BI206="15,5 a 20,5",7,IF(BI206="21 a 26",8,IF(BI206="26,5 a 31,5",9,"")))))))))))</f>
        <v>6</v>
      </c>
      <c r="BK206" s="9" t="n">
        <v>0</v>
      </c>
      <c r="BL206" s="10" t="str">
        <f aca="false">IF(BK206="","",IF(AND(BK206&gt;=0,BK206&lt;=2),"0 - 2",IF(AND(BK206&gt;=2.5,BK206&lt;=4.5),"2,5 - 4,5",IF(AND(BK206&gt;=5,BK206&lt;=7),"5 - 7",IF(AND(BK206&gt;=7.5,BK206&lt;=9.5),"7,5 - 9,5",IF(AND(BK206&gt;=10,BK206&lt;=12),"10 - 12",IF(AND(BK206&gt;=12.5,BK206&lt;=13.5),"12,5 - 13,5",IF(BK206=14,"14",IF(AND(BK206&gt;=14.5,BK206&lt;=16.5),"14,5 - 16,5",IF(AND(BK206&gt;=17,BK206&lt;=19),"17 - 19",IF(AND(BK206&gt;=19.5,BK206&lt;=21.5),"19,5 - 21,5",IF(AND(BK206&gt;=22,BK206&lt;=24),"22 - 24",IF(AND(BK206&gt;=24.5,BK206&lt;=26.5),"24,5 - 26,5",IF(AND(BK206&gt;=27,BK206&lt;=29),"27 - 29",IF(AND(BK206&gt;=29.5,BK206&lt;=30),"29,5 - 30","Fuera de rango")))))))))))))))</f>
        <v>0 - 2</v>
      </c>
      <c r="BM206" s="11" t="n">
        <f aca="false">IF(BL206="","",IF(BL206="0 - 2",1,IF(BL206="2,5 - 4,5",2,IF(BL206="5 - 7",3,IF(BL206="7,5 - 9,5",4,IF(BL206="10 - 12",5,IF(BL206="12,5 - 13,5",6,IF(BL206="14","NORMA",IF(BL206="14,5 - 16,5",7,IF(BL206="17 - 19",8,IF(BL206="19,5 - 21,5",9,IF(BL206="22 - 24",10,IF(BL206="24,5 - 26,5",11,IF(BL206="27 - 29",12,IF(BL206="29,5 - 30",13,"")))))))))))))))</f>
        <v>1</v>
      </c>
      <c r="BN206" s="9" t="n">
        <v>22</v>
      </c>
      <c r="BO206" s="11" t="str">
        <f aca="false">IF(BN206="","",IF(AND(BN206&gt;=-20,BN206&lt;=-10),"-20 a -10",IF(AND(BN206&gt;=-9.5,BN206&lt;=0.5),"-9,5 a 0,5",IF(AND(BN206&gt;=1,BN206&lt;=11),"1 a 11",IF(AND(BN206&gt;=11.5,BN206&lt;=21.5),"11,5 a 21,5",IF(BN206=22,"22",IF(AND(BN206&gt;=22.5,BN206&lt;=32.5),"22,5 a 32,5",IF(AND(BN206&gt;=33,BN206&lt;=43),"33 a 43","Fuera de rango"))))))))</f>
        <v>22</v>
      </c>
      <c r="BP206" s="11" t="str">
        <f aca="false">IF(BO206="","",IF(BO206="-20 a -10",1,IF(BO206="-9,5 a 0,5",2,IF(BO206="1 a 11",3,IF(BO206="11,5 a 21,5",4,IF(BO206="22","NORMA",IF(BO206="22,5 a 32,5",5,IF(BO206="33 a 43",6,""))))))))</f>
        <v>NORMA</v>
      </c>
      <c r="BQ206" s="9" t="n">
        <v>4</v>
      </c>
      <c r="BR206" s="10" t="str">
        <f aca="false">IF(BQ206="","",IF(AND(BQ206&gt;=-20,BQ206&lt;=-15),"-20 a -15",IF(AND(BQ206&gt;=-14.5,BQ206&lt;=-9.5),"-14,5 a -9,5",IF(AND(BQ206&gt;=-9,BQ206&lt;=-4),"-9 a -4",IF(AND(BQ206&gt;=-3.5,BQ206&lt;=2.5),"-3,5 a 2,5",IF(AND(BQ206&gt;=3,BQ206&lt;=8),"3 a 8",IF(AND(BQ206&gt;=8.5,BQ206&lt;=13.5),"8,5 a 13,5",IF(AND(BQ206&gt;=14,BQ206&lt;=17.5),"14 a 17,5",IF(BQ206=18,"18",IF(AND(BQ206&gt;=18.5,BQ206&lt;=23.5),"18,5 a 23,5",IF(AND(BQ206&gt;=24,BQ206&lt;=29),"24 a 29",IF(AND(BQ206&gt;=29.5,BQ206&lt;=34.5),"29,5 a 34,5",IF(AND(BQ206&gt;=35,BQ206&lt;=40),"35 a 40","Fuera de rango")))))))))))))</f>
        <v>3 a 8</v>
      </c>
      <c r="BS206" s="11" t="n">
        <f aca="false">IF(BR206="","",IF(BR206="-20 a -15",1,IF(BR206="-14,5 a -9,5",2,IF(BR206="-9 a -4",3,IF(BR206="-3,5 a 2,5",4,IF(BR206="3 a 8",5,IF(BR206="8,5 a 13,5",6,IF(BR206="14 a 17,5",7,IF(BR206="18","NORMA",IF(BR206="18,5 a 23,5",8,IF(BR206="24 a 29",9,IF(BR206="29,5 a 34,5",10,IF(BR206="35 a 40",11,"")))))))))))))</f>
        <v>5</v>
      </c>
      <c r="BT206" s="9" t="n">
        <v>0</v>
      </c>
      <c r="BU206" s="10" t="str">
        <f aca="false">IF(BT206="","",IF(AND(BT206&gt;=-20,BT206&lt;=-18),"-20 a -18",IF(AND(BT206&gt;=-17.5,BT206&lt;=-15.5),"-17,5 a -15,5",IF(AND(BT206&gt;=-15,BT206&lt;=-13),"-15 a -13",IF(AND(BT206&gt;=-12.5,BT206&lt;=-10.5),"-12,5 a -10,5",IF(AND(BT206&gt;=-10,BT206&lt;=-8),"-10 a -8",IF(AND(BT206&gt;=-7.5,BT206&lt;=-5.5),"-7,5 a -5,5",IF(AND(BT206&gt;=-5,BT206&lt;=-3),"-5 a -3",IF(AND(BT206&gt;=-2.5,BT206&lt;=-0.5),"-2,5 a -0,5",IF(BT206=0,"0",IF(AND(BT206&gt;=0.5,BT206&lt;=2.5),"0,5 a 2,5",IF(AND(BT206&gt;=3,BT206&lt;=5),"3 a 5",IF(AND(BT206&gt;=5.5,BT206&lt;=7.5),"5,5 a 7,5",IF(AND(BT206&gt;=8,BT206&lt;=10),"8 a 10",IF(AND(BT206&gt;=10.5,BT206&lt;=12.5),"10,5 a 12,5",IF(AND(BT206&gt;=13,BT206&lt;=15),"13 a 15",IF(AND(BT206&gt;=15.5,BT206&lt;=17.5),"15,5 a 17,5",IF(AND(BT206&gt;=18,BT206&lt;=20),"18 a 20","Fuera de rango"))))))))))))))))))</f>
        <v>0</v>
      </c>
      <c r="BV206" s="11" t="str">
        <f aca="false">IF(BT206="","",IF(BT206=0,"NORMA",IF(AND(BT206&gt;=-20,BT206&lt;=-18),2,IF(AND(BT206&gt;=-17.5,BT206&lt;=-15.5),2,IF(AND(BT206&gt;=-15,BT206&lt;=-13),3,IF(AND(BT206&gt;=-12.5,BT206&lt;=-10.5),4,IF(AND(BT206&gt;=-10,BT206&lt;=-8),5,IF(AND(BT206&gt;=-7.5,BT206&lt;=-5.5),6,IF(AND(BT206&gt;=-5,BT206&lt;=-3),7,IF(AND(BT206&gt;=-2.5,BT206&lt;=-0.5),8,IF(AND(BT206&gt;=0.5,BT206&lt;=2.5),9,IF(AND(BT206&gt;=3,BT206&lt;=5),10,IF(AND(BT206&gt;=5.5,BT206&lt;=7.5),11,IF(AND(BT206&gt;=8,BT206&lt;=10),12,IF(AND(BT206&gt;=10.5,BT206&lt;=12.5),13,IF(AND(BT206&gt;=13,BT206&lt;=15),14,IF(AND(BT206&gt;=15.5,BT206&lt;=17.5),15,IF(AND(BT206&gt;=18,BT206&lt;=20),16,"Fuera de rango"))))))))))))))))))</f>
        <v>NORMA</v>
      </c>
      <c r="BW206" s="9" t="n">
        <v>-4</v>
      </c>
      <c r="BX206" s="10" t="n">
        <f aca="false">18.5- (0.3*H206)</f>
        <v>15.2</v>
      </c>
      <c r="BY206" s="10" t="n">
        <f aca="false">(BW206)-(BX206)</f>
        <v>-19.2</v>
      </c>
      <c r="BZ206" s="10" t="str">
        <f aca="false">IF(BY206="","",IF(BY206&lt;-27.5,"De -30 a -28",IF(BY206&lt;-25,"De -27,5 a -25,5",IF(BY206&lt;-22.5,"De -25 a -23",IF(BY206&lt;-20,"De -22,5 a -20,5",IF(BY206&lt;-17.5,"De -20 a -18",IF(BY206&lt;-15,"De -17,5 a -15,5",IF(BY206&lt;-12.5,"De -15 a -13",IF(BY206&lt;-10,"De -12,5 a -10,5",IF(BY206&lt;-7.5,"De -10 a -8",IF(BY206&lt;-5,"De -7,5 a -5,5",IF(BY206&lt;-2.5,"De -5 a -3",IF(BY206&lt;0,"De -2,5 a -0,5",IF(BY206&lt;2.5,"De 0 a 2",IF(BY206&lt;5,"De 2,5 a 4,5",IF(BY206&lt;7.5,"De 5 a 7",IF(BY206&lt;10,"De 7,5 a 9,5",IF(BY206&lt;12.5,"De 10 a 12",IF(BY206&lt;15,"De 12,5 a 14,5",IF(BY206&lt;17.5,"De 15 a 17",IF(BY206&lt;20,"De 17,5 a 19,5",IF(BY206&lt;22.5,"De 20 a 22",IF(BY206&lt;25,"De 22,5 a 24,5",IF(BY206&lt;27.5,"De 25 a 27","De 27,5 a 30"))))))))))))))))))))))))</f>
        <v>De -20 a -18</v>
      </c>
      <c r="CA206" s="12" t="n">
        <f aca="false">IF(BY206="","",IF(BY206&lt;=-28,1,IF(BY206&lt;=-25.5,2,IF(BY206&lt;=-23,3,IF(BY206&lt;=-20.5,4,IF(BY206&lt;=-18,5,IF(BY206&lt;=-15.5,6,IF(BY206&lt;=-13,7,IF(BY206&lt;=-10.5,8,IF(BY206&lt;=-8,9,IF(BY206&lt;=-5.5,10,IF(BY206&lt;=-3,11,IF(BY206&lt;=-0.5,12,IF(BY206&lt;=2,13,IF(BY206&lt;=4.5,14,IF(BY206&lt;=7,15,IF(BY206&lt;=9.5,16,IF(BY206&lt;=12,17,IF(BY206&lt;=14.5,18,IF(BY206&lt;=17,19,IF(BY206&lt;=19.5,20,IF(BY206&lt;=22,21,IF(BY206&lt;=24.5,22,IF(BY206&lt;=27,23,IF(BY206&lt;=30,24,"Fuera de rango")))))))))))))))))))))))))</f>
        <v>5</v>
      </c>
      <c r="CB206" s="9" t="n">
        <v>-4</v>
      </c>
      <c r="CC206" s="10" t="n">
        <f aca="false">18.5- (0.3*H206)</f>
        <v>15.2</v>
      </c>
      <c r="CD206" s="10" t="n">
        <f aca="false">(CB206)-(CC206)</f>
        <v>-19.2</v>
      </c>
      <c r="CE206" s="10" t="str">
        <f aca="false">IF(CD206="","",IF(CD206&lt;-27.5,"De -30 a -28",IF(CD206&lt;-25,"De -27,5 a -25,5",IF(CD206&lt;-22.5,"De -25 a -23",IF(CD206&lt;-20,"De -22,5 a -20,5",IF(CD206&lt;-17.5,"De -20 a -18",IF(CD206&lt;-15,"De -17,5 a -15,5",IF(CD206&lt;-12.5,"De -15 a -13",IF(CD206&lt;-10,"De -12,5 a -10,5",IF(CD206&lt;-7.5,"De -10 a -8",IF(CD206&lt;-5,"De -7,5 a -5,5",IF(CD206&lt;-2.5,"De -5 a -3",IF(CD206&lt;0,"De -2,5 a -0,5",IF(CD206&lt;=2,"De 0 a 2",IF(CD206&lt;=4.5,"De 2,5 a 4,5",IF(CD206&lt;=7,"De 5 a 7",IF(CD206&lt;=9.5,"De 7,5 a 9,5",IF(CD206&lt;=12,"De 10 a 12",IF(CD206&lt;=14.5,"De 12,5 a 14,5",IF(CD206&lt;=17,"De 15 a 17",IF(CD206&lt;=19.5,"De 17,5 a 19,5",IF(CD206&lt;=22,"De 20 a 22",IF(CD206&lt;=24.5,"De 22,5 a 24,5",IF(CD206&lt;=27,"De 25 a 27","De 27,5 a 30"))))))))))))))))))))))))</f>
        <v>De -20 a -18</v>
      </c>
      <c r="CF206" s="12" t="n">
        <f aca="false">IF(CD206="","",IF(CD206&lt;-27.5,1,IF(CD206&lt;-25,2,IF(CD206&lt;-22.5,3,IF(CD206&lt;-20,4,IF(CD206&lt;-17.5,5,IF(CD206&lt;-15,6,IF(CD206&lt;-12.5,7,IF(CD206&lt;-10,8,IF(CD206&lt;-7.5,9,IF(CD206&lt;-5,10,IF(CD206&lt;-2.5,11,IF(CD206&lt;0,12,IF(CD206&lt;2.5,13,IF(CD206&lt;5,14,IF(CD206&lt;7.5,15,IF(CD206&lt;10,16,IF(CD206&lt;12.5,17,IF(CD206&lt;15,18,IF(CD206&lt;17.5,19,IF(CD206&lt;20,20,IF(CD206&lt;22.5,21,IF(CD206&lt;25,22,IF(CD206&lt;27.5,23,24))))))))))))))))))))))))</f>
        <v>5</v>
      </c>
      <c r="CG206" s="9" t="n">
        <v>-2</v>
      </c>
      <c r="CH206" s="10" t="str">
        <f aca="false">IF(CG206="","",IF(AND(CG206&gt;=-10,CG206&lt;=-9.5),"-10 a -9,5",IF(AND(CG206&gt;-9.5,CG206&lt;=-8.5),"-9 a -8,5",IF(AND(CG206&gt;-8.5,CG206&lt;=-7.5),"-8 a -7,5",IF(AND(CG206&gt;-7.5,CG206&lt;=-6.5),"-7 a -6,5",IF(AND(CG206&gt;-6.5,CG206&lt;=-5.5),"-6 a -5,5",IF(AND(CG206&gt;-5.5,CG206&lt;=-4.5),"-5 a -4,5",IF(AND(CG206&gt;-4.5,CG206&lt;=-3.5),"-4 a -3,5",IF(AND(CG206&gt;-3.5,CG206&lt;=-2.5),"-3 a -2,5",IF(CG206=-2.25,"-2,25",IF(AND(CG206&gt;-2.5,CG206&lt;=-1.5),"-2 a -1,5",IF(AND(CG206&gt;-1.5,CG206&lt;=-0.5),"-1 a -0,5",IF(AND(CG206&gt;-0.5,CG206&lt;=0.5),"0 a 0,5",IF(AND(CG206&gt;0.5,CG206&lt;=1.5),"1 a 1,5",IF(AND(CG206&gt;1.5,CG206&lt;=2.5),"2 a 2,5",IF(AND(CG206&gt;2.5,CG206&lt;=3.5),"3 a 3,5",IF(AND(CG206&gt;3.5,CG206&lt;=4.5),"4 a 4,5",IF(AND(CG206&gt;4.5,CG206&lt;=5.5),"5 a 5,5",IF(AND(CG206&gt;5.5,CG206&lt;=6.5),"6 a 6,5",IF(AND(CG206&gt;6.5,CG206&lt;=7.5),"7 a 7,5",IF(AND(CG206&gt;7.5,CG206&lt;=8.5),"8 a 8,5",IF(AND(CG206&gt;8.5,CG206&lt;=9.5),"9 a 9,5",IF(CG206&gt;=10,"10","Fuera de rango")))))))))))))))))))))))</f>
        <v>-2 a -1,5</v>
      </c>
      <c r="CI206" s="11" t="n">
        <f aca="false">IF(CG206="","",IF(CG206=-2.25,"NORMA",IF(CG206&lt;=-9.5,1,IF(CG206&lt;=-8.5,2,IF(CG206&lt;=-7.5,3,IF(CG206&lt;=-6.5,4,IF(CG206&lt;=-5.5,5,IF(CG206&lt;=-4.5,6,IF(CG206&lt;=-3.5,7,IF(CG206&lt;=-2.5,8,IF(CG206&lt;=-1.5,9,IF(CG206&lt;=-0.5,10,IF(CG206&lt;=0.5,11,IF(CG206&lt;=1.5,12,IF(CG206&lt;=2.5,13,IF(CG206&lt;=3.5,14,IF(CG206&lt;=4.5,15,IF(CG206&lt;=5.5,16,IF(CG206&lt;=6.5,17,IF(CG206&lt;=7.5,18,IF(CG206&lt;=8.5,19,IF(CG206&lt;=9.5,20,IF(CG206=10,21,"Fuera de rango")))))))))))))))))))))))</f>
        <v>9</v>
      </c>
      <c r="CJ206" s="9" t="n">
        <v>1.25</v>
      </c>
      <c r="CK206" s="10" t="str">
        <f aca="false">IF(CJ206="","",IF(AND(CJ206&gt;=-6,CJ206&lt;=-5.5),"-6 a -5,5",IF(AND(CJ206&gt;-5.5,CJ206&lt;=-4.5),"-5 a -4,5",IF(AND(CJ206&gt;-4.5,CJ206&lt;=-3.5),"-4 a -3,5",IF(AND(CJ206&gt;-3.5,CJ206&lt;=-2.5),"-3 a -2,5",IF(AND(CJ206&gt;-2.5,CJ206&lt;=-1.5),"-2 a -1,5",IF(AND(CJ206&gt;-1.5,CJ206&lt;=-0.5),"-1 a -0,5",IF(AND(CJ206&gt;-0.5,CJ206&lt;=0.5),"0 a 0,5",IF(AND(CJ206&gt;0.5,CJ206&lt;=1.5),"1 a 1,5",IF(AND(CJ206&gt;1.5,CJ206&lt;2.5),"2",IF(AND(CJ206&gt;=2.5,CJ206&lt;=3),"2,5 a 3",IF(AND(CJ206&gt;3,CJ206&lt;=4),"3,5 a 4",IF(AND(CJ206&gt;4,CJ206&lt;=5),"4,5 a 5",IF(AND(CJ206&gt;5,CJ206&lt;=6),"5,5 a 6",IF(AND(CJ206&gt;6,CJ206&lt;=7),"6,5 a 7",IF(AND(CJ206&gt;7,CJ206&lt;=8),"7,5 a 8",IF(AND(CJ206&gt;8,CJ206&lt;=9.5),"8,5 a 9,5",IF(CJ206=10,"10","Fuera de rango"))))))))))))))))))</f>
        <v>1 a 1,5</v>
      </c>
      <c r="CL206" s="11" t="n">
        <f aca="false">IF(CK206="","",IF(OR(CK206="-6 a -5,5",CK206="-6 - -5,5"),1,IF(OR(CK206="-5 a -4,5",CK206="-5 - -4,5"),2,IF(OR(CK206="-4 a -3,5",CK206="-4 - -3,5"),3,IF(OR(CK206="-3 a -2,5",CK206="-3 - -2,5"),4,IF(OR(CK206="-2 a -1,5",CK206="-2 - -1,5"),5,IF(OR(CK206="-1 a -0,5",CK206="-1 - -0,5"),6,IF(OR(CK206="0 a 0,5",CK206="0 - 0,5"),7,IF(OR(CK206="1 a 1,5",CK206="1 - 1,5"),8,IF(CK206="2","NORMA",IF(OR(CK206="2,5 a 3",CK206="2,5 - 3"),9,IF(OR(CK206="3,5 a 4",CK206="3,5 - 4"),10,IF(OR(CK206="4,5 a 5",CK206="4,5 - 5"),11,IF(OR(CK206="5,5 a 6",CK206="5,5 - 6"),12,IF(OR(CK206="6,5 a 7",CK206="6,5 - 7"),13,IF(OR(CK206="7,5 a 8",CK206="7,5 - 8"),14,IF(OR(CK206="8,5 a 9",CK206="8,5 - 9,5",CK206="9 a 9,5"),15,IF(CK206="10",15,IF(OR(CK206="0,5 a 1",CK206="0,5 - 1"),7,"Fuera de rango")))))))))))))))))))</f>
        <v>8</v>
      </c>
      <c r="CM206" s="10" t="n">
        <v>0</v>
      </c>
      <c r="CN206" s="10" t="str">
        <f aca="false">IF(CM206=0,"0", " ")</f>
        <v>0</v>
      </c>
      <c r="CO206" s="10" t="str">
        <f aca="false">IF(CM206&gt;0,"EME"," ")</f>
        <v> </v>
      </c>
      <c r="CP206" s="10" t="n">
        <v>0</v>
      </c>
      <c r="CQ206" s="10" t="str">
        <f aca="false">IF(CP206&gt;0,"0", " ")</f>
        <v> </v>
      </c>
      <c r="CR206" s="10" t="str">
        <f aca="false">IF(CP206&gt;0,"EME"," ")</f>
        <v> </v>
      </c>
      <c r="CS206" s="9" t="n">
        <v>0</v>
      </c>
      <c r="CT206" s="10" t="str">
        <f aca="false">IF(CS206&gt;0,"1", " ")</f>
        <v> </v>
      </c>
      <c r="CU206" s="10" t="str">
        <f aca="false">IF(CS206&gt;0,"HIP"," ")</f>
        <v> </v>
      </c>
      <c r="CV206" s="9" t="n">
        <v>0</v>
      </c>
      <c r="CW206" s="10" t="str">
        <f aca="false">IF(CV206&gt;0,"1", " ")</f>
        <v> </v>
      </c>
      <c r="CX206" s="10" t="str">
        <f aca="false">IF(CV206&gt;0,"HIP"," ")</f>
        <v> </v>
      </c>
      <c r="CY206" s="9" t="n">
        <v>-0.75</v>
      </c>
      <c r="CZ206" s="11" t="str">
        <f aca="false">IF(CY206&lt;0,"2"," ")</f>
        <v>2</v>
      </c>
      <c r="DA206" s="11" t="str">
        <f aca="false">IF(CY206&lt;0,"MIO"," ")</f>
        <v>MIO</v>
      </c>
      <c r="DB206" s="9" t="n">
        <v>-0.75</v>
      </c>
      <c r="DC206" s="11" t="str">
        <f aca="false">IF(DB206&lt;0,"2"," ")</f>
        <v>2</v>
      </c>
      <c r="DD206" s="11" t="str">
        <f aca="false">IF(DB206&lt;0,"MIO"," ")</f>
        <v>MIO</v>
      </c>
      <c r="DE206" s="9" t="n">
        <v>0</v>
      </c>
      <c r="DF206" s="11" t="str">
        <f aca="false">IF(DE206&lt;0,"3"," ")</f>
        <v> </v>
      </c>
      <c r="DG206" s="11" t="str">
        <f aca="false">IF(DE206&lt;0,"AST"," ")</f>
        <v> </v>
      </c>
      <c r="DH206" s="9" t="n">
        <v>0</v>
      </c>
      <c r="DI206" s="11" t="str">
        <f aca="false">IF(DH206&lt;0,"3"," ")</f>
        <v> </v>
      </c>
      <c r="DJ206" s="11" t="str">
        <f aca="false">IF(DH206&lt;0,"AST"," ")</f>
        <v> </v>
      </c>
      <c r="DK206" s="9" t="n">
        <v>0</v>
      </c>
      <c r="DL206" s="10" t="str">
        <f aca="false">IF(DK206&gt;0,"4"," ")</f>
        <v> </v>
      </c>
      <c r="DM206" s="10" t="str">
        <f aca="false">IF(DK206&gt;0,"PRE"," ")</f>
        <v> </v>
      </c>
      <c r="DN206" s="9" t="n">
        <v>0</v>
      </c>
      <c r="DO206" s="10" t="str">
        <f aca="false">IF(DN206&gt;0,"4"," ")</f>
        <v> </v>
      </c>
      <c r="DP206" s="10" t="str">
        <f aca="false">IF(DN206&gt;0,"PRE"," ")</f>
        <v> </v>
      </c>
      <c r="DQ206" s="12" t="n">
        <v>1</v>
      </c>
      <c r="DR206" s="12" t="n">
        <v>1</v>
      </c>
      <c r="DS206" s="12" t="str">
        <f aca="false">CONCATENATE(CO206,CU206,DA206,DG206,DM206)</f>
        <v>  MIO  </v>
      </c>
      <c r="DT206" s="10" t="str">
        <f aca="false" t="array" ref="DT206">_xlfn.IFS(DS206="EME    ","0", DS206=" HIP   ","1", DS206="  MIO  ","2", DS206="   AST ","3", DS206="    PRE","4", DS206="EME   PRE","5", DS206=" HIP  PRE","6", DS206=" HIP AST ","7", DS206="  MIO PRE","8", DS206="  MIOAST ","9", DS206="   ASTPRE","10",DS206=" HIP ASTPRE","11", DS206="  MIOASTPRE","12", DS206="     ","0")</f>
        <v>2</v>
      </c>
      <c r="DU206" s="1" t="s">
        <v>153</v>
      </c>
      <c r="DV206" s="1" t="str">
        <f aca="false" t="array" ref="DV206">_xlfn.IFS(DU206="SI","2", DU206="NO","1")</f>
        <v>2</v>
      </c>
      <c r="DW206" s="10" t="n">
        <v>0</v>
      </c>
      <c r="DX206" s="11" t="str">
        <f aca="false">IF(DW206=0,"1","2")</f>
        <v>1</v>
      </c>
      <c r="DY206" s="11" t="str">
        <f aca="false" t="array" ref="DY206">_xlfn.IFS(DW206=0,"0", DW206=0.25, "1", DW206=0.5,"2", DW206=0.75,"3", DW206=1,"4",DW206=1.25,"5", DW206=1.5,"6", DW206=1.75,"7", DW206=2,"8")</f>
        <v>0</v>
      </c>
      <c r="DZ206" s="10" t="n">
        <v>0</v>
      </c>
      <c r="EA206" s="11" t="str">
        <f aca="false">IF(DZ206=0,"1","2")</f>
        <v>1</v>
      </c>
      <c r="EB206" s="11" t="str">
        <f aca="false" t="array" ref="EB206">_xlfn.IFS(DZ206=0,"0", DZ206=0.25, "1", DZ206=0.5,"2", DZ206=0.75,"3", DZ206=1,"4",DZ206=1.25,"5", DZ206=1.5,"6", DZ206=1.75,"7", DZ206=2,"8")</f>
        <v>0</v>
      </c>
      <c r="EC206" s="10" t="n">
        <v>-0.75</v>
      </c>
      <c r="ED206" s="10" t="str">
        <f aca="false">IF(EC206=0,"1","2")</f>
        <v>2</v>
      </c>
      <c r="EE206" s="11" t="str">
        <f aca="false" t="array" ref="EE206">_xlfn.IFS(EC206=0,"0", EC206=-0.25, "1", EC206=-0.5,"2", EC206=-0.75,"3", EC206=-1,"4",EC206=-1.25,"5", EC206=-1.5,"6", EC206=-1.75,"7", EC206=-2,"8", EC206=-2.25,"9",EC206=-2.5,"10", EC206=-2.75,"11", EC206=-3,"12", EC206=-3.25,"13", EC206=-3.5,"14", EC206=-3.75,"15",EC206=-4,"16")</f>
        <v>3</v>
      </c>
      <c r="EF206" s="10" t="n">
        <v>-0.75</v>
      </c>
      <c r="EG206" s="10" t="str">
        <f aca="false">IF(EF206=0,"1","2")</f>
        <v>2</v>
      </c>
      <c r="EH206" s="11" t="str">
        <f aca="false" t="array" ref="EH206">_xlfn.IFS(EF206=0,"0", EF206=-0.25, "1", EF206=-0.5,"2", EF206=-0.75,"3", EF206=-1,"4",EF206=-1.25,"5", EF206=-1.5,"6", EF206=-1.75,"7", EF206=-2,"8", EF206=-2.25,"9",EF206=-2.5,"10", EF206=-2.75,"11", EF206=-3,"12", EF206=-3.25,"13", EF206=-3.5,"14", EF206=-3.75,"15",EF206=-4,"16")</f>
        <v>3</v>
      </c>
      <c r="EI206" s="10" t="n">
        <v>0</v>
      </c>
      <c r="EJ206" s="11" t="str">
        <f aca="false">IF(EI206=0,"1","2")</f>
        <v>1</v>
      </c>
      <c r="EK206" s="11" t="str">
        <f aca="false" t="array" ref="EK206">_xlfn.IFS(EI206=0,"0", EI206=-0.25, "1", EI206=-0.5,"2", EI206=-0.75,"3", EI206=-1,"4",EI206=-1.25,"5", EI206=-1.5,"6", EI206=-1.75,"7", EI206=-2,"8", EI206=-2.25,"9", EI206=-2.25,"9",EI206=-2.5,"10", EI206=-2.75,"11", EI206=-3,"12", EI206=-3.25,"13", EI206=-3.5,"14", EI206=-3.75,"15",EI206=-4,"16", EI206=0.25, "17", EI206=0.5, "18")</f>
        <v>0</v>
      </c>
      <c r="EL206" s="10" t="n">
        <v>0</v>
      </c>
      <c r="EM206" s="11" t="str">
        <f aca="false">IF(EL206=0,"1","2")</f>
        <v>1</v>
      </c>
      <c r="EN206" s="11" t="str">
        <f aca="false" t="array" ref="EN206">_xlfn.IFS(EL206=0.25,"17",EL206=0.5,"18", EL206=0,"0", EL206=-0.25, "1", EL206=-0.5,"2", EL206=-0.75,"3", EL206=-1,"4",EL206=-1.25,"5", EL206=-1.5,"6", EL206=-1.75,"7", EL206=-2,"8",EL206= -2.25,"9",EL206=-2.5,"10",EL206= -2.75,"11",EL206= -3,"12",EL206= -3.25,"13",EL206= -3.5,"14",EL206= -3.75,"15",EL206=-4,"16")</f>
        <v>0</v>
      </c>
      <c r="EO206" s="10" t="n">
        <v>0</v>
      </c>
      <c r="EP206" s="11" t="str">
        <f aca="false">IF(EO206=0,"1","2")</f>
        <v>1</v>
      </c>
      <c r="EQ206" s="11" t="str">
        <f aca="false" t="array" ref="EQ206">_xlfn.IFS(EO206=0,"0", EO206=0.25, "1", EO206=0.5,"2", EO206=0.75,"3", EO206=1,"4",EO206=1.25,"5", EO206=1.5,"6", EO206=1.75,"7", EO206=2,"8", EO206=2.25,"9", EO206=2.25,"9",EO206=2.5,"10", EO206=2.75,"11", EO206=3,"12", EO206=3.25,"13", EO206=3.5,"14", EO206=3.75,"15",EO206=4,"16", EO206=-0.25, "17", bq=-0.5, "18")</f>
        <v>0</v>
      </c>
      <c r="ER206" s="10" t="n">
        <v>0</v>
      </c>
      <c r="ES206" s="11" t="str">
        <f aca="false">IF(ER206=0,"1","2")</f>
        <v>1</v>
      </c>
      <c r="ET206" s="11" t="str">
        <f aca="false" t="array" ref="ET206">_xlfn.IFS(ER206=0,"0", ER206=0.25, "1", ER206=0.5,"2", ER206=0.75,"3", ER206=1,"4",ER206=1.25,"5", ER206=1.5,"6", ER206=1.75,"7", ER206=2,"8", ER206=2.25,"9", ER206=2.25,"9",ER206=2.5,"10", ER206=2.75,"11", ER206=3,"12", ER206=3.25,"13", ER206=3.5,"14", ER206=3.75,"15",ER206=4,"16", ER206=-0.25, "17", bq=-0.5, "18")</f>
        <v>0</v>
      </c>
      <c r="EU206" s="13" t="n">
        <v>24</v>
      </c>
      <c r="EV206" s="14" t="str">
        <f aca="false">VLOOKUP(EU206,LEYENDA!$G$2:$H$8,2,TRUE())</f>
        <v>19-24</v>
      </c>
      <c r="EW206" s="14" t="str">
        <f aca="false" t="array" ref="EW206">_xlfn.IFS(EV206="0-5","1", EV206="6-12","2", EV206="13-18","3", EV206="19-24","4", EV206="25-36","5", EV206="37-48","6", EV206="49-60","7")</f>
        <v>4</v>
      </c>
    </row>
    <row r="207" customFormat="false" ht="13.5" hidden="false" customHeight="false" outlineLevel="0" collapsed="false">
      <c r="A207" s="1" t="n">
        <v>63</v>
      </c>
      <c r="B207" s="35" t="n">
        <v>2</v>
      </c>
      <c r="C207" s="33" t="n">
        <v>38719</v>
      </c>
      <c r="D207" s="6"/>
      <c r="E207" s="5" t="str">
        <f aca="false">VLOOKUP(A207,'286'!$A$3:$J$600,10,FALSE())</f>
        <v>CISNEROS RIVERO, CARLOTA</v>
      </c>
      <c r="F207" s="4" t="str">
        <f aca="false">VLOOKUP(A207,'286'!$A$3:$I$1768,3,FALSE())</f>
        <v>CISRICAR</v>
      </c>
      <c r="G207" s="6" t="n">
        <f aca="false">VLOOKUP(A207,'286'!$A$3:$I$1768,4,FALSE())</f>
        <v>34449</v>
      </c>
      <c r="H207" s="7" t="n">
        <f aca="false">YEAR(C207)-YEAR(G207)</f>
        <v>12</v>
      </c>
      <c r="I207" s="1" t="str">
        <f aca="false">VLOOKUP(H207,LEYENDA!$C$2:$D$6,2,TRUE())</f>
        <v>0-12</v>
      </c>
      <c r="J207" s="5" t="str">
        <f aca="false">VLOOKUP(A207,'286'!$A$3:$I$1768,7,FALSE())</f>
        <v>M</v>
      </c>
      <c r="K207" s="8" t="str">
        <f aca="false">VLOOKUP(A207,'286'!$A$3:$I$1768,2,FALSE())</f>
        <v>OD</v>
      </c>
      <c r="L207" s="4" t="str">
        <f aca="false">VLOOKUP(A207,'286'!$A$3:$I$1768,8,FALSE())</f>
        <v>D</v>
      </c>
      <c r="M207" s="4" t="str">
        <f aca="false">VLOOKUP(A207,'286'!$A$3:$I$1768,9,FALSE())</f>
        <v>I</v>
      </c>
      <c r="N207" s="8" t="str">
        <f aca="false">IF(R207=O207, "MISMA","CONTRARIA")</f>
        <v>CONTRARIA</v>
      </c>
      <c r="O207" s="8" t="str">
        <f aca="false" t="array" ref="O207">_xlfn.IFS(L207="D","1", L207="I","2")</f>
        <v>1</v>
      </c>
      <c r="P207" s="8" t="str">
        <f aca="false" t="array" ref="P207">_xlfn.IFS(K207="OD","1", K207="OI","2")</f>
        <v>1</v>
      </c>
      <c r="Q207" s="1" t="str">
        <f aca="false" t="array" ref="Q207">_xlfn.IFS(J207="M","1", J207="H","2")</f>
        <v>1</v>
      </c>
      <c r="R207" s="8" t="str">
        <f aca="false" t="array" ref="R207">_xlfn.IFS(M207="D","1", M207="I","2")</f>
        <v>2</v>
      </c>
      <c r="S207" s="1" t="str">
        <f aca="false" t="array" ref="S207">_xlfn.IFS(N207="CONTRARIA", "1",N207= "MISMA","2")</f>
        <v>1</v>
      </c>
      <c r="T207" s="1" t="str">
        <f aca="false" t="array" ref="T207">_xlfn.IFS(I207="0-12","1", I207="13-24","2", I207="25-40","3", I207="41-60","4", I207="61-100","5")</f>
        <v>1</v>
      </c>
      <c r="U207" s="9" t="n">
        <v>1</v>
      </c>
      <c r="V207" s="1" t="str">
        <f aca="false">IF(U207="","",IF(AND(U207&gt;=-9,U207&lt;=-6.5),"-9 a -6,5",IF(AND(U207&gt;=-6,U207&lt;=-3.5),"-6 a -3,5",IF(AND(U207&gt;=-3,U207&lt;=-1),"-3 a -1",IF(U207=-0.5,"-0,5",IF(AND(U207&gt;=0,U207&lt;=2.5),"0 a 2,5",IF(AND(U207&gt;=3,U207&lt;=5.5),"3 a 5,5",IF(AND(U207&gt;=6,U207&lt;=8.5),"6 a 8,5",IF(AND(U207&gt;=9,U207&lt;=20),"9 a 20","Fuera de rango")))))))))</f>
        <v>0 a 2,5</v>
      </c>
      <c r="W207" s="11" t="n">
        <f aca="false">IF(V207="","",IF(V207="-9 a -6,5",2,IF(V207="-6 a -3,5",3,IF(V207="-3 a -1",4,IF(V207="-0,5","NORMA",IF(V207="0 a 2,5",5,IF(V207="3 a 5,5",6,IF(V207="6 a 8,5",7,IF(V207="9 a 20",8,"Fuera de rango")))))))))</f>
        <v>5</v>
      </c>
      <c r="X207" s="9" t="n">
        <v>0</v>
      </c>
      <c r="Y207" s="10" t="str">
        <f aca="false">IF(X207="","",IF(AND(X207&gt;=0,X207&lt;=4),"0 a 4",IF(AND(X207&gt;=4.5,X207&lt;=8.5),"4,5 a 8,5",IF(X207=9,"9",IF(AND(X207&gt;=9.5,X207&lt;=13),"9,5 a 13",IF(AND(X207&gt;=13.5,X207&lt;=20),"13,5 a 20",IF(AND(X207&gt;=20.5,X207&lt;=35),"20,5 a 35","Fuera de rango")))))))</f>
        <v>0 a 4</v>
      </c>
      <c r="Z207" s="11" t="n">
        <f aca="false">IF(Y207="","",IF(Y207="0 a 4",1,IF(Y207="4,5 a 8,5",2,IF(Y207="9","NORMA",IF(Y207="9,5 a 13",3,IF(Y207="13,5 a 20",4,IF(Y207="20,5 a 35",5,"Fuera de rango")))))))</f>
        <v>1</v>
      </c>
      <c r="AA207" s="9" t="n">
        <v>21</v>
      </c>
      <c r="AB207" s="10" t="str">
        <f aca="false">IF(AA207="","",IF(AND(AA207&gt;=0,AA207&lt;=9),"0 a 9",IF(AND(AA207&gt;=9.5,AA207&lt;=18.5),"9,5 a 18,5",IF(AA207=19,"19",IF(AND(AA207&gt;=19.5,AA207&lt;=28),"19,5 a 28",IF(AND(AA207&gt;=28.5,AA207&lt;=40),"28,5 a 40","Fuera de rango"))))))</f>
        <v>19,5 a 28</v>
      </c>
      <c r="AC207" s="11" t="n">
        <f aca="false" t="array" ref="AC207">_xlfn.IFS(AB207="","",AB207="0 a 9",1,AB207="9,5 a 18,5",2,AB207="19","NORMA",AB207="19,5 a 28",3,AB207="28,5 a 40",4,TRUE(),"Fuera de rango")</f>
        <v>3</v>
      </c>
      <c r="AD207" s="9" t="n">
        <v>7</v>
      </c>
      <c r="AE207" s="10" t="str">
        <f aca="false">IF(AD207="","",IF(AND(AD207&gt;=-10,AD207&lt;=0),"De -10 a 0",IF(AND(AD207&gt;=0.5,AD207&lt;=9.5),"0,5 a 9,5",IF(AD207=10,"10",IF(AND(AD207&gt;=10.5,AD207&lt;=20),"10,5 a 20",IF(AND(AD207&gt;=20.5,AD207&lt;=40),"20,5 a 40","Fuera de rango"))))))</f>
        <v>0,5 a 9,5</v>
      </c>
      <c r="AF207" s="12" t="n">
        <f aca="false">IF(AD207="","",IF(AND(AD207&gt;=-10,AD207&lt;=0),1,IF(AND(AD207&gt;=0.5,AD207&lt;=9.5),2,IF(AD207=10,"NORMA",IF(AND(AD207&gt;=10.5,AD207&lt;=20),3,IF(AND(AD207&gt;=20.5,AD207&lt;=40),4,""))))))</f>
        <v>2</v>
      </c>
      <c r="AG207" s="9" t="n">
        <v>12</v>
      </c>
      <c r="AH207" s="10" t="str">
        <f aca="false">IF(AG207="","",IF(AND(AG207&gt;=0,AG207&lt;=4),"0 a 4",IF(AND(AG207&gt;=4.5,AG207&lt;=8.5),"4,5 a 8,5",IF(AG207=9,"9",IF(AND(AG207&gt;=9.5,AG207&lt;=13),"9,5 a 13",IF(AND(AG207&gt;=13.5,AG207&lt;=25),"13,5 a 25","Fuera de rango"))))))</f>
        <v>9,5 a 13</v>
      </c>
      <c r="AI207" s="11" t="n">
        <f aca="false">IF(AH207="","",IF(AH207="0 a 4",1,IF(AH207="4,5 a 8,5",2,IF(AH207="9","NORMA",IF(AH207="9,5 a 13",3,IF(AH207="13,5 a 25",4,""))))))</f>
        <v>3</v>
      </c>
      <c r="AJ207" s="9" t="n">
        <v>5</v>
      </c>
      <c r="AK207" s="10" t="str">
        <f aca="false">IF(AJ207="","",IF(AND(AJ207&gt;=-15,AJ207&lt;=-10.5),"-15 a -10,5",IF(AND(AJ207&gt;=-10,AJ207&lt;=-4),"-10 a -4",IF(AND(AJ207&gt;=-4.5,AJ207&lt;=0),"-4,5 a 0",IF(AND(AJ207&gt;=0.5,AJ207&lt;=4.5),"0,5 a 4,5",IF(AJ207=5,"5",IF(AND(AJ207&gt;=5.5,AJ207&lt;=10),"5,5 a 10",IF(AND(AJ207&gt;=10.5,AJ207&lt;=20),"10,5 a 20","Fuera de rango"))))))))</f>
        <v>5</v>
      </c>
      <c r="AL207" s="11" t="str">
        <f aca="false">IF(AK207="","",IF(AK207="-15 a -10,5",1,IF(AK207="-10 a -4",2,IF(AK207="-4,5 a 0",3,IF(AK207="0,5 a 4,5",4,IF(AK207="5","NORMA",IF(AK207="5,5 a 10",5,IF(AK207="10,5 a 20",6,"Error"))))))))</f>
        <v>NORMA</v>
      </c>
      <c r="AM207" s="9" t="n">
        <v>0</v>
      </c>
      <c r="AN207" s="10" t="str">
        <f aca="false">IF(AM207="","",IF(AND(AM207&gt;=-7.5,AM207&lt;=-5.5),"-7,5 a -5,5",IF(AND(AM207&gt;=-5,AM207&lt;=-3),"-5 a -3",IF(AND(AM207&gt;=-2.5,AM207&lt;=-0.5),"-2,5 a -0,5",IF(AM207=0,"0,00",IF(AND(AM207&gt;=0.5,AM207&lt;=2.5),"0,5 a 2,5",IF(AND(AM207&gt;=3,AM207&lt;=5),"3 a 5",IF(AND(AM207&gt;=5.5,AM207&lt;=7.5),"5,5 a 7,5",IF(AND(AM207&gt;=8,AM207&lt;=10),"8 a 10","Fuera de rango")))))))))</f>
        <v>0,00</v>
      </c>
      <c r="AO207" s="11" t="str">
        <f aca="false">IF(AN207="","",IF(AN207="-7,5 a -5,5",1,IF(AN207="-5 a -3",2,IF(AN207="-2,5 a -0,5",3,IF(AN207="0,00","NORMA",IF(AN207="0,5 a 2,5",4,IF(AN207="3 a 5",5,IF(AN207="5,5 a 7,5",6,IF(AN207="8 a 10",7,"Error")))))))))</f>
        <v>NORMA</v>
      </c>
      <c r="AP207" s="9" t="n">
        <v>0</v>
      </c>
      <c r="AQ207" s="10" t="str">
        <f aca="false">IF(AP207="","",IF(AND(AP207&gt;=-20,AP207&lt;=-9.5),"-20 a -9,5",IF(AND(AP207&gt;=-9,AP207&lt;=-6.5),"-9 a -6,5",IF(AP207=-6,"-6",IF(AND(AP207&gt;=-5.5,AP207&lt;=-3),"-5,5 a -3",IF(AND(AP207&gt;=-2.5,AP207&lt;=0),"-2,5 a 0",IF(AND(AP207&gt;=0.5,AP207&lt;=3),"0,5 a 3",IF(AND(AP207&gt;=3.5,AP207&lt;=6),"3,5 a 6",IF(AND(AP207&gt;=6.5,AP207&lt;=9),"6,5 a 9",IF(AND(AP207&gt;=9.5,AP207&lt;=20),"9,5 a 20","Fuera de rango"))))))))))</f>
        <v>-2,5 a 0</v>
      </c>
      <c r="AR207" s="11" t="n">
        <f aca="false">IF(AQ207="","",IF(AQ207="-20 a -9,5",1,IF(AQ207="-9 a -6,5",2,IF(AQ207="-6","NORMA",IF(AQ207="-5,5 a -3",3,IF(AQ207="-2,5 a 0",4,IF(AQ207="0,5 a 3",5,IF(AQ207="3,5 a 6",6,IF(AQ207="6,5 a 9",7,IF(AQ207="9,5 a 20",8,""))))))))))</f>
        <v>4</v>
      </c>
      <c r="AS207" s="9" t="n">
        <v>3</v>
      </c>
      <c r="AT207" s="10" t="str">
        <f aca="false">IF(AS207="","",IF(AND(AS207&gt;=-16,AS207&lt;=-14),"-16 a -14",IF(AND(AS207&gt;=-13.5,AS207&lt;=-11.5),"-13,5 a -11,5",IF(AND(AS207&gt;=-11,AS207&lt;=-9),"-11 a -9",IF(AND(AS207&gt;=-8.5,AS207&lt;=-6.5),"-8,5 a -6,5",IF(AND(AS207&gt;=-6,AS207&lt;=-4),"-6 a -4",IF(AND(AS207&gt;=-3.5,AS207&lt;=-1.5),"-3,5 a -1,5",IF(AND(AS207&gt;=-1,AS207&lt;=1),"-1 a 1",IF(AND(AS207&gt;=1.5,AS207&lt;=3.5),"1,5 a 3,5",IF(AND(AS207&gt;=4,AS207&lt;=6),"4 a 6",IF(AND(AS207&gt;=6.5,AS207&lt;=8.5),"6,5 a 8,5",IF(AND(AS207&gt;=9,AS207&lt;=11),"9 a 11",IF(AND(AS207&gt;=11.5,AS207&lt;=13.5),"11,5 a 13,5",IF(AND(AS207&gt;=14,AS207&lt;=16),"14 a 16",IF(AND(AS207&gt;=16.5,AS207&lt;=18.5),"16,5 a 18,5",IF(AND(AS207&gt;=19,AS207&lt;=21),"19 a 21","Fuera de rango"))))))))))))))))</f>
        <v>1,5 a 3,5</v>
      </c>
      <c r="AU207" s="11" t="n">
        <f aca="false" t="array" ref="AU207">IF(AT207="","",_xlfn.IFS(AT207="-16 a -14",1,AT207="-13,5 a -11,5",2,AT207="-11 a -9",3,AT207="-8,5 a -6,5",4,AT207="-6 a -4",5,AT207="-3,5 a -1,5",6,AT207="-1 a 1",7,AT207="1,5 a 3,5",8,AT207="4 a 6","NORMA",AT207="6,5 a 8,5",9,AT207="9 a 11",10,AT207="11,5 a 13,5",11,AT207="14 a 16",12,AT207="16,5 a 18,5",13,AT207="19 a 21",14,TRUE(),""))</f>
        <v>8</v>
      </c>
      <c r="AV207" s="9" t="n">
        <v>2.25</v>
      </c>
      <c r="AW207" s="10" t="str">
        <f aca="false">IF(AV207="","",IF(AND(AV207&gt;=-1,AV207&lt;=-0.5),"-1 a -0,5",IF(AND(AV207&gt;-0.5,AV207&lt;=0),"De -0,5 a 0",IF(AND(AV207&gt;=0.25,AV207&lt;=0.75),"0,25 a 0,75",IF(AND(AV207&gt;=1,AV207&lt;=1.5),"1 a 1,5",IF(AND(AV207&gt;=1.75,AV207&lt;=2.25),"1,75 a 2,25",IF(AND(AV207&gt;=2.5,AV207&lt;=3),"2,5 a 3",IF(AND(AV207&gt;=3.25,AV207&lt;=3.75),"3,25 a 3,75","Fuera de rango"))))))))</f>
        <v>1,75 a 2,25</v>
      </c>
      <c r="AX207" s="11" t="n">
        <f aca="false">IF(AW207="","",IF(OR(AW207="-1 a -0,5",AW207="-1 a -0.5"),1,IF(OR(AW207="De -0,5 a 0",AW207="-0,5 a 0",AW207="De -0.5 a 0"),2,IF(OR(AW207="0,25 a 0,75",AW207="0.25 a 0.75"),"NORMA",IF(OR(AW207="1 a 1,5",AW207="1 a 1.5"),3,IF(OR(AW207="1,75 a 2,25",AW207="1.75 a 2.25"),4,IF(OR(AW207="2,5 a 3",AW207="2.5 a 3"),5,IF(OR(AW207="3,25 a 3,75",AW207="3.25 a 3.75"),6,""))))))))</f>
        <v>4</v>
      </c>
      <c r="AY207" s="9" t="n">
        <v>-5</v>
      </c>
      <c r="AZ207" s="10" t="str">
        <f aca="false">IF(AY207="","",IF(AND(AY207&gt;=-20,AY207&lt;=-9.5),"-20 a -9,5",IF(AND(AY207&gt;=-9,AY207&lt;=-6.5),"-9 a -6,5",IF(AY207=-6,"-6",IF(AND(AY207&gt;=-5.5,AY207&lt;=-3),"-5,5 a -3",IF(AND(AY207&gt;=-2.5,AY207&lt;=0),"-2,5 a 0",IF(AND(AY207&gt;=0.5,AY207&lt;=3),"0,5 a 3",IF(AND(AY207&gt;=3.5,AY207&lt;=6),"3,5 a 6","Fuera de rango"))))))))</f>
        <v>-5,5 a -3</v>
      </c>
      <c r="BA207" s="11" t="n">
        <f aca="false">IF(AZ207="","",IF(AZ207="-20 a -9,5",1,IF(AZ207="-9 a -6,5",2,IF(AZ207="-6","NORMA",IF(AZ207="-5,5 a -3",3,IF(AZ207="-2,5 a 0",4,IF(AZ207="0,5 a 3",5,IF(AZ207="3,5 a 6",6,""))))))))</f>
        <v>3</v>
      </c>
      <c r="BB207" s="9" t="n">
        <v>0</v>
      </c>
      <c r="BC207" s="10" t="str">
        <f aca="false" t="array" ref="BC207">IF(BB207="","",_xlfn.IFS(AND(BB207&gt;=0,BB207&lt;=2),"0 a 2",AND(BB207&gt;=2.5,BB207&lt;=4.5),"2,5 a 4,5",AND(BB207&gt;=5,BB207&lt;=7),"5 a 7",AND(BB207&gt;=7.5,BB207&lt;=9.5),"7,5 a 9,5",AND(BB207&gt;=10,BB207&lt;=12),"10 a 12",AND(BB207&gt;=12.5,BB207&lt;=14.5),"12,5 a 14,5",BB207=15,"15",AND(BB207&gt;=15.5,BB207&lt;=17.5),"15,5 a 17,5",AND(BB207&gt;=18,BB207&lt;=20),"18 a 20",AND(BB207&gt;=20.5,BB207&lt;=22.5),"20,5 a 22,5",AND(BB207&gt;=23,BB207&lt;=25),"23 a 25",TRUE(),"Fuera de rango"))</f>
        <v>0 a 2</v>
      </c>
      <c r="BD207" s="11" t="n">
        <f aca="false" t="array" ref="BD207">IF(BC207="","",_xlfn.IFS(BC207="0 a 2",1,BC207="2,5 a 4,5",2,BC207="5 a 7",3,BC207="7,5 a 9,5",4,BC207="10 a 12",5,BC207="12,5 a 14,5",6,BC207="15","NORMA",BC207="15,5 a 17,5",7,BC207="18 a 20",8,BC207="20,5 a 22,5",9,BC207="23 a 25",10,TRUE(),"Fuera de rango"))</f>
        <v>1</v>
      </c>
      <c r="BE207" s="9" t="n">
        <v>31</v>
      </c>
      <c r="BF207" s="10" t="str">
        <f aca="false">IF(BE207="","",IF(AND(BE207&gt;=-20,BE207&lt;=-10),"-20 a -10",IF(AND(BE207&gt;=-9.5,BE207&lt;=0.5),"-9,5 a 0,5",IF(AND(BE207&gt;=1,BE207&lt;=11),"1 a 11",IF(AND(BE207&gt;=11.5,BE207&lt;=20.5),"11,5 a 20,5",IF(BE207=21,"21",IF(AND(BE207&gt;=21.5,BE207&lt;=31.5),"21,5 a 31,5",IF(AND(BE207&gt;=32,BE207&lt;=42),"32 a 42","Fuera de rango"))))))))</f>
        <v>21,5 a 31,5</v>
      </c>
      <c r="BG207" s="11" t="n">
        <f aca="false">IF(BF207="","",IF(BF207="-20 a -10",1,IF(BF207="-9,5 a 0,5",2,IF(BF207="1 a 11",3,IF(BF207="11,5 a 20,5",4,IF(BF207="21","NORMA",IF(BF207="21,5 a 31,5",5,IF(BF207="32 a 42",6,""))))))))</f>
        <v>5</v>
      </c>
      <c r="BH207" s="9" t="n">
        <v>20</v>
      </c>
      <c r="BI207" s="10" t="str">
        <f aca="false">IF(BH207="","",IF(AND(BH207&gt;=-20,BH207&lt;=-15),"-20 a -15",IF(AND(BH207&gt;=-14.5,BH207&lt;=-9.5),"-14,5 a -9,5",IF(AND(BH207&gt;=-9,BH207&lt;=-4),"-9 a -4",IF(AND(BH207&gt;=-3.5,BH207&lt;=2.5),"-3,5 a 2,5",IF(AND(BH207&gt;=3,BH207&lt;=8),"3 a 8",IF(AND(BH207&gt;=8.5,BH207&lt;=14.5),"8,5 a 14,5",IF(BH207=15,"15",IF(AND(BH207&gt;=15.5,BH207&lt;=20.5),"15,5 a 20,5",IF(AND(BH207&gt;=21,BH207&lt;=26),"21 a 26","Fuera de rango"))))))))))</f>
        <v>15,5 a 20,5</v>
      </c>
      <c r="BJ207" s="11" t="n">
        <f aca="false">IF(BI207="","",IF(BI207="-20 a -15",1,IF(BI207="-14,5 a -9,5",2,IF(BI207="-9 a -4",3,IF(BI207="-3,5 a 2,5",4,IF(BI207="3 a 8",5,IF(BI207="8,5 a 14,5",6,IF(BI207="15","NORMA",IF(BI207="15,5 a 20,5",7,IF(BI207="21 a 26",8,IF(BI207="26,5 a 31,5",9,"")))))))))))</f>
        <v>7</v>
      </c>
      <c r="BK207" s="9" t="n">
        <v>0</v>
      </c>
      <c r="BL207" s="10" t="str">
        <f aca="false">IF(BK207="","",IF(AND(BK207&gt;=0,BK207&lt;=2),"0 - 2",IF(AND(BK207&gt;=2.5,BK207&lt;=4.5),"2,5 - 4,5",IF(AND(BK207&gt;=5,BK207&lt;=7),"5 - 7",IF(AND(BK207&gt;=7.5,BK207&lt;=9.5),"7,5 - 9,5",IF(AND(BK207&gt;=10,BK207&lt;=12),"10 - 12",IF(AND(BK207&gt;=12.5,BK207&lt;=13.5),"12,5 - 13,5",IF(BK207=14,"14",IF(AND(BK207&gt;=14.5,BK207&lt;=16.5),"14,5 - 16,5",IF(AND(BK207&gt;=17,BK207&lt;=19),"17 - 19",IF(AND(BK207&gt;=19.5,BK207&lt;=21.5),"19,5 - 21,5",IF(AND(BK207&gt;=22,BK207&lt;=24),"22 - 24",IF(AND(BK207&gt;=24.5,BK207&lt;=26.5),"24,5 - 26,5",IF(AND(BK207&gt;=27,BK207&lt;=29),"27 - 29",IF(AND(BK207&gt;=29.5,BK207&lt;=30),"29,5 - 30","Fuera de rango")))))))))))))))</f>
        <v>0 - 2</v>
      </c>
      <c r="BM207" s="11" t="n">
        <f aca="false">IF(BL207="","",IF(BL207="0 - 2",1,IF(BL207="2,5 - 4,5",2,IF(BL207="5 - 7",3,IF(BL207="7,5 - 9,5",4,IF(BL207="10 - 12",5,IF(BL207="12,5 - 13,5",6,IF(BL207="14","NORMA",IF(BL207="14,5 - 16,5",7,IF(BL207="17 - 19",8,IF(BL207="19,5 - 21,5",9,IF(BL207="22 - 24",10,IF(BL207="24,5 - 26,5",11,IF(BL207="27 - 29",12,IF(BL207="29,5 - 30",13,"")))))))))))))))</f>
        <v>1</v>
      </c>
      <c r="BN207" s="9" t="n">
        <v>21</v>
      </c>
      <c r="BO207" s="10" t="str">
        <f aca="false">IF(BN207="","",IF(AND(BN207&gt;=-20,BN207&lt;=-10),"-20 a -10",IF(AND(BN207&gt;=-9.5,BN207&lt;=0.5),"-9,5 a 0,5",IF(AND(BN207&gt;=1,BN207&lt;=11),"1 a 11",IF(AND(BN207&gt;=11.5,BN207&lt;=21.5),"11,5 a 21,5",IF(BN207=22,"22",IF(AND(BN207&gt;=22.5,BN207&lt;=32.5),"22,5 a 32,5",IF(AND(BN207&gt;=33,BN207&lt;=43),"33 a 43","Fuera de rango"))))))))</f>
        <v>11,5 a 21,5</v>
      </c>
      <c r="BP207" s="11" t="n">
        <f aca="false">IF(BO207="","",IF(BO207="-20 a -10",1,IF(BO207="-9,5 a 0,5",2,IF(BO207="1 a 11",3,IF(BO207="11,5 a 21,5",4,IF(BO207="22","NORMA",IF(BO207="22,5 a 32,5",5,IF(BO207="33 a 43",6,""))))))))</f>
        <v>4</v>
      </c>
      <c r="BQ207" s="9" t="n">
        <v>-4</v>
      </c>
      <c r="BR207" s="10" t="str">
        <f aca="false">IF(BQ207="","",IF(AND(BQ207&gt;=-20,BQ207&lt;=-15),"-20 a -15",IF(AND(BQ207&gt;=-14.5,BQ207&lt;=-9.5),"-14,5 a -9,5",IF(AND(BQ207&gt;=-9,BQ207&lt;=-4),"-9 a -4",IF(AND(BQ207&gt;=-3.5,BQ207&lt;=2.5),"-3,5 a 2,5",IF(AND(BQ207&gt;=3,BQ207&lt;=8),"3 a 8",IF(AND(BQ207&gt;=8.5,BQ207&lt;=13.5),"8,5 a 13,5",IF(AND(BQ207&gt;=14,BQ207&lt;=17.5),"14 a 17,5",IF(BQ207=18,"18",IF(AND(BQ207&gt;=18.5,BQ207&lt;=23.5),"18,5 a 23,5",IF(AND(BQ207&gt;=24,BQ207&lt;=29),"24 a 29",IF(AND(BQ207&gt;=29.5,BQ207&lt;=34.5),"29,5 a 34,5",IF(AND(BQ207&gt;=35,BQ207&lt;=40),"35 a 40","Fuera de rango")))))))))))))</f>
        <v>-9 a -4</v>
      </c>
      <c r="BS207" s="11" t="n">
        <f aca="false">IF(BR207="","",IF(BR207="-20 a -15",1,IF(BR207="-14,5 a -9,5",2,IF(BR207="-9 a -4",3,IF(BR207="-3,5 a 2,5",4,IF(BR207="3 a 8",5,IF(BR207="8,5 a 13,5",6,IF(BR207="14 a 17,5",7,IF(BR207="18","NORMA",IF(BR207="18,5 a 23,5",8,IF(BR207="24 a 29",9,IF(BR207="29,5 a 34,5",10,IF(BR207="35 a 40",11,"")))))))))))))</f>
        <v>3</v>
      </c>
      <c r="BT207" s="9" t="n">
        <v>-2</v>
      </c>
      <c r="BU207" s="10" t="str">
        <f aca="false">IF(BT207="","",IF(AND(BT207&gt;=-20,BT207&lt;=-18),"-20 a -18",IF(AND(BT207&gt;=-17.5,BT207&lt;=-15.5),"-17,5 a -15,5",IF(AND(BT207&gt;=-15,BT207&lt;=-13),"-15 a -13",IF(AND(BT207&gt;=-12.5,BT207&lt;=-10.5),"-12,5 a -10,5",IF(AND(BT207&gt;=-10,BT207&lt;=-8),"-10 a -8",IF(AND(BT207&gt;=-7.5,BT207&lt;=-5.5),"-7,5 a -5,5",IF(AND(BT207&gt;=-5,BT207&lt;=-3),"-5 a -3",IF(AND(BT207&gt;=-2.5,BT207&lt;=-0.5),"-2,5 a -0,5",IF(BT207=0,"0",IF(AND(BT207&gt;=0.5,BT207&lt;=2.5),"0,5 a 2,5",IF(AND(BT207&gt;=3,BT207&lt;=5),"3 a 5",IF(AND(BT207&gt;=5.5,BT207&lt;=7.5),"5,5 a 7,5",IF(AND(BT207&gt;=8,BT207&lt;=10),"8 a 10",IF(AND(BT207&gt;=10.5,BT207&lt;=12.5),"10,5 a 12,5",IF(AND(BT207&gt;=13,BT207&lt;=15),"13 a 15",IF(AND(BT207&gt;=15.5,BT207&lt;=17.5),"15,5 a 17,5",IF(AND(BT207&gt;=18,BT207&lt;=20),"18 a 20","Fuera de rango"))))))))))))))))))</f>
        <v>-2,5 a -0,5</v>
      </c>
      <c r="BV207" s="11" t="n">
        <f aca="false">IF(BT207="","",IF(BT207=0,"NORMA",IF(AND(BT207&gt;=-20,BT207&lt;=-18),2,IF(AND(BT207&gt;=-17.5,BT207&lt;=-15.5),2,IF(AND(BT207&gt;=-15,BT207&lt;=-13),3,IF(AND(BT207&gt;=-12.5,BT207&lt;=-10.5),4,IF(AND(BT207&gt;=-10,BT207&lt;=-8),5,IF(AND(BT207&gt;=-7.5,BT207&lt;=-5.5),6,IF(AND(BT207&gt;=-5,BT207&lt;=-3),7,IF(AND(BT207&gt;=-2.5,BT207&lt;=-0.5),8,IF(AND(BT207&gt;=0.5,BT207&lt;=2.5),9,IF(AND(BT207&gt;=3,BT207&lt;=5),10,IF(AND(BT207&gt;=5.5,BT207&lt;=7.5),11,IF(AND(BT207&gt;=8,BT207&lt;=10),12,IF(AND(BT207&gt;=10.5,BT207&lt;=12.5),13,IF(AND(BT207&gt;=13,BT207&lt;=15),14,IF(AND(BT207&gt;=15.5,BT207&lt;=17.5),15,IF(AND(BT207&gt;=18,BT207&lt;=20),16,"Fuera de rango"))))))))))))))))))</f>
        <v>8</v>
      </c>
      <c r="BW207" s="9" t="n">
        <v>-2.75</v>
      </c>
      <c r="BX207" s="10" t="n">
        <f aca="false">18.5- (0.3*H207)</f>
        <v>14.9</v>
      </c>
      <c r="BY207" s="10" t="n">
        <f aca="false">(BW207)-(BX207)</f>
        <v>-17.65</v>
      </c>
      <c r="BZ207" s="10" t="str">
        <f aca="false">IF(BY207="","",IF(BY207&lt;-27.5,"De -30 a -28",IF(BY207&lt;-25,"De -27,5 a -25,5",IF(BY207&lt;-22.5,"De -25 a -23",IF(BY207&lt;-20,"De -22,5 a -20,5",IF(BY207&lt;-17.5,"De -20 a -18",IF(BY207&lt;-15,"De -17,5 a -15,5",IF(BY207&lt;-12.5,"De -15 a -13",IF(BY207&lt;-10,"De -12,5 a -10,5",IF(BY207&lt;-7.5,"De -10 a -8",IF(BY207&lt;-5,"De -7,5 a -5,5",IF(BY207&lt;-2.5,"De -5 a -3",IF(BY207&lt;0,"De -2,5 a -0,5",IF(BY207&lt;2.5,"De 0 a 2",IF(BY207&lt;5,"De 2,5 a 4,5",IF(BY207&lt;7.5,"De 5 a 7",IF(BY207&lt;10,"De 7,5 a 9,5",IF(BY207&lt;12.5,"De 10 a 12",IF(BY207&lt;15,"De 12,5 a 14,5",IF(BY207&lt;17.5,"De 15 a 17",IF(BY207&lt;20,"De 17,5 a 19,5",IF(BY207&lt;22.5,"De 20 a 22",IF(BY207&lt;25,"De 22,5 a 24,5",IF(BY207&lt;27.5,"De 25 a 27","De 27,5 a 30"))))))))))))))))))))))))</f>
        <v>De -20 a -18</v>
      </c>
      <c r="CA207" s="12" t="n">
        <f aca="false">IF(BY207="","",IF(BY207&lt;=-28,1,IF(BY207&lt;=-25.5,2,IF(BY207&lt;=-23,3,IF(BY207&lt;=-20.5,4,IF(BY207&lt;=-18,5,IF(BY207&lt;=-15.5,6,IF(BY207&lt;=-13,7,IF(BY207&lt;=-10.5,8,IF(BY207&lt;=-8,9,IF(BY207&lt;=-5.5,10,IF(BY207&lt;=-3,11,IF(BY207&lt;=-0.5,12,IF(BY207&lt;=2,13,IF(BY207&lt;=4.5,14,IF(BY207&lt;=7,15,IF(BY207&lt;=9.5,16,IF(BY207&lt;=12,17,IF(BY207&lt;=14.5,18,IF(BY207&lt;=17,19,IF(BY207&lt;=19.5,20,IF(BY207&lt;=22,21,IF(BY207&lt;=24.5,22,IF(BY207&lt;=27,23,IF(BY207&lt;=30,24,"Fuera de rango")))))))))))))))))))))))))</f>
        <v>6</v>
      </c>
      <c r="CB207" s="9" t="n">
        <v>-2.75</v>
      </c>
      <c r="CC207" s="10" t="n">
        <f aca="false">18.5- (0.3*H207)</f>
        <v>14.9</v>
      </c>
      <c r="CD207" s="10" t="n">
        <f aca="false">(CB207)-(CC207)</f>
        <v>-17.65</v>
      </c>
      <c r="CE207" s="10" t="str">
        <f aca="false">IF(CD207="","",IF(CD207&lt;-27.5,"De -30 a -28",IF(CD207&lt;-25,"De -27,5 a -25,5",IF(CD207&lt;-22.5,"De -25 a -23",IF(CD207&lt;-20,"De -22,5 a -20,5",IF(CD207&lt;-17.5,"De -20 a -18",IF(CD207&lt;-15,"De -17,5 a -15,5",IF(CD207&lt;-12.5,"De -15 a -13",IF(CD207&lt;-10,"De -12,5 a -10,5",IF(CD207&lt;-7.5,"De -10 a -8",IF(CD207&lt;-5,"De -7,5 a -5,5",IF(CD207&lt;-2.5,"De -5 a -3",IF(CD207&lt;0,"De -2,5 a -0,5",IF(CD207&lt;=2,"De 0 a 2",IF(CD207&lt;=4.5,"De 2,5 a 4,5",IF(CD207&lt;=7,"De 5 a 7",IF(CD207&lt;=9.5,"De 7,5 a 9,5",IF(CD207&lt;=12,"De 10 a 12",IF(CD207&lt;=14.5,"De 12,5 a 14,5",IF(CD207&lt;=17,"De 15 a 17",IF(CD207&lt;=19.5,"De 17,5 a 19,5",IF(CD207&lt;=22,"De 20 a 22",IF(CD207&lt;=24.5,"De 22,5 a 24,5",IF(CD207&lt;=27,"De 25 a 27","De 27,5 a 30"))))))))))))))))))))))))</f>
        <v>De -20 a -18</v>
      </c>
      <c r="CF207" s="12" t="n">
        <f aca="false">IF(CD207="","",IF(CD207&lt;-27.5,1,IF(CD207&lt;-25,2,IF(CD207&lt;-22.5,3,IF(CD207&lt;-20,4,IF(CD207&lt;-17.5,5,IF(CD207&lt;-15,6,IF(CD207&lt;-12.5,7,IF(CD207&lt;-10,8,IF(CD207&lt;-7.5,9,IF(CD207&lt;-5,10,IF(CD207&lt;-2.5,11,IF(CD207&lt;0,12,IF(CD207&lt;2.5,13,IF(CD207&lt;5,14,IF(CD207&lt;7.5,15,IF(CD207&lt;10,16,IF(CD207&lt;12.5,17,IF(CD207&lt;15,18,IF(CD207&lt;17.5,19,IF(CD207&lt;20,20,IF(CD207&lt;22.5,21,IF(CD207&lt;25,22,IF(CD207&lt;27.5,23,24))))))))))))))))))))))))</f>
        <v>5</v>
      </c>
      <c r="CG207" s="9" t="n">
        <v>-0.75</v>
      </c>
      <c r="CH207" s="10" t="str">
        <f aca="false">IF(CG207="","",IF(AND(CG207&gt;=-10,CG207&lt;=-9.5),"-10 a -9,5",IF(AND(CG207&gt;-9.5,CG207&lt;=-8.5),"-9 a -8,5",IF(AND(CG207&gt;-8.5,CG207&lt;=-7.5),"-8 a -7,5",IF(AND(CG207&gt;-7.5,CG207&lt;=-6.5),"-7 a -6,5",IF(AND(CG207&gt;-6.5,CG207&lt;=-5.5),"-6 a -5,5",IF(AND(CG207&gt;-5.5,CG207&lt;=-4.5),"-5 a -4,5",IF(AND(CG207&gt;-4.5,CG207&lt;=-3.5),"-4 a -3,5",IF(AND(CG207&gt;-3.5,CG207&lt;=-2.5),"-3 a -2,5",IF(CG207=-2.25,"-2,25",IF(AND(CG207&gt;-2.5,CG207&lt;=-1.5),"-2 a -1,5",IF(AND(CG207&gt;-1.5,CG207&lt;=-0.5),"-1 a -0,5",IF(AND(CG207&gt;-0.5,CG207&lt;=0.5),"0 a 0,5",IF(AND(CG207&gt;0.5,CG207&lt;=1.5),"1 a 1,5",IF(AND(CG207&gt;1.5,CG207&lt;=2.5),"2 a 2,5",IF(AND(CG207&gt;2.5,CG207&lt;=3.5),"3 a 3,5",IF(AND(CG207&gt;3.5,CG207&lt;=4.5),"4 a 4,5",IF(AND(CG207&gt;4.5,CG207&lt;=5.5),"5 a 5,5",IF(AND(CG207&gt;5.5,CG207&lt;=6.5),"6 a 6,5",IF(AND(CG207&gt;6.5,CG207&lt;=7.5),"7 a 7,5",IF(AND(CG207&gt;7.5,CG207&lt;=8.5),"8 a 8,5",IF(AND(CG207&gt;8.5,CG207&lt;=9.5),"9 a 9,5",IF(CG207&gt;=10,"10","Fuera de rango")))))))))))))))))))))))</f>
        <v>-1 a -0,5</v>
      </c>
      <c r="CI207" s="11" t="n">
        <f aca="false">IF(CG207="","",IF(CG207=-2.25,"NORMA",IF(CG207&lt;=-9.5,1,IF(CG207&lt;=-8.5,2,IF(CG207&lt;=-7.5,3,IF(CG207&lt;=-6.5,4,IF(CG207&lt;=-5.5,5,IF(CG207&lt;=-4.5,6,IF(CG207&lt;=-3.5,7,IF(CG207&lt;=-2.5,8,IF(CG207&lt;=-1.5,9,IF(CG207&lt;=-0.5,10,IF(CG207&lt;=0.5,11,IF(CG207&lt;=1.5,12,IF(CG207&lt;=2.5,13,IF(CG207&lt;=3.5,14,IF(CG207&lt;=4.5,15,IF(CG207&lt;=5.5,16,IF(CG207&lt;=6.5,17,IF(CG207&lt;=7.5,18,IF(CG207&lt;=8.5,19,IF(CG207&lt;=9.5,20,IF(CG207=10,21,"Fuera de rango")))))))))))))))))))))))</f>
        <v>10</v>
      </c>
      <c r="CJ207" s="9" t="n">
        <v>1.25</v>
      </c>
      <c r="CK207" s="10" t="str">
        <f aca="false">IF(CJ207="","",IF(AND(CJ207&gt;=-6,CJ207&lt;=-5.5),"-6 a -5,5",IF(AND(CJ207&gt;-5.5,CJ207&lt;=-4.5),"-5 a -4,5",IF(AND(CJ207&gt;-4.5,CJ207&lt;=-3.5),"-4 a -3,5",IF(AND(CJ207&gt;-3.5,CJ207&lt;=-2.5),"-3 a -2,5",IF(AND(CJ207&gt;-2.5,CJ207&lt;=-1.5),"-2 a -1,5",IF(AND(CJ207&gt;-1.5,CJ207&lt;=-0.5),"-1 a -0,5",IF(AND(CJ207&gt;-0.5,CJ207&lt;=0.5),"0 a 0,5",IF(AND(CJ207&gt;0.5,CJ207&lt;=1.5),"1 a 1,5",IF(AND(CJ207&gt;1.5,CJ207&lt;2.5),"2",IF(AND(CJ207&gt;=2.5,CJ207&lt;=3),"2,5 a 3",IF(AND(CJ207&gt;3,CJ207&lt;=4),"3,5 a 4",IF(AND(CJ207&gt;4,CJ207&lt;=5),"4,5 a 5",IF(AND(CJ207&gt;5,CJ207&lt;=6),"5,5 a 6",IF(AND(CJ207&gt;6,CJ207&lt;=7),"6,5 a 7",IF(AND(CJ207&gt;7,CJ207&lt;=8),"7,5 a 8",IF(AND(CJ207&gt;8,CJ207&lt;=9.5),"8,5 a 9,5",IF(CJ207=10,"10","Fuera de rango"))))))))))))))))))</f>
        <v>1 a 1,5</v>
      </c>
      <c r="CL207" s="11" t="n">
        <f aca="false">IF(CK207="","",IF(OR(CK207="-6 a -5,5",CK207="-6 - -5,5"),1,IF(OR(CK207="-5 a -4,5",CK207="-5 - -4,5"),2,IF(OR(CK207="-4 a -3,5",CK207="-4 - -3,5"),3,IF(OR(CK207="-3 a -2,5",CK207="-3 - -2,5"),4,IF(OR(CK207="-2 a -1,5",CK207="-2 - -1,5"),5,IF(OR(CK207="-1 a -0,5",CK207="-1 - -0,5"),6,IF(OR(CK207="0 a 0,5",CK207="0 - 0,5"),7,IF(OR(CK207="1 a 1,5",CK207="1 - 1,5"),8,IF(CK207="2","NORMA",IF(OR(CK207="2,5 a 3",CK207="2,5 - 3"),9,IF(OR(CK207="3,5 a 4",CK207="3,5 - 4"),10,IF(OR(CK207="4,5 a 5",CK207="4,5 - 5"),11,IF(OR(CK207="5,5 a 6",CK207="5,5 - 6"),12,IF(OR(CK207="6,5 a 7",CK207="6,5 - 7"),13,IF(OR(CK207="7,5 a 8",CK207="7,5 - 8"),14,IF(OR(CK207="8,5 a 9",CK207="8,5 - 9,5",CK207="9 a 9,5"),15,IF(CK207="10",15,IF(OR(CK207="0,5 a 1",CK207="0,5 - 1"),7,"Fuera de rango")))))))))))))))))))</f>
        <v>8</v>
      </c>
      <c r="CM207" s="10" t="n">
        <v>0</v>
      </c>
      <c r="CN207" s="10" t="str">
        <f aca="false">IF(CM207=0,"0", " ")</f>
        <v>0</v>
      </c>
      <c r="CO207" s="10" t="str">
        <f aca="false">IF(CM207&gt;0,"EME"," ")</f>
        <v> </v>
      </c>
      <c r="CP207" s="10" t="n">
        <v>0</v>
      </c>
      <c r="CQ207" s="10" t="str">
        <f aca="false">IF(CP207&gt;0,"0", " ")</f>
        <v> </v>
      </c>
      <c r="CR207" s="10" t="str">
        <f aca="false">IF(CP207&gt;0,"EME"," ")</f>
        <v> </v>
      </c>
      <c r="CS207" s="9" t="n">
        <v>0</v>
      </c>
      <c r="CT207" s="10" t="str">
        <f aca="false">IF(CS207&gt;0,"1", " ")</f>
        <v> </v>
      </c>
      <c r="CU207" s="10" t="str">
        <f aca="false">IF(CS207&gt;0,"HIP"," ")</f>
        <v> </v>
      </c>
      <c r="CV207" s="9" t="n">
        <v>0</v>
      </c>
      <c r="CW207" s="10" t="str">
        <f aca="false">IF(CV207&gt;0,"1", " ")</f>
        <v> </v>
      </c>
      <c r="CX207" s="10" t="str">
        <f aca="false">IF(CV207&gt;0,"HIP"," ")</f>
        <v> </v>
      </c>
      <c r="CY207" s="9" t="n">
        <v>-1</v>
      </c>
      <c r="CZ207" s="11" t="str">
        <f aca="false">IF(CY207&lt;0,"2"," ")</f>
        <v>2</v>
      </c>
      <c r="DA207" s="11" t="str">
        <f aca="false">IF(CY207&lt;0,"MIO"," ")</f>
        <v>MIO</v>
      </c>
      <c r="DB207" s="9" t="n">
        <v>-1</v>
      </c>
      <c r="DC207" s="11" t="str">
        <f aca="false">IF(DB207&lt;0,"2"," ")</f>
        <v>2</v>
      </c>
      <c r="DD207" s="11" t="str">
        <f aca="false">IF(DB207&lt;0,"MIO"," ")</f>
        <v>MIO</v>
      </c>
      <c r="DE207" s="9" t="n">
        <v>-0.5</v>
      </c>
      <c r="DF207" s="11" t="str">
        <f aca="false">IF(DE207&lt;0,"3"," ")</f>
        <v>3</v>
      </c>
      <c r="DG207" s="11" t="str">
        <f aca="false">IF(DE207&lt;0,"AST"," ")</f>
        <v>AST</v>
      </c>
      <c r="DH207" s="9" t="n">
        <v>-0.5</v>
      </c>
      <c r="DI207" s="11" t="str">
        <f aca="false">IF(DH207&lt;0,"3"," ")</f>
        <v>3</v>
      </c>
      <c r="DJ207" s="11" t="str">
        <f aca="false">IF(DH207&lt;0,"AST"," ")</f>
        <v>AST</v>
      </c>
      <c r="DK207" s="9" t="n">
        <v>0</v>
      </c>
      <c r="DL207" s="10" t="str">
        <f aca="false">IF(DK207&gt;0,"4"," ")</f>
        <v> </v>
      </c>
      <c r="DM207" s="10" t="str">
        <f aca="false">IF(DK207&gt;0,"PRE"," ")</f>
        <v> </v>
      </c>
      <c r="DN207" s="9" t="n">
        <v>0</v>
      </c>
      <c r="DO207" s="10" t="str">
        <f aca="false">IF(DN207&gt;0,"4"," ")</f>
        <v> </v>
      </c>
      <c r="DP207" s="10" t="str">
        <f aca="false">IF(DN207&gt;0,"PRE"," ")</f>
        <v> </v>
      </c>
      <c r="DQ207" s="12" t="n">
        <v>2</v>
      </c>
      <c r="DR207" s="12" t="n">
        <v>2</v>
      </c>
      <c r="DS207" s="12" t="str">
        <f aca="false">CONCATENATE(CO207,CU207,DA207,DG207,DM207)</f>
        <v>  MIOAST </v>
      </c>
      <c r="DT207" s="10" t="str">
        <f aca="false" t="array" ref="DT207">_xlfn.IFS(DS207="EME    ","0", DS207=" HIP   ","1", DS207="  MIO  ","2", DS207="   AST ","3", DS207="    PRE","4", DS207="EME   PRE","5", DS207=" HIP  PRE","6", DS207=" HIP AST ","7", DS207="  MIO PRE","8", DS207="  MIOAST ","9", DS207="   ASTPRE","10",DS207=" HIP ASTPRE","11", DS207="  MIOASTPRE","12", DS207="     ","0")</f>
        <v>9</v>
      </c>
      <c r="DU207" s="1" t="s">
        <v>154</v>
      </c>
      <c r="DV207" s="1" t="str">
        <f aca="false" t="array" ref="DV207">_xlfn.IFS(DU207="SI","2", DU207="NO","1")</f>
        <v>1</v>
      </c>
      <c r="DW207" s="10" t="n">
        <v>0</v>
      </c>
      <c r="DX207" s="11" t="str">
        <f aca="false">IF(DW207=0,"1","2")</f>
        <v>1</v>
      </c>
      <c r="DY207" s="11" t="str">
        <f aca="false" t="array" ref="DY207">_xlfn.IFS(DW207=0,"0", DW207=0.25, "1", DW207=0.5,"2", DW207=0.75,"3", DW207=1,"4",DW207=1.25,"5", DW207=1.5,"6", DW207=1.75,"7", DW207=2,"8")</f>
        <v>0</v>
      </c>
      <c r="DZ207" s="10" t="n">
        <v>0</v>
      </c>
      <c r="EA207" s="11" t="str">
        <f aca="false">IF(DZ207=0,"1","2")</f>
        <v>1</v>
      </c>
      <c r="EB207" s="11" t="str">
        <f aca="false" t="array" ref="EB207">_xlfn.IFS(DZ207=0,"0", DZ207=0.25, "1", DZ207=0.5,"2", DZ207=0.75,"3", DZ207=1,"4",DZ207=1.25,"5", DZ207=1.5,"6", DZ207=1.75,"7", DZ207=2,"8")</f>
        <v>0</v>
      </c>
      <c r="EC207" s="10" t="n">
        <v>-0.25</v>
      </c>
      <c r="ED207" s="10" t="str">
        <f aca="false">IF(EC207=0,"1","2")</f>
        <v>2</v>
      </c>
      <c r="EE207" s="11" t="str">
        <f aca="false" t="array" ref="EE207">_xlfn.IFS(EC207=0,"0", EC207=-0.25, "1", EC207=-0.5,"2", EC207=-0.75,"3", EC207=-1,"4",EC207=-1.25,"5", EC207=-1.5,"6", EC207=-1.75,"7", EC207=-2,"8", EC207=-2.25,"9",EC207=-2.5,"10", EC207=-2.75,"11", EC207=-3,"12", EC207=-3.25,"13", EC207=-3.5,"14", EC207=-3.75,"15",EC207=-4,"16")</f>
        <v>1</v>
      </c>
      <c r="EF207" s="10" t="n">
        <v>-0.25</v>
      </c>
      <c r="EG207" s="10" t="str">
        <f aca="false">IF(EF207=0,"1","2")</f>
        <v>2</v>
      </c>
      <c r="EH207" s="11" t="str">
        <f aca="false" t="array" ref="EH207">_xlfn.IFS(EF207=0,"0", EF207=-0.25, "1", EF207=-0.5,"2", EF207=-0.75,"3", EF207=-1,"4",EF207=-1.25,"5", EF207=-1.5,"6", EF207=-1.75,"7", EF207=-2,"8", EF207=-2.25,"9",EF207=-2.5,"10", EF207=-2.75,"11", EF207=-3,"12", EF207=-3.25,"13", EF207=-3.5,"14", EF207=-3.75,"15",EF207=-4,"16")</f>
        <v>1</v>
      </c>
      <c r="EI207" s="10" t="n">
        <v>-0.5</v>
      </c>
      <c r="EJ207" s="11" t="str">
        <f aca="false">IF(EI207=0,"1","2")</f>
        <v>2</v>
      </c>
      <c r="EK207" s="11" t="str">
        <f aca="false" t="array" ref="EK207">_xlfn.IFS(EI207=0,"0", EI207=-0.25, "1", EI207=-0.5,"2", EI207=-0.75,"3", EI207=-1,"4",EI207=-1.25,"5", EI207=-1.5,"6", EI207=-1.75,"7", EI207=-2,"8", EI207=-2.25,"9", EI207=-2.25,"9",EI207=-2.5,"10", EI207=-2.75,"11", EI207=-3,"12", EI207=-3.25,"13", EI207=-3.5,"14", EI207=-3.75,"15",EI207=-4,"16", EI207=0.25, "17", EI207=0.5, "18")</f>
        <v>2</v>
      </c>
      <c r="EL207" s="10" t="n">
        <v>-0.5</v>
      </c>
      <c r="EM207" s="11" t="str">
        <f aca="false">IF(EL207=0,"1","2")</f>
        <v>2</v>
      </c>
      <c r="EN207" s="11" t="str">
        <f aca="false" t="array" ref="EN207">_xlfn.IFS(EL207=0.25,"17",EL207=0.5,"18", EL207=0,"0", EL207=-0.25, "1", EL207=-0.5,"2", EL207=-0.75,"3", EL207=-1,"4",EL207=-1.25,"5", EL207=-1.5,"6", EL207=-1.75,"7", EL207=-2,"8",EL207= -2.25,"9",EL207=-2.5,"10",EL207= -2.75,"11",EL207= -3,"12",EL207= -3.25,"13",EL207= -3.5,"14",EL207= -3.75,"15",EL207=-4,"16")</f>
        <v>2</v>
      </c>
      <c r="EO207" s="10" t="n">
        <v>0</v>
      </c>
      <c r="EP207" s="11" t="str">
        <f aca="false">IF(EO207=0,"1","2")</f>
        <v>1</v>
      </c>
      <c r="EQ207" s="11" t="str">
        <f aca="false" t="array" ref="EQ207">_xlfn.IFS(EO207=0,"0", EO207=0.25, "1", EO207=0.5,"2", EO207=0.75,"3", EO207=1,"4",EO207=1.25,"5", EO207=1.5,"6", EO207=1.75,"7", EO207=2,"8", EO207=2.25,"9", EO207=2.25,"9",EO207=2.5,"10", EO207=2.75,"11", EO207=3,"12", EO207=3.25,"13", EO207=3.5,"14", EO207=3.75,"15",EO207=4,"16", EO207=-0.25, "17", bq=-0.5, "18")</f>
        <v>0</v>
      </c>
      <c r="ER207" s="10" t="n">
        <v>0</v>
      </c>
      <c r="ES207" s="11" t="str">
        <f aca="false">IF(ER207=0,"1","2")</f>
        <v>1</v>
      </c>
      <c r="ET207" s="11" t="str">
        <f aca="false" t="array" ref="ET207">_xlfn.IFS(ER207=0,"0", ER207=0.25, "1", ER207=0.5,"2", ER207=0.75,"3", ER207=1,"4",ER207=1.25,"5", ER207=1.5,"6", ER207=1.75,"7", ER207=2,"8", ER207=2.25,"9", ER207=2.25,"9",ER207=2.5,"10", ER207=2.75,"11", ER207=3,"12", ER207=3.25,"13", ER207=3.5,"14", ER207=3.75,"15",ER207=4,"16", ER207=-0.25, "17", bq=-0.5, "18")</f>
        <v>0</v>
      </c>
      <c r="EU207" s="13" t="n">
        <v>12</v>
      </c>
      <c r="EV207" s="14" t="str">
        <f aca="false">VLOOKUP(EU207,LEYENDA!$G$2:$H$8,2,TRUE())</f>
        <v>6-12</v>
      </c>
      <c r="EW207" s="14" t="str">
        <f aca="false" t="array" ref="EW207">_xlfn.IFS(EV207="0-5","1", EV207="6-12","2", EV207="13-18","3", EV207="19-24","4", EV207="25-36","5", EV207="37-48","6", EV207="49-60","7")</f>
        <v>2</v>
      </c>
    </row>
    <row r="208" customFormat="false" ht="13.5" hidden="false" customHeight="false" outlineLevel="0" collapsed="false">
      <c r="A208" s="1" t="n">
        <v>63</v>
      </c>
      <c r="B208" s="32" t="n">
        <v>3</v>
      </c>
      <c r="C208" s="33" t="n">
        <v>38908</v>
      </c>
      <c r="D208" s="6"/>
      <c r="E208" s="5" t="str">
        <f aca="false">VLOOKUP(A208,'286'!$A$3:$J$600,10,FALSE())</f>
        <v>CISNEROS RIVERO, CARLOTA</v>
      </c>
      <c r="F208" s="4" t="str">
        <f aca="false">VLOOKUP(A208,'286'!$A$3:$I$1768,3,FALSE())</f>
        <v>CISRICAR</v>
      </c>
      <c r="G208" s="6" t="n">
        <f aca="false">VLOOKUP(A208,'286'!$A$3:$I$1768,4,FALSE())</f>
        <v>34449</v>
      </c>
      <c r="H208" s="7" t="n">
        <f aca="false">YEAR(C208)-YEAR(G208)</f>
        <v>12</v>
      </c>
      <c r="I208" s="1" t="str">
        <f aca="false">VLOOKUP(H208,LEYENDA!$C$2:$D$6,2,TRUE())</f>
        <v>0-12</v>
      </c>
      <c r="J208" s="5" t="str">
        <f aca="false">VLOOKUP(A208,'286'!$A$3:$I$1768,7,FALSE())</f>
        <v>M</v>
      </c>
      <c r="K208" s="8" t="str">
        <f aca="false">VLOOKUP(A208,'286'!$A$3:$I$1768,2,FALSE())</f>
        <v>OD</v>
      </c>
      <c r="L208" s="4" t="str">
        <f aca="false">VLOOKUP(A208,'286'!$A$3:$I$1768,8,FALSE())</f>
        <v>D</v>
      </c>
      <c r="M208" s="4" t="str">
        <f aca="false">VLOOKUP(A208,'286'!$A$3:$I$1768,9,FALSE())</f>
        <v>I</v>
      </c>
      <c r="N208" s="8" t="str">
        <f aca="false">IF(R208=O208, "MISMA","CONTRARIA")</f>
        <v>CONTRARIA</v>
      </c>
      <c r="O208" s="8" t="str">
        <f aca="false" t="array" ref="O208">_xlfn.IFS(L208="D","1", L208="I","2")</f>
        <v>1</v>
      </c>
      <c r="P208" s="8" t="str">
        <f aca="false" t="array" ref="P208">_xlfn.IFS(K208="OD","1", K208="OI","2")</f>
        <v>1</v>
      </c>
      <c r="Q208" s="1" t="str">
        <f aca="false" t="array" ref="Q208">_xlfn.IFS(J208="M","1", J208="H","2")</f>
        <v>1</v>
      </c>
      <c r="R208" s="8" t="str">
        <f aca="false" t="array" ref="R208">_xlfn.IFS(M208="D","1", M208="I","2")</f>
        <v>2</v>
      </c>
      <c r="S208" s="1" t="str">
        <f aca="false" t="array" ref="S208">_xlfn.IFS(N208="CONTRARIA", "1",N208= "MISMA","2")</f>
        <v>1</v>
      </c>
      <c r="T208" s="1" t="str">
        <f aca="false" t="array" ref="T208">_xlfn.IFS(I208="0-12","1", I208="13-24","2", I208="25-40","3", I208="41-60","4", I208="61-100","5")</f>
        <v>1</v>
      </c>
      <c r="U208" s="9" t="n">
        <v>1.5</v>
      </c>
      <c r="V208" s="1" t="str">
        <f aca="false">IF(U208="","",IF(AND(U208&gt;=-9,U208&lt;=-6.5),"-9 a -6,5",IF(AND(U208&gt;=-6,U208&lt;=-3.5),"-6 a -3,5",IF(AND(U208&gt;=-3,U208&lt;=-1),"-3 a -1",IF(U208=-0.5,"-0,5",IF(AND(U208&gt;=0,U208&lt;=2.5),"0 a 2,5",IF(AND(U208&gt;=3,U208&lt;=5.5),"3 a 5,5",IF(AND(U208&gt;=6,U208&lt;=8.5),"6 a 8,5",IF(AND(U208&gt;=9,U208&lt;=20),"9 a 20","Fuera de rango")))))))))</f>
        <v>0 a 2,5</v>
      </c>
      <c r="W208" s="11" t="n">
        <f aca="false">IF(V208="","",IF(V208="-9 a -6,5",2,IF(V208="-6 a -3,5",3,IF(V208="-3 a -1",4,IF(V208="-0,5","NORMA",IF(V208="0 a 2,5",5,IF(V208="3 a 5,5",6,IF(V208="6 a 8,5",7,IF(V208="9 a 20",8,"Fuera de rango")))))))))</f>
        <v>5</v>
      </c>
      <c r="X208" s="9" t="n">
        <v>0</v>
      </c>
      <c r="Y208" s="10" t="str">
        <f aca="false">IF(X208="","",IF(AND(X208&gt;=0,X208&lt;=4),"0 a 4",IF(AND(X208&gt;=4.5,X208&lt;=8.5),"4,5 a 8,5",IF(X208=9,"9",IF(AND(X208&gt;=9.5,X208&lt;=13),"9,5 a 13",IF(AND(X208&gt;=13.5,X208&lt;=20),"13,5 a 20",IF(AND(X208&gt;=20.5,X208&lt;=35),"20,5 a 35","Fuera de rango")))))))</f>
        <v>0 a 4</v>
      </c>
      <c r="Z208" s="11" t="n">
        <f aca="false">IF(Y208="","",IF(Y208="0 a 4",1,IF(Y208="4,5 a 8,5",2,IF(Y208="9","NORMA",IF(Y208="9,5 a 13",3,IF(Y208="13,5 a 20",4,IF(Y208="20,5 a 35",5,"Fuera de rango")))))))</f>
        <v>1</v>
      </c>
      <c r="AA208" s="9" t="n">
        <v>20</v>
      </c>
      <c r="AB208" s="10" t="str">
        <f aca="false">IF(AA208="","",IF(AND(AA208&gt;=0,AA208&lt;=9),"0 a 9",IF(AND(AA208&gt;=9.5,AA208&lt;=18.5),"9,5 a 18,5",IF(AA208=19,"19",IF(AND(AA208&gt;=19.5,AA208&lt;=28),"19,5 a 28",IF(AND(AA208&gt;=28.5,AA208&lt;=40),"28,5 a 40","Fuera de rango"))))))</f>
        <v>19,5 a 28</v>
      </c>
      <c r="AC208" s="11" t="n">
        <f aca="false" t="array" ref="AC208">_xlfn.IFS(AB208="","",AB208="0 a 9",1,AB208="9,5 a 18,5",2,AB208="19","NORMA",AB208="19,5 a 28",3,AB208="28,5 a 40",4,TRUE(),"Fuera de rango")</f>
        <v>3</v>
      </c>
      <c r="AD208" s="9" t="n">
        <v>10</v>
      </c>
      <c r="AE208" s="11" t="str">
        <f aca="false">IF(AD208="","",IF(AND(AD208&gt;=-10,AD208&lt;=0),"De -10 a 0",IF(AND(AD208&gt;=0.5,AD208&lt;=9.5),"0,5 a 9,5",IF(AD208=10,"10",IF(AND(AD208&gt;=10.5,AD208&lt;=20),"10,5 a 20",IF(AND(AD208&gt;=20.5,AD208&lt;=40),"20,5 a 40","Fuera de rango"))))))</f>
        <v>10</v>
      </c>
      <c r="AF208" s="12" t="str">
        <f aca="false">IF(AD208="","",IF(AND(AD208&gt;=-10,AD208&lt;=0),1,IF(AND(AD208&gt;=0.5,AD208&lt;=9.5),2,IF(AD208=10,"NORMA",IF(AND(AD208&gt;=10.5,AD208&lt;=20),3,IF(AND(AD208&gt;=20.5,AD208&lt;=40),4,""))))))</f>
        <v>NORMA</v>
      </c>
      <c r="AG208" s="9" t="n">
        <v>10</v>
      </c>
      <c r="AH208" s="10" t="str">
        <f aca="false">IF(AG208="","",IF(AND(AG208&gt;=0,AG208&lt;=4),"0 a 4",IF(AND(AG208&gt;=4.5,AG208&lt;=8.5),"4,5 a 8,5",IF(AG208=9,"9",IF(AND(AG208&gt;=9.5,AG208&lt;=13),"9,5 a 13",IF(AND(AG208&gt;=13.5,AG208&lt;=25),"13,5 a 25","Fuera de rango"))))))</f>
        <v>9,5 a 13</v>
      </c>
      <c r="AI208" s="11" t="n">
        <f aca="false">IF(AH208="","",IF(AH208="0 a 4",1,IF(AH208="4,5 a 8,5",2,IF(AH208="9","NORMA",IF(AH208="9,5 a 13",3,IF(AH208="13,5 a 25",4,""))))))</f>
        <v>3</v>
      </c>
      <c r="AJ208" s="9" t="n">
        <v>5</v>
      </c>
      <c r="AK208" s="10" t="str">
        <f aca="false">IF(AJ208="","",IF(AND(AJ208&gt;=-15,AJ208&lt;=-10.5),"-15 a -10,5",IF(AND(AJ208&gt;=-10,AJ208&lt;=-4),"-10 a -4",IF(AND(AJ208&gt;=-4.5,AJ208&lt;=0),"-4,5 a 0",IF(AND(AJ208&gt;=0.5,AJ208&lt;=4.5),"0,5 a 4,5",IF(AJ208=5,"5",IF(AND(AJ208&gt;=5.5,AJ208&lt;=10),"5,5 a 10",IF(AND(AJ208&gt;=10.5,AJ208&lt;=20),"10,5 a 20","Fuera de rango"))))))))</f>
        <v>5</v>
      </c>
      <c r="AL208" s="11" t="str">
        <f aca="false">IF(AK208="","",IF(AK208="-15 a -10,5",1,IF(AK208="-10 a -4",2,IF(AK208="-4,5 a 0",3,IF(AK208="0,5 a 4,5",4,IF(AK208="5","NORMA",IF(AK208="5,5 a 10",5,IF(AK208="10,5 a 20",6,"Error"))))))))</f>
        <v>NORMA</v>
      </c>
      <c r="AM208" s="9" t="n">
        <v>0</v>
      </c>
      <c r="AN208" s="10" t="str">
        <f aca="false">IF(AM208="","",IF(AND(AM208&gt;=-7.5,AM208&lt;=-5.5),"-7,5 a -5,5",IF(AND(AM208&gt;=-5,AM208&lt;=-3),"-5 a -3",IF(AND(AM208&gt;=-2.5,AM208&lt;=-0.5),"-2,5 a -0,5",IF(AM208=0,"0,00",IF(AND(AM208&gt;=0.5,AM208&lt;=2.5),"0,5 a 2,5",IF(AND(AM208&gt;=3,AM208&lt;=5),"3 a 5",IF(AND(AM208&gt;=5.5,AM208&lt;=7.5),"5,5 a 7,5",IF(AND(AM208&gt;=8,AM208&lt;=10),"8 a 10","Fuera de rango")))))))))</f>
        <v>0,00</v>
      </c>
      <c r="AO208" s="11" t="str">
        <f aca="false">IF(AN208="","",IF(AN208="-7,5 a -5,5",1,IF(AN208="-5 a -3",2,IF(AN208="-2,5 a -0,5",3,IF(AN208="0,00","NORMA",IF(AN208="0,5 a 2,5",4,IF(AN208="3 a 5",5,IF(AN208="5,5 a 7,5",6,IF(AN208="8 a 10",7,"Error")))))))))</f>
        <v>NORMA</v>
      </c>
      <c r="AP208" s="9" t="n">
        <v>4</v>
      </c>
      <c r="AQ208" s="10" t="str">
        <f aca="false">IF(AP208="","",IF(AND(AP208&gt;=-20,AP208&lt;=-9.5),"-20 a -9,5",IF(AND(AP208&gt;=-9,AP208&lt;=-6.5),"-9 a -6,5",IF(AP208=-6,"-6",IF(AND(AP208&gt;=-5.5,AP208&lt;=-3),"-5,5 a -3",IF(AND(AP208&gt;=-2.5,AP208&lt;=0),"-2,5 a 0",IF(AND(AP208&gt;=0.5,AP208&lt;=3),"0,5 a 3",IF(AND(AP208&gt;=3.5,AP208&lt;=6),"3,5 a 6",IF(AND(AP208&gt;=6.5,AP208&lt;=9),"6,5 a 9",IF(AND(AP208&gt;=9.5,AP208&lt;=20),"9,5 a 20","Fuera de rango"))))))))))</f>
        <v>3,5 a 6</v>
      </c>
      <c r="AR208" s="11" t="n">
        <f aca="false">IF(AQ208="","",IF(AQ208="-20 a -9,5",1,IF(AQ208="-9 a -6,5",2,IF(AQ208="-6","NORMA",IF(AQ208="-5,5 a -3",3,IF(AQ208="-2,5 a 0",4,IF(AQ208="0,5 a 3",5,IF(AQ208="3,5 a 6",6,IF(AQ208="6,5 a 9",7,IF(AQ208="9,5 a 20",8,""))))))))))</f>
        <v>6</v>
      </c>
      <c r="AS208" s="9" t="n">
        <v>1</v>
      </c>
      <c r="AT208" s="10" t="str">
        <f aca="false">IF(AS208="","",IF(AND(AS208&gt;=-16,AS208&lt;=-14),"-16 a -14",IF(AND(AS208&gt;=-13.5,AS208&lt;=-11.5),"-13,5 a -11,5",IF(AND(AS208&gt;=-11,AS208&lt;=-9),"-11 a -9",IF(AND(AS208&gt;=-8.5,AS208&lt;=-6.5),"-8,5 a -6,5",IF(AND(AS208&gt;=-6,AS208&lt;=-4),"-6 a -4",IF(AND(AS208&gt;=-3.5,AS208&lt;=-1.5),"-3,5 a -1,5",IF(AND(AS208&gt;=-1,AS208&lt;=1),"-1 a 1",IF(AND(AS208&gt;=1.5,AS208&lt;=3.5),"1,5 a 3,5",IF(AND(AS208&gt;=4,AS208&lt;=6),"4 a 6",IF(AND(AS208&gt;=6.5,AS208&lt;=8.5),"6,5 a 8,5",IF(AND(AS208&gt;=9,AS208&lt;=11),"9 a 11",IF(AND(AS208&gt;=11.5,AS208&lt;=13.5),"11,5 a 13,5",IF(AND(AS208&gt;=14,AS208&lt;=16),"14 a 16",IF(AND(AS208&gt;=16.5,AS208&lt;=18.5),"16,5 a 18,5",IF(AND(AS208&gt;=19,AS208&lt;=21),"19 a 21","Fuera de rango"))))))))))))))))</f>
        <v>-1 a 1</v>
      </c>
      <c r="AU208" s="11" t="n">
        <f aca="false" t="array" ref="AU208">IF(AT208="","",_xlfn.IFS(AT208="-16 a -14",1,AT208="-13,5 a -11,5",2,AT208="-11 a -9",3,AT208="-8,5 a -6,5",4,AT208="-6 a -4",5,AT208="-3,5 a -1,5",6,AT208="-1 a 1",7,AT208="1,5 a 3,5",8,AT208="4 a 6","NORMA",AT208="6,5 a 8,5",9,AT208="9 a 11",10,AT208="11,5 a 13,5",11,AT208="14 a 16",12,AT208="16,5 a 18,5",13,AT208="19 a 21",14,TRUE(),""))</f>
        <v>7</v>
      </c>
      <c r="AV208" s="9" t="n">
        <v>0.75</v>
      </c>
      <c r="AW208" s="10" t="str">
        <f aca="false">IF(AV208="","",IF(AND(AV208&gt;=-1,AV208&lt;=-0.5),"-1 a -0,5",IF(AND(AV208&gt;-0.5,AV208&lt;=0),"De -0,5 a 0",IF(AND(AV208&gt;=0.25,AV208&lt;=0.75),"0,25 a 0,75",IF(AND(AV208&gt;=1,AV208&lt;=1.5),"1 a 1,5",IF(AND(AV208&gt;=1.75,AV208&lt;=2.25),"1,75 a 2,25",IF(AND(AV208&gt;=2.5,AV208&lt;=3),"2,5 a 3",IF(AND(AV208&gt;=3.25,AV208&lt;=3.75),"3,25 a 3,75","Fuera de rango"))))))))</f>
        <v>0,25 a 0,75</v>
      </c>
      <c r="AX208" s="11" t="str">
        <f aca="false">IF(AW208="","",IF(OR(AW208="-1 a -0,5",AW208="-1 a -0.5"),1,IF(OR(AW208="De -0,5 a 0",AW208="-0,5 a 0",AW208="De -0.5 a 0"),2,IF(OR(AW208="0,25 a 0,75",AW208="0.25 a 0.75"),"NORMA",IF(OR(AW208="1 a 1,5",AW208="1 a 1.5"),3,IF(OR(AW208="1,75 a 2,25",AW208="1.75 a 2.25"),4,IF(OR(AW208="2,5 a 3",AW208="2.5 a 3"),5,IF(OR(AW208="3,25 a 3,75",AW208="3.25 a 3.75"),6,""))))))))</f>
        <v>NORMA</v>
      </c>
      <c r="AY208" s="9" t="n">
        <v>-2</v>
      </c>
      <c r="AZ208" s="10" t="str">
        <f aca="false">IF(AY208="","",IF(AND(AY208&gt;=-20,AY208&lt;=-9.5),"-20 a -9,5",IF(AND(AY208&gt;=-9,AY208&lt;=-6.5),"-9 a -6,5",IF(AY208=-6,"-6",IF(AND(AY208&gt;=-5.5,AY208&lt;=-3),"-5,5 a -3",IF(AND(AY208&gt;=-2.5,AY208&lt;=0),"-2,5 a 0",IF(AND(AY208&gt;=0.5,AY208&lt;=3),"0,5 a 3",IF(AND(AY208&gt;=3.5,AY208&lt;=6),"3,5 a 6","Fuera de rango"))))))))</f>
        <v>-2,5 a 0</v>
      </c>
      <c r="BA208" s="11" t="n">
        <f aca="false">IF(AZ208="","",IF(AZ208="-20 a -9,5",1,IF(AZ208="-9 a -6,5",2,IF(AZ208="-6","NORMA",IF(AZ208="-5,5 a -3",3,IF(AZ208="-2,5 a 0",4,IF(AZ208="0,5 a 3",5,IF(AZ208="3,5 a 6",6,""))))))))</f>
        <v>4</v>
      </c>
      <c r="BB208" s="9" t="n">
        <v>0</v>
      </c>
      <c r="BC208" s="10" t="str">
        <f aca="false" t="array" ref="BC208">IF(BB208="","",_xlfn.IFS(AND(BB208&gt;=0,BB208&lt;=2),"0 a 2",AND(BB208&gt;=2.5,BB208&lt;=4.5),"2,5 a 4,5",AND(BB208&gt;=5,BB208&lt;=7),"5 a 7",AND(BB208&gt;=7.5,BB208&lt;=9.5),"7,5 a 9,5",AND(BB208&gt;=10,BB208&lt;=12),"10 a 12",AND(BB208&gt;=12.5,BB208&lt;=14.5),"12,5 a 14,5",BB208=15,"15",AND(BB208&gt;=15.5,BB208&lt;=17.5),"15,5 a 17,5",AND(BB208&gt;=18,BB208&lt;=20),"18 a 20",AND(BB208&gt;=20.5,BB208&lt;=22.5),"20,5 a 22,5",AND(BB208&gt;=23,BB208&lt;=25),"23 a 25",TRUE(),"Fuera de rango"))</f>
        <v>0 a 2</v>
      </c>
      <c r="BD208" s="11" t="n">
        <f aca="false" t="array" ref="BD208">IF(BC208="","",_xlfn.IFS(BC208="0 a 2",1,BC208="2,5 a 4,5",2,BC208="5 a 7",3,BC208="7,5 a 9,5",4,BC208="10 a 12",5,BC208="12,5 a 14,5",6,BC208="15","NORMA",BC208="15,5 a 17,5",7,BC208="18 a 20",8,BC208="20,5 a 22,5",9,BC208="23 a 25",10,TRUE(),"Fuera de rango"))</f>
        <v>1</v>
      </c>
      <c r="BE208" s="9" t="n">
        <v>27</v>
      </c>
      <c r="BF208" s="10" t="str">
        <f aca="false">IF(BE208="","",IF(AND(BE208&gt;=-20,BE208&lt;=-10),"-20 a -10",IF(AND(BE208&gt;=-9.5,BE208&lt;=0.5),"-9,5 a 0,5",IF(AND(BE208&gt;=1,BE208&lt;=11),"1 a 11",IF(AND(BE208&gt;=11.5,BE208&lt;=20.5),"11,5 a 20,5",IF(BE208=21,"21",IF(AND(BE208&gt;=21.5,BE208&lt;=31.5),"21,5 a 31,5",IF(AND(BE208&gt;=32,BE208&lt;=42),"32 a 42","Fuera de rango"))))))))</f>
        <v>21,5 a 31,5</v>
      </c>
      <c r="BG208" s="11" t="n">
        <f aca="false">IF(BF208="","",IF(BF208="-20 a -10",1,IF(BF208="-9,5 a 0,5",2,IF(BF208="1 a 11",3,IF(BF208="11,5 a 20,5",4,IF(BF208="21","NORMA",IF(BF208="21,5 a 31,5",5,IF(BF208="32 a 42",6,""))))))))</f>
        <v>5</v>
      </c>
      <c r="BH208" s="9" t="n">
        <v>18</v>
      </c>
      <c r="BI208" s="10" t="str">
        <f aca="false">IF(BH208="","",IF(AND(BH208&gt;=-20,BH208&lt;=-15),"-20 a -15",IF(AND(BH208&gt;=-14.5,BH208&lt;=-9.5),"-14,5 a -9,5",IF(AND(BH208&gt;=-9,BH208&lt;=-4),"-9 a -4",IF(AND(BH208&gt;=-3.5,BH208&lt;=2.5),"-3,5 a 2,5",IF(AND(BH208&gt;=3,BH208&lt;=8),"3 a 8",IF(AND(BH208&gt;=8.5,BH208&lt;=14.5),"8,5 a 14,5",IF(BH208=15,"15",IF(AND(BH208&gt;=15.5,BH208&lt;=20.5),"15,5 a 20,5",IF(AND(BH208&gt;=21,BH208&lt;=26),"21 a 26","Fuera de rango"))))))))))</f>
        <v>15,5 a 20,5</v>
      </c>
      <c r="BJ208" s="11" t="n">
        <f aca="false">IF(BI208="","",IF(BI208="-20 a -15",1,IF(BI208="-14,5 a -9,5",2,IF(BI208="-9 a -4",3,IF(BI208="-3,5 a 2,5",4,IF(BI208="3 a 8",5,IF(BI208="8,5 a 14,5",6,IF(BI208="15","NORMA",IF(BI208="15,5 a 20,5",7,IF(BI208="21 a 26",8,IF(BI208="26,5 a 31,5",9,"")))))))))))</f>
        <v>7</v>
      </c>
      <c r="BK208" s="9" t="n">
        <v>0</v>
      </c>
      <c r="BL208" s="10" t="str">
        <f aca="false">IF(BK208="","",IF(AND(BK208&gt;=0,BK208&lt;=2),"0 - 2",IF(AND(BK208&gt;=2.5,BK208&lt;=4.5),"2,5 - 4,5",IF(AND(BK208&gt;=5,BK208&lt;=7),"5 - 7",IF(AND(BK208&gt;=7.5,BK208&lt;=9.5),"7,5 - 9,5",IF(AND(BK208&gt;=10,BK208&lt;=12),"10 - 12",IF(AND(BK208&gt;=12.5,BK208&lt;=13.5),"12,5 - 13,5",IF(BK208=14,"14",IF(AND(BK208&gt;=14.5,BK208&lt;=16.5),"14,5 - 16,5",IF(AND(BK208&gt;=17,BK208&lt;=19),"17 - 19",IF(AND(BK208&gt;=19.5,BK208&lt;=21.5),"19,5 - 21,5",IF(AND(BK208&gt;=22,BK208&lt;=24),"22 - 24",IF(AND(BK208&gt;=24.5,BK208&lt;=26.5),"24,5 - 26,5",IF(AND(BK208&gt;=27,BK208&lt;=29),"27 - 29",IF(AND(BK208&gt;=29.5,BK208&lt;=30),"29,5 - 30","Fuera de rango")))))))))))))))</f>
        <v>0 - 2</v>
      </c>
      <c r="BM208" s="11" t="n">
        <f aca="false">IF(BL208="","",IF(BL208="0 - 2",1,IF(BL208="2,5 - 4,5",2,IF(BL208="5 - 7",3,IF(BL208="7,5 - 9,5",4,IF(BL208="10 - 12",5,IF(BL208="12,5 - 13,5",6,IF(BL208="14","NORMA",IF(BL208="14,5 - 16,5",7,IF(BL208="17 - 19",8,IF(BL208="19,5 - 21,5",9,IF(BL208="22 - 24",10,IF(BL208="24,5 - 26,5",11,IF(BL208="27 - 29",12,IF(BL208="29,5 - 30",13,"")))))))))))))))</f>
        <v>1</v>
      </c>
      <c r="BN208" s="9" t="n">
        <v>17</v>
      </c>
      <c r="BO208" s="10" t="str">
        <f aca="false">IF(BN208="","",IF(AND(BN208&gt;=-20,BN208&lt;=-10),"-20 a -10",IF(AND(BN208&gt;=-9.5,BN208&lt;=0.5),"-9,5 a 0,5",IF(AND(BN208&gt;=1,BN208&lt;=11),"1 a 11",IF(AND(BN208&gt;=11.5,BN208&lt;=21.5),"11,5 a 21,5",IF(BN208=22,"22",IF(AND(BN208&gt;=22.5,BN208&lt;=32.5),"22,5 a 32,5",IF(AND(BN208&gt;=33,BN208&lt;=43),"33 a 43","Fuera de rango"))))))))</f>
        <v>11,5 a 21,5</v>
      </c>
      <c r="BP208" s="11" t="n">
        <f aca="false">IF(BO208="","",IF(BO208="-20 a -10",1,IF(BO208="-9,5 a 0,5",2,IF(BO208="1 a 11",3,IF(BO208="11,5 a 21,5",4,IF(BO208="22","NORMA",IF(BO208="22,5 a 32,5",5,IF(BO208="33 a 43",6,""))))))))</f>
        <v>4</v>
      </c>
      <c r="BQ208" s="9" t="n">
        <v>10</v>
      </c>
      <c r="BR208" s="10" t="str">
        <f aca="false">IF(BQ208="","",IF(AND(BQ208&gt;=-20,BQ208&lt;=-15),"-20 a -15",IF(AND(BQ208&gt;=-14.5,BQ208&lt;=-9.5),"-14,5 a -9,5",IF(AND(BQ208&gt;=-9,BQ208&lt;=-4),"-9 a -4",IF(AND(BQ208&gt;=-3.5,BQ208&lt;=2.5),"-3,5 a 2,5",IF(AND(BQ208&gt;=3,BQ208&lt;=8),"3 a 8",IF(AND(BQ208&gt;=8.5,BQ208&lt;=13.5),"8,5 a 13,5",IF(AND(BQ208&gt;=14,BQ208&lt;=17.5),"14 a 17,5",IF(BQ208=18,"18",IF(AND(BQ208&gt;=18.5,BQ208&lt;=23.5),"18,5 a 23,5",IF(AND(BQ208&gt;=24,BQ208&lt;=29),"24 a 29",IF(AND(BQ208&gt;=29.5,BQ208&lt;=34.5),"29,5 a 34,5",IF(AND(BQ208&gt;=35,BQ208&lt;=40),"35 a 40","Fuera de rango")))))))))))))</f>
        <v>8,5 a 13,5</v>
      </c>
      <c r="BS208" s="11" t="n">
        <f aca="false">IF(BR208="","",IF(BR208="-20 a -15",1,IF(BR208="-14,5 a -9,5",2,IF(BR208="-9 a -4",3,IF(BR208="-3,5 a 2,5",4,IF(BR208="3 a 8",5,IF(BR208="8,5 a 13,5",6,IF(BR208="14 a 17,5",7,IF(BR208="18","NORMA",IF(BR208="18,5 a 23,5",8,IF(BR208="24 a 29",9,IF(BR208="29,5 a 34,5",10,IF(BR208="35 a 40",11,"")))))))))))))</f>
        <v>6</v>
      </c>
      <c r="BT208" s="9" t="n">
        <v>2</v>
      </c>
      <c r="BU208" s="10" t="str">
        <f aca="false">IF(BT208="","",IF(AND(BT208&gt;=-20,BT208&lt;=-18),"-20 a -18",IF(AND(BT208&gt;=-17.5,BT208&lt;=-15.5),"-17,5 a -15,5",IF(AND(BT208&gt;=-15,BT208&lt;=-13),"-15 a -13",IF(AND(BT208&gt;=-12.5,BT208&lt;=-10.5),"-12,5 a -10,5",IF(AND(BT208&gt;=-10,BT208&lt;=-8),"-10 a -8",IF(AND(BT208&gt;=-7.5,BT208&lt;=-5.5),"-7,5 a -5,5",IF(AND(BT208&gt;=-5,BT208&lt;=-3),"-5 a -3",IF(AND(BT208&gt;=-2.5,BT208&lt;=-0.5),"-2,5 a -0,5",IF(BT208=0,"0",IF(AND(BT208&gt;=0.5,BT208&lt;=2.5),"0,5 a 2,5",IF(AND(BT208&gt;=3,BT208&lt;=5),"3 a 5",IF(AND(BT208&gt;=5.5,BT208&lt;=7.5),"5,5 a 7,5",IF(AND(BT208&gt;=8,BT208&lt;=10),"8 a 10",IF(AND(BT208&gt;=10.5,BT208&lt;=12.5),"10,5 a 12,5",IF(AND(BT208&gt;=13,BT208&lt;=15),"13 a 15",IF(AND(BT208&gt;=15.5,BT208&lt;=17.5),"15,5 a 17,5",IF(AND(BT208&gt;=18,BT208&lt;=20),"18 a 20","Fuera de rango"))))))))))))))))))</f>
        <v>0,5 a 2,5</v>
      </c>
      <c r="BV208" s="11" t="n">
        <f aca="false">IF(BT208="","",IF(BT208=0,"NORMA",IF(AND(BT208&gt;=-20,BT208&lt;=-18),2,IF(AND(BT208&gt;=-17.5,BT208&lt;=-15.5),2,IF(AND(BT208&gt;=-15,BT208&lt;=-13),3,IF(AND(BT208&gt;=-12.5,BT208&lt;=-10.5),4,IF(AND(BT208&gt;=-10,BT208&lt;=-8),5,IF(AND(BT208&gt;=-7.5,BT208&lt;=-5.5),6,IF(AND(BT208&gt;=-5,BT208&lt;=-3),7,IF(AND(BT208&gt;=-2.5,BT208&lt;=-0.5),8,IF(AND(BT208&gt;=0.5,BT208&lt;=2.5),9,IF(AND(BT208&gt;=3,BT208&lt;=5),10,IF(AND(BT208&gt;=5.5,BT208&lt;=7.5),11,IF(AND(BT208&gt;=8,BT208&lt;=10),12,IF(AND(BT208&gt;=10.5,BT208&lt;=12.5),13,IF(AND(BT208&gt;=13,BT208&lt;=15),14,IF(AND(BT208&gt;=15.5,BT208&lt;=17.5),15,IF(AND(BT208&gt;=18,BT208&lt;=20),16,"Fuera de rango"))))))))))))))))))</f>
        <v>9</v>
      </c>
      <c r="BW208" s="9" t="n">
        <v>-3.75</v>
      </c>
      <c r="BX208" s="10" t="n">
        <f aca="false">18.5- (0.3*H208)</f>
        <v>14.9</v>
      </c>
      <c r="BY208" s="10" t="n">
        <f aca="false">(BW208)-(BX208)</f>
        <v>-18.65</v>
      </c>
      <c r="BZ208" s="10" t="str">
        <f aca="false">IF(BY208="","",IF(BY208&lt;-27.5,"De -30 a -28",IF(BY208&lt;-25,"De -27,5 a -25,5",IF(BY208&lt;-22.5,"De -25 a -23",IF(BY208&lt;-20,"De -22,5 a -20,5",IF(BY208&lt;-17.5,"De -20 a -18",IF(BY208&lt;-15,"De -17,5 a -15,5",IF(BY208&lt;-12.5,"De -15 a -13",IF(BY208&lt;-10,"De -12,5 a -10,5",IF(BY208&lt;-7.5,"De -10 a -8",IF(BY208&lt;-5,"De -7,5 a -5,5",IF(BY208&lt;-2.5,"De -5 a -3",IF(BY208&lt;0,"De -2,5 a -0,5",IF(BY208&lt;2.5,"De 0 a 2",IF(BY208&lt;5,"De 2,5 a 4,5",IF(BY208&lt;7.5,"De 5 a 7",IF(BY208&lt;10,"De 7,5 a 9,5",IF(BY208&lt;12.5,"De 10 a 12",IF(BY208&lt;15,"De 12,5 a 14,5",IF(BY208&lt;17.5,"De 15 a 17",IF(BY208&lt;20,"De 17,5 a 19,5",IF(BY208&lt;22.5,"De 20 a 22",IF(BY208&lt;25,"De 22,5 a 24,5",IF(BY208&lt;27.5,"De 25 a 27","De 27,5 a 30"))))))))))))))))))))))))</f>
        <v>De -20 a -18</v>
      </c>
      <c r="CA208" s="12" t="n">
        <f aca="false">IF(BY208="","",IF(BY208&lt;=-28,1,IF(BY208&lt;=-25.5,2,IF(BY208&lt;=-23,3,IF(BY208&lt;=-20.5,4,IF(BY208&lt;=-18,5,IF(BY208&lt;=-15.5,6,IF(BY208&lt;=-13,7,IF(BY208&lt;=-10.5,8,IF(BY208&lt;=-8,9,IF(BY208&lt;=-5.5,10,IF(BY208&lt;=-3,11,IF(BY208&lt;=-0.5,12,IF(BY208&lt;=2,13,IF(BY208&lt;=4.5,14,IF(BY208&lt;=7,15,IF(BY208&lt;=9.5,16,IF(BY208&lt;=12,17,IF(BY208&lt;=14.5,18,IF(BY208&lt;=17,19,IF(BY208&lt;=19.5,20,IF(BY208&lt;=22,21,IF(BY208&lt;=24.5,22,IF(BY208&lt;=27,23,IF(BY208&lt;=30,24,"Fuera de rango")))))))))))))))))))))))))</f>
        <v>5</v>
      </c>
      <c r="CB208" s="9" t="n">
        <v>-3.75</v>
      </c>
      <c r="CC208" s="10" t="n">
        <f aca="false">18.5- (0.3*H208)</f>
        <v>14.9</v>
      </c>
      <c r="CD208" s="10" t="n">
        <f aca="false">(CB208)-(CC208)</f>
        <v>-18.65</v>
      </c>
      <c r="CE208" s="10" t="str">
        <f aca="false">IF(CD208="","",IF(CD208&lt;-27.5,"De -30 a -28",IF(CD208&lt;-25,"De -27,5 a -25,5",IF(CD208&lt;-22.5,"De -25 a -23",IF(CD208&lt;-20,"De -22,5 a -20,5",IF(CD208&lt;-17.5,"De -20 a -18",IF(CD208&lt;-15,"De -17,5 a -15,5",IF(CD208&lt;-12.5,"De -15 a -13",IF(CD208&lt;-10,"De -12,5 a -10,5",IF(CD208&lt;-7.5,"De -10 a -8",IF(CD208&lt;-5,"De -7,5 a -5,5",IF(CD208&lt;-2.5,"De -5 a -3",IF(CD208&lt;0,"De -2,5 a -0,5",IF(CD208&lt;=2,"De 0 a 2",IF(CD208&lt;=4.5,"De 2,5 a 4,5",IF(CD208&lt;=7,"De 5 a 7",IF(CD208&lt;=9.5,"De 7,5 a 9,5",IF(CD208&lt;=12,"De 10 a 12",IF(CD208&lt;=14.5,"De 12,5 a 14,5",IF(CD208&lt;=17,"De 15 a 17",IF(CD208&lt;=19.5,"De 17,5 a 19,5",IF(CD208&lt;=22,"De 20 a 22",IF(CD208&lt;=24.5,"De 22,5 a 24,5",IF(CD208&lt;=27,"De 25 a 27","De 27,5 a 30"))))))))))))))))))))))))</f>
        <v>De -20 a -18</v>
      </c>
      <c r="CF208" s="12" t="n">
        <f aca="false">IF(CD208="","",IF(CD208&lt;-27.5,1,IF(CD208&lt;-25,2,IF(CD208&lt;-22.5,3,IF(CD208&lt;-20,4,IF(CD208&lt;-17.5,5,IF(CD208&lt;-15,6,IF(CD208&lt;-12.5,7,IF(CD208&lt;-10,8,IF(CD208&lt;-7.5,9,IF(CD208&lt;-5,10,IF(CD208&lt;-2.5,11,IF(CD208&lt;0,12,IF(CD208&lt;2.5,13,IF(CD208&lt;5,14,IF(CD208&lt;7.5,15,IF(CD208&lt;10,16,IF(CD208&lt;12.5,17,IF(CD208&lt;15,18,IF(CD208&lt;17.5,19,IF(CD208&lt;20,20,IF(CD208&lt;22.5,21,IF(CD208&lt;25,22,IF(CD208&lt;27.5,23,24))))))))))))))))))))))))</f>
        <v>5</v>
      </c>
      <c r="CG208" s="9" t="n">
        <v>-2.5</v>
      </c>
      <c r="CH208" s="10" t="str">
        <f aca="false">IF(CG208="","",IF(AND(CG208&gt;=-10,CG208&lt;=-9.5),"-10 a -9,5",IF(AND(CG208&gt;-9.5,CG208&lt;=-8.5),"-9 a -8,5",IF(AND(CG208&gt;-8.5,CG208&lt;=-7.5),"-8 a -7,5",IF(AND(CG208&gt;-7.5,CG208&lt;=-6.5),"-7 a -6,5",IF(AND(CG208&gt;-6.5,CG208&lt;=-5.5),"-6 a -5,5",IF(AND(CG208&gt;-5.5,CG208&lt;=-4.5),"-5 a -4,5",IF(AND(CG208&gt;-4.5,CG208&lt;=-3.5),"-4 a -3,5",IF(AND(CG208&gt;-3.5,CG208&lt;=-2.5),"-3 a -2,5",IF(CG208=-2.25,"-2,25",IF(AND(CG208&gt;-2.5,CG208&lt;=-1.5),"-2 a -1,5",IF(AND(CG208&gt;-1.5,CG208&lt;=-0.5),"-1 a -0,5",IF(AND(CG208&gt;-0.5,CG208&lt;=0.5),"0 a 0,5",IF(AND(CG208&gt;0.5,CG208&lt;=1.5),"1 a 1,5",IF(AND(CG208&gt;1.5,CG208&lt;=2.5),"2 a 2,5",IF(AND(CG208&gt;2.5,CG208&lt;=3.5),"3 a 3,5",IF(AND(CG208&gt;3.5,CG208&lt;=4.5),"4 a 4,5",IF(AND(CG208&gt;4.5,CG208&lt;=5.5),"5 a 5,5",IF(AND(CG208&gt;5.5,CG208&lt;=6.5),"6 a 6,5",IF(AND(CG208&gt;6.5,CG208&lt;=7.5),"7 a 7,5",IF(AND(CG208&gt;7.5,CG208&lt;=8.5),"8 a 8,5",IF(AND(CG208&gt;8.5,CG208&lt;=9.5),"9 a 9,5",IF(CG208&gt;=10,"10","Fuera de rango")))))))))))))))))))))))</f>
        <v>-3 a -2,5</v>
      </c>
      <c r="CI208" s="11" t="n">
        <f aca="false">IF(CG208="","",IF(CG208=-2.25,"NORMA",IF(CG208&lt;=-9.5,1,IF(CG208&lt;=-8.5,2,IF(CG208&lt;=-7.5,3,IF(CG208&lt;=-6.5,4,IF(CG208&lt;=-5.5,5,IF(CG208&lt;=-4.5,6,IF(CG208&lt;=-3.5,7,IF(CG208&lt;=-2.5,8,IF(CG208&lt;=-1.5,9,IF(CG208&lt;=-0.5,10,IF(CG208&lt;=0.5,11,IF(CG208&lt;=1.5,12,IF(CG208&lt;=2.5,13,IF(CG208&lt;=3.5,14,IF(CG208&lt;=4.5,15,IF(CG208&lt;=5.5,16,IF(CG208&lt;=6.5,17,IF(CG208&lt;=7.5,18,IF(CG208&lt;=8.5,19,IF(CG208&lt;=9.5,20,IF(CG208=10,21,"Fuera de rango")))))))))))))))))))))))</f>
        <v>8</v>
      </c>
      <c r="CJ208" s="9" t="n">
        <v>2.75</v>
      </c>
      <c r="CK208" s="10" t="str">
        <f aca="false">IF(CJ208="","",IF(AND(CJ208&gt;=-6,CJ208&lt;=-5.5),"-6 a -5,5",IF(AND(CJ208&gt;-5.5,CJ208&lt;=-4.5),"-5 a -4,5",IF(AND(CJ208&gt;-4.5,CJ208&lt;=-3.5),"-4 a -3,5",IF(AND(CJ208&gt;-3.5,CJ208&lt;=-2.5),"-3 a -2,5",IF(AND(CJ208&gt;-2.5,CJ208&lt;=-1.5),"-2 a -1,5",IF(AND(CJ208&gt;-1.5,CJ208&lt;=-0.5),"-1 a -0,5",IF(AND(CJ208&gt;-0.5,CJ208&lt;=0.5),"0 a 0,5",IF(AND(CJ208&gt;0.5,CJ208&lt;=1.5),"1 a 1,5",IF(AND(CJ208&gt;1.5,CJ208&lt;2.5),"2",IF(AND(CJ208&gt;=2.5,CJ208&lt;=3),"2,5 a 3",IF(AND(CJ208&gt;3,CJ208&lt;=4),"3,5 a 4",IF(AND(CJ208&gt;4,CJ208&lt;=5),"4,5 a 5",IF(AND(CJ208&gt;5,CJ208&lt;=6),"5,5 a 6",IF(AND(CJ208&gt;6,CJ208&lt;=7),"6,5 a 7",IF(AND(CJ208&gt;7,CJ208&lt;=8),"7,5 a 8",IF(AND(CJ208&gt;8,CJ208&lt;=9.5),"8,5 a 9,5",IF(CJ208=10,"10","Fuera de rango"))))))))))))))))))</f>
        <v>2,5 a 3</v>
      </c>
      <c r="CL208" s="11" t="n">
        <f aca="false">IF(CK208="","",IF(OR(CK208="-6 a -5,5",CK208="-6 - -5,5"),1,IF(OR(CK208="-5 a -4,5",CK208="-5 - -4,5"),2,IF(OR(CK208="-4 a -3,5",CK208="-4 - -3,5"),3,IF(OR(CK208="-3 a -2,5",CK208="-3 - -2,5"),4,IF(OR(CK208="-2 a -1,5",CK208="-2 - -1,5"),5,IF(OR(CK208="-1 a -0,5",CK208="-1 - -0,5"),6,IF(OR(CK208="0 a 0,5",CK208="0 - 0,5"),7,IF(OR(CK208="1 a 1,5",CK208="1 - 1,5"),8,IF(CK208="2","NORMA",IF(OR(CK208="2,5 a 3",CK208="2,5 - 3"),9,IF(OR(CK208="3,5 a 4",CK208="3,5 - 4"),10,IF(OR(CK208="4,5 a 5",CK208="4,5 - 5"),11,IF(OR(CK208="5,5 a 6",CK208="5,5 - 6"),12,IF(OR(CK208="6,5 a 7",CK208="6,5 - 7"),13,IF(OR(CK208="7,5 a 8",CK208="7,5 - 8"),14,IF(OR(CK208="8,5 a 9",CK208="8,5 - 9,5",CK208="9 a 9,5"),15,IF(CK208="10",15,IF(OR(CK208="0,5 a 1",CK208="0,5 - 1"),7,"Fuera de rango")))))))))))))))))))</f>
        <v>9</v>
      </c>
      <c r="CM208" s="10" t="n">
        <v>0</v>
      </c>
      <c r="CN208" s="10" t="str">
        <f aca="false">IF(CM208=0,"0", " ")</f>
        <v>0</v>
      </c>
      <c r="CO208" s="10" t="str">
        <f aca="false">IF(CM208&gt;0,"EME"," ")</f>
        <v> </v>
      </c>
      <c r="CP208" s="10" t="n">
        <v>0</v>
      </c>
      <c r="CQ208" s="10" t="str">
        <f aca="false">IF(CP208&gt;0,"0", " ")</f>
        <v> </v>
      </c>
      <c r="CR208" s="10" t="str">
        <f aca="false">IF(CP208&gt;0,"EME"," ")</f>
        <v> </v>
      </c>
      <c r="CS208" s="9" t="n">
        <v>0</v>
      </c>
      <c r="CT208" s="10" t="str">
        <f aca="false">IF(CS208&gt;0,"1", " ")</f>
        <v> </v>
      </c>
      <c r="CU208" s="10" t="str">
        <f aca="false">IF(CS208&gt;0,"HIP"," ")</f>
        <v> </v>
      </c>
      <c r="CV208" s="9" t="n">
        <v>0</v>
      </c>
      <c r="CW208" s="10" t="str">
        <f aca="false">IF(CV208&gt;0,"1", " ")</f>
        <v> </v>
      </c>
      <c r="CX208" s="10" t="str">
        <f aca="false">IF(CV208&gt;0,"HIP"," ")</f>
        <v> </v>
      </c>
      <c r="CY208" s="9" t="n">
        <v>-1.5</v>
      </c>
      <c r="CZ208" s="11" t="str">
        <f aca="false">IF(CY208&lt;0,"2"," ")</f>
        <v>2</v>
      </c>
      <c r="DA208" s="11" t="str">
        <f aca="false">IF(CY208&lt;0,"MIO"," ")</f>
        <v>MIO</v>
      </c>
      <c r="DB208" s="9" t="n">
        <v>-1.5</v>
      </c>
      <c r="DC208" s="11" t="str">
        <f aca="false">IF(DB208&lt;0,"2"," ")</f>
        <v>2</v>
      </c>
      <c r="DD208" s="11" t="str">
        <f aca="false">IF(DB208&lt;0,"MIO"," ")</f>
        <v>MIO</v>
      </c>
      <c r="DE208" s="9" t="n">
        <v>-0.5</v>
      </c>
      <c r="DF208" s="11" t="str">
        <f aca="false">IF(DE208&lt;0,"3"," ")</f>
        <v>3</v>
      </c>
      <c r="DG208" s="11" t="str">
        <f aca="false">IF(DE208&lt;0,"AST"," ")</f>
        <v>AST</v>
      </c>
      <c r="DH208" s="9" t="n">
        <v>-0.5</v>
      </c>
      <c r="DI208" s="11" t="str">
        <f aca="false">IF(DH208&lt;0,"3"," ")</f>
        <v>3</v>
      </c>
      <c r="DJ208" s="11" t="str">
        <f aca="false">IF(DH208&lt;0,"AST"," ")</f>
        <v>AST</v>
      </c>
      <c r="DK208" s="9" t="n">
        <v>0</v>
      </c>
      <c r="DL208" s="10" t="str">
        <f aca="false">IF(DK208&gt;0,"4"," ")</f>
        <v> </v>
      </c>
      <c r="DM208" s="10" t="str">
        <f aca="false">IF(DK208&gt;0,"PRE"," ")</f>
        <v> </v>
      </c>
      <c r="DN208" s="9" t="n">
        <v>0</v>
      </c>
      <c r="DO208" s="10" t="str">
        <f aca="false">IF(DN208&gt;0,"4"," ")</f>
        <v> </v>
      </c>
      <c r="DP208" s="10" t="str">
        <f aca="false">IF(DN208&gt;0,"PRE"," ")</f>
        <v> </v>
      </c>
      <c r="DQ208" s="12" t="n">
        <v>2</v>
      </c>
      <c r="DR208" s="12" t="n">
        <v>2</v>
      </c>
      <c r="DS208" s="12" t="str">
        <f aca="false">CONCATENATE(CO208,CU208,DA208,DG208,DM208)</f>
        <v>  MIOAST </v>
      </c>
      <c r="DT208" s="10" t="str">
        <f aca="false" t="array" ref="DT208">_xlfn.IFS(DS208="EME    ","0", DS208=" HIP   ","1", DS208="  MIO  ","2", DS208="   AST ","3", DS208="    PRE","4", DS208="EME   PRE","5", DS208=" HIP  PRE","6", DS208=" HIP AST ","7", DS208="  MIO PRE","8", DS208="  MIOAST ","9", DS208="   ASTPRE","10",DS208=" HIP ASTPRE","11", DS208="  MIOASTPRE","12", DS208="     ","0")</f>
        <v>9</v>
      </c>
      <c r="DU208" s="1" t="s">
        <v>154</v>
      </c>
      <c r="DV208" s="1" t="str">
        <f aca="false" t="array" ref="DV208">_xlfn.IFS(DU208="SI","2", DU208="NO","1")</f>
        <v>1</v>
      </c>
      <c r="DW208" s="10" t="n">
        <v>0</v>
      </c>
      <c r="DX208" s="11" t="str">
        <f aca="false">IF(DW208=0,"1","2")</f>
        <v>1</v>
      </c>
      <c r="DY208" s="11" t="str">
        <f aca="false" t="array" ref="DY208">_xlfn.IFS(DW208=0,"0", DW208=0.25, "1", DW208=0.5,"2", DW208=0.75,"3", DW208=1,"4",DW208=1.25,"5", DW208=1.5,"6", DW208=1.75,"7", DW208=2,"8")</f>
        <v>0</v>
      </c>
      <c r="DZ208" s="10" t="n">
        <v>0</v>
      </c>
      <c r="EA208" s="11" t="str">
        <f aca="false">IF(DZ208=0,"1","2")</f>
        <v>1</v>
      </c>
      <c r="EB208" s="11" t="str">
        <f aca="false" t="array" ref="EB208">_xlfn.IFS(DZ208=0,"0", DZ208=0.25, "1", DZ208=0.5,"2", DZ208=0.75,"3", DZ208=1,"4",DZ208=1.25,"5", DZ208=1.5,"6", DZ208=1.75,"7", DZ208=2,"8")</f>
        <v>0</v>
      </c>
      <c r="EC208" s="10" t="n">
        <v>-0.5</v>
      </c>
      <c r="ED208" s="10" t="str">
        <f aca="false">IF(EC208=0,"1","2")</f>
        <v>2</v>
      </c>
      <c r="EE208" s="11" t="str">
        <f aca="false" t="array" ref="EE208">_xlfn.IFS(EC208=0,"0", EC208=-0.25, "1", EC208=-0.5,"2", EC208=-0.75,"3", EC208=-1,"4",EC208=-1.25,"5", EC208=-1.5,"6", EC208=-1.75,"7", EC208=-2,"8", EC208=-2.25,"9",EC208=-2.5,"10", EC208=-2.75,"11", EC208=-3,"12", EC208=-3.25,"13", EC208=-3.5,"14", EC208=-3.75,"15",EC208=-4,"16")</f>
        <v>2</v>
      </c>
      <c r="EF208" s="10" t="n">
        <v>-0.5</v>
      </c>
      <c r="EG208" s="10" t="str">
        <f aca="false">IF(EF208=0,"1","2")</f>
        <v>2</v>
      </c>
      <c r="EH208" s="11" t="str">
        <f aca="false" t="array" ref="EH208">_xlfn.IFS(EF208=0,"0", EF208=-0.25, "1", EF208=-0.5,"2", EF208=-0.75,"3", EF208=-1,"4",EF208=-1.25,"5", EF208=-1.5,"6", EF208=-1.75,"7", EF208=-2,"8", EF208=-2.25,"9",EF208=-2.5,"10", EF208=-2.75,"11", EF208=-3,"12", EF208=-3.25,"13", EF208=-3.5,"14", EF208=-3.75,"15",EF208=-4,"16")</f>
        <v>2</v>
      </c>
      <c r="EI208" s="10" t="n">
        <v>0</v>
      </c>
      <c r="EJ208" s="11" t="str">
        <f aca="false">IF(EI208=0,"1","2")</f>
        <v>1</v>
      </c>
      <c r="EK208" s="11" t="str">
        <f aca="false" t="array" ref="EK208">_xlfn.IFS(EI208=0,"0", EI208=-0.25, "1", EI208=-0.5,"2", EI208=-0.75,"3", EI208=-1,"4",EI208=-1.25,"5", EI208=-1.5,"6", EI208=-1.75,"7", EI208=-2,"8", EI208=-2.25,"9", EI208=-2.25,"9",EI208=-2.5,"10", EI208=-2.75,"11", EI208=-3,"12", EI208=-3.25,"13", EI208=-3.5,"14", EI208=-3.75,"15",EI208=-4,"16", EI208=0.25, "17", EI208=0.5, "18")</f>
        <v>0</v>
      </c>
      <c r="EL208" s="10" t="n">
        <v>0</v>
      </c>
      <c r="EM208" s="11" t="str">
        <f aca="false">IF(EL208=0,"1","2")</f>
        <v>1</v>
      </c>
      <c r="EN208" s="11" t="str">
        <f aca="false" t="array" ref="EN208">_xlfn.IFS(EL208=0.25,"17",EL208=0.5,"18", EL208=0,"0", EL208=-0.25, "1", EL208=-0.5,"2", EL208=-0.75,"3", EL208=-1,"4",EL208=-1.25,"5", EL208=-1.5,"6", EL208=-1.75,"7", EL208=-2,"8",EL208= -2.25,"9",EL208=-2.5,"10",EL208= -2.75,"11",EL208= -3,"12",EL208= -3.25,"13",EL208= -3.5,"14",EL208= -3.75,"15",EL208=-4,"16")</f>
        <v>0</v>
      </c>
      <c r="EO208" s="10" t="n">
        <v>0</v>
      </c>
      <c r="EP208" s="11" t="str">
        <f aca="false">IF(EO208=0,"1","2")</f>
        <v>1</v>
      </c>
      <c r="EQ208" s="11" t="str">
        <f aca="false" t="array" ref="EQ208">_xlfn.IFS(EO208=0,"0", EO208=0.25, "1", EO208=0.5,"2", EO208=0.75,"3", EO208=1,"4",EO208=1.25,"5", EO208=1.5,"6", EO208=1.75,"7", EO208=2,"8", EO208=2.25,"9", EO208=2.25,"9",EO208=2.5,"10", EO208=2.75,"11", EO208=3,"12", EO208=3.25,"13", EO208=3.5,"14", EO208=3.75,"15",EO208=4,"16", EO208=-0.25, "17", bq=-0.5, "18")</f>
        <v>0</v>
      </c>
      <c r="ER208" s="10" t="n">
        <v>0</v>
      </c>
      <c r="ES208" s="11" t="str">
        <f aca="false">IF(ER208=0,"1","2")</f>
        <v>1</v>
      </c>
      <c r="ET208" s="11" t="str">
        <f aca="false" t="array" ref="ET208">_xlfn.IFS(ER208=0,"0", ER208=0.25, "1", ER208=0.5,"2", ER208=0.75,"3", ER208=1,"4",ER208=1.25,"5", ER208=1.5,"6", ER208=1.75,"7", ER208=2,"8", ER208=2.25,"9", ER208=2.25,"9",ER208=2.5,"10", ER208=2.75,"11", ER208=3,"12", ER208=3.25,"13", ER208=3.5,"14", ER208=3.75,"15",ER208=4,"16", ER208=-0.25, "17", bq=-0.5, "18")</f>
        <v>0</v>
      </c>
      <c r="EU208" s="13" t="n">
        <v>6</v>
      </c>
      <c r="EV208" s="14" t="str">
        <f aca="false">VLOOKUP(EU208,LEYENDA!$G$2:$H$8,2,TRUE())</f>
        <v>6-12</v>
      </c>
      <c r="EW208" s="14" t="str">
        <f aca="false" t="array" ref="EW208">_xlfn.IFS(EV208="0-5","1", EV208="6-12","2", EV208="13-18","3", EV208="19-24","4", EV208="25-36","5", EV208="37-48","6", EV208="49-60","7")</f>
        <v>2</v>
      </c>
    </row>
    <row r="209" customFormat="false" ht="13.5" hidden="false" customHeight="false" outlineLevel="0" collapsed="false">
      <c r="A209" s="1" t="n">
        <v>63</v>
      </c>
      <c r="B209" s="32" t="n">
        <v>4</v>
      </c>
      <c r="C209" s="33" t="n">
        <v>39136</v>
      </c>
      <c r="D209" s="6"/>
      <c r="E209" s="5" t="str">
        <f aca="false">VLOOKUP(A209,'286'!$A$3:$J$600,10,FALSE())</f>
        <v>CISNEROS RIVERO, CARLOTA</v>
      </c>
      <c r="F209" s="4" t="str">
        <f aca="false">VLOOKUP(A209,'286'!$A$3:$I$1768,3,FALSE())</f>
        <v>CISRICAR</v>
      </c>
      <c r="G209" s="6" t="n">
        <f aca="false">VLOOKUP(A209,'286'!$A$3:$I$1768,4,FALSE())</f>
        <v>34449</v>
      </c>
      <c r="H209" s="7" t="n">
        <f aca="false">YEAR(C209)-YEAR(G209)</f>
        <v>13</v>
      </c>
      <c r="I209" s="1" t="str">
        <f aca="false">VLOOKUP(H209,LEYENDA!$C$2:$D$6,2,TRUE())</f>
        <v>13-24</v>
      </c>
      <c r="J209" s="5" t="str">
        <f aca="false">VLOOKUP(A209,'286'!$A$3:$I$1768,7,FALSE())</f>
        <v>M</v>
      </c>
      <c r="K209" s="8" t="str">
        <f aca="false">VLOOKUP(A209,'286'!$A$3:$I$1768,2,FALSE())</f>
        <v>OD</v>
      </c>
      <c r="L209" s="4" t="str">
        <f aca="false">VLOOKUP(A209,'286'!$A$3:$I$1768,8,FALSE())</f>
        <v>D</v>
      </c>
      <c r="M209" s="4" t="str">
        <f aca="false">VLOOKUP(A209,'286'!$A$3:$I$1768,9,FALSE())</f>
        <v>I</v>
      </c>
      <c r="N209" s="8" t="str">
        <f aca="false">IF(R209=O209, "MISMA","CONTRARIA")</f>
        <v>CONTRARIA</v>
      </c>
      <c r="O209" s="8" t="str">
        <f aca="false" t="array" ref="O209">_xlfn.IFS(L209="D","1", L209="I","2")</f>
        <v>1</v>
      </c>
      <c r="P209" s="8" t="str">
        <f aca="false" t="array" ref="P209">_xlfn.IFS(K209="OD","1", K209="OI","2")</f>
        <v>1</v>
      </c>
      <c r="Q209" s="1" t="str">
        <f aca="false" t="array" ref="Q209">_xlfn.IFS(J209="M","1", J209="H","2")</f>
        <v>1</v>
      </c>
      <c r="R209" s="8" t="str">
        <f aca="false" t="array" ref="R209">_xlfn.IFS(M209="D","1", M209="I","2")</f>
        <v>2</v>
      </c>
      <c r="S209" s="1" t="str">
        <f aca="false" t="array" ref="S209">_xlfn.IFS(N209="CONTRARIA", "1",N209= "MISMA","2")</f>
        <v>1</v>
      </c>
      <c r="T209" s="1" t="str">
        <f aca="false" t="array" ref="T209">_xlfn.IFS(I209="0-12","1", I209="13-24","2", I209="25-40","3", I209="41-60","4", I209="61-100","5")</f>
        <v>2</v>
      </c>
      <c r="U209" s="9" t="n">
        <v>1.5</v>
      </c>
      <c r="V209" s="1" t="str">
        <f aca="false">IF(U209="","",IF(AND(U209&gt;=-9,U209&lt;=-6.5),"-9 a -6,5",IF(AND(U209&gt;=-6,U209&lt;=-3.5),"-6 a -3,5",IF(AND(U209&gt;=-3,U209&lt;=-1),"-3 a -1",IF(U209=-0.5,"-0,5",IF(AND(U209&gt;=0,U209&lt;=2.5),"0 a 2,5",IF(AND(U209&gt;=3,U209&lt;=5.5),"3 a 5,5",IF(AND(U209&gt;=6,U209&lt;=8.5),"6 a 8,5",IF(AND(U209&gt;=9,U209&lt;=20),"9 a 20","Fuera de rango")))))))))</f>
        <v>0 a 2,5</v>
      </c>
      <c r="W209" s="11" t="n">
        <f aca="false">IF(V209="","",IF(V209="-9 a -6,5",2,IF(V209="-6 a -3,5",3,IF(V209="-3 a -1",4,IF(V209="-0,5","NORMA",IF(V209="0 a 2,5",5,IF(V209="3 a 5,5",6,IF(V209="6 a 8,5",7,IF(V209="9 a 20",8,"Fuera de rango")))))))))</f>
        <v>5</v>
      </c>
      <c r="X209" s="9" t="n">
        <v>0</v>
      </c>
      <c r="Y209" s="10" t="str">
        <f aca="false">IF(X209="","",IF(AND(X209&gt;=0,X209&lt;=4),"0 a 4",IF(AND(X209&gt;=4.5,X209&lt;=8.5),"4,5 a 8,5",IF(X209=9,"9",IF(AND(X209&gt;=9.5,X209&lt;=13),"9,5 a 13",IF(AND(X209&gt;=13.5,X209&lt;=20),"13,5 a 20",IF(AND(X209&gt;=20.5,X209&lt;=35),"20,5 a 35","Fuera de rango")))))))</f>
        <v>0 a 4</v>
      </c>
      <c r="Z209" s="11" t="n">
        <f aca="false">IF(Y209="","",IF(Y209="0 a 4",1,IF(Y209="4,5 a 8,5",2,IF(Y209="9","NORMA",IF(Y209="9,5 a 13",3,IF(Y209="13,5 a 20",4,IF(Y209="20,5 a 35",5,"Fuera de rango")))))))</f>
        <v>1</v>
      </c>
      <c r="AA209" s="9" t="n">
        <v>18</v>
      </c>
      <c r="AB209" s="10" t="str">
        <f aca="false">IF(AA209="","",IF(AND(AA209&gt;=0,AA209&lt;=9),"0 a 9",IF(AND(AA209&gt;=9.5,AA209&lt;=18.5),"9,5 a 18,5",IF(AA209=19,"19",IF(AND(AA209&gt;=19.5,AA209&lt;=28),"19,5 a 28",IF(AND(AA209&gt;=28.5,AA209&lt;=40),"28,5 a 40","Fuera de rango"))))))</f>
        <v>9,5 a 18,5</v>
      </c>
      <c r="AC209" s="11" t="n">
        <f aca="false" t="array" ref="AC209">_xlfn.IFS(AB209="","",AB209="0 a 9",1,AB209="9,5 a 18,5",2,AB209="19","NORMA",AB209="19,5 a 28",3,AB209="28,5 a 40",4,TRUE(),"Fuera de rango")</f>
        <v>2</v>
      </c>
      <c r="AD209" s="9" t="n">
        <v>13</v>
      </c>
      <c r="AE209" s="10" t="str">
        <f aca="false">IF(AD209="","",IF(AND(AD209&gt;=-10,AD209&lt;=0),"De -10 a 0",IF(AND(AD209&gt;=0.5,AD209&lt;=9.5),"0,5 a 9,5",IF(AD209=10,"10",IF(AND(AD209&gt;=10.5,AD209&lt;=20),"10,5 a 20",IF(AND(AD209&gt;=20.5,AD209&lt;=40),"20,5 a 40","Fuera de rango"))))))</f>
        <v>10,5 a 20</v>
      </c>
      <c r="AF209" s="12" t="n">
        <f aca="false">IF(AD209="","",IF(AND(AD209&gt;=-10,AD209&lt;=0),1,IF(AND(AD209&gt;=0.5,AD209&lt;=9.5),2,IF(AD209=10,"NORMA",IF(AND(AD209&gt;=10.5,AD209&lt;=20),3,IF(AND(AD209&gt;=20.5,AD209&lt;=40),4,""))))))</f>
        <v>3</v>
      </c>
      <c r="AG209" s="9" t="n">
        <v>11</v>
      </c>
      <c r="AH209" s="10" t="str">
        <f aca="false">IF(AG209="","",IF(AND(AG209&gt;=0,AG209&lt;=4),"0 a 4",IF(AND(AG209&gt;=4.5,AG209&lt;=8.5),"4,5 a 8,5",IF(AG209=9,"9",IF(AND(AG209&gt;=9.5,AG209&lt;=13),"9,5 a 13",IF(AND(AG209&gt;=13.5,AG209&lt;=25),"13,5 a 25","Fuera de rango"))))))</f>
        <v>9,5 a 13</v>
      </c>
      <c r="AI209" s="11" t="n">
        <f aca="false">IF(AH209="","",IF(AH209="0 a 4",1,IF(AH209="4,5 a 8,5",2,IF(AH209="9","NORMA",IF(AH209="9,5 a 13",3,IF(AH209="13,5 a 25",4,""))))))</f>
        <v>3</v>
      </c>
      <c r="AJ209" s="9" t="n">
        <v>8</v>
      </c>
      <c r="AK209" s="10" t="str">
        <f aca="false">IF(AJ209="","",IF(AND(AJ209&gt;=-15,AJ209&lt;=-10.5),"-15 a -10,5",IF(AND(AJ209&gt;=-10,AJ209&lt;=-4),"-10 a -4",IF(AND(AJ209&gt;=-4.5,AJ209&lt;=0),"-4,5 a 0",IF(AND(AJ209&gt;=0.5,AJ209&lt;=4.5),"0,5 a 4,5",IF(AJ209=5,"5",IF(AND(AJ209&gt;=5.5,AJ209&lt;=10),"5,5 a 10",IF(AND(AJ209&gt;=10.5,AJ209&lt;=20),"10,5 a 20","Fuera de rango"))))))))</f>
        <v>5,5 a 10</v>
      </c>
      <c r="AL209" s="11" t="n">
        <f aca="false">IF(AK209="","",IF(AK209="-15 a -10,5",1,IF(AK209="-10 a -4",2,IF(AK209="-4,5 a 0",3,IF(AK209="0,5 a 4,5",4,IF(AK209="5","NORMA",IF(AK209="5,5 a 10",5,IF(AK209="10,5 a 20",6,"Error"))))))))</f>
        <v>5</v>
      </c>
      <c r="AM209" s="9" t="n">
        <v>0</v>
      </c>
      <c r="AN209" s="10" t="str">
        <f aca="false">IF(AM209="","",IF(AND(AM209&gt;=-7.5,AM209&lt;=-5.5),"-7,5 a -5,5",IF(AND(AM209&gt;=-5,AM209&lt;=-3),"-5 a -3",IF(AND(AM209&gt;=-2.5,AM209&lt;=-0.5),"-2,5 a -0,5",IF(AM209=0,"0,00",IF(AND(AM209&gt;=0.5,AM209&lt;=2.5),"0,5 a 2,5",IF(AND(AM209&gt;=3,AM209&lt;=5),"3 a 5",IF(AND(AM209&gt;=5.5,AM209&lt;=7.5),"5,5 a 7,5",IF(AND(AM209&gt;=8,AM209&lt;=10),"8 a 10","Fuera de rango")))))))))</f>
        <v>0,00</v>
      </c>
      <c r="AO209" s="11" t="str">
        <f aca="false">IF(AN209="","",IF(AN209="-7,5 a -5,5",1,IF(AN209="-5 a -3",2,IF(AN209="-2,5 a -0,5",3,IF(AN209="0,00","NORMA",IF(AN209="0,5 a 2,5",4,IF(AN209="3 a 5",5,IF(AN209="5,5 a 7,5",6,IF(AN209="8 a 10",7,"Error")))))))))</f>
        <v>NORMA</v>
      </c>
      <c r="AP209" s="9" t="n">
        <v>-3</v>
      </c>
      <c r="AQ209" s="10" t="str">
        <f aca="false">IF(AP209="","",IF(AND(AP209&gt;=-20,AP209&lt;=-9.5),"-20 a -9,5",IF(AND(AP209&gt;=-9,AP209&lt;=-6.5),"-9 a -6,5",IF(AP209=-6,"-6",IF(AND(AP209&gt;=-5.5,AP209&lt;=-3),"-5,5 a -3",IF(AND(AP209&gt;=-2.5,AP209&lt;=0),"-2,5 a 0",IF(AND(AP209&gt;=0.5,AP209&lt;=3),"0,5 a 3",IF(AND(AP209&gt;=3.5,AP209&lt;=6),"3,5 a 6",IF(AND(AP209&gt;=6.5,AP209&lt;=9),"6,5 a 9",IF(AND(AP209&gt;=9.5,AP209&lt;=20),"9,5 a 20","Fuera de rango"))))))))))</f>
        <v>-5,5 a -3</v>
      </c>
      <c r="AR209" s="11" t="n">
        <f aca="false">IF(AQ209="","",IF(AQ209="-20 a -9,5",1,IF(AQ209="-9 a -6,5",2,IF(AQ209="-6","NORMA",IF(AQ209="-5,5 a -3",3,IF(AQ209="-2,5 a 0",4,IF(AQ209="0,5 a 3",5,IF(AQ209="3,5 a 6",6,IF(AQ209="6,5 a 9",7,IF(AQ209="9,5 a 20",8,""))))))))))</f>
        <v>3</v>
      </c>
      <c r="AS209" s="9" t="n">
        <v>5</v>
      </c>
      <c r="AT209" s="10" t="str">
        <f aca="false">IF(AS209="","",IF(AND(AS209&gt;=-16,AS209&lt;=-14),"-16 a -14",IF(AND(AS209&gt;=-13.5,AS209&lt;=-11.5),"-13,5 a -11,5",IF(AND(AS209&gt;=-11,AS209&lt;=-9),"-11 a -9",IF(AND(AS209&gt;=-8.5,AS209&lt;=-6.5),"-8,5 a -6,5",IF(AND(AS209&gt;=-6,AS209&lt;=-4),"-6 a -4",IF(AND(AS209&gt;=-3.5,AS209&lt;=-1.5),"-3,5 a -1,5",IF(AND(AS209&gt;=-1,AS209&lt;=1),"-1 a 1",IF(AND(AS209&gt;=1.5,AS209&lt;=3.5),"1,5 a 3,5",IF(AND(AS209&gt;=4,AS209&lt;=6),"4 a 6",IF(AND(AS209&gt;=6.5,AS209&lt;=8.5),"6,5 a 8,5",IF(AND(AS209&gt;=9,AS209&lt;=11),"9 a 11",IF(AND(AS209&gt;=11.5,AS209&lt;=13.5),"11,5 a 13,5",IF(AND(AS209&gt;=14,AS209&lt;=16),"14 a 16",IF(AND(AS209&gt;=16.5,AS209&lt;=18.5),"16,5 a 18,5",IF(AND(AS209&gt;=19,AS209&lt;=21),"19 a 21","Fuera de rango"))))))))))))))))</f>
        <v>4 a 6</v>
      </c>
      <c r="AU209" s="11" t="str">
        <f aca="false" t="array" ref="AU209">IF(AT209="","",_xlfn.IFS(AT209="-16 a -14",1,AT209="-13,5 a -11,5",2,AT209="-11 a -9",3,AT209="-8,5 a -6,5",4,AT209="-6 a -4",5,AT209="-3,5 a -1,5",6,AT209="-1 a 1",7,AT209="1,5 a 3,5",8,AT209="4 a 6","NORMA",AT209="6,5 a 8,5",9,AT209="9 a 11",10,AT209="11,5 a 13,5",11,AT209="14 a 16",12,AT209="16,5 a 18,5",13,AT209="19 a 21",14,TRUE(),""))</f>
        <v>NORMA</v>
      </c>
      <c r="AV209" s="9" t="n">
        <v>0.5</v>
      </c>
      <c r="AW209" s="10" t="str">
        <f aca="false">IF(AV209="","",IF(AND(AV209&gt;=-1,AV209&lt;=-0.5),"-1 a -0,5",IF(AND(AV209&gt;-0.5,AV209&lt;=0),"De -0,5 a 0",IF(AND(AV209&gt;=0.25,AV209&lt;=0.75),"0,25 a 0,75",IF(AND(AV209&gt;=1,AV209&lt;=1.5),"1 a 1,5",IF(AND(AV209&gt;=1.75,AV209&lt;=2.25),"1,75 a 2,25",IF(AND(AV209&gt;=2.5,AV209&lt;=3),"2,5 a 3",IF(AND(AV209&gt;=3.25,AV209&lt;=3.75),"3,25 a 3,75","Fuera de rango"))))))))</f>
        <v>0,25 a 0,75</v>
      </c>
      <c r="AX209" s="11" t="str">
        <f aca="false">IF(AW209="","",IF(OR(AW209="-1 a -0,5",AW209="-1 a -0.5"),1,IF(OR(AW209="De -0,5 a 0",AW209="-0,5 a 0",AW209="De -0.5 a 0"),2,IF(OR(AW209="0,25 a 0,75",AW209="0.25 a 0.75"),"NORMA",IF(OR(AW209="1 a 1,5",AW209="1 a 1.5"),3,IF(OR(AW209="1,75 a 2,25",AW209="1.75 a 2.25"),4,IF(OR(AW209="2,5 a 3",AW209="2.5 a 3"),5,IF(OR(AW209="3,25 a 3,75",AW209="3.25 a 3.75"),6,""))))))))</f>
        <v>NORMA</v>
      </c>
      <c r="AY209" s="9" t="n">
        <v>-1.5</v>
      </c>
      <c r="AZ209" s="10" t="str">
        <f aca="false">IF(AY209="","",IF(AND(AY209&gt;=-20,AY209&lt;=-9.5),"-20 a -9,5",IF(AND(AY209&gt;=-9,AY209&lt;=-6.5),"-9 a -6,5",IF(AY209=-6,"-6",IF(AND(AY209&gt;=-5.5,AY209&lt;=-3),"-5,5 a -3",IF(AND(AY209&gt;=-2.5,AY209&lt;=0),"-2,5 a 0",IF(AND(AY209&gt;=0.5,AY209&lt;=3),"0,5 a 3",IF(AND(AY209&gt;=3.5,AY209&lt;=6),"3,5 a 6","Fuera de rango"))))))))</f>
        <v>-2,5 a 0</v>
      </c>
      <c r="BA209" s="11" t="n">
        <f aca="false">IF(AZ209="","",IF(AZ209="-20 a -9,5",1,IF(AZ209="-9 a -6,5",2,IF(AZ209="-6","NORMA",IF(AZ209="-5,5 a -3",3,IF(AZ209="-2,5 a 0",4,IF(AZ209="0,5 a 3",5,IF(AZ209="3,5 a 6",6,""))))))))</f>
        <v>4</v>
      </c>
      <c r="BB209" s="9" t="n">
        <v>0</v>
      </c>
      <c r="BC209" s="10" t="str">
        <f aca="false" t="array" ref="BC209">IF(BB209="","",_xlfn.IFS(AND(BB209&gt;=0,BB209&lt;=2),"0 a 2",AND(BB209&gt;=2.5,BB209&lt;=4.5),"2,5 a 4,5",AND(BB209&gt;=5,BB209&lt;=7),"5 a 7",AND(BB209&gt;=7.5,BB209&lt;=9.5),"7,5 a 9,5",AND(BB209&gt;=10,BB209&lt;=12),"10 a 12",AND(BB209&gt;=12.5,BB209&lt;=14.5),"12,5 a 14,5",BB209=15,"15",AND(BB209&gt;=15.5,BB209&lt;=17.5),"15,5 a 17,5",AND(BB209&gt;=18,BB209&lt;=20),"18 a 20",AND(BB209&gt;=20.5,BB209&lt;=22.5),"20,5 a 22,5",AND(BB209&gt;=23,BB209&lt;=25),"23 a 25",TRUE(),"Fuera de rango"))</f>
        <v>0 a 2</v>
      </c>
      <c r="BD209" s="11" t="n">
        <f aca="false" t="array" ref="BD209">IF(BC209="","",_xlfn.IFS(BC209="0 a 2",1,BC209="2,5 a 4,5",2,BC209="5 a 7",3,BC209="7,5 a 9,5",4,BC209="10 a 12",5,BC209="12,5 a 14,5",6,BC209="15","NORMA",BC209="15,5 a 17,5",7,BC209="18 a 20",8,BC209="20,5 a 22,5",9,BC209="23 a 25",10,TRUE(),"Fuera de rango"))</f>
        <v>1</v>
      </c>
      <c r="BE209" s="9" t="n">
        <v>19</v>
      </c>
      <c r="BF209" s="10" t="str">
        <f aca="false">IF(BE209="","",IF(AND(BE209&gt;=-20,BE209&lt;=-10),"-20 a -10",IF(AND(BE209&gt;=-9.5,BE209&lt;=0.5),"-9,5 a 0,5",IF(AND(BE209&gt;=1,BE209&lt;=11),"1 a 11",IF(AND(BE209&gt;=11.5,BE209&lt;=20.5),"11,5 a 20,5",IF(BE209=21,"21",IF(AND(BE209&gt;=21.5,BE209&lt;=31.5),"21,5 a 31,5",IF(AND(BE209&gt;=32,BE209&lt;=42),"32 a 42","Fuera de rango"))))))))</f>
        <v>11,5 a 20,5</v>
      </c>
      <c r="BG209" s="11" t="n">
        <f aca="false">IF(BF209="","",IF(BF209="-20 a -10",1,IF(BF209="-9,5 a 0,5",2,IF(BF209="1 a 11",3,IF(BF209="11,5 a 20,5",4,IF(BF209="21","NORMA",IF(BF209="21,5 a 31,5",5,IF(BF209="32 a 42",6,""))))))))</f>
        <v>4</v>
      </c>
      <c r="BH209" s="9" t="n">
        <v>13</v>
      </c>
      <c r="BI209" s="10" t="str">
        <f aca="false">IF(BH209="","",IF(AND(BH209&gt;=-20,BH209&lt;=-15),"-20 a -15",IF(AND(BH209&gt;=-14.5,BH209&lt;=-9.5),"-14,5 a -9,5",IF(AND(BH209&gt;=-9,BH209&lt;=-4),"-9 a -4",IF(AND(BH209&gt;=-3.5,BH209&lt;=2.5),"-3,5 a 2,5",IF(AND(BH209&gt;=3,BH209&lt;=8),"3 a 8",IF(AND(BH209&gt;=8.5,BH209&lt;=14.5),"8,5 a 14,5",IF(BH209=15,"15",IF(AND(BH209&gt;=15.5,BH209&lt;=20.5),"15,5 a 20,5",IF(AND(BH209&gt;=21,BH209&lt;=26),"21 a 26","Fuera de rango"))))))))))</f>
        <v>8,5 a 14,5</v>
      </c>
      <c r="BJ209" s="11" t="n">
        <f aca="false">IF(BI209="","",IF(BI209="-20 a -15",1,IF(BI209="-14,5 a -9,5",2,IF(BI209="-9 a -4",3,IF(BI209="-3,5 a 2,5",4,IF(BI209="3 a 8",5,IF(BI209="8,5 a 14,5",6,IF(BI209="15","NORMA",IF(BI209="15,5 a 20,5",7,IF(BI209="21 a 26",8,IF(BI209="26,5 a 31,5",9,"")))))))))))</f>
        <v>6</v>
      </c>
      <c r="BK209" s="9" t="n">
        <v>0</v>
      </c>
      <c r="BL209" s="10" t="str">
        <f aca="false">IF(BK209="","",IF(AND(BK209&gt;=0,BK209&lt;=2),"0 - 2",IF(AND(BK209&gt;=2.5,BK209&lt;=4.5),"2,5 - 4,5",IF(AND(BK209&gt;=5,BK209&lt;=7),"5 - 7",IF(AND(BK209&gt;=7.5,BK209&lt;=9.5),"7,5 - 9,5",IF(AND(BK209&gt;=10,BK209&lt;=12),"10 - 12",IF(AND(BK209&gt;=12.5,BK209&lt;=13.5),"12,5 - 13,5",IF(BK209=14,"14",IF(AND(BK209&gt;=14.5,BK209&lt;=16.5),"14,5 - 16,5",IF(AND(BK209&gt;=17,BK209&lt;=19),"17 - 19",IF(AND(BK209&gt;=19.5,BK209&lt;=21.5),"19,5 - 21,5",IF(AND(BK209&gt;=22,BK209&lt;=24),"22 - 24",IF(AND(BK209&gt;=24.5,BK209&lt;=26.5),"24,5 - 26,5",IF(AND(BK209&gt;=27,BK209&lt;=29),"27 - 29",IF(AND(BK209&gt;=29.5,BK209&lt;=30),"29,5 - 30","Fuera de rango")))))))))))))))</f>
        <v>0 - 2</v>
      </c>
      <c r="BM209" s="11" t="n">
        <f aca="false">IF(BL209="","",IF(BL209="0 - 2",1,IF(BL209="2,5 - 4,5",2,IF(BL209="5 - 7",3,IF(BL209="7,5 - 9,5",4,IF(BL209="10 - 12",5,IF(BL209="12,5 - 13,5",6,IF(BL209="14","NORMA",IF(BL209="14,5 - 16,5",7,IF(BL209="17 - 19",8,IF(BL209="19,5 - 21,5",9,IF(BL209="22 - 24",10,IF(BL209="24,5 - 26,5",11,IF(BL209="27 - 29",12,IF(BL209="29,5 - 30",13,"")))))))))))))))</f>
        <v>1</v>
      </c>
      <c r="BN209" s="9" t="n">
        <v>20</v>
      </c>
      <c r="BO209" s="10" t="str">
        <f aca="false">IF(BN209="","",IF(AND(BN209&gt;=-20,BN209&lt;=-10),"-20 a -10",IF(AND(BN209&gt;=-9.5,BN209&lt;=0.5),"-9,5 a 0,5",IF(AND(BN209&gt;=1,BN209&lt;=11),"1 a 11",IF(AND(BN209&gt;=11.5,BN209&lt;=21.5),"11,5 a 21,5",IF(BN209=22,"22",IF(AND(BN209&gt;=22.5,BN209&lt;=32.5),"22,5 a 32,5",IF(AND(BN209&gt;=33,BN209&lt;=43),"33 a 43","Fuera de rango"))))))))</f>
        <v>11,5 a 21,5</v>
      </c>
      <c r="BP209" s="11" t="n">
        <f aca="false">IF(BO209="","",IF(BO209="-20 a -10",1,IF(BO209="-9,5 a 0,5",2,IF(BO209="1 a 11",3,IF(BO209="11,5 a 21,5",4,IF(BO209="22","NORMA",IF(BO209="22,5 a 32,5",5,IF(BO209="33 a 43",6,""))))))))</f>
        <v>4</v>
      </c>
      <c r="BQ209" s="9" t="n">
        <v>15</v>
      </c>
      <c r="BR209" s="10" t="str">
        <f aca="false">IF(BQ209="","",IF(AND(BQ209&gt;=-20,BQ209&lt;=-15),"-20 a -15",IF(AND(BQ209&gt;=-14.5,BQ209&lt;=-9.5),"-14,5 a -9,5",IF(AND(BQ209&gt;=-9,BQ209&lt;=-4),"-9 a -4",IF(AND(BQ209&gt;=-3.5,BQ209&lt;=2.5),"-3,5 a 2,5",IF(AND(BQ209&gt;=3,BQ209&lt;=8),"3 a 8",IF(AND(BQ209&gt;=8.5,BQ209&lt;=13.5),"8,5 a 13,5",IF(AND(BQ209&gt;=14,BQ209&lt;=17.5),"14 a 17,5",IF(BQ209=18,"18",IF(AND(BQ209&gt;=18.5,BQ209&lt;=23.5),"18,5 a 23,5",IF(AND(BQ209&gt;=24,BQ209&lt;=29),"24 a 29",IF(AND(BQ209&gt;=29.5,BQ209&lt;=34.5),"29,5 a 34,5",IF(AND(BQ209&gt;=35,BQ209&lt;=40),"35 a 40","Fuera de rango")))))))))))))</f>
        <v>14 a 17,5</v>
      </c>
      <c r="BS209" s="11" t="n">
        <f aca="false">IF(BR209="","",IF(BR209="-20 a -15",1,IF(BR209="-14,5 a -9,5",2,IF(BR209="-9 a -4",3,IF(BR209="-3,5 a 2,5",4,IF(BR209="3 a 8",5,IF(BR209="8,5 a 13,5",6,IF(BR209="14 a 17,5",7,IF(BR209="18","NORMA",IF(BR209="18,5 a 23,5",8,IF(BR209="24 a 29",9,IF(BR209="29,5 a 34,5",10,IF(BR209="35 a 40",11,"")))))))))))))</f>
        <v>7</v>
      </c>
      <c r="BT209" s="9" t="n">
        <v>2</v>
      </c>
      <c r="BU209" s="10" t="str">
        <f aca="false">IF(BT209="","",IF(AND(BT209&gt;=-20,BT209&lt;=-18),"-20 a -18",IF(AND(BT209&gt;=-17.5,BT209&lt;=-15.5),"-17,5 a -15,5",IF(AND(BT209&gt;=-15,BT209&lt;=-13),"-15 a -13",IF(AND(BT209&gt;=-12.5,BT209&lt;=-10.5),"-12,5 a -10,5",IF(AND(BT209&gt;=-10,BT209&lt;=-8),"-10 a -8",IF(AND(BT209&gt;=-7.5,BT209&lt;=-5.5),"-7,5 a -5,5",IF(AND(BT209&gt;=-5,BT209&lt;=-3),"-5 a -3",IF(AND(BT209&gt;=-2.5,BT209&lt;=-0.5),"-2,5 a -0,5",IF(BT209=0,"0",IF(AND(BT209&gt;=0.5,BT209&lt;=2.5),"0,5 a 2,5",IF(AND(BT209&gt;=3,BT209&lt;=5),"3 a 5",IF(AND(BT209&gt;=5.5,BT209&lt;=7.5),"5,5 a 7,5",IF(AND(BT209&gt;=8,BT209&lt;=10),"8 a 10",IF(AND(BT209&gt;=10.5,BT209&lt;=12.5),"10,5 a 12,5",IF(AND(BT209&gt;=13,BT209&lt;=15),"13 a 15",IF(AND(BT209&gt;=15.5,BT209&lt;=17.5),"15,5 a 17,5",IF(AND(BT209&gt;=18,BT209&lt;=20),"18 a 20","Fuera de rango"))))))))))))))))))</f>
        <v>0,5 a 2,5</v>
      </c>
      <c r="BV209" s="11" t="n">
        <f aca="false">IF(BT209="","",IF(BT209=0,"NORMA",IF(AND(BT209&gt;=-20,BT209&lt;=-18),2,IF(AND(BT209&gt;=-17.5,BT209&lt;=-15.5),2,IF(AND(BT209&gt;=-15,BT209&lt;=-13),3,IF(AND(BT209&gt;=-12.5,BT209&lt;=-10.5),4,IF(AND(BT209&gt;=-10,BT209&lt;=-8),5,IF(AND(BT209&gt;=-7.5,BT209&lt;=-5.5),6,IF(AND(BT209&gt;=-5,BT209&lt;=-3),7,IF(AND(BT209&gt;=-2.5,BT209&lt;=-0.5),8,IF(AND(BT209&gt;=0.5,BT209&lt;=2.5),9,IF(AND(BT209&gt;=3,BT209&lt;=5),10,IF(AND(BT209&gt;=5.5,BT209&lt;=7.5),11,IF(AND(BT209&gt;=8,BT209&lt;=10),12,IF(AND(BT209&gt;=10.5,BT209&lt;=12.5),13,IF(AND(BT209&gt;=13,BT209&lt;=15),14,IF(AND(BT209&gt;=15.5,BT209&lt;=17.5),15,IF(AND(BT209&gt;=18,BT209&lt;=20),16,"Fuera de rango"))))))))))))))))))</f>
        <v>9</v>
      </c>
      <c r="BW209" s="9" t="n">
        <v>-4.5</v>
      </c>
      <c r="BX209" s="10" t="n">
        <f aca="false">18.5- (0.3*H209)</f>
        <v>14.6</v>
      </c>
      <c r="BY209" s="10" t="n">
        <f aca="false">(BW209)-(BX209)</f>
        <v>-19.1</v>
      </c>
      <c r="BZ209" s="10" t="str">
        <f aca="false">IF(BY209="","",IF(BY209&lt;-27.5,"De -30 a -28",IF(BY209&lt;-25,"De -27,5 a -25,5",IF(BY209&lt;-22.5,"De -25 a -23",IF(BY209&lt;-20,"De -22,5 a -20,5",IF(BY209&lt;-17.5,"De -20 a -18",IF(BY209&lt;-15,"De -17,5 a -15,5",IF(BY209&lt;-12.5,"De -15 a -13",IF(BY209&lt;-10,"De -12,5 a -10,5",IF(BY209&lt;-7.5,"De -10 a -8",IF(BY209&lt;-5,"De -7,5 a -5,5",IF(BY209&lt;-2.5,"De -5 a -3",IF(BY209&lt;0,"De -2,5 a -0,5",IF(BY209&lt;2.5,"De 0 a 2",IF(BY209&lt;5,"De 2,5 a 4,5",IF(BY209&lt;7.5,"De 5 a 7",IF(BY209&lt;10,"De 7,5 a 9,5",IF(BY209&lt;12.5,"De 10 a 12",IF(BY209&lt;15,"De 12,5 a 14,5",IF(BY209&lt;17.5,"De 15 a 17",IF(BY209&lt;20,"De 17,5 a 19,5",IF(BY209&lt;22.5,"De 20 a 22",IF(BY209&lt;25,"De 22,5 a 24,5",IF(BY209&lt;27.5,"De 25 a 27","De 27,5 a 30"))))))))))))))))))))))))</f>
        <v>De -20 a -18</v>
      </c>
      <c r="CA209" s="12" t="n">
        <f aca="false">IF(BY209="","",IF(BY209&lt;=-28,1,IF(BY209&lt;=-25.5,2,IF(BY209&lt;=-23,3,IF(BY209&lt;=-20.5,4,IF(BY209&lt;=-18,5,IF(BY209&lt;=-15.5,6,IF(BY209&lt;=-13,7,IF(BY209&lt;=-10.5,8,IF(BY209&lt;=-8,9,IF(BY209&lt;=-5.5,10,IF(BY209&lt;=-3,11,IF(BY209&lt;=-0.5,12,IF(BY209&lt;=2,13,IF(BY209&lt;=4.5,14,IF(BY209&lt;=7,15,IF(BY209&lt;=9.5,16,IF(BY209&lt;=12,17,IF(BY209&lt;=14.5,18,IF(BY209&lt;=17,19,IF(BY209&lt;=19.5,20,IF(BY209&lt;=22,21,IF(BY209&lt;=24.5,22,IF(BY209&lt;=27,23,IF(BY209&lt;=30,24,"Fuera de rango")))))))))))))))))))))))))</f>
        <v>5</v>
      </c>
      <c r="CB209" s="9" t="n">
        <v>-4.5</v>
      </c>
      <c r="CC209" s="10" t="n">
        <f aca="false">18.5- (0.3*H209)</f>
        <v>14.6</v>
      </c>
      <c r="CD209" s="10" t="n">
        <f aca="false">(CB209)-(CC209)</f>
        <v>-19.1</v>
      </c>
      <c r="CE209" s="10" t="str">
        <f aca="false">IF(CD209="","",IF(CD209&lt;-27.5,"De -30 a -28",IF(CD209&lt;-25,"De -27,5 a -25,5",IF(CD209&lt;-22.5,"De -25 a -23",IF(CD209&lt;-20,"De -22,5 a -20,5",IF(CD209&lt;-17.5,"De -20 a -18",IF(CD209&lt;-15,"De -17,5 a -15,5",IF(CD209&lt;-12.5,"De -15 a -13",IF(CD209&lt;-10,"De -12,5 a -10,5",IF(CD209&lt;-7.5,"De -10 a -8",IF(CD209&lt;-5,"De -7,5 a -5,5",IF(CD209&lt;-2.5,"De -5 a -3",IF(CD209&lt;0,"De -2,5 a -0,5",IF(CD209&lt;=2,"De 0 a 2",IF(CD209&lt;=4.5,"De 2,5 a 4,5",IF(CD209&lt;=7,"De 5 a 7",IF(CD209&lt;=9.5,"De 7,5 a 9,5",IF(CD209&lt;=12,"De 10 a 12",IF(CD209&lt;=14.5,"De 12,5 a 14,5",IF(CD209&lt;=17,"De 15 a 17",IF(CD209&lt;=19.5,"De 17,5 a 19,5",IF(CD209&lt;=22,"De 20 a 22",IF(CD209&lt;=24.5,"De 22,5 a 24,5",IF(CD209&lt;=27,"De 25 a 27","De 27,5 a 30"))))))))))))))))))))))))</f>
        <v>De -20 a -18</v>
      </c>
      <c r="CF209" s="12" t="n">
        <f aca="false">IF(CD209="","",IF(CD209&lt;-27.5,1,IF(CD209&lt;-25,2,IF(CD209&lt;-22.5,3,IF(CD209&lt;-20,4,IF(CD209&lt;-17.5,5,IF(CD209&lt;-15,6,IF(CD209&lt;-12.5,7,IF(CD209&lt;-10,8,IF(CD209&lt;-7.5,9,IF(CD209&lt;-5,10,IF(CD209&lt;-2.5,11,IF(CD209&lt;0,12,IF(CD209&lt;2.5,13,IF(CD209&lt;5,14,IF(CD209&lt;7.5,15,IF(CD209&lt;10,16,IF(CD209&lt;12.5,17,IF(CD209&lt;15,18,IF(CD209&lt;17.5,19,IF(CD209&lt;20,20,IF(CD209&lt;22.5,21,IF(CD209&lt;25,22,IF(CD209&lt;27.5,23,24))))))))))))))))))))))))</f>
        <v>5</v>
      </c>
      <c r="CG209" s="9" t="n">
        <v>-2.25</v>
      </c>
      <c r="CH209" s="10" t="str">
        <f aca="false">IF(CG209="","",IF(AND(CG209&gt;=-10,CG209&lt;=-9.5),"-10 a -9,5",IF(AND(CG209&gt;-9.5,CG209&lt;=-8.5),"-9 a -8,5",IF(AND(CG209&gt;-8.5,CG209&lt;=-7.5),"-8 a -7,5",IF(AND(CG209&gt;-7.5,CG209&lt;=-6.5),"-7 a -6,5",IF(AND(CG209&gt;-6.5,CG209&lt;=-5.5),"-6 a -5,5",IF(AND(CG209&gt;-5.5,CG209&lt;=-4.5),"-5 a -4,5",IF(AND(CG209&gt;-4.5,CG209&lt;=-3.5),"-4 a -3,5",IF(AND(CG209&gt;-3.5,CG209&lt;=-2.5),"-3 a -2,5",IF(CG209=-2.25,"-2,25",IF(AND(CG209&gt;-2.5,CG209&lt;=-1.5),"-2 a -1,5",IF(AND(CG209&gt;-1.5,CG209&lt;=-0.5),"-1 a -0,5",IF(AND(CG209&gt;-0.5,CG209&lt;=0.5),"0 a 0,5",IF(AND(CG209&gt;0.5,CG209&lt;=1.5),"1 a 1,5",IF(AND(CG209&gt;1.5,CG209&lt;=2.5),"2 a 2,5",IF(AND(CG209&gt;2.5,CG209&lt;=3.5),"3 a 3,5",IF(AND(CG209&gt;3.5,CG209&lt;=4.5),"4 a 4,5",IF(AND(CG209&gt;4.5,CG209&lt;=5.5),"5 a 5,5",IF(AND(CG209&gt;5.5,CG209&lt;=6.5),"6 a 6,5",IF(AND(CG209&gt;6.5,CG209&lt;=7.5),"7 a 7,5",IF(AND(CG209&gt;7.5,CG209&lt;=8.5),"8 a 8,5",IF(AND(CG209&gt;8.5,CG209&lt;=9.5),"9 a 9,5",IF(CG209&gt;=10,"10","Fuera de rango")))))))))))))))))))))))</f>
        <v>-2,25</v>
      </c>
      <c r="CI209" s="11" t="str">
        <f aca="false">IF(CG209="","",IF(CG209=-2.25,"NORMA",IF(CG209&lt;=-9.5,1,IF(CG209&lt;=-8.5,2,IF(CG209&lt;=-7.5,3,IF(CG209&lt;=-6.5,4,IF(CG209&lt;=-5.5,5,IF(CG209&lt;=-4.5,6,IF(CG209&lt;=-3.5,7,IF(CG209&lt;=-2.5,8,IF(CG209&lt;=-1.5,9,IF(CG209&lt;=-0.5,10,IF(CG209&lt;=0.5,11,IF(CG209&lt;=1.5,12,IF(CG209&lt;=2.5,13,IF(CG209&lt;=3.5,14,IF(CG209&lt;=4.5,15,IF(CG209&lt;=5.5,16,IF(CG209&lt;=6.5,17,IF(CG209&lt;=7.5,18,IF(CG209&lt;=8.5,19,IF(CG209&lt;=9.5,20,IF(CG209=10,21,"Fuera de rango")))))))))))))))))))))))</f>
        <v>NORMA</v>
      </c>
      <c r="CJ209" s="9" t="n">
        <v>2.25</v>
      </c>
      <c r="CK209" s="10" t="str">
        <f aca="false">IF(CJ209="","",IF(AND(CJ209&gt;=-6,CJ209&lt;=-5.5),"-6 a -5,5",IF(AND(CJ209&gt;-5.5,CJ209&lt;=-4.5),"-5 a -4,5",IF(AND(CJ209&gt;-4.5,CJ209&lt;=-3.5),"-4 a -3,5",IF(AND(CJ209&gt;-3.5,CJ209&lt;=-2.5),"-3 a -2,5",IF(AND(CJ209&gt;-2.5,CJ209&lt;=-1.5),"-2 a -1,5",IF(AND(CJ209&gt;-1.5,CJ209&lt;=-0.5),"-1 a -0,5",IF(AND(CJ209&gt;-0.5,CJ209&lt;=0.5),"0 a 0,5",IF(AND(CJ209&gt;0.5,CJ209&lt;=1.5),"1 a 1,5",IF(AND(CJ209&gt;1.5,CJ209&lt;2.5),"2",IF(AND(CJ209&gt;=2.5,CJ209&lt;=3),"2,5 a 3",IF(AND(CJ209&gt;3,CJ209&lt;=4),"3,5 a 4",IF(AND(CJ209&gt;4,CJ209&lt;=5),"4,5 a 5",IF(AND(CJ209&gt;5,CJ209&lt;=6),"5,5 a 6",IF(AND(CJ209&gt;6,CJ209&lt;=7),"6,5 a 7",IF(AND(CJ209&gt;7,CJ209&lt;=8),"7,5 a 8",IF(AND(CJ209&gt;8,CJ209&lt;=9.5),"8,5 a 9,5",IF(CJ209=10,"10","Fuera de rango"))))))))))))))))))</f>
        <v>2</v>
      </c>
      <c r="CL209" s="11" t="str">
        <f aca="false">IF(CK209="","",IF(OR(CK209="-6 a -5,5",CK209="-6 - -5,5"),1,IF(OR(CK209="-5 a -4,5",CK209="-5 - -4,5"),2,IF(OR(CK209="-4 a -3,5",CK209="-4 - -3,5"),3,IF(OR(CK209="-3 a -2,5",CK209="-3 - -2,5"),4,IF(OR(CK209="-2 a -1,5",CK209="-2 - -1,5"),5,IF(OR(CK209="-1 a -0,5",CK209="-1 - -0,5"),6,IF(OR(CK209="0 a 0,5",CK209="0 - 0,5"),7,IF(OR(CK209="1 a 1,5",CK209="1 - 1,5"),8,IF(CK209="2","NORMA",IF(OR(CK209="2,5 a 3",CK209="2,5 - 3"),9,IF(OR(CK209="3,5 a 4",CK209="3,5 - 4"),10,IF(OR(CK209="4,5 a 5",CK209="4,5 - 5"),11,IF(OR(CK209="5,5 a 6",CK209="5,5 - 6"),12,IF(OR(CK209="6,5 a 7",CK209="6,5 - 7"),13,IF(OR(CK209="7,5 a 8",CK209="7,5 - 8"),14,IF(OR(CK209="8,5 a 9",CK209="8,5 - 9,5",CK209="9 a 9,5"),15,IF(CK209="10",15,IF(OR(CK209="0,5 a 1",CK209="0,5 - 1"),7,"Fuera de rango")))))))))))))))))))</f>
        <v>NORMA</v>
      </c>
      <c r="CM209" s="10" t="n">
        <v>0</v>
      </c>
      <c r="CN209" s="10" t="str">
        <f aca="false">IF(CM209=0,"0", " ")</f>
        <v>0</v>
      </c>
      <c r="CO209" s="10" t="str">
        <f aca="false">IF(CM209&gt;0,"EME"," ")</f>
        <v> </v>
      </c>
      <c r="CP209" s="10" t="n">
        <v>0</v>
      </c>
      <c r="CQ209" s="10" t="str">
        <f aca="false">IF(CP209&gt;0,"0", " ")</f>
        <v> </v>
      </c>
      <c r="CR209" s="10" t="str">
        <f aca="false">IF(CP209&gt;0,"EME"," ")</f>
        <v> </v>
      </c>
      <c r="CS209" s="9" t="n">
        <v>0</v>
      </c>
      <c r="CT209" s="10" t="str">
        <f aca="false">IF(CS209&gt;0,"1", " ")</f>
        <v> </v>
      </c>
      <c r="CU209" s="10" t="str">
        <f aca="false">IF(CS209&gt;0,"HIP"," ")</f>
        <v> </v>
      </c>
      <c r="CV209" s="9" t="n">
        <v>0</v>
      </c>
      <c r="CW209" s="10" t="str">
        <f aca="false">IF(CV209&gt;0,"1", " ")</f>
        <v> </v>
      </c>
      <c r="CX209" s="10" t="str">
        <f aca="false">IF(CV209&gt;0,"HIP"," ")</f>
        <v> </v>
      </c>
      <c r="CY209" s="9" t="n">
        <v>-1.5</v>
      </c>
      <c r="CZ209" s="11" t="str">
        <f aca="false">IF(CY209&lt;0,"2"," ")</f>
        <v>2</v>
      </c>
      <c r="DA209" s="11" t="str">
        <f aca="false">IF(CY209&lt;0,"MIO"," ")</f>
        <v>MIO</v>
      </c>
      <c r="DB209" s="9" t="n">
        <v>-1.5</v>
      </c>
      <c r="DC209" s="11" t="str">
        <f aca="false">IF(DB209&lt;0,"2"," ")</f>
        <v>2</v>
      </c>
      <c r="DD209" s="11" t="str">
        <f aca="false">IF(DB209&lt;0,"MIO"," ")</f>
        <v>MIO</v>
      </c>
      <c r="DE209" s="9" t="n">
        <v>-0.5</v>
      </c>
      <c r="DF209" s="11" t="str">
        <f aca="false">IF(DE209&lt;0,"3"," ")</f>
        <v>3</v>
      </c>
      <c r="DG209" s="11" t="str">
        <f aca="false">IF(DE209&lt;0,"AST"," ")</f>
        <v>AST</v>
      </c>
      <c r="DH209" s="9" t="n">
        <v>-0.5</v>
      </c>
      <c r="DI209" s="11" t="str">
        <f aca="false">IF(DH209&lt;0,"3"," ")</f>
        <v>3</v>
      </c>
      <c r="DJ209" s="11" t="str">
        <f aca="false">IF(DH209&lt;0,"AST"," ")</f>
        <v>AST</v>
      </c>
      <c r="DK209" s="9" t="n">
        <v>0</v>
      </c>
      <c r="DL209" s="10" t="str">
        <f aca="false">IF(DK209&gt;0,"4"," ")</f>
        <v> </v>
      </c>
      <c r="DM209" s="10" t="str">
        <f aca="false">IF(DK209&gt;0,"PRE"," ")</f>
        <v> </v>
      </c>
      <c r="DN209" s="9" t="n">
        <v>0</v>
      </c>
      <c r="DO209" s="10" t="str">
        <f aca="false">IF(DN209&gt;0,"4"," ")</f>
        <v> </v>
      </c>
      <c r="DP209" s="10" t="str">
        <f aca="false">IF(DN209&gt;0,"PRE"," ")</f>
        <v> </v>
      </c>
      <c r="DQ209" s="12" t="n">
        <v>2</v>
      </c>
      <c r="DR209" s="12" t="n">
        <v>2</v>
      </c>
      <c r="DS209" s="12" t="str">
        <f aca="false">CONCATENATE(CO209,CU209,DA209,DG209,DM209)</f>
        <v>  MIOAST </v>
      </c>
      <c r="DT209" s="10" t="str">
        <f aca="false" t="array" ref="DT209">_xlfn.IFS(DS209="EME    ","0", DS209=" HIP   ","1", DS209="  MIO  ","2", DS209="   AST ","3", DS209="    PRE","4", DS209="EME   PRE","5", DS209=" HIP  PRE","6", DS209=" HIP AST ","7", DS209="  MIO PRE","8", DS209="  MIOAST ","9", DS209="   ASTPRE","10",DS209=" HIP ASTPRE","11", DS209="  MIOASTPRE","12", DS209="     ","0")</f>
        <v>9</v>
      </c>
      <c r="DU209" s="1" t="s">
        <v>154</v>
      </c>
      <c r="DV209" s="1" t="str">
        <f aca="false" t="array" ref="DV209">_xlfn.IFS(DU209="SI","2", DU209="NO","1")</f>
        <v>1</v>
      </c>
      <c r="DW209" s="10" t="n">
        <v>0</v>
      </c>
      <c r="DX209" s="11" t="str">
        <f aca="false">IF(DW209=0,"1","2")</f>
        <v>1</v>
      </c>
      <c r="DY209" s="11" t="str">
        <f aca="false" t="array" ref="DY209">_xlfn.IFS(DW209=0,"0", DW209=0.25, "1", DW209=0.5,"2", DW209=0.75,"3", DW209=1,"4",DW209=1.25,"5", DW209=1.5,"6", DW209=1.75,"7", DW209=2,"8")</f>
        <v>0</v>
      </c>
      <c r="DZ209" s="10" t="n">
        <v>0</v>
      </c>
      <c r="EA209" s="11" t="str">
        <f aca="false">IF(DZ209=0,"1","2")</f>
        <v>1</v>
      </c>
      <c r="EB209" s="11" t="str">
        <f aca="false" t="array" ref="EB209">_xlfn.IFS(DZ209=0,"0", DZ209=0.25, "1", DZ209=0.5,"2", DZ209=0.75,"3", DZ209=1,"4",DZ209=1.25,"5", DZ209=1.5,"6", DZ209=1.75,"7", DZ209=2,"8")</f>
        <v>0</v>
      </c>
      <c r="EC209" s="10" t="n">
        <v>0</v>
      </c>
      <c r="ED209" s="10" t="str">
        <f aca="false">IF(EC209=0,"1","2")</f>
        <v>1</v>
      </c>
      <c r="EE209" s="11" t="str">
        <f aca="false" t="array" ref="EE209">_xlfn.IFS(EC209=0,"0", EC209=-0.25, "1", EC209=-0.5,"2", EC209=-0.75,"3", EC209=-1,"4",EC209=-1.25,"5", EC209=-1.5,"6", EC209=-1.75,"7", EC209=-2,"8", EC209=-2.25,"9",EC209=-2.5,"10", EC209=-2.75,"11", EC209=-3,"12", EC209=-3.25,"13", EC209=-3.5,"14", EC209=-3.75,"15",EC209=-4,"16")</f>
        <v>0</v>
      </c>
      <c r="EF209" s="10" t="n">
        <v>0</v>
      </c>
      <c r="EG209" s="10" t="str">
        <f aca="false">IF(EF209=0,"1","2")</f>
        <v>1</v>
      </c>
      <c r="EH209" s="11" t="str">
        <f aca="false" t="array" ref="EH209">_xlfn.IFS(EF209=0,"0", EF209=-0.25, "1", EF209=-0.5,"2", EF209=-0.75,"3", EF209=-1,"4",EF209=-1.25,"5", EF209=-1.5,"6", EF209=-1.75,"7", EF209=-2,"8", EF209=-2.25,"9",EF209=-2.5,"10", EF209=-2.75,"11", EF209=-3,"12", EF209=-3.25,"13", EF209=-3.5,"14", EF209=-3.75,"15",EF209=-4,"16")</f>
        <v>0</v>
      </c>
      <c r="EI209" s="10" t="n">
        <v>0</v>
      </c>
      <c r="EJ209" s="11" t="str">
        <f aca="false">IF(EI209=0,"1","2")</f>
        <v>1</v>
      </c>
      <c r="EK209" s="11" t="str">
        <f aca="false" t="array" ref="EK209">_xlfn.IFS(EI209=0,"0", EI209=-0.25, "1", EI209=-0.5,"2", EI209=-0.75,"3", EI209=-1,"4",EI209=-1.25,"5", EI209=-1.5,"6", EI209=-1.75,"7", EI209=-2,"8", EI209=-2.25,"9", EI209=-2.25,"9",EI209=-2.5,"10", EI209=-2.75,"11", EI209=-3,"12", EI209=-3.25,"13", EI209=-3.5,"14", EI209=-3.75,"15",EI209=-4,"16", EI209=0.25, "17", EI209=0.5, "18")</f>
        <v>0</v>
      </c>
      <c r="EL209" s="10" t="n">
        <v>0</v>
      </c>
      <c r="EM209" s="11" t="str">
        <f aca="false">IF(EL209=0,"1","2")</f>
        <v>1</v>
      </c>
      <c r="EN209" s="11" t="str">
        <f aca="false" t="array" ref="EN209">_xlfn.IFS(EL209=0.25,"17",EL209=0.5,"18", EL209=0,"0", EL209=-0.25, "1", EL209=-0.5,"2", EL209=-0.75,"3", EL209=-1,"4",EL209=-1.25,"5", EL209=-1.5,"6", EL209=-1.75,"7", EL209=-2,"8",EL209= -2.25,"9",EL209=-2.5,"10",EL209= -2.75,"11",EL209= -3,"12",EL209= -3.25,"13",EL209= -3.5,"14",EL209= -3.75,"15",EL209=-4,"16")</f>
        <v>0</v>
      </c>
      <c r="EO209" s="10" t="n">
        <v>0</v>
      </c>
      <c r="EP209" s="11" t="str">
        <f aca="false">IF(EO209=0,"1","2")</f>
        <v>1</v>
      </c>
      <c r="EQ209" s="11" t="str">
        <f aca="false" t="array" ref="EQ209">_xlfn.IFS(EO209=0,"0", EO209=0.25, "1", EO209=0.5,"2", EO209=0.75,"3", EO209=1,"4",EO209=1.25,"5", EO209=1.5,"6", EO209=1.75,"7", EO209=2,"8", EO209=2.25,"9", EO209=2.25,"9",EO209=2.5,"10", EO209=2.75,"11", EO209=3,"12", EO209=3.25,"13", EO209=3.5,"14", EO209=3.75,"15",EO209=4,"16", EO209=-0.25, "17", bq=-0.5, "18")</f>
        <v>0</v>
      </c>
      <c r="ER209" s="10" t="n">
        <v>0</v>
      </c>
      <c r="ES209" s="11" t="str">
        <f aca="false">IF(ER209=0,"1","2")</f>
        <v>1</v>
      </c>
      <c r="ET209" s="11" t="str">
        <f aca="false" t="array" ref="ET209">_xlfn.IFS(ER209=0,"0", ER209=0.25, "1", ER209=0.5,"2", ER209=0.75,"3", ER209=1,"4",ER209=1.25,"5", ER209=1.5,"6", ER209=1.75,"7", ER209=2,"8", ER209=2.25,"9", ER209=2.25,"9",ER209=2.5,"10", ER209=2.75,"11", ER209=3,"12", ER209=3.25,"13", ER209=3.5,"14", ER209=3.75,"15",ER209=4,"16", ER209=-0.25, "17", bq=-0.5, "18")</f>
        <v>0</v>
      </c>
      <c r="EU209" s="13" t="n">
        <v>7</v>
      </c>
      <c r="EV209" s="14" t="str">
        <f aca="false">VLOOKUP(EU209,LEYENDA!$G$2:$H$8,2,TRUE())</f>
        <v>6-12</v>
      </c>
      <c r="EW209" s="14" t="str">
        <f aca="false" t="array" ref="EW209">_xlfn.IFS(EV209="0-5","1", EV209="6-12","2", EV209="13-18","3", EV209="19-24","4", EV209="25-36","5", EV209="37-48","6", EV209="49-60","7")</f>
        <v>2</v>
      </c>
    </row>
    <row r="210" customFormat="false" ht="13.5" hidden="false" customHeight="false" outlineLevel="0" collapsed="false">
      <c r="A210" s="1" t="n">
        <v>63</v>
      </c>
      <c r="B210" s="32" t="n">
        <v>5</v>
      </c>
      <c r="C210" s="33" t="n">
        <v>39481</v>
      </c>
      <c r="D210" s="6"/>
      <c r="E210" s="5" t="str">
        <f aca="false">VLOOKUP(A210,'286'!$A$3:$J$600,10,FALSE())</f>
        <v>CISNEROS RIVERO, CARLOTA</v>
      </c>
      <c r="F210" s="4" t="str">
        <f aca="false">VLOOKUP(A210,'286'!$A$3:$I$1768,3,FALSE())</f>
        <v>CISRICAR</v>
      </c>
      <c r="G210" s="6" t="n">
        <f aca="false">VLOOKUP(A210,'286'!$A$3:$I$1768,4,FALSE())</f>
        <v>34449</v>
      </c>
      <c r="H210" s="7" t="n">
        <f aca="false">YEAR(C210)-YEAR(G210)</f>
        <v>14</v>
      </c>
      <c r="I210" s="1" t="str">
        <f aca="false">VLOOKUP(H210,LEYENDA!$C$2:$D$6,2,TRUE())</f>
        <v>13-24</v>
      </c>
      <c r="J210" s="5" t="str">
        <f aca="false">VLOOKUP(A210,'286'!$A$3:$I$1768,7,FALSE())</f>
        <v>M</v>
      </c>
      <c r="K210" s="8" t="str">
        <f aca="false">VLOOKUP(A210,'286'!$A$3:$I$1768,2,FALSE())</f>
        <v>OD</v>
      </c>
      <c r="L210" s="4" t="str">
        <f aca="false">VLOOKUP(A210,'286'!$A$3:$I$1768,8,FALSE())</f>
        <v>D</v>
      </c>
      <c r="M210" s="4" t="str">
        <f aca="false">VLOOKUP(A210,'286'!$A$3:$I$1768,9,FALSE())</f>
        <v>I</v>
      </c>
      <c r="N210" s="8" t="str">
        <f aca="false">IF(R210=O210, "MISMA","CONTRARIA")</f>
        <v>CONTRARIA</v>
      </c>
      <c r="O210" s="8" t="str">
        <f aca="false" t="array" ref="O210">_xlfn.IFS(L210="D","1", L210="I","2")</f>
        <v>1</v>
      </c>
      <c r="P210" s="8" t="str">
        <f aca="false" t="array" ref="P210">_xlfn.IFS(K210="OD","1", K210="OI","2")</f>
        <v>1</v>
      </c>
      <c r="Q210" s="1" t="str">
        <f aca="false" t="array" ref="Q210">_xlfn.IFS(J210="M","1", J210="H","2")</f>
        <v>1</v>
      </c>
      <c r="R210" s="8" t="str">
        <f aca="false" t="array" ref="R210">_xlfn.IFS(M210="D","1", M210="I","2")</f>
        <v>2</v>
      </c>
      <c r="S210" s="1" t="str">
        <f aca="false" t="array" ref="S210">_xlfn.IFS(N210="CONTRARIA", "1",N210= "MISMA","2")</f>
        <v>1</v>
      </c>
      <c r="T210" s="1" t="str">
        <f aca="false" t="array" ref="T210">_xlfn.IFS(I210="0-12","1", I210="13-24","2", I210="25-40","3", I210="41-60","4", I210="61-100","5")</f>
        <v>2</v>
      </c>
      <c r="U210" s="9" t="n">
        <v>-6</v>
      </c>
      <c r="V210" s="1" t="str">
        <f aca="false">IF(U210="","",IF(AND(U210&gt;=-9,U210&lt;=-6.5),"-9 a -6,5",IF(AND(U210&gt;=-6,U210&lt;=-3.5),"-6 a -3,5",IF(AND(U210&gt;=-3,U210&lt;=-1),"-3 a -1",IF(U210=-0.5,"-0,5",IF(AND(U210&gt;=0,U210&lt;=2.5),"0 a 2,5",IF(AND(U210&gt;=3,U210&lt;=5.5),"3 a 5,5",IF(AND(U210&gt;=6,U210&lt;=8.5),"6 a 8,5",IF(AND(U210&gt;=9,U210&lt;=20),"9 a 20","Fuera de rango")))))))))</f>
        <v>-6 a -3,5</v>
      </c>
      <c r="W210" s="11" t="n">
        <f aca="false">IF(V210="","",IF(V210="-9 a -6,5",2,IF(V210="-6 a -3,5",3,IF(V210="-3 a -1",4,IF(V210="-0,5","NORMA",IF(V210="0 a 2,5",5,IF(V210="3 a 5,5",6,IF(V210="6 a 8,5",7,IF(V210="9 a 20",8,"Fuera de rango")))))))))</f>
        <v>3</v>
      </c>
      <c r="X210" s="9" t="n">
        <v>0</v>
      </c>
      <c r="Y210" s="10" t="str">
        <f aca="false">IF(X210="","",IF(AND(X210&gt;=0,X210&lt;=4),"0 a 4",IF(AND(X210&gt;=4.5,X210&lt;=8.5),"4,5 a 8,5",IF(X210=9,"9",IF(AND(X210&gt;=9.5,X210&lt;=13),"9,5 a 13",IF(AND(X210&gt;=13.5,X210&lt;=20),"13,5 a 20",IF(AND(X210&gt;=20.5,X210&lt;=35),"20,5 a 35","Fuera de rango")))))))</f>
        <v>0 a 4</v>
      </c>
      <c r="Z210" s="11" t="n">
        <f aca="false">IF(Y210="","",IF(Y210="0 a 4",1,IF(Y210="4,5 a 8,5",2,IF(Y210="9","NORMA",IF(Y210="9,5 a 13",3,IF(Y210="13,5 a 20",4,IF(Y210="20,5 a 35",5,"Fuera de rango")))))))</f>
        <v>1</v>
      </c>
      <c r="AA210" s="9" t="n">
        <v>15</v>
      </c>
      <c r="AB210" s="10" t="str">
        <f aca="false">IF(AA210="","",IF(AND(AA210&gt;=0,AA210&lt;=9),"0 a 9",IF(AND(AA210&gt;=9.5,AA210&lt;=18.5),"9,5 a 18,5",IF(AA210=19,"19",IF(AND(AA210&gt;=19.5,AA210&lt;=28),"19,5 a 28",IF(AND(AA210&gt;=28.5,AA210&lt;=40),"28,5 a 40","Fuera de rango"))))))</f>
        <v>9,5 a 18,5</v>
      </c>
      <c r="AC210" s="11" t="n">
        <f aca="false" t="array" ref="AC210">_xlfn.IFS(AB210="","",AB210="0 a 9",1,AB210="9,5 a 18,5",2,AB210="19","NORMA",AB210="19,5 a 28",3,AB210="28,5 a 40",4,TRUE(),"Fuera de rango")</f>
        <v>2</v>
      </c>
      <c r="AD210" s="9" t="n">
        <v>6</v>
      </c>
      <c r="AE210" s="10" t="str">
        <f aca="false">IF(AD210="","",IF(AND(AD210&gt;=-10,AD210&lt;=0),"De -10 a 0",IF(AND(AD210&gt;=0.5,AD210&lt;=9.5),"0,5 a 9,5",IF(AD210=10,"10",IF(AND(AD210&gt;=10.5,AD210&lt;=20),"10,5 a 20",IF(AND(AD210&gt;=20.5,AD210&lt;=40),"20,5 a 40","Fuera de rango"))))))</f>
        <v>0,5 a 9,5</v>
      </c>
      <c r="AF210" s="12" t="n">
        <f aca="false">IF(AD210="","",IF(AND(AD210&gt;=-10,AD210&lt;=0),1,IF(AND(AD210&gt;=0.5,AD210&lt;=9.5),2,IF(AD210=10,"NORMA",IF(AND(AD210&gt;=10.5,AD210&lt;=20),3,IF(AND(AD210&gt;=20.5,AD210&lt;=40),4,""))))))</f>
        <v>2</v>
      </c>
      <c r="AG210" s="9" t="n">
        <v>8</v>
      </c>
      <c r="AH210" s="10" t="str">
        <f aca="false">IF(AG210="","",IF(AND(AG210&gt;=0,AG210&lt;=4),"0 a 4",IF(AND(AG210&gt;=4.5,AG210&lt;=8.5),"4,5 a 8,5",IF(AG210=9,"9",IF(AND(AG210&gt;=9.5,AG210&lt;=13),"9,5 a 13",IF(AND(AG210&gt;=13.5,AG210&lt;=25),"13,5 a 25","Fuera de rango"))))))</f>
        <v>4,5 a 8,5</v>
      </c>
      <c r="AI210" s="11" t="n">
        <f aca="false">IF(AH210="","",IF(AH210="0 a 4",1,IF(AH210="4,5 a 8,5",2,IF(AH210="9","NORMA",IF(AH210="9,5 a 13",3,IF(AH210="13,5 a 25",4,""))))))</f>
        <v>2</v>
      </c>
      <c r="AJ210" s="9" t="n">
        <v>4</v>
      </c>
      <c r="AK210" s="10" t="str">
        <f aca="false">IF(AJ210="","",IF(AND(AJ210&gt;=-15,AJ210&lt;=-10.5),"-15 a -10,5",IF(AND(AJ210&gt;=-10,AJ210&lt;=-4),"-10 a -4",IF(AND(AJ210&gt;=-4.5,AJ210&lt;=0),"-4,5 a 0",IF(AND(AJ210&gt;=0.5,AJ210&lt;=4.5),"0,5 a 4,5",IF(AJ210=5,"5",IF(AND(AJ210&gt;=5.5,AJ210&lt;=10),"5,5 a 10",IF(AND(AJ210&gt;=10.5,AJ210&lt;=20),"10,5 a 20","Fuera de rango"))))))))</f>
        <v>0,5 a 4,5</v>
      </c>
      <c r="AL210" s="11" t="n">
        <f aca="false">IF(AK210="","",IF(AK210="-15 a -10,5",1,IF(AK210="-10 a -4",2,IF(AK210="-4,5 a 0",3,IF(AK210="0,5 a 4,5",4,IF(AK210="5","NORMA",IF(AK210="5,5 a 10",5,IF(AK210="10,5 a 20",6,"Error"))))))))</f>
        <v>4</v>
      </c>
      <c r="AM210" s="9" t="n">
        <v>2</v>
      </c>
      <c r="AN210" s="10" t="str">
        <f aca="false">IF(AM210="","",IF(AND(AM210&gt;=-7.5,AM210&lt;=-5.5),"-7,5 a -5,5",IF(AND(AM210&gt;=-5,AM210&lt;=-3),"-5 a -3",IF(AND(AM210&gt;=-2.5,AM210&lt;=-0.5),"-2,5 a -0,5",IF(AM210=0,"0,00",IF(AND(AM210&gt;=0.5,AM210&lt;=2.5),"0,5 a 2,5",IF(AND(AM210&gt;=3,AM210&lt;=5),"3 a 5",IF(AND(AM210&gt;=5.5,AM210&lt;=7.5),"5,5 a 7,5",IF(AND(AM210&gt;=8,AM210&lt;=10),"8 a 10","Fuera de rango")))))))))</f>
        <v>0,5 a 2,5</v>
      </c>
      <c r="AO210" s="11" t="n">
        <f aca="false">IF(AN210="","",IF(AN210="-7,5 a -5,5",1,IF(AN210="-5 a -3",2,IF(AN210="-2,5 a -0,5",3,IF(AN210="0,00","NORMA",IF(AN210="0,5 a 2,5",4,IF(AN210="3 a 5",5,IF(AN210="5,5 a 7,5",6,IF(AN210="8 a 10",7,"Error")))))))))</f>
        <v>4</v>
      </c>
      <c r="AP210" s="9" t="n">
        <v>-10</v>
      </c>
      <c r="AQ210" s="10" t="str">
        <f aca="false">IF(AP210="","",IF(AND(AP210&gt;=-20,AP210&lt;=-9.5),"-20 a -9,5",IF(AND(AP210&gt;=-9,AP210&lt;=-6.5),"-9 a -6,5",IF(AP210=-6,"-6",IF(AND(AP210&gt;=-5.5,AP210&lt;=-3),"-5,5 a -3",IF(AND(AP210&gt;=-2.5,AP210&lt;=0),"-2,5 a 0",IF(AND(AP210&gt;=0.5,AP210&lt;=3),"0,5 a 3",IF(AND(AP210&gt;=3.5,AP210&lt;=6),"3,5 a 6",IF(AND(AP210&gt;=6.5,AP210&lt;=9),"6,5 a 9",IF(AND(AP210&gt;=9.5,AP210&lt;=20),"9,5 a 20","Fuera de rango"))))))))))</f>
        <v>-20 a -9,5</v>
      </c>
      <c r="AR210" s="11" t="n">
        <f aca="false">IF(AQ210="","",IF(AQ210="-20 a -9,5",1,IF(AQ210="-9 a -6,5",2,IF(AQ210="-6","NORMA",IF(AQ210="-5,5 a -3",3,IF(AQ210="-2,5 a 0",4,IF(AQ210="0,5 a 3",5,IF(AQ210="3,5 a 6",6,IF(AQ210="6,5 a 9",7,IF(AQ210="9,5 a 20",8,""))))))))))</f>
        <v>1</v>
      </c>
      <c r="AS210" s="9" t="n">
        <v>4</v>
      </c>
      <c r="AT210" s="10" t="str">
        <f aca="false">IF(AS210="","",IF(AND(AS210&gt;=-16,AS210&lt;=-14),"-16 a -14",IF(AND(AS210&gt;=-13.5,AS210&lt;=-11.5),"-13,5 a -11,5",IF(AND(AS210&gt;=-11,AS210&lt;=-9),"-11 a -9",IF(AND(AS210&gt;=-8.5,AS210&lt;=-6.5),"-8,5 a -6,5",IF(AND(AS210&gt;=-6,AS210&lt;=-4),"-6 a -4",IF(AND(AS210&gt;=-3.5,AS210&lt;=-1.5),"-3,5 a -1,5",IF(AND(AS210&gt;=-1,AS210&lt;=1),"-1 a 1",IF(AND(AS210&gt;=1.5,AS210&lt;=3.5),"1,5 a 3,5",IF(AND(AS210&gt;=4,AS210&lt;=6),"4 a 6",IF(AND(AS210&gt;=6.5,AS210&lt;=8.5),"6,5 a 8,5",IF(AND(AS210&gt;=9,AS210&lt;=11),"9 a 11",IF(AND(AS210&gt;=11.5,AS210&lt;=13.5),"11,5 a 13,5",IF(AND(AS210&gt;=14,AS210&lt;=16),"14 a 16",IF(AND(AS210&gt;=16.5,AS210&lt;=18.5),"16,5 a 18,5",IF(AND(AS210&gt;=19,AS210&lt;=21),"19 a 21","Fuera de rango"))))))))))))))))</f>
        <v>4 a 6</v>
      </c>
      <c r="AU210" s="11" t="str">
        <f aca="false" t="array" ref="AU210">IF(AT210="","",_xlfn.IFS(AT210="-16 a -14",1,AT210="-13,5 a -11,5",2,AT210="-11 a -9",3,AT210="-8,5 a -6,5",4,AT210="-6 a -4",5,AT210="-3,5 a -1,5",6,AT210="-1 a 1",7,AT210="1,5 a 3,5",8,AT210="4 a 6","NORMA",AT210="6,5 a 8,5",9,AT210="9 a 11",10,AT210="11,5 a 13,5",11,AT210="14 a 16",12,AT210="16,5 a 18,5",13,AT210="19 a 21",14,TRUE(),""))</f>
        <v>NORMA</v>
      </c>
      <c r="AV210" s="9" t="n">
        <v>0</v>
      </c>
      <c r="AW210" s="10" t="str">
        <f aca="false">IF(AV210="","",IF(AND(AV210&gt;=-1,AV210&lt;=-0.5),"-1 a -0,5",IF(AND(AV210&gt;-0.5,AV210&lt;=0),"De -0,5 a 0",IF(AND(AV210&gt;=0.25,AV210&lt;=0.75),"0,25 a 0,75",IF(AND(AV210&gt;=1,AV210&lt;=1.5),"1 a 1,5",IF(AND(AV210&gt;=1.75,AV210&lt;=2.25),"1,75 a 2,25",IF(AND(AV210&gt;=2.5,AV210&lt;=3),"2,5 a 3",IF(AND(AV210&gt;=3.25,AV210&lt;=3.75),"3,25 a 3,75","Fuera de rango"))))))))</f>
        <v>De -0,5 a 0</v>
      </c>
      <c r="AX210" s="11" t="n">
        <f aca="false">IF(AW210="","",IF(OR(AW210="-1 a -0,5",AW210="-1 a -0.5"),1,IF(OR(AW210="De -0,5 a 0",AW210="-0,5 a 0",AW210="De -0.5 a 0"),2,IF(OR(AW210="0,25 a 0,75",AW210="0.25 a 0.75"),"NORMA",IF(OR(AW210="1 a 1,5",AW210="1 a 1.5"),3,IF(OR(AW210="1,75 a 2,25",AW210="1.75 a 2.25"),4,IF(OR(AW210="2,5 a 3",AW210="2.5 a 3"),5,IF(OR(AW210="3,25 a 3,75",AW210="3.25 a 3.75"),6,""))))))))</f>
        <v>2</v>
      </c>
      <c r="AY210" s="9" t="n">
        <v>-10</v>
      </c>
      <c r="AZ210" s="10" t="str">
        <f aca="false">IF(AY210="","",IF(AND(AY210&gt;=-20,AY210&lt;=-9.5),"-20 a -9,5",IF(AND(AY210&gt;=-9,AY210&lt;=-6.5),"-9 a -6,5",IF(AY210=-6,"-6",IF(AND(AY210&gt;=-5.5,AY210&lt;=-3),"-5,5 a -3",IF(AND(AY210&gt;=-2.5,AY210&lt;=0),"-2,5 a 0",IF(AND(AY210&gt;=0.5,AY210&lt;=3),"0,5 a 3",IF(AND(AY210&gt;=3.5,AY210&lt;=6),"3,5 a 6","Fuera de rango"))))))))</f>
        <v>-20 a -9,5</v>
      </c>
      <c r="BA210" s="11" t="n">
        <f aca="false">IF(AZ210="","",IF(AZ210="-20 a -9,5",1,IF(AZ210="-9 a -6,5",2,IF(AZ210="-6","NORMA",IF(AZ210="-5,5 a -3",3,IF(AZ210="-2,5 a 0",4,IF(AZ210="0,5 a 3",5,IF(AZ210="3,5 a 6",6,""))))))))</f>
        <v>1</v>
      </c>
      <c r="BB210" s="9" t="n">
        <v>0</v>
      </c>
      <c r="BC210" s="10" t="str">
        <f aca="false" t="array" ref="BC210">IF(BB210="","",_xlfn.IFS(AND(BB210&gt;=0,BB210&lt;=2),"0 a 2",AND(BB210&gt;=2.5,BB210&lt;=4.5),"2,5 a 4,5",AND(BB210&gt;=5,BB210&lt;=7),"5 a 7",AND(BB210&gt;=7.5,BB210&lt;=9.5),"7,5 a 9,5",AND(BB210&gt;=10,BB210&lt;=12),"10 a 12",AND(BB210&gt;=12.5,BB210&lt;=14.5),"12,5 a 14,5",BB210=15,"15",AND(BB210&gt;=15.5,BB210&lt;=17.5),"15,5 a 17,5",AND(BB210&gt;=18,BB210&lt;=20),"18 a 20",AND(BB210&gt;=20.5,BB210&lt;=22.5),"20,5 a 22,5",AND(BB210&gt;=23,BB210&lt;=25),"23 a 25",TRUE(),"Fuera de rango"))</f>
        <v>0 a 2</v>
      </c>
      <c r="BD210" s="11" t="n">
        <f aca="false" t="array" ref="BD210">IF(BC210="","",_xlfn.IFS(BC210="0 a 2",1,BC210="2,5 a 4,5",2,BC210="5 a 7",3,BC210="7,5 a 9,5",4,BC210="10 a 12",5,BC210="12,5 a 14,5",6,BC210="15","NORMA",BC210="15,5 a 17,5",7,BC210="18 a 20",8,BC210="20,5 a 22,5",9,BC210="23 a 25",10,TRUE(),"Fuera de rango"))</f>
        <v>1</v>
      </c>
      <c r="BE210" s="9" t="n">
        <v>14</v>
      </c>
      <c r="BF210" s="10" t="str">
        <f aca="false">IF(BE210="","",IF(AND(BE210&gt;=-20,BE210&lt;=-10),"-20 a -10",IF(AND(BE210&gt;=-9.5,BE210&lt;=0.5),"-9,5 a 0,5",IF(AND(BE210&gt;=1,BE210&lt;=11),"1 a 11",IF(AND(BE210&gt;=11.5,BE210&lt;=20.5),"11,5 a 20,5",IF(BE210=21,"21",IF(AND(BE210&gt;=21.5,BE210&lt;=31.5),"21,5 a 31,5",IF(AND(BE210&gt;=32,BE210&lt;=42),"32 a 42","Fuera de rango"))))))))</f>
        <v>11,5 a 20,5</v>
      </c>
      <c r="BG210" s="11" t="n">
        <f aca="false">IF(BF210="","",IF(BF210="-20 a -10",1,IF(BF210="-9,5 a 0,5",2,IF(BF210="1 a 11",3,IF(BF210="11,5 a 20,5",4,IF(BF210="21","NORMA",IF(BF210="21,5 a 31,5",5,IF(BF210="32 a 42",6,""))))))))</f>
        <v>4</v>
      </c>
      <c r="BH210" s="9" t="n">
        <v>8</v>
      </c>
      <c r="BI210" s="10" t="str">
        <f aca="false">IF(BH210="","",IF(AND(BH210&gt;=-20,BH210&lt;=-15),"-20 a -15",IF(AND(BH210&gt;=-14.5,BH210&lt;=-9.5),"-14,5 a -9,5",IF(AND(BH210&gt;=-9,BH210&lt;=-4),"-9 a -4",IF(AND(BH210&gt;=-3.5,BH210&lt;=2.5),"-3,5 a 2,5",IF(AND(BH210&gt;=3,BH210&lt;=8),"3 a 8",IF(AND(BH210&gt;=8.5,BH210&lt;=14.5),"8,5 a 14,5",IF(BH210=15,"15",IF(AND(BH210&gt;=15.5,BH210&lt;=20.5),"15,5 a 20,5",IF(AND(BH210&gt;=21,BH210&lt;=26),"21 a 26","Fuera de rango"))))))))))</f>
        <v>3 a 8</v>
      </c>
      <c r="BJ210" s="11" t="n">
        <f aca="false">IF(BI210="","",IF(BI210="-20 a -15",1,IF(BI210="-14,5 a -9,5",2,IF(BI210="-9 a -4",3,IF(BI210="-3,5 a 2,5",4,IF(BI210="3 a 8",5,IF(BI210="8,5 a 14,5",6,IF(BI210="15","NORMA",IF(BI210="15,5 a 20,5",7,IF(BI210="21 a 26",8,IF(BI210="26,5 a 31,5",9,"")))))))))))</f>
        <v>5</v>
      </c>
      <c r="BK210" s="9" t="n">
        <v>0</v>
      </c>
      <c r="BL210" s="10" t="str">
        <f aca="false">IF(BK210="","",IF(AND(BK210&gt;=0,BK210&lt;=2),"0 - 2",IF(AND(BK210&gt;=2.5,BK210&lt;=4.5),"2,5 - 4,5",IF(AND(BK210&gt;=5,BK210&lt;=7),"5 - 7",IF(AND(BK210&gt;=7.5,BK210&lt;=9.5),"7,5 - 9,5",IF(AND(BK210&gt;=10,BK210&lt;=12),"10 - 12",IF(AND(BK210&gt;=12.5,BK210&lt;=13.5),"12,5 - 13,5",IF(BK210=14,"14",IF(AND(BK210&gt;=14.5,BK210&lt;=16.5),"14,5 - 16,5",IF(AND(BK210&gt;=17,BK210&lt;=19),"17 - 19",IF(AND(BK210&gt;=19.5,BK210&lt;=21.5),"19,5 - 21,5",IF(AND(BK210&gt;=22,BK210&lt;=24),"22 - 24",IF(AND(BK210&gt;=24.5,BK210&lt;=26.5),"24,5 - 26,5",IF(AND(BK210&gt;=27,BK210&lt;=29),"27 - 29",IF(AND(BK210&gt;=29.5,BK210&lt;=30),"29,5 - 30","Fuera de rango")))))))))))))))</f>
        <v>0 - 2</v>
      </c>
      <c r="BM210" s="11" t="n">
        <f aca="false">IF(BL210="","",IF(BL210="0 - 2",1,IF(BL210="2,5 - 4,5",2,IF(BL210="5 - 7",3,IF(BL210="7,5 - 9,5",4,IF(BL210="10 - 12",5,IF(BL210="12,5 - 13,5",6,IF(BL210="14","NORMA",IF(BL210="14,5 - 16,5",7,IF(BL210="17 - 19",8,IF(BL210="19,5 - 21,5",9,IF(BL210="22 - 24",10,IF(BL210="24,5 - 26,5",11,IF(BL210="27 - 29",12,IF(BL210="29,5 - 30",13,"")))))))))))))))</f>
        <v>1</v>
      </c>
      <c r="BN210" s="9" t="n">
        <v>20</v>
      </c>
      <c r="BO210" s="10" t="str">
        <f aca="false">IF(BN210="","",IF(AND(BN210&gt;=-20,BN210&lt;=-10),"-20 a -10",IF(AND(BN210&gt;=-9.5,BN210&lt;=0.5),"-9,5 a 0,5",IF(AND(BN210&gt;=1,BN210&lt;=11),"1 a 11",IF(AND(BN210&gt;=11.5,BN210&lt;=21.5),"11,5 a 21,5",IF(BN210=22,"22",IF(AND(BN210&gt;=22.5,BN210&lt;=32.5),"22,5 a 32,5",IF(AND(BN210&gt;=33,BN210&lt;=43),"33 a 43","Fuera de rango"))))))))</f>
        <v>11,5 a 21,5</v>
      </c>
      <c r="BP210" s="11" t="n">
        <f aca="false">IF(BO210="","",IF(BO210="-20 a -10",1,IF(BO210="-9,5 a 0,5",2,IF(BO210="1 a 11",3,IF(BO210="11,5 a 21,5",4,IF(BO210="22","NORMA",IF(BO210="22,5 a 32,5",5,IF(BO210="33 a 43",6,""))))))))</f>
        <v>4</v>
      </c>
      <c r="BQ210" s="9" t="n">
        <v>14</v>
      </c>
      <c r="BR210" s="10" t="str">
        <f aca="false">IF(BQ210="","",IF(AND(BQ210&gt;=-20,BQ210&lt;=-15),"-20 a -15",IF(AND(BQ210&gt;=-14.5,BQ210&lt;=-9.5),"-14,5 a -9,5",IF(AND(BQ210&gt;=-9,BQ210&lt;=-4),"-9 a -4",IF(AND(BQ210&gt;=-3.5,BQ210&lt;=2.5),"-3,5 a 2,5",IF(AND(BQ210&gt;=3,BQ210&lt;=8),"3 a 8",IF(AND(BQ210&gt;=8.5,BQ210&lt;=13.5),"8,5 a 13,5",IF(AND(BQ210&gt;=14,BQ210&lt;=17.5),"14 a 17,5",IF(BQ210=18,"18",IF(AND(BQ210&gt;=18.5,BQ210&lt;=23.5),"18,5 a 23,5",IF(AND(BQ210&gt;=24,BQ210&lt;=29),"24 a 29",IF(AND(BQ210&gt;=29.5,BQ210&lt;=34.5),"29,5 a 34,5",IF(AND(BQ210&gt;=35,BQ210&lt;=40),"35 a 40","Fuera de rango")))))))))))))</f>
        <v>14 a 17,5</v>
      </c>
      <c r="BS210" s="11" t="n">
        <f aca="false">IF(BR210="","",IF(BR210="-20 a -15",1,IF(BR210="-14,5 a -9,5",2,IF(BR210="-9 a -4",3,IF(BR210="-3,5 a 2,5",4,IF(BR210="3 a 8",5,IF(BR210="8,5 a 13,5",6,IF(BR210="14 a 17,5",7,IF(BR210="18","NORMA",IF(BR210="18,5 a 23,5",8,IF(BR210="24 a 29",9,IF(BR210="29,5 a 34,5",10,IF(BR210="35 a 40",11,"")))))))))))))</f>
        <v>7</v>
      </c>
      <c r="BT210" s="9" t="n">
        <v>2</v>
      </c>
      <c r="BU210" s="10" t="str">
        <f aca="false">IF(BT210="","",IF(AND(BT210&gt;=-20,BT210&lt;=-18),"-20 a -18",IF(AND(BT210&gt;=-17.5,BT210&lt;=-15.5),"-17,5 a -15,5",IF(AND(BT210&gt;=-15,BT210&lt;=-13),"-15 a -13",IF(AND(BT210&gt;=-12.5,BT210&lt;=-10.5),"-12,5 a -10,5",IF(AND(BT210&gt;=-10,BT210&lt;=-8),"-10 a -8",IF(AND(BT210&gt;=-7.5,BT210&lt;=-5.5),"-7,5 a -5,5",IF(AND(BT210&gt;=-5,BT210&lt;=-3),"-5 a -3",IF(AND(BT210&gt;=-2.5,BT210&lt;=-0.5),"-2,5 a -0,5",IF(BT210=0,"0",IF(AND(BT210&gt;=0.5,BT210&lt;=2.5),"0,5 a 2,5",IF(AND(BT210&gt;=3,BT210&lt;=5),"3 a 5",IF(AND(BT210&gt;=5.5,BT210&lt;=7.5),"5,5 a 7,5",IF(AND(BT210&gt;=8,BT210&lt;=10),"8 a 10",IF(AND(BT210&gt;=10.5,BT210&lt;=12.5),"10,5 a 12,5",IF(AND(BT210&gt;=13,BT210&lt;=15),"13 a 15",IF(AND(BT210&gt;=15.5,BT210&lt;=17.5),"15,5 a 17,5",IF(AND(BT210&gt;=18,BT210&lt;=20),"18 a 20","Fuera de rango"))))))))))))))))))</f>
        <v>0,5 a 2,5</v>
      </c>
      <c r="BV210" s="11" t="n">
        <f aca="false">IF(BT210="","",IF(BT210=0,"NORMA",IF(AND(BT210&gt;=-20,BT210&lt;=-18),2,IF(AND(BT210&gt;=-17.5,BT210&lt;=-15.5),2,IF(AND(BT210&gt;=-15,BT210&lt;=-13),3,IF(AND(BT210&gt;=-12.5,BT210&lt;=-10.5),4,IF(AND(BT210&gt;=-10,BT210&lt;=-8),5,IF(AND(BT210&gt;=-7.5,BT210&lt;=-5.5),6,IF(AND(BT210&gt;=-5,BT210&lt;=-3),7,IF(AND(BT210&gt;=-2.5,BT210&lt;=-0.5),8,IF(AND(BT210&gt;=0.5,BT210&lt;=2.5),9,IF(AND(BT210&gt;=3,BT210&lt;=5),10,IF(AND(BT210&gt;=5.5,BT210&lt;=7.5),11,IF(AND(BT210&gt;=8,BT210&lt;=10),12,IF(AND(BT210&gt;=10.5,BT210&lt;=12.5),13,IF(AND(BT210&gt;=13,BT210&lt;=15),14,IF(AND(BT210&gt;=15.5,BT210&lt;=17.5),15,IF(AND(BT210&gt;=18,BT210&lt;=20),16,"Fuera de rango"))))))))))))))))))</f>
        <v>9</v>
      </c>
      <c r="BW210" s="9" t="n">
        <v>-5.25</v>
      </c>
      <c r="BX210" s="10" t="n">
        <f aca="false">18.5- (0.3*H210)</f>
        <v>14.3</v>
      </c>
      <c r="BY210" s="10" t="n">
        <f aca="false">(BW210)-(BX210)</f>
        <v>-19.55</v>
      </c>
      <c r="BZ210" s="10" t="str">
        <f aca="false">IF(BY210="","",IF(BY210&lt;-27.5,"De -30 a -28",IF(BY210&lt;-25,"De -27,5 a -25,5",IF(BY210&lt;-22.5,"De -25 a -23",IF(BY210&lt;-20,"De -22,5 a -20,5",IF(BY210&lt;-17.5,"De -20 a -18",IF(BY210&lt;-15,"De -17,5 a -15,5",IF(BY210&lt;-12.5,"De -15 a -13",IF(BY210&lt;-10,"De -12,5 a -10,5",IF(BY210&lt;-7.5,"De -10 a -8",IF(BY210&lt;-5,"De -7,5 a -5,5",IF(BY210&lt;-2.5,"De -5 a -3",IF(BY210&lt;0,"De -2,5 a -0,5",IF(BY210&lt;2.5,"De 0 a 2",IF(BY210&lt;5,"De 2,5 a 4,5",IF(BY210&lt;7.5,"De 5 a 7",IF(BY210&lt;10,"De 7,5 a 9,5",IF(BY210&lt;12.5,"De 10 a 12",IF(BY210&lt;15,"De 12,5 a 14,5",IF(BY210&lt;17.5,"De 15 a 17",IF(BY210&lt;20,"De 17,5 a 19,5",IF(BY210&lt;22.5,"De 20 a 22",IF(BY210&lt;25,"De 22,5 a 24,5",IF(BY210&lt;27.5,"De 25 a 27","De 27,5 a 30"))))))))))))))))))))))))</f>
        <v>De -20 a -18</v>
      </c>
      <c r="CA210" s="12" t="n">
        <f aca="false">IF(BY210="","",IF(BY210&lt;=-28,1,IF(BY210&lt;=-25.5,2,IF(BY210&lt;=-23,3,IF(BY210&lt;=-20.5,4,IF(BY210&lt;=-18,5,IF(BY210&lt;=-15.5,6,IF(BY210&lt;=-13,7,IF(BY210&lt;=-10.5,8,IF(BY210&lt;=-8,9,IF(BY210&lt;=-5.5,10,IF(BY210&lt;=-3,11,IF(BY210&lt;=-0.5,12,IF(BY210&lt;=2,13,IF(BY210&lt;=4.5,14,IF(BY210&lt;=7,15,IF(BY210&lt;=9.5,16,IF(BY210&lt;=12,17,IF(BY210&lt;=14.5,18,IF(BY210&lt;=17,19,IF(BY210&lt;=19.5,20,IF(BY210&lt;=22,21,IF(BY210&lt;=24.5,22,IF(BY210&lt;=27,23,IF(BY210&lt;=30,24,"Fuera de rango")))))))))))))))))))))))))</f>
        <v>5</v>
      </c>
      <c r="CB210" s="9" t="n">
        <v>-5.25</v>
      </c>
      <c r="CC210" s="10" t="n">
        <f aca="false">18.5- (0.3*H210)</f>
        <v>14.3</v>
      </c>
      <c r="CD210" s="10" t="n">
        <f aca="false">(CB210)-(CC210)</f>
        <v>-19.55</v>
      </c>
      <c r="CE210" s="10" t="str">
        <f aca="false">IF(CD210="","",IF(CD210&lt;-27.5,"De -30 a -28",IF(CD210&lt;-25,"De -27,5 a -25,5",IF(CD210&lt;-22.5,"De -25 a -23",IF(CD210&lt;-20,"De -22,5 a -20,5",IF(CD210&lt;-17.5,"De -20 a -18",IF(CD210&lt;-15,"De -17,5 a -15,5",IF(CD210&lt;-12.5,"De -15 a -13",IF(CD210&lt;-10,"De -12,5 a -10,5",IF(CD210&lt;-7.5,"De -10 a -8",IF(CD210&lt;-5,"De -7,5 a -5,5",IF(CD210&lt;-2.5,"De -5 a -3",IF(CD210&lt;0,"De -2,5 a -0,5",IF(CD210&lt;=2,"De 0 a 2",IF(CD210&lt;=4.5,"De 2,5 a 4,5",IF(CD210&lt;=7,"De 5 a 7",IF(CD210&lt;=9.5,"De 7,5 a 9,5",IF(CD210&lt;=12,"De 10 a 12",IF(CD210&lt;=14.5,"De 12,5 a 14,5",IF(CD210&lt;=17,"De 15 a 17",IF(CD210&lt;=19.5,"De 17,5 a 19,5",IF(CD210&lt;=22,"De 20 a 22",IF(CD210&lt;=24.5,"De 22,5 a 24,5",IF(CD210&lt;=27,"De 25 a 27","De 27,5 a 30"))))))))))))))))))))))))</f>
        <v>De -20 a -18</v>
      </c>
      <c r="CF210" s="12" t="n">
        <f aca="false">IF(CD210="","",IF(CD210&lt;-27.5,1,IF(CD210&lt;-25,2,IF(CD210&lt;-22.5,3,IF(CD210&lt;-20,4,IF(CD210&lt;-17.5,5,IF(CD210&lt;-15,6,IF(CD210&lt;-12.5,7,IF(CD210&lt;-10,8,IF(CD210&lt;-7.5,9,IF(CD210&lt;-5,10,IF(CD210&lt;-2.5,11,IF(CD210&lt;0,12,IF(CD210&lt;2.5,13,IF(CD210&lt;5,14,IF(CD210&lt;7.5,15,IF(CD210&lt;10,16,IF(CD210&lt;12.5,17,IF(CD210&lt;15,18,IF(CD210&lt;17.5,19,IF(CD210&lt;20,20,IF(CD210&lt;22.5,21,IF(CD210&lt;25,22,IF(CD210&lt;27.5,23,24))))))))))))))))))))))))</f>
        <v>5</v>
      </c>
      <c r="CG210" s="9" t="n">
        <v>-2.75</v>
      </c>
      <c r="CH210" s="10" t="str">
        <f aca="false">IF(CG210="","",IF(AND(CG210&gt;=-10,CG210&lt;=-9.5),"-10 a -9,5",IF(AND(CG210&gt;-9.5,CG210&lt;=-8.5),"-9 a -8,5",IF(AND(CG210&gt;-8.5,CG210&lt;=-7.5),"-8 a -7,5",IF(AND(CG210&gt;-7.5,CG210&lt;=-6.5),"-7 a -6,5",IF(AND(CG210&gt;-6.5,CG210&lt;=-5.5),"-6 a -5,5",IF(AND(CG210&gt;-5.5,CG210&lt;=-4.5),"-5 a -4,5",IF(AND(CG210&gt;-4.5,CG210&lt;=-3.5),"-4 a -3,5",IF(AND(CG210&gt;-3.5,CG210&lt;=-2.5),"-3 a -2,5",IF(CG210=-2.25,"-2,25",IF(AND(CG210&gt;-2.5,CG210&lt;=-1.5),"-2 a -1,5",IF(AND(CG210&gt;-1.5,CG210&lt;=-0.5),"-1 a -0,5",IF(AND(CG210&gt;-0.5,CG210&lt;=0.5),"0 a 0,5",IF(AND(CG210&gt;0.5,CG210&lt;=1.5),"1 a 1,5",IF(AND(CG210&gt;1.5,CG210&lt;=2.5),"2 a 2,5",IF(AND(CG210&gt;2.5,CG210&lt;=3.5),"3 a 3,5",IF(AND(CG210&gt;3.5,CG210&lt;=4.5),"4 a 4,5",IF(AND(CG210&gt;4.5,CG210&lt;=5.5),"5 a 5,5",IF(AND(CG210&gt;5.5,CG210&lt;=6.5),"6 a 6,5",IF(AND(CG210&gt;6.5,CG210&lt;=7.5),"7 a 7,5",IF(AND(CG210&gt;7.5,CG210&lt;=8.5),"8 a 8,5",IF(AND(CG210&gt;8.5,CG210&lt;=9.5),"9 a 9,5",IF(CG210&gt;=10,"10","Fuera de rango")))))))))))))))))))))))</f>
        <v>-3 a -2,5</v>
      </c>
      <c r="CI210" s="11" t="n">
        <f aca="false">IF(CG210="","",IF(CG210=-2.25,"NORMA",IF(CG210&lt;=-9.5,1,IF(CG210&lt;=-8.5,2,IF(CG210&lt;=-7.5,3,IF(CG210&lt;=-6.5,4,IF(CG210&lt;=-5.5,5,IF(CG210&lt;=-4.5,6,IF(CG210&lt;=-3.5,7,IF(CG210&lt;=-2.5,8,IF(CG210&lt;=-1.5,9,IF(CG210&lt;=-0.5,10,IF(CG210&lt;=0.5,11,IF(CG210&lt;=1.5,12,IF(CG210&lt;=2.5,13,IF(CG210&lt;=3.5,14,IF(CG210&lt;=4.5,15,IF(CG210&lt;=5.5,16,IF(CG210&lt;=6.5,17,IF(CG210&lt;=7.5,18,IF(CG210&lt;=8.5,19,IF(CG210&lt;=9.5,20,IF(CG210=10,21,"Fuera de rango")))))))))))))))))))))))</f>
        <v>8</v>
      </c>
      <c r="CJ210" s="9" t="n">
        <v>2.25</v>
      </c>
      <c r="CK210" s="10" t="str">
        <f aca="false">IF(CJ210="","",IF(AND(CJ210&gt;=-6,CJ210&lt;=-5.5),"-6 a -5,5",IF(AND(CJ210&gt;-5.5,CJ210&lt;=-4.5),"-5 a -4,5",IF(AND(CJ210&gt;-4.5,CJ210&lt;=-3.5),"-4 a -3,5",IF(AND(CJ210&gt;-3.5,CJ210&lt;=-2.5),"-3 a -2,5",IF(AND(CJ210&gt;-2.5,CJ210&lt;=-1.5),"-2 a -1,5",IF(AND(CJ210&gt;-1.5,CJ210&lt;=-0.5),"-1 a -0,5",IF(AND(CJ210&gt;-0.5,CJ210&lt;=0.5),"0 a 0,5",IF(AND(CJ210&gt;0.5,CJ210&lt;=1.5),"1 a 1,5",IF(AND(CJ210&gt;1.5,CJ210&lt;2.5),"2",IF(AND(CJ210&gt;=2.5,CJ210&lt;=3),"2,5 a 3",IF(AND(CJ210&gt;3,CJ210&lt;=4),"3,5 a 4",IF(AND(CJ210&gt;4,CJ210&lt;=5),"4,5 a 5",IF(AND(CJ210&gt;5,CJ210&lt;=6),"5,5 a 6",IF(AND(CJ210&gt;6,CJ210&lt;=7),"6,5 a 7",IF(AND(CJ210&gt;7,CJ210&lt;=8),"7,5 a 8",IF(AND(CJ210&gt;8,CJ210&lt;=9.5),"8,5 a 9,5",IF(CJ210=10,"10","Fuera de rango"))))))))))))))))))</f>
        <v>2</v>
      </c>
      <c r="CL210" s="11" t="str">
        <f aca="false">IF(CK210="","",IF(OR(CK210="-6 a -5,5",CK210="-6 - -5,5"),1,IF(OR(CK210="-5 a -4,5",CK210="-5 - -4,5"),2,IF(OR(CK210="-4 a -3,5",CK210="-4 - -3,5"),3,IF(OR(CK210="-3 a -2,5",CK210="-3 - -2,5"),4,IF(OR(CK210="-2 a -1,5",CK210="-2 - -1,5"),5,IF(OR(CK210="-1 a -0,5",CK210="-1 - -0,5"),6,IF(OR(CK210="0 a 0,5",CK210="0 - 0,5"),7,IF(OR(CK210="1 a 1,5",CK210="1 - 1,5"),8,IF(CK210="2","NORMA",IF(OR(CK210="2,5 a 3",CK210="2,5 - 3"),9,IF(OR(CK210="3,5 a 4",CK210="3,5 - 4"),10,IF(OR(CK210="4,5 a 5",CK210="4,5 - 5"),11,IF(OR(CK210="5,5 a 6",CK210="5,5 - 6"),12,IF(OR(CK210="6,5 a 7",CK210="6,5 - 7"),13,IF(OR(CK210="7,5 a 8",CK210="7,5 - 8"),14,IF(OR(CK210="8,5 a 9",CK210="8,5 - 9,5",CK210="9 a 9,5"),15,IF(CK210="10",15,IF(OR(CK210="0,5 a 1",CK210="0,5 - 1"),7,"Fuera de rango")))))))))))))))))))</f>
        <v>NORMA</v>
      </c>
      <c r="CM210" s="10" t="n">
        <v>0</v>
      </c>
      <c r="CN210" s="10" t="str">
        <f aca="false">IF(CM210=0,"0", " ")</f>
        <v>0</v>
      </c>
      <c r="CO210" s="10" t="str">
        <f aca="false">IF(CM210&gt;0,"EME"," ")</f>
        <v> </v>
      </c>
      <c r="CP210" s="10" t="n">
        <v>0</v>
      </c>
      <c r="CQ210" s="10" t="str">
        <f aca="false">IF(CP210&gt;0,"0", " ")</f>
        <v> </v>
      </c>
      <c r="CR210" s="10" t="str">
        <f aca="false">IF(CP210&gt;0,"EME"," ")</f>
        <v> </v>
      </c>
      <c r="CS210" s="9" t="n">
        <v>0</v>
      </c>
      <c r="CT210" s="10" t="str">
        <f aca="false">IF(CS210&gt;0,"1", " ")</f>
        <v> </v>
      </c>
      <c r="CU210" s="10" t="str">
        <f aca="false">IF(CS210&gt;0,"HIP"," ")</f>
        <v> </v>
      </c>
      <c r="CV210" s="9" t="n">
        <v>0</v>
      </c>
      <c r="CW210" s="10" t="str">
        <f aca="false">IF(CV210&gt;0,"1", " ")</f>
        <v> </v>
      </c>
      <c r="CX210" s="10" t="str">
        <f aca="false">IF(CV210&gt;0,"HIP"," ")</f>
        <v> </v>
      </c>
      <c r="CY210" s="9" t="n">
        <v>-1.5</v>
      </c>
      <c r="CZ210" s="11" t="str">
        <f aca="false">IF(CY210&lt;0,"2"," ")</f>
        <v>2</v>
      </c>
      <c r="DA210" s="11" t="str">
        <f aca="false">IF(CY210&lt;0,"MIO"," ")</f>
        <v>MIO</v>
      </c>
      <c r="DB210" s="9" t="n">
        <v>-2</v>
      </c>
      <c r="DC210" s="11" t="str">
        <f aca="false">IF(DB210&lt;0,"2"," ")</f>
        <v>2</v>
      </c>
      <c r="DD210" s="11" t="str">
        <f aca="false">IF(DB210&lt;0,"MIO"," ")</f>
        <v>MIO</v>
      </c>
      <c r="DE210" s="9" t="n">
        <v>-0.5</v>
      </c>
      <c r="DF210" s="11" t="str">
        <f aca="false">IF(DE210&lt;0,"3"," ")</f>
        <v>3</v>
      </c>
      <c r="DG210" s="11" t="str">
        <f aca="false">IF(DE210&lt;0,"AST"," ")</f>
        <v>AST</v>
      </c>
      <c r="DH210" s="9" t="n">
        <v>-0.5</v>
      </c>
      <c r="DI210" s="11" t="str">
        <f aca="false">IF(DH210&lt;0,"3"," ")</f>
        <v>3</v>
      </c>
      <c r="DJ210" s="11" t="str">
        <f aca="false">IF(DH210&lt;0,"AST"," ")</f>
        <v>AST</v>
      </c>
      <c r="DK210" s="9" t="n">
        <v>0</v>
      </c>
      <c r="DL210" s="10" t="str">
        <f aca="false">IF(DK210&gt;0,"4"," ")</f>
        <v> </v>
      </c>
      <c r="DM210" s="10" t="str">
        <f aca="false">IF(DK210&gt;0,"PRE"," ")</f>
        <v> </v>
      </c>
      <c r="DN210" s="9" t="n">
        <v>0</v>
      </c>
      <c r="DO210" s="10" t="str">
        <f aca="false">IF(DN210&gt;0,"4"," ")</f>
        <v> </v>
      </c>
      <c r="DP210" s="10" t="str">
        <f aca="false">IF(DN210&gt;0,"PRE"," ")</f>
        <v> </v>
      </c>
      <c r="DQ210" s="12" t="n">
        <v>2</v>
      </c>
      <c r="DR210" s="12" t="n">
        <v>2</v>
      </c>
      <c r="DS210" s="12" t="str">
        <f aca="false">CONCATENATE(CO210,CU210,DA210,DG210,DM210)</f>
        <v>  MIOAST </v>
      </c>
      <c r="DT210" s="10" t="str">
        <f aca="false" t="array" ref="DT210">_xlfn.IFS(DS210="EME    ","0", DS210=" HIP   ","1", DS210="  MIO  ","2", DS210="   AST ","3", DS210="    PRE","4", DS210="EME   PRE","5", DS210=" HIP  PRE","6", DS210=" HIP AST ","7", DS210="  MIO PRE","8", DS210="  MIOAST ","9", DS210="   ASTPRE","10",DS210=" HIP ASTPRE","11", DS210="  MIOASTPRE","12", DS210="     ","0")</f>
        <v>9</v>
      </c>
      <c r="DU210" s="1" t="s">
        <v>154</v>
      </c>
      <c r="DV210" s="1" t="str">
        <f aca="false" t="array" ref="DV210">_xlfn.IFS(DU210="SI","2", DU210="NO","1")</f>
        <v>1</v>
      </c>
      <c r="DW210" s="10" t="n">
        <v>0</v>
      </c>
      <c r="DX210" s="11" t="str">
        <f aca="false">IF(DW210=0,"1","2")</f>
        <v>1</v>
      </c>
      <c r="DY210" s="11" t="str">
        <f aca="false" t="array" ref="DY210">_xlfn.IFS(DW210=0,"0", DW210=0.25, "1", DW210=0.5,"2", DW210=0.75,"3", DW210=1,"4",DW210=1.25,"5", DW210=1.5,"6", DW210=1.75,"7", DW210=2,"8")</f>
        <v>0</v>
      </c>
      <c r="DZ210" s="10" t="n">
        <v>0</v>
      </c>
      <c r="EA210" s="11" t="str">
        <f aca="false">IF(DZ210=0,"1","2")</f>
        <v>1</v>
      </c>
      <c r="EB210" s="11" t="str">
        <f aca="false" t="array" ref="EB210">_xlfn.IFS(DZ210=0,"0", DZ210=0.25, "1", DZ210=0.5,"2", DZ210=0.75,"3", DZ210=1,"4",DZ210=1.25,"5", DZ210=1.5,"6", DZ210=1.75,"7", DZ210=2,"8")</f>
        <v>0</v>
      </c>
      <c r="EC210" s="10" t="n">
        <v>0</v>
      </c>
      <c r="ED210" s="10" t="str">
        <f aca="false">IF(EC210=0,"1","2")</f>
        <v>1</v>
      </c>
      <c r="EE210" s="11" t="str">
        <f aca="false" t="array" ref="EE210">_xlfn.IFS(EC210=0,"0", EC210=-0.25, "1", EC210=-0.5,"2", EC210=-0.75,"3", EC210=-1,"4",EC210=-1.25,"5", EC210=-1.5,"6", EC210=-1.75,"7", EC210=-2,"8", EC210=-2.25,"9",EC210=-2.5,"10", EC210=-2.75,"11", EC210=-3,"12", EC210=-3.25,"13", EC210=-3.5,"14", EC210=-3.75,"15",EC210=-4,"16")</f>
        <v>0</v>
      </c>
      <c r="EF210" s="10" t="n">
        <v>-0.5</v>
      </c>
      <c r="EG210" s="10" t="str">
        <f aca="false">IF(EF210=0,"1","2")</f>
        <v>2</v>
      </c>
      <c r="EH210" s="11" t="str">
        <f aca="false" t="array" ref="EH210">_xlfn.IFS(EF210=0,"0", EF210=-0.25, "1", EF210=-0.5,"2", EF210=-0.75,"3", EF210=-1,"4",EF210=-1.25,"5", EF210=-1.5,"6", EF210=-1.75,"7", EF210=-2,"8", EF210=-2.25,"9",EF210=-2.5,"10", EF210=-2.75,"11", EF210=-3,"12", EF210=-3.25,"13", EF210=-3.5,"14", EF210=-3.75,"15",EF210=-4,"16")</f>
        <v>2</v>
      </c>
      <c r="EI210" s="10" t="n">
        <v>0</v>
      </c>
      <c r="EJ210" s="11" t="str">
        <f aca="false">IF(EI210=0,"1","2")</f>
        <v>1</v>
      </c>
      <c r="EK210" s="11" t="str">
        <f aca="false" t="array" ref="EK210">_xlfn.IFS(EI210=0,"0", EI210=-0.25, "1", EI210=-0.5,"2", EI210=-0.75,"3", EI210=-1,"4",EI210=-1.25,"5", EI210=-1.5,"6", EI210=-1.75,"7", EI210=-2,"8", EI210=-2.25,"9", EI210=-2.25,"9",EI210=-2.5,"10", EI210=-2.75,"11", EI210=-3,"12", EI210=-3.25,"13", EI210=-3.5,"14", EI210=-3.75,"15",EI210=-4,"16", EI210=0.25, "17", EI210=0.5, "18")</f>
        <v>0</v>
      </c>
      <c r="EL210" s="10" t="n">
        <v>0</v>
      </c>
      <c r="EM210" s="11" t="str">
        <f aca="false">IF(EL210=0,"1","2")</f>
        <v>1</v>
      </c>
      <c r="EN210" s="11" t="str">
        <f aca="false" t="array" ref="EN210">_xlfn.IFS(EL210=0.25,"17",EL210=0.5,"18", EL210=0,"0", EL210=-0.25, "1", EL210=-0.5,"2", EL210=-0.75,"3", EL210=-1,"4",EL210=-1.25,"5", EL210=-1.5,"6", EL210=-1.75,"7", EL210=-2,"8",EL210= -2.25,"9",EL210=-2.5,"10",EL210= -2.75,"11",EL210= -3,"12",EL210= -3.25,"13",EL210= -3.5,"14",EL210= -3.75,"15",EL210=-4,"16")</f>
        <v>0</v>
      </c>
      <c r="EO210" s="10" t="n">
        <v>0</v>
      </c>
      <c r="EP210" s="11" t="str">
        <f aca="false">IF(EO210=0,"1","2")</f>
        <v>1</v>
      </c>
      <c r="EQ210" s="11" t="str">
        <f aca="false" t="array" ref="EQ210">_xlfn.IFS(EO210=0,"0", EO210=0.25, "1", EO210=0.5,"2", EO210=0.75,"3", EO210=1,"4",EO210=1.25,"5", EO210=1.5,"6", EO210=1.75,"7", EO210=2,"8", EO210=2.25,"9", EO210=2.25,"9",EO210=2.5,"10", EO210=2.75,"11", EO210=3,"12", EO210=3.25,"13", EO210=3.5,"14", EO210=3.75,"15",EO210=4,"16", EO210=-0.25, "17", bq=-0.5, "18")</f>
        <v>0</v>
      </c>
      <c r="ER210" s="10" t="n">
        <v>0</v>
      </c>
      <c r="ES210" s="11" t="str">
        <f aca="false">IF(ER210=0,"1","2")</f>
        <v>1</v>
      </c>
      <c r="ET210" s="11" t="str">
        <f aca="false" t="array" ref="ET210">_xlfn.IFS(ER210=0,"0", ER210=0.25, "1", ER210=0.5,"2", ER210=0.75,"3", ER210=1,"4",ER210=1.25,"5", ER210=1.5,"6", ER210=1.75,"7", ER210=2,"8", ER210=2.25,"9", ER210=2.25,"9",ER210=2.5,"10", ER210=2.75,"11", ER210=3,"12", ER210=3.25,"13", ER210=3.5,"14", ER210=3.75,"15",ER210=4,"16", ER210=-0.25, "17", bq=-0.5, "18")</f>
        <v>0</v>
      </c>
      <c r="EU210" s="13" t="n">
        <v>12</v>
      </c>
      <c r="EV210" s="14" t="str">
        <f aca="false">VLOOKUP(EU210,LEYENDA!$G$2:$H$8,2,TRUE())</f>
        <v>6-12</v>
      </c>
      <c r="EW210" s="14" t="str">
        <f aca="false" t="array" ref="EW210">_xlfn.IFS(EV210="0-5","1", EV210="6-12","2", EV210="13-18","3", EV210="19-24","4", EV210="25-36","5", EV210="37-48","6", EV210="49-60","7")</f>
        <v>2</v>
      </c>
    </row>
    <row r="211" customFormat="false" ht="13.5" hidden="false" customHeight="false" outlineLevel="0" collapsed="false">
      <c r="A211" s="1" t="n">
        <v>63</v>
      </c>
      <c r="B211" s="32" t="n">
        <v>6</v>
      </c>
      <c r="C211" s="33" t="n">
        <v>40168</v>
      </c>
      <c r="D211" s="6"/>
      <c r="E211" s="5" t="str">
        <f aca="false">VLOOKUP(A211,'286'!$A$3:$J$600,10,FALSE())</f>
        <v>CISNEROS RIVERO, CARLOTA</v>
      </c>
      <c r="F211" s="4" t="str">
        <f aca="false">VLOOKUP(A211,'286'!$A$3:$I$1768,3,FALSE())</f>
        <v>CISRICAR</v>
      </c>
      <c r="G211" s="6" t="n">
        <f aca="false">VLOOKUP(A211,'286'!$A$3:$I$1768,4,FALSE())</f>
        <v>34449</v>
      </c>
      <c r="H211" s="7" t="n">
        <f aca="false">YEAR(C211)-YEAR(G211)</f>
        <v>15</v>
      </c>
      <c r="I211" s="1" t="str">
        <f aca="false">VLOOKUP(H211,LEYENDA!$C$2:$D$6,2,TRUE())</f>
        <v>13-24</v>
      </c>
      <c r="J211" s="5" t="str">
        <f aca="false">VLOOKUP(A211,'286'!$A$3:$I$1768,7,FALSE())</f>
        <v>M</v>
      </c>
      <c r="K211" s="8" t="str">
        <f aca="false">VLOOKUP(A211,'286'!$A$3:$I$1768,2,FALSE())</f>
        <v>OD</v>
      </c>
      <c r="L211" s="4" t="str">
        <f aca="false">VLOOKUP(A211,'286'!$A$3:$I$1768,8,FALSE())</f>
        <v>D</v>
      </c>
      <c r="M211" s="4" t="str">
        <f aca="false">VLOOKUP(A211,'286'!$A$3:$I$1768,9,FALSE())</f>
        <v>I</v>
      </c>
      <c r="N211" s="8" t="str">
        <f aca="false">IF(R211=O211, "MISMA","CONTRARIA")</f>
        <v>CONTRARIA</v>
      </c>
      <c r="O211" s="8" t="str">
        <f aca="false" t="array" ref="O211">_xlfn.IFS(L211="D","1", L211="I","2")</f>
        <v>1</v>
      </c>
      <c r="P211" s="8" t="str">
        <f aca="false" t="array" ref="P211">_xlfn.IFS(K211="OD","1", K211="OI","2")</f>
        <v>1</v>
      </c>
      <c r="Q211" s="1" t="str">
        <f aca="false" t="array" ref="Q211">_xlfn.IFS(J211="M","1", J211="H","2")</f>
        <v>1</v>
      </c>
      <c r="R211" s="8" t="str">
        <f aca="false" t="array" ref="R211">_xlfn.IFS(M211="D","1", M211="I","2")</f>
        <v>2</v>
      </c>
      <c r="S211" s="1" t="str">
        <f aca="false" t="array" ref="S211">_xlfn.IFS(N211="CONTRARIA", "1",N211= "MISMA","2")</f>
        <v>1</v>
      </c>
      <c r="T211" s="1" t="str">
        <f aca="false" t="array" ref="T211">_xlfn.IFS(I211="0-12","1", I211="13-24","2", I211="25-40","3", I211="41-60","4", I211="61-100","5")</f>
        <v>2</v>
      </c>
      <c r="U211" s="9" t="n">
        <v>-2</v>
      </c>
      <c r="V211" s="11" t="str">
        <f aca="false">IF(U211="","",IF(AND(U211&gt;=-9,U211&lt;=-6.5),"-9 a -6,5",IF(AND(U211&gt;=-6,U211&lt;=-3.5),"-6 a -3,5",IF(AND(U211&gt;=-3,U211&lt;=-1),"-3 a -1",IF(U211=-0.5,"-0,5",IF(AND(U211&gt;=0,U211&lt;=2.5),"0 a 2,5",IF(AND(U211&gt;=3,U211&lt;=5.5),"3 a 5,5",IF(AND(U211&gt;=6,U211&lt;=8.5),"6 a 8,5",IF(AND(U211&gt;=9,U211&lt;=20),"9 a 20","Fuera de rango")))))))))</f>
        <v>-3 a -1</v>
      </c>
      <c r="W211" s="11" t="n">
        <f aca="false">IF(V211="","",IF(V211="-9 a -6,5",2,IF(V211="-6 a -3,5",3,IF(V211="-3 a -1",4,IF(V211="-0,5","NORMA",IF(V211="0 a 2,5",5,IF(V211="3 a 5,5",6,IF(V211="6 a 8,5",7,IF(V211="9 a 20",8,"Fuera de rango")))))))))</f>
        <v>4</v>
      </c>
      <c r="X211" s="9" t="n">
        <v>0</v>
      </c>
      <c r="Y211" s="10" t="str">
        <f aca="false">IF(X211="","",IF(AND(X211&gt;=0,X211&lt;=4),"0 a 4",IF(AND(X211&gt;=4.5,X211&lt;=8.5),"4,5 a 8,5",IF(X211=9,"9",IF(AND(X211&gt;=9.5,X211&lt;=13),"9,5 a 13",IF(AND(X211&gt;=13.5,X211&lt;=20),"13,5 a 20",IF(AND(X211&gt;=20.5,X211&lt;=35),"20,5 a 35","Fuera de rango")))))))</f>
        <v>0 a 4</v>
      </c>
      <c r="Z211" s="11" t="n">
        <f aca="false">IF(Y211="","",IF(Y211="0 a 4",1,IF(Y211="4,5 a 8,5",2,IF(Y211="9","NORMA",IF(Y211="9,5 a 13",3,IF(Y211="13,5 a 20",4,IF(Y211="20,5 a 35",5,"Fuera de rango")))))))</f>
        <v>1</v>
      </c>
      <c r="AA211" s="9" t="n">
        <v>21</v>
      </c>
      <c r="AB211" s="10" t="str">
        <f aca="false">IF(AA211="","",IF(AND(AA211&gt;=0,AA211&lt;=9),"0 a 9",IF(AND(AA211&gt;=9.5,AA211&lt;=18.5),"9,5 a 18,5",IF(AA211=19,"19",IF(AND(AA211&gt;=19.5,AA211&lt;=28),"19,5 a 28",IF(AND(AA211&gt;=28.5,AA211&lt;=40),"28,5 a 40","Fuera de rango"))))))</f>
        <v>19,5 a 28</v>
      </c>
      <c r="AC211" s="11" t="n">
        <f aca="false" t="array" ref="AC211">_xlfn.IFS(AB211="","",AB211="0 a 9",1,AB211="9,5 a 18,5",2,AB211="19","NORMA",AB211="19,5 a 28",3,AB211="28,5 a 40",4,TRUE(),"Fuera de rango")</f>
        <v>3</v>
      </c>
      <c r="AD211" s="9" t="n">
        <v>16</v>
      </c>
      <c r="AE211" s="10" t="str">
        <f aca="false">IF(AD211="","",IF(AND(AD211&gt;=-10,AD211&lt;=0),"De -10 a 0",IF(AND(AD211&gt;=0.5,AD211&lt;=9.5),"0,5 a 9,5",IF(AD211=10,"10",IF(AND(AD211&gt;=10.5,AD211&lt;=20),"10,5 a 20",IF(AND(AD211&gt;=20.5,AD211&lt;=40),"20,5 a 40","Fuera de rango"))))))</f>
        <v>10,5 a 20</v>
      </c>
      <c r="AF211" s="12" t="n">
        <f aca="false">IF(AD211="","",IF(AND(AD211&gt;=-10,AD211&lt;=0),1,IF(AND(AD211&gt;=0.5,AD211&lt;=9.5),2,IF(AD211=10,"NORMA",IF(AND(AD211&gt;=10.5,AD211&lt;=20),3,IF(AND(AD211&gt;=20.5,AD211&lt;=40),4,""))))))</f>
        <v>3</v>
      </c>
      <c r="AG211" s="9" t="n">
        <v>9</v>
      </c>
      <c r="AH211" s="11" t="str">
        <f aca="false">IF(AG211="","",IF(AND(AG211&gt;=0,AG211&lt;=4),"0 a 4",IF(AND(AG211&gt;=4.5,AG211&lt;=8.5),"4,5 a 8,5",IF(AG211=9,"9",IF(AND(AG211&gt;=9.5,AG211&lt;=13),"9,5 a 13",IF(AND(AG211&gt;=13.5,AG211&lt;=25),"13,5 a 25","Fuera de rango"))))))</f>
        <v>9</v>
      </c>
      <c r="AI211" s="11" t="str">
        <f aca="false">IF(AH211="","",IF(AH211="0 a 4",1,IF(AH211="4,5 a 8,5",2,IF(AH211="9","NORMA",IF(AH211="9,5 a 13",3,IF(AH211="13,5 a 25",4,""))))))</f>
        <v>NORMA</v>
      </c>
      <c r="AJ211" s="9" t="n">
        <v>6</v>
      </c>
      <c r="AK211" s="10" t="str">
        <f aca="false">IF(AJ211="","",IF(AND(AJ211&gt;=-15,AJ211&lt;=-10.5),"-15 a -10,5",IF(AND(AJ211&gt;=-10,AJ211&lt;=-4),"-10 a -4",IF(AND(AJ211&gt;=-4.5,AJ211&lt;=0),"-4,5 a 0",IF(AND(AJ211&gt;=0.5,AJ211&lt;=4.5),"0,5 a 4,5",IF(AJ211=5,"5",IF(AND(AJ211&gt;=5.5,AJ211&lt;=10),"5,5 a 10",IF(AND(AJ211&gt;=10.5,AJ211&lt;=20),"10,5 a 20","Fuera de rango"))))))))</f>
        <v>5,5 a 10</v>
      </c>
      <c r="AL211" s="11" t="n">
        <f aca="false">IF(AK211="","",IF(AK211="-15 a -10,5",1,IF(AK211="-10 a -4",2,IF(AK211="-4,5 a 0",3,IF(AK211="0,5 a 4,5",4,IF(AK211="5","NORMA",IF(AK211="5,5 a 10",5,IF(AK211="10,5 a 20",6,"Error"))))))))</f>
        <v>5</v>
      </c>
      <c r="AM211" s="9" t="n">
        <v>0</v>
      </c>
      <c r="AN211" s="10" t="str">
        <f aca="false">IF(AM211="","",IF(AND(AM211&gt;=-7.5,AM211&lt;=-5.5),"-7,5 a -5,5",IF(AND(AM211&gt;=-5,AM211&lt;=-3),"-5 a -3",IF(AND(AM211&gt;=-2.5,AM211&lt;=-0.5),"-2,5 a -0,5",IF(AM211=0,"0,00",IF(AND(AM211&gt;=0.5,AM211&lt;=2.5),"0,5 a 2,5",IF(AND(AM211&gt;=3,AM211&lt;=5),"3 a 5",IF(AND(AM211&gt;=5.5,AM211&lt;=7.5),"5,5 a 7,5",IF(AND(AM211&gt;=8,AM211&lt;=10),"8 a 10","Fuera de rango")))))))))</f>
        <v>0,00</v>
      </c>
      <c r="AO211" s="11" t="str">
        <f aca="false">IF(AN211="","",IF(AN211="-7,5 a -5,5",1,IF(AN211="-5 a -3",2,IF(AN211="-2,5 a -0,5",3,IF(AN211="0,00","NORMA",IF(AN211="0,5 a 2,5",4,IF(AN211="3 a 5",5,IF(AN211="5,5 a 7,5",6,IF(AN211="8 a 10",7,"Error")))))))))</f>
        <v>NORMA</v>
      </c>
      <c r="AP211" s="9" t="n">
        <v>-4</v>
      </c>
      <c r="AQ211" s="10" t="str">
        <f aca="false">IF(AP211="","",IF(AND(AP211&gt;=-20,AP211&lt;=-9.5),"-20 a -9,5",IF(AND(AP211&gt;=-9,AP211&lt;=-6.5),"-9 a -6,5",IF(AP211=-6,"-6",IF(AND(AP211&gt;=-5.5,AP211&lt;=-3),"-5,5 a -3",IF(AND(AP211&gt;=-2.5,AP211&lt;=0),"-2,5 a 0",IF(AND(AP211&gt;=0.5,AP211&lt;=3),"0,5 a 3",IF(AND(AP211&gt;=3.5,AP211&lt;=6),"3,5 a 6",IF(AND(AP211&gt;=6.5,AP211&lt;=9),"6,5 a 9",IF(AND(AP211&gt;=9.5,AP211&lt;=20),"9,5 a 20","Fuera de rango"))))))))))</f>
        <v>-5,5 a -3</v>
      </c>
      <c r="AR211" s="11" t="n">
        <f aca="false">IF(AQ211="","",IF(AQ211="-20 a -9,5",1,IF(AQ211="-9 a -6,5",2,IF(AQ211="-6","NORMA",IF(AQ211="-5,5 a -3",3,IF(AQ211="-2,5 a 0",4,IF(AQ211="0,5 a 3",5,IF(AQ211="3,5 a 6",6,IF(AQ211="6,5 a 9",7,IF(AQ211="9,5 a 20",8,""))))))))))</f>
        <v>3</v>
      </c>
      <c r="AS211" s="9" t="n">
        <v>0</v>
      </c>
      <c r="AT211" s="10" t="str">
        <f aca="false">IF(AS211="","",IF(AND(AS211&gt;=-16,AS211&lt;=-14),"-16 a -14",IF(AND(AS211&gt;=-13.5,AS211&lt;=-11.5),"-13,5 a -11,5",IF(AND(AS211&gt;=-11,AS211&lt;=-9),"-11 a -9",IF(AND(AS211&gt;=-8.5,AS211&lt;=-6.5),"-8,5 a -6,5",IF(AND(AS211&gt;=-6,AS211&lt;=-4),"-6 a -4",IF(AND(AS211&gt;=-3.5,AS211&lt;=-1.5),"-3,5 a -1,5",IF(AND(AS211&gt;=-1,AS211&lt;=1),"-1 a 1",IF(AND(AS211&gt;=1.5,AS211&lt;=3.5),"1,5 a 3,5",IF(AND(AS211&gt;=4,AS211&lt;=6),"4 a 6",IF(AND(AS211&gt;=6.5,AS211&lt;=8.5),"6,5 a 8,5",IF(AND(AS211&gt;=9,AS211&lt;=11),"9 a 11",IF(AND(AS211&gt;=11.5,AS211&lt;=13.5),"11,5 a 13,5",IF(AND(AS211&gt;=14,AS211&lt;=16),"14 a 16",IF(AND(AS211&gt;=16.5,AS211&lt;=18.5),"16,5 a 18,5",IF(AND(AS211&gt;=19,AS211&lt;=21),"19 a 21","Fuera de rango"))))))))))))))))</f>
        <v>-1 a 1</v>
      </c>
      <c r="AU211" s="11" t="n">
        <f aca="false" t="array" ref="AU211">IF(AT211="","",_xlfn.IFS(AT211="-16 a -14",1,AT211="-13,5 a -11,5",2,AT211="-11 a -9",3,AT211="-8,5 a -6,5",4,AT211="-6 a -4",5,AT211="-3,5 a -1,5",6,AT211="-1 a 1",7,AT211="1,5 a 3,5",8,AT211="4 a 6","NORMA",AT211="6,5 a 8,5",9,AT211="9 a 11",10,AT211="11,5 a 13,5",11,AT211="14 a 16",12,AT211="16,5 a 18,5",13,AT211="19 a 21",14,TRUE(),""))</f>
        <v>7</v>
      </c>
      <c r="AV211" s="9" t="n">
        <v>0.25</v>
      </c>
      <c r="AW211" s="10" t="str">
        <f aca="false">IF(AV211="","",IF(AND(AV211&gt;=-1,AV211&lt;=-0.5),"-1 a -0,5",IF(AND(AV211&gt;-0.5,AV211&lt;=0),"De -0,5 a 0",IF(AND(AV211&gt;=0.25,AV211&lt;=0.75),"0,25 a 0,75",IF(AND(AV211&gt;=1,AV211&lt;=1.5),"1 a 1,5",IF(AND(AV211&gt;=1.75,AV211&lt;=2.25),"1,75 a 2,25",IF(AND(AV211&gt;=2.5,AV211&lt;=3),"2,5 a 3",IF(AND(AV211&gt;=3.25,AV211&lt;=3.75),"3,25 a 3,75","Fuera de rango"))))))))</f>
        <v>0,25 a 0,75</v>
      </c>
      <c r="AX211" s="11" t="str">
        <f aca="false">IF(AW211="","",IF(OR(AW211="-1 a -0,5",AW211="-1 a -0.5"),1,IF(OR(AW211="De -0,5 a 0",AW211="-0,5 a 0",AW211="De -0.5 a 0"),2,IF(OR(AW211="0,25 a 0,75",AW211="0.25 a 0.75"),"NORMA",IF(OR(AW211="1 a 1,5",AW211="1 a 1.5"),3,IF(OR(AW211="1,75 a 2,25",AW211="1.75 a 2.25"),4,IF(OR(AW211="2,5 a 3",AW211="2.5 a 3"),5,IF(OR(AW211="3,25 a 3,75",AW211="3.25 a 3.75"),6,""))))))))</f>
        <v>NORMA</v>
      </c>
      <c r="AY211" s="9" t="n">
        <v>-8</v>
      </c>
      <c r="AZ211" s="10" t="str">
        <f aca="false">IF(AY211="","",IF(AND(AY211&gt;=-20,AY211&lt;=-9.5),"-20 a -9,5",IF(AND(AY211&gt;=-9,AY211&lt;=-6.5),"-9 a -6,5",IF(AY211=-6,"-6",IF(AND(AY211&gt;=-5.5,AY211&lt;=-3),"-5,5 a -3",IF(AND(AY211&gt;=-2.5,AY211&lt;=0),"-2,5 a 0",IF(AND(AY211&gt;=0.5,AY211&lt;=3),"0,5 a 3",IF(AND(AY211&gt;=3.5,AY211&lt;=6),"3,5 a 6","Fuera de rango"))))))))</f>
        <v>-9 a -6,5</v>
      </c>
      <c r="BA211" s="11" t="n">
        <f aca="false">IF(AZ211="","",IF(AZ211="-20 a -9,5",1,IF(AZ211="-9 a -6,5",2,IF(AZ211="-6","NORMA",IF(AZ211="-5,5 a -3",3,IF(AZ211="-2,5 a 0",4,IF(AZ211="0,5 a 3",5,IF(AZ211="3,5 a 6",6,""))))))))</f>
        <v>2</v>
      </c>
      <c r="BB211" s="9" t="n">
        <v>0</v>
      </c>
      <c r="BC211" s="10" t="str">
        <f aca="false" t="array" ref="BC211">IF(BB211="","",_xlfn.IFS(AND(BB211&gt;=0,BB211&lt;=2),"0 a 2",AND(BB211&gt;=2.5,BB211&lt;=4.5),"2,5 a 4,5",AND(BB211&gt;=5,BB211&lt;=7),"5 a 7",AND(BB211&gt;=7.5,BB211&lt;=9.5),"7,5 a 9,5",AND(BB211&gt;=10,BB211&lt;=12),"10 a 12",AND(BB211&gt;=12.5,BB211&lt;=14.5),"12,5 a 14,5",BB211=15,"15",AND(BB211&gt;=15.5,BB211&lt;=17.5),"15,5 a 17,5",AND(BB211&gt;=18,BB211&lt;=20),"18 a 20",AND(BB211&gt;=20.5,BB211&lt;=22.5),"20,5 a 22,5",AND(BB211&gt;=23,BB211&lt;=25),"23 a 25",TRUE(),"Fuera de rango"))</f>
        <v>0 a 2</v>
      </c>
      <c r="BD211" s="11" t="n">
        <f aca="false" t="array" ref="BD211">IF(BC211="","",_xlfn.IFS(BC211="0 a 2",1,BC211="2,5 a 4,5",2,BC211="5 a 7",3,BC211="7,5 a 9,5",4,BC211="10 a 12",5,BC211="12,5 a 14,5",6,BC211="15","NORMA",BC211="15,5 a 17,5",7,BC211="18 a 20",8,BC211="20,5 a 22,5",9,BC211="23 a 25",10,TRUE(),"Fuera de rango"))</f>
        <v>1</v>
      </c>
      <c r="BE211" s="9" t="n">
        <v>27</v>
      </c>
      <c r="BF211" s="10" t="str">
        <f aca="false">IF(BE211="","",IF(AND(BE211&gt;=-20,BE211&lt;=-10),"-20 a -10",IF(AND(BE211&gt;=-9.5,BE211&lt;=0.5),"-9,5 a 0,5",IF(AND(BE211&gt;=1,BE211&lt;=11),"1 a 11",IF(AND(BE211&gt;=11.5,BE211&lt;=20.5),"11,5 a 20,5",IF(BE211=21,"21",IF(AND(BE211&gt;=21.5,BE211&lt;=31.5),"21,5 a 31,5",IF(AND(BE211&gt;=32,BE211&lt;=42),"32 a 42","Fuera de rango"))))))))</f>
        <v>21,5 a 31,5</v>
      </c>
      <c r="BG211" s="11" t="n">
        <f aca="false">IF(BF211="","",IF(BF211="-20 a -10",1,IF(BF211="-9,5 a 0,5",2,IF(BF211="1 a 11",3,IF(BF211="11,5 a 20,5",4,IF(BF211="21","NORMA",IF(BF211="21,5 a 31,5",5,IF(BF211="32 a 42",6,""))))))))</f>
        <v>5</v>
      </c>
      <c r="BH211" s="9" t="n">
        <v>14</v>
      </c>
      <c r="BI211" s="10" t="str">
        <f aca="false">IF(BH211="","",IF(AND(BH211&gt;=-20,BH211&lt;=-15),"-20 a -15",IF(AND(BH211&gt;=-14.5,BH211&lt;=-9.5),"-14,5 a -9,5",IF(AND(BH211&gt;=-9,BH211&lt;=-4),"-9 a -4",IF(AND(BH211&gt;=-3.5,BH211&lt;=2.5),"-3,5 a 2,5",IF(AND(BH211&gt;=3,BH211&lt;=8),"3 a 8",IF(AND(BH211&gt;=8.5,BH211&lt;=14.5),"8,5 a 14,5",IF(BH211=15,"15",IF(AND(BH211&gt;=15.5,BH211&lt;=20.5),"15,5 a 20,5",IF(AND(BH211&gt;=21,BH211&lt;=26),"21 a 26","Fuera de rango"))))))))))</f>
        <v>8,5 a 14,5</v>
      </c>
      <c r="BJ211" s="11" t="n">
        <f aca="false">IF(BI211="","",IF(BI211="-20 a -15",1,IF(BI211="-14,5 a -9,5",2,IF(BI211="-9 a -4",3,IF(BI211="-3,5 a 2,5",4,IF(BI211="3 a 8",5,IF(BI211="8,5 a 14,5",6,IF(BI211="15","NORMA",IF(BI211="15,5 a 20,5",7,IF(BI211="21 a 26",8,IF(BI211="26,5 a 31,5",9,"")))))))))))</f>
        <v>6</v>
      </c>
      <c r="BK211" s="9" t="n">
        <v>0</v>
      </c>
      <c r="BL211" s="10" t="str">
        <f aca="false">IF(BK211="","",IF(AND(BK211&gt;=0,BK211&lt;=2),"0 - 2",IF(AND(BK211&gt;=2.5,BK211&lt;=4.5),"2,5 - 4,5",IF(AND(BK211&gt;=5,BK211&lt;=7),"5 - 7",IF(AND(BK211&gt;=7.5,BK211&lt;=9.5),"7,5 - 9,5",IF(AND(BK211&gt;=10,BK211&lt;=12),"10 - 12",IF(AND(BK211&gt;=12.5,BK211&lt;=13.5),"12,5 - 13,5",IF(BK211=14,"14",IF(AND(BK211&gt;=14.5,BK211&lt;=16.5),"14,5 - 16,5",IF(AND(BK211&gt;=17,BK211&lt;=19),"17 - 19",IF(AND(BK211&gt;=19.5,BK211&lt;=21.5),"19,5 - 21,5",IF(AND(BK211&gt;=22,BK211&lt;=24),"22 - 24",IF(AND(BK211&gt;=24.5,BK211&lt;=26.5),"24,5 - 26,5",IF(AND(BK211&gt;=27,BK211&lt;=29),"27 - 29",IF(AND(BK211&gt;=29.5,BK211&lt;=30),"29,5 - 30","Fuera de rango")))))))))))))))</f>
        <v>0 - 2</v>
      </c>
      <c r="BM211" s="11" t="n">
        <f aca="false">IF(BL211="","",IF(BL211="0 - 2",1,IF(BL211="2,5 - 4,5",2,IF(BL211="5 - 7",3,IF(BL211="7,5 - 9,5",4,IF(BL211="10 - 12",5,IF(BL211="12,5 - 13,5",6,IF(BL211="14","NORMA",IF(BL211="14,5 - 16,5",7,IF(BL211="17 - 19",8,IF(BL211="19,5 - 21,5",9,IF(BL211="22 - 24",10,IF(BL211="24,5 - 26,5",11,IF(BL211="27 - 29",12,IF(BL211="29,5 - 30",13,"")))))))))))))))</f>
        <v>1</v>
      </c>
      <c r="BN211" s="9" t="n">
        <v>18</v>
      </c>
      <c r="BO211" s="10" t="str">
        <f aca="false">IF(BN211="","",IF(AND(BN211&gt;=-20,BN211&lt;=-10),"-20 a -10",IF(AND(BN211&gt;=-9.5,BN211&lt;=0.5),"-9,5 a 0,5",IF(AND(BN211&gt;=1,BN211&lt;=11),"1 a 11",IF(AND(BN211&gt;=11.5,BN211&lt;=21.5),"11,5 a 21,5",IF(BN211=22,"22",IF(AND(BN211&gt;=22.5,BN211&lt;=32.5),"22,5 a 32,5",IF(AND(BN211&gt;=33,BN211&lt;=43),"33 a 43","Fuera de rango"))))))))</f>
        <v>11,5 a 21,5</v>
      </c>
      <c r="BP211" s="11" t="n">
        <f aca="false">IF(BO211="","",IF(BO211="-20 a -10",1,IF(BO211="-9,5 a 0,5",2,IF(BO211="1 a 11",3,IF(BO211="11,5 a 21,5",4,IF(BO211="22","NORMA",IF(BO211="22,5 a 32,5",5,IF(BO211="33 a 43",6,""))))))))</f>
        <v>4</v>
      </c>
      <c r="BQ211" s="9" t="n">
        <v>12</v>
      </c>
      <c r="BR211" s="10" t="str">
        <f aca="false">IF(BQ211="","",IF(AND(BQ211&gt;=-20,BQ211&lt;=-15),"-20 a -15",IF(AND(BQ211&gt;=-14.5,BQ211&lt;=-9.5),"-14,5 a -9,5",IF(AND(BQ211&gt;=-9,BQ211&lt;=-4),"-9 a -4",IF(AND(BQ211&gt;=-3.5,BQ211&lt;=2.5),"-3,5 a 2,5",IF(AND(BQ211&gt;=3,BQ211&lt;=8),"3 a 8",IF(AND(BQ211&gt;=8.5,BQ211&lt;=13.5),"8,5 a 13,5",IF(AND(BQ211&gt;=14,BQ211&lt;=17.5),"14 a 17,5",IF(BQ211=18,"18",IF(AND(BQ211&gt;=18.5,BQ211&lt;=23.5),"18,5 a 23,5",IF(AND(BQ211&gt;=24,BQ211&lt;=29),"24 a 29",IF(AND(BQ211&gt;=29.5,BQ211&lt;=34.5),"29,5 a 34,5",IF(AND(BQ211&gt;=35,BQ211&lt;=40),"35 a 40","Fuera de rango")))))))))))))</f>
        <v>8,5 a 13,5</v>
      </c>
      <c r="BS211" s="11" t="n">
        <f aca="false">IF(BR211="","",IF(BR211="-20 a -15",1,IF(BR211="-14,5 a -9,5",2,IF(BR211="-9 a -4",3,IF(BR211="-3,5 a 2,5",4,IF(BR211="3 a 8",5,IF(BR211="8,5 a 13,5",6,IF(BR211="14 a 17,5",7,IF(BR211="18","NORMA",IF(BR211="18,5 a 23,5",8,IF(BR211="24 a 29",9,IF(BR211="29,5 a 34,5",10,IF(BR211="35 a 40",11,"")))))))))))))</f>
        <v>6</v>
      </c>
      <c r="BT211" s="9" t="n">
        <v>1</v>
      </c>
      <c r="BU211" s="10" t="str">
        <f aca="false">IF(BT211="","",IF(AND(BT211&gt;=-20,BT211&lt;=-18),"-20 a -18",IF(AND(BT211&gt;=-17.5,BT211&lt;=-15.5),"-17,5 a -15,5",IF(AND(BT211&gt;=-15,BT211&lt;=-13),"-15 a -13",IF(AND(BT211&gt;=-12.5,BT211&lt;=-10.5),"-12,5 a -10,5",IF(AND(BT211&gt;=-10,BT211&lt;=-8),"-10 a -8",IF(AND(BT211&gt;=-7.5,BT211&lt;=-5.5),"-7,5 a -5,5",IF(AND(BT211&gt;=-5,BT211&lt;=-3),"-5 a -3",IF(AND(BT211&gt;=-2.5,BT211&lt;=-0.5),"-2,5 a -0,5",IF(BT211=0,"0",IF(AND(BT211&gt;=0.5,BT211&lt;=2.5),"0,5 a 2,5",IF(AND(BT211&gt;=3,BT211&lt;=5),"3 a 5",IF(AND(BT211&gt;=5.5,BT211&lt;=7.5),"5,5 a 7,5",IF(AND(BT211&gt;=8,BT211&lt;=10),"8 a 10",IF(AND(BT211&gt;=10.5,BT211&lt;=12.5),"10,5 a 12,5",IF(AND(BT211&gt;=13,BT211&lt;=15),"13 a 15",IF(AND(BT211&gt;=15.5,BT211&lt;=17.5),"15,5 a 17,5",IF(AND(BT211&gt;=18,BT211&lt;=20),"18 a 20","Fuera de rango"))))))))))))))))))</f>
        <v>0,5 a 2,5</v>
      </c>
      <c r="BV211" s="11" t="n">
        <f aca="false">IF(BT211="","",IF(BT211=0,"NORMA",IF(AND(BT211&gt;=-20,BT211&lt;=-18),2,IF(AND(BT211&gt;=-17.5,BT211&lt;=-15.5),2,IF(AND(BT211&gt;=-15,BT211&lt;=-13),3,IF(AND(BT211&gt;=-12.5,BT211&lt;=-10.5),4,IF(AND(BT211&gt;=-10,BT211&lt;=-8),5,IF(AND(BT211&gt;=-7.5,BT211&lt;=-5.5),6,IF(AND(BT211&gt;=-5,BT211&lt;=-3),7,IF(AND(BT211&gt;=-2.5,BT211&lt;=-0.5),8,IF(AND(BT211&gt;=0.5,BT211&lt;=2.5),9,IF(AND(BT211&gt;=3,BT211&lt;=5),10,IF(AND(BT211&gt;=5.5,BT211&lt;=7.5),11,IF(AND(BT211&gt;=8,BT211&lt;=10),12,IF(AND(BT211&gt;=10.5,BT211&lt;=12.5),13,IF(AND(BT211&gt;=13,BT211&lt;=15),14,IF(AND(BT211&gt;=15.5,BT211&lt;=17.5),15,IF(AND(BT211&gt;=18,BT211&lt;=20),16,"Fuera de rango"))))))))))))))))))</f>
        <v>9</v>
      </c>
      <c r="BW211" s="9" t="n">
        <v>-5.5</v>
      </c>
      <c r="BX211" s="10" t="n">
        <f aca="false">18.5- (0.3*H211)</f>
        <v>14</v>
      </c>
      <c r="BY211" s="10" t="n">
        <f aca="false">(BW211)-(BX211)</f>
        <v>-19.5</v>
      </c>
      <c r="BZ211" s="10" t="str">
        <f aca="false">IF(BY211="","",IF(BY211&lt;-27.5,"De -30 a -28",IF(BY211&lt;-25,"De -27,5 a -25,5",IF(BY211&lt;-22.5,"De -25 a -23",IF(BY211&lt;-20,"De -22,5 a -20,5",IF(BY211&lt;-17.5,"De -20 a -18",IF(BY211&lt;-15,"De -17,5 a -15,5",IF(BY211&lt;-12.5,"De -15 a -13",IF(BY211&lt;-10,"De -12,5 a -10,5",IF(BY211&lt;-7.5,"De -10 a -8",IF(BY211&lt;-5,"De -7,5 a -5,5",IF(BY211&lt;-2.5,"De -5 a -3",IF(BY211&lt;0,"De -2,5 a -0,5",IF(BY211&lt;2.5,"De 0 a 2",IF(BY211&lt;5,"De 2,5 a 4,5",IF(BY211&lt;7.5,"De 5 a 7",IF(BY211&lt;10,"De 7,5 a 9,5",IF(BY211&lt;12.5,"De 10 a 12",IF(BY211&lt;15,"De 12,5 a 14,5",IF(BY211&lt;17.5,"De 15 a 17",IF(BY211&lt;20,"De 17,5 a 19,5",IF(BY211&lt;22.5,"De 20 a 22",IF(BY211&lt;25,"De 22,5 a 24,5",IF(BY211&lt;27.5,"De 25 a 27","De 27,5 a 30"))))))))))))))))))))))))</f>
        <v>De -20 a -18</v>
      </c>
      <c r="CA211" s="12" t="n">
        <f aca="false">IF(BY211="","",IF(BY211&lt;=-28,1,IF(BY211&lt;=-25.5,2,IF(BY211&lt;=-23,3,IF(BY211&lt;=-20.5,4,IF(BY211&lt;=-18,5,IF(BY211&lt;=-15.5,6,IF(BY211&lt;=-13,7,IF(BY211&lt;=-10.5,8,IF(BY211&lt;=-8,9,IF(BY211&lt;=-5.5,10,IF(BY211&lt;=-3,11,IF(BY211&lt;=-0.5,12,IF(BY211&lt;=2,13,IF(BY211&lt;=4.5,14,IF(BY211&lt;=7,15,IF(BY211&lt;=9.5,16,IF(BY211&lt;=12,17,IF(BY211&lt;=14.5,18,IF(BY211&lt;=17,19,IF(BY211&lt;=19.5,20,IF(BY211&lt;=22,21,IF(BY211&lt;=24.5,22,IF(BY211&lt;=27,23,IF(BY211&lt;=30,24,"Fuera de rango")))))))))))))))))))))))))</f>
        <v>5</v>
      </c>
      <c r="CB211" s="9" t="n">
        <v>-5.5</v>
      </c>
      <c r="CC211" s="10" t="n">
        <f aca="false">18.5- (0.3*H211)</f>
        <v>14</v>
      </c>
      <c r="CD211" s="10" t="n">
        <f aca="false">(CB211)-(CC211)</f>
        <v>-19.5</v>
      </c>
      <c r="CE211" s="10" t="str">
        <f aca="false">IF(CD211="","",IF(CD211&lt;-27.5,"De -30 a -28",IF(CD211&lt;-25,"De -27,5 a -25,5",IF(CD211&lt;-22.5,"De -25 a -23",IF(CD211&lt;-20,"De -22,5 a -20,5",IF(CD211&lt;-17.5,"De -20 a -18",IF(CD211&lt;-15,"De -17,5 a -15,5",IF(CD211&lt;-12.5,"De -15 a -13",IF(CD211&lt;-10,"De -12,5 a -10,5",IF(CD211&lt;-7.5,"De -10 a -8",IF(CD211&lt;-5,"De -7,5 a -5,5",IF(CD211&lt;-2.5,"De -5 a -3",IF(CD211&lt;0,"De -2,5 a -0,5",IF(CD211&lt;=2,"De 0 a 2",IF(CD211&lt;=4.5,"De 2,5 a 4,5",IF(CD211&lt;=7,"De 5 a 7",IF(CD211&lt;=9.5,"De 7,5 a 9,5",IF(CD211&lt;=12,"De 10 a 12",IF(CD211&lt;=14.5,"De 12,5 a 14,5",IF(CD211&lt;=17,"De 15 a 17",IF(CD211&lt;=19.5,"De 17,5 a 19,5",IF(CD211&lt;=22,"De 20 a 22",IF(CD211&lt;=24.5,"De 22,5 a 24,5",IF(CD211&lt;=27,"De 25 a 27","De 27,5 a 30"))))))))))))))))))))))))</f>
        <v>De -20 a -18</v>
      </c>
      <c r="CF211" s="12" t="n">
        <f aca="false">IF(CD211="","",IF(CD211&lt;-27.5,1,IF(CD211&lt;-25,2,IF(CD211&lt;-22.5,3,IF(CD211&lt;-20,4,IF(CD211&lt;-17.5,5,IF(CD211&lt;-15,6,IF(CD211&lt;-12.5,7,IF(CD211&lt;-10,8,IF(CD211&lt;-7.5,9,IF(CD211&lt;-5,10,IF(CD211&lt;-2.5,11,IF(CD211&lt;0,12,IF(CD211&lt;2.5,13,IF(CD211&lt;5,14,IF(CD211&lt;7.5,15,IF(CD211&lt;10,16,IF(CD211&lt;12.5,17,IF(CD211&lt;15,18,IF(CD211&lt;17.5,19,IF(CD211&lt;20,20,IF(CD211&lt;22.5,21,IF(CD211&lt;25,22,IF(CD211&lt;27.5,23,24))))))))))))))))))))))))</f>
        <v>5</v>
      </c>
      <c r="CG211" s="9" t="n">
        <v>-4</v>
      </c>
      <c r="CH211" s="10" t="str">
        <f aca="false">IF(CG211="","",IF(AND(CG211&gt;=-10,CG211&lt;=-9.5),"-10 a -9,5",IF(AND(CG211&gt;-9.5,CG211&lt;=-8.5),"-9 a -8,5",IF(AND(CG211&gt;-8.5,CG211&lt;=-7.5),"-8 a -7,5",IF(AND(CG211&gt;-7.5,CG211&lt;=-6.5),"-7 a -6,5",IF(AND(CG211&gt;-6.5,CG211&lt;=-5.5),"-6 a -5,5",IF(AND(CG211&gt;-5.5,CG211&lt;=-4.5),"-5 a -4,5",IF(AND(CG211&gt;-4.5,CG211&lt;=-3.5),"-4 a -3,5",IF(AND(CG211&gt;-3.5,CG211&lt;=-2.5),"-3 a -2,5",IF(CG211=-2.25,"-2,25",IF(AND(CG211&gt;-2.5,CG211&lt;=-1.5),"-2 a -1,5",IF(AND(CG211&gt;-1.5,CG211&lt;=-0.5),"-1 a -0,5",IF(AND(CG211&gt;-0.5,CG211&lt;=0.5),"0 a 0,5",IF(AND(CG211&gt;0.5,CG211&lt;=1.5),"1 a 1,5",IF(AND(CG211&gt;1.5,CG211&lt;=2.5),"2 a 2,5",IF(AND(CG211&gt;2.5,CG211&lt;=3.5),"3 a 3,5",IF(AND(CG211&gt;3.5,CG211&lt;=4.5),"4 a 4,5",IF(AND(CG211&gt;4.5,CG211&lt;=5.5),"5 a 5,5",IF(AND(CG211&gt;5.5,CG211&lt;=6.5),"6 a 6,5",IF(AND(CG211&gt;6.5,CG211&lt;=7.5),"7 a 7,5",IF(AND(CG211&gt;7.5,CG211&lt;=8.5),"8 a 8,5",IF(AND(CG211&gt;8.5,CG211&lt;=9.5),"9 a 9,5",IF(CG211&gt;=10,"10","Fuera de rango")))))))))))))))))))))))</f>
        <v>-4 a -3,5</v>
      </c>
      <c r="CI211" s="11" t="n">
        <f aca="false">IF(CG211="","",IF(CG211=-2.25,"NORMA",IF(CG211&lt;=-9.5,1,IF(CG211&lt;=-8.5,2,IF(CG211&lt;=-7.5,3,IF(CG211&lt;=-6.5,4,IF(CG211&lt;=-5.5,5,IF(CG211&lt;=-4.5,6,IF(CG211&lt;=-3.5,7,IF(CG211&lt;=-2.5,8,IF(CG211&lt;=-1.5,9,IF(CG211&lt;=-0.5,10,IF(CG211&lt;=0.5,11,IF(CG211&lt;=1.5,12,IF(CG211&lt;=2.5,13,IF(CG211&lt;=3.5,14,IF(CG211&lt;=4.5,15,IF(CG211&lt;=5.5,16,IF(CG211&lt;=6.5,17,IF(CG211&lt;=7.5,18,IF(CG211&lt;=8.5,19,IF(CG211&lt;=9.5,20,IF(CG211=10,21,"Fuera de rango")))))))))))))))))))))))</f>
        <v>7</v>
      </c>
      <c r="CJ211" s="9" t="n">
        <v>2.25</v>
      </c>
      <c r="CK211" s="10" t="str">
        <f aca="false">IF(CJ211="","",IF(AND(CJ211&gt;=-6,CJ211&lt;=-5.5),"-6 a -5,5",IF(AND(CJ211&gt;-5.5,CJ211&lt;=-4.5),"-5 a -4,5",IF(AND(CJ211&gt;-4.5,CJ211&lt;=-3.5),"-4 a -3,5",IF(AND(CJ211&gt;-3.5,CJ211&lt;=-2.5),"-3 a -2,5",IF(AND(CJ211&gt;-2.5,CJ211&lt;=-1.5),"-2 a -1,5",IF(AND(CJ211&gt;-1.5,CJ211&lt;=-0.5),"-1 a -0,5",IF(AND(CJ211&gt;-0.5,CJ211&lt;=0.5),"0 a 0,5",IF(AND(CJ211&gt;0.5,CJ211&lt;=1.5),"1 a 1,5",IF(AND(CJ211&gt;1.5,CJ211&lt;2.5),"2",IF(AND(CJ211&gt;=2.5,CJ211&lt;=3),"2,5 a 3",IF(AND(CJ211&gt;3,CJ211&lt;=4),"3,5 a 4",IF(AND(CJ211&gt;4,CJ211&lt;=5),"4,5 a 5",IF(AND(CJ211&gt;5,CJ211&lt;=6),"5,5 a 6",IF(AND(CJ211&gt;6,CJ211&lt;=7),"6,5 a 7",IF(AND(CJ211&gt;7,CJ211&lt;=8),"7,5 a 8",IF(AND(CJ211&gt;8,CJ211&lt;=9.5),"8,5 a 9,5",IF(CJ211=10,"10","Fuera de rango"))))))))))))))))))</f>
        <v>2</v>
      </c>
      <c r="CL211" s="11" t="str">
        <f aca="false">IF(CK211="","",IF(OR(CK211="-6 a -5,5",CK211="-6 - -5,5"),1,IF(OR(CK211="-5 a -4,5",CK211="-5 - -4,5"),2,IF(OR(CK211="-4 a -3,5",CK211="-4 - -3,5"),3,IF(OR(CK211="-3 a -2,5",CK211="-3 - -2,5"),4,IF(OR(CK211="-2 a -1,5",CK211="-2 - -1,5"),5,IF(OR(CK211="-1 a -0,5",CK211="-1 - -0,5"),6,IF(OR(CK211="0 a 0,5",CK211="0 - 0,5"),7,IF(OR(CK211="1 a 1,5",CK211="1 - 1,5"),8,IF(CK211="2","NORMA",IF(OR(CK211="2,5 a 3",CK211="2,5 - 3"),9,IF(OR(CK211="3,5 a 4",CK211="3,5 - 4"),10,IF(OR(CK211="4,5 a 5",CK211="4,5 - 5"),11,IF(OR(CK211="5,5 a 6",CK211="5,5 - 6"),12,IF(OR(CK211="6,5 a 7",CK211="6,5 - 7"),13,IF(OR(CK211="7,5 a 8",CK211="7,5 - 8"),14,IF(OR(CK211="8,5 a 9",CK211="8,5 - 9,5",CK211="9 a 9,5"),15,IF(CK211="10",15,IF(OR(CK211="0,5 a 1",CK211="0,5 - 1"),7,"Fuera de rango")))))))))))))))))))</f>
        <v>NORMA</v>
      </c>
      <c r="CM211" s="10" t="n">
        <v>0</v>
      </c>
      <c r="CN211" s="10" t="str">
        <f aca="false">IF(CM211=0,"0", " ")</f>
        <v>0</v>
      </c>
      <c r="CO211" s="10" t="str">
        <f aca="false">IF(CM211&gt;0,"EME"," ")</f>
        <v> </v>
      </c>
      <c r="CP211" s="10" t="n">
        <v>0</v>
      </c>
      <c r="CQ211" s="10" t="str">
        <f aca="false">IF(CP211&gt;0,"0", " ")</f>
        <v> </v>
      </c>
      <c r="CR211" s="10" t="str">
        <f aca="false">IF(CP211&gt;0,"EME"," ")</f>
        <v> </v>
      </c>
      <c r="CS211" s="9" t="n">
        <v>0</v>
      </c>
      <c r="CT211" s="10" t="str">
        <f aca="false">IF(CS211&gt;0,"1", " ")</f>
        <v> </v>
      </c>
      <c r="CU211" s="10" t="str">
        <f aca="false">IF(CS211&gt;0,"HIP"," ")</f>
        <v> </v>
      </c>
      <c r="CV211" s="9" t="n">
        <v>0</v>
      </c>
      <c r="CW211" s="10" t="str">
        <f aca="false">IF(CV211&gt;0,"1", " ")</f>
        <v> </v>
      </c>
      <c r="CX211" s="10" t="str">
        <f aca="false">IF(CV211&gt;0,"HIP"," ")</f>
        <v> </v>
      </c>
      <c r="CY211" s="9" t="n">
        <v>-1.75</v>
      </c>
      <c r="CZ211" s="11" t="str">
        <f aca="false">IF(CY211&lt;0,"2"," ")</f>
        <v>2</v>
      </c>
      <c r="DA211" s="11" t="str">
        <f aca="false">IF(CY211&lt;0,"MIO"," ")</f>
        <v>MIO</v>
      </c>
      <c r="DB211" s="9" t="n">
        <v>-2.25</v>
      </c>
      <c r="DC211" s="11" t="str">
        <f aca="false">IF(DB211&lt;0,"2"," ")</f>
        <v>2</v>
      </c>
      <c r="DD211" s="11" t="str">
        <f aca="false">IF(DB211&lt;0,"MIO"," ")</f>
        <v>MIO</v>
      </c>
      <c r="DE211" s="9" t="n">
        <v>-0.5</v>
      </c>
      <c r="DF211" s="11" t="str">
        <f aca="false">IF(DE211&lt;0,"3"," ")</f>
        <v>3</v>
      </c>
      <c r="DG211" s="11" t="str">
        <f aca="false">IF(DE211&lt;0,"AST"," ")</f>
        <v>AST</v>
      </c>
      <c r="DH211" s="9" t="n">
        <v>-0.5</v>
      </c>
      <c r="DI211" s="11" t="str">
        <f aca="false">IF(DH211&lt;0,"3"," ")</f>
        <v>3</v>
      </c>
      <c r="DJ211" s="11" t="str">
        <f aca="false">IF(DH211&lt;0,"AST"," ")</f>
        <v>AST</v>
      </c>
      <c r="DK211" s="9" t="n">
        <v>0</v>
      </c>
      <c r="DL211" s="10" t="str">
        <f aca="false">IF(DK211&gt;0,"4"," ")</f>
        <v> </v>
      </c>
      <c r="DM211" s="10" t="str">
        <f aca="false">IF(DK211&gt;0,"PRE"," ")</f>
        <v> </v>
      </c>
      <c r="DN211" s="9" t="n">
        <v>0</v>
      </c>
      <c r="DO211" s="10" t="str">
        <f aca="false">IF(DN211&gt;0,"4"," ")</f>
        <v> </v>
      </c>
      <c r="DP211" s="10" t="str">
        <f aca="false">IF(DN211&gt;0,"PRE"," ")</f>
        <v> </v>
      </c>
      <c r="DQ211" s="12" t="n">
        <v>2</v>
      </c>
      <c r="DR211" s="12" t="n">
        <v>2</v>
      </c>
      <c r="DS211" s="12" t="str">
        <f aca="false">CONCATENATE(CO211,CU211,DA211,DG211,DM211)</f>
        <v>  MIOAST </v>
      </c>
      <c r="DT211" s="10" t="str">
        <f aca="false" t="array" ref="DT211">_xlfn.IFS(DS211="EME    ","0", DS211=" HIP   ","1", DS211="  MIO  ","2", DS211="   AST ","3", DS211="    PRE","4", DS211="EME   PRE","5", DS211=" HIP  PRE","6", DS211=" HIP AST ","7", DS211="  MIO PRE","8", DS211="  MIOAST ","9", DS211="   ASTPRE","10",DS211=" HIP ASTPRE","11", DS211="  MIOASTPRE","12", DS211="     ","0")</f>
        <v>9</v>
      </c>
      <c r="DU211" s="1" t="s">
        <v>154</v>
      </c>
      <c r="DV211" s="1" t="str">
        <f aca="false" t="array" ref="DV211">_xlfn.IFS(DU211="SI","2", DU211="NO","1")</f>
        <v>1</v>
      </c>
      <c r="DW211" s="10" t="n">
        <v>0</v>
      </c>
      <c r="DX211" s="11" t="str">
        <f aca="false">IF(DW211=0,"1","2")</f>
        <v>1</v>
      </c>
      <c r="DY211" s="11" t="str">
        <f aca="false" t="array" ref="DY211">_xlfn.IFS(DW211=0,"0", DW211=0.25, "1", DW211=0.5,"2", DW211=0.75,"3", DW211=1,"4",DW211=1.25,"5", DW211=1.5,"6", DW211=1.75,"7", DW211=2,"8")</f>
        <v>0</v>
      </c>
      <c r="DZ211" s="10" t="n">
        <v>0</v>
      </c>
      <c r="EA211" s="11" t="str">
        <f aca="false">IF(DZ211=0,"1","2")</f>
        <v>1</v>
      </c>
      <c r="EB211" s="11" t="str">
        <f aca="false" t="array" ref="EB211">_xlfn.IFS(DZ211=0,"0", DZ211=0.25, "1", DZ211=0.5,"2", DZ211=0.75,"3", DZ211=1,"4",DZ211=1.25,"5", DZ211=1.5,"6", DZ211=1.75,"7", DZ211=2,"8")</f>
        <v>0</v>
      </c>
      <c r="EC211" s="10" t="n">
        <v>-0.25</v>
      </c>
      <c r="ED211" s="10" t="str">
        <f aca="false">IF(EC211=0,"1","2")</f>
        <v>2</v>
      </c>
      <c r="EE211" s="11" t="str">
        <f aca="false" t="array" ref="EE211">_xlfn.IFS(EC211=0,"0", EC211=-0.25, "1", EC211=-0.5,"2", EC211=-0.75,"3", EC211=-1,"4",EC211=-1.25,"5", EC211=-1.5,"6", EC211=-1.75,"7", EC211=-2,"8", EC211=-2.25,"9",EC211=-2.5,"10", EC211=-2.75,"11", EC211=-3,"12", EC211=-3.25,"13", EC211=-3.5,"14", EC211=-3.75,"15",EC211=-4,"16")</f>
        <v>1</v>
      </c>
      <c r="EF211" s="10" t="n">
        <v>-0.25</v>
      </c>
      <c r="EG211" s="10" t="str">
        <f aca="false">IF(EF211=0,"1","2")</f>
        <v>2</v>
      </c>
      <c r="EH211" s="11" t="str">
        <f aca="false" t="array" ref="EH211">_xlfn.IFS(EF211=0,"0", EF211=-0.25, "1", EF211=-0.5,"2", EF211=-0.75,"3", EF211=-1,"4",EF211=-1.25,"5", EF211=-1.5,"6", EF211=-1.75,"7", EF211=-2,"8", EF211=-2.25,"9",EF211=-2.5,"10", EF211=-2.75,"11", EF211=-3,"12", EF211=-3.25,"13", EF211=-3.5,"14", EF211=-3.75,"15",EF211=-4,"16")</f>
        <v>1</v>
      </c>
      <c r="EI211" s="10" t="n">
        <v>0</v>
      </c>
      <c r="EJ211" s="11" t="str">
        <f aca="false">IF(EI211=0,"1","2")</f>
        <v>1</v>
      </c>
      <c r="EK211" s="11" t="str">
        <f aca="false" t="array" ref="EK211">_xlfn.IFS(EI211=0,"0", EI211=-0.25, "1", EI211=-0.5,"2", EI211=-0.75,"3", EI211=-1,"4",EI211=-1.25,"5", EI211=-1.5,"6", EI211=-1.75,"7", EI211=-2,"8", EI211=-2.25,"9", EI211=-2.25,"9",EI211=-2.5,"10", EI211=-2.75,"11", EI211=-3,"12", EI211=-3.25,"13", EI211=-3.5,"14", EI211=-3.75,"15",EI211=-4,"16", EI211=0.25, "17", EI211=0.5, "18")</f>
        <v>0</v>
      </c>
      <c r="EL211" s="10" t="n">
        <v>0</v>
      </c>
      <c r="EM211" s="11" t="str">
        <f aca="false">IF(EL211=0,"1","2")</f>
        <v>1</v>
      </c>
      <c r="EN211" s="11" t="str">
        <f aca="false" t="array" ref="EN211">_xlfn.IFS(EL211=0.25,"17",EL211=0.5,"18", EL211=0,"0", EL211=-0.25, "1", EL211=-0.5,"2", EL211=-0.75,"3", EL211=-1,"4",EL211=-1.25,"5", EL211=-1.5,"6", EL211=-1.75,"7", EL211=-2,"8",EL211= -2.25,"9",EL211=-2.5,"10",EL211= -2.75,"11",EL211= -3,"12",EL211= -3.25,"13",EL211= -3.5,"14",EL211= -3.75,"15",EL211=-4,"16")</f>
        <v>0</v>
      </c>
      <c r="EO211" s="10" t="n">
        <v>0</v>
      </c>
      <c r="EP211" s="11" t="str">
        <f aca="false">IF(EO211=0,"1","2")</f>
        <v>1</v>
      </c>
      <c r="EQ211" s="11" t="str">
        <f aca="false" t="array" ref="EQ211">_xlfn.IFS(EO211=0,"0", EO211=0.25, "1", EO211=0.5,"2", EO211=0.75,"3", EO211=1,"4",EO211=1.25,"5", EO211=1.5,"6", EO211=1.75,"7", EO211=2,"8", EO211=2.25,"9", EO211=2.25,"9",EO211=2.5,"10", EO211=2.75,"11", EO211=3,"12", EO211=3.25,"13", EO211=3.5,"14", EO211=3.75,"15",EO211=4,"16", EO211=-0.25, "17", bq=-0.5, "18")</f>
        <v>0</v>
      </c>
      <c r="ER211" s="10" t="n">
        <v>0</v>
      </c>
      <c r="ES211" s="11" t="str">
        <f aca="false">IF(ER211=0,"1","2")</f>
        <v>1</v>
      </c>
      <c r="ET211" s="11" t="str">
        <f aca="false" t="array" ref="ET211">_xlfn.IFS(ER211=0,"0", ER211=0.25, "1", ER211=0.5,"2", ER211=0.75,"3", ER211=1,"4",ER211=1.25,"5", ER211=1.5,"6", ER211=1.75,"7", ER211=2,"8", ER211=2.25,"9", ER211=2.25,"9",ER211=2.5,"10", ER211=2.75,"11", ER211=3,"12", ER211=3.25,"13", ER211=3.5,"14", ER211=3.75,"15",ER211=4,"16", ER211=-0.25, "17", bq=-0.5, "18")</f>
        <v>0</v>
      </c>
      <c r="EU211" s="13" t="n">
        <v>22</v>
      </c>
      <c r="EV211" s="14" t="str">
        <f aca="false">VLOOKUP(EU211,LEYENDA!$G$2:$H$8,2,TRUE())</f>
        <v>19-24</v>
      </c>
      <c r="EW211" s="14" t="str">
        <f aca="false" t="array" ref="EW211">_xlfn.IFS(EV211="0-5","1", EV211="6-12","2", EV211="13-18","3", EV211="19-24","4", EV211="25-36","5", EV211="37-48","6", EV211="49-60","7")</f>
        <v>4</v>
      </c>
    </row>
    <row r="212" customFormat="false" ht="13.5" hidden="false" customHeight="false" outlineLevel="0" collapsed="false">
      <c r="A212" s="1" t="n">
        <v>63</v>
      </c>
      <c r="B212" s="32" t="n">
        <v>7</v>
      </c>
      <c r="C212" s="33" t="n">
        <v>40558</v>
      </c>
      <c r="D212" s="6"/>
      <c r="E212" s="5" t="str">
        <f aca="false">VLOOKUP(A212,'286'!$A$3:$J$600,10,FALSE())</f>
        <v>CISNEROS RIVERO, CARLOTA</v>
      </c>
      <c r="F212" s="4" t="str">
        <f aca="false">VLOOKUP(A212,'286'!$A$3:$I$1768,3,FALSE())</f>
        <v>CISRICAR</v>
      </c>
      <c r="G212" s="6" t="n">
        <f aca="false">VLOOKUP(A212,'286'!$A$3:$I$1768,4,FALSE())</f>
        <v>34449</v>
      </c>
      <c r="H212" s="7" t="n">
        <f aca="false">YEAR(C212)-YEAR(G212)</f>
        <v>17</v>
      </c>
      <c r="I212" s="1" t="str">
        <f aca="false">VLOOKUP(H212,LEYENDA!$C$2:$D$6,2,TRUE())</f>
        <v>13-24</v>
      </c>
      <c r="J212" s="5" t="str">
        <f aca="false">VLOOKUP(A212,'286'!$A$3:$I$1768,7,FALSE())</f>
        <v>M</v>
      </c>
      <c r="K212" s="8" t="str">
        <f aca="false">VLOOKUP(A212,'286'!$A$3:$I$1768,2,FALSE())</f>
        <v>OD</v>
      </c>
      <c r="L212" s="4" t="str">
        <f aca="false">VLOOKUP(A212,'286'!$A$3:$I$1768,8,FALSE())</f>
        <v>D</v>
      </c>
      <c r="M212" s="4" t="str">
        <f aca="false">VLOOKUP(A212,'286'!$A$3:$I$1768,9,FALSE())</f>
        <v>I</v>
      </c>
      <c r="N212" s="8" t="str">
        <f aca="false">IF(R212=O212, "MISMA","CONTRARIA")</f>
        <v>CONTRARIA</v>
      </c>
      <c r="O212" s="8" t="str">
        <f aca="false" t="array" ref="O212">_xlfn.IFS(L212="D","1", L212="I","2")</f>
        <v>1</v>
      </c>
      <c r="P212" s="8" t="str">
        <f aca="false" t="array" ref="P212">_xlfn.IFS(K212="OD","1", K212="OI","2")</f>
        <v>1</v>
      </c>
      <c r="Q212" s="1" t="str">
        <f aca="false" t="array" ref="Q212">_xlfn.IFS(J212="M","1", J212="H","2")</f>
        <v>1</v>
      </c>
      <c r="R212" s="8" t="str">
        <f aca="false" t="array" ref="R212">_xlfn.IFS(M212="D","1", M212="I","2")</f>
        <v>2</v>
      </c>
      <c r="S212" s="1" t="str">
        <f aca="false" t="array" ref="S212">_xlfn.IFS(N212="CONTRARIA", "1",N212= "MISMA","2")</f>
        <v>1</v>
      </c>
      <c r="T212" s="1" t="str">
        <f aca="false" t="array" ref="T212">_xlfn.IFS(I212="0-12","1", I212="13-24","2", I212="25-40","3", I212="41-60","4", I212="61-100","5")</f>
        <v>2</v>
      </c>
      <c r="U212" s="9" t="n">
        <v>-4</v>
      </c>
      <c r="V212" s="1" t="str">
        <f aca="false">IF(U212="","",IF(AND(U212&gt;=-9,U212&lt;=-6.5),"-9 a -6,5",IF(AND(U212&gt;=-6,U212&lt;=-3.5),"-6 a -3,5",IF(AND(U212&gt;=-3,U212&lt;=-1),"-3 a -1",IF(U212=-0.5,"-0,5",IF(AND(U212&gt;=0,U212&lt;=2.5),"0 a 2,5",IF(AND(U212&gt;=3,U212&lt;=5.5),"3 a 5,5",IF(AND(U212&gt;=6,U212&lt;=8.5),"6 a 8,5",IF(AND(U212&gt;=9,U212&lt;=20),"9 a 20","Fuera de rango")))))))))</f>
        <v>-6 a -3,5</v>
      </c>
      <c r="W212" s="11" t="n">
        <f aca="false">IF(V212="","",IF(V212="-9 a -6,5",2,IF(V212="-6 a -3,5",3,IF(V212="-3 a -1",4,IF(V212="-0,5","NORMA",IF(V212="0 a 2,5",5,IF(V212="3 a 5,5",6,IF(V212="6 a 8,5",7,IF(V212="9 a 20",8,"Fuera de rango")))))))))</f>
        <v>3</v>
      </c>
      <c r="X212" s="9" t="n">
        <v>0</v>
      </c>
      <c r="Y212" s="10" t="str">
        <f aca="false">IF(X212="","",IF(AND(X212&gt;=0,X212&lt;=4),"0 a 4",IF(AND(X212&gt;=4.5,X212&lt;=8.5),"4,5 a 8,5",IF(X212=9,"9",IF(AND(X212&gt;=9.5,X212&lt;=13),"9,5 a 13",IF(AND(X212&gt;=13.5,X212&lt;=20),"13,5 a 20",IF(AND(X212&gt;=20.5,X212&lt;=35),"20,5 a 35","Fuera de rango")))))))</f>
        <v>0 a 4</v>
      </c>
      <c r="Z212" s="11" t="n">
        <f aca="false">IF(Y212="","",IF(Y212="0 a 4",1,IF(Y212="4,5 a 8,5",2,IF(Y212="9","NORMA",IF(Y212="9,5 a 13",3,IF(Y212="13,5 a 20",4,IF(Y212="20,5 a 35",5,"Fuera de rango")))))))</f>
        <v>1</v>
      </c>
      <c r="AA212" s="9" t="n">
        <v>17</v>
      </c>
      <c r="AB212" s="10" t="str">
        <f aca="false">IF(AA212="","",IF(AND(AA212&gt;=0,AA212&lt;=9),"0 a 9",IF(AND(AA212&gt;=9.5,AA212&lt;=18.5),"9,5 a 18,5",IF(AA212=19,"19",IF(AND(AA212&gt;=19.5,AA212&lt;=28),"19,5 a 28",IF(AND(AA212&gt;=28.5,AA212&lt;=40),"28,5 a 40","Fuera de rango"))))))</f>
        <v>9,5 a 18,5</v>
      </c>
      <c r="AC212" s="11" t="n">
        <f aca="false" t="array" ref="AC212">_xlfn.IFS(AB212="","",AB212="0 a 9",1,AB212="9,5 a 18,5",2,AB212="19","NORMA",AB212="19,5 a 28",3,AB212="28,5 a 40",4,TRUE(),"Fuera de rango")</f>
        <v>2</v>
      </c>
      <c r="AD212" s="9" t="n">
        <v>3</v>
      </c>
      <c r="AE212" s="10" t="str">
        <f aca="false">IF(AD212="","",IF(AND(AD212&gt;=-10,AD212&lt;=0),"De -10 a 0",IF(AND(AD212&gt;=0.5,AD212&lt;=9.5),"0,5 a 9,5",IF(AD212=10,"10",IF(AND(AD212&gt;=10.5,AD212&lt;=20),"10,5 a 20",IF(AND(AD212&gt;=20.5,AD212&lt;=40),"20,5 a 40","Fuera de rango"))))))</f>
        <v>0,5 a 9,5</v>
      </c>
      <c r="AF212" s="12" t="n">
        <f aca="false">IF(AD212="","",IF(AND(AD212&gt;=-10,AD212&lt;=0),1,IF(AND(AD212&gt;=0.5,AD212&lt;=9.5),2,IF(AD212=10,"NORMA",IF(AND(AD212&gt;=10.5,AD212&lt;=20),3,IF(AND(AD212&gt;=20.5,AD212&lt;=40),4,""))))))</f>
        <v>2</v>
      </c>
      <c r="AG212" s="9" t="n">
        <v>12</v>
      </c>
      <c r="AH212" s="10" t="str">
        <f aca="false">IF(AG212="","",IF(AND(AG212&gt;=0,AG212&lt;=4),"0 a 4",IF(AND(AG212&gt;=4.5,AG212&lt;=8.5),"4,5 a 8,5",IF(AG212=9,"9",IF(AND(AG212&gt;=9.5,AG212&lt;=13),"9,5 a 13",IF(AND(AG212&gt;=13.5,AG212&lt;=25),"13,5 a 25","Fuera de rango"))))))</f>
        <v>9,5 a 13</v>
      </c>
      <c r="AI212" s="11" t="n">
        <f aca="false">IF(AH212="","",IF(AH212="0 a 4",1,IF(AH212="4,5 a 8,5",2,IF(AH212="9","NORMA",IF(AH212="9,5 a 13",3,IF(AH212="13,5 a 25",4,""))))))</f>
        <v>3</v>
      </c>
      <c r="AJ212" s="9" t="n">
        <v>7</v>
      </c>
      <c r="AK212" s="10" t="str">
        <f aca="false">IF(AJ212="","",IF(AND(AJ212&gt;=-15,AJ212&lt;=-10.5),"-15 a -10,5",IF(AND(AJ212&gt;=-10,AJ212&lt;=-4),"-10 a -4",IF(AND(AJ212&gt;=-4.5,AJ212&lt;=0),"-4,5 a 0",IF(AND(AJ212&gt;=0.5,AJ212&lt;=4.5),"0,5 a 4,5",IF(AJ212=5,"5",IF(AND(AJ212&gt;=5.5,AJ212&lt;=10),"5,5 a 10",IF(AND(AJ212&gt;=10.5,AJ212&lt;=20),"10,5 a 20","Fuera de rango"))))))))</f>
        <v>5,5 a 10</v>
      </c>
      <c r="AL212" s="11" t="n">
        <f aca="false">IF(AK212="","",IF(AK212="-15 a -10,5",1,IF(AK212="-10 a -4",2,IF(AK212="-4,5 a 0",3,IF(AK212="0,5 a 4,5",4,IF(AK212="5","NORMA",IF(AK212="5,5 a 10",5,IF(AK212="10,5 a 20",6,"Error"))))))))</f>
        <v>5</v>
      </c>
      <c r="AM212" s="9" t="n">
        <v>0</v>
      </c>
      <c r="AN212" s="10" t="str">
        <f aca="false">IF(AM212="","",IF(AND(AM212&gt;=-7.5,AM212&lt;=-5.5),"-7,5 a -5,5",IF(AND(AM212&gt;=-5,AM212&lt;=-3),"-5 a -3",IF(AND(AM212&gt;=-2.5,AM212&lt;=-0.5),"-2,5 a -0,5",IF(AM212=0,"0,00",IF(AND(AM212&gt;=0.5,AM212&lt;=2.5),"0,5 a 2,5",IF(AND(AM212&gt;=3,AM212&lt;=5),"3 a 5",IF(AND(AM212&gt;=5.5,AM212&lt;=7.5),"5,5 a 7,5",IF(AND(AM212&gt;=8,AM212&lt;=10),"8 a 10","Fuera de rango")))))))))</f>
        <v>0,00</v>
      </c>
      <c r="AO212" s="11" t="str">
        <f aca="false">IF(AN212="","",IF(AN212="-7,5 a -5,5",1,IF(AN212="-5 a -3",2,IF(AN212="-2,5 a -0,5",3,IF(AN212="0,00","NORMA",IF(AN212="0,5 a 2,5",4,IF(AN212="3 a 5",5,IF(AN212="5,5 a 7,5",6,IF(AN212="8 a 10",7,"Error")))))))))</f>
        <v>NORMA</v>
      </c>
      <c r="AP212" s="9" t="n">
        <v>-9</v>
      </c>
      <c r="AQ212" s="10" t="str">
        <f aca="false">IF(AP212="","",IF(AND(AP212&gt;=-20,AP212&lt;=-9.5),"-20 a -9,5",IF(AND(AP212&gt;=-9,AP212&lt;=-6.5),"-9 a -6,5",IF(AP212=-6,"-6",IF(AND(AP212&gt;=-5.5,AP212&lt;=-3),"-5,5 a -3",IF(AND(AP212&gt;=-2.5,AP212&lt;=0),"-2,5 a 0",IF(AND(AP212&gt;=0.5,AP212&lt;=3),"0,5 a 3",IF(AND(AP212&gt;=3.5,AP212&lt;=6),"3,5 a 6",IF(AND(AP212&gt;=6.5,AP212&lt;=9),"6,5 a 9",IF(AND(AP212&gt;=9.5,AP212&lt;=20),"9,5 a 20","Fuera de rango"))))))))))</f>
        <v>-9 a -6,5</v>
      </c>
      <c r="AR212" s="11" t="n">
        <f aca="false">IF(AQ212="","",IF(AQ212="-20 a -9,5",1,IF(AQ212="-9 a -6,5",2,IF(AQ212="-6","NORMA",IF(AQ212="-5,5 a -3",3,IF(AQ212="-2,5 a 0",4,IF(AQ212="0,5 a 3",5,IF(AQ212="3,5 a 6",6,IF(AQ212="6,5 a 9",7,IF(AQ212="9,5 a 20",8,""))))))))))</f>
        <v>2</v>
      </c>
      <c r="AS212" s="9" t="n">
        <v>-2</v>
      </c>
      <c r="AT212" s="10" t="str">
        <f aca="false">IF(AS212="","",IF(AND(AS212&gt;=-16,AS212&lt;=-14),"-16 a -14",IF(AND(AS212&gt;=-13.5,AS212&lt;=-11.5),"-13,5 a -11,5",IF(AND(AS212&gt;=-11,AS212&lt;=-9),"-11 a -9",IF(AND(AS212&gt;=-8.5,AS212&lt;=-6.5),"-8,5 a -6,5",IF(AND(AS212&gt;=-6,AS212&lt;=-4),"-6 a -4",IF(AND(AS212&gt;=-3.5,AS212&lt;=-1.5),"-3,5 a -1,5",IF(AND(AS212&gt;=-1,AS212&lt;=1),"-1 a 1",IF(AND(AS212&gt;=1.5,AS212&lt;=3.5),"1,5 a 3,5",IF(AND(AS212&gt;=4,AS212&lt;=6),"4 a 6",IF(AND(AS212&gt;=6.5,AS212&lt;=8.5),"6,5 a 8,5",IF(AND(AS212&gt;=9,AS212&lt;=11),"9 a 11",IF(AND(AS212&gt;=11.5,AS212&lt;=13.5),"11,5 a 13,5",IF(AND(AS212&gt;=14,AS212&lt;=16),"14 a 16",IF(AND(AS212&gt;=16.5,AS212&lt;=18.5),"16,5 a 18,5",IF(AND(AS212&gt;=19,AS212&lt;=21),"19 a 21","Fuera de rango"))))))))))))))))</f>
        <v>-3,5 a -1,5</v>
      </c>
      <c r="AU212" s="11" t="n">
        <f aca="false" t="array" ref="AU212">IF(AT212="","",_xlfn.IFS(AT212="-16 a -14",1,AT212="-13,5 a -11,5",2,AT212="-11 a -9",3,AT212="-8,5 a -6,5",4,AT212="-6 a -4",5,AT212="-3,5 a -1,5",6,AT212="-1 a 1",7,AT212="1,5 a 3,5",8,AT212="4 a 6","NORMA",AT212="6,5 a 8,5",9,AT212="9 a 11",10,AT212="11,5 a 13,5",11,AT212="14 a 16",12,AT212="16,5 a 18,5",13,AT212="19 a 21",14,TRUE(),""))</f>
        <v>6</v>
      </c>
      <c r="AV212" s="9" t="n">
        <v>0.25</v>
      </c>
      <c r="AW212" s="10" t="str">
        <f aca="false">IF(AV212="","",IF(AND(AV212&gt;=-1,AV212&lt;=-0.5),"-1 a -0,5",IF(AND(AV212&gt;-0.5,AV212&lt;=0),"De -0,5 a 0",IF(AND(AV212&gt;=0.25,AV212&lt;=0.75),"0,25 a 0,75",IF(AND(AV212&gt;=1,AV212&lt;=1.5),"1 a 1,5",IF(AND(AV212&gt;=1.75,AV212&lt;=2.25),"1,75 a 2,25",IF(AND(AV212&gt;=2.5,AV212&lt;=3),"2,5 a 3",IF(AND(AV212&gt;=3.25,AV212&lt;=3.75),"3,25 a 3,75","Fuera de rango"))))))))</f>
        <v>0,25 a 0,75</v>
      </c>
      <c r="AX212" s="11" t="str">
        <f aca="false">IF(AW212="","",IF(OR(AW212="-1 a -0,5",AW212="-1 a -0.5"),1,IF(OR(AW212="De -0,5 a 0",AW212="-0,5 a 0",AW212="De -0.5 a 0"),2,IF(OR(AW212="0,25 a 0,75",AW212="0.25 a 0.75"),"NORMA",IF(OR(AW212="1 a 1,5",AW212="1 a 1.5"),3,IF(OR(AW212="1,75 a 2,25",AW212="1.75 a 2.25"),4,IF(OR(AW212="2,5 a 3",AW212="2.5 a 3"),5,IF(OR(AW212="3,25 a 3,75",AW212="3.25 a 3.75"),6,""))))))))</f>
        <v>NORMA</v>
      </c>
      <c r="AY212" s="9" t="n">
        <v>-10</v>
      </c>
      <c r="AZ212" s="10" t="str">
        <f aca="false">IF(AY212="","",IF(AND(AY212&gt;=-20,AY212&lt;=-9.5),"-20 a -9,5",IF(AND(AY212&gt;=-9,AY212&lt;=-6.5),"-9 a -6,5",IF(AY212=-6,"-6",IF(AND(AY212&gt;=-5.5,AY212&lt;=-3),"-5,5 a -3",IF(AND(AY212&gt;=-2.5,AY212&lt;=0),"-2,5 a 0",IF(AND(AY212&gt;=0.5,AY212&lt;=3),"0,5 a 3",IF(AND(AY212&gt;=3.5,AY212&lt;=6),"3,5 a 6","Fuera de rango"))))))))</f>
        <v>-20 a -9,5</v>
      </c>
      <c r="BA212" s="11" t="n">
        <f aca="false">IF(AZ212="","",IF(AZ212="-20 a -9,5",1,IF(AZ212="-9 a -6,5",2,IF(AZ212="-6","NORMA",IF(AZ212="-5,5 a -3",3,IF(AZ212="-2,5 a 0",4,IF(AZ212="0,5 a 3",5,IF(AZ212="3,5 a 6",6,""))))))))</f>
        <v>1</v>
      </c>
      <c r="BB212" s="9" t="n">
        <v>0</v>
      </c>
      <c r="BC212" s="10" t="str">
        <f aca="false" t="array" ref="BC212">IF(BB212="","",_xlfn.IFS(AND(BB212&gt;=0,BB212&lt;=2),"0 a 2",AND(BB212&gt;=2.5,BB212&lt;=4.5),"2,5 a 4,5",AND(BB212&gt;=5,BB212&lt;=7),"5 a 7",AND(BB212&gt;=7.5,BB212&lt;=9.5),"7,5 a 9,5",AND(BB212&gt;=10,BB212&lt;=12),"10 a 12",AND(BB212&gt;=12.5,BB212&lt;=14.5),"12,5 a 14,5",BB212=15,"15",AND(BB212&gt;=15.5,BB212&lt;=17.5),"15,5 a 17,5",AND(BB212&gt;=18,BB212&lt;=20),"18 a 20",AND(BB212&gt;=20.5,BB212&lt;=22.5),"20,5 a 22,5",AND(BB212&gt;=23,BB212&lt;=25),"23 a 25",TRUE(),"Fuera de rango"))</f>
        <v>0 a 2</v>
      </c>
      <c r="BD212" s="11" t="n">
        <f aca="false" t="array" ref="BD212">IF(BC212="","",_xlfn.IFS(BC212="0 a 2",1,BC212="2,5 a 4,5",2,BC212="5 a 7",3,BC212="7,5 a 9,5",4,BC212="10 a 12",5,BC212="12,5 a 14,5",6,BC212="15","NORMA",BC212="15,5 a 17,5",7,BC212="18 a 20",8,BC212="20,5 a 22,5",9,BC212="23 a 25",10,TRUE(),"Fuera de rango"))</f>
        <v>1</v>
      </c>
      <c r="BE212" s="9" t="n">
        <v>22</v>
      </c>
      <c r="BF212" s="10" t="str">
        <f aca="false">IF(BE212="","",IF(AND(BE212&gt;=-20,BE212&lt;=-10),"-20 a -10",IF(AND(BE212&gt;=-9.5,BE212&lt;=0.5),"-9,5 a 0,5",IF(AND(BE212&gt;=1,BE212&lt;=11),"1 a 11",IF(AND(BE212&gt;=11.5,BE212&lt;=20.5),"11,5 a 20,5",IF(BE212=21,"21",IF(AND(BE212&gt;=21.5,BE212&lt;=31.5),"21,5 a 31,5",IF(AND(BE212&gt;=32,BE212&lt;=42),"32 a 42","Fuera de rango"))))))))</f>
        <v>21,5 a 31,5</v>
      </c>
      <c r="BG212" s="11" t="n">
        <f aca="false">IF(BF212="","",IF(BF212="-20 a -10",1,IF(BF212="-9,5 a 0,5",2,IF(BF212="1 a 11",3,IF(BF212="11,5 a 20,5",4,IF(BF212="21","NORMA",IF(BF212="21,5 a 31,5",5,IF(BF212="32 a 42",6,""))))))))</f>
        <v>5</v>
      </c>
      <c r="BH212" s="9" t="n">
        <v>17</v>
      </c>
      <c r="BI212" s="10" t="str">
        <f aca="false">IF(BH212="","",IF(AND(BH212&gt;=-20,BH212&lt;=-15),"-20 a -15",IF(AND(BH212&gt;=-14.5,BH212&lt;=-9.5),"-14,5 a -9,5",IF(AND(BH212&gt;=-9,BH212&lt;=-4),"-9 a -4",IF(AND(BH212&gt;=-3.5,BH212&lt;=2.5),"-3,5 a 2,5",IF(AND(BH212&gt;=3,BH212&lt;=8),"3 a 8",IF(AND(BH212&gt;=8.5,BH212&lt;=14.5),"8,5 a 14,5",IF(BH212=15,"15",IF(AND(BH212&gt;=15.5,BH212&lt;=20.5),"15,5 a 20,5",IF(AND(BH212&gt;=21,BH212&lt;=26),"21 a 26","Fuera de rango"))))))))))</f>
        <v>15,5 a 20,5</v>
      </c>
      <c r="BJ212" s="11" t="n">
        <f aca="false">IF(BI212="","",IF(BI212="-20 a -15",1,IF(BI212="-14,5 a -9,5",2,IF(BI212="-9 a -4",3,IF(BI212="-3,5 a 2,5",4,IF(BI212="3 a 8",5,IF(BI212="8,5 a 14,5",6,IF(BI212="15","NORMA",IF(BI212="15,5 a 20,5",7,IF(BI212="21 a 26",8,IF(BI212="26,5 a 31,5",9,"")))))))))))</f>
        <v>7</v>
      </c>
      <c r="BK212" s="9" t="n">
        <v>0</v>
      </c>
      <c r="BL212" s="10" t="str">
        <f aca="false">IF(BK212="","",IF(AND(BK212&gt;=0,BK212&lt;=2),"0 - 2",IF(AND(BK212&gt;=2.5,BK212&lt;=4.5),"2,5 - 4,5",IF(AND(BK212&gt;=5,BK212&lt;=7),"5 - 7",IF(AND(BK212&gt;=7.5,BK212&lt;=9.5),"7,5 - 9,5",IF(AND(BK212&gt;=10,BK212&lt;=12),"10 - 12",IF(AND(BK212&gt;=12.5,BK212&lt;=13.5),"12,5 - 13,5",IF(BK212=14,"14",IF(AND(BK212&gt;=14.5,BK212&lt;=16.5),"14,5 - 16,5",IF(AND(BK212&gt;=17,BK212&lt;=19),"17 - 19",IF(AND(BK212&gt;=19.5,BK212&lt;=21.5),"19,5 - 21,5",IF(AND(BK212&gt;=22,BK212&lt;=24),"22 - 24",IF(AND(BK212&gt;=24.5,BK212&lt;=26.5),"24,5 - 26,5",IF(AND(BK212&gt;=27,BK212&lt;=29),"27 - 29",IF(AND(BK212&gt;=29.5,BK212&lt;=30),"29,5 - 30","Fuera de rango")))))))))))))))</f>
        <v>0 - 2</v>
      </c>
      <c r="BM212" s="11" t="n">
        <f aca="false">IF(BL212="","",IF(BL212="0 - 2",1,IF(BL212="2,5 - 4,5",2,IF(BL212="5 - 7",3,IF(BL212="7,5 - 9,5",4,IF(BL212="10 - 12",5,IF(BL212="12,5 - 13,5",6,IF(BL212="14","NORMA",IF(BL212="14,5 - 16,5",7,IF(BL212="17 - 19",8,IF(BL212="19,5 - 21,5",9,IF(BL212="22 - 24",10,IF(BL212="24,5 - 26,5",11,IF(BL212="27 - 29",12,IF(BL212="29,5 - 30",13,"")))))))))))))))</f>
        <v>1</v>
      </c>
      <c r="BN212" s="9" t="n">
        <v>22</v>
      </c>
      <c r="BO212" s="11" t="str">
        <f aca="false">IF(BN212="","",IF(AND(BN212&gt;=-20,BN212&lt;=-10),"-20 a -10",IF(AND(BN212&gt;=-9.5,BN212&lt;=0.5),"-9,5 a 0,5",IF(AND(BN212&gt;=1,BN212&lt;=11),"1 a 11",IF(AND(BN212&gt;=11.5,BN212&lt;=21.5),"11,5 a 21,5",IF(BN212=22,"22",IF(AND(BN212&gt;=22.5,BN212&lt;=32.5),"22,5 a 32,5",IF(AND(BN212&gt;=33,BN212&lt;=43),"33 a 43","Fuera de rango"))))))))</f>
        <v>22</v>
      </c>
      <c r="BP212" s="11" t="str">
        <f aca="false">IF(BO212="","",IF(BO212="-20 a -10",1,IF(BO212="-9,5 a 0,5",2,IF(BO212="1 a 11",3,IF(BO212="11,5 a 21,5",4,IF(BO212="22","NORMA",IF(BO212="22,5 a 32,5",5,IF(BO212="33 a 43",6,""))))))))</f>
        <v>NORMA</v>
      </c>
      <c r="BQ212" s="9" t="n">
        <v>14</v>
      </c>
      <c r="BR212" s="10" t="str">
        <f aca="false">IF(BQ212="","",IF(AND(BQ212&gt;=-20,BQ212&lt;=-15),"-20 a -15",IF(AND(BQ212&gt;=-14.5,BQ212&lt;=-9.5),"-14,5 a -9,5",IF(AND(BQ212&gt;=-9,BQ212&lt;=-4),"-9 a -4",IF(AND(BQ212&gt;=-3.5,BQ212&lt;=2.5),"-3,5 a 2,5",IF(AND(BQ212&gt;=3,BQ212&lt;=8),"3 a 8",IF(AND(BQ212&gt;=8.5,BQ212&lt;=13.5),"8,5 a 13,5",IF(AND(BQ212&gt;=14,BQ212&lt;=17.5),"14 a 17,5",IF(BQ212=18,"18",IF(AND(BQ212&gt;=18.5,BQ212&lt;=23.5),"18,5 a 23,5",IF(AND(BQ212&gt;=24,BQ212&lt;=29),"24 a 29",IF(AND(BQ212&gt;=29.5,BQ212&lt;=34.5),"29,5 a 34,5",IF(AND(BQ212&gt;=35,BQ212&lt;=40),"35 a 40","Fuera de rango")))))))))))))</f>
        <v>14 a 17,5</v>
      </c>
      <c r="BS212" s="11" t="n">
        <f aca="false">IF(BR212="","",IF(BR212="-20 a -15",1,IF(BR212="-14,5 a -9,5",2,IF(BR212="-9 a -4",3,IF(BR212="-3,5 a 2,5",4,IF(BR212="3 a 8",5,IF(BR212="8,5 a 13,5",6,IF(BR212="14 a 17,5",7,IF(BR212="18","NORMA",IF(BR212="18,5 a 23,5",8,IF(BR212="24 a 29",9,IF(BR212="29,5 a 34,5",10,IF(BR212="35 a 40",11,"")))))))))))))</f>
        <v>7</v>
      </c>
      <c r="BT212" s="9" t="n">
        <v>1.5</v>
      </c>
      <c r="BU212" s="10" t="str">
        <f aca="false">IF(BT212="","",IF(AND(BT212&gt;=-20,BT212&lt;=-18),"-20 a -18",IF(AND(BT212&gt;=-17.5,BT212&lt;=-15.5),"-17,5 a -15,5",IF(AND(BT212&gt;=-15,BT212&lt;=-13),"-15 a -13",IF(AND(BT212&gt;=-12.5,BT212&lt;=-10.5),"-12,5 a -10,5",IF(AND(BT212&gt;=-10,BT212&lt;=-8),"-10 a -8",IF(AND(BT212&gt;=-7.5,BT212&lt;=-5.5),"-7,5 a -5,5",IF(AND(BT212&gt;=-5,BT212&lt;=-3),"-5 a -3",IF(AND(BT212&gt;=-2.5,BT212&lt;=-0.5),"-2,5 a -0,5",IF(BT212=0,"0",IF(AND(BT212&gt;=0.5,BT212&lt;=2.5),"0,5 a 2,5",IF(AND(BT212&gt;=3,BT212&lt;=5),"3 a 5",IF(AND(BT212&gt;=5.5,BT212&lt;=7.5),"5,5 a 7,5",IF(AND(BT212&gt;=8,BT212&lt;=10),"8 a 10",IF(AND(BT212&gt;=10.5,BT212&lt;=12.5),"10,5 a 12,5",IF(AND(BT212&gt;=13,BT212&lt;=15),"13 a 15",IF(AND(BT212&gt;=15.5,BT212&lt;=17.5),"15,5 a 17,5",IF(AND(BT212&gt;=18,BT212&lt;=20),"18 a 20","Fuera de rango"))))))))))))))))))</f>
        <v>0,5 a 2,5</v>
      </c>
      <c r="BV212" s="11" t="n">
        <f aca="false">IF(BT212="","",IF(BT212=0,"NORMA",IF(AND(BT212&gt;=-20,BT212&lt;=-18),2,IF(AND(BT212&gt;=-17.5,BT212&lt;=-15.5),2,IF(AND(BT212&gt;=-15,BT212&lt;=-13),3,IF(AND(BT212&gt;=-12.5,BT212&lt;=-10.5),4,IF(AND(BT212&gt;=-10,BT212&lt;=-8),5,IF(AND(BT212&gt;=-7.5,BT212&lt;=-5.5),6,IF(AND(BT212&gt;=-5,BT212&lt;=-3),7,IF(AND(BT212&gt;=-2.5,BT212&lt;=-0.5),8,IF(AND(BT212&gt;=0.5,BT212&lt;=2.5),9,IF(AND(BT212&gt;=3,BT212&lt;=5),10,IF(AND(BT212&gt;=5.5,BT212&lt;=7.5),11,IF(AND(BT212&gt;=8,BT212&lt;=10),12,IF(AND(BT212&gt;=10.5,BT212&lt;=12.5),13,IF(AND(BT212&gt;=13,BT212&lt;=15),14,IF(AND(BT212&gt;=15.5,BT212&lt;=17.5),15,IF(AND(BT212&gt;=18,BT212&lt;=20),16,"Fuera de rango"))))))))))))))))))</f>
        <v>9</v>
      </c>
      <c r="BW212" s="9" t="n">
        <v>-6.25</v>
      </c>
      <c r="BX212" s="10" t="n">
        <f aca="false">18.5- (0.3*H212)</f>
        <v>13.4</v>
      </c>
      <c r="BY212" s="10" t="n">
        <f aca="false">(BW212)-(BX212)</f>
        <v>-19.65</v>
      </c>
      <c r="BZ212" s="10" t="str">
        <f aca="false">IF(BY212="","",IF(BY212&lt;-27.5,"De -30 a -28",IF(BY212&lt;-25,"De -27,5 a -25,5",IF(BY212&lt;-22.5,"De -25 a -23",IF(BY212&lt;-20,"De -22,5 a -20,5",IF(BY212&lt;-17.5,"De -20 a -18",IF(BY212&lt;-15,"De -17,5 a -15,5",IF(BY212&lt;-12.5,"De -15 a -13",IF(BY212&lt;-10,"De -12,5 a -10,5",IF(BY212&lt;-7.5,"De -10 a -8",IF(BY212&lt;-5,"De -7,5 a -5,5",IF(BY212&lt;-2.5,"De -5 a -3",IF(BY212&lt;0,"De -2,5 a -0,5",IF(BY212&lt;2.5,"De 0 a 2",IF(BY212&lt;5,"De 2,5 a 4,5",IF(BY212&lt;7.5,"De 5 a 7",IF(BY212&lt;10,"De 7,5 a 9,5",IF(BY212&lt;12.5,"De 10 a 12",IF(BY212&lt;15,"De 12,5 a 14,5",IF(BY212&lt;17.5,"De 15 a 17",IF(BY212&lt;20,"De 17,5 a 19,5",IF(BY212&lt;22.5,"De 20 a 22",IF(BY212&lt;25,"De 22,5 a 24,5",IF(BY212&lt;27.5,"De 25 a 27","De 27,5 a 30"))))))))))))))))))))))))</f>
        <v>De -20 a -18</v>
      </c>
      <c r="CA212" s="12" t="n">
        <f aca="false">IF(BY212="","",IF(BY212&lt;=-28,1,IF(BY212&lt;=-25.5,2,IF(BY212&lt;=-23,3,IF(BY212&lt;=-20.5,4,IF(BY212&lt;=-18,5,IF(BY212&lt;=-15.5,6,IF(BY212&lt;=-13,7,IF(BY212&lt;=-10.5,8,IF(BY212&lt;=-8,9,IF(BY212&lt;=-5.5,10,IF(BY212&lt;=-3,11,IF(BY212&lt;=-0.5,12,IF(BY212&lt;=2,13,IF(BY212&lt;=4.5,14,IF(BY212&lt;=7,15,IF(BY212&lt;=9.5,16,IF(BY212&lt;=12,17,IF(BY212&lt;=14.5,18,IF(BY212&lt;=17,19,IF(BY212&lt;=19.5,20,IF(BY212&lt;=22,21,IF(BY212&lt;=24.5,22,IF(BY212&lt;=27,23,IF(BY212&lt;=30,24,"Fuera de rango")))))))))))))))))))))))))</f>
        <v>5</v>
      </c>
      <c r="CB212" s="9" t="n">
        <v>-6.25</v>
      </c>
      <c r="CC212" s="10" t="n">
        <f aca="false">18.5- (0.3*H212)</f>
        <v>13.4</v>
      </c>
      <c r="CD212" s="10" t="n">
        <f aca="false">(CB212)-(CC212)</f>
        <v>-19.65</v>
      </c>
      <c r="CE212" s="10" t="str">
        <f aca="false">IF(CD212="","",IF(CD212&lt;-27.5,"De -30 a -28",IF(CD212&lt;-25,"De -27,5 a -25,5",IF(CD212&lt;-22.5,"De -25 a -23",IF(CD212&lt;-20,"De -22,5 a -20,5",IF(CD212&lt;-17.5,"De -20 a -18",IF(CD212&lt;-15,"De -17,5 a -15,5",IF(CD212&lt;-12.5,"De -15 a -13",IF(CD212&lt;-10,"De -12,5 a -10,5",IF(CD212&lt;-7.5,"De -10 a -8",IF(CD212&lt;-5,"De -7,5 a -5,5",IF(CD212&lt;-2.5,"De -5 a -3",IF(CD212&lt;0,"De -2,5 a -0,5",IF(CD212&lt;=2,"De 0 a 2",IF(CD212&lt;=4.5,"De 2,5 a 4,5",IF(CD212&lt;=7,"De 5 a 7",IF(CD212&lt;=9.5,"De 7,5 a 9,5",IF(CD212&lt;=12,"De 10 a 12",IF(CD212&lt;=14.5,"De 12,5 a 14,5",IF(CD212&lt;=17,"De 15 a 17",IF(CD212&lt;=19.5,"De 17,5 a 19,5",IF(CD212&lt;=22,"De 20 a 22",IF(CD212&lt;=24.5,"De 22,5 a 24,5",IF(CD212&lt;=27,"De 25 a 27","De 27,5 a 30"))))))))))))))))))))))))</f>
        <v>De -20 a -18</v>
      </c>
      <c r="CF212" s="12" t="n">
        <f aca="false">IF(CD212="","",IF(CD212&lt;-27.5,1,IF(CD212&lt;-25,2,IF(CD212&lt;-22.5,3,IF(CD212&lt;-20,4,IF(CD212&lt;-17.5,5,IF(CD212&lt;-15,6,IF(CD212&lt;-12.5,7,IF(CD212&lt;-10,8,IF(CD212&lt;-7.5,9,IF(CD212&lt;-5,10,IF(CD212&lt;-2.5,11,IF(CD212&lt;0,12,IF(CD212&lt;2.5,13,IF(CD212&lt;5,14,IF(CD212&lt;7.5,15,IF(CD212&lt;10,16,IF(CD212&lt;12.5,17,IF(CD212&lt;15,18,IF(CD212&lt;17.5,19,IF(CD212&lt;20,20,IF(CD212&lt;22.5,21,IF(CD212&lt;25,22,IF(CD212&lt;27.5,23,24))))))))))))))))))))))))</f>
        <v>5</v>
      </c>
      <c r="CG212" s="9" t="n">
        <v>-3.5</v>
      </c>
      <c r="CH212" s="10" t="str">
        <f aca="false">IF(CG212="","",IF(AND(CG212&gt;=-10,CG212&lt;=-9.5),"-10 a -9,5",IF(AND(CG212&gt;-9.5,CG212&lt;=-8.5),"-9 a -8,5",IF(AND(CG212&gt;-8.5,CG212&lt;=-7.5),"-8 a -7,5",IF(AND(CG212&gt;-7.5,CG212&lt;=-6.5),"-7 a -6,5",IF(AND(CG212&gt;-6.5,CG212&lt;=-5.5),"-6 a -5,5",IF(AND(CG212&gt;-5.5,CG212&lt;=-4.5),"-5 a -4,5",IF(AND(CG212&gt;-4.5,CG212&lt;=-3.5),"-4 a -3,5",IF(AND(CG212&gt;-3.5,CG212&lt;=-2.5),"-3 a -2,5",IF(CG212=-2.25,"-2,25",IF(AND(CG212&gt;-2.5,CG212&lt;=-1.5),"-2 a -1,5",IF(AND(CG212&gt;-1.5,CG212&lt;=-0.5),"-1 a -0,5",IF(AND(CG212&gt;-0.5,CG212&lt;=0.5),"0 a 0,5",IF(AND(CG212&gt;0.5,CG212&lt;=1.5),"1 a 1,5",IF(AND(CG212&gt;1.5,CG212&lt;=2.5),"2 a 2,5",IF(AND(CG212&gt;2.5,CG212&lt;=3.5),"3 a 3,5",IF(AND(CG212&gt;3.5,CG212&lt;=4.5),"4 a 4,5",IF(AND(CG212&gt;4.5,CG212&lt;=5.5),"5 a 5,5",IF(AND(CG212&gt;5.5,CG212&lt;=6.5),"6 a 6,5",IF(AND(CG212&gt;6.5,CG212&lt;=7.5),"7 a 7,5",IF(AND(CG212&gt;7.5,CG212&lt;=8.5),"8 a 8,5",IF(AND(CG212&gt;8.5,CG212&lt;=9.5),"9 a 9,5",IF(CG212&gt;=10,"10","Fuera de rango")))))))))))))))))))))))</f>
        <v>-4 a -3,5</v>
      </c>
      <c r="CI212" s="11" t="n">
        <f aca="false">IF(CG212="","",IF(CG212=-2.25,"NORMA",IF(CG212&lt;=-9.5,1,IF(CG212&lt;=-8.5,2,IF(CG212&lt;=-7.5,3,IF(CG212&lt;=-6.5,4,IF(CG212&lt;=-5.5,5,IF(CG212&lt;=-4.5,6,IF(CG212&lt;=-3.5,7,IF(CG212&lt;=-2.5,8,IF(CG212&lt;=-1.5,9,IF(CG212&lt;=-0.5,10,IF(CG212&lt;=0.5,11,IF(CG212&lt;=1.5,12,IF(CG212&lt;=2.5,13,IF(CG212&lt;=3.5,14,IF(CG212&lt;=4.5,15,IF(CG212&lt;=5.5,16,IF(CG212&lt;=6.5,17,IF(CG212&lt;=7.5,18,IF(CG212&lt;=8.5,19,IF(CG212&lt;=9.5,20,IF(CG212=10,21,"Fuera de rango")))))))))))))))))))))))</f>
        <v>7</v>
      </c>
      <c r="CJ212" s="9" t="n">
        <v>2.25</v>
      </c>
      <c r="CK212" s="10" t="str">
        <f aca="false">IF(CJ212="","",IF(AND(CJ212&gt;=-6,CJ212&lt;=-5.5),"-6 a -5,5",IF(AND(CJ212&gt;-5.5,CJ212&lt;=-4.5),"-5 a -4,5",IF(AND(CJ212&gt;-4.5,CJ212&lt;=-3.5),"-4 a -3,5",IF(AND(CJ212&gt;-3.5,CJ212&lt;=-2.5),"-3 a -2,5",IF(AND(CJ212&gt;-2.5,CJ212&lt;=-1.5),"-2 a -1,5",IF(AND(CJ212&gt;-1.5,CJ212&lt;=-0.5),"-1 a -0,5",IF(AND(CJ212&gt;-0.5,CJ212&lt;=0.5),"0 a 0,5",IF(AND(CJ212&gt;0.5,CJ212&lt;=1.5),"1 a 1,5",IF(AND(CJ212&gt;1.5,CJ212&lt;2.5),"2",IF(AND(CJ212&gt;=2.5,CJ212&lt;=3),"2,5 a 3",IF(AND(CJ212&gt;3,CJ212&lt;=4),"3,5 a 4",IF(AND(CJ212&gt;4,CJ212&lt;=5),"4,5 a 5",IF(AND(CJ212&gt;5,CJ212&lt;=6),"5,5 a 6",IF(AND(CJ212&gt;6,CJ212&lt;=7),"6,5 a 7",IF(AND(CJ212&gt;7,CJ212&lt;=8),"7,5 a 8",IF(AND(CJ212&gt;8,CJ212&lt;=9.5),"8,5 a 9,5",IF(CJ212=10,"10","Fuera de rango"))))))))))))))))))</f>
        <v>2</v>
      </c>
      <c r="CL212" s="11" t="str">
        <f aca="false">IF(CK212="","",IF(OR(CK212="-6 a -5,5",CK212="-6 - -5,5"),1,IF(OR(CK212="-5 a -4,5",CK212="-5 - -4,5"),2,IF(OR(CK212="-4 a -3,5",CK212="-4 - -3,5"),3,IF(OR(CK212="-3 a -2,5",CK212="-3 - -2,5"),4,IF(OR(CK212="-2 a -1,5",CK212="-2 - -1,5"),5,IF(OR(CK212="-1 a -0,5",CK212="-1 - -0,5"),6,IF(OR(CK212="0 a 0,5",CK212="0 - 0,5"),7,IF(OR(CK212="1 a 1,5",CK212="1 - 1,5"),8,IF(CK212="2","NORMA",IF(OR(CK212="2,5 a 3",CK212="2,5 - 3"),9,IF(OR(CK212="3,5 a 4",CK212="3,5 - 4"),10,IF(OR(CK212="4,5 a 5",CK212="4,5 - 5"),11,IF(OR(CK212="5,5 a 6",CK212="5,5 - 6"),12,IF(OR(CK212="6,5 a 7",CK212="6,5 - 7"),13,IF(OR(CK212="7,5 a 8",CK212="7,5 - 8"),14,IF(OR(CK212="8,5 a 9",CK212="8,5 - 9,5",CK212="9 a 9,5"),15,IF(CK212="10",15,IF(OR(CK212="0,5 a 1",CK212="0,5 - 1"),7,"Fuera de rango")))))))))))))))))))</f>
        <v>NORMA</v>
      </c>
      <c r="CM212" s="10" t="n">
        <v>0</v>
      </c>
      <c r="CN212" s="10" t="str">
        <f aca="false">IF(CM212=0,"0", " ")</f>
        <v>0</v>
      </c>
      <c r="CO212" s="10" t="str">
        <f aca="false">IF(CM212&gt;0,"EME"," ")</f>
        <v> </v>
      </c>
      <c r="CP212" s="10" t="n">
        <v>0</v>
      </c>
      <c r="CQ212" s="10" t="str">
        <f aca="false">IF(CP212&gt;0,"0", " ")</f>
        <v> </v>
      </c>
      <c r="CR212" s="10" t="str">
        <f aca="false">IF(CP212&gt;0,"EME"," ")</f>
        <v> </v>
      </c>
      <c r="CS212" s="9" t="n">
        <v>0</v>
      </c>
      <c r="CT212" s="10" t="str">
        <f aca="false">IF(CS212&gt;0,"1", " ")</f>
        <v> </v>
      </c>
      <c r="CU212" s="10" t="str">
        <f aca="false">IF(CS212&gt;0,"HIP"," ")</f>
        <v> </v>
      </c>
      <c r="CV212" s="9" t="n">
        <v>0</v>
      </c>
      <c r="CW212" s="10" t="str">
        <f aca="false">IF(CV212&gt;0,"1", " ")</f>
        <v> </v>
      </c>
      <c r="CX212" s="10" t="str">
        <f aca="false">IF(CV212&gt;0,"HIP"," ")</f>
        <v> </v>
      </c>
      <c r="CY212" s="9" t="n">
        <v>-2</v>
      </c>
      <c r="CZ212" s="11" t="str">
        <f aca="false">IF(CY212&lt;0,"2"," ")</f>
        <v>2</v>
      </c>
      <c r="DA212" s="11" t="str">
        <f aca="false">IF(CY212&lt;0,"MIO"," ")</f>
        <v>MIO</v>
      </c>
      <c r="DB212" s="9" t="n">
        <v>-2.5</v>
      </c>
      <c r="DC212" s="11" t="str">
        <f aca="false">IF(DB212&lt;0,"2"," ")</f>
        <v>2</v>
      </c>
      <c r="DD212" s="11" t="str">
        <f aca="false">IF(DB212&lt;0,"MIO"," ")</f>
        <v>MIO</v>
      </c>
      <c r="DE212" s="9" t="n">
        <v>-0.5</v>
      </c>
      <c r="DF212" s="11" t="str">
        <f aca="false">IF(DE212&lt;0,"3"," ")</f>
        <v>3</v>
      </c>
      <c r="DG212" s="11" t="str">
        <f aca="false">IF(DE212&lt;0,"AST"," ")</f>
        <v>AST</v>
      </c>
      <c r="DH212" s="9" t="n">
        <v>-0.5</v>
      </c>
      <c r="DI212" s="11" t="str">
        <f aca="false">IF(DH212&lt;0,"3"," ")</f>
        <v>3</v>
      </c>
      <c r="DJ212" s="11" t="str">
        <f aca="false">IF(DH212&lt;0,"AST"," ")</f>
        <v>AST</v>
      </c>
      <c r="DK212" s="9" t="n">
        <v>0</v>
      </c>
      <c r="DL212" s="10" t="str">
        <f aca="false">IF(DK212&gt;0,"4"," ")</f>
        <v> </v>
      </c>
      <c r="DM212" s="10" t="str">
        <f aca="false">IF(DK212&gt;0,"PRE"," ")</f>
        <v> </v>
      </c>
      <c r="DN212" s="9" t="n">
        <v>0</v>
      </c>
      <c r="DO212" s="10" t="str">
        <f aca="false">IF(DN212&gt;0,"4"," ")</f>
        <v> </v>
      </c>
      <c r="DP212" s="10" t="str">
        <f aca="false">IF(DN212&gt;0,"PRE"," ")</f>
        <v> </v>
      </c>
      <c r="DQ212" s="12" t="n">
        <v>2</v>
      </c>
      <c r="DR212" s="12" t="n">
        <v>2</v>
      </c>
      <c r="DS212" s="12" t="str">
        <f aca="false">CONCATENATE(CO212,CU212,DA212,DG212,DM212)</f>
        <v>  MIOAST </v>
      </c>
      <c r="DT212" s="10" t="str">
        <f aca="false" t="array" ref="DT212">_xlfn.IFS(DS212="EME    ","0", DS212=" HIP   ","1", DS212="  MIO  ","2", DS212="   AST ","3", DS212="    PRE","4", DS212="EME   PRE","5", DS212=" HIP  PRE","6", DS212=" HIP AST ","7", DS212="  MIO PRE","8", DS212="  MIOAST ","9", DS212="   ASTPRE","10",DS212=" HIP ASTPRE","11", DS212="  MIOASTPRE","12", DS212="     ","0")</f>
        <v>9</v>
      </c>
      <c r="DU212" s="1" t="s">
        <v>154</v>
      </c>
      <c r="DV212" s="1" t="str">
        <f aca="false" t="array" ref="DV212">_xlfn.IFS(DU212="SI","2", DU212="NO","1")</f>
        <v>1</v>
      </c>
      <c r="DW212" s="10" t="n">
        <v>0</v>
      </c>
      <c r="DX212" s="11" t="str">
        <f aca="false">IF(DW212=0,"1","2")</f>
        <v>1</v>
      </c>
      <c r="DY212" s="11" t="str">
        <f aca="false" t="array" ref="DY212">_xlfn.IFS(DW212=0,"0", DW212=0.25, "1", DW212=0.5,"2", DW212=0.75,"3", DW212=1,"4",DW212=1.25,"5", DW212=1.5,"6", DW212=1.75,"7", DW212=2,"8")</f>
        <v>0</v>
      </c>
      <c r="DZ212" s="10" t="n">
        <v>0</v>
      </c>
      <c r="EA212" s="11" t="str">
        <f aca="false">IF(DZ212=0,"1","2")</f>
        <v>1</v>
      </c>
      <c r="EB212" s="11" t="str">
        <f aca="false" t="array" ref="EB212">_xlfn.IFS(DZ212=0,"0", DZ212=0.25, "1", DZ212=0.5,"2", DZ212=0.75,"3", DZ212=1,"4",DZ212=1.25,"5", DZ212=1.5,"6", DZ212=1.75,"7", DZ212=2,"8")</f>
        <v>0</v>
      </c>
      <c r="EC212" s="10" t="n">
        <v>-0.25</v>
      </c>
      <c r="ED212" s="10" t="str">
        <f aca="false">IF(EC212=0,"1","2")</f>
        <v>2</v>
      </c>
      <c r="EE212" s="11" t="str">
        <f aca="false" t="array" ref="EE212">_xlfn.IFS(EC212=0,"0", EC212=-0.25, "1", EC212=-0.5,"2", EC212=-0.75,"3", EC212=-1,"4",EC212=-1.25,"5", EC212=-1.5,"6", EC212=-1.75,"7", EC212=-2,"8", EC212=-2.25,"9",EC212=-2.5,"10", EC212=-2.75,"11", EC212=-3,"12", EC212=-3.25,"13", EC212=-3.5,"14", EC212=-3.75,"15",EC212=-4,"16")</f>
        <v>1</v>
      </c>
      <c r="EF212" s="10" t="n">
        <v>-0.25</v>
      </c>
      <c r="EG212" s="10" t="str">
        <f aca="false">IF(EF212=0,"1","2")</f>
        <v>2</v>
      </c>
      <c r="EH212" s="11" t="str">
        <f aca="false" t="array" ref="EH212">_xlfn.IFS(EF212=0,"0", EF212=-0.25, "1", EF212=-0.5,"2", EF212=-0.75,"3", EF212=-1,"4",EF212=-1.25,"5", EF212=-1.5,"6", EF212=-1.75,"7", EF212=-2,"8", EF212=-2.25,"9",EF212=-2.5,"10", EF212=-2.75,"11", EF212=-3,"12", EF212=-3.25,"13", EF212=-3.5,"14", EF212=-3.75,"15",EF212=-4,"16")</f>
        <v>1</v>
      </c>
      <c r="EI212" s="10" t="n">
        <v>0</v>
      </c>
      <c r="EJ212" s="11" t="str">
        <f aca="false">IF(EI212=0,"1","2")</f>
        <v>1</v>
      </c>
      <c r="EK212" s="11" t="str">
        <f aca="false" t="array" ref="EK212">_xlfn.IFS(EI212=0,"0", EI212=-0.25, "1", EI212=-0.5,"2", EI212=-0.75,"3", EI212=-1,"4",EI212=-1.25,"5", EI212=-1.5,"6", EI212=-1.75,"7", EI212=-2,"8", EI212=-2.25,"9", EI212=-2.25,"9",EI212=-2.5,"10", EI212=-2.75,"11", EI212=-3,"12", EI212=-3.25,"13", EI212=-3.5,"14", EI212=-3.75,"15",EI212=-4,"16", EI212=0.25, "17", EI212=0.5, "18")</f>
        <v>0</v>
      </c>
      <c r="EL212" s="10" t="n">
        <v>0</v>
      </c>
      <c r="EM212" s="11" t="str">
        <f aca="false">IF(EL212=0,"1","2")</f>
        <v>1</v>
      </c>
      <c r="EN212" s="11" t="str">
        <f aca="false" t="array" ref="EN212">_xlfn.IFS(EL212=0.25,"17",EL212=0.5,"18", EL212=0,"0", EL212=-0.25, "1", EL212=-0.5,"2", EL212=-0.75,"3", EL212=-1,"4",EL212=-1.25,"5", EL212=-1.5,"6", EL212=-1.75,"7", EL212=-2,"8",EL212= -2.25,"9",EL212=-2.5,"10",EL212= -2.75,"11",EL212= -3,"12",EL212= -3.25,"13",EL212= -3.5,"14",EL212= -3.75,"15",EL212=-4,"16")</f>
        <v>0</v>
      </c>
      <c r="EO212" s="10" t="n">
        <v>0</v>
      </c>
      <c r="EP212" s="11" t="str">
        <f aca="false">IF(EO212=0,"1","2")</f>
        <v>1</v>
      </c>
      <c r="EQ212" s="11" t="str">
        <f aca="false" t="array" ref="EQ212">_xlfn.IFS(EO212=0,"0", EO212=0.25, "1", EO212=0.5,"2", EO212=0.75,"3", EO212=1,"4",EO212=1.25,"5", EO212=1.5,"6", EO212=1.75,"7", EO212=2,"8", EO212=2.25,"9", EO212=2.25,"9",EO212=2.5,"10", EO212=2.75,"11", EO212=3,"12", EO212=3.25,"13", EO212=3.5,"14", EO212=3.75,"15",EO212=4,"16", EO212=-0.25, "17", bq=-0.5, "18")</f>
        <v>0</v>
      </c>
      <c r="ER212" s="10" t="n">
        <v>0</v>
      </c>
      <c r="ES212" s="11" t="str">
        <f aca="false">IF(ER212=0,"1","2")</f>
        <v>1</v>
      </c>
      <c r="ET212" s="11" t="str">
        <f aca="false" t="array" ref="ET212">_xlfn.IFS(ER212=0,"0", ER212=0.25, "1", ER212=0.5,"2", ER212=0.75,"3", ER212=1,"4",ER212=1.25,"5", ER212=1.5,"6", ER212=1.75,"7", ER212=2,"8", ER212=2.25,"9", ER212=2.25,"9",ER212=2.5,"10", ER212=2.75,"11", ER212=3,"12", ER212=3.25,"13", ER212=3.5,"14", ER212=3.75,"15",ER212=4,"16", ER212=-0.25, "17", bq=-0.5, "18")</f>
        <v>0</v>
      </c>
      <c r="EU212" s="13" t="n">
        <v>13</v>
      </c>
      <c r="EV212" s="14" t="str">
        <f aca="false">VLOOKUP(EU212,LEYENDA!$G$2:$H$8,2,TRUE())</f>
        <v>13-18</v>
      </c>
      <c r="EW212" s="14" t="str">
        <f aca="false" t="array" ref="EW212">_xlfn.IFS(EV212="0-5","1", EV212="6-12","2", EV212="13-18","3", EV212="19-24","4", EV212="25-36","5", EV212="37-48","6", EV212="49-60","7")</f>
        <v>3</v>
      </c>
    </row>
    <row r="213" customFormat="false" ht="13.5" hidden="false" customHeight="false" outlineLevel="0" collapsed="false">
      <c r="A213" s="1" t="n">
        <v>63</v>
      </c>
      <c r="B213" s="32" t="n">
        <v>8</v>
      </c>
      <c r="C213" s="33" t="n">
        <v>41050</v>
      </c>
      <c r="D213" s="6"/>
      <c r="E213" s="5" t="str">
        <f aca="false">VLOOKUP(A213,'286'!$A$3:$J$600,10,FALSE())</f>
        <v>CISNEROS RIVERO, CARLOTA</v>
      </c>
      <c r="F213" s="4" t="str">
        <f aca="false">VLOOKUP(A213,'286'!$A$3:$I$1768,3,FALSE())</f>
        <v>CISRICAR</v>
      </c>
      <c r="G213" s="6" t="n">
        <f aca="false">VLOOKUP(A213,'286'!$A$3:$I$1768,4,FALSE())</f>
        <v>34449</v>
      </c>
      <c r="H213" s="7" t="n">
        <f aca="false">YEAR(C213)-YEAR(G213)</f>
        <v>18</v>
      </c>
      <c r="I213" s="1" t="str">
        <f aca="false">VLOOKUP(H213,LEYENDA!$C$2:$D$6,2,TRUE())</f>
        <v>13-24</v>
      </c>
      <c r="J213" s="5" t="str">
        <f aca="false">VLOOKUP(A213,'286'!$A$3:$I$1768,7,FALSE())</f>
        <v>M</v>
      </c>
      <c r="K213" s="8" t="str">
        <f aca="false">VLOOKUP(A213,'286'!$A$3:$I$1768,2,FALSE())</f>
        <v>OD</v>
      </c>
      <c r="L213" s="4" t="str">
        <f aca="false">VLOOKUP(A213,'286'!$A$3:$I$1768,8,FALSE())</f>
        <v>D</v>
      </c>
      <c r="M213" s="4" t="str">
        <f aca="false">VLOOKUP(A213,'286'!$A$3:$I$1768,9,FALSE())</f>
        <v>I</v>
      </c>
      <c r="N213" s="8" t="str">
        <f aca="false">IF(R213=O213, "MISMA","CONTRARIA")</f>
        <v>CONTRARIA</v>
      </c>
      <c r="O213" s="8" t="str">
        <f aca="false" t="array" ref="O213">_xlfn.IFS(L213="D","1", L213="I","2")</f>
        <v>1</v>
      </c>
      <c r="P213" s="8" t="str">
        <f aca="false" t="array" ref="P213">_xlfn.IFS(K213="OD","1", K213="OI","2")</f>
        <v>1</v>
      </c>
      <c r="Q213" s="1" t="str">
        <f aca="false" t="array" ref="Q213">_xlfn.IFS(J213="M","1", J213="H","2")</f>
        <v>1</v>
      </c>
      <c r="R213" s="8" t="str">
        <f aca="false" t="array" ref="R213">_xlfn.IFS(M213="D","1", M213="I","2")</f>
        <v>2</v>
      </c>
      <c r="S213" s="1" t="str">
        <f aca="false" t="array" ref="S213">_xlfn.IFS(N213="CONTRARIA", "1",N213= "MISMA","2")</f>
        <v>1</v>
      </c>
      <c r="T213" s="1" t="str">
        <f aca="false" t="array" ref="T213">_xlfn.IFS(I213="0-12","1", I213="13-24","2", I213="25-40","3", I213="41-60","4", I213="61-100","5")</f>
        <v>2</v>
      </c>
      <c r="U213" s="9" t="n">
        <v>1</v>
      </c>
      <c r="V213" s="1" t="str">
        <f aca="false">IF(U213="","",IF(AND(U213&gt;=-9,U213&lt;=-6.5),"-9 a -6,5",IF(AND(U213&gt;=-6,U213&lt;=-3.5),"-6 a -3,5",IF(AND(U213&gt;=-3,U213&lt;=-1),"-3 a -1",IF(U213=-0.5,"-0,5",IF(AND(U213&gt;=0,U213&lt;=2.5),"0 a 2,5",IF(AND(U213&gt;=3,U213&lt;=5.5),"3 a 5,5",IF(AND(U213&gt;=6,U213&lt;=8.5),"6 a 8,5",IF(AND(U213&gt;=9,U213&lt;=20),"9 a 20","Fuera de rango")))))))))</f>
        <v>0 a 2,5</v>
      </c>
      <c r="W213" s="11" t="n">
        <f aca="false">IF(V213="","",IF(V213="-9 a -6,5",2,IF(V213="-6 a -3,5",3,IF(V213="-3 a -1",4,IF(V213="-0,5","NORMA",IF(V213="0 a 2,5",5,IF(V213="3 a 5,5",6,IF(V213="6 a 8,5",7,IF(V213="9 a 20",8,"Fuera de rango")))))))))</f>
        <v>5</v>
      </c>
      <c r="X213" s="9" t="n">
        <v>0</v>
      </c>
      <c r="Y213" s="10" t="str">
        <f aca="false">IF(X213="","",IF(AND(X213&gt;=0,X213&lt;=4),"0 a 4",IF(AND(X213&gt;=4.5,X213&lt;=8.5),"4,5 a 8,5",IF(X213=9,"9",IF(AND(X213&gt;=9.5,X213&lt;=13),"9,5 a 13",IF(AND(X213&gt;=13.5,X213&lt;=20),"13,5 a 20",IF(AND(X213&gt;=20.5,X213&lt;=35),"20,5 a 35","Fuera de rango")))))))</f>
        <v>0 a 4</v>
      </c>
      <c r="Z213" s="11" t="n">
        <f aca="false">IF(Y213="","",IF(Y213="0 a 4",1,IF(Y213="4,5 a 8,5",2,IF(Y213="9","NORMA",IF(Y213="9,5 a 13",3,IF(Y213="13,5 a 20",4,IF(Y213="20,5 a 35",5,"Fuera de rango")))))))</f>
        <v>1</v>
      </c>
      <c r="AA213" s="9" t="n">
        <v>19</v>
      </c>
      <c r="AB213" s="11" t="str">
        <f aca="false">IF(AA213="","",IF(AND(AA213&gt;=0,AA213&lt;=9),"0 a 9",IF(AND(AA213&gt;=9.5,AA213&lt;=18.5),"9,5 a 18,5",IF(AA213=19,"19",IF(AND(AA213&gt;=19.5,AA213&lt;=28),"19,5 a 28",IF(AND(AA213&gt;=28.5,AA213&lt;=40),"28,5 a 40","Fuera de rango"))))))</f>
        <v>19</v>
      </c>
      <c r="AC213" s="11" t="str">
        <f aca="false" t="array" ref="AC213">_xlfn.IFS(AB213="","",AB213="0 a 9",1,AB213="9,5 a 18,5",2,AB213="19","NORMA",AB213="19,5 a 28",3,AB213="28,5 a 40",4,TRUE(),"Fuera de rango")</f>
        <v>NORMA</v>
      </c>
      <c r="AD213" s="9" t="n">
        <v>10</v>
      </c>
      <c r="AE213" s="11" t="str">
        <f aca="false">IF(AD213="","",IF(AND(AD213&gt;=-10,AD213&lt;=0),"De -10 a 0",IF(AND(AD213&gt;=0.5,AD213&lt;=9.5),"0,5 a 9,5",IF(AD213=10,"10",IF(AND(AD213&gt;=10.5,AD213&lt;=20),"10,5 a 20",IF(AND(AD213&gt;=20.5,AD213&lt;=40),"20,5 a 40","Fuera de rango"))))))</f>
        <v>10</v>
      </c>
      <c r="AF213" s="12" t="str">
        <f aca="false">IF(AD213="","",IF(AND(AD213&gt;=-10,AD213&lt;=0),1,IF(AND(AD213&gt;=0.5,AD213&lt;=9.5),2,IF(AD213=10,"NORMA",IF(AND(AD213&gt;=10.5,AD213&lt;=20),3,IF(AND(AD213&gt;=20.5,AD213&lt;=40),4,""))))))</f>
        <v>NORMA</v>
      </c>
      <c r="AG213" s="9" t="n">
        <v>8</v>
      </c>
      <c r="AH213" s="10" t="str">
        <f aca="false">IF(AG213="","",IF(AND(AG213&gt;=0,AG213&lt;=4),"0 a 4",IF(AND(AG213&gt;=4.5,AG213&lt;=8.5),"4,5 a 8,5",IF(AG213=9,"9",IF(AND(AG213&gt;=9.5,AG213&lt;=13),"9,5 a 13",IF(AND(AG213&gt;=13.5,AG213&lt;=25),"13,5 a 25","Fuera de rango"))))))</f>
        <v>4,5 a 8,5</v>
      </c>
      <c r="AI213" s="11" t="n">
        <f aca="false">IF(AH213="","",IF(AH213="0 a 4",1,IF(AH213="4,5 a 8,5",2,IF(AH213="9","NORMA",IF(AH213="9,5 a 13",3,IF(AH213="13,5 a 25",4,""))))))</f>
        <v>2</v>
      </c>
      <c r="AJ213" s="9" t="n">
        <v>4</v>
      </c>
      <c r="AK213" s="10" t="str">
        <f aca="false">IF(AJ213="","",IF(AND(AJ213&gt;=-15,AJ213&lt;=-10.5),"-15 a -10,5",IF(AND(AJ213&gt;=-10,AJ213&lt;=-4),"-10 a -4",IF(AND(AJ213&gt;=-4.5,AJ213&lt;=0),"-4,5 a 0",IF(AND(AJ213&gt;=0.5,AJ213&lt;=4.5),"0,5 a 4,5",IF(AJ213=5,"5",IF(AND(AJ213&gt;=5.5,AJ213&lt;=10),"5,5 a 10",IF(AND(AJ213&gt;=10.5,AJ213&lt;=20),"10,5 a 20","Fuera de rango"))))))))</f>
        <v>0,5 a 4,5</v>
      </c>
      <c r="AL213" s="11" t="n">
        <f aca="false">IF(AK213="","",IF(AK213="-15 a -10,5",1,IF(AK213="-10 a -4",2,IF(AK213="-4,5 a 0",3,IF(AK213="0,5 a 4,5",4,IF(AK213="5","NORMA",IF(AK213="5,5 a 10",5,IF(AK213="10,5 a 20",6,"Error"))))))))</f>
        <v>4</v>
      </c>
      <c r="AM213" s="9" t="n">
        <v>0</v>
      </c>
      <c r="AN213" s="10" t="str">
        <f aca="false">IF(AM213="","",IF(AND(AM213&gt;=-7.5,AM213&lt;=-5.5),"-7,5 a -5,5",IF(AND(AM213&gt;=-5,AM213&lt;=-3),"-5 a -3",IF(AND(AM213&gt;=-2.5,AM213&lt;=-0.5),"-2,5 a -0,5",IF(AM213=0,"0,00",IF(AND(AM213&gt;=0.5,AM213&lt;=2.5),"0,5 a 2,5",IF(AND(AM213&gt;=3,AM213&lt;=5),"3 a 5",IF(AND(AM213&gt;=5.5,AM213&lt;=7.5),"5,5 a 7,5",IF(AND(AM213&gt;=8,AM213&lt;=10),"8 a 10","Fuera de rango")))))))))</f>
        <v>0,00</v>
      </c>
      <c r="AO213" s="11" t="str">
        <f aca="false">IF(AN213="","",IF(AN213="-7,5 a -5,5",1,IF(AN213="-5 a -3",2,IF(AN213="-2,5 a -0,5",3,IF(AN213="0,00","NORMA",IF(AN213="0,5 a 2,5",4,IF(AN213="3 a 5",5,IF(AN213="5,5 a 7,5",6,IF(AN213="8 a 10",7,"Error")))))))))</f>
        <v>NORMA</v>
      </c>
      <c r="AP213" s="9" t="n">
        <v>-4</v>
      </c>
      <c r="AQ213" s="10" t="str">
        <f aca="false">IF(AP213="","",IF(AND(AP213&gt;=-20,AP213&lt;=-9.5),"-20 a -9,5",IF(AND(AP213&gt;=-9,AP213&lt;=-6.5),"-9 a -6,5",IF(AP213=-6,"-6",IF(AND(AP213&gt;=-5.5,AP213&lt;=-3),"-5,5 a -3",IF(AND(AP213&gt;=-2.5,AP213&lt;=0),"-2,5 a 0",IF(AND(AP213&gt;=0.5,AP213&lt;=3),"0,5 a 3",IF(AND(AP213&gt;=3.5,AP213&lt;=6),"3,5 a 6",IF(AND(AP213&gt;=6.5,AP213&lt;=9),"6,5 a 9",IF(AND(AP213&gt;=9.5,AP213&lt;=20),"9,5 a 20","Fuera de rango"))))))))))</f>
        <v>-5,5 a -3</v>
      </c>
      <c r="AR213" s="11" t="n">
        <f aca="false">IF(AQ213="","",IF(AQ213="-20 a -9,5",1,IF(AQ213="-9 a -6,5",2,IF(AQ213="-6","NORMA",IF(AQ213="-5,5 a -3",3,IF(AQ213="-2,5 a 0",4,IF(AQ213="0,5 a 3",5,IF(AQ213="3,5 a 6",6,IF(AQ213="6,5 a 9",7,IF(AQ213="9,5 a 20",8,""))))))))))</f>
        <v>3</v>
      </c>
      <c r="AS213" s="9" t="n">
        <v>8</v>
      </c>
      <c r="AT213" s="10" t="str">
        <f aca="false">IF(AS213="","",IF(AND(AS213&gt;=-16,AS213&lt;=-14),"-16 a -14",IF(AND(AS213&gt;=-13.5,AS213&lt;=-11.5),"-13,5 a -11,5",IF(AND(AS213&gt;=-11,AS213&lt;=-9),"-11 a -9",IF(AND(AS213&gt;=-8.5,AS213&lt;=-6.5),"-8,5 a -6,5",IF(AND(AS213&gt;=-6,AS213&lt;=-4),"-6 a -4",IF(AND(AS213&gt;=-3.5,AS213&lt;=-1.5),"-3,5 a -1,5",IF(AND(AS213&gt;=-1,AS213&lt;=1),"-1 a 1",IF(AND(AS213&gt;=1.5,AS213&lt;=3.5),"1,5 a 3,5",IF(AND(AS213&gt;=4,AS213&lt;=6),"4 a 6",IF(AND(AS213&gt;=6.5,AS213&lt;=8.5),"6,5 a 8,5",IF(AND(AS213&gt;=9,AS213&lt;=11),"9 a 11",IF(AND(AS213&gt;=11.5,AS213&lt;=13.5),"11,5 a 13,5",IF(AND(AS213&gt;=14,AS213&lt;=16),"14 a 16",IF(AND(AS213&gt;=16.5,AS213&lt;=18.5),"16,5 a 18,5",IF(AND(AS213&gt;=19,AS213&lt;=21),"19 a 21","Fuera de rango"))))))))))))))))</f>
        <v>6,5 a 8,5</v>
      </c>
      <c r="AU213" s="11" t="n">
        <f aca="false" t="array" ref="AU213">IF(AT213="","",_xlfn.IFS(AT213="-16 a -14",1,AT213="-13,5 a -11,5",2,AT213="-11 a -9",3,AT213="-8,5 a -6,5",4,AT213="-6 a -4",5,AT213="-3,5 a -1,5",6,AT213="-1 a 1",7,AT213="1,5 a 3,5",8,AT213="4 a 6","NORMA",AT213="6,5 a 8,5",9,AT213="9 a 11",10,AT213="11,5 a 13,5",11,AT213="14 a 16",12,AT213="16,5 a 18,5",13,AT213="19 a 21",14,TRUE(),""))</f>
        <v>9</v>
      </c>
      <c r="AV213" s="9" t="n">
        <v>0.75</v>
      </c>
      <c r="AW213" s="10" t="str">
        <f aca="false">IF(AV213="","",IF(AND(AV213&gt;=-1,AV213&lt;=-0.5),"-1 a -0,5",IF(AND(AV213&gt;-0.5,AV213&lt;=0),"De -0,5 a 0",IF(AND(AV213&gt;=0.25,AV213&lt;=0.75),"0,25 a 0,75",IF(AND(AV213&gt;=1,AV213&lt;=1.5),"1 a 1,5",IF(AND(AV213&gt;=1.75,AV213&lt;=2.25),"1,75 a 2,25",IF(AND(AV213&gt;=2.5,AV213&lt;=3),"2,5 a 3",IF(AND(AV213&gt;=3.25,AV213&lt;=3.75),"3,25 a 3,75","Fuera de rango"))))))))</f>
        <v>0,25 a 0,75</v>
      </c>
      <c r="AX213" s="11" t="str">
        <f aca="false">IF(AW213="","",IF(OR(AW213="-1 a -0,5",AW213="-1 a -0.5"),1,IF(OR(AW213="De -0,5 a 0",AW213="-0,5 a 0",AW213="De -0.5 a 0"),2,IF(OR(AW213="0,25 a 0,75",AW213="0.25 a 0.75"),"NORMA",IF(OR(AW213="1 a 1,5",AW213="1 a 1.5"),3,IF(OR(AW213="1,75 a 2,25",AW213="1.75 a 2.25"),4,IF(OR(AW213="2,5 a 3",AW213="2.5 a 3"),5,IF(OR(AW213="3,25 a 3,75",AW213="3.25 a 3.75"),6,""))))))))</f>
        <v>NORMA</v>
      </c>
      <c r="AY213" s="9" t="n">
        <v>-3</v>
      </c>
      <c r="AZ213" s="10" t="str">
        <f aca="false">IF(AY213="","",IF(AND(AY213&gt;=-20,AY213&lt;=-9.5),"-20 a -9,5",IF(AND(AY213&gt;=-9,AY213&lt;=-6.5),"-9 a -6,5",IF(AY213=-6,"-6",IF(AND(AY213&gt;=-5.5,AY213&lt;=-3),"-5,5 a -3",IF(AND(AY213&gt;=-2.5,AY213&lt;=0),"-2,5 a 0",IF(AND(AY213&gt;=0.5,AY213&lt;=3),"0,5 a 3",IF(AND(AY213&gt;=3.5,AY213&lt;=6),"3,5 a 6","Fuera de rango"))))))))</f>
        <v>-5,5 a -3</v>
      </c>
      <c r="BA213" s="11" t="n">
        <f aca="false">IF(AZ213="","",IF(AZ213="-20 a -9,5",1,IF(AZ213="-9 a -6,5",2,IF(AZ213="-6","NORMA",IF(AZ213="-5,5 a -3",3,IF(AZ213="-2,5 a 0",4,IF(AZ213="0,5 a 3",5,IF(AZ213="3,5 a 6",6,""))))))))</f>
        <v>3</v>
      </c>
      <c r="BB213" s="9" t="n">
        <v>0</v>
      </c>
      <c r="BC213" s="10" t="str">
        <f aca="false" t="array" ref="BC213">IF(BB213="","",_xlfn.IFS(AND(BB213&gt;=0,BB213&lt;=2),"0 a 2",AND(BB213&gt;=2.5,BB213&lt;=4.5),"2,5 a 4,5",AND(BB213&gt;=5,BB213&lt;=7),"5 a 7",AND(BB213&gt;=7.5,BB213&lt;=9.5),"7,5 a 9,5",AND(BB213&gt;=10,BB213&lt;=12),"10 a 12",AND(BB213&gt;=12.5,BB213&lt;=14.5),"12,5 a 14,5",BB213=15,"15",AND(BB213&gt;=15.5,BB213&lt;=17.5),"15,5 a 17,5",AND(BB213&gt;=18,BB213&lt;=20),"18 a 20",AND(BB213&gt;=20.5,BB213&lt;=22.5),"20,5 a 22,5",AND(BB213&gt;=23,BB213&lt;=25),"23 a 25",TRUE(),"Fuera de rango"))</f>
        <v>0 a 2</v>
      </c>
      <c r="BD213" s="11" t="n">
        <f aca="false" t="array" ref="BD213">IF(BC213="","",_xlfn.IFS(BC213="0 a 2",1,BC213="2,5 a 4,5",2,BC213="5 a 7",3,BC213="7,5 a 9,5",4,BC213="10 a 12",5,BC213="12,5 a 14,5",6,BC213="15","NORMA",BC213="15,5 a 17,5",7,BC213="18 a 20",8,BC213="20,5 a 22,5",9,BC213="23 a 25",10,TRUE(),"Fuera de rango"))</f>
        <v>1</v>
      </c>
      <c r="BE213" s="9" t="n">
        <v>18</v>
      </c>
      <c r="BF213" s="10" t="str">
        <f aca="false">IF(BE213="","",IF(AND(BE213&gt;=-20,BE213&lt;=-10),"-20 a -10",IF(AND(BE213&gt;=-9.5,BE213&lt;=0.5),"-9,5 a 0,5",IF(AND(BE213&gt;=1,BE213&lt;=11),"1 a 11",IF(AND(BE213&gt;=11.5,BE213&lt;=20.5),"11,5 a 20,5",IF(BE213=21,"21",IF(AND(BE213&gt;=21.5,BE213&lt;=31.5),"21,5 a 31,5",IF(AND(BE213&gt;=32,BE213&lt;=42),"32 a 42","Fuera de rango"))))))))</f>
        <v>11,5 a 20,5</v>
      </c>
      <c r="BG213" s="11" t="n">
        <f aca="false">IF(BF213="","",IF(BF213="-20 a -10",1,IF(BF213="-9,5 a 0,5",2,IF(BF213="1 a 11",3,IF(BF213="11,5 a 20,5",4,IF(BF213="21","NORMA",IF(BF213="21,5 a 31,5",5,IF(BF213="32 a 42",6,""))))))))</f>
        <v>4</v>
      </c>
      <c r="BH213" s="9" t="n">
        <v>13</v>
      </c>
      <c r="BI213" s="10" t="str">
        <f aca="false">IF(BH213="","",IF(AND(BH213&gt;=-20,BH213&lt;=-15),"-20 a -15",IF(AND(BH213&gt;=-14.5,BH213&lt;=-9.5),"-14,5 a -9,5",IF(AND(BH213&gt;=-9,BH213&lt;=-4),"-9 a -4",IF(AND(BH213&gt;=-3.5,BH213&lt;=2.5),"-3,5 a 2,5",IF(AND(BH213&gt;=3,BH213&lt;=8),"3 a 8",IF(AND(BH213&gt;=8.5,BH213&lt;=14.5),"8,5 a 14,5",IF(BH213=15,"15",IF(AND(BH213&gt;=15.5,BH213&lt;=20.5),"15,5 a 20,5",IF(AND(BH213&gt;=21,BH213&lt;=26),"21 a 26","Fuera de rango"))))))))))</f>
        <v>8,5 a 14,5</v>
      </c>
      <c r="BJ213" s="11" t="n">
        <f aca="false">IF(BI213="","",IF(BI213="-20 a -15",1,IF(BI213="-14,5 a -9,5",2,IF(BI213="-9 a -4",3,IF(BI213="-3,5 a 2,5",4,IF(BI213="3 a 8",5,IF(BI213="8,5 a 14,5",6,IF(BI213="15","NORMA",IF(BI213="15,5 a 20,5",7,IF(BI213="21 a 26",8,IF(BI213="26,5 a 31,5",9,"")))))))))))</f>
        <v>6</v>
      </c>
      <c r="BK213" s="9" t="n">
        <v>0</v>
      </c>
      <c r="BL213" s="10" t="str">
        <f aca="false">IF(BK213="","",IF(AND(BK213&gt;=0,BK213&lt;=2),"0 - 2",IF(AND(BK213&gt;=2.5,BK213&lt;=4.5),"2,5 - 4,5",IF(AND(BK213&gt;=5,BK213&lt;=7),"5 - 7",IF(AND(BK213&gt;=7.5,BK213&lt;=9.5),"7,5 - 9,5",IF(AND(BK213&gt;=10,BK213&lt;=12),"10 - 12",IF(AND(BK213&gt;=12.5,BK213&lt;=13.5),"12,5 - 13,5",IF(BK213=14,"14",IF(AND(BK213&gt;=14.5,BK213&lt;=16.5),"14,5 - 16,5",IF(AND(BK213&gt;=17,BK213&lt;=19),"17 - 19",IF(AND(BK213&gt;=19.5,BK213&lt;=21.5),"19,5 - 21,5",IF(AND(BK213&gt;=22,BK213&lt;=24),"22 - 24",IF(AND(BK213&gt;=24.5,BK213&lt;=26.5),"24,5 - 26,5",IF(AND(BK213&gt;=27,BK213&lt;=29),"27 - 29",IF(AND(BK213&gt;=29.5,BK213&lt;=30),"29,5 - 30","Fuera de rango")))))))))))))))</f>
        <v>0 - 2</v>
      </c>
      <c r="BM213" s="11" t="n">
        <f aca="false">IF(BL213="","",IF(BL213="0 - 2",1,IF(BL213="2,5 - 4,5",2,IF(BL213="5 - 7",3,IF(BL213="7,5 - 9,5",4,IF(BL213="10 - 12",5,IF(BL213="12,5 - 13,5",6,IF(BL213="14","NORMA",IF(BL213="14,5 - 16,5",7,IF(BL213="17 - 19",8,IF(BL213="19,5 - 21,5",9,IF(BL213="22 - 24",10,IF(BL213="24,5 - 26,5",11,IF(BL213="27 - 29",12,IF(BL213="29,5 - 30",13,"")))))))))))))))</f>
        <v>1</v>
      </c>
      <c r="BN213" s="9" t="n">
        <v>19</v>
      </c>
      <c r="BO213" s="10" t="str">
        <f aca="false">IF(BN213="","",IF(AND(BN213&gt;=-20,BN213&lt;=-10),"-20 a -10",IF(AND(BN213&gt;=-9.5,BN213&lt;=0.5),"-9,5 a 0,5",IF(AND(BN213&gt;=1,BN213&lt;=11),"1 a 11",IF(AND(BN213&gt;=11.5,BN213&lt;=21.5),"11,5 a 21,5",IF(BN213=22,"22",IF(AND(BN213&gt;=22.5,BN213&lt;=32.5),"22,5 a 32,5",IF(AND(BN213&gt;=33,BN213&lt;=43),"33 a 43","Fuera de rango"))))))))</f>
        <v>11,5 a 21,5</v>
      </c>
      <c r="BP213" s="11" t="n">
        <f aca="false">IF(BO213="","",IF(BO213="-20 a -10",1,IF(BO213="-9,5 a 0,5",2,IF(BO213="1 a 11",3,IF(BO213="11,5 a 21,5",4,IF(BO213="22","NORMA",IF(BO213="22,5 a 32,5",5,IF(BO213="33 a 43",6,""))))))))</f>
        <v>4</v>
      </c>
      <c r="BQ213" s="9" t="n">
        <v>14</v>
      </c>
      <c r="BR213" s="10" t="str">
        <f aca="false">IF(BQ213="","",IF(AND(BQ213&gt;=-20,BQ213&lt;=-15),"-20 a -15",IF(AND(BQ213&gt;=-14.5,BQ213&lt;=-9.5),"-14,5 a -9,5",IF(AND(BQ213&gt;=-9,BQ213&lt;=-4),"-9 a -4",IF(AND(BQ213&gt;=-3.5,BQ213&lt;=2.5),"-3,5 a 2,5",IF(AND(BQ213&gt;=3,BQ213&lt;=8),"3 a 8",IF(AND(BQ213&gt;=8.5,BQ213&lt;=13.5),"8,5 a 13,5",IF(AND(BQ213&gt;=14,BQ213&lt;=17.5),"14 a 17,5",IF(BQ213=18,"18",IF(AND(BQ213&gt;=18.5,BQ213&lt;=23.5),"18,5 a 23,5",IF(AND(BQ213&gt;=24,BQ213&lt;=29),"24 a 29",IF(AND(BQ213&gt;=29.5,BQ213&lt;=34.5),"29,5 a 34,5",IF(AND(BQ213&gt;=35,BQ213&lt;=40),"35 a 40","Fuera de rango")))))))))))))</f>
        <v>14 a 17,5</v>
      </c>
      <c r="BS213" s="11" t="n">
        <f aca="false">IF(BR213="","",IF(BR213="-20 a -15",1,IF(BR213="-14,5 a -9,5",2,IF(BR213="-9 a -4",3,IF(BR213="-3,5 a 2,5",4,IF(BR213="3 a 8",5,IF(BR213="8,5 a 13,5",6,IF(BR213="14 a 17,5",7,IF(BR213="18","NORMA",IF(BR213="18,5 a 23,5",8,IF(BR213="24 a 29",9,IF(BR213="29,5 a 34,5",10,IF(BR213="35 a 40",11,"")))))))))))))</f>
        <v>7</v>
      </c>
      <c r="BT213" s="9" t="n">
        <v>1</v>
      </c>
      <c r="BU213" s="10" t="str">
        <f aca="false">IF(BT213="","",IF(AND(BT213&gt;=-20,BT213&lt;=-18),"-20 a -18",IF(AND(BT213&gt;=-17.5,BT213&lt;=-15.5),"-17,5 a -15,5",IF(AND(BT213&gt;=-15,BT213&lt;=-13),"-15 a -13",IF(AND(BT213&gt;=-12.5,BT213&lt;=-10.5),"-12,5 a -10,5",IF(AND(BT213&gt;=-10,BT213&lt;=-8),"-10 a -8",IF(AND(BT213&gt;=-7.5,BT213&lt;=-5.5),"-7,5 a -5,5",IF(AND(BT213&gt;=-5,BT213&lt;=-3),"-5 a -3",IF(AND(BT213&gt;=-2.5,BT213&lt;=-0.5),"-2,5 a -0,5",IF(BT213=0,"0",IF(AND(BT213&gt;=0.5,BT213&lt;=2.5),"0,5 a 2,5",IF(AND(BT213&gt;=3,BT213&lt;=5),"3 a 5",IF(AND(BT213&gt;=5.5,BT213&lt;=7.5),"5,5 a 7,5",IF(AND(BT213&gt;=8,BT213&lt;=10),"8 a 10",IF(AND(BT213&gt;=10.5,BT213&lt;=12.5),"10,5 a 12,5",IF(AND(BT213&gt;=13,BT213&lt;=15),"13 a 15",IF(AND(BT213&gt;=15.5,BT213&lt;=17.5),"15,5 a 17,5",IF(AND(BT213&gt;=18,BT213&lt;=20),"18 a 20","Fuera de rango"))))))))))))))))))</f>
        <v>0,5 a 2,5</v>
      </c>
      <c r="BV213" s="11" t="n">
        <f aca="false">IF(BT213="","",IF(BT213=0,"NORMA",IF(AND(BT213&gt;=-20,BT213&lt;=-18),2,IF(AND(BT213&gt;=-17.5,BT213&lt;=-15.5),2,IF(AND(BT213&gt;=-15,BT213&lt;=-13),3,IF(AND(BT213&gt;=-12.5,BT213&lt;=-10.5),4,IF(AND(BT213&gt;=-10,BT213&lt;=-8),5,IF(AND(BT213&gt;=-7.5,BT213&lt;=-5.5),6,IF(AND(BT213&gt;=-5,BT213&lt;=-3),7,IF(AND(BT213&gt;=-2.5,BT213&lt;=-0.5),8,IF(AND(BT213&gt;=0.5,BT213&lt;=2.5),9,IF(AND(BT213&gt;=3,BT213&lt;=5),10,IF(AND(BT213&gt;=5.5,BT213&lt;=7.5),11,IF(AND(BT213&gt;=8,BT213&lt;=10),12,IF(AND(BT213&gt;=10.5,BT213&lt;=12.5),13,IF(AND(BT213&gt;=13,BT213&lt;=15),14,IF(AND(BT213&gt;=15.5,BT213&lt;=17.5),15,IF(AND(BT213&gt;=18,BT213&lt;=20),16,"Fuera de rango"))))))))))))))))))</f>
        <v>9</v>
      </c>
      <c r="BW213" s="9" t="n">
        <v>-5</v>
      </c>
      <c r="BX213" s="10" t="n">
        <f aca="false">18.5- (0.3*H213)</f>
        <v>13.1</v>
      </c>
      <c r="BY213" s="10" t="n">
        <f aca="false">(BW213)-(BX213)</f>
        <v>-18.1</v>
      </c>
      <c r="BZ213" s="10" t="str">
        <f aca="false">IF(BY213="","",IF(BY213&lt;-27.5,"De -30 a -28",IF(BY213&lt;-25,"De -27,5 a -25,5",IF(BY213&lt;-22.5,"De -25 a -23",IF(BY213&lt;-20,"De -22,5 a -20,5",IF(BY213&lt;-17.5,"De -20 a -18",IF(BY213&lt;-15,"De -17,5 a -15,5",IF(BY213&lt;-12.5,"De -15 a -13",IF(BY213&lt;-10,"De -12,5 a -10,5",IF(BY213&lt;-7.5,"De -10 a -8",IF(BY213&lt;-5,"De -7,5 a -5,5",IF(BY213&lt;-2.5,"De -5 a -3",IF(BY213&lt;0,"De -2,5 a -0,5",IF(BY213&lt;2.5,"De 0 a 2",IF(BY213&lt;5,"De 2,5 a 4,5",IF(BY213&lt;7.5,"De 5 a 7",IF(BY213&lt;10,"De 7,5 a 9,5",IF(BY213&lt;12.5,"De 10 a 12",IF(BY213&lt;15,"De 12,5 a 14,5",IF(BY213&lt;17.5,"De 15 a 17",IF(BY213&lt;20,"De 17,5 a 19,5",IF(BY213&lt;22.5,"De 20 a 22",IF(BY213&lt;25,"De 22,5 a 24,5",IF(BY213&lt;27.5,"De 25 a 27","De 27,5 a 30"))))))))))))))))))))))))</f>
        <v>De -20 a -18</v>
      </c>
      <c r="CA213" s="12" t="n">
        <f aca="false">IF(BY213="","",IF(BY213&lt;=-28,1,IF(BY213&lt;=-25.5,2,IF(BY213&lt;=-23,3,IF(BY213&lt;=-20.5,4,IF(BY213&lt;=-18,5,IF(BY213&lt;=-15.5,6,IF(BY213&lt;=-13,7,IF(BY213&lt;=-10.5,8,IF(BY213&lt;=-8,9,IF(BY213&lt;=-5.5,10,IF(BY213&lt;=-3,11,IF(BY213&lt;=-0.5,12,IF(BY213&lt;=2,13,IF(BY213&lt;=4.5,14,IF(BY213&lt;=7,15,IF(BY213&lt;=9.5,16,IF(BY213&lt;=12,17,IF(BY213&lt;=14.5,18,IF(BY213&lt;=17,19,IF(BY213&lt;=19.5,20,IF(BY213&lt;=22,21,IF(BY213&lt;=24.5,22,IF(BY213&lt;=27,23,IF(BY213&lt;=30,24,"Fuera de rango")))))))))))))))))))))))))</f>
        <v>5</v>
      </c>
      <c r="CB213" s="9" t="n">
        <v>-5</v>
      </c>
      <c r="CC213" s="10" t="n">
        <f aca="false">18.5- (0.3*H213)</f>
        <v>13.1</v>
      </c>
      <c r="CD213" s="10" t="n">
        <f aca="false">(CB213)-(CC213)</f>
        <v>-18.1</v>
      </c>
      <c r="CE213" s="10" t="str">
        <f aca="false">IF(CD213="","",IF(CD213&lt;-27.5,"De -30 a -28",IF(CD213&lt;-25,"De -27,5 a -25,5",IF(CD213&lt;-22.5,"De -25 a -23",IF(CD213&lt;-20,"De -22,5 a -20,5",IF(CD213&lt;-17.5,"De -20 a -18",IF(CD213&lt;-15,"De -17,5 a -15,5",IF(CD213&lt;-12.5,"De -15 a -13",IF(CD213&lt;-10,"De -12,5 a -10,5",IF(CD213&lt;-7.5,"De -10 a -8",IF(CD213&lt;-5,"De -7,5 a -5,5",IF(CD213&lt;-2.5,"De -5 a -3",IF(CD213&lt;0,"De -2,5 a -0,5",IF(CD213&lt;=2,"De 0 a 2",IF(CD213&lt;=4.5,"De 2,5 a 4,5",IF(CD213&lt;=7,"De 5 a 7",IF(CD213&lt;=9.5,"De 7,5 a 9,5",IF(CD213&lt;=12,"De 10 a 12",IF(CD213&lt;=14.5,"De 12,5 a 14,5",IF(CD213&lt;=17,"De 15 a 17",IF(CD213&lt;=19.5,"De 17,5 a 19,5",IF(CD213&lt;=22,"De 20 a 22",IF(CD213&lt;=24.5,"De 22,5 a 24,5",IF(CD213&lt;=27,"De 25 a 27","De 27,5 a 30"))))))))))))))))))))))))</f>
        <v>De -20 a -18</v>
      </c>
      <c r="CF213" s="12" t="n">
        <f aca="false">IF(CD213="","",IF(CD213&lt;-27.5,1,IF(CD213&lt;-25,2,IF(CD213&lt;-22.5,3,IF(CD213&lt;-20,4,IF(CD213&lt;-17.5,5,IF(CD213&lt;-15,6,IF(CD213&lt;-12.5,7,IF(CD213&lt;-10,8,IF(CD213&lt;-7.5,9,IF(CD213&lt;-5,10,IF(CD213&lt;-2.5,11,IF(CD213&lt;0,12,IF(CD213&lt;2.5,13,IF(CD213&lt;5,14,IF(CD213&lt;7.5,15,IF(CD213&lt;10,16,IF(CD213&lt;12.5,17,IF(CD213&lt;15,18,IF(CD213&lt;17.5,19,IF(CD213&lt;20,20,IF(CD213&lt;22.5,21,IF(CD213&lt;25,22,IF(CD213&lt;27.5,23,24))))))))))))))))))))))))</f>
        <v>5</v>
      </c>
      <c r="CG213" s="9" t="n">
        <v>-3.75</v>
      </c>
      <c r="CH213" s="10" t="str">
        <f aca="false">IF(CG213="","",IF(AND(CG213&gt;=-10,CG213&lt;=-9.5),"-10 a -9,5",IF(AND(CG213&gt;-9.5,CG213&lt;=-8.5),"-9 a -8,5",IF(AND(CG213&gt;-8.5,CG213&lt;=-7.5),"-8 a -7,5",IF(AND(CG213&gt;-7.5,CG213&lt;=-6.5),"-7 a -6,5",IF(AND(CG213&gt;-6.5,CG213&lt;=-5.5),"-6 a -5,5",IF(AND(CG213&gt;-5.5,CG213&lt;=-4.5),"-5 a -4,5",IF(AND(CG213&gt;-4.5,CG213&lt;=-3.5),"-4 a -3,5",IF(AND(CG213&gt;-3.5,CG213&lt;=-2.5),"-3 a -2,5",IF(CG213=-2.25,"-2,25",IF(AND(CG213&gt;-2.5,CG213&lt;=-1.5),"-2 a -1,5",IF(AND(CG213&gt;-1.5,CG213&lt;=-0.5),"-1 a -0,5",IF(AND(CG213&gt;-0.5,CG213&lt;=0.5),"0 a 0,5",IF(AND(CG213&gt;0.5,CG213&lt;=1.5),"1 a 1,5",IF(AND(CG213&gt;1.5,CG213&lt;=2.5),"2 a 2,5",IF(AND(CG213&gt;2.5,CG213&lt;=3.5),"3 a 3,5",IF(AND(CG213&gt;3.5,CG213&lt;=4.5),"4 a 4,5",IF(AND(CG213&gt;4.5,CG213&lt;=5.5),"5 a 5,5",IF(AND(CG213&gt;5.5,CG213&lt;=6.5),"6 a 6,5",IF(AND(CG213&gt;6.5,CG213&lt;=7.5),"7 a 7,5",IF(AND(CG213&gt;7.5,CG213&lt;=8.5),"8 a 8,5",IF(AND(CG213&gt;8.5,CG213&lt;=9.5),"9 a 9,5",IF(CG213&gt;=10,"10","Fuera de rango")))))))))))))))))))))))</f>
        <v>-4 a -3,5</v>
      </c>
      <c r="CI213" s="11" t="n">
        <f aca="false">IF(CG213="","",IF(CG213=-2.25,"NORMA",IF(CG213&lt;=-9.5,1,IF(CG213&lt;=-8.5,2,IF(CG213&lt;=-7.5,3,IF(CG213&lt;=-6.5,4,IF(CG213&lt;=-5.5,5,IF(CG213&lt;=-4.5,6,IF(CG213&lt;=-3.5,7,IF(CG213&lt;=-2.5,8,IF(CG213&lt;=-1.5,9,IF(CG213&lt;=-0.5,10,IF(CG213&lt;=0.5,11,IF(CG213&lt;=1.5,12,IF(CG213&lt;=2.5,13,IF(CG213&lt;=3.5,14,IF(CG213&lt;=4.5,15,IF(CG213&lt;=5.5,16,IF(CG213&lt;=6.5,17,IF(CG213&lt;=7.5,18,IF(CG213&lt;=8.5,19,IF(CG213&lt;=9.5,20,IF(CG213=10,21,"Fuera de rango")))))))))))))))))))))))</f>
        <v>7</v>
      </c>
      <c r="CJ213" s="9" t="n">
        <v>2.75</v>
      </c>
      <c r="CK213" s="10" t="str">
        <f aca="false">IF(CJ213="","",IF(AND(CJ213&gt;=-6,CJ213&lt;=-5.5),"-6 a -5,5",IF(AND(CJ213&gt;-5.5,CJ213&lt;=-4.5),"-5 a -4,5",IF(AND(CJ213&gt;-4.5,CJ213&lt;=-3.5),"-4 a -3,5",IF(AND(CJ213&gt;-3.5,CJ213&lt;=-2.5),"-3 a -2,5",IF(AND(CJ213&gt;-2.5,CJ213&lt;=-1.5),"-2 a -1,5",IF(AND(CJ213&gt;-1.5,CJ213&lt;=-0.5),"-1 a -0,5",IF(AND(CJ213&gt;-0.5,CJ213&lt;=0.5),"0 a 0,5",IF(AND(CJ213&gt;0.5,CJ213&lt;=1.5),"1 a 1,5",IF(AND(CJ213&gt;1.5,CJ213&lt;2.5),"2",IF(AND(CJ213&gt;=2.5,CJ213&lt;=3),"2,5 a 3",IF(AND(CJ213&gt;3,CJ213&lt;=4),"3,5 a 4",IF(AND(CJ213&gt;4,CJ213&lt;=5),"4,5 a 5",IF(AND(CJ213&gt;5,CJ213&lt;=6),"5,5 a 6",IF(AND(CJ213&gt;6,CJ213&lt;=7),"6,5 a 7",IF(AND(CJ213&gt;7,CJ213&lt;=8),"7,5 a 8",IF(AND(CJ213&gt;8,CJ213&lt;=9.5),"8,5 a 9,5",IF(CJ213=10,"10","Fuera de rango"))))))))))))))))))</f>
        <v>2,5 a 3</v>
      </c>
      <c r="CL213" s="11" t="n">
        <f aca="false">IF(CK213="","",IF(OR(CK213="-6 a -5,5",CK213="-6 - -5,5"),1,IF(OR(CK213="-5 a -4,5",CK213="-5 - -4,5"),2,IF(OR(CK213="-4 a -3,5",CK213="-4 - -3,5"),3,IF(OR(CK213="-3 a -2,5",CK213="-3 - -2,5"),4,IF(OR(CK213="-2 a -1,5",CK213="-2 - -1,5"),5,IF(OR(CK213="-1 a -0,5",CK213="-1 - -0,5"),6,IF(OR(CK213="0 a 0,5",CK213="0 - 0,5"),7,IF(OR(CK213="1 a 1,5",CK213="1 - 1,5"),8,IF(CK213="2","NORMA",IF(OR(CK213="2,5 a 3",CK213="2,5 - 3"),9,IF(OR(CK213="3,5 a 4",CK213="3,5 - 4"),10,IF(OR(CK213="4,5 a 5",CK213="4,5 - 5"),11,IF(OR(CK213="5,5 a 6",CK213="5,5 - 6"),12,IF(OR(CK213="6,5 a 7",CK213="6,5 - 7"),13,IF(OR(CK213="7,5 a 8",CK213="7,5 - 8"),14,IF(OR(CK213="8,5 a 9",CK213="8,5 - 9,5",CK213="9 a 9,5"),15,IF(CK213="10",15,IF(OR(CK213="0,5 a 1",CK213="0,5 - 1"),7,"Fuera de rango")))))))))))))))))))</f>
        <v>9</v>
      </c>
      <c r="CM213" s="10" t="n">
        <v>0</v>
      </c>
      <c r="CN213" s="10" t="str">
        <f aca="false">IF(CM213=0,"0", " ")</f>
        <v>0</v>
      </c>
      <c r="CO213" s="10" t="str">
        <f aca="false">IF(CM213&gt;0,"EME"," ")</f>
        <v> </v>
      </c>
      <c r="CP213" s="10" t="n">
        <v>0</v>
      </c>
      <c r="CQ213" s="10" t="str">
        <f aca="false">IF(CP213&gt;0,"0", " ")</f>
        <v> </v>
      </c>
      <c r="CR213" s="10" t="str">
        <f aca="false">IF(CP213&gt;0,"EME"," ")</f>
        <v> </v>
      </c>
      <c r="CS213" s="9" t="n">
        <v>0</v>
      </c>
      <c r="CT213" s="10" t="str">
        <f aca="false">IF(CS213&gt;0,"1", " ")</f>
        <v> </v>
      </c>
      <c r="CU213" s="10" t="str">
        <f aca="false">IF(CS213&gt;0,"HIP"," ")</f>
        <v> </v>
      </c>
      <c r="CV213" s="9" t="n">
        <v>0</v>
      </c>
      <c r="CW213" s="10" t="str">
        <f aca="false">IF(CV213&gt;0,"1", " ")</f>
        <v> </v>
      </c>
      <c r="CX213" s="10" t="str">
        <f aca="false">IF(CV213&gt;0,"HIP"," ")</f>
        <v> </v>
      </c>
      <c r="CY213" s="9" t="n">
        <v>-2.5</v>
      </c>
      <c r="CZ213" s="11" t="str">
        <f aca="false">IF(CY213&lt;0,"2"," ")</f>
        <v>2</v>
      </c>
      <c r="DA213" s="11" t="str">
        <f aca="false">IF(CY213&lt;0,"MIO"," ")</f>
        <v>MIO</v>
      </c>
      <c r="DB213" s="9" t="n">
        <v>-2.75</v>
      </c>
      <c r="DC213" s="11" t="str">
        <f aca="false">IF(DB213&lt;0,"2"," ")</f>
        <v>2</v>
      </c>
      <c r="DD213" s="11" t="str">
        <f aca="false">IF(DB213&lt;0,"MIO"," ")</f>
        <v>MIO</v>
      </c>
      <c r="DE213" s="9" t="n">
        <v>-0.5</v>
      </c>
      <c r="DF213" s="11" t="str">
        <f aca="false">IF(DE213&lt;0,"3"," ")</f>
        <v>3</v>
      </c>
      <c r="DG213" s="11" t="str">
        <f aca="false">IF(DE213&lt;0,"AST"," ")</f>
        <v>AST</v>
      </c>
      <c r="DH213" s="9" t="n">
        <v>-0.5</v>
      </c>
      <c r="DI213" s="11" t="str">
        <f aca="false">IF(DH213&lt;0,"3"," ")</f>
        <v>3</v>
      </c>
      <c r="DJ213" s="11" t="str">
        <f aca="false">IF(DH213&lt;0,"AST"," ")</f>
        <v>AST</v>
      </c>
      <c r="DK213" s="9" t="n">
        <v>0</v>
      </c>
      <c r="DL213" s="10" t="str">
        <f aca="false">IF(DK213&gt;0,"4"," ")</f>
        <v> </v>
      </c>
      <c r="DM213" s="10" t="str">
        <f aca="false">IF(DK213&gt;0,"PRE"," ")</f>
        <v> </v>
      </c>
      <c r="DN213" s="9" t="n">
        <v>0</v>
      </c>
      <c r="DO213" s="10" t="str">
        <f aca="false">IF(DN213&gt;0,"4"," ")</f>
        <v> </v>
      </c>
      <c r="DP213" s="10" t="str">
        <f aca="false">IF(DN213&gt;0,"PRE"," ")</f>
        <v> </v>
      </c>
      <c r="DQ213" s="12" t="n">
        <v>2</v>
      </c>
      <c r="DR213" s="12" t="n">
        <v>2</v>
      </c>
      <c r="DS213" s="12" t="str">
        <f aca="false">CONCATENATE(CO213,CU213,DA213,DG213,DM213)</f>
        <v>  MIOAST </v>
      </c>
      <c r="DT213" s="10" t="str">
        <f aca="false" t="array" ref="DT213">_xlfn.IFS(DS213="EME    ","0", DS213=" HIP   ","1", DS213="  MIO  ","2", DS213="   AST ","3", DS213="    PRE","4", DS213="EME   PRE","5", DS213=" HIP  PRE","6", DS213=" HIP AST ","7", DS213="  MIO PRE","8", DS213="  MIOAST ","9", DS213="   ASTPRE","10",DS213=" HIP ASTPRE","11", DS213="  MIOASTPRE","12", DS213="     ","0")</f>
        <v>9</v>
      </c>
      <c r="DU213" s="1" t="s">
        <v>153</v>
      </c>
      <c r="DV213" s="1" t="str">
        <f aca="false" t="array" ref="DV213">_xlfn.IFS(DU213="SI","2", DU213="NO","1")</f>
        <v>2</v>
      </c>
      <c r="DW213" s="10" t="n">
        <v>0</v>
      </c>
      <c r="DX213" s="11" t="str">
        <f aca="false">IF(DW213=0,"1","2")</f>
        <v>1</v>
      </c>
      <c r="DY213" s="11" t="str">
        <f aca="false" t="array" ref="DY213">_xlfn.IFS(DW213=0,"0", DW213=0.25, "1", DW213=0.5,"2", DW213=0.75,"3", DW213=1,"4",DW213=1.25,"5", DW213=1.5,"6", DW213=1.75,"7", DW213=2,"8")</f>
        <v>0</v>
      </c>
      <c r="DZ213" s="10" t="n">
        <v>0</v>
      </c>
      <c r="EA213" s="11" t="str">
        <f aca="false">IF(DZ213=0,"1","2")</f>
        <v>1</v>
      </c>
      <c r="EB213" s="11" t="str">
        <f aca="false" t="array" ref="EB213">_xlfn.IFS(DZ213=0,"0", DZ213=0.25, "1", DZ213=0.5,"2", DZ213=0.75,"3", DZ213=1,"4",DZ213=1.25,"5", DZ213=1.5,"6", DZ213=1.75,"7", DZ213=2,"8")</f>
        <v>0</v>
      </c>
      <c r="EC213" s="10" t="n">
        <v>-0.5</v>
      </c>
      <c r="ED213" s="10" t="str">
        <f aca="false">IF(EC213=0,"1","2")</f>
        <v>2</v>
      </c>
      <c r="EE213" s="11" t="str">
        <f aca="false" t="array" ref="EE213">_xlfn.IFS(EC213=0,"0", EC213=-0.25, "1", EC213=-0.5,"2", EC213=-0.75,"3", EC213=-1,"4",EC213=-1.25,"5", EC213=-1.5,"6", EC213=-1.75,"7", EC213=-2,"8", EC213=-2.25,"9",EC213=-2.5,"10", EC213=-2.75,"11", EC213=-3,"12", EC213=-3.25,"13", EC213=-3.5,"14", EC213=-3.75,"15",EC213=-4,"16")</f>
        <v>2</v>
      </c>
      <c r="EF213" s="10" t="n">
        <v>-0.25</v>
      </c>
      <c r="EG213" s="10" t="str">
        <f aca="false">IF(EF213=0,"1","2")</f>
        <v>2</v>
      </c>
      <c r="EH213" s="11" t="str">
        <f aca="false" t="array" ref="EH213">_xlfn.IFS(EF213=0,"0", EF213=-0.25, "1", EF213=-0.5,"2", EF213=-0.75,"3", EF213=-1,"4",EF213=-1.25,"5", EF213=-1.5,"6", EF213=-1.75,"7", EF213=-2,"8", EF213=-2.25,"9",EF213=-2.5,"10", EF213=-2.75,"11", EF213=-3,"12", EF213=-3.25,"13", EF213=-3.5,"14", EF213=-3.75,"15",EF213=-4,"16")</f>
        <v>1</v>
      </c>
      <c r="EI213" s="10" t="n">
        <v>0</v>
      </c>
      <c r="EJ213" s="11" t="str">
        <f aca="false">IF(EI213=0,"1","2")</f>
        <v>1</v>
      </c>
      <c r="EK213" s="11" t="str">
        <f aca="false" t="array" ref="EK213">_xlfn.IFS(EI213=0,"0", EI213=-0.25, "1", EI213=-0.5,"2", EI213=-0.75,"3", EI213=-1,"4",EI213=-1.25,"5", EI213=-1.5,"6", EI213=-1.75,"7", EI213=-2,"8", EI213=-2.25,"9", EI213=-2.25,"9",EI213=-2.5,"10", EI213=-2.75,"11", EI213=-3,"12", EI213=-3.25,"13", EI213=-3.5,"14", EI213=-3.75,"15",EI213=-4,"16", EI213=0.25, "17", EI213=0.5, "18")</f>
        <v>0</v>
      </c>
      <c r="EL213" s="10" t="n">
        <v>0</v>
      </c>
      <c r="EM213" s="11" t="str">
        <f aca="false">IF(EL213=0,"1","2")</f>
        <v>1</v>
      </c>
      <c r="EN213" s="11" t="str">
        <f aca="false" t="array" ref="EN213">_xlfn.IFS(EL213=0.25,"17",EL213=0.5,"18", EL213=0,"0", EL213=-0.25, "1", EL213=-0.5,"2", EL213=-0.75,"3", EL213=-1,"4",EL213=-1.25,"5", EL213=-1.5,"6", EL213=-1.75,"7", EL213=-2,"8",EL213= -2.25,"9",EL213=-2.5,"10",EL213= -2.75,"11",EL213= -3,"12",EL213= -3.25,"13",EL213= -3.5,"14",EL213= -3.75,"15",EL213=-4,"16")</f>
        <v>0</v>
      </c>
      <c r="EO213" s="10" t="n">
        <v>0</v>
      </c>
      <c r="EP213" s="11" t="str">
        <f aca="false">IF(EO213=0,"1","2")</f>
        <v>1</v>
      </c>
      <c r="EQ213" s="11" t="str">
        <f aca="false" t="array" ref="EQ213">_xlfn.IFS(EO213=0,"0", EO213=0.25, "1", EO213=0.5,"2", EO213=0.75,"3", EO213=1,"4",EO213=1.25,"5", EO213=1.5,"6", EO213=1.75,"7", EO213=2,"8", EO213=2.25,"9", EO213=2.25,"9",EO213=2.5,"10", EO213=2.75,"11", EO213=3,"12", EO213=3.25,"13", EO213=3.5,"14", EO213=3.75,"15",EO213=4,"16", EO213=-0.25, "17", bq=-0.5, "18")</f>
        <v>0</v>
      </c>
      <c r="ER213" s="10" t="n">
        <v>0</v>
      </c>
      <c r="ES213" s="11" t="str">
        <f aca="false">IF(ER213=0,"1","2")</f>
        <v>1</v>
      </c>
      <c r="ET213" s="11" t="str">
        <f aca="false" t="array" ref="ET213">_xlfn.IFS(ER213=0,"0", ER213=0.25, "1", ER213=0.5,"2", ER213=0.75,"3", ER213=1,"4",ER213=1.25,"5", ER213=1.5,"6", ER213=1.75,"7", ER213=2,"8", ER213=2.25,"9", ER213=2.25,"9",ER213=2.5,"10", ER213=2.75,"11", ER213=3,"12", ER213=3.25,"13", ER213=3.5,"14", ER213=3.75,"15",ER213=4,"16", ER213=-0.25, "17", bq=-0.5, "18")</f>
        <v>0</v>
      </c>
      <c r="EU213" s="13" t="n">
        <v>16</v>
      </c>
      <c r="EV213" s="14" t="str">
        <f aca="false">VLOOKUP(EU213,LEYENDA!$G$2:$H$8,2,TRUE())</f>
        <v>13-18</v>
      </c>
      <c r="EW213" s="14" t="str">
        <f aca="false" t="array" ref="EW213">_xlfn.IFS(EV213="0-5","1", EV213="6-12","2", EV213="13-18","3", EV213="19-24","4", EV213="25-36","5", EV213="37-48","6", EV213="49-60","7")</f>
        <v>3</v>
      </c>
    </row>
    <row r="214" customFormat="false" ht="13.5" hidden="false" customHeight="false" outlineLevel="0" collapsed="false">
      <c r="A214" s="1" t="n">
        <v>63</v>
      </c>
      <c r="B214" s="32" t="n">
        <v>9</v>
      </c>
      <c r="C214" s="33" t="n">
        <v>41732</v>
      </c>
      <c r="D214" s="6"/>
      <c r="E214" s="5" t="str">
        <f aca="false">VLOOKUP(A214,'286'!$A$3:$J$600,10,FALSE())</f>
        <v>CISNEROS RIVERO, CARLOTA</v>
      </c>
      <c r="F214" s="4" t="str">
        <f aca="false">VLOOKUP(A214,'286'!$A$3:$I$1768,3,FALSE())</f>
        <v>CISRICAR</v>
      </c>
      <c r="G214" s="6" t="n">
        <f aca="false">VLOOKUP(A214,'286'!$A$3:$I$1768,4,FALSE())</f>
        <v>34449</v>
      </c>
      <c r="H214" s="7" t="n">
        <f aca="false">YEAR(C214)-YEAR(G214)</f>
        <v>20</v>
      </c>
      <c r="I214" s="1" t="str">
        <f aca="false">VLOOKUP(H214,LEYENDA!$C$2:$D$6,2,TRUE())</f>
        <v>13-24</v>
      </c>
      <c r="J214" s="5" t="str">
        <f aca="false">VLOOKUP(A214,'286'!$A$3:$I$1768,7,FALSE())</f>
        <v>M</v>
      </c>
      <c r="K214" s="8" t="str">
        <f aca="false">VLOOKUP(A214,'286'!$A$3:$I$1768,2,FALSE())</f>
        <v>OD</v>
      </c>
      <c r="L214" s="4" t="str">
        <f aca="false">VLOOKUP(A214,'286'!$A$3:$I$1768,8,FALSE())</f>
        <v>D</v>
      </c>
      <c r="M214" s="4" t="str">
        <f aca="false">VLOOKUP(A214,'286'!$A$3:$I$1768,9,FALSE())</f>
        <v>I</v>
      </c>
      <c r="N214" s="8" t="str">
        <f aca="false">IF(R214=O214, "MISMA","CONTRARIA")</f>
        <v>CONTRARIA</v>
      </c>
      <c r="O214" s="8" t="str">
        <f aca="false" t="array" ref="O214">_xlfn.IFS(L214="D","1", L214="I","2")</f>
        <v>1</v>
      </c>
      <c r="P214" s="8" t="str">
        <f aca="false" t="array" ref="P214">_xlfn.IFS(K214="OD","1", K214="OI","2")</f>
        <v>1</v>
      </c>
      <c r="Q214" s="1" t="str">
        <f aca="false" t="array" ref="Q214">_xlfn.IFS(J214="M","1", J214="H","2")</f>
        <v>1</v>
      </c>
      <c r="R214" s="8" t="str">
        <f aca="false" t="array" ref="R214">_xlfn.IFS(M214="D","1", M214="I","2")</f>
        <v>2</v>
      </c>
      <c r="S214" s="1" t="str">
        <f aca="false" t="array" ref="S214">_xlfn.IFS(N214="CONTRARIA", "1",N214= "MISMA","2")</f>
        <v>1</v>
      </c>
      <c r="T214" s="1" t="str">
        <f aca="false" t="array" ref="T214">_xlfn.IFS(I214="0-12","1", I214="13-24","2", I214="25-40","3", I214="41-60","4", I214="61-100","5")</f>
        <v>2</v>
      </c>
      <c r="U214" s="9" t="n">
        <v>-2</v>
      </c>
      <c r="V214" s="11" t="str">
        <f aca="false">IF(U214="","",IF(AND(U214&gt;=-9,U214&lt;=-6.5),"-9 a -6,5",IF(AND(U214&gt;=-6,U214&lt;=-3.5),"-6 a -3,5",IF(AND(U214&gt;=-3,U214&lt;=-1),"-3 a -1",IF(U214=-0.5,"-0,5",IF(AND(U214&gt;=0,U214&lt;=2.5),"0 a 2,5",IF(AND(U214&gt;=3,U214&lt;=5.5),"3 a 5,5",IF(AND(U214&gt;=6,U214&lt;=8.5),"6 a 8,5",IF(AND(U214&gt;=9,U214&lt;=20),"9 a 20","Fuera de rango")))))))))</f>
        <v>-3 a -1</v>
      </c>
      <c r="W214" s="11" t="n">
        <f aca="false">IF(V214="","",IF(V214="-9 a -6,5",2,IF(V214="-6 a -3,5",3,IF(V214="-3 a -1",4,IF(V214="-0,5","NORMA",IF(V214="0 a 2,5",5,IF(V214="3 a 5,5",6,IF(V214="6 a 8,5",7,IF(V214="9 a 20",8,"Fuera de rango")))))))))</f>
        <v>4</v>
      </c>
      <c r="X214" s="9" t="n">
        <v>0</v>
      </c>
      <c r="Y214" s="10" t="str">
        <f aca="false">IF(X214="","",IF(AND(X214&gt;=0,X214&lt;=4),"0 a 4",IF(AND(X214&gt;=4.5,X214&lt;=8.5),"4,5 a 8,5",IF(X214=9,"9",IF(AND(X214&gt;=9.5,X214&lt;=13),"9,5 a 13",IF(AND(X214&gt;=13.5,X214&lt;=20),"13,5 a 20",IF(AND(X214&gt;=20.5,X214&lt;=35),"20,5 a 35","Fuera de rango")))))))</f>
        <v>0 a 4</v>
      </c>
      <c r="Z214" s="11" t="n">
        <f aca="false">IF(Y214="","",IF(Y214="0 a 4",1,IF(Y214="4,5 a 8,5",2,IF(Y214="9","NORMA",IF(Y214="9,5 a 13",3,IF(Y214="13,5 a 20",4,IF(Y214="20,5 a 35",5,"Fuera de rango")))))))</f>
        <v>1</v>
      </c>
      <c r="AA214" s="9" t="n">
        <v>22</v>
      </c>
      <c r="AB214" s="10" t="str">
        <f aca="false">IF(AA214="","",IF(AND(AA214&gt;=0,AA214&lt;=9),"0 a 9",IF(AND(AA214&gt;=9.5,AA214&lt;=18.5),"9,5 a 18,5",IF(AA214=19,"19",IF(AND(AA214&gt;=19.5,AA214&lt;=28),"19,5 a 28",IF(AND(AA214&gt;=28.5,AA214&lt;=40),"28,5 a 40","Fuera de rango"))))))</f>
        <v>19,5 a 28</v>
      </c>
      <c r="AC214" s="11" t="n">
        <f aca="false" t="array" ref="AC214">_xlfn.IFS(AB214="","",AB214="0 a 9",1,AB214="9,5 a 18,5",2,AB214="19","NORMA",AB214="19,5 a 28",3,AB214="28,5 a 40",4,TRUE(),"Fuera de rango")</f>
        <v>3</v>
      </c>
      <c r="AD214" s="9" t="n">
        <v>8</v>
      </c>
      <c r="AE214" s="10" t="str">
        <f aca="false">IF(AD214="","",IF(AND(AD214&gt;=-10,AD214&lt;=0),"De -10 a 0",IF(AND(AD214&gt;=0.5,AD214&lt;=9.5),"0,5 a 9,5",IF(AD214=10,"10",IF(AND(AD214&gt;=10.5,AD214&lt;=20),"10,5 a 20",IF(AND(AD214&gt;=20.5,AD214&lt;=40),"20,5 a 40","Fuera de rango"))))))</f>
        <v>0,5 a 9,5</v>
      </c>
      <c r="AF214" s="12" t="n">
        <f aca="false">IF(AD214="","",IF(AND(AD214&gt;=-10,AD214&lt;=0),1,IF(AND(AD214&gt;=0.5,AD214&lt;=9.5),2,IF(AD214=10,"NORMA",IF(AND(AD214&gt;=10.5,AD214&lt;=20),3,IF(AND(AD214&gt;=20.5,AD214&lt;=40),4,""))))))</f>
        <v>2</v>
      </c>
      <c r="AG214" s="9" t="n">
        <v>9</v>
      </c>
      <c r="AH214" s="11" t="str">
        <f aca="false">IF(AG214="","",IF(AND(AG214&gt;=0,AG214&lt;=4),"0 a 4",IF(AND(AG214&gt;=4.5,AG214&lt;=8.5),"4,5 a 8,5",IF(AG214=9,"9",IF(AND(AG214&gt;=9.5,AG214&lt;=13),"9,5 a 13",IF(AND(AG214&gt;=13.5,AG214&lt;=25),"13,5 a 25","Fuera de rango"))))))</f>
        <v>9</v>
      </c>
      <c r="AI214" s="11" t="str">
        <f aca="false">IF(AH214="","",IF(AH214="0 a 4",1,IF(AH214="4,5 a 8,5",2,IF(AH214="9","NORMA",IF(AH214="9,5 a 13",3,IF(AH214="13,5 a 25",4,""))))))</f>
        <v>NORMA</v>
      </c>
      <c r="AJ214" s="9" t="n">
        <v>6</v>
      </c>
      <c r="AK214" s="10" t="str">
        <f aca="false">IF(AJ214="","",IF(AND(AJ214&gt;=-15,AJ214&lt;=-10.5),"-15 a -10,5",IF(AND(AJ214&gt;=-10,AJ214&lt;=-4),"-10 a -4",IF(AND(AJ214&gt;=-4.5,AJ214&lt;=0),"-4,5 a 0",IF(AND(AJ214&gt;=0.5,AJ214&lt;=4.5),"0,5 a 4,5",IF(AJ214=5,"5",IF(AND(AJ214&gt;=5.5,AJ214&lt;=10),"5,5 a 10",IF(AND(AJ214&gt;=10.5,AJ214&lt;=20),"10,5 a 20","Fuera de rango"))))))))</f>
        <v>5,5 a 10</v>
      </c>
      <c r="AL214" s="11" t="n">
        <f aca="false">IF(AK214="","",IF(AK214="-15 a -10,5",1,IF(AK214="-10 a -4",2,IF(AK214="-4,5 a 0",3,IF(AK214="0,5 a 4,5",4,IF(AK214="5","NORMA",IF(AK214="5,5 a 10",5,IF(AK214="10,5 a 20",6,"Error"))))))))</f>
        <v>5</v>
      </c>
      <c r="AM214" s="9" t="n">
        <v>0</v>
      </c>
      <c r="AN214" s="10" t="str">
        <f aca="false">IF(AM214="","",IF(AND(AM214&gt;=-7.5,AM214&lt;=-5.5),"-7,5 a -5,5",IF(AND(AM214&gt;=-5,AM214&lt;=-3),"-5 a -3",IF(AND(AM214&gt;=-2.5,AM214&lt;=-0.5),"-2,5 a -0,5",IF(AM214=0,"0,00",IF(AND(AM214&gt;=0.5,AM214&lt;=2.5),"0,5 a 2,5",IF(AND(AM214&gt;=3,AM214&lt;=5),"3 a 5",IF(AND(AM214&gt;=5.5,AM214&lt;=7.5),"5,5 a 7,5",IF(AND(AM214&gt;=8,AM214&lt;=10),"8 a 10","Fuera de rango")))))))))</f>
        <v>0,00</v>
      </c>
      <c r="AO214" s="11" t="str">
        <f aca="false">IF(AN214="","",IF(AN214="-7,5 a -5,5",1,IF(AN214="-5 a -3",2,IF(AN214="-2,5 a -0,5",3,IF(AN214="0,00","NORMA",IF(AN214="0,5 a 2,5",4,IF(AN214="3 a 5",5,IF(AN214="5,5 a 7,5",6,IF(AN214="8 a 10",7,"Error")))))))))</f>
        <v>NORMA</v>
      </c>
      <c r="AP214" s="9" t="n">
        <v>-4</v>
      </c>
      <c r="AQ214" s="10" t="str">
        <f aca="false">IF(AP214="","",IF(AND(AP214&gt;=-20,AP214&lt;=-9.5),"-20 a -9,5",IF(AND(AP214&gt;=-9,AP214&lt;=-6.5),"-9 a -6,5",IF(AP214=-6,"-6",IF(AND(AP214&gt;=-5.5,AP214&lt;=-3),"-5,5 a -3",IF(AND(AP214&gt;=-2.5,AP214&lt;=0),"-2,5 a 0",IF(AND(AP214&gt;=0.5,AP214&lt;=3),"0,5 a 3",IF(AND(AP214&gt;=3.5,AP214&lt;=6),"3,5 a 6",IF(AND(AP214&gt;=6.5,AP214&lt;=9),"6,5 a 9",IF(AND(AP214&gt;=9.5,AP214&lt;=20),"9,5 a 20","Fuera de rango"))))))))))</f>
        <v>-5,5 a -3</v>
      </c>
      <c r="AR214" s="11" t="n">
        <f aca="false">IF(AQ214="","",IF(AQ214="-20 a -9,5",1,IF(AQ214="-9 a -6,5",2,IF(AQ214="-6","NORMA",IF(AQ214="-5,5 a -3",3,IF(AQ214="-2,5 a 0",4,IF(AQ214="0,5 a 3",5,IF(AQ214="3,5 a 6",6,IF(AQ214="6,5 a 9",7,IF(AQ214="9,5 a 20",8,""))))))))))</f>
        <v>3</v>
      </c>
      <c r="AS214" s="9" t="n">
        <v>3</v>
      </c>
      <c r="AT214" s="10" t="str">
        <f aca="false">IF(AS214="","",IF(AND(AS214&gt;=-16,AS214&lt;=-14),"-16 a -14",IF(AND(AS214&gt;=-13.5,AS214&lt;=-11.5),"-13,5 a -11,5",IF(AND(AS214&gt;=-11,AS214&lt;=-9),"-11 a -9",IF(AND(AS214&gt;=-8.5,AS214&lt;=-6.5),"-8,5 a -6,5",IF(AND(AS214&gt;=-6,AS214&lt;=-4),"-6 a -4",IF(AND(AS214&gt;=-3.5,AS214&lt;=-1.5),"-3,5 a -1,5",IF(AND(AS214&gt;=-1,AS214&lt;=1),"-1 a 1",IF(AND(AS214&gt;=1.5,AS214&lt;=3.5),"1,5 a 3,5",IF(AND(AS214&gt;=4,AS214&lt;=6),"4 a 6",IF(AND(AS214&gt;=6.5,AS214&lt;=8.5),"6,5 a 8,5",IF(AND(AS214&gt;=9,AS214&lt;=11),"9 a 11",IF(AND(AS214&gt;=11.5,AS214&lt;=13.5),"11,5 a 13,5",IF(AND(AS214&gt;=14,AS214&lt;=16),"14 a 16",IF(AND(AS214&gt;=16.5,AS214&lt;=18.5),"16,5 a 18,5",IF(AND(AS214&gt;=19,AS214&lt;=21),"19 a 21","Fuera de rango"))))))))))))))))</f>
        <v>1,5 a 3,5</v>
      </c>
      <c r="AU214" s="11" t="n">
        <f aca="false" t="array" ref="AU214">IF(AT214="","",_xlfn.IFS(AT214="-16 a -14",1,AT214="-13,5 a -11,5",2,AT214="-11 a -9",3,AT214="-8,5 a -6,5",4,AT214="-6 a -4",5,AT214="-3,5 a -1,5",6,AT214="-1 a 1",7,AT214="1,5 a 3,5",8,AT214="4 a 6","NORMA",AT214="6,5 a 8,5",9,AT214="9 a 11",10,AT214="11,5 a 13,5",11,AT214="14 a 16",12,AT214="16,5 a 18,5",13,AT214="19 a 21",14,TRUE(),""))</f>
        <v>8</v>
      </c>
      <c r="AV214" s="9" t="n">
        <v>1</v>
      </c>
      <c r="AW214" s="10" t="str">
        <f aca="false">IF(AV214="","",IF(AND(AV214&gt;=-1,AV214&lt;=-0.5),"-1 a -0,5",IF(AND(AV214&gt;-0.5,AV214&lt;=0),"De -0,5 a 0",IF(AND(AV214&gt;=0.25,AV214&lt;=0.75),"0,25 a 0,75",IF(AND(AV214&gt;=1,AV214&lt;=1.5),"1 a 1,5",IF(AND(AV214&gt;=1.75,AV214&lt;=2.25),"1,75 a 2,25",IF(AND(AV214&gt;=2.5,AV214&lt;=3),"2,5 a 3",IF(AND(AV214&gt;=3.25,AV214&lt;=3.75),"3,25 a 3,75","Fuera de rango"))))))))</f>
        <v>1 a 1,5</v>
      </c>
      <c r="AX214" s="11" t="n">
        <f aca="false">IF(AW214="","",IF(OR(AW214="-1 a -0,5",AW214="-1 a -0.5"),1,IF(OR(AW214="De -0,5 a 0",AW214="-0,5 a 0",AW214="De -0.5 a 0"),2,IF(OR(AW214="0,25 a 0,75",AW214="0.25 a 0.75"),"NORMA",IF(OR(AW214="1 a 1,5",AW214="1 a 1.5"),3,IF(OR(AW214="1,75 a 2,25",AW214="1.75 a 2.25"),4,IF(OR(AW214="2,5 a 3",AW214="2.5 a 3"),5,IF(OR(AW214="3,25 a 3,75",AW214="3.25 a 3.75"),6,""))))))))</f>
        <v>3</v>
      </c>
      <c r="AY214" s="9" t="n">
        <v>-4</v>
      </c>
      <c r="AZ214" s="10" t="str">
        <f aca="false">IF(AY214="","",IF(AND(AY214&gt;=-20,AY214&lt;=-9.5),"-20 a -9,5",IF(AND(AY214&gt;=-9,AY214&lt;=-6.5),"-9 a -6,5",IF(AY214=-6,"-6",IF(AND(AY214&gt;=-5.5,AY214&lt;=-3),"-5,5 a -3",IF(AND(AY214&gt;=-2.5,AY214&lt;=0),"-2,5 a 0",IF(AND(AY214&gt;=0.5,AY214&lt;=3),"0,5 a 3",IF(AND(AY214&gt;=3.5,AY214&lt;=6),"3,5 a 6","Fuera de rango"))))))))</f>
        <v>-5,5 a -3</v>
      </c>
      <c r="BA214" s="11" t="n">
        <f aca="false">IF(AZ214="","",IF(AZ214="-20 a -9,5",1,IF(AZ214="-9 a -6,5",2,IF(AZ214="-6","NORMA",IF(AZ214="-5,5 a -3",3,IF(AZ214="-2,5 a 0",4,IF(AZ214="0,5 a 3",5,IF(AZ214="3,5 a 6",6,""))))))))</f>
        <v>3</v>
      </c>
      <c r="BB214" s="9" t="n">
        <v>0</v>
      </c>
      <c r="BC214" s="10" t="str">
        <f aca="false" t="array" ref="BC214">IF(BB214="","",_xlfn.IFS(AND(BB214&gt;=0,BB214&lt;=2),"0 a 2",AND(BB214&gt;=2.5,BB214&lt;=4.5),"2,5 a 4,5",AND(BB214&gt;=5,BB214&lt;=7),"5 a 7",AND(BB214&gt;=7.5,BB214&lt;=9.5),"7,5 a 9,5",AND(BB214&gt;=10,BB214&lt;=12),"10 a 12",AND(BB214&gt;=12.5,BB214&lt;=14.5),"12,5 a 14,5",BB214=15,"15",AND(BB214&gt;=15.5,BB214&lt;=17.5),"15,5 a 17,5",AND(BB214&gt;=18,BB214&lt;=20),"18 a 20",AND(BB214&gt;=20.5,BB214&lt;=22.5),"20,5 a 22,5",AND(BB214&gt;=23,BB214&lt;=25),"23 a 25",TRUE(),"Fuera de rango"))</f>
        <v>0 a 2</v>
      </c>
      <c r="BD214" s="11" t="n">
        <f aca="false" t="array" ref="BD214">IF(BC214="","",_xlfn.IFS(BC214="0 a 2",1,BC214="2,5 a 4,5",2,BC214="5 a 7",3,BC214="7,5 a 9,5",4,BC214="10 a 12",5,BC214="12,5 a 14,5",6,BC214="15","NORMA",BC214="15,5 a 17,5",7,BC214="18 a 20",8,BC214="20,5 a 22,5",9,BC214="23 a 25",10,TRUE(),"Fuera de rango"))</f>
        <v>1</v>
      </c>
      <c r="BE214" s="9" t="n">
        <v>25</v>
      </c>
      <c r="BF214" s="10" t="str">
        <f aca="false">IF(BE214="","",IF(AND(BE214&gt;=-20,BE214&lt;=-10),"-20 a -10",IF(AND(BE214&gt;=-9.5,BE214&lt;=0.5),"-9,5 a 0,5",IF(AND(BE214&gt;=1,BE214&lt;=11),"1 a 11",IF(AND(BE214&gt;=11.5,BE214&lt;=20.5),"11,5 a 20,5",IF(BE214=21,"21",IF(AND(BE214&gt;=21.5,BE214&lt;=31.5),"21,5 a 31,5",IF(AND(BE214&gt;=32,BE214&lt;=42),"32 a 42","Fuera de rango"))))))))</f>
        <v>21,5 a 31,5</v>
      </c>
      <c r="BG214" s="11" t="n">
        <f aca="false">IF(BF214="","",IF(BF214="-20 a -10",1,IF(BF214="-9,5 a 0,5",2,IF(BF214="1 a 11",3,IF(BF214="11,5 a 20,5",4,IF(BF214="21","NORMA",IF(BF214="21,5 a 31,5",5,IF(BF214="32 a 42",6,""))))))))</f>
        <v>5</v>
      </c>
      <c r="BH214" s="9" t="n">
        <v>16</v>
      </c>
      <c r="BI214" s="10" t="str">
        <f aca="false">IF(BH214="","",IF(AND(BH214&gt;=-20,BH214&lt;=-15),"-20 a -15",IF(AND(BH214&gt;=-14.5,BH214&lt;=-9.5),"-14,5 a -9,5",IF(AND(BH214&gt;=-9,BH214&lt;=-4),"-9 a -4",IF(AND(BH214&gt;=-3.5,BH214&lt;=2.5),"-3,5 a 2,5",IF(AND(BH214&gt;=3,BH214&lt;=8),"3 a 8",IF(AND(BH214&gt;=8.5,BH214&lt;=14.5),"8,5 a 14,5",IF(BH214=15,"15",IF(AND(BH214&gt;=15.5,BH214&lt;=20.5),"15,5 a 20,5",IF(AND(BH214&gt;=21,BH214&lt;=26),"21 a 26","Fuera de rango"))))))))))</f>
        <v>15,5 a 20,5</v>
      </c>
      <c r="BJ214" s="11" t="n">
        <f aca="false">IF(BI214="","",IF(BI214="-20 a -15",1,IF(BI214="-14,5 a -9,5",2,IF(BI214="-9 a -4",3,IF(BI214="-3,5 a 2,5",4,IF(BI214="3 a 8",5,IF(BI214="8,5 a 14,5",6,IF(BI214="15","NORMA",IF(BI214="15,5 a 20,5",7,IF(BI214="21 a 26",8,IF(BI214="26,5 a 31,5",9,"")))))))))))</f>
        <v>7</v>
      </c>
      <c r="BK214" s="9" t="n">
        <v>0</v>
      </c>
      <c r="BL214" s="10" t="str">
        <f aca="false">IF(BK214="","",IF(AND(BK214&gt;=0,BK214&lt;=2),"0 - 2",IF(AND(BK214&gt;=2.5,BK214&lt;=4.5),"2,5 - 4,5",IF(AND(BK214&gt;=5,BK214&lt;=7),"5 - 7",IF(AND(BK214&gt;=7.5,BK214&lt;=9.5),"7,5 - 9,5",IF(AND(BK214&gt;=10,BK214&lt;=12),"10 - 12",IF(AND(BK214&gt;=12.5,BK214&lt;=13.5),"12,5 - 13,5",IF(BK214=14,"14",IF(AND(BK214&gt;=14.5,BK214&lt;=16.5),"14,5 - 16,5",IF(AND(BK214&gt;=17,BK214&lt;=19),"17 - 19",IF(AND(BK214&gt;=19.5,BK214&lt;=21.5),"19,5 - 21,5",IF(AND(BK214&gt;=22,BK214&lt;=24),"22 - 24",IF(AND(BK214&gt;=24.5,BK214&lt;=26.5),"24,5 - 26,5",IF(AND(BK214&gt;=27,BK214&lt;=29),"27 - 29",IF(AND(BK214&gt;=29.5,BK214&lt;=30),"29,5 - 30","Fuera de rango")))))))))))))))</f>
        <v>0 - 2</v>
      </c>
      <c r="BM214" s="11" t="n">
        <f aca="false">IF(BL214="","",IF(BL214="0 - 2",1,IF(BL214="2,5 - 4,5",2,IF(BL214="5 - 7",3,IF(BL214="7,5 - 9,5",4,IF(BL214="10 - 12",5,IF(BL214="12,5 - 13,5",6,IF(BL214="14","NORMA",IF(BL214="14,5 - 16,5",7,IF(BL214="17 - 19",8,IF(BL214="19,5 - 21,5",9,IF(BL214="22 - 24",10,IF(BL214="24,5 - 26,5",11,IF(BL214="27 - 29",12,IF(BL214="29,5 - 30",13,"")))))))))))))))</f>
        <v>1</v>
      </c>
      <c r="BN214" s="9" t="n">
        <v>18</v>
      </c>
      <c r="BO214" s="10" t="str">
        <f aca="false">IF(BN214="","",IF(AND(BN214&gt;=-20,BN214&lt;=-10),"-20 a -10",IF(AND(BN214&gt;=-9.5,BN214&lt;=0.5),"-9,5 a 0,5",IF(AND(BN214&gt;=1,BN214&lt;=11),"1 a 11",IF(AND(BN214&gt;=11.5,BN214&lt;=21.5),"11,5 a 21,5",IF(BN214=22,"22",IF(AND(BN214&gt;=22.5,BN214&lt;=32.5),"22,5 a 32,5",IF(AND(BN214&gt;=33,BN214&lt;=43),"33 a 43","Fuera de rango"))))))))</f>
        <v>11,5 a 21,5</v>
      </c>
      <c r="BP214" s="11" t="n">
        <f aca="false">IF(BO214="","",IF(BO214="-20 a -10",1,IF(BO214="-9,5 a 0,5",2,IF(BO214="1 a 11",3,IF(BO214="11,5 a 21,5",4,IF(BO214="22","NORMA",IF(BO214="22,5 a 32,5",5,IF(BO214="33 a 43",6,""))))))))</f>
        <v>4</v>
      </c>
      <c r="BQ214" s="9" t="n">
        <v>12</v>
      </c>
      <c r="BR214" s="10" t="str">
        <f aca="false">IF(BQ214="","",IF(AND(BQ214&gt;=-20,BQ214&lt;=-15),"-20 a -15",IF(AND(BQ214&gt;=-14.5,BQ214&lt;=-9.5),"-14,5 a -9,5",IF(AND(BQ214&gt;=-9,BQ214&lt;=-4),"-9 a -4",IF(AND(BQ214&gt;=-3.5,BQ214&lt;=2.5),"-3,5 a 2,5",IF(AND(BQ214&gt;=3,BQ214&lt;=8),"3 a 8",IF(AND(BQ214&gt;=8.5,BQ214&lt;=13.5),"8,5 a 13,5",IF(AND(BQ214&gt;=14,BQ214&lt;=17.5),"14 a 17,5",IF(BQ214=18,"18",IF(AND(BQ214&gt;=18.5,BQ214&lt;=23.5),"18,5 a 23,5",IF(AND(BQ214&gt;=24,BQ214&lt;=29),"24 a 29",IF(AND(BQ214&gt;=29.5,BQ214&lt;=34.5),"29,5 a 34,5",IF(AND(BQ214&gt;=35,BQ214&lt;=40),"35 a 40","Fuera de rango")))))))))))))</f>
        <v>8,5 a 13,5</v>
      </c>
      <c r="BS214" s="11" t="n">
        <f aca="false">IF(BR214="","",IF(BR214="-20 a -15",1,IF(BR214="-14,5 a -9,5",2,IF(BR214="-9 a -4",3,IF(BR214="-3,5 a 2,5",4,IF(BR214="3 a 8",5,IF(BR214="8,5 a 13,5",6,IF(BR214="14 a 17,5",7,IF(BR214="18","NORMA",IF(BR214="18,5 a 23,5",8,IF(BR214="24 a 29",9,IF(BR214="29,5 a 34,5",10,IF(BR214="35 a 40",11,"")))))))))))))</f>
        <v>6</v>
      </c>
      <c r="BT214" s="9" t="n">
        <v>1</v>
      </c>
      <c r="BU214" s="10" t="str">
        <f aca="false">IF(BT214="","",IF(AND(BT214&gt;=-20,BT214&lt;=-18),"-20 a -18",IF(AND(BT214&gt;=-17.5,BT214&lt;=-15.5),"-17,5 a -15,5",IF(AND(BT214&gt;=-15,BT214&lt;=-13),"-15 a -13",IF(AND(BT214&gt;=-12.5,BT214&lt;=-10.5),"-12,5 a -10,5",IF(AND(BT214&gt;=-10,BT214&lt;=-8),"-10 a -8",IF(AND(BT214&gt;=-7.5,BT214&lt;=-5.5),"-7,5 a -5,5",IF(AND(BT214&gt;=-5,BT214&lt;=-3),"-5 a -3",IF(AND(BT214&gt;=-2.5,BT214&lt;=-0.5),"-2,5 a -0,5",IF(BT214=0,"0",IF(AND(BT214&gt;=0.5,BT214&lt;=2.5),"0,5 a 2,5",IF(AND(BT214&gt;=3,BT214&lt;=5),"3 a 5",IF(AND(BT214&gt;=5.5,BT214&lt;=7.5),"5,5 a 7,5",IF(AND(BT214&gt;=8,BT214&lt;=10),"8 a 10",IF(AND(BT214&gt;=10.5,BT214&lt;=12.5),"10,5 a 12,5",IF(AND(BT214&gt;=13,BT214&lt;=15),"13 a 15",IF(AND(BT214&gt;=15.5,BT214&lt;=17.5),"15,5 a 17,5",IF(AND(BT214&gt;=18,BT214&lt;=20),"18 a 20","Fuera de rango"))))))))))))))))))</f>
        <v>0,5 a 2,5</v>
      </c>
      <c r="BV214" s="11" t="n">
        <f aca="false">IF(BT214="","",IF(BT214=0,"NORMA",IF(AND(BT214&gt;=-20,BT214&lt;=-18),2,IF(AND(BT214&gt;=-17.5,BT214&lt;=-15.5),2,IF(AND(BT214&gt;=-15,BT214&lt;=-13),3,IF(AND(BT214&gt;=-12.5,BT214&lt;=-10.5),4,IF(AND(BT214&gt;=-10,BT214&lt;=-8),5,IF(AND(BT214&gt;=-7.5,BT214&lt;=-5.5),6,IF(AND(BT214&gt;=-5,BT214&lt;=-3),7,IF(AND(BT214&gt;=-2.5,BT214&lt;=-0.5),8,IF(AND(BT214&gt;=0.5,BT214&lt;=2.5),9,IF(AND(BT214&gt;=3,BT214&lt;=5),10,IF(AND(BT214&gt;=5.5,BT214&lt;=7.5),11,IF(AND(BT214&gt;=8,BT214&lt;=10),12,IF(AND(BT214&gt;=10.5,BT214&lt;=12.5),13,IF(AND(BT214&gt;=13,BT214&lt;=15),14,IF(AND(BT214&gt;=15.5,BT214&lt;=17.5),15,IF(AND(BT214&gt;=18,BT214&lt;=20),16,"Fuera de rango"))))))))))))))))))</f>
        <v>9</v>
      </c>
      <c r="BW214" s="9" t="n">
        <v>-6.25</v>
      </c>
      <c r="BX214" s="10" t="n">
        <f aca="false">18.5- (0.3*H214)</f>
        <v>12.5</v>
      </c>
      <c r="BY214" s="10" t="n">
        <f aca="false">(BW214)-(BX214)</f>
        <v>-18.75</v>
      </c>
      <c r="BZ214" s="10" t="str">
        <f aca="false">IF(BY214="","",IF(BY214&lt;-27.5,"De -30 a -28",IF(BY214&lt;-25,"De -27,5 a -25,5",IF(BY214&lt;-22.5,"De -25 a -23",IF(BY214&lt;-20,"De -22,5 a -20,5",IF(BY214&lt;-17.5,"De -20 a -18",IF(BY214&lt;-15,"De -17,5 a -15,5",IF(BY214&lt;-12.5,"De -15 a -13",IF(BY214&lt;-10,"De -12,5 a -10,5",IF(BY214&lt;-7.5,"De -10 a -8",IF(BY214&lt;-5,"De -7,5 a -5,5",IF(BY214&lt;-2.5,"De -5 a -3",IF(BY214&lt;0,"De -2,5 a -0,5",IF(BY214&lt;2.5,"De 0 a 2",IF(BY214&lt;5,"De 2,5 a 4,5",IF(BY214&lt;7.5,"De 5 a 7",IF(BY214&lt;10,"De 7,5 a 9,5",IF(BY214&lt;12.5,"De 10 a 12",IF(BY214&lt;15,"De 12,5 a 14,5",IF(BY214&lt;17.5,"De 15 a 17",IF(BY214&lt;20,"De 17,5 a 19,5",IF(BY214&lt;22.5,"De 20 a 22",IF(BY214&lt;25,"De 22,5 a 24,5",IF(BY214&lt;27.5,"De 25 a 27","De 27,5 a 30"))))))))))))))))))))))))</f>
        <v>De -20 a -18</v>
      </c>
      <c r="CA214" s="12" t="n">
        <f aca="false">IF(BY214="","",IF(BY214&lt;=-28,1,IF(BY214&lt;=-25.5,2,IF(BY214&lt;=-23,3,IF(BY214&lt;=-20.5,4,IF(BY214&lt;=-18,5,IF(BY214&lt;=-15.5,6,IF(BY214&lt;=-13,7,IF(BY214&lt;=-10.5,8,IF(BY214&lt;=-8,9,IF(BY214&lt;=-5.5,10,IF(BY214&lt;=-3,11,IF(BY214&lt;=-0.5,12,IF(BY214&lt;=2,13,IF(BY214&lt;=4.5,14,IF(BY214&lt;=7,15,IF(BY214&lt;=9.5,16,IF(BY214&lt;=12,17,IF(BY214&lt;=14.5,18,IF(BY214&lt;=17,19,IF(BY214&lt;=19.5,20,IF(BY214&lt;=22,21,IF(BY214&lt;=24.5,22,IF(BY214&lt;=27,23,IF(BY214&lt;=30,24,"Fuera de rango")))))))))))))))))))))))))</f>
        <v>5</v>
      </c>
      <c r="CB214" s="9" t="n">
        <v>-6.75</v>
      </c>
      <c r="CC214" s="10" t="n">
        <f aca="false">18.5- (0.3*H214)</f>
        <v>12.5</v>
      </c>
      <c r="CD214" s="10" t="n">
        <f aca="false">(CB214)-(CC214)</f>
        <v>-19.25</v>
      </c>
      <c r="CE214" s="10" t="str">
        <f aca="false">IF(CD214="","",IF(CD214&lt;-27.5,"De -30 a -28",IF(CD214&lt;-25,"De -27,5 a -25,5",IF(CD214&lt;-22.5,"De -25 a -23",IF(CD214&lt;-20,"De -22,5 a -20,5",IF(CD214&lt;-17.5,"De -20 a -18",IF(CD214&lt;-15,"De -17,5 a -15,5",IF(CD214&lt;-12.5,"De -15 a -13",IF(CD214&lt;-10,"De -12,5 a -10,5",IF(CD214&lt;-7.5,"De -10 a -8",IF(CD214&lt;-5,"De -7,5 a -5,5",IF(CD214&lt;-2.5,"De -5 a -3",IF(CD214&lt;0,"De -2,5 a -0,5",IF(CD214&lt;=2,"De 0 a 2",IF(CD214&lt;=4.5,"De 2,5 a 4,5",IF(CD214&lt;=7,"De 5 a 7",IF(CD214&lt;=9.5,"De 7,5 a 9,5",IF(CD214&lt;=12,"De 10 a 12",IF(CD214&lt;=14.5,"De 12,5 a 14,5",IF(CD214&lt;=17,"De 15 a 17",IF(CD214&lt;=19.5,"De 17,5 a 19,5",IF(CD214&lt;=22,"De 20 a 22",IF(CD214&lt;=24.5,"De 22,5 a 24,5",IF(CD214&lt;=27,"De 25 a 27","De 27,5 a 30"))))))))))))))))))))))))</f>
        <v>De -20 a -18</v>
      </c>
      <c r="CF214" s="12" t="n">
        <f aca="false">IF(CD214="","",IF(CD214&lt;-27.5,1,IF(CD214&lt;-25,2,IF(CD214&lt;-22.5,3,IF(CD214&lt;-20,4,IF(CD214&lt;-17.5,5,IF(CD214&lt;-15,6,IF(CD214&lt;-12.5,7,IF(CD214&lt;-10,8,IF(CD214&lt;-7.5,9,IF(CD214&lt;-5,10,IF(CD214&lt;-2.5,11,IF(CD214&lt;0,12,IF(CD214&lt;2.5,13,IF(CD214&lt;5,14,IF(CD214&lt;7.5,15,IF(CD214&lt;10,16,IF(CD214&lt;12.5,17,IF(CD214&lt;15,18,IF(CD214&lt;17.5,19,IF(CD214&lt;20,20,IF(CD214&lt;22.5,21,IF(CD214&lt;25,22,IF(CD214&lt;27.5,23,24))))))))))))))))))))))))</f>
        <v>5</v>
      </c>
      <c r="CG214" s="9" t="n">
        <v>-4.5</v>
      </c>
      <c r="CH214" s="10" t="str">
        <f aca="false">IF(CG214="","",IF(AND(CG214&gt;=-10,CG214&lt;=-9.5),"-10 a -9,5",IF(AND(CG214&gt;-9.5,CG214&lt;=-8.5),"-9 a -8,5",IF(AND(CG214&gt;-8.5,CG214&lt;=-7.5),"-8 a -7,5",IF(AND(CG214&gt;-7.5,CG214&lt;=-6.5),"-7 a -6,5",IF(AND(CG214&gt;-6.5,CG214&lt;=-5.5),"-6 a -5,5",IF(AND(CG214&gt;-5.5,CG214&lt;=-4.5),"-5 a -4,5",IF(AND(CG214&gt;-4.5,CG214&lt;=-3.5),"-4 a -3,5",IF(AND(CG214&gt;-3.5,CG214&lt;=-2.5),"-3 a -2,5",IF(CG214=-2.25,"-2,25",IF(AND(CG214&gt;-2.5,CG214&lt;=-1.5),"-2 a -1,5",IF(AND(CG214&gt;-1.5,CG214&lt;=-0.5),"-1 a -0,5",IF(AND(CG214&gt;-0.5,CG214&lt;=0.5),"0 a 0,5",IF(AND(CG214&gt;0.5,CG214&lt;=1.5),"1 a 1,5",IF(AND(CG214&gt;1.5,CG214&lt;=2.5),"2 a 2,5",IF(AND(CG214&gt;2.5,CG214&lt;=3.5),"3 a 3,5",IF(AND(CG214&gt;3.5,CG214&lt;=4.5),"4 a 4,5",IF(AND(CG214&gt;4.5,CG214&lt;=5.5),"5 a 5,5",IF(AND(CG214&gt;5.5,CG214&lt;=6.5),"6 a 6,5",IF(AND(CG214&gt;6.5,CG214&lt;=7.5),"7 a 7,5",IF(AND(CG214&gt;7.5,CG214&lt;=8.5),"8 a 8,5",IF(AND(CG214&gt;8.5,CG214&lt;=9.5),"9 a 9,5",IF(CG214&gt;=10,"10","Fuera de rango")))))))))))))))))))))))</f>
        <v>-5 a -4,5</v>
      </c>
      <c r="CI214" s="11" t="n">
        <f aca="false">IF(CG214="","",IF(CG214=-2.25,"NORMA",IF(CG214&lt;=-9.5,1,IF(CG214&lt;=-8.5,2,IF(CG214&lt;=-7.5,3,IF(CG214&lt;=-6.5,4,IF(CG214&lt;=-5.5,5,IF(CG214&lt;=-4.5,6,IF(CG214&lt;=-3.5,7,IF(CG214&lt;=-2.5,8,IF(CG214&lt;=-1.5,9,IF(CG214&lt;=-0.5,10,IF(CG214&lt;=0.5,11,IF(CG214&lt;=1.5,12,IF(CG214&lt;=2.5,13,IF(CG214&lt;=3.5,14,IF(CG214&lt;=4.5,15,IF(CG214&lt;=5.5,16,IF(CG214&lt;=6.5,17,IF(CG214&lt;=7.5,18,IF(CG214&lt;=8.5,19,IF(CG214&lt;=9.5,20,IF(CG214=10,21,"Fuera de rango")))))))))))))))))))))))</f>
        <v>6</v>
      </c>
      <c r="CJ214" s="9" t="n">
        <v>2.25</v>
      </c>
      <c r="CK214" s="10" t="str">
        <f aca="false">IF(CJ214="","",IF(AND(CJ214&gt;=-6,CJ214&lt;=-5.5),"-6 a -5,5",IF(AND(CJ214&gt;-5.5,CJ214&lt;=-4.5),"-5 a -4,5",IF(AND(CJ214&gt;-4.5,CJ214&lt;=-3.5),"-4 a -3,5",IF(AND(CJ214&gt;-3.5,CJ214&lt;=-2.5),"-3 a -2,5",IF(AND(CJ214&gt;-2.5,CJ214&lt;=-1.5),"-2 a -1,5",IF(AND(CJ214&gt;-1.5,CJ214&lt;=-0.5),"-1 a -0,5",IF(AND(CJ214&gt;-0.5,CJ214&lt;=0.5),"0 a 0,5",IF(AND(CJ214&gt;0.5,CJ214&lt;=1.5),"1 a 1,5",IF(AND(CJ214&gt;1.5,CJ214&lt;2.5),"2",IF(AND(CJ214&gt;=2.5,CJ214&lt;=3),"2,5 a 3",IF(AND(CJ214&gt;3,CJ214&lt;=4),"3,5 a 4",IF(AND(CJ214&gt;4,CJ214&lt;=5),"4,5 a 5",IF(AND(CJ214&gt;5,CJ214&lt;=6),"5,5 a 6",IF(AND(CJ214&gt;6,CJ214&lt;=7),"6,5 a 7",IF(AND(CJ214&gt;7,CJ214&lt;=8),"7,5 a 8",IF(AND(CJ214&gt;8,CJ214&lt;=9.5),"8,5 a 9,5",IF(CJ214=10,"10","Fuera de rango"))))))))))))))))))</f>
        <v>2</v>
      </c>
      <c r="CL214" s="11" t="str">
        <f aca="false">IF(CK214="","",IF(OR(CK214="-6 a -5,5",CK214="-6 - -5,5"),1,IF(OR(CK214="-5 a -4,5",CK214="-5 - -4,5"),2,IF(OR(CK214="-4 a -3,5",CK214="-4 - -3,5"),3,IF(OR(CK214="-3 a -2,5",CK214="-3 - -2,5"),4,IF(OR(CK214="-2 a -1,5",CK214="-2 - -1,5"),5,IF(OR(CK214="-1 a -0,5",CK214="-1 - -0,5"),6,IF(OR(CK214="0 a 0,5",CK214="0 - 0,5"),7,IF(OR(CK214="1 a 1,5",CK214="1 - 1,5"),8,IF(CK214="2","NORMA",IF(OR(CK214="2,5 a 3",CK214="2,5 - 3"),9,IF(OR(CK214="3,5 a 4",CK214="3,5 - 4"),10,IF(OR(CK214="4,5 a 5",CK214="4,5 - 5"),11,IF(OR(CK214="5,5 a 6",CK214="5,5 - 6"),12,IF(OR(CK214="6,5 a 7",CK214="6,5 - 7"),13,IF(OR(CK214="7,5 a 8",CK214="7,5 - 8"),14,IF(OR(CK214="8,5 a 9",CK214="8,5 - 9,5",CK214="9 a 9,5"),15,IF(CK214="10",15,IF(OR(CK214="0,5 a 1",CK214="0,5 - 1"),7,"Fuera de rango")))))))))))))))))))</f>
        <v>NORMA</v>
      </c>
      <c r="CM214" s="10" t="n">
        <v>0</v>
      </c>
      <c r="CN214" s="10" t="str">
        <f aca="false">IF(CM214=0,"0", " ")</f>
        <v>0</v>
      </c>
      <c r="CO214" s="10" t="str">
        <f aca="false">IF(CM214&gt;0,"EME"," ")</f>
        <v> </v>
      </c>
      <c r="CP214" s="10" t="n">
        <v>0</v>
      </c>
      <c r="CQ214" s="10" t="str">
        <f aca="false">IF(CP214&gt;0,"0", " ")</f>
        <v> </v>
      </c>
      <c r="CR214" s="10" t="str">
        <f aca="false">IF(CP214&gt;0,"EME"," ")</f>
        <v> </v>
      </c>
      <c r="CS214" s="9" t="n">
        <v>0</v>
      </c>
      <c r="CT214" s="10" t="str">
        <f aca="false">IF(CS214&gt;0,"1", " ")</f>
        <v> </v>
      </c>
      <c r="CU214" s="10" t="str">
        <f aca="false">IF(CS214&gt;0,"HIP"," ")</f>
        <v> </v>
      </c>
      <c r="CV214" s="9" t="n">
        <v>0</v>
      </c>
      <c r="CW214" s="10" t="str">
        <f aca="false">IF(CV214&gt;0,"1", " ")</f>
        <v> </v>
      </c>
      <c r="CX214" s="10" t="str">
        <f aca="false">IF(CV214&gt;0,"HIP"," ")</f>
        <v> </v>
      </c>
      <c r="CY214" s="9" t="n">
        <v>-2.5</v>
      </c>
      <c r="CZ214" s="11" t="str">
        <f aca="false">IF(CY214&lt;0,"2"," ")</f>
        <v>2</v>
      </c>
      <c r="DA214" s="11" t="str">
        <f aca="false">IF(CY214&lt;0,"MIO"," ")</f>
        <v>MIO</v>
      </c>
      <c r="DB214" s="9" t="n">
        <v>-2.75</v>
      </c>
      <c r="DC214" s="11" t="str">
        <f aca="false">IF(DB214&lt;0,"2"," ")</f>
        <v>2</v>
      </c>
      <c r="DD214" s="11" t="str">
        <f aca="false">IF(DB214&lt;0,"MIO"," ")</f>
        <v>MIO</v>
      </c>
      <c r="DE214" s="9" t="n">
        <v>-0.5</v>
      </c>
      <c r="DF214" s="11" t="str">
        <f aca="false">IF(DE214&lt;0,"3"," ")</f>
        <v>3</v>
      </c>
      <c r="DG214" s="11" t="str">
        <f aca="false">IF(DE214&lt;0,"AST"," ")</f>
        <v>AST</v>
      </c>
      <c r="DH214" s="9" t="n">
        <v>-0.5</v>
      </c>
      <c r="DI214" s="11" t="str">
        <f aca="false">IF(DH214&lt;0,"3"," ")</f>
        <v>3</v>
      </c>
      <c r="DJ214" s="11" t="str">
        <f aca="false">IF(DH214&lt;0,"AST"," ")</f>
        <v>AST</v>
      </c>
      <c r="DK214" s="9" t="n">
        <v>0</v>
      </c>
      <c r="DL214" s="10" t="str">
        <f aca="false">IF(DK214&gt;0,"4"," ")</f>
        <v> </v>
      </c>
      <c r="DM214" s="10" t="str">
        <f aca="false">IF(DK214&gt;0,"PRE"," ")</f>
        <v> </v>
      </c>
      <c r="DN214" s="9" t="n">
        <v>0</v>
      </c>
      <c r="DO214" s="10" t="str">
        <f aca="false">IF(DN214&gt;0,"4"," ")</f>
        <v> </v>
      </c>
      <c r="DP214" s="10" t="str">
        <f aca="false">IF(DN214&gt;0,"PRE"," ")</f>
        <v> </v>
      </c>
      <c r="DQ214" s="12" t="n">
        <v>2</v>
      </c>
      <c r="DR214" s="12" t="n">
        <v>2</v>
      </c>
      <c r="DS214" s="12" t="str">
        <f aca="false">CONCATENATE(CO214,CU214,DA214,DG214,DM214)</f>
        <v>  MIOAST </v>
      </c>
      <c r="DT214" s="10" t="str">
        <f aca="false" t="array" ref="DT214">_xlfn.IFS(DS214="EME    ","0", DS214=" HIP   ","1", DS214="  MIO  ","2", DS214="   AST ","3", DS214="    PRE","4", DS214="EME   PRE","5", DS214=" HIP  PRE","6", DS214=" HIP AST ","7", DS214="  MIO PRE","8", DS214="  MIOAST ","9", DS214="   ASTPRE","10",DS214=" HIP ASTPRE","11", DS214="  MIOASTPRE","12", DS214="     ","0")</f>
        <v>9</v>
      </c>
      <c r="DU214" s="1" t="s">
        <v>154</v>
      </c>
      <c r="DV214" s="1" t="str">
        <f aca="false" t="array" ref="DV214">_xlfn.IFS(DU214="SI","2", DU214="NO","1")</f>
        <v>1</v>
      </c>
      <c r="DW214" s="10" t="n">
        <v>0</v>
      </c>
      <c r="DX214" s="11" t="str">
        <f aca="false">IF(DW214=0,"1","2")</f>
        <v>1</v>
      </c>
      <c r="DY214" s="11" t="str">
        <f aca="false" t="array" ref="DY214">_xlfn.IFS(DW214=0,"0", DW214=0.25, "1", DW214=0.5,"2", DW214=0.75,"3", DW214=1,"4",DW214=1.25,"5", DW214=1.5,"6", DW214=1.75,"7", DW214=2,"8")</f>
        <v>0</v>
      </c>
      <c r="DZ214" s="10" t="n">
        <v>0</v>
      </c>
      <c r="EA214" s="11" t="str">
        <f aca="false">IF(DZ214=0,"1","2")</f>
        <v>1</v>
      </c>
      <c r="EB214" s="11" t="str">
        <f aca="false" t="array" ref="EB214">_xlfn.IFS(DZ214=0,"0", DZ214=0.25, "1", DZ214=0.5,"2", DZ214=0.75,"3", DZ214=1,"4",DZ214=1.25,"5", DZ214=1.5,"6", DZ214=1.75,"7", DZ214=2,"8")</f>
        <v>0</v>
      </c>
      <c r="EC214" s="10" t="n">
        <v>0</v>
      </c>
      <c r="ED214" s="10" t="str">
        <f aca="false">IF(EC214=0,"1","2")</f>
        <v>1</v>
      </c>
      <c r="EE214" s="11" t="str">
        <f aca="false" t="array" ref="EE214">_xlfn.IFS(EC214=0,"0", EC214=-0.25, "1", EC214=-0.5,"2", EC214=-0.75,"3", EC214=-1,"4",EC214=-1.25,"5", EC214=-1.5,"6", EC214=-1.75,"7", EC214=-2,"8", EC214=-2.25,"9",EC214=-2.5,"10", EC214=-2.75,"11", EC214=-3,"12", EC214=-3.25,"13", EC214=-3.5,"14", EC214=-3.75,"15",EC214=-4,"16")</f>
        <v>0</v>
      </c>
      <c r="EF214" s="10" t="n">
        <v>0</v>
      </c>
      <c r="EG214" s="10" t="str">
        <f aca="false">IF(EF214=0,"1","2")</f>
        <v>1</v>
      </c>
      <c r="EH214" s="11" t="str">
        <f aca="false" t="array" ref="EH214">_xlfn.IFS(EF214=0,"0", EF214=-0.25, "1", EF214=-0.5,"2", EF214=-0.75,"3", EF214=-1,"4",EF214=-1.25,"5", EF214=-1.5,"6", EF214=-1.75,"7", EF214=-2,"8", EF214=-2.25,"9",EF214=-2.5,"10", EF214=-2.75,"11", EF214=-3,"12", EF214=-3.25,"13", EF214=-3.5,"14", EF214=-3.75,"15",EF214=-4,"16")</f>
        <v>0</v>
      </c>
      <c r="EI214" s="10" t="n">
        <v>0</v>
      </c>
      <c r="EJ214" s="11" t="str">
        <f aca="false">IF(EI214=0,"1","2")</f>
        <v>1</v>
      </c>
      <c r="EK214" s="11" t="str">
        <f aca="false" t="array" ref="EK214">_xlfn.IFS(EI214=0,"0", EI214=-0.25, "1", EI214=-0.5,"2", EI214=-0.75,"3", EI214=-1,"4",EI214=-1.25,"5", EI214=-1.5,"6", EI214=-1.75,"7", EI214=-2,"8", EI214=-2.25,"9", EI214=-2.25,"9",EI214=-2.5,"10", EI214=-2.75,"11", EI214=-3,"12", EI214=-3.25,"13", EI214=-3.5,"14", EI214=-3.75,"15",EI214=-4,"16", EI214=0.25, "17", EI214=0.5, "18")</f>
        <v>0</v>
      </c>
      <c r="EL214" s="10" t="n">
        <v>0</v>
      </c>
      <c r="EM214" s="11" t="str">
        <f aca="false">IF(EL214=0,"1","2")</f>
        <v>1</v>
      </c>
      <c r="EN214" s="11" t="str">
        <f aca="false" t="array" ref="EN214">_xlfn.IFS(EL214=0.25,"17",EL214=0.5,"18", EL214=0,"0", EL214=-0.25, "1", EL214=-0.5,"2", EL214=-0.75,"3", EL214=-1,"4",EL214=-1.25,"5", EL214=-1.5,"6", EL214=-1.75,"7", EL214=-2,"8",EL214= -2.25,"9",EL214=-2.5,"10",EL214= -2.75,"11",EL214= -3,"12",EL214= -3.25,"13",EL214= -3.5,"14",EL214= -3.75,"15",EL214=-4,"16")</f>
        <v>0</v>
      </c>
      <c r="EO214" s="10" t="n">
        <v>0</v>
      </c>
      <c r="EP214" s="11" t="str">
        <f aca="false">IF(EO214=0,"1","2")</f>
        <v>1</v>
      </c>
      <c r="EQ214" s="11" t="str">
        <f aca="false" t="array" ref="EQ214">_xlfn.IFS(EO214=0,"0", EO214=0.25, "1", EO214=0.5,"2", EO214=0.75,"3", EO214=1,"4",EO214=1.25,"5", EO214=1.5,"6", EO214=1.75,"7", EO214=2,"8", EO214=2.25,"9", EO214=2.25,"9",EO214=2.5,"10", EO214=2.75,"11", EO214=3,"12", EO214=3.25,"13", EO214=3.5,"14", EO214=3.75,"15",EO214=4,"16", EO214=-0.25, "17", bq=-0.5, "18")</f>
        <v>0</v>
      </c>
      <c r="ER214" s="10" t="n">
        <v>0</v>
      </c>
      <c r="ES214" s="11" t="str">
        <f aca="false">IF(ER214=0,"1","2")</f>
        <v>1</v>
      </c>
      <c r="ET214" s="11" t="str">
        <f aca="false" t="array" ref="ET214">_xlfn.IFS(ER214=0,"0", ER214=0.25, "1", ER214=0.5,"2", ER214=0.75,"3", ER214=1,"4",ER214=1.25,"5", ER214=1.5,"6", ER214=1.75,"7", ER214=2,"8", ER214=2.25,"9", ER214=2.25,"9",ER214=2.5,"10", ER214=2.75,"11", ER214=3,"12", ER214=3.25,"13", ER214=3.5,"14", ER214=3.75,"15",ER214=4,"16", ER214=-0.25, "17", bq=-0.5, "18")</f>
        <v>0</v>
      </c>
      <c r="EU214" s="13" t="n">
        <v>23</v>
      </c>
      <c r="EV214" s="14" t="str">
        <f aca="false">VLOOKUP(EU214,LEYENDA!$G$2:$H$8,2,TRUE())</f>
        <v>19-24</v>
      </c>
      <c r="EW214" s="14" t="str">
        <f aca="false" t="array" ref="EW214">_xlfn.IFS(EV214="0-5","1", EV214="6-12","2", EV214="13-18","3", EV214="19-24","4", EV214="25-36","5", EV214="37-48","6", EV214="49-60","7")</f>
        <v>4</v>
      </c>
    </row>
    <row r="215" customFormat="false" ht="13.5" hidden="false" customHeight="false" outlineLevel="0" collapsed="false">
      <c r="A215" s="1" t="n">
        <v>63</v>
      </c>
      <c r="B215" s="32" t="n">
        <v>10</v>
      </c>
      <c r="C215" s="33" t="n">
        <v>42489</v>
      </c>
      <c r="D215" s="6"/>
      <c r="E215" s="5" t="str">
        <f aca="false">VLOOKUP(A215,'286'!$A$3:$J$600,10,FALSE())</f>
        <v>CISNEROS RIVERO, CARLOTA</v>
      </c>
      <c r="F215" s="4" t="str">
        <f aca="false">VLOOKUP(A215,'286'!$A$3:$I$1768,3,FALSE())</f>
        <v>CISRICAR</v>
      </c>
      <c r="G215" s="6" t="n">
        <f aca="false">VLOOKUP(A215,'286'!$A$3:$I$1768,4,FALSE())</f>
        <v>34449</v>
      </c>
      <c r="H215" s="7" t="n">
        <f aca="false">YEAR(C215)-YEAR(G215)</f>
        <v>22</v>
      </c>
      <c r="I215" s="1" t="str">
        <f aca="false">VLOOKUP(H215,LEYENDA!$C$2:$D$6,2,TRUE())</f>
        <v>13-24</v>
      </c>
      <c r="J215" s="5" t="str">
        <f aca="false">VLOOKUP(A215,'286'!$A$3:$I$1768,7,FALSE())</f>
        <v>M</v>
      </c>
      <c r="K215" s="8" t="str">
        <f aca="false">VLOOKUP(A215,'286'!$A$3:$I$1768,2,FALSE())</f>
        <v>OD</v>
      </c>
      <c r="L215" s="4" t="str">
        <f aca="false">VLOOKUP(A215,'286'!$A$3:$I$1768,8,FALSE())</f>
        <v>D</v>
      </c>
      <c r="M215" s="4" t="str">
        <f aca="false">VLOOKUP(A215,'286'!$A$3:$I$1768,9,FALSE())</f>
        <v>I</v>
      </c>
      <c r="N215" s="8" t="str">
        <f aca="false">IF(R215=O215, "MISMA","CONTRARIA")</f>
        <v>CONTRARIA</v>
      </c>
      <c r="O215" s="8" t="str">
        <f aca="false" t="array" ref="O215">_xlfn.IFS(L215="D","1", L215="I","2")</f>
        <v>1</v>
      </c>
      <c r="P215" s="8" t="str">
        <f aca="false" t="array" ref="P215">_xlfn.IFS(K215="OD","1", K215="OI","2")</f>
        <v>1</v>
      </c>
      <c r="Q215" s="1" t="str">
        <f aca="false" t="array" ref="Q215">_xlfn.IFS(J215="M","1", J215="H","2")</f>
        <v>1</v>
      </c>
      <c r="R215" s="8" t="str">
        <f aca="false" t="array" ref="R215">_xlfn.IFS(M215="D","1", M215="I","2")</f>
        <v>2</v>
      </c>
      <c r="S215" s="1" t="str">
        <f aca="false" t="array" ref="S215">_xlfn.IFS(N215="CONTRARIA", "1",N215= "MISMA","2")</f>
        <v>1</v>
      </c>
      <c r="T215" s="1" t="str">
        <f aca="false" t="array" ref="T215">_xlfn.IFS(I215="0-12","1", I215="13-24","2", I215="25-40","3", I215="41-60","4", I215="61-100","5")</f>
        <v>2</v>
      </c>
      <c r="U215" s="9" t="n">
        <v>-0.5</v>
      </c>
      <c r="V215" s="1" t="str">
        <f aca="false">IF(U215="","",IF(AND(U215&gt;=-9,U215&lt;=-6.5),"-9 a -6,5",IF(AND(U215&gt;=-6,U215&lt;=-3.5),"-6 a -3,5",IF(AND(U215&gt;=-3,U215&lt;=-1),"-3 a -1",IF(U215=-0.5,"-0,5",IF(AND(U215&gt;=0,U215&lt;=2.5),"0 a 2,5",IF(AND(U215&gt;=3,U215&lt;=5.5),"3 a 5,5",IF(AND(U215&gt;=6,U215&lt;=8.5),"6 a 8,5",IF(AND(U215&gt;=9,U215&lt;=20),"9 a 20","Fuera de rango")))))))))</f>
        <v>-0,5</v>
      </c>
      <c r="W215" s="11" t="str">
        <f aca="false">IF(V215="","",IF(V215="-9 a -6,5",2,IF(V215="-6 a -3,5",3,IF(V215="-3 a -1",4,IF(V215="-0,5","NORMA",IF(V215="0 a 2,5",5,IF(V215="3 a 5,5",6,IF(V215="6 a 8,5",7,IF(V215="9 a 20",8,"Fuera de rango")))))))))</f>
        <v>NORMA</v>
      </c>
      <c r="X215" s="9" t="n">
        <v>0</v>
      </c>
      <c r="Y215" s="10" t="str">
        <f aca="false">IF(X215="","",IF(AND(X215&gt;=0,X215&lt;=4),"0 a 4",IF(AND(X215&gt;=4.5,X215&lt;=8.5),"4,5 a 8,5",IF(X215=9,"9",IF(AND(X215&gt;=9.5,X215&lt;=13),"9,5 a 13",IF(AND(X215&gt;=13.5,X215&lt;=20),"13,5 a 20",IF(AND(X215&gt;=20.5,X215&lt;=35),"20,5 a 35","Fuera de rango")))))))</f>
        <v>0 a 4</v>
      </c>
      <c r="Z215" s="11" t="n">
        <f aca="false">IF(Y215="","",IF(Y215="0 a 4",1,IF(Y215="4,5 a 8,5",2,IF(Y215="9","NORMA",IF(Y215="9,5 a 13",3,IF(Y215="13,5 a 20",4,IF(Y215="20,5 a 35",5,"Fuera de rango")))))))</f>
        <v>1</v>
      </c>
      <c r="AA215" s="9" t="n">
        <v>21</v>
      </c>
      <c r="AB215" s="10" t="str">
        <f aca="false">IF(AA215="","",IF(AND(AA215&gt;=0,AA215&lt;=9),"0 a 9",IF(AND(AA215&gt;=9.5,AA215&lt;=18.5),"9,5 a 18,5",IF(AA215=19,"19",IF(AND(AA215&gt;=19.5,AA215&lt;=28),"19,5 a 28",IF(AND(AA215&gt;=28.5,AA215&lt;=40),"28,5 a 40","Fuera de rango"))))))</f>
        <v>19,5 a 28</v>
      </c>
      <c r="AC215" s="11" t="n">
        <f aca="false" t="array" ref="AC215">_xlfn.IFS(AB215="","",AB215="0 a 9",1,AB215="9,5 a 18,5",2,AB215="19","NORMA",AB215="19,5 a 28",3,AB215="28,5 a 40",4,TRUE(),"Fuera de rango")</f>
        <v>3</v>
      </c>
      <c r="AD215" s="9" t="n">
        <v>16</v>
      </c>
      <c r="AE215" s="10" t="str">
        <f aca="false">IF(AD215="","",IF(AND(AD215&gt;=-10,AD215&lt;=0),"De -10 a 0",IF(AND(AD215&gt;=0.5,AD215&lt;=9.5),"0,5 a 9,5",IF(AD215=10,"10",IF(AND(AD215&gt;=10.5,AD215&lt;=20),"10,5 a 20",IF(AND(AD215&gt;=20.5,AD215&lt;=40),"20,5 a 40","Fuera de rango"))))))</f>
        <v>10,5 a 20</v>
      </c>
      <c r="AF215" s="12" t="n">
        <f aca="false">IF(AD215="","",IF(AND(AD215&gt;=-10,AD215&lt;=0),1,IF(AND(AD215&gt;=0.5,AD215&lt;=9.5),2,IF(AD215=10,"NORMA",IF(AND(AD215&gt;=10.5,AD215&lt;=20),3,IF(AND(AD215&gt;=20.5,AD215&lt;=40),4,""))))))</f>
        <v>3</v>
      </c>
      <c r="AG215" s="9" t="n">
        <v>10</v>
      </c>
      <c r="AH215" s="10" t="str">
        <f aca="false">IF(AG215="","",IF(AND(AG215&gt;=0,AG215&lt;=4),"0 a 4",IF(AND(AG215&gt;=4.5,AG215&lt;=8.5),"4,5 a 8,5",IF(AG215=9,"9",IF(AND(AG215&gt;=9.5,AG215&lt;=13),"9,5 a 13",IF(AND(AG215&gt;=13.5,AG215&lt;=25),"13,5 a 25","Fuera de rango"))))))</f>
        <v>9,5 a 13</v>
      </c>
      <c r="AI215" s="11" t="n">
        <f aca="false">IF(AH215="","",IF(AH215="0 a 4",1,IF(AH215="4,5 a 8,5",2,IF(AH215="9","NORMA",IF(AH215="9,5 a 13",3,IF(AH215="13,5 a 25",4,""))))))</f>
        <v>3</v>
      </c>
      <c r="AJ215" s="9" t="n">
        <v>5</v>
      </c>
      <c r="AK215" s="10" t="str">
        <f aca="false">IF(AJ215="","",IF(AND(AJ215&gt;=-15,AJ215&lt;=-10.5),"-15 a -10,5",IF(AND(AJ215&gt;=-10,AJ215&lt;=-4),"-10 a -4",IF(AND(AJ215&gt;=-4.5,AJ215&lt;=0),"-4,5 a 0",IF(AND(AJ215&gt;=0.5,AJ215&lt;=4.5),"0,5 a 4,5",IF(AJ215=5,"5",IF(AND(AJ215&gt;=5.5,AJ215&lt;=10),"5,5 a 10",IF(AND(AJ215&gt;=10.5,AJ215&lt;=20),"10,5 a 20","Fuera de rango"))))))))</f>
        <v>5</v>
      </c>
      <c r="AL215" s="11" t="str">
        <f aca="false">IF(AK215="","",IF(AK215="-15 a -10,5",1,IF(AK215="-10 a -4",2,IF(AK215="-4,5 a 0",3,IF(AK215="0,5 a 4,5",4,IF(AK215="5","NORMA",IF(AK215="5,5 a 10",5,IF(AK215="10,5 a 20",6,"Error"))))))))</f>
        <v>NORMA</v>
      </c>
      <c r="AM215" s="9" t="n">
        <v>0</v>
      </c>
      <c r="AN215" s="10" t="str">
        <f aca="false">IF(AM215="","",IF(AND(AM215&gt;=-7.5,AM215&lt;=-5.5),"-7,5 a -5,5",IF(AND(AM215&gt;=-5,AM215&lt;=-3),"-5 a -3",IF(AND(AM215&gt;=-2.5,AM215&lt;=-0.5),"-2,5 a -0,5",IF(AM215=0,"0,00",IF(AND(AM215&gt;=0.5,AM215&lt;=2.5),"0,5 a 2,5",IF(AND(AM215&gt;=3,AM215&lt;=5),"3 a 5",IF(AND(AM215&gt;=5.5,AM215&lt;=7.5),"5,5 a 7,5",IF(AND(AM215&gt;=8,AM215&lt;=10),"8 a 10","Fuera de rango")))))))))</f>
        <v>0,00</v>
      </c>
      <c r="AO215" s="11" t="str">
        <f aca="false">IF(AN215="","",IF(AN215="-7,5 a -5,5",1,IF(AN215="-5 a -3",2,IF(AN215="-2,5 a -0,5",3,IF(AN215="0,00","NORMA",IF(AN215="0,5 a 2,5",4,IF(AN215="3 a 5",5,IF(AN215="5,5 a 7,5",6,IF(AN215="8 a 10",7,"Error")))))))))</f>
        <v>NORMA</v>
      </c>
      <c r="AP215" s="9" t="n">
        <v>-2</v>
      </c>
      <c r="AQ215" s="10" t="str">
        <f aca="false">IF(AP215="","",IF(AND(AP215&gt;=-20,AP215&lt;=-9.5),"-20 a -9,5",IF(AND(AP215&gt;=-9,AP215&lt;=-6.5),"-9 a -6,5",IF(AP215=-6,"-6",IF(AND(AP215&gt;=-5.5,AP215&lt;=-3),"-5,5 a -3",IF(AND(AP215&gt;=-2.5,AP215&lt;=0),"-2,5 a 0",IF(AND(AP215&gt;=0.5,AP215&lt;=3),"0,5 a 3",IF(AND(AP215&gt;=3.5,AP215&lt;=6),"3,5 a 6",IF(AND(AP215&gt;=6.5,AP215&lt;=9),"6,5 a 9",IF(AND(AP215&gt;=9.5,AP215&lt;=20),"9,5 a 20","Fuera de rango"))))))))))</f>
        <v>-2,5 a 0</v>
      </c>
      <c r="AR215" s="11" t="n">
        <f aca="false">IF(AQ215="","",IF(AQ215="-20 a -9,5",1,IF(AQ215="-9 a -6,5",2,IF(AQ215="-6","NORMA",IF(AQ215="-5,5 a -3",3,IF(AQ215="-2,5 a 0",4,IF(AQ215="0,5 a 3",5,IF(AQ215="3,5 a 6",6,IF(AQ215="6,5 a 9",7,IF(AQ215="9,5 a 20",8,""))))))))))</f>
        <v>4</v>
      </c>
      <c r="AS215" s="9" t="n">
        <v>0</v>
      </c>
      <c r="AT215" s="10" t="str">
        <f aca="false">IF(AS215="","",IF(AND(AS215&gt;=-16,AS215&lt;=-14),"-16 a -14",IF(AND(AS215&gt;=-13.5,AS215&lt;=-11.5),"-13,5 a -11,5",IF(AND(AS215&gt;=-11,AS215&lt;=-9),"-11 a -9",IF(AND(AS215&gt;=-8.5,AS215&lt;=-6.5),"-8,5 a -6,5",IF(AND(AS215&gt;=-6,AS215&lt;=-4),"-6 a -4",IF(AND(AS215&gt;=-3.5,AS215&lt;=-1.5),"-3,5 a -1,5",IF(AND(AS215&gt;=-1,AS215&lt;=1),"-1 a 1",IF(AND(AS215&gt;=1.5,AS215&lt;=3.5),"1,5 a 3,5",IF(AND(AS215&gt;=4,AS215&lt;=6),"4 a 6",IF(AND(AS215&gt;=6.5,AS215&lt;=8.5),"6,5 a 8,5",IF(AND(AS215&gt;=9,AS215&lt;=11),"9 a 11",IF(AND(AS215&gt;=11.5,AS215&lt;=13.5),"11,5 a 13,5",IF(AND(AS215&gt;=14,AS215&lt;=16),"14 a 16",IF(AND(AS215&gt;=16.5,AS215&lt;=18.5),"16,5 a 18,5",IF(AND(AS215&gt;=19,AS215&lt;=21),"19 a 21","Fuera de rango"))))))))))))))))</f>
        <v>-1 a 1</v>
      </c>
      <c r="AU215" s="11" t="n">
        <f aca="false" t="array" ref="AU215">IF(AT215="","",_xlfn.IFS(AT215="-16 a -14",1,AT215="-13,5 a -11,5",2,AT215="-11 a -9",3,AT215="-8,5 a -6,5",4,AT215="-6 a -4",5,AT215="-3,5 a -1,5",6,AT215="-1 a 1",7,AT215="1,5 a 3,5",8,AT215="4 a 6","NORMA",AT215="6,5 a 8,5",9,AT215="9 a 11",10,AT215="11,5 a 13,5",11,AT215="14 a 16",12,AT215="16,5 a 18,5",13,AT215="19 a 21",14,TRUE(),""))</f>
        <v>7</v>
      </c>
      <c r="AV215" s="9" t="n">
        <v>0</v>
      </c>
      <c r="AW215" s="10" t="str">
        <f aca="false">IF(AV215="","",IF(AND(AV215&gt;=-1,AV215&lt;=-0.5),"-1 a -0,5",IF(AND(AV215&gt;-0.5,AV215&lt;=0),"De -0,5 a 0",IF(AND(AV215&gt;=0.25,AV215&lt;=0.75),"0,25 a 0,75",IF(AND(AV215&gt;=1,AV215&lt;=1.5),"1 a 1,5",IF(AND(AV215&gt;=1.75,AV215&lt;=2.25),"1,75 a 2,25",IF(AND(AV215&gt;=2.5,AV215&lt;=3),"2,5 a 3",IF(AND(AV215&gt;=3.25,AV215&lt;=3.75),"3,25 a 3,75","Fuera de rango"))))))))</f>
        <v>De -0,5 a 0</v>
      </c>
      <c r="AX215" s="11" t="n">
        <f aca="false">IF(AW215="","",IF(OR(AW215="-1 a -0,5",AW215="-1 a -0.5"),1,IF(OR(AW215="De -0,5 a 0",AW215="-0,5 a 0",AW215="De -0.5 a 0"),2,IF(OR(AW215="0,25 a 0,75",AW215="0.25 a 0.75"),"NORMA",IF(OR(AW215="1 a 1,5",AW215="1 a 1.5"),3,IF(OR(AW215="1,75 a 2,25",AW215="1.75 a 2.25"),4,IF(OR(AW215="2,5 a 3",AW215="2.5 a 3"),5,IF(OR(AW215="3,25 a 3,75",AW215="3.25 a 3.75"),6,""))))))))</f>
        <v>2</v>
      </c>
      <c r="AY215" s="9" t="n">
        <v>-2</v>
      </c>
      <c r="AZ215" s="10" t="str">
        <f aca="false">IF(AY215="","",IF(AND(AY215&gt;=-20,AY215&lt;=-9.5),"-20 a -9,5",IF(AND(AY215&gt;=-9,AY215&lt;=-6.5),"-9 a -6,5",IF(AY215=-6,"-6",IF(AND(AY215&gt;=-5.5,AY215&lt;=-3),"-5,5 a -3",IF(AND(AY215&gt;=-2.5,AY215&lt;=0),"-2,5 a 0",IF(AND(AY215&gt;=0.5,AY215&lt;=3),"0,5 a 3",IF(AND(AY215&gt;=3.5,AY215&lt;=6),"3,5 a 6","Fuera de rango"))))))))</f>
        <v>-2,5 a 0</v>
      </c>
      <c r="BA215" s="11" t="n">
        <f aca="false">IF(AZ215="","",IF(AZ215="-20 a -9,5",1,IF(AZ215="-9 a -6,5",2,IF(AZ215="-6","NORMA",IF(AZ215="-5,5 a -3",3,IF(AZ215="-2,5 a 0",4,IF(AZ215="0,5 a 3",5,IF(AZ215="3,5 a 6",6,""))))))))</f>
        <v>4</v>
      </c>
      <c r="BB215" s="9" t="n">
        <v>0</v>
      </c>
      <c r="BC215" s="10" t="str">
        <f aca="false" t="array" ref="BC215">IF(BB215="","",_xlfn.IFS(AND(BB215&gt;=0,BB215&lt;=2),"0 a 2",AND(BB215&gt;=2.5,BB215&lt;=4.5),"2,5 a 4,5",AND(BB215&gt;=5,BB215&lt;=7),"5 a 7",AND(BB215&gt;=7.5,BB215&lt;=9.5),"7,5 a 9,5",AND(BB215&gt;=10,BB215&lt;=12),"10 a 12",AND(BB215&gt;=12.5,BB215&lt;=14.5),"12,5 a 14,5",BB215=15,"15",AND(BB215&gt;=15.5,BB215&lt;=17.5),"15,5 a 17,5",AND(BB215&gt;=18,BB215&lt;=20),"18 a 20",AND(BB215&gt;=20.5,BB215&lt;=22.5),"20,5 a 22,5",AND(BB215&gt;=23,BB215&lt;=25),"23 a 25",TRUE(),"Fuera de rango"))</f>
        <v>0 a 2</v>
      </c>
      <c r="BD215" s="11" t="n">
        <f aca="false" t="array" ref="BD215">IF(BC215="","",_xlfn.IFS(BC215="0 a 2",1,BC215="2,5 a 4,5",2,BC215="5 a 7",3,BC215="7,5 a 9,5",4,BC215="10 a 12",5,BC215="12,5 a 14,5",6,BC215="15","NORMA",BC215="15,5 a 17,5",7,BC215="18 a 20",8,BC215="20,5 a 22,5",9,BC215="23 a 25",10,TRUE(),"Fuera de rango"))</f>
        <v>1</v>
      </c>
      <c r="BE215" s="9" t="n">
        <v>18</v>
      </c>
      <c r="BF215" s="10" t="str">
        <f aca="false">IF(BE215="","",IF(AND(BE215&gt;=-20,BE215&lt;=-10),"-20 a -10",IF(AND(BE215&gt;=-9.5,BE215&lt;=0.5),"-9,5 a 0,5",IF(AND(BE215&gt;=1,BE215&lt;=11),"1 a 11",IF(AND(BE215&gt;=11.5,BE215&lt;=20.5),"11,5 a 20,5",IF(BE215=21,"21",IF(AND(BE215&gt;=21.5,BE215&lt;=31.5),"21,5 a 31,5",IF(AND(BE215&gt;=32,BE215&lt;=42),"32 a 42","Fuera de rango"))))))))</f>
        <v>11,5 a 20,5</v>
      </c>
      <c r="BG215" s="11" t="n">
        <f aca="false">IF(BF215="","",IF(BF215="-20 a -10",1,IF(BF215="-9,5 a 0,5",2,IF(BF215="1 a 11",3,IF(BF215="11,5 a 20,5",4,IF(BF215="21","NORMA",IF(BF215="21,5 a 31,5",5,IF(BF215="32 a 42",6,""))))))))</f>
        <v>4</v>
      </c>
      <c r="BH215" s="9" t="n">
        <v>13</v>
      </c>
      <c r="BI215" s="10" t="str">
        <f aca="false">IF(BH215="","",IF(AND(BH215&gt;=-20,BH215&lt;=-15),"-20 a -15",IF(AND(BH215&gt;=-14.5,BH215&lt;=-9.5),"-14,5 a -9,5",IF(AND(BH215&gt;=-9,BH215&lt;=-4),"-9 a -4",IF(AND(BH215&gt;=-3.5,BH215&lt;=2.5),"-3,5 a 2,5",IF(AND(BH215&gt;=3,BH215&lt;=8),"3 a 8",IF(AND(BH215&gt;=8.5,BH215&lt;=14.5),"8,5 a 14,5",IF(BH215=15,"15",IF(AND(BH215&gt;=15.5,BH215&lt;=20.5),"15,5 a 20,5",IF(AND(BH215&gt;=21,BH215&lt;=26),"21 a 26","Fuera de rango"))))))))))</f>
        <v>8,5 a 14,5</v>
      </c>
      <c r="BJ215" s="11" t="n">
        <f aca="false">IF(BI215="","",IF(BI215="-20 a -15",1,IF(BI215="-14,5 a -9,5",2,IF(BI215="-9 a -4",3,IF(BI215="-3,5 a 2,5",4,IF(BI215="3 a 8",5,IF(BI215="8,5 a 14,5",6,IF(BI215="15","NORMA",IF(BI215="15,5 a 20,5",7,IF(BI215="21 a 26",8,IF(BI215="26,5 a 31,5",9,"")))))))))))</f>
        <v>6</v>
      </c>
      <c r="BK215" s="9" t="n">
        <v>14</v>
      </c>
      <c r="BL215" s="10" t="str">
        <f aca="false">IF(BK215="","",IF(AND(BK215&gt;=0,BK215&lt;=2),"0 - 2",IF(AND(BK215&gt;=2.5,BK215&lt;=4.5),"2,5 - 4,5",IF(AND(BK215&gt;=5,BK215&lt;=7),"5 - 7",IF(AND(BK215&gt;=7.5,BK215&lt;=9.5),"7,5 - 9,5",IF(AND(BK215&gt;=10,BK215&lt;=12),"10 - 12",IF(AND(BK215&gt;=12.5,BK215&lt;=13.5),"12,5 - 13,5",IF(BK215=14,"14",IF(AND(BK215&gt;=14.5,BK215&lt;=16.5),"14,5 - 16,5",IF(AND(BK215&gt;=17,BK215&lt;=19),"17 - 19",IF(AND(BK215&gt;=19.5,BK215&lt;=21.5),"19,5 - 21,5",IF(AND(BK215&gt;=22,BK215&lt;=24),"22 - 24",IF(AND(BK215&gt;=24.5,BK215&lt;=26.5),"24,5 - 26,5",IF(AND(BK215&gt;=27,BK215&lt;=29),"27 - 29",IF(AND(BK215&gt;=29.5,BK215&lt;=30),"29,5 - 30","Fuera de rango")))))))))))))))</f>
        <v>14</v>
      </c>
      <c r="BM215" s="11" t="str">
        <f aca="false">IF(BL215="","",IF(BL215="0 - 2",1,IF(BL215="2,5 - 4,5",2,IF(BL215="5 - 7",3,IF(BL215="7,5 - 9,5",4,IF(BL215="10 - 12",5,IF(BL215="12,5 - 13,5",6,IF(BL215="14","NORMA",IF(BL215="14,5 - 16,5",7,IF(BL215="17 - 19",8,IF(BL215="19,5 - 21,5",9,IF(BL215="22 - 24",10,IF(BL215="24,5 - 26,5",11,IF(BL215="27 - 29",12,IF(BL215="29,5 - 30",13,"")))))))))))))))</f>
        <v>NORMA</v>
      </c>
      <c r="BN215" s="9" t="n">
        <v>20</v>
      </c>
      <c r="BO215" s="10" t="str">
        <f aca="false">IF(BN215="","",IF(AND(BN215&gt;=-20,BN215&lt;=-10),"-20 a -10",IF(AND(BN215&gt;=-9.5,BN215&lt;=0.5),"-9,5 a 0,5",IF(AND(BN215&gt;=1,BN215&lt;=11),"1 a 11",IF(AND(BN215&gt;=11.5,BN215&lt;=21.5),"11,5 a 21,5",IF(BN215=22,"22",IF(AND(BN215&gt;=22.5,BN215&lt;=32.5),"22,5 a 32,5",IF(AND(BN215&gt;=33,BN215&lt;=43),"33 a 43","Fuera de rango"))))))))</f>
        <v>11,5 a 21,5</v>
      </c>
      <c r="BP215" s="11" t="n">
        <f aca="false">IF(BO215="","",IF(BO215="-20 a -10",1,IF(BO215="-9,5 a 0,5",2,IF(BO215="1 a 11",3,IF(BO215="11,5 a 21,5",4,IF(BO215="22","NORMA",IF(BO215="22,5 a 32,5",5,IF(BO215="33 a 43",6,""))))))))</f>
        <v>4</v>
      </c>
      <c r="BQ215" s="9" t="n">
        <v>10</v>
      </c>
      <c r="BR215" s="10" t="str">
        <f aca="false">IF(BQ215="","",IF(AND(BQ215&gt;=-20,BQ215&lt;=-15),"-20 a -15",IF(AND(BQ215&gt;=-14.5,BQ215&lt;=-9.5),"-14,5 a -9,5",IF(AND(BQ215&gt;=-9,BQ215&lt;=-4),"-9 a -4",IF(AND(BQ215&gt;=-3.5,BQ215&lt;=2.5),"-3,5 a 2,5",IF(AND(BQ215&gt;=3,BQ215&lt;=8),"3 a 8",IF(AND(BQ215&gt;=8.5,BQ215&lt;=13.5),"8,5 a 13,5",IF(AND(BQ215&gt;=14,BQ215&lt;=17.5),"14 a 17,5",IF(BQ215=18,"18",IF(AND(BQ215&gt;=18.5,BQ215&lt;=23.5),"18,5 a 23,5",IF(AND(BQ215&gt;=24,BQ215&lt;=29),"24 a 29",IF(AND(BQ215&gt;=29.5,BQ215&lt;=34.5),"29,5 a 34,5",IF(AND(BQ215&gt;=35,BQ215&lt;=40),"35 a 40","Fuera de rango")))))))))))))</f>
        <v>8,5 a 13,5</v>
      </c>
      <c r="BS215" s="11" t="n">
        <f aca="false">IF(BR215="","",IF(BR215="-20 a -15",1,IF(BR215="-14,5 a -9,5",2,IF(BR215="-9 a -4",3,IF(BR215="-3,5 a 2,5",4,IF(BR215="3 a 8",5,IF(BR215="8,5 a 13,5",6,IF(BR215="14 a 17,5",7,IF(BR215="18","NORMA",IF(BR215="18,5 a 23,5",8,IF(BR215="24 a 29",9,IF(BR215="29,5 a 34,5",10,IF(BR215="35 a 40",11,"")))))))))))))</f>
        <v>6</v>
      </c>
      <c r="BT215" s="9" t="n">
        <v>0</v>
      </c>
      <c r="BU215" s="10" t="str">
        <f aca="false">IF(BT215="","",IF(AND(BT215&gt;=-20,BT215&lt;=-18),"-20 a -18",IF(AND(BT215&gt;=-17.5,BT215&lt;=-15.5),"-17,5 a -15,5",IF(AND(BT215&gt;=-15,BT215&lt;=-13),"-15 a -13",IF(AND(BT215&gt;=-12.5,BT215&lt;=-10.5),"-12,5 a -10,5",IF(AND(BT215&gt;=-10,BT215&lt;=-8),"-10 a -8",IF(AND(BT215&gt;=-7.5,BT215&lt;=-5.5),"-7,5 a -5,5",IF(AND(BT215&gt;=-5,BT215&lt;=-3),"-5 a -3",IF(AND(BT215&gt;=-2.5,BT215&lt;=-0.5),"-2,5 a -0,5",IF(BT215=0,"0",IF(AND(BT215&gt;=0.5,BT215&lt;=2.5),"0,5 a 2,5",IF(AND(BT215&gt;=3,BT215&lt;=5),"3 a 5",IF(AND(BT215&gt;=5.5,BT215&lt;=7.5),"5,5 a 7,5",IF(AND(BT215&gt;=8,BT215&lt;=10),"8 a 10",IF(AND(BT215&gt;=10.5,BT215&lt;=12.5),"10,5 a 12,5",IF(AND(BT215&gt;=13,BT215&lt;=15),"13 a 15",IF(AND(BT215&gt;=15.5,BT215&lt;=17.5),"15,5 a 17,5",IF(AND(BT215&gt;=18,BT215&lt;=20),"18 a 20","Fuera de rango"))))))))))))))))))</f>
        <v>0</v>
      </c>
      <c r="BV215" s="11" t="str">
        <f aca="false">IF(BT215="","",IF(BT215=0,"NORMA",IF(AND(BT215&gt;=-20,BT215&lt;=-18),2,IF(AND(BT215&gt;=-17.5,BT215&lt;=-15.5),2,IF(AND(BT215&gt;=-15,BT215&lt;=-13),3,IF(AND(BT215&gt;=-12.5,BT215&lt;=-10.5),4,IF(AND(BT215&gt;=-10,BT215&lt;=-8),5,IF(AND(BT215&gt;=-7.5,BT215&lt;=-5.5),6,IF(AND(BT215&gt;=-5,BT215&lt;=-3),7,IF(AND(BT215&gt;=-2.5,BT215&lt;=-0.5),8,IF(AND(BT215&gt;=0.5,BT215&lt;=2.5),9,IF(AND(BT215&gt;=3,BT215&lt;=5),10,IF(AND(BT215&gt;=5.5,BT215&lt;=7.5),11,IF(AND(BT215&gt;=8,BT215&lt;=10),12,IF(AND(BT215&gt;=10.5,BT215&lt;=12.5),13,IF(AND(BT215&gt;=13,BT215&lt;=15),14,IF(AND(BT215&gt;=15.5,BT215&lt;=17.5),15,IF(AND(BT215&gt;=18,BT215&lt;=20),16,"Fuera de rango"))))))))))))))))))</f>
        <v>NORMA</v>
      </c>
      <c r="BW215" s="9" t="n">
        <v>-4.75</v>
      </c>
      <c r="BX215" s="10" t="n">
        <f aca="false">18.5- (0.3*H215)</f>
        <v>11.9</v>
      </c>
      <c r="BY215" s="10" t="n">
        <f aca="false">(BW215)-(BX215)</f>
        <v>-16.65</v>
      </c>
      <c r="BZ215" s="10" t="str">
        <f aca="false">IF(BY215="","",IF(BY215&lt;-27.5,"De -30 a -28",IF(BY215&lt;-25,"De -27,5 a -25,5",IF(BY215&lt;-22.5,"De -25 a -23",IF(BY215&lt;-20,"De -22,5 a -20,5",IF(BY215&lt;-17.5,"De -20 a -18",IF(BY215&lt;-15,"De -17,5 a -15,5",IF(BY215&lt;-12.5,"De -15 a -13",IF(BY215&lt;-10,"De -12,5 a -10,5",IF(BY215&lt;-7.5,"De -10 a -8",IF(BY215&lt;-5,"De -7,5 a -5,5",IF(BY215&lt;-2.5,"De -5 a -3",IF(BY215&lt;0,"De -2,5 a -0,5",IF(BY215&lt;2.5,"De 0 a 2",IF(BY215&lt;5,"De 2,5 a 4,5",IF(BY215&lt;7.5,"De 5 a 7",IF(BY215&lt;10,"De 7,5 a 9,5",IF(BY215&lt;12.5,"De 10 a 12",IF(BY215&lt;15,"De 12,5 a 14,5",IF(BY215&lt;17.5,"De 15 a 17",IF(BY215&lt;20,"De 17,5 a 19,5",IF(BY215&lt;22.5,"De 20 a 22",IF(BY215&lt;25,"De 22,5 a 24,5",IF(BY215&lt;27.5,"De 25 a 27","De 27,5 a 30"))))))))))))))))))))))))</f>
        <v>De -17,5 a -15,5</v>
      </c>
      <c r="CA215" s="12" t="n">
        <f aca="false">IF(BY215="","",IF(BY215&lt;=-28,1,IF(BY215&lt;=-25.5,2,IF(BY215&lt;=-23,3,IF(BY215&lt;=-20.5,4,IF(BY215&lt;=-18,5,IF(BY215&lt;=-15.5,6,IF(BY215&lt;=-13,7,IF(BY215&lt;=-10.5,8,IF(BY215&lt;=-8,9,IF(BY215&lt;=-5.5,10,IF(BY215&lt;=-3,11,IF(BY215&lt;=-0.5,12,IF(BY215&lt;=2,13,IF(BY215&lt;=4.5,14,IF(BY215&lt;=7,15,IF(BY215&lt;=9.5,16,IF(BY215&lt;=12,17,IF(BY215&lt;=14.5,18,IF(BY215&lt;=17,19,IF(BY215&lt;=19.5,20,IF(BY215&lt;=22,21,IF(BY215&lt;=24.5,22,IF(BY215&lt;=27,23,IF(BY215&lt;=30,24,"Fuera de rango")))))))))))))))))))))))))</f>
        <v>6</v>
      </c>
      <c r="CB215" s="9" t="n">
        <v>-4</v>
      </c>
      <c r="CC215" s="10" t="n">
        <f aca="false">18.5- (0.3*H215)</f>
        <v>11.9</v>
      </c>
      <c r="CD215" s="10" t="n">
        <f aca="false">(CB215)-(CC215)</f>
        <v>-15.9</v>
      </c>
      <c r="CE215" s="10" t="str">
        <f aca="false">IF(CD215="","",IF(CD215&lt;-27.5,"De -30 a -28",IF(CD215&lt;-25,"De -27,5 a -25,5",IF(CD215&lt;-22.5,"De -25 a -23",IF(CD215&lt;-20,"De -22,5 a -20,5",IF(CD215&lt;-17.5,"De -20 a -18",IF(CD215&lt;-15,"De -17,5 a -15,5",IF(CD215&lt;-12.5,"De -15 a -13",IF(CD215&lt;-10,"De -12,5 a -10,5",IF(CD215&lt;-7.5,"De -10 a -8",IF(CD215&lt;-5,"De -7,5 a -5,5",IF(CD215&lt;-2.5,"De -5 a -3",IF(CD215&lt;0,"De -2,5 a -0,5",IF(CD215&lt;=2,"De 0 a 2",IF(CD215&lt;=4.5,"De 2,5 a 4,5",IF(CD215&lt;=7,"De 5 a 7",IF(CD215&lt;=9.5,"De 7,5 a 9,5",IF(CD215&lt;=12,"De 10 a 12",IF(CD215&lt;=14.5,"De 12,5 a 14,5",IF(CD215&lt;=17,"De 15 a 17",IF(CD215&lt;=19.5,"De 17,5 a 19,5",IF(CD215&lt;=22,"De 20 a 22",IF(CD215&lt;=24.5,"De 22,5 a 24,5",IF(CD215&lt;=27,"De 25 a 27","De 27,5 a 30"))))))))))))))))))))))))</f>
        <v>De -17,5 a -15,5</v>
      </c>
      <c r="CF215" s="12" t="n">
        <f aca="false">IF(CD215="","",IF(CD215&lt;-27.5,1,IF(CD215&lt;-25,2,IF(CD215&lt;-22.5,3,IF(CD215&lt;-20,4,IF(CD215&lt;-17.5,5,IF(CD215&lt;-15,6,IF(CD215&lt;-12.5,7,IF(CD215&lt;-10,8,IF(CD215&lt;-7.5,9,IF(CD215&lt;-5,10,IF(CD215&lt;-2.5,11,IF(CD215&lt;0,12,IF(CD215&lt;2.5,13,IF(CD215&lt;5,14,IF(CD215&lt;7.5,15,IF(CD215&lt;10,16,IF(CD215&lt;12.5,17,IF(CD215&lt;15,18,IF(CD215&lt;17.5,19,IF(CD215&lt;20,20,IF(CD215&lt;22.5,21,IF(CD215&lt;25,22,IF(CD215&lt;27.5,23,24))))))))))))))))))))))))</f>
        <v>6</v>
      </c>
      <c r="CG215" s="9" t="n">
        <v>-2.75</v>
      </c>
      <c r="CH215" s="10" t="str">
        <f aca="false">IF(CG215="","",IF(AND(CG215&gt;=-10,CG215&lt;=-9.5),"-10 a -9,5",IF(AND(CG215&gt;-9.5,CG215&lt;=-8.5),"-9 a -8,5",IF(AND(CG215&gt;-8.5,CG215&lt;=-7.5),"-8 a -7,5",IF(AND(CG215&gt;-7.5,CG215&lt;=-6.5),"-7 a -6,5",IF(AND(CG215&gt;-6.5,CG215&lt;=-5.5),"-6 a -5,5",IF(AND(CG215&gt;-5.5,CG215&lt;=-4.5),"-5 a -4,5",IF(AND(CG215&gt;-4.5,CG215&lt;=-3.5),"-4 a -3,5",IF(AND(CG215&gt;-3.5,CG215&lt;=-2.5),"-3 a -2,5",IF(CG215=-2.25,"-2,25",IF(AND(CG215&gt;-2.5,CG215&lt;=-1.5),"-2 a -1,5",IF(AND(CG215&gt;-1.5,CG215&lt;=-0.5),"-1 a -0,5",IF(AND(CG215&gt;-0.5,CG215&lt;=0.5),"0 a 0,5",IF(AND(CG215&gt;0.5,CG215&lt;=1.5),"1 a 1,5",IF(AND(CG215&gt;1.5,CG215&lt;=2.5),"2 a 2,5",IF(AND(CG215&gt;2.5,CG215&lt;=3.5),"3 a 3,5",IF(AND(CG215&gt;3.5,CG215&lt;=4.5),"4 a 4,5",IF(AND(CG215&gt;4.5,CG215&lt;=5.5),"5 a 5,5",IF(AND(CG215&gt;5.5,CG215&lt;=6.5),"6 a 6,5",IF(AND(CG215&gt;6.5,CG215&lt;=7.5),"7 a 7,5",IF(AND(CG215&gt;7.5,CG215&lt;=8.5),"8 a 8,5",IF(AND(CG215&gt;8.5,CG215&lt;=9.5),"9 a 9,5",IF(CG215&gt;=10,"10","Fuera de rango")))))))))))))))))))))))</f>
        <v>-3 a -2,5</v>
      </c>
      <c r="CI215" s="11" t="n">
        <f aca="false">IF(CG215="","",IF(CG215=-2.25,"NORMA",IF(CG215&lt;=-9.5,1,IF(CG215&lt;=-8.5,2,IF(CG215&lt;=-7.5,3,IF(CG215&lt;=-6.5,4,IF(CG215&lt;=-5.5,5,IF(CG215&lt;=-4.5,6,IF(CG215&lt;=-3.5,7,IF(CG215&lt;=-2.5,8,IF(CG215&lt;=-1.5,9,IF(CG215&lt;=-0.5,10,IF(CG215&lt;=0.5,11,IF(CG215&lt;=1.5,12,IF(CG215&lt;=2.5,13,IF(CG215&lt;=3.5,14,IF(CG215&lt;=4.5,15,IF(CG215&lt;=5.5,16,IF(CG215&lt;=6.5,17,IF(CG215&lt;=7.5,18,IF(CG215&lt;=8.5,19,IF(CG215&lt;=9.5,20,IF(CG215=10,21,"Fuera de rango")))))))))))))))))))))))</f>
        <v>8</v>
      </c>
      <c r="CJ215" s="9" t="n">
        <v>2</v>
      </c>
      <c r="CK215" s="10" t="str">
        <f aca="false">IF(CJ215="","",IF(AND(CJ215&gt;=-6,CJ215&lt;=-5.5),"-6 a -5,5",IF(AND(CJ215&gt;-5.5,CJ215&lt;=-4.5),"-5 a -4,5",IF(AND(CJ215&gt;-4.5,CJ215&lt;=-3.5),"-4 a -3,5",IF(AND(CJ215&gt;-3.5,CJ215&lt;=-2.5),"-3 a -2,5",IF(AND(CJ215&gt;-2.5,CJ215&lt;=-1.5),"-2 a -1,5",IF(AND(CJ215&gt;-1.5,CJ215&lt;=-0.5),"-1 a -0,5",IF(AND(CJ215&gt;-0.5,CJ215&lt;=0.5),"0 a 0,5",IF(AND(CJ215&gt;0.5,CJ215&lt;=1.5),"1 a 1,5",IF(AND(CJ215&gt;1.5,CJ215&lt;2.5),"2",IF(AND(CJ215&gt;=2.5,CJ215&lt;=3),"2,5 a 3",IF(AND(CJ215&gt;3,CJ215&lt;=4),"3,5 a 4",IF(AND(CJ215&gt;4,CJ215&lt;=5),"4,5 a 5",IF(AND(CJ215&gt;5,CJ215&lt;=6),"5,5 a 6",IF(AND(CJ215&gt;6,CJ215&lt;=7),"6,5 a 7",IF(AND(CJ215&gt;7,CJ215&lt;=8),"7,5 a 8",IF(AND(CJ215&gt;8,CJ215&lt;=9.5),"8,5 a 9,5",IF(CJ215=10,"10","Fuera de rango"))))))))))))))))))</f>
        <v>2</v>
      </c>
      <c r="CL215" s="11" t="str">
        <f aca="false">IF(CK215="","",IF(OR(CK215="-6 a -5,5",CK215="-6 - -5,5"),1,IF(OR(CK215="-5 a -4,5",CK215="-5 - -4,5"),2,IF(OR(CK215="-4 a -3,5",CK215="-4 - -3,5"),3,IF(OR(CK215="-3 a -2,5",CK215="-3 - -2,5"),4,IF(OR(CK215="-2 a -1,5",CK215="-2 - -1,5"),5,IF(OR(CK215="-1 a -0,5",CK215="-1 - -0,5"),6,IF(OR(CK215="0 a 0,5",CK215="0 - 0,5"),7,IF(OR(CK215="1 a 1,5",CK215="1 - 1,5"),8,IF(CK215="2","NORMA",IF(OR(CK215="2,5 a 3",CK215="2,5 - 3"),9,IF(OR(CK215="3,5 a 4",CK215="3,5 - 4"),10,IF(OR(CK215="4,5 a 5",CK215="4,5 - 5"),11,IF(OR(CK215="5,5 a 6",CK215="5,5 - 6"),12,IF(OR(CK215="6,5 a 7",CK215="6,5 - 7"),13,IF(OR(CK215="7,5 a 8",CK215="7,5 - 8"),14,IF(OR(CK215="8,5 a 9",CK215="8,5 - 9,5",CK215="9 a 9,5"),15,IF(CK215="10",15,IF(OR(CK215="0,5 a 1",CK215="0,5 - 1"),7,"Fuera de rango")))))))))))))))))))</f>
        <v>NORMA</v>
      </c>
      <c r="CM215" s="10" t="n">
        <v>0</v>
      </c>
      <c r="CN215" s="10" t="str">
        <f aca="false">IF(CM215=0,"0", " ")</f>
        <v>0</v>
      </c>
      <c r="CO215" s="10" t="str">
        <f aca="false">IF(CM215&gt;0,"EME"," ")</f>
        <v> </v>
      </c>
      <c r="CP215" s="10" t="n">
        <v>0</v>
      </c>
      <c r="CQ215" s="10" t="str">
        <f aca="false">IF(CP215&gt;0,"0", " ")</f>
        <v> </v>
      </c>
      <c r="CR215" s="10" t="str">
        <f aca="false">IF(CP215&gt;0,"EME"," ")</f>
        <v> </v>
      </c>
      <c r="CS215" s="9" t="n">
        <v>0</v>
      </c>
      <c r="CT215" s="10" t="str">
        <f aca="false">IF(CS215&gt;0,"1", " ")</f>
        <v> </v>
      </c>
      <c r="CU215" s="10" t="str">
        <f aca="false">IF(CS215&gt;0,"HIP"," ")</f>
        <v> </v>
      </c>
      <c r="CV215" s="9" t="n">
        <v>0</v>
      </c>
      <c r="CW215" s="10" t="str">
        <f aca="false">IF(CV215&gt;0,"1", " ")</f>
        <v> </v>
      </c>
      <c r="CX215" s="10" t="str">
        <f aca="false">IF(CV215&gt;0,"HIP"," ")</f>
        <v> </v>
      </c>
      <c r="CY215" s="9" t="n">
        <v>-3</v>
      </c>
      <c r="CZ215" s="11" t="str">
        <f aca="false">IF(CY215&lt;0,"2"," ")</f>
        <v>2</v>
      </c>
      <c r="DA215" s="11" t="str">
        <f aca="false">IF(CY215&lt;0,"MIO"," ")</f>
        <v>MIO</v>
      </c>
      <c r="DB215" s="9" t="n">
        <v>-3</v>
      </c>
      <c r="DC215" s="11" t="str">
        <f aca="false">IF(DB215&lt;0,"2"," ")</f>
        <v>2</v>
      </c>
      <c r="DD215" s="11" t="str">
        <f aca="false">IF(DB215&lt;0,"MIO"," ")</f>
        <v>MIO</v>
      </c>
      <c r="DE215" s="9" t="n">
        <v>0</v>
      </c>
      <c r="DF215" s="11" t="str">
        <f aca="false">IF(DE215&lt;0,"3"," ")</f>
        <v> </v>
      </c>
      <c r="DG215" s="11" t="str">
        <f aca="false">IF(DE215&lt;0,"AST"," ")</f>
        <v> </v>
      </c>
      <c r="DH215" s="9" t="n">
        <v>0</v>
      </c>
      <c r="DI215" s="11" t="str">
        <f aca="false">IF(DH215&lt;0,"3"," ")</f>
        <v> </v>
      </c>
      <c r="DJ215" s="11" t="str">
        <f aca="false">IF(DH215&lt;0,"AST"," ")</f>
        <v> </v>
      </c>
      <c r="DK215" s="9" t="n">
        <v>0</v>
      </c>
      <c r="DL215" s="10" t="str">
        <f aca="false">IF(DK215&gt;0,"4"," ")</f>
        <v> </v>
      </c>
      <c r="DM215" s="10" t="str">
        <f aca="false">IF(DK215&gt;0,"PRE"," ")</f>
        <v> </v>
      </c>
      <c r="DN215" s="9" t="n">
        <v>0</v>
      </c>
      <c r="DO215" s="10" t="str">
        <f aca="false">IF(DN215&gt;0,"4"," ")</f>
        <v> </v>
      </c>
      <c r="DP215" s="10" t="str">
        <f aca="false">IF(DN215&gt;0,"PRE"," ")</f>
        <v> </v>
      </c>
      <c r="DQ215" s="12" t="n">
        <v>1</v>
      </c>
      <c r="DR215" s="12" t="n">
        <v>1</v>
      </c>
      <c r="DS215" s="12" t="str">
        <f aca="false">CONCATENATE(CO215,CU215,DA215,DG215,DM215)</f>
        <v>  MIO  </v>
      </c>
      <c r="DT215" s="10" t="str">
        <f aca="false" t="array" ref="DT215">_xlfn.IFS(DS215="EME    ","0", DS215=" HIP   ","1", DS215="  MIO  ","2", DS215="   AST ","3", DS215="    PRE","4", DS215="EME   PRE","5", DS215=" HIP  PRE","6", DS215=" HIP AST ","7", DS215="  MIO PRE","8", DS215="  MIOAST ","9", DS215="   ASTPRE","10",DS215=" HIP ASTPRE","11", DS215="  MIOASTPRE","12", DS215="     ","0")</f>
        <v>2</v>
      </c>
      <c r="DU215" s="1" t="s">
        <v>153</v>
      </c>
      <c r="DV215" s="1" t="str">
        <f aca="false" t="array" ref="DV215">_xlfn.IFS(DU215="SI","2", DU215="NO","1")</f>
        <v>2</v>
      </c>
      <c r="DW215" s="10" t="n">
        <v>0</v>
      </c>
      <c r="DX215" s="11" t="str">
        <f aca="false">IF(DW215=0,"1","2")</f>
        <v>1</v>
      </c>
      <c r="DY215" s="11" t="str">
        <f aca="false" t="array" ref="DY215">_xlfn.IFS(DW215=0,"0", DW215=0.25, "1", DW215=0.5,"2", DW215=0.75,"3", DW215=1,"4",DW215=1.25,"5", DW215=1.5,"6", DW215=1.75,"7", DW215=2,"8")</f>
        <v>0</v>
      </c>
      <c r="DZ215" s="10" t="n">
        <v>0</v>
      </c>
      <c r="EA215" s="11" t="str">
        <f aca="false">IF(DZ215=0,"1","2")</f>
        <v>1</v>
      </c>
      <c r="EB215" s="11" t="str">
        <f aca="false" t="array" ref="EB215">_xlfn.IFS(DZ215=0,"0", DZ215=0.25, "1", DZ215=0.5,"2", DZ215=0.75,"3", DZ215=1,"4",DZ215=1.25,"5", DZ215=1.5,"6", DZ215=1.75,"7", DZ215=2,"8")</f>
        <v>0</v>
      </c>
      <c r="EC215" s="10" t="n">
        <v>-0.5</v>
      </c>
      <c r="ED215" s="10" t="str">
        <f aca="false">IF(EC215=0,"1","2")</f>
        <v>2</v>
      </c>
      <c r="EE215" s="11" t="str">
        <f aca="false" t="array" ref="EE215">_xlfn.IFS(EC215=0,"0", EC215=-0.25, "1", EC215=-0.5,"2", EC215=-0.75,"3", EC215=-1,"4",EC215=-1.25,"5", EC215=-1.5,"6", EC215=-1.75,"7", EC215=-2,"8", EC215=-2.25,"9",EC215=-2.5,"10", EC215=-2.75,"11", EC215=-3,"12", EC215=-3.25,"13", EC215=-3.5,"14", EC215=-3.75,"15",EC215=-4,"16")</f>
        <v>2</v>
      </c>
      <c r="EF215" s="10" t="n">
        <v>-0.25</v>
      </c>
      <c r="EG215" s="10" t="str">
        <f aca="false">IF(EF215=0,"1","2")</f>
        <v>2</v>
      </c>
      <c r="EH215" s="11" t="str">
        <f aca="false" t="array" ref="EH215">_xlfn.IFS(EF215=0,"0", EF215=-0.25, "1", EF215=-0.5,"2", EF215=-0.75,"3", EF215=-1,"4",EF215=-1.25,"5", EF215=-1.5,"6", EF215=-1.75,"7", EF215=-2,"8", EF215=-2.25,"9",EF215=-2.5,"10", EF215=-2.75,"11", EF215=-3,"12", EF215=-3.25,"13", EF215=-3.5,"14", EF215=-3.75,"15",EF215=-4,"16")</f>
        <v>1</v>
      </c>
      <c r="EI215" s="10" t="n">
        <v>0.5</v>
      </c>
      <c r="EJ215" s="11" t="str">
        <f aca="false">IF(EI215=0,"1","2")</f>
        <v>2</v>
      </c>
      <c r="EK215" s="11" t="str">
        <f aca="false" t="array" ref="EK215">_xlfn.IFS(EI215=0,"0", EI215=-0.25, "1", EI215=-0.5,"2", EI215=-0.75,"3", EI215=-1,"4",EI215=-1.25,"5", EI215=-1.5,"6", EI215=-1.75,"7", EI215=-2,"8", EI215=-2.25,"9", EI215=-2.25,"9",EI215=-2.5,"10", EI215=-2.75,"11", EI215=-3,"12", EI215=-3.25,"13", EI215=-3.5,"14", EI215=-3.75,"15",EI215=-4,"16", EI215=0.25, "17", EI215=0.5, "18")</f>
        <v>18</v>
      </c>
      <c r="EL215" s="10" t="n">
        <v>0.5</v>
      </c>
      <c r="EM215" s="11" t="str">
        <f aca="false">IF(EL215=0,"1","2")</f>
        <v>2</v>
      </c>
      <c r="EN215" s="11" t="str">
        <f aca="false" t="array" ref="EN215">_xlfn.IFS(EL215=0.25,"17",EL215=0.5,"18", EL215=0,"0", EL215=-0.25, "1", EL215=-0.5,"2", EL215=-0.75,"3", EL215=-1,"4",EL215=-1.25,"5", EL215=-1.5,"6", EL215=-1.75,"7", EL215=-2,"8",EL215= -2.25,"9",EL215=-2.5,"10",EL215= -2.75,"11",EL215= -3,"12",EL215= -3.25,"13",EL215= -3.5,"14",EL215= -3.75,"15",EL215=-4,"16")</f>
        <v>18</v>
      </c>
      <c r="EO215" s="10" t="n">
        <v>0</v>
      </c>
      <c r="EP215" s="11" t="str">
        <f aca="false">IF(EO215=0,"1","2")</f>
        <v>1</v>
      </c>
      <c r="EQ215" s="11" t="str">
        <f aca="false" t="array" ref="EQ215">_xlfn.IFS(EO215=0,"0", EO215=0.25, "1", EO215=0.5,"2", EO215=0.75,"3", EO215=1,"4",EO215=1.25,"5", EO215=1.5,"6", EO215=1.75,"7", EO215=2,"8", EO215=2.25,"9", EO215=2.25,"9",EO215=2.5,"10", EO215=2.75,"11", EO215=3,"12", EO215=3.25,"13", EO215=3.5,"14", EO215=3.75,"15",EO215=4,"16", EO215=-0.25, "17", bq=-0.5, "18")</f>
        <v>0</v>
      </c>
      <c r="ER215" s="10" t="n">
        <v>0</v>
      </c>
      <c r="ES215" s="11" t="str">
        <f aca="false">IF(ER215=0,"1","2")</f>
        <v>1</v>
      </c>
      <c r="ET215" s="11" t="str">
        <f aca="false" t="array" ref="ET215">_xlfn.IFS(ER215=0,"0", ER215=0.25, "1", ER215=0.5,"2", ER215=0.75,"3", ER215=1,"4",ER215=1.25,"5", ER215=1.5,"6", ER215=1.75,"7", ER215=2,"8", ER215=2.25,"9", ER215=2.25,"9",ER215=2.5,"10", ER215=2.75,"11", ER215=3,"12", ER215=3.25,"13", ER215=3.5,"14", ER215=3.75,"15",ER215=4,"16", ER215=-0.25, "17", bq=-0.5, "18")</f>
        <v>0</v>
      </c>
      <c r="EU215" s="13" t="n">
        <v>24</v>
      </c>
      <c r="EV215" s="14" t="str">
        <f aca="false">VLOOKUP(EU215,LEYENDA!$G$2:$H$8,2,TRUE())</f>
        <v>19-24</v>
      </c>
      <c r="EW215" s="14" t="str">
        <f aca="false" t="array" ref="EW215">_xlfn.IFS(EV215="0-5","1", EV215="6-12","2", EV215="13-18","3", EV215="19-24","4", EV215="25-36","5", EV215="37-48","6", EV215="49-60","7")</f>
        <v>4</v>
      </c>
    </row>
    <row r="216" customFormat="false" ht="13.5" hidden="false" customHeight="false" outlineLevel="0" collapsed="false">
      <c r="A216" s="1" t="n">
        <v>63</v>
      </c>
      <c r="B216" s="32" t="n">
        <v>11</v>
      </c>
      <c r="C216" s="33" t="n">
        <v>42732</v>
      </c>
      <c r="D216" s="6"/>
      <c r="E216" s="5" t="str">
        <f aca="false">VLOOKUP(A216,'286'!$A$3:$J$600,10,FALSE())</f>
        <v>CISNEROS RIVERO, CARLOTA</v>
      </c>
      <c r="F216" s="4" t="str">
        <f aca="false">VLOOKUP(A216,'286'!$A$3:$I$1768,3,FALSE())</f>
        <v>CISRICAR</v>
      </c>
      <c r="G216" s="6" t="n">
        <f aca="false">VLOOKUP(A216,'286'!$A$3:$I$1768,4,FALSE())</f>
        <v>34449</v>
      </c>
      <c r="H216" s="7" t="n">
        <f aca="false">YEAR(C216)-YEAR(G216)</f>
        <v>22</v>
      </c>
      <c r="I216" s="1" t="str">
        <f aca="false">VLOOKUP(H216,LEYENDA!$C$2:$D$6,2,TRUE())</f>
        <v>13-24</v>
      </c>
      <c r="J216" s="5" t="str">
        <f aca="false">VLOOKUP(A216,'286'!$A$3:$I$1768,7,FALSE())</f>
        <v>M</v>
      </c>
      <c r="K216" s="8" t="str">
        <f aca="false">VLOOKUP(A216,'286'!$A$3:$I$1768,2,FALSE())</f>
        <v>OD</v>
      </c>
      <c r="L216" s="4" t="str">
        <f aca="false">VLOOKUP(A216,'286'!$A$3:$I$1768,8,FALSE())</f>
        <v>D</v>
      </c>
      <c r="M216" s="4" t="str">
        <f aca="false">VLOOKUP(A216,'286'!$A$3:$I$1768,9,FALSE())</f>
        <v>I</v>
      </c>
      <c r="N216" s="8" t="str">
        <f aca="false">IF(R216=O216, "MISMA","CONTRARIA")</f>
        <v>CONTRARIA</v>
      </c>
      <c r="O216" s="8" t="str">
        <f aca="false" t="array" ref="O216">_xlfn.IFS(L216="D","1", L216="I","2")</f>
        <v>1</v>
      </c>
      <c r="P216" s="8" t="str">
        <f aca="false" t="array" ref="P216">_xlfn.IFS(K216="OD","1", K216="OI","2")</f>
        <v>1</v>
      </c>
      <c r="Q216" s="1" t="str">
        <f aca="false" t="array" ref="Q216">_xlfn.IFS(J216="M","1", J216="H","2")</f>
        <v>1</v>
      </c>
      <c r="R216" s="8" t="str">
        <f aca="false" t="array" ref="R216">_xlfn.IFS(M216="D","1", M216="I","2")</f>
        <v>2</v>
      </c>
      <c r="S216" s="1" t="str">
        <f aca="false" t="array" ref="S216">_xlfn.IFS(N216="CONTRARIA", "1",N216= "MISMA","2")</f>
        <v>1</v>
      </c>
      <c r="T216" s="1" t="str">
        <f aca="false" t="array" ref="T216">_xlfn.IFS(I216="0-12","1", I216="13-24","2", I216="25-40","3", I216="41-60","4", I216="61-100","5")</f>
        <v>2</v>
      </c>
      <c r="U216" s="9" t="n">
        <v>-2</v>
      </c>
      <c r="V216" s="11" t="str">
        <f aca="false">IF(U216="","",IF(AND(U216&gt;=-9,U216&lt;=-6.5),"-9 a -6,5",IF(AND(U216&gt;=-6,U216&lt;=-3.5),"-6 a -3,5",IF(AND(U216&gt;=-3,U216&lt;=-1),"-3 a -1",IF(U216=-0.5,"-0,5",IF(AND(U216&gt;=0,U216&lt;=2.5),"0 a 2,5",IF(AND(U216&gt;=3,U216&lt;=5.5),"3 a 5,5",IF(AND(U216&gt;=6,U216&lt;=8.5),"6 a 8,5",IF(AND(U216&gt;=9,U216&lt;=20),"9 a 20","Fuera de rango")))))))))</f>
        <v>-3 a -1</v>
      </c>
      <c r="W216" s="11" t="n">
        <f aca="false">IF(V216="","",IF(V216="-9 a -6,5",2,IF(V216="-6 a -3,5",3,IF(V216="-3 a -1",4,IF(V216="-0,5","NORMA",IF(V216="0 a 2,5",5,IF(V216="3 a 5,5",6,IF(V216="6 a 8,5",7,IF(V216="9 a 20",8,"Fuera de rango")))))))))</f>
        <v>4</v>
      </c>
      <c r="X216" s="9" t="n">
        <v>19</v>
      </c>
      <c r="Y216" s="10" t="str">
        <f aca="false">IF(X216="","",IF(AND(X216&gt;=0,X216&lt;=4),"0 a 4",IF(AND(X216&gt;=4.5,X216&lt;=8.5),"4,5 a 8,5",IF(X216=9,"9",IF(AND(X216&gt;=9.5,X216&lt;=13),"9,5 a 13",IF(AND(X216&gt;=13.5,X216&lt;=20),"13,5 a 20",IF(AND(X216&gt;=20.5,X216&lt;=35),"20,5 a 35","Fuera de rango")))))))</f>
        <v>13,5 a 20</v>
      </c>
      <c r="Z216" s="11" t="n">
        <f aca="false">IF(Y216="","",IF(Y216="0 a 4",1,IF(Y216="4,5 a 8,5",2,IF(Y216="9","NORMA",IF(Y216="9,5 a 13",3,IF(Y216="13,5 a 20",4,IF(Y216="20,5 a 35",5,"Fuera de rango")))))))</f>
        <v>4</v>
      </c>
      <c r="AA216" s="9" t="n">
        <v>21</v>
      </c>
      <c r="AB216" s="10" t="str">
        <f aca="false">IF(AA216="","",IF(AND(AA216&gt;=0,AA216&lt;=9),"0 a 9",IF(AND(AA216&gt;=9.5,AA216&lt;=18.5),"9,5 a 18,5",IF(AA216=19,"19",IF(AND(AA216&gt;=19.5,AA216&lt;=28),"19,5 a 28",IF(AND(AA216&gt;=28.5,AA216&lt;=40),"28,5 a 40","Fuera de rango"))))))</f>
        <v>19,5 a 28</v>
      </c>
      <c r="AC216" s="11" t="n">
        <f aca="false" t="array" ref="AC216">_xlfn.IFS(AB216="","",AB216="0 a 9",1,AB216="9,5 a 18,5",2,AB216="19","NORMA",AB216="19,5 a 28",3,AB216="28,5 a 40",4,TRUE(),"Fuera de rango")</f>
        <v>3</v>
      </c>
      <c r="AD216" s="9" t="n">
        <v>14</v>
      </c>
      <c r="AE216" s="10" t="str">
        <f aca="false">IF(AD216="","",IF(AND(AD216&gt;=-10,AD216&lt;=0),"De -10 a 0",IF(AND(AD216&gt;=0.5,AD216&lt;=9.5),"0,5 a 9,5",IF(AD216=10,"10",IF(AND(AD216&gt;=10.5,AD216&lt;=20),"10,5 a 20",IF(AND(AD216&gt;=20.5,AD216&lt;=40),"20,5 a 40","Fuera de rango"))))))</f>
        <v>10,5 a 20</v>
      </c>
      <c r="AF216" s="12" t="n">
        <f aca="false">IF(AD216="","",IF(AND(AD216&gt;=-10,AD216&lt;=0),1,IF(AND(AD216&gt;=0.5,AD216&lt;=9.5),2,IF(AD216=10,"NORMA",IF(AND(AD216&gt;=10.5,AD216&lt;=20),3,IF(AND(AD216&gt;=20.5,AD216&lt;=40),4,""))))))</f>
        <v>3</v>
      </c>
      <c r="AG216" s="9" t="n">
        <v>9</v>
      </c>
      <c r="AH216" s="11" t="str">
        <f aca="false">IF(AG216="","",IF(AND(AG216&gt;=0,AG216&lt;=4),"0 a 4",IF(AND(AG216&gt;=4.5,AG216&lt;=8.5),"4,5 a 8,5",IF(AG216=9,"9",IF(AND(AG216&gt;=9.5,AG216&lt;=13),"9,5 a 13",IF(AND(AG216&gt;=13.5,AG216&lt;=25),"13,5 a 25","Fuera de rango"))))))</f>
        <v>9</v>
      </c>
      <c r="AI216" s="11" t="str">
        <f aca="false">IF(AH216="","",IF(AH216="0 a 4",1,IF(AH216="4,5 a 8,5",2,IF(AH216="9","NORMA",IF(AH216="9,5 a 13",3,IF(AH216="13,5 a 25",4,""))))))</f>
        <v>NORMA</v>
      </c>
      <c r="AJ216" s="9" t="n">
        <v>6</v>
      </c>
      <c r="AK216" s="10" t="str">
        <f aca="false">IF(AJ216="","",IF(AND(AJ216&gt;=-15,AJ216&lt;=-10.5),"-15 a -10,5",IF(AND(AJ216&gt;=-10,AJ216&lt;=-4),"-10 a -4",IF(AND(AJ216&gt;=-4.5,AJ216&lt;=0),"-4,5 a 0",IF(AND(AJ216&gt;=0.5,AJ216&lt;=4.5),"0,5 a 4,5",IF(AJ216=5,"5",IF(AND(AJ216&gt;=5.5,AJ216&lt;=10),"5,5 a 10",IF(AND(AJ216&gt;=10.5,AJ216&lt;=20),"10,5 a 20","Fuera de rango"))))))))</f>
        <v>5,5 a 10</v>
      </c>
      <c r="AL216" s="11" t="n">
        <f aca="false">IF(AK216="","",IF(AK216="-15 a -10,5",1,IF(AK216="-10 a -4",2,IF(AK216="-4,5 a 0",3,IF(AK216="0,5 a 4,5",4,IF(AK216="5","NORMA",IF(AK216="5,5 a 10",5,IF(AK216="10,5 a 20",6,"Error"))))))))</f>
        <v>5</v>
      </c>
      <c r="AM216" s="9" t="n">
        <v>0</v>
      </c>
      <c r="AN216" s="10" t="str">
        <f aca="false">IF(AM216="","",IF(AND(AM216&gt;=-7.5,AM216&lt;=-5.5),"-7,5 a -5,5",IF(AND(AM216&gt;=-5,AM216&lt;=-3),"-5 a -3",IF(AND(AM216&gt;=-2.5,AM216&lt;=-0.5),"-2,5 a -0,5",IF(AM216=0,"0,00",IF(AND(AM216&gt;=0.5,AM216&lt;=2.5),"0,5 a 2,5",IF(AND(AM216&gt;=3,AM216&lt;=5),"3 a 5",IF(AND(AM216&gt;=5.5,AM216&lt;=7.5),"5,5 a 7,5",IF(AND(AM216&gt;=8,AM216&lt;=10),"8 a 10","Fuera de rango")))))))))</f>
        <v>0,00</v>
      </c>
      <c r="AO216" s="11" t="str">
        <f aca="false">IF(AN216="","",IF(AN216="-7,5 a -5,5",1,IF(AN216="-5 a -3",2,IF(AN216="-2,5 a -0,5",3,IF(AN216="0,00","NORMA",IF(AN216="0,5 a 2,5",4,IF(AN216="3 a 5",5,IF(AN216="5,5 a 7,5",6,IF(AN216="8 a 10",7,"Error")))))))))</f>
        <v>NORMA</v>
      </c>
      <c r="AP216" s="9" t="n">
        <v>-5</v>
      </c>
      <c r="AQ216" s="10" t="str">
        <f aca="false">IF(AP216="","",IF(AND(AP216&gt;=-20,AP216&lt;=-9.5),"-20 a -9,5",IF(AND(AP216&gt;=-9,AP216&lt;=-6.5),"-9 a -6,5",IF(AP216=-6,"-6",IF(AND(AP216&gt;=-5.5,AP216&lt;=-3),"-5,5 a -3",IF(AND(AP216&gt;=-2.5,AP216&lt;=0),"-2,5 a 0",IF(AND(AP216&gt;=0.5,AP216&lt;=3),"0,5 a 3",IF(AND(AP216&gt;=3.5,AP216&lt;=6),"3,5 a 6",IF(AND(AP216&gt;=6.5,AP216&lt;=9),"6,5 a 9",IF(AND(AP216&gt;=9.5,AP216&lt;=20),"9,5 a 20","Fuera de rango"))))))))))</f>
        <v>-5,5 a -3</v>
      </c>
      <c r="AR216" s="11" t="n">
        <f aca="false">IF(AQ216="","",IF(AQ216="-20 a -9,5",1,IF(AQ216="-9 a -6,5",2,IF(AQ216="-6","NORMA",IF(AQ216="-5,5 a -3",3,IF(AQ216="-2,5 a 0",4,IF(AQ216="0,5 a 3",5,IF(AQ216="3,5 a 6",6,IF(AQ216="6,5 a 9",7,IF(AQ216="9,5 a 20",8,""))))))))))</f>
        <v>3</v>
      </c>
      <c r="AS216" s="9" t="n">
        <v>-1</v>
      </c>
      <c r="AT216" s="10" t="str">
        <f aca="false">IF(AS216="","",IF(AND(AS216&gt;=-16,AS216&lt;=-14),"-16 a -14",IF(AND(AS216&gt;=-13.5,AS216&lt;=-11.5),"-13,5 a -11,5",IF(AND(AS216&gt;=-11,AS216&lt;=-9),"-11 a -9",IF(AND(AS216&gt;=-8.5,AS216&lt;=-6.5),"-8,5 a -6,5",IF(AND(AS216&gt;=-6,AS216&lt;=-4),"-6 a -4",IF(AND(AS216&gt;=-3.5,AS216&lt;=-1.5),"-3,5 a -1,5",IF(AND(AS216&gt;=-1,AS216&lt;=1),"-1 a 1",IF(AND(AS216&gt;=1.5,AS216&lt;=3.5),"1,5 a 3,5",IF(AND(AS216&gt;=4,AS216&lt;=6),"4 a 6",IF(AND(AS216&gt;=6.5,AS216&lt;=8.5),"6,5 a 8,5",IF(AND(AS216&gt;=9,AS216&lt;=11),"9 a 11",IF(AND(AS216&gt;=11.5,AS216&lt;=13.5),"11,5 a 13,5",IF(AND(AS216&gt;=14,AS216&lt;=16),"14 a 16",IF(AND(AS216&gt;=16.5,AS216&lt;=18.5),"16,5 a 18,5",IF(AND(AS216&gt;=19,AS216&lt;=21),"19 a 21","Fuera de rango"))))))))))))))))</f>
        <v>-1 a 1</v>
      </c>
      <c r="AU216" s="11" t="n">
        <f aca="false" t="array" ref="AU216">IF(AT216="","",_xlfn.IFS(AT216="-16 a -14",1,AT216="-13,5 a -11,5",2,AT216="-11 a -9",3,AT216="-8,5 a -6,5",4,AT216="-6 a -4",5,AT216="-3,5 a -1,5",6,AT216="-1 a 1",7,AT216="1,5 a 3,5",8,AT216="4 a 6","NORMA",AT216="6,5 a 8,5",9,AT216="9 a 11",10,AT216="11,5 a 13,5",11,AT216="14 a 16",12,AT216="16,5 a 18,5",13,AT216="19 a 21",14,TRUE(),""))</f>
        <v>7</v>
      </c>
      <c r="AV216" s="9" t="n">
        <v>0.75</v>
      </c>
      <c r="AW216" s="10" t="str">
        <f aca="false">IF(AV216="","",IF(AND(AV216&gt;=-1,AV216&lt;=-0.5),"-1 a -0,5",IF(AND(AV216&gt;-0.5,AV216&lt;=0),"De -0,5 a 0",IF(AND(AV216&gt;=0.25,AV216&lt;=0.75),"0,25 a 0,75",IF(AND(AV216&gt;=1,AV216&lt;=1.5),"1 a 1,5",IF(AND(AV216&gt;=1.75,AV216&lt;=2.25),"1,75 a 2,25",IF(AND(AV216&gt;=2.5,AV216&lt;=3),"2,5 a 3",IF(AND(AV216&gt;=3.25,AV216&lt;=3.75),"3,25 a 3,75","Fuera de rango"))))))))</f>
        <v>0,25 a 0,75</v>
      </c>
      <c r="AX216" s="11" t="str">
        <f aca="false">IF(AW216="","",IF(OR(AW216="-1 a -0,5",AW216="-1 a -0.5"),1,IF(OR(AW216="De -0,5 a 0",AW216="-0,5 a 0",AW216="De -0.5 a 0"),2,IF(OR(AW216="0,25 a 0,75",AW216="0.25 a 0.75"),"NORMA",IF(OR(AW216="1 a 1,5",AW216="1 a 1.5"),3,IF(OR(AW216="1,75 a 2,25",AW216="1.75 a 2.25"),4,IF(OR(AW216="2,5 a 3",AW216="2.5 a 3"),5,IF(OR(AW216="3,25 a 3,75",AW216="3.25 a 3.75"),6,""))))))))</f>
        <v>NORMA</v>
      </c>
      <c r="AY216" s="9" t="n">
        <v>-7</v>
      </c>
      <c r="AZ216" s="10" t="str">
        <f aca="false">IF(AY216="","",IF(AND(AY216&gt;=-20,AY216&lt;=-9.5),"-20 a -9,5",IF(AND(AY216&gt;=-9,AY216&lt;=-6.5),"-9 a -6,5",IF(AY216=-6,"-6",IF(AND(AY216&gt;=-5.5,AY216&lt;=-3),"-5,5 a -3",IF(AND(AY216&gt;=-2.5,AY216&lt;=0),"-2,5 a 0",IF(AND(AY216&gt;=0.5,AY216&lt;=3),"0,5 a 3",IF(AND(AY216&gt;=3.5,AY216&lt;=6),"3,5 a 6","Fuera de rango"))))))))</f>
        <v>-9 a -6,5</v>
      </c>
      <c r="BA216" s="11" t="n">
        <f aca="false">IF(AZ216="","",IF(AZ216="-20 a -9,5",1,IF(AZ216="-9 a -6,5",2,IF(AZ216="-6","NORMA",IF(AZ216="-5,5 a -3",3,IF(AZ216="-2,5 a 0",4,IF(AZ216="0,5 a 3",5,IF(AZ216="3,5 a 6",6,""))))))))</f>
        <v>2</v>
      </c>
      <c r="BB216" s="9" t="n">
        <v>0</v>
      </c>
      <c r="BC216" s="10" t="str">
        <f aca="false" t="array" ref="BC216">IF(BB216="","",_xlfn.IFS(AND(BB216&gt;=0,BB216&lt;=2),"0 a 2",AND(BB216&gt;=2.5,BB216&lt;=4.5),"2,5 a 4,5",AND(BB216&gt;=5,BB216&lt;=7),"5 a 7",AND(BB216&gt;=7.5,BB216&lt;=9.5),"7,5 a 9,5",AND(BB216&gt;=10,BB216&lt;=12),"10 a 12",AND(BB216&gt;=12.5,BB216&lt;=14.5),"12,5 a 14,5",BB216=15,"15",AND(BB216&gt;=15.5,BB216&lt;=17.5),"15,5 a 17,5",AND(BB216&gt;=18,BB216&lt;=20),"18 a 20",AND(BB216&gt;=20.5,BB216&lt;=22.5),"20,5 a 22,5",AND(BB216&gt;=23,BB216&lt;=25),"23 a 25",TRUE(),"Fuera de rango"))</f>
        <v>0 a 2</v>
      </c>
      <c r="BD216" s="11" t="n">
        <f aca="false" t="array" ref="BD216">IF(BC216="","",_xlfn.IFS(BC216="0 a 2",1,BC216="2,5 a 4,5",2,BC216="5 a 7",3,BC216="7,5 a 9,5",4,BC216="10 a 12",5,BC216="12,5 a 14,5",6,BC216="15","NORMA",BC216="15,5 a 17,5",7,BC216="18 a 20",8,BC216="20,5 a 22,5",9,BC216="23 a 25",10,TRUE(),"Fuera de rango"))</f>
        <v>1</v>
      </c>
      <c r="BE216" s="9" t="n">
        <v>28</v>
      </c>
      <c r="BF216" s="10" t="str">
        <f aca="false">IF(BE216="","",IF(AND(BE216&gt;=-20,BE216&lt;=-10),"-20 a -10",IF(AND(BE216&gt;=-9.5,BE216&lt;=0.5),"-9,5 a 0,5",IF(AND(BE216&gt;=1,BE216&lt;=11),"1 a 11",IF(AND(BE216&gt;=11.5,BE216&lt;=20.5),"11,5 a 20,5",IF(BE216=21,"21",IF(AND(BE216&gt;=21.5,BE216&lt;=31.5),"21,5 a 31,5",IF(AND(BE216&gt;=32,BE216&lt;=42),"32 a 42","Fuera de rango"))))))))</f>
        <v>21,5 a 31,5</v>
      </c>
      <c r="BG216" s="11" t="n">
        <f aca="false">IF(BF216="","",IF(BF216="-20 a -10",1,IF(BF216="-9,5 a 0,5",2,IF(BF216="1 a 11",3,IF(BF216="11,5 a 20,5",4,IF(BF216="21","NORMA",IF(BF216="21,5 a 31,5",5,IF(BF216="32 a 42",6,""))))))))</f>
        <v>5</v>
      </c>
      <c r="BH216" s="9" t="n">
        <v>24</v>
      </c>
      <c r="BI216" s="10" t="str">
        <f aca="false">IF(BH216="","",IF(AND(BH216&gt;=-20,BH216&lt;=-15),"-20 a -15",IF(AND(BH216&gt;=-14.5,BH216&lt;=-9.5),"-14,5 a -9,5",IF(AND(BH216&gt;=-9,BH216&lt;=-4),"-9 a -4",IF(AND(BH216&gt;=-3.5,BH216&lt;=2.5),"-3,5 a 2,5",IF(AND(BH216&gt;=3,BH216&lt;=8),"3 a 8",IF(AND(BH216&gt;=8.5,BH216&lt;=14.5),"8,5 a 14,5",IF(BH216=15,"15",IF(AND(BH216&gt;=15.5,BH216&lt;=20.5),"15,5 a 20,5",IF(AND(BH216&gt;=21,BH216&lt;=26),"21 a 26","Fuera de rango"))))))))))</f>
        <v>21 a 26</v>
      </c>
      <c r="BJ216" s="11" t="n">
        <f aca="false">IF(BI216="","",IF(BI216="-20 a -15",1,IF(BI216="-14,5 a -9,5",2,IF(BI216="-9 a -4",3,IF(BI216="-3,5 a 2,5",4,IF(BI216="3 a 8",5,IF(BI216="8,5 a 14,5",6,IF(BI216="15","NORMA",IF(BI216="15,5 a 20,5",7,IF(BI216="21 a 26",8,IF(BI216="26,5 a 31,5",9,"")))))))))))</f>
        <v>8</v>
      </c>
      <c r="BK216" s="9" t="n">
        <v>0</v>
      </c>
      <c r="BL216" s="10" t="str">
        <f aca="false">IF(BK216="","",IF(AND(BK216&gt;=0,BK216&lt;=2),"0 - 2",IF(AND(BK216&gt;=2.5,BK216&lt;=4.5),"2,5 - 4,5",IF(AND(BK216&gt;=5,BK216&lt;=7),"5 - 7",IF(AND(BK216&gt;=7.5,BK216&lt;=9.5),"7,5 - 9,5",IF(AND(BK216&gt;=10,BK216&lt;=12),"10 - 12",IF(AND(BK216&gt;=12.5,BK216&lt;=13.5),"12,5 - 13,5",IF(BK216=14,"14",IF(AND(BK216&gt;=14.5,BK216&lt;=16.5),"14,5 - 16,5",IF(AND(BK216&gt;=17,BK216&lt;=19),"17 - 19",IF(AND(BK216&gt;=19.5,BK216&lt;=21.5),"19,5 - 21,5",IF(AND(BK216&gt;=22,BK216&lt;=24),"22 - 24",IF(AND(BK216&gt;=24.5,BK216&lt;=26.5),"24,5 - 26,5",IF(AND(BK216&gt;=27,BK216&lt;=29),"27 - 29",IF(AND(BK216&gt;=29.5,BK216&lt;=30),"29,5 - 30","Fuera de rango")))))))))))))))</f>
        <v>0 - 2</v>
      </c>
      <c r="BM216" s="11" t="n">
        <f aca="false">IF(BL216="","",IF(BL216="0 - 2",1,IF(BL216="2,5 - 4,5",2,IF(BL216="5 - 7",3,IF(BL216="7,5 - 9,5",4,IF(BL216="10 - 12",5,IF(BL216="12,5 - 13,5",6,IF(BL216="14","NORMA",IF(BL216="14,5 - 16,5",7,IF(BL216="17 - 19",8,IF(BL216="19,5 - 21,5",9,IF(BL216="22 - 24",10,IF(BL216="24,5 - 26,5",11,IF(BL216="27 - 29",12,IF(BL216="29,5 - 30",13,"")))))))))))))))</f>
        <v>1</v>
      </c>
      <c r="BN216" s="9" t="n">
        <v>18</v>
      </c>
      <c r="BO216" s="10" t="str">
        <f aca="false">IF(BN216="","",IF(AND(BN216&gt;=-20,BN216&lt;=-10),"-20 a -10",IF(AND(BN216&gt;=-9.5,BN216&lt;=0.5),"-9,5 a 0,5",IF(AND(BN216&gt;=1,BN216&lt;=11),"1 a 11",IF(AND(BN216&gt;=11.5,BN216&lt;=21.5),"11,5 a 21,5",IF(BN216=22,"22",IF(AND(BN216&gt;=22.5,BN216&lt;=32.5),"22,5 a 32,5",IF(AND(BN216&gt;=33,BN216&lt;=43),"33 a 43","Fuera de rango"))))))))</f>
        <v>11,5 a 21,5</v>
      </c>
      <c r="BP216" s="11" t="n">
        <f aca="false">IF(BO216="","",IF(BO216="-20 a -10",1,IF(BO216="-9,5 a 0,5",2,IF(BO216="1 a 11",3,IF(BO216="11,5 a 21,5",4,IF(BO216="22","NORMA",IF(BO216="22,5 a 32,5",5,IF(BO216="33 a 43",6,""))))))))</f>
        <v>4</v>
      </c>
      <c r="BQ216" s="9" t="n">
        <v>12</v>
      </c>
      <c r="BR216" s="10" t="str">
        <f aca="false">IF(BQ216="","",IF(AND(BQ216&gt;=-20,BQ216&lt;=-15),"-20 a -15",IF(AND(BQ216&gt;=-14.5,BQ216&lt;=-9.5),"-14,5 a -9,5",IF(AND(BQ216&gt;=-9,BQ216&lt;=-4),"-9 a -4",IF(AND(BQ216&gt;=-3.5,BQ216&lt;=2.5),"-3,5 a 2,5",IF(AND(BQ216&gt;=3,BQ216&lt;=8),"3 a 8",IF(AND(BQ216&gt;=8.5,BQ216&lt;=13.5),"8,5 a 13,5",IF(AND(BQ216&gt;=14,BQ216&lt;=17.5),"14 a 17,5",IF(BQ216=18,"18",IF(AND(BQ216&gt;=18.5,BQ216&lt;=23.5),"18,5 a 23,5",IF(AND(BQ216&gt;=24,BQ216&lt;=29),"24 a 29",IF(AND(BQ216&gt;=29.5,BQ216&lt;=34.5),"29,5 a 34,5",IF(AND(BQ216&gt;=35,BQ216&lt;=40),"35 a 40","Fuera de rango")))))))))))))</f>
        <v>8,5 a 13,5</v>
      </c>
      <c r="BS216" s="11" t="n">
        <f aca="false">IF(BR216="","",IF(BR216="-20 a -15",1,IF(BR216="-14,5 a -9,5",2,IF(BR216="-9 a -4",3,IF(BR216="-3,5 a 2,5",4,IF(BR216="3 a 8",5,IF(BR216="8,5 a 13,5",6,IF(BR216="14 a 17,5",7,IF(BR216="18","NORMA",IF(BR216="18,5 a 23,5",8,IF(BR216="24 a 29",9,IF(BR216="29,5 a 34,5",10,IF(BR216="35 a 40",11,"")))))))))))))</f>
        <v>6</v>
      </c>
      <c r="BT216" s="9" t="n">
        <v>0</v>
      </c>
      <c r="BU216" s="10" t="str">
        <f aca="false">IF(BT216="","",IF(AND(BT216&gt;=-20,BT216&lt;=-18),"-20 a -18",IF(AND(BT216&gt;=-17.5,BT216&lt;=-15.5),"-17,5 a -15,5",IF(AND(BT216&gt;=-15,BT216&lt;=-13),"-15 a -13",IF(AND(BT216&gt;=-12.5,BT216&lt;=-10.5),"-12,5 a -10,5",IF(AND(BT216&gt;=-10,BT216&lt;=-8),"-10 a -8",IF(AND(BT216&gt;=-7.5,BT216&lt;=-5.5),"-7,5 a -5,5",IF(AND(BT216&gt;=-5,BT216&lt;=-3),"-5 a -3",IF(AND(BT216&gt;=-2.5,BT216&lt;=-0.5),"-2,5 a -0,5",IF(BT216=0,"0",IF(AND(BT216&gt;=0.5,BT216&lt;=2.5),"0,5 a 2,5",IF(AND(BT216&gt;=3,BT216&lt;=5),"3 a 5",IF(AND(BT216&gt;=5.5,BT216&lt;=7.5),"5,5 a 7,5",IF(AND(BT216&gt;=8,BT216&lt;=10),"8 a 10",IF(AND(BT216&gt;=10.5,BT216&lt;=12.5),"10,5 a 12,5",IF(AND(BT216&gt;=13,BT216&lt;=15),"13 a 15",IF(AND(BT216&gt;=15.5,BT216&lt;=17.5),"15,5 a 17,5",IF(AND(BT216&gt;=18,BT216&lt;=20),"18 a 20","Fuera de rango"))))))))))))))))))</f>
        <v>0</v>
      </c>
      <c r="BV216" s="11" t="str">
        <f aca="false">IF(BT216="","",IF(BT216=0,"NORMA",IF(AND(BT216&gt;=-20,BT216&lt;=-18),2,IF(AND(BT216&gt;=-17.5,BT216&lt;=-15.5),2,IF(AND(BT216&gt;=-15,BT216&lt;=-13),3,IF(AND(BT216&gt;=-12.5,BT216&lt;=-10.5),4,IF(AND(BT216&gt;=-10,BT216&lt;=-8),5,IF(AND(BT216&gt;=-7.5,BT216&lt;=-5.5),6,IF(AND(BT216&gt;=-5,BT216&lt;=-3),7,IF(AND(BT216&gt;=-2.5,BT216&lt;=-0.5),8,IF(AND(BT216&gt;=0.5,BT216&lt;=2.5),9,IF(AND(BT216&gt;=3,BT216&lt;=5),10,IF(AND(BT216&gt;=5.5,BT216&lt;=7.5),11,IF(AND(BT216&gt;=8,BT216&lt;=10),12,IF(AND(BT216&gt;=10.5,BT216&lt;=12.5),13,IF(AND(BT216&gt;=13,BT216&lt;=15),14,IF(AND(BT216&gt;=15.5,BT216&lt;=17.5),15,IF(AND(BT216&gt;=18,BT216&lt;=20),16,"Fuera de rango"))))))))))))))))))</f>
        <v>NORMA</v>
      </c>
      <c r="BW216" s="9" t="n">
        <v>-5</v>
      </c>
      <c r="BX216" s="10" t="n">
        <f aca="false">18.5- (0.3*H216)</f>
        <v>11.9</v>
      </c>
      <c r="BY216" s="10" t="n">
        <f aca="false">(BW216)-(BX216)</f>
        <v>-16.9</v>
      </c>
      <c r="BZ216" s="10" t="str">
        <f aca="false">IF(BY216="","",IF(BY216&lt;-27.5,"De -30 a -28",IF(BY216&lt;-25,"De -27,5 a -25,5",IF(BY216&lt;-22.5,"De -25 a -23",IF(BY216&lt;-20,"De -22,5 a -20,5",IF(BY216&lt;-17.5,"De -20 a -18",IF(BY216&lt;-15,"De -17,5 a -15,5",IF(BY216&lt;-12.5,"De -15 a -13",IF(BY216&lt;-10,"De -12,5 a -10,5",IF(BY216&lt;-7.5,"De -10 a -8",IF(BY216&lt;-5,"De -7,5 a -5,5",IF(BY216&lt;-2.5,"De -5 a -3",IF(BY216&lt;0,"De -2,5 a -0,5",IF(BY216&lt;2.5,"De 0 a 2",IF(BY216&lt;5,"De 2,5 a 4,5",IF(BY216&lt;7.5,"De 5 a 7",IF(BY216&lt;10,"De 7,5 a 9,5",IF(BY216&lt;12.5,"De 10 a 12",IF(BY216&lt;15,"De 12,5 a 14,5",IF(BY216&lt;17.5,"De 15 a 17",IF(BY216&lt;20,"De 17,5 a 19,5",IF(BY216&lt;22.5,"De 20 a 22",IF(BY216&lt;25,"De 22,5 a 24,5",IF(BY216&lt;27.5,"De 25 a 27","De 27,5 a 30"))))))))))))))))))))))))</f>
        <v>De -17,5 a -15,5</v>
      </c>
      <c r="CA216" s="12" t="n">
        <f aca="false">IF(BY216="","",IF(BY216&lt;=-28,1,IF(BY216&lt;=-25.5,2,IF(BY216&lt;=-23,3,IF(BY216&lt;=-20.5,4,IF(BY216&lt;=-18,5,IF(BY216&lt;=-15.5,6,IF(BY216&lt;=-13,7,IF(BY216&lt;=-10.5,8,IF(BY216&lt;=-8,9,IF(BY216&lt;=-5.5,10,IF(BY216&lt;=-3,11,IF(BY216&lt;=-0.5,12,IF(BY216&lt;=2,13,IF(BY216&lt;=4.5,14,IF(BY216&lt;=7,15,IF(BY216&lt;=9.5,16,IF(BY216&lt;=12,17,IF(BY216&lt;=14.5,18,IF(BY216&lt;=17,19,IF(BY216&lt;=19.5,20,IF(BY216&lt;=22,21,IF(BY216&lt;=24.5,22,IF(BY216&lt;=27,23,IF(BY216&lt;=30,24,"Fuera de rango")))))))))))))))))))))))))</f>
        <v>6</v>
      </c>
      <c r="CB216" s="9" t="n">
        <v>-5.25</v>
      </c>
      <c r="CC216" s="10" t="n">
        <f aca="false">18.5- (0.3*H216)</f>
        <v>11.9</v>
      </c>
      <c r="CD216" s="10" t="n">
        <f aca="false">(CB216)-(CC216)</f>
        <v>-17.15</v>
      </c>
      <c r="CE216" s="10" t="str">
        <f aca="false">IF(CD216="","",IF(CD216&lt;-27.5,"De -30 a -28",IF(CD216&lt;-25,"De -27,5 a -25,5",IF(CD216&lt;-22.5,"De -25 a -23",IF(CD216&lt;-20,"De -22,5 a -20,5",IF(CD216&lt;-17.5,"De -20 a -18",IF(CD216&lt;-15,"De -17,5 a -15,5",IF(CD216&lt;-12.5,"De -15 a -13",IF(CD216&lt;-10,"De -12,5 a -10,5",IF(CD216&lt;-7.5,"De -10 a -8",IF(CD216&lt;-5,"De -7,5 a -5,5",IF(CD216&lt;-2.5,"De -5 a -3",IF(CD216&lt;0,"De -2,5 a -0,5",IF(CD216&lt;=2,"De 0 a 2",IF(CD216&lt;=4.5,"De 2,5 a 4,5",IF(CD216&lt;=7,"De 5 a 7",IF(CD216&lt;=9.5,"De 7,5 a 9,5",IF(CD216&lt;=12,"De 10 a 12",IF(CD216&lt;=14.5,"De 12,5 a 14,5",IF(CD216&lt;=17,"De 15 a 17",IF(CD216&lt;=19.5,"De 17,5 a 19,5",IF(CD216&lt;=22,"De 20 a 22",IF(CD216&lt;=24.5,"De 22,5 a 24,5",IF(CD216&lt;=27,"De 25 a 27","De 27,5 a 30"))))))))))))))))))))))))</f>
        <v>De -17,5 a -15,5</v>
      </c>
      <c r="CF216" s="12" t="n">
        <f aca="false">IF(CD216="","",IF(CD216&lt;-27.5,1,IF(CD216&lt;-25,2,IF(CD216&lt;-22.5,3,IF(CD216&lt;-20,4,IF(CD216&lt;-17.5,5,IF(CD216&lt;-15,6,IF(CD216&lt;-12.5,7,IF(CD216&lt;-10,8,IF(CD216&lt;-7.5,9,IF(CD216&lt;-5,10,IF(CD216&lt;-2.5,11,IF(CD216&lt;0,12,IF(CD216&lt;2.5,13,IF(CD216&lt;5,14,IF(CD216&lt;7.5,15,IF(CD216&lt;10,16,IF(CD216&lt;12.5,17,IF(CD216&lt;15,18,IF(CD216&lt;17.5,19,IF(CD216&lt;20,20,IF(CD216&lt;22.5,21,IF(CD216&lt;25,22,IF(CD216&lt;27.5,23,24))))))))))))))))))))))))</f>
        <v>6</v>
      </c>
      <c r="CG216" s="9" t="n">
        <v>-2.75</v>
      </c>
      <c r="CH216" s="10" t="str">
        <f aca="false">IF(CG216="","",IF(AND(CG216&gt;=-10,CG216&lt;=-9.5),"-10 a -9,5",IF(AND(CG216&gt;-9.5,CG216&lt;=-8.5),"-9 a -8,5",IF(AND(CG216&gt;-8.5,CG216&lt;=-7.5),"-8 a -7,5",IF(AND(CG216&gt;-7.5,CG216&lt;=-6.5),"-7 a -6,5",IF(AND(CG216&gt;-6.5,CG216&lt;=-5.5),"-6 a -5,5",IF(AND(CG216&gt;-5.5,CG216&lt;=-4.5),"-5 a -4,5",IF(AND(CG216&gt;-4.5,CG216&lt;=-3.5),"-4 a -3,5",IF(AND(CG216&gt;-3.5,CG216&lt;=-2.5),"-3 a -2,5",IF(CG216=-2.25,"-2,25",IF(AND(CG216&gt;-2.5,CG216&lt;=-1.5),"-2 a -1,5",IF(AND(CG216&gt;-1.5,CG216&lt;=-0.5),"-1 a -0,5",IF(AND(CG216&gt;-0.5,CG216&lt;=0.5),"0 a 0,5",IF(AND(CG216&gt;0.5,CG216&lt;=1.5),"1 a 1,5",IF(AND(CG216&gt;1.5,CG216&lt;=2.5),"2 a 2,5",IF(AND(CG216&gt;2.5,CG216&lt;=3.5),"3 a 3,5",IF(AND(CG216&gt;3.5,CG216&lt;=4.5),"4 a 4,5",IF(AND(CG216&gt;4.5,CG216&lt;=5.5),"5 a 5,5",IF(AND(CG216&gt;5.5,CG216&lt;=6.5),"6 a 6,5",IF(AND(CG216&gt;6.5,CG216&lt;=7.5),"7 a 7,5",IF(AND(CG216&gt;7.5,CG216&lt;=8.5),"8 a 8,5",IF(AND(CG216&gt;8.5,CG216&lt;=9.5),"9 a 9,5",IF(CG216&gt;=10,"10","Fuera de rango")))))))))))))))))))))))</f>
        <v>-3 a -2,5</v>
      </c>
      <c r="CI216" s="11" t="n">
        <f aca="false">IF(CG216="","",IF(CG216=-2.25,"NORMA",IF(CG216&lt;=-9.5,1,IF(CG216&lt;=-8.5,2,IF(CG216&lt;=-7.5,3,IF(CG216&lt;=-6.5,4,IF(CG216&lt;=-5.5,5,IF(CG216&lt;=-4.5,6,IF(CG216&lt;=-3.5,7,IF(CG216&lt;=-2.5,8,IF(CG216&lt;=-1.5,9,IF(CG216&lt;=-0.5,10,IF(CG216&lt;=0.5,11,IF(CG216&lt;=1.5,12,IF(CG216&lt;=2.5,13,IF(CG216&lt;=3.5,14,IF(CG216&lt;=4.5,15,IF(CG216&lt;=5.5,16,IF(CG216&lt;=6.5,17,IF(CG216&lt;=7.5,18,IF(CG216&lt;=8.5,19,IF(CG216&lt;=9.5,20,IF(CG216=10,21,"Fuera de rango")))))))))))))))))))))))</f>
        <v>8</v>
      </c>
      <c r="CJ216" s="9" t="n">
        <v>2.5</v>
      </c>
      <c r="CK216" s="10" t="str">
        <f aca="false">IF(CJ216="","",IF(AND(CJ216&gt;=-6,CJ216&lt;=-5.5),"-6 a -5,5",IF(AND(CJ216&gt;-5.5,CJ216&lt;=-4.5),"-5 a -4,5",IF(AND(CJ216&gt;-4.5,CJ216&lt;=-3.5),"-4 a -3,5",IF(AND(CJ216&gt;-3.5,CJ216&lt;=-2.5),"-3 a -2,5",IF(AND(CJ216&gt;-2.5,CJ216&lt;=-1.5),"-2 a -1,5",IF(AND(CJ216&gt;-1.5,CJ216&lt;=-0.5),"-1 a -0,5",IF(AND(CJ216&gt;-0.5,CJ216&lt;=0.5),"0 a 0,5",IF(AND(CJ216&gt;0.5,CJ216&lt;=1.5),"1 a 1,5",IF(AND(CJ216&gt;1.5,CJ216&lt;2.5),"2",IF(AND(CJ216&gt;=2.5,CJ216&lt;=3),"2,5 a 3",IF(AND(CJ216&gt;3,CJ216&lt;=4),"3,5 a 4",IF(AND(CJ216&gt;4,CJ216&lt;=5),"4,5 a 5",IF(AND(CJ216&gt;5,CJ216&lt;=6),"5,5 a 6",IF(AND(CJ216&gt;6,CJ216&lt;=7),"6,5 a 7",IF(AND(CJ216&gt;7,CJ216&lt;=8),"7,5 a 8",IF(AND(CJ216&gt;8,CJ216&lt;=9.5),"8,5 a 9,5",IF(CJ216=10,"10","Fuera de rango"))))))))))))))))))</f>
        <v>2,5 a 3</v>
      </c>
      <c r="CL216" s="11" t="n">
        <f aca="false">IF(CK216="","",IF(OR(CK216="-6 a -5,5",CK216="-6 - -5,5"),1,IF(OR(CK216="-5 a -4,5",CK216="-5 - -4,5"),2,IF(OR(CK216="-4 a -3,5",CK216="-4 - -3,5"),3,IF(OR(CK216="-3 a -2,5",CK216="-3 - -2,5"),4,IF(OR(CK216="-2 a -1,5",CK216="-2 - -1,5"),5,IF(OR(CK216="-1 a -0,5",CK216="-1 - -0,5"),6,IF(OR(CK216="0 a 0,5",CK216="0 - 0,5"),7,IF(OR(CK216="1 a 1,5",CK216="1 - 1,5"),8,IF(CK216="2","NORMA",IF(OR(CK216="2,5 a 3",CK216="2,5 - 3"),9,IF(OR(CK216="3,5 a 4",CK216="3,5 - 4"),10,IF(OR(CK216="4,5 a 5",CK216="4,5 - 5"),11,IF(OR(CK216="5,5 a 6",CK216="5,5 - 6"),12,IF(OR(CK216="6,5 a 7",CK216="6,5 - 7"),13,IF(OR(CK216="7,5 a 8",CK216="7,5 - 8"),14,IF(OR(CK216="8,5 a 9",CK216="8,5 - 9,5",CK216="9 a 9,5"),15,IF(CK216="10",15,IF(OR(CK216="0,5 a 1",CK216="0,5 - 1"),7,"Fuera de rango")))))))))))))))))))</f>
        <v>9</v>
      </c>
      <c r="CM216" s="10" t="n">
        <v>0</v>
      </c>
      <c r="CN216" s="10" t="str">
        <f aca="false">IF(CM216=0,"0", " ")</f>
        <v>0</v>
      </c>
      <c r="CO216" s="10" t="str">
        <f aca="false">IF(CM216&gt;0,"EME"," ")</f>
        <v> </v>
      </c>
      <c r="CP216" s="10" t="n">
        <v>0</v>
      </c>
      <c r="CQ216" s="10" t="str">
        <f aca="false">IF(CP216&gt;0,"0", " ")</f>
        <v> </v>
      </c>
      <c r="CR216" s="10" t="str">
        <f aca="false">IF(CP216&gt;0,"EME"," ")</f>
        <v> </v>
      </c>
      <c r="CS216" s="9" t="n">
        <v>0</v>
      </c>
      <c r="CT216" s="10" t="str">
        <f aca="false">IF(CS216&gt;0,"1", " ")</f>
        <v> </v>
      </c>
      <c r="CU216" s="10" t="str">
        <f aca="false">IF(CS216&gt;0,"HIP"," ")</f>
        <v> </v>
      </c>
      <c r="CV216" s="9" t="n">
        <v>0</v>
      </c>
      <c r="CW216" s="10" t="str">
        <f aca="false">IF(CV216&gt;0,"1", " ")</f>
        <v> </v>
      </c>
      <c r="CX216" s="10" t="str">
        <f aca="false">IF(CV216&gt;0,"HIP"," ")</f>
        <v> </v>
      </c>
      <c r="CY216" s="9" t="n">
        <v>-3</v>
      </c>
      <c r="CZ216" s="11" t="str">
        <f aca="false">IF(CY216&lt;0,"2"," ")</f>
        <v>2</v>
      </c>
      <c r="DA216" s="11" t="str">
        <f aca="false">IF(CY216&lt;0,"MIO"," ")</f>
        <v>MIO</v>
      </c>
      <c r="DB216" s="9" t="n">
        <v>-3</v>
      </c>
      <c r="DC216" s="11" t="str">
        <f aca="false">IF(DB216&lt;0,"2"," ")</f>
        <v>2</v>
      </c>
      <c r="DD216" s="11" t="str">
        <f aca="false">IF(DB216&lt;0,"MIO"," ")</f>
        <v>MIO</v>
      </c>
      <c r="DE216" s="9" t="n">
        <v>0</v>
      </c>
      <c r="DF216" s="11" t="str">
        <f aca="false">IF(DE216&lt;0,"3"," ")</f>
        <v> </v>
      </c>
      <c r="DG216" s="11" t="str">
        <f aca="false">IF(DE216&lt;0,"AST"," ")</f>
        <v> </v>
      </c>
      <c r="DH216" s="9" t="n">
        <v>0</v>
      </c>
      <c r="DI216" s="11" t="str">
        <f aca="false">IF(DH216&lt;0,"3"," ")</f>
        <v> </v>
      </c>
      <c r="DJ216" s="11" t="str">
        <f aca="false">IF(DH216&lt;0,"AST"," ")</f>
        <v> </v>
      </c>
      <c r="DK216" s="9" t="n">
        <v>0</v>
      </c>
      <c r="DL216" s="10" t="str">
        <f aca="false">IF(DK216&gt;0,"4"," ")</f>
        <v> </v>
      </c>
      <c r="DM216" s="10" t="str">
        <f aca="false">IF(DK216&gt;0,"PRE"," ")</f>
        <v> </v>
      </c>
      <c r="DN216" s="9" t="n">
        <v>0</v>
      </c>
      <c r="DO216" s="10" t="str">
        <f aca="false">IF(DN216&gt;0,"4"," ")</f>
        <v> </v>
      </c>
      <c r="DP216" s="10" t="str">
        <f aca="false">IF(DN216&gt;0,"PRE"," ")</f>
        <v> </v>
      </c>
      <c r="DQ216" s="12" t="n">
        <v>1</v>
      </c>
      <c r="DR216" s="12" t="n">
        <v>1</v>
      </c>
      <c r="DS216" s="12" t="str">
        <f aca="false">CONCATENATE(CO216,CU216,DA216,DG216,DM216)</f>
        <v>  MIO  </v>
      </c>
      <c r="DT216" s="10" t="str">
        <f aca="false" t="array" ref="DT216">_xlfn.IFS(DS216="EME    ","0", DS216=" HIP   ","1", DS216="  MIO  ","2", DS216="   AST ","3", DS216="    PRE","4", DS216="EME   PRE","5", DS216=" HIP  PRE","6", DS216=" HIP AST ","7", DS216="  MIO PRE","8", DS216="  MIOAST ","9", DS216="   ASTPRE","10",DS216=" HIP ASTPRE","11", DS216="  MIOASTPRE","12", DS216="     ","0")</f>
        <v>2</v>
      </c>
      <c r="DU216" s="1" t="s">
        <v>153</v>
      </c>
      <c r="DV216" s="1" t="str">
        <f aca="false" t="array" ref="DV216">_xlfn.IFS(DU216="SI","2", DU216="NO","1")</f>
        <v>2</v>
      </c>
      <c r="DW216" s="10" t="n">
        <v>0</v>
      </c>
      <c r="DX216" s="11" t="str">
        <f aca="false">IF(DW216=0,"1","2")</f>
        <v>1</v>
      </c>
      <c r="DY216" s="11" t="str">
        <f aca="false" t="array" ref="DY216">_xlfn.IFS(DW216=0,"0", DW216=0.25, "1", DW216=0.5,"2", DW216=0.75,"3", DW216=1,"4",DW216=1.25,"5", DW216=1.5,"6", DW216=1.75,"7", DW216=2,"8")</f>
        <v>0</v>
      </c>
      <c r="DZ216" s="10" t="n">
        <v>0</v>
      </c>
      <c r="EA216" s="11" t="str">
        <f aca="false">IF(DZ216=0,"1","2")</f>
        <v>1</v>
      </c>
      <c r="EB216" s="11" t="str">
        <f aca="false" t="array" ref="EB216">_xlfn.IFS(DZ216=0,"0", DZ216=0.25, "1", DZ216=0.5,"2", DZ216=0.75,"3", DZ216=1,"4",DZ216=1.25,"5", DZ216=1.5,"6", DZ216=1.75,"7", DZ216=2,"8")</f>
        <v>0</v>
      </c>
      <c r="EC216" s="10" t="n">
        <v>0</v>
      </c>
      <c r="ED216" s="10" t="str">
        <f aca="false">IF(EC216=0,"1","2")</f>
        <v>1</v>
      </c>
      <c r="EE216" s="11" t="str">
        <f aca="false" t="array" ref="EE216">_xlfn.IFS(EC216=0,"0", EC216=-0.25, "1", EC216=-0.5,"2", EC216=-0.75,"3", EC216=-1,"4",EC216=-1.25,"5", EC216=-1.5,"6", EC216=-1.75,"7", EC216=-2,"8", EC216=-2.25,"9",EC216=-2.5,"10", EC216=-2.75,"11", EC216=-3,"12", EC216=-3.25,"13", EC216=-3.5,"14", EC216=-3.75,"15",EC216=-4,"16")</f>
        <v>0</v>
      </c>
      <c r="EF216" s="10" t="n">
        <v>0</v>
      </c>
      <c r="EG216" s="10" t="str">
        <f aca="false">IF(EF216=0,"1","2")</f>
        <v>1</v>
      </c>
      <c r="EH216" s="11" t="str">
        <f aca="false" t="array" ref="EH216">_xlfn.IFS(EF216=0,"0", EF216=-0.25, "1", EF216=-0.5,"2", EF216=-0.75,"3", EF216=-1,"4",EF216=-1.25,"5", EF216=-1.5,"6", EF216=-1.75,"7", EF216=-2,"8", EF216=-2.25,"9",EF216=-2.5,"10", EF216=-2.75,"11", EF216=-3,"12", EF216=-3.25,"13", EF216=-3.5,"14", EF216=-3.75,"15",EF216=-4,"16")</f>
        <v>0</v>
      </c>
      <c r="EI216" s="10" t="n">
        <v>0</v>
      </c>
      <c r="EJ216" s="11" t="str">
        <f aca="false">IF(EI216=0,"1","2")</f>
        <v>1</v>
      </c>
      <c r="EK216" s="11" t="str">
        <f aca="false" t="array" ref="EK216">_xlfn.IFS(EI216=0,"0", EI216=-0.25, "1", EI216=-0.5,"2", EI216=-0.75,"3", EI216=-1,"4",EI216=-1.25,"5", EI216=-1.5,"6", EI216=-1.75,"7", EI216=-2,"8", EI216=-2.25,"9", EI216=-2.25,"9",EI216=-2.5,"10", EI216=-2.75,"11", EI216=-3,"12", EI216=-3.25,"13", EI216=-3.5,"14", EI216=-3.75,"15",EI216=-4,"16", EI216=0.25, "17", EI216=0.5, "18")</f>
        <v>0</v>
      </c>
      <c r="EL216" s="10" t="n">
        <v>0</v>
      </c>
      <c r="EM216" s="11" t="str">
        <f aca="false">IF(EL216=0,"1","2")</f>
        <v>1</v>
      </c>
      <c r="EN216" s="11" t="str">
        <f aca="false" t="array" ref="EN216">_xlfn.IFS(EL216=0.25,"17",EL216=0.5,"18", EL216=0,"0", EL216=-0.25, "1", EL216=-0.5,"2", EL216=-0.75,"3", EL216=-1,"4",EL216=-1.25,"5", EL216=-1.5,"6", EL216=-1.75,"7", EL216=-2,"8",EL216= -2.25,"9",EL216=-2.5,"10",EL216= -2.75,"11",EL216= -3,"12",EL216= -3.25,"13",EL216= -3.5,"14",EL216= -3.75,"15",EL216=-4,"16")</f>
        <v>0</v>
      </c>
      <c r="EO216" s="10" t="n">
        <v>0</v>
      </c>
      <c r="EP216" s="11" t="str">
        <f aca="false">IF(EO216=0,"1","2")</f>
        <v>1</v>
      </c>
      <c r="EQ216" s="11" t="str">
        <f aca="false" t="array" ref="EQ216">_xlfn.IFS(EO216=0,"0", EO216=0.25, "1", EO216=0.5,"2", EO216=0.75,"3", EO216=1,"4",EO216=1.25,"5", EO216=1.5,"6", EO216=1.75,"7", EO216=2,"8", EO216=2.25,"9", EO216=2.25,"9",EO216=2.5,"10", EO216=2.75,"11", EO216=3,"12", EO216=3.25,"13", EO216=3.5,"14", EO216=3.75,"15",EO216=4,"16", EO216=-0.25, "17", bq=-0.5, "18")</f>
        <v>0</v>
      </c>
      <c r="ER216" s="10" t="n">
        <v>0</v>
      </c>
      <c r="ES216" s="11" t="str">
        <f aca="false">IF(ER216=0,"1","2")</f>
        <v>1</v>
      </c>
      <c r="ET216" s="11" t="str">
        <f aca="false" t="array" ref="ET216">_xlfn.IFS(ER216=0,"0", ER216=0.25, "1", ER216=0.5,"2", ER216=0.75,"3", ER216=1,"4",ER216=1.25,"5", ER216=1.5,"6", ER216=1.75,"7", ER216=2,"8", ER216=2.25,"9", ER216=2.25,"9",ER216=2.5,"10", ER216=2.75,"11", ER216=3,"12", ER216=3.25,"13", ER216=3.5,"14", ER216=3.75,"15",ER216=4,"16", ER216=-0.25, "17", bq=-0.5, "18")</f>
        <v>0</v>
      </c>
      <c r="EU216" s="13" t="n">
        <v>8</v>
      </c>
      <c r="EV216" s="14" t="str">
        <f aca="false">VLOOKUP(EU216,LEYENDA!$G$2:$H$8,2,TRUE())</f>
        <v>6-12</v>
      </c>
      <c r="EW216" s="14" t="str">
        <f aca="false" t="array" ref="EW216">_xlfn.IFS(EV216="0-5","1", EV216="6-12","2", EV216="13-18","3", EV216="19-24","4", EV216="25-36","5", EV216="37-48","6", EV216="49-60","7")</f>
        <v>2</v>
      </c>
    </row>
    <row r="217" customFormat="false" ht="13.5" hidden="false" customHeight="false" outlineLevel="0" collapsed="false">
      <c r="A217" s="1" t="n">
        <v>63</v>
      </c>
      <c r="B217" s="32" t="n">
        <v>12</v>
      </c>
      <c r="C217" s="33" t="n">
        <v>43496</v>
      </c>
      <c r="D217" s="6"/>
      <c r="E217" s="5" t="str">
        <f aca="false">VLOOKUP(A217,'286'!$A$3:$J$600,10,FALSE())</f>
        <v>CISNEROS RIVERO, CARLOTA</v>
      </c>
      <c r="F217" s="4" t="str">
        <f aca="false">VLOOKUP(A217,'286'!$A$3:$I$1768,3,FALSE())</f>
        <v>CISRICAR</v>
      </c>
      <c r="G217" s="6" t="n">
        <f aca="false">VLOOKUP(A217,'286'!$A$3:$I$1768,4,FALSE())</f>
        <v>34449</v>
      </c>
      <c r="H217" s="7" t="n">
        <f aca="false">YEAR(C217)-YEAR(G217)</f>
        <v>25</v>
      </c>
      <c r="I217" s="1" t="str">
        <f aca="false">VLOOKUP(H217,LEYENDA!$C$2:$D$6,2,TRUE())</f>
        <v>25-40</v>
      </c>
      <c r="J217" s="5" t="str">
        <f aca="false">VLOOKUP(A217,'286'!$A$3:$I$1768,7,FALSE())</f>
        <v>M</v>
      </c>
      <c r="K217" s="8" t="str">
        <f aca="false">VLOOKUP(A217,'286'!$A$3:$I$1768,2,FALSE())</f>
        <v>OD</v>
      </c>
      <c r="L217" s="4" t="str">
        <f aca="false">VLOOKUP(A217,'286'!$A$3:$I$1768,8,FALSE())</f>
        <v>D</v>
      </c>
      <c r="M217" s="4" t="str">
        <f aca="false">VLOOKUP(A217,'286'!$A$3:$I$1768,9,FALSE())</f>
        <v>I</v>
      </c>
      <c r="N217" s="8" t="str">
        <f aca="false">IF(R217=O217, "MISMA","CONTRARIA")</f>
        <v>CONTRARIA</v>
      </c>
      <c r="O217" s="8" t="str">
        <f aca="false" t="array" ref="O217">_xlfn.IFS(L217="D","1", L217="I","2")</f>
        <v>1</v>
      </c>
      <c r="P217" s="8" t="str">
        <f aca="false" t="array" ref="P217">_xlfn.IFS(K217="OD","1", K217="OI","2")</f>
        <v>1</v>
      </c>
      <c r="Q217" s="1" t="str">
        <f aca="false" t="array" ref="Q217">_xlfn.IFS(J217="M","1", J217="H","2")</f>
        <v>1</v>
      </c>
      <c r="R217" s="8" t="str">
        <f aca="false" t="array" ref="R217">_xlfn.IFS(M217="D","1", M217="I","2")</f>
        <v>2</v>
      </c>
      <c r="S217" s="1" t="str">
        <f aca="false" t="array" ref="S217">_xlfn.IFS(N217="CONTRARIA", "1",N217= "MISMA","2")</f>
        <v>1</v>
      </c>
      <c r="T217" s="1" t="str">
        <f aca="false" t="array" ref="T217">_xlfn.IFS(I217="0-12","1", I217="13-24","2", I217="25-40","3", I217="41-60","4", I217="61-100","5")</f>
        <v>3</v>
      </c>
      <c r="U217" s="9" t="n">
        <v>-2</v>
      </c>
      <c r="V217" s="11" t="str">
        <f aca="false">IF(U217="","",IF(AND(U217&gt;=-9,U217&lt;=-6.5),"-9 a -6,5",IF(AND(U217&gt;=-6,U217&lt;=-3.5),"-6 a -3,5",IF(AND(U217&gt;=-3,U217&lt;=-1),"-3 a -1",IF(U217=-0.5,"-0,5",IF(AND(U217&gt;=0,U217&lt;=2.5),"0 a 2,5",IF(AND(U217&gt;=3,U217&lt;=5.5),"3 a 5,5",IF(AND(U217&gt;=6,U217&lt;=8.5),"6 a 8,5",IF(AND(U217&gt;=9,U217&lt;=20),"9 a 20","Fuera de rango")))))))))</f>
        <v>-3 a -1</v>
      </c>
      <c r="W217" s="11" t="n">
        <f aca="false">IF(V217="","",IF(V217="-9 a -6,5",2,IF(V217="-6 a -3,5",3,IF(V217="-3 a -1",4,IF(V217="-0,5","NORMA",IF(V217="0 a 2,5",5,IF(V217="3 a 5,5",6,IF(V217="6 a 8,5",7,IF(V217="9 a 20",8,"Fuera de rango")))))))))</f>
        <v>4</v>
      </c>
      <c r="X217" s="9" t="n">
        <v>14</v>
      </c>
      <c r="Y217" s="10" t="str">
        <f aca="false">IF(X217="","",IF(AND(X217&gt;=0,X217&lt;=4),"0 a 4",IF(AND(X217&gt;=4.5,X217&lt;=8.5),"4,5 a 8,5",IF(X217=9,"9",IF(AND(X217&gt;=9.5,X217&lt;=13),"9,5 a 13",IF(AND(X217&gt;=13.5,X217&lt;=20),"13,5 a 20",IF(AND(X217&gt;=20.5,X217&lt;=35),"20,5 a 35","Fuera de rango")))))))</f>
        <v>13,5 a 20</v>
      </c>
      <c r="Z217" s="11" t="n">
        <f aca="false">IF(Y217="","",IF(Y217="0 a 4",1,IF(Y217="4,5 a 8,5",2,IF(Y217="9","NORMA",IF(Y217="9,5 a 13",3,IF(Y217="13,5 a 20",4,IF(Y217="20,5 a 35",5,"Fuera de rango")))))))</f>
        <v>4</v>
      </c>
      <c r="AA217" s="9" t="n">
        <v>20</v>
      </c>
      <c r="AB217" s="10" t="str">
        <f aca="false">IF(AA217="","",IF(AND(AA217&gt;=0,AA217&lt;=9),"0 a 9",IF(AND(AA217&gt;=9.5,AA217&lt;=18.5),"9,5 a 18,5",IF(AA217=19,"19",IF(AND(AA217&gt;=19.5,AA217&lt;=28),"19,5 a 28",IF(AND(AA217&gt;=28.5,AA217&lt;=40),"28,5 a 40","Fuera de rango"))))))</f>
        <v>19,5 a 28</v>
      </c>
      <c r="AC217" s="11" t="n">
        <f aca="false" t="array" ref="AC217">_xlfn.IFS(AB217="","",AB217="0 a 9",1,AB217="9,5 a 18,5",2,AB217="19","NORMA",AB217="19,5 a 28",3,AB217="28,5 a 40",4,TRUE(),"Fuera de rango")</f>
        <v>3</v>
      </c>
      <c r="AD217" s="9" t="n">
        <v>10</v>
      </c>
      <c r="AE217" s="11" t="str">
        <f aca="false">IF(AD217="","",IF(AND(AD217&gt;=-10,AD217&lt;=0),"De -10 a 0",IF(AND(AD217&gt;=0.5,AD217&lt;=9.5),"0,5 a 9,5",IF(AD217=10,"10",IF(AND(AD217&gt;=10.5,AD217&lt;=20),"10,5 a 20",IF(AND(AD217&gt;=20.5,AD217&lt;=40),"20,5 a 40","Fuera de rango"))))))</f>
        <v>10</v>
      </c>
      <c r="AF217" s="12" t="str">
        <f aca="false">IF(AD217="","",IF(AND(AD217&gt;=-10,AD217&lt;=0),1,IF(AND(AD217&gt;=0.5,AD217&lt;=9.5),2,IF(AD217=10,"NORMA",IF(AND(AD217&gt;=10.5,AD217&lt;=20),3,IF(AND(AD217&gt;=20.5,AD217&lt;=40),4,""))))))</f>
        <v>NORMA</v>
      </c>
      <c r="AG217" s="9" t="n">
        <v>10</v>
      </c>
      <c r="AH217" s="10" t="str">
        <f aca="false">IF(AG217="","",IF(AND(AG217&gt;=0,AG217&lt;=4),"0 a 4",IF(AND(AG217&gt;=4.5,AG217&lt;=8.5),"4,5 a 8,5",IF(AG217=9,"9",IF(AND(AG217&gt;=9.5,AG217&lt;=13),"9,5 a 13",IF(AND(AG217&gt;=13.5,AG217&lt;=25),"13,5 a 25","Fuera de rango"))))))</f>
        <v>9,5 a 13</v>
      </c>
      <c r="AI217" s="11" t="n">
        <f aca="false">IF(AH217="","",IF(AH217="0 a 4",1,IF(AH217="4,5 a 8,5",2,IF(AH217="9","NORMA",IF(AH217="9,5 a 13",3,IF(AH217="13,5 a 25",4,""))))))</f>
        <v>3</v>
      </c>
      <c r="AJ217" s="9" t="n">
        <v>6</v>
      </c>
      <c r="AK217" s="10" t="str">
        <f aca="false">IF(AJ217="","",IF(AND(AJ217&gt;=-15,AJ217&lt;=-10.5),"-15 a -10,5",IF(AND(AJ217&gt;=-10,AJ217&lt;=-4),"-10 a -4",IF(AND(AJ217&gt;=-4.5,AJ217&lt;=0),"-4,5 a 0",IF(AND(AJ217&gt;=0.5,AJ217&lt;=4.5),"0,5 a 4,5",IF(AJ217=5,"5",IF(AND(AJ217&gt;=5.5,AJ217&lt;=10),"5,5 a 10",IF(AND(AJ217&gt;=10.5,AJ217&lt;=20),"10,5 a 20","Fuera de rango"))))))))</f>
        <v>5,5 a 10</v>
      </c>
      <c r="AL217" s="11" t="n">
        <f aca="false">IF(AK217="","",IF(AK217="-15 a -10,5",1,IF(AK217="-10 a -4",2,IF(AK217="-4,5 a 0",3,IF(AK217="0,5 a 4,5",4,IF(AK217="5","NORMA",IF(AK217="5,5 a 10",5,IF(AK217="10,5 a 20",6,"Error"))))))))</f>
        <v>5</v>
      </c>
      <c r="AM217" s="9" t="n">
        <v>0</v>
      </c>
      <c r="AN217" s="10" t="str">
        <f aca="false">IF(AM217="","",IF(AND(AM217&gt;=-7.5,AM217&lt;=-5.5),"-7,5 a -5,5",IF(AND(AM217&gt;=-5,AM217&lt;=-3),"-5 a -3",IF(AND(AM217&gt;=-2.5,AM217&lt;=-0.5),"-2,5 a -0,5",IF(AM217=0,"0,00",IF(AND(AM217&gt;=0.5,AM217&lt;=2.5),"0,5 a 2,5",IF(AND(AM217&gt;=3,AM217&lt;=5),"3 a 5",IF(AND(AM217&gt;=5.5,AM217&lt;=7.5),"5,5 a 7,5",IF(AND(AM217&gt;=8,AM217&lt;=10),"8 a 10","Fuera de rango")))))))))</f>
        <v>0,00</v>
      </c>
      <c r="AO217" s="11" t="str">
        <f aca="false">IF(AN217="","",IF(AN217="-7,5 a -5,5",1,IF(AN217="-5 a -3",2,IF(AN217="-2,5 a -0,5",3,IF(AN217="0,00","NORMA",IF(AN217="0,5 a 2,5",4,IF(AN217="3 a 5",5,IF(AN217="5,5 a 7,5",6,IF(AN217="8 a 10",7,"Error")))))))))</f>
        <v>NORMA</v>
      </c>
      <c r="AP217" s="9" t="n">
        <v>-6</v>
      </c>
      <c r="AQ217" s="10" t="str">
        <f aca="false">IF(AP217="","",IF(AND(AP217&gt;=-20,AP217&lt;=-9.5),"-20 a -9,5",IF(AND(AP217&gt;=-9,AP217&lt;=-6.5),"-9 a -6,5",IF(AP217=-6,"-6",IF(AND(AP217&gt;=-5.5,AP217&lt;=-3),"-5,5 a -3",IF(AND(AP217&gt;=-2.5,AP217&lt;=0),"-2,5 a 0",IF(AND(AP217&gt;=0.5,AP217&lt;=3),"0,5 a 3",IF(AND(AP217&gt;=3.5,AP217&lt;=6),"3,5 a 6",IF(AND(AP217&gt;=6.5,AP217&lt;=9),"6,5 a 9",IF(AND(AP217&gt;=9.5,AP217&lt;=20),"9,5 a 20","Fuera de rango"))))))))))</f>
        <v>-6</v>
      </c>
      <c r="AR217" s="11" t="str">
        <f aca="false">IF(AQ217="","",IF(AQ217="-20 a -9,5",1,IF(AQ217="-9 a -6,5",2,IF(AQ217="-6","NORMA",IF(AQ217="-5,5 a -3",3,IF(AQ217="-2,5 a 0",4,IF(AQ217="0,5 a 3",5,IF(AQ217="3,5 a 6",6,IF(AQ217="6,5 a 9",7,IF(AQ217="9,5 a 20",8,""))))))))))</f>
        <v>NORMA</v>
      </c>
      <c r="AS217" s="9" t="n">
        <v>1</v>
      </c>
      <c r="AT217" s="10" t="str">
        <f aca="false">IF(AS217="","",IF(AND(AS217&gt;=-16,AS217&lt;=-14),"-16 a -14",IF(AND(AS217&gt;=-13.5,AS217&lt;=-11.5),"-13,5 a -11,5",IF(AND(AS217&gt;=-11,AS217&lt;=-9),"-11 a -9",IF(AND(AS217&gt;=-8.5,AS217&lt;=-6.5),"-8,5 a -6,5",IF(AND(AS217&gt;=-6,AS217&lt;=-4),"-6 a -4",IF(AND(AS217&gt;=-3.5,AS217&lt;=-1.5),"-3,5 a -1,5",IF(AND(AS217&gt;=-1,AS217&lt;=1),"-1 a 1",IF(AND(AS217&gt;=1.5,AS217&lt;=3.5),"1,5 a 3,5",IF(AND(AS217&gt;=4,AS217&lt;=6),"4 a 6",IF(AND(AS217&gt;=6.5,AS217&lt;=8.5),"6,5 a 8,5",IF(AND(AS217&gt;=9,AS217&lt;=11),"9 a 11",IF(AND(AS217&gt;=11.5,AS217&lt;=13.5),"11,5 a 13,5",IF(AND(AS217&gt;=14,AS217&lt;=16),"14 a 16",IF(AND(AS217&gt;=16.5,AS217&lt;=18.5),"16,5 a 18,5",IF(AND(AS217&gt;=19,AS217&lt;=21),"19 a 21","Fuera de rango"))))))))))))))))</f>
        <v>-1 a 1</v>
      </c>
      <c r="AU217" s="11" t="n">
        <f aca="false" t="array" ref="AU217">IF(AT217="","",_xlfn.IFS(AT217="-16 a -14",1,AT217="-13,5 a -11,5",2,AT217="-11 a -9",3,AT217="-8,5 a -6,5",4,AT217="-6 a -4",5,AT217="-3,5 a -1,5",6,AT217="-1 a 1",7,AT217="1,5 a 3,5",8,AT217="4 a 6","NORMA",AT217="6,5 a 8,5",9,AT217="9 a 11",10,AT217="11,5 a 13,5",11,AT217="14 a 16",12,AT217="16,5 a 18,5",13,AT217="19 a 21",14,TRUE(),""))</f>
        <v>7</v>
      </c>
      <c r="AV217" s="9" t="n">
        <v>0.25</v>
      </c>
      <c r="AW217" s="10" t="str">
        <f aca="false">IF(AV217="","",IF(AND(AV217&gt;=-1,AV217&lt;=-0.5),"-1 a -0,5",IF(AND(AV217&gt;-0.5,AV217&lt;=0),"De -0,5 a 0",IF(AND(AV217&gt;=0.25,AV217&lt;=0.75),"0,25 a 0,75",IF(AND(AV217&gt;=1,AV217&lt;=1.5),"1 a 1,5",IF(AND(AV217&gt;=1.75,AV217&lt;=2.25),"1,75 a 2,25",IF(AND(AV217&gt;=2.5,AV217&lt;=3),"2,5 a 3",IF(AND(AV217&gt;=3.25,AV217&lt;=3.75),"3,25 a 3,75","Fuera de rango"))))))))</f>
        <v>0,25 a 0,75</v>
      </c>
      <c r="AX217" s="11" t="str">
        <f aca="false">IF(AW217="","",IF(OR(AW217="-1 a -0,5",AW217="-1 a -0.5"),1,IF(OR(AW217="De -0,5 a 0",AW217="-0,5 a 0",AW217="De -0.5 a 0"),2,IF(OR(AW217="0,25 a 0,75",AW217="0.25 a 0.75"),"NORMA",IF(OR(AW217="1 a 1,5",AW217="1 a 1.5"),3,IF(OR(AW217="1,75 a 2,25",AW217="1.75 a 2.25"),4,IF(OR(AW217="2,5 a 3",AW217="2.5 a 3"),5,IF(OR(AW217="3,25 a 3,75",AW217="3.25 a 3.75"),6,""))))))))</f>
        <v>NORMA</v>
      </c>
      <c r="AY217" s="9" t="n">
        <v>-6</v>
      </c>
      <c r="AZ217" s="10" t="str">
        <f aca="false">IF(AY217="","",IF(AND(AY217&gt;=-20,AY217&lt;=-9.5),"-20 a -9,5",IF(AND(AY217&gt;=-9,AY217&lt;=-6.5),"-9 a -6,5",IF(AY217=-6,"-6",IF(AND(AY217&gt;=-5.5,AY217&lt;=-3),"-5,5 a -3",IF(AND(AY217&gt;=-2.5,AY217&lt;=0),"-2,5 a 0",IF(AND(AY217&gt;=0.5,AY217&lt;=3),"0,5 a 3",IF(AND(AY217&gt;=3.5,AY217&lt;=6),"3,5 a 6","Fuera de rango"))))))))</f>
        <v>-6</v>
      </c>
      <c r="BA217" s="11" t="str">
        <f aca="false">IF(AZ217="","",IF(AZ217="-20 a -9,5",1,IF(AZ217="-9 a -6,5",2,IF(AZ217="-6","NORMA",IF(AZ217="-5,5 a -3",3,IF(AZ217="-2,5 a 0",4,IF(AZ217="0,5 a 3",5,IF(AZ217="3,5 a 6",6,""))))))))</f>
        <v>NORMA</v>
      </c>
      <c r="BB217" s="9" t="n">
        <v>22</v>
      </c>
      <c r="BC217" s="10" t="str">
        <f aca="false" t="array" ref="BC217">IF(BB217="","",_xlfn.IFS(AND(BB217&gt;=0,BB217&lt;=2),"0 a 2",AND(BB217&gt;=2.5,BB217&lt;=4.5),"2,5 a 4,5",AND(BB217&gt;=5,BB217&lt;=7),"5 a 7",AND(BB217&gt;=7.5,BB217&lt;=9.5),"7,5 a 9,5",AND(BB217&gt;=10,BB217&lt;=12),"10 a 12",AND(BB217&gt;=12.5,BB217&lt;=14.5),"12,5 a 14,5",BB217=15,"15",AND(BB217&gt;=15.5,BB217&lt;=17.5),"15,5 a 17,5",AND(BB217&gt;=18,BB217&lt;=20),"18 a 20",AND(BB217&gt;=20.5,BB217&lt;=22.5),"20,5 a 22,5",AND(BB217&gt;=23,BB217&lt;=25),"23 a 25",TRUE(),"Fuera de rango"))</f>
        <v>20,5 a 22,5</v>
      </c>
      <c r="BD217" s="11" t="n">
        <f aca="false" t="array" ref="BD217">IF(BC217="","",_xlfn.IFS(BC217="0 a 2",1,BC217="2,5 a 4,5",2,BC217="5 a 7",3,BC217="7,5 a 9,5",4,BC217="10 a 12",5,BC217="12,5 a 14,5",6,BC217="15","NORMA",BC217="15,5 a 17,5",7,BC217="18 a 20",8,BC217="20,5 a 22,5",9,BC217="23 a 25",10,TRUE(),"Fuera de rango"))</f>
        <v>9</v>
      </c>
      <c r="BE217" s="9" t="n">
        <v>26</v>
      </c>
      <c r="BF217" s="10" t="str">
        <f aca="false">IF(BE217="","",IF(AND(BE217&gt;=-20,BE217&lt;=-10),"-20 a -10",IF(AND(BE217&gt;=-9.5,BE217&lt;=0.5),"-9,5 a 0,5",IF(AND(BE217&gt;=1,BE217&lt;=11),"1 a 11",IF(AND(BE217&gt;=11.5,BE217&lt;=20.5),"11,5 a 20,5",IF(BE217=21,"21",IF(AND(BE217&gt;=21.5,BE217&lt;=31.5),"21,5 a 31,5",IF(AND(BE217&gt;=32,BE217&lt;=42),"32 a 42","Fuera de rango"))))))))</f>
        <v>21,5 a 31,5</v>
      </c>
      <c r="BG217" s="11" t="n">
        <f aca="false">IF(BF217="","",IF(BF217="-20 a -10",1,IF(BF217="-9,5 a 0,5",2,IF(BF217="1 a 11",3,IF(BF217="11,5 a 20,5",4,IF(BF217="21","NORMA",IF(BF217="21,5 a 31,5",5,IF(BF217="32 a 42",6,""))))))))</f>
        <v>5</v>
      </c>
      <c r="BH217" s="9" t="n">
        <v>18</v>
      </c>
      <c r="BI217" s="10" t="str">
        <f aca="false">IF(BH217="","",IF(AND(BH217&gt;=-20,BH217&lt;=-15),"-20 a -15",IF(AND(BH217&gt;=-14.5,BH217&lt;=-9.5),"-14,5 a -9,5",IF(AND(BH217&gt;=-9,BH217&lt;=-4),"-9 a -4",IF(AND(BH217&gt;=-3.5,BH217&lt;=2.5),"-3,5 a 2,5",IF(AND(BH217&gt;=3,BH217&lt;=8),"3 a 8",IF(AND(BH217&gt;=8.5,BH217&lt;=14.5),"8,5 a 14,5",IF(BH217=15,"15",IF(AND(BH217&gt;=15.5,BH217&lt;=20.5),"15,5 a 20,5",IF(AND(BH217&gt;=21,BH217&lt;=26),"21 a 26","Fuera de rango"))))))))))</f>
        <v>15,5 a 20,5</v>
      </c>
      <c r="BJ217" s="11" t="n">
        <f aca="false">IF(BI217="","",IF(BI217="-20 a -15",1,IF(BI217="-14,5 a -9,5",2,IF(BI217="-9 a -4",3,IF(BI217="-3,5 a 2,5",4,IF(BI217="3 a 8",5,IF(BI217="8,5 a 14,5",6,IF(BI217="15","NORMA",IF(BI217="15,5 a 20,5",7,IF(BI217="21 a 26",8,IF(BI217="26,5 a 31,5",9,"")))))))))))</f>
        <v>7</v>
      </c>
      <c r="BK217" s="9" t="n">
        <v>20</v>
      </c>
      <c r="BL217" s="10" t="str">
        <f aca="false">IF(BK217="","",IF(AND(BK217&gt;=0,BK217&lt;=2),"0 - 2",IF(AND(BK217&gt;=2.5,BK217&lt;=4.5),"2,5 - 4,5",IF(AND(BK217&gt;=5,BK217&lt;=7),"5 - 7",IF(AND(BK217&gt;=7.5,BK217&lt;=9.5),"7,5 - 9,5",IF(AND(BK217&gt;=10,BK217&lt;=12),"10 - 12",IF(AND(BK217&gt;=12.5,BK217&lt;=13.5),"12,5 - 13,5",IF(BK217=14,"14",IF(AND(BK217&gt;=14.5,BK217&lt;=16.5),"14,5 - 16,5",IF(AND(BK217&gt;=17,BK217&lt;=19),"17 - 19",IF(AND(BK217&gt;=19.5,BK217&lt;=21.5),"19,5 - 21,5",IF(AND(BK217&gt;=22,BK217&lt;=24),"22 - 24",IF(AND(BK217&gt;=24.5,BK217&lt;=26.5),"24,5 - 26,5",IF(AND(BK217&gt;=27,BK217&lt;=29),"27 - 29",IF(AND(BK217&gt;=29.5,BK217&lt;=30),"29,5 - 30","Fuera de rango")))))))))))))))</f>
        <v>19,5 - 21,5</v>
      </c>
      <c r="BM217" s="11" t="n">
        <f aca="false">IF(BL217="","",IF(BL217="0 - 2",1,IF(BL217="2,5 - 4,5",2,IF(BL217="5 - 7",3,IF(BL217="7,5 - 9,5",4,IF(BL217="10 - 12",5,IF(BL217="12,5 - 13,5",6,IF(BL217="14","NORMA",IF(BL217="14,5 - 16,5",7,IF(BL217="17 - 19",8,IF(BL217="19,5 - 21,5",9,IF(BL217="22 - 24",10,IF(BL217="24,5 - 26,5",11,IF(BL217="27 - 29",12,IF(BL217="29,5 - 30",13,"")))))))))))))))</f>
        <v>9</v>
      </c>
      <c r="BN217" s="9" t="n">
        <v>21</v>
      </c>
      <c r="BO217" s="10" t="str">
        <f aca="false">IF(BN217="","",IF(AND(BN217&gt;=-20,BN217&lt;=-10),"-20 a -10",IF(AND(BN217&gt;=-9.5,BN217&lt;=0.5),"-9,5 a 0,5",IF(AND(BN217&gt;=1,BN217&lt;=11),"1 a 11",IF(AND(BN217&gt;=11.5,BN217&lt;=21.5),"11,5 a 21,5",IF(BN217=22,"22",IF(AND(BN217&gt;=22.5,BN217&lt;=32.5),"22,5 a 32,5",IF(AND(BN217&gt;=33,BN217&lt;=43),"33 a 43","Fuera de rango"))))))))</f>
        <v>11,5 a 21,5</v>
      </c>
      <c r="BP217" s="11" t="n">
        <f aca="false">IF(BO217="","",IF(BO217="-20 a -10",1,IF(BO217="-9,5 a 0,5",2,IF(BO217="1 a 11",3,IF(BO217="11,5 a 21,5",4,IF(BO217="22","NORMA",IF(BO217="22,5 a 32,5",5,IF(BO217="33 a 43",6,""))))))))</f>
        <v>4</v>
      </c>
      <c r="BQ217" s="9" t="n">
        <v>14</v>
      </c>
      <c r="BR217" s="10" t="str">
        <f aca="false">IF(BQ217="","",IF(AND(BQ217&gt;=-20,BQ217&lt;=-15),"-20 a -15",IF(AND(BQ217&gt;=-14.5,BQ217&lt;=-9.5),"-14,5 a -9,5",IF(AND(BQ217&gt;=-9,BQ217&lt;=-4),"-9 a -4",IF(AND(BQ217&gt;=-3.5,BQ217&lt;=2.5),"-3,5 a 2,5",IF(AND(BQ217&gt;=3,BQ217&lt;=8),"3 a 8",IF(AND(BQ217&gt;=8.5,BQ217&lt;=13.5),"8,5 a 13,5",IF(AND(BQ217&gt;=14,BQ217&lt;=17.5),"14 a 17,5",IF(BQ217=18,"18",IF(AND(BQ217&gt;=18.5,BQ217&lt;=23.5),"18,5 a 23,5",IF(AND(BQ217&gt;=24,BQ217&lt;=29),"24 a 29",IF(AND(BQ217&gt;=29.5,BQ217&lt;=34.5),"29,5 a 34,5",IF(AND(BQ217&gt;=35,BQ217&lt;=40),"35 a 40","Fuera de rango")))))))))))))</f>
        <v>14 a 17,5</v>
      </c>
      <c r="BS217" s="11" t="n">
        <f aca="false">IF(BR217="","",IF(BR217="-20 a -15",1,IF(BR217="-14,5 a -9,5",2,IF(BR217="-9 a -4",3,IF(BR217="-3,5 a 2,5",4,IF(BR217="3 a 8",5,IF(BR217="8,5 a 13,5",6,IF(BR217="14 a 17,5",7,IF(BR217="18","NORMA",IF(BR217="18,5 a 23,5",8,IF(BR217="24 a 29",9,IF(BR217="29,5 a 34,5",10,IF(BR217="35 a 40",11,"")))))))))))))</f>
        <v>7</v>
      </c>
      <c r="BT217" s="9" t="n">
        <v>0</v>
      </c>
      <c r="BU217" s="10" t="str">
        <f aca="false">IF(BT217="","",IF(AND(BT217&gt;=-20,BT217&lt;=-18),"-20 a -18",IF(AND(BT217&gt;=-17.5,BT217&lt;=-15.5),"-17,5 a -15,5",IF(AND(BT217&gt;=-15,BT217&lt;=-13),"-15 a -13",IF(AND(BT217&gt;=-12.5,BT217&lt;=-10.5),"-12,5 a -10,5",IF(AND(BT217&gt;=-10,BT217&lt;=-8),"-10 a -8",IF(AND(BT217&gt;=-7.5,BT217&lt;=-5.5),"-7,5 a -5,5",IF(AND(BT217&gt;=-5,BT217&lt;=-3),"-5 a -3",IF(AND(BT217&gt;=-2.5,BT217&lt;=-0.5),"-2,5 a -0,5",IF(BT217=0,"0",IF(AND(BT217&gt;=0.5,BT217&lt;=2.5),"0,5 a 2,5",IF(AND(BT217&gt;=3,BT217&lt;=5),"3 a 5",IF(AND(BT217&gt;=5.5,BT217&lt;=7.5),"5,5 a 7,5",IF(AND(BT217&gt;=8,BT217&lt;=10),"8 a 10",IF(AND(BT217&gt;=10.5,BT217&lt;=12.5),"10,5 a 12,5",IF(AND(BT217&gt;=13,BT217&lt;=15),"13 a 15",IF(AND(BT217&gt;=15.5,BT217&lt;=17.5),"15,5 a 17,5",IF(AND(BT217&gt;=18,BT217&lt;=20),"18 a 20","Fuera de rango"))))))))))))))))))</f>
        <v>0</v>
      </c>
      <c r="BV217" s="11" t="str">
        <f aca="false">IF(BT217="","",IF(BT217=0,"NORMA",IF(AND(BT217&gt;=-20,BT217&lt;=-18),2,IF(AND(BT217&gt;=-17.5,BT217&lt;=-15.5),2,IF(AND(BT217&gt;=-15,BT217&lt;=-13),3,IF(AND(BT217&gt;=-12.5,BT217&lt;=-10.5),4,IF(AND(BT217&gt;=-10,BT217&lt;=-8),5,IF(AND(BT217&gt;=-7.5,BT217&lt;=-5.5),6,IF(AND(BT217&gt;=-5,BT217&lt;=-3),7,IF(AND(BT217&gt;=-2.5,BT217&lt;=-0.5),8,IF(AND(BT217&gt;=0.5,BT217&lt;=2.5),9,IF(AND(BT217&gt;=3,BT217&lt;=5),10,IF(AND(BT217&gt;=5.5,BT217&lt;=7.5),11,IF(AND(BT217&gt;=8,BT217&lt;=10),12,IF(AND(BT217&gt;=10.5,BT217&lt;=12.5),13,IF(AND(BT217&gt;=13,BT217&lt;=15),14,IF(AND(BT217&gt;=15.5,BT217&lt;=17.5),15,IF(AND(BT217&gt;=18,BT217&lt;=20),16,"Fuera de rango"))))))))))))))))))</f>
        <v>NORMA</v>
      </c>
      <c r="BW217" s="9" t="n">
        <v>-6.25</v>
      </c>
      <c r="BX217" s="10" t="n">
        <f aca="false">18.5- (0.3*H217)</f>
        <v>11</v>
      </c>
      <c r="BY217" s="10" t="n">
        <f aca="false">(BW217)-(BX217)</f>
        <v>-17.25</v>
      </c>
      <c r="BZ217" s="10" t="str">
        <f aca="false">IF(BY217="","",IF(BY217&lt;-27.5,"De -30 a -28",IF(BY217&lt;-25,"De -27,5 a -25,5",IF(BY217&lt;-22.5,"De -25 a -23",IF(BY217&lt;-20,"De -22,5 a -20,5",IF(BY217&lt;-17.5,"De -20 a -18",IF(BY217&lt;-15,"De -17,5 a -15,5",IF(BY217&lt;-12.5,"De -15 a -13",IF(BY217&lt;-10,"De -12,5 a -10,5",IF(BY217&lt;-7.5,"De -10 a -8",IF(BY217&lt;-5,"De -7,5 a -5,5",IF(BY217&lt;-2.5,"De -5 a -3",IF(BY217&lt;0,"De -2,5 a -0,5",IF(BY217&lt;2.5,"De 0 a 2",IF(BY217&lt;5,"De 2,5 a 4,5",IF(BY217&lt;7.5,"De 5 a 7",IF(BY217&lt;10,"De 7,5 a 9,5",IF(BY217&lt;12.5,"De 10 a 12",IF(BY217&lt;15,"De 12,5 a 14,5",IF(BY217&lt;17.5,"De 15 a 17",IF(BY217&lt;20,"De 17,5 a 19,5",IF(BY217&lt;22.5,"De 20 a 22",IF(BY217&lt;25,"De 22,5 a 24,5",IF(BY217&lt;27.5,"De 25 a 27","De 27,5 a 30"))))))))))))))))))))))))</f>
        <v>De -17,5 a -15,5</v>
      </c>
      <c r="CA217" s="12" t="n">
        <f aca="false">IF(BY217="","",IF(BY217&lt;=-28,1,IF(BY217&lt;=-25.5,2,IF(BY217&lt;=-23,3,IF(BY217&lt;=-20.5,4,IF(BY217&lt;=-18,5,IF(BY217&lt;=-15.5,6,IF(BY217&lt;=-13,7,IF(BY217&lt;=-10.5,8,IF(BY217&lt;=-8,9,IF(BY217&lt;=-5.5,10,IF(BY217&lt;=-3,11,IF(BY217&lt;=-0.5,12,IF(BY217&lt;=2,13,IF(BY217&lt;=4.5,14,IF(BY217&lt;=7,15,IF(BY217&lt;=9.5,16,IF(BY217&lt;=12,17,IF(BY217&lt;=14.5,18,IF(BY217&lt;=17,19,IF(BY217&lt;=19.5,20,IF(BY217&lt;=22,21,IF(BY217&lt;=24.5,22,IF(BY217&lt;=27,23,IF(BY217&lt;=30,24,"Fuera de rango")))))))))))))))))))))))))</f>
        <v>6</v>
      </c>
      <c r="CB217" s="9" t="n">
        <v>-7.5</v>
      </c>
      <c r="CC217" s="10" t="n">
        <f aca="false">18.5- (0.3*H217)</f>
        <v>11</v>
      </c>
      <c r="CD217" s="10" t="n">
        <f aca="false">(CB217)-(CC217)</f>
        <v>-18.5</v>
      </c>
      <c r="CE217" s="10" t="str">
        <f aca="false">IF(CD217="","",IF(CD217&lt;-27.5,"De -30 a -28",IF(CD217&lt;-25,"De -27,5 a -25,5",IF(CD217&lt;-22.5,"De -25 a -23",IF(CD217&lt;-20,"De -22,5 a -20,5",IF(CD217&lt;-17.5,"De -20 a -18",IF(CD217&lt;-15,"De -17,5 a -15,5",IF(CD217&lt;-12.5,"De -15 a -13",IF(CD217&lt;-10,"De -12,5 a -10,5",IF(CD217&lt;-7.5,"De -10 a -8",IF(CD217&lt;-5,"De -7,5 a -5,5",IF(CD217&lt;-2.5,"De -5 a -3",IF(CD217&lt;0,"De -2,5 a -0,5",IF(CD217&lt;=2,"De 0 a 2",IF(CD217&lt;=4.5,"De 2,5 a 4,5",IF(CD217&lt;=7,"De 5 a 7",IF(CD217&lt;=9.5,"De 7,5 a 9,5",IF(CD217&lt;=12,"De 10 a 12",IF(CD217&lt;=14.5,"De 12,5 a 14,5",IF(CD217&lt;=17,"De 15 a 17",IF(CD217&lt;=19.5,"De 17,5 a 19,5",IF(CD217&lt;=22,"De 20 a 22",IF(CD217&lt;=24.5,"De 22,5 a 24,5",IF(CD217&lt;=27,"De 25 a 27","De 27,5 a 30"))))))))))))))))))))))))</f>
        <v>De -20 a -18</v>
      </c>
      <c r="CF217" s="12" t="n">
        <f aca="false">IF(CD217="","",IF(CD217&lt;-27.5,1,IF(CD217&lt;-25,2,IF(CD217&lt;-22.5,3,IF(CD217&lt;-20,4,IF(CD217&lt;-17.5,5,IF(CD217&lt;-15,6,IF(CD217&lt;-12.5,7,IF(CD217&lt;-10,8,IF(CD217&lt;-7.5,9,IF(CD217&lt;-5,10,IF(CD217&lt;-2.5,11,IF(CD217&lt;0,12,IF(CD217&lt;2.5,13,IF(CD217&lt;5,14,IF(CD217&lt;7.5,15,IF(CD217&lt;10,16,IF(CD217&lt;12.5,17,IF(CD217&lt;15,18,IF(CD217&lt;17.5,19,IF(CD217&lt;20,20,IF(CD217&lt;22.5,21,IF(CD217&lt;25,22,IF(CD217&lt;27.5,23,24))))))))))))))))))))))))</f>
        <v>5</v>
      </c>
      <c r="CG217" s="9" t="n">
        <v>-4.5</v>
      </c>
      <c r="CH217" s="10" t="str">
        <f aca="false">IF(CG217="","",IF(AND(CG217&gt;=-10,CG217&lt;=-9.5),"-10 a -9,5",IF(AND(CG217&gt;-9.5,CG217&lt;=-8.5),"-9 a -8,5",IF(AND(CG217&gt;-8.5,CG217&lt;=-7.5),"-8 a -7,5",IF(AND(CG217&gt;-7.5,CG217&lt;=-6.5),"-7 a -6,5",IF(AND(CG217&gt;-6.5,CG217&lt;=-5.5),"-6 a -5,5",IF(AND(CG217&gt;-5.5,CG217&lt;=-4.5),"-5 a -4,5",IF(AND(CG217&gt;-4.5,CG217&lt;=-3.5),"-4 a -3,5",IF(AND(CG217&gt;-3.5,CG217&lt;=-2.5),"-3 a -2,5",IF(CG217=-2.25,"-2,25",IF(AND(CG217&gt;-2.5,CG217&lt;=-1.5),"-2 a -1,5",IF(AND(CG217&gt;-1.5,CG217&lt;=-0.5),"-1 a -0,5",IF(AND(CG217&gt;-0.5,CG217&lt;=0.5),"0 a 0,5",IF(AND(CG217&gt;0.5,CG217&lt;=1.5),"1 a 1,5",IF(AND(CG217&gt;1.5,CG217&lt;=2.5),"2 a 2,5",IF(AND(CG217&gt;2.5,CG217&lt;=3.5),"3 a 3,5",IF(AND(CG217&gt;3.5,CG217&lt;=4.5),"4 a 4,5",IF(AND(CG217&gt;4.5,CG217&lt;=5.5),"5 a 5,5",IF(AND(CG217&gt;5.5,CG217&lt;=6.5),"6 a 6,5",IF(AND(CG217&gt;6.5,CG217&lt;=7.5),"7 a 7,5",IF(AND(CG217&gt;7.5,CG217&lt;=8.5),"8 a 8,5",IF(AND(CG217&gt;8.5,CG217&lt;=9.5),"9 a 9,5",IF(CG217&gt;=10,"10","Fuera de rango")))))))))))))))))))))))</f>
        <v>-5 a -4,5</v>
      </c>
      <c r="CI217" s="11" t="n">
        <f aca="false">IF(CG217="","",IF(CG217=-2.25,"NORMA",IF(CG217&lt;=-9.5,1,IF(CG217&lt;=-8.5,2,IF(CG217&lt;=-7.5,3,IF(CG217&lt;=-6.5,4,IF(CG217&lt;=-5.5,5,IF(CG217&lt;=-4.5,6,IF(CG217&lt;=-3.5,7,IF(CG217&lt;=-2.5,8,IF(CG217&lt;=-1.5,9,IF(CG217&lt;=-0.5,10,IF(CG217&lt;=0.5,11,IF(CG217&lt;=1.5,12,IF(CG217&lt;=2.5,13,IF(CG217&lt;=3.5,14,IF(CG217&lt;=4.5,15,IF(CG217&lt;=5.5,16,IF(CG217&lt;=6.5,17,IF(CG217&lt;=7.5,18,IF(CG217&lt;=8.5,19,IF(CG217&lt;=9.5,20,IF(CG217=10,21,"Fuera de rango")))))))))))))))))))))))</f>
        <v>6</v>
      </c>
      <c r="CJ217" s="9" t="n">
        <v>2.75</v>
      </c>
      <c r="CK217" s="10" t="str">
        <f aca="false">IF(CJ217="","",IF(AND(CJ217&gt;=-6,CJ217&lt;=-5.5),"-6 a -5,5",IF(AND(CJ217&gt;-5.5,CJ217&lt;=-4.5),"-5 a -4,5",IF(AND(CJ217&gt;-4.5,CJ217&lt;=-3.5),"-4 a -3,5",IF(AND(CJ217&gt;-3.5,CJ217&lt;=-2.5),"-3 a -2,5",IF(AND(CJ217&gt;-2.5,CJ217&lt;=-1.5),"-2 a -1,5",IF(AND(CJ217&gt;-1.5,CJ217&lt;=-0.5),"-1 a -0,5",IF(AND(CJ217&gt;-0.5,CJ217&lt;=0.5),"0 a 0,5",IF(AND(CJ217&gt;0.5,CJ217&lt;=1.5),"1 a 1,5",IF(AND(CJ217&gt;1.5,CJ217&lt;2.5),"2",IF(AND(CJ217&gt;=2.5,CJ217&lt;=3),"2,5 a 3",IF(AND(CJ217&gt;3,CJ217&lt;=4),"3,5 a 4",IF(AND(CJ217&gt;4,CJ217&lt;=5),"4,5 a 5",IF(AND(CJ217&gt;5,CJ217&lt;=6),"5,5 a 6",IF(AND(CJ217&gt;6,CJ217&lt;=7),"6,5 a 7",IF(AND(CJ217&gt;7,CJ217&lt;=8),"7,5 a 8",IF(AND(CJ217&gt;8,CJ217&lt;=9.5),"8,5 a 9,5",IF(CJ217=10,"10","Fuera de rango"))))))))))))))))))</f>
        <v>2,5 a 3</v>
      </c>
      <c r="CL217" s="11" t="n">
        <f aca="false">IF(CK217="","",IF(OR(CK217="-6 a -5,5",CK217="-6 - -5,5"),1,IF(OR(CK217="-5 a -4,5",CK217="-5 - -4,5"),2,IF(OR(CK217="-4 a -3,5",CK217="-4 - -3,5"),3,IF(OR(CK217="-3 a -2,5",CK217="-3 - -2,5"),4,IF(OR(CK217="-2 a -1,5",CK217="-2 - -1,5"),5,IF(OR(CK217="-1 a -0,5",CK217="-1 - -0,5"),6,IF(OR(CK217="0 a 0,5",CK217="0 - 0,5"),7,IF(OR(CK217="1 a 1,5",CK217="1 - 1,5"),8,IF(CK217="2","NORMA",IF(OR(CK217="2,5 a 3",CK217="2,5 - 3"),9,IF(OR(CK217="3,5 a 4",CK217="3,5 - 4"),10,IF(OR(CK217="4,5 a 5",CK217="4,5 - 5"),11,IF(OR(CK217="5,5 a 6",CK217="5,5 - 6"),12,IF(OR(CK217="6,5 a 7",CK217="6,5 - 7"),13,IF(OR(CK217="7,5 a 8",CK217="7,5 - 8"),14,IF(OR(CK217="8,5 a 9",CK217="8,5 - 9,5",CK217="9 a 9,5"),15,IF(CK217="10",15,IF(OR(CK217="0,5 a 1",CK217="0,5 - 1"),7,"Fuera de rango")))))))))))))))))))</f>
        <v>9</v>
      </c>
      <c r="CM217" s="10" t="n">
        <v>0</v>
      </c>
      <c r="CN217" s="10" t="str">
        <f aca="false">IF(CM217=0,"0", " ")</f>
        <v>0</v>
      </c>
      <c r="CO217" s="10" t="str">
        <f aca="false">IF(CM217&gt;0,"EME"," ")</f>
        <v> </v>
      </c>
      <c r="CP217" s="10" t="n">
        <v>0</v>
      </c>
      <c r="CQ217" s="10" t="str">
        <f aca="false">IF(CP217&gt;0,"0", " ")</f>
        <v> </v>
      </c>
      <c r="CR217" s="10" t="str">
        <f aca="false">IF(CP217&gt;0,"EME"," ")</f>
        <v> </v>
      </c>
      <c r="CS217" s="9" t="n">
        <v>0</v>
      </c>
      <c r="CT217" s="10" t="str">
        <f aca="false">IF(CS217&gt;0,"1", " ")</f>
        <v> </v>
      </c>
      <c r="CU217" s="10" t="str">
        <f aca="false">IF(CS217&gt;0,"HIP"," ")</f>
        <v> </v>
      </c>
      <c r="CV217" s="9" t="n">
        <v>0</v>
      </c>
      <c r="CW217" s="10" t="str">
        <f aca="false">IF(CV217&gt;0,"1", " ")</f>
        <v> </v>
      </c>
      <c r="CX217" s="10" t="str">
        <f aca="false">IF(CV217&gt;0,"HIP"," ")</f>
        <v> </v>
      </c>
      <c r="CY217" s="9" t="n">
        <v>-3</v>
      </c>
      <c r="CZ217" s="11" t="str">
        <f aca="false">IF(CY217&lt;0,"2"," ")</f>
        <v>2</v>
      </c>
      <c r="DA217" s="11" t="str">
        <f aca="false">IF(CY217&lt;0,"MIO"," ")</f>
        <v>MIO</v>
      </c>
      <c r="DB217" s="9" t="n">
        <v>-3</v>
      </c>
      <c r="DC217" s="11" t="str">
        <f aca="false">IF(DB217&lt;0,"2"," ")</f>
        <v>2</v>
      </c>
      <c r="DD217" s="11" t="str">
        <f aca="false">IF(DB217&lt;0,"MIO"," ")</f>
        <v>MIO</v>
      </c>
      <c r="DE217" s="9" t="n">
        <v>0</v>
      </c>
      <c r="DF217" s="11" t="str">
        <f aca="false">IF(DE217&lt;0,"3"," ")</f>
        <v> </v>
      </c>
      <c r="DG217" s="11" t="str">
        <f aca="false">IF(DE217&lt;0,"AST"," ")</f>
        <v> </v>
      </c>
      <c r="DH217" s="9" t="n">
        <v>-0.5</v>
      </c>
      <c r="DI217" s="11" t="str">
        <f aca="false">IF(DH217&lt;0,"3"," ")</f>
        <v>3</v>
      </c>
      <c r="DJ217" s="11" t="str">
        <f aca="false">IF(DH217&lt;0,"AST"," ")</f>
        <v>AST</v>
      </c>
      <c r="DK217" s="9" t="n">
        <v>0</v>
      </c>
      <c r="DL217" s="10" t="str">
        <f aca="false">IF(DK217&gt;0,"4"," ")</f>
        <v> </v>
      </c>
      <c r="DM217" s="10" t="str">
        <f aca="false">IF(DK217&gt;0,"PRE"," ")</f>
        <v> </v>
      </c>
      <c r="DN217" s="9" t="n">
        <v>0</v>
      </c>
      <c r="DO217" s="10" t="str">
        <f aca="false">IF(DN217&gt;0,"4"," ")</f>
        <v> </v>
      </c>
      <c r="DP217" s="10" t="str">
        <f aca="false">IF(DN217&gt;0,"PRE"," ")</f>
        <v> </v>
      </c>
      <c r="DQ217" s="12" t="n">
        <v>1</v>
      </c>
      <c r="DR217" s="12" t="n">
        <v>2</v>
      </c>
      <c r="DS217" s="12" t="str">
        <f aca="false">CONCATENATE(CO217,CU217,DA217,DG217,DM217)</f>
        <v>  MIO  </v>
      </c>
      <c r="DT217" s="10" t="str">
        <f aca="false" t="array" ref="DT217">_xlfn.IFS(DS217="EME    ","0", DS217=" HIP   ","1", DS217="  MIO  ","2", DS217="   AST ","3", DS217="    PRE","4", DS217="EME   PRE","5", DS217=" HIP  PRE","6", DS217=" HIP AST ","7", DS217="  MIO PRE","8", DS217="  MIOAST ","9", DS217="   ASTPRE","10",DS217=" HIP ASTPRE","11", DS217="  MIOASTPRE","12", DS217="     ","0")</f>
        <v>2</v>
      </c>
      <c r="DU217" s="1" t="s">
        <v>154</v>
      </c>
      <c r="DV217" s="1" t="str">
        <f aca="false" t="array" ref="DV217">_xlfn.IFS(DU217="SI","2", DU217="NO","1")</f>
        <v>1</v>
      </c>
      <c r="DW217" s="10" t="n">
        <v>0</v>
      </c>
      <c r="DX217" s="11" t="str">
        <f aca="false">IF(DW217=0,"1","2")</f>
        <v>1</v>
      </c>
      <c r="DY217" s="11" t="str">
        <f aca="false" t="array" ref="DY217">_xlfn.IFS(DW217=0,"0", DW217=0.25, "1", DW217=0.5,"2", DW217=0.75,"3", DW217=1,"4",DW217=1.25,"5", DW217=1.5,"6", DW217=1.75,"7", DW217=2,"8")</f>
        <v>0</v>
      </c>
      <c r="DZ217" s="10" t="n">
        <v>0</v>
      </c>
      <c r="EA217" s="11" t="str">
        <f aca="false">IF(DZ217=0,"1","2")</f>
        <v>1</v>
      </c>
      <c r="EB217" s="11" t="str">
        <f aca="false" t="array" ref="EB217">_xlfn.IFS(DZ217=0,"0", DZ217=0.25, "1", DZ217=0.5,"2", DZ217=0.75,"3", DZ217=1,"4",DZ217=1.25,"5", DZ217=1.5,"6", DZ217=1.75,"7", DZ217=2,"8")</f>
        <v>0</v>
      </c>
      <c r="EC217" s="10" t="n">
        <v>0</v>
      </c>
      <c r="ED217" s="10" t="str">
        <f aca="false">IF(EC217=0,"1","2")</f>
        <v>1</v>
      </c>
      <c r="EE217" s="11" t="str">
        <f aca="false" t="array" ref="EE217">_xlfn.IFS(EC217=0,"0", EC217=-0.25, "1", EC217=-0.5,"2", EC217=-0.75,"3", EC217=-1,"4",EC217=-1.25,"5", EC217=-1.5,"6", EC217=-1.75,"7", EC217=-2,"8", EC217=-2.25,"9",EC217=-2.5,"10", EC217=-2.75,"11", EC217=-3,"12", EC217=-3.25,"13", EC217=-3.5,"14", EC217=-3.75,"15",EC217=-4,"16")</f>
        <v>0</v>
      </c>
      <c r="EF217" s="10" t="n">
        <v>0</v>
      </c>
      <c r="EG217" s="10" t="str">
        <f aca="false">IF(EF217=0,"1","2")</f>
        <v>1</v>
      </c>
      <c r="EH217" s="11" t="str">
        <f aca="false" t="array" ref="EH217">_xlfn.IFS(EF217=0,"0", EF217=-0.25, "1", EF217=-0.5,"2", EF217=-0.75,"3", EF217=-1,"4",EF217=-1.25,"5", EF217=-1.5,"6", EF217=-1.75,"7", EF217=-2,"8", EF217=-2.25,"9",EF217=-2.5,"10", EF217=-2.75,"11", EF217=-3,"12", EF217=-3.25,"13", EF217=-3.5,"14", EF217=-3.75,"15",EF217=-4,"16")</f>
        <v>0</v>
      </c>
      <c r="EI217" s="10" t="n">
        <v>0</v>
      </c>
      <c r="EJ217" s="11" t="str">
        <f aca="false">IF(EI217=0,"1","2")</f>
        <v>1</v>
      </c>
      <c r="EK217" s="11" t="str">
        <f aca="false" t="array" ref="EK217">_xlfn.IFS(EI217=0,"0", EI217=-0.25, "1", EI217=-0.5,"2", EI217=-0.75,"3", EI217=-1,"4",EI217=-1.25,"5", EI217=-1.5,"6", EI217=-1.75,"7", EI217=-2,"8", EI217=-2.25,"9", EI217=-2.25,"9",EI217=-2.5,"10", EI217=-2.75,"11", EI217=-3,"12", EI217=-3.25,"13", EI217=-3.5,"14", EI217=-3.75,"15",EI217=-4,"16", EI217=0.25, "17", EI217=0.5, "18")</f>
        <v>0</v>
      </c>
      <c r="EL217" s="10" t="n">
        <v>-0.5</v>
      </c>
      <c r="EM217" s="11" t="str">
        <f aca="false">IF(EL217=0,"1","2")</f>
        <v>2</v>
      </c>
      <c r="EN217" s="11" t="str">
        <f aca="false" t="array" ref="EN217">_xlfn.IFS(EL217=0.25,"17",EL217=0.5,"18", EL217=0,"0", EL217=-0.25, "1", EL217=-0.5,"2", EL217=-0.75,"3", EL217=-1,"4",EL217=-1.25,"5", EL217=-1.5,"6", EL217=-1.75,"7", EL217=-2,"8",EL217= -2.25,"9",EL217=-2.5,"10",EL217= -2.75,"11",EL217= -3,"12",EL217= -3.25,"13",EL217= -3.5,"14",EL217= -3.75,"15",EL217=-4,"16")</f>
        <v>2</v>
      </c>
      <c r="EO217" s="10" t="n">
        <v>0</v>
      </c>
      <c r="EP217" s="11" t="str">
        <f aca="false">IF(EO217=0,"1","2")</f>
        <v>1</v>
      </c>
      <c r="EQ217" s="11" t="str">
        <f aca="false" t="array" ref="EQ217">_xlfn.IFS(EO217=0,"0", EO217=0.25, "1", EO217=0.5,"2", EO217=0.75,"3", EO217=1,"4",EO217=1.25,"5", EO217=1.5,"6", EO217=1.75,"7", EO217=2,"8", EO217=2.25,"9", EO217=2.25,"9",EO217=2.5,"10", EO217=2.75,"11", EO217=3,"12", EO217=3.25,"13", EO217=3.5,"14", EO217=3.75,"15",EO217=4,"16", EO217=-0.25, "17", bq=-0.5, "18")</f>
        <v>0</v>
      </c>
      <c r="ER217" s="10" t="n">
        <v>0</v>
      </c>
      <c r="ES217" s="11" t="str">
        <f aca="false">IF(ER217=0,"1","2")</f>
        <v>1</v>
      </c>
      <c r="ET217" s="11" t="str">
        <f aca="false" t="array" ref="ET217">_xlfn.IFS(ER217=0,"0", ER217=0.25, "1", ER217=0.5,"2", ER217=0.75,"3", ER217=1,"4",ER217=1.25,"5", ER217=1.5,"6", ER217=1.75,"7", ER217=2,"8", ER217=2.25,"9", ER217=2.25,"9",ER217=2.5,"10", ER217=2.75,"11", ER217=3,"12", ER217=3.25,"13", ER217=3.5,"14", ER217=3.75,"15",ER217=4,"16", ER217=-0.25, "17", bq=-0.5, "18")</f>
        <v>0</v>
      </c>
      <c r="EU217" s="13" t="n">
        <v>29</v>
      </c>
      <c r="EV217" s="14" t="str">
        <f aca="false">VLOOKUP(EU217,LEYENDA!$G$2:$H$8,2,TRUE())</f>
        <v>25-36</v>
      </c>
      <c r="EW217" s="14" t="str">
        <f aca="false" t="array" ref="EW217">_xlfn.IFS(EV217="0-5","1", EV217="6-12","2", EV217="13-18","3", EV217="19-24","4", EV217="25-36","5", EV217="37-48","6", EV217="49-60","7")</f>
        <v>5</v>
      </c>
    </row>
    <row r="218" customFormat="false" ht="13.5" hidden="false" customHeight="false" outlineLevel="0" collapsed="false">
      <c r="A218" s="1" t="n">
        <v>63</v>
      </c>
      <c r="B218" s="32" t="n">
        <v>13</v>
      </c>
      <c r="C218" s="33" t="n">
        <v>44068</v>
      </c>
      <c r="D218" s="6"/>
      <c r="E218" s="5" t="str">
        <f aca="false">VLOOKUP(A218,'286'!$A$3:$J$600,10,FALSE())</f>
        <v>CISNEROS RIVERO, CARLOTA</v>
      </c>
      <c r="F218" s="4" t="str">
        <f aca="false">VLOOKUP(A218,'286'!$A$3:$I$1768,3,FALSE())</f>
        <v>CISRICAR</v>
      </c>
      <c r="G218" s="6" t="n">
        <f aca="false">VLOOKUP(A218,'286'!$A$3:$I$1768,4,FALSE())</f>
        <v>34449</v>
      </c>
      <c r="H218" s="7" t="n">
        <f aca="false">YEAR(C218)-YEAR(G218)</f>
        <v>26</v>
      </c>
      <c r="I218" s="1" t="str">
        <f aca="false">VLOOKUP(H218,LEYENDA!$C$2:$D$6,2,TRUE())</f>
        <v>25-40</v>
      </c>
      <c r="J218" s="5" t="str">
        <f aca="false">VLOOKUP(A218,'286'!$A$3:$I$1768,7,FALSE())</f>
        <v>M</v>
      </c>
      <c r="K218" s="8" t="str">
        <f aca="false">VLOOKUP(A218,'286'!$A$3:$I$1768,2,FALSE())</f>
        <v>OD</v>
      </c>
      <c r="L218" s="4" t="str">
        <f aca="false">VLOOKUP(A218,'286'!$A$3:$I$1768,8,FALSE())</f>
        <v>D</v>
      </c>
      <c r="M218" s="4" t="str">
        <f aca="false">VLOOKUP(A218,'286'!$A$3:$I$1768,9,FALSE())</f>
        <v>I</v>
      </c>
      <c r="N218" s="8" t="str">
        <f aca="false">IF(R218=O218, "MISMA","CONTRARIA")</f>
        <v>CONTRARIA</v>
      </c>
      <c r="O218" s="8" t="str">
        <f aca="false" t="array" ref="O218">_xlfn.IFS(L218="D","1", L218="I","2")</f>
        <v>1</v>
      </c>
      <c r="P218" s="8" t="str">
        <f aca="false" t="array" ref="P218">_xlfn.IFS(K218="OD","1", K218="OI","2")</f>
        <v>1</v>
      </c>
      <c r="Q218" s="1" t="str">
        <f aca="false" t="array" ref="Q218">_xlfn.IFS(J218="M","1", J218="H","2")</f>
        <v>1</v>
      </c>
      <c r="R218" s="8" t="str">
        <f aca="false" t="array" ref="R218">_xlfn.IFS(M218="D","1", M218="I","2")</f>
        <v>2</v>
      </c>
      <c r="S218" s="1" t="str">
        <f aca="false" t="array" ref="S218">_xlfn.IFS(N218="CONTRARIA", "1",N218= "MISMA","2")</f>
        <v>1</v>
      </c>
      <c r="T218" s="1" t="str">
        <f aca="false" t="array" ref="T218">_xlfn.IFS(I218="0-12","1", I218="13-24","2", I218="25-40","3", I218="41-60","4", I218="61-100","5")</f>
        <v>3</v>
      </c>
      <c r="U218" s="9" t="n">
        <v>-3</v>
      </c>
      <c r="V218" s="11" t="str">
        <f aca="false">IF(U218="","",IF(AND(U218&gt;=-9,U218&lt;=-6.5),"-9 a -6,5",IF(AND(U218&gt;=-6,U218&lt;=-3.5),"-6 a -3,5",IF(AND(U218&gt;=-3,U218&lt;=-1),"-3 a -1",IF(U218=-0.5,"-0,5",IF(AND(U218&gt;=0,U218&lt;=2.5),"0 a 2,5",IF(AND(U218&gt;=3,U218&lt;=5.5),"3 a 5,5",IF(AND(U218&gt;=6,U218&lt;=8.5),"6 a 8,5",IF(AND(U218&gt;=9,U218&lt;=20),"9 a 20","Fuera de rango")))))))))</f>
        <v>-3 a -1</v>
      </c>
      <c r="W218" s="11" t="n">
        <f aca="false">IF(V218="","",IF(V218="-9 a -6,5",2,IF(V218="-6 a -3,5",3,IF(V218="-3 a -1",4,IF(V218="-0,5","NORMA",IF(V218="0 a 2,5",5,IF(V218="3 a 5,5",6,IF(V218="6 a 8,5",7,IF(V218="9 a 20",8,"Fuera de rango")))))))))</f>
        <v>4</v>
      </c>
      <c r="X218" s="9" t="n">
        <v>16</v>
      </c>
      <c r="Y218" s="10" t="str">
        <f aca="false">IF(X218="","",IF(AND(X218&gt;=0,X218&lt;=4),"0 a 4",IF(AND(X218&gt;=4.5,X218&lt;=8.5),"4,5 a 8,5",IF(X218=9,"9",IF(AND(X218&gt;=9.5,X218&lt;=13),"9,5 a 13",IF(AND(X218&gt;=13.5,X218&lt;=20),"13,5 a 20",IF(AND(X218&gt;=20.5,X218&lt;=35),"20,5 a 35","Fuera de rango")))))))</f>
        <v>13,5 a 20</v>
      </c>
      <c r="Z218" s="11" t="n">
        <f aca="false">IF(Y218="","",IF(Y218="0 a 4",1,IF(Y218="4,5 a 8,5",2,IF(Y218="9","NORMA",IF(Y218="9,5 a 13",3,IF(Y218="13,5 a 20",4,IF(Y218="20,5 a 35",5,"Fuera de rango")))))))</f>
        <v>4</v>
      </c>
      <c r="AA218" s="9" t="n">
        <v>18</v>
      </c>
      <c r="AB218" s="10" t="str">
        <f aca="false">IF(AA218="","",IF(AND(AA218&gt;=0,AA218&lt;=9),"0 a 9",IF(AND(AA218&gt;=9.5,AA218&lt;=18.5),"9,5 a 18,5",IF(AA218=19,"19",IF(AND(AA218&gt;=19.5,AA218&lt;=28),"19,5 a 28",IF(AND(AA218&gt;=28.5,AA218&lt;=40),"28,5 a 40","Fuera de rango"))))))</f>
        <v>9,5 a 18,5</v>
      </c>
      <c r="AC218" s="11" t="n">
        <f aca="false" t="array" ref="AC218">_xlfn.IFS(AB218="","",AB218="0 a 9",1,AB218="9,5 a 18,5",2,AB218="19","NORMA",AB218="19,5 a 28",3,AB218="28,5 a 40",4,TRUE(),"Fuera de rango")</f>
        <v>2</v>
      </c>
      <c r="AD218" s="9" t="n">
        <v>9</v>
      </c>
      <c r="AE218" s="10" t="str">
        <f aca="false">IF(AD218="","",IF(AND(AD218&gt;=-10,AD218&lt;=0),"De -10 a 0",IF(AND(AD218&gt;=0.5,AD218&lt;=9.5),"0,5 a 9,5",IF(AD218=10,"10",IF(AND(AD218&gt;=10.5,AD218&lt;=20),"10,5 a 20",IF(AND(AD218&gt;=20.5,AD218&lt;=40),"20,5 a 40","Fuera de rango"))))))</f>
        <v>0,5 a 9,5</v>
      </c>
      <c r="AF218" s="12" t="n">
        <f aca="false">IF(AD218="","",IF(AND(AD218&gt;=-10,AD218&lt;=0),1,IF(AND(AD218&gt;=0.5,AD218&lt;=9.5),2,IF(AD218=10,"NORMA",IF(AND(AD218&gt;=10.5,AD218&lt;=20),3,IF(AND(AD218&gt;=20.5,AD218&lt;=40),4,""))))))</f>
        <v>2</v>
      </c>
      <c r="AG218" s="9" t="n">
        <v>9</v>
      </c>
      <c r="AH218" s="11" t="str">
        <f aca="false">IF(AG218="","",IF(AND(AG218&gt;=0,AG218&lt;=4),"0 a 4",IF(AND(AG218&gt;=4.5,AG218&lt;=8.5),"4,5 a 8,5",IF(AG218=9,"9",IF(AND(AG218&gt;=9.5,AG218&lt;=13),"9,5 a 13",IF(AND(AG218&gt;=13.5,AG218&lt;=25),"13,5 a 25","Fuera de rango"))))))</f>
        <v>9</v>
      </c>
      <c r="AI218" s="11" t="str">
        <f aca="false">IF(AH218="","",IF(AH218="0 a 4",1,IF(AH218="4,5 a 8,5",2,IF(AH218="9","NORMA",IF(AH218="9,5 a 13",3,IF(AH218="13,5 a 25",4,""))))))</f>
        <v>NORMA</v>
      </c>
      <c r="AJ218" s="9" t="n">
        <v>6</v>
      </c>
      <c r="AK218" s="10" t="str">
        <f aca="false">IF(AJ218="","",IF(AND(AJ218&gt;=-15,AJ218&lt;=-10.5),"-15 a -10,5",IF(AND(AJ218&gt;=-10,AJ218&lt;=-4),"-10 a -4",IF(AND(AJ218&gt;=-4.5,AJ218&lt;=0),"-4,5 a 0",IF(AND(AJ218&gt;=0.5,AJ218&lt;=4.5),"0,5 a 4,5",IF(AJ218=5,"5",IF(AND(AJ218&gt;=5.5,AJ218&lt;=10),"5,5 a 10",IF(AND(AJ218&gt;=10.5,AJ218&lt;=20),"10,5 a 20","Fuera de rango"))))))))</f>
        <v>5,5 a 10</v>
      </c>
      <c r="AL218" s="11" t="n">
        <f aca="false">IF(AK218="","",IF(AK218="-15 a -10,5",1,IF(AK218="-10 a -4",2,IF(AK218="-4,5 a 0",3,IF(AK218="0,5 a 4,5",4,IF(AK218="5","NORMA",IF(AK218="5,5 a 10",5,IF(AK218="10,5 a 20",6,"Error"))))))))</f>
        <v>5</v>
      </c>
      <c r="AM218" s="9" t="n">
        <v>0</v>
      </c>
      <c r="AN218" s="10" t="str">
        <f aca="false">IF(AM218="","",IF(AND(AM218&gt;=-7.5,AM218&lt;=-5.5),"-7,5 a -5,5",IF(AND(AM218&gt;=-5,AM218&lt;=-3),"-5 a -3",IF(AND(AM218&gt;=-2.5,AM218&lt;=-0.5),"-2,5 a -0,5",IF(AM218=0,"0,00",IF(AND(AM218&gt;=0.5,AM218&lt;=2.5),"0,5 a 2,5",IF(AND(AM218&gt;=3,AM218&lt;=5),"3 a 5",IF(AND(AM218&gt;=5.5,AM218&lt;=7.5),"5,5 a 7,5",IF(AND(AM218&gt;=8,AM218&lt;=10),"8 a 10","Fuera de rango")))))))))</f>
        <v>0,00</v>
      </c>
      <c r="AO218" s="11" t="str">
        <f aca="false">IF(AN218="","",IF(AN218="-7,5 a -5,5",1,IF(AN218="-5 a -3",2,IF(AN218="-2,5 a -0,5",3,IF(AN218="0,00","NORMA",IF(AN218="0,5 a 2,5",4,IF(AN218="3 a 5",5,IF(AN218="5,5 a 7,5",6,IF(AN218="8 a 10",7,"Error")))))))))</f>
        <v>NORMA</v>
      </c>
      <c r="AP218" s="9" t="n">
        <v>-3</v>
      </c>
      <c r="AQ218" s="10" t="str">
        <f aca="false">IF(AP218="","",IF(AND(AP218&gt;=-20,AP218&lt;=-9.5),"-20 a -9,5",IF(AND(AP218&gt;=-9,AP218&lt;=-6.5),"-9 a -6,5",IF(AP218=-6,"-6",IF(AND(AP218&gt;=-5.5,AP218&lt;=-3),"-5,5 a -3",IF(AND(AP218&gt;=-2.5,AP218&lt;=0),"-2,5 a 0",IF(AND(AP218&gt;=0.5,AP218&lt;=3),"0,5 a 3",IF(AND(AP218&gt;=3.5,AP218&lt;=6),"3,5 a 6",IF(AND(AP218&gt;=6.5,AP218&lt;=9),"6,5 a 9",IF(AND(AP218&gt;=9.5,AP218&lt;=20),"9,5 a 20","Fuera de rango"))))))))))</f>
        <v>-5,5 a -3</v>
      </c>
      <c r="AR218" s="11" t="n">
        <f aca="false">IF(AQ218="","",IF(AQ218="-20 a -9,5",1,IF(AQ218="-9 a -6,5",2,IF(AQ218="-6","NORMA",IF(AQ218="-5,5 a -3",3,IF(AQ218="-2,5 a 0",4,IF(AQ218="0,5 a 3",5,IF(AQ218="3,5 a 6",6,IF(AQ218="6,5 a 9",7,IF(AQ218="9,5 a 20",8,""))))))))))</f>
        <v>3</v>
      </c>
      <c r="AS218" s="9" t="n">
        <v>-1</v>
      </c>
      <c r="AT218" s="10" t="str">
        <f aca="false">IF(AS218="","",IF(AND(AS218&gt;=-16,AS218&lt;=-14),"-16 a -14",IF(AND(AS218&gt;=-13.5,AS218&lt;=-11.5),"-13,5 a -11,5",IF(AND(AS218&gt;=-11,AS218&lt;=-9),"-11 a -9",IF(AND(AS218&gt;=-8.5,AS218&lt;=-6.5),"-8,5 a -6,5",IF(AND(AS218&gt;=-6,AS218&lt;=-4),"-6 a -4",IF(AND(AS218&gt;=-3.5,AS218&lt;=-1.5),"-3,5 a -1,5",IF(AND(AS218&gt;=-1,AS218&lt;=1),"-1 a 1",IF(AND(AS218&gt;=1.5,AS218&lt;=3.5),"1,5 a 3,5",IF(AND(AS218&gt;=4,AS218&lt;=6),"4 a 6",IF(AND(AS218&gt;=6.5,AS218&lt;=8.5),"6,5 a 8,5",IF(AND(AS218&gt;=9,AS218&lt;=11),"9 a 11",IF(AND(AS218&gt;=11.5,AS218&lt;=13.5),"11,5 a 13,5",IF(AND(AS218&gt;=14,AS218&lt;=16),"14 a 16",IF(AND(AS218&gt;=16.5,AS218&lt;=18.5),"16,5 a 18,5",IF(AND(AS218&gt;=19,AS218&lt;=21),"19 a 21","Fuera de rango"))))))))))))))))</f>
        <v>-1 a 1</v>
      </c>
      <c r="AU218" s="11" t="n">
        <f aca="false" t="array" ref="AU218">IF(AT218="","",_xlfn.IFS(AT218="-16 a -14",1,AT218="-13,5 a -11,5",2,AT218="-11 a -9",3,AT218="-8,5 a -6,5",4,AT218="-6 a -4",5,AT218="-3,5 a -1,5",6,AT218="-1 a 1",7,AT218="1,5 a 3,5",8,AT218="4 a 6","NORMA",AT218="6,5 a 8,5",9,AT218="9 a 11",10,AT218="11,5 a 13,5",11,AT218="14 a 16",12,AT218="16,5 a 18,5",13,AT218="19 a 21",14,TRUE(),""))</f>
        <v>7</v>
      </c>
      <c r="AV218" s="9" t="n">
        <v>0.75</v>
      </c>
      <c r="AW218" s="10" t="str">
        <f aca="false">IF(AV218="","",IF(AND(AV218&gt;=-1,AV218&lt;=-0.5),"-1 a -0,5",IF(AND(AV218&gt;-0.5,AV218&lt;=0),"De -0,5 a 0",IF(AND(AV218&gt;=0.25,AV218&lt;=0.75),"0,25 a 0,75",IF(AND(AV218&gt;=1,AV218&lt;=1.5),"1 a 1,5",IF(AND(AV218&gt;=1.75,AV218&lt;=2.25),"1,75 a 2,25",IF(AND(AV218&gt;=2.5,AV218&lt;=3),"2,5 a 3",IF(AND(AV218&gt;=3.25,AV218&lt;=3.75),"3,25 a 3,75","Fuera de rango"))))))))</f>
        <v>0,25 a 0,75</v>
      </c>
      <c r="AX218" s="11" t="str">
        <f aca="false">IF(AW218="","",IF(OR(AW218="-1 a -0,5",AW218="-1 a -0.5"),1,IF(OR(AW218="De -0,5 a 0",AW218="-0,5 a 0",AW218="De -0.5 a 0"),2,IF(OR(AW218="0,25 a 0,75",AW218="0.25 a 0.75"),"NORMA",IF(OR(AW218="1 a 1,5",AW218="1 a 1.5"),3,IF(OR(AW218="1,75 a 2,25",AW218="1.75 a 2.25"),4,IF(OR(AW218="2,5 a 3",AW218="2.5 a 3"),5,IF(OR(AW218="3,25 a 3,75",AW218="3.25 a 3.75"),6,""))))))))</f>
        <v>NORMA</v>
      </c>
      <c r="AY218" s="9" t="n">
        <v>-6</v>
      </c>
      <c r="AZ218" s="10" t="str">
        <f aca="false">IF(AY218="","",IF(AND(AY218&gt;=-20,AY218&lt;=-9.5),"-20 a -9,5",IF(AND(AY218&gt;=-9,AY218&lt;=-6.5),"-9 a -6,5",IF(AY218=-6,"-6",IF(AND(AY218&gt;=-5.5,AY218&lt;=-3),"-5,5 a -3",IF(AND(AY218&gt;=-2.5,AY218&lt;=0),"-2,5 a 0",IF(AND(AY218&gt;=0.5,AY218&lt;=3),"0,5 a 3",IF(AND(AY218&gt;=3.5,AY218&lt;=6),"3,5 a 6","Fuera de rango"))))))))</f>
        <v>-6</v>
      </c>
      <c r="BA218" s="11" t="str">
        <f aca="false">IF(AZ218="","",IF(AZ218="-20 a -9,5",1,IF(AZ218="-9 a -6,5",2,IF(AZ218="-6","NORMA",IF(AZ218="-5,5 a -3",3,IF(AZ218="-2,5 a 0",4,IF(AZ218="0,5 a 3",5,IF(AZ218="3,5 a 6",6,""))))))))</f>
        <v>NORMA</v>
      </c>
      <c r="BB218" s="9" t="n">
        <v>0</v>
      </c>
      <c r="BC218" s="10" t="str">
        <f aca="false" t="array" ref="BC218">IF(BB218="","",_xlfn.IFS(AND(BB218&gt;=0,BB218&lt;=2),"0 a 2",AND(BB218&gt;=2.5,BB218&lt;=4.5),"2,5 a 4,5",AND(BB218&gt;=5,BB218&lt;=7),"5 a 7",AND(BB218&gt;=7.5,BB218&lt;=9.5),"7,5 a 9,5",AND(BB218&gt;=10,BB218&lt;=12),"10 a 12",AND(BB218&gt;=12.5,BB218&lt;=14.5),"12,5 a 14,5",BB218=15,"15",AND(BB218&gt;=15.5,BB218&lt;=17.5),"15,5 a 17,5",AND(BB218&gt;=18,BB218&lt;=20),"18 a 20",AND(BB218&gt;=20.5,BB218&lt;=22.5),"20,5 a 22,5",AND(BB218&gt;=23,BB218&lt;=25),"23 a 25",TRUE(),"Fuera de rango"))</f>
        <v>0 a 2</v>
      </c>
      <c r="BD218" s="11" t="n">
        <f aca="false" t="array" ref="BD218">IF(BC218="","",_xlfn.IFS(BC218="0 a 2",1,BC218="2,5 a 4,5",2,BC218="5 a 7",3,BC218="7,5 a 9,5",4,BC218="10 a 12",5,BC218="12,5 a 14,5",6,BC218="15","NORMA",BC218="15,5 a 17,5",7,BC218="18 a 20",8,BC218="20,5 a 22,5",9,BC218="23 a 25",10,TRUE(),"Fuera de rango"))</f>
        <v>1</v>
      </c>
      <c r="BE218" s="9" t="n">
        <v>22</v>
      </c>
      <c r="BF218" s="10" t="str">
        <f aca="false">IF(BE218="","",IF(AND(BE218&gt;=-20,BE218&lt;=-10),"-20 a -10",IF(AND(BE218&gt;=-9.5,BE218&lt;=0.5),"-9,5 a 0,5",IF(AND(BE218&gt;=1,BE218&lt;=11),"1 a 11",IF(AND(BE218&gt;=11.5,BE218&lt;=20.5),"11,5 a 20,5",IF(BE218=21,"21",IF(AND(BE218&gt;=21.5,BE218&lt;=31.5),"21,5 a 31,5",IF(AND(BE218&gt;=32,BE218&lt;=42),"32 a 42","Fuera de rango"))))))))</f>
        <v>21,5 a 31,5</v>
      </c>
      <c r="BG218" s="11" t="n">
        <f aca="false">IF(BF218="","",IF(BF218="-20 a -10",1,IF(BF218="-9,5 a 0,5",2,IF(BF218="1 a 11",3,IF(BF218="11,5 a 20,5",4,IF(BF218="21","NORMA",IF(BF218="21,5 a 31,5",5,IF(BF218="32 a 42",6,""))))))))</f>
        <v>5</v>
      </c>
      <c r="BH218" s="9" t="n">
        <v>13</v>
      </c>
      <c r="BI218" s="10" t="str">
        <f aca="false">IF(BH218="","",IF(AND(BH218&gt;=-20,BH218&lt;=-15),"-20 a -15",IF(AND(BH218&gt;=-14.5,BH218&lt;=-9.5),"-14,5 a -9,5",IF(AND(BH218&gt;=-9,BH218&lt;=-4),"-9 a -4",IF(AND(BH218&gt;=-3.5,BH218&lt;=2.5),"-3,5 a 2,5",IF(AND(BH218&gt;=3,BH218&lt;=8),"3 a 8",IF(AND(BH218&gt;=8.5,BH218&lt;=14.5),"8,5 a 14,5",IF(BH218=15,"15",IF(AND(BH218&gt;=15.5,BH218&lt;=20.5),"15,5 a 20,5",IF(AND(BH218&gt;=21,BH218&lt;=26),"21 a 26","Fuera de rango"))))))))))</f>
        <v>8,5 a 14,5</v>
      </c>
      <c r="BJ218" s="11" t="n">
        <f aca="false">IF(BI218="","",IF(BI218="-20 a -15",1,IF(BI218="-14,5 a -9,5",2,IF(BI218="-9 a -4",3,IF(BI218="-3,5 a 2,5",4,IF(BI218="3 a 8",5,IF(BI218="8,5 a 14,5",6,IF(BI218="15","NORMA",IF(BI218="15,5 a 20,5",7,IF(BI218="21 a 26",8,IF(BI218="26,5 a 31,5",9,"")))))))))))</f>
        <v>6</v>
      </c>
      <c r="BK218" s="9" t="n">
        <v>18</v>
      </c>
      <c r="BL218" s="10" t="str">
        <f aca="false">IF(BK218="","",IF(AND(BK218&gt;=0,BK218&lt;=2),"0 - 2",IF(AND(BK218&gt;=2.5,BK218&lt;=4.5),"2,5 - 4,5",IF(AND(BK218&gt;=5,BK218&lt;=7),"5 - 7",IF(AND(BK218&gt;=7.5,BK218&lt;=9.5),"7,5 - 9,5",IF(AND(BK218&gt;=10,BK218&lt;=12),"10 - 12",IF(AND(BK218&gt;=12.5,BK218&lt;=13.5),"12,5 - 13,5",IF(BK218=14,"14",IF(AND(BK218&gt;=14.5,BK218&lt;=16.5),"14,5 - 16,5",IF(AND(BK218&gt;=17,BK218&lt;=19),"17 - 19",IF(AND(BK218&gt;=19.5,BK218&lt;=21.5),"19,5 - 21,5",IF(AND(BK218&gt;=22,BK218&lt;=24),"22 - 24",IF(AND(BK218&gt;=24.5,BK218&lt;=26.5),"24,5 - 26,5",IF(AND(BK218&gt;=27,BK218&lt;=29),"27 - 29",IF(AND(BK218&gt;=29.5,BK218&lt;=30),"29,5 - 30","Fuera de rango")))))))))))))))</f>
        <v>17 - 19</v>
      </c>
      <c r="BM218" s="11" t="n">
        <f aca="false">IF(BL218="","",IF(BL218="0 - 2",1,IF(BL218="2,5 - 4,5",2,IF(BL218="5 - 7",3,IF(BL218="7,5 - 9,5",4,IF(BL218="10 - 12",5,IF(BL218="12,5 - 13,5",6,IF(BL218="14","NORMA",IF(BL218="14,5 - 16,5",7,IF(BL218="17 - 19",8,IF(BL218="19,5 - 21,5",9,IF(BL218="22 - 24",10,IF(BL218="24,5 - 26,5",11,IF(BL218="27 - 29",12,IF(BL218="29,5 - 30",13,"")))))))))))))))</f>
        <v>8</v>
      </c>
      <c r="BN218" s="9" t="n">
        <v>20</v>
      </c>
      <c r="BO218" s="10" t="str">
        <f aca="false">IF(BN218="","",IF(AND(BN218&gt;=-20,BN218&lt;=-10),"-20 a -10",IF(AND(BN218&gt;=-9.5,BN218&lt;=0.5),"-9,5 a 0,5",IF(AND(BN218&gt;=1,BN218&lt;=11),"1 a 11",IF(AND(BN218&gt;=11.5,BN218&lt;=21.5),"11,5 a 21,5",IF(BN218=22,"22",IF(AND(BN218&gt;=22.5,BN218&lt;=32.5),"22,5 a 32,5",IF(AND(BN218&gt;=33,BN218&lt;=43),"33 a 43","Fuera de rango"))))))))</f>
        <v>11,5 a 21,5</v>
      </c>
      <c r="BP218" s="11" t="n">
        <f aca="false">IF(BO218="","",IF(BO218="-20 a -10",1,IF(BO218="-9,5 a 0,5",2,IF(BO218="1 a 11",3,IF(BO218="11,5 a 21,5",4,IF(BO218="22","NORMA",IF(BO218="22,5 a 32,5",5,IF(BO218="33 a 43",6,""))))))))</f>
        <v>4</v>
      </c>
      <c r="BQ218" s="9" t="n">
        <v>11</v>
      </c>
      <c r="BR218" s="10" t="str">
        <f aca="false">IF(BQ218="","",IF(AND(BQ218&gt;=-20,BQ218&lt;=-15),"-20 a -15",IF(AND(BQ218&gt;=-14.5,BQ218&lt;=-9.5),"-14,5 a -9,5",IF(AND(BQ218&gt;=-9,BQ218&lt;=-4),"-9 a -4",IF(AND(BQ218&gt;=-3.5,BQ218&lt;=2.5),"-3,5 a 2,5",IF(AND(BQ218&gt;=3,BQ218&lt;=8),"3 a 8",IF(AND(BQ218&gt;=8.5,BQ218&lt;=13.5),"8,5 a 13,5",IF(AND(BQ218&gt;=14,BQ218&lt;=17.5),"14 a 17,5",IF(BQ218=18,"18",IF(AND(BQ218&gt;=18.5,BQ218&lt;=23.5),"18,5 a 23,5",IF(AND(BQ218&gt;=24,BQ218&lt;=29),"24 a 29",IF(AND(BQ218&gt;=29.5,BQ218&lt;=34.5),"29,5 a 34,5",IF(AND(BQ218&gt;=35,BQ218&lt;=40),"35 a 40","Fuera de rango")))))))))))))</f>
        <v>8,5 a 13,5</v>
      </c>
      <c r="BS218" s="11" t="n">
        <f aca="false">IF(BR218="","",IF(BR218="-20 a -15",1,IF(BR218="-14,5 a -9,5",2,IF(BR218="-9 a -4",3,IF(BR218="-3,5 a 2,5",4,IF(BR218="3 a 8",5,IF(BR218="8,5 a 13,5",6,IF(BR218="14 a 17,5",7,IF(BR218="18","NORMA",IF(BR218="18,5 a 23,5",8,IF(BR218="24 a 29",9,IF(BR218="29,5 a 34,5",10,IF(BR218="35 a 40",11,"")))))))))))))</f>
        <v>6</v>
      </c>
      <c r="BT218" s="9" t="n">
        <v>0</v>
      </c>
      <c r="BU218" s="10" t="str">
        <f aca="false">IF(BT218="","",IF(AND(BT218&gt;=-20,BT218&lt;=-18),"-20 a -18",IF(AND(BT218&gt;=-17.5,BT218&lt;=-15.5),"-17,5 a -15,5",IF(AND(BT218&gt;=-15,BT218&lt;=-13),"-15 a -13",IF(AND(BT218&gt;=-12.5,BT218&lt;=-10.5),"-12,5 a -10,5",IF(AND(BT218&gt;=-10,BT218&lt;=-8),"-10 a -8",IF(AND(BT218&gt;=-7.5,BT218&lt;=-5.5),"-7,5 a -5,5",IF(AND(BT218&gt;=-5,BT218&lt;=-3),"-5 a -3",IF(AND(BT218&gt;=-2.5,BT218&lt;=-0.5),"-2,5 a -0,5",IF(BT218=0,"0",IF(AND(BT218&gt;=0.5,BT218&lt;=2.5),"0,5 a 2,5",IF(AND(BT218&gt;=3,BT218&lt;=5),"3 a 5",IF(AND(BT218&gt;=5.5,BT218&lt;=7.5),"5,5 a 7,5",IF(AND(BT218&gt;=8,BT218&lt;=10),"8 a 10",IF(AND(BT218&gt;=10.5,BT218&lt;=12.5),"10,5 a 12,5",IF(AND(BT218&gt;=13,BT218&lt;=15),"13 a 15",IF(AND(BT218&gt;=15.5,BT218&lt;=17.5),"15,5 a 17,5",IF(AND(BT218&gt;=18,BT218&lt;=20),"18 a 20","Fuera de rango"))))))))))))))))))</f>
        <v>0</v>
      </c>
      <c r="BV218" s="11" t="str">
        <f aca="false">IF(BT218="","",IF(BT218=0,"NORMA",IF(AND(BT218&gt;=-20,BT218&lt;=-18),2,IF(AND(BT218&gt;=-17.5,BT218&lt;=-15.5),2,IF(AND(BT218&gt;=-15,BT218&lt;=-13),3,IF(AND(BT218&gt;=-12.5,BT218&lt;=-10.5),4,IF(AND(BT218&gt;=-10,BT218&lt;=-8),5,IF(AND(BT218&gt;=-7.5,BT218&lt;=-5.5),6,IF(AND(BT218&gt;=-5,BT218&lt;=-3),7,IF(AND(BT218&gt;=-2.5,BT218&lt;=-0.5),8,IF(AND(BT218&gt;=0.5,BT218&lt;=2.5),9,IF(AND(BT218&gt;=3,BT218&lt;=5),10,IF(AND(BT218&gt;=5.5,BT218&lt;=7.5),11,IF(AND(BT218&gt;=8,BT218&lt;=10),12,IF(AND(BT218&gt;=10.5,BT218&lt;=12.5),13,IF(AND(BT218&gt;=13,BT218&lt;=15),14,IF(AND(BT218&gt;=15.5,BT218&lt;=17.5),15,IF(AND(BT218&gt;=18,BT218&lt;=20),16,"Fuera de rango"))))))))))))))))))</f>
        <v>NORMA</v>
      </c>
      <c r="BW218" s="9" t="n">
        <v>-5.5</v>
      </c>
      <c r="BX218" s="10" t="n">
        <f aca="false">18.5- (0.3*H218)</f>
        <v>10.7</v>
      </c>
      <c r="BY218" s="10" t="n">
        <f aca="false">(BW218)-(BX218)</f>
        <v>-16.2</v>
      </c>
      <c r="BZ218" s="10" t="str">
        <f aca="false">IF(BY218="","",IF(BY218&lt;-27.5,"De -30 a -28",IF(BY218&lt;-25,"De -27,5 a -25,5",IF(BY218&lt;-22.5,"De -25 a -23",IF(BY218&lt;-20,"De -22,5 a -20,5",IF(BY218&lt;-17.5,"De -20 a -18",IF(BY218&lt;-15,"De -17,5 a -15,5",IF(BY218&lt;-12.5,"De -15 a -13",IF(BY218&lt;-10,"De -12,5 a -10,5",IF(BY218&lt;-7.5,"De -10 a -8",IF(BY218&lt;-5,"De -7,5 a -5,5",IF(BY218&lt;-2.5,"De -5 a -3",IF(BY218&lt;0,"De -2,5 a -0,5",IF(BY218&lt;2.5,"De 0 a 2",IF(BY218&lt;5,"De 2,5 a 4,5",IF(BY218&lt;7.5,"De 5 a 7",IF(BY218&lt;10,"De 7,5 a 9,5",IF(BY218&lt;12.5,"De 10 a 12",IF(BY218&lt;15,"De 12,5 a 14,5",IF(BY218&lt;17.5,"De 15 a 17",IF(BY218&lt;20,"De 17,5 a 19,5",IF(BY218&lt;22.5,"De 20 a 22",IF(BY218&lt;25,"De 22,5 a 24,5",IF(BY218&lt;27.5,"De 25 a 27","De 27,5 a 30"))))))))))))))))))))))))</f>
        <v>De -17,5 a -15,5</v>
      </c>
      <c r="CA218" s="12" t="n">
        <f aca="false">IF(BY218="","",IF(BY218&lt;=-28,1,IF(BY218&lt;=-25.5,2,IF(BY218&lt;=-23,3,IF(BY218&lt;=-20.5,4,IF(BY218&lt;=-18,5,IF(BY218&lt;=-15.5,6,IF(BY218&lt;=-13,7,IF(BY218&lt;=-10.5,8,IF(BY218&lt;=-8,9,IF(BY218&lt;=-5.5,10,IF(BY218&lt;=-3,11,IF(BY218&lt;=-0.5,12,IF(BY218&lt;=2,13,IF(BY218&lt;=4.5,14,IF(BY218&lt;=7,15,IF(BY218&lt;=9.5,16,IF(BY218&lt;=12,17,IF(BY218&lt;=14.5,18,IF(BY218&lt;=17,19,IF(BY218&lt;=19.5,20,IF(BY218&lt;=22,21,IF(BY218&lt;=24.5,22,IF(BY218&lt;=27,23,IF(BY218&lt;=30,24,"Fuera de rango")))))))))))))))))))))))))</f>
        <v>6</v>
      </c>
      <c r="CB218" s="9" t="n">
        <v>-6</v>
      </c>
      <c r="CC218" s="10" t="n">
        <f aca="false">18.5- (0.3*H218)</f>
        <v>10.7</v>
      </c>
      <c r="CD218" s="10" t="n">
        <f aca="false">(CB218)-(CC218)</f>
        <v>-16.7</v>
      </c>
      <c r="CE218" s="10" t="str">
        <f aca="false">IF(CD218="","",IF(CD218&lt;-27.5,"De -30 a -28",IF(CD218&lt;-25,"De -27,5 a -25,5",IF(CD218&lt;-22.5,"De -25 a -23",IF(CD218&lt;-20,"De -22,5 a -20,5",IF(CD218&lt;-17.5,"De -20 a -18",IF(CD218&lt;-15,"De -17,5 a -15,5",IF(CD218&lt;-12.5,"De -15 a -13",IF(CD218&lt;-10,"De -12,5 a -10,5",IF(CD218&lt;-7.5,"De -10 a -8",IF(CD218&lt;-5,"De -7,5 a -5,5",IF(CD218&lt;-2.5,"De -5 a -3",IF(CD218&lt;0,"De -2,5 a -0,5",IF(CD218&lt;=2,"De 0 a 2",IF(CD218&lt;=4.5,"De 2,5 a 4,5",IF(CD218&lt;=7,"De 5 a 7",IF(CD218&lt;=9.5,"De 7,5 a 9,5",IF(CD218&lt;=12,"De 10 a 12",IF(CD218&lt;=14.5,"De 12,5 a 14,5",IF(CD218&lt;=17,"De 15 a 17",IF(CD218&lt;=19.5,"De 17,5 a 19,5",IF(CD218&lt;=22,"De 20 a 22",IF(CD218&lt;=24.5,"De 22,5 a 24,5",IF(CD218&lt;=27,"De 25 a 27","De 27,5 a 30"))))))))))))))))))))))))</f>
        <v>De -17,5 a -15,5</v>
      </c>
      <c r="CF218" s="12" t="n">
        <f aca="false">IF(CD218="","",IF(CD218&lt;-27.5,1,IF(CD218&lt;-25,2,IF(CD218&lt;-22.5,3,IF(CD218&lt;-20,4,IF(CD218&lt;-17.5,5,IF(CD218&lt;-15,6,IF(CD218&lt;-12.5,7,IF(CD218&lt;-10,8,IF(CD218&lt;-7.5,9,IF(CD218&lt;-5,10,IF(CD218&lt;-2.5,11,IF(CD218&lt;0,12,IF(CD218&lt;2.5,13,IF(CD218&lt;5,14,IF(CD218&lt;7.5,15,IF(CD218&lt;10,16,IF(CD218&lt;12.5,17,IF(CD218&lt;15,18,IF(CD218&lt;17.5,19,IF(CD218&lt;20,20,IF(CD218&lt;22.5,21,IF(CD218&lt;25,22,IF(CD218&lt;27.5,23,24))))))))))))))))))))))))</f>
        <v>6</v>
      </c>
      <c r="CG218" s="9" t="n">
        <v>-4</v>
      </c>
      <c r="CH218" s="10" t="str">
        <f aca="false">IF(CG218="","",IF(AND(CG218&gt;=-10,CG218&lt;=-9.5),"-10 a -9,5",IF(AND(CG218&gt;-9.5,CG218&lt;=-8.5),"-9 a -8,5",IF(AND(CG218&gt;-8.5,CG218&lt;=-7.5),"-8 a -7,5",IF(AND(CG218&gt;-7.5,CG218&lt;=-6.5),"-7 a -6,5",IF(AND(CG218&gt;-6.5,CG218&lt;=-5.5),"-6 a -5,5",IF(AND(CG218&gt;-5.5,CG218&lt;=-4.5),"-5 a -4,5",IF(AND(CG218&gt;-4.5,CG218&lt;=-3.5),"-4 a -3,5",IF(AND(CG218&gt;-3.5,CG218&lt;=-2.5),"-3 a -2,5",IF(CG218=-2.25,"-2,25",IF(AND(CG218&gt;-2.5,CG218&lt;=-1.5),"-2 a -1,5",IF(AND(CG218&gt;-1.5,CG218&lt;=-0.5),"-1 a -0,5",IF(AND(CG218&gt;-0.5,CG218&lt;=0.5),"0 a 0,5",IF(AND(CG218&gt;0.5,CG218&lt;=1.5),"1 a 1,5",IF(AND(CG218&gt;1.5,CG218&lt;=2.5),"2 a 2,5",IF(AND(CG218&gt;2.5,CG218&lt;=3.5),"3 a 3,5",IF(AND(CG218&gt;3.5,CG218&lt;=4.5),"4 a 4,5",IF(AND(CG218&gt;4.5,CG218&lt;=5.5),"5 a 5,5",IF(AND(CG218&gt;5.5,CG218&lt;=6.5),"6 a 6,5",IF(AND(CG218&gt;6.5,CG218&lt;=7.5),"7 a 7,5",IF(AND(CG218&gt;7.5,CG218&lt;=8.5),"8 a 8,5",IF(AND(CG218&gt;8.5,CG218&lt;=9.5),"9 a 9,5",IF(CG218&gt;=10,"10","Fuera de rango")))))))))))))))))))))))</f>
        <v>-4 a -3,5</v>
      </c>
      <c r="CI218" s="11" t="n">
        <f aca="false">IF(CG218="","",IF(CG218=-2.25,"NORMA",IF(CG218&lt;=-9.5,1,IF(CG218&lt;=-8.5,2,IF(CG218&lt;=-7.5,3,IF(CG218&lt;=-6.5,4,IF(CG218&lt;=-5.5,5,IF(CG218&lt;=-4.5,6,IF(CG218&lt;=-3.5,7,IF(CG218&lt;=-2.5,8,IF(CG218&lt;=-1.5,9,IF(CG218&lt;=-0.5,10,IF(CG218&lt;=0.5,11,IF(CG218&lt;=1.5,12,IF(CG218&lt;=2.5,13,IF(CG218&lt;=3.5,14,IF(CG218&lt;=4.5,15,IF(CG218&lt;=5.5,16,IF(CG218&lt;=6.5,17,IF(CG218&lt;=7.5,18,IF(CG218&lt;=8.5,19,IF(CG218&lt;=9.5,20,IF(CG218=10,21,"Fuera de rango")))))))))))))))))))))))</f>
        <v>7</v>
      </c>
      <c r="CJ218" s="9" t="n">
        <v>3.75</v>
      </c>
      <c r="CK218" s="10" t="str">
        <f aca="false">IF(CJ218="","",IF(AND(CJ218&gt;=-6,CJ218&lt;=-5.5),"-6 a -5,5",IF(AND(CJ218&gt;-5.5,CJ218&lt;=-4.5),"-5 a -4,5",IF(AND(CJ218&gt;-4.5,CJ218&lt;=-3.5),"-4 a -3,5",IF(AND(CJ218&gt;-3.5,CJ218&lt;=-2.5),"-3 a -2,5",IF(AND(CJ218&gt;-2.5,CJ218&lt;=-1.5),"-2 a -1,5",IF(AND(CJ218&gt;-1.5,CJ218&lt;=-0.5),"-1 a -0,5",IF(AND(CJ218&gt;-0.5,CJ218&lt;=0.5),"0 a 0,5",IF(AND(CJ218&gt;0.5,CJ218&lt;=1.5),"1 a 1,5",IF(AND(CJ218&gt;1.5,CJ218&lt;2.5),"2",IF(AND(CJ218&gt;=2.5,CJ218&lt;=3),"2,5 a 3",IF(AND(CJ218&gt;3,CJ218&lt;=4),"3,5 a 4",IF(AND(CJ218&gt;4,CJ218&lt;=5),"4,5 a 5",IF(AND(CJ218&gt;5,CJ218&lt;=6),"5,5 a 6",IF(AND(CJ218&gt;6,CJ218&lt;=7),"6,5 a 7",IF(AND(CJ218&gt;7,CJ218&lt;=8),"7,5 a 8",IF(AND(CJ218&gt;8,CJ218&lt;=9.5),"8,5 a 9,5",IF(CJ218=10,"10","Fuera de rango"))))))))))))))))))</f>
        <v>3,5 a 4</v>
      </c>
      <c r="CL218" s="11" t="n">
        <f aca="false">IF(CK218="","",IF(OR(CK218="-6 a -5,5",CK218="-6 - -5,5"),1,IF(OR(CK218="-5 a -4,5",CK218="-5 - -4,5"),2,IF(OR(CK218="-4 a -3,5",CK218="-4 - -3,5"),3,IF(OR(CK218="-3 a -2,5",CK218="-3 - -2,5"),4,IF(OR(CK218="-2 a -1,5",CK218="-2 - -1,5"),5,IF(OR(CK218="-1 a -0,5",CK218="-1 - -0,5"),6,IF(OR(CK218="0 a 0,5",CK218="0 - 0,5"),7,IF(OR(CK218="1 a 1,5",CK218="1 - 1,5"),8,IF(CK218="2","NORMA",IF(OR(CK218="2,5 a 3",CK218="2,5 - 3"),9,IF(OR(CK218="3,5 a 4",CK218="3,5 - 4"),10,IF(OR(CK218="4,5 a 5",CK218="4,5 - 5"),11,IF(OR(CK218="5,5 a 6",CK218="5,5 - 6"),12,IF(OR(CK218="6,5 a 7",CK218="6,5 - 7"),13,IF(OR(CK218="7,5 a 8",CK218="7,5 - 8"),14,IF(OR(CK218="8,5 a 9",CK218="8,5 - 9,5",CK218="9 a 9,5"),15,IF(CK218="10",15,IF(OR(CK218="0,5 a 1",CK218="0,5 - 1"),7,"Fuera de rango")))))))))))))))))))</f>
        <v>10</v>
      </c>
      <c r="CM218" s="10" t="n">
        <v>0</v>
      </c>
      <c r="CN218" s="10" t="str">
        <f aca="false">IF(CM218=0,"0", " ")</f>
        <v>0</v>
      </c>
      <c r="CO218" s="10" t="str">
        <f aca="false">IF(CM218&gt;0,"EME"," ")</f>
        <v> </v>
      </c>
      <c r="CP218" s="10" t="n">
        <v>0</v>
      </c>
      <c r="CQ218" s="10" t="str">
        <f aca="false">IF(CP218&gt;0,"0", " ")</f>
        <v> </v>
      </c>
      <c r="CR218" s="10" t="str">
        <f aca="false">IF(CP218&gt;0,"EME"," ")</f>
        <v> </v>
      </c>
      <c r="CS218" s="9" t="n">
        <v>0</v>
      </c>
      <c r="CT218" s="10" t="str">
        <f aca="false">IF(CS218&gt;0,"1", " ")</f>
        <v> </v>
      </c>
      <c r="CU218" s="10" t="str">
        <f aca="false">IF(CS218&gt;0,"HIP"," ")</f>
        <v> </v>
      </c>
      <c r="CV218" s="9" t="n">
        <v>0</v>
      </c>
      <c r="CW218" s="10" t="str">
        <f aca="false">IF(CV218&gt;0,"1", " ")</f>
        <v> </v>
      </c>
      <c r="CX218" s="10" t="str">
        <f aca="false">IF(CV218&gt;0,"HIP"," ")</f>
        <v> </v>
      </c>
      <c r="CY218" s="9" t="n">
        <v>-3.5</v>
      </c>
      <c r="CZ218" s="11" t="str">
        <f aca="false">IF(CY218&lt;0,"2"," ")</f>
        <v>2</v>
      </c>
      <c r="DA218" s="11" t="str">
        <f aca="false">IF(CY218&lt;0,"MIO"," ")</f>
        <v>MIO</v>
      </c>
      <c r="DB218" s="9" t="n">
        <v>-3.25</v>
      </c>
      <c r="DC218" s="11" t="str">
        <f aca="false">IF(DB218&lt;0,"2"," ")</f>
        <v>2</v>
      </c>
      <c r="DD218" s="11" t="str">
        <f aca="false">IF(DB218&lt;0,"MIO"," ")</f>
        <v>MIO</v>
      </c>
      <c r="DE218" s="9" t="n">
        <v>-0.5</v>
      </c>
      <c r="DF218" s="11" t="str">
        <f aca="false">IF(DE218&lt;0,"3"," ")</f>
        <v>3</v>
      </c>
      <c r="DG218" s="11" t="str">
        <f aca="false">IF(DE218&lt;0,"AST"," ")</f>
        <v>AST</v>
      </c>
      <c r="DH218" s="9" t="n">
        <v>-0.75</v>
      </c>
      <c r="DI218" s="11" t="str">
        <f aca="false">IF(DH218&lt;0,"3"," ")</f>
        <v>3</v>
      </c>
      <c r="DJ218" s="11" t="str">
        <f aca="false">IF(DH218&lt;0,"AST"," ")</f>
        <v>AST</v>
      </c>
      <c r="DK218" s="9" t="n">
        <v>0</v>
      </c>
      <c r="DL218" s="10" t="str">
        <f aca="false">IF(DK218&gt;0,"4"," ")</f>
        <v> </v>
      </c>
      <c r="DM218" s="10" t="str">
        <f aca="false">IF(DK218&gt;0,"PRE"," ")</f>
        <v> </v>
      </c>
      <c r="DN218" s="9" t="n">
        <v>0</v>
      </c>
      <c r="DO218" s="10" t="str">
        <f aca="false">IF(DN218&gt;0,"4"," ")</f>
        <v> </v>
      </c>
      <c r="DP218" s="10" t="str">
        <f aca="false">IF(DN218&gt;0,"PRE"," ")</f>
        <v> </v>
      </c>
      <c r="DQ218" s="12" t="n">
        <v>2</v>
      </c>
      <c r="DR218" s="12" t="n">
        <v>2</v>
      </c>
      <c r="DS218" s="12" t="str">
        <f aca="false">CONCATENATE(CO218,CU218,DA218,DG218,DM218)</f>
        <v>  MIOAST </v>
      </c>
      <c r="DT218" s="10" t="str">
        <f aca="false" t="array" ref="DT218">_xlfn.IFS(DS218="EME    ","0", DS218=" HIP   ","1", DS218="  MIO  ","2", DS218="   AST ","3", DS218="    PRE","4", DS218="EME   PRE","5", DS218=" HIP  PRE","6", DS218=" HIP AST ","7", DS218="  MIO PRE","8", DS218="  MIOAST ","9", DS218="   ASTPRE","10",DS218=" HIP ASTPRE","11", DS218="  MIOASTPRE","12", DS218="     ","0")</f>
        <v>9</v>
      </c>
      <c r="DU218" s="1" t="s">
        <v>154</v>
      </c>
      <c r="DV218" s="1" t="str">
        <f aca="false" t="array" ref="DV218">_xlfn.IFS(DU218="SI","2", DU218="NO","1")</f>
        <v>1</v>
      </c>
      <c r="DW218" s="10" t="n">
        <v>0</v>
      </c>
      <c r="DX218" s="11" t="str">
        <f aca="false">IF(DW218=0,"1","2")</f>
        <v>1</v>
      </c>
      <c r="DY218" s="11" t="str">
        <f aca="false" t="array" ref="DY218">_xlfn.IFS(DW218=0,"0", DW218=0.25, "1", DW218=0.5,"2", DW218=0.75,"3", DW218=1,"4",DW218=1.25,"5", DW218=1.5,"6", DW218=1.75,"7", DW218=2,"8")</f>
        <v>0</v>
      </c>
      <c r="DZ218" s="10" t="n">
        <v>0</v>
      </c>
      <c r="EA218" s="11" t="str">
        <f aca="false">IF(DZ218=0,"1","2")</f>
        <v>1</v>
      </c>
      <c r="EB218" s="11" t="str">
        <f aca="false" t="array" ref="EB218">_xlfn.IFS(DZ218=0,"0", DZ218=0.25, "1", DZ218=0.5,"2", DZ218=0.75,"3", DZ218=1,"4",DZ218=1.25,"5", DZ218=1.5,"6", DZ218=1.75,"7", DZ218=2,"8")</f>
        <v>0</v>
      </c>
      <c r="EC218" s="10" t="n">
        <v>-0.5</v>
      </c>
      <c r="ED218" s="10" t="str">
        <f aca="false">IF(EC218=0,"1","2")</f>
        <v>2</v>
      </c>
      <c r="EE218" s="11" t="str">
        <f aca="false" t="array" ref="EE218">_xlfn.IFS(EC218=0,"0", EC218=-0.25, "1", EC218=-0.5,"2", EC218=-0.75,"3", EC218=-1,"4",EC218=-1.25,"5", EC218=-1.5,"6", EC218=-1.75,"7", EC218=-2,"8", EC218=-2.25,"9",EC218=-2.5,"10", EC218=-2.75,"11", EC218=-3,"12", EC218=-3.25,"13", EC218=-3.5,"14", EC218=-3.75,"15",EC218=-4,"16")</f>
        <v>2</v>
      </c>
      <c r="EF218" s="10" t="n">
        <v>-0.25</v>
      </c>
      <c r="EG218" s="10" t="str">
        <f aca="false">IF(EF218=0,"1","2")</f>
        <v>2</v>
      </c>
      <c r="EH218" s="11" t="str">
        <f aca="false" t="array" ref="EH218">_xlfn.IFS(EF218=0,"0", EF218=-0.25, "1", EF218=-0.5,"2", EF218=-0.75,"3", EF218=-1,"4",EF218=-1.25,"5", EF218=-1.5,"6", EF218=-1.75,"7", EF218=-2,"8", EF218=-2.25,"9",EF218=-2.5,"10", EF218=-2.75,"11", EF218=-3,"12", EF218=-3.25,"13", EF218=-3.5,"14", EF218=-3.75,"15",EF218=-4,"16")</f>
        <v>1</v>
      </c>
      <c r="EI218" s="10" t="n">
        <v>-0.5</v>
      </c>
      <c r="EJ218" s="11" t="str">
        <f aca="false">IF(EI218=0,"1","2")</f>
        <v>2</v>
      </c>
      <c r="EK218" s="11" t="str">
        <f aca="false" t="array" ref="EK218">_xlfn.IFS(EI218=0,"0", EI218=-0.25, "1", EI218=-0.5,"2", EI218=-0.75,"3", EI218=-1,"4",EI218=-1.25,"5", EI218=-1.5,"6", EI218=-1.75,"7", EI218=-2,"8", EI218=-2.25,"9", EI218=-2.25,"9",EI218=-2.5,"10", EI218=-2.75,"11", EI218=-3,"12", EI218=-3.25,"13", EI218=-3.5,"14", EI218=-3.75,"15",EI218=-4,"16", EI218=0.25, "17", EI218=0.5, "18")</f>
        <v>2</v>
      </c>
      <c r="EL218" s="10" t="n">
        <v>-0.25</v>
      </c>
      <c r="EM218" s="11" t="str">
        <f aca="false">IF(EL218=0,"1","2")</f>
        <v>2</v>
      </c>
      <c r="EN218" s="11" t="str">
        <f aca="false" t="array" ref="EN218">_xlfn.IFS(EL218=0.25,"17",EL218=0.5,"18", EL218=0,"0", EL218=-0.25, "1", EL218=-0.5,"2", EL218=-0.75,"3", EL218=-1,"4",EL218=-1.25,"5", EL218=-1.5,"6", EL218=-1.75,"7", EL218=-2,"8",EL218= -2.25,"9",EL218=-2.5,"10",EL218= -2.75,"11",EL218= -3,"12",EL218= -3.25,"13",EL218= -3.5,"14",EL218= -3.75,"15",EL218=-4,"16")</f>
        <v>1</v>
      </c>
      <c r="EO218" s="10" t="n">
        <v>0</v>
      </c>
      <c r="EP218" s="11" t="str">
        <f aca="false">IF(EO218=0,"1","2")</f>
        <v>1</v>
      </c>
      <c r="EQ218" s="11" t="str">
        <f aca="false" t="array" ref="EQ218">_xlfn.IFS(EO218=0,"0", EO218=0.25, "1", EO218=0.5,"2", EO218=0.75,"3", EO218=1,"4",EO218=1.25,"5", EO218=1.5,"6", EO218=1.75,"7", EO218=2,"8", EO218=2.25,"9", EO218=2.25,"9",EO218=2.5,"10", EO218=2.75,"11", EO218=3,"12", EO218=3.25,"13", EO218=3.5,"14", EO218=3.75,"15",EO218=4,"16", EO218=-0.25, "17", bq=-0.5, "18")</f>
        <v>0</v>
      </c>
      <c r="ER218" s="10" t="n">
        <v>0</v>
      </c>
      <c r="ES218" s="11" t="str">
        <f aca="false">IF(ER218=0,"1","2")</f>
        <v>1</v>
      </c>
      <c r="ET218" s="11" t="str">
        <f aca="false" t="array" ref="ET218">_xlfn.IFS(ER218=0,"0", ER218=0.25, "1", ER218=0.5,"2", ER218=0.75,"3", ER218=1,"4",ER218=1.25,"5", ER218=1.5,"6", ER218=1.75,"7", ER218=2,"8", ER218=2.25,"9", ER218=2.25,"9",ER218=2.5,"10", ER218=2.75,"11", ER218=3,"12", ER218=3.25,"13", ER218=3.5,"14", ER218=3.75,"15",ER218=4,"16", ER218=-0.25, "17", bq=-0.5, "18")</f>
        <v>0</v>
      </c>
      <c r="EU218" s="13" t="n">
        <v>19</v>
      </c>
      <c r="EV218" s="14" t="str">
        <f aca="false">VLOOKUP(EU218,LEYENDA!$G$2:$H$8,2,TRUE())</f>
        <v>19-24</v>
      </c>
      <c r="EW218" s="14" t="str">
        <f aca="false" t="array" ref="EW218">_xlfn.IFS(EV218="0-5","1", EV218="6-12","2", EV218="13-18","3", EV218="19-24","4", EV218="25-36","5", EV218="37-48","6", EV218="49-60","7")</f>
        <v>4</v>
      </c>
    </row>
    <row r="219" customFormat="false" ht="13.5" hidden="false" customHeight="false" outlineLevel="0" collapsed="false">
      <c r="A219" s="41" t="n">
        <v>64</v>
      </c>
      <c r="B219" s="32" t="n">
        <v>1</v>
      </c>
      <c r="C219" s="33" t="n">
        <v>35608</v>
      </c>
      <c r="D219" s="6"/>
      <c r="E219" s="5" t="str">
        <f aca="false">VLOOKUP(A219,'286'!$A$3:$J$600,10,FALSE())</f>
        <v>CID NUÑO, VERÓNICA</v>
      </c>
      <c r="F219" s="4" t="str">
        <f aca="false">VLOOKUP(A219,'286'!$A$3:$I$1768,3,FALSE())</f>
        <v>CIDNUVE</v>
      </c>
      <c r="G219" s="6" t="n">
        <f aca="false">VLOOKUP(A219,'286'!$A$3:$I$1768,4,FALSE())</f>
        <v>31231</v>
      </c>
      <c r="H219" s="7" t="n">
        <f aca="false">YEAR(C219)-YEAR(G219)</f>
        <v>12</v>
      </c>
      <c r="I219" s="1" t="str">
        <f aca="false">VLOOKUP(H219,LEYENDA!$C$2:$D$6,2,TRUE())</f>
        <v>0-12</v>
      </c>
      <c r="J219" s="5" t="str">
        <f aca="false">VLOOKUP(A219,'286'!$A$3:$I$1768,7,FALSE())</f>
        <v>M</v>
      </c>
      <c r="K219" s="8" t="str">
        <f aca="false">VLOOKUP(A219,'286'!$A$3:$I$1768,2,FALSE())</f>
        <v>OD</v>
      </c>
      <c r="L219" s="4" t="str">
        <f aca="false">VLOOKUP(A219,'286'!$A$3:$I$1768,8,FALSE())</f>
        <v>D</v>
      </c>
      <c r="M219" s="4" t="str">
        <f aca="false">VLOOKUP(A219,'286'!$A$3:$I$1768,9,FALSE())</f>
        <v>I</v>
      </c>
      <c r="N219" s="8" t="str">
        <f aca="false">IF(R219=O219, "MISMA","CONTRARIA")</f>
        <v>CONTRARIA</v>
      </c>
      <c r="O219" s="8" t="str">
        <f aca="false" t="array" ref="O219">_xlfn.IFS(L219="D","1", L219="I","2")</f>
        <v>1</v>
      </c>
      <c r="P219" s="8" t="str">
        <f aca="false" t="array" ref="P219">_xlfn.IFS(K219="OD","1", K219="OI","2")</f>
        <v>1</v>
      </c>
      <c r="Q219" s="1" t="str">
        <f aca="false" t="array" ref="Q219">_xlfn.IFS(J219="M","1", J219="H","2")</f>
        <v>1</v>
      </c>
      <c r="R219" s="8" t="str">
        <f aca="false" t="array" ref="R219">_xlfn.IFS(M219="D","1", M219="I","2")</f>
        <v>2</v>
      </c>
      <c r="S219" s="1" t="str">
        <f aca="false" t="array" ref="S219">_xlfn.IFS(N219="CONTRARIA", "1",N219= "MISMA","2")</f>
        <v>1</v>
      </c>
      <c r="T219" s="1" t="str">
        <f aca="false" t="array" ref="T219">_xlfn.IFS(I219="0-12","1", I219="13-24","2", I219="25-40","3", I219="41-60","4", I219="61-100","5")</f>
        <v>1</v>
      </c>
      <c r="U219" s="9" t="n">
        <v>2</v>
      </c>
      <c r="V219" s="1" t="str">
        <f aca="false">IF(U219="","",IF(AND(U219&gt;=-9,U219&lt;=-6.5),"-9 a -6,5",IF(AND(U219&gt;=-6,U219&lt;=-3.5),"-6 a -3,5",IF(AND(U219&gt;=-3,U219&lt;=-1),"-3 a -1",IF(U219=-0.5,"-0,5",IF(AND(U219&gt;=0,U219&lt;=2.5),"0 a 2,5",IF(AND(U219&gt;=3,U219&lt;=5.5),"3 a 5,5",IF(AND(U219&gt;=6,U219&lt;=8.5),"6 a 8,5",IF(AND(U219&gt;=9,U219&lt;=20),"9 a 20","Fuera de rango")))))))))</f>
        <v>0 a 2,5</v>
      </c>
      <c r="W219" s="11" t="n">
        <f aca="false">IF(V219="","",IF(V219="-9 a -6,5",2,IF(V219="-6 a -3,5",3,IF(V219="-3 a -1",4,IF(V219="-0,5","NORMA",IF(V219="0 a 2,5",5,IF(V219="3 a 5,5",6,IF(V219="6 a 8,5",7,IF(V219="9 a 20",8,"Fuera de rango")))))))))</f>
        <v>5</v>
      </c>
      <c r="X219" s="9" t="n">
        <v>16</v>
      </c>
      <c r="Y219" s="10" t="str">
        <f aca="false">IF(X219="","",IF(AND(X219&gt;=0,X219&lt;=4),"0 a 4",IF(AND(X219&gt;=4.5,X219&lt;=8.5),"4,5 a 8,5",IF(X219=9,"9",IF(AND(X219&gt;=9.5,X219&lt;=13),"9,5 a 13",IF(AND(X219&gt;=13.5,X219&lt;=20),"13,5 a 20",IF(AND(X219&gt;=20.5,X219&lt;=35),"20,5 a 35","Fuera de rango")))))))</f>
        <v>13,5 a 20</v>
      </c>
      <c r="Z219" s="11" t="n">
        <f aca="false">IF(Y219="","",IF(Y219="0 a 4",1,IF(Y219="4,5 a 8,5",2,IF(Y219="9","NORMA",IF(Y219="9,5 a 13",3,IF(Y219="13,5 a 20",4,IF(Y219="20,5 a 35",5,"Fuera de rango")))))))</f>
        <v>4</v>
      </c>
      <c r="AA219" s="9" t="n">
        <v>27</v>
      </c>
      <c r="AB219" s="10" t="str">
        <f aca="false">IF(AA219="","",IF(AND(AA219&gt;=0,AA219&lt;=9),"0 a 9",IF(AND(AA219&gt;=9.5,AA219&lt;=18.5),"9,5 a 18,5",IF(AA219=19,"19",IF(AND(AA219&gt;=19.5,AA219&lt;=28),"19,5 a 28",IF(AND(AA219&gt;=28.5,AA219&lt;=40),"28,5 a 40","Fuera de rango"))))))</f>
        <v>19,5 a 28</v>
      </c>
      <c r="AC219" s="11" t="n">
        <f aca="false" t="array" ref="AC219">_xlfn.IFS(AB219="","",AB219="0 a 9",1,AB219="9,5 a 18,5",2,AB219="19","NORMA",AB219="19,5 a 28",3,AB219="28,5 a 40",4,TRUE(),"Fuera de rango")</f>
        <v>3</v>
      </c>
      <c r="AD219" s="9" t="n">
        <v>18</v>
      </c>
      <c r="AE219" s="10" t="str">
        <f aca="false">IF(AD219="","",IF(AND(AD219&gt;=-10,AD219&lt;=0),"De -10 a 0",IF(AND(AD219&gt;=0.5,AD219&lt;=9.5),"0,5 a 9,5",IF(AD219=10,"10",IF(AND(AD219&gt;=10.5,AD219&lt;=20),"10,5 a 20",IF(AND(AD219&gt;=20.5,AD219&lt;=40),"20,5 a 40","Fuera de rango"))))))</f>
        <v>10,5 a 20</v>
      </c>
      <c r="AF219" s="12" t="n">
        <f aca="false">IF(AD219="","",IF(AND(AD219&gt;=-10,AD219&lt;=0),1,IF(AND(AD219&gt;=0.5,AD219&lt;=9.5),2,IF(AD219=10,"NORMA",IF(AND(AD219&gt;=10.5,AD219&lt;=20),3,IF(AND(AD219&gt;=20.5,AD219&lt;=40),4,""))))))</f>
        <v>3</v>
      </c>
      <c r="AG219" s="9" t="n">
        <v>8</v>
      </c>
      <c r="AH219" s="10" t="str">
        <f aca="false">IF(AG219="","",IF(AND(AG219&gt;=0,AG219&lt;=4),"0 a 4",IF(AND(AG219&gt;=4.5,AG219&lt;=8.5),"4,5 a 8,5",IF(AG219=9,"9",IF(AND(AG219&gt;=9.5,AG219&lt;=13),"9,5 a 13",IF(AND(AG219&gt;=13.5,AG219&lt;=25),"13,5 a 25","Fuera de rango"))))))</f>
        <v>4,5 a 8,5</v>
      </c>
      <c r="AI219" s="11" t="n">
        <f aca="false">IF(AH219="","",IF(AH219="0 a 4",1,IF(AH219="4,5 a 8,5",2,IF(AH219="9","NORMA",IF(AH219="9,5 a 13",3,IF(AH219="13,5 a 25",4,""))))))</f>
        <v>2</v>
      </c>
      <c r="AJ219" s="9" t="n">
        <v>4</v>
      </c>
      <c r="AK219" s="10" t="str">
        <f aca="false">IF(AJ219="","",IF(AND(AJ219&gt;=-15,AJ219&lt;=-10.5),"-15 a -10,5",IF(AND(AJ219&gt;=-10,AJ219&lt;=-4),"-10 a -4",IF(AND(AJ219&gt;=-4.5,AJ219&lt;=0),"-4,5 a 0",IF(AND(AJ219&gt;=0.5,AJ219&lt;=4.5),"0,5 a 4,5",IF(AJ219=5,"5",IF(AND(AJ219&gt;=5.5,AJ219&lt;=10),"5,5 a 10",IF(AND(AJ219&gt;=10.5,AJ219&lt;=20),"10,5 a 20","Fuera de rango"))))))))</f>
        <v>0,5 a 4,5</v>
      </c>
      <c r="AL219" s="11" t="n">
        <f aca="false">IF(AK219="","",IF(AK219="-15 a -10,5",1,IF(AK219="-10 a -4",2,IF(AK219="-4,5 a 0",3,IF(AK219="0,5 a 4,5",4,IF(AK219="5","NORMA",IF(AK219="5,5 a 10",5,IF(AK219="10,5 a 20",6,"Error"))))))))</f>
        <v>4</v>
      </c>
      <c r="AM219" s="9" t="n">
        <v>0</v>
      </c>
      <c r="AN219" s="10" t="str">
        <f aca="false">IF(AM219="","",IF(AND(AM219&gt;=-7.5,AM219&lt;=-5.5),"-7,5 a -5,5",IF(AND(AM219&gt;=-5,AM219&lt;=-3),"-5 a -3",IF(AND(AM219&gt;=-2.5,AM219&lt;=-0.5),"-2,5 a -0,5",IF(AM219=0,"0,00",IF(AND(AM219&gt;=0.5,AM219&lt;=2.5),"0,5 a 2,5",IF(AND(AM219&gt;=3,AM219&lt;=5),"3 a 5",IF(AND(AM219&gt;=5.5,AM219&lt;=7.5),"5,5 a 7,5",IF(AND(AM219&gt;=8,AM219&lt;=10),"8 a 10","Fuera de rango")))))))))</f>
        <v>0,00</v>
      </c>
      <c r="AO219" s="11" t="str">
        <f aca="false">IF(AN219="","",IF(AN219="-7,5 a -5,5",1,IF(AN219="-5 a -3",2,IF(AN219="-2,5 a -0,5",3,IF(AN219="0,00","NORMA",IF(AN219="0,5 a 2,5",4,IF(AN219="3 a 5",5,IF(AN219="5,5 a 7,5",6,IF(AN219="8 a 10",7,"Error")))))))))</f>
        <v>NORMA</v>
      </c>
      <c r="AP219" s="9" t="n">
        <v>-6</v>
      </c>
      <c r="AQ219" s="10" t="str">
        <f aca="false">IF(AP219="","",IF(AND(AP219&gt;=-20,AP219&lt;=-9.5),"-20 a -9,5",IF(AND(AP219&gt;=-9,AP219&lt;=-6.5),"-9 a -6,5",IF(AP219=-6,"-6",IF(AND(AP219&gt;=-5.5,AP219&lt;=-3),"-5,5 a -3",IF(AND(AP219&gt;=-2.5,AP219&lt;=0),"-2,5 a 0",IF(AND(AP219&gt;=0.5,AP219&lt;=3),"0,5 a 3",IF(AND(AP219&gt;=3.5,AP219&lt;=6),"3,5 a 6",IF(AND(AP219&gt;=6.5,AP219&lt;=9),"6,5 a 9",IF(AND(AP219&gt;=9.5,AP219&lt;=20),"9,5 a 20","Fuera de rango"))))))))))</f>
        <v>-6</v>
      </c>
      <c r="AR219" s="11" t="str">
        <f aca="false">IF(AQ219="","",IF(AQ219="-20 a -9,5",1,IF(AQ219="-9 a -6,5",2,IF(AQ219="-6","NORMA",IF(AQ219="-5,5 a -3",3,IF(AQ219="-2,5 a 0",4,IF(AQ219="0,5 a 3",5,IF(AQ219="3,5 a 6",6,IF(AQ219="6,5 a 9",7,IF(AQ219="9,5 a 20",8,""))))))))))</f>
        <v>NORMA</v>
      </c>
      <c r="AS219" s="9" t="n">
        <v>3.5</v>
      </c>
      <c r="AT219" s="10" t="str">
        <f aca="false">IF(AS219="","",IF(AND(AS219&gt;=-16,AS219&lt;=-14),"-16 a -14",IF(AND(AS219&gt;=-13.5,AS219&lt;=-11.5),"-13,5 a -11,5",IF(AND(AS219&gt;=-11,AS219&lt;=-9),"-11 a -9",IF(AND(AS219&gt;=-8.5,AS219&lt;=-6.5),"-8,5 a -6,5",IF(AND(AS219&gt;=-6,AS219&lt;=-4),"-6 a -4",IF(AND(AS219&gt;=-3.5,AS219&lt;=-1.5),"-3,5 a -1,5",IF(AND(AS219&gt;=-1,AS219&lt;=1),"-1 a 1",IF(AND(AS219&gt;=1.5,AS219&lt;=3.5),"1,5 a 3,5",IF(AND(AS219&gt;=4,AS219&lt;=6),"4 a 6",IF(AND(AS219&gt;=6.5,AS219&lt;=8.5),"6,5 a 8,5",IF(AND(AS219&gt;=9,AS219&lt;=11),"9 a 11",IF(AND(AS219&gt;=11.5,AS219&lt;=13.5),"11,5 a 13,5",IF(AND(AS219&gt;=14,AS219&lt;=16),"14 a 16",IF(AND(AS219&gt;=16.5,AS219&lt;=18.5),"16,5 a 18,5",IF(AND(AS219&gt;=19,AS219&lt;=21),"19 a 21","Fuera de rango"))))))))))))))))</f>
        <v>1,5 a 3,5</v>
      </c>
      <c r="AU219" s="11" t="n">
        <f aca="false" t="array" ref="AU219">IF(AT219="","",_xlfn.IFS(AT219="-16 a -14",1,AT219="-13,5 a -11,5",2,AT219="-11 a -9",3,AT219="-8,5 a -6,5",4,AT219="-6 a -4",5,AT219="-3,5 a -1,5",6,AT219="-1 a 1",7,AT219="1,5 a 3,5",8,AT219="4 a 6","NORMA",AT219="6,5 a 8,5",9,AT219="9 a 11",10,AT219="11,5 a 13,5",11,AT219="14 a 16",12,AT219="16,5 a 18,5",13,AT219="19 a 21",14,TRUE(),""))</f>
        <v>8</v>
      </c>
      <c r="AV219" s="9" t="n">
        <v>0.5</v>
      </c>
      <c r="AW219" s="10" t="str">
        <f aca="false">IF(AV219="","",IF(AND(AV219&gt;=-1,AV219&lt;=-0.5),"-1 a -0,5",IF(AND(AV219&gt;-0.5,AV219&lt;=0),"De -0,5 a 0",IF(AND(AV219&gt;=0.25,AV219&lt;=0.75),"0,25 a 0,75",IF(AND(AV219&gt;=1,AV219&lt;=1.5),"1 a 1,5",IF(AND(AV219&gt;=1.75,AV219&lt;=2.25),"1,75 a 2,25",IF(AND(AV219&gt;=2.5,AV219&lt;=3),"2,5 a 3",IF(AND(AV219&gt;=3.25,AV219&lt;=3.75),"3,25 a 3,75","Fuera de rango"))))))))</f>
        <v>0,25 a 0,75</v>
      </c>
      <c r="AX219" s="11" t="str">
        <f aca="false">IF(AW219="","",IF(OR(AW219="-1 a -0,5",AW219="-1 a -0.5"),1,IF(OR(AW219="De -0,5 a 0",AW219="-0,5 a 0",AW219="De -0.5 a 0"),2,IF(OR(AW219="0,25 a 0,75",AW219="0.25 a 0.75"),"NORMA",IF(OR(AW219="1 a 1,5",AW219="1 a 1.5"),3,IF(OR(AW219="1,75 a 2,25",AW219="1.75 a 2.25"),4,IF(OR(AW219="2,5 a 3",AW219="2.5 a 3"),5,IF(OR(AW219="3,25 a 3,75",AW219="3.25 a 3.75"),6,""))))))))</f>
        <v>NORMA</v>
      </c>
      <c r="AY219" s="9" t="n">
        <v>-8</v>
      </c>
      <c r="AZ219" s="10" t="str">
        <f aca="false">IF(AY219="","",IF(AND(AY219&gt;=-20,AY219&lt;=-9.5),"-20 a -9,5",IF(AND(AY219&gt;=-9,AY219&lt;=-6.5),"-9 a -6,5",IF(AY219=-6,"-6",IF(AND(AY219&gt;=-5.5,AY219&lt;=-3),"-5,5 a -3",IF(AND(AY219&gt;=-2.5,AY219&lt;=0),"-2,5 a 0",IF(AND(AY219&gt;=0.5,AY219&lt;=3),"0,5 a 3",IF(AND(AY219&gt;=3.5,AY219&lt;=6),"3,5 a 6","Fuera de rango"))))))))</f>
        <v>-9 a -6,5</v>
      </c>
      <c r="BA219" s="11" t="n">
        <f aca="false">IF(AZ219="","",IF(AZ219="-20 a -9,5",1,IF(AZ219="-9 a -6,5",2,IF(AZ219="-6","NORMA",IF(AZ219="-5,5 a -3",3,IF(AZ219="-2,5 a 0",4,IF(AZ219="0,5 a 3",5,IF(AZ219="3,5 a 6",6,""))))))))</f>
        <v>2</v>
      </c>
      <c r="BB219" s="9" t="n">
        <v>11</v>
      </c>
      <c r="BC219" s="10" t="str">
        <f aca="false" t="array" ref="BC219">IF(BB219="","",_xlfn.IFS(AND(BB219&gt;=0,BB219&lt;=2),"0 a 2",AND(BB219&gt;=2.5,BB219&lt;=4.5),"2,5 a 4,5",AND(BB219&gt;=5,BB219&lt;=7),"5 a 7",AND(BB219&gt;=7.5,BB219&lt;=9.5),"7,5 a 9,5",AND(BB219&gt;=10,BB219&lt;=12),"10 a 12",AND(BB219&gt;=12.5,BB219&lt;=14.5),"12,5 a 14,5",BB219=15,"15",AND(BB219&gt;=15.5,BB219&lt;=17.5),"15,5 a 17,5",AND(BB219&gt;=18,BB219&lt;=20),"18 a 20",AND(BB219&gt;=20.5,BB219&lt;=22.5),"20,5 a 22,5",AND(BB219&gt;=23,BB219&lt;=25),"23 a 25",TRUE(),"Fuera de rango"))</f>
        <v>10 a 12</v>
      </c>
      <c r="BD219" s="11" t="n">
        <f aca="false" t="array" ref="BD219">IF(BC219="","",_xlfn.IFS(BC219="0 a 2",1,BC219="2,5 a 4,5",2,BC219="5 a 7",3,BC219="7,5 a 9,5",4,BC219="10 a 12",5,BC219="12,5 a 14,5",6,BC219="15","NORMA",BC219="15,5 a 17,5",7,BC219="18 a 20",8,BC219="20,5 a 22,5",9,BC219="23 a 25",10,TRUE(),"Fuera de rango"))</f>
        <v>5</v>
      </c>
      <c r="BE219" s="9" t="n">
        <v>32</v>
      </c>
      <c r="BF219" s="10" t="str">
        <f aca="false">IF(BE219="","",IF(AND(BE219&gt;=-20,BE219&lt;=-10),"-20 a -10",IF(AND(BE219&gt;=-9.5,BE219&lt;=0.5),"-9,5 a 0,5",IF(AND(BE219&gt;=1,BE219&lt;=11),"1 a 11",IF(AND(BE219&gt;=11.5,BE219&lt;=20.5),"11,5 a 20,5",IF(BE219=21,"21",IF(AND(BE219&gt;=21.5,BE219&lt;=31.5),"21,5 a 31,5",IF(AND(BE219&gt;=32,BE219&lt;=42),"32 a 42","Fuera de rango"))))))))</f>
        <v>32 a 42</v>
      </c>
      <c r="BG219" s="11" t="n">
        <f aca="false">IF(BF219="","",IF(BF219="-20 a -10",1,IF(BF219="-9,5 a 0,5",2,IF(BF219="1 a 11",3,IF(BF219="11,5 a 20,5",4,IF(BF219="21","NORMA",IF(BF219="21,5 a 31,5",5,IF(BF219="32 a 42",6,""))))))))</f>
        <v>6</v>
      </c>
      <c r="BH219" s="9" t="n">
        <v>22</v>
      </c>
      <c r="BI219" s="10" t="str">
        <f aca="false">IF(BH219="","",IF(AND(BH219&gt;=-20,BH219&lt;=-15),"-20 a -15",IF(AND(BH219&gt;=-14.5,BH219&lt;=-9.5),"-14,5 a -9,5",IF(AND(BH219&gt;=-9,BH219&lt;=-4),"-9 a -4",IF(AND(BH219&gt;=-3.5,BH219&lt;=2.5),"-3,5 a 2,5",IF(AND(BH219&gt;=3,BH219&lt;=8),"3 a 8",IF(AND(BH219&gt;=8.5,BH219&lt;=14.5),"8,5 a 14,5",IF(BH219=15,"15",IF(AND(BH219&gt;=15.5,BH219&lt;=20.5),"15,5 a 20,5",IF(AND(BH219&gt;=21,BH219&lt;=26),"21 a 26","Fuera de rango"))))))))))</f>
        <v>21 a 26</v>
      </c>
      <c r="BJ219" s="11" t="n">
        <f aca="false">IF(BI219="","",IF(BI219="-20 a -15",1,IF(BI219="-14,5 a -9,5",2,IF(BI219="-9 a -4",3,IF(BI219="-3,5 a 2,5",4,IF(BI219="3 a 8",5,IF(BI219="8,5 a 14,5",6,IF(BI219="15","NORMA",IF(BI219="15,5 a 20,5",7,IF(BI219="21 a 26",8,IF(BI219="26,5 a 31,5",9,"")))))))))))</f>
        <v>8</v>
      </c>
      <c r="BK219" s="9" t="n">
        <v>0</v>
      </c>
      <c r="BL219" s="10" t="str">
        <f aca="false">IF(BK219="","",IF(AND(BK219&gt;=0,BK219&lt;=2),"0 - 2",IF(AND(BK219&gt;=2.5,BK219&lt;=4.5),"2,5 - 4,5",IF(AND(BK219&gt;=5,BK219&lt;=7),"5 - 7",IF(AND(BK219&gt;=7.5,BK219&lt;=9.5),"7,5 - 9,5",IF(AND(BK219&gt;=10,BK219&lt;=12),"10 - 12",IF(AND(BK219&gt;=12.5,BK219&lt;=13.5),"12,5 - 13,5",IF(BK219=14,"14",IF(AND(BK219&gt;=14.5,BK219&lt;=16.5),"14,5 - 16,5",IF(AND(BK219&gt;=17,BK219&lt;=19),"17 - 19",IF(AND(BK219&gt;=19.5,BK219&lt;=21.5),"19,5 - 21,5",IF(AND(BK219&gt;=22,BK219&lt;=24),"22 - 24",IF(AND(BK219&gt;=24.5,BK219&lt;=26.5),"24,5 - 26,5",IF(AND(BK219&gt;=27,BK219&lt;=29),"27 - 29",IF(AND(BK219&gt;=29.5,BK219&lt;=30),"29,5 - 30","Fuera de rango")))))))))))))))</f>
        <v>0 - 2</v>
      </c>
      <c r="BM219" s="11" t="n">
        <f aca="false">IF(BL219="","",IF(BL219="0 - 2",1,IF(BL219="2,5 - 4,5",2,IF(BL219="5 - 7",3,IF(BL219="7,5 - 9,5",4,IF(BL219="10 - 12",5,IF(BL219="12,5 - 13,5",6,IF(BL219="14","NORMA",IF(BL219="14,5 - 16,5",7,IF(BL219="17 - 19",8,IF(BL219="19,5 - 21,5",9,IF(BL219="22 - 24",10,IF(BL219="24,5 - 26,5",11,IF(BL219="27 - 29",12,IF(BL219="29,5 - 30",13,"")))))))))))))))</f>
        <v>1</v>
      </c>
      <c r="BN219" s="9" t="n">
        <v>22</v>
      </c>
      <c r="BO219" s="11" t="str">
        <f aca="false">IF(BN219="","",IF(AND(BN219&gt;=-20,BN219&lt;=-10),"-20 a -10",IF(AND(BN219&gt;=-9.5,BN219&lt;=0.5),"-9,5 a 0,5",IF(AND(BN219&gt;=1,BN219&lt;=11),"1 a 11",IF(AND(BN219&gt;=11.5,BN219&lt;=21.5),"11,5 a 21,5",IF(BN219=22,"22",IF(AND(BN219&gt;=22.5,BN219&lt;=32.5),"22,5 a 32,5",IF(AND(BN219&gt;=33,BN219&lt;=43),"33 a 43","Fuera de rango"))))))))</f>
        <v>22</v>
      </c>
      <c r="BP219" s="11" t="str">
        <f aca="false">IF(BO219="","",IF(BO219="-20 a -10",1,IF(BO219="-9,5 a 0,5",2,IF(BO219="1 a 11",3,IF(BO219="11,5 a 21,5",4,IF(BO219="22","NORMA",IF(BO219="22,5 a 32,5",5,IF(BO219="33 a 43",6,""))))))))</f>
        <v>NORMA</v>
      </c>
      <c r="BQ219" s="9" t="n">
        <v>10</v>
      </c>
      <c r="BR219" s="10" t="str">
        <f aca="false">IF(BQ219="","",IF(AND(BQ219&gt;=-20,BQ219&lt;=-15),"-20 a -15",IF(AND(BQ219&gt;=-14.5,BQ219&lt;=-9.5),"-14,5 a -9,5",IF(AND(BQ219&gt;=-9,BQ219&lt;=-4),"-9 a -4",IF(AND(BQ219&gt;=-3.5,BQ219&lt;=2.5),"-3,5 a 2,5",IF(AND(BQ219&gt;=3,BQ219&lt;=8),"3 a 8",IF(AND(BQ219&gt;=8.5,BQ219&lt;=13.5),"8,5 a 13,5",IF(AND(BQ219&gt;=14,BQ219&lt;=17.5),"14 a 17,5",IF(BQ219=18,"18",IF(AND(BQ219&gt;=18.5,BQ219&lt;=23.5),"18,5 a 23,5",IF(AND(BQ219&gt;=24,BQ219&lt;=29),"24 a 29",IF(AND(BQ219&gt;=29.5,BQ219&lt;=34.5),"29,5 a 34,5",IF(AND(BQ219&gt;=35,BQ219&lt;=40),"35 a 40","Fuera de rango")))))))))))))</f>
        <v>8,5 a 13,5</v>
      </c>
      <c r="BS219" s="11" t="n">
        <f aca="false">IF(BR219="","",IF(BR219="-20 a -15",1,IF(BR219="-14,5 a -9,5",2,IF(BR219="-9 a -4",3,IF(BR219="-3,5 a 2,5",4,IF(BR219="3 a 8",5,IF(BR219="8,5 a 13,5",6,IF(BR219="14 a 17,5",7,IF(BR219="18","NORMA",IF(BR219="18,5 a 23,5",8,IF(BR219="24 a 29",9,IF(BR219="29,5 a 34,5",10,IF(BR219="35 a 40",11,"")))))))))))))</f>
        <v>6</v>
      </c>
      <c r="BT219" s="9" t="n">
        <v>0</v>
      </c>
      <c r="BU219" s="10" t="str">
        <f aca="false">IF(BT219="","",IF(AND(BT219&gt;=-20,BT219&lt;=-18),"-20 a -18",IF(AND(BT219&gt;=-17.5,BT219&lt;=-15.5),"-17,5 a -15,5",IF(AND(BT219&gt;=-15,BT219&lt;=-13),"-15 a -13",IF(AND(BT219&gt;=-12.5,BT219&lt;=-10.5),"-12,5 a -10,5",IF(AND(BT219&gt;=-10,BT219&lt;=-8),"-10 a -8",IF(AND(BT219&gt;=-7.5,BT219&lt;=-5.5),"-7,5 a -5,5",IF(AND(BT219&gt;=-5,BT219&lt;=-3),"-5 a -3",IF(AND(BT219&gt;=-2.5,BT219&lt;=-0.5),"-2,5 a -0,5",IF(BT219=0,"0",IF(AND(BT219&gt;=0.5,BT219&lt;=2.5),"0,5 a 2,5",IF(AND(BT219&gt;=3,BT219&lt;=5),"3 a 5",IF(AND(BT219&gt;=5.5,BT219&lt;=7.5),"5,5 a 7,5",IF(AND(BT219&gt;=8,BT219&lt;=10),"8 a 10",IF(AND(BT219&gt;=10.5,BT219&lt;=12.5),"10,5 a 12,5",IF(AND(BT219&gt;=13,BT219&lt;=15),"13 a 15",IF(AND(BT219&gt;=15.5,BT219&lt;=17.5),"15,5 a 17,5",IF(AND(BT219&gt;=18,BT219&lt;=20),"18 a 20","Fuera de rango"))))))))))))))))))</f>
        <v>0</v>
      </c>
      <c r="BV219" s="11" t="str">
        <f aca="false">IF(BT219="","",IF(BT219=0,"NORMA",IF(AND(BT219&gt;=-20,BT219&lt;=-18),2,IF(AND(BT219&gt;=-17.5,BT219&lt;=-15.5),2,IF(AND(BT219&gt;=-15,BT219&lt;=-13),3,IF(AND(BT219&gt;=-12.5,BT219&lt;=-10.5),4,IF(AND(BT219&gt;=-10,BT219&lt;=-8),5,IF(AND(BT219&gt;=-7.5,BT219&lt;=-5.5),6,IF(AND(BT219&gt;=-5,BT219&lt;=-3),7,IF(AND(BT219&gt;=-2.5,BT219&lt;=-0.5),8,IF(AND(BT219&gt;=0.5,BT219&lt;=2.5),9,IF(AND(BT219&gt;=3,BT219&lt;=5),10,IF(AND(BT219&gt;=5.5,BT219&lt;=7.5),11,IF(AND(BT219&gt;=8,BT219&lt;=10),12,IF(AND(BT219&gt;=10.5,BT219&lt;=12.5),13,IF(AND(BT219&gt;=13,BT219&lt;=15),14,IF(AND(BT219&gt;=15.5,BT219&lt;=17.5),15,IF(AND(BT219&gt;=18,BT219&lt;=20),16,"Fuera de rango"))))))))))))))))))</f>
        <v>NORMA</v>
      </c>
      <c r="BW219" s="9" t="n">
        <v>-6.25</v>
      </c>
      <c r="BX219" s="10" t="n">
        <f aca="false">18.5- (0.3*H219)</f>
        <v>14.9</v>
      </c>
      <c r="BY219" s="10" t="n">
        <f aca="false">(BW219)-(BX219)</f>
        <v>-21.15</v>
      </c>
      <c r="BZ219" s="10" t="str">
        <f aca="false">IF(BY219="","",IF(BY219&lt;-27.5,"De -30 a -28",IF(BY219&lt;-25,"De -27,5 a -25,5",IF(BY219&lt;-22.5,"De -25 a -23",IF(BY219&lt;-20,"De -22,5 a -20,5",IF(BY219&lt;-17.5,"De -20 a -18",IF(BY219&lt;-15,"De -17,5 a -15,5",IF(BY219&lt;-12.5,"De -15 a -13",IF(BY219&lt;-10,"De -12,5 a -10,5",IF(BY219&lt;-7.5,"De -10 a -8",IF(BY219&lt;-5,"De -7,5 a -5,5",IF(BY219&lt;-2.5,"De -5 a -3",IF(BY219&lt;0,"De -2,5 a -0,5",IF(BY219&lt;2.5,"De 0 a 2",IF(BY219&lt;5,"De 2,5 a 4,5",IF(BY219&lt;7.5,"De 5 a 7",IF(BY219&lt;10,"De 7,5 a 9,5",IF(BY219&lt;12.5,"De 10 a 12",IF(BY219&lt;15,"De 12,5 a 14,5",IF(BY219&lt;17.5,"De 15 a 17",IF(BY219&lt;20,"De 17,5 a 19,5",IF(BY219&lt;22.5,"De 20 a 22",IF(BY219&lt;25,"De 22,5 a 24,5",IF(BY219&lt;27.5,"De 25 a 27","De 27,5 a 30"))))))))))))))))))))))))</f>
        <v>De -22,5 a -20,5</v>
      </c>
      <c r="CA219" s="12" t="n">
        <f aca="false">IF(BY219="","",IF(BY219&lt;=-28,1,IF(BY219&lt;=-25.5,2,IF(BY219&lt;=-23,3,IF(BY219&lt;=-20.5,4,IF(BY219&lt;=-18,5,IF(BY219&lt;=-15.5,6,IF(BY219&lt;=-13,7,IF(BY219&lt;=-10.5,8,IF(BY219&lt;=-8,9,IF(BY219&lt;=-5.5,10,IF(BY219&lt;=-3,11,IF(BY219&lt;=-0.5,12,IF(BY219&lt;=2,13,IF(BY219&lt;=4.5,14,IF(BY219&lt;=7,15,IF(BY219&lt;=9.5,16,IF(BY219&lt;=12,17,IF(BY219&lt;=14.5,18,IF(BY219&lt;=17,19,IF(BY219&lt;=19.5,20,IF(BY219&lt;=22,21,IF(BY219&lt;=24.5,22,IF(BY219&lt;=27,23,IF(BY219&lt;=30,24,"Fuera de rango")))))))))))))))))))))))))</f>
        <v>4</v>
      </c>
      <c r="CB219" s="9" t="n">
        <v>-6.25</v>
      </c>
      <c r="CC219" s="10" t="n">
        <f aca="false">18.5- (0.3*H219)</f>
        <v>14.9</v>
      </c>
      <c r="CD219" s="10" t="n">
        <f aca="false">(CB219)-(CC219)</f>
        <v>-21.15</v>
      </c>
      <c r="CE219" s="10" t="str">
        <f aca="false">IF(CD219="","",IF(CD219&lt;-27.5,"De -30 a -28",IF(CD219&lt;-25,"De -27,5 a -25,5",IF(CD219&lt;-22.5,"De -25 a -23",IF(CD219&lt;-20,"De -22,5 a -20,5",IF(CD219&lt;-17.5,"De -20 a -18",IF(CD219&lt;-15,"De -17,5 a -15,5",IF(CD219&lt;-12.5,"De -15 a -13",IF(CD219&lt;-10,"De -12,5 a -10,5",IF(CD219&lt;-7.5,"De -10 a -8",IF(CD219&lt;-5,"De -7,5 a -5,5",IF(CD219&lt;-2.5,"De -5 a -3",IF(CD219&lt;0,"De -2,5 a -0,5",IF(CD219&lt;=2,"De 0 a 2",IF(CD219&lt;=4.5,"De 2,5 a 4,5",IF(CD219&lt;=7,"De 5 a 7",IF(CD219&lt;=9.5,"De 7,5 a 9,5",IF(CD219&lt;=12,"De 10 a 12",IF(CD219&lt;=14.5,"De 12,5 a 14,5",IF(CD219&lt;=17,"De 15 a 17",IF(CD219&lt;=19.5,"De 17,5 a 19,5",IF(CD219&lt;=22,"De 20 a 22",IF(CD219&lt;=24.5,"De 22,5 a 24,5",IF(CD219&lt;=27,"De 25 a 27","De 27,5 a 30"))))))))))))))))))))))))</f>
        <v>De -22,5 a -20,5</v>
      </c>
      <c r="CF219" s="12" t="n">
        <f aca="false">IF(CD219="","",IF(CD219&lt;-27.5,1,IF(CD219&lt;-25,2,IF(CD219&lt;-22.5,3,IF(CD219&lt;-20,4,IF(CD219&lt;-17.5,5,IF(CD219&lt;-15,6,IF(CD219&lt;-12.5,7,IF(CD219&lt;-10,8,IF(CD219&lt;-7.5,9,IF(CD219&lt;-5,10,IF(CD219&lt;-2.5,11,IF(CD219&lt;0,12,IF(CD219&lt;2.5,13,IF(CD219&lt;5,14,IF(CD219&lt;7.5,15,IF(CD219&lt;10,16,IF(CD219&lt;12.5,17,IF(CD219&lt;15,18,IF(CD219&lt;17.5,19,IF(CD219&lt;20,20,IF(CD219&lt;22.5,21,IF(CD219&lt;25,22,IF(CD219&lt;27.5,23,24))))))))))))))))))))))))</f>
        <v>4</v>
      </c>
      <c r="CG219" s="9" t="n">
        <v>-4.25</v>
      </c>
      <c r="CH219" s="10" t="str">
        <f aca="false">IF(CG219="","",IF(AND(CG219&gt;=-10,CG219&lt;=-9.5),"-10 a -9,5",IF(AND(CG219&gt;-9.5,CG219&lt;=-8.5),"-9 a -8,5",IF(AND(CG219&gt;-8.5,CG219&lt;=-7.5),"-8 a -7,5",IF(AND(CG219&gt;-7.5,CG219&lt;=-6.5),"-7 a -6,5",IF(AND(CG219&gt;-6.5,CG219&lt;=-5.5),"-6 a -5,5",IF(AND(CG219&gt;-5.5,CG219&lt;=-4.5),"-5 a -4,5",IF(AND(CG219&gt;-4.5,CG219&lt;=-3.5),"-4 a -3,5",IF(AND(CG219&gt;-3.5,CG219&lt;=-2.5),"-3 a -2,5",IF(CG219=-2.25,"-2,25",IF(AND(CG219&gt;-2.5,CG219&lt;=-1.5),"-2 a -1,5",IF(AND(CG219&gt;-1.5,CG219&lt;=-0.5),"-1 a -0,5",IF(AND(CG219&gt;-0.5,CG219&lt;=0.5),"0 a 0,5",IF(AND(CG219&gt;0.5,CG219&lt;=1.5),"1 a 1,5",IF(AND(CG219&gt;1.5,CG219&lt;=2.5),"2 a 2,5",IF(AND(CG219&gt;2.5,CG219&lt;=3.5),"3 a 3,5",IF(AND(CG219&gt;3.5,CG219&lt;=4.5),"4 a 4,5",IF(AND(CG219&gt;4.5,CG219&lt;=5.5),"5 a 5,5",IF(AND(CG219&gt;5.5,CG219&lt;=6.5),"6 a 6,5",IF(AND(CG219&gt;6.5,CG219&lt;=7.5),"7 a 7,5",IF(AND(CG219&gt;7.5,CG219&lt;=8.5),"8 a 8,5",IF(AND(CG219&gt;8.5,CG219&lt;=9.5),"9 a 9,5",IF(CG219&gt;=10,"10","Fuera de rango")))))))))))))))))))))))</f>
        <v>-4 a -3,5</v>
      </c>
      <c r="CI219" s="11" t="n">
        <f aca="false">IF(CG219="","",IF(CG219=-2.25,"NORMA",IF(CG219&lt;=-9.5,1,IF(CG219&lt;=-8.5,2,IF(CG219&lt;=-7.5,3,IF(CG219&lt;=-6.5,4,IF(CG219&lt;=-5.5,5,IF(CG219&lt;=-4.5,6,IF(CG219&lt;=-3.5,7,IF(CG219&lt;=-2.5,8,IF(CG219&lt;=-1.5,9,IF(CG219&lt;=-0.5,10,IF(CG219&lt;=0.5,11,IF(CG219&lt;=1.5,12,IF(CG219&lt;=2.5,13,IF(CG219&lt;=3.5,14,IF(CG219&lt;=4.5,15,IF(CG219&lt;=5.5,16,IF(CG219&lt;=6.5,17,IF(CG219&lt;=7.5,18,IF(CG219&lt;=8.5,19,IF(CG219&lt;=9.5,20,IF(CG219=10,21,"Fuera de rango")))))))))))))))))))))))</f>
        <v>7</v>
      </c>
      <c r="CJ219" s="9" t="n">
        <v>2.5</v>
      </c>
      <c r="CK219" s="10" t="str">
        <f aca="false">IF(CJ219="","",IF(AND(CJ219&gt;=-6,CJ219&lt;=-5.5),"-6 a -5,5",IF(AND(CJ219&gt;-5.5,CJ219&lt;=-4.5),"-5 a -4,5",IF(AND(CJ219&gt;-4.5,CJ219&lt;=-3.5),"-4 a -3,5",IF(AND(CJ219&gt;-3.5,CJ219&lt;=-2.5),"-3 a -2,5",IF(AND(CJ219&gt;-2.5,CJ219&lt;=-1.5),"-2 a -1,5",IF(AND(CJ219&gt;-1.5,CJ219&lt;=-0.5),"-1 a -0,5",IF(AND(CJ219&gt;-0.5,CJ219&lt;=0.5),"0 a 0,5",IF(AND(CJ219&gt;0.5,CJ219&lt;=1.5),"1 a 1,5",IF(AND(CJ219&gt;1.5,CJ219&lt;2.5),"2",IF(AND(CJ219&gt;=2.5,CJ219&lt;=3),"2,5 a 3",IF(AND(CJ219&gt;3,CJ219&lt;=4),"3,5 a 4",IF(AND(CJ219&gt;4,CJ219&lt;=5),"4,5 a 5",IF(AND(CJ219&gt;5,CJ219&lt;=6),"5,5 a 6",IF(AND(CJ219&gt;6,CJ219&lt;=7),"6,5 a 7",IF(AND(CJ219&gt;7,CJ219&lt;=8),"7,5 a 8",IF(AND(CJ219&gt;8,CJ219&lt;=9.5),"8,5 a 9,5",IF(CJ219=10,"10","Fuera de rango"))))))))))))))))))</f>
        <v>2,5 a 3</v>
      </c>
      <c r="CL219" s="11" t="n">
        <f aca="false">IF(CK219="","",IF(OR(CK219="-6 a -5,5",CK219="-6 - -5,5"),1,IF(OR(CK219="-5 a -4,5",CK219="-5 - -4,5"),2,IF(OR(CK219="-4 a -3,5",CK219="-4 - -3,5"),3,IF(OR(CK219="-3 a -2,5",CK219="-3 - -2,5"),4,IF(OR(CK219="-2 a -1,5",CK219="-2 - -1,5"),5,IF(OR(CK219="-1 a -0,5",CK219="-1 - -0,5"),6,IF(OR(CK219="0 a 0,5",CK219="0 - 0,5"),7,IF(OR(CK219="1 a 1,5",CK219="1 - 1,5"),8,IF(CK219="2","NORMA",IF(OR(CK219="2,5 a 3",CK219="2,5 - 3"),9,IF(OR(CK219="3,5 a 4",CK219="3,5 - 4"),10,IF(OR(CK219="4,5 a 5",CK219="4,5 - 5"),11,IF(OR(CK219="5,5 a 6",CK219="5,5 - 6"),12,IF(OR(CK219="6,5 a 7",CK219="6,5 - 7"),13,IF(OR(CK219="7,5 a 8",CK219="7,5 - 8"),14,IF(OR(CK219="8,5 a 9",CK219="8,5 - 9,5",CK219="9 a 9,5"),15,IF(CK219="10",15,IF(OR(CK219="0,5 a 1",CK219="0,5 - 1"),7,"Fuera de rango")))))))))))))))))))</f>
        <v>9</v>
      </c>
      <c r="CM219" s="10" t="n">
        <v>0</v>
      </c>
      <c r="CN219" s="10" t="str">
        <f aca="false">IF(CM219=0,"0", " ")</f>
        <v>0</v>
      </c>
      <c r="CO219" s="10" t="str">
        <f aca="false">IF(CM219&gt;0,"EME"," ")</f>
        <v> </v>
      </c>
      <c r="CP219" s="10" t="n">
        <v>0</v>
      </c>
      <c r="CQ219" s="10" t="str">
        <f aca="false">IF(CP219&gt;0,"0", " ")</f>
        <v> </v>
      </c>
      <c r="CR219" s="10" t="str">
        <f aca="false">IF(CP219&gt;0,"EME"," ")</f>
        <v> </v>
      </c>
      <c r="CS219" s="9" t="n">
        <v>0</v>
      </c>
      <c r="CT219" s="10" t="str">
        <f aca="false">IF(CS219&gt;0,"1", " ")</f>
        <v> </v>
      </c>
      <c r="CU219" s="10" t="str">
        <f aca="false">IF(CS219&gt;0,"HIP"," ")</f>
        <v> </v>
      </c>
      <c r="CV219" s="9" t="n">
        <v>0</v>
      </c>
      <c r="CW219" s="10" t="str">
        <f aca="false">IF(CV219&gt;0,"1", " ")</f>
        <v> </v>
      </c>
      <c r="CX219" s="10" t="str">
        <f aca="false">IF(CV219&gt;0,"HIP"," ")</f>
        <v> </v>
      </c>
      <c r="CY219" s="9" t="n">
        <v>0</v>
      </c>
      <c r="CZ219" s="11" t="str">
        <f aca="false">IF(CY219&lt;0,"2"," ")</f>
        <v> </v>
      </c>
      <c r="DA219" s="11" t="str">
        <f aca="false">IF(CY219&lt;0,"MIO"," ")</f>
        <v> </v>
      </c>
      <c r="DB219" s="9" t="n">
        <v>0</v>
      </c>
      <c r="DC219" s="11" t="str">
        <f aca="false">IF(DB219&lt;0,"2"," ")</f>
        <v> </v>
      </c>
      <c r="DD219" s="11" t="str">
        <f aca="false">IF(DB219&lt;0,"MIO"," ")</f>
        <v> </v>
      </c>
      <c r="DE219" s="9" t="n">
        <v>0</v>
      </c>
      <c r="DF219" s="11" t="str">
        <f aca="false">IF(DE219&lt;0,"3"," ")</f>
        <v> </v>
      </c>
      <c r="DG219" s="11" t="str">
        <f aca="false">IF(DE219&lt;0,"AST"," ")</f>
        <v> </v>
      </c>
      <c r="DH219" s="9" t="n">
        <v>0</v>
      </c>
      <c r="DI219" s="11" t="str">
        <f aca="false">IF(DH219&lt;0,"3"," ")</f>
        <v> </v>
      </c>
      <c r="DJ219" s="11" t="str">
        <f aca="false">IF(DH219&lt;0,"AST"," ")</f>
        <v> </v>
      </c>
      <c r="DK219" s="9" t="n">
        <v>0</v>
      </c>
      <c r="DL219" s="10" t="str">
        <f aca="false">IF(DK219&gt;0,"4"," ")</f>
        <v> </v>
      </c>
      <c r="DM219" s="10" t="str">
        <f aca="false">IF(DK219&gt;0,"PRE"," ")</f>
        <v> </v>
      </c>
      <c r="DN219" s="9" t="n">
        <v>0</v>
      </c>
      <c r="DO219" s="10" t="str">
        <f aca="false">IF(DN219&gt;0,"4"," ")</f>
        <v> </v>
      </c>
      <c r="DP219" s="10" t="str">
        <f aca="false">IF(DN219&gt;0,"PRE"," ")</f>
        <v> </v>
      </c>
      <c r="DQ219" s="12" t="n">
        <v>0</v>
      </c>
      <c r="DR219" s="12" t="n">
        <v>0</v>
      </c>
      <c r="DS219" s="12" t="str">
        <f aca="false">CONCATENATE(CO219,CU219,DA219,DG219,DM219)</f>
        <v>     </v>
      </c>
      <c r="DT219" s="10" t="str">
        <f aca="false" t="array" ref="DT219">_xlfn.IFS(DS219="EME    ","0", DS219=" HIP   ","1", DS219="  MIO  ","2", DS219="   AST ","3", DS219="    PRE","4", DS219="EME   PRE","5", DS219=" HIP  PRE","6", DS219=" HIP AST ","7", DS219="  MIO PRE","8", DS219="  MIOAST ","9", DS219="   ASTPRE","10",DS219=" HIP ASTPRE","11", DS219="  MIOASTPRE","12", DS219="     ","0")</f>
        <v>0</v>
      </c>
      <c r="DU219" s="1" t="s">
        <v>153</v>
      </c>
      <c r="DV219" s="1" t="str">
        <f aca="false" t="array" ref="DV219">_xlfn.IFS(DU219="SI","2", DU219="NO","1")</f>
        <v>2</v>
      </c>
      <c r="DW219" s="10" t="n">
        <v>0</v>
      </c>
      <c r="DX219" s="11" t="str">
        <f aca="false">IF(DW219=0,"1","2")</f>
        <v>1</v>
      </c>
      <c r="DY219" s="11" t="str">
        <f aca="false" t="array" ref="DY219">_xlfn.IFS(DW219=0,"0", DW219=0.25, "1", DW219=0.5,"2", DW219=0.75,"3", DW219=1,"4",DW219=1.25,"5", DW219=1.5,"6", DW219=1.75,"7", DW219=2,"8")</f>
        <v>0</v>
      </c>
      <c r="DZ219" s="10" t="n">
        <v>0</v>
      </c>
      <c r="EA219" s="11" t="str">
        <f aca="false">IF(DZ219=0,"1","2")</f>
        <v>1</v>
      </c>
      <c r="EB219" s="11" t="str">
        <f aca="false" t="array" ref="EB219">_xlfn.IFS(DZ219=0,"0", DZ219=0.25, "1", DZ219=0.5,"2", DZ219=0.75,"3", DZ219=1,"4",DZ219=1.25,"5", DZ219=1.5,"6", DZ219=1.75,"7", DZ219=2,"8")</f>
        <v>0</v>
      </c>
      <c r="EC219" s="10" t="n">
        <v>0</v>
      </c>
      <c r="ED219" s="10" t="str">
        <f aca="false">IF(EC219=0,"1","2")</f>
        <v>1</v>
      </c>
      <c r="EE219" s="11" t="str">
        <f aca="false" t="array" ref="EE219">_xlfn.IFS(EC219=0,"0", EC219=-0.25, "1", EC219=-0.5,"2", EC219=-0.75,"3", EC219=-1,"4",EC219=-1.25,"5", EC219=-1.5,"6", EC219=-1.75,"7", EC219=-2,"8", EC219=-2.25,"9",EC219=-2.5,"10", EC219=-2.75,"11", EC219=-3,"12", EC219=-3.25,"13", EC219=-3.5,"14", EC219=-3.75,"15",EC219=-4,"16")</f>
        <v>0</v>
      </c>
      <c r="EF219" s="10" t="n">
        <v>0</v>
      </c>
      <c r="EG219" s="10" t="str">
        <f aca="false">IF(EF219=0,"1","2")</f>
        <v>1</v>
      </c>
      <c r="EH219" s="11" t="str">
        <f aca="false" t="array" ref="EH219">_xlfn.IFS(EF219=0,"0", EF219=-0.25, "1", EF219=-0.5,"2", EF219=-0.75,"3", EF219=-1,"4",EF219=-1.25,"5", EF219=-1.5,"6", EF219=-1.75,"7", EF219=-2,"8", EF219=-2.25,"9",EF219=-2.5,"10", EF219=-2.75,"11", EF219=-3,"12", EF219=-3.25,"13", EF219=-3.5,"14", EF219=-3.75,"15",EF219=-4,"16")</f>
        <v>0</v>
      </c>
      <c r="EI219" s="10" t="n">
        <v>0</v>
      </c>
      <c r="EJ219" s="11" t="str">
        <f aca="false">IF(EI219=0,"1","2")</f>
        <v>1</v>
      </c>
      <c r="EK219" s="11" t="str">
        <f aca="false" t="array" ref="EK219">_xlfn.IFS(EI219=0,"0", EI219=-0.25, "1", EI219=-0.5,"2", EI219=-0.75,"3", EI219=-1,"4",EI219=-1.25,"5", EI219=-1.5,"6", EI219=-1.75,"7", EI219=-2,"8", EI219=-2.25,"9", EI219=-2.25,"9",EI219=-2.5,"10", EI219=-2.75,"11", EI219=-3,"12", EI219=-3.25,"13", EI219=-3.5,"14", EI219=-3.75,"15",EI219=-4,"16", EI219=0.25, "17", EI219=0.5, "18")</f>
        <v>0</v>
      </c>
      <c r="EL219" s="10" t="n">
        <v>0</v>
      </c>
      <c r="EM219" s="11" t="str">
        <f aca="false">IF(EL219=0,"1","2")</f>
        <v>1</v>
      </c>
      <c r="EN219" s="11" t="str">
        <f aca="false" t="array" ref="EN219">_xlfn.IFS(EL219=0.25,"17",EL219=0.5,"18", EL219=0,"0", EL219=-0.25, "1", EL219=-0.5,"2", EL219=-0.75,"3", EL219=-1,"4",EL219=-1.25,"5", EL219=-1.5,"6", EL219=-1.75,"7", EL219=-2,"8",EL219= -2.25,"9",EL219=-2.5,"10",EL219= -2.75,"11",EL219= -3,"12",EL219= -3.25,"13",EL219= -3.5,"14",EL219= -3.75,"15",EL219=-4,"16")</f>
        <v>0</v>
      </c>
      <c r="EO219" s="10" t="n">
        <v>0</v>
      </c>
      <c r="EP219" s="11" t="str">
        <f aca="false">IF(EO219=0,"1","2")</f>
        <v>1</v>
      </c>
      <c r="EQ219" s="11" t="str">
        <f aca="false" t="array" ref="EQ219">_xlfn.IFS(EO219=0,"0", EO219=0.25, "1", EO219=0.5,"2", EO219=0.75,"3", EO219=1,"4",EO219=1.25,"5", EO219=1.5,"6", EO219=1.75,"7", EO219=2,"8", EO219=2.25,"9", EO219=2.25,"9",EO219=2.5,"10", EO219=2.75,"11", EO219=3,"12", EO219=3.25,"13", EO219=3.5,"14", EO219=3.75,"15",EO219=4,"16", EO219=-0.25, "17", bq=-0.5, "18")</f>
        <v>0</v>
      </c>
      <c r="ER219" s="10" t="n">
        <v>0</v>
      </c>
      <c r="ES219" s="11" t="str">
        <f aca="false">IF(ER219=0,"1","2")</f>
        <v>1</v>
      </c>
      <c r="ET219" s="11" t="str">
        <f aca="false" t="array" ref="ET219">_xlfn.IFS(ER219=0,"0", ER219=0.25, "1", ER219=0.5,"2", ER219=0.75,"3", ER219=1,"4",ER219=1.25,"5", ER219=1.5,"6", ER219=1.75,"7", ER219=2,"8", ER219=2.25,"9", ER219=2.25,"9",ER219=2.5,"10", ER219=2.75,"11", ER219=3,"12", ER219=3.25,"13", ER219=3.5,"14", ER219=3.75,"15",ER219=4,"16", ER219=-0.25, "17", bq=-0.5, "18")</f>
        <v>0</v>
      </c>
      <c r="EU219" s="13" t="n">
        <v>24</v>
      </c>
      <c r="EV219" s="14" t="str">
        <f aca="false">VLOOKUP(EU219,LEYENDA!$G$2:$H$8,2,TRUE())</f>
        <v>19-24</v>
      </c>
      <c r="EW219" s="14" t="str">
        <f aca="false" t="array" ref="EW219">_xlfn.IFS(EV219="0-5","1", EV219="6-12","2", EV219="13-18","3", EV219="19-24","4", EV219="25-36","5", EV219="37-48","6", EV219="49-60","7")</f>
        <v>4</v>
      </c>
    </row>
    <row r="220" customFormat="false" ht="13.5" hidden="false" customHeight="false" outlineLevel="0" collapsed="false">
      <c r="A220" s="41" t="n">
        <v>64</v>
      </c>
      <c r="B220" s="35" t="n">
        <v>2</v>
      </c>
      <c r="C220" s="33" t="n">
        <v>37739</v>
      </c>
      <c r="D220" s="6"/>
      <c r="E220" s="5" t="str">
        <f aca="false">VLOOKUP(A220,'286'!$A$3:$J$600,10,FALSE())</f>
        <v>CID NUÑO, VERÓNICA</v>
      </c>
      <c r="F220" s="4" t="str">
        <f aca="false">VLOOKUP(A220,'286'!$A$3:$I$1768,3,FALSE())</f>
        <v>CIDNUVE</v>
      </c>
      <c r="G220" s="6" t="n">
        <f aca="false">VLOOKUP(A220,'286'!$A$3:$I$1768,4,FALSE())</f>
        <v>31231</v>
      </c>
      <c r="H220" s="7" t="n">
        <f aca="false">YEAR(C220)-YEAR(G220)</f>
        <v>18</v>
      </c>
      <c r="I220" s="1" t="str">
        <f aca="false">VLOOKUP(H220,LEYENDA!$C$2:$D$6,2,TRUE())</f>
        <v>13-24</v>
      </c>
      <c r="J220" s="5" t="str">
        <f aca="false">VLOOKUP(A220,'286'!$A$3:$I$1768,7,FALSE())</f>
        <v>M</v>
      </c>
      <c r="K220" s="8" t="str">
        <f aca="false">VLOOKUP(A220,'286'!$A$3:$I$1768,2,FALSE())</f>
        <v>OD</v>
      </c>
      <c r="L220" s="4" t="str">
        <f aca="false">VLOOKUP(A220,'286'!$A$3:$I$1768,8,FALSE())</f>
        <v>D</v>
      </c>
      <c r="M220" s="4" t="str">
        <f aca="false">VLOOKUP(A220,'286'!$A$3:$I$1768,9,FALSE())</f>
        <v>I</v>
      </c>
      <c r="N220" s="8" t="str">
        <f aca="false">IF(R220=O220, "MISMA","CONTRARIA")</f>
        <v>CONTRARIA</v>
      </c>
      <c r="O220" s="8" t="str">
        <f aca="false" t="array" ref="O220">_xlfn.IFS(L220="D","1", L220="I","2")</f>
        <v>1</v>
      </c>
      <c r="P220" s="8" t="str">
        <f aca="false" t="array" ref="P220">_xlfn.IFS(K220="OD","1", K220="OI","2")</f>
        <v>1</v>
      </c>
      <c r="Q220" s="1" t="str">
        <f aca="false" t="array" ref="Q220">_xlfn.IFS(J220="M","1", J220="H","2")</f>
        <v>1</v>
      </c>
      <c r="R220" s="8" t="str">
        <f aca="false" t="array" ref="R220">_xlfn.IFS(M220="D","1", M220="I","2")</f>
        <v>2</v>
      </c>
      <c r="S220" s="1" t="str">
        <f aca="false" t="array" ref="S220">_xlfn.IFS(N220="CONTRARIA", "1",N220= "MISMA","2")</f>
        <v>1</v>
      </c>
      <c r="T220" s="1" t="str">
        <f aca="false" t="array" ref="T220">_xlfn.IFS(I220="0-12","1", I220="13-24","2", I220="25-40","3", I220="41-60","4", I220="61-100","5")</f>
        <v>2</v>
      </c>
      <c r="U220" s="9" t="n">
        <v>-0.5</v>
      </c>
      <c r="V220" s="1" t="str">
        <f aca="false">IF(U220="","",IF(AND(U220&gt;=-9,U220&lt;=-6.5),"-9 a -6,5",IF(AND(U220&gt;=-6,U220&lt;=-3.5),"-6 a -3,5",IF(AND(U220&gt;=-3,U220&lt;=-1),"-3 a -1",IF(U220=-0.5,"-0,5",IF(AND(U220&gt;=0,U220&lt;=2.5),"0 a 2,5",IF(AND(U220&gt;=3,U220&lt;=5.5),"3 a 5,5",IF(AND(U220&gt;=6,U220&lt;=8.5),"6 a 8,5",IF(AND(U220&gt;=9,U220&lt;=20),"9 a 20","Fuera de rango")))))))))</f>
        <v>-0,5</v>
      </c>
      <c r="W220" s="11" t="str">
        <f aca="false">IF(V220="","",IF(V220="-9 a -6,5",2,IF(V220="-6 a -3,5",3,IF(V220="-3 a -1",4,IF(V220="-0,5","NORMA",IF(V220="0 a 2,5",5,IF(V220="3 a 5,5",6,IF(V220="6 a 8,5",7,IF(V220="9 a 20",8,"Fuera de rango")))))))))</f>
        <v>NORMA</v>
      </c>
      <c r="X220" s="9" t="n">
        <v>15</v>
      </c>
      <c r="Y220" s="10" t="str">
        <f aca="false">IF(X220="","",IF(AND(X220&gt;=0,X220&lt;=4),"0 a 4",IF(AND(X220&gt;=4.5,X220&lt;=8.5),"4,5 a 8,5",IF(X220=9,"9",IF(AND(X220&gt;=9.5,X220&lt;=13),"9,5 a 13",IF(AND(X220&gt;=13.5,X220&lt;=20),"13,5 a 20",IF(AND(X220&gt;=20.5,X220&lt;=35),"20,5 a 35","Fuera de rango")))))))</f>
        <v>13,5 a 20</v>
      </c>
      <c r="Z220" s="11" t="n">
        <f aca="false">IF(Y220="","",IF(Y220="0 a 4",1,IF(Y220="4,5 a 8,5",2,IF(Y220="9","NORMA",IF(Y220="9,5 a 13",3,IF(Y220="13,5 a 20",4,IF(Y220="20,5 a 35",5,"Fuera de rango")))))))</f>
        <v>4</v>
      </c>
      <c r="AA220" s="9" t="n">
        <v>24</v>
      </c>
      <c r="AB220" s="10" t="str">
        <f aca="false">IF(AA220="","",IF(AND(AA220&gt;=0,AA220&lt;=9),"0 a 9",IF(AND(AA220&gt;=9.5,AA220&lt;=18.5),"9,5 a 18,5",IF(AA220=19,"19",IF(AND(AA220&gt;=19.5,AA220&lt;=28),"19,5 a 28",IF(AND(AA220&gt;=28.5,AA220&lt;=40),"28,5 a 40","Fuera de rango"))))))</f>
        <v>19,5 a 28</v>
      </c>
      <c r="AC220" s="11" t="n">
        <f aca="false" t="array" ref="AC220">_xlfn.IFS(AB220="","",AB220="0 a 9",1,AB220="9,5 a 18,5",2,AB220="19","NORMA",AB220="19,5 a 28",3,AB220="28,5 a 40",4,TRUE(),"Fuera de rango")</f>
        <v>3</v>
      </c>
      <c r="AD220" s="9" t="n">
        <v>13</v>
      </c>
      <c r="AE220" s="10" t="str">
        <f aca="false">IF(AD220="","",IF(AND(AD220&gt;=-10,AD220&lt;=0),"De -10 a 0",IF(AND(AD220&gt;=0.5,AD220&lt;=9.5),"0,5 a 9,5",IF(AD220=10,"10",IF(AND(AD220&gt;=10.5,AD220&lt;=20),"10,5 a 20",IF(AND(AD220&gt;=20.5,AD220&lt;=40),"20,5 a 40","Fuera de rango"))))))</f>
        <v>10,5 a 20</v>
      </c>
      <c r="AF220" s="12" t="n">
        <f aca="false">IF(AD220="","",IF(AND(AD220&gt;=-10,AD220&lt;=0),1,IF(AND(AD220&gt;=0.5,AD220&lt;=9.5),2,IF(AD220=10,"NORMA",IF(AND(AD220&gt;=10.5,AD220&lt;=20),3,IF(AND(AD220&gt;=20.5,AD220&lt;=40),4,""))))))</f>
        <v>3</v>
      </c>
      <c r="AG220" s="9" t="n">
        <v>8</v>
      </c>
      <c r="AH220" s="10" t="str">
        <f aca="false">IF(AG220="","",IF(AND(AG220&gt;=0,AG220&lt;=4),"0 a 4",IF(AND(AG220&gt;=4.5,AG220&lt;=8.5),"4,5 a 8,5",IF(AG220=9,"9",IF(AND(AG220&gt;=9.5,AG220&lt;=13),"9,5 a 13",IF(AND(AG220&gt;=13.5,AG220&lt;=25),"13,5 a 25","Fuera de rango"))))))</f>
        <v>4,5 a 8,5</v>
      </c>
      <c r="AI220" s="11" t="n">
        <f aca="false">IF(AH220="","",IF(AH220="0 a 4",1,IF(AH220="4,5 a 8,5",2,IF(AH220="9","NORMA",IF(AH220="9,5 a 13",3,IF(AH220="13,5 a 25",4,""))))))</f>
        <v>2</v>
      </c>
      <c r="AJ220" s="9" t="n">
        <v>4</v>
      </c>
      <c r="AK220" s="10" t="str">
        <f aca="false">IF(AJ220="","",IF(AND(AJ220&gt;=-15,AJ220&lt;=-10.5),"-15 a -10,5",IF(AND(AJ220&gt;=-10,AJ220&lt;=-4),"-10 a -4",IF(AND(AJ220&gt;=-4.5,AJ220&lt;=0),"-4,5 a 0",IF(AND(AJ220&gt;=0.5,AJ220&lt;=4.5),"0,5 a 4,5",IF(AJ220=5,"5",IF(AND(AJ220&gt;=5.5,AJ220&lt;=10),"5,5 a 10",IF(AND(AJ220&gt;=10.5,AJ220&lt;=20),"10,5 a 20","Fuera de rango"))))))))</f>
        <v>0,5 a 4,5</v>
      </c>
      <c r="AL220" s="11" t="n">
        <f aca="false">IF(AK220="","",IF(AK220="-15 a -10,5",1,IF(AK220="-10 a -4",2,IF(AK220="-4,5 a 0",3,IF(AK220="0,5 a 4,5",4,IF(AK220="5","NORMA",IF(AK220="5,5 a 10",5,IF(AK220="10,5 a 20",6,"Error"))))))))</f>
        <v>4</v>
      </c>
      <c r="AM220" s="9" t="n">
        <v>0</v>
      </c>
      <c r="AN220" s="10" t="str">
        <f aca="false">IF(AM220="","",IF(AND(AM220&gt;=-7.5,AM220&lt;=-5.5),"-7,5 a -5,5",IF(AND(AM220&gt;=-5,AM220&lt;=-3),"-5 a -3",IF(AND(AM220&gt;=-2.5,AM220&lt;=-0.5),"-2,5 a -0,5",IF(AM220=0,"0,00",IF(AND(AM220&gt;=0.5,AM220&lt;=2.5),"0,5 a 2,5",IF(AND(AM220&gt;=3,AM220&lt;=5),"3 a 5",IF(AND(AM220&gt;=5.5,AM220&lt;=7.5),"5,5 a 7,5",IF(AND(AM220&gt;=8,AM220&lt;=10),"8 a 10","Fuera de rango")))))))))</f>
        <v>0,00</v>
      </c>
      <c r="AO220" s="11" t="str">
        <f aca="false">IF(AN220="","",IF(AN220="-7,5 a -5,5",1,IF(AN220="-5 a -3",2,IF(AN220="-2,5 a -0,5",3,IF(AN220="0,00","NORMA",IF(AN220="0,5 a 2,5",4,IF(AN220="3 a 5",5,IF(AN220="5,5 a 7,5",6,IF(AN220="8 a 10",7,"Error")))))))))</f>
        <v>NORMA</v>
      </c>
      <c r="AP220" s="9" t="n">
        <v>-7</v>
      </c>
      <c r="AQ220" s="10" t="str">
        <f aca="false">IF(AP220="","",IF(AND(AP220&gt;=-20,AP220&lt;=-9.5),"-20 a -9,5",IF(AND(AP220&gt;=-9,AP220&lt;=-6.5),"-9 a -6,5",IF(AP220=-6,"-6",IF(AND(AP220&gt;=-5.5,AP220&lt;=-3),"-5,5 a -3",IF(AND(AP220&gt;=-2.5,AP220&lt;=0),"-2,5 a 0",IF(AND(AP220&gt;=0.5,AP220&lt;=3),"0,5 a 3",IF(AND(AP220&gt;=3.5,AP220&lt;=6),"3,5 a 6",IF(AND(AP220&gt;=6.5,AP220&lt;=9),"6,5 a 9",IF(AND(AP220&gt;=9.5,AP220&lt;=20),"9,5 a 20","Fuera de rango"))))))))))</f>
        <v>-9 a -6,5</v>
      </c>
      <c r="AR220" s="11" t="n">
        <f aca="false">IF(AQ220="","",IF(AQ220="-20 a -9,5",1,IF(AQ220="-9 a -6,5",2,IF(AQ220="-6","NORMA",IF(AQ220="-5,5 a -3",3,IF(AQ220="-2,5 a 0",4,IF(AQ220="0,5 a 3",5,IF(AQ220="3,5 a 6",6,IF(AQ220="6,5 a 9",7,IF(AQ220="9,5 a 20",8,""))))))))))</f>
        <v>2</v>
      </c>
      <c r="AS220" s="9" t="n">
        <v>10</v>
      </c>
      <c r="AT220" s="10" t="str">
        <f aca="false">IF(AS220="","",IF(AND(AS220&gt;=-16,AS220&lt;=-14),"-16 a -14",IF(AND(AS220&gt;=-13.5,AS220&lt;=-11.5),"-13,5 a -11,5",IF(AND(AS220&gt;=-11,AS220&lt;=-9),"-11 a -9",IF(AND(AS220&gt;=-8.5,AS220&lt;=-6.5),"-8,5 a -6,5",IF(AND(AS220&gt;=-6,AS220&lt;=-4),"-6 a -4",IF(AND(AS220&gt;=-3.5,AS220&lt;=-1.5),"-3,5 a -1,5",IF(AND(AS220&gt;=-1,AS220&lt;=1),"-1 a 1",IF(AND(AS220&gt;=1.5,AS220&lt;=3.5),"1,5 a 3,5",IF(AND(AS220&gt;=4,AS220&lt;=6),"4 a 6",IF(AND(AS220&gt;=6.5,AS220&lt;=8.5),"6,5 a 8,5",IF(AND(AS220&gt;=9,AS220&lt;=11),"9 a 11",IF(AND(AS220&gt;=11.5,AS220&lt;=13.5),"11,5 a 13,5",IF(AND(AS220&gt;=14,AS220&lt;=16),"14 a 16",IF(AND(AS220&gt;=16.5,AS220&lt;=18.5),"16,5 a 18,5",IF(AND(AS220&gt;=19,AS220&lt;=21),"19 a 21","Fuera de rango"))))))))))))))))</f>
        <v>9 a 11</v>
      </c>
      <c r="AU220" s="11" t="n">
        <f aca="false" t="array" ref="AU220">IF(AT220="","",_xlfn.IFS(AT220="-16 a -14",1,AT220="-13,5 a -11,5",2,AT220="-11 a -9",3,AT220="-8,5 a -6,5",4,AT220="-6 a -4",5,AT220="-3,5 a -1,5",6,AT220="-1 a 1",7,AT220="1,5 a 3,5",8,AT220="4 a 6","NORMA",AT220="6,5 a 8,5",9,AT220="9 a 11",10,AT220="11,5 a 13,5",11,AT220="14 a 16",12,AT220="16,5 a 18,5",13,AT220="19 a 21",14,TRUE(),""))</f>
        <v>10</v>
      </c>
      <c r="AV220" s="9" t="n">
        <v>0.75</v>
      </c>
      <c r="AW220" s="10" t="str">
        <f aca="false">IF(AV220="","",IF(AND(AV220&gt;=-1,AV220&lt;=-0.5),"-1 a -0,5",IF(AND(AV220&gt;-0.5,AV220&lt;=0),"De -0,5 a 0",IF(AND(AV220&gt;=0.25,AV220&lt;=0.75),"0,25 a 0,75",IF(AND(AV220&gt;=1,AV220&lt;=1.5),"1 a 1,5",IF(AND(AV220&gt;=1.75,AV220&lt;=2.25),"1,75 a 2,25",IF(AND(AV220&gt;=2.5,AV220&lt;=3),"2,5 a 3",IF(AND(AV220&gt;=3.25,AV220&lt;=3.75),"3,25 a 3,75","Fuera de rango"))))))))</f>
        <v>0,25 a 0,75</v>
      </c>
      <c r="AX220" s="11" t="str">
        <f aca="false">IF(AW220="","",IF(OR(AW220="-1 a -0,5",AW220="-1 a -0.5"),1,IF(OR(AW220="De -0,5 a 0",AW220="-0,5 a 0",AW220="De -0.5 a 0"),2,IF(OR(AW220="0,25 a 0,75",AW220="0.25 a 0.75"),"NORMA",IF(OR(AW220="1 a 1,5",AW220="1 a 1.5"),3,IF(OR(AW220="1,75 a 2,25",AW220="1.75 a 2.25"),4,IF(OR(AW220="2,5 a 3",AW220="2.5 a 3"),5,IF(OR(AW220="3,25 a 3,75",AW220="3.25 a 3.75"),6,""))))))))</f>
        <v>NORMA</v>
      </c>
      <c r="AY220" s="9" t="n">
        <v>-6</v>
      </c>
      <c r="AZ220" s="10" t="str">
        <f aca="false">IF(AY220="","",IF(AND(AY220&gt;=-20,AY220&lt;=-9.5),"-20 a -9,5",IF(AND(AY220&gt;=-9,AY220&lt;=-6.5),"-9 a -6,5",IF(AY220=-6,"-6",IF(AND(AY220&gt;=-5.5,AY220&lt;=-3),"-5,5 a -3",IF(AND(AY220&gt;=-2.5,AY220&lt;=0),"-2,5 a 0",IF(AND(AY220&gt;=0.5,AY220&lt;=3),"0,5 a 3",IF(AND(AY220&gt;=3.5,AY220&lt;=6),"3,5 a 6","Fuera de rango"))))))))</f>
        <v>-6</v>
      </c>
      <c r="BA220" s="11" t="str">
        <f aca="false">IF(AZ220="","",IF(AZ220="-20 a -9,5",1,IF(AZ220="-9 a -6,5",2,IF(AZ220="-6","NORMA",IF(AZ220="-5,5 a -3",3,IF(AZ220="-2,5 a 0",4,IF(AZ220="0,5 a 3",5,IF(AZ220="3,5 a 6",6,""))))))))</f>
        <v>NORMA</v>
      </c>
      <c r="BB220" s="9" t="n">
        <v>22</v>
      </c>
      <c r="BC220" s="10" t="str">
        <f aca="false" t="array" ref="BC220">IF(BB220="","",_xlfn.IFS(AND(BB220&gt;=0,BB220&lt;=2),"0 a 2",AND(BB220&gt;=2.5,BB220&lt;=4.5),"2,5 a 4,5",AND(BB220&gt;=5,BB220&lt;=7),"5 a 7",AND(BB220&gt;=7.5,BB220&lt;=9.5),"7,5 a 9,5",AND(BB220&gt;=10,BB220&lt;=12),"10 a 12",AND(BB220&gt;=12.5,BB220&lt;=14.5),"12,5 a 14,5",BB220=15,"15",AND(BB220&gt;=15.5,BB220&lt;=17.5),"15,5 a 17,5",AND(BB220&gt;=18,BB220&lt;=20),"18 a 20",AND(BB220&gt;=20.5,BB220&lt;=22.5),"20,5 a 22,5",AND(BB220&gt;=23,BB220&lt;=25),"23 a 25",TRUE(),"Fuera de rango"))</f>
        <v>20,5 a 22,5</v>
      </c>
      <c r="BD220" s="11" t="n">
        <f aca="false" t="array" ref="BD220">IF(BC220="","",_xlfn.IFS(BC220="0 a 2",1,BC220="2,5 a 4,5",2,BC220="5 a 7",3,BC220="7,5 a 9,5",4,BC220="10 a 12",5,BC220="12,5 a 14,5",6,BC220="15","NORMA",BC220="15,5 a 17,5",7,BC220="18 a 20",8,BC220="20,5 a 22,5",9,BC220="23 a 25",10,TRUE(),"Fuera de rango"))</f>
        <v>9</v>
      </c>
      <c r="BE220" s="9" t="n">
        <v>30</v>
      </c>
      <c r="BF220" s="10" t="str">
        <f aca="false">IF(BE220="","",IF(AND(BE220&gt;=-20,BE220&lt;=-10),"-20 a -10",IF(AND(BE220&gt;=-9.5,BE220&lt;=0.5),"-9,5 a 0,5",IF(AND(BE220&gt;=1,BE220&lt;=11),"1 a 11",IF(AND(BE220&gt;=11.5,BE220&lt;=20.5),"11,5 a 20,5",IF(BE220=21,"21",IF(AND(BE220&gt;=21.5,BE220&lt;=31.5),"21,5 a 31,5",IF(AND(BE220&gt;=32,BE220&lt;=42),"32 a 42","Fuera de rango"))))))))</f>
        <v>21,5 a 31,5</v>
      </c>
      <c r="BG220" s="11" t="n">
        <f aca="false">IF(BF220="","",IF(BF220="-20 a -10",1,IF(BF220="-9,5 a 0,5",2,IF(BF220="1 a 11",3,IF(BF220="11,5 a 20,5",4,IF(BF220="21","NORMA",IF(BF220="21,5 a 31,5",5,IF(BF220="32 a 42",6,""))))))))</f>
        <v>5</v>
      </c>
      <c r="BH220" s="9" t="n">
        <v>9</v>
      </c>
      <c r="BI220" s="10" t="str">
        <f aca="false">IF(BH220="","",IF(AND(BH220&gt;=-20,BH220&lt;=-15),"-20 a -15",IF(AND(BH220&gt;=-14.5,BH220&lt;=-9.5),"-14,5 a -9,5",IF(AND(BH220&gt;=-9,BH220&lt;=-4),"-9 a -4",IF(AND(BH220&gt;=-3.5,BH220&lt;=2.5),"-3,5 a 2,5",IF(AND(BH220&gt;=3,BH220&lt;=8),"3 a 8",IF(AND(BH220&gt;=8.5,BH220&lt;=14.5),"8,5 a 14,5",IF(BH220=15,"15",IF(AND(BH220&gt;=15.5,BH220&lt;=20.5),"15,5 a 20,5",IF(AND(BH220&gt;=21,BH220&lt;=26),"21 a 26","Fuera de rango"))))))))))</f>
        <v>8,5 a 14,5</v>
      </c>
      <c r="BJ220" s="11" t="n">
        <f aca="false">IF(BI220="","",IF(BI220="-20 a -15",1,IF(BI220="-14,5 a -9,5",2,IF(BI220="-9 a -4",3,IF(BI220="-3,5 a 2,5",4,IF(BI220="3 a 8",5,IF(BI220="8,5 a 14,5",6,IF(BI220="15","NORMA",IF(BI220="15,5 a 20,5",7,IF(BI220="21 a 26",8,IF(BI220="26,5 a 31,5",9,"")))))))))))</f>
        <v>6</v>
      </c>
      <c r="BK220" s="9" t="n">
        <v>18</v>
      </c>
      <c r="BL220" s="10" t="str">
        <f aca="false">IF(BK220="","",IF(AND(BK220&gt;=0,BK220&lt;=2),"0 - 2",IF(AND(BK220&gt;=2.5,BK220&lt;=4.5),"2,5 - 4,5",IF(AND(BK220&gt;=5,BK220&lt;=7),"5 - 7",IF(AND(BK220&gt;=7.5,BK220&lt;=9.5),"7,5 - 9,5",IF(AND(BK220&gt;=10,BK220&lt;=12),"10 - 12",IF(AND(BK220&gt;=12.5,BK220&lt;=13.5),"12,5 - 13,5",IF(BK220=14,"14",IF(AND(BK220&gt;=14.5,BK220&lt;=16.5),"14,5 - 16,5",IF(AND(BK220&gt;=17,BK220&lt;=19),"17 - 19",IF(AND(BK220&gt;=19.5,BK220&lt;=21.5),"19,5 - 21,5",IF(AND(BK220&gt;=22,BK220&lt;=24),"22 - 24",IF(AND(BK220&gt;=24.5,BK220&lt;=26.5),"24,5 - 26,5",IF(AND(BK220&gt;=27,BK220&lt;=29),"27 - 29",IF(AND(BK220&gt;=29.5,BK220&lt;=30),"29,5 - 30","Fuera de rango")))))))))))))))</f>
        <v>17 - 19</v>
      </c>
      <c r="BM220" s="11" t="n">
        <f aca="false">IF(BL220="","",IF(BL220="0 - 2",1,IF(BL220="2,5 - 4,5",2,IF(BL220="5 - 7",3,IF(BL220="7,5 - 9,5",4,IF(BL220="10 - 12",5,IF(BL220="12,5 - 13,5",6,IF(BL220="14","NORMA",IF(BL220="14,5 - 16,5",7,IF(BL220="17 - 19",8,IF(BL220="19,5 - 21,5",9,IF(BL220="22 - 24",10,IF(BL220="24,5 - 26,5",11,IF(BL220="27 - 29",12,IF(BL220="29,5 - 30",13,"")))))))))))))))</f>
        <v>8</v>
      </c>
      <c r="BN220" s="9" t="n">
        <v>21</v>
      </c>
      <c r="BO220" s="10" t="str">
        <f aca="false">IF(BN220="","",IF(AND(BN220&gt;=-20,BN220&lt;=-10),"-20 a -10",IF(AND(BN220&gt;=-9.5,BN220&lt;=0.5),"-9,5 a 0,5",IF(AND(BN220&gt;=1,BN220&lt;=11),"1 a 11",IF(AND(BN220&gt;=11.5,BN220&lt;=21.5),"11,5 a 21,5",IF(BN220=22,"22",IF(AND(BN220&gt;=22.5,BN220&lt;=32.5),"22,5 a 32,5",IF(AND(BN220&gt;=33,BN220&lt;=43),"33 a 43","Fuera de rango"))))))))</f>
        <v>11,5 a 21,5</v>
      </c>
      <c r="BP220" s="11" t="n">
        <f aca="false">IF(BO220="","",IF(BO220="-20 a -10",1,IF(BO220="-9,5 a 0,5",2,IF(BO220="1 a 11",3,IF(BO220="11,5 a 21,5",4,IF(BO220="22","NORMA",IF(BO220="22,5 a 32,5",5,IF(BO220="33 a 43",6,""))))))))</f>
        <v>4</v>
      </c>
      <c r="BQ220" s="9" t="n">
        <v>15</v>
      </c>
      <c r="BR220" s="10" t="str">
        <f aca="false">IF(BQ220="","",IF(AND(BQ220&gt;=-20,BQ220&lt;=-15),"-20 a -15",IF(AND(BQ220&gt;=-14.5,BQ220&lt;=-9.5),"-14,5 a -9,5",IF(AND(BQ220&gt;=-9,BQ220&lt;=-4),"-9 a -4",IF(AND(BQ220&gt;=-3.5,BQ220&lt;=2.5),"-3,5 a 2,5",IF(AND(BQ220&gt;=3,BQ220&lt;=8),"3 a 8",IF(AND(BQ220&gt;=8.5,BQ220&lt;=13.5),"8,5 a 13,5",IF(AND(BQ220&gt;=14,BQ220&lt;=17.5),"14 a 17,5",IF(BQ220=18,"18",IF(AND(BQ220&gt;=18.5,BQ220&lt;=23.5),"18,5 a 23,5",IF(AND(BQ220&gt;=24,BQ220&lt;=29),"24 a 29",IF(AND(BQ220&gt;=29.5,BQ220&lt;=34.5),"29,5 a 34,5",IF(AND(BQ220&gt;=35,BQ220&lt;=40),"35 a 40","Fuera de rango")))))))))))))</f>
        <v>14 a 17,5</v>
      </c>
      <c r="BS220" s="11" t="n">
        <f aca="false">IF(BR220="","",IF(BR220="-20 a -15",1,IF(BR220="-14,5 a -9,5",2,IF(BR220="-9 a -4",3,IF(BR220="-3,5 a 2,5",4,IF(BR220="3 a 8",5,IF(BR220="8,5 a 13,5",6,IF(BR220="14 a 17,5",7,IF(BR220="18","NORMA",IF(BR220="18,5 a 23,5",8,IF(BR220="24 a 29",9,IF(BR220="29,5 a 34,5",10,IF(BR220="35 a 40",11,"")))))))))))))</f>
        <v>7</v>
      </c>
      <c r="BT220" s="9" t="n">
        <v>2</v>
      </c>
      <c r="BU220" s="10" t="str">
        <f aca="false">IF(BT220="","",IF(AND(BT220&gt;=-20,BT220&lt;=-18),"-20 a -18",IF(AND(BT220&gt;=-17.5,BT220&lt;=-15.5),"-17,5 a -15,5",IF(AND(BT220&gt;=-15,BT220&lt;=-13),"-15 a -13",IF(AND(BT220&gt;=-12.5,BT220&lt;=-10.5),"-12,5 a -10,5",IF(AND(BT220&gt;=-10,BT220&lt;=-8),"-10 a -8",IF(AND(BT220&gt;=-7.5,BT220&lt;=-5.5),"-7,5 a -5,5",IF(AND(BT220&gt;=-5,BT220&lt;=-3),"-5 a -3",IF(AND(BT220&gt;=-2.5,BT220&lt;=-0.5),"-2,5 a -0,5",IF(BT220=0,"0",IF(AND(BT220&gt;=0.5,BT220&lt;=2.5),"0,5 a 2,5",IF(AND(BT220&gt;=3,BT220&lt;=5),"3 a 5",IF(AND(BT220&gt;=5.5,BT220&lt;=7.5),"5,5 a 7,5",IF(AND(BT220&gt;=8,BT220&lt;=10),"8 a 10",IF(AND(BT220&gt;=10.5,BT220&lt;=12.5),"10,5 a 12,5",IF(AND(BT220&gt;=13,BT220&lt;=15),"13 a 15",IF(AND(BT220&gt;=15.5,BT220&lt;=17.5),"15,5 a 17,5",IF(AND(BT220&gt;=18,BT220&lt;=20),"18 a 20","Fuera de rango"))))))))))))))))))</f>
        <v>0,5 a 2,5</v>
      </c>
      <c r="BV220" s="11" t="n">
        <f aca="false">IF(BT220="","",IF(BT220=0,"NORMA",IF(AND(BT220&gt;=-20,BT220&lt;=-18),2,IF(AND(BT220&gt;=-17.5,BT220&lt;=-15.5),2,IF(AND(BT220&gt;=-15,BT220&lt;=-13),3,IF(AND(BT220&gt;=-12.5,BT220&lt;=-10.5),4,IF(AND(BT220&gt;=-10,BT220&lt;=-8),5,IF(AND(BT220&gt;=-7.5,BT220&lt;=-5.5),6,IF(AND(BT220&gt;=-5,BT220&lt;=-3),7,IF(AND(BT220&gt;=-2.5,BT220&lt;=-0.5),8,IF(AND(BT220&gt;=0.5,BT220&lt;=2.5),9,IF(AND(BT220&gt;=3,BT220&lt;=5),10,IF(AND(BT220&gt;=5.5,BT220&lt;=7.5),11,IF(AND(BT220&gt;=8,BT220&lt;=10),12,IF(AND(BT220&gt;=10.5,BT220&lt;=12.5),13,IF(AND(BT220&gt;=13,BT220&lt;=15),14,IF(AND(BT220&gt;=15.5,BT220&lt;=17.5),15,IF(AND(BT220&gt;=18,BT220&lt;=20),16,"Fuera de rango"))))))))))))))))))</f>
        <v>9</v>
      </c>
      <c r="BW220" s="9" t="n">
        <v>-5.75</v>
      </c>
      <c r="BX220" s="10" t="n">
        <f aca="false">18.5- (0.3*H220)</f>
        <v>13.1</v>
      </c>
      <c r="BY220" s="10" t="n">
        <f aca="false">(BW220)-(BX220)</f>
        <v>-18.85</v>
      </c>
      <c r="BZ220" s="10" t="str">
        <f aca="false">IF(BY220="","",IF(BY220&lt;-27.5,"De -30 a -28",IF(BY220&lt;-25,"De -27,5 a -25,5",IF(BY220&lt;-22.5,"De -25 a -23",IF(BY220&lt;-20,"De -22,5 a -20,5",IF(BY220&lt;-17.5,"De -20 a -18",IF(BY220&lt;-15,"De -17,5 a -15,5",IF(BY220&lt;-12.5,"De -15 a -13",IF(BY220&lt;-10,"De -12,5 a -10,5",IF(BY220&lt;-7.5,"De -10 a -8",IF(BY220&lt;-5,"De -7,5 a -5,5",IF(BY220&lt;-2.5,"De -5 a -3",IF(BY220&lt;0,"De -2,5 a -0,5",IF(BY220&lt;2.5,"De 0 a 2",IF(BY220&lt;5,"De 2,5 a 4,5",IF(BY220&lt;7.5,"De 5 a 7",IF(BY220&lt;10,"De 7,5 a 9,5",IF(BY220&lt;12.5,"De 10 a 12",IF(BY220&lt;15,"De 12,5 a 14,5",IF(BY220&lt;17.5,"De 15 a 17",IF(BY220&lt;20,"De 17,5 a 19,5",IF(BY220&lt;22.5,"De 20 a 22",IF(BY220&lt;25,"De 22,5 a 24,5",IF(BY220&lt;27.5,"De 25 a 27","De 27,5 a 30"))))))))))))))))))))))))</f>
        <v>De -20 a -18</v>
      </c>
      <c r="CA220" s="12" t="n">
        <f aca="false">IF(BY220="","",IF(BY220&lt;=-28,1,IF(BY220&lt;=-25.5,2,IF(BY220&lt;=-23,3,IF(BY220&lt;=-20.5,4,IF(BY220&lt;=-18,5,IF(BY220&lt;=-15.5,6,IF(BY220&lt;=-13,7,IF(BY220&lt;=-10.5,8,IF(BY220&lt;=-8,9,IF(BY220&lt;=-5.5,10,IF(BY220&lt;=-3,11,IF(BY220&lt;=-0.5,12,IF(BY220&lt;=2,13,IF(BY220&lt;=4.5,14,IF(BY220&lt;=7,15,IF(BY220&lt;=9.5,16,IF(BY220&lt;=12,17,IF(BY220&lt;=14.5,18,IF(BY220&lt;=17,19,IF(BY220&lt;=19.5,20,IF(BY220&lt;=22,21,IF(BY220&lt;=24.5,22,IF(BY220&lt;=27,23,IF(BY220&lt;=30,24,"Fuera de rango")))))))))))))))))))))))))</f>
        <v>5</v>
      </c>
      <c r="CB220" s="9" t="n">
        <v>-5.75</v>
      </c>
      <c r="CC220" s="10" t="n">
        <f aca="false">18.5- (0.3*H220)</f>
        <v>13.1</v>
      </c>
      <c r="CD220" s="10" t="n">
        <f aca="false">(CB220)-(CC220)</f>
        <v>-18.85</v>
      </c>
      <c r="CE220" s="10" t="str">
        <f aca="false">IF(CD220="","",IF(CD220&lt;-27.5,"De -30 a -28",IF(CD220&lt;-25,"De -27,5 a -25,5",IF(CD220&lt;-22.5,"De -25 a -23",IF(CD220&lt;-20,"De -22,5 a -20,5",IF(CD220&lt;-17.5,"De -20 a -18",IF(CD220&lt;-15,"De -17,5 a -15,5",IF(CD220&lt;-12.5,"De -15 a -13",IF(CD220&lt;-10,"De -12,5 a -10,5",IF(CD220&lt;-7.5,"De -10 a -8",IF(CD220&lt;-5,"De -7,5 a -5,5",IF(CD220&lt;-2.5,"De -5 a -3",IF(CD220&lt;0,"De -2,5 a -0,5",IF(CD220&lt;=2,"De 0 a 2",IF(CD220&lt;=4.5,"De 2,5 a 4,5",IF(CD220&lt;=7,"De 5 a 7",IF(CD220&lt;=9.5,"De 7,5 a 9,5",IF(CD220&lt;=12,"De 10 a 12",IF(CD220&lt;=14.5,"De 12,5 a 14,5",IF(CD220&lt;=17,"De 15 a 17",IF(CD220&lt;=19.5,"De 17,5 a 19,5",IF(CD220&lt;=22,"De 20 a 22",IF(CD220&lt;=24.5,"De 22,5 a 24,5",IF(CD220&lt;=27,"De 25 a 27","De 27,5 a 30"))))))))))))))))))))))))</f>
        <v>De -20 a -18</v>
      </c>
      <c r="CF220" s="12" t="n">
        <f aca="false">IF(CD220="","",IF(CD220&lt;-27.5,1,IF(CD220&lt;-25,2,IF(CD220&lt;-22.5,3,IF(CD220&lt;-20,4,IF(CD220&lt;-17.5,5,IF(CD220&lt;-15,6,IF(CD220&lt;-12.5,7,IF(CD220&lt;-10,8,IF(CD220&lt;-7.5,9,IF(CD220&lt;-5,10,IF(CD220&lt;-2.5,11,IF(CD220&lt;0,12,IF(CD220&lt;2.5,13,IF(CD220&lt;5,14,IF(CD220&lt;7.5,15,IF(CD220&lt;10,16,IF(CD220&lt;12.5,17,IF(CD220&lt;15,18,IF(CD220&lt;17.5,19,IF(CD220&lt;20,20,IF(CD220&lt;22.5,21,IF(CD220&lt;25,22,IF(CD220&lt;27.5,23,24))))))))))))))))))))))))</f>
        <v>5</v>
      </c>
      <c r="CG220" s="9" t="n">
        <v>-3.25</v>
      </c>
      <c r="CH220" s="10" t="str">
        <f aca="false">IF(CG220="","",IF(AND(CG220&gt;=-10,CG220&lt;=-9.5),"-10 a -9,5",IF(AND(CG220&gt;-9.5,CG220&lt;=-8.5),"-9 a -8,5",IF(AND(CG220&gt;-8.5,CG220&lt;=-7.5),"-8 a -7,5",IF(AND(CG220&gt;-7.5,CG220&lt;=-6.5),"-7 a -6,5",IF(AND(CG220&gt;-6.5,CG220&lt;=-5.5),"-6 a -5,5",IF(AND(CG220&gt;-5.5,CG220&lt;=-4.5),"-5 a -4,5",IF(AND(CG220&gt;-4.5,CG220&lt;=-3.5),"-4 a -3,5",IF(AND(CG220&gt;-3.5,CG220&lt;=-2.5),"-3 a -2,5",IF(CG220=-2.25,"-2,25",IF(AND(CG220&gt;-2.5,CG220&lt;=-1.5),"-2 a -1,5",IF(AND(CG220&gt;-1.5,CG220&lt;=-0.5),"-1 a -0,5",IF(AND(CG220&gt;-0.5,CG220&lt;=0.5),"0 a 0,5",IF(AND(CG220&gt;0.5,CG220&lt;=1.5),"1 a 1,5",IF(AND(CG220&gt;1.5,CG220&lt;=2.5),"2 a 2,5",IF(AND(CG220&gt;2.5,CG220&lt;=3.5),"3 a 3,5",IF(AND(CG220&gt;3.5,CG220&lt;=4.5),"4 a 4,5",IF(AND(CG220&gt;4.5,CG220&lt;=5.5),"5 a 5,5",IF(AND(CG220&gt;5.5,CG220&lt;=6.5),"6 a 6,5",IF(AND(CG220&gt;6.5,CG220&lt;=7.5),"7 a 7,5",IF(AND(CG220&gt;7.5,CG220&lt;=8.5),"8 a 8,5",IF(AND(CG220&gt;8.5,CG220&lt;=9.5),"9 a 9,5",IF(CG220&gt;=10,"10","Fuera de rango")))))))))))))))))))))))</f>
        <v>-3 a -2,5</v>
      </c>
      <c r="CI220" s="11" t="n">
        <f aca="false">IF(CG220="","",IF(CG220=-2.25,"NORMA",IF(CG220&lt;=-9.5,1,IF(CG220&lt;=-8.5,2,IF(CG220&lt;=-7.5,3,IF(CG220&lt;=-6.5,4,IF(CG220&lt;=-5.5,5,IF(CG220&lt;=-4.5,6,IF(CG220&lt;=-3.5,7,IF(CG220&lt;=-2.5,8,IF(CG220&lt;=-1.5,9,IF(CG220&lt;=-0.5,10,IF(CG220&lt;=0.5,11,IF(CG220&lt;=1.5,12,IF(CG220&lt;=2.5,13,IF(CG220&lt;=3.5,14,IF(CG220&lt;=4.5,15,IF(CG220&lt;=5.5,16,IF(CG220&lt;=6.5,17,IF(CG220&lt;=7.5,18,IF(CG220&lt;=8.5,19,IF(CG220&lt;=9.5,20,IF(CG220=10,21,"Fuera de rango")))))))))))))))))))))))</f>
        <v>8</v>
      </c>
      <c r="CJ220" s="9" t="n">
        <v>2.25</v>
      </c>
      <c r="CK220" s="10" t="str">
        <f aca="false">IF(CJ220="","",IF(AND(CJ220&gt;=-6,CJ220&lt;=-5.5),"-6 a -5,5",IF(AND(CJ220&gt;-5.5,CJ220&lt;=-4.5),"-5 a -4,5",IF(AND(CJ220&gt;-4.5,CJ220&lt;=-3.5),"-4 a -3,5",IF(AND(CJ220&gt;-3.5,CJ220&lt;=-2.5),"-3 a -2,5",IF(AND(CJ220&gt;-2.5,CJ220&lt;=-1.5),"-2 a -1,5",IF(AND(CJ220&gt;-1.5,CJ220&lt;=-0.5),"-1 a -0,5",IF(AND(CJ220&gt;-0.5,CJ220&lt;=0.5),"0 a 0,5",IF(AND(CJ220&gt;0.5,CJ220&lt;=1.5),"1 a 1,5",IF(AND(CJ220&gt;1.5,CJ220&lt;2.5),"2",IF(AND(CJ220&gt;=2.5,CJ220&lt;=3),"2,5 a 3",IF(AND(CJ220&gt;3,CJ220&lt;=4),"3,5 a 4",IF(AND(CJ220&gt;4,CJ220&lt;=5),"4,5 a 5",IF(AND(CJ220&gt;5,CJ220&lt;=6),"5,5 a 6",IF(AND(CJ220&gt;6,CJ220&lt;=7),"6,5 a 7",IF(AND(CJ220&gt;7,CJ220&lt;=8),"7,5 a 8",IF(AND(CJ220&gt;8,CJ220&lt;=9.5),"8,5 a 9,5",IF(CJ220=10,"10","Fuera de rango"))))))))))))))))))</f>
        <v>2</v>
      </c>
      <c r="CL220" s="11" t="str">
        <f aca="false">IF(CK220="","",IF(OR(CK220="-6 a -5,5",CK220="-6 - -5,5"),1,IF(OR(CK220="-5 a -4,5",CK220="-5 - -4,5"),2,IF(OR(CK220="-4 a -3,5",CK220="-4 - -3,5"),3,IF(OR(CK220="-3 a -2,5",CK220="-3 - -2,5"),4,IF(OR(CK220="-2 a -1,5",CK220="-2 - -1,5"),5,IF(OR(CK220="-1 a -0,5",CK220="-1 - -0,5"),6,IF(OR(CK220="0 a 0,5",CK220="0 - 0,5"),7,IF(OR(CK220="1 a 1,5",CK220="1 - 1,5"),8,IF(CK220="2","NORMA",IF(OR(CK220="2,5 a 3",CK220="2,5 - 3"),9,IF(OR(CK220="3,5 a 4",CK220="3,5 - 4"),10,IF(OR(CK220="4,5 a 5",CK220="4,5 - 5"),11,IF(OR(CK220="5,5 a 6",CK220="5,5 - 6"),12,IF(OR(CK220="6,5 a 7",CK220="6,5 - 7"),13,IF(OR(CK220="7,5 a 8",CK220="7,5 - 8"),14,IF(OR(CK220="8,5 a 9",CK220="8,5 - 9,5",CK220="9 a 9,5"),15,IF(CK220="10",15,IF(OR(CK220="0,5 a 1",CK220="0,5 - 1"),7,"Fuera de rango")))))))))))))))))))</f>
        <v>NORMA</v>
      </c>
      <c r="CM220" s="10" t="n">
        <v>0</v>
      </c>
      <c r="CN220" s="10" t="str">
        <f aca="false">IF(CM220=0,"0", " ")</f>
        <v>0</v>
      </c>
      <c r="CO220" s="10" t="str">
        <f aca="false">IF(CM220&gt;0,"EME"," ")</f>
        <v> </v>
      </c>
      <c r="CP220" s="10" t="n">
        <v>0</v>
      </c>
      <c r="CQ220" s="10" t="str">
        <f aca="false">IF(CP220&gt;0,"0", " ")</f>
        <v> </v>
      </c>
      <c r="CR220" s="10" t="str">
        <f aca="false">IF(CP220&gt;0,"EME"," ")</f>
        <v> </v>
      </c>
      <c r="CS220" s="9" t="n">
        <v>0</v>
      </c>
      <c r="CT220" s="10" t="str">
        <f aca="false">IF(CS220&gt;0,"1", " ")</f>
        <v> </v>
      </c>
      <c r="CU220" s="10" t="str">
        <f aca="false">IF(CS220&gt;0,"HIP"," ")</f>
        <v> </v>
      </c>
      <c r="CV220" s="9" t="n">
        <v>0</v>
      </c>
      <c r="CW220" s="10" t="str">
        <f aca="false">IF(CV220&gt;0,"1", " ")</f>
        <v> </v>
      </c>
      <c r="CX220" s="10" t="str">
        <f aca="false">IF(CV220&gt;0,"HIP"," ")</f>
        <v> </v>
      </c>
      <c r="CY220" s="9" t="n">
        <v>-0.75</v>
      </c>
      <c r="CZ220" s="11" t="str">
        <f aca="false">IF(CY220&lt;0,"2"," ")</f>
        <v>2</v>
      </c>
      <c r="DA220" s="11" t="str">
        <f aca="false">IF(CY220&lt;0,"MIO"," ")</f>
        <v>MIO</v>
      </c>
      <c r="DB220" s="9" t="n">
        <v>-0.75</v>
      </c>
      <c r="DC220" s="11" t="str">
        <f aca="false">IF(DB220&lt;0,"2"," ")</f>
        <v>2</v>
      </c>
      <c r="DD220" s="11" t="str">
        <f aca="false">IF(DB220&lt;0,"MIO"," ")</f>
        <v>MIO</v>
      </c>
      <c r="DE220" s="9" t="n">
        <v>0</v>
      </c>
      <c r="DF220" s="11" t="str">
        <f aca="false">IF(DE220&lt;0,"3"," ")</f>
        <v> </v>
      </c>
      <c r="DG220" s="11" t="str">
        <f aca="false">IF(DE220&lt;0,"AST"," ")</f>
        <v> </v>
      </c>
      <c r="DH220" s="9" t="n">
        <v>0</v>
      </c>
      <c r="DI220" s="11" t="str">
        <f aca="false">IF(DH220&lt;0,"3"," ")</f>
        <v> </v>
      </c>
      <c r="DJ220" s="11" t="str">
        <f aca="false">IF(DH220&lt;0,"AST"," ")</f>
        <v> </v>
      </c>
      <c r="DK220" s="9" t="n">
        <v>0</v>
      </c>
      <c r="DL220" s="10" t="str">
        <f aca="false">IF(DK220&gt;0,"4"," ")</f>
        <v> </v>
      </c>
      <c r="DM220" s="10" t="str">
        <f aca="false">IF(DK220&gt;0,"PRE"," ")</f>
        <v> </v>
      </c>
      <c r="DN220" s="9" t="n">
        <v>0</v>
      </c>
      <c r="DO220" s="10" t="str">
        <f aca="false">IF(DN220&gt;0,"4"," ")</f>
        <v> </v>
      </c>
      <c r="DP220" s="10" t="str">
        <f aca="false">IF(DN220&gt;0,"PRE"," ")</f>
        <v> </v>
      </c>
      <c r="DQ220" s="12" t="n">
        <v>1</v>
      </c>
      <c r="DR220" s="12" t="n">
        <v>1</v>
      </c>
      <c r="DS220" s="12" t="str">
        <f aca="false">CONCATENATE(CO220,CU220,DA220,DG220,DM220)</f>
        <v>  MIO  </v>
      </c>
      <c r="DT220" s="10" t="str">
        <f aca="false" t="array" ref="DT220">_xlfn.IFS(DS220="EME    ","0", DS220=" HIP   ","1", DS220="  MIO  ","2", DS220="   AST ","3", DS220="    PRE","4", DS220="EME   PRE","5", DS220=" HIP  PRE","6", DS220=" HIP AST ","7", DS220="  MIO PRE","8", DS220="  MIOAST ","9", DS220="   ASTPRE","10",DS220=" HIP ASTPRE","11", DS220="  MIOASTPRE","12", DS220="     ","0")</f>
        <v>2</v>
      </c>
      <c r="DU220" s="1" t="s">
        <v>154</v>
      </c>
      <c r="DV220" s="1" t="str">
        <f aca="false" t="array" ref="DV220">_xlfn.IFS(DU220="SI","2", DU220="NO","1")</f>
        <v>1</v>
      </c>
      <c r="DW220" s="10" t="n">
        <v>0</v>
      </c>
      <c r="DX220" s="11" t="str">
        <f aca="false">IF(DW220=0,"1","2")</f>
        <v>1</v>
      </c>
      <c r="DY220" s="11" t="str">
        <f aca="false" t="array" ref="DY220">_xlfn.IFS(DW220=0,"0", DW220=0.25, "1", DW220=0.5,"2", DW220=0.75,"3", DW220=1,"4",DW220=1.25,"5", DW220=1.5,"6", DW220=1.75,"7", DW220=2,"8")</f>
        <v>0</v>
      </c>
      <c r="DZ220" s="10" t="n">
        <v>0</v>
      </c>
      <c r="EA220" s="11" t="str">
        <f aca="false">IF(DZ220=0,"1","2")</f>
        <v>1</v>
      </c>
      <c r="EB220" s="11" t="str">
        <f aca="false" t="array" ref="EB220">_xlfn.IFS(DZ220=0,"0", DZ220=0.25, "1", DZ220=0.5,"2", DZ220=0.75,"3", DZ220=1,"4",DZ220=1.25,"5", DZ220=1.5,"6", DZ220=1.75,"7", DZ220=2,"8")</f>
        <v>0</v>
      </c>
      <c r="EC220" s="10" t="n">
        <v>-0.75</v>
      </c>
      <c r="ED220" s="10" t="str">
        <f aca="false">IF(EC220=0,"1","2")</f>
        <v>2</v>
      </c>
      <c r="EE220" s="11" t="str">
        <f aca="false" t="array" ref="EE220">_xlfn.IFS(EC220=0,"0", EC220=-0.25, "1", EC220=-0.5,"2", EC220=-0.75,"3", EC220=-1,"4",EC220=-1.25,"5", EC220=-1.5,"6", EC220=-1.75,"7", EC220=-2,"8", EC220=-2.25,"9",EC220=-2.5,"10", EC220=-2.75,"11", EC220=-3,"12", EC220=-3.25,"13", EC220=-3.5,"14", EC220=-3.75,"15",EC220=-4,"16")</f>
        <v>3</v>
      </c>
      <c r="EF220" s="10" t="n">
        <v>-0.75</v>
      </c>
      <c r="EG220" s="10" t="str">
        <f aca="false">IF(EF220=0,"1","2")</f>
        <v>2</v>
      </c>
      <c r="EH220" s="11" t="str">
        <f aca="false" t="array" ref="EH220">_xlfn.IFS(EF220=0,"0", EF220=-0.25, "1", EF220=-0.5,"2", EF220=-0.75,"3", EF220=-1,"4",EF220=-1.25,"5", EF220=-1.5,"6", EF220=-1.75,"7", EF220=-2,"8", EF220=-2.25,"9",EF220=-2.5,"10", EF220=-2.75,"11", EF220=-3,"12", EF220=-3.25,"13", EF220=-3.5,"14", EF220=-3.75,"15",EF220=-4,"16")</f>
        <v>3</v>
      </c>
      <c r="EI220" s="10" t="n">
        <v>0</v>
      </c>
      <c r="EJ220" s="11" t="str">
        <f aca="false">IF(EI220=0,"1","2")</f>
        <v>1</v>
      </c>
      <c r="EK220" s="11" t="str">
        <f aca="false" t="array" ref="EK220">_xlfn.IFS(EI220=0,"0", EI220=-0.25, "1", EI220=-0.5,"2", EI220=-0.75,"3", EI220=-1,"4",EI220=-1.25,"5", EI220=-1.5,"6", EI220=-1.75,"7", EI220=-2,"8", EI220=-2.25,"9", EI220=-2.25,"9",EI220=-2.5,"10", EI220=-2.75,"11", EI220=-3,"12", EI220=-3.25,"13", EI220=-3.5,"14", EI220=-3.75,"15",EI220=-4,"16", EI220=0.25, "17", EI220=0.5, "18")</f>
        <v>0</v>
      </c>
      <c r="EL220" s="10" t="n">
        <v>0</v>
      </c>
      <c r="EM220" s="11" t="str">
        <f aca="false">IF(EL220=0,"1","2")</f>
        <v>1</v>
      </c>
      <c r="EN220" s="11" t="str">
        <f aca="false" t="array" ref="EN220">_xlfn.IFS(EL220=0.25,"17",EL220=0.5,"18", EL220=0,"0", EL220=-0.25, "1", EL220=-0.5,"2", EL220=-0.75,"3", EL220=-1,"4",EL220=-1.25,"5", EL220=-1.5,"6", EL220=-1.75,"7", EL220=-2,"8",EL220= -2.25,"9",EL220=-2.5,"10",EL220= -2.75,"11",EL220= -3,"12",EL220= -3.25,"13",EL220= -3.5,"14",EL220= -3.75,"15",EL220=-4,"16")</f>
        <v>0</v>
      </c>
      <c r="EO220" s="10" t="n">
        <v>0</v>
      </c>
      <c r="EP220" s="11" t="str">
        <f aca="false">IF(EO220=0,"1","2")</f>
        <v>1</v>
      </c>
      <c r="EQ220" s="11" t="str">
        <f aca="false" t="array" ref="EQ220">_xlfn.IFS(EO220=0,"0", EO220=0.25, "1", EO220=0.5,"2", EO220=0.75,"3", EO220=1,"4",EO220=1.25,"5", EO220=1.5,"6", EO220=1.75,"7", EO220=2,"8", EO220=2.25,"9", EO220=2.25,"9",EO220=2.5,"10", EO220=2.75,"11", EO220=3,"12", EO220=3.25,"13", EO220=3.5,"14", EO220=3.75,"15",EO220=4,"16", EO220=-0.25, "17", bq=-0.5, "18")</f>
        <v>0</v>
      </c>
      <c r="ER220" s="10" t="n">
        <v>0</v>
      </c>
      <c r="ES220" s="11" t="str">
        <f aca="false">IF(ER220=0,"1","2")</f>
        <v>1</v>
      </c>
      <c r="ET220" s="11" t="str">
        <f aca="false" t="array" ref="ET220">_xlfn.IFS(ER220=0,"0", ER220=0.25, "1", ER220=0.5,"2", ER220=0.75,"3", ER220=1,"4",ER220=1.25,"5", ER220=1.5,"6", ER220=1.75,"7", ER220=2,"8", ER220=2.25,"9", ER220=2.25,"9",ER220=2.5,"10", ER220=2.75,"11", ER220=3,"12", ER220=3.25,"13", ER220=3.5,"14", ER220=3.75,"15",ER220=4,"16", ER220=-0.25, "17", bq=-0.5, "18")</f>
        <v>0</v>
      </c>
      <c r="EU220" s="13" t="n">
        <v>70</v>
      </c>
      <c r="EV220" s="14" t="str">
        <f aca="false">VLOOKUP(EU220,LEYENDA!$G$2:$H$8,2,TRUE())</f>
        <v>49-60</v>
      </c>
      <c r="EW220" s="14" t="str">
        <f aca="false" t="array" ref="EW220">_xlfn.IFS(EV220="0-5","1", EV220="6-12","2", EV220="13-18","3", EV220="19-24","4", EV220="25-36","5", EV220="37-48","6", EV220="49-60","7")</f>
        <v>7</v>
      </c>
    </row>
    <row r="221" customFormat="false" ht="13.5" hidden="false" customHeight="false" outlineLevel="0" collapsed="false">
      <c r="A221" s="41" t="n">
        <v>64</v>
      </c>
      <c r="B221" s="32" t="n">
        <v>3</v>
      </c>
      <c r="C221" s="33" t="n">
        <v>38031</v>
      </c>
      <c r="D221" s="6"/>
      <c r="E221" s="5" t="str">
        <f aca="false">VLOOKUP(A221,'286'!$A$3:$J$600,10,FALSE())</f>
        <v>CID NUÑO, VERÓNICA</v>
      </c>
      <c r="F221" s="4" t="str">
        <f aca="false">VLOOKUP(A221,'286'!$A$3:$I$1768,3,FALSE())</f>
        <v>CIDNUVE</v>
      </c>
      <c r="G221" s="6" t="n">
        <f aca="false">VLOOKUP(A221,'286'!$A$3:$I$1768,4,FALSE())</f>
        <v>31231</v>
      </c>
      <c r="H221" s="7" t="n">
        <f aca="false">YEAR(C221)-YEAR(G221)</f>
        <v>19</v>
      </c>
      <c r="I221" s="1" t="str">
        <f aca="false">VLOOKUP(H221,LEYENDA!$C$2:$D$6,2,TRUE())</f>
        <v>13-24</v>
      </c>
      <c r="J221" s="5" t="str">
        <f aca="false">VLOOKUP(A221,'286'!$A$3:$I$1768,7,FALSE())</f>
        <v>M</v>
      </c>
      <c r="K221" s="8" t="str">
        <f aca="false">VLOOKUP(A221,'286'!$A$3:$I$1768,2,FALSE())</f>
        <v>OD</v>
      </c>
      <c r="L221" s="4" t="str">
        <f aca="false">VLOOKUP(A221,'286'!$A$3:$I$1768,8,FALSE())</f>
        <v>D</v>
      </c>
      <c r="M221" s="4" t="str">
        <f aca="false">VLOOKUP(A221,'286'!$A$3:$I$1768,9,FALSE())</f>
        <v>I</v>
      </c>
      <c r="N221" s="8" t="str">
        <f aca="false">IF(R221=O221, "MISMA","CONTRARIA")</f>
        <v>CONTRARIA</v>
      </c>
      <c r="O221" s="8" t="str">
        <f aca="false" t="array" ref="O221">_xlfn.IFS(L221="D","1", L221="I","2")</f>
        <v>1</v>
      </c>
      <c r="P221" s="8" t="str">
        <f aca="false" t="array" ref="P221">_xlfn.IFS(K221="OD","1", K221="OI","2")</f>
        <v>1</v>
      </c>
      <c r="Q221" s="1" t="str">
        <f aca="false" t="array" ref="Q221">_xlfn.IFS(J221="M","1", J221="H","2")</f>
        <v>1</v>
      </c>
      <c r="R221" s="8" t="str">
        <f aca="false" t="array" ref="R221">_xlfn.IFS(M221="D","1", M221="I","2")</f>
        <v>2</v>
      </c>
      <c r="S221" s="1" t="str">
        <f aca="false" t="array" ref="S221">_xlfn.IFS(N221="CONTRARIA", "1",N221= "MISMA","2")</f>
        <v>1</v>
      </c>
      <c r="T221" s="1" t="str">
        <f aca="false" t="array" ref="T221">_xlfn.IFS(I221="0-12","1", I221="13-24","2", I221="25-40","3", I221="41-60","4", I221="61-100","5")</f>
        <v>2</v>
      </c>
      <c r="U221" s="9" t="n">
        <v>0.5</v>
      </c>
      <c r="V221" s="1" t="str">
        <f aca="false">IF(U221="","",IF(AND(U221&gt;=-9,U221&lt;=-6.5),"-9 a -6,5",IF(AND(U221&gt;=-6,U221&lt;=-3.5),"-6 a -3,5",IF(AND(U221&gt;=-3,U221&lt;=-1),"-3 a -1",IF(U221=-0.5,"-0,5",IF(AND(U221&gt;=0,U221&lt;=2.5),"0 a 2,5",IF(AND(U221&gt;=3,U221&lt;=5.5),"3 a 5,5",IF(AND(U221&gt;=6,U221&lt;=8.5),"6 a 8,5",IF(AND(U221&gt;=9,U221&lt;=20),"9 a 20","Fuera de rango")))))))))</f>
        <v>0 a 2,5</v>
      </c>
      <c r="W221" s="11" t="n">
        <f aca="false">IF(V221="","",IF(V221="-9 a -6,5",2,IF(V221="-6 a -3,5",3,IF(V221="-3 a -1",4,IF(V221="-0,5","NORMA",IF(V221="0 a 2,5",5,IF(V221="3 a 5,5",6,IF(V221="6 a 8,5",7,IF(V221="9 a 20",8,"Fuera de rango")))))))))</f>
        <v>5</v>
      </c>
      <c r="X221" s="9" t="n">
        <v>0</v>
      </c>
      <c r="Y221" s="10" t="str">
        <f aca="false">IF(X221="","",IF(AND(X221&gt;=0,X221&lt;=4),"0 a 4",IF(AND(X221&gt;=4.5,X221&lt;=8.5),"4,5 a 8,5",IF(X221=9,"9",IF(AND(X221&gt;=9.5,X221&lt;=13),"9,5 a 13",IF(AND(X221&gt;=13.5,X221&lt;=20),"13,5 a 20",IF(AND(X221&gt;=20.5,X221&lt;=35),"20,5 a 35","Fuera de rango")))))))</f>
        <v>0 a 4</v>
      </c>
      <c r="Z221" s="11" t="n">
        <f aca="false">IF(Y221="","",IF(Y221="0 a 4",1,IF(Y221="4,5 a 8,5",2,IF(Y221="9","NORMA",IF(Y221="9,5 a 13",3,IF(Y221="13,5 a 20",4,IF(Y221="20,5 a 35",5,"Fuera de rango")))))))</f>
        <v>1</v>
      </c>
      <c r="AA221" s="9" t="n">
        <v>24</v>
      </c>
      <c r="AB221" s="10" t="str">
        <f aca="false">IF(AA221="","",IF(AND(AA221&gt;=0,AA221&lt;=9),"0 a 9",IF(AND(AA221&gt;=9.5,AA221&lt;=18.5),"9,5 a 18,5",IF(AA221=19,"19",IF(AND(AA221&gt;=19.5,AA221&lt;=28),"19,5 a 28",IF(AND(AA221&gt;=28.5,AA221&lt;=40),"28,5 a 40","Fuera de rango"))))))</f>
        <v>19,5 a 28</v>
      </c>
      <c r="AC221" s="11" t="n">
        <f aca="false" t="array" ref="AC221">_xlfn.IFS(AB221="","",AB221="0 a 9",1,AB221="9,5 a 18,5",2,AB221="19","NORMA",AB221="19,5 a 28",3,AB221="28,5 a 40",4,TRUE(),"Fuera de rango")</f>
        <v>3</v>
      </c>
      <c r="AD221" s="9" t="n">
        <v>14</v>
      </c>
      <c r="AE221" s="10" t="str">
        <f aca="false">IF(AD221="","",IF(AND(AD221&gt;=-10,AD221&lt;=0),"De -10 a 0",IF(AND(AD221&gt;=0.5,AD221&lt;=9.5),"0,5 a 9,5",IF(AD221=10,"10",IF(AND(AD221&gt;=10.5,AD221&lt;=20),"10,5 a 20",IF(AND(AD221&gt;=20.5,AD221&lt;=40),"20,5 a 40","Fuera de rango"))))))</f>
        <v>10,5 a 20</v>
      </c>
      <c r="AF221" s="12" t="n">
        <f aca="false">IF(AD221="","",IF(AND(AD221&gt;=-10,AD221&lt;=0),1,IF(AND(AD221&gt;=0.5,AD221&lt;=9.5),2,IF(AD221=10,"NORMA",IF(AND(AD221&gt;=10.5,AD221&lt;=20),3,IF(AND(AD221&gt;=20.5,AD221&lt;=40),4,""))))))</f>
        <v>3</v>
      </c>
      <c r="AG221" s="9" t="n">
        <v>8</v>
      </c>
      <c r="AH221" s="10" t="str">
        <f aca="false">IF(AG221="","",IF(AND(AG221&gt;=0,AG221&lt;=4),"0 a 4",IF(AND(AG221&gt;=4.5,AG221&lt;=8.5),"4,5 a 8,5",IF(AG221=9,"9",IF(AND(AG221&gt;=9.5,AG221&lt;=13),"9,5 a 13",IF(AND(AG221&gt;=13.5,AG221&lt;=25),"13,5 a 25","Fuera de rango"))))))</f>
        <v>4,5 a 8,5</v>
      </c>
      <c r="AI221" s="11" t="n">
        <f aca="false">IF(AH221="","",IF(AH221="0 a 4",1,IF(AH221="4,5 a 8,5",2,IF(AH221="9","NORMA",IF(AH221="9,5 a 13",3,IF(AH221="13,5 a 25",4,""))))))</f>
        <v>2</v>
      </c>
      <c r="AJ221" s="9" t="n">
        <v>5</v>
      </c>
      <c r="AK221" s="10" t="str">
        <f aca="false">IF(AJ221="","",IF(AND(AJ221&gt;=-15,AJ221&lt;=-10.5),"-15 a -10,5",IF(AND(AJ221&gt;=-10,AJ221&lt;=-4),"-10 a -4",IF(AND(AJ221&gt;=-4.5,AJ221&lt;=0),"-4,5 a 0",IF(AND(AJ221&gt;=0.5,AJ221&lt;=4.5),"0,5 a 4,5",IF(AJ221=5,"5",IF(AND(AJ221&gt;=5.5,AJ221&lt;=10),"5,5 a 10",IF(AND(AJ221&gt;=10.5,AJ221&lt;=20),"10,5 a 20","Fuera de rango"))))))))</f>
        <v>5</v>
      </c>
      <c r="AL221" s="11" t="str">
        <f aca="false">IF(AK221="","",IF(AK221="-15 a -10,5",1,IF(AK221="-10 a -4",2,IF(AK221="-4,5 a 0",3,IF(AK221="0,5 a 4,5",4,IF(AK221="5","NORMA",IF(AK221="5,5 a 10",5,IF(AK221="10,5 a 20",6,"Error"))))))))</f>
        <v>NORMA</v>
      </c>
      <c r="AM221" s="9" t="n">
        <v>0</v>
      </c>
      <c r="AN221" s="10" t="str">
        <f aca="false">IF(AM221="","",IF(AND(AM221&gt;=-7.5,AM221&lt;=-5.5),"-7,5 a -5,5",IF(AND(AM221&gt;=-5,AM221&lt;=-3),"-5 a -3",IF(AND(AM221&gt;=-2.5,AM221&lt;=-0.5),"-2,5 a -0,5",IF(AM221=0,"0,00",IF(AND(AM221&gt;=0.5,AM221&lt;=2.5),"0,5 a 2,5",IF(AND(AM221&gt;=3,AM221&lt;=5),"3 a 5",IF(AND(AM221&gt;=5.5,AM221&lt;=7.5),"5,5 a 7,5",IF(AND(AM221&gt;=8,AM221&lt;=10),"8 a 10","Fuera de rango")))))))))</f>
        <v>0,00</v>
      </c>
      <c r="AO221" s="11" t="str">
        <f aca="false">IF(AN221="","",IF(AN221="-7,5 a -5,5",1,IF(AN221="-5 a -3",2,IF(AN221="-2,5 a -0,5",3,IF(AN221="0,00","NORMA",IF(AN221="0,5 a 2,5",4,IF(AN221="3 a 5",5,IF(AN221="5,5 a 7,5",6,IF(AN221="8 a 10",7,"Error")))))))))</f>
        <v>NORMA</v>
      </c>
      <c r="AP221" s="9" t="n">
        <v>-3</v>
      </c>
      <c r="AQ221" s="10" t="str">
        <f aca="false">IF(AP221="","",IF(AND(AP221&gt;=-20,AP221&lt;=-9.5),"-20 a -9,5",IF(AND(AP221&gt;=-9,AP221&lt;=-6.5),"-9 a -6,5",IF(AP221=-6,"-6",IF(AND(AP221&gt;=-5.5,AP221&lt;=-3),"-5,5 a -3",IF(AND(AP221&gt;=-2.5,AP221&lt;=0),"-2,5 a 0",IF(AND(AP221&gt;=0.5,AP221&lt;=3),"0,5 a 3",IF(AND(AP221&gt;=3.5,AP221&lt;=6),"3,5 a 6",IF(AND(AP221&gt;=6.5,AP221&lt;=9),"6,5 a 9",IF(AND(AP221&gt;=9.5,AP221&lt;=20),"9,5 a 20","Fuera de rango"))))))))))</f>
        <v>-5,5 a -3</v>
      </c>
      <c r="AR221" s="11" t="n">
        <f aca="false">IF(AQ221="","",IF(AQ221="-20 a -9,5",1,IF(AQ221="-9 a -6,5",2,IF(AQ221="-6","NORMA",IF(AQ221="-5,5 a -3",3,IF(AQ221="-2,5 a 0",4,IF(AQ221="0,5 a 3",5,IF(AQ221="3,5 a 6",6,IF(AQ221="6,5 a 9",7,IF(AQ221="9,5 a 20",8,""))))))))))</f>
        <v>3</v>
      </c>
      <c r="AS221" s="9" t="n">
        <v>1</v>
      </c>
      <c r="AT221" s="10" t="str">
        <f aca="false">IF(AS221="","",IF(AND(AS221&gt;=-16,AS221&lt;=-14),"-16 a -14",IF(AND(AS221&gt;=-13.5,AS221&lt;=-11.5),"-13,5 a -11,5",IF(AND(AS221&gt;=-11,AS221&lt;=-9),"-11 a -9",IF(AND(AS221&gt;=-8.5,AS221&lt;=-6.5),"-8,5 a -6,5",IF(AND(AS221&gt;=-6,AS221&lt;=-4),"-6 a -4",IF(AND(AS221&gt;=-3.5,AS221&lt;=-1.5),"-3,5 a -1,5",IF(AND(AS221&gt;=-1,AS221&lt;=1),"-1 a 1",IF(AND(AS221&gt;=1.5,AS221&lt;=3.5),"1,5 a 3,5",IF(AND(AS221&gt;=4,AS221&lt;=6),"4 a 6",IF(AND(AS221&gt;=6.5,AS221&lt;=8.5),"6,5 a 8,5",IF(AND(AS221&gt;=9,AS221&lt;=11),"9 a 11",IF(AND(AS221&gt;=11.5,AS221&lt;=13.5),"11,5 a 13,5",IF(AND(AS221&gt;=14,AS221&lt;=16),"14 a 16",IF(AND(AS221&gt;=16.5,AS221&lt;=18.5),"16,5 a 18,5",IF(AND(AS221&gt;=19,AS221&lt;=21),"19 a 21","Fuera de rango"))))))))))))))))</f>
        <v>-1 a 1</v>
      </c>
      <c r="AU221" s="11" t="n">
        <f aca="false" t="array" ref="AU221">IF(AT221="","",_xlfn.IFS(AT221="-16 a -14",1,AT221="-13,5 a -11,5",2,AT221="-11 a -9",3,AT221="-8,5 a -6,5",4,AT221="-6 a -4",5,AT221="-3,5 a -1,5",6,AT221="-1 a 1",7,AT221="1,5 a 3,5",8,AT221="4 a 6","NORMA",AT221="6,5 a 8,5",9,AT221="9 a 11",10,AT221="11,5 a 13,5",11,AT221="14 a 16",12,AT221="16,5 a 18,5",13,AT221="19 a 21",14,TRUE(),""))</f>
        <v>7</v>
      </c>
      <c r="AV221" s="9" t="n">
        <v>0.25</v>
      </c>
      <c r="AW221" s="10" t="str">
        <f aca="false">IF(AV221="","",IF(AND(AV221&gt;=-1,AV221&lt;=-0.5),"-1 a -0,5",IF(AND(AV221&gt;-0.5,AV221&lt;=0),"De -0,5 a 0",IF(AND(AV221&gt;=0.25,AV221&lt;=0.75),"0,25 a 0,75",IF(AND(AV221&gt;=1,AV221&lt;=1.5),"1 a 1,5",IF(AND(AV221&gt;=1.75,AV221&lt;=2.25),"1,75 a 2,25",IF(AND(AV221&gt;=2.5,AV221&lt;=3),"2,5 a 3",IF(AND(AV221&gt;=3.25,AV221&lt;=3.75),"3,25 a 3,75","Fuera de rango"))))))))</f>
        <v>0,25 a 0,75</v>
      </c>
      <c r="AX221" s="11" t="str">
        <f aca="false">IF(AW221="","",IF(OR(AW221="-1 a -0,5",AW221="-1 a -0.5"),1,IF(OR(AW221="De -0,5 a 0",AW221="-0,5 a 0",AW221="De -0.5 a 0"),2,IF(OR(AW221="0,25 a 0,75",AW221="0.25 a 0.75"),"NORMA",IF(OR(AW221="1 a 1,5",AW221="1 a 1.5"),3,IF(OR(AW221="1,75 a 2,25",AW221="1.75 a 2.25"),4,IF(OR(AW221="2,5 a 3",AW221="2.5 a 3"),5,IF(OR(AW221="3,25 a 3,75",AW221="3.25 a 3.75"),6,""))))))))</f>
        <v>NORMA</v>
      </c>
      <c r="AY221" s="9" t="n">
        <v>-6</v>
      </c>
      <c r="AZ221" s="10" t="str">
        <f aca="false">IF(AY221="","",IF(AND(AY221&gt;=-20,AY221&lt;=-9.5),"-20 a -9,5",IF(AND(AY221&gt;=-9,AY221&lt;=-6.5),"-9 a -6,5",IF(AY221=-6,"-6",IF(AND(AY221&gt;=-5.5,AY221&lt;=-3),"-5,5 a -3",IF(AND(AY221&gt;=-2.5,AY221&lt;=0),"-2,5 a 0",IF(AND(AY221&gt;=0.5,AY221&lt;=3),"0,5 a 3",IF(AND(AY221&gt;=3.5,AY221&lt;=6),"3,5 a 6","Fuera de rango"))))))))</f>
        <v>-6</v>
      </c>
      <c r="BA221" s="11" t="str">
        <f aca="false">IF(AZ221="","",IF(AZ221="-20 a -9,5",1,IF(AZ221="-9 a -6,5",2,IF(AZ221="-6","NORMA",IF(AZ221="-5,5 a -3",3,IF(AZ221="-2,5 a 0",4,IF(AZ221="0,5 a 3",5,IF(AZ221="3,5 a 6",6,""))))))))</f>
        <v>NORMA</v>
      </c>
      <c r="BB221" s="9" t="n">
        <v>0</v>
      </c>
      <c r="BC221" s="10" t="str">
        <f aca="false" t="array" ref="BC221">IF(BB221="","",_xlfn.IFS(AND(BB221&gt;=0,BB221&lt;=2),"0 a 2",AND(BB221&gt;=2.5,BB221&lt;=4.5),"2,5 a 4,5",AND(BB221&gt;=5,BB221&lt;=7),"5 a 7",AND(BB221&gt;=7.5,BB221&lt;=9.5),"7,5 a 9,5",AND(BB221&gt;=10,BB221&lt;=12),"10 a 12",AND(BB221&gt;=12.5,BB221&lt;=14.5),"12,5 a 14,5",BB221=15,"15",AND(BB221&gt;=15.5,BB221&lt;=17.5),"15,5 a 17,5",AND(BB221&gt;=18,BB221&lt;=20),"18 a 20",AND(BB221&gt;=20.5,BB221&lt;=22.5),"20,5 a 22,5",AND(BB221&gt;=23,BB221&lt;=25),"23 a 25",TRUE(),"Fuera de rango"))</f>
        <v>0 a 2</v>
      </c>
      <c r="BD221" s="11" t="n">
        <f aca="false" t="array" ref="BD221">IF(BC221="","",_xlfn.IFS(BC221="0 a 2",1,BC221="2,5 a 4,5",2,BC221="5 a 7",3,BC221="7,5 a 9,5",4,BC221="10 a 12",5,BC221="12,5 a 14,5",6,BC221="15","NORMA",BC221="15,5 a 17,5",7,BC221="18 a 20",8,BC221="20,5 a 22,5",9,BC221="23 a 25",10,TRUE(),"Fuera de rango"))</f>
        <v>1</v>
      </c>
      <c r="BE221" s="9" t="n">
        <v>27</v>
      </c>
      <c r="BF221" s="10" t="str">
        <f aca="false">IF(BE221="","",IF(AND(BE221&gt;=-20,BE221&lt;=-10),"-20 a -10",IF(AND(BE221&gt;=-9.5,BE221&lt;=0.5),"-9,5 a 0,5",IF(AND(BE221&gt;=1,BE221&lt;=11),"1 a 11",IF(AND(BE221&gt;=11.5,BE221&lt;=20.5),"11,5 a 20,5",IF(BE221=21,"21",IF(AND(BE221&gt;=21.5,BE221&lt;=31.5),"21,5 a 31,5",IF(AND(BE221&gt;=32,BE221&lt;=42),"32 a 42","Fuera de rango"))))))))</f>
        <v>21,5 a 31,5</v>
      </c>
      <c r="BG221" s="11" t="n">
        <f aca="false">IF(BF221="","",IF(BF221="-20 a -10",1,IF(BF221="-9,5 a 0,5",2,IF(BF221="1 a 11",3,IF(BF221="11,5 a 20,5",4,IF(BF221="21","NORMA",IF(BF221="21,5 a 31,5",5,IF(BF221="32 a 42",6,""))))))))</f>
        <v>5</v>
      </c>
      <c r="BH221" s="9" t="n">
        <v>12</v>
      </c>
      <c r="BI221" s="10" t="str">
        <f aca="false">IF(BH221="","",IF(AND(BH221&gt;=-20,BH221&lt;=-15),"-20 a -15",IF(AND(BH221&gt;=-14.5,BH221&lt;=-9.5),"-14,5 a -9,5",IF(AND(BH221&gt;=-9,BH221&lt;=-4),"-9 a -4",IF(AND(BH221&gt;=-3.5,BH221&lt;=2.5),"-3,5 a 2,5",IF(AND(BH221&gt;=3,BH221&lt;=8),"3 a 8",IF(AND(BH221&gt;=8.5,BH221&lt;=14.5),"8,5 a 14,5",IF(BH221=15,"15",IF(AND(BH221&gt;=15.5,BH221&lt;=20.5),"15,5 a 20,5",IF(AND(BH221&gt;=21,BH221&lt;=26),"21 a 26","Fuera de rango"))))))))))</f>
        <v>8,5 a 14,5</v>
      </c>
      <c r="BJ221" s="11" t="n">
        <f aca="false">IF(BI221="","",IF(BI221="-20 a -15",1,IF(BI221="-14,5 a -9,5",2,IF(BI221="-9 a -4",3,IF(BI221="-3,5 a 2,5",4,IF(BI221="3 a 8",5,IF(BI221="8,5 a 14,5",6,IF(BI221="15","NORMA",IF(BI221="15,5 a 20,5",7,IF(BI221="21 a 26",8,IF(BI221="26,5 a 31,5",9,"")))))))))))</f>
        <v>6</v>
      </c>
      <c r="BK221" s="9" t="n">
        <v>0</v>
      </c>
      <c r="BL221" s="10" t="str">
        <f aca="false">IF(BK221="","",IF(AND(BK221&gt;=0,BK221&lt;=2),"0 - 2",IF(AND(BK221&gt;=2.5,BK221&lt;=4.5),"2,5 - 4,5",IF(AND(BK221&gt;=5,BK221&lt;=7),"5 - 7",IF(AND(BK221&gt;=7.5,BK221&lt;=9.5),"7,5 - 9,5",IF(AND(BK221&gt;=10,BK221&lt;=12),"10 - 12",IF(AND(BK221&gt;=12.5,BK221&lt;=13.5),"12,5 - 13,5",IF(BK221=14,"14",IF(AND(BK221&gt;=14.5,BK221&lt;=16.5),"14,5 - 16,5",IF(AND(BK221&gt;=17,BK221&lt;=19),"17 - 19",IF(AND(BK221&gt;=19.5,BK221&lt;=21.5),"19,5 - 21,5",IF(AND(BK221&gt;=22,BK221&lt;=24),"22 - 24",IF(AND(BK221&gt;=24.5,BK221&lt;=26.5),"24,5 - 26,5",IF(AND(BK221&gt;=27,BK221&lt;=29),"27 - 29",IF(AND(BK221&gt;=29.5,BK221&lt;=30),"29,5 - 30","Fuera de rango")))))))))))))))</f>
        <v>0 - 2</v>
      </c>
      <c r="BM221" s="11" t="n">
        <f aca="false">IF(BL221="","",IF(BL221="0 - 2",1,IF(BL221="2,5 - 4,5",2,IF(BL221="5 - 7",3,IF(BL221="7,5 - 9,5",4,IF(BL221="10 - 12",5,IF(BL221="12,5 - 13,5",6,IF(BL221="14","NORMA",IF(BL221="14,5 - 16,5",7,IF(BL221="17 - 19",8,IF(BL221="19,5 - 21,5",9,IF(BL221="22 - 24",10,IF(BL221="24,5 - 26,5",11,IF(BL221="27 - 29",12,IF(BL221="29,5 - 30",13,"")))))))))))))))</f>
        <v>1</v>
      </c>
      <c r="BN221" s="9" t="n">
        <v>18</v>
      </c>
      <c r="BO221" s="10" t="str">
        <f aca="false">IF(BN221="","",IF(AND(BN221&gt;=-20,BN221&lt;=-10),"-20 a -10",IF(AND(BN221&gt;=-9.5,BN221&lt;=0.5),"-9,5 a 0,5",IF(AND(BN221&gt;=1,BN221&lt;=11),"1 a 11",IF(AND(BN221&gt;=11.5,BN221&lt;=21.5),"11,5 a 21,5",IF(BN221=22,"22",IF(AND(BN221&gt;=22.5,BN221&lt;=32.5),"22,5 a 32,5",IF(AND(BN221&gt;=33,BN221&lt;=43),"33 a 43","Fuera de rango"))))))))</f>
        <v>11,5 a 21,5</v>
      </c>
      <c r="BP221" s="11" t="n">
        <f aca="false">IF(BO221="","",IF(BO221="-20 a -10",1,IF(BO221="-9,5 a 0,5",2,IF(BO221="1 a 11",3,IF(BO221="11,5 a 21,5",4,IF(BO221="22","NORMA",IF(BO221="22,5 a 32,5",5,IF(BO221="33 a 43",6,""))))))))</f>
        <v>4</v>
      </c>
      <c r="BQ221" s="9" t="n">
        <v>12</v>
      </c>
      <c r="BR221" s="10" t="str">
        <f aca="false">IF(BQ221="","",IF(AND(BQ221&gt;=-20,BQ221&lt;=-15),"-20 a -15",IF(AND(BQ221&gt;=-14.5,BQ221&lt;=-9.5),"-14,5 a -9,5",IF(AND(BQ221&gt;=-9,BQ221&lt;=-4),"-9 a -4",IF(AND(BQ221&gt;=-3.5,BQ221&lt;=2.5),"-3,5 a 2,5",IF(AND(BQ221&gt;=3,BQ221&lt;=8),"3 a 8",IF(AND(BQ221&gt;=8.5,BQ221&lt;=13.5),"8,5 a 13,5",IF(AND(BQ221&gt;=14,BQ221&lt;=17.5),"14 a 17,5",IF(BQ221=18,"18",IF(AND(BQ221&gt;=18.5,BQ221&lt;=23.5),"18,5 a 23,5",IF(AND(BQ221&gt;=24,BQ221&lt;=29),"24 a 29",IF(AND(BQ221&gt;=29.5,BQ221&lt;=34.5),"29,5 a 34,5",IF(AND(BQ221&gt;=35,BQ221&lt;=40),"35 a 40","Fuera de rango")))))))))))))</f>
        <v>8,5 a 13,5</v>
      </c>
      <c r="BS221" s="11" t="n">
        <f aca="false">IF(BR221="","",IF(BR221="-20 a -15",1,IF(BR221="-14,5 a -9,5",2,IF(BR221="-9 a -4",3,IF(BR221="-3,5 a 2,5",4,IF(BR221="3 a 8",5,IF(BR221="8,5 a 13,5",6,IF(BR221="14 a 17,5",7,IF(BR221="18","NORMA",IF(BR221="18,5 a 23,5",8,IF(BR221="24 a 29",9,IF(BR221="29,5 a 34,5",10,IF(BR221="35 a 40",11,"")))))))))))))</f>
        <v>6</v>
      </c>
      <c r="BT221" s="9" t="n">
        <v>1.5</v>
      </c>
      <c r="BU221" s="10" t="str">
        <f aca="false">IF(BT221="","",IF(AND(BT221&gt;=-20,BT221&lt;=-18),"-20 a -18",IF(AND(BT221&gt;=-17.5,BT221&lt;=-15.5),"-17,5 a -15,5",IF(AND(BT221&gt;=-15,BT221&lt;=-13),"-15 a -13",IF(AND(BT221&gt;=-12.5,BT221&lt;=-10.5),"-12,5 a -10,5",IF(AND(BT221&gt;=-10,BT221&lt;=-8),"-10 a -8",IF(AND(BT221&gt;=-7.5,BT221&lt;=-5.5),"-7,5 a -5,5",IF(AND(BT221&gt;=-5,BT221&lt;=-3),"-5 a -3",IF(AND(BT221&gt;=-2.5,BT221&lt;=-0.5),"-2,5 a -0,5",IF(BT221=0,"0",IF(AND(BT221&gt;=0.5,BT221&lt;=2.5),"0,5 a 2,5",IF(AND(BT221&gt;=3,BT221&lt;=5),"3 a 5",IF(AND(BT221&gt;=5.5,BT221&lt;=7.5),"5,5 a 7,5",IF(AND(BT221&gt;=8,BT221&lt;=10),"8 a 10",IF(AND(BT221&gt;=10.5,BT221&lt;=12.5),"10,5 a 12,5",IF(AND(BT221&gt;=13,BT221&lt;=15),"13 a 15",IF(AND(BT221&gt;=15.5,BT221&lt;=17.5),"15,5 a 17,5",IF(AND(BT221&gt;=18,BT221&lt;=20),"18 a 20","Fuera de rango"))))))))))))))))))</f>
        <v>0,5 a 2,5</v>
      </c>
      <c r="BV221" s="11" t="n">
        <f aca="false">IF(BT221="","",IF(BT221=0,"NORMA",IF(AND(BT221&gt;=-20,BT221&lt;=-18),2,IF(AND(BT221&gt;=-17.5,BT221&lt;=-15.5),2,IF(AND(BT221&gt;=-15,BT221&lt;=-13),3,IF(AND(BT221&gt;=-12.5,BT221&lt;=-10.5),4,IF(AND(BT221&gt;=-10,BT221&lt;=-8),5,IF(AND(BT221&gt;=-7.5,BT221&lt;=-5.5),6,IF(AND(BT221&gt;=-5,BT221&lt;=-3),7,IF(AND(BT221&gt;=-2.5,BT221&lt;=-0.5),8,IF(AND(BT221&gt;=0.5,BT221&lt;=2.5),9,IF(AND(BT221&gt;=3,BT221&lt;=5),10,IF(AND(BT221&gt;=5.5,BT221&lt;=7.5),11,IF(AND(BT221&gt;=8,BT221&lt;=10),12,IF(AND(BT221&gt;=10.5,BT221&lt;=12.5),13,IF(AND(BT221&gt;=13,BT221&lt;=15),14,IF(AND(BT221&gt;=15.5,BT221&lt;=17.5),15,IF(AND(BT221&gt;=18,BT221&lt;=20),16,"Fuera de rango"))))))))))))))))))</f>
        <v>9</v>
      </c>
      <c r="BW221" s="9" t="n">
        <v>-5.25</v>
      </c>
      <c r="BX221" s="10" t="n">
        <f aca="false">18.5- (0.3*H221)</f>
        <v>12.8</v>
      </c>
      <c r="BY221" s="10" t="n">
        <f aca="false">(BW221)-(BX221)</f>
        <v>-18.05</v>
      </c>
      <c r="BZ221" s="10" t="str">
        <f aca="false">IF(BY221="","",IF(BY221&lt;-27.5,"De -30 a -28",IF(BY221&lt;-25,"De -27,5 a -25,5",IF(BY221&lt;-22.5,"De -25 a -23",IF(BY221&lt;-20,"De -22,5 a -20,5",IF(BY221&lt;-17.5,"De -20 a -18",IF(BY221&lt;-15,"De -17,5 a -15,5",IF(BY221&lt;-12.5,"De -15 a -13",IF(BY221&lt;-10,"De -12,5 a -10,5",IF(BY221&lt;-7.5,"De -10 a -8",IF(BY221&lt;-5,"De -7,5 a -5,5",IF(BY221&lt;-2.5,"De -5 a -3",IF(BY221&lt;0,"De -2,5 a -0,5",IF(BY221&lt;2.5,"De 0 a 2",IF(BY221&lt;5,"De 2,5 a 4,5",IF(BY221&lt;7.5,"De 5 a 7",IF(BY221&lt;10,"De 7,5 a 9,5",IF(BY221&lt;12.5,"De 10 a 12",IF(BY221&lt;15,"De 12,5 a 14,5",IF(BY221&lt;17.5,"De 15 a 17",IF(BY221&lt;20,"De 17,5 a 19,5",IF(BY221&lt;22.5,"De 20 a 22",IF(BY221&lt;25,"De 22,5 a 24,5",IF(BY221&lt;27.5,"De 25 a 27","De 27,5 a 30"))))))))))))))))))))))))</f>
        <v>De -20 a -18</v>
      </c>
      <c r="CA221" s="12" t="n">
        <f aca="false">IF(BY221="","",IF(BY221&lt;=-28,1,IF(BY221&lt;=-25.5,2,IF(BY221&lt;=-23,3,IF(BY221&lt;=-20.5,4,IF(BY221&lt;=-18,5,IF(BY221&lt;=-15.5,6,IF(BY221&lt;=-13,7,IF(BY221&lt;=-10.5,8,IF(BY221&lt;=-8,9,IF(BY221&lt;=-5.5,10,IF(BY221&lt;=-3,11,IF(BY221&lt;=-0.5,12,IF(BY221&lt;=2,13,IF(BY221&lt;=4.5,14,IF(BY221&lt;=7,15,IF(BY221&lt;=9.5,16,IF(BY221&lt;=12,17,IF(BY221&lt;=14.5,18,IF(BY221&lt;=17,19,IF(BY221&lt;=19.5,20,IF(BY221&lt;=22,21,IF(BY221&lt;=24.5,22,IF(BY221&lt;=27,23,IF(BY221&lt;=30,24,"Fuera de rango")))))))))))))))))))))))))</f>
        <v>5</v>
      </c>
      <c r="CB221" s="9" t="n">
        <v>-5.25</v>
      </c>
      <c r="CC221" s="10" t="n">
        <f aca="false">18.5- (0.3*H221)</f>
        <v>12.8</v>
      </c>
      <c r="CD221" s="10" t="n">
        <f aca="false">(CB221)-(CC221)</f>
        <v>-18.05</v>
      </c>
      <c r="CE221" s="10" t="str">
        <f aca="false">IF(CD221="","",IF(CD221&lt;-27.5,"De -30 a -28",IF(CD221&lt;-25,"De -27,5 a -25,5",IF(CD221&lt;-22.5,"De -25 a -23",IF(CD221&lt;-20,"De -22,5 a -20,5",IF(CD221&lt;-17.5,"De -20 a -18",IF(CD221&lt;-15,"De -17,5 a -15,5",IF(CD221&lt;-12.5,"De -15 a -13",IF(CD221&lt;-10,"De -12,5 a -10,5",IF(CD221&lt;-7.5,"De -10 a -8",IF(CD221&lt;-5,"De -7,5 a -5,5",IF(CD221&lt;-2.5,"De -5 a -3",IF(CD221&lt;0,"De -2,5 a -0,5",IF(CD221&lt;=2,"De 0 a 2",IF(CD221&lt;=4.5,"De 2,5 a 4,5",IF(CD221&lt;=7,"De 5 a 7",IF(CD221&lt;=9.5,"De 7,5 a 9,5",IF(CD221&lt;=12,"De 10 a 12",IF(CD221&lt;=14.5,"De 12,5 a 14,5",IF(CD221&lt;=17,"De 15 a 17",IF(CD221&lt;=19.5,"De 17,5 a 19,5",IF(CD221&lt;=22,"De 20 a 22",IF(CD221&lt;=24.5,"De 22,5 a 24,5",IF(CD221&lt;=27,"De 25 a 27","De 27,5 a 30"))))))))))))))))))))))))</f>
        <v>De -20 a -18</v>
      </c>
      <c r="CF221" s="12" t="n">
        <f aca="false">IF(CD221="","",IF(CD221&lt;-27.5,1,IF(CD221&lt;-25,2,IF(CD221&lt;-22.5,3,IF(CD221&lt;-20,4,IF(CD221&lt;-17.5,5,IF(CD221&lt;-15,6,IF(CD221&lt;-12.5,7,IF(CD221&lt;-10,8,IF(CD221&lt;-7.5,9,IF(CD221&lt;-5,10,IF(CD221&lt;-2.5,11,IF(CD221&lt;0,12,IF(CD221&lt;2.5,13,IF(CD221&lt;5,14,IF(CD221&lt;7.5,15,IF(CD221&lt;10,16,IF(CD221&lt;12.5,17,IF(CD221&lt;15,18,IF(CD221&lt;17.5,19,IF(CD221&lt;20,20,IF(CD221&lt;22.5,21,IF(CD221&lt;25,22,IF(CD221&lt;27.5,23,24))))))))))))))))))))))))</f>
        <v>5</v>
      </c>
      <c r="CG221" s="9" t="n">
        <v>-3.25</v>
      </c>
      <c r="CH221" s="10" t="str">
        <f aca="false">IF(CG221="","",IF(AND(CG221&gt;=-10,CG221&lt;=-9.5),"-10 a -9,5",IF(AND(CG221&gt;-9.5,CG221&lt;=-8.5),"-9 a -8,5",IF(AND(CG221&gt;-8.5,CG221&lt;=-7.5),"-8 a -7,5",IF(AND(CG221&gt;-7.5,CG221&lt;=-6.5),"-7 a -6,5",IF(AND(CG221&gt;-6.5,CG221&lt;=-5.5),"-6 a -5,5",IF(AND(CG221&gt;-5.5,CG221&lt;=-4.5),"-5 a -4,5",IF(AND(CG221&gt;-4.5,CG221&lt;=-3.5),"-4 a -3,5",IF(AND(CG221&gt;-3.5,CG221&lt;=-2.5),"-3 a -2,5",IF(CG221=-2.25,"-2,25",IF(AND(CG221&gt;-2.5,CG221&lt;=-1.5),"-2 a -1,5",IF(AND(CG221&gt;-1.5,CG221&lt;=-0.5),"-1 a -0,5",IF(AND(CG221&gt;-0.5,CG221&lt;=0.5),"0 a 0,5",IF(AND(CG221&gt;0.5,CG221&lt;=1.5),"1 a 1,5",IF(AND(CG221&gt;1.5,CG221&lt;=2.5),"2 a 2,5",IF(AND(CG221&gt;2.5,CG221&lt;=3.5),"3 a 3,5",IF(AND(CG221&gt;3.5,CG221&lt;=4.5),"4 a 4,5",IF(AND(CG221&gt;4.5,CG221&lt;=5.5),"5 a 5,5",IF(AND(CG221&gt;5.5,CG221&lt;=6.5),"6 a 6,5",IF(AND(CG221&gt;6.5,CG221&lt;=7.5),"7 a 7,5",IF(AND(CG221&gt;7.5,CG221&lt;=8.5),"8 a 8,5",IF(AND(CG221&gt;8.5,CG221&lt;=9.5),"9 a 9,5",IF(CG221&gt;=10,"10","Fuera de rango")))))))))))))))))))))))</f>
        <v>-3 a -2,5</v>
      </c>
      <c r="CI221" s="11" t="n">
        <f aca="false">IF(CG221="","",IF(CG221=-2.25,"NORMA",IF(CG221&lt;=-9.5,1,IF(CG221&lt;=-8.5,2,IF(CG221&lt;=-7.5,3,IF(CG221&lt;=-6.5,4,IF(CG221&lt;=-5.5,5,IF(CG221&lt;=-4.5,6,IF(CG221&lt;=-3.5,7,IF(CG221&lt;=-2.5,8,IF(CG221&lt;=-1.5,9,IF(CG221&lt;=-0.5,10,IF(CG221&lt;=0.5,11,IF(CG221&lt;=1.5,12,IF(CG221&lt;=2.5,13,IF(CG221&lt;=3.5,14,IF(CG221&lt;=4.5,15,IF(CG221&lt;=5.5,16,IF(CG221&lt;=6.5,17,IF(CG221&lt;=7.5,18,IF(CG221&lt;=8.5,19,IF(CG221&lt;=9.5,20,IF(CG221=10,21,"Fuera de rango")))))))))))))))))))))))</f>
        <v>8</v>
      </c>
      <c r="CJ221" s="9" t="n">
        <v>2.5</v>
      </c>
      <c r="CK221" s="10" t="str">
        <f aca="false">IF(CJ221="","",IF(AND(CJ221&gt;=-6,CJ221&lt;=-5.5),"-6 a -5,5",IF(AND(CJ221&gt;-5.5,CJ221&lt;=-4.5),"-5 a -4,5",IF(AND(CJ221&gt;-4.5,CJ221&lt;=-3.5),"-4 a -3,5",IF(AND(CJ221&gt;-3.5,CJ221&lt;=-2.5),"-3 a -2,5",IF(AND(CJ221&gt;-2.5,CJ221&lt;=-1.5),"-2 a -1,5",IF(AND(CJ221&gt;-1.5,CJ221&lt;=-0.5),"-1 a -0,5",IF(AND(CJ221&gt;-0.5,CJ221&lt;=0.5),"0 a 0,5",IF(AND(CJ221&gt;0.5,CJ221&lt;=1.5),"1 a 1,5",IF(AND(CJ221&gt;1.5,CJ221&lt;2.5),"2",IF(AND(CJ221&gt;=2.5,CJ221&lt;=3),"2,5 a 3",IF(AND(CJ221&gt;3,CJ221&lt;=4),"3,5 a 4",IF(AND(CJ221&gt;4,CJ221&lt;=5),"4,5 a 5",IF(AND(CJ221&gt;5,CJ221&lt;=6),"5,5 a 6",IF(AND(CJ221&gt;6,CJ221&lt;=7),"6,5 a 7",IF(AND(CJ221&gt;7,CJ221&lt;=8),"7,5 a 8",IF(AND(CJ221&gt;8,CJ221&lt;=9.5),"8,5 a 9,5",IF(CJ221=10,"10","Fuera de rango"))))))))))))))))))</f>
        <v>2,5 a 3</v>
      </c>
      <c r="CL221" s="11" t="n">
        <f aca="false">IF(CK221="","",IF(OR(CK221="-6 a -5,5",CK221="-6 - -5,5"),1,IF(OR(CK221="-5 a -4,5",CK221="-5 - -4,5"),2,IF(OR(CK221="-4 a -3,5",CK221="-4 - -3,5"),3,IF(OR(CK221="-3 a -2,5",CK221="-3 - -2,5"),4,IF(OR(CK221="-2 a -1,5",CK221="-2 - -1,5"),5,IF(OR(CK221="-1 a -0,5",CK221="-1 - -0,5"),6,IF(OR(CK221="0 a 0,5",CK221="0 - 0,5"),7,IF(OR(CK221="1 a 1,5",CK221="1 - 1,5"),8,IF(CK221="2","NORMA",IF(OR(CK221="2,5 a 3",CK221="2,5 - 3"),9,IF(OR(CK221="3,5 a 4",CK221="3,5 - 4"),10,IF(OR(CK221="4,5 a 5",CK221="4,5 - 5"),11,IF(OR(CK221="5,5 a 6",CK221="5,5 - 6"),12,IF(OR(CK221="6,5 a 7",CK221="6,5 - 7"),13,IF(OR(CK221="7,5 a 8",CK221="7,5 - 8"),14,IF(OR(CK221="8,5 a 9",CK221="8,5 - 9,5",CK221="9 a 9,5"),15,IF(CK221="10",15,IF(OR(CK221="0,5 a 1",CK221="0,5 - 1"),7,"Fuera de rango")))))))))))))))))))</f>
        <v>9</v>
      </c>
      <c r="CM221" s="10" t="n">
        <v>0</v>
      </c>
      <c r="CN221" s="10" t="str">
        <f aca="false">IF(CM221=0,"0", " ")</f>
        <v>0</v>
      </c>
      <c r="CO221" s="10" t="str">
        <f aca="false">IF(CM221&gt;0,"EME"," ")</f>
        <v> </v>
      </c>
      <c r="CP221" s="10" t="n">
        <v>0</v>
      </c>
      <c r="CQ221" s="10" t="str">
        <f aca="false">IF(CP221&gt;0,"0", " ")</f>
        <v> </v>
      </c>
      <c r="CR221" s="10" t="str">
        <f aca="false">IF(CP221&gt;0,"EME"," ")</f>
        <v> </v>
      </c>
      <c r="CS221" s="9" t="n">
        <v>0</v>
      </c>
      <c r="CT221" s="10" t="str">
        <f aca="false">IF(CS221&gt;0,"1", " ")</f>
        <v> </v>
      </c>
      <c r="CU221" s="10" t="str">
        <f aca="false">IF(CS221&gt;0,"HIP"," ")</f>
        <v> </v>
      </c>
      <c r="CV221" s="9" t="n">
        <v>0</v>
      </c>
      <c r="CW221" s="10" t="str">
        <f aca="false">IF(CV221&gt;0,"1", " ")</f>
        <v> </v>
      </c>
      <c r="CX221" s="10" t="str">
        <f aca="false">IF(CV221&gt;0,"HIP"," ")</f>
        <v> </v>
      </c>
      <c r="CY221" s="9" t="n">
        <v>-0.75</v>
      </c>
      <c r="CZ221" s="11" t="str">
        <f aca="false">IF(CY221&lt;0,"2"," ")</f>
        <v>2</v>
      </c>
      <c r="DA221" s="11" t="str">
        <f aca="false">IF(CY221&lt;0,"MIO"," ")</f>
        <v>MIO</v>
      </c>
      <c r="DB221" s="9" t="n">
        <v>-0.75</v>
      </c>
      <c r="DC221" s="11" t="str">
        <f aca="false">IF(DB221&lt;0,"2"," ")</f>
        <v>2</v>
      </c>
      <c r="DD221" s="11" t="str">
        <f aca="false">IF(DB221&lt;0,"MIO"," ")</f>
        <v>MIO</v>
      </c>
      <c r="DE221" s="9" t="n">
        <v>0</v>
      </c>
      <c r="DF221" s="11" t="str">
        <f aca="false">IF(DE221&lt;0,"3"," ")</f>
        <v> </v>
      </c>
      <c r="DG221" s="11" t="str">
        <f aca="false">IF(DE221&lt;0,"AST"," ")</f>
        <v> </v>
      </c>
      <c r="DH221" s="9" t="n">
        <v>0</v>
      </c>
      <c r="DI221" s="11" t="str">
        <f aca="false">IF(DH221&lt;0,"3"," ")</f>
        <v> </v>
      </c>
      <c r="DJ221" s="11" t="str">
        <f aca="false">IF(DH221&lt;0,"AST"," ")</f>
        <v> </v>
      </c>
      <c r="DK221" s="9" t="n">
        <v>0</v>
      </c>
      <c r="DL221" s="10" t="str">
        <f aca="false">IF(DK221&gt;0,"4"," ")</f>
        <v> </v>
      </c>
      <c r="DM221" s="10" t="str">
        <f aca="false">IF(DK221&gt;0,"PRE"," ")</f>
        <v> </v>
      </c>
      <c r="DN221" s="9" t="n">
        <v>0</v>
      </c>
      <c r="DO221" s="10" t="str">
        <f aca="false">IF(DN221&gt;0,"4"," ")</f>
        <v> </v>
      </c>
      <c r="DP221" s="10" t="str">
        <f aca="false">IF(DN221&gt;0,"PRE"," ")</f>
        <v> </v>
      </c>
      <c r="DQ221" s="12" t="n">
        <v>1</v>
      </c>
      <c r="DR221" s="12" t="n">
        <v>1</v>
      </c>
      <c r="DS221" s="12" t="str">
        <f aca="false">CONCATENATE(CO221,CU221,DA221,DG221,DM221)</f>
        <v>  MIO  </v>
      </c>
      <c r="DT221" s="10" t="str">
        <f aca="false" t="array" ref="DT221">_xlfn.IFS(DS221="EME    ","0", DS221=" HIP   ","1", DS221="  MIO  ","2", DS221="   AST ","3", DS221="    PRE","4", DS221="EME   PRE","5", DS221=" HIP  PRE","6", DS221=" HIP AST ","7", DS221="  MIO PRE","8", DS221="  MIOAST ","9", DS221="   ASTPRE","10",DS221=" HIP ASTPRE","11", DS221="  MIOASTPRE","12", DS221="     ","0")</f>
        <v>2</v>
      </c>
      <c r="DU221" s="1" t="s">
        <v>154</v>
      </c>
      <c r="DV221" s="1" t="str">
        <f aca="false" t="array" ref="DV221">_xlfn.IFS(DU221="SI","2", DU221="NO","1")</f>
        <v>1</v>
      </c>
      <c r="DW221" s="10" t="n">
        <v>0</v>
      </c>
      <c r="DX221" s="11" t="str">
        <f aca="false">IF(DW221=0,"1","2")</f>
        <v>1</v>
      </c>
      <c r="DY221" s="11" t="str">
        <f aca="false" t="array" ref="DY221">_xlfn.IFS(DW221=0,"0", DW221=0.25, "1", DW221=0.5,"2", DW221=0.75,"3", DW221=1,"4",DW221=1.25,"5", DW221=1.5,"6", DW221=1.75,"7", DW221=2,"8")</f>
        <v>0</v>
      </c>
      <c r="DZ221" s="10" t="n">
        <v>0</v>
      </c>
      <c r="EA221" s="11" t="str">
        <f aca="false">IF(DZ221=0,"1","2")</f>
        <v>1</v>
      </c>
      <c r="EB221" s="11" t="str">
        <f aca="false" t="array" ref="EB221">_xlfn.IFS(DZ221=0,"0", DZ221=0.25, "1", DZ221=0.5,"2", DZ221=0.75,"3", DZ221=1,"4",DZ221=1.25,"5", DZ221=1.5,"6", DZ221=1.75,"7", DZ221=2,"8")</f>
        <v>0</v>
      </c>
      <c r="EC221" s="10" t="n">
        <v>0</v>
      </c>
      <c r="ED221" s="10" t="str">
        <f aca="false">IF(EC221=0,"1","2")</f>
        <v>1</v>
      </c>
      <c r="EE221" s="11" t="str">
        <f aca="false" t="array" ref="EE221">_xlfn.IFS(EC221=0,"0", EC221=-0.25, "1", EC221=-0.5,"2", EC221=-0.75,"3", EC221=-1,"4",EC221=-1.25,"5", EC221=-1.5,"6", EC221=-1.75,"7", EC221=-2,"8", EC221=-2.25,"9",EC221=-2.5,"10", EC221=-2.75,"11", EC221=-3,"12", EC221=-3.25,"13", EC221=-3.5,"14", EC221=-3.75,"15",EC221=-4,"16")</f>
        <v>0</v>
      </c>
      <c r="EF221" s="10" t="n">
        <v>0</v>
      </c>
      <c r="EG221" s="10" t="str">
        <f aca="false">IF(EF221=0,"1","2")</f>
        <v>1</v>
      </c>
      <c r="EH221" s="11" t="str">
        <f aca="false" t="array" ref="EH221">_xlfn.IFS(EF221=0,"0", EF221=-0.25, "1", EF221=-0.5,"2", EF221=-0.75,"3", EF221=-1,"4",EF221=-1.25,"5", EF221=-1.5,"6", EF221=-1.75,"7", EF221=-2,"8", EF221=-2.25,"9",EF221=-2.5,"10", EF221=-2.75,"11", EF221=-3,"12", EF221=-3.25,"13", EF221=-3.5,"14", EF221=-3.75,"15",EF221=-4,"16")</f>
        <v>0</v>
      </c>
      <c r="EI221" s="10" t="n">
        <v>0</v>
      </c>
      <c r="EJ221" s="11" t="str">
        <f aca="false">IF(EI221=0,"1","2")</f>
        <v>1</v>
      </c>
      <c r="EK221" s="11" t="str">
        <f aca="false" t="array" ref="EK221">_xlfn.IFS(EI221=0,"0", EI221=-0.25, "1", EI221=-0.5,"2", EI221=-0.75,"3", EI221=-1,"4",EI221=-1.25,"5", EI221=-1.5,"6", EI221=-1.75,"7", EI221=-2,"8", EI221=-2.25,"9", EI221=-2.25,"9",EI221=-2.5,"10", EI221=-2.75,"11", EI221=-3,"12", EI221=-3.25,"13", EI221=-3.5,"14", EI221=-3.75,"15",EI221=-4,"16", EI221=0.25, "17", EI221=0.5, "18")</f>
        <v>0</v>
      </c>
      <c r="EL221" s="10" t="n">
        <v>0</v>
      </c>
      <c r="EM221" s="11" t="str">
        <f aca="false">IF(EL221=0,"1","2")</f>
        <v>1</v>
      </c>
      <c r="EN221" s="11" t="str">
        <f aca="false" t="array" ref="EN221">_xlfn.IFS(EL221=0.25,"17",EL221=0.5,"18", EL221=0,"0", EL221=-0.25, "1", EL221=-0.5,"2", EL221=-0.75,"3", EL221=-1,"4",EL221=-1.25,"5", EL221=-1.5,"6", EL221=-1.75,"7", EL221=-2,"8",EL221= -2.25,"9",EL221=-2.5,"10",EL221= -2.75,"11",EL221= -3,"12",EL221= -3.25,"13",EL221= -3.5,"14",EL221= -3.75,"15",EL221=-4,"16")</f>
        <v>0</v>
      </c>
      <c r="EO221" s="10" t="n">
        <v>0</v>
      </c>
      <c r="EP221" s="11" t="str">
        <f aca="false">IF(EO221=0,"1","2")</f>
        <v>1</v>
      </c>
      <c r="EQ221" s="11" t="str">
        <f aca="false" t="array" ref="EQ221">_xlfn.IFS(EO221=0,"0", EO221=0.25, "1", EO221=0.5,"2", EO221=0.75,"3", EO221=1,"4",EO221=1.25,"5", EO221=1.5,"6", EO221=1.75,"7", EO221=2,"8", EO221=2.25,"9", EO221=2.25,"9",EO221=2.5,"10", EO221=2.75,"11", EO221=3,"12", EO221=3.25,"13", EO221=3.5,"14", EO221=3.75,"15",EO221=4,"16", EO221=-0.25, "17", bq=-0.5, "18")</f>
        <v>0</v>
      </c>
      <c r="ER221" s="10" t="n">
        <v>0</v>
      </c>
      <c r="ES221" s="11" t="str">
        <f aca="false">IF(ER221=0,"1","2")</f>
        <v>1</v>
      </c>
      <c r="ET221" s="11" t="str">
        <f aca="false" t="array" ref="ET221">_xlfn.IFS(ER221=0,"0", ER221=0.25, "1", ER221=0.5,"2", ER221=0.75,"3", ER221=1,"4",ER221=1.25,"5", ER221=1.5,"6", ER221=1.75,"7", ER221=2,"8", ER221=2.25,"9", ER221=2.25,"9",ER221=2.5,"10", ER221=2.75,"11", ER221=3,"12", ER221=3.25,"13", ER221=3.5,"14", ER221=3.75,"15",ER221=4,"16", ER221=-0.25, "17", bq=-0.5, "18")</f>
        <v>0</v>
      </c>
      <c r="EU221" s="13" t="n">
        <v>10</v>
      </c>
      <c r="EV221" s="14" t="str">
        <f aca="false">VLOOKUP(EU221,LEYENDA!$G$2:$H$8,2,TRUE())</f>
        <v>6-12</v>
      </c>
      <c r="EW221" s="14" t="str">
        <f aca="false" t="array" ref="EW221">_xlfn.IFS(EV221="0-5","1", EV221="6-12","2", EV221="13-18","3", EV221="19-24","4", EV221="25-36","5", EV221="37-48","6", EV221="49-60","7")</f>
        <v>2</v>
      </c>
    </row>
    <row r="222" customFormat="false" ht="13.5" hidden="false" customHeight="false" outlineLevel="0" collapsed="false">
      <c r="A222" s="41" t="n">
        <v>64</v>
      </c>
      <c r="B222" s="32" t="n">
        <v>4</v>
      </c>
      <c r="C222" s="33" t="n">
        <v>38482</v>
      </c>
      <c r="D222" s="6"/>
      <c r="E222" s="5" t="str">
        <f aca="false">VLOOKUP(A222,'286'!$A$3:$J$600,10,FALSE())</f>
        <v>CID NUÑO, VERÓNICA</v>
      </c>
      <c r="F222" s="4" t="str">
        <f aca="false">VLOOKUP(A222,'286'!$A$3:$I$1768,3,FALSE())</f>
        <v>CIDNUVE</v>
      </c>
      <c r="G222" s="6" t="n">
        <f aca="false">VLOOKUP(A222,'286'!$A$3:$I$1768,4,FALSE())</f>
        <v>31231</v>
      </c>
      <c r="H222" s="7" t="n">
        <f aca="false">YEAR(C222)-YEAR(G222)</f>
        <v>20</v>
      </c>
      <c r="I222" s="1" t="str">
        <f aca="false">VLOOKUP(H222,LEYENDA!$C$2:$D$6,2,TRUE())</f>
        <v>13-24</v>
      </c>
      <c r="J222" s="5" t="str">
        <f aca="false">VLOOKUP(A222,'286'!$A$3:$I$1768,7,FALSE())</f>
        <v>M</v>
      </c>
      <c r="K222" s="8" t="str">
        <f aca="false">VLOOKUP(A222,'286'!$A$3:$I$1768,2,FALSE())</f>
        <v>OD</v>
      </c>
      <c r="L222" s="4" t="str">
        <f aca="false">VLOOKUP(A222,'286'!$A$3:$I$1768,8,FALSE())</f>
        <v>D</v>
      </c>
      <c r="M222" s="4" t="str">
        <f aca="false">VLOOKUP(A222,'286'!$A$3:$I$1768,9,FALSE())</f>
        <v>I</v>
      </c>
      <c r="N222" s="8" t="str">
        <f aca="false">IF(R222=O222, "MISMA","CONTRARIA")</f>
        <v>CONTRARIA</v>
      </c>
      <c r="O222" s="8" t="str">
        <f aca="false" t="array" ref="O222">_xlfn.IFS(L222="D","1", L222="I","2")</f>
        <v>1</v>
      </c>
      <c r="P222" s="8" t="str">
        <f aca="false" t="array" ref="P222">_xlfn.IFS(K222="OD","1", K222="OI","2")</f>
        <v>1</v>
      </c>
      <c r="Q222" s="1" t="str">
        <f aca="false" t="array" ref="Q222">_xlfn.IFS(J222="M","1", J222="H","2")</f>
        <v>1</v>
      </c>
      <c r="R222" s="8" t="str">
        <f aca="false" t="array" ref="R222">_xlfn.IFS(M222="D","1", M222="I","2")</f>
        <v>2</v>
      </c>
      <c r="S222" s="1" t="str">
        <f aca="false" t="array" ref="S222">_xlfn.IFS(N222="CONTRARIA", "1",N222= "MISMA","2")</f>
        <v>1</v>
      </c>
      <c r="T222" s="1" t="str">
        <f aca="false" t="array" ref="T222">_xlfn.IFS(I222="0-12","1", I222="13-24","2", I222="25-40","3", I222="41-60","4", I222="61-100","5")</f>
        <v>2</v>
      </c>
      <c r="U222" s="9" t="n">
        <v>-1</v>
      </c>
      <c r="V222" s="11" t="str">
        <f aca="false">IF(U222="","",IF(AND(U222&gt;=-9,U222&lt;=-6.5),"-9 a -6,5",IF(AND(U222&gt;=-6,U222&lt;=-3.5),"-6 a -3,5",IF(AND(U222&gt;=-3,U222&lt;=-1),"-3 a -1",IF(U222=-0.5,"-0,5",IF(AND(U222&gt;=0,U222&lt;=2.5),"0 a 2,5",IF(AND(U222&gt;=3,U222&lt;=5.5),"3 a 5,5",IF(AND(U222&gt;=6,U222&lt;=8.5),"6 a 8,5",IF(AND(U222&gt;=9,U222&lt;=20),"9 a 20","Fuera de rango")))))))))</f>
        <v>-3 a -1</v>
      </c>
      <c r="W222" s="11" t="n">
        <f aca="false">IF(V222="","",IF(V222="-9 a -6,5",2,IF(V222="-6 a -3,5",3,IF(V222="-3 a -1",4,IF(V222="-0,5","NORMA",IF(V222="0 a 2,5",5,IF(V222="3 a 5,5",6,IF(V222="6 a 8,5",7,IF(V222="9 a 20",8,"Fuera de rango")))))))))</f>
        <v>4</v>
      </c>
      <c r="X222" s="9" t="n">
        <v>0</v>
      </c>
      <c r="Y222" s="10" t="str">
        <f aca="false">IF(X222="","",IF(AND(X222&gt;=0,X222&lt;=4),"0 a 4",IF(AND(X222&gt;=4.5,X222&lt;=8.5),"4,5 a 8,5",IF(X222=9,"9",IF(AND(X222&gt;=9.5,X222&lt;=13),"9,5 a 13",IF(AND(X222&gt;=13.5,X222&lt;=20),"13,5 a 20",IF(AND(X222&gt;=20.5,X222&lt;=35),"20,5 a 35","Fuera de rango")))))))</f>
        <v>0 a 4</v>
      </c>
      <c r="Z222" s="11" t="n">
        <f aca="false">IF(Y222="","",IF(Y222="0 a 4",1,IF(Y222="4,5 a 8,5",2,IF(Y222="9","NORMA",IF(Y222="9,5 a 13",3,IF(Y222="13,5 a 20",4,IF(Y222="20,5 a 35",5,"Fuera de rango")))))))</f>
        <v>1</v>
      </c>
      <c r="AA222" s="9" t="n">
        <v>18</v>
      </c>
      <c r="AB222" s="10" t="str">
        <f aca="false">IF(AA222="","",IF(AND(AA222&gt;=0,AA222&lt;=9),"0 a 9",IF(AND(AA222&gt;=9.5,AA222&lt;=18.5),"9,5 a 18,5",IF(AA222=19,"19",IF(AND(AA222&gt;=19.5,AA222&lt;=28),"19,5 a 28",IF(AND(AA222&gt;=28.5,AA222&lt;=40),"28,5 a 40","Fuera de rango"))))))</f>
        <v>9,5 a 18,5</v>
      </c>
      <c r="AC222" s="11" t="n">
        <f aca="false" t="array" ref="AC222">_xlfn.IFS(AB222="","",AB222="0 a 9",1,AB222="9,5 a 18,5",2,AB222="19","NORMA",AB222="19,5 a 28",3,AB222="28,5 a 40",4,TRUE(),"Fuera de rango")</f>
        <v>2</v>
      </c>
      <c r="AD222" s="9" t="n">
        <v>9</v>
      </c>
      <c r="AE222" s="10" t="str">
        <f aca="false">IF(AD222="","",IF(AND(AD222&gt;=-10,AD222&lt;=0),"De -10 a 0",IF(AND(AD222&gt;=0.5,AD222&lt;=9.5),"0,5 a 9,5",IF(AD222=10,"10",IF(AND(AD222&gt;=10.5,AD222&lt;=20),"10,5 a 20",IF(AND(AD222&gt;=20.5,AD222&lt;=40),"20,5 a 40","Fuera de rango"))))))</f>
        <v>0,5 a 9,5</v>
      </c>
      <c r="AF222" s="12" t="n">
        <f aca="false">IF(AD222="","",IF(AND(AD222&gt;=-10,AD222&lt;=0),1,IF(AND(AD222&gt;=0.5,AD222&lt;=9.5),2,IF(AD222=10,"NORMA",IF(AND(AD222&gt;=10.5,AD222&lt;=20),3,IF(AND(AD222&gt;=20.5,AD222&lt;=40),4,""))))))</f>
        <v>2</v>
      </c>
      <c r="AG222" s="9" t="n">
        <v>8</v>
      </c>
      <c r="AH222" s="10" t="str">
        <f aca="false">IF(AG222="","",IF(AND(AG222&gt;=0,AG222&lt;=4),"0 a 4",IF(AND(AG222&gt;=4.5,AG222&lt;=8.5),"4,5 a 8,5",IF(AG222=9,"9",IF(AND(AG222&gt;=9.5,AG222&lt;=13),"9,5 a 13",IF(AND(AG222&gt;=13.5,AG222&lt;=25),"13,5 a 25","Fuera de rango"))))))</f>
        <v>4,5 a 8,5</v>
      </c>
      <c r="AI222" s="11" t="n">
        <f aca="false">IF(AH222="","",IF(AH222="0 a 4",1,IF(AH222="4,5 a 8,5",2,IF(AH222="9","NORMA",IF(AH222="9,5 a 13",3,IF(AH222="13,5 a 25",4,""))))))</f>
        <v>2</v>
      </c>
      <c r="AJ222" s="9" t="n">
        <v>3</v>
      </c>
      <c r="AK222" s="10" t="str">
        <f aca="false">IF(AJ222="","",IF(AND(AJ222&gt;=-15,AJ222&lt;=-10.5),"-15 a -10,5",IF(AND(AJ222&gt;=-10,AJ222&lt;=-4),"-10 a -4",IF(AND(AJ222&gt;=-4.5,AJ222&lt;=0),"-4,5 a 0",IF(AND(AJ222&gt;=0.5,AJ222&lt;=4.5),"0,5 a 4,5",IF(AJ222=5,"5",IF(AND(AJ222&gt;=5.5,AJ222&lt;=10),"5,5 a 10",IF(AND(AJ222&gt;=10.5,AJ222&lt;=20),"10,5 a 20","Fuera de rango"))))))))</f>
        <v>0,5 a 4,5</v>
      </c>
      <c r="AL222" s="11" t="n">
        <f aca="false">IF(AK222="","",IF(AK222="-15 a -10,5",1,IF(AK222="-10 a -4",2,IF(AK222="-4,5 a 0",3,IF(AK222="0,5 a 4,5",4,IF(AK222="5","NORMA",IF(AK222="5,5 a 10",5,IF(AK222="10,5 a 20",6,"Error"))))))))</f>
        <v>4</v>
      </c>
      <c r="AM222" s="9" t="n">
        <v>0</v>
      </c>
      <c r="AN222" s="10" t="str">
        <f aca="false">IF(AM222="","",IF(AND(AM222&gt;=-7.5,AM222&lt;=-5.5),"-7,5 a -5,5",IF(AND(AM222&gt;=-5,AM222&lt;=-3),"-5 a -3",IF(AND(AM222&gt;=-2.5,AM222&lt;=-0.5),"-2,5 a -0,5",IF(AM222=0,"0,00",IF(AND(AM222&gt;=0.5,AM222&lt;=2.5),"0,5 a 2,5",IF(AND(AM222&gt;=3,AM222&lt;=5),"3 a 5",IF(AND(AM222&gt;=5.5,AM222&lt;=7.5),"5,5 a 7,5",IF(AND(AM222&gt;=8,AM222&lt;=10),"8 a 10","Fuera de rango")))))))))</f>
        <v>0,00</v>
      </c>
      <c r="AO222" s="11" t="str">
        <f aca="false">IF(AN222="","",IF(AN222="-7,5 a -5,5",1,IF(AN222="-5 a -3",2,IF(AN222="-2,5 a -0,5",3,IF(AN222="0,00","NORMA",IF(AN222="0,5 a 2,5",4,IF(AN222="3 a 5",5,IF(AN222="5,5 a 7,5",6,IF(AN222="8 a 10",7,"Error")))))))))</f>
        <v>NORMA</v>
      </c>
      <c r="AP222" s="9" t="n">
        <v>-3</v>
      </c>
      <c r="AQ222" s="10" t="str">
        <f aca="false">IF(AP222="","",IF(AND(AP222&gt;=-20,AP222&lt;=-9.5),"-20 a -9,5",IF(AND(AP222&gt;=-9,AP222&lt;=-6.5),"-9 a -6,5",IF(AP222=-6,"-6",IF(AND(AP222&gt;=-5.5,AP222&lt;=-3),"-5,5 a -3",IF(AND(AP222&gt;=-2.5,AP222&lt;=0),"-2,5 a 0",IF(AND(AP222&gt;=0.5,AP222&lt;=3),"0,5 a 3",IF(AND(AP222&gt;=3.5,AP222&lt;=6),"3,5 a 6",IF(AND(AP222&gt;=6.5,AP222&lt;=9),"6,5 a 9",IF(AND(AP222&gt;=9.5,AP222&lt;=20),"9,5 a 20","Fuera de rango"))))))))))</f>
        <v>-5,5 a -3</v>
      </c>
      <c r="AR222" s="11" t="n">
        <f aca="false">IF(AQ222="","",IF(AQ222="-20 a -9,5",1,IF(AQ222="-9 a -6,5",2,IF(AQ222="-6","NORMA",IF(AQ222="-5,5 a -3",3,IF(AQ222="-2,5 a 0",4,IF(AQ222="0,5 a 3",5,IF(AQ222="3,5 a 6",6,IF(AQ222="6,5 a 9",7,IF(AQ222="9,5 a 20",8,""))))))))))</f>
        <v>3</v>
      </c>
      <c r="AS222" s="9" t="n">
        <v>7</v>
      </c>
      <c r="AT222" s="10" t="str">
        <f aca="false">IF(AS222="","",IF(AND(AS222&gt;=-16,AS222&lt;=-14),"-16 a -14",IF(AND(AS222&gt;=-13.5,AS222&lt;=-11.5),"-13,5 a -11,5",IF(AND(AS222&gt;=-11,AS222&lt;=-9),"-11 a -9",IF(AND(AS222&gt;=-8.5,AS222&lt;=-6.5),"-8,5 a -6,5",IF(AND(AS222&gt;=-6,AS222&lt;=-4),"-6 a -4",IF(AND(AS222&gt;=-3.5,AS222&lt;=-1.5),"-3,5 a -1,5",IF(AND(AS222&gt;=-1,AS222&lt;=1),"-1 a 1",IF(AND(AS222&gt;=1.5,AS222&lt;=3.5),"1,5 a 3,5",IF(AND(AS222&gt;=4,AS222&lt;=6),"4 a 6",IF(AND(AS222&gt;=6.5,AS222&lt;=8.5),"6,5 a 8,5",IF(AND(AS222&gt;=9,AS222&lt;=11),"9 a 11",IF(AND(AS222&gt;=11.5,AS222&lt;=13.5),"11,5 a 13,5",IF(AND(AS222&gt;=14,AS222&lt;=16),"14 a 16",IF(AND(AS222&gt;=16.5,AS222&lt;=18.5),"16,5 a 18,5",IF(AND(AS222&gt;=19,AS222&lt;=21),"19 a 21","Fuera de rango"))))))))))))))))</f>
        <v>6,5 a 8,5</v>
      </c>
      <c r="AU222" s="11" t="n">
        <f aca="false" t="array" ref="AU222">IF(AT222="","",_xlfn.IFS(AT222="-16 a -14",1,AT222="-13,5 a -11,5",2,AT222="-11 a -9",3,AT222="-8,5 a -6,5",4,AT222="-6 a -4",5,AT222="-3,5 a -1,5",6,AT222="-1 a 1",7,AT222="1,5 a 3,5",8,AT222="4 a 6","NORMA",AT222="6,5 a 8,5",9,AT222="9 a 11",10,AT222="11,5 a 13,5",11,AT222="14 a 16",12,AT222="16,5 a 18,5",13,AT222="19 a 21",14,TRUE(),""))</f>
        <v>9</v>
      </c>
      <c r="AV222" s="9" t="n">
        <v>0.75</v>
      </c>
      <c r="AW222" s="10" t="str">
        <f aca="false">IF(AV222="","",IF(AND(AV222&gt;=-1,AV222&lt;=-0.5),"-1 a -0,5",IF(AND(AV222&gt;-0.5,AV222&lt;=0),"De -0,5 a 0",IF(AND(AV222&gt;=0.25,AV222&lt;=0.75),"0,25 a 0,75",IF(AND(AV222&gt;=1,AV222&lt;=1.5),"1 a 1,5",IF(AND(AV222&gt;=1.75,AV222&lt;=2.25),"1,75 a 2,25",IF(AND(AV222&gt;=2.5,AV222&lt;=3),"2,5 a 3",IF(AND(AV222&gt;=3.25,AV222&lt;=3.75),"3,25 a 3,75","Fuera de rango"))))))))</f>
        <v>0,25 a 0,75</v>
      </c>
      <c r="AX222" s="11" t="str">
        <f aca="false">IF(AW222="","",IF(OR(AW222="-1 a -0,5",AW222="-1 a -0.5"),1,IF(OR(AW222="De -0,5 a 0",AW222="-0,5 a 0",AW222="De -0.5 a 0"),2,IF(OR(AW222="0,25 a 0,75",AW222="0.25 a 0.75"),"NORMA",IF(OR(AW222="1 a 1,5",AW222="1 a 1.5"),3,IF(OR(AW222="1,75 a 2,25",AW222="1.75 a 2.25"),4,IF(OR(AW222="2,5 a 3",AW222="2.5 a 3"),5,IF(OR(AW222="3,25 a 3,75",AW222="3.25 a 3.75"),6,""))))))))</f>
        <v>NORMA</v>
      </c>
      <c r="AY222" s="9" t="n">
        <v>-3</v>
      </c>
      <c r="AZ222" s="10" t="str">
        <f aca="false">IF(AY222="","",IF(AND(AY222&gt;=-20,AY222&lt;=-9.5),"-20 a -9,5",IF(AND(AY222&gt;=-9,AY222&lt;=-6.5),"-9 a -6,5",IF(AY222=-6,"-6",IF(AND(AY222&gt;=-5.5,AY222&lt;=-3),"-5,5 a -3",IF(AND(AY222&gt;=-2.5,AY222&lt;=0),"-2,5 a 0",IF(AND(AY222&gt;=0.5,AY222&lt;=3),"0,5 a 3",IF(AND(AY222&gt;=3.5,AY222&lt;=6),"3,5 a 6","Fuera de rango"))))))))</f>
        <v>-5,5 a -3</v>
      </c>
      <c r="BA222" s="11" t="n">
        <f aca="false">IF(AZ222="","",IF(AZ222="-20 a -9,5",1,IF(AZ222="-9 a -6,5",2,IF(AZ222="-6","NORMA",IF(AZ222="-5,5 a -3",3,IF(AZ222="-2,5 a 0",4,IF(AZ222="0,5 a 3",5,IF(AZ222="3,5 a 6",6,""))))))))</f>
        <v>3</v>
      </c>
      <c r="BB222" s="9" t="n">
        <v>0</v>
      </c>
      <c r="BC222" s="10" t="str">
        <f aca="false" t="array" ref="BC222">IF(BB222="","",_xlfn.IFS(AND(BB222&gt;=0,BB222&lt;=2),"0 a 2",AND(BB222&gt;=2.5,BB222&lt;=4.5),"2,5 a 4,5",AND(BB222&gt;=5,BB222&lt;=7),"5 a 7",AND(BB222&gt;=7.5,BB222&lt;=9.5),"7,5 a 9,5",AND(BB222&gt;=10,BB222&lt;=12),"10 a 12",AND(BB222&gt;=12.5,BB222&lt;=14.5),"12,5 a 14,5",BB222=15,"15",AND(BB222&gt;=15.5,BB222&lt;=17.5),"15,5 a 17,5",AND(BB222&gt;=18,BB222&lt;=20),"18 a 20",AND(BB222&gt;=20.5,BB222&lt;=22.5),"20,5 a 22,5",AND(BB222&gt;=23,BB222&lt;=25),"23 a 25",TRUE(),"Fuera de rango"))</f>
        <v>0 a 2</v>
      </c>
      <c r="BD222" s="11" t="n">
        <f aca="false" t="array" ref="BD222">IF(BC222="","",_xlfn.IFS(BC222="0 a 2",1,BC222="2,5 a 4,5",2,BC222="5 a 7",3,BC222="7,5 a 9,5",4,BC222="10 a 12",5,BC222="12,5 a 14,5",6,BC222="15","NORMA",BC222="15,5 a 17,5",7,BC222="18 a 20",8,BC222="20,5 a 22,5",9,BC222="23 a 25",10,TRUE(),"Fuera de rango"))</f>
        <v>1</v>
      </c>
      <c r="BE222" s="9" t="n">
        <v>24</v>
      </c>
      <c r="BF222" s="10" t="str">
        <f aca="false">IF(BE222="","",IF(AND(BE222&gt;=-20,BE222&lt;=-10),"-20 a -10",IF(AND(BE222&gt;=-9.5,BE222&lt;=0.5),"-9,5 a 0,5",IF(AND(BE222&gt;=1,BE222&lt;=11),"1 a 11",IF(AND(BE222&gt;=11.5,BE222&lt;=20.5),"11,5 a 20,5",IF(BE222=21,"21",IF(AND(BE222&gt;=21.5,BE222&lt;=31.5),"21,5 a 31,5",IF(AND(BE222&gt;=32,BE222&lt;=42),"32 a 42","Fuera de rango"))))))))</f>
        <v>21,5 a 31,5</v>
      </c>
      <c r="BG222" s="11" t="n">
        <f aca="false">IF(BF222="","",IF(BF222="-20 a -10",1,IF(BF222="-9,5 a 0,5",2,IF(BF222="1 a 11",3,IF(BF222="11,5 a 20,5",4,IF(BF222="21","NORMA",IF(BF222="21,5 a 31,5",5,IF(BF222="32 a 42",6,""))))))))</f>
        <v>5</v>
      </c>
      <c r="BH222" s="9" t="n">
        <v>14</v>
      </c>
      <c r="BI222" s="10" t="str">
        <f aca="false">IF(BH222="","",IF(AND(BH222&gt;=-20,BH222&lt;=-15),"-20 a -15",IF(AND(BH222&gt;=-14.5,BH222&lt;=-9.5),"-14,5 a -9,5",IF(AND(BH222&gt;=-9,BH222&lt;=-4),"-9 a -4",IF(AND(BH222&gt;=-3.5,BH222&lt;=2.5),"-3,5 a 2,5",IF(AND(BH222&gt;=3,BH222&lt;=8),"3 a 8",IF(AND(BH222&gt;=8.5,BH222&lt;=14.5),"8,5 a 14,5",IF(BH222=15,"15",IF(AND(BH222&gt;=15.5,BH222&lt;=20.5),"15,5 a 20,5",IF(AND(BH222&gt;=21,BH222&lt;=26),"21 a 26","Fuera de rango"))))))))))</f>
        <v>8,5 a 14,5</v>
      </c>
      <c r="BJ222" s="11" t="n">
        <f aca="false">IF(BI222="","",IF(BI222="-20 a -15",1,IF(BI222="-14,5 a -9,5",2,IF(BI222="-9 a -4",3,IF(BI222="-3,5 a 2,5",4,IF(BI222="3 a 8",5,IF(BI222="8,5 a 14,5",6,IF(BI222="15","NORMA",IF(BI222="15,5 a 20,5",7,IF(BI222="21 a 26",8,IF(BI222="26,5 a 31,5",9,"")))))))))))</f>
        <v>6</v>
      </c>
      <c r="BK222" s="9" t="n">
        <v>0</v>
      </c>
      <c r="BL222" s="10" t="str">
        <f aca="false">IF(BK222="","",IF(AND(BK222&gt;=0,BK222&lt;=2),"0 - 2",IF(AND(BK222&gt;=2.5,BK222&lt;=4.5),"2,5 - 4,5",IF(AND(BK222&gt;=5,BK222&lt;=7),"5 - 7",IF(AND(BK222&gt;=7.5,BK222&lt;=9.5),"7,5 - 9,5",IF(AND(BK222&gt;=10,BK222&lt;=12),"10 - 12",IF(AND(BK222&gt;=12.5,BK222&lt;=13.5),"12,5 - 13,5",IF(BK222=14,"14",IF(AND(BK222&gt;=14.5,BK222&lt;=16.5),"14,5 - 16,5",IF(AND(BK222&gt;=17,BK222&lt;=19),"17 - 19",IF(AND(BK222&gt;=19.5,BK222&lt;=21.5),"19,5 - 21,5",IF(AND(BK222&gt;=22,BK222&lt;=24),"22 - 24",IF(AND(BK222&gt;=24.5,BK222&lt;=26.5),"24,5 - 26,5",IF(AND(BK222&gt;=27,BK222&lt;=29),"27 - 29",IF(AND(BK222&gt;=29.5,BK222&lt;=30),"29,5 - 30","Fuera de rango")))))))))))))))</f>
        <v>0 - 2</v>
      </c>
      <c r="BM222" s="11" t="n">
        <f aca="false">IF(BL222="","",IF(BL222="0 - 2",1,IF(BL222="2,5 - 4,5",2,IF(BL222="5 - 7",3,IF(BL222="7,5 - 9,5",4,IF(BL222="10 - 12",5,IF(BL222="12,5 - 13,5",6,IF(BL222="14","NORMA",IF(BL222="14,5 - 16,5",7,IF(BL222="17 - 19",8,IF(BL222="19,5 - 21,5",9,IF(BL222="22 - 24",10,IF(BL222="24,5 - 26,5",11,IF(BL222="27 - 29",12,IF(BL222="29,5 - 30",13,"")))))))))))))))</f>
        <v>1</v>
      </c>
      <c r="BN222" s="9" t="n">
        <v>18</v>
      </c>
      <c r="BO222" s="10" t="str">
        <f aca="false">IF(BN222="","",IF(AND(BN222&gt;=-20,BN222&lt;=-10),"-20 a -10",IF(AND(BN222&gt;=-9.5,BN222&lt;=0.5),"-9,5 a 0,5",IF(AND(BN222&gt;=1,BN222&lt;=11),"1 a 11",IF(AND(BN222&gt;=11.5,BN222&lt;=21.5),"11,5 a 21,5",IF(BN222=22,"22",IF(AND(BN222&gt;=22.5,BN222&lt;=32.5),"22,5 a 32,5",IF(AND(BN222&gt;=33,BN222&lt;=43),"33 a 43","Fuera de rango"))))))))</f>
        <v>11,5 a 21,5</v>
      </c>
      <c r="BP222" s="11" t="n">
        <f aca="false">IF(BO222="","",IF(BO222="-20 a -10",1,IF(BO222="-9,5 a 0,5",2,IF(BO222="1 a 11",3,IF(BO222="11,5 a 21,5",4,IF(BO222="22","NORMA",IF(BO222="22,5 a 32,5",5,IF(BO222="33 a 43",6,""))))))))</f>
        <v>4</v>
      </c>
      <c r="BQ222" s="9" t="n">
        <v>9</v>
      </c>
      <c r="BR222" s="10" t="str">
        <f aca="false">IF(BQ222="","",IF(AND(BQ222&gt;=-20,BQ222&lt;=-15),"-20 a -15",IF(AND(BQ222&gt;=-14.5,BQ222&lt;=-9.5),"-14,5 a -9,5",IF(AND(BQ222&gt;=-9,BQ222&lt;=-4),"-9 a -4",IF(AND(BQ222&gt;=-3.5,BQ222&lt;=2.5),"-3,5 a 2,5",IF(AND(BQ222&gt;=3,BQ222&lt;=8),"3 a 8",IF(AND(BQ222&gt;=8.5,BQ222&lt;=13.5),"8,5 a 13,5",IF(AND(BQ222&gt;=14,BQ222&lt;=17.5),"14 a 17,5",IF(BQ222=18,"18",IF(AND(BQ222&gt;=18.5,BQ222&lt;=23.5),"18,5 a 23,5",IF(AND(BQ222&gt;=24,BQ222&lt;=29),"24 a 29",IF(AND(BQ222&gt;=29.5,BQ222&lt;=34.5),"29,5 a 34,5",IF(AND(BQ222&gt;=35,BQ222&lt;=40),"35 a 40","Fuera de rango")))))))))))))</f>
        <v>8,5 a 13,5</v>
      </c>
      <c r="BS222" s="11" t="n">
        <f aca="false">IF(BR222="","",IF(BR222="-20 a -15",1,IF(BR222="-14,5 a -9,5",2,IF(BR222="-9 a -4",3,IF(BR222="-3,5 a 2,5",4,IF(BR222="3 a 8",5,IF(BR222="8,5 a 13,5",6,IF(BR222="14 a 17,5",7,IF(BR222="18","NORMA",IF(BR222="18,5 a 23,5",8,IF(BR222="24 a 29",9,IF(BR222="29,5 a 34,5",10,IF(BR222="35 a 40",11,"")))))))))))))</f>
        <v>6</v>
      </c>
      <c r="BT222" s="9" t="n">
        <v>0</v>
      </c>
      <c r="BU222" s="10" t="str">
        <f aca="false">IF(BT222="","",IF(AND(BT222&gt;=-20,BT222&lt;=-18),"-20 a -18",IF(AND(BT222&gt;=-17.5,BT222&lt;=-15.5),"-17,5 a -15,5",IF(AND(BT222&gt;=-15,BT222&lt;=-13),"-15 a -13",IF(AND(BT222&gt;=-12.5,BT222&lt;=-10.5),"-12,5 a -10,5",IF(AND(BT222&gt;=-10,BT222&lt;=-8),"-10 a -8",IF(AND(BT222&gt;=-7.5,BT222&lt;=-5.5),"-7,5 a -5,5",IF(AND(BT222&gt;=-5,BT222&lt;=-3),"-5 a -3",IF(AND(BT222&gt;=-2.5,BT222&lt;=-0.5),"-2,5 a -0,5",IF(BT222=0,"0",IF(AND(BT222&gt;=0.5,BT222&lt;=2.5),"0,5 a 2,5",IF(AND(BT222&gt;=3,BT222&lt;=5),"3 a 5",IF(AND(BT222&gt;=5.5,BT222&lt;=7.5),"5,5 a 7,5",IF(AND(BT222&gt;=8,BT222&lt;=10),"8 a 10",IF(AND(BT222&gt;=10.5,BT222&lt;=12.5),"10,5 a 12,5",IF(AND(BT222&gt;=13,BT222&lt;=15),"13 a 15",IF(AND(BT222&gt;=15.5,BT222&lt;=17.5),"15,5 a 17,5",IF(AND(BT222&gt;=18,BT222&lt;=20),"18 a 20","Fuera de rango"))))))))))))))))))</f>
        <v>0</v>
      </c>
      <c r="BV222" s="11" t="str">
        <f aca="false">IF(BT222="","",IF(BT222=0,"NORMA",IF(AND(BT222&gt;=-20,BT222&lt;=-18),2,IF(AND(BT222&gt;=-17.5,BT222&lt;=-15.5),2,IF(AND(BT222&gt;=-15,BT222&lt;=-13),3,IF(AND(BT222&gt;=-12.5,BT222&lt;=-10.5),4,IF(AND(BT222&gt;=-10,BT222&lt;=-8),5,IF(AND(BT222&gt;=-7.5,BT222&lt;=-5.5),6,IF(AND(BT222&gt;=-5,BT222&lt;=-3),7,IF(AND(BT222&gt;=-2.5,BT222&lt;=-0.5),8,IF(AND(BT222&gt;=0.5,BT222&lt;=2.5),9,IF(AND(BT222&gt;=3,BT222&lt;=5),10,IF(AND(BT222&gt;=5.5,BT222&lt;=7.5),11,IF(AND(BT222&gt;=8,BT222&lt;=10),12,IF(AND(BT222&gt;=10.5,BT222&lt;=12.5),13,IF(AND(BT222&gt;=13,BT222&lt;=15),14,IF(AND(BT222&gt;=15.5,BT222&lt;=17.5),15,IF(AND(BT222&gt;=18,BT222&lt;=20),16,"Fuera de rango"))))))))))))))))))</f>
        <v>NORMA</v>
      </c>
      <c r="BW222" s="9" t="n">
        <v>-5.5</v>
      </c>
      <c r="BX222" s="10" t="n">
        <f aca="false">18.5- (0.3*H222)</f>
        <v>12.5</v>
      </c>
      <c r="BY222" s="10" t="n">
        <f aca="false">(BW222)-(BX222)</f>
        <v>-18</v>
      </c>
      <c r="BZ222" s="10" t="str">
        <f aca="false">IF(BY222="","",IF(BY222&lt;-27.5,"De -30 a -28",IF(BY222&lt;-25,"De -27,5 a -25,5",IF(BY222&lt;-22.5,"De -25 a -23",IF(BY222&lt;-20,"De -22,5 a -20,5",IF(BY222&lt;-17.5,"De -20 a -18",IF(BY222&lt;-15,"De -17,5 a -15,5",IF(BY222&lt;-12.5,"De -15 a -13",IF(BY222&lt;-10,"De -12,5 a -10,5",IF(BY222&lt;-7.5,"De -10 a -8",IF(BY222&lt;-5,"De -7,5 a -5,5",IF(BY222&lt;-2.5,"De -5 a -3",IF(BY222&lt;0,"De -2,5 a -0,5",IF(BY222&lt;2.5,"De 0 a 2",IF(BY222&lt;5,"De 2,5 a 4,5",IF(BY222&lt;7.5,"De 5 a 7",IF(BY222&lt;10,"De 7,5 a 9,5",IF(BY222&lt;12.5,"De 10 a 12",IF(BY222&lt;15,"De 12,5 a 14,5",IF(BY222&lt;17.5,"De 15 a 17",IF(BY222&lt;20,"De 17,5 a 19,5",IF(BY222&lt;22.5,"De 20 a 22",IF(BY222&lt;25,"De 22,5 a 24,5",IF(BY222&lt;27.5,"De 25 a 27","De 27,5 a 30"))))))))))))))))))))))))</f>
        <v>De -20 a -18</v>
      </c>
      <c r="CA222" s="12" t="n">
        <f aca="false">IF(BY222="","",IF(BY222&lt;=-28,1,IF(BY222&lt;=-25.5,2,IF(BY222&lt;=-23,3,IF(BY222&lt;=-20.5,4,IF(BY222&lt;=-18,5,IF(BY222&lt;=-15.5,6,IF(BY222&lt;=-13,7,IF(BY222&lt;=-10.5,8,IF(BY222&lt;=-8,9,IF(BY222&lt;=-5.5,10,IF(BY222&lt;=-3,11,IF(BY222&lt;=-0.5,12,IF(BY222&lt;=2,13,IF(BY222&lt;=4.5,14,IF(BY222&lt;=7,15,IF(BY222&lt;=9.5,16,IF(BY222&lt;=12,17,IF(BY222&lt;=14.5,18,IF(BY222&lt;=17,19,IF(BY222&lt;=19.5,20,IF(BY222&lt;=22,21,IF(BY222&lt;=24.5,22,IF(BY222&lt;=27,23,IF(BY222&lt;=30,24,"Fuera de rango")))))))))))))))))))))))))</f>
        <v>5</v>
      </c>
      <c r="CB222" s="9" t="n">
        <v>-5.5</v>
      </c>
      <c r="CC222" s="10" t="n">
        <f aca="false">18.5- (0.3*H222)</f>
        <v>12.5</v>
      </c>
      <c r="CD222" s="10" t="n">
        <f aca="false">(CB222)-(CC222)</f>
        <v>-18</v>
      </c>
      <c r="CE222" s="10" t="str">
        <f aca="false">IF(CD222="","",IF(CD222&lt;-27.5,"De -30 a -28",IF(CD222&lt;-25,"De -27,5 a -25,5",IF(CD222&lt;-22.5,"De -25 a -23",IF(CD222&lt;-20,"De -22,5 a -20,5",IF(CD222&lt;-17.5,"De -20 a -18",IF(CD222&lt;-15,"De -17,5 a -15,5",IF(CD222&lt;-12.5,"De -15 a -13",IF(CD222&lt;-10,"De -12,5 a -10,5",IF(CD222&lt;-7.5,"De -10 a -8",IF(CD222&lt;-5,"De -7,5 a -5,5",IF(CD222&lt;-2.5,"De -5 a -3",IF(CD222&lt;0,"De -2,5 a -0,5",IF(CD222&lt;=2,"De 0 a 2",IF(CD222&lt;=4.5,"De 2,5 a 4,5",IF(CD222&lt;=7,"De 5 a 7",IF(CD222&lt;=9.5,"De 7,5 a 9,5",IF(CD222&lt;=12,"De 10 a 12",IF(CD222&lt;=14.5,"De 12,5 a 14,5",IF(CD222&lt;=17,"De 15 a 17",IF(CD222&lt;=19.5,"De 17,5 a 19,5",IF(CD222&lt;=22,"De 20 a 22",IF(CD222&lt;=24.5,"De 22,5 a 24,5",IF(CD222&lt;=27,"De 25 a 27","De 27,5 a 30"))))))))))))))))))))))))</f>
        <v>De -20 a -18</v>
      </c>
      <c r="CF222" s="12" t="n">
        <f aca="false">IF(CD222="","",IF(CD222&lt;-27.5,1,IF(CD222&lt;-25,2,IF(CD222&lt;-22.5,3,IF(CD222&lt;-20,4,IF(CD222&lt;-17.5,5,IF(CD222&lt;-15,6,IF(CD222&lt;-12.5,7,IF(CD222&lt;-10,8,IF(CD222&lt;-7.5,9,IF(CD222&lt;-5,10,IF(CD222&lt;-2.5,11,IF(CD222&lt;0,12,IF(CD222&lt;2.5,13,IF(CD222&lt;5,14,IF(CD222&lt;7.5,15,IF(CD222&lt;10,16,IF(CD222&lt;12.5,17,IF(CD222&lt;15,18,IF(CD222&lt;17.5,19,IF(CD222&lt;20,20,IF(CD222&lt;22.5,21,IF(CD222&lt;25,22,IF(CD222&lt;27.5,23,24))))))))))))))))))))))))</f>
        <v>5</v>
      </c>
      <c r="CG222" s="9" t="n">
        <v>-3</v>
      </c>
      <c r="CH222" s="10" t="str">
        <f aca="false">IF(CG222="","",IF(AND(CG222&gt;=-10,CG222&lt;=-9.5),"-10 a -9,5",IF(AND(CG222&gt;-9.5,CG222&lt;=-8.5),"-9 a -8,5",IF(AND(CG222&gt;-8.5,CG222&lt;=-7.5),"-8 a -7,5",IF(AND(CG222&gt;-7.5,CG222&lt;=-6.5),"-7 a -6,5",IF(AND(CG222&gt;-6.5,CG222&lt;=-5.5),"-6 a -5,5",IF(AND(CG222&gt;-5.5,CG222&lt;=-4.5),"-5 a -4,5",IF(AND(CG222&gt;-4.5,CG222&lt;=-3.5),"-4 a -3,5",IF(AND(CG222&gt;-3.5,CG222&lt;=-2.5),"-3 a -2,5",IF(CG222=-2.25,"-2,25",IF(AND(CG222&gt;-2.5,CG222&lt;=-1.5),"-2 a -1,5",IF(AND(CG222&gt;-1.5,CG222&lt;=-0.5),"-1 a -0,5",IF(AND(CG222&gt;-0.5,CG222&lt;=0.5),"0 a 0,5",IF(AND(CG222&gt;0.5,CG222&lt;=1.5),"1 a 1,5",IF(AND(CG222&gt;1.5,CG222&lt;=2.5),"2 a 2,5",IF(AND(CG222&gt;2.5,CG222&lt;=3.5),"3 a 3,5",IF(AND(CG222&gt;3.5,CG222&lt;=4.5),"4 a 4,5",IF(AND(CG222&gt;4.5,CG222&lt;=5.5),"5 a 5,5",IF(AND(CG222&gt;5.5,CG222&lt;=6.5),"6 a 6,5",IF(AND(CG222&gt;6.5,CG222&lt;=7.5),"7 a 7,5",IF(AND(CG222&gt;7.5,CG222&lt;=8.5),"8 a 8,5",IF(AND(CG222&gt;8.5,CG222&lt;=9.5),"9 a 9,5",IF(CG222&gt;=10,"10","Fuera de rango")))))))))))))))))))))))</f>
        <v>-3 a -2,5</v>
      </c>
      <c r="CI222" s="11" t="n">
        <f aca="false">IF(CG222="","",IF(CG222=-2.25,"NORMA",IF(CG222&lt;=-9.5,1,IF(CG222&lt;=-8.5,2,IF(CG222&lt;=-7.5,3,IF(CG222&lt;=-6.5,4,IF(CG222&lt;=-5.5,5,IF(CG222&lt;=-4.5,6,IF(CG222&lt;=-3.5,7,IF(CG222&lt;=-2.5,8,IF(CG222&lt;=-1.5,9,IF(CG222&lt;=-0.5,10,IF(CG222&lt;=0.5,11,IF(CG222&lt;=1.5,12,IF(CG222&lt;=2.5,13,IF(CG222&lt;=3.5,14,IF(CG222&lt;=4.5,15,IF(CG222&lt;=5.5,16,IF(CG222&lt;=6.5,17,IF(CG222&lt;=7.5,18,IF(CG222&lt;=8.5,19,IF(CG222&lt;=9.5,20,IF(CG222=10,21,"Fuera de rango")))))))))))))))))))))))</f>
        <v>8</v>
      </c>
      <c r="CJ222" s="9" t="n">
        <v>2.5</v>
      </c>
      <c r="CK222" s="10" t="str">
        <f aca="false">IF(CJ222="","",IF(AND(CJ222&gt;=-6,CJ222&lt;=-5.5),"-6 a -5,5",IF(AND(CJ222&gt;-5.5,CJ222&lt;=-4.5),"-5 a -4,5",IF(AND(CJ222&gt;-4.5,CJ222&lt;=-3.5),"-4 a -3,5",IF(AND(CJ222&gt;-3.5,CJ222&lt;=-2.5),"-3 a -2,5",IF(AND(CJ222&gt;-2.5,CJ222&lt;=-1.5),"-2 a -1,5",IF(AND(CJ222&gt;-1.5,CJ222&lt;=-0.5),"-1 a -0,5",IF(AND(CJ222&gt;-0.5,CJ222&lt;=0.5),"0 a 0,5",IF(AND(CJ222&gt;0.5,CJ222&lt;=1.5),"1 a 1,5",IF(AND(CJ222&gt;1.5,CJ222&lt;2.5),"2",IF(AND(CJ222&gt;=2.5,CJ222&lt;=3),"2,5 a 3",IF(AND(CJ222&gt;3,CJ222&lt;=4),"3,5 a 4",IF(AND(CJ222&gt;4,CJ222&lt;=5),"4,5 a 5",IF(AND(CJ222&gt;5,CJ222&lt;=6),"5,5 a 6",IF(AND(CJ222&gt;6,CJ222&lt;=7),"6,5 a 7",IF(AND(CJ222&gt;7,CJ222&lt;=8),"7,5 a 8",IF(AND(CJ222&gt;8,CJ222&lt;=9.5),"8,5 a 9,5",IF(CJ222=10,"10","Fuera de rango"))))))))))))))))))</f>
        <v>2,5 a 3</v>
      </c>
      <c r="CL222" s="11" t="n">
        <f aca="false">IF(CK222="","",IF(OR(CK222="-6 a -5,5",CK222="-6 - -5,5"),1,IF(OR(CK222="-5 a -4,5",CK222="-5 - -4,5"),2,IF(OR(CK222="-4 a -3,5",CK222="-4 - -3,5"),3,IF(OR(CK222="-3 a -2,5",CK222="-3 - -2,5"),4,IF(OR(CK222="-2 a -1,5",CK222="-2 - -1,5"),5,IF(OR(CK222="-1 a -0,5",CK222="-1 - -0,5"),6,IF(OR(CK222="0 a 0,5",CK222="0 - 0,5"),7,IF(OR(CK222="1 a 1,5",CK222="1 - 1,5"),8,IF(CK222="2","NORMA",IF(OR(CK222="2,5 a 3",CK222="2,5 - 3"),9,IF(OR(CK222="3,5 a 4",CK222="3,5 - 4"),10,IF(OR(CK222="4,5 a 5",CK222="4,5 - 5"),11,IF(OR(CK222="5,5 a 6",CK222="5,5 - 6"),12,IF(OR(CK222="6,5 a 7",CK222="6,5 - 7"),13,IF(OR(CK222="7,5 a 8",CK222="7,5 - 8"),14,IF(OR(CK222="8,5 a 9",CK222="8,5 - 9,5",CK222="9 a 9,5"),15,IF(CK222="10",15,IF(OR(CK222="0,5 a 1",CK222="0,5 - 1"),7,"Fuera de rango")))))))))))))))))))</f>
        <v>9</v>
      </c>
      <c r="CM222" s="10" t="n">
        <v>0</v>
      </c>
      <c r="CN222" s="10" t="str">
        <f aca="false">IF(CM222=0,"0", " ")</f>
        <v>0</v>
      </c>
      <c r="CO222" s="10" t="str">
        <f aca="false">IF(CM222&gt;0,"EME"," ")</f>
        <v> </v>
      </c>
      <c r="CP222" s="10" t="n">
        <v>0</v>
      </c>
      <c r="CQ222" s="10" t="str">
        <f aca="false">IF(CP222&gt;0,"0", " ")</f>
        <v> </v>
      </c>
      <c r="CR222" s="10" t="str">
        <f aca="false">IF(CP222&gt;0,"EME"," ")</f>
        <v> </v>
      </c>
      <c r="CS222" s="9" t="n">
        <v>0</v>
      </c>
      <c r="CT222" s="10" t="str">
        <f aca="false">IF(CS222&gt;0,"1", " ")</f>
        <v> </v>
      </c>
      <c r="CU222" s="10" t="str">
        <f aca="false">IF(CS222&gt;0,"HIP"," ")</f>
        <v> </v>
      </c>
      <c r="CV222" s="9" t="n">
        <v>0</v>
      </c>
      <c r="CW222" s="10" t="str">
        <f aca="false">IF(CV222&gt;0,"1", " ")</f>
        <v> </v>
      </c>
      <c r="CX222" s="10" t="str">
        <f aca="false">IF(CV222&gt;0,"HIP"," ")</f>
        <v> </v>
      </c>
      <c r="CY222" s="9" t="n">
        <v>-1</v>
      </c>
      <c r="CZ222" s="11" t="str">
        <f aca="false">IF(CY222&lt;0,"2"," ")</f>
        <v>2</v>
      </c>
      <c r="DA222" s="11" t="str">
        <f aca="false">IF(CY222&lt;0,"MIO"," ")</f>
        <v>MIO</v>
      </c>
      <c r="DB222" s="9" t="n">
        <v>-0.75</v>
      </c>
      <c r="DC222" s="11" t="str">
        <f aca="false">IF(DB222&lt;0,"2"," ")</f>
        <v>2</v>
      </c>
      <c r="DD222" s="11" t="str">
        <f aca="false">IF(DB222&lt;0,"MIO"," ")</f>
        <v>MIO</v>
      </c>
      <c r="DE222" s="9" t="n">
        <v>0</v>
      </c>
      <c r="DF222" s="11" t="str">
        <f aca="false">IF(DE222&lt;0,"3"," ")</f>
        <v> </v>
      </c>
      <c r="DG222" s="11" t="str">
        <f aca="false">IF(DE222&lt;0,"AST"," ")</f>
        <v> </v>
      </c>
      <c r="DH222" s="9" t="n">
        <v>0</v>
      </c>
      <c r="DI222" s="11" t="str">
        <f aca="false">IF(DH222&lt;0,"3"," ")</f>
        <v> </v>
      </c>
      <c r="DJ222" s="11" t="str">
        <f aca="false">IF(DH222&lt;0,"AST"," ")</f>
        <v> </v>
      </c>
      <c r="DK222" s="9" t="n">
        <v>0</v>
      </c>
      <c r="DL222" s="10" t="str">
        <f aca="false">IF(DK222&gt;0,"4"," ")</f>
        <v> </v>
      </c>
      <c r="DM222" s="10" t="str">
        <f aca="false">IF(DK222&gt;0,"PRE"," ")</f>
        <v> </v>
      </c>
      <c r="DN222" s="9" t="n">
        <v>0</v>
      </c>
      <c r="DO222" s="10" t="str">
        <f aca="false">IF(DN222&gt;0,"4"," ")</f>
        <v> </v>
      </c>
      <c r="DP222" s="10" t="str">
        <f aca="false">IF(DN222&gt;0,"PRE"," ")</f>
        <v> </v>
      </c>
      <c r="DQ222" s="12" t="n">
        <v>1</v>
      </c>
      <c r="DR222" s="12" t="n">
        <v>1</v>
      </c>
      <c r="DS222" s="12" t="str">
        <f aca="false">CONCATENATE(CO222,CU222,DA222,DG222,DM222)</f>
        <v>  MIO  </v>
      </c>
      <c r="DT222" s="10" t="str">
        <f aca="false" t="array" ref="DT222">_xlfn.IFS(DS222="EME    ","0", DS222=" HIP   ","1", DS222="  MIO  ","2", DS222="   AST ","3", DS222="    PRE","4", DS222="EME   PRE","5", DS222=" HIP  PRE","6", DS222=" HIP AST ","7", DS222="  MIO PRE","8", DS222="  MIOAST ","9", DS222="   ASTPRE","10",DS222=" HIP ASTPRE","11", DS222="  MIOASTPRE","12", DS222="     ","0")</f>
        <v>2</v>
      </c>
      <c r="DU222" s="1" t="s">
        <v>154</v>
      </c>
      <c r="DV222" s="1" t="str">
        <f aca="false" t="array" ref="DV222">_xlfn.IFS(DU222="SI","2", DU222="NO","1")</f>
        <v>1</v>
      </c>
      <c r="DW222" s="10" t="n">
        <v>0</v>
      </c>
      <c r="DX222" s="11" t="str">
        <f aca="false">IF(DW222=0,"1","2")</f>
        <v>1</v>
      </c>
      <c r="DY222" s="11" t="str">
        <f aca="false" t="array" ref="DY222">_xlfn.IFS(DW222=0,"0", DW222=0.25, "1", DW222=0.5,"2", DW222=0.75,"3", DW222=1,"4",DW222=1.25,"5", DW222=1.5,"6", DW222=1.75,"7", DW222=2,"8")</f>
        <v>0</v>
      </c>
      <c r="DZ222" s="10" t="n">
        <v>0</v>
      </c>
      <c r="EA222" s="11" t="str">
        <f aca="false">IF(DZ222=0,"1","2")</f>
        <v>1</v>
      </c>
      <c r="EB222" s="11" t="str">
        <f aca="false" t="array" ref="EB222">_xlfn.IFS(DZ222=0,"0", DZ222=0.25, "1", DZ222=0.5,"2", DZ222=0.75,"3", DZ222=1,"4",DZ222=1.25,"5", DZ222=1.5,"6", DZ222=1.75,"7", DZ222=2,"8")</f>
        <v>0</v>
      </c>
      <c r="EC222" s="10" t="n">
        <v>-0.25</v>
      </c>
      <c r="ED222" s="10" t="str">
        <f aca="false">IF(EC222=0,"1","2")</f>
        <v>2</v>
      </c>
      <c r="EE222" s="11" t="str">
        <f aca="false" t="array" ref="EE222">_xlfn.IFS(EC222=0,"0", EC222=-0.25, "1", EC222=-0.5,"2", EC222=-0.75,"3", EC222=-1,"4",EC222=-1.25,"5", EC222=-1.5,"6", EC222=-1.75,"7", EC222=-2,"8", EC222=-2.25,"9",EC222=-2.5,"10", EC222=-2.75,"11", EC222=-3,"12", EC222=-3.25,"13", EC222=-3.5,"14", EC222=-3.75,"15",EC222=-4,"16")</f>
        <v>1</v>
      </c>
      <c r="EF222" s="10" t="n">
        <v>0</v>
      </c>
      <c r="EG222" s="10" t="str">
        <f aca="false">IF(EF222=0,"1","2")</f>
        <v>1</v>
      </c>
      <c r="EH222" s="11" t="str">
        <f aca="false" t="array" ref="EH222">_xlfn.IFS(EF222=0,"0", EF222=-0.25, "1", EF222=-0.5,"2", EF222=-0.75,"3", EF222=-1,"4",EF222=-1.25,"5", EF222=-1.5,"6", EF222=-1.75,"7", EF222=-2,"8", EF222=-2.25,"9",EF222=-2.5,"10", EF222=-2.75,"11", EF222=-3,"12", EF222=-3.25,"13", EF222=-3.5,"14", EF222=-3.75,"15",EF222=-4,"16")</f>
        <v>0</v>
      </c>
      <c r="EI222" s="10" t="n">
        <v>0</v>
      </c>
      <c r="EJ222" s="11" t="str">
        <f aca="false">IF(EI222=0,"1","2")</f>
        <v>1</v>
      </c>
      <c r="EK222" s="11" t="str">
        <f aca="false" t="array" ref="EK222">_xlfn.IFS(EI222=0,"0", EI222=-0.25, "1", EI222=-0.5,"2", EI222=-0.75,"3", EI222=-1,"4",EI222=-1.25,"5", EI222=-1.5,"6", EI222=-1.75,"7", EI222=-2,"8", EI222=-2.25,"9", EI222=-2.25,"9",EI222=-2.5,"10", EI222=-2.75,"11", EI222=-3,"12", EI222=-3.25,"13", EI222=-3.5,"14", EI222=-3.75,"15",EI222=-4,"16", EI222=0.25, "17", EI222=0.5, "18")</f>
        <v>0</v>
      </c>
      <c r="EL222" s="10" t="n">
        <v>0</v>
      </c>
      <c r="EM222" s="11" t="str">
        <f aca="false">IF(EL222=0,"1","2")</f>
        <v>1</v>
      </c>
      <c r="EN222" s="11" t="str">
        <f aca="false" t="array" ref="EN222">_xlfn.IFS(EL222=0.25,"17",EL222=0.5,"18", EL222=0,"0", EL222=-0.25, "1", EL222=-0.5,"2", EL222=-0.75,"3", EL222=-1,"4",EL222=-1.25,"5", EL222=-1.5,"6", EL222=-1.75,"7", EL222=-2,"8",EL222= -2.25,"9",EL222=-2.5,"10",EL222= -2.75,"11",EL222= -3,"12",EL222= -3.25,"13",EL222= -3.5,"14",EL222= -3.75,"15",EL222=-4,"16")</f>
        <v>0</v>
      </c>
      <c r="EO222" s="10" t="n">
        <v>0</v>
      </c>
      <c r="EP222" s="11" t="str">
        <f aca="false">IF(EO222=0,"1","2")</f>
        <v>1</v>
      </c>
      <c r="EQ222" s="11" t="str">
        <f aca="false" t="array" ref="EQ222">_xlfn.IFS(EO222=0,"0", EO222=0.25, "1", EO222=0.5,"2", EO222=0.75,"3", EO222=1,"4",EO222=1.25,"5", EO222=1.5,"6", EO222=1.75,"7", EO222=2,"8", EO222=2.25,"9", EO222=2.25,"9",EO222=2.5,"10", EO222=2.75,"11", EO222=3,"12", EO222=3.25,"13", EO222=3.5,"14", EO222=3.75,"15",EO222=4,"16", EO222=-0.25, "17", bq=-0.5, "18")</f>
        <v>0</v>
      </c>
      <c r="ER222" s="10" t="n">
        <v>0</v>
      </c>
      <c r="ES222" s="11" t="str">
        <f aca="false">IF(ER222=0,"1","2")</f>
        <v>1</v>
      </c>
      <c r="ET222" s="11" t="str">
        <f aca="false" t="array" ref="ET222">_xlfn.IFS(ER222=0,"0", ER222=0.25, "1", ER222=0.5,"2", ER222=0.75,"3", ER222=1,"4",ER222=1.25,"5", ER222=1.5,"6", ER222=1.75,"7", ER222=2,"8", ER222=2.25,"9", ER222=2.25,"9",ER222=2.5,"10", ER222=2.75,"11", ER222=3,"12", ER222=3.25,"13", ER222=3.5,"14", ER222=3.75,"15",ER222=4,"16", ER222=-0.25, "17", bq=-0.5, "18")</f>
        <v>0</v>
      </c>
      <c r="EU222" s="13" t="n">
        <v>15</v>
      </c>
      <c r="EV222" s="14" t="str">
        <f aca="false">VLOOKUP(EU222,LEYENDA!$G$2:$H$8,2,TRUE())</f>
        <v>13-18</v>
      </c>
      <c r="EW222" s="14" t="str">
        <f aca="false" t="array" ref="EW222">_xlfn.IFS(EV222="0-5","1", EV222="6-12","2", EV222="13-18","3", EV222="19-24","4", EV222="25-36","5", EV222="37-48","6", EV222="49-60","7")</f>
        <v>3</v>
      </c>
    </row>
    <row r="223" customFormat="false" ht="13.5" hidden="false" customHeight="false" outlineLevel="0" collapsed="false">
      <c r="A223" s="41" t="n">
        <v>64</v>
      </c>
      <c r="B223" s="32" t="n">
        <v>5</v>
      </c>
      <c r="C223" s="33" t="n">
        <v>38986</v>
      </c>
      <c r="D223" s="6"/>
      <c r="E223" s="5" t="str">
        <f aca="false">VLOOKUP(A223,'286'!$A$3:$J$600,10,FALSE())</f>
        <v>CID NUÑO, VERÓNICA</v>
      </c>
      <c r="F223" s="4" t="str">
        <f aca="false">VLOOKUP(A223,'286'!$A$3:$I$1768,3,FALSE())</f>
        <v>CIDNUVE</v>
      </c>
      <c r="G223" s="6" t="n">
        <f aca="false">VLOOKUP(A223,'286'!$A$3:$I$1768,4,FALSE())</f>
        <v>31231</v>
      </c>
      <c r="H223" s="7" t="n">
        <f aca="false">YEAR(C223)-YEAR(G223)</f>
        <v>21</v>
      </c>
      <c r="I223" s="1" t="str">
        <f aca="false">VLOOKUP(H223,LEYENDA!$C$2:$D$6,2,TRUE())</f>
        <v>13-24</v>
      </c>
      <c r="J223" s="5" t="str">
        <f aca="false">VLOOKUP(A223,'286'!$A$3:$I$1768,7,FALSE())</f>
        <v>M</v>
      </c>
      <c r="K223" s="8" t="str">
        <f aca="false">VLOOKUP(A223,'286'!$A$3:$I$1768,2,FALSE())</f>
        <v>OD</v>
      </c>
      <c r="L223" s="4" t="str">
        <f aca="false">VLOOKUP(A223,'286'!$A$3:$I$1768,8,FALSE())</f>
        <v>D</v>
      </c>
      <c r="M223" s="4" t="str">
        <f aca="false">VLOOKUP(A223,'286'!$A$3:$I$1768,9,FALSE())</f>
        <v>I</v>
      </c>
      <c r="N223" s="8" t="str">
        <f aca="false">IF(R223=O223, "MISMA","CONTRARIA")</f>
        <v>CONTRARIA</v>
      </c>
      <c r="O223" s="8" t="str">
        <f aca="false" t="array" ref="O223">_xlfn.IFS(L223="D","1", L223="I","2")</f>
        <v>1</v>
      </c>
      <c r="P223" s="8" t="str">
        <f aca="false" t="array" ref="P223">_xlfn.IFS(K223="OD","1", K223="OI","2")</f>
        <v>1</v>
      </c>
      <c r="Q223" s="1" t="str">
        <f aca="false" t="array" ref="Q223">_xlfn.IFS(J223="M","1", J223="H","2")</f>
        <v>1</v>
      </c>
      <c r="R223" s="8" t="str">
        <f aca="false" t="array" ref="R223">_xlfn.IFS(M223="D","1", M223="I","2")</f>
        <v>2</v>
      </c>
      <c r="S223" s="1" t="str">
        <f aca="false" t="array" ref="S223">_xlfn.IFS(N223="CONTRARIA", "1",N223= "MISMA","2")</f>
        <v>1</v>
      </c>
      <c r="T223" s="1" t="str">
        <f aca="false" t="array" ref="T223">_xlfn.IFS(I223="0-12","1", I223="13-24","2", I223="25-40","3", I223="41-60","4", I223="61-100","5")</f>
        <v>2</v>
      </c>
      <c r="U223" s="9" t="n">
        <v>1</v>
      </c>
      <c r="V223" s="1" t="str">
        <f aca="false">IF(U223="","",IF(AND(U223&gt;=-9,U223&lt;=-6.5),"-9 a -6,5",IF(AND(U223&gt;=-6,U223&lt;=-3.5),"-6 a -3,5",IF(AND(U223&gt;=-3,U223&lt;=-1),"-3 a -1",IF(U223=-0.5,"-0,5",IF(AND(U223&gt;=0,U223&lt;=2.5),"0 a 2,5",IF(AND(U223&gt;=3,U223&lt;=5.5),"3 a 5,5",IF(AND(U223&gt;=6,U223&lt;=8.5),"6 a 8,5",IF(AND(U223&gt;=9,U223&lt;=20),"9 a 20","Fuera de rango")))))))))</f>
        <v>0 a 2,5</v>
      </c>
      <c r="W223" s="11" t="n">
        <f aca="false">IF(V223="","",IF(V223="-9 a -6,5",2,IF(V223="-6 a -3,5",3,IF(V223="-3 a -1",4,IF(V223="-0,5","NORMA",IF(V223="0 a 2,5",5,IF(V223="3 a 5,5",6,IF(V223="6 a 8,5",7,IF(V223="9 a 20",8,"Fuera de rango")))))))))</f>
        <v>5</v>
      </c>
      <c r="X223" s="9" t="n">
        <v>0</v>
      </c>
      <c r="Y223" s="10" t="str">
        <f aca="false">IF(X223="","",IF(AND(X223&gt;=0,X223&lt;=4),"0 a 4",IF(AND(X223&gt;=4.5,X223&lt;=8.5),"4,5 a 8,5",IF(X223=9,"9",IF(AND(X223&gt;=9.5,X223&lt;=13),"9,5 a 13",IF(AND(X223&gt;=13.5,X223&lt;=20),"13,5 a 20",IF(AND(X223&gt;=20.5,X223&lt;=35),"20,5 a 35","Fuera de rango")))))))</f>
        <v>0 a 4</v>
      </c>
      <c r="Z223" s="11" t="n">
        <f aca="false">IF(Y223="","",IF(Y223="0 a 4",1,IF(Y223="4,5 a 8,5",2,IF(Y223="9","NORMA",IF(Y223="9,5 a 13",3,IF(Y223="13,5 a 20",4,IF(Y223="20,5 a 35",5,"Fuera de rango")))))))</f>
        <v>1</v>
      </c>
      <c r="AA223" s="9" t="n">
        <v>21</v>
      </c>
      <c r="AB223" s="10" t="str">
        <f aca="false">IF(AA223="","",IF(AND(AA223&gt;=0,AA223&lt;=9),"0 a 9",IF(AND(AA223&gt;=9.5,AA223&lt;=18.5),"9,5 a 18,5",IF(AA223=19,"19",IF(AND(AA223&gt;=19.5,AA223&lt;=28),"19,5 a 28",IF(AND(AA223&gt;=28.5,AA223&lt;=40),"28,5 a 40","Fuera de rango"))))))</f>
        <v>19,5 a 28</v>
      </c>
      <c r="AC223" s="11" t="n">
        <f aca="false" t="array" ref="AC223">_xlfn.IFS(AB223="","",AB223="0 a 9",1,AB223="9,5 a 18,5",2,AB223="19","NORMA",AB223="19,5 a 28",3,AB223="28,5 a 40",4,TRUE(),"Fuera de rango")</f>
        <v>3</v>
      </c>
      <c r="AD223" s="9" t="n">
        <v>14</v>
      </c>
      <c r="AE223" s="10" t="str">
        <f aca="false">IF(AD223="","",IF(AND(AD223&gt;=-10,AD223&lt;=0),"De -10 a 0",IF(AND(AD223&gt;=0.5,AD223&lt;=9.5),"0,5 a 9,5",IF(AD223=10,"10",IF(AND(AD223&gt;=10.5,AD223&lt;=20),"10,5 a 20",IF(AND(AD223&gt;=20.5,AD223&lt;=40),"20,5 a 40","Fuera de rango"))))))</f>
        <v>10,5 a 20</v>
      </c>
      <c r="AF223" s="12" t="n">
        <f aca="false">IF(AD223="","",IF(AND(AD223&gt;=-10,AD223&lt;=0),1,IF(AND(AD223&gt;=0.5,AD223&lt;=9.5),2,IF(AD223=10,"NORMA",IF(AND(AD223&gt;=10.5,AD223&lt;=20),3,IF(AND(AD223&gt;=20.5,AD223&lt;=40),4,""))))))</f>
        <v>3</v>
      </c>
      <c r="AG223" s="9" t="n">
        <v>8</v>
      </c>
      <c r="AH223" s="10" t="str">
        <f aca="false">IF(AG223="","",IF(AND(AG223&gt;=0,AG223&lt;=4),"0 a 4",IF(AND(AG223&gt;=4.5,AG223&lt;=8.5),"4,5 a 8,5",IF(AG223=9,"9",IF(AND(AG223&gt;=9.5,AG223&lt;=13),"9,5 a 13",IF(AND(AG223&gt;=13.5,AG223&lt;=25),"13,5 a 25","Fuera de rango"))))))</f>
        <v>4,5 a 8,5</v>
      </c>
      <c r="AI223" s="11" t="n">
        <f aca="false">IF(AH223="","",IF(AH223="0 a 4",1,IF(AH223="4,5 a 8,5",2,IF(AH223="9","NORMA",IF(AH223="9,5 a 13",3,IF(AH223="13,5 a 25",4,""))))))</f>
        <v>2</v>
      </c>
      <c r="AJ223" s="9" t="n">
        <v>4</v>
      </c>
      <c r="AK223" s="10" t="str">
        <f aca="false">IF(AJ223="","",IF(AND(AJ223&gt;=-15,AJ223&lt;=-10.5),"-15 a -10,5",IF(AND(AJ223&gt;=-10,AJ223&lt;=-4),"-10 a -4",IF(AND(AJ223&gt;=-4.5,AJ223&lt;=0),"-4,5 a 0",IF(AND(AJ223&gt;=0.5,AJ223&lt;=4.5),"0,5 a 4,5",IF(AJ223=5,"5",IF(AND(AJ223&gt;=5.5,AJ223&lt;=10),"5,5 a 10",IF(AND(AJ223&gt;=10.5,AJ223&lt;=20),"10,5 a 20","Fuera de rango"))))))))</f>
        <v>0,5 a 4,5</v>
      </c>
      <c r="AL223" s="11" t="n">
        <f aca="false">IF(AK223="","",IF(AK223="-15 a -10,5",1,IF(AK223="-10 a -4",2,IF(AK223="-4,5 a 0",3,IF(AK223="0,5 a 4,5",4,IF(AK223="5","NORMA",IF(AK223="5,5 a 10",5,IF(AK223="10,5 a 20",6,"Error"))))))))</f>
        <v>4</v>
      </c>
      <c r="AM223" s="9" t="n">
        <v>0</v>
      </c>
      <c r="AN223" s="10" t="str">
        <f aca="false">IF(AM223="","",IF(AND(AM223&gt;=-7.5,AM223&lt;=-5.5),"-7,5 a -5,5",IF(AND(AM223&gt;=-5,AM223&lt;=-3),"-5 a -3",IF(AND(AM223&gt;=-2.5,AM223&lt;=-0.5),"-2,5 a -0,5",IF(AM223=0,"0,00",IF(AND(AM223&gt;=0.5,AM223&lt;=2.5),"0,5 a 2,5",IF(AND(AM223&gt;=3,AM223&lt;=5),"3 a 5",IF(AND(AM223&gt;=5.5,AM223&lt;=7.5),"5,5 a 7,5",IF(AND(AM223&gt;=8,AM223&lt;=10),"8 a 10","Fuera de rango")))))))))</f>
        <v>0,00</v>
      </c>
      <c r="AO223" s="11" t="str">
        <f aca="false">IF(AN223="","",IF(AN223="-7,5 a -5,5",1,IF(AN223="-5 a -3",2,IF(AN223="-2,5 a -0,5",3,IF(AN223="0,00","NORMA",IF(AN223="0,5 a 2,5",4,IF(AN223="3 a 5",5,IF(AN223="5,5 a 7,5",6,IF(AN223="8 a 10",7,"Error")))))))))</f>
        <v>NORMA</v>
      </c>
      <c r="AP223" s="9" t="n">
        <v>-1</v>
      </c>
      <c r="AQ223" s="10" t="str">
        <f aca="false">IF(AP223="","",IF(AND(AP223&gt;=-20,AP223&lt;=-9.5),"-20 a -9,5",IF(AND(AP223&gt;=-9,AP223&lt;=-6.5),"-9 a -6,5",IF(AP223=-6,"-6",IF(AND(AP223&gt;=-5.5,AP223&lt;=-3),"-5,5 a -3",IF(AND(AP223&gt;=-2.5,AP223&lt;=0),"-2,5 a 0",IF(AND(AP223&gt;=0.5,AP223&lt;=3),"0,5 a 3",IF(AND(AP223&gt;=3.5,AP223&lt;=6),"3,5 a 6",IF(AND(AP223&gt;=6.5,AP223&lt;=9),"6,5 a 9",IF(AND(AP223&gt;=9.5,AP223&lt;=20),"9,5 a 20","Fuera de rango"))))))))))</f>
        <v>-2,5 a 0</v>
      </c>
      <c r="AR223" s="11" t="n">
        <f aca="false">IF(AQ223="","",IF(AQ223="-20 a -9,5",1,IF(AQ223="-9 a -6,5",2,IF(AQ223="-6","NORMA",IF(AQ223="-5,5 a -3",3,IF(AQ223="-2,5 a 0",4,IF(AQ223="0,5 a 3",5,IF(AQ223="3,5 a 6",6,IF(AQ223="6,5 a 9",7,IF(AQ223="9,5 a 20",8,""))))))))))</f>
        <v>4</v>
      </c>
      <c r="AS223" s="9" t="n">
        <v>4</v>
      </c>
      <c r="AT223" s="10" t="str">
        <f aca="false">IF(AS223="","",IF(AND(AS223&gt;=-16,AS223&lt;=-14),"-16 a -14",IF(AND(AS223&gt;=-13.5,AS223&lt;=-11.5),"-13,5 a -11,5",IF(AND(AS223&gt;=-11,AS223&lt;=-9),"-11 a -9",IF(AND(AS223&gt;=-8.5,AS223&lt;=-6.5),"-8,5 a -6,5",IF(AND(AS223&gt;=-6,AS223&lt;=-4),"-6 a -4",IF(AND(AS223&gt;=-3.5,AS223&lt;=-1.5),"-3,5 a -1,5",IF(AND(AS223&gt;=-1,AS223&lt;=1),"-1 a 1",IF(AND(AS223&gt;=1.5,AS223&lt;=3.5),"1,5 a 3,5",IF(AND(AS223&gt;=4,AS223&lt;=6),"4 a 6",IF(AND(AS223&gt;=6.5,AS223&lt;=8.5),"6,5 a 8,5",IF(AND(AS223&gt;=9,AS223&lt;=11),"9 a 11",IF(AND(AS223&gt;=11.5,AS223&lt;=13.5),"11,5 a 13,5",IF(AND(AS223&gt;=14,AS223&lt;=16),"14 a 16",IF(AND(AS223&gt;=16.5,AS223&lt;=18.5),"16,5 a 18,5",IF(AND(AS223&gt;=19,AS223&lt;=21),"19 a 21","Fuera de rango"))))))))))))))))</f>
        <v>4 a 6</v>
      </c>
      <c r="AU223" s="11" t="str">
        <f aca="false" t="array" ref="AU223">IF(AT223="","",_xlfn.IFS(AT223="-16 a -14",1,AT223="-13,5 a -11,5",2,AT223="-11 a -9",3,AT223="-8,5 a -6,5",4,AT223="-6 a -4",5,AT223="-3,5 a -1,5",6,AT223="-1 a 1",7,AT223="1,5 a 3,5",8,AT223="4 a 6","NORMA",AT223="6,5 a 8,5",9,AT223="9 a 11",10,AT223="11,5 a 13,5",11,AT223="14 a 16",12,AT223="16,5 a 18,5",13,AT223="19 a 21",14,TRUE(),""))</f>
        <v>NORMA</v>
      </c>
      <c r="AV223" s="9" t="n">
        <v>0.75</v>
      </c>
      <c r="AW223" s="10" t="str">
        <f aca="false">IF(AV223="","",IF(AND(AV223&gt;=-1,AV223&lt;=-0.5),"-1 a -0,5",IF(AND(AV223&gt;-0.5,AV223&lt;=0),"De -0,5 a 0",IF(AND(AV223&gt;=0.25,AV223&lt;=0.75),"0,25 a 0,75",IF(AND(AV223&gt;=1,AV223&lt;=1.5),"1 a 1,5",IF(AND(AV223&gt;=1.75,AV223&lt;=2.25),"1,75 a 2,25",IF(AND(AV223&gt;=2.5,AV223&lt;=3),"2,5 a 3",IF(AND(AV223&gt;=3.25,AV223&lt;=3.75),"3,25 a 3,75","Fuera de rango"))))))))</f>
        <v>0,25 a 0,75</v>
      </c>
      <c r="AX223" s="11" t="str">
        <f aca="false">IF(AW223="","",IF(OR(AW223="-1 a -0,5",AW223="-1 a -0.5"),1,IF(OR(AW223="De -0,5 a 0",AW223="-0,5 a 0",AW223="De -0.5 a 0"),2,IF(OR(AW223="0,25 a 0,75",AW223="0.25 a 0.75"),"NORMA",IF(OR(AW223="1 a 1,5",AW223="1 a 1.5"),3,IF(OR(AW223="1,75 a 2,25",AW223="1.75 a 2.25"),4,IF(OR(AW223="2,5 a 3",AW223="2.5 a 3"),5,IF(OR(AW223="3,25 a 3,75",AW223="3.25 a 3.75"),6,""))))))))</f>
        <v>NORMA</v>
      </c>
      <c r="AY223" s="9" t="n">
        <v>-2</v>
      </c>
      <c r="AZ223" s="10" t="str">
        <f aca="false">IF(AY223="","",IF(AND(AY223&gt;=-20,AY223&lt;=-9.5),"-20 a -9,5",IF(AND(AY223&gt;=-9,AY223&lt;=-6.5),"-9 a -6,5",IF(AY223=-6,"-6",IF(AND(AY223&gt;=-5.5,AY223&lt;=-3),"-5,5 a -3",IF(AND(AY223&gt;=-2.5,AY223&lt;=0),"-2,5 a 0",IF(AND(AY223&gt;=0.5,AY223&lt;=3),"0,5 a 3",IF(AND(AY223&gt;=3.5,AY223&lt;=6),"3,5 a 6","Fuera de rango"))))))))</f>
        <v>-2,5 a 0</v>
      </c>
      <c r="BA223" s="11" t="n">
        <f aca="false">IF(AZ223="","",IF(AZ223="-20 a -9,5",1,IF(AZ223="-9 a -6,5",2,IF(AZ223="-6","NORMA",IF(AZ223="-5,5 a -3",3,IF(AZ223="-2,5 a 0",4,IF(AZ223="0,5 a 3",5,IF(AZ223="3,5 a 6",6,""))))))))</f>
        <v>4</v>
      </c>
      <c r="BB223" s="9" t="n">
        <v>0</v>
      </c>
      <c r="BC223" s="10" t="str">
        <f aca="false" t="array" ref="BC223">IF(BB223="","",_xlfn.IFS(AND(BB223&gt;=0,BB223&lt;=2),"0 a 2",AND(BB223&gt;=2.5,BB223&lt;=4.5),"2,5 a 4,5",AND(BB223&gt;=5,BB223&lt;=7),"5 a 7",AND(BB223&gt;=7.5,BB223&lt;=9.5),"7,5 a 9,5",AND(BB223&gt;=10,BB223&lt;=12),"10 a 12",AND(BB223&gt;=12.5,BB223&lt;=14.5),"12,5 a 14,5",BB223=15,"15",AND(BB223&gt;=15.5,BB223&lt;=17.5),"15,5 a 17,5",AND(BB223&gt;=18,BB223&lt;=20),"18 a 20",AND(BB223&gt;=20.5,BB223&lt;=22.5),"20,5 a 22,5",AND(BB223&gt;=23,BB223&lt;=25),"23 a 25",TRUE(),"Fuera de rango"))</f>
        <v>0 a 2</v>
      </c>
      <c r="BD223" s="11" t="n">
        <f aca="false" t="array" ref="BD223">IF(BC223="","",_xlfn.IFS(BC223="0 a 2",1,BC223="2,5 a 4,5",2,BC223="5 a 7",3,BC223="7,5 a 9,5",4,BC223="10 a 12",5,BC223="12,5 a 14,5",6,BC223="15","NORMA",BC223="15,5 a 17,5",7,BC223="18 a 20",8,BC223="20,5 a 22,5",9,BC223="23 a 25",10,TRUE(),"Fuera de rango"))</f>
        <v>1</v>
      </c>
      <c r="BE223" s="9" t="n">
        <v>30</v>
      </c>
      <c r="BF223" s="10" t="str">
        <f aca="false">IF(BE223="","",IF(AND(BE223&gt;=-20,BE223&lt;=-10),"-20 a -10",IF(AND(BE223&gt;=-9.5,BE223&lt;=0.5),"-9,5 a 0,5",IF(AND(BE223&gt;=1,BE223&lt;=11),"1 a 11",IF(AND(BE223&gt;=11.5,BE223&lt;=20.5),"11,5 a 20,5",IF(BE223=21,"21",IF(AND(BE223&gt;=21.5,BE223&lt;=31.5),"21,5 a 31,5",IF(AND(BE223&gt;=32,BE223&lt;=42),"32 a 42","Fuera de rango"))))))))</f>
        <v>21,5 a 31,5</v>
      </c>
      <c r="BG223" s="11" t="n">
        <f aca="false">IF(BF223="","",IF(BF223="-20 a -10",1,IF(BF223="-9,5 a 0,5",2,IF(BF223="1 a 11",3,IF(BF223="11,5 a 20,5",4,IF(BF223="21","NORMA",IF(BF223="21,5 a 31,5",5,IF(BF223="32 a 42",6,""))))))))</f>
        <v>5</v>
      </c>
      <c r="BH223" s="9" t="n">
        <v>18</v>
      </c>
      <c r="BI223" s="10" t="str">
        <f aca="false">IF(BH223="","",IF(AND(BH223&gt;=-20,BH223&lt;=-15),"-20 a -15",IF(AND(BH223&gt;=-14.5,BH223&lt;=-9.5),"-14,5 a -9,5",IF(AND(BH223&gt;=-9,BH223&lt;=-4),"-9 a -4",IF(AND(BH223&gt;=-3.5,BH223&lt;=2.5),"-3,5 a 2,5",IF(AND(BH223&gt;=3,BH223&lt;=8),"3 a 8",IF(AND(BH223&gt;=8.5,BH223&lt;=14.5),"8,5 a 14,5",IF(BH223=15,"15",IF(AND(BH223&gt;=15.5,BH223&lt;=20.5),"15,5 a 20,5",IF(AND(BH223&gt;=21,BH223&lt;=26),"21 a 26","Fuera de rango"))))))))))</f>
        <v>15,5 a 20,5</v>
      </c>
      <c r="BJ223" s="11" t="n">
        <f aca="false">IF(BI223="","",IF(BI223="-20 a -15",1,IF(BI223="-14,5 a -9,5",2,IF(BI223="-9 a -4",3,IF(BI223="-3,5 a 2,5",4,IF(BI223="3 a 8",5,IF(BI223="8,5 a 14,5",6,IF(BI223="15","NORMA",IF(BI223="15,5 a 20,5",7,IF(BI223="21 a 26",8,IF(BI223="26,5 a 31,5",9,"")))))))))))</f>
        <v>7</v>
      </c>
      <c r="BK223" s="9" t="n">
        <v>0</v>
      </c>
      <c r="BL223" s="10" t="str">
        <f aca="false">IF(BK223="","",IF(AND(BK223&gt;=0,BK223&lt;=2),"0 - 2",IF(AND(BK223&gt;=2.5,BK223&lt;=4.5),"2,5 - 4,5",IF(AND(BK223&gt;=5,BK223&lt;=7),"5 - 7",IF(AND(BK223&gt;=7.5,BK223&lt;=9.5),"7,5 - 9,5",IF(AND(BK223&gt;=10,BK223&lt;=12),"10 - 12",IF(AND(BK223&gt;=12.5,BK223&lt;=13.5),"12,5 - 13,5",IF(BK223=14,"14",IF(AND(BK223&gt;=14.5,BK223&lt;=16.5),"14,5 - 16,5",IF(AND(BK223&gt;=17,BK223&lt;=19),"17 - 19",IF(AND(BK223&gt;=19.5,BK223&lt;=21.5),"19,5 - 21,5",IF(AND(BK223&gt;=22,BK223&lt;=24),"22 - 24",IF(AND(BK223&gt;=24.5,BK223&lt;=26.5),"24,5 - 26,5",IF(AND(BK223&gt;=27,BK223&lt;=29),"27 - 29",IF(AND(BK223&gt;=29.5,BK223&lt;=30),"29,5 - 30","Fuera de rango")))))))))))))))</f>
        <v>0 - 2</v>
      </c>
      <c r="BM223" s="11" t="n">
        <f aca="false">IF(BL223="","",IF(BL223="0 - 2",1,IF(BL223="2,5 - 4,5",2,IF(BL223="5 - 7",3,IF(BL223="7,5 - 9,5",4,IF(BL223="10 - 12",5,IF(BL223="12,5 - 13,5",6,IF(BL223="14","NORMA",IF(BL223="14,5 - 16,5",7,IF(BL223="17 - 19",8,IF(BL223="19,5 - 21,5",9,IF(BL223="22 - 24",10,IF(BL223="24,5 - 26,5",11,IF(BL223="27 - 29",12,IF(BL223="29,5 - 30",13,"")))))))))))))))</f>
        <v>1</v>
      </c>
      <c r="BN223" s="9" t="n">
        <v>15</v>
      </c>
      <c r="BO223" s="10" t="str">
        <f aca="false">IF(BN223="","",IF(AND(BN223&gt;=-20,BN223&lt;=-10),"-20 a -10",IF(AND(BN223&gt;=-9.5,BN223&lt;=0.5),"-9,5 a 0,5",IF(AND(BN223&gt;=1,BN223&lt;=11),"1 a 11",IF(AND(BN223&gt;=11.5,BN223&lt;=21.5),"11,5 a 21,5",IF(BN223=22,"22",IF(AND(BN223&gt;=22.5,BN223&lt;=32.5),"22,5 a 32,5",IF(AND(BN223&gt;=33,BN223&lt;=43),"33 a 43","Fuera de rango"))))))))</f>
        <v>11,5 a 21,5</v>
      </c>
      <c r="BP223" s="11" t="n">
        <f aca="false">IF(BO223="","",IF(BO223="-20 a -10",1,IF(BO223="-9,5 a 0,5",2,IF(BO223="1 a 11",3,IF(BO223="11,5 a 21,5",4,IF(BO223="22","NORMA",IF(BO223="22,5 a 32,5",5,IF(BO223="33 a 43",6,""))))))))</f>
        <v>4</v>
      </c>
      <c r="BQ223" s="9" t="n">
        <v>9</v>
      </c>
      <c r="BR223" s="10" t="str">
        <f aca="false">IF(BQ223="","",IF(AND(BQ223&gt;=-20,BQ223&lt;=-15),"-20 a -15",IF(AND(BQ223&gt;=-14.5,BQ223&lt;=-9.5),"-14,5 a -9,5",IF(AND(BQ223&gt;=-9,BQ223&lt;=-4),"-9 a -4",IF(AND(BQ223&gt;=-3.5,BQ223&lt;=2.5),"-3,5 a 2,5",IF(AND(BQ223&gt;=3,BQ223&lt;=8),"3 a 8",IF(AND(BQ223&gt;=8.5,BQ223&lt;=13.5),"8,5 a 13,5",IF(AND(BQ223&gt;=14,BQ223&lt;=17.5),"14 a 17,5",IF(BQ223=18,"18",IF(AND(BQ223&gt;=18.5,BQ223&lt;=23.5),"18,5 a 23,5",IF(AND(BQ223&gt;=24,BQ223&lt;=29),"24 a 29",IF(AND(BQ223&gt;=29.5,BQ223&lt;=34.5),"29,5 a 34,5",IF(AND(BQ223&gt;=35,BQ223&lt;=40),"35 a 40","Fuera de rango")))))))))))))</f>
        <v>8,5 a 13,5</v>
      </c>
      <c r="BS223" s="11" t="n">
        <f aca="false">IF(BR223="","",IF(BR223="-20 a -15",1,IF(BR223="-14,5 a -9,5",2,IF(BR223="-9 a -4",3,IF(BR223="-3,5 a 2,5",4,IF(BR223="3 a 8",5,IF(BR223="8,5 a 13,5",6,IF(BR223="14 a 17,5",7,IF(BR223="18","NORMA",IF(BR223="18,5 a 23,5",8,IF(BR223="24 a 29",9,IF(BR223="29,5 a 34,5",10,IF(BR223="35 a 40",11,"")))))))))))))</f>
        <v>6</v>
      </c>
      <c r="BT223" s="9" t="n">
        <v>1</v>
      </c>
      <c r="BU223" s="10" t="str">
        <f aca="false">IF(BT223="","",IF(AND(BT223&gt;=-20,BT223&lt;=-18),"-20 a -18",IF(AND(BT223&gt;=-17.5,BT223&lt;=-15.5),"-17,5 a -15,5",IF(AND(BT223&gt;=-15,BT223&lt;=-13),"-15 a -13",IF(AND(BT223&gt;=-12.5,BT223&lt;=-10.5),"-12,5 a -10,5",IF(AND(BT223&gt;=-10,BT223&lt;=-8),"-10 a -8",IF(AND(BT223&gt;=-7.5,BT223&lt;=-5.5),"-7,5 a -5,5",IF(AND(BT223&gt;=-5,BT223&lt;=-3),"-5 a -3",IF(AND(BT223&gt;=-2.5,BT223&lt;=-0.5),"-2,5 a -0,5",IF(BT223=0,"0",IF(AND(BT223&gt;=0.5,BT223&lt;=2.5),"0,5 a 2,5",IF(AND(BT223&gt;=3,BT223&lt;=5),"3 a 5",IF(AND(BT223&gt;=5.5,BT223&lt;=7.5),"5,5 a 7,5",IF(AND(BT223&gt;=8,BT223&lt;=10),"8 a 10",IF(AND(BT223&gt;=10.5,BT223&lt;=12.5),"10,5 a 12,5",IF(AND(BT223&gt;=13,BT223&lt;=15),"13 a 15",IF(AND(BT223&gt;=15.5,BT223&lt;=17.5),"15,5 a 17,5",IF(AND(BT223&gt;=18,BT223&lt;=20),"18 a 20","Fuera de rango"))))))))))))))))))</f>
        <v>0,5 a 2,5</v>
      </c>
      <c r="BV223" s="11" t="n">
        <f aca="false">IF(BT223="","",IF(BT223=0,"NORMA",IF(AND(BT223&gt;=-20,BT223&lt;=-18),2,IF(AND(BT223&gt;=-17.5,BT223&lt;=-15.5),2,IF(AND(BT223&gt;=-15,BT223&lt;=-13),3,IF(AND(BT223&gt;=-12.5,BT223&lt;=-10.5),4,IF(AND(BT223&gt;=-10,BT223&lt;=-8),5,IF(AND(BT223&gt;=-7.5,BT223&lt;=-5.5),6,IF(AND(BT223&gt;=-5,BT223&lt;=-3),7,IF(AND(BT223&gt;=-2.5,BT223&lt;=-0.5),8,IF(AND(BT223&gt;=0.5,BT223&lt;=2.5),9,IF(AND(BT223&gt;=3,BT223&lt;=5),10,IF(AND(BT223&gt;=5.5,BT223&lt;=7.5),11,IF(AND(BT223&gt;=8,BT223&lt;=10),12,IF(AND(BT223&gt;=10.5,BT223&lt;=12.5),13,IF(AND(BT223&gt;=13,BT223&lt;=15),14,IF(AND(BT223&gt;=15.5,BT223&lt;=17.5),15,IF(AND(BT223&gt;=18,BT223&lt;=20),16,"Fuera de rango"))))))))))))))))))</f>
        <v>9</v>
      </c>
      <c r="BW223" s="9" t="n">
        <v>-6</v>
      </c>
      <c r="BX223" s="10" t="n">
        <f aca="false">18.5- (0.3*H223)</f>
        <v>12.2</v>
      </c>
      <c r="BY223" s="10" t="n">
        <f aca="false">(BW223)-(BX223)</f>
        <v>-18.2</v>
      </c>
      <c r="BZ223" s="10" t="str">
        <f aca="false">IF(BY223="","",IF(BY223&lt;-27.5,"De -30 a -28",IF(BY223&lt;-25,"De -27,5 a -25,5",IF(BY223&lt;-22.5,"De -25 a -23",IF(BY223&lt;-20,"De -22,5 a -20,5",IF(BY223&lt;-17.5,"De -20 a -18",IF(BY223&lt;-15,"De -17,5 a -15,5",IF(BY223&lt;-12.5,"De -15 a -13",IF(BY223&lt;-10,"De -12,5 a -10,5",IF(BY223&lt;-7.5,"De -10 a -8",IF(BY223&lt;-5,"De -7,5 a -5,5",IF(BY223&lt;-2.5,"De -5 a -3",IF(BY223&lt;0,"De -2,5 a -0,5",IF(BY223&lt;2.5,"De 0 a 2",IF(BY223&lt;5,"De 2,5 a 4,5",IF(BY223&lt;7.5,"De 5 a 7",IF(BY223&lt;10,"De 7,5 a 9,5",IF(BY223&lt;12.5,"De 10 a 12",IF(BY223&lt;15,"De 12,5 a 14,5",IF(BY223&lt;17.5,"De 15 a 17",IF(BY223&lt;20,"De 17,5 a 19,5",IF(BY223&lt;22.5,"De 20 a 22",IF(BY223&lt;25,"De 22,5 a 24,5",IF(BY223&lt;27.5,"De 25 a 27","De 27,5 a 30"))))))))))))))))))))))))</f>
        <v>De -20 a -18</v>
      </c>
      <c r="CA223" s="12" t="n">
        <f aca="false">IF(BY223="","",IF(BY223&lt;=-28,1,IF(BY223&lt;=-25.5,2,IF(BY223&lt;=-23,3,IF(BY223&lt;=-20.5,4,IF(BY223&lt;=-18,5,IF(BY223&lt;=-15.5,6,IF(BY223&lt;=-13,7,IF(BY223&lt;=-10.5,8,IF(BY223&lt;=-8,9,IF(BY223&lt;=-5.5,10,IF(BY223&lt;=-3,11,IF(BY223&lt;=-0.5,12,IF(BY223&lt;=2,13,IF(BY223&lt;=4.5,14,IF(BY223&lt;=7,15,IF(BY223&lt;=9.5,16,IF(BY223&lt;=12,17,IF(BY223&lt;=14.5,18,IF(BY223&lt;=17,19,IF(BY223&lt;=19.5,20,IF(BY223&lt;=22,21,IF(BY223&lt;=24.5,22,IF(BY223&lt;=27,23,IF(BY223&lt;=30,24,"Fuera de rango")))))))))))))))))))))))))</f>
        <v>5</v>
      </c>
      <c r="CB223" s="9" t="n">
        <v>-6</v>
      </c>
      <c r="CC223" s="10" t="n">
        <f aca="false">18.5- (0.3*H223)</f>
        <v>12.2</v>
      </c>
      <c r="CD223" s="10" t="n">
        <f aca="false">(CB223)-(CC223)</f>
        <v>-18.2</v>
      </c>
      <c r="CE223" s="10" t="str">
        <f aca="false">IF(CD223="","",IF(CD223&lt;-27.5,"De -30 a -28",IF(CD223&lt;-25,"De -27,5 a -25,5",IF(CD223&lt;-22.5,"De -25 a -23",IF(CD223&lt;-20,"De -22,5 a -20,5",IF(CD223&lt;-17.5,"De -20 a -18",IF(CD223&lt;-15,"De -17,5 a -15,5",IF(CD223&lt;-12.5,"De -15 a -13",IF(CD223&lt;-10,"De -12,5 a -10,5",IF(CD223&lt;-7.5,"De -10 a -8",IF(CD223&lt;-5,"De -7,5 a -5,5",IF(CD223&lt;-2.5,"De -5 a -3",IF(CD223&lt;0,"De -2,5 a -0,5",IF(CD223&lt;=2,"De 0 a 2",IF(CD223&lt;=4.5,"De 2,5 a 4,5",IF(CD223&lt;=7,"De 5 a 7",IF(CD223&lt;=9.5,"De 7,5 a 9,5",IF(CD223&lt;=12,"De 10 a 12",IF(CD223&lt;=14.5,"De 12,5 a 14,5",IF(CD223&lt;=17,"De 15 a 17",IF(CD223&lt;=19.5,"De 17,5 a 19,5",IF(CD223&lt;=22,"De 20 a 22",IF(CD223&lt;=24.5,"De 22,5 a 24,5",IF(CD223&lt;=27,"De 25 a 27","De 27,5 a 30"))))))))))))))))))))))))</f>
        <v>De -20 a -18</v>
      </c>
      <c r="CF223" s="12" t="n">
        <f aca="false">IF(CD223="","",IF(CD223&lt;-27.5,1,IF(CD223&lt;-25,2,IF(CD223&lt;-22.5,3,IF(CD223&lt;-20,4,IF(CD223&lt;-17.5,5,IF(CD223&lt;-15,6,IF(CD223&lt;-12.5,7,IF(CD223&lt;-10,8,IF(CD223&lt;-7.5,9,IF(CD223&lt;-5,10,IF(CD223&lt;-2.5,11,IF(CD223&lt;0,12,IF(CD223&lt;2.5,13,IF(CD223&lt;5,14,IF(CD223&lt;7.5,15,IF(CD223&lt;10,16,IF(CD223&lt;12.5,17,IF(CD223&lt;15,18,IF(CD223&lt;17.5,19,IF(CD223&lt;20,20,IF(CD223&lt;22.5,21,IF(CD223&lt;25,22,IF(CD223&lt;27.5,23,24))))))))))))))))))))))))</f>
        <v>5</v>
      </c>
      <c r="CG223" s="9" t="n">
        <v>-3.75</v>
      </c>
      <c r="CH223" s="10" t="str">
        <f aca="false">IF(CG223="","",IF(AND(CG223&gt;=-10,CG223&lt;=-9.5),"-10 a -9,5",IF(AND(CG223&gt;-9.5,CG223&lt;=-8.5),"-9 a -8,5",IF(AND(CG223&gt;-8.5,CG223&lt;=-7.5),"-8 a -7,5",IF(AND(CG223&gt;-7.5,CG223&lt;=-6.5),"-7 a -6,5",IF(AND(CG223&gt;-6.5,CG223&lt;=-5.5),"-6 a -5,5",IF(AND(CG223&gt;-5.5,CG223&lt;=-4.5),"-5 a -4,5",IF(AND(CG223&gt;-4.5,CG223&lt;=-3.5),"-4 a -3,5",IF(AND(CG223&gt;-3.5,CG223&lt;=-2.5),"-3 a -2,5",IF(CG223=-2.25,"-2,25",IF(AND(CG223&gt;-2.5,CG223&lt;=-1.5),"-2 a -1,5",IF(AND(CG223&gt;-1.5,CG223&lt;=-0.5),"-1 a -0,5",IF(AND(CG223&gt;-0.5,CG223&lt;=0.5),"0 a 0,5",IF(AND(CG223&gt;0.5,CG223&lt;=1.5),"1 a 1,5",IF(AND(CG223&gt;1.5,CG223&lt;=2.5),"2 a 2,5",IF(AND(CG223&gt;2.5,CG223&lt;=3.5),"3 a 3,5",IF(AND(CG223&gt;3.5,CG223&lt;=4.5),"4 a 4,5",IF(AND(CG223&gt;4.5,CG223&lt;=5.5),"5 a 5,5",IF(AND(CG223&gt;5.5,CG223&lt;=6.5),"6 a 6,5",IF(AND(CG223&gt;6.5,CG223&lt;=7.5),"7 a 7,5",IF(AND(CG223&gt;7.5,CG223&lt;=8.5),"8 a 8,5",IF(AND(CG223&gt;8.5,CG223&lt;=9.5),"9 a 9,5",IF(CG223&gt;=10,"10","Fuera de rango")))))))))))))))))))))))</f>
        <v>-4 a -3,5</v>
      </c>
      <c r="CI223" s="11" t="n">
        <f aca="false">IF(CG223="","",IF(CG223=-2.25,"NORMA",IF(CG223&lt;=-9.5,1,IF(CG223&lt;=-8.5,2,IF(CG223&lt;=-7.5,3,IF(CG223&lt;=-6.5,4,IF(CG223&lt;=-5.5,5,IF(CG223&lt;=-4.5,6,IF(CG223&lt;=-3.5,7,IF(CG223&lt;=-2.5,8,IF(CG223&lt;=-1.5,9,IF(CG223&lt;=-0.5,10,IF(CG223&lt;=0.5,11,IF(CG223&lt;=1.5,12,IF(CG223&lt;=2.5,13,IF(CG223&lt;=3.5,14,IF(CG223&lt;=4.5,15,IF(CG223&lt;=5.5,16,IF(CG223&lt;=6.5,17,IF(CG223&lt;=7.5,18,IF(CG223&lt;=8.5,19,IF(CG223&lt;=9.5,20,IF(CG223=10,21,"Fuera de rango")))))))))))))))))))))))</f>
        <v>7</v>
      </c>
      <c r="CJ223" s="9" t="n">
        <v>2.75</v>
      </c>
      <c r="CK223" s="10" t="str">
        <f aca="false">IF(CJ223="","",IF(AND(CJ223&gt;=-6,CJ223&lt;=-5.5),"-6 a -5,5",IF(AND(CJ223&gt;-5.5,CJ223&lt;=-4.5),"-5 a -4,5",IF(AND(CJ223&gt;-4.5,CJ223&lt;=-3.5),"-4 a -3,5",IF(AND(CJ223&gt;-3.5,CJ223&lt;=-2.5),"-3 a -2,5",IF(AND(CJ223&gt;-2.5,CJ223&lt;=-1.5),"-2 a -1,5",IF(AND(CJ223&gt;-1.5,CJ223&lt;=-0.5),"-1 a -0,5",IF(AND(CJ223&gt;-0.5,CJ223&lt;=0.5),"0 a 0,5",IF(AND(CJ223&gt;0.5,CJ223&lt;=1.5),"1 a 1,5",IF(AND(CJ223&gt;1.5,CJ223&lt;2.5),"2",IF(AND(CJ223&gt;=2.5,CJ223&lt;=3),"2,5 a 3",IF(AND(CJ223&gt;3,CJ223&lt;=4),"3,5 a 4",IF(AND(CJ223&gt;4,CJ223&lt;=5),"4,5 a 5",IF(AND(CJ223&gt;5,CJ223&lt;=6),"5,5 a 6",IF(AND(CJ223&gt;6,CJ223&lt;=7),"6,5 a 7",IF(AND(CJ223&gt;7,CJ223&lt;=8),"7,5 a 8",IF(AND(CJ223&gt;8,CJ223&lt;=9.5),"8,5 a 9,5",IF(CJ223=10,"10","Fuera de rango"))))))))))))))))))</f>
        <v>2,5 a 3</v>
      </c>
      <c r="CL223" s="11" t="n">
        <f aca="false">IF(CK223="","",IF(OR(CK223="-6 a -5,5",CK223="-6 - -5,5"),1,IF(OR(CK223="-5 a -4,5",CK223="-5 - -4,5"),2,IF(OR(CK223="-4 a -3,5",CK223="-4 - -3,5"),3,IF(OR(CK223="-3 a -2,5",CK223="-3 - -2,5"),4,IF(OR(CK223="-2 a -1,5",CK223="-2 - -1,5"),5,IF(OR(CK223="-1 a -0,5",CK223="-1 - -0,5"),6,IF(OR(CK223="0 a 0,5",CK223="0 - 0,5"),7,IF(OR(CK223="1 a 1,5",CK223="1 - 1,5"),8,IF(CK223="2","NORMA",IF(OR(CK223="2,5 a 3",CK223="2,5 - 3"),9,IF(OR(CK223="3,5 a 4",CK223="3,5 - 4"),10,IF(OR(CK223="4,5 a 5",CK223="4,5 - 5"),11,IF(OR(CK223="5,5 a 6",CK223="5,5 - 6"),12,IF(OR(CK223="6,5 a 7",CK223="6,5 - 7"),13,IF(OR(CK223="7,5 a 8",CK223="7,5 - 8"),14,IF(OR(CK223="8,5 a 9",CK223="8,5 - 9,5",CK223="9 a 9,5"),15,IF(CK223="10",15,IF(OR(CK223="0,5 a 1",CK223="0,5 - 1"),7,"Fuera de rango")))))))))))))))))))</f>
        <v>9</v>
      </c>
      <c r="CM223" s="10" t="n">
        <v>0</v>
      </c>
      <c r="CN223" s="10" t="str">
        <f aca="false">IF(CM223=0,"0", " ")</f>
        <v>0</v>
      </c>
      <c r="CO223" s="10" t="str">
        <f aca="false">IF(CM223&gt;0,"EME"," ")</f>
        <v> </v>
      </c>
      <c r="CP223" s="10" t="n">
        <v>0</v>
      </c>
      <c r="CQ223" s="10" t="str">
        <f aca="false">IF(CP223&gt;0,"0", " ")</f>
        <v> </v>
      </c>
      <c r="CR223" s="10" t="str">
        <f aca="false">IF(CP223&gt;0,"EME"," ")</f>
        <v> </v>
      </c>
      <c r="CS223" s="9" t="n">
        <v>0</v>
      </c>
      <c r="CT223" s="10" t="str">
        <f aca="false">IF(CS223&gt;0,"1", " ")</f>
        <v> </v>
      </c>
      <c r="CU223" s="10" t="str">
        <f aca="false">IF(CS223&gt;0,"HIP"," ")</f>
        <v> </v>
      </c>
      <c r="CV223" s="9" t="n">
        <v>0</v>
      </c>
      <c r="CW223" s="10" t="str">
        <f aca="false">IF(CV223&gt;0,"1", " ")</f>
        <v> </v>
      </c>
      <c r="CX223" s="10" t="str">
        <f aca="false">IF(CV223&gt;0,"HIP"," ")</f>
        <v> </v>
      </c>
      <c r="CY223" s="9" t="n">
        <v>-1.5</v>
      </c>
      <c r="CZ223" s="11" t="str">
        <f aca="false">IF(CY223&lt;0,"2"," ")</f>
        <v>2</v>
      </c>
      <c r="DA223" s="11" t="str">
        <f aca="false">IF(CY223&lt;0,"MIO"," ")</f>
        <v>MIO</v>
      </c>
      <c r="DB223" s="9" t="n">
        <v>-1.25</v>
      </c>
      <c r="DC223" s="11" t="str">
        <f aca="false">IF(DB223&lt;0,"2"," ")</f>
        <v>2</v>
      </c>
      <c r="DD223" s="11" t="str">
        <f aca="false">IF(DB223&lt;0,"MIO"," ")</f>
        <v>MIO</v>
      </c>
      <c r="DE223" s="9" t="n">
        <v>0</v>
      </c>
      <c r="DF223" s="11" t="str">
        <f aca="false">IF(DE223&lt;0,"3"," ")</f>
        <v> </v>
      </c>
      <c r="DG223" s="11" t="str">
        <f aca="false">IF(DE223&lt;0,"AST"," ")</f>
        <v> </v>
      </c>
      <c r="DH223" s="9" t="n">
        <v>0</v>
      </c>
      <c r="DI223" s="11" t="str">
        <f aca="false">IF(DH223&lt;0,"3"," ")</f>
        <v> </v>
      </c>
      <c r="DJ223" s="11" t="str">
        <f aca="false">IF(DH223&lt;0,"AST"," ")</f>
        <v> </v>
      </c>
      <c r="DK223" s="9" t="n">
        <v>0</v>
      </c>
      <c r="DL223" s="10" t="str">
        <f aca="false">IF(DK223&gt;0,"4"," ")</f>
        <v> </v>
      </c>
      <c r="DM223" s="10" t="str">
        <f aca="false">IF(DK223&gt;0,"PRE"," ")</f>
        <v> </v>
      </c>
      <c r="DN223" s="9" t="n">
        <v>0</v>
      </c>
      <c r="DO223" s="10" t="str">
        <f aca="false">IF(DN223&gt;0,"4"," ")</f>
        <v> </v>
      </c>
      <c r="DP223" s="10" t="str">
        <f aca="false">IF(DN223&gt;0,"PRE"," ")</f>
        <v> </v>
      </c>
      <c r="DQ223" s="12" t="n">
        <v>1</v>
      </c>
      <c r="DR223" s="12" t="n">
        <v>1</v>
      </c>
      <c r="DS223" s="12" t="str">
        <f aca="false">CONCATENATE(CO223,CU223,DA223,DG223,DM223)</f>
        <v>  MIO  </v>
      </c>
      <c r="DT223" s="10" t="str">
        <f aca="false" t="array" ref="DT223">_xlfn.IFS(DS223="EME    ","0", DS223=" HIP   ","1", DS223="  MIO  ","2", DS223="   AST ","3", DS223="    PRE","4", DS223="EME   PRE","5", DS223=" HIP  PRE","6", DS223=" HIP AST ","7", DS223="  MIO PRE","8", DS223="  MIOAST ","9", DS223="   ASTPRE","10",DS223=" HIP ASTPRE","11", DS223="  MIOASTPRE","12", DS223="     ","0")</f>
        <v>2</v>
      </c>
      <c r="DU223" s="1" t="s">
        <v>154</v>
      </c>
      <c r="DV223" s="1" t="str">
        <f aca="false" t="array" ref="DV223">_xlfn.IFS(DU223="SI","2", DU223="NO","1")</f>
        <v>1</v>
      </c>
      <c r="DW223" s="10" t="n">
        <v>0</v>
      </c>
      <c r="DX223" s="11" t="str">
        <f aca="false">IF(DW223=0,"1","2")</f>
        <v>1</v>
      </c>
      <c r="DY223" s="11" t="str">
        <f aca="false" t="array" ref="DY223">_xlfn.IFS(DW223=0,"0", DW223=0.25, "1", DW223=0.5,"2", DW223=0.75,"3", DW223=1,"4",DW223=1.25,"5", DW223=1.5,"6", DW223=1.75,"7", DW223=2,"8")</f>
        <v>0</v>
      </c>
      <c r="DZ223" s="10" t="n">
        <v>0</v>
      </c>
      <c r="EA223" s="11" t="str">
        <f aca="false">IF(DZ223=0,"1","2")</f>
        <v>1</v>
      </c>
      <c r="EB223" s="11" t="str">
        <f aca="false" t="array" ref="EB223">_xlfn.IFS(DZ223=0,"0", DZ223=0.25, "1", DZ223=0.5,"2", DZ223=0.75,"3", DZ223=1,"4",DZ223=1.25,"5", DZ223=1.5,"6", DZ223=1.75,"7", DZ223=2,"8")</f>
        <v>0</v>
      </c>
      <c r="EC223" s="10" t="n">
        <v>-0.5</v>
      </c>
      <c r="ED223" s="10" t="str">
        <f aca="false">IF(EC223=0,"1","2")</f>
        <v>2</v>
      </c>
      <c r="EE223" s="11" t="str">
        <f aca="false" t="array" ref="EE223">_xlfn.IFS(EC223=0,"0", EC223=-0.25, "1", EC223=-0.5,"2", EC223=-0.75,"3", EC223=-1,"4",EC223=-1.25,"5", EC223=-1.5,"6", EC223=-1.75,"7", EC223=-2,"8", EC223=-2.25,"9",EC223=-2.5,"10", EC223=-2.75,"11", EC223=-3,"12", EC223=-3.25,"13", EC223=-3.5,"14", EC223=-3.75,"15",EC223=-4,"16")</f>
        <v>2</v>
      </c>
      <c r="EF223" s="10" t="n">
        <v>-0.5</v>
      </c>
      <c r="EG223" s="10" t="str">
        <f aca="false">IF(EF223=0,"1","2")</f>
        <v>2</v>
      </c>
      <c r="EH223" s="11" t="str">
        <f aca="false" t="array" ref="EH223">_xlfn.IFS(EF223=0,"0", EF223=-0.25, "1", EF223=-0.5,"2", EF223=-0.75,"3", EF223=-1,"4",EF223=-1.25,"5", EF223=-1.5,"6", EF223=-1.75,"7", EF223=-2,"8", EF223=-2.25,"9",EF223=-2.5,"10", EF223=-2.75,"11", EF223=-3,"12", EF223=-3.25,"13", EF223=-3.5,"14", EF223=-3.75,"15",EF223=-4,"16")</f>
        <v>2</v>
      </c>
      <c r="EI223" s="10" t="n">
        <v>0</v>
      </c>
      <c r="EJ223" s="11" t="str">
        <f aca="false">IF(EI223=0,"1","2")</f>
        <v>1</v>
      </c>
      <c r="EK223" s="11" t="str">
        <f aca="false" t="array" ref="EK223">_xlfn.IFS(EI223=0,"0", EI223=-0.25, "1", EI223=-0.5,"2", EI223=-0.75,"3", EI223=-1,"4",EI223=-1.25,"5", EI223=-1.5,"6", EI223=-1.75,"7", EI223=-2,"8", EI223=-2.25,"9", EI223=-2.25,"9",EI223=-2.5,"10", EI223=-2.75,"11", EI223=-3,"12", EI223=-3.25,"13", EI223=-3.5,"14", EI223=-3.75,"15",EI223=-4,"16", EI223=0.25, "17", EI223=0.5, "18")</f>
        <v>0</v>
      </c>
      <c r="EL223" s="10" t="n">
        <v>0</v>
      </c>
      <c r="EM223" s="11" t="str">
        <f aca="false">IF(EL223=0,"1","2")</f>
        <v>1</v>
      </c>
      <c r="EN223" s="11" t="str">
        <f aca="false" t="array" ref="EN223">_xlfn.IFS(EL223=0.25,"17",EL223=0.5,"18", EL223=0,"0", EL223=-0.25, "1", EL223=-0.5,"2", EL223=-0.75,"3", EL223=-1,"4",EL223=-1.25,"5", EL223=-1.5,"6", EL223=-1.75,"7", EL223=-2,"8",EL223= -2.25,"9",EL223=-2.5,"10",EL223= -2.75,"11",EL223= -3,"12",EL223= -3.25,"13",EL223= -3.5,"14",EL223= -3.75,"15",EL223=-4,"16")</f>
        <v>0</v>
      </c>
      <c r="EO223" s="10" t="n">
        <v>0</v>
      </c>
      <c r="EP223" s="11" t="str">
        <f aca="false">IF(EO223=0,"1","2")</f>
        <v>1</v>
      </c>
      <c r="EQ223" s="11" t="str">
        <f aca="false" t="array" ref="EQ223">_xlfn.IFS(EO223=0,"0", EO223=0.25, "1", EO223=0.5,"2", EO223=0.75,"3", EO223=1,"4",EO223=1.25,"5", EO223=1.5,"6", EO223=1.75,"7", EO223=2,"8", EO223=2.25,"9", EO223=2.25,"9",EO223=2.5,"10", EO223=2.75,"11", EO223=3,"12", EO223=3.25,"13", EO223=3.5,"14", EO223=3.75,"15",EO223=4,"16", EO223=-0.25, "17", bq=-0.5, "18")</f>
        <v>0</v>
      </c>
      <c r="ER223" s="10" t="n">
        <v>0</v>
      </c>
      <c r="ES223" s="11" t="str">
        <f aca="false">IF(ER223=0,"1","2")</f>
        <v>1</v>
      </c>
      <c r="ET223" s="11" t="str">
        <f aca="false" t="array" ref="ET223">_xlfn.IFS(ER223=0,"0", ER223=0.25, "1", ER223=0.5,"2", ER223=0.75,"3", ER223=1,"4",ER223=1.25,"5", ER223=1.5,"6", ER223=1.75,"7", ER223=2,"8", ER223=2.25,"9", ER223=2.25,"9",ER223=2.5,"10", ER223=2.75,"11", ER223=3,"12", ER223=3.25,"13", ER223=3.5,"14", ER223=3.75,"15",ER223=4,"16", ER223=-0.25, "17", bq=-0.5, "18")</f>
        <v>0</v>
      </c>
      <c r="EU223" s="13" t="n">
        <v>16</v>
      </c>
      <c r="EV223" s="14" t="str">
        <f aca="false">VLOOKUP(EU223,LEYENDA!$G$2:$H$8,2,TRUE())</f>
        <v>13-18</v>
      </c>
      <c r="EW223" s="14" t="str">
        <f aca="false" t="array" ref="EW223">_xlfn.IFS(EV223="0-5","1", EV223="6-12","2", EV223="13-18","3", EV223="19-24","4", EV223="25-36","5", EV223="37-48","6", EV223="49-60","7")</f>
        <v>3</v>
      </c>
    </row>
    <row r="224" customFormat="false" ht="13.5" hidden="false" customHeight="false" outlineLevel="0" collapsed="false">
      <c r="A224" s="41" t="n">
        <v>64</v>
      </c>
      <c r="B224" s="32" t="n">
        <v>6</v>
      </c>
      <c r="C224" s="33" t="n">
        <v>39689</v>
      </c>
      <c r="D224" s="6"/>
      <c r="E224" s="5" t="str">
        <f aca="false">VLOOKUP(A224,'286'!$A$3:$J$600,10,FALSE())</f>
        <v>CID NUÑO, VERÓNICA</v>
      </c>
      <c r="F224" s="4" t="str">
        <f aca="false">VLOOKUP(A224,'286'!$A$3:$I$1768,3,FALSE())</f>
        <v>CIDNUVE</v>
      </c>
      <c r="G224" s="6" t="n">
        <f aca="false">VLOOKUP(A224,'286'!$A$3:$I$1768,4,FALSE())</f>
        <v>31231</v>
      </c>
      <c r="H224" s="7" t="n">
        <f aca="false">YEAR(C224)-YEAR(G224)</f>
        <v>23</v>
      </c>
      <c r="I224" s="1" t="str">
        <f aca="false">VLOOKUP(H224,LEYENDA!$C$2:$D$6,2,TRUE())</f>
        <v>13-24</v>
      </c>
      <c r="J224" s="5" t="str">
        <f aca="false">VLOOKUP(A224,'286'!$A$3:$I$1768,7,FALSE())</f>
        <v>M</v>
      </c>
      <c r="K224" s="8" t="str">
        <f aca="false">VLOOKUP(A224,'286'!$A$3:$I$1768,2,FALSE())</f>
        <v>OD</v>
      </c>
      <c r="L224" s="4" t="str">
        <f aca="false">VLOOKUP(A224,'286'!$A$3:$I$1768,8,FALSE())</f>
        <v>D</v>
      </c>
      <c r="M224" s="4" t="str">
        <f aca="false">VLOOKUP(A224,'286'!$A$3:$I$1768,9,FALSE())</f>
        <v>I</v>
      </c>
      <c r="N224" s="8" t="str">
        <f aca="false">IF(R224=O224, "MISMA","CONTRARIA")</f>
        <v>CONTRARIA</v>
      </c>
      <c r="O224" s="8" t="str">
        <f aca="false" t="array" ref="O224">_xlfn.IFS(L224="D","1", L224="I","2")</f>
        <v>1</v>
      </c>
      <c r="P224" s="8" t="str">
        <f aca="false" t="array" ref="P224">_xlfn.IFS(K224="OD","1", K224="OI","2")</f>
        <v>1</v>
      </c>
      <c r="Q224" s="1" t="str">
        <f aca="false" t="array" ref="Q224">_xlfn.IFS(J224="M","1", J224="H","2")</f>
        <v>1</v>
      </c>
      <c r="R224" s="8" t="str">
        <f aca="false" t="array" ref="R224">_xlfn.IFS(M224="D","1", M224="I","2")</f>
        <v>2</v>
      </c>
      <c r="S224" s="1" t="str">
        <f aca="false" t="array" ref="S224">_xlfn.IFS(N224="CONTRARIA", "1",N224= "MISMA","2")</f>
        <v>1</v>
      </c>
      <c r="T224" s="1" t="str">
        <f aca="false" t="array" ref="T224">_xlfn.IFS(I224="0-12","1", I224="13-24","2", I224="25-40","3", I224="41-60","4", I224="61-100","5")</f>
        <v>2</v>
      </c>
      <c r="U224" s="9" t="n">
        <v>1</v>
      </c>
      <c r="V224" s="1" t="str">
        <f aca="false">IF(U224="","",IF(AND(U224&gt;=-9,U224&lt;=-6.5),"-9 a -6,5",IF(AND(U224&gt;=-6,U224&lt;=-3.5),"-6 a -3,5",IF(AND(U224&gt;=-3,U224&lt;=-1),"-3 a -1",IF(U224=-0.5,"-0,5",IF(AND(U224&gt;=0,U224&lt;=2.5),"0 a 2,5",IF(AND(U224&gt;=3,U224&lt;=5.5),"3 a 5,5",IF(AND(U224&gt;=6,U224&lt;=8.5),"6 a 8,5",IF(AND(U224&gt;=9,U224&lt;=20),"9 a 20","Fuera de rango")))))))))</f>
        <v>0 a 2,5</v>
      </c>
      <c r="W224" s="11" t="n">
        <f aca="false">IF(V224="","",IF(V224="-9 a -6,5",2,IF(V224="-6 a -3,5",3,IF(V224="-3 a -1",4,IF(V224="-0,5","NORMA",IF(V224="0 a 2,5",5,IF(V224="3 a 5,5",6,IF(V224="6 a 8,5",7,IF(V224="9 a 20",8,"Fuera de rango")))))))))</f>
        <v>5</v>
      </c>
      <c r="X224" s="9" t="n">
        <v>0</v>
      </c>
      <c r="Y224" s="10" t="str">
        <f aca="false">IF(X224="","",IF(AND(X224&gt;=0,X224&lt;=4),"0 a 4",IF(AND(X224&gt;=4.5,X224&lt;=8.5),"4,5 a 8,5",IF(X224=9,"9",IF(AND(X224&gt;=9.5,X224&lt;=13),"9,5 a 13",IF(AND(X224&gt;=13.5,X224&lt;=20),"13,5 a 20",IF(AND(X224&gt;=20.5,X224&lt;=35),"20,5 a 35","Fuera de rango")))))))</f>
        <v>0 a 4</v>
      </c>
      <c r="Z224" s="11" t="n">
        <f aca="false">IF(Y224="","",IF(Y224="0 a 4",1,IF(Y224="4,5 a 8,5",2,IF(Y224="9","NORMA",IF(Y224="9,5 a 13",3,IF(Y224="13,5 a 20",4,IF(Y224="20,5 a 35",5,"Fuera de rango")))))))</f>
        <v>1</v>
      </c>
      <c r="AA224" s="9" t="n">
        <v>20</v>
      </c>
      <c r="AB224" s="10" t="str">
        <f aca="false">IF(AA224="","",IF(AND(AA224&gt;=0,AA224&lt;=9),"0 a 9",IF(AND(AA224&gt;=9.5,AA224&lt;=18.5),"9,5 a 18,5",IF(AA224=19,"19",IF(AND(AA224&gt;=19.5,AA224&lt;=28),"19,5 a 28",IF(AND(AA224&gt;=28.5,AA224&lt;=40),"28,5 a 40","Fuera de rango"))))))</f>
        <v>19,5 a 28</v>
      </c>
      <c r="AC224" s="11" t="n">
        <f aca="false" t="array" ref="AC224">_xlfn.IFS(AB224="","",AB224="0 a 9",1,AB224="9,5 a 18,5",2,AB224="19","NORMA",AB224="19,5 a 28",3,AB224="28,5 a 40",4,TRUE(),"Fuera de rango")</f>
        <v>3</v>
      </c>
      <c r="AD224" s="9" t="n">
        <v>12</v>
      </c>
      <c r="AE224" s="10" t="str">
        <f aca="false">IF(AD224="","",IF(AND(AD224&gt;=-10,AD224&lt;=0),"De -10 a 0",IF(AND(AD224&gt;=0.5,AD224&lt;=9.5),"0,5 a 9,5",IF(AD224=10,"10",IF(AND(AD224&gt;=10.5,AD224&lt;=20),"10,5 a 20",IF(AND(AD224&gt;=20.5,AD224&lt;=40),"20,5 a 40","Fuera de rango"))))))</f>
        <v>10,5 a 20</v>
      </c>
      <c r="AF224" s="12" t="n">
        <f aca="false">IF(AD224="","",IF(AND(AD224&gt;=-10,AD224&lt;=0),1,IF(AND(AD224&gt;=0.5,AD224&lt;=9.5),2,IF(AD224=10,"NORMA",IF(AND(AD224&gt;=10.5,AD224&lt;=20),3,IF(AND(AD224&gt;=20.5,AD224&lt;=40),4,""))))))</f>
        <v>3</v>
      </c>
      <c r="AG224" s="9" t="n">
        <v>8</v>
      </c>
      <c r="AH224" s="10" t="str">
        <f aca="false">IF(AG224="","",IF(AND(AG224&gt;=0,AG224&lt;=4),"0 a 4",IF(AND(AG224&gt;=4.5,AG224&lt;=8.5),"4,5 a 8,5",IF(AG224=9,"9",IF(AND(AG224&gt;=9.5,AG224&lt;=13),"9,5 a 13",IF(AND(AG224&gt;=13.5,AG224&lt;=25),"13,5 a 25","Fuera de rango"))))))</f>
        <v>4,5 a 8,5</v>
      </c>
      <c r="AI224" s="11" t="n">
        <f aca="false">IF(AH224="","",IF(AH224="0 a 4",1,IF(AH224="4,5 a 8,5",2,IF(AH224="9","NORMA",IF(AH224="9,5 a 13",3,IF(AH224="13,5 a 25",4,""))))))</f>
        <v>2</v>
      </c>
      <c r="AJ224" s="9" t="n">
        <v>4</v>
      </c>
      <c r="AK224" s="10" t="str">
        <f aca="false">IF(AJ224="","",IF(AND(AJ224&gt;=-15,AJ224&lt;=-10.5),"-15 a -10,5",IF(AND(AJ224&gt;=-10,AJ224&lt;=-4),"-10 a -4",IF(AND(AJ224&gt;=-4.5,AJ224&lt;=0),"-4,5 a 0",IF(AND(AJ224&gt;=0.5,AJ224&lt;=4.5),"0,5 a 4,5",IF(AJ224=5,"5",IF(AND(AJ224&gt;=5.5,AJ224&lt;=10),"5,5 a 10",IF(AND(AJ224&gt;=10.5,AJ224&lt;=20),"10,5 a 20","Fuera de rango"))))))))</f>
        <v>0,5 a 4,5</v>
      </c>
      <c r="AL224" s="11" t="n">
        <f aca="false">IF(AK224="","",IF(AK224="-15 a -10,5",1,IF(AK224="-10 a -4",2,IF(AK224="-4,5 a 0",3,IF(AK224="0,5 a 4,5",4,IF(AK224="5","NORMA",IF(AK224="5,5 a 10",5,IF(AK224="10,5 a 20",6,"Error"))))))))</f>
        <v>4</v>
      </c>
      <c r="AM224" s="9" t="n">
        <v>0</v>
      </c>
      <c r="AN224" s="10" t="str">
        <f aca="false">IF(AM224="","",IF(AND(AM224&gt;=-7.5,AM224&lt;=-5.5),"-7,5 a -5,5",IF(AND(AM224&gt;=-5,AM224&lt;=-3),"-5 a -3",IF(AND(AM224&gt;=-2.5,AM224&lt;=-0.5),"-2,5 a -0,5",IF(AM224=0,"0,00",IF(AND(AM224&gt;=0.5,AM224&lt;=2.5),"0,5 a 2,5",IF(AND(AM224&gt;=3,AM224&lt;=5),"3 a 5",IF(AND(AM224&gt;=5.5,AM224&lt;=7.5),"5,5 a 7,5",IF(AND(AM224&gt;=8,AM224&lt;=10),"8 a 10","Fuera de rango")))))))))</f>
        <v>0,00</v>
      </c>
      <c r="AO224" s="11" t="str">
        <f aca="false">IF(AN224="","",IF(AN224="-7,5 a -5,5",1,IF(AN224="-5 a -3",2,IF(AN224="-2,5 a -0,5",3,IF(AN224="0,00","NORMA",IF(AN224="0,5 a 2,5",4,IF(AN224="3 a 5",5,IF(AN224="5,5 a 7,5",6,IF(AN224="8 a 10",7,"Error")))))))))</f>
        <v>NORMA</v>
      </c>
      <c r="AP224" s="9" t="n">
        <v>-2</v>
      </c>
      <c r="AQ224" s="10" t="str">
        <f aca="false">IF(AP224="","",IF(AND(AP224&gt;=-20,AP224&lt;=-9.5),"-20 a -9,5",IF(AND(AP224&gt;=-9,AP224&lt;=-6.5),"-9 a -6,5",IF(AP224=-6,"-6",IF(AND(AP224&gt;=-5.5,AP224&lt;=-3),"-5,5 a -3",IF(AND(AP224&gt;=-2.5,AP224&lt;=0),"-2,5 a 0",IF(AND(AP224&gt;=0.5,AP224&lt;=3),"0,5 a 3",IF(AND(AP224&gt;=3.5,AP224&lt;=6),"3,5 a 6",IF(AND(AP224&gt;=6.5,AP224&lt;=9),"6,5 a 9",IF(AND(AP224&gt;=9.5,AP224&lt;=20),"9,5 a 20","Fuera de rango"))))))))))</f>
        <v>-2,5 a 0</v>
      </c>
      <c r="AR224" s="11" t="n">
        <f aca="false">IF(AQ224="","",IF(AQ224="-20 a -9,5",1,IF(AQ224="-9 a -6,5",2,IF(AQ224="-6","NORMA",IF(AQ224="-5,5 a -3",3,IF(AQ224="-2,5 a 0",4,IF(AQ224="0,5 a 3",5,IF(AQ224="3,5 a 6",6,IF(AQ224="6,5 a 9",7,IF(AQ224="9,5 a 20",8,""))))))))))</f>
        <v>4</v>
      </c>
      <c r="AS224" s="9" t="n">
        <v>3</v>
      </c>
      <c r="AT224" s="10" t="str">
        <f aca="false">IF(AS224="","",IF(AND(AS224&gt;=-16,AS224&lt;=-14),"-16 a -14",IF(AND(AS224&gt;=-13.5,AS224&lt;=-11.5),"-13,5 a -11,5",IF(AND(AS224&gt;=-11,AS224&lt;=-9),"-11 a -9",IF(AND(AS224&gt;=-8.5,AS224&lt;=-6.5),"-8,5 a -6,5",IF(AND(AS224&gt;=-6,AS224&lt;=-4),"-6 a -4",IF(AND(AS224&gt;=-3.5,AS224&lt;=-1.5),"-3,5 a -1,5",IF(AND(AS224&gt;=-1,AS224&lt;=1),"-1 a 1",IF(AND(AS224&gt;=1.5,AS224&lt;=3.5),"1,5 a 3,5",IF(AND(AS224&gt;=4,AS224&lt;=6),"4 a 6",IF(AND(AS224&gt;=6.5,AS224&lt;=8.5),"6,5 a 8,5",IF(AND(AS224&gt;=9,AS224&lt;=11),"9 a 11",IF(AND(AS224&gt;=11.5,AS224&lt;=13.5),"11,5 a 13,5",IF(AND(AS224&gt;=14,AS224&lt;=16),"14 a 16",IF(AND(AS224&gt;=16.5,AS224&lt;=18.5),"16,5 a 18,5",IF(AND(AS224&gt;=19,AS224&lt;=21),"19 a 21","Fuera de rango"))))))))))))))))</f>
        <v>1,5 a 3,5</v>
      </c>
      <c r="AU224" s="11" t="n">
        <f aca="false" t="array" ref="AU224">IF(AT224="","",_xlfn.IFS(AT224="-16 a -14",1,AT224="-13,5 a -11,5",2,AT224="-11 a -9",3,AT224="-8,5 a -6,5",4,AT224="-6 a -4",5,AT224="-3,5 a -1,5",6,AT224="-1 a 1",7,AT224="1,5 a 3,5",8,AT224="4 a 6","NORMA",AT224="6,5 a 8,5",9,AT224="9 a 11",10,AT224="11,5 a 13,5",11,AT224="14 a 16",12,AT224="16,5 a 18,5",13,AT224="19 a 21",14,TRUE(),""))</f>
        <v>8</v>
      </c>
      <c r="AV224" s="9" t="n">
        <v>0.75</v>
      </c>
      <c r="AW224" s="10" t="str">
        <f aca="false">IF(AV224="","",IF(AND(AV224&gt;=-1,AV224&lt;=-0.5),"-1 a -0,5",IF(AND(AV224&gt;-0.5,AV224&lt;=0),"De -0,5 a 0",IF(AND(AV224&gt;=0.25,AV224&lt;=0.75),"0,25 a 0,75",IF(AND(AV224&gt;=1,AV224&lt;=1.5),"1 a 1,5",IF(AND(AV224&gt;=1.75,AV224&lt;=2.25),"1,75 a 2,25",IF(AND(AV224&gt;=2.5,AV224&lt;=3),"2,5 a 3",IF(AND(AV224&gt;=3.25,AV224&lt;=3.75),"3,25 a 3,75","Fuera de rango"))))))))</f>
        <v>0,25 a 0,75</v>
      </c>
      <c r="AX224" s="11" t="str">
        <f aca="false">IF(AW224="","",IF(OR(AW224="-1 a -0,5",AW224="-1 a -0.5"),1,IF(OR(AW224="De -0,5 a 0",AW224="-0,5 a 0",AW224="De -0.5 a 0"),2,IF(OR(AW224="0,25 a 0,75",AW224="0.25 a 0.75"),"NORMA",IF(OR(AW224="1 a 1,5",AW224="1 a 1.5"),3,IF(OR(AW224="1,75 a 2,25",AW224="1.75 a 2.25"),4,IF(OR(AW224="2,5 a 3",AW224="2.5 a 3"),5,IF(OR(AW224="3,25 a 3,75",AW224="3.25 a 3.75"),6,""))))))))</f>
        <v>NORMA</v>
      </c>
      <c r="AY224" s="9" t="n">
        <v>-4</v>
      </c>
      <c r="AZ224" s="10" t="str">
        <f aca="false">IF(AY224="","",IF(AND(AY224&gt;=-20,AY224&lt;=-9.5),"-20 a -9,5",IF(AND(AY224&gt;=-9,AY224&lt;=-6.5),"-9 a -6,5",IF(AY224=-6,"-6",IF(AND(AY224&gt;=-5.5,AY224&lt;=-3),"-5,5 a -3",IF(AND(AY224&gt;=-2.5,AY224&lt;=0),"-2,5 a 0",IF(AND(AY224&gt;=0.5,AY224&lt;=3),"0,5 a 3",IF(AND(AY224&gt;=3.5,AY224&lt;=6),"3,5 a 6","Fuera de rango"))))))))</f>
        <v>-5,5 a -3</v>
      </c>
      <c r="BA224" s="11" t="n">
        <f aca="false">IF(AZ224="","",IF(AZ224="-20 a -9,5",1,IF(AZ224="-9 a -6,5",2,IF(AZ224="-6","NORMA",IF(AZ224="-5,5 a -3",3,IF(AZ224="-2,5 a 0",4,IF(AZ224="0,5 a 3",5,IF(AZ224="3,5 a 6",6,""))))))))</f>
        <v>3</v>
      </c>
      <c r="BB224" s="9" t="n">
        <v>0</v>
      </c>
      <c r="BC224" s="10" t="str">
        <f aca="false" t="array" ref="BC224">IF(BB224="","",_xlfn.IFS(AND(BB224&gt;=0,BB224&lt;=2),"0 a 2",AND(BB224&gt;=2.5,BB224&lt;=4.5),"2,5 a 4,5",AND(BB224&gt;=5,BB224&lt;=7),"5 a 7",AND(BB224&gt;=7.5,BB224&lt;=9.5),"7,5 a 9,5",AND(BB224&gt;=10,BB224&lt;=12),"10 a 12",AND(BB224&gt;=12.5,BB224&lt;=14.5),"12,5 a 14,5",BB224=15,"15",AND(BB224&gt;=15.5,BB224&lt;=17.5),"15,5 a 17,5",AND(BB224&gt;=18,BB224&lt;=20),"18 a 20",AND(BB224&gt;=20.5,BB224&lt;=22.5),"20,5 a 22,5",AND(BB224&gt;=23,BB224&lt;=25),"23 a 25",TRUE(),"Fuera de rango"))</f>
        <v>0 a 2</v>
      </c>
      <c r="BD224" s="11" t="n">
        <f aca="false" t="array" ref="BD224">IF(BC224="","",_xlfn.IFS(BC224="0 a 2",1,BC224="2,5 a 4,5",2,BC224="5 a 7",3,BC224="7,5 a 9,5",4,BC224="10 a 12",5,BC224="12,5 a 14,5",6,BC224="15","NORMA",BC224="15,5 a 17,5",7,BC224="18 a 20",8,BC224="20,5 a 22,5",9,BC224="23 a 25",10,TRUE(),"Fuera de rango"))</f>
        <v>1</v>
      </c>
      <c r="BE224" s="9" t="n">
        <v>21</v>
      </c>
      <c r="BF224" s="11" t="str">
        <f aca="false">IF(BE224="","",IF(AND(BE224&gt;=-20,BE224&lt;=-10),"-20 a -10",IF(AND(BE224&gt;=-9.5,BE224&lt;=0.5),"-9,5 a 0,5",IF(AND(BE224&gt;=1,BE224&lt;=11),"1 a 11",IF(AND(BE224&gt;=11.5,BE224&lt;=20.5),"11,5 a 20,5",IF(BE224=21,"21",IF(AND(BE224&gt;=21.5,BE224&lt;=31.5),"21,5 a 31,5",IF(AND(BE224&gt;=32,BE224&lt;=42),"32 a 42","Fuera de rango"))))))))</f>
        <v>21</v>
      </c>
      <c r="BG224" s="11" t="str">
        <f aca="false">IF(BF224="","",IF(BF224="-20 a -10",1,IF(BF224="-9,5 a 0,5",2,IF(BF224="1 a 11",3,IF(BF224="11,5 a 20,5",4,IF(BF224="21","NORMA",IF(BF224="21,5 a 31,5",5,IF(BF224="32 a 42",6,""))))))))</f>
        <v>NORMA</v>
      </c>
      <c r="BH224" s="9" t="n">
        <v>15</v>
      </c>
      <c r="BI224" s="10" t="str">
        <f aca="false">IF(BH224="","",IF(AND(BH224&gt;=-20,BH224&lt;=-15),"-20 a -15",IF(AND(BH224&gt;=-14.5,BH224&lt;=-9.5),"-14,5 a -9,5",IF(AND(BH224&gt;=-9,BH224&lt;=-4),"-9 a -4",IF(AND(BH224&gt;=-3.5,BH224&lt;=2.5),"-3,5 a 2,5",IF(AND(BH224&gt;=3,BH224&lt;=8),"3 a 8",IF(AND(BH224&gt;=8.5,BH224&lt;=14.5),"8,5 a 14,5",IF(BH224=15,"15",IF(AND(BH224&gt;=15.5,BH224&lt;=20.5),"15,5 a 20,5",IF(AND(BH224&gt;=21,BH224&lt;=26),"21 a 26","Fuera de rango"))))))))))</f>
        <v>15</v>
      </c>
      <c r="BJ224" s="11" t="str">
        <f aca="false">IF(BI224="","",IF(BI224="-20 a -15",1,IF(BI224="-14,5 a -9,5",2,IF(BI224="-9 a -4",3,IF(BI224="-3,5 a 2,5",4,IF(BI224="3 a 8",5,IF(BI224="8,5 a 14,5",6,IF(BI224="15","NORMA",IF(BI224="15,5 a 20,5",7,IF(BI224="21 a 26",8,IF(BI224="26,5 a 31,5",9,"")))))))))))</f>
        <v>NORMA</v>
      </c>
      <c r="BK224" s="9" t="n">
        <v>0</v>
      </c>
      <c r="BL224" s="10" t="str">
        <f aca="false">IF(BK224="","",IF(AND(BK224&gt;=0,BK224&lt;=2),"0 - 2",IF(AND(BK224&gt;=2.5,BK224&lt;=4.5),"2,5 - 4,5",IF(AND(BK224&gt;=5,BK224&lt;=7),"5 - 7",IF(AND(BK224&gt;=7.5,BK224&lt;=9.5),"7,5 - 9,5",IF(AND(BK224&gt;=10,BK224&lt;=12),"10 - 12",IF(AND(BK224&gt;=12.5,BK224&lt;=13.5),"12,5 - 13,5",IF(BK224=14,"14",IF(AND(BK224&gt;=14.5,BK224&lt;=16.5),"14,5 - 16,5",IF(AND(BK224&gt;=17,BK224&lt;=19),"17 - 19",IF(AND(BK224&gt;=19.5,BK224&lt;=21.5),"19,5 - 21,5",IF(AND(BK224&gt;=22,BK224&lt;=24),"22 - 24",IF(AND(BK224&gt;=24.5,BK224&lt;=26.5),"24,5 - 26,5",IF(AND(BK224&gt;=27,BK224&lt;=29),"27 - 29",IF(AND(BK224&gt;=29.5,BK224&lt;=30),"29,5 - 30","Fuera de rango")))))))))))))))</f>
        <v>0 - 2</v>
      </c>
      <c r="BM224" s="11" t="n">
        <f aca="false">IF(BL224="","",IF(BL224="0 - 2",1,IF(BL224="2,5 - 4,5",2,IF(BL224="5 - 7",3,IF(BL224="7,5 - 9,5",4,IF(BL224="10 - 12",5,IF(BL224="12,5 - 13,5",6,IF(BL224="14","NORMA",IF(BL224="14,5 - 16,5",7,IF(BL224="17 - 19",8,IF(BL224="19,5 - 21,5",9,IF(BL224="22 - 24",10,IF(BL224="24,5 - 26,5",11,IF(BL224="27 - 29",12,IF(BL224="29,5 - 30",13,"")))))))))))))))</f>
        <v>1</v>
      </c>
      <c r="BN224" s="9" t="n">
        <v>15</v>
      </c>
      <c r="BO224" s="10" t="str">
        <f aca="false">IF(BN224="","",IF(AND(BN224&gt;=-20,BN224&lt;=-10),"-20 a -10",IF(AND(BN224&gt;=-9.5,BN224&lt;=0.5),"-9,5 a 0,5",IF(AND(BN224&gt;=1,BN224&lt;=11),"1 a 11",IF(AND(BN224&gt;=11.5,BN224&lt;=21.5),"11,5 a 21,5",IF(BN224=22,"22",IF(AND(BN224&gt;=22.5,BN224&lt;=32.5),"22,5 a 32,5",IF(AND(BN224&gt;=33,BN224&lt;=43),"33 a 43","Fuera de rango"))))))))</f>
        <v>11,5 a 21,5</v>
      </c>
      <c r="BP224" s="11" t="n">
        <f aca="false">IF(BO224="","",IF(BO224="-20 a -10",1,IF(BO224="-9,5 a 0,5",2,IF(BO224="1 a 11",3,IF(BO224="11,5 a 21,5",4,IF(BO224="22","NORMA",IF(BO224="22,5 a 32,5",5,IF(BO224="33 a 43",6,""))))))))</f>
        <v>4</v>
      </c>
      <c r="BQ224" s="9" t="n">
        <v>9</v>
      </c>
      <c r="BR224" s="10" t="str">
        <f aca="false">IF(BQ224="","",IF(AND(BQ224&gt;=-20,BQ224&lt;=-15),"-20 a -15",IF(AND(BQ224&gt;=-14.5,BQ224&lt;=-9.5),"-14,5 a -9,5",IF(AND(BQ224&gt;=-9,BQ224&lt;=-4),"-9 a -4",IF(AND(BQ224&gt;=-3.5,BQ224&lt;=2.5),"-3,5 a 2,5",IF(AND(BQ224&gt;=3,BQ224&lt;=8),"3 a 8",IF(AND(BQ224&gt;=8.5,BQ224&lt;=13.5),"8,5 a 13,5",IF(AND(BQ224&gt;=14,BQ224&lt;=17.5),"14 a 17,5",IF(BQ224=18,"18",IF(AND(BQ224&gt;=18.5,BQ224&lt;=23.5),"18,5 a 23,5",IF(AND(BQ224&gt;=24,BQ224&lt;=29),"24 a 29",IF(AND(BQ224&gt;=29.5,BQ224&lt;=34.5),"29,5 a 34,5",IF(AND(BQ224&gt;=35,BQ224&lt;=40),"35 a 40","Fuera de rango")))))))))))))</f>
        <v>8,5 a 13,5</v>
      </c>
      <c r="BS224" s="11" t="n">
        <f aca="false">IF(BR224="","",IF(BR224="-20 a -15",1,IF(BR224="-14,5 a -9,5",2,IF(BR224="-9 a -4",3,IF(BR224="-3,5 a 2,5",4,IF(BR224="3 a 8",5,IF(BR224="8,5 a 13,5",6,IF(BR224="14 a 17,5",7,IF(BR224="18","NORMA",IF(BR224="18,5 a 23,5",8,IF(BR224="24 a 29",9,IF(BR224="29,5 a 34,5",10,IF(BR224="35 a 40",11,"")))))))))))))</f>
        <v>6</v>
      </c>
      <c r="BT224" s="9" t="n">
        <v>0</v>
      </c>
      <c r="BU224" s="10" t="str">
        <f aca="false">IF(BT224="","",IF(AND(BT224&gt;=-20,BT224&lt;=-18),"-20 a -18",IF(AND(BT224&gt;=-17.5,BT224&lt;=-15.5),"-17,5 a -15,5",IF(AND(BT224&gt;=-15,BT224&lt;=-13),"-15 a -13",IF(AND(BT224&gt;=-12.5,BT224&lt;=-10.5),"-12,5 a -10,5",IF(AND(BT224&gt;=-10,BT224&lt;=-8),"-10 a -8",IF(AND(BT224&gt;=-7.5,BT224&lt;=-5.5),"-7,5 a -5,5",IF(AND(BT224&gt;=-5,BT224&lt;=-3),"-5 a -3",IF(AND(BT224&gt;=-2.5,BT224&lt;=-0.5),"-2,5 a -0,5",IF(BT224=0,"0",IF(AND(BT224&gt;=0.5,BT224&lt;=2.5),"0,5 a 2,5",IF(AND(BT224&gt;=3,BT224&lt;=5),"3 a 5",IF(AND(BT224&gt;=5.5,BT224&lt;=7.5),"5,5 a 7,5",IF(AND(BT224&gt;=8,BT224&lt;=10),"8 a 10",IF(AND(BT224&gt;=10.5,BT224&lt;=12.5),"10,5 a 12,5",IF(AND(BT224&gt;=13,BT224&lt;=15),"13 a 15",IF(AND(BT224&gt;=15.5,BT224&lt;=17.5),"15,5 a 17,5",IF(AND(BT224&gt;=18,BT224&lt;=20),"18 a 20","Fuera de rango"))))))))))))))))))</f>
        <v>0</v>
      </c>
      <c r="BV224" s="11" t="str">
        <f aca="false">IF(BT224="","",IF(BT224=0,"NORMA",IF(AND(BT224&gt;=-20,BT224&lt;=-18),2,IF(AND(BT224&gt;=-17.5,BT224&lt;=-15.5),2,IF(AND(BT224&gt;=-15,BT224&lt;=-13),3,IF(AND(BT224&gt;=-12.5,BT224&lt;=-10.5),4,IF(AND(BT224&gt;=-10,BT224&lt;=-8),5,IF(AND(BT224&gt;=-7.5,BT224&lt;=-5.5),6,IF(AND(BT224&gt;=-5,BT224&lt;=-3),7,IF(AND(BT224&gt;=-2.5,BT224&lt;=-0.5),8,IF(AND(BT224&gt;=0.5,BT224&lt;=2.5),9,IF(AND(BT224&gt;=3,BT224&lt;=5),10,IF(AND(BT224&gt;=5.5,BT224&lt;=7.5),11,IF(AND(BT224&gt;=8,BT224&lt;=10),12,IF(AND(BT224&gt;=10.5,BT224&lt;=12.5),13,IF(AND(BT224&gt;=13,BT224&lt;=15),14,IF(AND(BT224&gt;=15.5,BT224&lt;=17.5),15,IF(AND(BT224&gt;=18,BT224&lt;=20),16,"Fuera de rango"))))))))))))))))))</f>
        <v>NORMA</v>
      </c>
      <c r="BW224" s="9" t="n">
        <v>-4.5</v>
      </c>
      <c r="BX224" s="10" t="n">
        <f aca="false">18.5- (0.3*H224)</f>
        <v>11.6</v>
      </c>
      <c r="BY224" s="10" t="n">
        <f aca="false">(BW224)-(BX224)</f>
        <v>-16.1</v>
      </c>
      <c r="BZ224" s="10" t="str">
        <f aca="false">IF(BY224="","",IF(BY224&lt;-27.5,"De -30 a -28",IF(BY224&lt;-25,"De -27,5 a -25,5",IF(BY224&lt;-22.5,"De -25 a -23",IF(BY224&lt;-20,"De -22,5 a -20,5",IF(BY224&lt;-17.5,"De -20 a -18",IF(BY224&lt;-15,"De -17,5 a -15,5",IF(BY224&lt;-12.5,"De -15 a -13",IF(BY224&lt;-10,"De -12,5 a -10,5",IF(BY224&lt;-7.5,"De -10 a -8",IF(BY224&lt;-5,"De -7,5 a -5,5",IF(BY224&lt;-2.5,"De -5 a -3",IF(BY224&lt;0,"De -2,5 a -0,5",IF(BY224&lt;2.5,"De 0 a 2",IF(BY224&lt;5,"De 2,5 a 4,5",IF(BY224&lt;7.5,"De 5 a 7",IF(BY224&lt;10,"De 7,5 a 9,5",IF(BY224&lt;12.5,"De 10 a 12",IF(BY224&lt;15,"De 12,5 a 14,5",IF(BY224&lt;17.5,"De 15 a 17",IF(BY224&lt;20,"De 17,5 a 19,5",IF(BY224&lt;22.5,"De 20 a 22",IF(BY224&lt;25,"De 22,5 a 24,5",IF(BY224&lt;27.5,"De 25 a 27","De 27,5 a 30"))))))))))))))))))))))))</f>
        <v>De -17,5 a -15,5</v>
      </c>
      <c r="CA224" s="12" t="n">
        <f aca="false">IF(BY224="","",IF(BY224&lt;=-28,1,IF(BY224&lt;=-25.5,2,IF(BY224&lt;=-23,3,IF(BY224&lt;=-20.5,4,IF(BY224&lt;=-18,5,IF(BY224&lt;=-15.5,6,IF(BY224&lt;=-13,7,IF(BY224&lt;=-10.5,8,IF(BY224&lt;=-8,9,IF(BY224&lt;=-5.5,10,IF(BY224&lt;=-3,11,IF(BY224&lt;=-0.5,12,IF(BY224&lt;=2,13,IF(BY224&lt;=4.5,14,IF(BY224&lt;=7,15,IF(BY224&lt;=9.5,16,IF(BY224&lt;=12,17,IF(BY224&lt;=14.5,18,IF(BY224&lt;=17,19,IF(BY224&lt;=19.5,20,IF(BY224&lt;=22,21,IF(BY224&lt;=24.5,22,IF(BY224&lt;=27,23,IF(BY224&lt;=30,24,"Fuera de rango")))))))))))))))))))))))))</f>
        <v>6</v>
      </c>
      <c r="CB224" s="9" t="n">
        <v>-4.5</v>
      </c>
      <c r="CC224" s="10" t="n">
        <f aca="false">18.5- (0.3*H224)</f>
        <v>11.6</v>
      </c>
      <c r="CD224" s="10" t="n">
        <f aca="false">(CB224)-(CC224)</f>
        <v>-16.1</v>
      </c>
      <c r="CE224" s="10" t="str">
        <f aca="false">IF(CD224="","",IF(CD224&lt;-27.5,"De -30 a -28",IF(CD224&lt;-25,"De -27,5 a -25,5",IF(CD224&lt;-22.5,"De -25 a -23",IF(CD224&lt;-20,"De -22,5 a -20,5",IF(CD224&lt;-17.5,"De -20 a -18",IF(CD224&lt;-15,"De -17,5 a -15,5",IF(CD224&lt;-12.5,"De -15 a -13",IF(CD224&lt;-10,"De -12,5 a -10,5",IF(CD224&lt;-7.5,"De -10 a -8",IF(CD224&lt;-5,"De -7,5 a -5,5",IF(CD224&lt;-2.5,"De -5 a -3",IF(CD224&lt;0,"De -2,5 a -0,5",IF(CD224&lt;=2,"De 0 a 2",IF(CD224&lt;=4.5,"De 2,5 a 4,5",IF(CD224&lt;=7,"De 5 a 7",IF(CD224&lt;=9.5,"De 7,5 a 9,5",IF(CD224&lt;=12,"De 10 a 12",IF(CD224&lt;=14.5,"De 12,5 a 14,5",IF(CD224&lt;=17,"De 15 a 17",IF(CD224&lt;=19.5,"De 17,5 a 19,5",IF(CD224&lt;=22,"De 20 a 22",IF(CD224&lt;=24.5,"De 22,5 a 24,5",IF(CD224&lt;=27,"De 25 a 27","De 27,5 a 30"))))))))))))))))))))))))</f>
        <v>De -17,5 a -15,5</v>
      </c>
      <c r="CF224" s="12" t="n">
        <f aca="false">IF(CD224="","",IF(CD224&lt;-27.5,1,IF(CD224&lt;-25,2,IF(CD224&lt;-22.5,3,IF(CD224&lt;-20,4,IF(CD224&lt;-17.5,5,IF(CD224&lt;-15,6,IF(CD224&lt;-12.5,7,IF(CD224&lt;-10,8,IF(CD224&lt;-7.5,9,IF(CD224&lt;-5,10,IF(CD224&lt;-2.5,11,IF(CD224&lt;0,12,IF(CD224&lt;2.5,13,IF(CD224&lt;5,14,IF(CD224&lt;7.5,15,IF(CD224&lt;10,16,IF(CD224&lt;12.5,17,IF(CD224&lt;15,18,IF(CD224&lt;17.5,19,IF(CD224&lt;20,20,IF(CD224&lt;22.5,21,IF(CD224&lt;25,22,IF(CD224&lt;27.5,23,24))))))))))))))))))))))))</f>
        <v>6</v>
      </c>
      <c r="CG224" s="9" t="n">
        <v>-2.5</v>
      </c>
      <c r="CH224" s="10" t="str">
        <f aca="false">IF(CG224="","",IF(AND(CG224&gt;=-10,CG224&lt;=-9.5),"-10 a -9,5",IF(AND(CG224&gt;-9.5,CG224&lt;=-8.5),"-9 a -8,5",IF(AND(CG224&gt;-8.5,CG224&lt;=-7.5),"-8 a -7,5",IF(AND(CG224&gt;-7.5,CG224&lt;=-6.5),"-7 a -6,5",IF(AND(CG224&gt;-6.5,CG224&lt;=-5.5),"-6 a -5,5",IF(AND(CG224&gt;-5.5,CG224&lt;=-4.5),"-5 a -4,5",IF(AND(CG224&gt;-4.5,CG224&lt;=-3.5),"-4 a -3,5",IF(AND(CG224&gt;-3.5,CG224&lt;=-2.5),"-3 a -2,5",IF(CG224=-2.25,"-2,25",IF(AND(CG224&gt;-2.5,CG224&lt;=-1.5),"-2 a -1,5",IF(AND(CG224&gt;-1.5,CG224&lt;=-0.5),"-1 a -0,5",IF(AND(CG224&gt;-0.5,CG224&lt;=0.5),"0 a 0,5",IF(AND(CG224&gt;0.5,CG224&lt;=1.5),"1 a 1,5",IF(AND(CG224&gt;1.5,CG224&lt;=2.5),"2 a 2,5",IF(AND(CG224&gt;2.5,CG224&lt;=3.5),"3 a 3,5",IF(AND(CG224&gt;3.5,CG224&lt;=4.5),"4 a 4,5",IF(AND(CG224&gt;4.5,CG224&lt;=5.5),"5 a 5,5",IF(AND(CG224&gt;5.5,CG224&lt;=6.5),"6 a 6,5",IF(AND(CG224&gt;6.5,CG224&lt;=7.5),"7 a 7,5",IF(AND(CG224&gt;7.5,CG224&lt;=8.5),"8 a 8,5",IF(AND(CG224&gt;8.5,CG224&lt;=9.5),"9 a 9,5",IF(CG224&gt;=10,"10","Fuera de rango")))))))))))))))))))))))</f>
        <v>-3 a -2,5</v>
      </c>
      <c r="CI224" s="11" t="n">
        <f aca="false">IF(CG224="","",IF(CG224=-2.25,"NORMA",IF(CG224&lt;=-9.5,1,IF(CG224&lt;=-8.5,2,IF(CG224&lt;=-7.5,3,IF(CG224&lt;=-6.5,4,IF(CG224&lt;=-5.5,5,IF(CG224&lt;=-4.5,6,IF(CG224&lt;=-3.5,7,IF(CG224&lt;=-2.5,8,IF(CG224&lt;=-1.5,9,IF(CG224&lt;=-0.5,10,IF(CG224&lt;=0.5,11,IF(CG224&lt;=1.5,12,IF(CG224&lt;=2.5,13,IF(CG224&lt;=3.5,14,IF(CG224&lt;=4.5,15,IF(CG224&lt;=5.5,16,IF(CG224&lt;=6.5,17,IF(CG224&lt;=7.5,18,IF(CG224&lt;=8.5,19,IF(CG224&lt;=9.5,20,IF(CG224=10,21,"Fuera de rango")))))))))))))))))))))))</f>
        <v>8</v>
      </c>
      <c r="CJ224" s="9" t="n">
        <v>3</v>
      </c>
      <c r="CK224" s="10" t="str">
        <f aca="false">IF(CJ224="","",IF(AND(CJ224&gt;=-6,CJ224&lt;=-5.5),"-6 a -5,5",IF(AND(CJ224&gt;-5.5,CJ224&lt;=-4.5),"-5 a -4,5",IF(AND(CJ224&gt;-4.5,CJ224&lt;=-3.5),"-4 a -3,5",IF(AND(CJ224&gt;-3.5,CJ224&lt;=-2.5),"-3 a -2,5",IF(AND(CJ224&gt;-2.5,CJ224&lt;=-1.5),"-2 a -1,5",IF(AND(CJ224&gt;-1.5,CJ224&lt;=-0.5),"-1 a -0,5",IF(AND(CJ224&gt;-0.5,CJ224&lt;=0.5),"0 a 0,5",IF(AND(CJ224&gt;0.5,CJ224&lt;=1.5),"1 a 1,5",IF(AND(CJ224&gt;1.5,CJ224&lt;2.5),"2",IF(AND(CJ224&gt;=2.5,CJ224&lt;=3),"2,5 a 3",IF(AND(CJ224&gt;3,CJ224&lt;=4),"3,5 a 4",IF(AND(CJ224&gt;4,CJ224&lt;=5),"4,5 a 5",IF(AND(CJ224&gt;5,CJ224&lt;=6),"5,5 a 6",IF(AND(CJ224&gt;6,CJ224&lt;=7),"6,5 a 7",IF(AND(CJ224&gt;7,CJ224&lt;=8),"7,5 a 8",IF(AND(CJ224&gt;8,CJ224&lt;=9.5),"8,5 a 9,5",IF(CJ224=10,"10","Fuera de rango"))))))))))))))))))</f>
        <v>2,5 a 3</v>
      </c>
      <c r="CL224" s="11" t="n">
        <f aca="false">IF(CK224="","",IF(OR(CK224="-6 a -5,5",CK224="-6 - -5,5"),1,IF(OR(CK224="-5 a -4,5",CK224="-5 - -4,5"),2,IF(OR(CK224="-4 a -3,5",CK224="-4 - -3,5"),3,IF(OR(CK224="-3 a -2,5",CK224="-3 - -2,5"),4,IF(OR(CK224="-2 a -1,5",CK224="-2 - -1,5"),5,IF(OR(CK224="-1 a -0,5",CK224="-1 - -0,5"),6,IF(OR(CK224="0 a 0,5",CK224="0 - 0,5"),7,IF(OR(CK224="1 a 1,5",CK224="1 - 1,5"),8,IF(CK224="2","NORMA",IF(OR(CK224="2,5 a 3",CK224="2,5 - 3"),9,IF(OR(CK224="3,5 a 4",CK224="3,5 - 4"),10,IF(OR(CK224="4,5 a 5",CK224="4,5 - 5"),11,IF(OR(CK224="5,5 a 6",CK224="5,5 - 6"),12,IF(OR(CK224="6,5 a 7",CK224="6,5 - 7"),13,IF(OR(CK224="7,5 a 8",CK224="7,5 - 8"),14,IF(OR(CK224="8,5 a 9",CK224="8,5 - 9,5",CK224="9 a 9,5"),15,IF(CK224="10",15,IF(OR(CK224="0,5 a 1",CK224="0,5 - 1"),7,"Fuera de rango")))))))))))))))))))</f>
        <v>9</v>
      </c>
      <c r="CM224" s="10" t="n">
        <v>0</v>
      </c>
      <c r="CN224" s="10" t="str">
        <f aca="false">IF(CM224=0,"0", " ")</f>
        <v>0</v>
      </c>
      <c r="CO224" s="10" t="str">
        <f aca="false">IF(CM224&gt;0,"EME"," ")</f>
        <v> </v>
      </c>
      <c r="CP224" s="10" t="n">
        <v>0</v>
      </c>
      <c r="CQ224" s="10" t="str">
        <f aca="false">IF(CP224&gt;0,"0", " ")</f>
        <v> </v>
      </c>
      <c r="CR224" s="10" t="str">
        <f aca="false">IF(CP224&gt;0,"EME"," ")</f>
        <v> </v>
      </c>
      <c r="CS224" s="9" t="n">
        <v>0</v>
      </c>
      <c r="CT224" s="10" t="str">
        <f aca="false">IF(CS224&gt;0,"1", " ")</f>
        <v> </v>
      </c>
      <c r="CU224" s="10" t="str">
        <f aca="false">IF(CS224&gt;0,"HIP"," ")</f>
        <v> </v>
      </c>
      <c r="CV224" s="9" t="n">
        <v>0</v>
      </c>
      <c r="CW224" s="10" t="str">
        <f aca="false">IF(CV224&gt;0,"1", " ")</f>
        <v> </v>
      </c>
      <c r="CX224" s="10" t="str">
        <f aca="false">IF(CV224&gt;0,"HIP"," ")</f>
        <v> </v>
      </c>
      <c r="CY224" s="9" t="n">
        <v>-1.75</v>
      </c>
      <c r="CZ224" s="11" t="str">
        <f aca="false">IF(CY224&lt;0,"2"," ")</f>
        <v>2</v>
      </c>
      <c r="DA224" s="11" t="str">
        <f aca="false">IF(CY224&lt;0,"MIO"," ")</f>
        <v>MIO</v>
      </c>
      <c r="DB224" s="9" t="n">
        <v>-1.5</v>
      </c>
      <c r="DC224" s="11" t="str">
        <f aca="false">IF(DB224&lt;0,"2"," ")</f>
        <v>2</v>
      </c>
      <c r="DD224" s="11" t="str">
        <f aca="false">IF(DB224&lt;0,"MIO"," ")</f>
        <v>MIO</v>
      </c>
      <c r="DE224" s="9" t="n">
        <v>-0.5</v>
      </c>
      <c r="DF224" s="11" t="str">
        <f aca="false">IF(DE224&lt;0,"3"," ")</f>
        <v>3</v>
      </c>
      <c r="DG224" s="11" t="str">
        <f aca="false">IF(DE224&lt;0,"AST"," ")</f>
        <v>AST</v>
      </c>
      <c r="DH224" s="9" t="n">
        <v>0</v>
      </c>
      <c r="DI224" s="11" t="str">
        <f aca="false">IF(DH224&lt;0,"3"," ")</f>
        <v> </v>
      </c>
      <c r="DJ224" s="11" t="str">
        <f aca="false">IF(DH224&lt;0,"AST"," ")</f>
        <v> </v>
      </c>
      <c r="DK224" s="9" t="n">
        <v>0</v>
      </c>
      <c r="DL224" s="10" t="str">
        <f aca="false">IF(DK224&gt;0,"4"," ")</f>
        <v> </v>
      </c>
      <c r="DM224" s="10" t="str">
        <f aca="false">IF(DK224&gt;0,"PRE"," ")</f>
        <v> </v>
      </c>
      <c r="DN224" s="9" t="n">
        <v>0</v>
      </c>
      <c r="DO224" s="10" t="str">
        <f aca="false">IF(DN224&gt;0,"4"," ")</f>
        <v> </v>
      </c>
      <c r="DP224" s="10" t="str">
        <f aca="false">IF(DN224&gt;0,"PRE"," ")</f>
        <v> </v>
      </c>
      <c r="DQ224" s="12" t="n">
        <v>2</v>
      </c>
      <c r="DR224" s="12" t="n">
        <v>1</v>
      </c>
      <c r="DS224" s="12" t="str">
        <f aca="false">CONCATENATE(CO224,CU224,DA224,DG224,DM224)</f>
        <v>  MIOAST </v>
      </c>
      <c r="DT224" s="10" t="str">
        <f aca="false" t="array" ref="DT224">_xlfn.IFS(DS224="EME    ","0", DS224=" HIP   ","1", DS224="  MIO  ","2", DS224="   AST ","3", DS224="    PRE","4", DS224="EME   PRE","5", DS224=" HIP  PRE","6", DS224=" HIP AST ","7", DS224="  MIO PRE","8", DS224="  MIOAST ","9", DS224="   ASTPRE","10",DS224=" HIP ASTPRE","11", DS224="  MIOASTPRE","12", DS224="     ","0")</f>
        <v>9</v>
      </c>
      <c r="DU224" s="1" t="s">
        <v>154</v>
      </c>
      <c r="DV224" s="1" t="str">
        <f aca="false" t="array" ref="DV224">_xlfn.IFS(DU224="SI","2", DU224="NO","1")</f>
        <v>1</v>
      </c>
      <c r="DW224" s="10" t="n">
        <v>0</v>
      </c>
      <c r="DX224" s="11" t="str">
        <f aca="false">IF(DW224=0,"1","2")</f>
        <v>1</v>
      </c>
      <c r="DY224" s="11" t="str">
        <f aca="false" t="array" ref="DY224">_xlfn.IFS(DW224=0,"0", DW224=0.25, "1", DW224=0.5,"2", DW224=0.75,"3", DW224=1,"4",DW224=1.25,"5", DW224=1.5,"6", DW224=1.75,"7", DW224=2,"8")</f>
        <v>0</v>
      </c>
      <c r="DZ224" s="10" t="n">
        <v>0</v>
      </c>
      <c r="EA224" s="11" t="str">
        <f aca="false">IF(DZ224=0,"1","2")</f>
        <v>1</v>
      </c>
      <c r="EB224" s="11" t="str">
        <f aca="false" t="array" ref="EB224">_xlfn.IFS(DZ224=0,"0", DZ224=0.25, "1", DZ224=0.5,"2", DZ224=0.75,"3", DZ224=1,"4",DZ224=1.25,"5", DZ224=1.5,"6", DZ224=1.75,"7", DZ224=2,"8")</f>
        <v>0</v>
      </c>
      <c r="EC224" s="10" t="n">
        <v>-0.25</v>
      </c>
      <c r="ED224" s="10" t="str">
        <f aca="false">IF(EC224=0,"1","2")</f>
        <v>2</v>
      </c>
      <c r="EE224" s="11" t="str">
        <f aca="false" t="array" ref="EE224">_xlfn.IFS(EC224=0,"0", EC224=-0.25, "1", EC224=-0.5,"2", EC224=-0.75,"3", EC224=-1,"4",EC224=-1.25,"5", EC224=-1.5,"6", EC224=-1.75,"7", EC224=-2,"8", EC224=-2.25,"9",EC224=-2.5,"10", EC224=-2.75,"11", EC224=-3,"12", EC224=-3.25,"13", EC224=-3.5,"14", EC224=-3.75,"15",EC224=-4,"16")</f>
        <v>1</v>
      </c>
      <c r="EF224" s="10" t="n">
        <v>-0.25</v>
      </c>
      <c r="EG224" s="10" t="str">
        <f aca="false">IF(EF224=0,"1","2")</f>
        <v>2</v>
      </c>
      <c r="EH224" s="11" t="str">
        <f aca="false" t="array" ref="EH224">_xlfn.IFS(EF224=0,"0", EF224=-0.25, "1", EF224=-0.5,"2", EF224=-0.75,"3", EF224=-1,"4",EF224=-1.25,"5", EF224=-1.5,"6", EF224=-1.75,"7", EF224=-2,"8", EF224=-2.25,"9",EF224=-2.5,"10", EF224=-2.75,"11", EF224=-3,"12", EF224=-3.25,"13", EF224=-3.5,"14", EF224=-3.75,"15",EF224=-4,"16")</f>
        <v>1</v>
      </c>
      <c r="EI224" s="10" t="n">
        <v>-0.5</v>
      </c>
      <c r="EJ224" s="11" t="str">
        <f aca="false">IF(EI224=0,"1","2")</f>
        <v>2</v>
      </c>
      <c r="EK224" s="11" t="str">
        <f aca="false" t="array" ref="EK224">_xlfn.IFS(EI224=0,"0", EI224=-0.25, "1", EI224=-0.5,"2", EI224=-0.75,"3", EI224=-1,"4",EI224=-1.25,"5", EI224=-1.5,"6", EI224=-1.75,"7", EI224=-2,"8", EI224=-2.25,"9", EI224=-2.25,"9",EI224=-2.5,"10", EI224=-2.75,"11", EI224=-3,"12", EI224=-3.25,"13", EI224=-3.5,"14", EI224=-3.75,"15",EI224=-4,"16", EI224=0.25, "17", EI224=0.5, "18")</f>
        <v>2</v>
      </c>
      <c r="EL224" s="10" t="n">
        <v>0</v>
      </c>
      <c r="EM224" s="11" t="str">
        <f aca="false">IF(EL224=0,"1","2")</f>
        <v>1</v>
      </c>
      <c r="EN224" s="11" t="str">
        <f aca="false" t="array" ref="EN224">_xlfn.IFS(EL224=0.25,"17",EL224=0.5,"18", EL224=0,"0", EL224=-0.25, "1", EL224=-0.5,"2", EL224=-0.75,"3", EL224=-1,"4",EL224=-1.25,"5", EL224=-1.5,"6", EL224=-1.75,"7", EL224=-2,"8",EL224= -2.25,"9",EL224=-2.5,"10",EL224= -2.75,"11",EL224= -3,"12",EL224= -3.25,"13",EL224= -3.5,"14",EL224= -3.75,"15",EL224=-4,"16")</f>
        <v>0</v>
      </c>
      <c r="EO224" s="10" t="n">
        <v>0</v>
      </c>
      <c r="EP224" s="11" t="str">
        <f aca="false">IF(EO224=0,"1","2")</f>
        <v>1</v>
      </c>
      <c r="EQ224" s="11" t="str">
        <f aca="false" t="array" ref="EQ224">_xlfn.IFS(EO224=0,"0", EO224=0.25, "1", EO224=0.5,"2", EO224=0.75,"3", EO224=1,"4",EO224=1.25,"5", EO224=1.5,"6", EO224=1.75,"7", EO224=2,"8", EO224=2.25,"9", EO224=2.25,"9",EO224=2.5,"10", EO224=2.75,"11", EO224=3,"12", EO224=3.25,"13", EO224=3.5,"14", EO224=3.75,"15",EO224=4,"16", EO224=-0.25, "17", bq=-0.5, "18")</f>
        <v>0</v>
      </c>
      <c r="ER224" s="10" t="n">
        <v>0</v>
      </c>
      <c r="ES224" s="11" t="str">
        <f aca="false">IF(ER224=0,"1","2")</f>
        <v>1</v>
      </c>
      <c r="ET224" s="11" t="str">
        <f aca="false" t="array" ref="ET224">_xlfn.IFS(ER224=0,"0", ER224=0.25, "1", ER224=0.5,"2", ER224=0.75,"3", ER224=1,"4",ER224=1.25,"5", ER224=1.5,"6", ER224=1.75,"7", ER224=2,"8", ER224=2.25,"9", ER224=2.25,"9",ER224=2.5,"10", ER224=2.75,"11", ER224=3,"12", ER224=3.25,"13", ER224=3.5,"14", ER224=3.75,"15",ER224=4,"16", ER224=-0.25, "17", bq=-0.5, "18")</f>
        <v>0</v>
      </c>
      <c r="EU224" s="13" t="n">
        <v>23</v>
      </c>
      <c r="EV224" s="14" t="str">
        <f aca="false">VLOOKUP(EU224,LEYENDA!$G$2:$H$8,2,TRUE())</f>
        <v>19-24</v>
      </c>
      <c r="EW224" s="14" t="str">
        <f aca="false" t="array" ref="EW224">_xlfn.IFS(EV224="0-5","1", EV224="6-12","2", EV224="13-18","3", EV224="19-24","4", EV224="25-36","5", EV224="37-48","6", EV224="49-60","7")</f>
        <v>4</v>
      </c>
    </row>
    <row r="225" customFormat="false" ht="13.5" hidden="false" customHeight="false" outlineLevel="0" collapsed="false">
      <c r="A225" s="1" t="n">
        <v>65</v>
      </c>
      <c r="B225" s="32" t="n">
        <v>1</v>
      </c>
      <c r="C225" s="33" t="n">
        <v>42093</v>
      </c>
      <c r="D225" s="6"/>
      <c r="E225" s="5" t="str">
        <f aca="false">VLOOKUP(A225,'286'!$A$3:$J$600,10,FALSE())</f>
        <v>QUINTANA AVILÉS, ANTONIO</v>
      </c>
      <c r="F225" s="4" t="str">
        <f aca="false">VLOOKUP(A225,'286'!$A$3:$I$1768,3,FALSE())</f>
        <v>QUINAAN</v>
      </c>
      <c r="G225" s="6" t="n">
        <f aca="false">VLOOKUP(A225,'286'!$A$3:$I$1768,4,FALSE())</f>
        <v>37057</v>
      </c>
      <c r="H225" s="7" t="n">
        <f aca="false">YEAR(C225)-YEAR(G225)</f>
        <v>14</v>
      </c>
      <c r="I225" s="1" t="str">
        <f aca="false">VLOOKUP(H225,LEYENDA!$C$2:$D$6,2,TRUE())</f>
        <v>13-24</v>
      </c>
      <c r="J225" s="5" t="str">
        <f aca="false">VLOOKUP(A225,'286'!$A$3:$I$1768,7,FALSE())</f>
        <v>H</v>
      </c>
      <c r="K225" s="8" t="str">
        <f aca="false">VLOOKUP(A225,'286'!$A$3:$I$1768,2,FALSE())</f>
        <v>OD</v>
      </c>
      <c r="L225" s="4" t="str">
        <f aca="false">VLOOKUP(A225,'286'!$A$3:$I$1768,8,FALSE())</f>
        <v>D</v>
      </c>
      <c r="M225" s="4" t="str">
        <f aca="false">VLOOKUP(A225,'286'!$A$3:$I$1768,9,FALSE())</f>
        <v>I</v>
      </c>
      <c r="N225" s="8" t="str">
        <f aca="false">IF(R225=O225, "MISMA","CONTRARIA")</f>
        <v>CONTRARIA</v>
      </c>
      <c r="O225" s="8" t="str">
        <f aca="false" t="array" ref="O225">_xlfn.IFS(L225="D","1", L225="I","2")</f>
        <v>1</v>
      </c>
      <c r="P225" s="8" t="str">
        <f aca="false" t="array" ref="P225">_xlfn.IFS(K225="OD","1", K225="OI","2")</f>
        <v>1</v>
      </c>
      <c r="Q225" s="1" t="str">
        <f aca="false" t="array" ref="Q225">_xlfn.IFS(J225="M","1", J225="H","2")</f>
        <v>2</v>
      </c>
      <c r="R225" s="8" t="str">
        <f aca="false" t="array" ref="R225">_xlfn.IFS(M225="D","1", M225="I","2")</f>
        <v>2</v>
      </c>
      <c r="S225" s="1" t="str">
        <f aca="false" t="array" ref="S225">_xlfn.IFS(N225="CONTRARIA", "1",N225= "MISMA","2")</f>
        <v>1</v>
      </c>
      <c r="T225" s="1" t="str">
        <f aca="false" t="array" ref="T225">_xlfn.IFS(I225="0-12","1", I225="13-24","2", I225="25-40","3", I225="41-60","4", I225="61-100","5")</f>
        <v>2</v>
      </c>
      <c r="U225" s="9" t="n">
        <v>-1.5</v>
      </c>
      <c r="V225" s="11" t="str">
        <f aca="false">IF(U225="","",IF(AND(U225&gt;=-9,U225&lt;=-6.5),"-9 a -6,5",IF(AND(U225&gt;=-6,U225&lt;=-3.5),"-6 a -3,5",IF(AND(U225&gt;=-3,U225&lt;=-1),"-3 a -1",IF(U225=-0.5,"-0,5",IF(AND(U225&gt;=0,U225&lt;=2.5),"0 a 2,5",IF(AND(U225&gt;=3,U225&lt;=5.5),"3 a 5,5",IF(AND(U225&gt;=6,U225&lt;=8.5),"6 a 8,5",IF(AND(U225&gt;=9,U225&lt;=20),"9 a 20","Fuera de rango")))))))))</f>
        <v>-3 a -1</v>
      </c>
      <c r="W225" s="11" t="n">
        <f aca="false">IF(V225="","",IF(V225="-9 a -6,5",2,IF(V225="-6 a -3,5",3,IF(V225="-3 a -1",4,IF(V225="-0,5","NORMA",IF(V225="0 a 2,5",5,IF(V225="3 a 5,5",6,IF(V225="6 a 8,5",7,IF(V225="9 a 20",8,"Fuera de rango")))))))))</f>
        <v>4</v>
      </c>
      <c r="X225" s="9" t="n">
        <v>11</v>
      </c>
      <c r="Y225" s="10" t="str">
        <f aca="false">IF(X225="","",IF(AND(X225&gt;=0,X225&lt;=4),"0 a 4",IF(AND(X225&gt;=4.5,X225&lt;=8.5),"4,5 a 8,5",IF(X225=9,"9",IF(AND(X225&gt;=9.5,X225&lt;=13),"9,5 a 13",IF(AND(X225&gt;=13.5,X225&lt;=20),"13,5 a 20",IF(AND(X225&gt;=20.5,X225&lt;=35),"20,5 a 35","Fuera de rango")))))))</f>
        <v>9,5 a 13</v>
      </c>
      <c r="Z225" s="11" t="n">
        <f aca="false">IF(Y225="","",IF(Y225="0 a 4",1,IF(Y225="4,5 a 8,5",2,IF(Y225="9","NORMA",IF(Y225="9,5 a 13",3,IF(Y225="13,5 a 20",4,IF(Y225="20,5 a 35",5,"Fuera de rango")))))))</f>
        <v>3</v>
      </c>
      <c r="AA225" s="9" t="n">
        <v>24</v>
      </c>
      <c r="AB225" s="10" t="str">
        <f aca="false">IF(AA225="","",IF(AND(AA225&gt;=0,AA225&lt;=9),"0 a 9",IF(AND(AA225&gt;=9.5,AA225&lt;=18.5),"9,5 a 18,5",IF(AA225=19,"19",IF(AND(AA225&gt;=19.5,AA225&lt;=28),"19,5 a 28",IF(AND(AA225&gt;=28.5,AA225&lt;=40),"28,5 a 40","Fuera de rango"))))))</f>
        <v>19,5 a 28</v>
      </c>
      <c r="AC225" s="11" t="n">
        <f aca="false" t="array" ref="AC225">_xlfn.IFS(AB225="","",AB225="0 a 9",1,AB225="9,5 a 18,5",2,AB225="19","NORMA",AB225="19,5 a 28",3,AB225="28,5 a 40",4,TRUE(),"Fuera de rango")</f>
        <v>3</v>
      </c>
      <c r="AD225" s="9" t="n">
        <v>16</v>
      </c>
      <c r="AE225" s="10" t="str">
        <f aca="false">IF(AD225="","",IF(AND(AD225&gt;=-10,AD225&lt;=0),"De -10 a 0",IF(AND(AD225&gt;=0.5,AD225&lt;=9.5),"0,5 a 9,5",IF(AD225=10,"10",IF(AND(AD225&gt;=10.5,AD225&lt;=20),"10,5 a 20",IF(AND(AD225&gt;=20.5,AD225&lt;=40),"20,5 a 40","Fuera de rango"))))))</f>
        <v>10,5 a 20</v>
      </c>
      <c r="AF225" s="12" t="n">
        <f aca="false">IF(AD225="","",IF(AND(AD225&gt;=-10,AD225&lt;=0),1,IF(AND(AD225&gt;=0.5,AD225&lt;=9.5),2,IF(AD225=10,"NORMA",IF(AND(AD225&gt;=10.5,AD225&lt;=20),3,IF(AND(AD225&gt;=20.5,AD225&lt;=40),4,""))))))</f>
        <v>3</v>
      </c>
      <c r="AG225" s="9" t="n">
        <v>16</v>
      </c>
      <c r="AH225" s="10" t="str">
        <f aca="false">IF(AG225="","",IF(AND(AG225&gt;=0,AG225&lt;=4),"0 a 4",IF(AND(AG225&gt;=4.5,AG225&lt;=8.5),"4,5 a 8,5",IF(AG225=9,"9",IF(AND(AG225&gt;=9.5,AG225&lt;=13),"9,5 a 13",IF(AND(AG225&gt;=13.5,AG225&lt;=25),"13,5 a 25","Fuera de rango"))))))</f>
        <v>13,5 a 25</v>
      </c>
      <c r="AI225" s="11" t="n">
        <f aca="false">IF(AH225="","",IF(AH225="0 a 4",1,IF(AH225="4,5 a 8,5",2,IF(AH225="9","NORMA",IF(AH225="9,5 a 13",3,IF(AH225="13,5 a 25",4,""))))))</f>
        <v>4</v>
      </c>
      <c r="AJ225" s="9" t="n">
        <v>8</v>
      </c>
      <c r="AK225" s="10" t="str">
        <f aca="false">IF(AJ225="","",IF(AND(AJ225&gt;=-15,AJ225&lt;=-10.5),"-15 a -10,5",IF(AND(AJ225&gt;=-10,AJ225&lt;=-4),"-10 a -4",IF(AND(AJ225&gt;=-4.5,AJ225&lt;=0),"-4,5 a 0",IF(AND(AJ225&gt;=0.5,AJ225&lt;=4.5),"0,5 a 4,5",IF(AJ225=5,"5",IF(AND(AJ225&gt;=5.5,AJ225&lt;=10),"5,5 a 10",IF(AND(AJ225&gt;=10.5,AJ225&lt;=20),"10,5 a 20","Fuera de rango"))))))))</f>
        <v>5,5 a 10</v>
      </c>
      <c r="AL225" s="11" t="n">
        <f aca="false">IF(AK225="","",IF(AK225="-15 a -10,5",1,IF(AK225="-10 a -4",2,IF(AK225="-4,5 a 0",3,IF(AK225="0,5 a 4,5",4,IF(AK225="5","NORMA",IF(AK225="5,5 a 10",5,IF(AK225="10,5 a 20",6,"Error"))))))))</f>
        <v>5</v>
      </c>
      <c r="AM225" s="9" t="n">
        <v>0</v>
      </c>
      <c r="AN225" s="10" t="str">
        <f aca="false">IF(AM225="","",IF(AND(AM225&gt;=-7.5,AM225&lt;=-5.5),"-7,5 a -5,5",IF(AND(AM225&gt;=-5,AM225&lt;=-3),"-5 a -3",IF(AND(AM225&gt;=-2.5,AM225&lt;=-0.5),"-2,5 a -0,5",IF(AM225=0,"0,00",IF(AND(AM225&gt;=0.5,AM225&lt;=2.5),"0,5 a 2,5",IF(AND(AM225&gt;=3,AM225&lt;=5),"3 a 5",IF(AND(AM225&gt;=5.5,AM225&lt;=7.5),"5,5 a 7,5",IF(AND(AM225&gt;=8,AM225&lt;=10),"8 a 10","Fuera de rango")))))))))</f>
        <v>0,00</v>
      </c>
      <c r="AO225" s="11" t="str">
        <f aca="false">IF(AN225="","",IF(AN225="-7,5 a -5,5",1,IF(AN225="-5 a -3",2,IF(AN225="-2,5 a -0,5",3,IF(AN225="0,00","NORMA",IF(AN225="0,5 a 2,5",4,IF(AN225="3 a 5",5,IF(AN225="5,5 a 7,5",6,IF(AN225="8 a 10",7,"Error")))))))))</f>
        <v>NORMA</v>
      </c>
      <c r="AP225" s="9" t="n">
        <v>-5</v>
      </c>
      <c r="AQ225" s="10" t="str">
        <f aca="false">IF(AP225="","",IF(AND(AP225&gt;=-20,AP225&lt;=-9.5),"-20 a -9,5",IF(AND(AP225&gt;=-9,AP225&lt;=-6.5),"-9 a -6,5",IF(AP225=-6,"-6",IF(AND(AP225&gt;=-5.5,AP225&lt;=-3),"-5,5 a -3",IF(AND(AP225&gt;=-2.5,AP225&lt;=0),"-2,5 a 0",IF(AND(AP225&gt;=0.5,AP225&lt;=3),"0,5 a 3",IF(AND(AP225&gt;=3.5,AP225&lt;=6),"3,5 a 6",IF(AND(AP225&gt;=6.5,AP225&lt;=9),"6,5 a 9",IF(AND(AP225&gt;=9.5,AP225&lt;=20),"9,5 a 20","Fuera de rango"))))))))))</f>
        <v>-5,5 a -3</v>
      </c>
      <c r="AR225" s="11" t="n">
        <f aca="false">IF(AQ225="","",IF(AQ225="-20 a -9,5",1,IF(AQ225="-9 a -6,5",2,IF(AQ225="-6","NORMA",IF(AQ225="-5,5 a -3",3,IF(AQ225="-2,5 a 0",4,IF(AQ225="0,5 a 3",5,IF(AQ225="3,5 a 6",6,IF(AQ225="6,5 a 9",7,IF(AQ225="9,5 a 20",8,""))))))))))</f>
        <v>3</v>
      </c>
      <c r="AS225" s="9" t="n">
        <v>-3</v>
      </c>
      <c r="AT225" s="10" t="str">
        <f aca="false">IF(AS225="","",IF(AND(AS225&gt;=-16,AS225&lt;=-14),"-16 a -14",IF(AND(AS225&gt;=-13.5,AS225&lt;=-11.5),"-13,5 a -11,5",IF(AND(AS225&gt;=-11,AS225&lt;=-9),"-11 a -9",IF(AND(AS225&gt;=-8.5,AS225&lt;=-6.5),"-8,5 a -6,5",IF(AND(AS225&gt;=-6,AS225&lt;=-4),"-6 a -4",IF(AND(AS225&gt;=-3.5,AS225&lt;=-1.5),"-3,5 a -1,5",IF(AND(AS225&gt;=-1,AS225&lt;=1),"-1 a 1",IF(AND(AS225&gt;=1.5,AS225&lt;=3.5),"1,5 a 3,5",IF(AND(AS225&gt;=4,AS225&lt;=6),"4 a 6",IF(AND(AS225&gt;=6.5,AS225&lt;=8.5),"6,5 a 8,5",IF(AND(AS225&gt;=9,AS225&lt;=11),"9 a 11",IF(AND(AS225&gt;=11.5,AS225&lt;=13.5),"11,5 a 13,5",IF(AND(AS225&gt;=14,AS225&lt;=16),"14 a 16",IF(AND(AS225&gt;=16.5,AS225&lt;=18.5),"16,5 a 18,5",IF(AND(AS225&gt;=19,AS225&lt;=21),"19 a 21","Fuera de rango"))))))))))))))))</f>
        <v>-3,5 a -1,5</v>
      </c>
      <c r="AU225" s="11" t="n">
        <f aca="false" t="array" ref="AU225">IF(AT225="","",_xlfn.IFS(AT225="-16 a -14",1,AT225="-13,5 a -11,5",2,AT225="-11 a -9",3,AT225="-8,5 a -6,5",4,AT225="-6 a -4",5,AT225="-3,5 a -1,5",6,AT225="-1 a 1",7,AT225="1,5 a 3,5",8,AT225="4 a 6","NORMA",AT225="6,5 a 8,5",9,AT225="9 a 11",10,AT225="11,5 a 13,5",11,AT225="14 a 16",12,AT225="16,5 a 18,5",13,AT225="19 a 21",14,TRUE(),""))</f>
        <v>6</v>
      </c>
      <c r="AV225" s="9" t="n">
        <v>1.75</v>
      </c>
      <c r="AW225" s="10" t="str">
        <f aca="false">IF(AV225="","",IF(AND(AV225&gt;=-1,AV225&lt;=-0.5),"-1 a -0,5",IF(AND(AV225&gt;-0.5,AV225&lt;=0),"De -0,5 a 0",IF(AND(AV225&gt;=0.25,AV225&lt;=0.75),"0,25 a 0,75",IF(AND(AV225&gt;=1,AV225&lt;=1.5),"1 a 1,5",IF(AND(AV225&gt;=1.75,AV225&lt;=2.25),"1,75 a 2,25",IF(AND(AV225&gt;=2.5,AV225&lt;=3),"2,5 a 3",IF(AND(AV225&gt;=3.25,AV225&lt;=3.75),"3,25 a 3,75","Fuera de rango"))))))))</f>
        <v>1,75 a 2,25</v>
      </c>
      <c r="AX225" s="11" t="n">
        <f aca="false">IF(AW225="","",IF(OR(AW225="-1 a -0,5",AW225="-1 a -0.5"),1,IF(OR(AW225="De -0,5 a 0",AW225="-0,5 a 0",AW225="De -0.5 a 0"),2,IF(OR(AW225="0,25 a 0,75",AW225="0.25 a 0.75"),"NORMA",IF(OR(AW225="1 a 1,5",AW225="1 a 1.5"),3,IF(OR(AW225="1,75 a 2,25",AW225="1.75 a 2.25"),4,IF(OR(AW225="2,5 a 3",AW225="2.5 a 3"),5,IF(OR(AW225="3,25 a 3,75",AW225="3.25 a 3.75"),6,""))))))))</f>
        <v>4</v>
      </c>
      <c r="AY225" s="9" t="n">
        <v>5</v>
      </c>
      <c r="AZ225" s="10" t="str">
        <f aca="false">IF(AY225="","",IF(AND(AY225&gt;=-20,AY225&lt;=-9.5),"-20 a -9,5",IF(AND(AY225&gt;=-9,AY225&lt;=-6.5),"-9 a -6,5",IF(AY225=-6,"-6",IF(AND(AY225&gt;=-5.5,AY225&lt;=-3),"-5,5 a -3",IF(AND(AY225&gt;=-2.5,AY225&lt;=0),"-2,5 a 0",IF(AND(AY225&gt;=0.5,AY225&lt;=3),"0,5 a 3",IF(AND(AY225&gt;=3.5,AY225&lt;=6),"3,5 a 6","Fuera de rango"))))))))</f>
        <v>3,5 a 6</v>
      </c>
      <c r="BA225" s="11" t="n">
        <f aca="false">IF(AZ225="","",IF(AZ225="-20 a -9,5",1,IF(AZ225="-9 a -6,5",2,IF(AZ225="-6","NORMA",IF(AZ225="-5,5 a -3",3,IF(AZ225="-2,5 a 0",4,IF(AZ225="0,5 a 3",5,IF(AZ225="3,5 a 6",6,""))))))))</f>
        <v>6</v>
      </c>
      <c r="BB225" s="9" t="n">
        <v>0</v>
      </c>
      <c r="BC225" s="10" t="str">
        <f aca="false" t="array" ref="BC225">IF(BB225="","",_xlfn.IFS(AND(BB225&gt;=0,BB225&lt;=2),"0 a 2",AND(BB225&gt;=2.5,BB225&lt;=4.5),"2,5 a 4,5",AND(BB225&gt;=5,BB225&lt;=7),"5 a 7",AND(BB225&gt;=7.5,BB225&lt;=9.5),"7,5 a 9,5",AND(BB225&gt;=10,BB225&lt;=12),"10 a 12",AND(BB225&gt;=12.5,BB225&lt;=14.5),"12,5 a 14,5",BB225=15,"15",AND(BB225&gt;=15.5,BB225&lt;=17.5),"15,5 a 17,5",AND(BB225&gt;=18,BB225&lt;=20),"18 a 20",AND(BB225&gt;=20.5,BB225&lt;=22.5),"20,5 a 22,5",AND(BB225&gt;=23,BB225&lt;=25),"23 a 25",TRUE(),"Fuera de rango"))</f>
        <v>0 a 2</v>
      </c>
      <c r="BD225" s="11" t="n">
        <f aca="false" t="array" ref="BD225">IF(BC225="","",_xlfn.IFS(BC225="0 a 2",1,BC225="2,5 a 4,5",2,BC225="5 a 7",3,BC225="7,5 a 9,5",4,BC225="10 a 12",5,BC225="12,5 a 14,5",6,BC225="15","NORMA",BC225="15,5 a 17,5",7,BC225="18 a 20",8,BC225="20,5 a 22,5",9,BC225="23 a 25",10,TRUE(),"Fuera de rango"))</f>
        <v>1</v>
      </c>
      <c r="BE225" s="9" t="n">
        <v>28</v>
      </c>
      <c r="BF225" s="10" t="str">
        <f aca="false">IF(BE225="","",IF(AND(BE225&gt;=-20,BE225&lt;=-10),"-20 a -10",IF(AND(BE225&gt;=-9.5,BE225&lt;=0.5),"-9,5 a 0,5",IF(AND(BE225&gt;=1,BE225&lt;=11),"1 a 11",IF(AND(BE225&gt;=11.5,BE225&lt;=20.5),"11,5 a 20,5",IF(BE225=21,"21",IF(AND(BE225&gt;=21.5,BE225&lt;=31.5),"21,5 a 31,5",IF(AND(BE225&gt;=32,BE225&lt;=42),"32 a 42","Fuera de rango"))))))))</f>
        <v>21,5 a 31,5</v>
      </c>
      <c r="BG225" s="11" t="n">
        <f aca="false">IF(BF225="","",IF(BF225="-20 a -10",1,IF(BF225="-9,5 a 0,5",2,IF(BF225="1 a 11",3,IF(BF225="11,5 a 20,5",4,IF(BF225="21","NORMA",IF(BF225="21,5 a 31,5",5,IF(BF225="32 a 42",6,""))))))))</f>
        <v>5</v>
      </c>
      <c r="BH225" s="9" t="n">
        <v>17</v>
      </c>
      <c r="BI225" s="10" t="str">
        <f aca="false">IF(BH225="","",IF(AND(BH225&gt;=-20,BH225&lt;=-15),"-20 a -15",IF(AND(BH225&gt;=-14.5,BH225&lt;=-9.5),"-14,5 a -9,5",IF(AND(BH225&gt;=-9,BH225&lt;=-4),"-9 a -4",IF(AND(BH225&gt;=-3.5,BH225&lt;=2.5),"-3,5 a 2,5",IF(AND(BH225&gt;=3,BH225&lt;=8),"3 a 8",IF(AND(BH225&gt;=8.5,BH225&lt;=14.5),"8,5 a 14,5",IF(BH225=15,"15",IF(AND(BH225&gt;=15.5,BH225&lt;=20.5),"15,5 a 20,5",IF(AND(BH225&gt;=21,BH225&lt;=26),"21 a 26","Fuera de rango"))))))))))</f>
        <v>15,5 a 20,5</v>
      </c>
      <c r="BJ225" s="11" t="n">
        <f aca="false">IF(BI225="","",IF(BI225="-20 a -15",1,IF(BI225="-14,5 a -9,5",2,IF(BI225="-9 a -4",3,IF(BI225="-3,5 a 2,5",4,IF(BI225="3 a 8",5,IF(BI225="8,5 a 14,5",6,IF(BI225="15","NORMA",IF(BI225="15,5 a 20,5",7,IF(BI225="21 a 26",8,IF(BI225="26,5 a 31,5",9,"")))))))))))</f>
        <v>7</v>
      </c>
      <c r="BK225" s="9" t="n">
        <v>8</v>
      </c>
      <c r="BL225" s="10" t="str">
        <f aca="false">IF(BK225="","",IF(AND(BK225&gt;=0,BK225&lt;=2),"0 - 2",IF(AND(BK225&gt;=2.5,BK225&lt;=4.5),"2,5 - 4,5",IF(AND(BK225&gt;=5,BK225&lt;=7),"5 - 7",IF(AND(BK225&gt;=7.5,BK225&lt;=9.5),"7,5 - 9,5",IF(AND(BK225&gt;=10,BK225&lt;=12),"10 - 12",IF(AND(BK225&gt;=12.5,BK225&lt;=13.5),"12,5 - 13,5",IF(BK225=14,"14",IF(AND(BK225&gt;=14.5,BK225&lt;=16.5),"14,5 - 16,5",IF(AND(BK225&gt;=17,BK225&lt;=19),"17 - 19",IF(AND(BK225&gt;=19.5,BK225&lt;=21.5),"19,5 - 21,5",IF(AND(BK225&gt;=22,BK225&lt;=24),"22 - 24",IF(AND(BK225&gt;=24.5,BK225&lt;=26.5),"24,5 - 26,5",IF(AND(BK225&gt;=27,BK225&lt;=29),"27 - 29",IF(AND(BK225&gt;=29.5,BK225&lt;=30),"29,5 - 30","Fuera de rango")))))))))))))))</f>
        <v>7,5 - 9,5</v>
      </c>
      <c r="BM225" s="11" t="n">
        <f aca="false">IF(BL225="","",IF(BL225="0 - 2",1,IF(BL225="2,5 - 4,5",2,IF(BL225="5 - 7",3,IF(BL225="7,5 - 9,5",4,IF(BL225="10 - 12",5,IF(BL225="12,5 - 13,5",6,IF(BL225="14","NORMA",IF(BL225="14,5 - 16,5",7,IF(BL225="17 - 19",8,IF(BL225="19,5 - 21,5",9,IF(BL225="22 - 24",10,IF(BL225="24,5 - 26,5",11,IF(BL225="27 - 29",12,IF(BL225="29,5 - 30",13,"")))))))))))))))</f>
        <v>4</v>
      </c>
      <c r="BN225" s="9" t="n">
        <v>12</v>
      </c>
      <c r="BO225" s="10" t="str">
        <f aca="false">IF(BN225="","",IF(AND(BN225&gt;=-20,BN225&lt;=-10),"-20 a -10",IF(AND(BN225&gt;=-9.5,BN225&lt;=0.5),"-9,5 a 0,5",IF(AND(BN225&gt;=1,BN225&lt;=11),"1 a 11",IF(AND(BN225&gt;=11.5,BN225&lt;=21.5),"11,5 a 21,5",IF(BN225=22,"22",IF(AND(BN225&gt;=22.5,BN225&lt;=32.5),"22,5 a 32,5",IF(AND(BN225&gt;=33,BN225&lt;=43),"33 a 43","Fuera de rango"))))))))</f>
        <v>11,5 a 21,5</v>
      </c>
      <c r="BP225" s="11" t="n">
        <f aca="false">IF(BO225="","",IF(BO225="-20 a -10",1,IF(BO225="-9,5 a 0,5",2,IF(BO225="1 a 11",3,IF(BO225="11,5 a 21,5",4,IF(BO225="22","NORMA",IF(BO225="22,5 a 32,5",5,IF(BO225="33 a 43",6,""))))))))</f>
        <v>4</v>
      </c>
      <c r="BQ225" s="9" t="n">
        <v>-1</v>
      </c>
      <c r="BR225" s="10" t="str">
        <f aca="false">IF(BQ225="","",IF(AND(BQ225&gt;=-20,BQ225&lt;=-15),"-20 a -15",IF(AND(BQ225&gt;=-14.5,BQ225&lt;=-9.5),"-14,5 a -9,5",IF(AND(BQ225&gt;=-9,BQ225&lt;=-4),"-9 a -4",IF(AND(BQ225&gt;=-3.5,BQ225&lt;=2.5),"-3,5 a 2,5",IF(AND(BQ225&gt;=3,BQ225&lt;=8),"3 a 8",IF(AND(BQ225&gt;=8.5,BQ225&lt;=13.5),"8,5 a 13,5",IF(AND(BQ225&gt;=14,BQ225&lt;=17.5),"14 a 17,5",IF(BQ225=18,"18",IF(AND(BQ225&gt;=18.5,BQ225&lt;=23.5),"18,5 a 23,5",IF(AND(BQ225&gt;=24,BQ225&lt;=29),"24 a 29",IF(AND(BQ225&gt;=29.5,BQ225&lt;=34.5),"29,5 a 34,5",IF(AND(BQ225&gt;=35,BQ225&lt;=40),"35 a 40","Fuera de rango")))))))))))))</f>
        <v>-3,5 a 2,5</v>
      </c>
      <c r="BS225" s="11" t="n">
        <f aca="false">IF(BR225="","",IF(BR225="-20 a -15",1,IF(BR225="-14,5 a -9,5",2,IF(BR225="-9 a -4",3,IF(BR225="-3,5 a 2,5",4,IF(BR225="3 a 8",5,IF(BR225="8,5 a 13,5",6,IF(BR225="14 a 17,5",7,IF(BR225="18","NORMA",IF(BR225="18,5 a 23,5",8,IF(BR225="24 a 29",9,IF(BR225="29,5 a 34,5",10,IF(BR225="35 a 40",11,"")))))))))))))</f>
        <v>4</v>
      </c>
      <c r="BT225" s="9" t="n">
        <v>0</v>
      </c>
      <c r="BU225" s="10" t="str">
        <f aca="false">IF(BT225="","",IF(AND(BT225&gt;=-20,BT225&lt;=-18),"-20 a -18",IF(AND(BT225&gt;=-17.5,BT225&lt;=-15.5),"-17,5 a -15,5",IF(AND(BT225&gt;=-15,BT225&lt;=-13),"-15 a -13",IF(AND(BT225&gt;=-12.5,BT225&lt;=-10.5),"-12,5 a -10,5",IF(AND(BT225&gt;=-10,BT225&lt;=-8),"-10 a -8",IF(AND(BT225&gt;=-7.5,BT225&lt;=-5.5),"-7,5 a -5,5",IF(AND(BT225&gt;=-5,BT225&lt;=-3),"-5 a -3",IF(AND(BT225&gt;=-2.5,BT225&lt;=-0.5),"-2,5 a -0,5",IF(BT225=0,"0",IF(AND(BT225&gt;=0.5,BT225&lt;=2.5),"0,5 a 2,5",IF(AND(BT225&gt;=3,BT225&lt;=5),"3 a 5",IF(AND(BT225&gt;=5.5,BT225&lt;=7.5),"5,5 a 7,5",IF(AND(BT225&gt;=8,BT225&lt;=10),"8 a 10",IF(AND(BT225&gt;=10.5,BT225&lt;=12.5),"10,5 a 12,5",IF(AND(BT225&gt;=13,BT225&lt;=15),"13 a 15",IF(AND(BT225&gt;=15.5,BT225&lt;=17.5),"15,5 a 17,5",IF(AND(BT225&gt;=18,BT225&lt;=20),"18 a 20","Fuera de rango"))))))))))))))))))</f>
        <v>0</v>
      </c>
      <c r="BV225" s="11" t="str">
        <f aca="false">IF(BT225="","",IF(BT225=0,"NORMA",IF(AND(BT225&gt;=-20,BT225&lt;=-18),2,IF(AND(BT225&gt;=-17.5,BT225&lt;=-15.5),2,IF(AND(BT225&gt;=-15,BT225&lt;=-13),3,IF(AND(BT225&gt;=-12.5,BT225&lt;=-10.5),4,IF(AND(BT225&gt;=-10,BT225&lt;=-8),5,IF(AND(BT225&gt;=-7.5,BT225&lt;=-5.5),6,IF(AND(BT225&gt;=-5,BT225&lt;=-3),7,IF(AND(BT225&gt;=-2.5,BT225&lt;=-0.5),8,IF(AND(BT225&gt;=0.5,BT225&lt;=2.5),9,IF(AND(BT225&gt;=3,BT225&lt;=5),10,IF(AND(BT225&gt;=5.5,BT225&lt;=7.5),11,IF(AND(BT225&gt;=8,BT225&lt;=10),12,IF(AND(BT225&gt;=10.5,BT225&lt;=12.5),13,IF(AND(BT225&gt;=13,BT225&lt;=15),14,IF(AND(BT225&gt;=15.5,BT225&lt;=17.5),15,IF(AND(BT225&gt;=18,BT225&lt;=20),16,"Fuera de rango"))))))))))))))))))</f>
        <v>NORMA</v>
      </c>
      <c r="BW225" s="9" t="n">
        <v>-2.75</v>
      </c>
      <c r="BX225" s="10" t="n">
        <f aca="false">18.5- (0.3*H225)</f>
        <v>14.3</v>
      </c>
      <c r="BY225" s="10" t="n">
        <f aca="false">(BW225)-(BX225)</f>
        <v>-17.05</v>
      </c>
      <c r="BZ225" s="10" t="str">
        <f aca="false">IF(BY225="","",IF(BY225&lt;-27.5,"De -30 a -28",IF(BY225&lt;-25,"De -27,5 a -25,5",IF(BY225&lt;-22.5,"De -25 a -23",IF(BY225&lt;-20,"De -22,5 a -20,5",IF(BY225&lt;-17.5,"De -20 a -18",IF(BY225&lt;-15,"De -17,5 a -15,5",IF(BY225&lt;-12.5,"De -15 a -13",IF(BY225&lt;-10,"De -12,5 a -10,5",IF(BY225&lt;-7.5,"De -10 a -8",IF(BY225&lt;-5,"De -7,5 a -5,5",IF(BY225&lt;-2.5,"De -5 a -3",IF(BY225&lt;0,"De -2,5 a -0,5",IF(BY225&lt;2.5,"De 0 a 2",IF(BY225&lt;5,"De 2,5 a 4,5",IF(BY225&lt;7.5,"De 5 a 7",IF(BY225&lt;10,"De 7,5 a 9,5",IF(BY225&lt;12.5,"De 10 a 12",IF(BY225&lt;15,"De 12,5 a 14,5",IF(BY225&lt;17.5,"De 15 a 17",IF(BY225&lt;20,"De 17,5 a 19,5",IF(BY225&lt;22.5,"De 20 a 22",IF(BY225&lt;25,"De 22,5 a 24,5",IF(BY225&lt;27.5,"De 25 a 27","De 27,5 a 30"))))))))))))))))))))))))</f>
        <v>De -17,5 a -15,5</v>
      </c>
      <c r="CA225" s="12" t="n">
        <f aca="false">IF(BY225="","",IF(BY225&lt;=-28,1,IF(BY225&lt;=-25.5,2,IF(BY225&lt;=-23,3,IF(BY225&lt;=-20.5,4,IF(BY225&lt;=-18,5,IF(BY225&lt;=-15.5,6,IF(BY225&lt;=-13,7,IF(BY225&lt;=-10.5,8,IF(BY225&lt;=-8,9,IF(BY225&lt;=-5.5,10,IF(BY225&lt;=-3,11,IF(BY225&lt;=-0.5,12,IF(BY225&lt;=2,13,IF(BY225&lt;=4.5,14,IF(BY225&lt;=7,15,IF(BY225&lt;=9.5,16,IF(BY225&lt;=12,17,IF(BY225&lt;=14.5,18,IF(BY225&lt;=17,19,IF(BY225&lt;=19.5,20,IF(BY225&lt;=22,21,IF(BY225&lt;=24.5,22,IF(BY225&lt;=27,23,IF(BY225&lt;=30,24,"Fuera de rango")))))))))))))))))))))))))</f>
        <v>6</v>
      </c>
      <c r="CB225" s="9" t="n">
        <v>-3.5</v>
      </c>
      <c r="CC225" s="10" t="n">
        <f aca="false">18.5- (0.3*H225)</f>
        <v>14.3</v>
      </c>
      <c r="CD225" s="10" t="n">
        <f aca="false">(CB225)-(CC225)</f>
        <v>-17.8</v>
      </c>
      <c r="CE225" s="10" t="str">
        <f aca="false">IF(CD225="","",IF(CD225&lt;-27.5,"De -30 a -28",IF(CD225&lt;-25,"De -27,5 a -25,5",IF(CD225&lt;-22.5,"De -25 a -23",IF(CD225&lt;-20,"De -22,5 a -20,5",IF(CD225&lt;-17.5,"De -20 a -18",IF(CD225&lt;-15,"De -17,5 a -15,5",IF(CD225&lt;-12.5,"De -15 a -13",IF(CD225&lt;-10,"De -12,5 a -10,5",IF(CD225&lt;-7.5,"De -10 a -8",IF(CD225&lt;-5,"De -7,5 a -5,5",IF(CD225&lt;-2.5,"De -5 a -3",IF(CD225&lt;0,"De -2,5 a -0,5",IF(CD225&lt;=2,"De 0 a 2",IF(CD225&lt;=4.5,"De 2,5 a 4,5",IF(CD225&lt;=7,"De 5 a 7",IF(CD225&lt;=9.5,"De 7,5 a 9,5",IF(CD225&lt;=12,"De 10 a 12",IF(CD225&lt;=14.5,"De 12,5 a 14,5",IF(CD225&lt;=17,"De 15 a 17",IF(CD225&lt;=19.5,"De 17,5 a 19,5",IF(CD225&lt;=22,"De 20 a 22",IF(CD225&lt;=24.5,"De 22,5 a 24,5",IF(CD225&lt;=27,"De 25 a 27","De 27,5 a 30"))))))))))))))))))))))))</f>
        <v>De -20 a -18</v>
      </c>
      <c r="CF225" s="12" t="n">
        <f aca="false">IF(CD225="","",IF(CD225&lt;-27.5,1,IF(CD225&lt;-25,2,IF(CD225&lt;-22.5,3,IF(CD225&lt;-20,4,IF(CD225&lt;-17.5,5,IF(CD225&lt;-15,6,IF(CD225&lt;-12.5,7,IF(CD225&lt;-10,8,IF(CD225&lt;-7.5,9,IF(CD225&lt;-5,10,IF(CD225&lt;-2.5,11,IF(CD225&lt;0,12,IF(CD225&lt;2.5,13,IF(CD225&lt;5,14,IF(CD225&lt;7.5,15,IF(CD225&lt;10,16,IF(CD225&lt;12.5,17,IF(CD225&lt;15,18,IF(CD225&lt;17.5,19,IF(CD225&lt;20,20,IF(CD225&lt;22.5,21,IF(CD225&lt;25,22,IF(CD225&lt;27.5,23,24))))))))))))))))))))))))</f>
        <v>5</v>
      </c>
      <c r="CG225" s="9" t="n">
        <v>-2</v>
      </c>
      <c r="CH225" s="10" t="str">
        <f aca="false">IF(CG225="","",IF(AND(CG225&gt;=-10,CG225&lt;=-9.5),"-10 a -9,5",IF(AND(CG225&gt;-9.5,CG225&lt;=-8.5),"-9 a -8,5",IF(AND(CG225&gt;-8.5,CG225&lt;=-7.5),"-8 a -7,5",IF(AND(CG225&gt;-7.5,CG225&lt;=-6.5),"-7 a -6,5",IF(AND(CG225&gt;-6.5,CG225&lt;=-5.5),"-6 a -5,5",IF(AND(CG225&gt;-5.5,CG225&lt;=-4.5),"-5 a -4,5",IF(AND(CG225&gt;-4.5,CG225&lt;=-3.5),"-4 a -3,5",IF(AND(CG225&gt;-3.5,CG225&lt;=-2.5),"-3 a -2,5",IF(CG225=-2.25,"-2,25",IF(AND(CG225&gt;-2.5,CG225&lt;=-1.5),"-2 a -1,5",IF(AND(CG225&gt;-1.5,CG225&lt;=-0.5),"-1 a -0,5",IF(AND(CG225&gt;-0.5,CG225&lt;=0.5),"0 a 0,5",IF(AND(CG225&gt;0.5,CG225&lt;=1.5),"1 a 1,5",IF(AND(CG225&gt;1.5,CG225&lt;=2.5),"2 a 2,5",IF(AND(CG225&gt;2.5,CG225&lt;=3.5),"3 a 3,5",IF(AND(CG225&gt;3.5,CG225&lt;=4.5),"4 a 4,5",IF(AND(CG225&gt;4.5,CG225&lt;=5.5),"5 a 5,5",IF(AND(CG225&gt;5.5,CG225&lt;=6.5),"6 a 6,5",IF(AND(CG225&gt;6.5,CG225&lt;=7.5),"7 a 7,5",IF(AND(CG225&gt;7.5,CG225&lt;=8.5),"8 a 8,5",IF(AND(CG225&gt;8.5,CG225&lt;=9.5),"9 a 9,5",IF(CG225&gt;=10,"10","Fuera de rango")))))))))))))))))))))))</f>
        <v>-2 a -1,5</v>
      </c>
      <c r="CI225" s="11" t="n">
        <f aca="false">IF(CG225="","",IF(CG225=-2.25,"NORMA",IF(CG225&lt;=-9.5,1,IF(CG225&lt;=-8.5,2,IF(CG225&lt;=-7.5,3,IF(CG225&lt;=-6.5,4,IF(CG225&lt;=-5.5,5,IF(CG225&lt;=-4.5,6,IF(CG225&lt;=-3.5,7,IF(CG225&lt;=-2.5,8,IF(CG225&lt;=-1.5,9,IF(CG225&lt;=-0.5,10,IF(CG225&lt;=0.5,11,IF(CG225&lt;=1.5,12,IF(CG225&lt;=2.5,13,IF(CG225&lt;=3.5,14,IF(CG225&lt;=4.5,15,IF(CG225&lt;=5.5,16,IF(CG225&lt;=6.5,17,IF(CG225&lt;=7.5,18,IF(CG225&lt;=8.5,19,IF(CG225&lt;=9.5,20,IF(CG225=10,21,"Fuera de rango")))))))))))))))))))))))</f>
        <v>9</v>
      </c>
      <c r="CJ225" s="9" t="n">
        <v>3.5</v>
      </c>
      <c r="CK225" s="10" t="str">
        <f aca="false">IF(CJ225="","",IF(AND(CJ225&gt;=-6,CJ225&lt;=-5.5),"-6 a -5,5",IF(AND(CJ225&gt;-5.5,CJ225&lt;=-4.5),"-5 a -4,5",IF(AND(CJ225&gt;-4.5,CJ225&lt;=-3.5),"-4 a -3,5",IF(AND(CJ225&gt;-3.5,CJ225&lt;=-2.5),"-3 a -2,5",IF(AND(CJ225&gt;-2.5,CJ225&lt;=-1.5),"-2 a -1,5",IF(AND(CJ225&gt;-1.5,CJ225&lt;=-0.5),"-1 a -0,5",IF(AND(CJ225&gt;-0.5,CJ225&lt;=0.5),"0 a 0,5",IF(AND(CJ225&gt;0.5,CJ225&lt;=1.5),"1 a 1,5",IF(AND(CJ225&gt;1.5,CJ225&lt;2.5),"2",IF(AND(CJ225&gt;=2.5,CJ225&lt;=3),"2,5 a 3",IF(AND(CJ225&gt;3,CJ225&lt;=4),"3,5 a 4",IF(AND(CJ225&gt;4,CJ225&lt;=5),"4,5 a 5",IF(AND(CJ225&gt;5,CJ225&lt;=6),"5,5 a 6",IF(AND(CJ225&gt;6,CJ225&lt;=7),"6,5 a 7",IF(AND(CJ225&gt;7,CJ225&lt;=8),"7,5 a 8",IF(AND(CJ225&gt;8,CJ225&lt;=9.5),"8,5 a 9,5",IF(CJ225=10,"10","Fuera de rango"))))))))))))))))))</f>
        <v>3,5 a 4</v>
      </c>
      <c r="CL225" s="11" t="n">
        <f aca="false">IF(CK225="","",IF(OR(CK225="-6 a -5,5",CK225="-6 - -5,5"),1,IF(OR(CK225="-5 a -4,5",CK225="-5 - -4,5"),2,IF(OR(CK225="-4 a -3,5",CK225="-4 - -3,5"),3,IF(OR(CK225="-3 a -2,5",CK225="-3 - -2,5"),4,IF(OR(CK225="-2 a -1,5",CK225="-2 - -1,5"),5,IF(OR(CK225="-1 a -0,5",CK225="-1 - -0,5"),6,IF(OR(CK225="0 a 0,5",CK225="0 - 0,5"),7,IF(OR(CK225="1 a 1,5",CK225="1 - 1,5"),8,IF(CK225="2","NORMA",IF(OR(CK225="2,5 a 3",CK225="2,5 - 3"),9,IF(OR(CK225="3,5 a 4",CK225="3,5 - 4"),10,IF(OR(CK225="4,5 a 5",CK225="4,5 - 5"),11,IF(OR(CK225="5,5 a 6",CK225="5,5 - 6"),12,IF(OR(CK225="6,5 a 7",CK225="6,5 - 7"),13,IF(OR(CK225="7,5 a 8",CK225="7,5 - 8"),14,IF(OR(CK225="8,5 a 9",CK225="8,5 - 9,5",CK225="9 a 9,5"),15,IF(CK225="10",15,IF(OR(CK225="0,5 a 1",CK225="0,5 - 1"),7,"Fuera de rango")))))))))))))))))))</f>
        <v>10</v>
      </c>
      <c r="CM225" s="10" t="n">
        <v>0</v>
      </c>
      <c r="CN225" s="10" t="str">
        <f aca="false">IF(CM225=0,"0", " ")</f>
        <v>0</v>
      </c>
      <c r="CO225" s="10" t="str">
        <f aca="false">IF(CM225&gt;0,"EME"," ")</f>
        <v> </v>
      </c>
      <c r="CP225" s="10" t="n">
        <v>0</v>
      </c>
      <c r="CQ225" s="10" t="str">
        <f aca="false">IF(CP225&gt;0,"0", " ")</f>
        <v> </v>
      </c>
      <c r="CR225" s="10" t="str">
        <f aca="false">IF(CP225&gt;0,"EME"," ")</f>
        <v> </v>
      </c>
      <c r="CS225" s="9" t="n">
        <v>0</v>
      </c>
      <c r="CT225" s="10" t="str">
        <f aca="false">IF(CS225&gt;0,"1", " ")</f>
        <v> </v>
      </c>
      <c r="CU225" s="10" t="str">
        <f aca="false">IF(CS225&gt;0,"HIP"," ")</f>
        <v> </v>
      </c>
      <c r="CV225" s="9" t="n">
        <v>0</v>
      </c>
      <c r="CW225" s="10" t="str">
        <f aca="false">IF(CV225&gt;0,"1", " ")</f>
        <v> </v>
      </c>
      <c r="CX225" s="10" t="str">
        <f aca="false">IF(CV225&gt;0,"HIP"," ")</f>
        <v> </v>
      </c>
      <c r="CY225" s="9" t="n">
        <v>-2.5</v>
      </c>
      <c r="CZ225" s="11" t="str">
        <f aca="false">IF(CY225&lt;0,"2"," ")</f>
        <v>2</v>
      </c>
      <c r="DA225" s="11" t="str">
        <f aca="false">IF(CY225&lt;0,"MIO"," ")</f>
        <v>MIO</v>
      </c>
      <c r="DB225" s="9" t="n">
        <v>-2.5</v>
      </c>
      <c r="DC225" s="11" t="str">
        <f aca="false">IF(DB225&lt;0,"2"," ")</f>
        <v>2</v>
      </c>
      <c r="DD225" s="11" t="str">
        <f aca="false">IF(DB225&lt;0,"MIO"," ")</f>
        <v>MIO</v>
      </c>
      <c r="DE225" s="9" t="n">
        <v>0</v>
      </c>
      <c r="DF225" s="11" t="str">
        <f aca="false">IF(DE225&lt;0,"3"," ")</f>
        <v> </v>
      </c>
      <c r="DG225" s="11" t="str">
        <f aca="false">IF(DE225&lt;0,"AST"," ")</f>
        <v> </v>
      </c>
      <c r="DH225" s="9" t="n">
        <v>0</v>
      </c>
      <c r="DI225" s="11" t="str">
        <f aca="false">IF(DH225&lt;0,"3"," ")</f>
        <v> </v>
      </c>
      <c r="DJ225" s="11" t="str">
        <f aca="false">IF(DH225&lt;0,"AST"," ")</f>
        <v> </v>
      </c>
      <c r="DK225" s="9" t="n">
        <v>0</v>
      </c>
      <c r="DL225" s="10" t="str">
        <f aca="false">IF(DK225&gt;0,"4"," ")</f>
        <v> </v>
      </c>
      <c r="DM225" s="10" t="str">
        <f aca="false">IF(DK225&gt;0,"PRE"," ")</f>
        <v> </v>
      </c>
      <c r="DN225" s="9" t="n">
        <v>0</v>
      </c>
      <c r="DO225" s="10" t="str">
        <f aca="false">IF(DN225&gt;0,"4"," ")</f>
        <v> </v>
      </c>
      <c r="DP225" s="10" t="str">
        <f aca="false">IF(DN225&gt;0,"PRE"," ")</f>
        <v> </v>
      </c>
      <c r="DQ225" s="12" t="n">
        <v>1</v>
      </c>
      <c r="DR225" s="12" t="n">
        <v>1</v>
      </c>
      <c r="DS225" s="12" t="str">
        <f aca="false">CONCATENATE(CO225,CU225,DA225,DG225,DM225)</f>
        <v>  MIO  </v>
      </c>
      <c r="DT225" s="10" t="str">
        <f aca="false" t="array" ref="DT225">_xlfn.IFS(DS225="EME    ","0", DS225=" HIP   ","1", DS225="  MIO  ","2", DS225="   AST ","3", DS225="    PRE","4", DS225="EME   PRE","5", DS225=" HIP  PRE","6", DS225=" HIP AST ","7", DS225="  MIO PRE","8", DS225="  MIOAST ","9", DS225="   ASTPRE","10",DS225=" HIP ASTPRE","11", DS225="  MIOASTPRE","12", DS225="     ","0")</f>
        <v>2</v>
      </c>
      <c r="DU225" s="1" t="s">
        <v>154</v>
      </c>
      <c r="DV225" s="1" t="str">
        <f aca="false" t="array" ref="DV225">_xlfn.IFS(DU225="SI","2", DU225="NO","1")</f>
        <v>1</v>
      </c>
      <c r="DW225" s="10" t="n">
        <v>0</v>
      </c>
      <c r="DX225" s="11" t="str">
        <f aca="false">IF(DW225=0,"1","2")</f>
        <v>1</v>
      </c>
      <c r="DY225" s="11" t="str">
        <f aca="false" t="array" ref="DY225">_xlfn.IFS(DW225=0,"0", DW225=0.25, "1", DW225=0.5,"2", DW225=0.75,"3", DW225=1,"4",DW225=1.25,"5", DW225=1.5,"6", DW225=1.75,"7", DW225=2,"8")</f>
        <v>0</v>
      </c>
      <c r="DZ225" s="10" t="n">
        <v>0</v>
      </c>
      <c r="EA225" s="11" t="str">
        <f aca="false">IF(DZ225=0,"1","2")</f>
        <v>1</v>
      </c>
      <c r="EB225" s="11" t="str">
        <f aca="false" t="array" ref="EB225">_xlfn.IFS(DZ225=0,"0", DZ225=0.25, "1", DZ225=0.5,"2", DZ225=0.75,"3", DZ225=1,"4",DZ225=1.25,"5", DZ225=1.5,"6", DZ225=1.75,"7", DZ225=2,"8")</f>
        <v>0</v>
      </c>
      <c r="EC225" s="10" t="n">
        <v>-0.25</v>
      </c>
      <c r="ED225" s="10" t="str">
        <f aca="false">IF(EC225=0,"1","2")</f>
        <v>2</v>
      </c>
      <c r="EE225" s="11" t="str">
        <f aca="false" t="array" ref="EE225">_xlfn.IFS(EC225=0,"0", EC225=-0.25, "1", EC225=-0.5,"2", EC225=-0.75,"3", EC225=-1,"4",EC225=-1.25,"5", EC225=-1.5,"6", EC225=-1.75,"7", EC225=-2,"8", EC225=-2.25,"9",EC225=-2.5,"10", EC225=-2.75,"11", EC225=-3,"12", EC225=-3.25,"13", EC225=-3.5,"14", EC225=-3.75,"15",EC225=-4,"16")</f>
        <v>1</v>
      </c>
      <c r="EF225" s="10" t="n">
        <v>-0.5</v>
      </c>
      <c r="EG225" s="10" t="str">
        <f aca="false">IF(EF225=0,"1","2")</f>
        <v>2</v>
      </c>
      <c r="EH225" s="11" t="str">
        <f aca="false" t="array" ref="EH225">_xlfn.IFS(EF225=0,"0", EF225=-0.25, "1", EF225=-0.5,"2", EF225=-0.75,"3", EF225=-1,"4",EF225=-1.25,"5", EF225=-1.5,"6", EF225=-1.75,"7", EF225=-2,"8", EF225=-2.25,"9",EF225=-2.5,"10", EF225=-2.75,"11", EF225=-3,"12", EF225=-3.25,"13", EF225=-3.5,"14", EF225=-3.75,"15",EF225=-4,"16")</f>
        <v>2</v>
      </c>
      <c r="EI225" s="10" t="n">
        <v>0</v>
      </c>
      <c r="EJ225" s="11" t="str">
        <f aca="false">IF(EI225=0,"1","2")</f>
        <v>1</v>
      </c>
      <c r="EK225" s="11" t="str">
        <f aca="false" t="array" ref="EK225">_xlfn.IFS(EI225=0,"0", EI225=-0.25, "1", EI225=-0.5,"2", EI225=-0.75,"3", EI225=-1,"4",EI225=-1.25,"5", EI225=-1.5,"6", EI225=-1.75,"7", EI225=-2,"8", EI225=-2.25,"9", EI225=-2.25,"9",EI225=-2.5,"10", EI225=-2.75,"11", EI225=-3,"12", EI225=-3.25,"13", EI225=-3.5,"14", EI225=-3.75,"15",EI225=-4,"16", EI225=0.25, "17", EI225=0.5, "18")</f>
        <v>0</v>
      </c>
      <c r="EL225" s="10" t="n">
        <v>0</v>
      </c>
      <c r="EM225" s="11" t="str">
        <f aca="false">IF(EL225=0,"1","2")</f>
        <v>1</v>
      </c>
      <c r="EN225" s="11" t="str">
        <f aca="false" t="array" ref="EN225">_xlfn.IFS(EL225=0.25,"17",EL225=0.5,"18", EL225=0,"0", EL225=-0.25, "1", EL225=-0.5,"2", EL225=-0.75,"3", EL225=-1,"4",EL225=-1.25,"5", EL225=-1.5,"6", EL225=-1.75,"7", EL225=-2,"8",EL225= -2.25,"9",EL225=-2.5,"10",EL225= -2.75,"11",EL225= -3,"12",EL225= -3.25,"13",EL225= -3.5,"14",EL225= -3.75,"15",EL225=-4,"16")</f>
        <v>0</v>
      </c>
      <c r="EO225" s="10" t="n">
        <v>0</v>
      </c>
      <c r="EP225" s="11" t="str">
        <f aca="false">IF(EO225=0,"1","2")</f>
        <v>1</v>
      </c>
      <c r="EQ225" s="11" t="str">
        <f aca="false" t="array" ref="EQ225">_xlfn.IFS(EO225=0,"0", EO225=0.25, "1", EO225=0.5,"2", EO225=0.75,"3", EO225=1,"4",EO225=1.25,"5", EO225=1.5,"6", EO225=1.75,"7", EO225=2,"8", EO225=2.25,"9", EO225=2.25,"9",EO225=2.5,"10", EO225=2.75,"11", EO225=3,"12", EO225=3.25,"13", EO225=3.5,"14", EO225=3.75,"15",EO225=4,"16", EO225=-0.25, "17", bq=-0.5, "18")</f>
        <v>0</v>
      </c>
      <c r="ER225" s="10" t="n">
        <v>0</v>
      </c>
      <c r="ES225" s="11" t="str">
        <f aca="false">IF(ER225=0,"1","2")</f>
        <v>1</v>
      </c>
      <c r="ET225" s="11" t="str">
        <f aca="false" t="array" ref="ET225">_xlfn.IFS(ER225=0,"0", ER225=0.25, "1", ER225=0.5,"2", ER225=0.75,"3", ER225=1,"4",ER225=1.25,"5", ER225=1.5,"6", ER225=1.75,"7", ER225=2,"8", ER225=2.25,"9", ER225=2.25,"9",ER225=2.5,"10", ER225=2.75,"11", ER225=3,"12", ER225=3.25,"13", ER225=3.5,"14", ER225=3.75,"15",ER225=4,"16", ER225=-0.25, "17", bq=-0.5, "18")</f>
        <v>0</v>
      </c>
      <c r="EU225" s="13" t="n">
        <v>25</v>
      </c>
      <c r="EV225" s="14" t="str">
        <f aca="false">VLOOKUP(EU225,LEYENDA!$G$2:$H$8,2,TRUE())</f>
        <v>25-36</v>
      </c>
      <c r="EW225" s="14" t="str">
        <f aca="false" t="array" ref="EW225">_xlfn.IFS(EV225="0-5","1", EV225="6-12","2", EV225="13-18","3", EV225="19-24","4", EV225="25-36","5", EV225="37-48","6", EV225="49-60","7")</f>
        <v>5</v>
      </c>
    </row>
    <row r="226" customFormat="false" ht="13.5" hidden="false" customHeight="false" outlineLevel="0" collapsed="false">
      <c r="A226" s="1" t="n">
        <v>65</v>
      </c>
      <c r="B226" s="35" t="n">
        <v>2</v>
      </c>
      <c r="C226" s="33" t="n">
        <v>42621</v>
      </c>
      <c r="D226" s="6"/>
      <c r="E226" s="5" t="str">
        <f aca="false">VLOOKUP(A226,'286'!$A$3:$J$600,10,FALSE())</f>
        <v>QUINTANA AVILÉS, ANTONIO</v>
      </c>
      <c r="F226" s="4" t="str">
        <f aca="false">VLOOKUP(A226,'286'!$A$3:$I$1768,3,FALSE())</f>
        <v>QUINAAN</v>
      </c>
      <c r="G226" s="6" t="n">
        <f aca="false">VLOOKUP(A226,'286'!$A$3:$I$1768,4,FALSE())</f>
        <v>37057</v>
      </c>
      <c r="H226" s="7" t="n">
        <f aca="false">YEAR(C226)-YEAR(G226)</f>
        <v>15</v>
      </c>
      <c r="I226" s="1" t="str">
        <f aca="false">VLOOKUP(H226,LEYENDA!$C$2:$D$6,2,TRUE())</f>
        <v>13-24</v>
      </c>
      <c r="J226" s="5" t="str">
        <f aca="false">VLOOKUP(A226,'286'!$A$3:$I$1768,7,FALSE())</f>
        <v>H</v>
      </c>
      <c r="K226" s="8" t="str">
        <f aca="false">VLOOKUP(A226,'286'!$A$3:$I$1768,2,FALSE())</f>
        <v>OD</v>
      </c>
      <c r="L226" s="4" t="str">
        <f aca="false">VLOOKUP(A226,'286'!$A$3:$I$1768,8,FALSE())</f>
        <v>D</v>
      </c>
      <c r="M226" s="4" t="str">
        <f aca="false">VLOOKUP(A226,'286'!$A$3:$I$1768,9,FALSE())</f>
        <v>I</v>
      </c>
      <c r="N226" s="8" t="str">
        <f aca="false">IF(R226=O226, "MISMA","CONTRARIA")</f>
        <v>CONTRARIA</v>
      </c>
      <c r="O226" s="8" t="str">
        <f aca="false" t="array" ref="O226">_xlfn.IFS(L226="D","1", L226="I","2")</f>
        <v>1</v>
      </c>
      <c r="P226" s="8" t="str">
        <f aca="false" t="array" ref="P226">_xlfn.IFS(K226="OD","1", K226="OI","2")</f>
        <v>1</v>
      </c>
      <c r="Q226" s="1" t="str">
        <f aca="false" t="array" ref="Q226">_xlfn.IFS(J226="M","1", J226="H","2")</f>
        <v>2</v>
      </c>
      <c r="R226" s="8" t="str">
        <f aca="false" t="array" ref="R226">_xlfn.IFS(M226="D","1", M226="I","2")</f>
        <v>2</v>
      </c>
      <c r="S226" s="1" t="str">
        <f aca="false" t="array" ref="S226">_xlfn.IFS(N226="CONTRARIA", "1",N226= "MISMA","2")</f>
        <v>1</v>
      </c>
      <c r="T226" s="1" t="str">
        <f aca="false" t="array" ref="T226">_xlfn.IFS(I226="0-12","1", I226="13-24","2", I226="25-40","3", I226="41-60","4", I226="61-100","5")</f>
        <v>2</v>
      </c>
      <c r="U226" s="9" t="n">
        <v>0.5</v>
      </c>
      <c r="V226" s="1" t="str">
        <f aca="false">IF(U226="","",IF(AND(U226&gt;=-9,U226&lt;=-6.5),"-9 a -6,5",IF(AND(U226&gt;=-6,U226&lt;=-3.5),"-6 a -3,5",IF(AND(U226&gt;=-3,U226&lt;=-1),"-3 a -1",IF(U226=-0.5,"-0,5",IF(AND(U226&gt;=0,U226&lt;=2.5),"0 a 2,5",IF(AND(U226&gt;=3,U226&lt;=5.5),"3 a 5,5",IF(AND(U226&gt;=6,U226&lt;=8.5),"6 a 8,5",IF(AND(U226&gt;=9,U226&lt;=20),"9 a 20","Fuera de rango")))))))))</f>
        <v>0 a 2,5</v>
      </c>
      <c r="W226" s="11" t="n">
        <f aca="false">IF(V226="","",IF(V226="-9 a -6,5",2,IF(V226="-6 a -3,5",3,IF(V226="-3 a -1",4,IF(V226="-0,5","NORMA",IF(V226="0 a 2,5",5,IF(V226="3 a 5,5",6,IF(V226="6 a 8,5",7,IF(V226="9 a 20",8,"Fuera de rango")))))))))</f>
        <v>5</v>
      </c>
      <c r="X226" s="9" t="n">
        <v>0</v>
      </c>
      <c r="Y226" s="10" t="str">
        <f aca="false">IF(X226="","",IF(AND(X226&gt;=0,X226&lt;=4),"0 a 4",IF(AND(X226&gt;=4.5,X226&lt;=8.5),"4,5 a 8,5",IF(X226=9,"9",IF(AND(X226&gt;=9.5,X226&lt;=13),"9,5 a 13",IF(AND(X226&gt;=13.5,X226&lt;=20),"13,5 a 20",IF(AND(X226&gt;=20.5,X226&lt;=35),"20,5 a 35","Fuera de rango")))))))</f>
        <v>0 a 4</v>
      </c>
      <c r="Z226" s="11" t="n">
        <f aca="false">IF(Y226="","",IF(Y226="0 a 4",1,IF(Y226="4,5 a 8,5",2,IF(Y226="9","NORMA",IF(Y226="9,5 a 13",3,IF(Y226="13,5 a 20",4,IF(Y226="20,5 a 35",5,"Fuera de rango")))))))</f>
        <v>1</v>
      </c>
      <c r="AA226" s="9" t="n">
        <v>32</v>
      </c>
      <c r="AB226" s="10" t="str">
        <f aca="false">IF(AA226="","",IF(AND(AA226&gt;=0,AA226&lt;=9),"0 a 9",IF(AND(AA226&gt;=9.5,AA226&lt;=18.5),"9,5 a 18,5",IF(AA226=19,"19",IF(AND(AA226&gt;=19.5,AA226&lt;=28),"19,5 a 28",IF(AND(AA226&gt;=28.5,AA226&lt;=40),"28,5 a 40","Fuera de rango"))))))</f>
        <v>28,5 a 40</v>
      </c>
      <c r="AC226" s="11" t="n">
        <f aca="false" t="array" ref="AC226">_xlfn.IFS(AB226="","",AB226="0 a 9",1,AB226="9,5 a 18,5",2,AB226="19","NORMA",AB226="19,5 a 28",3,AB226="28,5 a 40",4,TRUE(),"Fuera de rango")</f>
        <v>4</v>
      </c>
      <c r="AD226" s="9" t="n">
        <v>26</v>
      </c>
      <c r="AE226" s="10" t="str">
        <f aca="false">IF(AD226="","",IF(AND(AD226&gt;=-10,AD226&lt;=0),"De -10 a 0",IF(AND(AD226&gt;=0.5,AD226&lt;=9.5),"0,5 a 9,5",IF(AD226=10,"10",IF(AND(AD226&gt;=10.5,AD226&lt;=20),"10,5 a 20",IF(AND(AD226&gt;=20.5,AD226&lt;=40),"20,5 a 40","Fuera de rango"))))))</f>
        <v>20,5 a 40</v>
      </c>
      <c r="AF226" s="12" t="n">
        <f aca="false">IF(AD226="","",IF(AND(AD226&gt;=-10,AD226&lt;=0),1,IF(AND(AD226&gt;=0.5,AD226&lt;=9.5),2,IF(AD226=10,"NORMA",IF(AND(AD226&gt;=10.5,AD226&lt;=20),3,IF(AND(AD226&gt;=20.5,AD226&lt;=40),4,""))))))</f>
        <v>4</v>
      </c>
      <c r="AG226" s="9" t="n">
        <v>11</v>
      </c>
      <c r="AH226" s="10" t="str">
        <f aca="false">IF(AG226="","",IF(AND(AG226&gt;=0,AG226&lt;=4),"0 a 4",IF(AND(AG226&gt;=4.5,AG226&lt;=8.5),"4,5 a 8,5",IF(AG226=9,"9",IF(AND(AG226&gt;=9.5,AG226&lt;=13),"9,5 a 13",IF(AND(AG226&gt;=13.5,AG226&lt;=25),"13,5 a 25","Fuera de rango"))))))</f>
        <v>9,5 a 13</v>
      </c>
      <c r="AI226" s="11" t="n">
        <f aca="false">IF(AH226="","",IF(AH226="0 a 4",1,IF(AH226="4,5 a 8,5",2,IF(AH226="9","NORMA",IF(AH226="9,5 a 13",3,IF(AH226="13,5 a 25",4,""))))))</f>
        <v>3</v>
      </c>
      <c r="AJ226" s="9" t="n">
        <v>4</v>
      </c>
      <c r="AK226" s="10" t="str">
        <f aca="false">IF(AJ226="","",IF(AND(AJ226&gt;=-15,AJ226&lt;=-10.5),"-15 a -10,5",IF(AND(AJ226&gt;=-10,AJ226&lt;=-4),"-10 a -4",IF(AND(AJ226&gt;=-4.5,AJ226&lt;=0),"-4,5 a 0",IF(AND(AJ226&gt;=0.5,AJ226&lt;=4.5),"0,5 a 4,5",IF(AJ226=5,"5",IF(AND(AJ226&gt;=5.5,AJ226&lt;=10),"5,5 a 10",IF(AND(AJ226&gt;=10.5,AJ226&lt;=20),"10,5 a 20","Fuera de rango"))))))))</f>
        <v>0,5 a 4,5</v>
      </c>
      <c r="AL226" s="11" t="n">
        <f aca="false">IF(AK226="","",IF(AK226="-15 a -10,5",1,IF(AK226="-10 a -4",2,IF(AK226="-4,5 a 0",3,IF(AK226="0,5 a 4,5",4,IF(AK226="5","NORMA",IF(AK226="5,5 a 10",5,IF(AK226="10,5 a 20",6,"Error"))))))))</f>
        <v>4</v>
      </c>
      <c r="AM226" s="9" t="n">
        <v>0</v>
      </c>
      <c r="AN226" s="10" t="str">
        <f aca="false">IF(AM226="","",IF(AND(AM226&gt;=-7.5,AM226&lt;=-5.5),"-7,5 a -5,5",IF(AND(AM226&gt;=-5,AM226&lt;=-3),"-5 a -3",IF(AND(AM226&gt;=-2.5,AM226&lt;=-0.5),"-2,5 a -0,5",IF(AM226=0,"0,00",IF(AND(AM226&gt;=0.5,AM226&lt;=2.5),"0,5 a 2,5",IF(AND(AM226&gt;=3,AM226&lt;=5),"3 a 5",IF(AND(AM226&gt;=5.5,AM226&lt;=7.5),"5,5 a 7,5",IF(AND(AM226&gt;=8,AM226&lt;=10),"8 a 10","Fuera de rango")))))))))</f>
        <v>0,00</v>
      </c>
      <c r="AO226" s="11" t="str">
        <f aca="false">IF(AN226="","",IF(AN226="-7,5 a -5,5",1,IF(AN226="-5 a -3",2,IF(AN226="-2,5 a -0,5",3,IF(AN226="0,00","NORMA",IF(AN226="0,5 a 2,5",4,IF(AN226="3 a 5",5,IF(AN226="5,5 a 7,5",6,IF(AN226="8 a 10",7,"Error")))))))))</f>
        <v>NORMA</v>
      </c>
      <c r="AP226" s="9" t="n">
        <v>8</v>
      </c>
      <c r="AQ226" s="10" t="str">
        <f aca="false">IF(AP226="","",IF(AND(AP226&gt;=-20,AP226&lt;=-9.5),"-20 a -9,5",IF(AND(AP226&gt;=-9,AP226&lt;=-6.5),"-9 a -6,5",IF(AP226=-6,"-6",IF(AND(AP226&gt;=-5.5,AP226&lt;=-3),"-5,5 a -3",IF(AND(AP226&gt;=-2.5,AP226&lt;=0),"-2,5 a 0",IF(AND(AP226&gt;=0.5,AP226&lt;=3),"0,5 a 3",IF(AND(AP226&gt;=3.5,AP226&lt;=6),"3,5 a 6",IF(AND(AP226&gt;=6.5,AP226&lt;=9),"6,5 a 9",IF(AND(AP226&gt;=9.5,AP226&lt;=20),"9,5 a 20","Fuera de rango"))))))))))</f>
        <v>6,5 a 9</v>
      </c>
      <c r="AR226" s="11" t="n">
        <f aca="false">IF(AQ226="","",IF(AQ226="-20 a -9,5",1,IF(AQ226="-9 a -6,5",2,IF(AQ226="-6","NORMA",IF(AQ226="-5,5 a -3",3,IF(AQ226="-2,5 a 0",4,IF(AQ226="0,5 a 3",5,IF(AQ226="3,5 a 6",6,IF(AQ226="6,5 a 9",7,IF(AQ226="9,5 a 20",8,""))))))))))</f>
        <v>7</v>
      </c>
      <c r="AS226" s="9" t="n">
        <v>0</v>
      </c>
      <c r="AT226" s="10" t="str">
        <f aca="false">IF(AS226="","",IF(AND(AS226&gt;=-16,AS226&lt;=-14),"-16 a -14",IF(AND(AS226&gt;=-13.5,AS226&lt;=-11.5),"-13,5 a -11,5",IF(AND(AS226&gt;=-11,AS226&lt;=-9),"-11 a -9",IF(AND(AS226&gt;=-8.5,AS226&lt;=-6.5),"-8,5 a -6,5",IF(AND(AS226&gt;=-6,AS226&lt;=-4),"-6 a -4",IF(AND(AS226&gt;=-3.5,AS226&lt;=-1.5),"-3,5 a -1,5",IF(AND(AS226&gt;=-1,AS226&lt;=1),"-1 a 1",IF(AND(AS226&gt;=1.5,AS226&lt;=3.5),"1,5 a 3,5",IF(AND(AS226&gt;=4,AS226&lt;=6),"4 a 6",IF(AND(AS226&gt;=6.5,AS226&lt;=8.5),"6,5 a 8,5",IF(AND(AS226&gt;=9,AS226&lt;=11),"9 a 11",IF(AND(AS226&gt;=11.5,AS226&lt;=13.5),"11,5 a 13,5",IF(AND(AS226&gt;=14,AS226&lt;=16),"14 a 16",IF(AND(AS226&gt;=16.5,AS226&lt;=18.5),"16,5 a 18,5",IF(AND(AS226&gt;=19,AS226&lt;=21),"19 a 21","Fuera de rango"))))))))))))))))</f>
        <v>-1 a 1</v>
      </c>
      <c r="AU226" s="11" t="n">
        <f aca="false" t="array" ref="AU226">IF(AT226="","",_xlfn.IFS(AT226="-16 a -14",1,AT226="-13,5 a -11,5",2,AT226="-11 a -9",3,AT226="-8,5 a -6,5",4,AT226="-6 a -4",5,AT226="-3,5 a -1,5",6,AT226="-1 a 1",7,AT226="1,5 a 3,5",8,AT226="4 a 6","NORMA",AT226="6,5 a 8,5",9,AT226="9 a 11",10,AT226="11,5 a 13,5",11,AT226="14 a 16",12,AT226="16,5 a 18,5",13,AT226="19 a 21",14,TRUE(),""))</f>
        <v>7</v>
      </c>
      <c r="AV226" s="9" t="n">
        <v>1.5</v>
      </c>
      <c r="AW226" s="10" t="str">
        <f aca="false">IF(AV226="","",IF(AND(AV226&gt;=-1,AV226&lt;=-0.5),"-1 a -0,5",IF(AND(AV226&gt;-0.5,AV226&lt;=0),"De -0,5 a 0",IF(AND(AV226&gt;=0.25,AV226&lt;=0.75),"0,25 a 0,75",IF(AND(AV226&gt;=1,AV226&lt;=1.5),"1 a 1,5",IF(AND(AV226&gt;=1.75,AV226&lt;=2.25),"1,75 a 2,25",IF(AND(AV226&gt;=2.5,AV226&lt;=3),"2,5 a 3",IF(AND(AV226&gt;=3.25,AV226&lt;=3.75),"3,25 a 3,75","Fuera de rango"))))))))</f>
        <v>1 a 1,5</v>
      </c>
      <c r="AX226" s="11" t="n">
        <f aca="false">IF(AW226="","",IF(OR(AW226="-1 a -0,5",AW226="-1 a -0.5"),1,IF(OR(AW226="De -0,5 a 0",AW226="-0,5 a 0",AW226="De -0.5 a 0"),2,IF(OR(AW226="0,25 a 0,75",AW226="0.25 a 0.75"),"NORMA",IF(OR(AW226="1 a 1,5",AW226="1 a 1.5"),3,IF(OR(AW226="1,75 a 2,25",AW226="1.75 a 2.25"),4,IF(OR(AW226="2,5 a 3",AW226="2.5 a 3"),5,IF(OR(AW226="3,25 a 3,75",AW226="3.25 a 3.75"),6,""))))))))</f>
        <v>3</v>
      </c>
      <c r="AY226" s="9" t="n">
        <v>1</v>
      </c>
      <c r="AZ226" s="10" t="str">
        <f aca="false">IF(AY226="","",IF(AND(AY226&gt;=-20,AY226&lt;=-9.5),"-20 a -9,5",IF(AND(AY226&gt;=-9,AY226&lt;=-6.5),"-9 a -6,5",IF(AY226=-6,"-6",IF(AND(AY226&gt;=-5.5,AY226&lt;=-3),"-5,5 a -3",IF(AND(AY226&gt;=-2.5,AY226&lt;=0),"-2,5 a 0",IF(AND(AY226&gt;=0.5,AY226&lt;=3),"0,5 a 3",IF(AND(AY226&gt;=3.5,AY226&lt;=6),"3,5 a 6","Fuera de rango"))))))))</f>
        <v>0,5 a 3</v>
      </c>
      <c r="BA226" s="11" t="n">
        <f aca="false">IF(AZ226="","",IF(AZ226="-20 a -9,5",1,IF(AZ226="-9 a -6,5",2,IF(AZ226="-6","NORMA",IF(AZ226="-5,5 a -3",3,IF(AZ226="-2,5 a 0",4,IF(AZ226="0,5 a 3",5,IF(AZ226="3,5 a 6",6,""))))))))</f>
        <v>5</v>
      </c>
      <c r="BB226" s="9" t="n">
        <v>0</v>
      </c>
      <c r="BC226" s="10" t="str">
        <f aca="false" t="array" ref="BC226">IF(BB226="","",_xlfn.IFS(AND(BB226&gt;=0,BB226&lt;=2),"0 a 2",AND(BB226&gt;=2.5,BB226&lt;=4.5),"2,5 a 4,5",AND(BB226&gt;=5,BB226&lt;=7),"5 a 7",AND(BB226&gt;=7.5,BB226&lt;=9.5),"7,5 a 9,5",AND(BB226&gt;=10,BB226&lt;=12),"10 a 12",AND(BB226&gt;=12.5,BB226&lt;=14.5),"12,5 a 14,5",BB226=15,"15",AND(BB226&gt;=15.5,BB226&lt;=17.5),"15,5 a 17,5",AND(BB226&gt;=18,BB226&lt;=20),"18 a 20",AND(BB226&gt;=20.5,BB226&lt;=22.5),"20,5 a 22,5",AND(BB226&gt;=23,BB226&lt;=25),"23 a 25",TRUE(),"Fuera de rango"))</f>
        <v>0 a 2</v>
      </c>
      <c r="BD226" s="11" t="n">
        <f aca="false" t="array" ref="BD226">IF(BC226="","",_xlfn.IFS(BC226="0 a 2",1,BC226="2,5 a 4,5",2,BC226="5 a 7",3,BC226="7,5 a 9,5",4,BC226="10 a 12",5,BC226="12,5 a 14,5",6,BC226="15","NORMA",BC226="15,5 a 17,5",7,BC226="18 a 20",8,BC226="20,5 a 22,5",9,BC226="23 a 25",10,TRUE(),"Fuera de rango"))</f>
        <v>1</v>
      </c>
      <c r="BE226" s="9" t="n">
        <v>36</v>
      </c>
      <c r="BF226" s="10" t="str">
        <f aca="false">IF(BE226="","",IF(AND(BE226&gt;=-20,BE226&lt;=-10),"-20 a -10",IF(AND(BE226&gt;=-9.5,BE226&lt;=0.5),"-9,5 a 0,5",IF(AND(BE226&gt;=1,BE226&lt;=11),"1 a 11",IF(AND(BE226&gt;=11.5,BE226&lt;=20.5),"11,5 a 20,5",IF(BE226=21,"21",IF(AND(BE226&gt;=21.5,BE226&lt;=31.5),"21,5 a 31,5",IF(AND(BE226&gt;=32,BE226&lt;=42),"32 a 42","Fuera de rango"))))))))</f>
        <v>32 a 42</v>
      </c>
      <c r="BG226" s="11" t="n">
        <f aca="false">IF(BF226="","",IF(BF226="-20 a -10",1,IF(BF226="-9,5 a 0,5",2,IF(BF226="1 a 11",3,IF(BF226="11,5 a 20,5",4,IF(BF226="21","NORMA",IF(BF226="21,5 a 31,5",5,IF(BF226="32 a 42",6,""))))))))</f>
        <v>6</v>
      </c>
      <c r="BH226" s="9" t="n">
        <v>25</v>
      </c>
      <c r="BI226" s="10" t="str">
        <f aca="false">IF(BH226="","",IF(AND(BH226&gt;=-20,BH226&lt;=-15),"-20 a -15",IF(AND(BH226&gt;=-14.5,BH226&lt;=-9.5),"-14,5 a -9,5",IF(AND(BH226&gt;=-9,BH226&lt;=-4),"-9 a -4",IF(AND(BH226&gt;=-3.5,BH226&lt;=2.5),"-3,5 a 2,5",IF(AND(BH226&gt;=3,BH226&lt;=8),"3 a 8",IF(AND(BH226&gt;=8.5,BH226&lt;=14.5),"8,5 a 14,5",IF(BH226=15,"15",IF(AND(BH226&gt;=15.5,BH226&lt;=20.5),"15,5 a 20,5",IF(AND(BH226&gt;=21,BH226&lt;=26),"21 a 26","Fuera de rango"))))))))))</f>
        <v>21 a 26</v>
      </c>
      <c r="BJ226" s="11" t="n">
        <f aca="false">IF(BI226="","",IF(BI226="-20 a -15",1,IF(BI226="-14,5 a -9,5",2,IF(BI226="-9 a -4",3,IF(BI226="-3,5 a 2,5",4,IF(BI226="3 a 8",5,IF(BI226="8,5 a 14,5",6,IF(BI226="15","NORMA",IF(BI226="15,5 a 20,5",7,IF(BI226="21 a 26",8,IF(BI226="26,5 a 31,5",9,"")))))))))))</f>
        <v>8</v>
      </c>
      <c r="BK226" s="9" t="n">
        <v>0</v>
      </c>
      <c r="BL226" s="10" t="str">
        <f aca="false">IF(BK226="","",IF(AND(BK226&gt;=0,BK226&lt;=2),"0 - 2",IF(AND(BK226&gt;=2.5,BK226&lt;=4.5),"2,5 - 4,5",IF(AND(BK226&gt;=5,BK226&lt;=7),"5 - 7",IF(AND(BK226&gt;=7.5,BK226&lt;=9.5),"7,5 - 9,5",IF(AND(BK226&gt;=10,BK226&lt;=12),"10 - 12",IF(AND(BK226&gt;=12.5,BK226&lt;=13.5),"12,5 - 13,5",IF(BK226=14,"14",IF(AND(BK226&gt;=14.5,BK226&lt;=16.5),"14,5 - 16,5",IF(AND(BK226&gt;=17,BK226&lt;=19),"17 - 19",IF(AND(BK226&gt;=19.5,BK226&lt;=21.5),"19,5 - 21,5",IF(AND(BK226&gt;=22,BK226&lt;=24),"22 - 24",IF(AND(BK226&gt;=24.5,BK226&lt;=26.5),"24,5 - 26,5",IF(AND(BK226&gt;=27,BK226&lt;=29),"27 - 29",IF(AND(BK226&gt;=29.5,BK226&lt;=30),"29,5 - 30","Fuera de rango")))))))))))))))</f>
        <v>0 - 2</v>
      </c>
      <c r="BM226" s="11" t="n">
        <f aca="false">IF(BL226="","",IF(BL226="0 - 2",1,IF(BL226="2,5 - 4,5",2,IF(BL226="5 - 7",3,IF(BL226="7,5 - 9,5",4,IF(BL226="10 - 12",5,IF(BL226="12,5 - 13,5",6,IF(BL226="14","NORMA",IF(BL226="14,5 - 16,5",7,IF(BL226="17 - 19",8,IF(BL226="19,5 - 21,5",9,IF(BL226="22 - 24",10,IF(BL226="24,5 - 26,5",11,IF(BL226="27 - 29",12,IF(BL226="29,5 - 30",13,"")))))))))))))))</f>
        <v>1</v>
      </c>
      <c r="BN226" s="9" t="n">
        <v>11</v>
      </c>
      <c r="BO226" s="10" t="str">
        <f aca="false">IF(BN226="","",IF(AND(BN226&gt;=-20,BN226&lt;=-10),"-20 a -10",IF(AND(BN226&gt;=-9.5,BN226&lt;=0.5),"-9,5 a 0,5",IF(AND(BN226&gt;=1,BN226&lt;=11),"1 a 11",IF(AND(BN226&gt;=11.5,BN226&lt;=21.5),"11,5 a 21,5",IF(BN226=22,"22",IF(AND(BN226&gt;=22.5,BN226&lt;=32.5),"22,5 a 32,5",IF(AND(BN226&gt;=33,BN226&lt;=43),"33 a 43","Fuera de rango"))))))))</f>
        <v>1 a 11</v>
      </c>
      <c r="BP226" s="11" t="n">
        <f aca="false">IF(BO226="","",IF(BO226="-20 a -10",1,IF(BO226="-9,5 a 0,5",2,IF(BO226="1 a 11",3,IF(BO226="11,5 a 21,5",4,IF(BO226="22","NORMA",IF(BO226="22,5 a 32,5",5,IF(BO226="33 a 43",6,""))))))))</f>
        <v>3</v>
      </c>
      <c r="BQ226" s="9" t="n">
        <v>5</v>
      </c>
      <c r="BR226" s="10" t="str">
        <f aca="false">IF(BQ226="","",IF(AND(BQ226&gt;=-20,BQ226&lt;=-15),"-20 a -15",IF(AND(BQ226&gt;=-14.5,BQ226&lt;=-9.5),"-14,5 a -9,5",IF(AND(BQ226&gt;=-9,BQ226&lt;=-4),"-9 a -4",IF(AND(BQ226&gt;=-3.5,BQ226&lt;=2.5),"-3,5 a 2,5",IF(AND(BQ226&gt;=3,BQ226&lt;=8),"3 a 8",IF(AND(BQ226&gt;=8.5,BQ226&lt;=13.5),"8,5 a 13,5",IF(AND(BQ226&gt;=14,BQ226&lt;=17.5),"14 a 17,5",IF(BQ226=18,"18",IF(AND(BQ226&gt;=18.5,BQ226&lt;=23.5),"18,5 a 23,5",IF(AND(BQ226&gt;=24,BQ226&lt;=29),"24 a 29",IF(AND(BQ226&gt;=29.5,BQ226&lt;=34.5),"29,5 a 34,5",IF(AND(BQ226&gt;=35,BQ226&lt;=40),"35 a 40","Fuera de rango")))))))))))))</f>
        <v>3 a 8</v>
      </c>
      <c r="BS226" s="11" t="n">
        <f aca="false">IF(BR226="","",IF(BR226="-20 a -15",1,IF(BR226="-14,5 a -9,5",2,IF(BR226="-9 a -4",3,IF(BR226="-3,5 a 2,5",4,IF(BR226="3 a 8",5,IF(BR226="8,5 a 13,5",6,IF(BR226="14 a 17,5",7,IF(BR226="18","NORMA",IF(BR226="18,5 a 23,5",8,IF(BR226="24 a 29",9,IF(BR226="29,5 a 34,5",10,IF(BR226="35 a 40",11,"")))))))))))))</f>
        <v>5</v>
      </c>
      <c r="BT226" s="9" t="n">
        <v>-1</v>
      </c>
      <c r="BU226" s="10" t="str">
        <f aca="false">IF(BT226="","",IF(AND(BT226&gt;=-20,BT226&lt;=-18),"-20 a -18",IF(AND(BT226&gt;=-17.5,BT226&lt;=-15.5),"-17,5 a -15,5",IF(AND(BT226&gt;=-15,BT226&lt;=-13),"-15 a -13",IF(AND(BT226&gt;=-12.5,BT226&lt;=-10.5),"-12,5 a -10,5",IF(AND(BT226&gt;=-10,BT226&lt;=-8),"-10 a -8",IF(AND(BT226&gt;=-7.5,BT226&lt;=-5.5),"-7,5 a -5,5",IF(AND(BT226&gt;=-5,BT226&lt;=-3),"-5 a -3",IF(AND(BT226&gt;=-2.5,BT226&lt;=-0.5),"-2,5 a -0,5",IF(BT226=0,"0",IF(AND(BT226&gt;=0.5,BT226&lt;=2.5),"0,5 a 2,5",IF(AND(BT226&gt;=3,BT226&lt;=5),"3 a 5",IF(AND(BT226&gt;=5.5,BT226&lt;=7.5),"5,5 a 7,5",IF(AND(BT226&gt;=8,BT226&lt;=10),"8 a 10",IF(AND(BT226&gt;=10.5,BT226&lt;=12.5),"10,5 a 12,5",IF(AND(BT226&gt;=13,BT226&lt;=15),"13 a 15",IF(AND(BT226&gt;=15.5,BT226&lt;=17.5),"15,5 a 17,5",IF(AND(BT226&gt;=18,BT226&lt;=20),"18 a 20","Fuera de rango"))))))))))))))))))</f>
        <v>-2,5 a -0,5</v>
      </c>
      <c r="BV226" s="11" t="n">
        <f aca="false">IF(BT226="","",IF(BT226=0,"NORMA",IF(AND(BT226&gt;=-20,BT226&lt;=-18),2,IF(AND(BT226&gt;=-17.5,BT226&lt;=-15.5),2,IF(AND(BT226&gt;=-15,BT226&lt;=-13),3,IF(AND(BT226&gt;=-12.5,BT226&lt;=-10.5),4,IF(AND(BT226&gt;=-10,BT226&lt;=-8),5,IF(AND(BT226&gt;=-7.5,BT226&lt;=-5.5),6,IF(AND(BT226&gt;=-5,BT226&lt;=-3),7,IF(AND(BT226&gt;=-2.5,BT226&lt;=-0.5),8,IF(AND(BT226&gt;=0.5,BT226&lt;=2.5),9,IF(AND(BT226&gt;=3,BT226&lt;=5),10,IF(AND(BT226&gt;=5.5,BT226&lt;=7.5),11,IF(AND(BT226&gt;=8,BT226&lt;=10),12,IF(AND(BT226&gt;=10.5,BT226&lt;=12.5),13,IF(AND(BT226&gt;=13,BT226&lt;=15),14,IF(AND(BT226&gt;=15.5,BT226&lt;=17.5),15,IF(AND(BT226&gt;=18,BT226&lt;=20),16,"Fuera de rango"))))))))))))))))))</f>
        <v>8</v>
      </c>
      <c r="BW226" s="9" t="n">
        <v>-3.75</v>
      </c>
      <c r="BX226" s="10" t="n">
        <f aca="false">18.5- (0.3*H226)</f>
        <v>14</v>
      </c>
      <c r="BY226" s="10" t="n">
        <f aca="false">(BW226)-(BX226)</f>
        <v>-17.75</v>
      </c>
      <c r="BZ226" s="10" t="str">
        <f aca="false">IF(BY226="","",IF(BY226&lt;-27.5,"De -30 a -28",IF(BY226&lt;-25,"De -27,5 a -25,5",IF(BY226&lt;-22.5,"De -25 a -23",IF(BY226&lt;-20,"De -22,5 a -20,5",IF(BY226&lt;-17.5,"De -20 a -18",IF(BY226&lt;-15,"De -17,5 a -15,5",IF(BY226&lt;-12.5,"De -15 a -13",IF(BY226&lt;-10,"De -12,5 a -10,5",IF(BY226&lt;-7.5,"De -10 a -8",IF(BY226&lt;-5,"De -7,5 a -5,5",IF(BY226&lt;-2.5,"De -5 a -3",IF(BY226&lt;0,"De -2,5 a -0,5",IF(BY226&lt;2.5,"De 0 a 2",IF(BY226&lt;5,"De 2,5 a 4,5",IF(BY226&lt;7.5,"De 5 a 7",IF(BY226&lt;10,"De 7,5 a 9,5",IF(BY226&lt;12.5,"De 10 a 12",IF(BY226&lt;15,"De 12,5 a 14,5",IF(BY226&lt;17.5,"De 15 a 17",IF(BY226&lt;20,"De 17,5 a 19,5",IF(BY226&lt;22.5,"De 20 a 22",IF(BY226&lt;25,"De 22,5 a 24,5",IF(BY226&lt;27.5,"De 25 a 27","De 27,5 a 30"))))))))))))))))))))))))</f>
        <v>De -20 a -18</v>
      </c>
      <c r="CA226" s="12" t="n">
        <f aca="false">IF(BY226="","",IF(BY226&lt;=-28,1,IF(BY226&lt;=-25.5,2,IF(BY226&lt;=-23,3,IF(BY226&lt;=-20.5,4,IF(BY226&lt;=-18,5,IF(BY226&lt;=-15.5,6,IF(BY226&lt;=-13,7,IF(BY226&lt;=-10.5,8,IF(BY226&lt;=-8,9,IF(BY226&lt;=-5.5,10,IF(BY226&lt;=-3,11,IF(BY226&lt;=-0.5,12,IF(BY226&lt;=2,13,IF(BY226&lt;=4.5,14,IF(BY226&lt;=7,15,IF(BY226&lt;=9.5,16,IF(BY226&lt;=12,17,IF(BY226&lt;=14.5,18,IF(BY226&lt;=17,19,IF(BY226&lt;=19.5,20,IF(BY226&lt;=22,21,IF(BY226&lt;=24.5,22,IF(BY226&lt;=27,23,IF(BY226&lt;=30,24,"Fuera de rango")))))))))))))))))))))))))</f>
        <v>6</v>
      </c>
      <c r="CB226" s="9" t="n">
        <v>-3.75</v>
      </c>
      <c r="CC226" s="10" t="n">
        <f aca="false">18.5- (0.3*H226)</f>
        <v>14</v>
      </c>
      <c r="CD226" s="10" t="n">
        <f aca="false">(CB226)-(CC226)</f>
        <v>-17.75</v>
      </c>
      <c r="CE226" s="10" t="str">
        <f aca="false">IF(CD226="","",IF(CD226&lt;-27.5,"De -30 a -28",IF(CD226&lt;-25,"De -27,5 a -25,5",IF(CD226&lt;-22.5,"De -25 a -23",IF(CD226&lt;-20,"De -22,5 a -20,5",IF(CD226&lt;-17.5,"De -20 a -18",IF(CD226&lt;-15,"De -17,5 a -15,5",IF(CD226&lt;-12.5,"De -15 a -13",IF(CD226&lt;-10,"De -12,5 a -10,5",IF(CD226&lt;-7.5,"De -10 a -8",IF(CD226&lt;-5,"De -7,5 a -5,5",IF(CD226&lt;-2.5,"De -5 a -3",IF(CD226&lt;0,"De -2,5 a -0,5",IF(CD226&lt;=2,"De 0 a 2",IF(CD226&lt;=4.5,"De 2,5 a 4,5",IF(CD226&lt;=7,"De 5 a 7",IF(CD226&lt;=9.5,"De 7,5 a 9,5",IF(CD226&lt;=12,"De 10 a 12",IF(CD226&lt;=14.5,"De 12,5 a 14,5",IF(CD226&lt;=17,"De 15 a 17",IF(CD226&lt;=19.5,"De 17,5 a 19,5",IF(CD226&lt;=22,"De 20 a 22",IF(CD226&lt;=24.5,"De 22,5 a 24,5",IF(CD226&lt;=27,"De 25 a 27","De 27,5 a 30"))))))))))))))))))))))))</f>
        <v>De -20 a -18</v>
      </c>
      <c r="CF226" s="12" t="n">
        <f aca="false">IF(CD226="","",IF(CD226&lt;-27.5,1,IF(CD226&lt;-25,2,IF(CD226&lt;-22.5,3,IF(CD226&lt;-20,4,IF(CD226&lt;-17.5,5,IF(CD226&lt;-15,6,IF(CD226&lt;-12.5,7,IF(CD226&lt;-10,8,IF(CD226&lt;-7.5,9,IF(CD226&lt;-5,10,IF(CD226&lt;-2.5,11,IF(CD226&lt;0,12,IF(CD226&lt;2.5,13,IF(CD226&lt;5,14,IF(CD226&lt;7.5,15,IF(CD226&lt;10,16,IF(CD226&lt;12.5,17,IF(CD226&lt;15,18,IF(CD226&lt;17.5,19,IF(CD226&lt;20,20,IF(CD226&lt;22.5,21,IF(CD226&lt;25,22,IF(CD226&lt;27.5,23,24))))))))))))))))))))))))</f>
        <v>5</v>
      </c>
      <c r="CG226" s="9" t="n">
        <v>-1.5</v>
      </c>
      <c r="CH226" s="10" t="str">
        <f aca="false">IF(CG226="","",IF(AND(CG226&gt;=-10,CG226&lt;=-9.5),"-10 a -9,5",IF(AND(CG226&gt;-9.5,CG226&lt;=-8.5),"-9 a -8,5",IF(AND(CG226&gt;-8.5,CG226&lt;=-7.5),"-8 a -7,5",IF(AND(CG226&gt;-7.5,CG226&lt;=-6.5),"-7 a -6,5",IF(AND(CG226&gt;-6.5,CG226&lt;=-5.5),"-6 a -5,5",IF(AND(CG226&gt;-5.5,CG226&lt;=-4.5),"-5 a -4,5",IF(AND(CG226&gt;-4.5,CG226&lt;=-3.5),"-4 a -3,5",IF(AND(CG226&gt;-3.5,CG226&lt;=-2.5),"-3 a -2,5",IF(CG226=-2.25,"-2,25",IF(AND(CG226&gt;-2.5,CG226&lt;=-1.5),"-2 a -1,5",IF(AND(CG226&gt;-1.5,CG226&lt;=-0.5),"-1 a -0,5",IF(AND(CG226&gt;-0.5,CG226&lt;=0.5),"0 a 0,5",IF(AND(CG226&gt;0.5,CG226&lt;=1.5),"1 a 1,5",IF(AND(CG226&gt;1.5,CG226&lt;=2.5),"2 a 2,5",IF(AND(CG226&gt;2.5,CG226&lt;=3.5),"3 a 3,5",IF(AND(CG226&gt;3.5,CG226&lt;=4.5),"4 a 4,5",IF(AND(CG226&gt;4.5,CG226&lt;=5.5),"5 a 5,5",IF(AND(CG226&gt;5.5,CG226&lt;=6.5),"6 a 6,5",IF(AND(CG226&gt;6.5,CG226&lt;=7.5),"7 a 7,5",IF(AND(CG226&gt;7.5,CG226&lt;=8.5),"8 a 8,5",IF(AND(CG226&gt;8.5,CG226&lt;=9.5),"9 a 9,5",IF(CG226&gt;=10,"10","Fuera de rango")))))))))))))))))))))))</f>
        <v>-2 a -1,5</v>
      </c>
      <c r="CI226" s="11" t="n">
        <f aca="false">IF(CG226="","",IF(CG226=-2.25,"NORMA",IF(CG226&lt;=-9.5,1,IF(CG226&lt;=-8.5,2,IF(CG226&lt;=-7.5,3,IF(CG226&lt;=-6.5,4,IF(CG226&lt;=-5.5,5,IF(CG226&lt;=-4.5,6,IF(CG226&lt;=-3.5,7,IF(CG226&lt;=-2.5,8,IF(CG226&lt;=-1.5,9,IF(CG226&lt;=-0.5,10,IF(CG226&lt;=0.5,11,IF(CG226&lt;=1.5,12,IF(CG226&lt;=2.5,13,IF(CG226&lt;=3.5,14,IF(CG226&lt;=4.5,15,IF(CG226&lt;=5.5,16,IF(CG226&lt;=6.5,17,IF(CG226&lt;=7.5,18,IF(CG226&lt;=8.5,19,IF(CG226&lt;=9.5,20,IF(CG226=10,21,"Fuera de rango")))))))))))))))))))))))</f>
        <v>9</v>
      </c>
      <c r="CJ226" s="9" t="n">
        <v>2.75</v>
      </c>
      <c r="CK226" s="10" t="str">
        <f aca="false">IF(CJ226="","",IF(AND(CJ226&gt;=-6,CJ226&lt;=-5.5),"-6 a -5,5",IF(AND(CJ226&gt;-5.5,CJ226&lt;=-4.5),"-5 a -4,5",IF(AND(CJ226&gt;-4.5,CJ226&lt;=-3.5),"-4 a -3,5",IF(AND(CJ226&gt;-3.5,CJ226&lt;=-2.5),"-3 a -2,5",IF(AND(CJ226&gt;-2.5,CJ226&lt;=-1.5),"-2 a -1,5",IF(AND(CJ226&gt;-1.5,CJ226&lt;=-0.5),"-1 a -0,5",IF(AND(CJ226&gt;-0.5,CJ226&lt;=0.5),"0 a 0,5",IF(AND(CJ226&gt;0.5,CJ226&lt;=1.5),"1 a 1,5",IF(AND(CJ226&gt;1.5,CJ226&lt;2.5),"2",IF(AND(CJ226&gt;=2.5,CJ226&lt;=3),"2,5 a 3",IF(AND(CJ226&gt;3,CJ226&lt;=4),"3,5 a 4",IF(AND(CJ226&gt;4,CJ226&lt;=5),"4,5 a 5",IF(AND(CJ226&gt;5,CJ226&lt;=6),"5,5 a 6",IF(AND(CJ226&gt;6,CJ226&lt;=7),"6,5 a 7",IF(AND(CJ226&gt;7,CJ226&lt;=8),"7,5 a 8",IF(AND(CJ226&gt;8,CJ226&lt;=9.5),"8,5 a 9,5",IF(CJ226=10,"10","Fuera de rango"))))))))))))))))))</f>
        <v>2,5 a 3</v>
      </c>
      <c r="CL226" s="11" t="n">
        <f aca="false">IF(CK226="","",IF(OR(CK226="-6 a -5,5",CK226="-6 - -5,5"),1,IF(OR(CK226="-5 a -4,5",CK226="-5 - -4,5"),2,IF(OR(CK226="-4 a -3,5",CK226="-4 - -3,5"),3,IF(OR(CK226="-3 a -2,5",CK226="-3 - -2,5"),4,IF(OR(CK226="-2 a -1,5",CK226="-2 - -1,5"),5,IF(OR(CK226="-1 a -0,5",CK226="-1 - -0,5"),6,IF(OR(CK226="0 a 0,5",CK226="0 - 0,5"),7,IF(OR(CK226="1 a 1,5",CK226="1 - 1,5"),8,IF(CK226="2","NORMA",IF(OR(CK226="2,5 a 3",CK226="2,5 - 3"),9,IF(OR(CK226="3,5 a 4",CK226="3,5 - 4"),10,IF(OR(CK226="4,5 a 5",CK226="4,5 - 5"),11,IF(OR(CK226="5,5 a 6",CK226="5,5 - 6"),12,IF(OR(CK226="6,5 a 7",CK226="6,5 - 7"),13,IF(OR(CK226="7,5 a 8",CK226="7,5 - 8"),14,IF(OR(CK226="8,5 a 9",CK226="8,5 - 9,5",CK226="9 a 9,5"),15,IF(CK226="10",15,IF(OR(CK226="0,5 a 1",CK226="0,5 - 1"),7,"Fuera de rango")))))))))))))))))))</f>
        <v>9</v>
      </c>
      <c r="CM226" s="10" t="n">
        <v>0</v>
      </c>
      <c r="CN226" s="10" t="str">
        <f aca="false">IF(CM226=0,"0", " ")</f>
        <v>0</v>
      </c>
      <c r="CO226" s="10" t="str">
        <f aca="false">IF(CM226&gt;0,"EME"," ")</f>
        <v> </v>
      </c>
      <c r="CP226" s="10" t="n">
        <v>0</v>
      </c>
      <c r="CQ226" s="10" t="str">
        <f aca="false">IF(CP226&gt;0,"0", " ")</f>
        <v> </v>
      </c>
      <c r="CR226" s="10" t="str">
        <f aca="false">IF(CP226&gt;0,"EME"," ")</f>
        <v> </v>
      </c>
      <c r="CS226" s="9" t="n">
        <v>0</v>
      </c>
      <c r="CT226" s="10" t="str">
        <f aca="false">IF(CS226&gt;0,"1", " ")</f>
        <v> </v>
      </c>
      <c r="CU226" s="10" t="str">
        <f aca="false">IF(CS226&gt;0,"HIP"," ")</f>
        <v> </v>
      </c>
      <c r="CV226" s="9" t="n">
        <v>0</v>
      </c>
      <c r="CW226" s="10" t="str">
        <f aca="false">IF(CV226&gt;0,"1", " ")</f>
        <v> </v>
      </c>
      <c r="CX226" s="10" t="str">
        <f aca="false">IF(CV226&gt;0,"HIP"," ")</f>
        <v> </v>
      </c>
      <c r="CY226" s="9" t="n">
        <v>-2.5</v>
      </c>
      <c r="CZ226" s="11" t="str">
        <f aca="false">IF(CY226&lt;0,"2"," ")</f>
        <v>2</v>
      </c>
      <c r="DA226" s="11" t="str">
        <f aca="false">IF(CY226&lt;0,"MIO"," ")</f>
        <v>MIO</v>
      </c>
      <c r="DB226" s="9" t="n">
        <v>-2.75</v>
      </c>
      <c r="DC226" s="11" t="str">
        <f aca="false">IF(DB226&lt;0,"2"," ")</f>
        <v>2</v>
      </c>
      <c r="DD226" s="11" t="str">
        <f aca="false">IF(DB226&lt;0,"MIO"," ")</f>
        <v>MIO</v>
      </c>
      <c r="DE226" s="9" t="n">
        <v>0</v>
      </c>
      <c r="DF226" s="11" t="str">
        <f aca="false">IF(DE226&lt;0,"3"," ")</f>
        <v> </v>
      </c>
      <c r="DG226" s="11" t="str">
        <f aca="false">IF(DE226&lt;0,"AST"," ")</f>
        <v> </v>
      </c>
      <c r="DH226" s="9" t="n">
        <v>0</v>
      </c>
      <c r="DI226" s="11" t="str">
        <f aca="false">IF(DH226&lt;0,"3"," ")</f>
        <v> </v>
      </c>
      <c r="DJ226" s="11" t="str">
        <f aca="false">IF(DH226&lt;0,"AST"," ")</f>
        <v> </v>
      </c>
      <c r="DK226" s="9" t="n">
        <v>0</v>
      </c>
      <c r="DL226" s="10" t="str">
        <f aca="false">IF(DK226&gt;0,"4"," ")</f>
        <v> </v>
      </c>
      <c r="DM226" s="10" t="str">
        <f aca="false">IF(DK226&gt;0,"PRE"," ")</f>
        <v> </v>
      </c>
      <c r="DN226" s="9" t="n">
        <v>0</v>
      </c>
      <c r="DO226" s="10" t="str">
        <f aca="false">IF(DN226&gt;0,"4"," ")</f>
        <v> </v>
      </c>
      <c r="DP226" s="10" t="str">
        <f aca="false">IF(DN226&gt;0,"PRE"," ")</f>
        <v> </v>
      </c>
      <c r="DQ226" s="12" t="n">
        <v>1</v>
      </c>
      <c r="DR226" s="12" t="n">
        <v>1</v>
      </c>
      <c r="DS226" s="12" t="str">
        <f aca="false">CONCATENATE(CO226,CU226,DA226,DG226,DM226)</f>
        <v>  MIO  </v>
      </c>
      <c r="DT226" s="10" t="str">
        <f aca="false" t="array" ref="DT226">_xlfn.IFS(DS226="EME    ","0", DS226=" HIP   ","1", DS226="  MIO  ","2", DS226="   AST ","3", DS226="    PRE","4", DS226="EME   PRE","5", DS226=" HIP  PRE","6", DS226=" HIP AST ","7", DS226="  MIO PRE","8", DS226="  MIOAST ","9", DS226="   ASTPRE","10",DS226=" HIP ASTPRE","11", DS226="  MIOASTPRE","12", DS226="     ","0")</f>
        <v>2</v>
      </c>
      <c r="DU226" s="1" t="s">
        <v>153</v>
      </c>
      <c r="DV226" s="1" t="str">
        <f aca="false" t="array" ref="DV226">_xlfn.IFS(DU226="SI","2", DU226="NO","1")</f>
        <v>2</v>
      </c>
      <c r="DW226" s="10" t="n">
        <v>0</v>
      </c>
      <c r="DX226" s="11" t="str">
        <f aca="false">IF(DW226=0,"1","2")</f>
        <v>1</v>
      </c>
      <c r="DY226" s="11" t="str">
        <f aca="false" t="array" ref="DY226">_xlfn.IFS(DW226=0,"0", DW226=0.25, "1", DW226=0.5,"2", DW226=0.75,"3", DW226=1,"4",DW226=1.25,"5", DW226=1.5,"6", DW226=1.75,"7", DW226=2,"8")</f>
        <v>0</v>
      </c>
      <c r="DZ226" s="10" t="n">
        <v>0</v>
      </c>
      <c r="EA226" s="11" t="str">
        <f aca="false">IF(DZ226=0,"1","2")</f>
        <v>1</v>
      </c>
      <c r="EB226" s="11" t="str">
        <f aca="false" t="array" ref="EB226">_xlfn.IFS(DZ226=0,"0", DZ226=0.25, "1", DZ226=0.5,"2", DZ226=0.75,"3", DZ226=1,"4",DZ226=1.25,"5", DZ226=1.5,"6", DZ226=1.75,"7", DZ226=2,"8")</f>
        <v>0</v>
      </c>
      <c r="EC226" s="10" t="n">
        <v>0</v>
      </c>
      <c r="ED226" s="10" t="str">
        <f aca="false">IF(EC226=0,"1","2")</f>
        <v>1</v>
      </c>
      <c r="EE226" s="11" t="str">
        <f aca="false" t="array" ref="EE226">_xlfn.IFS(EC226=0,"0", EC226=-0.25, "1", EC226=-0.5,"2", EC226=-0.75,"3", EC226=-1,"4",EC226=-1.25,"5", EC226=-1.5,"6", EC226=-1.75,"7", EC226=-2,"8", EC226=-2.25,"9",EC226=-2.5,"10", EC226=-2.75,"11", EC226=-3,"12", EC226=-3.25,"13", EC226=-3.5,"14", EC226=-3.75,"15",EC226=-4,"16")</f>
        <v>0</v>
      </c>
      <c r="EF226" s="10" t="n">
        <v>-0.25</v>
      </c>
      <c r="EG226" s="10" t="str">
        <f aca="false">IF(EF226=0,"1","2")</f>
        <v>2</v>
      </c>
      <c r="EH226" s="11" t="str">
        <f aca="false" t="array" ref="EH226">_xlfn.IFS(EF226=0,"0", EF226=-0.25, "1", EF226=-0.5,"2", EF226=-0.75,"3", EF226=-1,"4",EF226=-1.25,"5", EF226=-1.5,"6", EF226=-1.75,"7", EF226=-2,"8", EF226=-2.25,"9",EF226=-2.5,"10", EF226=-2.75,"11", EF226=-3,"12", EF226=-3.25,"13", EF226=-3.5,"14", EF226=-3.75,"15",EF226=-4,"16")</f>
        <v>1</v>
      </c>
      <c r="EI226" s="10" t="n">
        <v>0</v>
      </c>
      <c r="EJ226" s="11" t="str">
        <f aca="false">IF(EI226=0,"1","2")</f>
        <v>1</v>
      </c>
      <c r="EK226" s="11" t="str">
        <f aca="false" t="array" ref="EK226">_xlfn.IFS(EI226=0,"0", EI226=-0.25, "1", EI226=-0.5,"2", EI226=-0.75,"3", EI226=-1,"4",EI226=-1.25,"5", EI226=-1.5,"6", EI226=-1.75,"7", EI226=-2,"8", EI226=-2.25,"9", EI226=-2.25,"9",EI226=-2.5,"10", EI226=-2.75,"11", EI226=-3,"12", EI226=-3.25,"13", EI226=-3.5,"14", EI226=-3.75,"15",EI226=-4,"16", EI226=0.25, "17", EI226=0.5, "18")</f>
        <v>0</v>
      </c>
      <c r="EL226" s="10" t="n">
        <v>0</v>
      </c>
      <c r="EM226" s="11" t="str">
        <f aca="false">IF(EL226=0,"1","2")</f>
        <v>1</v>
      </c>
      <c r="EN226" s="11" t="str">
        <f aca="false" t="array" ref="EN226">_xlfn.IFS(EL226=0.25,"17",EL226=0.5,"18", EL226=0,"0", EL226=-0.25, "1", EL226=-0.5,"2", EL226=-0.75,"3", EL226=-1,"4",EL226=-1.25,"5", EL226=-1.5,"6", EL226=-1.75,"7", EL226=-2,"8",EL226= -2.25,"9",EL226=-2.5,"10",EL226= -2.75,"11",EL226= -3,"12",EL226= -3.25,"13",EL226= -3.5,"14",EL226= -3.75,"15",EL226=-4,"16")</f>
        <v>0</v>
      </c>
      <c r="EO226" s="10" t="n">
        <v>0</v>
      </c>
      <c r="EP226" s="11" t="str">
        <f aca="false">IF(EO226=0,"1","2")</f>
        <v>1</v>
      </c>
      <c r="EQ226" s="11" t="str">
        <f aca="false" t="array" ref="EQ226">_xlfn.IFS(EO226=0,"0", EO226=0.25, "1", EO226=0.5,"2", EO226=0.75,"3", EO226=1,"4",EO226=1.25,"5", EO226=1.5,"6", EO226=1.75,"7", EO226=2,"8", EO226=2.25,"9", EO226=2.25,"9",EO226=2.5,"10", EO226=2.75,"11", EO226=3,"12", EO226=3.25,"13", EO226=3.5,"14", EO226=3.75,"15",EO226=4,"16", EO226=-0.25, "17", bq=-0.5, "18")</f>
        <v>0</v>
      </c>
      <c r="ER226" s="10" t="n">
        <v>0</v>
      </c>
      <c r="ES226" s="11" t="str">
        <f aca="false">IF(ER226=0,"1","2")</f>
        <v>1</v>
      </c>
      <c r="ET226" s="11" t="str">
        <f aca="false" t="array" ref="ET226">_xlfn.IFS(ER226=0,"0", ER226=0.25, "1", ER226=0.5,"2", ER226=0.75,"3", ER226=1,"4",ER226=1.25,"5", ER226=1.5,"6", ER226=1.75,"7", ER226=2,"8", ER226=2.25,"9", ER226=2.25,"9",ER226=2.5,"10", ER226=2.75,"11", ER226=3,"12", ER226=3.25,"13", ER226=3.5,"14", ER226=3.75,"15",ER226=4,"16", ER226=-0.25, "17", bq=-0.5, "18")</f>
        <v>0</v>
      </c>
      <c r="EU226" s="13" t="n">
        <v>18</v>
      </c>
      <c r="EV226" s="14" t="str">
        <f aca="false">VLOOKUP(EU226,LEYENDA!$G$2:$H$8,2,TRUE())</f>
        <v>13-18</v>
      </c>
      <c r="EW226" s="14" t="str">
        <f aca="false" t="array" ref="EW226">_xlfn.IFS(EV226="0-5","1", EV226="6-12","2", EV226="13-18","3", EV226="19-24","4", EV226="25-36","5", EV226="37-48","6", EV226="49-60","7")</f>
        <v>3</v>
      </c>
    </row>
    <row r="227" customFormat="false" ht="13.5" hidden="false" customHeight="false" outlineLevel="0" collapsed="false">
      <c r="A227" s="1" t="n">
        <v>65</v>
      </c>
      <c r="B227" s="32" t="n">
        <v>3</v>
      </c>
      <c r="C227" s="33" t="n">
        <v>43244</v>
      </c>
      <c r="D227" s="6"/>
      <c r="E227" s="5" t="str">
        <f aca="false">VLOOKUP(A227,'286'!$A$3:$J$600,10,FALSE())</f>
        <v>QUINTANA AVILÉS, ANTONIO</v>
      </c>
      <c r="F227" s="4" t="str">
        <f aca="false">VLOOKUP(A227,'286'!$A$3:$I$1768,3,FALSE())</f>
        <v>QUINAAN</v>
      </c>
      <c r="G227" s="6" t="n">
        <f aca="false">VLOOKUP(A227,'286'!$A$3:$I$1768,4,FALSE())</f>
        <v>37057</v>
      </c>
      <c r="H227" s="7" t="n">
        <f aca="false">YEAR(C227)-YEAR(G227)</f>
        <v>17</v>
      </c>
      <c r="I227" s="1" t="str">
        <f aca="false">VLOOKUP(H227,LEYENDA!$C$2:$D$6,2,TRUE())</f>
        <v>13-24</v>
      </c>
      <c r="J227" s="5" t="str">
        <f aca="false">VLOOKUP(A227,'286'!$A$3:$I$1768,7,FALSE())</f>
        <v>H</v>
      </c>
      <c r="K227" s="8" t="str">
        <f aca="false">VLOOKUP(A227,'286'!$A$3:$I$1768,2,FALSE())</f>
        <v>OD</v>
      </c>
      <c r="L227" s="4" t="str">
        <f aca="false">VLOOKUP(A227,'286'!$A$3:$I$1768,8,FALSE())</f>
        <v>D</v>
      </c>
      <c r="M227" s="4" t="str">
        <f aca="false">VLOOKUP(A227,'286'!$A$3:$I$1768,9,FALSE())</f>
        <v>I</v>
      </c>
      <c r="N227" s="8" t="str">
        <f aca="false">IF(R227=O227, "MISMA","CONTRARIA")</f>
        <v>CONTRARIA</v>
      </c>
      <c r="O227" s="8" t="str">
        <f aca="false" t="array" ref="O227">_xlfn.IFS(L227="D","1", L227="I","2")</f>
        <v>1</v>
      </c>
      <c r="P227" s="8" t="str">
        <f aca="false" t="array" ref="P227">_xlfn.IFS(K227="OD","1", K227="OI","2")</f>
        <v>1</v>
      </c>
      <c r="Q227" s="1" t="str">
        <f aca="false" t="array" ref="Q227">_xlfn.IFS(J227="M","1", J227="H","2")</f>
        <v>2</v>
      </c>
      <c r="R227" s="8" t="str">
        <f aca="false" t="array" ref="R227">_xlfn.IFS(M227="D","1", M227="I","2")</f>
        <v>2</v>
      </c>
      <c r="S227" s="1" t="str">
        <f aca="false" t="array" ref="S227">_xlfn.IFS(N227="CONTRARIA", "1",N227= "MISMA","2")</f>
        <v>1</v>
      </c>
      <c r="T227" s="1" t="str">
        <f aca="false" t="array" ref="T227">_xlfn.IFS(I227="0-12","1", I227="13-24","2", I227="25-40","3", I227="41-60","4", I227="61-100","5")</f>
        <v>2</v>
      </c>
      <c r="U227" s="9" t="n">
        <v>5</v>
      </c>
      <c r="V227" s="1" t="str">
        <f aca="false">IF(U227="","",IF(AND(U227&gt;=-9,U227&lt;=-6.5),"-9 a -6,5",IF(AND(U227&gt;=-6,U227&lt;=-3.5),"-6 a -3,5",IF(AND(U227&gt;=-3,U227&lt;=-1),"-3 a -1",IF(U227=-0.5,"-0,5",IF(AND(U227&gt;=0,U227&lt;=2.5),"0 a 2,5",IF(AND(U227&gt;=3,U227&lt;=5.5),"3 a 5,5",IF(AND(U227&gt;=6,U227&lt;=8.5),"6 a 8,5",IF(AND(U227&gt;=9,U227&lt;=20),"9 a 20","Fuera de rango")))))))))</f>
        <v>3 a 5,5</v>
      </c>
      <c r="W227" s="11" t="n">
        <f aca="false">IF(V227="","",IF(V227="-9 a -6,5",2,IF(V227="-6 a -3,5",3,IF(V227="-3 a -1",4,IF(V227="-0,5","NORMA",IF(V227="0 a 2,5",5,IF(V227="3 a 5,5",6,IF(V227="6 a 8,5",7,IF(V227="9 a 20",8,"Fuera de rango")))))))))</f>
        <v>6</v>
      </c>
      <c r="X227" s="9" t="n">
        <v>21</v>
      </c>
      <c r="Y227" s="10" t="str">
        <f aca="false">IF(X227="","",IF(AND(X227&gt;=0,X227&lt;=4),"0 a 4",IF(AND(X227&gt;=4.5,X227&lt;=8.5),"4,5 a 8,5",IF(X227=9,"9",IF(AND(X227&gt;=9.5,X227&lt;=13),"9,5 a 13",IF(AND(X227&gt;=13.5,X227&lt;=20),"13,5 a 20",IF(AND(X227&gt;=20.5,X227&lt;=35),"20,5 a 35","Fuera de rango")))))))</f>
        <v>20,5 a 35</v>
      </c>
      <c r="Z227" s="11" t="n">
        <f aca="false">IF(Y227="","",IF(Y227="0 a 4",1,IF(Y227="4,5 a 8,5",2,IF(Y227="9","NORMA",IF(Y227="9,5 a 13",3,IF(Y227="13,5 a 20",4,IF(Y227="20,5 a 35",5,"Fuera de rango")))))))</f>
        <v>5</v>
      </c>
      <c r="AA227" s="9" t="n">
        <v>30</v>
      </c>
      <c r="AB227" s="10" t="str">
        <f aca="false">IF(AA227="","",IF(AND(AA227&gt;=0,AA227&lt;=9),"0 a 9",IF(AND(AA227&gt;=9.5,AA227&lt;=18.5),"9,5 a 18,5",IF(AA227=19,"19",IF(AND(AA227&gt;=19.5,AA227&lt;=28),"19,5 a 28",IF(AND(AA227&gt;=28.5,AA227&lt;=40),"28,5 a 40","Fuera de rango"))))))</f>
        <v>28,5 a 40</v>
      </c>
      <c r="AC227" s="11" t="n">
        <f aca="false" t="array" ref="AC227">_xlfn.IFS(AB227="","",AB227="0 a 9",1,AB227="9,5 a 18,5",2,AB227="19","NORMA",AB227="19,5 a 28",3,AB227="28,5 a 40",4,TRUE(),"Fuera de rango")</f>
        <v>4</v>
      </c>
      <c r="AD227" s="9" t="n">
        <v>24</v>
      </c>
      <c r="AE227" s="10" t="str">
        <f aca="false">IF(AD227="","",IF(AND(AD227&gt;=-10,AD227&lt;=0),"De -10 a 0",IF(AND(AD227&gt;=0.5,AD227&lt;=9.5),"0,5 a 9,5",IF(AD227=10,"10",IF(AND(AD227&gt;=10.5,AD227&lt;=20),"10,5 a 20",IF(AND(AD227&gt;=20.5,AD227&lt;=40),"20,5 a 40","Fuera de rango"))))))</f>
        <v>20,5 a 40</v>
      </c>
      <c r="AF227" s="12" t="n">
        <f aca="false">IF(AD227="","",IF(AND(AD227&gt;=-10,AD227&lt;=0),1,IF(AND(AD227&gt;=0.5,AD227&lt;=9.5),2,IF(AD227=10,"NORMA",IF(AND(AD227&gt;=10.5,AD227&lt;=20),3,IF(AND(AD227&gt;=20.5,AD227&lt;=40),4,""))))))</f>
        <v>4</v>
      </c>
      <c r="AG227" s="9" t="n">
        <v>9</v>
      </c>
      <c r="AH227" s="11" t="str">
        <f aca="false">IF(AG227="","",IF(AND(AG227&gt;=0,AG227&lt;=4),"0 a 4",IF(AND(AG227&gt;=4.5,AG227&lt;=8.5),"4,5 a 8,5",IF(AG227=9,"9",IF(AND(AG227&gt;=9.5,AG227&lt;=13),"9,5 a 13",IF(AND(AG227&gt;=13.5,AG227&lt;=25),"13,5 a 25","Fuera de rango"))))))</f>
        <v>9</v>
      </c>
      <c r="AI227" s="11" t="str">
        <f aca="false">IF(AH227="","",IF(AH227="0 a 4",1,IF(AH227="4,5 a 8,5",2,IF(AH227="9","NORMA",IF(AH227="9,5 a 13",3,IF(AH227="13,5 a 25",4,""))))))</f>
        <v>NORMA</v>
      </c>
      <c r="AJ227" s="9" t="n">
        <v>2</v>
      </c>
      <c r="AK227" s="10" t="str">
        <f aca="false">IF(AJ227="","",IF(AND(AJ227&gt;=-15,AJ227&lt;=-10.5),"-15 a -10,5",IF(AND(AJ227&gt;=-10,AJ227&lt;=-4),"-10 a -4",IF(AND(AJ227&gt;=-4.5,AJ227&lt;=0),"-4,5 a 0",IF(AND(AJ227&gt;=0.5,AJ227&lt;=4.5),"0,5 a 4,5",IF(AJ227=5,"5",IF(AND(AJ227&gt;=5.5,AJ227&lt;=10),"5,5 a 10",IF(AND(AJ227&gt;=10.5,AJ227&lt;=20),"10,5 a 20","Fuera de rango"))))))))</f>
        <v>0,5 a 4,5</v>
      </c>
      <c r="AL227" s="11" t="n">
        <f aca="false">IF(AK227="","",IF(AK227="-15 a -10,5",1,IF(AK227="-10 a -4",2,IF(AK227="-4,5 a 0",3,IF(AK227="0,5 a 4,5",4,IF(AK227="5","NORMA",IF(AK227="5,5 a 10",5,IF(AK227="10,5 a 20",6,"Error"))))))))</f>
        <v>4</v>
      </c>
      <c r="AM227" s="9" t="n">
        <v>-3</v>
      </c>
      <c r="AN227" s="10" t="str">
        <f aca="false">IF(AM227="","",IF(AND(AM227&gt;=-7.5,AM227&lt;=-5.5),"-7,5 a -5,5",IF(AND(AM227&gt;=-5,AM227&lt;=-3),"-5 a -3",IF(AND(AM227&gt;=-2.5,AM227&lt;=-0.5),"-2,5 a -0,5",IF(AM227=0,"0,00",IF(AND(AM227&gt;=0.5,AM227&lt;=2.5),"0,5 a 2,5",IF(AND(AM227&gt;=3,AM227&lt;=5),"3 a 5",IF(AND(AM227&gt;=5.5,AM227&lt;=7.5),"5,5 a 7,5",IF(AND(AM227&gt;=8,AM227&lt;=10),"8 a 10","Fuera de rango")))))))))</f>
        <v>-5 a -3</v>
      </c>
      <c r="AO227" s="11" t="n">
        <f aca="false">IF(AN227="","",IF(AN227="-7,5 a -5,5",1,IF(AN227="-5 a -3",2,IF(AN227="-2,5 a -0,5",3,IF(AN227="0,00","NORMA",IF(AN227="0,5 a 2,5",4,IF(AN227="3 a 5",5,IF(AN227="5,5 a 7,5",6,IF(AN227="8 a 10",7,"Error")))))))))</f>
        <v>2</v>
      </c>
      <c r="AP227" s="9" t="n">
        <v>9</v>
      </c>
      <c r="AQ227" s="10" t="str">
        <f aca="false">IF(AP227="","",IF(AND(AP227&gt;=-20,AP227&lt;=-9.5),"-20 a -9,5",IF(AND(AP227&gt;=-9,AP227&lt;=-6.5),"-9 a -6,5",IF(AP227=-6,"-6",IF(AND(AP227&gt;=-5.5,AP227&lt;=-3),"-5,5 a -3",IF(AND(AP227&gt;=-2.5,AP227&lt;=0),"-2,5 a 0",IF(AND(AP227&gt;=0.5,AP227&lt;=3),"0,5 a 3",IF(AND(AP227&gt;=3.5,AP227&lt;=6),"3,5 a 6",IF(AND(AP227&gt;=6.5,AP227&lt;=9),"6,5 a 9",IF(AND(AP227&gt;=9.5,AP227&lt;=20),"9,5 a 20","Fuera de rango"))))))))))</f>
        <v>6,5 a 9</v>
      </c>
      <c r="AR227" s="11" t="n">
        <f aca="false">IF(AQ227="","",IF(AQ227="-20 a -9,5",1,IF(AQ227="-9 a -6,5",2,IF(AQ227="-6","NORMA",IF(AQ227="-5,5 a -3",3,IF(AQ227="-2,5 a 0",4,IF(AQ227="0,5 a 3",5,IF(AQ227="3,5 a 6",6,IF(AQ227="6,5 a 9",7,IF(AQ227="9,5 a 20",8,""))))))))))</f>
        <v>7</v>
      </c>
      <c r="AS227" s="9" t="n">
        <v>3</v>
      </c>
      <c r="AT227" s="10" t="str">
        <f aca="false">IF(AS227="","",IF(AND(AS227&gt;=-16,AS227&lt;=-14),"-16 a -14",IF(AND(AS227&gt;=-13.5,AS227&lt;=-11.5),"-13,5 a -11,5",IF(AND(AS227&gt;=-11,AS227&lt;=-9),"-11 a -9",IF(AND(AS227&gt;=-8.5,AS227&lt;=-6.5),"-8,5 a -6,5",IF(AND(AS227&gt;=-6,AS227&lt;=-4),"-6 a -4",IF(AND(AS227&gt;=-3.5,AS227&lt;=-1.5),"-3,5 a -1,5",IF(AND(AS227&gt;=-1,AS227&lt;=1),"-1 a 1",IF(AND(AS227&gt;=1.5,AS227&lt;=3.5),"1,5 a 3,5",IF(AND(AS227&gt;=4,AS227&lt;=6),"4 a 6",IF(AND(AS227&gt;=6.5,AS227&lt;=8.5),"6,5 a 8,5",IF(AND(AS227&gt;=9,AS227&lt;=11),"9 a 11",IF(AND(AS227&gt;=11.5,AS227&lt;=13.5),"11,5 a 13,5",IF(AND(AS227&gt;=14,AS227&lt;=16),"14 a 16",IF(AND(AS227&gt;=16.5,AS227&lt;=18.5),"16,5 a 18,5",IF(AND(AS227&gt;=19,AS227&lt;=21),"19 a 21","Fuera de rango"))))))))))))))))</f>
        <v>1,5 a 3,5</v>
      </c>
      <c r="AU227" s="11" t="n">
        <f aca="false" t="array" ref="AU227">IF(AT227="","",_xlfn.IFS(AT227="-16 a -14",1,AT227="-13,5 a -11,5",2,AT227="-11 a -9",3,AT227="-8,5 a -6,5",4,AT227="-6 a -4",5,AT227="-3,5 a -1,5",6,AT227="-1 a 1",7,AT227="1,5 a 3,5",8,AT227="4 a 6","NORMA",AT227="6,5 a 8,5",9,AT227="9 a 11",10,AT227="11,5 a 13,5",11,AT227="14 a 16",12,AT227="16,5 a 18,5",13,AT227="19 a 21",14,TRUE(),""))</f>
        <v>8</v>
      </c>
      <c r="AV227" s="9" t="n">
        <v>0.5</v>
      </c>
      <c r="AW227" s="10" t="str">
        <f aca="false">IF(AV227="","",IF(AND(AV227&gt;=-1,AV227&lt;=-0.5),"-1 a -0,5",IF(AND(AV227&gt;-0.5,AV227&lt;=0),"De -0,5 a 0",IF(AND(AV227&gt;=0.25,AV227&lt;=0.75),"0,25 a 0,75",IF(AND(AV227&gt;=1,AV227&lt;=1.5),"1 a 1,5",IF(AND(AV227&gt;=1.75,AV227&lt;=2.25),"1,75 a 2,25",IF(AND(AV227&gt;=2.5,AV227&lt;=3),"2,5 a 3",IF(AND(AV227&gt;=3.25,AV227&lt;=3.75),"3,25 a 3,75","Fuera de rango"))))))))</f>
        <v>0,25 a 0,75</v>
      </c>
      <c r="AX227" s="11" t="str">
        <f aca="false">IF(AW227="","",IF(OR(AW227="-1 a -0,5",AW227="-1 a -0.5"),1,IF(OR(AW227="De -0,5 a 0",AW227="-0,5 a 0",AW227="De -0.5 a 0"),2,IF(OR(AW227="0,25 a 0,75",AW227="0.25 a 0.75"),"NORMA",IF(OR(AW227="1 a 1,5",AW227="1 a 1.5"),3,IF(OR(AW227="1,75 a 2,25",AW227="1.75 a 2.25"),4,IF(OR(AW227="2,5 a 3",AW227="2.5 a 3"),5,IF(OR(AW227="3,25 a 3,75",AW227="3.25 a 3.75"),6,""))))))))</f>
        <v>NORMA</v>
      </c>
      <c r="AY227" s="9" t="n">
        <v>4</v>
      </c>
      <c r="AZ227" s="10" t="str">
        <f aca="false">IF(AY227="","",IF(AND(AY227&gt;=-20,AY227&lt;=-9.5),"-20 a -9,5",IF(AND(AY227&gt;=-9,AY227&lt;=-6.5),"-9 a -6,5",IF(AY227=-6,"-6",IF(AND(AY227&gt;=-5.5,AY227&lt;=-3),"-5,5 a -3",IF(AND(AY227&gt;=-2.5,AY227&lt;=0),"-2,5 a 0",IF(AND(AY227&gt;=0.5,AY227&lt;=3),"0,5 a 3",IF(AND(AY227&gt;=3.5,AY227&lt;=6),"3,5 a 6","Fuera de rango"))))))))</f>
        <v>3,5 a 6</v>
      </c>
      <c r="BA227" s="11" t="n">
        <f aca="false">IF(AZ227="","",IF(AZ227="-20 a -9,5",1,IF(AZ227="-9 a -6,5",2,IF(AZ227="-6","NORMA",IF(AZ227="-5,5 a -3",3,IF(AZ227="-2,5 a 0",4,IF(AZ227="0,5 a 3",5,IF(AZ227="3,5 a 6",6,""))))))))</f>
        <v>6</v>
      </c>
      <c r="BB227" s="9" t="n">
        <v>34</v>
      </c>
      <c r="BC227" s="10" t="str">
        <f aca="false" t="array" ref="BC227">IF(BB227="","",_xlfn.IFS(AND(BB227&gt;=0,BB227&lt;=2),"0 a 2",AND(BB227&gt;=2.5,BB227&lt;=4.5),"2,5 a 4,5",AND(BB227&gt;=5,BB227&lt;=7),"5 a 7",AND(BB227&gt;=7.5,BB227&lt;=9.5),"7,5 a 9,5",AND(BB227&gt;=10,BB227&lt;=12),"10 a 12",AND(BB227&gt;=12.5,BB227&lt;=14.5),"12,5 a 14,5",BB227=15,"15",AND(BB227&gt;=15.5,BB227&lt;=17.5),"15,5 a 17,5",AND(BB227&gt;=18,BB227&lt;=20),"18 a 20",AND(BB227&gt;=20.5,BB227&lt;=22.5),"20,5 a 22,5",AND(BB227&gt;=23,BB227&lt;=25),"23 a 25",TRUE(),"Fuera de rango"))</f>
        <v>Fuera de rango</v>
      </c>
      <c r="BD227" s="11" t="str">
        <f aca="false" t="array" ref="BD227">IF(BC227="","",_xlfn.IFS(BC227="0 a 2",1,BC227="2,5 a 4,5",2,BC227="5 a 7",3,BC227="7,5 a 9,5",4,BC227="10 a 12",5,BC227="12,5 a 14,5",6,BC227="15","NORMA",BC227="15,5 a 17,5",7,BC227="18 a 20",8,BC227="20,5 a 22,5",9,BC227="23 a 25",10,TRUE(),"Fuera de rango"))</f>
        <v>Fuera de rango</v>
      </c>
      <c r="BE227" s="9" t="n">
        <v>40</v>
      </c>
      <c r="BF227" s="10" t="str">
        <f aca="false">IF(BE227="","",IF(AND(BE227&gt;=-20,BE227&lt;=-10),"-20 a -10",IF(AND(BE227&gt;=-9.5,BE227&lt;=0.5),"-9,5 a 0,5",IF(AND(BE227&gt;=1,BE227&lt;=11),"1 a 11",IF(AND(BE227&gt;=11.5,BE227&lt;=20.5),"11,5 a 20,5",IF(BE227=21,"21",IF(AND(BE227&gt;=21.5,BE227&lt;=31.5),"21,5 a 31,5",IF(AND(BE227&gt;=32,BE227&lt;=42),"32 a 42","Fuera de rango"))))))))</f>
        <v>32 a 42</v>
      </c>
      <c r="BG227" s="11" t="n">
        <f aca="false">IF(BF227="","",IF(BF227="-20 a -10",1,IF(BF227="-9,5 a 0,5",2,IF(BF227="1 a 11",3,IF(BF227="11,5 a 20,5",4,IF(BF227="21","NORMA",IF(BF227="21,5 a 31,5",5,IF(BF227="32 a 42",6,""))))))))</f>
        <v>6</v>
      </c>
      <c r="BH227" s="9" t="n">
        <v>0</v>
      </c>
      <c r="BI227" s="10" t="str">
        <f aca="false">IF(BH227="","",IF(AND(BH227&gt;=-20,BH227&lt;=-15),"-20 a -15",IF(AND(BH227&gt;=-14.5,BH227&lt;=-9.5),"-14,5 a -9,5",IF(AND(BH227&gt;=-9,BH227&lt;=-4),"-9 a -4",IF(AND(BH227&gt;=-3.5,BH227&lt;=2.5),"-3,5 a 2,5",IF(AND(BH227&gt;=3,BH227&lt;=8),"3 a 8",IF(AND(BH227&gt;=8.5,BH227&lt;=14.5),"8,5 a 14,5",IF(BH227=15,"15",IF(AND(BH227&gt;=15.5,BH227&lt;=20.5),"15,5 a 20,5",IF(AND(BH227&gt;=21,BH227&lt;=26),"21 a 26","Fuera de rango"))))))))))</f>
        <v>-3,5 a 2,5</v>
      </c>
      <c r="BJ227" s="11" t="n">
        <f aca="false">IF(BI227="","",IF(BI227="-20 a -15",1,IF(BI227="-14,5 a -9,5",2,IF(BI227="-9 a -4",3,IF(BI227="-3,5 a 2,5",4,IF(BI227="3 a 8",5,IF(BI227="8,5 a 14,5",6,IF(BI227="15","NORMA",IF(BI227="15,5 a 20,5",7,IF(BI227="21 a 26",8,IF(BI227="26,5 a 31,5",9,"")))))))))))</f>
        <v>4</v>
      </c>
      <c r="BK227" s="9" t="n">
        <v>0</v>
      </c>
      <c r="BL227" s="10" t="str">
        <f aca="false">IF(BK227="","",IF(AND(BK227&gt;=0,BK227&lt;=2),"0 - 2",IF(AND(BK227&gt;=2.5,BK227&lt;=4.5),"2,5 - 4,5",IF(AND(BK227&gt;=5,BK227&lt;=7),"5 - 7",IF(AND(BK227&gt;=7.5,BK227&lt;=9.5),"7,5 - 9,5",IF(AND(BK227&gt;=10,BK227&lt;=12),"10 - 12",IF(AND(BK227&gt;=12.5,BK227&lt;=13.5),"12,5 - 13,5",IF(BK227=14,"14",IF(AND(BK227&gt;=14.5,BK227&lt;=16.5),"14,5 - 16,5",IF(AND(BK227&gt;=17,BK227&lt;=19),"17 - 19",IF(AND(BK227&gt;=19.5,BK227&lt;=21.5),"19,5 - 21,5",IF(AND(BK227&gt;=22,BK227&lt;=24),"22 - 24",IF(AND(BK227&gt;=24.5,BK227&lt;=26.5),"24,5 - 26,5",IF(AND(BK227&gt;=27,BK227&lt;=29),"27 - 29",IF(AND(BK227&gt;=29.5,BK227&lt;=30),"29,5 - 30","Fuera de rango")))))))))))))))</f>
        <v>0 - 2</v>
      </c>
      <c r="BM227" s="11" t="n">
        <f aca="false">IF(BL227="","",IF(BL227="0 - 2",1,IF(BL227="2,5 - 4,5",2,IF(BL227="5 - 7",3,IF(BL227="7,5 - 9,5",4,IF(BL227="10 - 12",5,IF(BL227="12,5 - 13,5",6,IF(BL227="14","NORMA",IF(BL227="14,5 - 16,5",7,IF(BL227="17 - 19",8,IF(BL227="19,5 - 21,5",9,IF(BL227="22 - 24",10,IF(BL227="24,5 - 26,5",11,IF(BL227="27 - 29",12,IF(BL227="29,5 - 30",13,"")))))))))))))))</f>
        <v>1</v>
      </c>
      <c r="BN227" s="9" t="n">
        <v>8</v>
      </c>
      <c r="BO227" s="10" t="str">
        <f aca="false">IF(BN227="","",IF(AND(BN227&gt;=-20,BN227&lt;=-10),"-20 a -10",IF(AND(BN227&gt;=-9.5,BN227&lt;=0.5),"-9,5 a 0,5",IF(AND(BN227&gt;=1,BN227&lt;=11),"1 a 11",IF(AND(BN227&gt;=11.5,BN227&lt;=21.5),"11,5 a 21,5",IF(BN227=22,"22",IF(AND(BN227&gt;=22.5,BN227&lt;=32.5),"22,5 a 32,5",IF(AND(BN227&gt;=33,BN227&lt;=43),"33 a 43","Fuera de rango"))))))))</f>
        <v>1 a 11</v>
      </c>
      <c r="BP227" s="11" t="n">
        <f aca="false">IF(BO227="","",IF(BO227="-20 a -10",1,IF(BO227="-9,5 a 0,5",2,IF(BO227="1 a 11",3,IF(BO227="11,5 a 21,5",4,IF(BO227="22","NORMA",IF(BO227="22,5 a 32,5",5,IF(BO227="33 a 43",6,""))))))))</f>
        <v>3</v>
      </c>
      <c r="BQ227" s="9" t="n">
        <v>-5</v>
      </c>
      <c r="BR227" s="10" t="str">
        <f aca="false">IF(BQ227="","",IF(AND(BQ227&gt;=-20,BQ227&lt;=-15),"-20 a -15",IF(AND(BQ227&gt;=-14.5,BQ227&lt;=-9.5),"-14,5 a -9,5",IF(AND(BQ227&gt;=-9,BQ227&lt;=-4),"-9 a -4",IF(AND(BQ227&gt;=-3.5,BQ227&lt;=2.5),"-3,5 a 2,5",IF(AND(BQ227&gt;=3,BQ227&lt;=8),"3 a 8",IF(AND(BQ227&gt;=8.5,BQ227&lt;=13.5),"8,5 a 13,5",IF(AND(BQ227&gt;=14,BQ227&lt;=17.5),"14 a 17,5",IF(BQ227=18,"18",IF(AND(BQ227&gt;=18.5,BQ227&lt;=23.5),"18,5 a 23,5",IF(AND(BQ227&gt;=24,BQ227&lt;=29),"24 a 29",IF(AND(BQ227&gt;=29.5,BQ227&lt;=34.5),"29,5 a 34,5",IF(AND(BQ227&gt;=35,BQ227&lt;=40),"35 a 40","Fuera de rango")))))))))))))</f>
        <v>-9 a -4</v>
      </c>
      <c r="BS227" s="11" t="n">
        <f aca="false">IF(BR227="","",IF(BR227="-20 a -15",1,IF(BR227="-14,5 a -9,5",2,IF(BR227="-9 a -4",3,IF(BR227="-3,5 a 2,5",4,IF(BR227="3 a 8",5,IF(BR227="8,5 a 13,5",6,IF(BR227="14 a 17,5",7,IF(BR227="18","NORMA",IF(BR227="18,5 a 23,5",8,IF(BR227="24 a 29",9,IF(BR227="29,5 a 34,5",10,IF(BR227="35 a 40",11,"")))))))))))))</f>
        <v>3</v>
      </c>
      <c r="BT227" s="9" t="n">
        <v>0</v>
      </c>
      <c r="BU227" s="10" t="str">
        <f aca="false">IF(BT227="","",IF(AND(BT227&gt;=-20,BT227&lt;=-18),"-20 a -18",IF(AND(BT227&gt;=-17.5,BT227&lt;=-15.5),"-17,5 a -15,5",IF(AND(BT227&gt;=-15,BT227&lt;=-13),"-15 a -13",IF(AND(BT227&gt;=-12.5,BT227&lt;=-10.5),"-12,5 a -10,5",IF(AND(BT227&gt;=-10,BT227&lt;=-8),"-10 a -8",IF(AND(BT227&gt;=-7.5,BT227&lt;=-5.5),"-7,5 a -5,5",IF(AND(BT227&gt;=-5,BT227&lt;=-3),"-5 a -3",IF(AND(BT227&gt;=-2.5,BT227&lt;=-0.5),"-2,5 a -0,5",IF(BT227=0,"0",IF(AND(BT227&gt;=0.5,BT227&lt;=2.5),"0,5 a 2,5",IF(AND(BT227&gt;=3,BT227&lt;=5),"3 a 5",IF(AND(BT227&gt;=5.5,BT227&lt;=7.5),"5,5 a 7,5",IF(AND(BT227&gt;=8,BT227&lt;=10),"8 a 10",IF(AND(BT227&gt;=10.5,BT227&lt;=12.5),"10,5 a 12,5",IF(AND(BT227&gt;=13,BT227&lt;=15),"13 a 15",IF(AND(BT227&gt;=15.5,BT227&lt;=17.5),"15,5 a 17,5",IF(AND(BT227&gt;=18,BT227&lt;=20),"18 a 20","Fuera de rango"))))))))))))))))))</f>
        <v>0</v>
      </c>
      <c r="BV227" s="11" t="str">
        <f aca="false">IF(BT227="","",IF(BT227=0,"NORMA",IF(AND(BT227&gt;=-20,BT227&lt;=-18),2,IF(AND(BT227&gt;=-17.5,BT227&lt;=-15.5),2,IF(AND(BT227&gt;=-15,BT227&lt;=-13),3,IF(AND(BT227&gt;=-12.5,BT227&lt;=-10.5),4,IF(AND(BT227&gt;=-10,BT227&lt;=-8),5,IF(AND(BT227&gt;=-7.5,BT227&lt;=-5.5),6,IF(AND(BT227&gt;=-5,BT227&lt;=-3),7,IF(AND(BT227&gt;=-2.5,BT227&lt;=-0.5),8,IF(AND(BT227&gt;=0.5,BT227&lt;=2.5),9,IF(AND(BT227&gt;=3,BT227&lt;=5),10,IF(AND(BT227&gt;=5.5,BT227&lt;=7.5),11,IF(AND(BT227&gt;=8,BT227&lt;=10),12,IF(AND(BT227&gt;=10.5,BT227&lt;=12.5),13,IF(AND(BT227&gt;=13,BT227&lt;=15),14,IF(AND(BT227&gt;=15.5,BT227&lt;=17.5),15,IF(AND(BT227&gt;=18,BT227&lt;=20),16,"Fuera de rango"))))))))))))))))))</f>
        <v>NORMA</v>
      </c>
      <c r="BW227" s="9" t="n">
        <v>-6.5</v>
      </c>
      <c r="BX227" s="10" t="n">
        <f aca="false">18.5- (0.3*H227)</f>
        <v>13.4</v>
      </c>
      <c r="BY227" s="10" t="n">
        <f aca="false">(BW227)-(BX227)</f>
        <v>-19.9</v>
      </c>
      <c r="BZ227" s="10" t="str">
        <f aca="false">IF(BY227="","",IF(BY227&lt;-27.5,"De -30 a -28",IF(BY227&lt;-25,"De -27,5 a -25,5",IF(BY227&lt;-22.5,"De -25 a -23",IF(BY227&lt;-20,"De -22,5 a -20,5",IF(BY227&lt;-17.5,"De -20 a -18",IF(BY227&lt;-15,"De -17,5 a -15,5",IF(BY227&lt;-12.5,"De -15 a -13",IF(BY227&lt;-10,"De -12,5 a -10,5",IF(BY227&lt;-7.5,"De -10 a -8",IF(BY227&lt;-5,"De -7,5 a -5,5",IF(BY227&lt;-2.5,"De -5 a -3",IF(BY227&lt;0,"De -2,5 a -0,5",IF(BY227&lt;2.5,"De 0 a 2",IF(BY227&lt;5,"De 2,5 a 4,5",IF(BY227&lt;7.5,"De 5 a 7",IF(BY227&lt;10,"De 7,5 a 9,5",IF(BY227&lt;12.5,"De 10 a 12",IF(BY227&lt;15,"De 12,5 a 14,5",IF(BY227&lt;17.5,"De 15 a 17",IF(BY227&lt;20,"De 17,5 a 19,5",IF(BY227&lt;22.5,"De 20 a 22",IF(BY227&lt;25,"De 22,5 a 24,5",IF(BY227&lt;27.5,"De 25 a 27","De 27,5 a 30"))))))))))))))))))))))))</f>
        <v>De -20 a -18</v>
      </c>
      <c r="CA227" s="12" t="n">
        <f aca="false">IF(BY227="","",IF(BY227&lt;=-28,1,IF(BY227&lt;=-25.5,2,IF(BY227&lt;=-23,3,IF(BY227&lt;=-20.5,4,IF(BY227&lt;=-18,5,IF(BY227&lt;=-15.5,6,IF(BY227&lt;=-13,7,IF(BY227&lt;=-10.5,8,IF(BY227&lt;=-8,9,IF(BY227&lt;=-5.5,10,IF(BY227&lt;=-3,11,IF(BY227&lt;=-0.5,12,IF(BY227&lt;=2,13,IF(BY227&lt;=4.5,14,IF(BY227&lt;=7,15,IF(BY227&lt;=9.5,16,IF(BY227&lt;=12,17,IF(BY227&lt;=14.5,18,IF(BY227&lt;=17,19,IF(BY227&lt;=19.5,20,IF(BY227&lt;=22,21,IF(BY227&lt;=24.5,22,IF(BY227&lt;=27,23,IF(BY227&lt;=30,24,"Fuera de rango")))))))))))))))))))))))))</f>
        <v>5</v>
      </c>
      <c r="CB227" s="9" t="n">
        <v>-6</v>
      </c>
      <c r="CC227" s="10" t="n">
        <f aca="false">18.5- (0.3*H227)</f>
        <v>13.4</v>
      </c>
      <c r="CD227" s="10" t="n">
        <f aca="false">(CB227)-(CC227)</f>
        <v>-19.4</v>
      </c>
      <c r="CE227" s="10" t="str">
        <f aca="false">IF(CD227="","",IF(CD227&lt;-27.5,"De -30 a -28",IF(CD227&lt;-25,"De -27,5 a -25,5",IF(CD227&lt;-22.5,"De -25 a -23",IF(CD227&lt;-20,"De -22,5 a -20,5",IF(CD227&lt;-17.5,"De -20 a -18",IF(CD227&lt;-15,"De -17,5 a -15,5",IF(CD227&lt;-12.5,"De -15 a -13",IF(CD227&lt;-10,"De -12,5 a -10,5",IF(CD227&lt;-7.5,"De -10 a -8",IF(CD227&lt;-5,"De -7,5 a -5,5",IF(CD227&lt;-2.5,"De -5 a -3",IF(CD227&lt;0,"De -2,5 a -0,5",IF(CD227&lt;=2,"De 0 a 2",IF(CD227&lt;=4.5,"De 2,5 a 4,5",IF(CD227&lt;=7,"De 5 a 7",IF(CD227&lt;=9.5,"De 7,5 a 9,5",IF(CD227&lt;=12,"De 10 a 12",IF(CD227&lt;=14.5,"De 12,5 a 14,5",IF(CD227&lt;=17,"De 15 a 17",IF(CD227&lt;=19.5,"De 17,5 a 19,5",IF(CD227&lt;=22,"De 20 a 22",IF(CD227&lt;=24.5,"De 22,5 a 24,5",IF(CD227&lt;=27,"De 25 a 27","De 27,5 a 30"))))))))))))))))))))))))</f>
        <v>De -20 a -18</v>
      </c>
      <c r="CF227" s="12" t="n">
        <f aca="false">IF(CD227="","",IF(CD227&lt;-27.5,1,IF(CD227&lt;-25,2,IF(CD227&lt;-22.5,3,IF(CD227&lt;-20,4,IF(CD227&lt;-17.5,5,IF(CD227&lt;-15,6,IF(CD227&lt;-12.5,7,IF(CD227&lt;-10,8,IF(CD227&lt;-7.5,9,IF(CD227&lt;-5,10,IF(CD227&lt;-2.5,11,IF(CD227&lt;0,12,IF(CD227&lt;2.5,13,IF(CD227&lt;5,14,IF(CD227&lt;7.5,15,IF(CD227&lt;10,16,IF(CD227&lt;12.5,17,IF(CD227&lt;15,18,IF(CD227&lt;17.5,19,IF(CD227&lt;20,20,IF(CD227&lt;22.5,21,IF(CD227&lt;25,22,IF(CD227&lt;27.5,23,24))))))))))))))))))))))))</f>
        <v>5</v>
      </c>
      <c r="CG227" s="9" t="n">
        <v>-3</v>
      </c>
      <c r="CH227" s="10" t="str">
        <f aca="false">IF(CG227="","",IF(AND(CG227&gt;=-10,CG227&lt;=-9.5),"-10 a -9,5",IF(AND(CG227&gt;-9.5,CG227&lt;=-8.5),"-9 a -8,5",IF(AND(CG227&gt;-8.5,CG227&lt;=-7.5),"-8 a -7,5",IF(AND(CG227&gt;-7.5,CG227&lt;=-6.5),"-7 a -6,5",IF(AND(CG227&gt;-6.5,CG227&lt;=-5.5),"-6 a -5,5",IF(AND(CG227&gt;-5.5,CG227&lt;=-4.5),"-5 a -4,5",IF(AND(CG227&gt;-4.5,CG227&lt;=-3.5),"-4 a -3,5",IF(AND(CG227&gt;-3.5,CG227&lt;=-2.5),"-3 a -2,5",IF(CG227=-2.25,"-2,25",IF(AND(CG227&gt;-2.5,CG227&lt;=-1.5),"-2 a -1,5",IF(AND(CG227&gt;-1.5,CG227&lt;=-0.5),"-1 a -0,5",IF(AND(CG227&gt;-0.5,CG227&lt;=0.5),"0 a 0,5",IF(AND(CG227&gt;0.5,CG227&lt;=1.5),"1 a 1,5",IF(AND(CG227&gt;1.5,CG227&lt;=2.5),"2 a 2,5",IF(AND(CG227&gt;2.5,CG227&lt;=3.5),"3 a 3,5",IF(AND(CG227&gt;3.5,CG227&lt;=4.5),"4 a 4,5",IF(AND(CG227&gt;4.5,CG227&lt;=5.5),"5 a 5,5",IF(AND(CG227&gt;5.5,CG227&lt;=6.5),"6 a 6,5",IF(AND(CG227&gt;6.5,CG227&lt;=7.5),"7 a 7,5",IF(AND(CG227&gt;7.5,CG227&lt;=8.5),"8 a 8,5",IF(AND(CG227&gt;8.5,CG227&lt;=9.5),"9 a 9,5",IF(CG227&gt;=10,"10","Fuera de rango")))))))))))))))))))))))</f>
        <v>-3 a -2,5</v>
      </c>
      <c r="CI227" s="11" t="n">
        <f aca="false">IF(CG227="","",IF(CG227=-2.25,"NORMA",IF(CG227&lt;=-9.5,1,IF(CG227&lt;=-8.5,2,IF(CG227&lt;=-7.5,3,IF(CG227&lt;=-6.5,4,IF(CG227&lt;=-5.5,5,IF(CG227&lt;=-4.5,6,IF(CG227&lt;=-3.5,7,IF(CG227&lt;=-2.5,8,IF(CG227&lt;=-1.5,9,IF(CG227&lt;=-0.5,10,IF(CG227&lt;=0.5,11,IF(CG227&lt;=1.5,12,IF(CG227&lt;=2.5,13,IF(CG227&lt;=3.5,14,IF(CG227&lt;=4.5,15,IF(CG227&lt;=5.5,16,IF(CG227&lt;=6.5,17,IF(CG227&lt;=7.5,18,IF(CG227&lt;=8.5,19,IF(CG227&lt;=9.5,20,IF(CG227=10,21,"Fuera de rango")))))))))))))))))))))))</f>
        <v>8</v>
      </c>
      <c r="CJ227" s="9" t="n">
        <v>2.5</v>
      </c>
      <c r="CK227" s="10" t="str">
        <f aca="false">IF(CJ227="","",IF(AND(CJ227&gt;=-6,CJ227&lt;=-5.5),"-6 a -5,5",IF(AND(CJ227&gt;-5.5,CJ227&lt;=-4.5),"-5 a -4,5",IF(AND(CJ227&gt;-4.5,CJ227&lt;=-3.5),"-4 a -3,5",IF(AND(CJ227&gt;-3.5,CJ227&lt;=-2.5),"-3 a -2,5",IF(AND(CJ227&gt;-2.5,CJ227&lt;=-1.5),"-2 a -1,5",IF(AND(CJ227&gt;-1.5,CJ227&lt;=-0.5),"-1 a -0,5",IF(AND(CJ227&gt;-0.5,CJ227&lt;=0.5),"0 a 0,5",IF(AND(CJ227&gt;0.5,CJ227&lt;=1.5),"1 a 1,5",IF(AND(CJ227&gt;1.5,CJ227&lt;2.5),"2",IF(AND(CJ227&gt;=2.5,CJ227&lt;=3),"2,5 a 3",IF(AND(CJ227&gt;3,CJ227&lt;=4),"3,5 a 4",IF(AND(CJ227&gt;4,CJ227&lt;=5),"4,5 a 5",IF(AND(CJ227&gt;5,CJ227&lt;=6),"5,5 a 6",IF(AND(CJ227&gt;6,CJ227&lt;=7),"6,5 a 7",IF(AND(CJ227&gt;7,CJ227&lt;=8),"7,5 a 8",IF(AND(CJ227&gt;8,CJ227&lt;=9.5),"8,5 a 9,5",IF(CJ227=10,"10","Fuera de rango"))))))))))))))))))</f>
        <v>2,5 a 3</v>
      </c>
      <c r="CL227" s="11" t="n">
        <f aca="false">IF(CK227="","",IF(OR(CK227="-6 a -5,5",CK227="-6 - -5,5"),1,IF(OR(CK227="-5 a -4,5",CK227="-5 - -4,5"),2,IF(OR(CK227="-4 a -3,5",CK227="-4 - -3,5"),3,IF(OR(CK227="-3 a -2,5",CK227="-3 - -2,5"),4,IF(OR(CK227="-2 a -1,5",CK227="-2 - -1,5"),5,IF(OR(CK227="-1 a -0,5",CK227="-1 - -0,5"),6,IF(OR(CK227="0 a 0,5",CK227="0 - 0,5"),7,IF(OR(CK227="1 a 1,5",CK227="1 - 1,5"),8,IF(CK227="2","NORMA",IF(OR(CK227="2,5 a 3",CK227="2,5 - 3"),9,IF(OR(CK227="3,5 a 4",CK227="3,5 - 4"),10,IF(OR(CK227="4,5 a 5",CK227="4,5 - 5"),11,IF(OR(CK227="5,5 a 6",CK227="5,5 - 6"),12,IF(OR(CK227="6,5 a 7",CK227="6,5 - 7"),13,IF(OR(CK227="7,5 a 8",CK227="7,5 - 8"),14,IF(OR(CK227="8,5 a 9",CK227="8,5 - 9,5",CK227="9 a 9,5"),15,IF(CK227="10",15,IF(OR(CK227="0,5 a 1",CK227="0,5 - 1"),7,"Fuera de rango")))))))))))))))))))</f>
        <v>9</v>
      </c>
      <c r="CM227" s="10" t="n">
        <v>0</v>
      </c>
      <c r="CN227" s="10" t="str">
        <f aca="false">IF(CM227=0,"0", " ")</f>
        <v>0</v>
      </c>
      <c r="CO227" s="10" t="str">
        <f aca="false">IF(CM227&gt;0,"EME"," ")</f>
        <v> </v>
      </c>
      <c r="CP227" s="10" t="n">
        <v>0</v>
      </c>
      <c r="CQ227" s="10" t="str">
        <f aca="false">IF(CP227&gt;0,"0", " ")</f>
        <v> </v>
      </c>
      <c r="CR227" s="10" t="str">
        <f aca="false">IF(CP227&gt;0,"EME"," ")</f>
        <v> </v>
      </c>
      <c r="CS227" s="9" t="n">
        <v>0</v>
      </c>
      <c r="CT227" s="10" t="str">
        <f aca="false">IF(CS227&gt;0,"1", " ")</f>
        <v> </v>
      </c>
      <c r="CU227" s="10" t="str">
        <f aca="false">IF(CS227&gt;0,"HIP"," ")</f>
        <v> </v>
      </c>
      <c r="CV227" s="9" t="n">
        <v>0</v>
      </c>
      <c r="CW227" s="10" t="str">
        <f aca="false">IF(CV227&gt;0,"1", " ")</f>
        <v> </v>
      </c>
      <c r="CX227" s="10" t="str">
        <f aca="false">IF(CV227&gt;0,"HIP"," ")</f>
        <v> </v>
      </c>
      <c r="CY227" s="9" t="n">
        <v>-2.75</v>
      </c>
      <c r="CZ227" s="11" t="str">
        <f aca="false">IF(CY227&lt;0,"2"," ")</f>
        <v>2</v>
      </c>
      <c r="DA227" s="11" t="str">
        <f aca="false">IF(CY227&lt;0,"MIO"," ")</f>
        <v>MIO</v>
      </c>
      <c r="DB227" s="9" t="n">
        <v>-3.25</v>
      </c>
      <c r="DC227" s="11" t="str">
        <f aca="false">IF(DB227&lt;0,"2"," ")</f>
        <v>2</v>
      </c>
      <c r="DD227" s="11" t="str">
        <f aca="false">IF(DB227&lt;0,"MIO"," ")</f>
        <v>MIO</v>
      </c>
      <c r="DE227" s="9" t="n">
        <v>0</v>
      </c>
      <c r="DF227" s="11" t="str">
        <f aca="false">IF(DE227&lt;0,"3"," ")</f>
        <v> </v>
      </c>
      <c r="DG227" s="11" t="str">
        <f aca="false">IF(DE227&lt;0,"AST"," ")</f>
        <v> </v>
      </c>
      <c r="DH227" s="9" t="n">
        <v>0</v>
      </c>
      <c r="DI227" s="11" t="str">
        <f aca="false">IF(DH227&lt;0,"3"," ")</f>
        <v> </v>
      </c>
      <c r="DJ227" s="11" t="str">
        <f aca="false">IF(DH227&lt;0,"AST"," ")</f>
        <v> </v>
      </c>
      <c r="DK227" s="9" t="n">
        <v>0</v>
      </c>
      <c r="DL227" s="10" t="str">
        <f aca="false">IF(DK227&gt;0,"4"," ")</f>
        <v> </v>
      </c>
      <c r="DM227" s="10" t="str">
        <f aca="false">IF(DK227&gt;0,"PRE"," ")</f>
        <v> </v>
      </c>
      <c r="DN227" s="9" t="n">
        <v>0</v>
      </c>
      <c r="DO227" s="10" t="str">
        <f aca="false">IF(DN227&gt;0,"4"," ")</f>
        <v> </v>
      </c>
      <c r="DP227" s="10" t="str">
        <f aca="false">IF(DN227&gt;0,"PRE"," ")</f>
        <v> </v>
      </c>
      <c r="DQ227" s="12" t="n">
        <v>1</v>
      </c>
      <c r="DR227" s="12" t="n">
        <v>1</v>
      </c>
      <c r="DS227" s="12" t="str">
        <f aca="false">CONCATENATE(CO227,CU227,DA227,DG227,DM227)</f>
        <v>  MIO  </v>
      </c>
      <c r="DT227" s="10" t="str">
        <f aca="false" t="array" ref="DT227">_xlfn.IFS(DS227="EME    ","0", DS227=" HIP   ","1", DS227="  MIO  ","2", DS227="   AST ","3", DS227="    PRE","4", DS227="EME   PRE","5", DS227=" HIP  PRE","6", DS227=" HIP AST ","7", DS227="  MIO PRE","8", DS227="  MIOAST ","9", DS227="   ASTPRE","10",DS227=" HIP ASTPRE","11", DS227="  MIOASTPRE","12", DS227="     ","0")</f>
        <v>2</v>
      </c>
      <c r="DU227" s="1" t="s">
        <v>154</v>
      </c>
      <c r="DV227" s="1" t="str">
        <f aca="false" t="array" ref="DV227">_xlfn.IFS(DU227="SI","2", DU227="NO","1")</f>
        <v>1</v>
      </c>
      <c r="DW227" s="10" t="n">
        <v>0</v>
      </c>
      <c r="DX227" s="11" t="str">
        <f aca="false">IF(DW227=0,"1","2")</f>
        <v>1</v>
      </c>
      <c r="DY227" s="11" t="str">
        <f aca="false" t="array" ref="DY227">_xlfn.IFS(DW227=0,"0", DW227=0.25, "1", DW227=0.5,"2", DW227=0.75,"3", DW227=1,"4",DW227=1.25,"5", DW227=1.5,"6", DW227=1.75,"7", DW227=2,"8")</f>
        <v>0</v>
      </c>
      <c r="DZ227" s="10" t="n">
        <v>0</v>
      </c>
      <c r="EA227" s="11" t="str">
        <f aca="false">IF(DZ227=0,"1","2")</f>
        <v>1</v>
      </c>
      <c r="EB227" s="11" t="str">
        <f aca="false" t="array" ref="EB227">_xlfn.IFS(DZ227=0,"0", DZ227=0.25, "1", DZ227=0.5,"2", DZ227=0.75,"3", DZ227=1,"4",DZ227=1.25,"5", DZ227=1.5,"6", DZ227=1.75,"7", DZ227=2,"8")</f>
        <v>0</v>
      </c>
      <c r="EC227" s="10" t="n">
        <v>-0.25</v>
      </c>
      <c r="ED227" s="10" t="str">
        <f aca="false">IF(EC227=0,"1","2")</f>
        <v>2</v>
      </c>
      <c r="EE227" s="11" t="str">
        <f aca="false" t="array" ref="EE227">_xlfn.IFS(EC227=0,"0", EC227=-0.25, "1", EC227=-0.5,"2", EC227=-0.75,"3", EC227=-1,"4",EC227=-1.25,"5", EC227=-1.5,"6", EC227=-1.75,"7", EC227=-2,"8", EC227=-2.25,"9",EC227=-2.5,"10", EC227=-2.75,"11", EC227=-3,"12", EC227=-3.25,"13", EC227=-3.5,"14", EC227=-3.75,"15",EC227=-4,"16")</f>
        <v>1</v>
      </c>
      <c r="EF227" s="10" t="n">
        <v>-0.5</v>
      </c>
      <c r="EG227" s="10" t="str">
        <f aca="false">IF(EF227=0,"1","2")</f>
        <v>2</v>
      </c>
      <c r="EH227" s="11" t="str">
        <f aca="false" t="array" ref="EH227">_xlfn.IFS(EF227=0,"0", EF227=-0.25, "1", EF227=-0.5,"2", EF227=-0.75,"3", EF227=-1,"4",EF227=-1.25,"5", EF227=-1.5,"6", EF227=-1.75,"7", EF227=-2,"8", EF227=-2.25,"9",EF227=-2.5,"10", EF227=-2.75,"11", EF227=-3,"12", EF227=-3.25,"13", EF227=-3.5,"14", EF227=-3.75,"15",EF227=-4,"16")</f>
        <v>2</v>
      </c>
      <c r="EI227" s="10" t="n">
        <v>0</v>
      </c>
      <c r="EJ227" s="11" t="str">
        <f aca="false">IF(EI227=0,"1","2")</f>
        <v>1</v>
      </c>
      <c r="EK227" s="11" t="str">
        <f aca="false" t="array" ref="EK227">_xlfn.IFS(EI227=0,"0", EI227=-0.25, "1", EI227=-0.5,"2", EI227=-0.75,"3", EI227=-1,"4",EI227=-1.25,"5", EI227=-1.5,"6", EI227=-1.75,"7", EI227=-2,"8", EI227=-2.25,"9", EI227=-2.25,"9",EI227=-2.5,"10", EI227=-2.75,"11", EI227=-3,"12", EI227=-3.25,"13", EI227=-3.5,"14", EI227=-3.75,"15",EI227=-4,"16", EI227=0.25, "17", EI227=0.5, "18")</f>
        <v>0</v>
      </c>
      <c r="EL227" s="10" t="n">
        <v>0</v>
      </c>
      <c r="EM227" s="11" t="str">
        <f aca="false">IF(EL227=0,"1","2")</f>
        <v>1</v>
      </c>
      <c r="EN227" s="11" t="str">
        <f aca="false" t="array" ref="EN227">_xlfn.IFS(EL227=0.25,"17",EL227=0.5,"18", EL227=0,"0", EL227=-0.25, "1", EL227=-0.5,"2", EL227=-0.75,"3", EL227=-1,"4",EL227=-1.25,"5", EL227=-1.5,"6", EL227=-1.75,"7", EL227=-2,"8",EL227= -2.25,"9",EL227=-2.5,"10",EL227= -2.75,"11",EL227= -3,"12",EL227= -3.25,"13",EL227= -3.5,"14",EL227= -3.75,"15",EL227=-4,"16")</f>
        <v>0</v>
      </c>
      <c r="EO227" s="10" t="n">
        <v>0</v>
      </c>
      <c r="EP227" s="11" t="str">
        <f aca="false">IF(EO227=0,"1","2")</f>
        <v>1</v>
      </c>
      <c r="EQ227" s="11" t="str">
        <f aca="false" t="array" ref="EQ227">_xlfn.IFS(EO227=0,"0", EO227=0.25, "1", EO227=0.5,"2", EO227=0.75,"3", EO227=1,"4",EO227=1.25,"5", EO227=1.5,"6", EO227=1.75,"7", EO227=2,"8", EO227=2.25,"9", EO227=2.25,"9",EO227=2.5,"10", EO227=2.75,"11", EO227=3,"12", EO227=3.25,"13", EO227=3.5,"14", EO227=3.75,"15",EO227=4,"16", EO227=-0.25, "17", bq=-0.5, "18")</f>
        <v>0</v>
      </c>
      <c r="ER227" s="10" t="n">
        <v>0</v>
      </c>
      <c r="ES227" s="11" t="str">
        <f aca="false">IF(ER227=0,"1","2")</f>
        <v>1</v>
      </c>
      <c r="ET227" s="11" t="str">
        <f aca="false" t="array" ref="ET227">_xlfn.IFS(ER227=0,"0", ER227=0.25, "1", ER227=0.5,"2", ER227=0.75,"3", ER227=1,"4",ER227=1.25,"5", ER227=1.5,"6", ER227=1.75,"7", ER227=2,"8", ER227=2.25,"9", ER227=2.25,"9",ER227=2.5,"10", ER227=2.75,"11", ER227=3,"12", ER227=3.25,"13", ER227=3.5,"14", ER227=3.75,"15",ER227=4,"16", ER227=-0.25, "17", bq=-0.5, "18")</f>
        <v>0</v>
      </c>
      <c r="EU227" s="13" t="n">
        <v>20</v>
      </c>
      <c r="EV227" s="14" t="str">
        <f aca="false">VLOOKUP(EU227,LEYENDA!$G$2:$H$8,2,TRUE())</f>
        <v>19-24</v>
      </c>
      <c r="EW227" s="14" t="str">
        <f aca="false" t="array" ref="EW227">_xlfn.IFS(EV227="0-5","1", EV227="6-12","2", EV227="13-18","3", EV227="19-24","4", EV227="25-36","5", EV227="37-48","6", EV227="49-60","7")</f>
        <v>4</v>
      </c>
    </row>
    <row r="228" customFormat="false" ht="13.5" hidden="false" customHeight="false" outlineLevel="0" collapsed="false">
      <c r="A228" s="1" t="n">
        <v>65</v>
      </c>
      <c r="B228" s="32" t="n">
        <v>4</v>
      </c>
      <c r="C228" s="33" t="n">
        <v>43350</v>
      </c>
      <c r="D228" s="6"/>
      <c r="E228" s="5" t="str">
        <f aca="false">VLOOKUP(A228,'286'!$A$3:$J$600,10,FALSE())</f>
        <v>QUINTANA AVILÉS, ANTONIO</v>
      </c>
      <c r="F228" s="4" t="str">
        <f aca="false">VLOOKUP(A228,'286'!$A$3:$I$1768,3,FALSE())</f>
        <v>QUINAAN</v>
      </c>
      <c r="G228" s="6" t="n">
        <f aca="false">VLOOKUP(A228,'286'!$A$3:$I$1768,4,FALSE())</f>
        <v>37057</v>
      </c>
      <c r="H228" s="7" t="n">
        <f aca="false">YEAR(C228)-YEAR(G228)</f>
        <v>17</v>
      </c>
      <c r="I228" s="1" t="str">
        <f aca="false">VLOOKUP(H228,LEYENDA!$C$2:$D$6,2,TRUE())</f>
        <v>13-24</v>
      </c>
      <c r="J228" s="5" t="str">
        <f aca="false">VLOOKUP(A228,'286'!$A$3:$I$1768,7,FALSE())</f>
        <v>H</v>
      </c>
      <c r="K228" s="8" t="str">
        <f aca="false">VLOOKUP(A228,'286'!$A$3:$I$1768,2,FALSE())</f>
        <v>OD</v>
      </c>
      <c r="L228" s="4" t="str">
        <f aca="false">VLOOKUP(A228,'286'!$A$3:$I$1768,8,FALSE())</f>
        <v>D</v>
      </c>
      <c r="M228" s="4" t="str">
        <f aca="false">VLOOKUP(A228,'286'!$A$3:$I$1768,9,FALSE())</f>
        <v>I</v>
      </c>
      <c r="N228" s="8" t="str">
        <f aca="false">IF(R228=O228, "MISMA","CONTRARIA")</f>
        <v>CONTRARIA</v>
      </c>
      <c r="O228" s="8" t="str">
        <f aca="false" t="array" ref="O228">_xlfn.IFS(L228="D","1", L228="I","2")</f>
        <v>1</v>
      </c>
      <c r="P228" s="8" t="str">
        <f aca="false" t="array" ref="P228">_xlfn.IFS(K228="OD","1", K228="OI","2")</f>
        <v>1</v>
      </c>
      <c r="Q228" s="1" t="str">
        <f aca="false" t="array" ref="Q228">_xlfn.IFS(J228="M","1", J228="H","2")</f>
        <v>2</v>
      </c>
      <c r="R228" s="8" t="str">
        <f aca="false" t="array" ref="R228">_xlfn.IFS(M228="D","1", M228="I","2")</f>
        <v>2</v>
      </c>
      <c r="S228" s="1" t="str">
        <f aca="false" t="array" ref="S228">_xlfn.IFS(N228="CONTRARIA", "1",N228= "MISMA","2")</f>
        <v>1</v>
      </c>
      <c r="T228" s="1" t="str">
        <f aca="false" t="array" ref="T228">_xlfn.IFS(I228="0-12","1", I228="13-24","2", I228="25-40","3", I228="41-60","4", I228="61-100","5")</f>
        <v>2</v>
      </c>
      <c r="U228" s="9" t="n">
        <v>7</v>
      </c>
      <c r="V228" s="1" t="str">
        <f aca="false">IF(U228="","",IF(AND(U228&gt;=-9,U228&lt;=-6.5),"-9 a -6,5",IF(AND(U228&gt;=-6,U228&lt;=-3.5),"-6 a -3,5",IF(AND(U228&gt;=-3,U228&lt;=-1),"-3 a -1",IF(U228=-0.5,"-0,5",IF(AND(U228&gt;=0,U228&lt;=2.5),"0 a 2,5",IF(AND(U228&gt;=3,U228&lt;=5.5),"3 a 5,5",IF(AND(U228&gt;=6,U228&lt;=8.5),"6 a 8,5",IF(AND(U228&gt;=9,U228&lt;=20),"9 a 20","Fuera de rango")))))))))</f>
        <v>6 a 8,5</v>
      </c>
      <c r="W228" s="11" t="n">
        <f aca="false">IF(V228="","",IF(V228="-9 a -6,5",2,IF(V228="-6 a -3,5",3,IF(V228="-3 a -1",4,IF(V228="-0,5","NORMA",IF(V228="0 a 2,5",5,IF(V228="3 a 5,5",6,IF(V228="6 a 8,5",7,IF(V228="9 a 20",8,"Fuera de rango")))))))))</f>
        <v>7</v>
      </c>
      <c r="X228" s="9" t="n">
        <v>34</v>
      </c>
      <c r="Y228" s="10" t="str">
        <f aca="false">IF(X228="","",IF(AND(X228&gt;=0,X228&lt;=4),"0 a 4",IF(AND(X228&gt;=4.5,X228&lt;=8.5),"4,5 a 8,5",IF(X228=9,"9",IF(AND(X228&gt;=9.5,X228&lt;=13),"9,5 a 13",IF(AND(X228&gt;=13.5,X228&lt;=20),"13,5 a 20",IF(AND(X228&gt;=20.5,X228&lt;=35),"20,5 a 35","Fuera de rango")))))))</f>
        <v>20,5 a 35</v>
      </c>
      <c r="Z228" s="11" t="n">
        <f aca="false">IF(Y228="","",IF(Y228="0 a 4",1,IF(Y228="4,5 a 8,5",2,IF(Y228="9","NORMA",IF(Y228="9,5 a 13",3,IF(Y228="13,5 a 20",4,IF(Y228="20,5 a 35",5,"Fuera de rango")))))))</f>
        <v>5</v>
      </c>
      <c r="AA228" s="9" t="n">
        <v>40</v>
      </c>
      <c r="AB228" s="10" t="str">
        <f aca="false">IF(AA228="","",IF(AND(AA228&gt;=0,AA228&lt;=9),"0 a 9",IF(AND(AA228&gt;=9.5,AA228&lt;=18.5),"9,5 a 18,5",IF(AA228=19,"19",IF(AND(AA228&gt;=19.5,AA228&lt;=28),"19,5 a 28",IF(AND(AA228&gt;=28.5,AA228&lt;=40),"28,5 a 40","Fuera de rango"))))))</f>
        <v>28,5 a 40</v>
      </c>
      <c r="AC228" s="11" t="n">
        <f aca="false" t="array" ref="AC228">_xlfn.IFS(AB228="","",AB228="0 a 9",1,AB228="9,5 a 18,5",2,AB228="19","NORMA",AB228="19,5 a 28",3,AB228="28,5 a 40",4,TRUE(),"Fuera de rango")</f>
        <v>4</v>
      </c>
      <c r="AD228" s="9" t="n">
        <v>0</v>
      </c>
      <c r="AE228" s="10" t="str">
        <f aca="false">IF(AD228="","",IF(AND(AD228&gt;=-10,AD228&lt;=0),"De -10 a 0",IF(AND(AD228&gt;=0.5,AD228&lt;=9.5),"0,5 a 9,5",IF(AD228=10,"10",IF(AND(AD228&gt;=10.5,AD228&lt;=20),"10,5 a 20",IF(AND(AD228&gt;=20.5,AD228&lt;=40),"20,5 a 40","Fuera de rango"))))))</f>
        <v>De -10 a 0</v>
      </c>
      <c r="AF228" s="12" t="n">
        <f aca="false">IF(AD228="","",IF(AND(AD228&gt;=-10,AD228&lt;=0),1,IF(AND(AD228&gt;=0.5,AD228&lt;=9.5),2,IF(AD228=10,"NORMA",IF(AND(AD228&gt;=10.5,AD228&lt;=20),3,IF(AND(AD228&gt;=20.5,AD228&lt;=40),4,""))))))</f>
        <v>1</v>
      </c>
      <c r="AG228" s="9" t="n">
        <v>8</v>
      </c>
      <c r="AH228" s="10" t="str">
        <f aca="false">IF(AG228="","",IF(AND(AG228&gt;=0,AG228&lt;=4),"0 a 4",IF(AND(AG228&gt;=4.5,AG228&lt;=8.5),"4,5 a 8,5",IF(AG228=9,"9",IF(AND(AG228&gt;=9.5,AG228&lt;=13),"9,5 a 13",IF(AND(AG228&gt;=13.5,AG228&lt;=25),"13,5 a 25","Fuera de rango"))))))</f>
        <v>4,5 a 8,5</v>
      </c>
      <c r="AI228" s="11" t="n">
        <f aca="false">IF(AH228="","",IF(AH228="0 a 4",1,IF(AH228="4,5 a 8,5",2,IF(AH228="9","NORMA",IF(AH228="9,5 a 13",3,IF(AH228="13,5 a 25",4,""))))))</f>
        <v>2</v>
      </c>
      <c r="AJ228" s="9" t="n">
        <v>3</v>
      </c>
      <c r="AK228" s="10" t="str">
        <f aca="false">IF(AJ228="","",IF(AND(AJ228&gt;=-15,AJ228&lt;=-10.5),"-15 a -10,5",IF(AND(AJ228&gt;=-10,AJ228&lt;=-4),"-10 a -4",IF(AND(AJ228&gt;=-4.5,AJ228&lt;=0),"-4,5 a 0",IF(AND(AJ228&gt;=0.5,AJ228&lt;=4.5),"0,5 a 4,5",IF(AJ228=5,"5",IF(AND(AJ228&gt;=5.5,AJ228&lt;=10),"5,5 a 10",IF(AND(AJ228&gt;=10.5,AJ228&lt;=20),"10,5 a 20","Fuera de rango"))))))))</f>
        <v>0,5 a 4,5</v>
      </c>
      <c r="AL228" s="11" t="n">
        <f aca="false">IF(AK228="","",IF(AK228="-15 a -10,5",1,IF(AK228="-10 a -4",2,IF(AK228="-4,5 a 0",3,IF(AK228="0,5 a 4,5",4,IF(AK228="5","NORMA",IF(AK228="5,5 a 10",5,IF(AK228="10,5 a 20",6,"Error"))))))))</f>
        <v>4</v>
      </c>
      <c r="AM228" s="9" t="n">
        <v>-1</v>
      </c>
      <c r="AN228" s="10" t="str">
        <f aca="false">IF(AM228="","",IF(AND(AM228&gt;=-7.5,AM228&lt;=-5.5),"-7,5 a -5,5",IF(AND(AM228&gt;=-5,AM228&lt;=-3),"-5 a -3",IF(AND(AM228&gt;=-2.5,AM228&lt;=-0.5),"-2,5 a -0,5",IF(AM228=0,"0,00",IF(AND(AM228&gt;=0.5,AM228&lt;=2.5),"0,5 a 2,5",IF(AND(AM228&gt;=3,AM228&lt;=5),"3 a 5",IF(AND(AM228&gt;=5.5,AM228&lt;=7.5),"5,5 a 7,5",IF(AND(AM228&gt;=8,AM228&lt;=10),"8 a 10","Fuera de rango")))))))))</f>
        <v>-2,5 a -0,5</v>
      </c>
      <c r="AO228" s="11" t="n">
        <f aca="false">IF(AN228="","",IF(AN228="-7,5 a -5,5",1,IF(AN228="-5 a -3",2,IF(AN228="-2,5 a -0,5",3,IF(AN228="0,00","NORMA",IF(AN228="0,5 a 2,5",4,IF(AN228="3 a 5",5,IF(AN228="5,5 a 7,5",6,IF(AN228="8 a 10",7,"Error")))))))))</f>
        <v>3</v>
      </c>
      <c r="AP228" s="9" t="n">
        <v>14</v>
      </c>
      <c r="AQ228" s="10" t="str">
        <f aca="false">IF(AP228="","",IF(AND(AP228&gt;=-20,AP228&lt;=-9.5),"-20 a -9,5",IF(AND(AP228&gt;=-9,AP228&lt;=-6.5),"-9 a -6,5",IF(AP228=-6,"-6",IF(AND(AP228&gt;=-5.5,AP228&lt;=-3),"-5,5 a -3",IF(AND(AP228&gt;=-2.5,AP228&lt;=0),"-2,5 a 0",IF(AND(AP228&gt;=0.5,AP228&lt;=3),"0,5 a 3",IF(AND(AP228&gt;=3.5,AP228&lt;=6),"3,5 a 6",IF(AND(AP228&gt;=6.5,AP228&lt;=9),"6,5 a 9",IF(AND(AP228&gt;=9.5,AP228&lt;=20),"9,5 a 20","Fuera de rango"))))))))))</f>
        <v>9,5 a 20</v>
      </c>
      <c r="AR228" s="11" t="n">
        <f aca="false">IF(AQ228="","",IF(AQ228="-20 a -9,5",1,IF(AQ228="-9 a -6,5",2,IF(AQ228="-6","NORMA",IF(AQ228="-5,5 a -3",3,IF(AQ228="-2,5 a 0",4,IF(AQ228="0,5 a 3",5,IF(AQ228="3,5 a 6",6,IF(AQ228="6,5 a 9",7,IF(AQ228="9,5 a 20",8,""))))))))))</f>
        <v>8</v>
      </c>
      <c r="AS228" s="9" t="n">
        <v>1</v>
      </c>
      <c r="AT228" s="10" t="str">
        <f aca="false">IF(AS228="","",IF(AND(AS228&gt;=-16,AS228&lt;=-14),"-16 a -14",IF(AND(AS228&gt;=-13.5,AS228&lt;=-11.5),"-13,5 a -11,5",IF(AND(AS228&gt;=-11,AS228&lt;=-9),"-11 a -9",IF(AND(AS228&gt;=-8.5,AS228&lt;=-6.5),"-8,5 a -6,5",IF(AND(AS228&gt;=-6,AS228&lt;=-4),"-6 a -4",IF(AND(AS228&gt;=-3.5,AS228&lt;=-1.5),"-3,5 a -1,5",IF(AND(AS228&gt;=-1,AS228&lt;=1),"-1 a 1",IF(AND(AS228&gt;=1.5,AS228&lt;=3.5),"1,5 a 3,5",IF(AND(AS228&gt;=4,AS228&lt;=6),"4 a 6",IF(AND(AS228&gt;=6.5,AS228&lt;=8.5),"6,5 a 8,5",IF(AND(AS228&gt;=9,AS228&lt;=11),"9 a 11",IF(AND(AS228&gt;=11.5,AS228&lt;=13.5),"11,5 a 13,5",IF(AND(AS228&gt;=14,AS228&lt;=16),"14 a 16",IF(AND(AS228&gt;=16.5,AS228&lt;=18.5),"16,5 a 18,5",IF(AND(AS228&gt;=19,AS228&lt;=21),"19 a 21","Fuera de rango"))))))))))))))))</f>
        <v>-1 a 1</v>
      </c>
      <c r="AU228" s="11" t="n">
        <f aca="false" t="array" ref="AU228">IF(AT228="","",_xlfn.IFS(AT228="-16 a -14",1,AT228="-13,5 a -11,5",2,AT228="-11 a -9",3,AT228="-8,5 a -6,5",4,AT228="-6 a -4",5,AT228="-3,5 a -1,5",6,AT228="-1 a 1",7,AT228="1,5 a 3,5",8,AT228="4 a 6","NORMA",AT228="6,5 a 8,5",9,AT228="9 a 11",10,AT228="11,5 a 13,5",11,AT228="14 a 16",12,AT228="16,5 a 18,5",13,AT228="19 a 21",14,TRUE(),""))</f>
        <v>7</v>
      </c>
      <c r="AV228" s="9" t="n">
        <v>1.5</v>
      </c>
      <c r="AW228" s="10" t="str">
        <f aca="false">IF(AV228="","",IF(AND(AV228&gt;=-1,AV228&lt;=-0.5),"-1 a -0,5",IF(AND(AV228&gt;-0.5,AV228&lt;=0),"De -0,5 a 0",IF(AND(AV228&gt;=0.25,AV228&lt;=0.75),"0,25 a 0,75",IF(AND(AV228&gt;=1,AV228&lt;=1.5),"1 a 1,5",IF(AND(AV228&gt;=1.75,AV228&lt;=2.25),"1,75 a 2,25",IF(AND(AV228&gt;=2.5,AV228&lt;=3),"2,5 a 3",IF(AND(AV228&gt;=3.25,AV228&lt;=3.75),"3,25 a 3,75","Fuera de rango"))))))))</f>
        <v>1 a 1,5</v>
      </c>
      <c r="AX228" s="11" t="n">
        <f aca="false">IF(AW228="","",IF(OR(AW228="-1 a -0,5",AW228="-1 a -0.5"),1,IF(OR(AW228="De -0,5 a 0",AW228="-0,5 a 0",AW228="De -0.5 a 0"),2,IF(OR(AW228="0,25 a 0,75",AW228="0.25 a 0.75"),"NORMA",IF(OR(AW228="1 a 1,5",AW228="1 a 1.5"),3,IF(OR(AW228="1,75 a 2,25",AW228="1.75 a 2.25"),4,IF(OR(AW228="2,5 a 3",AW228="2.5 a 3"),5,IF(OR(AW228="3,25 a 3,75",AW228="3.25 a 3.75"),6,""))))))))</f>
        <v>3</v>
      </c>
      <c r="AY228" s="9" t="n">
        <v>4</v>
      </c>
      <c r="AZ228" s="10" t="str">
        <f aca="false">IF(AY228="","",IF(AND(AY228&gt;=-20,AY228&lt;=-9.5),"-20 a -9,5",IF(AND(AY228&gt;=-9,AY228&lt;=-6.5),"-9 a -6,5",IF(AY228=-6,"-6",IF(AND(AY228&gt;=-5.5,AY228&lt;=-3),"-5,5 a -3",IF(AND(AY228&gt;=-2.5,AY228&lt;=0),"-2,5 a 0",IF(AND(AY228&gt;=0.5,AY228&lt;=3),"0,5 a 3",IF(AND(AY228&gt;=3.5,AY228&lt;=6),"3,5 a 6","Fuera de rango"))))))))</f>
        <v>3,5 a 6</v>
      </c>
      <c r="BA228" s="11" t="n">
        <f aca="false">IF(AZ228="","",IF(AZ228="-20 a -9,5",1,IF(AZ228="-9 a -6,5",2,IF(AZ228="-6","NORMA",IF(AZ228="-5,5 a -3",3,IF(AZ228="-2,5 a 0",4,IF(AZ228="0,5 a 3",5,IF(AZ228="3,5 a 6",6,""))))))))</f>
        <v>6</v>
      </c>
      <c r="BB228" s="9" t="n">
        <v>0</v>
      </c>
      <c r="BC228" s="10" t="str">
        <f aca="false" t="array" ref="BC228">IF(BB228="","",_xlfn.IFS(AND(BB228&gt;=0,BB228&lt;=2),"0 a 2",AND(BB228&gt;=2.5,BB228&lt;=4.5),"2,5 a 4,5",AND(BB228&gt;=5,BB228&lt;=7),"5 a 7",AND(BB228&gt;=7.5,BB228&lt;=9.5),"7,5 a 9,5",AND(BB228&gt;=10,BB228&lt;=12),"10 a 12",AND(BB228&gt;=12.5,BB228&lt;=14.5),"12,5 a 14,5",BB228=15,"15",AND(BB228&gt;=15.5,BB228&lt;=17.5),"15,5 a 17,5",AND(BB228&gt;=18,BB228&lt;=20),"18 a 20",AND(BB228&gt;=20.5,BB228&lt;=22.5),"20,5 a 22,5",AND(BB228&gt;=23,BB228&lt;=25),"23 a 25",TRUE(),"Fuera de rango"))</f>
        <v>0 a 2</v>
      </c>
      <c r="BD228" s="11" t="n">
        <f aca="false" t="array" ref="BD228">IF(BC228="","",_xlfn.IFS(BC228="0 a 2",1,BC228="2,5 a 4,5",2,BC228="5 a 7",3,BC228="7,5 a 9,5",4,BC228="10 a 12",5,BC228="12,5 a 14,5",6,BC228="15","NORMA",BC228="15,5 a 17,5",7,BC228="18 a 20",8,BC228="20,5 a 22,5",9,BC228="23 a 25",10,TRUE(),"Fuera de rango"))</f>
        <v>1</v>
      </c>
      <c r="BE228" s="9" t="n">
        <v>36</v>
      </c>
      <c r="BF228" s="10" t="str">
        <f aca="false">IF(BE228="","",IF(AND(BE228&gt;=-20,BE228&lt;=-10),"-20 a -10",IF(AND(BE228&gt;=-9.5,BE228&lt;=0.5),"-9,5 a 0,5",IF(AND(BE228&gt;=1,BE228&lt;=11),"1 a 11",IF(AND(BE228&gt;=11.5,BE228&lt;=20.5),"11,5 a 20,5",IF(BE228=21,"21",IF(AND(BE228&gt;=21.5,BE228&lt;=31.5),"21,5 a 31,5",IF(AND(BE228&gt;=32,BE228&lt;=42),"32 a 42","Fuera de rango"))))))))</f>
        <v>32 a 42</v>
      </c>
      <c r="BG228" s="11" t="n">
        <f aca="false">IF(BF228="","",IF(BF228="-20 a -10",1,IF(BF228="-9,5 a 0,5",2,IF(BF228="1 a 11",3,IF(BF228="11,5 a 20,5",4,IF(BF228="21","NORMA",IF(BF228="21,5 a 31,5",5,IF(BF228="32 a 42",6,""))))))))</f>
        <v>6</v>
      </c>
      <c r="BH228" s="9" t="n">
        <v>30</v>
      </c>
      <c r="BI228" s="10" t="str">
        <f aca="false">IF(BH228="","",IF(AND(BH228&gt;=-20,BH228&lt;=-15),"-20 a -15",IF(AND(BH228&gt;=-14.5,BH228&lt;=-9.5),"-14,5 a -9,5",IF(AND(BH228&gt;=-9,BH228&lt;=-4),"-9 a -4",IF(AND(BH228&gt;=-3.5,BH228&lt;=2.5),"-3,5 a 2,5",IF(AND(BH228&gt;=3,BH228&lt;=8),"3 a 8",IF(AND(BH228&gt;=8.5,BH228&lt;=14.5),"8,5 a 14,5",IF(BH228=15,"15",IF(AND(BH228&gt;=15.5,BH228&lt;=20.5),"15,5 a 20,5",IF(AND(BH228&gt;=21,BH228&lt;=26),"21 a 26","Fuera de rango"))))))))))</f>
        <v>Fuera de rango</v>
      </c>
      <c r="BJ228" s="11" t="str">
        <f aca="false">IF(BI228="","",IF(BI228="-20 a -15",1,IF(BI228="-14,5 a -9,5",2,IF(BI228="-9 a -4",3,IF(BI228="-3,5 a 2,5",4,IF(BI228="3 a 8",5,IF(BI228="8,5 a 14,5",6,IF(BI228="15","NORMA",IF(BI228="15,5 a 20,5",7,IF(BI228="21 a 26",8,IF(BI228="26,5 a 31,5",9,"")))))))))))</f>
        <v/>
      </c>
      <c r="BK228" s="9" t="n">
        <v>0</v>
      </c>
      <c r="BL228" s="10" t="str">
        <f aca="false">IF(BK228="","",IF(AND(BK228&gt;=0,BK228&lt;=2),"0 - 2",IF(AND(BK228&gt;=2.5,BK228&lt;=4.5),"2,5 - 4,5",IF(AND(BK228&gt;=5,BK228&lt;=7),"5 - 7",IF(AND(BK228&gt;=7.5,BK228&lt;=9.5),"7,5 - 9,5",IF(AND(BK228&gt;=10,BK228&lt;=12),"10 - 12",IF(AND(BK228&gt;=12.5,BK228&lt;=13.5),"12,5 - 13,5",IF(BK228=14,"14",IF(AND(BK228&gt;=14.5,BK228&lt;=16.5),"14,5 - 16,5",IF(AND(BK228&gt;=17,BK228&lt;=19),"17 - 19",IF(AND(BK228&gt;=19.5,BK228&lt;=21.5),"19,5 - 21,5",IF(AND(BK228&gt;=22,BK228&lt;=24),"22 - 24",IF(AND(BK228&gt;=24.5,BK228&lt;=26.5),"24,5 - 26,5",IF(AND(BK228&gt;=27,BK228&lt;=29),"27 - 29",IF(AND(BK228&gt;=29.5,BK228&lt;=30),"29,5 - 30","Fuera de rango")))))))))))))))</f>
        <v>0 - 2</v>
      </c>
      <c r="BM228" s="11" t="n">
        <f aca="false">IF(BL228="","",IF(BL228="0 - 2",1,IF(BL228="2,5 - 4,5",2,IF(BL228="5 - 7",3,IF(BL228="7,5 - 9,5",4,IF(BL228="10 - 12",5,IF(BL228="12,5 - 13,5",6,IF(BL228="14","NORMA",IF(BL228="14,5 - 16,5",7,IF(BL228="17 - 19",8,IF(BL228="19,5 - 21,5",9,IF(BL228="22 - 24",10,IF(BL228="24,5 - 26,5",11,IF(BL228="27 - 29",12,IF(BL228="29,5 - 30",13,"")))))))))))))))</f>
        <v>1</v>
      </c>
      <c r="BN228" s="9" t="n">
        <v>8</v>
      </c>
      <c r="BO228" s="10" t="str">
        <f aca="false">IF(BN228="","",IF(AND(BN228&gt;=-20,BN228&lt;=-10),"-20 a -10",IF(AND(BN228&gt;=-9.5,BN228&lt;=0.5),"-9,5 a 0,5",IF(AND(BN228&gt;=1,BN228&lt;=11),"1 a 11",IF(AND(BN228&gt;=11.5,BN228&lt;=21.5),"11,5 a 21,5",IF(BN228=22,"22",IF(AND(BN228&gt;=22.5,BN228&lt;=32.5),"22,5 a 32,5",IF(AND(BN228&gt;=33,BN228&lt;=43),"33 a 43","Fuera de rango"))))))))</f>
        <v>1 a 11</v>
      </c>
      <c r="BP228" s="11" t="n">
        <f aca="false">IF(BO228="","",IF(BO228="-20 a -10",1,IF(BO228="-9,5 a 0,5",2,IF(BO228="1 a 11",3,IF(BO228="11,5 a 21,5",4,IF(BO228="22","NORMA",IF(BO228="22,5 a 32,5",5,IF(BO228="33 a 43",6,""))))))))</f>
        <v>3</v>
      </c>
      <c r="BQ228" s="9" t="n">
        <v>-6</v>
      </c>
      <c r="BR228" s="10" t="str">
        <f aca="false">IF(BQ228="","",IF(AND(BQ228&gt;=-20,BQ228&lt;=-15),"-20 a -15",IF(AND(BQ228&gt;=-14.5,BQ228&lt;=-9.5),"-14,5 a -9,5",IF(AND(BQ228&gt;=-9,BQ228&lt;=-4),"-9 a -4",IF(AND(BQ228&gt;=-3.5,BQ228&lt;=2.5),"-3,5 a 2,5",IF(AND(BQ228&gt;=3,BQ228&lt;=8),"3 a 8",IF(AND(BQ228&gt;=8.5,BQ228&lt;=13.5),"8,5 a 13,5",IF(AND(BQ228&gt;=14,BQ228&lt;=17.5),"14 a 17,5",IF(BQ228=18,"18",IF(AND(BQ228&gt;=18.5,BQ228&lt;=23.5),"18,5 a 23,5",IF(AND(BQ228&gt;=24,BQ228&lt;=29),"24 a 29",IF(AND(BQ228&gt;=29.5,BQ228&lt;=34.5),"29,5 a 34,5",IF(AND(BQ228&gt;=35,BQ228&lt;=40),"35 a 40","Fuera de rango")))))))))))))</f>
        <v>-9 a -4</v>
      </c>
      <c r="BS228" s="11" t="n">
        <f aca="false">IF(BR228="","",IF(BR228="-20 a -15",1,IF(BR228="-14,5 a -9,5",2,IF(BR228="-9 a -4",3,IF(BR228="-3,5 a 2,5",4,IF(BR228="3 a 8",5,IF(BR228="8,5 a 13,5",6,IF(BR228="14 a 17,5",7,IF(BR228="18","NORMA",IF(BR228="18,5 a 23,5",8,IF(BR228="24 a 29",9,IF(BR228="29,5 a 34,5",10,IF(BR228="35 a 40",11,"")))))))))))))</f>
        <v>3</v>
      </c>
      <c r="BT228" s="9" t="n">
        <v>-1</v>
      </c>
      <c r="BU228" s="10" t="str">
        <f aca="false">IF(BT228="","",IF(AND(BT228&gt;=-20,BT228&lt;=-18),"-20 a -18",IF(AND(BT228&gt;=-17.5,BT228&lt;=-15.5),"-17,5 a -15,5",IF(AND(BT228&gt;=-15,BT228&lt;=-13),"-15 a -13",IF(AND(BT228&gt;=-12.5,BT228&lt;=-10.5),"-12,5 a -10,5",IF(AND(BT228&gt;=-10,BT228&lt;=-8),"-10 a -8",IF(AND(BT228&gt;=-7.5,BT228&lt;=-5.5),"-7,5 a -5,5",IF(AND(BT228&gt;=-5,BT228&lt;=-3),"-5 a -3",IF(AND(BT228&gt;=-2.5,BT228&lt;=-0.5),"-2,5 a -0,5",IF(BT228=0,"0",IF(AND(BT228&gt;=0.5,BT228&lt;=2.5),"0,5 a 2,5",IF(AND(BT228&gt;=3,BT228&lt;=5),"3 a 5",IF(AND(BT228&gt;=5.5,BT228&lt;=7.5),"5,5 a 7,5",IF(AND(BT228&gt;=8,BT228&lt;=10),"8 a 10",IF(AND(BT228&gt;=10.5,BT228&lt;=12.5),"10,5 a 12,5",IF(AND(BT228&gt;=13,BT228&lt;=15),"13 a 15",IF(AND(BT228&gt;=15.5,BT228&lt;=17.5),"15,5 a 17,5",IF(AND(BT228&gt;=18,BT228&lt;=20),"18 a 20","Fuera de rango"))))))))))))))))))</f>
        <v>-2,5 a -0,5</v>
      </c>
      <c r="BV228" s="11" t="n">
        <f aca="false">IF(BT228="","",IF(BT228=0,"NORMA",IF(AND(BT228&gt;=-20,BT228&lt;=-18),2,IF(AND(BT228&gt;=-17.5,BT228&lt;=-15.5),2,IF(AND(BT228&gt;=-15,BT228&lt;=-13),3,IF(AND(BT228&gt;=-12.5,BT228&lt;=-10.5),4,IF(AND(BT228&gt;=-10,BT228&lt;=-8),5,IF(AND(BT228&gt;=-7.5,BT228&lt;=-5.5),6,IF(AND(BT228&gt;=-5,BT228&lt;=-3),7,IF(AND(BT228&gt;=-2.5,BT228&lt;=-0.5),8,IF(AND(BT228&gt;=0.5,BT228&lt;=2.5),9,IF(AND(BT228&gt;=3,BT228&lt;=5),10,IF(AND(BT228&gt;=5.5,BT228&lt;=7.5),11,IF(AND(BT228&gt;=8,BT228&lt;=10),12,IF(AND(BT228&gt;=10.5,BT228&lt;=12.5),13,IF(AND(BT228&gt;=13,BT228&lt;=15),14,IF(AND(BT228&gt;=15.5,BT228&lt;=17.5),15,IF(AND(BT228&gt;=18,BT228&lt;=20),16,"Fuera de rango"))))))))))))))))))</f>
        <v>8</v>
      </c>
      <c r="BW228" s="9" t="n">
        <v>-5.5</v>
      </c>
      <c r="BX228" s="10" t="n">
        <f aca="false">18.5- (0.3*H228)</f>
        <v>13.4</v>
      </c>
      <c r="BY228" s="10" t="n">
        <f aca="false">(BW228)-(BX228)</f>
        <v>-18.9</v>
      </c>
      <c r="BZ228" s="10" t="str">
        <f aca="false">IF(BY228="","",IF(BY228&lt;-27.5,"De -30 a -28",IF(BY228&lt;-25,"De -27,5 a -25,5",IF(BY228&lt;-22.5,"De -25 a -23",IF(BY228&lt;-20,"De -22,5 a -20,5",IF(BY228&lt;-17.5,"De -20 a -18",IF(BY228&lt;-15,"De -17,5 a -15,5",IF(BY228&lt;-12.5,"De -15 a -13",IF(BY228&lt;-10,"De -12,5 a -10,5",IF(BY228&lt;-7.5,"De -10 a -8",IF(BY228&lt;-5,"De -7,5 a -5,5",IF(BY228&lt;-2.5,"De -5 a -3",IF(BY228&lt;0,"De -2,5 a -0,5",IF(BY228&lt;2.5,"De 0 a 2",IF(BY228&lt;5,"De 2,5 a 4,5",IF(BY228&lt;7.5,"De 5 a 7",IF(BY228&lt;10,"De 7,5 a 9,5",IF(BY228&lt;12.5,"De 10 a 12",IF(BY228&lt;15,"De 12,5 a 14,5",IF(BY228&lt;17.5,"De 15 a 17",IF(BY228&lt;20,"De 17,5 a 19,5",IF(BY228&lt;22.5,"De 20 a 22",IF(BY228&lt;25,"De 22,5 a 24,5",IF(BY228&lt;27.5,"De 25 a 27","De 27,5 a 30"))))))))))))))))))))))))</f>
        <v>De -20 a -18</v>
      </c>
      <c r="CA228" s="12" t="n">
        <f aca="false">IF(BY228="","",IF(BY228&lt;=-28,1,IF(BY228&lt;=-25.5,2,IF(BY228&lt;=-23,3,IF(BY228&lt;=-20.5,4,IF(BY228&lt;=-18,5,IF(BY228&lt;=-15.5,6,IF(BY228&lt;=-13,7,IF(BY228&lt;=-10.5,8,IF(BY228&lt;=-8,9,IF(BY228&lt;=-5.5,10,IF(BY228&lt;=-3,11,IF(BY228&lt;=-0.5,12,IF(BY228&lt;=2,13,IF(BY228&lt;=4.5,14,IF(BY228&lt;=7,15,IF(BY228&lt;=9.5,16,IF(BY228&lt;=12,17,IF(BY228&lt;=14.5,18,IF(BY228&lt;=17,19,IF(BY228&lt;=19.5,20,IF(BY228&lt;=22,21,IF(BY228&lt;=24.5,22,IF(BY228&lt;=27,23,IF(BY228&lt;=30,24,"Fuera de rango")))))))))))))))))))))))))</f>
        <v>5</v>
      </c>
      <c r="CB228" s="9" t="n">
        <v>-7.5</v>
      </c>
      <c r="CC228" s="10" t="n">
        <f aca="false">18.5- (0.3*H228)</f>
        <v>13.4</v>
      </c>
      <c r="CD228" s="10" t="n">
        <f aca="false">(CB228)-(CC228)</f>
        <v>-20.9</v>
      </c>
      <c r="CE228" s="10" t="str">
        <f aca="false">IF(CD228="","",IF(CD228&lt;-27.5,"De -30 a -28",IF(CD228&lt;-25,"De -27,5 a -25,5",IF(CD228&lt;-22.5,"De -25 a -23",IF(CD228&lt;-20,"De -22,5 a -20,5",IF(CD228&lt;-17.5,"De -20 a -18",IF(CD228&lt;-15,"De -17,5 a -15,5",IF(CD228&lt;-12.5,"De -15 a -13",IF(CD228&lt;-10,"De -12,5 a -10,5",IF(CD228&lt;-7.5,"De -10 a -8",IF(CD228&lt;-5,"De -7,5 a -5,5",IF(CD228&lt;-2.5,"De -5 a -3",IF(CD228&lt;0,"De -2,5 a -0,5",IF(CD228&lt;=2,"De 0 a 2",IF(CD228&lt;=4.5,"De 2,5 a 4,5",IF(CD228&lt;=7,"De 5 a 7",IF(CD228&lt;=9.5,"De 7,5 a 9,5",IF(CD228&lt;=12,"De 10 a 12",IF(CD228&lt;=14.5,"De 12,5 a 14,5",IF(CD228&lt;=17,"De 15 a 17",IF(CD228&lt;=19.5,"De 17,5 a 19,5",IF(CD228&lt;=22,"De 20 a 22",IF(CD228&lt;=24.5,"De 22,5 a 24,5",IF(CD228&lt;=27,"De 25 a 27","De 27,5 a 30"))))))))))))))))))))))))</f>
        <v>De -22,5 a -20,5</v>
      </c>
      <c r="CF228" s="12" t="n">
        <f aca="false">IF(CD228="","",IF(CD228&lt;-27.5,1,IF(CD228&lt;-25,2,IF(CD228&lt;-22.5,3,IF(CD228&lt;-20,4,IF(CD228&lt;-17.5,5,IF(CD228&lt;-15,6,IF(CD228&lt;-12.5,7,IF(CD228&lt;-10,8,IF(CD228&lt;-7.5,9,IF(CD228&lt;-5,10,IF(CD228&lt;-2.5,11,IF(CD228&lt;0,12,IF(CD228&lt;2.5,13,IF(CD228&lt;5,14,IF(CD228&lt;7.5,15,IF(CD228&lt;10,16,IF(CD228&lt;12.5,17,IF(CD228&lt;15,18,IF(CD228&lt;17.5,19,IF(CD228&lt;20,20,IF(CD228&lt;22.5,21,IF(CD228&lt;25,22,IF(CD228&lt;27.5,23,24))))))))))))))))))))))))</f>
        <v>4</v>
      </c>
      <c r="CG228" s="9" t="n">
        <v>-2.25</v>
      </c>
      <c r="CH228" s="10" t="str">
        <f aca="false">IF(CG228="","",IF(AND(CG228&gt;=-10,CG228&lt;=-9.5),"-10 a -9,5",IF(AND(CG228&gt;-9.5,CG228&lt;=-8.5),"-9 a -8,5",IF(AND(CG228&gt;-8.5,CG228&lt;=-7.5),"-8 a -7,5",IF(AND(CG228&gt;-7.5,CG228&lt;=-6.5),"-7 a -6,5",IF(AND(CG228&gt;-6.5,CG228&lt;=-5.5),"-6 a -5,5",IF(AND(CG228&gt;-5.5,CG228&lt;=-4.5),"-5 a -4,5",IF(AND(CG228&gt;-4.5,CG228&lt;=-3.5),"-4 a -3,5",IF(AND(CG228&gt;-3.5,CG228&lt;=-2.5),"-3 a -2,5",IF(CG228=-2.25,"-2,25",IF(AND(CG228&gt;-2.5,CG228&lt;=-1.5),"-2 a -1,5",IF(AND(CG228&gt;-1.5,CG228&lt;=-0.5),"-1 a -0,5",IF(AND(CG228&gt;-0.5,CG228&lt;=0.5),"0 a 0,5",IF(AND(CG228&gt;0.5,CG228&lt;=1.5),"1 a 1,5",IF(AND(CG228&gt;1.5,CG228&lt;=2.5),"2 a 2,5",IF(AND(CG228&gt;2.5,CG228&lt;=3.5),"3 a 3,5",IF(AND(CG228&gt;3.5,CG228&lt;=4.5),"4 a 4,5",IF(AND(CG228&gt;4.5,CG228&lt;=5.5),"5 a 5,5",IF(AND(CG228&gt;5.5,CG228&lt;=6.5),"6 a 6,5",IF(AND(CG228&gt;6.5,CG228&lt;=7.5),"7 a 7,5",IF(AND(CG228&gt;7.5,CG228&lt;=8.5),"8 a 8,5",IF(AND(CG228&gt;8.5,CG228&lt;=9.5),"9 a 9,5",IF(CG228&gt;=10,"10","Fuera de rango")))))))))))))))))))))))</f>
        <v>-2,25</v>
      </c>
      <c r="CI228" s="11" t="str">
        <f aca="false">IF(CG228="","",IF(CG228=-2.25,"NORMA",IF(CG228&lt;=-9.5,1,IF(CG228&lt;=-8.5,2,IF(CG228&lt;=-7.5,3,IF(CG228&lt;=-6.5,4,IF(CG228&lt;=-5.5,5,IF(CG228&lt;=-4.5,6,IF(CG228&lt;=-3.5,7,IF(CG228&lt;=-2.5,8,IF(CG228&lt;=-1.5,9,IF(CG228&lt;=-0.5,10,IF(CG228&lt;=0.5,11,IF(CG228&lt;=1.5,12,IF(CG228&lt;=2.5,13,IF(CG228&lt;=3.5,14,IF(CG228&lt;=4.5,15,IF(CG228&lt;=5.5,16,IF(CG228&lt;=6.5,17,IF(CG228&lt;=7.5,18,IF(CG228&lt;=8.5,19,IF(CG228&lt;=9.5,20,IF(CG228=10,21,"Fuera de rango")))))))))))))))))))))))</f>
        <v>NORMA</v>
      </c>
      <c r="CJ228" s="9" t="n">
        <v>3.25</v>
      </c>
      <c r="CK228" s="10" t="str">
        <f aca="false">IF(CJ228="","",IF(AND(CJ228&gt;=-6,CJ228&lt;=-5.5),"-6 a -5,5",IF(AND(CJ228&gt;-5.5,CJ228&lt;=-4.5),"-5 a -4,5",IF(AND(CJ228&gt;-4.5,CJ228&lt;=-3.5),"-4 a -3,5",IF(AND(CJ228&gt;-3.5,CJ228&lt;=-2.5),"-3 a -2,5",IF(AND(CJ228&gt;-2.5,CJ228&lt;=-1.5),"-2 a -1,5",IF(AND(CJ228&gt;-1.5,CJ228&lt;=-0.5),"-1 a -0,5",IF(AND(CJ228&gt;-0.5,CJ228&lt;=0.5),"0 a 0,5",IF(AND(CJ228&gt;0.5,CJ228&lt;=1.5),"1 a 1,5",IF(AND(CJ228&gt;1.5,CJ228&lt;2.5),"2",IF(AND(CJ228&gt;=2.5,CJ228&lt;=3),"2,5 a 3",IF(AND(CJ228&gt;3,CJ228&lt;=4),"3,5 a 4",IF(AND(CJ228&gt;4,CJ228&lt;=5),"4,5 a 5",IF(AND(CJ228&gt;5,CJ228&lt;=6),"5,5 a 6",IF(AND(CJ228&gt;6,CJ228&lt;=7),"6,5 a 7",IF(AND(CJ228&gt;7,CJ228&lt;=8),"7,5 a 8",IF(AND(CJ228&gt;8,CJ228&lt;=9.5),"8,5 a 9,5",IF(CJ228=10,"10","Fuera de rango"))))))))))))))))))</f>
        <v>3,5 a 4</v>
      </c>
      <c r="CL228" s="11" t="n">
        <f aca="false">IF(CK228="","",IF(OR(CK228="-6 a -5,5",CK228="-6 - -5,5"),1,IF(OR(CK228="-5 a -4,5",CK228="-5 - -4,5"),2,IF(OR(CK228="-4 a -3,5",CK228="-4 - -3,5"),3,IF(OR(CK228="-3 a -2,5",CK228="-3 - -2,5"),4,IF(OR(CK228="-2 a -1,5",CK228="-2 - -1,5"),5,IF(OR(CK228="-1 a -0,5",CK228="-1 - -0,5"),6,IF(OR(CK228="0 a 0,5",CK228="0 - 0,5"),7,IF(OR(CK228="1 a 1,5",CK228="1 - 1,5"),8,IF(CK228="2","NORMA",IF(OR(CK228="2,5 a 3",CK228="2,5 - 3"),9,IF(OR(CK228="3,5 a 4",CK228="3,5 - 4"),10,IF(OR(CK228="4,5 a 5",CK228="4,5 - 5"),11,IF(OR(CK228="5,5 a 6",CK228="5,5 - 6"),12,IF(OR(CK228="6,5 a 7",CK228="6,5 - 7"),13,IF(OR(CK228="7,5 a 8",CK228="7,5 - 8"),14,IF(OR(CK228="8,5 a 9",CK228="8,5 - 9,5",CK228="9 a 9,5"),15,IF(CK228="10",15,IF(OR(CK228="0,5 a 1",CK228="0,5 - 1"),7,"Fuera de rango")))))))))))))))))))</f>
        <v>10</v>
      </c>
      <c r="CM228" s="10" t="n">
        <v>0</v>
      </c>
      <c r="CN228" s="10" t="str">
        <f aca="false">IF(CM228=0,"0", " ")</f>
        <v>0</v>
      </c>
      <c r="CO228" s="10" t="str">
        <f aca="false">IF(CM228&gt;0,"EME"," ")</f>
        <v> </v>
      </c>
      <c r="CP228" s="10" t="n">
        <v>0</v>
      </c>
      <c r="CQ228" s="10" t="str">
        <f aca="false">IF(CP228&gt;0,"0", " ")</f>
        <v> </v>
      </c>
      <c r="CR228" s="10" t="str">
        <f aca="false">IF(CP228&gt;0,"EME"," ")</f>
        <v> </v>
      </c>
      <c r="CS228" s="9" t="n">
        <v>0</v>
      </c>
      <c r="CT228" s="10" t="str">
        <f aca="false">IF(CS228&gt;0,"1", " ")</f>
        <v> </v>
      </c>
      <c r="CU228" s="10" t="str">
        <f aca="false">IF(CS228&gt;0,"HIP"," ")</f>
        <v> </v>
      </c>
      <c r="CV228" s="9" t="n">
        <v>0</v>
      </c>
      <c r="CW228" s="10" t="str">
        <f aca="false">IF(CV228&gt;0,"1", " ")</f>
        <v> </v>
      </c>
      <c r="CX228" s="10" t="str">
        <f aca="false">IF(CV228&gt;0,"HIP"," ")</f>
        <v> </v>
      </c>
      <c r="CY228" s="9" t="n">
        <v>-3</v>
      </c>
      <c r="CZ228" s="11" t="str">
        <f aca="false">IF(CY228&lt;0,"2"," ")</f>
        <v>2</v>
      </c>
      <c r="DA228" s="11" t="str">
        <f aca="false">IF(CY228&lt;0,"MIO"," ")</f>
        <v>MIO</v>
      </c>
      <c r="DB228" s="9" t="n">
        <v>-3.5</v>
      </c>
      <c r="DC228" s="11" t="str">
        <f aca="false">IF(DB228&lt;0,"2"," ")</f>
        <v>2</v>
      </c>
      <c r="DD228" s="11" t="str">
        <f aca="false">IF(DB228&lt;0,"MIO"," ")</f>
        <v>MIO</v>
      </c>
      <c r="DE228" s="9" t="n">
        <v>-0.25</v>
      </c>
      <c r="DF228" s="11" t="str">
        <f aca="false">IF(DE228&lt;0,"3"," ")</f>
        <v>3</v>
      </c>
      <c r="DG228" s="11" t="str">
        <f aca="false">IF(DE228&lt;0,"AST"," ")</f>
        <v>AST</v>
      </c>
      <c r="DH228" s="9" t="n">
        <v>-0.5</v>
      </c>
      <c r="DI228" s="11" t="str">
        <f aca="false">IF(DH228&lt;0,"3"," ")</f>
        <v>3</v>
      </c>
      <c r="DJ228" s="11" t="str">
        <f aca="false">IF(DH228&lt;0,"AST"," ")</f>
        <v>AST</v>
      </c>
      <c r="DK228" s="9" t="n">
        <v>0</v>
      </c>
      <c r="DL228" s="10" t="str">
        <f aca="false">IF(DK228&gt;0,"4"," ")</f>
        <v> </v>
      </c>
      <c r="DM228" s="10" t="str">
        <f aca="false">IF(DK228&gt;0,"PRE"," ")</f>
        <v> </v>
      </c>
      <c r="DN228" s="9" t="n">
        <v>0</v>
      </c>
      <c r="DO228" s="10" t="str">
        <f aca="false">IF(DN228&gt;0,"4"," ")</f>
        <v> </v>
      </c>
      <c r="DP228" s="10" t="str">
        <f aca="false">IF(DN228&gt;0,"PRE"," ")</f>
        <v> </v>
      </c>
      <c r="DQ228" s="12" t="n">
        <v>2</v>
      </c>
      <c r="DR228" s="12" t="n">
        <v>2</v>
      </c>
      <c r="DS228" s="12" t="str">
        <f aca="false">CONCATENATE(CO228,CU228,DA228,DG228,DM228)</f>
        <v>  MIOAST </v>
      </c>
      <c r="DT228" s="10" t="str">
        <f aca="false" t="array" ref="DT228">_xlfn.IFS(DS228="EME    ","0", DS228=" HIP   ","1", DS228="  MIO  ","2", DS228="   AST ","3", DS228="    PRE","4", DS228="EME   PRE","5", DS228=" HIP  PRE","6", DS228=" HIP AST ","7", DS228="  MIO PRE","8", DS228="  MIOAST ","9", DS228="   ASTPRE","10",DS228=" HIP ASTPRE","11", DS228="  MIOASTPRE","12", DS228="     ","0")</f>
        <v>9</v>
      </c>
      <c r="DU228" s="1" t="s">
        <v>154</v>
      </c>
      <c r="DV228" s="1" t="str">
        <f aca="false" t="array" ref="DV228">_xlfn.IFS(DU228="SI","2", DU228="NO","1")</f>
        <v>1</v>
      </c>
      <c r="DW228" s="10" t="n">
        <v>0</v>
      </c>
      <c r="DX228" s="11" t="str">
        <f aca="false">IF(DW228=0,"1","2")</f>
        <v>1</v>
      </c>
      <c r="DY228" s="11" t="str">
        <f aca="false" t="array" ref="DY228">_xlfn.IFS(DW228=0,"0", DW228=0.25, "1", DW228=0.5,"2", DW228=0.75,"3", DW228=1,"4",DW228=1.25,"5", DW228=1.5,"6", DW228=1.75,"7", DW228=2,"8")</f>
        <v>0</v>
      </c>
      <c r="DZ228" s="10" t="n">
        <v>0</v>
      </c>
      <c r="EA228" s="11" t="str">
        <f aca="false">IF(DZ228=0,"1","2")</f>
        <v>1</v>
      </c>
      <c r="EB228" s="11" t="str">
        <f aca="false" t="array" ref="EB228">_xlfn.IFS(DZ228=0,"0", DZ228=0.25, "1", DZ228=0.5,"2", DZ228=0.75,"3", DZ228=1,"4",DZ228=1.25,"5", DZ228=1.5,"6", DZ228=1.75,"7", DZ228=2,"8")</f>
        <v>0</v>
      </c>
      <c r="EC228" s="10" t="n">
        <v>-0.25</v>
      </c>
      <c r="ED228" s="10" t="str">
        <f aca="false">IF(EC228=0,"1","2")</f>
        <v>2</v>
      </c>
      <c r="EE228" s="11" t="str">
        <f aca="false" t="array" ref="EE228">_xlfn.IFS(EC228=0,"0", EC228=-0.25, "1", EC228=-0.5,"2", EC228=-0.75,"3", EC228=-1,"4",EC228=-1.25,"5", EC228=-1.5,"6", EC228=-1.75,"7", EC228=-2,"8", EC228=-2.25,"9",EC228=-2.5,"10", EC228=-2.75,"11", EC228=-3,"12", EC228=-3.25,"13", EC228=-3.5,"14", EC228=-3.75,"15",EC228=-4,"16")</f>
        <v>1</v>
      </c>
      <c r="EF228" s="10" t="n">
        <v>-0.25</v>
      </c>
      <c r="EG228" s="10" t="str">
        <f aca="false">IF(EF228=0,"1","2")</f>
        <v>2</v>
      </c>
      <c r="EH228" s="11" t="str">
        <f aca="false" t="array" ref="EH228">_xlfn.IFS(EF228=0,"0", EF228=-0.25, "1", EF228=-0.5,"2", EF228=-0.75,"3", EF228=-1,"4",EF228=-1.25,"5", EF228=-1.5,"6", EF228=-1.75,"7", EF228=-2,"8", EF228=-2.25,"9",EF228=-2.5,"10", EF228=-2.75,"11", EF228=-3,"12", EF228=-3.25,"13", EF228=-3.5,"14", EF228=-3.75,"15",EF228=-4,"16")</f>
        <v>1</v>
      </c>
      <c r="EI228" s="10" t="n">
        <v>-0.25</v>
      </c>
      <c r="EJ228" s="11" t="str">
        <f aca="false">IF(EI228=0,"1","2")</f>
        <v>2</v>
      </c>
      <c r="EK228" s="11" t="str">
        <f aca="false" t="array" ref="EK228">_xlfn.IFS(EI228=0,"0", EI228=-0.25, "1", EI228=-0.5,"2", EI228=-0.75,"3", EI228=-1,"4",EI228=-1.25,"5", EI228=-1.5,"6", EI228=-1.75,"7", EI228=-2,"8", EI228=-2.25,"9", EI228=-2.25,"9",EI228=-2.5,"10", EI228=-2.75,"11", EI228=-3,"12", EI228=-3.25,"13", EI228=-3.5,"14", EI228=-3.75,"15",EI228=-4,"16", EI228=0.25, "17", EI228=0.5, "18")</f>
        <v>1</v>
      </c>
      <c r="EL228" s="10" t="n">
        <v>-0.5</v>
      </c>
      <c r="EM228" s="11" t="str">
        <f aca="false">IF(EL228=0,"1","2")</f>
        <v>2</v>
      </c>
      <c r="EN228" s="11" t="str">
        <f aca="false" t="array" ref="EN228">_xlfn.IFS(EL228=0.25,"17",EL228=0.5,"18", EL228=0,"0", EL228=-0.25, "1", EL228=-0.5,"2", EL228=-0.75,"3", EL228=-1,"4",EL228=-1.25,"5", EL228=-1.5,"6", EL228=-1.75,"7", EL228=-2,"8",EL228= -2.25,"9",EL228=-2.5,"10",EL228= -2.75,"11",EL228= -3,"12",EL228= -3.25,"13",EL228= -3.5,"14",EL228= -3.75,"15",EL228=-4,"16")</f>
        <v>2</v>
      </c>
      <c r="EO228" s="10" t="n">
        <v>0</v>
      </c>
      <c r="EP228" s="11" t="str">
        <f aca="false">IF(EO228=0,"1","2")</f>
        <v>1</v>
      </c>
      <c r="EQ228" s="11" t="str">
        <f aca="false" t="array" ref="EQ228">_xlfn.IFS(EO228=0,"0", EO228=0.25, "1", EO228=0.5,"2", EO228=0.75,"3", EO228=1,"4",EO228=1.25,"5", EO228=1.5,"6", EO228=1.75,"7", EO228=2,"8", EO228=2.25,"9", EO228=2.25,"9",EO228=2.5,"10", EO228=2.75,"11", EO228=3,"12", EO228=3.25,"13", EO228=3.5,"14", EO228=3.75,"15",EO228=4,"16", EO228=-0.25, "17", bq=-0.5, "18")</f>
        <v>0</v>
      </c>
      <c r="ER228" s="10" t="n">
        <v>0</v>
      </c>
      <c r="ES228" s="11" t="str">
        <f aca="false">IF(ER228=0,"1","2")</f>
        <v>1</v>
      </c>
      <c r="ET228" s="11" t="str">
        <f aca="false" t="array" ref="ET228">_xlfn.IFS(ER228=0,"0", ER228=0.25, "1", ER228=0.5,"2", ER228=0.75,"3", ER228=1,"4",ER228=1.25,"5", ER228=1.5,"6", ER228=1.75,"7", ER228=2,"8", ER228=2.25,"9", ER228=2.25,"9",ER228=2.5,"10", ER228=2.75,"11", ER228=3,"12", ER228=3.25,"13", ER228=3.5,"14", ER228=3.75,"15",ER228=4,"16", ER228=-0.25, "17", bq=-0.5, "18")</f>
        <v>0</v>
      </c>
      <c r="EU228" s="13" t="n">
        <v>4</v>
      </c>
      <c r="EV228" s="14" t="e">
        <f aca="false">VLOOKUP(EU228,LEYENDA!$G$2:$H$8,2,TRUE())</f>
        <v>#N/A</v>
      </c>
      <c r="EW228" s="14" t="e">
        <f aca="false" t="array" ref="EW228">_xlfn.IFS(EV228="0-5","1", EV228="6-12","2", EV228="13-18","3", EV228="19-24","4", EV228="25-36","5", EV228="37-48","6", EV228="49-60","7")</f>
        <v>#N/A</v>
      </c>
    </row>
    <row r="229" customFormat="false" ht="13.5" hidden="false" customHeight="false" outlineLevel="0" collapsed="false">
      <c r="A229" s="1" t="n">
        <v>65</v>
      </c>
      <c r="B229" s="32" t="n">
        <v>5</v>
      </c>
      <c r="C229" s="33" t="n">
        <v>43607</v>
      </c>
      <c r="D229" s="6"/>
      <c r="E229" s="5" t="str">
        <f aca="false">VLOOKUP(A229,'286'!$A$3:$J$600,10,FALSE())</f>
        <v>QUINTANA AVILÉS, ANTONIO</v>
      </c>
      <c r="F229" s="4" t="str">
        <f aca="false">VLOOKUP(A229,'286'!$A$3:$I$1768,3,FALSE())</f>
        <v>QUINAAN</v>
      </c>
      <c r="G229" s="6" t="n">
        <f aca="false">VLOOKUP(A229,'286'!$A$3:$I$1768,4,FALSE())</f>
        <v>37057</v>
      </c>
      <c r="H229" s="7" t="n">
        <f aca="false">YEAR(C229)-YEAR(G229)</f>
        <v>18</v>
      </c>
      <c r="I229" s="1" t="str">
        <f aca="false">VLOOKUP(H229,LEYENDA!$C$2:$D$6,2,TRUE())</f>
        <v>13-24</v>
      </c>
      <c r="J229" s="5" t="str">
        <f aca="false">VLOOKUP(A229,'286'!$A$3:$I$1768,7,FALSE())</f>
        <v>H</v>
      </c>
      <c r="K229" s="8" t="str">
        <f aca="false">VLOOKUP(A229,'286'!$A$3:$I$1768,2,FALSE())</f>
        <v>OD</v>
      </c>
      <c r="L229" s="4" t="str">
        <f aca="false">VLOOKUP(A229,'286'!$A$3:$I$1768,8,FALSE())</f>
        <v>D</v>
      </c>
      <c r="M229" s="4" t="str">
        <f aca="false">VLOOKUP(A229,'286'!$A$3:$I$1768,9,FALSE())</f>
        <v>I</v>
      </c>
      <c r="N229" s="8" t="str">
        <f aca="false">IF(R229=O229, "MISMA","CONTRARIA")</f>
        <v>CONTRARIA</v>
      </c>
      <c r="O229" s="8" t="str">
        <f aca="false" t="array" ref="O229">_xlfn.IFS(L229="D","1", L229="I","2")</f>
        <v>1</v>
      </c>
      <c r="P229" s="8" t="str">
        <f aca="false" t="array" ref="P229">_xlfn.IFS(K229="OD","1", K229="OI","2")</f>
        <v>1</v>
      </c>
      <c r="Q229" s="1" t="str">
        <f aca="false" t="array" ref="Q229">_xlfn.IFS(J229="M","1", J229="H","2")</f>
        <v>2</v>
      </c>
      <c r="R229" s="8" t="str">
        <f aca="false" t="array" ref="R229">_xlfn.IFS(M229="D","1", M229="I","2")</f>
        <v>2</v>
      </c>
      <c r="S229" s="1" t="str">
        <f aca="false" t="array" ref="S229">_xlfn.IFS(N229="CONTRARIA", "1",N229= "MISMA","2")</f>
        <v>1</v>
      </c>
      <c r="T229" s="1" t="str">
        <f aca="false" t="array" ref="T229">_xlfn.IFS(I229="0-12","1", I229="13-24","2", I229="25-40","3", I229="41-60","4", I229="61-100","5")</f>
        <v>2</v>
      </c>
      <c r="U229" s="9" t="n">
        <v>9</v>
      </c>
      <c r="V229" s="44" t="str">
        <f aca="false">IF(U229="","",IF(AND(U229&gt;=-9,U229&lt;=-6.5),"-9 a -6,5",IF(AND(U229&gt;=-6,U229&lt;=-3.5),"-6 a -3,5",IF(AND(U229&gt;=-3,U229&lt;=-1),"-3 a -1",IF(U229=-0.5,"-0,5",IF(AND(U229&gt;=0,U229&lt;=2.5),"0 a 2,5",IF(AND(U229&gt;=3,U229&lt;=5.5),"3 a 5,5",IF(AND(U229&gt;=6,U229&lt;=8.5),"6 a 8,5",IF(AND(U229&gt;=9,U229&lt;=20),"9 a 20","Fuera de rango")))))))))</f>
        <v>9 a 20</v>
      </c>
      <c r="W229" s="11" t="n">
        <f aca="false">IF(V229="","",IF(V229="-9 a -6,5",2,IF(V229="-6 a -3,5",3,IF(V229="-3 a -1",4,IF(V229="-0,5","NORMA",IF(V229="0 a 2,5",5,IF(V229="3 a 5,5",6,IF(V229="6 a 8,5",7,IF(V229="9 a 20",8,"Fuera de rango")))))))))</f>
        <v>8</v>
      </c>
      <c r="X229" s="9" t="n">
        <v>28</v>
      </c>
      <c r="Y229" s="10" t="str">
        <f aca="false">IF(X229="","",IF(AND(X229&gt;=0,X229&lt;=4),"0 a 4",IF(AND(X229&gt;=4.5,X229&lt;=8.5),"4,5 a 8,5",IF(X229=9,"9",IF(AND(X229&gt;=9.5,X229&lt;=13),"9,5 a 13",IF(AND(X229&gt;=13.5,X229&lt;=20),"13,5 a 20",IF(AND(X229&gt;=20.5,X229&lt;=35),"20,5 a 35","Fuera de rango")))))))</f>
        <v>20,5 a 35</v>
      </c>
      <c r="Z229" s="11" t="n">
        <f aca="false">IF(Y229="","",IF(Y229="0 a 4",1,IF(Y229="4,5 a 8,5",2,IF(Y229="9","NORMA",IF(Y229="9,5 a 13",3,IF(Y229="13,5 a 20",4,IF(Y229="20,5 a 35",5,"Fuera de rango")))))))</f>
        <v>5</v>
      </c>
      <c r="AA229" s="9" t="n">
        <v>38</v>
      </c>
      <c r="AB229" s="10" t="str">
        <f aca="false">IF(AA229="","",IF(AND(AA229&gt;=0,AA229&lt;=9),"0 a 9",IF(AND(AA229&gt;=9.5,AA229&lt;=18.5),"9,5 a 18,5",IF(AA229=19,"19",IF(AND(AA229&gt;=19.5,AA229&lt;=28),"19,5 a 28",IF(AND(AA229&gt;=28.5,AA229&lt;=40),"28,5 a 40","Fuera de rango"))))))</f>
        <v>28,5 a 40</v>
      </c>
      <c r="AC229" s="11" t="n">
        <f aca="false" t="array" ref="AC229">_xlfn.IFS(AB229="","",AB229="0 a 9",1,AB229="9,5 a 18,5",2,AB229="19","NORMA",AB229="19,5 a 28",3,AB229="28,5 a 40",4,TRUE(),"Fuera de rango")</f>
        <v>4</v>
      </c>
      <c r="AD229" s="9" t="n">
        <v>29</v>
      </c>
      <c r="AE229" s="10" t="str">
        <f aca="false">IF(AD229="","",IF(AND(AD229&gt;=-10,AD229&lt;=0),"De -10 a 0",IF(AND(AD229&gt;=0.5,AD229&lt;=9.5),"0,5 a 9,5",IF(AD229=10,"10",IF(AND(AD229&gt;=10.5,AD229&lt;=20),"10,5 a 20",IF(AND(AD229&gt;=20.5,AD229&lt;=40),"20,5 a 40","Fuera de rango"))))))</f>
        <v>20,5 a 40</v>
      </c>
      <c r="AF229" s="12" t="n">
        <f aca="false">IF(AD229="","",IF(AND(AD229&gt;=-10,AD229&lt;=0),1,IF(AND(AD229&gt;=0.5,AD229&lt;=9.5),2,IF(AD229=10,"NORMA",IF(AND(AD229&gt;=10.5,AD229&lt;=20),3,IF(AND(AD229&gt;=20.5,AD229&lt;=40),4,""))))))</f>
        <v>4</v>
      </c>
      <c r="AG229" s="9" t="n">
        <v>7</v>
      </c>
      <c r="AH229" s="10" t="str">
        <f aca="false">IF(AG229="","",IF(AND(AG229&gt;=0,AG229&lt;=4),"0 a 4",IF(AND(AG229&gt;=4.5,AG229&lt;=8.5),"4,5 a 8,5",IF(AG229=9,"9",IF(AND(AG229&gt;=9.5,AG229&lt;=13),"9,5 a 13",IF(AND(AG229&gt;=13.5,AG229&lt;=25),"13,5 a 25","Fuera de rango"))))))</f>
        <v>4,5 a 8,5</v>
      </c>
      <c r="AI229" s="11" t="n">
        <f aca="false">IF(AH229="","",IF(AH229="0 a 4",1,IF(AH229="4,5 a 8,5",2,IF(AH229="9","NORMA",IF(AH229="9,5 a 13",3,IF(AH229="13,5 a 25",4,""))))))</f>
        <v>2</v>
      </c>
      <c r="AJ229" s="9" t="n">
        <v>-2</v>
      </c>
      <c r="AK229" s="10" t="str">
        <f aca="false">IF(AJ229="","",IF(AND(AJ229&gt;=-15,AJ229&lt;=-10.5),"-15 a -10,5",IF(AND(AJ229&gt;=-10,AJ229&lt;=-4),"-10 a -4",IF(AND(AJ229&gt;=-4.5,AJ229&lt;=0),"-4,5 a 0",IF(AND(AJ229&gt;=0.5,AJ229&lt;=4.5),"0,5 a 4,5",IF(AJ229=5,"5",IF(AND(AJ229&gt;=5.5,AJ229&lt;=10),"5,5 a 10",IF(AND(AJ229&gt;=10.5,AJ229&lt;=20),"10,5 a 20","Fuera de rango"))))))))</f>
        <v>-4,5 a 0</v>
      </c>
      <c r="AL229" s="11" t="n">
        <f aca="false">IF(AK229="","",IF(AK229="-15 a -10,5",1,IF(AK229="-10 a -4",2,IF(AK229="-4,5 a 0",3,IF(AK229="0,5 a 4,5",4,IF(AK229="5","NORMA",IF(AK229="5,5 a 10",5,IF(AK229="10,5 a 20",6,"Error"))))))))</f>
        <v>3</v>
      </c>
      <c r="AM229" s="9" t="n">
        <v>0</v>
      </c>
      <c r="AN229" s="10" t="str">
        <f aca="false">IF(AM229="","",IF(AND(AM229&gt;=-7.5,AM229&lt;=-5.5),"-7,5 a -5,5",IF(AND(AM229&gt;=-5,AM229&lt;=-3),"-5 a -3",IF(AND(AM229&gt;=-2.5,AM229&lt;=-0.5),"-2,5 a -0,5",IF(AM229=0,"0,00",IF(AND(AM229&gt;=0.5,AM229&lt;=2.5),"0,5 a 2,5",IF(AND(AM229&gt;=3,AM229&lt;=5),"3 a 5",IF(AND(AM229&gt;=5.5,AM229&lt;=7.5),"5,5 a 7,5",IF(AND(AM229&gt;=8,AM229&lt;=10),"8 a 10","Fuera de rango")))))))))</f>
        <v>0,00</v>
      </c>
      <c r="AO229" s="11" t="str">
        <f aca="false">IF(AN229="","",IF(AN229="-7,5 a -5,5",1,IF(AN229="-5 a -3",2,IF(AN229="-2,5 a -0,5",3,IF(AN229="0,00","NORMA",IF(AN229="0,5 a 2,5",4,IF(AN229="3 a 5",5,IF(AN229="5,5 a 7,5",6,IF(AN229="8 a 10",7,"Error")))))))))</f>
        <v>NORMA</v>
      </c>
      <c r="AP229" s="9" t="n">
        <v>10</v>
      </c>
      <c r="AQ229" s="10" t="str">
        <f aca="false">IF(AP229="","",IF(AND(AP229&gt;=-20,AP229&lt;=-9.5),"-20 a -9,5",IF(AND(AP229&gt;=-9,AP229&lt;=-6.5),"-9 a -6,5",IF(AP229=-6,"-6",IF(AND(AP229&gt;=-5.5,AP229&lt;=-3),"-5,5 a -3",IF(AND(AP229&gt;=-2.5,AP229&lt;=0),"-2,5 a 0",IF(AND(AP229&gt;=0.5,AP229&lt;=3),"0,5 a 3",IF(AND(AP229&gt;=3.5,AP229&lt;=6),"3,5 a 6",IF(AND(AP229&gt;=6.5,AP229&lt;=9),"6,5 a 9",IF(AND(AP229&gt;=9.5,AP229&lt;=20),"9,5 a 20","Fuera de rango"))))))))))</f>
        <v>9,5 a 20</v>
      </c>
      <c r="AR229" s="11" t="n">
        <f aca="false">IF(AQ229="","",IF(AQ229="-20 a -9,5",1,IF(AQ229="-9 a -6,5",2,IF(AQ229="-6","NORMA",IF(AQ229="-5,5 a -3",3,IF(AQ229="-2,5 a 0",4,IF(AQ229="0,5 a 3",5,IF(AQ229="3,5 a 6",6,IF(AQ229="6,5 a 9",7,IF(AQ229="9,5 a 20",8,""))))))))))</f>
        <v>8</v>
      </c>
      <c r="AS229" s="9" t="n">
        <v>1</v>
      </c>
      <c r="AT229" s="10" t="str">
        <f aca="false">IF(AS229="","",IF(AND(AS229&gt;=-16,AS229&lt;=-14),"-16 a -14",IF(AND(AS229&gt;=-13.5,AS229&lt;=-11.5),"-13,5 a -11,5",IF(AND(AS229&gt;=-11,AS229&lt;=-9),"-11 a -9",IF(AND(AS229&gt;=-8.5,AS229&lt;=-6.5),"-8,5 a -6,5",IF(AND(AS229&gt;=-6,AS229&lt;=-4),"-6 a -4",IF(AND(AS229&gt;=-3.5,AS229&lt;=-1.5),"-3,5 a -1,5",IF(AND(AS229&gt;=-1,AS229&lt;=1),"-1 a 1",IF(AND(AS229&gt;=1.5,AS229&lt;=3.5),"1,5 a 3,5",IF(AND(AS229&gt;=4,AS229&lt;=6),"4 a 6",IF(AND(AS229&gt;=6.5,AS229&lt;=8.5),"6,5 a 8,5",IF(AND(AS229&gt;=9,AS229&lt;=11),"9 a 11",IF(AND(AS229&gt;=11.5,AS229&lt;=13.5),"11,5 a 13,5",IF(AND(AS229&gt;=14,AS229&lt;=16),"14 a 16",IF(AND(AS229&gt;=16.5,AS229&lt;=18.5),"16,5 a 18,5",IF(AND(AS229&gt;=19,AS229&lt;=21),"19 a 21","Fuera de rango"))))))))))))))))</f>
        <v>-1 a 1</v>
      </c>
      <c r="AU229" s="11" t="n">
        <f aca="false" t="array" ref="AU229">IF(AT229="","",_xlfn.IFS(AT229="-16 a -14",1,AT229="-13,5 a -11,5",2,AT229="-11 a -9",3,AT229="-8,5 a -6,5",4,AT229="-6 a -4",5,AT229="-3,5 a -1,5",6,AT229="-1 a 1",7,AT229="1,5 a 3,5",8,AT229="4 a 6","NORMA",AT229="6,5 a 8,5",9,AT229="9 a 11",10,AT229="11,5 a 13,5",11,AT229="14 a 16",12,AT229="16,5 a 18,5",13,AT229="19 a 21",14,TRUE(),""))</f>
        <v>7</v>
      </c>
      <c r="AV229" s="9" t="n">
        <v>1.25</v>
      </c>
      <c r="AW229" s="10" t="str">
        <f aca="false">IF(AV229="","",IF(AND(AV229&gt;=-1,AV229&lt;=-0.5),"-1 a -0,5",IF(AND(AV229&gt;-0.5,AV229&lt;=0),"De -0,5 a 0",IF(AND(AV229&gt;=0.25,AV229&lt;=0.75),"0,25 a 0,75",IF(AND(AV229&gt;=1,AV229&lt;=1.5),"1 a 1,5",IF(AND(AV229&gt;=1.75,AV229&lt;=2.25),"1,75 a 2,25",IF(AND(AV229&gt;=2.5,AV229&lt;=3),"2,5 a 3",IF(AND(AV229&gt;=3.25,AV229&lt;=3.75),"3,25 a 3,75","Fuera de rango"))))))))</f>
        <v>1 a 1,5</v>
      </c>
      <c r="AX229" s="11" t="n">
        <f aca="false">IF(AW229="","",IF(OR(AW229="-1 a -0,5",AW229="-1 a -0.5"),1,IF(OR(AW229="De -0,5 a 0",AW229="-0,5 a 0",AW229="De -0.5 a 0"),2,IF(OR(AW229="0,25 a 0,75",AW229="0.25 a 0.75"),"NORMA",IF(OR(AW229="1 a 1,5",AW229="1 a 1.5"),3,IF(OR(AW229="1,75 a 2,25",AW229="1.75 a 2.25"),4,IF(OR(AW229="2,5 a 3",AW229="2.5 a 3"),5,IF(OR(AW229="3,25 a 3,75",AW229="3.25 a 3.75"),6,""))))))))</f>
        <v>3</v>
      </c>
      <c r="AY229" s="9" t="n">
        <v>3</v>
      </c>
      <c r="AZ229" s="10" t="str">
        <f aca="false">IF(AY229="","",IF(AND(AY229&gt;=-20,AY229&lt;=-9.5),"-20 a -9,5",IF(AND(AY229&gt;=-9,AY229&lt;=-6.5),"-9 a -6,5",IF(AY229=-6,"-6",IF(AND(AY229&gt;=-5.5,AY229&lt;=-3),"-5,5 a -3",IF(AND(AY229&gt;=-2.5,AY229&lt;=0),"-2,5 a 0",IF(AND(AY229&gt;=0.5,AY229&lt;=3),"0,5 a 3",IF(AND(AY229&gt;=3.5,AY229&lt;=6),"3,5 a 6","Fuera de rango"))))))))</f>
        <v>0,5 a 3</v>
      </c>
      <c r="BA229" s="11" t="n">
        <f aca="false">IF(AZ229="","",IF(AZ229="-20 a -9,5",1,IF(AZ229="-9 a -6,5",2,IF(AZ229="-6","NORMA",IF(AZ229="-5,5 a -3",3,IF(AZ229="-2,5 a 0",4,IF(AZ229="0,5 a 3",5,IF(AZ229="3,5 a 6",6,""))))))))</f>
        <v>5</v>
      </c>
      <c r="BB229" s="9" t="n">
        <v>0</v>
      </c>
      <c r="BC229" s="10" t="str">
        <f aca="false" t="array" ref="BC229">IF(BB229="","",_xlfn.IFS(AND(BB229&gt;=0,BB229&lt;=2),"0 a 2",AND(BB229&gt;=2.5,BB229&lt;=4.5),"2,5 a 4,5",AND(BB229&gt;=5,BB229&lt;=7),"5 a 7",AND(BB229&gt;=7.5,BB229&lt;=9.5),"7,5 a 9,5",AND(BB229&gt;=10,BB229&lt;=12),"10 a 12",AND(BB229&gt;=12.5,BB229&lt;=14.5),"12,5 a 14,5",BB229=15,"15",AND(BB229&gt;=15.5,BB229&lt;=17.5),"15,5 a 17,5",AND(BB229&gt;=18,BB229&lt;=20),"18 a 20",AND(BB229&gt;=20.5,BB229&lt;=22.5),"20,5 a 22,5",AND(BB229&gt;=23,BB229&lt;=25),"23 a 25",TRUE(),"Fuera de rango"))</f>
        <v>0 a 2</v>
      </c>
      <c r="BD229" s="11" t="n">
        <f aca="false" t="array" ref="BD229">IF(BC229="","",_xlfn.IFS(BC229="0 a 2",1,BC229="2,5 a 4,5",2,BC229="5 a 7",3,BC229="7,5 a 9,5",4,BC229="10 a 12",5,BC229="12,5 a 14,5",6,BC229="15","NORMA",BC229="15,5 a 17,5",7,BC229="18 a 20",8,BC229="20,5 a 22,5",9,BC229="23 a 25",10,TRUE(),"Fuera de rango"))</f>
        <v>1</v>
      </c>
      <c r="BE229" s="9" t="n">
        <v>18</v>
      </c>
      <c r="BF229" s="10" t="str">
        <f aca="false">IF(BE229="","",IF(AND(BE229&gt;=-20,BE229&lt;=-10),"-20 a -10",IF(AND(BE229&gt;=-9.5,BE229&lt;=0.5),"-9,5 a 0,5",IF(AND(BE229&gt;=1,BE229&lt;=11),"1 a 11",IF(AND(BE229&gt;=11.5,BE229&lt;=20.5),"11,5 a 20,5",IF(BE229=21,"21",IF(AND(BE229&gt;=21.5,BE229&lt;=31.5),"21,5 a 31,5",IF(AND(BE229&gt;=32,BE229&lt;=42),"32 a 42","Fuera de rango"))))))))</f>
        <v>11,5 a 20,5</v>
      </c>
      <c r="BG229" s="11" t="n">
        <f aca="false">IF(BF229="","",IF(BF229="-20 a -10",1,IF(BF229="-9,5 a 0,5",2,IF(BF229="1 a 11",3,IF(BF229="11,5 a 20,5",4,IF(BF229="21","NORMA",IF(BF229="21,5 a 31,5",5,IF(BF229="32 a 42",6,""))))))))</f>
        <v>4</v>
      </c>
      <c r="BH229" s="9" t="n">
        <v>40</v>
      </c>
      <c r="BI229" s="10" t="str">
        <f aca="false">IF(BH229="","",IF(AND(BH229&gt;=-20,BH229&lt;=-15),"-20 a -15",IF(AND(BH229&gt;=-14.5,BH229&lt;=-9.5),"-14,5 a -9,5",IF(AND(BH229&gt;=-9,BH229&lt;=-4),"-9 a -4",IF(AND(BH229&gt;=-3.5,BH229&lt;=2.5),"-3,5 a 2,5",IF(AND(BH229&gt;=3,BH229&lt;=8),"3 a 8",IF(AND(BH229&gt;=8.5,BH229&lt;=14.5),"8,5 a 14,5",IF(BH229=15,"15",IF(AND(BH229&gt;=15.5,BH229&lt;=20.5),"15,5 a 20,5",IF(AND(BH229&gt;=21,BH229&lt;=26),"21 a 26","Fuera de rango"))))))))))</f>
        <v>Fuera de rango</v>
      </c>
      <c r="BJ229" s="11" t="str">
        <f aca="false">IF(BI229="","",IF(BI229="-20 a -15",1,IF(BI229="-14,5 a -9,5",2,IF(BI229="-9 a -4",3,IF(BI229="-3,5 a 2,5",4,IF(BI229="3 a 8",5,IF(BI229="8,5 a 14,5",6,IF(BI229="15","NORMA",IF(BI229="15,5 a 20,5",7,IF(BI229="21 a 26",8,IF(BI229="26,5 a 31,5",9,"")))))))))))</f>
        <v/>
      </c>
      <c r="BK229" s="9" t="n">
        <v>0</v>
      </c>
      <c r="BL229" s="10" t="str">
        <f aca="false">IF(BK229="","",IF(AND(BK229&gt;=0,BK229&lt;=2),"0 - 2",IF(AND(BK229&gt;=2.5,BK229&lt;=4.5),"2,5 - 4,5",IF(AND(BK229&gt;=5,BK229&lt;=7),"5 - 7",IF(AND(BK229&gt;=7.5,BK229&lt;=9.5),"7,5 - 9,5",IF(AND(BK229&gt;=10,BK229&lt;=12),"10 - 12",IF(AND(BK229&gt;=12.5,BK229&lt;=13.5),"12,5 - 13,5",IF(BK229=14,"14",IF(AND(BK229&gt;=14.5,BK229&lt;=16.5),"14,5 - 16,5",IF(AND(BK229&gt;=17,BK229&lt;=19),"17 - 19",IF(AND(BK229&gt;=19.5,BK229&lt;=21.5),"19,5 - 21,5",IF(AND(BK229&gt;=22,BK229&lt;=24),"22 - 24",IF(AND(BK229&gt;=24.5,BK229&lt;=26.5),"24,5 - 26,5",IF(AND(BK229&gt;=27,BK229&lt;=29),"27 - 29",IF(AND(BK229&gt;=29.5,BK229&lt;=30),"29,5 - 30","Fuera de rango")))))))))))))))</f>
        <v>0 - 2</v>
      </c>
      <c r="BM229" s="11" t="n">
        <f aca="false">IF(BL229="","",IF(BL229="0 - 2",1,IF(BL229="2,5 - 4,5",2,IF(BL229="5 - 7",3,IF(BL229="7,5 - 9,5",4,IF(BL229="10 - 12",5,IF(BL229="12,5 - 13,5",6,IF(BL229="14","NORMA",IF(BL229="14,5 - 16,5",7,IF(BL229="17 - 19",8,IF(BL229="19,5 - 21,5",9,IF(BL229="22 - 24",10,IF(BL229="24,5 - 26,5",11,IF(BL229="27 - 29",12,IF(BL229="29,5 - 30",13,"")))))))))))))))</f>
        <v>1</v>
      </c>
      <c r="BN229" s="9" t="n">
        <v>6</v>
      </c>
      <c r="BO229" s="10" t="str">
        <f aca="false">IF(BN229="","",IF(AND(BN229&gt;=-20,BN229&lt;=-10),"-20 a -10",IF(AND(BN229&gt;=-9.5,BN229&lt;=0.5),"-9,5 a 0,5",IF(AND(BN229&gt;=1,BN229&lt;=11),"1 a 11",IF(AND(BN229&gt;=11.5,BN229&lt;=21.5),"11,5 a 21,5",IF(BN229=22,"22",IF(AND(BN229&gt;=22.5,BN229&lt;=32.5),"22,5 a 32,5",IF(AND(BN229&gt;=33,BN229&lt;=43),"33 a 43","Fuera de rango"))))))))</f>
        <v>1 a 11</v>
      </c>
      <c r="BP229" s="11" t="n">
        <f aca="false">IF(BO229="","",IF(BO229="-20 a -10",1,IF(BO229="-9,5 a 0,5",2,IF(BO229="1 a 11",3,IF(BO229="11,5 a 21,5",4,IF(BO229="22","NORMA",IF(BO229="22,5 a 32,5",5,IF(BO229="33 a 43",6,""))))))))</f>
        <v>3</v>
      </c>
      <c r="BQ229" s="9" t="n">
        <v>0</v>
      </c>
      <c r="BR229" s="10" t="str">
        <f aca="false">IF(BQ229="","",IF(AND(BQ229&gt;=-20,BQ229&lt;=-15),"-20 a -15",IF(AND(BQ229&gt;=-14.5,BQ229&lt;=-9.5),"-14,5 a -9,5",IF(AND(BQ229&gt;=-9,BQ229&lt;=-4),"-9 a -4",IF(AND(BQ229&gt;=-3.5,BQ229&lt;=2.5),"-3,5 a 2,5",IF(AND(BQ229&gt;=3,BQ229&lt;=8),"3 a 8",IF(AND(BQ229&gt;=8.5,BQ229&lt;=13.5),"8,5 a 13,5",IF(AND(BQ229&gt;=14,BQ229&lt;=17.5),"14 a 17,5",IF(BQ229=18,"18",IF(AND(BQ229&gt;=18.5,BQ229&lt;=23.5),"18,5 a 23,5",IF(AND(BQ229&gt;=24,BQ229&lt;=29),"24 a 29",IF(AND(BQ229&gt;=29.5,BQ229&lt;=34.5),"29,5 a 34,5",IF(AND(BQ229&gt;=35,BQ229&lt;=40),"35 a 40","Fuera de rango")))))))))))))</f>
        <v>-3,5 a 2,5</v>
      </c>
      <c r="BS229" s="11" t="n">
        <f aca="false">IF(BR229="","",IF(BR229="-20 a -15",1,IF(BR229="-14,5 a -9,5",2,IF(BR229="-9 a -4",3,IF(BR229="-3,5 a 2,5",4,IF(BR229="3 a 8",5,IF(BR229="8,5 a 13,5",6,IF(BR229="14 a 17,5",7,IF(BR229="18","NORMA",IF(BR229="18,5 a 23,5",8,IF(BR229="24 a 29",9,IF(BR229="29,5 a 34,5",10,IF(BR229="35 a 40",11,"")))))))))))))</f>
        <v>4</v>
      </c>
      <c r="BT229" s="9" t="n">
        <v>0</v>
      </c>
      <c r="BU229" s="10" t="str">
        <f aca="false">IF(BT229="","",IF(AND(BT229&gt;=-20,BT229&lt;=-18),"-20 a -18",IF(AND(BT229&gt;=-17.5,BT229&lt;=-15.5),"-17,5 a -15,5",IF(AND(BT229&gt;=-15,BT229&lt;=-13),"-15 a -13",IF(AND(BT229&gt;=-12.5,BT229&lt;=-10.5),"-12,5 a -10,5",IF(AND(BT229&gt;=-10,BT229&lt;=-8),"-10 a -8",IF(AND(BT229&gt;=-7.5,BT229&lt;=-5.5),"-7,5 a -5,5",IF(AND(BT229&gt;=-5,BT229&lt;=-3),"-5 a -3",IF(AND(BT229&gt;=-2.5,BT229&lt;=-0.5),"-2,5 a -0,5",IF(BT229=0,"0",IF(AND(BT229&gt;=0.5,BT229&lt;=2.5),"0,5 a 2,5",IF(AND(BT229&gt;=3,BT229&lt;=5),"3 a 5",IF(AND(BT229&gt;=5.5,BT229&lt;=7.5),"5,5 a 7,5",IF(AND(BT229&gt;=8,BT229&lt;=10),"8 a 10",IF(AND(BT229&gt;=10.5,BT229&lt;=12.5),"10,5 a 12,5",IF(AND(BT229&gt;=13,BT229&lt;=15),"13 a 15",IF(AND(BT229&gt;=15.5,BT229&lt;=17.5),"15,5 a 17,5",IF(AND(BT229&gt;=18,BT229&lt;=20),"18 a 20","Fuera de rango"))))))))))))))))))</f>
        <v>0</v>
      </c>
      <c r="BV229" s="11" t="str">
        <f aca="false">IF(BT229="","",IF(BT229=0,"NORMA",IF(AND(BT229&gt;=-20,BT229&lt;=-18),2,IF(AND(BT229&gt;=-17.5,BT229&lt;=-15.5),2,IF(AND(BT229&gt;=-15,BT229&lt;=-13),3,IF(AND(BT229&gt;=-12.5,BT229&lt;=-10.5),4,IF(AND(BT229&gt;=-10,BT229&lt;=-8),5,IF(AND(BT229&gt;=-7.5,BT229&lt;=-5.5),6,IF(AND(BT229&gt;=-5,BT229&lt;=-3),7,IF(AND(BT229&gt;=-2.5,BT229&lt;=-0.5),8,IF(AND(BT229&gt;=0.5,BT229&lt;=2.5),9,IF(AND(BT229&gt;=3,BT229&lt;=5),10,IF(AND(BT229&gt;=5.5,BT229&lt;=7.5),11,IF(AND(BT229&gt;=8,BT229&lt;=10),12,IF(AND(BT229&gt;=10.5,BT229&lt;=12.5),13,IF(AND(BT229&gt;=13,BT229&lt;=15),14,IF(AND(BT229&gt;=15.5,BT229&lt;=17.5),15,IF(AND(BT229&gt;=18,BT229&lt;=20),16,"Fuera de rango"))))))))))))))))))</f>
        <v>NORMA</v>
      </c>
      <c r="BW229" s="9" t="n">
        <v>-4</v>
      </c>
      <c r="BX229" s="10" t="n">
        <f aca="false">18.5- (0.3*H229)</f>
        <v>13.1</v>
      </c>
      <c r="BY229" s="10" t="n">
        <f aca="false">(BW229)-(BX229)</f>
        <v>-17.1</v>
      </c>
      <c r="BZ229" s="10" t="str">
        <f aca="false">IF(BY229="","",IF(BY229&lt;-27.5,"De -30 a -28",IF(BY229&lt;-25,"De -27,5 a -25,5",IF(BY229&lt;-22.5,"De -25 a -23",IF(BY229&lt;-20,"De -22,5 a -20,5",IF(BY229&lt;-17.5,"De -20 a -18",IF(BY229&lt;-15,"De -17,5 a -15,5",IF(BY229&lt;-12.5,"De -15 a -13",IF(BY229&lt;-10,"De -12,5 a -10,5",IF(BY229&lt;-7.5,"De -10 a -8",IF(BY229&lt;-5,"De -7,5 a -5,5",IF(BY229&lt;-2.5,"De -5 a -3",IF(BY229&lt;0,"De -2,5 a -0,5",IF(BY229&lt;2.5,"De 0 a 2",IF(BY229&lt;5,"De 2,5 a 4,5",IF(BY229&lt;7.5,"De 5 a 7",IF(BY229&lt;10,"De 7,5 a 9,5",IF(BY229&lt;12.5,"De 10 a 12",IF(BY229&lt;15,"De 12,5 a 14,5",IF(BY229&lt;17.5,"De 15 a 17",IF(BY229&lt;20,"De 17,5 a 19,5",IF(BY229&lt;22.5,"De 20 a 22",IF(BY229&lt;25,"De 22,5 a 24,5",IF(BY229&lt;27.5,"De 25 a 27","De 27,5 a 30"))))))))))))))))))))))))</f>
        <v>De -17,5 a -15,5</v>
      </c>
      <c r="CA229" s="12" t="n">
        <f aca="false">IF(BY229="","",IF(BY229&lt;=-28,1,IF(BY229&lt;=-25.5,2,IF(BY229&lt;=-23,3,IF(BY229&lt;=-20.5,4,IF(BY229&lt;=-18,5,IF(BY229&lt;=-15.5,6,IF(BY229&lt;=-13,7,IF(BY229&lt;=-10.5,8,IF(BY229&lt;=-8,9,IF(BY229&lt;=-5.5,10,IF(BY229&lt;=-3,11,IF(BY229&lt;=-0.5,12,IF(BY229&lt;=2,13,IF(BY229&lt;=4.5,14,IF(BY229&lt;=7,15,IF(BY229&lt;=9.5,16,IF(BY229&lt;=12,17,IF(BY229&lt;=14.5,18,IF(BY229&lt;=17,19,IF(BY229&lt;=19.5,20,IF(BY229&lt;=22,21,IF(BY229&lt;=24.5,22,IF(BY229&lt;=27,23,IF(BY229&lt;=30,24,"Fuera de rango")))))))))))))))))))))))))</f>
        <v>6</v>
      </c>
      <c r="CB229" s="9" t="n">
        <v>-4</v>
      </c>
      <c r="CC229" s="10" t="n">
        <f aca="false">18.5- (0.3*H229)</f>
        <v>13.1</v>
      </c>
      <c r="CD229" s="10" t="n">
        <f aca="false">(CB229)-(CC229)</f>
        <v>-17.1</v>
      </c>
      <c r="CE229" s="10" t="str">
        <f aca="false">IF(CD229="","",IF(CD229&lt;-27.5,"De -30 a -28",IF(CD229&lt;-25,"De -27,5 a -25,5",IF(CD229&lt;-22.5,"De -25 a -23",IF(CD229&lt;-20,"De -22,5 a -20,5",IF(CD229&lt;-17.5,"De -20 a -18",IF(CD229&lt;-15,"De -17,5 a -15,5",IF(CD229&lt;-12.5,"De -15 a -13",IF(CD229&lt;-10,"De -12,5 a -10,5",IF(CD229&lt;-7.5,"De -10 a -8",IF(CD229&lt;-5,"De -7,5 a -5,5",IF(CD229&lt;-2.5,"De -5 a -3",IF(CD229&lt;0,"De -2,5 a -0,5",IF(CD229&lt;=2,"De 0 a 2",IF(CD229&lt;=4.5,"De 2,5 a 4,5",IF(CD229&lt;=7,"De 5 a 7",IF(CD229&lt;=9.5,"De 7,5 a 9,5",IF(CD229&lt;=12,"De 10 a 12",IF(CD229&lt;=14.5,"De 12,5 a 14,5",IF(CD229&lt;=17,"De 15 a 17",IF(CD229&lt;=19.5,"De 17,5 a 19,5",IF(CD229&lt;=22,"De 20 a 22",IF(CD229&lt;=24.5,"De 22,5 a 24,5",IF(CD229&lt;=27,"De 25 a 27","De 27,5 a 30"))))))))))))))))))))))))</f>
        <v>De -17,5 a -15,5</v>
      </c>
      <c r="CF229" s="12" t="n">
        <f aca="false">IF(CD229="","",IF(CD229&lt;-27.5,1,IF(CD229&lt;-25,2,IF(CD229&lt;-22.5,3,IF(CD229&lt;-20,4,IF(CD229&lt;-17.5,5,IF(CD229&lt;-15,6,IF(CD229&lt;-12.5,7,IF(CD229&lt;-10,8,IF(CD229&lt;-7.5,9,IF(CD229&lt;-5,10,IF(CD229&lt;-2.5,11,IF(CD229&lt;0,12,IF(CD229&lt;2.5,13,IF(CD229&lt;5,14,IF(CD229&lt;7.5,15,IF(CD229&lt;10,16,IF(CD229&lt;12.5,17,IF(CD229&lt;15,18,IF(CD229&lt;17.5,19,IF(CD229&lt;20,20,IF(CD229&lt;22.5,21,IF(CD229&lt;25,22,IF(CD229&lt;27.5,23,24))))))))))))))))))))))))</f>
        <v>6</v>
      </c>
      <c r="CG229" s="9" t="n">
        <v>-1.25</v>
      </c>
      <c r="CH229" s="10" t="str">
        <f aca="false">IF(CG229="","",IF(AND(CG229&gt;=-10,CG229&lt;=-9.5),"-10 a -9,5",IF(AND(CG229&gt;-9.5,CG229&lt;=-8.5),"-9 a -8,5",IF(AND(CG229&gt;-8.5,CG229&lt;=-7.5),"-8 a -7,5",IF(AND(CG229&gt;-7.5,CG229&lt;=-6.5),"-7 a -6,5",IF(AND(CG229&gt;-6.5,CG229&lt;=-5.5),"-6 a -5,5",IF(AND(CG229&gt;-5.5,CG229&lt;=-4.5),"-5 a -4,5",IF(AND(CG229&gt;-4.5,CG229&lt;=-3.5),"-4 a -3,5",IF(AND(CG229&gt;-3.5,CG229&lt;=-2.5),"-3 a -2,5",IF(CG229=-2.25,"-2,25",IF(AND(CG229&gt;-2.5,CG229&lt;=-1.5),"-2 a -1,5",IF(AND(CG229&gt;-1.5,CG229&lt;=-0.5),"-1 a -0,5",IF(AND(CG229&gt;-0.5,CG229&lt;=0.5),"0 a 0,5",IF(AND(CG229&gt;0.5,CG229&lt;=1.5),"1 a 1,5",IF(AND(CG229&gt;1.5,CG229&lt;=2.5),"2 a 2,5",IF(AND(CG229&gt;2.5,CG229&lt;=3.5),"3 a 3,5",IF(AND(CG229&gt;3.5,CG229&lt;=4.5),"4 a 4,5",IF(AND(CG229&gt;4.5,CG229&lt;=5.5),"5 a 5,5",IF(AND(CG229&gt;5.5,CG229&lt;=6.5),"6 a 6,5",IF(AND(CG229&gt;6.5,CG229&lt;=7.5),"7 a 7,5",IF(AND(CG229&gt;7.5,CG229&lt;=8.5),"8 a 8,5",IF(AND(CG229&gt;8.5,CG229&lt;=9.5),"9 a 9,5",IF(CG229&gt;=10,"10","Fuera de rango")))))))))))))))))))))))</f>
        <v>-1 a -0,5</v>
      </c>
      <c r="CI229" s="11" t="n">
        <f aca="false">IF(CG229="","",IF(CG229=-2.25,"NORMA",IF(CG229&lt;=-9.5,1,IF(CG229&lt;=-8.5,2,IF(CG229&lt;=-7.5,3,IF(CG229&lt;=-6.5,4,IF(CG229&lt;=-5.5,5,IF(CG229&lt;=-4.5,6,IF(CG229&lt;=-3.5,7,IF(CG229&lt;=-2.5,8,IF(CG229&lt;=-1.5,9,IF(CG229&lt;=-0.5,10,IF(CG229&lt;=0.5,11,IF(CG229&lt;=1.5,12,IF(CG229&lt;=2.5,13,IF(CG229&lt;=3.5,14,IF(CG229&lt;=4.5,15,IF(CG229&lt;=5.5,16,IF(CG229&lt;=6.5,17,IF(CG229&lt;=7.5,18,IF(CG229&lt;=8.5,19,IF(CG229&lt;=9.5,20,IF(CG229=10,21,"Fuera de rango")))))))))))))))))))))))</f>
        <v>10</v>
      </c>
      <c r="CJ229" s="9" t="n">
        <v>3.25</v>
      </c>
      <c r="CK229" s="10" t="str">
        <f aca="false">IF(CJ229="","",IF(AND(CJ229&gt;=-6,CJ229&lt;=-5.5),"-6 a -5,5",IF(AND(CJ229&gt;-5.5,CJ229&lt;=-4.5),"-5 a -4,5",IF(AND(CJ229&gt;-4.5,CJ229&lt;=-3.5),"-4 a -3,5",IF(AND(CJ229&gt;-3.5,CJ229&lt;=-2.5),"-3 a -2,5",IF(AND(CJ229&gt;-2.5,CJ229&lt;=-1.5),"-2 a -1,5",IF(AND(CJ229&gt;-1.5,CJ229&lt;=-0.5),"-1 a -0,5",IF(AND(CJ229&gt;-0.5,CJ229&lt;=0.5),"0 a 0,5",IF(AND(CJ229&gt;0.5,CJ229&lt;=1.5),"1 a 1,5",IF(AND(CJ229&gt;1.5,CJ229&lt;2.5),"2",IF(AND(CJ229&gt;=2.5,CJ229&lt;=3),"2,5 a 3",IF(AND(CJ229&gt;3,CJ229&lt;=4),"3,5 a 4",IF(AND(CJ229&gt;4,CJ229&lt;=5),"4,5 a 5",IF(AND(CJ229&gt;5,CJ229&lt;=6),"5,5 a 6",IF(AND(CJ229&gt;6,CJ229&lt;=7),"6,5 a 7",IF(AND(CJ229&gt;7,CJ229&lt;=8),"7,5 a 8",IF(AND(CJ229&gt;8,CJ229&lt;=9.5),"8,5 a 9,5",IF(CJ229=10,"10","Fuera de rango"))))))))))))))))))</f>
        <v>3,5 a 4</v>
      </c>
      <c r="CL229" s="11" t="n">
        <f aca="false">IF(CK229="","",IF(OR(CK229="-6 a -5,5",CK229="-6 - -5,5"),1,IF(OR(CK229="-5 a -4,5",CK229="-5 - -4,5"),2,IF(OR(CK229="-4 a -3,5",CK229="-4 - -3,5"),3,IF(OR(CK229="-3 a -2,5",CK229="-3 - -2,5"),4,IF(OR(CK229="-2 a -1,5",CK229="-2 - -1,5"),5,IF(OR(CK229="-1 a -0,5",CK229="-1 - -0,5"),6,IF(OR(CK229="0 a 0,5",CK229="0 - 0,5"),7,IF(OR(CK229="1 a 1,5",CK229="1 - 1,5"),8,IF(CK229="2","NORMA",IF(OR(CK229="2,5 a 3",CK229="2,5 - 3"),9,IF(OR(CK229="3,5 a 4",CK229="3,5 - 4"),10,IF(OR(CK229="4,5 a 5",CK229="4,5 - 5"),11,IF(OR(CK229="5,5 a 6",CK229="5,5 - 6"),12,IF(OR(CK229="6,5 a 7",CK229="6,5 - 7"),13,IF(OR(CK229="7,5 a 8",CK229="7,5 - 8"),14,IF(OR(CK229="8,5 a 9",CK229="8,5 - 9,5",CK229="9 a 9,5"),15,IF(CK229="10",15,IF(OR(CK229="0,5 a 1",CK229="0,5 - 1"),7,"Fuera de rango")))))))))))))))))))</f>
        <v>10</v>
      </c>
      <c r="CM229" s="10" t="n">
        <v>0</v>
      </c>
      <c r="CN229" s="10" t="str">
        <f aca="false">IF(CM229=0,"0", " ")</f>
        <v>0</v>
      </c>
      <c r="CO229" s="10" t="str">
        <f aca="false">IF(CM229&gt;0,"EME"," ")</f>
        <v> </v>
      </c>
      <c r="CP229" s="10" t="n">
        <v>0</v>
      </c>
      <c r="CQ229" s="10" t="str">
        <f aca="false">IF(CP229&gt;0,"0", " ")</f>
        <v> </v>
      </c>
      <c r="CR229" s="10" t="str">
        <f aca="false">IF(CP229&gt;0,"EME"," ")</f>
        <v> </v>
      </c>
      <c r="CS229" s="9" t="n">
        <v>0</v>
      </c>
      <c r="CT229" s="10" t="str">
        <f aca="false">IF(CS229&gt;0,"1", " ")</f>
        <v> </v>
      </c>
      <c r="CU229" s="10" t="str">
        <f aca="false">IF(CS229&gt;0,"HIP"," ")</f>
        <v> </v>
      </c>
      <c r="CV229" s="9" t="n">
        <v>0</v>
      </c>
      <c r="CW229" s="10" t="str">
        <f aca="false">IF(CV229&gt;0,"1", " ")</f>
        <v> </v>
      </c>
      <c r="CX229" s="10" t="str">
        <f aca="false">IF(CV229&gt;0,"HIP"," ")</f>
        <v> </v>
      </c>
      <c r="CY229" s="9" t="n">
        <v>-3.75</v>
      </c>
      <c r="CZ229" s="11" t="str">
        <f aca="false">IF(CY229&lt;0,"2"," ")</f>
        <v>2</v>
      </c>
      <c r="DA229" s="11" t="str">
        <f aca="false">IF(CY229&lt;0,"MIO"," ")</f>
        <v>MIO</v>
      </c>
      <c r="DB229" s="9" t="n">
        <v>-3.25</v>
      </c>
      <c r="DC229" s="11" t="str">
        <f aca="false">IF(DB229&lt;0,"2"," ")</f>
        <v>2</v>
      </c>
      <c r="DD229" s="11" t="str">
        <f aca="false">IF(DB229&lt;0,"MIO"," ")</f>
        <v>MIO</v>
      </c>
      <c r="DE229" s="9" t="n">
        <v>0</v>
      </c>
      <c r="DF229" s="11" t="str">
        <f aca="false">IF(DE229&lt;0,"3"," ")</f>
        <v> </v>
      </c>
      <c r="DG229" s="11" t="str">
        <f aca="false">IF(DE229&lt;0,"AST"," ")</f>
        <v> </v>
      </c>
      <c r="DH229" s="9" t="n">
        <v>-0.5</v>
      </c>
      <c r="DI229" s="11" t="str">
        <f aca="false">IF(DH229&lt;0,"3"," ")</f>
        <v>3</v>
      </c>
      <c r="DJ229" s="11" t="str">
        <f aca="false">IF(DH229&lt;0,"AST"," ")</f>
        <v>AST</v>
      </c>
      <c r="DK229" s="9" t="n">
        <v>0</v>
      </c>
      <c r="DL229" s="10" t="str">
        <f aca="false">IF(DK229&gt;0,"4"," ")</f>
        <v> </v>
      </c>
      <c r="DM229" s="10" t="str">
        <f aca="false">IF(DK229&gt;0,"PRE"," ")</f>
        <v> </v>
      </c>
      <c r="DN229" s="9" t="n">
        <v>0</v>
      </c>
      <c r="DO229" s="10" t="str">
        <f aca="false">IF(DN229&gt;0,"4"," ")</f>
        <v> </v>
      </c>
      <c r="DP229" s="10" t="str">
        <f aca="false">IF(DN229&gt;0,"PRE"," ")</f>
        <v> </v>
      </c>
      <c r="DQ229" s="12" t="n">
        <v>1</v>
      </c>
      <c r="DR229" s="12" t="n">
        <v>2</v>
      </c>
      <c r="DS229" s="12" t="str">
        <f aca="false">CONCATENATE(CO229,CU229,DA229,DG229,DM229)</f>
        <v>  MIO  </v>
      </c>
      <c r="DT229" s="10" t="str">
        <f aca="false" t="array" ref="DT229">_xlfn.IFS(DS229="EME    ","0", DS229=" HIP   ","1", DS229="  MIO  ","2", DS229="   AST ","3", DS229="    PRE","4", DS229="EME   PRE","5", DS229=" HIP  PRE","6", DS229=" HIP AST ","7", DS229="  MIO PRE","8", DS229="  MIOAST ","9", DS229="   ASTPRE","10",DS229=" HIP ASTPRE","11", DS229="  MIOASTPRE","12", DS229="     ","0")</f>
        <v>2</v>
      </c>
      <c r="DU229" s="1" t="s">
        <v>154</v>
      </c>
      <c r="DV229" s="1" t="str">
        <f aca="false" t="array" ref="DV229">_xlfn.IFS(DU229="SI","2", DU229="NO","1")</f>
        <v>1</v>
      </c>
      <c r="DW229" s="10" t="n">
        <v>0</v>
      </c>
      <c r="DX229" s="11" t="str">
        <f aca="false">IF(DW229=0,"1","2")</f>
        <v>1</v>
      </c>
      <c r="DY229" s="11" t="str">
        <f aca="false" t="array" ref="DY229">_xlfn.IFS(DW229=0,"0", DW229=0.25, "1", DW229=0.5,"2", DW229=0.75,"3", DW229=1,"4",DW229=1.25,"5", DW229=1.5,"6", DW229=1.75,"7", DW229=2,"8")</f>
        <v>0</v>
      </c>
      <c r="DZ229" s="10" t="n">
        <v>0</v>
      </c>
      <c r="EA229" s="11" t="str">
        <f aca="false">IF(DZ229=0,"1","2")</f>
        <v>1</v>
      </c>
      <c r="EB229" s="11" t="str">
        <f aca="false" t="array" ref="EB229">_xlfn.IFS(DZ229=0,"0", DZ229=0.25, "1", DZ229=0.5,"2", DZ229=0.75,"3", DZ229=1,"4",DZ229=1.25,"5", DZ229=1.5,"6", DZ229=1.75,"7", DZ229=2,"8")</f>
        <v>0</v>
      </c>
      <c r="EC229" s="10" t="n">
        <v>-0.75</v>
      </c>
      <c r="ED229" s="10" t="str">
        <f aca="false">IF(EC229=0,"1","2")</f>
        <v>2</v>
      </c>
      <c r="EE229" s="11" t="str">
        <f aca="false" t="array" ref="EE229">_xlfn.IFS(EC229=0,"0", EC229=-0.25, "1", EC229=-0.5,"2", EC229=-0.75,"3", EC229=-1,"4",EC229=-1.25,"5", EC229=-1.5,"6", EC229=-1.75,"7", EC229=-2,"8", EC229=-2.25,"9",EC229=-2.5,"10", EC229=-2.75,"11", EC229=-3,"12", EC229=-3.25,"13", EC229=-3.5,"14", EC229=-3.75,"15",EC229=-4,"16")</f>
        <v>3</v>
      </c>
      <c r="EF229" s="10" t="n">
        <v>0.25</v>
      </c>
      <c r="EG229" s="10" t="str">
        <f aca="false">IF(EF229=0,"1","2")</f>
        <v>2</v>
      </c>
      <c r="EH229" s="11" t="e">
        <f aca="false" t="array" ref="EH229">_xlfn.IFS(EF229=0,"0", EF229=-0.25, "1", EF229=-0.5,"2", EF229=-0.75,"3", EF229=-1,"4",EF229=-1.25,"5", EF229=-1.5,"6", EF229=-1.75,"7", EF229=-2,"8", EF229=-2.25,"9",EF229=-2.5,"10", EF229=-2.75,"11", EF229=-3,"12", EF229=-3.25,"13", EF229=-3.5,"14", EF229=-3.75,"15",EF229=-4,"16")</f>
        <v>#N/A</v>
      </c>
      <c r="EI229" s="10" t="n">
        <v>0.25</v>
      </c>
      <c r="EJ229" s="11" t="str">
        <f aca="false">IF(EI229=0,"1","2")</f>
        <v>2</v>
      </c>
      <c r="EK229" s="11" t="str">
        <f aca="false" t="array" ref="EK229">_xlfn.IFS(EI229=0,"0", EI229=-0.25, "1", EI229=-0.5,"2", EI229=-0.75,"3", EI229=-1,"4",EI229=-1.25,"5", EI229=-1.5,"6", EI229=-1.75,"7", EI229=-2,"8", EI229=-2.25,"9", EI229=-2.25,"9",EI229=-2.5,"10", EI229=-2.75,"11", EI229=-3,"12", EI229=-3.25,"13", EI229=-3.5,"14", EI229=-3.75,"15",EI229=-4,"16", EI229=0.25, "17", EI229=0.5, "18")</f>
        <v>17</v>
      </c>
      <c r="EL229" s="10" t="n">
        <v>0</v>
      </c>
      <c r="EM229" s="11" t="str">
        <f aca="false">IF(EL229=0,"1","2")</f>
        <v>1</v>
      </c>
      <c r="EN229" s="11" t="str">
        <f aca="false" t="array" ref="EN229">_xlfn.IFS(EL229=0.25,"17",EL229=0.5,"18", EL229=0,"0", EL229=-0.25, "1", EL229=-0.5,"2", EL229=-0.75,"3", EL229=-1,"4",EL229=-1.25,"5", EL229=-1.5,"6", EL229=-1.75,"7", EL229=-2,"8",EL229= -2.25,"9",EL229=-2.5,"10",EL229= -2.75,"11",EL229= -3,"12",EL229= -3.25,"13",EL229= -3.5,"14",EL229= -3.75,"15",EL229=-4,"16")</f>
        <v>0</v>
      </c>
      <c r="EO229" s="10" t="n">
        <v>0</v>
      </c>
      <c r="EP229" s="11" t="str">
        <f aca="false">IF(EO229=0,"1","2")</f>
        <v>1</v>
      </c>
      <c r="EQ229" s="11" t="str">
        <f aca="false" t="array" ref="EQ229">_xlfn.IFS(EO229=0,"0", EO229=0.25, "1", EO229=0.5,"2", EO229=0.75,"3", EO229=1,"4",EO229=1.25,"5", EO229=1.5,"6", EO229=1.75,"7", EO229=2,"8", EO229=2.25,"9", EO229=2.25,"9",EO229=2.5,"10", EO229=2.75,"11", EO229=3,"12", EO229=3.25,"13", EO229=3.5,"14", EO229=3.75,"15",EO229=4,"16", EO229=-0.25, "17", bq=-0.5, "18")</f>
        <v>0</v>
      </c>
      <c r="ER229" s="10" t="n">
        <v>0</v>
      </c>
      <c r="ES229" s="11" t="str">
        <f aca="false">IF(ER229=0,"1","2")</f>
        <v>1</v>
      </c>
      <c r="ET229" s="11" t="str">
        <f aca="false" t="array" ref="ET229">_xlfn.IFS(ER229=0,"0", ER229=0.25, "1", ER229=0.5,"2", ER229=0.75,"3", ER229=1,"4",ER229=1.25,"5", ER229=1.5,"6", ER229=1.75,"7", ER229=2,"8", ER229=2.25,"9", ER229=2.25,"9",ER229=2.5,"10", ER229=2.75,"11", ER229=3,"12", ER229=3.25,"13", ER229=3.5,"14", ER229=3.75,"15",ER229=4,"16", ER229=-0.25, "17", bq=-0.5, "18")</f>
        <v>0</v>
      </c>
      <c r="EU229" s="13" t="n">
        <v>8</v>
      </c>
      <c r="EV229" s="14" t="str">
        <f aca="false">VLOOKUP(EU229,LEYENDA!$G$2:$H$8,2,TRUE())</f>
        <v>6-12</v>
      </c>
      <c r="EW229" s="14" t="str">
        <f aca="false" t="array" ref="EW229">_xlfn.IFS(EV229="0-5","1", EV229="6-12","2", EV229="13-18","3", EV229="19-24","4", EV229="25-36","5", EV229="37-48","6", EV229="49-60","7")</f>
        <v>2</v>
      </c>
    </row>
    <row r="230" customFormat="false" ht="13.5" hidden="false" customHeight="false" outlineLevel="0" collapsed="false">
      <c r="A230" s="1" t="n">
        <v>65</v>
      </c>
      <c r="B230" s="32" t="n">
        <v>6</v>
      </c>
      <c r="C230" s="33" t="n">
        <v>44450</v>
      </c>
      <c r="D230" s="6"/>
      <c r="E230" s="5" t="str">
        <f aca="false">VLOOKUP(A230,'286'!$A$3:$J$600,10,FALSE())</f>
        <v>QUINTANA AVILÉS, ANTONIO</v>
      </c>
      <c r="F230" s="4" t="str">
        <f aca="false">VLOOKUP(A230,'286'!$A$3:$I$1768,3,FALSE())</f>
        <v>QUINAAN</v>
      </c>
      <c r="G230" s="6" t="n">
        <f aca="false">VLOOKUP(A230,'286'!$A$3:$I$1768,4,FALSE())</f>
        <v>37057</v>
      </c>
      <c r="H230" s="7" t="n">
        <f aca="false">YEAR(C230)-YEAR(G230)</f>
        <v>20</v>
      </c>
      <c r="I230" s="1" t="str">
        <f aca="false">VLOOKUP(H230,LEYENDA!$C$2:$D$6,2,TRUE())</f>
        <v>13-24</v>
      </c>
      <c r="J230" s="5" t="str">
        <f aca="false">VLOOKUP(A230,'286'!$A$3:$I$1768,7,FALSE())</f>
        <v>H</v>
      </c>
      <c r="K230" s="8" t="str">
        <f aca="false">VLOOKUP(A230,'286'!$A$3:$I$1768,2,FALSE())</f>
        <v>OD</v>
      </c>
      <c r="L230" s="4" t="str">
        <f aca="false">VLOOKUP(A230,'286'!$A$3:$I$1768,8,FALSE())</f>
        <v>D</v>
      </c>
      <c r="M230" s="4" t="str">
        <f aca="false">VLOOKUP(A230,'286'!$A$3:$I$1768,9,FALSE())</f>
        <v>I</v>
      </c>
      <c r="N230" s="8" t="str">
        <f aca="false">IF(R230=O230, "MISMA","CONTRARIA")</f>
        <v>CONTRARIA</v>
      </c>
      <c r="O230" s="8" t="str">
        <f aca="false" t="array" ref="O230">_xlfn.IFS(L230="D","1", L230="I","2")</f>
        <v>1</v>
      </c>
      <c r="P230" s="8" t="str">
        <f aca="false" t="array" ref="P230">_xlfn.IFS(K230="OD","1", K230="OI","2")</f>
        <v>1</v>
      </c>
      <c r="Q230" s="1" t="str">
        <f aca="false" t="array" ref="Q230">_xlfn.IFS(J230="M","1", J230="H","2")</f>
        <v>2</v>
      </c>
      <c r="R230" s="8" t="str">
        <f aca="false" t="array" ref="R230">_xlfn.IFS(M230="D","1", M230="I","2")</f>
        <v>2</v>
      </c>
      <c r="S230" s="1" t="str">
        <f aca="false" t="array" ref="S230">_xlfn.IFS(N230="CONTRARIA", "1",N230= "MISMA","2")</f>
        <v>1</v>
      </c>
      <c r="T230" s="1" t="str">
        <f aca="false" t="array" ref="T230">_xlfn.IFS(I230="0-12","1", I230="13-24","2", I230="25-40","3", I230="41-60","4", I230="61-100","5")</f>
        <v>2</v>
      </c>
      <c r="U230" s="9" t="n">
        <v>10</v>
      </c>
      <c r="V230" s="44" t="str">
        <f aca="false">IF(U230="","",IF(AND(U230&gt;=-9,U230&lt;=-6.5),"-9 a -6,5",IF(AND(U230&gt;=-6,U230&lt;=-3.5),"-6 a -3,5",IF(AND(U230&gt;=-3,U230&lt;=-1),"-3 a -1",IF(U230=-0.5,"-0,5",IF(AND(U230&gt;=0,U230&lt;=2.5),"0 a 2,5",IF(AND(U230&gt;=3,U230&lt;=5.5),"3 a 5,5",IF(AND(U230&gt;=6,U230&lt;=8.5),"6 a 8,5",IF(AND(U230&gt;=9,U230&lt;=20),"9 a 20","Fuera de rango")))))))))</f>
        <v>9 a 20</v>
      </c>
      <c r="W230" s="11" t="n">
        <f aca="false">IF(V230="","",IF(V230="-9 a -6,5",2,IF(V230="-6 a -3,5",3,IF(V230="-3 a -1",4,IF(V230="-0,5","NORMA",IF(V230="0 a 2,5",5,IF(V230="3 a 5,5",6,IF(V230="6 a 8,5",7,IF(V230="9 a 20",8,"Fuera de rango")))))))))</f>
        <v>8</v>
      </c>
      <c r="X230" s="9" t="n">
        <v>22</v>
      </c>
      <c r="Y230" s="10" t="str">
        <f aca="false">IF(X230="","",IF(AND(X230&gt;=0,X230&lt;=4),"0 a 4",IF(AND(X230&gt;=4.5,X230&lt;=8.5),"4,5 a 8,5",IF(X230=9,"9",IF(AND(X230&gt;=9.5,X230&lt;=13),"9,5 a 13",IF(AND(X230&gt;=13.5,X230&lt;=20),"13,5 a 20",IF(AND(X230&gt;=20.5,X230&lt;=35),"20,5 a 35","Fuera de rango")))))))</f>
        <v>20,5 a 35</v>
      </c>
      <c r="Z230" s="11" t="n">
        <f aca="false">IF(Y230="","",IF(Y230="0 a 4",1,IF(Y230="4,5 a 8,5",2,IF(Y230="9","NORMA",IF(Y230="9,5 a 13",3,IF(Y230="13,5 a 20",4,IF(Y230="20,5 a 35",5,"Fuera de rango")))))))</f>
        <v>5</v>
      </c>
      <c r="AA230" s="9" t="n">
        <v>28</v>
      </c>
      <c r="AB230" s="10" t="str">
        <f aca="false">IF(AA230="","",IF(AND(AA230&gt;=0,AA230&lt;=9),"0 a 9",IF(AND(AA230&gt;=9.5,AA230&lt;=18.5),"9,5 a 18,5",IF(AA230=19,"19",IF(AND(AA230&gt;=19.5,AA230&lt;=28),"19,5 a 28",IF(AND(AA230&gt;=28.5,AA230&lt;=40),"28,5 a 40","Fuera de rango"))))))</f>
        <v>19,5 a 28</v>
      </c>
      <c r="AC230" s="11" t="n">
        <f aca="false" t="array" ref="AC230">_xlfn.IFS(AB230="","",AB230="0 a 9",1,AB230="9,5 a 18,5",2,AB230="19","NORMA",AB230="19,5 a 28",3,AB230="28,5 a 40",4,TRUE(),"Fuera de rango")</f>
        <v>3</v>
      </c>
      <c r="AD230" s="9" t="n">
        <v>27</v>
      </c>
      <c r="AE230" s="10" t="str">
        <f aca="false">IF(AD230="","",IF(AND(AD230&gt;=-10,AD230&lt;=0),"De -10 a 0",IF(AND(AD230&gt;=0.5,AD230&lt;=9.5),"0,5 a 9,5",IF(AD230=10,"10",IF(AND(AD230&gt;=10.5,AD230&lt;=20),"10,5 a 20",IF(AND(AD230&gt;=20.5,AD230&lt;=40),"20,5 a 40","Fuera de rango"))))))</f>
        <v>20,5 a 40</v>
      </c>
      <c r="AF230" s="12" t="n">
        <f aca="false">IF(AD230="","",IF(AND(AD230&gt;=-10,AD230&lt;=0),1,IF(AND(AD230&gt;=0.5,AD230&lt;=9.5),2,IF(AD230=10,"NORMA",IF(AND(AD230&gt;=10.5,AD230&lt;=20),3,IF(AND(AD230&gt;=20.5,AD230&lt;=40),4,""))))))</f>
        <v>4</v>
      </c>
      <c r="AG230" s="9" t="n">
        <v>4</v>
      </c>
      <c r="AH230" s="10" t="str">
        <f aca="false">IF(AG230="","",IF(AND(AG230&gt;=0,AG230&lt;=4),"0 a 4",IF(AND(AG230&gt;=4.5,AG230&lt;=8.5),"4,5 a 8,5",IF(AG230=9,"9",IF(AND(AG230&gt;=9.5,AG230&lt;=13),"9,5 a 13",IF(AND(AG230&gt;=13.5,AG230&lt;=25),"13,5 a 25","Fuera de rango"))))))</f>
        <v>0 a 4</v>
      </c>
      <c r="AI230" s="11" t="n">
        <f aca="false">IF(AH230="","",IF(AH230="0 a 4",1,IF(AH230="4,5 a 8,5",2,IF(AH230="9","NORMA",IF(AH230="9,5 a 13",3,IF(AH230="13,5 a 25",4,""))))))</f>
        <v>1</v>
      </c>
      <c r="AJ230" s="9" t="n">
        <v>-2</v>
      </c>
      <c r="AK230" s="10" t="str">
        <f aca="false">IF(AJ230="","",IF(AND(AJ230&gt;=-15,AJ230&lt;=-10.5),"-15 a -10,5",IF(AND(AJ230&gt;=-10,AJ230&lt;=-4),"-10 a -4",IF(AND(AJ230&gt;=-4.5,AJ230&lt;=0),"-4,5 a 0",IF(AND(AJ230&gt;=0.5,AJ230&lt;=4.5),"0,5 a 4,5",IF(AJ230=5,"5",IF(AND(AJ230&gt;=5.5,AJ230&lt;=10),"5,5 a 10",IF(AND(AJ230&gt;=10.5,AJ230&lt;=20),"10,5 a 20","Fuera de rango"))))))))</f>
        <v>-4,5 a 0</v>
      </c>
      <c r="AL230" s="11" t="n">
        <f aca="false">IF(AK230="","",IF(AK230="-15 a -10,5",1,IF(AK230="-10 a -4",2,IF(AK230="-4,5 a 0",3,IF(AK230="0,5 a 4,5",4,IF(AK230="5","NORMA",IF(AK230="5,5 a 10",5,IF(AK230="10,5 a 20",6,"Error"))))))))</f>
        <v>3</v>
      </c>
      <c r="AM230" s="9" t="n">
        <v>0</v>
      </c>
      <c r="AN230" s="10" t="str">
        <f aca="false">IF(AM230="","",IF(AND(AM230&gt;=-7.5,AM230&lt;=-5.5),"-7,5 a -5,5",IF(AND(AM230&gt;=-5,AM230&lt;=-3),"-5 a -3",IF(AND(AM230&gt;=-2.5,AM230&lt;=-0.5),"-2,5 a -0,5",IF(AM230=0,"0,00",IF(AND(AM230&gt;=0.5,AM230&lt;=2.5),"0,5 a 2,5",IF(AND(AM230&gt;=3,AM230&lt;=5),"3 a 5",IF(AND(AM230&gt;=5.5,AM230&lt;=7.5),"5,5 a 7,5",IF(AND(AM230&gt;=8,AM230&lt;=10),"8 a 10","Fuera de rango")))))))))</f>
        <v>0,00</v>
      </c>
      <c r="AO230" s="11" t="str">
        <f aca="false">IF(AN230="","",IF(AN230="-7,5 a -5,5",1,IF(AN230="-5 a -3",2,IF(AN230="-2,5 a -0,5",3,IF(AN230="0,00","NORMA",IF(AN230="0,5 a 2,5",4,IF(AN230="3 a 5",5,IF(AN230="5,5 a 7,5",6,IF(AN230="8 a 10",7,"Error")))))))))</f>
        <v>NORMA</v>
      </c>
      <c r="AP230" s="9" t="n">
        <v>13</v>
      </c>
      <c r="AQ230" s="10" t="str">
        <f aca="false">IF(AP230="","",IF(AND(AP230&gt;=-20,AP230&lt;=-9.5),"-20 a -9,5",IF(AND(AP230&gt;=-9,AP230&lt;=-6.5),"-9 a -6,5",IF(AP230=-6,"-6",IF(AND(AP230&gt;=-5.5,AP230&lt;=-3),"-5,5 a -3",IF(AND(AP230&gt;=-2.5,AP230&lt;=0),"-2,5 a 0",IF(AND(AP230&gt;=0.5,AP230&lt;=3),"0,5 a 3",IF(AND(AP230&gt;=3.5,AP230&lt;=6),"3,5 a 6",IF(AND(AP230&gt;=6.5,AP230&lt;=9),"6,5 a 9",IF(AND(AP230&gt;=9.5,AP230&lt;=20),"9,5 a 20","Fuera de rango"))))))))))</f>
        <v>9,5 a 20</v>
      </c>
      <c r="AR230" s="11" t="n">
        <f aca="false">IF(AQ230="","",IF(AQ230="-20 a -9,5",1,IF(AQ230="-9 a -6,5",2,IF(AQ230="-6","NORMA",IF(AQ230="-5,5 a -3",3,IF(AQ230="-2,5 a 0",4,IF(AQ230="0,5 a 3",5,IF(AQ230="3,5 a 6",6,IF(AQ230="6,5 a 9",7,IF(AQ230="9,5 a 20",8,""))))))))))</f>
        <v>8</v>
      </c>
      <c r="AS230" s="9" t="n">
        <v>7</v>
      </c>
      <c r="AT230" s="10" t="str">
        <f aca="false">IF(AS230="","",IF(AND(AS230&gt;=-16,AS230&lt;=-14),"-16 a -14",IF(AND(AS230&gt;=-13.5,AS230&lt;=-11.5),"-13,5 a -11,5",IF(AND(AS230&gt;=-11,AS230&lt;=-9),"-11 a -9",IF(AND(AS230&gt;=-8.5,AS230&lt;=-6.5),"-8,5 a -6,5",IF(AND(AS230&gt;=-6,AS230&lt;=-4),"-6 a -4",IF(AND(AS230&gt;=-3.5,AS230&lt;=-1.5),"-3,5 a -1,5",IF(AND(AS230&gt;=-1,AS230&lt;=1),"-1 a 1",IF(AND(AS230&gt;=1.5,AS230&lt;=3.5),"1,5 a 3,5",IF(AND(AS230&gt;=4,AS230&lt;=6),"4 a 6",IF(AND(AS230&gt;=6.5,AS230&lt;=8.5),"6,5 a 8,5",IF(AND(AS230&gt;=9,AS230&lt;=11),"9 a 11",IF(AND(AS230&gt;=11.5,AS230&lt;=13.5),"11,5 a 13,5",IF(AND(AS230&gt;=14,AS230&lt;=16),"14 a 16",IF(AND(AS230&gt;=16.5,AS230&lt;=18.5),"16,5 a 18,5",IF(AND(AS230&gt;=19,AS230&lt;=21),"19 a 21","Fuera de rango"))))))))))))))))</f>
        <v>6,5 a 8,5</v>
      </c>
      <c r="AU230" s="11" t="n">
        <f aca="false" t="array" ref="AU230">IF(AT230="","",_xlfn.IFS(AT230="-16 a -14",1,AT230="-13,5 a -11,5",2,AT230="-11 a -9",3,AT230="-8,5 a -6,5",4,AT230="-6 a -4",5,AT230="-3,5 a -1,5",6,AT230="-1 a 1",7,AT230="1,5 a 3,5",8,AT230="4 a 6","NORMA",AT230="6,5 a 8,5",9,AT230="9 a 11",10,AT230="11,5 a 13,5",11,AT230="14 a 16",12,AT230="16,5 a 18,5",13,AT230="19 a 21",14,TRUE(),""))</f>
        <v>9</v>
      </c>
      <c r="AV230" s="9" t="n">
        <v>1.5</v>
      </c>
      <c r="AW230" s="10" t="str">
        <f aca="false">IF(AV230="","",IF(AND(AV230&gt;=-1,AV230&lt;=-0.5),"-1 a -0,5",IF(AND(AV230&gt;-0.5,AV230&lt;=0),"De -0,5 a 0",IF(AND(AV230&gt;=0.25,AV230&lt;=0.75),"0,25 a 0,75",IF(AND(AV230&gt;=1,AV230&lt;=1.5),"1 a 1,5",IF(AND(AV230&gt;=1.75,AV230&lt;=2.25),"1,75 a 2,25",IF(AND(AV230&gt;=2.5,AV230&lt;=3),"2,5 a 3",IF(AND(AV230&gt;=3.25,AV230&lt;=3.75),"3,25 a 3,75","Fuera de rango"))))))))</f>
        <v>1 a 1,5</v>
      </c>
      <c r="AX230" s="11" t="n">
        <f aca="false">IF(AW230="","",IF(OR(AW230="-1 a -0,5",AW230="-1 a -0.5"),1,IF(OR(AW230="De -0,5 a 0",AW230="-0,5 a 0",AW230="De -0.5 a 0"),2,IF(OR(AW230="0,25 a 0,75",AW230="0.25 a 0.75"),"NORMA",IF(OR(AW230="1 a 1,5",AW230="1 a 1.5"),3,IF(OR(AW230="1,75 a 2,25",AW230="1.75 a 2.25"),4,IF(OR(AW230="2,5 a 3",AW230="2.5 a 3"),5,IF(OR(AW230="3,25 a 3,75",AW230="3.25 a 3.75"),6,""))))))))</f>
        <v>3</v>
      </c>
      <c r="AY230" s="9" t="n">
        <v>12</v>
      </c>
      <c r="AZ230" s="10" t="str">
        <f aca="false">IF(AY230="","",IF(AND(AY230&gt;=-20,AY230&lt;=-9.5),"-20 a -9,5",IF(AND(AY230&gt;=-9,AY230&lt;=-6.5),"-9 a -6,5",IF(AY230=-6,"-6",IF(AND(AY230&gt;=-5.5,AY230&lt;=-3),"-5,5 a -3",IF(AND(AY230&gt;=-2.5,AY230&lt;=0),"-2,5 a 0",IF(AND(AY230&gt;=0.5,AY230&lt;=3),"0,5 a 3",IF(AND(AY230&gt;=3.5,AY230&lt;=6),"3,5 a 6","Fuera de rango"))))))))</f>
        <v>Fuera de rango</v>
      </c>
      <c r="BA230" s="11" t="str">
        <f aca="false">IF(AZ230="","",IF(AZ230="-20 a -9,5",1,IF(AZ230="-9 a -6,5",2,IF(AZ230="-6","NORMA",IF(AZ230="-5,5 a -3",3,IF(AZ230="-2,5 a 0",4,IF(AZ230="0,5 a 3",5,IF(AZ230="3,5 a 6",6,""))))))))</f>
        <v/>
      </c>
      <c r="BB230" s="9" t="n">
        <v>22</v>
      </c>
      <c r="BC230" s="10" t="str">
        <f aca="false" t="array" ref="BC230">IF(BB230="","",_xlfn.IFS(AND(BB230&gt;=0,BB230&lt;=2),"0 a 2",AND(BB230&gt;=2.5,BB230&lt;=4.5),"2,5 a 4,5",AND(BB230&gt;=5,BB230&lt;=7),"5 a 7",AND(BB230&gt;=7.5,BB230&lt;=9.5),"7,5 a 9,5",AND(BB230&gt;=10,BB230&lt;=12),"10 a 12",AND(BB230&gt;=12.5,BB230&lt;=14.5),"12,5 a 14,5",BB230=15,"15",AND(BB230&gt;=15.5,BB230&lt;=17.5),"15,5 a 17,5",AND(BB230&gt;=18,BB230&lt;=20),"18 a 20",AND(BB230&gt;=20.5,BB230&lt;=22.5),"20,5 a 22,5",AND(BB230&gt;=23,BB230&lt;=25),"23 a 25",TRUE(),"Fuera de rango"))</f>
        <v>20,5 a 22,5</v>
      </c>
      <c r="BD230" s="11" t="n">
        <f aca="false" t="array" ref="BD230">IF(BC230="","",_xlfn.IFS(BC230="0 a 2",1,BC230="2,5 a 4,5",2,BC230="5 a 7",3,BC230="7,5 a 9,5",4,BC230="10 a 12",5,BC230="12,5 a 14,5",6,BC230="15","NORMA",BC230="15,5 a 17,5",7,BC230="18 a 20",8,BC230="20,5 a 22,5",9,BC230="23 a 25",10,TRUE(),"Fuera de rango"))</f>
        <v>9</v>
      </c>
      <c r="BE230" s="9" t="n">
        <v>24</v>
      </c>
      <c r="BF230" s="10" t="str">
        <f aca="false">IF(BE230="","",IF(AND(BE230&gt;=-20,BE230&lt;=-10),"-20 a -10",IF(AND(BE230&gt;=-9.5,BE230&lt;=0.5),"-9,5 a 0,5",IF(AND(BE230&gt;=1,BE230&lt;=11),"1 a 11",IF(AND(BE230&gt;=11.5,BE230&lt;=20.5),"11,5 a 20,5",IF(BE230=21,"21",IF(AND(BE230&gt;=21.5,BE230&lt;=31.5),"21,5 a 31,5",IF(AND(BE230&gt;=32,BE230&lt;=42),"32 a 42","Fuera de rango"))))))))</f>
        <v>21,5 a 31,5</v>
      </c>
      <c r="BG230" s="11" t="n">
        <f aca="false">IF(BF230="","",IF(BF230="-20 a -10",1,IF(BF230="-9,5 a 0,5",2,IF(BF230="1 a 11",3,IF(BF230="11,5 a 20,5",4,IF(BF230="21","NORMA",IF(BF230="21,5 a 31,5",5,IF(BF230="32 a 42",6,""))))))))</f>
        <v>5</v>
      </c>
      <c r="BH230" s="9" t="n">
        <v>22</v>
      </c>
      <c r="BI230" s="10" t="str">
        <f aca="false">IF(BH230="","",IF(AND(BH230&gt;=-20,BH230&lt;=-15),"-20 a -15",IF(AND(BH230&gt;=-14.5,BH230&lt;=-9.5),"-14,5 a -9,5",IF(AND(BH230&gt;=-9,BH230&lt;=-4),"-9 a -4",IF(AND(BH230&gt;=-3.5,BH230&lt;=2.5),"-3,5 a 2,5",IF(AND(BH230&gt;=3,BH230&lt;=8),"3 a 8",IF(AND(BH230&gt;=8.5,BH230&lt;=14.5),"8,5 a 14,5",IF(BH230=15,"15",IF(AND(BH230&gt;=15.5,BH230&lt;=20.5),"15,5 a 20,5",IF(AND(BH230&gt;=21,BH230&lt;=26),"21 a 26","Fuera de rango"))))))))))</f>
        <v>21 a 26</v>
      </c>
      <c r="BJ230" s="11" t="n">
        <f aca="false">IF(BI230="","",IF(BI230="-20 a -15",1,IF(BI230="-14,5 a -9,5",2,IF(BI230="-9 a -4",3,IF(BI230="-3,5 a 2,5",4,IF(BI230="3 a 8",5,IF(BI230="8,5 a 14,5",6,IF(BI230="15","NORMA",IF(BI230="15,5 a 20,5",7,IF(BI230="21 a 26",8,IF(BI230="26,5 a 31,5",9,"")))))))))))</f>
        <v>8</v>
      </c>
      <c r="BK230" s="9" t="n">
        <v>0</v>
      </c>
      <c r="BL230" s="10" t="str">
        <f aca="false">IF(BK230="","",IF(AND(BK230&gt;=0,BK230&lt;=2),"0 - 2",IF(AND(BK230&gt;=2.5,BK230&lt;=4.5),"2,5 - 4,5",IF(AND(BK230&gt;=5,BK230&lt;=7),"5 - 7",IF(AND(BK230&gt;=7.5,BK230&lt;=9.5),"7,5 - 9,5",IF(AND(BK230&gt;=10,BK230&lt;=12),"10 - 12",IF(AND(BK230&gt;=12.5,BK230&lt;=13.5),"12,5 - 13,5",IF(BK230=14,"14",IF(AND(BK230&gt;=14.5,BK230&lt;=16.5),"14,5 - 16,5",IF(AND(BK230&gt;=17,BK230&lt;=19),"17 - 19",IF(AND(BK230&gt;=19.5,BK230&lt;=21.5),"19,5 - 21,5",IF(AND(BK230&gt;=22,BK230&lt;=24),"22 - 24",IF(AND(BK230&gt;=24.5,BK230&lt;=26.5),"24,5 - 26,5",IF(AND(BK230&gt;=27,BK230&lt;=29),"27 - 29",IF(AND(BK230&gt;=29.5,BK230&lt;=30),"29,5 - 30","Fuera de rango")))))))))))))))</f>
        <v>0 - 2</v>
      </c>
      <c r="BM230" s="11" t="n">
        <f aca="false">IF(BL230="","",IF(BL230="0 - 2",1,IF(BL230="2,5 - 4,5",2,IF(BL230="5 - 7",3,IF(BL230="7,5 - 9,5",4,IF(BL230="10 - 12",5,IF(BL230="12,5 - 13,5",6,IF(BL230="14","NORMA",IF(BL230="14,5 - 16,5",7,IF(BL230="17 - 19",8,IF(BL230="19,5 - 21,5",9,IF(BL230="22 - 24",10,IF(BL230="24,5 - 26,5",11,IF(BL230="27 - 29",12,IF(BL230="29,5 - 30",13,"")))))))))))))))</f>
        <v>1</v>
      </c>
      <c r="BN230" s="9" t="n">
        <v>-2</v>
      </c>
      <c r="BO230" s="10" t="str">
        <f aca="false">IF(BN230="","",IF(AND(BN230&gt;=-20,BN230&lt;=-10),"-20 a -10",IF(AND(BN230&gt;=-9.5,BN230&lt;=0.5),"-9,5 a 0,5",IF(AND(BN230&gt;=1,BN230&lt;=11),"1 a 11",IF(AND(BN230&gt;=11.5,BN230&lt;=21.5),"11,5 a 21,5",IF(BN230=22,"22",IF(AND(BN230&gt;=22.5,BN230&lt;=32.5),"22,5 a 32,5",IF(AND(BN230&gt;=33,BN230&lt;=43),"33 a 43","Fuera de rango"))))))))</f>
        <v>-9,5 a 0,5</v>
      </c>
      <c r="BP230" s="11" t="n">
        <f aca="false">IF(BO230="","",IF(BO230="-20 a -10",1,IF(BO230="-9,5 a 0,5",2,IF(BO230="1 a 11",3,IF(BO230="11,5 a 21,5",4,IF(BO230="22","NORMA",IF(BO230="22,5 a 32,5",5,IF(BO230="33 a 43",6,""))))))))</f>
        <v>2</v>
      </c>
      <c r="BQ230" s="9" t="n">
        <v>2</v>
      </c>
      <c r="BR230" s="10" t="str">
        <f aca="false">IF(BQ230="","",IF(AND(BQ230&gt;=-20,BQ230&lt;=-15),"-20 a -15",IF(AND(BQ230&gt;=-14.5,BQ230&lt;=-9.5),"-14,5 a -9,5",IF(AND(BQ230&gt;=-9,BQ230&lt;=-4),"-9 a -4",IF(AND(BQ230&gt;=-3.5,BQ230&lt;=2.5),"-3,5 a 2,5",IF(AND(BQ230&gt;=3,BQ230&lt;=8),"3 a 8",IF(AND(BQ230&gt;=8.5,BQ230&lt;=13.5),"8,5 a 13,5",IF(AND(BQ230&gt;=14,BQ230&lt;=17.5),"14 a 17,5",IF(BQ230=18,"18",IF(AND(BQ230&gt;=18.5,BQ230&lt;=23.5),"18,5 a 23,5",IF(AND(BQ230&gt;=24,BQ230&lt;=29),"24 a 29",IF(AND(BQ230&gt;=29.5,BQ230&lt;=34.5),"29,5 a 34,5",IF(AND(BQ230&gt;=35,BQ230&lt;=40),"35 a 40","Fuera de rango")))))))))))))</f>
        <v>-3,5 a 2,5</v>
      </c>
      <c r="BS230" s="11" t="n">
        <f aca="false">IF(BR230="","",IF(BR230="-20 a -15",1,IF(BR230="-14,5 a -9,5",2,IF(BR230="-9 a -4",3,IF(BR230="-3,5 a 2,5",4,IF(BR230="3 a 8",5,IF(BR230="8,5 a 13,5",6,IF(BR230="14 a 17,5",7,IF(BR230="18","NORMA",IF(BR230="18,5 a 23,5",8,IF(BR230="24 a 29",9,IF(BR230="29,5 a 34,5",10,IF(BR230="35 a 40",11,"")))))))))))))</f>
        <v>4</v>
      </c>
      <c r="BT230" s="9" t="n">
        <v>0</v>
      </c>
      <c r="BU230" s="10" t="str">
        <f aca="false">IF(BT230="","",IF(AND(BT230&gt;=-20,BT230&lt;=-18),"-20 a -18",IF(AND(BT230&gt;=-17.5,BT230&lt;=-15.5),"-17,5 a -15,5",IF(AND(BT230&gt;=-15,BT230&lt;=-13),"-15 a -13",IF(AND(BT230&gt;=-12.5,BT230&lt;=-10.5),"-12,5 a -10,5",IF(AND(BT230&gt;=-10,BT230&lt;=-8),"-10 a -8",IF(AND(BT230&gt;=-7.5,BT230&lt;=-5.5),"-7,5 a -5,5",IF(AND(BT230&gt;=-5,BT230&lt;=-3),"-5 a -3",IF(AND(BT230&gt;=-2.5,BT230&lt;=-0.5),"-2,5 a -0,5",IF(BT230=0,"0",IF(AND(BT230&gt;=0.5,BT230&lt;=2.5),"0,5 a 2,5",IF(AND(BT230&gt;=3,BT230&lt;=5),"3 a 5",IF(AND(BT230&gt;=5.5,BT230&lt;=7.5),"5,5 a 7,5",IF(AND(BT230&gt;=8,BT230&lt;=10),"8 a 10",IF(AND(BT230&gt;=10.5,BT230&lt;=12.5),"10,5 a 12,5",IF(AND(BT230&gt;=13,BT230&lt;=15),"13 a 15",IF(AND(BT230&gt;=15.5,BT230&lt;=17.5),"15,5 a 17,5",IF(AND(BT230&gt;=18,BT230&lt;=20),"18 a 20","Fuera de rango"))))))))))))))))))</f>
        <v>0</v>
      </c>
      <c r="BV230" s="11" t="str">
        <f aca="false">IF(BT230="","",IF(BT230=0,"NORMA",IF(AND(BT230&gt;=-20,BT230&lt;=-18),2,IF(AND(BT230&gt;=-17.5,BT230&lt;=-15.5),2,IF(AND(BT230&gt;=-15,BT230&lt;=-13),3,IF(AND(BT230&gt;=-12.5,BT230&lt;=-10.5),4,IF(AND(BT230&gt;=-10,BT230&lt;=-8),5,IF(AND(BT230&gt;=-7.5,BT230&lt;=-5.5),6,IF(AND(BT230&gt;=-5,BT230&lt;=-3),7,IF(AND(BT230&gt;=-2.5,BT230&lt;=-0.5),8,IF(AND(BT230&gt;=0.5,BT230&lt;=2.5),9,IF(AND(BT230&gt;=3,BT230&lt;=5),10,IF(AND(BT230&gt;=5.5,BT230&lt;=7.5),11,IF(AND(BT230&gt;=8,BT230&lt;=10),12,IF(AND(BT230&gt;=10.5,BT230&lt;=12.5),13,IF(AND(BT230&gt;=13,BT230&lt;=15),14,IF(AND(BT230&gt;=15.5,BT230&lt;=17.5),15,IF(AND(BT230&gt;=18,BT230&lt;=20),16,"Fuera de rango"))))))))))))))))))</f>
        <v>NORMA</v>
      </c>
      <c r="BW230" s="9" t="n">
        <v>-5.25</v>
      </c>
      <c r="BX230" s="10" t="n">
        <f aca="false">18.5- (0.3*H230)</f>
        <v>12.5</v>
      </c>
      <c r="BY230" s="10" t="n">
        <f aca="false">(BW230)-(BX230)</f>
        <v>-17.75</v>
      </c>
      <c r="BZ230" s="10" t="str">
        <f aca="false">IF(BY230="","",IF(BY230&lt;-27.5,"De -30 a -28",IF(BY230&lt;-25,"De -27,5 a -25,5",IF(BY230&lt;-22.5,"De -25 a -23",IF(BY230&lt;-20,"De -22,5 a -20,5",IF(BY230&lt;-17.5,"De -20 a -18",IF(BY230&lt;-15,"De -17,5 a -15,5",IF(BY230&lt;-12.5,"De -15 a -13",IF(BY230&lt;-10,"De -12,5 a -10,5",IF(BY230&lt;-7.5,"De -10 a -8",IF(BY230&lt;-5,"De -7,5 a -5,5",IF(BY230&lt;-2.5,"De -5 a -3",IF(BY230&lt;0,"De -2,5 a -0,5",IF(BY230&lt;2.5,"De 0 a 2",IF(BY230&lt;5,"De 2,5 a 4,5",IF(BY230&lt;7.5,"De 5 a 7",IF(BY230&lt;10,"De 7,5 a 9,5",IF(BY230&lt;12.5,"De 10 a 12",IF(BY230&lt;15,"De 12,5 a 14,5",IF(BY230&lt;17.5,"De 15 a 17",IF(BY230&lt;20,"De 17,5 a 19,5",IF(BY230&lt;22.5,"De 20 a 22",IF(BY230&lt;25,"De 22,5 a 24,5",IF(BY230&lt;27.5,"De 25 a 27","De 27,5 a 30"))))))))))))))))))))))))</f>
        <v>De -20 a -18</v>
      </c>
      <c r="CA230" s="12" t="n">
        <f aca="false">IF(BY230="","",IF(BY230&lt;=-28,1,IF(BY230&lt;=-25.5,2,IF(BY230&lt;=-23,3,IF(BY230&lt;=-20.5,4,IF(BY230&lt;=-18,5,IF(BY230&lt;=-15.5,6,IF(BY230&lt;=-13,7,IF(BY230&lt;=-10.5,8,IF(BY230&lt;=-8,9,IF(BY230&lt;=-5.5,10,IF(BY230&lt;=-3,11,IF(BY230&lt;=-0.5,12,IF(BY230&lt;=2,13,IF(BY230&lt;=4.5,14,IF(BY230&lt;=7,15,IF(BY230&lt;=9.5,16,IF(BY230&lt;=12,17,IF(BY230&lt;=14.5,18,IF(BY230&lt;=17,19,IF(BY230&lt;=19.5,20,IF(BY230&lt;=22,21,IF(BY230&lt;=24.5,22,IF(BY230&lt;=27,23,IF(BY230&lt;=30,24,"Fuera de rango")))))))))))))))))))))))))</f>
        <v>6</v>
      </c>
      <c r="CB230" s="9" t="n">
        <v>-5.75</v>
      </c>
      <c r="CC230" s="10" t="n">
        <f aca="false">18.5- (0.3*H230)</f>
        <v>12.5</v>
      </c>
      <c r="CD230" s="10" t="n">
        <f aca="false">(CB230)-(CC230)</f>
        <v>-18.25</v>
      </c>
      <c r="CE230" s="10" t="str">
        <f aca="false">IF(CD230="","",IF(CD230&lt;-27.5,"De -30 a -28",IF(CD230&lt;-25,"De -27,5 a -25,5",IF(CD230&lt;-22.5,"De -25 a -23",IF(CD230&lt;-20,"De -22,5 a -20,5",IF(CD230&lt;-17.5,"De -20 a -18",IF(CD230&lt;-15,"De -17,5 a -15,5",IF(CD230&lt;-12.5,"De -15 a -13",IF(CD230&lt;-10,"De -12,5 a -10,5",IF(CD230&lt;-7.5,"De -10 a -8",IF(CD230&lt;-5,"De -7,5 a -5,5",IF(CD230&lt;-2.5,"De -5 a -3",IF(CD230&lt;0,"De -2,5 a -0,5",IF(CD230&lt;=2,"De 0 a 2",IF(CD230&lt;=4.5,"De 2,5 a 4,5",IF(CD230&lt;=7,"De 5 a 7",IF(CD230&lt;=9.5,"De 7,5 a 9,5",IF(CD230&lt;=12,"De 10 a 12",IF(CD230&lt;=14.5,"De 12,5 a 14,5",IF(CD230&lt;=17,"De 15 a 17",IF(CD230&lt;=19.5,"De 17,5 a 19,5",IF(CD230&lt;=22,"De 20 a 22",IF(CD230&lt;=24.5,"De 22,5 a 24,5",IF(CD230&lt;=27,"De 25 a 27","De 27,5 a 30"))))))))))))))))))))))))</f>
        <v>De -20 a -18</v>
      </c>
      <c r="CF230" s="12" t="n">
        <f aca="false">IF(CD230="","",IF(CD230&lt;-27.5,1,IF(CD230&lt;-25,2,IF(CD230&lt;-22.5,3,IF(CD230&lt;-20,4,IF(CD230&lt;-17.5,5,IF(CD230&lt;-15,6,IF(CD230&lt;-12.5,7,IF(CD230&lt;-10,8,IF(CD230&lt;-7.5,9,IF(CD230&lt;-5,10,IF(CD230&lt;-2.5,11,IF(CD230&lt;0,12,IF(CD230&lt;2.5,13,IF(CD230&lt;5,14,IF(CD230&lt;7.5,15,IF(CD230&lt;10,16,IF(CD230&lt;12.5,17,IF(CD230&lt;15,18,IF(CD230&lt;17.5,19,IF(CD230&lt;20,20,IF(CD230&lt;22.5,21,IF(CD230&lt;25,22,IF(CD230&lt;27.5,23,24))))))))))))))))))))))))</f>
        <v>5</v>
      </c>
      <c r="CG230" s="9" t="n">
        <v>-1.5</v>
      </c>
      <c r="CH230" s="10" t="str">
        <f aca="false">IF(CG230="","",IF(AND(CG230&gt;=-10,CG230&lt;=-9.5),"-10 a -9,5",IF(AND(CG230&gt;-9.5,CG230&lt;=-8.5),"-9 a -8,5",IF(AND(CG230&gt;-8.5,CG230&lt;=-7.5),"-8 a -7,5",IF(AND(CG230&gt;-7.5,CG230&lt;=-6.5),"-7 a -6,5",IF(AND(CG230&gt;-6.5,CG230&lt;=-5.5),"-6 a -5,5",IF(AND(CG230&gt;-5.5,CG230&lt;=-4.5),"-5 a -4,5",IF(AND(CG230&gt;-4.5,CG230&lt;=-3.5),"-4 a -3,5",IF(AND(CG230&gt;-3.5,CG230&lt;=-2.5),"-3 a -2,5",IF(CG230=-2.25,"-2,25",IF(AND(CG230&gt;-2.5,CG230&lt;=-1.5),"-2 a -1,5",IF(AND(CG230&gt;-1.5,CG230&lt;=-0.5),"-1 a -0,5",IF(AND(CG230&gt;-0.5,CG230&lt;=0.5),"0 a 0,5",IF(AND(CG230&gt;0.5,CG230&lt;=1.5),"1 a 1,5",IF(AND(CG230&gt;1.5,CG230&lt;=2.5),"2 a 2,5",IF(AND(CG230&gt;2.5,CG230&lt;=3.5),"3 a 3,5",IF(AND(CG230&gt;3.5,CG230&lt;=4.5),"4 a 4,5",IF(AND(CG230&gt;4.5,CG230&lt;=5.5),"5 a 5,5",IF(AND(CG230&gt;5.5,CG230&lt;=6.5),"6 a 6,5",IF(AND(CG230&gt;6.5,CG230&lt;=7.5),"7 a 7,5",IF(AND(CG230&gt;7.5,CG230&lt;=8.5),"8 a 8,5",IF(AND(CG230&gt;8.5,CG230&lt;=9.5),"9 a 9,5",IF(CG230&gt;=10,"10","Fuera de rango")))))))))))))))))))))))</f>
        <v>-2 a -1,5</v>
      </c>
      <c r="CI230" s="11" t="n">
        <f aca="false">IF(CG230="","",IF(CG230=-2.25,"NORMA",IF(CG230&lt;=-9.5,1,IF(CG230&lt;=-8.5,2,IF(CG230&lt;=-7.5,3,IF(CG230&lt;=-6.5,4,IF(CG230&lt;=-5.5,5,IF(CG230&lt;=-4.5,6,IF(CG230&lt;=-3.5,7,IF(CG230&lt;=-2.5,8,IF(CG230&lt;=-1.5,9,IF(CG230&lt;=-0.5,10,IF(CG230&lt;=0.5,11,IF(CG230&lt;=1.5,12,IF(CG230&lt;=2.5,13,IF(CG230&lt;=3.5,14,IF(CG230&lt;=4.5,15,IF(CG230&lt;=5.5,16,IF(CG230&lt;=6.5,17,IF(CG230&lt;=7.5,18,IF(CG230&lt;=8.5,19,IF(CG230&lt;=9.5,20,IF(CG230=10,21,"Fuera de rango")))))))))))))))))))))))</f>
        <v>9</v>
      </c>
      <c r="CJ230" s="9" t="n">
        <v>3</v>
      </c>
      <c r="CK230" s="10" t="str">
        <f aca="false">IF(CJ230="","",IF(AND(CJ230&gt;=-6,CJ230&lt;=-5.5),"-6 a -5,5",IF(AND(CJ230&gt;-5.5,CJ230&lt;=-4.5),"-5 a -4,5",IF(AND(CJ230&gt;-4.5,CJ230&lt;=-3.5),"-4 a -3,5",IF(AND(CJ230&gt;-3.5,CJ230&lt;=-2.5),"-3 a -2,5",IF(AND(CJ230&gt;-2.5,CJ230&lt;=-1.5),"-2 a -1,5",IF(AND(CJ230&gt;-1.5,CJ230&lt;=-0.5),"-1 a -0,5",IF(AND(CJ230&gt;-0.5,CJ230&lt;=0.5),"0 a 0,5",IF(AND(CJ230&gt;0.5,CJ230&lt;=1.5),"1 a 1,5",IF(AND(CJ230&gt;1.5,CJ230&lt;2.5),"2",IF(AND(CJ230&gt;=2.5,CJ230&lt;=3),"2,5 a 3",IF(AND(CJ230&gt;3,CJ230&lt;=4),"3,5 a 4",IF(AND(CJ230&gt;4,CJ230&lt;=5),"4,5 a 5",IF(AND(CJ230&gt;5,CJ230&lt;=6),"5,5 a 6",IF(AND(CJ230&gt;6,CJ230&lt;=7),"6,5 a 7",IF(AND(CJ230&gt;7,CJ230&lt;=8),"7,5 a 8",IF(AND(CJ230&gt;8,CJ230&lt;=9.5),"8,5 a 9,5",IF(CJ230=10,"10","Fuera de rango"))))))))))))))))))</f>
        <v>2,5 a 3</v>
      </c>
      <c r="CL230" s="11" t="n">
        <f aca="false">IF(CK230="","",IF(OR(CK230="-6 a -5,5",CK230="-6 - -5,5"),1,IF(OR(CK230="-5 a -4,5",CK230="-5 - -4,5"),2,IF(OR(CK230="-4 a -3,5",CK230="-4 - -3,5"),3,IF(OR(CK230="-3 a -2,5",CK230="-3 - -2,5"),4,IF(OR(CK230="-2 a -1,5",CK230="-2 - -1,5"),5,IF(OR(CK230="-1 a -0,5",CK230="-1 - -0,5"),6,IF(OR(CK230="0 a 0,5",CK230="0 - 0,5"),7,IF(OR(CK230="1 a 1,5",CK230="1 - 1,5"),8,IF(CK230="2","NORMA",IF(OR(CK230="2,5 a 3",CK230="2,5 - 3"),9,IF(OR(CK230="3,5 a 4",CK230="3,5 - 4"),10,IF(OR(CK230="4,5 a 5",CK230="4,5 - 5"),11,IF(OR(CK230="5,5 a 6",CK230="5,5 - 6"),12,IF(OR(CK230="6,5 a 7",CK230="6,5 - 7"),13,IF(OR(CK230="7,5 a 8",CK230="7,5 - 8"),14,IF(OR(CK230="8,5 a 9",CK230="8,5 - 9,5",CK230="9 a 9,5"),15,IF(CK230="10",15,IF(OR(CK230="0,5 a 1",CK230="0,5 - 1"),7,"Fuera de rango")))))))))))))))))))</f>
        <v>9</v>
      </c>
      <c r="CM230" s="10" t="n">
        <v>0</v>
      </c>
      <c r="CN230" s="10" t="str">
        <f aca="false">IF(CM230=0,"0", " ")</f>
        <v>0</v>
      </c>
      <c r="CO230" s="10" t="str">
        <f aca="false">IF(CM230&gt;0,"EME"," ")</f>
        <v> </v>
      </c>
      <c r="CP230" s="10" t="n">
        <v>0</v>
      </c>
      <c r="CQ230" s="10" t="str">
        <f aca="false">IF(CP230&gt;0,"0", " ")</f>
        <v> </v>
      </c>
      <c r="CR230" s="10" t="str">
        <f aca="false">IF(CP230&gt;0,"EME"," ")</f>
        <v> </v>
      </c>
      <c r="CS230" s="9" t="n">
        <v>0</v>
      </c>
      <c r="CT230" s="10" t="str">
        <f aca="false">IF(CS230&gt;0,"1", " ")</f>
        <v> </v>
      </c>
      <c r="CU230" s="10" t="str">
        <f aca="false">IF(CS230&gt;0,"HIP"," ")</f>
        <v> </v>
      </c>
      <c r="CV230" s="9" t="n">
        <v>0</v>
      </c>
      <c r="CW230" s="10" t="str">
        <f aca="false">IF(CV230&gt;0,"1", " ")</f>
        <v> </v>
      </c>
      <c r="CX230" s="10" t="str">
        <f aca="false">IF(CV230&gt;0,"HIP"," ")</f>
        <v> </v>
      </c>
      <c r="CY230" s="9" t="n">
        <v>-4</v>
      </c>
      <c r="CZ230" s="11" t="str">
        <f aca="false">IF(CY230&lt;0,"2"," ")</f>
        <v>2</v>
      </c>
      <c r="DA230" s="11" t="str">
        <f aca="false">IF(CY230&lt;0,"MIO"," ")</f>
        <v>MIO</v>
      </c>
      <c r="DB230" s="9" t="n">
        <v>-4</v>
      </c>
      <c r="DC230" s="11" t="str">
        <f aca="false">IF(DB230&lt;0,"2"," ")</f>
        <v>2</v>
      </c>
      <c r="DD230" s="11" t="str">
        <f aca="false">IF(DB230&lt;0,"MIO"," ")</f>
        <v>MIO</v>
      </c>
      <c r="DE230" s="9" t="n">
        <v>-0.25</v>
      </c>
      <c r="DF230" s="11" t="str">
        <f aca="false">IF(DE230&lt;0,"3"," ")</f>
        <v>3</v>
      </c>
      <c r="DG230" s="11" t="str">
        <f aca="false">IF(DE230&lt;0,"AST"," ")</f>
        <v>AST</v>
      </c>
      <c r="DH230" s="9" t="n">
        <v>-0.75</v>
      </c>
      <c r="DI230" s="11" t="str">
        <f aca="false">IF(DH230&lt;0,"3"," ")</f>
        <v>3</v>
      </c>
      <c r="DJ230" s="11" t="str">
        <f aca="false">IF(DH230&lt;0,"AST"," ")</f>
        <v>AST</v>
      </c>
      <c r="DK230" s="9" t="n">
        <v>0</v>
      </c>
      <c r="DL230" s="10" t="str">
        <f aca="false">IF(DK230&gt;0,"4"," ")</f>
        <v> </v>
      </c>
      <c r="DM230" s="10" t="str">
        <f aca="false">IF(DK230&gt;0,"PRE"," ")</f>
        <v> </v>
      </c>
      <c r="DN230" s="9" t="n">
        <v>0</v>
      </c>
      <c r="DO230" s="10" t="str">
        <f aca="false">IF(DN230&gt;0,"4"," ")</f>
        <v> </v>
      </c>
      <c r="DP230" s="10" t="str">
        <f aca="false">IF(DN230&gt;0,"PRE"," ")</f>
        <v> </v>
      </c>
      <c r="DQ230" s="12" t="n">
        <v>2</v>
      </c>
      <c r="DR230" s="12" t="n">
        <v>2</v>
      </c>
      <c r="DS230" s="12" t="str">
        <f aca="false">CONCATENATE(CO230,CU230,DA230,DG230,DM230)</f>
        <v>  MIOAST </v>
      </c>
      <c r="DT230" s="10" t="str">
        <f aca="false" t="array" ref="DT230">_xlfn.IFS(DS230="EME    ","0", DS230=" HIP   ","1", DS230="  MIO  ","2", DS230="   AST ","3", DS230="    PRE","4", DS230="EME   PRE","5", DS230=" HIP  PRE","6", DS230=" HIP AST ","7", DS230="  MIO PRE","8", DS230="  MIOAST ","9", DS230="   ASTPRE","10",DS230=" HIP ASTPRE","11", DS230="  MIOASTPRE","12", DS230="     ","0")</f>
        <v>9</v>
      </c>
      <c r="DU230" s="1" t="s">
        <v>154</v>
      </c>
      <c r="DV230" s="1" t="str">
        <f aca="false" t="array" ref="DV230">_xlfn.IFS(DU230="SI","2", DU230="NO","1")</f>
        <v>1</v>
      </c>
      <c r="DW230" s="10" t="n">
        <v>0</v>
      </c>
      <c r="DX230" s="11" t="str">
        <f aca="false">IF(DW230=0,"1","2")</f>
        <v>1</v>
      </c>
      <c r="DY230" s="11" t="str">
        <f aca="false" t="array" ref="DY230">_xlfn.IFS(DW230=0,"0", DW230=0.25, "1", DW230=0.5,"2", DW230=0.75,"3", DW230=1,"4",DW230=1.25,"5", DW230=1.5,"6", DW230=1.75,"7", DW230=2,"8")</f>
        <v>0</v>
      </c>
      <c r="DZ230" s="10" t="n">
        <v>0</v>
      </c>
      <c r="EA230" s="11" t="str">
        <f aca="false">IF(DZ230=0,"1","2")</f>
        <v>1</v>
      </c>
      <c r="EB230" s="11" t="str">
        <f aca="false" t="array" ref="EB230">_xlfn.IFS(DZ230=0,"0", DZ230=0.25, "1", DZ230=0.5,"2", DZ230=0.75,"3", DZ230=1,"4",DZ230=1.25,"5", DZ230=1.5,"6", DZ230=1.75,"7", DZ230=2,"8")</f>
        <v>0</v>
      </c>
      <c r="EC230" s="10" t="n">
        <v>-0.25</v>
      </c>
      <c r="ED230" s="10" t="str">
        <f aca="false">IF(EC230=0,"1","2")</f>
        <v>2</v>
      </c>
      <c r="EE230" s="11" t="str">
        <f aca="false" t="array" ref="EE230">_xlfn.IFS(EC230=0,"0", EC230=-0.25, "1", EC230=-0.5,"2", EC230=-0.75,"3", EC230=-1,"4",EC230=-1.25,"5", EC230=-1.5,"6", EC230=-1.75,"7", EC230=-2,"8", EC230=-2.25,"9",EC230=-2.5,"10", EC230=-2.75,"11", EC230=-3,"12", EC230=-3.25,"13", EC230=-3.5,"14", EC230=-3.75,"15",EC230=-4,"16")</f>
        <v>1</v>
      </c>
      <c r="EF230" s="10" t="n">
        <v>-0.75</v>
      </c>
      <c r="EG230" s="10" t="str">
        <f aca="false">IF(EF230=0,"1","2")</f>
        <v>2</v>
      </c>
      <c r="EH230" s="11" t="str">
        <f aca="false" t="array" ref="EH230">_xlfn.IFS(EF230=0,"0", EF230=-0.25, "1", EF230=-0.5,"2", EF230=-0.75,"3", EF230=-1,"4",EF230=-1.25,"5", EF230=-1.5,"6", EF230=-1.75,"7", EF230=-2,"8", EF230=-2.25,"9",EF230=-2.5,"10", EF230=-2.75,"11", EF230=-3,"12", EF230=-3.25,"13", EF230=-3.5,"14", EF230=-3.75,"15",EF230=-4,"16")</f>
        <v>3</v>
      </c>
      <c r="EI230" s="10" t="n">
        <v>-0.25</v>
      </c>
      <c r="EJ230" s="11" t="str">
        <f aca="false">IF(EI230=0,"1","2")</f>
        <v>2</v>
      </c>
      <c r="EK230" s="11" t="str">
        <f aca="false" t="array" ref="EK230">_xlfn.IFS(EI230=0,"0", EI230=-0.25, "1", EI230=-0.5,"2", EI230=-0.75,"3", EI230=-1,"4",EI230=-1.25,"5", EI230=-1.5,"6", EI230=-1.75,"7", EI230=-2,"8", EI230=-2.25,"9", EI230=-2.25,"9",EI230=-2.5,"10", EI230=-2.75,"11", EI230=-3,"12", EI230=-3.25,"13", EI230=-3.5,"14", EI230=-3.75,"15",EI230=-4,"16", EI230=0.25, "17", EI230=0.5, "18")</f>
        <v>1</v>
      </c>
      <c r="EL230" s="10" t="n">
        <v>-0.25</v>
      </c>
      <c r="EM230" s="11" t="str">
        <f aca="false">IF(EL230=0,"1","2")</f>
        <v>2</v>
      </c>
      <c r="EN230" s="11" t="str">
        <f aca="false" t="array" ref="EN230">_xlfn.IFS(EL230=0.25,"17",EL230=0.5,"18", EL230=0,"0", EL230=-0.25, "1", EL230=-0.5,"2", EL230=-0.75,"3", EL230=-1,"4",EL230=-1.25,"5", EL230=-1.5,"6", EL230=-1.75,"7", EL230=-2,"8",EL230= -2.25,"9",EL230=-2.5,"10",EL230= -2.75,"11",EL230= -3,"12",EL230= -3.25,"13",EL230= -3.5,"14",EL230= -3.75,"15",EL230=-4,"16")</f>
        <v>1</v>
      </c>
      <c r="EO230" s="10" t="n">
        <v>0</v>
      </c>
      <c r="EP230" s="11" t="str">
        <f aca="false">IF(EO230=0,"1","2")</f>
        <v>1</v>
      </c>
      <c r="EQ230" s="11" t="str">
        <f aca="false" t="array" ref="EQ230">_xlfn.IFS(EO230=0,"0", EO230=0.25, "1", EO230=0.5,"2", EO230=0.75,"3", EO230=1,"4",EO230=1.25,"5", EO230=1.5,"6", EO230=1.75,"7", EO230=2,"8", EO230=2.25,"9", EO230=2.25,"9",EO230=2.5,"10", EO230=2.75,"11", EO230=3,"12", EO230=3.25,"13", EO230=3.5,"14", EO230=3.75,"15",EO230=4,"16", EO230=-0.25, "17", bq=-0.5, "18")</f>
        <v>0</v>
      </c>
      <c r="ER230" s="10" t="n">
        <v>0</v>
      </c>
      <c r="ES230" s="11" t="str">
        <f aca="false">IF(ER230=0,"1","2")</f>
        <v>1</v>
      </c>
      <c r="ET230" s="11" t="str">
        <f aca="false" t="array" ref="ET230">_xlfn.IFS(ER230=0,"0", ER230=0.25, "1", ER230=0.5,"2", ER230=0.75,"3", ER230=1,"4",ER230=1.25,"5", ER230=1.5,"6", ER230=1.75,"7", ER230=2,"8", ER230=2.25,"9", ER230=2.25,"9",ER230=2.5,"10", ER230=2.75,"11", ER230=3,"12", ER230=3.25,"13", ER230=3.5,"14", ER230=3.75,"15",ER230=4,"16", ER230=-0.25, "17", bq=-0.5, "18")</f>
        <v>0</v>
      </c>
      <c r="EU230" s="13" t="n">
        <v>28</v>
      </c>
      <c r="EV230" s="14" t="str">
        <f aca="false">VLOOKUP(EU230,LEYENDA!$G$2:$H$8,2,TRUE())</f>
        <v>25-36</v>
      </c>
      <c r="EW230" s="14" t="str">
        <f aca="false" t="array" ref="EW230">_xlfn.IFS(EV230="0-5","1", EV230="6-12","2", EV230="13-18","3", EV230="19-24","4", EV230="25-36","5", EV230="37-48","6", EV230="49-60","7")</f>
        <v>5</v>
      </c>
    </row>
    <row r="231" customFormat="false" ht="13.5" hidden="false" customHeight="false" outlineLevel="0" collapsed="false">
      <c r="A231" s="1" t="n">
        <v>66</v>
      </c>
      <c r="B231" s="32" t="n">
        <v>1</v>
      </c>
      <c r="C231" s="33" t="n">
        <v>42450</v>
      </c>
      <c r="D231" s="6"/>
      <c r="E231" s="5" t="str">
        <f aca="false">VLOOKUP(A231,'286'!$A$3:$J$600,10,FALSE())</f>
        <v>QUINTANA AVILÉS, JESÚS</v>
      </c>
      <c r="F231" s="4" t="str">
        <f aca="false">VLOOKUP(A231,'286'!$A$3:$I$1768,3,FALSE())</f>
        <v>QUINAJE</v>
      </c>
      <c r="G231" s="6" t="n">
        <f aca="false">VLOOKUP(A231,'286'!$A$3:$I$1768,4,FALSE())</f>
        <v>37057</v>
      </c>
      <c r="H231" s="7" t="n">
        <f aca="false">YEAR(C231)-YEAR(G231)</f>
        <v>15</v>
      </c>
      <c r="I231" s="1" t="str">
        <f aca="false">VLOOKUP(H231,LEYENDA!$C$2:$D$6,2,TRUE())</f>
        <v>13-24</v>
      </c>
      <c r="J231" s="5" t="str">
        <f aca="false">VLOOKUP(A231,'286'!$A$3:$I$1768,7,FALSE())</f>
        <v>H</v>
      </c>
      <c r="K231" s="8" t="str">
        <f aca="false">VLOOKUP(A231,'286'!$A$3:$I$1768,2,FALSE())</f>
        <v>OD</v>
      </c>
      <c r="L231" s="4" t="str">
        <f aca="false">VLOOKUP(A231,'286'!$A$3:$I$1768,8,FALSE())</f>
        <v>D</v>
      </c>
      <c r="M231" s="4" t="str">
        <f aca="false">VLOOKUP(A231,'286'!$A$3:$I$1768,9,FALSE())</f>
        <v>I</v>
      </c>
      <c r="N231" s="8" t="str">
        <f aca="false">IF(R231=O231, "MISMA","CONTRARIA")</f>
        <v>CONTRARIA</v>
      </c>
      <c r="O231" s="8" t="str">
        <f aca="false" t="array" ref="O231">_xlfn.IFS(L231="D","1", L231="I","2")</f>
        <v>1</v>
      </c>
      <c r="P231" s="8" t="str">
        <f aca="false" t="array" ref="P231">_xlfn.IFS(K231="OD","1", K231="OI","2")</f>
        <v>1</v>
      </c>
      <c r="Q231" s="1" t="str">
        <f aca="false" t="array" ref="Q231">_xlfn.IFS(J231="M","1", J231="H","2")</f>
        <v>2</v>
      </c>
      <c r="R231" s="8" t="str">
        <f aca="false" t="array" ref="R231">_xlfn.IFS(M231="D","1", M231="I","2")</f>
        <v>2</v>
      </c>
      <c r="S231" s="1" t="str">
        <f aca="false" t="array" ref="S231">_xlfn.IFS(N231="CONTRARIA", "1",N231= "MISMA","2")</f>
        <v>1</v>
      </c>
      <c r="T231" s="1" t="str">
        <f aca="false" t="array" ref="T231">_xlfn.IFS(I231="0-12","1", I231="13-24","2", I231="25-40","3", I231="41-60","4", I231="61-100","5")</f>
        <v>2</v>
      </c>
      <c r="U231" s="9" t="n">
        <v>4</v>
      </c>
      <c r="V231" s="1" t="str">
        <f aca="false">IF(U231="","",IF(AND(U231&gt;=-9,U231&lt;=-6.5),"-9 a -6,5",IF(AND(U231&gt;=-6,U231&lt;=-3.5),"-6 a -3,5",IF(AND(U231&gt;=-3,U231&lt;=-1),"-3 a -1",IF(U231=-0.5,"-0,5",IF(AND(U231&gt;=0,U231&lt;=2.5),"0 a 2,5",IF(AND(U231&gt;=3,U231&lt;=5.5),"3 a 5,5",IF(AND(U231&gt;=6,U231&lt;=8.5),"6 a 8,5",IF(AND(U231&gt;=9,U231&lt;=20),"9 a 20","Fuera de rango")))))))))</f>
        <v>3 a 5,5</v>
      </c>
      <c r="W231" s="11" t="n">
        <f aca="false">IF(V231="","",IF(V231="-9 a -6,5",2,IF(V231="-6 a -3,5",3,IF(V231="-3 a -1",4,IF(V231="-0,5","NORMA",IF(V231="0 a 2,5",5,IF(V231="3 a 5,5",6,IF(V231="6 a 8,5",7,IF(V231="9 a 20",8,"Fuera de rango")))))))))</f>
        <v>6</v>
      </c>
      <c r="X231" s="9" t="n">
        <v>0</v>
      </c>
      <c r="Y231" s="10" t="str">
        <f aca="false">IF(X231="","",IF(AND(X231&gt;=0,X231&lt;=4),"0 a 4",IF(AND(X231&gt;=4.5,X231&lt;=8.5),"4,5 a 8,5",IF(X231=9,"9",IF(AND(X231&gt;=9.5,X231&lt;=13),"9,5 a 13",IF(AND(X231&gt;=13.5,X231&lt;=20),"13,5 a 20",IF(AND(X231&gt;=20.5,X231&lt;=35),"20,5 a 35","Fuera de rango")))))))</f>
        <v>0 a 4</v>
      </c>
      <c r="Z231" s="11" t="n">
        <f aca="false">IF(Y231="","",IF(Y231="0 a 4",1,IF(Y231="4,5 a 8,5",2,IF(Y231="9","NORMA",IF(Y231="9,5 a 13",3,IF(Y231="13,5 a 20",4,IF(Y231="20,5 a 35",5,"Fuera de rango")))))))</f>
        <v>1</v>
      </c>
      <c r="AA231" s="9" t="n">
        <v>30</v>
      </c>
      <c r="AB231" s="10" t="str">
        <f aca="false">IF(AA231="","",IF(AND(AA231&gt;=0,AA231&lt;=9),"0 a 9",IF(AND(AA231&gt;=9.5,AA231&lt;=18.5),"9,5 a 18,5",IF(AA231=19,"19",IF(AND(AA231&gt;=19.5,AA231&lt;=28),"19,5 a 28",IF(AND(AA231&gt;=28.5,AA231&lt;=40),"28,5 a 40","Fuera de rango"))))))</f>
        <v>28,5 a 40</v>
      </c>
      <c r="AC231" s="11" t="n">
        <f aca="false" t="array" ref="AC231">_xlfn.IFS(AB231="","",AB231="0 a 9",1,AB231="9,5 a 18,5",2,AB231="19","NORMA",AB231="19,5 a 28",3,AB231="28,5 a 40",4,TRUE(),"Fuera de rango")</f>
        <v>4</v>
      </c>
      <c r="AD231" s="9" t="n">
        <v>24</v>
      </c>
      <c r="AE231" s="10" t="str">
        <f aca="false">IF(AD231="","",IF(AND(AD231&gt;=-10,AD231&lt;=0),"De -10 a 0",IF(AND(AD231&gt;=0.5,AD231&lt;=9.5),"0,5 a 9,5",IF(AD231=10,"10",IF(AND(AD231&gt;=10.5,AD231&lt;=20),"10,5 a 20",IF(AND(AD231&gt;=20.5,AD231&lt;=40),"20,5 a 40","Fuera de rango"))))))</f>
        <v>20,5 a 40</v>
      </c>
      <c r="AF231" s="12" t="n">
        <f aca="false">IF(AD231="","",IF(AND(AD231&gt;=-10,AD231&lt;=0),1,IF(AND(AD231&gt;=0.5,AD231&lt;=9.5),2,IF(AD231=10,"NORMA",IF(AND(AD231&gt;=10.5,AD231&lt;=20),3,IF(AND(AD231&gt;=20.5,AD231&lt;=40),4,""))))))</f>
        <v>4</v>
      </c>
      <c r="AG231" s="9" t="n">
        <v>9</v>
      </c>
      <c r="AH231" s="11" t="str">
        <f aca="false">IF(AG231="","",IF(AND(AG231&gt;=0,AG231&lt;=4),"0 a 4",IF(AND(AG231&gt;=4.5,AG231&lt;=8.5),"4,5 a 8,5",IF(AG231=9,"9",IF(AND(AG231&gt;=9.5,AG231&lt;=13),"9,5 a 13",IF(AND(AG231&gt;=13.5,AG231&lt;=25),"13,5 a 25","Fuera de rango"))))))</f>
        <v>9</v>
      </c>
      <c r="AI231" s="11" t="str">
        <f aca="false">IF(AH231="","",IF(AH231="0 a 4",1,IF(AH231="4,5 a 8,5",2,IF(AH231="9","NORMA",IF(AH231="9,5 a 13",3,IF(AH231="13,5 a 25",4,""))))))</f>
        <v>NORMA</v>
      </c>
      <c r="AJ231" s="9" t="n">
        <v>5</v>
      </c>
      <c r="AK231" s="10" t="str">
        <f aca="false">IF(AJ231="","",IF(AND(AJ231&gt;=-15,AJ231&lt;=-10.5),"-15 a -10,5",IF(AND(AJ231&gt;=-10,AJ231&lt;=-4),"-10 a -4",IF(AND(AJ231&gt;=-4.5,AJ231&lt;=0),"-4,5 a 0",IF(AND(AJ231&gt;=0.5,AJ231&lt;=4.5),"0,5 a 4,5",IF(AJ231=5,"5",IF(AND(AJ231&gt;=5.5,AJ231&lt;=10),"5,5 a 10",IF(AND(AJ231&gt;=10.5,AJ231&lt;=20),"10,5 a 20","Fuera de rango"))))))))</f>
        <v>5</v>
      </c>
      <c r="AL231" s="11" t="str">
        <f aca="false">IF(AK231="","",IF(AK231="-15 a -10,5",1,IF(AK231="-10 a -4",2,IF(AK231="-4,5 a 0",3,IF(AK231="0,5 a 4,5",4,IF(AK231="5","NORMA",IF(AK231="5,5 a 10",5,IF(AK231="10,5 a 20",6,"Error"))))))))</f>
        <v>NORMA</v>
      </c>
      <c r="AM231" s="9" t="n">
        <v>0</v>
      </c>
      <c r="AN231" s="10" t="str">
        <f aca="false">IF(AM231="","",IF(AND(AM231&gt;=-7.5,AM231&lt;=-5.5),"-7,5 a -5,5",IF(AND(AM231&gt;=-5,AM231&lt;=-3),"-5 a -3",IF(AND(AM231&gt;=-2.5,AM231&lt;=-0.5),"-2,5 a -0,5",IF(AM231=0,"0,00",IF(AND(AM231&gt;=0.5,AM231&lt;=2.5),"0,5 a 2,5",IF(AND(AM231&gt;=3,AM231&lt;=5),"3 a 5",IF(AND(AM231&gt;=5.5,AM231&lt;=7.5),"5,5 a 7,5",IF(AND(AM231&gt;=8,AM231&lt;=10),"8 a 10","Fuera de rango")))))))))</f>
        <v>0,00</v>
      </c>
      <c r="AO231" s="11" t="str">
        <f aca="false">IF(AN231="","",IF(AN231="-7,5 a -5,5",1,IF(AN231="-5 a -3",2,IF(AN231="-2,5 a -0,5",3,IF(AN231="0,00","NORMA",IF(AN231="0,5 a 2,5",4,IF(AN231="3 a 5",5,IF(AN231="5,5 a 7,5",6,IF(AN231="8 a 10",7,"Error")))))))))</f>
        <v>NORMA</v>
      </c>
      <c r="AP231" s="9" t="n">
        <v>9</v>
      </c>
      <c r="AQ231" s="10" t="str">
        <f aca="false">IF(AP231="","",IF(AND(AP231&gt;=-20,AP231&lt;=-9.5),"-20 a -9,5",IF(AND(AP231&gt;=-9,AP231&lt;=-6.5),"-9 a -6,5",IF(AP231=-6,"-6",IF(AND(AP231&gt;=-5.5,AP231&lt;=-3),"-5,5 a -3",IF(AND(AP231&gt;=-2.5,AP231&lt;=0),"-2,5 a 0",IF(AND(AP231&gt;=0.5,AP231&lt;=3),"0,5 a 3",IF(AND(AP231&gt;=3.5,AP231&lt;=6),"3,5 a 6",IF(AND(AP231&gt;=6.5,AP231&lt;=9),"6,5 a 9",IF(AND(AP231&gt;=9.5,AP231&lt;=20),"9,5 a 20","Fuera de rango"))))))))))</f>
        <v>6,5 a 9</v>
      </c>
      <c r="AR231" s="11" t="n">
        <f aca="false">IF(AQ231="","",IF(AQ231="-20 a -9,5",1,IF(AQ231="-9 a -6,5",2,IF(AQ231="-6","NORMA",IF(AQ231="-5,5 a -3",3,IF(AQ231="-2,5 a 0",4,IF(AQ231="0,5 a 3",5,IF(AQ231="3,5 a 6",6,IF(AQ231="6,5 a 9",7,IF(AQ231="9,5 a 20",8,""))))))))))</f>
        <v>7</v>
      </c>
      <c r="AS231" s="9" t="n">
        <v>2</v>
      </c>
      <c r="AT231" s="10" t="str">
        <f aca="false">IF(AS231="","",IF(AND(AS231&gt;=-16,AS231&lt;=-14),"-16 a -14",IF(AND(AS231&gt;=-13.5,AS231&lt;=-11.5),"-13,5 a -11,5",IF(AND(AS231&gt;=-11,AS231&lt;=-9),"-11 a -9",IF(AND(AS231&gt;=-8.5,AS231&lt;=-6.5),"-8,5 a -6,5",IF(AND(AS231&gt;=-6,AS231&lt;=-4),"-6 a -4",IF(AND(AS231&gt;=-3.5,AS231&lt;=-1.5),"-3,5 a -1,5",IF(AND(AS231&gt;=-1,AS231&lt;=1),"-1 a 1",IF(AND(AS231&gt;=1.5,AS231&lt;=3.5),"1,5 a 3,5",IF(AND(AS231&gt;=4,AS231&lt;=6),"4 a 6",IF(AND(AS231&gt;=6.5,AS231&lt;=8.5),"6,5 a 8,5",IF(AND(AS231&gt;=9,AS231&lt;=11),"9 a 11",IF(AND(AS231&gt;=11.5,AS231&lt;=13.5),"11,5 a 13,5",IF(AND(AS231&gt;=14,AS231&lt;=16),"14 a 16",IF(AND(AS231&gt;=16.5,AS231&lt;=18.5),"16,5 a 18,5",IF(AND(AS231&gt;=19,AS231&lt;=21),"19 a 21","Fuera de rango"))))))))))))))))</f>
        <v>1,5 a 3,5</v>
      </c>
      <c r="AU231" s="11" t="n">
        <f aca="false" t="array" ref="AU231">IF(AT231="","",_xlfn.IFS(AT231="-16 a -14",1,AT231="-13,5 a -11,5",2,AT231="-11 a -9",3,AT231="-8,5 a -6,5",4,AT231="-6 a -4",5,AT231="-3,5 a -1,5",6,AT231="-1 a 1",7,AT231="1,5 a 3,5",8,AT231="4 a 6","NORMA",AT231="6,5 a 8,5",9,AT231="9 a 11",10,AT231="11,5 a 13,5",11,AT231="14 a 16",12,AT231="16,5 a 18,5",13,AT231="19 a 21",14,TRUE(),""))</f>
        <v>8</v>
      </c>
      <c r="AV231" s="9" t="n">
        <v>0.75</v>
      </c>
      <c r="AW231" s="10" t="str">
        <f aca="false">IF(AV231="","",IF(AND(AV231&gt;=-1,AV231&lt;=-0.5),"-1 a -0,5",IF(AND(AV231&gt;-0.5,AV231&lt;=0),"De -0,5 a 0",IF(AND(AV231&gt;=0.25,AV231&lt;=0.75),"0,25 a 0,75",IF(AND(AV231&gt;=1,AV231&lt;=1.5),"1 a 1,5",IF(AND(AV231&gt;=1.75,AV231&lt;=2.25),"1,75 a 2,25",IF(AND(AV231&gt;=2.5,AV231&lt;=3),"2,5 a 3",IF(AND(AV231&gt;=3.25,AV231&lt;=3.75),"3,25 a 3,75","Fuera de rango"))))))))</f>
        <v>0,25 a 0,75</v>
      </c>
      <c r="AX231" s="11" t="str">
        <f aca="false">IF(AW231="","",IF(OR(AW231="-1 a -0,5",AW231="-1 a -0.5"),1,IF(OR(AW231="De -0,5 a 0",AW231="-0,5 a 0",AW231="De -0.5 a 0"),2,IF(OR(AW231="0,25 a 0,75",AW231="0.25 a 0.75"),"NORMA",IF(OR(AW231="1 a 1,5",AW231="1 a 1.5"),3,IF(OR(AW231="1,75 a 2,25",AW231="1.75 a 2.25"),4,IF(OR(AW231="2,5 a 3",AW231="2.5 a 3"),5,IF(OR(AW231="3,25 a 3,75",AW231="3.25 a 3.75"),6,""))))))))</f>
        <v>NORMA</v>
      </c>
      <c r="AY231" s="9" t="n">
        <v>1</v>
      </c>
      <c r="AZ231" s="10" t="str">
        <f aca="false">IF(AY231="","",IF(AND(AY231&gt;=-20,AY231&lt;=-9.5),"-20 a -9,5",IF(AND(AY231&gt;=-9,AY231&lt;=-6.5),"-9 a -6,5",IF(AY231=-6,"-6",IF(AND(AY231&gt;=-5.5,AY231&lt;=-3),"-5,5 a -3",IF(AND(AY231&gt;=-2.5,AY231&lt;=0),"-2,5 a 0",IF(AND(AY231&gt;=0.5,AY231&lt;=3),"0,5 a 3",IF(AND(AY231&gt;=3.5,AY231&lt;=6),"3,5 a 6","Fuera de rango"))))))))</f>
        <v>0,5 a 3</v>
      </c>
      <c r="BA231" s="11" t="n">
        <f aca="false">IF(AZ231="","",IF(AZ231="-20 a -9,5",1,IF(AZ231="-9 a -6,5",2,IF(AZ231="-6","NORMA",IF(AZ231="-5,5 a -3",3,IF(AZ231="-2,5 a 0",4,IF(AZ231="0,5 a 3",5,IF(AZ231="3,5 a 6",6,""))))))))</f>
        <v>5</v>
      </c>
      <c r="BB231" s="9" t="n">
        <v>0</v>
      </c>
      <c r="BC231" s="10" t="str">
        <f aca="false" t="array" ref="BC231">IF(BB231="","",_xlfn.IFS(AND(BB231&gt;=0,BB231&lt;=2),"0 a 2",AND(BB231&gt;=2.5,BB231&lt;=4.5),"2,5 a 4,5",AND(BB231&gt;=5,BB231&lt;=7),"5 a 7",AND(BB231&gt;=7.5,BB231&lt;=9.5),"7,5 a 9,5",AND(BB231&gt;=10,BB231&lt;=12),"10 a 12",AND(BB231&gt;=12.5,BB231&lt;=14.5),"12,5 a 14,5",BB231=15,"15",AND(BB231&gt;=15.5,BB231&lt;=17.5),"15,5 a 17,5",AND(BB231&gt;=18,BB231&lt;=20),"18 a 20",AND(BB231&gt;=20.5,BB231&lt;=22.5),"20,5 a 22,5",AND(BB231&gt;=23,BB231&lt;=25),"23 a 25",TRUE(),"Fuera de rango"))</f>
        <v>0 a 2</v>
      </c>
      <c r="BD231" s="11" t="n">
        <f aca="false" t="array" ref="BD231">IF(BC231="","",_xlfn.IFS(BC231="0 a 2",1,BC231="2,5 a 4,5",2,BC231="5 a 7",3,BC231="7,5 a 9,5",4,BC231="10 a 12",5,BC231="12,5 a 14,5",6,BC231="15","NORMA",BC231="15,5 a 17,5",7,BC231="18 a 20",8,BC231="20,5 a 22,5",9,BC231="23 a 25",10,TRUE(),"Fuera de rango"))</f>
        <v>1</v>
      </c>
      <c r="BE231" s="9" t="n">
        <v>30</v>
      </c>
      <c r="BF231" s="10" t="str">
        <f aca="false">IF(BE231="","",IF(AND(BE231&gt;=-20,BE231&lt;=-10),"-20 a -10",IF(AND(BE231&gt;=-9.5,BE231&lt;=0.5),"-9,5 a 0,5",IF(AND(BE231&gt;=1,BE231&lt;=11),"1 a 11",IF(AND(BE231&gt;=11.5,BE231&lt;=20.5),"11,5 a 20,5",IF(BE231=21,"21",IF(AND(BE231&gt;=21.5,BE231&lt;=31.5),"21,5 a 31,5",IF(AND(BE231&gt;=32,BE231&lt;=42),"32 a 42","Fuera de rango"))))))))</f>
        <v>21,5 a 31,5</v>
      </c>
      <c r="BG231" s="11" t="n">
        <f aca="false">IF(BF231="","",IF(BF231="-20 a -10",1,IF(BF231="-9,5 a 0,5",2,IF(BF231="1 a 11",3,IF(BF231="11,5 a 20,5",4,IF(BF231="21","NORMA",IF(BF231="21,5 a 31,5",5,IF(BF231="32 a 42",6,""))))))))</f>
        <v>5</v>
      </c>
      <c r="BH231" s="9" t="n">
        <v>18</v>
      </c>
      <c r="BI231" s="10" t="str">
        <f aca="false">IF(BH231="","",IF(AND(BH231&gt;=-20,BH231&lt;=-15),"-20 a -15",IF(AND(BH231&gt;=-14.5,BH231&lt;=-9.5),"-14,5 a -9,5",IF(AND(BH231&gt;=-9,BH231&lt;=-4),"-9 a -4",IF(AND(BH231&gt;=-3.5,BH231&lt;=2.5),"-3,5 a 2,5",IF(AND(BH231&gt;=3,BH231&lt;=8),"3 a 8",IF(AND(BH231&gt;=8.5,BH231&lt;=14.5),"8,5 a 14,5",IF(BH231=15,"15",IF(AND(BH231&gt;=15.5,BH231&lt;=20.5),"15,5 a 20,5",IF(AND(BH231&gt;=21,BH231&lt;=26),"21 a 26","Fuera de rango"))))))))))</f>
        <v>15,5 a 20,5</v>
      </c>
      <c r="BJ231" s="11" t="n">
        <f aca="false">IF(BI231="","",IF(BI231="-20 a -15",1,IF(BI231="-14,5 a -9,5",2,IF(BI231="-9 a -4",3,IF(BI231="-3,5 a 2,5",4,IF(BI231="3 a 8",5,IF(BI231="8,5 a 14,5",6,IF(BI231="15","NORMA",IF(BI231="15,5 a 20,5",7,IF(BI231="21 a 26",8,IF(BI231="26,5 a 31,5",9,"")))))))))))</f>
        <v>7</v>
      </c>
      <c r="BK231" s="9" t="n">
        <v>0</v>
      </c>
      <c r="BL231" s="10" t="str">
        <f aca="false">IF(BK231="","",IF(AND(BK231&gt;=0,BK231&lt;=2),"0 - 2",IF(AND(BK231&gt;=2.5,BK231&lt;=4.5),"2,5 - 4,5",IF(AND(BK231&gt;=5,BK231&lt;=7),"5 - 7",IF(AND(BK231&gt;=7.5,BK231&lt;=9.5),"7,5 - 9,5",IF(AND(BK231&gt;=10,BK231&lt;=12),"10 - 12",IF(AND(BK231&gt;=12.5,BK231&lt;=13.5),"12,5 - 13,5",IF(BK231=14,"14",IF(AND(BK231&gt;=14.5,BK231&lt;=16.5),"14,5 - 16,5",IF(AND(BK231&gt;=17,BK231&lt;=19),"17 - 19",IF(AND(BK231&gt;=19.5,BK231&lt;=21.5),"19,5 - 21,5",IF(AND(BK231&gt;=22,BK231&lt;=24),"22 - 24",IF(AND(BK231&gt;=24.5,BK231&lt;=26.5),"24,5 - 26,5",IF(AND(BK231&gt;=27,BK231&lt;=29),"27 - 29",IF(AND(BK231&gt;=29.5,BK231&lt;=30),"29,5 - 30","Fuera de rango")))))))))))))))</f>
        <v>0 - 2</v>
      </c>
      <c r="BM231" s="11" t="n">
        <f aca="false">IF(BL231="","",IF(BL231="0 - 2",1,IF(BL231="2,5 - 4,5",2,IF(BL231="5 - 7",3,IF(BL231="7,5 - 9,5",4,IF(BL231="10 - 12",5,IF(BL231="12,5 - 13,5",6,IF(BL231="14","NORMA",IF(BL231="14,5 - 16,5",7,IF(BL231="17 - 19",8,IF(BL231="19,5 - 21,5",9,IF(BL231="22 - 24",10,IF(BL231="24,5 - 26,5",11,IF(BL231="27 - 29",12,IF(BL231="29,5 - 30",13,"")))))))))))))))</f>
        <v>1</v>
      </c>
      <c r="BN231" s="9" t="n">
        <v>12</v>
      </c>
      <c r="BO231" s="10" t="str">
        <f aca="false">IF(BN231="","",IF(AND(BN231&gt;=-20,BN231&lt;=-10),"-20 a -10",IF(AND(BN231&gt;=-9.5,BN231&lt;=0.5),"-9,5 a 0,5",IF(AND(BN231&gt;=1,BN231&lt;=11),"1 a 11",IF(AND(BN231&gt;=11.5,BN231&lt;=21.5),"11,5 a 21,5",IF(BN231=22,"22",IF(AND(BN231&gt;=22.5,BN231&lt;=32.5),"22,5 a 32,5",IF(AND(BN231&gt;=33,BN231&lt;=43),"33 a 43","Fuera de rango"))))))))</f>
        <v>11,5 a 21,5</v>
      </c>
      <c r="BP231" s="11" t="n">
        <f aca="false">IF(BO231="","",IF(BO231="-20 a -10",1,IF(BO231="-9,5 a 0,5",2,IF(BO231="1 a 11",3,IF(BO231="11,5 a 21,5",4,IF(BO231="22","NORMA",IF(BO231="22,5 a 32,5",5,IF(BO231="33 a 43",6,""))))))))</f>
        <v>4</v>
      </c>
      <c r="BQ231" s="9" t="n">
        <v>7</v>
      </c>
      <c r="BR231" s="10" t="str">
        <f aca="false">IF(BQ231="","",IF(AND(BQ231&gt;=-20,BQ231&lt;=-15),"-20 a -15",IF(AND(BQ231&gt;=-14.5,BQ231&lt;=-9.5),"-14,5 a -9,5",IF(AND(BQ231&gt;=-9,BQ231&lt;=-4),"-9 a -4",IF(AND(BQ231&gt;=-3.5,BQ231&lt;=2.5),"-3,5 a 2,5",IF(AND(BQ231&gt;=3,BQ231&lt;=8),"3 a 8",IF(AND(BQ231&gt;=8.5,BQ231&lt;=13.5),"8,5 a 13,5",IF(AND(BQ231&gt;=14,BQ231&lt;=17.5),"14 a 17,5",IF(BQ231=18,"18",IF(AND(BQ231&gt;=18.5,BQ231&lt;=23.5),"18,5 a 23,5",IF(AND(BQ231&gt;=24,BQ231&lt;=29),"24 a 29",IF(AND(BQ231&gt;=29.5,BQ231&lt;=34.5),"29,5 a 34,5",IF(AND(BQ231&gt;=35,BQ231&lt;=40),"35 a 40","Fuera de rango")))))))))))))</f>
        <v>3 a 8</v>
      </c>
      <c r="BS231" s="11" t="n">
        <f aca="false">IF(BR231="","",IF(BR231="-20 a -15",1,IF(BR231="-14,5 a -9,5",2,IF(BR231="-9 a -4",3,IF(BR231="-3,5 a 2,5",4,IF(BR231="3 a 8",5,IF(BR231="8,5 a 13,5",6,IF(BR231="14 a 17,5",7,IF(BR231="18","NORMA",IF(BR231="18,5 a 23,5",8,IF(BR231="24 a 29",9,IF(BR231="29,5 a 34,5",10,IF(BR231="35 a 40",11,"")))))))))))))</f>
        <v>5</v>
      </c>
      <c r="BT231" s="9" t="n">
        <v>0</v>
      </c>
      <c r="BU231" s="10" t="str">
        <f aca="false">IF(BT231="","",IF(AND(BT231&gt;=-20,BT231&lt;=-18),"-20 a -18",IF(AND(BT231&gt;=-17.5,BT231&lt;=-15.5),"-17,5 a -15,5",IF(AND(BT231&gt;=-15,BT231&lt;=-13),"-15 a -13",IF(AND(BT231&gt;=-12.5,BT231&lt;=-10.5),"-12,5 a -10,5",IF(AND(BT231&gt;=-10,BT231&lt;=-8),"-10 a -8",IF(AND(BT231&gt;=-7.5,BT231&lt;=-5.5),"-7,5 a -5,5",IF(AND(BT231&gt;=-5,BT231&lt;=-3),"-5 a -3",IF(AND(BT231&gt;=-2.5,BT231&lt;=-0.5),"-2,5 a -0,5",IF(BT231=0,"0",IF(AND(BT231&gt;=0.5,BT231&lt;=2.5),"0,5 a 2,5",IF(AND(BT231&gt;=3,BT231&lt;=5),"3 a 5",IF(AND(BT231&gt;=5.5,BT231&lt;=7.5),"5,5 a 7,5",IF(AND(BT231&gt;=8,BT231&lt;=10),"8 a 10",IF(AND(BT231&gt;=10.5,BT231&lt;=12.5),"10,5 a 12,5",IF(AND(BT231&gt;=13,BT231&lt;=15),"13 a 15",IF(AND(BT231&gt;=15.5,BT231&lt;=17.5),"15,5 a 17,5",IF(AND(BT231&gt;=18,BT231&lt;=20),"18 a 20","Fuera de rango"))))))))))))))))))</f>
        <v>0</v>
      </c>
      <c r="BV231" s="11" t="str">
        <f aca="false">IF(BT231="","",IF(BT231=0,"NORMA",IF(AND(BT231&gt;=-20,BT231&lt;=-18),2,IF(AND(BT231&gt;=-17.5,BT231&lt;=-15.5),2,IF(AND(BT231&gt;=-15,BT231&lt;=-13),3,IF(AND(BT231&gt;=-12.5,BT231&lt;=-10.5),4,IF(AND(BT231&gt;=-10,BT231&lt;=-8),5,IF(AND(BT231&gt;=-7.5,BT231&lt;=-5.5),6,IF(AND(BT231&gt;=-5,BT231&lt;=-3),7,IF(AND(BT231&gt;=-2.5,BT231&lt;=-0.5),8,IF(AND(BT231&gt;=0.5,BT231&lt;=2.5),9,IF(AND(BT231&gt;=3,BT231&lt;=5),10,IF(AND(BT231&gt;=5.5,BT231&lt;=7.5),11,IF(AND(BT231&gt;=8,BT231&lt;=10),12,IF(AND(BT231&gt;=10.5,BT231&lt;=12.5),13,IF(AND(BT231&gt;=13,BT231&lt;=15),14,IF(AND(BT231&gt;=15.5,BT231&lt;=17.5),15,IF(AND(BT231&gt;=18,BT231&lt;=20),16,"Fuera de rango"))))))))))))))))))</f>
        <v>NORMA</v>
      </c>
      <c r="BW231" s="9" t="n">
        <v>-6.5</v>
      </c>
      <c r="BX231" s="10" t="n">
        <f aca="false">18.5- (0.3*H231)</f>
        <v>14</v>
      </c>
      <c r="BY231" s="10" t="n">
        <f aca="false">(BW231)-(BX231)</f>
        <v>-20.5</v>
      </c>
      <c r="BZ231" s="10" t="str">
        <f aca="false">IF(BY231="","",IF(BY231&lt;-27.5,"De -30 a -28",IF(BY231&lt;-25,"De -27,5 a -25,5",IF(BY231&lt;-22.5,"De -25 a -23",IF(BY231&lt;-20,"De -22,5 a -20,5",IF(BY231&lt;-17.5,"De -20 a -18",IF(BY231&lt;-15,"De -17,5 a -15,5",IF(BY231&lt;-12.5,"De -15 a -13",IF(BY231&lt;-10,"De -12,5 a -10,5",IF(BY231&lt;-7.5,"De -10 a -8",IF(BY231&lt;-5,"De -7,5 a -5,5",IF(BY231&lt;-2.5,"De -5 a -3",IF(BY231&lt;0,"De -2,5 a -0,5",IF(BY231&lt;2.5,"De 0 a 2",IF(BY231&lt;5,"De 2,5 a 4,5",IF(BY231&lt;7.5,"De 5 a 7",IF(BY231&lt;10,"De 7,5 a 9,5",IF(BY231&lt;12.5,"De 10 a 12",IF(BY231&lt;15,"De 12,5 a 14,5",IF(BY231&lt;17.5,"De 15 a 17",IF(BY231&lt;20,"De 17,5 a 19,5",IF(BY231&lt;22.5,"De 20 a 22",IF(BY231&lt;25,"De 22,5 a 24,5",IF(BY231&lt;27.5,"De 25 a 27","De 27,5 a 30"))))))))))))))))))))))))</f>
        <v>De -22,5 a -20,5</v>
      </c>
      <c r="CA231" s="12" t="n">
        <f aca="false">IF(BY231="","",IF(BY231&lt;=-28,1,IF(BY231&lt;=-25.5,2,IF(BY231&lt;=-23,3,IF(BY231&lt;=-20.5,4,IF(BY231&lt;=-18,5,IF(BY231&lt;=-15.5,6,IF(BY231&lt;=-13,7,IF(BY231&lt;=-10.5,8,IF(BY231&lt;=-8,9,IF(BY231&lt;=-5.5,10,IF(BY231&lt;=-3,11,IF(BY231&lt;=-0.5,12,IF(BY231&lt;=2,13,IF(BY231&lt;=4.5,14,IF(BY231&lt;=7,15,IF(BY231&lt;=9.5,16,IF(BY231&lt;=12,17,IF(BY231&lt;=14.5,18,IF(BY231&lt;=17,19,IF(BY231&lt;=19.5,20,IF(BY231&lt;=22,21,IF(BY231&lt;=24.5,22,IF(BY231&lt;=27,23,IF(BY231&lt;=30,24,"Fuera de rango")))))))))))))))))))))))))</f>
        <v>4</v>
      </c>
      <c r="CB231" s="9" t="n">
        <v>-8.25</v>
      </c>
      <c r="CC231" s="10" t="n">
        <f aca="false">18.5- (0.3*H231)</f>
        <v>14</v>
      </c>
      <c r="CD231" s="10" t="n">
        <f aca="false">(CB231)-(CC231)</f>
        <v>-22.25</v>
      </c>
      <c r="CE231" s="10" t="str">
        <f aca="false">IF(CD231="","",IF(CD231&lt;-27.5,"De -30 a -28",IF(CD231&lt;-25,"De -27,5 a -25,5",IF(CD231&lt;-22.5,"De -25 a -23",IF(CD231&lt;-20,"De -22,5 a -20,5",IF(CD231&lt;-17.5,"De -20 a -18",IF(CD231&lt;-15,"De -17,5 a -15,5",IF(CD231&lt;-12.5,"De -15 a -13",IF(CD231&lt;-10,"De -12,5 a -10,5",IF(CD231&lt;-7.5,"De -10 a -8",IF(CD231&lt;-5,"De -7,5 a -5,5",IF(CD231&lt;-2.5,"De -5 a -3",IF(CD231&lt;0,"De -2,5 a -0,5",IF(CD231&lt;=2,"De 0 a 2",IF(CD231&lt;=4.5,"De 2,5 a 4,5",IF(CD231&lt;=7,"De 5 a 7",IF(CD231&lt;=9.5,"De 7,5 a 9,5",IF(CD231&lt;=12,"De 10 a 12",IF(CD231&lt;=14.5,"De 12,5 a 14,5",IF(CD231&lt;=17,"De 15 a 17",IF(CD231&lt;=19.5,"De 17,5 a 19,5",IF(CD231&lt;=22,"De 20 a 22",IF(CD231&lt;=24.5,"De 22,5 a 24,5",IF(CD231&lt;=27,"De 25 a 27","De 27,5 a 30"))))))))))))))))))))))))</f>
        <v>De -22,5 a -20,5</v>
      </c>
      <c r="CF231" s="12" t="n">
        <f aca="false">IF(CD231="","",IF(CD231&lt;-27.5,1,IF(CD231&lt;-25,2,IF(CD231&lt;-22.5,3,IF(CD231&lt;-20,4,IF(CD231&lt;-17.5,5,IF(CD231&lt;-15,6,IF(CD231&lt;-12.5,7,IF(CD231&lt;-10,8,IF(CD231&lt;-7.5,9,IF(CD231&lt;-5,10,IF(CD231&lt;-2.5,11,IF(CD231&lt;0,12,IF(CD231&lt;2.5,13,IF(CD231&lt;5,14,IF(CD231&lt;7.5,15,IF(CD231&lt;10,16,IF(CD231&lt;12.5,17,IF(CD231&lt;15,18,IF(CD231&lt;17.5,19,IF(CD231&lt;20,20,IF(CD231&lt;22.5,21,IF(CD231&lt;25,22,IF(CD231&lt;27.5,23,24))))))))))))))))))))))))</f>
        <v>4</v>
      </c>
      <c r="CG231" s="9" t="n">
        <v>-2.25</v>
      </c>
      <c r="CH231" s="10" t="str">
        <f aca="false">IF(CG231="","",IF(AND(CG231&gt;=-10,CG231&lt;=-9.5),"-10 a -9,5",IF(AND(CG231&gt;-9.5,CG231&lt;=-8.5),"-9 a -8,5",IF(AND(CG231&gt;-8.5,CG231&lt;=-7.5),"-8 a -7,5",IF(AND(CG231&gt;-7.5,CG231&lt;=-6.5),"-7 a -6,5",IF(AND(CG231&gt;-6.5,CG231&lt;=-5.5),"-6 a -5,5",IF(AND(CG231&gt;-5.5,CG231&lt;=-4.5),"-5 a -4,5",IF(AND(CG231&gt;-4.5,CG231&lt;=-3.5),"-4 a -3,5",IF(AND(CG231&gt;-3.5,CG231&lt;=-2.5),"-3 a -2,5",IF(CG231=-2.25,"-2,25",IF(AND(CG231&gt;-2.5,CG231&lt;=-1.5),"-2 a -1,5",IF(AND(CG231&gt;-1.5,CG231&lt;=-0.5),"-1 a -0,5",IF(AND(CG231&gt;-0.5,CG231&lt;=0.5),"0 a 0,5",IF(AND(CG231&gt;0.5,CG231&lt;=1.5),"1 a 1,5",IF(AND(CG231&gt;1.5,CG231&lt;=2.5),"2 a 2,5",IF(AND(CG231&gt;2.5,CG231&lt;=3.5),"3 a 3,5",IF(AND(CG231&gt;3.5,CG231&lt;=4.5),"4 a 4,5",IF(AND(CG231&gt;4.5,CG231&lt;=5.5),"5 a 5,5",IF(AND(CG231&gt;5.5,CG231&lt;=6.5),"6 a 6,5",IF(AND(CG231&gt;6.5,CG231&lt;=7.5),"7 a 7,5",IF(AND(CG231&gt;7.5,CG231&lt;=8.5),"8 a 8,5",IF(AND(CG231&gt;8.5,CG231&lt;=9.5),"9 a 9,5",IF(CG231&gt;=10,"10","Fuera de rango")))))))))))))))))))))))</f>
        <v>-2,25</v>
      </c>
      <c r="CI231" s="11" t="str">
        <f aca="false">IF(CG231="","",IF(CG231=-2.25,"NORMA",IF(CG231&lt;=-9.5,1,IF(CG231&lt;=-8.5,2,IF(CG231&lt;=-7.5,3,IF(CG231&lt;=-6.5,4,IF(CG231&lt;=-5.5,5,IF(CG231&lt;=-4.5,6,IF(CG231&lt;=-3.5,7,IF(CG231&lt;=-2.5,8,IF(CG231&lt;=-1.5,9,IF(CG231&lt;=-0.5,10,IF(CG231&lt;=0.5,11,IF(CG231&lt;=1.5,12,IF(CG231&lt;=2.5,13,IF(CG231&lt;=3.5,14,IF(CG231&lt;=4.5,15,IF(CG231&lt;=5.5,16,IF(CG231&lt;=6.5,17,IF(CG231&lt;=7.5,18,IF(CG231&lt;=8.5,19,IF(CG231&lt;=9.5,20,IF(CG231=10,21,"Fuera de rango")))))))))))))))))))))))</f>
        <v>NORMA</v>
      </c>
      <c r="CJ231" s="9" t="n">
        <v>2.5</v>
      </c>
      <c r="CK231" s="10" t="str">
        <f aca="false">IF(CJ231="","",IF(AND(CJ231&gt;=-6,CJ231&lt;=-5.5),"-6 a -5,5",IF(AND(CJ231&gt;-5.5,CJ231&lt;=-4.5),"-5 a -4,5",IF(AND(CJ231&gt;-4.5,CJ231&lt;=-3.5),"-4 a -3,5",IF(AND(CJ231&gt;-3.5,CJ231&lt;=-2.5),"-3 a -2,5",IF(AND(CJ231&gt;-2.5,CJ231&lt;=-1.5),"-2 a -1,5",IF(AND(CJ231&gt;-1.5,CJ231&lt;=-0.5),"-1 a -0,5",IF(AND(CJ231&gt;-0.5,CJ231&lt;=0.5),"0 a 0,5",IF(AND(CJ231&gt;0.5,CJ231&lt;=1.5),"1 a 1,5",IF(AND(CJ231&gt;1.5,CJ231&lt;2.5),"2",IF(AND(CJ231&gt;=2.5,CJ231&lt;=3),"2,5 a 3",IF(AND(CJ231&gt;3,CJ231&lt;=4),"3,5 a 4",IF(AND(CJ231&gt;4,CJ231&lt;=5),"4,5 a 5",IF(AND(CJ231&gt;5,CJ231&lt;=6),"5,5 a 6",IF(AND(CJ231&gt;6,CJ231&lt;=7),"6,5 a 7",IF(AND(CJ231&gt;7,CJ231&lt;=8),"7,5 a 8",IF(AND(CJ231&gt;8,CJ231&lt;=9.5),"8,5 a 9,5",IF(CJ231=10,"10","Fuera de rango"))))))))))))))))))</f>
        <v>2,5 a 3</v>
      </c>
      <c r="CL231" s="11" t="n">
        <f aca="false">IF(CK231="","",IF(OR(CK231="-6 a -5,5",CK231="-6 - -5,5"),1,IF(OR(CK231="-5 a -4,5",CK231="-5 - -4,5"),2,IF(OR(CK231="-4 a -3,5",CK231="-4 - -3,5"),3,IF(OR(CK231="-3 a -2,5",CK231="-3 - -2,5"),4,IF(OR(CK231="-2 a -1,5",CK231="-2 - -1,5"),5,IF(OR(CK231="-1 a -0,5",CK231="-1 - -0,5"),6,IF(OR(CK231="0 a 0,5",CK231="0 - 0,5"),7,IF(OR(CK231="1 a 1,5",CK231="1 - 1,5"),8,IF(CK231="2","NORMA",IF(OR(CK231="2,5 a 3",CK231="2,5 - 3"),9,IF(OR(CK231="3,5 a 4",CK231="3,5 - 4"),10,IF(OR(CK231="4,5 a 5",CK231="4,5 - 5"),11,IF(OR(CK231="5,5 a 6",CK231="5,5 - 6"),12,IF(OR(CK231="6,5 a 7",CK231="6,5 - 7"),13,IF(OR(CK231="7,5 a 8",CK231="7,5 - 8"),14,IF(OR(CK231="8,5 a 9",CK231="8,5 - 9,5",CK231="9 a 9,5"),15,IF(CK231="10",15,IF(OR(CK231="0,5 a 1",CK231="0,5 - 1"),7,"Fuera de rango")))))))))))))))))))</f>
        <v>9</v>
      </c>
      <c r="CM231" s="10" t="n">
        <v>0</v>
      </c>
      <c r="CN231" s="10" t="str">
        <f aca="false">IF(CM231=0,"0", " ")</f>
        <v>0</v>
      </c>
      <c r="CO231" s="10" t="str">
        <f aca="false">IF(CM231&gt;0,"EME"," ")</f>
        <v> </v>
      </c>
      <c r="CP231" s="10" t="n">
        <v>0</v>
      </c>
      <c r="CQ231" s="10" t="str">
        <f aca="false">IF(CP231&gt;0,"0", " ")</f>
        <v> </v>
      </c>
      <c r="CR231" s="10" t="str">
        <f aca="false">IF(CP231&gt;0,"EME"," ")</f>
        <v> </v>
      </c>
      <c r="CS231" s="9" t="n">
        <v>0</v>
      </c>
      <c r="CT231" s="10" t="str">
        <f aca="false">IF(CS231&gt;0,"1", " ")</f>
        <v> </v>
      </c>
      <c r="CU231" s="10" t="str">
        <f aca="false">IF(CS231&gt;0,"HIP"," ")</f>
        <v> </v>
      </c>
      <c r="CV231" s="9" t="n">
        <v>0</v>
      </c>
      <c r="CW231" s="10" t="str">
        <f aca="false">IF(CV231&gt;0,"1", " ")</f>
        <v> </v>
      </c>
      <c r="CX231" s="10" t="str">
        <f aca="false">IF(CV231&gt;0,"HIP"," ")</f>
        <v> </v>
      </c>
      <c r="CY231" s="9" t="n">
        <v>-1.75</v>
      </c>
      <c r="CZ231" s="11" t="str">
        <f aca="false">IF(CY231&lt;0,"2"," ")</f>
        <v>2</v>
      </c>
      <c r="DA231" s="11" t="str">
        <f aca="false">IF(CY231&lt;0,"MIO"," ")</f>
        <v>MIO</v>
      </c>
      <c r="DB231" s="9" t="n">
        <v>-2</v>
      </c>
      <c r="DC231" s="11" t="str">
        <f aca="false">IF(DB231&lt;0,"2"," ")</f>
        <v>2</v>
      </c>
      <c r="DD231" s="11" t="str">
        <f aca="false">IF(DB231&lt;0,"MIO"," ")</f>
        <v>MIO</v>
      </c>
      <c r="DE231" s="9" t="n">
        <v>-0.5</v>
      </c>
      <c r="DF231" s="11" t="str">
        <f aca="false">IF(DE231&lt;0,"3"," ")</f>
        <v>3</v>
      </c>
      <c r="DG231" s="11" t="str">
        <f aca="false">IF(DE231&lt;0,"AST"," ")</f>
        <v>AST</v>
      </c>
      <c r="DH231" s="9" t="n">
        <v>-0.5</v>
      </c>
      <c r="DI231" s="11" t="str">
        <f aca="false">IF(DH231&lt;0,"3"," ")</f>
        <v>3</v>
      </c>
      <c r="DJ231" s="11" t="str">
        <f aca="false">IF(DH231&lt;0,"AST"," ")</f>
        <v>AST</v>
      </c>
      <c r="DK231" s="9" t="n">
        <v>0</v>
      </c>
      <c r="DL231" s="10" t="str">
        <f aca="false">IF(DK231&gt;0,"4"," ")</f>
        <v> </v>
      </c>
      <c r="DM231" s="10" t="str">
        <f aca="false">IF(DK231&gt;0,"PRE"," ")</f>
        <v> </v>
      </c>
      <c r="DN231" s="9" t="n">
        <v>0</v>
      </c>
      <c r="DO231" s="10" t="str">
        <f aca="false">IF(DN231&gt;0,"4"," ")</f>
        <v> </v>
      </c>
      <c r="DP231" s="10" t="str">
        <f aca="false">IF(DN231&gt;0,"PRE"," ")</f>
        <v> </v>
      </c>
      <c r="DQ231" s="12" t="n">
        <v>2</v>
      </c>
      <c r="DR231" s="12" t="n">
        <v>2</v>
      </c>
      <c r="DS231" s="12" t="str">
        <f aca="false">CONCATENATE(CO231,CU231,DA231,DG231,DM231)</f>
        <v>  MIOAST </v>
      </c>
      <c r="DT231" s="10" t="str">
        <f aca="false" t="array" ref="DT231">_xlfn.IFS(DS231="EME    ","0", DS231=" HIP   ","1", DS231="  MIO  ","2", DS231="   AST ","3", DS231="    PRE","4", DS231="EME   PRE","5", DS231=" HIP  PRE","6", DS231=" HIP AST ","7", DS231="  MIO PRE","8", DS231="  MIOAST ","9", DS231="   ASTPRE","10",DS231=" HIP ASTPRE","11", DS231="  MIOASTPRE","12", DS231="     ","0")</f>
        <v>9</v>
      </c>
      <c r="DU231" s="1" t="s">
        <v>153</v>
      </c>
      <c r="DV231" s="1" t="str">
        <f aca="false" t="array" ref="DV231">_xlfn.IFS(DU231="SI","2", DU231="NO","1")</f>
        <v>2</v>
      </c>
      <c r="DW231" s="10" t="n">
        <v>0</v>
      </c>
      <c r="DX231" s="11" t="str">
        <f aca="false">IF(DW231=0,"1","2")</f>
        <v>1</v>
      </c>
      <c r="DY231" s="11" t="str">
        <f aca="false" t="array" ref="DY231">_xlfn.IFS(DW231=0,"0", DW231=0.25, "1", DW231=0.5,"2", DW231=0.75,"3", DW231=1,"4",DW231=1.25,"5", DW231=1.5,"6", DW231=1.75,"7", DW231=2,"8")</f>
        <v>0</v>
      </c>
      <c r="DZ231" s="10" t="n">
        <v>0</v>
      </c>
      <c r="EA231" s="11" t="str">
        <f aca="false">IF(DZ231=0,"1","2")</f>
        <v>1</v>
      </c>
      <c r="EB231" s="11" t="str">
        <f aca="false" t="array" ref="EB231">_xlfn.IFS(DZ231=0,"0", DZ231=0.25, "1", DZ231=0.5,"2", DZ231=0.75,"3", DZ231=1,"4",DZ231=1.25,"5", DZ231=1.5,"6", DZ231=1.75,"7", DZ231=2,"8")</f>
        <v>0</v>
      </c>
      <c r="EC231" s="10" t="n">
        <v>-0.75</v>
      </c>
      <c r="ED231" s="10" t="str">
        <f aca="false">IF(EC231=0,"1","2")</f>
        <v>2</v>
      </c>
      <c r="EE231" s="11" t="str">
        <f aca="false" t="array" ref="EE231">_xlfn.IFS(EC231=0,"0", EC231=-0.25, "1", EC231=-0.5,"2", EC231=-0.75,"3", EC231=-1,"4",EC231=-1.25,"5", EC231=-1.5,"6", EC231=-1.75,"7", EC231=-2,"8", EC231=-2.25,"9",EC231=-2.5,"10", EC231=-2.75,"11", EC231=-3,"12", EC231=-3.25,"13", EC231=-3.5,"14", EC231=-3.75,"15",EC231=-4,"16")</f>
        <v>3</v>
      </c>
      <c r="EF231" s="10" t="n">
        <v>-0.75</v>
      </c>
      <c r="EG231" s="10" t="str">
        <f aca="false">IF(EF231=0,"1","2")</f>
        <v>2</v>
      </c>
      <c r="EH231" s="11" t="str">
        <f aca="false" t="array" ref="EH231">_xlfn.IFS(EF231=0,"0", EF231=-0.25, "1", EF231=-0.5,"2", EF231=-0.75,"3", EF231=-1,"4",EF231=-1.25,"5", EF231=-1.5,"6", EF231=-1.75,"7", EF231=-2,"8", EF231=-2.25,"9",EF231=-2.5,"10", EF231=-2.75,"11", EF231=-3,"12", EF231=-3.25,"13", EF231=-3.5,"14", EF231=-3.75,"15",EF231=-4,"16")</f>
        <v>3</v>
      </c>
      <c r="EI231" s="10" t="n">
        <v>0</v>
      </c>
      <c r="EJ231" s="11" t="str">
        <f aca="false">IF(EI231=0,"1","2")</f>
        <v>1</v>
      </c>
      <c r="EK231" s="11" t="str">
        <f aca="false" t="array" ref="EK231">_xlfn.IFS(EI231=0,"0", EI231=-0.25, "1", EI231=-0.5,"2", EI231=-0.75,"3", EI231=-1,"4",EI231=-1.25,"5", EI231=-1.5,"6", EI231=-1.75,"7", EI231=-2,"8", EI231=-2.25,"9", EI231=-2.25,"9",EI231=-2.5,"10", EI231=-2.75,"11", EI231=-3,"12", EI231=-3.25,"13", EI231=-3.5,"14", EI231=-3.75,"15",EI231=-4,"16", EI231=0.25, "17", EI231=0.5, "18")</f>
        <v>0</v>
      </c>
      <c r="EL231" s="10" t="n">
        <v>0</v>
      </c>
      <c r="EM231" s="11" t="str">
        <f aca="false">IF(EL231=0,"1","2")</f>
        <v>1</v>
      </c>
      <c r="EN231" s="11" t="str">
        <f aca="false" t="array" ref="EN231">_xlfn.IFS(EL231=0.25,"17",EL231=0.5,"18", EL231=0,"0", EL231=-0.25, "1", EL231=-0.5,"2", EL231=-0.75,"3", EL231=-1,"4",EL231=-1.25,"5", EL231=-1.5,"6", EL231=-1.75,"7", EL231=-2,"8",EL231= -2.25,"9",EL231=-2.5,"10",EL231= -2.75,"11",EL231= -3,"12",EL231= -3.25,"13",EL231= -3.5,"14",EL231= -3.75,"15",EL231=-4,"16")</f>
        <v>0</v>
      </c>
      <c r="EO231" s="10" t="n">
        <v>0</v>
      </c>
      <c r="EP231" s="11" t="str">
        <f aca="false">IF(EO231=0,"1","2")</f>
        <v>1</v>
      </c>
      <c r="EQ231" s="11" t="str">
        <f aca="false" t="array" ref="EQ231">_xlfn.IFS(EO231=0,"0", EO231=0.25, "1", EO231=0.5,"2", EO231=0.75,"3", EO231=1,"4",EO231=1.25,"5", EO231=1.5,"6", EO231=1.75,"7", EO231=2,"8", EO231=2.25,"9", EO231=2.25,"9",EO231=2.5,"10", EO231=2.75,"11", EO231=3,"12", EO231=3.25,"13", EO231=3.5,"14", EO231=3.75,"15",EO231=4,"16", EO231=-0.25, "17", bq=-0.5, "18")</f>
        <v>0</v>
      </c>
      <c r="ER231" s="10" t="n">
        <v>0</v>
      </c>
      <c r="ES231" s="11" t="str">
        <f aca="false">IF(ER231=0,"1","2")</f>
        <v>1</v>
      </c>
      <c r="ET231" s="11" t="str">
        <f aca="false" t="array" ref="ET231">_xlfn.IFS(ER231=0,"0", ER231=0.25, "1", ER231=0.5,"2", ER231=0.75,"3", ER231=1,"4",ER231=1.25,"5", ER231=1.5,"6", ER231=1.75,"7", ER231=2,"8", ER231=2.25,"9", ER231=2.25,"9",ER231=2.5,"10", ER231=2.75,"11", ER231=3,"12", ER231=3.25,"13", ER231=3.5,"14", ER231=3.75,"15",ER231=4,"16", ER231=-0.25, "17", bq=-0.5, "18")</f>
        <v>0</v>
      </c>
      <c r="EU231" s="13" t="n">
        <v>18</v>
      </c>
      <c r="EV231" s="14" t="str">
        <f aca="false">VLOOKUP(EU231,LEYENDA!$G$2:$H$8,2,TRUE())</f>
        <v>13-18</v>
      </c>
      <c r="EW231" s="14" t="str">
        <f aca="false" t="array" ref="EW231">_xlfn.IFS(EV231="0-5","1", EV231="6-12","2", EV231="13-18","3", EV231="19-24","4", EV231="25-36","5", EV231="37-48","6", EV231="49-60","7")</f>
        <v>3</v>
      </c>
    </row>
    <row r="232" customFormat="false" ht="13.5" hidden="false" customHeight="false" outlineLevel="0" collapsed="false">
      <c r="A232" s="1" t="n">
        <v>66</v>
      </c>
      <c r="B232" s="35" t="n">
        <v>2</v>
      </c>
      <c r="C232" s="33" t="n">
        <v>43350</v>
      </c>
      <c r="D232" s="6"/>
      <c r="E232" s="5" t="str">
        <f aca="false">VLOOKUP(A232,'286'!$A$3:$J$600,10,FALSE())</f>
        <v>QUINTANA AVILÉS, JESÚS</v>
      </c>
      <c r="F232" s="4" t="str">
        <f aca="false">VLOOKUP(A232,'286'!$A$3:$I$1768,3,FALSE())</f>
        <v>QUINAJE</v>
      </c>
      <c r="G232" s="6" t="n">
        <f aca="false">VLOOKUP(A232,'286'!$A$3:$I$1768,4,FALSE())</f>
        <v>37057</v>
      </c>
      <c r="H232" s="7" t="n">
        <f aca="false">YEAR(C232)-YEAR(G232)</f>
        <v>17</v>
      </c>
      <c r="I232" s="1" t="str">
        <f aca="false">VLOOKUP(H232,LEYENDA!$C$2:$D$6,2,TRUE())</f>
        <v>13-24</v>
      </c>
      <c r="J232" s="5" t="str">
        <f aca="false">VLOOKUP(A232,'286'!$A$3:$I$1768,7,FALSE())</f>
        <v>H</v>
      </c>
      <c r="K232" s="8" t="str">
        <f aca="false">VLOOKUP(A232,'286'!$A$3:$I$1768,2,FALSE())</f>
        <v>OD</v>
      </c>
      <c r="L232" s="4" t="str">
        <f aca="false">VLOOKUP(A232,'286'!$A$3:$I$1768,8,FALSE())</f>
        <v>D</v>
      </c>
      <c r="M232" s="4" t="str">
        <f aca="false">VLOOKUP(A232,'286'!$A$3:$I$1768,9,FALSE())</f>
        <v>I</v>
      </c>
      <c r="N232" s="8" t="str">
        <f aca="false">IF(R232=O232, "MISMA","CONTRARIA")</f>
        <v>CONTRARIA</v>
      </c>
      <c r="O232" s="8" t="str">
        <f aca="false" t="array" ref="O232">_xlfn.IFS(L232="D","1", L232="I","2")</f>
        <v>1</v>
      </c>
      <c r="P232" s="8" t="str">
        <f aca="false" t="array" ref="P232">_xlfn.IFS(K232="OD","1", K232="OI","2")</f>
        <v>1</v>
      </c>
      <c r="Q232" s="1" t="str">
        <f aca="false" t="array" ref="Q232">_xlfn.IFS(J232="M","1", J232="H","2")</f>
        <v>2</v>
      </c>
      <c r="R232" s="8" t="str">
        <f aca="false" t="array" ref="R232">_xlfn.IFS(M232="D","1", M232="I","2")</f>
        <v>2</v>
      </c>
      <c r="S232" s="1" t="str">
        <f aca="false" t="array" ref="S232">_xlfn.IFS(N232="CONTRARIA", "1",N232= "MISMA","2")</f>
        <v>1</v>
      </c>
      <c r="T232" s="1" t="str">
        <f aca="false" t="array" ref="T232">_xlfn.IFS(I232="0-12","1", I232="13-24","2", I232="25-40","3", I232="41-60","4", I232="61-100","5")</f>
        <v>2</v>
      </c>
      <c r="U232" s="9" t="n">
        <v>0.5</v>
      </c>
      <c r="V232" s="1" t="str">
        <f aca="false">IF(U232="","",IF(AND(U232&gt;=-9,U232&lt;=-6.5),"-9 a -6,5",IF(AND(U232&gt;=-6,U232&lt;=-3.5),"-6 a -3,5",IF(AND(U232&gt;=-3,U232&lt;=-1),"-3 a -1",IF(U232=-0.5,"-0,5",IF(AND(U232&gt;=0,U232&lt;=2.5),"0 a 2,5",IF(AND(U232&gt;=3,U232&lt;=5.5),"3 a 5,5",IF(AND(U232&gt;=6,U232&lt;=8.5),"6 a 8,5",IF(AND(U232&gt;=9,U232&lt;=20),"9 a 20","Fuera de rango")))))))))</f>
        <v>0 a 2,5</v>
      </c>
      <c r="W232" s="11" t="n">
        <f aca="false">IF(V232="","",IF(V232="-9 a -6,5",2,IF(V232="-6 a -3,5",3,IF(V232="-3 a -1",4,IF(V232="-0,5","NORMA",IF(V232="0 a 2,5",5,IF(V232="3 a 5,5",6,IF(V232="6 a 8,5",7,IF(V232="9 a 20",8,"Fuera de rango")))))))))</f>
        <v>5</v>
      </c>
      <c r="X232" s="9" t="n">
        <v>22</v>
      </c>
      <c r="Y232" s="10" t="str">
        <f aca="false">IF(X232="","",IF(AND(X232&gt;=0,X232&lt;=4),"0 a 4",IF(AND(X232&gt;=4.5,X232&lt;=8.5),"4,5 a 8,5",IF(X232=9,"9",IF(AND(X232&gt;=9.5,X232&lt;=13),"9,5 a 13",IF(AND(X232&gt;=13.5,X232&lt;=20),"13,5 a 20",IF(AND(X232&gt;=20.5,X232&lt;=35),"20,5 a 35","Fuera de rango")))))))</f>
        <v>20,5 a 35</v>
      </c>
      <c r="Z232" s="11" t="n">
        <f aca="false">IF(Y232="","",IF(Y232="0 a 4",1,IF(Y232="4,5 a 8,5",2,IF(Y232="9","NORMA",IF(Y232="9,5 a 13",3,IF(Y232="13,5 a 20",4,IF(Y232="20,5 a 35",5,"Fuera de rango")))))))</f>
        <v>5</v>
      </c>
      <c r="AA232" s="9" t="n">
        <v>24</v>
      </c>
      <c r="AB232" s="10" t="str">
        <f aca="false">IF(AA232="","",IF(AND(AA232&gt;=0,AA232&lt;=9),"0 a 9",IF(AND(AA232&gt;=9.5,AA232&lt;=18.5),"9,5 a 18,5",IF(AA232=19,"19",IF(AND(AA232&gt;=19.5,AA232&lt;=28),"19,5 a 28",IF(AND(AA232&gt;=28.5,AA232&lt;=40),"28,5 a 40","Fuera de rango"))))))</f>
        <v>19,5 a 28</v>
      </c>
      <c r="AC232" s="11" t="n">
        <f aca="false" t="array" ref="AC232">_xlfn.IFS(AB232="","",AB232="0 a 9",1,AB232="9,5 a 18,5",2,AB232="19","NORMA",AB232="19,5 a 28",3,AB232="28,5 a 40",4,TRUE(),"Fuera de rango")</f>
        <v>3</v>
      </c>
      <c r="AD232" s="9" t="n">
        <v>18</v>
      </c>
      <c r="AE232" s="10" t="str">
        <f aca="false">IF(AD232="","",IF(AND(AD232&gt;=-10,AD232&lt;=0),"De -10 a 0",IF(AND(AD232&gt;=0.5,AD232&lt;=9.5),"0,5 a 9,5",IF(AD232=10,"10",IF(AND(AD232&gt;=10.5,AD232&lt;=20),"10,5 a 20",IF(AND(AD232&gt;=20.5,AD232&lt;=40),"20,5 a 40","Fuera de rango"))))))</f>
        <v>10,5 a 20</v>
      </c>
      <c r="AF232" s="12" t="n">
        <f aca="false">IF(AD232="","",IF(AND(AD232&gt;=-10,AD232&lt;=0),1,IF(AND(AD232&gt;=0.5,AD232&lt;=9.5),2,IF(AD232=10,"NORMA",IF(AND(AD232&gt;=10.5,AD232&lt;=20),3,IF(AND(AD232&gt;=20.5,AD232&lt;=40),4,""))))))</f>
        <v>3</v>
      </c>
      <c r="AG232" s="9" t="n">
        <v>7</v>
      </c>
      <c r="AH232" s="10" t="str">
        <f aca="false">IF(AG232="","",IF(AND(AG232&gt;=0,AG232&lt;=4),"0 a 4",IF(AND(AG232&gt;=4.5,AG232&lt;=8.5),"4,5 a 8,5",IF(AG232=9,"9",IF(AND(AG232&gt;=9.5,AG232&lt;=13),"9,5 a 13",IF(AND(AG232&gt;=13.5,AG232&lt;=25),"13,5 a 25","Fuera de rango"))))))</f>
        <v>4,5 a 8,5</v>
      </c>
      <c r="AI232" s="11" t="n">
        <f aca="false">IF(AH232="","",IF(AH232="0 a 4",1,IF(AH232="4,5 a 8,5",2,IF(AH232="9","NORMA",IF(AH232="9,5 a 13",3,IF(AH232="13,5 a 25",4,""))))))</f>
        <v>2</v>
      </c>
      <c r="AJ232" s="9" t="n">
        <v>4</v>
      </c>
      <c r="AK232" s="10" t="str">
        <f aca="false">IF(AJ232="","",IF(AND(AJ232&gt;=-15,AJ232&lt;=-10.5),"-15 a -10,5",IF(AND(AJ232&gt;=-10,AJ232&lt;=-4),"-10 a -4",IF(AND(AJ232&gt;=-4.5,AJ232&lt;=0),"-4,5 a 0",IF(AND(AJ232&gt;=0.5,AJ232&lt;=4.5),"0,5 a 4,5",IF(AJ232=5,"5",IF(AND(AJ232&gt;=5.5,AJ232&lt;=10),"5,5 a 10",IF(AND(AJ232&gt;=10.5,AJ232&lt;=20),"10,5 a 20","Fuera de rango"))))))))</f>
        <v>0,5 a 4,5</v>
      </c>
      <c r="AL232" s="11" t="n">
        <f aca="false">IF(AK232="","",IF(AK232="-15 a -10,5",1,IF(AK232="-10 a -4",2,IF(AK232="-4,5 a 0",3,IF(AK232="0,5 a 4,5",4,IF(AK232="5","NORMA",IF(AK232="5,5 a 10",5,IF(AK232="10,5 a 20",6,"Error"))))))))</f>
        <v>4</v>
      </c>
      <c r="AM232" s="9" t="n">
        <v>0</v>
      </c>
      <c r="AN232" s="10" t="str">
        <f aca="false">IF(AM232="","",IF(AND(AM232&gt;=-7.5,AM232&lt;=-5.5),"-7,5 a -5,5",IF(AND(AM232&gt;=-5,AM232&lt;=-3),"-5 a -3",IF(AND(AM232&gt;=-2.5,AM232&lt;=-0.5),"-2,5 a -0,5",IF(AM232=0,"0,00",IF(AND(AM232&gt;=0.5,AM232&lt;=2.5),"0,5 a 2,5",IF(AND(AM232&gt;=3,AM232&lt;=5),"3 a 5",IF(AND(AM232&gt;=5.5,AM232&lt;=7.5),"5,5 a 7,5",IF(AND(AM232&gt;=8,AM232&lt;=10),"8 a 10","Fuera de rango")))))))))</f>
        <v>0,00</v>
      </c>
      <c r="AO232" s="11" t="str">
        <f aca="false">IF(AN232="","",IF(AN232="-7,5 a -5,5",1,IF(AN232="-5 a -3",2,IF(AN232="-2,5 a -0,5",3,IF(AN232="0,00","NORMA",IF(AN232="0,5 a 2,5",4,IF(AN232="3 a 5",5,IF(AN232="5,5 a 7,5",6,IF(AN232="8 a 10",7,"Error")))))))))</f>
        <v>NORMA</v>
      </c>
      <c r="AP232" s="9" t="n">
        <v>4</v>
      </c>
      <c r="AQ232" s="10" t="str">
        <f aca="false">IF(AP232="","",IF(AND(AP232&gt;=-20,AP232&lt;=-9.5),"-20 a -9,5",IF(AND(AP232&gt;=-9,AP232&lt;=-6.5),"-9 a -6,5",IF(AP232=-6,"-6",IF(AND(AP232&gt;=-5.5,AP232&lt;=-3),"-5,5 a -3",IF(AND(AP232&gt;=-2.5,AP232&lt;=0),"-2,5 a 0",IF(AND(AP232&gt;=0.5,AP232&lt;=3),"0,5 a 3",IF(AND(AP232&gt;=3.5,AP232&lt;=6),"3,5 a 6",IF(AND(AP232&gt;=6.5,AP232&lt;=9),"6,5 a 9",IF(AND(AP232&gt;=9.5,AP232&lt;=20),"9,5 a 20","Fuera de rango"))))))))))</f>
        <v>3,5 a 6</v>
      </c>
      <c r="AR232" s="11" t="n">
        <f aca="false">IF(AQ232="","",IF(AQ232="-20 a -9,5",1,IF(AQ232="-9 a -6,5",2,IF(AQ232="-6","NORMA",IF(AQ232="-5,5 a -3",3,IF(AQ232="-2,5 a 0",4,IF(AQ232="0,5 a 3",5,IF(AQ232="3,5 a 6",6,IF(AQ232="6,5 a 9",7,IF(AQ232="9,5 a 20",8,""))))))))))</f>
        <v>6</v>
      </c>
      <c r="AS232" s="9" t="n">
        <v>6</v>
      </c>
      <c r="AT232" s="10" t="str">
        <f aca="false">IF(AS232="","",IF(AND(AS232&gt;=-16,AS232&lt;=-14),"-16 a -14",IF(AND(AS232&gt;=-13.5,AS232&lt;=-11.5),"-13,5 a -11,5",IF(AND(AS232&gt;=-11,AS232&lt;=-9),"-11 a -9",IF(AND(AS232&gt;=-8.5,AS232&lt;=-6.5),"-8,5 a -6,5",IF(AND(AS232&gt;=-6,AS232&lt;=-4),"-6 a -4",IF(AND(AS232&gt;=-3.5,AS232&lt;=-1.5),"-3,5 a -1,5",IF(AND(AS232&gt;=-1,AS232&lt;=1),"-1 a 1",IF(AND(AS232&gt;=1.5,AS232&lt;=3.5),"1,5 a 3,5",IF(AND(AS232&gt;=4,AS232&lt;=6),"4 a 6",IF(AND(AS232&gt;=6.5,AS232&lt;=8.5),"6,5 a 8,5",IF(AND(AS232&gt;=9,AS232&lt;=11),"9 a 11",IF(AND(AS232&gt;=11.5,AS232&lt;=13.5),"11,5 a 13,5",IF(AND(AS232&gt;=14,AS232&lt;=16),"14 a 16",IF(AND(AS232&gt;=16.5,AS232&lt;=18.5),"16,5 a 18,5",IF(AND(AS232&gt;=19,AS232&lt;=21),"19 a 21","Fuera de rango"))))))))))))))))</f>
        <v>4 a 6</v>
      </c>
      <c r="AU232" s="11" t="str">
        <f aca="false" t="array" ref="AU232">IF(AT232="","",_xlfn.IFS(AT232="-16 a -14",1,AT232="-13,5 a -11,5",2,AT232="-11 a -9",3,AT232="-8,5 a -6,5",4,AT232="-6 a -4",5,AT232="-3,5 a -1,5",6,AT232="-1 a 1",7,AT232="1,5 a 3,5",8,AT232="4 a 6","NORMA",AT232="6,5 a 8,5",9,AT232="9 a 11",10,AT232="11,5 a 13,5",11,AT232="14 a 16",12,AT232="16,5 a 18,5",13,AT232="19 a 21",14,TRUE(),""))</f>
        <v>NORMA</v>
      </c>
      <c r="AV232" s="9" t="n">
        <v>0.75</v>
      </c>
      <c r="AW232" s="10" t="str">
        <f aca="false">IF(AV232="","",IF(AND(AV232&gt;=-1,AV232&lt;=-0.5),"-1 a -0,5",IF(AND(AV232&gt;-0.5,AV232&lt;=0),"De -0,5 a 0",IF(AND(AV232&gt;=0.25,AV232&lt;=0.75),"0,25 a 0,75",IF(AND(AV232&gt;=1,AV232&lt;=1.5),"1 a 1,5",IF(AND(AV232&gt;=1.75,AV232&lt;=2.25),"1,75 a 2,25",IF(AND(AV232&gt;=2.5,AV232&lt;=3),"2,5 a 3",IF(AND(AV232&gt;=3.25,AV232&lt;=3.75),"3,25 a 3,75","Fuera de rango"))))))))</f>
        <v>0,25 a 0,75</v>
      </c>
      <c r="AX232" s="11" t="str">
        <f aca="false">IF(AW232="","",IF(OR(AW232="-1 a -0,5",AW232="-1 a -0.5"),1,IF(OR(AW232="De -0,5 a 0",AW232="-0,5 a 0",AW232="De -0.5 a 0"),2,IF(OR(AW232="0,25 a 0,75",AW232="0.25 a 0.75"),"NORMA",IF(OR(AW232="1 a 1,5",AW232="1 a 1.5"),3,IF(OR(AW232="1,75 a 2,25",AW232="1.75 a 2.25"),4,IF(OR(AW232="2,5 a 3",AW232="2.5 a 3"),5,IF(OR(AW232="3,25 a 3,75",AW232="3.25 a 3.75"),6,""))))))))</f>
        <v>NORMA</v>
      </c>
      <c r="AY232" s="9" t="n">
        <v>3</v>
      </c>
      <c r="AZ232" s="10" t="str">
        <f aca="false">IF(AY232="","",IF(AND(AY232&gt;=-20,AY232&lt;=-9.5),"-20 a -9,5",IF(AND(AY232&gt;=-9,AY232&lt;=-6.5),"-9 a -6,5",IF(AY232=-6,"-6",IF(AND(AY232&gt;=-5.5,AY232&lt;=-3),"-5,5 a -3",IF(AND(AY232&gt;=-2.5,AY232&lt;=0),"-2,5 a 0",IF(AND(AY232&gt;=0.5,AY232&lt;=3),"0,5 a 3",IF(AND(AY232&gt;=3.5,AY232&lt;=6),"3,5 a 6","Fuera de rango"))))))))</f>
        <v>0,5 a 3</v>
      </c>
      <c r="BA232" s="11" t="n">
        <f aca="false">IF(AZ232="","",IF(AZ232="-20 a -9,5",1,IF(AZ232="-9 a -6,5",2,IF(AZ232="-6","NORMA",IF(AZ232="-5,5 a -3",3,IF(AZ232="-2,5 a 0",4,IF(AZ232="0,5 a 3",5,IF(AZ232="3,5 a 6",6,""))))))))</f>
        <v>5</v>
      </c>
      <c r="BB232" s="9" t="n">
        <v>0</v>
      </c>
      <c r="BC232" s="10" t="str">
        <f aca="false" t="array" ref="BC232">IF(BB232="","",_xlfn.IFS(AND(BB232&gt;=0,BB232&lt;=2),"0 a 2",AND(BB232&gt;=2.5,BB232&lt;=4.5),"2,5 a 4,5",AND(BB232&gt;=5,BB232&lt;=7),"5 a 7",AND(BB232&gt;=7.5,BB232&lt;=9.5),"7,5 a 9,5",AND(BB232&gt;=10,BB232&lt;=12),"10 a 12",AND(BB232&gt;=12.5,BB232&lt;=14.5),"12,5 a 14,5",BB232=15,"15",AND(BB232&gt;=15.5,BB232&lt;=17.5),"15,5 a 17,5",AND(BB232&gt;=18,BB232&lt;=20),"18 a 20",AND(BB232&gt;=20.5,BB232&lt;=22.5),"20,5 a 22,5",AND(BB232&gt;=23,BB232&lt;=25),"23 a 25",TRUE(),"Fuera de rango"))</f>
        <v>0 a 2</v>
      </c>
      <c r="BD232" s="11" t="n">
        <f aca="false" t="array" ref="BD232">IF(BC232="","",_xlfn.IFS(BC232="0 a 2",1,BC232="2,5 a 4,5",2,BC232="5 a 7",3,BC232="7,5 a 9,5",4,BC232="10 a 12",5,BC232="12,5 a 14,5",6,BC232="15","NORMA",BC232="15,5 a 17,5",7,BC232="18 a 20",8,BC232="20,5 a 22,5",9,BC232="23 a 25",10,TRUE(),"Fuera de rango"))</f>
        <v>1</v>
      </c>
      <c r="BE232" s="9" t="n">
        <v>28</v>
      </c>
      <c r="BF232" s="10" t="str">
        <f aca="false">IF(BE232="","",IF(AND(BE232&gt;=-20,BE232&lt;=-10),"-20 a -10",IF(AND(BE232&gt;=-9.5,BE232&lt;=0.5),"-9,5 a 0,5",IF(AND(BE232&gt;=1,BE232&lt;=11),"1 a 11",IF(AND(BE232&gt;=11.5,BE232&lt;=20.5),"11,5 a 20,5",IF(BE232=21,"21",IF(AND(BE232&gt;=21.5,BE232&lt;=31.5),"21,5 a 31,5",IF(AND(BE232&gt;=32,BE232&lt;=42),"32 a 42","Fuera de rango"))))))))</f>
        <v>21,5 a 31,5</v>
      </c>
      <c r="BG232" s="11" t="n">
        <f aca="false">IF(BF232="","",IF(BF232="-20 a -10",1,IF(BF232="-9,5 a 0,5",2,IF(BF232="1 a 11",3,IF(BF232="11,5 a 20,5",4,IF(BF232="21","NORMA",IF(BF232="21,5 a 31,5",5,IF(BF232="32 a 42",6,""))))))))</f>
        <v>5</v>
      </c>
      <c r="BH232" s="9" t="n">
        <v>22</v>
      </c>
      <c r="BI232" s="10" t="str">
        <f aca="false">IF(BH232="","",IF(AND(BH232&gt;=-20,BH232&lt;=-15),"-20 a -15",IF(AND(BH232&gt;=-14.5,BH232&lt;=-9.5),"-14,5 a -9,5",IF(AND(BH232&gt;=-9,BH232&lt;=-4),"-9 a -4",IF(AND(BH232&gt;=-3.5,BH232&lt;=2.5),"-3,5 a 2,5",IF(AND(BH232&gt;=3,BH232&lt;=8),"3 a 8",IF(AND(BH232&gt;=8.5,BH232&lt;=14.5),"8,5 a 14,5",IF(BH232=15,"15",IF(AND(BH232&gt;=15.5,BH232&lt;=20.5),"15,5 a 20,5",IF(AND(BH232&gt;=21,BH232&lt;=26),"21 a 26","Fuera de rango"))))))))))</f>
        <v>21 a 26</v>
      </c>
      <c r="BJ232" s="11" t="n">
        <f aca="false">IF(BI232="","",IF(BI232="-20 a -15",1,IF(BI232="-14,5 a -9,5",2,IF(BI232="-9 a -4",3,IF(BI232="-3,5 a 2,5",4,IF(BI232="3 a 8",5,IF(BI232="8,5 a 14,5",6,IF(BI232="15","NORMA",IF(BI232="15,5 a 20,5",7,IF(BI232="21 a 26",8,IF(BI232="26,5 a 31,5",9,"")))))))))))</f>
        <v>8</v>
      </c>
      <c r="BK232" s="9" t="n">
        <v>0</v>
      </c>
      <c r="BL232" s="10" t="str">
        <f aca="false">IF(BK232="","",IF(AND(BK232&gt;=0,BK232&lt;=2),"0 - 2",IF(AND(BK232&gt;=2.5,BK232&lt;=4.5),"2,5 - 4,5",IF(AND(BK232&gt;=5,BK232&lt;=7),"5 - 7",IF(AND(BK232&gt;=7.5,BK232&lt;=9.5),"7,5 - 9,5",IF(AND(BK232&gt;=10,BK232&lt;=12),"10 - 12",IF(AND(BK232&gt;=12.5,BK232&lt;=13.5),"12,5 - 13,5",IF(BK232=14,"14",IF(AND(BK232&gt;=14.5,BK232&lt;=16.5),"14,5 - 16,5",IF(AND(BK232&gt;=17,BK232&lt;=19),"17 - 19",IF(AND(BK232&gt;=19.5,BK232&lt;=21.5),"19,5 - 21,5",IF(AND(BK232&gt;=22,BK232&lt;=24),"22 - 24",IF(AND(BK232&gt;=24.5,BK232&lt;=26.5),"24,5 - 26,5",IF(AND(BK232&gt;=27,BK232&lt;=29),"27 - 29",IF(AND(BK232&gt;=29.5,BK232&lt;=30),"29,5 - 30","Fuera de rango")))))))))))))))</f>
        <v>0 - 2</v>
      </c>
      <c r="BM232" s="11" t="n">
        <f aca="false">IF(BL232="","",IF(BL232="0 - 2",1,IF(BL232="2,5 - 4,5",2,IF(BL232="5 - 7",3,IF(BL232="7,5 - 9,5",4,IF(BL232="10 - 12",5,IF(BL232="12,5 - 13,5",6,IF(BL232="14","NORMA",IF(BL232="14,5 - 16,5",7,IF(BL232="17 - 19",8,IF(BL232="19,5 - 21,5",9,IF(BL232="22 - 24",10,IF(BL232="24,5 - 26,5",11,IF(BL232="27 - 29",12,IF(BL232="29,5 - 30",13,"")))))))))))))))</f>
        <v>1</v>
      </c>
      <c r="BN232" s="9" t="n">
        <v>10</v>
      </c>
      <c r="BO232" s="10" t="str">
        <f aca="false">IF(BN232="","",IF(AND(BN232&gt;=-20,BN232&lt;=-10),"-20 a -10",IF(AND(BN232&gt;=-9.5,BN232&lt;=0.5),"-9,5 a 0,5",IF(AND(BN232&gt;=1,BN232&lt;=11),"1 a 11",IF(AND(BN232&gt;=11.5,BN232&lt;=21.5),"11,5 a 21,5",IF(BN232=22,"22",IF(AND(BN232&gt;=22.5,BN232&lt;=32.5),"22,5 a 32,5",IF(AND(BN232&gt;=33,BN232&lt;=43),"33 a 43","Fuera de rango"))))))))</f>
        <v>1 a 11</v>
      </c>
      <c r="BP232" s="11" t="n">
        <f aca="false">IF(BO232="","",IF(BO232="-20 a -10",1,IF(BO232="-9,5 a 0,5",2,IF(BO232="1 a 11",3,IF(BO232="11,5 a 21,5",4,IF(BO232="22","NORMA",IF(BO232="22,5 a 32,5",5,IF(BO232="33 a 43",6,""))))))))</f>
        <v>3</v>
      </c>
      <c r="BQ232" s="9" t="n">
        <v>4</v>
      </c>
      <c r="BR232" s="10" t="str">
        <f aca="false">IF(BQ232="","",IF(AND(BQ232&gt;=-20,BQ232&lt;=-15),"-20 a -15",IF(AND(BQ232&gt;=-14.5,BQ232&lt;=-9.5),"-14,5 a -9,5",IF(AND(BQ232&gt;=-9,BQ232&lt;=-4),"-9 a -4",IF(AND(BQ232&gt;=-3.5,BQ232&lt;=2.5),"-3,5 a 2,5",IF(AND(BQ232&gt;=3,BQ232&lt;=8),"3 a 8",IF(AND(BQ232&gt;=8.5,BQ232&lt;=13.5),"8,5 a 13,5",IF(AND(BQ232&gt;=14,BQ232&lt;=17.5),"14 a 17,5",IF(BQ232=18,"18",IF(AND(BQ232&gt;=18.5,BQ232&lt;=23.5),"18,5 a 23,5",IF(AND(BQ232&gt;=24,BQ232&lt;=29),"24 a 29",IF(AND(BQ232&gt;=29.5,BQ232&lt;=34.5),"29,5 a 34,5",IF(AND(BQ232&gt;=35,BQ232&lt;=40),"35 a 40","Fuera de rango")))))))))))))</f>
        <v>3 a 8</v>
      </c>
      <c r="BS232" s="11" t="n">
        <f aca="false">IF(BR232="","",IF(BR232="-20 a -15",1,IF(BR232="-14,5 a -9,5",2,IF(BR232="-9 a -4",3,IF(BR232="-3,5 a 2,5",4,IF(BR232="3 a 8",5,IF(BR232="8,5 a 13,5",6,IF(BR232="14 a 17,5",7,IF(BR232="18","NORMA",IF(BR232="18,5 a 23,5",8,IF(BR232="24 a 29",9,IF(BR232="29,5 a 34,5",10,IF(BR232="35 a 40",11,"")))))))))))))</f>
        <v>5</v>
      </c>
      <c r="BT232" s="9" t="n">
        <v>0</v>
      </c>
      <c r="BU232" s="10" t="str">
        <f aca="false">IF(BT232="","",IF(AND(BT232&gt;=-20,BT232&lt;=-18),"-20 a -18",IF(AND(BT232&gt;=-17.5,BT232&lt;=-15.5),"-17,5 a -15,5",IF(AND(BT232&gt;=-15,BT232&lt;=-13),"-15 a -13",IF(AND(BT232&gt;=-12.5,BT232&lt;=-10.5),"-12,5 a -10,5",IF(AND(BT232&gt;=-10,BT232&lt;=-8),"-10 a -8",IF(AND(BT232&gt;=-7.5,BT232&lt;=-5.5),"-7,5 a -5,5",IF(AND(BT232&gt;=-5,BT232&lt;=-3),"-5 a -3",IF(AND(BT232&gt;=-2.5,BT232&lt;=-0.5),"-2,5 a -0,5",IF(BT232=0,"0",IF(AND(BT232&gt;=0.5,BT232&lt;=2.5),"0,5 a 2,5",IF(AND(BT232&gt;=3,BT232&lt;=5),"3 a 5",IF(AND(BT232&gt;=5.5,BT232&lt;=7.5),"5,5 a 7,5",IF(AND(BT232&gt;=8,BT232&lt;=10),"8 a 10",IF(AND(BT232&gt;=10.5,BT232&lt;=12.5),"10,5 a 12,5",IF(AND(BT232&gt;=13,BT232&lt;=15),"13 a 15",IF(AND(BT232&gt;=15.5,BT232&lt;=17.5),"15,5 a 17,5",IF(AND(BT232&gt;=18,BT232&lt;=20),"18 a 20","Fuera de rango"))))))))))))))))))</f>
        <v>0</v>
      </c>
      <c r="BV232" s="11" t="str">
        <f aca="false">IF(BT232="","",IF(BT232=0,"NORMA",IF(AND(BT232&gt;=-20,BT232&lt;=-18),2,IF(AND(BT232&gt;=-17.5,BT232&lt;=-15.5),2,IF(AND(BT232&gt;=-15,BT232&lt;=-13),3,IF(AND(BT232&gt;=-12.5,BT232&lt;=-10.5),4,IF(AND(BT232&gt;=-10,BT232&lt;=-8),5,IF(AND(BT232&gt;=-7.5,BT232&lt;=-5.5),6,IF(AND(BT232&gt;=-5,BT232&lt;=-3),7,IF(AND(BT232&gt;=-2.5,BT232&lt;=-0.5),8,IF(AND(BT232&gt;=0.5,BT232&lt;=2.5),9,IF(AND(BT232&gt;=3,BT232&lt;=5),10,IF(AND(BT232&gt;=5.5,BT232&lt;=7.5),11,IF(AND(BT232&gt;=8,BT232&lt;=10),12,IF(AND(BT232&gt;=10.5,BT232&lt;=12.5),13,IF(AND(BT232&gt;=13,BT232&lt;=15),14,IF(AND(BT232&gt;=15.5,BT232&lt;=17.5),15,IF(AND(BT232&gt;=18,BT232&lt;=20),16,"Fuera de rango"))))))))))))))))))</f>
        <v>NORMA</v>
      </c>
      <c r="BW232" s="9" t="n">
        <v>-12.25</v>
      </c>
      <c r="BX232" s="10" t="n">
        <f aca="false">18.5- (0.3*H232)</f>
        <v>13.4</v>
      </c>
      <c r="BY232" s="10" t="n">
        <f aca="false">(BW232)-(BX232)</f>
        <v>-25.65</v>
      </c>
      <c r="BZ232" s="10" t="str">
        <f aca="false">IF(BY232="","",IF(BY232&lt;-27.5,"De -30 a -28",IF(BY232&lt;-25,"De -27,5 a -25,5",IF(BY232&lt;-22.5,"De -25 a -23",IF(BY232&lt;-20,"De -22,5 a -20,5",IF(BY232&lt;-17.5,"De -20 a -18",IF(BY232&lt;-15,"De -17,5 a -15,5",IF(BY232&lt;-12.5,"De -15 a -13",IF(BY232&lt;-10,"De -12,5 a -10,5",IF(BY232&lt;-7.5,"De -10 a -8",IF(BY232&lt;-5,"De -7,5 a -5,5",IF(BY232&lt;-2.5,"De -5 a -3",IF(BY232&lt;0,"De -2,5 a -0,5",IF(BY232&lt;2.5,"De 0 a 2",IF(BY232&lt;5,"De 2,5 a 4,5",IF(BY232&lt;7.5,"De 5 a 7",IF(BY232&lt;10,"De 7,5 a 9,5",IF(BY232&lt;12.5,"De 10 a 12",IF(BY232&lt;15,"De 12,5 a 14,5",IF(BY232&lt;17.5,"De 15 a 17",IF(BY232&lt;20,"De 17,5 a 19,5",IF(BY232&lt;22.5,"De 20 a 22",IF(BY232&lt;25,"De 22,5 a 24,5",IF(BY232&lt;27.5,"De 25 a 27","De 27,5 a 30"))))))))))))))))))))))))</f>
        <v>De -27,5 a -25,5</v>
      </c>
      <c r="CA232" s="12" t="n">
        <f aca="false">IF(BY232="","",IF(BY232&lt;=-28,1,IF(BY232&lt;=-25.5,2,IF(BY232&lt;=-23,3,IF(BY232&lt;=-20.5,4,IF(BY232&lt;=-18,5,IF(BY232&lt;=-15.5,6,IF(BY232&lt;=-13,7,IF(BY232&lt;=-10.5,8,IF(BY232&lt;=-8,9,IF(BY232&lt;=-5.5,10,IF(BY232&lt;=-3,11,IF(BY232&lt;=-0.5,12,IF(BY232&lt;=2,13,IF(BY232&lt;=4.5,14,IF(BY232&lt;=7,15,IF(BY232&lt;=9.5,16,IF(BY232&lt;=12,17,IF(BY232&lt;=14.5,18,IF(BY232&lt;=17,19,IF(BY232&lt;=19.5,20,IF(BY232&lt;=22,21,IF(BY232&lt;=24.5,22,IF(BY232&lt;=27,23,IF(BY232&lt;=30,24,"Fuera de rango")))))))))))))))))))))))))</f>
        <v>2</v>
      </c>
      <c r="CB232" s="9" t="n">
        <v>-13.75</v>
      </c>
      <c r="CC232" s="10" t="n">
        <f aca="false">18.5- (0.3*H232)</f>
        <v>13.4</v>
      </c>
      <c r="CD232" s="10" t="n">
        <f aca="false">(CB232)-(CC232)</f>
        <v>-27.15</v>
      </c>
      <c r="CE232" s="10" t="str">
        <f aca="false">IF(CD232="","",IF(CD232&lt;-27.5,"De -30 a -28",IF(CD232&lt;-25,"De -27,5 a -25,5",IF(CD232&lt;-22.5,"De -25 a -23",IF(CD232&lt;-20,"De -22,5 a -20,5",IF(CD232&lt;-17.5,"De -20 a -18",IF(CD232&lt;-15,"De -17,5 a -15,5",IF(CD232&lt;-12.5,"De -15 a -13",IF(CD232&lt;-10,"De -12,5 a -10,5",IF(CD232&lt;-7.5,"De -10 a -8",IF(CD232&lt;-5,"De -7,5 a -5,5",IF(CD232&lt;-2.5,"De -5 a -3",IF(CD232&lt;0,"De -2,5 a -0,5",IF(CD232&lt;=2,"De 0 a 2",IF(CD232&lt;=4.5,"De 2,5 a 4,5",IF(CD232&lt;=7,"De 5 a 7",IF(CD232&lt;=9.5,"De 7,5 a 9,5",IF(CD232&lt;=12,"De 10 a 12",IF(CD232&lt;=14.5,"De 12,5 a 14,5",IF(CD232&lt;=17,"De 15 a 17",IF(CD232&lt;=19.5,"De 17,5 a 19,5",IF(CD232&lt;=22,"De 20 a 22",IF(CD232&lt;=24.5,"De 22,5 a 24,5",IF(CD232&lt;=27,"De 25 a 27","De 27,5 a 30"))))))))))))))))))))))))</f>
        <v>De -27,5 a -25,5</v>
      </c>
      <c r="CF232" s="12" t="n">
        <f aca="false">IF(CD232="","",IF(CD232&lt;-27.5,1,IF(CD232&lt;-25,2,IF(CD232&lt;-22.5,3,IF(CD232&lt;-20,4,IF(CD232&lt;-17.5,5,IF(CD232&lt;-15,6,IF(CD232&lt;-12.5,7,IF(CD232&lt;-10,8,IF(CD232&lt;-7.5,9,IF(CD232&lt;-5,10,IF(CD232&lt;-2.5,11,IF(CD232&lt;0,12,IF(CD232&lt;2.5,13,IF(CD232&lt;5,14,IF(CD232&lt;7.5,15,IF(CD232&lt;10,16,IF(CD232&lt;12.5,17,IF(CD232&lt;15,18,IF(CD232&lt;17.5,19,IF(CD232&lt;20,20,IF(CD232&lt;22.5,21,IF(CD232&lt;25,22,IF(CD232&lt;27.5,23,24))))))))))))))))))))))))</f>
        <v>2</v>
      </c>
      <c r="CG232" s="9" t="n">
        <v>-3</v>
      </c>
      <c r="CH232" s="10" t="str">
        <f aca="false">IF(CG232="","",IF(AND(CG232&gt;=-10,CG232&lt;=-9.5),"-10 a -9,5",IF(AND(CG232&gt;-9.5,CG232&lt;=-8.5),"-9 a -8,5",IF(AND(CG232&gt;-8.5,CG232&lt;=-7.5),"-8 a -7,5",IF(AND(CG232&gt;-7.5,CG232&lt;=-6.5),"-7 a -6,5",IF(AND(CG232&gt;-6.5,CG232&lt;=-5.5),"-6 a -5,5",IF(AND(CG232&gt;-5.5,CG232&lt;=-4.5),"-5 a -4,5",IF(AND(CG232&gt;-4.5,CG232&lt;=-3.5),"-4 a -3,5",IF(AND(CG232&gt;-3.5,CG232&lt;=-2.5),"-3 a -2,5",IF(CG232=-2.25,"-2,25",IF(AND(CG232&gt;-2.5,CG232&lt;=-1.5),"-2 a -1,5",IF(AND(CG232&gt;-1.5,CG232&lt;=-0.5),"-1 a -0,5",IF(AND(CG232&gt;-0.5,CG232&lt;=0.5),"0 a 0,5",IF(AND(CG232&gt;0.5,CG232&lt;=1.5),"1 a 1,5",IF(AND(CG232&gt;1.5,CG232&lt;=2.5),"2 a 2,5",IF(AND(CG232&gt;2.5,CG232&lt;=3.5),"3 a 3,5",IF(AND(CG232&gt;3.5,CG232&lt;=4.5),"4 a 4,5",IF(AND(CG232&gt;4.5,CG232&lt;=5.5),"5 a 5,5",IF(AND(CG232&gt;5.5,CG232&lt;=6.5),"6 a 6,5",IF(AND(CG232&gt;6.5,CG232&lt;=7.5),"7 a 7,5",IF(AND(CG232&gt;7.5,CG232&lt;=8.5),"8 a 8,5",IF(AND(CG232&gt;8.5,CG232&lt;=9.5),"9 a 9,5",IF(CG232&gt;=10,"10","Fuera de rango")))))))))))))))))))))))</f>
        <v>-3 a -2,5</v>
      </c>
      <c r="CI232" s="11" t="n">
        <f aca="false">IF(CG232="","",IF(CG232=-2.25,"NORMA",IF(CG232&lt;=-9.5,1,IF(CG232&lt;=-8.5,2,IF(CG232&lt;=-7.5,3,IF(CG232&lt;=-6.5,4,IF(CG232&lt;=-5.5,5,IF(CG232&lt;=-4.5,6,IF(CG232&lt;=-3.5,7,IF(CG232&lt;=-2.5,8,IF(CG232&lt;=-1.5,9,IF(CG232&lt;=-0.5,10,IF(CG232&lt;=0.5,11,IF(CG232&lt;=1.5,12,IF(CG232&lt;=2.5,13,IF(CG232&lt;=3.5,14,IF(CG232&lt;=4.5,15,IF(CG232&lt;=5.5,16,IF(CG232&lt;=6.5,17,IF(CG232&lt;=7.5,18,IF(CG232&lt;=8.5,19,IF(CG232&lt;=9.5,20,IF(CG232=10,21,"Fuera de rango")))))))))))))))))))))))</f>
        <v>8</v>
      </c>
      <c r="CJ232" s="9" t="n">
        <v>3</v>
      </c>
      <c r="CK232" s="10" t="str">
        <f aca="false">IF(CJ232="","",IF(AND(CJ232&gt;=-6,CJ232&lt;=-5.5),"-6 a -5,5",IF(AND(CJ232&gt;-5.5,CJ232&lt;=-4.5),"-5 a -4,5",IF(AND(CJ232&gt;-4.5,CJ232&lt;=-3.5),"-4 a -3,5",IF(AND(CJ232&gt;-3.5,CJ232&lt;=-2.5),"-3 a -2,5",IF(AND(CJ232&gt;-2.5,CJ232&lt;=-1.5),"-2 a -1,5",IF(AND(CJ232&gt;-1.5,CJ232&lt;=-0.5),"-1 a -0,5",IF(AND(CJ232&gt;-0.5,CJ232&lt;=0.5),"0 a 0,5",IF(AND(CJ232&gt;0.5,CJ232&lt;=1.5),"1 a 1,5",IF(AND(CJ232&gt;1.5,CJ232&lt;2.5),"2",IF(AND(CJ232&gt;=2.5,CJ232&lt;=3),"2,5 a 3",IF(AND(CJ232&gt;3,CJ232&lt;=4),"3,5 a 4",IF(AND(CJ232&gt;4,CJ232&lt;=5),"4,5 a 5",IF(AND(CJ232&gt;5,CJ232&lt;=6),"5,5 a 6",IF(AND(CJ232&gt;6,CJ232&lt;=7),"6,5 a 7",IF(AND(CJ232&gt;7,CJ232&lt;=8),"7,5 a 8",IF(AND(CJ232&gt;8,CJ232&lt;=9.5),"8,5 a 9,5",IF(CJ232=10,"10","Fuera de rango"))))))))))))))))))</f>
        <v>2,5 a 3</v>
      </c>
      <c r="CL232" s="11" t="n">
        <f aca="false">IF(CK232="","",IF(OR(CK232="-6 a -5,5",CK232="-6 - -5,5"),1,IF(OR(CK232="-5 a -4,5",CK232="-5 - -4,5"),2,IF(OR(CK232="-4 a -3,5",CK232="-4 - -3,5"),3,IF(OR(CK232="-3 a -2,5",CK232="-3 - -2,5"),4,IF(OR(CK232="-2 a -1,5",CK232="-2 - -1,5"),5,IF(OR(CK232="-1 a -0,5",CK232="-1 - -0,5"),6,IF(OR(CK232="0 a 0,5",CK232="0 - 0,5"),7,IF(OR(CK232="1 a 1,5",CK232="1 - 1,5"),8,IF(CK232="2","NORMA",IF(OR(CK232="2,5 a 3",CK232="2,5 - 3"),9,IF(OR(CK232="3,5 a 4",CK232="3,5 - 4"),10,IF(OR(CK232="4,5 a 5",CK232="4,5 - 5"),11,IF(OR(CK232="5,5 a 6",CK232="5,5 - 6"),12,IF(OR(CK232="6,5 a 7",CK232="6,5 - 7"),13,IF(OR(CK232="7,5 a 8",CK232="7,5 - 8"),14,IF(OR(CK232="8,5 a 9",CK232="8,5 - 9,5",CK232="9 a 9,5"),15,IF(CK232="10",15,IF(OR(CK232="0,5 a 1",CK232="0,5 - 1"),7,"Fuera de rango")))))))))))))))))))</f>
        <v>9</v>
      </c>
      <c r="CM232" s="10" t="n">
        <v>0</v>
      </c>
      <c r="CN232" s="10" t="str">
        <f aca="false">IF(CM232=0,"0", " ")</f>
        <v>0</v>
      </c>
      <c r="CO232" s="10" t="str">
        <f aca="false">IF(CM232&gt;0,"EME"," ")</f>
        <v> </v>
      </c>
      <c r="CP232" s="10" t="n">
        <v>0</v>
      </c>
      <c r="CQ232" s="10" t="str">
        <f aca="false">IF(CP232&gt;0,"0", " ")</f>
        <v> </v>
      </c>
      <c r="CR232" s="10" t="str">
        <f aca="false">IF(CP232&gt;0,"EME"," ")</f>
        <v> </v>
      </c>
      <c r="CS232" s="9" t="n">
        <v>0</v>
      </c>
      <c r="CT232" s="10" t="str">
        <f aca="false">IF(CS232&gt;0,"1", " ")</f>
        <v> </v>
      </c>
      <c r="CU232" s="10" t="str">
        <f aca="false">IF(CS232&gt;0,"HIP"," ")</f>
        <v> </v>
      </c>
      <c r="CV232" s="9" t="n">
        <v>0</v>
      </c>
      <c r="CW232" s="10" t="str">
        <f aca="false">IF(CV232&gt;0,"1", " ")</f>
        <v> </v>
      </c>
      <c r="CX232" s="10" t="str">
        <f aca="false">IF(CV232&gt;0,"HIP"," ")</f>
        <v> </v>
      </c>
      <c r="CY232" s="9" t="n">
        <v>-2</v>
      </c>
      <c r="CZ232" s="11" t="str">
        <f aca="false">IF(CY232&lt;0,"2"," ")</f>
        <v>2</v>
      </c>
      <c r="DA232" s="11" t="str">
        <f aca="false">IF(CY232&lt;0,"MIO"," ")</f>
        <v>MIO</v>
      </c>
      <c r="DB232" s="9" t="n">
        <v>-2</v>
      </c>
      <c r="DC232" s="11" t="str">
        <f aca="false">IF(DB232&lt;0,"2"," ")</f>
        <v>2</v>
      </c>
      <c r="DD232" s="11" t="str">
        <f aca="false">IF(DB232&lt;0,"MIO"," ")</f>
        <v>MIO</v>
      </c>
      <c r="DE232" s="9" t="n">
        <v>-0.5</v>
      </c>
      <c r="DF232" s="11" t="str">
        <f aca="false">IF(DE232&lt;0,"3"," ")</f>
        <v>3</v>
      </c>
      <c r="DG232" s="11" t="str">
        <f aca="false">IF(DE232&lt;0,"AST"," ")</f>
        <v>AST</v>
      </c>
      <c r="DH232" s="9" t="n">
        <v>-0.5</v>
      </c>
      <c r="DI232" s="11" t="str">
        <f aca="false">IF(DH232&lt;0,"3"," ")</f>
        <v>3</v>
      </c>
      <c r="DJ232" s="11" t="str">
        <f aca="false">IF(DH232&lt;0,"AST"," ")</f>
        <v>AST</v>
      </c>
      <c r="DK232" s="9" t="n">
        <v>0</v>
      </c>
      <c r="DL232" s="10" t="str">
        <f aca="false">IF(DK232&gt;0,"4"," ")</f>
        <v> </v>
      </c>
      <c r="DM232" s="10" t="str">
        <f aca="false">IF(DK232&gt;0,"PRE"," ")</f>
        <v> </v>
      </c>
      <c r="DN232" s="9" t="n">
        <v>0</v>
      </c>
      <c r="DO232" s="10" t="str">
        <f aca="false">IF(DN232&gt;0,"4"," ")</f>
        <v> </v>
      </c>
      <c r="DP232" s="10" t="str">
        <f aca="false">IF(DN232&gt;0,"PRE"," ")</f>
        <v> </v>
      </c>
      <c r="DQ232" s="12" t="n">
        <v>2</v>
      </c>
      <c r="DR232" s="12" t="n">
        <v>2</v>
      </c>
      <c r="DS232" s="12" t="str">
        <f aca="false">CONCATENATE(CO232,CU232,DA232,DG232,DM232)</f>
        <v>  MIOAST </v>
      </c>
      <c r="DT232" s="10" t="str">
        <f aca="false" t="array" ref="DT232">_xlfn.IFS(DS232="EME    ","0", DS232=" HIP   ","1", DS232="  MIO  ","2", DS232="   AST ","3", DS232="    PRE","4", DS232="EME   PRE","5", DS232=" HIP  PRE","6", DS232=" HIP AST ","7", DS232="  MIO PRE","8", DS232="  MIOAST ","9", DS232="   ASTPRE","10",DS232=" HIP ASTPRE","11", DS232="  MIOASTPRE","12", DS232="     ","0")</f>
        <v>9</v>
      </c>
      <c r="DU232" s="1" t="s">
        <v>154</v>
      </c>
      <c r="DV232" s="1" t="str">
        <f aca="false" t="array" ref="DV232">_xlfn.IFS(DU232="SI","2", DU232="NO","1")</f>
        <v>1</v>
      </c>
      <c r="DW232" s="10" t="n">
        <v>0</v>
      </c>
      <c r="DX232" s="11" t="str">
        <f aca="false">IF(DW232=0,"1","2")</f>
        <v>1</v>
      </c>
      <c r="DY232" s="11" t="str">
        <f aca="false" t="array" ref="DY232">_xlfn.IFS(DW232=0,"0", DW232=0.25, "1", DW232=0.5,"2", DW232=0.75,"3", DW232=1,"4",DW232=1.25,"5", DW232=1.5,"6", DW232=1.75,"7", DW232=2,"8")</f>
        <v>0</v>
      </c>
      <c r="DZ232" s="10" t="n">
        <v>0</v>
      </c>
      <c r="EA232" s="11" t="str">
        <f aca="false">IF(DZ232=0,"1","2")</f>
        <v>1</v>
      </c>
      <c r="EB232" s="11" t="str">
        <f aca="false" t="array" ref="EB232">_xlfn.IFS(DZ232=0,"0", DZ232=0.25, "1", DZ232=0.5,"2", DZ232=0.75,"3", DZ232=1,"4",DZ232=1.25,"5", DZ232=1.5,"6", DZ232=1.75,"7", DZ232=2,"8")</f>
        <v>0</v>
      </c>
      <c r="EC232" s="10" t="n">
        <v>-0.25</v>
      </c>
      <c r="ED232" s="10" t="str">
        <f aca="false">IF(EC232=0,"1","2")</f>
        <v>2</v>
      </c>
      <c r="EE232" s="11" t="str">
        <f aca="false" t="array" ref="EE232">_xlfn.IFS(EC232=0,"0", EC232=-0.25, "1", EC232=-0.5,"2", EC232=-0.75,"3", EC232=-1,"4",EC232=-1.25,"5", EC232=-1.5,"6", EC232=-1.75,"7", EC232=-2,"8", EC232=-2.25,"9",EC232=-2.5,"10", EC232=-2.75,"11", EC232=-3,"12", EC232=-3.25,"13", EC232=-3.5,"14", EC232=-3.75,"15",EC232=-4,"16")</f>
        <v>1</v>
      </c>
      <c r="EF232" s="10" t="n">
        <v>0</v>
      </c>
      <c r="EG232" s="10" t="str">
        <f aca="false">IF(EF232=0,"1","2")</f>
        <v>1</v>
      </c>
      <c r="EH232" s="11" t="str">
        <f aca="false" t="array" ref="EH232">_xlfn.IFS(EF232=0,"0", EF232=-0.25, "1", EF232=-0.5,"2", EF232=-0.75,"3", EF232=-1,"4",EF232=-1.25,"5", EF232=-1.5,"6", EF232=-1.75,"7", EF232=-2,"8", EF232=-2.25,"9",EF232=-2.5,"10", EF232=-2.75,"11", EF232=-3,"12", EF232=-3.25,"13", EF232=-3.5,"14", EF232=-3.75,"15",EF232=-4,"16")</f>
        <v>0</v>
      </c>
      <c r="EI232" s="10" t="n">
        <v>0</v>
      </c>
      <c r="EJ232" s="11" t="str">
        <f aca="false">IF(EI232=0,"1","2")</f>
        <v>1</v>
      </c>
      <c r="EK232" s="11" t="str">
        <f aca="false" t="array" ref="EK232">_xlfn.IFS(EI232=0,"0", EI232=-0.25, "1", EI232=-0.5,"2", EI232=-0.75,"3", EI232=-1,"4",EI232=-1.25,"5", EI232=-1.5,"6", EI232=-1.75,"7", EI232=-2,"8", EI232=-2.25,"9", EI232=-2.25,"9",EI232=-2.5,"10", EI232=-2.75,"11", EI232=-3,"12", EI232=-3.25,"13", EI232=-3.5,"14", EI232=-3.75,"15",EI232=-4,"16", EI232=0.25, "17", EI232=0.5, "18")</f>
        <v>0</v>
      </c>
      <c r="EL232" s="10" t="n">
        <v>0</v>
      </c>
      <c r="EM232" s="11" t="str">
        <f aca="false">IF(EL232=0,"1","2")</f>
        <v>1</v>
      </c>
      <c r="EN232" s="11" t="str">
        <f aca="false" t="array" ref="EN232">_xlfn.IFS(EL232=0.25,"17",EL232=0.5,"18", EL232=0,"0", EL232=-0.25, "1", EL232=-0.5,"2", EL232=-0.75,"3", EL232=-1,"4",EL232=-1.25,"5", EL232=-1.5,"6", EL232=-1.75,"7", EL232=-2,"8",EL232= -2.25,"9",EL232=-2.5,"10",EL232= -2.75,"11",EL232= -3,"12",EL232= -3.25,"13",EL232= -3.5,"14",EL232= -3.75,"15",EL232=-4,"16")</f>
        <v>0</v>
      </c>
      <c r="EO232" s="10" t="n">
        <v>0</v>
      </c>
      <c r="EP232" s="11" t="str">
        <f aca="false">IF(EO232=0,"1","2")</f>
        <v>1</v>
      </c>
      <c r="EQ232" s="11" t="str">
        <f aca="false" t="array" ref="EQ232">_xlfn.IFS(EO232=0,"0", EO232=0.25, "1", EO232=0.5,"2", EO232=0.75,"3", EO232=1,"4",EO232=1.25,"5", EO232=1.5,"6", EO232=1.75,"7", EO232=2,"8", EO232=2.25,"9", EO232=2.25,"9",EO232=2.5,"10", EO232=2.75,"11", EO232=3,"12", EO232=3.25,"13", EO232=3.5,"14", EO232=3.75,"15",EO232=4,"16", EO232=-0.25, "17", bq=-0.5, "18")</f>
        <v>0</v>
      </c>
      <c r="ER232" s="10" t="n">
        <v>0</v>
      </c>
      <c r="ES232" s="11" t="str">
        <f aca="false">IF(ER232=0,"1","2")</f>
        <v>1</v>
      </c>
      <c r="ET232" s="11" t="str">
        <f aca="false" t="array" ref="ET232">_xlfn.IFS(ER232=0,"0", ER232=0.25, "1", ER232=0.5,"2", ER232=0.75,"3", ER232=1,"4",ER232=1.25,"5", ER232=1.5,"6", ER232=1.75,"7", ER232=2,"8", ER232=2.25,"9", ER232=2.25,"9",ER232=2.5,"10", ER232=2.75,"11", ER232=3,"12", ER232=3.25,"13", ER232=3.5,"14", ER232=3.75,"15",ER232=4,"16", ER232=-0.25, "17", bq=-0.5, "18")</f>
        <v>0</v>
      </c>
      <c r="EU232" s="13" t="n">
        <v>30</v>
      </c>
      <c r="EV232" s="14" t="str">
        <f aca="false">VLOOKUP(EU232,LEYENDA!$G$2:$H$8,2,TRUE())</f>
        <v>25-36</v>
      </c>
      <c r="EW232" s="14" t="str">
        <f aca="false" t="array" ref="EW232">_xlfn.IFS(EV232="0-5","1", EV232="6-12","2", EV232="13-18","3", EV232="19-24","4", EV232="25-36","5", EV232="37-48","6", EV232="49-60","7")</f>
        <v>5</v>
      </c>
    </row>
    <row r="233" customFormat="false" ht="13.5" hidden="false" customHeight="false" outlineLevel="0" collapsed="false">
      <c r="A233" s="1" t="n">
        <v>66</v>
      </c>
      <c r="B233" s="32" t="n">
        <v>3</v>
      </c>
      <c r="C233" s="33" t="n">
        <v>43607</v>
      </c>
      <c r="D233" s="6"/>
      <c r="E233" s="5" t="str">
        <f aca="false">VLOOKUP(A233,'286'!$A$3:$J$600,10,FALSE())</f>
        <v>QUINTANA AVILÉS, JESÚS</v>
      </c>
      <c r="F233" s="4" t="str">
        <f aca="false">VLOOKUP(A233,'286'!$A$3:$I$1768,3,FALSE())</f>
        <v>QUINAJE</v>
      </c>
      <c r="G233" s="6" t="n">
        <f aca="false">VLOOKUP(A233,'286'!$A$3:$I$1768,4,FALSE())</f>
        <v>37057</v>
      </c>
      <c r="H233" s="7" t="n">
        <f aca="false">YEAR(C233)-YEAR(G233)</f>
        <v>18</v>
      </c>
      <c r="I233" s="1" t="str">
        <f aca="false">VLOOKUP(H233,LEYENDA!$C$2:$D$6,2,TRUE())</f>
        <v>13-24</v>
      </c>
      <c r="J233" s="5" t="str">
        <f aca="false">VLOOKUP(A233,'286'!$A$3:$I$1768,7,FALSE())</f>
        <v>H</v>
      </c>
      <c r="K233" s="8" t="str">
        <f aca="false">VLOOKUP(A233,'286'!$A$3:$I$1768,2,FALSE())</f>
        <v>OD</v>
      </c>
      <c r="L233" s="4" t="str">
        <f aca="false">VLOOKUP(A233,'286'!$A$3:$I$1768,8,FALSE())</f>
        <v>D</v>
      </c>
      <c r="M233" s="4" t="str">
        <f aca="false">VLOOKUP(A233,'286'!$A$3:$I$1768,9,FALSE())</f>
        <v>I</v>
      </c>
      <c r="N233" s="8" t="str">
        <f aca="false">IF(R233=O233, "MISMA","CONTRARIA")</f>
        <v>CONTRARIA</v>
      </c>
      <c r="O233" s="8" t="str">
        <f aca="false" t="array" ref="O233">_xlfn.IFS(L233="D","1", L233="I","2")</f>
        <v>1</v>
      </c>
      <c r="P233" s="8" t="str">
        <f aca="false" t="array" ref="P233">_xlfn.IFS(K233="OD","1", K233="OI","2")</f>
        <v>1</v>
      </c>
      <c r="Q233" s="1" t="str">
        <f aca="false" t="array" ref="Q233">_xlfn.IFS(J233="M","1", J233="H","2")</f>
        <v>2</v>
      </c>
      <c r="R233" s="8" t="str">
        <f aca="false" t="array" ref="R233">_xlfn.IFS(M233="D","1", M233="I","2")</f>
        <v>2</v>
      </c>
      <c r="S233" s="1" t="str">
        <f aca="false" t="array" ref="S233">_xlfn.IFS(N233="CONTRARIA", "1",N233= "MISMA","2")</f>
        <v>1</v>
      </c>
      <c r="T233" s="1" t="str">
        <f aca="false" t="array" ref="T233">_xlfn.IFS(I233="0-12","1", I233="13-24","2", I233="25-40","3", I233="41-60","4", I233="61-100","5")</f>
        <v>2</v>
      </c>
      <c r="U233" s="9" t="n">
        <v>7</v>
      </c>
      <c r="V233" s="1" t="str">
        <f aca="false">IF(U233="","",IF(AND(U233&gt;=-9,U233&lt;=-6.5),"-9 a -6,5",IF(AND(U233&gt;=-6,U233&lt;=-3.5),"-6 a -3,5",IF(AND(U233&gt;=-3,U233&lt;=-1),"-3 a -1",IF(U233=-0.5,"-0,5",IF(AND(U233&gt;=0,U233&lt;=2.5),"0 a 2,5",IF(AND(U233&gt;=3,U233&lt;=5.5),"3 a 5,5",IF(AND(U233&gt;=6,U233&lt;=8.5),"6 a 8,5",IF(AND(U233&gt;=9,U233&lt;=20),"9 a 20","Fuera de rango")))))))))</f>
        <v>6 a 8,5</v>
      </c>
      <c r="W233" s="11" t="n">
        <f aca="false">IF(V233="","",IF(V233="-9 a -6,5",2,IF(V233="-6 a -3,5",3,IF(V233="-3 a -1",4,IF(V233="-0,5","NORMA",IF(V233="0 a 2,5",5,IF(V233="3 a 5,5",6,IF(V233="6 a 8,5",7,IF(V233="9 a 20",8,"Fuera de rango")))))))))</f>
        <v>7</v>
      </c>
      <c r="X233" s="9" t="n">
        <v>0</v>
      </c>
      <c r="Y233" s="10" t="str">
        <f aca="false">IF(X233="","",IF(AND(X233&gt;=0,X233&lt;=4),"0 a 4",IF(AND(X233&gt;=4.5,X233&lt;=8.5),"4,5 a 8,5",IF(X233=9,"9",IF(AND(X233&gt;=9.5,X233&lt;=13),"9,5 a 13",IF(AND(X233&gt;=13.5,X233&lt;=20),"13,5 a 20",IF(AND(X233&gt;=20.5,X233&lt;=35),"20,5 a 35","Fuera de rango")))))))</f>
        <v>0 a 4</v>
      </c>
      <c r="Z233" s="11" t="n">
        <f aca="false">IF(Y233="","",IF(Y233="0 a 4",1,IF(Y233="4,5 a 8,5",2,IF(Y233="9","NORMA",IF(Y233="9,5 a 13",3,IF(Y233="13,5 a 20",4,IF(Y233="20,5 a 35",5,"Fuera de rango")))))))</f>
        <v>1</v>
      </c>
      <c r="AA233" s="9" t="n">
        <v>26</v>
      </c>
      <c r="AB233" s="10" t="str">
        <f aca="false">IF(AA233="","",IF(AND(AA233&gt;=0,AA233&lt;=9),"0 a 9",IF(AND(AA233&gt;=9.5,AA233&lt;=18.5),"9,5 a 18,5",IF(AA233=19,"19",IF(AND(AA233&gt;=19.5,AA233&lt;=28),"19,5 a 28",IF(AND(AA233&gt;=28.5,AA233&lt;=40),"28,5 a 40","Fuera de rango"))))))</f>
        <v>19,5 a 28</v>
      </c>
      <c r="AC233" s="11" t="n">
        <f aca="false" t="array" ref="AC233">_xlfn.IFS(AB233="","",AB233="0 a 9",1,AB233="9,5 a 18,5",2,AB233="19","NORMA",AB233="19,5 a 28",3,AB233="28,5 a 40",4,TRUE(),"Fuera de rango")</f>
        <v>3</v>
      </c>
      <c r="AD233" s="9" t="n">
        <v>20</v>
      </c>
      <c r="AE233" s="10" t="str">
        <f aca="false">IF(AD233="","",IF(AND(AD233&gt;=-10,AD233&lt;=0),"De -10 a 0",IF(AND(AD233&gt;=0.5,AD233&lt;=9.5),"0,5 a 9,5",IF(AD233=10,"10",IF(AND(AD233&gt;=10.5,AD233&lt;=20),"10,5 a 20",IF(AND(AD233&gt;=20.5,AD233&lt;=40),"20,5 a 40","Fuera de rango"))))))</f>
        <v>10,5 a 20</v>
      </c>
      <c r="AF233" s="12" t="n">
        <f aca="false">IF(AD233="","",IF(AND(AD233&gt;=-10,AD233&lt;=0),1,IF(AND(AD233&gt;=0.5,AD233&lt;=9.5),2,IF(AD233=10,"NORMA",IF(AND(AD233&gt;=10.5,AD233&lt;=20),3,IF(AND(AD233&gt;=20.5,AD233&lt;=40),4,""))))))</f>
        <v>3</v>
      </c>
      <c r="AG233" s="9" t="n">
        <v>6</v>
      </c>
      <c r="AH233" s="10" t="str">
        <f aca="false">IF(AG233="","",IF(AND(AG233&gt;=0,AG233&lt;=4),"0 a 4",IF(AND(AG233&gt;=4.5,AG233&lt;=8.5),"4,5 a 8,5",IF(AG233=9,"9",IF(AND(AG233&gt;=9.5,AG233&lt;=13),"9,5 a 13",IF(AND(AG233&gt;=13.5,AG233&lt;=25),"13,5 a 25","Fuera de rango"))))))</f>
        <v>4,5 a 8,5</v>
      </c>
      <c r="AI233" s="11" t="n">
        <f aca="false">IF(AH233="","",IF(AH233="0 a 4",1,IF(AH233="4,5 a 8,5",2,IF(AH233="9","NORMA",IF(AH233="9,5 a 13",3,IF(AH233="13,5 a 25",4,""))))))</f>
        <v>2</v>
      </c>
      <c r="AJ233" s="9" t="n">
        <v>1</v>
      </c>
      <c r="AK233" s="10" t="str">
        <f aca="false">IF(AJ233="","",IF(AND(AJ233&gt;=-15,AJ233&lt;=-10.5),"-15 a -10,5",IF(AND(AJ233&gt;=-10,AJ233&lt;=-4),"-10 a -4",IF(AND(AJ233&gt;=-4.5,AJ233&lt;=0),"-4,5 a 0",IF(AND(AJ233&gt;=0.5,AJ233&lt;=4.5),"0,5 a 4,5",IF(AJ233=5,"5",IF(AND(AJ233&gt;=5.5,AJ233&lt;=10),"5,5 a 10",IF(AND(AJ233&gt;=10.5,AJ233&lt;=20),"10,5 a 20","Fuera de rango"))))))))</f>
        <v>0,5 a 4,5</v>
      </c>
      <c r="AL233" s="11" t="n">
        <f aca="false">IF(AK233="","",IF(AK233="-15 a -10,5",1,IF(AK233="-10 a -4",2,IF(AK233="-4,5 a 0",3,IF(AK233="0,5 a 4,5",4,IF(AK233="5","NORMA",IF(AK233="5,5 a 10",5,IF(AK233="10,5 a 20",6,"Error"))))))))</f>
        <v>4</v>
      </c>
      <c r="AM233" s="9" t="n">
        <v>-1</v>
      </c>
      <c r="AN233" s="10" t="str">
        <f aca="false">IF(AM233="","",IF(AND(AM233&gt;=-7.5,AM233&lt;=-5.5),"-7,5 a -5,5",IF(AND(AM233&gt;=-5,AM233&lt;=-3),"-5 a -3",IF(AND(AM233&gt;=-2.5,AM233&lt;=-0.5),"-2,5 a -0,5",IF(AM233=0,"0,00",IF(AND(AM233&gt;=0.5,AM233&lt;=2.5),"0,5 a 2,5",IF(AND(AM233&gt;=3,AM233&lt;=5),"3 a 5",IF(AND(AM233&gt;=5.5,AM233&lt;=7.5),"5,5 a 7,5",IF(AND(AM233&gt;=8,AM233&lt;=10),"8 a 10","Fuera de rango")))))))))</f>
        <v>-2,5 a -0,5</v>
      </c>
      <c r="AO233" s="11" t="n">
        <f aca="false">IF(AN233="","",IF(AN233="-7,5 a -5,5",1,IF(AN233="-5 a -3",2,IF(AN233="-2,5 a -0,5",3,IF(AN233="0,00","NORMA",IF(AN233="0,5 a 2,5",4,IF(AN233="3 a 5",5,IF(AN233="5,5 a 7,5",6,IF(AN233="8 a 10",7,"Error")))))))))</f>
        <v>3</v>
      </c>
      <c r="AP233" s="9" t="n">
        <v>4</v>
      </c>
      <c r="AQ233" s="10" t="str">
        <f aca="false">IF(AP233="","",IF(AND(AP233&gt;=-20,AP233&lt;=-9.5),"-20 a -9,5",IF(AND(AP233&gt;=-9,AP233&lt;=-6.5),"-9 a -6,5",IF(AP233=-6,"-6",IF(AND(AP233&gt;=-5.5,AP233&lt;=-3),"-5,5 a -3",IF(AND(AP233&gt;=-2.5,AP233&lt;=0),"-2,5 a 0",IF(AND(AP233&gt;=0.5,AP233&lt;=3),"0,5 a 3",IF(AND(AP233&gt;=3.5,AP233&lt;=6),"3,5 a 6",IF(AND(AP233&gt;=6.5,AP233&lt;=9),"6,5 a 9",IF(AND(AP233&gt;=9.5,AP233&lt;=20),"9,5 a 20","Fuera de rango"))))))))))</f>
        <v>3,5 a 6</v>
      </c>
      <c r="AR233" s="11" t="n">
        <f aca="false">IF(AQ233="","",IF(AQ233="-20 a -9,5",1,IF(AQ233="-9 a -6,5",2,IF(AQ233="-6","NORMA",IF(AQ233="-5,5 a -3",3,IF(AQ233="-2,5 a 0",4,IF(AQ233="0,5 a 3",5,IF(AQ233="3,5 a 6",6,IF(AQ233="6,5 a 9",7,IF(AQ233="9,5 a 20",8,""))))))))))</f>
        <v>6</v>
      </c>
      <c r="AS233" s="9" t="n">
        <v>4</v>
      </c>
      <c r="AT233" s="10" t="str">
        <f aca="false">IF(AS233="","",IF(AND(AS233&gt;=-16,AS233&lt;=-14),"-16 a -14",IF(AND(AS233&gt;=-13.5,AS233&lt;=-11.5),"-13,5 a -11,5",IF(AND(AS233&gt;=-11,AS233&lt;=-9),"-11 a -9",IF(AND(AS233&gt;=-8.5,AS233&lt;=-6.5),"-8,5 a -6,5",IF(AND(AS233&gt;=-6,AS233&lt;=-4),"-6 a -4",IF(AND(AS233&gt;=-3.5,AS233&lt;=-1.5),"-3,5 a -1,5",IF(AND(AS233&gt;=-1,AS233&lt;=1),"-1 a 1",IF(AND(AS233&gt;=1.5,AS233&lt;=3.5),"1,5 a 3,5",IF(AND(AS233&gt;=4,AS233&lt;=6),"4 a 6",IF(AND(AS233&gt;=6.5,AS233&lt;=8.5),"6,5 a 8,5",IF(AND(AS233&gt;=9,AS233&lt;=11),"9 a 11",IF(AND(AS233&gt;=11.5,AS233&lt;=13.5),"11,5 a 13,5",IF(AND(AS233&gt;=14,AS233&lt;=16),"14 a 16",IF(AND(AS233&gt;=16.5,AS233&lt;=18.5),"16,5 a 18,5",IF(AND(AS233&gt;=19,AS233&lt;=21),"19 a 21","Fuera de rango"))))))))))))))))</f>
        <v>4 a 6</v>
      </c>
      <c r="AU233" s="11" t="str">
        <f aca="false" t="array" ref="AU233">IF(AT233="","",_xlfn.IFS(AT233="-16 a -14",1,AT233="-13,5 a -11,5",2,AT233="-11 a -9",3,AT233="-8,5 a -6,5",4,AT233="-6 a -4",5,AT233="-3,5 a -1,5",6,AT233="-1 a 1",7,AT233="1,5 a 3,5",8,AT233="4 a 6","NORMA",AT233="6,5 a 8,5",9,AT233="9 a 11",10,AT233="11,5 a 13,5",11,AT233="14 a 16",12,AT233="16,5 a 18,5",13,AT233="19 a 21",14,TRUE(),""))</f>
        <v>NORMA</v>
      </c>
      <c r="AV233" s="9" t="n">
        <v>0.75</v>
      </c>
      <c r="AW233" s="10" t="str">
        <f aca="false">IF(AV233="","",IF(AND(AV233&gt;=-1,AV233&lt;=-0.5),"-1 a -0,5",IF(AND(AV233&gt;-0.5,AV233&lt;=0),"De -0,5 a 0",IF(AND(AV233&gt;=0.25,AV233&lt;=0.75),"0,25 a 0,75",IF(AND(AV233&gt;=1,AV233&lt;=1.5),"1 a 1,5",IF(AND(AV233&gt;=1.75,AV233&lt;=2.25),"1,75 a 2,25",IF(AND(AV233&gt;=2.5,AV233&lt;=3),"2,5 a 3",IF(AND(AV233&gt;=3.25,AV233&lt;=3.75),"3,25 a 3,75","Fuera de rango"))))))))</f>
        <v>0,25 a 0,75</v>
      </c>
      <c r="AX233" s="11" t="str">
        <f aca="false">IF(AW233="","",IF(OR(AW233="-1 a -0,5",AW233="-1 a -0.5"),1,IF(OR(AW233="De -0,5 a 0",AW233="-0,5 a 0",AW233="De -0.5 a 0"),2,IF(OR(AW233="0,25 a 0,75",AW233="0.25 a 0.75"),"NORMA",IF(OR(AW233="1 a 1,5",AW233="1 a 1.5"),3,IF(OR(AW233="1,75 a 2,25",AW233="1.75 a 2.25"),4,IF(OR(AW233="2,5 a 3",AW233="2.5 a 3"),5,IF(OR(AW233="3,25 a 3,75",AW233="3.25 a 3.75"),6,""))))))))</f>
        <v>NORMA</v>
      </c>
      <c r="AY233" s="9" t="n">
        <v>6</v>
      </c>
      <c r="AZ233" s="10" t="str">
        <f aca="false">IF(AY233="","",IF(AND(AY233&gt;=-20,AY233&lt;=-9.5),"-20 a -9,5",IF(AND(AY233&gt;=-9,AY233&lt;=-6.5),"-9 a -6,5",IF(AY233=-6,"-6",IF(AND(AY233&gt;=-5.5,AY233&lt;=-3),"-5,5 a -3",IF(AND(AY233&gt;=-2.5,AY233&lt;=0),"-2,5 a 0",IF(AND(AY233&gt;=0.5,AY233&lt;=3),"0,5 a 3",IF(AND(AY233&gt;=3.5,AY233&lt;=6),"3,5 a 6","Fuera de rango"))))))))</f>
        <v>3,5 a 6</v>
      </c>
      <c r="BA233" s="11" t="n">
        <f aca="false">IF(AZ233="","",IF(AZ233="-20 a -9,5",1,IF(AZ233="-9 a -6,5",2,IF(AZ233="-6","NORMA",IF(AZ233="-5,5 a -3",3,IF(AZ233="-2,5 a 0",4,IF(AZ233="0,5 a 3",5,IF(AZ233="3,5 a 6",6,""))))))))</f>
        <v>6</v>
      </c>
      <c r="BB233" s="9" t="n">
        <v>0</v>
      </c>
      <c r="BC233" s="10" t="str">
        <f aca="false" t="array" ref="BC233">IF(BB233="","",_xlfn.IFS(AND(BB233&gt;=0,BB233&lt;=2),"0 a 2",AND(BB233&gt;=2.5,BB233&lt;=4.5),"2,5 a 4,5",AND(BB233&gt;=5,BB233&lt;=7),"5 a 7",AND(BB233&gt;=7.5,BB233&lt;=9.5),"7,5 a 9,5",AND(BB233&gt;=10,BB233&lt;=12),"10 a 12",AND(BB233&gt;=12.5,BB233&lt;=14.5),"12,5 a 14,5",BB233=15,"15",AND(BB233&gt;=15.5,BB233&lt;=17.5),"15,5 a 17,5",AND(BB233&gt;=18,BB233&lt;=20),"18 a 20",AND(BB233&gt;=20.5,BB233&lt;=22.5),"20,5 a 22,5",AND(BB233&gt;=23,BB233&lt;=25),"23 a 25",TRUE(),"Fuera de rango"))</f>
        <v>0 a 2</v>
      </c>
      <c r="BD233" s="11" t="n">
        <f aca="false" t="array" ref="BD233">IF(BC233="","",_xlfn.IFS(BC233="0 a 2",1,BC233="2,5 a 4,5",2,BC233="5 a 7",3,BC233="7,5 a 9,5",4,BC233="10 a 12",5,BC233="12,5 a 14,5",6,BC233="15","NORMA",BC233="15,5 a 17,5",7,BC233="18 a 20",8,BC233="20,5 a 22,5",9,BC233="23 a 25",10,TRUE(),"Fuera de rango"))</f>
        <v>1</v>
      </c>
      <c r="BE233" s="9" t="n">
        <v>24</v>
      </c>
      <c r="BF233" s="10" t="str">
        <f aca="false">IF(BE233="","",IF(AND(BE233&gt;=-20,BE233&lt;=-10),"-20 a -10",IF(AND(BE233&gt;=-9.5,BE233&lt;=0.5),"-9,5 a 0,5",IF(AND(BE233&gt;=1,BE233&lt;=11),"1 a 11",IF(AND(BE233&gt;=11.5,BE233&lt;=20.5),"11,5 a 20,5",IF(BE233=21,"21",IF(AND(BE233&gt;=21.5,BE233&lt;=31.5),"21,5 a 31,5",IF(AND(BE233&gt;=32,BE233&lt;=42),"32 a 42","Fuera de rango"))))))))</f>
        <v>21,5 a 31,5</v>
      </c>
      <c r="BG233" s="11" t="n">
        <f aca="false">IF(BF233="","",IF(BF233="-20 a -10",1,IF(BF233="-9,5 a 0,5",2,IF(BF233="1 a 11",3,IF(BF233="11,5 a 20,5",4,IF(BF233="21","NORMA",IF(BF233="21,5 a 31,5",5,IF(BF233="32 a 42",6,""))))))))</f>
        <v>5</v>
      </c>
      <c r="BH233" s="9" t="n">
        <v>14</v>
      </c>
      <c r="BI233" s="10" t="str">
        <f aca="false">IF(BH233="","",IF(AND(BH233&gt;=-20,BH233&lt;=-15),"-20 a -15",IF(AND(BH233&gt;=-14.5,BH233&lt;=-9.5),"-14,5 a -9,5",IF(AND(BH233&gt;=-9,BH233&lt;=-4),"-9 a -4",IF(AND(BH233&gt;=-3.5,BH233&lt;=2.5),"-3,5 a 2,5",IF(AND(BH233&gt;=3,BH233&lt;=8),"3 a 8",IF(AND(BH233&gt;=8.5,BH233&lt;=14.5),"8,5 a 14,5",IF(BH233=15,"15",IF(AND(BH233&gt;=15.5,BH233&lt;=20.5),"15,5 a 20,5",IF(AND(BH233&gt;=21,BH233&lt;=26),"21 a 26","Fuera de rango"))))))))))</f>
        <v>8,5 a 14,5</v>
      </c>
      <c r="BJ233" s="11" t="n">
        <f aca="false">IF(BI233="","",IF(BI233="-20 a -15",1,IF(BI233="-14,5 a -9,5",2,IF(BI233="-9 a -4",3,IF(BI233="-3,5 a 2,5",4,IF(BI233="3 a 8",5,IF(BI233="8,5 a 14,5",6,IF(BI233="15","NORMA",IF(BI233="15,5 a 20,5",7,IF(BI233="21 a 26",8,IF(BI233="26,5 a 31,5",9,"")))))))))))</f>
        <v>6</v>
      </c>
      <c r="BK233" s="9" t="n">
        <v>0</v>
      </c>
      <c r="BL233" s="10" t="str">
        <f aca="false">IF(BK233="","",IF(AND(BK233&gt;=0,BK233&lt;=2),"0 - 2",IF(AND(BK233&gt;=2.5,BK233&lt;=4.5),"2,5 - 4,5",IF(AND(BK233&gt;=5,BK233&lt;=7),"5 - 7",IF(AND(BK233&gt;=7.5,BK233&lt;=9.5),"7,5 - 9,5",IF(AND(BK233&gt;=10,BK233&lt;=12),"10 - 12",IF(AND(BK233&gt;=12.5,BK233&lt;=13.5),"12,5 - 13,5",IF(BK233=14,"14",IF(AND(BK233&gt;=14.5,BK233&lt;=16.5),"14,5 - 16,5",IF(AND(BK233&gt;=17,BK233&lt;=19),"17 - 19",IF(AND(BK233&gt;=19.5,BK233&lt;=21.5),"19,5 - 21,5",IF(AND(BK233&gt;=22,BK233&lt;=24),"22 - 24",IF(AND(BK233&gt;=24.5,BK233&lt;=26.5),"24,5 - 26,5",IF(AND(BK233&gt;=27,BK233&lt;=29),"27 - 29",IF(AND(BK233&gt;=29.5,BK233&lt;=30),"29,5 - 30","Fuera de rango")))))))))))))))</f>
        <v>0 - 2</v>
      </c>
      <c r="BM233" s="11" t="n">
        <f aca="false">IF(BL233="","",IF(BL233="0 - 2",1,IF(BL233="2,5 - 4,5",2,IF(BL233="5 - 7",3,IF(BL233="7,5 - 9,5",4,IF(BL233="10 - 12",5,IF(BL233="12,5 - 13,5",6,IF(BL233="14","NORMA",IF(BL233="14,5 - 16,5",7,IF(BL233="17 - 19",8,IF(BL233="19,5 - 21,5",9,IF(BL233="22 - 24",10,IF(BL233="24,5 - 26,5",11,IF(BL233="27 - 29",12,IF(BL233="29,5 - 30",13,"")))))))))))))))</f>
        <v>1</v>
      </c>
      <c r="BN233" s="9" t="n">
        <v>9</v>
      </c>
      <c r="BO233" s="10" t="str">
        <f aca="false">IF(BN233="","",IF(AND(BN233&gt;=-20,BN233&lt;=-10),"-20 a -10",IF(AND(BN233&gt;=-9.5,BN233&lt;=0.5),"-9,5 a 0,5",IF(AND(BN233&gt;=1,BN233&lt;=11),"1 a 11",IF(AND(BN233&gt;=11.5,BN233&lt;=21.5),"11,5 a 21,5",IF(BN233=22,"22",IF(AND(BN233&gt;=22.5,BN233&lt;=32.5),"22,5 a 32,5",IF(AND(BN233&gt;=33,BN233&lt;=43),"33 a 43","Fuera de rango"))))))))</f>
        <v>1 a 11</v>
      </c>
      <c r="BP233" s="11" t="n">
        <f aca="false">IF(BO233="","",IF(BO233="-20 a -10",1,IF(BO233="-9,5 a 0,5",2,IF(BO233="1 a 11",3,IF(BO233="11,5 a 21,5",4,IF(BO233="22","NORMA",IF(BO233="22,5 a 32,5",5,IF(BO233="33 a 43",6,""))))))))</f>
        <v>3</v>
      </c>
      <c r="BQ233" s="9" t="n">
        <v>4</v>
      </c>
      <c r="BR233" s="10" t="str">
        <f aca="false">IF(BQ233="","",IF(AND(BQ233&gt;=-20,BQ233&lt;=-15),"-20 a -15",IF(AND(BQ233&gt;=-14.5,BQ233&lt;=-9.5),"-14,5 a -9,5",IF(AND(BQ233&gt;=-9,BQ233&lt;=-4),"-9 a -4",IF(AND(BQ233&gt;=-3.5,BQ233&lt;=2.5),"-3,5 a 2,5",IF(AND(BQ233&gt;=3,BQ233&lt;=8),"3 a 8",IF(AND(BQ233&gt;=8.5,BQ233&lt;=13.5),"8,5 a 13,5",IF(AND(BQ233&gt;=14,BQ233&lt;=17.5),"14 a 17,5",IF(BQ233=18,"18",IF(AND(BQ233&gt;=18.5,BQ233&lt;=23.5),"18,5 a 23,5",IF(AND(BQ233&gt;=24,BQ233&lt;=29),"24 a 29",IF(AND(BQ233&gt;=29.5,BQ233&lt;=34.5),"29,5 a 34,5",IF(AND(BQ233&gt;=35,BQ233&lt;=40),"35 a 40","Fuera de rango")))))))))))))</f>
        <v>3 a 8</v>
      </c>
      <c r="BS233" s="11" t="n">
        <f aca="false">IF(BR233="","",IF(BR233="-20 a -15",1,IF(BR233="-14,5 a -9,5",2,IF(BR233="-9 a -4",3,IF(BR233="-3,5 a 2,5",4,IF(BR233="3 a 8",5,IF(BR233="8,5 a 13,5",6,IF(BR233="14 a 17,5",7,IF(BR233="18","NORMA",IF(BR233="18,5 a 23,5",8,IF(BR233="24 a 29",9,IF(BR233="29,5 a 34,5",10,IF(BR233="35 a 40",11,"")))))))))))))</f>
        <v>5</v>
      </c>
      <c r="BT233" s="9" t="n">
        <v>0</v>
      </c>
      <c r="BU233" s="10" t="str">
        <f aca="false">IF(BT233="","",IF(AND(BT233&gt;=-20,BT233&lt;=-18),"-20 a -18",IF(AND(BT233&gt;=-17.5,BT233&lt;=-15.5),"-17,5 a -15,5",IF(AND(BT233&gt;=-15,BT233&lt;=-13),"-15 a -13",IF(AND(BT233&gt;=-12.5,BT233&lt;=-10.5),"-12,5 a -10,5",IF(AND(BT233&gt;=-10,BT233&lt;=-8),"-10 a -8",IF(AND(BT233&gt;=-7.5,BT233&lt;=-5.5),"-7,5 a -5,5",IF(AND(BT233&gt;=-5,BT233&lt;=-3),"-5 a -3",IF(AND(BT233&gt;=-2.5,BT233&lt;=-0.5),"-2,5 a -0,5",IF(BT233=0,"0",IF(AND(BT233&gt;=0.5,BT233&lt;=2.5),"0,5 a 2,5",IF(AND(BT233&gt;=3,BT233&lt;=5),"3 a 5",IF(AND(BT233&gt;=5.5,BT233&lt;=7.5),"5,5 a 7,5",IF(AND(BT233&gt;=8,BT233&lt;=10),"8 a 10",IF(AND(BT233&gt;=10.5,BT233&lt;=12.5),"10,5 a 12,5",IF(AND(BT233&gt;=13,BT233&lt;=15),"13 a 15",IF(AND(BT233&gt;=15.5,BT233&lt;=17.5),"15,5 a 17,5",IF(AND(BT233&gt;=18,BT233&lt;=20),"18 a 20","Fuera de rango"))))))))))))))))))</f>
        <v>0</v>
      </c>
      <c r="BV233" s="11" t="str">
        <f aca="false">IF(BT233="","",IF(BT233=0,"NORMA",IF(AND(BT233&gt;=-20,BT233&lt;=-18),2,IF(AND(BT233&gt;=-17.5,BT233&lt;=-15.5),2,IF(AND(BT233&gt;=-15,BT233&lt;=-13),3,IF(AND(BT233&gt;=-12.5,BT233&lt;=-10.5),4,IF(AND(BT233&gt;=-10,BT233&lt;=-8),5,IF(AND(BT233&gt;=-7.5,BT233&lt;=-5.5),6,IF(AND(BT233&gt;=-5,BT233&lt;=-3),7,IF(AND(BT233&gt;=-2.5,BT233&lt;=-0.5),8,IF(AND(BT233&gt;=0.5,BT233&lt;=2.5),9,IF(AND(BT233&gt;=3,BT233&lt;=5),10,IF(AND(BT233&gt;=5.5,BT233&lt;=7.5),11,IF(AND(BT233&gt;=8,BT233&lt;=10),12,IF(AND(BT233&gt;=10.5,BT233&lt;=12.5),13,IF(AND(BT233&gt;=13,BT233&lt;=15),14,IF(AND(BT233&gt;=15.5,BT233&lt;=17.5),15,IF(AND(BT233&gt;=18,BT233&lt;=20),16,"Fuera de rango"))))))))))))))))))</f>
        <v>NORMA</v>
      </c>
      <c r="BW233" s="9" t="n">
        <v>-11.25</v>
      </c>
      <c r="BX233" s="10" t="n">
        <f aca="false">18.5- (0.3*H233)</f>
        <v>13.1</v>
      </c>
      <c r="BY233" s="10" t="n">
        <f aca="false">(BW233)-(BX233)</f>
        <v>-24.35</v>
      </c>
      <c r="BZ233" s="10" t="str">
        <f aca="false">IF(BY233="","",IF(BY233&lt;-27.5,"De -30 a -28",IF(BY233&lt;-25,"De -27,5 a -25,5",IF(BY233&lt;-22.5,"De -25 a -23",IF(BY233&lt;-20,"De -22,5 a -20,5",IF(BY233&lt;-17.5,"De -20 a -18",IF(BY233&lt;-15,"De -17,5 a -15,5",IF(BY233&lt;-12.5,"De -15 a -13",IF(BY233&lt;-10,"De -12,5 a -10,5",IF(BY233&lt;-7.5,"De -10 a -8",IF(BY233&lt;-5,"De -7,5 a -5,5",IF(BY233&lt;-2.5,"De -5 a -3",IF(BY233&lt;0,"De -2,5 a -0,5",IF(BY233&lt;2.5,"De 0 a 2",IF(BY233&lt;5,"De 2,5 a 4,5",IF(BY233&lt;7.5,"De 5 a 7",IF(BY233&lt;10,"De 7,5 a 9,5",IF(BY233&lt;12.5,"De 10 a 12",IF(BY233&lt;15,"De 12,5 a 14,5",IF(BY233&lt;17.5,"De 15 a 17",IF(BY233&lt;20,"De 17,5 a 19,5",IF(BY233&lt;22.5,"De 20 a 22",IF(BY233&lt;25,"De 22,5 a 24,5",IF(BY233&lt;27.5,"De 25 a 27","De 27,5 a 30"))))))))))))))))))))))))</f>
        <v>De -25 a -23</v>
      </c>
      <c r="CA233" s="12" t="n">
        <f aca="false">IF(BY233="","",IF(BY233&lt;=-28,1,IF(BY233&lt;=-25.5,2,IF(BY233&lt;=-23,3,IF(BY233&lt;=-20.5,4,IF(BY233&lt;=-18,5,IF(BY233&lt;=-15.5,6,IF(BY233&lt;=-13,7,IF(BY233&lt;=-10.5,8,IF(BY233&lt;=-8,9,IF(BY233&lt;=-5.5,10,IF(BY233&lt;=-3,11,IF(BY233&lt;=-0.5,12,IF(BY233&lt;=2,13,IF(BY233&lt;=4.5,14,IF(BY233&lt;=7,15,IF(BY233&lt;=9.5,16,IF(BY233&lt;=12,17,IF(BY233&lt;=14.5,18,IF(BY233&lt;=17,19,IF(BY233&lt;=19.5,20,IF(BY233&lt;=22,21,IF(BY233&lt;=24.5,22,IF(BY233&lt;=27,23,IF(BY233&lt;=30,24,"Fuera de rango")))))))))))))))))))))))))</f>
        <v>3</v>
      </c>
      <c r="CB233" s="9" t="n">
        <v>-11</v>
      </c>
      <c r="CC233" s="10" t="n">
        <f aca="false">18.5- (0.3*H233)</f>
        <v>13.1</v>
      </c>
      <c r="CD233" s="10" t="n">
        <f aca="false">(CB233)-(CC233)</f>
        <v>-24.1</v>
      </c>
      <c r="CE233" s="10" t="str">
        <f aca="false">IF(CD233="","",IF(CD233&lt;-27.5,"De -30 a -28",IF(CD233&lt;-25,"De -27,5 a -25,5",IF(CD233&lt;-22.5,"De -25 a -23",IF(CD233&lt;-20,"De -22,5 a -20,5",IF(CD233&lt;-17.5,"De -20 a -18",IF(CD233&lt;-15,"De -17,5 a -15,5",IF(CD233&lt;-12.5,"De -15 a -13",IF(CD233&lt;-10,"De -12,5 a -10,5",IF(CD233&lt;-7.5,"De -10 a -8",IF(CD233&lt;-5,"De -7,5 a -5,5",IF(CD233&lt;-2.5,"De -5 a -3",IF(CD233&lt;0,"De -2,5 a -0,5",IF(CD233&lt;=2,"De 0 a 2",IF(CD233&lt;=4.5,"De 2,5 a 4,5",IF(CD233&lt;=7,"De 5 a 7",IF(CD233&lt;=9.5,"De 7,5 a 9,5",IF(CD233&lt;=12,"De 10 a 12",IF(CD233&lt;=14.5,"De 12,5 a 14,5",IF(CD233&lt;=17,"De 15 a 17",IF(CD233&lt;=19.5,"De 17,5 a 19,5",IF(CD233&lt;=22,"De 20 a 22",IF(CD233&lt;=24.5,"De 22,5 a 24,5",IF(CD233&lt;=27,"De 25 a 27","De 27,5 a 30"))))))))))))))))))))))))</f>
        <v>De -25 a -23</v>
      </c>
      <c r="CF233" s="12" t="n">
        <f aca="false">IF(CD233="","",IF(CD233&lt;-27.5,1,IF(CD233&lt;-25,2,IF(CD233&lt;-22.5,3,IF(CD233&lt;-20,4,IF(CD233&lt;-17.5,5,IF(CD233&lt;-15,6,IF(CD233&lt;-12.5,7,IF(CD233&lt;-10,8,IF(CD233&lt;-7.5,9,IF(CD233&lt;-5,10,IF(CD233&lt;-2.5,11,IF(CD233&lt;0,12,IF(CD233&lt;2.5,13,IF(CD233&lt;5,14,IF(CD233&lt;7.5,15,IF(CD233&lt;10,16,IF(CD233&lt;12.5,17,IF(CD233&lt;15,18,IF(CD233&lt;17.5,19,IF(CD233&lt;20,20,IF(CD233&lt;22.5,21,IF(CD233&lt;25,22,IF(CD233&lt;27.5,23,24))))))))))))))))))))))))</f>
        <v>3</v>
      </c>
      <c r="CG233" s="9" t="n">
        <v>-4.5</v>
      </c>
      <c r="CH233" s="10" t="str">
        <f aca="false">IF(CG233="","",IF(AND(CG233&gt;=-10,CG233&lt;=-9.5),"-10 a -9,5",IF(AND(CG233&gt;-9.5,CG233&lt;=-8.5),"-9 a -8,5",IF(AND(CG233&gt;-8.5,CG233&lt;=-7.5),"-8 a -7,5",IF(AND(CG233&gt;-7.5,CG233&lt;=-6.5),"-7 a -6,5",IF(AND(CG233&gt;-6.5,CG233&lt;=-5.5),"-6 a -5,5",IF(AND(CG233&gt;-5.5,CG233&lt;=-4.5),"-5 a -4,5",IF(AND(CG233&gt;-4.5,CG233&lt;=-3.5),"-4 a -3,5",IF(AND(CG233&gt;-3.5,CG233&lt;=-2.5),"-3 a -2,5",IF(CG233=-2.25,"-2,25",IF(AND(CG233&gt;-2.5,CG233&lt;=-1.5),"-2 a -1,5",IF(AND(CG233&gt;-1.5,CG233&lt;=-0.5),"-1 a -0,5",IF(AND(CG233&gt;-0.5,CG233&lt;=0.5),"0 a 0,5",IF(AND(CG233&gt;0.5,CG233&lt;=1.5),"1 a 1,5",IF(AND(CG233&gt;1.5,CG233&lt;=2.5),"2 a 2,5",IF(AND(CG233&gt;2.5,CG233&lt;=3.5),"3 a 3,5",IF(AND(CG233&gt;3.5,CG233&lt;=4.5),"4 a 4,5",IF(AND(CG233&gt;4.5,CG233&lt;=5.5),"5 a 5,5",IF(AND(CG233&gt;5.5,CG233&lt;=6.5),"6 a 6,5",IF(AND(CG233&gt;6.5,CG233&lt;=7.5),"7 a 7,5",IF(AND(CG233&gt;7.5,CG233&lt;=8.5),"8 a 8,5",IF(AND(CG233&gt;8.5,CG233&lt;=9.5),"9 a 9,5",IF(CG233&gt;=10,"10","Fuera de rango")))))))))))))))))))))))</f>
        <v>-5 a -4,5</v>
      </c>
      <c r="CI233" s="11" t="n">
        <f aca="false">IF(CG233="","",IF(CG233=-2.25,"NORMA",IF(CG233&lt;=-9.5,1,IF(CG233&lt;=-8.5,2,IF(CG233&lt;=-7.5,3,IF(CG233&lt;=-6.5,4,IF(CG233&lt;=-5.5,5,IF(CG233&lt;=-4.5,6,IF(CG233&lt;=-3.5,7,IF(CG233&lt;=-2.5,8,IF(CG233&lt;=-1.5,9,IF(CG233&lt;=-0.5,10,IF(CG233&lt;=0.5,11,IF(CG233&lt;=1.5,12,IF(CG233&lt;=2.5,13,IF(CG233&lt;=3.5,14,IF(CG233&lt;=4.5,15,IF(CG233&lt;=5.5,16,IF(CG233&lt;=6.5,17,IF(CG233&lt;=7.5,18,IF(CG233&lt;=8.5,19,IF(CG233&lt;=9.5,20,IF(CG233=10,21,"Fuera de rango")))))))))))))))))))))))</f>
        <v>6</v>
      </c>
      <c r="CJ233" s="9" t="n">
        <v>3</v>
      </c>
      <c r="CK233" s="10" t="str">
        <f aca="false">IF(CJ233="","",IF(AND(CJ233&gt;=-6,CJ233&lt;=-5.5),"-6 a -5,5",IF(AND(CJ233&gt;-5.5,CJ233&lt;=-4.5),"-5 a -4,5",IF(AND(CJ233&gt;-4.5,CJ233&lt;=-3.5),"-4 a -3,5",IF(AND(CJ233&gt;-3.5,CJ233&lt;=-2.5),"-3 a -2,5",IF(AND(CJ233&gt;-2.5,CJ233&lt;=-1.5),"-2 a -1,5",IF(AND(CJ233&gt;-1.5,CJ233&lt;=-0.5),"-1 a -0,5",IF(AND(CJ233&gt;-0.5,CJ233&lt;=0.5),"0 a 0,5",IF(AND(CJ233&gt;0.5,CJ233&lt;=1.5),"1 a 1,5",IF(AND(CJ233&gt;1.5,CJ233&lt;2.5),"2",IF(AND(CJ233&gt;=2.5,CJ233&lt;=3),"2,5 a 3",IF(AND(CJ233&gt;3,CJ233&lt;=4),"3,5 a 4",IF(AND(CJ233&gt;4,CJ233&lt;=5),"4,5 a 5",IF(AND(CJ233&gt;5,CJ233&lt;=6),"5,5 a 6",IF(AND(CJ233&gt;6,CJ233&lt;=7),"6,5 a 7",IF(AND(CJ233&gt;7,CJ233&lt;=8),"7,5 a 8",IF(AND(CJ233&gt;8,CJ233&lt;=9.5),"8,5 a 9,5",IF(CJ233=10,"10","Fuera de rango"))))))))))))))))))</f>
        <v>2,5 a 3</v>
      </c>
      <c r="CL233" s="11" t="n">
        <f aca="false">IF(CK233="","",IF(OR(CK233="-6 a -5,5",CK233="-6 - -5,5"),1,IF(OR(CK233="-5 a -4,5",CK233="-5 - -4,5"),2,IF(OR(CK233="-4 a -3,5",CK233="-4 - -3,5"),3,IF(OR(CK233="-3 a -2,5",CK233="-3 - -2,5"),4,IF(OR(CK233="-2 a -1,5",CK233="-2 - -1,5"),5,IF(OR(CK233="-1 a -0,5",CK233="-1 - -0,5"),6,IF(OR(CK233="0 a 0,5",CK233="0 - 0,5"),7,IF(OR(CK233="1 a 1,5",CK233="1 - 1,5"),8,IF(CK233="2","NORMA",IF(OR(CK233="2,5 a 3",CK233="2,5 - 3"),9,IF(OR(CK233="3,5 a 4",CK233="3,5 - 4"),10,IF(OR(CK233="4,5 a 5",CK233="4,5 - 5"),11,IF(OR(CK233="5,5 a 6",CK233="5,5 - 6"),12,IF(OR(CK233="6,5 a 7",CK233="6,5 - 7"),13,IF(OR(CK233="7,5 a 8",CK233="7,5 - 8"),14,IF(OR(CK233="8,5 a 9",CK233="8,5 - 9,5",CK233="9 a 9,5"),15,IF(CK233="10",15,IF(OR(CK233="0,5 a 1",CK233="0,5 - 1"),7,"Fuera de rango")))))))))))))))))))</f>
        <v>9</v>
      </c>
      <c r="CM233" s="10" t="n">
        <v>0</v>
      </c>
      <c r="CN233" s="10" t="str">
        <f aca="false">IF(CM233=0,"0", " ")</f>
        <v>0</v>
      </c>
      <c r="CO233" s="10" t="str">
        <f aca="false">IF(CM233&gt;0,"EME"," ")</f>
        <v> </v>
      </c>
      <c r="CP233" s="10" t="n">
        <v>0</v>
      </c>
      <c r="CQ233" s="10" t="str">
        <f aca="false">IF(CP233&gt;0,"0", " ")</f>
        <v> </v>
      </c>
      <c r="CR233" s="10" t="str">
        <f aca="false">IF(CP233&gt;0,"EME"," ")</f>
        <v> </v>
      </c>
      <c r="CS233" s="9" t="n">
        <v>0</v>
      </c>
      <c r="CT233" s="10" t="str">
        <f aca="false">IF(CS233&gt;0,"1", " ")</f>
        <v> </v>
      </c>
      <c r="CU233" s="10" t="str">
        <f aca="false">IF(CS233&gt;0,"HIP"," ")</f>
        <v> </v>
      </c>
      <c r="CV233" s="9" t="n">
        <v>0</v>
      </c>
      <c r="CW233" s="10" t="str">
        <f aca="false">IF(CV233&gt;0,"1", " ")</f>
        <v> </v>
      </c>
      <c r="CX233" s="10" t="str">
        <f aca="false">IF(CV233&gt;0,"HIP"," ")</f>
        <v> </v>
      </c>
      <c r="CY233" s="9" t="n">
        <v>-2.5</v>
      </c>
      <c r="CZ233" s="11" t="str">
        <f aca="false">IF(CY233&lt;0,"2"," ")</f>
        <v>2</v>
      </c>
      <c r="DA233" s="11" t="str">
        <f aca="false">IF(CY233&lt;0,"MIO"," ")</f>
        <v>MIO</v>
      </c>
      <c r="DB233" s="9" t="n">
        <v>-3</v>
      </c>
      <c r="DC233" s="11" t="str">
        <f aca="false">IF(DB233&lt;0,"2"," ")</f>
        <v>2</v>
      </c>
      <c r="DD233" s="11" t="str">
        <f aca="false">IF(DB233&lt;0,"MIO"," ")</f>
        <v>MIO</v>
      </c>
      <c r="DE233" s="9" t="n">
        <v>-0.5</v>
      </c>
      <c r="DF233" s="11" t="str">
        <f aca="false">IF(DE233&lt;0,"3"," ")</f>
        <v>3</v>
      </c>
      <c r="DG233" s="11" t="str">
        <f aca="false">IF(DE233&lt;0,"AST"," ")</f>
        <v>AST</v>
      </c>
      <c r="DH233" s="9" t="n">
        <v>-0.5</v>
      </c>
      <c r="DI233" s="11" t="str">
        <f aca="false">IF(DH233&lt;0,"3"," ")</f>
        <v>3</v>
      </c>
      <c r="DJ233" s="11" t="str">
        <f aca="false">IF(DH233&lt;0,"AST"," ")</f>
        <v>AST</v>
      </c>
      <c r="DK233" s="9" t="n">
        <v>0</v>
      </c>
      <c r="DL233" s="10" t="str">
        <f aca="false">IF(DK233&gt;0,"4"," ")</f>
        <v> </v>
      </c>
      <c r="DM233" s="10" t="str">
        <f aca="false">IF(DK233&gt;0,"PRE"," ")</f>
        <v> </v>
      </c>
      <c r="DN233" s="9" t="n">
        <v>0</v>
      </c>
      <c r="DO233" s="10" t="str">
        <f aca="false">IF(DN233&gt;0,"4"," ")</f>
        <v> </v>
      </c>
      <c r="DP233" s="10" t="str">
        <f aca="false">IF(DN233&gt;0,"PRE"," ")</f>
        <v> </v>
      </c>
      <c r="DQ233" s="12" t="n">
        <v>2</v>
      </c>
      <c r="DR233" s="12" t="n">
        <v>2</v>
      </c>
      <c r="DS233" s="12" t="str">
        <f aca="false">CONCATENATE(CO233,CU233,DA233,DG233,DM233)</f>
        <v>  MIOAST </v>
      </c>
      <c r="DT233" s="10" t="str">
        <f aca="false" t="array" ref="DT233">_xlfn.IFS(DS233="EME    ","0", DS233=" HIP   ","1", DS233="  MIO  ","2", DS233="   AST ","3", DS233="    PRE","4", DS233="EME   PRE","5", DS233=" HIP  PRE","6", DS233=" HIP AST ","7", DS233="  MIO PRE","8", DS233="  MIOAST ","9", DS233="   ASTPRE","10",DS233=" HIP ASTPRE","11", DS233="  MIOASTPRE","12", DS233="     ","0")</f>
        <v>9</v>
      </c>
      <c r="DU233" s="1" t="s">
        <v>154</v>
      </c>
      <c r="DV233" s="1" t="str">
        <f aca="false" t="array" ref="DV233">_xlfn.IFS(DU233="SI","2", DU233="NO","1")</f>
        <v>1</v>
      </c>
      <c r="DW233" s="10" t="n">
        <v>0</v>
      </c>
      <c r="DX233" s="11" t="str">
        <f aca="false">IF(DW233=0,"1","2")</f>
        <v>1</v>
      </c>
      <c r="DY233" s="11" t="str">
        <f aca="false" t="array" ref="DY233">_xlfn.IFS(DW233=0,"0", DW233=0.25, "1", DW233=0.5,"2", DW233=0.75,"3", DW233=1,"4",DW233=1.25,"5", DW233=1.5,"6", DW233=1.75,"7", DW233=2,"8")</f>
        <v>0</v>
      </c>
      <c r="DZ233" s="10" t="n">
        <v>0</v>
      </c>
      <c r="EA233" s="11" t="str">
        <f aca="false">IF(DZ233=0,"1","2")</f>
        <v>1</v>
      </c>
      <c r="EB233" s="11" t="str">
        <f aca="false" t="array" ref="EB233">_xlfn.IFS(DZ233=0,"0", DZ233=0.25, "1", DZ233=0.5,"2", DZ233=0.75,"3", DZ233=1,"4",DZ233=1.25,"5", DZ233=1.5,"6", DZ233=1.75,"7", DZ233=2,"8")</f>
        <v>0</v>
      </c>
      <c r="EC233" s="10" t="n">
        <v>-0.5</v>
      </c>
      <c r="ED233" s="10" t="str">
        <f aca="false">IF(EC233=0,"1","2")</f>
        <v>2</v>
      </c>
      <c r="EE233" s="11" t="str">
        <f aca="false" t="array" ref="EE233">_xlfn.IFS(EC233=0,"0", EC233=-0.25, "1", EC233=-0.5,"2", EC233=-0.75,"3", EC233=-1,"4",EC233=-1.25,"5", EC233=-1.5,"6", EC233=-1.75,"7", EC233=-2,"8", EC233=-2.25,"9",EC233=-2.5,"10", EC233=-2.75,"11", EC233=-3,"12", EC233=-3.25,"13", EC233=-3.5,"14", EC233=-3.75,"15",EC233=-4,"16")</f>
        <v>2</v>
      </c>
      <c r="EF233" s="10" t="n">
        <v>-1</v>
      </c>
      <c r="EG233" s="10" t="str">
        <f aca="false">IF(EF233=0,"1","2")</f>
        <v>2</v>
      </c>
      <c r="EH233" s="11" t="str">
        <f aca="false" t="array" ref="EH233">_xlfn.IFS(EF233=0,"0", EF233=-0.25, "1", EF233=-0.5,"2", EF233=-0.75,"3", EF233=-1,"4",EF233=-1.25,"5", EF233=-1.5,"6", EF233=-1.75,"7", EF233=-2,"8", EF233=-2.25,"9",EF233=-2.5,"10", EF233=-2.75,"11", EF233=-3,"12", EF233=-3.25,"13", EF233=-3.5,"14", EF233=-3.75,"15",EF233=-4,"16")</f>
        <v>4</v>
      </c>
      <c r="EI233" s="10" t="n">
        <v>0</v>
      </c>
      <c r="EJ233" s="11" t="str">
        <f aca="false">IF(EI233=0,"1","2")</f>
        <v>1</v>
      </c>
      <c r="EK233" s="11" t="str">
        <f aca="false" t="array" ref="EK233">_xlfn.IFS(EI233=0,"0", EI233=-0.25, "1", EI233=-0.5,"2", EI233=-0.75,"3", EI233=-1,"4",EI233=-1.25,"5", EI233=-1.5,"6", EI233=-1.75,"7", EI233=-2,"8", EI233=-2.25,"9", EI233=-2.25,"9",EI233=-2.5,"10", EI233=-2.75,"11", EI233=-3,"12", EI233=-3.25,"13", EI233=-3.5,"14", EI233=-3.75,"15",EI233=-4,"16", EI233=0.25, "17", EI233=0.5, "18")</f>
        <v>0</v>
      </c>
      <c r="EL233" s="10" t="n">
        <v>0</v>
      </c>
      <c r="EM233" s="11" t="str">
        <f aca="false">IF(EL233=0,"1","2")</f>
        <v>1</v>
      </c>
      <c r="EN233" s="11" t="str">
        <f aca="false" t="array" ref="EN233">_xlfn.IFS(EL233=0.25,"17",EL233=0.5,"18", EL233=0,"0", EL233=-0.25, "1", EL233=-0.5,"2", EL233=-0.75,"3", EL233=-1,"4",EL233=-1.25,"5", EL233=-1.5,"6", EL233=-1.75,"7", EL233=-2,"8",EL233= -2.25,"9",EL233=-2.5,"10",EL233= -2.75,"11",EL233= -3,"12",EL233= -3.25,"13",EL233= -3.5,"14",EL233= -3.75,"15",EL233=-4,"16")</f>
        <v>0</v>
      </c>
      <c r="EO233" s="10" t="n">
        <v>0</v>
      </c>
      <c r="EP233" s="11" t="str">
        <f aca="false">IF(EO233=0,"1","2")</f>
        <v>1</v>
      </c>
      <c r="EQ233" s="11" t="str">
        <f aca="false" t="array" ref="EQ233">_xlfn.IFS(EO233=0,"0", EO233=0.25, "1", EO233=0.5,"2", EO233=0.75,"3", EO233=1,"4",EO233=1.25,"5", EO233=1.5,"6", EO233=1.75,"7", EO233=2,"8", EO233=2.25,"9", EO233=2.25,"9",EO233=2.5,"10", EO233=2.75,"11", EO233=3,"12", EO233=3.25,"13", EO233=3.5,"14", EO233=3.75,"15",EO233=4,"16", EO233=-0.25, "17", bq=-0.5, "18")</f>
        <v>0</v>
      </c>
      <c r="ER233" s="10" t="n">
        <v>0</v>
      </c>
      <c r="ES233" s="11" t="str">
        <f aca="false">IF(ER233=0,"1","2")</f>
        <v>1</v>
      </c>
      <c r="ET233" s="11" t="str">
        <f aca="false" t="array" ref="ET233">_xlfn.IFS(ER233=0,"0", ER233=0.25, "1", ER233=0.5,"2", ER233=0.75,"3", ER233=1,"4",ER233=1.25,"5", ER233=1.5,"6", ER233=1.75,"7", ER233=2,"8", ER233=2.25,"9", ER233=2.25,"9",ER233=2.5,"10", ER233=2.75,"11", ER233=3,"12", ER233=3.25,"13", ER233=3.5,"14", ER233=3.75,"15",ER233=4,"16", ER233=-0.25, "17", bq=-0.5, "18")</f>
        <v>0</v>
      </c>
      <c r="EU233" s="13" t="n">
        <v>8</v>
      </c>
      <c r="EV233" s="14" t="str">
        <f aca="false">VLOOKUP(EU233,LEYENDA!$G$2:$H$8,2,TRUE())</f>
        <v>6-12</v>
      </c>
      <c r="EW233" s="14" t="str">
        <f aca="false" t="array" ref="EW233">_xlfn.IFS(EV233="0-5","1", EV233="6-12","2", EV233="13-18","3", EV233="19-24","4", EV233="25-36","5", EV233="37-48","6", EV233="49-60","7")</f>
        <v>2</v>
      </c>
    </row>
    <row r="234" customFormat="false" ht="13.5" hidden="false" customHeight="false" outlineLevel="0" collapsed="false">
      <c r="A234" s="1" t="n">
        <v>66</v>
      </c>
      <c r="B234" s="32" t="n">
        <v>4</v>
      </c>
      <c r="C234" s="33" t="n">
        <v>44450</v>
      </c>
      <c r="D234" s="6"/>
      <c r="E234" s="5" t="str">
        <f aca="false">VLOOKUP(A234,'286'!$A$3:$J$600,10,FALSE())</f>
        <v>QUINTANA AVILÉS, JESÚS</v>
      </c>
      <c r="F234" s="4" t="str">
        <f aca="false">VLOOKUP(A234,'286'!$A$3:$I$1768,3,FALSE())</f>
        <v>QUINAJE</v>
      </c>
      <c r="G234" s="6" t="n">
        <f aca="false">VLOOKUP(A234,'286'!$A$3:$I$1768,4,FALSE())</f>
        <v>37057</v>
      </c>
      <c r="H234" s="7" t="n">
        <f aca="false">YEAR(C234)-YEAR(G234)</f>
        <v>20</v>
      </c>
      <c r="I234" s="1" t="str">
        <f aca="false">VLOOKUP(H234,LEYENDA!$C$2:$D$6,2,TRUE())</f>
        <v>13-24</v>
      </c>
      <c r="J234" s="5" t="str">
        <f aca="false">VLOOKUP(A234,'286'!$A$3:$I$1768,7,FALSE())</f>
        <v>H</v>
      </c>
      <c r="K234" s="8" t="str">
        <f aca="false">VLOOKUP(A234,'286'!$A$3:$I$1768,2,FALSE())</f>
        <v>OD</v>
      </c>
      <c r="L234" s="4" t="str">
        <f aca="false">VLOOKUP(A234,'286'!$A$3:$I$1768,8,FALSE())</f>
        <v>D</v>
      </c>
      <c r="M234" s="4" t="str">
        <f aca="false">VLOOKUP(A234,'286'!$A$3:$I$1768,9,FALSE())</f>
        <v>I</v>
      </c>
      <c r="N234" s="8" t="str">
        <f aca="false">IF(R234=O234, "MISMA","CONTRARIA")</f>
        <v>CONTRARIA</v>
      </c>
      <c r="O234" s="8" t="str">
        <f aca="false" t="array" ref="O234">_xlfn.IFS(L234="D","1", L234="I","2")</f>
        <v>1</v>
      </c>
      <c r="P234" s="8" t="str">
        <f aca="false" t="array" ref="P234">_xlfn.IFS(K234="OD","1", K234="OI","2")</f>
        <v>1</v>
      </c>
      <c r="Q234" s="1" t="str">
        <f aca="false" t="array" ref="Q234">_xlfn.IFS(J234="M","1", J234="H","2")</f>
        <v>2</v>
      </c>
      <c r="R234" s="8" t="str">
        <f aca="false" t="array" ref="R234">_xlfn.IFS(M234="D","1", M234="I","2")</f>
        <v>2</v>
      </c>
      <c r="S234" s="1" t="str">
        <f aca="false" t="array" ref="S234">_xlfn.IFS(N234="CONTRARIA", "1",N234= "MISMA","2")</f>
        <v>1</v>
      </c>
      <c r="T234" s="1" t="str">
        <f aca="false" t="array" ref="T234">_xlfn.IFS(I234="0-12","1", I234="13-24","2", I234="25-40","3", I234="41-60","4", I234="61-100","5")</f>
        <v>2</v>
      </c>
      <c r="U234" s="9" t="n">
        <v>-4</v>
      </c>
      <c r="V234" s="1" t="str">
        <f aca="false">IF(U234="","",IF(AND(U234&gt;=-9,U234&lt;=-6.5),"-9 a -6,5",IF(AND(U234&gt;=-6,U234&lt;=-3.5),"-6 a -3,5",IF(AND(U234&gt;=-3,U234&lt;=-1),"-3 a -1",IF(U234=-0.5,"-0,5",IF(AND(U234&gt;=0,U234&lt;=2.5),"0 a 2,5",IF(AND(U234&gt;=3,U234&lt;=5.5),"3 a 5,5",IF(AND(U234&gt;=6,U234&lt;=8.5),"6 a 8,5",IF(AND(U234&gt;=9,U234&lt;=20),"9 a 20","Fuera de rango")))))))))</f>
        <v>-6 a -3,5</v>
      </c>
      <c r="W234" s="11" t="n">
        <f aca="false">IF(V234="","",IF(V234="-9 a -6,5",2,IF(V234="-6 a -3,5",3,IF(V234="-3 a -1",4,IF(V234="-0,5","NORMA",IF(V234="0 a 2,5",5,IF(V234="3 a 5,5",6,IF(V234="6 a 8,5",7,IF(V234="9 a 20",8,"Fuera de rango")))))))))</f>
        <v>3</v>
      </c>
      <c r="X234" s="9" t="n">
        <v>20</v>
      </c>
      <c r="Y234" s="10" t="str">
        <f aca="false">IF(X234="","",IF(AND(X234&gt;=0,X234&lt;=4),"0 a 4",IF(AND(X234&gt;=4.5,X234&lt;=8.5),"4,5 a 8,5",IF(X234=9,"9",IF(AND(X234&gt;=9.5,X234&lt;=13),"9,5 a 13",IF(AND(X234&gt;=13.5,X234&lt;=20),"13,5 a 20",IF(AND(X234&gt;=20.5,X234&lt;=35),"20,5 a 35","Fuera de rango")))))))</f>
        <v>13,5 a 20</v>
      </c>
      <c r="Z234" s="11" t="n">
        <f aca="false">IF(Y234="","",IF(Y234="0 a 4",1,IF(Y234="4,5 a 8,5",2,IF(Y234="9","NORMA",IF(Y234="9,5 a 13",3,IF(Y234="13,5 a 20",4,IF(Y234="20,5 a 35",5,"Fuera de rango")))))))</f>
        <v>4</v>
      </c>
      <c r="AA234" s="9" t="n">
        <v>25</v>
      </c>
      <c r="AB234" s="10" t="str">
        <f aca="false">IF(AA234="","",IF(AND(AA234&gt;=0,AA234&lt;=9),"0 a 9",IF(AND(AA234&gt;=9.5,AA234&lt;=18.5),"9,5 a 18,5",IF(AA234=19,"19",IF(AND(AA234&gt;=19.5,AA234&lt;=28),"19,5 a 28",IF(AND(AA234&gt;=28.5,AA234&lt;=40),"28,5 a 40","Fuera de rango"))))))</f>
        <v>19,5 a 28</v>
      </c>
      <c r="AC234" s="11" t="n">
        <f aca="false" t="array" ref="AC234">_xlfn.IFS(AB234="","",AB234="0 a 9",1,AB234="9,5 a 18,5",2,AB234="19","NORMA",AB234="19,5 a 28",3,AB234="28,5 a 40",4,TRUE(),"Fuera de rango")</f>
        <v>3</v>
      </c>
      <c r="AD234" s="9" t="n">
        <v>18</v>
      </c>
      <c r="AE234" s="10" t="str">
        <f aca="false">IF(AD234="","",IF(AND(AD234&gt;=-10,AD234&lt;=0),"De -10 a 0",IF(AND(AD234&gt;=0.5,AD234&lt;=9.5),"0,5 a 9,5",IF(AD234=10,"10",IF(AND(AD234&gt;=10.5,AD234&lt;=20),"10,5 a 20",IF(AND(AD234&gt;=20.5,AD234&lt;=40),"20,5 a 40","Fuera de rango"))))))</f>
        <v>10,5 a 20</v>
      </c>
      <c r="AF234" s="12" t="n">
        <f aca="false">IF(AD234="","",IF(AND(AD234&gt;=-10,AD234&lt;=0),1,IF(AND(AD234&gt;=0.5,AD234&lt;=9.5),2,IF(AD234=10,"NORMA",IF(AND(AD234&gt;=10.5,AD234&lt;=20),3,IF(AND(AD234&gt;=20.5,AD234&lt;=40),4,""))))))</f>
        <v>3</v>
      </c>
      <c r="AG234" s="9" t="n">
        <v>9</v>
      </c>
      <c r="AH234" s="11" t="str">
        <f aca="false">IF(AG234="","",IF(AND(AG234&gt;=0,AG234&lt;=4),"0 a 4",IF(AND(AG234&gt;=4.5,AG234&lt;=8.5),"4,5 a 8,5",IF(AG234=9,"9",IF(AND(AG234&gt;=9.5,AG234&lt;=13),"9,5 a 13",IF(AND(AG234&gt;=13.5,AG234&lt;=25),"13,5 a 25","Fuera de rango"))))))</f>
        <v>9</v>
      </c>
      <c r="AI234" s="11" t="str">
        <f aca="false">IF(AH234="","",IF(AH234="0 a 4",1,IF(AH234="4,5 a 8,5",2,IF(AH234="9","NORMA",IF(AH234="9,5 a 13",3,IF(AH234="13,5 a 25",4,""))))))</f>
        <v>NORMA</v>
      </c>
      <c r="AJ234" s="9" t="n">
        <v>5</v>
      </c>
      <c r="AK234" s="10" t="str">
        <f aca="false">IF(AJ234="","",IF(AND(AJ234&gt;=-15,AJ234&lt;=-10.5),"-15 a -10,5",IF(AND(AJ234&gt;=-10,AJ234&lt;=-4),"-10 a -4",IF(AND(AJ234&gt;=-4.5,AJ234&lt;=0),"-4,5 a 0",IF(AND(AJ234&gt;=0.5,AJ234&lt;=4.5),"0,5 a 4,5",IF(AJ234=5,"5",IF(AND(AJ234&gt;=5.5,AJ234&lt;=10),"5,5 a 10",IF(AND(AJ234&gt;=10.5,AJ234&lt;=20),"10,5 a 20","Fuera de rango"))))))))</f>
        <v>5</v>
      </c>
      <c r="AL234" s="11" t="str">
        <f aca="false">IF(AK234="","",IF(AK234="-15 a -10,5",1,IF(AK234="-10 a -4",2,IF(AK234="-4,5 a 0",3,IF(AK234="0,5 a 4,5",4,IF(AK234="5","NORMA",IF(AK234="5,5 a 10",5,IF(AK234="10,5 a 20",6,"Error"))))))))</f>
        <v>NORMA</v>
      </c>
      <c r="AM234" s="9" t="n">
        <v>-1</v>
      </c>
      <c r="AN234" s="10" t="str">
        <f aca="false">IF(AM234="","",IF(AND(AM234&gt;=-7.5,AM234&lt;=-5.5),"-7,5 a -5,5",IF(AND(AM234&gt;=-5,AM234&lt;=-3),"-5 a -3",IF(AND(AM234&gt;=-2.5,AM234&lt;=-0.5),"-2,5 a -0,5",IF(AM234=0,"0,00",IF(AND(AM234&gt;=0.5,AM234&lt;=2.5),"0,5 a 2,5",IF(AND(AM234&gt;=3,AM234&lt;=5),"3 a 5",IF(AND(AM234&gt;=5.5,AM234&lt;=7.5),"5,5 a 7,5",IF(AND(AM234&gt;=8,AM234&lt;=10),"8 a 10","Fuera de rango")))))))))</f>
        <v>-2,5 a -0,5</v>
      </c>
      <c r="AO234" s="11" t="n">
        <f aca="false">IF(AN234="","",IF(AN234="-7,5 a -5,5",1,IF(AN234="-5 a -3",2,IF(AN234="-2,5 a -0,5",3,IF(AN234="0,00","NORMA",IF(AN234="0,5 a 2,5",4,IF(AN234="3 a 5",5,IF(AN234="5,5 a 7,5",6,IF(AN234="8 a 10",7,"Error")))))))))</f>
        <v>3</v>
      </c>
      <c r="AP234" s="9" t="n">
        <v>-4</v>
      </c>
      <c r="AQ234" s="10" t="str">
        <f aca="false">IF(AP234="","",IF(AND(AP234&gt;=-20,AP234&lt;=-9.5),"-20 a -9,5",IF(AND(AP234&gt;=-9,AP234&lt;=-6.5),"-9 a -6,5",IF(AP234=-6,"-6",IF(AND(AP234&gt;=-5.5,AP234&lt;=-3),"-5,5 a -3",IF(AND(AP234&gt;=-2.5,AP234&lt;=0),"-2,5 a 0",IF(AND(AP234&gt;=0.5,AP234&lt;=3),"0,5 a 3",IF(AND(AP234&gt;=3.5,AP234&lt;=6),"3,5 a 6",IF(AND(AP234&gt;=6.5,AP234&lt;=9),"6,5 a 9",IF(AND(AP234&gt;=9.5,AP234&lt;=20),"9,5 a 20","Fuera de rango"))))))))))</f>
        <v>-5,5 a -3</v>
      </c>
      <c r="AR234" s="11" t="n">
        <f aca="false">IF(AQ234="","",IF(AQ234="-20 a -9,5",1,IF(AQ234="-9 a -6,5",2,IF(AQ234="-6","NORMA",IF(AQ234="-5,5 a -3",3,IF(AQ234="-2,5 a 0",4,IF(AQ234="0,5 a 3",5,IF(AQ234="3,5 a 6",6,IF(AQ234="6,5 a 9",7,IF(AQ234="9,5 a 20",8,""))))))))))</f>
        <v>3</v>
      </c>
      <c r="AS234" s="9" t="n">
        <v>-2</v>
      </c>
      <c r="AT234" s="10" t="str">
        <f aca="false">IF(AS234="","",IF(AND(AS234&gt;=-16,AS234&lt;=-14),"-16 a -14",IF(AND(AS234&gt;=-13.5,AS234&lt;=-11.5),"-13,5 a -11,5",IF(AND(AS234&gt;=-11,AS234&lt;=-9),"-11 a -9",IF(AND(AS234&gt;=-8.5,AS234&lt;=-6.5),"-8,5 a -6,5",IF(AND(AS234&gt;=-6,AS234&lt;=-4),"-6 a -4",IF(AND(AS234&gt;=-3.5,AS234&lt;=-1.5),"-3,5 a -1,5",IF(AND(AS234&gt;=-1,AS234&lt;=1),"-1 a 1",IF(AND(AS234&gt;=1.5,AS234&lt;=3.5),"1,5 a 3,5",IF(AND(AS234&gt;=4,AS234&lt;=6),"4 a 6",IF(AND(AS234&gt;=6.5,AS234&lt;=8.5),"6,5 a 8,5",IF(AND(AS234&gt;=9,AS234&lt;=11),"9 a 11",IF(AND(AS234&gt;=11.5,AS234&lt;=13.5),"11,5 a 13,5",IF(AND(AS234&gt;=14,AS234&lt;=16),"14 a 16",IF(AND(AS234&gt;=16.5,AS234&lt;=18.5),"16,5 a 18,5",IF(AND(AS234&gt;=19,AS234&lt;=21),"19 a 21","Fuera de rango"))))))))))))))))</f>
        <v>-3,5 a -1,5</v>
      </c>
      <c r="AU234" s="11" t="n">
        <f aca="false" t="array" ref="AU234">IF(AT234="","",_xlfn.IFS(AT234="-16 a -14",1,AT234="-13,5 a -11,5",2,AT234="-11 a -9",3,AT234="-8,5 a -6,5",4,AT234="-6 a -4",5,AT234="-3,5 a -1,5",6,AT234="-1 a 1",7,AT234="1,5 a 3,5",8,AT234="4 a 6","NORMA",AT234="6,5 a 8,5",9,AT234="9 a 11",10,AT234="11,5 a 13,5",11,AT234="14 a 16",12,AT234="16,5 a 18,5",13,AT234="19 a 21",14,TRUE(),""))</f>
        <v>6</v>
      </c>
      <c r="AV234" s="9" t="n">
        <v>1</v>
      </c>
      <c r="AW234" s="10" t="str">
        <f aca="false">IF(AV234="","",IF(AND(AV234&gt;=-1,AV234&lt;=-0.5),"-1 a -0,5",IF(AND(AV234&gt;-0.5,AV234&lt;=0),"De -0,5 a 0",IF(AND(AV234&gt;=0.25,AV234&lt;=0.75),"0,25 a 0,75",IF(AND(AV234&gt;=1,AV234&lt;=1.5),"1 a 1,5",IF(AND(AV234&gt;=1.75,AV234&lt;=2.25),"1,75 a 2,25",IF(AND(AV234&gt;=2.5,AV234&lt;=3),"2,5 a 3",IF(AND(AV234&gt;=3.25,AV234&lt;=3.75),"3,25 a 3,75","Fuera de rango"))))))))</f>
        <v>1 a 1,5</v>
      </c>
      <c r="AX234" s="11" t="n">
        <f aca="false">IF(AW234="","",IF(OR(AW234="-1 a -0,5",AW234="-1 a -0.5"),1,IF(OR(AW234="De -0,5 a 0",AW234="-0,5 a 0",AW234="De -0.5 a 0"),2,IF(OR(AW234="0,25 a 0,75",AW234="0.25 a 0.75"),"NORMA",IF(OR(AW234="1 a 1,5",AW234="1 a 1.5"),3,IF(OR(AW234="1,75 a 2,25",AW234="1.75 a 2.25"),4,IF(OR(AW234="2,5 a 3",AW234="2.5 a 3"),5,IF(OR(AW234="3,25 a 3,75",AW234="3.25 a 3.75"),6,""))))))))</f>
        <v>3</v>
      </c>
      <c r="AY234" s="9" t="n">
        <v>1</v>
      </c>
      <c r="AZ234" s="10" t="str">
        <f aca="false">IF(AY234="","",IF(AND(AY234&gt;=-20,AY234&lt;=-9.5),"-20 a -9,5",IF(AND(AY234&gt;=-9,AY234&lt;=-6.5),"-9 a -6,5",IF(AY234=-6,"-6",IF(AND(AY234&gt;=-5.5,AY234&lt;=-3),"-5,5 a -3",IF(AND(AY234&gt;=-2.5,AY234&lt;=0),"-2,5 a 0",IF(AND(AY234&gt;=0.5,AY234&lt;=3),"0,5 a 3",IF(AND(AY234&gt;=3.5,AY234&lt;=6),"3,5 a 6","Fuera de rango"))))))))</f>
        <v>0,5 a 3</v>
      </c>
      <c r="BA234" s="11" t="n">
        <f aca="false">IF(AZ234="","",IF(AZ234="-20 a -9,5",1,IF(AZ234="-9 a -6,5",2,IF(AZ234="-6","NORMA",IF(AZ234="-5,5 a -3",3,IF(AZ234="-2,5 a 0",4,IF(AZ234="0,5 a 3",5,IF(AZ234="3,5 a 6",6,""))))))))</f>
        <v>5</v>
      </c>
      <c r="BB234" s="9" t="n">
        <v>0</v>
      </c>
      <c r="BC234" s="10" t="str">
        <f aca="false" t="array" ref="BC234">IF(BB234="","",_xlfn.IFS(AND(BB234&gt;=0,BB234&lt;=2),"0 a 2",AND(BB234&gt;=2.5,BB234&lt;=4.5),"2,5 a 4,5",AND(BB234&gt;=5,BB234&lt;=7),"5 a 7",AND(BB234&gt;=7.5,BB234&lt;=9.5),"7,5 a 9,5",AND(BB234&gt;=10,BB234&lt;=12),"10 a 12",AND(BB234&gt;=12.5,BB234&lt;=14.5),"12,5 a 14,5",BB234=15,"15",AND(BB234&gt;=15.5,BB234&lt;=17.5),"15,5 a 17,5",AND(BB234&gt;=18,BB234&lt;=20),"18 a 20",AND(BB234&gt;=20.5,BB234&lt;=22.5),"20,5 a 22,5",AND(BB234&gt;=23,BB234&lt;=25),"23 a 25",TRUE(),"Fuera de rango"))</f>
        <v>0 a 2</v>
      </c>
      <c r="BD234" s="11" t="n">
        <f aca="false" t="array" ref="BD234">IF(BC234="","",_xlfn.IFS(BC234="0 a 2",1,BC234="2,5 a 4,5",2,BC234="5 a 7",3,BC234="7,5 a 9,5",4,BC234="10 a 12",5,BC234="12,5 a 14,5",6,BC234="15","NORMA",BC234="15,5 a 17,5",7,BC234="18 a 20",8,BC234="20,5 a 22,5",9,BC234="23 a 25",10,TRUE(),"Fuera de rango"))</f>
        <v>1</v>
      </c>
      <c r="BE234" s="9" t="n">
        <v>27</v>
      </c>
      <c r="BF234" s="10" t="str">
        <f aca="false">IF(BE234="","",IF(AND(BE234&gt;=-20,BE234&lt;=-10),"-20 a -10",IF(AND(BE234&gt;=-9.5,BE234&lt;=0.5),"-9,5 a 0,5",IF(AND(BE234&gt;=1,BE234&lt;=11),"1 a 11",IF(AND(BE234&gt;=11.5,BE234&lt;=20.5),"11,5 a 20,5",IF(BE234=21,"21",IF(AND(BE234&gt;=21.5,BE234&lt;=31.5),"21,5 a 31,5",IF(AND(BE234&gt;=32,BE234&lt;=42),"32 a 42","Fuera de rango"))))))))</f>
        <v>21,5 a 31,5</v>
      </c>
      <c r="BG234" s="11" t="n">
        <f aca="false">IF(BF234="","",IF(BF234="-20 a -10",1,IF(BF234="-9,5 a 0,5",2,IF(BF234="1 a 11",3,IF(BF234="11,5 a 20,5",4,IF(BF234="21","NORMA",IF(BF234="21,5 a 31,5",5,IF(BF234="32 a 42",6,""))))))))</f>
        <v>5</v>
      </c>
      <c r="BH234" s="9" t="n">
        <v>19</v>
      </c>
      <c r="BI234" s="10" t="str">
        <f aca="false">IF(BH234="","",IF(AND(BH234&gt;=-20,BH234&lt;=-15),"-20 a -15",IF(AND(BH234&gt;=-14.5,BH234&lt;=-9.5),"-14,5 a -9,5",IF(AND(BH234&gt;=-9,BH234&lt;=-4),"-9 a -4",IF(AND(BH234&gt;=-3.5,BH234&lt;=2.5),"-3,5 a 2,5",IF(AND(BH234&gt;=3,BH234&lt;=8),"3 a 8",IF(AND(BH234&gt;=8.5,BH234&lt;=14.5),"8,5 a 14,5",IF(BH234=15,"15",IF(AND(BH234&gt;=15.5,BH234&lt;=20.5),"15,5 a 20,5",IF(AND(BH234&gt;=21,BH234&lt;=26),"21 a 26","Fuera de rango"))))))))))</f>
        <v>15,5 a 20,5</v>
      </c>
      <c r="BJ234" s="11" t="n">
        <f aca="false">IF(BI234="","",IF(BI234="-20 a -15",1,IF(BI234="-14,5 a -9,5",2,IF(BI234="-9 a -4",3,IF(BI234="-3,5 a 2,5",4,IF(BI234="3 a 8",5,IF(BI234="8,5 a 14,5",6,IF(BI234="15","NORMA",IF(BI234="15,5 a 20,5",7,IF(BI234="21 a 26",8,IF(BI234="26,5 a 31,5",9,"")))))))))))</f>
        <v>7</v>
      </c>
      <c r="BK234" s="9" t="n">
        <v>0</v>
      </c>
      <c r="BL234" s="10" t="str">
        <f aca="false">IF(BK234="","",IF(AND(BK234&gt;=0,BK234&lt;=2),"0 - 2",IF(AND(BK234&gt;=2.5,BK234&lt;=4.5),"2,5 - 4,5",IF(AND(BK234&gt;=5,BK234&lt;=7),"5 - 7",IF(AND(BK234&gt;=7.5,BK234&lt;=9.5),"7,5 - 9,5",IF(AND(BK234&gt;=10,BK234&lt;=12),"10 - 12",IF(AND(BK234&gt;=12.5,BK234&lt;=13.5),"12,5 - 13,5",IF(BK234=14,"14",IF(AND(BK234&gt;=14.5,BK234&lt;=16.5),"14,5 - 16,5",IF(AND(BK234&gt;=17,BK234&lt;=19),"17 - 19",IF(AND(BK234&gt;=19.5,BK234&lt;=21.5),"19,5 - 21,5",IF(AND(BK234&gt;=22,BK234&lt;=24),"22 - 24",IF(AND(BK234&gt;=24.5,BK234&lt;=26.5),"24,5 - 26,5",IF(AND(BK234&gt;=27,BK234&lt;=29),"27 - 29",IF(AND(BK234&gt;=29.5,BK234&lt;=30),"29,5 - 30","Fuera de rango")))))))))))))))</f>
        <v>0 - 2</v>
      </c>
      <c r="BM234" s="11" t="n">
        <f aca="false">IF(BL234="","",IF(BL234="0 - 2",1,IF(BL234="2,5 - 4,5",2,IF(BL234="5 - 7",3,IF(BL234="7,5 - 9,5",4,IF(BL234="10 - 12",5,IF(BL234="12,5 - 13,5",6,IF(BL234="14","NORMA",IF(BL234="14,5 - 16,5",7,IF(BL234="17 - 19",8,IF(BL234="19,5 - 21,5",9,IF(BL234="22 - 24",10,IF(BL234="24,5 - 26,5",11,IF(BL234="27 - 29",12,IF(BL234="29,5 - 30",13,"")))))))))))))))</f>
        <v>1</v>
      </c>
      <c r="BN234" s="9" t="n">
        <v>11</v>
      </c>
      <c r="BO234" s="10" t="str">
        <f aca="false">IF(BN234="","",IF(AND(BN234&gt;=-20,BN234&lt;=-10),"-20 a -10",IF(AND(BN234&gt;=-9.5,BN234&lt;=0.5),"-9,5 a 0,5",IF(AND(BN234&gt;=1,BN234&lt;=11),"1 a 11",IF(AND(BN234&gt;=11.5,BN234&lt;=21.5),"11,5 a 21,5",IF(BN234=22,"22",IF(AND(BN234&gt;=22.5,BN234&lt;=32.5),"22,5 a 32,5",IF(AND(BN234&gt;=33,BN234&lt;=43),"33 a 43","Fuera de rango"))))))))</f>
        <v>1 a 11</v>
      </c>
      <c r="BP234" s="11" t="n">
        <f aca="false">IF(BO234="","",IF(BO234="-20 a -10",1,IF(BO234="-9,5 a 0,5",2,IF(BO234="1 a 11",3,IF(BO234="11,5 a 21,5",4,IF(BO234="22","NORMA",IF(BO234="22,5 a 32,5",5,IF(BO234="33 a 43",6,""))))))))</f>
        <v>3</v>
      </c>
      <c r="BQ234" s="9" t="n">
        <v>10</v>
      </c>
      <c r="BR234" s="10" t="str">
        <f aca="false">IF(BQ234="","",IF(AND(BQ234&gt;=-20,BQ234&lt;=-15),"-20 a -15",IF(AND(BQ234&gt;=-14.5,BQ234&lt;=-9.5),"-14,5 a -9,5",IF(AND(BQ234&gt;=-9,BQ234&lt;=-4),"-9 a -4",IF(AND(BQ234&gt;=-3.5,BQ234&lt;=2.5),"-3,5 a 2,5",IF(AND(BQ234&gt;=3,BQ234&lt;=8),"3 a 8",IF(AND(BQ234&gt;=8.5,BQ234&lt;=13.5),"8,5 a 13,5",IF(AND(BQ234&gt;=14,BQ234&lt;=17.5),"14 a 17,5",IF(BQ234=18,"18",IF(AND(BQ234&gt;=18.5,BQ234&lt;=23.5),"18,5 a 23,5",IF(AND(BQ234&gt;=24,BQ234&lt;=29),"24 a 29",IF(AND(BQ234&gt;=29.5,BQ234&lt;=34.5),"29,5 a 34,5",IF(AND(BQ234&gt;=35,BQ234&lt;=40),"35 a 40","Fuera de rango")))))))))))))</f>
        <v>8,5 a 13,5</v>
      </c>
      <c r="BS234" s="11" t="n">
        <f aca="false">IF(BR234="","",IF(BR234="-20 a -15",1,IF(BR234="-14,5 a -9,5",2,IF(BR234="-9 a -4",3,IF(BR234="-3,5 a 2,5",4,IF(BR234="3 a 8",5,IF(BR234="8,5 a 13,5",6,IF(BR234="14 a 17,5",7,IF(BR234="18","NORMA",IF(BR234="18,5 a 23,5",8,IF(BR234="24 a 29",9,IF(BR234="29,5 a 34,5",10,IF(BR234="35 a 40",11,"")))))))))))))</f>
        <v>6</v>
      </c>
      <c r="BT234" s="9" t="n">
        <v>0</v>
      </c>
      <c r="BU234" s="10" t="str">
        <f aca="false">IF(BT234="","",IF(AND(BT234&gt;=-20,BT234&lt;=-18),"-20 a -18",IF(AND(BT234&gt;=-17.5,BT234&lt;=-15.5),"-17,5 a -15,5",IF(AND(BT234&gt;=-15,BT234&lt;=-13),"-15 a -13",IF(AND(BT234&gt;=-12.5,BT234&lt;=-10.5),"-12,5 a -10,5",IF(AND(BT234&gt;=-10,BT234&lt;=-8),"-10 a -8",IF(AND(BT234&gt;=-7.5,BT234&lt;=-5.5),"-7,5 a -5,5",IF(AND(BT234&gt;=-5,BT234&lt;=-3),"-5 a -3",IF(AND(BT234&gt;=-2.5,BT234&lt;=-0.5),"-2,5 a -0,5",IF(BT234=0,"0",IF(AND(BT234&gt;=0.5,BT234&lt;=2.5),"0,5 a 2,5",IF(AND(BT234&gt;=3,BT234&lt;=5),"3 a 5",IF(AND(BT234&gt;=5.5,BT234&lt;=7.5),"5,5 a 7,5",IF(AND(BT234&gt;=8,BT234&lt;=10),"8 a 10",IF(AND(BT234&gt;=10.5,BT234&lt;=12.5),"10,5 a 12,5",IF(AND(BT234&gt;=13,BT234&lt;=15),"13 a 15",IF(AND(BT234&gt;=15.5,BT234&lt;=17.5),"15,5 a 17,5",IF(AND(BT234&gt;=18,BT234&lt;=20),"18 a 20","Fuera de rango"))))))))))))))))))</f>
        <v>0</v>
      </c>
      <c r="BV234" s="11" t="str">
        <f aca="false">IF(BT234="","",IF(BT234=0,"NORMA",IF(AND(BT234&gt;=-20,BT234&lt;=-18),2,IF(AND(BT234&gt;=-17.5,BT234&lt;=-15.5),2,IF(AND(BT234&gt;=-15,BT234&lt;=-13),3,IF(AND(BT234&gt;=-12.5,BT234&lt;=-10.5),4,IF(AND(BT234&gt;=-10,BT234&lt;=-8),5,IF(AND(BT234&gt;=-7.5,BT234&lt;=-5.5),6,IF(AND(BT234&gt;=-5,BT234&lt;=-3),7,IF(AND(BT234&gt;=-2.5,BT234&lt;=-0.5),8,IF(AND(BT234&gt;=0.5,BT234&lt;=2.5),9,IF(AND(BT234&gt;=3,BT234&lt;=5),10,IF(AND(BT234&gt;=5.5,BT234&lt;=7.5),11,IF(AND(BT234&gt;=8,BT234&lt;=10),12,IF(AND(BT234&gt;=10.5,BT234&lt;=12.5),13,IF(AND(BT234&gt;=13,BT234&lt;=15),14,IF(AND(BT234&gt;=15.5,BT234&lt;=17.5),15,IF(AND(BT234&gt;=18,BT234&lt;=20),16,"Fuera de rango"))))))))))))))))))</f>
        <v>NORMA</v>
      </c>
      <c r="BW234" s="9" t="n">
        <v>-12.25</v>
      </c>
      <c r="BX234" s="10" t="n">
        <f aca="false">18.5- (0.3*H234)</f>
        <v>12.5</v>
      </c>
      <c r="BY234" s="10" t="n">
        <f aca="false">(BW234)-(BX234)</f>
        <v>-24.75</v>
      </c>
      <c r="BZ234" s="10" t="str">
        <f aca="false">IF(BY234="","",IF(BY234&lt;-27.5,"De -30 a -28",IF(BY234&lt;-25,"De -27,5 a -25,5",IF(BY234&lt;-22.5,"De -25 a -23",IF(BY234&lt;-20,"De -22,5 a -20,5",IF(BY234&lt;-17.5,"De -20 a -18",IF(BY234&lt;-15,"De -17,5 a -15,5",IF(BY234&lt;-12.5,"De -15 a -13",IF(BY234&lt;-10,"De -12,5 a -10,5",IF(BY234&lt;-7.5,"De -10 a -8",IF(BY234&lt;-5,"De -7,5 a -5,5",IF(BY234&lt;-2.5,"De -5 a -3",IF(BY234&lt;0,"De -2,5 a -0,5",IF(BY234&lt;2.5,"De 0 a 2",IF(BY234&lt;5,"De 2,5 a 4,5",IF(BY234&lt;7.5,"De 5 a 7",IF(BY234&lt;10,"De 7,5 a 9,5",IF(BY234&lt;12.5,"De 10 a 12",IF(BY234&lt;15,"De 12,5 a 14,5",IF(BY234&lt;17.5,"De 15 a 17",IF(BY234&lt;20,"De 17,5 a 19,5",IF(BY234&lt;22.5,"De 20 a 22",IF(BY234&lt;25,"De 22,5 a 24,5",IF(BY234&lt;27.5,"De 25 a 27","De 27,5 a 30"))))))))))))))))))))))))</f>
        <v>De -25 a -23</v>
      </c>
      <c r="CA234" s="12" t="n">
        <f aca="false">IF(BY234="","",IF(BY234&lt;=-28,1,IF(BY234&lt;=-25.5,2,IF(BY234&lt;=-23,3,IF(BY234&lt;=-20.5,4,IF(BY234&lt;=-18,5,IF(BY234&lt;=-15.5,6,IF(BY234&lt;=-13,7,IF(BY234&lt;=-10.5,8,IF(BY234&lt;=-8,9,IF(BY234&lt;=-5.5,10,IF(BY234&lt;=-3,11,IF(BY234&lt;=-0.5,12,IF(BY234&lt;=2,13,IF(BY234&lt;=4.5,14,IF(BY234&lt;=7,15,IF(BY234&lt;=9.5,16,IF(BY234&lt;=12,17,IF(BY234&lt;=14.5,18,IF(BY234&lt;=17,19,IF(BY234&lt;=19.5,20,IF(BY234&lt;=22,21,IF(BY234&lt;=24.5,22,IF(BY234&lt;=27,23,IF(BY234&lt;=30,24,"Fuera de rango")))))))))))))))))))))))))</f>
        <v>3</v>
      </c>
      <c r="CB234" s="9" t="n">
        <v>-13</v>
      </c>
      <c r="CC234" s="10" t="n">
        <f aca="false">18.5- (0.3*H234)</f>
        <v>12.5</v>
      </c>
      <c r="CD234" s="10" t="n">
        <f aca="false">(CB234)-(CC234)</f>
        <v>-25.5</v>
      </c>
      <c r="CE234" s="10" t="str">
        <f aca="false">IF(CD234="","",IF(CD234&lt;-27.5,"De -30 a -28",IF(CD234&lt;-25,"De -27,5 a -25,5",IF(CD234&lt;-22.5,"De -25 a -23",IF(CD234&lt;-20,"De -22,5 a -20,5",IF(CD234&lt;-17.5,"De -20 a -18",IF(CD234&lt;-15,"De -17,5 a -15,5",IF(CD234&lt;-12.5,"De -15 a -13",IF(CD234&lt;-10,"De -12,5 a -10,5",IF(CD234&lt;-7.5,"De -10 a -8",IF(CD234&lt;-5,"De -7,5 a -5,5",IF(CD234&lt;-2.5,"De -5 a -3",IF(CD234&lt;0,"De -2,5 a -0,5",IF(CD234&lt;=2,"De 0 a 2",IF(CD234&lt;=4.5,"De 2,5 a 4,5",IF(CD234&lt;=7,"De 5 a 7",IF(CD234&lt;=9.5,"De 7,5 a 9,5",IF(CD234&lt;=12,"De 10 a 12",IF(CD234&lt;=14.5,"De 12,5 a 14,5",IF(CD234&lt;=17,"De 15 a 17",IF(CD234&lt;=19.5,"De 17,5 a 19,5",IF(CD234&lt;=22,"De 20 a 22",IF(CD234&lt;=24.5,"De 22,5 a 24,5",IF(CD234&lt;=27,"De 25 a 27","De 27,5 a 30"))))))))))))))))))))))))</f>
        <v>De -27,5 a -25,5</v>
      </c>
      <c r="CF234" s="12" t="n">
        <f aca="false">IF(CD234="","",IF(CD234&lt;-27.5,1,IF(CD234&lt;-25,2,IF(CD234&lt;-22.5,3,IF(CD234&lt;-20,4,IF(CD234&lt;-17.5,5,IF(CD234&lt;-15,6,IF(CD234&lt;-12.5,7,IF(CD234&lt;-10,8,IF(CD234&lt;-7.5,9,IF(CD234&lt;-5,10,IF(CD234&lt;-2.5,11,IF(CD234&lt;0,12,IF(CD234&lt;2.5,13,IF(CD234&lt;5,14,IF(CD234&lt;7.5,15,IF(CD234&lt;10,16,IF(CD234&lt;12.5,17,IF(CD234&lt;15,18,IF(CD234&lt;17.5,19,IF(CD234&lt;20,20,IF(CD234&lt;22.5,21,IF(CD234&lt;25,22,IF(CD234&lt;27.5,23,24))))))))))))))))))))))))</f>
        <v>2</v>
      </c>
      <c r="CG234" s="9" t="n">
        <v>-3.75</v>
      </c>
      <c r="CH234" s="10" t="str">
        <f aca="false">IF(CG234="","",IF(AND(CG234&gt;=-10,CG234&lt;=-9.5),"-10 a -9,5",IF(AND(CG234&gt;-9.5,CG234&lt;=-8.5),"-9 a -8,5",IF(AND(CG234&gt;-8.5,CG234&lt;=-7.5),"-8 a -7,5",IF(AND(CG234&gt;-7.5,CG234&lt;=-6.5),"-7 a -6,5",IF(AND(CG234&gt;-6.5,CG234&lt;=-5.5),"-6 a -5,5",IF(AND(CG234&gt;-5.5,CG234&lt;=-4.5),"-5 a -4,5",IF(AND(CG234&gt;-4.5,CG234&lt;=-3.5),"-4 a -3,5",IF(AND(CG234&gt;-3.5,CG234&lt;=-2.5),"-3 a -2,5",IF(CG234=-2.25,"-2,25",IF(AND(CG234&gt;-2.5,CG234&lt;=-1.5),"-2 a -1,5",IF(AND(CG234&gt;-1.5,CG234&lt;=-0.5),"-1 a -0,5",IF(AND(CG234&gt;-0.5,CG234&lt;=0.5),"0 a 0,5",IF(AND(CG234&gt;0.5,CG234&lt;=1.5),"1 a 1,5",IF(AND(CG234&gt;1.5,CG234&lt;=2.5),"2 a 2,5",IF(AND(CG234&gt;2.5,CG234&lt;=3.5),"3 a 3,5",IF(AND(CG234&gt;3.5,CG234&lt;=4.5),"4 a 4,5",IF(AND(CG234&gt;4.5,CG234&lt;=5.5),"5 a 5,5",IF(AND(CG234&gt;5.5,CG234&lt;=6.5),"6 a 6,5",IF(AND(CG234&gt;6.5,CG234&lt;=7.5),"7 a 7,5",IF(AND(CG234&gt;7.5,CG234&lt;=8.5),"8 a 8,5",IF(AND(CG234&gt;8.5,CG234&lt;=9.5),"9 a 9,5",IF(CG234&gt;=10,"10","Fuera de rango")))))))))))))))))))))))</f>
        <v>-4 a -3,5</v>
      </c>
      <c r="CI234" s="11" t="n">
        <f aca="false">IF(CG234="","",IF(CG234=-2.25,"NORMA",IF(CG234&lt;=-9.5,1,IF(CG234&lt;=-8.5,2,IF(CG234&lt;=-7.5,3,IF(CG234&lt;=-6.5,4,IF(CG234&lt;=-5.5,5,IF(CG234&lt;=-4.5,6,IF(CG234&lt;=-3.5,7,IF(CG234&lt;=-2.5,8,IF(CG234&lt;=-1.5,9,IF(CG234&lt;=-0.5,10,IF(CG234&lt;=0.5,11,IF(CG234&lt;=1.5,12,IF(CG234&lt;=2.5,13,IF(CG234&lt;=3.5,14,IF(CG234&lt;=4.5,15,IF(CG234&lt;=5.5,16,IF(CG234&lt;=6.5,17,IF(CG234&lt;=7.5,18,IF(CG234&lt;=8.5,19,IF(CG234&lt;=9.5,20,IF(CG234=10,21,"Fuera de rango")))))))))))))))))))))))</f>
        <v>7</v>
      </c>
      <c r="CJ234" s="9" t="n">
        <v>3.25</v>
      </c>
      <c r="CK234" s="10" t="str">
        <f aca="false">IF(CJ234="","",IF(AND(CJ234&gt;=-6,CJ234&lt;=-5.5),"-6 a -5,5",IF(AND(CJ234&gt;-5.5,CJ234&lt;=-4.5),"-5 a -4,5",IF(AND(CJ234&gt;-4.5,CJ234&lt;=-3.5),"-4 a -3,5",IF(AND(CJ234&gt;-3.5,CJ234&lt;=-2.5),"-3 a -2,5",IF(AND(CJ234&gt;-2.5,CJ234&lt;=-1.5),"-2 a -1,5",IF(AND(CJ234&gt;-1.5,CJ234&lt;=-0.5),"-1 a -0,5",IF(AND(CJ234&gt;-0.5,CJ234&lt;=0.5),"0 a 0,5",IF(AND(CJ234&gt;0.5,CJ234&lt;=1.5),"1 a 1,5",IF(AND(CJ234&gt;1.5,CJ234&lt;2.5),"2",IF(AND(CJ234&gt;=2.5,CJ234&lt;=3),"2,5 a 3",IF(AND(CJ234&gt;3,CJ234&lt;=4),"3,5 a 4",IF(AND(CJ234&gt;4,CJ234&lt;=5),"4,5 a 5",IF(AND(CJ234&gt;5,CJ234&lt;=6),"5,5 a 6",IF(AND(CJ234&gt;6,CJ234&lt;=7),"6,5 a 7",IF(AND(CJ234&gt;7,CJ234&lt;=8),"7,5 a 8",IF(AND(CJ234&gt;8,CJ234&lt;=9.5),"8,5 a 9,5",IF(CJ234=10,"10","Fuera de rango"))))))))))))))))))</f>
        <v>3,5 a 4</v>
      </c>
      <c r="CL234" s="11" t="n">
        <f aca="false">IF(CK234="","",IF(OR(CK234="-6 a -5,5",CK234="-6 - -5,5"),1,IF(OR(CK234="-5 a -4,5",CK234="-5 - -4,5"),2,IF(OR(CK234="-4 a -3,5",CK234="-4 - -3,5"),3,IF(OR(CK234="-3 a -2,5",CK234="-3 - -2,5"),4,IF(OR(CK234="-2 a -1,5",CK234="-2 - -1,5"),5,IF(OR(CK234="-1 a -0,5",CK234="-1 - -0,5"),6,IF(OR(CK234="0 a 0,5",CK234="0 - 0,5"),7,IF(OR(CK234="1 a 1,5",CK234="1 - 1,5"),8,IF(CK234="2","NORMA",IF(OR(CK234="2,5 a 3",CK234="2,5 - 3"),9,IF(OR(CK234="3,5 a 4",CK234="3,5 - 4"),10,IF(OR(CK234="4,5 a 5",CK234="4,5 - 5"),11,IF(OR(CK234="5,5 a 6",CK234="5,5 - 6"),12,IF(OR(CK234="6,5 a 7",CK234="6,5 - 7"),13,IF(OR(CK234="7,5 a 8",CK234="7,5 - 8"),14,IF(OR(CK234="8,5 a 9",CK234="8,5 - 9,5",CK234="9 a 9,5"),15,IF(CK234="10",15,IF(OR(CK234="0,5 a 1",CK234="0,5 - 1"),7,"Fuera de rango")))))))))))))))))))</f>
        <v>10</v>
      </c>
      <c r="CM234" s="10" t="n">
        <v>0</v>
      </c>
      <c r="CN234" s="10" t="str">
        <f aca="false">IF(CM234=0,"0", " ")</f>
        <v>0</v>
      </c>
      <c r="CO234" s="10" t="str">
        <f aca="false">IF(CM234&gt;0,"EME"," ")</f>
        <v> </v>
      </c>
      <c r="CP234" s="10" t="n">
        <v>0</v>
      </c>
      <c r="CQ234" s="10" t="str">
        <f aca="false">IF(CP234&gt;0,"0", " ")</f>
        <v> </v>
      </c>
      <c r="CR234" s="10" t="str">
        <f aca="false">IF(CP234&gt;0,"EME"," ")</f>
        <v> </v>
      </c>
      <c r="CS234" s="9" t="n">
        <v>0</v>
      </c>
      <c r="CT234" s="10" t="str">
        <f aca="false">IF(CS234&gt;0,"1", " ")</f>
        <v> </v>
      </c>
      <c r="CU234" s="10" t="str">
        <f aca="false">IF(CS234&gt;0,"HIP"," ")</f>
        <v> </v>
      </c>
      <c r="CV234" s="9" t="n">
        <v>0</v>
      </c>
      <c r="CW234" s="10" t="str">
        <f aca="false">IF(CV234&gt;0,"1", " ")</f>
        <v> </v>
      </c>
      <c r="CX234" s="10" t="str">
        <f aca="false">IF(CV234&gt;0,"HIP"," ")</f>
        <v> </v>
      </c>
      <c r="CY234" s="9" t="n">
        <v>-3.5</v>
      </c>
      <c r="CZ234" s="11" t="str">
        <f aca="false">IF(CY234&lt;0,"2"," ")</f>
        <v>2</v>
      </c>
      <c r="DA234" s="11" t="str">
        <f aca="false">IF(CY234&lt;0,"MIO"," ")</f>
        <v>MIO</v>
      </c>
      <c r="DB234" s="9" t="n">
        <v>-3.75</v>
      </c>
      <c r="DC234" s="11" t="str">
        <f aca="false">IF(DB234&lt;0,"2"," ")</f>
        <v>2</v>
      </c>
      <c r="DD234" s="11" t="str">
        <f aca="false">IF(DB234&lt;0,"MIO"," ")</f>
        <v>MIO</v>
      </c>
      <c r="DE234" s="9" t="n">
        <v>-0.5</v>
      </c>
      <c r="DF234" s="11" t="str">
        <f aca="false">IF(DE234&lt;0,"3"," ")</f>
        <v>3</v>
      </c>
      <c r="DG234" s="11" t="str">
        <f aca="false">IF(DE234&lt;0,"AST"," ")</f>
        <v>AST</v>
      </c>
      <c r="DH234" s="9" t="n">
        <v>-0.5</v>
      </c>
      <c r="DI234" s="11" t="str">
        <f aca="false">IF(DH234&lt;0,"3"," ")</f>
        <v>3</v>
      </c>
      <c r="DJ234" s="11" t="str">
        <f aca="false">IF(DH234&lt;0,"AST"," ")</f>
        <v>AST</v>
      </c>
      <c r="DK234" s="9" t="n">
        <v>0</v>
      </c>
      <c r="DL234" s="10" t="str">
        <f aca="false">IF(DK234&gt;0,"4"," ")</f>
        <v> </v>
      </c>
      <c r="DM234" s="10" t="str">
        <f aca="false">IF(DK234&gt;0,"PRE"," ")</f>
        <v> </v>
      </c>
      <c r="DN234" s="9" t="n">
        <v>0</v>
      </c>
      <c r="DO234" s="10" t="str">
        <f aca="false">IF(DN234&gt;0,"4"," ")</f>
        <v> </v>
      </c>
      <c r="DP234" s="10" t="str">
        <f aca="false">IF(DN234&gt;0,"PRE"," ")</f>
        <v> </v>
      </c>
      <c r="DQ234" s="12" t="n">
        <v>2</v>
      </c>
      <c r="DR234" s="12" t="n">
        <v>2</v>
      </c>
      <c r="DS234" s="12" t="str">
        <f aca="false">CONCATENATE(CO234,CU234,DA234,DG234,DM234)</f>
        <v>  MIOAST </v>
      </c>
      <c r="DT234" s="10" t="str">
        <f aca="false" t="array" ref="DT234">_xlfn.IFS(DS234="EME    ","0", DS234=" HIP   ","1", DS234="  MIO  ","2", DS234="   AST ","3", DS234="    PRE","4", DS234="EME   PRE","5", DS234=" HIP  PRE","6", DS234=" HIP AST ","7", DS234="  MIO PRE","8", DS234="  MIOAST ","9", DS234="   ASTPRE","10",DS234=" HIP ASTPRE","11", DS234="  MIOASTPRE","12", DS234="     ","0")</f>
        <v>9</v>
      </c>
      <c r="DU234" s="1" t="s">
        <v>153</v>
      </c>
      <c r="DV234" s="1" t="str">
        <f aca="false" t="array" ref="DV234">_xlfn.IFS(DU234="SI","2", DU234="NO","1")</f>
        <v>2</v>
      </c>
      <c r="DW234" s="10" t="n">
        <v>0</v>
      </c>
      <c r="DX234" s="11" t="str">
        <f aca="false">IF(DW234=0,"1","2")</f>
        <v>1</v>
      </c>
      <c r="DY234" s="11" t="str">
        <f aca="false" t="array" ref="DY234">_xlfn.IFS(DW234=0,"0", DW234=0.25, "1", DW234=0.5,"2", DW234=0.75,"3", DW234=1,"4",DW234=1.25,"5", DW234=1.5,"6", DW234=1.75,"7", DW234=2,"8")</f>
        <v>0</v>
      </c>
      <c r="DZ234" s="10" t="n">
        <v>0</v>
      </c>
      <c r="EA234" s="11" t="str">
        <f aca="false">IF(DZ234=0,"1","2")</f>
        <v>1</v>
      </c>
      <c r="EB234" s="11" t="str">
        <f aca="false" t="array" ref="EB234">_xlfn.IFS(DZ234=0,"0", DZ234=0.25, "1", DZ234=0.5,"2", DZ234=0.75,"3", DZ234=1,"4",DZ234=1.25,"5", DZ234=1.5,"6", DZ234=1.75,"7", DZ234=2,"8")</f>
        <v>0</v>
      </c>
      <c r="EC234" s="10" t="n">
        <v>-1</v>
      </c>
      <c r="ED234" s="10" t="str">
        <f aca="false">IF(EC234=0,"1","2")</f>
        <v>2</v>
      </c>
      <c r="EE234" s="11" t="str">
        <f aca="false" t="array" ref="EE234">_xlfn.IFS(EC234=0,"0", EC234=-0.25, "1", EC234=-0.5,"2", EC234=-0.75,"3", EC234=-1,"4",EC234=-1.25,"5", EC234=-1.5,"6", EC234=-1.75,"7", EC234=-2,"8", EC234=-2.25,"9",EC234=-2.5,"10", EC234=-2.75,"11", EC234=-3,"12", EC234=-3.25,"13", EC234=-3.5,"14", EC234=-3.75,"15",EC234=-4,"16")</f>
        <v>4</v>
      </c>
      <c r="EF234" s="10" t="n">
        <v>-0.75</v>
      </c>
      <c r="EG234" s="10" t="str">
        <f aca="false">IF(EF234=0,"1","2")</f>
        <v>2</v>
      </c>
      <c r="EH234" s="11" t="str">
        <f aca="false" t="array" ref="EH234">_xlfn.IFS(EF234=0,"0", EF234=-0.25, "1", EF234=-0.5,"2", EF234=-0.75,"3", EF234=-1,"4",EF234=-1.25,"5", EF234=-1.5,"6", EF234=-1.75,"7", EF234=-2,"8", EF234=-2.25,"9",EF234=-2.5,"10", EF234=-2.75,"11", EF234=-3,"12", EF234=-3.25,"13", EF234=-3.5,"14", EF234=-3.75,"15",EF234=-4,"16")</f>
        <v>3</v>
      </c>
      <c r="EI234" s="10" t="n">
        <v>0</v>
      </c>
      <c r="EJ234" s="11" t="str">
        <f aca="false">IF(EI234=0,"1","2")</f>
        <v>1</v>
      </c>
      <c r="EK234" s="11" t="str">
        <f aca="false" t="array" ref="EK234">_xlfn.IFS(EI234=0,"0", EI234=-0.25, "1", EI234=-0.5,"2", EI234=-0.75,"3", EI234=-1,"4",EI234=-1.25,"5", EI234=-1.5,"6", EI234=-1.75,"7", EI234=-2,"8", EI234=-2.25,"9", EI234=-2.25,"9",EI234=-2.5,"10", EI234=-2.75,"11", EI234=-3,"12", EI234=-3.25,"13", EI234=-3.5,"14", EI234=-3.75,"15",EI234=-4,"16", EI234=0.25, "17", EI234=0.5, "18")</f>
        <v>0</v>
      </c>
      <c r="EL234" s="10" t="n">
        <v>0</v>
      </c>
      <c r="EM234" s="11" t="str">
        <f aca="false">IF(EL234=0,"1","2")</f>
        <v>1</v>
      </c>
      <c r="EN234" s="11" t="str">
        <f aca="false" t="array" ref="EN234">_xlfn.IFS(EL234=0.25,"17",EL234=0.5,"18", EL234=0,"0", EL234=-0.25, "1", EL234=-0.5,"2", EL234=-0.75,"3", EL234=-1,"4",EL234=-1.25,"5", EL234=-1.5,"6", EL234=-1.75,"7", EL234=-2,"8",EL234= -2.25,"9",EL234=-2.5,"10",EL234= -2.75,"11",EL234= -3,"12",EL234= -3.25,"13",EL234= -3.5,"14",EL234= -3.75,"15",EL234=-4,"16")</f>
        <v>0</v>
      </c>
      <c r="EO234" s="10" t="n">
        <v>0</v>
      </c>
      <c r="EP234" s="11" t="str">
        <f aca="false">IF(EO234=0,"1","2")</f>
        <v>1</v>
      </c>
      <c r="EQ234" s="11" t="str">
        <f aca="false" t="array" ref="EQ234">_xlfn.IFS(EO234=0,"0", EO234=0.25, "1", EO234=0.5,"2", EO234=0.75,"3", EO234=1,"4",EO234=1.25,"5", EO234=1.5,"6", EO234=1.75,"7", EO234=2,"8", EO234=2.25,"9", EO234=2.25,"9",EO234=2.5,"10", EO234=2.75,"11", EO234=3,"12", EO234=3.25,"13", EO234=3.5,"14", EO234=3.75,"15",EO234=4,"16", EO234=-0.25, "17", bq=-0.5, "18")</f>
        <v>0</v>
      </c>
      <c r="ER234" s="10" t="n">
        <v>0</v>
      </c>
      <c r="ES234" s="11" t="str">
        <f aca="false">IF(ER234=0,"1","2")</f>
        <v>1</v>
      </c>
      <c r="ET234" s="11" t="str">
        <f aca="false" t="array" ref="ET234">_xlfn.IFS(ER234=0,"0", ER234=0.25, "1", ER234=0.5,"2", ER234=0.75,"3", ER234=1,"4",ER234=1.25,"5", ER234=1.5,"6", ER234=1.75,"7", ER234=2,"8", ER234=2.25,"9", ER234=2.25,"9",ER234=2.5,"10", ER234=2.75,"11", ER234=3,"12", ER234=3.25,"13", ER234=3.5,"14", ER234=3.75,"15",ER234=4,"16", ER234=-0.25, "17", bq=-0.5, "18")</f>
        <v>0</v>
      </c>
      <c r="EU234" s="13" t="n">
        <v>28</v>
      </c>
      <c r="EV234" s="14" t="str">
        <f aca="false">VLOOKUP(EU234,LEYENDA!$G$2:$H$8,2,TRUE())</f>
        <v>25-36</v>
      </c>
      <c r="EW234" s="14" t="str">
        <f aca="false" t="array" ref="EW234">_xlfn.IFS(EV234="0-5","1", EV234="6-12","2", EV234="13-18","3", EV234="19-24","4", EV234="25-36","5", EV234="37-48","6", EV234="49-60","7")</f>
        <v>5</v>
      </c>
    </row>
    <row r="235" customFormat="false" ht="13.5" hidden="false" customHeight="false" outlineLevel="0" collapsed="false">
      <c r="A235" s="1" t="n">
        <v>67</v>
      </c>
      <c r="B235" s="32" t="n">
        <v>1</v>
      </c>
      <c r="C235" s="33" t="n">
        <v>34950</v>
      </c>
      <c r="D235" s="6"/>
      <c r="E235" s="5" t="str">
        <f aca="false">VLOOKUP(A235,'286'!$A$3:$J$600,10,FALSE())</f>
        <v>MORENO HERNÁNDEZ, ANTONIO</v>
      </c>
      <c r="F235" s="4" t="str">
        <f aca="false">VLOOKUP(A235,'286'!$A$3:$I$1768,3,FALSE())</f>
        <v>MOHERAN</v>
      </c>
      <c r="G235" s="6" t="n">
        <f aca="false">VLOOKUP(A235,'286'!$A$3:$I$1768,4,FALSE())</f>
        <v>23223</v>
      </c>
      <c r="H235" s="7" t="n">
        <f aca="false">YEAR(C235)-YEAR(G235)</f>
        <v>32</v>
      </c>
      <c r="I235" s="1" t="str">
        <f aca="false">VLOOKUP(H235,LEYENDA!$C$2:$D$6,2,TRUE())</f>
        <v>25-40</v>
      </c>
      <c r="J235" s="5" t="str">
        <f aca="false">VLOOKUP(A235,'286'!$A$3:$I$1768,7,FALSE())</f>
        <v>H</v>
      </c>
      <c r="K235" s="8" t="str">
        <f aca="false">VLOOKUP(A235,'286'!$A$3:$I$1768,2,FALSE())</f>
        <v>OD</v>
      </c>
      <c r="L235" s="4" t="str">
        <f aca="false">VLOOKUP(A235,'286'!$A$3:$I$1768,8,FALSE())</f>
        <v>D</v>
      </c>
      <c r="M235" s="4" t="str">
        <f aca="false">VLOOKUP(A235,'286'!$A$3:$I$1768,9,FALSE())</f>
        <v>D</v>
      </c>
      <c r="N235" s="8" t="str">
        <f aca="false">IF(R235=O235, "MISMA","CONTRARIA")</f>
        <v>MISMA</v>
      </c>
      <c r="O235" s="8" t="str">
        <f aca="false" t="array" ref="O235">_xlfn.IFS(L235="D","1", L235="I","2")</f>
        <v>1</v>
      </c>
      <c r="P235" s="8" t="str">
        <f aca="false" t="array" ref="P235">_xlfn.IFS(K235="OD","1", K235="OI","2")</f>
        <v>1</v>
      </c>
      <c r="Q235" s="1" t="str">
        <f aca="false" t="array" ref="Q235">_xlfn.IFS(J235="M","1", J235="H","2")</f>
        <v>2</v>
      </c>
      <c r="R235" s="8" t="str">
        <f aca="false" t="array" ref="R235">_xlfn.IFS(M235="D","1", M235="I","2")</f>
        <v>1</v>
      </c>
      <c r="S235" s="1" t="str">
        <f aca="false" t="array" ref="S235">_xlfn.IFS(N235="CONTRARIA", "1",N235= "MISMA","2")</f>
        <v>2</v>
      </c>
      <c r="T235" s="1" t="str">
        <f aca="false" t="array" ref="T235">_xlfn.IFS(I235="0-12","1", I235="13-24","2", I235="25-40","3", I235="41-60","4", I235="61-100","5")</f>
        <v>3</v>
      </c>
      <c r="U235" s="9" t="n">
        <v>-1</v>
      </c>
      <c r="V235" s="11" t="str">
        <f aca="false">IF(U235="","",IF(AND(U235&gt;=-9,U235&lt;=-6.5),"-9 a -6,5",IF(AND(U235&gt;=-6,U235&lt;=-3.5),"-6 a -3,5",IF(AND(U235&gt;=-3,U235&lt;=-1),"-3 a -1",IF(U235=-0.5,"-0,5",IF(AND(U235&gt;=0,U235&lt;=2.5),"0 a 2,5",IF(AND(U235&gt;=3,U235&lt;=5.5),"3 a 5,5",IF(AND(U235&gt;=6,U235&lt;=8.5),"6 a 8,5",IF(AND(U235&gt;=9,U235&lt;=20),"9 a 20","Fuera de rango")))))))))</f>
        <v>-3 a -1</v>
      </c>
      <c r="W235" s="11" t="n">
        <f aca="false">IF(V235="","",IF(V235="-9 a -6,5",2,IF(V235="-6 a -3,5",3,IF(V235="-3 a -1",4,IF(V235="-0,5","NORMA",IF(V235="0 a 2,5",5,IF(V235="3 a 5,5",6,IF(V235="6 a 8,5",7,IF(V235="9 a 20",8,"Fuera de rango")))))))))</f>
        <v>4</v>
      </c>
      <c r="X235" s="9" t="n">
        <v>0</v>
      </c>
      <c r="Y235" s="10" t="str">
        <f aca="false">IF(X235="","",IF(AND(X235&gt;=0,X235&lt;=4),"0 a 4",IF(AND(X235&gt;=4.5,X235&lt;=8.5),"4,5 a 8,5",IF(X235=9,"9",IF(AND(X235&gt;=9.5,X235&lt;=13),"9,5 a 13",IF(AND(X235&gt;=13.5,X235&lt;=20),"13,5 a 20",IF(AND(X235&gt;=20.5,X235&lt;=35),"20,5 a 35","Fuera de rango")))))))</f>
        <v>0 a 4</v>
      </c>
      <c r="Z235" s="11" t="n">
        <f aca="false">IF(Y235="","",IF(Y235="0 a 4",1,IF(Y235="4,5 a 8,5",2,IF(Y235="9","NORMA",IF(Y235="9,5 a 13",3,IF(Y235="13,5 a 20",4,IF(Y235="20,5 a 35",5,"Fuera de rango")))))))</f>
        <v>1</v>
      </c>
      <c r="AA235" s="9" t="n">
        <v>16</v>
      </c>
      <c r="AB235" s="10" t="str">
        <f aca="false">IF(AA235="","",IF(AND(AA235&gt;=0,AA235&lt;=9),"0 a 9",IF(AND(AA235&gt;=9.5,AA235&lt;=18.5),"9,5 a 18,5",IF(AA235=19,"19",IF(AND(AA235&gt;=19.5,AA235&lt;=28),"19,5 a 28",IF(AND(AA235&gt;=28.5,AA235&lt;=40),"28,5 a 40","Fuera de rango"))))))</f>
        <v>9,5 a 18,5</v>
      </c>
      <c r="AC235" s="11" t="n">
        <f aca="false" t="array" ref="AC235">_xlfn.IFS(AB235="","",AB235="0 a 9",1,AB235="9,5 a 18,5",2,AB235="19","NORMA",AB235="19,5 a 28",3,AB235="28,5 a 40",4,TRUE(),"Fuera de rango")</f>
        <v>2</v>
      </c>
      <c r="AD235" s="9" t="n">
        <v>8</v>
      </c>
      <c r="AE235" s="10" t="str">
        <f aca="false">IF(AD235="","",IF(AND(AD235&gt;=-10,AD235&lt;=0),"De -10 a 0",IF(AND(AD235&gt;=0.5,AD235&lt;=9.5),"0,5 a 9,5",IF(AD235=10,"10",IF(AND(AD235&gt;=10.5,AD235&lt;=20),"10,5 a 20",IF(AND(AD235&gt;=20.5,AD235&lt;=40),"20,5 a 40","Fuera de rango"))))))</f>
        <v>0,5 a 9,5</v>
      </c>
      <c r="AF235" s="12" t="n">
        <f aca="false">IF(AD235="","",IF(AND(AD235&gt;=-10,AD235&lt;=0),1,IF(AND(AD235&gt;=0.5,AD235&lt;=9.5),2,IF(AD235=10,"NORMA",IF(AND(AD235&gt;=10.5,AD235&lt;=20),3,IF(AND(AD235&gt;=20.5,AD235&lt;=40),4,""))))))</f>
        <v>2</v>
      </c>
      <c r="AG235" s="9" t="n">
        <v>12</v>
      </c>
      <c r="AH235" s="10" t="str">
        <f aca="false">IF(AG235="","",IF(AND(AG235&gt;=0,AG235&lt;=4),"0 a 4",IF(AND(AG235&gt;=4.5,AG235&lt;=8.5),"4,5 a 8,5",IF(AG235=9,"9",IF(AND(AG235&gt;=9.5,AG235&lt;=13),"9,5 a 13",IF(AND(AG235&gt;=13.5,AG235&lt;=25),"13,5 a 25","Fuera de rango"))))))</f>
        <v>9,5 a 13</v>
      </c>
      <c r="AI235" s="11" t="n">
        <f aca="false">IF(AH235="","",IF(AH235="0 a 4",1,IF(AH235="4,5 a 8,5",2,IF(AH235="9","NORMA",IF(AH235="9,5 a 13",3,IF(AH235="13,5 a 25",4,""))))))</f>
        <v>3</v>
      </c>
      <c r="AJ235" s="9" t="n">
        <v>7</v>
      </c>
      <c r="AK235" s="10" t="str">
        <f aca="false">IF(AJ235="","",IF(AND(AJ235&gt;=-15,AJ235&lt;=-10.5),"-15 a -10,5",IF(AND(AJ235&gt;=-10,AJ235&lt;=-4),"-10 a -4",IF(AND(AJ235&gt;=-4.5,AJ235&lt;=0),"-4,5 a 0",IF(AND(AJ235&gt;=0.5,AJ235&lt;=4.5),"0,5 a 4,5",IF(AJ235=5,"5",IF(AND(AJ235&gt;=5.5,AJ235&lt;=10),"5,5 a 10",IF(AND(AJ235&gt;=10.5,AJ235&lt;=20),"10,5 a 20","Fuera de rango"))))))))</f>
        <v>5,5 a 10</v>
      </c>
      <c r="AL235" s="11" t="n">
        <f aca="false">IF(AK235="","",IF(AK235="-15 a -10,5",1,IF(AK235="-10 a -4",2,IF(AK235="-4,5 a 0",3,IF(AK235="0,5 a 4,5",4,IF(AK235="5","NORMA",IF(AK235="5,5 a 10",5,IF(AK235="10,5 a 20",6,"Error"))))))))</f>
        <v>5</v>
      </c>
      <c r="AM235" s="9" t="n">
        <v>0</v>
      </c>
      <c r="AN235" s="10" t="str">
        <f aca="false">IF(AM235="","",IF(AND(AM235&gt;=-7.5,AM235&lt;=-5.5),"-7,5 a -5,5",IF(AND(AM235&gt;=-5,AM235&lt;=-3),"-5 a -3",IF(AND(AM235&gt;=-2.5,AM235&lt;=-0.5),"-2,5 a -0,5",IF(AM235=0,"0,00",IF(AND(AM235&gt;=0.5,AM235&lt;=2.5),"0,5 a 2,5",IF(AND(AM235&gt;=3,AM235&lt;=5),"3 a 5",IF(AND(AM235&gt;=5.5,AM235&lt;=7.5),"5,5 a 7,5",IF(AND(AM235&gt;=8,AM235&lt;=10),"8 a 10","Fuera de rango")))))))))</f>
        <v>0,00</v>
      </c>
      <c r="AO235" s="11" t="str">
        <f aca="false">IF(AN235="","",IF(AN235="-7,5 a -5,5",1,IF(AN235="-5 a -3",2,IF(AN235="-2,5 a -0,5",3,IF(AN235="0,00","NORMA",IF(AN235="0,5 a 2,5",4,IF(AN235="3 a 5",5,IF(AN235="5,5 a 7,5",6,IF(AN235="8 a 10",7,"Error")))))))))</f>
        <v>NORMA</v>
      </c>
      <c r="AP235" s="9" t="n">
        <v>-1</v>
      </c>
      <c r="AQ235" s="10" t="str">
        <f aca="false">IF(AP235="","",IF(AND(AP235&gt;=-20,AP235&lt;=-9.5),"-20 a -9,5",IF(AND(AP235&gt;=-9,AP235&lt;=-6.5),"-9 a -6,5",IF(AP235=-6,"-6",IF(AND(AP235&gt;=-5.5,AP235&lt;=-3),"-5,5 a -3",IF(AND(AP235&gt;=-2.5,AP235&lt;=0),"-2,5 a 0",IF(AND(AP235&gt;=0.5,AP235&lt;=3),"0,5 a 3",IF(AND(AP235&gt;=3.5,AP235&lt;=6),"3,5 a 6",IF(AND(AP235&gt;=6.5,AP235&lt;=9),"6,5 a 9",IF(AND(AP235&gt;=9.5,AP235&lt;=20),"9,5 a 20","Fuera de rango"))))))))))</f>
        <v>-2,5 a 0</v>
      </c>
      <c r="AR235" s="11" t="n">
        <f aca="false">IF(AQ235="","",IF(AQ235="-20 a -9,5",1,IF(AQ235="-9 a -6,5",2,IF(AQ235="-6","NORMA",IF(AQ235="-5,5 a -3",3,IF(AQ235="-2,5 a 0",4,IF(AQ235="0,5 a 3",5,IF(AQ235="3,5 a 6",6,IF(AQ235="6,5 a 9",7,IF(AQ235="9,5 a 20",8,""))))))))))</f>
        <v>4</v>
      </c>
      <c r="AS235" s="9" t="n">
        <v>1</v>
      </c>
      <c r="AT235" s="10" t="str">
        <f aca="false">IF(AS235="","",IF(AND(AS235&gt;=-16,AS235&lt;=-14),"-16 a -14",IF(AND(AS235&gt;=-13.5,AS235&lt;=-11.5),"-13,5 a -11,5",IF(AND(AS235&gt;=-11,AS235&lt;=-9),"-11 a -9",IF(AND(AS235&gt;=-8.5,AS235&lt;=-6.5),"-8,5 a -6,5",IF(AND(AS235&gt;=-6,AS235&lt;=-4),"-6 a -4",IF(AND(AS235&gt;=-3.5,AS235&lt;=-1.5),"-3,5 a -1,5",IF(AND(AS235&gt;=-1,AS235&lt;=1),"-1 a 1",IF(AND(AS235&gt;=1.5,AS235&lt;=3.5),"1,5 a 3,5",IF(AND(AS235&gt;=4,AS235&lt;=6),"4 a 6",IF(AND(AS235&gt;=6.5,AS235&lt;=8.5),"6,5 a 8,5",IF(AND(AS235&gt;=9,AS235&lt;=11),"9 a 11",IF(AND(AS235&gt;=11.5,AS235&lt;=13.5),"11,5 a 13,5",IF(AND(AS235&gt;=14,AS235&lt;=16),"14 a 16",IF(AND(AS235&gt;=16.5,AS235&lt;=18.5),"16,5 a 18,5",IF(AND(AS235&gt;=19,AS235&lt;=21),"19 a 21","Fuera de rango"))))))))))))))))</f>
        <v>-1 a 1</v>
      </c>
      <c r="AU235" s="11" t="n">
        <f aca="false" t="array" ref="AU235">IF(AT235="","",_xlfn.IFS(AT235="-16 a -14",1,AT235="-13,5 a -11,5",2,AT235="-11 a -9",3,AT235="-8,5 a -6,5",4,AT235="-6 a -4",5,AT235="-3,5 a -1,5",6,AT235="-1 a 1",7,AT235="1,5 a 3,5",8,AT235="4 a 6","NORMA",AT235="6,5 a 8,5",9,AT235="9 a 11",10,AT235="11,5 a 13,5",11,AT235="14 a 16",12,AT235="16,5 a 18,5",13,AT235="19 a 21",14,TRUE(),""))</f>
        <v>7</v>
      </c>
      <c r="AV235" s="9" t="n">
        <v>1</v>
      </c>
      <c r="AW235" s="10" t="str">
        <f aca="false">IF(AV235="","",IF(AND(AV235&gt;=-1,AV235&lt;=-0.5),"-1 a -0,5",IF(AND(AV235&gt;-0.5,AV235&lt;=0),"De -0,5 a 0",IF(AND(AV235&gt;=0.25,AV235&lt;=0.75),"0,25 a 0,75",IF(AND(AV235&gt;=1,AV235&lt;=1.5),"1 a 1,5",IF(AND(AV235&gt;=1.75,AV235&lt;=2.25),"1,75 a 2,25",IF(AND(AV235&gt;=2.5,AV235&lt;=3),"2,5 a 3",IF(AND(AV235&gt;=3.25,AV235&lt;=3.75),"3,25 a 3,75","Fuera de rango"))))))))</f>
        <v>1 a 1,5</v>
      </c>
      <c r="AX235" s="11" t="n">
        <f aca="false">IF(AW235="","",IF(OR(AW235="-1 a -0,5",AW235="-1 a -0.5"),1,IF(OR(AW235="De -0,5 a 0",AW235="-0,5 a 0",AW235="De -0.5 a 0"),2,IF(OR(AW235="0,25 a 0,75",AW235="0.25 a 0.75"),"NORMA",IF(OR(AW235="1 a 1,5",AW235="1 a 1.5"),3,IF(OR(AW235="1,75 a 2,25",AW235="1.75 a 2.25"),4,IF(OR(AW235="2,5 a 3",AW235="2.5 a 3"),5,IF(OR(AW235="3,25 a 3,75",AW235="3.25 a 3.75"),6,""))))))))</f>
        <v>3</v>
      </c>
      <c r="AY235" s="9" t="n">
        <v>-5</v>
      </c>
      <c r="AZ235" s="10" t="str">
        <f aca="false">IF(AY235="","",IF(AND(AY235&gt;=-20,AY235&lt;=-9.5),"-20 a -9,5",IF(AND(AY235&gt;=-9,AY235&lt;=-6.5),"-9 a -6,5",IF(AY235=-6,"-6",IF(AND(AY235&gt;=-5.5,AY235&lt;=-3),"-5,5 a -3",IF(AND(AY235&gt;=-2.5,AY235&lt;=0),"-2,5 a 0",IF(AND(AY235&gt;=0.5,AY235&lt;=3),"0,5 a 3",IF(AND(AY235&gt;=3.5,AY235&lt;=6),"3,5 a 6","Fuera de rango"))))))))</f>
        <v>-5,5 a -3</v>
      </c>
      <c r="BA235" s="11" t="n">
        <f aca="false">IF(AZ235="","",IF(AZ235="-20 a -9,5",1,IF(AZ235="-9 a -6,5",2,IF(AZ235="-6","NORMA",IF(AZ235="-5,5 a -3",3,IF(AZ235="-2,5 a 0",4,IF(AZ235="0,5 a 3",5,IF(AZ235="3,5 a 6",6,""))))))))</f>
        <v>3</v>
      </c>
      <c r="BB235" s="9" t="n">
        <v>0</v>
      </c>
      <c r="BC235" s="10" t="str">
        <f aca="false" t="array" ref="BC235">IF(BB235="","",_xlfn.IFS(AND(BB235&gt;=0,BB235&lt;=2),"0 a 2",AND(BB235&gt;=2.5,BB235&lt;=4.5),"2,5 a 4,5",AND(BB235&gt;=5,BB235&lt;=7),"5 a 7",AND(BB235&gt;=7.5,BB235&lt;=9.5),"7,5 a 9,5",AND(BB235&gt;=10,BB235&lt;=12),"10 a 12",AND(BB235&gt;=12.5,BB235&lt;=14.5),"12,5 a 14,5",BB235=15,"15",AND(BB235&gt;=15.5,BB235&lt;=17.5),"15,5 a 17,5",AND(BB235&gt;=18,BB235&lt;=20),"18 a 20",AND(BB235&gt;=20.5,BB235&lt;=22.5),"20,5 a 22,5",AND(BB235&gt;=23,BB235&lt;=25),"23 a 25",TRUE(),"Fuera de rango"))</f>
        <v>0 a 2</v>
      </c>
      <c r="BD235" s="11" t="n">
        <f aca="false" t="array" ref="BD235">IF(BC235="","",_xlfn.IFS(BC235="0 a 2",1,BC235="2,5 a 4,5",2,BC235="5 a 7",3,BC235="7,5 a 9,5",4,BC235="10 a 12",5,BC235="12,5 a 14,5",6,BC235="15","NORMA",BC235="15,5 a 17,5",7,BC235="18 a 20",8,BC235="20,5 a 22,5",9,BC235="23 a 25",10,TRUE(),"Fuera de rango"))</f>
        <v>1</v>
      </c>
      <c r="BE235" s="9" t="n">
        <v>36</v>
      </c>
      <c r="BF235" s="10" t="str">
        <f aca="false">IF(BE235="","",IF(AND(BE235&gt;=-20,BE235&lt;=-10),"-20 a -10",IF(AND(BE235&gt;=-9.5,BE235&lt;=0.5),"-9,5 a 0,5",IF(AND(BE235&gt;=1,BE235&lt;=11),"1 a 11",IF(AND(BE235&gt;=11.5,BE235&lt;=20.5),"11,5 a 20,5",IF(BE235=21,"21",IF(AND(BE235&gt;=21.5,BE235&lt;=31.5),"21,5 a 31,5",IF(AND(BE235&gt;=32,BE235&lt;=42),"32 a 42","Fuera de rango"))))))))</f>
        <v>32 a 42</v>
      </c>
      <c r="BG235" s="11" t="n">
        <f aca="false">IF(BF235="","",IF(BF235="-20 a -10",1,IF(BF235="-9,5 a 0,5",2,IF(BF235="1 a 11",3,IF(BF235="11,5 a 20,5",4,IF(BF235="21","NORMA",IF(BF235="21,5 a 31,5",5,IF(BF235="32 a 42",6,""))))))))</f>
        <v>6</v>
      </c>
      <c r="BH235" s="9" t="n">
        <v>10</v>
      </c>
      <c r="BI235" s="10" t="str">
        <f aca="false">IF(BH235="","",IF(AND(BH235&gt;=-20,BH235&lt;=-15),"-20 a -15",IF(AND(BH235&gt;=-14.5,BH235&lt;=-9.5),"-14,5 a -9,5",IF(AND(BH235&gt;=-9,BH235&lt;=-4),"-9 a -4",IF(AND(BH235&gt;=-3.5,BH235&lt;=2.5),"-3,5 a 2,5",IF(AND(BH235&gt;=3,BH235&lt;=8),"3 a 8",IF(AND(BH235&gt;=8.5,BH235&lt;=14.5),"8,5 a 14,5",IF(BH235=15,"15",IF(AND(BH235&gt;=15.5,BH235&lt;=20.5),"15,5 a 20,5",IF(AND(BH235&gt;=21,BH235&lt;=26),"21 a 26","Fuera de rango"))))))))))</f>
        <v>8,5 a 14,5</v>
      </c>
      <c r="BJ235" s="11" t="n">
        <f aca="false">IF(BI235="","",IF(BI235="-20 a -15",1,IF(BI235="-14,5 a -9,5",2,IF(BI235="-9 a -4",3,IF(BI235="-3,5 a 2,5",4,IF(BI235="3 a 8",5,IF(BI235="8,5 a 14,5",6,IF(BI235="15","NORMA",IF(BI235="15,5 a 20,5",7,IF(BI235="21 a 26",8,IF(BI235="26,5 a 31,5",9,"")))))))))))</f>
        <v>6</v>
      </c>
      <c r="BK235" s="9" t="n">
        <v>0</v>
      </c>
      <c r="BL235" s="10" t="str">
        <f aca="false">IF(BK235="","",IF(AND(BK235&gt;=0,BK235&lt;=2),"0 - 2",IF(AND(BK235&gt;=2.5,BK235&lt;=4.5),"2,5 - 4,5",IF(AND(BK235&gt;=5,BK235&lt;=7),"5 - 7",IF(AND(BK235&gt;=7.5,BK235&lt;=9.5),"7,5 - 9,5",IF(AND(BK235&gt;=10,BK235&lt;=12),"10 - 12",IF(AND(BK235&gt;=12.5,BK235&lt;=13.5),"12,5 - 13,5",IF(BK235=14,"14",IF(AND(BK235&gt;=14.5,BK235&lt;=16.5),"14,5 - 16,5",IF(AND(BK235&gt;=17,BK235&lt;=19),"17 - 19",IF(AND(BK235&gt;=19.5,BK235&lt;=21.5),"19,5 - 21,5",IF(AND(BK235&gt;=22,BK235&lt;=24),"22 - 24",IF(AND(BK235&gt;=24.5,BK235&lt;=26.5),"24,5 - 26,5",IF(AND(BK235&gt;=27,BK235&lt;=29),"27 - 29",IF(AND(BK235&gt;=29.5,BK235&lt;=30),"29,5 - 30","Fuera de rango")))))))))))))))</f>
        <v>0 - 2</v>
      </c>
      <c r="BM235" s="11" t="n">
        <f aca="false">IF(BL235="","",IF(BL235="0 - 2",1,IF(BL235="2,5 - 4,5",2,IF(BL235="5 - 7",3,IF(BL235="7,5 - 9,5",4,IF(BL235="10 - 12",5,IF(BL235="12,5 - 13,5",6,IF(BL235="14","NORMA",IF(BL235="14,5 - 16,5",7,IF(BL235="17 - 19",8,IF(BL235="19,5 - 21,5",9,IF(BL235="22 - 24",10,IF(BL235="24,5 - 26,5",11,IF(BL235="27 - 29",12,IF(BL235="29,5 - 30",13,"")))))))))))))))</f>
        <v>1</v>
      </c>
      <c r="BN235" s="9" t="n">
        <v>22</v>
      </c>
      <c r="BO235" s="11" t="str">
        <f aca="false">IF(BN235="","",IF(AND(BN235&gt;=-20,BN235&lt;=-10),"-20 a -10",IF(AND(BN235&gt;=-9.5,BN235&lt;=0.5),"-9,5 a 0,5",IF(AND(BN235&gt;=1,BN235&lt;=11),"1 a 11",IF(AND(BN235&gt;=11.5,BN235&lt;=21.5),"11,5 a 21,5",IF(BN235=22,"22",IF(AND(BN235&gt;=22.5,BN235&lt;=32.5),"22,5 a 32,5",IF(AND(BN235&gt;=33,BN235&lt;=43),"33 a 43","Fuera de rango"))))))))</f>
        <v>22</v>
      </c>
      <c r="BP235" s="11" t="str">
        <f aca="false">IF(BO235="","",IF(BO235="-20 a -10",1,IF(BO235="-9,5 a 0,5",2,IF(BO235="1 a 11",3,IF(BO235="11,5 a 21,5",4,IF(BO235="22","NORMA",IF(BO235="22,5 a 32,5",5,IF(BO235="33 a 43",6,""))))))))</f>
        <v>NORMA</v>
      </c>
      <c r="BQ235" s="9" t="n">
        <v>3</v>
      </c>
      <c r="BR235" s="10" t="str">
        <f aca="false">IF(BQ235="","",IF(AND(BQ235&gt;=-20,BQ235&lt;=-15),"-20 a -15",IF(AND(BQ235&gt;=-14.5,BQ235&lt;=-9.5),"-14,5 a -9,5",IF(AND(BQ235&gt;=-9,BQ235&lt;=-4),"-9 a -4",IF(AND(BQ235&gt;=-3.5,BQ235&lt;=2.5),"-3,5 a 2,5",IF(AND(BQ235&gt;=3,BQ235&lt;=8),"3 a 8",IF(AND(BQ235&gt;=8.5,BQ235&lt;=13.5),"8,5 a 13,5",IF(AND(BQ235&gt;=14,BQ235&lt;=17.5),"14 a 17,5",IF(BQ235=18,"18",IF(AND(BQ235&gt;=18.5,BQ235&lt;=23.5),"18,5 a 23,5",IF(AND(BQ235&gt;=24,BQ235&lt;=29),"24 a 29",IF(AND(BQ235&gt;=29.5,BQ235&lt;=34.5),"29,5 a 34,5",IF(AND(BQ235&gt;=35,BQ235&lt;=40),"35 a 40","Fuera de rango")))))))))))))</f>
        <v>3 a 8</v>
      </c>
      <c r="BS235" s="11" t="n">
        <f aca="false">IF(BR235="","",IF(BR235="-20 a -15",1,IF(BR235="-14,5 a -9,5",2,IF(BR235="-9 a -4",3,IF(BR235="-3,5 a 2,5",4,IF(BR235="3 a 8",5,IF(BR235="8,5 a 13,5",6,IF(BR235="14 a 17,5",7,IF(BR235="18","NORMA",IF(BR235="18,5 a 23,5",8,IF(BR235="24 a 29",9,IF(BR235="29,5 a 34,5",10,IF(BR235="35 a 40",11,"")))))))))))))</f>
        <v>5</v>
      </c>
      <c r="BT235" s="9" t="n">
        <v>0</v>
      </c>
      <c r="BU235" s="10" t="str">
        <f aca="false">IF(BT235="","",IF(AND(BT235&gt;=-20,BT235&lt;=-18),"-20 a -18",IF(AND(BT235&gt;=-17.5,BT235&lt;=-15.5),"-17,5 a -15,5",IF(AND(BT235&gt;=-15,BT235&lt;=-13),"-15 a -13",IF(AND(BT235&gt;=-12.5,BT235&lt;=-10.5),"-12,5 a -10,5",IF(AND(BT235&gt;=-10,BT235&lt;=-8),"-10 a -8",IF(AND(BT235&gt;=-7.5,BT235&lt;=-5.5),"-7,5 a -5,5",IF(AND(BT235&gt;=-5,BT235&lt;=-3),"-5 a -3",IF(AND(BT235&gt;=-2.5,BT235&lt;=-0.5),"-2,5 a -0,5",IF(BT235=0,"0",IF(AND(BT235&gt;=0.5,BT235&lt;=2.5),"0,5 a 2,5",IF(AND(BT235&gt;=3,BT235&lt;=5),"3 a 5",IF(AND(BT235&gt;=5.5,BT235&lt;=7.5),"5,5 a 7,5",IF(AND(BT235&gt;=8,BT235&lt;=10),"8 a 10",IF(AND(BT235&gt;=10.5,BT235&lt;=12.5),"10,5 a 12,5",IF(AND(BT235&gt;=13,BT235&lt;=15),"13 a 15",IF(AND(BT235&gt;=15.5,BT235&lt;=17.5),"15,5 a 17,5",IF(AND(BT235&gt;=18,BT235&lt;=20),"18 a 20","Fuera de rango"))))))))))))))))))</f>
        <v>0</v>
      </c>
      <c r="BV235" s="11" t="str">
        <f aca="false">IF(BT235="","",IF(BT235=0,"NORMA",IF(AND(BT235&gt;=-20,BT235&lt;=-18),2,IF(AND(BT235&gt;=-17.5,BT235&lt;=-15.5),2,IF(AND(BT235&gt;=-15,BT235&lt;=-13),3,IF(AND(BT235&gt;=-12.5,BT235&lt;=-10.5),4,IF(AND(BT235&gt;=-10,BT235&lt;=-8),5,IF(AND(BT235&gt;=-7.5,BT235&lt;=-5.5),6,IF(AND(BT235&gt;=-5,BT235&lt;=-3),7,IF(AND(BT235&gt;=-2.5,BT235&lt;=-0.5),8,IF(AND(BT235&gt;=0.5,BT235&lt;=2.5),9,IF(AND(BT235&gt;=3,BT235&lt;=5),10,IF(AND(BT235&gt;=5.5,BT235&lt;=7.5),11,IF(AND(BT235&gt;=8,BT235&lt;=10),12,IF(AND(BT235&gt;=10.5,BT235&lt;=12.5),13,IF(AND(BT235&gt;=13,BT235&lt;=15),14,IF(AND(BT235&gt;=15.5,BT235&lt;=17.5),15,IF(AND(BT235&gt;=18,BT235&lt;=20),16,"Fuera de rango"))))))))))))))))))</f>
        <v>NORMA</v>
      </c>
      <c r="BW235" s="9" t="n">
        <v>-5.25</v>
      </c>
      <c r="BX235" s="10" t="n">
        <f aca="false">18.5- (0.3*H235)</f>
        <v>8.9</v>
      </c>
      <c r="BY235" s="10" t="n">
        <f aca="false">(BW235)-(BX235)</f>
        <v>-14.15</v>
      </c>
      <c r="BZ235" s="10" t="str">
        <f aca="false">IF(BY235="","",IF(BY235&lt;-27.5,"De -30 a -28",IF(BY235&lt;-25,"De -27,5 a -25,5",IF(BY235&lt;-22.5,"De -25 a -23",IF(BY235&lt;-20,"De -22,5 a -20,5",IF(BY235&lt;-17.5,"De -20 a -18",IF(BY235&lt;-15,"De -17,5 a -15,5",IF(BY235&lt;-12.5,"De -15 a -13",IF(BY235&lt;-10,"De -12,5 a -10,5",IF(BY235&lt;-7.5,"De -10 a -8",IF(BY235&lt;-5,"De -7,5 a -5,5",IF(BY235&lt;-2.5,"De -5 a -3",IF(BY235&lt;0,"De -2,5 a -0,5",IF(BY235&lt;2.5,"De 0 a 2",IF(BY235&lt;5,"De 2,5 a 4,5",IF(BY235&lt;7.5,"De 5 a 7",IF(BY235&lt;10,"De 7,5 a 9,5",IF(BY235&lt;12.5,"De 10 a 12",IF(BY235&lt;15,"De 12,5 a 14,5",IF(BY235&lt;17.5,"De 15 a 17",IF(BY235&lt;20,"De 17,5 a 19,5",IF(BY235&lt;22.5,"De 20 a 22",IF(BY235&lt;25,"De 22,5 a 24,5",IF(BY235&lt;27.5,"De 25 a 27","De 27,5 a 30"))))))))))))))))))))))))</f>
        <v>De -15 a -13</v>
      </c>
      <c r="CA235" s="12" t="n">
        <f aca="false">IF(BY235="","",IF(BY235&lt;=-28,1,IF(BY235&lt;=-25.5,2,IF(BY235&lt;=-23,3,IF(BY235&lt;=-20.5,4,IF(BY235&lt;=-18,5,IF(BY235&lt;=-15.5,6,IF(BY235&lt;=-13,7,IF(BY235&lt;=-10.5,8,IF(BY235&lt;=-8,9,IF(BY235&lt;=-5.5,10,IF(BY235&lt;=-3,11,IF(BY235&lt;=-0.5,12,IF(BY235&lt;=2,13,IF(BY235&lt;=4.5,14,IF(BY235&lt;=7,15,IF(BY235&lt;=9.5,16,IF(BY235&lt;=12,17,IF(BY235&lt;=14.5,18,IF(BY235&lt;=17,19,IF(BY235&lt;=19.5,20,IF(BY235&lt;=22,21,IF(BY235&lt;=24.5,22,IF(BY235&lt;=27,23,IF(BY235&lt;=30,24,"Fuera de rango")))))))))))))))))))))))))</f>
        <v>7</v>
      </c>
      <c r="CB235" s="9" t="n">
        <v>-5.25</v>
      </c>
      <c r="CC235" s="10" t="n">
        <f aca="false">18.5- (0.3*H235)</f>
        <v>8.9</v>
      </c>
      <c r="CD235" s="10" t="n">
        <f aca="false">(CB235)-(CC235)</f>
        <v>-14.15</v>
      </c>
      <c r="CE235" s="10" t="str">
        <f aca="false">IF(CD235="","",IF(CD235&lt;-27.5,"De -30 a -28",IF(CD235&lt;-25,"De -27,5 a -25,5",IF(CD235&lt;-22.5,"De -25 a -23",IF(CD235&lt;-20,"De -22,5 a -20,5",IF(CD235&lt;-17.5,"De -20 a -18",IF(CD235&lt;-15,"De -17,5 a -15,5",IF(CD235&lt;-12.5,"De -15 a -13",IF(CD235&lt;-10,"De -12,5 a -10,5",IF(CD235&lt;-7.5,"De -10 a -8",IF(CD235&lt;-5,"De -7,5 a -5,5",IF(CD235&lt;-2.5,"De -5 a -3",IF(CD235&lt;0,"De -2,5 a -0,5",IF(CD235&lt;=2,"De 0 a 2",IF(CD235&lt;=4.5,"De 2,5 a 4,5",IF(CD235&lt;=7,"De 5 a 7",IF(CD235&lt;=9.5,"De 7,5 a 9,5",IF(CD235&lt;=12,"De 10 a 12",IF(CD235&lt;=14.5,"De 12,5 a 14,5",IF(CD235&lt;=17,"De 15 a 17",IF(CD235&lt;=19.5,"De 17,5 a 19,5",IF(CD235&lt;=22,"De 20 a 22",IF(CD235&lt;=24.5,"De 22,5 a 24,5",IF(CD235&lt;=27,"De 25 a 27","De 27,5 a 30"))))))))))))))))))))))))</f>
        <v>De -15 a -13</v>
      </c>
      <c r="CF235" s="12" t="n">
        <f aca="false">IF(CD235="","",IF(CD235&lt;-27.5,1,IF(CD235&lt;-25,2,IF(CD235&lt;-22.5,3,IF(CD235&lt;-20,4,IF(CD235&lt;-17.5,5,IF(CD235&lt;-15,6,IF(CD235&lt;-12.5,7,IF(CD235&lt;-10,8,IF(CD235&lt;-7.5,9,IF(CD235&lt;-5,10,IF(CD235&lt;-2.5,11,IF(CD235&lt;0,12,IF(CD235&lt;2.5,13,IF(CD235&lt;5,14,IF(CD235&lt;7.5,15,IF(CD235&lt;10,16,IF(CD235&lt;12.5,17,IF(CD235&lt;15,18,IF(CD235&lt;17.5,19,IF(CD235&lt;20,20,IF(CD235&lt;22.5,21,IF(CD235&lt;25,22,IF(CD235&lt;27.5,23,24))))))))))))))))))))))))</f>
        <v>7</v>
      </c>
      <c r="CG235" s="9" t="n">
        <v>-4.75</v>
      </c>
      <c r="CH235" s="10" t="str">
        <f aca="false">IF(CG235="","",IF(AND(CG235&gt;=-10,CG235&lt;=-9.5),"-10 a -9,5",IF(AND(CG235&gt;-9.5,CG235&lt;=-8.5),"-9 a -8,5",IF(AND(CG235&gt;-8.5,CG235&lt;=-7.5),"-8 a -7,5",IF(AND(CG235&gt;-7.5,CG235&lt;=-6.5),"-7 a -6,5",IF(AND(CG235&gt;-6.5,CG235&lt;=-5.5),"-6 a -5,5",IF(AND(CG235&gt;-5.5,CG235&lt;=-4.5),"-5 a -4,5",IF(AND(CG235&gt;-4.5,CG235&lt;=-3.5),"-4 a -3,5",IF(AND(CG235&gt;-3.5,CG235&lt;=-2.5),"-3 a -2,5",IF(CG235=-2.25,"-2,25",IF(AND(CG235&gt;-2.5,CG235&lt;=-1.5),"-2 a -1,5",IF(AND(CG235&gt;-1.5,CG235&lt;=-0.5),"-1 a -0,5",IF(AND(CG235&gt;-0.5,CG235&lt;=0.5),"0 a 0,5",IF(AND(CG235&gt;0.5,CG235&lt;=1.5),"1 a 1,5",IF(AND(CG235&gt;1.5,CG235&lt;=2.5),"2 a 2,5",IF(AND(CG235&gt;2.5,CG235&lt;=3.5),"3 a 3,5",IF(AND(CG235&gt;3.5,CG235&lt;=4.5),"4 a 4,5",IF(AND(CG235&gt;4.5,CG235&lt;=5.5),"5 a 5,5",IF(AND(CG235&gt;5.5,CG235&lt;=6.5),"6 a 6,5",IF(AND(CG235&gt;6.5,CG235&lt;=7.5),"7 a 7,5",IF(AND(CG235&gt;7.5,CG235&lt;=8.5),"8 a 8,5",IF(AND(CG235&gt;8.5,CG235&lt;=9.5),"9 a 9,5",IF(CG235&gt;=10,"10","Fuera de rango")))))))))))))))))))))))</f>
        <v>-5 a -4,5</v>
      </c>
      <c r="CI235" s="11" t="n">
        <f aca="false">IF(CG235="","",IF(CG235=-2.25,"NORMA",IF(CG235&lt;=-9.5,1,IF(CG235&lt;=-8.5,2,IF(CG235&lt;=-7.5,3,IF(CG235&lt;=-6.5,4,IF(CG235&lt;=-5.5,5,IF(CG235&lt;=-4.5,6,IF(CG235&lt;=-3.5,7,IF(CG235&lt;=-2.5,8,IF(CG235&lt;=-1.5,9,IF(CG235&lt;=-0.5,10,IF(CG235&lt;=0.5,11,IF(CG235&lt;=1.5,12,IF(CG235&lt;=2.5,13,IF(CG235&lt;=3.5,14,IF(CG235&lt;=4.5,15,IF(CG235&lt;=5.5,16,IF(CG235&lt;=6.5,17,IF(CG235&lt;=7.5,18,IF(CG235&lt;=8.5,19,IF(CG235&lt;=9.5,20,IF(CG235=10,21,"Fuera de rango")))))))))))))))))))))))</f>
        <v>6</v>
      </c>
      <c r="CJ235" s="9" t="n">
        <v>3.25</v>
      </c>
      <c r="CK235" s="10" t="str">
        <f aca="false">IF(CJ235="","",IF(AND(CJ235&gt;=-6,CJ235&lt;=-5.5),"-6 a -5,5",IF(AND(CJ235&gt;-5.5,CJ235&lt;=-4.5),"-5 a -4,5",IF(AND(CJ235&gt;-4.5,CJ235&lt;=-3.5),"-4 a -3,5",IF(AND(CJ235&gt;-3.5,CJ235&lt;=-2.5),"-3 a -2,5",IF(AND(CJ235&gt;-2.5,CJ235&lt;=-1.5),"-2 a -1,5",IF(AND(CJ235&gt;-1.5,CJ235&lt;=-0.5),"-1 a -0,5",IF(AND(CJ235&gt;-0.5,CJ235&lt;=0.5),"0 a 0,5",IF(AND(CJ235&gt;0.5,CJ235&lt;=1.5),"1 a 1,5",IF(AND(CJ235&gt;1.5,CJ235&lt;2.5),"2",IF(AND(CJ235&gt;=2.5,CJ235&lt;=3),"2,5 a 3",IF(AND(CJ235&gt;3,CJ235&lt;=4),"3,5 a 4",IF(AND(CJ235&gt;4,CJ235&lt;=5),"4,5 a 5",IF(AND(CJ235&gt;5,CJ235&lt;=6),"5,5 a 6",IF(AND(CJ235&gt;6,CJ235&lt;=7),"6,5 a 7",IF(AND(CJ235&gt;7,CJ235&lt;=8),"7,5 a 8",IF(AND(CJ235&gt;8,CJ235&lt;=9.5),"8,5 a 9,5",IF(CJ235=10,"10","Fuera de rango"))))))))))))))))))</f>
        <v>3,5 a 4</v>
      </c>
      <c r="CL235" s="11" t="n">
        <f aca="false">IF(CK235="","",IF(OR(CK235="-6 a -5,5",CK235="-6 - -5,5"),1,IF(OR(CK235="-5 a -4,5",CK235="-5 - -4,5"),2,IF(OR(CK235="-4 a -3,5",CK235="-4 - -3,5"),3,IF(OR(CK235="-3 a -2,5",CK235="-3 - -2,5"),4,IF(OR(CK235="-2 a -1,5",CK235="-2 - -1,5"),5,IF(OR(CK235="-1 a -0,5",CK235="-1 - -0,5"),6,IF(OR(CK235="0 a 0,5",CK235="0 - 0,5"),7,IF(OR(CK235="1 a 1,5",CK235="1 - 1,5"),8,IF(CK235="2","NORMA",IF(OR(CK235="2,5 a 3",CK235="2,5 - 3"),9,IF(OR(CK235="3,5 a 4",CK235="3,5 - 4"),10,IF(OR(CK235="4,5 a 5",CK235="4,5 - 5"),11,IF(OR(CK235="5,5 a 6",CK235="5,5 - 6"),12,IF(OR(CK235="6,5 a 7",CK235="6,5 - 7"),13,IF(OR(CK235="7,5 a 8",CK235="7,5 - 8"),14,IF(OR(CK235="8,5 a 9",CK235="8,5 - 9,5",CK235="9 a 9,5"),15,IF(CK235="10",15,IF(OR(CK235="0,5 a 1",CK235="0,5 - 1"),7,"Fuera de rango")))))))))))))))))))</f>
        <v>10</v>
      </c>
      <c r="CM235" s="10" t="n">
        <v>0</v>
      </c>
      <c r="CN235" s="10" t="str">
        <f aca="false">IF(CM235=0,"0", " ")</f>
        <v>0</v>
      </c>
      <c r="CO235" s="10" t="str">
        <f aca="false">IF(CM235&gt;0,"EME"," ")</f>
        <v> </v>
      </c>
      <c r="CP235" s="10" t="n">
        <v>0</v>
      </c>
      <c r="CQ235" s="10" t="str">
        <f aca="false">IF(CP235&gt;0,"0", " ")</f>
        <v> </v>
      </c>
      <c r="CR235" s="10" t="str">
        <f aca="false">IF(CP235&gt;0,"EME"," ")</f>
        <v> </v>
      </c>
      <c r="CS235" s="9" t="n">
        <v>0</v>
      </c>
      <c r="CT235" s="10" t="str">
        <f aca="false">IF(CS235&gt;0,"1", " ")</f>
        <v> </v>
      </c>
      <c r="CU235" s="10" t="str">
        <f aca="false">IF(CS235&gt;0,"HIP"," ")</f>
        <v> </v>
      </c>
      <c r="CV235" s="9" t="n">
        <v>0</v>
      </c>
      <c r="CW235" s="10" t="str">
        <f aca="false">IF(CV235&gt;0,"1", " ")</f>
        <v> </v>
      </c>
      <c r="CX235" s="10" t="str">
        <f aca="false">IF(CV235&gt;0,"HIP"," ")</f>
        <v> </v>
      </c>
      <c r="CY235" s="9" t="n">
        <v>-8.5</v>
      </c>
      <c r="CZ235" s="11" t="str">
        <f aca="false">IF(CY235&lt;0,"2"," ")</f>
        <v>2</v>
      </c>
      <c r="DA235" s="11" t="str">
        <f aca="false">IF(CY235&lt;0,"MIO"," ")</f>
        <v>MIO</v>
      </c>
      <c r="DB235" s="9" t="n">
        <v>-8</v>
      </c>
      <c r="DC235" s="11" t="str">
        <f aca="false">IF(DB235&lt;0,"2"," ")</f>
        <v>2</v>
      </c>
      <c r="DD235" s="11" t="str">
        <f aca="false">IF(DB235&lt;0,"MIO"," ")</f>
        <v>MIO</v>
      </c>
      <c r="DE235" s="9" t="n">
        <v>-0.5</v>
      </c>
      <c r="DF235" s="11" t="str">
        <f aca="false">IF(DE235&lt;0,"3"," ")</f>
        <v>3</v>
      </c>
      <c r="DG235" s="11" t="str">
        <f aca="false">IF(DE235&lt;0,"AST"," ")</f>
        <v>AST</v>
      </c>
      <c r="DH235" s="9" t="n">
        <v>-0.5</v>
      </c>
      <c r="DI235" s="11" t="str">
        <f aca="false">IF(DH235&lt;0,"3"," ")</f>
        <v>3</v>
      </c>
      <c r="DJ235" s="11" t="str">
        <f aca="false">IF(DH235&lt;0,"AST"," ")</f>
        <v>AST</v>
      </c>
      <c r="DK235" s="9" t="n">
        <v>0</v>
      </c>
      <c r="DL235" s="10" t="str">
        <f aca="false">IF(DK235&gt;0,"4"," ")</f>
        <v> </v>
      </c>
      <c r="DM235" s="10" t="str">
        <f aca="false">IF(DK235&gt;0,"PRE"," ")</f>
        <v> </v>
      </c>
      <c r="DN235" s="9" t="n">
        <v>0</v>
      </c>
      <c r="DO235" s="10" t="str">
        <f aca="false">IF(DN235&gt;0,"4"," ")</f>
        <v> </v>
      </c>
      <c r="DP235" s="10" t="str">
        <f aca="false">IF(DN235&gt;0,"PRE"," ")</f>
        <v> </v>
      </c>
      <c r="DQ235" s="12" t="n">
        <v>2</v>
      </c>
      <c r="DR235" s="12" t="n">
        <v>2</v>
      </c>
      <c r="DS235" s="12" t="str">
        <f aca="false">CONCATENATE(CO235,CU235,DA235,DG235,DM235)</f>
        <v>  MIOAST </v>
      </c>
      <c r="DT235" s="10" t="str">
        <f aca="false" t="array" ref="DT235">_xlfn.IFS(DS235="EME    ","0", DS235=" HIP   ","1", DS235="  MIO  ","2", DS235="   AST ","3", DS235="    PRE","4", DS235="EME   PRE","5", DS235=" HIP  PRE","6", DS235=" HIP AST ","7", DS235="  MIO PRE","8", DS235="  MIOAST ","9", DS235="   ASTPRE","10",DS235=" HIP ASTPRE","11", DS235="  MIOASTPRE","12", DS235="     ","0")</f>
        <v>9</v>
      </c>
      <c r="DU235" s="1" t="s">
        <v>154</v>
      </c>
      <c r="DV235" s="1" t="str">
        <f aca="false" t="array" ref="DV235">_xlfn.IFS(DU235="SI","2", DU235="NO","1")</f>
        <v>1</v>
      </c>
      <c r="DW235" s="10" t="n">
        <v>0</v>
      </c>
      <c r="DX235" s="11" t="str">
        <f aca="false">IF(DW235=0,"1","2")</f>
        <v>1</v>
      </c>
      <c r="DY235" s="11" t="str">
        <f aca="false" t="array" ref="DY235">_xlfn.IFS(DW235=0,"0", DW235=0.25, "1", DW235=0.5,"2", DW235=0.75,"3", DW235=1,"4",DW235=1.25,"5", DW235=1.5,"6", DW235=1.75,"7", DW235=2,"8")</f>
        <v>0</v>
      </c>
      <c r="DZ235" s="10" t="n">
        <v>0</v>
      </c>
      <c r="EA235" s="11" t="str">
        <f aca="false">IF(DZ235=0,"1","2")</f>
        <v>1</v>
      </c>
      <c r="EB235" s="11" t="str">
        <f aca="false" t="array" ref="EB235">_xlfn.IFS(DZ235=0,"0", DZ235=0.25, "1", DZ235=0.5,"2", DZ235=0.75,"3", DZ235=1,"4",DZ235=1.25,"5", DZ235=1.5,"6", DZ235=1.75,"7", DZ235=2,"8")</f>
        <v>0</v>
      </c>
      <c r="EC235" s="10" t="n">
        <v>0</v>
      </c>
      <c r="ED235" s="10" t="str">
        <f aca="false">IF(EC235=0,"1","2")</f>
        <v>1</v>
      </c>
      <c r="EE235" s="11" t="str">
        <f aca="false" t="array" ref="EE235">_xlfn.IFS(EC235=0,"0", EC235=-0.25, "1", EC235=-0.5,"2", EC235=-0.75,"3", EC235=-1,"4",EC235=-1.25,"5", EC235=-1.5,"6", EC235=-1.75,"7", EC235=-2,"8", EC235=-2.25,"9",EC235=-2.5,"10", EC235=-2.75,"11", EC235=-3,"12", EC235=-3.25,"13", EC235=-3.5,"14", EC235=-3.75,"15",EC235=-4,"16")</f>
        <v>0</v>
      </c>
      <c r="EF235" s="10" t="n">
        <v>0</v>
      </c>
      <c r="EG235" s="10" t="str">
        <f aca="false">IF(EF235=0,"1","2")</f>
        <v>1</v>
      </c>
      <c r="EH235" s="11" t="str">
        <f aca="false" t="array" ref="EH235">_xlfn.IFS(EF235=0,"0", EF235=-0.25, "1", EF235=-0.5,"2", EF235=-0.75,"3", EF235=-1,"4",EF235=-1.25,"5", EF235=-1.5,"6", EF235=-1.75,"7", EF235=-2,"8", EF235=-2.25,"9",EF235=-2.5,"10", EF235=-2.75,"11", EF235=-3,"12", EF235=-3.25,"13", EF235=-3.5,"14", EF235=-3.75,"15",EF235=-4,"16")</f>
        <v>0</v>
      </c>
      <c r="EI235" s="10" t="n">
        <v>-0.5</v>
      </c>
      <c r="EJ235" s="11" t="str">
        <f aca="false">IF(EI235=0,"1","2")</f>
        <v>2</v>
      </c>
      <c r="EK235" s="11" t="str">
        <f aca="false" t="array" ref="EK235">_xlfn.IFS(EI235=0,"0", EI235=-0.25, "1", EI235=-0.5,"2", EI235=-0.75,"3", EI235=-1,"4",EI235=-1.25,"5", EI235=-1.5,"6", EI235=-1.75,"7", EI235=-2,"8", EI235=-2.25,"9", EI235=-2.25,"9",EI235=-2.5,"10", EI235=-2.75,"11", EI235=-3,"12", EI235=-3.25,"13", EI235=-3.5,"14", EI235=-3.75,"15",EI235=-4,"16", EI235=0.25, "17", EI235=0.5, "18")</f>
        <v>2</v>
      </c>
      <c r="EL235" s="10" t="n">
        <v>-0.5</v>
      </c>
      <c r="EM235" s="11" t="str">
        <f aca="false">IF(EL235=0,"1","2")</f>
        <v>2</v>
      </c>
      <c r="EN235" s="11" t="str">
        <f aca="false" t="array" ref="EN235">_xlfn.IFS(EL235=0.25,"17",EL235=0.5,"18", EL235=0,"0", EL235=-0.25, "1", EL235=-0.5,"2", EL235=-0.75,"3", EL235=-1,"4",EL235=-1.25,"5", EL235=-1.5,"6", EL235=-1.75,"7", EL235=-2,"8",EL235= -2.25,"9",EL235=-2.5,"10",EL235= -2.75,"11",EL235= -3,"12",EL235= -3.25,"13",EL235= -3.5,"14",EL235= -3.75,"15",EL235=-4,"16")</f>
        <v>2</v>
      </c>
      <c r="EO235" s="10" t="n">
        <v>0</v>
      </c>
      <c r="EP235" s="11" t="str">
        <f aca="false">IF(EO235=0,"1","2")</f>
        <v>1</v>
      </c>
      <c r="EQ235" s="11" t="str">
        <f aca="false" t="array" ref="EQ235">_xlfn.IFS(EO235=0,"0", EO235=0.25, "1", EO235=0.5,"2", EO235=0.75,"3", EO235=1,"4",EO235=1.25,"5", EO235=1.5,"6", EO235=1.75,"7", EO235=2,"8", EO235=2.25,"9", EO235=2.25,"9",EO235=2.5,"10", EO235=2.75,"11", EO235=3,"12", EO235=3.25,"13", EO235=3.5,"14", EO235=3.75,"15",EO235=4,"16", EO235=-0.25, "17", bq=-0.5, "18")</f>
        <v>0</v>
      </c>
      <c r="ER235" s="10" t="n">
        <v>0</v>
      </c>
      <c r="ES235" s="11" t="str">
        <f aca="false">IF(ER235=0,"1","2")</f>
        <v>1</v>
      </c>
      <c r="ET235" s="11" t="str">
        <f aca="false" t="array" ref="ET235">_xlfn.IFS(ER235=0,"0", ER235=0.25, "1", ER235=0.5,"2", ER235=0.75,"3", ER235=1,"4",ER235=1.25,"5", ER235=1.5,"6", ER235=1.75,"7", ER235=2,"8", ER235=2.25,"9", ER235=2.25,"9",ER235=2.5,"10", ER235=2.75,"11", ER235=3,"12", ER235=3.25,"13", ER235=3.5,"14", ER235=3.75,"15",ER235=4,"16", ER235=-0.25, "17", bq=-0.5, "18")</f>
        <v>0</v>
      </c>
      <c r="EU235" s="13" t="n">
        <v>24</v>
      </c>
      <c r="EV235" s="14" t="str">
        <f aca="false">VLOOKUP(EU235,LEYENDA!$G$2:$H$8,2,TRUE())</f>
        <v>19-24</v>
      </c>
      <c r="EW235" s="14" t="str">
        <f aca="false" t="array" ref="EW235">_xlfn.IFS(EV235="0-5","1", EV235="6-12","2", EV235="13-18","3", EV235="19-24","4", EV235="25-36","5", EV235="37-48","6", EV235="49-60","7")</f>
        <v>4</v>
      </c>
    </row>
    <row r="236" customFormat="false" ht="13.5" hidden="false" customHeight="false" outlineLevel="0" collapsed="false">
      <c r="A236" s="1" t="n">
        <v>67</v>
      </c>
      <c r="B236" s="35" t="n">
        <v>2</v>
      </c>
      <c r="C236" s="33" t="n">
        <v>35749</v>
      </c>
      <c r="D236" s="6"/>
      <c r="E236" s="5" t="str">
        <f aca="false">VLOOKUP(A236,'286'!$A$3:$J$600,10,FALSE())</f>
        <v>MORENO HERNÁNDEZ, ANTONIO</v>
      </c>
      <c r="F236" s="4" t="str">
        <f aca="false">VLOOKUP(A236,'286'!$A$3:$I$1768,3,FALSE())</f>
        <v>MOHERAN</v>
      </c>
      <c r="G236" s="6" t="n">
        <f aca="false">VLOOKUP(A236,'286'!$A$3:$I$1768,4,FALSE())</f>
        <v>23223</v>
      </c>
      <c r="H236" s="7" t="n">
        <f aca="false">YEAR(C236)-YEAR(G236)</f>
        <v>34</v>
      </c>
      <c r="I236" s="1" t="str">
        <f aca="false">VLOOKUP(H236,LEYENDA!$C$2:$D$6,2,TRUE())</f>
        <v>25-40</v>
      </c>
      <c r="J236" s="5" t="str">
        <f aca="false">VLOOKUP(A236,'286'!$A$3:$I$1768,7,FALSE())</f>
        <v>H</v>
      </c>
      <c r="K236" s="8" t="str">
        <f aca="false">VLOOKUP(A236,'286'!$A$3:$I$1768,2,FALSE())</f>
        <v>OD</v>
      </c>
      <c r="L236" s="4" t="str">
        <f aca="false">VLOOKUP(A236,'286'!$A$3:$I$1768,8,FALSE())</f>
        <v>D</v>
      </c>
      <c r="M236" s="4" t="str">
        <f aca="false">VLOOKUP(A236,'286'!$A$3:$I$1768,9,FALSE())</f>
        <v>D</v>
      </c>
      <c r="N236" s="8" t="str">
        <f aca="false">IF(R236=O236, "MISMA","CONTRARIA")</f>
        <v>MISMA</v>
      </c>
      <c r="O236" s="8" t="str">
        <f aca="false" t="array" ref="O236">_xlfn.IFS(L236="D","1", L236="I","2")</f>
        <v>1</v>
      </c>
      <c r="P236" s="8" t="str">
        <f aca="false" t="array" ref="P236">_xlfn.IFS(K236="OD","1", K236="OI","2")</f>
        <v>1</v>
      </c>
      <c r="Q236" s="1" t="str">
        <f aca="false" t="array" ref="Q236">_xlfn.IFS(J236="M","1", J236="H","2")</f>
        <v>2</v>
      </c>
      <c r="R236" s="8" t="str">
        <f aca="false" t="array" ref="R236">_xlfn.IFS(M236="D","1", M236="I","2")</f>
        <v>1</v>
      </c>
      <c r="S236" s="1" t="str">
        <f aca="false" t="array" ref="S236">_xlfn.IFS(N236="CONTRARIA", "1",N236= "MISMA","2")</f>
        <v>2</v>
      </c>
      <c r="T236" s="1" t="str">
        <f aca="false" t="array" ref="T236">_xlfn.IFS(I236="0-12","1", I236="13-24","2", I236="25-40","3", I236="41-60","4", I236="61-100","5")</f>
        <v>3</v>
      </c>
      <c r="U236" s="9" t="n">
        <v>-0.5</v>
      </c>
      <c r="V236" s="1" t="str">
        <f aca="false">IF(U236="","",IF(AND(U236&gt;=-9,U236&lt;=-6.5),"-9 a -6,5",IF(AND(U236&gt;=-6,U236&lt;=-3.5),"-6 a -3,5",IF(AND(U236&gt;=-3,U236&lt;=-1),"-3 a -1",IF(U236=-0.5,"-0,5",IF(AND(U236&gt;=0,U236&lt;=2.5),"0 a 2,5",IF(AND(U236&gt;=3,U236&lt;=5.5),"3 a 5,5",IF(AND(U236&gt;=6,U236&lt;=8.5),"6 a 8,5",IF(AND(U236&gt;=9,U236&lt;=20),"9 a 20","Fuera de rango")))))))))</f>
        <v>-0,5</v>
      </c>
      <c r="W236" s="11" t="str">
        <f aca="false">IF(V236="","",IF(V236="-9 a -6,5",2,IF(V236="-6 a -3,5",3,IF(V236="-3 a -1",4,IF(V236="-0,5","NORMA",IF(V236="0 a 2,5",5,IF(V236="3 a 5,5",6,IF(V236="6 a 8,5",7,IF(V236="9 a 20",8,"Fuera de rango")))))))))</f>
        <v>NORMA</v>
      </c>
      <c r="X236" s="9" t="n">
        <v>0</v>
      </c>
      <c r="Y236" s="10" t="str">
        <f aca="false">IF(X236="","",IF(AND(X236&gt;=0,X236&lt;=4),"0 a 4",IF(AND(X236&gt;=4.5,X236&lt;=8.5),"4,5 a 8,5",IF(X236=9,"9",IF(AND(X236&gt;=9.5,X236&lt;=13),"9,5 a 13",IF(AND(X236&gt;=13.5,X236&lt;=20),"13,5 a 20",IF(AND(X236&gt;=20.5,X236&lt;=35),"20,5 a 35","Fuera de rango")))))))</f>
        <v>0 a 4</v>
      </c>
      <c r="Z236" s="11" t="n">
        <f aca="false">IF(Y236="","",IF(Y236="0 a 4",1,IF(Y236="4,5 a 8,5",2,IF(Y236="9","NORMA",IF(Y236="9,5 a 13",3,IF(Y236="13,5 a 20",4,IF(Y236="20,5 a 35",5,"Fuera de rango")))))))</f>
        <v>1</v>
      </c>
      <c r="AA236" s="9" t="n">
        <v>22</v>
      </c>
      <c r="AB236" s="10" t="str">
        <f aca="false">IF(AA236="","",IF(AND(AA236&gt;=0,AA236&lt;=9),"0 a 9",IF(AND(AA236&gt;=9.5,AA236&lt;=18.5),"9,5 a 18,5",IF(AA236=19,"19",IF(AND(AA236&gt;=19.5,AA236&lt;=28),"19,5 a 28",IF(AND(AA236&gt;=28.5,AA236&lt;=40),"28,5 a 40","Fuera de rango"))))))</f>
        <v>19,5 a 28</v>
      </c>
      <c r="AC236" s="11" t="n">
        <f aca="false" t="array" ref="AC236">_xlfn.IFS(AB236="","",AB236="0 a 9",1,AB236="9,5 a 18,5",2,AB236="19","NORMA",AB236="19,5 a 28",3,AB236="28,5 a 40",4,TRUE(),"Fuera de rango")</f>
        <v>3</v>
      </c>
      <c r="AD236" s="9" t="n">
        <v>6</v>
      </c>
      <c r="AE236" s="10" t="str">
        <f aca="false">IF(AD236="","",IF(AND(AD236&gt;=-10,AD236&lt;=0),"De -10 a 0",IF(AND(AD236&gt;=0.5,AD236&lt;=9.5),"0,5 a 9,5",IF(AD236=10,"10",IF(AND(AD236&gt;=10.5,AD236&lt;=20),"10,5 a 20",IF(AND(AD236&gt;=20.5,AD236&lt;=40),"20,5 a 40","Fuera de rango"))))))</f>
        <v>0,5 a 9,5</v>
      </c>
      <c r="AF236" s="12" t="n">
        <f aca="false">IF(AD236="","",IF(AND(AD236&gt;=-10,AD236&lt;=0),1,IF(AND(AD236&gt;=0.5,AD236&lt;=9.5),2,IF(AD236=10,"NORMA",IF(AND(AD236&gt;=10.5,AD236&lt;=20),3,IF(AND(AD236&gt;=20.5,AD236&lt;=40),4,""))))))</f>
        <v>2</v>
      </c>
      <c r="AG236" s="9" t="n">
        <v>10</v>
      </c>
      <c r="AH236" s="10" t="str">
        <f aca="false">IF(AG236="","",IF(AND(AG236&gt;=0,AG236&lt;=4),"0 a 4",IF(AND(AG236&gt;=4.5,AG236&lt;=8.5),"4,5 a 8,5",IF(AG236=9,"9",IF(AND(AG236&gt;=9.5,AG236&lt;=13),"9,5 a 13",IF(AND(AG236&gt;=13.5,AG236&lt;=25),"13,5 a 25","Fuera de rango"))))))</f>
        <v>9,5 a 13</v>
      </c>
      <c r="AI236" s="11" t="n">
        <f aca="false">IF(AH236="","",IF(AH236="0 a 4",1,IF(AH236="4,5 a 8,5",2,IF(AH236="9","NORMA",IF(AH236="9,5 a 13",3,IF(AH236="13,5 a 25",4,""))))))</f>
        <v>3</v>
      </c>
      <c r="AJ236" s="9" t="n">
        <v>6</v>
      </c>
      <c r="AK236" s="10" t="str">
        <f aca="false">IF(AJ236="","",IF(AND(AJ236&gt;=-15,AJ236&lt;=-10.5),"-15 a -10,5",IF(AND(AJ236&gt;=-10,AJ236&lt;=-4),"-10 a -4",IF(AND(AJ236&gt;=-4.5,AJ236&lt;=0),"-4,5 a 0",IF(AND(AJ236&gt;=0.5,AJ236&lt;=4.5),"0,5 a 4,5",IF(AJ236=5,"5",IF(AND(AJ236&gt;=5.5,AJ236&lt;=10),"5,5 a 10",IF(AND(AJ236&gt;=10.5,AJ236&lt;=20),"10,5 a 20","Fuera de rango"))))))))</f>
        <v>5,5 a 10</v>
      </c>
      <c r="AL236" s="11" t="n">
        <f aca="false">IF(AK236="","",IF(AK236="-15 a -10,5",1,IF(AK236="-10 a -4",2,IF(AK236="-4,5 a 0",3,IF(AK236="0,5 a 4,5",4,IF(AK236="5","NORMA",IF(AK236="5,5 a 10",5,IF(AK236="10,5 a 20",6,"Error"))))))))</f>
        <v>5</v>
      </c>
      <c r="AM236" s="9" t="n">
        <v>0</v>
      </c>
      <c r="AN236" s="10" t="str">
        <f aca="false">IF(AM236="","",IF(AND(AM236&gt;=-7.5,AM236&lt;=-5.5),"-7,5 a -5,5",IF(AND(AM236&gt;=-5,AM236&lt;=-3),"-5 a -3",IF(AND(AM236&gt;=-2.5,AM236&lt;=-0.5),"-2,5 a -0,5",IF(AM236=0,"0,00",IF(AND(AM236&gt;=0.5,AM236&lt;=2.5),"0,5 a 2,5",IF(AND(AM236&gt;=3,AM236&lt;=5),"3 a 5",IF(AND(AM236&gt;=5.5,AM236&lt;=7.5),"5,5 a 7,5",IF(AND(AM236&gt;=8,AM236&lt;=10),"8 a 10","Fuera de rango")))))))))</f>
        <v>0,00</v>
      </c>
      <c r="AO236" s="11" t="str">
        <f aca="false">IF(AN236="","",IF(AN236="-7,5 a -5,5",1,IF(AN236="-5 a -3",2,IF(AN236="-2,5 a -0,5",3,IF(AN236="0,00","NORMA",IF(AN236="0,5 a 2,5",4,IF(AN236="3 a 5",5,IF(AN236="5,5 a 7,5",6,IF(AN236="8 a 10",7,"Error")))))))))</f>
        <v>NORMA</v>
      </c>
      <c r="AP236" s="9" t="n">
        <v>-0.5</v>
      </c>
      <c r="AQ236" s="10" t="str">
        <f aca="false">IF(AP236="","",IF(AND(AP236&gt;=-20,AP236&lt;=-9.5),"-20 a -9,5",IF(AND(AP236&gt;=-9,AP236&lt;=-6.5),"-9 a -6,5",IF(AP236=-6,"-6",IF(AND(AP236&gt;=-5.5,AP236&lt;=-3),"-5,5 a -3",IF(AND(AP236&gt;=-2.5,AP236&lt;=0),"-2,5 a 0",IF(AND(AP236&gt;=0.5,AP236&lt;=3),"0,5 a 3",IF(AND(AP236&gt;=3.5,AP236&lt;=6),"3,5 a 6",IF(AND(AP236&gt;=6.5,AP236&lt;=9),"6,5 a 9",IF(AND(AP236&gt;=9.5,AP236&lt;=20),"9,5 a 20","Fuera de rango"))))))))))</f>
        <v>-2,5 a 0</v>
      </c>
      <c r="AR236" s="11" t="n">
        <f aca="false">IF(AQ236="","",IF(AQ236="-20 a -9,5",1,IF(AQ236="-9 a -6,5",2,IF(AQ236="-6","NORMA",IF(AQ236="-5,5 a -3",3,IF(AQ236="-2,5 a 0",4,IF(AQ236="0,5 a 3",5,IF(AQ236="3,5 a 6",6,IF(AQ236="6,5 a 9",7,IF(AQ236="9,5 a 20",8,""))))))))))</f>
        <v>4</v>
      </c>
      <c r="AS236" s="9" t="n">
        <v>4</v>
      </c>
      <c r="AT236" s="10" t="str">
        <f aca="false">IF(AS236="","",IF(AND(AS236&gt;=-16,AS236&lt;=-14),"-16 a -14",IF(AND(AS236&gt;=-13.5,AS236&lt;=-11.5),"-13,5 a -11,5",IF(AND(AS236&gt;=-11,AS236&lt;=-9),"-11 a -9",IF(AND(AS236&gt;=-8.5,AS236&lt;=-6.5),"-8,5 a -6,5",IF(AND(AS236&gt;=-6,AS236&lt;=-4),"-6 a -4",IF(AND(AS236&gt;=-3.5,AS236&lt;=-1.5),"-3,5 a -1,5",IF(AND(AS236&gt;=-1,AS236&lt;=1),"-1 a 1",IF(AND(AS236&gt;=1.5,AS236&lt;=3.5),"1,5 a 3,5",IF(AND(AS236&gt;=4,AS236&lt;=6),"4 a 6",IF(AND(AS236&gt;=6.5,AS236&lt;=8.5),"6,5 a 8,5",IF(AND(AS236&gt;=9,AS236&lt;=11),"9 a 11",IF(AND(AS236&gt;=11.5,AS236&lt;=13.5),"11,5 a 13,5",IF(AND(AS236&gt;=14,AS236&lt;=16),"14 a 16",IF(AND(AS236&gt;=16.5,AS236&lt;=18.5),"16,5 a 18,5",IF(AND(AS236&gt;=19,AS236&lt;=21),"19 a 21","Fuera de rango"))))))))))))))))</f>
        <v>4 a 6</v>
      </c>
      <c r="AU236" s="11" t="str">
        <f aca="false" t="array" ref="AU236">IF(AT236="","",_xlfn.IFS(AT236="-16 a -14",1,AT236="-13,5 a -11,5",2,AT236="-11 a -9",3,AT236="-8,5 a -6,5",4,AT236="-6 a -4",5,AT236="-3,5 a -1,5",6,AT236="-1 a 1",7,AT236="1,5 a 3,5",8,AT236="4 a 6","NORMA",AT236="6,5 a 8,5",9,AT236="9 a 11",10,AT236="11,5 a 13,5",11,AT236="14 a 16",12,AT236="16,5 a 18,5",13,AT236="19 a 21",14,TRUE(),""))</f>
        <v>NORMA</v>
      </c>
      <c r="AV236" s="9" t="n">
        <v>0.75</v>
      </c>
      <c r="AW236" s="10" t="str">
        <f aca="false">IF(AV236="","",IF(AND(AV236&gt;=-1,AV236&lt;=-0.5),"-1 a -0,5",IF(AND(AV236&gt;-0.5,AV236&lt;=0),"De -0,5 a 0",IF(AND(AV236&gt;=0.25,AV236&lt;=0.75),"0,25 a 0,75",IF(AND(AV236&gt;=1,AV236&lt;=1.5),"1 a 1,5",IF(AND(AV236&gt;=1.75,AV236&lt;=2.25),"1,75 a 2,25",IF(AND(AV236&gt;=2.5,AV236&lt;=3),"2,5 a 3",IF(AND(AV236&gt;=3.25,AV236&lt;=3.75),"3,25 a 3,75","Fuera de rango"))))))))</f>
        <v>0,25 a 0,75</v>
      </c>
      <c r="AX236" s="11" t="str">
        <f aca="false">IF(AW236="","",IF(OR(AW236="-1 a -0,5",AW236="-1 a -0.5"),1,IF(OR(AW236="De -0,5 a 0",AW236="-0,5 a 0",AW236="De -0.5 a 0"),2,IF(OR(AW236="0,25 a 0,75",AW236="0.25 a 0.75"),"NORMA",IF(OR(AW236="1 a 1,5",AW236="1 a 1.5"),3,IF(OR(AW236="1,75 a 2,25",AW236="1.75 a 2.25"),4,IF(OR(AW236="2,5 a 3",AW236="2.5 a 3"),5,IF(OR(AW236="3,25 a 3,75",AW236="3.25 a 3.75"),6,""))))))))</f>
        <v>NORMA</v>
      </c>
      <c r="AY236" s="9" t="n">
        <v>-6</v>
      </c>
      <c r="AZ236" s="10" t="str">
        <f aca="false">IF(AY236="","",IF(AND(AY236&gt;=-20,AY236&lt;=-9.5),"-20 a -9,5",IF(AND(AY236&gt;=-9,AY236&lt;=-6.5),"-9 a -6,5",IF(AY236=-6,"-6",IF(AND(AY236&gt;=-5.5,AY236&lt;=-3),"-5,5 a -3",IF(AND(AY236&gt;=-2.5,AY236&lt;=0),"-2,5 a 0",IF(AND(AY236&gt;=0.5,AY236&lt;=3),"0,5 a 3",IF(AND(AY236&gt;=3.5,AY236&lt;=6),"3,5 a 6","Fuera de rango"))))))))</f>
        <v>-6</v>
      </c>
      <c r="BA236" s="11" t="str">
        <f aca="false">IF(AZ236="","",IF(AZ236="-20 a -9,5",1,IF(AZ236="-9 a -6,5",2,IF(AZ236="-6","NORMA",IF(AZ236="-5,5 a -3",3,IF(AZ236="-2,5 a 0",4,IF(AZ236="0,5 a 3",5,IF(AZ236="3,5 a 6",6,""))))))))</f>
        <v>NORMA</v>
      </c>
      <c r="BB236" s="9" t="n">
        <v>0</v>
      </c>
      <c r="BC236" s="10" t="str">
        <f aca="false" t="array" ref="BC236">IF(BB236="","",_xlfn.IFS(AND(BB236&gt;=0,BB236&lt;=2),"0 a 2",AND(BB236&gt;=2.5,BB236&lt;=4.5),"2,5 a 4,5",AND(BB236&gt;=5,BB236&lt;=7),"5 a 7",AND(BB236&gt;=7.5,BB236&lt;=9.5),"7,5 a 9,5",AND(BB236&gt;=10,BB236&lt;=12),"10 a 12",AND(BB236&gt;=12.5,BB236&lt;=14.5),"12,5 a 14,5",BB236=15,"15",AND(BB236&gt;=15.5,BB236&lt;=17.5),"15,5 a 17,5",AND(BB236&gt;=18,BB236&lt;=20),"18 a 20",AND(BB236&gt;=20.5,BB236&lt;=22.5),"20,5 a 22,5",AND(BB236&gt;=23,BB236&lt;=25),"23 a 25",TRUE(),"Fuera de rango"))</f>
        <v>0 a 2</v>
      </c>
      <c r="BD236" s="11" t="n">
        <f aca="false" t="array" ref="BD236">IF(BC236="","",_xlfn.IFS(BC236="0 a 2",1,BC236="2,5 a 4,5",2,BC236="5 a 7",3,BC236="7,5 a 9,5",4,BC236="10 a 12",5,BC236="12,5 a 14,5",6,BC236="15","NORMA",BC236="15,5 a 17,5",7,BC236="18 a 20",8,BC236="20,5 a 22,5",9,BC236="23 a 25",10,TRUE(),"Fuera de rango"))</f>
        <v>1</v>
      </c>
      <c r="BE236" s="9" t="n">
        <v>30</v>
      </c>
      <c r="BF236" s="10" t="str">
        <f aca="false">IF(BE236="","",IF(AND(BE236&gt;=-20,BE236&lt;=-10),"-20 a -10",IF(AND(BE236&gt;=-9.5,BE236&lt;=0.5),"-9,5 a 0,5",IF(AND(BE236&gt;=1,BE236&lt;=11),"1 a 11",IF(AND(BE236&gt;=11.5,BE236&lt;=20.5),"11,5 a 20,5",IF(BE236=21,"21",IF(AND(BE236&gt;=21.5,BE236&lt;=31.5),"21,5 a 31,5",IF(AND(BE236&gt;=32,BE236&lt;=42),"32 a 42","Fuera de rango"))))))))</f>
        <v>21,5 a 31,5</v>
      </c>
      <c r="BG236" s="11" t="n">
        <f aca="false">IF(BF236="","",IF(BF236="-20 a -10",1,IF(BF236="-9,5 a 0,5",2,IF(BF236="1 a 11",3,IF(BF236="11,5 a 20,5",4,IF(BF236="21","NORMA",IF(BF236="21,5 a 31,5",5,IF(BF236="32 a 42",6,""))))))))</f>
        <v>5</v>
      </c>
      <c r="BH236" s="9" t="n">
        <v>10</v>
      </c>
      <c r="BI236" s="10" t="str">
        <f aca="false">IF(BH236="","",IF(AND(BH236&gt;=-20,BH236&lt;=-15),"-20 a -15",IF(AND(BH236&gt;=-14.5,BH236&lt;=-9.5),"-14,5 a -9,5",IF(AND(BH236&gt;=-9,BH236&lt;=-4),"-9 a -4",IF(AND(BH236&gt;=-3.5,BH236&lt;=2.5),"-3,5 a 2,5",IF(AND(BH236&gt;=3,BH236&lt;=8),"3 a 8",IF(AND(BH236&gt;=8.5,BH236&lt;=14.5),"8,5 a 14,5",IF(BH236=15,"15",IF(AND(BH236&gt;=15.5,BH236&lt;=20.5),"15,5 a 20,5",IF(AND(BH236&gt;=21,BH236&lt;=26),"21 a 26","Fuera de rango"))))))))))</f>
        <v>8,5 a 14,5</v>
      </c>
      <c r="BJ236" s="11" t="n">
        <f aca="false">IF(BI236="","",IF(BI236="-20 a -15",1,IF(BI236="-14,5 a -9,5",2,IF(BI236="-9 a -4",3,IF(BI236="-3,5 a 2,5",4,IF(BI236="3 a 8",5,IF(BI236="8,5 a 14,5",6,IF(BI236="15","NORMA",IF(BI236="15,5 a 20,5",7,IF(BI236="21 a 26",8,IF(BI236="26,5 a 31,5",9,"")))))))))))</f>
        <v>6</v>
      </c>
      <c r="BK236" s="9" t="n">
        <v>0</v>
      </c>
      <c r="BL236" s="10" t="str">
        <f aca="false">IF(BK236="","",IF(AND(BK236&gt;=0,BK236&lt;=2),"0 - 2",IF(AND(BK236&gt;=2.5,BK236&lt;=4.5),"2,5 - 4,5",IF(AND(BK236&gt;=5,BK236&lt;=7),"5 - 7",IF(AND(BK236&gt;=7.5,BK236&lt;=9.5),"7,5 - 9,5",IF(AND(BK236&gt;=10,BK236&lt;=12),"10 - 12",IF(AND(BK236&gt;=12.5,BK236&lt;=13.5),"12,5 - 13,5",IF(BK236=14,"14",IF(AND(BK236&gt;=14.5,BK236&lt;=16.5),"14,5 - 16,5",IF(AND(BK236&gt;=17,BK236&lt;=19),"17 - 19",IF(AND(BK236&gt;=19.5,BK236&lt;=21.5),"19,5 - 21,5",IF(AND(BK236&gt;=22,BK236&lt;=24),"22 - 24",IF(AND(BK236&gt;=24.5,BK236&lt;=26.5),"24,5 - 26,5",IF(AND(BK236&gt;=27,BK236&lt;=29),"27 - 29",IF(AND(BK236&gt;=29.5,BK236&lt;=30),"29,5 - 30","Fuera de rango")))))))))))))))</f>
        <v>0 - 2</v>
      </c>
      <c r="BM236" s="11" t="n">
        <f aca="false">IF(BL236="","",IF(BL236="0 - 2",1,IF(BL236="2,5 - 4,5",2,IF(BL236="5 - 7",3,IF(BL236="7,5 - 9,5",4,IF(BL236="10 - 12",5,IF(BL236="12,5 - 13,5",6,IF(BL236="14","NORMA",IF(BL236="14,5 - 16,5",7,IF(BL236="17 - 19",8,IF(BL236="19,5 - 21,5",9,IF(BL236="22 - 24",10,IF(BL236="24,5 - 26,5",11,IF(BL236="27 - 29",12,IF(BL236="29,5 - 30",13,"")))))))))))))))</f>
        <v>1</v>
      </c>
      <c r="BN236" s="9" t="n">
        <v>23</v>
      </c>
      <c r="BO236" s="10" t="str">
        <f aca="false">IF(BN236="","",IF(AND(BN236&gt;=-20,BN236&lt;=-10),"-20 a -10",IF(AND(BN236&gt;=-9.5,BN236&lt;=0.5),"-9,5 a 0,5",IF(AND(BN236&gt;=1,BN236&lt;=11),"1 a 11",IF(AND(BN236&gt;=11.5,BN236&lt;=21.5),"11,5 a 21,5",IF(BN236=22,"22",IF(AND(BN236&gt;=22.5,BN236&lt;=32.5),"22,5 a 32,5",IF(AND(BN236&gt;=33,BN236&lt;=43),"33 a 43","Fuera de rango"))))))))</f>
        <v>22,5 a 32,5</v>
      </c>
      <c r="BP236" s="11" t="n">
        <f aca="false">IF(BO236="","",IF(BO236="-20 a -10",1,IF(BO236="-9,5 a 0,5",2,IF(BO236="1 a 11",3,IF(BO236="11,5 a 21,5",4,IF(BO236="22","NORMA",IF(BO236="22,5 a 32,5",5,IF(BO236="33 a 43",6,""))))))))</f>
        <v>5</v>
      </c>
      <c r="BQ236" s="9" t="n">
        <v>10</v>
      </c>
      <c r="BR236" s="10" t="str">
        <f aca="false">IF(BQ236="","",IF(AND(BQ236&gt;=-20,BQ236&lt;=-15),"-20 a -15",IF(AND(BQ236&gt;=-14.5,BQ236&lt;=-9.5),"-14,5 a -9,5",IF(AND(BQ236&gt;=-9,BQ236&lt;=-4),"-9 a -4",IF(AND(BQ236&gt;=-3.5,BQ236&lt;=2.5),"-3,5 a 2,5",IF(AND(BQ236&gt;=3,BQ236&lt;=8),"3 a 8",IF(AND(BQ236&gt;=8.5,BQ236&lt;=13.5),"8,5 a 13,5",IF(AND(BQ236&gt;=14,BQ236&lt;=17.5),"14 a 17,5",IF(BQ236=18,"18",IF(AND(BQ236&gt;=18.5,BQ236&lt;=23.5),"18,5 a 23,5",IF(AND(BQ236&gt;=24,BQ236&lt;=29),"24 a 29",IF(AND(BQ236&gt;=29.5,BQ236&lt;=34.5),"29,5 a 34,5",IF(AND(BQ236&gt;=35,BQ236&lt;=40),"35 a 40","Fuera de rango")))))))))))))</f>
        <v>8,5 a 13,5</v>
      </c>
      <c r="BS236" s="11" t="n">
        <f aca="false">IF(BR236="","",IF(BR236="-20 a -15",1,IF(BR236="-14,5 a -9,5",2,IF(BR236="-9 a -4",3,IF(BR236="-3,5 a 2,5",4,IF(BR236="3 a 8",5,IF(BR236="8,5 a 13,5",6,IF(BR236="14 a 17,5",7,IF(BR236="18","NORMA",IF(BR236="18,5 a 23,5",8,IF(BR236="24 a 29",9,IF(BR236="29,5 a 34,5",10,IF(BR236="35 a 40",11,"")))))))))))))</f>
        <v>6</v>
      </c>
      <c r="BT236" s="9" t="n">
        <v>0</v>
      </c>
      <c r="BU236" s="10" t="str">
        <f aca="false">IF(BT236="","",IF(AND(BT236&gt;=-20,BT236&lt;=-18),"-20 a -18",IF(AND(BT236&gt;=-17.5,BT236&lt;=-15.5),"-17,5 a -15,5",IF(AND(BT236&gt;=-15,BT236&lt;=-13),"-15 a -13",IF(AND(BT236&gt;=-12.5,BT236&lt;=-10.5),"-12,5 a -10,5",IF(AND(BT236&gt;=-10,BT236&lt;=-8),"-10 a -8",IF(AND(BT236&gt;=-7.5,BT236&lt;=-5.5),"-7,5 a -5,5",IF(AND(BT236&gt;=-5,BT236&lt;=-3),"-5 a -3",IF(AND(BT236&gt;=-2.5,BT236&lt;=-0.5),"-2,5 a -0,5",IF(BT236=0,"0",IF(AND(BT236&gt;=0.5,BT236&lt;=2.5),"0,5 a 2,5",IF(AND(BT236&gt;=3,BT236&lt;=5),"3 a 5",IF(AND(BT236&gt;=5.5,BT236&lt;=7.5),"5,5 a 7,5",IF(AND(BT236&gt;=8,BT236&lt;=10),"8 a 10",IF(AND(BT236&gt;=10.5,BT236&lt;=12.5),"10,5 a 12,5",IF(AND(BT236&gt;=13,BT236&lt;=15),"13 a 15",IF(AND(BT236&gt;=15.5,BT236&lt;=17.5),"15,5 a 17,5",IF(AND(BT236&gt;=18,BT236&lt;=20),"18 a 20","Fuera de rango"))))))))))))))))))</f>
        <v>0</v>
      </c>
      <c r="BV236" s="11" t="str">
        <f aca="false">IF(BT236="","",IF(BT236=0,"NORMA",IF(AND(BT236&gt;=-20,BT236&lt;=-18),2,IF(AND(BT236&gt;=-17.5,BT236&lt;=-15.5),2,IF(AND(BT236&gt;=-15,BT236&lt;=-13),3,IF(AND(BT236&gt;=-12.5,BT236&lt;=-10.5),4,IF(AND(BT236&gt;=-10,BT236&lt;=-8),5,IF(AND(BT236&gt;=-7.5,BT236&lt;=-5.5),6,IF(AND(BT236&gt;=-5,BT236&lt;=-3),7,IF(AND(BT236&gt;=-2.5,BT236&lt;=-0.5),8,IF(AND(BT236&gt;=0.5,BT236&lt;=2.5),9,IF(AND(BT236&gt;=3,BT236&lt;=5),10,IF(AND(BT236&gt;=5.5,BT236&lt;=7.5),11,IF(AND(BT236&gt;=8,BT236&lt;=10),12,IF(AND(BT236&gt;=10.5,BT236&lt;=12.5),13,IF(AND(BT236&gt;=13,BT236&lt;=15),14,IF(AND(BT236&gt;=15.5,BT236&lt;=17.5),15,IF(AND(BT236&gt;=18,BT236&lt;=20),16,"Fuera de rango"))))))))))))))))))</f>
        <v>NORMA</v>
      </c>
      <c r="BW236" s="9" t="n">
        <v>-6.25</v>
      </c>
      <c r="BX236" s="10" t="n">
        <f aca="false">18.5- (0.3*H236)</f>
        <v>8.3</v>
      </c>
      <c r="BY236" s="10" t="n">
        <f aca="false">(BW236)-(BX236)</f>
        <v>-14.55</v>
      </c>
      <c r="BZ236" s="10" t="str">
        <f aca="false">IF(BY236="","",IF(BY236&lt;-27.5,"De -30 a -28",IF(BY236&lt;-25,"De -27,5 a -25,5",IF(BY236&lt;-22.5,"De -25 a -23",IF(BY236&lt;-20,"De -22,5 a -20,5",IF(BY236&lt;-17.5,"De -20 a -18",IF(BY236&lt;-15,"De -17,5 a -15,5",IF(BY236&lt;-12.5,"De -15 a -13",IF(BY236&lt;-10,"De -12,5 a -10,5",IF(BY236&lt;-7.5,"De -10 a -8",IF(BY236&lt;-5,"De -7,5 a -5,5",IF(BY236&lt;-2.5,"De -5 a -3",IF(BY236&lt;0,"De -2,5 a -0,5",IF(BY236&lt;2.5,"De 0 a 2",IF(BY236&lt;5,"De 2,5 a 4,5",IF(BY236&lt;7.5,"De 5 a 7",IF(BY236&lt;10,"De 7,5 a 9,5",IF(BY236&lt;12.5,"De 10 a 12",IF(BY236&lt;15,"De 12,5 a 14,5",IF(BY236&lt;17.5,"De 15 a 17",IF(BY236&lt;20,"De 17,5 a 19,5",IF(BY236&lt;22.5,"De 20 a 22",IF(BY236&lt;25,"De 22,5 a 24,5",IF(BY236&lt;27.5,"De 25 a 27","De 27,5 a 30"))))))))))))))))))))))))</f>
        <v>De -15 a -13</v>
      </c>
      <c r="CA236" s="12" t="n">
        <f aca="false">IF(BY236="","",IF(BY236&lt;=-28,1,IF(BY236&lt;=-25.5,2,IF(BY236&lt;=-23,3,IF(BY236&lt;=-20.5,4,IF(BY236&lt;=-18,5,IF(BY236&lt;=-15.5,6,IF(BY236&lt;=-13,7,IF(BY236&lt;=-10.5,8,IF(BY236&lt;=-8,9,IF(BY236&lt;=-5.5,10,IF(BY236&lt;=-3,11,IF(BY236&lt;=-0.5,12,IF(BY236&lt;=2,13,IF(BY236&lt;=4.5,14,IF(BY236&lt;=7,15,IF(BY236&lt;=9.5,16,IF(BY236&lt;=12,17,IF(BY236&lt;=14.5,18,IF(BY236&lt;=17,19,IF(BY236&lt;=19.5,20,IF(BY236&lt;=22,21,IF(BY236&lt;=24.5,22,IF(BY236&lt;=27,23,IF(BY236&lt;=30,24,"Fuera de rango")))))))))))))))))))))))))</f>
        <v>7</v>
      </c>
      <c r="CB236" s="9" t="n">
        <v>-6.25</v>
      </c>
      <c r="CC236" s="10" t="n">
        <f aca="false">18.5- (0.3*H236)</f>
        <v>8.3</v>
      </c>
      <c r="CD236" s="10" t="n">
        <f aca="false">(CB236)-(CC236)</f>
        <v>-14.55</v>
      </c>
      <c r="CE236" s="10" t="str">
        <f aca="false">IF(CD236="","",IF(CD236&lt;-27.5,"De -30 a -28",IF(CD236&lt;-25,"De -27,5 a -25,5",IF(CD236&lt;-22.5,"De -25 a -23",IF(CD236&lt;-20,"De -22,5 a -20,5",IF(CD236&lt;-17.5,"De -20 a -18",IF(CD236&lt;-15,"De -17,5 a -15,5",IF(CD236&lt;-12.5,"De -15 a -13",IF(CD236&lt;-10,"De -12,5 a -10,5",IF(CD236&lt;-7.5,"De -10 a -8",IF(CD236&lt;-5,"De -7,5 a -5,5",IF(CD236&lt;-2.5,"De -5 a -3",IF(CD236&lt;0,"De -2,5 a -0,5",IF(CD236&lt;=2,"De 0 a 2",IF(CD236&lt;=4.5,"De 2,5 a 4,5",IF(CD236&lt;=7,"De 5 a 7",IF(CD236&lt;=9.5,"De 7,5 a 9,5",IF(CD236&lt;=12,"De 10 a 12",IF(CD236&lt;=14.5,"De 12,5 a 14,5",IF(CD236&lt;=17,"De 15 a 17",IF(CD236&lt;=19.5,"De 17,5 a 19,5",IF(CD236&lt;=22,"De 20 a 22",IF(CD236&lt;=24.5,"De 22,5 a 24,5",IF(CD236&lt;=27,"De 25 a 27","De 27,5 a 30"))))))))))))))))))))))))</f>
        <v>De -15 a -13</v>
      </c>
      <c r="CF236" s="12" t="n">
        <f aca="false">IF(CD236="","",IF(CD236&lt;-27.5,1,IF(CD236&lt;-25,2,IF(CD236&lt;-22.5,3,IF(CD236&lt;-20,4,IF(CD236&lt;-17.5,5,IF(CD236&lt;-15,6,IF(CD236&lt;-12.5,7,IF(CD236&lt;-10,8,IF(CD236&lt;-7.5,9,IF(CD236&lt;-5,10,IF(CD236&lt;-2.5,11,IF(CD236&lt;0,12,IF(CD236&lt;2.5,13,IF(CD236&lt;5,14,IF(CD236&lt;7.5,15,IF(CD236&lt;10,16,IF(CD236&lt;12.5,17,IF(CD236&lt;15,18,IF(CD236&lt;17.5,19,IF(CD236&lt;20,20,IF(CD236&lt;22.5,21,IF(CD236&lt;25,22,IF(CD236&lt;27.5,23,24))))))))))))))))))))))))</f>
        <v>7</v>
      </c>
      <c r="CG236" s="9" t="n">
        <v>-4.75</v>
      </c>
      <c r="CH236" s="10" t="str">
        <f aca="false">IF(CG236="","",IF(AND(CG236&gt;=-10,CG236&lt;=-9.5),"-10 a -9,5",IF(AND(CG236&gt;-9.5,CG236&lt;=-8.5),"-9 a -8,5",IF(AND(CG236&gt;-8.5,CG236&lt;=-7.5),"-8 a -7,5",IF(AND(CG236&gt;-7.5,CG236&lt;=-6.5),"-7 a -6,5",IF(AND(CG236&gt;-6.5,CG236&lt;=-5.5),"-6 a -5,5",IF(AND(CG236&gt;-5.5,CG236&lt;=-4.5),"-5 a -4,5",IF(AND(CG236&gt;-4.5,CG236&lt;=-3.5),"-4 a -3,5",IF(AND(CG236&gt;-3.5,CG236&lt;=-2.5),"-3 a -2,5",IF(CG236=-2.25,"-2,25",IF(AND(CG236&gt;-2.5,CG236&lt;=-1.5),"-2 a -1,5",IF(AND(CG236&gt;-1.5,CG236&lt;=-0.5),"-1 a -0,5",IF(AND(CG236&gt;-0.5,CG236&lt;=0.5),"0 a 0,5",IF(AND(CG236&gt;0.5,CG236&lt;=1.5),"1 a 1,5",IF(AND(CG236&gt;1.5,CG236&lt;=2.5),"2 a 2,5",IF(AND(CG236&gt;2.5,CG236&lt;=3.5),"3 a 3,5",IF(AND(CG236&gt;3.5,CG236&lt;=4.5),"4 a 4,5",IF(AND(CG236&gt;4.5,CG236&lt;=5.5),"5 a 5,5",IF(AND(CG236&gt;5.5,CG236&lt;=6.5),"6 a 6,5",IF(AND(CG236&gt;6.5,CG236&lt;=7.5),"7 a 7,5",IF(AND(CG236&gt;7.5,CG236&lt;=8.5),"8 a 8,5",IF(AND(CG236&gt;8.5,CG236&lt;=9.5),"9 a 9,5",IF(CG236&gt;=10,"10","Fuera de rango")))))))))))))))))))))))</f>
        <v>-5 a -4,5</v>
      </c>
      <c r="CI236" s="11" t="n">
        <f aca="false">IF(CG236="","",IF(CG236=-2.25,"NORMA",IF(CG236&lt;=-9.5,1,IF(CG236&lt;=-8.5,2,IF(CG236&lt;=-7.5,3,IF(CG236&lt;=-6.5,4,IF(CG236&lt;=-5.5,5,IF(CG236&lt;=-4.5,6,IF(CG236&lt;=-3.5,7,IF(CG236&lt;=-2.5,8,IF(CG236&lt;=-1.5,9,IF(CG236&lt;=-0.5,10,IF(CG236&lt;=0.5,11,IF(CG236&lt;=1.5,12,IF(CG236&lt;=2.5,13,IF(CG236&lt;=3.5,14,IF(CG236&lt;=4.5,15,IF(CG236&lt;=5.5,16,IF(CG236&lt;=6.5,17,IF(CG236&lt;=7.5,18,IF(CG236&lt;=8.5,19,IF(CG236&lt;=9.5,20,IF(CG236=10,21,"Fuera de rango")))))))))))))))))))))))</f>
        <v>6</v>
      </c>
      <c r="CJ236" s="9" t="n">
        <v>2.5</v>
      </c>
      <c r="CK236" s="10" t="str">
        <f aca="false">IF(CJ236="","",IF(AND(CJ236&gt;=-6,CJ236&lt;=-5.5),"-6 a -5,5",IF(AND(CJ236&gt;-5.5,CJ236&lt;=-4.5),"-5 a -4,5",IF(AND(CJ236&gt;-4.5,CJ236&lt;=-3.5),"-4 a -3,5",IF(AND(CJ236&gt;-3.5,CJ236&lt;=-2.5),"-3 a -2,5",IF(AND(CJ236&gt;-2.5,CJ236&lt;=-1.5),"-2 a -1,5",IF(AND(CJ236&gt;-1.5,CJ236&lt;=-0.5),"-1 a -0,5",IF(AND(CJ236&gt;-0.5,CJ236&lt;=0.5),"0 a 0,5",IF(AND(CJ236&gt;0.5,CJ236&lt;=1.5),"1 a 1,5",IF(AND(CJ236&gt;1.5,CJ236&lt;2.5),"2",IF(AND(CJ236&gt;=2.5,CJ236&lt;=3),"2,5 a 3",IF(AND(CJ236&gt;3,CJ236&lt;=4),"3,5 a 4",IF(AND(CJ236&gt;4,CJ236&lt;=5),"4,5 a 5",IF(AND(CJ236&gt;5,CJ236&lt;=6),"5,5 a 6",IF(AND(CJ236&gt;6,CJ236&lt;=7),"6,5 a 7",IF(AND(CJ236&gt;7,CJ236&lt;=8),"7,5 a 8",IF(AND(CJ236&gt;8,CJ236&lt;=9.5),"8,5 a 9,5",IF(CJ236=10,"10","Fuera de rango"))))))))))))))))))</f>
        <v>2,5 a 3</v>
      </c>
      <c r="CL236" s="11" t="n">
        <f aca="false">IF(CK236="","",IF(OR(CK236="-6 a -5,5",CK236="-6 - -5,5"),1,IF(OR(CK236="-5 a -4,5",CK236="-5 - -4,5"),2,IF(OR(CK236="-4 a -3,5",CK236="-4 - -3,5"),3,IF(OR(CK236="-3 a -2,5",CK236="-3 - -2,5"),4,IF(OR(CK236="-2 a -1,5",CK236="-2 - -1,5"),5,IF(OR(CK236="-1 a -0,5",CK236="-1 - -0,5"),6,IF(OR(CK236="0 a 0,5",CK236="0 - 0,5"),7,IF(OR(CK236="1 a 1,5",CK236="1 - 1,5"),8,IF(CK236="2","NORMA",IF(OR(CK236="2,5 a 3",CK236="2,5 - 3"),9,IF(OR(CK236="3,5 a 4",CK236="3,5 - 4"),10,IF(OR(CK236="4,5 a 5",CK236="4,5 - 5"),11,IF(OR(CK236="5,5 a 6",CK236="5,5 - 6"),12,IF(OR(CK236="6,5 a 7",CK236="6,5 - 7"),13,IF(OR(CK236="7,5 a 8",CK236="7,5 - 8"),14,IF(OR(CK236="8,5 a 9",CK236="8,5 - 9,5",CK236="9 a 9,5"),15,IF(CK236="10",15,IF(OR(CK236="0,5 a 1",CK236="0,5 - 1"),7,"Fuera de rango")))))))))))))))))))</f>
        <v>9</v>
      </c>
      <c r="CM236" s="10" t="n">
        <v>0</v>
      </c>
      <c r="CN236" s="10" t="str">
        <f aca="false">IF(CM236=0,"0", " ")</f>
        <v>0</v>
      </c>
      <c r="CO236" s="10" t="str">
        <f aca="false">IF(CM236&gt;0,"EME"," ")</f>
        <v> </v>
      </c>
      <c r="CP236" s="10" t="n">
        <v>0</v>
      </c>
      <c r="CQ236" s="10" t="str">
        <f aca="false">IF(CP236&gt;0,"0", " ")</f>
        <v> </v>
      </c>
      <c r="CR236" s="10" t="str">
        <f aca="false">IF(CP236&gt;0,"EME"," ")</f>
        <v> </v>
      </c>
      <c r="CS236" s="9" t="n">
        <v>0</v>
      </c>
      <c r="CT236" s="10" t="str">
        <f aca="false">IF(CS236&gt;0,"1", " ")</f>
        <v> </v>
      </c>
      <c r="CU236" s="10" t="str">
        <f aca="false">IF(CS236&gt;0,"HIP"," ")</f>
        <v> </v>
      </c>
      <c r="CV236" s="9" t="n">
        <v>0</v>
      </c>
      <c r="CW236" s="10" t="str">
        <f aca="false">IF(CV236&gt;0,"1", " ")</f>
        <v> </v>
      </c>
      <c r="CX236" s="10" t="str">
        <f aca="false">IF(CV236&gt;0,"HIP"," ")</f>
        <v> </v>
      </c>
      <c r="CY236" s="9" t="n">
        <v>-9</v>
      </c>
      <c r="CZ236" s="11" t="str">
        <f aca="false">IF(CY236&lt;0,"2"," ")</f>
        <v>2</v>
      </c>
      <c r="DA236" s="11" t="str">
        <f aca="false">IF(CY236&lt;0,"MIO"," ")</f>
        <v>MIO</v>
      </c>
      <c r="DB236" s="9" t="n">
        <v>-8.5</v>
      </c>
      <c r="DC236" s="11" t="str">
        <f aca="false">IF(DB236&lt;0,"2"," ")</f>
        <v>2</v>
      </c>
      <c r="DD236" s="11" t="str">
        <f aca="false">IF(DB236&lt;0,"MIO"," ")</f>
        <v>MIO</v>
      </c>
      <c r="DE236" s="9" t="n">
        <v>0</v>
      </c>
      <c r="DF236" s="11" t="str">
        <f aca="false">IF(DE236&lt;0,"3"," ")</f>
        <v> </v>
      </c>
      <c r="DG236" s="11" t="str">
        <f aca="false">IF(DE236&lt;0,"AST"," ")</f>
        <v> </v>
      </c>
      <c r="DH236" s="9" t="n">
        <v>0</v>
      </c>
      <c r="DI236" s="11" t="str">
        <f aca="false">IF(DH236&lt;0,"3"," ")</f>
        <v> </v>
      </c>
      <c r="DJ236" s="11" t="str">
        <f aca="false">IF(DH236&lt;0,"AST"," ")</f>
        <v> </v>
      </c>
      <c r="DK236" s="9" t="n">
        <v>0</v>
      </c>
      <c r="DL236" s="10" t="str">
        <f aca="false">IF(DK236&gt;0,"4"," ")</f>
        <v> </v>
      </c>
      <c r="DM236" s="10" t="str">
        <f aca="false">IF(DK236&gt;0,"PRE"," ")</f>
        <v> </v>
      </c>
      <c r="DN236" s="9" t="n">
        <v>0</v>
      </c>
      <c r="DO236" s="10" t="str">
        <f aca="false">IF(DN236&gt;0,"4"," ")</f>
        <v> </v>
      </c>
      <c r="DP236" s="10" t="str">
        <f aca="false">IF(DN236&gt;0,"PRE"," ")</f>
        <v> </v>
      </c>
      <c r="DQ236" s="12" t="n">
        <v>1</v>
      </c>
      <c r="DR236" s="12" t="n">
        <v>1</v>
      </c>
      <c r="DS236" s="12" t="str">
        <f aca="false">CONCATENATE(CO236,CU236,DA236,DG236,DM236)</f>
        <v>  MIO  </v>
      </c>
      <c r="DT236" s="10" t="str">
        <f aca="false" t="array" ref="DT236">_xlfn.IFS(DS236="EME    ","0", DS236=" HIP   ","1", DS236="  MIO  ","2", DS236="   AST ","3", DS236="    PRE","4", DS236="EME   PRE","5", DS236=" HIP  PRE","6", DS236=" HIP AST ","7", DS236="  MIO PRE","8", DS236="  MIOAST ","9", DS236="   ASTPRE","10",DS236=" HIP ASTPRE","11", DS236="  MIOASTPRE","12", DS236="     ","0")</f>
        <v>2</v>
      </c>
      <c r="DU236" s="1" t="s">
        <v>154</v>
      </c>
      <c r="DV236" s="1" t="str">
        <f aca="false" t="array" ref="DV236">_xlfn.IFS(DU236="SI","2", DU236="NO","1")</f>
        <v>1</v>
      </c>
      <c r="DW236" s="10" t="n">
        <v>0</v>
      </c>
      <c r="DX236" s="11" t="str">
        <f aca="false">IF(DW236=0,"1","2")</f>
        <v>1</v>
      </c>
      <c r="DY236" s="11" t="str">
        <f aca="false" t="array" ref="DY236">_xlfn.IFS(DW236=0,"0", DW236=0.25, "1", DW236=0.5,"2", DW236=0.75,"3", DW236=1,"4",DW236=1.25,"5", DW236=1.5,"6", DW236=1.75,"7", DW236=2,"8")</f>
        <v>0</v>
      </c>
      <c r="DZ236" s="10" t="n">
        <v>0</v>
      </c>
      <c r="EA236" s="11" t="str">
        <f aca="false">IF(DZ236=0,"1","2")</f>
        <v>1</v>
      </c>
      <c r="EB236" s="11" t="str">
        <f aca="false" t="array" ref="EB236">_xlfn.IFS(DZ236=0,"0", DZ236=0.25, "1", DZ236=0.5,"2", DZ236=0.75,"3", DZ236=1,"4",DZ236=1.25,"5", DZ236=1.5,"6", DZ236=1.75,"7", DZ236=2,"8")</f>
        <v>0</v>
      </c>
      <c r="EC236" s="10" t="n">
        <v>-0.5</v>
      </c>
      <c r="ED236" s="10" t="str">
        <f aca="false">IF(EC236=0,"1","2")</f>
        <v>2</v>
      </c>
      <c r="EE236" s="11" t="str">
        <f aca="false" t="array" ref="EE236">_xlfn.IFS(EC236=0,"0", EC236=-0.25, "1", EC236=-0.5,"2", EC236=-0.75,"3", EC236=-1,"4",EC236=-1.25,"5", EC236=-1.5,"6", EC236=-1.75,"7", EC236=-2,"8", EC236=-2.25,"9",EC236=-2.5,"10", EC236=-2.75,"11", EC236=-3,"12", EC236=-3.25,"13", EC236=-3.5,"14", EC236=-3.75,"15",EC236=-4,"16")</f>
        <v>2</v>
      </c>
      <c r="EF236" s="10" t="n">
        <v>-0.5</v>
      </c>
      <c r="EG236" s="10" t="str">
        <f aca="false">IF(EF236=0,"1","2")</f>
        <v>2</v>
      </c>
      <c r="EH236" s="11" t="str">
        <f aca="false" t="array" ref="EH236">_xlfn.IFS(EF236=0,"0", EF236=-0.25, "1", EF236=-0.5,"2", EF236=-0.75,"3", EF236=-1,"4",EF236=-1.25,"5", EF236=-1.5,"6", EF236=-1.75,"7", EF236=-2,"8", EF236=-2.25,"9",EF236=-2.5,"10", EF236=-2.75,"11", EF236=-3,"12", EF236=-3.25,"13", EF236=-3.5,"14", EF236=-3.75,"15",EF236=-4,"16")</f>
        <v>2</v>
      </c>
      <c r="EI236" s="10" t="n">
        <v>0.5</v>
      </c>
      <c r="EJ236" s="11" t="str">
        <f aca="false">IF(EI236=0,"1","2")</f>
        <v>2</v>
      </c>
      <c r="EK236" s="11" t="str">
        <f aca="false" t="array" ref="EK236">_xlfn.IFS(EI236=0,"0", EI236=-0.25, "1", EI236=-0.5,"2", EI236=-0.75,"3", EI236=-1,"4",EI236=-1.25,"5", EI236=-1.5,"6", EI236=-1.75,"7", EI236=-2,"8", EI236=-2.25,"9", EI236=-2.25,"9",EI236=-2.5,"10", EI236=-2.75,"11", EI236=-3,"12", EI236=-3.25,"13", EI236=-3.5,"14", EI236=-3.75,"15",EI236=-4,"16", EI236=0.25, "17", EI236=0.5, "18")</f>
        <v>18</v>
      </c>
      <c r="EL236" s="10" t="n">
        <v>0.5</v>
      </c>
      <c r="EM236" s="11" t="str">
        <f aca="false">IF(EL236=0,"1","2")</f>
        <v>2</v>
      </c>
      <c r="EN236" s="11" t="str">
        <f aca="false" t="array" ref="EN236">_xlfn.IFS(EL236=0.25,"17",EL236=0.5,"18", EL236=0,"0", EL236=-0.25, "1", EL236=-0.5,"2", EL236=-0.75,"3", EL236=-1,"4",EL236=-1.25,"5", EL236=-1.5,"6", EL236=-1.75,"7", EL236=-2,"8",EL236= -2.25,"9",EL236=-2.5,"10",EL236= -2.75,"11",EL236= -3,"12",EL236= -3.25,"13",EL236= -3.5,"14",EL236= -3.75,"15",EL236=-4,"16")</f>
        <v>18</v>
      </c>
      <c r="EO236" s="10" t="n">
        <v>0</v>
      </c>
      <c r="EP236" s="11" t="str">
        <f aca="false">IF(EO236=0,"1","2")</f>
        <v>1</v>
      </c>
      <c r="EQ236" s="11" t="str">
        <f aca="false" t="array" ref="EQ236">_xlfn.IFS(EO236=0,"0", EO236=0.25, "1", EO236=0.5,"2", EO236=0.75,"3", EO236=1,"4",EO236=1.25,"5", EO236=1.5,"6", EO236=1.75,"7", EO236=2,"8", EO236=2.25,"9", EO236=2.25,"9",EO236=2.5,"10", EO236=2.75,"11", EO236=3,"12", EO236=3.25,"13", EO236=3.5,"14", EO236=3.75,"15",EO236=4,"16", EO236=-0.25, "17", bq=-0.5, "18")</f>
        <v>0</v>
      </c>
      <c r="ER236" s="10" t="n">
        <v>0</v>
      </c>
      <c r="ES236" s="11" t="str">
        <f aca="false">IF(ER236=0,"1","2")</f>
        <v>1</v>
      </c>
      <c r="ET236" s="11" t="str">
        <f aca="false" t="array" ref="ET236">_xlfn.IFS(ER236=0,"0", ER236=0.25, "1", ER236=0.5,"2", ER236=0.75,"3", ER236=1,"4",ER236=1.25,"5", ER236=1.5,"6", ER236=1.75,"7", ER236=2,"8", ER236=2.25,"9", ER236=2.25,"9",ER236=2.5,"10", ER236=2.75,"11", ER236=3,"12", ER236=3.25,"13", ER236=3.5,"14", ER236=3.75,"15",ER236=4,"16", ER236=-0.25, "17", bq=-0.5, "18")</f>
        <v>0</v>
      </c>
      <c r="EU236" s="13" t="n">
        <v>26</v>
      </c>
      <c r="EV236" s="14" t="str">
        <f aca="false">VLOOKUP(EU236,LEYENDA!$G$2:$H$8,2,TRUE())</f>
        <v>25-36</v>
      </c>
      <c r="EW236" s="14" t="str">
        <f aca="false" t="array" ref="EW236">_xlfn.IFS(EV236="0-5","1", EV236="6-12","2", EV236="13-18","3", EV236="19-24","4", EV236="25-36","5", EV236="37-48","6", EV236="49-60","7")</f>
        <v>5</v>
      </c>
    </row>
    <row r="237" customFormat="false" ht="13.5" hidden="false" customHeight="false" outlineLevel="0" collapsed="false">
      <c r="A237" s="1" t="n">
        <v>67</v>
      </c>
      <c r="B237" s="32" t="n">
        <v>3</v>
      </c>
      <c r="C237" s="33" t="n">
        <v>36210</v>
      </c>
      <c r="D237" s="6"/>
      <c r="E237" s="5" t="str">
        <f aca="false">VLOOKUP(A237,'286'!$A$3:$J$600,10,FALSE())</f>
        <v>MORENO HERNÁNDEZ, ANTONIO</v>
      </c>
      <c r="F237" s="4" t="str">
        <f aca="false">VLOOKUP(A237,'286'!$A$3:$I$1768,3,FALSE())</f>
        <v>MOHERAN</v>
      </c>
      <c r="G237" s="6" t="n">
        <f aca="false">VLOOKUP(A237,'286'!$A$3:$I$1768,4,FALSE())</f>
        <v>23223</v>
      </c>
      <c r="H237" s="7" t="n">
        <f aca="false">YEAR(C237)-YEAR(G237)</f>
        <v>36</v>
      </c>
      <c r="I237" s="1" t="str">
        <f aca="false">VLOOKUP(H237,LEYENDA!$C$2:$D$6,2,TRUE())</f>
        <v>25-40</v>
      </c>
      <c r="J237" s="5" t="str">
        <f aca="false">VLOOKUP(A237,'286'!$A$3:$I$1768,7,FALSE())</f>
        <v>H</v>
      </c>
      <c r="K237" s="8" t="str">
        <f aca="false">VLOOKUP(A237,'286'!$A$3:$I$1768,2,FALSE())</f>
        <v>OD</v>
      </c>
      <c r="L237" s="4" t="str">
        <f aca="false">VLOOKUP(A237,'286'!$A$3:$I$1768,8,FALSE())</f>
        <v>D</v>
      </c>
      <c r="M237" s="4" t="str">
        <f aca="false">VLOOKUP(A237,'286'!$A$3:$I$1768,9,FALSE())</f>
        <v>D</v>
      </c>
      <c r="N237" s="8" t="str">
        <f aca="false">IF(R237=O237, "MISMA","CONTRARIA")</f>
        <v>MISMA</v>
      </c>
      <c r="O237" s="8" t="str">
        <f aca="false" t="array" ref="O237">_xlfn.IFS(L237="D","1", L237="I","2")</f>
        <v>1</v>
      </c>
      <c r="P237" s="8" t="str">
        <f aca="false" t="array" ref="P237">_xlfn.IFS(K237="OD","1", K237="OI","2")</f>
        <v>1</v>
      </c>
      <c r="Q237" s="1" t="str">
        <f aca="false" t="array" ref="Q237">_xlfn.IFS(J237="M","1", J237="H","2")</f>
        <v>2</v>
      </c>
      <c r="R237" s="8" t="str">
        <f aca="false" t="array" ref="R237">_xlfn.IFS(M237="D","1", M237="I","2")</f>
        <v>1</v>
      </c>
      <c r="S237" s="1" t="str">
        <f aca="false" t="array" ref="S237">_xlfn.IFS(N237="CONTRARIA", "1",N237= "MISMA","2")</f>
        <v>2</v>
      </c>
      <c r="T237" s="1" t="str">
        <f aca="false" t="array" ref="T237">_xlfn.IFS(I237="0-12","1", I237="13-24","2", I237="25-40","3", I237="41-60","4", I237="61-100","5")</f>
        <v>3</v>
      </c>
      <c r="U237" s="9" t="n">
        <v>-3</v>
      </c>
      <c r="V237" s="11" t="str">
        <f aca="false">IF(U237="","",IF(AND(U237&gt;=-9,U237&lt;=-6.5),"-9 a -6,5",IF(AND(U237&gt;=-6,U237&lt;=-3.5),"-6 a -3,5",IF(AND(U237&gt;=-3,U237&lt;=-1),"-3 a -1",IF(U237=-0.5,"-0,5",IF(AND(U237&gt;=0,U237&lt;=2.5),"0 a 2,5",IF(AND(U237&gt;=3,U237&lt;=5.5),"3 a 5,5",IF(AND(U237&gt;=6,U237&lt;=8.5),"6 a 8,5",IF(AND(U237&gt;=9,U237&lt;=20),"9 a 20","Fuera de rango")))))))))</f>
        <v>-3 a -1</v>
      </c>
      <c r="W237" s="11" t="n">
        <f aca="false">IF(V237="","",IF(V237="-9 a -6,5",2,IF(V237="-6 a -3,5",3,IF(V237="-3 a -1",4,IF(V237="-0,5","NORMA",IF(V237="0 a 2,5",5,IF(V237="3 a 5,5",6,IF(V237="6 a 8,5",7,IF(V237="9 a 20",8,"Fuera de rango")))))))))</f>
        <v>4</v>
      </c>
      <c r="X237" s="9" t="n">
        <v>0</v>
      </c>
      <c r="Y237" s="10" t="str">
        <f aca="false">IF(X237="","",IF(AND(X237&gt;=0,X237&lt;=4),"0 a 4",IF(AND(X237&gt;=4.5,X237&lt;=8.5),"4,5 a 8,5",IF(X237=9,"9",IF(AND(X237&gt;=9.5,X237&lt;=13),"9,5 a 13",IF(AND(X237&gt;=13.5,X237&lt;=20),"13,5 a 20",IF(AND(X237&gt;=20.5,X237&lt;=35),"20,5 a 35","Fuera de rango")))))))</f>
        <v>0 a 4</v>
      </c>
      <c r="Z237" s="11" t="n">
        <f aca="false">IF(Y237="","",IF(Y237="0 a 4",1,IF(Y237="4,5 a 8,5",2,IF(Y237="9","NORMA",IF(Y237="9,5 a 13",3,IF(Y237="13,5 a 20",4,IF(Y237="20,5 a 35",5,"Fuera de rango")))))))</f>
        <v>1</v>
      </c>
      <c r="AA237" s="9" t="n">
        <v>17</v>
      </c>
      <c r="AB237" s="10" t="str">
        <f aca="false">IF(AA237="","",IF(AND(AA237&gt;=0,AA237&lt;=9),"0 a 9",IF(AND(AA237&gt;=9.5,AA237&lt;=18.5),"9,5 a 18,5",IF(AA237=19,"19",IF(AND(AA237&gt;=19.5,AA237&lt;=28),"19,5 a 28",IF(AND(AA237&gt;=28.5,AA237&lt;=40),"28,5 a 40","Fuera de rango"))))))</f>
        <v>9,5 a 18,5</v>
      </c>
      <c r="AC237" s="11" t="n">
        <f aca="false" t="array" ref="AC237">_xlfn.IFS(AB237="","",AB237="0 a 9",1,AB237="9,5 a 18,5",2,AB237="19","NORMA",AB237="19,5 a 28",3,AB237="28,5 a 40",4,TRUE(),"Fuera de rango")</f>
        <v>2</v>
      </c>
      <c r="AD237" s="9" t="n">
        <v>5</v>
      </c>
      <c r="AE237" s="10" t="str">
        <f aca="false">IF(AD237="","",IF(AND(AD237&gt;=-10,AD237&lt;=0),"De -10 a 0",IF(AND(AD237&gt;=0.5,AD237&lt;=9.5),"0,5 a 9,5",IF(AD237=10,"10",IF(AND(AD237&gt;=10.5,AD237&lt;=20),"10,5 a 20",IF(AND(AD237&gt;=20.5,AD237&lt;=40),"20,5 a 40","Fuera de rango"))))))</f>
        <v>0,5 a 9,5</v>
      </c>
      <c r="AF237" s="12" t="n">
        <f aca="false">IF(AD237="","",IF(AND(AD237&gt;=-10,AD237&lt;=0),1,IF(AND(AD237&gt;=0.5,AD237&lt;=9.5),2,IF(AD237=10,"NORMA",IF(AND(AD237&gt;=10.5,AD237&lt;=20),3,IF(AND(AD237&gt;=20.5,AD237&lt;=40),4,""))))))</f>
        <v>2</v>
      </c>
      <c r="AG237" s="9" t="n">
        <v>9</v>
      </c>
      <c r="AH237" s="11" t="str">
        <f aca="false">IF(AG237="","",IF(AND(AG237&gt;=0,AG237&lt;=4),"0 a 4",IF(AND(AG237&gt;=4.5,AG237&lt;=8.5),"4,5 a 8,5",IF(AG237=9,"9",IF(AND(AG237&gt;=9.5,AG237&lt;=13),"9,5 a 13",IF(AND(AG237&gt;=13.5,AG237&lt;=25),"13,5 a 25","Fuera de rango"))))))</f>
        <v>9</v>
      </c>
      <c r="AI237" s="11" t="str">
        <f aca="false">IF(AH237="","",IF(AH237="0 a 4",1,IF(AH237="4,5 a 8,5",2,IF(AH237="9","NORMA",IF(AH237="9,5 a 13",3,IF(AH237="13,5 a 25",4,""))))))</f>
        <v>NORMA</v>
      </c>
      <c r="AJ237" s="9" t="n">
        <v>5</v>
      </c>
      <c r="AK237" s="10" t="str">
        <f aca="false">IF(AJ237="","",IF(AND(AJ237&gt;=-15,AJ237&lt;=-10.5),"-15 a -10,5",IF(AND(AJ237&gt;=-10,AJ237&lt;=-4),"-10 a -4",IF(AND(AJ237&gt;=-4.5,AJ237&lt;=0),"-4,5 a 0",IF(AND(AJ237&gt;=0.5,AJ237&lt;=4.5),"0,5 a 4,5",IF(AJ237=5,"5",IF(AND(AJ237&gt;=5.5,AJ237&lt;=10),"5,5 a 10",IF(AND(AJ237&gt;=10.5,AJ237&lt;=20),"10,5 a 20","Fuera de rango"))))))))</f>
        <v>5</v>
      </c>
      <c r="AL237" s="11" t="str">
        <f aca="false">IF(AK237="","",IF(AK237="-15 a -10,5",1,IF(AK237="-10 a -4",2,IF(AK237="-4,5 a 0",3,IF(AK237="0,5 a 4,5",4,IF(AK237="5","NORMA",IF(AK237="5,5 a 10",5,IF(AK237="10,5 a 20",6,"Error"))))))))</f>
        <v>NORMA</v>
      </c>
      <c r="AM237" s="9" t="n">
        <v>1</v>
      </c>
      <c r="AN237" s="10" t="str">
        <f aca="false">IF(AM237="","",IF(AND(AM237&gt;=-7.5,AM237&lt;=-5.5),"-7,5 a -5,5",IF(AND(AM237&gt;=-5,AM237&lt;=-3),"-5 a -3",IF(AND(AM237&gt;=-2.5,AM237&lt;=-0.5),"-2,5 a -0,5",IF(AM237=0,"0,00",IF(AND(AM237&gt;=0.5,AM237&lt;=2.5),"0,5 a 2,5",IF(AND(AM237&gt;=3,AM237&lt;=5),"3 a 5",IF(AND(AM237&gt;=5.5,AM237&lt;=7.5),"5,5 a 7,5",IF(AND(AM237&gt;=8,AM237&lt;=10),"8 a 10","Fuera de rango")))))))))</f>
        <v>0,5 a 2,5</v>
      </c>
      <c r="AO237" s="11" t="n">
        <f aca="false">IF(AN237="","",IF(AN237="-7,5 a -5,5",1,IF(AN237="-5 a -3",2,IF(AN237="-2,5 a -0,5",3,IF(AN237="0,00","NORMA",IF(AN237="0,5 a 2,5",4,IF(AN237="3 a 5",5,IF(AN237="5,5 a 7,5",6,IF(AN237="8 a 10",7,"Error")))))))))</f>
        <v>4</v>
      </c>
      <c r="AP237" s="9" t="n">
        <v>-3.5</v>
      </c>
      <c r="AQ237" s="10" t="str">
        <f aca="false">IF(AP237="","",IF(AND(AP237&gt;=-20,AP237&lt;=-9.5),"-20 a -9,5",IF(AND(AP237&gt;=-9,AP237&lt;=-6.5),"-9 a -6,5",IF(AP237=-6,"-6",IF(AND(AP237&gt;=-5.5,AP237&lt;=-3),"-5,5 a -3",IF(AND(AP237&gt;=-2.5,AP237&lt;=0),"-2,5 a 0",IF(AND(AP237&gt;=0.5,AP237&lt;=3),"0,5 a 3",IF(AND(AP237&gt;=3.5,AP237&lt;=6),"3,5 a 6",IF(AND(AP237&gt;=6.5,AP237&lt;=9),"6,5 a 9",IF(AND(AP237&gt;=9.5,AP237&lt;=20),"9,5 a 20","Fuera de rango"))))))))))</f>
        <v>-5,5 a -3</v>
      </c>
      <c r="AR237" s="11" t="n">
        <f aca="false">IF(AQ237="","",IF(AQ237="-20 a -9,5",1,IF(AQ237="-9 a -6,5",2,IF(AQ237="-6","NORMA",IF(AQ237="-5,5 a -3",3,IF(AQ237="-2,5 a 0",4,IF(AQ237="0,5 a 3",5,IF(AQ237="3,5 a 6",6,IF(AQ237="6,5 a 9",7,IF(AQ237="9,5 a 20",8,""))))))))))</f>
        <v>3</v>
      </c>
      <c r="AS237" s="9" t="n">
        <v>3.5</v>
      </c>
      <c r="AT237" s="10" t="str">
        <f aca="false">IF(AS237="","",IF(AND(AS237&gt;=-16,AS237&lt;=-14),"-16 a -14",IF(AND(AS237&gt;=-13.5,AS237&lt;=-11.5),"-13,5 a -11,5",IF(AND(AS237&gt;=-11,AS237&lt;=-9),"-11 a -9",IF(AND(AS237&gt;=-8.5,AS237&lt;=-6.5),"-8,5 a -6,5",IF(AND(AS237&gt;=-6,AS237&lt;=-4),"-6 a -4",IF(AND(AS237&gt;=-3.5,AS237&lt;=-1.5),"-3,5 a -1,5",IF(AND(AS237&gt;=-1,AS237&lt;=1),"-1 a 1",IF(AND(AS237&gt;=1.5,AS237&lt;=3.5),"1,5 a 3,5",IF(AND(AS237&gt;=4,AS237&lt;=6),"4 a 6",IF(AND(AS237&gt;=6.5,AS237&lt;=8.5),"6,5 a 8,5",IF(AND(AS237&gt;=9,AS237&lt;=11),"9 a 11",IF(AND(AS237&gt;=11.5,AS237&lt;=13.5),"11,5 a 13,5",IF(AND(AS237&gt;=14,AS237&lt;=16),"14 a 16",IF(AND(AS237&gt;=16.5,AS237&lt;=18.5),"16,5 a 18,5",IF(AND(AS237&gt;=19,AS237&lt;=21),"19 a 21","Fuera de rango"))))))))))))))))</f>
        <v>1,5 a 3,5</v>
      </c>
      <c r="AU237" s="11" t="n">
        <f aca="false" t="array" ref="AU237">IF(AT237="","",_xlfn.IFS(AT237="-16 a -14",1,AT237="-13,5 a -11,5",2,AT237="-11 a -9",3,AT237="-8,5 a -6,5",4,AT237="-6 a -4",5,AT237="-3,5 a -1,5",6,AT237="-1 a 1",7,AT237="1,5 a 3,5",8,AT237="4 a 6","NORMA",AT237="6,5 a 8,5",9,AT237="9 a 11",10,AT237="11,5 a 13,5",11,AT237="14 a 16",12,AT237="16,5 a 18,5",13,AT237="19 a 21",14,TRUE(),""))</f>
        <v>8</v>
      </c>
      <c r="AV237" s="9" t="n">
        <v>2</v>
      </c>
      <c r="AW237" s="10" t="str">
        <f aca="false">IF(AV237="","",IF(AND(AV237&gt;=-1,AV237&lt;=-0.5),"-1 a -0,5",IF(AND(AV237&gt;-0.5,AV237&lt;=0),"De -0,5 a 0",IF(AND(AV237&gt;=0.25,AV237&lt;=0.75),"0,25 a 0,75",IF(AND(AV237&gt;=1,AV237&lt;=1.5),"1 a 1,5",IF(AND(AV237&gt;=1.75,AV237&lt;=2.25),"1,75 a 2,25",IF(AND(AV237&gt;=2.5,AV237&lt;=3),"2,5 a 3",IF(AND(AV237&gt;=3.25,AV237&lt;=3.75),"3,25 a 3,75","Fuera de rango"))))))))</f>
        <v>1,75 a 2,25</v>
      </c>
      <c r="AX237" s="11" t="n">
        <f aca="false">IF(AW237="","",IF(OR(AW237="-1 a -0,5",AW237="-1 a -0.5"),1,IF(OR(AW237="De -0,5 a 0",AW237="-0,5 a 0",AW237="De -0.5 a 0"),2,IF(OR(AW237="0,25 a 0,75",AW237="0.25 a 0.75"),"NORMA",IF(OR(AW237="1 a 1,5",AW237="1 a 1.5"),3,IF(OR(AW237="1,75 a 2,25",AW237="1.75 a 2.25"),4,IF(OR(AW237="2,5 a 3",AW237="2.5 a 3"),5,IF(OR(AW237="3,25 a 3,75",AW237="3.25 a 3.75"),6,""))))))))</f>
        <v>4</v>
      </c>
      <c r="AY237" s="9" t="n">
        <v>-10</v>
      </c>
      <c r="AZ237" s="10" t="str">
        <f aca="false">IF(AY237="","",IF(AND(AY237&gt;=-20,AY237&lt;=-9.5),"-20 a -9,5",IF(AND(AY237&gt;=-9,AY237&lt;=-6.5),"-9 a -6,5",IF(AY237=-6,"-6",IF(AND(AY237&gt;=-5.5,AY237&lt;=-3),"-5,5 a -3",IF(AND(AY237&gt;=-2.5,AY237&lt;=0),"-2,5 a 0",IF(AND(AY237&gt;=0.5,AY237&lt;=3),"0,5 a 3",IF(AND(AY237&gt;=3.5,AY237&lt;=6),"3,5 a 6","Fuera de rango"))))))))</f>
        <v>-20 a -9,5</v>
      </c>
      <c r="BA237" s="11" t="n">
        <f aca="false">IF(AZ237="","",IF(AZ237="-20 a -9,5",1,IF(AZ237="-9 a -6,5",2,IF(AZ237="-6","NORMA",IF(AZ237="-5,5 a -3",3,IF(AZ237="-2,5 a 0",4,IF(AZ237="0,5 a 3",5,IF(AZ237="3,5 a 6",6,""))))))))</f>
        <v>1</v>
      </c>
      <c r="BB237" s="9" t="n">
        <v>0</v>
      </c>
      <c r="BC237" s="10" t="str">
        <f aca="false" t="array" ref="BC237">IF(BB237="","",_xlfn.IFS(AND(BB237&gt;=0,BB237&lt;=2),"0 a 2",AND(BB237&gt;=2.5,BB237&lt;=4.5),"2,5 a 4,5",AND(BB237&gt;=5,BB237&lt;=7),"5 a 7",AND(BB237&gt;=7.5,BB237&lt;=9.5),"7,5 a 9,5",AND(BB237&gt;=10,BB237&lt;=12),"10 a 12",AND(BB237&gt;=12.5,BB237&lt;=14.5),"12,5 a 14,5",BB237=15,"15",AND(BB237&gt;=15.5,BB237&lt;=17.5),"15,5 a 17,5",AND(BB237&gt;=18,BB237&lt;=20),"18 a 20",AND(BB237&gt;=20.5,BB237&lt;=22.5),"20,5 a 22,5",AND(BB237&gt;=23,BB237&lt;=25),"23 a 25",TRUE(),"Fuera de rango"))</f>
        <v>0 a 2</v>
      </c>
      <c r="BD237" s="11" t="n">
        <f aca="false" t="array" ref="BD237">IF(BC237="","",_xlfn.IFS(BC237="0 a 2",1,BC237="2,5 a 4,5",2,BC237="5 a 7",3,BC237="7,5 a 9,5",4,BC237="10 a 12",5,BC237="12,5 a 14,5",6,BC237="15","NORMA",BC237="15,5 a 17,5",7,BC237="18 a 20",8,BC237="20,5 a 22,5",9,BC237="23 a 25",10,TRUE(),"Fuera de rango"))</f>
        <v>1</v>
      </c>
      <c r="BE237" s="9" t="n">
        <v>22</v>
      </c>
      <c r="BF237" s="10" t="str">
        <f aca="false">IF(BE237="","",IF(AND(BE237&gt;=-20,BE237&lt;=-10),"-20 a -10",IF(AND(BE237&gt;=-9.5,BE237&lt;=0.5),"-9,5 a 0,5",IF(AND(BE237&gt;=1,BE237&lt;=11),"1 a 11",IF(AND(BE237&gt;=11.5,BE237&lt;=20.5),"11,5 a 20,5",IF(BE237=21,"21",IF(AND(BE237&gt;=21.5,BE237&lt;=31.5),"21,5 a 31,5",IF(AND(BE237&gt;=32,BE237&lt;=42),"32 a 42","Fuera de rango"))))))))</f>
        <v>21,5 a 31,5</v>
      </c>
      <c r="BG237" s="11" t="n">
        <f aca="false">IF(BF237="","",IF(BF237="-20 a -10",1,IF(BF237="-9,5 a 0,5",2,IF(BF237="1 a 11",3,IF(BF237="11,5 a 20,5",4,IF(BF237="21","NORMA",IF(BF237="21,5 a 31,5",5,IF(BF237="32 a 42",6,""))))))))</f>
        <v>5</v>
      </c>
      <c r="BH237" s="9" t="n">
        <v>12</v>
      </c>
      <c r="BI237" s="10" t="str">
        <f aca="false">IF(BH237="","",IF(AND(BH237&gt;=-20,BH237&lt;=-15),"-20 a -15",IF(AND(BH237&gt;=-14.5,BH237&lt;=-9.5),"-14,5 a -9,5",IF(AND(BH237&gt;=-9,BH237&lt;=-4),"-9 a -4",IF(AND(BH237&gt;=-3.5,BH237&lt;=2.5),"-3,5 a 2,5",IF(AND(BH237&gt;=3,BH237&lt;=8),"3 a 8",IF(AND(BH237&gt;=8.5,BH237&lt;=14.5),"8,5 a 14,5",IF(BH237=15,"15",IF(AND(BH237&gt;=15.5,BH237&lt;=20.5),"15,5 a 20,5",IF(AND(BH237&gt;=21,BH237&lt;=26),"21 a 26","Fuera de rango"))))))))))</f>
        <v>8,5 a 14,5</v>
      </c>
      <c r="BJ237" s="11" t="n">
        <f aca="false">IF(BI237="","",IF(BI237="-20 a -15",1,IF(BI237="-14,5 a -9,5",2,IF(BI237="-9 a -4",3,IF(BI237="-3,5 a 2,5",4,IF(BI237="3 a 8",5,IF(BI237="8,5 a 14,5",6,IF(BI237="15","NORMA",IF(BI237="15,5 a 20,5",7,IF(BI237="21 a 26",8,IF(BI237="26,5 a 31,5",9,"")))))))))))</f>
        <v>6</v>
      </c>
      <c r="BK237" s="9" t="n">
        <v>0</v>
      </c>
      <c r="BL237" s="10" t="str">
        <f aca="false">IF(BK237="","",IF(AND(BK237&gt;=0,BK237&lt;=2),"0 - 2",IF(AND(BK237&gt;=2.5,BK237&lt;=4.5),"2,5 - 4,5",IF(AND(BK237&gt;=5,BK237&lt;=7),"5 - 7",IF(AND(BK237&gt;=7.5,BK237&lt;=9.5),"7,5 - 9,5",IF(AND(BK237&gt;=10,BK237&lt;=12),"10 - 12",IF(AND(BK237&gt;=12.5,BK237&lt;=13.5),"12,5 - 13,5",IF(BK237=14,"14",IF(AND(BK237&gt;=14.5,BK237&lt;=16.5),"14,5 - 16,5",IF(AND(BK237&gt;=17,BK237&lt;=19),"17 - 19",IF(AND(BK237&gt;=19.5,BK237&lt;=21.5),"19,5 - 21,5",IF(AND(BK237&gt;=22,BK237&lt;=24),"22 - 24",IF(AND(BK237&gt;=24.5,BK237&lt;=26.5),"24,5 - 26,5",IF(AND(BK237&gt;=27,BK237&lt;=29),"27 - 29",IF(AND(BK237&gt;=29.5,BK237&lt;=30),"29,5 - 30","Fuera de rango")))))))))))))))</f>
        <v>0 - 2</v>
      </c>
      <c r="BM237" s="11" t="n">
        <f aca="false">IF(BL237="","",IF(BL237="0 - 2",1,IF(BL237="2,5 - 4,5",2,IF(BL237="5 - 7",3,IF(BL237="7,5 - 9,5",4,IF(BL237="10 - 12",5,IF(BL237="12,5 - 13,5",6,IF(BL237="14","NORMA",IF(BL237="14,5 - 16,5",7,IF(BL237="17 - 19",8,IF(BL237="19,5 - 21,5",9,IF(BL237="22 - 24",10,IF(BL237="24,5 - 26,5",11,IF(BL237="27 - 29",12,IF(BL237="29,5 - 30",13,"")))))))))))))))</f>
        <v>1</v>
      </c>
      <c r="BN237" s="9" t="n">
        <v>20</v>
      </c>
      <c r="BO237" s="10" t="str">
        <f aca="false">IF(BN237="","",IF(AND(BN237&gt;=-20,BN237&lt;=-10),"-20 a -10",IF(AND(BN237&gt;=-9.5,BN237&lt;=0.5),"-9,5 a 0,5",IF(AND(BN237&gt;=1,BN237&lt;=11),"1 a 11",IF(AND(BN237&gt;=11.5,BN237&lt;=21.5),"11,5 a 21,5",IF(BN237=22,"22",IF(AND(BN237&gt;=22.5,BN237&lt;=32.5),"22,5 a 32,5",IF(AND(BN237&gt;=33,BN237&lt;=43),"33 a 43","Fuera de rango"))))))))</f>
        <v>11,5 a 21,5</v>
      </c>
      <c r="BP237" s="11" t="n">
        <f aca="false">IF(BO237="","",IF(BO237="-20 a -10",1,IF(BO237="-9,5 a 0,5",2,IF(BO237="1 a 11",3,IF(BO237="11,5 a 21,5",4,IF(BO237="22","NORMA",IF(BO237="22,5 a 32,5",5,IF(BO237="33 a 43",6,""))))))))</f>
        <v>4</v>
      </c>
      <c r="BQ237" s="9" t="n">
        <v>12</v>
      </c>
      <c r="BR237" s="10" t="str">
        <f aca="false">IF(BQ237="","",IF(AND(BQ237&gt;=-20,BQ237&lt;=-15),"-20 a -15",IF(AND(BQ237&gt;=-14.5,BQ237&lt;=-9.5),"-14,5 a -9,5",IF(AND(BQ237&gt;=-9,BQ237&lt;=-4),"-9 a -4",IF(AND(BQ237&gt;=-3.5,BQ237&lt;=2.5),"-3,5 a 2,5",IF(AND(BQ237&gt;=3,BQ237&lt;=8),"3 a 8",IF(AND(BQ237&gt;=8.5,BQ237&lt;=13.5),"8,5 a 13,5",IF(AND(BQ237&gt;=14,BQ237&lt;=17.5),"14 a 17,5",IF(BQ237=18,"18",IF(AND(BQ237&gt;=18.5,BQ237&lt;=23.5),"18,5 a 23,5",IF(AND(BQ237&gt;=24,BQ237&lt;=29),"24 a 29",IF(AND(BQ237&gt;=29.5,BQ237&lt;=34.5),"29,5 a 34,5",IF(AND(BQ237&gt;=35,BQ237&lt;=40),"35 a 40","Fuera de rango")))))))))))))</f>
        <v>8,5 a 13,5</v>
      </c>
      <c r="BS237" s="11" t="n">
        <f aca="false">IF(BR237="","",IF(BR237="-20 a -15",1,IF(BR237="-14,5 a -9,5",2,IF(BR237="-9 a -4",3,IF(BR237="-3,5 a 2,5",4,IF(BR237="3 a 8",5,IF(BR237="8,5 a 13,5",6,IF(BR237="14 a 17,5",7,IF(BR237="18","NORMA",IF(BR237="18,5 a 23,5",8,IF(BR237="24 a 29",9,IF(BR237="29,5 a 34,5",10,IF(BR237="35 a 40",11,"")))))))))))))</f>
        <v>6</v>
      </c>
      <c r="BT237" s="9" t="n">
        <v>2</v>
      </c>
      <c r="BU237" s="10" t="str">
        <f aca="false">IF(BT237="","",IF(AND(BT237&gt;=-20,BT237&lt;=-18),"-20 a -18",IF(AND(BT237&gt;=-17.5,BT237&lt;=-15.5),"-17,5 a -15,5",IF(AND(BT237&gt;=-15,BT237&lt;=-13),"-15 a -13",IF(AND(BT237&gt;=-12.5,BT237&lt;=-10.5),"-12,5 a -10,5",IF(AND(BT237&gt;=-10,BT237&lt;=-8),"-10 a -8",IF(AND(BT237&gt;=-7.5,BT237&lt;=-5.5),"-7,5 a -5,5",IF(AND(BT237&gt;=-5,BT237&lt;=-3),"-5 a -3",IF(AND(BT237&gt;=-2.5,BT237&lt;=-0.5),"-2,5 a -0,5",IF(BT237=0,"0",IF(AND(BT237&gt;=0.5,BT237&lt;=2.5),"0,5 a 2,5",IF(AND(BT237&gt;=3,BT237&lt;=5),"3 a 5",IF(AND(BT237&gt;=5.5,BT237&lt;=7.5),"5,5 a 7,5",IF(AND(BT237&gt;=8,BT237&lt;=10),"8 a 10",IF(AND(BT237&gt;=10.5,BT237&lt;=12.5),"10,5 a 12,5",IF(AND(BT237&gt;=13,BT237&lt;=15),"13 a 15",IF(AND(BT237&gt;=15.5,BT237&lt;=17.5),"15,5 a 17,5",IF(AND(BT237&gt;=18,BT237&lt;=20),"18 a 20","Fuera de rango"))))))))))))))))))</f>
        <v>0,5 a 2,5</v>
      </c>
      <c r="BV237" s="11" t="n">
        <f aca="false">IF(BT237="","",IF(BT237=0,"NORMA",IF(AND(BT237&gt;=-20,BT237&lt;=-18),2,IF(AND(BT237&gt;=-17.5,BT237&lt;=-15.5),2,IF(AND(BT237&gt;=-15,BT237&lt;=-13),3,IF(AND(BT237&gt;=-12.5,BT237&lt;=-10.5),4,IF(AND(BT237&gt;=-10,BT237&lt;=-8),5,IF(AND(BT237&gt;=-7.5,BT237&lt;=-5.5),6,IF(AND(BT237&gt;=-5,BT237&lt;=-3),7,IF(AND(BT237&gt;=-2.5,BT237&lt;=-0.5),8,IF(AND(BT237&gt;=0.5,BT237&lt;=2.5),9,IF(AND(BT237&gt;=3,BT237&lt;=5),10,IF(AND(BT237&gt;=5.5,BT237&lt;=7.5),11,IF(AND(BT237&gt;=8,BT237&lt;=10),12,IF(AND(BT237&gt;=10.5,BT237&lt;=12.5),13,IF(AND(BT237&gt;=13,BT237&lt;=15),14,IF(AND(BT237&gt;=15.5,BT237&lt;=17.5),15,IF(AND(BT237&gt;=18,BT237&lt;=20),16,"Fuera de rango"))))))))))))))))))</f>
        <v>9</v>
      </c>
      <c r="BW237" s="9" t="n">
        <v>-7.25</v>
      </c>
      <c r="BX237" s="10" t="n">
        <f aca="false">18.5- (0.3*H237)</f>
        <v>7.7</v>
      </c>
      <c r="BY237" s="10" t="n">
        <f aca="false">(BW237)-(BX237)</f>
        <v>-14.95</v>
      </c>
      <c r="BZ237" s="10" t="str">
        <f aca="false">IF(BY237="","",IF(BY237&lt;-27.5,"De -30 a -28",IF(BY237&lt;-25,"De -27,5 a -25,5",IF(BY237&lt;-22.5,"De -25 a -23",IF(BY237&lt;-20,"De -22,5 a -20,5",IF(BY237&lt;-17.5,"De -20 a -18",IF(BY237&lt;-15,"De -17,5 a -15,5",IF(BY237&lt;-12.5,"De -15 a -13",IF(BY237&lt;-10,"De -12,5 a -10,5",IF(BY237&lt;-7.5,"De -10 a -8",IF(BY237&lt;-5,"De -7,5 a -5,5",IF(BY237&lt;-2.5,"De -5 a -3",IF(BY237&lt;0,"De -2,5 a -0,5",IF(BY237&lt;2.5,"De 0 a 2",IF(BY237&lt;5,"De 2,5 a 4,5",IF(BY237&lt;7.5,"De 5 a 7",IF(BY237&lt;10,"De 7,5 a 9,5",IF(BY237&lt;12.5,"De 10 a 12",IF(BY237&lt;15,"De 12,5 a 14,5",IF(BY237&lt;17.5,"De 15 a 17",IF(BY237&lt;20,"De 17,5 a 19,5",IF(BY237&lt;22.5,"De 20 a 22",IF(BY237&lt;25,"De 22,5 a 24,5",IF(BY237&lt;27.5,"De 25 a 27","De 27,5 a 30"))))))))))))))))))))))))</f>
        <v>De -15 a -13</v>
      </c>
      <c r="CA237" s="12" t="n">
        <f aca="false">IF(BY237="","",IF(BY237&lt;=-28,1,IF(BY237&lt;=-25.5,2,IF(BY237&lt;=-23,3,IF(BY237&lt;=-20.5,4,IF(BY237&lt;=-18,5,IF(BY237&lt;=-15.5,6,IF(BY237&lt;=-13,7,IF(BY237&lt;=-10.5,8,IF(BY237&lt;=-8,9,IF(BY237&lt;=-5.5,10,IF(BY237&lt;=-3,11,IF(BY237&lt;=-0.5,12,IF(BY237&lt;=2,13,IF(BY237&lt;=4.5,14,IF(BY237&lt;=7,15,IF(BY237&lt;=9.5,16,IF(BY237&lt;=12,17,IF(BY237&lt;=14.5,18,IF(BY237&lt;=17,19,IF(BY237&lt;=19.5,20,IF(BY237&lt;=22,21,IF(BY237&lt;=24.5,22,IF(BY237&lt;=27,23,IF(BY237&lt;=30,24,"Fuera de rango")))))))))))))))))))))))))</f>
        <v>7</v>
      </c>
      <c r="CB237" s="9" t="n">
        <v>-7.25</v>
      </c>
      <c r="CC237" s="10" t="n">
        <f aca="false">18.5- (0.3*H237)</f>
        <v>7.7</v>
      </c>
      <c r="CD237" s="10" t="n">
        <f aca="false">(CB237)-(CC237)</f>
        <v>-14.95</v>
      </c>
      <c r="CE237" s="10" t="str">
        <f aca="false">IF(CD237="","",IF(CD237&lt;-27.5,"De -30 a -28",IF(CD237&lt;-25,"De -27,5 a -25,5",IF(CD237&lt;-22.5,"De -25 a -23",IF(CD237&lt;-20,"De -22,5 a -20,5",IF(CD237&lt;-17.5,"De -20 a -18",IF(CD237&lt;-15,"De -17,5 a -15,5",IF(CD237&lt;-12.5,"De -15 a -13",IF(CD237&lt;-10,"De -12,5 a -10,5",IF(CD237&lt;-7.5,"De -10 a -8",IF(CD237&lt;-5,"De -7,5 a -5,5",IF(CD237&lt;-2.5,"De -5 a -3",IF(CD237&lt;0,"De -2,5 a -0,5",IF(CD237&lt;=2,"De 0 a 2",IF(CD237&lt;=4.5,"De 2,5 a 4,5",IF(CD237&lt;=7,"De 5 a 7",IF(CD237&lt;=9.5,"De 7,5 a 9,5",IF(CD237&lt;=12,"De 10 a 12",IF(CD237&lt;=14.5,"De 12,5 a 14,5",IF(CD237&lt;=17,"De 15 a 17",IF(CD237&lt;=19.5,"De 17,5 a 19,5",IF(CD237&lt;=22,"De 20 a 22",IF(CD237&lt;=24.5,"De 22,5 a 24,5",IF(CD237&lt;=27,"De 25 a 27","De 27,5 a 30"))))))))))))))))))))))))</f>
        <v>De -15 a -13</v>
      </c>
      <c r="CF237" s="12" t="n">
        <f aca="false">IF(CD237="","",IF(CD237&lt;-27.5,1,IF(CD237&lt;-25,2,IF(CD237&lt;-22.5,3,IF(CD237&lt;-20,4,IF(CD237&lt;-17.5,5,IF(CD237&lt;-15,6,IF(CD237&lt;-12.5,7,IF(CD237&lt;-10,8,IF(CD237&lt;-7.5,9,IF(CD237&lt;-5,10,IF(CD237&lt;-2.5,11,IF(CD237&lt;0,12,IF(CD237&lt;2.5,13,IF(CD237&lt;5,14,IF(CD237&lt;7.5,15,IF(CD237&lt;10,16,IF(CD237&lt;12.5,17,IF(CD237&lt;15,18,IF(CD237&lt;17.5,19,IF(CD237&lt;20,20,IF(CD237&lt;22.5,21,IF(CD237&lt;25,22,IF(CD237&lt;27.5,23,24))))))))))))))))))))))))</f>
        <v>7</v>
      </c>
      <c r="CG237" s="9" t="n">
        <v>-4.5</v>
      </c>
      <c r="CH237" s="10" t="str">
        <f aca="false">IF(CG237="","",IF(AND(CG237&gt;=-10,CG237&lt;=-9.5),"-10 a -9,5",IF(AND(CG237&gt;-9.5,CG237&lt;=-8.5),"-9 a -8,5",IF(AND(CG237&gt;-8.5,CG237&lt;=-7.5),"-8 a -7,5",IF(AND(CG237&gt;-7.5,CG237&lt;=-6.5),"-7 a -6,5",IF(AND(CG237&gt;-6.5,CG237&lt;=-5.5),"-6 a -5,5",IF(AND(CG237&gt;-5.5,CG237&lt;=-4.5),"-5 a -4,5",IF(AND(CG237&gt;-4.5,CG237&lt;=-3.5),"-4 a -3,5",IF(AND(CG237&gt;-3.5,CG237&lt;=-2.5),"-3 a -2,5",IF(CG237=-2.25,"-2,25",IF(AND(CG237&gt;-2.5,CG237&lt;=-1.5),"-2 a -1,5",IF(AND(CG237&gt;-1.5,CG237&lt;=-0.5),"-1 a -0,5",IF(AND(CG237&gt;-0.5,CG237&lt;=0.5),"0 a 0,5",IF(AND(CG237&gt;0.5,CG237&lt;=1.5),"1 a 1,5",IF(AND(CG237&gt;1.5,CG237&lt;=2.5),"2 a 2,5",IF(AND(CG237&gt;2.5,CG237&lt;=3.5),"3 a 3,5",IF(AND(CG237&gt;3.5,CG237&lt;=4.5),"4 a 4,5",IF(AND(CG237&gt;4.5,CG237&lt;=5.5),"5 a 5,5",IF(AND(CG237&gt;5.5,CG237&lt;=6.5),"6 a 6,5",IF(AND(CG237&gt;6.5,CG237&lt;=7.5),"7 a 7,5",IF(AND(CG237&gt;7.5,CG237&lt;=8.5),"8 a 8,5",IF(AND(CG237&gt;8.5,CG237&lt;=9.5),"9 a 9,5",IF(CG237&gt;=10,"10","Fuera de rango")))))))))))))))))))))))</f>
        <v>-5 a -4,5</v>
      </c>
      <c r="CI237" s="11" t="n">
        <f aca="false">IF(CG237="","",IF(CG237=-2.25,"NORMA",IF(CG237&lt;=-9.5,1,IF(CG237&lt;=-8.5,2,IF(CG237&lt;=-7.5,3,IF(CG237&lt;=-6.5,4,IF(CG237&lt;=-5.5,5,IF(CG237&lt;=-4.5,6,IF(CG237&lt;=-3.5,7,IF(CG237&lt;=-2.5,8,IF(CG237&lt;=-1.5,9,IF(CG237&lt;=-0.5,10,IF(CG237&lt;=0.5,11,IF(CG237&lt;=1.5,12,IF(CG237&lt;=2.5,13,IF(CG237&lt;=3.5,14,IF(CG237&lt;=4.5,15,IF(CG237&lt;=5.5,16,IF(CG237&lt;=6.5,17,IF(CG237&lt;=7.5,18,IF(CG237&lt;=8.5,19,IF(CG237&lt;=9.5,20,IF(CG237=10,21,"Fuera de rango")))))))))))))))))))))))</f>
        <v>6</v>
      </c>
      <c r="CJ237" s="9" t="n">
        <v>3</v>
      </c>
      <c r="CK237" s="10" t="str">
        <f aca="false">IF(CJ237="","",IF(AND(CJ237&gt;=-6,CJ237&lt;=-5.5),"-6 a -5,5",IF(AND(CJ237&gt;-5.5,CJ237&lt;=-4.5),"-5 a -4,5",IF(AND(CJ237&gt;-4.5,CJ237&lt;=-3.5),"-4 a -3,5",IF(AND(CJ237&gt;-3.5,CJ237&lt;=-2.5),"-3 a -2,5",IF(AND(CJ237&gt;-2.5,CJ237&lt;=-1.5),"-2 a -1,5",IF(AND(CJ237&gt;-1.5,CJ237&lt;=-0.5),"-1 a -0,5",IF(AND(CJ237&gt;-0.5,CJ237&lt;=0.5),"0 a 0,5",IF(AND(CJ237&gt;0.5,CJ237&lt;=1.5),"1 a 1,5",IF(AND(CJ237&gt;1.5,CJ237&lt;2.5),"2",IF(AND(CJ237&gt;=2.5,CJ237&lt;=3),"2,5 a 3",IF(AND(CJ237&gt;3,CJ237&lt;=4),"3,5 a 4",IF(AND(CJ237&gt;4,CJ237&lt;=5),"4,5 a 5",IF(AND(CJ237&gt;5,CJ237&lt;=6),"5,5 a 6",IF(AND(CJ237&gt;6,CJ237&lt;=7),"6,5 a 7",IF(AND(CJ237&gt;7,CJ237&lt;=8),"7,5 a 8",IF(AND(CJ237&gt;8,CJ237&lt;=9.5),"8,5 a 9,5",IF(CJ237=10,"10","Fuera de rango"))))))))))))))))))</f>
        <v>2,5 a 3</v>
      </c>
      <c r="CL237" s="11" t="n">
        <f aca="false">IF(CK237="","",IF(OR(CK237="-6 a -5,5",CK237="-6 - -5,5"),1,IF(OR(CK237="-5 a -4,5",CK237="-5 - -4,5"),2,IF(OR(CK237="-4 a -3,5",CK237="-4 - -3,5"),3,IF(OR(CK237="-3 a -2,5",CK237="-3 - -2,5"),4,IF(OR(CK237="-2 a -1,5",CK237="-2 - -1,5"),5,IF(OR(CK237="-1 a -0,5",CK237="-1 - -0,5"),6,IF(OR(CK237="0 a 0,5",CK237="0 - 0,5"),7,IF(OR(CK237="1 a 1,5",CK237="1 - 1,5"),8,IF(CK237="2","NORMA",IF(OR(CK237="2,5 a 3",CK237="2,5 - 3"),9,IF(OR(CK237="3,5 a 4",CK237="3,5 - 4"),10,IF(OR(CK237="4,5 a 5",CK237="4,5 - 5"),11,IF(OR(CK237="5,5 a 6",CK237="5,5 - 6"),12,IF(OR(CK237="6,5 a 7",CK237="6,5 - 7"),13,IF(OR(CK237="7,5 a 8",CK237="7,5 - 8"),14,IF(OR(CK237="8,5 a 9",CK237="8,5 - 9,5",CK237="9 a 9,5"),15,IF(CK237="10",15,IF(OR(CK237="0,5 a 1",CK237="0,5 - 1"),7,"Fuera de rango")))))))))))))))))))</f>
        <v>9</v>
      </c>
      <c r="CM237" s="10" t="n">
        <v>0</v>
      </c>
      <c r="CN237" s="10" t="str">
        <f aca="false">IF(CM237=0,"0", " ")</f>
        <v>0</v>
      </c>
      <c r="CO237" s="10" t="str">
        <f aca="false">IF(CM237&gt;0,"EME"," ")</f>
        <v> </v>
      </c>
      <c r="CP237" s="10" t="n">
        <v>0</v>
      </c>
      <c r="CQ237" s="10" t="str">
        <f aca="false">IF(CP237&gt;0,"0", " ")</f>
        <v> </v>
      </c>
      <c r="CR237" s="10" t="str">
        <f aca="false">IF(CP237&gt;0,"EME"," ")</f>
        <v> </v>
      </c>
      <c r="CS237" s="9" t="n">
        <v>0</v>
      </c>
      <c r="CT237" s="10" t="str">
        <f aca="false">IF(CS237&gt;0,"1", " ")</f>
        <v> </v>
      </c>
      <c r="CU237" s="10" t="str">
        <f aca="false">IF(CS237&gt;0,"HIP"," ")</f>
        <v> </v>
      </c>
      <c r="CV237" s="9" t="n">
        <v>0</v>
      </c>
      <c r="CW237" s="10" t="str">
        <f aca="false">IF(CV237&gt;0,"1", " ")</f>
        <v> </v>
      </c>
      <c r="CX237" s="10" t="str">
        <f aca="false">IF(CV237&gt;0,"HIP"," ")</f>
        <v> </v>
      </c>
      <c r="CY237" s="9" t="n">
        <v>-9</v>
      </c>
      <c r="CZ237" s="11" t="str">
        <f aca="false">IF(CY237&lt;0,"2"," ")</f>
        <v>2</v>
      </c>
      <c r="DA237" s="11" t="str">
        <f aca="false">IF(CY237&lt;0,"MIO"," ")</f>
        <v>MIO</v>
      </c>
      <c r="DB237" s="9" t="n">
        <v>-8</v>
      </c>
      <c r="DC237" s="11" t="str">
        <f aca="false">IF(DB237&lt;0,"2"," ")</f>
        <v>2</v>
      </c>
      <c r="DD237" s="11" t="str">
        <f aca="false">IF(DB237&lt;0,"MIO"," ")</f>
        <v>MIO</v>
      </c>
      <c r="DE237" s="9" t="n">
        <v>0</v>
      </c>
      <c r="DF237" s="11" t="str">
        <f aca="false">IF(DE237&lt;0,"3"," ")</f>
        <v> </v>
      </c>
      <c r="DG237" s="11" t="str">
        <f aca="false">IF(DE237&lt;0,"AST"," ")</f>
        <v> </v>
      </c>
      <c r="DH237" s="9" t="n">
        <v>0</v>
      </c>
      <c r="DI237" s="11" t="str">
        <f aca="false">IF(DH237&lt;0,"3"," ")</f>
        <v> </v>
      </c>
      <c r="DJ237" s="11" t="str">
        <f aca="false">IF(DH237&lt;0,"AST"," ")</f>
        <v> </v>
      </c>
      <c r="DK237" s="9" t="n">
        <v>0</v>
      </c>
      <c r="DL237" s="10" t="str">
        <f aca="false">IF(DK237&gt;0,"4"," ")</f>
        <v> </v>
      </c>
      <c r="DM237" s="10" t="str">
        <f aca="false">IF(DK237&gt;0,"PRE"," ")</f>
        <v> </v>
      </c>
      <c r="DN237" s="9" t="n">
        <v>0</v>
      </c>
      <c r="DO237" s="10" t="str">
        <f aca="false">IF(DN237&gt;0,"4"," ")</f>
        <v> </v>
      </c>
      <c r="DP237" s="10" t="str">
        <f aca="false">IF(DN237&gt;0,"PRE"," ")</f>
        <v> </v>
      </c>
      <c r="DQ237" s="12" t="n">
        <v>1</v>
      </c>
      <c r="DR237" s="12" t="n">
        <v>1</v>
      </c>
      <c r="DS237" s="12" t="str">
        <f aca="false">CONCATENATE(CO237,CU237,DA237,DG237,DM237)</f>
        <v>  MIO  </v>
      </c>
      <c r="DT237" s="10" t="str">
        <f aca="false" t="array" ref="DT237">_xlfn.IFS(DS237="EME    ","0", DS237=" HIP   ","1", DS237="  MIO  ","2", DS237="   AST ","3", DS237="    PRE","4", DS237="EME   PRE","5", DS237=" HIP  PRE","6", DS237=" HIP AST ","7", DS237="  MIO PRE","8", DS237="  MIOAST ","9", DS237="   ASTPRE","10",DS237=" HIP ASTPRE","11", DS237="  MIOASTPRE","12", DS237="     ","0")</f>
        <v>2</v>
      </c>
      <c r="DU237" s="1" t="s">
        <v>154</v>
      </c>
      <c r="DV237" s="1" t="str">
        <f aca="false" t="array" ref="DV237">_xlfn.IFS(DU237="SI","2", DU237="NO","1")</f>
        <v>1</v>
      </c>
      <c r="DW237" s="10" t="n">
        <v>0</v>
      </c>
      <c r="DX237" s="11" t="str">
        <f aca="false">IF(DW237=0,"1","2")</f>
        <v>1</v>
      </c>
      <c r="DY237" s="11" t="str">
        <f aca="false" t="array" ref="DY237">_xlfn.IFS(DW237=0,"0", DW237=0.25, "1", DW237=0.5,"2", DW237=0.75,"3", DW237=1,"4",DW237=1.25,"5", DW237=1.5,"6", DW237=1.75,"7", DW237=2,"8")</f>
        <v>0</v>
      </c>
      <c r="DZ237" s="10" t="n">
        <v>0</v>
      </c>
      <c r="EA237" s="11" t="str">
        <f aca="false">IF(DZ237=0,"1","2")</f>
        <v>1</v>
      </c>
      <c r="EB237" s="11" t="str">
        <f aca="false" t="array" ref="EB237">_xlfn.IFS(DZ237=0,"0", DZ237=0.25, "1", DZ237=0.5,"2", DZ237=0.75,"3", DZ237=1,"4",DZ237=1.25,"5", DZ237=1.5,"6", DZ237=1.75,"7", DZ237=2,"8")</f>
        <v>0</v>
      </c>
      <c r="EC237" s="10" t="n">
        <v>0</v>
      </c>
      <c r="ED237" s="10" t="str">
        <f aca="false">IF(EC237=0,"1","2")</f>
        <v>1</v>
      </c>
      <c r="EE237" s="11" t="str">
        <f aca="false" t="array" ref="EE237">_xlfn.IFS(EC237=0,"0", EC237=-0.25, "1", EC237=-0.5,"2", EC237=-0.75,"3", EC237=-1,"4",EC237=-1.25,"5", EC237=-1.5,"6", EC237=-1.75,"7", EC237=-2,"8", EC237=-2.25,"9",EC237=-2.5,"10", EC237=-2.75,"11", EC237=-3,"12", EC237=-3.25,"13", EC237=-3.5,"14", EC237=-3.75,"15",EC237=-4,"16")</f>
        <v>0</v>
      </c>
      <c r="EF237" s="10" t="n">
        <v>0.5</v>
      </c>
      <c r="EG237" s="10" t="str">
        <f aca="false">IF(EF237=0,"1","2")</f>
        <v>2</v>
      </c>
      <c r="EH237" s="11" t="e">
        <f aca="false" t="array" ref="EH237">_xlfn.IFS(EF237=0,"0", EF237=-0.25, "1", EF237=-0.5,"2", EF237=-0.75,"3", EF237=-1,"4",EF237=-1.25,"5", EF237=-1.5,"6", EF237=-1.75,"7", EF237=-2,"8", EF237=-2.25,"9",EF237=-2.5,"10", EF237=-2.75,"11", EF237=-3,"12", EF237=-3.25,"13", EF237=-3.5,"14", EF237=-3.75,"15",EF237=-4,"16")</f>
        <v>#N/A</v>
      </c>
      <c r="EI237" s="10" t="n">
        <v>0</v>
      </c>
      <c r="EJ237" s="11" t="str">
        <f aca="false">IF(EI237=0,"1","2")</f>
        <v>1</v>
      </c>
      <c r="EK237" s="11" t="str">
        <f aca="false" t="array" ref="EK237">_xlfn.IFS(EI237=0,"0", EI237=-0.25, "1", EI237=-0.5,"2", EI237=-0.75,"3", EI237=-1,"4",EI237=-1.25,"5", EI237=-1.5,"6", EI237=-1.75,"7", EI237=-2,"8", EI237=-2.25,"9", EI237=-2.25,"9",EI237=-2.5,"10", EI237=-2.75,"11", EI237=-3,"12", EI237=-3.25,"13", EI237=-3.5,"14", EI237=-3.75,"15",EI237=-4,"16", EI237=0.25, "17", EI237=0.5, "18")</f>
        <v>0</v>
      </c>
      <c r="EL237" s="10" t="n">
        <v>0</v>
      </c>
      <c r="EM237" s="11" t="str">
        <f aca="false">IF(EL237=0,"1","2")</f>
        <v>1</v>
      </c>
      <c r="EN237" s="11" t="str">
        <f aca="false" t="array" ref="EN237">_xlfn.IFS(EL237=0.25,"17",EL237=0.5,"18", EL237=0,"0", EL237=-0.25, "1", EL237=-0.5,"2", EL237=-0.75,"3", EL237=-1,"4",EL237=-1.25,"5", EL237=-1.5,"6", EL237=-1.75,"7", EL237=-2,"8",EL237= -2.25,"9",EL237=-2.5,"10",EL237= -2.75,"11",EL237= -3,"12",EL237= -3.25,"13",EL237= -3.5,"14",EL237= -3.75,"15",EL237=-4,"16")</f>
        <v>0</v>
      </c>
      <c r="EO237" s="10" t="n">
        <v>0</v>
      </c>
      <c r="EP237" s="11" t="str">
        <f aca="false">IF(EO237=0,"1","2")</f>
        <v>1</v>
      </c>
      <c r="EQ237" s="11" t="str">
        <f aca="false" t="array" ref="EQ237">_xlfn.IFS(EO237=0,"0", EO237=0.25, "1", EO237=0.5,"2", EO237=0.75,"3", EO237=1,"4",EO237=1.25,"5", EO237=1.5,"6", EO237=1.75,"7", EO237=2,"8", EO237=2.25,"9", EO237=2.25,"9",EO237=2.5,"10", EO237=2.75,"11", EO237=3,"12", EO237=3.25,"13", EO237=3.5,"14", EO237=3.75,"15",EO237=4,"16", EO237=-0.25, "17", bq=-0.5, "18")</f>
        <v>0</v>
      </c>
      <c r="ER237" s="10" t="n">
        <v>0</v>
      </c>
      <c r="ES237" s="11" t="str">
        <f aca="false">IF(ER237=0,"1","2")</f>
        <v>1</v>
      </c>
      <c r="ET237" s="11" t="str">
        <f aca="false" t="array" ref="ET237">_xlfn.IFS(ER237=0,"0", ER237=0.25, "1", ER237=0.5,"2", ER237=0.75,"3", ER237=1,"4",ER237=1.25,"5", ER237=1.5,"6", ER237=1.75,"7", ER237=2,"8", ER237=2.25,"9", ER237=2.25,"9",ER237=2.5,"10", ER237=2.75,"11", ER237=3,"12", ER237=3.25,"13", ER237=3.5,"14", ER237=3.75,"15",ER237=4,"16", ER237=-0.25, "17", bq=-0.5, "18")</f>
        <v>0</v>
      </c>
      <c r="EU237" s="13" t="n">
        <v>15</v>
      </c>
      <c r="EV237" s="14" t="str">
        <f aca="false">VLOOKUP(EU237,LEYENDA!$G$2:$H$8,2,TRUE())</f>
        <v>13-18</v>
      </c>
      <c r="EW237" s="14" t="str">
        <f aca="false" t="array" ref="EW237">_xlfn.IFS(EV237="0-5","1", EV237="6-12","2", EV237="13-18","3", EV237="19-24","4", EV237="25-36","5", EV237="37-48","6", EV237="49-60","7")</f>
        <v>3</v>
      </c>
    </row>
    <row r="238" customFormat="false" ht="13.5" hidden="false" customHeight="false" outlineLevel="0" collapsed="false">
      <c r="A238" s="1" t="n">
        <v>67</v>
      </c>
      <c r="B238" s="32" t="n">
        <v>4</v>
      </c>
      <c r="C238" s="33" t="n">
        <v>36645</v>
      </c>
      <c r="D238" s="6"/>
      <c r="E238" s="5" t="str">
        <f aca="false">VLOOKUP(A238,'286'!$A$3:$J$600,10,FALSE())</f>
        <v>MORENO HERNÁNDEZ, ANTONIO</v>
      </c>
      <c r="F238" s="4" t="str">
        <f aca="false">VLOOKUP(A238,'286'!$A$3:$I$1768,3,FALSE())</f>
        <v>MOHERAN</v>
      </c>
      <c r="G238" s="6" t="n">
        <f aca="false">VLOOKUP(A238,'286'!$A$3:$I$1768,4,FALSE())</f>
        <v>23223</v>
      </c>
      <c r="H238" s="7" t="n">
        <f aca="false">YEAR(C238)-YEAR(G238)</f>
        <v>37</v>
      </c>
      <c r="I238" s="1" t="str">
        <f aca="false">VLOOKUP(H238,LEYENDA!$C$2:$D$6,2,TRUE())</f>
        <v>25-40</v>
      </c>
      <c r="J238" s="5" t="str">
        <f aca="false">VLOOKUP(A238,'286'!$A$3:$I$1768,7,FALSE())</f>
        <v>H</v>
      </c>
      <c r="K238" s="8" t="str">
        <f aca="false">VLOOKUP(A238,'286'!$A$3:$I$1768,2,FALSE())</f>
        <v>OD</v>
      </c>
      <c r="L238" s="4" t="str">
        <f aca="false">VLOOKUP(A238,'286'!$A$3:$I$1768,8,FALSE())</f>
        <v>D</v>
      </c>
      <c r="M238" s="4" t="str">
        <f aca="false">VLOOKUP(A238,'286'!$A$3:$I$1768,9,FALSE())</f>
        <v>D</v>
      </c>
      <c r="N238" s="8" t="str">
        <f aca="false">IF(R238=O238, "MISMA","CONTRARIA")</f>
        <v>MISMA</v>
      </c>
      <c r="O238" s="8" t="str">
        <f aca="false" t="array" ref="O238">_xlfn.IFS(L238="D","1", L238="I","2")</f>
        <v>1</v>
      </c>
      <c r="P238" s="8" t="str">
        <f aca="false" t="array" ref="P238">_xlfn.IFS(K238="OD","1", K238="OI","2")</f>
        <v>1</v>
      </c>
      <c r="Q238" s="1" t="str">
        <f aca="false" t="array" ref="Q238">_xlfn.IFS(J238="M","1", J238="H","2")</f>
        <v>2</v>
      </c>
      <c r="R238" s="8" t="str">
        <f aca="false" t="array" ref="R238">_xlfn.IFS(M238="D","1", M238="I","2")</f>
        <v>1</v>
      </c>
      <c r="S238" s="1" t="str">
        <f aca="false" t="array" ref="S238">_xlfn.IFS(N238="CONTRARIA", "1",N238= "MISMA","2")</f>
        <v>2</v>
      </c>
      <c r="T238" s="1" t="str">
        <f aca="false" t="array" ref="T238">_xlfn.IFS(I238="0-12","1", I238="13-24","2", I238="25-40","3", I238="41-60","4", I238="61-100","5")</f>
        <v>3</v>
      </c>
      <c r="U238" s="9" t="n">
        <v>0.5</v>
      </c>
      <c r="V238" s="1" t="str">
        <f aca="false">IF(U238="","",IF(AND(U238&gt;=-9,U238&lt;=-6.5),"-9 a -6,5",IF(AND(U238&gt;=-6,U238&lt;=-3.5),"-6 a -3,5",IF(AND(U238&gt;=-3,U238&lt;=-1),"-3 a -1",IF(U238=-0.5,"-0,5",IF(AND(U238&gt;=0,U238&lt;=2.5),"0 a 2,5",IF(AND(U238&gt;=3,U238&lt;=5.5),"3 a 5,5",IF(AND(U238&gt;=6,U238&lt;=8.5),"6 a 8,5",IF(AND(U238&gt;=9,U238&lt;=20),"9 a 20","Fuera de rango")))))))))</f>
        <v>0 a 2,5</v>
      </c>
      <c r="W238" s="11" t="n">
        <f aca="false">IF(V238="","",IF(V238="-9 a -6,5",2,IF(V238="-6 a -3,5",3,IF(V238="-3 a -1",4,IF(V238="-0,5","NORMA",IF(V238="0 a 2,5",5,IF(V238="3 a 5,5",6,IF(V238="6 a 8,5",7,IF(V238="9 a 20",8,"Fuera de rango")))))))))</f>
        <v>5</v>
      </c>
      <c r="X238" s="9" t="n">
        <v>0</v>
      </c>
      <c r="Y238" s="10" t="str">
        <f aca="false">IF(X238="","",IF(AND(X238&gt;=0,X238&lt;=4),"0 a 4",IF(AND(X238&gt;=4.5,X238&lt;=8.5),"4,5 a 8,5",IF(X238=9,"9",IF(AND(X238&gt;=9.5,X238&lt;=13),"9,5 a 13",IF(AND(X238&gt;=13.5,X238&lt;=20),"13,5 a 20",IF(AND(X238&gt;=20.5,X238&lt;=35),"20,5 a 35","Fuera de rango")))))))</f>
        <v>0 a 4</v>
      </c>
      <c r="Z238" s="11" t="n">
        <f aca="false">IF(Y238="","",IF(Y238="0 a 4",1,IF(Y238="4,5 a 8,5",2,IF(Y238="9","NORMA",IF(Y238="9,5 a 13",3,IF(Y238="13,5 a 20",4,IF(Y238="20,5 a 35",5,"Fuera de rango")))))))</f>
        <v>1</v>
      </c>
      <c r="AA238" s="9" t="n">
        <v>24</v>
      </c>
      <c r="AB238" s="10" t="str">
        <f aca="false">IF(AA238="","",IF(AND(AA238&gt;=0,AA238&lt;=9),"0 a 9",IF(AND(AA238&gt;=9.5,AA238&lt;=18.5),"9,5 a 18,5",IF(AA238=19,"19",IF(AND(AA238&gt;=19.5,AA238&lt;=28),"19,5 a 28",IF(AND(AA238&gt;=28.5,AA238&lt;=40),"28,5 a 40","Fuera de rango"))))))</f>
        <v>19,5 a 28</v>
      </c>
      <c r="AC238" s="11" t="n">
        <f aca="false" t="array" ref="AC238">_xlfn.IFS(AB238="","",AB238="0 a 9",1,AB238="9,5 a 18,5",2,AB238="19","NORMA",AB238="19,5 a 28",3,AB238="28,5 a 40",4,TRUE(),"Fuera de rango")</f>
        <v>3</v>
      </c>
      <c r="AD238" s="9" t="n">
        <v>9</v>
      </c>
      <c r="AE238" s="10" t="str">
        <f aca="false">IF(AD238="","",IF(AND(AD238&gt;=-10,AD238&lt;=0),"De -10 a 0",IF(AND(AD238&gt;=0.5,AD238&lt;=9.5),"0,5 a 9,5",IF(AD238=10,"10",IF(AND(AD238&gt;=10.5,AD238&lt;=20),"10,5 a 20",IF(AND(AD238&gt;=20.5,AD238&lt;=40),"20,5 a 40","Fuera de rango"))))))</f>
        <v>0,5 a 9,5</v>
      </c>
      <c r="AF238" s="12" t="n">
        <f aca="false">IF(AD238="","",IF(AND(AD238&gt;=-10,AD238&lt;=0),1,IF(AND(AD238&gt;=0.5,AD238&lt;=9.5),2,IF(AD238=10,"NORMA",IF(AND(AD238&gt;=10.5,AD238&lt;=20),3,IF(AND(AD238&gt;=20.5,AD238&lt;=40),4,""))))))</f>
        <v>2</v>
      </c>
      <c r="AG238" s="9" t="n">
        <v>7</v>
      </c>
      <c r="AH238" s="10" t="str">
        <f aca="false">IF(AG238="","",IF(AND(AG238&gt;=0,AG238&lt;=4),"0 a 4",IF(AND(AG238&gt;=4.5,AG238&lt;=8.5),"4,5 a 8,5",IF(AG238=9,"9",IF(AND(AG238&gt;=9.5,AG238&lt;=13),"9,5 a 13",IF(AND(AG238&gt;=13.5,AG238&lt;=25),"13,5 a 25","Fuera de rango"))))))</f>
        <v>4,5 a 8,5</v>
      </c>
      <c r="AI238" s="11" t="n">
        <f aca="false">IF(AH238="","",IF(AH238="0 a 4",1,IF(AH238="4,5 a 8,5",2,IF(AH238="9","NORMA",IF(AH238="9,5 a 13",3,IF(AH238="13,5 a 25",4,""))))))</f>
        <v>2</v>
      </c>
      <c r="AJ238" s="9" t="n">
        <v>4</v>
      </c>
      <c r="AK238" s="10" t="str">
        <f aca="false">IF(AJ238="","",IF(AND(AJ238&gt;=-15,AJ238&lt;=-10.5),"-15 a -10,5",IF(AND(AJ238&gt;=-10,AJ238&lt;=-4),"-10 a -4",IF(AND(AJ238&gt;=-4.5,AJ238&lt;=0),"-4,5 a 0",IF(AND(AJ238&gt;=0.5,AJ238&lt;=4.5),"0,5 a 4,5",IF(AJ238=5,"5",IF(AND(AJ238&gt;=5.5,AJ238&lt;=10),"5,5 a 10",IF(AND(AJ238&gt;=10.5,AJ238&lt;=20),"10,5 a 20","Fuera de rango"))))))))</f>
        <v>0,5 a 4,5</v>
      </c>
      <c r="AL238" s="11" t="n">
        <f aca="false">IF(AK238="","",IF(AK238="-15 a -10,5",1,IF(AK238="-10 a -4",2,IF(AK238="-4,5 a 0",3,IF(AK238="0,5 a 4,5",4,IF(AK238="5","NORMA",IF(AK238="5,5 a 10",5,IF(AK238="10,5 a 20",6,"Error"))))))))</f>
        <v>4</v>
      </c>
      <c r="AM238" s="9" t="n">
        <v>1</v>
      </c>
      <c r="AN238" s="10" t="str">
        <f aca="false">IF(AM238="","",IF(AND(AM238&gt;=-7.5,AM238&lt;=-5.5),"-7,5 a -5,5",IF(AND(AM238&gt;=-5,AM238&lt;=-3),"-5 a -3",IF(AND(AM238&gt;=-2.5,AM238&lt;=-0.5),"-2,5 a -0,5",IF(AM238=0,"0,00",IF(AND(AM238&gt;=0.5,AM238&lt;=2.5),"0,5 a 2,5",IF(AND(AM238&gt;=3,AM238&lt;=5),"3 a 5",IF(AND(AM238&gt;=5.5,AM238&lt;=7.5),"5,5 a 7,5",IF(AND(AM238&gt;=8,AM238&lt;=10),"8 a 10","Fuera de rango")))))))))</f>
        <v>0,5 a 2,5</v>
      </c>
      <c r="AO238" s="11" t="n">
        <f aca="false">IF(AN238="","",IF(AN238="-7,5 a -5,5",1,IF(AN238="-5 a -3",2,IF(AN238="-2,5 a -0,5",3,IF(AN238="0,00","NORMA",IF(AN238="0,5 a 2,5",4,IF(AN238="3 a 5",5,IF(AN238="5,5 a 7,5",6,IF(AN238="8 a 10",7,"Error")))))))))</f>
        <v>4</v>
      </c>
      <c r="AP238" s="9" t="n">
        <v>-3</v>
      </c>
      <c r="AQ238" s="10" t="str">
        <f aca="false">IF(AP238="","",IF(AND(AP238&gt;=-20,AP238&lt;=-9.5),"-20 a -9,5",IF(AND(AP238&gt;=-9,AP238&lt;=-6.5),"-9 a -6,5",IF(AP238=-6,"-6",IF(AND(AP238&gt;=-5.5,AP238&lt;=-3),"-5,5 a -3",IF(AND(AP238&gt;=-2.5,AP238&lt;=0),"-2,5 a 0",IF(AND(AP238&gt;=0.5,AP238&lt;=3),"0,5 a 3",IF(AND(AP238&gt;=3.5,AP238&lt;=6),"3,5 a 6",IF(AND(AP238&gt;=6.5,AP238&lt;=9),"6,5 a 9",IF(AND(AP238&gt;=9.5,AP238&lt;=20),"9,5 a 20","Fuera de rango"))))))))))</f>
        <v>-5,5 a -3</v>
      </c>
      <c r="AR238" s="11" t="n">
        <f aca="false">IF(AQ238="","",IF(AQ238="-20 a -9,5",1,IF(AQ238="-9 a -6,5",2,IF(AQ238="-6","NORMA",IF(AQ238="-5,5 a -3",3,IF(AQ238="-2,5 a 0",4,IF(AQ238="0,5 a 3",5,IF(AQ238="3,5 a 6",6,IF(AQ238="6,5 a 9",7,IF(AQ238="9,5 a 20",8,""))))))))))</f>
        <v>3</v>
      </c>
      <c r="AS238" s="9" t="n">
        <v>5</v>
      </c>
      <c r="AT238" s="10" t="str">
        <f aca="false">IF(AS238="","",IF(AND(AS238&gt;=-16,AS238&lt;=-14),"-16 a -14",IF(AND(AS238&gt;=-13.5,AS238&lt;=-11.5),"-13,5 a -11,5",IF(AND(AS238&gt;=-11,AS238&lt;=-9),"-11 a -9",IF(AND(AS238&gt;=-8.5,AS238&lt;=-6.5),"-8,5 a -6,5",IF(AND(AS238&gt;=-6,AS238&lt;=-4),"-6 a -4",IF(AND(AS238&gt;=-3.5,AS238&lt;=-1.5),"-3,5 a -1,5",IF(AND(AS238&gt;=-1,AS238&lt;=1),"-1 a 1",IF(AND(AS238&gt;=1.5,AS238&lt;=3.5),"1,5 a 3,5",IF(AND(AS238&gt;=4,AS238&lt;=6),"4 a 6",IF(AND(AS238&gt;=6.5,AS238&lt;=8.5),"6,5 a 8,5",IF(AND(AS238&gt;=9,AS238&lt;=11),"9 a 11",IF(AND(AS238&gt;=11.5,AS238&lt;=13.5),"11,5 a 13,5",IF(AND(AS238&gt;=14,AS238&lt;=16),"14 a 16",IF(AND(AS238&gt;=16.5,AS238&lt;=18.5),"16,5 a 18,5",IF(AND(AS238&gt;=19,AS238&lt;=21),"19 a 21","Fuera de rango"))))))))))))))))</f>
        <v>4 a 6</v>
      </c>
      <c r="AU238" s="11" t="str">
        <f aca="false" t="array" ref="AU238">IF(AT238="","",_xlfn.IFS(AT238="-16 a -14",1,AT238="-13,5 a -11,5",2,AT238="-11 a -9",3,AT238="-8,5 a -6,5",4,AT238="-6 a -4",5,AT238="-3,5 a -1,5",6,AT238="-1 a 1",7,AT238="1,5 a 3,5",8,AT238="4 a 6","NORMA",AT238="6,5 a 8,5",9,AT238="9 a 11",10,AT238="11,5 a 13,5",11,AT238="14 a 16",12,AT238="16,5 a 18,5",13,AT238="19 a 21",14,TRUE(),""))</f>
        <v>NORMA</v>
      </c>
      <c r="AV238" s="9" t="n">
        <v>0.75</v>
      </c>
      <c r="AW238" s="10" t="str">
        <f aca="false">IF(AV238="","",IF(AND(AV238&gt;=-1,AV238&lt;=-0.5),"-1 a -0,5",IF(AND(AV238&gt;-0.5,AV238&lt;=0),"De -0,5 a 0",IF(AND(AV238&gt;=0.25,AV238&lt;=0.75),"0,25 a 0,75",IF(AND(AV238&gt;=1,AV238&lt;=1.5),"1 a 1,5",IF(AND(AV238&gt;=1.75,AV238&lt;=2.25),"1,75 a 2,25",IF(AND(AV238&gt;=2.5,AV238&lt;=3),"2,5 a 3",IF(AND(AV238&gt;=3.25,AV238&lt;=3.75),"3,25 a 3,75","Fuera de rango"))))))))</f>
        <v>0,25 a 0,75</v>
      </c>
      <c r="AX238" s="11" t="str">
        <f aca="false">IF(AW238="","",IF(OR(AW238="-1 a -0,5",AW238="-1 a -0.5"),1,IF(OR(AW238="De -0,5 a 0",AW238="-0,5 a 0",AW238="De -0.5 a 0"),2,IF(OR(AW238="0,25 a 0,75",AW238="0.25 a 0.75"),"NORMA",IF(OR(AW238="1 a 1,5",AW238="1 a 1.5"),3,IF(OR(AW238="1,75 a 2,25",AW238="1.75 a 2.25"),4,IF(OR(AW238="2,5 a 3",AW238="2.5 a 3"),5,IF(OR(AW238="3,25 a 3,75",AW238="3.25 a 3.75"),6,""))))))))</f>
        <v>NORMA</v>
      </c>
      <c r="AY238" s="9" t="n">
        <v>-6</v>
      </c>
      <c r="AZ238" s="10" t="str">
        <f aca="false">IF(AY238="","",IF(AND(AY238&gt;=-20,AY238&lt;=-9.5),"-20 a -9,5",IF(AND(AY238&gt;=-9,AY238&lt;=-6.5),"-9 a -6,5",IF(AY238=-6,"-6",IF(AND(AY238&gt;=-5.5,AY238&lt;=-3),"-5,5 a -3",IF(AND(AY238&gt;=-2.5,AY238&lt;=0),"-2,5 a 0",IF(AND(AY238&gt;=0.5,AY238&lt;=3),"0,5 a 3",IF(AND(AY238&gt;=3.5,AY238&lt;=6),"3,5 a 6","Fuera de rango"))))))))</f>
        <v>-6</v>
      </c>
      <c r="BA238" s="11" t="str">
        <f aca="false">IF(AZ238="","",IF(AZ238="-20 a -9,5",1,IF(AZ238="-9 a -6,5",2,IF(AZ238="-6","NORMA",IF(AZ238="-5,5 a -3",3,IF(AZ238="-2,5 a 0",4,IF(AZ238="0,5 a 3",5,IF(AZ238="3,5 a 6",6,""))))))))</f>
        <v>NORMA</v>
      </c>
      <c r="BB238" s="9" t="n">
        <v>0</v>
      </c>
      <c r="BC238" s="10" t="str">
        <f aca="false" t="array" ref="BC238">IF(BB238="","",_xlfn.IFS(AND(BB238&gt;=0,BB238&lt;=2),"0 a 2",AND(BB238&gt;=2.5,BB238&lt;=4.5),"2,5 a 4,5",AND(BB238&gt;=5,BB238&lt;=7),"5 a 7",AND(BB238&gt;=7.5,BB238&lt;=9.5),"7,5 a 9,5",AND(BB238&gt;=10,BB238&lt;=12),"10 a 12",AND(BB238&gt;=12.5,BB238&lt;=14.5),"12,5 a 14,5",BB238=15,"15",AND(BB238&gt;=15.5,BB238&lt;=17.5),"15,5 a 17,5",AND(BB238&gt;=18,BB238&lt;=20),"18 a 20",AND(BB238&gt;=20.5,BB238&lt;=22.5),"20,5 a 22,5",AND(BB238&gt;=23,BB238&lt;=25),"23 a 25",TRUE(),"Fuera de rango"))</f>
        <v>0 a 2</v>
      </c>
      <c r="BD238" s="11" t="n">
        <f aca="false" t="array" ref="BD238">IF(BC238="","",_xlfn.IFS(BC238="0 a 2",1,BC238="2,5 a 4,5",2,BC238="5 a 7",3,BC238="7,5 a 9,5",4,BC238="10 a 12",5,BC238="12,5 a 14,5",6,BC238="15","NORMA",BC238="15,5 a 17,5",7,BC238="18 a 20",8,BC238="20,5 a 22,5",9,BC238="23 a 25",10,TRUE(),"Fuera de rango"))</f>
        <v>1</v>
      </c>
      <c r="BE238" s="9" t="n">
        <v>36</v>
      </c>
      <c r="BF238" s="10" t="str">
        <f aca="false">IF(BE238="","",IF(AND(BE238&gt;=-20,BE238&lt;=-10),"-20 a -10",IF(AND(BE238&gt;=-9.5,BE238&lt;=0.5),"-9,5 a 0,5",IF(AND(BE238&gt;=1,BE238&lt;=11),"1 a 11",IF(AND(BE238&gt;=11.5,BE238&lt;=20.5),"11,5 a 20,5",IF(BE238=21,"21",IF(AND(BE238&gt;=21.5,BE238&lt;=31.5),"21,5 a 31,5",IF(AND(BE238&gt;=32,BE238&lt;=42),"32 a 42","Fuera de rango"))))))))</f>
        <v>32 a 42</v>
      </c>
      <c r="BG238" s="11" t="n">
        <f aca="false">IF(BF238="","",IF(BF238="-20 a -10",1,IF(BF238="-9,5 a 0,5",2,IF(BF238="1 a 11",3,IF(BF238="11,5 a 20,5",4,IF(BF238="21","NORMA",IF(BF238="21,5 a 31,5",5,IF(BF238="32 a 42",6,""))))))))</f>
        <v>6</v>
      </c>
      <c r="BH238" s="9" t="n">
        <v>14</v>
      </c>
      <c r="BI238" s="10" t="str">
        <f aca="false">IF(BH238="","",IF(AND(BH238&gt;=-20,BH238&lt;=-15),"-20 a -15",IF(AND(BH238&gt;=-14.5,BH238&lt;=-9.5),"-14,5 a -9,5",IF(AND(BH238&gt;=-9,BH238&lt;=-4),"-9 a -4",IF(AND(BH238&gt;=-3.5,BH238&lt;=2.5),"-3,5 a 2,5",IF(AND(BH238&gt;=3,BH238&lt;=8),"3 a 8",IF(AND(BH238&gt;=8.5,BH238&lt;=14.5),"8,5 a 14,5",IF(BH238=15,"15",IF(AND(BH238&gt;=15.5,BH238&lt;=20.5),"15,5 a 20,5",IF(AND(BH238&gt;=21,BH238&lt;=26),"21 a 26","Fuera de rango"))))))))))</f>
        <v>8,5 a 14,5</v>
      </c>
      <c r="BJ238" s="11" t="n">
        <f aca="false">IF(BI238="","",IF(BI238="-20 a -15",1,IF(BI238="-14,5 a -9,5",2,IF(BI238="-9 a -4",3,IF(BI238="-3,5 a 2,5",4,IF(BI238="3 a 8",5,IF(BI238="8,5 a 14,5",6,IF(BI238="15","NORMA",IF(BI238="15,5 a 20,5",7,IF(BI238="21 a 26",8,IF(BI238="26,5 a 31,5",9,"")))))))))))</f>
        <v>6</v>
      </c>
      <c r="BK238" s="9" t="n">
        <v>0</v>
      </c>
      <c r="BL238" s="10" t="str">
        <f aca="false">IF(BK238="","",IF(AND(BK238&gt;=0,BK238&lt;=2),"0 - 2",IF(AND(BK238&gt;=2.5,BK238&lt;=4.5),"2,5 - 4,5",IF(AND(BK238&gt;=5,BK238&lt;=7),"5 - 7",IF(AND(BK238&gt;=7.5,BK238&lt;=9.5),"7,5 - 9,5",IF(AND(BK238&gt;=10,BK238&lt;=12),"10 - 12",IF(AND(BK238&gt;=12.5,BK238&lt;=13.5),"12,5 - 13,5",IF(BK238=14,"14",IF(AND(BK238&gt;=14.5,BK238&lt;=16.5),"14,5 - 16,5",IF(AND(BK238&gt;=17,BK238&lt;=19),"17 - 19",IF(AND(BK238&gt;=19.5,BK238&lt;=21.5),"19,5 - 21,5",IF(AND(BK238&gt;=22,BK238&lt;=24),"22 - 24",IF(AND(BK238&gt;=24.5,BK238&lt;=26.5),"24,5 - 26,5",IF(AND(BK238&gt;=27,BK238&lt;=29),"27 - 29",IF(AND(BK238&gt;=29.5,BK238&lt;=30),"29,5 - 30","Fuera de rango")))))))))))))))</f>
        <v>0 - 2</v>
      </c>
      <c r="BM238" s="11" t="n">
        <f aca="false">IF(BL238="","",IF(BL238="0 - 2",1,IF(BL238="2,5 - 4,5",2,IF(BL238="5 - 7",3,IF(BL238="7,5 - 9,5",4,IF(BL238="10 - 12",5,IF(BL238="12,5 - 13,5",6,IF(BL238="14","NORMA",IF(BL238="14,5 - 16,5",7,IF(BL238="17 - 19",8,IF(BL238="19,5 - 21,5",9,IF(BL238="22 - 24",10,IF(BL238="24,5 - 26,5",11,IF(BL238="27 - 29",12,IF(BL238="29,5 - 30",13,"")))))))))))))))</f>
        <v>1</v>
      </c>
      <c r="BN238" s="9" t="n">
        <v>20</v>
      </c>
      <c r="BO238" s="10" t="str">
        <f aca="false">IF(BN238="","",IF(AND(BN238&gt;=-20,BN238&lt;=-10),"-20 a -10",IF(AND(BN238&gt;=-9.5,BN238&lt;=0.5),"-9,5 a 0,5",IF(AND(BN238&gt;=1,BN238&lt;=11),"1 a 11",IF(AND(BN238&gt;=11.5,BN238&lt;=21.5),"11,5 a 21,5",IF(BN238=22,"22",IF(AND(BN238&gt;=22.5,BN238&lt;=32.5),"22,5 a 32,5",IF(AND(BN238&gt;=33,BN238&lt;=43),"33 a 43","Fuera de rango"))))))))</f>
        <v>11,5 a 21,5</v>
      </c>
      <c r="BP238" s="11" t="n">
        <f aca="false">IF(BO238="","",IF(BO238="-20 a -10",1,IF(BO238="-9,5 a 0,5",2,IF(BO238="1 a 11",3,IF(BO238="11,5 a 21,5",4,IF(BO238="22","NORMA",IF(BO238="22,5 a 32,5",5,IF(BO238="33 a 43",6,""))))))))</f>
        <v>4</v>
      </c>
      <c r="BQ238" s="9" t="n">
        <v>10</v>
      </c>
      <c r="BR238" s="10" t="str">
        <f aca="false">IF(BQ238="","",IF(AND(BQ238&gt;=-20,BQ238&lt;=-15),"-20 a -15",IF(AND(BQ238&gt;=-14.5,BQ238&lt;=-9.5),"-14,5 a -9,5",IF(AND(BQ238&gt;=-9,BQ238&lt;=-4),"-9 a -4",IF(AND(BQ238&gt;=-3.5,BQ238&lt;=2.5),"-3,5 a 2,5",IF(AND(BQ238&gt;=3,BQ238&lt;=8),"3 a 8",IF(AND(BQ238&gt;=8.5,BQ238&lt;=13.5),"8,5 a 13,5",IF(AND(BQ238&gt;=14,BQ238&lt;=17.5),"14 a 17,5",IF(BQ238=18,"18",IF(AND(BQ238&gt;=18.5,BQ238&lt;=23.5),"18,5 a 23,5",IF(AND(BQ238&gt;=24,BQ238&lt;=29),"24 a 29",IF(AND(BQ238&gt;=29.5,BQ238&lt;=34.5),"29,5 a 34,5",IF(AND(BQ238&gt;=35,BQ238&lt;=40),"35 a 40","Fuera de rango")))))))))))))</f>
        <v>8,5 a 13,5</v>
      </c>
      <c r="BS238" s="11" t="n">
        <f aca="false">IF(BR238="","",IF(BR238="-20 a -15",1,IF(BR238="-14,5 a -9,5",2,IF(BR238="-9 a -4",3,IF(BR238="-3,5 a 2,5",4,IF(BR238="3 a 8",5,IF(BR238="8,5 a 13,5",6,IF(BR238="14 a 17,5",7,IF(BR238="18","NORMA",IF(BR238="18,5 a 23,5",8,IF(BR238="24 a 29",9,IF(BR238="29,5 a 34,5",10,IF(BR238="35 a 40",11,"")))))))))))))</f>
        <v>6</v>
      </c>
      <c r="BT238" s="9" t="n">
        <v>1</v>
      </c>
      <c r="BU238" s="10" t="str">
        <f aca="false">IF(BT238="","",IF(AND(BT238&gt;=-20,BT238&lt;=-18),"-20 a -18",IF(AND(BT238&gt;=-17.5,BT238&lt;=-15.5),"-17,5 a -15,5",IF(AND(BT238&gt;=-15,BT238&lt;=-13),"-15 a -13",IF(AND(BT238&gt;=-12.5,BT238&lt;=-10.5),"-12,5 a -10,5",IF(AND(BT238&gt;=-10,BT238&lt;=-8),"-10 a -8",IF(AND(BT238&gt;=-7.5,BT238&lt;=-5.5),"-7,5 a -5,5",IF(AND(BT238&gt;=-5,BT238&lt;=-3),"-5 a -3",IF(AND(BT238&gt;=-2.5,BT238&lt;=-0.5),"-2,5 a -0,5",IF(BT238=0,"0",IF(AND(BT238&gt;=0.5,BT238&lt;=2.5),"0,5 a 2,5",IF(AND(BT238&gt;=3,BT238&lt;=5),"3 a 5",IF(AND(BT238&gt;=5.5,BT238&lt;=7.5),"5,5 a 7,5",IF(AND(BT238&gt;=8,BT238&lt;=10),"8 a 10",IF(AND(BT238&gt;=10.5,BT238&lt;=12.5),"10,5 a 12,5",IF(AND(BT238&gt;=13,BT238&lt;=15),"13 a 15",IF(AND(BT238&gt;=15.5,BT238&lt;=17.5),"15,5 a 17,5",IF(AND(BT238&gt;=18,BT238&lt;=20),"18 a 20","Fuera de rango"))))))))))))))))))</f>
        <v>0,5 a 2,5</v>
      </c>
      <c r="BV238" s="11" t="n">
        <f aca="false">IF(BT238="","",IF(BT238=0,"NORMA",IF(AND(BT238&gt;=-20,BT238&lt;=-18),2,IF(AND(BT238&gt;=-17.5,BT238&lt;=-15.5),2,IF(AND(BT238&gt;=-15,BT238&lt;=-13),3,IF(AND(BT238&gt;=-12.5,BT238&lt;=-10.5),4,IF(AND(BT238&gt;=-10,BT238&lt;=-8),5,IF(AND(BT238&gt;=-7.5,BT238&lt;=-5.5),6,IF(AND(BT238&gt;=-5,BT238&lt;=-3),7,IF(AND(BT238&gt;=-2.5,BT238&lt;=-0.5),8,IF(AND(BT238&gt;=0.5,BT238&lt;=2.5),9,IF(AND(BT238&gt;=3,BT238&lt;=5),10,IF(AND(BT238&gt;=5.5,BT238&lt;=7.5),11,IF(AND(BT238&gt;=8,BT238&lt;=10),12,IF(AND(BT238&gt;=10.5,BT238&lt;=12.5),13,IF(AND(BT238&gt;=13,BT238&lt;=15),14,IF(AND(BT238&gt;=15.5,BT238&lt;=17.5),15,IF(AND(BT238&gt;=18,BT238&lt;=20),16,"Fuera de rango"))))))))))))))))))</f>
        <v>9</v>
      </c>
      <c r="BW238" s="9" t="n">
        <v>-7.25</v>
      </c>
      <c r="BX238" s="10" t="n">
        <f aca="false">18.5- (0.3*H238)</f>
        <v>7.4</v>
      </c>
      <c r="BY238" s="10" t="n">
        <f aca="false">(BW238)-(BX238)</f>
        <v>-14.65</v>
      </c>
      <c r="BZ238" s="10" t="str">
        <f aca="false">IF(BY238="","",IF(BY238&lt;-27.5,"De -30 a -28",IF(BY238&lt;-25,"De -27,5 a -25,5",IF(BY238&lt;-22.5,"De -25 a -23",IF(BY238&lt;-20,"De -22,5 a -20,5",IF(BY238&lt;-17.5,"De -20 a -18",IF(BY238&lt;-15,"De -17,5 a -15,5",IF(BY238&lt;-12.5,"De -15 a -13",IF(BY238&lt;-10,"De -12,5 a -10,5",IF(BY238&lt;-7.5,"De -10 a -8",IF(BY238&lt;-5,"De -7,5 a -5,5",IF(BY238&lt;-2.5,"De -5 a -3",IF(BY238&lt;0,"De -2,5 a -0,5",IF(BY238&lt;2.5,"De 0 a 2",IF(BY238&lt;5,"De 2,5 a 4,5",IF(BY238&lt;7.5,"De 5 a 7",IF(BY238&lt;10,"De 7,5 a 9,5",IF(BY238&lt;12.5,"De 10 a 12",IF(BY238&lt;15,"De 12,5 a 14,5",IF(BY238&lt;17.5,"De 15 a 17",IF(BY238&lt;20,"De 17,5 a 19,5",IF(BY238&lt;22.5,"De 20 a 22",IF(BY238&lt;25,"De 22,5 a 24,5",IF(BY238&lt;27.5,"De 25 a 27","De 27,5 a 30"))))))))))))))))))))))))</f>
        <v>De -15 a -13</v>
      </c>
      <c r="CA238" s="12" t="n">
        <f aca="false">IF(BY238="","",IF(BY238&lt;=-28,1,IF(BY238&lt;=-25.5,2,IF(BY238&lt;=-23,3,IF(BY238&lt;=-20.5,4,IF(BY238&lt;=-18,5,IF(BY238&lt;=-15.5,6,IF(BY238&lt;=-13,7,IF(BY238&lt;=-10.5,8,IF(BY238&lt;=-8,9,IF(BY238&lt;=-5.5,10,IF(BY238&lt;=-3,11,IF(BY238&lt;=-0.5,12,IF(BY238&lt;=2,13,IF(BY238&lt;=4.5,14,IF(BY238&lt;=7,15,IF(BY238&lt;=9.5,16,IF(BY238&lt;=12,17,IF(BY238&lt;=14.5,18,IF(BY238&lt;=17,19,IF(BY238&lt;=19.5,20,IF(BY238&lt;=22,21,IF(BY238&lt;=24.5,22,IF(BY238&lt;=27,23,IF(BY238&lt;=30,24,"Fuera de rango")))))))))))))))))))))))))</f>
        <v>7</v>
      </c>
      <c r="CB238" s="9" t="n">
        <v>-7.25</v>
      </c>
      <c r="CC238" s="10" t="n">
        <f aca="false">18.5- (0.3*H238)</f>
        <v>7.4</v>
      </c>
      <c r="CD238" s="10" t="n">
        <f aca="false">(CB238)-(CC238)</f>
        <v>-14.65</v>
      </c>
      <c r="CE238" s="10" t="str">
        <f aca="false">IF(CD238="","",IF(CD238&lt;-27.5,"De -30 a -28",IF(CD238&lt;-25,"De -27,5 a -25,5",IF(CD238&lt;-22.5,"De -25 a -23",IF(CD238&lt;-20,"De -22,5 a -20,5",IF(CD238&lt;-17.5,"De -20 a -18",IF(CD238&lt;-15,"De -17,5 a -15,5",IF(CD238&lt;-12.5,"De -15 a -13",IF(CD238&lt;-10,"De -12,5 a -10,5",IF(CD238&lt;-7.5,"De -10 a -8",IF(CD238&lt;-5,"De -7,5 a -5,5",IF(CD238&lt;-2.5,"De -5 a -3",IF(CD238&lt;0,"De -2,5 a -0,5",IF(CD238&lt;=2,"De 0 a 2",IF(CD238&lt;=4.5,"De 2,5 a 4,5",IF(CD238&lt;=7,"De 5 a 7",IF(CD238&lt;=9.5,"De 7,5 a 9,5",IF(CD238&lt;=12,"De 10 a 12",IF(CD238&lt;=14.5,"De 12,5 a 14,5",IF(CD238&lt;=17,"De 15 a 17",IF(CD238&lt;=19.5,"De 17,5 a 19,5",IF(CD238&lt;=22,"De 20 a 22",IF(CD238&lt;=24.5,"De 22,5 a 24,5",IF(CD238&lt;=27,"De 25 a 27","De 27,5 a 30"))))))))))))))))))))))))</f>
        <v>De -15 a -13</v>
      </c>
      <c r="CF238" s="12" t="n">
        <f aca="false">IF(CD238="","",IF(CD238&lt;-27.5,1,IF(CD238&lt;-25,2,IF(CD238&lt;-22.5,3,IF(CD238&lt;-20,4,IF(CD238&lt;-17.5,5,IF(CD238&lt;-15,6,IF(CD238&lt;-12.5,7,IF(CD238&lt;-10,8,IF(CD238&lt;-7.5,9,IF(CD238&lt;-5,10,IF(CD238&lt;-2.5,11,IF(CD238&lt;0,12,IF(CD238&lt;2.5,13,IF(CD238&lt;5,14,IF(CD238&lt;7.5,15,IF(CD238&lt;10,16,IF(CD238&lt;12.5,17,IF(CD238&lt;15,18,IF(CD238&lt;17.5,19,IF(CD238&lt;20,20,IF(CD238&lt;22.5,21,IF(CD238&lt;25,22,IF(CD238&lt;27.5,23,24))))))))))))))))))))))))</f>
        <v>7</v>
      </c>
      <c r="CG238" s="9" t="n">
        <v>-4.25</v>
      </c>
      <c r="CH238" s="10" t="str">
        <f aca="false">IF(CG238="","",IF(AND(CG238&gt;=-10,CG238&lt;=-9.5),"-10 a -9,5",IF(AND(CG238&gt;-9.5,CG238&lt;=-8.5),"-9 a -8,5",IF(AND(CG238&gt;-8.5,CG238&lt;=-7.5),"-8 a -7,5",IF(AND(CG238&gt;-7.5,CG238&lt;=-6.5),"-7 a -6,5",IF(AND(CG238&gt;-6.5,CG238&lt;=-5.5),"-6 a -5,5",IF(AND(CG238&gt;-5.5,CG238&lt;=-4.5),"-5 a -4,5",IF(AND(CG238&gt;-4.5,CG238&lt;=-3.5),"-4 a -3,5",IF(AND(CG238&gt;-3.5,CG238&lt;=-2.5),"-3 a -2,5",IF(CG238=-2.25,"-2,25",IF(AND(CG238&gt;-2.5,CG238&lt;=-1.5),"-2 a -1,5",IF(AND(CG238&gt;-1.5,CG238&lt;=-0.5),"-1 a -0,5",IF(AND(CG238&gt;-0.5,CG238&lt;=0.5),"0 a 0,5",IF(AND(CG238&gt;0.5,CG238&lt;=1.5),"1 a 1,5",IF(AND(CG238&gt;1.5,CG238&lt;=2.5),"2 a 2,5",IF(AND(CG238&gt;2.5,CG238&lt;=3.5),"3 a 3,5",IF(AND(CG238&gt;3.5,CG238&lt;=4.5),"4 a 4,5",IF(AND(CG238&gt;4.5,CG238&lt;=5.5),"5 a 5,5",IF(AND(CG238&gt;5.5,CG238&lt;=6.5),"6 a 6,5",IF(AND(CG238&gt;6.5,CG238&lt;=7.5),"7 a 7,5",IF(AND(CG238&gt;7.5,CG238&lt;=8.5),"8 a 8,5",IF(AND(CG238&gt;8.5,CG238&lt;=9.5),"9 a 9,5",IF(CG238&gt;=10,"10","Fuera de rango")))))))))))))))))))))))</f>
        <v>-4 a -3,5</v>
      </c>
      <c r="CI238" s="11" t="n">
        <f aca="false">IF(CG238="","",IF(CG238=-2.25,"NORMA",IF(CG238&lt;=-9.5,1,IF(CG238&lt;=-8.5,2,IF(CG238&lt;=-7.5,3,IF(CG238&lt;=-6.5,4,IF(CG238&lt;=-5.5,5,IF(CG238&lt;=-4.5,6,IF(CG238&lt;=-3.5,7,IF(CG238&lt;=-2.5,8,IF(CG238&lt;=-1.5,9,IF(CG238&lt;=-0.5,10,IF(CG238&lt;=0.5,11,IF(CG238&lt;=1.5,12,IF(CG238&lt;=2.5,13,IF(CG238&lt;=3.5,14,IF(CG238&lt;=4.5,15,IF(CG238&lt;=5.5,16,IF(CG238&lt;=6.5,17,IF(CG238&lt;=7.5,18,IF(CG238&lt;=8.5,19,IF(CG238&lt;=9.5,20,IF(CG238=10,21,"Fuera de rango")))))))))))))))))))))))</f>
        <v>7</v>
      </c>
      <c r="CJ238" s="9" t="n">
        <v>2.5</v>
      </c>
      <c r="CK238" s="10" t="str">
        <f aca="false">IF(CJ238="","",IF(AND(CJ238&gt;=-6,CJ238&lt;=-5.5),"-6 a -5,5",IF(AND(CJ238&gt;-5.5,CJ238&lt;=-4.5),"-5 a -4,5",IF(AND(CJ238&gt;-4.5,CJ238&lt;=-3.5),"-4 a -3,5",IF(AND(CJ238&gt;-3.5,CJ238&lt;=-2.5),"-3 a -2,5",IF(AND(CJ238&gt;-2.5,CJ238&lt;=-1.5),"-2 a -1,5",IF(AND(CJ238&gt;-1.5,CJ238&lt;=-0.5),"-1 a -0,5",IF(AND(CJ238&gt;-0.5,CJ238&lt;=0.5),"0 a 0,5",IF(AND(CJ238&gt;0.5,CJ238&lt;=1.5),"1 a 1,5",IF(AND(CJ238&gt;1.5,CJ238&lt;2.5),"2",IF(AND(CJ238&gt;=2.5,CJ238&lt;=3),"2,5 a 3",IF(AND(CJ238&gt;3,CJ238&lt;=4),"3,5 a 4",IF(AND(CJ238&gt;4,CJ238&lt;=5),"4,5 a 5",IF(AND(CJ238&gt;5,CJ238&lt;=6),"5,5 a 6",IF(AND(CJ238&gt;6,CJ238&lt;=7),"6,5 a 7",IF(AND(CJ238&gt;7,CJ238&lt;=8),"7,5 a 8",IF(AND(CJ238&gt;8,CJ238&lt;=9.5),"8,5 a 9,5",IF(CJ238=10,"10","Fuera de rango"))))))))))))))))))</f>
        <v>2,5 a 3</v>
      </c>
      <c r="CL238" s="11" t="n">
        <f aca="false">IF(CK238="","",IF(OR(CK238="-6 a -5,5",CK238="-6 - -5,5"),1,IF(OR(CK238="-5 a -4,5",CK238="-5 - -4,5"),2,IF(OR(CK238="-4 a -3,5",CK238="-4 - -3,5"),3,IF(OR(CK238="-3 a -2,5",CK238="-3 - -2,5"),4,IF(OR(CK238="-2 a -1,5",CK238="-2 - -1,5"),5,IF(OR(CK238="-1 a -0,5",CK238="-1 - -0,5"),6,IF(OR(CK238="0 a 0,5",CK238="0 - 0,5"),7,IF(OR(CK238="1 a 1,5",CK238="1 - 1,5"),8,IF(CK238="2","NORMA",IF(OR(CK238="2,5 a 3",CK238="2,5 - 3"),9,IF(OR(CK238="3,5 a 4",CK238="3,5 - 4"),10,IF(OR(CK238="4,5 a 5",CK238="4,5 - 5"),11,IF(OR(CK238="5,5 a 6",CK238="5,5 - 6"),12,IF(OR(CK238="6,5 a 7",CK238="6,5 - 7"),13,IF(OR(CK238="7,5 a 8",CK238="7,5 - 8"),14,IF(OR(CK238="8,5 a 9",CK238="8,5 - 9,5",CK238="9 a 9,5"),15,IF(CK238="10",15,IF(OR(CK238="0,5 a 1",CK238="0,5 - 1"),7,"Fuera de rango")))))))))))))))))))</f>
        <v>9</v>
      </c>
      <c r="CM238" s="10" t="n">
        <v>0</v>
      </c>
      <c r="CN238" s="10" t="str">
        <f aca="false">IF(CM238=0,"0", " ")</f>
        <v>0</v>
      </c>
      <c r="CO238" s="10" t="str">
        <f aca="false">IF(CM238&gt;0,"EME"," ")</f>
        <v> </v>
      </c>
      <c r="CP238" s="10" t="n">
        <v>0</v>
      </c>
      <c r="CQ238" s="10" t="str">
        <f aca="false">IF(CP238&gt;0,"0", " ")</f>
        <v> </v>
      </c>
      <c r="CR238" s="10" t="str">
        <f aca="false">IF(CP238&gt;0,"EME"," ")</f>
        <v> </v>
      </c>
      <c r="CS238" s="9" t="n">
        <v>0</v>
      </c>
      <c r="CT238" s="10" t="str">
        <f aca="false">IF(CS238&gt;0,"1", " ")</f>
        <v> </v>
      </c>
      <c r="CU238" s="10" t="str">
        <f aca="false">IF(CS238&gt;0,"HIP"," ")</f>
        <v> </v>
      </c>
      <c r="CV238" s="9" t="n">
        <v>0</v>
      </c>
      <c r="CW238" s="10" t="str">
        <f aca="false">IF(CV238&gt;0,"1", " ")</f>
        <v> </v>
      </c>
      <c r="CX238" s="10" t="str">
        <f aca="false">IF(CV238&gt;0,"HIP"," ")</f>
        <v> </v>
      </c>
      <c r="CY238" s="9" t="n">
        <v>-9</v>
      </c>
      <c r="CZ238" s="11" t="str">
        <f aca="false">IF(CY238&lt;0,"2"," ")</f>
        <v>2</v>
      </c>
      <c r="DA238" s="11" t="str">
        <f aca="false">IF(CY238&lt;0,"MIO"," ")</f>
        <v>MIO</v>
      </c>
      <c r="DB238" s="9" t="n">
        <v>-8</v>
      </c>
      <c r="DC238" s="11" t="str">
        <f aca="false">IF(DB238&lt;0,"2"," ")</f>
        <v>2</v>
      </c>
      <c r="DD238" s="11" t="str">
        <f aca="false">IF(DB238&lt;0,"MIO"," ")</f>
        <v>MIO</v>
      </c>
      <c r="DE238" s="9" t="n">
        <v>0</v>
      </c>
      <c r="DF238" s="11" t="str">
        <f aca="false">IF(DE238&lt;0,"3"," ")</f>
        <v> </v>
      </c>
      <c r="DG238" s="11" t="str">
        <f aca="false">IF(DE238&lt;0,"AST"," ")</f>
        <v> </v>
      </c>
      <c r="DH238" s="9" t="n">
        <v>0</v>
      </c>
      <c r="DI238" s="11" t="str">
        <f aca="false">IF(DH238&lt;0,"3"," ")</f>
        <v> </v>
      </c>
      <c r="DJ238" s="11" t="str">
        <f aca="false">IF(DH238&lt;0,"AST"," ")</f>
        <v> </v>
      </c>
      <c r="DK238" s="9" t="n">
        <v>0</v>
      </c>
      <c r="DL238" s="10" t="str">
        <f aca="false">IF(DK238&gt;0,"4"," ")</f>
        <v> </v>
      </c>
      <c r="DM238" s="10" t="str">
        <f aca="false">IF(DK238&gt;0,"PRE"," ")</f>
        <v> </v>
      </c>
      <c r="DN238" s="9" t="n">
        <v>0</v>
      </c>
      <c r="DO238" s="10" t="str">
        <f aca="false">IF(DN238&gt;0,"4"," ")</f>
        <v> </v>
      </c>
      <c r="DP238" s="10" t="str">
        <f aca="false">IF(DN238&gt;0,"PRE"," ")</f>
        <v> </v>
      </c>
      <c r="DQ238" s="12" t="n">
        <v>1</v>
      </c>
      <c r="DR238" s="12" t="n">
        <v>1</v>
      </c>
      <c r="DS238" s="12" t="str">
        <f aca="false">CONCATENATE(CO238,CU238,DA238,DG238,DM238)</f>
        <v>  MIO  </v>
      </c>
      <c r="DT238" s="10" t="str">
        <f aca="false" t="array" ref="DT238">_xlfn.IFS(DS238="EME    ","0", DS238=" HIP   ","1", DS238="  MIO  ","2", DS238="   AST ","3", DS238="    PRE","4", DS238="EME   PRE","5", DS238=" HIP  PRE","6", DS238=" HIP AST ","7", DS238="  MIO PRE","8", DS238="  MIOAST ","9", DS238="   ASTPRE","10",DS238=" HIP ASTPRE","11", DS238="  MIOASTPRE","12", DS238="     ","0")</f>
        <v>2</v>
      </c>
      <c r="DU238" s="1" t="s">
        <v>154</v>
      </c>
      <c r="DV238" s="1" t="str">
        <f aca="false" t="array" ref="DV238">_xlfn.IFS(DU238="SI","2", DU238="NO","1")</f>
        <v>1</v>
      </c>
      <c r="DW238" s="10" t="n">
        <v>0</v>
      </c>
      <c r="DX238" s="11" t="str">
        <f aca="false">IF(DW238=0,"1","2")</f>
        <v>1</v>
      </c>
      <c r="DY238" s="11" t="str">
        <f aca="false" t="array" ref="DY238">_xlfn.IFS(DW238=0,"0", DW238=0.25, "1", DW238=0.5,"2", DW238=0.75,"3", DW238=1,"4",DW238=1.25,"5", DW238=1.5,"6", DW238=1.75,"7", DW238=2,"8")</f>
        <v>0</v>
      </c>
      <c r="DZ238" s="10" t="n">
        <v>0</v>
      </c>
      <c r="EA238" s="11" t="str">
        <f aca="false">IF(DZ238=0,"1","2")</f>
        <v>1</v>
      </c>
      <c r="EB238" s="11" t="str">
        <f aca="false" t="array" ref="EB238">_xlfn.IFS(DZ238=0,"0", DZ238=0.25, "1", DZ238=0.5,"2", DZ238=0.75,"3", DZ238=1,"4",DZ238=1.25,"5", DZ238=1.5,"6", DZ238=1.75,"7", DZ238=2,"8")</f>
        <v>0</v>
      </c>
      <c r="EC238" s="10" t="n">
        <v>0</v>
      </c>
      <c r="ED238" s="10" t="str">
        <f aca="false">IF(EC238=0,"1","2")</f>
        <v>1</v>
      </c>
      <c r="EE238" s="11" t="str">
        <f aca="false" t="array" ref="EE238">_xlfn.IFS(EC238=0,"0", EC238=-0.25, "1", EC238=-0.5,"2", EC238=-0.75,"3", EC238=-1,"4",EC238=-1.25,"5", EC238=-1.5,"6", EC238=-1.75,"7", EC238=-2,"8", EC238=-2.25,"9",EC238=-2.5,"10", EC238=-2.75,"11", EC238=-3,"12", EC238=-3.25,"13", EC238=-3.5,"14", EC238=-3.75,"15",EC238=-4,"16")</f>
        <v>0</v>
      </c>
      <c r="EF238" s="10" t="n">
        <v>0</v>
      </c>
      <c r="EG238" s="10" t="str">
        <f aca="false">IF(EF238=0,"1","2")</f>
        <v>1</v>
      </c>
      <c r="EH238" s="11" t="str">
        <f aca="false" t="array" ref="EH238">_xlfn.IFS(EF238=0,"0", EF238=-0.25, "1", EF238=-0.5,"2", EF238=-0.75,"3", EF238=-1,"4",EF238=-1.25,"5", EF238=-1.5,"6", EF238=-1.75,"7", EF238=-2,"8", EF238=-2.25,"9",EF238=-2.5,"10", EF238=-2.75,"11", EF238=-3,"12", EF238=-3.25,"13", EF238=-3.5,"14", EF238=-3.75,"15",EF238=-4,"16")</f>
        <v>0</v>
      </c>
      <c r="EI238" s="10" t="n">
        <v>0</v>
      </c>
      <c r="EJ238" s="11" t="str">
        <f aca="false">IF(EI238=0,"1","2")</f>
        <v>1</v>
      </c>
      <c r="EK238" s="11" t="str">
        <f aca="false" t="array" ref="EK238">_xlfn.IFS(EI238=0,"0", EI238=-0.25, "1", EI238=-0.5,"2", EI238=-0.75,"3", EI238=-1,"4",EI238=-1.25,"5", EI238=-1.5,"6", EI238=-1.75,"7", EI238=-2,"8", EI238=-2.25,"9", EI238=-2.25,"9",EI238=-2.5,"10", EI238=-2.75,"11", EI238=-3,"12", EI238=-3.25,"13", EI238=-3.5,"14", EI238=-3.75,"15",EI238=-4,"16", EI238=0.25, "17", EI238=0.5, "18")</f>
        <v>0</v>
      </c>
      <c r="EL238" s="10" t="n">
        <v>0</v>
      </c>
      <c r="EM238" s="11" t="str">
        <f aca="false">IF(EL238=0,"1","2")</f>
        <v>1</v>
      </c>
      <c r="EN238" s="11" t="str">
        <f aca="false" t="array" ref="EN238">_xlfn.IFS(EL238=0.25,"17",EL238=0.5,"18", EL238=0,"0", EL238=-0.25, "1", EL238=-0.5,"2", EL238=-0.75,"3", EL238=-1,"4",EL238=-1.25,"5", EL238=-1.5,"6", EL238=-1.75,"7", EL238=-2,"8",EL238= -2.25,"9",EL238=-2.5,"10",EL238= -2.75,"11",EL238= -3,"12",EL238= -3.25,"13",EL238= -3.5,"14",EL238= -3.75,"15",EL238=-4,"16")</f>
        <v>0</v>
      </c>
      <c r="EO238" s="10" t="n">
        <v>0</v>
      </c>
      <c r="EP238" s="11" t="str">
        <f aca="false">IF(EO238=0,"1","2")</f>
        <v>1</v>
      </c>
      <c r="EQ238" s="11" t="str">
        <f aca="false" t="array" ref="EQ238">_xlfn.IFS(EO238=0,"0", EO238=0.25, "1", EO238=0.5,"2", EO238=0.75,"3", EO238=1,"4",EO238=1.25,"5", EO238=1.5,"6", EO238=1.75,"7", EO238=2,"8", EO238=2.25,"9", EO238=2.25,"9",EO238=2.5,"10", EO238=2.75,"11", EO238=3,"12", EO238=3.25,"13", EO238=3.5,"14", EO238=3.75,"15",EO238=4,"16", EO238=-0.25, "17", bq=-0.5, "18")</f>
        <v>0</v>
      </c>
      <c r="ER238" s="10" t="n">
        <v>0</v>
      </c>
      <c r="ES238" s="11" t="str">
        <f aca="false">IF(ER238=0,"1","2")</f>
        <v>1</v>
      </c>
      <c r="ET238" s="11" t="str">
        <f aca="false" t="array" ref="ET238">_xlfn.IFS(ER238=0,"0", ER238=0.25, "1", ER238=0.5,"2", ER238=0.75,"3", ER238=1,"4",ER238=1.25,"5", ER238=1.5,"6", ER238=1.75,"7", ER238=2,"8", ER238=2.25,"9", ER238=2.25,"9",ER238=2.5,"10", ER238=2.75,"11", ER238=3,"12", ER238=3.25,"13", ER238=3.5,"14", ER238=3.75,"15",ER238=4,"16", ER238=-0.25, "17", bq=-0.5, "18")</f>
        <v>0</v>
      </c>
      <c r="EU238" s="13" t="n">
        <v>14</v>
      </c>
      <c r="EV238" s="14" t="str">
        <f aca="false">VLOOKUP(EU238,LEYENDA!$G$2:$H$8,2,TRUE())</f>
        <v>13-18</v>
      </c>
      <c r="EW238" s="14" t="str">
        <f aca="false" t="array" ref="EW238">_xlfn.IFS(EV238="0-5","1", EV238="6-12","2", EV238="13-18","3", EV238="19-24","4", EV238="25-36","5", EV238="37-48","6", EV238="49-60","7")</f>
        <v>3</v>
      </c>
    </row>
    <row r="239" customFormat="false" ht="13.5" hidden="false" customHeight="false" outlineLevel="0" collapsed="false">
      <c r="A239" s="1" t="n">
        <v>67</v>
      </c>
      <c r="B239" s="32" t="n">
        <v>5</v>
      </c>
      <c r="C239" s="33" t="n">
        <v>37288</v>
      </c>
      <c r="D239" s="6"/>
      <c r="E239" s="5" t="str">
        <f aca="false">VLOOKUP(A239,'286'!$A$3:$J$600,10,FALSE())</f>
        <v>MORENO HERNÁNDEZ, ANTONIO</v>
      </c>
      <c r="F239" s="4" t="str">
        <f aca="false">VLOOKUP(A239,'286'!$A$3:$I$1768,3,FALSE())</f>
        <v>MOHERAN</v>
      </c>
      <c r="G239" s="6" t="n">
        <f aca="false">VLOOKUP(A239,'286'!$A$3:$I$1768,4,FALSE())</f>
        <v>23223</v>
      </c>
      <c r="H239" s="7" t="n">
        <f aca="false">YEAR(C239)-YEAR(G239)</f>
        <v>39</v>
      </c>
      <c r="I239" s="1" t="str">
        <f aca="false">VLOOKUP(H239,LEYENDA!$C$2:$D$6,2,TRUE())</f>
        <v>25-40</v>
      </c>
      <c r="J239" s="5" t="str">
        <f aca="false">VLOOKUP(A239,'286'!$A$3:$I$1768,7,FALSE())</f>
        <v>H</v>
      </c>
      <c r="K239" s="8" t="str">
        <f aca="false">VLOOKUP(A239,'286'!$A$3:$I$1768,2,FALSE())</f>
        <v>OD</v>
      </c>
      <c r="L239" s="4" t="str">
        <f aca="false">VLOOKUP(A239,'286'!$A$3:$I$1768,8,FALSE())</f>
        <v>D</v>
      </c>
      <c r="M239" s="4" t="str">
        <f aca="false">VLOOKUP(A239,'286'!$A$3:$I$1768,9,FALSE())</f>
        <v>D</v>
      </c>
      <c r="N239" s="8" t="str">
        <f aca="false">IF(R239=O239, "MISMA","CONTRARIA")</f>
        <v>MISMA</v>
      </c>
      <c r="O239" s="8" t="str">
        <f aca="false" t="array" ref="O239">_xlfn.IFS(L239="D","1", L239="I","2")</f>
        <v>1</v>
      </c>
      <c r="P239" s="8" t="str">
        <f aca="false" t="array" ref="P239">_xlfn.IFS(K239="OD","1", K239="OI","2")</f>
        <v>1</v>
      </c>
      <c r="Q239" s="1" t="str">
        <f aca="false" t="array" ref="Q239">_xlfn.IFS(J239="M","1", J239="H","2")</f>
        <v>2</v>
      </c>
      <c r="R239" s="8" t="str">
        <f aca="false" t="array" ref="R239">_xlfn.IFS(M239="D","1", M239="I","2")</f>
        <v>1</v>
      </c>
      <c r="S239" s="1" t="str">
        <f aca="false" t="array" ref="S239">_xlfn.IFS(N239="CONTRARIA", "1",N239= "MISMA","2")</f>
        <v>2</v>
      </c>
      <c r="T239" s="1" t="str">
        <f aca="false" t="array" ref="T239">_xlfn.IFS(I239="0-12","1", I239="13-24","2", I239="25-40","3", I239="41-60","4", I239="61-100","5")</f>
        <v>3</v>
      </c>
      <c r="U239" s="9" t="n">
        <v>-1.5</v>
      </c>
      <c r="V239" s="11" t="str">
        <f aca="false">IF(U239="","",IF(AND(U239&gt;=-9,U239&lt;=-6.5),"-9 a -6,5",IF(AND(U239&gt;=-6,U239&lt;=-3.5),"-6 a -3,5",IF(AND(U239&gt;=-3,U239&lt;=-1),"-3 a -1",IF(U239=-0.5,"-0,5",IF(AND(U239&gt;=0,U239&lt;=2.5),"0 a 2,5",IF(AND(U239&gt;=3,U239&lt;=5.5),"3 a 5,5",IF(AND(U239&gt;=6,U239&lt;=8.5),"6 a 8,5",IF(AND(U239&gt;=9,U239&lt;=20),"9 a 20","Fuera de rango")))))))))</f>
        <v>-3 a -1</v>
      </c>
      <c r="W239" s="11" t="n">
        <f aca="false">IF(V239="","",IF(V239="-9 a -6,5",2,IF(V239="-6 a -3,5",3,IF(V239="-3 a -1",4,IF(V239="-0,5","NORMA",IF(V239="0 a 2,5",5,IF(V239="3 a 5,5",6,IF(V239="6 a 8,5",7,IF(V239="9 a 20",8,"Fuera de rango")))))))))</f>
        <v>4</v>
      </c>
      <c r="X239" s="9" t="n">
        <v>0</v>
      </c>
      <c r="Y239" s="10" t="str">
        <f aca="false">IF(X239="","",IF(AND(X239&gt;=0,X239&lt;=4),"0 a 4",IF(AND(X239&gt;=4.5,X239&lt;=8.5),"4,5 a 8,5",IF(X239=9,"9",IF(AND(X239&gt;=9.5,X239&lt;=13),"9,5 a 13",IF(AND(X239&gt;=13.5,X239&lt;=20),"13,5 a 20",IF(AND(X239&gt;=20.5,X239&lt;=35),"20,5 a 35","Fuera de rango")))))))</f>
        <v>0 a 4</v>
      </c>
      <c r="Z239" s="11" t="n">
        <f aca="false">IF(Y239="","",IF(Y239="0 a 4",1,IF(Y239="4,5 a 8,5",2,IF(Y239="9","NORMA",IF(Y239="9,5 a 13",3,IF(Y239="13,5 a 20",4,IF(Y239="20,5 a 35",5,"Fuera de rango")))))))</f>
        <v>1</v>
      </c>
      <c r="AA239" s="9" t="n">
        <v>19</v>
      </c>
      <c r="AB239" s="11" t="str">
        <f aca="false">IF(AA239="","",IF(AND(AA239&gt;=0,AA239&lt;=9),"0 a 9",IF(AND(AA239&gt;=9.5,AA239&lt;=18.5),"9,5 a 18,5",IF(AA239=19,"19",IF(AND(AA239&gt;=19.5,AA239&lt;=28),"19,5 a 28",IF(AND(AA239&gt;=28.5,AA239&lt;=40),"28,5 a 40","Fuera de rango"))))))</f>
        <v>19</v>
      </c>
      <c r="AC239" s="11" t="str">
        <f aca="false" t="array" ref="AC239">_xlfn.IFS(AB239="","",AB239="0 a 9",1,AB239="9,5 a 18,5",2,AB239="19","NORMA",AB239="19,5 a 28",3,AB239="28,5 a 40",4,TRUE(),"Fuera de rango")</f>
        <v>NORMA</v>
      </c>
      <c r="AD239" s="9" t="n">
        <v>4</v>
      </c>
      <c r="AE239" s="10" t="str">
        <f aca="false">IF(AD239="","",IF(AND(AD239&gt;=-10,AD239&lt;=0),"De -10 a 0",IF(AND(AD239&gt;=0.5,AD239&lt;=9.5),"0,5 a 9,5",IF(AD239=10,"10",IF(AND(AD239&gt;=10.5,AD239&lt;=20),"10,5 a 20",IF(AND(AD239&gt;=20.5,AD239&lt;=40),"20,5 a 40","Fuera de rango"))))))</f>
        <v>0,5 a 9,5</v>
      </c>
      <c r="AF239" s="12" t="n">
        <f aca="false">IF(AD239="","",IF(AND(AD239&gt;=-10,AD239&lt;=0),1,IF(AND(AD239&gt;=0.5,AD239&lt;=9.5),2,IF(AD239=10,"NORMA",IF(AND(AD239&gt;=10.5,AD239&lt;=20),3,IF(AND(AD239&gt;=20.5,AD239&lt;=40),4,""))))))</f>
        <v>2</v>
      </c>
      <c r="AG239" s="9" t="n">
        <v>9</v>
      </c>
      <c r="AH239" s="11" t="str">
        <f aca="false">IF(AG239="","",IF(AND(AG239&gt;=0,AG239&lt;=4),"0 a 4",IF(AND(AG239&gt;=4.5,AG239&lt;=8.5),"4,5 a 8,5",IF(AG239=9,"9",IF(AND(AG239&gt;=9.5,AG239&lt;=13),"9,5 a 13",IF(AND(AG239&gt;=13.5,AG239&lt;=25),"13,5 a 25","Fuera de rango"))))))</f>
        <v>9</v>
      </c>
      <c r="AI239" s="11" t="str">
        <f aca="false">IF(AH239="","",IF(AH239="0 a 4",1,IF(AH239="4,5 a 8,5",2,IF(AH239="9","NORMA",IF(AH239="9,5 a 13",3,IF(AH239="13,5 a 25",4,""))))))</f>
        <v>NORMA</v>
      </c>
      <c r="AJ239" s="9" t="n">
        <v>4</v>
      </c>
      <c r="AK239" s="10" t="str">
        <f aca="false">IF(AJ239="","",IF(AND(AJ239&gt;=-15,AJ239&lt;=-10.5),"-15 a -10,5",IF(AND(AJ239&gt;=-10,AJ239&lt;=-4),"-10 a -4",IF(AND(AJ239&gt;=-4.5,AJ239&lt;=0),"-4,5 a 0",IF(AND(AJ239&gt;=0.5,AJ239&lt;=4.5),"0,5 a 4,5",IF(AJ239=5,"5",IF(AND(AJ239&gt;=5.5,AJ239&lt;=10),"5,5 a 10",IF(AND(AJ239&gt;=10.5,AJ239&lt;=20),"10,5 a 20","Fuera de rango"))))))))</f>
        <v>0,5 a 4,5</v>
      </c>
      <c r="AL239" s="11" t="n">
        <f aca="false">IF(AK239="","",IF(AK239="-15 a -10,5",1,IF(AK239="-10 a -4",2,IF(AK239="-4,5 a 0",3,IF(AK239="0,5 a 4,5",4,IF(AK239="5","NORMA",IF(AK239="5,5 a 10",5,IF(AK239="10,5 a 20",6,"Error"))))))))</f>
        <v>4</v>
      </c>
      <c r="AM239" s="9" t="n">
        <v>1</v>
      </c>
      <c r="AN239" s="10" t="str">
        <f aca="false">IF(AM239="","",IF(AND(AM239&gt;=-7.5,AM239&lt;=-5.5),"-7,5 a -5,5",IF(AND(AM239&gt;=-5,AM239&lt;=-3),"-5 a -3",IF(AND(AM239&gt;=-2.5,AM239&lt;=-0.5),"-2,5 a -0,5",IF(AM239=0,"0,00",IF(AND(AM239&gt;=0.5,AM239&lt;=2.5),"0,5 a 2,5",IF(AND(AM239&gt;=3,AM239&lt;=5),"3 a 5",IF(AND(AM239&gt;=5.5,AM239&lt;=7.5),"5,5 a 7,5",IF(AND(AM239&gt;=8,AM239&lt;=10),"8 a 10","Fuera de rango")))))))))</f>
        <v>0,5 a 2,5</v>
      </c>
      <c r="AO239" s="11" t="n">
        <f aca="false">IF(AN239="","",IF(AN239="-7,5 a -5,5",1,IF(AN239="-5 a -3",2,IF(AN239="-2,5 a -0,5",3,IF(AN239="0,00","NORMA",IF(AN239="0,5 a 2,5",4,IF(AN239="3 a 5",5,IF(AN239="5,5 a 7,5",6,IF(AN239="8 a 10",7,"Error")))))))))</f>
        <v>4</v>
      </c>
      <c r="AP239" s="9" t="n">
        <v>-2</v>
      </c>
      <c r="AQ239" s="10" t="str">
        <f aca="false">IF(AP239="","",IF(AND(AP239&gt;=-20,AP239&lt;=-9.5),"-20 a -9,5",IF(AND(AP239&gt;=-9,AP239&lt;=-6.5),"-9 a -6,5",IF(AP239=-6,"-6",IF(AND(AP239&gt;=-5.5,AP239&lt;=-3),"-5,5 a -3",IF(AND(AP239&gt;=-2.5,AP239&lt;=0),"-2,5 a 0",IF(AND(AP239&gt;=0.5,AP239&lt;=3),"0,5 a 3",IF(AND(AP239&gt;=3.5,AP239&lt;=6),"3,5 a 6",IF(AND(AP239&gt;=6.5,AP239&lt;=9),"6,5 a 9",IF(AND(AP239&gt;=9.5,AP239&lt;=20),"9,5 a 20","Fuera de rango"))))))))))</f>
        <v>-2,5 a 0</v>
      </c>
      <c r="AR239" s="11" t="n">
        <f aca="false">IF(AQ239="","",IF(AQ239="-20 a -9,5",1,IF(AQ239="-9 a -6,5",2,IF(AQ239="-6","NORMA",IF(AQ239="-5,5 a -3",3,IF(AQ239="-2,5 a 0",4,IF(AQ239="0,5 a 3",5,IF(AQ239="3,5 a 6",6,IF(AQ239="6,5 a 9",7,IF(AQ239="9,5 a 20",8,""))))))))))</f>
        <v>4</v>
      </c>
      <c r="AS239" s="9" t="n">
        <v>2</v>
      </c>
      <c r="AT239" s="10" t="str">
        <f aca="false">IF(AS239="","",IF(AND(AS239&gt;=-16,AS239&lt;=-14),"-16 a -14",IF(AND(AS239&gt;=-13.5,AS239&lt;=-11.5),"-13,5 a -11,5",IF(AND(AS239&gt;=-11,AS239&lt;=-9),"-11 a -9",IF(AND(AS239&gt;=-8.5,AS239&lt;=-6.5),"-8,5 a -6,5",IF(AND(AS239&gt;=-6,AS239&lt;=-4),"-6 a -4",IF(AND(AS239&gt;=-3.5,AS239&lt;=-1.5),"-3,5 a -1,5",IF(AND(AS239&gt;=-1,AS239&lt;=1),"-1 a 1",IF(AND(AS239&gt;=1.5,AS239&lt;=3.5),"1,5 a 3,5",IF(AND(AS239&gt;=4,AS239&lt;=6),"4 a 6",IF(AND(AS239&gt;=6.5,AS239&lt;=8.5),"6,5 a 8,5",IF(AND(AS239&gt;=9,AS239&lt;=11),"9 a 11",IF(AND(AS239&gt;=11.5,AS239&lt;=13.5),"11,5 a 13,5",IF(AND(AS239&gt;=14,AS239&lt;=16),"14 a 16",IF(AND(AS239&gt;=16.5,AS239&lt;=18.5),"16,5 a 18,5",IF(AND(AS239&gt;=19,AS239&lt;=21),"19 a 21","Fuera de rango"))))))))))))))))</f>
        <v>1,5 a 3,5</v>
      </c>
      <c r="AU239" s="11" t="n">
        <f aca="false" t="array" ref="AU239">IF(AT239="","",_xlfn.IFS(AT239="-16 a -14",1,AT239="-13,5 a -11,5",2,AT239="-11 a -9",3,AT239="-8,5 a -6,5",4,AT239="-6 a -4",5,AT239="-3,5 a -1,5",6,AT239="-1 a 1",7,AT239="1,5 a 3,5",8,AT239="4 a 6","NORMA",AT239="6,5 a 8,5",9,AT239="9 a 11",10,AT239="11,5 a 13,5",11,AT239="14 a 16",12,AT239="16,5 a 18,5",13,AT239="19 a 21",14,TRUE(),""))</f>
        <v>8</v>
      </c>
      <c r="AV239" s="9" t="n">
        <v>0.5</v>
      </c>
      <c r="AW239" s="10" t="str">
        <f aca="false">IF(AV239="","",IF(AND(AV239&gt;=-1,AV239&lt;=-0.5),"-1 a -0,5",IF(AND(AV239&gt;-0.5,AV239&lt;=0),"De -0,5 a 0",IF(AND(AV239&gt;=0.25,AV239&lt;=0.75),"0,25 a 0,75",IF(AND(AV239&gt;=1,AV239&lt;=1.5),"1 a 1,5",IF(AND(AV239&gt;=1.75,AV239&lt;=2.25),"1,75 a 2,25",IF(AND(AV239&gt;=2.5,AV239&lt;=3),"2,5 a 3",IF(AND(AV239&gt;=3.25,AV239&lt;=3.75),"3,25 a 3,75","Fuera de rango"))))))))</f>
        <v>0,25 a 0,75</v>
      </c>
      <c r="AX239" s="11" t="str">
        <f aca="false">IF(AW239="","",IF(OR(AW239="-1 a -0,5",AW239="-1 a -0.5"),1,IF(OR(AW239="De -0,5 a 0",AW239="-0,5 a 0",AW239="De -0.5 a 0"),2,IF(OR(AW239="0,25 a 0,75",AW239="0.25 a 0.75"),"NORMA",IF(OR(AW239="1 a 1,5",AW239="1 a 1.5"),3,IF(OR(AW239="1,75 a 2,25",AW239="1.75 a 2.25"),4,IF(OR(AW239="2,5 a 3",AW239="2.5 a 3"),5,IF(OR(AW239="3,25 a 3,75",AW239="3.25 a 3.75"),6,""))))))))</f>
        <v>NORMA</v>
      </c>
      <c r="AY239" s="9" t="n">
        <v>-7</v>
      </c>
      <c r="AZ239" s="10" t="str">
        <f aca="false">IF(AY239="","",IF(AND(AY239&gt;=-20,AY239&lt;=-9.5),"-20 a -9,5",IF(AND(AY239&gt;=-9,AY239&lt;=-6.5),"-9 a -6,5",IF(AY239=-6,"-6",IF(AND(AY239&gt;=-5.5,AY239&lt;=-3),"-5,5 a -3",IF(AND(AY239&gt;=-2.5,AY239&lt;=0),"-2,5 a 0",IF(AND(AY239&gt;=0.5,AY239&lt;=3),"0,5 a 3",IF(AND(AY239&gt;=3.5,AY239&lt;=6),"3,5 a 6","Fuera de rango"))))))))</f>
        <v>-9 a -6,5</v>
      </c>
      <c r="BA239" s="11" t="n">
        <f aca="false">IF(AZ239="","",IF(AZ239="-20 a -9,5",1,IF(AZ239="-9 a -6,5",2,IF(AZ239="-6","NORMA",IF(AZ239="-5,5 a -3",3,IF(AZ239="-2,5 a 0",4,IF(AZ239="0,5 a 3",5,IF(AZ239="3,5 a 6",6,""))))))))</f>
        <v>2</v>
      </c>
      <c r="BB239" s="9" t="n">
        <v>0</v>
      </c>
      <c r="BC239" s="10" t="str">
        <f aca="false" t="array" ref="BC239">IF(BB239="","",_xlfn.IFS(AND(BB239&gt;=0,BB239&lt;=2),"0 a 2",AND(BB239&gt;=2.5,BB239&lt;=4.5),"2,5 a 4,5",AND(BB239&gt;=5,BB239&lt;=7),"5 a 7",AND(BB239&gt;=7.5,BB239&lt;=9.5),"7,5 a 9,5",AND(BB239&gt;=10,BB239&lt;=12),"10 a 12",AND(BB239&gt;=12.5,BB239&lt;=14.5),"12,5 a 14,5",BB239=15,"15",AND(BB239&gt;=15.5,BB239&lt;=17.5),"15,5 a 17,5",AND(BB239&gt;=18,BB239&lt;=20),"18 a 20",AND(BB239&gt;=20.5,BB239&lt;=22.5),"20,5 a 22,5",AND(BB239&gt;=23,BB239&lt;=25),"23 a 25",TRUE(),"Fuera de rango"))</f>
        <v>0 a 2</v>
      </c>
      <c r="BD239" s="11" t="n">
        <f aca="false" t="array" ref="BD239">IF(BC239="","",_xlfn.IFS(BC239="0 a 2",1,BC239="2,5 a 4,5",2,BC239="5 a 7",3,BC239="7,5 a 9,5",4,BC239="10 a 12",5,BC239="12,5 a 14,5",6,BC239="15","NORMA",BC239="15,5 a 17,5",7,BC239="18 a 20",8,BC239="20,5 a 22,5",9,BC239="23 a 25",10,TRUE(),"Fuera de rango"))</f>
        <v>1</v>
      </c>
      <c r="BE239" s="9" t="n">
        <v>20</v>
      </c>
      <c r="BF239" s="10" t="str">
        <f aca="false">IF(BE239="","",IF(AND(BE239&gt;=-20,BE239&lt;=-10),"-20 a -10",IF(AND(BE239&gt;=-9.5,BE239&lt;=0.5),"-9,5 a 0,5",IF(AND(BE239&gt;=1,BE239&lt;=11),"1 a 11",IF(AND(BE239&gt;=11.5,BE239&lt;=20.5),"11,5 a 20,5",IF(BE239=21,"21",IF(AND(BE239&gt;=21.5,BE239&lt;=31.5),"21,5 a 31,5",IF(AND(BE239&gt;=32,BE239&lt;=42),"32 a 42","Fuera de rango"))))))))</f>
        <v>11,5 a 20,5</v>
      </c>
      <c r="BG239" s="11" t="n">
        <f aca="false">IF(BF239="","",IF(BF239="-20 a -10",1,IF(BF239="-9,5 a 0,5",2,IF(BF239="1 a 11",3,IF(BF239="11,5 a 20,5",4,IF(BF239="21","NORMA",IF(BF239="21,5 a 31,5",5,IF(BF239="32 a 42",6,""))))))))</f>
        <v>4</v>
      </c>
      <c r="BH239" s="9" t="n">
        <v>12</v>
      </c>
      <c r="BI239" s="10" t="str">
        <f aca="false">IF(BH239="","",IF(AND(BH239&gt;=-20,BH239&lt;=-15),"-20 a -15",IF(AND(BH239&gt;=-14.5,BH239&lt;=-9.5),"-14,5 a -9,5",IF(AND(BH239&gt;=-9,BH239&lt;=-4),"-9 a -4",IF(AND(BH239&gt;=-3.5,BH239&lt;=2.5),"-3,5 a 2,5",IF(AND(BH239&gt;=3,BH239&lt;=8),"3 a 8",IF(AND(BH239&gt;=8.5,BH239&lt;=14.5),"8,5 a 14,5",IF(BH239=15,"15",IF(AND(BH239&gt;=15.5,BH239&lt;=20.5),"15,5 a 20,5",IF(AND(BH239&gt;=21,BH239&lt;=26),"21 a 26","Fuera de rango"))))))))))</f>
        <v>8,5 a 14,5</v>
      </c>
      <c r="BJ239" s="11" t="n">
        <f aca="false">IF(BI239="","",IF(BI239="-20 a -15",1,IF(BI239="-14,5 a -9,5",2,IF(BI239="-9 a -4",3,IF(BI239="-3,5 a 2,5",4,IF(BI239="3 a 8",5,IF(BI239="8,5 a 14,5",6,IF(BI239="15","NORMA",IF(BI239="15,5 a 20,5",7,IF(BI239="21 a 26",8,IF(BI239="26,5 a 31,5",9,"")))))))))))</f>
        <v>6</v>
      </c>
      <c r="BK239" s="9" t="n">
        <v>0</v>
      </c>
      <c r="BL239" s="10" t="str">
        <f aca="false">IF(BK239="","",IF(AND(BK239&gt;=0,BK239&lt;=2),"0 - 2",IF(AND(BK239&gt;=2.5,BK239&lt;=4.5),"2,5 - 4,5",IF(AND(BK239&gt;=5,BK239&lt;=7),"5 - 7",IF(AND(BK239&gt;=7.5,BK239&lt;=9.5),"7,5 - 9,5",IF(AND(BK239&gt;=10,BK239&lt;=12),"10 - 12",IF(AND(BK239&gt;=12.5,BK239&lt;=13.5),"12,5 - 13,5",IF(BK239=14,"14",IF(AND(BK239&gt;=14.5,BK239&lt;=16.5),"14,5 - 16,5",IF(AND(BK239&gt;=17,BK239&lt;=19),"17 - 19",IF(AND(BK239&gt;=19.5,BK239&lt;=21.5),"19,5 - 21,5",IF(AND(BK239&gt;=22,BK239&lt;=24),"22 - 24",IF(AND(BK239&gt;=24.5,BK239&lt;=26.5),"24,5 - 26,5",IF(AND(BK239&gt;=27,BK239&lt;=29),"27 - 29",IF(AND(BK239&gt;=29.5,BK239&lt;=30),"29,5 - 30","Fuera de rango")))))))))))))))</f>
        <v>0 - 2</v>
      </c>
      <c r="BM239" s="11" t="n">
        <f aca="false">IF(BL239="","",IF(BL239="0 - 2",1,IF(BL239="2,5 - 4,5",2,IF(BL239="5 - 7",3,IF(BL239="7,5 - 9,5",4,IF(BL239="10 - 12",5,IF(BL239="12,5 - 13,5",6,IF(BL239="14","NORMA",IF(BL239="14,5 - 16,5",7,IF(BL239="17 - 19",8,IF(BL239="19,5 - 21,5",9,IF(BL239="22 - 24",10,IF(BL239="24,5 - 26,5",11,IF(BL239="27 - 29",12,IF(BL239="29,5 - 30",13,"")))))))))))))))</f>
        <v>1</v>
      </c>
      <c r="BN239" s="9" t="n">
        <v>12</v>
      </c>
      <c r="BO239" s="10" t="str">
        <f aca="false">IF(BN239="","",IF(AND(BN239&gt;=-20,BN239&lt;=-10),"-20 a -10",IF(AND(BN239&gt;=-9.5,BN239&lt;=0.5),"-9,5 a 0,5",IF(AND(BN239&gt;=1,BN239&lt;=11),"1 a 11",IF(AND(BN239&gt;=11.5,BN239&lt;=21.5),"11,5 a 21,5",IF(BN239=22,"22",IF(AND(BN239&gt;=22.5,BN239&lt;=32.5),"22,5 a 32,5",IF(AND(BN239&gt;=33,BN239&lt;=43),"33 a 43","Fuera de rango"))))))))</f>
        <v>11,5 a 21,5</v>
      </c>
      <c r="BP239" s="11" t="n">
        <f aca="false">IF(BO239="","",IF(BO239="-20 a -10",1,IF(BO239="-9,5 a 0,5",2,IF(BO239="1 a 11",3,IF(BO239="11,5 a 21,5",4,IF(BO239="22","NORMA",IF(BO239="22,5 a 32,5",5,IF(BO239="33 a 43",6,""))))))))</f>
        <v>4</v>
      </c>
      <c r="BQ239" s="9" t="n">
        <v>8</v>
      </c>
      <c r="BR239" s="10" t="str">
        <f aca="false">IF(BQ239="","",IF(AND(BQ239&gt;=-20,BQ239&lt;=-15),"-20 a -15",IF(AND(BQ239&gt;=-14.5,BQ239&lt;=-9.5),"-14,5 a -9,5",IF(AND(BQ239&gt;=-9,BQ239&lt;=-4),"-9 a -4",IF(AND(BQ239&gt;=-3.5,BQ239&lt;=2.5),"-3,5 a 2,5",IF(AND(BQ239&gt;=3,BQ239&lt;=8),"3 a 8",IF(AND(BQ239&gt;=8.5,BQ239&lt;=13.5),"8,5 a 13,5",IF(AND(BQ239&gt;=14,BQ239&lt;=17.5),"14 a 17,5",IF(BQ239=18,"18",IF(AND(BQ239&gt;=18.5,BQ239&lt;=23.5),"18,5 a 23,5",IF(AND(BQ239&gt;=24,BQ239&lt;=29),"24 a 29",IF(AND(BQ239&gt;=29.5,BQ239&lt;=34.5),"29,5 a 34,5",IF(AND(BQ239&gt;=35,BQ239&lt;=40),"35 a 40","Fuera de rango")))))))))))))</f>
        <v>3 a 8</v>
      </c>
      <c r="BS239" s="11" t="n">
        <f aca="false">IF(BR239="","",IF(BR239="-20 a -15",1,IF(BR239="-14,5 a -9,5",2,IF(BR239="-9 a -4",3,IF(BR239="-3,5 a 2,5",4,IF(BR239="3 a 8",5,IF(BR239="8,5 a 13,5",6,IF(BR239="14 a 17,5",7,IF(BR239="18","NORMA",IF(BR239="18,5 a 23,5",8,IF(BR239="24 a 29",9,IF(BR239="29,5 a 34,5",10,IF(BR239="35 a 40",11,"")))))))))))))</f>
        <v>5</v>
      </c>
      <c r="BT239" s="9" t="n">
        <v>1</v>
      </c>
      <c r="BU239" s="10" t="str">
        <f aca="false">IF(BT239="","",IF(AND(BT239&gt;=-20,BT239&lt;=-18),"-20 a -18",IF(AND(BT239&gt;=-17.5,BT239&lt;=-15.5),"-17,5 a -15,5",IF(AND(BT239&gt;=-15,BT239&lt;=-13),"-15 a -13",IF(AND(BT239&gt;=-12.5,BT239&lt;=-10.5),"-12,5 a -10,5",IF(AND(BT239&gt;=-10,BT239&lt;=-8),"-10 a -8",IF(AND(BT239&gt;=-7.5,BT239&lt;=-5.5),"-7,5 a -5,5",IF(AND(BT239&gt;=-5,BT239&lt;=-3),"-5 a -3",IF(AND(BT239&gt;=-2.5,BT239&lt;=-0.5),"-2,5 a -0,5",IF(BT239=0,"0",IF(AND(BT239&gt;=0.5,BT239&lt;=2.5),"0,5 a 2,5",IF(AND(BT239&gt;=3,BT239&lt;=5),"3 a 5",IF(AND(BT239&gt;=5.5,BT239&lt;=7.5),"5,5 a 7,5",IF(AND(BT239&gt;=8,BT239&lt;=10),"8 a 10",IF(AND(BT239&gt;=10.5,BT239&lt;=12.5),"10,5 a 12,5",IF(AND(BT239&gt;=13,BT239&lt;=15),"13 a 15",IF(AND(BT239&gt;=15.5,BT239&lt;=17.5),"15,5 a 17,5",IF(AND(BT239&gt;=18,BT239&lt;=20),"18 a 20","Fuera de rango"))))))))))))))))))</f>
        <v>0,5 a 2,5</v>
      </c>
      <c r="BV239" s="11" t="n">
        <f aca="false">IF(BT239="","",IF(BT239=0,"NORMA",IF(AND(BT239&gt;=-20,BT239&lt;=-18),2,IF(AND(BT239&gt;=-17.5,BT239&lt;=-15.5),2,IF(AND(BT239&gt;=-15,BT239&lt;=-13),3,IF(AND(BT239&gt;=-12.5,BT239&lt;=-10.5),4,IF(AND(BT239&gt;=-10,BT239&lt;=-8),5,IF(AND(BT239&gt;=-7.5,BT239&lt;=-5.5),6,IF(AND(BT239&gt;=-5,BT239&lt;=-3),7,IF(AND(BT239&gt;=-2.5,BT239&lt;=-0.5),8,IF(AND(BT239&gt;=0.5,BT239&lt;=2.5),9,IF(AND(BT239&gt;=3,BT239&lt;=5),10,IF(AND(BT239&gt;=5.5,BT239&lt;=7.5),11,IF(AND(BT239&gt;=8,BT239&lt;=10),12,IF(AND(BT239&gt;=10.5,BT239&lt;=12.5),13,IF(AND(BT239&gt;=13,BT239&lt;=15),14,IF(AND(BT239&gt;=15.5,BT239&lt;=17.5),15,IF(AND(BT239&gt;=18,BT239&lt;=20),16,"Fuera de rango"))))))))))))))))))</f>
        <v>9</v>
      </c>
      <c r="BW239" s="9" t="n">
        <v>-6.5</v>
      </c>
      <c r="BX239" s="10" t="n">
        <f aca="false">18.5- (0.3*H239)</f>
        <v>6.8</v>
      </c>
      <c r="BY239" s="10" t="n">
        <f aca="false">(BW239)-(BX239)</f>
        <v>-13.3</v>
      </c>
      <c r="BZ239" s="10" t="str">
        <f aca="false">IF(BY239="","",IF(BY239&lt;-27.5,"De -30 a -28",IF(BY239&lt;-25,"De -27,5 a -25,5",IF(BY239&lt;-22.5,"De -25 a -23",IF(BY239&lt;-20,"De -22,5 a -20,5",IF(BY239&lt;-17.5,"De -20 a -18",IF(BY239&lt;-15,"De -17,5 a -15,5",IF(BY239&lt;-12.5,"De -15 a -13",IF(BY239&lt;-10,"De -12,5 a -10,5",IF(BY239&lt;-7.5,"De -10 a -8",IF(BY239&lt;-5,"De -7,5 a -5,5",IF(BY239&lt;-2.5,"De -5 a -3",IF(BY239&lt;0,"De -2,5 a -0,5",IF(BY239&lt;2.5,"De 0 a 2",IF(BY239&lt;5,"De 2,5 a 4,5",IF(BY239&lt;7.5,"De 5 a 7",IF(BY239&lt;10,"De 7,5 a 9,5",IF(BY239&lt;12.5,"De 10 a 12",IF(BY239&lt;15,"De 12,5 a 14,5",IF(BY239&lt;17.5,"De 15 a 17",IF(BY239&lt;20,"De 17,5 a 19,5",IF(BY239&lt;22.5,"De 20 a 22",IF(BY239&lt;25,"De 22,5 a 24,5",IF(BY239&lt;27.5,"De 25 a 27","De 27,5 a 30"))))))))))))))))))))))))</f>
        <v>De -15 a -13</v>
      </c>
      <c r="CA239" s="12" t="n">
        <f aca="false">IF(BY239="","",IF(BY239&lt;=-28,1,IF(BY239&lt;=-25.5,2,IF(BY239&lt;=-23,3,IF(BY239&lt;=-20.5,4,IF(BY239&lt;=-18,5,IF(BY239&lt;=-15.5,6,IF(BY239&lt;=-13,7,IF(BY239&lt;=-10.5,8,IF(BY239&lt;=-8,9,IF(BY239&lt;=-5.5,10,IF(BY239&lt;=-3,11,IF(BY239&lt;=-0.5,12,IF(BY239&lt;=2,13,IF(BY239&lt;=4.5,14,IF(BY239&lt;=7,15,IF(BY239&lt;=9.5,16,IF(BY239&lt;=12,17,IF(BY239&lt;=14.5,18,IF(BY239&lt;=17,19,IF(BY239&lt;=19.5,20,IF(BY239&lt;=22,21,IF(BY239&lt;=24.5,22,IF(BY239&lt;=27,23,IF(BY239&lt;=30,24,"Fuera de rango")))))))))))))))))))))))))</f>
        <v>7</v>
      </c>
      <c r="CB239" s="9" t="n">
        <v>-6.5</v>
      </c>
      <c r="CC239" s="10" t="n">
        <f aca="false">18.5- (0.3*H239)</f>
        <v>6.8</v>
      </c>
      <c r="CD239" s="10" t="n">
        <f aca="false">(CB239)-(CC239)</f>
        <v>-13.3</v>
      </c>
      <c r="CE239" s="10" t="str">
        <f aca="false">IF(CD239="","",IF(CD239&lt;-27.5,"De -30 a -28",IF(CD239&lt;-25,"De -27,5 a -25,5",IF(CD239&lt;-22.5,"De -25 a -23",IF(CD239&lt;-20,"De -22,5 a -20,5",IF(CD239&lt;-17.5,"De -20 a -18",IF(CD239&lt;-15,"De -17,5 a -15,5",IF(CD239&lt;-12.5,"De -15 a -13",IF(CD239&lt;-10,"De -12,5 a -10,5",IF(CD239&lt;-7.5,"De -10 a -8",IF(CD239&lt;-5,"De -7,5 a -5,5",IF(CD239&lt;-2.5,"De -5 a -3",IF(CD239&lt;0,"De -2,5 a -0,5",IF(CD239&lt;=2,"De 0 a 2",IF(CD239&lt;=4.5,"De 2,5 a 4,5",IF(CD239&lt;=7,"De 5 a 7",IF(CD239&lt;=9.5,"De 7,5 a 9,5",IF(CD239&lt;=12,"De 10 a 12",IF(CD239&lt;=14.5,"De 12,5 a 14,5",IF(CD239&lt;=17,"De 15 a 17",IF(CD239&lt;=19.5,"De 17,5 a 19,5",IF(CD239&lt;=22,"De 20 a 22",IF(CD239&lt;=24.5,"De 22,5 a 24,5",IF(CD239&lt;=27,"De 25 a 27","De 27,5 a 30"))))))))))))))))))))))))</f>
        <v>De -15 a -13</v>
      </c>
      <c r="CF239" s="12" t="n">
        <f aca="false">IF(CD239="","",IF(CD239&lt;-27.5,1,IF(CD239&lt;-25,2,IF(CD239&lt;-22.5,3,IF(CD239&lt;-20,4,IF(CD239&lt;-17.5,5,IF(CD239&lt;-15,6,IF(CD239&lt;-12.5,7,IF(CD239&lt;-10,8,IF(CD239&lt;-7.5,9,IF(CD239&lt;-5,10,IF(CD239&lt;-2.5,11,IF(CD239&lt;0,12,IF(CD239&lt;2.5,13,IF(CD239&lt;5,14,IF(CD239&lt;7.5,15,IF(CD239&lt;10,16,IF(CD239&lt;12.5,17,IF(CD239&lt;15,18,IF(CD239&lt;17.5,19,IF(CD239&lt;20,20,IF(CD239&lt;22.5,21,IF(CD239&lt;25,22,IF(CD239&lt;27.5,23,24))))))))))))))))))))))))</f>
        <v>7</v>
      </c>
      <c r="CG239" s="9" t="n">
        <v>-3.25</v>
      </c>
      <c r="CH239" s="10" t="str">
        <f aca="false">IF(CG239="","",IF(AND(CG239&gt;=-10,CG239&lt;=-9.5),"-10 a -9,5",IF(AND(CG239&gt;-9.5,CG239&lt;=-8.5),"-9 a -8,5",IF(AND(CG239&gt;-8.5,CG239&lt;=-7.5),"-8 a -7,5",IF(AND(CG239&gt;-7.5,CG239&lt;=-6.5),"-7 a -6,5",IF(AND(CG239&gt;-6.5,CG239&lt;=-5.5),"-6 a -5,5",IF(AND(CG239&gt;-5.5,CG239&lt;=-4.5),"-5 a -4,5",IF(AND(CG239&gt;-4.5,CG239&lt;=-3.5),"-4 a -3,5",IF(AND(CG239&gt;-3.5,CG239&lt;=-2.5),"-3 a -2,5",IF(CG239=-2.25,"-2,25",IF(AND(CG239&gt;-2.5,CG239&lt;=-1.5),"-2 a -1,5",IF(AND(CG239&gt;-1.5,CG239&lt;=-0.5),"-1 a -0,5",IF(AND(CG239&gt;-0.5,CG239&lt;=0.5),"0 a 0,5",IF(AND(CG239&gt;0.5,CG239&lt;=1.5),"1 a 1,5",IF(AND(CG239&gt;1.5,CG239&lt;=2.5),"2 a 2,5",IF(AND(CG239&gt;2.5,CG239&lt;=3.5),"3 a 3,5",IF(AND(CG239&gt;3.5,CG239&lt;=4.5),"4 a 4,5",IF(AND(CG239&gt;4.5,CG239&lt;=5.5),"5 a 5,5",IF(AND(CG239&gt;5.5,CG239&lt;=6.5),"6 a 6,5",IF(AND(CG239&gt;6.5,CG239&lt;=7.5),"7 a 7,5",IF(AND(CG239&gt;7.5,CG239&lt;=8.5),"8 a 8,5",IF(AND(CG239&gt;8.5,CG239&lt;=9.5),"9 a 9,5",IF(CG239&gt;=10,"10","Fuera de rango")))))))))))))))))))))))</f>
        <v>-3 a -2,5</v>
      </c>
      <c r="CI239" s="11" t="n">
        <f aca="false">IF(CG239="","",IF(CG239=-2.25,"NORMA",IF(CG239&lt;=-9.5,1,IF(CG239&lt;=-8.5,2,IF(CG239&lt;=-7.5,3,IF(CG239&lt;=-6.5,4,IF(CG239&lt;=-5.5,5,IF(CG239&lt;=-4.5,6,IF(CG239&lt;=-3.5,7,IF(CG239&lt;=-2.5,8,IF(CG239&lt;=-1.5,9,IF(CG239&lt;=-0.5,10,IF(CG239&lt;=0.5,11,IF(CG239&lt;=1.5,12,IF(CG239&lt;=2.5,13,IF(CG239&lt;=3.5,14,IF(CG239&lt;=4.5,15,IF(CG239&lt;=5.5,16,IF(CG239&lt;=6.5,17,IF(CG239&lt;=7.5,18,IF(CG239&lt;=8.5,19,IF(CG239&lt;=9.5,20,IF(CG239=10,21,"Fuera de rango")))))))))))))))))))))))</f>
        <v>8</v>
      </c>
      <c r="CJ239" s="9" t="n">
        <v>2.5</v>
      </c>
      <c r="CK239" s="10" t="str">
        <f aca="false">IF(CJ239="","",IF(AND(CJ239&gt;=-6,CJ239&lt;=-5.5),"-6 a -5,5",IF(AND(CJ239&gt;-5.5,CJ239&lt;=-4.5),"-5 a -4,5",IF(AND(CJ239&gt;-4.5,CJ239&lt;=-3.5),"-4 a -3,5",IF(AND(CJ239&gt;-3.5,CJ239&lt;=-2.5),"-3 a -2,5",IF(AND(CJ239&gt;-2.5,CJ239&lt;=-1.5),"-2 a -1,5",IF(AND(CJ239&gt;-1.5,CJ239&lt;=-0.5),"-1 a -0,5",IF(AND(CJ239&gt;-0.5,CJ239&lt;=0.5),"0 a 0,5",IF(AND(CJ239&gt;0.5,CJ239&lt;=1.5),"1 a 1,5",IF(AND(CJ239&gt;1.5,CJ239&lt;2.5),"2",IF(AND(CJ239&gt;=2.5,CJ239&lt;=3),"2,5 a 3",IF(AND(CJ239&gt;3,CJ239&lt;=4),"3,5 a 4",IF(AND(CJ239&gt;4,CJ239&lt;=5),"4,5 a 5",IF(AND(CJ239&gt;5,CJ239&lt;=6),"5,5 a 6",IF(AND(CJ239&gt;6,CJ239&lt;=7),"6,5 a 7",IF(AND(CJ239&gt;7,CJ239&lt;=8),"7,5 a 8",IF(AND(CJ239&gt;8,CJ239&lt;=9.5),"8,5 a 9,5",IF(CJ239=10,"10","Fuera de rango"))))))))))))))))))</f>
        <v>2,5 a 3</v>
      </c>
      <c r="CL239" s="11" t="n">
        <f aca="false">IF(CK239="","",IF(OR(CK239="-6 a -5,5",CK239="-6 - -5,5"),1,IF(OR(CK239="-5 a -4,5",CK239="-5 - -4,5"),2,IF(OR(CK239="-4 a -3,5",CK239="-4 - -3,5"),3,IF(OR(CK239="-3 a -2,5",CK239="-3 - -2,5"),4,IF(OR(CK239="-2 a -1,5",CK239="-2 - -1,5"),5,IF(OR(CK239="-1 a -0,5",CK239="-1 - -0,5"),6,IF(OR(CK239="0 a 0,5",CK239="0 - 0,5"),7,IF(OR(CK239="1 a 1,5",CK239="1 - 1,5"),8,IF(CK239="2","NORMA",IF(OR(CK239="2,5 a 3",CK239="2,5 - 3"),9,IF(OR(CK239="3,5 a 4",CK239="3,5 - 4"),10,IF(OR(CK239="4,5 a 5",CK239="4,5 - 5"),11,IF(OR(CK239="5,5 a 6",CK239="5,5 - 6"),12,IF(OR(CK239="6,5 a 7",CK239="6,5 - 7"),13,IF(OR(CK239="7,5 a 8",CK239="7,5 - 8"),14,IF(OR(CK239="8,5 a 9",CK239="8,5 - 9,5",CK239="9 a 9,5"),15,IF(CK239="10",15,IF(OR(CK239="0,5 a 1",CK239="0,5 - 1"),7,"Fuera de rango")))))))))))))))))))</f>
        <v>9</v>
      </c>
      <c r="CM239" s="10" t="n">
        <v>0</v>
      </c>
      <c r="CN239" s="10" t="str">
        <f aca="false">IF(CM239=0,"0", " ")</f>
        <v>0</v>
      </c>
      <c r="CO239" s="10" t="str">
        <f aca="false">IF(CM239&gt;0,"EME"," ")</f>
        <v> </v>
      </c>
      <c r="CP239" s="10" t="n">
        <v>0</v>
      </c>
      <c r="CQ239" s="10" t="str">
        <f aca="false">IF(CP239&gt;0,"0", " ")</f>
        <v> </v>
      </c>
      <c r="CR239" s="10" t="str">
        <f aca="false">IF(CP239&gt;0,"EME"," ")</f>
        <v> </v>
      </c>
      <c r="CS239" s="9" t="n">
        <v>0</v>
      </c>
      <c r="CT239" s="10" t="str">
        <f aca="false">IF(CS239&gt;0,"1", " ")</f>
        <v> </v>
      </c>
      <c r="CU239" s="10" t="str">
        <f aca="false">IF(CS239&gt;0,"HIP"," ")</f>
        <v> </v>
      </c>
      <c r="CV239" s="9" t="n">
        <v>0</v>
      </c>
      <c r="CW239" s="10" t="str">
        <f aca="false">IF(CV239&gt;0,"1", " ")</f>
        <v> </v>
      </c>
      <c r="CX239" s="10" t="str">
        <f aca="false">IF(CV239&gt;0,"HIP"," ")</f>
        <v> </v>
      </c>
      <c r="CY239" s="9" t="n">
        <v>-9</v>
      </c>
      <c r="CZ239" s="11" t="str">
        <f aca="false">IF(CY239&lt;0,"2"," ")</f>
        <v>2</v>
      </c>
      <c r="DA239" s="11" t="str">
        <f aca="false">IF(CY239&lt;0,"MIO"," ")</f>
        <v>MIO</v>
      </c>
      <c r="DB239" s="9" t="n">
        <v>-8</v>
      </c>
      <c r="DC239" s="11" t="str">
        <f aca="false">IF(DB239&lt;0,"2"," ")</f>
        <v>2</v>
      </c>
      <c r="DD239" s="11" t="str">
        <f aca="false">IF(DB239&lt;0,"MIO"," ")</f>
        <v>MIO</v>
      </c>
      <c r="DE239" s="9" t="n">
        <v>0</v>
      </c>
      <c r="DF239" s="11" t="str">
        <f aca="false">IF(DE239&lt;0,"3"," ")</f>
        <v> </v>
      </c>
      <c r="DG239" s="11" t="str">
        <f aca="false">IF(DE239&lt;0,"AST"," ")</f>
        <v> </v>
      </c>
      <c r="DH239" s="9" t="n">
        <v>0</v>
      </c>
      <c r="DI239" s="11" t="str">
        <f aca="false">IF(DH239&lt;0,"3"," ")</f>
        <v> </v>
      </c>
      <c r="DJ239" s="11" t="str">
        <f aca="false">IF(DH239&lt;0,"AST"," ")</f>
        <v> </v>
      </c>
      <c r="DK239" s="9" t="n">
        <v>0</v>
      </c>
      <c r="DL239" s="10" t="str">
        <f aca="false">IF(DK239&gt;0,"4"," ")</f>
        <v> </v>
      </c>
      <c r="DM239" s="10" t="str">
        <f aca="false">IF(DK239&gt;0,"PRE"," ")</f>
        <v> </v>
      </c>
      <c r="DN239" s="9" t="n">
        <v>0</v>
      </c>
      <c r="DO239" s="10" t="str">
        <f aca="false">IF(DN239&gt;0,"4"," ")</f>
        <v> </v>
      </c>
      <c r="DP239" s="10" t="str">
        <f aca="false">IF(DN239&gt;0,"PRE"," ")</f>
        <v> </v>
      </c>
      <c r="DQ239" s="12" t="n">
        <v>1</v>
      </c>
      <c r="DR239" s="12" t="n">
        <v>1</v>
      </c>
      <c r="DS239" s="12" t="str">
        <f aca="false">CONCATENATE(CO239,CU239,DA239,DG239,DM239)</f>
        <v>  MIO  </v>
      </c>
      <c r="DT239" s="10" t="str">
        <f aca="false" t="array" ref="DT239">_xlfn.IFS(DS239="EME    ","0", DS239=" HIP   ","1", DS239="  MIO  ","2", DS239="   AST ","3", DS239="    PRE","4", DS239="EME   PRE","5", DS239=" HIP  PRE","6", DS239=" HIP AST ","7", DS239="  MIO PRE","8", DS239="  MIOAST ","9", DS239="   ASTPRE","10",DS239=" HIP ASTPRE","11", DS239="  MIOASTPRE","12", DS239="     ","0")</f>
        <v>2</v>
      </c>
      <c r="DU239" s="1" t="s">
        <v>153</v>
      </c>
      <c r="DV239" s="1" t="str">
        <f aca="false" t="array" ref="DV239">_xlfn.IFS(DU239="SI","2", DU239="NO","1")</f>
        <v>2</v>
      </c>
      <c r="DW239" s="10" t="n">
        <v>0</v>
      </c>
      <c r="DX239" s="11" t="str">
        <f aca="false">IF(DW239=0,"1","2")</f>
        <v>1</v>
      </c>
      <c r="DY239" s="11" t="str">
        <f aca="false" t="array" ref="DY239">_xlfn.IFS(DW239=0,"0", DW239=0.25, "1", DW239=0.5,"2", DW239=0.75,"3", DW239=1,"4",DW239=1.25,"5", DW239=1.5,"6", DW239=1.75,"7", DW239=2,"8")</f>
        <v>0</v>
      </c>
      <c r="DZ239" s="10" t="n">
        <v>0</v>
      </c>
      <c r="EA239" s="11" t="str">
        <f aca="false">IF(DZ239=0,"1","2")</f>
        <v>1</v>
      </c>
      <c r="EB239" s="11" t="str">
        <f aca="false" t="array" ref="EB239">_xlfn.IFS(DZ239=0,"0", DZ239=0.25, "1", DZ239=0.5,"2", DZ239=0.75,"3", DZ239=1,"4",DZ239=1.25,"5", DZ239=1.5,"6", DZ239=1.75,"7", DZ239=2,"8")</f>
        <v>0</v>
      </c>
      <c r="EC239" s="10" t="n">
        <v>0</v>
      </c>
      <c r="ED239" s="10" t="str">
        <f aca="false">IF(EC239=0,"1","2")</f>
        <v>1</v>
      </c>
      <c r="EE239" s="11" t="str">
        <f aca="false" t="array" ref="EE239">_xlfn.IFS(EC239=0,"0", EC239=-0.25, "1", EC239=-0.5,"2", EC239=-0.75,"3", EC239=-1,"4",EC239=-1.25,"5", EC239=-1.5,"6", EC239=-1.75,"7", EC239=-2,"8", EC239=-2.25,"9",EC239=-2.5,"10", EC239=-2.75,"11", EC239=-3,"12", EC239=-3.25,"13", EC239=-3.5,"14", EC239=-3.75,"15",EC239=-4,"16")</f>
        <v>0</v>
      </c>
      <c r="EF239" s="10" t="n">
        <v>0</v>
      </c>
      <c r="EG239" s="10" t="str">
        <f aca="false">IF(EF239=0,"1","2")</f>
        <v>1</v>
      </c>
      <c r="EH239" s="11" t="str">
        <f aca="false" t="array" ref="EH239">_xlfn.IFS(EF239=0,"0", EF239=-0.25, "1", EF239=-0.5,"2", EF239=-0.75,"3", EF239=-1,"4",EF239=-1.25,"5", EF239=-1.5,"6", EF239=-1.75,"7", EF239=-2,"8", EF239=-2.25,"9",EF239=-2.5,"10", EF239=-2.75,"11", EF239=-3,"12", EF239=-3.25,"13", EF239=-3.5,"14", EF239=-3.75,"15",EF239=-4,"16")</f>
        <v>0</v>
      </c>
      <c r="EI239" s="10" t="n">
        <v>0</v>
      </c>
      <c r="EJ239" s="11" t="str">
        <f aca="false">IF(EI239=0,"1","2")</f>
        <v>1</v>
      </c>
      <c r="EK239" s="11" t="str">
        <f aca="false" t="array" ref="EK239">_xlfn.IFS(EI239=0,"0", EI239=-0.25, "1", EI239=-0.5,"2", EI239=-0.75,"3", EI239=-1,"4",EI239=-1.25,"5", EI239=-1.5,"6", EI239=-1.75,"7", EI239=-2,"8", EI239=-2.25,"9", EI239=-2.25,"9",EI239=-2.5,"10", EI239=-2.75,"11", EI239=-3,"12", EI239=-3.25,"13", EI239=-3.5,"14", EI239=-3.75,"15",EI239=-4,"16", EI239=0.25, "17", EI239=0.5, "18")</f>
        <v>0</v>
      </c>
      <c r="EL239" s="10" t="n">
        <v>0</v>
      </c>
      <c r="EM239" s="11" t="str">
        <f aca="false">IF(EL239=0,"1","2")</f>
        <v>1</v>
      </c>
      <c r="EN239" s="11" t="str">
        <f aca="false" t="array" ref="EN239">_xlfn.IFS(EL239=0.25,"17",EL239=0.5,"18", EL239=0,"0", EL239=-0.25, "1", EL239=-0.5,"2", EL239=-0.75,"3", EL239=-1,"4",EL239=-1.25,"5", EL239=-1.5,"6", EL239=-1.75,"7", EL239=-2,"8",EL239= -2.25,"9",EL239=-2.5,"10",EL239= -2.75,"11",EL239= -3,"12",EL239= -3.25,"13",EL239= -3.5,"14",EL239= -3.75,"15",EL239=-4,"16")</f>
        <v>0</v>
      </c>
      <c r="EO239" s="10" t="n">
        <v>0</v>
      </c>
      <c r="EP239" s="11" t="str">
        <f aca="false">IF(EO239=0,"1","2")</f>
        <v>1</v>
      </c>
      <c r="EQ239" s="11" t="str">
        <f aca="false" t="array" ref="EQ239">_xlfn.IFS(EO239=0,"0", EO239=0.25, "1", EO239=0.5,"2", EO239=0.75,"3", EO239=1,"4",EO239=1.25,"5", EO239=1.5,"6", EO239=1.75,"7", EO239=2,"8", EO239=2.25,"9", EO239=2.25,"9",EO239=2.5,"10", EO239=2.75,"11", EO239=3,"12", EO239=3.25,"13", EO239=3.5,"14", EO239=3.75,"15",EO239=4,"16", EO239=-0.25, "17", bq=-0.5, "18")</f>
        <v>0</v>
      </c>
      <c r="ER239" s="10" t="n">
        <v>0</v>
      </c>
      <c r="ES239" s="11" t="str">
        <f aca="false">IF(ER239=0,"1","2")</f>
        <v>1</v>
      </c>
      <c r="ET239" s="11" t="str">
        <f aca="false" t="array" ref="ET239">_xlfn.IFS(ER239=0,"0", ER239=0.25, "1", ER239=0.5,"2", ER239=0.75,"3", ER239=1,"4",ER239=1.25,"5", ER239=1.5,"6", ER239=1.75,"7", ER239=2,"8", ER239=2.25,"9", ER239=2.25,"9",ER239=2.5,"10", ER239=2.75,"11", ER239=3,"12", ER239=3.25,"13", ER239=3.5,"14", ER239=3.75,"15",ER239=4,"16", ER239=-0.25, "17", bq=-0.5, "18")</f>
        <v>0</v>
      </c>
      <c r="EU239" s="13" t="n">
        <v>22</v>
      </c>
      <c r="EV239" s="14" t="str">
        <f aca="false">VLOOKUP(EU239,LEYENDA!$G$2:$H$8,2,TRUE())</f>
        <v>19-24</v>
      </c>
      <c r="EW239" s="14" t="str">
        <f aca="false" t="array" ref="EW239">_xlfn.IFS(EV239="0-5","1", EV239="6-12","2", EV239="13-18","3", EV239="19-24","4", EV239="25-36","5", EV239="37-48","6", EV239="49-60","7")</f>
        <v>4</v>
      </c>
    </row>
    <row r="240" customFormat="false" ht="13.5" hidden="false" customHeight="false" outlineLevel="0" collapsed="false">
      <c r="A240" s="1" t="n">
        <v>67</v>
      </c>
      <c r="B240" s="32" t="n">
        <v>6</v>
      </c>
      <c r="C240" s="33" t="n">
        <v>37979</v>
      </c>
      <c r="D240" s="6"/>
      <c r="E240" s="5" t="str">
        <f aca="false">VLOOKUP(A240,'286'!$A$3:$J$600,10,FALSE())</f>
        <v>MORENO HERNÁNDEZ, ANTONIO</v>
      </c>
      <c r="F240" s="4" t="str">
        <f aca="false">VLOOKUP(A240,'286'!$A$3:$I$1768,3,FALSE())</f>
        <v>MOHERAN</v>
      </c>
      <c r="G240" s="6" t="n">
        <f aca="false">VLOOKUP(A240,'286'!$A$3:$I$1768,4,FALSE())</f>
        <v>23223</v>
      </c>
      <c r="H240" s="7" t="n">
        <f aca="false">YEAR(C240)-YEAR(G240)</f>
        <v>40</v>
      </c>
      <c r="I240" s="1" t="str">
        <f aca="false">VLOOKUP(H240,LEYENDA!$C$2:$D$6,2,TRUE())</f>
        <v>25-40</v>
      </c>
      <c r="J240" s="5" t="str">
        <f aca="false">VLOOKUP(A240,'286'!$A$3:$I$1768,7,FALSE())</f>
        <v>H</v>
      </c>
      <c r="K240" s="8" t="str">
        <f aca="false">VLOOKUP(A240,'286'!$A$3:$I$1768,2,FALSE())</f>
        <v>OD</v>
      </c>
      <c r="L240" s="4" t="str">
        <f aca="false">VLOOKUP(A240,'286'!$A$3:$I$1768,8,FALSE())</f>
        <v>D</v>
      </c>
      <c r="M240" s="4" t="str">
        <f aca="false">VLOOKUP(A240,'286'!$A$3:$I$1768,9,FALSE())</f>
        <v>D</v>
      </c>
      <c r="N240" s="8" t="str">
        <f aca="false">IF(R240=O240, "MISMA","CONTRARIA")</f>
        <v>MISMA</v>
      </c>
      <c r="O240" s="8" t="str">
        <f aca="false" t="array" ref="O240">_xlfn.IFS(L240="D","1", L240="I","2")</f>
        <v>1</v>
      </c>
      <c r="P240" s="8" t="str">
        <f aca="false" t="array" ref="P240">_xlfn.IFS(K240="OD","1", K240="OI","2")</f>
        <v>1</v>
      </c>
      <c r="Q240" s="1" t="str">
        <f aca="false" t="array" ref="Q240">_xlfn.IFS(J240="M","1", J240="H","2")</f>
        <v>2</v>
      </c>
      <c r="R240" s="8" t="str">
        <f aca="false" t="array" ref="R240">_xlfn.IFS(M240="D","1", M240="I","2")</f>
        <v>1</v>
      </c>
      <c r="S240" s="1" t="str">
        <f aca="false" t="array" ref="S240">_xlfn.IFS(N240="CONTRARIA", "1",N240= "MISMA","2")</f>
        <v>2</v>
      </c>
      <c r="T240" s="1" t="str">
        <f aca="false" t="array" ref="T240">_xlfn.IFS(I240="0-12","1", I240="13-24","2", I240="25-40","3", I240="41-60","4", I240="61-100","5")</f>
        <v>3</v>
      </c>
      <c r="U240" s="9" t="n">
        <v>-3</v>
      </c>
      <c r="V240" s="11" t="str">
        <f aca="false">IF(U240="","",IF(AND(U240&gt;=-9,U240&lt;=-6.5),"-9 a -6,5",IF(AND(U240&gt;=-6,U240&lt;=-3.5),"-6 a -3,5",IF(AND(U240&gt;=-3,U240&lt;=-1),"-3 a -1",IF(U240=-0.5,"-0,5",IF(AND(U240&gt;=0,U240&lt;=2.5),"0 a 2,5",IF(AND(U240&gt;=3,U240&lt;=5.5),"3 a 5,5",IF(AND(U240&gt;=6,U240&lt;=8.5),"6 a 8,5",IF(AND(U240&gt;=9,U240&lt;=20),"9 a 20","Fuera de rango")))))))))</f>
        <v>-3 a -1</v>
      </c>
      <c r="W240" s="11" t="n">
        <f aca="false">IF(V240="","",IF(V240="-9 a -6,5",2,IF(V240="-6 a -3,5",3,IF(V240="-3 a -1",4,IF(V240="-0,5","NORMA",IF(V240="0 a 2,5",5,IF(V240="3 a 5,5",6,IF(V240="6 a 8,5",7,IF(V240="9 a 20",8,"Fuera de rango")))))))))</f>
        <v>4</v>
      </c>
      <c r="X240" s="9" t="n">
        <v>0</v>
      </c>
      <c r="Y240" s="10" t="str">
        <f aca="false">IF(X240="","",IF(AND(X240&gt;=0,X240&lt;=4),"0 a 4",IF(AND(X240&gt;=4.5,X240&lt;=8.5),"4,5 a 8,5",IF(X240=9,"9",IF(AND(X240&gt;=9.5,X240&lt;=13),"9,5 a 13",IF(AND(X240&gt;=13.5,X240&lt;=20),"13,5 a 20",IF(AND(X240&gt;=20.5,X240&lt;=35),"20,5 a 35","Fuera de rango")))))))</f>
        <v>0 a 4</v>
      </c>
      <c r="Z240" s="11" t="n">
        <f aca="false">IF(Y240="","",IF(Y240="0 a 4",1,IF(Y240="4,5 a 8,5",2,IF(Y240="9","NORMA",IF(Y240="9,5 a 13",3,IF(Y240="13,5 a 20",4,IF(Y240="20,5 a 35",5,"Fuera de rango")))))))</f>
        <v>1</v>
      </c>
      <c r="AA240" s="9" t="n">
        <v>17</v>
      </c>
      <c r="AB240" s="10" t="str">
        <f aca="false">IF(AA240="","",IF(AND(AA240&gt;=0,AA240&lt;=9),"0 a 9",IF(AND(AA240&gt;=9.5,AA240&lt;=18.5),"9,5 a 18,5",IF(AA240=19,"19",IF(AND(AA240&gt;=19.5,AA240&lt;=28),"19,5 a 28",IF(AND(AA240&gt;=28.5,AA240&lt;=40),"28,5 a 40","Fuera de rango"))))))</f>
        <v>9,5 a 18,5</v>
      </c>
      <c r="AC240" s="11" t="n">
        <f aca="false" t="array" ref="AC240">_xlfn.IFS(AB240="","",AB240="0 a 9",1,AB240="9,5 a 18,5",2,AB240="19","NORMA",AB240="19,5 a 28",3,AB240="28,5 a 40",4,TRUE(),"Fuera de rango")</f>
        <v>2</v>
      </c>
      <c r="AD240" s="9" t="n">
        <v>3</v>
      </c>
      <c r="AE240" s="10" t="str">
        <f aca="false">IF(AD240="","",IF(AND(AD240&gt;=-10,AD240&lt;=0),"De -10 a 0",IF(AND(AD240&gt;=0.5,AD240&lt;=9.5),"0,5 a 9,5",IF(AD240=10,"10",IF(AND(AD240&gt;=10.5,AD240&lt;=20),"10,5 a 20",IF(AND(AD240&gt;=20.5,AD240&lt;=40),"20,5 a 40","Fuera de rango"))))))</f>
        <v>0,5 a 9,5</v>
      </c>
      <c r="AF240" s="12" t="n">
        <f aca="false">IF(AD240="","",IF(AND(AD240&gt;=-10,AD240&lt;=0),1,IF(AND(AD240&gt;=0.5,AD240&lt;=9.5),2,IF(AD240=10,"NORMA",IF(AND(AD240&gt;=10.5,AD240&lt;=20),3,IF(AND(AD240&gt;=20.5,AD240&lt;=40),4,""))))))</f>
        <v>2</v>
      </c>
      <c r="AG240" s="9" t="n">
        <v>9</v>
      </c>
      <c r="AH240" s="11" t="str">
        <f aca="false">IF(AG240="","",IF(AND(AG240&gt;=0,AG240&lt;=4),"0 a 4",IF(AND(AG240&gt;=4.5,AG240&lt;=8.5),"4,5 a 8,5",IF(AG240=9,"9",IF(AND(AG240&gt;=9.5,AG240&lt;=13),"9,5 a 13",IF(AND(AG240&gt;=13.5,AG240&lt;=25),"13,5 a 25","Fuera de rango"))))))</f>
        <v>9</v>
      </c>
      <c r="AI240" s="11" t="str">
        <f aca="false">IF(AH240="","",IF(AH240="0 a 4",1,IF(AH240="4,5 a 8,5",2,IF(AH240="9","NORMA",IF(AH240="9,5 a 13",3,IF(AH240="13,5 a 25",4,""))))))</f>
        <v>NORMA</v>
      </c>
      <c r="AJ240" s="9" t="n">
        <v>5</v>
      </c>
      <c r="AK240" s="10" t="str">
        <f aca="false">IF(AJ240="","",IF(AND(AJ240&gt;=-15,AJ240&lt;=-10.5),"-15 a -10,5",IF(AND(AJ240&gt;=-10,AJ240&lt;=-4),"-10 a -4",IF(AND(AJ240&gt;=-4.5,AJ240&lt;=0),"-4,5 a 0",IF(AND(AJ240&gt;=0.5,AJ240&lt;=4.5),"0,5 a 4,5",IF(AJ240=5,"5",IF(AND(AJ240&gt;=5.5,AJ240&lt;=10),"5,5 a 10",IF(AND(AJ240&gt;=10.5,AJ240&lt;=20),"10,5 a 20","Fuera de rango"))))))))</f>
        <v>5</v>
      </c>
      <c r="AL240" s="11" t="str">
        <f aca="false">IF(AK240="","",IF(AK240="-15 a -10,5",1,IF(AK240="-10 a -4",2,IF(AK240="-4,5 a 0",3,IF(AK240="0,5 a 4,5",4,IF(AK240="5","NORMA",IF(AK240="5,5 a 10",5,IF(AK240="10,5 a 20",6,"Error"))))))))</f>
        <v>NORMA</v>
      </c>
      <c r="AM240" s="9" t="n">
        <v>1.5</v>
      </c>
      <c r="AN240" s="10" t="str">
        <f aca="false">IF(AM240="","",IF(AND(AM240&gt;=-7.5,AM240&lt;=-5.5),"-7,5 a -5,5",IF(AND(AM240&gt;=-5,AM240&lt;=-3),"-5 a -3",IF(AND(AM240&gt;=-2.5,AM240&lt;=-0.5),"-2,5 a -0,5",IF(AM240=0,"0,00",IF(AND(AM240&gt;=0.5,AM240&lt;=2.5),"0,5 a 2,5",IF(AND(AM240&gt;=3,AM240&lt;=5),"3 a 5",IF(AND(AM240&gt;=5.5,AM240&lt;=7.5),"5,5 a 7,5",IF(AND(AM240&gt;=8,AM240&lt;=10),"8 a 10","Fuera de rango")))))))))</f>
        <v>0,5 a 2,5</v>
      </c>
      <c r="AO240" s="11" t="n">
        <f aca="false">IF(AN240="","",IF(AN240="-7,5 a -5,5",1,IF(AN240="-5 a -3",2,IF(AN240="-2,5 a -0,5",3,IF(AN240="0,00","NORMA",IF(AN240="0,5 a 2,5",4,IF(AN240="3 a 5",5,IF(AN240="5,5 a 7,5",6,IF(AN240="8 a 10",7,"Error")))))))))</f>
        <v>4</v>
      </c>
      <c r="AP240" s="9" t="n">
        <v>-7</v>
      </c>
      <c r="AQ240" s="10" t="str">
        <f aca="false">IF(AP240="","",IF(AND(AP240&gt;=-20,AP240&lt;=-9.5),"-20 a -9,5",IF(AND(AP240&gt;=-9,AP240&lt;=-6.5),"-9 a -6,5",IF(AP240=-6,"-6",IF(AND(AP240&gt;=-5.5,AP240&lt;=-3),"-5,5 a -3",IF(AND(AP240&gt;=-2.5,AP240&lt;=0),"-2,5 a 0",IF(AND(AP240&gt;=0.5,AP240&lt;=3),"0,5 a 3",IF(AND(AP240&gt;=3.5,AP240&lt;=6),"3,5 a 6",IF(AND(AP240&gt;=6.5,AP240&lt;=9),"6,5 a 9",IF(AND(AP240&gt;=9.5,AP240&lt;=20),"9,5 a 20","Fuera de rango"))))))))))</f>
        <v>-9 a -6,5</v>
      </c>
      <c r="AR240" s="11" t="n">
        <f aca="false">IF(AQ240="","",IF(AQ240="-20 a -9,5",1,IF(AQ240="-9 a -6,5",2,IF(AQ240="-6","NORMA",IF(AQ240="-5,5 a -3",3,IF(AQ240="-2,5 a 0",4,IF(AQ240="0,5 a 3",5,IF(AQ240="3,5 a 6",6,IF(AQ240="6,5 a 9",7,IF(AQ240="9,5 a 20",8,""))))))))))</f>
        <v>2</v>
      </c>
      <c r="AS240" s="9" t="n">
        <v>6</v>
      </c>
      <c r="AT240" s="10" t="str">
        <f aca="false">IF(AS240="","",IF(AND(AS240&gt;=-16,AS240&lt;=-14),"-16 a -14",IF(AND(AS240&gt;=-13.5,AS240&lt;=-11.5),"-13,5 a -11,5",IF(AND(AS240&gt;=-11,AS240&lt;=-9),"-11 a -9",IF(AND(AS240&gt;=-8.5,AS240&lt;=-6.5),"-8,5 a -6,5",IF(AND(AS240&gt;=-6,AS240&lt;=-4),"-6 a -4",IF(AND(AS240&gt;=-3.5,AS240&lt;=-1.5),"-3,5 a -1,5",IF(AND(AS240&gt;=-1,AS240&lt;=1),"-1 a 1",IF(AND(AS240&gt;=1.5,AS240&lt;=3.5),"1,5 a 3,5",IF(AND(AS240&gt;=4,AS240&lt;=6),"4 a 6",IF(AND(AS240&gt;=6.5,AS240&lt;=8.5),"6,5 a 8,5",IF(AND(AS240&gt;=9,AS240&lt;=11),"9 a 11",IF(AND(AS240&gt;=11.5,AS240&lt;=13.5),"11,5 a 13,5",IF(AND(AS240&gt;=14,AS240&lt;=16),"14 a 16",IF(AND(AS240&gt;=16.5,AS240&lt;=18.5),"16,5 a 18,5",IF(AND(AS240&gt;=19,AS240&lt;=21),"19 a 21","Fuera de rango"))))))))))))))))</f>
        <v>4 a 6</v>
      </c>
      <c r="AU240" s="11" t="str">
        <f aca="false" t="array" ref="AU240">IF(AT240="","",_xlfn.IFS(AT240="-16 a -14",1,AT240="-13,5 a -11,5",2,AT240="-11 a -9",3,AT240="-8,5 a -6,5",4,AT240="-6 a -4",5,AT240="-3,5 a -1,5",6,AT240="-1 a 1",7,AT240="1,5 a 3,5",8,AT240="4 a 6","NORMA",AT240="6,5 a 8,5",9,AT240="9 a 11",10,AT240="11,5 a 13,5",11,AT240="14 a 16",12,AT240="16,5 a 18,5",13,AT240="19 a 21",14,TRUE(),""))</f>
        <v>NORMA</v>
      </c>
      <c r="AV240" s="9" t="n">
        <v>0.75</v>
      </c>
      <c r="AW240" s="10" t="str">
        <f aca="false">IF(AV240="","",IF(AND(AV240&gt;=-1,AV240&lt;=-0.5),"-1 a -0,5",IF(AND(AV240&gt;-0.5,AV240&lt;=0),"De -0,5 a 0",IF(AND(AV240&gt;=0.25,AV240&lt;=0.75),"0,25 a 0,75",IF(AND(AV240&gt;=1,AV240&lt;=1.5),"1 a 1,5",IF(AND(AV240&gt;=1.75,AV240&lt;=2.25),"1,75 a 2,25",IF(AND(AV240&gt;=2.5,AV240&lt;=3),"2,5 a 3",IF(AND(AV240&gt;=3.25,AV240&lt;=3.75),"3,25 a 3,75","Fuera de rango"))))))))</f>
        <v>0,25 a 0,75</v>
      </c>
      <c r="AX240" s="11" t="str">
        <f aca="false">IF(AW240="","",IF(OR(AW240="-1 a -0,5",AW240="-1 a -0.5"),1,IF(OR(AW240="De -0,5 a 0",AW240="-0,5 a 0",AW240="De -0.5 a 0"),2,IF(OR(AW240="0,25 a 0,75",AW240="0.25 a 0.75"),"NORMA",IF(OR(AW240="1 a 1,5",AW240="1 a 1.5"),3,IF(OR(AW240="1,75 a 2,25",AW240="1.75 a 2.25"),4,IF(OR(AW240="2,5 a 3",AW240="2.5 a 3"),5,IF(OR(AW240="3,25 a 3,75",AW240="3.25 a 3.75"),6,""))))))))</f>
        <v>NORMA</v>
      </c>
      <c r="AY240" s="9" t="n">
        <v>-9</v>
      </c>
      <c r="AZ240" s="10" t="str">
        <f aca="false">IF(AY240="","",IF(AND(AY240&gt;=-20,AY240&lt;=-9.5),"-20 a -9,5",IF(AND(AY240&gt;=-9,AY240&lt;=-6.5),"-9 a -6,5",IF(AY240=-6,"-6",IF(AND(AY240&gt;=-5.5,AY240&lt;=-3),"-5,5 a -3",IF(AND(AY240&gt;=-2.5,AY240&lt;=0),"-2,5 a 0",IF(AND(AY240&gt;=0.5,AY240&lt;=3),"0,5 a 3",IF(AND(AY240&gt;=3.5,AY240&lt;=6),"3,5 a 6","Fuera de rango"))))))))</f>
        <v>-9 a -6,5</v>
      </c>
      <c r="BA240" s="11" t="n">
        <f aca="false">IF(AZ240="","",IF(AZ240="-20 a -9,5",1,IF(AZ240="-9 a -6,5",2,IF(AZ240="-6","NORMA",IF(AZ240="-5,5 a -3",3,IF(AZ240="-2,5 a 0",4,IF(AZ240="0,5 a 3",5,IF(AZ240="3,5 a 6",6,""))))))))</f>
        <v>2</v>
      </c>
      <c r="BB240" s="9" t="n">
        <v>0</v>
      </c>
      <c r="BC240" s="10" t="str">
        <f aca="false" t="array" ref="BC240">IF(BB240="","",_xlfn.IFS(AND(BB240&gt;=0,BB240&lt;=2),"0 a 2",AND(BB240&gt;=2.5,BB240&lt;=4.5),"2,5 a 4,5",AND(BB240&gt;=5,BB240&lt;=7),"5 a 7",AND(BB240&gt;=7.5,BB240&lt;=9.5),"7,5 a 9,5",AND(BB240&gt;=10,BB240&lt;=12),"10 a 12",AND(BB240&gt;=12.5,BB240&lt;=14.5),"12,5 a 14,5",BB240=15,"15",AND(BB240&gt;=15.5,BB240&lt;=17.5),"15,5 a 17,5",AND(BB240&gt;=18,BB240&lt;=20),"18 a 20",AND(BB240&gt;=20.5,BB240&lt;=22.5),"20,5 a 22,5",AND(BB240&gt;=23,BB240&lt;=25),"23 a 25",TRUE(),"Fuera de rango"))</f>
        <v>0 a 2</v>
      </c>
      <c r="BD240" s="11" t="n">
        <f aca="false" t="array" ref="BD240">IF(BC240="","",_xlfn.IFS(BC240="0 a 2",1,BC240="2,5 a 4,5",2,BC240="5 a 7",3,BC240="7,5 a 9,5",4,BC240="10 a 12",5,BC240="12,5 a 14,5",6,BC240="15","NORMA",BC240="15,5 a 17,5",7,BC240="18 a 20",8,BC240="20,5 a 22,5",9,BC240="23 a 25",10,TRUE(),"Fuera de rango"))</f>
        <v>1</v>
      </c>
      <c r="BE240" s="9" t="n">
        <v>17</v>
      </c>
      <c r="BF240" s="10" t="str">
        <f aca="false">IF(BE240="","",IF(AND(BE240&gt;=-20,BE240&lt;=-10),"-20 a -10",IF(AND(BE240&gt;=-9.5,BE240&lt;=0.5),"-9,5 a 0,5",IF(AND(BE240&gt;=1,BE240&lt;=11),"1 a 11",IF(AND(BE240&gt;=11.5,BE240&lt;=20.5),"11,5 a 20,5",IF(BE240=21,"21",IF(AND(BE240&gt;=21.5,BE240&lt;=31.5),"21,5 a 31,5",IF(AND(BE240&gt;=32,BE240&lt;=42),"32 a 42","Fuera de rango"))))))))</f>
        <v>11,5 a 20,5</v>
      </c>
      <c r="BG240" s="11" t="n">
        <f aca="false">IF(BF240="","",IF(BF240="-20 a -10",1,IF(BF240="-9,5 a 0,5",2,IF(BF240="1 a 11",3,IF(BF240="11,5 a 20,5",4,IF(BF240="21","NORMA",IF(BF240="21,5 a 31,5",5,IF(BF240="32 a 42",6,""))))))))</f>
        <v>4</v>
      </c>
      <c r="BH240" s="9" t="n">
        <v>5</v>
      </c>
      <c r="BI240" s="10" t="str">
        <f aca="false">IF(BH240="","",IF(AND(BH240&gt;=-20,BH240&lt;=-15),"-20 a -15",IF(AND(BH240&gt;=-14.5,BH240&lt;=-9.5),"-14,5 a -9,5",IF(AND(BH240&gt;=-9,BH240&lt;=-4),"-9 a -4",IF(AND(BH240&gt;=-3.5,BH240&lt;=2.5),"-3,5 a 2,5",IF(AND(BH240&gt;=3,BH240&lt;=8),"3 a 8",IF(AND(BH240&gt;=8.5,BH240&lt;=14.5),"8,5 a 14,5",IF(BH240=15,"15",IF(AND(BH240&gt;=15.5,BH240&lt;=20.5),"15,5 a 20,5",IF(AND(BH240&gt;=21,BH240&lt;=26),"21 a 26","Fuera de rango"))))))))))</f>
        <v>3 a 8</v>
      </c>
      <c r="BJ240" s="11" t="n">
        <f aca="false">IF(BI240="","",IF(BI240="-20 a -15",1,IF(BI240="-14,5 a -9,5",2,IF(BI240="-9 a -4",3,IF(BI240="-3,5 a 2,5",4,IF(BI240="3 a 8",5,IF(BI240="8,5 a 14,5",6,IF(BI240="15","NORMA",IF(BI240="15,5 a 20,5",7,IF(BI240="21 a 26",8,IF(BI240="26,5 a 31,5",9,"")))))))))))</f>
        <v>5</v>
      </c>
      <c r="BK240" s="9" t="n">
        <v>0</v>
      </c>
      <c r="BL240" s="10" t="str">
        <f aca="false">IF(BK240="","",IF(AND(BK240&gt;=0,BK240&lt;=2),"0 - 2",IF(AND(BK240&gt;=2.5,BK240&lt;=4.5),"2,5 - 4,5",IF(AND(BK240&gt;=5,BK240&lt;=7),"5 - 7",IF(AND(BK240&gt;=7.5,BK240&lt;=9.5),"7,5 - 9,5",IF(AND(BK240&gt;=10,BK240&lt;=12),"10 - 12",IF(AND(BK240&gt;=12.5,BK240&lt;=13.5),"12,5 - 13,5",IF(BK240=14,"14",IF(AND(BK240&gt;=14.5,BK240&lt;=16.5),"14,5 - 16,5",IF(AND(BK240&gt;=17,BK240&lt;=19),"17 - 19",IF(AND(BK240&gt;=19.5,BK240&lt;=21.5),"19,5 - 21,5",IF(AND(BK240&gt;=22,BK240&lt;=24),"22 - 24",IF(AND(BK240&gt;=24.5,BK240&lt;=26.5),"24,5 - 26,5",IF(AND(BK240&gt;=27,BK240&lt;=29),"27 - 29",IF(AND(BK240&gt;=29.5,BK240&lt;=30),"29,5 - 30","Fuera de rango")))))))))))))))</f>
        <v>0 - 2</v>
      </c>
      <c r="BM240" s="11" t="n">
        <f aca="false">IF(BL240="","",IF(BL240="0 - 2",1,IF(BL240="2,5 - 4,5",2,IF(BL240="5 - 7",3,IF(BL240="7,5 - 9,5",4,IF(BL240="10 - 12",5,IF(BL240="12,5 - 13,5",6,IF(BL240="14","NORMA",IF(BL240="14,5 - 16,5",7,IF(BL240="17 - 19",8,IF(BL240="19,5 - 21,5",9,IF(BL240="22 - 24",10,IF(BL240="24,5 - 26,5",11,IF(BL240="27 - 29",12,IF(BL240="29,5 - 30",13,"")))))))))))))))</f>
        <v>1</v>
      </c>
      <c r="BN240" s="9" t="n">
        <v>20</v>
      </c>
      <c r="BO240" s="10" t="str">
        <f aca="false">IF(BN240="","",IF(AND(BN240&gt;=-20,BN240&lt;=-10),"-20 a -10",IF(AND(BN240&gt;=-9.5,BN240&lt;=0.5),"-9,5 a 0,5",IF(AND(BN240&gt;=1,BN240&lt;=11),"1 a 11",IF(AND(BN240&gt;=11.5,BN240&lt;=21.5),"11,5 a 21,5",IF(BN240=22,"22",IF(AND(BN240&gt;=22.5,BN240&lt;=32.5),"22,5 a 32,5",IF(AND(BN240&gt;=33,BN240&lt;=43),"33 a 43","Fuera de rango"))))))))</f>
        <v>11,5 a 21,5</v>
      </c>
      <c r="BP240" s="11" t="n">
        <f aca="false">IF(BO240="","",IF(BO240="-20 a -10",1,IF(BO240="-9,5 a 0,5",2,IF(BO240="1 a 11",3,IF(BO240="11,5 a 21,5",4,IF(BO240="22","NORMA",IF(BO240="22,5 a 32,5",5,IF(BO240="33 a 43",6,""))))))))</f>
        <v>4</v>
      </c>
      <c r="BQ240" s="9" t="n">
        <v>11</v>
      </c>
      <c r="BR240" s="10" t="str">
        <f aca="false">IF(BQ240="","",IF(AND(BQ240&gt;=-20,BQ240&lt;=-15),"-20 a -15",IF(AND(BQ240&gt;=-14.5,BQ240&lt;=-9.5),"-14,5 a -9,5",IF(AND(BQ240&gt;=-9,BQ240&lt;=-4),"-9 a -4",IF(AND(BQ240&gt;=-3.5,BQ240&lt;=2.5),"-3,5 a 2,5",IF(AND(BQ240&gt;=3,BQ240&lt;=8),"3 a 8",IF(AND(BQ240&gt;=8.5,BQ240&lt;=13.5),"8,5 a 13,5",IF(AND(BQ240&gt;=14,BQ240&lt;=17.5),"14 a 17,5",IF(BQ240=18,"18",IF(AND(BQ240&gt;=18.5,BQ240&lt;=23.5),"18,5 a 23,5",IF(AND(BQ240&gt;=24,BQ240&lt;=29),"24 a 29",IF(AND(BQ240&gt;=29.5,BQ240&lt;=34.5),"29,5 a 34,5",IF(AND(BQ240&gt;=35,BQ240&lt;=40),"35 a 40","Fuera de rango")))))))))))))</f>
        <v>8,5 a 13,5</v>
      </c>
      <c r="BS240" s="11" t="n">
        <f aca="false">IF(BR240="","",IF(BR240="-20 a -15",1,IF(BR240="-14,5 a -9,5",2,IF(BR240="-9 a -4",3,IF(BR240="-3,5 a 2,5",4,IF(BR240="3 a 8",5,IF(BR240="8,5 a 13,5",6,IF(BR240="14 a 17,5",7,IF(BR240="18","NORMA",IF(BR240="18,5 a 23,5",8,IF(BR240="24 a 29",9,IF(BR240="29,5 a 34,5",10,IF(BR240="35 a 40",11,"")))))))))))))</f>
        <v>6</v>
      </c>
      <c r="BT240" s="9" t="n">
        <v>5</v>
      </c>
      <c r="BU240" s="10" t="str">
        <f aca="false">IF(BT240="","",IF(AND(BT240&gt;=-20,BT240&lt;=-18),"-20 a -18",IF(AND(BT240&gt;=-17.5,BT240&lt;=-15.5),"-17,5 a -15,5",IF(AND(BT240&gt;=-15,BT240&lt;=-13),"-15 a -13",IF(AND(BT240&gt;=-12.5,BT240&lt;=-10.5),"-12,5 a -10,5",IF(AND(BT240&gt;=-10,BT240&lt;=-8),"-10 a -8",IF(AND(BT240&gt;=-7.5,BT240&lt;=-5.5),"-7,5 a -5,5",IF(AND(BT240&gt;=-5,BT240&lt;=-3),"-5 a -3",IF(AND(BT240&gt;=-2.5,BT240&lt;=-0.5),"-2,5 a -0,5",IF(BT240=0,"0",IF(AND(BT240&gt;=0.5,BT240&lt;=2.5),"0,5 a 2,5",IF(AND(BT240&gt;=3,BT240&lt;=5),"3 a 5",IF(AND(BT240&gt;=5.5,BT240&lt;=7.5),"5,5 a 7,5",IF(AND(BT240&gt;=8,BT240&lt;=10),"8 a 10",IF(AND(BT240&gt;=10.5,BT240&lt;=12.5),"10,5 a 12,5",IF(AND(BT240&gt;=13,BT240&lt;=15),"13 a 15",IF(AND(BT240&gt;=15.5,BT240&lt;=17.5),"15,5 a 17,5",IF(AND(BT240&gt;=18,BT240&lt;=20),"18 a 20","Fuera de rango"))))))))))))))))))</f>
        <v>3 a 5</v>
      </c>
      <c r="BV240" s="11" t="n">
        <f aca="false">IF(BT240="","",IF(BT240=0,"NORMA",IF(AND(BT240&gt;=-20,BT240&lt;=-18),2,IF(AND(BT240&gt;=-17.5,BT240&lt;=-15.5),2,IF(AND(BT240&gt;=-15,BT240&lt;=-13),3,IF(AND(BT240&gt;=-12.5,BT240&lt;=-10.5),4,IF(AND(BT240&gt;=-10,BT240&lt;=-8),5,IF(AND(BT240&gt;=-7.5,BT240&lt;=-5.5),6,IF(AND(BT240&gt;=-5,BT240&lt;=-3),7,IF(AND(BT240&gt;=-2.5,BT240&lt;=-0.5),8,IF(AND(BT240&gt;=0.5,BT240&lt;=2.5),9,IF(AND(BT240&gt;=3,BT240&lt;=5),10,IF(AND(BT240&gt;=5.5,BT240&lt;=7.5),11,IF(AND(BT240&gt;=8,BT240&lt;=10),12,IF(AND(BT240&gt;=10.5,BT240&lt;=12.5),13,IF(AND(BT240&gt;=13,BT240&lt;=15),14,IF(AND(BT240&gt;=15.5,BT240&lt;=17.5),15,IF(AND(BT240&gt;=18,BT240&lt;=20),16,"Fuera de rango"))))))))))))))))))</f>
        <v>10</v>
      </c>
      <c r="BW240" s="9" t="n">
        <v>-5</v>
      </c>
      <c r="BX240" s="10" t="n">
        <f aca="false">18.5- (0.3*H240)</f>
        <v>6.5</v>
      </c>
      <c r="BY240" s="10" t="n">
        <f aca="false">(BW240)-(BX240)</f>
        <v>-11.5</v>
      </c>
      <c r="BZ240" s="10" t="str">
        <f aca="false">IF(BY240="","",IF(BY240&lt;-27.5,"De -30 a -28",IF(BY240&lt;-25,"De -27,5 a -25,5",IF(BY240&lt;-22.5,"De -25 a -23",IF(BY240&lt;-20,"De -22,5 a -20,5",IF(BY240&lt;-17.5,"De -20 a -18",IF(BY240&lt;-15,"De -17,5 a -15,5",IF(BY240&lt;-12.5,"De -15 a -13",IF(BY240&lt;-10,"De -12,5 a -10,5",IF(BY240&lt;-7.5,"De -10 a -8",IF(BY240&lt;-5,"De -7,5 a -5,5",IF(BY240&lt;-2.5,"De -5 a -3",IF(BY240&lt;0,"De -2,5 a -0,5",IF(BY240&lt;2.5,"De 0 a 2",IF(BY240&lt;5,"De 2,5 a 4,5",IF(BY240&lt;7.5,"De 5 a 7",IF(BY240&lt;10,"De 7,5 a 9,5",IF(BY240&lt;12.5,"De 10 a 12",IF(BY240&lt;15,"De 12,5 a 14,5",IF(BY240&lt;17.5,"De 15 a 17",IF(BY240&lt;20,"De 17,5 a 19,5",IF(BY240&lt;22.5,"De 20 a 22",IF(BY240&lt;25,"De 22,5 a 24,5",IF(BY240&lt;27.5,"De 25 a 27","De 27,5 a 30"))))))))))))))))))))))))</f>
        <v>De -12,5 a -10,5</v>
      </c>
      <c r="CA240" s="12" t="n">
        <f aca="false">IF(BY240="","",IF(BY240&lt;=-28,1,IF(BY240&lt;=-25.5,2,IF(BY240&lt;=-23,3,IF(BY240&lt;=-20.5,4,IF(BY240&lt;=-18,5,IF(BY240&lt;=-15.5,6,IF(BY240&lt;=-13,7,IF(BY240&lt;=-10.5,8,IF(BY240&lt;=-8,9,IF(BY240&lt;=-5.5,10,IF(BY240&lt;=-3,11,IF(BY240&lt;=-0.5,12,IF(BY240&lt;=2,13,IF(BY240&lt;=4.5,14,IF(BY240&lt;=7,15,IF(BY240&lt;=9.5,16,IF(BY240&lt;=12,17,IF(BY240&lt;=14.5,18,IF(BY240&lt;=17,19,IF(BY240&lt;=19.5,20,IF(BY240&lt;=22,21,IF(BY240&lt;=24.5,22,IF(BY240&lt;=27,23,IF(BY240&lt;=30,24,"Fuera de rango")))))))))))))))))))))))))</f>
        <v>8</v>
      </c>
      <c r="CB240" s="9" t="n">
        <v>-5</v>
      </c>
      <c r="CC240" s="10" t="n">
        <f aca="false">18.5- (0.3*H240)</f>
        <v>6.5</v>
      </c>
      <c r="CD240" s="10" t="n">
        <f aca="false">(CB240)-(CC240)</f>
        <v>-11.5</v>
      </c>
      <c r="CE240" s="10" t="str">
        <f aca="false">IF(CD240="","",IF(CD240&lt;-27.5,"De -30 a -28",IF(CD240&lt;-25,"De -27,5 a -25,5",IF(CD240&lt;-22.5,"De -25 a -23",IF(CD240&lt;-20,"De -22,5 a -20,5",IF(CD240&lt;-17.5,"De -20 a -18",IF(CD240&lt;-15,"De -17,5 a -15,5",IF(CD240&lt;-12.5,"De -15 a -13",IF(CD240&lt;-10,"De -12,5 a -10,5",IF(CD240&lt;-7.5,"De -10 a -8",IF(CD240&lt;-5,"De -7,5 a -5,5",IF(CD240&lt;-2.5,"De -5 a -3",IF(CD240&lt;0,"De -2,5 a -0,5",IF(CD240&lt;=2,"De 0 a 2",IF(CD240&lt;=4.5,"De 2,5 a 4,5",IF(CD240&lt;=7,"De 5 a 7",IF(CD240&lt;=9.5,"De 7,5 a 9,5",IF(CD240&lt;=12,"De 10 a 12",IF(CD240&lt;=14.5,"De 12,5 a 14,5",IF(CD240&lt;=17,"De 15 a 17",IF(CD240&lt;=19.5,"De 17,5 a 19,5",IF(CD240&lt;=22,"De 20 a 22",IF(CD240&lt;=24.5,"De 22,5 a 24,5",IF(CD240&lt;=27,"De 25 a 27","De 27,5 a 30"))))))))))))))))))))))))</f>
        <v>De -12,5 a -10,5</v>
      </c>
      <c r="CF240" s="12" t="n">
        <f aca="false">IF(CD240="","",IF(CD240&lt;-27.5,1,IF(CD240&lt;-25,2,IF(CD240&lt;-22.5,3,IF(CD240&lt;-20,4,IF(CD240&lt;-17.5,5,IF(CD240&lt;-15,6,IF(CD240&lt;-12.5,7,IF(CD240&lt;-10,8,IF(CD240&lt;-7.5,9,IF(CD240&lt;-5,10,IF(CD240&lt;-2.5,11,IF(CD240&lt;0,12,IF(CD240&lt;2.5,13,IF(CD240&lt;5,14,IF(CD240&lt;7.5,15,IF(CD240&lt;10,16,IF(CD240&lt;12.5,17,IF(CD240&lt;15,18,IF(CD240&lt;17.5,19,IF(CD240&lt;20,20,IF(CD240&lt;22.5,21,IF(CD240&lt;25,22,IF(CD240&lt;27.5,23,24))))))))))))))))))))))))</f>
        <v>8</v>
      </c>
      <c r="CG240" s="9" t="n">
        <v>-2.25</v>
      </c>
      <c r="CH240" s="10" t="str">
        <f aca="false">IF(CG240="","",IF(AND(CG240&gt;=-10,CG240&lt;=-9.5),"-10 a -9,5",IF(AND(CG240&gt;-9.5,CG240&lt;=-8.5),"-9 a -8,5",IF(AND(CG240&gt;-8.5,CG240&lt;=-7.5),"-8 a -7,5",IF(AND(CG240&gt;-7.5,CG240&lt;=-6.5),"-7 a -6,5",IF(AND(CG240&gt;-6.5,CG240&lt;=-5.5),"-6 a -5,5",IF(AND(CG240&gt;-5.5,CG240&lt;=-4.5),"-5 a -4,5",IF(AND(CG240&gt;-4.5,CG240&lt;=-3.5),"-4 a -3,5",IF(AND(CG240&gt;-3.5,CG240&lt;=-2.5),"-3 a -2,5",IF(CG240=-2.25,"-2,25",IF(AND(CG240&gt;-2.5,CG240&lt;=-1.5),"-2 a -1,5",IF(AND(CG240&gt;-1.5,CG240&lt;=-0.5),"-1 a -0,5",IF(AND(CG240&gt;-0.5,CG240&lt;=0.5),"0 a 0,5",IF(AND(CG240&gt;0.5,CG240&lt;=1.5),"1 a 1,5",IF(AND(CG240&gt;1.5,CG240&lt;=2.5),"2 a 2,5",IF(AND(CG240&gt;2.5,CG240&lt;=3.5),"3 a 3,5",IF(AND(CG240&gt;3.5,CG240&lt;=4.5),"4 a 4,5",IF(AND(CG240&gt;4.5,CG240&lt;=5.5),"5 a 5,5",IF(AND(CG240&gt;5.5,CG240&lt;=6.5),"6 a 6,5",IF(AND(CG240&gt;6.5,CG240&lt;=7.5),"7 a 7,5",IF(AND(CG240&gt;7.5,CG240&lt;=8.5),"8 a 8,5",IF(AND(CG240&gt;8.5,CG240&lt;=9.5),"9 a 9,5",IF(CG240&gt;=10,"10","Fuera de rango")))))))))))))))))))))))</f>
        <v>-2,25</v>
      </c>
      <c r="CI240" s="11" t="str">
        <f aca="false">IF(CG240="","",IF(CG240=-2.25,"NORMA",IF(CG240&lt;=-9.5,1,IF(CG240&lt;=-8.5,2,IF(CG240&lt;=-7.5,3,IF(CG240&lt;=-6.5,4,IF(CG240&lt;=-5.5,5,IF(CG240&lt;=-4.5,6,IF(CG240&lt;=-3.5,7,IF(CG240&lt;=-2.5,8,IF(CG240&lt;=-1.5,9,IF(CG240&lt;=-0.5,10,IF(CG240&lt;=0.5,11,IF(CG240&lt;=1.5,12,IF(CG240&lt;=2.5,13,IF(CG240&lt;=3.5,14,IF(CG240&lt;=4.5,15,IF(CG240&lt;=5.5,16,IF(CG240&lt;=6.5,17,IF(CG240&lt;=7.5,18,IF(CG240&lt;=8.5,19,IF(CG240&lt;=9.5,20,IF(CG240=10,21,"Fuera de rango")))))))))))))))))))))))</f>
        <v>NORMA</v>
      </c>
      <c r="CJ240" s="9" t="n">
        <v>2.5</v>
      </c>
      <c r="CK240" s="10" t="str">
        <f aca="false">IF(CJ240="","",IF(AND(CJ240&gt;=-6,CJ240&lt;=-5.5),"-6 a -5,5",IF(AND(CJ240&gt;-5.5,CJ240&lt;=-4.5),"-5 a -4,5",IF(AND(CJ240&gt;-4.5,CJ240&lt;=-3.5),"-4 a -3,5",IF(AND(CJ240&gt;-3.5,CJ240&lt;=-2.5),"-3 a -2,5",IF(AND(CJ240&gt;-2.5,CJ240&lt;=-1.5),"-2 a -1,5",IF(AND(CJ240&gt;-1.5,CJ240&lt;=-0.5),"-1 a -0,5",IF(AND(CJ240&gt;-0.5,CJ240&lt;=0.5),"0 a 0,5",IF(AND(CJ240&gt;0.5,CJ240&lt;=1.5),"1 a 1,5",IF(AND(CJ240&gt;1.5,CJ240&lt;2.5),"2",IF(AND(CJ240&gt;=2.5,CJ240&lt;=3),"2,5 a 3",IF(AND(CJ240&gt;3,CJ240&lt;=4),"3,5 a 4",IF(AND(CJ240&gt;4,CJ240&lt;=5),"4,5 a 5",IF(AND(CJ240&gt;5,CJ240&lt;=6),"5,5 a 6",IF(AND(CJ240&gt;6,CJ240&lt;=7),"6,5 a 7",IF(AND(CJ240&gt;7,CJ240&lt;=8),"7,5 a 8",IF(AND(CJ240&gt;8,CJ240&lt;=9.5),"8,5 a 9,5",IF(CJ240=10,"10","Fuera de rango"))))))))))))))))))</f>
        <v>2,5 a 3</v>
      </c>
      <c r="CL240" s="11" t="n">
        <f aca="false">IF(CK240="","",IF(OR(CK240="-6 a -5,5",CK240="-6 - -5,5"),1,IF(OR(CK240="-5 a -4,5",CK240="-5 - -4,5"),2,IF(OR(CK240="-4 a -3,5",CK240="-4 - -3,5"),3,IF(OR(CK240="-3 a -2,5",CK240="-3 - -2,5"),4,IF(OR(CK240="-2 a -1,5",CK240="-2 - -1,5"),5,IF(OR(CK240="-1 a -0,5",CK240="-1 - -0,5"),6,IF(OR(CK240="0 a 0,5",CK240="0 - 0,5"),7,IF(OR(CK240="1 a 1,5",CK240="1 - 1,5"),8,IF(CK240="2","NORMA",IF(OR(CK240="2,5 a 3",CK240="2,5 - 3"),9,IF(OR(CK240="3,5 a 4",CK240="3,5 - 4"),10,IF(OR(CK240="4,5 a 5",CK240="4,5 - 5"),11,IF(OR(CK240="5,5 a 6",CK240="5,5 - 6"),12,IF(OR(CK240="6,5 a 7",CK240="6,5 - 7"),13,IF(OR(CK240="7,5 a 8",CK240="7,5 - 8"),14,IF(OR(CK240="8,5 a 9",CK240="8,5 - 9,5",CK240="9 a 9,5"),15,IF(CK240="10",15,IF(OR(CK240="0,5 a 1",CK240="0,5 - 1"),7,"Fuera de rango")))))))))))))))))))</f>
        <v>9</v>
      </c>
      <c r="CM240" s="10" t="n">
        <v>0</v>
      </c>
      <c r="CN240" s="10" t="str">
        <f aca="false">IF(CM240=0,"0", " ")</f>
        <v>0</v>
      </c>
      <c r="CO240" s="10" t="str">
        <f aca="false">IF(CM240&gt;0,"EME"," ")</f>
        <v> </v>
      </c>
      <c r="CP240" s="10" t="n">
        <v>0</v>
      </c>
      <c r="CQ240" s="10" t="str">
        <f aca="false">IF(CP240&gt;0,"0", " ")</f>
        <v> </v>
      </c>
      <c r="CR240" s="10" t="str">
        <f aca="false">IF(CP240&gt;0,"EME"," ")</f>
        <v> </v>
      </c>
      <c r="CS240" s="9" t="n">
        <v>0</v>
      </c>
      <c r="CT240" s="10" t="str">
        <f aca="false">IF(CS240&gt;0,"1", " ")</f>
        <v> </v>
      </c>
      <c r="CU240" s="10" t="str">
        <f aca="false">IF(CS240&gt;0,"HIP"," ")</f>
        <v> </v>
      </c>
      <c r="CV240" s="9" t="n">
        <v>0</v>
      </c>
      <c r="CW240" s="10" t="str">
        <f aca="false">IF(CV240&gt;0,"1", " ")</f>
        <v> </v>
      </c>
      <c r="CX240" s="10" t="str">
        <f aca="false">IF(CV240&gt;0,"HIP"," ")</f>
        <v> </v>
      </c>
      <c r="CY240" s="9" t="n">
        <v>-9.5</v>
      </c>
      <c r="CZ240" s="11" t="str">
        <f aca="false">IF(CY240&lt;0,"2"," ")</f>
        <v>2</v>
      </c>
      <c r="DA240" s="11" t="str">
        <f aca="false">IF(CY240&lt;0,"MIO"," ")</f>
        <v>MIO</v>
      </c>
      <c r="DB240" s="9" t="n">
        <v>-8.25</v>
      </c>
      <c r="DC240" s="11" t="str">
        <f aca="false">IF(DB240&lt;0,"2"," ")</f>
        <v>2</v>
      </c>
      <c r="DD240" s="11" t="str">
        <f aca="false">IF(DB240&lt;0,"MIO"," ")</f>
        <v>MIO</v>
      </c>
      <c r="DE240" s="9" t="n">
        <v>0</v>
      </c>
      <c r="DF240" s="11" t="str">
        <f aca="false">IF(DE240&lt;0,"3"," ")</f>
        <v> </v>
      </c>
      <c r="DG240" s="11" t="str">
        <f aca="false">IF(DE240&lt;0,"AST"," ")</f>
        <v> </v>
      </c>
      <c r="DH240" s="9" t="n">
        <v>-0.5</v>
      </c>
      <c r="DI240" s="11" t="str">
        <f aca="false">IF(DH240&lt;0,"3"," ")</f>
        <v>3</v>
      </c>
      <c r="DJ240" s="11" t="str">
        <f aca="false">IF(DH240&lt;0,"AST"," ")</f>
        <v>AST</v>
      </c>
      <c r="DK240" s="9" t="n">
        <v>0</v>
      </c>
      <c r="DL240" s="10" t="str">
        <f aca="false">IF(DK240&gt;0,"4"," ")</f>
        <v> </v>
      </c>
      <c r="DM240" s="10" t="str">
        <f aca="false">IF(DK240&gt;0,"PRE"," ")</f>
        <v> </v>
      </c>
      <c r="DN240" s="9" t="n">
        <v>0</v>
      </c>
      <c r="DO240" s="10" t="str">
        <f aca="false">IF(DN240&gt;0,"4"," ")</f>
        <v> </v>
      </c>
      <c r="DP240" s="10" t="str">
        <f aca="false">IF(DN240&gt;0,"PRE"," ")</f>
        <v> </v>
      </c>
      <c r="DQ240" s="12" t="n">
        <v>1</v>
      </c>
      <c r="DR240" s="12" t="n">
        <v>2</v>
      </c>
      <c r="DS240" s="12" t="str">
        <f aca="false">CONCATENATE(CO240,CU240,DA240,DG240,DM240)</f>
        <v>  MIO  </v>
      </c>
      <c r="DT240" s="10" t="str">
        <f aca="false" t="array" ref="DT240">_xlfn.IFS(DS240="EME    ","0", DS240=" HIP   ","1", DS240="  MIO  ","2", DS240="   AST ","3", DS240="    PRE","4", DS240="EME   PRE","5", DS240=" HIP  PRE","6", DS240=" HIP AST ","7", DS240="  MIO PRE","8", DS240="  MIOAST ","9", DS240="   ASTPRE","10",DS240=" HIP ASTPRE","11", DS240="  MIOASTPRE","12", DS240="     ","0")</f>
        <v>2</v>
      </c>
      <c r="DU240" s="1" t="s">
        <v>154</v>
      </c>
      <c r="DV240" s="1" t="str">
        <f aca="false" t="array" ref="DV240">_xlfn.IFS(DU240="SI","2", DU240="NO","1")</f>
        <v>1</v>
      </c>
      <c r="DW240" s="10" t="n">
        <v>0</v>
      </c>
      <c r="DX240" s="11" t="str">
        <f aca="false">IF(DW240=0,"1","2")</f>
        <v>1</v>
      </c>
      <c r="DY240" s="11" t="str">
        <f aca="false" t="array" ref="DY240">_xlfn.IFS(DW240=0,"0", DW240=0.25, "1", DW240=0.5,"2", DW240=0.75,"3", DW240=1,"4",DW240=1.25,"5", DW240=1.5,"6", DW240=1.75,"7", DW240=2,"8")</f>
        <v>0</v>
      </c>
      <c r="DZ240" s="10" t="n">
        <v>0</v>
      </c>
      <c r="EA240" s="11" t="str">
        <f aca="false">IF(DZ240=0,"1","2")</f>
        <v>1</v>
      </c>
      <c r="EB240" s="11" t="str">
        <f aca="false" t="array" ref="EB240">_xlfn.IFS(DZ240=0,"0", DZ240=0.25, "1", DZ240=0.5,"2", DZ240=0.75,"3", DZ240=1,"4",DZ240=1.25,"5", DZ240=1.5,"6", DZ240=1.75,"7", DZ240=2,"8")</f>
        <v>0</v>
      </c>
      <c r="EC240" s="10" t="n">
        <v>-0.5</v>
      </c>
      <c r="ED240" s="10" t="str">
        <f aca="false">IF(EC240=0,"1","2")</f>
        <v>2</v>
      </c>
      <c r="EE240" s="11" t="str">
        <f aca="false" t="array" ref="EE240">_xlfn.IFS(EC240=0,"0", EC240=-0.25, "1", EC240=-0.5,"2", EC240=-0.75,"3", EC240=-1,"4",EC240=-1.25,"5", EC240=-1.5,"6", EC240=-1.75,"7", EC240=-2,"8", EC240=-2.25,"9",EC240=-2.5,"10", EC240=-2.75,"11", EC240=-3,"12", EC240=-3.25,"13", EC240=-3.5,"14", EC240=-3.75,"15",EC240=-4,"16")</f>
        <v>2</v>
      </c>
      <c r="EF240" s="10" t="n">
        <v>-0.25</v>
      </c>
      <c r="EG240" s="10" t="str">
        <f aca="false">IF(EF240=0,"1","2")</f>
        <v>2</v>
      </c>
      <c r="EH240" s="11" t="str">
        <f aca="false" t="array" ref="EH240">_xlfn.IFS(EF240=0,"0", EF240=-0.25, "1", EF240=-0.5,"2", EF240=-0.75,"3", EF240=-1,"4",EF240=-1.25,"5", EF240=-1.5,"6", EF240=-1.75,"7", EF240=-2,"8", EF240=-2.25,"9",EF240=-2.5,"10", EF240=-2.75,"11", EF240=-3,"12", EF240=-3.25,"13", EF240=-3.5,"14", EF240=-3.75,"15",EF240=-4,"16")</f>
        <v>1</v>
      </c>
      <c r="EI240" s="10" t="n">
        <v>0</v>
      </c>
      <c r="EJ240" s="11" t="str">
        <f aca="false">IF(EI240=0,"1","2")</f>
        <v>1</v>
      </c>
      <c r="EK240" s="11" t="str">
        <f aca="false" t="array" ref="EK240">_xlfn.IFS(EI240=0,"0", EI240=-0.25, "1", EI240=-0.5,"2", EI240=-0.75,"3", EI240=-1,"4",EI240=-1.25,"5", EI240=-1.5,"6", EI240=-1.75,"7", EI240=-2,"8", EI240=-2.25,"9", EI240=-2.25,"9",EI240=-2.5,"10", EI240=-2.75,"11", EI240=-3,"12", EI240=-3.25,"13", EI240=-3.5,"14", EI240=-3.75,"15",EI240=-4,"16", EI240=0.25, "17", EI240=0.5, "18")</f>
        <v>0</v>
      </c>
      <c r="EL240" s="10" t="n">
        <v>-0.5</v>
      </c>
      <c r="EM240" s="11" t="str">
        <f aca="false">IF(EL240=0,"1","2")</f>
        <v>2</v>
      </c>
      <c r="EN240" s="11" t="str">
        <f aca="false" t="array" ref="EN240">_xlfn.IFS(EL240=0.25,"17",EL240=0.5,"18", EL240=0,"0", EL240=-0.25, "1", EL240=-0.5,"2", EL240=-0.75,"3", EL240=-1,"4",EL240=-1.25,"5", EL240=-1.5,"6", EL240=-1.75,"7", EL240=-2,"8",EL240= -2.25,"9",EL240=-2.5,"10",EL240= -2.75,"11",EL240= -3,"12",EL240= -3.25,"13",EL240= -3.5,"14",EL240= -3.75,"15",EL240=-4,"16")</f>
        <v>2</v>
      </c>
      <c r="EO240" s="10" t="n">
        <v>0</v>
      </c>
      <c r="EP240" s="11" t="str">
        <f aca="false">IF(EO240=0,"1","2")</f>
        <v>1</v>
      </c>
      <c r="EQ240" s="11" t="str">
        <f aca="false" t="array" ref="EQ240">_xlfn.IFS(EO240=0,"0", EO240=0.25, "1", EO240=0.5,"2", EO240=0.75,"3", EO240=1,"4",EO240=1.25,"5", EO240=1.5,"6", EO240=1.75,"7", EO240=2,"8", EO240=2.25,"9", EO240=2.25,"9",EO240=2.5,"10", EO240=2.75,"11", EO240=3,"12", EO240=3.25,"13", EO240=3.5,"14", EO240=3.75,"15",EO240=4,"16", EO240=-0.25, "17", bq=-0.5, "18")</f>
        <v>0</v>
      </c>
      <c r="ER240" s="10" t="n">
        <v>0</v>
      </c>
      <c r="ES240" s="11" t="str">
        <f aca="false">IF(ER240=0,"1","2")</f>
        <v>1</v>
      </c>
      <c r="ET240" s="11" t="str">
        <f aca="false" t="array" ref="ET240">_xlfn.IFS(ER240=0,"0", ER240=0.25, "1", ER240=0.5,"2", ER240=0.75,"3", ER240=1,"4",ER240=1.25,"5", ER240=1.5,"6", ER240=1.75,"7", ER240=2,"8", ER240=2.25,"9", ER240=2.25,"9",ER240=2.5,"10", ER240=2.75,"11", ER240=3,"12", ER240=3.25,"13", ER240=3.5,"14", ER240=3.75,"15",ER240=4,"16", ER240=-0.25, "17", bq=-0.5, "18")</f>
        <v>0</v>
      </c>
      <c r="EU240" s="13" t="n">
        <v>22</v>
      </c>
      <c r="EV240" s="14" t="str">
        <f aca="false">VLOOKUP(EU240,LEYENDA!$G$2:$H$8,2,TRUE())</f>
        <v>19-24</v>
      </c>
      <c r="EW240" s="14" t="str">
        <f aca="false" t="array" ref="EW240">_xlfn.IFS(EV240="0-5","1", EV240="6-12","2", EV240="13-18","3", EV240="19-24","4", EV240="25-36","5", EV240="37-48","6", EV240="49-60","7")</f>
        <v>4</v>
      </c>
    </row>
    <row r="241" customFormat="false" ht="13.5" hidden="false" customHeight="false" outlineLevel="0" collapsed="false">
      <c r="A241" s="1" t="n">
        <v>67</v>
      </c>
      <c r="B241" s="32" t="n">
        <v>7</v>
      </c>
      <c r="C241" s="33" t="n">
        <v>38668</v>
      </c>
      <c r="D241" s="6"/>
      <c r="E241" s="5" t="str">
        <f aca="false">VLOOKUP(A241,'286'!$A$3:$J$600,10,FALSE())</f>
        <v>MORENO HERNÁNDEZ, ANTONIO</v>
      </c>
      <c r="F241" s="4" t="str">
        <f aca="false">VLOOKUP(A241,'286'!$A$3:$I$1768,3,FALSE())</f>
        <v>MOHERAN</v>
      </c>
      <c r="G241" s="6" t="n">
        <f aca="false">VLOOKUP(A241,'286'!$A$3:$I$1768,4,FALSE())</f>
        <v>23223</v>
      </c>
      <c r="H241" s="7" t="n">
        <f aca="false">YEAR(C241)-YEAR(G241)</f>
        <v>42</v>
      </c>
      <c r="I241" s="1" t="str">
        <f aca="false">VLOOKUP(H241,LEYENDA!$C$2:$D$6,2,TRUE())</f>
        <v>41-60</v>
      </c>
      <c r="J241" s="5" t="str">
        <f aca="false">VLOOKUP(A241,'286'!$A$3:$I$1768,7,FALSE())</f>
        <v>H</v>
      </c>
      <c r="K241" s="8" t="str">
        <f aca="false">VLOOKUP(A241,'286'!$A$3:$I$1768,2,FALSE())</f>
        <v>OD</v>
      </c>
      <c r="L241" s="4" t="str">
        <f aca="false">VLOOKUP(A241,'286'!$A$3:$I$1768,8,FALSE())</f>
        <v>D</v>
      </c>
      <c r="M241" s="4" t="str">
        <f aca="false">VLOOKUP(A241,'286'!$A$3:$I$1768,9,FALSE())</f>
        <v>D</v>
      </c>
      <c r="N241" s="8" t="str">
        <f aca="false">IF(R241=O241, "MISMA","CONTRARIA")</f>
        <v>MISMA</v>
      </c>
      <c r="O241" s="8" t="str">
        <f aca="false" t="array" ref="O241">_xlfn.IFS(L241="D","1", L241="I","2")</f>
        <v>1</v>
      </c>
      <c r="P241" s="8" t="str">
        <f aca="false" t="array" ref="P241">_xlfn.IFS(K241="OD","1", K241="OI","2")</f>
        <v>1</v>
      </c>
      <c r="Q241" s="1" t="str">
        <f aca="false" t="array" ref="Q241">_xlfn.IFS(J241="M","1", J241="H","2")</f>
        <v>2</v>
      </c>
      <c r="R241" s="8" t="str">
        <f aca="false" t="array" ref="R241">_xlfn.IFS(M241="D","1", M241="I","2")</f>
        <v>1</v>
      </c>
      <c r="S241" s="1" t="str">
        <f aca="false" t="array" ref="S241">_xlfn.IFS(N241="CONTRARIA", "1",N241= "MISMA","2")</f>
        <v>2</v>
      </c>
      <c r="T241" s="1" t="str">
        <f aca="false" t="array" ref="T241">_xlfn.IFS(I241="0-12","1", I241="13-24","2", I241="25-40","3", I241="41-60","4", I241="61-100","5")</f>
        <v>4</v>
      </c>
      <c r="U241" s="9" t="n">
        <v>-2</v>
      </c>
      <c r="V241" s="11" t="str">
        <f aca="false">IF(U241="","",IF(AND(U241&gt;=-9,U241&lt;=-6.5),"-9 a -6,5",IF(AND(U241&gt;=-6,U241&lt;=-3.5),"-6 a -3,5",IF(AND(U241&gt;=-3,U241&lt;=-1),"-3 a -1",IF(U241=-0.5,"-0,5",IF(AND(U241&gt;=0,U241&lt;=2.5),"0 a 2,5",IF(AND(U241&gt;=3,U241&lt;=5.5),"3 a 5,5",IF(AND(U241&gt;=6,U241&lt;=8.5),"6 a 8,5",IF(AND(U241&gt;=9,U241&lt;=20),"9 a 20","Fuera de rango")))))))))</f>
        <v>-3 a -1</v>
      </c>
      <c r="W241" s="11" t="n">
        <f aca="false">IF(V241="","",IF(V241="-9 a -6,5",2,IF(V241="-6 a -3,5",3,IF(V241="-3 a -1",4,IF(V241="-0,5","NORMA",IF(V241="0 a 2,5",5,IF(V241="3 a 5,5",6,IF(V241="6 a 8,5",7,IF(V241="9 a 20",8,"Fuera de rango")))))))))</f>
        <v>4</v>
      </c>
      <c r="X241" s="9" t="n">
        <v>0</v>
      </c>
      <c r="Y241" s="10" t="str">
        <f aca="false">IF(X241="","",IF(AND(X241&gt;=0,X241&lt;=4),"0 a 4",IF(AND(X241&gt;=4.5,X241&lt;=8.5),"4,5 a 8,5",IF(X241=9,"9",IF(AND(X241&gt;=9.5,X241&lt;=13),"9,5 a 13",IF(AND(X241&gt;=13.5,X241&lt;=20),"13,5 a 20",IF(AND(X241&gt;=20.5,X241&lt;=35),"20,5 a 35","Fuera de rango")))))))</f>
        <v>0 a 4</v>
      </c>
      <c r="Z241" s="11" t="n">
        <f aca="false">IF(Y241="","",IF(Y241="0 a 4",1,IF(Y241="4,5 a 8,5",2,IF(Y241="9","NORMA",IF(Y241="9,5 a 13",3,IF(Y241="13,5 a 20",4,IF(Y241="20,5 a 35",5,"Fuera de rango")))))))</f>
        <v>1</v>
      </c>
      <c r="AA241" s="9" t="n">
        <v>19</v>
      </c>
      <c r="AB241" s="11" t="str">
        <f aca="false">IF(AA241="","",IF(AND(AA241&gt;=0,AA241&lt;=9),"0 a 9",IF(AND(AA241&gt;=9.5,AA241&lt;=18.5),"9,5 a 18,5",IF(AA241=19,"19",IF(AND(AA241&gt;=19.5,AA241&lt;=28),"19,5 a 28",IF(AND(AA241&gt;=28.5,AA241&lt;=40),"28,5 a 40","Fuera de rango"))))))</f>
        <v>19</v>
      </c>
      <c r="AC241" s="11" t="str">
        <f aca="false" t="array" ref="AC241">_xlfn.IFS(AB241="","",AB241="0 a 9",1,AB241="9,5 a 18,5",2,AB241="19","NORMA",AB241="19,5 a 28",3,AB241="28,5 a 40",4,TRUE(),"Fuera de rango")</f>
        <v>NORMA</v>
      </c>
      <c r="AD241" s="9" t="n">
        <v>9</v>
      </c>
      <c r="AE241" s="10" t="str">
        <f aca="false">IF(AD241="","",IF(AND(AD241&gt;=-10,AD241&lt;=0),"De -10 a 0",IF(AND(AD241&gt;=0.5,AD241&lt;=9.5),"0,5 a 9,5",IF(AD241=10,"10",IF(AND(AD241&gt;=10.5,AD241&lt;=20),"10,5 a 20",IF(AND(AD241&gt;=20.5,AD241&lt;=40),"20,5 a 40","Fuera de rango"))))))</f>
        <v>0,5 a 9,5</v>
      </c>
      <c r="AF241" s="12" t="n">
        <f aca="false">IF(AD241="","",IF(AND(AD241&gt;=-10,AD241&lt;=0),1,IF(AND(AD241&gt;=0.5,AD241&lt;=9.5),2,IF(AD241=10,"NORMA",IF(AND(AD241&gt;=10.5,AD241&lt;=20),3,IF(AND(AD241&gt;=20.5,AD241&lt;=40),4,""))))))</f>
        <v>2</v>
      </c>
      <c r="AG241" s="9" t="n">
        <v>9</v>
      </c>
      <c r="AH241" s="11" t="str">
        <f aca="false">IF(AG241="","",IF(AND(AG241&gt;=0,AG241&lt;=4),"0 a 4",IF(AND(AG241&gt;=4.5,AG241&lt;=8.5),"4,5 a 8,5",IF(AG241=9,"9",IF(AND(AG241&gt;=9.5,AG241&lt;=13),"9,5 a 13",IF(AND(AG241&gt;=13.5,AG241&lt;=25),"13,5 a 25","Fuera de rango"))))))</f>
        <v>9</v>
      </c>
      <c r="AI241" s="11" t="str">
        <f aca="false">IF(AH241="","",IF(AH241="0 a 4",1,IF(AH241="4,5 a 8,5",2,IF(AH241="9","NORMA",IF(AH241="9,5 a 13",3,IF(AH241="13,5 a 25",4,""))))))</f>
        <v>NORMA</v>
      </c>
      <c r="AJ241" s="9" t="n">
        <v>4</v>
      </c>
      <c r="AK241" s="10" t="str">
        <f aca="false">IF(AJ241="","",IF(AND(AJ241&gt;=-15,AJ241&lt;=-10.5),"-15 a -10,5",IF(AND(AJ241&gt;=-10,AJ241&lt;=-4),"-10 a -4",IF(AND(AJ241&gt;=-4.5,AJ241&lt;=0),"-4,5 a 0",IF(AND(AJ241&gt;=0.5,AJ241&lt;=4.5),"0,5 a 4,5",IF(AJ241=5,"5",IF(AND(AJ241&gt;=5.5,AJ241&lt;=10),"5,5 a 10",IF(AND(AJ241&gt;=10.5,AJ241&lt;=20),"10,5 a 20","Fuera de rango"))))))))</f>
        <v>0,5 a 4,5</v>
      </c>
      <c r="AL241" s="11" t="n">
        <f aca="false">IF(AK241="","",IF(AK241="-15 a -10,5",1,IF(AK241="-10 a -4",2,IF(AK241="-4,5 a 0",3,IF(AK241="0,5 a 4,5",4,IF(AK241="5","NORMA",IF(AK241="5,5 a 10",5,IF(AK241="10,5 a 20",6,"Error"))))))))</f>
        <v>4</v>
      </c>
      <c r="AM241" s="9" t="n">
        <v>1</v>
      </c>
      <c r="AN241" s="10" t="str">
        <f aca="false">IF(AM241="","",IF(AND(AM241&gt;=-7.5,AM241&lt;=-5.5),"-7,5 a -5,5",IF(AND(AM241&gt;=-5,AM241&lt;=-3),"-5 a -3",IF(AND(AM241&gt;=-2.5,AM241&lt;=-0.5),"-2,5 a -0,5",IF(AM241=0,"0,00",IF(AND(AM241&gt;=0.5,AM241&lt;=2.5),"0,5 a 2,5",IF(AND(AM241&gt;=3,AM241&lt;=5),"3 a 5",IF(AND(AM241&gt;=5.5,AM241&lt;=7.5),"5,5 a 7,5",IF(AND(AM241&gt;=8,AM241&lt;=10),"8 a 10","Fuera de rango")))))))))</f>
        <v>0,5 a 2,5</v>
      </c>
      <c r="AO241" s="11" t="n">
        <f aca="false">IF(AN241="","",IF(AN241="-7,5 a -5,5",1,IF(AN241="-5 a -3",2,IF(AN241="-2,5 a -0,5",3,IF(AN241="0,00","NORMA",IF(AN241="0,5 a 2,5",4,IF(AN241="3 a 5",5,IF(AN241="5,5 a 7,5",6,IF(AN241="8 a 10",7,"Error")))))))))</f>
        <v>4</v>
      </c>
      <c r="AP241" s="9" t="n">
        <v>-6</v>
      </c>
      <c r="AQ241" s="10" t="str">
        <f aca="false">IF(AP241="","",IF(AND(AP241&gt;=-20,AP241&lt;=-9.5),"-20 a -9,5",IF(AND(AP241&gt;=-9,AP241&lt;=-6.5),"-9 a -6,5",IF(AP241=-6,"-6",IF(AND(AP241&gt;=-5.5,AP241&lt;=-3),"-5,5 a -3",IF(AND(AP241&gt;=-2.5,AP241&lt;=0),"-2,5 a 0",IF(AND(AP241&gt;=0.5,AP241&lt;=3),"0,5 a 3",IF(AND(AP241&gt;=3.5,AP241&lt;=6),"3,5 a 6",IF(AND(AP241&gt;=6.5,AP241&lt;=9),"6,5 a 9",IF(AND(AP241&gt;=9.5,AP241&lt;=20),"9,5 a 20","Fuera de rango"))))))))))</f>
        <v>-6</v>
      </c>
      <c r="AR241" s="11" t="str">
        <f aca="false">IF(AQ241="","",IF(AQ241="-20 a -9,5",1,IF(AQ241="-9 a -6,5",2,IF(AQ241="-6","NORMA",IF(AQ241="-5,5 a -3",3,IF(AQ241="-2,5 a 0",4,IF(AQ241="0,5 a 3",5,IF(AQ241="3,5 a 6",6,IF(AQ241="6,5 a 9",7,IF(AQ241="9,5 a 20",8,""))))))))))</f>
        <v>NORMA</v>
      </c>
      <c r="AS241" s="9" t="n">
        <v>-3</v>
      </c>
      <c r="AT241" s="10" t="str">
        <f aca="false">IF(AS241="","",IF(AND(AS241&gt;=-16,AS241&lt;=-14),"-16 a -14",IF(AND(AS241&gt;=-13.5,AS241&lt;=-11.5),"-13,5 a -11,5",IF(AND(AS241&gt;=-11,AS241&lt;=-9),"-11 a -9",IF(AND(AS241&gt;=-8.5,AS241&lt;=-6.5),"-8,5 a -6,5",IF(AND(AS241&gt;=-6,AS241&lt;=-4),"-6 a -4",IF(AND(AS241&gt;=-3.5,AS241&lt;=-1.5),"-3,5 a -1,5",IF(AND(AS241&gt;=-1,AS241&lt;=1),"-1 a 1",IF(AND(AS241&gt;=1.5,AS241&lt;=3.5),"1,5 a 3,5",IF(AND(AS241&gt;=4,AS241&lt;=6),"4 a 6",IF(AND(AS241&gt;=6.5,AS241&lt;=8.5),"6,5 a 8,5",IF(AND(AS241&gt;=9,AS241&lt;=11),"9 a 11",IF(AND(AS241&gt;=11.5,AS241&lt;=13.5),"11,5 a 13,5",IF(AND(AS241&gt;=14,AS241&lt;=16),"14 a 16",IF(AND(AS241&gt;=16.5,AS241&lt;=18.5),"16,5 a 18,5",IF(AND(AS241&gt;=19,AS241&lt;=21),"19 a 21","Fuera de rango"))))))))))))))))</f>
        <v>-3,5 a -1,5</v>
      </c>
      <c r="AU241" s="11" t="n">
        <f aca="false" t="array" ref="AU241">IF(AT241="","",_xlfn.IFS(AT241="-16 a -14",1,AT241="-13,5 a -11,5",2,AT241="-11 a -9",3,AT241="-8,5 a -6,5",4,AT241="-6 a -4",5,AT241="-3,5 a -1,5",6,AT241="-1 a 1",7,AT241="1,5 a 3,5",8,AT241="4 a 6","NORMA",AT241="6,5 a 8,5",9,AT241="9 a 11",10,AT241="11,5 a 13,5",11,AT241="14 a 16",12,AT241="16,5 a 18,5",13,AT241="19 a 21",14,TRUE(),""))</f>
        <v>6</v>
      </c>
      <c r="AV241" s="9" t="n">
        <v>1.25</v>
      </c>
      <c r="AW241" s="10" t="str">
        <f aca="false">IF(AV241="","",IF(AND(AV241&gt;=-1,AV241&lt;=-0.5),"-1 a -0,5",IF(AND(AV241&gt;-0.5,AV241&lt;=0),"De -0,5 a 0",IF(AND(AV241&gt;=0.25,AV241&lt;=0.75),"0,25 a 0,75",IF(AND(AV241&gt;=1,AV241&lt;=1.5),"1 a 1,5",IF(AND(AV241&gt;=1.75,AV241&lt;=2.25),"1,75 a 2,25",IF(AND(AV241&gt;=2.5,AV241&lt;=3),"2,5 a 3",IF(AND(AV241&gt;=3.25,AV241&lt;=3.75),"3,25 a 3,75","Fuera de rango"))))))))</f>
        <v>1 a 1,5</v>
      </c>
      <c r="AX241" s="11" t="n">
        <f aca="false">IF(AW241="","",IF(OR(AW241="-1 a -0,5",AW241="-1 a -0.5"),1,IF(OR(AW241="De -0,5 a 0",AW241="-0,5 a 0",AW241="De -0.5 a 0"),2,IF(OR(AW241="0,25 a 0,75",AW241="0.25 a 0.75"),"NORMA",IF(OR(AW241="1 a 1,5",AW241="1 a 1.5"),3,IF(OR(AW241="1,75 a 2,25",AW241="1.75 a 2.25"),4,IF(OR(AW241="2,5 a 3",AW241="2.5 a 3"),5,IF(OR(AW241="3,25 a 3,75",AW241="3.25 a 3.75"),6,""))))))))</f>
        <v>3</v>
      </c>
      <c r="AY241" s="9" t="n">
        <v>-6</v>
      </c>
      <c r="AZ241" s="10" t="str">
        <f aca="false">IF(AY241="","",IF(AND(AY241&gt;=-20,AY241&lt;=-9.5),"-20 a -9,5",IF(AND(AY241&gt;=-9,AY241&lt;=-6.5),"-9 a -6,5",IF(AY241=-6,"-6",IF(AND(AY241&gt;=-5.5,AY241&lt;=-3),"-5,5 a -3",IF(AND(AY241&gt;=-2.5,AY241&lt;=0),"-2,5 a 0",IF(AND(AY241&gt;=0.5,AY241&lt;=3),"0,5 a 3",IF(AND(AY241&gt;=3.5,AY241&lt;=6),"3,5 a 6","Fuera de rango"))))))))</f>
        <v>-6</v>
      </c>
      <c r="BA241" s="11" t="str">
        <f aca="false">IF(AZ241="","",IF(AZ241="-20 a -9,5",1,IF(AZ241="-9 a -6,5",2,IF(AZ241="-6","NORMA",IF(AZ241="-5,5 a -3",3,IF(AZ241="-2,5 a 0",4,IF(AZ241="0,5 a 3",5,IF(AZ241="3,5 a 6",6,""))))))))</f>
        <v>NORMA</v>
      </c>
      <c r="BB241" s="9" t="n">
        <v>0</v>
      </c>
      <c r="BC241" s="10" t="str">
        <f aca="false" t="array" ref="BC241">IF(BB241="","",_xlfn.IFS(AND(BB241&gt;=0,BB241&lt;=2),"0 a 2",AND(BB241&gt;=2.5,BB241&lt;=4.5),"2,5 a 4,5",AND(BB241&gt;=5,BB241&lt;=7),"5 a 7",AND(BB241&gt;=7.5,BB241&lt;=9.5),"7,5 a 9,5",AND(BB241&gt;=10,BB241&lt;=12),"10 a 12",AND(BB241&gt;=12.5,BB241&lt;=14.5),"12,5 a 14,5",BB241=15,"15",AND(BB241&gt;=15.5,BB241&lt;=17.5),"15,5 a 17,5",AND(BB241&gt;=18,BB241&lt;=20),"18 a 20",AND(BB241&gt;=20.5,BB241&lt;=22.5),"20,5 a 22,5",AND(BB241&gt;=23,BB241&lt;=25),"23 a 25",TRUE(),"Fuera de rango"))</f>
        <v>0 a 2</v>
      </c>
      <c r="BD241" s="11" t="n">
        <f aca="false" t="array" ref="BD241">IF(BC241="","",_xlfn.IFS(BC241="0 a 2",1,BC241="2,5 a 4,5",2,BC241="5 a 7",3,BC241="7,5 a 9,5",4,BC241="10 a 12",5,BC241="12,5 a 14,5",6,BC241="15","NORMA",BC241="15,5 a 17,5",7,BC241="18 a 20",8,BC241="20,5 a 22,5",9,BC241="23 a 25",10,TRUE(),"Fuera de rango"))</f>
        <v>1</v>
      </c>
      <c r="BE241" s="9" t="n">
        <v>16</v>
      </c>
      <c r="BF241" s="10" t="str">
        <f aca="false">IF(BE241="","",IF(AND(BE241&gt;=-20,BE241&lt;=-10),"-20 a -10",IF(AND(BE241&gt;=-9.5,BE241&lt;=0.5),"-9,5 a 0,5",IF(AND(BE241&gt;=1,BE241&lt;=11),"1 a 11",IF(AND(BE241&gt;=11.5,BE241&lt;=20.5),"11,5 a 20,5",IF(BE241=21,"21",IF(AND(BE241&gt;=21.5,BE241&lt;=31.5),"21,5 a 31,5",IF(AND(BE241&gt;=32,BE241&lt;=42),"32 a 42","Fuera de rango"))))))))</f>
        <v>11,5 a 20,5</v>
      </c>
      <c r="BG241" s="11" t="n">
        <f aca="false">IF(BF241="","",IF(BF241="-20 a -10",1,IF(BF241="-9,5 a 0,5",2,IF(BF241="1 a 11",3,IF(BF241="11,5 a 20,5",4,IF(BF241="21","NORMA",IF(BF241="21,5 a 31,5",5,IF(BF241="32 a 42",6,""))))))))</f>
        <v>4</v>
      </c>
      <c r="BH241" s="9" t="n">
        <v>2</v>
      </c>
      <c r="BI241" s="10" t="str">
        <f aca="false">IF(BH241="","",IF(AND(BH241&gt;=-20,BH241&lt;=-15),"-20 a -15",IF(AND(BH241&gt;=-14.5,BH241&lt;=-9.5),"-14,5 a -9,5",IF(AND(BH241&gt;=-9,BH241&lt;=-4),"-9 a -4",IF(AND(BH241&gt;=-3.5,BH241&lt;=2.5),"-3,5 a 2,5",IF(AND(BH241&gt;=3,BH241&lt;=8),"3 a 8",IF(AND(BH241&gt;=8.5,BH241&lt;=14.5),"8,5 a 14,5",IF(BH241=15,"15",IF(AND(BH241&gt;=15.5,BH241&lt;=20.5),"15,5 a 20,5",IF(AND(BH241&gt;=21,BH241&lt;=26),"21 a 26","Fuera de rango"))))))))))</f>
        <v>-3,5 a 2,5</v>
      </c>
      <c r="BJ241" s="11" t="n">
        <f aca="false">IF(BI241="","",IF(BI241="-20 a -15",1,IF(BI241="-14,5 a -9,5",2,IF(BI241="-9 a -4",3,IF(BI241="-3,5 a 2,5",4,IF(BI241="3 a 8",5,IF(BI241="8,5 a 14,5",6,IF(BI241="15","NORMA",IF(BI241="15,5 a 20,5",7,IF(BI241="21 a 26",8,IF(BI241="26,5 a 31,5",9,"")))))))))))</f>
        <v>4</v>
      </c>
      <c r="BK241" s="9" t="n">
        <v>0</v>
      </c>
      <c r="BL241" s="10" t="str">
        <f aca="false">IF(BK241="","",IF(AND(BK241&gt;=0,BK241&lt;=2),"0 - 2",IF(AND(BK241&gt;=2.5,BK241&lt;=4.5),"2,5 - 4,5",IF(AND(BK241&gt;=5,BK241&lt;=7),"5 - 7",IF(AND(BK241&gt;=7.5,BK241&lt;=9.5),"7,5 - 9,5",IF(AND(BK241&gt;=10,BK241&lt;=12),"10 - 12",IF(AND(BK241&gt;=12.5,BK241&lt;=13.5),"12,5 - 13,5",IF(BK241=14,"14",IF(AND(BK241&gt;=14.5,BK241&lt;=16.5),"14,5 - 16,5",IF(AND(BK241&gt;=17,BK241&lt;=19),"17 - 19",IF(AND(BK241&gt;=19.5,BK241&lt;=21.5),"19,5 - 21,5",IF(AND(BK241&gt;=22,BK241&lt;=24),"22 - 24",IF(AND(BK241&gt;=24.5,BK241&lt;=26.5),"24,5 - 26,5",IF(AND(BK241&gt;=27,BK241&lt;=29),"27 - 29",IF(AND(BK241&gt;=29.5,BK241&lt;=30),"29,5 - 30","Fuera de rango")))))))))))))))</f>
        <v>0 - 2</v>
      </c>
      <c r="BM241" s="11" t="n">
        <f aca="false">IF(BL241="","",IF(BL241="0 - 2",1,IF(BL241="2,5 - 4,5",2,IF(BL241="5 - 7",3,IF(BL241="7,5 - 9,5",4,IF(BL241="10 - 12",5,IF(BL241="12,5 - 13,5",6,IF(BL241="14","NORMA",IF(BL241="14,5 - 16,5",7,IF(BL241="17 - 19",8,IF(BL241="19,5 - 21,5",9,IF(BL241="22 - 24",10,IF(BL241="24,5 - 26,5",11,IF(BL241="27 - 29",12,IF(BL241="29,5 - 30",13,"")))))))))))))))</f>
        <v>1</v>
      </c>
      <c r="BN241" s="9" t="n">
        <v>26</v>
      </c>
      <c r="BO241" s="10" t="str">
        <f aca="false">IF(BN241="","",IF(AND(BN241&gt;=-20,BN241&lt;=-10),"-20 a -10",IF(AND(BN241&gt;=-9.5,BN241&lt;=0.5),"-9,5 a 0,5",IF(AND(BN241&gt;=1,BN241&lt;=11),"1 a 11",IF(AND(BN241&gt;=11.5,BN241&lt;=21.5),"11,5 a 21,5",IF(BN241=22,"22",IF(AND(BN241&gt;=22.5,BN241&lt;=32.5),"22,5 a 32,5",IF(AND(BN241&gt;=33,BN241&lt;=43),"33 a 43","Fuera de rango"))))))))</f>
        <v>22,5 a 32,5</v>
      </c>
      <c r="BP241" s="11" t="n">
        <f aca="false">IF(BO241="","",IF(BO241="-20 a -10",1,IF(BO241="-9,5 a 0,5",2,IF(BO241="1 a 11",3,IF(BO241="11,5 a 21,5",4,IF(BO241="22","NORMA",IF(BO241="22,5 a 32,5",5,IF(BO241="33 a 43",6,""))))))))</f>
        <v>5</v>
      </c>
      <c r="BQ241" s="9" t="n">
        <v>19</v>
      </c>
      <c r="BR241" s="10" t="str">
        <f aca="false">IF(BQ241="","",IF(AND(BQ241&gt;=-20,BQ241&lt;=-15),"-20 a -15",IF(AND(BQ241&gt;=-14.5,BQ241&lt;=-9.5),"-14,5 a -9,5",IF(AND(BQ241&gt;=-9,BQ241&lt;=-4),"-9 a -4",IF(AND(BQ241&gt;=-3.5,BQ241&lt;=2.5),"-3,5 a 2,5",IF(AND(BQ241&gt;=3,BQ241&lt;=8),"3 a 8",IF(AND(BQ241&gt;=8.5,BQ241&lt;=13.5),"8,5 a 13,5",IF(AND(BQ241&gt;=14,BQ241&lt;=17.5),"14 a 17,5",IF(BQ241=18,"18",IF(AND(BQ241&gt;=18.5,BQ241&lt;=23.5),"18,5 a 23,5",IF(AND(BQ241&gt;=24,BQ241&lt;=29),"24 a 29",IF(AND(BQ241&gt;=29.5,BQ241&lt;=34.5),"29,5 a 34,5",IF(AND(BQ241&gt;=35,BQ241&lt;=40),"35 a 40","Fuera de rango")))))))))))))</f>
        <v>18,5 a 23,5</v>
      </c>
      <c r="BS241" s="11" t="n">
        <f aca="false">IF(BR241="","",IF(BR241="-20 a -15",1,IF(BR241="-14,5 a -9,5",2,IF(BR241="-9 a -4",3,IF(BR241="-3,5 a 2,5",4,IF(BR241="3 a 8",5,IF(BR241="8,5 a 13,5",6,IF(BR241="14 a 17,5",7,IF(BR241="18","NORMA",IF(BR241="18,5 a 23,5",8,IF(BR241="24 a 29",9,IF(BR241="29,5 a 34,5",10,IF(BR241="35 a 40",11,"")))))))))))))</f>
        <v>8</v>
      </c>
      <c r="BT241" s="9" t="n">
        <v>2</v>
      </c>
      <c r="BU241" s="10" t="str">
        <f aca="false">IF(BT241="","",IF(AND(BT241&gt;=-20,BT241&lt;=-18),"-20 a -18",IF(AND(BT241&gt;=-17.5,BT241&lt;=-15.5),"-17,5 a -15,5",IF(AND(BT241&gt;=-15,BT241&lt;=-13),"-15 a -13",IF(AND(BT241&gt;=-12.5,BT241&lt;=-10.5),"-12,5 a -10,5",IF(AND(BT241&gt;=-10,BT241&lt;=-8),"-10 a -8",IF(AND(BT241&gt;=-7.5,BT241&lt;=-5.5),"-7,5 a -5,5",IF(AND(BT241&gt;=-5,BT241&lt;=-3),"-5 a -3",IF(AND(BT241&gt;=-2.5,BT241&lt;=-0.5),"-2,5 a -0,5",IF(BT241=0,"0",IF(AND(BT241&gt;=0.5,BT241&lt;=2.5),"0,5 a 2,5",IF(AND(BT241&gt;=3,BT241&lt;=5),"3 a 5",IF(AND(BT241&gt;=5.5,BT241&lt;=7.5),"5,5 a 7,5",IF(AND(BT241&gt;=8,BT241&lt;=10),"8 a 10",IF(AND(BT241&gt;=10.5,BT241&lt;=12.5),"10,5 a 12,5",IF(AND(BT241&gt;=13,BT241&lt;=15),"13 a 15",IF(AND(BT241&gt;=15.5,BT241&lt;=17.5),"15,5 a 17,5",IF(AND(BT241&gt;=18,BT241&lt;=20),"18 a 20","Fuera de rango"))))))))))))))))))</f>
        <v>0,5 a 2,5</v>
      </c>
      <c r="BV241" s="11" t="n">
        <f aca="false">IF(BT241="","",IF(BT241=0,"NORMA",IF(AND(BT241&gt;=-20,BT241&lt;=-18),2,IF(AND(BT241&gt;=-17.5,BT241&lt;=-15.5),2,IF(AND(BT241&gt;=-15,BT241&lt;=-13),3,IF(AND(BT241&gt;=-12.5,BT241&lt;=-10.5),4,IF(AND(BT241&gt;=-10,BT241&lt;=-8),5,IF(AND(BT241&gt;=-7.5,BT241&lt;=-5.5),6,IF(AND(BT241&gt;=-5,BT241&lt;=-3),7,IF(AND(BT241&gt;=-2.5,BT241&lt;=-0.5),8,IF(AND(BT241&gt;=0.5,BT241&lt;=2.5),9,IF(AND(BT241&gt;=3,BT241&lt;=5),10,IF(AND(BT241&gt;=5.5,BT241&lt;=7.5),11,IF(AND(BT241&gt;=8,BT241&lt;=10),12,IF(AND(BT241&gt;=10.5,BT241&lt;=12.5),13,IF(AND(BT241&gt;=13,BT241&lt;=15),14,IF(AND(BT241&gt;=15.5,BT241&lt;=17.5),15,IF(AND(BT241&gt;=18,BT241&lt;=20),16,"Fuera de rango"))))))))))))))))))</f>
        <v>9</v>
      </c>
      <c r="BW241" s="9" t="n">
        <v>-4.5</v>
      </c>
      <c r="BX241" s="10" t="n">
        <f aca="false">18.5- (0.3*H241)</f>
        <v>5.9</v>
      </c>
      <c r="BY241" s="10" t="n">
        <f aca="false">(BW241)-(BX241)</f>
        <v>-10.4</v>
      </c>
      <c r="BZ241" s="10" t="str">
        <f aca="false">IF(BY241="","",IF(BY241&lt;-27.5,"De -30 a -28",IF(BY241&lt;-25,"De -27,5 a -25,5",IF(BY241&lt;-22.5,"De -25 a -23",IF(BY241&lt;-20,"De -22,5 a -20,5",IF(BY241&lt;-17.5,"De -20 a -18",IF(BY241&lt;-15,"De -17,5 a -15,5",IF(BY241&lt;-12.5,"De -15 a -13",IF(BY241&lt;-10,"De -12,5 a -10,5",IF(BY241&lt;-7.5,"De -10 a -8",IF(BY241&lt;-5,"De -7,5 a -5,5",IF(BY241&lt;-2.5,"De -5 a -3",IF(BY241&lt;0,"De -2,5 a -0,5",IF(BY241&lt;2.5,"De 0 a 2",IF(BY241&lt;5,"De 2,5 a 4,5",IF(BY241&lt;7.5,"De 5 a 7",IF(BY241&lt;10,"De 7,5 a 9,5",IF(BY241&lt;12.5,"De 10 a 12",IF(BY241&lt;15,"De 12,5 a 14,5",IF(BY241&lt;17.5,"De 15 a 17",IF(BY241&lt;20,"De 17,5 a 19,5",IF(BY241&lt;22.5,"De 20 a 22",IF(BY241&lt;25,"De 22,5 a 24,5",IF(BY241&lt;27.5,"De 25 a 27","De 27,5 a 30"))))))))))))))))))))))))</f>
        <v>De -12,5 a -10,5</v>
      </c>
      <c r="CA241" s="12" t="n">
        <f aca="false">IF(BY241="","",IF(BY241&lt;=-28,1,IF(BY241&lt;=-25.5,2,IF(BY241&lt;=-23,3,IF(BY241&lt;=-20.5,4,IF(BY241&lt;=-18,5,IF(BY241&lt;=-15.5,6,IF(BY241&lt;=-13,7,IF(BY241&lt;=-10.5,8,IF(BY241&lt;=-8,9,IF(BY241&lt;=-5.5,10,IF(BY241&lt;=-3,11,IF(BY241&lt;=-0.5,12,IF(BY241&lt;=2,13,IF(BY241&lt;=4.5,14,IF(BY241&lt;=7,15,IF(BY241&lt;=9.5,16,IF(BY241&lt;=12,17,IF(BY241&lt;=14.5,18,IF(BY241&lt;=17,19,IF(BY241&lt;=19.5,20,IF(BY241&lt;=22,21,IF(BY241&lt;=24.5,22,IF(BY241&lt;=27,23,IF(BY241&lt;=30,24,"Fuera de rango")))))))))))))))))))))))))</f>
        <v>9</v>
      </c>
      <c r="CB241" s="9" t="n">
        <v>-4.5</v>
      </c>
      <c r="CC241" s="10" t="n">
        <f aca="false">18.5- (0.3*H241)</f>
        <v>5.9</v>
      </c>
      <c r="CD241" s="10" t="n">
        <f aca="false">(CB241)-(CC241)</f>
        <v>-10.4</v>
      </c>
      <c r="CE241" s="10" t="str">
        <f aca="false">IF(CD241="","",IF(CD241&lt;-27.5,"De -30 a -28",IF(CD241&lt;-25,"De -27,5 a -25,5",IF(CD241&lt;-22.5,"De -25 a -23",IF(CD241&lt;-20,"De -22,5 a -20,5",IF(CD241&lt;-17.5,"De -20 a -18",IF(CD241&lt;-15,"De -17,5 a -15,5",IF(CD241&lt;-12.5,"De -15 a -13",IF(CD241&lt;-10,"De -12,5 a -10,5",IF(CD241&lt;-7.5,"De -10 a -8",IF(CD241&lt;-5,"De -7,5 a -5,5",IF(CD241&lt;-2.5,"De -5 a -3",IF(CD241&lt;0,"De -2,5 a -0,5",IF(CD241&lt;=2,"De 0 a 2",IF(CD241&lt;=4.5,"De 2,5 a 4,5",IF(CD241&lt;=7,"De 5 a 7",IF(CD241&lt;=9.5,"De 7,5 a 9,5",IF(CD241&lt;=12,"De 10 a 12",IF(CD241&lt;=14.5,"De 12,5 a 14,5",IF(CD241&lt;=17,"De 15 a 17",IF(CD241&lt;=19.5,"De 17,5 a 19,5",IF(CD241&lt;=22,"De 20 a 22",IF(CD241&lt;=24.5,"De 22,5 a 24,5",IF(CD241&lt;=27,"De 25 a 27","De 27,5 a 30"))))))))))))))))))))))))</f>
        <v>De -12,5 a -10,5</v>
      </c>
      <c r="CF241" s="12" t="n">
        <f aca="false">IF(CD241="","",IF(CD241&lt;-27.5,1,IF(CD241&lt;-25,2,IF(CD241&lt;-22.5,3,IF(CD241&lt;-20,4,IF(CD241&lt;-17.5,5,IF(CD241&lt;-15,6,IF(CD241&lt;-12.5,7,IF(CD241&lt;-10,8,IF(CD241&lt;-7.5,9,IF(CD241&lt;-5,10,IF(CD241&lt;-2.5,11,IF(CD241&lt;0,12,IF(CD241&lt;2.5,13,IF(CD241&lt;5,14,IF(CD241&lt;7.5,15,IF(CD241&lt;10,16,IF(CD241&lt;12.5,17,IF(CD241&lt;15,18,IF(CD241&lt;17.5,19,IF(CD241&lt;20,20,IF(CD241&lt;22.5,21,IF(CD241&lt;25,22,IF(CD241&lt;27.5,23,24))))))))))))))))))))))))</f>
        <v>8</v>
      </c>
      <c r="CG241" s="9" t="n">
        <v>-2.25</v>
      </c>
      <c r="CH241" s="10" t="str">
        <f aca="false">IF(CG241="","",IF(AND(CG241&gt;=-10,CG241&lt;=-9.5),"-10 a -9,5",IF(AND(CG241&gt;-9.5,CG241&lt;=-8.5),"-9 a -8,5",IF(AND(CG241&gt;-8.5,CG241&lt;=-7.5),"-8 a -7,5",IF(AND(CG241&gt;-7.5,CG241&lt;=-6.5),"-7 a -6,5",IF(AND(CG241&gt;-6.5,CG241&lt;=-5.5),"-6 a -5,5",IF(AND(CG241&gt;-5.5,CG241&lt;=-4.5),"-5 a -4,5",IF(AND(CG241&gt;-4.5,CG241&lt;=-3.5),"-4 a -3,5",IF(AND(CG241&gt;-3.5,CG241&lt;=-2.5),"-3 a -2,5",IF(CG241=-2.25,"-2,25",IF(AND(CG241&gt;-2.5,CG241&lt;=-1.5),"-2 a -1,5",IF(AND(CG241&gt;-1.5,CG241&lt;=-0.5),"-1 a -0,5",IF(AND(CG241&gt;-0.5,CG241&lt;=0.5),"0 a 0,5",IF(AND(CG241&gt;0.5,CG241&lt;=1.5),"1 a 1,5",IF(AND(CG241&gt;1.5,CG241&lt;=2.5),"2 a 2,5",IF(AND(CG241&gt;2.5,CG241&lt;=3.5),"3 a 3,5",IF(AND(CG241&gt;3.5,CG241&lt;=4.5),"4 a 4,5",IF(AND(CG241&gt;4.5,CG241&lt;=5.5),"5 a 5,5",IF(AND(CG241&gt;5.5,CG241&lt;=6.5),"6 a 6,5",IF(AND(CG241&gt;6.5,CG241&lt;=7.5),"7 a 7,5",IF(AND(CG241&gt;7.5,CG241&lt;=8.5),"8 a 8,5",IF(AND(CG241&gt;8.5,CG241&lt;=9.5),"9 a 9,5",IF(CG241&gt;=10,"10","Fuera de rango")))))))))))))))))))))))</f>
        <v>-2,25</v>
      </c>
      <c r="CI241" s="11" t="str">
        <f aca="false">IF(CG241="","",IF(CG241=-2.25,"NORMA",IF(CG241&lt;=-9.5,1,IF(CG241&lt;=-8.5,2,IF(CG241&lt;=-7.5,3,IF(CG241&lt;=-6.5,4,IF(CG241&lt;=-5.5,5,IF(CG241&lt;=-4.5,6,IF(CG241&lt;=-3.5,7,IF(CG241&lt;=-2.5,8,IF(CG241&lt;=-1.5,9,IF(CG241&lt;=-0.5,10,IF(CG241&lt;=0.5,11,IF(CG241&lt;=1.5,12,IF(CG241&lt;=2.5,13,IF(CG241&lt;=3.5,14,IF(CG241&lt;=4.5,15,IF(CG241&lt;=5.5,16,IF(CG241&lt;=6.5,17,IF(CG241&lt;=7.5,18,IF(CG241&lt;=8.5,19,IF(CG241&lt;=9.5,20,IF(CG241=10,21,"Fuera de rango")))))))))))))))))))))))</f>
        <v>NORMA</v>
      </c>
      <c r="CJ241" s="9" t="n">
        <v>1.5</v>
      </c>
      <c r="CK241" s="10" t="str">
        <f aca="false">IF(CJ241="","",IF(AND(CJ241&gt;=-6,CJ241&lt;=-5.5),"-6 a -5,5",IF(AND(CJ241&gt;-5.5,CJ241&lt;=-4.5),"-5 a -4,5",IF(AND(CJ241&gt;-4.5,CJ241&lt;=-3.5),"-4 a -3,5",IF(AND(CJ241&gt;-3.5,CJ241&lt;=-2.5),"-3 a -2,5",IF(AND(CJ241&gt;-2.5,CJ241&lt;=-1.5),"-2 a -1,5",IF(AND(CJ241&gt;-1.5,CJ241&lt;=-0.5),"-1 a -0,5",IF(AND(CJ241&gt;-0.5,CJ241&lt;=0.5),"0 a 0,5",IF(AND(CJ241&gt;0.5,CJ241&lt;=1.5),"1 a 1,5",IF(AND(CJ241&gt;1.5,CJ241&lt;2.5),"2",IF(AND(CJ241&gt;=2.5,CJ241&lt;=3),"2,5 a 3",IF(AND(CJ241&gt;3,CJ241&lt;=4),"3,5 a 4",IF(AND(CJ241&gt;4,CJ241&lt;=5),"4,5 a 5",IF(AND(CJ241&gt;5,CJ241&lt;=6),"5,5 a 6",IF(AND(CJ241&gt;6,CJ241&lt;=7),"6,5 a 7",IF(AND(CJ241&gt;7,CJ241&lt;=8),"7,5 a 8",IF(AND(CJ241&gt;8,CJ241&lt;=9.5),"8,5 a 9,5",IF(CJ241=10,"10","Fuera de rango"))))))))))))))))))</f>
        <v>1 a 1,5</v>
      </c>
      <c r="CL241" s="11" t="n">
        <f aca="false">IF(CK241="","",IF(OR(CK241="-6 a -5,5",CK241="-6 - -5,5"),1,IF(OR(CK241="-5 a -4,5",CK241="-5 - -4,5"),2,IF(OR(CK241="-4 a -3,5",CK241="-4 - -3,5"),3,IF(OR(CK241="-3 a -2,5",CK241="-3 - -2,5"),4,IF(OR(CK241="-2 a -1,5",CK241="-2 - -1,5"),5,IF(OR(CK241="-1 a -0,5",CK241="-1 - -0,5"),6,IF(OR(CK241="0 a 0,5",CK241="0 - 0,5"),7,IF(OR(CK241="1 a 1,5",CK241="1 - 1,5"),8,IF(CK241="2","NORMA",IF(OR(CK241="2,5 a 3",CK241="2,5 - 3"),9,IF(OR(CK241="3,5 a 4",CK241="3,5 - 4"),10,IF(OR(CK241="4,5 a 5",CK241="4,5 - 5"),11,IF(OR(CK241="5,5 a 6",CK241="5,5 - 6"),12,IF(OR(CK241="6,5 a 7",CK241="6,5 - 7"),13,IF(OR(CK241="7,5 a 8",CK241="7,5 - 8"),14,IF(OR(CK241="8,5 a 9",CK241="8,5 - 9,5",CK241="9 a 9,5"),15,IF(CK241="10",15,IF(OR(CK241="0,5 a 1",CK241="0,5 - 1"),7,"Fuera de rango")))))))))))))))))))</f>
        <v>8</v>
      </c>
      <c r="CM241" s="10" t="n">
        <v>0</v>
      </c>
      <c r="CN241" s="10" t="str">
        <f aca="false">IF(CM241=0,"0", " ")</f>
        <v>0</v>
      </c>
      <c r="CO241" s="10" t="str">
        <f aca="false">IF(CM241&gt;0,"EME"," ")</f>
        <v> </v>
      </c>
      <c r="CP241" s="10" t="n">
        <v>0</v>
      </c>
      <c r="CQ241" s="10" t="str">
        <f aca="false">IF(CP241&gt;0,"0", " ")</f>
        <v> </v>
      </c>
      <c r="CR241" s="10" t="str">
        <f aca="false">IF(CP241&gt;0,"EME"," ")</f>
        <v> </v>
      </c>
      <c r="CS241" s="9" t="n">
        <v>0</v>
      </c>
      <c r="CT241" s="10" t="str">
        <f aca="false">IF(CS241&gt;0,"1", " ")</f>
        <v> </v>
      </c>
      <c r="CU241" s="10" t="str">
        <f aca="false">IF(CS241&gt;0,"HIP"," ")</f>
        <v> </v>
      </c>
      <c r="CV241" s="9" t="n">
        <v>0</v>
      </c>
      <c r="CW241" s="10" t="str">
        <f aca="false">IF(CV241&gt;0,"1", " ")</f>
        <v> </v>
      </c>
      <c r="CX241" s="10" t="str">
        <f aca="false">IF(CV241&gt;0,"HIP"," ")</f>
        <v> </v>
      </c>
      <c r="CY241" s="9" t="n">
        <v>-9</v>
      </c>
      <c r="CZ241" s="11" t="str">
        <f aca="false">IF(CY241&lt;0,"2"," ")</f>
        <v>2</v>
      </c>
      <c r="DA241" s="11" t="str">
        <f aca="false">IF(CY241&lt;0,"MIO"," ")</f>
        <v>MIO</v>
      </c>
      <c r="DB241" s="9" t="n">
        <v>-8</v>
      </c>
      <c r="DC241" s="11" t="str">
        <f aca="false">IF(DB241&lt;0,"2"," ")</f>
        <v>2</v>
      </c>
      <c r="DD241" s="11" t="str">
        <f aca="false">IF(DB241&lt;0,"MIO"," ")</f>
        <v>MIO</v>
      </c>
      <c r="DE241" s="9" t="n">
        <v>0</v>
      </c>
      <c r="DF241" s="11" t="str">
        <f aca="false">IF(DE241&lt;0,"3"," ")</f>
        <v> </v>
      </c>
      <c r="DG241" s="11" t="str">
        <f aca="false">IF(DE241&lt;0,"AST"," ")</f>
        <v> </v>
      </c>
      <c r="DH241" s="9" t="n">
        <v>0</v>
      </c>
      <c r="DI241" s="11" t="str">
        <f aca="false">IF(DH241&lt;0,"3"," ")</f>
        <v> </v>
      </c>
      <c r="DJ241" s="11" t="str">
        <f aca="false">IF(DH241&lt;0,"AST"," ")</f>
        <v> </v>
      </c>
      <c r="DK241" s="9" t="n">
        <v>0</v>
      </c>
      <c r="DL241" s="10" t="str">
        <f aca="false">IF(DK241&gt;0,"4"," ")</f>
        <v> </v>
      </c>
      <c r="DM241" s="10" t="str">
        <f aca="false">IF(DK241&gt;0,"PRE"," ")</f>
        <v> </v>
      </c>
      <c r="DN241" s="9" t="n">
        <v>0</v>
      </c>
      <c r="DO241" s="10" t="str">
        <f aca="false">IF(DN241&gt;0,"4"," ")</f>
        <v> </v>
      </c>
      <c r="DP241" s="10" t="str">
        <f aca="false">IF(DN241&gt;0,"PRE"," ")</f>
        <v> </v>
      </c>
      <c r="DQ241" s="12" t="n">
        <v>1</v>
      </c>
      <c r="DR241" s="12" t="n">
        <v>1</v>
      </c>
      <c r="DS241" s="12" t="str">
        <f aca="false">CONCATENATE(CO241,CU241,DA241,DG241,DM241)</f>
        <v>  MIO  </v>
      </c>
      <c r="DT241" s="10" t="str">
        <f aca="false" t="array" ref="DT241">_xlfn.IFS(DS241="EME    ","0", DS241=" HIP   ","1", DS241="  MIO  ","2", DS241="   AST ","3", DS241="    PRE","4", DS241="EME   PRE","5", DS241=" HIP  PRE","6", DS241=" HIP AST ","7", DS241="  MIO PRE","8", DS241="  MIOAST ","9", DS241="   ASTPRE","10",DS241=" HIP ASTPRE","11", DS241="  MIOASTPRE","12", DS241="     ","0")</f>
        <v>2</v>
      </c>
      <c r="DU241" s="1" t="s">
        <v>154</v>
      </c>
      <c r="DV241" s="1" t="str">
        <f aca="false" t="array" ref="DV241">_xlfn.IFS(DU241="SI","2", DU241="NO","1")</f>
        <v>1</v>
      </c>
      <c r="DW241" s="10" t="n">
        <v>0</v>
      </c>
      <c r="DX241" s="11" t="str">
        <f aca="false">IF(DW241=0,"1","2")</f>
        <v>1</v>
      </c>
      <c r="DY241" s="11" t="str">
        <f aca="false" t="array" ref="DY241">_xlfn.IFS(DW241=0,"0", DW241=0.25, "1", DW241=0.5,"2", DW241=0.75,"3", DW241=1,"4",DW241=1.25,"5", DW241=1.5,"6", DW241=1.75,"7", DW241=2,"8")</f>
        <v>0</v>
      </c>
      <c r="DZ241" s="10" t="n">
        <v>0</v>
      </c>
      <c r="EA241" s="11" t="str">
        <f aca="false">IF(DZ241=0,"1","2")</f>
        <v>1</v>
      </c>
      <c r="EB241" s="11" t="str">
        <f aca="false" t="array" ref="EB241">_xlfn.IFS(DZ241=0,"0", DZ241=0.25, "1", DZ241=0.5,"2", DZ241=0.75,"3", DZ241=1,"4",DZ241=1.25,"5", DZ241=1.5,"6", DZ241=1.75,"7", DZ241=2,"8")</f>
        <v>0</v>
      </c>
      <c r="EC241" s="10" t="n">
        <v>0.5</v>
      </c>
      <c r="ED241" s="10" t="str">
        <f aca="false">IF(EC241=0,"1","2")</f>
        <v>2</v>
      </c>
      <c r="EE241" s="11" t="e">
        <f aca="false" t="array" ref="EE241">_xlfn.IFS(EC241=0,"0", EC241=-0.25, "1", EC241=-0.5,"2", EC241=-0.75,"3", EC241=-1,"4",EC241=-1.25,"5", EC241=-1.5,"6", EC241=-1.75,"7", EC241=-2,"8", EC241=-2.25,"9",EC241=-2.5,"10", EC241=-2.75,"11", EC241=-3,"12", EC241=-3.25,"13", EC241=-3.5,"14", EC241=-3.75,"15",EC241=-4,"16")</f>
        <v>#N/A</v>
      </c>
      <c r="EF241" s="10" t="n">
        <v>0.25</v>
      </c>
      <c r="EG241" s="10" t="str">
        <f aca="false">IF(EF241=0,"1","2")</f>
        <v>2</v>
      </c>
      <c r="EH241" s="11" t="e">
        <f aca="false" t="array" ref="EH241">_xlfn.IFS(EF241=0,"0", EF241=-0.25, "1", EF241=-0.5,"2", EF241=-0.75,"3", EF241=-1,"4",EF241=-1.25,"5", EF241=-1.5,"6", EF241=-1.75,"7", EF241=-2,"8", EF241=-2.25,"9",EF241=-2.5,"10", EF241=-2.75,"11", EF241=-3,"12", EF241=-3.25,"13", EF241=-3.5,"14", EF241=-3.75,"15",EF241=-4,"16")</f>
        <v>#N/A</v>
      </c>
      <c r="EI241" s="10" t="n">
        <v>0</v>
      </c>
      <c r="EJ241" s="11" t="str">
        <f aca="false">IF(EI241=0,"1","2")</f>
        <v>1</v>
      </c>
      <c r="EK241" s="11" t="str">
        <f aca="false" t="array" ref="EK241">_xlfn.IFS(EI241=0,"0", EI241=-0.25, "1", EI241=-0.5,"2", EI241=-0.75,"3", EI241=-1,"4",EI241=-1.25,"5", EI241=-1.5,"6", EI241=-1.75,"7", EI241=-2,"8", EI241=-2.25,"9", EI241=-2.25,"9",EI241=-2.5,"10", EI241=-2.75,"11", EI241=-3,"12", EI241=-3.25,"13", EI241=-3.5,"14", EI241=-3.75,"15",EI241=-4,"16", EI241=0.25, "17", EI241=0.5, "18")</f>
        <v>0</v>
      </c>
      <c r="EL241" s="10" t="n">
        <v>0.5</v>
      </c>
      <c r="EM241" s="11" t="str">
        <f aca="false">IF(EL241=0,"1","2")</f>
        <v>2</v>
      </c>
      <c r="EN241" s="11" t="str">
        <f aca="false" t="array" ref="EN241">_xlfn.IFS(EL241=0.25,"17",EL241=0.5,"18", EL241=0,"0", EL241=-0.25, "1", EL241=-0.5,"2", EL241=-0.75,"3", EL241=-1,"4",EL241=-1.25,"5", EL241=-1.5,"6", EL241=-1.75,"7", EL241=-2,"8",EL241= -2.25,"9",EL241=-2.5,"10",EL241= -2.75,"11",EL241= -3,"12",EL241= -3.25,"13",EL241= -3.5,"14",EL241= -3.75,"15",EL241=-4,"16")</f>
        <v>18</v>
      </c>
      <c r="EO241" s="10" t="n">
        <v>0</v>
      </c>
      <c r="EP241" s="11" t="str">
        <f aca="false">IF(EO241=0,"1","2")</f>
        <v>1</v>
      </c>
      <c r="EQ241" s="11" t="str">
        <f aca="false" t="array" ref="EQ241">_xlfn.IFS(EO241=0,"0", EO241=0.25, "1", EO241=0.5,"2", EO241=0.75,"3", EO241=1,"4",EO241=1.25,"5", EO241=1.5,"6", EO241=1.75,"7", EO241=2,"8", EO241=2.25,"9", EO241=2.25,"9",EO241=2.5,"10", EO241=2.75,"11", EO241=3,"12", EO241=3.25,"13", EO241=3.5,"14", EO241=3.75,"15",EO241=4,"16", EO241=-0.25, "17", bq=-0.5, "18")</f>
        <v>0</v>
      </c>
      <c r="ER241" s="10" t="n">
        <v>0</v>
      </c>
      <c r="ES241" s="11" t="str">
        <f aca="false">IF(ER241=0,"1","2")</f>
        <v>1</v>
      </c>
      <c r="ET241" s="11" t="str">
        <f aca="false" t="array" ref="ET241">_xlfn.IFS(ER241=0,"0", ER241=0.25, "1", ER241=0.5,"2", ER241=0.75,"3", ER241=1,"4",ER241=1.25,"5", ER241=1.5,"6", ER241=1.75,"7", ER241=2,"8", ER241=2.25,"9", ER241=2.25,"9",ER241=2.5,"10", ER241=2.75,"11", ER241=3,"12", ER241=3.25,"13", ER241=3.5,"14", ER241=3.75,"15",ER241=4,"16", ER241=-0.25, "17", bq=-0.5, "18")</f>
        <v>0</v>
      </c>
      <c r="EU241" s="13" t="n">
        <v>23</v>
      </c>
      <c r="EV241" s="14" t="str">
        <f aca="false">VLOOKUP(EU241,LEYENDA!$G$2:$H$8,2,TRUE())</f>
        <v>19-24</v>
      </c>
      <c r="EW241" s="14" t="str">
        <f aca="false" t="array" ref="EW241">_xlfn.IFS(EV241="0-5","1", EV241="6-12","2", EV241="13-18","3", EV241="19-24","4", EV241="25-36","5", EV241="37-48","6", EV241="49-60","7")</f>
        <v>4</v>
      </c>
    </row>
    <row r="242" customFormat="false" ht="13.5" hidden="false" customHeight="false" outlineLevel="0" collapsed="false">
      <c r="A242" s="1" t="n">
        <v>67</v>
      </c>
      <c r="B242" s="32" t="n">
        <v>8</v>
      </c>
      <c r="C242" s="33" t="n">
        <v>39080</v>
      </c>
      <c r="D242" s="6"/>
      <c r="E242" s="5" t="str">
        <f aca="false">VLOOKUP(A242,'286'!$A$3:$J$600,10,FALSE())</f>
        <v>MORENO HERNÁNDEZ, ANTONIO</v>
      </c>
      <c r="F242" s="4" t="str">
        <f aca="false">VLOOKUP(A242,'286'!$A$3:$I$1768,3,FALSE())</f>
        <v>MOHERAN</v>
      </c>
      <c r="G242" s="6" t="n">
        <f aca="false">VLOOKUP(A242,'286'!$A$3:$I$1768,4,FALSE())</f>
        <v>23223</v>
      </c>
      <c r="H242" s="7" t="n">
        <f aca="false">YEAR(C242)-YEAR(G242)</f>
        <v>43</v>
      </c>
      <c r="I242" s="1" t="str">
        <f aca="false">VLOOKUP(H242,LEYENDA!$C$2:$D$6,2,TRUE())</f>
        <v>41-60</v>
      </c>
      <c r="J242" s="5" t="str">
        <f aca="false">VLOOKUP(A242,'286'!$A$3:$I$1768,7,FALSE())</f>
        <v>H</v>
      </c>
      <c r="K242" s="8" t="str">
        <f aca="false">VLOOKUP(A242,'286'!$A$3:$I$1768,2,FALSE())</f>
        <v>OD</v>
      </c>
      <c r="L242" s="4" t="str">
        <f aca="false">VLOOKUP(A242,'286'!$A$3:$I$1768,8,FALSE())</f>
        <v>D</v>
      </c>
      <c r="M242" s="4" t="str">
        <f aca="false">VLOOKUP(A242,'286'!$A$3:$I$1768,9,FALSE())</f>
        <v>D</v>
      </c>
      <c r="N242" s="8" t="str">
        <f aca="false">IF(R242=O242, "MISMA","CONTRARIA")</f>
        <v>MISMA</v>
      </c>
      <c r="O242" s="8" t="str">
        <f aca="false" t="array" ref="O242">_xlfn.IFS(L242="D","1", L242="I","2")</f>
        <v>1</v>
      </c>
      <c r="P242" s="8" t="str">
        <f aca="false" t="array" ref="P242">_xlfn.IFS(K242="OD","1", K242="OI","2")</f>
        <v>1</v>
      </c>
      <c r="Q242" s="1" t="str">
        <f aca="false" t="array" ref="Q242">_xlfn.IFS(J242="M","1", J242="H","2")</f>
        <v>2</v>
      </c>
      <c r="R242" s="8" t="str">
        <f aca="false" t="array" ref="R242">_xlfn.IFS(M242="D","1", M242="I","2")</f>
        <v>1</v>
      </c>
      <c r="S242" s="1" t="str">
        <f aca="false" t="array" ref="S242">_xlfn.IFS(N242="CONTRARIA", "1",N242= "MISMA","2")</f>
        <v>2</v>
      </c>
      <c r="T242" s="1" t="str">
        <f aca="false" t="array" ref="T242">_xlfn.IFS(I242="0-12","1", I242="13-24","2", I242="25-40","3", I242="41-60","4", I242="61-100","5")</f>
        <v>4</v>
      </c>
      <c r="U242" s="9" t="n">
        <v>-4</v>
      </c>
      <c r="V242" s="1" t="str">
        <f aca="false">IF(U242="","",IF(AND(U242&gt;=-9,U242&lt;=-6.5),"-9 a -6,5",IF(AND(U242&gt;=-6,U242&lt;=-3.5),"-6 a -3,5",IF(AND(U242&gt;=-3,U242&lt;=-1),"-3 a -1",IF(U242=-0.5,"-0,5",IF(AND(U242&gt;=0,U242&lt;=2.5),"0 a 2,5",IF(AND(U242&gt;=3,U242&lt;=5.5),"3 a 5,5",IF(AND(U242&gt;=6,U242&lt;=8.5),"6 a 8,5",IF(AND(U242&gt;=9,U242&lt;=20),"9 a 20","Fuera de rango")))))))))</f>
        <v>-6 a -3,5</v>
      </c>
      <c r="W242" s="11" t="n">
        <f aca="false">IF(V242="","",IF(V242="-9 a -6,5",2,IF(V242="-6 a -3,5",3,IF(V242="-3 a -1",4,IF(V242="-0,5","NORMA",IF(V242="0 a 2,5",5,IF(V242="3 a 5,5",6,IF(V242="6 a 8,5",7,IF(V242="9 a 20",8,"Fuera de rango")))))))))</f>
        <v>3</v>
      </c>
      <c r="X242" s="9" t="n">
        <v>0</v>
      </c>
      <c r="Y242" s="10" t="str">
        <f aca="false">IF(X242="","",IF(AND(X242&gt;=0,X242&lt;=4),"0 a 4",IF(AND(X242&gt;=4.5,X242&lt;=8.5),"4,5 a 8,5",IF(X242=9,"9",IF(AND(X242&gt;=9.5,X242&lt;=13),"9,5 a 13",IF(AND(X242&gt;=13.5,X242&lt;=20),"13,5 a 20",IF(AND(X242&gt;=20.5,X242&lt;=35),"20,5 a 35","Fuera de rango")))))))</f>
        <v>0 a 4</v>
      </c>
      <c r="Z242" s="11" t="n">
        <f aca="false">IF(Y242="","",IF(Y242="0 a 4",1,IF(Y242="4,5 a 8,5",2,IF(Y242="9","NORMA",IF(Y242="9,5 a 13",3,IF(Y242="13,5 a 20",4,IF(Y242="20,5 a 35",5,"Fuera de rango")))))))</f>
        <v>1</v>
      </c>
      <c r="AA242" s="9" t="n">
        <v>10</v>
      </c>
      <c r="AB242" s="10" t="str">
        <f aca="false">IF(AA242="","",IF(AND(AA242&gt;=0,AA242&lt;=9),"0 a 9",IF(AND(AA242&gt;=9.5,AA242&lt;=18.5),"9,5 a 18,5",IF(AA242=19,"19",IF(AND(AA242&gt;=19.5,AA242&lt;=28),"19,5 a 28",IF(AND(AA242&gt;=28.5,AA242&lt;=40),"28,5 a 40","Fuera de rango"))))))</f>
        <v>9,5 a 18,5</v>
      </c>
      <c r="AC242" s="11" t="n">
        <f aca="false" t="array" ref="AC242">_xlfn.IFS(AB242="","",AB242="0 a 9",1,AB242="9,5 a 18,5",2,AB242="19","NORMA",AB242="19,5 a 28",3,AB242="28,5 a 40",4,TRUE(),"Fuera de rango")</f>
        <v>2</v>
      </c>
      <c r="AD242" s="9" t="n">
        <v>6</v>
      </c>
      <c r="AE242" s="10" t="str">
        <f aca="false">IF(AD242="","",IF(AND(AD242&gt;=-10,AD242&lt;=0),"De -10 a 0",IF(AND(AD242&gt;=0.5,AD242&lt;=9.5),"0,5 a 9,5",IF(AD242=10,"10",IF(AND(AD242&gt;=10.5,AD242&lt;=20),"10,5 a 20",IF(AND(AD242&gt;=20.5,AD242&lt;=40),"20,5 a 40","Fuera de rango"))))))</f>
        <v>0,5 a 9,5</v>
      </c>
      <c r="AF242" s="12" t="n">
        <f aca="false">IF(AD242="","",IF(AND(AD242&gt;=-10,AD242&lt;=0),1,IF(AND(AD242&gt;=0.5,AD242&lt;=9.5),2,IF(AD242=10,"NORMA",IF(AND(AD242&gt;=10.5,AD242&lt;=20),3,IF(AND(AD242&gt;=20.5,AD242&lt;=40),4,""))))))</f>
        <v>2</v>
      </c>
      <c r="AG242" s="9" t="n">
        <v>8</v>
      </c>
      <c r="AH242" s="10" t="str">
        <f aca="false">IF(AG242="","",IF(AND(AG242&gt;=0,AG242&lt;=4),"0 a 4",IF(AND(AG242&gt;=4.5,AG242&lt;=8.5),"4,5 a 8,5",IF(AG242=9,"9",IF(AND(AG242&gt;=9.5,AG242&lt;=13),"9,5 a 13",IF(AND(AG242&gt;=13.5,AG242&lt;=25),"13,5 a 25","Fuera de rango"))))))</f>
        <v>4,5 a 8,5</v>
      </c>
      <c r="AI242" s="11" t="n">
        <f aca="false">IF(AH242="","",IF(AH242="0 a 4",1,IF(AH242="4,5 a 8,5",2,IF(AH242="9","NORMA",IF(AH242="9,5 a 13",3,IF(AH242="13,5 a 25",4,""))))))</f>
        <v>2</v>
      </c>
      <c r="AJ242" s="9" t="n">
        <v>4</v>
      </c>
      <c r="AK242" s="10" t="str">
        <f aca="false">IF(AJ242="","",IF(AND(AJ242&gt;=-15,AJ242&lt;=-10.5),"-15 a -10,5",IF(AND(AJ242&gt;=-10,AJ242&lt;=-4),"-10 a -4",IF(AND(AJ242&gt;=-4.5,AJ242&lt;=0),"-4,5 a 0",IF(AND(AJ242&gt;=0.5,AJ242&lt;=4.5),"0,5 a 4,5",IF(AJ242=5,"5",IF(AND(AJ242&gt;=5.5,AJ242&lt;=10),"5,5 a 10",IF(AND(AJ242&gt;=10.5,AJ242&lt;=20),"10,5 a 20","Fuera de rango"))))))))</f>
        <v>0,5 a 4,5</v>
      </c>
      <c r="AL242" s="11" t="n">
        <f aca="false">IF(AK242="","",IF(AK242="-15 a -10,5",1,IF(AK242="-10 a -4",2,IF(AK242="-4,5 a 0",3,IF(AK242="0,5 a 4,5",4,IF(AK242="5","NORMA",IF(AK242="5,5 a 10",5,IF(AK242="10,5 a 20",6,"Error"))))))))</f>
        <v>4</v>
      </c>
      <c r="AM242" s="9" t="n">
        <v>0.5</v>
      </c>
      <c r="AN242" s="10" t="str">
        <f aca="false">IF(AM242="","",IF(AND(AM242&gt;=-7.5,AM242&lt;=-5.5),"-7,5 a -5,5",IF(AND(AM242&gt;=-5,AM242&lt;=-3),"-5 a -3",IF(AND(AM242&gt;=-2.5,AM242&lt;=-0.5),"-2,5 a -0,5",IF(AM242=0,"0,00",IF(AND(AM242&gt;=0.5,AM242&lt;=2.5),"0,5 a 2,5",IF(AND(AM242&gt;=3,AM242&lt;=5),"3 a 5",IF(AND(AM242&gt;=5.5,AM242&lt;=7.5),"5,5 a 7,5",IF(AND(AM242&gt;=8,AM242&lt;=10),"8 a 10","Fuera de rango")))))))))</f>
        <v>0,5 a 2,5</v>
      </c>
      <c r="AO242" s="11" t="n">
        <f aca="false">IF(AN242="","",IF(AN242="-7,5 a -5,5",1,IF(AN242="-5 a -3",2,IF(AN242="-2,5 a -0,5",3,IF(AN242="0,00","NORMA",IF(AN242="0,5 a 2,5",4,IF(AN242="3 a 5",5,IF(AN242="5,5 a 7,5",6,IF(AN242="8 a 10",7,"Error")))))))))</f>
        <v>4</v>
      </c>
      <c r="AP242" s="9" t="n">
        <v>-11</v>
      </c>
      <c r="AQ242" s="10" t="str">
        <f aca="false">IF(AP242="","",IF(AND(AP242&gt;=-20,AP242&lt;=-9.5),"-20 a -9,5",IF(AND(AP242&gt;=-9,AP242&lt;=-6.5),"-9 a -6,5",IF(AP242=-6,"-6",IF(AND(AP242&gt;=-5.5,AP242&lt;=-3),"-5,5 a -3",IF(AND(AP242&gt;=-2.5,AP242&lt;=0),"-2,5 a 0",IF(AND(AP242&gt;=0.5,AP242&lt;=3),"0,5 a 3",IF(AND(AP242&gt;=3.5,AP242&lt;=6),"3,5 a 6",IF(AND(AP242&gt;=6.5,AP242&lt;=9),"6,5 a 9",IF(AND(AP242&gt;=9.5,AP242&lt;=20),"9,5 a 20","Fuera de rango"))))))))))</f>
        <v>-20 a -9,5</v>
      </c>
      <c r="AR242" s="11" t="n">
        <f aca="false">IF(AQ242="","",IF(AQ242="-20 a -9,5",1,IF(AQ242="-9 a -6,5",2,IF(AQ242="-6","NORMA",IF(AQ242="-5,5 a -3",3,IF(AQ242="-2,5 a 0",4,IF(AQ242="0,5 a 3",5,IF(AQ242="3,5 a 6",6,IF(AQ242="6,5 a 9",7,IF(AQ242="9,5 a 20",8,""))))))))))</f>
        <v>1</v>
      </c>
      <c r="AS242" s="9" t="n">
        <v>1</v>
      </c>
      <c r="AT242" s="10" t="str">
        <f aca="false">IF(AS242="","",IF(AND(AS242&gt;=-16,AS242&lt;=-14),"-16 a -14",IF(AND(AS242&gt;=-13.5,AS242&lt;=-11.5),"-13,5 a -11,5",IF(AND(AS242&gt;=-11,AS242&lt;=-9),"-11 a -9",IF(AND(AS242&gt;=-8.5,AS242&lt;=-6.5),"-8,5 a -6,5",IF(AND(AS242&gt;=-6,AS242&lt;=-4),"-6 a -4",IF(AND(AS242&gt;=-3.5,AS242&lt;=-1.5),"-3,5 a -1,5",IF(AND(AS242&gt;=-1,AS242&lt;=1),"-1 a 1",IF(AND(AS242&gt;=1.5,AS242&lt;=3.5),"1,5 a 3,5",IF(AND(AS242&gt;=4,AS242&lt;=6),"4 a 6",IF(AND(AS242&gt;=6.5,AS242&lt;=8.5),"6,5 a 8,5",IF(AND(AS242&gt;=9,AS242&lt;=11),"9 a 11",IF(AND(AS242&gt;=11.5,AS242&lt;=13.5),"11,5 a 13,5",IF(AND(AS242&gt;=14,AS242&lt;=16),"14 a 16",IF(AND(AS242&gt;=16.5,AS242&lt;=18.5),"16,5 a 18,5",IF(AND(AS242&gt;=19,AS242&lt;=21),"19 a 21","Fuera de rango"))))))))))))))))</f>
        <v>-1 a 1</v>
      </c>
      <c r="AU242" s="11" t="n">
        <f aca="false" t="array" ref="AU242">IF(AT242="","",_xlfn.IFS(AT242="-16 a -14",1,AT242="-13,5 a -11,5",2,AT242="-11 a -9",3,AT242="-8,5 a -6,5",4,AT242="-6 a -4",5,AT242="-3,5 a -1,5",6,AT242="-1 a 1",7,AT242="1,5 a 3,5",8,AT242="4 a 6","NORMA",AT242="6,5 a 8,5",9,AT242="9 a 11",10,AT242="11,5 a 13,5",11,AT242="14 a 16",12,AT242="16,5 a 18,5",13,AT242="19 a 21",14,TRUE(),""))</f>
        <v>7</v>
      </c>
      <c r="AV242" s="9" t="n">
        <v>1</v>
      </c>
      <c r="AW242" s="10" t="str">
        <f aca="false">IF(AV242="","",IF(AND(AV242&gt;=-1,AV242&lt;=-0.5),"-1 a -0,5",IF(AND(AV242&gt;-0.5,AV242&lt;=0),"De -0,5 a 0",IF(AND(AV242&gt;=0.25,AV242&lt;=0.75),"0,25 a 0,75",IF(AND(AV242&gt;=1,AV242&lt;=1.5),"1 a 1,5",IF(AND(AV242&gt;=1.75,AV242&lt;=2.25),"1,75 a 2,25",IF(AND(AV242&gt;=2.5,AV242&lt;=3),"2,5 a 3",IF(AND(AV242&gt;=3.25,AV242&lt;=3.75),"3,25 a 3,75","Fuera de rango"))))))))</f>
        <v>1 a 1,5</v>
      </c>
      <c r="AX242" s="11" t="n">
        <f aca="false">IF(AW242="","",IF(OR(AW242="-1 a -0,5",AW242="-1 a -0.5"),1,IF(OR(AW242="De -0,5 a 0",AW242="-0,5 a 0",AW242="De -0.5 a 0"),2,IF(OR(AW242="0,25 a 0,75",AW242="0.25 a 0.75"),"NORMA",IF(OR(AW242="1 a 1,5",AW242="1 a 1.5"),3,IF(OR(AW242="1,75 a 2,25",AW242="1.75 a 2.25"),4,IF(OR(AW242="2,5 a 3",AW242="2.5 a 3"),5,IF(OR(AW242="3,25 a 3,75",AW242="3.25 a 3.75"),6,""))))))))</f>
        <v>3</v>
      </c>
      <c r="AY242" s="9" t="n">
        <v>-10</v>
      </c>
      <c r="AZ242" s="10" t="str">
        <f aca="false">IF(AY242="","",IF(AND(AY242&gt;=-20,AY242&lt;=-9.5),"-20 a -9,5",IF(AND(AY242&gt;=-9,AY242&lt;=-6.5),"-9 a -6,5",IF(AY242=-6,"-6",IF(AND(AY242&gt;=-5.5,AY242&lt;=-3),"-5,5 a -3",IF(AND(AY242&gt;=-2.5,AY242&lt;=0),"-2,5 a 0",IF(AND(AY242&gt;=0.5,AY242&lt;=3),"0,5 a 3",IF(AND(AY242&gt;=3.5,AY242&lt;=6),"3,5 a 6","Fuera de rango"))))))))</f>
        <v>-20 a -9,5</v>
      </c>
      <c r="BA242" s="11" t="n">
        <f aca="false">IF(AZ242="","",IF(AZ242="-20 a -9,5",1,IF(AZ242="-9 a -6,5",2,IF(AZ242="-6","NORMA",IF(AZ242="-5,5 a -3",3,IF(AZ242="-2,5 a 0",4,IF(AZ242="0,5 a 3",5,IF(AZ242="3,5 a 6",6,""))))))))</f>
        <v>1</v>
      </c>
      <c r="BB242" s="9" t="n">
        <v>0</v>
      </c>
      <c r="BC242" s="10" t="str">
        <f aca="false" t="array" ref="BC242">IF(BB242="","",_xlfn.IFS(AND(BB242&gt;=0,BB242&lt;=2),"0 a 2",AND(BB242&gt;=2.5,BB242&lt;=4.5),"2,5 a 4,5",AND(BB242&gt;=5,BB242&lt;=7),"5 a 7",AND(BB242&gt;=7.5,BB242&lt;=9.5),"7,5 a 9,5",AND(BB242&gt;=10,BB242&lt;=12),"10 a 12",AND(BB242&gt;=12.5,BB242&lt;=14.5),"12,5 a 14,5",BB242=15,"15",AND(BB242&gt;=15.5,BB242&lt;=17.5),"15,5 a 17,5",AND(BB242&gt;=18,BB242&lt;=20),"18 a 20",AND(BB242&gt;=20.5,BB242&lt;=22.5),"20,5 a 22,5",AND(BB242&gt;=23,BB242&lt;=25),"23 a 25",TRUE(),"Fuera de rango"))</f>
        <v>0 a 2</v>
      </c>
      <c r="BD242" s="11" t="n">
        <f aca="false" t="array" ref="BD242">IF(BC242="","",_xlfn.IFS(BC242="0 a 2",1,BC242="2,5 a 4,5",2,BC242="5 a 7",3,BC242="7,5 a 9,5",4,BC242="10 a 12",5,BC242="12,5 a 14,5",6,BC242="15","NORMA",BC242="15,5 a 17,5",7,BC242="18 a 20",8,BC242="20,5 a 22,5",9,BC242="23 a 25",10,TRUE(),"Fuera de rango"))</f>
        <v>1</v>
      </c>
      <c r="BE242" s="9" t="n">
        <v>14</v>
      </c>
      <c r="BF242" s="10" t="str">
        <f aca="false">IF(BE242="","",IF(AND(BE242&gt;=-20,BE242&lt;=-10),"-20 a -10",IF(AND(BE242&gt;=-9.5,BE242&lt;=0.5),"-9,5 a 0,5",IF(AND(BE242&gt;=1,BE242&lt;=11),"1 a 11",IF(AND(BE242&gt;=11.5,BE242&lt;=20.5),"11,5 a 20,5",IF(BE242=21,"21",IF(AND(BE242&gt;=21.5,BE242&lt;=31.5),"21,5 a 31,5",IF(AND(BE242&gt;=32,BE242&lt;=42),"32 a 42","Fuera de rango"))))))))</f>
        <v>11,5 a 20,5</v>
      </c>
      <c r="BG242" s="11" t="n">
        <f aca="false">IF(BF242="","",IF(BF242="-20 a -10",1,IF(BF242="-9,5 a 0,5",2,IF(BF242="1 a 11",3,IF(BF242="11,5 a 20,5",4,IF(BF242="21","NORMA",IF(BF242="21,5 a 31,5",5,IF(BF242="32 a 42",6,""))))))))</f>
        <v>4</v>
      </c>
      <c r="BH242" s="9" t="n">
        <v>-4</v>
      </c>
      <c r="BI242" s="10" t="str">
        <f aca="false">IF(BH242="","",IF(AND(BH242&gt;=-20,BH242&lt;=-15),"-20 a -15",IF(AND(BH242&gt;=-14.5,BH242&lt;=-9.5),"-14,5 a -9,5",IF(AND(BH242&gt;=-9,BH242&lt;=-4),"-9 a -4",IF(AND(BH242&gt;=-3.5,BH242&lt;=2.5),"-3,5 a 2,5",IF(AND(BH242&gt;=3,BH242&lt;=8),"3 a 8",IF(AND(BH242&gt;=8.5,BH242&lt;=14.5),"8,5 a 14,5",IF(BH242=15,"15",IF(AND(BH242&gt;=15.5,BH242&lt;=20.5),"15,5 a 20,5",IF(AND(BH242&gt;=21,BH242&lt;=26),"21 a 26","Fuera de rango"))))))))))</f>
        <v>-9 a -4</v>
      </c>
      <c r="BJ242" s="11" t="n">
        <f aca="false">IF(BI242="","",IF(BI242="-20 a -15",1,IF(BI242="-14,5 a -9,5",2,IF(BI242="-9 a -4",3,IF(BI242="-3,5 a 2,5",4,IF(BI242="3 a 8",5,IF(BI242="8,5 a 14,5",6,IF(BI242="15","NORMA",IF(BI242="15,5 a 20,5",7,IF(BI242="21 a 26",8,IF(BI242="26,5 a 31,5",9,"")))))))))))</f>
        <v>3</v>
      </c>
      <c r="BK242" s="9" t="n">
        <v>0</v>
      </c>
      <c r="BL242" s="10" t="str">
        <f aca="false">IF(BK242="","",IF(AND(BK242&gt;=0,BK242&lt;=2),"0 - 2",IF(AND(BK242&gt;=2.5,BK242&lt;=4.5),"2,5 - 4,5",IF(AND(BK242&gt;=5,BK242&lt;=7),"5 - 7",IF(AND(BK242&gt;=7.5,BK242&lt;=9.5),"7,5 - 9,5",IF(AND(BK242&gt;=10,BK242&lt;=12),"10 - 12",IF(AND(BK242&gt;=12.5,BK242&lt;=13.5),"12,5 - 13,5",IF(BK242=14,"14",IF(AND(BK242&gt;=14.5,BK242&lt;=16.5),"14,5 - 16,5",IF(AND(BK242&gt;=17,BK242&lt;=19),"17 - 19",IF(AND(BK242&gt;=19.5,BK242&lt;=21.5),"19,5 - 21,5",IF(AND(BK242&gt;=22,BK242&lt;=24),"22 - 24",IF(AND(BK242&gt;=24.5,BK242&lt;=26.5),"24,5 - 26,5",IF(AND(BK242&gt;=27,BK242&lt;=29),"27 - 29",IF(AND(BK242&gt;=29.5,BK242&lt;=30),"29,5 - 30","Fuera de rango")))))))))))))))</f>
        <v>0 - 2</v>
      </c>
      <c r="BM242" s="11" t="n">
        <f aca="false">IF(BL242="","",IF(BL242="0 - 2",1,IF(BL242="2,5 - 4,5",2,IF(BL242="5 - 7",3,IF(BL242="7,5 - 9,5",4,IF(BL242="10 - 12",5,IF(BL242="12,5 - 13,5",6,IF(BL242="14","NORMA",IF(BL242="14,5 - 16,5",7,IF(BL242="17 - 19",8,IF(BL242="19,5 - 21,5",9,IF(BL242="22 - 24",10,IF(BL242="24,5 - 26,5",11,IF(BL242="27 - 29",12,IF(BL242="29,5 - 30",13,"")))))))))))))))</f>
        <v>1</v>
      </c>
      <c r="BN242" s="9" t="n">
        <v>24</v>
      </c>
      <c r="BO242" s="10" t="str">
        <f aca="false">IF(BN242="","",IF(AND(BN242&gt;=-20,BN242&lt;=-10),"-20 a -10",IF(AND(BN242&gt;=-9.5,BN242&lt;=0.5),"-9,5 a 0,5",IF(AND(BN242&gt;=1,BN242&lt;=11),"1 a 11",IF(AND(BN242&gt;=11.5,BN242&lt;=21.5),"11,5 a 21,5",IF(BN242=22,"22",IF(AND(BN242&gt;=22.5,BN242&lt;=32.5),"22,5 a 32,5",IF(AND(BN242&gt;=33,BN242&lt;=43),"33 a 43","Fuera de rango"))))))))</f>
        <v>22,5 a 32,5</v>
      </c>
      <c r="BP242" s="11" t="n">
        <f aca="false">IF(BO242="","",IF(BO242="-20 a -10",1,IF(BO242="-9,5 a 0,5",2,IF(BO242="1 a 11",3,IF(BO242="11,5 a 21,5",4,IF(BO242="22","NORMA",IF(BO242="22,5 a 32,5",5,IF(BO242="33 a 43",6,""))))))))</f>
        <v>5</v>
      </c>
      <c r="BQ242" s="9" t="n">
        <v>20</v>
      </c>
      <c r="BR242" s="10" t="str">
        <f aca="false">IF(BQ242="","",IF(AND(BQ242&gt;=-20,BQ242&lt;=-15),"-20 a -15",IF(AND(BQ242&gt;=-14.5,BQ242&lt;=-9.5),"-14,5 a -9,5",IF(AND(BQ242&gt;=-9,BQ242&lt;=-4),"-9 a -4",IF(AND(BQ242&gt;=-3.5,BQ242&lt;=2.5),"-3,5 a 2,5",IF(AND(BQ242&gt;=3,BQ242&lt;=8),"3 a 8",IF(AND(BQ242&gt;=8.5,BQ242&lt;=13.5),"8,5 a 13,5",IF(AND(BQ242&gt;=14,BQ242&lt;=17.5),"14 a 17,5",IF(BQ242=18,"18",IF(AND(BQ242&gt;=18.5,BQ242&lt;=23.5),"18,5 a 23,5",IF(AND(BQ242&gt;=24,BQ242&lt;=29),"24 a 29",IF(AND(BQ242&gt;=29.5,BQ242&lt;=34.5),"29,5 a 34,5",IF(AND(BQ242&gt;=35,BQ242&lt;=40),"35 a 40","Fuera de rango")))))))))))))</f>
        <v>18,5 a 23,5</v>
      </c>
      <c r="BS242" s="11" t="n">
        <f aca="false">IF(BR242="","",IF(BR242="-20 a -15",1,IF(BR242="-14,5 a -9,5",2,IF(BR242="-9 a -4",3,IF(BR242="-3,5 a 2,5",4,IF(BR242="3 a 8",5,IF(BR242="8,5 a 13,5",6,IF(BR242="14 a 17,5",7,IF(BR242="18","NORMA",IF(BR242="18,5 a 23,5",8,IF(BR242="24 a 29",9,IF(BR242="29,5 a 34,5",10,IF(BR242="35 a 40",11,"")))))))))))))</f>
        <v>8</v>
      </c>
      <c r="BT242" s="9" t="n">
        <v>2</v>
      </c>
      <c r="BU242" s="10" t="str">
        <f aca="false">IF(BT242="","",IF(AND(BT242&gt;=-20,BT242&lt;=-18),"-20 a -18",IF(AND(BT242&gt;=-17.5,BT242&lt;=-15.5),"-17,5 a -15,5",IF(AND(BT242&gt;=-15,BT242&lt;=-13),"-15 a -13",IF(AND(BT242&gt;=-12.5,BT242&lt;=-10.5),"-12,5 a -10,5",IF(AND(BT242&gt;=-10,BT242&lt;=-8),"-10 a -8",IF(AND(BT242&gt;=-7.5,BT242&lt;=-5.5),"-7,5 a -5,5",IF(AND(BT242&gt;=-5,BT242&lt;=-3),"-5 a -3",IF(AND(BT242&gt;=-2.5,BT242&lt;=-0.5),"-2,5 a -0,5",IF(BT242=0,"0",IF(AND(BT242&gt;=0.5,BT242&lt;=2.5),"0,5 a 2,5",IF(AND(BT242&gt;=3,BT242&lt;=5),"3 a 5",IF(AND(BT242&gt;=5.5,BT242&lt;=7.5),"5,5 a 7,5",IF(AND(BT242&gt;=8,BT242&lt;=10),"8 a 10",IF(AND(BT242&gt;=10.5,BT242&lt;=12.5),"10,5 a 12,5",IF(AND(BT242&gt;=13,BT242&lt;=15),"13 a 15",IF(AND(BT242&gt;=15.5,BT242&lt;=17.5),"15,5 a 17,5",IF(AND(BT242&gt;=18,BT242&lt;=20),"18 a 20","Fuera de rango"))))))))))))))))))</f>
        <v>0,5 a 2,5</v>
      </c>
      <c r="BV242" s="11" t="n">
        <f aca="false">IF(BT242="","",IF(BT242=0,"NORMA",IF(AND(BT242&gt;=-20,BT242&lt;=-18),2,IF(AND(BT242&gt;=-17.5,BT242&lt;=-15.5),2,IF(AND(BT242&gt;=-15,BT242&lt;=-13),3,IF(AND(BT242&gt;=-12.5,BT242&lt;=-10.5),4,IF(AND(BT242&gt;=-10,BT242&lt;=-8),5,IF(AND(BT242&gt;=-7.5,BT242&lt;=-5.5),6,IF(AND(BT242&gt;=-5,BT242&lt;=-3),7,IF(AND(BT242&gt;=-2.5,BT242&lt;=-0.5),8,IF(AND(BT242&gt;=0.5,BT242&lt;=2.5),9,IF(AND(BT242&gt;=3,BT242&lt;=5),10,IF(AND(BT242&gt;=5.5,BT242&lt;=7.5),11,IF(AND(BT242&gt;=8,BT242&lt;=10),12,IF(AND(BT242&gt;=10.5,BT242&lt;=12.5),13,IF(AND(BT242&gt;=13,BT242&lt;=15),14,IF(AND(BT242&gt;=15.5,BT242&lt;=17.5),15,IF(AND(BT242&gt;=18,BT242&lt;=20),16,"Fuera de rango"))))))))))))))))))</f>
        <v>9</v>
      </c>
      <c r="BW242" s="9" t="n">
        <v>-4.5</v>
      </c>
      <c r="BX242" s="10" t="n">
        <f aca="false">18.5- (0.3*H242)</f>
        <v>5.6</v>
      </c>
      <c r="BY242" s="10" t="n">
        <f aca="false">(BW242)-(BX242)</f>
        <v>-10.1</v>
      </c>
      <c r="BZ242" s="10" t="str">
        <f aca="false">IF(BY242="","",IF(BY242&lt;-27.5,"De -30 a -28",IF(BY242&lt;-25,"De -27,5 a -25,5",IF(BY242&lt;-22.5,"De -25 a -23",IF(BY242&lt;-20,"De -22,5 a -20,5",IF(BY242&lt;-17.5,"De -20 a -18",IF(BY242&lt;-15,"De -17,5 a -15,5",IF(BY242&lt;-12.5,"De -15 a -13",IF(BY242&lt;-10,"De -12,5 a -10,5",IF(BY242&lt;-7.5,"De -10 a -8",IF(BY242&lt;-5,"De -7,5 a -5,5",IF(BY242&lt;-2.5,"De -5 a -3",IF(BY242&lt;0,"De -2,5 a -0,5",IF(BY242&lt;2.5,"De 0 a 2",IF(BY242&lt;5,"De 2,5 a 4,5",IF(BY242&lt;7.5,"De 5 a 7",IF(BY242&lt;10,"De 7,5 a 9,5",IF(BY242&lt;12.5,"De 10 a 12",IF(BY242&lt;15,"De 12,5 a 14,5",IF(BY242&lt;17.5,"De 15 a 17",IF(BY242&lt;20,"De 17,5 a 19,5",IF(BY242&lt;22.5,"De 20 a 22",IF(BY242&lt;25,"De 22,5 a 24,5",IF(BY242&lt;27.5,"De 25 a 27","De 27,5 a 30"))))))))))))))))))))))))</f>
        <v>De -12,5 a -10,5</v>
      </c>
      <c r="CA242" s="12" t="n">
        <f aca="false">IF(BY242="","",IF(BY242&lt;=-28,1,IF(BY242&lt;=-25.5,2,IF(BY242&lt;=-23,3,IF(BY242&lt;=-20.5,4,IF(BY242&lt;=-18,5,IF(BY242&lt;=-15.5,6,IF(BY242&lt;=-13,7,IF(BY242&lt;=-10.5,8,IF(BY242&lt;=-8,9,IF(BY242&lt;=-5.5,10,IF(BY242&lt;=-3,11,IF(BY242&lt;=-0.5,12,IF(BY242&lt;=2,13,IF(BY242&lt;=4.5,14,IF(BY242&lt;=7,15,IF(BY242&lt;=9.5,16,IF(BY242&lt;=12,17,IF(BY242&lt;=14.5,18,IF(BY242&lt;=17,19,IF(BY242&lt;=19.5,20,IF(BY242&lt;=22,21,IF(BY242&lt;=24.5,22,IF(BY242&lt;=27,23,IF(BY242&lt;=30,24,"Fuera de rango")))))))))))))))))))))))))</f>
        <v>9</v>
      </c>
      <c r="CB242" s="9" t="n">
        <v>-4.5</v>
      </c>
      <c r="CC242" s="10" t="n">
        <f aca="false">18.5- (0.3*H242)</f>
        <v>5.6</v>
      </c>
      <c r="CD242" s="10" t="n">
        <f aca="false">(CB242)-(CC242)</f>
        <v>-10.1</v>
      </c>
      <c r="CE242" s="10" t="str">
        <f aca="false">IF(CD242="","",IF(CD242&lt;-27.5,"De -30 a -28",IF(CD242&lt;-25,"De -27,5 a -25,5",IF(CD242&lt;-22.5,"De -25 a -23",IF(CD242&lt;-20,"De -22,5 a -20,5",IF(CD242&lt;-17.5,"De -20 a -18",IF(CD242&lt;-15,"De -17,5 a -15,5",IF(CD242&lt;-12.5,"De -15 a -13",IF(CD242&lt;-10,"De -12,5 a -10,5",IF(CD242&lt;-7.5,"De -10 a -8",IF(CD242&lt;-5,"De -7,5 a -5,5",IF(CD242&lt;-2.5,"De -5 a -3",IF(CD242&lt;0,"De -2,5 a -0,5",IF(CD242&lt;=2,"De 0 a 2",IF(CD242&lt;=4.5,"De 2,5 a 4,5",IF(CD242&lt;=7,"De 5 a 7",IF(CD242&lt;=9.5,"De 7,5 a 9,5",IF(CD242&lt;=12,"De 10 a 12",IF(CD242&lt;=14.5,"De 12,5 a 14,5",IF(CD242&lt;=17,"De 15 a 17",IF(CD242&lt;=19.5,"De 17,5 a 19,5",IF(CD242&lt;=22,"De 20 a 22",IF(CD242&lt;=24.5,"De 22,5 a 24,5",IF(CD242&lt;=27,"De 25 a 27","De 27,5 a 30"))))))))))))))))))))))))</f>
        <v>De -12,5 a -10,5</v>
      </c>
      <c r="CF242" s="12" t="n">
        <f aca="false">IF(CD242="","",IF(CD242&lt;-27.5,1,IF(CD242&lt;-25,2,IF(CD242&lt;-22.5,3,IF(CD242&lt;-20,4,IF(CD242&lt;-17.5,5,IF(CD242&lt;-15,6,IF(CD242&lt;-12.5,7,IF(CD242&lt;-10,8,IF(CD242&lt;-7.5,9,IF(CD242&lt;-5,10,IF(CD242&lt;-2.5,11,IF(CD242&lt;0,12,IF(CD242&lt;2.5,13,IF(CD242&lt;5,14,IF(CD242&lt;7.5,15,IF(CD242&lt;10,16,IF(CD242&lt;12.5,17,IF(CD242&lt;15,18,IF(CD242&lt;17.5,19,IF(CD242&lt;20,20,IF(CD242&lt;22.5,21,IF(CD242&lt;25,22,IF(CD242&lt;27.5,23,24))))))))))))))))))))))))</f>
        <v>8</v>
      </c>
      <c r="CG242" s="9" t="n">
        <v>-2.25</v>
      </c>
      <c r="CH242" s="10" t="str">
        <f aca="false">IF(CG242="","",IF(AND(CG242&gt;=-10,CG242&lt;=-9.5),"-10 a -9,5",IF(AND(CG242&gt;-9.5,CG242&lt;=-8.5),"-9 a -8,5",IF(AND(CG242&gt;-8.5,CG242&lt;=-7.5),"-8 a -7,5",IF(AND(CG242&gt;-7.5,CG242&lt;=-6.5),"-7 a -6,5",IF(AND(CG242&gt;-6.5,CG242&lt;=-5.5),"-6 a -5,5",IF(AND(CG242&gt;-5.5,CG242&lt;=-4.5),"-5 a -4,5",IF(AND(CG242&gt;-4.5,CG242&lt;=-3.5),"-4 a -3,5",IF(AND(CG242&gt;-3.5,CG242&lt;=-2.5),"-3 a -2,5",IF(CG242=-2.25,"-2,25",IF(AND(CG242&gt;-2.5,CG242&lt;=-1.5),"-2 a -1,5",IF(AND(CG242&gt;-1.5,CG242&lt;=-0.5),"-1 a -0,5",IF(AND(CG242&gt;-0.5,CG242&lt;=0.5),"0 a 0,5",IF(AND(CG242&gt;0.5,CG242&lt;=1.5),"1 a 1,5",IF(AND(CG242&gt;1.5,CG242&lt;=2.5),"2 a 2,5",IF(AND(CG242&gt;2.5,CG242&lt;=3.5),"3 a 3,5",IF(AND(CG242&gt;3.5,CG242&lt;=4.5),"4 a 4,5",IF(AND(CG242&gt;4.5,CG242&lt;=5.5),"5 a 5,5",IF(AND(CG242&gt;5.5,CG242&lt;=6.5),"6 a 6,5",IF(AND(CG242&gt;6.5,CG242&lt;=7.5),"7 a 7,5",IF(AND(CG242&gt;7.5,CG242&lt;=8.5),"8 a 8,5",IF(AND(CG242&gt;8.5,CG242&lt;=9.5),"9 a 9,5",IF(CG242&gt;=10,"10","Fuera de rango")))))))))))))))))))))))</f>
        <v>-2,25</v>
      </c>
      <c r="CI242" s="11" t="str">
        <f aca="false">IF(CG242="","",IF(CG242=-2.25,"NORMA",IF(CG242&lt;=-9.5,1,IF(CG242&lt;=-8.5,2,IF(CG242&lt;=-7.5,3,IF(CG242&lt;=-6.5,4,IF(CG242&lt;=-5.5,5,IF(CG242&lt;=-4.5,6,IF(CG242&lt;=-3.5,7,IF(CG242&lt;=-2.5,8,IF(CG242&lt;=-1.5,9,IF(CG242&lt;=-0.5,10,IF(CG242&lt;=0.5,11,IF(CG242&lt;=1.5,12,IF(CG242&lt;=2.5,13,IF(CG242&lt;=3.5,14,IF(CG242&lt;=4.5,15,IF(CG242&lt;=5.5,16,IF(CG242&lt;=6.5,17,IF(CG242&lt;=7.5,18,IF(CG242&lt;=8.5,19,IF(CG242&lt;=9.5,20,IF(CG242=10,21,"Fuera de rango")))))))))))))))))))))))</f>
        <v>NORMA</v>
      </c>
      <c r="CJ242" s="9" t="n">
        <v>1.75</v>
      </c>
      <c r="CK242" s="10" t="str">
        <f aca="false">IF(CJ242="","",IF(AND(CJ242&gt;=-6,CJ242&lt;=-5.5),"-6 a -5,5",IF(AND(CJ242&gt;-5.5,CJ242&lt;=-4.5),"-5 a -4,5",IF(AND(CJ242&gt;-4.5,CJ242&lt;=-3.5),"-4 a -3,5",IF(AND(CJ242&gt;-3.5,CJ242&lt;=-2.5),"-3 a -2,5",IF(AND(CJ242&gt;-2.5,CJ242&lt;=-1.5),"-2 a -1,5",IF(AND(CJ242&gt;-1.5,CJ242&lt;=-0.5),"-1 a -0,5",IF(AND(CJ242&gt;-0.5,CJ242&lt;=0.5),"0 a 0,5",IF(AND(CJ242&gt;0.5,CJ242&lt;=1.5),"1 a 1,5",IF(AND(CJ242&gt;1.5,CJ242&lt;2.5),"2",IF(AND(CJ242&gt;=2.5,CJ242&lt;=3),"2,5 a 3",IF(AND(CJ242&gt;3,CJ242&lt;=4),"3,5 a 4",IF(AND(CJ242&gt;4,CJ242&lt;=5),"4,5 a 5",IF(AND(CJ242&gt;5,CJ242&lt;=6),"5,5 a 6",IF(AND(CJ242&gt;6,CJ242&lt;=7),"6,5 a 7",IF(AND(CJ242&gt;7,CJ242&lt;=8),"7,5 a 8",IF(AND(CJ242&gt;8,CJ242&lt;=9.5),"8,5 a 9,5",IF(CJ242=10,"10","Fuera de rango"))))))))))))))))))</f>
        <v>2</v>
      </c>
      <c r="CL242" s="11" t="str">
        <f aca="false">IF(CK242="","",IF(OR(CK242="-6 a -5,5",CK242="-6 - -5,5"),1,IF(OR(CK242="-5 a -4,5",CK242="-5 - -4,5"),2,IF(OR(CK242="-4 a -3,5",CK242="-4 - -3,5"),3,IF(OR(CK242="-3 a -2,5",CK242="-3 - -2,5"),4,IF(OR(CK242="-2 a -1,5",CK242="-2 - -1,5"),5,IF(OR(CK242="-1 a -0,5",CK242="-1 - -0,5"),6,IF(OR(CK242="0 a 0,5",CK242="0 - 0,5"),7,IF(OR(CK242="1 a 1,5",CK242="1 - 1,5"),8,IF(CK242="2","NORMA",IF(OR(CK242="2,5 a 3",CK242="2,5 - 3"),9,IF(OR(CK242="3,5 a 4",CK242="3,5 - 4"),10,IF(OR(CK242="4,5 a 5",CK242="4,5 - 5"),11,IF(OR(CK242="5,5 a 6",CK242="5,5 - 6"),12,IF(OR(CK242="6,5 a 7",CK242="6,5 - 7"),13,IF(OR(CK242="7,5 a 8",CK242="7,5 - 8"),14,IF(OR(CK242="8,5 a 9",CK242="8,5 - 9,5",CK242="9 a 9,5"),15,IF(CK242="10",15,IF(OR(CK242="0,5 a 1",CK242="0,5 - 1"),7,"Fuera de rango")))))))))))))))))))</f>
        <v>NORMA</v>
      </c>
      <c r="CM242" s="10" t="n">
        <v>0</v>
      </c>
      <c r="CN242" s="10" t="str">
        <f aca="false">IF(CM242=0,"0", " ")</f>
        <v>0</v>
      </c>
      <c r="CO242" s="10" t="str">
        <f aca="false">IF(CM242&gt;0,"EME"," ")</f>
        <v> </v>
      </c>
      <c r="CP242" s="10" t="n">
        <v>0</v>
      </c>
      <c r="CQ242" s="10" t="str">
        <f aca="false">IF(CP242&gt;0,"0", " ")</f>
        <v> </v>
      </c>
      <c r="CR242" s="10" t="str">
        <f aca="false">IF(CP242&gt;0,"EME"," ")</f>
        <v> </v>
      </c>
      <c r="CS242" s="9" t="n">
        <v>0</v>
      </c>
      <c r="CT242" s="10" t="str">
        <f aca="false">IF(CS242&gt;0,"1", " ")</f>
        <v> </v>
      </c>
      <c r="CU242" s="10" t="str">
        <f aca="false">IF(CS242&gt;0,"HIP"," ")</f>
        <v> </v>
      </c>
      <c r="CV242" s="9" t="n">
        <v>0</v>
      </c>
      <c r="CW242" s="10" t="str">
        <f aca="false">IF(CV242&gt;0,"1", " ")</f>
        <v> </v>
      </c>
      <c r="CX242" s="10" t="str">
        <f aca="false">IF(CV242&gt;0,"HIP"," ")</f>
        <v> </v>
      </c>
      <c r="CY242" s="9" t="n">
        <v>-9.5</v>
      </c>
      <c r="CZ242" s="11" t="str">
        <f aca="false">IF(CY242&lt;0,"2"," ")</f>
        <v>2</v>
      </c>
      <c r="DA242" s="11" t="str">
        <f aca="false">IF(CY242&lt;0,"MIO"," ")</f>
        <v>MIO</v>
      </c>
      <c r="DB242" s="9" t="n">
        <v>-8</v>
      </c>
      <c r="DC242" s="11" t="str">
        <f aca="false">IF(DB242&lt;0,"2"," ")</f>
        <v>2</v>
      </c>
      <c r="DD242" s="11" t="str">
        <f aca="false">IF(DB242&lt;0,"MIO"," ")</f>
        <v>MIO</v>
      </c>
      <c r="DE242" s="9" t="n">
        <v>0</v>
      </c>
      <c r="DF242" s="11" t="str">
        <f aca="false">IF(DE242&lt;0,"3"," ")</f>
        <v> </v>
      </c>
      <c r="DG242" s="11" t="str">
        <f aca="false">IF(DE242&lt;0,"AST"," ")</f>
        <v> </v>
      </c>
      <c r="DH242" s="9" t="n">
        <v>0</v>
      </c>
      <c r="DI242" s="11" t="str">
        <f aca="false">IF(DH242&lt;0,"3"," ")</f>
        <v> </v>
      </c>
      <c r="DJ242" s="11" t="str">
        <f aca="false">IF(DH242&lt;0,"AST"," ")</f>
        <v> </v>
      </c>
      <c r="DK242" s="9" t="n">
        <v>1</v>
      </c>
      <c r="DL242" s="10" t="str">
        <f aca="false">IF(DK242&gt;0,"4"," ")</f>
        <v>4</v>
      </c>
      <c r="DM242" s="10" t="str">
        <f aca="false">IF(DK242&gt;0,"PRE"," ")</f>
        <v>PRE</v>
      </c>
      <c r="DN242" s="9" t="n">
        <v>1</v>
      </c>
      <c r="DO242" s="10" t="str">
        <f aca="false">IF(DN242&gt;0,"4"," ")</f>
        <v>4</v>
      </c>
      <c r="DP242" s="10" t="str">
        <f aca="false">IF(DN242&gt;0,"PRE"," ")</f>
        <v>PRE</v>
      </c>
      <c r="DQ242" s="12" t="n">
        <v>2</v>
      </c>
      <c r="DR242" s="12" t="n">
        <v>2</v>
      </c>
      <c r="DS242" s="12" t="str">
        <f aca="false">CONCATENATE(CO242,CU242,DA242,DG242,DM242)</f>
        <v>  MIO PRE</v>
      </c>
      <c r="DT242" s="10" t="str">
        <f aca="false" t="array" ref="DT242">_xlfn.IFS(DS242="EME    ","0", DS242=" HIP   ","1", DS242="  MIO  ","2", DS242="   AST ","3", DS242="    PRE","4", DS242="EME   PRE","5", DS242=" HIP  PRE","6", DS242=" HIP AST ","7", DS242="  MIO PRE","8", DS242="  MIOAST ","9", DS242="   ASTPRE","10",DS242=" HIP ASTPRE","11", DS242="  MIOASTPRE","12", DS242="     ","0")</f>
        <v>8</v>
      </c>
      <c r="DU242" s="1" t="s">
        <v>154</v>
      </c>
      <c r="DV242" s="1" t="str">
        <f aca="false" t="array" ref="DV242">_xlfn.IFS(DU242="SI","2", DU242="NO","1")</f>
        <v>1</v>
      </c>
      <c r="DW242" s="10" t="n">
        <v>0</v>
      </c>
      <c r="DX242" s="11" t="str">
        <f aca="false">IF(DW242=0,"1","2")</f>
        <v>1</v>
      </c>
      <c r="DY242" s="11" t="str">
        <f aca="false" t="array" ref="DY242">_xlfn.IFS(DW242=0,"0", DW242=0.25, "1", DW242=0.5,"2", DW242=0.75,"3", DW242=1,"4",DW242=1.25,"5", DW242=1.5,"6", DW242=1.75,"7", DW242=2,"8")</f>
        <v>0</v>
      </c>
      <c r="DZ242" s="10" t="n">
        <v>0</v>
      </c>
      <c r="EA242" s="11" t="str">
        <f aca="false">IF(DZ242=0,"1","2")</f>
        <v>1</v>
      </c>
      <c r="EB242" s="11" t="str">
        <f aca="false" t="array" ref="EB242">_xlfn.IFS(DZ242=0,"0", DZ242=0.25, "1", DZ242=0.5,"2", DZ242=0.75,"3", DZ242=1,"4",DZ242=1.25,"5", DZ242=1.5,"6", DZ242=1.75,"7", DZ242=2,"8")</f>
        <v>0</v>
      </c>
      <c r="EC242" s="10" t="n">
        <v>-0.5</v>
      </c>
      <c r="ED242" s="10" t="str">
        <f aca="false">IF(EC242=0,"1","2")</f>
        <v>2</v>
      </c>
      <c r="EE242" s="11" t="str">
        <f aca="false" t="array" ref="EE242">_xlfn.IFS(EC242=0,"0", EC242=-0.25, "1", EC242=-0.5,"2", EC242=-0.75,"3", EC242=-1,"4",EC242=-1.25,"5", EC242=-1.5,"6", EC242=-1.75,"7", EC242=-2,"8", EC242=-2.25,"9",EC242=-2.5,"10", EC242=-2.75,"11", EC242=-3,"12", EC242=-3.25,"13", EC242=-3.5,"14", EC242=-3.75,"15",EC242=-4,"16")</f>
        <v>2</v>
      </c>
      <c r="EF242" s="10" t="n">
        <v>0</v>
      </c>
      <c r="EG242" s="10" t="str">
        <f aca="false">IF(EF242=0,"1","2")</f>
        <v>1</v>
      </c>
      <c r="EH242" s="11" t="str">
        <f aca="false" t="array" ref="EH242">_xlfn.IFS(EF242=0,"0", EF242=-0.25, "1", EF242=-0.5,"2", EF242=-0.75,"3", EF242=-1,"4",EF242=-1.25,"5", EF242=-1.5,"6", EF242=-1.75,"7", EF242=-2,"8", EF242=-2.25,"9",EF242=-2.5,"10", EF242=-2.75,"11", EF242=-3,"12", EF242=-3.25,"13", EF242=-3.5,"14", EF242=-3.75,"15",EF242=-4,"16")</f>
        <v>0</v>
      </c>
      <c r="EI242" s="10" t="n">
        <v>0</v>
      </c>
      <c r="EJ242" s="11" t="str">
        <f aca="false">IF(EI242=0,"1","2")</f>
        <v>1</v>
      </c>
      <c r="EK242" s="11" t="str">
        <f aca="false" t="array" ref="EK242">_xlfn.IFS(EI242=0,"0", EI242=-0.25, "1", EI242=-0.5,"2", EI242=-0.75,"3", EI242=-1,"4",EI242=-1.25,"5", EI242=-1.5,"6", EI242=-1.75,"7", EI242=-2,"8", EI242=-2.25,"9", EI242=-2.25,"9",EI242=-2.5,"10", EI242=-2.75,"11", EI242=-3,"12", EI242=-3.25,"13", EI242=-3.5,"14", EI242=-3.75,"15",EI242=-4,"16", EI242=0.25, "17", EI242=0.5, "18")</f>
        <v>0</v>
      </c>
      <c r="EL242" s="10" t="n">
        <v>0</v>
      </c>
      <c r="EM242" s="11" t="str">
        <f aca="false">IF(EL242=0,"1","2")</f>
        <v>1</v>
      </c>
      <c r="EN242" s="11" t="str">
        <f aca="false" t="array" ref="EN242">_xlfn.IFS(EL242=0.25,"17",EL242=0.5,"18", EL242=0,"0", EL242=-0.25, "1", EL242=-0.5,"2", EL242=-0.75,"3", EL242=-1,"4",EL242=-1.25,"5", EL242=-1.5,"6", EL242=-1.75,"7", EL242=-2,"8",EL242= -2.25,"9",EL242=-2.5,"10",EL242= -2.75,"11",EL242= -3,"12",EL242= -3.25,"13",EL242= -3.5,"14",EL242= -3.75,"15",EL242=-4,"16")</f>
        <v>0</v>
      </c>
      <c r="EO242" s="10" t="n">
        <v>1</v>
      </c>
      <c r="EP242" s="11" t="str">
        <f aca="false">IF(EO242=0,"1","2")</f>
        <v>2</v>
      </c>
      <c r="EQ242" s="11" t="str">
        <f aca="false" t="array" ref="EQ242">_xlfn.IFS(EO242=0,"0", EO242=0.25, "1", EO242=0.5,"2", EO242=0.75,"3", EO242=1,"4",EO242=1.25,"5", EO242=1.5,"6", EO242=1.75,"7", EO242=2,"8", EO242=2.25,"9", EO242=2.25,"9",EO242=2.5,"10", EO242=2.75,"11", EO242=3,"12", EO242=3.25,"13", EO242=3.5,"14", EO242=3.75,"15",EO242=4,"16", EO242=-0.25, "17", bq=-0.5, "18")</f>
        <v>4</v>
      </c>
      <c r="ER242" s="10" t="n">
        <v>1</v>
      </c>
      <c r="ES242" s="11" t="str">
        <f aca="false">IF(ER242=0,"1","2")</f>
        <v>2</v>
      </c>
      <c r="ET242" s="11" t="str">
        <f aca="false" t="array" ref="ET242">_xlfn.IFS(ER242=0,"0", ER242=0.25, "1", ER242=0.5,"2", ER242=0.75,"3", ER242=1,"4",ER242=1.25,"5", ER242=1.5,"6", ER242=1.75,"7", ER242=2,"8", ER242=2.25,"9", ER242=2.25,"9",ER242=2.5,"10", ER242=2.75,"11", ER242=3,"12", ER242=3.25,"13", ER242=3.5,"14", ER242=3.75,"15",ER242=4,"16", ER242=-0.25, "17", bq=-0.5, "18")</f>
        <v>4</v>
      </c>
      <c r="EU242" s="13" t="n">
        <v>13</v>
      </c>
      <c r="EV242" s="14" t="str">
        <f aca="false">VLOOKUP(EU242,LEYENDA!$G$2:$H$8,2,TRUE())</f>
        <v>13-18</v>
      </c>
      <c r="EW242" s="14" t="str">
        <f aca="false" t="array" ref="EW242">_xlfn.IFS(EV242="0-5","1", EV242="6-12","2", EV242="13-18","3", EV242="19-24","4", EV242="25-36","5", EV242="37-48","6", EV242="49-60","7")</f>
        <v>3</v>
      </c>
    </row>
    <row r="243" customFormat="false" ht="13.5" hidden="false" customHeight="false" outlineLevel="0" collapsed="false">
      <c r="A243" s="1" t="n">
        <v>67</v>
      </c>
      <c r="B243" s="32" t="n">
        <v>9</v>
      </c>
      <c r="C243" s="33" t="n">
        <v>39444</v>
      </c>
      <c r="D243" s="6"/>
      <c r="E243" s="5" t="str">
        <f aca="false">VLOOKUP(A243,'286'!$A$3:$J$600,10,FALSE())</f>
        <v>MORENO HERNÁNDEZ, ANTONIO</v>
      </c>
      <c r="F243" s="4" t="str">
        <f aca="false">VLOOKUP(A243,'286'!$A$3:$I$1768,3,FALSE())</f>
        <v>MOHERAN</v>
      </c>
      <c r="G243" s="6" t="n">
        <f aca="false">VLOOKUP(A243,'286'!$A$3:$I$1768,4,FALSE())</f>
        <v>23223</v>
      </c>
      <c r="H243" s="7" t="n">
        <f aca="false">YEAR(C243)-YEAR(G243)</f>
        <v>44</v>
      </c>
      <c r="I243" s="1" t="str">
        <f aca="false">VLOOKUP(H243,LEYENDA!$C$2:$D$6,2,TRUE())</f>
        <v>41-60</v>
      </c>
      <c r="J243" s="5" t="str">
        <f aca="false">VLOOKUP(A243,'286'!$A$3:$I$1768,7,FALSE())</f>
        <v>H</v>
      </c>
      <c r="K243" s="8" t="str">
        <f aca="false">VLOOKUP(A243,'286'!$A$3:$I$1768,2,FALSE())</f>
        <v>OD</v>
      </c>
      <c r="L243" s="4" t="str">
        <f aca="false">VLOOKUP(A243,'286'!$A$3:$I$1768,8,FALSE())</f>
        <v>D</v>
      </c>
      <c r="M243" s="4" t="str">
        <f aca="false">VLOOKUP(A243,'286'!$A$3:$I$1768,9,FALSE())</f>
        <v>D</v>
      </c>
      <c r="N243" s="8" t="str">
        <f aca="false">IF(R243=O243, "MISMA","CONTRARIA")</f>
        <v>MISMA</v>
      </c>
      <c r="O243" s="8" t="str">
        <f aca="false" t="array" ref="O243">_xlfn.IFS(L243="D","1", L243="I","2")</f>
        <v>1</v>
      </c>
      <c r="P243" s="8" t="str">
        <f aca="false" t="array" ref="P243">_xlfn.IFS(K243="OD","1", K243="OI","2")</f>
        <v>1</v>
      </c>
      <c r="Q243" s="1" t="str">
        <f aca="false" t="array" ref="Q243">_xlfn.IFS(J243="M","1", J243="H","2")</f>
        <v>2</v>
      </c>
      <c r="R243" s="8" t="str">
        <f aca="false" t="array" ref="R243">_xlfn.IFS(M243="D","1", M243="I","2")</f>
        <v>1</v>
      </c>
      <c r="S243" s="1" t="str">
        <f aca="false" t="array" ref="S243">_xlfn.IFS(N243="CONTRARIA", "1",N243= "MISMA","2")</f>
        <v>2</v>
      </c>
      <c r="T243" s="1" t="str">
        <f aca="false" t="array" ref="T243">_xlfn.IFS(I243="0-12","1", I243="13-24","2", I243="25-40","3", I243="41-60","4", I243="61-100","5")</f>
        <v>4</v>
      </c>
      <c r="U243" s="9" t="n">
        <v>-3</v>
      </c>
      <c r="V243" s="11" t="str">
        <f aca="false">IF(U243="","",IF(AND(U243&gt;=-9,U243&lt;=-6.5),"-9 a -6,5",IF(AND(U243&gt;=-6,U243&lt;=-3.5),"-6 a -3,5",IF(AND(U243&gt;=-3,U243&lt;=-1),"-3 a -1",IF(U243=-0.5,"-0,5",IF(AND(U243&gt;=0,U243&lt;=2.5),"0 a 2,5",IF(AND(U243&gt;=3,U243&lt;=5.5),"3 a 5,5",IF(AND(U243&gt;=6,U243&lt;=8.5),"6 a 8,5",IF(AND(U243&gt;=9,U243&lt;=20),"9 a 20","Fuera de rango")))))))))</f>
        <v>-3 a -1</v>
      </c>
      <c r="W243" s="11" t="n">
        <f aca="false">IF(V243="","",IF(V243="-9 a -6,5",2,IF(V243="-6 a -3,5",3,IF(V243="-3 a -1",4,IF(V243="-0,5","NORMA",IF(V243="0 a 2,5",5,IF(V243="3 a 5,5",6,IF(V243="6 a 8,5",7,IF(V243="9 a 20",8,"Fuera de rango")))))))))</f>
        <v>4</v>
      </c>
      <c r="X243" s="9" t="n">
        <v>0</v>
      </c>
      <c r="Y243" s="10" t="str">
        <f aca="false">IF(X243="","",IF(AND(X243&gt;=0,X243&lt;=4),"0 a 4",IF(AND(X243&gt;=4.5,X243&lt;=8.5),"4,5 a 8,5",IF(X243=9,"9",IF(AND(X243&gt;=9.5,X243&lt;=13),"9,5 a 13",IF(AND(X243&gt;=13.5,X243&lt;=20),"13,5 a 20",IF(AND(X243&gt;=20.5,X243&lt;=35),"20,5 a 35","Fuera de rango")))))))</f>
        <v>0 a 4</v>
      </c>
      <c r="Z243" s="11" t="n">
        <f aca="false">IF(Y243="","",IF(Y243="0 a 4",1,IF(Y243="4,5 a 8,5",2,IF(Y243="9","NORMA",IF(Y243="9,5 a 13",3,IF(Y243="13,5 a 20",4,IF(Y243="20,5 a 35",5,"Fuera de rango")))))))</f>
        <v>1</v>
      </c>
      <c r="AA243" s="9" t="n">
        <v>16</v>
      </c>
      <c r="AB243" s="10" t="str">
        <f aca="false">IF(AA243="","",IF(AND(AA243&gt;=0,AA243&lt;=9),"0 a 9",IF(AND(AA243&gt;=9.5,AA243&lt;=18.5),"9,5 a 18,5",IF(AA243=19,"19",IF(AND(AA243&gt;=19.5,AA243&lt;=28),"19,5 a 28",IF(AND(AA243&gt;=28.5,AA243&lt;=40),"28,5 a 40","Fuera de rango"))))))</f>
        <v>9,5 a 18,5</v>
      </c>
      <c r="AC243" s="11" t="n">
        <f aca="false" t="array" ref="AC243">_xlfn.IFS(AB243="","",AB243="0 a 9",1,AB243="9,5 a 18,5",2,AB243="19","NORMA",AB243="19,5 a 28",3,AB243="28,5 a 40",4,TRUE(),"Fuera de rango")</f>
        <v>2</v>
      </c>
      <c r="AD243" s="9" t="n">
        <v>7</v>
      </c>
      <c r="AE243" s="10" t="str">
        <f aca="false">IF(AD243="","",IF(AND(AD243&gt;=-10,AD243&lt;=0),"De -10 a 0",IF(AND(AD243&gt;=0.5,AD243&lt;=9.5),"0,5 a 9,5",IF(AD243=10,"10",IF(AND(AD243&gt;=10.5,AD243&lt;=20),"10,5 a 20",IF(AND(AD243&gt;=20.5,AD243&lt;=40),"20,5 a 40","Fuera de rango"))))))</f>
        <v>0,5 a 9,5</v>
      </c>
      <c r="AF243" s="12" t="n">
        <f aca="false">IF(AD243="","",IF(AND(AD243&gt;=-10,AD243&lt;=0),1,IF(AND(AD243&gt;=0.5,AD243&lt;=9.5),2,IF(AD243=10,"NORMA",IF(AND(AD243&gt;=10.5,AD243&lt;=20),3,IF(AND(AD243&gt;=20.5,AD243&lt;=40),4,""))))))</f>
        <v>2</v>
      </c>
      <c r="AG243" s="9" t="n">
        <v>7</v>
      </c>
      <c r="AH243" s="10" t="str">
        <f aca="false">IF(AG243="","",IF(AND(AG243&gt;=0,AG243&lt;=4),"0 a 4",IF(AND(AG243&gt;=4.5,AG243&lt;=8.5),"4,5 a 8,5",IF(AG243=9,"9",IF(AND(AG243&gt;=9.5,AG243&lt;=13),"9,5 a 13",IF(AND(AG243&gt;=13.5,AG243&lt;=25),"13,5 a 25","Fuera de rango"))))))</f>
        <v>4,5 a 8,5</v>
      </c>
      <c r="AI243" s="11" t="n">
        <f aca="false">IF(AH243="","",IF(AH243="0 a 4",1,IF(AH243="4,5 a 8,5",2,IF(AH243="9","NORMA",IF(AH243="9,5 a 13",3,IF(AH243="13,5 a 25",4,""))))))</f>
        <v>2</v>
      </c>
      <c r="AJ243" s="9" t="n">
        <v>5</v>
      </c>
      <c r="AK243" s="10" t="str">
        <f aca="false">IF(AJ243="","",IF(AND(AJ243&gt;=-15,AJ243&lt;=-10.5),"-15 a -10,5",IF(AND(AJ243&gt;=-10,AJ243&lt;=-4),"-10 a -4",IF(AND(AJ243&gt;=-4.5,AJ243&lt;=0),"-4,5 a 0",IF(AND(AJ243&gt;=0.5,AJ243&lt;=4.5),"0,5 a 4,5",IF(AJ243=5,"5",IF(AND(AJ243&gt;=5.5,AJ243&lt;=10),"5,5 a 10",IF(AND(AJ243&gt;=10.5,AJ243&lt;=20),"10,5 a 20","Fuera de rango"))))))))</f>
        <v>5</v>
      </c>
      <c r="AL243" s="11" t="str">
        <f aca="false">IF(AK243="","",IF(AK243="-15 a -10,5",1,IF(AK243="-10 a -4",2,IF(AK243="-4,5 a 0",3,IF(AK243="0,5 a 4,5",4,IF(AK243="5","NORMA",IF(AK243="5,5 a 10",5,IF(AK243="10,5 a 20",6,"Error"))))))))</f>
        <v>NORMA</v>
      </c>
      <c r="AM243" s="9" t="n">
        <v>2</v>
      </c>
      <c r="AN243" s="10" t="str">
        <f aca="false">IF(AM243="","",IF(AND(AM243&gt;=-7.5,AM243&lt;=-5.5),"-7,5 a -5,5",IF(AND(AM243&gt;=-5,AM243&lt;=-3),"-5 a -3",IF(AND(AM243&gt;=-2.5,AM243&lt;=-0.5),"-2,5 a -0,5",IF(AM243=0,"0,00",IF(AND(AM243&gt;=0.5,AM243&lt;=2.5),"0,5 a 2,5",IF(AND(AM243&gt;=3,AM243&lt;=5),"3 a 5",IF(AND(AM243&gt;=5.5,AM243&lt;=7.5),"5,5 a 7,5",IF(AND(AM243&gt;=8,AM243&lt;=10),"8 a 10","Fuera de rango")))))))))</f>
        <v>0,5 a 2,5</v>
      </c>
      <c r="AO243" s="11" t="n">
        <f aca="false">IF(AN243="","",IF(AN243="-7,5 a -5,5",1,IF(AN243="-5 a -3",2,IF(AN243="-2,5 a -0,5",3,IF(AN243="0,00","NORMA",IF(AN243="0,5 a 2,5",4,IF(AN243="3 a 5",5,IF(AN243="5,5 a 7,5",6,IF(AN243="8 a 10",7,"Error")))))))))</f>
        <v>4</v>
      </c>
      <c r="AP243" s="9" t="n">
        <v>-8</v>
      </c>
      <c r="AQ243" s="10" t="str">
        <f aca="false">IF(AP243="","",IF(AND(AP243&gt;=-20,AP243&lt;=-9.5),"-20 a -9,5",IF(AND(AP243&gt;=-9,AP243&lt;=-6.5),"-9 a -6,5",IF(AP243=-6,"-6",IF(AND(AP243&gt;=-5.5,AP243&lt;=-3),"-5,5 a -3",IF(AND(AP243&gt;=-2.5,AP243&lt;=0),"-2,5 a 0",IF(AND(AP243&gt;=0.5,AP243&lt;=3),"0,5 a 3",IF(AND(AP243&gt;=3.5,AP243&lt;=6),"3,5 a 6",IF(AND(AP243&gt;=6.5,AP243&lt;=9),"6,5 a 9",IF(AND(AP243&gt;=9.5,AP243&lt;=20),"9,5 a 20","Fuera de rango"))))))))))</f>
        <v>-9 a -6,5</v>
      </c>
      <c r="AR243" s="11" t="n">
        <f aca="false">IF(AQ243="","",IF(AQ243="-20 a -9,5",1,IF(AQ243="-9 a -6,5",2,IF(AQ243="-6","NORMA",IF(AQ243="-5,5 a -3",3,IF(AQ243="-2,5 a 0",4,IF(AQ243="0,5 a 3",5,IF(AQ243="3,5 a 6",6,IF(AQ243="6,5 a 9",7,IF(AQ243="9,5 a 20",8,""))))))))))</f>
        <v>2</v>
      </c>
      <c r="AS243" s="9" t="n">
        <v>-2</v>
      </c>
      <c r="AT243" s="10" t="str">
        <f aca="false">IF(AS243="","",IF(AND(AS243&gt;=-16,AS243&lt;=-14),"-16 a -14",IF(AND(AS243&gt;=-13.5,AS243&lt;=-11.5),"-13,5 a -11,5",IF(AND(AS243&gt;=-11,AS243&lt;=-9),"-11 a -9",IF(AND(AS243&gt;=-8.5,AS243&lt;=-6.5),"-8,5 a -6,5",IF(AND(AS243&gt;=-6,AS243&lt;=-4),"-6 a -4",IF(AND(AS243&gt;=-3.5,AS243&lt;=-1.5),"-3,5 a -1,5",IF(AND(AS243&gt;=-1,AS243&lt;=1),"-1 a 1",IF(AND(AS243&gt;=1.5,AS243&lt;=3.5),"1,5 a 3,5",IF(AND(AS243&gt;=4,AS243&lt;=6),"4 a 6",IF(AND(AS243&gt;=6.5,AS243&lt;=8.5),"6,5 a 8,5",IF(AND(AS243&gt;=9,AS243&lt;=11),"9 a 11",IF(AND(AS243&gt;=11.5,AS243&lt;=13.5),"11,5 a 13,5",IF(AND(AS243&gt;=14,AS243&lt;=16),"14 a 16",IF(AND(AS243&gt;=16.5,AS243&lt;=18.5),"16,5 a 18,5",IF(AND(AS243&gt;=19,AS243&lt;=21),"19 a 21","Fuera de rango"))))))))))))))))</f>
        <v>-3,5 a -1,5</v>
      </c>
      <c r="AU243" s="11" t="n">
        <f aca="false" t="array" ref="AU243">IF(AT243="","",_xlfn.IFS(AT243="-16 a -14",1,AT243="-13,5 a -11,5",2,AT243="-11 a -9",3,AT243="-8,5 a -6,5",4,AT243="-6 a -4",5,AT243="-3,5 a -1,5",6,AT243="-1 a 1",7,AT243="1,5 a 3,5",8,AT243="4 a 6","NORMA",AT243="6,5 a 8,5",9,AT243="9 a 11",10,AT243="11,5 a 13,5",11,AT243="14 a 16",12,AT243="16,5 a 18,5",13,AT243="19 a 21",14,TRUE(),""))</f>
        <v>6</v>
      </c>
      <c r="AV243" s="9" t="n">
        <v>1.5</v>
      </c>
      <c r="AW243" s="10" t="str">
        <f aca="false">IF(AV243="","",IF(AND(AV243&gt;=-1,AV243&lt;=-0.5),"-1 a -0,5",IF(AND(AV243&gt;-0.5,AV243&lt;=0),"De -0,5 a 0",IF(AND(AV243&gt;=0.25,AV243&lt;=0.75),"0,25 a 0,75",IF(AND(AV243&gt;=1,AV243&lt;=1.5),"1 a 1,5",IF(AND(AV243&gt;=1.75,AV243&lt;=2.25),"1,75 a 2,25",IF(AND(AV243&gt;=2.5,AV243&lt;=3),"2,5 a 3",IF(AND(AV243&gt;=3.25,AV243&lt;=3.75),"3,25 a 3,75","Fuera de rango"))))))))</f>
        <v>1 a 1,5</v>
      </c>
      <c r="AX243" s="11" t="n">
        <f aca="false">IF(AW243="","",IF(OR(AW243="-1 a -0,5",AW243="-1 a -0.5"),1,IF(OR(AW243="De -0,5 a 0",AW243="-0,5 a 0",AW243="De -0.5 a 0"),2,IF(OR(AW243="0,25 a 0,75",AW243="0.25 a 0.75"),"NORMA",IF(OR(AW243="1 a 1,5",AW243="1 a 1.5"),3,IF(OR(AW243="1,75 a 2,25",AW243="1.75 a 2.25"),4,IF(OR(AW243="2,5 a 3",AW243="2.5 a 3"),5,IF(OR(AW243="3,25 a 3,75",AW243="3.25 a 3.75"),6,""))))))))</f>
        <v>3</v>
      </c>
      <c r="AY243" s="9" t="n">
        <v>-9</v>
      </c>
      <c r="AZ243" s="10" t="str">
        <f aca="false">IF(AY243="","",IF(AND(AY243&gt;=-20,AY243&lt;=-9.5),"-20 a -9,5",IF(AND(AY243&gt;=-9,AY243&lt;=-6.5),"-9 a -6,5",IF(AY243=-6,"-6",IF(AND(AY243&gt;=-5.5,AY243&lt;=-3),"-5,5 a -3",IF(AND(AY243&gt;=-2.5,AY243&lt;=0),"-2,5 a 0",IF(AND(AY243&gt;=0.5,AY243&lt;=3),"0,5 a 3",IF(AND(AY243&gt;=3.5,AY243&lt;=6),"3,5 a 6","Fuera de rango"))))))))</f>
        <v>-9 a -6,5</v>
      </c>
      <c r="BA243" s="11" t="n">
        <f aca="false">IF(AZ243="","",IF(AZ243="-20 a -9,5",1,IF(AZ243="-9 a -6,5",2,IF(AZ243="-6","NORMA",IF(AZ243="-5,5 a -3",3,IF(AZ243="-2,5 a 0",4,IF(AZ243="0,5 a 3",5,IF(AZ243="3,5 a 6",6,""))))))))</f>
        <v>2</v>
      </c>
      <c r="BB243" s="9" t="n">
        <v>0</v>
      </c>
      <c r="BC243" s="10" t="str">
        <f aca="false" t="array" ref="BC243">IF(BB243="","",_xlfn.IFS(AND(BB243&gt;=0,BB243&lt;=2),"0 a 2",AND(BB243&gt;=2.5,BB243&lt;=4.5),"2,5 a 4,5",AND(BB243&gt;=5,BB243&lt;=7),"5 a 7",AND(BB243&gt;=7.5,BB243&lt;=9.5),"7,5 a 9,5",AND(BB243&gt;=10,BB243&lt;=12),"10 a 12",AND(BB243&gt;=12.5,BB243&lt;=14.5),"12,5 a 14,5",BB243=15,"15",AND(BB243&gt;=15.5,BB243&lt;=17.5),"15,5 a 17,5",AND(BB243&gt;=18,BB243&lt;=20),"18 a 20",AND(BB243&gt;=20.5,BB243&lt;=22.5),"20,5 a 22,5",AND(BB243&gt;=23,BB243&lt;=25),"23 a 25",TRUE(),"Fuera de rango"))</f>
        <v>0 a 2</v>
      </c>
      <c r="BD243" s="11" t="n">
        <f aca="false" t="array" ref="BD243">IF(BC243="","",_xlfn.IFS(BC243="0 a 2",1,BC243="2,5 a 4,5",2,BC243="5 a 7",3,BC243="7,5 a 9,5",4,BC243="10 a 12",5,BC243="12,5 a 14,5",6,BC243="15","NORMA",BC243="15,5 a 17,5",7,BC243="18 a 20",8,BC243="20,5 a 22,5",9,BC243="23 a 25",10,TRUE(),"Fuera de rango"))</f>
        <v>1</v>
      </c>
      <c r="BE243" s="9" t="n">
        <v>9</v>
      </c>
      <c r="BF243" s="10" t="str">
        <f aca="false">IF(BE243="","",IF(AND(BE243&gt;=-20,BE243&lt;=-10),"-20 a -10",IF(AND(BE243&gt;=-9.5,BE243&lt;=0.5),"-9,5 a 0,5",IF(AND(BE243&gt;=1,BE243&lt;=11),"1 a 11",IF(AND(BE243&gt;=11.5,BE243&lt;=20.5),"11,5 a 20,5",IF(BE243=21,"21",IF(AND(BE243&gt;=21.5,BE243&lt;=31.5),"21,5 a 31,5",IF(AND(BE243&gt;=32,BE243&lt;=42),"32 a 42","Fuera de rango"))))))))</f>
        <v>1 a 11</v>
      </c>
      <c r="BG243" s="11" t="n">
        <f aca="false">IF(BF243="","",IF(BF243="-20 a -10",1,IF(BF243="-9,5 a 0,5",2,IF(BF243="1 a 11",3,IF(BF243="11,5 a 20,5",4,IF(BF243="21","NORMA",IF(BF243="21,5 a 31,5",5,IF(BF243="32 a 42",6,""))))))))</f>
        <v>3</v>
      </c>
      <c r="BH243" s="9" t="n">
        <v>-2</v>
      </c>
      <c r="BI243" s="10" t="str">
        <f aca="false">IF(BH243="","",IF(AND(BH243&gt;=-20,BH243&lt;=-15),"-20 a -15",IF(AND(BH243&gt;=-14.5,BH243&lt;=-9.5),"-14,5 a -9,5",IF(AND(BH243&gt;=-9,BH243&lt;=-4),"-9 a -4",IF(AND(BH243&gt;=-3.5,BH243&lt;=2.5),"-3,5 a 2,5",IF(AND(BH243&gt;=3,BH243&lt;=8),"3 a 8",IF(AND(BH243&gt;=8.5,BH243&lt;=14.5),"8,5 a 14,5",IF(BH243=15,"15",IF(AND(BH243&gt;=15.5,BH243&lt;=20.5),"15,5 a 20,5",IF(AND(BH243&gt;=21,BH243&lt;=26),"21 a 26","Fuera de rango"))))))))))</f>
        <v>-3,5 a 2,5</v>
      </c>
      <c r="BJ243" s="11" t="n">
        <f aca="false">IF(BI243="","",IF(BI243="-20 a -15",1,IF(BI243="-14,5 a -9,5",2,IF(BI243="-9 a -4",3,IF(BI243="-3,5 a 2,5",4,IF(BI243="3 a 8",5,IF(BI243="8,5 a 14,5",6,IF(BI243="15","NORMA",IF(BI243="15,5 a 20,5",7,IF(BI243="21 a 26",8,IF(BI243="26,5 a 31,5",9,"")))))))))))</f>
        <v>4</v>
      </c>
      <c r="BK243" s="9" t="n">
        <v>0</v>
      </c>
      <c r="BL243" s="10" t="str">
        <f aca="false">IF(BK243="","",IF(AND(BK243&gt;=0,BK243&lt;=2),"0 - 2",IF(AND(BK243&gt;=2.5,BK243&lt;=4.5),"2,5 - 4,5",IF(AND(BK243&gt;=5,BK243&lt;=7),"5 - 7",IF(AND(BK243&gt;=7.5,BK243&lt;=9.5),"7,5 - 9,5",IF(AND(BK243&gt;=10,BK243&lt;=12),"10 - 12",IF(AND(BK243&gt;=12.5,BK243&lt;=13.5),"12,5 - 13,5",IF(BK243=14,"14",IF(AND(BK243&gt;=14.5,BK243&lt;=16.5),"14,5 - 16,5",IF(AND(BK243&gt;=17,BK243&lt;=19),"17 - 19",IF(AND(BK243&gt;=19.5,BK243&lt;=21.5),"19,5 - 21,5",IF(AND(BK243&gt;=22,BK243&lt;=24),"22 - 24",IF(AND(BK243&gt;=24.5,BK243&lt;=26.5),"24,5 - 26,5",IF(AND(BK243&gt;=27,BK243&lt;=29),"27 - 29",IF(AND(BK243&gt;=29.5,BK243&lt;=30),"29,5 - 30","Fuera de rango")))))))))))))))</f>
        <v>0 - 2</v>
      </c>
      <c r="BM243" s="11" t="n">
        <f aca="false">IF(BL243="","",IF(BL243="0 - 2",1,IF(BL243="2,5 - 4,5",2,IF(BL243="5 - 7",3,IF(BL243="7,5 - 9,5",4,IF(BL243="10 - 12",5,IF(BL243="12,5 - 13,5",6,IF(BL243="14","NORMA",IF(BL243="14,5 - 16,5",7,IF(BL243="17 - 19",8,IF(BL243="19,5 - 21,5",9,IF(BL243="22 - 24",10,IF(BL243="24,5 - 26,5",11,IF(BL243="27 - 29",12,IF(BL243="29,5 - 30",13,"")))))))))))))))</f>
        <v>1</v>
      </c>
      <c r="BN243" s="9" t="n">
        <v>21</v>
      </c>
      <c r="BO243" s="10" t="str">
        <f aca="false">IF(BN243="","",IF(AND(BN243&gt;=-20,BN243&lt;=-10),"-20 a -10",IF(AND(BN243&gt;=-9.5,BN243&lt;=0.5),"-9,5 a 0,5",IF(AND(BN243&gt;=1,BN243&lt;=11),"1 a 11",IF(AND(BN243&gt;=11.5,BN243&lt;=21.5),"11,5 a 21,5",IF(BN243=22,"22",IF(AND(BN243&gt;=22.5,BN243&lt;=32.5),"22,5 a 32,5",IF(AND(BN243&gt;=33,BN243&lt;=43),"33 a 43","Fuera de rango"))))))))</f>
        <v>11,5 a 21,5</v>
      </c>
      <c r="BP243" s="11" t="n">
        <f aca="false">IF(BO243="","",IF(BO243="-20 a -10",1,IF(BO243="-9,5 a 0,5",2,IF(BO243="1 a 11",3,IF(BO243="11,5 a 21,5",4,IF(BO243="22","NORMA",IF(BO243="22,5 a 32,5",5,IF(BO243="33 a 43",6,""))))))))</f>
        <v>4</v>
      </c>
      <c r="BQ243" s="9" t="n">
        <v>16</v>
      </c>
      <c r="BR243" s="10" t="str">
        <f aca="false">IF(BQ243="","",IF(AND(BQ243&gt;=-20,BQ243&lt;=-15),"-20 a -15",IF(AND(BQ243&gt;=-14.5,BQ243&lt;=-9.5),"-14,5 a -9,5",IF(AND(BQ243&gt;=-9,BQ243&lt;=-4),"-9 a -4",IF(AND(BQ243&gt;=-3.5,BQ243&lt;=2.5),"-3,5 a 2,5",IF(AND(BQ243&gt;=3,BQ243&lt;=8),"3 a 8",IF(AND(BQ243&gt;=8.5,BQ243&lt;=13.5),"8,5 a 13,5",IF(AND(BQ243&gt;=14,BQ243&lt;=17.5),"14 a 17,5",IF(BQ243=18,"18",IF(AND(BQ243&gt;=18.5,BQ243&lt;=23.5),"18,5 a 23,5",IF(AND(BQ243&gt;=24,BQ243&lt;=29),"24 a 29",IF(AND(BQ243&gt;=29.5,BQ243&lt;=34.5),"29,5 a 34,5",IF(AND(BQ243&gt;=35,BQ243&lt;=40),"35 a 40","Fuera de rango")))))))))))))</f>
        <v>14 a 17,5</v>
      </c>
      <c r="BS243" s="11" t="n">
        <f aca="false">IF(BR243="","",IF(BR243="-20 a -15",1,IF(BR243="-14,5 a -9,5",2,IF(BR243="-9 a -4",3,IF(BR243="-3,5 a 2,5",4,IF(BR243="3 a 8",5,IF(BR243="8,5 a 13,5",6,IF(BR243="14 a 17,5",7,IF(BR243="18","NORMA",IF(BR243="18,5 a 23,5",8,IF(BR243="24 a 29",9,IF(BR243="29,5 a 34,5",10,IF(BR243="35 a 40",11,"")))))))))))))</f>
        <v>7</v>
      </c>
      <c r="BT243" s="9" t="n">
        <v>3</v>
      </c>
      <c r="BU243" s="10" t="str">
        <f aca="false">IF(BT243="","",IF(AND(BT243&gt;=-20,BT243&lt;=-18),"-20 a -18",IF(AND(BT243&gt;=-17.5,BT243&lt;=-15.5),"-17,5 a -15,5",IF(AND(BT243&gt;=-15,BT243&lt;=-13),"-15 a -13",IF(AND(BT243&gt;=-12.5,BT243&lt;=-10.5),"-12,5 a -10,5",IF(AND(BT243&gt;=-10,BT243&lt;=-8),"-10 a -8",IF(AND(BT243&gt;=-7.5,BT243&lt;=-5.5),"-7,5 a -5,5",IF(AND(BT243&gt;=-5,BT243&lt;=-3),"-5 a -3",IF(AND(BT243&gt;=-2.5,BT243&lt;=-0.5),"-2,5 a -0,5",IF(BT243=0,"0",IF(AND(BT243&gt;=0.5,BT243&lt;=2.5),"0,5 a 2,5",IF(AND(BT243&gt;=3,BT243&lt;=5),"3 a 5",IF(AND(BT243&gt;=5.5,BT243&lt;=7.5),"5,5 a 7,5",IF(AND(BT243&gt;=8,BT243&lt;=10),"8 a 10",IF(AND(BT243&gt;=10.5,BT243&lt;=12.5),"10,5 a 12,5",IF(AND(BT243&gt;=13,BT243&lt;=15),"13 a 15",IF(AND(BT243&gt;=15.5,BT243&lt;=17.5),"15,5 a 17,5",IF(AND(BT243&gt;=18,BT243&lt;=20),"18 a 20","Fuera de rango"))))))))))))))))))</f>
        <v>3 a 5</v>
      </c>
      <c r="BV243" s="11" t="n">
        <f aca="false">IF(BT243="","",IF(BT243=0,"NORMA",IF(AND(BT243&gt;=-20,BT243&lt;=-18),2,IF(AND(BT243&gt;=-17.5,BT243&lt;=-15.5),2,IF(AND(BT243&gt;=-15,BT243&lt;=-13),3,IF(AND(BT243&gt;=-12.5,BT243&lt;=-10.5),4,IF(AND(BT243&gt;=-10,BT243&lt;=-8),5,IF(AND(BT243&gt;=-7.5,BT243&lt;=-5.5),6,IF(AND(BT243&gt;=-5,BT243&lt;=-3),7,IF(AND(BT243&gt;=-2.5,BT243&lt;=-0.5),8,IF(AND(BT243&gt;=0.5,BT243&lt;=2.5),9,IF(AND(BT243&gt;=3,BT243&lt;=5),10,IF(AND(BT243&gt;=5.5,BT243&lt;=7.5),11,IF(AND(BT243&gt;=8,BT243&lt;=10),12,IF(AND(BT243&gt;=10.5,BT243&lt;=12.5),13,IF(AND(BT243&gt;=13,BT243&lt;=15),14,IF(AND(BT243&gt;=15.5,BT243&lt;=17.5),15,IF(AND(BT243&gt;=18,BT243&lt;=20),16,"Fuera de rango"))))))))))))))))))</f>
        <v>10</v>
      </c>
      <c r="BW243" s="9" t="n">
        <v>-4.25</v>
      </c>
      <c r="BX243" s="10" t="n">
        <f aca="false">18.5- (0.3*H243)</f>
        <v>5.3</v>
      </c>
      <c r="BY243" s="10" t="n">
        <f aca="false">(BW243)-(BX243)</f>
        <v>-9.55</v>
      </c>
      <c r="BZ243" s="10" t="str">
        <f aca="false">IF(BY243="","",IF(BY243&lt;-27.5,"De -30 a -28",IF(BY243&lt;-25,"De -27,5 a -25,5",IF(BY243&lt;-22.5,"De -25 a -23",IF(BY243&lt;-20,"De -22,5 a -20,5",IF(BY243&lt;-17.5,"De -20 a -18",IF(BY243&lt;-15,"De -17,5 a -15,5",IF(BY243&lt;-12.5,"De -15 a -13",IF(BY243&lt;-10,"De -12,5 a -10,5",IF(BY243&lt;-7.5,"De -10 a -8",IF(BY243&lt;-5,"De -7,5 a -5,5",IF(BY243&lt;-2.5,"De -5 a -3",IF(BY243&lt;0,"De -2,5 a -0,5",IF(BY243&lt;2.5,"De 0 a 2",IF(BY243&lt;5,"De 2,5 a 4,5",IF(BY243&lt;7.5,"De 5 a 7",IF(BY243&lt;10,"De 7,5 a 9,5",IF(BY243&lt;12.5,"De 10 a 12",IF(BY243&lt;15,"De 12,5 a 14,5",IF(BY243&lt;17.5,"De 15 a 17",IF(BY243&lt;20,"De 17,5 a 19,5",IF(BY243&lt;22.5,"De 20 a 22",IF(BY243&lt;25,"De 22,5 a 24,5",IF(BY243&lt;27.5,"De 25 a 27","De 27,5 a 30"))))))))))))))))))))))))</f>
        <v>De -10 a -8</v>
      </c>
      <c r="CA243" s="12" t="n">
        <f aca="false">IF(BY243="","",IF(BY243&lt;=-28,1,IF(BY243&lt;=-25.5,2,IF(BY243&lt;=-23,3,IF(BY243&lt;=-20.5,4,IF(BY243&lt;=-18,5,IF(BY243&lt;=-15.5,6,IF(BY243&lt;=-13,7,IF(BY243&lt;=-10.5,8,IF(BY243&lt;=-8,9,IF(BY243&lt;=-5.5,10,IF(BY243&lt;=-3,11,IF(BY243&lt;=-0.5,12,IF(BY243&lt;=2,13,IF(BY243&lt;=4.5,14,IF(BY243&lt;=7,15,IF(BY243&lt;=9.5,16,IF(BY243&lt;=12,17,IF(BY243&lt;=14.5,18,IF(BY243&lt;=17,19,IF(BY243&lt;=19.5,20,IF(BY243&lt;=22,21,IF(BY243&lt;=24.5,22,IF(BY243&lt;=27,23,IF(BY243&lt;=30,24,"Fuera de rango")))))))))))))))))))))))))</f>
        <v>9</v>
      </c>
      <c r="CB243" s="9" t="n">
        <v>-4.25</v>
      </c>
      <c r="CC243" s="10" t="n">
        <f aca="false">18.5- (0.3*H243)</f>
        <v>5.3</v>
      </c>
      <c r="CD243" s="10" t="n">
        <f aca="false">(CB243)-(CC243)</f>
        <v>-9.55</v>
      </c>
      <c r="CE243" s="10" t="str">
        <f aca="false">IF(CD243="","",IF(CD243&lt;-27.5,"De -30 a -28",IF(CD243&lt;-25,"De -27,5 a -25,5",IF(CD243&lt;-22.5,"De -25 a -23",IF(CD243&lt;-20,"De -22,5 a -20,5",IF(CD243&lt;-17.5,"De -20 a -18",IF(CD243&lt;-15,"De -17,5 a -15,5",IF(CD243&lt;-12.5,"De -15 a -13",IF(CD243&lt;-10,"De -12,5 a -10,5",IF(CD243&lt;-7.5,"De -10 a -8",IF(CD243&lt;-5,"De -7,5 a -5,5",IF(CD243&lt;-2.5,"De -5 a -3",IF(CD243&lt;0,"De -2,5 a -0,5",IF(CD243&lt;=2,"De 0 a 2",IF(CD243&lt;=4.5,"De 2,5 a 4,5",IF(CD243&lt;=7,"De 5 a 7",IF(CD243&lt;=9.5,"De 7,5 a 9,5",IF(CD243&lt;=12,"De 10 a 12",IF(CD243&lt;=14.5,"De 12,5 a 14,5",IF(CD243&lt;=17,"De 15 a 17",IF(CD243&lt;=19.5,"De 17,5 a 19,5",IF(CD243&lt;=22,"De 20 a 22",IF(CD243&lt;=24.5,"De 22,5 a 24,5",IF(CD243&lt;=27,"De 25 a 27","De 27,5 a 30"))))))))))))))))))))))))</f>
        <v>De -10 a -8</v>
      </c>
      <c r="CF243" s="12" t="n">
        <f aca="false">IF(CD243="","",IF(CD243&lt;-27.5,1,IF(CD243&lt;-25,2,IF(CD243&lt;-22.5,3,IF(CD243&lt;-20,4,IF(CD243&lt;-17.5,5,IF(CD243&lt;-15,6,IF(CD243&lt;-12.5,7,IF(CD243&lt;-10,8,IF(CD243&lt;-7.5,9,IF(CD243&lt;-5,10,IF(CD243&lt;-2.5,11,IF(CD243&lt;0,12,IF(CD243&lt;2.5,13,IF(CD243&lt;5,14,IF(CD243&lt;7.5,15,IF(CD243&lt;10,16,IF(CD243&lt;12.5,17,IF(CD243&lt;15,18,IF(CD243&lt;17.5,19,IF(CD243&lt;20,20,IF(CD243&lt;22.5,21,IF(CD243&lt;25,22,IF(CD243&lt;27.5,23,24))))))))))))))))))))))))</f>
        <v>9</v>
      </c>
      <c r="CG243" s="9" t="n">
        <v>-2</v>
      </c>
      <c r="CH243" s="10" t="str">
        <f aca="false">IF(CG243="","",IF(AND(CG243&gt;=-10,CG243&lt;=-9.5),"-10 a -9,5",IF(AND(CG243&gt;-9.5,CG243&lt;=-8.5),"-9 a -8,5",IF(AND(CG243&gt;-8.5,CG243&lt;=-7.5),"-8 a -7,5",IF(AND(CG243&gt;-7.5,CG243&lt;=-6.5),"-7 a -6,5",IF(AND(CG243&gt;-6.5,CG243&lt;=-5.5),"-6 a -5,5",IF(AND(CG243&gt;-5.5,CG243&lt;=-4.5),"-5 a -4,5",IF(AND(CG243&gt;-4.5,CG243&lt;=-3.5),"-4 a -3,5",IF(AND(CG243&gt;-3.5,CG243&lt;=-2.5),"-3 a -2,5",IF(CG243=-2.25,"-2,25",IF(AND(CG243&gt;-2.5,CG243&lt;=-1.5),"-2 a -1,5",IF(AND(CG243&gt;-1.5,CG243&lt;=-0.5),"-1 a -0,5",IF(AND(CG243&gt;-0.5,CG243&lt;=0.5),"0 a 0,5",IF(AND(CG243&gt;0.5,CG243&lt;=1.5),"1 a 1,5",IF(AND(CG243&gt;1.5,CG243&lt;=2.5),"2 a 2,5",IF(AND(CG243&gt;2.5,CG243&lt;=3.5),"3 a 3,5",IF(AND(CG243&gt;3.5,CG243&lt;=4.5),"4 a 4,5",IF(AND(CG243&gt;4.5,CG243&lt;=5.5),"5 a 5,5",IF(AND(CG243&gt;5.5,CG243&lt;=6.5),"6 a 6,5",IF(AND(CG243&gt;6.5,CG243&lt;=7.5),"7 a 7,5",IF(AND(CG243&gt;7.5,CG243&lt;=8.5),"8 a 8,5",IF(AND(CG243&gt;8.5,CG243&lt;=9.5),"9 a 9,5",IF(CG243&gt;=10,"10","Fuera de rango")))))))))))))))))))))))</f>
        <v>-2 a -1,5</v>
      </c>
      <c r="CI243" s="11" t="n">
        <f aca="false">IF(CG243="","",IF(CG243=-2.25,"NORMA",IF(CG243&lt;=-9.5,1,IF(CG243&lt;=-8.5,2,IF(CG243&lt;=-7.5,3,IF(CG243&lt;=-6.5,4,IF(CG243&lt;=-5.5,5,IF(CG243&lt;=-4.5,6,IF(CG243&lt;=-3.5,7,IF(CG243&lt;=-2.5,8,IF(CG243&lt;=-1.5,9,IF(CG243&lt;=-0.5,10,IF(CG243&lt;=0.5,11,IF(CG243&lt;=1.5,12,IF(CG243&lt;=2.5,13,IF(CG243&lt;=3.5,14,IF(CG243&lt;=4.5,15,IF(CG243&lt;=5.5,16,IF(CG243&lt;=6.5,17,IF(CG243&lt;=7.5,18,IF(CG243&lt;=8.5,19,IF(CG243&lt;=9.5,20,IF(CG243=10,21,"Fuera de rango")))))))))))))))))))))))</f>
        <v>9</v>
      </c>
      <c r="CJ243" s="9" t="n">
        <v>1.5</v>
      </c>
      <c r="CK243" s="10" t="str">
        <f aca="false">IF(CJ243="","",IF(AND(CJ243&gt;=-6,CJ243&lt;=-5.5),"-6 a -5,5",IF(AND(CJ243&gt;-5.5,CJ243&lt;=-4.5),"-5 a -4,5",IF(AND(CJ243&gt;-4.5,CJ243&lt;=-3.5),"-4 a -3,5",IF(AND(CJ243&gt;-3.5,CJ243&lt;=-2.5),"-3 a -2,5",IF(AND(CJ243&gt;-2.5,CJ243&lt;=-1.5),"-2 a -1,5",IF(AND(CJ243&gt;-1.5,CJ243&lt;=-0.5),"-1 a -0,5",IF(AND(CJ243&gt;-0.5,CJ243&lt;=0.5),"0 a 0,5",IF(AND(CJ243&gt;0.5,CJ243&lt;=1.5),"1 a 1,5",IF(AND(CJ243&gt;1.5,CJ243&lt;2.5),"2",IF(AND(CJ243&gt;=2.5,CJ243&lt;=3),"2,5 a 3",IF(AND(CJ243&gt;3,CJ243&lt;=4),"3,5 a 4",IF(AND(CJ243&gt;4,CJ243&lt;=5),"4,5 a 5",IF(AND(CJ243&gt;5,CJ243&lt;=6),"5,5 a 6",IF(AND(CJ243&gt;6,CJ243&lt;=7),"6,5 a 7",IF(AND(CJ243&gt;7,CJ243&lt;=8),"7,5 a 8",IF(AND(CJ243&gt;8,CJ243&lt;=9.5),"8,5 a 9,5",IF(CJ243=10,"10","Fuera de rango"))))))))))))))))))</f>
        <v>1 a 1,5</v>
      </c>
      <c r="CL243" s="11" t="n">
        <f aca="false">IF(CK243="","",IF(OR(CK243="-6 a -5,5",CK243="-6 - -5,5"),1,IF(OR(CK243="-5 a -4,5",CK243="-5 - -4,5"),2,IF(OR(CK243="-4 a -3,5",CK243="-4 - -3,5"),3,IF(OR(CK243="-3 a -2,5",CK243="-3 - -2,5"),4,IF(OR(CK243="-2 a -1,5",CK243="-2 - -1,5"),5,IF(OR(CK243="-1 a -0,5",CK243="-1 - -0,5"),6,IF(OR(CK243="0 a 0,5",CK243="0 - 0,5"),7,IF(OR(CK243="1 a 1,5",CK243="1 - 1,5"),8,IF(CK243="2","NORMA",IF(OR(CK243="2,5 a 3",CK243="2,5 - 3"),9,IF(OR(CK243="3,5 a 4",CK243="3,5 - 4"),10,IF(OR(CK243="4,5 a 5",CK243="4,5 - 5"),11,IF(OR(CK243="5,5 a 6",CK243="5,5 - 6"),12,IF(OR(CK243="6,5 a 7",CK243="6,5 - 7"),13,IF(OR(CK243="7,5 a 8",CK243="7,5 - 8"),14,IF(OR(CK243="8,5 a 9",CK243="8,5 - 9,5",CK243="9 a 9,5"),15,IF(CK243="10",15,IF(OR(CK243="0,5 a 1",CK243="0,5 - 1"),7,"Fuera de rango")))))))))))))))))))</f>
        <v>8</v>
      </c>
      <c r="CM243" s="10" t="n">
        <v>0</v>
      </c>
      <c r="CN243" s="10" t="str">
        <f aca="false">IF(CM243=0,"0", " ")</f>
        <v>0</v>
      </c>
      <c r="CO243" s="10" t="str">
        <f aca="false">IF(CM243&gt;0,"EME"," ")</f>
        <v> </v>
      </c>
      <c r="CP243" s="10" t="n">
        <v>0</v>
      </c>
      <c r="CQ243" s="10" t="str">
        <f aca="false">IF(CP243&gt;0,"0", " ")</f>
        <v> </v>
      </c>
      <c r="CR243" s="10" t="str">
        <f aca="false">IF(CP243&gt;0,"EME"," ")</f>
        <v> </v>
      </c>
      <c r="CS243" s="9" t="n">
        <v>0</v>
      </c>
      <c r="CT243" s="10" t="str">
        <f aca="false">IF(CS243&gt;0,"1", " ")</f>
        <v> </v>
      </c>
      <c r="CU243" s="10" t="str">
        <f aca="false">IF(CS243&gt;0,"HIP"," ")</f>
        <v> </v>
      </c>
      <c r="CV243" s="9" t="n">
        <v>0</v>
      </c>
      <c r="CW243" s="10" t="str">
        <f aca="false">IF(CV243&gt;0,"1", " ")</f>
        <v> </v>
      </c>
      <c r="CX243" s="10" t="str">
        <f aca="false">IF(CV243&gt;0,"HIP"," ")</f>
        <v> </v>
      </c>
      <c r="CY243" s="9" t="n">
        <v>-9.5</v>
      </c>
      <c r="CZ243" s="11" t="str">
        <f aca="false">IF(CY243&lt;0,"2"," ")</f>
        <v>2</v>
      </c>
      <c r="DA243" s="11" t="str">
        <f aca="false">IF(CY243&lt;0,"MIO"," ")</f>
        <v>MIO</v>
      </c>
      <c r="DB243" s="9" t="n">
        <v>-8</v>
      </c>
      <c r="DC243" s="11" t="str">
        <f aca="false">IF(DB243&lt;0,"2"," ")</f>
        <v>2</v>
      </c>
      <c r="DD243" s="11" t="str">
        <f aca="false">IF(DB243&lt;0,"MIO"," ")</f>
        <v>MIO</v>
      </c>
      <c r="DE243" s="9" t="n">
        <v>0</v>
      </c>
      <c r="DF243" s="11" t="str">
        <f aca="false">IF(DE243&lt;0,"3"," ")</f>
        <v> </v>
      </c>
      <c r="DG243" s="11" t="str">
        <f aca="false">IF(DE243&lt;0,"AST"," ")</f>
        <v> </v>
      </c>
      <c r="DH243" s="9" t="n">
        <v>0</v>
      </c>
      <c r="DI243" s="11" t="str">
        <f aca="false">IF(DH243&lt;0,"3"," ")</f>
        <v> </v>
      </c>
      <c r="DJ243" s="11" t="str">
        <f aca="false">IF(DH243&lt;0,"AST"," ")</f>
        <v> </v>
      </c>
      <c r="DK243" s="9" t="n">
        <v>1</v>
      </c>
      <c r="DL243" s="10" t="str">
        <f aca="false">IF(DK243&gt;0,"4"," ")</f>
        <v>4</v>
      </c>
      <c r="DM243" s="10" t="str">
        <f aca="false">IF(DK243&gt;0,"PRE"," ")</f>
        <v>PRE</v>
      </c>
      <c r="DN243" s="9" t="n">
        <v>1</v>
      </c>
      <c r="DO243" s="10" t="str">
        <f aca="false">IF(DN243&gt;0,"4"," ")</f>
        <v>4</v>
      </c>
      <c r="DP243" s="10" t="str">
        <f aca="false">IF(DN243&gt;0,"PRE"," ")</f>
        <v>PRE</v>
      </c>
      <c r="DQ243" s="12" t="n">
        <v>2</v>
      </c>
      <c r="DR243" s="12" t="n">
        <v>2</v>
      </c>
      <c r="DS243" s="12" t="str">
        <f aca="false">CONCATENATE(CO243,CU243,DA243,DG243,DM243)</f>
        <v>  MIO PRE</v>
      </c>
      <c r="DT243" s="10" t="str">
        <f aca="false" t="array" ref="DT243">_xlfn.IFS(DS243="EME    ","0", DS243=" HIP   ","1", DS243="  MIO  ","2", DS243="   AST ","3", DS243="    PRE","4", DS243="EME   PRE","5", DS243=" HIP  PRE","6", DS243=" HIP AST ","7", DS243="  MIO PRE","8", DS243="  MIOAST ","9", DS243="   ASTPRE","10",DS243=" HIP ASTPRE","11", DS243="  MIOASTPRE","12", DS243="     ","0")</f>
        <v>8</v>
      </c>
      <c r="DU243" s="1" t="s">
        <v>154</v>
      </c>
      <c r="DV243" s="1" t="str">
        <f aca="false" t="array" ref="DV243">_xlfn.IFS(DU243="SI","2", DU243="NO","1")</f>
        <v>1</v>
      </c>
      <c r="DW243" s="10" t="n">
        <v>0</v>
      </c>
      <c r="DX243" s="11" t="str">
        <f aca="false">IF(DW243=0,"1","2")</f>
        <v>1</v>
      </c>
      <c r="DY243" s="11" t="str">
        <f aca="false" t="array" ref="DY243">_xlfn.IFS(DW243=0,"0", DW243=0.25, "1", DW243=0.5,"2", DW243=0.75,"3", DW243=1,"4",DW243=1.25,"5", DW243=1.5,"6", DW243=1.75,"7", DW243=2,"8")</f>
        <v>0</v>
      </c>
      <c r="DZ243" s="10" t="n">
        <v>0</v>
      </c>
      <c r="EA243" s="11" t="str">
        <f aca="false">IF(DZ243=0,"1","2")</f>
        <v>1</v>
      </c>
      <c r="EB243" s="11" t="str">
        <f aca="false" t="array" ref="EB243">_xlfn.IFS(DZ243=0,"0", DZ243=0.25, "1", DZ243=0.5,"2", DZ243=0.75,"3", DZ243=1,"4",DZ243=1.25,"5", DZ243=1.5,"6", DZ243=1.75,"7", DZ243=2,"8")</f>
        <v>0</v>
      </c>
      <c r="EC243" s="10" t="n">
        <v>0</v>
      </c>
      <c r="ED243" s="10" t="str">
        <f aca="false">IF(EC243=0,"1","2")</f>
        <v>1</v>
      </c>
      <c r="EE243" s="11" t="str">
        <f aca="false" t="array" ref="EE243">_xlfn.IFS(EC243=0,"0", EC243=-0.25, "1", EC243=-0.5,"2", EC243=-0.75,"3", EC243=-1,"4",EC243=-1.25,"5", EC243=-1.5,"6", EC243=-1.75,"7", EC243=-2,"8", EC243=-2.25,"9",EC243=-2.5,"10", EC243=-2.75,"11", EC243=-3,"12", EC243=-3.25,"13", EC243=-3.5,"14", EC243=-3.75,"15",EC243=-4,"16")</f>
        <v>0</v>
      </c>
      <c r="EF243" s="10" t="n">
        <v>0</v>
      </c>
      <c r="EG243" s="10" t="str">
        <f aca="false">IF(EF243=0,"1","2")</f>
        <v>1</v>
      </c>
      <c r="EH243" s="11" t="str">
        <f aca="false" t="array" ref="EH243">_xlfn.IFS(EF243=0,"0", EF243=-0.25, "1", EF243=-0.5,"2", EF243=-0.75,"3", EF243=-1,"4",EF243=-1.25,"5", EF243=-1.5,"6", EF243=-1.75,"7", EF243=-2,"8", EF243=-2.25,"9",EF243=-2.5,"10", EF243=-2.75,"11", EF243=-3,"12", EF243=-3.25,"13", EF243=-3.5,"14", EF243=-3.75,"15",EF243=-4,"16")</f>
        <v>0</v>
      </c>
      <c r="EI243" s="10" t="n">
        <v>0</v>
      </c>
      <c r="EJ243" s="11" t="str">
        <f aca="false">IF(EI243=0,"1","2")</f>
        <v>1</v>
      </c>
      <c r="EK243" s="11" t="str">
        <f aca="false" t="array" ref="EK243">_xlfn.IFS(EI243=0,"0", EI243=-0.25, "1", EI243=-0.5,"2", EI243=-0.75,"3", EI243=-1,"4",EI243=-1.25,"5", EI243=-1.5,"6", EI243=-1.75,"7", EI243=-2,"8", EI243=-2.25,"9", EI243=-2.25,"9",EI243=-2.5,"10", EI243=-2.75,"11", EI243=-3,"12", EI243=-3.25,"13", EI243=-3.5,"14", EI243=-3.75,"15",EI243=-4,"16", EI243=0.25, "17", EI243=0.5, "18")</f>
        <v>0</v>
      </c>
      <c r="EL243" s="10" t="n">
        <v>0</v>
      </c>
      <c r="EM243" s="11" t="str">
        <f aca="false">IF(EL243=0,"1","2")</f>
        <v>1</v>
      </c>
      <c r="EN243" s="11" t="str">
        <f aca="false" t="array" ref="EN243">_xlfn.IFS(EL243=0.25,"17",EL243=0.5,"18", EL243=0,"0", EL243=-0.25, "1", EL243=-0.5,"2", EL243=-0.75,"3", EL243=-1,"4",EL243=-1.25,"5", EL243=-1.5,"6", EL243=-1.75,"7", EL243=-2,"8",EL243= -2.25,"9",EL243=-2.5,"10",EL243= -2.75,"11",EL243= -3,"12",EL243= -3.25,"13",EL243= -3.5,"14",EL243= -3.75,"15",EL243=-4,"16")</f>
        <v>0</v>
      </c>
      <c r="EO243" s="10" t="n">
        <v>0</v>
      </c>
      <c r="EP243" s="11" t="str">
        <f aca="false">IF(EO243=0,"1","2")</f>
        <v>1</v>
      </c>
      <c r="EQ243" s="11" t="str">
        <f aca="false" t="array" ref="EQ243">_xlfn.IFS(EO243=0,"0", EO243=0.25, "1", EO243=0.5,"2", EO243=0.75,"3", EO243=1,"4",EO243=1.25,"5", EO243=1.5,"6", EO243=1.75,"7", EO243=2,"8", EO243=2.25,"9", EO243=2.25,"9",EO243=2.5,"10", EO243=2.75,"11", EO243=3,"12", EO243=3.25,"13", EO243=3.5,"14", EO243=3.75,"15",EO243=4,"16", EO243=-0.25, "17", bq=-0.5, "18")</f>
        <v>0</v>
      </c>
      <c r="ER243" s="10" t="n">
        <v>0</v>
      </c>
      <c r="ES243" s="11" t="str">
        <f aca="false">IF(ER243=0,"1","2")</f>
        <v>1</v>
      </c>
      <c r="ET243" s="11" t="str">
        <f aca="false" t="array" ref="ET243">_xlfn.IFS(ER243=0,"0", ER243=0.25, "1", ER243=0.5,"2", ER243=0.75,"3", ER243=1,"4",ER243=1.25,"5", ER243=1.5,"6", ER243=1.75,"7", ER243=2,"8", ER243=2.25,"9", ER243=2.25,"9",ER243=2.5,"10", ER243=2.75,"11", ER243=3,"12", ER243=3.25,"13", ER243=3.5,"14", ER243=3.75,"15",ER243=4,"16", ER243=-0.25, "17", bq=-0.5, "18")</f>
        <v>0</v>
      </c>
      <c r="EU243" s="13" t="n">
        <v>12</v>
      </c>
      <c r="EV243" s="14" t="str">
        <f aca="false">VLOOKUP(EU243,LEYENDA!$G$2:$H$8,2,TRUE())</f>
        <v>6-12</v>
      </c>
      <c r="EW243" s="14" t="str">
        <f aca="false" t="array" ref="EW243">_xlfn.IFS(EV243="0-5","1", EV243="6-12","2", EV243="13-18","3", EV243="19-24","4", EV243="25-36","5", EV243="37-48","6", EV243="49-60","7")</f>
        <v>2</v>
      </c>
    </row>
    <row r="244" customFormat="false" ht="13.5" hidden="false" customHeight="false" outlineLevel="0" collapsed="false">
      <c r="A244" s="1" t="n">
        <v>67</v>
      </c>
      <c r="B244" s="32" t="n">
        <v>10</v>
      </c>
      <c r="C244" s="33" t="n">
        <v>39830</v>
      </c>
      <c r="D244" s="6"/>
      <c r="E244" s="5" t="str">
        <f aca="false">VLOOKUP(A244,'286'!$A$3:$J$600,10,FALSE())</f>
        <v>MORENO HERNÁNDEZ, ANTONIO</v>
      </c>
      <c r="F244" s="4" t="str">
        <f aca="false">VLOOKUP(A244,'286'!$A$3:$I$1768,3,FALSE())</f>
        <v>MOHERAN</v>
      </c>
      <c r="G244" s="6" t="n">
        <f aca="false">VLOOKUP(A244,'286'!$A$3:$I$1768,4,FALSE())</f>
        <v>23223</v>
      </c>
      <c r="H244" s="7" t="n">
        <f aca="false">YEAR(C244)-YEAR(G244)</f>
        <v>46</v>
      </c>
      <c r="I244" s="1" t="str">
        <f aca="false">VLOOKUP(H244,LEYENDA!$C$2:$D$6,2,TRUE())</f>
        <v>41-60</v>
      </c>
      <c r="J244" s="5" t="str">
        <f aca="false">VLOOKUP(A244,'286'!$A$3:$I$1768,7,FALSE())</f>
        <v>H</v>
      </c>
      <c r="K244" s="8" t="str">
        <f aca="false">VLOOKUP(A244,'286'!$A$3:$I$1768,2,FALSE())</f>
        <v>OD</v>
      </c>
      <c r="L244" s="4" t="str">
        <f aca="false">VLOOKUP(A244,'286'!$A$3:$I$1768,8,FALSE())</f>
        <v>D</v>
      </c>
      <c r="M244" s="4" t="str">
        <f aca="false">VLOOKUP(A244,'286'!$A$3:$I$1768,9,FALSE())</f>
        <v>D</v>
      </c>
      <c r="N244" s="8" t="str">
        <f aca="false">IF(R244=O244, "MISMA","CONTRARIA")</f>
        <v>MISMA</v>
      </c>
      <c r="O244" s="8" t="str">
        <f aca="false" t="array" ref="O244">_xlfn.IFS(L244="D","1", L244="I","2")</f>
        <v>1</v>
      </c>
      <c r="P244" s="8" t="str">
        <f aca="false" t="array" ref="P244">_xlfn.IFS(K244="OD","1", K244="OI","2")</f>
        <v>1</v>
      </c>
      <c r="Q244" s="1" t="str">
        <f aca="false" t="array" ref="Q244">_xlfn.IFS(J244="M","1", J244="H","2")</f>
        <v>2</v>
      </c>
      <c r="R244" s="8" t="str">
        <f aca="false" t="array" ref="R244">_xlfn.IFS(M244="D","1", M244="I","2")</f>
        <v>1</v>
      </c>
      <c r="S244" s="1" t="str">
        <f aca="false" t="array" ref="S244">_xlfn.IFS(N244="CONTRARIA", "1",N244= "MISMA","2")</f>
        <v>2</v>
      </c>
      <c r="T244" s="1" t="str">
        <f aca="false" t="array" ref="T244">_xlfn.IFS(I244="0-12","1", I244="13-24","2", I244="25-40","3", I244="41-60","4", I244="61-100","5")</f>
        <v>4</v>
      </c>
      <c r="U244" s="9" t="n">
        <v>-1</v>
      </c>
      <c r="V244" s="11" t="str">
        <f aca="false">IF(U244="","",IF(AND(U244&gt;=-9,U244&lt;=-6.5),"-9 a -6,5",IF(AND(U244&gt;=-6,U244&lt;=-3.5),"-6 a -3,5",IF(AND(U244&gt;=-3,U244&lt;=-1),"-3 a -1",IF(U244=-0.5,"-0,5",IF(AND(U244&gt;=0,U244&lt;=2.5),"0 a 2,5",IF(AND(U244&gt;=3,U244&lt;=5.5),"3 a 5,5",IF(AND(U244&gt;=6,U244&lt;=8.5),"6 a 8,5",IF(AND(U244&gt;=9,U244&lt;=20),"9 a 20","Fuera de rango")))))))))</f>
        <v>-3 a -1</v>
      </c>
      <c r="W244" s="11" t="n">
        <f aca="false">IF(V244="","",IF(V244="-9 a -6,5",2,IF(V244="-6 a -3,5",3,IF(V244="-3 a -1",4,IF(V244="-0,5","NORMA",IF(V244="0 a 2,5",5,IF(V244="3 a 5,5",6,IF(V244="6 a 8,5",7,IF(V244="9 a 20",8,"Fuera de rango")))))))))</f>
        <v>4</v>
      </c>
      <c r="X244" s="9" t="n">
        <v>0</v>
      </c>
      <c r="Y244" s="10" t="str">
        <f aca="false">IF(X244="","",IF(AND(X244&gt;=0,X244&lt;=4),"0 a 4",IF(AND(X244&gt;=4.5,X244&lt;=8.5),"4,5 a 8,5",IF(X244=9,"9",IF(AND(X244&gt;=9.5,X244&lt;=13),"9,5 a 13",IF(AND(X244&gt;=13.5,X244&lt;=20),"13,5 a 20",IF(AND(X244&gt;=20.5,X244&lt;=35),"20,5 a 35","Fuera de rango")))))))</f>
        <v>0 a 4</v>
      </c>
      <c r="Z244" s="11" t="n">
        <f aca="false">IF(Y244="","",IF(Y244="0 a 4",1,IF(Y244="4,5 a 8,5",2,IF(Y244="9","NORMA",IF(Y244="9,5 a 13",3,IF(Y244="13,5 a 20",4,IF(Y244="20,5 a 35",5,"Fuera de rango")))))))</f>
        <v>1</v>
      </c>
      <c r="AA244" s="9" t="n">
        <v>18</v>
      </c>
      <c r="AB244" s="10" t="str">
        <f aca="false">IF(AA244="","",IF(AND(AA244&gt;=0,AA244&lt;=9),"0 a 9",IF(AND(AA244&gt;=9.5,AA244&lt;=18.5),"9,5 a 18,5",IF(AA244=19,"19",IF(AND(AA244&gt;=19.5,AA244&lt;=28),"19,5 a 28",IF(AND(AA244&gt;=28.5,AA244&lt;=40),"28,5 a 40","Fuera de rango"))))))</f>
        <v>9,5 a 18,5</v>
      </c>
      <c r="AC244" s="11" t="n">
        <f aca="false" t="array" ref="AC244">_xlfn.IFS(AB244="","",AB244="0 a 9",1,AB244="9,5 a 18,5",2,AB244="19","NORMA",AB244="19,5 a 28",3,AB244="28,5 a 40",4,TRUE(),"Fuera de rango")</f>
        <v>2</v>
      </c>
      <c r="AD244" s="9" t="n">
        <v>13</v>
      </c>
      <c r="AE244" s="10" t="str">
        <f aca="false">IF(AD244="","",IF(AND(AD244&gt;=-10,AD244&lt;=0),"De -10 a 0",IF(AND(AD244&gt;=0.5,AD244&lt;=9.5),"0,5 a 9,5",IF(AD244=10,"10",IF(AND(AD244&gt;=10.5,AD244&lt;=20),"10,5 a 20",IF(AND(AD244&gt;=20.5,AD244&lt;=40),"20,5 a 40","Fuera de rango"))))))</f>
        <v>10,5 a 20</v>
      </c>
      <c r="AF244" s="12" t="n">
        <f aca="false">IF(AD244="","",IF(AND(AD244&gt;=-10,AD244&lt;=0),1,IF(AND(AD244&gt;=0.5,AD244&lt;=9.5),2,IF(AD244=10,"NORMA",IF(AND(AD244&gt;=10.5,AD244&lt;=20),3,IF(AND(AD244&gt;=20.5,AD244&lt;=40),4,""))))))</f>
        <v>3</v>
      </c>
      <c r="AG244" s="9" t="n">
        <v>6</v>
      </c>
      <c r="AH244" s="10" t="str">
        <f aca="false">IF(AG244="","",IF(AND(AG244&gt;=0,AG244&lt;=4),"0 a 4",IF(AND(AG244&gt;=4.5,AG244&lt;=8.5),"4,5 a 8,5",IF(AG244=9,"9",IF(AND(AG244&gt;=9.5,AG244&lt;=13),"9,5 a 13",IF(AND(AG244&gt;=13.5,AG244&lt;=25),"13,5 a 25","Fuera de rango"))))))</f>
        <v>4,5 a 8,5</v>
      </c>
      <c r="AI244" s="11" t="n">
        <f aca="false">IF(AH244="","",IF(AH244="0 a 4",1,IF(AH244="4,5 a 8,5",2,IF(AH244="9","NORMA",IF(AH244="9,5 a 13",3,IF(AH244="13,5 a 25",4,""))))))</f>
        <v>2</v>
      </c>
      <c r="AJ244" s="9" t="n">
        <v>1</v>
      </c>
      <c r="AK244" s="10" t="str">
        <f aca="false">IF(AJ244="","",IF(AND(AJ244&gt;=-15,AJ244&lt;=-10.5),"-15 a -10,5",IF(AND(AJ244&gt;=-10,AJ244&lt;=-4),"-10 a -4",IF(AND(AJ244&gt;=-4.5,AJ244&lt;=0),"-4,5 a 0",IF(AND(AJ244&gt;=0.5,AJ244&lt;=4.5),"0,5 a 4,5",IF(AJ244=5,"5",IF(AND(AJ244&gt;=5.5,AJ244&lt;=10),"5,5 a 10",IF(AND(AJ244&gt;=10.5,AJ244&lt;=20),"10,5 a 20","Fuera de rango"))))))))</f>
        <v>0,5 a 4,5</v>
      </c>
      <c r="AL244" s="11" t="n">
        <f aca="false">IF(AK244="","",IF(AK244="-15 a -10,5",1,IF(AK244="-10 a -4",2,IF(AK244="-4,5 a 0",3,IF(AK244="0,5 a 4,5",4,IF(AK244="5","NORMA",IF(AK244="5,5 a 10",5,IF(AK244="10,5 a 20",6,"Error"))))))))</f>
        <v>4</v>
      </c>
      <c r="AM244" s="9" t="n">
        <v>3</v>
      </c>
      <c r="AN244" s="10" t="str">
        <f aca="false">IF(AM244="","",IF(AND(AM244&gt;=-7.5,AM244&lt;=-5.5),"-7,5 a -5,5",IF(AND(AM244&gt;=-5,AM244&lt;=-3),"-5 a -3",IF(AND(AM244&gt;=-2.5,AM244&lt;=-0.5),"-2,5 a -0,5",IF(AM244=0,"0,00",IF(AND(AM244&gt;=0.5,AM244&lt;=2.5),"0,5 a 2,5",IF(AND(AM244&gt;=3,AM244&lt;=5),"3 a 5",IF(AND(AM244&gt;=5.5,AM244&lt;=7.5),"5,5 a 7,5",IF(AND(AM244&gt;=8,AM244&lt;=10),"8 a 10","Fuera de rango")))))))))</f>
        <v>3 a 5</v>
      </c>
      <c r="AO244" s="11" t="n">
        <f aca="false">IF(AN244="","",IF(AN244="-7,5 a -5,5",1,IF(AN244="-5 a -3",2,IF(AN244="-2,5 a -0,5",3,IF(AN244="0,00","NORMA",IF(AN244="0,5 a 2,5",4,IF(AN244="3 a 5",5,IF(AN244="5,5 a 7,5",6,IF(AN244="8 a 10",7,"Error")))))))))</f>
        <v>5</v>
      </c>
      <c r="AP244" s="9" t="n">
        <v>-5</v>
      </c>
      <c r="AQ244" s="10" t="str">
        <f aca="false">IF(AP244="","",IF(AND(AP244&gt;=-20,AP244&lt;=-9.5),"-20 a -9,5",IF(AND(AP244&gt;=-9,AP244&lt;=-6.5),"-9 a -6,5",IF(AP244=-6,"-6",IF(AND(AP244&gt;=-5.5,AP244&lt;=-3),"-5,5 a -3",IF(AND(AP244&gt;=-2.5,AP244&lt;=0),"-2,5 a 0",IF(AND(AP244&gt;=0.5,AP244&lt;=3),"0,5 a 3",IF(AND(AP244&gt;=3.5,AP244&lt;=6),"3,5 a 6",IF(AND(AP244&gt;=6.5,AP244&lt;=9),"6,5 a 9",IF(AND(AP244&gt;=9.5,AP244&lt;=20),"9,5 a 20","Fuera de rango"))))))))))</f>
        <v>-5,5 a -3</v>
      </c>
      <c r="AR244" s="11" t="n">
        <f aca="false">IF(AQ244="","",IF(AQ244="-20 a -9,5",1,IF(AQ244="-9 a -6,5",2,IF(AQ244="-6","NORMA",IF(AQ244="-5,5 a -3",3,IF(AQ244="-2,5 a 0",4,IF(AQ244="0,5 a 3",5,IF(AQ244="3,5 a 6",6,IF(AQ244="6,5 a 9",7,IF(AQ244="9,5 a 20",8,""))))))))))</f>
        <v>3</v>
      </c>
      <c r="AS244" s="9" t="n">
        <v>0</v>
      </c>
      <c r="AT244" s="10" t="str">
        <f aca="false">IF(AS244="","",IF(AND(AS244&gt;=-16,AS244&lt;=-14),"-16 a -14",IF(AND(AS244&gt;=-13.5,AS244&lt;=-11.5),"-13,5 a -11,5",IF(AND(AS244&gt;=-11,AS244&lt;=-9),"-11 a -9",IF(AND(AS244&gt;=-8.5,AS244&lt;=-6.5),"-8,5 a -6,5",IF(AND(AS244&gt;=-6,AS244&lt;=-4),"-6 a -4",IF(AND(AS244&gt;=-3.5,AS244&lt;=-1.5),"-3,5 a -1,5",IF(AND(AS244&gt;=-1,AS244&lt;=1),"-1 a 1",IF(AND(AS244&gt;=1.5,AS244&lt;=3.5),"1,5 a 3,5",IF(AND(AS244&gt;=4,AS244&lt;=6),"4 a 6",IF(AND(AS244&gt;=6.5,AS244&lt;=8.5),"6,5 a 8,5",IF(AND(AS244&gt;=9,AS244&lt;=11),"9 a 11",IF(AND(AS244&gt;=11.5,AS244&lt;=13.5),"11,5 a 13,5",IF(AND(AS244&gt;=14,AS244&lt;=16),"14 a 16",IF(AND(AS244&gt;=16.5,AS244&lt;=18.5),"16,5 a 18,5",IF(AND(AS244&gt;=19,AS244&lt;=21),"19 a 21","Fuera de rango"))))))))))))))))</f>
        <v>-1 a 1</v>
      </c>
      <c r="AU244" s="11" t="n">
        <f aca="false" t="array" ref="AU244">IF(AT244="","",_xlfn.IFS(AT244="-16 a -14",1,AT244="-13,5 a -11,5",2,AT244="-11 a -9",3,AT244="-8,5 a -6,5",4,AT244="-6 a -4",5,AT244="-3,5 a -1,5",6,AT244="-1 a 1",7,AT244="1,5 a 3,5",8,AT244="4 a 6","NORMA",AT244="6,5 a 8,5",9,AT244="9 a 11",10,AT244="11,5 a 13,5",11,AT244="14 a 16",12,AT244="16,5 a 18,5",13,AT244="19 a 21",14,TRUE(),""))</f>
        <v>7</v>
      </c>
      <c r="AV244" s="9" t="n">
        <v>1.5</v>
      </c>
      <c r="AW244" s="10" t="str">
        <f aca="false">IF(AV244="","",IF(AND(AV244&gt;=-1,AV244&lt;=-0.5),"-1 a -0,5",IF(AND(AV244&gt;-0.5,AV244&lt;=0),"De -0,5 a 0",IF(AND(AV244&gt;=0.25,AV244&lt;=0.75),"0,25 a 0,75",IF(AND(AV244&gt;=1,AV244&lt;=1.5),"1 a 1,5",IF(AND(AV244&gt;=1.75,AV244&lt;=2.25),"1,75 a 2,25",IF(AND(AV244&gt;=2.5,AV244&lt;=3),"2,5 a 3",IF(AND(AV244&gt;=3.25,AV244&lt;=3.75),"3,25 a 3,75","Fuera de rango"))))))))</f>
        <v>1 a 1,5</v>
      </c>
      <c r="AX244" s="11" t="n">
        <f aca="false">IF(AW244="","",IF(OR(AW244="-1 a -0,5",AW244="-1 a -0.5"),1,IF(OR(AW244="De -0,5 a 0",AW244="-0,5 a 0",AW244="De -0.5 a 0"),2,IF(OR(AW244="0,25 a 0,75",AW244="0.25 a 0.75"),"NORMA",IF(OR(AW244="1 a 1,5",AW244="1 a 1.5"),3,IF(OR(AW244="1,75 a 2,25",AW244="1.75 a 2.25"),4,IF(OR(AW244="2,5 a 3",AW244="2.5 a 3"),5,IF(OR(AW244="3,25 a 3,75",AW244="3.25 a 3.75"),6,""))))))))</f>
        <v>3</v>
      </c>
      <c r="AY244" s="9" t="n">
        <v>-9</v>
      </c>
      <c r="AZ244" s="10" t="str">
        <f aca="false">IF(AY244="","",IF(AND(AY244&gt;=-20,AY244&lt;=-9.5),"-20 a -9,5",IF(AND(AY244&gt;=-9,AY244&lt;=-6.5),"-9 a -6,5",IF(AY244=-6,"-6",IF(AND(AY244&gt;=-5.5,AY244&lt;=-3),"-5,5 a -3",IF(AND(AY244&gt;=-2.5,AY244&lt;=0),"-2,5 a 0",IF(AND(AY244&gt;=0.5,AY244&lt;=3),"0,5 a 3",IF(AND(AY244&gt;=3.5,AY244&lt;=6),"3,5 a 6","Fuera de rango"))))))))</f>
        <v>-9 a -6,5</v>
      </c>
      <c r="BA244" s="11" t="n">
        <f aca="false">IF(AZ244="","",IF(AZ244="-20 a -9,5",1,IF(AZ244="-9 a -6,5",2,IF(AZ244="-6","NORMA",IF(AZ244="-5,5 a -3",3,IF(AZ244="-2,5 a 0",4,IF(AZ244="0,5 a 3",5,IF(AZ244="3,5 a 6",6,""))))))))</f>
        <v>2</v>
      </c>
      <c r="BB244" s="9" t="n">
        <v>0</v>
      </c>
      <c r="BC244" s="10" t="str">
        <f aca="false" t="array" ref="BC244">IF(BB244="","",_xlfn.IFS(AND(BB244&gt;=0,BB244&lt;=2),"0 a 2",AND(BB244&gt;=2.5,BB244&lt;=4.5),"2,5 a 4,5",AND(BB244&gt;=5,BB244&lt;=7),"5 a 7",AND(BB244&gt;=7.5,BB244&lt;=9.5),"7,5 a 9,5",AND(BB244&gt;=10,BB244&lt;=12),"10 a 12",AND(BB244&gt;=12.5,BB244&lt;=14.5),"12,5 a 14,5",BB244=15,"15",AND(BB244&gt;=15.5,BB244&lt;=17.5),"15,5 a 17,5",AND(BB244&gt;=18,BB244&lt;=20),"18 a 20",AND(BB244&gt;=20.5,BB244&lt;=22.5),"20,5 a 22,5",AND(BB244&gt;=23,BB244&lt;=25),"23 a 25",TRUE(),"Fuera de rango"))</f>
        <v>0 a 2</v>
      </c>
      <c r="BD244" s="11" t="n">
        <f aca="false" t="array" ref="BD244">IF(BC244="","",_xlfn.IFS(BC244="0 a 2",1,BC244="2,5 a 4,5",2,BC244="5 a 7",3,BC244="7,5 a 9,5",4,BC244="10 a 12",5,BC244="12,5 a 14,5",6,BC244="15","NORMA",BC244="15,5 a 17,5",7,BC244="18 a 20",8,BC244="20,5 a 22,5",9,BC244="23 a 25",10,TRUE(),"Fuera de rango"))</f>
        <v>1</v>
      </c>
      <c r="BE244" s="9" t="n">
        <v>15</v>
      </c>
      <c r="BF244" s="10" t="str">
        <f aca="false">IF(BE244="","",IF(AND(BE244&gt;=-20,BE244&lt;=-10),"-20 a -10",IF(AND(BE244&gt;=-9.5,BE244&lt;=0.5),"-9,5 a 0,5",IF(AND(BE244&gt;=1,BE244&lt;=11),"1 a 11",IF(AND(BE244&gt;=11.5,BE244&lt;=20.5),"11,5 a 20,5",IF(BE244=21,"21",IF(AND(BE244&gt;=21.5,BE244&lt;=31.5),"21,5 a 31,5",IF(AND(BE244&gt;=32,BE244&lt;=42),"32 a 42","Fuera de rango"))))))))</f>
        <v>11,5 a 20,5</v>
      </c>
      <c r="BG244" s="11" t="n">
        <f aca="false">IF(BF244="","",IF(BF244="-20 a -10",1,IF(BF244="-9,5 a 0,5",2,IF(BF244="1 a 11",3,IF(BF244="11,5 a 20,5",4,IF(BF244="21","NORMA",IF(BF244="21,5 a 31,5",5,IF(BF244="32 a 42",6,""))))))))</f>
        <v>4</v>
      </c>
      <c r="BH244" s="9" t="n">
        <v>0</v>
      </c>
      <c r="BI244" s="10" t="str">
        <f aca="false">IF(BH244="","",IF(AND(BH244&gt;=-20,BH244&lt;=-15),"-20 a -15",IF(AND(BH244&gt;=-14.5,BH244&lt;=-9.5),"-14,5 a -9,5",IF(AND(BH244&gt;=-9,BH244&lt;=-4),"-9 a -4",IF(AND(BH244&gt;=-3.5,BH244&lt;=2.5),"-3,5 a 2,5",IF(AND(BH244&gt;=3,BH244&lt;=8),"3 a 8",IF(AND(BH244&gt;=8.5,BH244&lt;=14.5),"8,5 a 14,5",IF(BH244=15,"15",IF(AND(BH244&gt;=15.5,BH244&lt;=20.5),"15,5 a 20,5",IF(AND(BH244&gt;=21,BH244&lt;=26),"21 a 26","Fuera de rango"))))))))))</f>
        <v>-3,5 a 2,5</v>
      </c>
      <c r="BJ244" s="11" t="n">
        <f aca="false">IF(BI244="","",IF(BI244="-20 a -15",1,IF(BI244="-14,5 a -9,5",2,IF(BI244="-9 a -4",3,IF(BI244="-3,5 a 2,5",4,IF(BI244="3 a 8",5,IF(BI244="8,5 a 14,5",6,IF(BI244="15","NORMA",IF(BI244="15,5 a 20,5",7,IF(BI244="21 a 26",8,IF(BI244="26,5 a 31,5",9,"")))))))))))</f>
        <v>4</v>
      </c>
      <c r="BK244" s="9" t="n">
        <v>0</v>
      </c>
      <c r="BL244" s="10" t="str">
        <f aca="false">IF(BK244="","",IF(AND(BK244&gt;=0,BK244&lt;=2),"0 - 2",IF(AND(BK244&gt;=2.5,BK244&lt;=4.5),"2,5 - 4,5",IF(AND(BK244&gt;=5,BK244&lt;=7),"5 - 7",IF(AND(BK244&gt;=7.5,BK244&lt;=9.5),"7,5 - 9,5",IF(AND(BK244&gt;=10,BK244&lt;=12),"10 - 12",IF(AND(BK244&gt;=12.5,BK244&lt;=13.5),"12,5 - 13,5",IF(BK244=14,"14",IF(AND(BK244&gt;=14.5,BK244&lt;=16.5),"14,5 - 16,5",IF(AND(BK244&gt;=17,BK244&lt;=19),"17 - 19",IF(AND(BK244&gt;=19.5,BK244&lt;=21.5),"19,5 - 21,5",IF(AND(BK244&gt;=22,BK244&lt;=24),"22 - 24",IF(AND(BK244&gt;=24.5,BK244&lt;=26.5),"24,5 - 26,5",IF(AND(BK244&gt;=27,BK244&lt;=29),"27 - 29",IF(AND(BK244&gt;=29.5,BK244&lt;=30),"29,5 - 30","Fuera de rango")))))))))))))))</f>
        <v>0 - 2</v>
      </c>
      <c r="BM244" s="11" t="n">
        <f aca="false">IF(BL244="","",IF(BL244="0 - 2",1,IF(BL244="2,5 - 4,5",2,IF(BL244="5 - 7",3,IF(BL244="7,5 - 9,5",4,IF(BL244="10 - 12",5,IF(BL244="12,5 - 13,5",6,IF(BL244="14","NORMA",IF(BL244="14,5 - 16,5",7,IF(BL244="17 - 19",8,IF(BL244="19,5 - 21,5",9,IF(BL244="22 - 24",10,IF(BL244="24,5 - 26,5",11,IF(BL244="27 - 29",12,IF(BL244="29,5 - 30",13,"")))))))))))))))</f>
        <v>1</v>
      </c>
      <c r="BN244" s="9" t="n">
        <v>22</v>
      </c>
      <c r="BO244" s="11" t="str">
        <f aca="false">IF(BN244="","",IF(AND(BN244&gt;=-20,BN244&lt;=-10),"-20 a -10",IF(AND(BN244&gt;=-9.5,BN244&lt;=0.5),"-9,5 a 0,5",IF(AND(BN244&gt;=1,BN244&lt;=11),"1 a 11",IF(AND(BN244&gt;=11.5,BN244&lt;=21.5),"11,5 a 21,5",IF(BN244=22,"22",IF(AND(BN244&gt;=22.5,BN244&lt;=32.5),"22,5 a 32,5",IF(AND(BN244&gt;=33,BN244&lt;=43),"33 a 43","Fuera de rango"))))))))</f>
        <v>22</v>
      </c>
      <c r="BP244" s="11" t="str">
        <f aca="false">IF(BO244="","",IF(BO244="-20 a -10",1,IF(BO244="-9,5 a 0,5",2,IF(BO244="1 a 11",3,IF(BO244="11,5 a 21,5",4,IF(BO244="22","NORMA",IF(BO244="22,5 a 32,5",5,IF(BO244="33 a 43",6,""))))))))</f>
        <v>NORMA</v>
      </c>
      <c r="BQ244" s="9" t="n">
        <v>18</v>
      </c>
      <c r="BR244" s="10" t="str">
        <f aca="false">IF(BQ244="","",IF(AND(BQ244&gt;=-20,BQ244&lt;=-15),"-20 a -15",IF(AND(BQ244&gt;=-14.5,BQ244&lt;=-9.5),"-14,5 a -9,5",IF(AND(BQ244&gt;=-9,BQ244&lt;=-4),"-9 a -4",IF(AND(BQ244&gt;=-3.5,BQ244&lt;=2.5),"-3,5 a 2,5",IF(AND(BQ244&gt;=3,BQ244&lt;=8),"3 a 8",IF(AND(BQ244&gt;=8.5,BQ244&lt;=13.5),"8,5 a 13,5",IF(AND(BQ244&gt;=14,BQ244&lt;=17.5),"14 a 17,5",IF(BQ244=18,"18",IF(AND(BQ244&gt;=18.5,BQ244&lt;=23.5),"18,5 a 23,5",IF(AND(BQ244&gt;=24,BQ244&lt;=29),"24 a 29",IF(AND(BQ244&gt;=29.5,BQ244&lt;=34.5),"29,5 a 34,5",IF(AND(BQ244&gt;=35,BQ244&lt;=40),"35 a 40","Fuera de rango")))))))))))))</f>
        <v>18</v>
      </c>
      <c r="BS244" s="11" t="str">
        <f aca="false">IF(BR244="","",IF(BR244="-20 a -15",1,IF(BR244="-14,5 a -9,5",2,IF(BR244="-9 a -4",3,IF(BR244="-3,5 a 2,5",4,IF(BR244="3 a 8",5,IF(BR244="8,5 a 13,5",6,IF(BR244="14 a 17,5",7,IF(BR244="18","NORMA",IF(BR244="18,5 a 23,5",8,IF(BR244="24 a 29",9,IF(BR244="29,5 a 34,5",10,IF(BR244="35 a 40",11,"")))))))))))))</f>
        <v>NORMA</v>
      </c>
      <c r="BT244" s="9" t="n">
        <v>5</v>
      </c>
      <c r="BU244" s="10" t="str">
        <f aca="false">IF(BT244="","",IF(AND(BT244&gt;=-20,BT244&lt;=-18),"-20 a -18",IF(AND(BT244&gt;=-17.5,BT244&lt;=-15.5),"-17,5 a -15,5",IF(AND(BT244&gt;=-15,BT244&lt;=-13),"-15 a -13",IF(AND(BT244&gt;=-12.5,BT244&lt;=-10.5),"-12,5 a -10,5",IF(AND(BT244&gt;=-10,BT244&lt;=-8),"-10 a -8",IF(AND(BT244&gt;=-7.5,BT244&lt;=-5.5),"-7,5 a -5,5",IF(AND(BT244&gt;=-5,BT244&lt;=-3),"-5 a -3",IF(AND(BT244&gt;=-2.5,BT244&lt;=-0.5),"-2,5 a -0,5",IF(BT244=0,"0",IF(AND(BT244&gt;=0.5,BT244&lt;=2.5),"0,5 a 2,5",IF(AND(BT244&gt;=3,BT244&lt;=5),"3 a 5",IF(AND(BT244&gt;=5.5,BT244&lt;=7.5),"5,5 a 7,5",IF(AND(BT244&gt;=8,BT244&lt;=10),"8 a 10",IF(AND(BT244&gt;=10.5,BT244&lt;=12.5),"10,5 a 12,5",IF(AND(BT244&gt;=13,BT244&lt;=15),"13 a 15",IF(AND(BT244&gt;=15.5,BT244&lt;=17.5),"15,5 a 17,5",IF(AND(BT244&gt;=18,BT244&lt;=20),"18 a 20","Fuera de rango"))))))))))))))))))</f>
        <v>3 a 5</v>
      </c>
      <c r="BV244" s="11" t="n">
        <f aca="false">IF(BT244="","",IF(BT244=0,"NORMA",IF(AND(BT244&gt;=-20,BT244&lt;=-18),2,IF(AND(BT244&gt;=-17.5,BT244&lt;=-15.5),2,IF(AND(BT244&gt;=-15,BT244&lt;=-13),3,IF(AND(BT244&gt;=-12.5,BT244&lt;=-10.5),4,IF(AND(BT244&gt;=-10,BT244&lt;=-8),5,IF(AND(BT244&gt;=-7.5,BT244&lt;=-5.5),6,IF(AND(BT244&gt;=-5,BT244&lt;=-3),7,IF(AND(BT244&gt;=-2.5,BT244&lt;=-0.5),8,IF(AND(BT244&gt;=0.5,BT244&lt;=2.5),9,IF(AND(BT244&gt;=3,BT244&lt;=5),10,IF(AND(BT244&gt;=5.5,BT244&lt;=7.5),11,IF(AND(BT244&gt;=8,BT244&lt;=10),12,IF(AND(BT244&gt;=10.5,BT244&lt;=12.5),13,IF(AND(BT244&gt;=13,BT244&lt;=15),14,IF(AND(BT244&gt;=15.5,BT244&lt;=17.5),15,IF(AND(BT244&gt;=18,BT244&lt;=20),16,"Fuera de rango"))))))))))))))))))</f>
        <v>10</v>
      </c>
      <c r="BW244" s="9" t="n">
        <v>-3.25</v>
      </c>
      <c r="BX244" s="10" t="n">
        <f aca="false">18.5- (0.3*H244)</f>
        <v>4.7</v>
      </c>
      <c r="BY244" s="10" t="n">
        <f aca="false">(BW244)-(BX244)</f>
        <v>-7.95</v>
      </c>
      <c r="BZ244" s="10" t="str">
        <f aca="false">IF(BY244="","",IF(BY244&lt;-27.5,"De -30 a -28",IF(BY244&lt;-25,"De -27,5 a -25,5",IF(BY244&lt;-22.5,"De -25 a -23",IF(BY244&lt;-20,"De -22,5 a -20,5",IF(BY244&lt;-17.5,"De -20 a -18",IF(BY244&lt;-15,"De -17,5 a -15,5",IF(BY244&lt;-12.5,"De -15 a -13",IF(BY244&lt;-10,"De -12,5 a -10,5",IF(BY244&lt;-7.5,"De -10 a -8",IF(BY244&lt;-5,"De -7,5 a -5,5",IF(BY244&lt;-2.5,"De -5 a -3",IF(BY244&lt;0,"De -2,5 a -0,5",IF(BY244&lt;2.5,"De 0 a 2",IF(BY244&lt;5,"De 2,5 a 4,5",IF(BY244&lt;7.5,"De 5 a 7",IF(BY244&lt;10,"De 7,5 a 9,5",IF(BY244&lt;12.5,"De 10 a 12",IF(BY244&lt;15,"De 12,5 a 14,5",IF(BY244&lt;17.5,"De 15 a 17",IF(BY244&lt;20,"De 17,5 a 19,5",IF(BY244&lt;22.5,"De 20 a 22",IF(BY244&lt;25,"De 22,5 a 24,5",IF(BY244&lt;27.5,"De 25 a 27","De 27,5 a 30"))))))))))))))))))))))))</f>
        <v>De -10 a -8</v>
      </c>
      <c r="CA244" s="12" t="n">
        <f aca="false">IF(BY244="","",IF(BY244&lt;=-28,1,IF(BY244&lt;=-25.5,2,IF(BY244&lt;=-23,3,IF(BY244&lt;=-20.5,4,IF(BY244&lt;=-18,5,IF(BY244&lt;=-15.5,6,IF(BY244&lt;=-13,7,IF(BY244&lt;=-10.5,8,IF(BY244&lt;=-8,9,IF(BY244&lt;=-5.5,10,IF(BY244&lt;=-3,11,IF(BY244&lt;=-0.5,12,IF(BY244&lt;=2,13,IF(BY244&lt;=4.5,14,IF(BY244&lt;=7,15,IF(BY244&lt;=9.5,16,IF(BY244&lt;=12,17,IF(BY244&lt;=14.5,18,IF(BY244&lt;=17,19,IF(BY244&lt;=19.5,20,IF(BY244&lt;=22,21,IF(BY244&lt;=24.5,22,IF(BY244&lt;=27,23,IF(BY244&lt;=30,24,"Fuera de rango")))))))))))))))))))))))))</f>
        <v>10</v>
      </c>
      <c r="CB244" s="9" t="n">
        <v>-3.25</v>
      </c>
      <c r="CC244" s="10" t="n">
        <f aca="false">18.5- (0.3*H244)</f>
        <v>4.7</v>
      </c>
      <c r="CD244" s="10" t="n">
        <f aca="false">(CB244)-(CC244)</f>
        <v>-7.95</v>
      </c>
      <c r="CE244" s="10" t="str">
        <f aca="false">IF(CD244="","",IF(CD244&lt;-27.5,"De -30 a -28",IF(CD244&lt;-25,"De -27,5 a -25,5",IF(CD244&lt;-22.5,"De -25 a -23",IF(CD244&lt;-20,"De -22,5 a -20,5",IF(CD244&lt;-17.5,"De -20 a -18",IF(CD244&lt;-15,"De -17,5 a -15,5",IF(CD244&lt;-12.5,"De -15 a -13",IF(CD244&lt;-10,"De -12,5 a -10,5",IF(CD244&lt;-7.5,"De -10 a -8",IF(CD244&lt;-5,"De -7,5 a -5,5",IF(CD244&lt;-2.5,"De -5 a -3",IF(CD244&lt;0,"De -2,5 a -0,5",IF(CD244&lt;=2,"De 0 a 2",IF(CD244&lt;=4.5,"De 2,5 a 4,5",IF(CD244&lt;=7,"De 5 a 7",IF(CD244&lt;=9.5,"De 7,5 a 9,5",IF(CD244&lt;=12,"De 10 a 12",IF(CD244&lt;=14.5,"De 12,5 a 14,5",IF(CD244&lt;=17,"De 15 a 17",IF(CD244&lt;=19.5,"De 17,5 a 19,5",IF(CD244&lt;=22,"De 20 a 22",IF(CD244&lt;=24.5,"De 22,5 a 24,5",IF(CD244&lt;=27,"De 25 a 27","De 27,5 a 30"))))))))))))))))))))))))</f>
        <v>De -10 a -8</v>
      </c>
      <c r="CF244" s="12" t="n">
        <f aca="false">IF(CD244="","",IF(CD244&lt;-27.5,1,IF(CD244&lt;-25,2,IF(CD244&lt;-22.5,3,IF(CD244&lt;-20,4,IF(CD244&lt;-17.5,5,IF(CD244&lt;-15,6,IF(CD244&lt;-12.5,7,IF(CD244&lt;-10,8,IF(CD244&lt;-7.5,9,IF(CD244&lt;-5,10,IF(CD244&lt;-2.5,11,IF(CD244&lt;0,12,IF(CD244&lt;2.5,13,IF(CD244&lt;5,14,IF(CD244&lt;7.5,15,IF(CD244&lt;10,16,IF(CD244&lt;12.5,17,IF(CD244&lt;15,18,IF(CD244&lt;17.5,19,IF(CD244&lt;20,20,IF(CD244&lt;22.5,21,IF(CD244&lt;25,22,IF(CD244&lt;27.5,23,24))))))))))))))))))))))))</f>
        <v>9</v>
      </c>
      <c r="CG244" s="9" t="n">
        <v>-1.25</v>
      </c>
      <c r="CH244" s="10" t="str">
        <f aca="false">IF(CG244="","",IF(AND(CG244&gt;=-10,CG244&lt;=-9.5),"-10 a -9,5",IF(AND(CG244&gt;-9.5,CG244&lt;=-8.5),"-9 a -8,5",IF(AND(CG244&gt;-8.5,CG244&lt;=-7.5),"-8 a -7,5",IF(AND(CG244&gt;-7.5,CG244&lt;=-6.5),"-7 a -6,5",IF(AND(CG244&gt;-6.5,CG244&lt;=-5.5),"-6 a -5,5",IF(AND(CG244&gt;-5.5,CG244&lt;=-4.5),"-5 a -4,5",IF(AND(CG244&gt;-4.5,CG244&lt;=-3.5),"-4 a -3,5",IF(AND(CG244&gt;-3.5,CG244&lt;=-2.5),"-3 a -2,5",IF(CG244=-2.25,"-2,25",IF(AND(CG244&gt;-2.5,CG244&lt;=-1.5),"-2 a -1,5",IF(AND(CG244&gt;-1.5,CG244&lt;=-0.5),"-1 a -0,5",IF(AND(CG244&gt;-0.5,CG244&lt;=0.5),"0 a 0,5",IF(AND(CG244&gt;0.5,CG244&lt;=1.5),"1 a 1,5",IF(AND(CG244&gt;1.5,CG244&lt;=2.5),"2 a 2,5",IF(AND(CG244&gt;2.5,CG244&lt;=3.5),"3 a 3,5",IF(AND(CG244&gt;3.5,CG244&lt;=4.5),"4 a 4,5",IF(AND(CG244&gt;4.5,CG244&lt;=5.5),"5 a 5,5",IF(AND(CG244&gt;5.5,CG244&lt;=6.5),"6 a 6,5",IF(AND(CG244&gt;6.5,CG244&lt;=7.5),"7 a 7,5",IF(AND(CG244&gt;7.5,CG244&lt;=8.5),"8 a 8,5",IF(AND(CG244&gt;8.5,CG244&lt;=9.5),"9 a 9,5",IF(CG244&gt;=10,"10","Fuera de rango")))))))))))))))))))))))</f>
        <v>-1 a -0,5</v>
      </c>
      <c r="CI244" s="11" t="n">
        <f aca="false">IF(CG244="","",IF(CG244=-2.25,"NORMA",IF(CG244&lt;=-9.5,1,IF(CG244&lt;=-8.5,2,IF(CG244&lt;=-7.5,3,IF(CG244&lt;=-6.5,4,IF(CG244&lt;=-5.5,5,IF(CG244&lt;=-4.5,6,IF(CG244&lt;=-3.5,7,IF(CG244&lt;=-2.5,8,IF(CG244&lt;=-1.5,9,IF(CG244&lt;=-0.5,10,IF(CG244&lt;=0.5,11,IF(CG244&lt;=1.5,12,IF(CG244&lt;=2.5,13,IF(CG244&lt;=3.5,14,IF(CG244&lt;=4.5,15,IF(CG244&lt;=5.5,16,IF(CG244&lt;=6.5,17,IF(CG244&lt;=7.5,18,IF(CG244&lt;=8.5,19,IF(CG244&lt;=9.5,20,IF(CG244=10,21,"Fuera de rango")))))))))))))))))))))))</f>
        <v>10</v>
      </c>
      <c r="CJ244" s="9" t="n">
        <v>1.25</v>
      </c>
      <c r="CK244" s="10" t="str">
        <f aca="false">IF(CJ244="","",IF(AND(CJ244&gt;=-6,CJ244&lt;=-5.5),"-6 a -5,5",IF(AND(CJ244&gt;-5.5,CJ244&lt;=-4.5),"-5 a -4,5",IF(AND(CJ244&gt;-4.5,CJ244&lt;=-3.5),"-4 a -3,5",IF(AND(CJ244&gt;-3.5,CJ244&lt;=-2.5),"-3 a -2,5",IF(AND(CJ244&gt;-2.5,CJ244&lt;=-1.5),"-2 a -1,5",IF(AND(CJ244&gt;-1.5,CJ244&lt;=-0.5),"-1 a -0,5",IF(AND(CJ244&gt;-0.5,CJ244&lt;=0.5),"0 a 0,5",IF(AND(CJ244&gt;0.5,CJ244&lt;=1.5),"1 a 1,5",IF(AND(CJ244&gt;1.5,CJ244&lt;2.5),"2",IF(AND(CJ244&gt;=2.5,CJ244&lt;=3),"2,5 a 3",IF(AND(CJ244&gt;3,CJ244&lt;=4),"3,5 a 4",IF(AND(CJ244&gt;4,CJ244&lt;=5),"4,5 a 5",IF(AND(CJ244&gt;5,CJ244&lt;=6),"5,5 a 6",IF(AND(CJ244&gt;6,CJ244&lt;=7),"6,5 a 7",IF(AND(CJ244&gt;7,CJ244&lt;=8),"7,5 a 8",IF(AND(CJ244&gt;8,CJ244&lt;=9.5),"8,5 a 9,5",IF(CJ244=10,"10","Fuera de rango"))))))))))))))))))</f>
        <v>1 a 1,5</v>
      </c>
      <c r="CL244" s="11" t="n">
        <f aca="false">IF(CK244="","",IF(OR(CK244="-6 a -5,5",CK244="-6 - -5,5"),1,IF(OR(CK244="-5 a -4,5",CK244="-5 - -4,5"),2,IF(OR(CK244="-4 a -3,5",CK244="-4 - -3,5"),3,IF(OR(CK244="-3 a -2,5",CK244="-3 - -2,5"),4,IF(OR(CK244="-2 a -1,5",CK244="-2 - -1,5"),5,IF(OR(CK244="-1 a -0,5",CK244="-1 - -0,5"),6,IF(OR(CK244="0 a 0,5",CK244="0 - 0,5"),7,IF(OR(CK244="1 a 1,5",CK244="1 - 1,5"),8,IF(CK244="2","NORMA",IF(OR(CK244="2,5 a 3",CK244="2,5 - 3"),9,IF(OR(CK244="3,5 a 4",CK244="3,5 - 4"),10,IF(OR(CK244="4,5 a 5",CK244="4,5 - 5"),11,IF(OR(CK244="5,5 a 6",CK244="5,5 - 6"),12,IF(OR(CK244="6,5 a 7",CK244="6,5 - 7"),13,IF(OR(CK244="7,5 a 8",CK244="7,5 - 8"),14,IF(OR(CK244="8,5 a 9",CK244="8,5 - 9,5",CK244="9 a 9,5"),15,IF(CK244="10",15,IF(OR(CK244="0,5 a 1",CK244="0,5 - 1"),7,"Fuera de rango")))))))))))))))))))</f>
        <v>8</v>
      </c>
      <c r="CM244" s="10" t="n">
        <v>0</v>
      </c>
      <c r="CN244" s="10" t="str">
        <f aca="false">IF(CM244=0,"0", " ")</f>
        <v>0</v>
      </c>
      <c r="CO244" s="10" t="str">
        <f aca="false">IF(CM244&gt;0,"EME"," ")</f>
        <v> </v>
      </c>
      <c r="CP244" s="10" t="n">
        <v>0</v>
      </c>
      <c r="CQ244" s="10" t="str">
        <f aca="false">IF(CP244&gt;0,"0", " ")</f>
        <v> </v>
      </c>
      <c r="CR244" s="10" t="str">
        <f aca="false">IF(CP244&gt;0,"EME"," ")</f>
        <v> </v>
      </c>
      <c r="CS244" s="9" t="n">
        <v>0</v>
      </c>
      <c r="CT244" s="10" t="str">
        <f aca="false">IF(CS244&gt;0,"1", " ")</f>
        <v> </v>
      </c>
      <c r="CU244" s="10" t="str">
        <f aca="false">IF(CS244&gt;0,"HIP"," ")</f>
        <v> </v>
      </c>
      <c r="CV244" s="9" t="n">
        <v>0</v>
      </c>
      <c r="CW244" s="10" t="str">
        <f aca="false">IF(CV244&gt;0,"1", " ")</f>
        <v> </v>
      </c>
      <c r="CX244" s="10" t="str">
        <f aca="false">IF(CV244&gt;0,"HIP"," ")</f>
        <v> </v>
      </c>
      <c r="CY244" s="9" t="n">
        <v>-9.5</v>
      </c>
      <c r="CZ244" s="11" t="str">
        <f aca="false">IF(CY244&lt;0,"2"," ")</f>
        <v>2</v>
      </c>
      <c r="DA244" s="11" t="str">
        <f aca="false">IF(CY244&lt;0,"MIO"," ")</f>
        <v>MIO</v>
      </c>
      <c r="DB244" s="9" t="n">
        <v>-8</v>
      </c>
      <c r="DC244" s="11" t="str">
        <f aca="false">IF(DB244&lt;0,"2"," ")</f>
        <v>2</v>
      </c>
      <c r="DD244" s="11" t="str">
        <f aca="false">IF(DB244&lt;0,"MIO"," ")</f>
        <v>MIO</v>
      </c>
      <c r="DE244" s="9" t="n">
        <v>0</v>
      </c>
      <c r="DF244" s="11" t="str">
        <f aca="false">IF(DE244&lt;0,"3"," ")</f>
        <v> </v>
      </c>
      <c r="DG244" s="11" t="str">
        <f aca="false">IF(DE244&lt;0,"AST"," ")</f>
        <v> </v>
      </c>
      <c r="DH244" s="9" t="n">
        <v>0</v>
      </c>
      <c r="DI244" s="11" t="str">
        <f aca="false">IF(DH244&lt;0,"3"," ")</f>
        <v> </v>
      </c>
      <c r="DJ244" s="11" t="str">
        <f aca="false">IF(DH244&lt;0,"AST"," ")</f>
        <v> </v>
      </c>
      <c r="DK244" s="9" t="n">
        <v>1</v>
      </c>
      <c r="DL244" s="10" t="str">
        <f aca="false">IF(DK244&gt;0,"4"," ")</f>
        <v>4</v>
      </c>
      <c r="DM244" s="10" t="str">
        <f aca="false">IF(DK244&gt;0,"PRE"," ")</f>
        <v>PRE</v>
      </c>
      <c r="DN244" s="9" t="n">
        <v>1</v>
      </c>
      <c r="DO244" s="10" t="str">
        <f aca="false">IF(DN244&gt;0,"4"," ")</f>
        <v>4</v>
      </c>
      <c r="DP244" s="10" t="str">
        <f aca="false">IF(DN244&gt;0,"PRE"," ")</f>
        <v>PRE</v>
      </c>
      <c r="DQ244" s="12" t="n">
        <v>2</v>
      </c>
      <c r="DR244" s="12" t="n">
        <v>2</v>
      </c>
      <c r="DS244" s="12" t="str">
        <f aca="false">CONCATENATE(CO244,CU244,DA244,DG244,DM244)</f>
        <v>  MIO PRE</v>
      </c>
      <c r="DT244" s="10" t="str">
        <f aca="false" t="array" ref="DT244">_xlfn.IFS(DS244="EME    ","0", DS244=" HIP   ","1", DS244="  MIO  ","2", DS244="   AST ","3", DS244="    PRE","4", DS244="EME   PRE","5", DS244=" HIP  PRE","6", DS244=" HIP AST ","7", DS244="  MIO PRE","8", DS244="  MIOAST ","9", DS244="   ASTPRE","10",DS244=" HIP ASTPRE","11", DS244="  MIOASTPRE","12", DS244="     ","0")</f>
        <v>8</v>
      </c>
      <c r="DU244" s="1" t="s">
        <v>154</v>
      </c>
      <c r="DV244" s="1" t="str">
        <f aca="false" t="array" ref="DV244">_xlfn.IFS(DU244="SI","2", DU244="NO","1")</f>
        <v>1</v>
      </c>
      <c r="DW244" s="10" t="n">
        <v>0</v>
      </c>
      <c r="DX244" s="11" t="str">
        <f aca="false">IF(DW244=0,"1","2")</f>
        <v>1</v>
      </c>
      <c r="DY244" s="11" t="str">
        <f aca="false" t="array" ref="DY244">_xlfn.IFS(DW244=0,"0", DW244=0.25, "1", DW244=0.5,"2", DW244=0.75,"3", DW244=1,"4",DW244=1.25,"5", DW244=1.5,"6", DW244=1.75,"7", DW244=2,"8")</f>
        <v>0</v>
      </c>
      <c r="DZ244" s="10" t="n">
        <v>0</v>
      </c>
      <c r="EA244" s="11" t="str">
        <f aca="false">IF(DZ244=0,"1","2")</f>
        <v>1</v>
      </c>
      <c r="EB244" s="11" t="str">
        <f aca="false" t="array" ref="EB244">_xlfn.IFS(DZ244=0,"0", DZ244=0.25, "1", DZ244=0.5,"2", DZ244=0.75,"3", DZ244=1,"4",DZ244=1.25,"5", DZ244=1.5,"6", DZ244=1.75,"7", DZ244=2,"8")</f>
        <v>0</v>
      </c>
      <c r="EC244" s="10" t="n">
        <v>0</v>
      </c>
      <c r="ED244" s="10" t="str">
        <f aca="false">IF(EC244=0,"1","2")</f>
        <v>1</v>
      </c>
      <c r="EE244" s="11" t="str">
        <f aca="false" t="array" ref="EE244">_xlfn.IFS(EC244=0,"0", EC244=-0.25, "1", EC244=-0.5,"2", EC244=-0.75,"3", EC244=-1,"4",EC244=-1.25,"5", EC244=-1.5,"6", EC244=-1.75,"7", EC244=-2,"8", EC244=-2.25,"9",EC244=-2.5,"10", EC244=-2.75,"11", EC244=-3,"12", EC244=-3.25,"13", EC244=-3.5,"14", EC244=-3.75,"15",EC244=-4,"16")</f>
        <v>0</v>
      </c>
      <c r="EF244" s="10" t="n">
        <v>0</v>
      </c>
      <c r="EG244" s="10" t="str">
        <f aca="false">IF(EF244=0,"1","2")</f>
        <v>1</v>
      </c>
      <c r="EH244" s="11" t="str">
        <f aca="false" t="array" ref="EH244">_xlfn.IFS(EF244=0,"0", EF244=-0.25, "1", EF244=-0.5,"2", EF244=-0.75,"3", EF244=-1,"4",EF244=-1.25,"5", EF244=-1.5,"6", EF244=-1.75,"7", EF244=-2,"8", EF244=-2.25,"9",EF244=-2.5,"10", EF244=-2.75,"11", EF244=-3,"12", EF244=-3.25,"13", EF244=-3.5,"14", EF244=-3.75,"15",EF244=-4,"16")</f>
        <v>0</v>
      </c>
      <c r="EI244" s="10" t="n">
        <v>0</v>
      </c>
      <c r="EJ244" s="11" t="str">
        <f aca="false">IF(EI244=0,"1","2")</f>
        <v>1</v>
      </c>
      <c r="EK244" s="11" t="str">
        <f aca="false" t="array" ref="EK244">_xlfn.IFS(EI244=0,"0", EI244=-0.25, "1", EI244=-0.5,"2", EI244=-0.75,"3", EI244=-1,"4",EI244=-1.25,"5", EI244=-1.5,"6", EI244=-1.75,"7", EI244=-2,"8", EI244=-2.25,"9", EI244=-2.25,"9",EI244=-2.5,"10", EI244=-2.75,"11", EI244=-3,"12", EI244=-3.25,"13", EI244=-3.5,"14", EI244=-3.75,"15",EI244=-4,"16", EI244=0.25, "17", EI244=0.5, "18")</f>
        <v>0</v>
      </c>
      <c r="EL244" s="10" t="n">
        <v>0</v>
      </c>
      <c r="EM244" s="11" t="str">
        <f aca="false">IF(EL244=0,"1","2")</f>
        <v>1</v>
      </c>
      <c r="EN244" s="11" t="str">
        <f aca="false" t="array" ref="EN244">_xlfn.IFS(EL244=0.25,"17",EL244=0.5,"18", EL244=0,"0", EL244=-0.25, "1", EL244=-0.5,"2", EL244=-0.75,"3", EL244=-1,"4",EL244=-1.25,"5", EL244=-1.5,"6", EL244=-1.75,"7", EL244=-2,"8",EL244= -2.25,"9",EL244=-2.5,"10",EL244= -2.75,"11",EL244= -3,"12",EL244= -3.25,"13",EL244= -3.5,"14",EL244= -3.75,"15",EL244=-4,"16")</f>
        <v>0</v>
      </c>
      <c r="EO244" s="10" t="n">
        <v>0</v>
      </c>
      <c r="EP244" s="11" t="str">
        <f aca="false">IF(EO244=0,"1","2")</f>
        <v>1</v>
      </c>
      <c r="EQ244" s="11" t="str">
        <f aca="false" t="array" ref="EQ244">_xlfn.IFS(EO244=0,"0", EO244=0.25, "1", EO244=0.5,"2", EO244=0.75,"3", EO244=1,"4",EO244=1.25,"5", EO244=1.5,"6", EO244=1.75,"7", EO244=2,"8", EO244=2.25,"9", EO244=2.25,"9",EO244=2.5,"10", EO244=2.75,"11", EO244=3,"12", EO244=3.25,"13", EO244=3.5,"14", EO244=3.75,"15",EO244=4,"16", EO244=-0.25, "17", bq=-0.5, "18")</f>
        <v>0</v>
      </c>
      <c r="ER244" s="10" t="n">
        <v>0</v>
      </c>
      <c r="ES244" s="11" t="str">
        <f aca="false">IF(ER244=0,"1","2")</f>
        <v>1</v>
      </c>
      <c r="ET244" s="11" t="str">
        <f aca="false" t="array" ref="ET244">_xlfn.IFS(ER244=0,"0", ER244=0.25, "1", ER244=0.5,"2", ER244=0.75,"3", ER244=1,"4",ER244=1.25,"5", ER244=1.5,"6", ER244=1.75,"7", ER244=2,"8", ER244=2.25,"9", ER244=2.25,"9",ER244=2.5,"10", ER244=2.75,"11", ER244=3,"12", ER244=3.25,"13", ER244=3.5,"14", ER244=3.75,"15",ER244=4,"16", ER244=-0.25, "17", bq=-0.5, "18")</f>
        <v>0</v>
      </c>
      <c r="EU244" s="13" t="n">
        <v>13</v>
      </c>
      <c r="EV244" s="14" t="str">
        <f aca="false">VLOOKUP(EU244,LEYENDA!$G$2:$H$8,2,TRUE())</f>
        <v>13-18</v>
      </c>
      <c r="EW244" s="14" t="str">
        <f aca="false" t="array" ref="EW244">_xlfn.IFS(EV244="0-5","1", EV244="6-12","2", EV244="13-18","3", EV244="19-24","4", EV244="25-36","5", EV244="37-48","6", EV244="49-60","7")</f>
        <v>3</v>
      </c>
    </row>
    <row r="245" customFormat="false" ht="13.5" hidden="false" customHeight="false" outlineLevel="0" collapsed="false">
      <c r="A245" s="1" t="n">
        <v>67</v>
      </c>
      <c r="B245" s="32" t="n">
        <v>11</v>
      </c>
      <c r="C245" s="33" t="n">
        <v>40215</v>
      </c>
      <c r="D245" s="6"/>
      <c r="E245" s="5" t="str">
        <f aca="false">VLOOKUP(A245,'286'!$A$3:$J$600,10,FALSE())</f>
        <v>MORENO HERNÁNDEZ, ANTONIO</v>
      </c>
      <c r="F245" s="4" t="str">
        <f aca="false">VLOOKUP(A245,'286'!$A$3:$I$1768,3,FALSE())</f>
        <v>MOHERAN</v>
      </c>
      <c r="G245" s="6" t="n">
        <f aca="false">VLOOKUP(A245,'286'!$A$3:$I$1768,4,FALSE())</f>
        <v>23223</v>
      </c>
      <c r="H245" s="7" t="n">
        <f aca="false">YEAR(C245)-YEAR(G245)</f>
        <v>47</v>
      </c>
      <c r="I245" s="1" t="str">
        <f aca="false">VLOOKUP(H245,LEYENDA!$C$2:$D$6,2,TRUE())</f>
        <v>41-60</v>
      </c>
      <c r="J245" s="5" t="str">
        <f aca="false">VLOOKUP(A245,'286'!$A$3:$I$1768,7,FALSE())</f>
        <v>H</v>
      </c>
      <c r="K245" s="8" t="str">
        <f aca="false">VLOOKUP(A245,'286'!$A$3:$I$1768,2,FALSE())</f>
        <v>OD</v>
      </c>
      <c r="L245" s="4" t="str">
        <f aca="false">VLOOKUP(A245,'286'!$A$3:$I$1768,8,FALSE())</f>
        <v>D</v>
      </c>
      <c r="M245" s="4" t="str">
        <f aca="false">VLOOKUP(A245,'286'!$A$3:$I$1768,9,FALSE())</f>
        <v>D</v>
      </c>
      <c r="N245" s="8" t="str">
        <f aca="false">IF(R245=O245, "MISMA","CONTRARIA")</f>
        <v>MISMA</v>
      </c>
      <c r="O245" s="8" t="str">
        <f aca="false" t="array" ref="O245">_xlfn.IFS(L245="D","1", L245="I","2")</f>
        <v>1</v>
      </c>
      <c r="P245" s="8" t="str">
        <f aca="false" t="array" ref="P245">_xlfn.IFS(K245="OD","1", K245="OI","2")</f>
        <v>1</v>
      </c>
      <c r="Q245" s="1" t="str">
        <f aca="false" t="array" ref="Q245">_xlfn.IFS(J245="M","1", J245="H","2")</f>
        <v>2</v>
      </c>
      <c r="R245" s="8" t="str">
        <f aca="false" t="array" ref="R245">_xlfn.IFS(M245="D","1", M245="I","2")</f>
        <v>1</v>
      </c>
      <c r="S245" s="1" t="str">
        <f aca="false" t="array" ref="S245">_xlfn.IFS(N245="CONTRARIA", "1",N245= "MISMA","2")</f>
        <v>2</v>
      </c>
      <c r="T245" s="1" t="str">
        <f aca="false" t="array" ref="T245">_xlfn.IFS(I245="0-12","1", I245="13-24","2", I245="25-40","3", I245="41-60","4", I245="61-100","5")</f>
        <v>4</v>
      </c>
      <c r="U245" s="9" t="n">
        <v>-2</v>
      </c>
      <c r="V245" s="11" t="str">
        <f aca="false">IF(U245="","",IF(AND(U245&gt;=-9,U245&lt;=-6.5),"-9 a -6,5",IF(AND(U245&gt;=-6,U245&lt;=-3.5),"-6 a -3,5",IF(AND(U245&gt;=-3,U245&lt;=-1),"-3 a -1",IF(U245=-0.5,"-0,5",IF(AND(U245&gt;=0,U245&lt;=2.5),"0 a 2,5",IF(AND(U245&gt;=3,U245&lt;=5.5),"3 a 5,5",IF(AND(U245&gt;=6,U245&lt;=8.5),"6 a 8,5",IF(AND(U245&gt;=9,U245&lt;=20),"9 a 20","Fuera de rango")))))))))</f>
        <v>-3 a -1</v>
      </c>
      <c r="W245" s="11" t="n">
        <f aca="false">IF(V245="","",IF(V245="-9 a -6,5",2,IF(V245="-6 a -3,5",3,IF(V245="-3 a -1",4,IF(V245="-0,5","NORMA",IF(V245="0 a 2,5",5,IF(V245="3 a 5,5",6,IF(V245="6 a 8,5",7,IF(V245="9 a 20",8,"Fuera de rango")))))))))</f>
        <v>4</v>
      </c>
      <c r="X245" s="9" t="n">
        <v>0</v>
      </c>
      <c r="Y245" s="10" t="str">
        <f aca="false">IF(X245="","",IF(AND(X245&gt;=0,X245&lt;=4),"0 a 4",IF(AND(X245&gt;=4.5,X245&lt;=8.5),"4,5 a 8,5",IF(X245=9,"9",IF(AND(X245&gt;=9.5,X245&lt;=13),"9,5 a 13",IF(AND(X245&gt;=13.5,X245&lt;=20),"13,5 a 20",IF(AND(X245&gt;=20.5,X245&lt;=35),"20,5 a 35","Fuera de rango")))))))</f>
        <v>0 a 4</v>
      </c>
      <c r="Z245" s="11" t="n">
        <f aca="false">IF(Y245="","",IF(Y245="0 a 4",1,IF(Y245="4,5 a 8,5",2,IF(Y245="9","NORMA",IF(Y245="9,5 a 13",3,IF(Y245="13,5 a 20",4,IF(Y245="20,5 a 35",5,"Fuera de rango")))))))</f>
        <v>1</v>
      </c>
      <c r="AA245" s="9" t="n">
        <v>24</v>
      </c>
      <c r="AB245" s="10" t="str">
        <f aca="false">IF(AA245="","",IF(AND(AA245&gt;=0,AA245&lt;=9),"0 a 9",IF(AND(AA245&gt;=9.5,AA245&lt;=18.5),"9,5 a 18,5",IF(AA245=19,"19",IF(AND(AA245&gt;=19.5,AA245&lt;=28),"19,5 a 28",IF(AND(AA245&gt;=28.5,AA245&lt;=40),"28,5 a 40","Fuera de rango"))))))</f>
        <v>19,5 a 28</v>
      </c>
      <c r="AC245" s="11" t="n">
        <f aca="false" t="array" ref="AC245">_xlfn.IFS(AB245="","",AB245="0 a 9",1,AB245="9,5 a 18,5",2,AB245="19","NORMA",AB245="19,5 a 28",3,AB245="28,5 a 40",4,TRUE(),"Fuera de rango")</f>
        <v>3</v>
      </c>
      <c r="AD245" s="9" t="n">
        <v>9</v>
      </c>
      <c r="AE245" s="10" t="str">
        <f aca="false">IF(AD245="","",IF(AND(AD245&gt;=-10,AD245&lt;=0),"De -10 a 0",IF(AND(AD245&gt;=0.5,AD245&lt;=9.5),"0,5 a 9,5",IF(AD245=10,"10",IF(AND(AD245&gt;=10.5,AD245&lt;=20),"10,5 a 20",IF(AND(AD245&gt;=20.5,AD245&lt;=40),"20,5 a 40","Fuera de rango"))))))</f>
        <v>0,5 a 9,5</v>
      </c>
      <c r="AF245" s="12" t="n">
        <f aca="false">IF(AD245="","",IF(AND(AD245&gt;=-10,AD245&lt;=0),1,IF(AND(AD245&gt;=0.5,AD245&lt;=9.5),2,IF(AD245=10,"NORMA",IF(AND(AD245&gt;=10.5,AD245&lt;=20),3,IF(AND(AD245&gt;=20.5,AD245&lt;=40),4,""))))))</f>
        <v>2</v>
      </c>
      <c r="AG245" s="9" t="n">
        <v>8</v>
      </c>
      <c r="AH245" s="10" t="str">
        <f aca="false">IF(AG245="","",IF(AND(AG245&gt;=0,AG245&lt;=4),"0 a 4",IF(AND(AG245&gt;=4.5,AG245&lt;=8.5),"4,5 a 8,5",IF(AG245=9,"9",IF(AND(AG245&gt;=9.5,AG245&lt;=13),"9,5 a 13",IF(AND(AG245&gt;=13.5,AG245&lt;=25),"13,5 a 25","Fuera de rango"))))))</f>
        <v>4,5 a 8,5</v>
      </c>
      <c r="AI245" s="11" t="n">
        <f aca="false">IF(AH245="","",IF(AH245="0 a 4",1,IF(AH245="4,5 a 8,5",2,IF(AH245="9","NORMA",IF(AH245="9,5 a 13",3,IF(AH245="13,5 a 25",4,""))))))</f>
        <v>2</v>
      </c>
      <c r="AJ245" s="9" t="n">
        <v>3</v>
      </c>
      <c r="AK245" s="10" t="str">
        <f aca="false">IF(AJ245="","",IF(AND(AJ245&gt;=-15,AJ245&lt;=-10.5),"-15 a -10,5",IF(AND(AJ245&gt;=-10,AJ245&lt;=-4),"-10 a -4",IF(AND(AJ245&gt;=-4.5,AJ245&lt;=0),"-4,5 a 0",IF(AND(AJ245&gt;=0.5,AJ245&lt;=4.5),"0,5 a 4,5",IF(AJ245=5,"5",IF(AND(AJ245&gt;=5.5,AJ245&lt;=10),"5,5 a 10",IF(AND(AJ245&gt;=10.5,AJ245&lt;=20),"10,5 a 20","Fuera de rango"))))))))</f>
        <v>0,5 a 4,5</v>
      </c>
      <c r="AL245" s="11" t="n">
        <f aca="false">IF(AK245="","",IF(AK245="-15 a -10,5",1,IF(AK245="-10 a -4",2,IF(AK245="-4,5 a 0",3,IF(AK245="0,5 a 4,5",4,IF(AK245="5","NORMA",IF(AK245="5,5 a 10",5,IF(AK245="10,5 a 20",6,"Error"))))))))</f>
        <v>4</v>
      </c>
      <c r="AM245" s="9" t="n">
        <v>2</v>
      </c>
      <c r="AN245" s="10" t="str">
        <f aca="false">IF(AM245="","",IF(AND(AM245&gt;=-7.5,AM245&lt;=-5.5),"-7,5 a -5,5",IF(AND(AM245&gt;=-5,AM245&lt;=-3),"-5 a -3",IF(AND(AM245&gt;=-2.5,AM245&lt;=-0.5),"-2,5 a -0,5",IF(AM245=0,"0,00",IF(AND(AM245&gt;=0.5,AM245&lt;=2.5),"0,5 a 2,5",IF(AND(AM245&gt;=3,AM245&lt;=5),"3 a 5",IF(AND(AM245&gt;=5.5,AM245&lt;=7.5),"5,5 a 7,5",IF(AND(AM245&gt;=8,AM245&lt;=10),"8 a 10","Fuera de rango")))))))))</f>
        <v>0,5 a 2,5</v>
      </c>
      <c r="AO245" s="11" t="n">
        <f aca="false">IF(AN245="","",IF(AN245="-7,5 a -5,5",1,IF(AN245="-5 a -3",2,IF(AN245="-2,5 a -0,5",3,IF(AN245="0,00","NORMA",IF(AN245="0,5 a 2,5",4,IF(AN245="3 a 5",5,IF(AN245="5,5 a 7,5",6,IF(AN245="8 a 10",7,"Error")))))))))</f>
        <v>4</v>
      </c>
      <c r="AP245" s="9" t="n">
        <v>-5</v>
      </c>
      <c r="AQ245" s="10" t="str">
        <f aca="false">IF(AP245="","",IF(AND(AP245&gt;=-20,AP245&lt;=-9.5),"-20 a -9,5",IF(AND(AP245&gt;=-9,AP245&lt;=-6.5),"-9 a -6,5",IF(AP245=-6,"-6",IF(AND(AP245&gt;=-5.5,AP245&lt;=-3),"-5,5 a -3",IF(AND(AP245&gt;=-2.5,AP245&lt;=0),"-2,5 a 0",IF(AND(AP245&gt;=0.5,AP245&lt;=3),"0,5 a 3",IF(AND(AP245&gt;=3.5,AP245&lt;=6),"3,5 a 6",IF(AND(AP245&gt;=6.5,AP245&lt;=9),"6,5 a 9",IF(AND(AP245&gt;=9.5,AP245&lt;=20),"9,5 a 20","Fuera de rango"))))))))))</f>
        <v>-5,5 a -3</v>
      </c>
      <c r="AR245" s="11" t="n">
        <f aca="false">IF(AQ245="","",IF(AQ245="-20 a -9,5",1,IF(AQ245="-9 a -6,5",2,IF(AQ245="-6","NORMA",IF(AQ245="-5,5 a -3",3,IF(AQ245="-2,5 a 0",4,IF(AQ245="0,5 a 3",5,IF(AQ245="3,5 a 6",6,IF(AQ245="6,5 a 9",7,IF(AQ245="9,5 a 20",8,""))))))))))</f>
        <v>3</v>
      </c>
      <c r="AS245" s="9" t="n">
        <v>3</v>
      </c>
      <c r="AT245" s="10" t="str">
        <f aca="false">IF(AS245="","",IF(AND(AS245&gt;=-16,AS245&lt;=-14),"-16 a -14",IF(AND(AS245&gt;=-13.5,AS245&lt;=-11.5),"-13,5 a -11,5",IF(AND(AS245&gt;=-11,AS245&lt;=-9),"-11 a -9",IF(AND(AS245&gt;=-8.5,AS245&lt;=-6.5),"-8,5 a -6,5",IF(AND(AS245&gt;=-6,AS245&lt;=-4),"-6 a -4",IF(AND(AS245&gt;=-3.5,AS245&lt;=-1.5),"-3,5 a -1,5",IF(AND(AS245&gt;=-1,AS245&lt;=1),"-1 a 1",IF(AND(AS245&gt;=1.5,AS245&lt;=3.5),"1,5 a 3,5",IF(AND(AS245&gt;=4,AS245&lt;=6),"4 a 6",IF(AND(AS245&gt;=6.5,AS245&lt;=8.5),"6,5 a 8,5",IF(AND(AS245&gt;=9,AS245&lt;=11),"9 a 11",IF(AND(AS245&gt;=11.5,AS245&lt;=13.5),"11,5 a 13,5",IF(AND(AS245&gt;=14,AS245&lt;=16),"14 a 16",IF(AND(AS245&gt;=16.5,AS245&lt;=18.5),"16,5 a 18,5",IF(AND(AS245&gt;=19,AS245&lt;=21),"19 a 21","Fuera de rango"))))))))))))))))</f>
        <v>1,5 a 3,5</v>
      </c>
      <c r="AU245" s="11" t="n">
        <f aca="false" t="array" ref="AU245">IF(AT245="","",_xlfn.IFS(AT245="-16 a -14",1,AT245="-13,5 a -11,5",2,AT245="-11 a -9",3,AT245="-8,5 a -6,5",4,AT245="-6 a -4",5,AT245="-3,5 a -1,5",6,AT245="-1 a 1",7,AT245="1,5 a 3,5",8,AT245="4 a 6","NORMA",AT245="6,5 a 8,5",9,AT245="9 a 11",10,AT245="11,5 a 13,5",11,AT245="14 a 16",12,AT245="16,5 a 18,5",13,AT245="19 a 21",14,TRUE(),""))</f>
        <v>8</v>
      </c>
      <c r="AV245" s="9" t="n">
        <v>1.75</v>
      </c>
      <c r="AW245" s="10" t="str">
        <f aca="false">IF(AV245="","",IF(AND(AV245&gt;=-1,AV245&lt;=-0.5),"-1 a -0,5",IF(AND(AV245&gt;-0.5,AV245&lt;=0),"De -0,5 a 0",IF(AND(AV245&gt;=0.25,AV245&lt;=0.75),"0,25 a 0,75",IF(AND(AV245&gt;=1,AV245&lt;=1.5),"1 a 1,5",IF(AND(AV245&gt;=1.75,AV245&lt;=2.25),"1,75 a 2,25",IF(AND(AV245&gt;=2.5,AV245&lt;=3),"2,5 a 3",IF(AND(AV245&gt;=3.25,AV245&lt;=3.75),"3,25 a 3,75","Fuera de rango"))))))))</f>
        <v>1,75 a 2,25</v>
      </c>
      <c r="AX245" s="11" t="n">
        <f aca="false">IF(AW245="","",IF(OR(AW245="-1 a -0,5",AW245="-1 a -0.5"),1,IF(OR(AW245="De -0,5 a 0",AW245="-0,5 a 0",AW245="De -0.5 a 0"),2,IF(OR(AW245="0,25 a 0,75",AW245="0.25 a 0.75"),"NORMA",IF(OR(AW245="1 a 1,5",AW245="1 a 1.5"),3,IF(OR(AW245="1,75 a 2,25",AW245="1.75 a 2.25"),4,IF(OR(AW245="2,5 a 3",AW245="2.5 a 3"),5,IF(OR(AW245="3,25 a 3,75",AW245="3.25 a 3.75"),6,""))))))))</f>
        <v>4</v>
      </c>
      <c r="AY245" s="9" t="n">
        <v>-10</v>
      </c>
      <c r="AZ245" s="10" t="str">
        <f aca="false">IF(AY245="","",IF(AND(AY245&gt;=-20,AY245&lt;=-9.5),"-20 a -9,5",IF(AND(AY245&gt;=-9,AY245&lt;=-6.5),"-9 a -6,5",IF(AY245=-6,"-6",IF(AND(AY245&gt;=-5.5,AY245&lt;=-3),"-5,5 a -3",IF(AND(AY245&gt;=-2.5,AY245&lt;=0),"-2,5 a 0",IF(AND(AY245&gt;=0.5,AY245&lt;=3),"0,5 a 3",IF(AND(AY245&gt;=3.5,AY245&lt;=6),"3,5 a 6","Fuera de rango"))))))))</f>
        <v>-20 a -9,5</v>
      </c>
      <c r="BA245" s="11" t="n">
        <f aca="false">IF(AZ245="","",IF(AZ245="-20 a -9,5",1,IF(AZ245="-9 a -6,5",2,IF(AZ245="-6","NORMA",IF(AZ245="-5,5 a -3",3,IF(AZ245="-2,5 a 0",4,IF(AZ245="0,5 a 3",5,IF(AZ245="3,5 a 6",6,""))))))))</f>
        <v>1</v>
      </c>
      <c r="BB245" s="9" t="n">
        <v>0</v>
      </c>
      <c r="BC245" s="10" t="str">
        <f aca="false" t="array" ref="BC245">IF(BB245="","",_xlfn.IFS(AND(BB245&gt;=0,BB245&lt;=2),"0 a 2",AND(BB245&gt;=2.5,BB245&lt;=4.5),"2,5 a 4,5",AND(BB245&gt;=5,BB245&lt;=7),"5 a 7",AND(BB245&gt;=7.5,BB245&lt;=9.5),"7,5 a 9,5",AND(BB245&gt;=10,BB245&lt;=12),"10 a 12",AND(BB245&gt;=12.5,BB245&lt;=14.5),"12,5 a 14,5",BB245=15,"15",AND(BB245&gt;=15.5,BB245&lt;=17.5),"15,5 a 17,5",AND(BB245&gt;=18,BB245&lt;=20),"18 a 20",AND(BB245&gt;=20.5,BB245&lt;=22.5),"20,5 a 22,5",AND(BB245&gt;=23,BB245&lt;=25),"23 a 25",TRUE(),"Fuera de rango"))</f>
        <v>0 a 2</v>
      </c>
      <c r="BD245" s="11" t="n">
        <f aca="false" t="array" ref="BD245">IF(BC245="","",_xlfn.IFS(BC245="0 a 2",1,BC245="2,5 a 4,5",2,BC245="5 a 7",3,BC245="7,5 a 9,5",4,BC245="10 a 12",5,BC245="12,5 a 14,5",6,BC245="15","NORMA",BC245="15,5 a 17,5",7,BC245="18 a 20",8,BC245="20,5 a 22,5",9,BC245="23 a 25",10,TRUE(),"Fuera de rango"))</f>
        <v>1</v>
      </c>
      <c r="BE245" s="9" t="n">
        <v>14</v>
      </c>
      <c r="BF245" s="10" t="str">
        <f aca="false">IF(BE245="","",IF(AND(BE245&gt;=-20,BE245&lt;=-10),"-20 a -10",IF(AND(BE245&gt;=-9.5,BE245&lt;=0.5),"-9,5 a 0,5",IF(AND(BE245&gt;=1,BE245&lt;=11),"1 a 11",IF(AND(BE245&gt;=11.5,BE245&lt;=20.5),"11,5 a 20,5",IF(BE245=21,"21",IF(AND(BE245&gt;=21.5,BE245&lt;=31.5),"21,5 a 31,5",IF(AND(BE245&gt;=32,BE245&lt;=42),"32 a 42","Fuera de rango"))))))))</f>
        <v>11,5 a 20,5</v>
      </c>
      <c r="BG245" s="11" t="n">
        <f aca="false">IF(BF245="","",IF(BF245="-20 a -10",1,IF(BF245="-9,5 a 0,5",2,IF(BF245="1 a 11",3,IF(BF245="11,5 a 20,5",4,IF(BF245="21","NORMA",IF(BF245="21,5 a 31,5",5,IF(BF245="32 a 42",6,""))))))))</f>
        <v>4</v>
      </c>
      <c r="BH245" s="9" t="n">
        <v>22</v>
      </c>
      <c r="BI245" s="10" t="str">
        <f aca="false">IF(BH245="","",IF(AND(BH245&gt;=-20,BH245&lt;=-15),"-20 a -15",IF(AND(BH245&gt;=-14.5,BH245&lt;=-9.5),"-14,5 a -9,5",IF(AND(BH245&gt;=-9,BH245&lt;=-4),"-9 a -4",IF(AND(BH245&gt;=-3.5,BH245&lt;=2.5),"-3,5 a 2,5",IF(AND(BH245&gt;=3,BH245&lt;=8),"3 a 8",IF(AND(BH245&gt;=8.5,BH245&lt;=14.5),"8,5 a 14,5",IF(BH245=15,"15",IF(AND(BH245&gt;=15.5,BH245&lt;=20.5),"15,5 a 20,5",IF(AND(BH245&gt;=21,BH245&lt;=26),"21 a 26","Fuera de rango"))))))))))</f>
        <v>21 a 26</v>
      </c>
      <c r="BJ245" s="11" t="n">
        <f aca="false">IF(BI245="","",IF(BI245="-20 a -15",1,IF(BI245="-14,5 a -9,5",2,IF(BI245="-9 a -4",3,IF(BI245="-3,5 a 2,5",4,IF(BI245="3 a 8",5,IF(BI245="8,5 a 14,5",6,IF(BI245="15","NORMA",IF(BI245="15,5 a 20,5",7,IF(BI245="21 a 26",8,IF(BI245="26,5 a 31,5",9,"")))))))))))</f>
        <v>8</v>
      </c>
      <c r="BK245" s="9" t="n">
        <v>0</v>
      </c>
      <c r="BL245" s="10" t="str">
        <f aca="false">IF(BK245="","",IF(AND(BK245&gt;=0,BK245&lt;=2),"0 - 2",IF(AND(BK245&gt;=2.5,BK245&lt;=4.5),"2,5 - 4,5",IF(AND(BK245&gt;=5,BK245&lt;=7),"5 - 7",IF(AND(BK245&gt;=7.5,BK245&lt;=9.5),"7,5 - 9,5",IF(AND(BK245&gt;=10,BK245&lt;=12),"10 - 12",IF(AND(BK245&gt;=12.5,BK245&lt;=13.5),"12,5 - 13,5",IF(BK245=14,"14",IF(AND(BK245&gt;=14.5,BK245&lt;=16.5),"14,5 - 16,5",IF(AND(BK245&gt;=17,BK245&lt;=19),"17 - 19",IF(AND(BK245&gt;=19.5,BK245&lt;=21.5),"19,5 - 21,5",IF(AND(BK245&gt;=22,BK245&lt;=24),"22 - 24",IF(AND(BK245&gt;=24.5,BK245&lt;=26.5),"24,5 - 26,5",IF(AND(BK245&gt;=27,BK245&lt;=29),"27 - 29",IF(AND(BK245&gt;=29.5,BK245&lt;=30),"29,5 - 30","Fuera de rango")))))))))))))))</f>
        <v>0 - 2</v>
      </c>
      <c r="BM245" s="11" t="n">
        <f aca="false">IF(BL245="","",IF(BL245="0 - 2",1,IF(BL245="2,5 - 4,5",2,IF(BL245="5 - 7",3,IF(BL245="7,5 - 9,5",4,IF(BL245="10 - 12",5,IF(BL245="12,5 - 13,5",6,IF(BL245="14","NORMA",IF(BL245="14,5 - 16,5",7,IF(BL245="17 - 19",8,IF(BL245="19,5 - 21,5",9,IF(BL245="22 - 24",10,IF(BL245="24,5 - 26,5",11,IF(BL245="27 - 29",12,IF(BL245="29,5 - 30",13,"")))))))))))))))</f>
        <v>1</v>
      </c>
      <c r="BN245" s="9" t="n">
        <v>20</v>
      </c>
      <c r="BO245" s="10" t="str">
        <f aca="false">IF(BN245="","",IF(AND(BN245&gt;=-20,BN245&lt;=-10),"-20 a -10",IF(AND(BN245&gt;=-9.5,BN245&lt;=0.5),"-9,5 a 0,5",IF(AND(BN245&gt;=1,BN245&lt;=11),"1 a 11",IF(AND(BN245&gt;=11.5,BN245&lt;=21.5),"11,5 a 21,5",IF(BN245=22,"22",IF(AND(BN245&gt;=22.5,BN245&lt;=32.5),"22,5 a 32,5",IF(AND(BN245&gt;=33,BN245&lt;=43),"33 a 43","Fuera de rango"))))))))</f>
        <v>11,5 a 21,5</v>
      </c>
      <c r="BP245" s="11" t="n">
        <f aca="false">IF(BO245="","",IF(BO245="-20 a -10",1,IF(BO245="-9,5 a 0,5",2,IF(BO245="1 a 11",3,IF(BO245="11,5 a 21,5",4,IF(BO245="22","NORMA",IF(BO245="22,5 a 32,5",5,IF(BO245="33 a 43",6,""))))))))</f>
        <v>4</v>
      </c>
      <c r="BQ245" s="9" t="n">
        <v>15</v>
      </c>
      <c r="BR245" s="10" t="str">
        <f aca="false">IF(BQ245="","",IF(AND(BQ245&gt;=-20,BQ245&lt;=-15),"-20 a -15",IF(AND(BQ245&gt;=-14.5,BQ245&lt;=-9.5),"-14,5 a -9,5",IF(AND(BQ245&gt;=-9,BQ245&lt;=-4),"-9 a -4",IF(AND(BQ245&gt;=-3.5,BQ245&lt;=2.5),"-3,5 a 2,5",IF(AND(BQ245&gt;=3,BQ245&lt;=8),"3 a 8",IF(AND(BQ245&gt;=8.5,BQ245&lt;=13.5),"8,5 a 13,5",IF(AND(BQ245&gt;=14,BQ245&lt;=17.5),"14 a 17,5",IF(BQ245=18,"18",IF(AND(BQ245&gt;=18.5,BQ245&lt;=23.5),"18,5 a 23,5",IF(AND(BQ245&gt;=24,BQ245&lt;=29),"24 a 29",IF(AND(BQ245&gt;=29.5,BQ245&lt;=34.5),"29,5 a 34,5",IF(AND(BQ245&gt;=35,BQ245&lt;=40),"35 a 40","Fuera de rango")))))))))))))</f>
        <v>14 a 17,5</v>
      </c>
      <c r="BS245" s="11" t="n">
        <f aca="false">IF(BR245="","",IF(BR245="-20 a -15",1,IF(BR245="-14,5 a -9,5",2,IF(BR245="-9 a -4",3,IF(BR245="-3,5 a 2,5",4,IF(BR245="3 a 8",5,IF(BR245="8,5 a 13,5",6,IF(BR245="14 a 17,5",7,IF(BR245="18","NORMA",IF(BR245="18,5 a 23,5",8,IF(BR245="24 a 29",9,IF(BR245="29,5 a 34,5",10,IF(BR245="35 a 40",11,"")))))))))))))</f>
        <v>7</v>
      </c>
      <c r="BT245" s="9" t="n">
        <v>2</v>
      </c>
      <c r="BU245" s="10" t="str">
        <f aca="false">IF(BT245="","",IF(AND(BT245&gt;=-20,BT245&lt;=-18),"-20 a -18",IF(AND(BT245&gt;=-17.5,BT245&lt;=-15.5),"-17,5 a -15,5",IF(AND(BT245&gt;=-15,BT245&lt;=-13),"-15 a -13",IF(AND(BT245&gt;=-12.5,BT245&lt;=-10.5),"-12,5 a -10,5",IF(AND(BT245&gt;=-10,BT245&lt;=-8),"-10 a -8",IF(AND(BT245&gt;=-7.5,BT245&lt;=-5.5),"-7,5 a -5,5",IF(AND(BT245&gt;=-5,BT245&lt;=-3),"-5 a -3",IF(AND(BT245&gt;=-2.5,BT245&lt;=-0.5),"-2,5 a -0,5",IF(BT245=0,"0",IF(AND(BT245&gt;=0.5,BT245&lt;=2.5),"0,5 a 2,5",IF(AND(BT245&gt;=3,BT245&lt;=5),"3 a 5",IF(AND(BT245&gt;=5.5,BT245&lt;=7.5),"5,5 a 7,5",IF(AND(BT245&gt;=8,BT245&lt;=10),"8 a 10",IF(AND(BT245&gt;=10.5,BT245&lt;=12.5),"10,5 a 12,5",IF(AND(BT245&gt;=13,BT245&lt;=15),"13 a 15",IF(AND(BT245&gt;=15.5,BT245&lt;=17.5),"15,5 a 17,5",IF(AND(BT245&gt;=18,BT245&lt;=20),"18 a 20","Fuera de rango"))))))))))))))))))</f>
        <v>0,5 a 2,5</v>
      </c>
      <c r="BV245" s="11" t="n">
        <f aca="false">IF(BT245="","",IF(BT245=0,"NORMA",IF(AND(BT245&gt;=-20,BT245&lt;=-18),2,IF(AND(BT245&gt;=-17.5,BT245&lt;=-15.5),2,IF(AND(BT245&gt;=-15,BT245&lt;=-13),3,IF(AND(BT245&gt;=-12.5,BT245&lt;=-10.5),4,IF(AND(BT245&gt;=-10,BT245&lt;=-8),5,IF(AND(BT245&gt;=-7.5,BT245&lt;=-5.5),6,IF(AND(BT245&gt;=-5,BT245&lt;=-3),7,IF(AND(BT245&gt;=-2.5,BT245&lt;=-0.5),8,IF(AND(BT245&gt;=0.5,BT245&lt;=2.5),9,IF(AND(BT245&gt;=3,BT245&lt;=5),10,IF(AND(BT245&gt;=5.5,BT245&lt;=7.5),11,IF(AND(BT245&gt;=8,BT245&lt;=10),12,IF(AND(BT245&gt;=10.5,BT245&lt;=12.5),13,IF(AND(BT245&gt;=13,BT245&lt;=15),14,IF(AND(BT245&gt;=15.5,BT245&lt;=17.5),15,IF(AND(BT245&gt;=18,BT245&lt;=20),16,"Fuera de rango"))))))))))))))))))</f>
        <v>9</v>
      </c>
      <c r="BW245" s="9" t="n">
        <v>-3.75</v>
      </c>
      <c r="BX245" s="10" t="n">
        <f aca="false">18.5- (0.3*H245)</f>
        <v>4.4</v>
      </c>
      <c r="BY245" s="10" t="n">
        <f aca="false">(BW245)-(BX245)</f>
        <v>-8.15</v>
      </c>
      <c r="BZ245" s="10" t="str">
        <f aca="false">IF(BY245="","",IF(BY245&lt;-27.5,"De -30 a -28",IF(BY245&lt;-25,"De -27,5 a -25,5",IF(BY245&lt;-22.5,"De -25 a -23",IF(BY245&lt;-20,"De -22,5 a -20,5",IF(BY245&lt;-17.5,"De -20 a -18",IF(BY245&lt;-15,"De -17,5 a -15,5",IF(BY245&lt;-12.5,"De -15 a -13",IF(BY245&lt;-10,"De -12,5 a -10,5",IF(BY245&lt;-7.5,"De -10 a -8",IF(BY245&lt;-5,"De -7,5 a -5,5",IF(BY245&lt;-2.5,"De -5 a -3",IF(BY245&lt;0,"De -2,5 a -0,5",IF(BY245&lt;2.5,"De 0 a 2",IF(BY245&lt;5,"De 2,5 a 4,5",IF(BY245&lt;7.5,"De 5 a 7",IF(BY245&lt;10,"De 7,5 a 9,5",IF(BY245&lt;12.5,"De 10 a 12",IF(BY245&lt;15,"De 12,5 a 14,5",IF(BY245&lt;17.5,"De 15 a 17",IF(BY245&lt;20,"De 17,5 a 19,5",IF(BY245&lt;22.5,"De 20 a 22",IF(BY245&lt;25,"De 22,5 a 24,5",IF(BY245&lt;27.5,"De 25 a 27","De 27,5 a 30"))))))))))))))))))))))))</f>
        <v>De -10 a -8</v>
      </c>
      <c r="CA245" s="12" t="n">
        <f aca="false">IF(BY245="","",IF(BY245&lt;=-28,1,IF(BY245&lt;=-25.5,2,IF(BY245&lt;=-23,3,IF(BY245&lt;=-20.5,4,IF(BY245&lt;=-18,5,IF(BY245&lt;=-15.5,6,IF(BY245&lt;=-13,7,IF(BY245&lt;=-10.5,8,IF(BY245&lt;=-8,9,IF(BY245&lt;=-5.5,10,IF(BY245&lt;=-3,11,IF(BY245&lt;=-0.5,12,IF(BY245&lt;=2,13,IF(BY245&lt;=4.5,14,IF(BY245&lt;=7,15,IF(BY245&lt;=9.5,16,IF(BY245&lt;=12,17,IF(BY245&lt;=14.5,18,IF(BY245&lt;=17,19,IF(BY245&lt;=19.5,20,IF(BY245&lt;=22,21,IF(BY245&lt;=24.5,22,IF(BY245&lt;=27,23,IF(BY245&lt;=30,24,"Fuera de rango")))))))))))))))))))))))))</f>
        <v>9</v>
      </c>
      <c r="CB245" s="9" t="n">
        <v>-3.75</v>
      </c>
      <c r="CC245" s="10" t="n">
        <f aca="false">18.5- (0.3*H245)</f>
        <v>4.4</v>
      </c>
      <c r="CD245" s="10" t="n">
        <f aca="false">(CB245)-(CC245)</f>
        <v>-8.15</v>
      </c>
      <c r="CE245" s="10" t="str">
        <f aca="false">IF(CD245="","",IF(CD245&lt;-27.5,"De -30 a -28",IF(CD245&lt;-25,"De -27,5 a -25,5",IF(CD245&lt;-22.5,"De -25 a -23",IF(CD245&lt;-20,"De -22,5 a -20,5",IF(CD245&lt;-17.5,"De -20 a -18",IF(CD245&lt;-15,"De -17,5 a -15,5",IF(CD245&lt;-12.5,"De -15 a -13",IF(CD245&lt;-10,"De -12,5 a -10,5",IF(CD245&lt;-7.5,"De -10 a -8",IF(CD245&lt;-5,"De -7,5 a -5,5",IF(CD245&lt;-2.5,"De -5 a -3",IF(CD245&lt;0,"De -2,5 a -0,5",IF(CD245&lt;=2,"De 0 a 2",IF(CD245&lt;=4.5,"De 2,5 a 4,5",IF(CD245&lt;=7,"De 5 a 7",IF(CD245&lt;=9.5,"De 7,5 a 9,5",IF(CD245&lt;=12,"De 10 a 12",IF(CD245&lt;=14.5,"De 12,5 a 14,5",IF(CD245&lt;=17,"De 15 a 17",IF(CD245&lt;=19.5,"De 17,5 a 19,5",IF(CD245&lt;=22,"De 20 a 22",IF(CD245&lt;=24.5,"De 22,5 a 24,5",IF(CD245&lt;=27,"De 25 a 27","De 27,5 a 30"))))))))))))))))))))))))</f>
        <v>De -10 a -8</v>
      </c>
      <c r="CF245" s="12" t="n">
        <f aca="false">IF(CD245="","",IF(CD245&lt;-27.5,1,IF(CD245&lt;-25,2,IF(CD245&lt;-22.5,3,IF(CD245&lt;-20,4,IF(CD245&lt;-17.5,5,IF(CD245&lt;-15,6,IF(CD245&lt;-12.5,7,IF(CD245&lt;-10,8,IF(CD245&lt;-7.5,9,IF(CD245&lt;-5,10,IF(CD245&lt;-2.5,11,IF(CD245&lt;0,12,IF(CD245&lt;2.5,13,IF(CD245&lt;5,14,IF(CD245&lt;7.5,15,IF(CD245&lt;10,16,IF(CD245&lt;12.5,17,IF(CD245&lt;15,18,IF(CD245&lt;17.5,19,IF(CD245&lt;20,20,IF(CD245&lt;22.5,21,IF(CD245&lt;25,22,IF(CD245&lt;27.5,23,24))))))))))))))))))))))))</f>
        <v>9</v>
      </c>
      <c r="CG245" s="9" t="n">
        <v>-1.75</v>
      </c>
      <c r="CH245" s="10" t="str">
        <f aca="false">IF(CG245="","",IF(AND(CG245&gt;=-10,CG245&lt;=-9.5),"-10 a -9,5",IF(AND(CG245&gt;-9.5,CG245&lt;=-8.5),"-9 a -8,5",IF(AND(CG245&gt;-8.5,CG245&lt;=-7.5),"-8 a -7,5",IF(AND(CG245&gt;-7.5,CG245&lt;=-6.5),"-7 a -6,5",IF(AND(CG245&gt;-6.5,CG245&lt;=-5.5),"-6 a -5,5",IF(AND(CG245&gt;-5.5,CG245&lt;=-4.5),"-5 a -4,5",IF(AND(CG245&gt;-4.5,CG245&lt;=-3.5),"-4 a -3,5",IF(AND(CG245&gt;-3.5,CG245&lt;=-2.5),"-3 a -2,5",IF(CG245=-2.25,"-2,25",IF(AND(CG245&gt;-2.5,CG245&lt;=-1.5),"-2 a -1,5",IF(AND(CG245&gt;-1.5,CG245&lt;=-0.5),"-1 a -0,5",IF(AND(CG245&gt;-0.5,CG245&lt;=0.5),"0 a 0,5",IF(AND(CG245&gt;0.5,CG245&lt;=1.5),"1 a 1,5",IF(AND(CG245&gt;1.5,CG245&lt;=2.5),"2 a 2,5",IF(AND(CG245&gt;2.5,CG245&lt;=3.5),"3 a 3,5",IF(AND(CG245&gt;3.5,CG245&lt;=4.5),"4 a 4,5",IF(AND(CG245&gt;4.5,CG245&lt;=5.5),"5 a 5,5",IF(AND(CG245&gt;5.5,CG245&lt;=6.5),"6 a 6,5",IF(AND(CG245&gt;6.5,CG245&lt;=7.5),"7 a 7,5",IF(AND(CG245&gt;7.5,CG245&lt;=8.5),"8 a 8,5",IF(AND(CG245&gt;8.5,CG245&lt;=9.5),"9 a 9,5",IF(CG245&gt;=10,"10","Fuera de rango")))))))))))))))))))))))</f>
        <v>-2 a -1,5</v>
      </c>
      <c r="CI245" s="11" t="n">
        <f aca="false">IF(CG245="","",IF(CG245=-2.25,"NORMA",IF(CG245&lt;=-9.5,1,IF(CG245&lt;=-8.5,2,IF(CG245&lt;=-7.5,3,IF(CG245&lt;=-6.5,4,IF(CG245&lt;=-5.5,5,IF(CG245&lt;=-4.5,6,IF(CG245&lt;=-3.5,7,IF(CG245&lt;=-2.5,8,IF(CG245&lt;=-1.5,9,IF(CG245&lt;=-0.5,10,IF(CG245&lt;=0.5,11,IF(CG245&lt;=1.5,12,IF(CG245&lt;=2.5,13,IF(CG245&lt;=3.5,14,IF(CG245&lt;=4.5,15,IF(CG245&lt;=5.5,16,IF(CG245&lt;=6.5,17,IF(CG245&lt;=7.5,18,IF(CG245&lt;=8.5,19,IF(CG245&lt;=9.5,20,IF(CG245=10,21,"Fuera de rango")))))))))))))))))))))))</f>
        <v>9</v>
      </c>
      <c r="CJ245" s="9" t="n">
        <v>1.75</v>
      </c>
      <c r="CK245" s="10" t="str">
        <f aca="false">IF(CJ245="","",IF(AND(CJ245&gt;=-6,CJ245&lt;=-5.5),"-6 a -5,5",IF(AND(CJ245&gt;-5.5,CJ245&lt;=-4.5),"-5 a -4,5",IF(AND(CJ245&gt;-4.5,CJ245&lt;=-3.5),"-4 a -3,5",IF(AND(CJ245&gt;-3.5,CJ245&lt;=-2.5),"-3 a -2,5",IF(AND(CJ245&gt;-2.5,CJ245&lt;=-1.5),"-2 a -1,5",IF(AND(CJ245&gt;-1.5,CJ245&lt;=-0.5),"-1 a -0,5",IF(AND(CJ245&gt;-0.5,CJ245&lt;=0.5),"0 a 0,5",IF(AND(CJ245&gt;0.5,CJ245&lt;=1.5),"1 a 1,5",IF(AND(CJ245&gt;1.5,CJ245&lt;2.5),"2",IF(AND(CJ245&gt;=2.5,CJ245&lt;=3),"2,5 a 3",IF(AND(CJ245&gt;3,CJ245&lt;=4),"3,5 a 4",IF(AND(CJ245&gt;4,CJ245&lt;=5),"4,5 a 5",IF(AND(CJ245&gt;5,CJ245&lt;=6),"5,5 a 6",IF(AND(CJ245&gt;6,CJ245&lt;=7),"6,5 a 7",IF(AND(CJ245&gt;7,CJ245&lt;=8),"7,5 a 8",IF(AND(CJ245&gt;8,CJ245&lt;=9.5),"8,5 a 9,5",IF(CJ245=10,"10","Fuera de rango"))))))))))))))))))</f>
        <v>2</v>
      </c>
      <c r="CL245" s="11" t="str">
        <f aca="false">IF(CK245="","",IF(OR(CK245="-6 a -5,5",CK245="-6 - -5,5"),1,IF(OR(CK245="-5 a -4,5",CK245="-5 - -4,5"),2,IF(OR(CK245="-4 a -3,5",CK245="-4 - -3,5"),3,IF(OR(CK245="-3 a -2,5",CK245="-3 - -2,5"),4,IF(OR(CK245="-2 a -1,5",CK245="-2 - -1,5"),5,IF(OR(CK245="-1 a -0,5",CK245="-1 - -0,5"),6,IF(OR(CK245="0 a 0,5",CK245="0 - 0,5"),7,IF(OR(CK245="1 a 1,5",CK245="1 - 1,5"),8,IF(CK245="2","NORMA",IF(OR(CK245="2,5 a 3",CK245="2,5 - 3"),9,IF(OR(CK245="3,5 a 4",CK245="3,5 - 4"),10,IF(OR(CK245="4,5 a 5",CK245="4,5 - 5"),11,IF(OR(CK245="5,5 a 6",CK245="5,5 - 6"),12,IF(OR(CK245="6,5 a 7",CK245="6,5 - 7"),13,IF(OR(CK245="7,5 a 8",CK245="7,5 - 8"),14,IF(OR(CK245="8,5 a 9",CK245="8,5 - 9,5",CK245="9 a 9,5"),15,IF(CK245="10",15,IF(OR(CK245="0,5 a 1",CK245="0,5 - 1"),7,"Fuera de rango")))))))))))))))))))</f>
        <v>NORMA</v>
      </c>
      <c r="CM245" s="10" t="n">
        <v>0</v>
      </c>
      <c r="CN245" s="10" t="str">
        <f aca="false">IF(CM245=0,"0", " ")</f>
        <v>0</v>
      </c>
      <c r="CO245" s="10" t="str">
        <f aca="false">IF(CM245&gt;0,"EME"," ")</f>
        <v> </v>
      </c>
      <c r="CP245" s="10" t="n">
        <v>0</v>
      </c>
      <c r="CQ245" s="10" t="str">
        <f aca="false">IF(CP245&gt;0,"0", " ")</f>
        <v> </v>
      </c>
      <c r="CR245" s="10" t="str">
        <f aca="false">IF(CP245&gt;0,"EME"," ")</f>
        <v> </v>
      </c>
      <c r="CS245" s="9" t="n">
        <v>0</v>
      </c>
      <c r="CT245" s="10" t="str">
        <f aca="false">IF(CS245&gt;0,"1", " ")</f>
        <v> </v>
      </c>
      <c r="CU245" s="10" t="str">
        <f aca="false">IF(CS245&gt;0,"HIP"," ")</f>
        <v> </v>
      </c>
      <c r="CV245" s="9" t="n">
        <v>0</v>
      </c>
      <c r="CW245" s="10" t="str">
        <f aca="false">IF(CV245&gt;0,"1", " ")</f>
        <v> </v>
      </c>
      <c r="CX245" s="10" t="str">
        <f aca="false">IF(CV245&gt;0,"HIP"," ")</f>
        <v> </v>
      </c>
      <c r="CY245" s="9" t="n">
        <v>-10</v>
      </c>
      <c r="CZ245" s="11" t="str">
        <f aca="false">IF(CY245&lt;0,"2"," ")</f>
        <v>2</v>
      </c>
      <c r="DA245" s="11" t="str">
        <f aca="false">IF(CY245&lt;0,"MIO"," ")</f>
        <v>MIO</v>
      </c>
      <c r="DB245" s="9" t="n">
        <v>-8.5</v>
      </c>
      <c r="DC245" s="11" t="str">
        <f aca="false">IF(DB245&lt;0,"2"," ")</f>
        <v>2</v>
      </c>
      <c r="DD245" s="11" t="str">
        <f aca="false">IF(DB245&lt;0,"MIO"," ")</f>
        <v>MIO</v>
      </c>
      <c r="DE245" s="9" t="n">
        <v>0</v>
      </c>
      <c r="DF245" s="11" t="str">
        <f aca="false">IF(DE245&lt;0,"3"," ")</f>
        <v> </v>
      </c>
      <c r="DG245" s="11" t="str">
        <f aca="false">IF(DE245&lt;0,"AST"," ")</f>
        <v> </v>
      </c>
      <c r="DH245" s="9" t="n">
        <v>0</v>
      </c>
      <c r="DI245" s="11" t="str">
        <f aca="false">IF(DH245&lt;0,"3"," ")</f>
        <v> </v>
      </c>
      <c r="DJ245" s="11" t="str">
        <f aca="false">IF(DH245&lt;0,"AST"," ")</f>
        <v> </v>
      </c>
      <c r="DK245" s="9" t="n">
        <v>1</v>
      </c>
      <c r="DL245" s="10" t="str">
        <f aca="false">IF(DK245&gt;0,"4"," ")</f>
        <v>4</v>
      </c>
      <c r="DM245" s="10" t="str">
        <f aca="false">IF(DK245&gt;0,"PRE"," ")</f>
        <v>PRE</v>
      </c>
      <c r="DN245" s="9" t="n">
        <v>1</v>
      </c>
      <c r="DO245" s="10" t="str">
        <f aca="false">IF(DN245&gt;0,"4"," ")</f>
        <v>4</v>
      </c>
      <c r="DP245" s="10" t="str">
        <f aca="false">IF(DN245&gt;0,"PRE"," ")</f>
        <v>PRE</v>
      </c>
      <c r="DQ245" s="12" t="n">
        <v>2</v>
      </c>
      <c r="DR245" s="12" t="n">
        <v>2</v>
      </c>
      <c r="DS245" s="12" t="str">
        <f aca="false">CONCATENATE(CO245,CU245,DA245,DG245,DM245)</f>
        <v>  MIO PRE</v>
      </c>
      <c r="DT245" s="10" t="str">
        <f aca="false" t="array" ref="DT245">_xlfn.IFS(DS245="EME    ","0", DS245=" HIP   ","1", DS245="  MIO  ","2", DS245="   AST ","3", DS245="    PRE","4", DS245="EME   PRE","5", DS245=" HIP  PRE","6", DS245=" HIP AST ","7", DS245="  MIO PRE","8", DS245="  MIOAST ","9", DS245="   ASTPRE","10",DS245=" HIP ASTPRE","11", DS245="  MIOASTPRE","12", DS245="     ","0")</f>
        <v>8</v>
      </c>
      <c r="DU245" s="1" t="s">
        <v>153</v>
      </c>
      <c r="DV245" s="1" t="str">
        <f aca="false" t="array" ref="DV245">_xlfn.IFS(DU245="SI","2", DU245="NO","1")</f>
        <v>2</v>
      </c>
      <c r="DW245" s="10" t="n">
        <v>0</v>
      </c>
      <c r="DX245" s="11" t="str">
        <f aca="false">IF(DW245=0,"1","2")</f>
        <v>1</v>
      </c>
      <c r="DY245" s="11" t="str">
        <f aca="false" t="array" ref="DY245">_xlfn.IFS(DW245=0,"0", DW245=0.25, "1", DW245=0.5,"2", DW245=0.75,"3", DW245=1,"4",DW245=1.25,"5", DW245=1.5,"6", DW245=1.75,"7", DW245=2,"8")</f>
        <v>0</v>
      </c>
      <c r="DZ245" s="10" t="n">
        <v>0</v>
      </c>
      <c r="EA245" s="11" t="str">
        <f aca="false">IF(DZ245=0,"1","2")</f>
        <v>1</v>
      </c>
      <c r="EB245" s="11" t="str">
        <f aca="false" t="array" ref="EB245">_xlfn.IFS(DZ245=0,"0", DZ245=0.25, "1", DZ245=0.5,"2", DZ245=0.75,"3", DZ245=1,"4",DZ245=1.25,"5", DZ245=1.5,"6", DZ245=1.75,"7", DZ245=2,"8")</f>
        <v>0</v>
      </c>
      <c r="EC245" s="10" t="n">
        <v>-0.5</v>
      </c>
      <c r="ED245" s="10" t="str">
        <f aca="false">IF(EC245=0,"1","2")</f>
        <v>2</v>
      </c>
      <c r="EE245" s="11" t="str">
        <f aca="false" t="array" ref="EE245">_xlfn.IFS(EC245=0,"0", EC245=-0.25, "1", EC245=-0.5,"2", EC245=-0.75,"3", EC245=-1,"4",EC245=-1.25,"5", EC245=-1.5,"6", EC245=-1.75,"7", EC245=-2,"8", EC245=-2.25,"9",EC245=-2.5,"10", EC245=-2.75,"11", EC245=-3,"12", EC245=-3.25,"13", EC245=-3.5,"14", EC245=-3.75,"15",EC245=-4,"16")</f>
        <v>2</v>
      </c>
      <c r="EF245" s="10" t="n">
        <v>-0.5</v>
      </c>
      <c r="EG245" s="10" t="str">
        <f aca="false">IF(EF245=0,"1","2")</f>
        <v>2</v>
      </c>
      <c r="EH245" s="11" t="str">
        <f aca="false" t="array" ref="EH245">_xlfn.IFS(EF245=0,"0", EF245=-0.25, "1", EF245=-0.5,"2", EF245=-0.75,"3", EF245=-1,"4",EF245=-1.25,"5", EF245=-1.5,"6", EF245=-1.75,"7", EF245=-2,"8", EF245=-2.25,"9",EF245=-2.5,"10", EF245=-2.75,"11", EF245=-3,"12", EF245=-3.25,"13", EF245=-3.5,"14", EF245=-3.75,"15",EF245=-4,"16")</f>
        <v>2</v>
      </c>
      <c r="EI245" s="10" t="n">
        <v>0</v>
      </c>
      <c r="EJ245" s="11" t="str">
        <f aca="false">IF(EI245=0,"1","2")</f>
        <v>1</v>
      </c>
      <c r="EK245" s="11" t="str">
        <f aca="false" t="array" ref="EK245">_xlfn.IFS(EI245=0,"0", EI245=-0.25, "1", EI245=-0.5,"2", EI245=-0.75,"3", EI245=-1,"4",EI245=-1.25,"5", EI245=-1.5,"6", EI245=-1.75,"7", EI245=-2,"8", EI245=-2.25,"9", EI245=-2.25,"9",EI245=-2.5,"10", EI245=-2.75,"11", EI245=-3,"12", EI245=-3.25,"13", EI245=-3.5,"14", EI245=-3.75,"15",EI245=-4,"16", EI245=0.25, "17", EI245=0.5, "18")</f>
        <v>0</v>
      </c>
      <c r="EL245" s="10" t="n">
        <v>0</v>
      </c>
      <c r="EM245" s="11" t="str">
        <f aca="false">IF(EL245=0,"1","2")</f>
        <v>1</v>
      </c>
      <c r="EN245" s="11" t="str">
        <f aca="false" t="array" ref="EN245">_xlfn.IFS(EL245=0.25,"17",EL245=0.5,"18", EL245=0,"0", EL245=-0.25, "1", EL245=-0.5,"2", EL245=-0.75,"3", EL245=-1,"4",EL245=-1.25,"5", EL245=-1.5,"6", EL245=-1.75,"7", EL245=-2,"8",EL245= -2.25,"9",EL245=-2.5,"10",EL245= -2.75,"11",EL245= -3,"12",EL245= -3.25,"13",EL245= -3.5,"14",EL245= -3.75,"15",EL245=-4,"16")</f>
        <v>0</v>
      </c>
      <c r="EO245" s="10" t="n">
        <v>0</v>
      </c>
      <c r="EP245" s="11" t="str">
        <f aca="false">IF(EO245=0,"1","2")</f>
        <v>1</v>
      </c>
      <c r="EQ245" s="11" t="str">
        <f aca="false" t="array" ref="EQ245">_xlfn.IFS(EO245=0,"0", EO245=0.25, "1", EO245=0.5,"2", EO245=0.75,"3", EO245=1,"4",EO245=1.25,"5", EO245=1.5,"6", EO245=1.75,"7", EO245=2,"8", EO245=2.25,"9", EO245=2.25,"9",EO245=2.5,"10", EO245=2.75,"11", EO245=3,"12", EO245=3.25,"13", EO245=3.5,"14", EO245=3.75,"15",EO245=4,"16", EO245=-0.25, "17", bq=-0.5, "18")</f>
        <v>0</v>
      </c>
      <c r="ER245" s="10" t="n">
        <v>0</v>
      </c>
      <c r="ES245" s="11" t="str">
        <f aca="false">IF(ER245=0,"1","2")</f>
        <v>1</v>
      </c>
      <c r="ET245" s="11" t="str">
        <f aca="false" t="array" ref="ET245">_xlfn.IFS(ER245=0,"0", ER245=0.25, "1", ER245=0.5,"2", ER245=0.75,"3", ER245=1,"4",ER245=1.25,"5", ER245=1.5,"6", ER245=1.75,"7", ER245=2,"8", ER245=2.25,"9", ER245=2.25,"9",ER245=2.5,"10", ER245=2.75,"11", ER245=3,"12", ER245=3.25,"13", ER245=3.5,"14", ER245=3.75,"15",ER245=4,"16", ER245=-0.25, "17", bq=-0.5, "18")</f>
        <v>0</v>
      </c>
      <c r="EU245" s="13" t="n">
        <v>13</v>
      </c>
      <c r="EV245" s="14" t="str">
        <f aca="false">VLOOKUP(EU245,LEYENDA!$G$2:$H$8,2,TRUE())</f>
        <v>13-18</v>
      </c>
      <c r="EW245" s="14" t="str">
        <f aca="false" t="array" ref="EW245">_xlfn.IFS(EV245="0-5","1", EV245="6-12","2", EV245="13-18","3", EV245="19-24","4", EV245="25-36","5", EV245="37-48","6", EV245="49-60","7")</f>
        <v>3</v>
      </c>
    </row>
    <row r="246" customFormat="false" ht="13.5" hidden="false" customHeight="false" outlineLevel="0" collapsed="false">
      <c r="A246" s="1" t="n">
        <v>67</v>
      </c>
      <c r="B246" s="32" t="n">
        <v>12</v>
      </c>
      <c r="C246" s="33" t="n">
        <v>41117</v>
      </c>
      <c r="D246" s="6"/>
      <c r="E246" s="5" t="str">
        <f aca="false">VLOOKUP(A246,'286'!$A$3:$J$600,10,FALSE())</f>
        <v>MORENO HERNÁNDEZ, ANTONIO</v>
      </c>
      <c r="F246" s="4" t="str">
        <f aca="false">VLOOKUP(A246,'286'!$A$3:$I$1768,3,FALSE())</f>
        <v>MOHERAN</v>
      </c>
      <c r="G246" s="6" t="n">
        <f aca="false">VLOOKUP(A246,'286'!$A$3:$I$1768,4,FALSE())</f>
        <v>23223</v>
      </c>
      <c r="H246" s="7" t="n">
        <f aca="false">YEAR(C246)-YEAR(G246)</f>
        <v>49</v>
      </c>
      <c r="I246" s="1" t="str">
        <f aca="false">VLOOKUP(H246,LEYENDA!$C$2:$D$6,2,TRUE())</f>
        <v>41-60</v>
      </c>
      <c r="J246" s="5" t="str">
        <f aca="false">VLOOKUP(A246,'286'!$A$3:$I$1768,7,FALSE())</f>
        <v>H</v>
      </c>
      <c r="K246" s="8" t="str">
        <f aca="false">VLOOKUP(A246,'286'!$A$3:$I$1768,2,FALSE())</f>
        <v>OD</v>
      </c>
      <c r="L246" s="4" t="str">
        <f aca="false">VLOOKUP(A246,'286'!$A$3:$I$1768,8,FALSE())</f>
        <v>D</v>
      </c>
      <c r="M246" s="4" t="str">
        <f aca="false">VLOOKUP(A246,'286'!$A$3:$I$1768,9,FALSE())</f>
        <v>D</v>
      </c>
      <c r="N246" s="8" t="str">
        <f aca="false">IF(R246=O246, "MISMA","CONTRARIA")</f>
        <v>MISMA</v>
      </c>
      <c r="O246" s="8" t="str">
        <f aca="false" t="array" ref="O246">_xlfn.IFS(L246="D","1", L246="I","2")</f>
        <v>1</v>
      </c>
      <c r="P246" s="8" t="str">
        <f aca="false" t="array" ref="P246">_xlfn.IFS(K246="OD","1", K246="OI","2")</f>
        <v>1</v>
      </c>
      <c r="Q246" s="1" t="str">
        <f aca="false" t="array" ref="Q246">_xlfn.IFS(J246="M","1", J246="H","2")</f>
        <v>2</v>
      </c>
      <c r="R246" s="8" t="str">
        <f aca="false" t="array" ref="R246">_xlfn.IFS(M246="D","1", M246="I","2")</f>
        <v>1</v>
      </c>
      <c r="S246" s="1" t="str">
        <f aca="false" t="array" ref="S246">_xlfn.IFS(N246="CONTRARIA", "1",N246= "MISMA","2")</f>
        <v>2</v>
      </c>
      <c r="T246" s="1" t="str">
        <f aca="false" t="array" ref="T246">_xlfn.IFS(I246="0-12","1", I246="13-24","2", I246="25-40","3", I246="41-60","4", I246="61-100","5")</f>
        <v>4</v>
      </c>
      <c r="U246" s="9" t="n">
        <v>-4</v>
      </c>
      <c r="V246" s="1" t="str">
        <f aca="false">IF(U246="","",IF(AND(U246&gt;=-9,U246&lt;=-6.5),"-9 a -6,5",IF(AND(U246&gt;=-6,U246&lt;=-3.5),"-6 a -3,5",IF(AND(U246&gt;=-3,U246&lt;=-1),"-3 a -1",IF(U246=-0.5,"-0,5",IF(AND(U246&gt;=0,U246&lt;=2.5),"0 a 2,5",IF(AND(U246&gt;=3,U246&lt;=5.5),"3 a 5,5",IF(AND(U246&gt;=6,U246&lt;=8.5),"6 a 8,5",IF(AND(U246&gt;=9,U246&lt;=20),"9 a 20","Fuera de rango")))))))))</f>
        <v>-6 a -3,5</v>
      </c>
      <c r="W246" s="11" t="n">
        <f aca="false">IF(V246="","",IF(V246="-9 a -6,5",2,IF(V246="-6 a -3,5",3,IF(V246="-3 a -1",4,IF(V246="-0,5","NORMA",IF(V246="0 a 2,5",5,IF(V246="3 a 5,5",6,IF(V246="6 a 8,5",7,IF(V246="9 a 20",8,"Fuera de rango")))))))))</f>
        <v>3</v>
      </c>
      <c r="X246" s="9" t="n">
        <v>0</v>
      </c>
      <c r="Y246" s="10" t="str">
        <f aca="false">IF(X246="","",IF(AND(X246&gt;=0,X246&lt;=4),"0 a 4",IF(AND(X246&gt;=4.5,X246&lt;=8.5),"4,5 a 8,5",IF(X246=9,"9",IF(AND(X246&gt;=9.5,X246&lt;=13),"9,5 a 13",IF(AND(X246&gt;=13.5,X246&lt;=20),"13,5 a 20",IF(AND(X246&gt;=20.5,X246&lt;=35),"20,5 a 35","Fuera de rango")))))))</f>
        <v>0 a 4</v>
      </c>
      <c r="Z246" s="11" t="n">
        <f aca="false">IF(Y246="","",IF(Y246="0 a 4",1,IF(Y246="4,5 a 8,5",2,IF(Y246="9","NORMA",IF(Y246="9,5 a 13",3,IF(Y246="13,5 a 20",4,IF(Y246="20,5 a 35",5,"Fuera de rango")))))))</f>
        <v>1</v>
      </c>
      <c r="AA246" s="9" t="n">
        <v>16</v>
      </c>
      <c r="AB246" s="10" t="str">
        <f aca="false">IF(AA246="","",IF(AND(AA246&gt;=0,AA246&lt;=9),"0 a 9",IF(AND(AA246&gt;=9.5,AA246&lt;=18.5),"9,5 a 18,5",IF(AA246=19,"19",IF(AND(AA246&gt;=19.5,AA246&lt;=28),"19,5 a 28",IF(AND(AA246&gt;=28.5,AA246&lt;=40),"28,5 a 40","Fuera de rango"))))))</f>
        <v>9,5 a 18,5</v>
      </c>
      <c r="AC246" s="11" t="n">
        <f aca="false" t="array" ref="AC246">_xlfn.IFS(AB246="","",AB246="0 a 9",1,AB246="9,5 a 18,5",2,AB246="19","NORMA",AB246="19,5 a 28",3,AB246="28,5 a 40",4,TRUE(),"Fuera de rango")</f>
        <v>2</v>
      </c>
      <c r="AD246" s="9" t="n">
        <v>7</v>
      </c>
      <c r="AE246" s="10" t="str">
        <f aca="false">IF(AD246="","",IF(AND(AD246&gt;=-10,AD246&lt;=0),"De -10 a 0",IF(AND(AD246&gt;=0.5,AD246&lt;=9.5),"0,5 a 9,5",IF(AD246=10,"10",IF(AND(AD246&gt;=10.5,AD246&lt;=20),"10,5 a 20",IF(AND(AD246&gt;=20.5,AD246&lt;=40),"20,5 a 40","Fuera de rango"))))))</f>
        <v>0,5 a 9,5</v>
      </c>
      <c r="AF246" s="12" t="n">
        <f aca="false">IF(AD246="","",IF(AND(AD246&gt;=-10,AD246&lt;=0),1,IF(AND(AD246&gt;=0.5,AD246&lt;=9.5),2,IF(AD246=10,"NORMA",IF(AND(AD246&gt;=10.5,AD246&lt;=20),3,IF(AND(AD246&gt;=20.5,AD246&lt;=40),4,""))))))</f>
        <v>2</v>
      </c>
      <c r="AG246" s="9" t="n">
        <v>8</v>
      </c>
      <c r="AH246" s="10" t="str">
        <f aca="false">IF(AG246="","",IF(AND(AG246&gt;=0,AG246&lt;=4),"0 a 4",IF(AND(AG246&gt;=4.5,AG246&lt;=8.5),"4,5 a 8,5",IF(AG246=9,"9",IF(AND(AG246&gt;=9.5,AG246&lt;=13),"9,5 a 13",IF(AND(AG246&gt;=13.5,AG246&lt;=25),"13,5 a 25","Fuera de rango"))))))</f>
        <v>4,5 a 8,5</v>
      </c>
      <c r="AI246" s="11" t="n">
        <f aca="false">IF(AH246="","",IF(AH246="0 a 4",1,IF(AH246="4,5 a 8,5",2,IF(AH246="9","NORMA",IF(AH246="9,5 a 13",3,IF(AH246="13,5 a 25",4,""))))))</f>
        <v>2</v>
      </c>
      <c r="AJ246" s="9" t="n">
        <v>4</v>
      </c>
      <c r="AK246" s="10" t="str">
        <f aca="false">IF(AJ246="","",IF(AND(AJ246&gt;=-15,AJ246&lt;=-10.5),"-15 a -10,5",IF(AND(AJ246&gt;=-10,AJ246&lt;=-4),"-10 a -4",IF(AND(AJ246&gt;=-4.5,AJ246&lt;=0),"-4,5 a 0",IF(AND(AJ246&gt;=0.5,AJ246&lt;=4.5),"0,5 a 4,5",IF(AJ246=5,"5",IF(AND(AJ246&gt;=5.5,AJ246&lt;=10),"5,5 a 10",IF(AND(AJ246&gt;=10.5,AJ246&lt;=20),"10,5 a 20","Fuera de rango"))))))))</f>
        <v>0,5 a 4,5</v>
      </c>
      <c r="AL246" s="11" t="n">
        <f aca="false">IF(AK246="","",IF(AK246="-15 a -10,5",1,IF(AK246="-10 a -4",2,IF(AK246="-4,5 a 0",3,IF(AK246="0,5 a 4,5",4,IF(AK246="5","NORMA",IF(AK246="5,5 a 10",5,IF(AK246="10,5 a 20",6,"Error"))))))))</f>
        <v>4</v>
      </c>
      <c r="AM246" s="9" t="n">
        <v>2</v>
      </c>
      <c r="AN246" s="10" t="str">
        <f aca="false">IF(AM246="","",IF(AND(AM246&gt;=-7.5,AM246&lt;=-5.5),"-7,5 a -5,5",IF(AND(AM246&gt;=-5,AM246&lt;=-3),"-5 a -3",IF(AND(AM246&gt;=-2.5,AM246&lt;=-0.5),"-2,5 a -0,5",IF(AM246=0,"0,00",IF(AND(AM246&gt;=0.5,AM246&lt;=2.5),"0,5 a 2,5",IF(AND(AM246&gt;=3,AM246&lt;=5),"3 a 5",IF(AND(AM246&gt;=5.5,AM246&lt;=7.5),"5,5 a 7,5",IF(AND(AM246&gt;=8,AM246&lt;=10),"8 a 10","Fuera de rango")))))))))</f>
        <v>0,5 a 2,5</v>
      </c>
      <c r="AO246" s="11" t="n">
        <f aca="false">IF(AN246="","",IF(AN246="-7,5 a -5,5",1,IF(AN246="-5 a -3",2,IF(AN246="-2,5 a -0,5",3,IF(AN246="0,00","NORMA",IF(AN246="0,5 a 2,5",4,IF(AN246="3 a 5",5,IF(AN246="5,5 a 7,5",6,IF(AN246="8 a 10",7,"Error")))))))))</f>
        <v>4</v>
      </c>
      <c r="AP246" s="9" t="n">
        <v>-9</v>
      </c>
      <c r="AQ246" s="10" t="str">
        <f aca="false">IF(AP246="","",IF(AND(AP246&gt;=-20,AP246&lt;=-9.5),"-20 a -9,5",IF(AND(AP246&gt;=-9,AP246&lt;=-6.5),"-9 a -6,5",IF(AP246=-6,"-6",IF(AND(AP246&gt;=-5.5,AP246&lt;=-3),"-5,5 a -3",IF(AND(AP246&gt;=-2.5,AP246&lt;=0),"-2,5 a 0",IF(AND(AP246&gt;=0.5,AP246&lt;=3),"0,5 a 3",IF(AND(AP246&gt;=3.5,AP246&lt;=6),"3,5 a 6",IF(AND(AP246&gt;=6.5,AP246&lt;=9),"6,5 a 9",IF(AND(AP246&gt;=9.5,AP246&lt;=20),"9,5 a 20","Fuera de rango"))))))))))</f>
        <v>-9 a -6,5</v>
      </c>
      <c r="AR246" s="11" t="n">
        <f aca="false">IF(AQ246="","",IF(AQ246="-20 a -9,5",1,IF(AQ246="-9 a -6,5",2,IF(AQ246="-6","NORMA",IF(AQ246="-5,5 a -3",3,IF(AQ246="-2,5 a 0",4,IF(AQ246="0,5 a 3",5,IF(AQ246="3,5 a 6",6,IF(AQ246="6,5 a 9",7,IF(AQ246="9,5 a 20",8,""))))))))))</f>
        <v>2</v>
      </c>
      <c r="AS246" s="9" t="n">
        <v>2</v>
      </c>
      <c r="AT246" s="10" t="str">
        <f aca="false">IF(AS246="","",IF(AND(AS246&gt;=-16,AS246&lt;=-14),"-16 a -14",IF(AND(AS246&gt;=-13.5,AS246&lt;=-11.5),"-13,5 a -11,5",IF(AND(AS246&gt;=-11,AS246&lt;=-9),"-11 a -9",IF(AND(AS246&gt;=-8.5,AS246&lt;=-6.5),"-8,5 a -6,5",IF(AND(AS246&gt;=-6,AS246&lt;=-4),"-6 a -4",IF(AND(AS246&gt;=-3.5,AS246&lt;=-1.5),"-3,5 a -1,5",IF(AND(AS246&gt;=-1,AS246&lt;=1),"-1 a 1",IF(AND(AS246&gt;=1.5,AS246&lt;=3.5),"1,5 a 3,5",IF(AND(AS246&gt;=4,AS246&lt;=6),"4 a 6",IF(AND(AS246&gt;=6.5,AS246&lt;=8.5),"6,5 a 8,5",IF(AND(AS246&gt;=9,AS246&lt;=11),"9 a 11",IF(AND(AS246&gt;=11.5,AS246&lt;=13.5),"11,5 a 13,5",IF(AND(AS246&gt;=14,AS246&lt;=16),"14 a 16",IF(AND(AS246&gt;=16.5,AS246&lt;=18.5),"16,5 a 18,5",IF(AND(AS246&gt;=19,AS246&lt;=21),"19 a 21","Fuera de rango"))))))))))))))))</f>
        <v>1,5 a 3,5</v>
      </c>
      <c r="AU246" s="11" t="n">
        <f aca="false" t="array" ref="AU246">IF(AT246="","",_xlfn.IFS(AT246="-16 a -14",1,AT246="-13,5 a -11,5",2,AT246="-11 a -9",3,AT246="-8,5 a -6,5",4,AT246="-6 a -4",5,AT246="-3,5 a -1,5",6,AT246="-1 a 1",7,AT246="1,5 a 3,5",8,AT246="4 a 6","NORMA",AT246="6,5 a 8,5",9,AT246="9 a 11",10,AT246="11,5 a 13,5",11,AT246="14 a 16",12,AT246="16,5 a 18,5",13,AT246="19 a 21",14,TRUE(),""))</f>
        <v>8</v>
      </c>
      <c r="AV246" s="9" t="n">
        <v>1.5</v>
      </c>
      <c r="AW246" s="10" t="str">
        <f aca="false">IF(AV246="","",IF(AND(AV246&gt;=-1,AV246&lt;=-0.5),"-1 a -0,5",IF(AND(AV246&gt;-0.5,AV246&lt;=0),"De -0,5 a 0",IF(AND(AV246&gt;=0.25,AV246&lt;=0.75),"0,25 a 0,75",IF(AND(AV246&gt;=1,AV246&lt;=1.5),"1 a 1,5",IF(AND(AV246&gt;=1.75,AV246&lt;=2.25),"1,75 a 2,25",IF(AND(AV246&gt;=2.5,AV246&lt;=3),"2,5 a 3",IF(AND(AV246&gt;=3.25,AV246&lt;=3.75),"3,25 a 3,75","Fuera de rango"))))))))</f>
        <v>1 a 1,5</v>
      </c>
      <c r="AX246" s="11" t="n">
        <f aca="false">IF(AW246="","",IF(OR(AW246="-1 a -0,5",AW246="-1 a -0.5"),1,IF(OR(AW246="De -0,5 a 0",AW246="-0,5 a 0",AW246="De -0.5 a 0"),2,IF(OR(AW246="0,25 a 0,75",AW246="0.25 a 0.75"),"NORMA",IF(OR(AW246="1 a 1,5",AW246="1 a 1.5"),3,IF(OR(AW246="1,75 a 2,25",AW246="1.75 a 2.25"),4,IF(OR(AW246="2,5 a 3",AW246="2.5 a 3"),5,IF(OR(AW246="3,25 a 3,75",AW246="3.25 a 3.75"),6,""))))))))</f>
        <v>3</v>
      </c>
      <c r="AY246" s="9" t="n">
        <v>-9</v>
      </c>
      <c r="AZ246" s="10" t="str">
        <f aca="false">IF(AY246="","",IF(AND(AY246&gt;=-20,AY246&lt;=-9.5),"-20 a -9,5",IF(AND(AY246&gt;=-9,AY246&lt;=-6.5),"-9 a -6,5",IF(AY246=-6,"-6",IF(AND(AY246&gt;=-5.5,AY246&lt;=-3),"-5,5 a -3",IF(AND(AY246&gt;=-2.5,AY246&lt;=0),"-2,5 a 0",IF(AND(AY246&gt;=0.5,AY246&lt;=3),"0,5 a 3",IF(AND(AY246&gt;=3.5,AY246&lt;=6),"3,5 a 6","Fuera de rango"))))))))</f>
        <v>-9 a -6,5</v>
      </c>
      <c r="BA246" s="11" t="n">
        <f aca="false">IF(AZ246="","",IF(AZ246="-20 a -9,5",1,IF(AZ246="-9 a -6,5",2,IF(AZ246="-6","NORMA",IF(AZ246="-5,5 a -3",3,IF(AZ246="-2,5 a 0",4,IF(AZ246="0,5 a 3",5,IF(AZ246="3,5 a 6",6,""))))))))</f>
        <v>2</v>
      </c>
      <c r="BB246" s="9" t="n">
        <v>0</v>
      </c>
      <c r="BC246" s="10" t="str">
        <f aca="false" t="array" ref="BC246">IF(BB246="","",_xlfn.IFS(AND(BB246&gt;=0,BB246&lt;=2),"0 a 2",AND(BB246&gt;=2.5,BB246&lt;=4.5),"2,5 a 4,5",AND(BB246&gt;=5,BB246&lt;=7),"5 a 7",AND(BB246&gt;=7.5,BB246&lt;=9.5),"7,5 a 9,5",AND(BB246&gt;=10,BB246&lt;=12),"10 a 12",AND(BB246&gt;=12.5,BB246&lt;=14.5),"12,5 a 14,5",BB246=15,"15",AND(BB246&gt;=15.5,BB246&lt;=17.5),"15,5 a 17,5",AND(BB246&gt;=18,BB246&lt;=20),"18 a 20",AND(BB246&gt;=20.5,BB246&lt;=22.5),"20,5 a 22,5",AND(BB246&gt;=23,BB246&lt;=25),"23 a 25",TRUE(),"Fuera de rango"))</f>
        <v>0 a 2</v>
      </c>
      <c r="BD246" s="11" t="n">
        <f aca="false" t="array" ref="BD246">IF(BC246="","",_xlfn.IFS(BC246="0 a 2",1,BC246="2,5 a 4,5",2,BC246="5 a 7",3,BC246="7,5 a 9,5",4,BC246="10 a 12",5,BC246="12,5 a 14,5",6,BC246="15","NORMA",BC246="15,5 a 17,5",7,BC246="18 a 20",8,BC246="20,5 a 22,5",9,BC246="23 a 25",10,TRUE(),"Fuera de rango"))</f>
        <v>1</v>
      </c>
      <c r="BE246" s="9" t="n">
        <v>12</v>
      </c>
      <c r="BF246" s="10" t="str">
        <f aca="false">IF(BE246="","",IF(AND(BE246&gt;=-20,BE246&lt;=-10),"-20 a -10",IF(AND(BE246&gt;=-9.5,BE246&lt;=0.5),"-9,5 a 0,5",IF(AND(BE246&gt;=1,BE246&lt;=11),"1 a 11",IF(AND(BE246&gt;=11.5,BE246&lt;=20.5),"11,5 a 20,5",IF(BE246=21,"21",IF(AND(BE246&gt;=21.5,BE246&lt;=31.5),"21,5 a 31,5",IF(AND(BE246&gt;=32,BE246&lt;=42),"32 a 42","Fuera de rango"))))))))</f>
        <v>11,5 a 20,5</v>
      </c>
      <c r="BG246" s="11" t="n">
        <f aca="false">IF(BF246="","",IF(BF246="-20 a -10",1,IF(BF246="-9,5 a 0,5",2,IF(BF246="1 a 11",3,IF(BF246="11,5 a 20,5",4,IF(BF246="21","NORMA",IF(BF246="21,5 a 31,5",5,IF(BF246="32 a 42",6,""))))))))</f>
        <v>4</v>
      </c>
      <c r="BH246" s="9" t="n">
        <v>0</v>
      </c>
      <c r="BI246" s="10" t="str">
        <f aca="false">IF(BH246="","",IF(AND(BH246&gt;=-20,BH246&lt;=-15),"-20 a -15",IF(AND(BH246&gt;=-14.5,BH246&lt;=-9.5),"-14,5 a -9,5",IF(AND(BH246&gt;=-9,BH246&lt;=-4),"-9 a -4",IF(AND(BH246&gt;=-3.5,BH246&lt;=2.5),"-3,5 a 2,5",IF(AND(BH246&gt;=3,BH246&lt;=8),"3 a 8",IF(AND(BH246&gt;=8.5,BH246&lt;=14.5),"8,5 a 14,5",IF(BH246=15,"15",IF(AND(BH246&gt;=15.5,BH246&lt;=20.5),"15,5 a 20,5",IF(AND(BH246&gt;=21,BH246&lt;=26),"21 a 26","Fuera de rango"))))))))))</f>
        <v>-3,5 a 2,5</v>
      </c>
      <c r="BJ246" s="11" t="n">
        <f aca="false">IF(BI246="","",IF(BI246="-20 a -15",1,IF(BI246="-14,5 a -9,5",2,IF(BI246="-9 a -4",3,IF(BI246="-3,5 a 2,5",4,IF(BI246="3 a 8",5,IF(BI246="8,5 a 14,5",6,IF(BI246="15","NORMA",IF(BI246="15,5 a 20,5",7,IF(BI246="21 a 26",8,IF(BI246="26,5 a 31,5",9,"")))))))))))</f>
        <v>4</v>
      </c>
      <c r="BK246" s="9" t="n">
        <v>0</v>
      </c>
      <c r="BL246" s="10" t="str">
        <f aca="false">IF(BK246="","",IF(AND(BK246&gt;=0,BK246&lt;=2),"0 - 2",IF(AND(BK246&gt;=2.5,BK246&lt;=4.5),"2,5 - 4,5",IF(AND(BK246&gt;=5,BK246&lt;=7),"5 - 7",IF(AND(BK246&gt;=7.5,BK246&lt;=9.5),"7,5 - 9,5",IF(AND(BK246&gt;=10,BK246&lt;=12),"10 - 12",IF(AND(BK246&gt;=12.5,BK246&lt;=13.5),"12,5 - 13,5",IF(BK246=14,"14",IF(AND(BK246&gt;=14.5,BK246&lt;=16.5),"14,5 - 16,5",IF(AND(BK246&gt;=17,BK246&lt;=19),"17 - 19",IF(AND(BK246&gt;=19.5,BK246&lt;=21.5),"19,5 - 21,5",IF(AND(BK246&gt;=22,BK246&lt;=24),"22 - 24",IF(AND(BK246&gt;=24.5,BK246&lt;=26.5),"24,5 - 26,5",IF(AND(BK246&gt;=27,BK246&lt;=29),"27 - 29",IF(AND(BK246&gt;=29.5,BK246&lt;=30),"29,5 - 30","Fuera de rango")))))))))))))))</f>
        <v>0 - 2</v>
      </c>
      <c r="BM246" s="11" t="n">
        <f aca="false">IF(BL246="","",IF(BL246="0 - 2",1,IF(BL246="2,5 - 4,5",2,IF(BL246="5 - 7",3,IF(BL246="7,5 - 9,5",4,IF(BL246="10 - 12",5,IF(BL246="12,5 - 13,5",6,IF(BL246="14","NORMA",IF(BL246="14,5 - 16,5",7,IF(BL246="17 - 19",8,IF(BL246="19,5 - 21,5",9,IF(BL246="22 - 24",10,IF(BL246="24,5 - 26,5",11,IF(BL246="27 - 29",12,IF(BL246="29,5 - 30",13,"")))))))))))))))</f>
        <v>1</v>
      </c>
      <c r="BN246" s="9" t="n">
        <v>22</v>
      </c>
      <c r="BO246" s="11" t="str">
        <f aca="false">IF(BN246="","",IF(AND(BN246&gt;=-20,BN246&lt;=-10),"-20 a -10",IF(AND(BN246&gt;=-9.5,BN246&lt;=0.5),"-9,5 a 0,5",IF(AND(BN246&gt;=1,BN246&lt;=11),"1 a 11",IF(AND(BN246&gt;=11.5,BN246&lt;=21.5),"11,5 a 21,5",IF(BN246=22,"22",IF(AND(BN246&gt;=22.5,BN246&lt;=32.5),"22,5 a 32,5",IF(AND(BN246&gt;=33,BN246&lt;=43),"33 a 43","Fuera de rango"))))))))</f>
        <v>22</v>
      </c>
      <c r="BP246" s="11" t="str">
        <f aca="false">IF(BO246="","",IF(BO246="-20 a -10",1,IF(BO246="-9,5 a 0,5",2,IF(BO246="1 a 11",3,IF(BO246="11,5 a 21,5",4,IF(BO246="22","NORMA",IF(BO246="22,5 a 32,5",5,IF(BO246="33 a 43",6,""))))))))</f>
        <v>NORMA</v>
      </c>
      <c r="BQ246" s="9" t="n">
        <v>18</v>
      </c>
      <c r="BR246" s="10" t="str">
        <f aca="false">IF(BQ246="","",IF(AND(BQ246&gt;=-20,BQ246&lt;=-15),"-20 a -15",IF(AND(BQ246&gt;=-14.5,BQ246&lt;=-9.5),"-14,5 a -9,5",IF(AND(BQ246&gt;=-9,BQ246&lt;=-4),"-9 a -4",IF(AND(BQ246&gt;=-3.5,BQ246&lt;=2.5),"-3,5 a 2,5",IF(AND(BQ246&gt;=3,BQ246&lt;=8),"3 a 8",IF(AND(BQ246&gt;=8.5,BQ246&lt;=13.5),"8,5 a 13,5",IF(AND(BQ246&gt;=14,BQ246&lt;=17.5),"14 a 17,5",IF(BQ246=18,"18",IF(AND(BQ246&gt;=18.5,BQ246&lt;=23.5),"18,5 a 23,5",IF(AND(BQ246&gt;=24,BQ246&lt;=29),"24 a 29",IF(AND(BQ246&gt;=29.5,BQ246&lt;=34.5),"29,5 a 34,5",IF(AND(BQ246&gt;=35,BQ246&lt;=40),"35 a 40","Fuera de rango")))))))))))))</f>
        <v>18</v>
      </c>
      <c r="BS246" s="11" t="str">
        <f aca="false">IF(BR246="","",IF(BR246="-20 a -15",1,IF(BR246="-14,5 a -9,5",2,IF(BR246="-9 a -4",3,IF(BR246="-3,5 a 2,5",4,IF(BR246="3 a 8",5,IF(BR246="8,5 a 13,5",6,IF(BR246="14 a 17,5",7,IF(BR246="18","NORMA",IF(BR246="18,5 a 23,5",8,IF(BR246="24 a 29",9,IF(BR246="29,5 a 34,5",10,IF(BR246="35 a 40",11,"")))))))))))))</f>
        <v>NORMA</v>
      </c>
      <c r="BT246" s="9" t="n">
        <v>2</v>
      </c>
      <c r="BU246" s="10" t="str">
        <f aca="false">IF(BT246="","",IF(AND(BT246&gt;=-20,BT246&lt;=-18),"-20 a -18",IF(AND(BT246&gt;=-17.5,BT246&lt;=-15.5),"-17,5 a -15,5",IF(AND(BT246&gt;=-15,BT246&lt;=-13),"-15 a -13",IF(AND(BT246&gt;=-12.5,BT246&lt;=-10.5),"-12,5 a -10,5",IF(AND(BT246&gt;=-10,BT246&lt;=-8),"-10 a -8",IF(AND(BT246&gt;=-7.5,BT246&lt;=-5.5),"-7,5 a -5,5",IF(AND(BT246&gt;=-5,BT246&lt;=-3),"-5 a -3",IF(AND(BT246&gt;=-2.5,BT246&lt;=-0.5),"-2,5 a -0,5",IF(BT246=0,"0",IF(AND(BT246&gt;=0.5,BT246&lt;=2.5),"0,5 a 2,5",IF(AND(BT246&gt;=3,BT246&lt;=5),"3 a 5",IF(AND(BT246&gt;=5.5,BT246&lt;=7.5),"5,5 a 7,5",IF(AND(BT246&gt;=8,BT246&lt;=10),"8 a 10",IF(AND(BT246&gt;=10.5,BT246&lt;=12.5),"10,5 a 12,5",IF(AND(BT246&gt;=13,BT246&lt;=15),"13 a 15",IF(AND(BT246&gt;=15.5,BT246&lt;=17.5),"15,5 a 17,5",IF(AND(BT246&gt;=18,BT246&lt;=20),"18 a 20","Fuera de rango"))))))))))))))))))</f>
        <v>0,5 a 2,5</v>
      </c>
      <c r="BV246" s="11" t="n">
        <f aca="false">IF(BT246="","",IF(BT246=0,"NORMA",IF(AND(BT246&gt;=-20,BT246&lt;=-18),2,IF(AND(BT246&gt;=-17.5,BT246&lt;=-15.5),2,IF(AND(BT246&gt;=-15,BT246&lt;=-13),3,IF(AND(BT246&gt;=-12.5,BT246&lt;=-10.5),4,IF(AND(BT246&gt;=-10,BT246&lt;=-8),5,IF(AND(BT246&gt;=-7.5,BT246&lt;=-5.5),6,IF(AND(BT246&gt;=-5,BT246&lt;=-3),7,IF(AND(BT246&gt;=-2.5,BT246&lt;=-0.5),8,IF(AND(BT246&gt;=0.5,BT246&lt;=2.5),9,IF(AND(BT246&gt;=3,BT246&lt;=5),10,IF(AND(BT246&gt;=5.5,BT246&lt;=7.5),11,IF(AND(BT246&gt;=8,BT246&lt;=10),12,IF(AND(BT246&gt;=10.5,BT246&lt;=12.5),13,IF(AND(BT246&gt;=13,BT246&lt;=15),14,IF(AND(BT246&gt;=15.5,BT246&lt;=17.5),15,IF(AND(BT246&gt;=18,BT246&lt;=20),16,"Fuera de rango"))))))))))))))))))</f>
        <v>9</v>
      </c>
      <c r="BW246" s="9" t="n">
        <v>-4.25</v>
      </c>
      <c r="BX246" s="10" t="n">
        <f aca="false">18.5- (0.3*H246)</f>
        <v>3.8</v>
      </c>
      <c r="BY246" s="10" t="n">
        <f aca="false">(BW246)-(BX246)</f>
        <v>-8.05</v>
      </c>
      <c r="BZ246" s="10" t="str">
        <f aca="false">IF(BY246="","",IF(BY246&lt;-27.5,"De -30 a -28",IF(BY246&lt;-25,"De -27,5 a -25,5",IF(BY246&lt;-22.5,"De -25 a -23",IF(BY246&lt;-20,"De -22,5 a -20,5",IF(BY246&lt;-17.5,"De -20 a -18",IF(BY246&lt;-15,"De -17,5 a -15,5",IF(BY246&lt;-12.5,"De -15 a -13",IF(BY246&lt;-10,"De -12,5 a -10,5",IF(BY246&lt;-7.5,"De -10 a -8",IF(BY246&lt;-5,"De -7,5 a -5,5",IF(BY246&lt;-2.5,"De -5 a -3",IF(BY246&lt;0,"De -2,5 a -0,5",IF(BY246&lt;2.5,"De 0 a 2",IF(BY246&lt;5,"De 2,5 a 4,5",IF(BY246&lt;7.5,"De 5 a 7",IF(BY246&lt;10,"De 7,5 a 9,5",IF(BY246&lt;12.5,"De 10 a 12",IF(BY246&lt;15,"De 12,5 a 14,5",IF(BY246&lt;17.5,"De 15 a 17",IF(BY246&lt;20,"De 17,5 a 19,5",IF(BY246&lt;22.5,"De 20 a 22",IF(BY246&lt;25,"De 22,5 a 24,5",IF(BY246&lt;27.5,"De 25 a 27","De 27,5 a 30"))))))))))))))))))))))))</f>
        <v>De -10 a -8</v>
      </c>
      <c r="CA246" s="12" t="n">
        <f aca="false">IF(BY246="","",IF(BY246&lt;=-28,1,IF(BY246&lt;=-25.5,2,IF(BY246&lt;=-23,3,IF(BY246&lt;=-20.5,4,IF(BY246&lt;=-18,5,IF(BY246&lt;=-15.5,6,IF(BY246&lt;=-13,7,IF(BY246&lt;=-10.5,8,IF(BY246&lt;=-8,9,IF(BY246&lt;=-5.5,10,IF(BY246&lt;=-3,11,IF(BY246&lt;=-0.5,12,IF(BY246&lt;=2,13,IF(BY246&lt;=4.5,14,IF(BY246&lt;=7,15,IF(BY246&lt;=9.5,16,IF(BY246&lt;=12,17,IF(BY246&lt;=14.5,18,IF(BY246&lt;=17,19,IF(BY246&lt;=19.5,20,IF(BY246&lt;=22,21,IF(BY246&lt;=24.5,22,IF(BY246&lt;=27,23,IF(BY246&lt;=30,24,"Fuera de rango")))))))))))))))))))))))))</f>
        <v>9</v>
      </c>
      <c r="CB246" s="9" t="n">
        <v>-4.25</v>
      </c>
      <c r="CC246" s="10" t="n">
        <f aca="false">18.5- (0.3*H246)</f>
        <v>3.8</v>
      </c>
      <c r="CD246" s="10" t="n">
        <f aca="false">(CB246)-(CC246)</f>
        <v>-8.05</v>
      </c>
      <c r="CE246" s="10" t="str">
        <f aca="false">IF(CD246="","",IF(CD246&lt;-27.5,"De -30 a -28",IF(CD246&lt;-25,"De -27,5 a -25,5",IF(CD246&lt;-22.5,"De -25 a -23",IF(CD246&lt;-20,"De -22,5 a -20,5",IF(CD246&lt;-17.5,"De -20 a -18",IF(CD246&lt;-15,"De -17,5 a -15,5",IF(CD246&lt;-12.5,"De -15 a -13",IF(CD246&lt;-10,"De -12,5 a -10,5",IF(CD246&lt;-7.5,"De -10 a -8",IF(CD246&lt;-5,"De -7,5 a -5,5",IF(CD246&lt;-2.5,"De -5 a -3",IF(CD246&lt;0,"De -2,5 a -0,5",IF(CD246&lt;=2,"De 0 a 2",IF(CD246&lt;=4.5,"De 2,5 a 4,5",IF(CD246&lt;=7,"De 5 a 7",IF(CD246&lt;=9.5,"De 7,5 a 9,5",IF(CD246&lt;=12,"De 10 a 12",IF(CD246&lt;=14.5,"De 12,5 a 14,5",IF(CD246&lt;=17,"De 15 a 17",IF(CD246&lt;=19.5,"De 17,5 a 19,5",IF(CD246&lt;=22,"De 20 a 22",IF(CD246&lt;=24.5,"De 22,5 a 24,5",IF(CD246&lt;=27,"De 25 a 27","De 27,5 a 30"))))))))))))))))))))))))</f>
        <v>De -10 a -8</v>
      </c>
      <c r="CF246" s="12" t="n">
        <f aca="false">IF(CD246="","",IF(CD246&lt;-27.5,1,IF(CD246&lt;-25,2,IF(CD246&lt;-22.5,3,IF(CD246&lt;-20,4,IF(CD246&lt;-17.5,5,IF(CD246&lt;-15,6,IF(CD246&lt;-12.5,7,IF(CD246&lt;-10,8,IF(CD246&lt;-7.5,9,IF(CD246&lt;-5,10,IF(CD246&lt;-2.5,11,IF(CD246&lt;0,12,IF(CD246&lt;2.5,13,IF(CD246&lt;5,14,IF(CD246&lt;7.5,15,IF(CD246&lt;10,16,IF(CD246&lt;12.5,17,IF(CD246&lt;15,18,IF(CD246&lt;17.5,19,IF(CD246&lt;20,20,IF(CD246&lt;22.5,21,IF(CD246&lt;25,22,IF(CD246&lt;27.5,23,24))))))))))))))))))))))))</f>
        <v>9</v>
      </c>
      <c r="CG246" s="9" t="n">
        <v>-2.25</v>
      </c>
      <c r="CH246" s="10" t="str">
        <f aca="false">IF(CG246="","",IF(AND(CG246&gt;=-10,CG246&lt;=-9.5),"-10 a -9,5",IF(AND(CG246&gt;-9.5,CG246&lt;=-8.5),"-9 a -8,5",IF(AND(CG246&gt;-8.5,CG246&lt;=-7.5),"-8 a -7,5",IF(AND(CG246&gt;-7.5,CG246&lt;=-6.5),"-7 a -6,5",IF(AND(CG246&gt;-6.5,CG246&lt;=-5.5),"-6 a -5,5",IF(AND(CG246&gt;-5.5,CG246&lt;=-4.5),"-5 a -4,5",IF(AND(CG246&gt;-4.5,CG246&lt;=-3.5),"-4 a -3,5",IF(AND(CG246&gt;-3.5,CG246&lt;=-2.5),"-3 a -2,5",IF(CG246=-2.25,"-2,25",IF(AND(CG246&gt;-2.5,CG246&lt;=-1.5),"-2 a -1,5",IF(AND(CG246&gt;-1.5,CG246&lt;=-0.5),"-1 a -0,5",IF(AND(CG246&gt;-0.5,CG246&lt;=0.5),"0 a 0,5",IF(AND(CG246&gt;0.5,CG246&lt;=1.5),"1 a 1,5",IF(AND(CG246&gt;1.5,CG246&lt;=2.5),"2 a 2,5",IF(AND(CG246&gt;2.5,CG246&lt;=3.5),"3 a 3,5",IF(AND(CG246&gt;3.5,CG246&lt;=4.5),"4 a 4,5",IF(AND(CG246&gt;4.5,CG246&lt;=5.5),"5 a 5,5",IF(AND(CG246&gt;5.5,CG246&lt;=6.5),"6 a 6,5",IF(AND(CG246&gt;6.5,CG246&lt;=7.5),"7 a 7,5",IF(AND(CG246&gt;7.5,CG246&lt;=8.5),"8 a 8,5",IF(AND(CG246&gt;8.5,CG246&lt;=9.5),"9 a 9,5",IF(CG246&gt;=10,"10","Fuera de rango")))))))))))))))))))))))</f>
        <v>-2,25</v>
      </c>
      <c r="CI246" s="11" t="str">
        <f aca="false">IF(CG246="","",IF(CG246=-2.25,"NORMA",IF(CG246&lt;=-9.5,1,IF(CG246&lt;=-8.5,2,IF(CG246&lt;=-7.5,3,IF(CG246&lt;=-6.5,4,IF(CG246&lt;=-5.5,5,IF(CG246&lt;=-4.5,6,IF(CG246&lt;=-3.5,7,IF(CG246&lt;=-2.5,8,IF(CG246&lt;=-1.5,9,IF(CG246&lt;=-0.5,10,IF(CG246&lt;=0.5,11,IF(CG246&lt;=1.5,12,IF(CG246&lt;=2.5,13,IF(CG246&lt;=3.5,14,IF(CG246&lt;=4.5,15,IF(CG246&lt;=5.5,16,IF(CG246&lt;=6.5,17,IF(CG246&lt;=7.5,18,IF(CG246&lt;=8.5,19,IF(CG246&lt;=9.5,20,IF(CG246=10,21,"Fuera de rango")))))))))))))))))))))))</f>
        <v>NORMA</v>
      </c>
      <c r="CJ246" s="9" t="n">
        <v>1.5</v>
      </c>
      <c r="CK246" s="10" t="str">
        <f aca="false">IF(CJ246="","",IF(AND(CJ246&gt;=-6,CJ246&lt;=-5.5),"-6 a -5,5",IF(AND(CJ246&gt;-5.5,CJ246&lt;=-4.5),"-5 a -4,5",IF(AND(CJ246&gt;-4.5,CJ246&lt;=-3.5),"-4 a -3,5",IF(AND(CJ246&gt;-3.5,CJ246&lt;=-2.5),"-3 a -2,5",IF(AND(CJ246&gt;-2.5,CJ246&lt;=-1.5),"-2 a -1,5",IF(AND(CJ246&gt;-1.5,CJ246&lt;=-0.5),"-1 a -0,5",IF(AND(CJ246&gt;-0.5,CJ246&lt;=0.5),"0 a 0,5",IF(AND(CJ246&gt;0.5,CJ246&lt;=1.5),"1 a 1,5",IF(AND(CJ246&gt;1.5,CJ246&lt;2.5),"2",IF(AND(CJ246&gt;=2.5,CJ246&lt;=3),"2,5 a 3",IF(AND(CJ246&gt;3,CJ246&lt;=4),"3,5 a 4",IF(AND(CJ246&gt;4,CJ246&lt;=5),"4,5 a 5",IF(AND(CJ246&gt;5,CJ246&lt;=6),"5,5 a 6",IF(AND(CJ246&gt;6,CJ246&lt;=7),"6,5 a 7",IF(AND(CJ246&gt;7,CJ246&lt;=8),"7,5 a 8",IF(AND(CJ246&gt;8,CJ246&lt;=9.5),"8,5 a 9,5",IF(CJ246=10,"10","Fuera de rango"))))))))))))))))))</f>
        <v>1 a 1,5</v>
      </c>
      <c r="CL246" s="11" t="n">
        <f aca="false">IF(CK246="","",IF(OR(CK246="-6 a -5,5",CK246="-6 - -5,5"),1,IF(OR(CK246="-5 a -4,5",CK246="-5 - -4,5"),2,IF(OR(CK246="-4 a -3,5",CK246="-4 - -3,5"),3,IF(OR(CK246="-3 a -2,5",CK246="-3 - -2,5"),4,IF(OR(CK246="-2 a -1,5",CK246="-2 - -1,5"),5,IF(OR(CK246="-1 a -0,5",CK246="-1 - -0,5"),6,IF(OR(CK246="0 a 0,5",CK246="0 - 0,5"),7,IF(OR(CK246="1 a 1,5",CK246="1 - 1,5"),8,IF(CK246="2","NORMA",IF(OR(CK246="2,5 a 3",CK246="2,5 - 3"),9,IF(OR(CK246="3,5 a 4",CK246="3,5 - 4"),10,IF(OR(CK246="4,5 a 5",CK246="4,5 - 5"),11,IF(OR(CK246="5,5 a 6",CK246="5,5 - 6"),12,IF(OR(CK246="6,5 a 7",CK246="6,5 - 7"),13,IF(OR(CK246="7,5 a 8",CK246="7,5 - 8"),14,IF(OR(CK246="8,5 a 9",CK246="8,5 - 9,5",CK246="9 a 9,5"),15,IF(CK246="10",15,IF(OR(CK246="0,5 a 1",CK246="0,5 - 1"),7,"Fuera de rango")))))))))))))))))))</f>
        <v>8</v>
      </c>
      <c r="CM246" s="10" t="n">
        <v>0</v>
      </c>
      <c r="CN246" s="10" t="str">
        <f aca="false">IF(CM246=0,"0", " ")</f>
        <v>0</v>
      </c>
      <c r="CO246" s="10" t="str">
        <f aca="false">IF(CM246&gt;0,"EME"," ")</f>
        <v> </v>
      </c>
      <c r="CP246" s="10" t="n">
        <v>0</v>
      </c>
      <c r="CQ246" s="10" t="str">
        <f aca="false">IF(CP246&gt;0,"0", " ")</f>
        <v> </v>
      </c>
      <c r="CR246" s="10" t="str">
        <f aca="false">IF(CP246&gt;0,"EME"," ")</f>
        <v> </v>
      </c>
      <c r="CS246" s="9" t="n">
        <v>0</v>
      </c>
      <c r="CT246" s="10" t="str">
        <f aca="false">IF(CS246&gt;0,"1", " ")</f>
        <v> </v>
      </c>
      <c r="CU246" s="10" t="str">
        <f aca="false">IF(CS246&gt;0,"HIP"," ")</f>
        <v> </v>
      </c>
      <c r="CV246" s="9" t="n">
        <v>0</v>
      </c>
      <c r="CW246" s="10" t="str">
        <f aca="false">IF(CV246&gt;0,"1", " ")</f>
        <v> </v>
      </c>
      <c r="CX246" s="10" t="str">
        <f aca="false">IF(CV246&gt;0,"HIP"," ")</f>
        <v> </v>
      </c>
      <c r="CY246" s="9" t="n">
        <v>-10</v>
      </c>
      <c r="CZ246" s="11" t="str">
        <f aca="false">IF(CY246&lt;0,"2"," ")</f>
        <v>2</v>
      </c>
      <c r="DA246" s="11" t="str">
        <f aca="false">IF(CY246&lt;0,"MIO"," ")</f>
        <v>MIO</v>
      </c>
      <c r="DB246" s="9" t="n">
        <v>-8.5</v>
      </c>
      <c r="DC246" s="11" t="str">
        <f aca="false">IF(DB246&lt;0,"2"," ")</f>
        <v>2</v>
      </c>
      <c r="DD246" s="11" t="str">
        <f aca="false">IF(DB246&lt;0,"MIO"," ")</f>
        <v>MIO</v>
      </c>
      <c r="DE246" s="9" t="n">
        <v>0</v>
      </c>
      <c r="DF246" s="11" t="str">
        <f aca="false">IF(DE246&lt;0,"3"," ")</f>
        <v> </v>
      </c>
      <c r="DG246" s="11" t="str">
        <f aca="false">IF(DE246&lt;0,"AST"," ")</f>
        <v> </v>
      </c>
      <c r="DH246" s="9" t="n">
        <v>0</v>
      </c>
      <c r="DI246" s="11" t="str">
        <f aca="false">IF(DH246&lt;0,"3"," ")</f>
        <v> </v>
      </c>
      <c r="DJ246" s="11" t="str">
        <f aca="false">IF(DH246&lt;0,"AST"," ")</f>
        <v> </v>
      </c>
      <c r="DK246" s="9" t="n">
        <v>1</v>
      </c>
      <c r="DL246" s="10" t="str">
        <f aca="false">IF(DK246&gt;0,"4"," ")</f>
        <v>4</v>
      </c>
      <c r="DM246" s="10" t="str">
        <f aca="false">IF(DK246&gt;0,"PRE"," ")</f>
        <v>PRE</v>
      </c>
      <c r="DN246" s="9" t="n">
        <v>1</v>
      </c>
      <c r="DO246" s="10" t="str">
        <f aca="false">IF(DN246&gt;0,"4"," ")</f>
        <v>4</v>
      </c>
      <c r="DP246" s="10" t="str">
        <f aca="false">IF(DN246&gt;0,"PRE"," ")</f>
        <v>PRE</v>
      </c>
      <c r="DQ246" s="12" t="n">
        <v>2</v>
      </c>
      <c r="DR246" s="12" t="n">
        <v>2</v>
      </c>
      <c r="DS246" s="12" t="str">
        <f aca="false">CONCATENATE(CO246,CU246,DA246,DG246,DM246)</f>
        <v>  MIO PRE</v>
      </c>
      <c r="DT246" s="10" t="str">
        <f aca="false" t="array" ref="DT246">_xlfn.IFS(DS246="EME    ","0", DS246=" HIP   ","1", DS246="  MIO  ","2", DS246="   AST ","3", DS246="    PRE","4", DS246="EME   PRE","5", DS246=" HIP  PRE","6", DS246=" HIP AST ","7", DS246="  MIO PRE","8", DS246="  MIOAST ","9", DS246="   ASTPRE","10",DS246=" HIP ASTPRE","11", DS246="  MIOASTPRE","12", DS246="     ","0")</f>
        <v>8</v>
      </c>
      <c r="DU246" s="1" t="s">
        <v>154</v>
      </c>
      <c r="DV246" s="1" t="str">
        <f aca="false" t="array" ref="DV246">_xlfn.IFS(DU246="SI","2", DU246="NO","1")</f>
        <v>1</v>
      </c>
      <c r="DW246" s="10" t="n">
        <v>0</v>
      </c>
      <c r="DX246" s="11" t="str">
        <f aca="false">IF(DW246=0,"1","2")</f>
        <v>1</v>
      </c>
      <c r="DY246" s="11" t="str">
        <f aca="false" t="array" ref="DY246">_xlfn.IFS(DW246=0,"0", DW246=0.25, "1", DW246=0.5,"2", DW246=0.75,"3", DW246=1,"4",DW246=1.25,"5", DW246=1.5,"6", DW246=1.75,"7", DW246=2,"8")</f>
        <v>0</v>
      </c>
      <c r="DZ246" s="10" t="n">
        <v>0</v>
      </c>
      <c r="EA246" s="11" t="str">
        <f aca="false">IF(DZ246=0,"1","2")</f>
        <v>1</v>
      </c>
      <c r="EB246" s="11" t="str">
        <f aca="false" t="array" ref="EB246">_xlfn.IFS(DZ246=0,"0", DZ246=0.25, "1", DZ246=0.5,"2", DZ246=0.75,"3", DZ246=1,"4",DZ246=1.25,"5", DZ246=1.5,"6", DZ246=1.75,"7", DZ246=2,"8")</f>
        <v>0</v>
      </c>
      <c r="EC246" s="10" t="n">
        <v>0</v>
      </c>
      <c r="ED246" s="10" t="str">
        <f aca="false">IF(EC246=0,"1","2")</f>
        <v>1</v>
      </c>
      <c r="EE246" s="11" t="str">
        <f aca="false" t="array" ref="EE246">_xlfn.IFS(EC246=0,"0", EC246=-0.25, "1", EC246=-0.5,"2", EC246=-0.75,"3", EC246=-1,"4",EC246=-1.25,"5", EC246=-1.5,"6", EC246=-1.75,"7", EC246=-2,"8", EC246=-2.25,"9",EC246=-2.5,"10", EC246=-2.75,"11", EC246=-3,"12", EC246=-3.25,"13", EC246=-3.5,"14", EC246=-3.75,"15",EC246=-4,"16")</f>
        <v>0</v>
      </c>
      <c r="EF246" s="10" t="n">
        <v>0</v>
      </c>
      <c r="EG246" s="10" t="str">
        <f aca="false">IF(EF246=0,"1","2")</f>
        <v>1</v>
      </c>
      <c r="EH246" s="11" t="str">
        <f aca="false" t="array" ref="EH246">_xlfn.IFS(EF246=0,"0", EF246=-0.25, "1", EF246=-0.5,"2", EF246=-0.75,"3", EF246=-1,"4",EF246=-1.25,"5", EF246=-1.5,"6", EF246=-1.75,"7", EF246=-2,"8", EF246=-2.25,"9",EF246=-2.5,"10", EF246=-2.75,"11", EF246=-3,"12", EF246=-3.25,"13", EF246=-3.5,"14", EF246=-3.75,"15",EF246=-4,"16")</f>
        <v>0</v>
      </c>
      <c r="EI246" s="10" t="n">
        <v>0</v>
      </c>
      <c r="EJ246" s="11" t="str">
        <f aca="false">IF(EI246=0,"1","2")</f>
        <v>1</v>
      </c>
      <c r="EK246" s="11" t="str">
        <f aca="false" t="array" ref="EK246">_xlfn.IFS(EI246=0,"0", EI246=-0.25, "1", EI246=-0.5,"2", EI246=-0.75,"3", EI246=-1,"4",EI246=-1.25,"5", EI246=-1.5,"6", EI246=-1.75,"7", EI246=-2,"8", EI246=-2.25,"9", EI246=-2.25,"9",EI246=-2.5,"10", EI246=-2.75,"11", EI246=-3,"12", EI246=-3.25,"13", EI246=-3.5,"14", EI246=-3.75,"15",EI246=-4,"16", EI246=0.25, "17", EI246=0.5, "18")</f>
        <v>0</v>
      </c>
      <c r="EL246" s="10" t="n">
        <v>0</v>
      </c>
      <c r="EM246" s="11" t="str">
        <f aca="false">IF(EL246=0,"1","2")</f>
        <v>1</v>
      </c>
      <c r="EN246" s="11" t="str">
        <f aca="false" t="array" ref="EN246">_xlfn.IFS(EL246=0.25,"17",EL246=0.5,"18", EL246=0,"0", EL246=-0.25, "1", EL246=-0.5,"2", EL246=-0.75,"3", EL246=-1,"4",EL246=-1.25,"5", EL246=-1.5,"6", EL246=-1.75,"7", EL246=-2,"8",EL246= -2.25,"9",EL246=-2.5,"10",EL246= -2.75,"11",EL246= -3,"12",EL246= -3.25,"13",EL246= -3.5,"14",EL246= -3.75,"15",EL246=-4,"16")</f>
        <v>0</v>
      </c>
      <c r="EO246" s="10" t="n">
        <v>0</v>
      </c>
      <c r="EP246" s="11" t="str">
        <f aca="false">IF(EO246=0,"1","2")</f>
        <v>1</v>
      </c>
      <c r="EQ246" s="11" t="str">
        <f aca="false" t="array" ref="EQ246">_xlfn.IFS(EO246=0,"0", EO246=0.25, "1", EO246=0.5,"2", EO246=0.75,"3", EO246=1,"4",EO246=1.25,"5", EO246=1.5,"6", EO246=1.75,"7", EO246=2,"8", EO246=2.25,"9", EO246=2.25,"9",EO246=2.5,"10", EO246=2.75,"11", EO246=3,"12", EO246=3.25,"13", EO246=3.5,"14", EO246=3.75,"15",EO246=4,"16", EO246=-0.25, "17", bq=-0.5, "18")</f>
        <v>0</v>
      </c>
      <c r="ER246" s="10" t="n">
        <v>0</v>
      </c>
      <c r="ES246" s="11" t="str">
        <f aca="false">IF(ER246=0,"1","2")</f>
        <v>1</v>
      </c>
      <c r="ET246" s="11" t="str">
        <f aca="false" t="array" ref="ET246">_xlfn.IFS(ER246=0,"0", ER246=0.25, "1", ER246=0.5,"2", ER246=0.75,"3", ER246=1,"4",ER246=1.25,"5", ER246=1.5,"6", ER246=1.75,"7", ER246=2,"8", ER246=2.25,"9", ER246=2.25,"9",ER246=2.5,"10", ER246=2.75,"11", ER246=3,"12", ER246=3.25,"13", ER246=3.5,"14", ER246=3.75,"15",ER246=4,"16", ER246=-0.25, "17", bq=-0.5, "18")</f>
        <v>0</v>
      </c>
      <c r="EU246" s="13" t="n">
        <v>29</v>
      </c>
      <c r="EV246" s="14" t="str">
        <f aca="false">VLOOKUP(EU246,LEYENDA!$G$2:$H$8,2,TRUE())</f>
        <v>25-36</v>
      </c>
      <c r="EW246" s="14" t="str">
        <f aca="false" t="array" ref="EW246">_xlfn.IFS(EV246="0-5","1", EV246="6-12","2", EV246="13-18","3", EV246="19-24","4", EV246="25-36","5", EV246="37-48","6", EV246="49-60","7")</f>
        <v>5</v>
      </c>
    </row>
    <row r="247" customFormat="false" ht="13.5" hidden="false" customHeight="false" outlineLevel="0" collapsed="false">
      <c r="A247" s="1" t="n">
        <v>67</v>
      </c>
      <c r="B247" s="32" t="n">
        <v>13</v>
      </c>
      <c r="C247" s="33" t="n">
        <v>42002</v>
      </c>
      <c r="D247" s="6"/>
      <c r="E247" s="5" t="str">
        <f aca="false">VLOOKUP(A247,'286'!$A$3:$J$600,10,FALSE())</f>
        <v>MORENO HERNÁNDEZ, ANTONIO</v>
      </c>
      <c r="F247" s="4" t="str">
        <f aca="false">VLOOKUP(A247,'286'!$A$3:$I$1768,3,FALSE())</f>
        <v>MOHERAN</v>
      </c>
      <c r="G247" s="6" t="n">
        <f aca="false">VLOOKUP(A247,'286'!$A$3:$I$1768,4,FALSE())</f>
        <v>23223</v>
      </c>
      <c r="H247" s="7" t="n">
        <f aca="false">YEAR(C247)-YEAR(G247)</f>
        <v>51</v>
      </c>
      <c r="I247" s="1" t="str">
        <f aca="false">VLOOKUP(H247,LEYENDA!$C$2:$D$6,2,TRUE())</f>
        <v>41-60</v>
      </c>
      <c r="J247" s="5" t="str">
        <f aca="false">VLOOKUP(A247,'286'!$A$3:$I$1768,7,FALSE())</f>
        <v>H</v>
      </c>
      <c r="K247" s="8" t="str">
        <f aca="false">VLOOKUP(A247,'286'!$A$3:$I$1768,2,FALSE())</f>
        <v>OD</v>
      </c>
      <c r="L247" s="4" t="str">
        <f aca="false">VLOOKUP(A247,'286'!$A$3:$I$1768,8,FALSE())</f>
        <v>D</v>
      </c>
      <c r="M247" s="4" t="str">
        <f aca="false">VLOOKUP(A247,'286'!$A$3:$I$1768,9,FALSE())</f>
        <v>D</v>
      </c>
      <c r="N247" s="8" t="str">
        <f aca="false">IF(R247=O247, "MISMA","CONTRARIA")</f>
        <v>MISMA</v>
      </c>
      <c r="O247" s="8" t="str">
        <f aca="false" t="array" ref="O247">_xlfn.IFS(L247="D","1", L247="I","2")</f>
        <v>1</v>
      </c>
      <c r="P247" s="8" t="str">
        <f aca="false" t="array" ref="P247">_xlfn.IFS(K247="OD","1", K247="OI","2")</f>
        <v>1</v>
      </c>
      <c r="Q247" s="1" t="str">
        <f aca="false" t="array" ref="Q247">_xlfn.IFS(J247="M","1", J247="H","2")</f>
        <v>2</v>
      </c>
      <c r="R247" s="8" t="str">
        <f aca="false" t="array" ref="R247">_xlfn.IFS(M247="D","1", M247="I","2")</f>
        <v>1</v>
      </c>
      <c r="S247" s="1" t="str">
        <f aca="false" t="array" ref="S247">_xlfn.IFS(N247="CONTRARIA", "1",N247= "MISMA","2")</f>
        <v>2</v>
      </c>
      <c r="T247" s="1" t="str">
        <f aca="false" t="array" ref="T247">_xlfn.IFS(I247="0-12","1", I247="13-24","2", I247="25-40","3", I247="41-60","4", I247="61-100","5")</f>
        <v>4</v>
      </c>
      <c r="U247" s="9" t="n">
        <v>-5</v>
      </c>
      <c r="V247" s="1" t="str">
        <f aca="false">IF(U247="","",IF(AND(U247&gt;=-9,U247&lt;=-6.5),"-9 a -6,5",IF(AND(U247&gt;=-6,U247&lt;=-3.5),"-6 a -3,5",IF(AND(U247&gt;=-3,U247&lt;=-1),"-3 a -1",IF(U247=-0.5,"-0,5",IF(AND(U247&gt;=0,U247&lt;=2.5),"0 a 2,5",IF(AND(U247&gt;=3,U247&lt;=5.5),"3 a 5,5",IF(AND(U247&gt;=6,U247&lt;=8.5),"6 a 8,5",IF(AND(U247&gt;=9,U247&lt;=20),"9 a 20","Fuera de rango")))))))))</f>
        <v>-6 a -3,5</v>
      </c>
      <c r="W247" s="11" t="n">
        <f aca="false">IF(V247="","",IF(V247="-9 a -6,5",2,IF(V247="-6 a -3,5",3,IF(V247="-3 a -1",4,IF(V247="-0,5","NORMA",IF(V247="0 a 2,5",5,IF(V247="3 a 5,5",6,IF(V247="6 a 8,5",7,IF(V247="9 a 20",8,"Fuera de rango")))))))))</f>
        <v>3</v>
      </c>
      <c r="X247" s="9" t="n">
        <v>0</v>
      </c>
      <c r="Y247" s="10" t="str">
        <f aca="false">IF(X247="","",IF(AND(X247&gt;=0,X247&lt;=4),"0 a 4",IF(AND(X247&gt;=4.5,X247&lt;=8.5),"4,5 a 8,5",IF(X247=9,"9",IF(AND(X247&gt;=9.5,X247&lt;=13),"9,5 a 13",IF(AND(X247&gt;=13.5,X247&lt;=20),"13,5 a 20",IF(AND(X247&gt;=20.5,X247&lt;=35),"20,5 a 35","Fuera de rango")))))))</f>
        <v>0 a 4</v>
      </c>
      <c r="Z247" s="11" t="n">
        <f aca="false">IF(Y247="","",IF(Y247="0 a 4",1,IF(Y247="4,5 a 8,5",2,IF(Y247="9","NORMA",IF(Y247="9,5 a 13",3,IF(Y247="13,5 a 20",4,IF(Y247="20,5 a 35",5,"Fuera de rango")))))))</f>
        <v>1</v>
      </c>
      <c r="AA247" s="9" t="n">
        <v>22</v>
      </c>
      <c r="AB247" s="10" t="str">
        <f aca="false">IF(AA247="","",IF(AND(AA247&gt;=0,AA247&lt;=9),"0 a 9",IF(AND(AA247&gt;=9.5,AA247&lt;=18.5),"9,5 a 18,5",IF(AA247=19,"19",IF(AND(AA247&gt;=19.5,AA247&lt;=28),"19,5 a 28",IF(AND(AA247&gt;=28.5,AA247&lt;=40),"28,5 a 40","Fuera de rango"))))))</f>
        <v>19,5 a 28</v>
      </c>
      <c r="AC247" s="11" t="n">
        <f aca="false" t="array" ref="AC247">_xlfn.IFS(AB247="","",AB247="0 a 9",1,AB247="9,5 a 18,5",2,AB247="19","NORMA",AB247="19,5 a 28",3,AB247="28,5 a 40",4,TRUE(),"Fuera de rango")</f>
        <v>3</v>
      </c>
      <c r="AD247" s="9" t="n">
        <v>6</v>
      </c>
      <c r="AE247" s="10" t="str">
        <f aca="false">IF(AD247="","",IF(AND(AD247&gt;=-10,AD247&lt;=0),"De -10 a 0",IF(AND(AD247&gt;=0.5,AD247&lt;=9.5),"0,5 a 9,5",IF(AD247=10,"10",IF(AND(AD247&gt;=10.5,AD247&lt;=20),"10,5 a 20",IF(AND(AD247&gt;=20.5,AD247&lt;=40),"20,5 a 40","Fuera de rango"))))))</f>
        <v>0,5 a 9,5</v>
      </c>
      <c r="AF247" s="12" t="n">
        <f aca="false">IF(AD247="","",IF(AND(AD247&gt;=-10,AD247&lt;=0),1,IF(AND(AD247&gt;=0.5,AD247&lt;=9.5),2,IF(AD247=10,"NORMA",IF(AND(AD247&gt;=10.5,AD247&lt;=20),3,IF(AND(AD247&gt;=20.5,AD247&lt;=40),4,""))))))</f>
        <v>2</v>
      </c>
      <c r="AG247" s="9" t="n">
        <v>9</v>
      </c>
      <c r="AH247" s="11" t="str">
        <f aca="false">IF(AG247="","",IF(AND(AG247&gt;=0,AG247&lt;=4),"0 a 4",IF(AND(AG247&gt;=4.5,AG247&lt;=8.5),"4,5 a 8,5",IF(AG247=9,"9",IF(AND(AG247&gt;=9.5,AG247&lt;=13),"9,5 a 13",IF(AND(AG247&gt;=13.5,AG247&lt;=25),"13,5 a 25","Fuera de rango"))))))</f>
        <v>9</v>
      </c>
      <c r="AI247" s="11" t="str">
        <f aca="false">IF(AH247="","",IF(AH247="0 a 4",1,IF(AH247="4,5 a 8,5",2,IF(AH247="9","NORMA",IF(AH247="9,5 a 13",3,IF(AH247="13,5 a 25",4,""))))))</f>
        <v>NORMA</v>
      </c>
      <c r="AJ247" s="9" t="n">
        <v>6</v>
      </c>
      <c r="AK247" s="10" t="str">
        <f aca="false">IF(AJ247="","",IF(AND(AJ247&gt;=-15,AJ247&lt;=-10.5),"-15 a -10,5",IF(AND(AJ247&gt;=-10,AJ247&lt;=-4),"-10 a -4",IF(AND(AJ247&gt;=-4.5,AJ247&lt;=0),"-4,5 a 0",IF(AND(AJ247&gt;=0.5,AJ247&lt;=4.5),"0,5 a 4,5",IF(AJ247=5,"5",IF(AND(AJ247&gt;=5.5,AJ247&lt;=10),"5,5 a 10",IF(AND(AJ247&gt;=10.5,AJ247&lt;=20),"10,5 a 20","Fuera de rango"))))))))</f>
        <v>5,5 a 10</v>
      </c>
      <c r="AL247" s="11" t="n">
        <f aca="false">IF(AK247="","",IF(AK247="-15 a -10,5",1,IF(AK247="-10 a -4",2,IF(AK247="-4,5 a 0",3,IF(AK247="0,5 a 4,5",4,IF(AK247="5","NORMA",IF(AK247="5,5 a 10",5,IF(AK247="10,5 a 20",6,"Error"))))))))</f>
        <v>5</v>
      </c>
      <c r="AM247" s="9" t="n">
        <v>0</v>
      </c>
      <c r="AN247" s="10" t="str">
        <f aca="false">IF(AM247="","",IF(AND(AM247&gt;=-7.5,AM247&lt;=-5.5),"-7,5 a -5,5",IF(AND(AM247&gt;=-5,AM247&lt;=-3),"-5 a -3",IF(AND(AM247&gt;=-2.5,AM247&lt;=-0.5),"-2,5 a -0,5",IF(AM247=0,"0,00",IF(AND(AM247&gt;=0.5,AM247&lt;=2.5),"0,5 a 2,5",IF(AND(AM247&gt;=3,AM247&lt;=5),"3 a 5",IF(AND(AM247&gt;=5.5,AM247&lt;=7.5),"5,5 a 7,5",IF(AND(AM247&gt;=8,AM247&lt;=10),"8 a 10","Fuera de rango")))))))))</f>
        <v>0,00</v>
      </c>
      <c r="AO247" s="11" t="str">
        <f aca="false">IF(AN247="","",IF(AN247="-7,5 a -5,5",1,IF(AN247="-5 a -3",2,IF(AN247="-2,5 a -0,5",3,IF(AN247="0,00","NORMA",IF(AN247="0,5 a 2,5",4,IF(AN247="3 a 5",5,IF(AN247="5,5 a 7,5",6,IF(AN247="8 a 10",7,"Error")))))))))</f>
        <v>NORMA</v>
      </c>
      <c r="AP247" s="9" t="n">
        <v>-9</v>
      </c>
      <c r="AQ247" s="10" t="str">
        <f aca="false">IF(AP247="","",IF(AND(AP247&gt;=-20,AP247&lt;=-9.5),"-20 a -9,5",IF(AND(AP247&gt;=-9,AP247&lt;=-6.5),"-9 a -6,5",IF(AP247=-6,"-6",IF(AND(AP247&gt;=-5.5,AP247&lt;=-3),"-5,5 a -3",IF(AND(AP247&gt;=-2.5,AP247&lt;=0),"-2,5 a 0",IF(AND(AP247&gt;=0.5,AP247&lt;=3),"0,5 a 3",IF(AND(AP247&gt;=3.5,AP247&lt;=6),"3,5 a 6",IF(AND(AP247&gt;=6.5,AP247&lt;=9),"6,5 a 9",IF(AND(AP247&gt;=9.5,AP247&lt;=20),"9,5 a 20","Fuera de rango"))))))))))</f>
        <v>-9 a -6,5</v>
      </c>
      <c r="AR247" s="11" t="n">
        <f aca="false">IF(AQ247="","",IF(AQ247="-20 a -9,5",1,IF(AQ247="-9 a -6,5",2,IF(AQ247="-6","NORMA",IF(AQ247="-5,5 a -3",3,IF(AQ247="-2,5 a 0",4,IF(AQ247="0,5 a 3",5,IF(AQ247="3,5 a 6",6,IF(AQ247="6,5 a 9",7,IF(AQ247="9,5 a 20",8,""))))))))))</f>
        <v>2</v>
      </c>
      <c r="AS247" s="9" t="n">
        <v>-2</v>
      </c>
      <c r="AT247" s="10" t="str">
        <f aca="false">IF(AS247="","",IF(AND(AS247&gt;=-16,AS247&lt;=-14),"-16 a -14",IF(AND(AS247&gt;=-13.5,AS247&lt;=-11.5),"-13,5 a -11,5",IF(AND(AS247&gt;=-11,AS247&lt;=-9),"-11 a -9",IF(AND(AS247&gt;=-8.5,AS247&lt;=-6.5),"-8,5 a -6,5",IF(AND(AS247&gt;=-6,AS247&lt;=-4),"-6 a -4",IF(AND(AS247&gt;=-3.5,AS247&lt;=-1.5),"-3,5 a -1,5",IF(AND(AS247&gt;=-1,AS247&lt;=1),"-1 a 1",IF(AND(AS247&gt;=1.5,AS247&lt;=3.5),"1,5 a 3,5",IF(AND(AS247&gt;=4,AS247&lt;=6),"4 a 6",IF(AND(AS247&gt;=6.5,AS247&lt;=8.5),"6,5 a 8,5",IF(AND(AS247&gt;=9,AS247&lt;=11),"9 a 11",IF(AND(AS247&gt;=11.5,AS247&lt;=13.5),"11,5 a 13,5",IF(AND(AS247&gt;=14,AS247&lt;=16),"14 a 16",IF(AND(AS247&gt;=16.5,AS247&lt;=18.5),"16,5 a 18,5",IF(AND(AS247&gt;=19,AS247&lt;=21),"19 a 21","Fuera de rango"))))))))))))))))</f>
        <v>-3,5 a -1,5</v>
      </c>
      <c r="AU247" s="11" t="n">
        <f aca="false" t="array" ref="AU247">IF(AT247="","",_xlfn.IFS(AT247="-16 a -14",1,AT247="-13,5 a -11,5",2,AT247="-11 a -9",3,AT247="-8,5 a -6,5",4,AT247="-6 a -4",5,AT247="-3,5 a -1,5",6,AT247="-1 a 1",7,AT247="1,5 a 3,5",8,AT247="4 a 6","NORMA",AT247="6,5 a 8,5",9,AT247="9 a 11",10,AT247="11,5 a 13,5",11,AT247="14 a 16",12,AT247="16,5 a 18,5",13,AT247="19 a 21",14,TRUE(),""))</f>
        <v>6</v>
      </c>
      <c r="AV247" s="9" t="n">
        <v>1</v>
      </c>
      <c r="AW247" s="10" t="str">
        <f aca="false">IF(AV247="","",IF(AND(AV247&gt;=-1,AV247&lt;=-0.5),"-1 a -0,5",IF(AND(AV247&gt;-0.5,AV247&lt;=0),"De -0,5 a 0",IF(AND(AV247&gt;=0.25,AV247&lt;=0.75),"0,25 a 0,75",IF(AND(AV247&gt;=1,AV247&lt;=1.5),"1 a 1,5",IF(AND(AV247&gt;=1.75,AV247&lt;=2.25),"1,75 a 2,25",IF(AND(AV247&gt;=2.5,AV247&lt;=3),"2,5 a 3",IF(AND(AV247&gt;=3.25,AV247&lt;=3.75),"3,25 a 3,75","Fuera de rango"))))))))</f>
        <v>1 a 1,5</v>
      </c>
      <c r="AX247" s="11" t="n">
        <f aca="false">IF(AW247="","",IF(OR(AW247="-1 a -0,5",AW247="-1 a -0.5"),1,IF(OR(AW247="De -0,5 a 0",AW247="-0,5 a 0",AW247="De -0.5 a 0"),2,IF(OR(AW247="0,25 a 0,75",AW247="0.25 a 0.75"),"NORMA",IF(OR(AW247="1 a 1,5",AW247="1 a 1.5"),3,IF(OR(AW247="1,75 a 2,25",AW247="1.75 a 2.25"),4,IF(OR(AW247="2,5 a 3",AW247="2.5 a 3"),5,IF(OR(AW247="3,25 a 3,75",AW247="3.25 a 3.75"),6,""))))))))</f>
        <v>3</v>
      </c>
      <c r="AY247" s="9" t="n">
        <v>-9</v>
      </c>
      <c r="AZ247" s="10" t="str">
        <f aca="false">IF(AY247="","",IF(AND(AY247&gt;=-20,AY247&lt;=-9.5),"-20 a -9,5",IF(AND(AY247&gt;=-9,AY247&lt;=-6.5),"-9 a -6,5",IF(AY247=-6,"-6",IF(AND(AY247&gt;=-5.5,AY247&lt;=-3),"-5,5 a -3",IF(AND(AY247&gt;=-2.5,AY247&lt;=0),"-2,5 a 0",IF(AND(AY247&gt;=0.5,AY247&lt;=3),"0,5 a 3",IF(AND(AY247&gt;=3.5,AY247&lt;=6),"3,5 a 6","Fuera de rango"))))))))</f>
        <v>-9 a -6,5</v>
      </c>
      <c r="BA247" s="11" t="n">
        <f aca="false">IF(AZ247="","",IF(AZ247="-20 a -9,5",1,IF(AZ247="-9 a -6,5",2,IF(AZ247="-6","NORMA",IF(AZ247="-5,5 a -3",3,IF(AZ247="-2,5 a 0",4,IF(AZ247="0,5 a 3",5,IF(AZ247="3,5 a 6",6,""))))))))</f>
        <v>2</v>
      </c>
      <c r="BB247" s="9" t="n">
        <v>0</v>
      </c>
      <c r="BC247" s="10" t="str">
        <f aca="false" t="array" ref="BC247">IF(BB247="","",_xlfn.IFS(AND(BB247&gt;=0,BB247&lt;=2),"0 a 2",AND(BB247&gt;=2.5,BB247&lt;=4.5),"2,5 a 4,5",AND(BB247&gt;=5,BB247&lt;=7),"5 a 7",AND(BB247&gt;=7.5,BB247&lt;=9.5),"7,5 a 9,5",AND(BB247&gt;=10,BB247&lt;=12),"10 a 12",AND(BB247&gt;=12.5,BB247&lt;=14.5),"12,5 a 14,5",BB247=15,"15",AND(BB247&gt;=15.5,BB247&lt;=17.5),"15,5 a 17,5",AND(BB247&gt;=18,BB247&lt;=20),"18 a 20",AND(BB247&gt;=20.5,BB247&lt;=22.5),"20,5 a 22,5",AND(BB247&gt;=23,BB247&lt;=25),"23 a 25",TRUE(),"Fuera de rango"))</f>
        <v>0 a 2</v>
      </c>
      <c r="BD247" s="11" t="n">
        <f aca="false" t="array" ref="BD247">IF(BC247="","",_xlfn.IFS(BC247="0 a 2",1,BC247="2,5 a 4,5",2,BC247="5 a 7",3,BC247="7,5 a 9,5",4,BC247="10 a 12",5,BC247="12,5 a 14,5",6,BC247="15","NORMA",BC247="15,5 a 17,5",7,BC247="18 a 20",8,BC247="20,5 a 22,5",9,BC247="23 a 25",10,TRUE(),"Fuera de rango"))</f>
        <v>1</v>
      </c>
      <c r="BE247" s="9" t="n">
        <v>11</v>
      </c>
      <c r="BF247" s="10" t="str">
        <f aca="false">IF(BE247="","",IF(AND(BE247&gt;=-20,BE247&lt;=-10),"-20 a -10",IF(AND(BE247&gt;=-9.5,BE247&lt;=0.5),"-9,5 a 0,5",IF(AND(BE247&gt;=1,BE247&lt;=11),"1 a 11",IF(AND(BE247&gt;=11.5,BE247&lt;=20.5),"11,5 a 20,5",IF(BE247=21,"21",IF(AND(BE247&gt;=21.5,BE247&lt;=31.5),"21,5 a 31,5",IF(AND(BE247&gt;=32,BE247&lt;=42),"32 a 42","Fuera de rango"))))))))</f>
        <v>1 a 11</v>
      </c>
      <c r="BG247" s="11" t="n">
        <f aca="false">IF(BF247="","",IF(BF247="-20 a -10",1,IF(BF247="-9,5 a 0,5",2,IF(BF247="1 a 11",3,IF(BF247="11,5 a 20,5",4,IF(BF247="21","NORMA",IF(BF247="21,5 a 31,5",5,IF(BF247="32 a 42",6,""))))))))</f>
        <v>3</v>
      </c>
      <c r="BH247" s="9" t="n">
        <v>4</v>
      </c>
      <c r="BI247" s="10" t="str">
        <f aca="false">IF(BH247="","",IF(AND(BH247&gt;=-20,BH247&lt;=-15),"-20 a -15",IF(AND(BH247&gt;=-14.5,BH247&lt;=-9.5),"-14,5 a -9,5",IF(AND(BH247&gt;=-9,BH247&lt;=-4),"-9 a -4",IF(AND(BH247&gt;=-3.5,BH247&lt;=2.5),"-3,5 a 2,5",IF(AND(BH247&gt;=3,BH247&lt;=8),"3 a 8",IF(AND(BH247&gt;=8.5,BH247&lt;=14.5),"8,5 a 14,5",IF(BH247=15,"15",IF(AND(BH247&gt;=15.5,BH247&lt;=20.5),"15,5 a 20,5",IF(AND(BH247&gt;=21,BH247&lt;=26),"21 a 26","Fuera de rango"))))))))))</f>
        <v>3 a 8</v>
      </c>
      <c r="BJ247" s="11" t="n">
        <f aca="false">IF(BI247="","",IF(BI247="-20 a -15",1,IF(BI247="-14,5 a -9,5",2,IF(BI247="-9 a -4",3,IF(BI247="-3,5 a 2,5",4,IF(BI247="3 a 8",5,IF(BI247="8,5 a 14,5",6,IF(BI247="15","NORMA",IF(BI247="15,5 a 20,5",7,IF(BI247="21 a 26",8,IF(BI247="26,5 a 31,5",9,"")))))))))))</f>
        <v>5</v>
      </c>
      <c r="BK247" s="9" t="n">
        <v>0</v>
      </c>
      <c r="BL247" s="10" t="str">
        <f aca="false">IF(BK247="","",IF(AND(BK247&gt;=0,BK247&lt;=2),"0 - 2",IF(AND(BK247&gt;=2.5,BK247&lt;=4.5),"2,5 - 4,5",IF(AND(BK247&gt;=5,BK247&lt;=7),"5 - 7",IF(AND(BK247&gt;=7.5,BK247&lt;=9.5),"7,5 - 9,5",IF(AND(BK247&gt;=10,BK247&lt;=12),"10 - 12",IF(AND(BK247&gt;=12.5,BK247&lt;=13.5),"12,5 - 13,5",IF(BK247=14,"14",IF(AND(BK247&gt;=14.5,BK247&lt;=16.5),"14,5 - 16,5",IF(AND(BK247&gt;=17,BK247&lt;=19),"17 - 19",IF(AND(BK247&gt;=19.5,BK247&lt;=21.5),"19,5 - 21,5",IF(AND(BK247&gt;=22,BK247&lt;=24),"22 - 24",IF(AND(BK247&gt;=24.5,BK247&lt;=26.5),"24,5 - 26,5",IF(AND(BK247&gt;=27,BK247&lt;=29),"27 - 29",IF(AND(BK247&gt;=29.5,BK247&lt;=30),"29,5 - 30","Fuera de rango")))))))))))))))</f>
        <v>0 - 2</v>
      </c>
      <c r="BM247" s="11" t="n">
        <f aca="false">IF(BL247="","",IF(BL247="0 - 2",1,IF(BL247="2,5 - 4,5",2,IF(BL247="5 - 7",3,IF(BL247="7,5 - 9,5",4,IF(BL247="10 - 12",5,IF(BL247="12,5 - 13,5",6,IF(BL247="14","NORMA",IF(BL247="14,5 - 16,5",7,IF(BL247="17 - 19",8,IF(BL247="19,5 - 21,5",9,IF(BL247="22 - 24",10,IF(BL247="24,5 - 26,5",11,IF(BL247="27 - 29",12,IF(BL247="29,5 - 30",13,"")))))))))))))))</f>
        <v>1</v>
      </c>
      <c r="BN247" s="9" t="n">
        <v>28</v>
      </c>
      <c r="BO247" s="10" t="str">
        <f aca="false">IF(BN247="","",IF(AND(BN247&gt;=-20,BN247&lt;=-10),"-20 a -10",IF(AND(BN247&gt;=-9.5,BN247&lt;=0.5),"-9,5 a 0,5",IF(AND(BN247&gt;=1,BN247&lt;=11),"1 a 11",IF(AND(BN247&gt;=11.5,BN247&lt;=21.5),"11,5 a 21,5",IF(BN247=22,"22",IF(AND(BN247&gt;=22.5,BN247&lt;=32.5),"22,5 a 32,5",IF(AND(BN247&gt;=33,BN247&lt;=43),"33 a 43","Fuera de rango"))))))))</f>
        <v>22,5 a 32,5</v>
      </c>
      <c r="BP247" s="11" t="n">
        <f aca="false">IF(BO247="","",IF(BO247="-20 a -10",1,IF(BO247="-9,5 a 0,5",2,IF(BO247="1 a 11",3,IF(BO247="11,5 a 21,5",4,IF(BO247="22","NORMA",IF(BO247="22,5 a 32,5",5,IF(BO247="33 a 43",6,""))))))))</f>
        <v>5</v>
      </c>
      <c r="BQ247" s="9" t="n">
        <v>24</v>
      </c>
      <c r="BR247" s="10" t="str">
        <f aca="false">IF(BQ247="","",IF(AND(BQ247&gt;=-20,BQ247&lt;=-15),"-20 a -15",IF(AND(BQ247&gt;=-14.5,BQ247&lt;=-9.5),"-14,5 a -9,5",IF(AND(BQ247&gt;=-9,BQ247&lt;=-4),"-9 a -4",IF(AND(BQ247&gt;=-3.5,BQ247&lt;=2.5),"-3,5 a 2,5",IF(AND(BQ247&gt;=3,BQ247&lt;=8),"3 a 8",IF(AND(BQ247&gt;=8.5,BQ247&lt;=13.5),"8,5 a 13,5",IF(AND(BQ247&gt;=14,BQ247&lt;=17.5),"14 a 17,5",IF(BQ247=18,"18",IF(AND(BQ247&gt;=18.5,BQ247&lt;=23.5),"18,5 a 23,5",IF(AND(BQ247&gt;=24,BQ247&lt;=29),"24 a 29",IF(AND(BQ247&gt;=29.5,BQ247&lt;=34.5),"29,5 a 34,5",IF(AND(BQ247&gt;=35,BQ247&lt;=40),"35 a 40","Fuera de rango")))))))))))))</f>
        <v>24 a 29</v>
      </c>
      <c r="BS247" s="11" t="n">
        <f aca="false">IF(BR247="","",IF(BR247="-20 a -15",1,IF(BR247="-14,5 a -9,5",2,IF(BR247="-9 a -4",3,IF(BR247="-3,5 a 2,5",4,IF(BR247="3 a 8",5,IF(BR247="8,5 a 13,5",6,IF(BR247="14 a 17,5",7,IF(BR247="18","NORMA",IF(BR247="18,5 a 23,5",8,IF(BR247="24 a 29",9,IF(BR247="29,5 a 34,5",10,IF(BR247="35 a 40",11,"")))))))))))))</f>
        <v>9</v>
      </c>
      <c r="BT247" s="9" t="n">
        <v>2</v>
      </c>
      <c r="BU247" s="10" t="str">
        <f aca="false">IF(BT247="","",IF(AND(BT247&gt;=-20,BT247&lt;=-18),"-20 a -18",IF(AND(BT247&gt;=-17.5,BT247&lt;=-15.5),"-17,5 a -15,5",IF(AND(BT247&gt;=-15,BT247&lt;=-13),"-15 a -13",IF(AND(BT247&gt;=-12.5,BT247&lt;=-10.5),"-12,5 a -10,5",IF(AND(BT247&gt;=-10,BT247&lt;=-8),"-10 a -8",IF(AND(BT247&gt;=-7.5,BT247&lt;=-5.5),"-7,5 a -5,5",IF(AND(BT247&gt;=-5,BT247&lt;=-3),"-5 a -3",IF(AND(BT247&gt;=-2.5,BT247&lt;=-0.5),"-2,5 a -0,5",IF(BT247=0,"0",IF(AND(BT247&gt;=0.5,BT247&lt;=2.5),"0,5 a 2,5",IF(AND(BT247&gt;=3,BT247&lt;=5),"3 a 5",IF(AND(BT247&gt;=5.5,BT247&lt;=7.5),"5,5 a 7,5",IF(AND(BT247&gt;=8,BT247&lt;=10),"8 a 10",IF(AND(BT247&gt;=10.5,BT247&lt;=12.5),"10,5 a 12,5",IF(AND(BT247&gt;=13,BT247&lt;=15),"13 a 15",IF(AND(BT247&gt;=15.5,BT247&lt;=17.5),"15,5 a 17,5",IF(AND(BT247&gt;=18,BT247&lt;=20),"18 a 20","Fuera de rango"))))))))))))))))))</f>
        <v>0,5 a 2,5</v>
      </c>
      <c r="BV247" s="11" t="n">
        <f aca="false">IF(BT247="","",IF(BT247=0,"NORMA",IF(AND(BT247&gt;=-20,BT247&lt;=-18),2,IF(AND(BT247&gt;=-17.5,BT247&lt;=-15.5),2,IF(AND(BT247&gt;=-15,BT247&lt;=-13),3,IF(AND(BT247&gt;=-12.5,BT247&lt;=-10.5),4,IF(AND(BT247&gt;=-10,BT247&lt;=-8),5,IF(AND(BT247&gt;=-7.5,BT247&lt;=-5.5),6,IF(AND(BT247&gt;=-5,BT247&lt;=-3),7,IF(AND(BT247&gt;=-2.5,BT247&lt;=-0.5),8,IF(AND(BT247&gt;=0.5,BT247&lt;=2.5),9,IF(AND(BT247&gt;=3,BT247&lt;=5),10,IF(AND(BT247&gt;=5.5,BT247&lt;=7.5),11,IF(AND(BT247&gt;=8,BT247&lt;=10),12,IF(AND(BT247&gt;=10.5,BT247&lt;=12.5),13,IF(AND(BT247&gt;=13,BT247&lt;=15),14,IF(AND(BT247&gt;=15.5,BT247&lt;=17.5),15,IF(AND(BT247&gt;=18,BT247&lt;=20),16,"Fuera de rango"))))))))))))))))))</f>
        <v>9</v>
      </c>
      <c r="BW247" s="9" t="n">
        <v>-3</v>
      </c>
      <c r="BX247" s="10" t="n">
        <f aca="false">18.5- (0.3*H247)</f>
        <v>3.2</v>
      </c>
      <c r="BY247" s="10" t="n">
        <f aca="false">(BW247)-(BX247)</f>
        <v>-6.2</v>
      </c>
      <c r="BZ247" s="10" t="str">
        <f aca="false">IF(BY247="","",IF(BY247&lt;-27.5,"De -30 a -28",IF(BY247&lt;-25,"De -27,5 a -25,5",IF(BY247&lt;-22.5,"De -25 a -23",IF(BY247&lt;-20,"De -22,5 a -20,5",IF(BY247&lt;-17.5,"De -20 a -18",IF(BY247&lt;-15,"De -17,5 a -15,5",IF(BY247&lt;-12.5,"De -15 a -13",IF(BY247&lt;-10,"De -12,5 a -10,5",IF(BY247&lt;-7.5,"De -10 a -8",IF(BY247&lt;-5,"De -7,5 a -5,5",IF(BY247&lt;-2.5,"De -5 a -3",IF(BY247&lt;0,"De -2,5 a -0,5",IF(BY247&lt;2.5,"De 0 a 2",IF(BY247&lt;5,"De 2,5 a 4,5",IF(BY247&lt;7.5,"De 5 a 7",IF(BY247&lt;10,"De 7,5 a 9,5",IF(BY247&lt;12.5,"De 10 a 12",IF(BY247&lt;15,"De 12,5 a 14,5",IF(BY247&lt;17.5,"De 15 a 17",IF(BY247&lt;20,"De 17,5 a 19,5",IF(BY247&lt;22.5,"De 20 a 22",IF(BY247&lt;25,"De 22,5 a 24,5",IF(BY247&lt;27.5,"De 25 a 27","De 27,5 a 30"))))))))))))))))))))))))</f>
        <v>De -7,5 a -5,5</v>
      </c>
      <c r="CA247" s="12" t="n">
        <f aca="false">IF(BY247="","",IF(BY247&lt;=-28,1,IF(BY247&lt;=-25.5,2,IF(BY247&lt;=-23,3,IF(BY247&lt;=-20.5,4,IF(BY247&lt;=-18,5,IF(BY247&lt;=-15.5,6,IF(BY247&lt;=-13,7,IF(BY247&lt;=-10.5,8,IF(BY247&lt;=-8,9,IF(BY247&lt;=-5.5,10,IF(BY247&lt;=-3,11,IF(BY247&lt;=-0.5,12,IF(BY247&lt;=2,13,IF(BY247&lt;=4.5,14,IF(BY247&lt;=7,15,IF(BY247&lt;=9.5,16,IF(BY247&lt;=12,17,IF(BY247&lt;=14.5,18,IF(BY247&lt;=17,19,IF(BY247&lt;=19.5,20,IF(BY247&lt;=22,21,IF(BY247&lt;=24.5,22,IF(BY247&lt;=27,23,IF(BY247&lt;=30,24,"Fuera de rango")))))))))))))))))))))))))</f>
        <v>10</v>
      </c>
      <c r="CB247" s="9" t="n">
        <v>-3</v>
      </c>
      <c r="CC247" s="10" t="n">
        <f aca="false">18.5- (0.3*H247)</f>
        <v>3.2</v>
      </c>
      <c r="CD247" s="10" t="n">
        <f aca="false">(CB247)-(CC247)</f>
        <v>-6.2</v>
      </c>
      <c r="CE247" s="10" t="str">
        <f aca="false">IF(CD247="","",IF(CD247&lt;-27.5,"De -30 a -28",IF(CD247&lt;-25,"De -27,5 a -25,5",IF(CD247&lt;-22.5,"De -25 a -23",IF(CD247&lt;-20,"De -22,5 a -20,5",IF(CD247&lt;-17.5,"De -20 a -18",IF(CD247&lt;-15,"De -17,5 a -15,5",IF(CD247&lt;-12.5,"De -15 a -13",IF(CD247&lt;-10,"De -12,5 a -10,5",IF(CD247&lt;-7.5,"De -10 a -8",IF(CD247&lt;-5,"De -7,5 a -5,5",IF(CD247&lt;-2.5,"De -5 a -3",IF(CD247&lt;0,"De -2,5 a -0,5",IF(CD247&lt;=2,"De 0 a 2",IF(CD247&lt;=4.5,"De 2,5 a 4,5",IF(CD247&lt;=7,"De 5 a 7",IF(CD247&lt;=9.5,"De 7,5 a 9,5",IF(CD247&lt;=12,"De 10 a 12",IF(CD247&lt;=14.5,"De 12,5 a 14,5",IF(CD247&lt;=17,"De 15 a 17",IF(CD247&lt;=19.5,"De 17,5 a 19,5",IF(CD247&lt;=22,"De 20 a 22",IF(CD247&lt;=24.5,"De 22,5 a 24,5",IF(CD247&lt;=27,"De 25 a 27","De 27,5 a 30"))))))))))))))))))))))))</f>
        <v>De -7,5 a -5,5</v>
      </c>
      <c r="CF247" s="12" t="n">
        <f aca="false">IF(CD247="","",IF(CD247&lt;-27.5,1,IF(CD247&lt;-25,2,IF(CD247&lt;-22.5,3,IF(CD247&lt;-20,4,IF(CD247&lt;-17.5,5,IF(CD247&lt;-15,6,IF(CD247&lt;-12.5,7,IF(CD247&lt;-10,8,IF(CD247&lt;-7.5,9,IF(CD247&lt;-5,10,IF(CD247&lt;-2.5,11,IF(CD247&lt;0,12,IF(CD247&lt;2.5,13,IF(CD247&lt;5,14,IF(CD247&lt;7.5,15,IF(CD247&lt;10,16,IF(CD247&lt;12.5,17,IF(CD247&lt;15,18,IF(CD247&lt;17.5,19,IF(CD247&lt;20,20,IF(CD247&lt;22.5,21,IF(CD247&lt;25,22,IF(CD247&lt;27.5,23,24))))))))))))))))))))))))</f>
        <v>10</v>
      </c>
      <c r="CG247" s="9" t="n">
        <v>-1.25</v>
      </c>
      <c r="CH247" s="10" t="str">
        <f aca="false">IF(CG247="","",IF(AND(CG247&gt;=-10,CG247&lt;=-9.5),"-10 a -9,5",IF(AND(CG247&gt;-9.5,CG247&lt;=-8.5),"-9 a -8,5",IF(AND(CG247&gt;-8.5,CG247&lt;=-7.5),"-8 a -7,5",IF(AND(CG247&gt;-7.5,CG247&lt;=-6.5),"-7 a -6,5",IF(AND(CG247&gt;-6.5,CG247&lt;=-5.5),"-6 a -5,5",IF(AND(CG247&gt;-5.5,CG247&lt;=-4.5),"-5 a -4,5",IF(AND(CG247&gt;-4.5,CG247&lt;=-3.5),"-4 a -3,5",IF(AND(CG247&gt;-3.5,CG247&lt;=-2.5),"-3 a -2,5",IF(CG247=-2.25,"-2,25",IF(AND(CG247&gt;-2.5,CG247&lt;=-1.5),"-2 a -1,5",IF(AND(CG247&gt;-1.5,CG247&lt;=-0.5),"-1 a -0,5",IF(AND(CG247&gt;-0.5,CG247&lt;=0.5),"0 a 0,5",IF(AND(CG247&gt;0.5,CG247&lt;=1.5),"1 a 1,5",IF(AND(CG247&gt;1.5,CG247&lt;=2.5),"2 a 2,5",IF(AND(CG247&gt;2.5,CG247&lt;=3.5),"3 a 3,5",IF(AND(CG247&gt;3.5,CG247&lt;=4.5),"4 a 4,5",IF(AND(CG247&gt;4.5,CG247&lt;=5.5),"5 a 5,5",IF(AND(CG247&gt;5.5,CG247&lt;=6.5),"6 a 6,5",IF(AND(CG247&gt;6.5,CG247&lt;=7.5),"7 a 7,5",IF(AND(CG247&gt;7.5,CG247&lt;=8.5),"8 a 8,5",IF(AND(CG247&gt;8.5,CG247&lt;=9.5),"9 a 9,5",IF(CG247&gt;=10,"10","Fuera de rango")))))))))))))))))))))))</f>
        <v>-1 a -0,5</v>
      </c>
      <c r="CI247" s="11" t="n">
        <f aca="false">IF(CG247="","",IF(CG247=-2.25,"NORMA",IF(CG247&lt;=-9.5,1,IF(CG247&lt;=-8.5,2,IF(CG247&lt;=-7.5,3,IF(CG247&lt;=-6.5,4,IF(CG247&lt;=-5.5,5,IF(CG247&lt;=-4.5,6,IF(CG247&lt;=-3.5,7,IF(CG247&lt;=-2.5,8,IF(CG247&lt;=-1.5,9,IF(CG247&lt;=-0.5,10,IF(CG247&lt;=0.5,11,IF(CG247&lt;=1.5,12,IF(CG247&lt;=2.5,13,IF(CG247&lt;=3.5,14,IF(CG247&lt;=4.5,15,IF(CG247&lt;=5.5,16,IF(CG247&lt;=6.5,17,IF(CG247&lt;=7.5,18,IF(CG247&lt;=8.5,19,IF(CG247&lt;=9.5,20,IF(CG247=10,21,"Fuera de rango")))))))))))))))))))))))</f>
        <v>10</v>
      </c>
      <c r="CJ247" s="9" t="n">
        <v>1</v>
      </c>
      <c r="CK247" s="10" t="str">
        <f aca="false">IF(CJ247="","",IF(AND(CJ247&gt;=-6,CJ247&lt;=-5.5),"-6 a -5,5",IF(AND(CJ247&gt;-5.5,CJ247&lt;=-4.5),"-5 a -4,5",IF(AND(CJ247&gt;-4.5,CJ247&lt;=-3.5),"-4 a -3,5",IF(AND(CJ247&gt;-3.5,CJ247&lt;=-2.5),"-3 a -2,5",IF(AND(CJ247&gt;-2.5,CJ247&lt;=-1.5),"-2 a -1,5",IF(AND(CJ247&gt;-1.5,CJ247&lt;=-0.5),"-1 a -0,5",IF(AND(CJ247&gt;-0.5,CJ247&lt;=0.5),"0 a 0,5",IF(AND(CJ247&gt;0.5,CJ247&lt;=1.5),"1 a 1,5",IF(AND(CJ247&gt;1.5,CJ247&lt;2.5),"2",IF(AND(CJ247&gt;=2.5,CJ247&lt;=3),"2,5 a 3",IF(AND(CJ247&gt;3,CJ247&lt;=4),"3,5 a 4",IF(AND(CJ247&gt;4,CJ247&lt;=5),"4,5 a 5",IF(AND(CJ247&gt;5,CJ247&lt;=6),"5,5 a 6",IF(AND(CJ247&gt;6,CJ247&lt;=7),"6,5 a 7",IF(AND(CJ247&gt;7,CJ247&lt;=8),"7,5 a 8",IF(AND(CJ247&gt;8,CJ247&lt;=9.5),"8,5 a 9,5",IF(CJ247=10,"10","Fuera de rango"))))))))))))))))))</f>
        <v>1 a 1,5</v>
      </c>
      <c r="CL247" s="11" t="n">
        <f aca="false">IF(CK247="","",IF(OR(CK247="-6 a -5,5",CK247="-6 - -5,5"),1,IF(OR(CK247="-5 a -4,5",CK247="-5 - -4,5"),2,IF(OR(CK247="-4 a -3,5",CK247="-4 - -3,5"),3,IF(OR(CK247="-3 a -2,5",CK247="-3 - -2,5"),4,IF(OR(CK247="-2 a -1,5",CK247="-2 - -1,5"),5,IF(OR(CK247="-1 a -0,5",CK247="-1 - -0,5"),6,IF(OR(CK247="0 a 0,5",CK247="0 - 0,5"),7,IF(OR(CK247="1 a 1,5",CK247="1 - 1,5"),8,IF(CK247="2","NORMA",IF(OR(CK247="2,5 a 3",CK247="2,5 - 3"),9,IF(OR(CK247="3,5 a 4",CK247="3,5 - 4"),10,IF(OR(CK247="4,5 a 5",CK247="4,5 - 5"),11,IF(OR(CK247="5,5 a 6",CK247="5,5 - 6"),12,IF(OR(CK247="6,5 a 7",CK247="6,5 - 7"),13,IF(OR(CK247="7,5 a 8",CK247="7,5 - 8"),14,IF(OR(CK247="8,5 a 9",CK247="8,5 - 9,5",CK247="9 a 9,5"),15,IF(CK247="10",15,IF(OR(CK247="0,5 a 1",CK247="0,5 - 1"),7,"Fuera de rango")))))))))))))))))))</f>
        <v>8</v>
      </c>
      <c r="CM247" s="10" t="n">
        <v>0</v>
      </c>
      <c r="CN247" s="10" t="str">
        <f aca="false">IF(CM247=0,"0", " ")</f>
        <v>0</v>
      </c>
      <c r="CO247" s="10" t="str">
        <f aca="false">IF(CM247&gt;0,"EME"," ")</f>
        <v> </v>
      </c>
      <c r="CP247" s="10" t="n">
        <v>0</v>
      </c>
      <c r="CQ247" s="10" t="str">
        <f aca="false">IF(CP247&gt;0,"0", " ")</f>
        <v> </v>
      </c>
      <c r="CR247" s="10" t="str">
        <f aca="false">IF(CP247&gt;0,"EME"," ")</f>
        <v> </v>
      </c>
      <c r="CS247" s="9" t="n">
        <v>0</v>
      </c>
      <c r="CT247" s="10" t="str">
        <f aca="false">IF(CS247&gt;0,"1", " ")</f>
        <v> </v>
      </c>
      <c r="CU247" s="10" t="str">
        <f aca="false">IF(CS247&gt;0,"HIP"," ")</f>
        <v> </v>
      </c>
      <c r="CV247" s="9" t="n">
        <v>0</v>
      </c>
      <c r="CW247" s="10" t="str">
        <f aca="false">IF(CV247&gt;0,"1", " ")</f>
        <v> </v>
      </c>
      <c r="CX247" s="10" t="str">
        <f aca="false">IF(CV247&gt;0,"HIP"," ")</f>
        <v> </v>
      </c>
      <c r="CY247" s="9" t="n">
        <v>-9.5</v>
      </c>
      <c r="CZ247" s="11" t="str">
        <f aca="false">IF(CY247&lt;0,"2"," ")</f>
        <v>2</v>
      </c>
      <c r="DA247" s="11" t="str">
        <f aca="false">IF(CY247&lt;0,"MIO"," ")</f>
        <v>MIO</v>
      </c>
      <c r="DB247" s="9" t="n">
        <v>-8</v>
      </c>
      <c r="DC247" s="11" t="str">
        <f aca="false">IF(DB247&lt;0,"2"," ")</f>
        <v>2</v>
      </c>
      <c r="DD247" s="11" t="str">
        <f aca="false">IF(DB247&lt;0,"MIO"," ")</f>
        <v>MIO</v>
      </c>
      <c r="DE247" s="9" t="n">
        <v>0</v>
      </c>
      <c r="DF247" s="11" t="str">
        <f aca="false">IF(DE247&lt;0,"3"," ")</f>
        <v> </v>
      </c>
      <c r="DG247" s="11" t="str">
        <f aca="false">IF(DE247&lt;0,"AST"," ")</f>
        <v> </v>
      </c>
      <c r="DH247" s="9" t="n">
        <v>8</v>
      </c>
      <c r="DI247" s="11" t="str">
        <f aca="false">IF(DH247&lt;0,"3"," ")</f>
        <v> </v>
      </c>
      <c r="DJ247" s="11" t="str">
        <f aca="false">IF(DH247&lt;0,"AST"," ")</f>
        <v> </v>
      </c>
      <c r="DK247" s="9" t="n">
        <v>0.5</v>
      </c>
      <c r="DL247" s="10" t="str">
        <f aca="false">IF(DK247&gt;0,"4"," ")</f>
        <v>4</v>
      </c>
      <c r="DM247" s="10" t="str">
        <f aca="false">IF(DK247&gt;0,"PRE"," ")</f>
        <v>PRE</v>
      </c>
      <c r="DN247" s="9" t="n">
        <v>0.5</v>
      </c>
      <c r="DO247" s="10" t="str">
        <f aca="false">IF(DN247&gt;0,"4"," ")</f>
        <v>4</v>
      </c>
      <c r="DP247" s="10" t="str">
        <f aca="false">IF(DN247&gt;0,"PRE"," ")</f>
        <v>PRE</v>
      </c>
      <c r="DQ247" s="12" t="n">
        <v>2</v>
      </c>
      <c r="DR247" s="12" t="n">
        <v>2</v>
      </c>
      <c r="DS247" s="12" t="str">
        <f aca="false">CONCATENATE(CO247,CU247,DA247,DG247,DM247)</f>
        <v>  MIO PRE</v>
      </c>
      <c r="DT247" s="10" t="str">
        <f aca="false" t="array" ref="DT247">_xlfn.IFS(DS247="EME    ","0", DS247=" HIP   ","1", DS247="  MIO  ","2", DS247="   AST ","3", DS247="    PRE","4", DS247="EME   PRE","5", DS247=" HIP  PRE","6", DS247=" HIP AST ","7", DS247="  MIO PRE","8", DS247="  MIOAST ","9", DS247="   ASTPRE","10",DS247=" HIP ASTPRE","11", DS247="  MIOASTPRE","12", DS247="     ","0")</f>
        <v>8</v>
      </c>
      <c r="DU247" s="1" t="s">
        <v>154</v>
      </c>
      <c r="DV247" s="1" t="str">
        <f aca="false" t="array" ref="DV247">_xlfn.IFS(DU247="SI","2", DU247="NO","1")</f>
        <v>1</v>
      </c>
      <c r="DW247" s="10" t="n">
        <v>0</v>
      </c>
      <c r="DX247" s="11" t="str">
        <f aca="false">IF(DW247=0,"1","2")</f>
        <v>1</v>
      </c>
      <c r="DY247" s="11" t="str">
        <f aca="false" t="array" ref="DY247">_xlfn.IFS(DW247=0,"0", DW247=0.25, "1", DW247=0.5,"2", DW247=0.75,"3", DW247=1,"4",DW247=1.25,"5", DW247=1.5,"6", DW247=1.75,"7", DW247=2,"8")</f>
        <v>0</v>
      </c>
      <c r="DZ247" s="10" t="n">
        <v>0</v>
      </c>
      <c r="EA247" s="11" t="str">
        <f aca="false">IF(DZ247=0,"1","2")</f>
        <v>1</v>
      </c>
      <c r="EB247" s="11" t="str">
        <f aca="false" t="array" ref="EB247">_xlfn.IFS(DZ247=0,"0", DZ247=0.25, "1", DZ247=0.5,"2", DZ247=0.75,"3", DZ247=1,"4",DZ247=1.25,"5", DZ247=1.5,"6", DZ247=1.75,"7", DZ247=2,"8")</f>
        <v>0</v>
      </c>
      <c r="EC247" s="10" t="n">
        <v>0.5</v>
      </c>
      <c r="ED247" s="10" t="str">
        <f aca="false">IF(EC247=0,"1","2")</f>
        <v>2</v>
      </c>
      <c r="EE247" s="11" t="e">
        <f aca="false" t="array" ref="EE247">_xlfn.IFS(EC247=0,"0", EC247=-0.25, "1", EC247=-0.5,"2", EC247=-0.75,"3", EC247=-1,"4",EC247=-1.25,"5", EC247=-1.5,"6", EC247=-1.75,"7", EC247=-2,"8", EC247=-2.25,"9",EC247=-2.5,"10", EC247=-2.75,"11", EC247=-3,"12", EC247=-3.25,"13", EC247=-3.5,"14", EC247=-3.75,"15",EC247=-4,"16")</f>
        <v>#N/A</v>
      </c>
      <c r="EF247" s="10" t="n">
        <v>0.5</v>
      </c>
      <c r="EG247" s="10" t="str">
        <f aca="false">IF(EF247=0,"1","2")</f>
        <v>2</v>
      </c>
      <c r="EH247" s="11" t="e">
        <f aca="false" t="array" ref="EH247">_xlfn.IFS(EF247=0,"0", EF247=-0.25, "1", EF247=-0.5,"2", EF247=-0.75,"3", EF247=-1,"4",EF247=-1.25,"5", EF247=-1.5,"6", EF247=-1.75,"7", EF247=-2,"8", EF247=-2.25,"9",EF247=-2.5,"10", EF247=-2.75,"11", EF247=-3,"12", EF247=-3.25,"13", EF247=-3.5,"14", EF247=-3.75,"15",EF247=-4,"16")</f>
        <v>#N/A</v>
      </c>
      <c r="EI247" s="10" t="n">
        <v>0</v>
      </c>
      <c r="EJ247" s="11" t="str">
        <f aca="false">IF(EI247=0,"1","2")</f>
        <v>1</v>
      </c>
      <c r="EK247" s="11" t="str">
        <f aca="false" t="array" ref="EK247">_xlfn.IFS(EI247=0,"0", EI247=-0.25, "1", EI247=-0.5,"2", EI247=-0.75,"3", EI247=-1,"4",EI247=-1.25,"5", EI247=-1.5,"6", EI247=-1.75,"7", EI247=-2,"8", EI247=-2.25,"9", EI247=-2.25,"9",EI247=-2.5,"10", EI247=-2.75,"11", EI247=-3,"12", EI247=-3.25,"13", EI247=-3.5,"14", EI247=-3.75,"15",EI247=-4,"16", EI247=0.25, "17", EI247=0.5, "18")</f>
        <v>0</v>
      </c>
      <c r="EL247" s="10" t="n">
        <v>0</v>
      </c>
      <c r="EM247" s="11" t="str">
        <f aca="false">IF(EL247=0,"1","2")</f>
        <v>1</v>
      </c>
      <c r="EN247" s="11" t="str">
        <f aca="false" t="array" ref="EN247">_xlfn.IFS(EL247=0.25,"17",EL247=0.5,"18", EL247=0,"0", EL247=-0.25, "1", EL247=-0.5,"2", EL247=-0.75,"3", EL247=-1,"4",EL247=-1.25,"5", EL247=-1.5,"6", EL247=-1.75,"7", EL247=-2,"8",EL247= -2.25,"9",EL247=-2.5,"10",EL247= -2.75,"11",EL247= -3,"12",EL247= -3.25,"13",EL247= -3.5,"14",EL247= -3.75,"15",EL247=-4,"16")</f>
        <v>0</v>
      </c>
      <c r="EO247" s="10" t="n">
        <v>-0.5</v>
      </c>
      <c r="EP247" s="11" t="str">
        <f aca="false">IF(EO247=0,"1","2")</f>
        <v>2</v>
      </c>
      <c r="EQ247" s="11" t="e">
        <f aca="false" t="array" ref="EQ247">_xlfn.IFS(EO247=0,"0", EO247=0.25, "1", EO247=0.5,"2", EO247=0.75,"3", EO247=1,"4",EO247=1.25,"5", EO247=1.5,"6", EO247=1.75,"7", EO247=2,"8", EO247=2.25,"9", EO247=2.25,"9",EO247=2.5,"10", EO247=2.75,"11", EO247=3,"12", EO247=3.25,"13", EO247=3.5,"14", EO247=3.75,"15",EO247=4,"16", EO247=-0.25, "17", bq=-0.5, "18")</f>
        <v>#NAME?</v>
      </c>
      <c r="ER247" s="10" t="n">
        <v>-0.5</v>
      </c>
      <c r="ES247" s="11" t="str">
        <f aca="false">IF(ER247=0,"1","2")</f>
        <v>2</v>
      </c>
      <c r="ET247" s="11" t="e">
        <f aca="false" t="array" ref="ET247">_xlfn.IFS(ER247=0,"0", ER247=0.25, "1", ER247=0.5,"2", ER247=0.75,"3", ER247=1,"4",ER247=1.25,"5", ER247=1.5,"6", ER247=1.75,"7", ER247=2,"8", ER247=2.25,"9", ER247=2.25,"9",ER247=2.5,"10", ER247=2.75,"11", ER247=3,"12", ER247=3.25,"13", ER247=3.5,"14", ER247=3.75,"15",ER247=4,"16", ER247=-0.25, "17", bq=-0.5, "18")</f>
        <v>#NAME?</v>
      </c>
      <c r="EU247" s="13" t="n">
        <v>29</v>
      </c>
      <c r="EV247" s="14" t="str">
        <f aca="false">VLOOKUP(EU247,LEYENDA!$G$2:$H$8,2,TRUE())</f>
        <v>25-36</v>
      </c>
      <c r="EW247" s="14" t="str">
        <f aca="false" t="array" ref="EW247">_xlfn.IFS(EV247="0-5","1", EV247="6-12","2", EV247="13-18","3", EV247="19-24","4", EV247="25-36","5", EV247="37-48","6", EV247="49-60","7")</f>
        <v>5</v>
      </c>
    </row>
    <row r="248" customFormat="false" ht="13.5" hidden="false" customHeight="false" outlineLevel="0" collapsed="false">
      <c r="A248" s="1" t="n">
        <v>67</v>
      </c>
      <c r="B248" s="32" t="n">
        <v>14</v>
      </c>
      <c r="C248" s="33" t="n">
        <v>42361</v>
      </c>
      <c r="D248" s="6"/>
      <c r="E248" s="5" t="str">
        <f aca="false">VLOOKUP(A248,'286'!$A$3:$J$600,10,FALSE())</f>
        <v>MORENO HERNÁNDEZ, ANTONIO</v>
      </c>
      <c r="F248" s="4" t="str">
        <f aca="false">VLOOKUP(A248,'286'!$A$3:$I$1768,3,FALSE())</f>
        <v>MOHERAN</v>
      </c>
      <c r="G248" s="6" t="n">
        <f aca="false">VLOOKUP(A248,'286'!$A$3:$I$1768,4,FALSE())</f>
        <v>23223</v>
      </c>
      <c r="H248" s="7" t="n">
        <f aca="false">YEAR(C248)-YEAR(G248)</f>
        <v>52</v>
      </c>
      <c r="I248" s="1" t="str">
        <f aca="false">VLOOKUP(H248,LEYENDA!$C$2:$D$6,2,TRUE())</f>
        <v>41-60</v>
      </c>
      <c r="J248" s="5" t="str">
        <f aca="false">VLOOKUP(A248,'286'!$A$3:$I$1768,7,FALSE())</f>
        <v>H</v>
      </c>
      <c r="K248" s="8" t="str">
        <f aca="false">VLOOKUP(A248,'286'!$A$3:$I$1768,2,FALSE())</f>
        <v>OD</v>
      </c>
      <c r="L248" s="4" t="str">
        <f aca="false">VLOOKUP(A248,'286'!$A$3:$I$1768,8,FALSE())</f>
        <v>D</v>
      </c>
      <c r="M248" s="4" t="str">
        <f aca="false">VLOOKUP(A248,'286'!$A$3:$I$1768,9,FALSE())</f>
        <v>D</v>
      </c>
      <c r="N248" s="8" t="str">
        <f aca="false">IF(R248=O248, "MISMA","CONTRARIA")</f>
        <v>MISMA</v>
      </c>
      <c r="O248" s="8" t="str">
        <f aca="false" t="array" ref="O248">_xlfn.IFS(L248="D","1", L248="I","2")</f>
        <v>1</v>
      </c>
      <c r="P248" s="8" t="str">
        <f aca="false" t="array" ref="P248">_xlfn.IFS(K248="OD","1", K248="OI","2")</f>
        <v>1</v>
      </c>
      <c r="Q248" s="1" t="str">
        <f aca="false" t="array" ref="Q248">_xlfn.IFS(J248="M","1", J248="H","2")</f>
        <v>2</v>
      </c>
      <c r="R248" s="8" t="str">
        <f aca="false" t="array" ref="R248">_xlfn.IFS(M248="D","1", M248="I","2")</f>
        <v>1</v>
      </c>
      <c r="S248" s="1" t="str">
        <f aca="false" t="array" ref="S248">_xlfn.IFS(N248="CONTRARIA", "1",N248= "MISMA","2")</f>
        <v>2</v>
      </c>
      <c r="T248" s="1" t="str">
        <f aca="false" t="array" ref="T248">_xlfn.IFS(I248="0-12","1", I248="13-24","2", I248="25-40","3", I248="41-60","4", I248="61-100","5")</f>
        <v>4</v>
      </c>
      <c r="U248" s="9" t="n">
        <v>-4</v>
      </c>
      <c r="V248" s="1" t="str">
        <f aca="false">IF(U248="","",IF(AND(U248&gt;=-9,U248&lt;=-6.5),"-9 a -6,5",IF(AND(U248&gt;=-6,U248&lt;=-3.5),"-6 a -3,5",IF(AND(U248&gt;=-3,U248&lt;=-1),"-3 a -1",IF(U248=-0.5,"-0,5",IF(AND(U248&gt;=0,U248&lt;=2.5),"0 a 2,5",IF(AND(U248&gt;=3,U248&lt;=5.5),"3 a 5,5",IF(AND(U248&gt;=6,U248&lt;=8.5),"6 a 8,5",IF(AND(U248&gt;=9,U248&lt;=20),"9 a 20","Fuera de rango")))))))))</f>
        <v>-6 a -3,5</v>
      </c>
      <c r="W248" s="11" t="n">
        <f aca="false">IF(V248="","",IF(V248="-9 a -6,5",2,IF(V248="-6 a -3,5",3,IF(V248="-3 a -1",4,IF(V248="-0,5","NORMA",IF(V248="0 a 2,5",5,IF(V248="3 a 5,5",6,IF(V248="6 a 8,5",7,IF(V248="9 a 20",8,"Fuera de rango")))))))))</f>
        <v>3</v>
      </c>
      <c r="X248" s="9" t="n">
        <v>0</v>
      </c>
      <c r="Y248" s="10" t="str">
        <f aca="false">IF(X248="","",IF(AND(X248&gt;=0,X248&lt;=4),"0 a 4",IF(AND(X248&gt;=4.5,X248&lt;=8.5),"4,5 a 8,5",IF(X248=9,"9",IF(AND(X248&gt;=9.5,X248&lt;=13),"9,5 a 13",IF(AND(X248&gt;=13.5,X248&lt;=20),"13,5 a 20",IF(AND(X248&gt;=20.5,X248&lt;=35),"20,5 a 35","Fuera de rango")))))))</f>
        <v>0 a 4</v>
      </c>
      <c r="Z248" s="11" t="n">
        <f aca="false">IF(Y248="","",IF(Y248="0 a 4",1,IF(Y248="4,5 a 8,5",2,IF(Y248="9","NORMA",IF(Y248="9,5 a 13",3,IF(Y248="13,5 a 20",4,IF(Y248="20,5 a 35",5,"Fuera de rango")))))))</f>
        <v>1</v>
      </c>
      <c r="AA248" s="9" t="n">
        <v>20</v>
      </c>
      <c r="AB248" s="10" t="str">
        <f aca="false">IF(AA248="","",IF(AND(AA248&gt;=0,AA248&lt;=9),"0 a 9",IF(AND(AA248&gt;=9.5,AA248&lt;=18.5),"9,5 a 18,5",IF(AA248=19,"19",IF(AND(AA248&gt;=19.5,AA248&lt;=28),"19,5 a 28",IF(AND(AA248&gt;=28.5,AA248&lt;=40),"28,5 a 40","Fuera de rango"))))))</f>
        <v>19,5 a 28</v>
      </c>
      <c r="AC248" s="11" t="n">
        <f aca="false" t="array" ref="AC248">_xlfn.IFS(AB248="","",AB248="0 a 9",1,AB248="9,5 a 18,5",2,AB248="19","NORMA",AB248="19,5 a 28",3,AB248="28,5 a 40",4,TRUE(),"Fuera de rango")</f>
        <v>3</v>
      </c>
      <c r="AD248" s="9" t="n">
        <v>12</v>
      </c>
      <c r="AE248" s="10" t="str">
        <f aca="false">IF(AD248="","",IF(AND(AD248&gt;=-10,AD248&lt;=0),"De -10 a 0",IF(AND(AD248&gt;=0.5,AD248&lt;=9.5),"0,5 a 9,5",IF(AD248=10,"10",IF(AND(AD248&gt;=10.5,AD248&lt;=20),"10,5 a 20",IF(AND(AD248&gt;=20.5,AD248&lt;=40),"20,5 a 40","Fuera de rango"))))))</f>
        <v>10,5 a 20</v>
      </c>
      <c r="AF248" s="12" t="n">
        <f aca="false">IF(AD248="","",IF(AND(AD248&gt;=-10,AD248&lt;=0),1,IF(AND(AD248&gt;=0.5,AD248&lt;=9.5),2,IF(AD248=10,"NORMA",IF(AND(AD248&gt;=10.5,AD248&lt;=20),3,IF(AND(AD248&gt;=20.5,AD248&lt;=40),4,""))))))</f>
        <v>3</v>
      </c>
      <c r="AG248" s="9" t="n">
        <v>12</v>
      </c>
      <c r="AH248" s="10" t="str">
        <f aca="false">IF(AG248="","",IF(AND(AG248&gt;=0,AG248&lt;=4),"0 a 4",IF(AND(AG248&gt;=4.5,AG248&lt;=8.5),"4,5 a 8,5",IF(AG248=9,"9",IF(AND(AG248&gt;=9.5,AG248&lt;=13),"9,5 a 13",IF(AND(AG248&gt;=13.5,AG248&lt;=25),"13,5 a 25","Fuera de rango"))))))</f>
        <v>9,5 a 13</v>
      </c>
      <c r="AI248" s="11" t="n">
        <f aca="false">IF(AH248="","",IF(AH248="0 a 4",1,IF(AH248="4,5 a 8,5",2,IF(AH248="9","NORMA",IF(AH248="9,5 a 13",3,IF(AH248="13,5 a 25",4,""))))))</f>
        <v>3</v>
      </c>
      <c r="AJ248" s="9" t="n">
        <v>7</v>
      </c>
      <c r="AK248" s="10" t="str">
        <f aca="false">IF(AJ248="","",IF(AND(AJ248&gt;=-15,AJ248&lt;=-10.5),"-15 a -10,5",IF(AND(AJ248&gt;=-10,AJ248&lt;=-4),"-10 a -4",IF(AND(AJ248&gt;=-4.5,AJ248&lt;=0),"-4,5 a 0",IF(AND(AJ248&gt;=0.5,AJ248&lt;=4.5),"0,5 a 4,5",IF(AJ248=5,"5",IF(AND(AJ248&gt;=5.5,AJ248&lt;=10),"5,5 a 10",IF(AND(AJ248&gt;=10.5,AJ248&lt;=20),"10,5 a 20","Fuera de rango"))))))))</f>
        <v>5,5 a 10</v>
      </c>
      <c r="AL248" s="11" t="n">
        <f aca="false">IF(AK248="","",IF(AK248="-15 a -10,5",1,IF(AK248="-10 a -4",2,IF(AK248="-4,5 a 0",3,IF(AK248="0,5 a 4,5",4,IF(AK248="5","NORMA",IF(AK248="5,5 a 10",5,IF(AK248="10,5 a 20",6,"Error"))))))))</f>
        <v>5</v>
      </c>
      <c r="AM248" s="9" t="n">
        <v>3</v>
      </c>
      <c r="AN248" s="10" t="str">
        <f aca="false">IF(AM248="","",IF(AND(AM248&gt;=-7.5,AM248&lt;=-5.5),"-7,5 a -5,5",IF(AND(AM248&gt;=-5,AM248&lt;=-3),"-5 a -3",IF(AND(AM248&gt;=-2.5,AM248&lt;=-0.5),"-2,5 a -0,5",IF(AM248=0,"0,00",IF(AND(AM248&gt;=0.5,AM248&lt;=2.5),"0,5 a 2,5",IF(AND(AM248&gt;=3,AM248&lt;=5),"3 a 5",IF(AND(AM248&gt;=5.5,AM248&lt;=7.5),"5,5 a 7,5",IF(AND(AM248&gt;=8,AM248&lt;=10),"8 a 10","Fuera de rango")))))))))</f>
        <v>3 a 5</v>
      </c>
      <c r="AO248" s="11" t="n">
        <f aca="false">IF(AN248="","",IF(AN248="-7,5 a -5,5",1,IF(AN248="-5 a -3",2,IF(AN248="-2,5 a -0,5",3,IF(AN248="0,00","NORMA",IF(AN248="0,5 a 2,5",4,IF(AN248="3 a 5",5,IF(AN248="5,5 a 7,5",6,IF(AN248="8 a 10",7,"Error")))))))))</f>
        <v>5</v>
      </c>
      <c r="AP248" s="9" t="n">
        <v>-13</v>
      </c>
      <c r="AQ248" s="10" t="str">
        <f aca="false">IF(AP248="","",IF(AND(AP248&gt;=-20,AP248&lt;=-9.5),"-20 a -9,5",IF(AND(AP248&gt;=-9,AP248&lt;=-6.5),"-9 a -6,5",IF(AP248=-6,"-6",IF(AND(AP248&gt;=-5.5,AP248&lt;=-3),"-5,5 a -3",IF(AND(AP248&gt;=-2.5,AP248&lt;=0),"-2,5 a 0",IF(AND(AP248&gt;=0.5,AP248&lt;=3),"0,5 a 3",IF(AND(AP248&gt;=3.5,AP248&lt;=6),"3,5 a 6",IF(AND(AP248&gt;=6.5,AP248&lt;=9),"6,5 a 9",IF(AND(AP248&gt;=9.5,AP248&lt;=20),"9,5 a 20","Fuera de rango"))))))))))</f>
        <v>-20 a -9,5</v>
      </c>
      <c r="AR248" s="11" t="n">
        <f aca="false">IF(AQ248="","",IF(AQ248="-20 a -9,5",1,IF(AQ248="-9 a -6,5",2,IF(AQ248="-6","NORMA",IF(AQ248="-5,5 a -3",3,IF(AQ248="-2,5 a 0",4,IF(AQ248="0,5 a 3",5,IF(AQ248="3,5 a 6",6,IF(AQ248="6,5 a 9",7,IF(AQ248="9,5 a 20",8,""))))))))))</f>
        <v>1</v>
      </c>
      <c r="AS248" s="9" t="n">
        <v>0</v>
      </c>
      <c r="AT248" s="10" t="str">
        <f aca="false">IF(AS248="","",IF(AND(AS248&gt;=-16,AS248&lt;=-14),"-16 a -14",IF(AND(AS248&gt;=-13.5,AS248&lt;=-11.5),"-13,5 a -11,5",IF(AND(AS248&gt;=-11,AS248&lt;=-9),"-11 a -9",IF(AND(AS248&gt;=-8.5,AS248&lt;=-6.5),"-8,5 a -6,5",IF(AND(AS248&gt;=-6,AS248&lt;=-4),"-6 a -4",IF(AND(AS248&gt;=-3.5,AS248&lt;=-1.5),"-3,5 a -1,5",IF(AND(AS248&gt;=-1,AS248&lt;=1),"-1 a 1",IF(AND(AS248&gt;=1.5,AS248&lt;=3.5),"1,5 a 3,5",IF(AND(AS248&gt;=4,AS248&lt;=6),"4 a 6",IF(AND(AS248&gt;=6.5,AS248&lt;=8.5),"6,5 a 8,5",IF(AND(AS248&gt;=9,AS248&lt;=11),"9 a 11",IF(AND(AS248&gt;=11.5,AS248&lt;=13.5),"11,5 a 13,5",IF(AND(AS248&gt;=14,AS248&lt;=16),"14 a 16",IF(AND(AS248&gt;=16.5,AS248&lt;=18.5),"16,5 a 18,5",IF(AND(AS248&gt;=19,AS248&lt;=21),"19 a 21","Fuera de rango"))))))))))))))))</f>
        <v>-1 a 1</v>
      </c>
      <c r="AU248" s="11" t="n">
        <f aca="false" t="array" ref="AU248">IF(AT248="","",_xlfn.IFS(AT248="-16 a -14",1,AT248="-13,5 a -11,5",2,AT248="-11 a -9",3,AT248="-8,5 a -6,5",4,AT248="-6 a -4",5,AT248="-3,5 a -1,5",6,AT248="-1 a 1",7,AT248="1,5 a 3,5",8,AT248="4 a 6","NORMA",AT248="6,5 a 8,5",9,AT248="9 a 11",10,AT248="11,5 a 13,5",11,AT248="14 a 16",12,AT248="16,5 a 18,5",13,AT248="19 a 21",14,TRUE(),""))</f>
        <v>7</v>
      </c>
      <c r="AV248" s="9" t="n">
        <v>2</v>
      </c>
      <c r="AW248" s="10" t="str">
        <f aca="false">IF(AV248="","",IF(AND(AV248&gt;=-1,AV248&lt;=-0.5),"-1 a -0,5",IF(AND(AV248&gt;-0.5,AV248&lt;=0),"De -0,5 a 0",IF(AND(AV248&gt;=0.25,AV248&lt;=0.75),"0,25 a 0,75",IF(AND(AV248&gt;=1,AV248&lt;=1.5),"1 a 1,5",IF(AND(AV248&gt;=1.75,AV248&lt;=2.25),"1,75 a 2,25",IF(AND(AV248&gt;=2.5,AV248&lt;=3),"2,5 a 3",IF(AND(AV248&gt;=3.25,AV248&lt;=3.75),"3,25 a 3,75","Fuera de rango"))))))))</f>
        <v>1,75 a 2,25</v>
      </c>
      <c r="AX248" s="11" t="n">
        <f aca="false">IF(AW248="","",IF(OR(AW248="-1 a -0,5",AW248="-1 a -0.5"),1,IF(OR(AW248="De -0,5 a 0",AW248="-0,5 a 0",AW248="De -0.5 a 0"),2,IF(OR(AW248="0,25 a 0,75",AW248="0.25 a 0.75"),"NORMA",IF(OR(AW248="1 a 1,5",AW248="1 a 1.5"),3,IF(OR(AW248="1,75 a 2,25",AW248="1.75 a 2.25"),4,IF(OR(AW248="2,5 a 3",AW248="2.5 a 3"),5,IF(OR(AW248="3,25 a 3,75",AW248="3.25 a 3.75"),6,""))))))))</f>
        <v>4</v>
      </c>
      <c r="AY248" s="9" t="n">
        <v>-12</v>
      </c>
      <c r="AZ248" s="10" t="str">
        <f aca="false">IF(AY248="","",IF(AND(AY248&gt;=-20,AY248&lt;=-9.5),"-20 a -9,5",IF(AND(AY248&gt;=-9,AY248&lt;=-6.5),"-9 a -6,5",IF(AY248=-6,"-6",IF(AND(AY248&gt;=-5.5,AY248&lt;=-3),"-5,5 a -3",IF(AND(AY248&gt;=-2.5,AY248&lt;=0),"-2,5 a 0",IF(AND(AY248&gt;=0.5,AY248&lt;=3),"0,5 a 3",IF(AND(AY248&gt;=3.5,AY248&lt;=6),"3,5 a 6","Fuera de rango"))))))))</f>
        <v>-20 a -9,5</v>
      </c>
      <c r="BA248" s="11" t="n">
        <f aca="false">IF(AZ248="","",IF(AZ248="-20 a -9,5",1,IF(AZ248="-9 a -6,5",2,IF(AZ248="-6","NORMA",IF(AZ248="-5,5 a -3",3,IF(AZ248="-2,5 a 0",4,IF(AZ248="0,5 a 3",5,IF(AZ248="3,5 a 6",6,""))))))))</f>
        <v>1</v>
      </c>
      <c r="BB248" s="9" t="n">
        <v>0</v>
      </c>
      <c r="BC248" s="10" t="str">
        <f aca="false" t="array" ref="BC248">IF(BB248="","",_xlfn.IFS(AND(BB248&gt;=0,BB248&lt;=2),"0 a 2",AND(BB248&gt;=2.5,BB248&lt;=4.5),"2,5 a 4,5",AND(BB248&gt;=5,BB248&lt;=7),"5 a 7",AND(BB248&gt;=7.5,BB248&lt;=9.5),"7,5 a 9,5",AND(BB248&gt;=10,BB248&lt;=12),"10 a 12",AND(BB248&gt;=12.5,BB248&lt;=14.5),"12,5 a 14,5",BB248=15,"15",AND(BB248&gt;=15.5,BB248&lt;=17.5),"15,5 a 17,5",AND(BB248&gt;=18,BB248&lt;=20),"18 a 20",AND(BB248&gt;=20.5,BB248&lt;=22.5),"20,5 a 22,5",AND(BB248&gt;=23,BB248&lt;=25),"23 a 25",TRUE(),"Fuera de rango"))</f>
        <v>0 a 2</v>
      </c>
      <c r="BD248" s="11" t="n">
        <f aca="false" t="array" ref="BD248">IF(BC248="","",_xlfn.IFS(BC248="0 a 2",1,BC248="2,5 a 4,5",2,BC248="5 a 7",3,BC248="7,5 a 9,5",4,BC248="10 a 12",5,BC248="12,5 a 14,5",6,BC248="15","NORMA",BC248="15,5 a 17,5",7,BC248="18 a 20",8,BC248="20,5 a 22,5",9,BC248="23 a 25",10,TRUE(),"Fuera de rango"))</f>
        <v>1</v>
      </c>
      <c r="BE248" s="9" t="n">
        <v>7</v>
      </c>
      <c r="BF248" s="10" t="str">
        <f aca="false">IF(BE248="","",IF(AND(BE248&gt;=-20,BE248&lt;=-10),"-20 a -10",IF(AND(BE248&gt;=-9.5,BE248&lt;=0.5),"-9,5 a 0,5",IF(AND(BE248&gt;=1,BE248&lt;=11),"1 a 11",IF(AND(BE248&gt;=11.5,BE248&lt;=20.5),"11,5 a 20,5",IF(BE248=21,"21",IF(AND(BE248&gt;=21.5,BE248&lt;=31.5),"21,5 a 31,5",IF(AND(BE248&gt;=32,BE248&lt;=42),"32 a 42","Fuera de rango"))))))))</f>
        <v>1 a 11</v>
      </c>
      <c r="BG248" s="11" t="n">
        <f aca="false">IF(BF248="","",IF(BF248="-20 a -10",1,IF(BF248="-9,5 a 0,5",2,IF(BF248="1 a 11",3,IF(BF248="11,5 a 20,5",4,IF(BF248="21","NORMA",IF(BF248="21,5 a 31,5",5,IF(BF248="32 a 42",6,""))))))))</f>
        <v>3</v>
      </c>
      <c r="BH248" s="9" t="n">
        <v>-15</v>
      </c>
      <c r="BI248" s="10" t="str">
        <f aca="false">IF(BH248="","",IF(AND(BH248&gt;=-20,BH248&lt;=-15),"-20 a -15",IF(AND(BH248&gt;=-14.5,BH248&lt;=-9.5),"-14,5 a -9,5",IF(AND(BH248&gt;=-9,BH248&lt;=-4),"-9 a -4",IF(AND(BH248&gt;=-3.5,BH248&lt;=2.5),"-3,5 a 2,5",IF(AND(BH248&gt;=3,BH248&lt;=8),"3 a 8",IF(AND(BH248&gt;=8.5,BH248&lt;=14.5),"8,5 a 14,5",IF(BH248=15,"15",IF(AND(BH248&gt;=15.5,BH248&lt;=20.5),"15,5 a 20,5",IF(AND(BH248&gt;=21,BH248&lt;=26),"21 a 26","Fuera de rango"))))))))))</f>
        <v>-20 a -15</v>
      </c>
      <c r="BJ248" s="11" t="n">
        <f aca="false">IF(BI248="","",IF(BI248="-20 a -15",1,IF(BI248="-14,5 a -9,5",2,IF(BI248="-9 a -4",3,IF(BI248="-3,5 a 2,5",4,IF(BI248="3 a 8",5,IF(BI248="8,5 a 14,5",6,IF(BI248="15","NORMA",IF(BI248="15,5 a 20,5",7,IF(BI248="21 a 26",8,IF(BI248="26,5 a 31,5",9,"")))))))))))</f>
        <v>1</v>
      </c>
      <c r="BK248" s="9" t="n">
        <v>0</v>
      </c>
      <c r="BL248" s="10" t="str">
        <f aca="false">IF(BK248="","",IF(AND(BK248&gt;=0,BK248&lt;=2),"0 - 2",IF(AND(BK248&gt;=2.5,BK248&lt;=4.5),"2,5 - 4,5",IF(AND(BK248&gt;=5,BK248&lt;=7),"5 - 7",IF(AND(BK248&gt;=7.5,BK248&lt;=9.5),"7,5 - 9,5",IF(AND(BK248&gt;=10,BK248&lt;=12),"10 - 12",IF(AND(BK248&gt;=12.5,BK248&lt;=13.5),"12,5 - 13,5",IF(BK248=14,"14",IF(AND(BK248&gt;=14.5,BK248&lt;=16.5),"14,5 - 16,5",IF(AND(BK248&gt;=17,BK248&lt;=19),"17 - 19",IF(AND(BK248&gt;=19.5,BK248&lt;=21.5),"19,5 - 21,5",IF(AND(BK248&gt;=22,BK248&lt;=24),"22 - 24",IF(AND(BK248&gt;=24.5,BK248&lt;=26.5),"24,5 - 26,5",IF(AND(BK248&gt;=27,BK248&lt;=29),"27 - 29",IF(AND(BK248&gt;=29.5,BK248&lt;=30),"29,5 - 30","Fuera de rango")))))))))))))))</f>
        <v>0 - 2</v>
      </c>
      <c r="BM248" s="11" t="n">
        <f aca="false">IF(BL248="","",IF(BL248="0 - 2",1,IF(BL248="2,5 - 4,5",2,IF(BL248="5 - 7",3,IF(BL248="7,5 - 9,5",4,IF(BL248="10 - 12",5,IF(BL248="12,5 - 13,5",6,IF(BL248="14","NORMA",IF(BL248="14,5 - 16,5",7,IF(BL248="17 - 19",8,IF(BL248="19,5 - 21,5",9,IF(BL248="22 - 24",10,IF(BL248="24,5 - 26,5",11,IF(BL248="27 - 29",12,IF(BL248="29,5 - 30",13,"")))))))))))))))</f>
        <v>1</v>
      </c>
      <c r="BN248" s="9" t="n">
        <v>24</v>
      </c>
      <c r="BO248" s="10" t="str">
        <f aca="false">IF(BN248="","",IF(AND(BN248&gt;=-20,BN248&lt;=-10),"-20 a -10",IF(AND(BN248&gt;=-9.5,BN248&lt;=0.5),"-9,5 a 0,5",IF(AND(BN248&gt;=1,BN248&lt;=11),"1 a 11",IF(AND(BN248&gt;=11.5,BN248&lt;=21.5),"11,5 a 21,5",IF(BN248=22,"22",IF(AND(BN248&gt;=22.5,BN248&lt;=32.5),"22,5 a 32,5",IF(AND(BN248&gt;=33,BN248&lt;=43),"33 a 43","Fuera de rango"))))))))</f>
        <v>22,5 a 32,5</v>
      </c>
      <c r="BP248" s="11" t="n">
        <f aca="false">IF(BO248="","",IF(BO248="-20 a -10",1,IF(BO248="-9,5 a 0,5",2,IF(BO248="1 a 11",3,IF(BO248="11,5 a 21,5",4,IF(BO248="22","NORMA",IF(BO248="22,5 a 32,5",5,IF(BO248="33 a 43",6,""))))))))</f>
        <v>5</v>
      </c>
      <c r="BQ248" s="9" t="n">
        <v>18</v>
      </c>
      <c r="BR248" s="10" t="str">
        <f aca="false">IF(BQ248="","",IF(AND(BQ248&gt;=-20,BQ248&lt;=-15),"-20 a -15",IF(AND(BQ248&gt;=-14.5,BQ248&lt;=-9.5),"-14,5 a -9,5",IF(AND(BQ248&gt;=-9,BQ248&lt;=-4),"-9 a -4",IF(AND(BQ248&gt;=-3.5,BQ248&lt;=2.5),"-3,5 a 2,5",IF(AND(BQ248&gt;=3,BQ248&lt;=8),"3 a 8",IF(AND(BQ248&gt;=8.5,BQ248&lt;=13.5),"8,5 a 13,5",IF(AND(BQ248&gt;=14,BQ248&lt;=17.5),"14 a 17,5",IF(BQ248=18,"18",IF(AND(BQ248&gt;=18.5,BQ248&lt;=23.5),"18,5 a 23,5",IF(AND(BQ248&gt;=24,BQ248&lt;=29),"24 a 29",IF(AND(BQ248&gt;=29.5,BQ248&lt;=34.5),"29,5 a 34,5",IF(AND(BQ248&gt;=35,BQ248&lt;=40),"35 a 40","Fuera de rango")))))))))))))</f>
        <v>18</v>
      </c>
      <c r="BS248" s="11" t="str">
        <f aca="false">IF(BR248="","",IF(BR248="-20 a -15",1,IF(BR248="-14,5 a -9,5",2,IF(BR248="-9 a -4",3,IF(BR248="-3,5 a 2,5",4,IF(BR248="3 a 8",5,IF(BR248="8,5 a 13,5",6,IF(BR248="14 a 17,5",7,IF(BR248="18","NORMA",IF(BR248="18,5 a 23,5",8,IF(BR248="24 a 29",9,IF(BR248="29,5 a 34,5",10,IF(BR248="35 a 40",11,"")))))))))))))</f>
        <v>NORMA</v>
      </c>
      <c r="BT248" s="9" t="n">
        <v>0</v>
      </c>
      <c r="BU248" s="10" t="str">
        <f aca="false">IF(BT248="","",IF(AND(BT248&gt;=-20,BT248&lt;=-18),"-20 a -18",IF(AND(BT248&gt;=-17.5,BT248&lt;=-15.5),"-17,5 a -15,5",IF(AND(BT248&gt;=-15,BT248&lt;=-13),"-15 a -13",IF(AND(BT248&gt;=-12.5,BT248&lt;=-10.5),"-12,5 a -10,5",IF(AND(BT248&gt;=-10,BT248&lt;=-8),"-10 a -8",IF(AND(BT248&gt;=-7.5,BT248&lt;=-5.5),"-7,5 a -5,5",IF(AND(BT248&gt;=-5,BT248&lt;=-3),"-5 a -3",IF(AND(BT248&gt;=-2.5,BT248&lt;=-0.5),"-2,5 a -0,5",IF(BT248=0,"0",IF(AND(BT248&gt;=0.5,BT248&lt;=2.5),"0,5 a 2,5",IF(AND(BT248&gt;=3,BT248&lt;=5),"3 a 5",IF(AND(BT248&gt;=5.5,BT248&lt;=7.5),"5,5 a 7,5",IF(AND(BT248&gt;=8,BT248&lt;=10),"8 a 10",IF(AND(BT248&gt;=10.5,BT248&lt;=12.5),"10,5 a 12,5",IF(AND(BT248&gt;=13,BT248&lt;=15),"13 a 15",IF(AND(BT248&gt;=15.5,BT248&lt;=17.5),"15,5 a 17,5",IF(AND(BT248&gt;=18,BT248&lt;=20),"18 a 20","Fuera de rango"))))))))))))))))))</f>
        <v>0</v>
      </c>
      <c r="BV248" s="11" t="str">
        <f aca="false">IF(BT248="","",IF(BT248=0,"NORMA",IF(AND(BT248&gt;=-20,BT248&lt;=-18),2,IF(AND(BT248&gt;=-17.5,BT248&lt;=-15.5),2,IF(AND(BT248&gt;=-15,BT248&lt;=-13),3,IF(AND(BT248&gt;=-12.5,BT248&lt;=-10.5),4,IF(AND(BT248&gt;=-10,BT248&lt;=-8),5,IF(AND(BT248&gt;=-7.5,BT248&lt;=-5.5),6,IF(AND(BT248&gt;=-5,BT248&lt;=-3),7,IF(AND(BT248&gt;=-2.5,BT248&lt;=-0.5),8,IF(AND(BT248&gt;=0.5,BT248&lt;=2.5),9,IF(AND(BT248&gt;=3,BT248&lt;=5),10,IF(AND(BT248&gt;=5.5,BT248&lt;=7.5),11,IF(AND(BT248&gt;=8,BT248&lt;=10),12,IF(AND(BT248&gt;=10.5,BT248&lt;=12.5),13,IF(AND(BT248&gt;=13,BT248&lt;=15),14,IF(AND(BT248&gt;=15.5,BT248&lt;=17.5),15,IF(AND(BT248&gt;=18,BT248&lt;=20),16,"Fuera de rango"))))))))))))))))))</f>
        <v>NORMA</v>
      </c>
      <c r="BW248" s="9" t="n">
        <v>-2.75</v>
      </c>
      <c r="BX248" s="10" t="n">
        <f aca="false">18.5- (0.3*H248)</f>
        <v>2.9</v>
      </c>
      <c r="BY248" s="10" t="n">
        <f aca="false">(BW248)-(BX248)</f>
        <v>-5.65</v>
      </c>
      <c r="BZ248" s="10" t="str">
        <f aca="false">IF(BY248="","",IF(BY248&lt;-27.5,"De -30 a -28",IF(BY248&lt;-25,"De -27,5 a -25,5",IF(BY248&lt;-22.5,"De -25 a -23",IF(BY248&lt;-20,"De -22,5 a -20,5",IF(BY248&lt;-17.5,"De -20 a -18",IF(BY248&lt;-15,"De -17,5 a -15,5",IF(BY248&lt;-12.5,"De -15 a -13",IF(BY248&lt;-10,"De -12,5 a -10,5",IF(BY248&lt;-7.5,"De -10 a -8",IF(BY248&lt;-5,"De -7,5 a -5,5",IF(BY248&lt;-2.5,"De -5 a -3",IF(BY248&lt;0,"De -2,5 a -0,5",IF(BY248&lt;2.5,"De 0 a 2",IF(BY248&lt;5,"De 2,5 a 4,5",IF(BY248&lt;7.5,"De 5 a 7",IF(BY248&lt;10,"De 7,5 a 9,5",IF(BY248&lt;12.5,"De 10 a 12",IF(BY248&lt;15,"De 12,5 a 14,5",IF(BY248&lt;17.5,"De 15 a 17",IF(BY248&lt;20,"De 17,5 a 19,5",IF(BY248&lt;22.5,"De 20 a 22",IF(BY248&lt;25,"De 22,5 a 24,5",IF(BY248&lt;27.5,"De 25 a 27","De 27,5 a 30"))))))))))))))))))))))))</f>
        <v>De -7,5 a -5,5</v>
      </c>
      <c r="CA248" s="12" t="n">
        <f aca="false">IF(BY248="","",IF(BY248&lt;=-28,1,IF(BY248&lt;=-25.5,2,IF(BY248&lt;=-23,3,IF(BY248&lt;=-20.5,4,IF(BY248&lt;=-18,5,IF(BY248&lt;=-15.5,6,IF(BY248&lt;=-13,7,IF(BY248&lt;=-10.5,8,IF(BY248&lt;=-8,9,IF(BY248&lt;=-5.5,10,IF(BY248&lt;=-3,11,IF(BY248&lt;=-0.5,12,IF(BY248&lt;=2,13,IF(BY248&lt;=4.5,14,IF(BY248&lt;=7,15,IF(BY248&lt;=9.5,16,IF(BY248&lt;=12,17,IF(BY248&lt;=14.5,18,IF(BY248&lt;=17,19,IF(BY248&lt;=19.5,20,IF(BY248&lt;=22,21,IF(BY248&lt;=24.5,22,IF(BY248&lt;=27,23,IF(BY248&lt;=30,24,"Fuera de rango")))))))))))))))))))))))))</f>
        <v>10</v>
      </c>
      <c r="CB248" s="9" t="n">
        <v>-2.75</v>
      </c>
      <c r="CC248" s="10" t="n">
        <f aca="false">18.5- (0.3*H248)</f>
        <v>2.9</v>
      </c>
      <c r="CD248" s="10" t="n">
        <f aca="false">(CB248)-(CC248)</f>
        <v>-5.65</v>
      </c>
      <c r="CE248" s="10" t="str">
        <f aca="false">IF(CD248="","",IF(CD248&lt;-27.5,"De -30 a -28",IF(CD248&lt;-25,"De -27,5 a -25,5",IF(CD248&lt;-22.5,"De -25 a -23",IF(CD248&lt;-20,"De -22,5 a -20,5",IF(CD248&lt;-17.5,"De -20 a -18",IF(CD248&lt;-15,"De -17,5 a -15,5",IF(CD248&lt;-12.5,"De -15 a -13",IF(CD248&lt;-10,"De -12,5 a -10,5",IF(CD248&lt;-7.5,"De -10 a -8",IF(CD248&lt;-5,"De -7,5 a -5,5",IF(CD248&lt;-2.5,"De -5 a -3",IF(CD248&lt;0,"De -2,5 a -0,5",IF(CD248&lt;=2,"De 0 a 2",IF(CD248&lt;=4.5,"De 2,5 a 4,5",IF(CD248&lt;=7,"De 5 a 7",IF(CD248&lt;=9.5,"De 7,5 a 9,5",IF(CD248&lt;=12,"De 10 a 12",IF(CD248&lt;=14.5,"De 12,5 a 14,5",IF(CD248&lt;=17,"De 15 a 17",IF(CD248&lt;=19.5,"De 17,5 a 19,5",IF(CD248&lt;=22,"De 20 a 22",IF(CD248&lt;=24.5,"De 22,5 a 24,5",IF(CD248&lt;=27,"De 25 a 27","De 27,5 a 30"))))))))))))))))))))))))</f>
        <v>De -7,5 a -5,5</v>
      </c>
      <c r="CF248" s="12" t="n">
        <f aca="false">IF(CD248="","",IF(CD248&lt;-27.5,1,IF(CD248&lt;-25,2,IF(CD248&lt;-22.5,3,IF(CD248&lt;-20,4,IF(CD248&lt;-17.5,5,IF(CD248&lt;-15,6,IF(CD248&lt;-12.5,7,IF(CD248&lt;-10,8,IF(CD248&lt;-7.5,9,IF(CD248&lt;-5,10,IF(CD248&lt;-2.5,11,IF(CD248&lt;0,12,IF(CD248&lt;2.5,13,IF(CD248&lt;5,14,IF(CD248&lt;7.5,15,IF(CD248&lt;10,16,IF(CD248&lt;12.5,17,IF(CD248&lt;15,18,IF(CD248&lt;17.5,19,IF(CD248&lt;20,20,IF(CD248&lt;22.5,21,IF(CD248&lt;25,22,IF(CD248&lt;27.5,23,24))))))))))))))))))))))))</f>
        <v>10</v>
      </c>
      <c r="CG248" s="9" t="n">
        <v>-1</v>
      </c>
      <c r="CH248" s="10" t="str">
        <f aca="false">IF(CG248="","",IF(AND(CG248&gt;=-10,CG248&lt;=-9.5),"-10 a -9,5",IF(AND(CG248&gt;-9.5,CG248&lt;=-8.5),"-9 a -8,5",IF(AND(CG248&gt;-8.5,CG248&lt;=-7.5),"-8 a -7,5",IF(AND(CG248&gt;-7.5,CG248&lt;=-6.5),"-7 a -6,5",IF(AND(CG248&gt;-6.5,CG248&lt;=-5.5),"-6 a -5,5",IF(AND(CG248&gt;-5.5,CG248&lt;=-4.5),"-5 a -4,5",IF(AND(CG248&gt;-4.5,CG248&lt;=-3.5),"-4 a -3,5",IF(AND(CG248&gt;-3.5,CG248&lt;=-2.5),"-3 a -2,5",IF(CG248=-2.25,"-2,25",IF(AND(CG248&gt;-2.5,CG248&lt;=-1.5),"-2 a -1,5",IF(AND(CG248&gt;-1.5,CG248&lt;=-0.5),"-1 a -0,5",IF(AND(CG248&gt;-0.5,CG248&lt;=0.5),"0 a 0,5",IF(AND(CG248&gt;0.5,CG248&lt;=1.5),"1 a 1,5",IF(AND(CG248&gt;1.5,CG248&lt;=2.5),"2 a 2,5",IF(AND(CG248&gt;2.5,CG248&lt;=3.5),"3 a 3,5",IF(AND(CG248&gt;3.5,CG248&lt;=4.5),"4 a 4,5",IF(AND(CG248&gt;4.5,CG248&lt;=5.5),"5 a 5,5",IF(AND(CG248&gt;5.5,CG248&lt;=6.5),"6 a 6,5",IF(AND(CG248&gt;6.5,CG248&lt;=7.5),"7 a 7,5",IF(AND(CG248&gt;7.5,CG248&lt;=8.5),"8 a 8,5",IF(AND(CG248&gt;8.5,CG248&lt;=9.5),"9 a 9,5",IF(CG248&gt;=10,"10","Fuera de rango")))))))))))))))))))))))</f>
        <v>-1 a -0,5</v>
      </c>
      <c r="CI248" s="11" t="n">
        <f aca="false">IF(CG248="","",IF(CG248=-2.25,"NORMA",IF(CG248&lt;=-9.5,1,IF(CG248&lt;=-8.5,2,IF(CG248&lt;=-7.5,3,IF(CG248&lt;=-6.5,4,IF(CG248&lt;=-5.5,5,IF(CG248&lt;=-4.5,6,IF(CG248&lt;=-3.5,7,IF(CG248&lt;=-2.5,8,IF(CG248&lt;=-1.5,9,IF(CG248&lt;=-0.5,10,IF(CG248&lt;=0.5,11,IF(CG248&lt;=1.5,12,IF(CG248&lt;=2.5,13,IF(CG248&lt;=3.5,14,IF(CG248&lt;=4.5,15,IF(CG248&lt;=5.5,16,IF(CG248&lt;=6.5,17,IF(CG248&lt;=7.5,18,IF(CG248&lt;=8.5,19,IF(CG248&lt;=9.5,20,IF(CG248=10,21,"Fuera de rango")))))))))))))))))))))))</f>
        <v>10</v>
      </c>
      <c r="CJ248" s="9" t="n">
        <v>1</v>
      </c>
      <c r="CK248" s="10" t="str">
        <f aca="false">IF(CJ248="","",IF(AND(CJ248&gt;=-6,CJ248&lt;=-5.5),"-6 a -5,5",IF(AND(CJ248&gt;-5.5,CJ248&lt;=-4.5),"-5 a -4,5",IF(AND(CJ248&gt;-4.5,CJ248&lt;=-3.5),"-4 a -3,5",IF(AND(CJ248&gt;-3.5,CJ248&lt;=-2.5),"-3 a -2,5",IF(AND(CJ248&gt;-2.5,CJ248&lt;=-1.5),"-2 a -1,5",IF(AND(CJ248&gt;-1.5,CJ248&lt;=-0.5),"-1 a -0,5",IF(AND(CJ248&gt;-0.5,CJ248&lt;=0.5),"0 a 0,5",IF(AND(CJ248&gt;0.5,CJ248&lt;=1.5),"1 a 1,5",IF(AND(CJ248&gt;1.5,CJ248&lt;2.5),"2",IF(AND(CJ248&gt;=2.5,CJ248&lt;=3),"2,5 a 3",IF(AND(CJ248&gt;3,CJ248&lt;=4),"3,5 a 4",IF(AND(CJ248&gt;4,CJ248&lt;=5),"4,5 a 5",IF(AND(CJ248&gt;5,CJ248&lt;=6),"5,5 a 6",IF(AND(CJ248&gt;6,CJ248&lt;=7),"6,5 a 7",IF(AND(CJ248&gt;7,CJ248&lt;=8),"7,5 a 8",IF(AND(CJ248&gt;8,CJ248&lt;=9.5),"8,5 a 9,5",IF(CJ248=10,"10","Fuera de rango"))))))))))))))))))</f>
        <v>1 a 1,5</v>
      </c>
      <c r="CL248" s="11" t="n">
        <f aca="false">IF(CK248="","",IF(OR(CK248="-6 a -5,5",CK248="-6 - -5,5"),1,IF(OR(CK248="-5 a -4,5",CK248="-5 - -4,5"),2,IF(OR(CK248="-4 a -3,5",CK248="-4 - -3,5"),3,IF(OR(CK248="-3 a -2,5",CK248="-3 - -2,5"),4,IF(OR(CK248="-2 a -1,5",CK248="-2 - -1,5"),5,IF(OR(CK248="-1 a -0,5",CK248="-1 - -0,5"),6,IF(OR(CK248="0 a 0,5",CK248="0 - 0,5"),7,IF(OR(CK248="1 a 1,5",CK248="1 - 1,5"),8,IF(CK248="2","NORMA",IF(OR(CK248="2,5 a 3",CK248="2,5 - 3"),9,IF(OR(CK248="3,5 a 4",CK248="3,5 - 4"),10,IF(OR(CK248="4,5 a 5",CK248="4,5 - 5"),11,IF(OR(CK248="5,5 a 6",CK248="5,5 - 6"),12,IF(OR(CK248="6,5 a 7",CK248="6,5 - 7"),13,IF(OR(CK248="7,5 a 8",CK248="7,5 - 8"),14,IF(OR(CK248="8,5 a 9",CK248="8,5 - 9,5",CK248="9 a 9,5"),15,IF(CK248="10",15,IF(OR(CK248="0,5 a 1",CK248="0,5 - 1"),7,"Fuera de rango")))))))))))))))))))</f>
        <v>8</v>
      </c>
      <c r="CM248" s="10" t="n">
        <v>0</v>
      </c>
      <c r="CN248" s="10" t="str">
        <f aca="false">IF(CM248=0,"0", " ")</f>
        <v>0</v>
      </c>
      <c r="CO248" s="10" t="str">
        <f aca="false">IF(CM248&gt;0,"EME"," ")</f>
        <v> </v>
      </c>
      <c r="CP248" s="10" t="n">
        <v>0</v>
      </c>
      <c r="CQ248" s="10" t="str">
        <f aca="false">IF(CP248&gt;0,"0", " ")</f>
        <v> </v>
      </c>
      <c r="CR248" s="10" t="str">
        <f aca="false">IF(CP248&gt;0,"EME"," ")</f>
        <v> </v>
      </c>
      <c r="CS248" s="9" t="n">
        <v>0</v>
      </c>
      <c r="CT248" s="10" t="str">
        <f aca="false">IF(CS248&gt;0,"1", " ")</f>
        <v> </v>
      </c>
      <c r="CU248" s="10" t="str">
        <f aca="false">IF(CS248&gt;0,"HIP"," ")</f>
        <v> </v>
      </c>
      <c r="CV248" s="9" t="n">
        <v>0</v>
      </c>
      <c r="CW248" s="10" t="str">
        <f aca="false">IF(CV248&gt;0,"1", " ")</f>
        <v> </v>
      </c>
      <c r="CX248" s="10" t="str">
        <f aca="false">IF(CV248&gt;0,"HIP"," ")</f>
        <v> </v>
      </c>
      <c r="CY248" s="9" t="n">
        <v>-9.5</v>
      </c>
      <c r="CZ248" s="11" t="str">
        <f aca="false">IF(CY248&lt;0,"2"," ")</f>
        <v>2</v>
      </c>
      <c r="DA248" s="11" t="str">
        <f aca="false">IF(CY248&lt;0,"MIO"," ")</f>
        <v>MIO</v>
      </c>
      <c r="DB248" s="9" t="n">
        <v>-8</v>
      </c>
      <c r="DC248" s="11" t="str">
        <f aca="false">IF(DB248&lt;0,"2"," ")</f>
        <v>2</v>
      </c>
      <c r="DD248" s="11" t="str">
        <f aca="false">IF(DB248&lt;0,"MIO"," ")</f>
        <v>MIO</v>
      </c>
      <c r="DE248" s="9" t="n">
        <v>0</v>
      </c>
      <c r="DF248" s="11" t="str">
        <f aca="false">IF(DE248&lt;0,"3"," ")</f>
        <v> </v>
      </c>
      <c r="DG248" s="11" t="str">
        <f aca="false">IF(DE248&lt;0,"AST"," ")</f>
        <v> </v>
      </c>
      <c r="DH248" s="9" t="n">
        <v>0</v>
      </c>
      <c r="DI248" s="11" t="str">
        <f aca="false">IF(DH248&lt;0,"3"," ")</f>
        <v> </v>
      </c>
      <c r="DJ248" s="11" t="str">
        <f aca="false">IF(DH248&lt;0,"AST"," ")</f>
        <v> </v>
      </c>
      <c r="DK248" s="9" t="n">
        <v>1</v>
      </c>
      <c r="DL248" s="10" t="str">
        <f aca="false">IF(DK248&gt;0,"4"," ")</f>
        <v>4</v>
      </c>
      <c r="DM248" s="10" t="str">
        <f aca="false">IF(DK248&gt;0,"PRE"," ")</f>
        <v>PRE</v>
      </c>
      <c r="DN248" s="9" t="n">
        <v>1</v>
      </c>
      <c r="DO248" s="10" t="str">
        <f aca="false">IF(DN248&gt;0,"4"," ")</f>
        <v>4</v>
      </c>
      <c r="DP248" s="10" t="str">
        <f aca="false">IF(DN248&gt;0,"PRE"," ")</f>
        <v>PRE</v>
      </c>
      <c r="DQ248" s="12" t="n">
        <v>2</v>
      </c>
      <c r="DR248" s="12" t="n">
        <v>2</v>
      </c>
      <c r="DS248" s="12" t="str">
        <f aca="false">CONCATENATE(CO248,CU248,DA248,DG248,DM248)</f>
        <v>  MIO PRE</v>
      </c>
      <c r="DT248" s="10" t="str">
        <f aca="false" t="array" ref="DT248">_xlfn.IFS(DS248="EME    ","0", DS248=" HIP   ","1", DS248="  MIO  ","2", DS248="   AST ","3", DS248="    PRE","4", DS248="EME   PRE","5", DS248=" HIP  PRE","6", DS248=" HIP AST ","7", DS248="  MIO PRE","8", DS248="  MIOAST ","9", DS248="   ASTPRE","10",DS248=" HIP ASTPRE","11", DS248="  MIOASTPRE","12", DS248="     ","0")</f>
        <v>8</v>
      </c>
      <c r="DU248" s="1" t="s">
        <v>154</v>
      </c>
      <c r="DV248" s="1" t="str">
        <f aca="false" t="array" ref="DV248">_xlfn.IFS(DU248="SI","2", DU248="NO","1")</f>
        <v>1</v>
      </c>
      <c r="DW248" s="10" t="n">
        <v>0</v>
      </c>
      <c r="DX248" s="11" t="str">
        <f aca="false">IF(DW248=0,"1","2")</f>
        <v>1</v>
      </c>
      <c r="DY248" s="11" t="str">
        <f aca="false" t="array" ref="DY248">_xlfn.IFS(DW248=0,"0", DW248=0.25, "1", DW248=0.5,"2", DW248=0.75,"3", DW248=1,"4",DW248=1.25,"5", DW248=1.5,"6", DW248=1.75,"7", DW248=2,"8")</f>
        <v>0</v>
      </c>
      <c r="DZ248" s="10" t="n">
        <v>0</v>
      </c>
      <c r="EA248" s="11" t="str">
        <f aca="false">IF(DZ248=0,"1","2")</f>
        <v>1</v>
      </c>
      <c r="EB248" s="11" t="str">
        <f aca="false" t="array" ref="EB248">_xlfn.IFS(DZ248=0,"0", DZ248=0.25, "1", DZ248=0.5,"2", DZ248=0.75,"3", DZ248=1,"4",DZ248=1.25,"5", DZ248=1.5,"6", DZ248=1.75,"7", DZ248=2,"8")</f>
        <v>0</v>
      </c>
      <c r="EC248" s="10" t="n">
        <v>0</v>
      </c>
      <c r="ED248" s="10" t="str">
        <f aca="false">IF(EC248=0,"1","2")</f>
        <v>1</v>
      </c>
      <c r="EE248" s="11" t="str">
        <f aca="false" t="array" ref="EE248">_xlfn.IFS(EC248=0,"0", EC248=-0.25, "1", EC248=-0.5,"2", EC248=-0.75,"3", EC248=-1,"4",EC248=-1.25,"5", EC248=-1.5,"6", EC248=-1.75,"7", EC248=-2,"8", EC248=-2.25,"9",EC248=-2.5,"10", EC248=-2.75,"11", EC248=-3,"12", EC248=-3.25,"13", EC248=-3.5,"14", EC248=-3.75,"15",EC248=-4,"16")</f>
        <v>0</v>
      </c>
      <c r="EF248" s="10" t="n">
        <v>0</v>
      </c>
      <c r="EG248" s="10" t="str">
        <f aca="false">IF(EF248=0,"1","2")</f>
        <v>1</v>
      </c>
      <c r="EH248" s="11" t="str">
        <f aca="false" t="array" ref="EH248">_xlfn.IFS(EF248=0,"0", EF248=-0.25, "1", EF248=-0.5,"2", EF248=-0.75,"3", EF248=-1,"4",EF248=-1.25,"5", EF248=-1.5,"6", EF248=-1.75,"7", EF248=-2,"8", EF248=-2.25,"9",EF248=-2.5,"10", EF248=-2.75,"11", EF248=-3,"12", EF248=-3.25,"13", EF248=-3.5,"14", EF248=-3.75,"15",EF248=-4,"16")</f>
        <v>0</v>
      </c>
      <c r="EI248" s="10" t="n">
        <v>0</v>
      </c>
      <c r="EJ248" s="11" t="str">
        <f aca="false">IF(EI248=0,"1","2")</f>
        <v>1</v>
      </c>
      <c r="EK248" s="11" t="str">
        <f aca="false" t="array" ref="EK248">_xlfn.IFS(EI248=0,"0", EI248=-0.25, "1", EI248=-0.5,"2", EI248=-0.75,"3", EI248=-1,"4",EI248=-1.25,"5", EI248=-1.5,"6", EI248=-1.75,"7", EI248=-2,"8", EI248=-2.25,"9", EI248=-2.25,"9",EI248=-2.5,"10", EI248=-2.75,"11", EI248=-3,"12", EI248=-3.25,"13", EI248=-3.5,"14", EI248=-3.75,"15",EI248=-4,"16", EI248=0.25, "17", EI248=0.5, "18")</f>
        <v>0</v>
      </c>
      <c r="EL248" s="10" t="n">
        <v>0</v>
      </c>
      <c r="EM248" s="11" t="str">
        <f aca="false">IF(EL248=0,"1","2")</f>
        <v>1</v>
      </c>
      <c r="EN248" s="11" t="str">
        <f aca="false" t="array" ref="EN248">_xlfn.IFS(EL248=0.25,"17",EL248=0.5,"18", EL248=0,"0", EL248=-0.25, "1", EL248=-0.5,"2", EL248=-0.75,"3", EL248=-1,"4",EL248=-1.25,"5", EL248=-1.5,"6", EL248=-1.75,"7", EL248=-2,"8",EL248= -2.25,"9",EL248=-2.5,"10",EL248= -2.75,"11",EL248= -3,"12",EL248= -3.25,"13",EL248= -3.5,"14",EL248= -3.75,"15",EL248=-4,"16")</f>
        <v>0</v>
      </c>
      <c r="EO248" s="10" t="n">
        <v>0.5</v>
      </c>
      <c r="EP248" s="11" t="str">
        <f aca="false">IF(EO248=0,"1","2")</f>
        <v>2</v>
      </c>
      <c r="EQ248" s="11" t="str">
        <f aca="false" t="array" ref="EQ248">_xlfn.IFS(EO248=0,"0", EO248=0.25, "1", EO248=0.5,"2", EO248=0.75,"3", EO248=1,"4",EO248=1.25,"5", EO248=1.5,"6", EO248=1.75,"7", EO248=2,"8", EO248=2.25,"9", EO248=2.25,"9",EO248=2.5,"10", EO248=2.75,"11", EO248=3,"12", EO248=3.25,"13", EO248=3.5,"14", EO248=3.75,"15",EO248=4,"16", EO248=-0.25, "17", bq=-0.5, "18")</f>
        <v>2</v>
      </c>
      <c r="ER248" s="10" t="n">
        <v>0.5</v>
      </c>
      <c r="ES248" s="11" t="str">
        <f aca="false">IF(ER248=0,"1","2")</f>
        <v>2</v>
      </c>
      <c r="ET248" s="11" t="str">
        <f aca="false" t="array" ref="ET248">_xlfn.IFS(ER248=0,"0", ER248=0.25, "1", ER248=0.5,"2", ER248=0.75,"3", ER248=1,"4",ER248=1.25,"5", ER248=1.5,"6", ER248=1.75,"7", ER248=2,"8", ER248=2.25,"9", ER248=2.25,"9",ER248=2.5,"10", ER248=2.75,"11", ER248=3,"12", ER248=3.25,"13", ER248=3.5,"14", ER248=3.75,"15",ER248=4,"16", ER248=-0.25, "17", bq=-0.5, "18")</f>
        <v>2</v>
      </c>
      <c r="EU248" s="13" t="n">
        <v>12</v>
      </c>
      <c r="EV248" s="14" t="str">
        <f aca="false">VLOOKUP(EU248,LEYENDA!$G$2:$H$8,2,TRUE())</f>
        <v>6-12</v>
      </c>
      <c r="EW248" s="14" t="str">
        <f aca="false" t="array" ref="EW248">_xlfn.IFS(EV248="0-5","1", EV248="6-12","2", EV248="13-18","3", EV248="19-24","4", EV248="25-36","5", EV248="37-48","6", EV248="49-60","7")</f>
        <v>2</v>
      </c>
    </row>
    <row r="249" customFormat="false" ht="13.5" hidden="false" customHeight="false" outlineLevel="0" collapsed="false">
      <c r="A249" s="1" t="n">
        <v>67</v>
      </c>
      <c r="B249" s="32" t="n">
        <v>15</v>
      </c>
      <c r="C249" s="33" t="n">
        <v>43126</v>
      </c>
      <c r="D249" s="6"/>
      <c r="E249" s="5" t="str">
        <f aca="false">VLOOKUP(A249,'286'!$A$3:$J$600,10,FALSE())</f>
        <v>MORENO HERNÁNDEZ, ANTONIO</v>
      </c>
      <c r="F249" s="4" t="str">
        <f aca="false">VLOOKUP(A249,'286'!$A$3:$I$1768,3,FALSE())</f>
        <v>MOHERAN</v>
      </c>
      <c r="G249" s="6" t="n">
        <f aca="false">VLOOKUP(A249,'286'!$A$3:$I$1768,4,FALSE())</f>
        <v>23223</v>
      </c>
      <c r="H249" s="7" t="n">
        <f aca="false">YEAR(C249)-YEAR(G249)</f>
        <v>55</v>
      </c>
      <c r="I249" s="1" t="str">
        <f aca="false">VLOOKUP(H249,LEYENDA!$C$2:$D$6,2,TRUE())</f>
        <v>41-60</v>
      </c>
      <c r="J249" s="5" t="str">
        <f aca="false">VLOOKUP(A249,'286'!$A$3:$I$1768,7,FALSE())</f>
        <v>H</v>
      </c>
      <c r="K249" s="8" t="str">
        <f aca="false">VLOOKUP(A249,'286'!$A$3:$I$1768,2,FALSE())</f>
        <v>OD</v>
      </c>
      <c r="L249" s="4" t="str">
        <f aca="false">VLOOKUP(A249,'286'!$A$3:$I$1768,8,FALSE())</f>
        <v>D</v>
      </c>
      <c r="M249" s="4" t="str">
        <f aca="false">VLOOKUP(A249,'286'!$A$3:$I$1768,9,FALSE())</f>
        <v>D</v>
      </c>
      <c r="N249" s="8" t="str">
        <f aca="false">IF(R249=O249, "MISMA","CONTRARIA")</f>
        <v>MISMA</v>
      </c>
      <c r="O249" s="8" t="str">
        <f aca="false" t="array" ref="O249">_xlfn.IFS(L249="D","1", L249="I","2")</f>
        <v>1</v>
      </c>
      <c r="P249" s="8" t="str">
        <f aca="false" t="array" ref="P249">_xlfn.IFS(K249="OD","1", K249="OI","2")</f>
        <v>1</v>
      </c>
      <c r="Q249" s="1" t="str">
        <f aca="false" t="array" ref="Q249">_xlfn.IFS(J249="M","1", J249="H","2")</f>
        <v>2</v>
      </c>
      <c r="R249" s="8" t="str">
        <f aca="false" t="array" ref="R249">_xlfn.IFS(M249="D","1", M249="I","2")</f>
        <v>1</v>
      </c>
      <c r="S249" s="1" t="str">
        <f aca="false" t="array" ref="S249">_xlfn.IFS(N249="CONTRARIA", "1",N249= "MISMA","2")</f>
        <v>2</v>
      </c>
      <c r="T249" s="1" t="str">
        <f aca="false" t="array" ref="T249">_xlfn.IFS(I249="0-12","1", I249="13-24","2", I249="25-40","3", I249="41-60","4", I249="61-100","5")</f>
        <v>4</v>
      </c>
      <c r="U249" s="9" t="n">
        <v>-3</v>
      </c>
      <c r="V249" s="11" t="str">
        <f aca="false">IF(U249="","",IF(AND(U249&gt;=-9,U249&lt;=-6.5),"-9 a -6,5",IF(AND(U249&gt;=-6,U249&lt;=-3.5),"-6 a -3,5",IF(AND(U249&gt;=-3,U249&lt;=-1),"-3 a -1",IF(U249=-0.5,"-0,5",IF(AND(U249&gt;=0,U249&lt;=2.5),"0 a 2,5",IF(AND(U249&gt;=3,U249&lt;=5.5),"3 a 5,5",IF(AND(U249&gt;=6,U249&lt;=8.5),"6 a 8,5",IF(AND(U249&gt;=9,U249&lt;=20),"9 a 20","Fuera de rango")))))))))</f>
        <v>-3 a -1</v>
      </c>
      <c r="W249" s="11" t="n">
        <f aca="false">IF(V249="","",IF(V249="-9 a -6,5",2,IF(V249="-6 a -3,5",3,IF(V249="-3 a -1",4,IF(V249="-0,5","NORMA",IF(V249="0 a 2,5",5,IF(V249="3 a 5,5",6,IF(V249="6 a 8,5",7,IF(V249="9 a 20",8,"Fuera de rango")))))))))</f>
        <v>4</v>
      </c>
      <c r="X249" s="9" t="n">
        <v>0</v>
      </c>
      <c r="Y249" s="10" t="str">
        <f aca="false">IF(X249="","",IF(AND(X249&gt;=0,X249&lt;=4),"0 a 4",IF(AND(X249&gt;=4.5,X249&lt;=8.5),"4,5 a 8,5",IF(X249=9,"9",IF(AND(X249&gt;=9.5,X249&lt;=13),"9,5 a 13",IF(AND(X249&gt;=13.5,X249&lt;=20),"13,5 a 20",IF(AND(X249&gt;=20.5,X249&lt;=35),"20,5 a 35","Fuera de rango")))))))</f>
        <v>0 a 4</v>
      </c>
      <c r="Z249" s="11" t="n">
        <f aca="false">IF(Y249="","",IF(Y249="0 a 4",1,IF(Y249="4,5 a 8,5",2,IF(Y249="9","NORMA",IF(Y249="9,5 a 13",3,IF(Y249="13,5 a 20",4,IF(Y249="20,5 a 35",5,"Fuera de rango")))))))</f>
        <v>1</v>
      </c>
      <c r="AA249" s="9" t="n">
        <v>18</v>
      </c>
      <c r="AB249" s="10" t="str">
        <f aca="false">IF(AA249="","",IF(AND(AA249&gt;=0,AA249&lt;=9),"0 a 9",IF(AND(AA249&gt;=9.5,AA249&lt;=18.5),"9,5 a 18,5",IF(AA249=19,"19",IF(AND(AA249&gt;=19.5,AA249&lt;=28),"19,5 a 28",IF(AND(AA249&gt;=28.5,AA249&lt;=40),"28,5 a 40","Fuera de rango"))))))</f>
        <v>9,5 a 18,5</v>
      </c>
      <c r="AC249" s="11" t="n">
        <f aca="false" t="array" ref="AC249">_xlfn.IFS(AB249="","",AB249="0 a 9",1,AB249="9,5 a 18,5",2,AB249="19","NORMA",AB249="19,5 a 28",3,AB249="28,5 a 40",4,TRUE(),"Fuera de rango")</f>
        <v>2</v>
      </c>
      <c r="AD249" s="9" t="n">
        <v>8</v>
      </c>
      <c r="AE249" s="10" t="str">
        <f aca="false">IF(AD249="","",IF(AND(AD249&gt;=-10,AD249&lt;=0),"De -10 a 0",IF(AND(AD249&gt;=0.5,AD249&lt;=9.5),"0,5 a 9,5",IF(AD249=10,"10",IF(AND(AD249&gt;=10.5,AD249&lt;=20),"10,5 a 20",IF(AND(AD249&gt;=20.5,AD249&lt;=40),"20,5 a 40","Fuera de rango"))))))</f>
        <v>0,5 a 9,5</v>
      </c>
      <c r="AF249" s="12" t="n">
        <f aca="false">IF(AD249="","",IF(AND(AD249&gt;=-10,AD249&lt;=0),1,IF(AND(AD249&gt;=0.5,AD249&lt;=9.5),2,IF(AD249=10,"NORMA",IF(AND(AD249&gt;=10.5,AD249&lt;=20),3,IF(AND(AD249&gt;=20.5,AD249&lt;=40),4,""))))))</f>
        <v>2</v>
      </c>
      <c r="AG249" s="9" t="n">
        <v>9</v>
      </c>
      <c r="AH249" s="11" t="str">
        <f aca="false">IF(AG249="","",IF(AND(AG249&gt;=0,AG249&lt;=4),"0 a 4",IF(AND(AG249&gt;=4.5,AG249&lt;=8.5),"4,5 a 8,5",IF(AG249=9,"9",IF(AND(AG249&gt;=9.5,AG249&lt;=13),"9,5 a 13",IF(AND(AG249&gt;=13.5,AG249&lt;=25),"13,5 a 25","Fuera de rango"))))))</f>
        <v>9</v>
      </c>
      <c r="AI249" s="11" t="str">
        <f aca="false">IF(AH249="","",IF(AH249="0 a 4",1,IF(AH249="4,5 a 8,5",2,IF(AH249="9","NORMA",IF(AH249="9,5 a 13",3,IF(AH249="13,5 a 25",4,""))))))</f>
        <v>NORMA</v>
      </c>
      <c r="AJ249" s="9" t="n">
        <v>5</v>
      </c>
      <c r="AK249" s="10" t="str">
        <f aca="false">IF(AJ249="","",IF(AND(AJ249&gt;=-15,AJ249&lt;=-10.5),"-15 a -10,5",IF(AND(AJ249&gt;=-10,AJ249&lt;=-4),"-10 a -4",IF(AND(AJ249&gt;=-4.5,AJ249&lt;=0),"-4,5 a 0",IF(AND(AJ249&gt;=0.5,AJ249&lt;=4.5),"0,5 a 4,5",IF(AJ249=5,"5",IF(AND(AJ249&gt;=5.5,AJ249&lt;=10),"5,5 a 10",IF(AND(AJ249&gt;=10.5,AJ249&lt;=20),"10,5 a 20","Fuera de rango"))))))))</f>
        <v>5</v>
      </c>
      <c r="AL249" s="11" t="str">
        <f aca="false">IF(AK249="","",IF(AK249="-15 a -10,5",1,IF(AK249="-10 a -4",2,IF(AK249="-4,5 a 0",3,IF(AK249="0,5 a 4,5",4,IF(AK249="5","NORMA",IF(AK249="5,5 a 10",5,IF(AK249="10,5 a 20",6,"Error"))))))))</f>
        <v>NORMA</v>
      </c>
      <c r="AM249" s="9" t="n">
        <v>0</v>
      </c>
      <c r="AN249" s="10" t="str">
        <f aca="false">IF(AM249="","",IF(AND(AM249&gt;=-7.5,AM249&lt;=-5.5),"-7,5 a -5,5",IF(AND(AM249&gt;=-5,AM249&lt;=-3),"-5 a -3",IF(AND(AM249&gt;=-2.5,AM249&lt;=-0.5),"-2,5 a -0,5",IF(AM249=0,"0,00",IF(AND(AM249&gt;=0.5,AM249&lt;=2.5),"0,5 a 2,5",IF(AND(AM249&gt;=3,AM249&lt;=5),"3 a 5",IF(AND(AM249&gt;=5.5,AM249&lt;=7.5),"5,5 a 7,5",IF(AND(AM249&gt;=8,AM249&lt;=10),"8 a 10","Fuera de rango")))))))))</f>
        <v>0,00</v>
      </c>
      <c r="AO249" s="11" t="str">
        <f aca="false">IF(AN249="","",IF(AN249="-7,5 a -5,5",1,IF(AN249="-5 a -3",2,IF(AN249="-2,5 a -0,5",3,IF(AN249="0,00","NORMA",IF(AN249="0,5 a 2,5",4,IF(AN249="3 a 5",5,IF(AN249="5,5 a 7,5",6,IF(AN249="8 a 10",7,"Error")))))))))</f>
        <v>NORMA</v>
      </c>
      <c r="AP249" s="9" t="n">
        <v>-6</v>
      </c>
      <c r="AQ249" s="10" t="str">
        <f aca="false">IF(AP249="","",IF(AND(AP249&gt;=-20,AP249&lt;=-9.5),"-20 a -9,5",IF(AND(AP249&gt;=-9,AP249&lt;=-6.5),"-9 a -6,5",IF(AP249=-6,"-6",IF(AND(AP249&gt;=-5.5,AP249&lt;=-3),"-5,5 a -3",IF(AND(AP249&gt;=-2.5,AP249&lt;=0),"-2,5 a 0",IF(AND(AP249&gt;=0.5,AP249&lt;=3),"0,5 a 3",IF(AND(AP249&gt;=3.5,AP249&lt;=6),"3,5 a 6",IF(AND(AP249&gt;=6.5,AP249&lt;=9),"6,5 a 9",IF(AND(AP249&gt;=9.5,AP249&lt;=20),"9,5 a 20","Fuera de rango"))))))))))</f>
        <v>-6</v>
      </c>
      <c r="AR249" s="11" t="str">
        <f aca="false">IF(AQ249="","",IF(AQ249="-20 a -9,5",1,IF(AQ249="-9 a -6,5",2,IF(AQ249="-6","NORMA",IF(AQ249="-5,5 a -3",3,IF(AQ249="-2,5 a 0",4,IF(AQ249="0,5 a 3",5,IF(AQ249="3,5 a 6",6,IF(AQ249="6,5 a 9",7,IF(AQ249="9,5 a 20",8,""))))))))))</f>
        <v>NORMA</v>
      </c>
      <c r="AS249" s="9" t="n">
        <v>-8</v>
      </c>
      <c r="AT249" s="10" t="str">
        <f aca="false">IF(AS249="","",IF(AND(AS249&gt;=-16,AS249&lt;=-14),"-16 a -14",IF(AND(AS249&gt;=-13.5,AS249&lt;=-11.5),"-13,5 a -11,5",IF(AND(AS249&gt;=-11,AS249&lt;=-9),"-11 a -9",IF(AND(AS249&gt;=-8.5,AS249&lt;=-6.5),"-8,5 a -6,5",IF(AND(AS249&gt;=-6,AS249&lt;=-4),"-6 a -4",IF(AND(AS249&gt;=-3.5,AS249&lt;=-1.5),"-3,5 a -1,5",IF(AND(AS249&gt;=-1,AS249&lt;=1),"-1 a 1",IF(AND(AS249&gt;=1.5,AS249&lt;=3.5),"1,5 a 3,5",IF(AND(AS249&gt;=4,AS249&lt;=6),"4 a 6",IF(AND(AS249&gt;=6.5,AS249&lt;=8.5),"6,5 a 8,5",IF(AND(AS249&gt;=9,AS249&lt;=11),"9 a 11",IF(AND(AS249&gt;=11.5,AS249&lt;=13.5),"11,5 a 13,5",IF(AND(AS249&gt;=14,AS249&lt;=16),"14 a 16",IF(AND(AS249&gt;=16.5,AS249&lt;=18.5),"16,5 a 18,5",IF(AND(AS249&gt;=19,AS249&lt;=21),"19 a 21","Fuera de rango"))))))))))))))))</f>
        <v>-8,5 a -6,5</v>
      </c>
      <c r="AU249" s="11" t="n">
        <f aca="false" t="array" ref="AU249">IF(AT249="","",_xlfn.IFS(AT249="-16 a -14",1,AT249="-13,5 a -11,5",2,AT249="-11 a -9",3,AT249="-8,5 a -6,5",4,AT249="-6 a -4",5,AT249="-3,5 a -1,5",6,AT249="-1 a 1",7,AT249="1,5 a 3,5",8,AT249="4 a 6","NORMA",AT249="6,5 a 8,5",9,AT249="9 a 11",10,AT249="11,5 a 13,5",11,AT249="14 a 16",12,AT249="16,5 a 18,5",13,AT249="19 a 21",14,TRUE(),""))</f>
        <v>4</v>
      </c>
      <c r="AV249" s="9" t="n">
        <v>3.25</v>
      </c>
      <c r="AW249" s="10" t="str">
        <f aca="false">IF(AV249="","",IF(AND(AV249&gt;=-1,AV249&lt;=-0.5),"-1 a -0,5",IF(AND(AV249&gt;-0.5,AV249&lt;=0),"De -0,5 a 0",IF(AND(AV249&gt;=0.25,AV249&lt;=0.75),"0,25 a 0,75",IF(AND(AV249&gt;=1,AV249&lt;=1.5),"1 a 1,5",IF(AND(AV249&gt;=1.75,AV249&lt;=2.25),"1,75 a 2,25",IF(AND(AV249&gt;=2.5,AV249&lt;=3),"2,5 a 3",IF(AND(AV249&gt;=3.25,AV249&lt;=3.75),"3,25 a 3,75","Fuera de rango"))))))))</f>
        <v>3,25 a 3,75</v>
      </c>
      <c r="AX249" s="10" t="n">
        <f aca="false">IF(AW249="","",IF(OR(AW249="-1 a -0,5",AW249="-1 a -0.5"),1,IF(OR(AW249="De -0,5 a 0",AW249="-0,5 a 0",AW249="De -0.5 a 0"),2,IF(OR(AW249="0,25 a 0,75",AW249="0.25 a 0.75"),"NORMA",IF(OR(AW249="1 a 1,5",AW249="1 a 1.5"),3,IF(OR(AW249="1,75 a 2,25",AW249="1.75 a 2.25"),4,IF(OR(AW249="2,5 a 3",AW249="2.5 a 3"),5,IF(OR(AW249="3,25 a 3,75",AW249="3.25 a 3.75"),6,""))))))))</f>
        <v>6</v>
      </c>
      <c r="AY249" s="9" t="n">
        <v>-6</v>
      </c>
      <c r="AZ249" s="10" t="str">
        <f aca="false">IF(AY249="","",IF(AND(AY249&gt;=-20,AY249&lt;=-9.5),"-20 a -9,5",IF(AND(AY249&gt;=-9,AY249&lt;=-6.5),"-9 a -6,5",IF(AY249=-6,"-6",IF(AND(AY249&gt;=-5.5,AY249&lt;=-3),"-5,5 a -3",IF(AND(AY249&gt;=-2.5,AY249&lt;=0),"-2,5 a 0",IF(AND(AY249&gt;=0.5,AY249&lt;=3),"0,5 a 3",IF(AND(AY249&gt;=3.5,AY249&lt;=6),"3,5 a 6","Fuera de rango"))))))))</f>
        <v>-6</v>
      </c>
      <c r="BA249" s="11" t="str">
        <f aca="false">IF(AZ249="","",IF(AZ249="-20 a -9,5",1,IF(AZ249="-9 a -6,5",2,IF(AZ249="-6","NORMA",IF(AZ249="-5,5 a -3",3,IF(AZ249="-2,5 a 0",4,IF(AZ249="0,5 a 3",5,IF(AZ249="3,5 a 6",6,""))))))))</f>
        <v>NORMA</v>
      </c>
      <c r="BB249" s="9" t="n">
        <v>0</v>
      </c>
      <c r="BC249" s="10" t="str">
        <f aca="false" t="array" ref="BC249">IF(BB249="","",_xlfn.IFS(AND(BB249&gt;=0,BB249&lt;=2),"0 a 2",AND(BB249&gt;=2.5,BB249&lt;=4.5),"2,5 a 4,5",AND(BB249&gt;=5,BB249&lt;=7),"5 a 7",AND(BB249&gt;=7.5,BB249&lt;=9.5),"7,5 a 9,5",AND(BB249&gt;=10,BB249&lt;=12),"10 a 12",AND(BB249&gt;=12.5,BB249&lt;=14.5),"12,5 a 14,5",BB249=15,"15",AND(BB249&gt;=15.5,BB249&lt;=17.5),"15,5 a 17,5",AND(BB249&gt;=18,BB249&lt;=20),"18 a 20",AND(BB249&gt;=20.5,BB249&lt;=22.5),"20,5 a 22,5",AND(BB249&gt;=23,BB249&lt;=25),"23 a 25",TRUE(),"Fuera de rango"))</f>
        <v>0 a 2</v>
      </c>
      <c r="BD249" s="11" t="n">
        <f aca="false" t="array" ref="BD249">IF(BC249="","",_xlfn.IFS(BC249="0 a 2",1,BC249="2,5 a 4,5",2,BC249="5 a 7",3,BC249="7,5 a 9,5",4,BC249="10 a 12",5,BC249="12,5 a 14,5",6,BC249="15","NORMA",BC249="15,5 a 17,5",7,BC249="18 a 20",8,BC249="20,5 a 22,5",9,BC249="23 a 25",10,TRUE(),"Fuera de rango"))</f>
        <v>1</v>
      </c>
      <c r="BE249" s="9" t="n">
        <v>9</v>
      </c>
      <c r="BF249" s="10" t="str">
        <f aca="false">IF(BE249="","",IF(AND(BE249&gt;=-20,BE249&lt;=-10),"-20 a -10",IF(AND(BE249&gt;=-9.5,BE249&lt;=0.5),"-9,5 a 0,5",IF(AND(BE249&gt;=1,BE249&lt;=11),"1 a 11",IF(AND(BE249&gt;=11.5,BE249&lt;=20.5),"11,5 a 20,5",IF(BE249=21,"21",IF(AND(BE249&gt;=21.5,BE249&lt;=31.5),"21,5 a 31,5",IF(AND(BE249&gt;=32,BE249&lt;=42),"32 a 42","Fuera de rango"))))))))</f>
        <v>1 a 11</v>
      </c>
      <c r="BG249" s="11" t="n">
        <f aca="false">IF(BF249="","",IF(BF249="-20 a -10",1,IF(BF249="-9,5 a 0,5",2,IF(BF249="1 a 11",3,IF(BF249="11,5 a 20,5",4,IF(BF249="21","NORMA",IF(BF249="21,5 a 31,5",5,IF(BF249="32 a 42",6,""))))))))</f>
        <v>3</v>
      </c>
      <c r="BH249" s="9" t="n">
        <v>-10</v>
      </c>
      <c r="BI249" s="10" t="str">
        <f aca="false">IF(BH249="","",IF(AND(BH249&gt;=-20,BH249&lt;=-15),"-20 a -15",IF(AND(BH249&gt;=-14.5,BH249&lt;=-9.5),"-14,5 a -9,5",IF(AND(BH249&gt;=-9,BH249&lt;=-4),"-9 a -4",IF(AND(BH249&gt;=-3.5,BH249&lt;=2.5),"-3,5 a 2,5",IF(AND(BH249&gt;=3,BH249&lt;=8),"3 a 8",IF(AND(BH249&gt;=8.5,BH249&lt;=14.5),"8,5 a 14,5",IF(BH249=15,"15",IF(AND(BH249&gt;=15.5,BH249&lt;=20.5),"15,5 a 20,5",IF(AND(BH249&gt;=21,BH249&lt;=26),"21 a 26","Fuera de rango"))))))))))</f>
        <v>-14,5 a -9,5</v>
      </c>
      <c r="BJ249" s="11" t="n">
        <f aca="false">IF(BI249="","",IF(BI249="-20 a -15",1,IF(BI249="-14,5 a -9,5",2,IF(BI249="-9 a -4",3,IF(BI249="-3,5 a 2,5",4,IF(BI249="3 a 8",5,IF(BI249="8,5 a 14,5",6,IF(BI249="15","NORMA",IF(BI249="15,5 a 20,5",7,IF(BI249="21 a 26",8,IF(BI249="26,5 a 31,5",9,"")))))))))))</f>
        <v>2</v>
      </c>
      <c r="BK249" s="9" t="n">
        <v>0</v>
      </c>
      <c r="BL249" s="10" t="str">
        <f aca="false">IF(BK249="","",IF(AND(BK249&gt;=0,BK249&lt;=2),"0 - 2",IF(AND(BK249&gt;=2.5,BK249&lt;=4.5),"2,5 - 4,5",IF(AND(BK249&gt;=5,BK249&lt;=7),"5 - 7",IF(AND(BK249&gt;=7.5,BK249&lt;=9.5),"7,5 - 9,5",IF(AND(BK249&gt;=10,BK249&lt;=12),"10 - 12",IF(AND(BK249&gt;=12.5,BK249&lt;=13.5),"12,5 - 13,5",IF(BK249=14,"14",IF(AND(BK249&gt;=14.5,BK249&lt;=16.5),"14,5 - 16,5",IF(AND(BK249&gt;=17,BK249&lt;=19),"17 - 19",IF(AND(BK249&gt;=19.5,BK249&lt;=21.5),"19,5 - 21,5",IF(AND(BK249&gt;=22,BK249&lt;=24),"22 - 24",IF(AND(BK249&gt;=24.5,BK249&lt;=26.5),"24,5 - 26,5",IF(AND(BK249&gt;=27,BK249&lt;=29),"27 - 29",IF(AND(BK249&gt;=29.5,BK249&lt;=30),"29,5 - 30","Fuera de rango")))))))))))))))</f>
        <v>0 - 2</v>
      </c>
      <c r="BM249" s="11" t="n">
        <f aca="false">IF(BL249="","",IF(BL249="0 - 2",1,IF(BL249="2,5 - 4,5",2,IF(BL249="5 - 7",3,IF(BL249="7,5 - 9,5",4,IF(BL249="10 - 12",5,IF(BL249="12,5 - 13,5",6,IF(BL249="14","NORMA",IF(BL249="14,5 - 16,5",7,IF(BL249="17 - 19",8,IF(BL249="19,5 - 21,5",9,IF(BL249="22 - 24",10,IF(BL249="24,5 - 26,5",11,IF(BL249="27 - 29",12,IF(BL249="29,5 - 30",13,"")))))))))))))))</f>
        <v>1</v>
      </c>
      <c r="BN249" s="9" t="n">
        <v>25</v>
      </c>
      <c r="BO249" s="10" t="str">
        <f aca="false">IF(BN249="","",IF(AND(BN249&gt;=-20,BN249&lt;=-10),"-20 a -10",IF(AND(BN249&gt;=-9.5,BN249&lt;=0.5),"-9,5 a 0,5",IF(AND(BN249&gt;=1,BN249&lt;=11),"1 a 11",IF(AND(BN249&gt;=11.5,BN249&lt;=21.5),"11,5 a 21,5",IF(BN249=22,"22",IF(AND(BN249&gt;=22.5,BN249&lt;=32.5),"22,5 a 32,5",IF(AND(BN249&gt;=33,BN249&lt;=43),"33 a 43","Fuera de rango"))))))))</f>
        <v>22,5 a 32,5</v>
      </c>
      <c r="BP249" s="11" t="n">
        <f aca="false">IF(BO249="","",IF(BO249="-20 a -10",1,IF(BO249="-9,5 a 0,5",2,IF(BO249="1 a 11",3,IF(BO249="11,5 a 21,5",4,IF(BO249="22","NORMA",IF(BO249="22,5 a 32,5",5,IF(BO249="33 a 43",6,""))))))))</f>
        <v>5</v>
      </c>
      <c r="BQ249" s="9" t="n">
        <v>22</v>
      </c>
      <c r="BR249" s="10" t="str">
        <f aca="false">IF(BQ249="","",IF(AND(BQ249&gt;=-20,BQ249&lt;=-15),"-20 a -15",IF(AND(BQ249&gt;=-14.5,BQ249&lt;=-9.5),"-14,5 a -9,5",IF(AND(BQ249&gt;=-9,BQ249&lt;=-4),"-9 a -4",IF(AND(BQ249&gt;=-3.5,BQ249&lt;=2.5),"-3,5 a 2,5",IF(AND(BQ249&gt;=3,BQ249&lt;=8),"3 a 8",IF(AND(BQ249&gt;=8.5,BQ249&lt;=13.5),"8,5 a 13,5",IF(AND(BQ249&gt;=14,BQ249&lt;=17.5),"14 a 17,5",IF(BQ249=18,"18",IF(AND(BQ249&gt;=18.5,BQ249&lt;=23.5),"18,5 a 23,5",IF(AND(BQ249&gt;=24,BQ249&lt;=29),"24 a 29",IF(AND(BQ249&gt;=29.5,BQ249&lt;=34.5),"29,5 a 34,5",IF(AND(BQ249&gt;=35,BQ249&lt;=40),"35 a 40","Fuera de rango")))))))))))))</f>
        <v>18,5 a 23,5</v>
      </c>
      <c r="BS249" s="11" t="n">
        <f aca="false">IF(BR249="","",IF(BR249="-20 a -15",1,IF(BR249="-14,5 a -9,5",2,IF(BR249="-9 a -4",3,IF(BR249="-3,5 a 2,5",4,IF(BR249="3 a 8",5,IF(BR249="8,5 a 13,5",6,IF(BR249="14 a 17,5",7,IF(BR249="18","NORMA",IF(BR249="18,5 a 23,5",8,IF(BR249="24 a 29",9,IF(BR249="29,5 a 34,5",10,IF(BR249="35 a 40",11,"")))))))))))))</f>
        <v>8</v>
      </c>
      <c r="BT249" s="9" t="n">
        <v>0</v>
      </c>
      <c r="BU249" s="10" t="str">
        <f aca="false">IF(BT249="","",IF(AND(BT249&gt;=-20,BT249&lt;=-18),"-20 a -18",IF(AND(BT249&gt;=-17.5,BT249&lt;=-15.5),"-17,5 a -15,5",IF(AND(BT249&gt;=-15,BT249&lt;=-13),"-15 a -13",IF(AND(BT249&gt;=-12.5,BT249&lt;=-10.5),"-12,5 a -10,5",IF(AND(BT249&gt;=-10,BT249&lt;=-8),"-10 a -8",IF(AND(BT249&gt;=-7.5,BT249&lt;=-5.5),"-7,5 a -5,5",IF(AND(BT249&gt;=-5,BT249&lt;=-3),"-5 a -3",IF(AND(BT249&gt;=-2.5,BT249&lt;=-0.5),"-2,5 a -0,5",IF(BT249=0,"0",IF(AND(BT249&gt;=0.5,BT249&lt;=2.5),"0,5 a 2,5",IF(AND(BT249&gt;=3,BT249&lt;=5),"3 a 5",IF(AND(BT249&gt;=5.5,BT249&lt;=7.5),"5,5 a 7,5",IF(AND(BT249&gt;=8,BT249&lt;=10),"8 a 10",IF(AND(BT249&gt;=10.5,BT249&lt;=12.5),"10,5 a 12,5",IF(AND(BT249&gt;=13,BT249&lt;=15),"13 a 15",IF(AND(BT249&gt;=15.5,BT249&lt;=17.5),"15,5 a 17,5",IF(AND(BT249&gt;=18,BT249&lt;=20),"18 a 20","Fuera de rango"))))))))))))))))))</f>
        <v>0</v>
      </c>
      <c r="BV249" s="11" t="str">
        <f aca="false">IF(BT249="","",IF(BT249=0,"NORMA",IF(AND(BT249&gt;=-20,BT249&lt;=-18),2,IF(AND(BT249&gt;=-17.5,BT249&lt;=-15.5),2,IF(AND(BT249&gt;=-15,BT249&lt;=-13),3,IF(AND(BT249&gt;=-12.5,BT249&lt;=-10.5),4,IF(AND(BT249&gt;=-10,BT249&lt;=-8),5,IF(AND(BT249&gt;=-7.5,BT249&lt;=-5.5),6,IF(AND(BT249&gt;=-5,BT249&lt;=-3),7,IF(AND(BT249&gt;=-2.5,BT249&lt;=-0.5),8,IF(AND(BT249&gt;=0.5,BT249&lt;=2.5),9,IF(AND(BT249&gt;=3,BT249&lt;=5),10,IF(AND(BT249&gt;=5.5,BT249&lt;=7.5),11,IF(AND(BT249&gt;=8,BT249&lt;=10),12,IF(AND(BT249&gt;=10.5,BT249&lt;=12.5),13,IF(AND(BT249&gt;=13,BT249&lt;=15),14,IF(AND(BT249&gt;=15.5,BT249&lt;=17.5),15,IF(AND(BT249&gt;=18,BT249&lt;=20),16,"Fuera de rango"))))))))))))))))))</f>
        <v>NORMA</v>
      </c>
      <c r="BW249" s="9" t="n">
        <v>-5.25</v>
      </c>
      <c r="BX249" s="10" t="n">
        <f aca="false">18.5- (0.3*H249)</f>
        <v>2</v>
      </c>
      <c r="BY249" s="10" t="n">
        <f aca="false">(BW249)-(BX249)</f>
        <v>-7.25</v>
      </c>
      <c r="BZ249" s="10" t="str">
        <f aca="false">IF(BY249="","",IF(BY249&lt;-27.5,"De -30 a -28",IF(BY249&lt;-25,"De -27,5 a -25,5",IF(BY249&lt;-22.5,"De -25 a -23",IF(BY249&lt;-20,"De -22,5 a -20,5",IF(BY249&lt;-17.5,"De -20 a -18",IF(BY249&lt;-15,"De -17,5 a -15,5",IF(BY249&lt;-12.5,"De -15 a -13",IF(BY249&lt;-10,"De -12,5 a -10,5",IF(BY249&lt;-7.5,"De -10 a -8",IF(BY249&lt;-5,"De -7,5 a -5,5",IF(BY249&lt;-2.5,"De -5 a -3",IF(BY249&lt;0,"De -2,5 a -0,5",IF(BY249&lt;2.5,"De 0 a 2",IF(BY249&lt;5,"De 2,5 a 4,5",IF(BY249&lt;7.5,"De 5 a 7",IF(BY249&lt;10,"De 7,5 a 9,5",IF(BY249&lt;12.5,"De 10 a 12",IF(BY249&lt;15,"De 12,5 a 14,5",IF(BY249&lt;17.5,"De 15 a 17",IF(BY249&lt;20,"De 17,5 a 19,5",IF(BY249&lt;22.5,"De 20 a 22",IF(BY249&lt;25,"De 22,5 a 24,5",IF(BY249&lt;27.5,"De 25 a 27","De 27,5 a 30"))))))))))))))))))))))))</f>
        <v>De -7,5 a -5,5</v>
      </c>
      <c r="CA249" s="12" t="n">
        <f aca="false">IF(BY249="","",IF(BY249&lt;=-28,1,IF(BY249&lt;=-25.5,2,IF(BY249&lt;=-23,3,IF(BY249&lt;=-20.5,4,IF(BY249&lt;=-18,5,IF(BY249&lt;=-15.5,6,IF(BY249&lt;=-13,7,IF(BY249&lt;=-10.5,8,IF(BY249&lt;=-8,9,IF(BY249&lt;=-5.5,10,IF(BY249&lt;=-3,11,IF(BY249&lt;=-0.5,12,IF(BY249&lt;=2,13,IF(BY249&lt;=4.5,14,IF(BY249&lt;=7,15,IF(BY249&lt;=9.5,16,IF(BY249&lt;=12,17,IF(BY249&lt;=14.5,18,IF(BY249&lt;=17,19,IF(BY249&lt;=19.5,20,IF(BY249&lt;=22,21,IF(BY249&lt;=24.5,22,IF(BY249&lt;=27,23,IF(BY249&lt;=30,24,"Fuera de rango")))))))))))))))))))))))))</f>
        <v>10</v>
      </c>
      <c r="CB249" s="9" t="n">
        <v>-4.25</v>
      </c>
      <c r="CC249" s="10" t="n">
        <f aca="false">18.5- (0.3*H249)</f>
        <v>2</v>
      </c>
      <c r="CD249" s="10" t="n">
        <f aca="false">(CB249)-(CC249)</f>
        <v>-6.25</v>
      </c>
      <c r="CE249" s="10" t="str">
        <f aca="false">IF(CD249="","",IF(CD249&lt;-27.5,"De -30 a -28",IF(CD249&lt;-25,"De -27,5 a -25,5",IF(CD249&lt;-22.5,"De -25 a -23",IF(CD249&lt;-20,"De -22,5 a -20,5",IF(CD249&lt;-17.5,"De -20 a -18",IF(CD249&lt;-15,"De -17,5 a -15,5",IF(CD249&lt;-12.5,"De -15 a -13",IF(CD249&lt;-10,"De -12,5 a -10,5",IF(CD249&lt;-7.5,"De -10 a -8",IF(CD249&lt;-5,"De -7,5 a -5,5",IF(CD249&lt;-2.5,"De -5 a -3",IF(CD249&lt;0,"De -2,5 a -0,5",IF(CD249&lt;=2,"De 0 a 2",IF(CD249&lt;=4.5,"De 2,5 a 4,5",IF(CD249&lt;=7,"De 5 a 7",IF(CD249&lt;=9.5,"De 7,5 a 9,5",IF(CD249&lt;=12,"De 10 a 12",IF(CD249&lt;=14.5,"De 12,5 a 14,5",IF(CD249&lt;=17,"De 15 a 17",IF(CD249&lt;=19.5,"De 17,5 a 19,5",IF(CD249&lt;=22,"De 20 a 22",IF(CD249&lt;=24.5,"De 22,5 a 24,5",IF(CD249&lt;=27,"De 25 a 27","De 27,5 a 30"))))))))))))))))))))))))</f>
        <v>De -7,5 a -5,5</v>
      </c>
      <c r="CF249" s="12" t="n">
        <f aca="false">IF(CD249="","",IF(CD249&lt;-27.5,1,IF(CD249&lt;-25,2,IF(CD249&lt;-22.5,3,IF(CD249&lt;-20,4,IF(CD249&lt;-17.5,5,IF(CD249&lt;-15,6,IF(CD249&lt;-12.5,7,IF(CD249&lt;-10,8,IF(CD249&lt;-7.5,9,IF(CD249&lt;-5,10,IF(CD249&lt;-2.5,11,IF(CD249&lt;0,12,IF(CD249&lt;2.5,13,IF(CD249&lt;5,14,IF(CD249&lt;7.5,15,IF(CD249&lt;10,16,IF(CD249&lt;12.5,17,IF(CD249&lt;15,18,IF(CD249&lt;17.5,19,IF(CD249&lt;20,20,IF(CD249&lt;22.5,21,IF(CD249&lt;25,22,IF(CD249&lt;27.5,23,24))))))))))))))))))))))))</f>
        <v>10</v>
      </c>
      <c r="CG249" s="9" t="n">
        <v>-3</v>
      </c>
      <c r="CH249" s="10" t="str">
        <f aca="false">IF(CG249="","",IF(AND(CG249&gt;=-10,CG249&lt;=-9.5),"-10 a -9,5",IF(AND(CG249&gt;-9.5,CG249&lt;=-8.5),"-9 a -8,5",IF(AND(CG249&gt;-8.5,CG249&lt;=-7.5),"-8 a -7,5",IF(AND(CG249&gt;-7.5,CG249&lt;=-6.5),"-7 a -6,5",IF(AND(CG249&gt;-6.5,CG249&lt;=-5.5),"-6 a -5,5",IF(AND(CG249&gt;-5.5,CG249&lt;=-4.5),"-5 a -4,5",IF(AND(CG249&gt;-4.5,CG249&lt;=-3.5),"-4 a -3,5",IF(AND(CG249&gt;-3.5,CG249&lt;=-2.5),"-3 a -2,5",IF(CG249=-2.25,"-2,25",IF(AND(CG249&gt;-2.5,CG249&lt;=-1.5),"-2 a -1,5",IF(AND(CG249&gt;-1.5,CG249&lt;=-0.5),"-1 a -0,5",IF(AND(CG249&gt;-0.5,CG249&lt;=0.5),"0 a 0,5",IF(AND(CG249&gt;0.5,CG249&lt;=1.5),"1 a 1,5",IF(AND(CG249&gt;1.5,CG249&lt;=2.5),"2 a 2,5",IF(AND(CG249&gt;2.5,CG249&lt;=3.5),"3 a 3,5",IF(AND(CG249&gt;3.5,CG249&lt;=4.5),"4 a 4,5",IF(AND(CG249&gt;4.5,CG249&lt;=5.5),"5 a 5,5",IF(AND(CG249&gt;5.5,CG249&lt;=6.5),"6 a 6,5",IF(AND(CG249&gt;6.5,CG249&lt;=7.5),"7 a 7,5",IF(AND(CG249&gt;7.5,CG249&lt;=8.5),"8 a 8,5",IF(AND(CG249&gt;8.5,CG249&lt;=9.5),"9 a 9,5",IF(CG249&gt;=10,"10","Fuera de rango")))))))))))))))))))))))</f>
        <v>-3 a -2,5</v>
      </c>
      <c r="CI249" s="11" t="n">
        <f aca="false">IF(CG249="","",IF(CG249=-2.25,"NORMA",IF(CG249&lt;=-9.5,1,IF(CG249&lt;=-8.5,2,IF(CG249&lt;=-7.5,3,IF(CG249&lt;=-6.5,4,IF(CG249&lt;=-5.5,5,IF(CG249&lt;=-4.5,6,IF(CG249&lt;=-3.5,7,IF(CG249&lt;=-2.5,8,IF(CG249&lt;=-1.5,9,IF(CG249&lt;=-0.5,10,IF(CG249&lt;=0.5,11,IF(CG249&lt;=1.5,12,IF(CG249&lt;=2.5,13,IF(CG249&lt;=3.5,14,IF(CG249&lt;=4.5,15,IF(CG249&lt;=5.5,16,IF(CG249&lt;=6.5,17,IF(CG249&lt;=7.5,18,IF(CG249&lt;=8.5,19,IF(CG249&lt;=9.5,20,IF(CG249=10,21,"Fuera de rango")))))))))))))))))))))))</f>
        <v>8</v>
      </c>
      <c r="CJ249" s="9" t="n">
        <v>1.25</v>
      </c>
      <c r="CK249" s="10" t="str">
        <f aca="false">IF(CJ249="","",IF(AND(CJ249&gt;=-6,CJ249&lt;=-5.5),"-6 a -5,5",IF(AND(CJ249&gt;-5.5,CJ249&lt;=-4.5),"-5 a -4,5",IF(AND(CJ249&gt;-4.5,CJ249&lt;=-3.5),"-4 a -3,5",IF(AND(CJ249&gt;-3.5,CJ249&lt;=-2.5),"-3 a -2,5",IF(AND(CJ249&gt;-2.5,CJ249&lt;=-1.5),"-2 a -1,5",IF(AND(CJ249&gt;-1.5,CJ249&lt;=-0.5),"-1 a -0,5",IF(AND(CJ249&gt;-0.5,CJ249&lt;=0.5),"0 a 0,5",IF(AND(CJ249&gt;0.5,CJ249&lt;=1.5),"1 a 1,5",IF(AND(CJ249&gt;1.5,CJ249&lt;2.5),"2",IF(AND(CJ249&gt;=2.5,CJ249&lt;=3),"2,5 a 3",IF(AND(CJ249&gt;3,CJ249&lt;=4),"3,5 a 4",IF(AND(CJ249&gt;4,CJ249&lt;=5),"4,5 a 5",IF(AND(CJ249&gt;5,CJ249&lt;=6),"5,5 a 6",IF(AND(CJ249&gt;6,CJ249&lt;=7),"6,5 a 7",IF(AND(CJ249&gt;7,CJ249&lt;=8),"7,5 a 8",IF(AND(CJ249&gt;8,CJ249&lt;=9.5),"8,5 a 9,5",IF(CJ249=10,"10","Fuera de rango"))))))))))))))))))</f>
        <v>1 a 1,5</v>
      </c>
      <c r="CL249" s="11" t="n">
        <f aca="false">IF(CK249="","",IF(OR(CK249="-6 a -5,5",CK249="-6 - -5,5"),1,IF(OR(CK249="-5 a -4,5",CK249="-5 - -4,5"),2,IF(OR(CK249="-4 a -3,5",CK249="-4 - -3,5"),3,IF(OR(CK249="-3 a -2,5",CK249="-3 - -2,5"),4,IF(OR(CK249="-2 a -1,5",CK249="-2 - -1,5"),5,IF(OR(CK249="-1 a -0,5",CK249="-1 - -0,5"),6,IF(OR(CK249="0 a 0,5",CK249="0 - 0,5"),7,IF(OR(CK249="1 a 1,5",CK249="1 - 1,5"),8,IF(CK249="2","NORMA",IF(OR(CK249="2,5 a 3",CK249="2,5 - 3"),9,IF(OR(CK249="3,5 a 4",CK249="3,5 - 4"),10,IF(OR(CK249="4,5 a 5",CK249="4,5 - 5"),11,IF(OR(CK249="5,5 a 6",CK249="5,5 - 6"),12,IF(OR(CK249="6,5 a 7",CK249="6,5 - 7"),13,IF(OR(CK249="7,5 a 8",CK249="7,5 - 8"),14,IF(OR(CK249="8,5 a 9",CK249="8,5 - 9,5",CK249="9 a 9,5"),15,IF(CK249="10",15,IF(OR(CK249="0,5 a 1",CK249="0,5 - 1"),7,"Fuera de rango")))))))))))))))))))</f>
        <v>8</v>
      </c>
      <c r="CM249" s="10" t="n">
        <v>0</v>
      </c>
      <c r="CN249" s="10" t="str">
        <f aca="false">IF(CM249=0,"0", " ")</f>
        <v>0</v>
      </c>
      <c r="CO249" s="10" t="str">
        <f aca="false">IF(CM249&gt;0,"EME"," ")</f>
        <v> </v>
      </c>
      <c r="CP249" s="10" t="n">
        <v>0</v>
      </c>
      <c r="CQ249" s="10" t="str">
        <f aca="false">IF(CP249&gt;0,"0", " ")</f>
        <v> </v>
      </c>
      <c r="CR249" s="10" t="str">
        <f aca="false">IF(CP249&gt;0,"EME"," ")</f>
        <v> </v>
      </c>
      <c r="CS249" s="9" t="n">
        <v>0</v>
      </c>
      <c r="CT249" s="10" t="str">
        <f aca="false">IF(CS249&gt;0,"1", " ")</f>
        <v> </v>
      </c>
      <c r="CU249" s="10" t="str">
        <f aca="false">IF(CS249&gt;0,"HIP"," ")</f>
        <v> </v>
      </c>
      <c r="CV249" s="9" t="n">
        <v>0</v>
      </c>
      <c r="CW249" s="10" t="str">
        <f aca="false">IF(CV249&gt;0,"1", " ")</f>
        <v> </v>
      </c>
      <c r="CX249" s="10" t="str">
        <f aca="false">IF(CV249&gt;0,"HIP"," ")</f>
        <v> </v>
      </c>
      <c r="CY249" s="9" t="n">
        <v>-9.5</v>
      </c>
      <c r="CZ249" s="11" t="str">
        <f aca="false">IF(CY249&lt;0,"2"," ")</f>
        <v>2</v>
      </c>
      <c r="DA249" s="11" t="str">
        <f aca="false">IF(CY249&lt;0,"MIO"," ")</f>
        <v>MIO</v>
      </c>
      <c r="DB249" s="9" t="n">
        <v>-8</v>
      </c>
      <c r="DC249" s="11" t="str">
        <f aca="false">IF(DB249&lt;0,"2"," ")</f>
        <v>2</v>
      </c>
      <c r="DD249" s="11" t="str">
        <f aca="false">IF(DB249&lt;0,"MIO"," ")</f>
        <v>MIO</v>
      </c>
      <c r="DE249" s="9" t="n">
        <v>0</v>
      </c>
      <c r="DF249" s="11" t="str">
        <f aca="false">IF(DE249&lt;0,"3"," ")</f>
        <v> </v>
      </c>
      <c r="DG249" s="11" t="str">
        <f aca="false">IF(DE249&lt;0,"AST"," ")</f>
        <v> </v>
      </c>
      <c r="DH249" s="9" t="n">
        <v>0</v>
      </c>
      <c r="DI249" s="11" t="str">
        <f aca="false">IF(DH249&lt;0,"3"," ")</f>
        <v> </v>
      </c>
      <c r="DJ249" s="11" t="str">
        <f aca="false">IF(DH249&lt;0,"AST"," ")</f>
        <v> </v>
      </c>
      <c r="DK249" s="9" t="n">
        <v>1</v>
      </c>
      <c r="DL249" s="10" t="str">
        <f aca="false">IF(DK249&gt;0,"4"," ")</f>
        <v>4</v>
      </c>
      <c r="DM249" s="10" t="str">
        <f aca="false">IF(DK249&gt;0,"PRE"," ")</f>
        <v>PRE</v>
      </c>
      <c r="DN249" s="9" t="n">
        <v>1</v>
      </c>
      <c r="DO249" s="10" t="str">
        <f aca="false">IF(DN249&gt;0,"4"," ")</f>
        <v>4</v>
      </c>
      <c r="DP249" s="10" t="str">
        <f aca="false">IF(DN249&gt;0,"PRE"," ")</f>
        <v>PRE</v>
      </c>
      <c r="DQ249" s="12" t="n">
        <v>2</v>
      </c>
      <c r="DR249" s="12" t="n">
        <v>2</v>
      </c>
      <c r="DS249" s="12" t="str">
        <f aca="false">CONCATENATE(CO249,CU249,DA249,DG249,DM249)</f>
        <v>  MIO PRE</v>
      </c>
      <c r="DT249" s="10" t="str">
        <f aca="false" t="array" ref="DT249">_xlfn.IFS(DS249="EME    ","0", DS249=" HIP   ","1", DS249="  MIO  ","2", DS249="   AST ","3", DS249="    PRE","4", DS249="EME   PRE","5", DS249=" HIP  PRE","6", DS249=" HIP AST ","7", DS249="  MIO PRE","8", DS249="  MIOAST ","9", DS249="   ASTPRE","10",DS249=" HIP ASTPRE","11", DS249="  MIOASTPRE","12", DS249="     ","0")</f>
        <v>8</v>
      </c>
      <c r="DU249" s="1" t="s">
        <v>154</v>
      </c>
      <c r="DV249" s="1" t="str">
        <f aca="false" t="array" ref="DV249">_xlfn.IFS(DU249="SI","2", DU249="NO","1")</f>
        <v>1</v>
      </c>
      <c r="DW249" s="10" t="n">
        <v>0</v>
      </c>
      <c r="DX249" s="11" t="str">
        <f aca="false">IF(DW249=0,"1","2")</f>
        <v>1</v>
      </c>
      <c r="DY249" s="11" t="str">
        <f aca="false" t="array" ref="DY249">_xlfn.IFS(DW249=0,"0", DW249=0.25, "1", DW249=0.5,"2", DW249=0.75,"3", DW249=1,"4",DW249=1.25,"5", DW249=1.5,"6", DW249=1.75,"7", DW249=2,"8")</f>
        <v>0</v>
      </c>
      <c r="DZ249" s="10" t="n">
        <v>0</v>
      </c>
      <c r="EA249" s="11" t="str">
        <f aca="false">IF(DZ249=0,"1","2")</f>
        <v>1</v>
      </c>
      <c r="EB249" s="11" t="str">
        <f aca="false" t="array" ref="EB249">_xlfn.IFS(DZ249=0,"0", DZ249=0.25, "1", DZ249=0.5,"2", DZ249=0.75,"3", DZ249=1,"4",DZ249=1.25,"5", DZ249=1.5,"6", DZ249=1.75,"7", DZ249=2,"8")</f>
        <v>0</v>
      </c>
      <c r="EC249" s="10" t="n">
        <v>0</v>
      </c>
      <c r="ED249" s="10" t="str">
        <f aca="false">IF(EC249=0,"1","2")</f>
        <v>1</v>
      </c>
      <c r="EE249" s="11" t="str">
        <f aca="false" t="array" ref="EE249">_xlfn.IFS(EC249=0,"0", EC249=-0.25, "1", EC249=-0.5,"2", EC249=-0.75,"3", EC249=-1,"4",EC249=-1.25,"5", EC249=-1.5,"6", EC249=-1.75,"7", EC249=-2,"8", EC249=-2.25,"9",EC249=-2.5,"10", EC249=-2.75,"11", EC249=-3,"12", EC249=-3.25,"13", EC249=-3.5,"14", EC249=-3.75,"15",EC249=-4,"16")</f>
        <v>0</v>
      </c>
      <c r="EF249" s="10" t="n">
        <v>0</v>
      </c>
      <c r="EG249" s="10" t="str">
        <f aca="false">IF(EF249=0,"1","2")</f>
        <v>1</v>
      </c>
      <c r="EH249" s="11" t="str">
        <f aca="false" t="array" ref="EH249">_xlfn.IFS(EF249=0,"0", EF249=-0.25, "1", EF249=-0.5,"2", EF249=-0.75,"3", EF249=-1,"4",EF249=-1.25,"5", EF249=-1.5,"6", EF249=-1.75,"7", EF249=-2,"8", EF249=-2.25,"9",EF249=-2.5,"10", EF249=-2.75,"11", EF249=-3,"12", EF249=-3.25,"13", EF249=-3.5,"14", EF249=-3.75,"15",EF249=-4,"16")</f>
        <v>0</v>
      </c>
      <c r="EI249" s="10" t="n">
        <v>0</v>
      </c>
      <c r="EJ249" s="11" t="str">
        <f aca="false">IF(EI249=0,"1","2")</f>
        <v>1</v>
      </c>
      <c r="EK249" s="11" t="str">
        <f aca="false" t="array" ref="EK249">_xlfn.IFS(EI249=0,"0", EI249=-0.25, "1", EI249=-0.5,"2", EI249=-0.75,"3", EI249=-1,"4",EI249=-1.25,"5", EI249=-1.5,"6", EI249=-1.75,"7", EI249=-2,"8", EI249=-2.25,"9", EI249=-2.25,"9",EI249=-2.5,"10", EI249=-2.75,"11", EI249=-3,"12", EI249=-3.25,"13", EI249=-3.5,"14", EI249=-3.75,"15",EI249=-4,"16", EI249=0.25, "17", EI249=0.5, "18")</f>
        <v>0</v>
      </c>
      <c r="EL249" s="10" t="n">
        <v>0</v>
      </c>
      <c r="EM249" s="11" t="str">
        <f aca="false">IF(EL249=0,"1","2")</f>
        <v>1</v>
      </c>
      <c r="EN249" s="11" t="str">
        <f aca="false" t="array" ref="EN249">_xlfn.IFS(EL249=0.25,"17",EL249=0.5,"18", EL249=0,"0", EL249=-0.25, "1", EL249=-0.5,"2", EL249=-0.75,"3", EL249=-1,"4",EL249=-1.25,"5", EL249=-1.5,"6", EL249=-1.75,"7", EL249=-2,"8",EL249= -2.25,"9",EL249=-2.5,"10",EL249= -2.75,"11",EL249= -3,"12",EL249= -3.25,"13",EL249= -3.5,"14",EL249= -3.75,"15",EL249=-4,"16")</f>
        <v>0</v>
      </c>
      <c r="EO249" s="10" t="n">
        <v>0</v>
      </c>
      <c r="EP249" s="11" t="str">
        <f aca="false">IF(EO249=0,"1","2")</f>
        <v>1</v>
      </c>
      <c r="EQ249" s="11" t="str">
        <f aca="false" t="array" ref="EQ249">_xlfn.IFS(EO249=0,"0", EO249=0.25, "1", EO249=0.5,"2", EO249=0.75,"3", EO249=1,"4",EO249=1.25,"5", EO249=1.5,"6", EO249=1.75,"7", EO249=2,"8", EO249=2.25,"9", EO249=2.25,"9",EO249=2.5,"10", EO249=2.75,"11", EO249=3,"12", EO249=3.25,"13", EO249=3.5,"14", EO249=3.75,"15",EO249=4,"16", EO249=-0.25, "17", bq=-0.5, "18")</f>
        <v>0</v>
      </c>
      <c r="ER249" s="10" t="n">
        <v>0</v>
      </c>
      <c r="ES249" s="11" t="str">
        <f aca="false">IF(ER249=0,"1","2")</f>
        <v>1</v>
      </c>
      <c r="ET249" s="11" t="str">
        <f aca="false" t="array" ref="ET249">_xlfn.IFS(ER249=0,"0", ER249=0.25, "1", ER249=0.5,"2", ER249=0.75,"3", ER249=1,"4",ER249=1.25,"5", ER249=1.5,"6", ER249=1.75,"7", ER249=2,"8", ER249=2.25,"9", ER249=2.25,"9",ER249=2.5,"10", ER249=2.75,"11", ER249=3,"12", ER249=3.25,"13", ER249=3.5,"14", ER249=3.75,"15",ER249=4,"16", ER249=-0.25, "17", bq=-0.5, "18")</f>
        <v>0</v>
      </c>
      <c r="EU249" s="13" t="n">
        <v>25</v>
      </c>
      <c r="EV249" s="14" t="str">
        <f aca="false">VLOOKUP(EU249,LEYENDA!$G$2:$H$8,2,TRUE())</f>
        <v>25-36</v>
      </c>
      <c r="EW249" s="14" t="str">
        <f aca="false" t="array" ref="EW249">_xlfn.IFS(EV249="0-5","1", EV249="6-12","2", EV249="13-18","3", EV249="19-24","4", EV249="25-36","5", EV249="37-48","6", EV249="49-60","7")</f>
        <v>5</v>
      </c>
    </row>
    <row r="250" customFormat="false" ht="13.5" hidden="false" customHeight="false" outlineLevel="0" collapsed="false">
      <c r="A250" s="1" t="n">
        <v>67</v>
      </c>
      <c r="B250" s="32" t="n">
        <v>16</v>
      </c>
      <c r="C250" s="33" t="n">
        <v>43768</v>
      </c>
      <c r="D250" s="6"/>
      <c r="E250" s="5" t="str">
        <f aca="false">VLOOKUP(A250,'286'!$A$3:$J$600,10,FALSE())</f>
        <v>MORENO HERNÁNDEZ, ANTONIO</v>
      </c>
      <c r="F250" s="4" t="str">
        <f aca="false">VLOOKUP(A250,'286'!$A$3:$I$1768,3,FALSE())</f>
        <v>MOHERAN</v>
      </c>
      <c r="G250" s="6" t="n">
        <f aca="false">VLOOKUP(A250,'286'!$A$3:$I$1768,4,FALSE())</f>
        <v>23223</v>
      </c>
      <c r="H250" s="7" t="n">
        <f aca="false">YEAR(C250)-YEAR(G250)</f>
        <v>56</v>
      </c>
      <c r="I250" s="1" t="str">
        <f aca="false">VLOOKUP(H250,LEYENDA!$C$2:$D$6,2,TRUE())</f>
        <v>41-60</v>
      </c>
      <c r="J250" s="5" t="str">
        <f aca="false">VLOOKUP(A250,'286'!$A$3:$I$1768,7,FALSE())</f>
        <v>H</v>
      </c>
      <c r="K250" s="8" t="str">
        <f aca="false">VLOOKUP(A250,'286'!$A$3:$I$1768,2,FALSE())</f>
        <v>OD</v>
      </c>
      <c r="L250" s="4" t="str">
        <f aca="false">VLOOKUP(A250,'286'!$A$3:$I$1768,8,FALSE())</f>
        <v>D</v>
      </c>
      <c r="M250" s="4" t="str">
        <f aca="false">VLOOKUP(A250,'286'!$A$3:$I$1768,9,FALSE())</f>
        <v>D</v>
      </c>
      <c r="N250" s="8" t="str">
        <f aca="false">IF(R250=O250, "MISMA","CONTRARIA")</f>
        <v>MISMA</v>
      </c>
      <c r="O250" s="8" t="str">
        <f aca="false" t="array" ref="O250">_xlfn.IFS(L250="D","1", L250="I","2")</f>
        <v>1</v>
      </c>
      <c r="P250" s="8" t="str">
        <f aca="false" t="array" ref="P250">_xlfn.IFS(K250="OD","1", K250="OI","2")</f>
        <v>1</v>
      </c>
      <c r="Q250" s="1" t="str">
        <f aca="false" t="array" ref="Q250">_xlfn.IFS(J250="M","1", J250="H","2")</f>
        <v>2</v>
      </c>
      <c r="R250" s="8" t="str">
        <f aca="false" t="array" ref="R250">_xlfn.IFS(M250="D","1", M250="I","2")</f>
        <v>1</v>
      </c>
      <c r="S250" s="1" t="str">
        <f aca="false" t="array" ref="S250">_xlfn.IFS(N250="CONTRARIA", "1",N250= "MISMA","2")</f>
        <v>2</v>
      </c>
      <c r="T250" s="1" t="str">
        <f aca="false" t="array" ref="T250">_xlfn.IFS(I250="0-12","1", I250="13-24","2", I250="25-40","3", I250="41-60","4", I250="61-100","5")</f>
        <v>4</v>
      </c>
      <c r="U250" s="9" t="n">
        <v>-1.5</v>
      </c>
      <c r="V250" s="11" t="str">
        <f aca="false">IF(U250="","",IF(AND(U250&gt;=-9,U250&lt;=-6.5),"-9 a -6,5",IF(AND(U250&gt;=-6,U250&lt;=-3.5),"-6 a -3,5",IF(AND(U250&gt;=-3,U250&lt;=-1),"-3 a -1",IF(U250=-0.5,"-0,5",IF(AND(U250&gt;=0,U250&lt;=2.5),"0 a 2,5",IF(AND(U250&gt;=3,U250&lt;=5.5),"3 a 5,5",IF(AND(U250&gt;=6,U250&lt;=8.5),"6 a 8,5",IF(AND(U250&gt;=9,U250&lt;=20),"9 a 20","Fuera de rango")))))))))</f>
        <v>-3 a -1</v>
      </c>
      <c r="W250" s="11" t="n">
        <f aca="false">IF(V250="","",IF(V250="-9 a -6,5",2,IF(V250="-6 a -3,5",3,IF(V250="-3 a -1",4,IF(V250="-0,5","NORMA",IF(V250="0 a 2,5",5,IF(V250="3 a 5,5",6,IF(V250="6 a 8,5",7,IF(V250="9 a 20",8,"Fuera de rango")))))))))</f>
        <v>4</v>
      </c>
      <c r="X250" s="9" t="n">
        <v>0</v>
      </c>
      <c r="Y250" s="10" t="str">
        <f aca="false">IF(X250="","",IF(AND(X250&gt;=0,X250&lt;=4),"0 a 4",IF(AND(X250&gt;=4.5,X250&lt;=8.5),"4,5 a 8,5",IF(X250=9,"9",IF(AND(X250&gt;=9.5,X250&lt;=13),"9,5 a 13",IF(AND(X250&gt;=13.5,X250&lt;=20),"13,5 a 20",IF(AND(X250&gt;=20.5,X250&lt;=35),"20,5 a 35","Fuera de rango")))))))</f>
        <v>0 a 4</v>
      </c>
      <c r="Z250" s="11" t="n">
        <f aca="false">IF(Y250="","",IF(Y250="0 a 4",1,IF(Y250="4,5 a 8,5",2,IF(Y250="9","NORMA",IF(Y250="9,5 a 13",3,IF(Y250="13,5 a 20",4,IF(Y250="20,5 a 35",5,"Fuera de rango")))))))</f>
        <v>1</v>
      </c>
      <c r="AA250" s="9" t="n">
        <v>18</v>
      </c>
      <c r="AB250" s="10" t="str">
        <f aca="false">IF(AA250="","",IF(AND(AA250&gt;=0,AA250&lt;=9),"0 a 9",IF(AND(AA250&gt;=9.5,AA250&lt;=18.5),"9,5 a 18,5",IF(AA250=19,"19",IF(AND(AA250&gt;=19.5,AA250&lt;=28),"19,5 a 28",IF(AND(AA250&gt;=28.5,AA250&lt;=40),"28,5 a 40","Fuera de rango"))))))</f>
        <v>9,5 a 18,5</v>
      </c>
      <c r="AC250" s="11" t="n">
        <f aca="false" t="array" ref="AC250">_xlfn.IFS(AB250="","",AB250="0 a 9",1,AB250="9,5 a 18,5",2,AB250="19","NORMA",AB250="19,5 a 28",3,AB250="28,5 a 40",4,TRUE(),"Fuera de rango")</f>
        <v>2</v>
      </c>
      <c r="AD250" s="9" t="n">
        <v>10</v>
      </c>
      <c r="AE250" s="11" t="str">
        <f aca="false">IF(AD250="","",IF(AND(AD250&gt;=-10,AD250&lt;=0),"De -10 a 0",IF(AND(AD250&gt;=0.5,AD250&lt;=9.5),"0,5 a 9,5",IF(AD250=10,"10",IF(AND(AD250&gt;=10.5,AD250&lt;=20),"10,5 a 20",IF(AND(AD250&gt;=20.5,AD250&lt;=40),"20,5 a 40","Fuera de rango"))))))</f>
        <v>10</v>
      </c>
      <c r="AF250" s="12" t="str">
        <f aca="false">IF(AD250="","",IF(AND(AD250&gt;=-10,AD250&lt;=0),1,IF(AND(AD250&gt;=0.5,AD250&lt;=9.5),2,IF(AD250=10,"NORMA",IF(AND(AD250&gt;=10.5,AD250&lt;=20),3,IF(AND(AD250&gt;=20.5,AD250&lt;=40),4,""))))))</f>
        <v>NORMA</v>
      </c>
      <c r="AG250" s="9" t="n">
        <v>8</v>
      </c>
      <c r="AH250" s="10" t="str">
        <f aca="false">IF(AG250="","",IF(AND(AG250&gt;=0,AG250&lt;=4),"0 a 4",IF(AND(AG250&gt;=4.5,AG250&lt;=8.5),"4,5 a 8,5",IF(AG250=9,"9",IF(AND(AG250&gt;=9.5,AG250&lt;=13),"9,5 a 13",IF(AND(AG250&gt;=13.5,AG250&lt;=25),"13,5 a 25","Fuera de rango"))))))</f>
        <v>4,5 a 8,5</v>
      </c>
      <c r="AI250" s="11" t="n">
        <f aca="false">IF(AH250="","",IF(AH250="0 a 4",1,IF(AH250="4,5 a 8,5",2,IF(AH250="9","NORMA",IF(AH250="9,5 a 13",3,IF(AH250="13,5 a 25",4,""))))))</f>
        <v>2</v>
      </c>
      <c r="AJ250" s="9" t="n">
        <v>4</v>
      </c>
      <c r="AK250" s="10" t="str">
        <f aca="false">IF(AJ250="","",IF(AND(AJ250&gt;=-15,AJ250&lt;=-10.5),"-15 a -10,5",IF(AND(AJ250&gt;=-10,AJ250&lt;=-4),"-10 a -4",IF(AND(AJ250&gt;=-4.5,AJ250&lt;=0),"-4,5 a 0",IF(AND(AJ250&gt;=0.5,AJ250&lt;=4.5),"0,5 a 4,5",IF(AJ250=5,"5",IF(AND(AJ250&gt;=5.5,AJ250&lt;=10),"5,5 a 10",IF(AND(AJ250&gt;=10.5,AJ250&lt;=20),"10,5 a 20","Fuera de rango"))))))))</f>
        <v>0,5 a 4,5</v>
      </c>
      <c r="AL250" s="11" t="n">
        <f aca="false">IF(AK250="","",IF(AK250="-15 a -10,5",1,IF(AK250="-10 a -4",2,IF(AK250="-4,5 a 0",3,IF(AK250="0,5 a 4,5",4,IF(AK250="5","NORMA",IF(AK250="5,5 a 10",5,IF(AK250="10,5 a 20",6,"Error"))))))))</f>
        <v>4</v>
      </c>
      <c r="AM250" s="9" t="n">
        <v>1</v>
      </c>
      <c r="AN250" s="10" t="str">
        <f aca="false">IF(AM250="","",IF(AND(AM250&gt;=-7.5,AM250&lt;=-5.5),"-7,5 a -5,5",IF(AND(AM250&gt;=-5,AM250&lt;=-3),"-5 a -3",IF(AND(AM250&gt;=-2.5,AM250&lt;=-0.5),"-2,5 a -0,5",IF(AM250=0,"0,00",IF(AND(AM250&gt;=0.5,AM250&lt;=2.5),"0,5 a 2,5",IF(AND(AM250&gt;=3,AM250&lt;=5),"3 a 5",IF(AND(AM250&gt;=5.5,AM250&lt;=7.5),"5,5 a 7,5",IF(AND(AM250&gt;=8,AM250&lt;=10),"8 a 10","Fuera de rango")))))))))</f>
        <v>0,5 a 2,5</v>
      </c>
      <c r="AO250" s="11" t="n">
        <f aca="false">IF(AN250="","",IF(AN250="-7,5 a -5,5",1,IF(AN250="-5 a -3",2,IF(AN250="-2,5 a -0,5",3,IF(AN250="0,00","NORMA",IF(AN250="0,5 a 2,5",4,IF(AN250="3 a 5",5,IF(AN250="5,5 a 7,5",6,IF(AN250="8 a 10",7,"Error")))))))))</f>
        <v>4</v>
      </c>
      <c r="AP250" s="9" t="n">
        <v>-7</v>
      </c>
      <c r="AQ250" s="10" t="str">
        <f aca="false">IF(AP250="","",IF(AND(AP250&gt;=-20,AP250&lt;=-9.5),"-20 a -9,5",IF(AND(AP250&gt;=-9,AP250&lt;=-6.5),"-9 a -6,5",IF(AP250=-6,"-6",IF(AND(AP250&gt;=-5.5,AP250&lt;=-3),"-5,5 a -3",IF(AND(AP250&gt;=-2.5,AP250&lt;=0),"-2,5 a 0",IF(AND(AP250&gt;=0.5,AP250&lt;=3),"0,5 a 3",IF(AND(AP250&gt;=3.5,AP250&lt;=6),"3,5 a 6",IF(AND(AP250&gt;=6.5,AP250&lt;=9),"6,5 a 9",IF(AND(AP250&gt;=9.5,AP250&lt;=20),"9,5 a 20","Fuera de rango"))))))))))</f>
        <v>-9 a -6,5</v>
      </c>
      <c r="AR250" s="11" t="n">
        <f aca="false">IF(AQ250="","",IF(AQ250="-20 a -9,5",1,IF(AQ250="-9 a -6,5",2,IF(AQ250="-6","NORMA",IF(AQ250="-5,5 a -3",3,IF(AQ250="-2,5 a 0",4,IF(AQ250="0,5 a 3",5,IF(AQ250="3,5 a 6",6,IF(AQ250="6,5 a 9",7,IF(AQ250="9,5 a 20",8,""))))))))))</f>
        <v>2</v>
      </c>
      <c r="AS250" s="9" t="n">
        <v>-5</v>
      </c>
      <c r="AT250" s="10" t="str">
        <f aca="false">IF(AS250="","",IF(AND(AS250&gt;=-16,AS250&lt;=-14),"-16 a -14",IF(AND(AS250&gt;=-13.5,AS250&lt;=-11.5),"-13,5 a -11,5",IF(AND(AS250&gt;=-11,AS250&lt;=-9),"-11 a -9",IF(AND(AS250&gt;=-8.5,AS250&lt;=-6.5),"-8,5 a -6,5",IF(AND(AS250&gt;=-6,AS250&lt;=-4),"-6 a -4",IF(AND(AS250&gt;=-3.5,AS250&lt;=-1.5),"-3,5 a -1,5",IF(AND(AS250&gt;=-1,AS250&lt;=1),"-1 a 1",IF(AND(AS250&gt;=1.5,AS250&lt;=3.5),"1,5 a 3,5",IF(AND(AS250&gt;=4,AS250&lt;=6),"4 a 6",IF(AND(AS250&gt;=6.5,AS250&lt;=8.5),"6,5 a 8,5",IF(AND(AS250&gt;=9,AS250&lt;=11),"9 a 11",IF(AND(AS250&gt;=11.5,AS250&lt;=13.5),"11,5 a 13,5",IF(AND(AS250&gt;=14,AS250&lt;=16),"14 a 16",IF(AND(AS250&gt;=16.5,AS250&lt;=18.5),"16,5 a 18,5",IF(AND(AS250&gt;=19,AS250&lt;=21),"19 a 21","Fuera de rango"))))))))))))))))</f>
        <v>-6 a -4</v>
      </c>
      <c r="AU250" s="11" t="n">
        <f aca="false" t="array" ref="AU250">IF(AT250="","",_xlfn.IFS(AT250="-16 a -14",1,AT250="-13,5 a -11,5",2,AT250="-11 a -9",3,AT250="-8,5 a -6,5",4,AT250="-6 a -4",5,AT250="-3,5 a -1,5",6,AT250="-1 a 1",7,AT250="1,5 a 3,5",8,AT250="4 a 6","NORMA",AT250="6,5 a 8,5",9,AT250="9 a 11",10,AT250="11,5 a 13,5",11,AT250="14 a 16",12,AT250="16,5 a 18,5",13,AT250="19 a 21",14,TRUE(),""))</f>
        <v>5</v>
      </c>
      <c r="AV250" s="9" t="n">
        <v>2</v>
      </c>
      <c r="AW250" s="10" t="str">
        <f aca="false">IF(AV250="","",IF(AND(AV250&gt;=-1,AV250&lt;=-0.5),"-1 a -0,5",IF(AND(AV250&gt;-0.5,AV250&lt;=0),"De -0,5 a 0",IF(AND(AV250&gt;=0.25,AV250&lt;=0.75),"0,25 a 0,75",IF(AND(AV250&gt;=1,AV250&lt;=1.5),"1 a 1,5",IF(AND(AV250&gt;=1.75,AV250&lt;=2.25),"1,75 a 2,25",IF(AND(AV250&gt;=2.5,AV250&lt;=3),"2,5 a 3",IF(AND(AV250&gt;=3.25,AV250&lt;=3.75),"3,25 a 3,75","Fuera de rango"))))))))</f>
        <v>1,75 a 2,25</v>
      </c>
      <c r="AX250" s="11" t="n">
        <f aca="false">IF(AW250="","",IF(OR(AW250="-1 a -0,5",AW250="-1 a -0.5"),1,IF(OR(AW250="De -0,5 a 0",AW250="-0,5 a 0",AW250="De -0.5 a 0"),2,IF(OR(AW250="0,25 a 0,75",AW250="0.25 a 0.75"),"NORMA",IF(OR(AW250="1 a 1,5",AW250="1 a 1.5"),3,IF(OR(AW250="1,75 a 2,25",AW250="1.75 a 2.25"),4,IF(OR(AW250="2,5 a 3",AW250="2.5 a 3"),5,IF(OR(AW250="3,25 a 3,75",AW250="3.25 a 3.75"),6,""))))))))</f>
        <v>4</v>
      </c>
      <c r="AY250" s="9" t="n">
        <v>-7</v>
      </c>
      <c r="AZ250" s="10" t="str">
        <f aca="false">IF(AY250="","",IF(AND(AY250&gt;=-20,AY250&lt;=-9.5),"-20 a -9,5",IF(AND(AY250&gt;=-9,AY250&lt;=-6.5),"-9 a -6,5",IF(AY250=-6,"-6",IF(AND(AY250&gt;=-5.5,AY250&lt;=-3),"-5,5 a -3",IF(AND(AY250&gt;=-2.5,AY250&lt;=0),"-2,5 a 0",IF(AND(AY250&gt;=0.5,AY250&lt;=3),"0,5 a 3",IF(AND(AY250&gt;=3.5,AY250&lt;=6),"3,5 a 6","Fuera de rango"))))))))</f>
        <v>-9 a -6,5</v>
      </c>
      <c r="BA250" s="11" t="n">
        <f aca="false">IF(AZ250="","",IF(AZ250="-20 a -9,5",1,IF(AZ250="-9 a -6,5",2,IF(AZ250="-6","NORMA",IF(AZ250="-5,5 a -3",3,IF(AZ250="-2,5 a 0",4,IF(AZ250="0,5 a 3",5,IF(AZ250="3,5 a 6",6,""))))))))</f>
        <v>2</v>
      </c>
      <c r="BB250" s="9" t="n">
        <v>0</v>
      </c>
      <c r="BC250" s="10" t="str">
        <f aca="false" t="array" ref="BC250">IF(BB250="","",_xlfn.IFS(AND(BB250&gt;=0,BB250&lt;=2),"0 a 2",AND(BB250&gt;=2.5,BB250&lt;=4.5),"2,5 a 4,5",AND(BB250&gt;=5,BB250&lt;=7),"5 a 7",AND(BB250&gt;=7.5,BB250&lt;=9.5),"7,5 a 9,5",AND(BB250&gt;=10,BB250&lt;=12),"10 a 12",AND(BB250&gt;=12.5,BB250&lt;=14.5),"12,5 a 14,5",BB250=15,"15",AND(BB250&gt;=15.5,BB250&lt;=17.5),"15,5 a 17,5",AND(BB250&gt;=18,BB250&lt;=20),"18 a 20",AND(BB250&gt;=20.5,BB250&lt;=22.5),"20,5 a 22,5",AND(BB250&gt;=23,BB250&lt;=25),"23 a 25",TRUE(),"Fuera de rango"))</f>
        <v>0 a 2</v>
      </c>
      <c r="BD250" s="11" t="n">
        <f aca="false" t="array" ref="BD250">IF(BC250="","",_xlfn.IFS(BC250="0 a 2",1,BC250="2,5 a 4,5",2,BC250="5 a 7",3,BC250="7,5 a 9,5",4,BC250="10 a 12",5,BC250="12,5 a 14,5",6,BC250="15","NORMA",BC250="15,5 a 17,5",7,BC250="18 a 20",8,BC250="20,5 a 22,5",9,BC250="23 a 25",10,TRUE(),"Fuera de rango"))</f>
        <v>1</v>
      </c>
      <c r="BE250" s="9" t="n">
        <v>11</v>
      </c>
      <c r="BF250" s="10" t="str">
        <f aca="false">IF(BE250="","",IF(AND(BE250&gt;=-20,BE250&lt;=-10),"-20 a -10",IF(AND(BE250&gt;=-9.5,BE250&lt;=0.5),"-9,5 a 0,5",IF(AND(BE250&gt;=1,BE250&lt;=11),"1 a 11",IF(AND(BE250&gt;=11.5,BE250&lt;=20.5),"11,5 a 20,5",IF(BE250=21,"21",IF(AND(BE250&gt;=21.5,BE250&lt;=31.5),"21,5 a 31,5",IF(AND(BE250&gt;=32,BE250&lt;=42),"32 a 42","Fuera de rango"))))))))</f>
        <v>1 a 11</v>
      </c>
      <c r="BG250" s="11" t="n">
        <f aca="false">IF(BF250="","",IF(BF250="-20 a -10",1,IF(BF250="-9,5 a 0,5",2,IF(BF250="1 a 11",3,IF(BF250="11,5 a 20,5",4,IF(BF250="21","NORMA",IF(BF250="21,5 a 31,5",5,IF(BF250="32 a 42",6,""))))))))</f>
        <v>3</v>
      </c>
      <c r="BH250" s="9" t="n">
        <v>-3</v>
      </c>
      <c r="BI250" s="10" t="str">
        <f aca="false">IF(BH250="","",IF(AND(BH250&gt;=-20,BH250&lt;=-15),"-20 a -15",IF(AND(BH250&gt;=-14.5,BH250&lt;=-9.5),"-14,5 a -9,5",IF(AND(BH250&gt;=-9,BH250&lt;=-4),"-9 a -4",IF(AND(BH250&gt;=-3.5,BH250&lt;=2.5),"-3,5 a 2,5",IF(AND(BH250&gt;=3,BH250&lt;=8),"3 a 8",IF(AND(BH250&gt;=8.5,BH250&lt;=14.5),"8,5 a 14,5",IF(BH250=15,"15",IF(AND(BH250&gt;=15.5,BH250&lt;=20.5),"15,5 a 20,5",IF(AND(BH250&gt;=21,BH250&lt;=26),"21 a 26","Fuera de rango"))))))))))</f>
        <v>-3,5 a 2,5</v>
      </c>
      <c r="BJ250" s="11" t="n">
        <f aca="false">IF(BI250="","",IF(BI250="-20 a -15",1,IF(BI250="-14,5 a -9,5",2,IF(BI250="-9 a -4",3,IF(BI250="-3,5 a 2,5",4,IF(BI250="3 a 8",5,IF(BI250="8,5 a 14,5",6,IF(BI250="15","NORMA",IF(BI250="15,5 a 20,5",7,IF(BI250="21 a 26",8,IF(BI250="26,5 a 31,5",9,"")))))))))))</f>
        <v>4</v>
      </c>
      <c r="BK250" s="9" t="n">
        <v>0</v>
      </c>
      <c r="BL250" s="10" t="str">
        <f aca="false">IF(BK250="","",IF(AND(BK250&gt;=0,BK250&lt;=2),"0 - 2",IF(AND(BK250&gt;=2.5,BK250&lt;=4.5),"2,5 - 4,5",IF(AND(BK250&gt;=5,BK250&lt;=7),"5 - 7",IF(AND(BK250&gt;=7.5,BK250&lt;=9.5),"7,5 - 9,5",IF(AND(BK250&gt;=10,BK250&lt;=12),"10 - 12",IF(AND(BK250&gt;=12.5,BK250&lt;=13.5),"12,5 - 13,5",IF(BK250=14,"14",IF(AND(BK250&gt;=14.5,BK250&lt;=16.5),"14,5 - 16,5",IF(AND(BK250&gt;=17,BK250&lt;=19),"17 - 19",IF(AND(BK250&gt;=19.5,BK250&lt;=21.5),"19,5 - 21,5",IF(AND(BK250&gt;=22,BK250&lt;=24),"22 - 24",IF(AND(BK250&gt;=24.5,BK250&lt;=26.5),"24,5 - 26,5",IF(AND(BK250&gt;=27,BK250&lt;=29),"27 - 29",IF(AND(BK250&gt;=29.5,BK250&lt;=30),"29,5 - 30","Fuera de rango")))))))))))))))</f>
        <v>0 - 2</v>
      </c>
      <c r="BM250" s="11" t="n">
        <f aca="false">IF(BL250="","",IF(BL250="0 - 2",1,IF(BL250="2,5 - 4,5",2,IF(BL250="5 - 7",3,IF(BL250="7,5 - 9,5",4,IF(BL250="10 - 12",5,IF(BL250="12,5 - 13,5",6,IF(BL250="14","NORMA",IF(BL250="14,5 - 16,5",7,IF(BL250="17 - 19",8,IF(BL250="19,5 - 21,5",9,IF(BL250="22 - 24",10,IF(BL250="24,5 - 26,5",11,IF(BL250="27 - 29",12,IF(BL250="29,5 - 30",13,"")))))))))))))))</f>
        <v>1</v>
      </c>
      <c r="BN250" s="9" t="n">
        <v>24</v>
      </c>
      <c r="BO250" s="10" t="str">
        <f aca="false">IF(BN250="","",IF(AND(BN250&gt;=-20,BN250&lt;=-10),"-20 a -10",IF(AND(BN250&gt;=-9.5,BN250&lt;=0.5),"-9,5 a 0,5",IF(AND(BN250&gt;=1,BN250&lt;=11),"1 a 11",IF(AND(BN250&gt;=11.5,BN250&lt;=21.5),"11,5 a 21,5",IF(BN250=22,"22",IF(AND(BN250&gt;=22.5,BN250&lt;=32.5),"22,5 a 32,5",IF(AND(BN250&gt;=33,BN250&lt;=43),"33 a 43","Fuera de rango"))))))))</f>
        <v>22,5 a 32,5</v>
      </c>
      <c r="BP250" s="11" t="n">
        <f aca="false">IF(BO250="","",IF(BO250="-20 a -10",1,IF(BO250="-9,5 a 0,5",2,IF(BO250="1 a 11",3,IF(BO250="11,5 a 21,5",4,IF(BO250="22","NORMA",IF(BO250="22,5 a 32,5",5,IF(BO250="33 a 43",6,""))))))))</f>
        <v>5</v>
      </c>
      <c r="BQ250" s="9" t="n">
        <v>20</v>
      </c>
      <c r="BR250" s="10" t="str">
        <f aca="false">IF(BQ250="","",IF(AND(BQ250&gt;=-20,BQ250&lt;=-15),"-20 a -15",IF(AND(BQ250&gt;=-14.5,BQ250&lt;=-9.5),"-14,5 a -9,5",IF(AND(BQ250&gt;=-9,BQ250&lt;=-4),"-9 a -4",IF(AND(BQ250&gt;=-3.5,BQ250&lt;=2.5),"-3,5 a 2,5",IF(AND(BQ250&gt;=3,BQ250&lt;=8),"3 a 8",IF(AND(BQ250&gt;=8.5,BQ250&lt;=13.5),"8,5 a 13,5",IF(AND(BQ250&gt;=14,BQ250&lt;=17.5),"14 a 17,5",IF(BQ250=18,"18",IF(AND(BQ250&gt;=18.5,BQ250&lt;=23.5),"18,5 a 23,5",IF(AND(BQ250&gt;=24,BQ250&lt;=29),"24 a 29",IF(AND(BQ250&gt;=29.5,BQ250&lt;=34.5),"29,5 a 34,5",IF(AND(BQ250&gt;=35,BQ250&lt;=40),"35 a 40","Fuera de rango")))))))))))))</f>
        <v>18,5 a 23,5</v>
      </c>
      <c r="BS250" s="11" t="n">
        <f aca="false">IF(BR250="","",IF(BR250="-20 a -15",1,IF(BR250="-14,5 a -9,5",2,IF(BR250="-9 a -4",3,IF(BR250="-3,5 a 2,5",4,IF(BR250="3 a 8",5,IF(BR250="8,5 a 13,5",6,IF(BR250="14 a 17,5",7,IF(BR250="18","NORMA",IF(BR250="18,5 a 23,5",8,IF(BR250="24 a 29",9,IF(BR250="29,5 a 34,5",10,IF(BR250="35 a 40",11,"")))))))))))))</f>
        <v>8</v>
      </c>
      <c r="BT250" s="9" t="n">
        <v>0</v>
      </c>
      <c r="BU250" s="10" t="str">
        <f aca="false">IF(BT250="","",IF(AND(BT250&gt;=-20,BT250&lt;=-18),"-20 a -18",IF(AND(BT250&gt;=-17.5,BT250&lt;=-15.5),"-17,5 a -15,5",IF(AND(BT250&gt;=-15,BT250&lt;=-13),"-15 a -13",IF(AND(BT250&gt;=-12.5,BT250&lt;=-10.5),"-12,5 a -10,5",IF(AND(BT250&gt;=-10,BT250&lt;=-8),"-10 a -8",IF(AND(BT250&gt;=-7.5,BT250&lt;=-5.5),"-7,5 a -5,5",IF(AND(BT250&gt;=-5,BT250&lt;=-3),"-5 a -3",IF(AND(BT250&gt;=-2.5,BT250&lt;=-0.5),"-2,5 a -0,5",IF(BT250=0,"0",IF(AND(BT250&gt;=0.5,BT250&lt;=2.5),"0,5 a 2,5",IF(AND(BT250&gt;=3,BT250&lt;=5),"3 a 5",IF(AND(BT250&gt;=5.5,BT250&lt;=7.5),"5,5 a 7,5",IF(AND(BT250&gt;=8,BT250&lt;=10),"8 a 10",IF(AND(BT250&gt;=10.5,BT250&lt;=12.5),"10,5 a 12,5",IF(AND(BT250&gt;=13,BT250&lt;=15),"13 a 15",IF(AND(BT250&gt;=15.5,BT250&lt;=17.5),"15,5 a 17,5",IF(AND(BT250&gt;=18,BT250&lt;=20),"18 a 20","Fuera de rango"))))))))))))))))))</f>
        <v>0</v>
      </c>
      <c r="BV250" s="11" t="str">
        <f aca="false">IF(BT250="","",IF(BT250=0,"NORMA",IF(AND(BT250&gt;=-20,BT250&lt;=-18),2,IF(AND(BT250&gt;=-17.5,BT250&lt;=-15.5),2,IF(AND(BT250&gt;=-15,BT250&lt;=-13),3,IF(AND(BT250&gt;=-12.5,BT250&lt;=-10.5),4,IF(AND(BT250&gt;=-10,BT250&lt;=-8),5,IF(AND(BT250&gt;=-7.5,BT250&lt;=-5.5),6,IF(AND(BT250&gt;=-5,BT250&lt;=-3),7,IF(AND(BT250&gt;=-2.5,BT250&lt;=-0.5),8,IF(AND(BT250&gt;=0.5,BT250&lt;=2.5),9,IF(AND(BT250&gt;=3,BT250&lt;=5),10,IF(AND(BT250&gt;=5.5,BT250&lt;=7.5),11,IF(AND(BT250&gt;=8,BT250&lt;=10),12,IF(AND(BT250&gt;=10.5,BT250&lt;=12.5),13,IF(AND(BT250&gt;=13,BT250&lt;=15),14,IF(AND(BT250&gt;=15.5,BT250&lt;=17.5),15,IF(AND(BT250&gt;=18,BT250&lt;=20),16,"Fuera de rango"))))))))))))))))))</f>
        <v>NORMA</v>
      </c>
      <c r="BW250" s="9" t="n">
        <v>-3.75</v>
      </c>
      <c r="BX250" s="10" t="n">
        <f aca="false">18.5- (0.3*H250)</f>
        <v>1.7</v>
      </c>
      <c r="BY250" s="10" t="n">
        <f aca="false">(BW250)-(BX250)</f>
        <v>-5.45</v>
      </c>
      <c r="BZ250" s="10" t="str">
        <f aca="false">IF(BY250="","",IF(BY250&lt;-27.5,"De -30 a -28",IF(BY250&lt;-25,"De -27,5 a -25,5",IF(BY250&lt;-22.5,"De -25 a -23",IF(BY250&lt;-20,"De -22,5 a -20,5",IF(BY250&lt;-17.5,"De -20 a -18",IF(BY250&lt;-15,"De -17,5 a -15,5",IF(BY250&lt;-12.5,"De -15 a -13",IF(BY250&lt;-10,"De -12,5 a -10,5",IF(BY250&lt;-7.5,"De -10 a -8",IF(BY250&lt;-5,"De -7,5 a -5,5",IF(BY250&lt;-2.5,"De -5 a -3",IF(BY250&lt;0,"De -2,5 a -0,5",IF(BY250&lt;2.5,"De 0 a 2",IF(BY250&lt;5,"De 2,5 a 4,5",IF(BY250&lt;7.5,"De 5 a 7",IF(BY250&lt;10,"De 7,5 a 9,5",IF(BY250&lt;12.5,"De 10 a 12",IF(BY250&lt;15,"De 12,5 a 14,5",IF(BY250&lt;17.5,"De 15 a 17",IF(BY250&lt;20,"De 17,5 a 19,5",IF(BY250&lt;22.5,"De 20 a 22",IF(BY250&lt;25,"De 22,5 a 24,5",IF(BY250&lt;27.5,"De 25 a 27","De 27,5 a 30"))))))))))))))))))))))))</f>
        <v>De -7,5 a -5,5</v>
      </c>
      <c r="CA250" s="12" t="n">
        <f aca="false">IF(BY250="","",IF(BY250&lt;=-28,1,IF(BY250&lt;=-25.5,2,IF(BY250&lt;=-23,3,IF(BY250&lt;=-20.5,4,IF(BY250&lt;=-18,5,IF(BY250&lt;=-15.5,6,IF(BY250&lt;=-13,7,IF(BY250&lt;=-10.5,8,IF(BY250&lt;=-8,9,IF(BY250&lt;=-5.5,10,IF(BY250&lt;=-3,11,IF(BY250&lt;=-0.5,12,IF(BY250&lt;=2,13,IF(BY250&lt;=4.5,14,IF(BY250&lt;=7,15,IF(BY250&lt;=9.5,16,IF(BY250&lt;=12,17,IF(BY250&lt;=14.5,18,IF(BY250&lt;=17,19,IF(BY250&lt;=19.5,20,IF(BY250&lt;=22,21,IF(BY250&lt;=24.5,22,IF(BY250&lt;=27,23,IF(BY250&lt;=30,24,"Fuera de rango")))))))))))))))))))))))))</f>
        <v>11</v>
      </c>
      <c r="CB250" s="9" t="n">
        <v>-3.5</v>
      </c>
      <c r="CC250" s="10" t="n">
        <f aca="false">18.5- (0.3*H250)</f>
        <v>1.7</v>
      </c>
      <c r="CD250" s="10" t="n">
        <f aca="false">(CB250)-(CC250)</f>
        <v>-5.2</v>
      </c>
      <c r="CE250" s="10" t="str">
        <f aca="false">IF(CD250="","",IF(CD250&lt;-27.5,"De -30 a -28",IF(CD250&lt;-25,"De -27,5 a -25,5",IF(CD250&lt;-22.5,"De -25 a -23",IF(CD250&lt;-20,"De -22,5 a -20,5",IF(CD250&lt;-17.5,"De -20 a -18",IF(CD250&lt;-15,"De -17,5 a -15,5",IF(CD250&lt;-12.5,"De -15 a -13",IF(CD250&lt;-10,"De -12,5 a -10,5",IF(CD250&lt;-7.5,"De -10 a -8",IF(CD250&lt;-5,"De -7,5 a -5,5",IF(CD250&lt;-2.5,"De -5 a -3",IF(CD250&lt;0,"De -2,5 a -0,5",IF(CD250&lt;=2,"De 0 a 2",IF(CD250&lt;=4.5,"De 2,5 a 4,5",IF(CD250&lt;=7,"De 5 a 7",IF(CD250&lt;=9.5,"De 7,5 a 9,5",IF(CD250&lt;=12,"De 10 a 12",IF(CD250&lt;=14.5,"De 12,5 a 14,5",IF(CD250&lt;=17,"De 15 a 17",IF(CD250&lt;=19.5,"De 17,5 a 19,5",IF(CD250&lt;=22,"De 20 a 22",IF(CD250&lt;=24.5,"De 22,5 a 24,5",IF(CD250&lt;=27,"De 25 a 27","De 27,5 a 30"))))))))))))))))))))))))</f>
        <v>De -7,5 a -5,5</v>
      </c>
      <c r="CF250" s="12" t="n">
        <f aca="false">IF(CD250="","",IF(CD250&lt;-27.5,1,IF(CD250&lt;-25,2,IF(CD250&lt;-22.5,3,IF(CD250&lt;-20,4,IF(CD250&lt;-17.5,5,IF(CD250&lt;-15,6,IF(CD250&lt;-12.5,7,IF(CD250&lt;-10,8,IF(CD250&lt;-7.5,9,IF(CD250&lt;-5,10,IF(CD250&lt;-2.5,11,IF(CD250&lt;0,12,IF(CD250&lt;2.5,13,IF(CD250&lt;5,14,IF(CD250&lt;7.5,15,IF(CD250&lt;10,16,IF(CD250&lt;12.5,17,IF(CD250&lt;15,18,IF(CD250&lt;17.5,19,IF(CD250&lt;20,20,IF(CD250&lt;22.5,21,IF(CD250&lt;25,22,IF(CD250&lt;27.5,23,24))))))))))))))))))))))))</f>
        <v>10</v>
      </c>
      <c r="CG250" s="9" t="n">
        <v>-1.75</v>
      </c>
      <c r="CH250" s="10" t="str">
        <f aca="false">IF(CG250="","",IF(AND(CG250&gt;=-10,CG250&lt;=-9.5),"-10 a -9,5",IF(AND(CG250&gt;-9.5,CG250&lt;=-8.5),"-9 a -8,5",IF(AND(CG250&gt;-8.5,CG250&lt;=-7.5),"-8 a -7,5",IF(AND(CG250&gt;-7.5,CG250&lt;=-6.5),"-7 a -6,5",IF(AND(CG250&gt;-6.5,CG250&lt;=-5.5),"-6 a -5,5",IF(AND(CG250&gt;-5.5,CG250&lt;=-4.5),"-5 a -4,5",IF(AND(CG250&gt;-4.5,CG250&lt;=-3.5),"-4 a -3,5",IF(AND(CG250&gt;-3.5,CG250&lt;=-2.5),"-3 a -2,5",IF(CG250=-2.25,"-2,25",IF(AND(CG250&gt;-2.5,CG250&lt;=-1.5),"-2 a -1,5",IF(AND(CG250&gt;-1.5,CG250&lt;=-0.5),"-1 a -0,5",IF(AND(CG250&gt;-0.5,CG250&lt;=0.5),"0 a 0,5",IF(AND(CG250&gt;0.5,CG250&lt;=1.5),"1 a 1,5",IF(AND(CG250&gt;1.5,CG250&lt;=2.5),"2 a 2,5",IF(AND(CG250&gt;2.5,CG250&lt;=3.5),"3 a 3,5",IF(AND(CG250&gt;3.5,CG250&lt;=4.5),"4 a 4,5",IF(AND(CG250&gt;4.5,CG250&lt;=5.5),"5 a 5,5",IF(AND(CG250&gt;5.5,CG250&lt;=6.5),"6 a 6,5",IF(AND(CG250&gt;6.5,CG250&lt;=7.5),"7 a 7,5",IF(AND(CG250&gt;7.5,CG250&lt;=8.5),"8 a 8,5",IF(AND(CG250&gt;8.5,CG250&lt;=9.5),"9 a 9,5",IF(CG250&gt;=10,"10","Fuera de rango")))))))))))))))))))))))</f>
        <v>-2 a -1,5</v>
      </c>
      <c r="CI250" s="11" t="n">
        <f aca="false">IF(CG250="","",IF(CG250=-2.25,"NORMA",IF(CG250&lt;=-9.5,1,IF(CG250&lt;=-8.5,2,IF(CG250&lt;=-7.5,3,IF(CG250&lt;=-6.5,4,IF(CG250&lt;=-5.5,5,IF(CG250&lt;=-4.5,6,IF(CG250&lt;=-3.5,7,IF(CG250&lt;=-2.5,8,IF(CG250&lt;=-1.5,9,IF(CG250&lt;=-0.5,10,IF(CG250&lt;=0.5,11,IF(CG250&lt;=1.5,12,IF(CG250&lt;=2.5,13,IF(CG250&lt;=3.5,14,IF(CG250&lt;=4.5,15,IF(CG250&lt;=5.5,16,IF(CG250&lt;=6.5,17,IF(CG250&lt;=7.5,18,IF(CG250&lt;=8.5,19,IF(CG250&lt;=9.5,20,IF(CG250=10,21,"Fuera de rango")))))))))))))))))))))))</f>
        <v>9</v>
      </c>
      <c r="CJ250" s="9" t="n">
        <v>1.5</v>
      </c>
      <c r="CK250" s="10" t="str">
        <f aca="false">IF(CJ250="","",IF(AND(CJ250&gt;=-6,CJ250&lt;=-5.5),"-6 a -5,5",IF(AND(CJ250&gt;-5.5,CJ250&lt;=-4.5),"-5 a -4,5",IF(AND(CJ250&gt;-4.5,CJ250&lt;=-3.5),"-4 a -3,5",IF(AND(CJ250&gt;-3.5,CJ250&lt;=-2.5),"-3 a -2,5",IF(AND(CJ250&gt;-2.5,CJ250&lt;=-1.5),"-2 a -1,5",IF(AND(CJ250&gt;-1.5,CJ250&lt;=-0.5),"-1 a -0,5",IF(AND(CJ250&gt;-0.5,CJ250&lt;=0.5),"0 a 0,5",IF(AND(CJ250&gt;0.5,CJ250&lt;=1.5),"1 a 1,5",IF(AND(CJ250&gt;1.5,CJ250&lt;2.5),"2",IF(AND(CJ250&gt;=2.5,CJ250&lt;=3),"2,5 a 3",IF(AND(CJ250&gt;3,CJ250&lt;=4),"3,5 a 4",IF(AND(CJ250&gt;4,CJ250&lt;=5),"4,5 a 5",IF(AND(CJ250&gt;5,CJ250&lt;=6),"5,5 a 6",IF(AND(CJ250&gt;6,CJ250&lt;=7),"6,5 a 7",IF(AND(CJ250&gt;7,CJ250&lt;=8),"7,5 a 8",IF(AND(CJ250&gt;8,CJ250&lt;=9.5),"8,5 a 9,5",IF(CJ250=10,"10","Fuera de rango"))))))))))))))))))</f>
        <v>1 a 1,5</v>
      </c>
      <c r="CL250" s="11" t="n">
        <f aca="false">IF(CK250="","",IF(OR(CK250="-6 a -5,5",CK250="-6 - -5,5"),1,IF(OR(CK250="-5 a -4,5",CK250="-5 - -4,5"),2,IF(OR(CK250="-4 a -3,5",CK250="-4 - -3,5"),3,IF(OR(CK250="-3 a -2,5",CK250="-3 - -2,5"),4,IF(OR(CK250="-2 a -1,5",CK250="-2 - -1,5"),5,IF(OR(CK250="-1 a -0,5",CK250="-1 - -0,5"),6,IF(OR(CK250="0 a 0,5",CK250="0 - 0,5"),7,IF(OR(CK250="1 a 1,5",CK250="1 - 1,5"),8,IF(CK250="2","NORMA",IF(OR(CK250="2,5 a 3",CK250="2,5 - 3"),9,IF(OR(CK250="3,5 a 4",CK250="3,5 - 4"),10,IF(OR(CK250="4,5 a 5",CK250="4,5 - 5"),11,IF(OR(CK250="5,5 a 6",CK250="5,5 - 6"),12,IF(OR(CK250="6,5 a 7",CK250="6,5 - 7"),13,IF(OR(CK250="7,5 a 8",CK250="7,5 - 8"),14,IF(OR(CK250="8,5 a 9",CK250="8,5 - 9,5",CK250="9 a 9,5"),15,IF(CK250="10",15,IF(OR(CK250="0,5 a 1",CK250="0,5 - 1"),7,"Fuera de rango")))))))))))))))))))</f>
        <v>8</v>
      </c>
      <c r="CM250" s="10" t="n">
        <v>0</v>
      </c>
      <c r="CN250" s="10" t="str">
        <f aca="false">IF(CM250=0,"0", " ")</f>
        <v>0</v>
      </c>
      <c r="CO250" s="10" t="str">
        <f aca="false">IF(CM250&gt;0,"EME"," ")</f>
        <v> </v>
      </c>
      <c r="CP250" s="10" t="n">
        <v>0</v>
      </c>
      <c r="CQ250" s="10" t="str">
        <f aca="false">IF(CP250&gt;0,"0", " ")</f>
        <v> </v>
      </c>
      <c r="CR250" s="10" t="str">
        <f aca="false">IF(CP250&gt;0,"EME"," ")</f>
        <v> </v>
      </c>
      <c r="CS250" s="9" t="n">
        <v>0</v>
      </c>
      <c r="CT250" s="10" t="str">
        <f aca="false">IF(CS250&gt;0,"1", " ")</f>
        <v> </v>
      </c>
      <c r="CU250" s="10" t="str">
        <f aca="false">IF(CS250&gt;0,"HIP"," ")</f>
        <v> </v>
      </c>
      <c r="CV250" s="9" t="n">
        <v>0</v>
      </c>
      <c r="CW250" s="10" t="str">
        <f aca="false">IF(CV250&gt;0,"1", " ")</f>
        <v> </v>
      </c>
      <c r="CX250" s="10" t="str">
        <f aca="false">IF(CV250&gt;0,"HIP"," ")</f>
        <v> </v>
      </c>
      <c r="CY250" s="9" t="n">
        <v>-9.5</v>
      </c>
      <c r="CZ250" s="11" t="str">
        <f aca="false">IF(CY250&lt;0,"2"," ")</f>
        <v>2</v>
      </c>
      <c r="DA250" s="11" t="str">
        <f aca="false">IF(CY250&lt;0,"MIO"," ")</f>
        <v>MIO</v>
      </c>
      <c r="DB250" s="9" t="n">
        <v>-8</v>
      </c>
      <c r="DC250" s="11" t="str">
        <f aca="false">IF(DB250&lt;0,"2"," ")</f>
        <v>2</v>
      </c>
      <c r="DD250" s="11" t="str">
        <f aca="false">IF(DB250&lt;0,"MIO"," ")</f>
        <v>MIO</v>
      </c>
      <c r="DE250" s="9" t="n">
        <v>0</v>
      </c>
      <c r="DF250" s="11" t="str">
        <f aca="false">IF(DE250&lt;0,"3"," ")</f>
        <v> </v>
      </c>
      <c r="DG250" s="11" t="str">
        <f aca="false">IF(DE250&lt;0,"AST"," ")</f>
        <v> </v>
      </c>
      <c r="DH250" s="9" t="n">
        <v>0</v>
      </c>
      <c r="DI250" s="11" t="str">
        <f aca="false">IF(DH250&lt;0,"3"," ")</f>
        <v> </v>
      </c>
      <c r="DJ250" s="11" t="str">
        <f aca="false">IF(DH250&lt;0,"AST"," ")</f>
        <v> </v>
      </c>
      <c r="DK250" s="9" t="n">
        <v>1</v>
      </c>
      <c r="DL250" s="10" t="str">
        <f aca="false">IF(DK250&gt;0,"4"," ")</f>
        <v>4</v>
      </c>
      <c r="DM250" s="10" t="str">
        <f aca="false">IF(DK250&gt;0,"PRE"," ")</f>
        <v>PRE</v>
      </c>
      <c r="DN250" s="9" t="n">
        <v>1</v>
      </c>
      <c r="DO250" s="10" t="str">
        <f aca="false">IF(DN250&gt;0,"4"," ")</f>
        <v>4</v>
      </c>
      <c r="DP250" s="10" t="str">
        <f aca="false">IF(DN250&gt;0,"PRE"," ")</f>
        <v>PRE</v>
      </c>
      <c r="DQ250" s="12" t="n">
        <v>2</v>
      </c>
      <c r="DR250" s="12" t="n">
        <v>2</v>
      </c>
      <c r="DS250" s="12" t="str">
        <f aca="false">CONCATENATE(CO250,CU250,DA250,DG250,DM250)</f>
        <v>  MIO PRE</v>
      </c>
      <c r="DT250" s="10" t="str">
        <f aca="false" t="array" ref="DT250">_xlfn.IFS(DS250="EME    ","0", DS250=" HIP   ","1", DS250="  MIO  ","2", DS250="   AST ","3", DS250="    PRE","4", DS250="EME   PRE","5", DS250=" HIP  PRE","6", DS250=" HIP AST ","7", DS250="  MIO PRE","8", DS250="  MIOAST ","9", DS250="   ASTPRE","10",DS250=" HIP ASTPRE","11", DS250="  MIOASTPRE","12", DS250="     ","0")</f>
        <v>8</v>
      </c>
      <c r="DU250" s="1" t="s">
        <v>154</v>
      </c>
      <c r="DV250" s="1" t="str">
        <f aca="false" t="array" ref="DV250">_xlfn.IFS(DU250="SI","2", DU250="NO","1")</f>
        <v>1</v>
      </c>
      <c r="DW250" s="10" t="n">
        <v>0</v>
      </c>
      <c r="DX250" s="11" t="str">
        <f aca="false">IF(DW250=0,"1","2")</f>
        <v>1</v>
      </c>
      <c r="DY250" s="11" t="str">
        <f aca="false" t="array" ref="DY250">_xlfn.IFS(DW250=0,"0", DW250=0.25, "1", DW250=0.5,"2", DW250=0.75,"3", DW250=1,"4",DW250=1.25,"5", DW250=1.5,"6", DW250=1.75,"7", DW250=2,"8")</f>
        <v>0</v>
      </c>
      <c r="DZ250" s="10" t="n">
        <v>0</v>
      </c>
      <c r="EA250" s="11" t="str">
        <f aca="false">IF(DZ250=0,"1","2")</f>
        <v>1</v>
      </c>
      <c r="EB250" s="11" t="str">
        <f aca="false" t="array" ref="EB250">_xlfn.IFS(DZ250=0,"0", DZ250=0.25, "1", DZ250=0.5,"2", DZ250=0.75,"3", DZ250=1,"4",DZ250=1.25,"5", DZ250=1.5,"6", DZ250=1.75,"7", DZ250=2,"8")</f>
        <v>0</v>
      </c>
      <c r="EC250" s="10" t="n">
        <v>0</v>
      </c>
      <c r="ED250" s="10" t="str">
        <f aca="false">IF(EC250=0,"1","2")</f>
        <v>1</v>
      </c>
      <c r="EE250" s="11" t="str">
        <f aca="false" t="array" ref="EE250">_xlfn.IFS(EC250=0,"0", EC250=-0.25, "1", EC250=-0.5,"2", EC250=-0.75,"3", EC250=-1,"4",EC250=-1.25,"5", EC250=-1.5,"6", EC250=-1.75,"7", EC250=-2,"8", EC250=-2.25,"9",EC250=-2.5,"10", EC250=-2.75,"11", EC250=-3,"12", EC250=-3.25,"13", EC250=-3.5,"14", EC250=-3.75,"15",EC250=-4,"16")</f>
        <v>0</v>
      </c>
      <c r="EF250" s="10" t="n">
        <v>0</v>
      </c>
      <c r="EG250" s="10" t="str">
        <f aca="false">IF(EF250=0,"1","2")</f>
        <v>1</v>
      </c>
      <c r="EH250" s="11" t="str">
        <f aca="false" t="array" ref="EH250">_xlfn.IFS(EF250=0,"0", EF250=-0.25, "1", EF250=-0.5,"2", EF250=-0.75,"3", EF250=-1,"4",EF250=-1.25,"5", EF250=-1.5,"6", EF250=-1.75,"7", EF250=-2,"8", EF250=-2.25,"9",EF250=-2.5,"10", EF250=-2.75,"11", EF250=-3,"12", EF250=-3.25,"13", EF250=-3.5,"14", EF250=-3.75,"15",EF250=-4,"16")</f>
        <v>0</v>
      </c>
      <c r="EI250" s="10" t="n">
        <v>0</v>
      </c>
      <c r="EJ250" s="11" t="str">
        <f aca="false">IF(EI250=0,"1","2")</f>
        <v>1</v>
      </c>
      <c r="EK250" s="11" t="str">
        <f aca="false" t="array" ref="EK250">_xlfn.IFS(EI250=0,"0", EI250=-0.25, "1", EI250=-0.5,"2", EI250=-0.75,"3", EI250=-1,"4",EI250=-1.25,"5", EI250=-1.5,"6", EI250=-1.75,"7", EI250=-2,"8", EI250=-2.25,"9", EI250=-2.25,"9",EI250=-2.5,"10", EI250=-2.75,"11", EI250=-3,"12", EI250=-3.25,"13", EI250=-3.5,"14", EI250=-3.75,"15",EI250=-4,"16", EI250=0.25, "17", EI250=0.5, "18")</f>
        <v>0</v>
      </c>
      <c r="EL250" s="10" t="n">
        <v>0</v>
      </c>
      <c r="EM250" s="11" t="str">
        <f aca="false">IF(EL250=0,"1","2")</f>
        <v>1</v>
      </c>
      <c r="EN250" s="11" t="str">
        <f aca="false" t="array" ref="EN250">_xlfn.IFS(EL250=0.25,"17",EL250=0.5,"18", EL250=0,"0", EL250=-0.25, "1", EL250=-0.5,"2", EL250=-0.75,"3", EL250=-1,"4",EL250=-1.25,"5", EL250=-1.5,"6", EL250=-1.75,"7", EL250=-2,"8",EL250= -2.25,"9",EL250=-2.5,"10",EL250= -2.75,"11",EL250= -3,"12",EL250= -3.25,"13",EL250= -3.5,"14",EL250= -3.75,"15",EL250=-4,"16")</f>
        <v>0</v>
      </c>
      <c r="EO250" s="10" t="n">
        <v>0</v>
      </c>
      <c r="EP250" s="11" t="str">
        <f aca="false">IF(EO250=0,"1","2")</f>
        <v>1</v>
      </c>
      <c r="EQ250" s="11" t="str">
        <f aca="false" t="array" ref="EQ250">_xlfn.IFS(EO250=0,"0", EO250=0.25, "1", EO250=0.5,"2", EO250=0.75,"3", EO250=1,"4",EO250=1.25,"5", EO250=1.5,"6", EO250=1.75,"7", EO250=2,"8", EO250=2.25,"9", EO250=2.25,"9",EO250=2.5,"10", EO250=2.75,"11", EO250=3,"12", EO250=3.25,"13", EO250=3.5,"14", EO250=3.75,"15",EO250=4,"16", EO250=-0.25, "17", bq=-0.5, "18")</f>
        <v>0</v>
      </c>
      <c r="ER250" s="10" t="n">
        <v>0</v>
      </c>
      <c r="ES250" s="11" t="str">
        <f aca="false">IF(ER250=0,"1","2")</f>
        <v>1</v>
      </c>
      <c r="ET250" s="11" t="str">
        <f aca="false" t="array" ref="ET250">_xlfn.IFS(ER250=0,"0", ER250=0.25, "1", ER250=0.5,"2", ER250=0.75,"3", ER250=1,"4",ER250=1.25,"5", ER250=1.5,"6", ER250=1.75,"7", ER250=2,"8", ER250=2.25,"9", ER250=2.25,"9",ER250=2.5,"10", ER250=2.75,"11", ER250=3,"12", ER250=3.25,"13", ER250=3.5,"14", ER250=3.75,"15",ER250=4,"16", ER250=-0.25, "17", bq=-0.5, "18")</f>
        <v>0</v>
      </c>
      <c r="EU250" s="13" t="n">
        <v>21</v>
      </c>
      <c r="EV250" s="14" t="str">
        <f aca="false">VLOOKUP(EU250,LEYENDA!$G$2:$H$8,2,TRUE())</f>
        <v>19-24</v>
      </c>
      <c r="EW250" s="14" t="str">
        <f aca="false" t="array" ref="EW250">_xlfn.IFS(EV250="0-5","1", EV250="6-12","2", EV250="13-18","3", EV250="19-24","4", EV250="25-36","5", EV250="37-48","6", EV250="49-60","7")</f>
        <v>4</v>
      </c>
    </row>
    <row r="251" customFormat="false" ht="13.5" hidden="false" customHeight="false" outlineLevel="0" collapsed="false">
      <c r="A251" s="1" t="n">
        <v>69</v>
      </c>
      <c r="B251" s="32" t="n">
        <v>1</v>
      </c>
      <c r="C251" s="33" t="n">
        <v>41111</v>
      </c>
      <c r="D251" s="6"/>
      <c r="E251" s="5" t="str">
        <f aca="false">VLOOKUP(A251,'286'!$A$3:$J$600,10,FALSE())</f>
        <v>BARAHONA DE LAS HERAS, ÁNGELA</v>
      </c>
      <c r="F251" s="4" t="str">
        <f aca="false">VLOOKUP(A251,'286'!$A$3:$I$1768,3,FALSE())</f>
        <v>BAHEAN</v>
      </c>
      <c r="G251" s="6" t="n">
        <f aca="false">VLOOKUP(A251,'286'!$A$3:$I$1768,4,FALSE())</f>
        <v>38528</v>
      </c>
      <c r="H251" s="7" t="n">
        <f aca="false">YEAR(C251)-YEAR(G251)</f>
        <v>7</v>
      </c>
      <c r="I251" s="1" t="str">
        <f aca="false">VLOOKUP(H251,LEYENDA!$C$2:$D$6,2,TRUE())</f>
        <v>0-12</v>
      </c>
      <c r="J251" s="5" t="str">
        <f aca="false">VLOOKUP(A251,'286'!$A$3:$I$1768,7,FALSE())</f>
        <v>M</v>
      </c>
      <c r="K251" s="8" t="str">
        <f aca="false">VLOOKUP(A251,'286'!$A$3:$I$1768,2,FALSE())</f>
        <v>OD</v>
      </c>
      <c r="L251" s="4" t="str">
        <f aca="false">VLOOKUP(A251,'286'!$A$3:$I$1768,8,FALSE())</f>
        <v>D</v>
      </c>
      <c r="M251" s="4" t="str">
        <f aca="false">VLOOKUP(A251,'286'!$A$3:$I$1768,9,FALSE())</f>
        <v>D</v>
      </c>
      <c r="N251" s="8" t="str">
        <f aca="false">IF(R251=O251, "MISMA","CONTRARIA")</f>
        <v>MISMA</v>
      </c>
      <c r="O251" s="8" t="str">
        <f aca="false" t="array" ref="O251">_xlfn.IFS(L251="D","1", L251="I","2")</f>
        <v>1</v>
      </c>
      <c r="P251" s="8" t="str">
        <f aca="false" t="array" ref="P251">_xlfn.IFS(K251="OD","1", K251="OI","2")</f>
        <v>1</v>
      </c>
      <c r="Q251" s="1" t="str">
        <f aca="false" t="array" ref="Q251">_xlfn.IFS(J251="M","1", J251="H","2")</f>
        <v>1</v>
      </c>
      <c r="R251" s="8" t="str">
        <f aca="false" t="array" ref="R251">_xlfn.IFS(M251="D","1", M251="I","2")</f>
        <v>1</v>
      </c>
      <c r="S251" s="1" t="str">
        <f aca="false" t="array" ref="S251">_xlfn.IFS(N251="CONTRARIA", "1",N251= "MISMA","2")</f>
        <v>2</v>
      </c>
      <c r="T251" s="1" t="str">
        <f aca="false" t="array" ref="T251">_xlfn.IFS(I251="0-12","1", I251="13-24","2", I251="25-40","3", I251="41-60","4", I251="61-100","5")</f>
        <v>1</v>
      </c>
      <c r="U251" s="9" t="n">
        <v>2</v>
      </c>
      <c r="V251" s="1" t="str">
        <f aca="false">IF(U251="","",IF(AND(U251&gt;=-9,U251&lt;=-6.5),"-9 a -6,5",IF(AND(U251&gt;=-6,U251&lt;=-3.5),"-6 a -3,5",IF(AND(U251&gt;=-3,U251&lt;=-1),"-3 a -1",IF(U251=-0.5,"-0,5",IF(AND(U251&gt;=0,U251&lt;=2.5),"0 a 2,5",IF(AND(U251&gt;=3,U251&lt;=5.5),"3 a 5,5",IF(AND(U251&gt;=6,U251&lt;=8.5),"6 a 8,5",IF(AND(U251&gt;=9,U251&lt;=20),"9 a 20","Fuera de rango")))))))))</f>
        <v>0 a 2,5</v>
      </c>
      <c r="W251" s="11" t="n">
        <f aca="false">IF(V251="","",IF(V251="-9 a -6,5",2,IF(V251="-6 a -3,5",3,IF(V251="-3 a -1",4,IF(V251="-0,5","NORMA",IF(V251="0 a 2,5",5,IF(V251="3 a 5,5",6,IF(V251="6 a 8,5",7,IF(V251="9 a 20",8,"Fuera de rango")))))))))</f>
        <v>5</v>
      </c>
      <c r="X251" s="9" t="n">
        <v>0</v>
      </c>
      <c r="Y251" s="10" t="str">
        <f aca="false">IF(X251="","",IF(AND(X251&gt;=0,X251&lt;=4),"0 a 4",IF(AND(X251&gt;=4.5,X251&lt;=8.5),"4,5 a 8,5",IF(X251=9,"9",IF(AND(X251&gt;=9.5,X251&lt;=13),"9,5 a 13",IF(AND(X251&gt;=13.5,X251&lt;=20),"13,5 a 20",IF(AND(X251&gt;=20.5,X251&lt;=35),"20,5 a 35","Fuera de rango")))))))</f>
        <v>0 a 4</v>
      </c>
      <c r="Z251" s="11" t="n">
        <f aca="false">IF(Y251="","",IF(Y251="0 a 4",1,IF(Y251="4,5 a 8,5",2,IF(Y251="9","NORMA",IF(Y251="9,5 a 13",3,IF(Y251="13,5 a 20",4,IF(Y251="20,5 a 35",5,"Fuera de rango")))))))</f>
        <v>1</v>
      </c>
      <c r="AA251" s="9" t="n">
        <v>14</v>
      </c>
      <c r="AB251" s="10" t="str">
        <f aca="false">IF(AA251="","",IF(AND(AA251&gt;=0,AA251&lt;=9),"0 a 9",IF(AND(AA251&gt;=9.5,AA251&lt;=18.5),"9,5 a 18,5",IF(AA251=19,"19",IF(AND(AA251&gt;=19.5,AA251&lt;=28),"19,5 a 28",IF(AND(AA251&gt;=28.5,AA251&lt;=40),"28,5 a 40","Fuera de rango"))))))</f>
        <v>9,5 a 18,5</v>
      </c>
      <c r="AC251" s="11" t="n">
        <f aca="false" t="array" ref="AC251">_xlfn.IFS(AB251="","",AB251="0 a 9",1,AB251="9,5 a 18,5",2,AB251="19","NORMA",AB251="19,5 a 28",3,AB251="28,5 a 40",4,TRUE(),"Fuera de rango")</f>
        <v>2</v>
      </c>
      <c r="AD251" s="9" t="n">
        <v>6</v>
      </c>
      <c r="AE251" s="10" t="str">
        <f aca="false">IF(AD251="","",IF(AND(AD251&gt;=-10,AD251&lt;=0),"De -10 a 0",IF(AND(AD251&gt;=0.5,AD251&lt;=9.5),"0,5 a 9,5",IF(AD251=10,"10",IF(AND(AD251&gt;=10.5,AD251&lt;=20),"10,5 a 20",IF(AND(AD251&gt;=20.5,AD251&lt;=40),"20,5 a 40","Fuera de rango"))))))</f>
        <v>0,5 a 9,5</v>
      </c>
      <c r="AF251" s="12" t="n">
        <f aca="false">IF(AD251="","",IF(AND(AD251&gt;=-10,AD251&lt;=0),1,IF(AND(AD251&gt;=0.5,AD251&lt;=9.5),2,IF(AD251=10,"NORMA",IF(AND(AD251&gt;=10.5,AD251&lt;=20),3,IF(AND(AD251&gt;=20.5,AD251&lt;=40),4,""))))))</f>
        <v>2</v>
      </c>
      <c r="AG251" s="9" t="n">
        <v>9</v>
      </c>
      <c r="AH251" s="11" t="str">
        <f aca="false">IF(AG251="","",IF(AND(AG251&gt;=0,AG251&lt;=4),"0 a 4",IF(AND(AG251&gt;=4.5,AG251&lt;=8.5),"4,5 a 8,5",IF(AG251=9,"9",IF(AND(AG251&gt;=9.5,AG251&lt;=13),"9,5 a 13",IF(AND(AG251&gt;=13.5,AG251&lt;=25),"13,5 a 25","Fuera de rango"))))))</f>
        <v>9</v>
      </c>
      <c r="AI251" s="11" t="str">
        <f aca="false">IF(AH251="","",IF(AH251="0 a 4",1,IF(AH251="4,5 a 8,5",2,IF(AH251="9","NORMA",IF(AH251="9,5 a 13",3,IF(AH251="13,5 a 25",4,""))))))</f>
        <v>NORMA</v>
      </c>
      <c r="AJ251" s="9" t="n">
        <v>2</v>
      </c>
      <c r="AK251" s="10" t="str">
        <f aca="false">IF(AJ251="","",IF(AND(AJ251&gt;=-15,AJ251&lt;=-10.5),"-15 a -10,5",IF(AND(AJ251&gt;=-10,AJ251&lt;=-4),"-10 a -4",IF(AND(AJ251&gt;=-4.5,AJ251&lt;=0),"-4,5 a 0",IF(AND(AJ251&gt;=0.5,AJ251&lt;=4.5),"0,5 a 4,5",IF(AJ251=5,"5",IF(AND(AJ251&gt;=5.5,AJ251&lt;=10),"5,5 a 10",IF(AND(AJ251&gt;=10.5,AJ251&lt;=20),"10,5 a 20","Fuera de rango"))))))))</f>
        <v>0,5 a 4,5</v>
      </c>
      <c r="AL251" s="11" t="n">
        <f aca="false">IF(AK251="","",IF(AK251="-15 a -10,5",1,IF(AK251="-10 a -4",2,IF(AK251="-4,5 a 0",3,IF(AK251="0,5 a 4,5",4,IF(AK251="5","NORMA",IF(AK251="5,5 a 10",5,IF(AK251="10,5 a 20",6,"Error"))))))))</f>
        <v>4</v>
      </c>
      <c r="AM251" s="9" t="n">
        <v>1</v>
      </c>
      <c r="AN251" s="10" t="str">
        <f aca="false">IF(AM251="","",IF(AND(AM251&gt;=-7.5,AM251&lt;=-5.5),"-7,5 a -5,5",IF(AND(AM251&gt;=-5,AM251&lt;=-3),"-5 a -3",IF(AND(AM251&gt;=-2.5,AM251&lt;=-0.5),"-2,5 a -0,5",IF(AM251=0,"0,00",IF(AND(AM251&gt;=0.5,AM251&lt;=2.5),"0,5 a 2,5",IF(AND(AM251&gt;=3,AM251&lt;=5),"3 a 5",IF(AND(AM251&gt;=5.5,AM251&lt;=7.5),"5,5 a 7,5",IF(AND(AM251&gt;=8,AM251&lt;=10),"8 a 10","Fuera de rango")))))))))</f>
        <v>0,5 a 2,5</v>
      </c>
      <c r="AO251" s="11" t="n">
        <f aca="false">IF(AN251="","",IF(AN251="-7,5 a -5,5",1,IF(AN251="-5 a -3",2,IF(AN251="-2,5 a -0,5",3,IF(AN251="0,00","NORMA",IF(AN251="0,5 a 2,5",4,IF(AN251="3 a 5",5,IF(AN251="5,5 a 7,5",6,IF(AN251="8 a 10",7,"Error")))))))))</f>
        <v>4</v>
      </c>
      <c r="AP251" s="9" t="n">
        <v>-1</v>
      </c>
      <c r="AQ251" s="10" t="str">
        <f aca="false">IF(AP251="","",IF(AND(AP251&gt;=-20,AP251&lt;=-9.5),"-20 a -9,5",IF(AND(AP251&gt;=-9,AP251&lt;=-6.5),"-9 a -6,5",IF(AP251=-6,"-6",IF(AND(AP251&gt;=-5.5,AP251&lt;=-3),"-5,5 a -3",IF(AND(AP251&gt;=-2.5,AP251&lt;=0),"-2,5 a 0",IF(AND(AP251&gt;=0.5,AP251&lt;=3),"0,5 a 3",IF(AND(AP251&gt;=3.5,AP251&lt;=6),"3,5 a 6",IF(AND(AP251&gt;=6.5,AP251&lt;=9),"6,5 a 9",IF(AND(AP251&gt;=9.5,AP251&lt;=20),"9,5 a 20","Fuera de rango"))))))))))</f>
        <v>-2,5 a 0</v>
      </c>
      <c r="AR251" s="11" t="n">
        <f aca="false">IF(AQ251="","",IF(AQ251="-20 a -9,5",1,IF(AQ251="-9 a -6,5",2,IF(AQ251="-6","NORMA",IF(AQ251="-5,5 a -3",3,IF(AQ251="-2,5 a 0",4,IF(AQ251="0,5 a 3",5,IF(AQ251="3,5 a 6",6,IF(AQ251="6,5 a 9",7,IF(AQ251="9,5 a 20",8,""))))))))))</f>
        <v>4</v>
      </c>
      <c r="AS251" s="9" t="n">
        <v>7</v>
      </c>
      <c r="AT251" s="10" t="str">
        <f aca="false">IF(AS251="","",IF(AND(AS251&gt;=-16,AS251&lt;=-14),"-16 a -14",IF(AND(AS251&gt;=-13.5,AS251&lt;=-11.5),"-13,5 a -11,5",IF(AND(AS251&gt;=-11,AS251&lt;=-9),"-11 a -9",IF(AND(AS251&gt;=-8.5,AS251&lt;=-6.5),"-8,5 a -6,5",IF(AND(AS251&gt;=-6,AS251&lt;=-4),"-6 a -4",IF(AND(AS251&gt;=-3.5,AS251&lt;=-1.5),"-3,5 a -1,5",IF(AND(AS251&gt;=-1,AS251&lt;=1),"-1 a 1",IF(AND(AS251&gt;=1.5,AS251&lt;=3.5),"1,5 a 3,5",IF(AND(AS251&gt;=4,AS251&lt;=6),"4 a 6",IF(AND(AS251&gt;=6.5,AS251&lt;=8.5),"6,5 a 8,5",IF(AND(AS251&gt;=9,AS251&lt;=11),"9 a 11",IF(AND(AS251&gt;=11.5,AS251&lt;=13.5),"11,5 a 13,5",IF(AND(AS251&gt;=14,AS251&lt;=16),"14 a 16",IF(AND(AS251&gt;=16.5,AS251&lt;=18.5),"16,5 a 18,5",IF(AND(AS251&gt;=19,AS251&lt;=21),"19 a 21","Fuera de rango"))))))))))))))))</f>
        <v>6,5 a 8,5</v>
      </c>
      <c r="AU251" s="11" t="n">
        <f aca="false" t="array" ref="AU251">IF(AT251="","",_xlfn.IFS(AT251="-16 a -14",1,AT251="-13,5 a -11,5",2,AT251="-11 a -9",3,AT251="-8,5 a -6,5",4,AT251="-6 a -4",5,AT251="-3,5 a -1,5",6,AT251="-1 a 1",7,AT251="1,5 a 3,5",8,AT251="4 a 6","NORMA",AT251="6,5 a 8,5",9,AT251="9 a 11",10,AT251="11,5 a 13,5",11,AT251="14 a 16",12,AT251="16,5 a 18,5",13,AT251="19 a 21",14,TRUE(),""))</f>
        <v>9</v>
      </c>
      <c r="AV251" s="9" t="n">
        <v>1.25</v>
      </c>
      <c r="AW251" s="10" t="str">
        <f aca="false">IF(AV251="","",IF(AND(AV251&gt;=-1,AV251&lt;=-0.5),"-1 a -0,5",IF(AND(AV251&gt;-0.5,AV251&lt;=0),"De -0,5 a 0",IF(AND(AV251&gt;=0.25,AV251&lt;=0.75),"0,25 a 0,75",IF(AND(AV251&gt;=1,AV251&lt;=1.5),"1 a 1,5",IF(AND(AV251&gt;=1.75,AV251&lt;=2.25),"1,75 a 2,25",IF(AND(AV251&gt;=2.5,AV251&lt;=3),"2,5 a 3",IF(AND(AV251&gt;=3.25,AV251&lt;=3.75),"3,25 a 3,75","Fuera de rango"))))))))</f>
        <v>1 a 1,5</v>
      </c>
      <c r="AX251" s="11" t="n">
        <f aca="false">IF(AW251="","",IF(OR(AW251="-1 a -0,5",AW251="-1 a -0.5"),1,IF(OR(AW251="De -0,5 a 0",AW251="-0,5 a 0",AW251="De -0.5 a 0"),2,IF(OR(AW251="0,25 a 0,75",AW251="0.25 a 0.75"),"NORMA",IF(OR(AW251="1 a 1,5",AW251="1 a 1.5"),3,IF(OR(AW251="1,75 a 2,25",AW251="1.75 a 2.25"),4,IF(OR(AW251="2,5 a 3",AW251="2.5 a 3"),5,IF(OR(AW251="3,25 a 3,75",AW251="3.25 a 3.75"),6,""))))))))</f>
        <v>3</v>
      </c>
      <c r="AY251" s="9" t="n">
        <v>-5</v>
      </c>
      <c r="AZ251" s="10" t="str">
        <f aca="false">IF(AY251="","",IF(AND(AY251&gt;=-20,AY251&lt;=-9.5),"-20 a -9,5",IF(AND(AY251&gt;=-9,AY251&lt;=-6.5),"-9 a -6,5",IF(AY251=-6,"-6",IF(AND(AY251&gt;=-5.5,AY251&lt;=-3),"-5,5 a -3",IF(AND(AY251&gt;=-2.5,AY251&lt;=0),"-2,5 a 0",IF(AND(AY251&gt;=0.5,AY251&lt;=3),"0,5 a 3",IF(AND(AY251&gt;=3.5,AY251&lt;=6),"3,5 a 6","Fuera de rango"))))))))</f>
        <v>-5,5 a -3</v>
      </c>
      <c r="BA251" s="11" t="n">
        <f aca="false">IF(AZ251="","",IF(AZ251="-20 a -9,5",1,IF(AZ251="-9 a -6,5",2,IF(AZ251="-6","NORMA",IF(AZ251="-5,5 a -3",3,IF(AZ251="-2,5 a 0",4,IF(AZ251="0,5 a 3",5,IF(AZ251="3,5 a 6",6,""))))))))</f>
        <v>3</v>
      </c>
      <c r="BB251" s="9" t="n">
        <v>0</v>
      </c>
      <c r="BC251" s="10" t="str">
        <f aca="false" t="array" ref="BC251">IF(BB251="","",_xlfn.IFS(AND(BB251&gt;=0,BB251&lt;=2),"0 a 2",AND(BB251&gt;=2.5,BB251&lt;=4.5),"2,5 a 4,5",AND(BB251&gt;=5,BB251&lt;=7),"5 a 7",AND(BB251&gt;=7.5,BB251&lt;=9.5),"7,5 a 9,5",AND(BB251&gt;=10,BB251&lt;=12),"10 a 12",AND(BB251&gt;=12.5,BB251&lt;=14.5),"12,5 a 14,5",BB251=15,"15",AND(BB251&gt;=15.5,BB251&lt;=17.5),"15,5 a 17,5",AND(BB251&gt;=18,BB251&lt;=20),"18 a 20",AND(BB251&gt;=20.5,BB251&lt;=22.5),"20,5 a 22,5",AND(BB251&gt;=23,BB251&lt;=25),"23 a 25",TRUE(),"Fuera de rango"))</f>
        <v>0 a 2</v>
      </c>
      <c r="BD251" s="11" t="n">
        <f aca="false" t="array" ref="BD251">IF(BC251="","",_xlfn.IFS(BC251="0 a 2",1,BC251="2,5 a 4,5",2,BC251="5 a 7",3,BC251="7,5 a 9,5",4,BC251="10 a 12",5,BC251="12,5 a 14,5",6,BC251="15","NORMA",BC251="15,5 a 17,5",7,BC251="18 a 20",8,BC251="20,5 a 22,5",9,BC251="23 a 25",10,TRUE(),"Fuera de rango"))</f>
        <v>1</v>
      </c>
      <c r="BE251" s="9" t="n">
        <v>21</v>
      </c>
      <c r="BF251" s="11" t="str">
        <f aca="false">IF(BE251="","",IF(AND(BE251&gt;=-20,BE251&lt;=-10),"-20 a -10",IF(AND(BE251&gt;=-9.5,BE251&lt;=0.5),"-9,5 a 0,5",IF(AND(BE251&gt;=1,BE251&lt;=11),"1 a 11",IF(AND(BE251&gt;=11.5,BE251&lt;=20.5),"11,5 a 20,5",IF(BE251=21,"21",IF(AND(BE251&gt;=21.5,BE251&lt;=31.5),"21,5 a 31,5",IF(AND(BE251&gt;=32,BE251&lt;=42),"32 a 42","Fuera de rango"))))))))</f>
        <v>21</v>
      </c>
      <c r="BG251" s="11" t="str">
        <f aca="false">IF(BF251="","",IF(BF251="-20 a -10",1,IF(BF251="-9,5 a 0,5",2,IF(BF251="1 a 11",3,IF(BF251="11,5 a 20,5",4,IF(BF251="21","NORMA",IF(BF251="21,5 a 31,5",5,IF(BF251="32 a 42",6,""))))))))</f>
        <v>NORMA</v>
      </c>
      <c r="BH251" s="9" t="n">
        <v>10</v>
      </c>
      <c r="BI251" s="10" t="str">
        <f aca="false">IF(BH251="","",IF(AND(BH251&gt;=-20,BH251&lt;=-15),"-20 a -15",IF(AND(BH251&gt;=-14.5,BH251&lt;=-9.5),"-14,5 a -9,5",IF(AND(BH251&gt;=-9,BH251&lt;=-4),"-9 a -4",IF(AND(BH251&gt;=-3.5,BH251&lt;=2.5),"-3,5 a 2,5",IF(AND(BH251&gt;=3,BH251&lt;=8),"3 a 8",IF(AND(BH251&gt;=8.5,BH251&lt;=14.5),"8,5 a 14,5",IF(BH251=15,"15",IF(AND(BH251&gt;=15.5,BH251&lt;=20.5),"15,5 a 20,5",IF(AND(BH251&gt;=21,BH251&lt;=26),"21 a 26","Fuera de rango"))))))))))</f>
        <v>8,5 a 14,5</v>
      </c>
      <c r="BJ251" s="11" t="n">
        <f aca="false">IF(BI251="","",IF(BI251="-20 a -15",1,IF(BI251="-14,5 a -9,5",2,IF(BI251="-9 a -4",3,IF(BI251="-3,5 a 2,5",4,IF(BI251="3 a 8",5,IF(BI251="8,5 a 14,5",6,IF(BI251="15","NORMA",IF(BI251="15,5 a 20,5",7,IF(BI251="21 a 26",8,IF(BI251="26,5 a 31,5",9,"")))))))))))</f>
        <v>6</v>
      </c>
      <c r="BK251" s="9" t="n">
        <v>0</v>
      </c>
      <c r="BL251" s="10" t="str">
        <f aca="false">IF(BK251="","",IF(AND(BK251&gt;=0,BK251&lt;=2),"0 - 2",IF(AND(BK251&gt;=2.5,BK251&lt;=4.5),"2,5 - 4,5",IF(AND(BK251&gt;=5,BK251&lt;=7),"5 - 7",IF(AND(BK251&gt;=7.5,BK251&lt;=9.5),"7,5 - 9,5",IF(AND(BK251&gt;=10,BK251&lt;=12),"10 - 12",IF(AND(BK251&gt;=12.5,BK251&lt;=13.5),"12,5 - 13,5",IF(BK251=14,"14",IF(AND(BK251&gt;=14.5,BK251&lt;=16.5),"14,5 - 16,5",IF(AND(BK251&gt;=17,BK251&lt;=19),"17 - 19",IF(AND(BK251&gt;=19.5,BK251&lt;=21.5),"19,5 - 21,5",IF(AND(BK251&gt;=22,BK251&lt;=24),"22 - 24",IF(AND(BK251&gt;=24.5,BK251&lt;=26.5),"24,5 - 26,5",IF(AND(BK251&gt;=27,BK251&lt;=29),"27 - 29",IF(AND(BK251&gt;=29.5,BK251&lt;=30),"29,5 - 30","Fuera de rango")))))))))))))))</f>
        <v>0 - 2</v>
      </c>
      <c r="BM251" s="11" t="n">
        <f aca="false">IF(BL251="","",IF(BL251="0 - 2",1,IF(BL251="2,5 - 4,5",2,IF(BL251="5 - 7",3,IF(BL251="7,5 - 9,5",4,IF(BL251="10 - 12",5,IF(BL251="12,5 - 13,5",6,IF(BL251="14","NORMA",IF(BL251="14,5 - 16,5",7,IF(BL251="17 - 19",8,IF(BL251="19,5 - 21,5",9,IF(BL251="22 - 24",10,IF(BL251="24,5 - 26,5",11,IF(BL251="27 - 29",12,IF(BL251="29,5 - 30",13,"")))))))))))))))</f>
        <v>1</v>
      </c>
      <c r="BN251" s="9" t="n">
        <v>12</v>
      </c>
      <c r="BO251" s="10" t="str">
        <f aca="false">IF(BN251="","",IF(AND(BN251&gt;=-20,BN251&lt;=-10),"-20 a -10",IF(AND(BN251&gt;=-9.5,BN251&lt;=0.5),"-9,5 a 0,5",IF(AND(BN251&gt;=1,BN251&lt;=11),"1 a 11",IF(AND(BN251&gt;=11.5,BN251&lt;=21.5),"11,5 a 21,5",IF(BN251=22,"22",IF(AND(BN251&gt;=22.5,BN251&lt;=32.5),"22,5 a 32,5",IF(AND(BN251&gt;=33,BN251&lt;=43),"33 a 43","Fuera de rango"))))))))</f>
        <v>11,5 a 21,5</v>
      </c>
      <c r="BP251" s="11" t="n">
        <f aca="false">IF(BO251="","",IF(BO251="-20 a -10",1,IF(BO251="-9,5 a 0,5",2,IF(BO251="1 a 11",3,IF(BO251="11,5 a 21,5",4,IF(BO251="22","NORMA",IF(BO251="22,5 a 32,5",5,IF(BO251="33 a 43",6,""))))))))</f>
        <v>4</v>
      </c>
      <c r="BQ251" s="9" t="n">
        <v>9</v>
      </c>
      <c r="BR251" s="10" t="str">
        <f aca="false">IF(BQ251="","",IF(AND(BQ251&gt;=-20,BQ251&lt;=-15),"-20 a -15",IF(AND(BQ251&gt;=-14.5,BQ251&lt;=-9.5),"-14,5 a -9,5",IF(AND(BQ251&gt;=-9,BQ251&lt;=-4),"-9 a -4",IF(AND(BQ251&gt;=-3.5,BQ251&lt;=2.5),"-3,5 a 2,5",IF(AND(BQ251&gt;=3,BQ251&lt;=8),"3 a 8",IF(AND(BQ251&gt;=8.5,BQ251&lt;=13.5),"8,5 a 13,5",IF(AND(BQ251&gt;=14,BQ251&lt;=17.5),"14 a 17,5",IF(BQ251=18,"18",IF(AND(BQ251&gt;=18.5,BQ251&lt;=23.5),"18,5 a 23,5",IF(AND(BQ251&gt;=24,BQ251&lt;=29),"24 a 29",IF(AND(BQ251&gt;=29.5,BQ251&lt;=34.5),"29,5 a 34,5",IF(AND(BQ251&gt;=35,BQ251&lt;=40),"35 a 40","Fuera de rango")))))))))))))</f>
        <v>8,5 a 13,5</v>
      </c>
      <c r="BS251" s="11" t="n">
        <f aca="false">IF(BR251="","",IF(BR251="-20 a -15",1,IF(BR251="-14,5 a -9,5",2,IF(BR251="-9 a -4",3,IF(BR251="-3,5 a 2,5",4,IF(BR251="3 a 8",5,IF(BR251="8,5 a 13,5",6,IF(BR251="14 a 17,5",7,IF(BR251="18","NORMA",IF(BR251="18,5 a 23,5",8,IF(BR251="24 a 29",9,IF(BR251="29,5 a 34,5",10,IF(BR251="35 a 40",11,"")))))))))))))</f>
        <v>6</v>
      </c>
      <c r="BT251" s="9" t="n">
        <v>0</v>
      </c>
      <c r="BU251" s="10" t="str">
        <f aca="false">IF(BT251="","",IF(AND(BT251&gt;=-20,BT251&lt;=-18),"-20 a -18",IF(AND(BT251&gt;=-17.5,BT251&lt;=-15.5),"-17,5 a -15,5",IF(AND(BT251&gt;=-15,BT251&lt;=-13),"-15 a -13",IF(AND(BT251&gt;=-12.5,BT251&lt;=-10.5),"-12,5 a -10,5",IF(AND(BT251&gt;=-10,BT251&lt;=-8),"-10 a -8",IF(AND(BT251&gt;=-7.5,BT251&lt;=-5.5),"-7,5 a -5,5",IF(AND(BT251&gt;=-5,BT251&lt;=-3),"-5 a -3",IF(AND(BT251&gt;=-2.5,BT251&lt;=-0.5),"-2,5 a -0,5",IF(BT251=0,"0",IF(AND(BT251&gt;=0.5,BT251&lt;=2.5),"0,5 a 2,5",IF(AND(BT251&gt;=3,BT251&lt;=5),"3 a 5",IF(AND(BT251&gt;=5.5,BT251&lt;=7.5),"5,5 a 7,5",IF(AND(BT251&gt;=8,BT251&lt;=10),"8 a 10",IF(AND(BT251&gt;=10.5,BT251&lt;=12.5),"10,5 a 12,5",IF(AND(BT251&gt;=13,BT251&lt;=15),"13 a 15",IF(AND(BT251&gt;=15.5,BT251&lt;=17.5),"15,5 a 17,5",IF(AND(BT251&gt;=18,BT251&lt;=20),"18 a 20","Fuera de rango"))))))))))))))))))</f>
        <v>0</v>
      </c>
      <c r="BV251" s="11" t="str">
        <f aca="false">IF(BT251="","",IF(BT251=0,"NORMA",IF(AND(BT251&gt;=-20,BT251&lt;=-18),2,IF(AND(BT251&gt;=-17.5,BT251&lt;=-15.5),2,IF(AND(BT251&gt;=-15,BT251&lt;=-13),3,IF(AND(BT251&gt;=-12.5,BT251&lt;=-10.5),4,IF(AND(BT251&gt;=-10,BT251&lt;=-8),5,IF(AND(BT251&gt;=-7.5,BT251&lt;=-5.5),6,IF(AND(BT251&gt;=-5,BT251&lt;=-3),7,IF(AND(BT251&gt;=-2.5,BT251&lt;=-0.5),8,IF(AND(BT251&gt;=0.5,BT251&lt;=2.5),9,IF(AND(BT251&gt;=3,BT251&lt;=5),10,IF(AND(BT251&gt;=5.5,BT251&lt;=7.5),11,IF(AND(BT251&gt;=8,BT251&lt;=10),12,IF(AND(BT251&gt;=10.5,BT251&lt;=12.5),13,IF(AND(BT251&gt;=13,BT251&lt;=15),14,IF(AND(BT251&gt;=15.5,BT251&lt;=17.5),15,IF(AND(BT251&gt;=18,BT251&lt;=20),16,"Fuera de rango"))))))))))))))))))</f>
        <v>NORMA</v>
      </c>
      <c r="BW251" s="9" t="n">
        <v>-4.25</v>
      </c>
      <c r="BX251" s="10" t="n">
        <f aca="false">18.5- (0.3*H251)</f>
        <v>16.4</v>
      </c>
      <c r="BY251" s="10" t="n">
        <f aca="false">(BW251)-(BX251)</f>
        <v>-20.65</v>
      </c>
      <c r="BZ251" s="10" t="str">
        <f aca="false">IF(BY251="","",IF(BY251&lt;-27.5,"De -30 a -28",IF(BY251&lt;-25,"De -27,5 a -25,5",IF(BY251&lt;-22.5,"De -25 a -23",IF(BY251&lt;-20,"De -22,5 a -20,5",IF(BY251&lt;-17.5,"De -20 a -18",IF(BY251&lt;-15,"De -17,5 a -15,5",IF(BY251&lt;-12.5,"De -15 a -13",IF(BY251&lt;-10,"De -12,5 a -10,5",IF(BY251&lt;-7.5,"De -10 a -8",IF(BY251&lt;-5,"De -7,5 a -5,5",IF(BY251&lt;-2.5,"De -5 a -3",IF(BY251&lt;0,"De -2,5 a -0,5",IF(BY251&lt;2.5,"De 0 a 2",IF(BY251&lt;5,"De 2,5 a 4,5",IF(BY251&lt;7.5,"De 5 a 7",IF(BY251&lt;10,"De 7,5 a 9,5",IF(BY251&lt;12.5,"De 10 a 12",IF(BY251&lt;15,"De 12,5 a 14,5",IF(BY251&lt;17.5,"De 15 a 17",IF(BY251&lt;20,"De 17,5 a 19,5",IF(BY251&lt;22.5,"De 20 a 22",IF(BY251&lt;25,"De 22,5 a 24,5",IF(BY251&lt;27.5,"De 25 a 27","De 27,5 a 30"))))))))))))))))))))))))</f>
        <v>De -22,5 a -20,5</v>
      </c>
      <c r="CA251" s="12" t="n">
        <f aca="false">IF(BY251="","",IF(BY251&lt;=-28,1,IF(BY251&lt;=-25.5,2,IF(BY251&lt;=-23,3,IF(BY251&lt;=-20.5,4,IF(BY251&lt;=-18,5,IF(BY251&lt;=-15.5,6,IF(BY251&lt;=-13,7,IF(BY251&lt;=-10.5,8,IF(BY251&lt;=-8,9,IF(BY251&lt;=-5.5,10,IF(BY251&lt;=-3,11,IF(BY251&lt;=-0.5,12,IF(BY251&lt;=2,13,IF(BY251&lt;=4.5,14,IF(BY251&lt;=7,15,IF(BY251&lt;=9.5,16,IF(BY251&lt;=12,17,IF(BY251&lt;=14.5,18,IF(BY251&lt;=17,19,IF(BY251&lt;=19.5,20,IF(BY251&lt;=22,21,IF(BY251&lt;=24.5,22,IF(BY251&lt;=27,23,IF(BY251&lt;=30,24,"Fuera de rango")))))))))))))))))))))))))</f>
        <v>4</v>
      </c>
      <c r="CB251" s="9" t="n">
        <v>-4.25</v>
      </c>
      <c r="CC251" s="10" t="n">
        <f aca="false">18.5- (0.3*H251)</f>
        <v>16.4</v>
      </c>
      <c r="CD251" s="10" t="n">
        <f aca="false">(CB251)-(CC251)</f>
        <v>-20.65</v>
      </c>
      <c r="CE251" s="10" t="str">
        <f aca="false">IF(CD251="","",IF(CD251&lt;-27.5,"De -30 a -28",IF(CD251&lt;-25,"De -27,5 a -25,5",IF(CD251&lt;-22.5,"De -25 a -23",IF(CD251&lt;-20,"De -22,5 a -20,5",IF(CD251&lt;-17.5,"De -20 a -18",IF(CD251&lt;-15,"De -17,5 a -15,5",IF(CD251&lt;-12.5,"De -15 a -13",IF(CD251&lt;-10,"De -12,5 a -10,5",IF(CD251&lt;-7.5,"De -10 a -8",IF(CD251&lt;-5,"De -7,5 a -5,5",IF(CD251&lt;-2.5,"De -5 a -3",IF(CD251&lt;0,"De -2,5 a -0,5",IF(CD251&lt;=2,"De 0 a 2",IF(CD251&lt;=4.5,"De 2,5 a 4,5",IF(CD251&lt;=7,"De 5 a 7",IF(CD251&lt;=9.5,"De 7,5 a 9,5",IF(CD251&lt;=12,"De 10 a 12",IF(CD251&lt;=14.5,"De 12,5 a 14,5",IF(CD251&lt;=17,"De 15 a 17",IF(CD251&lt;=19.5,"De 17,5 a 19,5",IF(CD251&lt;=22,"De 20 a 22",IF(CD251&lt;=24.5,"De 22,5 a 24,5",IF(CD251&lt;=27,"De 25 a 27","De 27,5 a 30"))))))))))))))))))))))))</f>
        <v>De -22,5 a -20,5</v>
      </c>
      <c r="CF251" s="12" t="n">
        <f aca="false">IF(CD251="","",IF(CD251&lt;-27.5,1,IF(CD251&lt;-25,2,IF(CD251&lt;-22.5,3,IF(CD251&lt;-20,4,IF(CD251&lt;-17.5,5,IF(CD251&lt;-15,6,IF(CD251&lt;-12.5,7,IF(CD251&lt;-10,8,IF(CD251&lt;-7.5,9,IF(CD251&lt;-5,10,IF(CD251&lt;-2.5,11,IF(CD251&lt;0,12,IF(CD251&lt;2.5,13,IF(CD251&lt;5,14,IF(CD251&lt;7.5,15,IF(CD251&lt;10,16,IF(CD251&lt;12.5,17,IF(CD251&lt;15,18,IF(CD251&lt;17.5,19,IF(CD251&lt;20,20,IF(CD251&lt;22.5,21,IF(CD251&lt;25,22,IF(CD251&lt;27.5,23,24))))))))))))))))))))))))</f>
        <v>4</v>
      </c>
      <c r="CG251" s="9" t="n">
        <v>-2.25</v>
      </c>
      <c r="CH251" s="10" t="str">
        <f aca="false">IF(CG251="","",IF(AND(CG251&gt;=-10,CG251&lt;=-9.5),"-10 a -9,5",IF(AND(CG251&gt;-9.5,CG251&lt;=-8.5),"-9 a -8,5",IF(AND(CG251&gt;-8.5,CG251&lt;=-7.5),"-8 a -7,5",IF(AND(CG251&gt;-7.5,CG251&lt;=-6.5),"-7 a -6,5",IF(AND(CG251&gt;-6.5,CG251&lt;=-5.5),"-6 a -5,5",IF(AND(CG251&gt;-5.5,CG251&lt;=-4.5),"-5 a -4,5",IF(AND(CG251&gt;-4.5,CG251&lt;=-3.5),"-4 a -3,5",IF(AND(CG251&gt;-3.5,CG251&lt;=-2.5),"-3 a -2,5",IF(CG251=-2.25,"-2,25",IF(AND(CG251&gt;-2.5,CG251&lt;=-1.5),"-2 a -1,5",IF(AND(CG251&gt;-1.5,CG251&lt;=-0.5),"-1 a -0,5",IF(AND(CG251&gt;-0.5,CG251&lt;=0.5),"0 a 0,5",IF(AND(CG251&gt;0.5,CG251&lt;=1.5),"1 a 1,5",IF(AND(CG251&gt;1.5,CG251&lt;=2.5),"2 a 2,5",IF(AND(CG251&gt;2.5,CG251&lt;=3.5),"3 a 3,5",IF(AND(CG251&gt;3.5,CG251&lt;=4.5),"4 a 4,5",IF(AND(CG251&gt;4.5,CG251&lt;=5.5),"5 a 5,5",IF(AND(CG251&gt;5.5,CG251&lt;=6.5),"6 a 6,5",IF(AND(CG251&gt;6.5,CG251&lt;=7.5),"7 a 7,5",IF(AND(CG251&gt;7.5,CG251&lt;=8.5),"8 a 8,5",IF(AND(CG251&gt;8.5,CG251&lt;=9.5),"9 a 9,5",IF(CG251&gt;=10,"10","Fuera de rango")))))))))))))))))))))))</f>
        <v>-2,25</v>
      </c>
      <c r="CI251" s="11" t="str">
        <f aca="false">IF(CG251="","",IF(CG251=-2.25,"NORMA",IF(CG251&lt;=-9.5,1,IF(CG251&lt;=-8.5,2,IF(CG251&lt;=-7.5,3,IF(CG251&lt;=-6.5,4,IF(CG251&lt;=-5.5,5,IF(CG251&lt;=-4.5,6,IF(CG251&lt;=-3.5,7,IF(CG251&lt;=-2.5,8,IF(CG251&lt;=-1.5,9,IF(CG251&lt;=-0.5,10,IF(CG251&lt;=0.5,11,IF(CG251&lt;=1.5,12,IF(CG251&lt;=2.5,13,IF(CG251&lt;=3.5,14,IF(CG251&lt;=4.5,15,IF(CG251&lt;=5.5,16,IF(CG251&lt;=6.5,17,IF(CG251&lt;=7.5,18,IF(CG251&lt;=8.5,19,IF(CG251&lt;=9.5,20,IF(CG251=10,21,"Fuera de rango")))))))))))))))))))))))</f>
        <v>NORMA</v>
      </c>
      <c r="CJ251" s="9" t="n">
        <v>3.25</v>
      </c>
      <c r="CK251" s="10" t="str">
        <f aca="false">IF(CJ251="","",IF(AND(CJ251&gt;=-6,CJ251&lt;=-5.5),"-6 a -5,5",IF(AND(CJ251&gt;-5.5,CJ251&lt;=-4.5),"-5 a -4,5",IF(AND(CJ251&gt;-4.5,CJ251&lt;=-3.5),"-4 a -3,5",IF(AND(CJ251&gt;-3.5,CJ251&lt;=-2.5),"-3 a -2,5",IF(AND(CJ251&gt;-2.5,CJ251&lt;=-1.5),"-2 a -1,5",IF(AND(CJ251&gt;-1.5,CJ251&lt;=-0.5),"-1 a -0,5",IF(AND(CJ251&gt;-0.5,CJ251&lt;=0.5),"0 a 0,5",IF(AND(CJ251&gt;0.5,CJ251&lt;=1.5),"1 a 1,5",IF(AND(CJ251&gt;1.5,CJ251&lt;2.5),"2",IF(AND(CJ251&gt;=2.5,CJ251&lt;=3),"2,5 a 3",IF(AND(CJ251&gt;3,CJ251&lt;=4),"3,5 a 4",IF(AND(CJ251&gt;4,CJ251&lt;=5),"4,5 a 5",IF(AND(CJ251&gt;5,CJ251&lt;=6),"5,5 a 6",IF(AND(CJ251&gt;6,CJ251&lt;=7),"6,5 a 7",IF(AND(CJ251&gt;7,CJ251&lt;=8),"7,5 a 8",IF(AND(CJ251&gt;8,CJ251&lt;=9.5),"8,5 a 9,5",IF(CJ251=10,"10","Fuera de rango"))))))))))))))))))</f>
        <v>3,5 a 4</v>
      </c>
      <c r="CL251" s="11" t="n">
        <f aca="false">IF(CK251="","",IF(OR(CK251="-6 a -5,5",CK251="-6 - -5,5"),1,IF(OR(CK251="-5 a -4,5",CK251="-5 - -4,5"),2,IF(OR(CK251="-4 a -3,5",CK251="-4 - -3,5"),3,IF(OR(CK251="-3 a -2,5",CK251="-3 - -2,5"),4,IF(OR(CK251="-2 a -1,5",CK251="-2 - -1,5"),5,IF(OR(CK251="-1 a -0,5",CK251="-1 - -0,5"),6,IF(OR(CK251="0 a 0,5",CK251="0 - 0,5"),7,IF(OR(CK251="1 a 1,5",CK251="1 - 1,5"),8,IF(CK251="2","NORMA",IF(OR(CK251="2,5 a 3",CK251="2,5 - 3"),9,IF(OR(CK251="3,5 a 4",CK251="3,5 - 4"),10,IF(OR(CK251="4,5 a 5",CK251="4,5 - 5"),11,IF(OR(CK251="5,5 a 6",CK251="5,5 - 6"),12,IF(OR(CK251="6,5 a 7",CK251="6,5 - 7"),13,IF(OR(CK251="7,5 a 8",CK251="7,5 - 8"),14,IF(OR(CK251="8,5 a 9",CK251="8,5 - 9,5",CK251="9 a 9,5"),15,IF(CK251="10",15,IF(OR(CK251="0,5 a 1",CK251="0,5 - 1"),7,"Fuera de rango")))))))))))))))))))</f>
        <v>10</v>
      </c>
      <c r="CM251" s="10" t="n">
        <v>0</v>
      </c>
      <c r="CN251" s="10" t="str">
        <f aca="false">IF(CM251=0,"0", " ")</f>
        <v>0</v>
      </c>
      <c r="CO251" s="10" t="str">
        <f aca="false">IF(CM251&gt;0,"EME"," ")</f>
        <v> </v>
      </c>
      <c r="CP251" s="10" t="n">
        <v>0</v>
      </c>
      <c r="CQ251" s="10" t="str">
        <f aca="false">IF(CP251&gt;0,"0", " ")</f>
        <v> </v>
      </c>
      <c r="CR251" s="10" t="str">
        <f aca="false">IF(CP251&gt;0,"EME"," ")</f>
        <v> </v>
      </c>
      <c r="CS251" s="9" t="n">
        <v>0</v>
      </c>
      <c r="CT251" s="10" t="str">
        <f aca="false">IF(CS251&gt;0,"1", " ")</f>
        <v> </v>
      </c>
      <c r="CU251" s="10" t="str">
        <f aca="false">IF(CS251&gt;0,"HIP"," ")</f>
        <v> </v>
      </c>
      <c r="CV251" s="9" t="n">
        <v>0</v>
      </c>
      <c r="CW251" s="10" t="str">
        <f aca="false">IF(CV251&gt;0,"1", " ")</f>
        <v> </v>
      </c>
      <c r="CX251" s="10" t="str">
        <f aca="false">IF(CV251&gt;0,"HIP"," ")</f>
        <v> </v>
      </c>
      <c r="CY251" s="9" t="n">
        <v>0</v>
      </c>
      <c r="CZ251" s="11" t="str">
        <f aca="false">IF(CY251&lt;0,"2"," ")</f>
        <v> </v>
      </c>
      <c r="DA251" s="11" t="str">
        <f aca="false">IF(CY251&lt;0,"MIO"," ")</f>
        <v> </v>
      </c>
      <c r="DB251" s="9" t="n">
        <v>0</v>
      </c>
      <c r="DC251" s="11" t="str">
        <f aca="false">IF(DB251&lt;0,"2"," ")</f>
        <v> </v>
      </c>
      <c r="DD251" s="11" t="str">
        <f aca="false">IF(DB251&lt;0,"MIO"," ")</f>
        <v> </v>
      </c>
      <c r="DE251" s="9" t="n">
        <v>0</v>
      </c>
      <c r="DF251" s="11" t="str">
        <f aca="false">IF(DE251&lt;0,"3"," ")</f>
        <v> </v>
      </c>
      <c r="DG251" s="11" t="str">
        <f aca="false">IF(DE251&lt;0,"AST"," ")</f>
        <v> </v>
      </c>
      <c r="DH251" s="9" t="n">
        <v>0</v>
      </c>
      <c r="DI251" s="11" t="str">
        <f aca="false">IF(DH251&lt;0,"3"," ")</f>
        <v> </v>
      </c>
      <c r="DJ251" s="11" t="str">
        <f aca="false">IF(DH251&lt;0,"AST"," ")</f>
        <v> </v>
      </c>
      <c r="DK251" s="9" t="n">
        <v>0</v>
      </c>
      <c r="DL251" s="10" t="str">
        <f aca="false">IF(DK251&gt;0,"4"," ")</f>
        <v> </v>
      </c>
      <c r="DM251" s="10" t="str">
        <f aca="false">IF(DK251&gt;0,"PRE"," ")</f>
        <v> </v>
      </c>
      <c r="DN251" s="9" t="n">
        <v>0</v>
      </c>
      <c r="DO251" s="10" t="str">
        <f aca="false">IF(DN251&gt;0,"4"," ")</f>
        <v> </v>
      </c>
      <c r="DP251" s="10" t="str">
        <f aca="false">IF(DN251&gt;0,"PRE"," ")</f>
        <v> </v>
      </c>
      <c r="DQ251" s="12" t="n">
        <v>0</v>
      </c>
      <c r="DR251" s="12" t="n">
        <v>0</v>
      </c>
      <c r="DS251" s="12" t="str">
        <f aca="false">CONCATENATE(CO251,CU251,DA251,DG251,DM251)</f>
        <v>     </v>
      </c>
      <c r="DT251" s="10" t="str">
        <f aca="false" t="array" ref="DT251">_xlfn.IFS(DS251="EME    ","0", DS251=" HIP   ","1", DS251="  MIO  ","2", DS251="   AST ","3", DS251="    PRE","4", DS251="EME   PRE","5", DS251=" HIP  PRE","6", DS251=" HIP AST ","7", DS251="  MIO PRE","8", DS251="  MIOAST ","9", DS251="   ASTPRE","10",DS251=" HIP ASTPRE","11", DS251="  MIOASTPRE","12", DS251="     ","0")</f>
        <v>0</v>
      </c>
      <c r="DU251" s="1" t="s">
        <v>154</v>
      </c>
      <c r="DV251" s="1" t="str">
        <f aca="false" t="array" ref="DV251">_xlfn.IFS(DU251="SI","2", DU251="NO","1")</f>
        <v>1</v>
      </c>
      <c r="DW251" s="10" t="n">
        <v>0</v>
      </c>
      <c r="DX251" s="11" t="str">
        <f aca="false">IF(DW251=0,"1","2")</f>
        <v>1</v>
      </c>
      <c r="DY251" s="11" t="str">
        <f aca="false" t="array" ref="DY251">_xlfn.IFS(DW251=0,"0", DW251=0.25, "1", DW251=0.5,"2", DW251=0.75,"3", DW251=1,"4",DW251=1.25,"5", DW251=1.5,"6", DW251=1.75,"7", DW251=2,"8")</f>
        <v>0</v>
      </c>
      <c r="DZ251" s="10" t="n">
        <v>0</v>
      </c>
      <c r="EA251" s="11" t="str">
        <f aca="false">IF(DZ251=0,"1","2")</f>
        <v>1</v>
      </c>
      <c r="EB251" s="11" t="str">
        <f aca="false" t="array" ref="EB251">_xlfn.IFS(DZ251=0,"0", DZ251=0.25, "1", DZ251=0.5,"2", DZ251=0.75,"3", DZ251=1,"4",DZ251=1.25,"5", DZ251=1.5,"6", DZ251=1.75,"7", DZ251=2,"8")</f>
        <v>0</v>
      </c>
      <c r="EC251" s="10" t="n">
        <v>0</v>
      </c>
      <c r="ED251" s="10" t="str">
        <f aca="false">IF(EC251=0,"1","2")</f>
        <v>1</v>
      </c>
      <c r="EE251" s="11" t="str">
        <f aca="false" t="array" ref="EE251">_xlfn.IFS(EC251=0,"0", EC251=-0.25, "1", EC251=-0.5,"2", EC251=-0.75,"3", EC251=-1,"4",EC251=-1.25,"5", EC251=-1.5,"6", EC251=-1.75,"7", EC251=-2,"8", EC251=-2.25,"9",EC251=-2.5,"10", EC251=-2.75,"11", EC251=-3,"12", EC251=-3.25,"13", EC251=-3.5,"14", EC251=-3.75,"15",EC251=-4,"16")</f>
        <v>0</v>
      </c>
      <c r="EF251" s="10" t="n">
        <v>0</v>
      </c>
      <c r="EG251" s="10" t="str">
        <f aca="false">IF(EF251=0,"1","2")</f>
        <v>1</v>
      </c>
      <c r="EH251" s="11" t="str">
        <f aca="false" t="array" ref="EH251">_xlfn.IFS(EF251=0,"0", EF251=-0.25, "1", EF251=-0.5,"2", EF251=-0.75,"3", EF251=-1,"4",EF251=-1.25,"5", EF251=-1.5,"6", EF251=-1.75,"7", EF251=-2,"8", EF251=-2.25,"9",EF251=-2.5,"10", EF251=-2.75,"11", EF251=-3,"12", EF251=-3.25,"13", EF251=-3.5,"14", EF251=-3.75,"15",EF251=-4,"16")</f>
        <v>0</v>
      </c>
      <c r="EI251" s="10" t="n">
        <v>0</v>
      </c>
      <c r="EJ251" s="11" t="str">
        <f aca="false">IF(EI251=0,"1","2")</f>
        <v>1</v>
      </c>
      <c r="EK251" s="11" t="str">
        <f aca="false" t="array" ref="EK251">_xlfn.IFS(EI251=0,"0", EI251=-0.25, "1", EI251=-0.5,"2", EI251=-0.75,"3", EI251=-1,"4",EI251=-1.25,"5", EI251=-1.5,"6", EI251=-1.75,"7", EI251=-2,"8", EI251=-2.25,"9", EI251=-2.25,"9",EI251=-2.5,"10", EI251=-2.75,"11", EI251=-3,"12", EI251=-3.25,"13", EI251=-3.5,"14", EI251=-3.75,"15",EI251=-4,"16", EI251=0.25, "17", EI251=0.5, "18")</f>
        <v>0</v>
      </c>
      <c r="EL251" s="10" t="n">
        <v>0</v>
      </c>
      <c r="EM251" s="11" t="str">
        <f aca="false">IF(EL251=0,"1","2")</f>
        <v>1</v>
      </c>
      <c r="EN251" s="11" t="str">
        <f aca="false" t="array" ref="EN251">_xlfn.IFS(EL251=0.25,"17",EL251=0.5,"18", EL251=0,"0", EL251=-0.25, "1", EL251=-0.5,"2", EL251=-0.75,"3", EL251=-1,"4",EL251=-1.25,"5", EL251=-1.5,"6", EL251=-1.75,"7", EL251=-2,"8",EL251= -2.25,"9",EL251=-2.5,"10",EL251= -2.75,"11",EL251= -3,"12",EL251= -3.25,"13",EL251= -3.5,"14",EL251= -3.75,"15",EL251=-4,"16")</f>
        <v>0</v>
      </c>
      <c r="EO251" s="10" t="n">
        <v>0</v>
      </c>
      <c r="EP251" s="11" t="str">
        <f aca="false">IF(EO251=0,"1","2")</f>
        <v>1</v>
      </c>
      <c r="EQ251" s="11" t="str">
        <f aca="false" t="array" ref="EQ251">_xlfn.IFS(EO251=0,"0", EO251=0.25, "1", EO251=0.5,"2", EO251=0.75,"3", EO251=1,"4",EO251=1.25,"5", EO251=1.5,"6", EO251=1.75,"7", EO251=2,"8", EO251=2.25,"9", EO251=2.25,"9",EO251=2.5,"10", EO251=2.75,"11", EO251=3,"12", EO251=3.25,"13", EO251=3.5,"14", EO251=3.75,"15",EO251=4,"16", EO251=-0.25, "17", bq=-0.5, "18")</f>
        <v>0</v>
      </c>
      <c r="ER251" s="10" t="n">
        <v>0</v>
      </c>
      <c r="ES251" s="11" t="str">
        <f aca="false">IF(ER251=0,"1","2")</f>
        <v>1</v>
      </c>
      <c r="ET251" s="11" t="str">
        <f aca="false" t="array" ref="ET251">_xlfn.IFS(ER251=0,"0", ER251=0.25, "1", ER251=0.5,"2", ER251=0.75,"3", ER251=1,"4",ER251=1.25,"5", ER251=1.5,"6", ER251=1.75,"7", ER251=2,"8", ER251=2.25,"9", ER251=2.25,"9",ER251=2.5,"10", ER251=2.75,"11", ER251=3,"12", ER251=3.25,"13", ER251=3.5,"14", ER251=3.75,"15",ER251=4,"16", ER251=-0.25, "17", bq=-0.5, "18")</f>
        <v>0</v>
      </c>
      <c r="EU251" s="13" t="n">
        <v>24</v>
      </c>
      <c r="EV251" s="14" t="str">
        <f aca="false">VLOOKUP(EU251,LEYENDA!$G$2:$H$8,2,TRUE())</f>
        <v>19-24</v>
      </c>
      <c r="EW251" s="14" t="str">
        <f aca="false" t="array" ref="EW251">_xlfn.IFS(EV251="0-5","1", EV251="6-12","2", EV251="13-18","3", EV251="19-24","4", EV251="25-36","5", EV251="37-48","6", EV251="49-60","7")</f>
        <v>4</v>
      </c>
    </row>
    <row r="252" customFormat="false" ht="13.5" hidden="false" customHeight="false" outlineLevel="0" collapsed="false">
      <c r="A252" s="1" t="n">
        <v>69</v>
      </c>
      <c r="B252" s="35" t="n">
        <v>2</v>
      </c>
      <c r="C252" s="33" t="n">
        <v>41562</v>
      </c>
      <c r="D252" s="6"/>
      <c r="E252" s="5" t="str">
        <f aca="false">VLOOKUP(A252,'286'!$A$3:$J$600,10,FALSE())</f>
        <v>BARAHONA DE LAS HERAS, ÁNGELA</v>
      </c>
      <c r="F252" s="4" t="str">
        <f aca="false">VLOOKUP(A252,'286'!$A$3:$I$1768,3,FALSE())</f>
        <v>BAHEAN</v>
      </c>
      <c r="G252" s="6" t="n">
        <f aca="false">VLOOKUP(A252,'286'!$A$3:$I$1768,4,FALSE())</f>
        <v>38528</v>
      </c>
      <c r="H252" s="7" t="n">
        <f aca="false">YEAR(C252)-YEAR(G252)</f>
        <v>8</v>
      </c>
      <c r="I252" s="1" t="str">
        <f aca="false">VLOOKUP(H252,LEYENDA!$C$2:$D$6,2,TRUE())</f>
        <v>0-12</v>
      </c>
      <c r="J252" s="5" t="str">
        <f aca="false">VLOOKUP(A252,'286'!$A$3:$I$1768,7,FALSE())</f>
        <v>M</v>
      </c>
      <c r="K252" s="8" t="str">
        <f aca="false">VLOOKUP(A252,'286'!$A$3:$I$1768,2,FALSE())</f>
        <v>OD</v>
      </c>
      <c r="L252" s="4" t="str">
        <f aca="false">VLOOKUP(A252,'286'!$A$3:$I$1768,8,FALSE())</f>
        <v>D</v>
      </c>
      <c r="M252" s="4" t="str">
        <f aca="false">VLOOKUP(A252,'286'!$A$3:$I$1768,9,FALSE())</f>
        <v>D</v>
      </c>
      <c r="N252" s="8" t="str">
        <f aca="false">IF(R252=O252, "MISMA","CONTRARIA")</f>
        <v>MISMA</v>
      </c>
      <c r="O252" s="8" t="str">
        <f aca="false" t="array" ref="O252">_xlfn.IFS(L252="D","1", L252="I","2")</f>
        <v>1</v>
      </c>
      <c r="P252" s="8" t="str">
        <f aca="false" t="array" ref="P252">_xlfn.IFS(K252="OD","1", K252="OI","2")</f>
        <v>1</v>
      </c>
      <c r="Q252" s="1" t="str">
        <f aca="false" t="array" ref="Q252">_xlfn.IFS(J252="M","1", J252="H","2")</f>
        <v>1</v>
      </c>
      <c r="R252" s="8" t="str">
        <f aca="false" t="array" ref="R252">_xlfn.IFS(M252="D","1", M252="I","2")</f>
        <v>1</v>
      </c>
      <c r="S252" s="1" t="str">
        <f aca="false" t="array" ref="S252">_xlfn.IFS(N252="CONTRARIA", "1",N252= "MISMA","2")</f>
        <v>2</v>
      </c>
      <c r="T252" s="1" t="str">
        <f aca="false" t="array" ref="T252">_xlfn.IFS(I252="0-12","1", I252="13-24","2", I252="25-40","3", I252="41-60","4", I252="61-100","5")</f>
        <v>1</v>
      </c>
      <c r="U252" s="9" t="n">
        <v>2</v>
      </c>
      <c r="V252" s="1" t="str">
        <f aca="false">IF(U252="","",IF(AND(U252&gt;=-9,U252&lt;=-6.5),"-9 a -6,5",IF(AND(U252&gt;=-6,U252&lt;=-3.5),"-6 a -3,5",IF(AND(U252&gt;=-3,U252&lt;=-1),"-3 a -1",IF(U252=-0.5,"-0,5",IF(AND(U252&gt;=0,U252&lt;=2.5),"0 a 2,5",IF(AND(U252&gt;=3,U252&lt;=5.5),"3 a 5,5",IF(AND(U252&gt;=6,U252&lt;=8.5),"6 a 8,5",IF(AND(U252&gt;=9,U252&lt;=20),"9 a 20","Fuera de rango")))))))))</f>
        <v>0 a 2,5</v>
      </c>
      <c r="W252" s="11" t="n">
        <f aca="false">IF(V252="","",IF(V252="-9 a -6,5",2,IF(V252="-6 a -3,5",3,IF(V252="-3 a -1",4,IF(V252="-0,5","NORMA",IF(V252="0 a 2,5",5,IF(V252="3 a 5,5",6,IF(V252="6 a 8,5",7,IF(V252="9 a 20",8,"Fuera de rango")))))))))</f>
        <v>5</v>
      </c>
      <c r="X252" s="9" t="n">
        <v>0</v>
      </c>
      <c r="Y252" s="10" t="str">
        <f aca="false">IF(X252="","",IF(AND(X252&gt;=0,X252&lt;=4),"0 a 4",IF(AND(X252&gt;=4.5,X252&lt;=8.5),"4,5 a 8,5",IF(X252=9,"9",IF(AND(X252&gt;=9.5,X252&lt;=13),"9,5 a 13",IF(AND(X252&gt;=13.5,X252&lt;=20),"13,5 a 20",IF(AND(X252&gt;=20.5,X252&lt;=35),"20,5 a 35","Fuera de rango")))))))</f>
        <v>0 a 4</v>
      </c>
      <c r="Z252" s="11" t="n">
        <f aca="false">IF(Y252="","",IF(Y252="0 a 4",1,IF(Y252="4,5 a 8,5",2,IF(Y252="9","NORMA",IF(Y252="9,5 a 13",3,IF(Y252="13,5 a 20",4,IF(Y252="20,5 a 35",5,"Fuera de rango")))))))</f>
        <v>1</v>
      </c>
      <c r="AA252" s="9" t="n">
        <v>12</v>
      </c>
      <c r="AB252" s="10" t="str">
        <f aca="false">IF(AA252="","",IF(AND(AA252&gt;=0,AA252&lt;=9),"0 a 9",IF(AND(AA252&gt;=9.5,AA252&lt;=18.5),"9,5 a 18,5",IF(AA252=19,"19",IF(AND(AA252&gt;=19.5,AA252&lt;=28),"19,5 a 28",IF(AND(AA252&gt;=28.5,AA252&lt;=40),"28,5 a 40","Fuera de rango"))))))</f>
        <v>9,5 a 18,5</v>
      </c>
      <c r="AC252" s="11" t="n">
        <f aca="false" t="array" ref="AC252">_xlfn.IFS(AB252="","",AB252="0 a 9",1,AB252="9,5 a 18,5",2,AB252="19","NORMA",AB252="19,5 a 28",3,AB252="28,5 a 40",4,TRUE(),"Fuera de rango")</f>
        <v>2</v>
      </c>
      <c r="AD252" s="9" t="n">
        <v>8</v>
      </c>
      <c r="AE252" s="10" t="str">
        <f aca="false">IF(AD252="","",IF(AND(AD252&gt;=-10,AD252&lt;=0),"De -10 a 0",IF(AND(AD252&gt;=0.5,AD252&lt;=9.5),"0,5 a 9,5",IF(AD252=10,"10",IF(AND(AD252&gt;=10.5,AD252&lt;=20),"10,5 a 20",IF(AND(AD252&gt;=20.5,AD252&lt;=40),"20,5 a 40","Fuera de rango"))))))</f>
        <v>0,5 a 9,5</v>
      </c>
      <c r="AF252" s="12" t="n">
        <f aca="false">IF(AD252="","",IF(AND(AD252&gt;=-10,AD252&lt;=0),1,IF(AND(AD252&gt;=0.5,AD252&lt;=9.5),2,IF(AD252=10,"NORMA",IF(AND(AD252&gt;=10.5,AD252&lt;=20),3,IF(AND(AD252&gt;=20.5,AD252&lt;=40),4,""))))))</f>
        <v>2</v>
      </c>
      <c r="AG252" s="9" t="n">
        <v>9</v>
      </c>
      <c r="AH252" s="11" t="str">
        <f aca="false">IF(AG252="","",IF(AND(AG252&gt;=0,AG252&lt;=4),"0 a 4",IF(AND(AG252&gt;=4.5,AG252&lt;=8.5),"4,5 a 8,5",IF(AG252=9,"9",IF(AND(AG252&gt;=9.5,AG252&lt;=13),"9,5 a 13",IF(AND(AG252&gt;=13.5,AG252&lt;=25),"13,5 a 25","Fuera de rango"))))))</f>
        <v>9</v>
      </c>
      <c r="AI252" s="11" t="str">
        <f aca="false">IF(AH252="","",IF(AH252="0 a 4",1,IF(AH252="4,5 a 8,5",2,IF(AH252="9","NORMA",IF(AH252="9,5 a 13",3,IF(AH252="13,5 a 25",4,""))))))</f>
        <v>NORMA</v>
      </c>
      <c r="AJ252" s="9" t="n">
        <v>-2</v>
      </c>
      <c r="AK252" s="10" t="str">
        <f aca="false">IF(AJ252="","",IF(AND(AJ252&gt;=-15,AJ252&lt;=-10.5),"-15 a -10,5",IF(AND(AJ252&gt;=-10,AJ252&lt;=-4),"-10 a -4",IF(AND(AJ252&gt;=-4.5,AJ252&lt;=0),"-4,5 a 0",IF(AND(AJ252&gt;=0.5,AJ252&lt;=4.5),"0,5 a 4,5",IF(AJ252=5,"5",IF(AND(AJ252&gt;=5.5,AJ252&lt;=10),"5,5 a 10",IF(AND(AJ252&gt;=10.5,AJ252&lt;=20),"10,5 a 20","Fuera de rango"))))))))</f>
        <v>-4,5 a 0</v>
      </c>
      <c r="AL252" s="11" t="n">
        <f aca="false">IF(AK252="","",IF(AK252="-15 a -10,5",1,IF(AK252="-10 a -4",2,IF(AK252="-4,5 a 0",3,IF(AK252="0,5 a 4,5",4,IF(AK252="5","NORMA",IF(AK252="5,5 a 10",5,IF(AK252="10,5 a 20",6,"Error"))))))))</f>
        <v>3</v>
      </c>
      <c r="AM252" s="9" t="n">
        <v>0.5</v>
      </c>
      <c r="AN252" s="10" t="str">
        <f aca="false">IF(AM252="","",IF(AND(AM252&gt;=-7.5,AM252&lt;=-5.5),"-7,5 a -5,5",IF(AND(AM252&gt;=-5,AM252&lt;=-3),"-5 a -3",IF(AND(AM252&gt;=-2.5,AM252&lt;=-0.5),"-2,5 a -0,5",IF(AM252=0,"0,00",IF(AND(AM252&gt;=0.5,AM252&lt;=2.5),"0,5 a 2,5",IF(AND(AM252&gt;=3,AM252&lt;=5),"3 a 5",IF(AND(AM252&gt;=5.5,AM252&lt;=7.5),"5,5 a 7,5",IF(AND(AM252&gt;=8,AM252&lt;=10),"8 a 10","Fuera de rango")))))))))</f>
        <v>0,5 a 2,5</v>
      </c>
      <c r="AO252" s="11" t="n">
        <f aca="false">IF(AN252="","",IF(AN252="-7,5 a -5,5",1,IF(AN252="-5 a -3",2,IF(AN252="-2,5 a -0,5",3,IF(AN252="0,00","NORMA",IF(AN252="0,5 a 2,5",4,IF(AN252="3 a 5",5,IF(AN252="5,5 a 7,5",6,IF(AN252="8 a 10",7,"Error")))))))))</f>
        <v>4</v>
      </c>
      <c r="AP252" s="9" t="n">
        <v>-4</v>
      </c>
      <c r="AQ252" s="10" t="str">
        <f aca="false">IF(AP252="","",IF(AND(AP252&gt;=-20,AP252&lt;=-9.5),"-20 a -9,5",IF(AND(AP252&gt;=-9,AP252&lt;=-6.5),"-9 a -6,5",IF(AP252=-6,"-6",IF(AND(AP252&gt;=-5.5,AP252&lt;=-3),"-5,5 a -3",IF(AND(AP252&gt;=-2.5,AP252&lt;=0),"-2,5 a 0",IF(AND(AP252&gt;=0.5,AP252&lt;=3),"0,5 a 3",IF(AND(AP252&gt;=3.5,AP252&lt;=6),"3,5 a 6",IF(AND(AP252&gt;=6.5,AP252&lt;=9),"6,5 a 9",IF(AND(AP252&gt;=9.5,AP252&lt;=20),"9,5 a 20","Fuera de rango"))))))))))</f>
        <v>-5,5 a -3</v>
      </c>
      <c r="AR252" s="11" t="n">
        <f aca="false">IF(AQ252="","",IF(AQ252="-20 a -9,5",1,IF(AQ252="-9 a -6,5",2,IF(AQ252="-6","NORMA",IF(AQ252="-5,5 a -3",3,IF(AQ252="-2,5 a 0",4,IF(AQ252="0,5 a 3",5,IF(AQ252="3,5 a 6",6,IF(AQ252="6,5 a 9",7,IF(AQ252="9,5 a 20",8,""))))))))))</f>
        <v>3</v>
      </c>
      <c r="AS252" s="9" t="n">
        <v>0</v>
      </c>
      <c r="AT252" s="10" t="str">
        <f aca="false">IF(AS252="","",IF(AND(AS252&gt;=-16,AS252&lt;=-14),"-16 a -14",IF(AND(AS252&gt;=-13.5,AS252&lt;=-11.5),"-13,5 a -11,5",IF(AND(AS252&gt;=-11,AS252&lt;=-9),"-11 a -9",IF(AND(AS252&gt;=-8.5,AS252&lt;=-6.5),"-8,5 a -6,5",IF(AND(AS252&gt;=-6,AS252&lt;=-4),"-6 a -4",IF(AND(AS252&gt;=-3.5,AS252&lt;=-1.5),"-3,5 a -1,5",IF(AND(AS252&gt;=-1,AS252&lt;=1),"-1 a 1",IF(AND(AS252&gt;=1.5,AS252&lt;=3.5),"1,5 a 3,5",IF(AND(AS252&gt;=4,AS252&lt;=6),"4 a 6",IF(AND(AS252&gt;=6.5,AS252&lt;=8.5),"6,5 a 8,5",IF(AND(AS252&gt;=9,AS252&lt;=11),"9 a 11",IF(AND(AS252&gt;=11.5,AS252&lt;=13.5),"11,5 a 13,5",IF(AND(AS252&gt;=14,AS252&lt;=16),"14 a 16",IF(AND(AS252&gt;=16.5,AS252&lt;=18.5),"16,5 a 18,5",IF(AND(AS252&gt;=19,AS252&lt;=21),"19 a 21","Fuera de rango"))))))))))))))))</f>
        <v>-1 a 1</v>
      </c>
      <c r="AU252" s="11" t="n">
        <f aca="false" t="array" ref="AU252">IF(AT252="","",_xlfn.IFS(AT252="-16 a -14",1,AT252="-13,5 a -11,5",2,AT252="-11 a -9",3,AT252="-8,5 a -6,5",4,AT252="-6 a -4",5,AT252="-3,5 a -1,5",6,AT252="-1 a 1",7,AT252="1,5 a 3,5",8,AT252="4 a 6","NORMA",AT252="6,5 a 8,5",9,AT252="9 a 11",10,AT252="11,5 a 13,5",11,AT252="14 a 16",12,AT252="16,5 a 18,5",13,AT252="19 a 21",14,TRUE(),""))</f>
        <v>7</v>
      </c>
      <c r="AV252" s="9" t="n">
        <v>0.5</v>
      </c>
      <c r="AW252" s="10" t="str">
        <f aca="false">IF(AV252="","",IF(AND(AV252&gt;=-1,AV252&lt;=-0.5),"-1 a -0,5",IF(AND(AV252&gt;-0.5,AV252&lt;=0),"De -0,5 a 0",IF(AND(AV252&gt;=0.25,AV252&lt;=0.75),"0,25 a 0,75",IF(AND(AV252&gt;=1,AV252&lt;=1.5),"1 a 1,5",IF(AND(AV252&gt;=1.75,AV252&lt;=2.25),"1,75 a 2,25",IF(AND(AV252&gt;=2.5,AV252&lt;=3),"2,5 a 3",IF(AND(AV252&gt;=3.25,AV252&lt;=3.75),"3,25 a 3,75","Fuera de rango"))))))))</f>
        <v>0,25 a 0,75</v>
      </c>
      <c r="AX252" s="11" t="str">
        <f aca="false">IF(AW252="","",IF(OR(AW252="-1 a -0,5",AW252="-1 a -0.5"),1,IF(OR(AW252="De -0,5 a 0",AW252="-0,5 a 0",AW252="De -0.5 a 0"),2,IF(OR(AW252="0,25 a 0,75",AW252="0.25 a 0.75"),"NORMA",IF(OR(AW252="1 a 1,5",AW252="1 a 1.5"),3,IF(OR(AW252="1,75 a 2,25",AW252="1.75 a 2.25"),4,IF(OR(AW252="2,5 a 3",AW252="2.5 a 3"),5,IF(OR(AW252="3,25 a 3,75",AW252="3.25 a 3.75"),6,""))))))))</f>
        <v>NORMA</v>
      </c>
      <c r="AY252" s="9" t="n">
        <v>4</v>
      </c>
      <c r="AZ252" s="10" t="str">
        <f aca="false">IF(AY252="","",IF(AND(AY252&gt;=-20,AY252&lt;=-9.5),"-20 a -9,5",IF(AND(AY252&gt;=-9,AY252&lt;=-6.5),"-9 a -6,5",IF(AY252=-6,"-6",IF(AND(AY252&gt;=-5.5,AY252&lt;=-3),"-5,5 a -3",IF(AND(AY252&gt;=-2.5,AY252&lt;=0),"-2,5 a 0",IF(AND(AY252&gt;=0.5,AY252&lt;=3),"0,5 a 3",IF(AND(AY252&gt;=3.5,AY252&lt;=6),"3,5 a 6","Fuera de rango"))))))))</f>
        <v>3,5 a 6</v>
      </c>
      <c r="BA252" s="11" t="n">
        <f aca="false">IF(AZ252="","",IF(AZ252="-20 a -9,5",1,IF(AZ252="-9 a -6,5",2,IF(AZ252="-6","NORMA",IF(AZ252="-5,5 a -3",3,IF(AZ252="-2,5 a 0",4,IF(AZ252="0,5 a 3",5,IF(AZ252="3,5 a 6",6,""))))))))</f>
        <v>6</v>
      </c>
      <c r="BB252" s="9" t="n">
        <v>0</v>
      </c>
      <c r="BC252" s="10" t="str">
        <f aca="false" t="array" ref="BC252">IF(BB252="","",_xlfn.IFS(AND(BB252&gt;=0,BB252&lt;=2),"0 a 2",AND(BB252&gt;=2.5,BB252&lt;=4.5),"2,5 a 4,5",AND(BB252&gt;=5,BB252&lt;=7),"5 a 7",AND(BB252&gt;=7.5,BB252&lt;=9.5),"7,5 a 9,5",AND(BB252&gt;=10,BB252&lt;=12),"10 a 12",AND(BB252&gt;=12.5,BB252&lt;=14.5),"12,5 a 14,5",BB252=15,"15",AND(BB252&gt;=15.5,BB252&lt;=17.5),"15,5 a 17,5",AND(BB252&gt;=18,BB252&lt;=20),"18 a 20",AND(BB252&gt;=20.5,BB252&lt;=22.5),"20,5 a 22,5",AND(BB252&gt;=23,BB252&lt;=25),"23 a 25",TRUE(),"Fuera de rango"))</f>
        <v>0 a 2</v>
      </c>
      <c r="BD252" s="11" t="n">
        <f aca="false" t="array" ref="BD252">IF(BC252="","",_xlfn.IFS(BC252="0 a 2",1,BC252="2,5 a 4,5",2,BC252="5 a 7",3,BC252="7,5 a 9,5",4,BC252="10 a 12",5,BC252="12,5 a 14,5",6,BC252="15","NORMA",BC252="15,5 a 17,5",7,BC252="18 a 20",8,BC252="20,5 a 22,5",9,BC252="23 a 25",10,TRUE(),"Fuera de rango"))</f>
        <v>1</v>
      </c>
      <c r="BE252" s="9" t="n">
        <v>14</v>
      </c>
      <c r="BF252" s="10" t="str">
        <f aca="false">IF(BE252="","",IF(AND(BE252&gt;=-20,BE252&lt;=-10),"-20 a -10",IF(AND(BE252&gt;=-9.5,BE252&lt;=0.5),"-9,5 a 0,5",IF(AND(BE252&gt;=1,BE252&lt;=11),"1 a 11",IF(AND(BE252&gt;=11.5,BE252&lt;=20.5),"11,5 a 20,5",IF(BE252=21,"21",IF(AND(BE252&gt;=21.5,BE252&lt;=31.5),"21,5 a 31,5",IF(AND(BE252&gt;=32,BE252&lt;=42),"32 a 42","Fuera de rango"))))))))</f>
        <v>11,5 a 20,5</v>
      </c>
      <c r="BG252" s="11" t="n">
        <f aca="false">IF(BF252="","",IF(BF252="-20 a -10",1,IF(BF252="-9,5 a 0,5",2,IF(BF252="1 a 11",3,IF(BF252="11,5 a 20,5",4,IF(BF252="21","NORMA",IF(BF252="21,5 a 31,5",5,IF(BF252="32 a 42",6,""))))))))</f>
        <v>4</v>
      </c>
      <c r="BH252" s="9" t="n">
        <v>6</v>
      </c>
      <c r="BI252" s="10" t="str">
        <f aca="false">IF(BH252="","",IF(AND(BH252&gt;=-20,BH252&lt;=-15),"-20 a -15",IF(AND(BH252&gt;=-14.5,BH252&lt;=-9.5),"-14,5 a -9,5",IF(AND(BH252&gt;=-9,BH252&lt;=-4),"-9 a -4",IF(AND(BH252&gt;=-3.5,BH252&lt;=2.5),"-3,5 a 2,5",IF(AND(BH252&gt;=3,BH252&lt;=8),"3 a 8",IF(AND(BH252&gt;=8.5,BH252&lt;=14.5),"8,5 a 14,5",IF(BH252=15,"15",IF(AND(BH252&gt;=15.5,BH252&lt;=20.5),"15,5 a 20,5",IF(AND(BH252&gt;=21,BH252&lt;=26),"21 a 26","Fuera de rango"))))))))))</f>
        <v>3 a 8</v>
      </c>
      <c r="BJ252" s="11" t="n">
        <f aca="false">IF(BI252="","",IF(BI252="-20 a -15",1,IF(BI252="-14,5 a -9,5",2,IF(BI252="-9 a -4",3,IF(BI252="-3,5 a 2,5",4,IF(BI252="3 a 8",5,IF(BI252="8,5 a 14,5",6,IF(BI252="15","NORMA",IF(BI252="15,5 a 20,5",7,IF(BI252="21 a 26",8,IF(BI252="26,5 a 31,5",9,"")))))))))))</f>
        <v>5</v>
      </c>
      <c r="BK252" s="9" t="n">
        <v>0</v>
      </c>
      <c r="BL252" s="10" t="str">
        <f aca="false">IF(BK252="","",IF(AND(BK252&gt;=0,BK252&lt;=2),"0 - 2",IF(AND(BK252&gt;=2.5,BK252&lt;=4.5),"2,5 - 4,5",IF(AND(BK252&gt;=5,BK252&lt;=7),"5 - 7",IF(AND(BK252&gt;=7.5,BK252&lt;=9.5),"7,5 - 9,5",IF(AND(BK252&gt;=10,BK252&lt;=12),"10 - 12",IF(AND(BK252&gt;=12.5,BK252&lt;=13.5),"12,5 - 13,5",IF(BK252=14,"14",IF(AND(BK252&gt;=14.5,BK252&lt;=16.5),"14,5 - 16,5",IF(AND(BK252&gt;=17,BK252&lt;=19),"17 - 19",IF(AND(BK252&gt;=19.5,BK252&lt;=21.5),"19,5 - 21,5",IF(AND(BK252&gt;=22,BK252&lt;=24),"22 - 24",IF(AND(BK252&gt;=24.5,BK252&lt;=26.5),"24,5 - 26,5",IF(AND(BK252&gt;=27,BK252&lt;=29),"27 - 29",IF(AND(BK252&gt;=29.5,BK252&lt;=30),"29,5 - 30","Fuera de rango")))))))))))))))</f>
        <v>0 - 2</v>
      </c>
      <c r="BM252" s="11" t="n">
        <f aca="false">IF(BL252="","",IF(BL252="0 - 2",1,IF(BL252="2,5 - 4,5",2,IF(BL252="5 - 7",3,IF(BL252="7,5 - 9,5",4,IF(BL252="10 - 12",5,IF(BL252="12,5 - 13,5",6,IF(BL252="14","NORMA",IF(BL252="14,5 - 16,5",7,IF(BL252="17 - 19",8,IF(BL252="19,5 - 21,5",9,IF(BL252="22 - 24",10,IF(BL252="24,5 - 26,5",11,IF(BL252="27 - 29",12,IF(BL252="29,5 - 30",13,"")))))))))))))))</f>
        <v>1</v>
      </c>
      <c r="BN252" s="9" t="n">
        <v>15</v>
      </c>
      <c r="BO252" s="10" t="str">
        <f aca="false">IF(BN252="","",IF(AND(BN252&gt;=-20,BN252&lt;=-10),"-20 a -10",IF(AND(BN252&gt;=-9.5,BN252&lt;=0.5),"-9,5 a 0,5",IF(AND(BN252&gt;=1,BN252&lt;=11),"1 a 11",IF(AND(BN252&gt;=11.5,BN252&lt;=21.5),"11,5 a 21,5",IF(BN252=22,"22",IF(AND(BN252&gt;=22.5,BN252&lt;=32.5),"22,5 a 32,5",IF(AND(BN252&gt;=33,BN252&lt;=43),"33 a 43","Fuera de rango"))))))))</f>
        <v>11,5 a 21,5</v>
      </c>
      <c r="BP252" s="11" t="n">
        <f aca="false">IF(BO252="","",IF(BO252="-20 a -10",1,IF(BO252="-9,5 a 0,5",2,IF(BO252="1 a 11",3,IF(BO252="11,5 a 21,5",4,IF(BO252="22","NORMA",IF(BO252="22,5 a 32,5",5,IF(BO252="33 a 43",6,""))))))))</f>
        <v>4</v>
      </c>
      <c r="BQ252" s="9" t="n">
        <v>7</v>
      </c>
      <c r="BR252" s="10" t="str">
        <f aca="false">IF(BQ252="","",IF(AND(BQ252&gt;=-20,BQ252&lt;=-15),"-20 a -15",IF(AND(BQ252&gt;=-14.5,BQ252&lt;=-9.5),"-14,5 a -9,5",IF(AND(BQ252&gt;=-9,BQ252&lt;=-4),"-9 a -4",IF(AND(BQ252&gt;=-3.5,BQ252&lt;=2.5),"-3,5 a 2,5",IF(AND(BQ252&gt;=3,BQ252&lt;=8),"3 a 8",IF(AND(BQ252&gt;=8.5,BQ252&lt;=13.5),"8,5 a 13,5",IF(AND(BQ252&gt;=14,BQ252&lt;=17.5),"14 a 17,5",IF(BQ252=18,"18",IF(AND(BQ252&gt;=18.5,BQ252&lt;=23.5),"18,5 a 23,5",IF(AND(BQ252&gt;=24,BQ252&lt;=29),"24 a 29",IF(AND(BQ252&gt;=29.5,BQ252&lt;=34.5),"29,5 a 34,5",IF(AND(BQ252&gt;=35,BQ252&lt;=40),"35 a 40","Fuera de rango")))))))))))))</f>
        <v>3 a 8</v>
      </c>
      <c r="BS252" s="11" t="n">
        <f aca="false">IF(BR252="","",IF(BR252="-20 a -15",1,IF(BR252="-14,5 a -9,5",2,IF(BR252="-9 a -4",3,IF(BR252="-3,5 a 2,5",4,IF(BR252="3 a 8",5,IF(BR252="8,5 a 13,5",6,IF(BR252="14 a 17,5",7,IF(BR252="18","NORMA",IF(BR252="18,5 a 23,5",8,IF(BR252="24 a 29",9,IF(BR252="29,5 a 34,5",10,IF(BR252="35 a 40",11,"")))))))))))))</f>
        <v>5</v>
      </c>
      <c r="BT252" s="9" t="n">
        <v>0</v>
      </c>
      <c r="BU252" s="10" t="str">
        <f aca="false">IF(BT252="","",IF(AND(BT252&gt;=-20,BT252&lt;=-18),"-20 a -18",IF(AND(BT252&gt;=-17.5,BT252&lt;=-15.5),"-17,5 a -15,5",IF(AND(BT252&gt;=-15,BT252&lt;=-13),"-15 a -13",IF(AND(BT252&gt;=-12.5,BT252&lt;=-10.5),"-12,5 a -10,5",IF(AND(BT252&gt;=-10,BT252&lt;=-8),"-10 a -8",IF(AND(BT252&gt;=-7.5,BT252&lt;=-5.5),"-7,5 a -5,5",IF(AND(BT252&gt;=-5,BT252&lt;=-3),"-5 a -3",IF(AND(BT252&gt;=-2.5,BT252&lt;=-0.5),"-2,5 a -0,5",IF(BT252=0,"0",IF(AND(BT252&gt;=0.5,BT252&lt;=2.5),"0,5 a 2,5",IF(AND(BT252&gt;=3,BT252&lt;=5),"3 a 5",IF(AND(BT252&gt;=5.5,BT252&lt;=7.5),"5,5 a 7,5",IF(AND(BT252&gt;=8,BT252&lt;=10),"8 a 10",IF(AND(BT252&gt;=10.5,BT252&lt;=12.5),"10,5 a 12,5",IF(AND(BT252&gt;=13,BT252&lt;=15),"13 a 15",IF(AND(BT252&gt;=15.5,BT252&lt;=17.5),"15,5 a 17,5",IF(AND(BT252&gt;=18,BT252&lt;=20),"18 a 20","Fuera de rango"))))))))))))))))))</f>
        <v>0</v>
      </c>
      <c r="BV252" s="11" t="str">
        <f aca="false">IF(BT252="","",IF(BT252=0,"NORMA",IF(AND(BT252&gt;=-20,BT252&lt;=-18),2,IF(AND(BT252&gt;=-17.5,BT252&lt;=-15.5),2,IF(AND(BT252&gt;=-15,BT252&lt;=-13),3,IF(AND(BT252&gt;=-12.5,BT252&lt;=-10.5),4,IF(AND(BT252&gt;=-10,BT252&lt;=-8),5,IF(AND(BT252&gt;=-7.5,BT252&lt;=-5.5),6,IF(AND(BT252&gt;=-5,BT252&lt;=-3),7,IF(AND(BT252&gt;=-2.5,BT252&lt;=-0.5),8,IF(AND(BT252&gt;=0.5,BT252&lt;=2.5),9,IF(AND(BT252&gt;=3,BT252&lt;=5),10,IF(AND(BT252&gt;=5.5,BT252&lt;=7.5),11,IF(AND(BT252&gt;=8,BT252&lt;=10),12,IF(AND(BT252&gt;=10.5,BT252&lt;=12.5),13,IF(AND(BT252&gt;=13,BT252&lt;=15),14,IF(AND(BT252&gt;=15.5,BT252&lt;=17.5),15,IF(AND(BT252&gt;=18,BT252&lt;=20),16,"Fuera de rango"))))))))))))))))))</f>
        <v>NORMA</v>
      </c>
      <c r="BW252" s="9" t="n">
        <v>-4.5</v>
      </c>
      <c r="BX252" s="10" t="n">
        <f aca="false">18.5- (0.3*H252)</f>
        <v>16.1</v>
      </c>
      <c r="BY252" s="10" t="n">
        <f aca="false">(BW252)-(BX252)</f>
        <v>-20.6</v>
      </c>
      <c r="BZ252" s="10" t="str">
        <f aca="false">IF(BY252="","",IF(BY252&lt;-27.5,"De -30 a -28",IF(BY252&lt;-25,"De -27,5 a -25,5",IF(BY252&lt;-22.5,"De -25 a -23",IF(BY252&lt;-20,"De -22,5 a -20,5",IF(BY252&lt;-17.5,"De -20 a -18",IF(BY252&lt;-15,"De -17,5 a -15,5",IF(BY252&lt;-12.5,"De -15 a -13",IF(BY252&lt;-10,"De -12,5 a -10,5",IF(BY252&lt;-7.5,"De -10 a -8",IF(BY252&lt;-5,"De -7,5 a -5,5",IF(BY252&lt;-2.5,"De -5 a -3",IF(BY252&lt;0,"De -2,5 a -0,5",IF(BY252&lt;2.5,"De 0 a 2",IF(BY252&lt;5,"De 2,5 a 4,5",IF(BY252&lt;7.5,"De 5 a 7",IF(BY252&lt;10,"De 7,5 a 9,5",IF(BY252&lt;12.5,"De 10 a 12",IF(BY252&lt;15,"De 12,5 a 14,5",IF(BY252&lt;17.5,"De 15 a 17",IF(BY252&lt;20,"De 17,5 a 19,5",IF(BY252&lt;22.5,"De 20 a 22",IF(BY252&lt;25,"De 22,5 a 24,5",IF(BY252&lt;27.5,"De 25 a 27","De 27,5 a 30"))))))))))))))))))))))))</f>
        <v>De -22,5 a -20,5</v>
      </c>
      <c r="CA252" s="12" t="n">
        <f aca="false">IF(BY252="","",IF(BY252&lt;=-28,1,IF(BY252&lt;=-25.5,2,IF(BY252&lt;=-23,3,IF(BY252&lt;=-20.5,4,IF(BY252&lt;=-18,5,IF(BY252&lt;=-15.5,6,IF(BY252&lt;=-13,7,IF(BY252&lt;=-10.5,8,IF(BY252&lt;=-8,9,IF(BY252&lt;=-5.5,10,IF(BY252&lt;=-3,11,IF(BY252&lt;=-0.5,12,IF(BY252&lt;=2,13,IF(BY252&lt;=4.5,14,IF(BY252&lt;=7,15,IF(BY252&lt;=9.5,16,IF(BY252&lt;=12,17,IF(BY252&lt;=14.5,18,IF(BY252&lt;=17,19,IF(BY252&lt;=19.5,20,IF(BY252&lt;=22,21,IF(BY252&lt;=24.5,22,IF(BY252&lt;=27,23,IF(BY252&lt;=30,24,"Fuera de rango")))))))))))))))))))))))))</f>
        <v>4</v>
      </c>
      <c r="CB252" s="9" t="n">
        <v>-4.5</v>
      </c>
      <c r="CC252" s="10" t="n">
        <f aca="false">18.5- (0.3*H252)</f>
        <v>16.1</v>
      </c>
      <c r="CD252" s="10" t="n">
        <f aca="false">(CB252)-(CC252)</f>
        <v>-20.6</v>
      </c>
      <c r="CE252" s="10" t="str">
        <f aca="false">IF(CD252="","",IF(CD252&lt;-27.5,"De -30 a -28",IF(CD252&lt;-25,"De -27,5 a -25,5",IF(CD252&lt;-22.5,"De -25 a -23",IF(CD252&lt;-20,"De -22,5 a -20,5",IF(CD252&lt;-17.5,"De -20 a -18",IF(CD252&lt;-15,"De -17,5 a -15,5",IF(CD252&lt;-12.5,"De -15 a -13",IF(CD252&lt;-10,"De -12,5 a -10,5",IF(CD252&lt;-7.5,"De -10 a -8",IF(CD252&lt;-5,"De -7,5 a -5,5",IF(CD252&lt;-2.5,"De -5 a -3",IF(CD252&lt;0,"De -2,5 a -0,5",IF(CD252&lt;=2,"De 0 a 2",IF(CD252&lt;=4.5,"De 2,5 a 4,5",IF(CD252&lt;=7,"De 5 a 7",IF(CD252&lt;=9.5,"De 7,5 a 9,5",IF(CD252&lt;=12,"De 10 a 12",IF(CD252&lt;=14.5,"De 12,5 a 14,5",IF(CD252&lt;=17,"De 15 a 17",IF(CD252&lt;=19.5,"De 17,5 a 19,5",IF(CD252&lt;=22,"De 20 a 22",IF(CD252&lt;=24.5,"De 22,5 a 24,5",IF(CD252&lt;=27,"De 25 a 27","De 27,5 a 30"))))))))))))))))))))))))</f>
        <v>De -22,5 a -20,5</v>
      </c>
      <c r="CF252" s="12" t="n">
        <f aca="false">IF(CD252="","",IF(CD252&lt;-27.5,1,IF(CD252&lt;-25,2,IF(CD252&lt;-22.5,3,IF(CD252&lt;-20,4,IF(CD252&lt;-17.5,5,IF(CD252&lt;-15,6,IF(CD252&lt;-12.5,7,IF(CD252&lt;-10,8,IF(CD252&lt;-7.5,9,IF(CD252&lt;-5,10,IF(CD252&lt;-2.5,11,IF(CD252&lt;0,12,IF(CD252&lt;2.5,13,IF(CD252&lt;5,14,IF(CD252&lt;7.5,15,IF(CD252&lt;10,16,IF(CD252&lt;12.5,17,IF(CD252&lt;15,18,IF(CD252&lt;17.5,19,IF(CD252&lt;20,20,IF(CD252&lt;22.5,21,IF(CD252&lt;25,22,IF(CD252&lt;27.5,23,24))))))))))))))))))))))))</f>
        <v>4</v>
      </c>
      <c r="CG252" s="9" t="n">
        <v>-1</v>
      </c>
      <c r="CH252" s="10" t="str">
        <f aca="false">IF(CG252="","",IF(AND(CG252&gt;=-10,CG252&lt;=-9.5),"-10 a -9,5",IF(AND(CG252&gt;-9.5,CG252&lt;=-8.5),"-9 a -8,5",IF(AND(CG252&gt;-8.5,CG252&lt;=-7.5),"-8 a -7,5",IF(AND(CG252&gt;-7.5,CG252&lt;=-6.5),"-7 a -6,5",IF(AND(CG252&gt;-6.5,CG252&lt;=-5.5),"-6 a -5,5",IF(AND(CG252&gt;-5.5,CG252&lt;=-4.5),"-5 a -4,5",IF(AND(CG252&gt;-4.5,CG252&lt;=-3.5),"-4 a -3,5",IF(AND(CG252&gt;-3.5,CG252&lt;=-2.5),"-3 a -2,5",IF(CG252=-2.25,"-2,25",IF(AND(CG252&gt;-2.5,CG252&lt;=-1.5),"-2 a -1,5",IF(AND(CG252&gt;-1.5,CG252&lt;=-0.5),"-1 a -0,5",IF(AND(CG252&gt;-0.5,CG252&lt;=0.5),"0 a 0,5",IF(AND(CG252&gt;0.5,CG252&lt;=1.5),"1 a 1,5",IF(AND(CG252&gt;1.5,CG252&lt;=2.5),"2 a 2,5",IF(AND(CG252&gt;2.5,CG252&lt;=3.5),"3 a 3,5",IF(AND(CG252&gt;3.5,CG252&lt;=4.5),"4 a 4,5",IF(AND(CG252&gt;4.5,CG252&lt;=5.5),"5 a 5,5",IF(AND(CG252&gt;5.5,CG252&lt;=6.5),"6 a 6,5",IF(AND(CG252&gt;6.5,CG252&lt;=7.5),"7 a 7,5",IF(AND(CG252&gt;7.5,CG252&lt;=8.5),"8 a 8,5",IF(AND(CG252&gt;8.5,CG252&lt;=9.5),"9 a 9,5",IF(CG252&gt;=10,"10","Fuera de rango")))))))))))))))))))))))</f>
        <v>-1 a -0,5</v>
      </c>
      <c r="CI252" s="11" t="n">
        <f aca="false">IF(CG252="","",IF(CG252=-2.25,"NORMA",IF(CG252&lt;=-9.5,1,IF(CG252&lt;=-8.5,2,IF(CG252&lt;=-7.5,3,IF(CG252&lt;=-6.5,4,IF(CG252&lt;=-5.5,5,IF(CG252&lt;=-4.5,6,IF(CG252&lt;=-3.5,7,IF(CG252&lt;=-2.5,8,IF(CG252&lt;=-1.5,9,IF(CG252&lt;=-0.5,10,IF(CG252&lt;=0.5,11,IF(CG252&lt;=1.5,12,IF(CG252&lt;=2.5,13,IF(CG252&lt;=3.5,14,IF(CG252&lt;=4.5,15,IF(CG252&lt;=5.5,16,IF(CG252&lt;=6.5,17,IF(CG252&lt;=7.5,18,IF(CG252&lt;=8.5,19,IF(CG252&lt;=9.5,20,IF(CG252=10,21,"Fuera de rango")))))))))))))))))))))))</f>
        <v>10</v>
      </c>
      <c r="CJ252" s="9" t="n">
        <v>1.5</v>
      </c>
      <c r="CK252" s="10" t="str">
        <f aca="false">IF(CJ252="","",IF(AND(CJ252&gt;=-6,CJ252&lt;=-5.5),"-6 a -5,5",IF(AND(CJ252&gt;-5.5,CJ252&lt;=-4.5),"-5 a -4,5",IF(AND(CJ252&gt;-4.5,CJ252&lt;=-3.5),"-4 a -3,5",IF(AND(CJ252&gt;-3.5,CJ252&lt;=-2.5),"-3 a -2,5",IF(AND(CJ252&gt;-2.5,CJ252&lt;=-1.5),"-2 a -1,5",IF(AND(CJ252&gt;-1.5,CJ252&lt;=-0.5),"-1 a -0,5",IF(AND(CJ252&gt;-0.5,CJ252&lt;=0.5),"0 a 0,5",IF(AND(CJ252&gt;0.5,CJ252&lt;=1.5),"1 a 1,5",IF(AND(CJ252&gt;1.5,CJ252&lt;2.5),"2",IF(AND(CJ252&gt;=2.5,CJ252&lt;=3),"2,5 a 3",IF(AND(CJ252&gt;3,CJ252&lt;=4),"3,5 a 4",IF(AND(CJ252&gt;4,CJ252&lt;=5),"4,5 a 5",IF(AND(CJ252&gt;5,CJ252&lt;=6),"5,5 a 6",IF(AND(CJ252&gt;6,CJ252&lt;=7),"6,5 a 7",IF(AND(CJ252&gt;7,CJ252&lt;=8),"7,5 a 8",IF(AND(CJ252&gt;8,CJ252&lt;=9.5),"8,5 a 9,5",IF(CJ252=10,"10","Fuera de rango"))))))))))))))))))</f>
        <v>1 a 1,5</v>
      </c>
      <c r="CL252" s="11" t="n">
        <f aca="false">IF(CK252="","",IF(OR(CK252="-6 a -5,5",CK252="-6 - -5,5"),1,IF(OR(CK252="-5 a -4,5",CK252="-5 - -4,5"),2,IF(OR(CK252="-4 a -3,5",CK252="-4 - -3,5"),3,IF(OR(CK252="-3 a -2,5",CK252="-3 - -2,5"),4,IF(OR(CK252="-2 a -1,5",CK252="-2 - -1,5"),5,IF(OR(CK252="-1 a -0,5",CK252="-1 - -0,5"),6,IF(OR(CK252="0 a 0,5",CK252="0 - 0,5"),7,IF(OR(CK252="1 a 1,5",CK252="1 - 1,5"),8,IF(CK252="2","NORMA",IF(OR(CK252="2,5 a 3",CK252="2,5 - 3"),9,IF(OR(CK252="3,5 a 4",CK252="3,5 - 4"),10,IF(OR(CK252="4,5 a 5",CK252="4,5 - 5"),11,IF(OR(CK252="5,5 a 6",CK252="5,5 - 6"),12,IF(OR(CK252="6,5 a 7",CK252="6,5 - 7"),13,IF(OR(CK252="7,5 a 8",CK252="7,5 - 8"),14,IF(OR(CK252="8,5 a 9",CK252="8,5 - 9,5",CK252="9 a 9,5"),15,IF(CK252="10",15,IF(OR(CK252="0,5 a 1",CK252="0,5 - 1"),7,"Fuera de rango")))))))))))))))))))</f>
        <v>8</v>
      </c>
      <c r="CM252" s="10" t="n">
        <v>0</v>
      </c>
      <c r="CN252" s="10" t="str">
        <f aca="false">IF(CM252=0,"0", " ")</f>
        <v>0</v>
      </c>
      <c r="CO252" s="10" t="str">
        <f aca="false">IF(CM252&gt;0,"EME"," ")</f>
        <v> </v>
      </c>
      <c r="CP252" s="10" t="n">
        <v>0</v>
      </c>
      <c r="CQ252" s="10" t="str">
        <f aca="false">IF(CP252&gt;0,"0", " ")</f>
        <v> </v>
      </c>
      <c r="CR252" s="10" t="str">
        <f aca="false">IF(CP252&gt;0,"EME"," ")</f>
        <v> </v>
      </c>
      <c r="CS252" s="9" t="n">
        <v>0</v>
      </c>
      <c r="CT252" s="10" t="str">
        <f aca="false">IF(CS252&gt;0,"1", " ")</f>
        <v> </v>
      </c>
      <c r="CU252" s="10" t="str">
        <f aca="false">IF(CS252&gt;0,"HIP"," ")</f>
        <v> </v>
      </c>
      <c r="CV252" s="9" t="n">
        <v>0</v>
      </c>
      <c r="CW252" s="10" t="str">
        <f aca="false">IF(CV252&gt;0,"1", " ")</f>
        <v> </v>
      </c>
      <c r="CX252" s="10" t="str">
        <f aca="false">IF(CV252&gt;0,"HIP"," ")</f>
        <v> </v>
      </c>
      <c r="CY252" s="9" t="n">
        <v>-1</v>
      </c>
      <c r="CZ252" s="11" t="str">
        <f aca="false">IF(CY252&lt;0,"2"," ")</f>
        <v>2</v>
      </c>
      <c r="DA252" s="11" t="str">
        <f aca="false">IF(CY252&lt;0,"MIO"," ")</f>
        <v>MIO</v>
      </c>
      <c r="DB252" s="9" t="n">
        <v>-1</v>
      </c>
      <c r="DC252" s="11" t="str">
        <f aca="false">IF(DB252&lt;0,"2"," ")</f>
        <v>2</v>
      </c>
      <c r="DD252" s="11" t="str">
        <f aca="false">IF(DB252&lt;0,"MIO"," ")</f>
        <v>MIO</v>
      </c>
      <c r="DE252" s="9" t="n">
        <v>0</v>
      </c>
      <c r="DF252" s="11" t="str">
        <f aca="false">IF(DE252&lt;0,"3"," ")</f>
        <v> </v>
      </c>
      <c r="DG252" s="11" t="str">
        <f aca="false">IF(DE252&lt;0,"AST"," ")</f>
        <v> </v>
      </c>
      <c r="DH252" s="9" t="n">
        <v>0</v>
      </c>
      <c r="DI252" s="11" t="str">
        <f aca="false">IF(DH252&lt;0,"3"," ")</f>
        <v> </v>
      </c>
      <c r="DJ252" s="11" t="str">
        <f aca="false">IF(DH252&lt;0,"AST"," ")</f>
        <v> </v>
      </c>
      <c r="DK252" s="9" t="n">
        <v>0</v>
      </c>
      <c r="DL252" s="10" t="str">
        <f aca="false">IF(DK252&gt;0,"4"," ")</f>
        <v> </v>
      </c>
      <c r="DM252" s="10" t="str">
        <f aca="false">IF(DK252&gt;0,"PRE"," ")</f>
        <v> </v>
      </c>
      <c r="DN252" s="9" t="n">
        <v>0</v>
      </c>
      <c r="DO252" s="10" t="str">
        <f aca="false">IF(DN252&gt;0,"4"," ")</f>
        <v> </v>
      </c>
      <c r="DP252" s="10" t="str">
        <f aca="false">IF(DN252&gt;0,"PRE"," ")</f>
        <v> </v>
      </c>
      <c r="DQ252" s="12" t="n">
        <v>1</v>
      </c>
      <c r="DR252" s="12" t="n">
        <v>1</v>
      </c>
      <c r="DS252" s="12" t="str">
        <f aca="false">CONCATENATE(CO252,CU252,DA252,DG252,DM252)</f>
        <v>  MIO  </v>
      </c>
      <c r="DT252" s="10" t="str">
        <f aca="false" t="array" ref="DT252">_xlfn.IFS(DS252="EME    ","0", DS252=" HIP   ","1", DS252="  MIO  ","2", DS252="   AST ","3", DS252="    PRE","4", DS252="EME   PRE","5", DS252=" HIP  PRE","6", DS252=" HIP AST ","7", DS252="  MIO PRE","8", DS252="  MIOAST ","9", DS252="   ASTPRE","10",DS252=" HIP ASTPRE","11", DS252="  MIOASTPRE","12", DS252="     ","0")</f>
        <v>2</v>
      </c>
      <c r="DU252" s="1" t="s">
        <v>154</v>
      </c>
      <c r="DV252" s="1" t="str">
        <f aca="false" t="array" ref="DV252">_xlfn.IFS(DU252="SI","2", DU252="NO","1")</f>
        <v>1</v>
      </c>
      <c r="DW252" s="10" t="n">
        <v>0</v>
      </c>
      <c r="DX252" s="11" t="str">
        <f aca="false">IF(DW252=0,"1","2")</f>
        <v>1</v>
      </c>
      <c r="DY252" s="11" t="str">
        <f aca="false" t="array" ref="DY252">_xlfn.IFS(DW252=0,"0", DW252=0.25, "1", DW252=0.5,"2", DW252=0.75,"3", DW252=1,"4",DW252=1.25,"5", DW252=1.5,"6", DW252=1.75,"7", DW252=2,"8")</f>
        <v>0</v>
      </c>
      <c r="DZ252" s="10" t="n">
        <v>0</v>
      </c>
      <c r="EA252" s="11" t="str">
        <f aca="false">IF(DZ252=0,"1","2")</f>
        <v>1</v>
      </c>
      <c r="EB252" s="11" t="str">
        <f aca="false" t="array" ref="EB252">_xlfn.IFS(DZ252=0,"0", DZ252=0.25, "1", DZ252=0.5,"2", DZ252=0.75,"3", DZ252=1,"4",DZ252=1.25,"5", DZ252=1.5,"6", DZ252=1.75,"7", DZ252=2,"8")</f>
        <v>0</v>
      </c>
      <c r="EC252" s="10" t="n">
        <v>0</v>
      </c>
      <c r="ED252" s="10" t="str">
        <f aca="false">IF(EC252=0,"1","2")</f>
        <v>1</v>
      </c>
      <c r="EE252" s="11" t="str">
        <f aca="false" t="array" ref="EE252">_xlfn.IFS(EC252=0,"0", EC252=-0.25, "1", EC252=-0.5,"2", EC252=-0.75,"3", EC252=-1,"4",EC252=-1.25,"5", EC252=-1.5,"6", EC252=-1.75,"7", EC252=-2,"8", EC252=-2.25,"9",EC252=-2.5,"10", EC252=-2.75,"11", EC252=-3,"12", EC252=-3.25,"13", EC252=-3.5,"14", EC252=-3.75,"15",EC252=-4,"16")</f>
        <v>0</v>
      </c>
      <c r="EF252" s="10" t="n">
        <v>0</v>
      </c>
      <c r="EG252" s="10" t="str">
        <f aca="false">IF(EF252=0,"1","2")</f>
        <v>1</v>
      </c>
      <c r="EH252" s="11" t="str">
        <f aca="false" t="array" ref="EH252">_xlfn.IFS(EF252=0,"0", EF252=-0.25, "1", EF252=-0.5,"2", EF252=-0.75,"3", EF252=-1,"4",EF252=-1.25,"5", EF252=-1.5,"6", EF252=-1.75,"7", EF252=-2,"8", EF252=-2.25,"9",EF252=-2.5,"10", EF252=-2.75,"11", EF252=-3,"12", EF252=-3.25,"13", EF252=-3.5,"14", EF252=-3.75,"15",EF252=-4,"16")</f>
        <v>0</v>
      </c>
      <c r="EI252" s="10" t="n">
        <v>0</v>
      </c>
      <c r="EJ252" s="11" t="str">
        <f aca="false">IF(EI252=0,"1","2")</f>
        <v>1</v>
      </c>
      <c r="EK252" s="11" t="str">
        <f aca="false" t="array" ref="EK252">_xlfn.IFS(EI252=0,"0", EI252=-0.25, "1", EI252=-0.5,"2", EI252=-0.75,"3", EI252=-1,"4",EI252=-1.25,"5", EI252=-1.5,"6", EI252=-1.75,"7", EI252=-2,"8", EI252=-2.25,"9", EI252=-2.25,"9",EI252=-2.5,"10", EI252=-2.75,"11", EI252=-3,"12", EI252=-3.25,"13", EI252=-3.5,"14", EI252=-3.75,"15",EI252=-4,"16", EI252=0.25, "17", EI252=0.5, "18")</f>
        <v>0</v>
      </c>
      <c r="EL252" s="10" t="n">
        <v>0</v>
      </c>
      <c r="EM252" s="11" t="str">
        <f aca="false">IF(EL252=0,"1","2")</f>
        <v>1</v>
      </c>
      <c r="EN252" s="11" t="str">
        <f aca="false" t="array" ref="EN252">_xlfn.IFS(EL252=0.25,"17",EL252=0.5,"18", EL252=0,"0", EL252=-0.25, "1", EL252=-0.5,"2", EL252=-0.75,"3", EL252=-1,"4",EL252=-1.25,"5", EL252=-1.5,"6", EL252=-1.75,"7", EL252=-2,"8",EL252= -2.25,"9",EL252=-2.5,"10",EL252= -2.75,"11",EL252= -3,"12",EL252= -3.25,"13",EL252= -3.5,"14",EL252= -3.75,"15",EL252=-4,"16")</f>
        <v>0</v>
      </c>
      <c r="EO252" s="10" t="n">
        <v>0</v>
      </c>
      <c r="EP252" s="11" t="str">
        <f aca="false">IF(EO252=0,"1","2")</f>
        <v>1</v>
      </c>
      <c r="EQ252" s="11" t="str">
        <f aca="false" t="array" ref="EQ252">_xlfn.IFS(EO252=0,"0", EO252=0.25, "1", EO252=0.5,"2", EO252=0.75,"3", EO252=1,"4",EO252=1.25,"5", EO252=1.5,"6", EO252=1.75,"7", EO252=2,"8", EO252=2.25,"9", EO252=2.25,"9",EO252=2.5,"10", EO252=2.75,"11", EO252=3,"12", EO252=3.25,"13", EO252=3.5,"14", EO252=3.75,"15",EO252=4,"16", EO252=-0.25, "17", bq=-0.5, "18")</f>
        <v>0</v>
      </c>
      <c r="ER252" s="10" t="n">
        <v>0</v>
      </c>
      <c r="ES252" s="11" t="str">
        <f aca="false">IF(ER252=0,"1","2")</f>
        <v>1</v>
      </c>
      <c r="ET252" s="11" t="str">
        <f aca="false" t="array" ref="ET252">_xlfn.IFS(ER252=0,"0", ER252=0.25, "1", ER252=0.5,"2", ER252=0.75,"3", ER252=1,"4",ER252=1.25,"5", ER252=1.5,"6", ER252=1.75,"7", ER252=2,"8", ER252=2.25,"9", ER252=2.25,"9",ER252=2.5,"10", ER252=2.75,"11", ER252=3,"12", ER252=3.25,"13", ER252=3.5,"14", ER252=3.75,"15",ER252=4,"16", ER252=-0.25, "17", bq=-0.5, "18")</f>
        <v>0</v>
      </c>
      <c r="EU252" s="36" t="n">
        <v>15</v>
      </c>
      <c r="EV252" s="14" t="str">
        <f aca="false">VLOOKUP(EU252,LEYENDA!$G$2:$H$8,2,TRUE())</f>
        <v>13-18</v>
      </c>
      <c r="EW252" s="14" t="str">
        <f aca="false" t="array" ref="EW252">_xlfn.IFS(EV252="0-5","1", EV252="6-12","2", EV252="13-18","3", EV252="19-24","4", EV252="25-36","5", EV252="37-48","6", EV252="49-60","7")</f>
        <v>3</v>
      </c>
    </row>
    <row r="253" customFormat="false" ht="13.5" hidden="false" customHeight="false" outlineLevel="0" collapsed="false">
      <c r="A253" s="1" t="n">
        <v>69</v>
      </c>
      <c r="B253" s="35" t="n">
        <v>3</v>
      </c>
      <c r="C253" s="33" t="n">
        <v>41743</v>
      </c>
      <c r="D253" s="6"/>
      <c r="E253" s="5" t="str">
        <f aca="false">VLOOKUP(A253,'286'!$A$3:$J$600,10,FALSE())</f>
        <v>BARAHONA DE LAS HERAS, ÁNGELA</v>
      </c>
      <c r="F253" s="4" t="str">
        <f aca="false">VLOOKUP(A253,'286'!$A$3:$I$1768,3,FALSE())</f>
        <v>BAHEAN</v>
      </c>
      <c r="G253" s="6" t="n">
        <f aca="false">VLOOKUP(A253,'286'!$A$3:$I$1768,4,FALSE())</f>
        <v>38528</v>
      </c>
      <c r="H253" s="7" t="n">
        <f aca="false">YEAR(C253)-YEAR(G253)</f>
        <v>9</v>
      </c>
      <c r="I253" s="1" t="str">
        <f aca="false">VLOOKUP(H253,LEYENDA!$C$2:$D$6,2,TRUE())</f>
        <v>0-12</v>
      </c>
      <c r="J253" s="5" t="str">
        <f aca="false">VLOOKUP(A253,'286'!$A$3:$I$1768,7,FALSE())</f>
        <v>M</v>
      </c>
      <c r="K253" s="8" t="str">
        <f aca="false">VLOOKUP(A253,'286'!$A$3:$I$1768,2,FALSE())</f>
        <v>OD</v>
      </c>
      <c r="L253" s="4" t="str">
        <f aca="false">VLOOKUP(A253,'286'!$A$3:$I$1768,8,FALSE())</f>
        <v>D</v>
      </c>
      <c r="M253" s="4" t="str">
        <f aca="false">VLOOKUP(A253,'286'!$A$3:$I$1768,9,FALSE())</f>
        <v>D</v>
      </c>
      <c r="N253" s="8" t="str">
        <f aca="false">IF(R253=O253, "MISMA","CONTRARIA")</f>
        <v>MISMA</v>
      </c>
      <c r="O253" s="8" t="str">
        <f aca="false" t="array" ref="O253">_xlfn.IFS(L253="D","1", L253="I","2")</f>
        <v>1</v>
      </c>
      <c r="P253" s="8" t="str">
        <f aca="false" t="array" ref="P253">_xlfn.IFS(K253="OD","1", K253="OI","2")</f>
        <v>1</v>
      </c>
      <c r="Q253" s="1" t="str">
        <f aca="false" t="array" ref="Q253">_xlfn.IFS(J253="M","1", J253="H","2")</f>
        <v>1</v>
      </c>
      <c r="R253" s="8" t="str">
        <f aca="false" t="array" ref="R253">_xlfn.IFS(M253="D","1", M253="I","2")</f>
        <v>1</v>
      </c>
      <c r="S253" s="1" t="str">
        <f aca="false" t="array" ref="S253">_xlfn.IFS(N253="CONTRARIA", "1",N253= "MISMA","2")</f>
        <v>2</v>
      </c>
      <c r="T253" s="1" t="str">
        <f aca="false" t="array" ref="T253">_xlfn.IFS(I253="0-12","1", I253="13-24","2", I253="25-40","3", I253="41-60","4", I253="61-100","5")</f>
        <v>1</v>
      </c>
      <c r="U253" s="9" t="n">
        <v>2</v>
      </c>
      <c r="V253" s="1" t="str">
        <f aca="false">IF(U253="","",IF(AND(U253&gt;=-9,U253&lt;=-6.5),"-9 a -6,5",IF(AND(U253&gt;=-6,U253&lt;=-3.5),"-6 a -3,5",IF(AND(U253&gt;=-3,U253&lt;=-1),"-3 a -1",IF(U253=-0.5,"-0,5",IF(AND(U253&gt;=0,U253&lt;=2.5),"0 a 2,5",IF(AND(U253&gt;=3,U253&lt;=5.5),"3 a 5,5",IF(AND(U253&gt;=6,U253&lt;=8.5),"6 a 8,5",IF(AND(U253&gt;=9,U253&lt;=20),"9 a 20","Fuera de rango")))))))))</f>
        <v>0 a 2,5</v>
      </c>
      <c r="W253" s="11" t="n">
        <f aca="false">IF(V253="","",IF(V253="-9 a -6,5",2,IF(V253="-6 a -3,5",3,IF(V253="-3 a -1",4,IF(V253="-0,5","NORMA",IF(V253="0 a 2,5",5,IF(V253="3 a 5,5",6,IF(V253="6 a 8,5",7,IF(V253="9 a 20",8,"Fuera de rango")))))))))</f>
        <v>5</v>
      </c>
      <c r="X253" s="9" t="n">
        <v>0</v>
      </c>
      <c r="Y253" s="10" t="str">
        <f aca="false">IF(X253="","",IF(AND(X253&gt;=0,X253&lt;=4),"0 a 4",IF(AND(X253&gt;=4.5,X253&lt;=8.5),"4,5 a 8,5",IF(X253=9,"9",IF(AND(X253&gt;=9.5,X253&lt;=13),"9,5 a 13",IF(AND(X253&gt;=13.5,X253&lt;=20),"13,5 a 20",IF(AND(X253&gt;=20.5,X253&lt;=35),"20,5 a 35","Fuera de rango")))))))</f>
        <v>0 a 4</v>
      </c>
      <c r="Z253" s="11" t="n">
        <f aca="false">IF(Y253="","",IF(Y253="0 a 4",1,IF(Y253="4,5 a 8,5",2,IF(Y253="9","NORMA",IF(Y253="9,5 a 13",3,IF(Y253="13,5 a 20",4,IF(Y253="20,5 a 35",5,"Fuera de rango")))))))</f>
        <v>1</v>
      </c>
      <c r="AA253" s="9" t="n">
        <v>21</v>
      </c>
      <c r="AB253" s="10" t="str">
        <f aca="false">IF(AA253="","",IF(AND(AA253&gt;=0,AA253&lt;=9),"0 a 9",IF(AND(AA253&gt;=9.5,AA253&lt;=18.5),"9,5 a 18,5",IF(AA253=19,"19",IF(AND(AA253&gt;=19.5,AA253&lt;=28),"19,5 a 28",IF(AND(AA253&gt;=28.5,AA253&lt;=40),"28,5 a 40","Fuera de rango"))))))</f>
        <v>19,5 a 28</v>
      </c>
      <c r="AC253" s="11" t="n">
        <f aca="false" t="array" ref="AC253">_xlfn.IFS(AB253="","",AB253="0 a 9",1,AB253="9,5 a 18,5",2,AB253="19","NORMA",AB253="19,5 a 28",3,AB253="28,5 a 40",4,TRUE(),"Fuera de rango")</f>
        <v>3</v>
      </c>
      <c r="AD253" s="9" t="n">
        <v>10</v>
      </c>
      <c r="AE253" s="11" t="str">
        <f aca="false">IF(AD253="","",IF(AND(AD253&gt;=-10,AD253&lt;=0),"De -10 a 0",IF(AND(AD253&gt;=0.5,AD253&lt;=9.5),"0,5 a 9,5",IF(AD253=10,"10",IF(AND(AD253&gt;=10.5,AD253&lt;=20),"10,5 a 20",IF(AND(AD253&gt;=20.5,AD253&lt;=40),"20,5 a 40","Fuera de rango"))))))</f>
        <v>10</v>
      </c>
      <c r="AF253" s="12" t="str">
        <f aca="false">IF(AD253="","",IF(AND(AD253&gt;=-10,AD253&lt;=0),1,IF(AND(AD253&gt;=0.5,AD253&lt;=9.5),2,IF(AD253=10,"NORMA",IF(AND(AD253&gt;=10.5,AD253&lt;=20),3,IF(AND(AD253&gt;=20.5,AD253&lt;=40),4,""))))))</f>
        <v>NORMA</v>
      </c>
      <c r="AG253" s="9" t="n">
        <v>9</v>
      </c>
      <c r="AH253" s="11" t="str">
        <f aca="false">IF(AG253="","",IF(AND(AG253&gt;=0,AG253&lt;=4),"0 a 4",IF(AND(AG253&gt;=4.5,AG253&lt;=8.5),"4,5 a 8,5",IF(AG253=9,"9",IF(AND(AG253&gt;=9.5,AG253&lt;=13),"9,5 a 13",IF(AND(AG253&gt;=13.5,AG253&lt;=25),"13,5 a 25","Fuera de rango"))))))</f>
        <v>9</v>
      </c>
      <c r="AI253" s="11" t="str">
        <f aca="false">IF(AH253="","",IF(AH253="0 a 4",1,IF(AH253="4,5 a 8,5",2,IF(AH253="9","NORMA",IF(AH253="9,5 a 13",3,IF(AH253="13,5 a 25",4,""))))))</f>
        <v>NORMA</v>
      </c>
      <c r="AJ253" s="9" t="n">
        <v>3</v>
      </c>
      <c r="AK253" s="10" t="str">
        <f aca="false">IF(AJ253="","",IF(AND(AJ253&gt;=-15,AJ253&lt;=-10.5),"-15 a -10,5",IF(AND(AJ253&gt;=-10,AJ253&lt;=-4),"-10 a -4",IF(AND(AJ253&gt;=-4.5,AJ253&lt;=0),"-4,5 a 0",IF(AND(AJ253&gt;=0.5,AJ253&lt;=4.5),"0,5 a 4,5",IF(AJ253=5,"5",IF(AND(AJ253&gt;=5.5,AJ253&lt;=10),"5,5 a 10",IF(AND(AJ253&gt;=10.5,AJ253&lt;=20),"10,5 a 20","Fuera de rango"))))))))</f>
        <v>0,5 a 4,5</v>
      </c>
      <c r="AL253" s="11" t="n">
        <f aca="false">IF(AK253="","",IF(AK253="-15 a -10,5",1,IF(AK253="-10 a -4",2,IF(AK253="-4,5 a 0",3,IF(AK253="0,5 a 4,5",4,IF(AK253="5","NORMA",IF(AK253="5,5 a 10",5,IF(AK253="10,5 a 20",6,"Error"))))))))</f>
        <v>4</v>
      </c>
      <c r="AM253" s="9" t="n">
        <v>0</v>
      </c>
      <c r="AN253" s="10" t="str">
        <f aca="false">IF(AM253="","",IF(AND(AM253&gt;=-7.5,AM253&lt;=-5.5),"-7,5 a -5,5",IF(AND(AM253&gt;=-5,AM253&lt;=-3),"-5 a -3",IF(AND(AM253&gt;=-2.5,AM253&lt;=-0.5),"-2,5 a -0,5",IF(AM253=0,"0,00",IF(AND(AM253&gt;=0.5,AM253&lt;=2.5),"0,5 a 2,5",IF(AND(AM253&gt;=3,AM253&lt;=5),"3 a 5",IF(AND(AM253&gt;=5.5,AM253&lt;=7.5),"5,5 a 7,5",IF(AND(AM253&gt;=8,AM253&lt;=10),"8 a 10","Fuera de rango")))))))))</f>
        <v>0,00</v>
      </c>
      <c r="AO253" s="11" t="str">
        <f aca="false">IF(AN253="","",IF(AN253="-7,5 a -5,5",1,IF(AN253="-5 a -3",2,IF(AN253="-2,5 a -0,5",3,IF(AN253="0,00","NORMA",IF(AN253="0,5 a 2,5",4,IF(AN253="3 a 5",5,IF(AN253="5,5 a 7,5",6,IF(AN253="8 a 10",7,"Error")))))))))</f>
        <v>NORMA</v>
      </c>
      <c r="AP253" s="9" t="n">
        <v>2</v>
      </c>
      <c r="AQ253" s="10" t="str">
        <f aca="false">IF(AP253="","",IF(AND(AP253&gt;=-20,AP253&lt;=-9.5),"-20 a -9,5",IF(AND(AP253&gt;=-9,AP253&lt;=-6.5),"-9 a -6,5",IF(AP253=-6,"-6",IF(AND(AP253&gt;=-5.5,AP253&lt;=-3),"-5,5 a -3",IF(AND(AP253&gt;=-2.5,AP253&lt;=0),"-2,5 a 0",IF(AND(AP253&gt;=0.5,AP253&lt;=3),"0,5 a 3",IF(AND(AP253&gt;=3.5,AP253&lt;=6),"3,5 a 6",IF(AND(AP253&gt;=6.5,AP253&lt;=9),"6,5 a 9",IF(AND(AP253&gt;=9.5,AP253&lt;=20),"9,5 a 20","Fuera de rango"))))))))))</f>
        <v>0,5 a 3</v>
      </c>
      <c r="AR253" s="11" t="n">
        <f aca="false">IF(AQ253="","",IF(AQ253="-20 a -9,5",1,IF(AQ253="-9 a -6,5",2,IF(AQ253="-6","NORMA",IF(AQ253="-5,5 a -3",3,IF(AQ253="-2,5 a 0",4,IF(AQ253="0,5 a 3",5,IF(AQ253="3,5 a 6",6,IF(AQ253="6,5 a 9",7,IF(AQ253="9,5 a 20",8,""))))))))))</f>
        <v>5</v>
      </c>
      <c r="AS253" s="9" t="n">
        <v>6</v>
      </c>
      <c r="AT253" s="10" t="str">
        <f aca="false">IF(AS253="","",IF(AND(AS253&gt;=-16,AS253&lt;=-14),"-16 a -14",IF(AND(AS253&gt;=-13.5,AS253&lt;=-11.5),"-13,5 a -11,5",IF(AND(AS253&gt;=-11,AS253&lt;=-9),"-11 a -9",IF(AND(AS253&gt;=-8.5,AS253&lt;=-6.5),"-8,5 a -6,5",IF(AND(AS253&gt;=-6,AS253&lt;=-4),"-6 a -4",IF(AND(AS253&gt;=-3.5,AS253&lt;=-1.5),"-3,5 a -1,5",IF(AND(AS253&gt;=-1,AS253&lt;=1),"-1 a 1",IF(AND(AS253&gt;=1.5,AS253&lt;=3.5),"1,5 a 3,5",IF(AND(AS253&gt;=4,AS253&lt;=6),"4 a 6",IF(AND(AS253&gt;=6.5,AS253&lt;=8.5),"6,5 a 8,5",IF(AND(AS253&gt;=9,AS253&lt;=11),"9 a 11",IF(AND(AS253&gt;=11.5,AS253&lt;=13.5),"11,5 a 13,5",IF(AND(AS253&gt;=14,AS253&lt;=16),"14 a 16",IF(AND(AS253&gt;=16.5,AS253&lt;=18.5),"16,5 a 18,5",IF(AND(AS253&gt;=19,AS253&lt;=21),"19 a 21","Fuera de rango"))))))))))))))))</f>
        <v>4 a 6</v>
      </c>
      <c r="AU253" s="11" t="str">
        <f aca="false" t="array" ref="AU253">IF(AT253="","",_xlfn.IFS(AT253="-16 a -14",1,AT253="-13,5 a -11,5",2,AT253="-11 a -9",3,AT253="-8,5 a -6,5",4,AT253="-6 a -4",5,AT253="-3,5 a -1,5",6,AT253="-1 a 1",7,AT253="1,5 a 3,5",8,AT253="4 a 6","NORMA",AT253="6,5 a 8,5",9,AT253="9 a 11",10,AT253="11,5 a 13,5",11,AT253="14 a 16",12,AT253="16,5 a 18,5",13,AT253="19 a 21",14,TRUE(),""))</f>
        <v>NORMA</v>
      </c>
      <c r="AV253" s="9" t="n">
        <v>1.25</v>
      </c>
      <c r="AW253" s="10" t="str">
        <f aca="false">IF(AV253="","",IF(AND(AV253&gt;=-1,AV253&lt;=-0.5),"-1 a -0,5",IF(AND(AV253&gt;-0.5,AV253&lt;=0),"De -0,5 a 0",IF(AND(AV253&gt;=0.25,AV253&lt;=0.75),"0,25 a 0,75",IF(AND(AV253&gt;=1,AV253&lt;=1.5),"1 a 1,5",IF(AND(AV253&gt;=1.75,AV253&lt;=2.25),"1,75 a 2,25",IF(AND(AV253&gt;=2.5,AV253&lt;=3),"2,5 a 3",IF(AND(AV253&gt;=3.25,AV253&lt;=3.75),"3,25 a 3,75","Fuera de rango"))))))))</f>
        <v>1 a 1,5</v>
      </c>
      <c r="AX253" s="11" t="n">
        <f aca="false">IF(AW253="","",IF(OR(AW253="-1 a -0,5",AW253="-1 a -0.5"),1,IF(OR(AW253="De -0,5 a 0",AW253="-0,5 a 0",AW253="De -0.5 a 0"),2,IF(OR(AW253="0,25 a 0,75",AW253="0.25 a 0.75"),"NORMA",IF(OR(AW253="1 a 1,5",AW253="1 a 1.5"),3,IF(OR(AW253="1,75 a 2,25",AW253="1.75 a 2.25"),4,IF(OR(AW253="2,5 a 3",AW253="2.5 a 3"),5,IF(OR(AW253="3,25 a 3,75",AW253="3.25 a 3.75"),6,""))))))))</f>
        <v>3</v>
      </c>
      <c r="AY253" s="9" t="n">
        <v>-5</v>
      </c>
      <c r="AZ253" s="10" t="str">
        <f aca="false">IF(AY253="","",IF(AND(AY253&gt;=-20,AY253&lt;=-9.5),"-20 a -9,5",IF(AND(AY253&gt;=-9,AY253&lt;=-6.5),"-9 a -6,5",IF(AY253=-6,"-6",IF(AND(AY253&gt;=-5.5,AY253&lt;=-3),"-5,5 a -3",IF(AND(AY253&gt;=-2.5,AY253&lt;=0),"-2,5 a 0",IF(AND(AY253&gt;=0.5,AY253&lt;=3),"0,5 a 3",IF(AND(AY253&gt;=3.5,AY253&lt;=6),"3,5 a 6","Fuera de rango"))))))))</f>
        <v>-5,5 a -3</v>
      </c>
      <c r="BA253" s="11" t="n">
        <f aca="false">IF(AZ253="","",IF(AZ253="-20 a -9,5",1,IF(AZ253="-9 a -6,5",2,IF(AZ253="-6","NORMA",IF(AZ253="-5,5 a -3",3,IF(AZ253="-2,5 a 0",4,IF(AZ253="0,5 a 3",5,IF(AZ253="3,5 a 6",6,""))))))))</f>
        <v>3</v>
      </c>
      <c r="BB253" s="9" t="n">
        <v>0</v>
      </c>
      <c r="BC253" s="10" t="str">
        <f aca="false" t="array" ref="BC253">IF(BB253="","",_xlfn.IFS(AND(BB253&gt;=0,BB253&lt;=2),"0 a 2",AND(BB253&gt;=2.5,BB253&lt;=4.5),"2,5 a 4,5",AND(BB253&gt;=5,BB253&lt;=7),"5 a 7",AND(BB253&gt;=7.5,BB253&lt;=9.5),"7,5 a 9,5",AND(BB253&gt;=10,BB253&lt;=12),"10 a 12",AND(BB253&gt;=12.5,BB253&lt;=14.5),"12,5 a 14,5",BB253=15,"15",AND(BB253&gt;=15.5,BB253&lt;=17.5),"15,5 a 17,5",AND(BB253&gt;=18,BB253&lt;=20),"18 a 20",AND(BB253&gt;=20.5,BB253&lt;=22.5),"20,5 a 22,5",AND(BB253&gt;=23,BB253&lt;=25),"23 a 25",TRUE(),"Fuera de rango"))</f>
        <v>0 a 2</v>
      </c>
      <c r="BD253" s="11" t="n">
        <f aca="false" t="array" ref="BD253">IF(BC253="","",_xlfn.IFS(BC253="0 a 2",1,BC253="2,5 a 4,5",2,BC253="5 a 7",3,BC253="7,5 a 9,5",4,BC253="10 a 12",5,BC253="12,5 a 14,5",6,BC253="15","NORMA",BC253="15,5 a 17,5",7,BC253="18 a 20",8,BC253="20,5 a 22,5",9,BC253="23 a 25",10,TRUE(),"Fuera de rango"))</f>
        <v>1</v>
      </c>
      <c r="BE253" s="9" t="n">
        <v>28</v>
      </c>
      <c r="BF253" s="10" t="str">
        <f aca="false">IF(BE253="","",IF(AND(BE253&gt;=-20,BE253&lt;=-10),"-20 a -10",IF(AND(BE253&gt;=-9.5,BE253&lt;=0.5),"-9,5 a 0,5",IF(AND(BE253&gt;=1,BE253&lt;=11),"1 a 11",IF(AND(BE253&gt;=11.5,BE253&lt;=20.5),"11,5 a 20,5",IF(BE253=21,"21",IF(AND(BE253&gt;=21.5,BE253&lt;=31.5),"21,5 a 31,5",IF(AND(BE253&gt;=32,BE253&lt;=42),"32 a 42","Fuera de rango"))))))))</f>
        <v>21,5 a 31,5</v>
      </c>
      <c r="BG253" s="11" t="n">
        <f aca="false">IF(BF253="","",IF(BF253="-20 a -10",1,IF(BF253="-9,5 a 0,5",2,IF(BF253="1 a 11",3,IF(BF253="11,5 a 20,5",4,IF(BF253="21","NORMA",IF(BF253="21,5 a 31,5",5,IF(BF253="32 a 42",6,""))))))))</f>
        <v>5</v>
      </c>
      <c r="BH253" s="9" t="n">
        <v>25</v>
      </c>
      <c r="BI253" s="10" t="str">
        <f aca="false">IF(BH253="","",IF(AND(BH253&gt;=-20,BH253&lt;=-15),"-20 a -15",IF(AND(BH253&gt;=-14.5,BH253&lt;=-9.5),"-14,5 a -9,5",IF(AND(BH253&gt;=-9,BH253&lt;=-4),"-9 a -4",IF(AND(BH253&gt;=-3.5,BH253&lt;=2.5),"-3,5 a 2,5",IF(AND(BH253&gt;=3,BH253&lt;=8),"3 a 8",IF(AND(BH253&gt;=8.5,BH253&lt;=14.5),"8,5 a 14,5",IF(BH253=15,"15",IF(AND(BH253&gt;=15.5,BH253&lt;=20.5),"15,5 a 20,5",IF(AND(BH253&gt;=21,BH253&lt;=26),"21 a 26","Fuera de rango"))))))))))</f>
        <v>21 a 26</v>
      </c>
      <c r="BJ253" s="11" t="n">
        <f aca="false">IF(BI253="","",IF(BI253="-20 a -15",1,IF(BI253="-14,5 a -9,5",2,IF(BI253="-9 a -4",3,IF(BI253="-3,5 a 2,5",4,IF(BI253="3 a 8",5,IF(BI253="8,5 a 14,5",6,IF(BI253="15","NORMA",IF(BI253="15,5 a 20,5",7,IF(BI253="21 a 26",8,IF(BI253="26,5 a 31,5",9,"")))))))))))</f>
        <v>8</v>
      </c>
      <c r="BK253" s="9" t="n">
        <v>0</v>
      </c>
      <c r="BL253" s="10" t="str">
        <f aca="false">IF(BK253="","",IF(AND(BK253&gt;=0,BK253&lt;=2),"0 - 2",IF(AND(BK253&gt;=2.5,BK253&lt;=4.5),"2,5 - 4,5",IF(AND(BK253&gt;=5,BK253&lt;=7),"5 - 7",IF(AND(BK253&gt;=7.5,BK253&lt;=9.5),"7,5 - 9,5",IF(AND(BK253&gt;=10,BK253&lt;=12),"10 - 12",IF(AND(BK253&gt;=12.5,BK253&lt;=13.5),"12,5 - 13,5",IF(BK253=14,"14",IF(AND(BK253&gt;=14.5,BK253&lt;=16.5),"14,5 - 16,5",IF(AND(BK253&gt;=17,BK253&lt;=19),"17 - 19",IF(AND(BK253&gt;=19.5,BK253&lt;=21.5),"19,5 - 21,5",IF(AND(BK253&gt;=22,BK253&lt;=24),"22 - 24",IF(AND(BK253&gt;=24.5,BK253&lt;=26.5),"24,5 - 26,5",IF(AND(BK253&gt;=27,BK253&lt;=29),"27 - 29",IF(AND(BK253&gt;=29.5,BK253&lt;=30),"29,5 - 30","Fuera de rango")))))))))))))))</f>
        <v>0 - 2</v>
      </c>
      <c r="BM253" s="11" t="n">
        <f aca="false">IF(BL253="","",IF(BL253="0 - 2",1,IF(BL253="2,5 - 4,5",2,IF(BL253="5 - 7",3,IF(BL253="7,5 - 9,5",4,IF(BL253="10 - 12",5,IF(BL253="12,5 - 13,5",6,IF(BL253="14","NORMA",IF(BL253="14,5 - 16,5",7,IF(BL253="17 - 19",8,IF(BL253="19,5 - 21,5",9,IF(BL253="22 - 24",10,IF(BL253="24,5 - 26,5",11,IF(BL253="27 - 29",12,IF(BL253="29,5 - 30",13,"")))))))))))))))</f>
        <v>1</v>
      </c>
      <c r="BN253" s="9" t="n">
        <v>18</v>
      </c>
      <c r="BO253" s="10" t="str">
        <f aca="false">IF(BN253="","",IF(AND(BN253&gt;=-20,BN253&lt;=-10),"-20 a -10",IF(AND(BN253&gt;=-9.5,BN253&lt;=0.5),"-9,5 a 0,5",IF(AND(BN253&gt;=1,BN253&lt;=11),"1 a 11",IF(AND(BN253&gt;=11.5,BN253&lt;=21.5),"11,5 a 21,5",IF(BN253=22,"22",IF(AND(BN253&gt;=22.5,BN253&lt;=32.5),"22,5 a 32,5",IF(AND(BN253&gt;=33,BN253&lt;=43),"33 a 43","Fuera de rango"))))))))</f>
        <v>11,5 a 21,5</v>
      </c>
      <c r="BP253" s="11" t="n">
        <f aca="false">IF(BO253="","",IF(BO253="-20 a -10",1,IF(BO253="-9,5 a 0,5",2,IF(BO253="1 a 11",3,IF(BO253="11,5 a 21,5",4,IF(BO253="22","NORMA",IF(BO253="22,5 a 32,5",5,IF(BO253="33 a 43",6,""))))))))</f>
        <v>4</v>
      </c>
      <c r="BQ253" s="9" t="n">
        <v>9</v>
      </c>
      <c r="BR253" s="10" t="str">
        <f aca="false">IF(BQ253="","",IF(AND(BQ253&gt;=-20,BQ253&lt;=-15),"-20 a -15",IF(AND(BQ253&gt;=-14.5,BQ253&lt;=-9.5),"-14,5 a -9,5",IF(AND(BQ253&gt;=-9,BQ253&lt;=-4),"-9 a -4",IF(AND(BQ253&gt;=-3.5,BQ253&lt;=2.5),"-3,5 a 2,5",IF(AND(BQ253&gt;=3,BQ253&lt;=8),"3 a 8",IF(AND(BQ253&gt;=8.5,BQ253&lt;=13.5),"8,5 a 13,5",IF(AND(BQ253&gt;=14,BQ253&lt;=17.5),"14 a 17,5",IF(BQ253=18,"18",IF(AND(BQ253&gt;=18.5,BQ253&lt;=23.5),"18,5 a 23,5",IF(AND(BQ253&gt;=24,BQ253&lt;=29),"24 a 29",IF(AND(BQ253&gt;=29.5,BQ253&lt;=34.5),"29,5 a 34,5",IF(AND(BQ253&gt;=35,BQ253&lt;=40),"35 a 40","Fuera de rango")))))))))))))</f>
        <v>8,5 a 13,5</v>
      </c>
      <c r="BS253" s="11" t="n">
        <f aca="false">IF(BR253="","",IF(BR253="-20 a -15",1,IF(BR253="-14,5 a -9,5",2,IF(BR253="-9 a -4",3,IF(BR253="-3,5 a 2,5",4,IF(BR253="3 a 8",5,IF(BR253="8,5 a 13,5",6,IF(BR253="14 a 17,5",7,IF(BR253="18","NORMA",IF(BR253="18,5 a 23,5",8,IF(BR253="24 a 29",9,IF(BR253="29,5 a 34,5",10,IF(BR253="35 a 40",11,"")))))))))))))</f>
        <v>6</v>
      </c>
      <c r="BT253" s="9" t="n">
        <v>1</v>
      </c>
      <c r="BU253" s="10" t="str">
        <f aca="false">IF(BT253="","",IF(AND(BT253&gt;=-20,BT253&lt;=-18),"-20 a -18",IF(AND(BT253&gt;=-17.5,BT253&lt;=-15.5),"-17,5 a -15,5",IF(AND(BT253&gt;=-15,BT253&lt;=-13),"-15 a -13",IF(AND(BT253&gt;=-12.5,BT253&lt;=-10.5),"-12,5 a -10,5",IF(AND(BT253&gt;=-10,BT253&lt;=-8),"-10 a -8",IF(AND(BT253&gt;=-7.5,BT253&lt;=-5.5),"-7,5 a -5,5",IF(AND(BT253&gt;=-5,BT253&lt;=-3),"-5 a -3",IF(AND(BT253&gt;=-2.5,BT253&lt;=-0.5),"-2,5 a -0,5",IF(BT253=0,"0",IF(AND(BT253&gt;=0.5,BT253&lt;=2.5),"0,5 a 2,5",IF(AND(BT253&gt;=3,BT253&lt;=5),"3 a 5",IF(AND(BT253&gt;=5.5,BT253&lt;=7.5),"5,5 a 7,5",IF(AND(BT253&gt;=8,BT253&lt;=10),"8 a 10",IF(AND(BT253&gt;=10.5,BT253&lt;=12.5),"10,5 a 12,5",IF(AND(BT253&gt;=13,BT253&lt;=15),"13 a 15",IF(AND(BT253&gt;=15.5,BT253&lt;=17.5),"15,5 a 17,5",IF(AND(BT253&gt;=18,BT253&lt;=20),"18 a 20","Fuera de rango"))))))))))))))))))</f>
        <v>0,5 a 2,5</v>
      </c>
      <c r="BV253" s="11" t="n">
        <f aca="false">IF(BT253="","",IF(BT253=0,"NORMA",IF(AND(BT253&gt;=-20,BT253&lt;=-18),2,IF(AND(BT253&gt;=-17.5,BT253&lt;=-15.5),2,IF(AND(BT253&gt;=-15,BT253&lt;=-13),3,IF(AND(BT253&gt;=-12.5,BT253&lt;=-10.5),4,IF(AND(BT253&gt;=-10,BT253&lt;=-8),5,IF(AND(BT253&gt;=-7.5,BT253&lt;=-5.5),6,IF(AND(BT253&gt;=-5,BT253&lt;=-3),7,IF(AND(BT253&gt;=-2.5,BT253&lt;=-0.5),8,IF(AND(BT253&gt;=0.5,BT253&lt;=2.5),9,IF(AND(BT253&gt;=3,BT253&lt;=5),10,IF(AND(BT253&gt;=5.5,BT253&lt;=7.5),11,IF(AND(BT253&gt;=8,BT253&lt;=10),12,IF(AND(BT253&gt;=10.5,BT253&lt;=12.5),13,IF(AND(BT253&gt;=13,BT253&lt;=15),14,IF(AND(BT253&gt;=15.5,BT253&lt;=17.5),15,IF(AND(BT253&gt;=18,BT253&lt;=20),16,"Fuera de rango"))))))))))))))))))</f>
        <v>9</v>
      </c>
      <c r="BW253" s="9" t="n">
        <v>-3.5</v>
      </c>
      <c r="BX253" s="10" t="n">
        <f aca="false">18.5- (0.3*H253)</f>
        <v>15.8</v>
      </c>
      <c r="BY253" s="10" t="n">
        <f aca="false">(BW253)-(BX253)</f>
        <v>-19.3</v>
      </c>
      <c r="BZ253" s="10" t="str">
        <f aca="false">IF(BY253="","",IF(BY253&lt;-27.5,"De -30 a -28",IF(BY253&lt;-25,"De -27,5 a -25,5",IF(BY253&lt;-22.5,"De -25 a -23",IF(BY253&lt;-20,"De -22,5 a -20,5",IF(BY253&lt;-17.5,"De -20 a -18",IF(BY253&lt;-15,"De -17,5 a -15,5",IF(BY253&lt;-12.5,"De -15 a -13",IF(BY253&lt;-10,"De -12,5 a -10,5",IF(BY253&lt;-7.5,"De -10 a -8",IF(BY253&lt;-5,"De -7,5 a -5,5",IF(BY253&lt;-2.5,"De -5 a -3",IF(BY253&lt;0,"De -2,5 a -0,5",IF(BY253&lt;2.5,"De 0 a 2",IF(BY253&lt;5,"De 2,5 a 4,5",IF(BY253&lt;7.5,"De 5 a 7",IF(BY253&lt;10,"De 7,5 a 9,5",IF(BY253&lt;12.5,"De 10 a 12",IF(BY253&lt;15,"De 12,5 a 14,5",IF(BY253&lt;17.5,"De 15 a 17",IF(BY253&lt;20,"De 17,5 a 19,5",IF(BY253&lt;22.5,"De 20 a 22",IF(BY253&lt;25,"De 22,5 a 24,5",IF(BY253&lt;27.5,"De 25 a 27","De 27,5 a 30"))))))))))))))))))))))))</f>
        <v>De -20 a -18</v>
      </c>
      <c r="CA253" s="12" t="n">
        <f aca="false">IF(BY253="","",IF(BY253&lt;=-28,1,IF(BY253&lt;=-25.5,2,IF(BY253&lt;=-23,3,IF(BY253&lt;=-20.5,4,IF(BY253&lt;=-18,5,IF(BY253&lt;=-15.5,6,IF(BY253&lt;=-13,7,IF(BY253&lt;=-10.5,8,IF(BY253&lt;=-8,9,IF(BY253&lt;=-5.5,10,IF(BY253&lt;=-3,11,IF(BY253&lt;=-0.5,12,IF(BY253&lt;=2,13,IF(BY253&lt;=4.5,14,IF(BY253&lt;=7,15,IF(BY253&lt;=9.5,16,IF(BY253&lt;=12,17,IF(BY253&lt;=14.5,18,IF(BY253&lt;=17,19,IF(BY253&lt;=19.5,20,IF(BY253&lt;=22,21,IF(BY253&lt;=24.5,22,IF(BY253&lt;=27,23,IF(BY253&lt;=30,24,"Fuera de rango")))))))))))))))))))))))))</f>
        <v>5</v>
      </c>
      <c r="CB253" s="9" t="n">
        <v>-3</v>
      </c>
      <c r="CC253" s="10" t="n">
        <f aca="false">18.5- (0.3*H253)</f>
        <v>15.8</v>
      </c>
      <c r="CD253" s="10" t="n">
        <f aca="false">(CB253)-(CC253)</f>
        <v>-18.8</v>
      </c>
      <c r="CE253" s="10" t="str">
        <f aca="false">IF(CD253="","",IF(CD253&lt;-27.5,"De -30 a -28",IF(CD253&lt;-25,"De -27,5 a -25,5",IF(CD253&lt;-22.5,"De -25 a -23",IF(CD253&lt;-20,"De -22,5 a -20,5",IF(CD253&lt;-17.5,"De -20 a -18",IF(CD253&lt;-15,"De -17,5 a -15,5",IF(CD253&lt;-12.5,"De -15 a -13",IF(CD253&lt;-10,"De -12,5 a -10,5",IF(CD253&lt;-7.5,"De -10 a -8",IF(CD253&lt;-5,"De -7,5 a -5,5",IF(CD253&lt;-2.5,"De -5 a -3",IF(CD253&lt;0,"De -2,5 a -0,5",IF(CD253&lt;=2,"De 0 a 2",IF(CD253&lt;=4.5,"De 2,5 a 4,5",IF(CD253&lt;=7,"De 5 a 7",IF(CD253&lt;=9.5,"De 7,5 a 9,5",IF(CD253&lt;=12,"De 10 a 12",IF(CD253&lt;=14.5,"De 12,5 a 14,5",IF(CD253&lt;=17,"De 15 a 17",IF(CD253&lt;=19.5,"De 17,5 a 19,5",IF(CD253&lt;=22,"De 20 a 22",IF(CD253&lt;=24.5,"De 22,5 a 24,5",IF(CD253&lt;=27,"De 25 a 27","De 27,5 a 30"))))))))))))))))))))))))</f>
        <v>De -20 a -18</v>
      </c>
      <c r="CF253" s="12" t="n">
        <f aca="false">IF(CD253="","",IF(CD253&lt;-27.5,1,IF(CD253&lt;-25,2,IF(CD253&lt;-22.5,3,IF(CD253&lt;-20,4,IF(CD253&lt;-17.5,5,IF(CD253&lt;-15,6,IF(CD253&lt;-12.5,7,IF(CD253&lt;-10,8,IF(CD253&lt;-7.5,9,IF(CD253&lt;-5,10,IF(CD253&lt;-2.5,11,IF(CD253&lt;0,12,IF(CD253&lt;2.5,13,IF(CD253&lt;5,14,IF(CD253&lt;7.5,15,IF(CD253&lt;10,16,IF(CD253&lt;12.5,17,IF(CD253&lt;15,18,IF(CD253&lt;17.5,19,IF(CD253&lt;20,20,IF(CD253&lt;22.5,21,IF(CD253&lt;25,22,IF(CD253&lt;27.5,23,24))))))))))))))))))))))))</f>
        <v>5</v>
      </c>
      <c r="CG253" s="9" t="n">
        <v>-2</v>
      </c>
      <c r="CH253" s="10" t="str">
        <f aca="false">IF(CG253="","",IF(AND(CG253&gt;=-10,CG253&lt;=-9.5),"-10 a -9,5",IF(AND(CG253&gt;-9.5,CG253&lt;=-8.5),"-9 a -8,5",IF(AND(CG253&gt;-8.5,CG253&lt;=-7.5),"-8 a -7,5",IF(AND(CG253&gt;-7.5,CG253&lt;=-6.5),"-7 a -6,5",IF(AND(CG253&gt;-6.5,CG253&lt;=-5.5),"-6 a -5,5",IF(AND(CG253&gt;-5.5,CG253&lt;=-4.5),"-5 a -4,5",IF(AND(CG253&gt;-4.5,CG253&lt;=-3.5),"-4 a -3,5",IF(AND(CG253&gt;-3.5,CG253&lt;=-2.5),"-3 a -2,5",IF(CG253=-2.25,"-2,25",IF(AND(CG253&gt;-2.5,CG253&lt;=-1.5),"-2 a -1,5",IF(AND(CG253&gt;-1.5,CG253&lt;=-0.5),"-1 a -0,5",IF(AND(CG253&gt;-0.5,CG253&lt;=0.5),"0 a 0,5",IF(AND(CG253&gt;0.5,CG253&lt;=1.5),"1 a 1,5",IF(AND(CG253&gt;1.5,CG253&lt;=2.5),"2 a 2,5",IF(AND(CG253&gt;2.5,CG253&lt;=3.5),"3 a 3,5",IF(AND(CG253&gt;3.5,CG253&lt;=4.5),"4 a 4,5",IF(AND(CG253&gt;4.5,CG253&lt;=5.5),"5 a 5,5",IF(AND(CG253&gt;5.5,CG253&lt;=6.5),"6 a 6,5",IF(AND(CG253&gt;6.5,CG253&lt;=7.5),"7 a 7,5",IF(AND(CG253&gt;7.5,CG253&lt;=8.5),"8 a 8,5",IF(AND(CG253&gt;8.5,CG253&lt;=9.5),"9 a 9,5",IF(CG253&gt;=10,"10","Fuera de rango")))))))))))))))))))))))</f>
        <v>-2 a -1,5</v>
      </c>
      <c r="CI253" s="11" t="n">
        <f aca="false">IF(CG253="","",IF(CG253=-2.25,"NORMA",IF(CG253&lt;=-9.5,1,IF(CG253&lt;=-8.5,2,IF(CG253&lt;=-7.5,3,IF(CG253&lt;=-6.5,4,IF(CG253&lt;=-5.5,5,IF(CG253&lt;=-4.5,6,IF(CG253&lt;=-3.5,7,IF(CG253&lt;=-2.5,8,IF(CG253&lt;=-1.5,9,IF(CG253&lt;=-0.5,10,IF(CG253&lt;=0.5,11,IF(CG253&lt;=1.5,12,IF(CG253&lt;=2.5,13,IF(CG253&lt;=3.5,14,IF(CG253&lt;=4.5,15,IF(CG253&lt;=5.5,16,IF(CG253&lt;=6.5,17,IF(CG253&lt;=7.5,18,IF(CG253&lt;=8.5,19,IF(CG253&lt;=9.5,20,IF(CG253=10,21,"Fuera de rango")))))))))))))))))))))))</f>
        <v>9</v>
      </c>
      <c r="CJ253" s="9" t="n">
        <v>2.5</v>
      </c>
      <c r="CK253" s="10" t="str">
        <f aca="false">IF(CJ253="","",IF(AND(CJ253&gt;=-6,CJ253&lt;=-5.5),"-6 a -5,5",IF(AND(CJ253&gt;-5.5,CJ253&lt;=-4.5),"-5 a -4,5",IF(AND(CJ253&gt;-4.5,CJ253&lt;=-3.5),"-4 a -3,5",IF(AND(CJ253&gt;-3.5,CJ253&lt;=-2.5),"-3 a -2,5",IF(AND(CJ253&gt;-2.5,CJ253&lt;=-1.5),"-2 a -1,5",IF(AND(CJ253&gt;-1.5,CJ253&lt;=-0.5),"-1 a -0,5",IF(AND(CJ253&gt;-0.5,CJ253&lt;=0.5),"0 a 0,5",IF(AND(CJ253&gt;0.5,CJ253&lt;=1.5),"1 a 1,5",IF(AND(CJ253&gt;1.5,CJ253&lt;2.5),"2",IF(AND(CJ253&gt;=2.5,CJ253&lt;=3),"2,5 a 3",IF(AND(CJ253&gt;3,CJ253&lt;=4),"3,5 a 4",IF(AND(CJ253&gt;4,CJ253&lt;=5),"4,5 a 5",IF(AND(CJ253&gt;5,CJ253&lt;=6),"5,5 a 6",IF(AND(CJ253&gt;6,CJ253&lt;=7),"6,5 a 7",IF(AND(CJ253&gt;7,CJ253&lt;=8),"7,5 a 8",IF(AND(CJ253&gt;8,CJ253&lt;=9.5),"8,5 a 9,5",IF(CJ253=10,"10","Fuera de rango"))))))))))))))))))</f>
        <v>2,5 a 3</v>
      </c>
      <c r="CL253" s="11" t="n">
        <f aca="false">IF(CK253="","",IF(OR(CK253="-6 a -5,5",CK253="-6 - -5,5"),1,IF(OR(CK253="-5 a -4,5",CK253="-5 - -4,5"),2,IF(OR(CK253="-4 a -3,5",CK253="-4 - -3,5"),3,IF(OR(CK253="-3 a -2,5",CK253="-3 - -2,5"),4,IF(OR(CK253="-2 a -1,5",CK253="-2 - -1,5"),5,IF(OR(CK253="-1 a -0,5",CK253="-1 - -0,5"),6,IF(OR(CK253="0 a 0,5",CK253="0 - 0,5"),7,IF(OR(CK253="1 a 1,5",CK253="1 - 1,5"),8,IF(CK253="2","NORMA",IF(OR(CK253="2,5 a 3",CK253="2,5 - 3"),9,IF(OR(CK253="3,5 a 4",CK253="3,5 - 4"),10,IF(OR(CK253="4,5 a 5",CK253="4,5 - 5"),11,IF(OR(CK253="5,5 a 6",CK253="5,5 - 6"),12,IF(OR(CK253="6,5 a 7",CK253="6,5 - 7"),13,IF(OR(CK253="7,5 a 8",CK253="7,5 - 8"),14,IF(OR(CK253="8,5 a 9",CK253="8,5 - 9,5",CK253="9 a 9,5"),15,IF(CK253="10",15,IF(OR(CK253="0,5 a 1",CK253="0,5 - 1"),7,"Fuera de rango")))))))))))))))))))</f>
        <v>9</v>
      </c>
      <c r="CM253" s="10" t="n">
        <v>0</v>
      </c>
      <c r="CN253" s="10" t="str">
        <f aca="false">IF(CM253=0,"0", " ")</f>
        <v>0</v>
      </c>
      <c r="CO253" s="10" t="str">
        <f aca="false">IF(CM253&gt;0,"EME"," ")</f>
        <v> </v>
      </c>
      <c r="CP253" s="10" t="n">
        <v>0</v>
      </c>
      <c r="CQ253" s="10" t="str">
        <f aca="false">IF(CP253&gt;0,"0", " ")</f>
        <v> </v>
      </c>
      <c r="CR253" s="10" t="str">
        <f aca="false">IF(CP253&gt;0,"EME"," ")</f>
        <v> </v>
      </c>
      <c r="CS253" s="9" t="n">
        <v>0</v>
      </c>
      <c r="CT253" s="10" t="str">
        <f aca="false">IF(CS253&gt;0,"1", " ")</f>
        <v> </v>
      </c>
      <c r="CU253" s="10" t="str">
        <f aca="false">IF(CS253&gt;0,"HIP"," ")</f>
        <v> </v>
      </c>
      <c r="CV253" s="9" t="n">
        <v>0</v>
      </c>
      <c r="CW253" s="10" t="str">
        <f aca="false">IF(CV253&gt;0,"1", " ")</f>
        <v> </v>
      </c>
      <c r="CX253" s="10" t="str">
        <f aca="false">IF(CV253&gt;0,"HIP"," ")</f>
        <v> </v>
      </c>
      <c r="CY253" s="9" t="n">
        <v>-1.5</v>
      </c>
      <c r="CZ253" s="11" t="str">
        <f aca="false">IF(CY253&lt;0,"2"," ")</f>
        <v>2</v>
      </c>
      <c r="DA253" s="11" t="str">
        <f aca="false">IF(CY253&lt;0,"MIO"," ")</f>
        <v>MIO</v>
      </c>
      <c r="DB253" s="9" t="n">
        <v>-1.5</v>
      </c>
      <c r="DC253" s="11" t="str">
        <f aca="false">IF(DB253&lt;0,"2"," ")</f>
        <v>2</v>
      </c>
      <c r="DD253" s="11" t="str">
        <f aca="false">IF(DB253&lt;0,"MIO"," ")</f>
        <v>MIO</v>
      </c>
      <c r="DE253" s="9" t="n">
        <v>0</v>
      </c>
      <c r="DF253" s="11" t="str">
        <f aca="false">IF(DE253&lt;0,"3"," ")</f>
        <v> </v>
      </c>
      <c r="DG253" s="11" t="str">
        <f aca="false">IF(DE253&lt;0,"AST"," ")</f>
        <v> </v>
      </c>
      <c r="DH253" s="9" t="n">
        <v>0</v>
      </c>
      <c r="DI253" s="11" t="str">
        <f aca="false">IF(DH253&lt;0,"3"," ")</f>
        <v> </v>
      </c>
      <c r="DJ253" s="11" t="str">
        <f aca="false">IF(DH253&lt;0,"AST"," ")</f>
        <v> </v>
      </c>
      <c r="DK253" s="9" t="n">
        <v>0</v>
      </c>
      <c r="DL253" s="10" t="str">
        <f aca="false">IF(DK253&gt;0,"4"," ")</f>
        <v> </v>
      </c>
      <c r="DM253" s="10" t="str">
        <f aca="false">IF(DK253&gt;0,"PRE"," ")</f>
        <v> </v>
      </c>
      <c r="DN253" s="9" t="n">
        <v>0</v>
      </c>
      <c r="DO253" s="10" t="str">
        <f aca="false">IF(DN253&gt;0,"4"," ")</f>
        <v> </v>
      </c>
      <c r="DP253" s="10" t="str">
        <f aca="false">IF(DN253&gt;0,"PRE"," ")</f>
        <v> </v>
      </c>
      <c r="DQ253" s="12" t="n">
        <v>1</v>
      </c>
      <c r="DR253" s="12" t="n">
        <v>1</v>
      </c>
      <c r="DS253" s="12" t="str">
        <f aca="false">CONCATENATE(CO253,CU253,DA253,DG253,DM253)</f>
        <v>  MIO  </v>
      </c>
      <c r="DT253" s="10" t="str">
        <f aca="false" t="array" ref="DT253">_xlfn.IFS(DS253="EME    ","0", DS253=" HIP   ","1", DS253="  MIO  ","2", DS253="   AST ","3", DS253="    PRE","4", DS253="EME   PRE","5", DS253=" HIP  PRE","6", DS253=" HIP AST ","7", DS253="  MIO PRE","8", DS253="  MIOAST ","9", DS253="   ASTPRE","10",DS253=" HIP ASTPRE","11", DS253="  MIOASTPRE","12", DS253="     ","0")</f>
        <v>2</v>
      </c>
      <c r="DU253" s="1" t="s">
        <v>154</v>
      </c>
      <c r="DV253" s="1" t="str">
        <f aca="false" t="array" ref="DV253">_xlfn.IFS(DU253="SI","2", DU253="NO","1")</f>
        <v>1</v>
      </c>
      <c r="DW253" s="10" t="n">
        <v>0</v>
      </c>
      <c r="DX253" s="11" t="str">
        <f aca="false">IF(DW253=0,"1","2")</f>
        <v>1</v>
      </c>
      <c r="DY253" s="11" t="str">
        <f aca="false" t="array" ref="DY253">_xlfn.IFS(DW253=0,"0", DW253=0.25, "1", DW253=0.5,"2", DW253=0.75,"3", DW253=1,"4",DW253=1.25,"5", DW253=1.5,"6", DW253=1.75,"7", DW253=2,"8")</f>
        <v>0</v>
      </c>
      <c r="DZ253" s="10" t="n">
        <v>0</v>
      </c>
      <c r="EA253" s="11" t="str">
        <f aca="false">IF(DZ253=0,"1","2")</f>
        <v>1</v>
      </c>
      <c r="EB253" s="11" t="str">
        <f aca="false" t="array" ref="EB253">_xlfn.IFS(DZ253=0,"0", DZ253=0.25, "1", DZ253=0.5,"2", DZ253=0.75,"3", DZ253=1,"4",DZ253=1.25,"5", DZ253=1.5,"6", DZ253=1.75,"7", DZ253=2,"8")</f>
        <v>0</v>
      </c>
      <c r="EC253" s="10" t="n">
        <v>-0.25</v>
      </c>
      <c r="ED253" s="10" t="str">
        <f aca="false">IF(EC253=0,"1","2")</f>
        <v>2</v>
      </c>
      <c r="EE253" s="11" t="str">
        <f aca="false" t="array" ref="EE253">_xlfn.IFS(EC253=0,"0", EC253=-0.25, "1", EC253=-0.5,"2", EC253=-0.75,"3", EC253=-1,"4",EC253=-1.25,"5", EC253=-1.5,"6", EC253=-1.75,"7", EC253=-2,"8", EC253=-2.25,"9",EC253=-2.5,"10", EC253=-2.75,"11", EC253=-3,"12", EC253=-3.25,"13", EC253=-3.5,"14", EC253=-3.75,"15",EC253=-4,"16")</f>
        <v>1</v>
      </c>
      <c r="EF253" s="10" t="n">
        <v>-0.25</v>
      </c>
      <c r="EG253" s="10" t="str">
        <f aca="false">IF(EF253=0,"1","2")</f>
        <v>2</v>
      </c>
      <c r="EH253" s="11" t="str">
        <f aca="false" t="array" ref="EH253">_xlfn.IFS(EF253=0,"0", EF253=-0.25, "1", EF253=-0.5,"2", EF253=-0.75,"3", EF253=-1,"4",EF253=-1.25,"5", EF253=-1.5,"6", EF253=-1.75,"7", EF253=-2,"8", EF253=-2.25,"9",EF253=-2.5,"10", EF253=-2.75,"11", EF253=-3,"12", EF253=-3.25,"13", EF253=-3.5,"14", EF253=-3.75,"15",EF253=-4,"16")</f>
        <v>1</v>
      </c>
      <c r="EI253" s="10" t="n">
        <v>0</v>
      </c>
      <c r="EJ253" s="11" t="str">
        <f aca="false">IF(EI253=0,"1","2")</f>
        <v>1</v>
      </c>
      <c r="EK253" s="11" t="str">
        <f aca="false" t="array" ref="EK253">_xlfn.IFS(EI253=0,"0", EI253=-0.25, "1", EI253=-0.5,"2", EI253=-0.75,"3", EI253=-1,"4",EI253=-1.25,"5", EI253=-1.5,"6", EI253=-1.75,"7", EI253=-2,"8", EI253=-2.25,"9", EI253=-2.25,"9",EI253=-2.5,"10", EI253=-2.75,"11", EI253=-3,"12", EI253=-3.25,"13", EI253=-3.5,"14", EI253=-3.75,"15",EI253=-4,"16", EI253=0.25, "17", EI253=0.5, "18")</f>
        <v>0</v>
      </c>
      <c r="EL253" s="10" t="n">
        <v>0</v>
      </c>
      <c r="EM253" s="11" t="str">
        <f aca="false">IF(EL253=0,"1","2")</f>
        <v>1</v>
      </c>
      <c r="EN253" s="11" t="str">
        <f aca="false" t="array" ref="EN253">_xlfn.IFS(EL253=0.25,"17",EL253=0.5,"18", EL253=0,"0", EL253=-0.25, "1", EL253=-0.5,"2", EL253=-0.75,"3", EL253=-1,"4",EL253=-1.25,"5", EL253=-1.5,"6", EL253=-1.75,"7", EL253=-2,"8",EL253= -2.25,"9",EL253=-2.5,"10",EL253= -2.75,"11",EL253= -3,"12",EL253= -3.25,"13",EL253= -3.5,"14",EL253= -3.75,"15",EL253=-4,"16")</f>
        <v>0</v>
      </c>
      <c r="EO253" s="10" t="n">
        <v>0</v>
      </c>
      <c r="EP253" s="11" t="str">
        <f aca="false">IF(EO253=0,"1","2")</f>
        <v>1</v>
      </c>
      <c r="EQ253" s="11" t="str">
        <f aca="false" t="array" ref="EQ253">_xlfn.IFS(EO253=0,"0", EO253=0.25, "1", EO253=0.5,"2", EO253=0.75,"3", EO253=1,"4",EO253=1.25,"5", EO253=1.5,"6", EO253=1.75,"7", EO253=2,"8", EO253=2.25,"9", EO253=2.25,"9",EO253=2.5,"10", EO253=2.75,"11", EO253=3,"12", EO253=3.25,"13", EO253=3.5,"14", EO253=3.75,"15",EO253=4,"16", EO253=-0.25, "17", bq=-0.5, "18")</f>
        <v>0</v>
      </c>
      <c r="ER253" s="10" t="n">
        <v>0</v>
      </c>
      <c r="ES253" s="11" t="str">
        <f aca="false">IF(ER253=0,"1","2")</f>
        <v>1</v>
      </c>
      <c r="ET253" s="11" t="str">
        <f aca="false" t="array" ref="ET253">_xlfn.IFS(ER253=0,"0", ER253=0.25, "1", ER253=0.5,"2", ER253=0.75,"3", ER253=1,"4",ER253=1.25,"5", ER253=1.5,"6", ER253=1.75,"7", ER253=2,"8", ER253=2.25,"9", ER253=2.25,"9",ER253=2.5,"10", ER253=2.75,"11", ER253=3,"12", ER253=3.25,"13", ER253=3.5,"14", ER253=3.75,"15",ER253=4,"16", ER253=-0.25, "17", bq=-0.5, "18")</f>
        <v>0</v>
      </c>
      <c r="EU253" s="36" t="n">
        <v>6</v>
      </c>
      <c r="EV253" s="14" t="str">
        <f aca="false">VLOOKUP(EU253,LEYENDA!$G$2:$H$8,2,TRUE())</f>
        <v>6-12</v>
      </c>
      <c r="EW253" s="14" t="str">
        <f aca="false" t="array" ref="EW253">_xlfn.IFS(EV253="0-5","1", EV253="6-12","2", EV253="13-18","3", EV253="19-24","4", EV253="25-36","5", EV253="37-48","6", EV253="49-60","7")</f>
        <v>2</v>
      </c>
    </row>
    <row r="254" customFormat="false" ht="13.5" hidden="false" customHeight="false" outlineLevel="0" collapsed="false">
      <c r="A254" s="1" t="n">
        <v>69</v>
      </c>
      <c r="B254" s="32" t="n">
        <v>4</v>
      </c>
      <c r="C254" s="33" t="n">
        <v>41936</v>
      </c>
      <c r="D254" s="6"/>
      <c r="E254" s="5" t="str">
        <f aca="false">VLOOKUP(A254,'286'!$A$3:$J$600,10,FALSE())</f>
        <v>BARAHONA DE LAS HERAS, ÁNGELA</v>
      </c>
      <c r="F254" s="4" t="str">
        <f aca="false">VLOOKUP(A254,'286'!$A$3:$I$1768,3,FALSE())</f>
        <v>BAHEAN</v>
      </c>
      <c r="G254" s="6" t="n">
        <f aca="false">VLOOKUP(A254,'286'!$A$3:$I$1768,4,FALSE())</f>
        <v>38528</v>
      </c>
      <c r="H254" s="7" t="n">
        <f aca="false">YEAR(C254)-YEAR(G254)</f>
        <v>9</v>
      </c>
      <c r="I254" s="1" t="str">
        <f aca="false">VLOOKUP(H254,LEYENDA!$C$2:$D$6,2,TRUE())</f>
        <v>0-12</v>
      </c>
      <c r="J254" s="5" t="str">
        <f aca="false">VLOOKUP(A254,'286'!$A$3:$I$1768,7,FALSE())</f>
        <v>M</v>
      </c>
      <c r="K254" s="8" t="str">
        <f aca="false">VLOOKUP(A254,'286'!$A$3:$I$1768,2,FALSE())</f>
        <v>OD</v>
      </c>
      <c r="L254" s="4" t="str">
        <f aca="false">VLOOKUP(A254,'286'!$A$3:$I$1768,8,FALSE())</f>
        <v>D</v>
      </c>
      <c r="M254" s="4" t="str">
        <f aca="false">VLOOKUP(A254,'286'!$A$3:$I$1768,9,FALSE())</f>
        <v>D</v>
      </c>
      <c r="N254" s="8" t="str">
        <f aca="false">IF(R254=O254, "MISMA","CONTRARIA")</f>
        <v>MISMA</v>
      </c>
      <c r="O254" s="8" t="str">
        <f aca="false" t="array" ref="O254">_xlfn.IFS(L254="D","1", L254="I","2")</f>
        <v>1</v>
      </c>
      <c r="P254" s="8" t="str">
        <f aca="false" t="array" ref="P254">_xlfn.IFS(K254="OD","1", K254="OI","2")</f>
        <v>1</v>
      </c>
      <c r="Q254" s="1" t="str">
        <f aca="false" t="array" ref="Q254">_xlfn.IFS(J254="M","1", J254="H","2")</f>
        <v>1</v>
      </c>
      <c r="R254" s="8" t="str">
        <f aca="false" t="array" ref="R254">_xlfn.IFS(M254="D","1", M254="I","2")</f>
        <v>1</v>
      </c>
      <c r="S254" s="1" t="str">
        <f aca="false" t="array" ref="S254">_xlfn.IFS(N254="CONTRARIA", "1",N254= "MISMA","2")</f>
        <v>2</v>
      </c>
      <c r="T254" s="1" t="str">
        <f aca="false" t="array" ref="T254">_xlfn.IFS(I254="0-12","1", I254="13-24","2", I254="25-40","3", I254="41-60","4", I254="61-100","5")</f>
        <v>1</v>
      </c>
      <c r="U254" s="9" t="n">
        <v>3</v>
      </c>
      <c r="V254" s="1" t="str">
        <f aca="false">IF(U254="","",IF(AND(U254&gt;=-9,U254&lt;=-6.5),"-9 a -6,5",IF(AND(U254&gt;=-6,U254&lt;=-3.5),"-6 a -3,5",IF(AND(U254&gt;=-3,U254&lt;=-1),"-3 a -1",IF(U254=-0.5,"-0,5",IF(AND(U254&gt;=0,U254&lt;=2.5),"0 a 2,5",IF(AND(U254&gt;=3,U254&lt;=5.5),"3 a 5,5",IF(AND(U254&gt;=6,U254&lt;=8.5),"6 a 8,5",IF(AND(U254&gt;=9,U254&lt;=20),"9 a 20","Fuera de rango")))))))))</f>
        <v>3 a 5,5</v>
      </c>
      <c r="W254" s="11" t="n">
        <f aca="false">IF(V254="","",IF(V254="-9 a -6,5",2,IF(V254="-6 a -3,5",3,IF(V254="-3 a -1",4,IF(V254="-0,5","NORMA",IF(V254="0 a 2,5",5,IF(V254="3 a 5,5",6,IF(V254="6 a 8,5",7,IF(V254="9 a 20",8,"Fuera de rango")))))))))</f>
        <v>6</v>
      </c>
      <c r="X254" s="9" t="n">
        <v>0</v>
      </c>
      <c r="Y254" s="10" t="str">
        <f aca="false">IF(X254="","",IF(AND(X254&gt;=0,X254&lt;=4),"0 a 4",IF(AND(X254&gt;=4.5,X254&lt;=8.5),"4,5 a 8,5",IF(X254=9,"9",IF(AND(X254&gt;=9.5,X254&lt;=13),"9,5 a 13",IF(AND(X254&gt;=13.5,X254&lt;=20),"13,5 a 20",IF(AND(X254&gt;=20.5,X254&lt;=35),"20,5 a 35","Fuera de rango")))))))</f>
        <v>0 a 4</v>
      </c>
      <c r="Z254" s="11" t="n">
        <f aca="false">IF(Y254="","",IF(Y254="0 a 4",1,IF(Y254="4,5 a 8,5",2,IF(Y254="9","NORMA",IF(Y254="9,5 a 13",3,IF(Y254="13,5 a 20",4,IF(Y254="20,5 a 35",5,"Fuera de rango")))))))</f>
        <v>1</v>
      </c>
      <c r="AA254" s="9" t="n">
        <v>24</v>
      </c>
      <c r="AB254" s="10" t="str">
        <f aca="false">IF(AA254="","",IF(AND(AA254&gt;=0,AA254&lt;=9),"0 a 9",IF(AND(AA254&gt;=9.5,AA254&lt;=18.5),"9,5 a 18,5",IF(AA254=19,"19",IF(AND(AA254&gt;=19.5,AA254&lt;=28),"19,5 a 28",IF(AND(AA254&gt;=28.5,AA254&lt;=40),"28,5 a 40","Fuera de rango"))))))</f>
        <v>19,5 a 28</v>
      </c>
      <c r="AC254" s="11" t="n">
        <f aca="false" t="array" ref="AC254">_xlfn.IFS(AB254="","",AB254="0 a 9",1,AB254="9,5 a 18,5",2,AB254="19","NORMA",AB254="19,5 a 28",3,AB254="28,5 a 40",4,TRUE(),"Fuera de rango")</f>
        <v>3</v>
      </c>
      <c r="AD254" s="9" t="n">
        <v>20</v>
      </c>
      <c r="AE254" s="10" t="str">
        <f aca="false">IF(AD254="","",IF(AND(AD254&gt;=-10,AD254&lt;=0),"De -10 a 0",IF(AND(AD254&gt;=0.5,AD254&lt;=9.5),"0,5 a 9,5",IF(AD254=10,"10",IF(AND(AD254&gt;=10.5,AD254&lt;=20),"10,5 a 20",IF(AND(AD254&gt;=20.5,AD254&lt;=40),"20,5 a 40","Fuera de rango"))))))</f>
        <v>10,5 a 20</v>
      </c>
      <c r="AF254" s="12" t="n">
        <f aca="false">IF(AD254="","",IF(AND(AD254&gt;=-10,AD254&lt;=0),1,IF(AND(AD254&gt;=0.5,AD254&lt;=9.5),2,IF(AD254=10,"NORMA",IF(AND(AD254&gt;=10.5,AD254&lt;=20),3,IF(AND(AD254&gt;=20.5,AD254&lt;=40),4,""))))))</f>
        <v>3</v>
      </c>
      <c r="AG254" s="9" t="n">
        <v>9</v>
      </c>
      <c r="AH254" s="11" t="str">
        <f aca="false">IF(AG254="","",IF(AND(AG254&gt;=0,AG254&lt;=4),"0 a 4",IF(AND(AG254&gt;=4.5,AG254&lt;=8.5),"4,5 a 8,5",IF(AG254=9,"9",IF(AND(AG254&gt;=9.5,AG254&lt;=13),"9,5 a 13",IF(AND(AG254&gt;=13.5,AG254&lt;=25),"13,5 a 25","Fuera de rango"))))))</f>
        <v>9</v>
      </c>
      <c r="AI254" s="11" t="str">
        <f aca="false">IF(AH254="","",IF(AH254="0 a 4",1,IF(AH254="4,5 a 8,5",2,IF(AH254="9","NORMA",IF(AH254="9,5 a 13",3,IF(AH254="13,5 a 25",4,""))))))</f>
        <v>NORMA</v>
      </c>
      <c r="AJ254" s="9" t="n">
        <v>2</v>
      </c>
      <c r="AK254" s="10" t="str">
        <f aca="false">IF(AJ254="","",IF(AND(AJ254&gt;=-15,AJ254&lt;=-10.5),"-15 a -10,5",IF(AND(AJ254&gt;=-10,AJ254&lt;=-4),"-10 a -4",IF(AND(AJ254&gt;=-4.5,AJ254&lt;=0),"-4,5 a 0",IF(AND(AJ254&gt;=0.5,AJ254&lt;=4.5),"0,5 a 4,5",IF(AJ254=5,"5",IF(AND(AJ254&gt;=5.5,AJ254&lt;=10),"5,5 a 10",IF(AND(AJ254&gt;=10.5,AJ254&lt;=20),"10,5 a 20","Fuera de rango"))))))))</f>
        <v>0,5 a 4,5</v>
      </c>
      <c r="AL254" s="11" t="n">
        <f aca="false">IF(AK254="","",IF(AK254="-15 a -10,5",1,IF(AK254="-10 a -4",2,IF(AK254="-4,5 a 0",3,IF(AK254="0,5 a 4,5",4,IF(AK254="5","NORMA",IF(AK254="5,5 a 10",5,IF(AK254="10,5 a 20",6,"Error"))))))))</f>
        <v>4</v>
      </c>
      <c r="AM254" s="9" t="n">
        <v>1</v>
      </c>
      <c r="AN254" s="10" t="str">
        <f aca="false">IF(AM254="","",IF(AND(AM254&gt;=-7.5,AM254&lt;=-5.5),"-7,5 a -5,5",IF(AND(AM254&gt;=-5,AM254&lt;=-3),"-5 a -3",IF(AND(AM254&gt;=-2.5,AM254&lt;=-0.5),"-2,5 a -0,5",IF(AM254=0,"0,00",IF(AND(AM254&gt;=0.5,AM254&lt;=2.5),"0,5 a 2,5",IF(AND(AM254&gt;=3,AM254&lt;=5),"3 a 5",IF(AND(AM254&gt;=5.5,AM254&lt;=7.5),"5,5 a 7,5",IF(AND(AM254&gt;=8,AM254&lt;=10),"8 a 10","Fuera de rango")))))))))</f>
        <v>0,5 a 2,5</v>
      </c>
      <c r="AO254" s="11" t="n">
        <f aca="false">IF(AN254="","",IF(AN254="-7,5 a -5,5",1,IF(AN254="-5 a -3",2,IF(AN254="-2,5 a -0,5",3,IF(AN254="0,00","NORMA",IF(AN254="0,5 a 2,5",4,IF(AN254="3 a 5",5,IF(AN254="5,5 a 7,5",6,IF(AN254="8 a 10",7,"Error")))))))))</f>
        <v>4</v>
      </c>
      <c r="AP254" s="9" t="n">
        <v>7</v>
      </c>
      <c r="AQ254" s="10" t="str">
        <f aca="false">IF(AP254="","",IF(AND(AP254&gt;=-20,AP254&lt;=-9.5),"-20 a -9,5",IF(AND(AP254&gt;=-9,AP254&lt;=-6.5),"-9 a -6,5",IF(AP254=-6,"-6",IF(AND(AP254&gt;=-5.5,AP254&lt;=-3),"-5,5 a -3",IF(AND(AP254&gt;=-2.5,AP254&lt;=0),"-2,5 a 0",IF(AND(AP254&gt;=0.5,AP254&lt;=3),"0,5 a 3",IF(AND(AP254&gt;=3.5,AP254&lt;=6),"3,5 a 6",IF(AND(AP254&gt;=6.5,AP254&lt;=9),"6,5 a 9",IF(AND(AP254&gt;=9.5,AP254&lt;=20),"9,5 a 20","Fuera de rango"))))))))))</f>
        <v>6,5 a 9</v>
      </c>
      <c r="AR254" s="11" t="n">
        <f aca="false">IF(AQ254="","",IF(AQ254="-20 a -9,5",1,IF(AQ254="-9 a -6,5",2,IF(AQ254="-6","NORMA",IF(AQ254="-5,5 a -3",3,IF(AQ254="-2,5 a 0",4,IF(AQ254="0,5 a 3",5,IF(AQ254="3,5 a 6",6,IF(AQ254="6,5 a 9",7,IF(AQ254="9,5 a 20",8,""))))))))))</f>
        <v>7</v>
      </c>
      <c r="AS254" s="9" t="n">
        <v>5</v>
      </c>
      <c r="AT254" s="10" t="str">
        <f aca="false">IF(AS254="","",IF(AND(AS254&gt;=-16,AS254&lt;=-14),"-16 a -14",IF(AND(AS254&gt;=-13.5,AS254&lt;=-11.5),"-13,5 a -11,5",IF(AND(AS254&gt;=-11,AS254&lt;=-9),"-11 a -9",IF(AND(AS254&gt;=-8.5,AS254&lt;=-6.5),"-8,5 a -6,5",IF(AND(AS254&gt;=-6,AS254&lt;=-4),"-6 a -4",IF(AND(AS254&gt;=-3.5,AS254&lt;=-1.5),"-3,5 a -1,5",IF(AND(AS254&gt;=-1,AS254&lt;=1),"-1 a 1",IF(AND(AS254&gt;=1.5,AS254&lt;=3.5),"1,5 a 3,5",IF(AND(AS254&gt;=4,AS254&lt;=6),"4 a 6",IF(AND(AS254&gt;=6.5,AS254&lt;=8.5),"6,5 a 8,5",IF(AND(AS254&gt;=9,AS254&lt;=11),"9 a 11",IF(AND(AS254&gt;=11.5,AS254&lt;=13.5),"11,5 a 13,5",IF(AND(AS254&gt;=14,AS254&lt;=16),"14 a 16",IF(AND(AS254&gt;=16.5,AS254&lt;=18.5),"16,5 a 18,5",IF(AND(AS254&gt;=19,AS254&lt;=21),"19 a 21","Fuera de rango"))))))))))))))))</f>
        <v>4 a 6</v>
      </c>
      <c r="AU254" s="11" t="str">
        <f aca="false" t="array" ref="AU254">IF(AT254="","",_xlfn.IFS(AT254="-16 a -14",1,AT254="-13,5 a -11,5",2,AT254="-11 a -9",3,AT254="-8,5 a -6,5",4,AT254="-6 a -4",5,AT254="-3,5 a -1,5",6,AT254="-1 a 1",7,AT254="1,5 a 3,5",8,AT254="4 a 6","NORMA",AT254="6,5 a 8,5",9,AT254="9 a 11",10,AT254="11,5 a 13,5",11,AT254="14 a 16",12,AT254="16,5 a 18,5",13,AT254="19 a 21",14,TRUE(),""))</f>
        <v>NORMA</v>
      </c>
      <c r="AV254" s="9" t="n">
        <v>0.75</v>
      </c>
      <c r="AW254" s="10" t="str">
        <f aca="false">IF(AV254="","",IF(AND(AV254&gt;=-1,AV254&lt;=-0.5),"-1 a -0,5",IF(AND(AV254&gt;-0.5,AV254&lt;=0),"De -0,5 a 0",IF(AND(AV254&gt;=0.25,AV254&lt;=0.75),"0,25 a 0,75",IF(AND(AV254&gt;=1,AV254&lt;=1.5),"1 a 1,5",IF(AND(AV254&gt;=1.75,AV254&lt;=2.25),"1,75 a 2,25",IF(AND(AV254&gt;=2.5,AV254&lt;=3),"2,5 a 3",IF(AND(AV254&gt;=3.25,AV254&lt;=3.75),"3,25 a 3,75","Fuera de rango"))))))))</f>
        <v>0,25 a 0,75</v>
      </c>
      <c r="AX254" s="11" t="str">
        <f aca="false">IF(AW254="","",IF(OR(AW254="-1 a -0,5",AW254="-1 a -0.5"),1,IF(OR(AW254="De -0,5 a 0",AW254="-0,5 a 0",AW254="De -0.5 a 0"),2,IF(OR(AW254="0,25 a 0,75",AW254="0.25 a 0.75"),"NORMA",IF(OR(AW254="1 a 1,5",AW254="1 a 1.5"),3,IF(OR(AW254="1,75 a 2,25",AW254="1.75 a 2.25"),4,IF(OR(AW254="2,5 a 3",AW254="2.5 a 3"),5,IF(OR(AW254="3,25 a 3,75",AW254="3.25 a 3.75"),6,""))))))))</f>
        <v>NORMA</v>
      </c>
      <c r="AY254" s="9" t="n">
        <v>-1</v>
      </c>
      <c r="AZ254" s="10" t="str">
        <f aca="false">IF(AY254="","",IF(AND(AY254&gt;=-20,AY254&lt;=-9.5),"-20 a -9,5",IF(AND(AY254&gt;=-9,AY254&lt;=-6.5),"-9 a -6,5",IF(AY254=-6,"-6",IF(AND(AY254&gt;=-5.5,AY254&lt;=-3),"-5,5 a -3",IF(AND(AY254&gt;=-2.5,AY254&lt;=0),"-2,5 a 0",IF(AND(AY254&gt;=0.5,AY254&lt;=3),"0,5 a 3",IF(AND(AY254&gt;=3.5,AY254&lt;=6),"3,5 a 6","Fuera de rango"))))))))</f>
        <v>-2,5 a 0</v>
      </c>
      <c r="BA254" s="11" t="n">
        <f aca="false">IF(AZ254="","",IF(AZ254="-20 a -9,5",1,IF(AZ254="-9 a -6,5",2,IF(AZ254="-6","NORMA",IF(AZ254="-5,5 a -3",3,IF(AZ254="-2,5 a 0",4,IF(AZ254="0,5 a 3",5,IF(AZ254="3,5 a 6",6,""))))))))</f>
        <v>4</v>
      </c>
      <c r="BB254" s="9" t="n">
        <v>0</v>
      </c>
      <c r="BC254" s="10" t="str">
        <f aca="false" t="array" ref="BC254">IF(BB254="","",_xlfn.IFS(AND(BB254&gt;=0,BB254&lt;=2),"0 a 2",AND(BB254&gt;=2.5,BB254&lt;=4.5),"2,5 a 4,5",AND(BB254&gt;=5,BB254&lt;=7),"5 a 7",AND(BB254&gt;=7.5,BB254&lt;=9.5),"7,5 a 9,5",AND(BB254&gt;=10,BB254&lt;=12),"10 a 12",AND(BB254&gt;=12.5,BB254&lt;=14.5),"12,5 a 14,5",BB254=15,"15",AND(BB254&gt;=15.5,BB254&lt;=17.5),"15,5 a 17,5",AND(BB254&gt;=18,BB254&lt;=20),"18 a 20",AND(BB254&gt;=20.5,BB254&lt;=22.5),"20,5 a 22,5",AND(BB254&gt;=23,BB254&lt;=25),"23 a 25",TRUE(),"Fuera de rango"))</f>
        <v>0 a 2</v>
      </c>
      <c r="BD254" s="11" t="n">
        <f aca="false" t="array" ref="BD254">IF(BC254="","",_xlfn.IFS(BC254="0 a 2",1,BC254="2,5 a 4,5",2,BC254="5 a 7",3,BC254="7,5 a 9,5",4,BC254="10 a 12",5,BC254="12,5 a 14,5",6,BC254="15","NORMA",BC254="15,5 a 17,5",7,BC254="18 a 20",8,BC254="20,5 a 22,5",9,BC254="23 a 25",10,TRUE(),"Fuera de rango"))</f>
        <v>1</v>
      </c>
      <c r="BE254" s="9" t="n">
        <v>22</v>
      </c>
      <c r="BF254" s="10" t="str">
        <f aca="false">IF(BE254="","",IF(AND(BE254&gt;=-20,BE254&lt;=-10),"-20 a -10",IF(AND(BE254&gt;=-9.5,BE254&lt;=0.5),"-9,5 a 0,5",IF(AND(BE254&gt;=1,BE254&lt;=11),"1 a 11",IF(AND(BE254&gt;=11.5,BE254&lt;=20.5),"11,5 a 20,5",IF(BE254=21,"21",IF(AND(BE254&gt;=21.5,BE254&lt;=31.5),"21,5 a 31,5",IF(AND(BE254&gt;=32,BE254&lt;=42),"32 a 42","Fuera de rango"))))))))</f>
        <v>21,5 a 31,5</v>
      </c>
      <c r="BG254" s="11" t="n">
        <f aca="false">IF(BF254="","",IF(BF254="-20 a -10",1,IF(BF254="-9,5 a 0,5",2,IF(BF254="1 a 11",3,IF(BF254="11,5 a 20,5",4,IF(BF254="21","NORMA",IF(BF254="21,5 a 31,5",5,IF(BF254="32 a 42",6,""))))))))</f>
        <v>5</v>
      </c>
      <c r="BH254" s="9" t="n">
        <v>12</v>
      </c>
      <c r="BI254" s="10" t="str">
        <f aca="false">IF(BH254="","",IF(AND(BH254&gt;=-20,BH254&lt;=-15),"-20 a -15",IF(AND(BH254&gt;=-14.5,BH254&lt;=-9.5),"-14,5 a -9,5",IF(AND(BH254&gt;=-9,BH254&lt;=-4),"-9 a -4",IF(AND(BH254&gt;=-3.5,BH254&lt;=2.5),"-3,5 a 2,5",IF(AND(BH254&gt;=3,BH254&lt;=8),"3 a 8",IF(AND(BH254&gt;=8.5,BH254&lt;=14.5),"8,5 a 14,5",IF(BH254=15,"15",IF(AND(BH254&gt;=15.5,BH254&lt;=20.5),"15,5 a 20,5",IF(AND(BH254&gt;=21,BH254&lt;=26),"21 a 26","Fuera de rango"))))))))))</f>
        <v>8,5 a 14,5</v>
      </c>
      <c r="BJ254" s="11" t="n">
        <f aca="false">IF(BI254="","",IF(BI254="-20 a -15",1,IF(BI254="-14,5 a -9,5",2,IF(BI254="-9 a -4",3,IF(BI254="-3,5 a 2,5",4,IF(BI254="3 a 8",5,IF(BI254="8,5 a 14,5",6,IF(BI254="15","NORMA",IF(BI254="15,5 a 20,5",7,IF(BI254="21 a 26",8,IF(BI254="26,5 a 31,5",9,"")))))))))))</f>
        <v>6</v>
      </c>
      <c r="BK254" s="9" t="n">
        <v>0</v>
      </c>
      <c r="BL254" s="10" t="str">
        <f aca="false">IF(BK254="","",IF(AND(BK254&gt;=0,BK254&lt;=2),"0 - 2",IF(AND(BK254&gt;=2.5,BK254&lt;=4.5),"2,5 - 4,5",IF(AND(BK254&gt;=5,BK254&lt;=7),"5 - 7",IF(AND(BK254&gt;=7.5,BK254&lt;=9.5),"7,5 - 9,5",IF(AND(BK254&gt;=10,BK254&lt;=12),"10 - 12",IF(AND(BK254&gt;=12.5,BK254&lt;=13.5),"12,5 - 13,5",IF(BK254=14,"14",IF(AND(BK254&gt;=14.5,BK254&lt;=16.5),"14,5 - 16,5",IF(AND(BK254&gt;=17,BK254&lt;=19),"17 - 19",IF(AND(BK254&gt;=19.5,BK254&lt;=21.5),"19,5 - 21,5",IF(AND(BK254&gt;=22,BK254&lt;=24),"22 - 24",IF(AND(BK254&gt;=24.5,BK254&lt;=26.5),"24,5 - 26,5",IF(AND(BK254&gt;=27,BK254&lt;=29),"27 - 29",IF(AND(BK254&gt;=29.5,BK254&lt;=30),"29,5 - 30","Fuera de rango")))))))))))))))</f>
        <v>0 - 2</v>
      </c>
      <c r="BM254" s="11" t="n">
        <f aca="false">IF(BL254="","",IF(BL254="0 - 2",1,IF(BL254="2,5 - 4,5",2,IF(BL254="5 - 7",3,IF(BL254="7,5 - 9,5",4,IF(BL254="10 - 12",5,IF(BL254="12,5 - 13,5",6,IF(BL254="14","NORMA",IF(BL254="14,5 - 16,5",7,IF(BL254="17 - 19",8,IF(BL254="19,5 - 21,5",9,IF(BL254="22 - 24",10,IF(BL254="24,5 - 26,5",11,IF(BL254="27 - 29",12,IF(BL254="29,5 - 30",13,"")))))))))))))))</f>
        <v>1</v>
      </c>
      <c r="BN254" s="9" t="n">
        <v>16</v>
      </c>
      <c r="BO254" s="10" t="str">
        <f aca="false">IF(BN254="","",IF(AND(BN254&gt;=-20,BN254&lt;=-10),"-20 a -10",IF(AND(BN254&gt;=-9.5,BN254&lt;=0.5),"-9,5 a 0,5",IF(AND(BN254&gt;=1,BN254&lt;=11),"1 a 11",IF(AND(BN254&gt;=11.5,BN254&lt;=21.5),"11,5 a 21,5",IF(BN254=22,"22",IF(AND(BN254&gt;=22.5,BN254&lt;=32.5),"22,5 a 32,5",IF(AND(BN254&gt;=33,BN254&lt;=43),"33 a 43","Fuera de rango"))))))))</f>
        <v>11,5 a 21,5</v>
      </c>
      <c r="BP254" s="11" t="n">
        <f aca="false">IF(BO254="","",IF(BO254="-20 a -10",1,IF(BO254="-9,5 a 0,5",2,IF(BO254="1 a 11",3,IF(BO254="11,5 a 21,5",4,IF(BO254="22","NORMA",IF(BO254="22,5 a 32,5",5,IF(BO254="33 a 43",6,""))))))))</f>
        <v>4</v>
      </c>
      <c r="BQ254" s="9" t="n">
        <v>6</v>
      </c>
      <c r="BR254" s="10" t="str">
        <f aca="false">IF(BQ254="","",IF(AND(BQ254&gt;=-20,BQ254&lt;=-15),"-20 a -15",IF(AND(BQ254&gt;=-14.5,BQ254&lt;=-9.5),"-14,5 a -9,5",IF(AND(BQ254&gt;=-9,BQ254&lt;=-4),"-9 a -4",IF(AND(BQ254&gt;=-3.5,BQ254&lt;=2.5),"-3,5 a 2,5",IF(AND(BQ254&gt;=3,BQ254&lt;=8),"3 a 8",IF(AND(BQ254&gt;=8.5,BQ254&lt;=13.5),"8,5 a 13,5",IF(AND(BQ254&gt;=14,BQ254&lt;=17.5),"14 a 17,5",IF(BQ254=18,"18",IF(AND(BQ254&gt;=18.5,BQ254&lt;=23.5),"18,5 a 23,5",IF(AND(BQ254&gt;=24,BQ254&lt;=29),"24 a 29",IF(AND(BQ254&gt;=29.5,BQ254&lt;=34.5),"29,5 a 34,5",IF(AND(BQ254&gt;=35,BQ254&lt;=40),"35 a 40","Fuera de rango")))))))))))))</f>
        <v>3 a 8</v>
      </c>
      <c r="BS254" s="11" t="n">
        <f aca="false">IF(BR254="","",IF(BR254="-20 a -15",1,IF(BR254="-14,5 a -9,5",2,IF(BR254="-9 a -4",3,IF(BR254="-3,5 a 2,5",4,IF(BR254="3 a 8",5,IF(BR254="8,5 a 13,5",6,IF(BR254="14 a 17,5",7,IF(BR254="18","NORMA",IF(BR254="18,5 a 23,5",8,IF(BR254="24 a 29",9,IF(BR254="29,5 a 34,5",10,IF(BR254="35 a 40",11,"")))))))))))))</f>
        <v>5</v>
      </c>
      <c r="BT254" s="9" t="n">
        <v>1.5</v>
      </c>
      <c r="BU254" s="10" t="str">
        <f aca="false">IF(BT254="","",IF(AND(BT254&gt;=-20,BT254&lt;=-18),"-20 a -18",IF(AND(BT254&gt;=-17.5,BT254&lt;=-15.5),"-17,5 a -15,5",IF(AND(BT254&gt;=-15,BT254&lt;=-13),"-15 a -13",IF(AND(BT254&gt;=-12.5,BT254&lt;=-10.5),"-12,5 a -10,5",IF(AND(BT254&gt;=-10,BT254&lt;=-8),"-10 a -8",IF(AND(BT254&gt;=-7.5,BT254&lt;=-5.5),"-7,5 a -5,5",IF(AND(BT254&gt;=-5,BT254&lt;=-3),"-5 a -3",IF(AND(BT254&gt;=-2.5,BT254&lt;=-0.5),"-2,5 a -0,5",IF(BT254=0,"0",IF(AND(BT254&gt;=0.5,BT254&lt;=2.5),"0,5 a 2,5",IF(AND(BT254&gt;=3,BT254&lt;=5),"3 a 5",IF(AND(BT254&gt;=5.5,BT254&lt;=7.5),"5,5 a 7,5",IF(AND(BT254&gt;=8,BT254&lt;=10),"8 a 10",IF(AND(BT254&gt;=10.5,BT254&lt;=12.5),"10,5 a 12,5",IF(AND(BT254&gt;=13,BT254&lt;=15),"13 a 15",IF(AND(BT254&gt;=15.5,BT254&lt;=17.5),"15,5 a 17,5",IF(AND(BT254&gt;=18,BT254&lt;=20),"18 a 20","Fuera de rango"))))))))))))))))))</f>
        <v>0,5 a 2,5</v>
      </c>
      <c r="BV254" s="11" t="n">
        <f aca="false">IF(BT254="","",IF(BT254=0,"NORMA",IF(AND(BT254&gt;=-20,BT254&lt;=-18),2,IF(AND(BT254&gt;=-17.5,BT254&lt;=-15.5),2,IF(AND(BT254&gt;=-15,BT254&lt;=-13),3,IF(AND(BT254&gt;=-12.5,BT254&lt;=-10.5),4,IF(AND(BT254&gt;=-10,BT254&lt;=-8),5,IF(AND(BT254&gt;=-7.5,BT254&lt;=-5.5),6,IF(AND(BT254&gt;=-5,BT254&lt;=-3),7,IF(AND(BT254&gt;=-2.5,BT254&lt;=-0.5),8,IF(AND(BT254&gt;=0.5,BT254&lt;=2.5),9,IF(AND(BT254&gt;=3,BT254&lt;=5),10,IF(AND(BT254&gt;=5.5,BT254&lt;=7.5),11,IF(AND(BT254&gt;=8,BT254&lt;=10),12,IF(AND(BT254&gt;=10.5,BT254&lt;=12.5),13,IF(AND(BT254&gt;=13,BT254&lt;=15),14,IF(AND(BT254&gt;=15.5,BT254&lt;=17.5),15,IF(AND(BT254&gt;=18,BT254&lt;=20),16,"Fuera de rango"))))))))))))))))))</f>
        <v>9</v>
      </c>
      <c r="BW254" s="9" t="n">
        <v>-4.25</v>
      </c>
      <c r="BX254" s="10" t="n">
        <f aca="false">18.5- (0.3*H254)</f>
        <v>15.8</v>
      </c>
      <c r="BY254" s="10" t="n">
        <f aca="false">(BW254)-(BX254)</f>
        <v>-20.05</v>
      </c>
      <c r="BZ254" s="10" t="str">
        <f aca="false">IF(BY254="","",IF(BY254&lt;-27.5,"De -30 a -28",IF(BY254&lt;-25,"De -27,5 a -25,5",IF(BY254&lt;-22.5,"De -25 a -23",IF(BY254&lt;-20,"De -22,5 a -20,5",IF(BY254&lt;-17.5,"De -20 a -18",IF(BY254&lt;-15,"De -17,5 a -15,5",IF(BY254&lt;-12.5,"De -15 a -13",IF(BY254&lt;-10,"De -12,5 a -10,5",IF(BY254&lt;-7.5,"De -10 a -8",IF(BY254&lt;-5,"De -7,5 a -5,5",IF(BY254&lt;-2.5,"De -5 a -3",IF(BY254&lt;0,"De -2,5 a -0,5",IF(BY254&lt;2.5,"De 0 a 2",IF(BY254&lt;5,"De 2,5 a 4,5",IF(BY254&lt;7.5,"De 5 a 7",IF(BY254&lt;10,"De 7,5 a 9,5",IF(BY254&lt;12.5,"De 10 a 12",IF(BY254&lt;15,"De 12,5 a 14,5",IF(BY254&lt;17.5,"De 15 a 17",IF(BY254&lt;20,"De 17,5 a 19,5",IF(BY254&lt;22.5,"De 20 a 22",IF(BY254&lt;25,"De 22,5 a 24,5",IF(BY254&lt;27.5,"De 25 a 27","De 27,5 a 30"))))))))))))))))))))))))</f>
        <v>De -22,5 a -20,5</v>
      </c>
      <c r="CA254" s="12" t="n">
        <f aca="false">IF(BY254="","",IF(BY254&lt;=-28,1,IF(BY254&lt;=-25.5,2,IF(BY254&lt;=-23,3,IF(BY254&lt;=-20.5,4,IF(BY254&lt;=-18,5,IF(BY254&lt;=-15.5,6,IF(BY254&lt;=-13,7,IF(BY254&lt;=-10.5,8,IF(BY254&lt;=-8,9,IF(BY254&lt;=-5.5,10,IF(BY254&lt;=-3,11,IF(BY254&lt;=-0.5,12,IF(BY254&lt;=2,13,IF(BY254&lt;=4.5,14,IF(BY254&lt;=7,15,IF(BY254&lt;=9.5,16,IF(BY254&lt;=12,17,IF(BY254&lt;=14.5,18,IF(BY254&lt;=17,19,IF(BY254&lt;=19.5,20,IF(BY254&lt;=22,21,IF(BY254&lt;=24.5,22,IF(BY254&lt;=27,23,IF(BY254&lt;=30,24,"Fuera de rango")))))))))))))))))))))))))</f>
        <v>5</v>
      </c>
      <c r="CB254" s="9" t="n">
        <v>-4.25</v>
      </c>
      <c r="CC254" s="10" t="n">
        <f aca="false">18.5- (0.3*H254)</f>
        <v>15.8</v>
      </c>
      <c r="CD254" s="10" t="n">
        <f aca="false">(CB254)-(CC254)</f>
        <v>-20.05</v>
      </c>
      <c r="CE254" s="10" t="str">
        <f aca="false">IF(CD254="","",IF(CD254&lt;-27.5,"De -30 a -28",IF(CD254&lt;-25,"De -27,5 a -25,5",IF(CD254&lt;-22.5,"De -25 a -23",IF(CD254&lt;-20,"De -22,5 a -20,5",IF(CD254&lt;-17.5,"De -20 a -18",IF(CD254&lt;-15,"De -17,5 a -15,5",IF(CD254&lt;-12.5,"De -15 a -13",IF(CD254&lt;-10,"De -12,5 a -10,5",IF(CD254&lt;-7.5,"De -10 a -8",IF(CD254&lt;-5,"De -7,5 a -5,5",IF(CD254&lt;-2.5,"De -5 a -3",IF(CD254&lt;0,"De -2,5 a -0,5",IF(CD254&lt;=2,"De 0 a 2",IF(CD254&lt;=4.5,"De 2,5 a 4,5",IF(CD254&lt;=7,"De 5 a 7",IF(CD254&lt;=9.5,"De 7,5 a 9,5",IF(CD254&lt;=12,"De 10 a 12",IF(CD254&lt;=14.5,"De 12,5 a 14,5",IF(CD254&lt;=17,"De 15 a 17",IF(CD254&lt;=19.5,"De 17,5 a 19,5",IF(CD254&lt;=22,"De 20 a 22",IF(CD254&lt;=24.5,"De 22,5 a 24,5",IF(CD254&lt;=27,"De 25 a 27","De 27,5 a 30"))))))))))))))))))))))))</f>
        <v>De -22,5 a -20,5</v>
      </c>
      <c r="CF254" s="12" t="n">
        <f aca="false">IF(CD254="","",IF(CD254&lt;-27.5,1,IF(CD254&lt;-25,2,IF(CD254&lt;-22.5,3,IF(CD254&lt;-20,4,IF(CD254&lt;-17.5,5,IF(CD254&lt;-15,6,IF(CD254&lt;-12.5,7,IF(CD254&lt;-10,8,IF(CD254&lt;-7.5,9,IF(CD254&lt;-5,10,IF(CD254&lt;-2.5,11,IF(CD254&lt;0,12,IF(CD254&lt;2.5,13,IF(CD254&lt;5,14,IF(CD254&lt;7.5,15,IF(CD254&lt;10,16,IF(CD254&lt;12.5,17,IF(CD254&lt;15,18,IF(CD254&lt;17.5,19,IF(CD254&lt;20,20,IF(CD254&lt;22.5,21,IF(CD254&lt;25,22,IF(CD254&lt;27.5,23,24))))))))))))))))))))))))</f>
        <v>4</v>
      </c>
      <c r="CG254" s="9" t="n">
        <v>-2.5</v>
      </c>
      <c r="CH254" s="10" t="str">
        <f aca="false">IF(CG254="","",IF(AND(CG254&gt;=-10,CG254&lt;=-9.5),"-10 a -9,5",IF(AND(CG254&gt;-9.5,CG254&lt;=-8.5),"-9 a -8,5",IF(AND(CG254&gt;-8.5,CG254&lt;=-7.5),"-8 a -7,5",IF(AND(CG254&gt;-7.5,CG254&lt;=-6.5),"-7 a -6,5",IF(AND(CG254&gt;-6.5,CG254&lt;=-5.5),"-6 a -5,5",IF(AND(CG254&gt;-5.5,CG254&lt;=-4.5),"-5 a -4,5",IF(AND(CG254&gt;-4.5,CG254&lt;=-3.5),"-4 a -3,5",IF(AND(CG254&gt;-3.5,CG254&lt;=-2.5),"-3 a -2,5",IF(CG254=-2.25,"-2,25",IF(AND(CG254&gt;-2.5,CG254&lt;=-1.5),"-2 a -1,5",IF(AND(CG254&gt;-1.5,CG254&lt;=-0.5),"-1 a -0,5",IF(AND(CG254&gt;-0.5,CG254&lt;=0.5),"0 a 0,5",IF(AND(CG254&gt;0.5,CG254&lt;=1.5),"1 a 1,5",IF(AND(CG254&gt;1.5,CG254&lt;=2.5),"2 a 2,5",IF(AND(CG254&gt;2.5,CG254&lt;=3.5),"3 a 3,5",IF(AND(CG254&gt;3.5,CG254&lt;=4.5),"4 a 4,5",IF(AND(CG254&gt;4.5,CG254&lt;=5.5),"5 a 5,5",IF(AND(CG254&gt;5.5,CG254&lt;=6.5),"6 a 6,5",IF(AND(CG254&gt;6.5,CG254&lt;=7.5),"7 a 7,5",IF(AND(CG254&gt;7.5,CG254&lt;=8.5),"8 a 8,5",IF(AND(CG254&gt;8.5,CG254&lt;=9.5),"9 a 9,5",IF(CG254&gt;=10,"10","Fuera de rango")))))))))))))))))))))))</f>
        <v>-3 a -2,5</v>
      </c>
      <c r="CI254" s="11" t="n">
        <f aca="false">IF(CG254="","",IF(CG254=-2.25,"NORMA",IF(CG254&lt;=-9.5,1,IF(CG254&lt;=-8.5,2,IF(CG254&lt;=-7.5,3,IF(CG254&lt;=-6.5,4,IF(CG254&lt;=-5.5,5,IF(CG254&lt;=-4.5,6,IF(CG254&lt;=-3.5,7,IF(CG254&lt;=-2.5,8,IF(CG254&lt;=-1.5,9,IF(CG254&lt;=-0.5,10,IF(CG254&lt;=0.5,11,IF(CG254&lt;=1.5,12,IF(CG254&lt;=2.5,13,IF(CG254&lt;=3.5,14,IF(CG254&lt;=4.5,15,IF(CG254&lt;=5.5,16,IF(CG254&lt;=6.5,17,IF(CG254&lt;=7.5,18,IF(CG254&lt;=8.5,19,IF(CG254&lt;=9.5,20,IF(CG254=10,21,"Fuera de rango")))))))))))))))))))))))</f>
        <v>8</v>
      </c>
      <c r="CJ254" s="9" t="n">
        <v>3.5</v>
      </c>
      <c r="CK254" s="10" t="str">
        <f aca="false">IF(CJ254="","",IF(AND(CJ254&gt;=-6,CJ254&lt;=-5.5),"-6 a -5,5",IF(AND(CJ254&gt;-5.5,CJ254&lt;=-4.5),"-5 a -4,5",IF(AND(CJ254&gt;-4.5,CJ254&lt;=-3.5),"-4 a -3,5",IF(AND(CJ254&gt;-3.5,CJ254&lt;=-2.5),"-3 a -2,5",IF(AND(CJ254&gt;-2.5,CJ254&lt;=-1.5),"-2 a -1,5",IF(AND(CJ254&gt;-1.5,CJ254&lt;=-0.5),"-1 a -0,5",IF(AND(CJ254&gt;-0.5,CJ254&lt;=0.5),"0 a 0,5",IF(AND(CJ254&gt;0.5,CJ254&lt;=1.5),"1 a 1,5",IF(AND(CJ254&gt;1.5,CJ254&lt;2.5),"2",IF(AND(CJ254&gt;=2.5,CJ254&lt;=3),"2,5 a 3",IF(AND(CJ254&gt;3,CJ254&lt;=4),"3,5 a 4",IF(AND(CJ254&gt;4,CJ254&lt;=5),"4,5 a 5",IF(AND(CJ254&gt;5,CJ254&lt;=6),"5,5 a 6",IF(AND(CJ254&gt;6,CJ254&lt;=7),"6,5 a 7",IF(AND(CJ254&gt;7,CJ254&lt;=8),"7,5 a 8",IF(AND(CJ254&gt;8,CJ254&lt;=9.5),"8,5 a 9,5",IF(CJ254=10,"10","Fuera de rango"))))))))))))))))))</f>
        <v>3,5 a 4</v>
      </c>
      <c r="CL254" s="11" t="n">
        <f aca="false">IF(CK254="","",IF(OR(CK254="-6 a -5,5",CK254="-6 - -5,5"),1,IF(OR(CK254="-5 a -4,5",CK254="-5 - -4,5"),2,IF(OR(CK254="-4 a -3,5",CK254="-4 - -3,5"),3,IF(OR(CK254="-3 a -2,5",CK254="-3 - -2,5"),4,IF(OR(CK254="-2 a -1,5",CK254="-2 - -1,5"),5,IF(OR(CK254="-1 a -0,5",CK254="-1 - -0,5"),6,IF(OR(CK254="0 a 0,5",CK254="0 - 0,5"),7,IF(OR(CK254="1 a 1,5",CK254="1 - 1,5"),8,IF(CK254="2","NORMA",IF(OR(CK254="2,5 a 3",CK254="2,5 - 3"),9,IF(OR(CK254="3,5 a 4",CK254="3,5 - 4"),10,IF(OR(CK254="4,5 a 5",CK254="4,5 - 5"),11,IF(OR(CK254="5,5 a 6",CK254="5,5 - 6"),12,IF(OR(CK254="6,5 a 7",CK254="6,5 - 7"),13,IF(OR(CK254="7,5 a 8",CK254="7,5 - 8"),14,IF(OR(CK254="8,5 a 9",CK254="8,5 - 9,5",CK254="9 a 9,5"),15,IF(CK254="10",15,IF(OR(CK254="0,5 a 1",CK254="0,5 - 1"),7,"Fuera de rango")))))))))))))))))))</f>
        <v>10</v>
      </c>
      <c r="CM254" s="10" t="n">
        <v>0</v>
      </c>
      <c r="CN254" s="10" t="str">
        <f aca="false">IF(CM254=0,"0", " ")</f>
        <v>0</v>
      </c>
      <c r="CO254" s="10" t="str">
        <f aca="false">IF(CM254&gt;0,"EME"," ")</f>
        <v> </v>
      </c>
      <c r="CP254" s="10" t="n">
        <v>0</v>
      </c>
      <c r="CQ254" s="10" t="str">
        <f aca="false">IF(CP254&gt;0,"0", " ")</f>
        <v> </v>
      </c>
      <c r="CR254" s="10" t="str">
        <f aca="false">IF(CP254&gt;0,"EME"," ")</f>
        <v> </v>
      </c>
      <c r="CS254" s="9" t="n">
        <v>0</v>
      </c>
      <c r="CT254" s="10" t="str">
        <f aca="false">IF(CS254&gt;0,"1", " ")</f>
        <v> </v>
      </c>
      <c r="CU254" s="10" t="str">
        <f aca="false">IF(CS254&gt;0,"HIP"," ")</f>
        <v> </v>
      </c>
      <c r="CV254" s="9" t="n">
        <v>0</v>
      </c>
      <c r="CW254" s="10" t="str">
        <f aca="false">IF(CV254&gt;0,"1", " ")</f>
        <v> </v>
      </c>
      <c r="CX254" s="10" t="str">
        <f aca="false">IF(CV254&gt;0,"HIP"," ")</f>
        <v> </v>
      </c>
      <c r="CY254" s="9" t="n">
        <v>-2</v>
      </c>
      <c r="CZ254" s="11" t="str">
        <f aca="false">IF(CY254&lt;0,"2"," ")</f>
        <v>2</v>
      </c>
      <c r="DA254" s="11" t="str">
        <f aca="false">IF(CY254&lt;0,"MIO"," ")</f>
        <v>MIO</v>
      </c>
      <c r="DB254" s="9" t="n">
        <v>-0.25</v>
      </c>
      <c r="DC254" s="11" t="str">
        <f aca="false">IF(DB254&lt;0,"2"," ")</f>
        <v>2</v>
      </c>
      <c r="DD254" s="11" t="str">
        <f aca="false">IF(DB254&lt;0,"MIO"," ")</f>
        <v>MIO</v>
      </c>
      <c r="DE254" s="9" t="n">
        <v>0</v>
      </c>
      <c r="DF254" s="11" t="str">
        <f aca="false">IF(DE254&lt;0,"3"," ")</f>
        <v> </v>
      </c>
      <c r="DG254" s="11" t="str">
        <f aca="false">IF(DE254&lt;0,"AST"," ")</f>
        <v> </v>
      </c>
      <c r="DH254" s="9" t="n">
        <v>0</v>
      </c>
      <c r="DI254" s="11" t="str">
        <f aca="false">IF(DH254&lt;0,"3"," ")</f>
        <v> </v>
      </c>
      <c r="DJ254" s="11" t="str">
        <f aca="false">IF(DH254&lt;0,"AST"," ")</f>
        <v> </v>
      </c>
      <c r="DK254" s="9" t="n">
        <v>0</v>
      </c>
      <c r="DL254" s="10" t="str">
        <f aca="false">IF(DK254&gt;0,"4"," ")</f>
        <v> </v>
      </c>
      <c r="DM254" s="10" t="str">
        <f aca="false">IF(DK254&gt;0,"PRE"," ")</f>
        <v> </v>
      </c>
      <c r="DN254" s="9" t="n">
        <v>0</v>
      </c>
      <c r="DO254" s="10" t="str">
        <f aca="false">IF(DN254&gt;0,"4"," ")</f>
        <v> </v>
      </c>
      <c r="DP254" s="10" t="str">
        <f aca="false">IF(DN254&gt;0,"PRE"," ")</f>
        <v> </v>
      </c>
      <c r="DQ254" s="12" t="n">
        <v>1</v>
      </c>
      <c r="DR254" s="12" t="n">
        <v>1</v>
      </c>
      <c r="DS254" s="12" t="str">
        <f aca="false">CONCATENATE(CO254,CU254,DA254,DG254,DM254)</f>
        <v>  MIO  </v>
      </c>
      <c r="DT254" s="10" t="str">
        <f aca="false" t="array" ref="DT254">_xlfn.IFS(DS254="EME    ","0", DS254=" HIP   ","1", DS254="  MIO  ","2", DS254="   AST ","3", DS254="    PRE","4", DS254="EME   PRE","5", DS254=" HIP  PRE","6", DS254=" HIP AST ","7", DS254="  MIO PRE","8", DS254="  MIOAST ","9", DS254="   ASTPRE","10",DS254=" HIP ASTPRE","11", DS254="  MIOASTPRE","12", DS254="     ","0")</f>
        <v>2</v>
      </c>
      <c r="DU254" s="1" t="s">
        <v>154</v>
      </c>
      <c r="DV254" s="1" t="str">
        <f aca="false" t="array" ref="DV254">_xlfn.IFS(DU254="SI","2", DU254="NO","1")</f>
        <v>1</v>
      </c>
      <c r="DW254" s="10" t="n">
        <v>0</v>
      </c>
      <c r="DX254" s="11" t="str">
        <f aca="false">IF(DW254=0,"1","2")</f>
        <v>1</v>
      </c>
      <c r="DY254" s="11" t="str">
        <f aca="false" t="array" ref="DY254">_xlfn.IFS(DW254=0,"0", DW254=0.25, "1", DW254=0.5,"2", DW254=0.75,"3", DW254=1,"4",DW254=1.25,"5", DW254=1.5,"6", DW254=1.75,"7", DW254=2,"8")</f>
        <v>0</v>
      </c>
      <c r="DZ254" s="10" t="n">
        <v>0</v>
      </c>
      <c r="EA254" s="11" t="str">
        <f aca="false">IF(DZ254=0,"1","2")</f>
        <v>1</v>
      </c>
      <c r="EB254" s="11" t="str">
        <f aca="false" t="array" ref="EB254">_xlfn.IFS(DZ254=0,"0", DZ254=0.25, "1", DZ254=0.5,"2", DZ254=0.75,"3", DZ254=1,"4",DZ254=1.25,"5", DZ254=1.5,"6", DZ254=1.75,"7", DZ254=2,"8")</f>
        <v>0</v>
      </c>
      <c r="EC254" s="10" t="n">
        <v>-0.5</v>
      </c>
      <c r="ED254" s="10" t="str">
        <f aca="false">IF(EC254=0,"1","2")</f>
        <v>2</v>
      </c>
      <c r="EE254" s="11" t="str">
        <f aca="false" t="array" ref="EE254">_xlfn.IFS(EC254=0,"0", EC254=-0.25, "1", EC254=-0.5,"2", EC254=-0.75,"3", EC254=-1,"4",EC254=-1.25,"5", EC254=-1.5,"6", EC254=-1.75,"7", EC254=-2,"8", EC254=-2.25,"9",EC254=-2.5,"10", EC254=-2.75,"11", EC254=-3,"12", EC254=-3.25,"13", EC254=-3.5,"14", EC254=-3.75,"15",EC254=-4,"16")</f>
        <v>2</v>
      </c>
      <c r="EF254" s="10" t="n">
        <v>-0.5</v>
      </c>
      <c r="EG254" s="10" t="str">
        <f aca="false">IF(EF254=0,"1","2")</f>
        <v>2</v>
      </c>
      <c r="EH254" s="11" t="str">
        <f aca="false" t="array" ref="EH254">_xlfn.IFS(EF254=0,"0", EF254=-0.25, "1", EF254=-0.5,"2", EF254=-0.75,"3", EF254=-1,"4",EF254=-1.25,"5", EF254=-1.5,"6", EF254=-1.75,"7", EF254=-2,"8", EF254=-2.25,"9",EF254=-2.5,"10", EF254=-2.75,"11", EF254=-3,"12", EF254=-3.25,"13", EF254=-3.5,"14", EF254=-3.75,"15",EF254=-4,"16")</f>
        <v>2</v>
      </c>
      <c r="EI254" s="10" t="n">
        <v>0</v>
      </c>
      <c r="EJ254" s="11" t="str">
        <f aca="false">IF(EI254=0,"1","2")</f>
        <v>1</v>
      </c>
      <c r="EK254" s="11" t="str">
        <f aca="false" t="array" ref="EK254">_xlfn.IFS(EI254=0,"0", EI254=-0.25, "1", EI254=-0.5,"2", EI254=-0.75,"3", EI254=-1,"4",EI254=-1.25,"5", EI254=-1.5,"6", EI254=-1.75,"7", EI254=-2,"8", EI254=-2.25,"9", EI254=-2.25,"9",EI254=-2.5,"10", EI254=-2.75,"11", EI254=-3,"12", EI254=-3.25,"13", EI254=-3.5,"14", EI254=-3.75,"15",EI254=-4,"16", EI254=0.25, "17", EI254=0.5, "18")</f>
        <v>0</v>
      </c>
      <c r="EL254" s="10" t="n">
        <v>0</v>
      </c>
      <c r="EM254" s="11" t="str">
        <f aca="false">IF(EL254=0,"1","2")</f>
        <v>1</v>
      </c>
      <c r="EN254" s="11" t="str">
        <f aca="false" t="array" ref="EN254">_xlfn.IFS(EL254=0.25,"17",EL254=0.5,"18", EL254=0,"0", EL254=-0.25, "1", EL254=-0.5,"2", EL254=-0.75,"3", EL254=-1,"4",EL254=-1.25,"5", EL254=-1.5,"6", EL254=-1.75,"7", EL254=-2,"8",EL254= -2.25,"9",EL254=-2.5,"10",EL254= -2.75,"11",EL254= -3,"12",EL254= -3.25,"13",EL254= -3.5,"14",EL254= -3.75,"15",EL254=-4,"16")</f>
        <v>0</v>
      </c>
      <c r="EO254" s="10" t="n">
        <v>0</v>
      </c>
      <c r="EP254" s="11" t="str">
        <f aca="false">IF(EO254=0,"1","2")</f>
        <v>1</v>
      </c>
      <c r="EQ254" s="11" t="str">
        <f aca="false" t="array" ref="EQ254">_xlfn.IFS(EO254=0,"0", EO254=0.25, "1", EO254=0.5,"2", EO254=0.75,"3", EO254=1,"4",EO254=1.25,"5", EO254=1.5,"6", EO254=1.75,"7", EO254=2,"8", EO254=2.25,"9", EO254=2.25,"9",EO254=2.5,"10", EO254=2.75,"11", EO254=3,"12", EO254=3.25,"13", EO254=3.5,"14", EO254=3.75,"15",EO254=4,"16", EO254=-0.25, "17", bq=-0.5, "18")</f>
        <v>0</v>
      </c>
      <c r="ER254" s="10" t="n">
        <v>0</v>
      </c>
      <c r="ES254" s="11" t="str">
        <f aca="false">IF(ER254=0,"1","2")</f>
        <v>1</v>
      </c>
      <c r="ET254" s="11" t="str">
        <f aca="false" t="array" ref="ET254">_xlfn.IFS(ER254=0,"0", ER254=0.25, "1", ER254=0.5,"2", ER254=0.75,"3", ER254=1,"4",ER254=1.25,"5", ER254=1.5,"6", ER254=1.75,"7", ER254=2,"8", ER254=2.25,"9", ER254=2.25,"9",ER254=2.5,"10", ER254=2.75,"11", ER254=3,"12", ER254=3.25,"13", ER254=3.5,"14", ER254=3.75,"15",ER254=4,"16", ER254=-0.25, "17", bq=-0.5, "18")</f>
        <v>0</v>
      </c>
      <c r="EU254" s="36" t="n">
        <v>6</v>
      </c>
      <c r="EV254" s="14" t="str">
        <f aca="false">VLOOKUP(EU254,LEYENDA!$G$2:$H$8,2,TRUE())</f>
        <v>6-12</v>
      </c>
      <c r="EW254" s="14" t="str">
        <f aca="false" t="array" ref="EW254">_xlfn.IFS(EV254="0-5","1", EV254="6-12","2", EV254="13-18","3", EV254="19-24","4", EV254="25-36","5", EV254="37-48","6", EV254="49-60","7")</f>
        <v>2</v>
      </c>
    </row>
    <row r="255" customFormat="false" ht="13.5" hidden="false" customHeight="false" outlineLevel="0" collapsed="false">
      <c r="A255" s="1" t="n">
        <v>69</v>
      </c>
      <c r="B255" s="32" t="n">
        <v>5</v>
      </c>
      <c r="C255" s="33" t="n">
        <v>42062</v>
      </c>
      <c r="D255" s="6"/>
      <c r="E255" s="5" t="str">
        <f aca="false">VLOOKUP(A255,'286'!$A$3:$J$600,10,FALSE())</f>
        <v>BARAHONA DE LAS HERAS, ÁNGELA</v>
      </c>
      <c r="F255" s="4" t="str">
        <f aca="false">VLOOKUP(A255,'286'!$A$3:$I$1768,3,FALSE())</f>
        <v>BAHEAN</v>
      </c>
      <c r="G255" s="6" t="n">
        <f aca="false">VLOOKUP(A255,'286'!$A$3:$I$1768,4,FALSE())</f>
        <v>38528</v>
      </c>
      <c r="H255" s="7" t="n">
        <f aca="false">YEAR(C255)-YEAR(G255)</f>
        <v>10</v>
      </c>
      <c r="I255" s="1" t="str">
        <f aca="false">VLOOKUP(H255,LEYENDA!$C$2:$D$6,2,TRUE())</f>
        <v>0-12</v>
      </c>
      <c r="J255" s="5" t="str">
        <f aca="false">VLOOKUP(A255,'286'!$A$3:$I$1768,7,FALSE())</f>
        <v>M</v>
      </c>
      <c r="K255" s="8" t="str">
        <f aca="false">VLOOKUP(A255,'286'!$A$3:$I$1768,2,FALSE())</f>
        <v>OD</v>
      </c>
      <c r="L255" s="4" t="str">
        <f aca="false">VLOOKUP(A255,'286'!$A$3:$I$1768,8,FALSE())</f>
        <v>D</v>
      </c>
      <c r="M255" s="4" t="str">
        <f aca="false">VLOOKUP(A255,'286'!$A$3:$I$1768,9,FALSE())</f>
        <v>D</v>
      </c>
      <c r="N255" s="8" t="str">
        <f aca="false">IF(R255=O255, "MISMA","CONTRARIA")</f>
        <v>MISMA</v>
      </c>
      <c r="O255" s="8" t="str">
        <f aca="false" t="array" ref="O255">_xlfn.IFS(L255="D","1", L255="I","2")</f>
        <v>1</v>
      </c>
      <c r="P255" s="8" t="str">
        <f aca="false" t="array" ref="P255">_xlfn.IFS(K255="OD","1", K255="OI","2")</f>
        <v>1</v>
      </c>
      <c r="Q255" s="1" t="str">
        <f aca="false" t="array" ref="Q255">_xlfn.IFS(J255="M","1", J255="H","2")</f>
        <v>1</v>
      </c>
      <c r="R255" s="8" t="str">
        <f aca="false" t="array" ref="R255">_xlfn.IFS(M255="D","1", M255="I","2")</f>
        <v>1</v>
      </c>
      <c r="S255" s="1" t="str">
        <f aca="false" t="array" ref="S255">_xlfn.IFS(N255="CONTRARIA", "1",N255= "MISMA","2")</f>
        <v>2</v>
      </c>
      <c r="T255" s="1" t="str">
        <f aca="false" t="array" ref="T255">_xlfn.IFS(I255="0-12","1", I255="13-24","2", I255="25-40","3", I255="41-60","4", I255="61-100","5")</f>
        <v>1</v>
      </c>
      <c r="U255" s="37" t="n">
        <v>0.5</v>
      </c>
      <c r="V255" s="1" t="str">
        <f aca="false">IF(U255="","",IF(AND(U255&gt;=-9,U255&lt;=-6.5),"-9 a -6,5",IF(AND(U255&gt;=-6,U255&lt;=-3.5),"-6 a -3,5",IF(AND(U255&gt;=-3,U255&lt;=-1),"-3 a -1",IF(U255=-0.5,"-0,5",IF(AND(U255&gt;=0,U255&lt;=2.5),"0 a 2,5",IF(AND(U255&gt;=3,U255&lt;=5.5),"3 a 5,5",IF(AND(U255&gt;=6,U255&lt;=8.5),"6 a 8,5",IF(AND(U255&gt;=9,U255&lt;=20),"9 a 20","Fuera de rango")))))))))</f>
        <v>0 a 2,5</v>
      </c>
      <c r="W255" s="11" t="n">
        <f aca="false">IF(V255="","",IF(V255="-9 a -6,5",2,IF(V255="-6 a -3,5",3,IF(V255="-3 a -1",4,IF(V255="-0,5","NORMA",IF(V255="0 a 2,5",5,IF(V255="3 a 5,5",6,IF(V255="6 a 8,5",7,IF(V255="9 a 20",8,"Fuera de rango")))))))))</f>
        <v>5</v>
      </c>
      <c r="X255" s="9" t="n">
        <v>24</v>
      </c>
      <c r="Y255" s="10" t="str">
        <f aca="false">IF(X255="","",IF(AND(X255&gt;=0,X255&lt;=4),"0 a 4",IF(AND(X255&gt;=4.5,X255&lt;=8.5),"4,5 a 8,5",IF(X255=9,"9",IF(AND(X255&gt;=9.5,X255&lt;=13),"9,5 a 13",IF(AND(X255&gt;=13.5,X255&lt;=20),"13,5 a 20",IF(AND(X255&gt;=20.5,X255&lt;=35),"20,5 a 35","Fuera de rango")))))))</f>
        <v>20,5 a 35</v>
      </c>
      <c r="Z255" s="11" t="n">
        <f aca="false">IF(Y255="","",IF(Y255="0 a 4",1,IF(Y255="4,5 a 8,5",2,IF(Y255="9","NORMA",IF(Y255="9,5 a 13",3,IF(Y255="13,5 a 20",4,IF(Y255="20,5 a 35",5,"Fuera de rango")))))))</f>
        <v>5</v>
      </c>
      <c r="AA255" s="37" t="n">
        <v>30</v>
      </c>
      <c r="AB255" s="10" t="str">
        <f aca="false">IF(AA255="","",IF(AND(AA255&gt;=0,AA255&lt;=9),"0 a 9",IF(AND(AA255&gt;=9.5,AA255&lt;=18.5),"9,5 a 18,5",IF(AA255=19,"19",IF(AND(AA255&gt;=19.5,AA255&lt;=28),"19,5 a 28",IF(AND(AA255&gt;=28.5,AA255&lt;=40),"28,5 a 40","Fuera de rango"))))))</f>
        <v>28,5 a 40</v>
      </c>
      <c r="AC255" s="11" t="n">
        <f aca="false" t="array" ref="AC255">_xlfn.IFS(AB255="","",AB255="0 a 9",1,AB255="9,5 a 18,5",2,AB255="19","NORMA",AB255="19,5 a 28",3,AB255="28,5 a 40",4,TRUE(),"Fuera de rango")</f>
        <v>4</v>
      </c>
      <c r="AD255" s="37" t="n">
        <v>14</v>
      </c>
      <c r="AE255" s="10" t="str">
        <f aca="false">IF(AD255="","",IF(AND(AD255&gt;=-10,AD255&lt;=0),"De -10 a 0",IF(AND(AD255&gt;=0.5,AD255&lt;=9.5),"0,5 a 9,5",IF(AD255=10,"10",IF(AND(AD255&gt;=10.5,AD255&lt;=20),"10,5 a 20",IF(AND(AD255&gt;=20.5,AD255&lt;=40),"20,5 a 40","Fuera de rango"))))))</f>
        <v>10,5 a 20</v>
      </c>
      <c r="AF255" s="12" t="n">
        <f aca="false">IF(AD255="","",IF(AND(AD255&gt;=-10,AD255&lt;=0),1,IF(AND(AD255&gt;=0.5,AD255&lt;=9.5),2,IF(AD255=10,"NORMA",IF(AND(AD255&gt;=10.5,AD255&lt;=20),3,IF(AND(AD255&gt;=20.5,AD255&lt;=40),4,""))))))</f>
        <v>3</v>
      </c>
      <c r="AG255" s="37" t="n">
        <v>10</v>
      </c>
      <c r="AH255" s="10" t="str">
        <f aca="false">IF(AG255="","",IF(AND(AG255&gt;=0,AG255&lt;=4),"0 a 4",IF(AND(AG255&gt;=4.5,AG255&lt;=8.5),"4,5 a 8,5",IF(AG255=9,"9",IF(AND(AG255&gt;=9.5,AG255&lt;=13),"9,5 a 13",IF(AND(AG255&gt;=13.5,AG255&lt;=25),"13,5 a 25","Fuera de rango"))))))</f>
        <v>9,5 a 13</v>
      </c>
      <c r="AI255" s="11" t="n">
        <f aca="false">IF(AH255="","",IF(AH255="0 a 4",1,IF(AH255="4,5 a 8,5",2,IF(AH255="9","NORMA",IF(AH255="9,5 a 13",3,IF(AH255="13,5 a 25",4,""))))))</f>
        <v>3</v>
      </c>
      <c r="AJ255" s="37" t="n">
        <v>3</v>
      </c>
      <c r="AK255" s="10" t="str">
        <f aca="false">IF(AJ255="","",IF(AND(AJ255&gt;=-15,AJ255&lt;=-10.5),"-15 a -10,5",IF(AND(AJ255&gt;=-10,AJ255&lt;=-4),"-10 a -4",IF(AND(AJ255&gt;=-4.5,AJ255&lt;=0),"-4,5 a 0",IF(AND(AJ255&gt;=0.5,AJ255&lt;=4.5),"0,5 a 4,5",IF(AJ255=5,"5",IF(AND(AJ255&gt;=5.5,AJ255&lt;=10),"5,5 a 10",IF(AND(AJ255&gt;=10.5,AJ255&lt;=20),"10,5 a 20","Fuera de rango"))))))))</f>
        <v>0,5 a 4,5</v>
      </c>
      <c r="AL255" s="11" t="n">
        <f aca="false">IF(AK255="","",IF(AK255="-15 a -10,5",1,IF(AK255="-10 a -4",2,IF(AK255="-4,5 a 0",3,IF(AK255="0,5 a 4,5",4,IF(AK255="5","NORMA",IF(AK255="5,5 a 10",5,IF(AK255="10,5 a 20",6,"Error"))))))))</f>
        <v>4</v>
      </c>
      <c r="AM255" s="37" t="n">
        <v>1</v>
      </c>
      <c r="AN255" s="10" t="str">
        <f aca="false">IF(AM255="","",IF(AND(AM255&gt;=-7.5,AM255&lt;=-5.5),"-7,5 a -5,5",IF(AND(AM255&gt;=-5,AM255&lt;=-3),"-5 a -3",IF(AND(AM255&gt;=-2.5,AM255&lt;=-0.5),"-2,5 a -0,5",IF(AM255=0,"0,00",IF(AND(AM255&gt;=0.5,AM255&lt;=2.5),"0,5 a 2,5",IF(AND(AM255&gt;=3,AM255&lt;=5),"3 a 5",IF(AND(AM255&gt;=5.5,AM255&lt;=7.5),"5,5 a 7,5",IF(AND(AM255&gt;=8,AM255&lt;=10),"8 a 10","Fuera de rango")))))))))</f>
        <v>0,5 a 2,5</v>
      </c>
      <c r="AO255" s="11" t="n">
        <f aca="false">IF(AN255="","",IF(AN255="-7,5 a -5,5",1,IF(AN255="-5 a -3",2,IF(AN255="-2,5 a -0,5",3,IF(AN255="0,00","NORMA",IF(AN255="0,5 a 2,5",4,IF(AN255="3 a 5",5,IF(AN255="5,5 a 7,5",6,IF(AN255="8 a 10",7,"Error")))))))))</f>
        <v>4</v>
      </c>
      <c r="AP255" s="37" t="n">
        <v>2</v>
      </c>
      <c r="AQ255" s="10" t="str">
        <f aca="false">IF(AP255="","",IF(AND(AP255&gt;=-20,AP255&lt;=-9.5),"-20 a -9,5",IF(AND(AP255&gt;=-9,AP255&lt;=-6.5),"-9 a -6,5",IF(AP255=-6,"-6",IF(AND(AP255&gt;=-5.5,AP255&lt;=-3),"-5,5 a -3",IF(AND(AP255&gt;=-2.5,AP255&lt;=0),"-2,5 a 0",IF(AND(AP255&gt;=0.5,AP255&lt;=3),"0,5 a 3",IF(AND(AP255&gt;=3.5,AP255&lt;=6),"3,5 a 6",IF(AND(AP255&gt;=6.5,AP255&lt;=9),"6,5 a 9",IF(AND(AP255&gt;=9.5,AP255&lt;=20),"9,5 a 20","Fuera de rango"))))))))))</f>
        <v>0,5 a 3</v>
      </c>
      <c r="AR255" s="11" t="n">
        <f aca="false">IF(AQ255="","",IF(AQ255="-20 a -9,5",1,IF(AQ255="-9 a -6,5",2,IF(AQ255="-6","NORMA",IF(AQ255="-5,5 a -3",3,IF(AQ255="-2,5 a 0",4,IF(AQ255="0,5 a 3",5,IF(AQ255="3,5 a 6",6,IF(AQ255="6,5 a 9",7,IF(AQ255="9,5 a 20",8,""))))))))))</f>
        <v>5</v>
      </c>
      <c r="AS255" s="37" t="n">
        <v>8</v>
      </c>
      <c r="AT255" s="10" t="str">
        <f aca="false">IF(AS255="","",IF(AND(AS255&gt;=-16,AS255&lt;=-14),"-16 a -14",IF(AND(AS255&gt;=-13.5,AS255&lt;=-11.5),"-13,5 a -11,5",IF(AND(AS255&gt;=-11,AS255&lt;=-9),"-11 a -9",IF(AND(AS255&gt;=-8.5,AS255&lt;=-6.5),"-8,5 a -6,5",IF(AND(AS255&gt;=-6,AS255&lt;=-4),"-6 a -4",IF(AND(AS255&gt;=-3.5,AS255&lt;=-1.5),"-3,5 a -1,5",IF(AND(AS255&gt;=-1,AS255&lt;=1),"-1 a 1",IF(AND(AS255&gt;=1.5,AS255&lt;=3.5),"1,5 a 3,5",IF(AND(AS255&gt;=4,AS255&lt;=6),"4 a 6",IF(AND(AS255&gt;=6.5,AS255&lt;=8.5),"6,5 a 8,5",IF(AND(AS255&gt;=9,AS255&lt;=11),"9 a 11",IF(AND(AS255&gt;=11.5,AS255&lt;=13.5),"11,5 a 13,5",IF(AND(AS255&gt;=14,AS255&lt;=16),"14 a 16",IF(AND(AS255&gt;=16.5,AS255&lt;=18.5),"16,5 a 18,5",IF(AND(AS255&gt;=19,AS255&lt;=21),"19 a 21","Fuera de rango"))))))))))))))))</f>
        <v>6,5 a 8,5</v>
      </c>
      <c r="AU255" s="11" t="n">
        <f aca="false" t="array" ref="AU255">IF(AT255="","",_xlfn.IFS(AT255="-16 a -14",1,AT255="-13,5 a -11,5",2,AT255="-11 a -9",3,AT255="-8,5 a -6,5",4,AT255="-6 a -4",5,AT255="-3,5 a -1,5",6,AT255="-1 a 1",7,AT255="1,5 a 3,5",8,AT255="4 a 6","NORMA",AT255="6,5 a 8,5",9,AT255="9 a 11",10,AT255="11,5 a 13,5",11,AT255="14 a 16",12,AT255="16,5 a 18,5",13,AT255="19 a 21",14,TRUE(),""))</f>
        <v>9</v>
      </c>
      <c r="AV255" s="37" t="n">
        <v>1.25</v>
      </c>
      <c r="AW255" s="10" t="str">
        <f aca="false">IF(AV255="","",IF(AND(AV255&gt;=-1,AV255&lt;=-0.5),"-1 a -0,5",IF(AND(AV255&gt;-0.5,AV255&lt;=0),"De -0,5 a 0",IF(AND(AV255&gt;=0.25,AV255&lt;=0.75),"0,25 a 0,75",IF(AND(AV255&gt;=1,AV255&lt;=1.5),"1 a 1,5",IF(AND(AV255&gt;=1.75,AV255&lt;=2.25),"1,75 a 2,25",IF(AND(AV255&gt;=2.5,AV255&lt;=3),"2,5 a 3",IF(AND(AV255&gt;=3.25,AV255&lt;=3.75),"3,25 a 3,75","Fuera de rango"))))))))</f>
        <v>1 a 1,5</v>
      </c>
      <c r="AX255" s="11" t="n">
        <f aca="false">IF(AW255="","",IF(OR(AW255="-1 a -0,5",AW255="-1 a -0.5"),1,IF(OR(AW255="De -0,5 a 0",AW255="-0,5 a 0",AW255="De -0.5 a 0"),2,IF(OR(AW255="0,25 a 0,75",AW255="0.25 a 0.75"),"NORMA",IF(OR(AW255="1 a 1,5",AW255="1 a 1.5"),3,IF(OR(AW255="1,75 a 2,25",AW255="1.75 a 2.25"),4,IF(OR(AW255="2,5 a 3",AW255="2.5 a 3"),5,IF(OR(AW255="3,25 a 3,75",AW255="3.25 a 3.75"),6,""))))))))</f>
        <v>3</v>
      </c>
      <c r="AY255" s="37" t="n">
        <v>-2</v>
      </c>
      <c r="AZ255" s="10" t="str">
        <f aca="false">IF(AY255="","",IF(AND(AY255&gt;=-20,AY255&lt;=-9.5),"-20 a -9,5",IF(AND(AY255&gt;=-9,AY255&lt;=-6.5),"-9 a -6,5",IF(AY255=-6,"-6",IF(AND(AY255&gt;=-5.5,AY255&lt;=-3),"-5,5 a -3",IF(AND(AY255&gt;=-2.5,AY255&lt;=0),"-2,5 a 0",IF(AND(AY255&gt;=0.5,AY255&lt;=3),"0,5 a 3",IF(AND(AY255&gt;=3.5,AY255&lt;=6),"3,5 a 6","Fuera de rango"))))))))</f>
        <v>-2,5 a 0</v>
      </c>
      <c r="BA255" s="11" t="n">
        <f aca="false">IF(AZ255="","",IF(AZ255="-20 a -9,5",1,IF(AZ255="-9 a -6,5",2,IF(AZ255="-6","NORMA",IF(AZ255="-5,5 a -3",3,IF(AZ255="-2,5 a 0",4,IF(AZ255="0,5 a 3",5,IF(AZ255="3,5 a 6",6,""))))))))</f>
        <v>4</v>
      </c>
      <c r="BB255" s="9" t="n">
        <v>0</v>
      </c>
      <c r="BC255" s="10" t="str">
        <f aca="false" t="array" ref="BC255">IF(BB255="","",_xlfn.IFS(AND(BB255&gt;=0,BB255&lt;=2),"0 a 2",AND(BB255&gt;=2.5,BB255&lt;=4.5),"2,5 a 4,5",AND(BB255&gt;=5,BB255&lt;=7),"5 a 7",AND(BB255&gt;=7.5,BB255&lt;=9.5),"7,5 a 9,5",AND(BB255&gt;=10,BB255&lt;=12),"10 a 12",AND(BB255&gt;=12.5,BB255&lt;=14.5),"12,5 a 14,5",BB255=15,"15",AND(BB255&gt;=15.5,BB255&lt;=17.5),"15,5 a 17,5",AND(BB255&gt;=18,BB255&lt;=20),"18 a 20",AND(BB255&gt;=20.5,BB255&lt;=22.5),"20,5 a 22,5",AND(BB255&gt;=23,BB255&lt;=25),"23 a 25",TRUE(),"Fuera de rango"))</f>
        <v>0 a 2</v>
      </c>
      <c r="BD255" s="11" t="n">
        <f aca="false" t="array" ref="BD255">IF(BC255="","",_xlfn.IFS(BC255="0 a 2",1,BC255="2,5 a 4,5",2,BC255="5 a 7",3,BC255="7,5 a 9,5",4,BC255="10 a 12",5,BC255="12,5 a 14,5",6,BC255="15","NORMA",BC255="15,5 a 17,5",7,BC255="18 a 20",8,BC255="20,5 a 22,5",9,BC255="23 a 25",10,TRUE(),"Fuera de rango"))</f>
        <v>1</v>
      </c>
      <c r="BE255" s="37" t="n">
        <v>27</v>
      </c>
      <c r="BF255" s="10" t="str">
        <f aca="false">IF(BE255="","",IF(AND(BE255&gt;=-20,BE255&lt;=-10),"-20 a -10",IF(AND(BE255&gt;=-9.5,BE255&lt;=0.5),"-9,5 a 0,5",IF(AND(BE255&gt;=1,BE255&lt;=11),"1 a 11",IF(AND(BE255&gt;=11.5,BE255&lt;=20.5),"11,5 a 20,5",IF(BE255=21,"21",IF(AND(BE255&gt;=21.5,BE255&lt;=31.5),"21,5 a 31,5",IF(AND(BE255&gt;=32,BE255&lt;=42),"32 a 42","Fuera de rango"))))))))</f>
        <v>21,5 a 31,5</v>
      </c>
      <c r="BG255" s="11" t="n">
        <f aca="false">IF(BF255="","",IF(BF255="-20 a -10",1,IF(BF255="-9,5 a 0,5",2,IF(BF255="1 a 11",3,IF(BF255="11,5 a 20,5",4,IF(BF255="21","NORMA",IF(BF255="21,5 a 31,5",5,IF(BF255="32 a 42",6,""))))))))</f>
        <v>5</v>
      </c>
      <c r="BH255" s="37" t="n">
        <v>12</v>
      </c>
      <c r="BI255" s="10" t="str">
        <f aca="false">IF(BH255="","",IF(AND(BH255&gt;=-20,BH255&lt;=-15),"-20 a -15",IF(AND(BH255&gt;=-14.5,BH255&lt;=-9.5),"-14,5 a -9,5",IF(AND(BH255&gt;=-9,BH255&lt;=-4),"-9 a -4",IF(AND(BH255&gt;=-3.5,BH255&lt;=2.5),"-3,5 a 2,5",IF(AND(BH255&gt;=3,BH255&lt;=8),"3 a 8",IF(AND(BH255&gt;=8.5,BH255&lt;=14.5),"8,5 a 14,5",IF(BH255=15,"15",IF(AND(BH255&gt;=15.5,BH255&lt;=20.5),"15,5 a 20,5",IF(AND(BH255&gt;=21,BH255&lt;=26),"21 a 26","Fuera de rango"))))))))))</f>
        <v>8,5 a 14,5</v>
      </c>
      <c r="BJ255" s="11" t="n">
        <f aca="false">IF(BI255="","",IF(BI255="-20 a -15",1,IF(BI255="-14,5 a -9,5",2,IF(BI255="-9 a -4",3,IF(BI255="-3,5 a 2,5",4,IF(BI255="3 a 8",5,IF(BI255="8,5 a 14,5",6,IF(BI255="15","NORMA",IF(BI255="15,5 a 20,5",7,IF(BI255="21 a 26",8,IF(BI255="26,5 a 31,5",9,"")))))))))))</f>
        <v>6</v>
      </c>
      <c r="BK255" s="37" t="n">
        <v>15</v>
      </c>
      <c r="BL255" s="10" t="str">
        <f aca="false">IF(BK255="","",IF(AND(BK255&gt;=0,BK255&lt;=2),"0 - 2",IF(AND(BK255&gt;=2.5,BK255&lt;=4.5),"2,5 - 4,5",IF(AND(BK255&gt;=5,BK255&lt;=7),"5 - 7",IF(AND(BK255&gt;=7.5,BK255&lt;=9.5),"7,5 - 9,5",IF(AND(BK255&gt;=10,BK255&lt;=12),"10 - 12",IF(AND(BK255&gt;=12.5,BK255&lt;=13.5),"12,5 - 13,5",IF(BK255=14,"14",IF(AND(BK255&gt;=14.5,BK255&lt;=16.5),"14,5 - 16,5",IF(AND(BK255&gt;=17,BK255&lt;=19),"17 - 19",IF(AND(BK255&gt;=19.5,BK255&lt;=21.5),"19,5 - 21,5",IF(AND(BK255&gt;=22,BK255&lt;=24),"22 - 24",IF(AND(BK255&gt;=24.5,BK255&lt;=26.5),"24,5 - 26,5",IF(AND(BK255&gt;=27,BK255&lt;=29),"27 - 29",IF(AND(BK255&gt;=29.5,BK255&lt;=30),"29,5 - 30","Fuera de rango")))))))))))))))</f>
        <v>14,5 - 16,5</v>
      </c>
      <c r="BM255" s="11" t="n">
        <f aca="false">IF(BL255="","",IF(BL255="0 - 2",1,IF(BL255="2,5 - 4,5",2,IF(BL255="5 - 7",3,IF(BL255="7,5 - 9,5",4,IF(BL255="10 - 12",5,IF(BL255="12,5 - 13,5",6,IF(BL255="14","NORMA",IF(BL255="14,5 - 16,5",7,IF(BL255="17 - 19",8,IF(BL255="19,5 - 21,5",9,IF(BL255="22 - 24",10,IF(BL255="24,5 - 26,5",11,IF(BL255="27 - 29",12,IF(BL255="29,5 - 30",13,"")))))))))))))))</f>
        <v>7</v>
      </c>
      <c r="BN255" s="37" t="n">
        <v>20</v>
      </c>
      <c r="BO255" s="10" t="str">
        <f aca="false">IF(BN255="","",IF(AND(BN255&gt;=-20,BN255&lt;=-10),"-20 a -10",IF(AND(BN255&gt;=-9.5,BN255&lt;=0.5),"-9,5 a 0,5",IF(AND(BN255&gt;=1,BN255&lt;=11),"1 a 11",IF(AND(BN255&gt;=11.5,BN255&lt;=21.5),"11,5 a 21,5",IF(BN255=22,"22",IF(AND(BN255&gt;=22.5,BN255&lt;=32.5),"22,5 a 32,5",IF(AND(BN255&gt;=33,BN255&lt;=43),"33 a 43","Fuera de rango"))))))))</f>
        <v>11,5 a 21,5</v>
      </c>
      <c r="BP255" s="11" t="n">
        <f aca="false">IF(BO255="","",IF(BO255="-20 a -10",1,IF(BO255="-9,5 a 0,5",2,IF(BO255="1 a 11",3,IF(BO255="11,5 a 21,5",4,IF(BO255="22","NORMA",IF(BO255="22,5 a 32,5",5,IF(BO255="33 a 43",6,""))))))))</f>
        <v>4</v>
      </c>
      <c r="BQ255" s="37" t="n">
        <v>5</v>
      </c>
      <c r="BR255" s="10" t="str">
        <f aca="false">IF(BQ255="","",IF(AND(BQ255&gt;=-20,BQ255&lt;=-15),"-20 a -15",IF(AND(BQ255&gt;=-14.5,BQ255&lt;=-9.5),"-14,5 a -9,5",IF(AND(BQ255&gt;=-9,BQ255&lt;=-4),"-9 a -4",IF(AND(BQ255&gt;=-3.5,BQ255&lt;=2.5),"-3,5 a 2,5",IF(AND(BQ255&gt;=3,BQ255&lt;=8),"3 a 8",IF(AND(BQ255&gt;=8.5,BQ255&lt;=13.5),"8,5 a 13,5",IF(AND(BQ255&gt;=14,BQ255&lt;=17.5),"14 a 17,5",IF(BQ255=18,"18",IF(AND(BQ255&gt;=18.5,BQ255&lt;=23.5),"18,5 a 23,5",IF(AND(BQ255&gt;=24,BQ255&lt;=29),"24 a 29",IF(AND(BQ255&gt;=29.5,BQ255&lt;=34.5),"29,5 a 34,5",IF(AND(BQ255&gt;=35,BQ255&lt;=40),"35 a 40","Fuera de rango")))))))))))))</f>
        <v>3 a 8</v>
      </c>
      <c r="BS255" s="11" t="n">
        <f aca="false">IF(BR255="","",IF(BR255="-20 a -15",1,IF(BR255="-14,5 a -9,5",2,IF(BR255="-9 a -4",3,IF(BR255="-3,5 a 2,5",4,IF(BR255="3 a 8",5,IF(BR255="8,5 a 13,5",6,IF(BR255="14 a 17,5",7,IF(BR255="18","NORMA",IF(BR255="18,5 a 23,5",8,IF(BR255="24 a 29",9,IF(BR255="29,5 a 34,5",10,IF(BR255="35 a 40",11,"")))))))))))))</f>
        <v>5</v>
      </c>
      <c r="BT255" s="37" t="n">
        <v>0</v>
      </c>
      <c r="BU255" s="10" t="str">
        <f aca="false">IF(BT255="","",IF(AND(BT255&gt;=-20,BT255&lt;=-18),"-20 a -18",IF(AND(BT255&gt;=-17.5,BT255&lt;=-15.5),"-17,5 a -15,5",IF(AND(BT255&gt;=-15,BT255&lt;=-13),"-15 a -13",IF(AND(BT255&gt;=-12.5,BT255&lt;=-10.5),"-12,5 a -10,5",IF(AND(BT255&gt;=-10,BT255&lt;=-8),"-10 a -8",IF(AND(BT255&gt;=-7.5,BT255&lt;=-5.5),"-7,5 a -5,5",IF(AND(BT255&gt;=-5,BT255&lt;=-3),"-5 a -3",IF(AND(BT255&gt;=-2.5,BT255&lt;=-0.5),"-2,5 a -0,5",IF(BT255=0,"0",IF(AND(BT255&gt;=0.5,BT255&lt;=2.5),"0,5 a 2,5",IF(AND(BT255&gt;=3,BT255&lt;=5),"3 a 5",IF(AND(BT255&gt;=5.5,BT255&lt;=7.5),"5,5 a 7,5",IF(AND(BT255&gt;=8,BT255&lt;=10),"8 a 10",IF(AND(BT255&gt;=10.5,BT255&lt;=12.5),"10,5 a 12,5",IF(AND(BT255&gt;=13,BT255&lt;=15),"13 a 15",IF(AND(BT255&gt;=15.5,BT255&lt;=17.5),"15,5 a 17,5",IF(AND(BT255&gt;=18,BT255&lt;=20),"18 a 20","Fuera de rango"))))))))))))))))))</f>
        <v>0</v>
      </c>
      <c r="BV255" s="11" t="str">
        <f aca="false">IF(BT255="","",IF(BT255=0,"NORMA",IF(AND(BT255&gt;=-20,BT255&lt;=-18),2,IF(AND(BT255&gt;=-17.5,BT255&lt;=-15.5),2,IF(AND(BT255&gt;=-15,BT255&lt;=-13),3,IF(AND(BT255&gt;=-12.5,BT255&lt;=-10.5),4,IF(AND(BT255&gt;=-10,BT255&lt;=-8),5,IF(AND(BT255&gt;=-7.5,BT255&lt;=-5.5),6,IF(AND(BT255&gt;=-5,BT255&lt;=-3),7,IF(AND(BT255&gt;=-2.5,BT255&lt;=-0.5),8,IF(AND(BT255&gt;=0.5,BT255&lt;=2.5),9,IF(AND(BT255&gt;=3,BT255&lt;=5),10,IF(AND(BT255&gt;=5.5,BT255&lt;=7.5),11,IF(AND(BT255&gt;=8,BT255&lt;=10),12,IF(AND(BT255&gt;=10.5,BT255&lt;=12.5),13,IF(AND(BT255&gt;=13,BT255&lt;=15),14,IF(AND(BT255&gt;=15.5,BT255&lt;=17.5),15,IF(AND(BT255&gt;=18,BT255&lt;=20),16,"Fuera de rango"))))))))))))))))))</f>
        <v>NORMA</v>
      </c>
      <c r="BW255" s="37" t="n">
        <v>-2.75</v>
      </c>
      <c r="BX255" s="10" t="n">
        <f aca="false">18.5- (0.3*H255)</f>
        <v>15.5</v>
      </c>
      <c r="BY255" s="10" t="n">
        <f aca="false">(BW255)-(BX255)</f>
        <v>-18.25</v>
      </c>
      <c r="BZ255" s="10" t="str">
        <f aca="false">IF(BY255="","",IF(BY255&lt;-27.5,"De -30 a -28",IF(BY255&lt;-25,"De -27,5 a -25,5",IF(BY255&lt;-22.5,"De -25 a -23",IF(BY255&lt;-20,"De -22,5 a -20,5",IF(BY255&lt;-17.5,"De -20 a -18",IF(BY255&lt;-15,"De -17,5 a -15,5",IF(BY255&lt;-12.5,"De -15 a -13",IF(BY255&lt;-10,"De -12,5 a -10,5",IF(BY255&lt;-7.5,"De -10 a -8",IF(BY255&lt;-5,"De -7,5 a -5,5",IF(BY255&lt;-2.5,"De -5 a -3",IF(BY255&lt;0,"De -2,5 a -0,5",IF(BY255&lt;2.5,"De 0 a 2",IF(BY255&lt;5,"De 2,5 a 4,5",IF(BY255&lt;7.5,"De 5 a 7",IF(BY255&lt;10,"De 7,5 a 9,5",IF(BY255&lt;12.5,"De 10 a 12",IF(BY255&lt;15,"De 12,5 a 14,5",IF(BY255&lt;17.5,"De 15 a 17",IF(BY255&lt;20,"De 17,5 a 19,5",IF(BY255&lt;22.5,"De 20 a 22",IF(BY255&lt;25,"De 22,5 a 24,5",IF(BY255&lt;27.5,"De 25 a 27","De 27,5 a 30"))))))))))))))))))))))))</f>
        <v>De -20 a -18</v>
      </c>
      <c r="CA255" s="12" t="n">
        <f aca="false">IF(BY255="","",IF(BY255&lt;=-28,1,IF(BY255&lt;=-25.5,2,IF(BY255&lt;=-23,3,IF(BY255&lt;=-20.5,4,IF(BY255&lt;=-18,5,IF(BY255&lt;=-15.5,6,IF(BY255&lt;=-13,7,IF(BY255&lt;=-10.5,8,IF(BY255&lt;=-8,9,IF(BY255&lt;=-5.5,10,IF(BY255&lt;=-3,11,IF(BY255&lt;=-0.5,12,IF(BY255&lt;=2,13,IF(BY255&lt;=4.5,14,IF(BY255&lt;=7,15,IF(BY255&lt;=9.5,16,IF(BY255&lt;=12,17,IF(BY255&lt;=14.5,18,IF(BY255&lt;=17,19,IF(BY255&lt;=19.5,20,IF(BY255&lt;=22,21,IF(BY255&lt;=24.5,22,IF(BY255&lt;=27,23,IF(BY255&lt;=30,24,"Fuera de rango")))))))))))))))))))))))))</f>
        <v>5</v>
      </c>
      <c r="CB255" s="37" t="n">
        <v>-2.75</v>
      </c>
      <c r="CC255" s="10" t="n">
        <f aca="false">18.5- (0.3*H255)</f>
        <v>15.5</v>
      </c>
      <c r="CD255" s="10" t="n">
        <f aca="false">(CB255)-(CC255)</f>
        <v>-18.25</v>
      </c>
      <c r="CE255" s="10" t="str">
        <f aca="false">IF(CD255="","",IF(CD255&lt;-27.5,"De -30 a -28",IF(CD255&lt;-25,"De -27,5 a -25,5",IF(CD255&lt;-22.5,"De -25 a -23",IF(CD255&lt;-20,"De -22,5 a -20,5",IF(CD255&lt;-17.5,"De -20 a -18",IF(CD255&lt;-15,"De -17,5 a -15,5",IF(CD255&lt;-12.5,"De -15 a -13",IF(CD255&lt;-10,"De -12,5 a -10,5",IF(CD255&lt;-7.5,"De -10 a -8",IF(CD255&lt;-5,"De -7,5 a -5,5",IF(CD255&lt;-2.5,"De -5 a -3",IF(CD255&lt;0,"De -2,5 a -0,5",IF(CD255&lt;=2,"De 0 a 2",IF(CD255&lt;=4.5,"De 2,5 a 4,5",IF(CD255&lt;=7,"De 5 a 7",IF(CD255&lt;=9.5,"De 7,5 a 9,5",IF(CD255&lt;=12,"De 10 a 12",IF(CD255&lt;=14.5,"De 12,5 a 14,5",IF(CD255&lt;=17,"De 15 a 17",IF(CD255&lt;=19.5,"De 17,5 a 19,5",IF(CD255&lt;=22,"De 20 a 22",IF(CD255&lt;=24.5,"De 22,5 a 24,5",IF(CD255&lt;=27,"De 25 a 27","De 27,5 a 30"))))))))))))))))))))))))</f>
        <v>De -20 a -18</v>
      </c>
      <c r="CF255" s="12" t="n">
        <f aca="false">IF(CD255="","",IF(CD255&lt;-27.5,1,IF(CD255&lt;-25,2,IF(CD255&lt;-22.5,3,IF(CD255&lt;-20,4,IF(CD255&lt;-17.5,5,IF(CD255&lt;-15,6,IF(CD255&lt;-12.5,7,IF(CD255&lt;-10,8,IF(CD255&lt;-7.5,9,IF(CD255&lt;-5,10,IF(CD255&lt;-2.5,11,IF(CD255&lt;0,12,IF(CD255&lt;2.5,13,IF(CD255&lt;5,14,IF(CD255&lt;7.5,15,IF(CD255&lt;10,16,IF(CD255&lt;12.5,17,IF(CD255&lt;15,18,IF(CD255&lt;17.5,19,IF(CD255&lt;20,20,IF(CD255&lt;22.5,21,IF(CD255&lt;25,22,IF(CD255&lt;27.5,23,24))))))))))))))))))))))))</f>
        <v>5</v>
      </c>
      <c r="CG255" s="37" t="n">
        <v>-1.5</v>
      </c>
      <c r="CH255" s="10" t="str">
        <f aca="false">IF(CG255="","",IF(AND(CG255&gt;=-10,CG255&lt;=-9.5),"-10 a -9,5",IF(AND(CG255&gt;-9.5,CG255&lt;=-8.5),"-9 a -8,5",IF(AND(CG255&gt;-8.5,CG255&lt;=-7.5),"-8 a -7,5",IF(AND(CG255&gt;-7.5,CG255&lt;=-6.5),"-7 a -6,5",IF(AND(CG255&gt;-6.5,CG255&lt;=-5.5),"-6 a -5,5",IF(AND(CG255&gt;-5.5,CG255&lt;=-4.5),"-5 a -4,5",IF(AND(CG255&gt;-4.5,CG255&lt;=-3.5),"-4 a -3,5",IF(AND(CG255&gt;-3.5,CG255&lt;=-2.5),"-3 a -2,5",IF(CG255=-2.25,"-2,25",IF(AND(CG255&gt;-2.5,CG255&lt;=-1.5),"-2 a -1,5",IF(AND(CG255&gt;-1.5,CG255&lt;=-0.5),"-1 a -0,5",IF(AND(CG255&gt;-0.5,CG255&lt;=0.5),"0 a 0,5",IF(AND(CG255&gt;0.5,CG255&lt;=1.5),"1 a 1,5",IF(AND(CG255&gt;1.5,CG255&lt;=2.5),"2 a 2,5",IF(AND(CG255&gt;2.5,CG255&lt;=3.5),"3 a 3,5",IF(AND(CG255&gt;3.5,CG255&lt;=4.5),"4 a 4,5",IF(AND(CG255&gt;4.5,CG255&lt;=5.5),"5 a 5,5",IF(AND(CG255&gt;5.5,CG255&lt;=6.5),"6 a 6,5",IF(AND(CG255&gt;6.5,CG255&lt;=7.5),"7 a 7,5",IF(AND(CG255&gt;7.5,CG255&lt;=8.5),"8 a 8,5",IF(AND(CG255&gt;8.5,CG255&lt;=9.5),"9 a 9,5",IF(CG255&gt;=10,"10","Fuera de rango")))))))))))))))))))))))</f>
        <v>-2 a -1,5</v>
      </c>
      <c r="CI255" s="11" t="n">
        <f aca="false">IF(CG255="","",IF(CG255=-2.25,"NORMA",IF(CG255&lt;=-9.5,1,IF(CG255&lt;=-8.5,2,IF(CG255&lt;=-7.5,3,IF(CG255&lt;=-6.5,4,IF(CG255&lt;=-5.5,5,IF(CG255&lt;=-4.5,6,IF(CG255&lt;=-3.5,7,IF(CG255&lt;=-2.5,8,IF(CG255&lt;=-1.5,9,IF(CG255&lt;=-0.5,10,IF(CG255&lt;=0.5,11,IF(CG255&lt;=1.5,12,IF(CG255&lt;=2.5,13,IF(CG255&lt;=3.5,14,IF(CG255&lt;=4.5,15,IF(CG255&lt;=5.5,16,IF(CG255&lt;=6.5,17,IF(CG255&lt;=7.5,18,IF(CG255&lt;=8.5,19,IF(CG255&lt;=9.5,20,IF(CG255=10,21,"Fuera de rango")))))))))))))))))))))))</f>
        <v>9</v>
      </c>
      <c r="CJ255" s="37" t="n">
        <v>3</v>
      </c>
      <c r="CK255" s="10" t="str">
        <f aca="false">IF(CJ255="","",IF(AND(CJ255&gt;=-6,CJ255&lt;=-5.5),"-6 a -5,5",IF(AND(CJ255&gt;-5.5,CJ255&lt;=-4.5),"-5 a -4,5",IF(AND(CJ255&gt;-4.5,CJ255&lt;=-3.5),"-4 a -3,5",IF(AND(CJ255&gt;-3.5,CJ255&lt;=-2.5),"-3 a -2,5",IF(AND(CJ255&gt;-2.5,CJ255&lt;=-1.5),"-2 a -1,5",IF(AND(CJ255&gt;-1.5,CJ255&lt;=-0.5),"-1 a -0,5",IF(AND(CJ255&gt;-0.5,CJ255&lt;=0.5),"0 a 0,5",IF(AND(CJ255&gt;0.5,CJ255&lt;=1.5),"1 a 1,5",IF(AND(CJ255&gt;1.5,CJ255&lt;2.5),"2",IF(AND(CJ255&gt;=2.5,CJ255&lt;=3),"2,5 a 3",IF(AND(CJ255&gt;3,CJ255&lt;=4),"3,5 a 4",IF(AND(CJ255&gt;4,CJ255&lt;=5),"4,5 a 5",IF(AND(CJ255&gt;5,CJ255&lt;=6),"5,5 a 6",IF(AND(CJ255&gt;6,CJ255&lt;=7),"6,5 a 7",IF(AND(CJ255&gt;7,CJ255&lt;=8),"7,5 a 8",IF(AND(CJ255&gt;8,CJ255&lt;=9.5),"8,5 a 9,5",IF(CJ255=10,"10","Fuera de rango"))))))))))))))))))</f>
        <v>2,5 a 3</v>
      </c>
      <c r="CL255" s="11" t="n">
        <f aca="false">IF(CK255="","",IF(OR(CK255="-6 a -5,5",CK255="-6 - -5,5"),1,IF(OR(CK255="-5 a -4,5",CK255="-5 - -4,5"),2,IF(OR(CK255="-4 a -3,5",CK255="-4 - -3,5"),3,IF(OR(CK255="-3 a -2,5",CK255="-3 - -2,5"),4,IF(OR(CK255="-2 a -1,5",CK255="-2 - -1,5"),5,IF(OR(CK255="-1 a -0,5",CK255="-1 - -0,5"),6,IF(OR(CK255="0 a 0,5",CK255="0 - 0,5"),7,IF(OR(CK255="1 a 1,5",CK255="1 - 1,5"),8,IF(CK255="2","NORMA",IF(OR(CK255="2,5 a 3",CK255="2,5 - 3"),9,IF(OR(CK255="3,5 a 4",CK255="3,5 - 4"),10,IF(OR(CK255="4,5 a 5",CK255="4,5 - 5"),11,IF(OR(CK255="5,5 a 6",CK255="5,5 - 6"),12,IF(OR(CK255="6,5 a 7",CK255="6,5 - 7"),13,IF(OR(CK255="7,5 a 8",CK255="7,5 - 8"),14,IF(OR(CK255="8,5 a 9",CK255="8,5 - 9,5",CK255="9 a 9,5"),15,IF(CK255="10",15,IF(OR(CK255="0,5 a 1",CK255="0,5 - 1"),7,"Fuera de rango")))))))))))))))))))</f>
        <v>9</v>
      </c>
      <c r="CM255" s="10" t="n">
        <v>0</v>
      </c>
      <c r="CN255" s="10" t="str">
        <f aca="false">IF(CM255=0,"0", " ")</f>
        <v>0</v>
      </c>
      <c r="CO255" s="10" t="str">
        <f aca="false">IF(CM255&gt;0,"EME"," ")</f>
        <v> </v>
      </c>
      <c r="CP255" s="10" t="n">
        <v>0</v>
      </c>
      <c r="CQ255" s="10" t="str">
        <f aca="false">IF(CP255&gt;0,"0", " ")</f>
        <v> </v>
      </c>
      <c r="CR255" s="10" t="str">
        <f aca="false">IF(CP255&gt;0,"EME"," ")</f>
        <v> </v>
      </c>
      <c r="CS255" s="37" t="n">
        <v>0</v>
      </c>
      <c r="CT255" s="10" t="str">
        <f aca="false">IF(CS255&gt;0,"1", " ")</f>
        <v> </v>
      </c>
      <c r="CU255" s="10" t="str">
        <f aca="false">IF(CS255&gt;0,"HIP"," ")</f>
        <v> </v>
      </c>
      <c r="CV255" s="37" t="n">
        <v>0</v>
      </c>
      <c r="CW255" s="10" t="str">
        <f aca="false">IF(CV255&gt;0,"1", " ")</f>
        <v> </v>
      </c>
      <c r="CX255" s="10" t="str">
        <f aca="false">IF(CV255&gt;0,"HIP"," ")</f>
        <v> </v>
      </c>
      <c r="CY255" s="37" t="n">
        <v>-2</v>
      </c>
      <c r="CZ255" s="11" t="str">
        <f aca="false">IF(CY255&lt;0,"2"," ")</f>
        <v>2</v>
      </c>
      <c r="DA255" s="11" t="str">
        <f aca="false">IF(CY255&lt;0,"MIO"," ")</f>
        <v>MIO</v>
      </c>
      <c r="DB255" s="37" t="n">
        <v>-2</v>
      </c>
      <c r="DC255" s="11" t="str">
        <f aca="false">IF(DB255&lt;0,"2"," ")</f>
        <v>2</v>
      </c>
      <c r="DD255" s="11" t="str">
        <f aca="false">IF(DB255&lt;0,"MIO"," ")</f>
        <v>MIO</v>
      </c>
      <c r="DE255" s="37" t="n">
        <v>0</v>
      </c>
      <c r="DF255" s="11" t="str">
        <f aca="false">IF(DE255&lt;0,"3"," ")</f>
        <v> </v>
      </c>
      <c r="DG255" s="11" t="str">
        <f aca="false">IF(DE255&lt;0,"AST"," ")</f>
        <v> </v>
      </c>
      <c r="DH255" s="37" t="n">
        <v>0</v>
      </c>
      <c r="DI255" s="11" t="str">
        <f aca="false">IF(DH255&lt;0,"3"," ")</f>
        <v> </v>
      </c>
      <c r="DJ255" s="11" t="str">
        <f aca="false">IF(DH255&lt;0,"AST"," ")</f>
        <v> </v>
      </c>
      <c r="DK255" s="37" t="n">
        <v>0</v>
      </c>
      <c r="DL255" s="10" t="str">
        <f aca="false">IF(DK255&gt;0,"4"," ")</f>
        <v> </v>
      </c>
      <c r="DM255" s="10" t="str">
        <f aca="false">IF(DK255&gt;0,"PRE"," ")</f>
        <v> </v>
      </c>
      <c r="DN255" s="37" t="n">
        <v>0</v>
      </c>
      <c r="DO255" s="10" t="str">
        <f aca="false">IF(DN255&gt;0,"4"," ")</f>
        <v> </v>
      </c>
      <c r="DP255" s="10" t="str">
        <f aca="false">IF(DN255&gt;0,"PRE"," ")</f>
        <v> </v>
      </c>
      <c r="DQ255" s="7" t="n">
        <v>1</v>
      </c>
      <c r="DR255" s="7" t="n">
        <v>1</v>
      </c>
      <c r="DS255" s="12" t="str">
        <f aca="false">CONCATENATE(CO255,CU255,DA255,DG255,DM255)</f>
        <v>  MIO  </v>
      </c>
      <c r="DT255" s="10" t="str">
        <f aca="false" t="array" ref="DT255">_xlfn.IFS(DS255="EME    ","0", DS255=" HIP   ","1", DS255="  MIO  ","2", DS255="   AST ","3", DS255="    PRE","4", DS255="EME   PRE","5", DS255=" HIP  PRE","6", DS255=" HIP AST ","7", DS255="  MIO PRE","8", DS255="  MIOAST ","9", DS255="   ASTPRE","10",DS255=" HIP ASTPRE","11", DS255="  MIOASTPRE","12", DS255="     ","0")</f>
        <v>2</v>
      </c>
      <c r="DU255" s="1" t="s">
        <v>154</v>
      </c>
      <c r="DV255" s="1" t="str">
        <f aca="false" t="array" ref="DV255">_xlfn.IFS(DU255="SI","2", DU255="NO","1")</f>
        <v>1</v>
      </c>
      <c r="DW255" s="38" t="n">
        <v>0</v>
      </c>
      <c r="DX255" s="11" t="str">
        <f aca="false">IF(DW255=0,"1","2")</f>
        <v>1</v>
      </c>
      <c r="DY255" s="11" t="str">
        <f aca="false" t="array" ref="DY255">_xlfn.IFS(DW255=0,"0", DW255=0.25, "1", DW255=0.5,"2", DW255=0.75,"3", DW255=1,"4",DW255=1.25,"5", DW255=1.5,"6", DW255=1.75,"7", DW255=2,"8")</f>
        <v>0</v>
      </c>
      <c r="DZ255" s="38" t="n">
        <v>0</v>
      </c>
      <c r="EA255" s="11" t="str">
        <f aca="false">IF(DZ255=0,"1","2")</f>
        <v>1</v>
      </c>
      <c r="EB255" s="11" t="str">
        <f aca="false" t="array" ref="EB255">_xlfn.IFS(DZ255=0,"0", DZ255=0.25, "1", DZ255=0.5,"2", DZ255=0.75,"3", DZ255=1,"4",DZ255=1.25,"5", DZ255=1.5,"6", DZ255=1.75,"7", DZ255=2,"8")</f>
        <v>0</v>
      </c>
      <c r="EC255" s="38" t="n">
        <v>0</v>
      </c>
      <c r="ED255" s="10" t="str">
        <f aca="false">IF(EC255=0,"1","2")</f>
        <v>1</v>
      </c>
      <c r="EE255" s="11" t="str">
        <f aca="false" t="array" ref="EE255">_xlfn.IFS(EC255=0,"0", EC255=-0.25, "1", EC255=-0.5,"2", EC255=-0.75,"3", EC255=-1,"4",EC255=-1.25,"5", EC255=-1.5,"6", EC255=-1.75,"7", EC255=-2,"8", EC255=-2.25,"9",EC255=-2.5,"10", EC255=-2.75,"11", EC255=-3,"12", EC255=-3.25,"13", EC255=-3.5,"14", EC255=-3.75,"15",EC255=-4,"16")</f>
        <v>0</v>
      </c>
      <c r="EF255" s="38" t="n">
        <v>-0.25</v>
      </c>
      <c r="EG255" s="10" t="str">
        <f aca="false">IF(EF255=0,"1","2")</f>
        <v>2</v>
      </c>
      <c r="EH255" s="11" t="str">
        <f aca="false" t="array" ref="EH255">_xlfn.IFS(EF255=0,"0", EF255=-0.25, "1", EF255=-0.5,"2", EF255=-0.75,"3", EF255=-1,"4",EF255=-1.25,"5", EF255=-1.5,"6", EF255=-1.75,"7", EF255=-2,"8", EF255=-2.25,"9",EF255=-2.5,"10", EF255=-2.75,"11", EF255=-3,"12", EF255=-3.25,"13", EF255=-3.5,"14", EF255=-3.75,"15",EF255=-4,"16")</f>
        <v>1</v>
      </c>
      <c r="EI255" s="38" t="n">
        <v>0</v>
      </c>
      <c r="EJ255" s="11" t="str">
        <f aca="false">IF(EI255=0,"1","2")</f>
        <v>1</v>
      </c>
      <c r="EK255" s="11" t="str">
        <f aca="false" t="array" ref="EK255">_xlfn.IFS(EI255=0,"0", EI255=-0.25, "1", EI255=-0.5,"2", EI255=-0.75,"3", EI255=-1,"4",EI255=-1.25,"5", EI255=-1.5,"6", EI255=-1.75,"7", EI255=-2,"8", EI255=-2.25,"9", EI255=-2.25,"9",EI255=-2.5,"10", EI255=-2.75,"11", EI255=-3,"12", EI255=-3.25,"13", EI255=-3.5,"14", EI255=-3.75,"15",EI255=-4,"16", EI255=0.25, "17", EI255=0.5, "18")</f>
        <v>0</v>
      </c>
      <c r="EL255" s="38" t="n">
        <v>0</v>
      </c>
      <c r="EM255" s="11" t="str">
        <f aca="false">IF(EL255=0,"1","2")</f>
        <v>1</v>
      </c>
      <c r="EN255" s="11" t="str">
        <f aca="false" t="array" ref="EN255">_xlfn.IFS(EL255=0.25,"17",EL255=0.5,"18", EL255=0,"0", EL255=-0.25, "1", EL255=-0.5,"2", EL255=-0.75,"3", EL255=-1,"4",EL255=-1.25,"5", EL255=-1.5,"6", EL255=-1.75,"7", EL255=-2,"8",EL255= -2.25,"9",EL255=-2.5,"10",EL255= -2.75,"11",EL255= -3,"12",EL255= -3.25,"13",EL255= -3.5,"14",EL255= -3.75,"15",EL255=-4,"16")</f>
        <v>0</v>
      </c>
      <c r="EO255" s="38" t="n">
        <v>0</v>
      </c>
      <c r="EP255" s="11" t="str">
        <f aca="false">IF(EO255=0,"1","2")</f>
        <v>1</v>
      </c>
      <c r="EQ255" s="11" t="str">
        <f aca="false" t="array" ref="EQ255">_xlfn.IFS(EO255=0,"0", EO255=0.25, "1", EO255=0.5,"2", EO255=0.75,"3", EO255=1,"4",EO255=1.25,"5", EO255=1.5,"6", EO255=1.75,"7", EO255=2,"8", EO255=2.25,"9", EO255=2.25,"9",EO255=2.5,"10", EO255=2.75,"11", EO255=3,"12", EO255=3.25,"13", EO255=3.5,"14", EO255=3.75,"15",EO255=4,"16", EO255=-0.25, "17", bq=-0.5, "18")</f>
        <v>0</v>
      </c>
      <c r="ER255" s="38" t="n">
        <v>0</v>
      </c>
      <c r="ES255" s="11" t="str">
        <f aca="false">IF(ER255=0,"1","2")</f>
        <v>1</v>
      </c>
      <c r="ET255" s="11" t="str">
        <f aca="false" t="array" ref="ET255">_xlfn.IFS(ER255=0,"0", ER255=0.25, "1", ER255=0.5,"2", ER255=0.75,"3", ER255=1,"4",ER255=1.25,"5", ER255=1.5,"6", ER255=1.75,"7", ER255=2,"8", ER255=2.25,"9", ER255=2.25,"9",ER255=2.5,"10", ER255=2.75,"11", ER255=3,"12", ER255=3.25,"13", ER255=3.5,"14", ER255=3.75,"15",ER255=4,"16", ER255=-0.25, "17", bq=-0.5, "18")</f>
        <v>0</v>
      </c>
      <c r="EU255" s="39" t="n">
        <v>6</v>
      </c>
      <c r="EV255" s="14" t="str">
        <f aca="false">VLOOKUP(EU255,LEYENDA!$G$2:$H$8,2,TRUE())</f>
        <v>6-12</v>
      </c>
      <c r="EW255" s="14" t="str">
        <f aca="false" t="array" ref="EW255">_xlfn.IFS(EV255="0-5","1", EV255="6-12","2", EV255="13-18","3", EV255="19-24","4", EV255="25-36","5", EV255="37-48","6", EV255="49-60","7")</f>
        <v>2</v>
      </c>
    </row>
    <row r="256" customFormat="false" ht="13.5" hidden="false" customHeight="false" outlineLevel="0" collapsed="false">
      <c r="A256" s="1" t="n">
        <v>69</v>
      </c>
      <c r="B256" s="32" t="n">
        <v>6</v>
      </c>
      <c r="C256" s="33" t="n">
        <v>42275</v>
      </c>
      <c r="D256" s="6"/>
      <c r="E256" s="5" t="str">
        <f aca="false">VLOOKUP(A256,'286'!$A$3:$J$600,10,FALSE())</f>
        <v>BARAHONA DE LAS HERAS, ÁNGELA</v>
      </c>
      <c r="F256" s="4" t="str">
        <f aca="false">VLOOKUP(A256,'286'!$A$3:$I$1768,3,FALSE())</f>
        <v>BAHEAN</v>
      </c>
      <c r="G256" s="6" t="n">
        <f aca="false">VLOOKUP(A256,'286'!$A$3:$I$1768,4,FALSE())</f>
        <v>38528</v>
      </c>
      <c r="H256" s="7" t="n">
        <f aca="false">YEAR(C256)-YEAR(G256)</f>
        <v>10</v>
      </c>
      <c r="I256" s="1" t="str">
        <f aca="false">VLOOKUP(H256,LEYENDA!$C$2:$D$6,2,TRUE())</f>
        <v>0-12</v>
      </c>
      <c r="J256" s="5" t="str">
        <f aca="false">VLOOKUP(A256,'286'!$A$3:$I$1768,7,FALSE())</f>
        <v>M</v>
      </c>
      <c r="K256" s="8" t="str">
        <f aca="false">VLOOKUP(A256,'286'!$A$3:$I$1768,2,FALSE())</f>
        <v>OD</v>
      </c>
      <c r="L256" s="4" t="str">
        <f aca="false">VLOOKUP(A256,'286'!$A$3:$I$1768,8,FALSE())</f>
        <v>D</v>
      </c>
      <c r="M256" s="4" t="str">
        <f aca="false">VLOOKUP(A256,'286'!$A$3:$I$1768,9,FALSE())</f>
        <v>D</v>
      </c>
      <c r="N256" s="8" t="str">
        <f aca="false">IF(R256=O256, "MISMA","CONTRARIA")</f>
        <v>MISMA</v>
      </c>
      <c r="O256" s="8" t="str">
        <f aca="false" t="array" ref="O256">_xlfn.IFS(L256="D","1", L256="I","2")</f>
        <v>1</v>
      </c>
      <c r="P256" s="8" t="str">
        <f aca="false" t="array" ref="P256">_xlfn.IFS(K256="OD","1", K256="OI","2")</f>
        <v>1</v>
      </c>
      <c r="Q256" s="1" t="str">
        <f aca="false" t="array" ref="Q256">_xlfn.IFS(J256="M","1", J256="H","2")</f>
        <v>1</v>
      </c>
      <c r="R256" s="8" t="str">
        <f aca="false" t="array" ref="R256">_xlfn.IFS(M256="D","1", M256="I","2")</f>
        <v>1</v>
      </c>
      <c r="S256" s="1" t="str">
        <f aca="false" t="array" ref="S256">_xlfn.IFS(N256="CONTRARIA", "1",N256= "MISMA","2")</f>
        <v>2</v>
      </c>
      <c r="T256" s="1" t="str">
        <f aca="false" t="array" ref="T256">_xlfn.IFS(I256="0-12","1", I256="13-24","2", I256="25-40","3", I256="41-60","4", I256="61-100","5")</f>
        <v>1</v>
      </c>
      <c r="U256" s="37" t="n">
        <v>4.5</v>
      </c>
      <c r="V256" s="1" t="str">
        <f aca="false">IF(U256="","",IF(AND(U256&gt;=-9,U256&lt;=-6.5),"-9 a -6,5",IF(AND(U256&gt;=-6,U256&lt;=-3.5),"-6 a -3,5",IF(AND(U256&gt;=-3,U256&lt;=-1),"-3 a -1",IF(U256=-0.5,"-0,5",IF(AND(U256&gt;=0,U256&lt;=2.5),"0 a 2,5",IF(AND(U256&gt;=3,U256&lt;=5.5),"3 a 5,5",IF(AND(U256&gt;=6,U256&lt;=8.5),"6 a 8,5",IF(AND(U256&gt;=9,U256&lt;=20),"9 a 20","Fuera de rango")))))))))</f>
        <v>3 a 5,5</v>
      </c>
      <c r="W256" s="11" t="n">
        <f aca="false">IF(V256="","",IF(V256="-9 a -6,5",2,IF(V256="-6 a -3,5",3,IF(V256="-3 a -1",4,IF(V256="-0,5","NORMA",IF(V256="0 a 2,5",5,IF(V256="3 a 5,5",6,IF(V256="6 a 8,5",7,IF(V256="9 a 20",8,"Fuera de rango")))))))))</f>
        <v>6</v>
      </c>
      <c r="X256" s="9" t="n">
        <v>20</v>
      </c>
      <c r="Y256" s="10" t="str">
        <f aca="false">IF(X256="","",IF(AND(X256&gt;=0,X256&lt;=4),"0 a 4",IF(AND(X256&gt;=4.5,X256&lt;=8.5),"4,5 a 8,5",IF(X256=9,"9",IF(AND(X256&gt;=9.5,X256&lt;=13),"9,5 a 13",IF(AND(X256&gt;=13.5,X256&lt;=20),"13,5 a 20",IF(AND(X256&gt;=20.5,X256&lt;=35),"20,5 a 35","Fuera de rango")))))))</f>
        <v>13,5 a 20</v>
      </c>
      <c r="Z256" s="11" t="n">
        <f aca="false">IF(Y256="","",IF(Y256="0 a 4",1,IF(Y256="4,5 a 8,5",2,IF(Y256="9","NORMA",IF(Y256="9,5 a 13",3,IF(Y256="13,5 a 20",4,IF(Y256="20,5 a 35",5,"Fuera de rango")))))))</f>
        <v>4</v>
      </c>
      <c r="AA256" s="37" t="n">
        <v>30</v>
      </c>
      <c r="AB256" s="10" t="str">
        <f aca="false">IF(AA256="","",IF(AND(AA256&gt;=0,AA256&lt;=9),"0 a 9",IF(AND(AA256&gt;=9.5,AA256&lt;=18.5),"9,5 a 18,5",IF(AA256=19,"19",IF(AND(AA256&gt;=19.5,AA256&lt;=28),"19,5 a 28",IF(AND(AA256&gt;=28.5,AA256&lt;=40),"28,5 a 40","Fuera de rango"))))))</f>
        <v>28,5 a 40</v>
      </c>
      <c r="AC256" s="11" t="n">
        <f aca="false" t="array" ref="AC256">_xlfn.IFS(AB256="","",AB256="0 a 9",1,AB256="9,5 a 18,5",2,AB256="19","NORMA",AB256="19,5 a 28",3,AB256="28,5 a 40",4,TRUE(),"Fuera de rango")</f>
        <v>4</v>
      </c>
      <c r="AD256" s="37" t="n">
        <v>21</v>
      </c>
      <c r="AE256" s="10" t="str">
        <f aca="false">IF(AD256="","",IF(AND(AD256&gt;=-10,AD256&lt;=0),"De -10 a 0",IF(AND(AD256&gt;=0.5,AD256&lt;=9.5),"0,5 a 9,5",IF(AD256=10,"10",IF(AND(AD256&gt;=10.5,AD256&lt;=20),"10,5 a 20",IF(AND(AD256&gt;=20.5,AD256&lt;=40),"20,5 a 40","Fuera de rango"))))))</f>
        <v>20,5 a 40</v>
      </c>
      <c r="AF256" s="12" t="n">
        <f aca="false">IF(AD256="","",IF(AND(AD256&gt;=-10,AD256&lt;=0),1,IF(AND(AD256&gt;=0.5,AD256&lt;=9.5),2,IF(AD256=10,"NORMA",IF(AND(AD256&gt;=10.5,AD256&lt;=20),3,IF(AND(AD256&gt;=20.5,AD256&lt;=40),4,""))))))</f>
        <v>4</v>
      </c>
      <c r="AG256" s="37" t="n">
        <v>10</v>
      </c>
      <c r="AH256" s="10" t="str">
        <f aca="false">IF(AG256="","",IF(AND(AG256&gt;=0,AG256&lt;=4),"0 a 4",IF(AND(AG256&gt;=4.5,AG256&lt;=8.5),"4,5 a 8,5",IF(AG256=9,"9",IF(AND(AG256&gt;=9.5,AG256&lt;=13),"9,5 a 13",IF(AND(AG256&gt;=13.5,AG256&lt;=25),"13,5 a 25","Fuera de rango"))))))</f>
        <v>9,5 a 13</v>
      </c>
      <c r="AI256" s="11" t="n">
        <f aca="false">IF(AH256="","",IF(AH256="0 a 4",1,IF(AH256="4,5 a 8,5",2,IF(AH256="9","NORMA",IF(AH256="9,5 a 13",3,IF(AH256="13,5 a 25",4,""))))))</f>
        <v>3</v>
      </c>
      <c r="AJ256" s="37" t="n">
        <v>2</v>
      </c>
      <c r="AK256" s="10" t="str">
        <f aca="false">IF(AJ256="","",IF(AND(AJ256&gt;=-15,AJ256&lt;=-10.5),"-15 a -10,5",IF(AND(AJ256&gt;=-10,AJ256&lt;=-4),"-10 a -4",IF(AND(AJ256&gt;=-4.5,AJ256&lt;=0),"-4,5 a 0",IF(AND(AJ256&gt;=0.5,AJ256&lt;=4.5),"0,5 a 4,5",IF(AJ256=5,"5",IF(AND(AJ256&gt;=5.5,AJ256&lt;=10),"5,5 a 10",IF(AND(AJ256&gt;=10.5,AJ256&lt;=20),"10,5 a 20","Fuera de rango"))))))))</f>
        <v>0,5 a 4,5</v>
      </c>
      <c r="AL256" s="11" t="n">
        <f aca="false">IF(AK256="","",IF(AK256="-15 a -10,5",1,IF(AK256="-10 a -4",2,IF(AK256="-4,5 a 0",3,IF(AK256="0,5 a 4,5",4,IF(AK256="5","NORMA",IF(AK256="5,5 a 10",5,IF(AK256="10,5 a 20",6,"Error"))))))))</f>
        <v>4</v>
      </c>
      <c r="AM256" s="37" t="n">
        <v>1</v>
      </c>
      <c r="AN256" s="10" t="str">
        <f aca="false">IF(AM256="","",IF(AND(AM256&gt;=-7.5,AM256&lt;=-5.5),"-7,5 a -5,5",IF(AND(AM256&gt;=-5,AM256&lt;=-3),"-5 a -3",IF(AND(AM256&gt;=-2.5,AM256&lt;=-0.5),"-2,5 a -0,5",IF(AM256=0,"0,00",IF(AND(AM256&gt;=0.5,AM256&lt;=2.5),"0,5 a 2,5",IF(AND(AM256&gt;=3,AM256&lt;=5),"3 a 5",IF(AND(AM256&gt;=5.5,AM256&lt;=7.5),"5,5 a 7,5",IF(AND(AM256&gt;=8,AM256&lt;=10),"8 a 10","Fuera de rango")))))))))</f>
        <v>0,5 a 2,5</v>
      </c>
      <c r="AO256" s="11" t="n">
        <f aca="false">IF(AN256="","",IF(AN256="-7,5 a -5,5",1,IF(AN256="-5 a -3",2,IF(AN256="-2,5 a -0,5",3,IF(AN256="0,00","NORMA",IF(AN256="0,5 a 2,5",4,IF(AN256="3 a 5",5,IF(AN256="5,5 a 7,5",6,IF(AN256="8 a 10",7,"Error")))))))))</f>
        <v>4</v>
      </c>
      <c r="AP256" s="37" t="n">
        <v>3</v>
      </c>
      <c r="AQ256" s="10" t="str">
        <f aca="false">IF(AP256="","",IF(AND(AP256&gt;=-20,AP256&lt;=-9.5),"-20 a -9,5",IF(AND(AP256&gt;=-9,AP256&lt;=-6.5),"-9 a -6,5",IF(AP256=-6,"-6",IF(AND(AP256&gt;=-5.5,AP256&lt;=-3),"-5,5 a -3",IF(AND(AP256&gt;=-2.5,AP256&lt;=0),"-2,5 a 0",IF(AND(AP256&gt;=0.5,AP256&lt;=3),"0,5 a 3",IF(AND(AP256&gt;=3.5,AP256&lt;=6),"3,5 a 6",IF(AND(AP256&gt;=6.5,AP256&lt;=9),"6,5 a 9",IF(AND(AP256&gt;=9.5,AP256&lt;=20),"9,5 a 20","Fuera de rango"))))))))))</f>
        <v>0,5 a 3</v>
      </c>
      <c r="AR256" s="11" t="n">
        <f aca="false">IF(AQ256="","",IF(AQ256="-20 a -9,5",1,IF(AQ256="-9 a -6,5",2,IF(AQ256="-6","NORMA",IF(AQ256="-5,5 a -3",3,IF(AQ256="-2,5 a 0",4,IF(AQ256="0,5 a 3",5,IF(AQ256="3,5 a 6",6,IF(AQ256="6,5 a 9",7,IF(AQ256="9,5 a 20",8,""))))))))))</f>
        <v>5</v>
      </c>
      <c r="AS256" s="37" t="n">
        <v>4</v>
      </c>
      <c r="AT256" s="10" t="str">
        <f aca="false">IF(AS256="","",IF(AND(AS256&gt;=-16,AS256&lt;=-14),"-16 a -14",IF(AND(AS256&gt;=-13.5,AS256&lt;=-11.5),"-13,5 a -11,5",IF(AND(AS256&gt;=-11,AS256&lt;=-9),"-11 a -9",IF(AND(AS256&gt;=-8.5,AS256&lt;=-6.5),"-8,5 a -6,5",IF(AND(AS256&gt;=-6,AS256&lt;=-4),"-6 a -4",IF(AND(AS256&gt;=-3.5,AS256&lt;=-1.5),"-3,5 a -1,5",IF(AND(AS256&gt;=-1,AS256&lt;=1),"-1 a 1",IF(AND(AS256&gt;=1.5,AS256&lt;=3.5),"1,5 a 3,5",IF(AND(AS256&gt;=4,AS256&lt;=6),"4 a 6",IF(AND(AS256&gt;=6.5,AS256&lt;=8.5),"6,5 a 8,5",IF(AND(AS256&gt;=9,AS256&lt;=11),"9 a 11",IF(AND(AS256&gt;=11.5,AS256&lt;=13.5),"11,5 a 13,5",IF(AND(AS256&gt;=14,AS256&lt;=16),"14 a 16",IF(AND(AS256&gt;=16.5,AS256&lt;=18.5),"16,5 a 18,5",IF(AND(AS256&gt;=19,AS256&lt;=21),"19 a 21","Fuera de rango"))))))))))))))))</f>
        <v>4 a 6</v>
      </c>
      <c r="AU256" s="11" t="str">
        <f aca="false" t="array" ref="AU256">IF(AT256="","",_xlfn.IFS(AT256="-16 a -14",1,AT256="-13,5 a -11,5",2,AT256="-11 a -9",3,AT256="-8,5 a -6,5",4,AT256="-6 a -4",5,AT256="-3,5 a -1,5",6,AT256="-1 a 1",7,AT256="1,5 a 3,5",8,AT256="4 a 6","NORMA",AT256="6,5 a 8,5",9,AT256="9 a 11",10,AT256="11,5 a 13,5",11,AT256="14 a 16",12,AT256="16,5 a 18,5",13,AT256="19 a 21",14,TRUE(),""))</f>
        <v>NORMA</v>
      </c>
      <c r="AV256" s="37" t="n">
        <v>0.75</v>
      </c>
      <c r="AW256" s="10" t="str">
        <f aca="false">IF(AV256="","",IF(AND(AV256&gt;=-1,AV256&lt;=-0.5),"-1 a -0,5",IF(AND(AV256&gt;-0.5,AV256&lt;=0),"De -0,5 a 0",IF(AND(AV256&gt;=0.25,AV256&lt;=0.75),"0,25 a 0,75",IF(AND(AV256&gt;=1,AV256&lt;=1.5),"1 a 1,5",IF(AND(AV256&gt;=1.75,AV256&lt;=2.25),"1,75 a 2,25",IF(AND(AV256&gt;=2.5,AV256&lt;=3),"2,5 a 3",IF(AND(AV256&gt;=3.25,AV256&lt;=3.75),"3,25 a 3,75","Fuera de rango"))))))))</f>
        <v>0,25 a 0,75</v>
      </c>
      <c r="AX256" s="11" t="str">
        <f aca="false">IF(AW256="","",IF(OR(AW256="-1 a -0,5",AW256="-1 a -0.5"),1,IF(OR(AW256="De -0,5 a 0",AW256="-0,5 a 0",AW256="De -0.5 a 0"),2,IF(OR(AW256="0,25 a 0,75",AW256="0.25 a 0.75"),"NORMA",IF(OR(AW256="1 a 1,5",AW256="1 a 1.5"),3,IF(OR(AW256="1,75 a 2,25",AW256="1.75 a 2.25"),4,IF(OR(AW256="2,5 a 3",AW256="2.5 a 3"),5,IF(OR(AW256="3,25 a 3,75",AW256="3.25 a 3.75"),6,""))))))))</f>
        <v>NORMA</v>
      </c>
      <c r="AY256" s="37" t="n">
        <v>0</v>
      </c>
      <c r="AZ256" s="10" t="str">
        <f aca="false">IF(AY256="","",IF(AND(AY256&gt;=-20,AY256&lt;=-9.5),"-20 a -9,5",IF(AND(AY256&gt;=-9,AY256&lt;=-6.5),"-9 a -6,5",IF(AY256=-6,"-6",IF(AND(AY256&gt;=-5.5,AY256&lt;=-3),"-5,5 a -3",IF(AND(AY256&gt;=-2.5,AY256&lt;=0),"-2,5 a 0",IF(AND(AY256&gt;=0.5,AY256&lt;=3),"0,5 a 3",IF(AND(AY256&gt;=3.5,AY256&lt;=6),"3,5 a 6","Fuera de rango"))))))))</f>
        <v>-2,5 a 0</v>
      </c>
      <c r="BA256" s="11" t="n">
        <f aca="false">IF(AZ256="","",IF(AZ256="-20 a -9,5",1,IF(AZ256="-9 a -6,5",2,IF(AZ256="-6","NORMA",IF(AZ256="-5,5 a -3",3,IF(AZ256="-2,5 a 0",4,IF(AZ256="0,5 a 3",5,IF(AZ256="3,5 a 6",6,""))))))))</f>
        <v>4</v>
      </c>
      <c r="BB256" s="9" t="n">
        <v>20</v>
      </c>
      <c r="BC256" s="10" t="str">
        <f aca="false" t="array" ref="BC256">IF(BB256="","",_xlfn.IFS(AND(BB256&gt;=0,BB256&lt;=2),"0 a 2",AND(BB256&gt;=2.5,BB256&lt;=4.5),"2,5 a 4,5",AND(BB256&gt;=5,BB256&lt;=7),"5 a 7",AND(BB256&gt;=7.5,BB256&lt;=9.5),"7,5 a 9,5",AND(BB256&gt;=10,BB256&lt;=12),"10 a 12",AND(BB256&gt;=12.5,BB256&lt;=14.5),"12,5 a 14,5",BB256=15,"15",AND(BB256&gt;=15.5,BB256&lt;=17.5),"15,5 a 17,5",AND(BB256&gt;=18,BB256&lt;=20),"18 a 20",AND(BB256&gt;=20.5,BB256&lt;=22.5),"20,5 a 22,5",AND(BB256&gt;=23,BB256&lt;=25),"23 a 25",TRUE(),"Fuera de rango"))</f>
        <v>18 a 20</v>
      </c>
      <c r="BD256" s="11" t="n">
        <f aca="false" t="array" ref="BD256">IF(BC256="","",_xlfn.IFS(BC256="0 a 2",1,BC256="2,5 a 4,5",2,BC256="5 a 7",3,BC256="7,5 a 9,5",4,BC256="10 a 12",5,BC256="12,5 a 14,5",6,BC256="15","NORMA",BC256="15,5 a 17,5",7,BC256="18 a 20",8,BC256="20,5 a 22,5",9,BC256="23 a 25",10,TRUE(),"Fuera de rango"))</f>
        <v>8</v>
      </c>
      <c r="BE256" s="37" t="n">
        <v>30</v>
      </c>
      <c r="BF256" s="10" t="str">
        <f aca="false">IF(BE256="","",IF(AND(BE256&gt;=-20,BE256&lt;=-10),"-20 a -10",IF(AND(BE256&gt;=-9.5,BE256&lt;=0.5),"-9,5 a 0,5",IF(AND(BE256&gt;=1,BE256&lt;=11),"1 a 11",IF(AND(BE256&gt;=11.5,BE256&lt;=20.5),"11,5 a 20,5",IF(BE256=21,"21",IF(AND(BE256&gt;=21.5,BE256&lt;=31.5),"21,5 a 31,5",IF(AND(BE256&gt;=32,BE256&lt;=42),"32 a 42","Fuera de rango"))))))))</f>
        <v>21,5 a 31,5</v>
      </c>
      <c r="BG256" s="11" t="n">
        <f aca="false">IF(BF256="","",IF(BF256="-20 a -10",1,IF(BF256="-9,5 a 0,5",2,IF(BF256="1 a 11",3,IF(BF256="11,5 a 20,5",4,IF(BF256="21","NORMA",IF(BF256="21,5 a 31,5",5,IF(BF256="32 a 42",6,""))))))))</f>
        <v>5</v>
      </c>
      <c r="BH256" s="37" t="n">
        <v>17</v>
      </c>
      <c r="BI256" s="10" t="str">
        <f aca="false">IF(BH256="","",IF(AND(BH256&gt;=-20,BH256&lt;=-15),"-20 a -15",IF(AND(BH256&gt;=-14.5,BH256&lt;=-9.5),"-14,5 a -9,5",IF(AND(BH256&gt;=-9,BH256&lt;=-4),"-9 a -4",IF(AND(BH256&gt;=-3.5,BH256&lt;=2.5),"-3,5 a 2,5",IF(AND(BH256&gt;=3,BH256&lt;=8),"3 a 8",IF(AND(BH256&gt;=8.5,BH256&lt;=14.5),"8,5 a 14,5",IF(BH256=15,"15",IF(AND(BH256&gt;=15.5,BH256&lt;=20.5),"15,5 a 20,5",IF(AND(BH256&gt;=21,BH256&lt;=26),"21 a 26","Fuera de rango"))))))))))</f>
        <v>15,5 a 20,5</v>
      </c>
      <c r="BJ256" s="11" t="n">
        <f aca="false">IF(BI256="","",IF(BI256="-20 a -15",1,IF(BI256="-14,5 a -9,5",2,IF(BI256="-9 a -4",3,IF(BI256="-3,5 a 2,5",4,IF(BI256="3 a 8",5,IF(BI256="8,5 a 14,5",6,IF(BI256="15","NORMA",IF(BI256="15,5 a 20,5",7,IF(BI256="21 a 26",8,IF(BI256="26,5 a 31,5",9,"")))))))))))</f>
        <v>7</v>
      </c>
      <c r="BK256" s="9" t="n">
        <v>0</v>
      </c>
      <c r="BL256" s="10" t="str">
        <f aca="false">IF(BK256="","",IF(AND(BK256&gt;=0,BK256&lt;=2),"0 - 2",IF(AND(BK256&gt;=2.5,BK256&lt;=4.5),"2,5 - 4,5",IF(AND(BK256&gt;=5,BK256&lt;=7),"5 - 7",IF(AND(BK256&gt;=7.5,BK256&lt;=9.5),"7,5 - 9,5",IF(AND(BK256&gt;=10,BK256&lt;=12),"10 - 12",IF(AND(BK256&gt;=12.5,BK256&lt;=13.5),"12,5 - 13,5",IF(BK256=14,"14",IF(AND(BK256&gt;=14.5,BK256&lt;=16.5),"14,5 - 16,5",IF(AND(BK256&gt;=17,BK256&lt;=19),"17 - 19",IF(AND(BK256&gt;=19.5,BK256&lt;=21.5),"19,5 - 21,5",IF(AND(BK256&gt;=22,BK256&lt;=24),"22 - 24",IF(AND(BK256&gt;=24.5,BK256&lt;=26.5),"24,5 - 26,5",IF(AND(BK256&gt;=27,BK256&lt;=29),"27 - 29",IF(AND(BK256&gt;=29.5,BK256&lt;=30),"29,5 - 30","Fuera de rango")))))))))))))))</f>
        <v>0 - 2</v>
      </c>
      <c r="BM256" s="11" t="n">
        <f aca="false">IF(BL256="","",IF(BL256="0 - 2",1,IF(BL256="2,5 - 4,5",2,IF(BL256="5 - 7",3,IF(BL256="7,5 - 9,5",4,IF(BL256="10 - 12",5,IF(BL256="12,5 - 13,5",6,IF(BL256="14","NORMA",IF(BL256="14,5 - 16,5",7,IF(BL256="17 - 19",8,IF(BL256="19,5 - 21,5",9,IF(BL256="22 - 24",10,IF(BL256="24,5 - 26,5",11,IF(BL256="27 - 29",12,IF(BL256="29,5 - 30",13,"")))))))))))))))</f>
        <v>1</v>
      </c>
      <c r="BN256" s="37" t="n">
        <v>11</v>
      </c>
      <c r="BO256" s="10" t="str">
        <f aca="false">IF(BN256="","",IF(AND(BN256&gt;=-20,BN256&lt;=-10),"-20 a -10",IF(AND(BN256&gt;=-9.5,BN256&lt;=0.5),"-9,5 a 0,5",IF(AND(BN256&gt;=1,BN256&lt;=11),"1 a 11",IF(AND(BN256&gt;=11.5,BN256&lt;=21.5),"11,5 a 21,5",IF(BN256=22,"22",IF(AND(BN256&gt;=22.5,BN256&lt;=32.5),"22,5 a 32,5",IF(AND(BN256&gt;=33,BN256&lt;=43),"33 a 43","Fuera de rango"))))))))</f>
        <v>1 a 11</v>
      </c>
      <c r="BP256" s="11" t="n">
        <f aca="false">IF(BO256="","",IF(BO256="-20 a -10",1,IF(BO256="-9,5 a 0,5",2,IF(BO256="1 a 11",3,IF(BO256="11,5 a 21,5",4,IF(BO256="22","NORMA",IF(BO256="22,5 a 32,5",5,IF(BO256="33 a 43",6,""))))))))</f>
        <v>3</v>
      </c>
      <c r="BQ256" s="37" t="n">
        <v>4</v>
      </c>
      <c r="BR256" s="10" t="str">
        <f aca="false">IF(BQ256="","",IF(AND(BQ256&gt;=-20,BQ256&lt;=-15),"-20 a -15",IF(AND(BQ256&gt;=-14.5,BQ256&lt;=-9.5),"-14,5 a -9,5",IF(AND(BQ256&gt;=-9,BQ256&lt;=-4),"-9 a -4",IF(AND(BQ256&gt;=-3.5,BQ256&lt;=2.5),"-3,5 a 2,5",IF(AND(BQ256&gt;=3,BQ256&lt;=8),"3 a 8",IF(AND(BQ256&gt;=8.5,BQ256&lt;=13.5),"8,5 a 13,5",IF(AND(BQ256&gt;=14,BQ256&lt;=17.5),"14 a 17,5",IF(BQ256=18,"18",IF(AND(BQ256&gt;=18.5,BQ256&lt;=23.5),"18,5 a 23,5",IF(AND(BQ256&gt;=24,BQ256&lt;=29),"24 a 29",IF(AND(BQ256&gt;=29.5,BQ256&lt;=34.5),"29,5 a 34,5",IF(AND(BQ256&gt;=35,BQ256&lt;=40),"35 a 40","Fuera de rango")))))))))))))</f>
        <v>3 a 8</v>
      </c>
      <c r="BS256" s="11" t="n">
        <f aca="false">IF(BR256="","",IF(BR256="-20 a -15",1,IF(BR256="-14,5 a -9,5",2,IF(BR256="-9 a -4",3,IF(BR256="-3,5 a 2,5",4,IF(BR256="3 a 8",5,IF(BR256="8,5 a 13,5",6,IF(BR256="14 a 17,5",7,IF(BR256="18","NORMA",IF(BR256="18,5 a 23,5",8,IF(BR256="24 a 29",9,IF(BR256="29,5 a 34,5",10,IF(BR256="35 a 40",11,"")))))))))))))</f>
        <v>5</v>
      </c>
      <c r="BT256" s="37" t="n">
        <v>1</v>
      </c>
      <c r="BU256" s="10" t="str">
        <f aca="false">IF(BT256="","",IF(AND(BT256&gt;=-20,BT256&lt;=-18),"-20 a -18",IF(AND(BT256&gt;=-17.5,BT256&lt;=-15.5),"-17,5 a -15,5",IF(AND(BT256&gt;=-15,BT256&lt;=-13),"-15 a -13",IF(AND(BT256&gt;=-12.5,BT256&lt;=-10.5),"-12,5 a -10,5",IF(AND(BT256&gt;=-10,BT256&lt;=-8),"-10 a -8",IF(AND(BT256&gt;=-7.5,BT256&lt;=-5.5),"-7,5 a -5,5",IF(AND(BT256&gt;=-5,BT256&lt;=-3),"-5 a -3",IF(AND(BT256&gt;=-2.5,BT256&lt;=-0.5),"-2,5 a -0,5",IF(BT256=0,"0",IF(AND(BT256&gt;=0.5,BT256&lt;=2.5),"0,5 a 2,5",IF(AND(BT256&gt;=3,BT256&lt;=5),"3 a 5",IF(AND(BT256&gt;=5.5,BT256&lt;=7.5),"5,5 a 7,5",IF(AND(BT256&gt;=8,BT256&lt;=10),"8 a 10",IF(AND(BT256&gt;=10.5,BT256&lt;=12.5),"10,5 a 12,5",IF(AND(BT256&gt;=13,BT256&lt;=15),"13 a 15",IF(AND(BT256&gt;=15.5,BT256&lt;=17.5),"15,5 a 17,5",IF(AND(BT256&gt;=18,BT256&lt;=20),"18 a 20","Fuera de rango"))))))))))))))))))</f>
        <v>0,5 a 2,5</v>
      </c>
      <c r="BV256" s="11" t="n">
        <f aca="false">IF(BT256="","",IF(BT256=0,"NORMA",IF(AND(BT256&gt;=-20,BT256&lt;=-18),2,IF(AND(BT256&gt;=-17.5,BT256&lt;=-15.5),2,IF(AND(BT256&gt;=-15,BT256&lt;=-13),3,IF(AND(BT256&gt;=-12.5,BT256&lt;=-10.5),4,IF(AND(BT256&gt;=-10,BT256&lt;=-8),5,IF(AND(BT256&gt;=-7.5,BT256&lt;=-5.5),6,IF(AND(BT256&gt;=-5,BT256&lt;=-3),7,IF(AND(BT256&gt;=-2.5,BT256&lt;=-0.5),8,IF(AND(BT256&gt;=0.5,BT256&lt;=2.5),9,IF(AND(BT256&gt;=3,BT256&lt;=5),10,IF(AND(BT256&gt;=5.5,BT256&lt;=7.5),11,IF(AND(BT256&gt;=8,BT256&lt;=10),12,IF(AND(BT256&gt;=10.5,BT256&lt;=12.5),13,IF(AND(BT256&gt;=13,BT256&lt;=15),14,IF(AND(BT256&gt;=15.5,BT256&lt;=17.5),15,IF(AND(BT256&gt;=18,BT256&lt;=20),16,"Fuera de rango"))))))))))))))))))</f>
        <v>9</v>
      </c>
      <c r="BW256" s="37" t="n">
        <v>-5</v>
      </c>
      <c r="BX256" s="10" t="n">
        <f aca="false">18.5- (0.3*H256)</f>
        <v>15.5</v>
      </c>
      <c r="BY256" s="10" t="n">
        <f aca="false">(BW256)-(BX256)</f>
        <v>-20.5</v>
      </c>
      <c r="BZ256" s="10" t="str">
        <f aca="false">IF(BY256="","",IF(BY256&lt;-27.5,"De -30 a -28",IF(BY256&lt;-25,"De -27,5 a -25,5",IF(BY256&lt;-22.5,"De -25 a -23",IF(BY256&lt;-20,"De -22,5 a -20,5",IF(BY256&lt;-17.5,"De -20 a -18",IF(BY256&lt;-15,"De -17,5 a -15,5",IF(BY256&lt;-12.5,"De -15 a -13",IF(BY256&lt;-10,"De -12,5 a -10,5",IF(BY256&lt;-7.5,"De -10 a -8",IF(BY256&lt;-5,"De -7,5 a -5,5",IF(BY256&lt;-2.5,"De -5 a -3",IF(BY256&lt;0,"De -2,5 a -0,5",IF(BY256&lt;2.5,"De 0 a 2",IF(BY256&lt;5,"De 2,5 a 4,5",IF(BY256&lt;7.5,"De 5 a 7",IF(BY256&lt;10,"De 7,5 a 9,5",IF(BY256&lt;12.5,"De 10 a 12",IF(BY256&lt;15,"De 12,5 a 14,5",IF(BY256&lt;17.5,"De 15 a 17",IF(BY256&lt;20,"De 17,5 a 19,5",IF(BY256&lt;22.5,"De 20 a 22",IF(BY256&lt;25,"De 22,5 a 24,5",IF(BY256&lt;27.5,"De 25 a 27","De 27,5 a 30"))))))))))))))))))))))))</f>
        <v>De -22,5 a -20,5</v>
      </c>
      <c r="CA256" s="12" t="n">
        <f aca="false">IF(BY256="","",IF(BY256&lt;=-28,1,IF(BY256&lt;=-25.5,2,IF(BY256&lt;=-23,3,IF(BY256&lt;=-20.5,4,IF(BY256&lt;=-18,5,IF(BY256&lt;=-15.5,6,IF(BY256&lt;=-13,7,IF(BY256&lt;=-10.5,8,IF(BY256&lt;=-8,9,IF(BY256&lt;=-5.5,10,IF(BY256&lt;=-3,11,IF(BY256&lt;=-0.5,12,IF(BY256&lt;=2,13,IF(BY256&lt;=4.5,14,IF(BY256&lt;=7,15,IF(BY256&lt;=9.5,16,IF(BY256&lt;=12,17,IF(BY256&lt;=14.5,18,IF(BY256&lt;=17,19,IF(BY256&lt;=19.5,20,IF(BY256&lt;=22,21,IF(BY256&lt;=24.5,22,IF(BY256&lt;=27,23,IF(BY256&lt;=30,24,"Fuera de rango")))))))))))))))))))))))))</f>
        <v>4</v>
      </c>
      <c r="CB256" s="37" t="n">
        <v>-5.75</v>
      </c>
      <c r="CC256" s="10" t="n">
        <f aca="false">18.5- (0.3*H256)</f>
        <v>15.5</v>
      </c>
      <c r="CD256" s="10" t="n">
        <f aca="false">(CB256)-(CC256)</f>
        <v>-21.25</v>
      </c>
      <c r="CE256" s="10" t="str">
        <f aca="false">IF(CD256="","",IF(CD256&lt;-27.5,"De -30 a -28",IF(CD256&lt;-25,"De -27,5 a -25,5",IF(CD256&lt;-22.5,"De -25 a -23",IF(CD256&lt;-20,"De -22,5 a -20,5",IF(CD256&lt;-17.5,"De -20 a -18",IF(CD256&lt;-15,"De -17,5 a -15,5",IF(CD256&lt;-12.5,"De -15 a -13",IF(CD256&lt;-10,"De -12,5 a -10,5",IF(CD256&lt;-7.5,"De -10 a -8",IF(CD256&lt;-5,"De -7,5 a -5,5",IF(CD256&lt;-2.5,"De -5 a -3",IF(CD256&lt;0,"De -2,5 a -0,5",IF(CD256&lt;=2,"De 0 a 2",IF(CD256&lt;=4.5,"De 2,5 a 4,5",IF(CD256&lt;=7,"De 5 a 7",IF(CD256&lt;=9.5,"De 7,5 a 9,5",IF(CD256&lt;=12,"De 10 a 12",IF(CD256&lt;=14.5,"De 12,5 a 14,5",IF(CD256&lt;=17,"De 15 a 17",IF(CD256&lt;=19.5,"De 17,5 a 19,5",IF(CD256&lt;=22,"De 20 a 22",IF(CD256&lt;=24.5,"De 22,5 a 24,5",IF(CD256&lt;=27,"De 25 a 27","De 27,5 a 30"))))))))))))))))))))))))</f>
        <v>De -22,5 a -20,5</v>
      </c>
      <c r="CF256" s="12" t="n">
        <f aca="false">IF(CD256="","",IF(CD256&lt;-27.5,1,IF(CD256&lt;-25,2,IF(CD256&lt;-22.5,3,IF(CD256&lt;-20,4,IF(CD256&lt;-17.5,5,IF(CD256&lt;-15,6,IF(CD256&lt;-12.5,7,IF(CD256&lt;-10,8,IF(CD256&lt;-7.5,9,IF(CD256&lt;-5,10,IF(CD256&lt;-2.5,11,IF(CD256&lt;0,12,IF(CD256&lt;2.5,13,IF(CD256&lt;5,14,IF(CD256&lt;7.5,15,IF(CD256&lt;10,16,IF(CD256&lt;12.5,17,IF(CD256&lt;15,18,IF(CD256&lt;17.5,19,IF(CD256&lt;20,20,IF(CD256&lt;22.5,21,IF(CD256&lt;25,22,IF(CD256&lt;27.5,23,24))))))))))))))))))))))))</f>
        <v>4</v>
      </c>
      <c r="CG256" s="37" t="n">
        <v>-2</v>
      </c>
      <c r="CH256" s="10" t="str">
        <f aca="false">IF(CG256="","",IF(AND(CG256&gt;=-10,CG256&lt;=-9.5),"-10 a -9,5",IF(AND(CG256&gt;-9.5,CG256&lt;=-8.5),"-9 a -8,5",IF(AND(CG256&gt;-8.5,CG256&lt;=-7.5),"-8 a -7,5",IF(AND(CG256&gt;-7.5,CG256&lt;=-6.5),"-7 a -6,5",IF(AND(CG256&gt;-6.5,CG256&lt;=-5.5),"-6 a -5,5",IF(AND(CG256&gt;-5.5,CG256&lt;=-4.5),"-5 a -4,5",IF(AND(CG256&gt;-4.5,CG256&lt;=-3.5),"-4 a -3,5",IF(AND(CG256&gt;-3.5,CG256&lt;=-2.5),"-3 a -2,5",IF(CG256=-2.25,"-2,25",IF(AND(CG256&gt;-2.5,CG256&lt;=-1.5),"-2 a -1,5",IF(AND(CG256&gt;-1.5,CG256&lt;=-0.5),"-1 a -0,5",IF(AND(CG256&gt;-0.5,CG256&lt;=0.5),"0 a 0,5",IF(AND(CG256&gt;0.5,CG256&lt;=1.5),"1 a 1,5",IF(AND(CG256&gt;1.5,CG256&lt;=2.5),"2 a 2,5",IF(AND(CG256&gt;2.5,CG256&lt;=3.5),"3 a 3,5",IF(AND(CG256&gt;3.5,CG256&lt;=4.5),"4 a 4,5",IF(AND(CG256&gt;4.5,CG256&lt;=5.5),"5 a 5,5",IF(AND(CG256&gt;5.5,CG256&lt;=6.5),"6 a 6,5",IF(AND(CG256&gt;6.5,CG256&lt;=7.5),"7 a 7,5",IF(AND(CG256&gt;7.5,CG256&lt;=8.5),"8 a 8,5",IF(AND(CG256&gt;8.5,CG256&lt;=9.5),"9 a 9,5",IF(CG256&gt;=10,"10","Fuera de rango")))))))))))))))))))))))</f>
        <v>-2 a -1,5</v>
      </c>
      <c r="CI256" s="11" t="n">
        <f aca="false">IF(CG256="","",IF(CG256=-2.25,"NORMA",IF(CG256&lt;=-9.5,1,IF(CG256&lt;=-8.5,2,IF(CG256&lt;=-7.5,3,IF(CG256&lt;=-6.5,4,IF(CG256&lt;=-5.5,5,IF(CG256&lt;=-4.5,6,IF(CG256&lt;=-3.5,7,IF(CG256&lt;=-2.5,8,IF(CG256&lt;=-1.5,9,IF(CG256&lt;=-0.5,10,IF(CG256&lt;=0.5,11,IF(CG256&lt;=1.5,12,IF(CG256&lt;=2.5,13,IF(CG256&lt;=3.5,14,IF(CG256&lt;=4.5,15,IF(CG256&lt;=5.5,16,IF(CG256&lt;=6.5,17,IF(CG256&lt;=7.5,18,IF(CG256&lt;=8.5,19,IF(CG256&lt;=9.5,20,IF(CG256=10,21,"Fuera de rango")))))))))))))))))))))))</f>
        <v>9</v>
      </c>
      <c r="CJ256" s="37" t="n">
        <v>3.25</v>
      </c>
      <c r="CK256" s="10" t="str">
        <f aca="false">IF(CJ256="","",IF(AND(CJ256&gt;=-6,CJ256&lt;=-5.5),"-6 a -5,5",IF(AND(CJ256&gt;-5.5,CJ256&lt;=-4.5),"-5 a -4,5",IF(AND(CJ256&gt;-4.5,CJ256&lt;=-3.5),"-4 a -3,5",IF(AND(CJ256&gt;-3.5,CJ256&lt;=-2.5),"-3 a -2,5",IF(AND(CJ256&gt;-2.5,CJ256&lt;=-1.5),"-2 a -1,5",IF(AND(CJ256&gt;-1.5,CJ256&lt;=-0.5),"-1 a -0,5",IF(AND(CJ256&gt;-0.5,CJ256&lt;=0.5),"0 a 0,5",IF(AND(CJ256&gt;0.5,CJ256&lt;=1.5),"1 a 1,5",IF(AND(CJ256&gt;1.5,CJ256&lt;2.5),"2",IF(AND(CJ256&gt;=2.5,CJ256&lt;=3),"2,5 a 3",IF(AND(CJ256&gt;3,CJ256&lt;=4),"3,5 a 4",IF(AND(CJ256&gt;4,CJ256&lt;=5),"4,5 a 5",IF(AND(CJ256&gt;5,CJ256&lt;=6),"5,5 a 6",IF(AND(CJ256&gt;6,CJ256&lt;=7),"6,5 a 7",IF(AND(CJ256&gt;7,CJ256&lt;=8),"7,5 a 8",IF(AND(CJ256&gt;8,CJ256&lt;=9.5),"8,5 a 9,5",IF(CJ256=10,"10","Fuera de rango"))))))))))))))))))</f>
        <v>3,5 a 4</v>
      </c>
      <c r="CL256" s="11" t="n">
        <f aca="false">IF(CK256="","",IF(OR(CK256="-6 a -5,5",CK256="-6 - -5,5"),1,IF(OR(CK256="-5 a -4,5",CK256="-5 - -4,5"),2,IF(OR(CK256="-4 a -3,5",CK256="-4 - -3,5"),3,IF(OR(CK256="-3 a -2,5",CK256="-3 - -2,5"),4,IF(OR(CK256="-2 a -1,5",CK256="-2 - -1,5"),5,IF(OR(CK256="-1 a -0,5",CK256="-1 - -0,5"),6,IF(OR(CK256="0 a 0,5",CK256="0 - 0,5"),7,IF(OR(CK256="1 a 1,5",CK256="1 - 1,5"),8,IF(CK256="2","NORMA",IF(OR(CK256="2,5 a 3",CK256="2,5 - 3"),9,IF(OR(CK256="3,5 a 4",CK256="3,5 - 4"),10,IF(OR(CK256="4,5 a 5",CK256="4,5 - 5"),11,IF(OR(CK256="5,5 a 6",CK256="5,5 - 6"),12,IF(OR(CK256="6,5 a 7",CK256="6,5 - 7"),13,IF(OR(CK256="7,5 a 8",CK256="7,5 - 8"),14,IF(OR(CK256="8,5 a 9",CK256="8,5 - 9,5",CK256="9 a 9,5"),15,IF(CK256="10",15,IF(OR(CK256="0,5 a 1",CK256="0,5 - 1"),7,"Fuera de rango")))))))))))))))))))</f>
        <v>10</v>
      </c>
      <c r="CM256" s="10" t="n">
        <v>0</v>
      </c>
      <c r="CN256" s="10" t="str">
        <f aca="false">IF(CM256=0,"0", " ")</f>
        <v>0</v>
      </c>
      <c r="CO256" s="10" t="str">
        <f aca="false">IF(CM256&gt;0,"EME"," ")</f>
        <v> </v>
      </c>
      <c r="CP256" s="10" t="n">
        <v>0</v>
      </c>
      <c r="CQ256" s="10" t="str">
        <f aca="false">IF(CP256&gt;0,"0", " ")</f>
        <v> </v>
      </c>
      <c r="CR256" s="10" t="str">
        <f aca="false">IF(CP256&gt;0,"EME"," ")</f>
        <v> </v>
      </c>
      <c r="CS256" s="37" t="n">
        <v>0</v>
      </c>
      <c r="CT256" s="10" t="str">
        <f aca="false">IF(CS256&gt;0,"1", " ")</f>
        <v> </v>
      </c>
      <c r="CU256" s="10" t="str">
        <f aca="false">IF(CS256&gt;0,"HIP"," ")</f>
        <v> </v>
      </c>
      <c r="CV256" s="37" t="n">
        <v>0</v>
      </c>
      <c r="CW256" s="10" t="str">
        <f aca="false">IF(CV256&gt;0,"1", " ")</f>
        <v> </v>
      </c>
      <c r="CX256" s="10" t="str">
        <f aca="false">IF(CV256&gt;0,"HIP"," ")</f>
        <v> </v>
      </c>
      <c r="CY256" s="37" t="n">
        <v>-3</v>
      </c>
      <c r="CZ256" s="11" t="str">
        <f aca="false">IF(CY256&lt;0,"2"," ")</f>
        <v>2</v>
      </c>
      <c r="DA256" s="11" t="str">
        <f aca="false">IF(CY256&lt;0,"MIO"," ")</f>
        <v>MIO</v>
      </c>
      <c r="DB256" s="37" t="n">
        <v>-2.75</v>
      </c>
      <c r="DC256" s="11" t="str">
        <f aca="false">IF(DB256&lt;0,"2"," ")</f>
        <v>2</v>
      </c>
      <c r="DD256" s="11" t="str">
        <f aca="false">IF(DB256&lt;0,"MIO"," ")</f>
        <v>MIO</v>
      </c>
      <c r="DE256" s="37" t="n">
        <v>0</v>
      </c>
      <c r="DF256" s="11" t="str">
        <f aca="false">IF(DE256&lt;0,"3"," ")</f>
        <v> </v>
      </c>
      <c r="DG256" s="11" t="str">
        <f aca="false">IF(DE256&lt;0,"AST"," ")</f>
        <v> </v>
      </c>
      <c r="DH256" s="37" t="n">
        <v>0</v>
      </c>
      <c r="DI256" s="11" t="str">
        <f aca="false">IF(DH256&lt;0,"3"," ")</f>
        <v> </v>
      </c>
      <c r="DJ256" s="11" t="str">
        <f aca="false">IF(DH256&lt;0,"AST"," ")</f>
        <v> </v>
      </c>
      <c r="DK256" s="37" t="n">
        <v>0</v>
      </c>
      <c r="DL256" s="10" t="str">
        <f aca="false">IF(DK256&gt;0,"4"," ")</f>
        <v> </v>
      </c>
      <c r="DM256" s="10" t="str">
        <f aca="false">IF(DK256&gt;0,"PRE"," ")</f>
        <v> </v>
      </c>
      <c r="DN256" s="37" t="n">
        <v>0</v>
      </c>
      <c r="DO256" s="10" t="str">
        <f aca="false">IF(DN256&gt;0,"4"," ")</f>
        <v> </v>
      </c>
      <c r="DP256" s="10" t="str">
        <f aca="false">IF(DN256&gt;0,"PRE"," ")</f>
        <v> </v>
      </c>
      <c r="DQ256" s="7" t="n">
        <v>1</v>
      </c>
      <c r="DR256" s="7" t="n">
        <v>1</v>
      </c>
      <c r="DS256" s="12" t="str">
        <f aca="false">CONCATENATE(CO256,CU256,DA256,DG256,DM256)</f>
        <v>  MIO  </v>
      </c>
      <c r="DT256" s="10" t="str">
        <f aca="false" t="array" ref="DT256">_xlfn.IFS(DS256="EME    ","0", DS256=" HIP   ","1", DS256="  MIO  ","2", DS256="   AST ","3", DS256="    PRE","4", DS256="EME   PRE","5", DS256=" HIP  PRE","6", DS256=" HIP AST ","7", DS256="  MIO PRE","8", DS256="  MIOAST ","9", DS256="   ASTPRE","10",DS256=" HIP ASTPRE","11", DS256="  MIOASTPRE","12", DS256="     ","0")</f>
        <v>2</v>
      </c>
      <c r="DU256" s="1" t="s">
        <v>154</v>
      </c>
      <c r="DV256" s="1" t="str">
        <f aca="false" t="array" ref="DV256">_xlfn.IFS(DU256="SI","2", DU256="NO","1")</f>
        <v>1</v>
      </c>
      <c r="DW256" s="38" t="n">
        <v>0</v>
      </c>
      <c r="DX256" s="11" t="str">
        <f aca="false">IF(DW256=0,"1","2")</f>
        <v>1</v>
      </c>
      <c r="DY256" s="11" t="str">
        <f aca="false" t="array" ref="DY256">_xlfn.IFS(DW256=0,"0", DW256=0.25, "1", DW256=0.5,"2", DW256=0.75,"3", DW256=1,"4",DW256=1.25,"5", DW256=1.5,"6", DW256=1.75,"7", DW256=2,"8")</f>
        <v>0</v>
      </c>
      <c r="DZ256" s="38" t="n">
        <v>0</v>
      </c>
      <c r="EA256" s="11" t="str">
        <f aca="false">IF(DZ256=0,"1","2")</f>
        <v>1</v>
      </c>
      <c r="EB256" s="11" t="str">
        <f aca="false" t="array" ref="EB256">_xlfn.IFS(DZ256=0,"0", DZ256=0.25, "1", DZ256=0.5,"2", DZ256=0.75,"3", DZ256=1,"4",DZ256=1.25,"5", DZ256=1.5,"6", DZ256=1.75,"7", DZ256=2,"8")</f>
        <v>0</v>
      </c>
      <c r="EC256" s="38" t="n">
        <v>-1</v>
      </c>
      <c r="ED256" s="10" t="str">
        <f aca="false">IF(EC256=0,"1","2")</f>
        <v>2</v>
      </c>
      <c r="EE256" s="11" t="str">
        <f aca="false" t="array" ref="EE256">_xlfn.IFS(EC256=0,"0", EC256=-0.25, "1", EC256=-0.5,"2", EC256=-0.75,"3", EC256=-1,"4",EC256=-1.25,"5", EC256=-1.5,"6", EC256=-1.75,"7", EC256=-2,"8", EC256=-2.25,"9",EC256=-2.5,"10", EC256=-2.75,"11", EC256=-3,"12", EC256=-3.25,"13", EC256=-3.5,"14", EC256=-3.75,"15",EC256=-4,"16")</f>
        <v>4</v>
      </c>
      <c r="EF256" s="38" t="n">
        <v>-0.75</v>
      </c>
      <c r="EG256" s="10" t="str">
        <f aca="false">IF(EF256=0,"1","2")</f>
        <v>2</v>
      </c>
      <c r="EH256" s="11" t="str">
        <f aca="false" t="array" ref="EH256">_xlfn.IFS(EF256=0,"0", EF256=-0.25, "1", EF256=-0.5,"2", EF256=-0.75,"3", EF256=-1,"4",EF256=-1.25,"5", EF256=-1.5,"6", EF256=-1.75,"7", EF256=-2,"8", EF256=-2.25,"9",EF256=-2.5,"10", EF256=-2.75,"11", EF256=-3,"12", EF256=-3.25,"13", EF256=-3.5,"14", EF256=-3.75,"15",EF256=-4,"16")</f>
        <v>3</v>
      </c>
      <c r="EI256" s="38" t="n">
        <v>0</v>
      </c>
      <c r="EJ256" s="11" t="str">
        <f aca="false">IF(EI256=0,"1","2")</f>
        <v>1</v>
      </c>
      <c r="EK256" s="11" t="str">
        <f aca="false" t="array" ref="EK256">_xlfn.IFS(EI256=0,"0", EI256=-0.25, "1", EI256=-0.5,"2", EI256=-0.75,"3", EI256=-1,"4",EI256=-1.25,"5", EI256=-1.5,"6", EI256=-1.75,"7", EI256=-2,"8", EI256=-2.25,"9", EI256=-2.25,"9",EI256=-2.5,"10", EI256=-2.75,"11", EI256=-3,"12", EI256=-3.25,"13", EI256=-3.5,"14", EI256=-3.75,"15",EI256=-4,"16", EI256=0.25, "17", EI256=0.5, "18")</f>
        <v>0</v>
      </c>
      <c r="EL256" s="38" t="n">
        <v>0</v>
      </c>
      <c r="EM256" s="11" t="str">
        <f aca="false">IF(EL256=0,"1","2")</f>
        <v>1</v>
      </c>
      <c r="EN256" s="11" t="str">
        <f aca="false" t="array" ref="EN256">_xlfn.IFS(EL256=0.25,"17",EL256=0.5,"18", EL256=0,"0", EL256=-0.25, "1", EL256=-0.5,"2", EL256=-0.75,"3", EL256=-1,"4",EL256=-1.25,"5", EL256=-1.5,"6", EL256=-1.75,"7", EL256=-2,"8",EL256= -2.25,"9",EL256=-2.5,"10",EL256= -2.75,"11",EL256= -3,"12",EL256= -3.25,"13",EL256= -3.5,"14",EL256= -3.75,"15",EL256=-4,"16")</f>
        <v>0</v>
      </c>
      <c r="EO256" s="38" t="n">
        <v>0</v>
      </c>
      <c r="EP256" s="11" t="str">
        <f aca="false">IF(EO256=0,"1","2")</f>
        <v>1</v>
      </c>
      <c r="EQ256" s="11" t="str">
        <f aca="false" t="array" ref="EQ256">_xlfn.IFS(EO256=0,"0", EO256=0.25, "1", EO256=0.5,"2", EO256=0.75,"3", EO256=1,"4",EO256=1.25,"5", EO256=1.5,"6", EO256=1.75,"7", EO256=2,"8", EO256=2.25,"9", EO256=2.25,"9",EO256=2.5,"10", EO256=2.75,"11", EO256=3,"12", EO256=3.25,"13", EO256=3.5,"14", EO256=3.75,"15",EO256=4,"16", EO256=-0.25, "17", bq=-0.5, "18")</f>
        <v>0</v>
      </c>
      <c r="ER256" s="38" t="n">
        <v>0</v>
      </c>
      <c r="ES256" s="11" t="str">
        <f aca="false">IF(ER256=0,"1","2")</f>
        <v>1</v>
      </c>
      <c r="ET256" s="11" t="str">
        <f aca="false" t="array" ref="ET256">_xlfn.IFS(ER256=0,"0", ER256=0.25, "1", ER256=0.5,"2", ER256=0.75,"3", ER256=1,"4",ER256=1.25,"5", ER256=1.5,"6", ER256=1.75,"7", ER256=2,"8", ER256=2.25,"9", ER256=2.25,"9",ER256=2.5,"10", ER256=2.75,"11", ER256=3,"12", ER256=3.25,"13", ER256=3.5,"14", ER256=3.75,"15",ER256=4,"16", ER256=-0.25, "17", bq=-0.5, "18")</f>
        <v>0</v>
      </c>
      <c r="EU256" s="39" t="n">
        <v>7</v>
      </c>
      <c r="EV256" s="14" t="str">
        <f aca="false">VLOOKUP(EU256,LEYENDA!$G$2:$H$8,2,TRUE())</f>
        <v>6-12</v>
      </c>
      <c r="EW256" s="14" t="str">
        <f aca="false" t="array" ref="EW256">_xlfn.IFS(EV256="0-5","1", EV256="6-12","2", EV256="13-18","3", EV256="19-24","4", EV256="25-36","5", EV256="37-48","6", EV256="49-60","7")</f>
        <v>2</v>
      </c>
    </row>
    <row r="257" customFormat="false" ht="13.5" hidden="false" customHeight="false" outlineLevel="0" collapsed="false">
      <c r="A257" s="1" t="n">
        <v>69</v>
      </c>
      <c r="B257" s="32" t="n">
        <v>7</v>
      </c>
      <c r="C257" s="33" t="n">
        <v>42570</v>
      </c>
      <c r="D257" s="6"/>
      <c r="E257" s="5" t="str">
        <f aca="false">VLOOKUP(A257,'286'!$A$3:$J$600,10,FALSE())</f>
        <v>BARAHONA DE LAS HERAS, ÁNGELA</v>
      </c>
      <c r="F257" s="4" t="str">
        <f aca="false">VLOOKUP(A257,'286'!$A$3:$I$1768,3,FALSE())</f>
        <v>BAHEAN</v>
      </c>
      <c r="G257" s="6" t="n">
        <f aca="false">VLOOKUP(A257,'286'!$A$3:$I$1768,4,FALSE())</f>
        <v>38528</v>
      </c>
      <c r="H257" s="7" t="n">
        <f aca="false">YEAR(C257)-YEAR(G257)</f>
        <v>11</v>
      </c>
      <c r="I257" s="1" t="str">
        <f aca="false">VLOOKUP(H257,LEYENDA!$C$2:$D$6,2,TRUE())</f>
        <v>0-12</v>
      </c>
      <c r="J257" s="5" t="str">
        <f aca="false">VLOOKUP(A257,'286'!$A$3:$I$1768,7,FALSE())</f>
        <v>M</v>
      </c>
      <c r="K257" s="8" t="str">
        <f aca="false">VLOOKUP(A257,'286'!$A$3:$I$1768,2,FALSE())</f>
        <v>OD</v>
      </c>
      <c r="L257" s="4" t="str">
        <f aca="false">VLOOKUP(A257,'286'!$A$3:$I$1768,8,FALSE())</f>
        <v>D</v>
      </c>
      <c r="M257" s="4" t="str">
        <f aca="false">VLOOKUP(A257,'286'!$A$3:$I$1768,9,FALSE())</f>
        <v>D</v>
      </c>
      <c r="N257" s="8" t="str">
        <f aca="false">IF(R257=O257, "MISMA","CONTRARIA")</f>
        <v>MISMA</v>
      </c>
      <c r="O257" s="8" t="str">
        <f aca="false" t="array" ref="O257">_xlfn.IFS(L257="D","1", L257="I","2")</f>
        <v>1</v>
      </c>
      <c r="P257" s="8" t="str">
        <f aca="false" t="array" ref="P257">_xlfn.IFS(K257="OD","1", K257="OI","2")</f>
        <v>1</v>
      </c>
      <c r="Q257" s="1" t="str">
        <f aca="false" t="array" ref="Q257">_xlfn.IFS(J257="M","1", J257="H","2")</f>
        <v>1</v>
      </c>
      <c r="R257" s="8" t="str">
        <f aca="false" t="array" ref="R257">_xlfn.IFS(M257="D","1", M257="I","2")</f>
        <v>1</v>
      </c>
      <c r="S257" s="1" t="str">
        <f aca="false" t="array" ref="S257">_xlfn.IFS(N257="CONTRARIA", "1",N257= "MISMA","2")</f>
        <v>2</v>
      </c>
      <c r="T257" s="1" t="str">
        <f aca="false" t="array" ref="T257">_xlfn.IFS(I257="0-12","1", I257="13-24","2", I257="25-40","3", I257="41-60","4", I257="61-100","5")</f>
        <v>1</v>
      </c>
      <c r="U257" s="37" t="n">
        <v>5</v>
      </c>
      <c r="V257" s="1" t="str">
        <f aca="false">IF(U257="","",IF(AND(U257&gt;=-9,U257&lt;=-6.5),"-9 a -6,5",IF(AND(U257&gt;=-6,U257&lt;=-3.5),"-6 a -3,5",IF(AND(U257&gt;=-3,U257&lt;=-1),"-3 a -1",IF(U257=-0.5,"-0,5",IF(AND(U257&gt;=0,U257&lt;=2.5),"0 a 2,5",IF(AND(U257&gt;=3,U257&lt;=5.5),"3 a 5,5",IF(AND(U257&gt;=6,U257&lt;=8.5),"6 a 8,5",IF(AND(U257&gt;=9,U257&lt;=20),"9 a 20","Fuera de rango")))))))))</f>
        <v>3 a 5,5</v>
      </c>
      <c r="W257" s="11" t="n">
        <f aca="false">IF(V257="","",IF(V257="-9 a -6,5",2,IF(V257="-6 a -3,5",3,IF(V257="-3 a -1",4,IF(V257="-0,5","NORMA",IF(V257="0 a 2,5",5,IF(V257="3 a 5,5",6,IF(V257="6 a 8,5",7,IF(V257="9 a 20",8,"Fuera de rango")))))))))</f>
        <v>6</v>
      </c>
      <c r="X257" s="37" t="n">
        <v>16</v>
      </c>
      <c r="Y257" s="10" t="str">
        <f aca="false">IF(X257="","",IF(AND(X257&gt;=0,X257&lt;=4),"0 a 4",IF(AND(X257&gt;=4.5,X257&lt;=8.5),"4,5 a 8,5",IF(X257=9,"9",IF(AND(X257&gt;=9.5,X257&lt;=13),"9,5 a 13",IF(AND(X257&gt;=13.5,X257&lt;=20),"13,5 a 20",IF(AND(X257&gt;=20.5,X257&lt;=35),"20,5 a 35","Fuera de rango")))))))</f>
        <v>13,5 a 20</v>
      </c>
      <c r="Z257" s="11" t="n">
        <f aca="false">IF(Y257="","",IF(Y257="0 a 4",1,IF(Y257="4,5 a 8,5",2,IF(Y257="9","NORMA",IF(Y257="9,5 a 13",3,IF(Y257="13,5 a 20",4,IF(Y257="20,5 a 35",5,"Fuera de rango")))))))</f>
        <v>4</v>
      </c>
      <c r="AA257" s="37" t="n">
        <v>28</v>
      </c>
      <c r="AB257" s="10" t="str">
        <f aca="false">IF(AA257="","",IF(AND(AA257&gt;=0,AA257&lt;=9),"0 a 9",IF(AND(AA257&gt;=9.5,AA257&lt;=18.5),"9,5 a 18,5",IF(AA257=19,"19",IF(AND(AA257&gt;=19.5,AA257&lt;=28),"19,5 a 28",IF(AND(AA257&gt;=28.5,AA257&lt;=40),"28,5 a 40","Fuera de rango"))))))</f>
        <v>19,5 a 28</v>
      </c>
      <c r="AC257" s="11" t="n">
        <f aca="false" t="array" ref="AC257">_xlfn.IFS(AB257="","",AB257="0 a 9",1,AB257="9,5 a 18,5",2,AB257="19","NORMA",AB257="19,5 a 28",3,AB257="28,5 a 40",4,TRUE(),"Fuera de rango")</f>
        <v>3</v>
      </c>
      <c r="AD257" s="37" t="n">
        <v>21</v>
      </c>
      <c r="AE257" s="10" t="str">
        <f aca="false">IF(AD257="","",IF(AND(AD257&gt;=-10,AD257&lt;=0),"De -10 a 0",IF(AND(AD257&gt;=0.5,AD257&lt;=9.5),"0,5 a 9,5",IF(AD257=10,"10",IF(AND(AD257&gt;=10.5,AD257&lt;=20),"10,5 a 20",IF(AND(AD257&gt;=20.5,AD257&lt;=40),"20,5 a 40","Fuera de rango"))))))</f>
        <v>20,5 a 40</v>
      </c>
      <c r="AF257" s="12" t="n">
        <f aca="false">IF(AD257="","",IF(AND(AD257&gt;=-10,AD257&lt;=0),1,IF(AND(AD257&gt;=0.5,AD257&lt;=9.5),2,IF(AD257=10,"NORMA",IF(AND(AD257&gt;=10.5,AD257&lt;=20),3,IF(AND(AD257&gt;=20.5,AD257&lt;=40),4,""))))))</f>
        <v>4</v>
      </c>
      <c r="AG257" s="37" t="n">
        <v>7</v>
      </c>
      <c r="AH257" s="10" t="str">
        <f aca="false">IF(AG257="","",IF(AND(AG257&gt;=0,AG257&lt;=4),"0 a 4",IF(AND(AG257&gt;=4.5,AG257&lt;=8.5),"4,5 a 8,5",IF(AG257=9,"9",IF(AND(AG257&gt;=9.5,AG257&lt;=13),"9,5 a 13",IF(AND(AG257&gt;=13.5,AG257&lt;=25),"13,5 a 25","Fuera de rango"))))))</f>
        <v>4,5 a 8,5</v>
      </c>
      <c r="AI257" s="11" t="n">
        <f aca="false">IF(AH257="","",IF(AH257="0 a 4",1,IF(AH257="4,5 a 8,5",2,IF(AH257="9","NORMA",IF(AH257="9,5 a 13",3,IF(AH257="13,5 a 25",4,""))))))</f>
        <v>2</v>
      </c>
      <c r="AJ257" s="37" t="n">
        <v>2</v>
      </c>
      <c r="AK257" s="10" t="str">
        <f aca="false">IF(AJ257="","",IF(AND(AJ257&gt;=-15,AJ257&lt;=-10.5),"-15 a -10,5",IF(AND(AJ257&gt;=-10,AJ257&lt;=-4),"-10 a -4",IF(AND(AJ257&gt;=-4.5,AJ257&lt;=0),"-4,5 a 0",IF(AND(AJ257&gt;=0.5,AJ257&lt;=4.5),"0,5 a 4,5",IF(AJ257=5,"5",IF(AND(AJ257&gt;=5.5,AJ257&lt;=10),"5,5 a 10",IF(AND(AJ257&gt;=10.5,AJ257&lt;=20),"10,5 a 20","Fuera de rango"))))))))</f>
        <v>0,5 a 4,5</v>
      </c>
      <c r="AL257" s="11" t="n">
        <f aca="false">IF(AK257="","",IF(AK257="-15 a -10,5",1,IF(AK257="-10 a -4",2,IF(AK257="-4,5 a 0",3,IF(AK257="0,5 a 4,5",4,IF(AK257="5","NORMA",IF(AK257="5,5 a 10",5,IF(AK257="10,5 a 20",6,"Error"))))))))</f>
        <v>4</v>
      </c>
      <c r="AM257" s="37" t="n">
        <v>0</v>
      </c>
      <c r="AN257" s="10" t="str">
        <f aca="false">IF(AM257="","",IF(AND(AM257&gt;=-7.5,AM257&lt;=-5.5),"-7,5 a -5,5",IF(AND(AM257&gt;=-5,AM257&lt;=-3),"-5 a -3",IF(AND(AM257&gt;=-2.5,AM257&lt;=-0.5),"-2,5 a -0,5",IF(AM257=0,"0,00",IF(AND(AM257&gt;=0.5,AM257&lt;=2.5),"0,5 a 2,5",IF(AND(AM257&gt;=3,AM257&lt;=5),"3 a 5",IF(AND(AM257&gt;=5.5,AM257&lt;=7.5),"5,5 a 7,5",IF(AND(AM257&gt;=8,AM257&lt;=10),"8 a 10","Fuera de rango")))))))))</f>
        <v>0,00</v>
      </c>
      <c r="AO257" s="11" t="str">
        <f aca="false">IF(AN257="","",IF(AN257="-7,5 a -5,5",1,IF(AN257="-5 a -3",2,IF(AN257="-2,5 a -0,5",3,IF(AN257="0,00","NORMA",IF(AN257="0,5 a 2,5",4,IF(AN257="3 a 5",5,IF(AN257="5,5 a 7,5",6,IF(AN257="8 a 10",7,"Error")))))))))</f>
        <v>NORMA</v>
      </c>
      <c r="AP257" s="37" t="n">
        <v>6</v>
      </c>
      <c r="AQ257" s="10" t="str">
        <f aca="false">IF(AP257="","",IF(AND(AP257&gt;=-20,AP257&lt;=-9.5),"-20 a -9,5",IF(AND(AP257&gt;=-9,AP257&lt;=-6.5),"-9 a -6,5",IF(AP257=-6,"-6",IF(AND(AP257&gt;=-5.5,AP257&lt;=-3),"-5,5 a -3",IF(AND(AP257&gt;=-2.5,AP257&lt;=0),"-2,5 a 0",IF(AND(AP257&gt;=0.5,AP257&lt;=3),"0,5 a 3",IF(AND(AP257&gt;=3.5,AP257&lt;=6),"3,5 a 6",IF(AND(AP257&gt;=6.5,AP257&lt;=9),"6,5 a 9",IF(AND(AP257&gt;=9.5,AP257&lt;=20),"9,5 a 20","Fuera de rango"))))))))))</f>
        <v>3,5 a 6</v>
      </c>
      <c r="AR257" s="11" t="n">
        <f aca="false">IF(AQ257="","",IF(AQ257="-20 a -9,5",1,IF(AQ257="-9 a -6,5",2,IF(AQ257="-6","NORMA",IF(AQ257="-5,5 a -3",3,IF(AQ257="-2,5 a 0",4,IF(AQ257="0,5 a 3",5,IF(AQ257="3,5 a 6",6,IF(AQ257="6,5 a 9",7,IF(AQ257="9,5 a 20",8,""))))))))))</f>
        <v>6</v>
      </c>
      <c r="AS257" s="37" t="n">
        <v>0</v>
      </c>
      <c r="AT257" s="10" t="str">
        <f aca="false">IF(AS257="","",IF(AND(AS257&gt;=-16,AS257&lt;=-14),"-16 a -14",IF(AND(AS257&gt;=-13.5,AS257&lt;=-11.5),"-13,5 a -11,5",IF(AND(AS257&gt;=-11,AS257&lt;=-9),"-11 a -9",IF(AND(AS257&gt;=-8.5,AS257&lt;=-6.5),"-8,5 a -6,5",IF(AND(AS257&gt;=-6,AS257&lt;=-4),"-6 a -4",IF(AND(AS257&gt;=-3.5,AS257&lt;=-1.5),"-3,5 a -1,5",IF(AND(AS257&gt;=-1,AS257&lt;=1),"-1 a 1",IF(AND(AS257&gt;=1.5,AS257&lt;=3.5),"1,5 a 3,5",IF(AND(AS257&gt;=4,AS257&lt;=6),"4 a 6",IF(AND(AS257&gt;=6.5,AS257&lt;=8.5),"6,5 a 8,5",IF(AND(AS257&gt;=9,AS257&lt;=11),"9 a 11",IF(AND(AS257&gt;=11.5,AS257&lt;=13.5),"11,5 a 13,5",IF(AND(AS257&gt;=14,AS257&lt;=16),"14 a 16",IF(AND(AS257&gt;=16.5,AS257&lt;=18.5),"16,5 a 18,5",IF(AND(AS257&gt;=19,AS257&lt;=21),"19 a 21","Fuera de rango"))))))))))))))))</f>
        <v>-1 a 1</v>
      </c>
      <c r="AU257" s="11" t="n">
        <f aca="false" t="array" ref="AU257">IF(AT257="","",_xlfn.IFS(AT257="-16 a -14",1,AT257="-13,5 a -11,5",2,AT257="-11 a -9",3,AT257="-8,5 a -6,5",4,AT257="-6 a -4",5,AT257="-3,5 a -1,5",6,AT257="-1 a 1",7,AT257="1,5 a 3,5",8,AT257="4 a 6","NORMA",AT257="6,5 a 8,5",9,AT257="9 a 11",10,AT257="11,5 a 13,5",11,AT257="14 a 16",12,AT257="16,5 a 18,5",13,AT257="19 a 21",14,TRUE(),""))</f>
        <v>7</v>
      </c>
      <c r="AV257" s="37" t="n">
        <v>0.25</v>
      </c>
      <c r="AW257" s="10" t="str">
        <f aca="false">IF(AV257="","",IF(AND(AV257&gt;=-1,AV257&lt;=-0.5),"-1 a -0,5",IF(AND(AV257&gt;-0.5,AV257&lt;=0),"De -0,5 a 0",IF(AND(AV257&gt;=0.25,AV257&lt;=0.75),"0,25 a 0,75",IF(AND(AV257&gt;=1,AV257&lt;=1.5),"1 a 1,5",IF(AND(AV257&gt;=1.75,AV257&lt;=2.25),"1,75 a 2,25",IF(AND(AV257&gt;=2.5,AV257&lt;=3),"2,5 a 3",IF(AND(AV257&gt;=3.25,AV257&lt;=3.75),"3,25 a 3,75","Fuera de rango"))))))))</f>
        <v>0,25 a 0,75</v>
      </c>
      <c r="AX257" s="11" t="str">
        <f aca="false">IF(AW257="","",IF(OR(AW257="-1 a -0,5",AW257="-1 a -0.5"),1,IF(OR(AW257="De -0,5 a 0",AW257="-0,5 a 0",AW257="De -0.5 a 0"),2,IF(OR(AW257="0,25 a 0,75",AW257="0.25 a 0.75"),"NORMA",IF(OR(AW257="1 a 1,5",AW257="1 a 1.5"),3,IF(OR(AW257="1,75 a 2,25",AW257="1.75 a 2.25"),4,IF(OR(AW257="2,5 a 3",AW257="2.5 a 3"),5,IF(OR(AW257="3,25 a 3,75",AW257="3.25 a 3.75"),6,""))))))))</f>
        <v>NORMA</v>
      </c>
      <c r="AY257" s="37" t="n">
        <v>4</v>
      </c>
      <c r="AZ257" s="10" t="str">
        <f aca="false">IF(AY257="","",IF(AND(AY257&gt;=-20,AY257&lt;=-9.5),"-20 a -9,5",IF(AND(AY257&gt;=-9,AY257&lt;=-6.5),"-9 a -6,5",IF(AY257=-6,"-6",IF(AND(AY257&gt;=-5.5,AY257&lt;=-3),"-5,5 a -3",IF(AND(AY257&gt;=-2.5,AY257&lt;=0),"-2,5 a 0",IF(AND(AY257&gt;=0.5,AY257&lt;=3),"0,5 a 3",IF(AND(AY257&gt;=3.5,AY257&lt;=6),"3,5 a 6","Fuera de rango"))))))))</f>
        <v>3,5 a 6</v>
      </c>
      <c r="BA257" s="11" t="n">
        <f aca="false">IF(AZ257="","",IF(AZ257="-20 a -9,5",1,IF(AZ257="-9 a -6,5",2,IF(AZ257="-6","NORMA",IF(AZ257="-5,5 a -3",3,IF(AZ257="-2,5 a 0",4,IF(AZ257="0,5 a 3",5,IF(AZ257="3,5 a 6",6,""))))))))</f>
        <v>6</v>
      </c>
      <c r="BB257" s="9" t="n">
        <v>0</v>
      </c>
      <c r="BC257" s="10" t="str">
        <f aca="false" t="array" ref="BC257">IF(BB257="","",_xlfn.IFS(AND(BB257&gt;=0,BB257&lt;=2),"0 a 2",AND(BB257&gt;=2.5,BB257&lt;=4.5),"2,5 a 4,5",AND(BB257&gt;=5,BB257&lt;=7),"5 a 7",AND(BB257&gt;=7.5,BB257&lt;=9.5),"7,5 a 9,5",AND(BB257&gt;=10,BB257&lt;=12),"10 a 12",AND(BB257&gt;=12.5,BB257&lt;=14.5),"12,5 a 14,5",BB257=15,"15",AND(BB257&gt;=15.5,BB257&lt;=17.5),"15,5 a 17,5",AND(BB257&gt;=18,BB257&lt;=20),"18 a 20",AND(BB257&gt;=20.5,BB257&lt;=22.5),"20,5 a 22,5",AND(BB257&gt;=23,BB257&lt;=25),"23 a 25",TRUE(),"Fuera de rango"))</f>
        <v>0 a 2</v>
      </c>
      <c r="BD257" s="11" t="n">
        <f aca="false" t="array" ref="BD257">IF(BC257="","",_xlfn.IFS(BC257="0 a 2",1,BC257="2,5 a 4,5",2,BC257="5 a 7",3,BC257="7,5 a 9,5",4,BC257="10 a 12",5,BC257="12,5 a 14,5",6,BC257="15","NORMA",BC257="15,5 a 17,5",7,BC257="18 a 20",8,BC257="20,5 a 22,5",9,BC257="23 a 25",10,TRUE(),"Fuera de rango"))</f>
        <v>1</v>
      </c>
      <c r="BE257" s="37" t="n">
        <v>20</v>
      </c>
      <c r="BF257" s="10" t="str">
        <f aca="false">IF(BE257="","",IF(AND(BE257&gt;=-20,BE257&lt;=-10),"-20 a -10",IF(AND(BE257&gt;=-9.5,BE257&lt;=0.5),"-9,5 a 0,5",IF(AND(BE257&gt;=1,BE257&lt;=11),"1 a 11",IF(AND(BE257&gt;=11.5,BE257&lt;=20.5),"11,5 a 20,5",IF(BE257=21,"21",IF(AND(BE257&gt;=21.5,BE257&lt;=31.5),"21,5 a 31,5",IF(AND(BE257&gt;=32,BE257&lt;=42),"32 a 42","Fuera de rango"))))))))</f>
        <v>11,5 a 20,5</v>
      </c>
      <c r="BG257" s="11" t="n">
        <f aca="false">IF(BF257="","",IF(BF257="-20 a -10",1,IF(BF257="-9,5 a 0,5",2,IF(BF257="1 a 11",3,IF(BF257="11,5 a 20,5",4,IF(BF257="21","NORMA",IF(BF257="21,5 a 31,5",5,IF(BF257="32 a 42",6,""))))))))</f>
        <v>4</v>
      </c>
      <c r="BH257" s="37" t="n">
        <v>17</v>
      </c>
      <c r="BI257" s="10" t="str">
        <f aca="false">IF(BH257="","",IF(AND(BH257&gt;=-20,BH257&lt;=-15),"-20 a -15",IF(AND(BH257&gt;=-14.5,BH257&lt;=-9.5),"-14,5 a -9,5",IF(AND(BH257&gt;=-9,BH257&lt;=-4),"-9 a -4",IF(AND(BH257&gt;=-3.5,BH257&lt;=2.5),"-3,5 a 2,5",IF(AND(BH257&gt;=3,BH257&lt;=8),"3 a 8",IF(AND(BH257&gt;=8.5,BH257&lt;=14.5),"8,5 a 14,5",IF(BH257=15,"15",IF(AND(BH257&gt;=15.5,BH257&lt;=20.5),"15,5 a 20,5",IF(AND(BH257&gt;=21,BH257&lt;=26),"21 a 26","Fuera de rango"))))))))))</f>
        <v>15,5 a 20,5</v>
      </c>
      <c r="BJ257" s="11" t="n">
        <f aca="false">IF(BI257="","",IF(BI257="-20 a -15",1,IF(BI257="-14,5 a -9,5",2,IF(BI257="-9 a -4",3,IF(BI257="-3,5 a 2,5",4,IF(BI257="3 a 8",5,IF(BI257="8,5 a 14,5",6,IF(BI257="15","NORMA",IF(BI257="15,5 a 20,5",7,IF(BI257="21 a 26",8,IF(BI257="26,5 a 31,5",9,"")))))))))))</f>
        <v>7</v>
      </c>
      <c r="BK257" s="9" t="n">
        <v>0</v>
      </c>
      <c r="BL257" s="10" t="str">
        <f aca="false">IF(BK257="","",IF(AND(BK257&gt;=0,BK257&lt;=2),"0 - 2",IF(AND(BK257&gt;=2.5,BK257&lt;=4.5),"2,5 - 4,5",IF(AND(BK257&gt;=5,BK257&lt;=7),"5 - 7",IF(AND(BK257&gt;=7.5,BK257&lt;=9.5),"7,5 - 9,5",IF(AND(BK257&gt;=10,BK257&lt;=12),"10 - 12",IF(AND(BK257&gt;=12.5,BK257&lt;=13.5),"12,5 - 13,5",IF(BK257=14,"14",IF(AND(BK257&gt;=14.5,BK257&lt;=16.5),"14,5 - 16,5",IF(AND(BK257&gt;=17,BK257&lt;=19),"17 - 19",IF(AND(BK257&gt;=19.5,BK257&lt;=21.5),"19,5 - 21,5",IF(AND(BK257&gt;=22,BK257&lt;=24),"22 - 24",IF(AND(BK257&gt;=24.5,BK257&lt;=26.5),"24,5 - 26,5",IF(AND(BK257&gt;=27,BK257&lt;=29),"27 - 29",IF(AND(BK257&gt;=29.5,BK257&lt;=30),"29,5 - 30","Fuera de rango")))))))))))))))</f>
        <v>0 - 2</v>
      </c>
      <c r="BM257" s="11" t="n">
        <f aca="false">IF(BL257="","",IF(BL257="0 - 2",1,IF(BL257="2,5 - 4,5",2,IF(BL257="5 - 7",3,IF(BL257="7,5 - 9,5",4,IF(BL257="10 - 12",5,IF(BL257="12,5 - 13,5",6,IF(BL257="14","NORMA",IF(BL257="14,5 - 16,5",7,IF(BL257="17 - 19",8,IF(BL257="19,5 - 21,5",9,IF(BL257="22 - 24",10,IF(BL257="24,5 - 26,5",11,IF(BL257="27 - 29",12,IF(BL257="29,5 - 30",13,"")))))))))))))))</f>
        <v>1</v>
      </c>
      <c r="BN257" s="37" t="n">
        <v>15</v>
      </c>
      <c r="BO257" s="10" t="str">
        <f aca="false">IF(BN257="","",IF(AND(BN257&gt;=-20,BN257&lt;=-10),"-20 a -10",IF(AND(BN257&gt;=-9.5,BN257&lt;=0.5),"-9,5 a 0,5",IF(AND(BN257&gt;=1,BN257&lt;=11),"1 a 11",IF(AND(BN257&gt;=11.5,BN257&lt;=21.5),"11,5 a 21,5",IF(BN257=22,"22",IF(AND(BN257&gt;=22.5,BN257&lt;=32.5),"22,5 a 32,5",IF(AND(BN257&gt;=33,BN257&lt;=43),"33 a 43","Fuera de rango"))))))))</f>
        <v>11,5 a 21,5</v>
      </c>
      <c r="BP257" s="11" t="n">
        <f aca="false">IF(BO257="","",IF(BO257="-20 a -10",1,IF(BO257="-9,5 a 0,5",2,IF(BO257="1 a 11",3,IF(BO257="11,5 a 21,5",4,IF(BO257="22","NORMA",IF(BO257="22,5 a 32,5",5,IF(BO257="33 a 43",6,""))))))))</f>
        <v>4</v>
      </c>
      <c r="BQ257" s="37" t="n">
        <v>5</v>
      </c>
      <c r="BR257" s="10" t="str">
        <f aca="false">IF(BQ257="","",IF(AND(BQ257&gt;=-20,BQ257&lt;=-15),"-20 a -15",IF(AND(BQ257&gt;=-14.5,BQ257&lt;=-9.5),"-14,5 a -9,5",IF(AND(BQ257&gt;=-9,BQ257&lt;=-4),"-9 a -4",IF(AND(BQ257&gt;=-3.5,BQ257&lt;=2.5),"-3,5 a 2,5",IF(AND(BQ257&gt;=3,BQ257&lt;=8),"3 a 8",IF(AND(BQ257&gt;=8.5,BQ257&lt;=13.5),"8,5 a 13,5",IF(AND(BQ257&gt;=14,BQ257&lt;=17.5),"14 a 17,5",IF(BQ257=18,"18",IF(AND(BQ257&gt;=18.5,BQ257&lt;=23.5),"18,5 a 23,5",IF(AND(BQ257&gt;=24,BQ257&lt;=29),"24 a 29",IF(AND(BQ257&gt;=29.5,BQ257&lt;=34.5),"29,5 a 34,5",IF(AND(BQ257&gt;=35,BQ257&lt;=40),"35 a 40","Fuera de rango")))))))))))))</f>
        <v>3 a 8</v>
      </c>
      <c r="BS257" s="11" t="n">
        <f aca="false">IF(BR257="","",IF(BR257="-20 a -15",1,IF(BR257="-14,5 a -9,5",2,IF(BR257="-9 a -4",3,IF(BR257="-3,5 a 2,5",4,IF(BR257="3 a 8",5,IF(BR257="8,5 a 13,5",6,IF(BR257="14 a 17,5",7,IF(BR257="18","NORMA",IF(BR257="18,5 a 23,5",8,IF(BR257="24 a 29",9,IF(BR257="29,5 a 34,5",10,IF(BR257="35 a 40",11,"")))))))))))))</f>
        <v>5</v>
      </c>
      <c r="BT257" s="37" t="n">
        <v>0</v>
      </c>
      <c r="BU257" s="10" t="str">
        <f aca="false">IF(BT257="","",IF(AND(BT257&gt;=-20,BT257&lt;=-18),"-20 a -18",IF(AND(BT257&gt;=-17.5,BT257&lt;=-15.5),"-17,5 a -15,5",IF(AND(BT257&gt;=-15,BT257&lt;=-13),"-15 a -13",IF(AND(BT257&gt;=-12.5,BT257&lt;=-10.5),"-12,5 a -10,5",IF(AND(BT257&gt;=-10,BT257&lt;=-8),"-10 a -8",IF(AND(BT257&gt;=-7.5,BT257&lt;=-5.5),"-7,5 a -5,5",IF(AND(BT257&gt;=-5,BT257&lt;=-3),"-5 a -3",IF(AND(BT257&gt;=-2.5,BT257&lt;=-0.5),"-2,5 a -0,5",IF(BT257=0,"0",IF(AND(BT257&gt;=0.5,BT257&lt;=2.5),"0,5 a 2,5",IF(AND(BT257&gt;=3,BT257&lt;=5),"3 a 5",IF(AND(BT257&gt;=5.5,BT257&lt;=7.5),"5,5 a 7,5",IF(AND(BT257&gt;=8,BT257&lt;=10),"8 a 10",IF(AND(BT257&gt;=10.5,BT257&lt;=12.5),"10,5 a 12,5",IF(AND(BT257&gt;=13,BT257&lt;=15),"13 a 15",IF(AND(BT257&gt;=15.5,BT257&lt;=17.5),"15,5 a 17,5",IF(AND(BT257&gt;=18,BT257&lt;=20),"18 a 20","Fuera de rango"))))))))))))))))))</f>
        <v>0</v>
      </c>
      <c r="BV257" s="11" t="str">
        <f aca="false">IF(BT257="","",IF(BT257=0,"NORMA",IF(AND(BT257&gt;=-20,BT257&lt;=-18),2,IF(AND(BT257&gt;=-17.5,BT257&lt;=-15.5),2,IF(AND(BT257&gt;=-15,BT257&lt;=-13),3,IF(AND(BT257&gt;=-12.5,BT257&lt;=-10.5),4,IF(AND(BT257&gt;=-10,BT257&lt;=-8),5,IF(AND(BT257&gt;=-7.5,BT257&lt;=-5.5),6,IF(AND(BT257&gt;=-5,BT257&lt;=-3),7,IF(AND(BT257&gt;=-2.5,BT257&lt;=-0.5),8,IF(AND(BT257&gt;=0.5,BT257&lt;=2.5),9,IF(AND(BT257&gt;=3,BT257&lt;=5),10,IF(AND(BT257&gt;=5.5,BT257&lt;=7.5),11,IF(AND(BT257&gt;=8,BT257&lt;=10),12,IF(AND(BT257&gt;=10.5,BT257&lt;=12.5),13,IF(AND(BT257&gt;=13,BT257&lt;=15),14,IF(AND(BT257&gt;=15.5,BT257&lt;=17.5),15,IF(AND(BT257&gt;=18,BT257&lt;=20),16,"Fuera de rango"))))))))))))))))))</f>
        <v>NORMA</v>
      </c>
      <c r="BW257" s="37" t="n">
        <v>-5.5</v>
      </c>
      <c r="BX257" s="10" t="n">
        <f aca="false">18.5- (0.3*H257)</f>
        <v>15.2</v>
      </c>
      <c r="BY257" s="10" t="n">
        <f aca="false">(BW257)-(BX257)</f>
        <v>-20.7</v>
      </c>
      <c r="BZ257" s="10" t="str">
        <f aca="false">IF(BY257="","",IF(BY257&lt;-27.5,"De -30 a -28",IF(BY257&lt;-25,"De -27,5 a -25,5",IF(BY257&lt;-22.5,"De -25 a -23",IF(BY257&lt;-20,"De -22,5 a -20,5",IF(BY257&lt;-17.5,"De -20 a -18",IF(BY257&lt;-15,"De -17,5 a -15,5",IF(BY257&lt;-12.5,"De -15 a -13",IF(BY257&lt;-10,"De -12,5 a -10,5",IF(BY257&lt;-7.5,"De -10 a -8",IF(BY257&lt;-5,"De -7,5 a -5,5",IF(BY257&lt;-2.5,"De -5 a -3",IF(BY257&lt;0,"De -2,5 a -0,5",IF(BY257&lt;2.5,"De 0 a 2",IF(BY257&lt;5,"De 2,5 a 4,5",IF(BY257&lt;7.5,"De 5 a 7",IF(BY257&lt;10,"De 7,5 a 9,5",IF(BY257&lt;12.5,"De 10 a 12",IF(BY257&lt;15,"De 12,5 a 14,5",IF(BY257&lt;17.5,"De 15 a 17",IF(BY257&lt;20,"De 17,5 a 19,5",IF(BY257&lt;22.5,"De 20 a 22",IF(BY257&lt;25,"De 22,5 a 24,5",IF(BY257&lt;27.5,"De 25 a 27","De 27,5 a 30"))))))))))))))))))))))))</f>
        <v>De -22,5 a -20,5</v>
      </c>
      <c r="CA257" s="12" t="n">
        <f aca="false">IF(BY257="","",IF(BY257&lt;=-28,1,IF(BY257&lt;=-25.5,2,IF(BY257&lt;=-23,3,IF(BY257&lt;=-20.5,4,IF(BY257&lt;=-18,5,IF(BY257&lt;=-15.5,6,IF(BY257&lt;=-13,7,IF(BY257&lt;=-10.5,8,IF(BY257&lt;=-8,9,IF(BY257&lt;=-5.5,10,IF(BY257&lt;=-3,11,IF(BY257&lt;=-0.5,12,IF(BY257&lt;=2,13,IF(BY257&lt;=4.5,14,IF(BY257&lt;=7,15,IF(BY257&lt;=9.5,16,IF(BY257&lt;=12,17,IF(BY257&lt;=14.5,18,IF(BY257&lt;=17,19,IF(BY257&lt;=19.5,20,IF(BY257&lt;=22,21,IF(BY257&lt;=24.5,22,IF(BY257&lt;=27,23,IF(BY257&lt;=30,24,"Fuera de rango")))))))))))))))))))))))))</f>
        <v>4</v>
      </c>
      <c r="CB257" s="37" t="n">
        <v>-7</v>
      </c>
      <c r="CC257" s="10" t="n">
        <f aca="false">18.5- (0.3*H257)</f>
        <v>15.2</v>
      </c>
      <c r="CD257" s="10" t="n">
        <f aca="false">(CB257)-(CC257)</f>
        <v>-22.2</v>
      </c>
      <c r="CE257" s="10" t="str">
        <f aca="false">IF(CD257="","",IF(CD257&lt;-27.5,"De -30 a -28",IF(CD257&lt;-25,"De -27,5 a -25,5",IF(CD257&lt;-22.5,"De -25 a -23",IF(CD257&lt;-20,"De -22,5 a -20,5",IF(CD257&lt;-17.5,"De -20 a -18",IF(CD257&lt;-15,"De -17,5 a -15,5",IF(CD257&lt;-12.5,"De -15 a -13",IF(CD257&lt;-10,"De -12,5 a -10,5",IF(CD257&lt;-7.5,"De -10 a -8",IF(CD257&lt;-5,"De -7,5 a -5,5",IF(CD257&lt;-2.5,"De -5 a -3",IF(CD257&lt;0,"De -2,5 a -0,5",IF(CD257&lt;=2,"De 0 a 2",IF(CD257&lt;=4.5,"De 2,5 a 4,5",IF(CD257&lt;=7,"De 5 a 7",IF(CD257&lt;=9.5,"De 7,5 a 9,5",IF(CD257&lt;=12,"De 10 a 12",IF(CD257&lt;=14.5,"De 12,5 a 14,5",IF(CD257&lt;=17,"De 15 a 17",IF(CD257&lt;=19.5,"De 17,5 a 19,5",IF(CD257&lt;=22,"De 20 a 22",IF(CD257&lt;=24.5,"De 22,5 a 24,5",IF(CD257&lt;=27,"De 25 a 27","De 27,5 a 30"))))))))))))))))))))))))</f>
        <v>De -22,5 a -20,5</v>
      </c>
      <c r="CF257" s="12" t="n">
        <f aca="false">IF(CD257="","",IF(CD257&lt;-27.5,1,IF(CD257&lt;-25,2,IF(CD257&lt;-22.5,3,IF(CD257&lt;-20,4,IF(CD257&lt;-17.5,5,IF(CD257&lt;-15,6,IF(CD257&lt;-12.5,7,IF(CD257&lt;-10,8,IF(CD257&lt;-7.5,9,IF(CD257&lt;-5,10,IF(CD257&lt;-2.5,11,IF(CD257&lt;0,12,IF(CD257&lt;2.5,13,IF(CD257&lt;5,14,IF(CD257&lt;7.5,15,IF(CD257&lt;10,16,IF(CD257&lt;12.5,17,IF(CD257&lt;15,18,IF(CD257&lt;17.5,19,IF(CD257&lt;20,20,IF(CD257&lt;22.5,21,IF(CD257&lt;25,22,IF(CD257&lt;27.5,23,24))))))))))))))))))))))))</f>
        <v>4</v>
      </c>
      <c r="CG257" s="37" t="n">
        <v>-2.5</v>
      </c>
      <c r="CH257" s="10" t="str">
        <f aca="false">IF(CG257="","",IF(AND(CG257&gt;=-10,CG257&lt;=-9.5),"-10 a -9,5",IF(AND(CG257&gt;-9.5,CG257&lt;=-8.5),"-9 a -8,5",IF(AND(CG257&gt;-8.5,CG257&lt;=-7.5),"-8 a -7,5",IF(AND(CG257&gt;-7.5,CG257&lt;=-6.5),"-7 a -6,5",IF(AND(CG257&gt;-6.5,CG257&lt;=-5.5),"-6 a -5,5",IF(AND(CG257&gt;-5.5,CG257&lt;=-4.5),"-5 a -4,5",IF(AND(CG257&gt;-4.5,CG257&lt;=-3.5),"-4 a -3,5",IF(AND(CG257&gt;-3.5,CG257&lt;=-2.5),"-3 a -2,5",IF(CG257=-2.25,"-2,25",IF(AND(CG257&gt;-2.5,CG257&lt;=-1.5),"-2 a -1,5",IF(AND(CG257&gt;-1.5,CG257&lt;=-0.5),"-1 a -0,5",IF(AND(CG257&gt;-0.5,CG257&lt;=0.5),"0 a 0,5",IF(AND(CG257&gt;0.5,CG257&lt;=1.5),"1 a 1,5",IF(AND(CG257&gt;1.5,CG257&lt;=2.5),"2 a 2,5",IF(AND(CG257&gt;2.5,CG257&lt;=3.5),"3 a 3,5",IF(AND(CG257&gt;3.5,CG257&lt;=4.5),"4 a 4,5",IF(AND(CG257&gt;4.5,CG257&lt;=5.5),"5 a 5,5",IF(AND(CG257&gt;5.5,CG257&lt;=6.5),"6 a 6,5",IF(AND(CG257&gt;6.5,CG257&lt;=7.5),"7 a 7,5",IF(AND(CG257&gt;7.5,CG257&lt;=8.5),"8 a 8,5",IF(AND(CG257&gt;8.5,CG257&lt;=9.5),"9 a 9,5",IF(CG257&gt;=10,"10","Fuera de rango")))))))))))))))))))))))</f>
        <v>-3 a -2,5</v>
      </c>
      <c r="CI257" s="11" t="n">
        <f aca="false">IF(CG257="","",IF(CG257=-2.25,"NORMA",IF(CG257&lt;=-9.5,1,IF(CG257&lt;=-8.5,2,IF(CG257&lt;=-7.5,3,IF(CG257&lt;=-6.5,4,IF(CG257&lt;=-5.5,5,IF(CG257&lt;=-4.5,6,IF(CG257&lt;=-3.5,7,IF(CG257&lt;=-2.5,8,IF(CG257&lt;=-1.5,9,IF(CG257&lt;=-0.5,10,IF(CG257&lt;=0.5,11,IF(CG257&lt;=1.5,12,IF(CG257&lt;=2.5,13,IF(CG257&lt;=3.5,14,IF(CG257&lt;=4.5,15,IF(CG257&lt;=5.5,16,IF(CG257&lt;=6.5,17,IF(CG257&lt;=7.5,18,IF(CG257&lt;=8.5,19,IF(CG257&lt;=9.5,20,IF(CG257=10,21,"Fuera de rango")))))))))))))))))))))))</f>
        <v>8</v>
      </c>
      <c r="CJ257" s="37" t="n">
        <v>2.5</v>
      </c>
      <c r="CK257" s="10" t="str">
        <f aca="false">IF(CJ257="","",IF(AND(CJ257&gt;=-6,CJ257&lt;=-5.5),"-6 a -5,5",IF(AND(CJ257&gt;-5.5,CJ257&lt;=-4.5),"-5 a -4,5",IF(AND(CJ257&gt;-4.5,CJ257&lt;=-3.5),"-4 a -3,5",IF(AND(CJ257&gt;-3.5,CJ257&lt;=-2.5),"-3 a -2,5",IF(AND(CJ257&gt;-2.5,CJ257&lt;=-1.5),"-2 a -1,5",IF(AND(CJ257&gt;-1.5,CJ257&lt;=-0.5),"-1 a -0,5",IF(AND(CJ257&gt;-0.5,CJ257&lt;=0.5),"0 a 0,5",IF(AND(CJ257&gt;0.5,CJ257&lt;=1.5),"1 a 1,5",IF(AND(CJ257&gt;1.5,CJ257&lt;2.5),"2",IF(AND(CJ257&gt;=2.5,CJ257&lt;=3),"2,5 a 3",IF(AND(CJ257&gt;3,CJ257&lt;=4),"3,5 a 4",IF(AND(CJ257&gt;4,CJ257&lt;=5),"4,5 a 5",IF(AND(CJ257&gt;5,CJ257&lt;=6),"5,5 a 6",IF(AND(CJ257&gt;6,CJ257&lt;=7),"6,5 a 7",IF(AND(CJ257&gt;7,CJ257&lt;=8),"7,5 a 8",IF(AND(CJ257&gt;8,CJ257&lt;=9.5),"8,5 a 9,5",IF(CJ257=10,"10","Fuera de rango"))))))))))))))))))</f>
        <v>2,5 a 3</v>
      </c>
      <c r="CL257" s="11" t="n">
        <f aca="false">IF(CK257="","",IF(OR(CK257="-6 a -5,5",CK257="-6 - -5,5"),1,IF(OR(CK257="-5 a -4,5",CK257="-5 - -4,5"),2,IF(OR(CK257="-4 a -3,5",CK257="-4 - -3,5"),3,IF(OR(CK257="-3 a -2,5",CK257="-3 - -2,5"),4,IF(OR(CK257="-2 a -1,5",CK257="-2 - -1,5"),5,IF(OR(CK257="-1 a -0,5",CK257="-1 - -0,5"),6,IF(OR(CK257="0 a 0,5",CK257="0 - 0,5"),7,IF(OR(CK257="1 a 1,5",CK257="1 - 1,5"),8,IF(CK257="2","NORMA",IF(OR(CK257="2,5 a 3",CK257="2,5 - 3"),9,IF(OR(CK257="3,5 a 4",CK257="3,5 - 4"),10,IF(OR(CK257="4,5 a 5",CK257="4,5 - 5"),11,IF(OR(CK257="5,5 a 6",CK257="5,5 - 6"),12,IF(OR(CK257="6,5 a 7",CK257="6,5 - 7"),13,IF(OR(CK257="7,5 a 8",CK257="7,5 - 8"),14,IF(OR(CK257="8,5 a 9",CK257="8,5 - 9,5",CK257="9 a 9,5"),15,IF(CK257="10",15,IF(OR(CK257="0,5 a 1",CK257="0,5 - 1"),7,"Fuera de rango")))))))))))))))))))</f>
        <v>9</v>
      </c>
      <c r="CM257" s="10" t="n">
        <v>0</v>
      </c>
      <c r="CN257" s="10" t="str">
        <f aca="false">IF(CM257=0,"0", " ")</f>
        <v>0</v>
      </c>
      <c r="CO257" s="10" t="str">
        <f aca="false">IF(CM257&gt;0,"EME"," ")</f>
        <v> </v>
      </c>
      <c r="CP257" s="10" t="n">
        <v>0</v>
      </c>
      <c r="CQ257" s="10" t="str">
        <f aca="false">IF(CP257&gt;0,"0", " ")</f>
        <v> </v>
      </c>
      <c r="CR257" s="10" t="str">
        <f aca="false">IF(CP257&gt;0,"EME"," ")</f>
        <v> </v>
      </c>
      <c r="CS257" s="37" t="n">
        <v>0</v>
      </c>
      <c r="CT257" s="10" t="str">
        <f aca="false">IF(CS257&gt;0,"1", " ")</f>
        <v> </v>
      </c>
      <c r="CU257" s="10" t="str">
        <f aca="false">IF(CS257&gt;0,"HIP"," ")</f>
        <v> </v>
      </c>
      <c r="CV257" s="37" t="n">
        <v>0</v>
      </c>
      <c r="CW257" s="10" t="str">
        <f aca="false">IF(CV257&gt;0,"1", " ")</f>
        <v> </v>
      </c>
      <c r="CX257" s="10" t="str">
        <f aca="false">IF(CV257&gt;0,"HIP"," ")</f>
        <v> </v>
      </c>
      <c r="CY257" s="37" t="n">
        <v>-3.25</v>
      </c>
      <c r="CZ257" s="11" t="str">
        <f aca="false">IF(CY257&lt;0,"2"," ")</f>
        <v>2</v>
      </c>
      <c r="DA257" s="11" t="str">
        <f aca="false">IF(CY257&lt;0,"MIO"," ")</f>
        <v>MIO</v>
      </c>
      <c r="DB257" s="37" t="n">
        <v>-3.5</v>
      </c>
      <c r="DC257" s="11" t="str">
        <f aca="false">IF(DB257&lt;0,"2"," ")</f>
        <v>2</v>
      </c>
      <c r="DD257" s="11" t="str">
        <f aca="false">IF(DB257&lt;0,"MIO"," ")</f>
        <v>MIO</v>
      </c>
      <c r="DE257" s="37" t="n">
        <v>-0.5</v>
      </c>
      <c r="DF257" s="11" t="str">
        <f aca="false">IF(DE257&lt;0,"3"," ")</f>
        <v>3</v>
      </c>
      <c r="DG257" s="11" t="str">
        <f aca="false">IF(DE257&lt;0,"AST"," ")</f>
        <v>AST</v>
      </c>
      <c r="DH257" s="37" t="n">
        <v>0</v>
      </c>
      <c r="DI257" s="11" t="str">
        <f aca="false">IF(DH257&lt;0,"3"," ")</f>
        <v> </v>
      </c>
      <c r="DJ257" s="11" t="str">
        <f aca="false">IF(DH257&lt;0,"AST"," ")</f>
        <v> </v>
      </c>
      <c r="DK257" s="37" t="n">
        <v>0</v>
      </c>
      <c r="DL257" s="10" t="str">
        <f aca="false">IF(DK257&gt;0,"4"," ")</f>
        <v> </v>
      </c>
      <c r="DM257" s="10" t="str">
        <f aca="false">IF(DK257&gt;0,"PRE"," ")</f>
        <v> </v>
      </c>
      <c r="DN257" s="37" t="n">
        <v>0</v>
      </c>
      <c r="DO257" s="10" t="str">
        <f aca="false">IF(DN257&gt;0,"4"," ")</f>
        <v> </v>
      </c>
      <c r="DP257" s="10" t="str">
        <f aca="false">IF(DN257&gt;0,"PRE"," ")</f>
        <v> </v>
      </c>
      <c r="DQ257" s="7" t="n">
        <v>2</v>
      </c>
      <c r="DR257" s="7" t="n">
        <v>1</v>
      </c>
      <c r="DS257" s="12" t="str">
        <f aca="false">CONCATENATE(CO257,CU257,DA257,DG257,DM257)</f>
        <v>  MIOAST </v>
      </c>
      <c r="DT257" s="10" t="str">
        <f aca="false" t="array" ref="DT257">_xlfn.IFS(DS257="EME    ","0", DS257=" HIP   ","1", DS257="  MIO  ","2", DS257="   AST ","3", DS257="    PRE","4", DS257="EME   PRE","5", DS257=" HIP  PRE","6", DS257=" HIP AST ","7", DS257="  MIO PRE","8", DS257="  MIOAST ","9", DS257="   ASTPRE","10",DS257=" HIP ASTPRE","11", DS257="  MIOASTPRE","12", DS257="     ","0")</f>
        <v>9</v>
      </c>
      <c r="DU257" s="1" t="s">
        <v>154</v>
      </c>
      <c r="DV257" s="1" t="str">
        <f aca="false" t="array" ref="DV257">_xlfn.IFS(DU257="SI","2", DU257="NO","1")</f>
        <v>1</v>
      </c>
      <c r="DW257" s="38" t="n">
        <v>0</v>
      </c>
      <c r="DX257" s="11" t="str">
        <f aca="false">IF(DW257=0,"1","2")</f>
        <v>1</v>
      </c>
      <c r="DY257" s="11" t="str">
        <f aca="false" t="array" ref="DY257">_xlfn.IFS(DW257=0,"0", DW257=0.25, "1", DW257=0.5,"2", DW257=0.75,"3", DW257=1,"4",DW257=1.25,"5", DW257=1.5,"6", DW257=1.75,"7", DW257=2,"8")</f>
        <v>0</v>
      </c>
      <c r="DZ257" s="38" t="n">
        <v>0</v>
      </c>
      <c r="EA257" s="11" t="str">
        <f aca="false">IF(DZ257=0,"1","2")</f>
        <v>1</v>
      </c>
      <c r="EB257" s="11" t="str">
        <f aca="false" t="array" ref="EB257">_xlfn.IFS(DZ257=0,"0", DZ257=0.25, "1", DZ257=0.5,"2", DZ257=0.75,"3", DZ257=1,"4",DZ257=1.25,"5", DZ257=1.5,"6", DZ257=1.75,"7", DZ257=2,"8")</f>
        <v>0</v>
      </c>
      <c r="EC257" s="38" t="n">
        <v>-0.25</v>
      </c>
      <c r="ED257" s="10" t="str">
        <f aca="false">IF(EC257=0,"1","2")</f>
        <v>2</v>
      </c>
      <c r="EE257" s="11" t="str">
        <f aca="false" t="array" ref="EE257">_xlfn.IFS(EC257=0,"0", EC257=-0.25, "1", EC257=-0.5,"2", EC257=-0.75,"3", EC257=-1,"4",EC257=-1.25,"5", EC257=-1.5,"6", EC257=-1.75,"7", EC257=-2,"8", EC257=-2.25,"9",EC257=-2.5,"10", EC257=-2.75,"11", EC257=-3,"12", EC257=-3.25,"13", EC257=-3.5,"14", EC257=-3.75,"15",EC257=-4,"16")</f>
        <v>1</v>
      </c>
      <c r="EF257" s="38" t="n">
        <v>-0.75</v>
      </c>
      <c r="EG257" s="10" t="str">
        <f aca="false">IF(EF257=0,"1","2")</f>
        <v>2</v>
      </c>
      <c r="EH257" s="11" t="str">
        <f aca="false" t="array" ref="EH257">_xlfn.IFS(EF257=0,"0", EF257=-0.25, "1", EF257=-0.5,"2", EF257=-0.75,"3", EF257=-1,"4",EF257=-1.25,"5", EF257=-1.5,"6", EF257=-1.75,"7", EF257=-2,"8", EF257=-2.25,"9",EF257=-2.5,"10", EF257=-2.75,"11", EF257=-3,"12", EF257=-3.25,"13", EF257=-3.5,"14", EF257=-3.75,"15",EF257=-4,"16")</f>
        <v>3</v>
      </c>
      <c r="EI257" s="38" t="n">
        <v>-0.5</v>
      </c>
      <c r="EJ257" s="11" t="str">
        <f aca="false">IF(EI257=0,"1","2")</f>
        <v>2</v>
      </c>
      <c r="EK257" s="11" t="str">
        <f aca="false" t="array" ref="EK257">_xlfn.IFS(EI257=0,"0", EI257=-0.25, "1", EI257=-0.5,"2", EI257=-0.75,"3", EI257=-1,"4",EI257=-1.25,"5", EI257=-1.5,"6", EI257=-1.75,"7", EI257=-2,"8", EI257=-2.25,"9", EI257=-2.25,"9",EI257=-2.5,"10", EI257=-2.75,"11", EI257=-3,"12", EI257=-3.25,"13", EI257=-3.5,"14", EI257=-3.75,"15",EI257=-4,"16", EI257=0.25, "17", EI257=0.5, "18")</f>
        <v>2</v>
      </c>
      <c r="EL257" s="38" t="n">
        <v>-0.5</v>
      </c>
      <c r="EM257" s="11" t="str">
        <f aca="false">IF(EL257=0,"1","2")</f>
        <v>2</v>
      </c>
      <c r="EN257" s="11" t="str">
        <f aca="false" t="array" ref="EN257">_xlfn.IFS(EL257=0.25,"17",EL257=0.5,"18", EL257=0,"0", EL257=-0.25, "1", EL257=-0.5,"2", EL257=-0.75,"3", EL257=-1,"4",EL257=-1.25,"5", EL257=-1.5,"6", EL257=-1.75,"7", EL257=-2,"8",EL257= -2.25,"9",EL257=-2.5,"10",EL257= -2.75,"11",EL257= -3,"12",EL257= -3.25,"13",EL257= -3.5,"14",EL257= -3.75,"15",EL257=-4,"16")</f>
        <v>2</v>
      </c>
      <c r="EO257" s="38" t="n">
        <v>0</v>
      </c>
      <c r="EP257" s="11" t="str">
        <f aca="false">IF(EO257=0,"1","2")</f>
        <v>1</v>
      </c>
      <c r="EQ257" s="11" t="str">
        <f aca="false" t="array" ref="EQ257">_xlfn.IFS(EO257=0,"0", EO257=0.25, "1", EO257=0.5,"2", EO257=0.75,"3", EO257=1,"4",EO257=1.25,"5", EO257=1.5,"6", EO257=1.75,"7", EO257=2,"8", EO257=2.25,"9", EO257=2.25,"9",EO257=2.5,"10", EO257=2.75,"11", EO257=3,"12", EO257=3.25,"13", EO257=3.5,"14", EO257=3.75,"15",EO257=4,"16", EO257=-0.25, "17", bq=-0.5, "18")</f>
        <v>0</v>
      </c>
      <c r="ER257" s="38" t="n">
        <v>0</v>
      </c>
      <c r="ES257" s="11" t="str">
        <f aca="false">IF(ER257=0,"1","2")</f>
        <v>1</v>
      </c>
      <c r="ET257" s="11" t="str">
        <f aca="false" t="array" ref="ET257">_xlfn.IFS(ER257=0,"0", ER257=0.25, "1", ER257=0.5,"2", ER257=0.75,"3", ER257=1,"4",ER257=1.25,"5", ER257=1.5,"6", ER257=1.75,"7", ER257=2,"8", ER257=2.25,"9", ER257=2.25,"9",ER257=2.5,"10", ER257=2.75,"11", ER257=3,"12", ER257=3.25,"13", ER257=3.5,"14", ER257=3.75,"15",ER257=4,"16", ER257=-0.25, "17", bq=-0.5, "18")</f>
        <v>0</v>
      </c>
      <c r="EU257" s="39" t="n">
        <v>10</v>
      </c>
      <c r="EV257" s="14" t="str">
        <f aca="false">VLOOKUP(EU257,LEYENDA!$G$2:$H$8,2,TRUE())</f>
        <v>6-12</v>
      </c>
      <c r="EW257" s="14" t="str">
        <f aca="false" t="array" ref="EW257">_xlfn.IFS(EV257="0-5","1", EV257="6-12","2", EV257="13-18","3", EV257="19-24","4", EV257="25-36","5", EV257="37-48","6", EV257="49-60","7")</f>
        <v>2</v>
      </c>
    </row>
    <row r="258" customFormat="false" ht="13.5" hidden="false" customHeight="false" outlineLevel="0" collapsed="false">
      <c r="A258" s="1" t="n">
        <v>69</v>
      </c>
      <c r="B258" s="32" t="n">
        <v>8</v>
      </c>
      <c r="C258" s="33" t="n">
        <v>42732</v>
      </c>
      <c r="D258" s="6"/>
      <c r="E258" s="5" t="str">
        <f aca="false">VLOOKUP(A258,'286'!$A$3:$J$600,10,FALSE())</f>
        <v>BARAHONA DE LAS HERAS, ÁNGELA</v>
      </c>
      <c r="F258" s="4" t="str">
        <f aca="false">VLOOKUP(A258,'286'!$A$3:$I$1768,3,FALSE())</f>
        <v>BAHEAN</v>
      </c>
      <c r="G258" s="6" t="n">
        <f aca="false">VLOOKUP(A258,'286'!$A$3:$I$1768,4,FALSE())</f>
        <v>38528</v>
      </c>
      <c r="H258" s="7" t="n">
        <f aca="false">YEAR(C258)-YEAR(G258)</f>
        <v>11</v>
      </c>
      <c r="I258" s="1" t="str">
        <f aca="false">VLOOKUP(H258,LEYENDA!$C$2:$D$6,2,TRUE())</f>
        <v>0-12</v>
      </c>
      <c r="J258" s="5" t="str">
        <f aca="false">VLOOKUP(A258,'286'!$A$3:$I$1768,7,FALSE())</f>
        <v>M</v>
      </c>
      <c r="K258" s="8" t="str">
        <f aca="false">VLOOKUP(A258,'286'!$A$3:$I$1768,2,FALSE())</f>
        <v>OD</v>
      </c>
      <c r="L258" s="4" t="str">
        <f aca="false">VLOOKUP(A258,'286'!$A$3:$I$1768,8,FALSE())</f>
        <v>D</v>
      </c>
      <c r="M258" s="4" t="str">
        <f aca="false">VLOOKUP(A258,'286'!$A$3:$I$1768,9,FALSE())</f>
        <v>D</v>
      </c>
      <c r="N258" s="8" t="str">
        <f aca="false">IF(R258=O258, "MISMA","CONTRARIA")</f>
        <v>MISMA</v>
      </c>
      <c r="O258" s="8" t="str">
        <f aca="false" t="array" ref="O258">_xlfn.IFS(L258="D","1", L258="I","2")</f>
        <v>1</v>
      </c>
      <c r="P258" s="8" t="str">
        <f aca="false" t="array" ref="P258">_xlfn.IFS(K258="OD","1", K258="OI","2")</f>
        <v>1</v>
      </c>
      <c r="Q258" s="1" t="str">
        <f aca="false" t="array" ref="Q258">_xlfn.IFS(J258="M","1", J258="H","2")</f>
        <v>1</v>
      </c>
      <c r="R258" s="8" t="str">
        <f aca="false" t="array" ref="R258">_xlfn.IFS(M258="D","1", M258="I","2")</f>
        <v>1</v>
      </c>
      <c r="S258" s="1" t="str">
        <f aca="false" t="array" ref="S258">_xlfn.IFS(N258="CONTRARIA", "1",N258= "MISMA","2")</f>
        <v>2</v>
      </c>
      <c r="T258" s="1" t="str">
        <f aca="false" t="array" ref="T258">_xlfn.IFS(I258="0-12","1", I258="13-24","2", I258="25-40","3", I258="41-60","4", I258="61-100","5")</f>
        <v>1</v>
      </c>
      <c r="U258" s="37" t="n">
        <v>8</v>
      </c>
      <c r="V258" s="1" t="str">
        <f aca="false">IF(U258="","",IF(AND(U258&gt;=-9,U258&lt;=-6.5),"-9 a -6,5",IF(AND(U258&gt;=-6,U258&lt;=-3.5),"-6 a -3,5",IF(AND(U258&gt;=-3,U258&lt;=-1),"-3 a -1",IF(U258=-0.5,"-0,5",IF(AND(U258&gt;=0,U258&lt;=2.5),"0 a 2,5",IF(AND(U258&gt;=3,U258&lt;=5.5),"3 a 5,5",IF(AND(U258&gt;=6,U258&lt;=8.5),"6 a 8,5",IF(AND(U258&gt;=9,U258&lt;=20),"9 a 20","Fuera de rango")))))))))</f>
        <v>6 a 8,5</v>
      </c>
      <c r="W258" s="11" t="n">
        <f aca="false">IF(V258="","",IF(V258="-9 a -6,5",2,IF(V258="-6 a -3,5",3,IF(V258="-3 a -1",4,IF(V258="-0,5","NORMA",IF(V258="0 a 2,5",5,IF(V258="3 a 5,5",6,IF(V258="6 a 8,5",7,IF(V258="9 a 20",8,"Fuera de rango")))))))))</f>
        <v>7</v>
      </c>
      <c r="X258" s="37" t="n">
        <v>18</v>
      </c>
      <c r="Y258" s="10" t="str">
        <f aca="false">IF(X258="","",IF(AND(X258&gt;=0,X258&lt;=4),"0 a 4",IF(AND(X258&gt;=4.5,X258&lt;=8.5),"4,5 a 8,5",IF(X258=9,"9",IF(AND(X258&gt;=9.5,X258&lt;=13),"9,5 a 13",IF(AND(X258&gt;=13.5,X258&lt;=20),"13,5 a 20",IF(AND(X258&gt;=20.5,X258&lt;=35),"20,5 a 35","Fuera de rango")))))))</f>
        <v>13,5 a 20</v>
      </c>
      <c r="Z258" s="11" t="n">
        <f aca="false">IF(Y258="","",IF(Y258="0 a 4",1,IF(Y258="4,5 a 8,5",2,IF(Y258="9","NORMA",IF(Y258="9,5 a 13",3,IF(Y258="13,5 a 20",4,IF(Y258="20,5 a 35",5,"Fuera de rango")))))))</f>
        <v>4</v>
      </c>
      <c r="AA258" s="37" t="n">
        <v>28</v>
      </c>
      <c r="AB258" s="10" t="str">
        <f aca="false">IF(AA258="","",IF(AND(AA258&gt;=0,AA258&lt;=9),"0 a 9",IF(AND(AA258&gt;=9.5,AA258&lt;=18.5),"9,5 a 18,5",IF(AA258=19,"19",IF(AND(AA258&gt;=19.5,AA258&lt;=28),"19,5 a 28",IF(AND(AA258&gt;=28.5,AA258&lt;=40),"28,5 a 40","Fuera de rango"))))))</f>
        <v>19,5 a 28</v>
      </c>
      <c r="AC258" s="11" t="n">
        <f aca="false" t="array" ref="AC258">_xlfn.IFS(AB258="","",AB258="0 a 9",1,AB258="9,5 a 18,5",2,AB258="19","NORMA",AB258="19,5 a 28",3,AB258="28,5 a 40",4,TRUE(),"Fuera de rango")</f>
        <v>3</v>
      </c>
      <c r="AD258" s="37" t="n">
        <v>20</v>
      </c>
      <c r="AE258" s="10" t="str">
        <f aca="false">IF(AD258="","",IF(AND(AD258&gt;=-10,AD258&lt;=0),"De -10 a 0",IF(AND(AD258&gt;=0.5,AD258&lt;=9.5),"0,5 a 9,5",IF(AD258=10,"10",IF(AND(AD258&gt;=10.5,AD258&lt;=20),"10,5 a 20",IF(AND(AD258&gt;=20.5,AD258&lt;=40),"20,5 a 40","Fuera de rango"))))))</f>
        <v>10,5 a 20</v>
      </c>
      <c r="AF258" s="12" t="n">
        <f aca="false">IF(AD258="","",IF(AND(AD258&gt;=-10,AD258&lt;=0),1,IF(AND(AD258&gt;=0.5,AD258&lt;=9.5),2,IF(AD258=10,"NORMA",IF(AND(AD258&gt;=10.5,AD258&lt;=20),3,IF(AND(AD258&gt;=20.5,AD258&lt;=40),4,""))))))</f>
        <v>3</v>
      </c>
      <c r="AG258" s="37" t="n">
        <v>7</v>
      </c>
      <c r="AH258" s="10" t="str">
        <f aca="false">IF(AG258="","",IF(AND(AG258&gt;=0,AG258&lt;=4),"0 a 4",IF(AND(AG258&gt;=4.5,AG258&lt;=8.5),"4,5 a 8,5",IF(AG258=9,"9",IF(AND(AG258&gt;=9.5,AG258&lt;=13),"9,5 a 13",IF(AND(AG258&gt;=13.5,AG258&lt;=25),"13,5 a 25","Fuera de rango"))))))</f>
        <v>4,5 a 8,5</v>
      </c>
      <c r="AI258" s="11" t="n">
        <f aca="false">IF(AH258="","",IF(AH258="0 a 4",1,IF(AH258="4,5 a 8,5",2,IF(AH258="9","NORMA",IF(AH258="9,5 a 13",3,IF(AH258="13,5 a 25",4,""))))))</f>
        <v>2</v>
      </c>
      <c r="AJ258" s="37" t="n">
        <v>2</v>
      </c>
      <c r="AK258" s="10" t="str">
        <f aca="false">IF(AJ258="","",IF(AND(AJ258&gt;=-15,AJ258&lt;=-10.5),"-15 a -10,5",IF(AND(AJ258&gt;=-10,AJ258&lt;=-4),"-10 a -4",IF(AND(AJ258&gt;=-4.5,AJ258&lt;=0),"-4,5 a 0",IF(AND(AJ258&gt;=0.5,AJ258&lt;=4.5),"0,5 a 4,5",IF(AJ258=5,"5",IF(AND(AJ258&gt;=5.5,AJ258&lt;=10),"5,5 a 10",IF(AND(AJ258&gt;=10.5,AJ258&lt;=20),"10,5 a 20","Fuera de rango"))))))))</f>
        <v>0,5 a 4,5</v>
      </c>
      <c r="AL258" s="11" t="n">
        <f aca="false">IF(AK258="","",IF(AK258="-15 a -10,5",1,IF(AK258="-10 a -4",2,IF(AK258="-4,5 a 0",3,IF(AK258="0,5 a 4,5",4,IF(AK258="5","NORMA",IF(AK258="5,5 a 10",5,IF(AK258="10,5 a 20",6,"Error"))))))))</f>
        <v>4</v>
      </c>
      <c r="AM258" s="37" t="n">
        <v>0</v>
      </c>
      <c r="AN258" s="10" t="str">
        <f aca="false">IF(AM258="","",IF(AND(AM258&gt;=-7.5,AM258&lt;=-5.5),"-7,5 a -5,5",IF(AND(AM258&gt;=-5,AM258&lt;=-3),"-5 a -3",IF(AND(AM258&gt;=-2.5,AM258&lt;=-0.5),"-2,5 a -0,5",IF(AM258=0,"0,00",IF(AND(AM258&gt;=0.5,AM258&lt;=2.5),"0,5 a 2,5",IF(AND(AM258&gt;=3,AM258&lt;=5),"3 a 5",IF(AND(AM258&gt;=5.5,AM258&lt;=7.5),"5,5 a 7,5",IF(AND(AM258&gt;=8,AM258&lt;=10),"8 a 10","Fuera de rango")))))))))</f>
        <v>0,00</v>
      </c>
      <c r="AO258" s="11" t="str">
        <f aca="false">IF(AN258="","",IF(AN258="-7,5 a -5,5",1,IF(AN258="-5 a -3",2,IF(AN258="-2,5 a -0,5",3,IF(AN258="0,00","NORMA",IF(AN258="0,5 a 2,5",4,IF(AN258="3 a 5",5,IF(AN258="5,5 a 7,5",6,IF(AN258="8 a 10",7,"Error")))))))))</f>
        <v>NORMA</v>
      </c>
      <c r="AP258" s="37" t="n">
        <v>4</v>
      </c>
      <c r="AQ258" s="10" t="str">
        <f aca="false">IF(AP258="","",IF(AND(AP258&gt;=-20,AP258&lt;=-9.5),"-20 a -9,5",IF(AND(AP258&gt;=-9,AP258&lt;=-6.5),"-9 a -6,5",IF(AP258=-6,"-6",IF(AND(AP258&gt;=-5.5,AP258&lt;=-3),"-5,5 a -3",IF(AND(AP258&gt;=-2.5,AP258&lt;=0),"-2,5 a 0",IF(AND(AP258&gt;=0.5,AP258&lt;=3),"0,5 a 3",IF(AND(AP258&gt;=3.5,AP258&lt;=6),"3,5 a 6",IF(AND(AP258&gt;=6.5,AP258&lt;=9),"6,5 a 9",IF(AND(AP258&gt;=9.5,AP258&lt;=20),"9,5 a 20","Fuera de rango"))))))))))</f>
        <v>3,5 a 6</v>
      </c>
      <c r="AR258" s="11" t="n">
        <f aca="false">IF(AQ258="","",IF(AQ258="-20 a -9,5",1,IF(AQ258="-9 a -6,5",2,IF(AQ258="-6","NORMA",IF(AQ258="-5,5 a -3",3,IF(AQ258="-2,5 a 0",4,IF(AQ258="0,5 a 3",5,IF(AQ258="3,5 a 6",6,IF(AQ258="6,5 a 9",7,IF(AQ258="9,5 a 20",8,""))))))))))</f>
        <v>6</v>
      </c>
      <c r="AS258" s="37" t="n">
        <v>5</v>
      </c>
      <c r="AT258" s="10" t="str">
        <f aca="false">IF(AS258="","",IF(AND(AS258&gt;=-16,AS258&lt;=-14),"-16 a -14",IF(AND(AS258&gt;=-13.5,AS258&lt;=-11.5),"-13,5 a -11,5",IF(AND(AS258&gt;=-11,AS258&lt;=-9),"-11 a -9",IF(AND(AS258&gt;=-8.5,AS258&lt;=-6.5),"-8,5 a -6,5",IF(AND(AS258&gt;=-6,AS258&lt;=-4),"-6 a -4",IF(AND(AS258&gt;=-3.5,AS258&lt;=-1.5),"-3,5 a -1,5",IF(AND(AS258&gt;=-1,AS258&lt;=1),"-1 a 1",IF(AND(AS258&gt;=1.5,AS258&lt;=3.5),"1,5 a 3,5",IF(AND(AS258&gt;=4,AS258&lt;=6),"4 a 6",IF(AND(AS258&gt;=6.5,AS258&lt;=8.5),"6,5 a 8,5",IF(AND(AS258&gt;=9,AS258&lt;=11),"9 a 11",IF(AND(AS258&gt;=11.5,AS258&lt;=13.5),"11,5 a 13,5",IF(AND(AS258&gt;=14,AS258&lt;=16),"14 a 16",IF(AND(AS258&gt;=16.5,AS258&lt;=18.5),"16,5 a 18,5",IF(AND(AS258&gt;=19,AS258&lt;=21),"19 a 21","Fuera de rango"))))))))))))))))</f>
        <v>4 a 6</v>
      </c>
      <c r="AU258" s="11" t="str">
        <f aca="false" t="array" ref="AU258">IF(AT258="","",_xlfn.IFS(AT258="-16 a -14",1,AT258="-13,5 a -11,5",2,AT258="-11 a -9",3,AT258="-8,5 a -6,5",4,AT258="-6 a -4",5,AT258="-3,5 a -1,5",6,AT258="-1 a 1",7,AT258="1,5 a 3,5",8,AT258="4 a 6","NORMA",AT258="6,5 a 8,5",9,AT258="9 a 11",10,AT258="11,5 a 13,5",11,AT258="14 a 16",12,AT258="16,5 a 18,5",13,AT258="19 a 21",14,TRUE(),""))</f>
        <v>NORMA</v>
      </c>
      <c r="AV258" s="37" t="n">
        <v>-0.25</v>
      </c>
      <c r="AW258" s="10" t="str">
        <f aca="false">IF(AV258="","",IF(AND(AV258&gt;=-1,AV258&lt;=-0.5),"-1 a -0,5",IF(AND(AV258&gt;-0.5,AV258&lt;=0),"De -0,5 a 0",IF(AND(AV258&gt;=0.25,AV258&lt;=0.75),"0,25 a 0,75",IF(AND(AV258&gt;=1,AV258&lt;=1.5),"1 a 1,5",IF(AND(AV258&gt;=1.75,AV258&lt;=2.25),"1,75 a 2,25",IF(AND(AV258&gt;=2.5,AV258&lt;=3),"2,5 a 3",IF(AND(AV258&gt;=3.25,AV258&lt;=3.75),"3,25 a 3,75","Fuera de rango"))))))))</f>
        <v>De -0,5 a 0</v>
      </c>
      <c r="AX258" s="11" t="n">
        <f aca="false">IF(AW258="","",IF(OR(AW258="-1 a -0,5",AW258="-1 a -0.5"),1,IF(OR(AW258="De -0,5 a 0",AW258="-0,5 a 0",AW258="De -0.5 a 0"),2,IF(OR(AW258="0,25 a 0,75",AW258="0.25 a 0.75"),"NORMA",IF(OR(AW258="1 a 1,5",AW258="1 a 1.5"),3,IF(OR(AW258="1,75 a 2,25",AW258="1.75 a 2.25"),4,IF(OR(AW258="2,5 a 3",AW258="2.5 a 3"),5,IF(OR(AW258="3,25 a 3,75",AW258="3.25 a 3.75"),6,""))))))))</f>
        <v>2</v>
      </c>
      <c r="AY258" s="37" t="n">
        <v>6</v>
      </c>
      <c r="AZ258" s="10" t="str">
        <f aca="false">IF(AY258="","",IF(AND(AY258&gt;=-20,AY258&lt;=-9.5),"-20 a -9,5",IF(AND(AY258&gt;=-9,AY258&lt;=-6.5),"-9 a -6,5",IF(AY258=-6,"-6",IF(AND(AY258&gt;=-5.5,AY258&lt;=-3),"-5,5 a -3",IF(AND(AY258&gt;=-2.5,AY258&lt;=0),"-2,5 a 0",IF(AND(AY258&gt;=0.5,AY258&lt;=3),"0,5 a 3",IF(AND(AY258&gt;=3.5,AY258&lt;=6),"3,5 a 6","Fuera de rango"))))))))</f>
        <v>3,5 a 6</v>
      </c>
      <c r="BA258" s="11" t="n">
        <f aca="false">IF(AZ258="","",IF(AZ258="-20 a -9,5",1,IF(AZ258="-9 a -6,5",2,IF(AZ258="-6","NORMA",IF(AZ258="-5,5 a -3",3,IF(AZ258="-2,5 a 0",4,IF(AZ258="0,5 a 3",5,IF(AZ258="3,5 a 6",6,""))))))))</f>
        <v>6</v>
      </c>
      <c r="BB258" s="9" t="n">
        <v>0</v>
      </c>
      <c r="BC258" s="10" t="str">
        <f aca="false" t="array" ref="BC258">IF(BB258="","",_xlfn.IFS(AND(BB258&gt;=0,BB258&lt;=2),"0 a 2",AND(BB258&gt;=2.5,BB258&lt;=4.5),"2,5 a 4,5",AND(BB258&gt;=5,BB258&lt;=7),"5 a 7",AND(BB258&gt;=7.5,BB258&lt;=9.5),"7,5 a 9,5",AND(BB258&gt;=10,BB258&lt;=12),"10 a 12",AND(BB258&gt;=12.5,BB258&lt;=14.5),"12,5 a 14,5",BB258=15,"15",AND(BB258&gt;=15.5,BB258&lt;=17.5),"15,5 a 17,5",AND(BB258&gt;=18,BB258&lt;=20),"18 a 20",AND(BB258&gt;=20.5,BB258&lt;=22.5),"20,5 a 22,5",AND(BB258&gt;=23,BB258&lt;=25),"23 a 25",TRUE(),"Fuera de rango"))</f>
        <v>0 a 2</v>
      </c>
      <c r="BD258" s="11" t="n">
        <f aca="false" t="array" ref="BD258">IF(BC258="","",_xlfn.IFS(BC258="0 a 2",1,BC258="2,5 a 4,5",2,BC258="5 a 7",3,BC258="7,5 a 9,5",4,BC258="10 a 12",5,BC258="12,5 a 14,5",6,BC258="15","NORMA",BC258="15,5 a 17,5",7,BC258="18 a 20",8,BC258="20,5 a 22,5",9,BC258="23 a 25",10,TRUE(),"Fuera de rango"))</f>
        <v>1</v>
      </c>
      <c r="BE258" s="37" t="n">
        <v>24</v>
      </c>
      <c r="BF258" s="10" t="str">
        <f aca="false">IF(BE258="","",IF(AND(BE258&gt;=-20,BE258&lt;=-10),"-20 a -10",IF(AND(BE258&gt;=-9.5,BE258&lt;=0.5),"-9,5 a 0,5",IF(AND(BE258&gt;=1,BE258&lt;=11),"1 a 11",IF(AND(BE258&gt;=11.5,BE258&lt;=20.5),"11,5 a 20,5",IF(BE258=21,"21",IF(AND(BE258&gt;=21.5,BE258&lt;=31.5),"21,5 a 31,5",IF(AND(BE258&gt;=32,BE258&lt;=42),"32 a 42","Fuera de rango"))))))))</f>
        <v>21,5 a 31,5</v>
      </c>
      <c r="BG258" s="11" t="n">
        <f aca="false">IF(BF258="","",IF(BF258="-20 a -10",1,IF(BF258="-9,5 a 0,5",2,IF(BF258="1 a 11",3,IF(BF258="11,5 a 20,5",4,IF(BF258="21","NORMA",IF(BF258="21,5 a 31,5",5,IF(BF258="32 a 42",6,""))))))))</f>
        <v>5</v>
      </c>
      <c r="BH258" s="37" t="n">
        <v>12</v>
      </c>
      <c r="BI258" s="10" t="str">
        <f aca="false">IF(BH258="","",IF(AND(BH258&gt;=-20,BH258&lt;=-15),"-20 a -15",IF(AND(BH258&gt;=-14.5,BH258&lt;=-9.5),"-14,5 a -9,5",IF(AND(BH258&gt;=-9,BH258&lt;=-4),"-9 a -4",IF(AND(BH258&gt;=-3.5,BH258&lt;=2.5),"-3,5 a 2,5",IF(AND(BH258&gt;=3,BH258&lt;=8),"3 a 8",IF(AND(BH258&gt;=8.5,BH258&lt;=14.5),"8,5 a 14,5",IF(BH258=15,"15",IF(AND(BH258&gt;=15.5,BH258&lt;=20.5),"15,5 a 20,5",IF(AND(BH258&gt;=21,BH258&lt;=26),"21 a 26","Fuera de rango"))))))))))</f>
        <v>8,5 a 14,5</v>
      </c>
      <c r="BJ258" s="11" t="n">
        <f aca="false">IF(BI258="","",IF(BI258="-20 a -15",1,IF(BI258="-14,5 a -9,5",2,IF(BI258="-9 a -4",3,IF(BI258="-3,5 a 2,5",4,IF(BI258="3 a 8",5,IF(BI258="8,5 a 14,5",6,IF(BI258="15","NORMA",IF(BI258="15,5 a 20,5",7,IF(BI258="21 a 26",8,IF(BI258="26,5 a 31,5",9,"")))))))))))</f>
        <v>6</v>
      </c>
      <c r="BK258" s="9" t="n">
        <v>0</v>
      </c>
      <c r="BL258" s="10" t="str">
        <f aca="false">IF(BK258="","",IF(AND(BK258&gt;=0,BK258&lt;=2),"0 - 2",IF(AND(BK258&gt;=2.5,BK258&lt;=4.5),"2,5 - 4,5",IF(AND(BK258&gt;=5,BK258&lt;=7),"5 - 7",IF(AND(BK258&gt;=7.5,BK258&lt;=9.5),"7,5 - 9,5",IF(AND(BK258&gt;=10,BK258&lt;=12),"10 - 12",IF(AND(BK258&gt;=12.5,BK258&lt;=13.5),"12,5 - 13,5",IF(BK258=14,"14",IF(AND(BK258&gt;=14.5,BK258&lt;=16.5),"14,5 - 16,5",IF(AND(BK258&gt;=17,BK258&lt;=19),"17 - 19",IF(AND(BK258&gt;=19.5,BK258&lt;=21.5),"19,5 - 21,5",IF(AND(BK258&gt;=22,BK258&lt;=24),"22 - 24",IF(AND(BK258&gt;=24.5,BK258&lt;=26.5),"24,5 - 26,5",IF(AND(BK258&gt;=27,BK258&lt;=29),"27 - 29",IF(AND(BK258&gt;=29.5,BK258&lt;=30),"29,5 - 30","Fuera de rango")))))))))))))))</f>
        <v>0 - 2</v>
      </c>
      <c r="BM258" s="11" t="n">
        <f aca="false">IF(BL258="","",IF(BL258="0 - 2",1,IF(BL258="2,5 - 4,5",2,IF(BL258="5 - 7",3,IF(BL258="7,5 - 9,5",4,IF(BL258="10 - 12",5,IF(BL258="12,5 - 13,5",6,IF(BL258="14","NORMA",IF(BL258="14,5 - 16,5",7,IF(BL258="17 - 19",8,IF(BL258="19,5 - 21,5",9,IF(BL258="22 - 24",10,IF(BL258="24,5 - 26,5",11,IF(BL258="27 - 29",12,IF(BL258="29,5 - 30",13,"")))))))))))))))</f>
        <v>1</v>
      </c>
      <c r="BN258" s="37" t="n">
        <v>12</v>
      </c>
      <c r="BO258" s="10" t="str">
        <f aca="false">IF(BN258="","",IF(AND(BN258&gt;=-20,BN258&lt;=-10),"-20 a -10",IF(AND(BN258&gt;=-9.5,BN258&lt;=0.5),"-9,5 a 0,5",IF(AND(BN258&gt;=1,BN258&lt;=11),"1 a 11",IF(AND(BN258&gt;=11.5,BN258&lt;=21.5),"11,5 a 21,5",IF(BN258=22,"22",IF(AND(BN258&gt;=22.5,BN258&lt;=32.5),"22,5 a 32,5",IF(AND(BN258&gt;=33,BN258&lt;=43),"33 a 43","Fuera de rango"))))))))</f>
        <v>11,5 a 21,5</v>
      </c>
      <c r="BP258" s="11" t="n">
        <f aca="false">IF(BO258="","",IF(BO258="-20 a -10",1,IF(BO258="-9,5 a 0,5",2,IF(BO258="1 a 11",3,IF(BO258="11,5 a 21,5",4,IF(BO258="22","NORMA",IF(BO258="22,5 a 32,5",5,IF(BO258="33 a 43",6,""))))))))</f>
        <v>4</v>
      </c>
      <c r="BQ258" s="37" t="n">
        <v>5</v>
      </c>
      <c r="BR258" s="10" t="str">
        <f aca="false">IF(BQ258="","",IF(AND(BQ258&gt;=-20,BQ258&lt;=-15),"-20 a -15",IF(AND(BQ258&gt;=-14.5,BQ258&lt;=-9.5),"-14,5 a -9,5",IF(AND(BQ258&gt;=-9,BQ258&lt;=-4),"-9 a -4",IF(AND(BQ258&gt;=-3.5,BQ258&lt;=2.5),"-3,5 a 2,5",IF(AND(BQ258&gt;=3,BQ258&lt;=8),"3 a 8",IF(AND(BQ258&gt;=8.5,BQ258&lt;=13.5),"8,5 a 13,5",IF(AND(BQ258&gt;=14,BQ258&lt;=17.5),"14 a 17,5",IF(BQ258=18,"18",IF(AND(BQ258&gt;=18.5,BQ258&lt;=23.5),"18,5 a 23,5",IF(AND(BQ258&gt;=24,BQ258&lt;=29),"24 a 29",IF(AND(BQ258&gt;=29.5,BQ258&lt;=34.5),"29,5 a 34,5",IF(AND(BQ258&gt;=35,BQ258&lt;=40),"35 a 40","Fuera de rango")))))))))))))</f>
        <v>3 a 8</v>
      </c>
      <c r="BS258" s="11" t="n">
        <f aca="false">IF(BR258="","",IF(BR258="-20 a -15",1,IF(BR258="-14,5 a -9,5",2,IF(BR258="-9 a -4",3,IF(BR258="-3,5 a 2,5",4,IF(BR258="3 a 8",5,IF(BR258="8,5 a 13,5",6,IF(BR258="14 a 17,5",7,IF(BR258="18","NORMA",IF(BR258="18,5 a 23,5",8,IF(BR258="24 a 29",9,IF(BR258="29,5 a 34,5",10,IF(BR258="35 a 40",11,"")))))))))))))</f>
        <v>5</v>
      </c>
      <c r="BT258" s="37" t="n">
        <v>1</v>
      </c>
      <c r="BU258" s="10" t="str">
        <f aca="false">IF(BT258="","",IF(AND(BT258&gt;=-20,BT258&lt;=-18),"-20 a -18",IF(AND(BT258&gt;=-17.5,BT258&lt;=-15.5),"-17,5 a -15,5",IF(AND(BT258&gt;=-15,BT258&lt;=-13),"-15 a -13",IF(AND(BT258&gt;=-12.5,BT258&lt;=-10.5),"-12,5 a -10,5",IF(AND(BT258&gt;=-10,BT258&lt;=-8),"-10 a -8",IF(AND(BT258&gt;=-7.5,BT258&lt;=-5.5),"-7,5 a -5,5",IF(AND(BT258&gt;=-5,BT258&lt;=-3),"-5 a -3",IF(AND(BT258&gt;=-2.5,BT258&lt;=-0.5),"-2,5 a -0,5",IF(BT258=0,"0",IF(AND(BT258&gt;=0.5,BT258&lt;=2.5),"0,5 a 2,5",IF(AND(BT258&gt;=3,BT258&lt;=5),"3 a 5",IF(AND(BT258&gt;=5.5,BT258&lt;=7.5),"5,5 a 7,5",IF(AND(BT258&gt;=8,BT258&lt;=10),"8 a 10",IF(AND(BT258&gt;=10.5,BT258&lt;=12.5),"10,5 a 12,5",IF(AND(BT258&gt;=13,BT258&lt;=15),"13 a 15",IF(AND(BT258&gt;=15.5,BT258&lt;=17.5),"15,5 a 17,5",IF(AND(BT258&gt;=18,BT258&lt;=20),"18 a 20","Fuera de rango"))))))))))))))))))</f>
        <v>0,5 a 2,5</v>
      </c>
      <c r="BV258" s="11" t="n">
        <f aca="false">IF(BT258="","",IF(BT258=0,"NORMA",IF(AND(BT258&gt;=-20,BT258&lt;=-18),2,IF(AND(BT258&gt;=-17.5,BT258&lt;=-15.5),2,IF(AND(BT258&gt;=-15,BT258&lt;=-13),3,IF(AND(BT258&gt;=-12.5,BT258&lt;=-10.5),4,IF(AND(BT258&gt;=-10,BT258&lt;=-8),5,IF(AND(BT258&gt;=-7.5,BT258&lt;=-5.5),6,IF(AND(BT258&gt;=-5,BT258&lt;=-3),7,IF(AND(BT258&gt;=-2.5,BT258&lt;=-0.5),8,IF(AND(BT258&gt;=0.5,BT258&lt;=2.5),9,IF(AND(BT258&gt;=3,BT258&lt;=5),10,IF(AND(BT258&gt;=5.5,BT258&lt;=7.5),11,IF(AND(BT258&gt;=8,BT258&lt;=10),12,IF(AND(BT258&gt;=10.5,BT258&lt;=12.5),13,IF(AND(BT258&gt;=13,BT258&lt;=15),14,IF(AND(BT258&gt;=15.5,BT258&lt;=17.5),15,IF(AND(BT258&gt;=18,BT258&lt;=20),16,"Fuera de rango"))))))))))))))))))</f>
        <v>9</v>
      </c>
      <c r="BW258" s="37" t="n">
        <v>-7.25</v>
      </c>
      <c r="BX258" s="10" t="n">
        <f aca="false">18.5- (0.3*H258)</f>
        <v>15.2</v>
      </c>
      <c r="BY258" s="10" t="n">
        <f aca="false">(BW258)-(BX258)</f>
        <v>-22.45</v>
      </c>
      <c r="BZ258" s="10" t="str">
        <f aca="false">IF(BY258="","",IF(BY258&lt;-27.5,"De -30 a -28",IF(BY258&lt;-25,"De -27,5 a -25,5",IF(BY258&lt;-22.5,"De -25 a -23",IF(BY258&lt;-20,"De -22,5 a -20,5",IF(BY258&lt;-17.5,"De -20 a -18",IF(BY258&lt;-15,"De -17,5 a -15,5",IF(BY258&lt;-12.5,"De -15 a -13",IF(BY258&lt;-10,"De -12,5 a -10,5",IF(BY258&lt;-7.5,"De -10 a -8",IF(BY258&lt;-5,"De -7,5 a -5,5",IF(BY258&lt;-2.5,"De -5 a -3",IF(BY258&lt;0,"De -2,5 a -0,5",IF(BY258&lt;2.5,"De 0 a 2",IF(BY258&lt;5,"De 2,5 a 4,5",IF(BY258&lt;7.5,"De 5 a 7",IF(BY258&lt;10,"De 7,5 a 9,5",IF(BY258&lt;12.5,"De 10 a 12",IF(BY258&lt;15,"De 12,5 a 14,5",IF(BY258&lt;17.5,"De 15 a 17",IF(BY258&lt;20,"De 17,5 a 19,5",IF(BY258&lt;22.5,"De 20 a 22",IF(BY258&lt;25,"De 22,5 a 24,5",IF(BY258&lt;27.5,"De 25 a 27","De 27,5 a 30"))))))))))))))))))))))))</f>
        <v>De -22,5 a -20,5</v>
      </c>
      <c r="CA258" s="12" t="n">
        <f aca="false">IF(BY258="","",IF(BY258&lt;=-28,1,IF(BY258&lt;=-25.5,2,IF(BY258&lt;=-23,3,IF(BY258&lt;=-20.5,4,IF(BY258&lt;=-18,5,IF(BY258&lt;=-15.5,6,IF(BY258&lt;=-13,7,IF(BY258&lt;=-10.5,8,IF(BY258&lt;=-8,9,IF(BY258&lt;=-5.5,10,IF(BY258&lt;=-3,11,IF(BY258&lt;=-0.5,12,IF(BY258&lt;=2,13,IF(BY258&lt;=4.5,14,IF(BY258&lt;=7,15,IF(BY258&lt;=9.5,16,IF(BY258&lt;=12,17,IF(BY258&lt;=14.5,18,IF(BY258&lt;=17,19,IF(BY258&lt;=19.5,20,IF(BY258&lt;=22,21,IF(BY258&lt;=24.5,22,IF(BY258&lt;=27,23,IF(BY258&lt;=30,24,"Fuera de rango")))))))))))))))))))))))))</f>
        <v>4</v>
      </c>
      <c r="CB258" s="37" t="n">
        <v>-7.5</v>
      </c>
      <c r="CC258" s="10" t="n">
        <f aca="false">18.5- (0.3*H258)</f>
        <v>15.2</v>
      </c>
      <c r="CD258" s="10" t="n">
        <f aca="false">(CB258)-(CC258)</f>
        <v>-22.7</v>
      </c>
      <c r="CE258" s="10" t="str">
        <f aca="false">IF(CD258="","",IF(CD258&lt;-27.5,"De -30 a -28",IF(CD258&lt;-25,"De -27,5 a -25,5",IF(CD258&lt;-22.5,"De -25 a -23",IF(CD258&lt;-20,"De -22,5 a -20,5",IF(CD258&lt;-17.5,"De -20 a -18",IF(CD258&lt;-15,"De -17,5 a -15,5",IF(CD258&lt;-12.5,"De -15 a -13",IF(CD258&lt;-10,"De -12,5 a -10,5",IF(CD258&lt;-7.5,"De -10 a -8",IF(CD258&lt;-5,"De -7,5 a -5,5",IF(CD258&lt;-2.5,"De -5 a -3",IF(CD258&lt;0,"De -2,5 a -0,5",IF(CD258&lt;=2,"De 0 a 2",IF(CD258&lt;=4.5,"De 2,5 a 4,5",IF(CD258&lt;=7,"De 5 a 7",IF(CD258&lt;=9.5,"De 7,5 a 9,5",IF(CD258&lt;=12,"De 10 a 12",IF(CD258&lt;=14.5,"De 12,5 a 14,5",IF(CD258&lt;=17,"De 15 a 17",IF(CD258&lt;=19.5,"De 17,5 a 19,5",IF(CD258&lt;=22,"De 20 a 22",IF(CD258&lt;=24.5,"De 22,5 a 24,5",IF(CD258&lt;=27,"De 25 a 27","De 27,5 a 30"))))))))))))))))))))))))</f>
        <v>De -25 a -23</v>
      </c>
      <c r="CF258" s="12" t="n">
        <f aca="false">IF(CD258="","",IF(CD258&lt;-27.5,1,IF(CD258&lt;-25,2,IF(CD258&lt;-22.5,3,IF(CD258&lt;-20,4,IF(CD258&lt;-17.5,5,IF(CD258&lt;-15,6,IF(CD258&lt;-12.5,7,IF(CD258&lt;-10,8,IF(CD258&lt;-7.5,9,IF(CD258&lt;-5,10,IF(CD258&lt;-2.5,11,IF(CD258&lt;0,12,IF(CD258&lt;2.5,13,IF(CD258&lt;5,14,IF(CD258&lt;7.5,15,IF(CD258&lt;10,16,IF(CD258&lt;12.5,17,IF(CD258&lt;15,18,IF(CD258&lt;17.5,19,IF(CD258&lt;20,20,IF(CD258&lt;22.5,21,IF(CD258&lt;25,22,IF(CD258&lt;27.5,23,24))))))))))))))))))))))))</f>
        <v>3</v>
      </c>
      <c r="CG258" s="37" t="n">
        <v>-2.5</v>
      </c>
      <c r="CH258" s="10" t="str">
        <f aca="false">IF(CG258="","",IF(AND(CG258&gt;=-10,CG258&lt;=-9.5),"-10 a -9,5",IF(AND(CG258&gt;-9.5,CG258&lt;=-8.5),"-9 a -8,5",IF(AND(CG258&gt;-8.5,CG258&lt;=-7.5),"-8 a -7,5",IF(AND(CG258&gt;-7.5,CG258&lt;=-6.5),"-7 a -6,5",IF(AND(CG258&gt;-6.5,CG258&lt;=-5.5),"-6 a -5,5",IF(AND(CG258&gt;-5.5,CG258&lt;=-4.5),"-5 a -4,5",IF(AND(CG258&gt;-4.5,CG258&lt;=-3.5),"-4 a -3,5",IF(AND(CG258&gt;-3.5,CG258&lt;=-2.5),"-3 a -2,5",IF(CG258=-2.25,"-2,25",IF(AND(CG258&gt;-2.5,CG258&lt;=-1.5),"-2 a -1,5",IF(AND(CG258&gt;-1.5,CG258&lt;=-0.5),"-1 a -0,5",IF(AND(CG258&gt;-0.5,CG258&lt;=0.5),"0 a 0,5",IF(AND(CG258&gt;0.5,CG258&lt;=1.5),"1 a 1,5",IF(AND(CG258&gt;1.5,CG258&lt;=2.5),"2 a 2,5",IF(AND(CG258&gt;2.5,CG258&lt;=3.5),"3 a 3,5",IF(AND(CG258&gt;3.5,CG258&lt;=4.5),"4 a 4,5",IF(AND(CG258&gt;4.5,CG258&lt;=5.5),"5 a 5,5",IF(AND(CG258&gt;5.5,CG258&lt;=6.5),"6 a 6,5",IF(AND(CG258&gt;6.5,CG258&lt;=7.5),"7 a 7,5",IF(AND(CG258&gt;7.5,CG258&lt;=8.5),"8 a 8,5",IF(AND(CG258&gt;8.5,CG258&lt;=9.5),"9 a 9,5",IF(CG258&gt;=10,"10","Fuera de rango")))))))))))))))))))))))</f>
        <v>-3 a -2,5</v>
      </c>
      <c r="CI258" s="11" t="n">
        <f aca="false">IF(CG258="","",IF(CG258=-2.25,"NORMA",IF(CG258&lt;=-9.5,1,IF(CG258&lt;=-8.5,2,IF(CG258&lt;=-7.5,3,IF(CG258&lt;=-6.5,4,IF(CG258&lt;=-5.5,5,IF(CG258&lt;=-4.5,6,IF(CG258&lt;=-3.5,7,IF(CG258&lt;=-2.5,8,IF(CG258&lt;=-1.5,9,IF(CG258&lt;=-0.5,10,IF(CG258&lt;=0.5,11,IF(CG258&lt;=1.5,12,IF(CG258&lt;=2.5,13,IF(CG258&lt;=3.5,14,IF(CG258&lt;=4.5,15,IF(CG258&lt;=5.5,16,IF(CG258&lt;=6.5,17,IF(CG258&lt;=7.5,18,IF(CG258&lt;=8.5,19,IF(CG258&lt;=9.5,20,IF(CG258=10,21,"Fuera de rango")))))))))))))))))))))))</f>
        <v>8</v>
      </c>
      <c r="CJ258" s="37" t="n">
        <v>1.75</v>
      </c>
      <c r="CK258" s="10" t="str">
        <f aca="false">IF(CJ258="","",IF(AND(CJ258&gt;=-6,CJ258&lt;=-5.5),"-6 a -5,5",IF(AND(CJ258&gt;-5.5,CJ258&lt;=-4.5),"-5 a -4,5",IF(AND(CJ258&gt;-4.5,CJ258&lt;=-3.5),"-4 a -3,5",IF(AND(CJ258&gt;-3.5,CJ258&lt;=-2.5),"-3 a -2,5",IF(AND(CJ258&gt;-2.5,CJ258&lt;=-1.5),"-2 a -1,5",IF(AND(CJ258&gt;-1.5,CJ258&lt;=-0.5),"-1 a -0,5",IF(AND(CJ258&gt;-0.5,CJ258&lt;=0.5),"0 a 0,5",IF(AND(CJ258&gt;0.5,CJ258&lt;=1.5),"1 a 1,5",IF(AND(CJ258&gt;1.5,CJ258&lt;2.5),"2",IF(AND(CJ258&gt;=2.5,CJ258&lt;=3),"2,5 a 3",IF(AND(CJ258&gt;3,CJ258&lt;=4),"3,5 a 4",IF(AND(CJ258&gt;4,CJ258&lt;=5),"4,5 a 5",IF(AND(CJ258&gt;5,CJ258&lt;=6),"5,5 a 6",IF(AND(CJ258&gt;6,CJ258&lt;=7),"6,5 a 7",IF(AND(CJ258&gt;7,CJ258&lt;=8),"7,5 a 8",IF(AND(CJ258&gt;8,CJ258&lt;=9.5),"8,5 a 9,5",IF(CJ258=10,"10","Fuera de rango"))))))))))))))))))</f>
        <v>2</v>
      </c>
      <c r="CL258" s="11" t="str">
        <f aca="false">IF(CK258="","",IF(OR(CK258="-6 a -5,5",CK258="-6 - -5,5"),1,IF(OR(CK258="-5 a -4,5",CK258="-5 - -4,5"),2,IF(OR(CK258="-4 a -3,5",CK258="-4 - -3,5"),3,IF(OR(CK258="-3 a -2,5",CK258="-3 - -2,5"),4,IF(OR(CK258="-2 a -1,5",CK258="-2 - -1,5"),5,IF(OR(CK258="-1 a -0,5",CK258="-1 - -0,5"),6,IF(OR(CK258="0 a 0,5",CK258="0 - 0,5"),7,IF(OR(CK258="1 a 1,5",CK258="1 - 1,5"),8,IF(CK258="2","NORMA",IF(OR(CK258="2,5 a 3",CK258="2,5 - 3"),9,IF(OR(CK258="3,5 a 4",CK258="3,5 - 4"),10,IF(OR(CK258="4,5 a 5",CK258="4,5 - 5"),11,IF(OR(CK258="5,5 a 6",CK258="5,5 - 6"),12,IF(OR(CK258="6,5 a 7",CK258="6,5 - 7"),13,IF(OR(CK258="7,5 a 8",CK258="7,5 - 8"),14,IF(OR(CK258="8,5 a 9",CK258="8,5 - 9,5",CK258="9 a 9,5"),15,IF(CK258="10",15,IF(OR(CK258="0,5 a 1",CK258="0,5 - 1"),7,"Fuera de rango")))))))))))))))))))</f>
        <v>NORMA</v>
      </c>
      <c r="CM258" s="10" t="n">
        <v>0</v>
      </c>
      <c r="CN258" s="10" t="str">
        <f aca="false">IF(CM258=0,"0", " ")</f>
        <v>0</v>
      </c>
      <c r="CO258" s="10" t="str">
        <f aca="false">IF(CM258&gt;0,"EME"," ")</f>
        <v> </v>
      </c>
      <c r="CP258" s="10" t="n">
        <v>0</v>
      </c>
      <c r="CQ258" s="10" t="str">
        <f aca="false">IF(CP258&gt;0,"0", " ")</f>
        <v> </v>
      </c>
      <c r="CR258" s="10" t="str">
        <f aca="false">IF(CP258&gt;0,"EME"," ")</f>
        <v> </v>
      </c>
      <c r="CS258" s="37" t="n">
        <v>0</v>
      </c>
      <c r="CT258" s="10" t="str">
        <f aca="false">IF(CS258&gt;0,"1", " ")</f>
        <v> </v>
      </c>
      <c r="CU258" s="10" t="str">
        <f aca="false">IF(CS258&gt;0,"HIP"," ")</f>
        <v> </v>
      </c>
      <c r="CV258" s="37" t="n">
        <v>0</v>
      </c>
      <c r="CW258" s="10" t="str">
        <f aca="false">IF(CV258&gt;0,"1", " ")</f>
        <v> </v>
      </c>
      <c r="CX258" s="10" t="str">
        <f aca="false">IF(CV258&gt;0,"HIP"," ")</f>
        <v> </v>
      </c>
      <c r="CY258" s="37" t="n">
        <v>-3.25</v>
      </c>
      <c r="CZ258" s="11" t="str">
        <f aca="false">IF(CY258&lt;0,"2"," ")</f>
        <v>2</v>
      </c>
      <c r="DA258" s="11" t="str">
        <f aca="false">IF(CY258&lt;0,"MIO"," ")</f>
        <v>MIO</v>
      </c>
      <c r="DB258" s="37" t="n">
        <v>-3.5</v>
      </c>
      <c r="DC258" s="11" t="str">
        <f aca="false">IF(DB258&lt;0,"2"," ")</f>
        <v>2</v>
      </c>
      <c r="DD258" s="11" t="str">
        <f aca="false">IF(DB258&lt;0,"MIO"," ")</f>
        <v>MIO</v>
      </c>
      <c r="DE258" s="37" t="n">
        <v>-0.75</v>
      </c>
      <c r="DF258" s="11" t="str">
        <f aca="false">IF(DE258&lt;0,"3"," ")</f>
        <v>3</v>
      </c>
      <c r="DG258" s="11" t="str">
        <f aca="false">IF(DE258&lt;0,"AST"," ")</f>
        <v>AST</v>
      </c>
      <c r="DH258" s="37" t="n">
        <v>-0.5</v>
      </c>
      <c r="DI258" s="11" t="str">
        <f aca="false">IF(DH258&lt;0,"3"," ")</f>
        <v>3</v>
      </c>
      <c r="DJ258" s="11" t="str">
        <f aca="false">IF(DH258&lt;0,"AST"," ")</f>
        <v>AST</v>
      </c>
      <c r="DK258" s="37" t="n">
        <v>0</v>
      </c>
      <c r="DL258" s="10" t="str">
        <f aca="false">IF(DK258&gt;0,"4"," ")</f>
        <v> </v>
      </c>
      <c r="DM258" s="10" t="str">
        <f aca="false">IF(DK258&gt;0,"PRE"," ")</f>
        <v> </v>
      </c>
      <c r="DN258" s="37" t="n">
        <v>0</v>
      </c>
      <c r="DO258" s="10" t="str">
        <f aca="false">IF(DN258&gt;0,"4"," ")</f>
        <v> </v>
      </c>
      <c r="DP258" s="10" t="str">
        <f aca="false">IF(DN258&gt;0,"PRE"," ")</f>
        <v> </v>
      </c>
      <c r="DQ258" s="7" t="n">
        <v>2</v>
      </c>
      <c r="DR258" s="7" t="n">
        <v>2</v>
      </c>
      <c r="DS258" s="12" t="str">
        <f aca="false">CONCATENATE(CO258,CU258,DA258,DG258,DM258)</f>
        <v>  MIOAST </v>
      </c>
      <c r="DT258" s="10" t="str">
        <f aca="false" t="array" ref="DT258">_xlfn.IFS(DS258="EME    ","0", DS258=" HIP   ","1", DS258="  MIO  ","2", DS258="   AST ","3", DS258="    PRE","4", DS258="EME   PRE","5", DS258=" HIP  PRE","6", DS258=" HIP AST ","7", DS258="  MIO PRE","8", DS258="  MIOAST ","9", DS258="   ASTPRE","10",DS258=" HIP ASTPRE","11", DS258="  MIOASTPRE","12", DS258="     ","0")</f>
        <v>9</v>
      </c>
      <c r="DU258" s="1" t="s">
        <v>154</v>
      </c>
      <c r="DV258" s="1" t="str">
        <f aca="false" t="array" ref="DV258">_xlfn.IFS(DU258="SI","2", DU258="NO","1")</f>
        <v>1</v>
      </c>
      <c r="DW258" s="38" t="n">
        <v>0</v>
      </c>
      <c r="DX258" s="11" t="str">
        <f aca="false">IF(DW258=0,"1","2")</f>
        <v>1</v>
      </c>
      <c r="DY258" s="11" t="str">
        <f aca="false" t="array" ref="DY258">_xlfn.IFS(DW258=0,"0", DW258=0.25, "1", DW258=0.5,"2", DW258=0.75,"3", DW258=1,"4",DW258=1.25,"5", DW258=1.5,"6", DW258=1.75,"7", DW258=2,"8")</f>
        <v>0</v>
      </c>
      <c r="DZ258" s="38" t="n">
        <v>0</v>
      </c>
      <c r="EA258" s="11" t="str">
        <f aca="false">IF(DZ258=0,"1","2")</f>
        <v>1</v>
      </c>
      <c r="EB258" s="11" t="str">
        <f aca="false" t="array" ref="EB258">_xlfn.IFS(DZ258=0,"0", DZ258=0.25, "1", DZ258=0.5,"2", DZ258=0.75,"3", DZ258=1,"4",DZ258=1.25,"5", DZ258=1.5,"6", DZ258=1.75,"7", DZ258=2,"8")</f>
        <v>0</v>
      </c>
      <c r="EC258" s="38" t="n">
        <v>0</v>
      </c>
      <c r="ED258" s="10" t="str">
        <f aca="false">IF(EC258=0,"1","2")</f>
        <v>1</v>
      </c>
      <c r="EE258" s="11" t="str">
        <f aca="false" t="array" ref="EE258">_xlfn.IFS(EC258=0,"0", EC258=-0.25, "1", EC258=-0.5,"2", EC258=-0.75,"3", EC258=-1,"4",EC258=-1.25,"5", EC258=-1.5,"6", EC258=-1.75,"7", EC258=-2,"8", EC258=-2.25,"9",EC258=-2.5,"10", EC258=-2.75,"11", EC258=-3,"12", EC258=-3.25,"13", EC258=-3.5,"14", EC258=-3.75,"15",EC258=-4,"16")</f>
        <v>0</v>
      </c>
      <c r="EF258" s="38" t="n">
        <v>0</v>
      </c>
      <c r="EG258" s="10" t="str">
        <f aca="false">IF(EF258=0,"1","2")</f>
        <v>1</v>
      </c>
      <c r="EH258" s="11" t="str">
        <f aca="false" t="array" ref="EH258">_xlfn.IFS(EF258=0,"0", EF258=-0.25, "1", EF258=-0.5,"2", EF258=-0.75,"3", EF258=-1,"4",EF258=-1.25,"5", EF258=-1.5,"6", EF258=-1.75,"7", EF258=-2,"8", EF258=-2.25,"9",EF258=-2.5,"10", EF258=-2.75,"11", EF258=-3,"12", EF258=-3.25,"13", EF258=-3.5,"14", EF258=-3.75,"15",EF258=-4,"16")</f>
        <v>0</v>
      </c>
      <c r="EI258" s="38" t="n">
        <v>-0.25</v>
      </c>
      <c r="EJ258" s="11" t="str">
        <f aca="false">IF(EI258=0,"1","2")</f>
        <v>2</v>
      </c>
      <c r="EK258" s="11" t="str">
        <f aca="false" t="array" ref="EK258">_xlfn.IFS(EI258=0,"0", EI258=-0.25, "1", EI258=-0.5,"2", EI258=-0.75,"3", EI258=-1,"4",EI258=-1.25,"5", EI258=-1.5,"6", EI258=-1.75,"7", EI258=-2,"8", EI258=-2.25,"9", EI258=-2.25,"9",EI258=-2.5,"10", EI258=-2.75,"11", EI258=-3,"12", EI258=-3.25,"13", EI258=-3.5,"14", EI258=-3.75,"15",EI258=-4,"16", EI258=0.25, "17", EI258=0.5, "18")</f>
        <v>1</v>
      </c>
      <c r="EL258" s="38" t="n">
        <v>-0.5</v>
      </c>
      <c r="EM258" s="11" t="str">
        <f aca="false">IF(EL258=0,"1","2")</f>
        <v>2</v>
      </c>
      <c r="EN258" s="11" t="str">
        <f aca="false" t="array" ref="EN258">_xlfn.IFS(EL258=0.25,"17",EL258=0.5,"18", EL258=0,"0", EL258=-0.25, "1", EL258=-0.5,"2", EL258=-0.75,"3", EL258=-1,"4",EL258=-1.25,"5", EL258=-1.5,"6", EL258=-1.75,"7", EL258=-2,"8",EL258= -2.25,"9",EL258=-2.5,"10",EL258= -2.75,"11",EL258= -3,"12",EL258= -3.25,"13",EL258= -3.5,"14",EL258= -3.75,"15",EL258=-4,"16")</f>
        <v>2</v>
      </c>
      <c r="EO258" s="38" t="n">
        <v>0</v>
      </c>
      <c r="EP258" s="11" t="str">
        <f aca="false">IF(EO258=0,"1","2")</f>
        <v>1</v>
      </c>
      <c r="EQ258" s="11" t="str">
        <f aca="false" t="array" ref="EQ258">_xlfn.IFS(EO258=0,"0", EO258=0.25, "1", EO258=0.5,"2", EO258=0.75,"3", EO258=1,"4",EO258=1.25,"5", EO258=1.5,"6", EO258=1.75,"7", EO258=2,"8", EO258=2.25,"9", EO258=2.25,"9",EO258=2.5,"10", EO258=2.75,"11", EO258=3,"12", EO258=3.25,"13", EO258=3.5,"14", EO258=3.75,"15",EO258=4,"16", EO258=-0.25, "17", bq=-0.5, "18")</f>
        <v>0</v>
      </c>
      <c r="ER258" s="38" t="n">
        <v>0</v>
      </c>
      <c r="ES258" s="11" t="str">
        <f aca="false">IF(ER258=0,"1","2")</f>
        <v>1</v>
      </c>
      <c r="ET258" s="11" t="str">
        <f aca="false" t="array" ref="ET258">_xlfn.IFS(ER258=0,"0", ER258=0.25, "1", ER258=0.5,"2", ER258=0.75,"3", ER258=1,"4",ER258=1.25,"5", ER258=1.5,"6", ER258=1.75,"7", ER258=2,"8", ER258=2.25,"9", ER258=2.25,"9",ER258=2.5,"10", ER258=2.75,"11", ER258=3,"12", ER258=3.25,"13", ER258=3.5,"14", ER258=3.75,"15",ER258=4,"16", ER258=-0.25, "17", bq=-0.5, "18")</f>
        <v>0</v>
      </c>
      <c r="EU258" s="39" t="n">
        <v>5</v>
      </c>
      <c r="EV258" s="14" t="str">
        <f aca="false">VLOOKUP(EU258,LEYENDA!$G$2:$H$8,2,TRUE())</f>
        <v>0-5</v>
      </c>
      <c r="EW258" s="14" t="str">
        <f aca="false" t="array" ref="EW258">_xlfn.IFS(EV258="0-5","1", EV258="6-12","2", EV258="13-18","3", EV258="19-24","4", EV258="25-36","5", EV258="37-48","6", EV258="49-60","7")</f>
        <v>1</v>
      </c>
    </row>
    <row r="259" customFormat="false" ht="13.5" hidden="false" customHeight="false" outlineLevel="0" collapsed="false">
      <c r="A259" s="1" t="n">
        <v>70</v>
      </c>
      <c r="B259" s="32" t="n">
        <v>1</v>
      </c>
      <c r="C259" s="33" t="n">
        <v>35158</v>
      </c>
      <c r="D259" s="6"/>
      <c r="E259" s="5" t="str">
        <f aca="false">VLOOKUP(A259,'286'!$A$3:$J$600,10,FALSE())</f>
        <v>MARTÍNEZ PÉREZ, MARÍA JOSÉ</v>
      </c>
      <c r="F259" s="4" t="str">
        <f aca="false">VLOOKUP(A259,'286'!$A$3:$I$1768,3,FALSE())</f>
        <v>MARPEJO</v>
      </c>
      <c r="G259" s="6" t="n">
        <f aca="false">VLOOKUP(A259,'286'!$A$3:$I$1768,4,FALSE())</f>
        <v>22727</v>
      </c>
      <c r="H259" s="7" t="n">
        <f aca="false">YEAR(C259)-YEAR(G259)</f>
        <v>34</v>
      </c>
      <c r="I259" s="1" t="str">
        <f aca="false">VLOOKUP(H259,LEYENDA!$C$2:$D$6,2,TRUE())</f>
        <v>25-40</v>
      </c>
      <c r="J259" s="5" t="str">
        <f aca="false">VLOOKUP(A259,'286'!$A$3:$I$1768,7,FALSE())</f>
        <v>M</v>
      </c>
      <c r="K259" s="8" t="str">
        <f aca="false">VLOOKUP(A259,'286'!$A$3:$I$1768,2,FALSE())</f>
        <v>OD</v>
      </c>
      <c r="L259" s="4" t="str">
        <f aca="false">VLOOKUP(A259,'286'!$A$3:$I$1768,8,FALSE())</f>
        <v>D</v>
      </c>
      <c r="M259" s="4" t="str">
        <f aca="false">VLOOKUP(A259,'286'!$A$3:$I$1768,9,FALSE())</f>
        <v>I</v>
      </c>
      <c r="N259" s="8" t="str">
        <f aca="false">IF(R259=O259, "MISMA","CONTRARIA")</f>
        <v>CONTRARIA</v>
      </c>
      <c r="O259" s="8" t="str">
        <f aca="false" t="array" ref="O259">_xlfn.IFS(L259="D","1", L259="I","2")</f>
        <v>1</v>
      </c>
      <c r="P259" s="8" t="str">
        <f aca="false" t="array" ref="P259">_xlfn.IFS(K259="OD","1", K259="OI","2")</f>
        <v>1</v>
      </c>
      <c r="Q259" s="1" t="str">
        <f aca="false" t="array" ref="Q259">_xlfn.IFS(J259="M","1", J259="H","2")</f>
        <v>1</v>
      </c>
      <c r="R259" s="8" t="str">
        <f aca="false" t="array" ref="R259">_xlfn.IFS(M259="D","1", M259="I","2")</f>
        <v>2</v>
      </c>
      <c r="S259" s="1" t="str">
        <f aca="false" t="array" ref="S259">_xlfn.IFS(N259="CONTRARIA", "1",N259= "MISMA","2")</f>
        <v>1</v>
      </c>
      <c r="T259" s="1" t="str">
        <f aca="false" t="array" ref="T259">_xlfn.IFS(I259="0-12","1", I259="13-24","2", I259="25-40","3", I259="41-60","4", I259="61-100","5")</f>
        <v>3</v>
      </c>
      <c r="U259" s="9" t="n">
        <v>10</v>
      </c>
      <c r="V259" s="44" t="str">
        <f aca="false">IF(U259="","",IF(AND(U259&gt;=-9,U259&lt;=-6.5),"-9 a -6,5",IF(AND(U259&gt;=-6,U259&lt;=-3.5),"-6 a -3,5",IF(AND(U259&gt;=-3,U259&lt;=-1),"-3 a -1",IF(U259=-0.5,"-0,5",IF(AND(U259&gt;=0,U259&lt;=2.5),"0 a 2,5",IF(AND(U259&gt;=3,U259&lt;=5.5),"3 a 5,5",IF(AND(U259&gt;=6,U259&lt;=8.5),"6 a 8,5",IF(AND(U259&gt;=9,U259&lt;=20),"9 a 20","Fuera de rango")))))))))</f>
        <v>9 a 20</v>
      </c>
      <c r="W259" s="11" t="n">
        <f aca="false">IF(V259="","",IF(V259="-9 a -6,5",2,IF(V259="-6 a -3,5",3,IF(V259="-3 a -1",4,IF(V259="-0,5","NORMA",IF(V259="0 a 2,5",5,IF(V259="3 a 5,5",6,IF(V259="6 a 8,5",7,IF(V259="9 a 20",8,"Fuera de rango")))))))))</f>
        <v>8</v>
      </c>
      <c r="X259" s="9" t="n">
        <v>0</v>
      </c>
      <c r="Y259" s="10" t="str">
        <f aca="false">IF(X259="","",IF(AND(X259&gt;=0,X259&lt;=4),"0 a 4",IF(AND(X259&gt;=4.5,X259&lt;=8.5),"4,5 a 8,5",IF(X259=9,"9",IF(AND(X259&gt;=9.5,X259&lt;=13),"9,5 a 13",IF(AND(X259&gt;=13.5,X259&lt;=20),"13,5 a 20",IF(AND(X259&gt;=20.5,X259&lt;=35),"20,5 a 35","Fuera de rango")))))))</f>
        <v>0 a 4</v>
      </c>
      <c r="Z259" s="11" t="n">
        <f aca="false">IF(Y259="","",IF(Y259="0 a 4",1,IF(Y259="4,5 a 8,5",2,IF(Y259="9","NORMA",IF(Y259="9,5 a 13",3,IF(Y259="13,5 a 20",4,IF(Y259="20,5 a 35",5,"Fuera de rango")))))))</f>
        <v>1</v>
      </c>
      <c r="AA259" s="9" t="n">
        <v>0</v>
      </c>
      <c r="AB259" s="10" t="str">
        <f aca="false">IF(AA259="","",IF(AND(AA259&gt;=0,AA259&lt;=9),"0 a 9",IF(AND(AA259&gt;=9.5,AA259&lt;=18.5),"9,5 a 18,5",IF(AA259=19,"19",IF(AND(AA259&gt;=19.5,AA259&lt;=28),"19,5 a 28",IF(AND(AA259&gt;=28.5,AA259&lt;=40),"28,5 a 40","Fuera de rango"))))))</f>
        <v>0 a 9</v>
      </c>
      <c r="AC259" s="11" t="n">
        <f aca="false" t="array" ref="AC259">_xlfn.IFS(AB259="","",AB259="0 a 9",1,AB259="9,5 a 18,5",2,AB259="19","NORMA",AB259="19,5 a 28",3,AB259="28,5 a 40",4,TRUE(),"Fuera de rango")</f>
        <v>1</v>
      </c>
      <c r="AD259" s="9" t="n">
        <v>0</v>
      </c>
      <c r="AE259" s="10" t="str">
        <f aca="false">IF(AD259="","",IF(AND(AD259&gt;=-10,AD259&lt;=0),"De -10 a 0",IF(AND(AD259&gt;=0.5,AD259&lt;=9.5),"0,5 a 9,5",IF(AD259=10,"10",IF(AND(AD259&gt;=10.5,AD259&lt;=20),"10,5 a 20",IF(AND(AD259&gt;=20.5,AD259&lt;=40),"20,5 a 40","Fuera de rango"))))))</f>
        <v>De -10 a 0</v>
      </c>
      <c r="AF259" s="12" t="n">
        <f aca="false">IF(AD259="","",IF(AND(AD259&gt;=-10,AD259&lt;=0),1,IF(AND(AD259&gt;=0.5,AD259&lt;=9.5),2,IF(AD259=10,"NORMA",IF(AND(AD259&gt;=10.5,AD259&lt;=20),3,IF(AND(AD259&gt;=20.5,AD259&lt;=40),4,""))))))</f>
        <v>1</v>
      </c>
      <c r="AG259" s="9" t="n">
        <v>16</v>
      </c>
      <c r="AH259" s="10" t="str">
        <f aca="false">IF(AG259="","",IF(AND(AG259&gt;=0,AG259&lt;=4),"0 a 4",IF(AND(AG259&gt;=4.5,AG259&lt;=8.5),"4,5 a 8,5",IF(AG259=9,"9",IF(AND(AG259&gt;=9.5,AG259&lt;=13),"9,5 a 13",IF(AND(AG259&gt;=13.5,AG259&lt;=25),"13,5 a 25","Fuera de rango"))))))</f>
        <v>13,5 a 25</v>
      </c>
      <c r="AI259" s="11" t="n">
        <f aca="false">IF(AH259="","",IF(AH259="0 a 4",1,IF(AH259="4,5 a 8,5",2,IF(AH259="9","NORMA",IF(AH259="9,5 a 13",3,IF(AH259="13,5 a 25",4,""))))))</f>
        <v>4</v>
      </c>
      <c r="AJ259" s="9" t="n">
        <v>3</v>
      </c>
      <c r="AK259" s="10" t="str">
        <f aca="false">IF(AJ259="","",IF(AND(AJ259&gt;=-15,AJ259&lt;=-10.5),"-15 a -10,5",IF(AND(AJ259&gt;=-10,AJ259&lt;=-4),"-10 a -4",IF(AND(AJ259&gt;=-4.5,AJ259&lt;=0),"-4,5 a 0",IF(AND(AJ259&gt;=0.5,AJ259&lt;=4.5),"0,5 a 4,5",IF(AJ259=5,"5",IF(AND(AJ259&gt;=5.5,AJ259&lt;=10),"5,5 a 10",IF(AND(AJ259&gt;=10.5,AJ259&lt;=20),"10,5 a 20","Fuera de rango"))))))))</f>
        <v>0,5 a 4,5</v>
      </c>
      <c r="AL259" s="11" t="n">
        <f aca="false">IF(AK259="","",IF(AK259="-15 a -10,5",1,IF(AK259="-10 a -4",2,IF(AK259="-4,5 a 0",3,IF(AK259="0,5 a 4,5",4,IF(AK259="5","NORMA",IF(AK259="5,5 a 10",5,IF(AK259="10,5 a 20",6,"Error"))))))))</f>
        <v>4</v>
      </c>
      <c r="AM259" s="9" t="n">
        <v>2</v>
      </c>
      <c r="AN259" s="10" t="str">
        <f aca="false">IF(AM259="","",IF(AND(AM259&gt;=-7.5,AM259&lt;=-5.5),"-7,5 a -5,5",IF(AND(AM259&gt;=-5,AM259&lt;=-3),"-5 a -3",IF(AND(AM259&gt;=-2.5,AM259&lt;=-0.5),"-2,5 a -0,5",IF(AM259=0,"0,00",IF(AND(AM259&gt;=0.5,AM259&lt;=2.5),"0,5 a 2,5",IF(AND(AM259&gt;=3,AM259&lt;=5),"3 a 5",IF(AND(AM259&gt;=5.5,AM259&lt;=7.5),"5,5 a 7,5",IF(AND(AM259&gt;=8,AM259&lt;=10),"8 a 10","Fuera de rango")))))))))</f>
        <v>0,5 a 2,5</v>
      </c>
      <c r="AO259" s="11" t="n">
        <f aca="false">IF(AN259="","",IF(AN259="-7,5 a -5,5",1,IF(AN259="-5 a -3",2,IF(AN259="-2,5 a -0,5",3,IF(AN259="0,00","NORMA",IF(AN259="0,5 a 2,5",4,IF(AN259="3 a 5",5,IF(AN259="5,5 a 7,5",6,IF(AN259="8 a 10",7,"Error")))))))))</f>
        <v>4</v>
      </c>
      <c r="AP259" s="9" t="n">
        <v>20</v>
      </c>
      <c r="AQ259" s="10" t="str">
        <f aca="false">IF(AP259="","",IF(AND(AP259&gt;=-20,AP259&lt;=-9.5),"-20 a -9,5",IF(AND(AP259&gt;=-9,AP259&lt;=-6.5),"-9 a -6,5",IF(AP259=-6,"-6",IF(AND(AP259&gt;=-5.5,AP259&lt;=-3),"-5,5 a -3",IF(AND(AP259&gt;=-2.5,AP259&lt;=0),"-2,5 a 0",IF(AND(AP259&gt;=0.5,AP259&lt;=3),"0,5 a 3",IF(AND(AP259&gt;=3.5,AP259&lt;=6),"3,5 a 6",IF(AND(AP259&gt;=6.5,AP259&lt;=9),"6,5 a 9",IF(AND(AP259&gt;=9.5,AP259&lt;=20),"9,5 a 20","Fuera de rango"))))))))))</f>
        <v>9,5 a 20</v>
      </c>
      <c r="AR259" s="11" t="n">
        <f aca="false">IF(AQ259="","",IF(AQ259="-20 a -9,5",1,IF(AQ259="-9 a -6,5",2,IF(AQ259="-6","NORMA",IF(AQ259="-5,5 a -3",3,IF(AQ259="-2,5 a 0",4,IF(AQ259="0,5 a 3",5,IF(AQ259="3,5 a 6",6,IF(AQ259="6,5 a 9",7,IF(AQ259="9,5 a 20",8,""))))))))))</f>
        <v>8</v>
      </c>
      <c r="AS259" s="9" t="n">
        <v>0</v>
      </c>
      <c r="AT259" s="10" t="str">
        <f aca="false">IF(AS259="","",IF(AND(AS259&gt;=-16,AS259&lt;=-14),"-16 a -14",IF(AND(AS259&gt;=-13.5,AS259&lt;=-11.5),"-13,5 a -11,5",IF(AND(AS259&gt;=-11,AS259&lt;=-9),"-11 a -9",IF(AND(AS259&gt;=-8.5,AS259&lt;=-6.5),"-8,5 a -6,5",IF(AND(AS259&gt;=-6,AS259&lt;=-4),"-6 a -4",IF(AND(AS259&gt;=-3.5,AS259&lt;=-1.5),"-3,5 a -1,5",IF(AND(AS259&gt;=-1,AS259&lt;=1),"-1 a 1",IF(AND(AS259&gt;=1.5,AS259&lt;=3.5),"1,5 a 3,5",IF(AND(AS259&gt;=4,AS259&lt;=6),"4 a 6",IF(AND(AS259&gt;=6.5,AS259&lt;=8.5),"6,5 a 8,5",IF(AND(AS259&gt;=9,AS259&lt;=11),"9 a 11",IF(AND(AS259&gt;=11.5,AS259&lt;=13.5),"11,5 a 13,5",IF(AND(AS259&gt;=14,AS259&lt;=16),"14 a 16",IF(AND(AS259&gt;=16.5,AS259&lt;=18.5),"16,5 a 18,5",IF(AND(AS259&gt;=19,AS259&lt;=21),"19 a 21","Fuera de rango"))))))))))))))))</f>
        <v>-1 a 1</v>
      </c>
      <c r="AU259" s="11" t="n">
        <f aca="false" t="array" ref="AU259">IF(AT259="","",_xlfn.IFS(AT259="-16 a -14",1,AT259="-13,5 a -11,5",2,AT259="-11 a -9",3,AT259="-8,5 a -6,5",4,AT259="-6 a -4",5,AT259="-3,5 a -1,5",6,AT259="-1 a 1",7,AT259="1,5 a 3,5",8,AT259="4 a 6","NORMA",AT259="6,5 a 8,5",9,AT259="9 a 11",10,AT259="11,5 a 13,5",11,AT259="14 a 16",12,AT259="16,5 a 18,5",13,AT259="19 a 21",14,TRUE(),""))</f>
        <v>7</v>
      </c>
      <c r="AV259" s="9" t="n">
        <v>0</v>
      </c>
      <c r="AW259" s="10" t="str">
        <f aca="false">IF(AV259="","",IF(AND(AV259&gt;=-1,AV259&lt;=-0.5),"-1 a -0,5",IF(AND(AV259&gt;-0.5,AV259&lt;=0),"De -0,5 a 0",IF(AND(AV259&gt;=0.25,AV259&lt;=0.75),"0,25 a 0,75",IF(AND(AV259&gt;=1,AV259&lt;=1.5),"1 a 1,5",IF(AND(AV259&gt;=1.75,AV259&lt;=2.25),"1,75 a 2,25",IF(AND(AV259&gt;=2.5,AV259&lt;=3),"2,5 a 3",IF(AND(AV259&gt;=3.25,AV259&lt;=3.75),"3,25 a 3,75","Fuera de rango"))))))))</f>
        <v>De -0,5 a 0</v>
      </c>
      <c r="AX259" s="11" t="n">
        <f aca="false">IF(AW259="","",IF(OR(AW259="-1 a -0,5",AW259="-1 a -0.5"),1,IF(OR(AW259="De -0,5 a 0",AW259="-0,5 a 0",AW259="De -0.5 a 0"),2,IF(OR(AW259="0,25 a 0,75",AW259="0.25 a 0.75"),"NORMA",IF(OR(AW259="1 a 1,5",AW259="1 a 1.5"),3,IF(OR(AW259="1,75 a 2,25",AW259="1.75 a 2.25"),4,IF(OR(AW259="2,5 a 3",AW259="2.5 a 3"),5,IF(OR(AW259="3,25 a 3,75",AW259="3.25 a 3.75"),6,""))))))))</f>
        <v>2</v>
      </c>
      <c r="AY259" s="9" t="n">
        <v>1</v>
      </c>
      <c r="AZ259" s="10" t="str">
        <f aca="false">IF(AY259="","",IF(AND(AY259&gt;=-20,AY259&lt;=-9.5),"-20 a -9,5",IF(AND(AY259&gt;=-9,AY259&lt;=-6.5),"-9 a -6,5",IF(AY259=-6,"-6",IF(AND(AY259&gt;=-5.5,AY259&lt;=-3),"-5,5 a -3",IF(AND(AY259&gt;=-2.5,AY259&lt;=0),"-2,5 a 0",IF(AND(AY259&gt;=0.5,AY259&lt;=3),"0,5 a 3",IF(AND(AY259&gt;=3.5,AY259&lt;=6),"3,5 a 6","Fuera de rango"))))))))</f>
        <v>0,5 a 3</v>
      </c>
      <c r="BA259" s="11" t="n">
        <f aca="false">IF(AZ259="","",IF(AZ259="-20 a -9,5",1,IF(AZ259="-9 a -6,5",2,IF(AZ259="-6","NORMA",IF(AZ259="-5,5 a -3",3,IF(AZ259="-2,5 a 0",4,IF(AZ259="0,5 a 3",5,IF(AZ259="3,5 a 6",6,""))))))))</f>
        <v>5</v>
      </c>
      <c r="BB259" s="9" t="n">
        <v>17</v>
      </c>
      <c r="BC259" s="10" t="str">
        <f aca="false" t="array" ref="BC259">IF(BB259="","",_xlfn.IFS(AND(BB259&gt;=0,BB259&lt;=2),"0 a 2",AND(BB259&gt;=2.5,BB259&lt;=4.5),"2,5 a 4,5",AND(BB259&gt;=5,BB259&lt;=7),"5 a 7",AND(BB259&gt;=7.5,BB259&lt;=9.5),"7,5 a 9,5",AND(BB259&gt;=10,BB259&lt;=12),"10 a 12",AND(BB259&gt;=12.5,BB259&lt;=14.5),"12,5 a 14,5",BB259=15,"15",AND(BB259&gt;=15.5,BB259&lt;=17.5),"15,5 a 17,5",AND(BB259&gt;=18,BB259&lt;=20),"18 a 20",AND(BB259&gt;=20.5,BB259&lt;=22.5),"20,5 a 22,5",AND(BB259&gt;=23,BB259&lt;=25),"23 a 25",TRUE(),"Fuera de rango"))</f>
        <v>15,5 a 17,5</v>
      </c>
      <c r="BD259" s="11" t="n">
        <f aca="false" t="array" ref="BD259">IF(BC259="","",_xlfn.IFS(BC259="0 a 2",1,BC259="2,5 a 4,5",2,BC259="5 a 7",3,BC259="7,5 a 9,5",4,BC259="10 a 12",5,BC259="12,5 a 14,5",6,BC259="15","NORMA",BC259="15,5 a 17,5",7,BC259="18 a 20",8,BC259="20,5 a 22,5",9,BC259="23 a 25",10,TRUE(),"Fuera de rango"))</f>
        <v>7</v>
      </c>
      <c r="BE259" s="9" t="n">
        <v>0</v>
      </c>
      <c r="BF259" s="10" t="str">
        <f aca="false">IF(BE259="","",IF(AND(BE259&gt;=-20,BE259&lt;=-10),"-20 a -10",IF(AND(BE259&gt;=-9.5,BE259&lt;=0.5),"-9,5 a 0,5",IF(AND(BE259&gt;=1,BE259&lt;=11),"1 a 11",IF(AND(BE259&gt;=11.5,BE259&lt;=20.5),"11,5 a 20,5",IF(BE259=21,"21",IF(AND(BE259&gt;=21.5,BE259&lt;=31.5),"21,5 a 31,5",IF(AND(BE259&gt;=32,BE259&lt;=42),"32 a 42","Fuera de rango"))))))))</f>
        <v>-9,5 a 0,5</v>
      </c>
      <c r="BG259" s="11" t="n">
        <f aca="false">IF(BF259="","",IF(BF259="-20 a -10",1,IF(BF259="-9,5 a 0,5",2,IF(BF259="1 a 11",3,IF(BF259="11,5 a 20,5",4,IF(BF259="21","NORMA",IF(BF259="21,5 a 31,5",5,IF(BF259="32 a 42",6,""))))))))</f>
        <v>2</v>
      </c>
      <c r="BH259" s="9" t="n">
        <v>0</v>
      </c>
      <c r="BI259" s="10" t="str">
        <f aca="false">IF(BH259="","",IF(AND(BH259&gt;=-20,BH259&lt;=-15),"-20 a -15",IF(AND(BH259&gt;=-14.5,BH259&lt;=-9.5),"-14,5 a -9,5",IF(AND(BH259&gt;=-9,BH259&lt;=-4),"-9 a -4",IF(AND(BH259&gt;=-3.5,BH259&lt;=2.5),"-3,5 a 2,5",IF(AND(BH259&gt;=3,BH259&lt;=8),"3 a 8",IF(AND(BH259&gt;=8.5,BH259&lt;=14.5),"8,5 a 14,5",IF(BH259=15,"15",IF(AND(BH259&gt;=15.5,BH259&lt;=20.5),"15,5 a 20,5",IF(AND(BH259&gt;=21,BH259&lt;=26),"21 a 26","Fuera de rango"))))))))))</f>
        <v>-3,5 a 2,5</v>
      </c>
      <c r="BJ259" s="11" t="n">
        <f aca="false">IF(BI259="","",IF(BI259="-20 a -15",1,IF(BI259="-14,5 a -9,5",2,IF(BI259="-9 a -4",3,IF(BI259="-3,5 a 2,5",4,IF(BI259="3 a 8",5,IF(BI259="8,5 a 14,5",6,IF(BI259="15","NORMA",IF(BI259="15,5 a 20,5",7,IF(BI259="21 a 26",8,IF(BI259="26,5 a 31,5",9,"")))))))))))</f>
        <v>4</v>
      </c>
      <c r="BK259" s="9" t="n">
        <v>0</v>
      </c>
      <c r="BL259" s="10" t="str">
        <f aca="false">IF(BK259="","",IF(AND(BK259&gt;=0,BK259&lt;=2),"0 - 2",IF(AND(BK259&gt;=2.5,BK259&lt;=4.5),"2,5 - 4,5",IF(AND(BK259&gt;=5,BK259&lt;=7),"5 - 7",IF(AND(BK259&gt;=7.5,BK259&lt;=9.5),"7,5 - 9,5",IF(AND(BK259&gt;=10,BK259&lt;=12),"10 - 12",IF(AND(BK259&gt;=12.5,BK259&lt;=13.5),"12,5 - 13,5",IF(BK259=14,"14",IF(AND(BK259&gt;=14.5,BK259&lt;=16.5),"14,5 - 16,5",IF(AND(BK259&gt;=17,BK259&lt;=19),"17 - 19",IF(AND(BK259&gt;=19.5,BK259&lt;=21.5),"19,5 - 21,5",IF(AND(BK259&gt;=22,BK259&lt;=24),"22 - 24",IF(AND(BK259&gt;=24.5,BK259&lt;=26.5),"24,5 - 26,5",IF(AND(BK259&gt;=27,BK259&lt;=29),"27 - 29",IF(AND(BK259&gt;=29.5,BK259&lt;=30),"29,5 - 30","Fuera de rango")))))))))))))))</f>
        <v>0 - 2</v>
      </c>
      <c r="BM259" s="11" t="n">
        <f aca="false">IF(BL259="","",IF(BL259="0 - 2",1,IF(BL259="2,5 - 4,5",2,IF(BL259="5 - 7",3,IF(BL259="7,5 - 9,5",4,IF(BL259="10 - 12",5,IF(BL259="12,5 - 13,5",6,IF(BL259="14","NORMA",IF(BL259="14,5 - 16,5",7,IF(BL259="17 - 19",8,IF(BL259="19,5 - 21,5",9,IF(BL259="22 - 24",10,IF(BL259="24,5 - 26,5",11,IF(BL259="27 - 29",12,IF(BL259="29,5 - 30",13,"")))))))))))))))</f>
        <v>1</v>
      </c>
      <c r="BN259" s="9" t="n">
        <v>0</v>
      </c>
      <c r="BO259" s="10" t="str">
        <f aca="false">IF(BN259="","",IF(AND(BN259&gt;=-20,BN259&lt;=-10),"-20 a -10",IF(AND(BN259&gt;=-9.5,BN259&lt;=0.5),"-9,5 a 0,5",IF(AND(BN259&gt;=1,BN259&lt;=11),"1 a 11",IF(AND(BN259&gt;=11.5,BN259&lt;=21.5),"11,5 a 21,5",IF(BN259=22,"22",IF(AND(BN259&gt;=22.5,BN259&lt;=32.5),"22,5 a 32,5",IF(AND(BN259&gt;=33,BN259&lt;=43),"33 a 43","Fuera de rango"))))))))</f>
        <v>-9,5 a 0,5</v>
      </c>
      <c r="BP259" s="11" t="n">
        <f aca="false">IF(BO259="","",IF(BO259="-20 a -10",1,IF(BO259="-9,5 a 0,5",2,IF(BO259="1 a 11",3,IF(BO259="11,5 a 21,5",4,IF(BO259="22","NORMA",IF(BO259="22,5 a 32,5",5,IF(BO259="33 a 43",6,""))))))))</f>
        <v>2</v>
      </c>
      <c r="BQ259" s="9" t="n">
        <v>0</v>
      </c>
      <c r="BR259" s="10" t="str">
        <f aca="false">IF(BQ259="","",IF(AND(BQ259&gt;=-20,BQ259&lt;=-15),"-20 a -15",IF(AND(BQ259&gt;=-14.5,BQ259&lt;=-9.5),"-14,5 a -9,5",IF(AND(BQ259&gt;=-9,BQ259&lt;=-4),"-9 a -4",IF(AND(BQ259&gt;=-3.5,BQ259&lt;=2.5),"-3,5 a 2,5",IF(AND(BQ259&gt;=3,BQ259&lt;=8),"3 a 8",IF(AND(BQ259&gt;=8.5,BQ259&lt;=13.5),"8,5 a 13,5",IF(AND(BQ259&gt;=14,BQ259&lt;=17.5),"14 a 17,5",IF(BQ259=18,"18",IF(AND(BQ259&gt;=18.5,BQ259&lt;=23.5),"18,5 a 23,5",IF(AND(BQ259&gt;=24,BQ259&lt;=29),"24 a 29",IF(AND(BQ259&gt;=29.5,BQ259&lt;=34.5),"29,5 a 34,5",IF(AND(BQ259&gt;=35,BQ259&lt;=40),"35 a 40","Fuera de rango")))))))))))))</f>
        <v>-3,5 a 2,5</v>
      </c>
      <c r="BS259" s="11" t="n">
        <f aca="false">IF(BR259="","",IF(BR259="-20 a -15",1,IF(BR259="-14,5 a -9,5",2,IF(BR259="-9 a -4",3,IF(BR259="-3,5 a 2,5",4,IF(BR259="3 a 8",5,IF(BR259="8,5 a 13,5",6,IF(BR259="14 a 17,5",7,IF(BR259="18","NORMA",IF(BR259="18,5 a 23,5",8,IF(BR259="24 a 29",9,IF(BR259="29,5 a 34,5",10,IF(BR259="35 a 40",11,"")))))))))))))</f>
        <v>4</v>
      </c>
      <c r="BT259" s="9" t="n">
        <v>0</v>
      </c>
      <c r="BU259" s="10" t="str">
        <f aca="false">IF(BT259="","",IF(AND(BT259&gt;=-20,BT259&lt;=-18),"-20 a -18",IF(AND(BT259&gt;=-17.5,BT259&lt;=-15.5),"-17,5 a -15,5",IF(AND(BT259&gt;=-15,BT259&lt;=-13),"-15 a -13",IF(AND(BT259&gt;=-12.5,BT259&lt;=-10.5),"-12,5 a -10,5",IF(AND(BT259&gt;=-10,BT259&lt;=-8),"-10 a -8",IF(AND(BT259&gt;=-7.5,BT259&lt;=-5.5),"-7,5 a -5,5",IF(AND(BT259&gt;=-5,BT259&lt;=-3),"-5 a -3",IF(AND(BT259&gt;=-2.5,BT259&lt;=-0.5),"-2,5 a -0,5",IF(BT259=0,"0",IF(AND(BT259&gt;=0.5,BT259&lt;=2.5),"0,5 a 2,5",IF(AND(BT259&gt;=3,BT259&lt;=5),"3 a 5",IF(AND(BT259&gt;=5.5,BT259&lt;=7.5),"5,5 a 7,5",IF(AND(BT259&gt;=8,BT259&lt;=10),"8 a 10",IF(AND(BT259&gt;=10.5,BT259&lt;=12.5),"10,5 a 12,5",IF(AND(BT259&gt;=13,BT259&lt;=15),"13 a 15",IF(AND(BT259&gt;=15.5,BT259&lt;=17.5),"15,5 a 17,5",IF(AND(BT259&gt;=18,BT259&lt;=20),"18 a 20","Fuera de rango"))))))))))))))))))</f>
        <v>0</v>
      </c>
      <c r="BV259" s="11" t="str">
        <f aca="false">IF(BT259="","",IF(BT259=0,"NORMA",IF(AND(BT259&gt;=-20,BT259&lt;=-18),2,IF(AND(BT259&gt;=-17.5,BT259&lt;=-15.5),2,IF(AND(BT259&gt;=-15,BT259&lt;=-13),3,IF(AND(BT259&gt;=-12.5,BT259&lt;=-10.5),4,IF(AND(BT259&gt;=-10,BT259&lt;=-8),5,IF(AND(BT259&gt;=-7.5,BT259&lt;=-5.5),6,IF(AND(BT259&gt;=-5,BT259&lt;=-3),7,IF(AND(BT259&gt;=-2.5,BT259&lt;=-0.5),8,IF(AND(BT259&gt;=0.5,BT259&lt;=2.5),9,IF(AND(BT259&gt;=3,BT259&lt;=5),10,IF(AND(BT259&gt;=5.5,BT259&lt;=7.5),11,IF(AND(BT259&gt;=8,BT259&lt;=10),12,IF(AND(BT259&gt;=10.5,BT259&lt;=12.5),13,IF(AND(BT259&gt;=13,BT259&lt;=15),14,IF(AND(BT259&gt;=15.5,BT259&lt;=17.5),15,IF(AND(BT259&gt;=18,BT259&lt;=20),16,"Fuera de rango"))))))))))))))))))</f>
        <v>NORMA</v>
      </c>
      <c r="BW259" s="9" t="n">
        <v>-5.25</v>
      </c>
      <c r="BX259" s="10" t="n">
        <f aca="false">18.5- (0.3*H259)</f>
        <v>8.3</v>
      </c>
      <c r="BY259" s="10" t="n">
        <f aca="false">(BW259)-(BX259)</f>
        <v>-13.55</v>
      </c>
      <c r="BZ259" s="10" t="str">
        <f aca="false">IF(BY259="","",IF(BY259&lt;-27.5,"De -30 a -28",IF(BY259&lt;-25,"De -27,5 a -25,5",IF(BY259&lt;-22.5,"De -25 a -23",IF(BY259&lt;-20,"De -22,5 a -20,5",IF(BY259&lt;-17.5,"De -20 a -18",IF(BY259&lt;-15,"De -17,5 a -15,5",IF(BY259&lt;-12.5,"De -15 a -13",IF(BY259&lt;-10,"De -12,5 a -10,5",IF(BY259&lt;-7.5,"De -10 a -8",IF(BY259&lt;-5,"De -7,5 a -5,5",IF(BY259&lt;-2.5,"De -5 a -3",IF(BY259&lt;0,"De -2,5 a -0,5",IF(BY259&lt;2.5,"De 0 a 2",IF(BY259&lt;5,"De 2,5 a 4,5",IF(BY259&lt;7.5,"De 5 a 7",IF(BY259&lt;10,"De 7,5 a 9,5",IF(BY259&lt;12.5,"De 10 a 12",IF(BY259&lt;15,"De 12,5 a 14,5",IF(BY259&lt;17.5,"De 15 a 17",IF(BY259&lt;20,"De 17,5 a 19,5",IF(BY259&lt;22.5,"De 20 a 22",IF(BY259&lt;25,"De 22,5 a 24,5",IF(BY259&lt;27.5,"De 25 a 27","De 27,5 a 30"))))))))))))))))))))))))</f>
        <v>De -15 a -13</v>
      </c>
      <c r="CA259" s="12" t="n">
        <f aca="false">IF(BY259="","",IF(BY259&lt;=-28,1,IF(BY259&lt;=-25.5,2,IF(BY259&lt;=-23,3,IF(BY259&lt;=-20.5,4,IF(BY259&lt;=-18,5,IF(BY259&lt;=-15.5,6,IF(BY259&lt;=-13,7,IF(BY259&lt;=-10.5,8,IF(BY259&lt;=-8,9,IF(BY259&lt;=-5.5,10,IF(BY259&lt;=-3,11,IF(BY259&lt;=-0.5,12,IF(BY259&lt;=2,13,IF(BY259&lt;=4.5,14,IF(BY259&lt;=7,15,IF(BY259&lt;=9.5,16,IF(BY259&lt;=12,17,IF(BY259&lt;=14.5,18,IF(BY259&lt;=17,19,IF(BY259&lt;=19.5,20,IF(BY259&lt;=22,21,IF(BY259&lt;=24.5,22,IF(BY259&lt;=27,23,IF(BY259&lt;=30,24,"Fuera de rango")))))))))))))))))))))))))</f>
        <v>7</v>
      </c>
      <c r="CB259" s="9" t="n">
        <v>-5.25</v>
      </c>
      <c r="CC259" s="10" t="n">
        <f aca="false">18.5- (0.3*H259)</f>
        <v>8.3</v>
      </c>
      <c r="CD259" s="10" t="n">
        <f aca="false">(CB259)-(CC259)</f>
        <v>-13.55</v>
      </c>
      <c r="CE259" s="10" t="str">
        <f aca="false">IF(CD259="","",IF(CD259&lt;-27.5,"De -30 a -28",IF(CD259&lt;-25,"De -27,5 a -25,5",IF(CD259&lt;-22.5,"De -25 a -23",IF(CD259&lt;-20,"De -22,5 a -20,5",IF(CD259&lt;-17.5,"De -20 a -18",IF(CD259&lt;-15,"De -17,5 a -15,5",IF(CD259&lt;-12.5,"De -15 a -13",IF(CD259&lt;-10,"De -12,5 a -10,5",IF(CD259&lt;-7.5,"De -10 a -8",IF(CD259&lt;-5,"De -7,5 a -5,5",IF(CD259&lt;-2.5,"De -5 a -3",IF(CD259&lt;0,"De -2,5 a -0,5",IF(CD259&lt;=2,"De 0 a 2",IF(CD259&lt;=4.5,"De 2,5 a 4,5",IF(CD259&lt;=7,"De 5 a 7",IF(CD259&lt;=9.5,"De 7,5 a 9,5",IF(CD259&lt;=12,"De 10 a 12",IF(CD259&lt;=14.5,"De 12,5 a 14,5",IF(CD259&lt;=17,"De 15 a 17",IF(CD259&lt;=19.5,"De 17,5 a 19,5",IF(CD259&lt;=22,"De 20 a 22",IF(CD259&lt;=24.5,"De 22,5 a 24,5",IF(CD259&lt;=27,"De 25 a 27","De 27,5 a 30"))))))))))))))))))))))))</f>
        <v>De -15 a -13</v>
      </c>
      <c r="CF259" s="12" t="n">
        <f aca="false">IF(CD259="","",IF(CD259&lt;-27.5,1,IF(CD259&lt;-25,2,IF(CD259&lt;-22.5,3,IF(CD259&lt;-20,4,IF(CD259&lt;-17.5,5,IF(CD259&lt;-15,6,IF(CD259&lt;-12.5,7,IF(CD259&lt;-10,8,IF(CD259&lt;-7.5,9,IF(CD259&lt;-5,10,IF(CD259&lt;-2.5,11,IF(CD259&lt;0,12,IF(CD259&lt;2.5,13,IF(CD259&lt;5,14,IF(CD259&lt;7.5,15,IF(CD259&lt;10,16,IF(CD259&lt;12.5,17,IF(CD259&lt;15,18,IF(CD259&lt;17.5,19,IF(CD259&lt;20,20,IF(CD259&lt;22.5,21,IF(CD259&lt;25,22,IF(CD259&lt;27.5,23,24))))))))))))))))))))))))</f>
        <v>7</v>
      </c>
      <c r="CG259" s="9" t="n">
        <v>-3.25</v>
      </c>
      <c r="CH259" s="10" t="str">
        <f aca="false">IF(CG259="","",IF(AND(CG259&gt;=-10,CG259&lt;=-9.5),"-10 a -9,5",IF(AND(CG259&gt;-9.5,CG259&lt;=-8.5),"-9 a -8,5",IF(AND(CG259&gt;-8.5,CG259&lt;=-7.5),"-8 a -7,5",IF(AND(CG259&gt;-7.5,CG259&lt;=-6.5),"-7 a -6,5",IF(AND(CG259&gt;-6.5,CG259&lt;=-5.5),"-6 a -5,5",IF(AND(CG259&gt;-5.5,CG259&lt;=-4.5),"-5 a -4,5",IF(AND(CG259&gt;-4.5,CG259&lt;=-3.5),"-4 a -3,5",IF(AND(CG259&gt;-3.5,CG259&lt;=-2.5),"-3 a -2,5",IF(CG259=-2.25,"-2,25",IF(AND(CG259&gt;-2.5,CG259&lt;=-1.5),"-2 a -1,5",IF(AND(CG259&gt;-1.5,CG259&lt;=-0.5),"-1 a -0,5",IF(AND(CG259&gt;-0.5,CG259&lt;=0.5),"0 a 0,5",IF(AND(CG259&gt;0.5,CG259&lt;=1.5),"1 a 1,5",IF(AND(CG259&gt;1.5,CG259&lt;=2.5),"2 a 2,5",IF(AND(CG259&gt;2.5,CG259&lt;=3.5),"3 a 3,5",IF(AND(CG259&gt;3.5,CG259&lt;=4.5),"4 a 4,5",IF(AND(CG259&gt;4.5,CG259&lt;=5.5),"5 a 5,5",IF(AND(CG259&gt;5.5,CG259&lt;=6.5),"6 a 6,5",IF(AND(CG259&gt;6.5,CG259&lt;=7.5),"7 a 7,5",IF(AND(CG259&gt;7.5,CG259&lt;=8.5),"8 a 8,5",IF(AND(CG259&gt;8.5,CG259&lt;=9.5),"9 a 9,5",IF(CG259&gt;=10,"10","Fuera de rango")))))))))))))))))))))))</f>
        <v>-3 a -2,5</v>
      </c>
      <c r="CI259" s="11" t="n">
        <f aca="false">IF(CG259="","",IF(CG259=-2.25,"NORMA",IF(CG259&lt;=-9.5,1,IF(CG259&lt;=-8.5,2,IF(CG259&lt;=-7.5,3,IF(CG259&lt;=-6.5,4,IF(CG259&lt;=-5.5,5,IF(CG259&lt;=-4.5,6,IF(CG259&lt;=-3.5,7,IF(CG259&lt;=-2.5,8,IF(CG259&lt;=-1.5,9,IF(CG259&lt;=-0.5,10,IF(CG259&lt;=0.5,11,IF(CG259&lt;=1.5,12,IF(CG259&lt;=2.5,13,IF(CG259&lt;=3.5,14,IF(CG259&lt;=4.5,15,IF(CG259&lt;=5.5,16,IF(CG259&lt;=6.5,17,IF(CG259&lt;=7.5,18,IF(CG259&lt;=8.5,19,IF(CG259&lt;=9.5,20,IF(CG259=10,21,"Fuera de rango")))))))))))))))))))))))</f>
        <v>8</v>
      </c>
      <c r="CJ259" s="9" t="n">
        <v>3.25</v>
      </c>
      <c r="CK259" s="10" t="str">
        <f aca="false">IF(CJ259="","",IF(AND(CJ259&gt;=-6,CJ259&lt;=-5.5),"-6 a -5,5",IF(AND(CJ259&gt;-5.5,CJ259&lt;=-4.5),"-5 a -4,5",IF(AND(CJ259&gt;-4.5,CJ259&lt;=-3.5),"-4 a -3,5",IF(AND(CJ259&gt;-3.5,CJ259&lt;=-2.5),"-3 a -2,5",IF(AND(CJ259&gt;-2.5,CJ259&lt;=-1.5),"-2 a -1,5",IF(AND(CJ259&gt;-1.5,CJ259&lt;=-0.5),"-1 a -0,5",IF(AND(CJ259&gt;-0.5,CJ259&lt;=0.5),"0 a 0,5",IF(AND(CJ259&gt;0.5,CJ259&lt;=1.5),"1 a 1,5",IF(AND(CJ259&gt;1.5,CJ259&lt;2.5),"2",IF(AND(CJ259&gt;=2.5,CJ259&lt;=3),"2,5 a 3",IF(AND(CJ259&gt;3,CJ259&lt;=4),"3,5 a 4",IF(AND(CJ259&gt;4,CJ259&lt;=5),"4,5 a 5",IF(AND(CJ259&gt;5,CJ259&lt;=6),"5,5 a 6",IF(AND(CJ259&gt;6,CJ259&lt;=7),"6,5 a 7",IF(AND(CJ259&gt;7,CJ259&lt;=8),"7,5 a 8",IF(AND(CJ259&gt;8,CJ259&lt;=9.5),"8,5 a 9,5",IF(CJ259=10,"10","Fuera de rango"))))))))))))))))))</f>
        <v>3,5 a 4</v>
      </c>
      <c r="CL259" s="11" t="n">
        <f aca="false">IF(CK259="","",IF(OR(CK259="-6 a -5,5",CK259="-6 - -5,5"),1,IF(OR(CK259="-5 a -4,5",CK259="-5 - -4,5"),2,IF(OR(CK259="-4 a -3,5",CK259="-4 - -3,5"),3,IF(OR(CK259="-3 a -2,5",CK259="-3 - -2,5"),4,IF(OR(CK259="-2 a -1,5",CK259="-2 - -1,5"),5,IF(OR(CK259="-1 a -0,5",CK259="-1 - -0,5"),6,IF(OR(CK259="0 a 0,5",CK259="0 - 0,5"),7,IF(OR(CK259="1 a 1,5",CK259="1 - 1,5"),8,IF(CK259="2","NORMA",IF(OR(CK259="2,5 a 3",CK259="2,5 - 3"),9,IF(OR(CK259="3,5 a 4",CK259="3,5 - 4"),10,IF(OR(CK259="4,5 a 5",CK259="4,5 - 5"),11,IF(OR(CK259="5,5 a 6",CK259="5,5 - 6"),12,IF(OR(CK259="6,5 a 7",CK259="6,5 - 7"),13,IF(OR(CK259="7,5 a 8",CK259="7,5 - 8"),14,IF(OR(CK259="8,5 a 9",CK259="8,5 - 9,5",CK259="9 a 9,5"),15,IF(CK259="10",15,IF(OR(CK259="0,5 a 1",CK259="0,5 - 1"),7,"Fuera de rango")))))))))))))))))))</f>
        <v>10</v>
      </c>
      <c r="CM259" s="10" t="n">
        <v>0</v>
      </c>
      <c r="CN259" s="10" t="str">
        <f aca="false">IF(CM259=0,"0", " ")</f>
        <v>0</v>
      </c>
      <c r="CO259" s="10" t="str">
        <f aca="false">IF(CM259&gt;0,"EME"," ")</f>
        <v> </v>
      </c>
      <c r="CP259" s="10" t="n">
        <v>0</v>
      </c>
      <c r="CQ259" s="10" t="str">
        <f aca="false">IF(CP259&gt;0,"0", " ")</f>
        <v> </v>
      </c>
      <c r="CR259" s="10" t="str">
        <f aca="false">IF(CP259&gt;0,"EME"," ")</f>
        <v> </v>
      </c>
      <c r="CS259" s="9" t="n">
        <v>0</v>
      </c>
      <c r="CT259" s="10" t="str">
        <f aca="false">IF(CS259&gt;0,"1", " ")</f>
        <v> </v>
      </c>
      <c r="CU259" s="10" t="str">
        <f aca="false">IF(CS259&gt;0,"HIP"," ")</f>
        <v> </v>
      </c>
      <c r="CV259" s="9" t="n">
        <v>0</v>
      </c>
      <c r="CW259" s="10" t="str">
        <f aca="false">IF(CV259&gt;0,"1", " ")</f>
        <v> </v>
      </c>
      <c r="CX259" s="10" t="str">
        <f aca="false">IF(CV259&gt;0,"HIP"," ")</f>
        <v> </v>
      </c>
      <c r="CY259" s="9" t="n">
        <v>-4</v>
      </c>
      <c r="CZ259" s="11" t="str">
        <f aca="false">IF(CY259&lt;0,"2"," ")</f>
        <v>2</v>
      </c>
      <c r="DA259" s="11" t="str">
        <f aca="false">IF(CY259&lt;0,"MIO"," ")</f>
        <v>MIO</v>
      </c>
      <c r="DB259" s="9" t="n">
        <v>-3.75</v>
      </c>
      <c r="DC259" s="11" t="str">
        <f aca="false">IF(DB259&lt;0,"2"," ")</f>
        <v>2</v>
      </c>
      <c r="DD259" s="11" t="str">
        <f aca="false">IF(DB259&lt;0,"MIO"," ")</f>
        <v>MIO</v>
      </c>
      <c r="DE259" s="9" t="n">
        <v>0</v>
      </c>
      <c r="DF259" s="11" t="str">
        <f aca="false">IF(DE259&lt;0,"3"," ")</f>
        <v> </v>
      </c>
      <c r="DG259" s="11" t="str">
        <f aca="false">IF(DE259&lt;0,"AST"," ")</f>
        <v> </v>
      </c>
      <c r="DH259" s="9" t="n">
        <v>0</v>
      </c>
      <c r="DI259" s="11" t="str">
        <f aca="false">IF(DH259&lt;0,"3"," ")</f>
        <v> </v>
      </c>
      <c r="DJ259" s="11" t="str">
        <f aca="false">IF(DH259&lt;0,"AST"," ")</f>
        <v> </v>
      </c>
      <c r="DK259" s="9" t="n">
        <v>0</v>
      </c>
      <c r="DL259" s="10" t="str">
        <f aca="false">IF(DK259&gt;0,"4"," ")</f>
        <v> </v>
      </c>
      <c r="DM259" s="10" t="str">
        <f aca="false">IF(DK259&gt;0,"PRE"," ")</f>
        <v> </v>
      </c>
      <c r="DN259" s="9" t="n">
        <v>0</v>
      </c>
      <c r="DO259" s="10" t="str">
        <f aca="false">IF(DN259&gt;0,"4"," ")</f>
        <v> </v>
      </c>
      <c r="DP259" s="10" t="str">
        <f aca="false">IF(DN259&gt;0,"PRE"," ")</f>
        <v> </v>
      </c>
      <c r="DQ259" s="12" t="n">
        <v>1</v>
      </c>
      <c r="DR259" s="12" t="n">
        <v>1</v>
      </c>
      <c r="DS259" s="12" t="str">
        <f aca="false">CONCATENATE(CO259,CU259,DA259,DG259,DM259)</f>
        <v>  MIO  </v>
      </c>
      <c r="DT259" s="10" t="str">
        <f aca="false" t="array" ref="DT259">_xlfn.IFS(DS259="EME    ","0", DS259=" HIP   ","1", DS259="  MIO  ","2", DS259="   AST ","3", DS259="    PRE","4", DS259="EME   PRE","5", DS259=" HIP  PRE","6", DS259=" HIP AST ","7", DS259="  MIO PRE","8", DS259="  MIOAST ","9", DS259="   ASTPRE","10",DS259=" HIP ASTPRE","11", DS259="  MIOASTPRE","12", DS259="     ","0")</f>
        <v>2</v>
      </c>
      <c r="DU259" s="1" t="s">
        <v>154</v>
      </c>
      <c r="DV259" s="1" t="str">
        <f aca="false" t="array" ref="DV259">_xlfn.IFS(DU259="SI","2", DU259="NO","1")</f>
        <v>1</v>
      </c>
      <c r="DW259" s="10" t="n">
        <v>0</v>
      </c>
      <c r="DX259" s="11" t="str">
        <f aca="false">IF(DW259=0,"1","2")</f>
        <v>1</v>
      </c>
      <c r="DY259" s="11" t="str">
        <f aca="false" t="array" ref="DY259">_xlfn.IFS(DW259=0,"0", DW259=0.25, "1", DW259=0.5,"2", DW259=0.75,"3", DW259=1,"4",DW259=1.25,"5", DW259=1.5,"6", DW259=1.75,"7", DW259=2,"8")</f>
        <v>0</v>
      </c>
      <c r="DZ259" s="10" t="n">
        <v>0</v>
      </c>
      <c r="EA259" s="11" t="str">
        <f aca="false">IF(DZ259=0,"1","2")</f>
        <v>1</v>
      </c>
      <c r="EB259" s="11" t="str">
        <f aca="false" t="array" ref="EB259">_xlfn.IFS(DZ259=0,"0", DZ259=0.25, "1", DZ259=0.5,"2", DZ259=0.75,"3", DZ259=1,"4",DZ259=1.25,"5", DZ259=1.5,"6", DZ259=1.75,"7", DZ259=2,"8")</f>
        <v>0</v>
      </c>
      <c r="EC259" s="10" t="n">
        <v>0</v>
      </c>
      <c r="ED259" s="10" t="str">
        <f aca="false">IF(EC259=0,"1","2")</f>
        <v>1</v>
      </c>
      <c r="EE259" s="11" t="str">
        <f aca="false" t="array" ref="EE259">_xlfn.IFS(EC259=0,"0", EC259=-0.25, "1", EC259=-0.5,"2", EC259=-0.75,"3", EC259=-1,"4",EC259=-1.25,"5", EC259=-1.5,"6", EC259=-1.75,"7", EC259=-2,"8", EC259=-2.25,"9",EC259=-2.5,"10", EC259=-2.75,"11", EC259=-3,"12", EC259=-3.25,"13", EC259=-3.5,"14", EC259=-3.75,"15",EC259=-4,"16")</f>
        <v>0</v>
      </c>
      <c r="EF259" s="10" t="n">
        <v>0.25</v>
      </c>
      <c r="EG259" s="10" t="str">
        <f aca="false">IF(EF259=0,"1","2")</f>
        <v>2</v>
      </c>
      <c r="EH259" s="11" t="e">
        <f aca="false" t="array" ref="EH259">_xlfn.IFS(EF259=0,"0", EF259=-0.25, "1", EF259=-0.5,"2", EF259=-0.75,"3", EF259=-1,"4",EF259=-1.25,"5", EF259=-1.5,"6", EF259=-1.75,"7", EF259=-2,"8", EF259=-2.25,"9",EF259=-2.5,"10", EF259=-2.75,"11", EF259=-3,"12", EF259=-3.25,"13", EF259=-3.5,"14", EF259=-3.75,"15",EF259=-4,"16")</f>
        <v>#N/A</v>
      </c>
      <c r="EI259" s="10" t="n">
        <v>0</v>
      </c>
      <c r="EJ259" s="11" t="str">
        <f aca="false">IF(EI259=0,"1","2")</f>
        <v>1</v>
      </c>
      <c r="EK259" s="11" t="str">
        <f aca="false" t="array" ref="EK259">_xlfn.IFS(EI259=0,"0", EI259=-0.25, "1", EI259=-0.5,"2", EI259=-0.75,"3", EI259=-1,"4",EI259=-1.25,"5", EI259=-1.5,"6", EI259=-1.75,"7", EI259=-2,"8", EI259=-2.25,"9", EI259=-2.25,"9",EI259=-2.5,"10", EI259=-2.75,"11", EI259=-3,"12", EI259=-3.25,"13", EI259=-3.5,"14", EI259=-3.75,"15",EI259=-4,"16", EI259=0.25, "17", EI259=0.5, "18")</f>
        <v>0</v>
      </c>
      <c r="EL259" s="10" t="n">
        <v>0</v>
      </c>
      <c r="EM259" s="11" t="str">
        <f aca="false">IF(EL259=0,"1","2")</f>
        <v>1</v>
      </c>
      <c r="EN259" s="11" t="str">
        <f aca="false" t="array" ref="EN259">_xlfn.IFS(EL259=0.25,"17",EL259=0.5,"18", EL259=0,"0", EL259=-0.25, "1", EL259=-0.5,"2", EL259=-0.75,"3", EL259=-1,"4",EL259=-1.25,"5", EL259=-1.5,"6", EL259=-1.75,"7", EL259=-2,"8",EL259= -2.25,"9",EL259=-2.5,"10",EL259= -2.75,"11",EL259= -3,"12",EL259= -3.25,"13",EL259= -3.5,"14",EL259= -3.75,"15",EL259=-4,"16")</f>
        <v>0</v>
      </c>
      <c r="EO259" s="10" t="n">
        <v>0</v>
      </c>
      <c r="EP259" s="11" t="str">
        <f aca="false">IF(EO259=0,"1","2")</f>
        <v>1</v>
      </c>
      <c r="EQ259" s="11" t="str">
        <f aca="false" t="array" ref="EQ259">_xlfn.IFS(EO259=0,"0", EO259=0.25, "1", EO259=0.5,"2", EO259=0.75,"3", EO259=1,"4",EO259=1.25,"5", EO259=1.5,"6", EO259=1.75,"7", EO259=2,"8", EO259=2.25,"9", EO259=2.25,"9",EO259=2.5,"10", EO259=2.75,"11", EO259=3,"12", EO259=3.25,"13", EO259=3.5,"14", EO259=3.75,"15",EO259=4,"16", EO259=-0.25, "17", bq=-0.5, "18")</f>
        <v>0</v>
      </c>
      <c r="ER259" s="10" t="n">
        <v>0</v>
      </c>
      <c r="ES259" s="11" t="str">
        <f aca="false">IF(ER259=0,"1","2")</f>
        <v>1</v>
      </c>
      <c r="ET259" s="11" t="str">
        <f aca="false" t="array" ref="ET259">_xlfn.IFS(ER259=0,"0", ER259=0.25, "1", ER259=0.5,"2", ER259=0.75,"3", ER259=1,"4",ER259=1.25,"5", ER259=1.5,"6", ER259=1.75,"7", ER259=2,"8", ER259=2.25,"9", ER259=2.25,"9",ER259=2.5,"10", ER259=2.75,"11", ER259=3,"12", ER259=3.25,"13", ER259=3.5,"14", ER259=3.75,"15",ER259=4,"16", ER259=-0.25, "17", bq=-0.5, "18")</f>
        <v>0</v>
      </c>
      <c r="EU259" s="13" t="n">
        <v>24</v>
      </c>
      <c r="EV259" s="14" t="str">
        <f aca="false">VLOOKUP(EU259,LEYENDA!$G$2:$H$8,2,TRUE())</f>
        <v>19-24</v>
      </c>
      <c r="EW259" s="14" t="str">
        <f aca="false" t="array" ref="EW259">_xlfn.IFS(EV259="0-5","1", EV259="6-12","2", EV259="13-18","3", EV259="19-24","4", EV259="25-36","5", EV259="37-48","6", EV259="49-60","7")</f>
        <v>4</v>
      </c>
    </row>
    <row r="260" customFormat="false" ht="13.5" hidden="false" customHeight="false" outlineLevel="0" collapsed="false">
      <c r="A260" s="1" t="n">
        <v>70</v>
      </c>
      <c r="B260" s="35" t="n">
        <v>2</v>
      </c>
      <c r="C260" s="33" t="n">
        <v>35958</v>
      </c>
      <c r="D260" s="6"/>
      <c r="E260" s="5" t="str">
        <f aca="false">VLOOKUP(A260,'286'!$A$3:$J$600,10,FALSE())</f>
        <v>MARTÍNEZ PÉREZ, MARÍA JOSÉ</v>
      </c>
      <c r="F260" s="4" t="str">
        <f aca="false">VLOOKUP(A260,'286'!$A$3:$I$1768,3,FALSE())</f>
        <v>MARPEJO</v>
      </c>
      <c r="G260" s="6" t="n">
        <f aca="false">VLOOKUP(A260,'286'!$A$3:$I$1768,4,FALSE())</f>
        <v>22727</v>
      </c>
      <c r="H260" s="7" t="n">
        <f aca="false">YEAR(C260)-YEAR(G260)</f>
        <v>36</v>
      </c>
      <c r="I260" s="1" t="str">
        <f aca="false">VLOOKUP(H260,LEYENDA!$C$2:$D$6,2,TRUE())</f>
        <v>25-40</v>
      </c>
      <c r="J260" s="5" t="str">
        <f aca="false">VLOOKUP(A260,'286'!$A$3:$I$1768,7,FALSE())</f>
        <v>M</v>
      </c>
      <c r="K260" s="8" t="str">
        <f aca="false">VLOOKUP(A260,'286'!$A$3:$I$1768,2,FALSE())</f>
        <v>OD</v>
      </c>
      <c r="L260" s="4" t="str">
        <f aca="false">VLOOKUP(A260,'286'!$A$3:$I$1768,8,FALSE())</f>
        <v>D</v>
      </c>
      <c r="M260" s="4" t="str">
        <f aca="false">VLOOKUP(A260,'286'!$A$3:$I$1768,9,FALSE())</f>
        <v>I</v>
      </c>
      <c r="N260" s="8" t="str">
        <f aca="false">IF(R260=O260, "MISMA","CONTRARIA")</f>
        <v>CONTRARIA</v>
      </c>
      <c r="O260" s="8" t="str">
        <f aca="false" t="array" ref="O260">_xlfn.IFS(L260="D","1", L260="I","2")</f>
        <v>1</v>
      </c>
      <c r="P260" s="8" t="str">
        <f aca="false" t="array" ref="P260">_xlfn.IFS(K260="OD","1", K260="OI","2")</f>
        <v>1</v>
      </c>
      <c r="Q260" s="1" t="str">
        <f aca="false" t="array" ref="Q260">_xlfn.IFS(J260="M","1", J260="H","2")</f>
        <v>1</v>
      </c>
      <c r="R260" s="8" t="str">
        <f aca="false" t="array" ref="R260">_xlfn.IFS(M260="D","1", M260="I","2")</f>
        <v>2</v>
      </c>
      <c r="S260" s="1" t="str">
        <f aca="false" t="array" ref="S260">_xlfn.IFS(N260="CONTRARIA", "1",N260= "MISMA","2")</f>
        <v>1</v>
      </c>
      <c r="T260" s="1" t="str">
        <f aca="false" t="array" ref="T260">_xlfn.IFS(I260="0-12","1", I260="13-24","2", I260="25-40","3", I260="41-60","4", I260="61-100","5")</f>
        <v>3</v>
      </c>
      <c r="U260" s="9" t="n">
        <v>4</v>
      </c>
      <c r="V260" s="1" t="str">
        <f aca="false">IF(U260="","",IF(AND(U260&gt;=-9,U260&lt;=-6.5),"-9 a -6,5",IF(AND(U260&gt;=-6,U260&lt;=-3.5),"-6 a -3,5",IF(AND(U260&gt;=-3,U260&lt;=-1),"-3 a -1",IF(U260=-0.5,"-0,5",IF(AND(U260&gt;=0,U260&lt;=2.5),"0 a 2,5",IF(AND(U260&gt;=3,U260&lt;=5.5),"3 a 5,5",IF(AND(U260&gt;=6,U260&lt;=8.5),"6 a 8,5",IF(AND(U260&gt;=9,U260&lt;=20),"9 a 20","Fuera de rango")))))))))</f>
        <v>3 a 5,5</v>
      </c>
      <c r="W260" s="11" t="n">
        <f aca="false">IF(V260="","",IF(V260="-9 a -6,5",2,IF(V260="-6 a -3,5",3,IF(V260="-3 a -1",4,IF(V260="-0,5","NORMA",IF(V260="0 a 2,5",5,IF(V260="3 a 5,5",6,IF(V260="6 a 8,5",7,IF(V260="9 a 20",8,"Fuera de rango")))))))))</f>
        <v>6</v>
      </c>
      <c r="X260" s="9" t="n">
        <v>0</v>
      </c>
      <c r="Y260" s="10" t="str">
        <f aca="false">IF(X260="","",IF(AND(X260&gt;=0,X260&lt;=4),"0 a 4",IF(AND(X260&gt;=4.5,X260&lt;=8.5),"4,5 a 8,5",IF(X260=9,"9",IF(AND(X260&gt;=9.5,X260&lt;=13),"9,5 a 13",IF(AND(X260&gt;=13.5,X260&lt;=20),"13,5 a 20",IF(AND(X260&gt;=20.5,X260&lt;=35),"20,5 a 35","Fuera de rango")))))))</f>
        <v>0 a 4</v>
      </c>
      <c r="Z260" s="11" t="n">
        <f aca="false">IF(Y260="","",IF(Y260="0 a 4",1,IF(Y260="4,5 a 8,5",2,IF(Y260="9","NORMA",IF(Y260="9,5 a 13",3,IF(Y260="13,5 a 20",4,IF(Y260="20,5 a 35",5,"Fuera de rango")))))))</f>
        <v>1</v>
      </c>
      <c r="AA260" s="9" t="n">
        <v>29</v>
      </c>
      <c r="AB260" s="10" t="str">
        <f aca="false">IF(AA260="","",IF(AND(AA260&gt;=0,AA260&lt;=9),"0 a 9",IF(AND(AA260&gt;=9.5,AA260&lt;=18.5),"9,5 a 18,5",IF(AA260=19,"19",IF(AND(AA260&gt;=19.5,AA260&lt;=28),"19,5 a 28",IF(AND(AA260&gt;=28.5,AA260&lt;=40),"28,5 a 40","Fuera de rango"))))))</f>
        <v>28,5 a 40</v>
      </c>
      <c r="AC260" s="11" t="n">
        <f aca="false" t="array" ref="AC260">_xlfn.IFS(AB260="","",AB260="0 a 9",1,AB260="9,5 a 18,5",2,AB260="19","NORMA",AB260="19,5 a 28",3,AB260="28,5 a 40",4,TRUE(),"Fuera de rango")</f>
        <v>4</v>
      </c>
      <c r="AD260" s="9" t="n">
        <v>15</v>
      </c>
      <c r="AE260" s="10" t="str">
        <f aca="false">IF(AD260="","",IF(AND(AD260&gt;=-10,AD260&lt;=0),"De -10 a 0",IF(AND(AD260&gt;=0.5,AD260&lt;=9.5),"0,5 a 9,5",IF(AD260=10,"10",IF(AND(AD260&gt;=10.5,AD260&lt;=20),"10,5 a 20",IF(AND(AD260&gt;=20.5,AD260&lt;=40),"20,5 a 40","Fuera de rango"))))))</f>
        <v>10,5 a 20</v>
      </c>
      <c r="AF260" s="12" t="n">
        <f aca="false">IF(AD260="","",IF(AND(AD260&gt;=-10,AD260&lt;=0),1,IF(AND(AD260&gt;=0.5,AD260&lt;=9.5),2,IF(AD260=10,"NORMA",IF(AND(AD260&gt;=10.5,AD260&lt;=20),3,IF(AND(AD260&gt;=20.5,AD260&lt;=40),4,""))))))</f>
        <v>3</v>
      </c>
      <c r="AG260" s="9" t="n">
        <v>12</v>
      </c>
      <c r="AH260" s="10" t="str">
        <f aca="false">IF(AG260="","",IF(AND(AG260&gt;=0,AG260&lt;=4),"0 a 4",IF(AND(AG260&gt;=4.5,AG260&lt;=8.5),"4,5 a 8,5",IF(AG260=9,"9",IF(AND(AG260&gt;=9.5,AG260&lt;=13),"9,5 a 13",IF(AND(AG260&gt;=13.5,AG260&lt;=25),"13,5 a 25","Fuera de rango"))))))</f>
        <v>9,5 a 13</v>
      </c>
      <c r="AI260" s="11" t="n">
        <f aca="false">IF(AH260="","",IF(AH260="0 a 4",1,IF(AH260="4,5 a 8,5",2,IF(AH260="9","NORMA",IF(AH260="9,5 a 13",3,IF(AH260="13,5 a 25",4,""))))))</f>
        <v>3</v>
      </c>
      <c r="AJ260" s="9" t="n">
        <v>6</v>
      </c>
      <c r="AK260" s="10" t="str">
        <f aca="false">IF(AJ260="","",IF(AND(AJ260&gt;=-15,AJ260&lt;=-10.5),"-15 a -10,5",IF(AND(AJ260&gt;=-10,AJ260&lt;=-4),"-10 a -4",IF(AND(AJ260&gt;=-4.5,AJ260&lt;=0),"-4,5 a 0",IF(AND(AJ260&gt;=0.5,AJ260&lt;=4.5),"0,5 a 4,5",IF(AJ260=5,"5",IF(AND(AJ260&gt;=5.5,AJ260&lt;=10),"5,5 a 10",IF(AND(AJ260&gt;=10.5,AJ260&lt;=20),"10,5 a 20","Fuera de rango"))))))))</f>
        <v>5,5 a 10</v>
      </c>
      <c r="AL260" s="11" t="n">
        <f aca="false">IF(AK260="","",IF(AK260="-15 a -10,5",1,IF(AK260="-10 a -4",2,IF(AK260="-4,5 a 0",3,IF(AK260="0,5 a 4,5",4,IF(AK260="5","NORMA",IF(AK260="5,5 a 10",5,IF(AK260="10,5 a 20",6,"Error"))))))))</f>
        <v>5</v>
      </c>
      <c r="AM260" s="9" t="n">
        <v>0</v>
      </c>
      <c r="AN260" s="10" t="str">
        <f aca="false">IF(AM260="","",IF(AND(AM260&gt;=-7.5,AM260&lt;=-5.5),"-7,5 a -5,5",IF(AND(AM260&gt;=-5,AM260&lt;=-3),"-5 a -3",IF(AND(AM260&gt;=-2.5,AM260&lt;=-0.5),"-2,5 a -0,5",IF(AM260=0,"0,00",IF(AND(AM260&gt;=0.5,AM260&lt;=2.5),"0,5 a 2,5",IF(AND(AM260&gt;=3,AM260&lt;=5),"3 a 5",IF(AND(AM260&gt;=5.5,AM260&lt;=7.5),"5,5 a 7,5",IF(AND(AM260&gt;=8,AM260&lt;=10),"8 a 10","Fuera de rango")))))))))</f>
        <v>0,00</v>
      </c>
      <c r="AO260" s="11" t="str">
        <f aca="false">IF(AN260="","",IF(AN260="-7,5 a -5,5",1,IF(AN260="-5 a -3",2,IF(AN260="-2,5 a -0,5",3,IF(AN260="0,00","NORMA",IF(AN260="0,5 a 2,5",4,IF(AN260="3 a 5",5,IF(AN260="5,5 a 7,5",6,IF(AN260="8 a 10",7,"Error")))))))))</f>
        <v>NORMA</v>
      </c>
      <c r="AP260" s="9" t="n">
        <v>9</v>
      </c>
      <c r="AQ260" s="10" t="str">
        <f aca="false">IF(AP260="","",IF(AND(AP260&gt;=-20,AP260&lt;=-9.5),"-20 a -9,5",IF(AND(AP260&gt;=-9,AP260&lt;=-6.5),"-9 a -6,5",IF(AP260=-6,"-6",IF(AND(AP260&gt;=-5.5,AP260&lt;=-3),"-5,5 a -3",IF(AND(AP260&gt;=-2.5,AP260&lt;=0),"-2,5 a 0",IF(AND(AP260&gt;=0.5,AP260&lt;=3),"0,5 a 3",IF(AND(AP260&gt;=3.5,AP260&lt;=6),"3,5 a 6",IF(AND(AP260&gt;=6.5,AP260&lt;=9),"6,5 a 9",IF(AND(AP260&gt;=9.5,AP260&lt;=20),"9,5 a 20","Fuera de rango"))))))))))</f>
        <v>6,5 a 9</v>
      </c>
      <c r="AR260" s="11" t="n">
        <f aca="false">IF(AQ260="","",IF(AQ260="-20 a -9,5",1,IF(AQ260="-9 a -6,5",2,IF(AQ260="-6","NORMA",IF(AQ260="-5,5 a -3",3,IF(AQ260="-2,5 a 0",4,IF(AQ260="0,5 a 3",5,IF(AQ260="3,5 a 6",6,IF(AQ260="6,5 a 9",7,IF(AQ260="9,5 a 20",8,""))))))))))</f>
        <v>7</v>
      </c>
      <c r="AS260" s="9" t="n">
        <v>11</v>
      </c>
      <c r="AT260" s="10" t="str">
        <f aca="false">IF(AS260="","",IF(AND(AS260&gt;=-16,AS260&lt;=-14),"-16 a -14",IF(AND(AS260&gt;=-13.5,AS260&lt;=-11.5),"-13,5 a -11,5",IF(AND(AS260&gt;=-11,AS260&lt;=-9),"-11 a -9",IF(AND(AS260&gt;=-8.5,AS260&lt;=-6.5),"-8,5 a -6,5",IF(AND(AS260&gt;=-6,AS260&lt;=-4),"-6 a -4",IF(AND(AS260&gt;=-3.5,AS260&lt;=-1.5),"-3,5 a -1,5",IF(AND(AS260&gt;=-1,AS260&lt;=1),"-1 a 1",IF(AND(AS260&gt;=1.5,AS260&lt;=3.5),"1,5 a 3,5",IF(AND(AS260&gt;=4,AS260&lt;=6),"4 a 6",IF(AND(AS260&gt;=6.5,AS260&lt;=8.5),"6,5 a 8,5",IF(AND(AS260&gt;=9,AS260&lt;=11),"9 a 11",IF(AND(AS260&gt;=11.5,AS260&lt;=13.5),"11,5 a 13,5",IF(AND(AS260&gt;=14,AS260&lt;=16),"14 a 16",IF(AND(AS260&gt;=16.5,AS260&lt;=18.5),"16,5 a 18,5",IF(AND(AS260&gt;=19,AS260&lt;=21),"19 a 21","Fuera de rango"))))))))))))))))</f>
        <v>9 a 11</v>
      </c>
      <c r="AU260" s="11" t="n">
        <f aca="false" t="array" ref="AU260">IF(AT260="","",_xlfn.IFS(AT260="-16 a -14",1,AT260="-13,5 a -11,5",2,AT260="-11 a -9",3,AT260="-8,5 a -6,5",4,AT260="-6 a -4",5,AT260="-3,5 a -1,5",6,AT260="-1 a 1",7,AT260="1,5 a 3,5",8,AT260="4 a 6","NORMA",AT260="6,5 a 8,5",9,AT260="9 a 11",10,AT260="11,5 a 13,5",11,AT260="14 a 16",12,AT260="16,5 a 18,5",13,AT260="19 a 21",14,TRUE(),""))</f>
        <v>10</v>
      </c>
      <c r="AV260" s="9" t="n">
        <v>1.25</v>
      </c>
      <c r="AW260" s="10" t="str">
        <f aca="false">IF(AV260="","",IF(AND(AV260&gt;=-1,AV260&lt;=-0.5),"-1 a -0,5",IF(AND(AV260&gt;-0.5,AV260&lt;=0),"De -0,5 a 0",IF(AND(AV260&gt;=0.25,AV260&lt;=0.75),"0,25 a 0,75",IF(AND(AV260&gt;=1,AV260&lt;=1.5),"1 a 1,5",IF(AND(AV260&gt;=1.75,AV260&lt;=2.25),"1,75 a 2,25",IF(AND(AV260&gt;=2.5,AV260&lt;=3),"2,5 a 3",IF(AND(AV260&gt;=3.25,AV260&lt;=3.75),"3,25 a 3,75","Fuera de rango"))))))))</f>
        <v>1 a 1,5</v>
      </c>
      <c r="AX260" s="11" t="n">
        <f aca="false">IF(AW260="","",IF(OR(AW260="-1 a -0,5",AW260="-1 a -0.5"),1,IF(OR(AW260="De -0,5 a 0",AW260="-0,5 a 0",AW260="De -0.5 a 0"),2,IF(OR(AW260="0,25 a 0,75",AW260="0.25 a 0.75"),"NORMA",IF(OR(AW260="1 a 1,5",AW260="1 a 1.5"),3,IF(OR(AW260="1,75 a 2,25",AW260="1.75 a 2.25"),4,IF(OR(AW260="2,5 a 3",AW260="2.5 a 3"),5,IF(OR(AW260="3,25 a 3,75",AW260="3.25 a 3.75"),6,""))))))))</f>
        <v>3</v>
      </c>
      <c r="AY260" s="9" t="n">
        <v>1</v>
      </c>
      <c r="AZ260" s="10" t="str">
        <f aca="false">IF(AY260="","",IF(AND(AY260&gt;=-20,AY260&lt;=-9.5),"-20 a -9,5",IF(AND(AY260&gt;=-9,AY260&lt;=-6.5),"-9 a -6,5",IF(AY260=-6,"-6",IF(AND(AY260&gt;=-5.5,AY260&lt;=-3),"-5,5 a -3",IF(AND(AY260&gt;=-2.5,AY260&lt;=0),"-2,5 a 0",IF(AND(AY260&gt;=0.5,AY260&lt;=3),"0,5 a 3",IF(AND(AY260&gt;=3.5,AY260&lt;=6),"3,5 a 6","Fuera de rango"))))))))</f>
        <v>0,5 a 3</v>
      </c>
      <c r="BA260" s="11" t="n">
        <f aca="false">IF(AZ260="","",IF(AZ260="-20 a -9,5",1,IF(AZ260="-9 a -6,5",2,IF(AZ260="-6","NORMA",IF(AZ260="-5,5 a -3",3,IF(AZ260="-2,5 a 0",4,IF(AZ260="0,5 a 3",5,IF(AZ260="3,5 a 6",6,""))))))))</f>
        <v>5</v>
      </c>
      <c r="BB260" s="9" t="n">
        <v>0</v>
      </c>
      <c r="BC260" s="10" t="str">
        <f aca="false" t="array" ref="BC260">IF(BB260="","",_xlfn.IFS(AND(BB260&gt;=0,BB260&lt;=2),"0 a 2",AND(BB260&gt;=2.5,BB260&lt;=4.5),"2,5 a 4,5",AND(BB260&gt;=5,BB260&lt;=7),"5 a 7",AND(BB260&gt;=7.5,BB260&lt;=9.5),"7,5 a 9,5",AND(BB260&gt;=10,BB260&lt;=12),"10 a 12",AND(BB260&gt;=12.5,BB260&lt;=14.5),"12,5 a 14,5",BB260=15,"15",AND(BB260&gt;=15.5,BB260&lt;=17.5),"15,5 a 17,5",AND(BB260&gt;=18,BB260&lt;=20),"18 a 20",AND(BB260&gt;=20.5,BB260&lt;=22.5),"20,5 a 22,5",AND(BB260&gt;=23,BB260&lt;=25),"23 a 25",TRUE(),"Fuera de rango"))</f>
        <v>0 a 2</v>
      </c>
      <c r="BD260" s="11" t="n">
        <f aca="false" t="array" ref="BD260">IF(BC260="","",_xlfn.IFS(BC260="0 a 2",1,BC260="2,5 a 4,5",2,BC260="5 a 7",3,BC260="7,5 a 9,5",4,BC260="10 a 12",5,BC260="12,5 a 14,5",6,BC260="15","NORMA",BC260="15,5 a 17,5",7,BC260="18 a 20",8,BC260="20,5 a 22,5",9,BC260="23 a 25",10,TRUE(),"Fuera de rango"))</f>
        <v>1</v>
      </c>
      <c r="BE260" s="9" t="n">
        <v>38</v>
      </c>
      <c r="BF260" s="10" t="str">
        <f aca="false">IF(BE260="","",IF(AND(BE260&gt;=-20,BE260&lt;=-10),"-20 a -10",IF(AND(BE260&gt;=-9.5,BE260&lt;=0.5),"-9,5 a 0,5",IF(AND(BE260&gt;=1,BE260&lt;=11),"1 a 11",IF(AND(BE260&gt;=11.5,BE260&lt;=20.5),"11,5 a 20,5",IF(BE260=21,"21",IF(AND(BE260&gt;=21.5,BE260&lt;=31.5),"21,5 a 31,5",IF(AND(BE260&gt;=32,BE260&lt;=42),"32 a 42","Fuera de rango"))))))))</f>
        <v>32 a 42</v>
      </c>
      <c r="BG260" s="11" t="n">
        <f aca="false">IF(BF260="","",IF(BF260="-20 a -10",1,IF(BF260="-9,5 a 0,5",2,IF(BF260="1 a 11",3,IF(BF260="11,5 a 20,5",4,IF(BF260="21","NORMA",IF(BF260="21,5 a 31,5",5,IF(BF260="32 a 42",6,""))))))))</f>
        <v>6</v>
      </c>
      <c r="BH260" s="9" t="n">
        <v>24</v>
      </c>
      <c r="BI260" s="10" t="str">
        <f aca="false">IF(BH260="","",IF(AND(BH260&gt;=-20,BH260&lt;=-15),"-20 a -15",IF(AND(BH260&gt;=-14.5,BH260&lt;=-9.5),"-14,5 a -9,5",IF(AND(BH260&gt;=-9,BH260&lt;=-4),"-9 a -4",IF(AND(BH260&gt;=-3.5,BH260&lt;=2.5),"-3,5 a 2,5",IF(AND(BH260&gt;=3,BH260&lt;=8),"3 a 8",IF(AND(BH260&gt;=8.5,BH260&lt;=14.5),"8,5 a 14,5",IF(BH260=15,"15",IF(AND(BH260&gt;=15.5,BH260&lt;=20.5),"15,5 a 20,5",IF(AND(BH260&gt;=21,BH260&lt;=26),"21 a 26","Fuera de rango"))))))))))</f>
        <v>21 a 26</v>
      </c>
      <c r="BJ260" s="11" t="n">
        <f aca="false">IF(BI260="","",IF(BI260="-20 a -15",1,IF(BI260="-14,5 a -9,5",2,IF(BI260="-9 a -4",3,IF(BI260="-3,5 a 2,5",4,IF(BI260="3 a 8",5,IF(BI260="8,5 a 14,5",6,IF(BI260="15","NORMA",IF(BI260="15,5 a 20,5",7,IF(BI260="21 a 26",8,IF(BI260="26,5 a 31,5",9,"")))))))))))</f>
        <v>8</v>
      </c>
      <c r="BK260" s="9" t="n">
        <v>0</v>
      </c>
      <c r="BL260" s="10" t="str">
        <f aca="false">IF(BK260="","",IF(AND(BK260&gt;=0,BK260&lt;=2),"0 - 2",IF(AND(BK260&gt;=2.5,BK260&lt;=4.5),"2,5 - 4,5",IF(AND(BK260&gt;=5,BK260&lt;=7),"5 - 7",IF(AND(BK260&gt;=7.5,BK260&lt;=9.5),"7,5 - 9,5",IF(AND(BK260&gt;=10,BK260&lt;=12),"10 - 12",IF(AND(BK260&gt;=12.5,BK260&lt;=13.5),"12,5 - 13,5",IF(BK260=14,"14",IF(AND(BK260&gt;=14.5,BK260&lt;=16.5),"14,5 - 16,5",IF(AND(BK260&gt;=17,BK260&lt;=19),"17 - 19",IF(AND(BK260&gt;=19.5,BK260&lt;=21.5),"19,5 - 21,5",IF(AND(BK260&gt;=22,BK260&lt;=24),"22 - 24",IF(AND(BK260&gt;=24.5,BK260&lt;=26.5),"24,5 - 26,5",IF(AND(BK260&gt;=27,BK260&lt;=29),"27 - 29",IF(AND(BK260&gt;=29.5,BK260&lt;=30),"29,5 - 30","Fuera de rango")))))))))))))))</f>
        <v>0 - 2</v>
      </c>
      <c r="BM260" s="11" t="n">
        <f aca="false">IF(BL260="","",IF(BL260="0 - 2",1,IF(BL260="2,5 - 4,5",2,IF(BL260="5 - 7",3,IF(BL260="7,5 - 9,5",4,IF(BL260="10 - 12",5,IF(BL260="12,5 - 13,5",6,IF(BL260="14","NORMA",IF(BL260="14,5 - 16,5",7,IF(BL260="17 - 19",8,IF(BL260="19,5 - 21,5",9,IF(BL260="22 - 24",10,IF(BL260="24,5 - 26,5",11,IF(BL260="27 - 29",12,IF(BL260="29,5 - 30",13,"")))))))))))))))</f>
        <v>1</v>
      </c>
      <c r="BN260" s="9" t="n">
        <v>17</v>
      </c>
      <c r="BO260" s="10" t="str">
        <f aca="false">IF(BN260="","",IF(AND(BN260&gt;=-20,BN260&lt;=-10),"-20 a -10",IF(AND(BN260&gt;=-9.5,BN260&lt;=0.5),"-9,5 a 0,5",IF(AND(BN260&gt;=1,BN260&lt;=11),"1 a 11",IF(AND(BN260&gt;=11.5,BN260&lt;=21.5),"11,5 a 21,5",IF(BN260=22,"22",IF(AND(BN260&gt;=22.5,BN260&lt;=32.5),"22,5 a 32,5",IF(AND(BN260&gt;=33,BN260&lt;=43),"33 a 43","Fuera de rango"))))))))</f>
        <v>11,5 a 21,5</v>
      </c>
      <c r="BP260" s="11" t="n">
        <f aca="false">IF(BO260="","",IF(BO260="-20 a -10",1,IF(BO260="-9,5 a 0,5",2,IF(BO260="1 a 11",3,IF(BO260="11,5 a 21,5",4,IF(BO260="22","NORMA",IF(BO260="22,5 a 32,5",5,IF(BO260="33 a 43",6,""))))))))</f>
        <v>4</v>
      </c>
      <c r="BQ260" s="9" t="n">
        <v>9</v>
      </c>
      <c r="BR260" s="10" t="str">
        <f aca="false">IF(BQ260="","",IF(AND(BQ260&gt;=-20,BQ260&lt;=-15),"-20 a -15",IF(AND(BQ260&gt;=-14.5,BQ260&lt;=-9.5),"-14,5 a -9,5",IF(AND(BQ260&gt;=-9,BQ260&lt;=-4),"-9 a -4",IF(AND(BQ260&gt;=-3.5,BQ260&lt;=2.5),"-3,5 a 2,5",IF(AND(BQ260&gt;=3,BQ260&lt;=8),"3 a 8",IF(AND(BQ260&gt;=8.5,BQ260&lt;=13.5),"8,5 a 13,5",IF(AND(BQ260&gt;=14,BQ260&lt;=17.5),"14 a 17,5",IF(BQ260=18,"18",IF(AND(BQ260&gt;=18.5,BQ260&lt;=23.5),"18,5 a 23,5",IF(AND(BQ260&gt;=24,BQ260&lt;=29),"24 a 29",IF(AND(BQ260&gt;=29.5,BQ260&lt;=34.5),"29,5 a 34,5",IF(AND(BQ260&gt;=35,BQ260&lt;=40),"35 a 40","Fuera de rango")))))))))))))</f>
        <v>8,5 a 13,5</v>
      </c>
      <c r="BS260" s="11" t="n">
        <f aca="false">IF(BR260="","",IF(BR260="-20 a -15",1,IF(BR260="-14,5 a -9,5",2,IF(BR260="-9 a -4",3,IF(BR260="-3,5 a 2,5",4,IF(BR260="3 a 8",5,IF(BR260="8,5 a 13,5",6,IF(BR260="14 a 17,5",7,IF(BR260="18","NORMA",IF(BR260="18,5 a 23,5",8,IF(BR260="24 a 29",9,IF(BR260="29,5 a 34,5",10,IF(BR260="35 a 40",11,"")))))))))))))</f>
        <v>6</v>
      </c>
      <c r="BT260" s="9" t="n">
        <v>0</v>
      </c>
      <c r="BU260" s="10" t="str">
        <f aca="false">IF(BT260="","",IF(AND(BT260&gt;=-20,BT260&lt;=-18),"-20 a -18",IF(AND(BT260&gt;=-17.5,BT260&lt;=-15.5),"-17,5 a -15,5",IF(AND(BT260&gt;=-15,BT260&lt;=-13),"-15 a -13",IF(AND(BT260&gt;=-12.5,BT260&lt;=-10.5),"-12,5 a -10,5",IF(AND(BT260&gt;=-10,BT260&lt;=-8),"-10 a -8",IF(AND(BT260&gt;=-7.5,BT260&lt;=-5.5),"-7,5 a -5,5",IF(AND(BT260&gt;=-5,BT260&lt;=-3),"-5 a -3",IF(AND(BT260&gt;=-2.5,BT260&lt;=-0.5),"-2,5 a -0,5",IF(BT260=0,"0",IF(AND(BT260&gt;=0.5,BT260&lt;=2.5),"0,5 a 2,5",IF(AND(BT260&gt;=3,BT260&lt;=5),"3 a 5",IF(AND(BT260&gt;=5.5,BT260&lt;=7.5),"5,5 a 7,5",IF(AND(BT260&gt;=8,BT260&lt;=10),"8 a 10",IF(AND(BT260&gt;=10.5,BT260&lt;=12.5),"10,5 a 12,5",IF(AND(BT260&gt;=13,BT260&lt;=15),"13 a 15",IF(AND(BT260&gt;=15.5,BT260&lt;=17.5),"15,5 a 17,5",IF(AND(BT260&gt;=18,BT260&lt;=20),"18 a 20","Fuera de rango"))))))))))))))))))</f>
        <v>0</v>
      </c>
      <c r="BV260" s="11" t="str">
        <f aca="false">IF(BT260="","",IF(BT260=0,"NORMA",IF(AND(BT260&gt;=-20,BT260&lt;=-18),2,IF(AND(BT260&gt;=-17.5,BT260&lt;=-15.5),2,IF(AND(BT260&gt;=-15,BT260&lt;=-13),3,IF(AND(BT260&gt;=-12.5,BT260&lt;=-10.5),4,IF(AND(BT260&gt;=-10,BT260&lt;=-8),5,IF(AND(BT260&gt;=-7.5,BT260&lt;=-5.5),6,IF(AND(BT260&gt;=-5,BT260&lt;=-3),7,IF(AND(BT260&gt;=-2.5,BT260&lt;=-0.5),8,IF(AND(BT260&gt;=0.5,BT260&lt;=2.5),9,IF(AND(BT260&gt;=3,BT260&lt;=5),10,IF(AND(BT260&gt;=5.5,BT260&lt;=7.5),11,IF(AND(BT260&gt;=8,BT260&lt;=10),12,IF(AND(BT260&gt;=10.5,BT260&lt;=12.5),13,IF(AND(BT260&gt;=13,BT260&lt;=15),14,IF(AND(BT260&gt;=15.5,BT260&lt;=17.5),15,IF(AND(BT260&gt;=18,BT260&lt;=20),16,"Fuera de rango"))))))))))))))))))</f>
        <v>NORMA</v>
      </c>
      <c r="BW260" s="9" t="n">
        <v>-4.75</v>
      </c>
      <c r="BX260" s="10" t="n">
        <f aca="false">18.5- (0.3*H260)</f>
        <v>7.7</v>
      </c>
      <c r="BY260" s="10" t="n">
        <f aca="false">(BW260)-(BX260)</f>
        <v>-12.45</v>
      </c>
      <c r="BZ260" s="10" t="str">
        <f aca="false">IF(BY260="","",IF(BY260&lt;-27.5,"De -30 a -28",IF(BY260&lt;-25,"De -27,5 a -25,5",IF(BY260&lt;-22.5,"De -25 a -23",IF(BY260&lt;-20,"De -22,5 a -20,5",IF(BY260&lt;-17.5,"De -20 a -18",IF(BY260&lt;-15,"De -17,5 a -15,5",IF(BY260&lt;-12.5,"De -15 a -13",IF(BY260&lt;-10,"De -12,5 a -10,5",IF(BY260&lt;-7.5,"De -10 a -8",IF(BY260&lt;-5,"De -7,5 a -5,5",IF(BY260&lt;-2.5,"De -5 a -3",IF(BY260&lt;0,"De -2,5 a -0,5",IF(BY260&lt;2.5,"De 0 a 2",IF(BY260&lt;5,"De 2,5 a 4,5",IF(BY260&lt;7.5,"De 5 a 7",IF(BY260&lt;10,"De 7,5 a 9,5",IF(BY260&lt;12.5,"De 10 a 12",IF(BY260&lt;15,"De 12,5 a 14,5",IF(BY260&lt;17.5,"De 15 a 17",IF(BY260&lt;20,"De 17,5 a 19,5",IF(BY260&lt;22.5,"De 20 a 22",IF(BY260&lt;25,"De 22,5 a 24,5",IF(BY260&lt;27.5,"De 25 a 27","De 27,5 a 30"))))))))))))))))))))))))</f>
        <v>De -12,5 a -10,5</v>
      </c>
      <c r="CA260" s="12" t="n">
        <f aca="false">IF(BY260="","",IF(BY260&lt;=-28,1,IF(BY260&lt;=-25.5,2,IF(BY260&lt;=-23,3,IF(BY260&lt;=-20.5,4,IF(BY260&lt;=-18,5,IF(BY260&lt;=-15.5,6,IF(BY260&lt;=-13,7,IF(BY260&lt;=-10.5,8,IF(BY260&lt;=-8,9,IF(BY260&lt;=-5.5,10,IF(BY260&lt;=-3,11,IF(BY260&lt;=-0.5,12,IF(BY260&lt;=2,13,IF(BY260&lt;=4.5,14,IF(BY260&lt;=7,15,IF(BY260&lt;=9.5,16,IF(BY260&lt;=12,17,IF(BY260&lt;=14.5,18,IF(BY260&lt;=17,19,IF(BY260&lt;=19.5,20,IF(BY260&lt;=22,21,IF(BY260&lt;=24.5,22,IF(BY260&lt;=27,23,IF(BY260&lt;=30,24,"Fuera de rango")))))))))))))))))))))))))</f>
        <v>8</v>
      </c>
      <c r="CB260" s="9" t="n">
        <v>-4.75</v>
      </c>
      <c r="CC260" s="10" t="n">
        <f aca="false">18.5- (0.3*H260)</f>
        <v>7.7</v>
      </c>
      <c r="CD260" s="10" t="n">
        <f aca="false">(CB260)-(CC260)</f>
        <v>-12.45</v>
      </c>
      <c r="CE260" s="10" t="str">
        <f aca="false">IF(CD260="","",IF(CD260&lt;-27.5,"De -30 a -28",IF(CD260&lt;-25,"De -27,5 a -25,5",IF(CD260&lt;-22.5,"De -25 a -23",IF(CD260&lt;-20,"De -22,5 a -20,5",IF(CD260&lt;-17.5,"De -20 a -18",IF(CD260&lt;-15,"De -17,5 a -15,5",IF(CD260&lt;-12.5,"De -15 a -13",IF(CD260&lt;-10,"De -12,5 a -10,5",IF(CD260&lt;-7.5,"De -10 a -8",IF(CD260&lt;-5,"De -7,5 a -5,5",IF(CD260&lt;-2.5,"De -5 a -3",IF(CD260&lt;0,"De -2,5 a -0,5",IF(CD260&lt;=2,"De 0 a 2",IF(CD260&lt;=4.5,"De 2,5 a 4,5",IF(CD260&lt;=7,"De 5 a 7",IF(CD260&lt;=9.5,"De 7,5 a 9,5",IF(CD260&lt;=12,"De 10 a 12",IF(CD260&lt;=14.5,"De 12,5 a 14,5",IF(CD260&lt;=17,"De 15 a 17",IF(CD260&lt;=19.5,"De 17,5 a 19,5",IF(CD260&lt;=22,"De 20 a 22",IF(CD260&lt;=24.5,"De 22,5 a 24,5",IF(CD260&lt;=27,"De 25 a 27","De 27,5 a 30"))))))))))))))))))))))))</f>
        <v>De -12,5 a -10,5</v>
      </c>
      <c r="CF260" s="12" t="n">
        <f aca="false">IF(CD260="","",IF(CD260&lt;-27.5,1,IF(CD260&lt;-25,2,IF(CD260&lt;-22.5,3,IF(CD260&lt;-20,4,IF(CD260&lt;-17.5,5,IF(CD260&lt;-15,6,IF(CD260&lt;-12.5,7,IF(CD260&lt;-10,8,IF(CD260&lt;-7.5,9,IF(CD260&lt;-5,10,IF(CD260&lt;-2.5,11,IF(CD260&lt;0,12,IF(CD260&lt;2.5,13,IF(CD260&lt;5,14,IF(CD260&lt;7.5,15,IF(CD260&lt;10,16,IF(CD260&lt;12.5,17,IF(CD260&lt;15,18,IF(CD260&lt;17.5,19,IF(CD260&lt;20,20,IF(CD260&lt;22.5,21,IF(CD260&lt;25,22,IF(CD260&lt;27.5,23,24))))))))))))))))))))))))</f>
        <v>8</v>
      </c>
      <c r="CG260" s="9" t="n">
        <v>-2.5</v>
      </c>
      <c r="CH260" s="10" t="str">
        <f aca="false">IF(CG260="","",IF(AND(CG260&gt;=-10,CG260&lt;=-9.5),"-10 a -9,5",IF(AND(CG260&gt;-9.5,CG260&lt;=-8.5),"-9 a -8,5",IF(AND(CG260&gt;-8.5,CG260&lt;=-7.5),"-8 a -7,5",IF(AND(CG260&gt;-7.5,CG260&lt;=-6.5),"-7 a -6,5",IF(AND(CG260&gt;-6.5,CG260&lt;=-5.5),"-6 a -5,5",IF(AND(CG260&gt;-5.5,CG260&lt;=-4.5),"-5 a -4,5",IF(AND(CG260&gt;-4.5,CG260&lt;=-3.5),"-4 a -3,5",IF(AND(CG260&gt;-3.5,CG260&lt;=-2.5),"-3 a -2,5",IF(CG260=-2.25,"-2,25",IF(AND(CG260&gt;-2.5,CG260&lt;=-1.5),"-2 a -1,5",IF(AND(CG260&gt;-1.5,CG260&lt;=-0.5),"-1 a -0,5",IF(AND(CG260&gt;-0.5,CG260&lt;=0.5),"0 a 0,5",IF(AND(CG260&gt;0.5,CG260&lt;=1.5),"1 a 1,5",IF(AND(CG260&gt;1.5,CG260&lt;=2.5),"2 a 2,5",IF(AND(CG260&gt;2.5,CG260&lt;=3.5),"3 a 3,5",IF(AND(CG260&gt;3.5,CG260&lt;=4.5),"4 a 4,5",IF(AND(CG260&gt;4.5,CG260&lt;=5.5),"5 a 5,5",IF(AND(CG260&gt;5.5,CG260&lt;=6.5),"6 a 6,5",IF(AND(CG260&gt;6.5,CG260&lt;=7.5),"7 a 7,5",IF(AND(CG260&gt;7.5,CG260&lt;=8.5),"8 a 8,5",IF(AND(CG260&gt;8.5,CG260&lt;=9.5),"9 a 9,5",IF(CG260&gt;=10,"10","Fuera de rango")))))))))))))))))))))))</f>
        <v>-3 a -2,5</v>
      </c>
      <c r="CI260" s="11" t="n">
        <f aca="false">IF(CG260="","",IF(CG260=-2.25,"NORMA",IF(CG260&lt;=-9.5,1,IF(CG260&lt;=-8.5,2,IF(CG260&lt;=-7.5,3,IF(CG260&lt;=-6.5,4,IF(CG260&lt;=-5.5,5,IF(CG260&lt;=-4.5,6,IF(CG260&lt;=-3.5,7,IF(CG260&lt;=-2.5,8,IF(CG260&lt;=-1.5,9,IF(CG260&lt;=-0.5,10,IF(CG260&lt;=0.5,11,IF(CG260&lt;=1.5,12,IF(CG260&lt;=2.5,13,IF(CG260&lt;=3.5,14,IF(CG260&lt;=4.5,15,IF(CG260&lt;=5.5,16,IF(CG260&lt;=6.5,17,IF(CG260&lt;=7.5,18,IF(CG260&lt;=8.5,19,IF(CG260&lt;=9.5,20,IF(CG260=10,21,"Fuera de rango")))))))))))))))))))))))</f>
        <v>8</v>
      </c>
      <c r="CJ260" s="9" t="n">
        <v>2.75</v>
      </c>
      <c r="CK260" s="10" t="str">
        <f aca="false">IF(CJ260="","",IF(AND(CJ260&gt;=-6,CJ260&lt;=-5.5),"-6 a -5,5",IF(AND(CJ260&gt;-5.5,CJ260&lt;=-4.5),"-5 a -4,5",IF(AND(CJ260&gt;-4.5,CJ260&lt;=-3.5),"-4 a -3,5",IF(AND(CJ260&gt;-3.5,CJ260&lt;=-2.5),"-3 a -2,5",IF(AND(CJ260&gt;-2.5,CJ260&lt;=-1.5),"-2 a -1,5",IF(AND(CJ260&gt;-1.5,CJ260&lt;=-0.5),"-1 a -0,5",IF(AND(CJ260&gt;-0.5,CJ260&lt;=0.5),"0 a 0,5",IF(AND(CJ260&gt;0.5,CJ260&lt;=1.5),"1 a 1,5",IF(AND(CJ260&gt;1.5,CJ260&lt;2.5),"2",IF(AND(CJ260&gt;=2.5,CJ260&lt;=3),"2,5 a 3",IF(AND(CJ260&gt;3,CJ260&lt;=4),"3,5 a 4",IF(AND(CJ260&gt;4,CJ260&lt;=5),"4,5 a 5",IF(AND(CJ260&gt;5,CJ260&lt;=6),"5,5 a 6",IF(AND(CJ260&gt;6,CJ260&lt;=7),"6,5 a 7",IF(AND(CJ260&gt;7,CJ260&lt;=8),"7,5 a 8",IF(AND(CJ260&gt;8,CJ260&lt;=9.5),"8,5 a 9,5",IF(CJ260=10,"10","Fuera de rango"))))))))))))))))))</f>
        <v>2,5 a 3</v>
      </c>
      <c r="CL260" s="11" t="n">
        <f aca="false">IF(CK260="","",IF(OR(CK260="-6 a -5,5",CK260="-6 - -5,5"),1,IF(OR(CK260="-5 a -4,5",CK260="-5 - -4,5"),2,IF(OR(CK260="-4 a -3,5",CK260="-4 - -3,5"),3,IF(OR(CK260="-3 a -2,5",CK260="-3 - -2,5"),4,IF(OR(CK260="-2 a -1,5",CK260="-2 - -1,5"),5,IF(OR(CK260="-1 a -0,5",CK260="-1 - -0,5"),6,IF(OR(CK260="0 a 0,5",CK260="0 - 0,5"),7,IF(OR(CK260="1 a 1,5",CK260="1 - 1,5"),8,IF(CK260="2","NORMA",IF(OR(CK260="2,5 a 3",CK260="2,5 - 3"),9,IF(OR(CK260="3,5 a 4",CK260="3,5 - 4"),10,IF(OR(CK260="4,5 a 5",CK260="4,5 - 5"),11,IF(OR(CK260="5,5 a 6",CK260="5,5 - 6"),12,IF(OR(CK260="6,5 a 7",CK260="6,5 - 7"),13,IF(OR(CK260="7,5 a 8",CK260="7,5 - 8"),14,IF(OR(CK260="8,5 a 9",CK260="8,5 - 9,5",CK260="9 a 9,5"),15,IF(CK260="10",15,IF(OR(CK260="0,5 a 1",CK260="0,5 - 1"),7,"Fuera de rango")))))))))))))))))))</f>
        <v>9</v>
      </c>
      <c r="CM260" s="10" t="n">
        <v>0</v>
      </c>
      <c r="CN260" s="10" t="str">
        <f aca="false">IF(CM260=0,"0", " ")</f>
        <v>0</v>
      </c>
      <c r="CO260" s="10" t="str">
        <f aca="false">IF(CM260&gt;0,"EME"," ")</f>
        <v> </v>
      </c>
      <c r="CP260" s="10" t="n">
        <v>0</v>
      </c>
      <c r="CQ260" s="10" t="str">
        <f aca="false">IF(CP260&gt;0,"0", " ")</f>
        <v> </v>
      </c>
      <c r="CR260" s="10" t="str">
        <f aca="false">IF(CP260&gt;0,"EME"," ")</f>
        <v> </v>
      </c>
      <c r="CS260" s="9" t="n">
        <v>0</v>
      </c>
      <c r="CT260" s="10" t="str">
        <f aca="false">IF(CS260&gt;0,"1", " ")</f>
        <v> </v>
      </c>
      <c r="CU260" s="10" t="str">
        <f aca="false">IF(CS260&gt;0,"HIP"," ")</f>
        <v> </v>
      </c>
      <c r="CV260" s="9" t="n">
        <v>0</v>
      </c>
      <c r="CW260" s="10" t="str">
        <f aca="false">IF(CV260&gt;0,"1", " ")</f>
        <v> </v>
      </c>
      <c r="CX260" s="10" t="str">
        <f aca="false">IF(CV260&gt;0,"HIP"," ")</f>
        <v> </v>
      </c>
      <c r="CY260" s="9" t="n">
        <v>-3.5</v>
      </c>
      <c r="CZ260" s="11" t="str">
        <f aca="false">IF(CY260&lt;0,"2"," ")</f>
        <v>2</v>
      </c>
      <c r="DA260" s="11" t="str">
        <f aca="false">IF(CY260&lt;0,"MIO"," ")</f>
        <v>MIO</v>
      </c>
      <c r="DB260" s="9" t="n">
        <v>-3.75</v>
      </c>
      <c r="DC260" s="11" t="str">
        <f aca="false">IF(DB260&lt;0,"2"," ")</f>
        <v>2</v>
      </c>
      <c r="DD260" s="11" t="str">
        <f aca="false">IF(DB260&lt;0,"MIO"," ")</f>
        <v>MIO</v>
      </c>
      <c r="DE260" s="9" t="n">
        <v>0</v>
      </c>
      <c r="DF260" s="11" t="str">
        <f aca="false">IF(DE260&lt;0,"3"," ")</f>
        <v> </v>
      </c>
      <c r="DG260" s="11" t="str">
        <f aca="false">IF(DE260&lt;0,"AST"," ")</f>
        <v> </v>
      </c>
      <c r="DH260" s="9" t="n">
        <v>0</v>
      </c>
      <c r="DI260" s="11" t="str">
        <f aca="false">IF(DH260&lt;0,"3"," ")</f>
        <v> </v>
      </c>
      <c r="DJ260" s="11" t="str">
        <f aca="false">IF(DH260&lt;0,"AST"," ")</f>
        <v> </v>
      </c>
      <c r="DK260" s="9" t="n">
        <v>0</v>
      </c>
      <c r="DL260" s="10" t="str">
        <f aca="false">IF(DK260&gt;0,"4"," ")</f>
        <v> </v>
      </c>
      <c r="DM260" s="10" t="str">
        <f aca="false">IF(DK260&gt;0,"PRE"," ")</f>
        <v> </v>
      </c>
      <c r="DN260" s="9" t="n">
        <v>0</v>
      </c>
      <c r="DO260" s="10" t="str">
        <f aca="false">IF(DN260&gt;0,"4"," ")</f>
        <v> </v>
      </c>
      <c r="DP260" s="10" t="str">
        <f aca="false">IF(DN260&gt;0,"PRE"," ")</f>
        <v> </v>
      </c>
      <c r="DQ260" s="12" t="n">
        <v>1</v>
      </c>
      <c r="DR260" s="12" t="n">
        <v>1</v>
      </c>
      <c r="DS260" s="12" t="str">
        <f aca="false">CONCATENATE(CO260,CU260,DA260,DG260,DM260)</f>
        <v>  MIO  </v>
      </c>
      <c r="DT260" s="10" t="str">
        <f aca="false" t="array" ref="DT260">_xlfn.IFS(DS260="EME    ","0", DS260=" HIP   ","1", DS260="  MIO  ","2", DS260="   AST ","3", DS260="    PRE","4", DS260="EME   PRE","5", DS260=" HIP  PRE","6", DS260=" HIP AST ","7", DS260="  MIO PRE","8", DS260="  MIOAST ","9", DS260="   ASTPRE","10",DS260=" HIP ASTPRE","11", DS260="  MIOASTPRE","12", DS260="     ","0")</f>
        <v>2</v>
      </c>
      <c r="DU260" s="1" t="s">
        <v>154</v>
      </c>
      <c r="DV260" s="1" t="str">
        <f aca="false" t="array" ref="DV260">_xlfn.IFS(DU260="SI","2", DU260="NO","1")</f>
        <v>1</v>
      </c>
      <c r="DW260" s="10" t="n">
        <v>0</v>
      </c>
      <c r="DX260" s="11" t="str">
        <f aca="false">IF(DW260=0,"1","2")</f>
        <v>1</v>
      </c>
      <c r="DY260" s="11" t="str">
        <f aca="false" t="array" ref="DY260">_xlfn.IFS(DW260=0,"0", DW260=0.25, "1", DW260=0.5,"2", DW260=0.75,"3", DW260=1,"4",DW260=1.25,"5", DW260=1.5,"6", DW260=1.75,"7", DW260=2,"8")</f>
        <v>0</v>
      </c>
      <c r="DZ260" s="10" t="n">
        <v>0</v>
      </c>
      <c r="EA260" s="11" t="str">
        <f aca="false">IF(DZ260=0,"1","2")</f>
        <v>1</v>
      </c>
      <c r="EB260" s="11" t="str">
        <f aca="false" t="array" ref="EB260">_xlfn.IFS(DZ260=0,"0", DZ260=0.25, "1", DZ260=0.5,"2", DZ260=0.75,"3", DZ260=1,"4",DZ260=1.25,"5", DZ260=1.5,"6", DZ260=1.75,"7", DZ260=2,"8")</f>
        <v>0</v>
      </c>
      <c r="EC260" s="10" t="n">
        <v>0.5</v>
      </c>
      <c r="ED260" s="10" t="str">
        <f aca="false">IF(EC260=0,"1","2")</f>
        <v>2</v>
      </c>
      <c r="EE260" s="11" t="e">
        <f aca="false" t="array" ref="EE260">_xlfn.IFS(EC260=0,"0", EC260=-0.25, "1", EC260=-0.5,"2", EC260=-0.75,"3", EC260=-1,"4",EC260=-1.25,"5", EC260=-1.5,"6", EC260=-1.75,"7", EC260=-2,"8", EC260=-2.25,"9",EC260=-2.5,"10", EC260=-2.75,"11", EC260=-3,"12", EC260=-3.25,"13", EC260=-3.5,"14", EC260=-3.75,"15",EC260=-4,"16")</f>
        <v>#N/A</v>
      </c>
      <c r="EF260" s="10" t="n">
        <v>0</v>
      </c>
      <c r="EG260" s="10" t="str">
        <f aca="false">IF(EF260=0,"1","2")</f>
        <v>1</v>
      </c>
      <c r="EH260" s="11" t="str">
        <f aca="false" t="array" ref="EH260">_xlfn.IFS(EF260=0,"0", EF260=-0.25, "1", EF260=-0.5,"2", EF260=-0.75,"3", EF260=-1,"4",EF260=-1.25,"5", EF260=-1.5,"6", EF260=-1.75,"7", EF260=-2,"8", EF260=-2.25,"9",EF260=-2.5,"10", EF260=-2.75,"11", EF260=-3,"12", EF260=-3.25,"13", EF260=-3.5,"14", EF260=-3.75,"15",EF260=-4,"16")</f>
        <v>0</v>
      </c>
      <c r="EI260" s="10" t="n">
        <v>0</v>
      </c>
      <c r="EJ260" s="11" t="str">
        <f aca="false">IF(EI260=0,"1","2")</f>
        <v>1</v>
      </c>
      <c r="EK260" s="11" t="str">
        <f aca="false" t="array" ref="EK260">_xlfn.IFS(EI260=0,"0", EI260=-0.25, "1", EI260=-0.5,"2", EI260=-0.75,"3", EI260=-1,"4",EI260=-1.25,"5", EI260=-1.5,"6", EI260=-1.75,"7", EI260=-2,"8", EI260=-2.25,"9", EI260=-2.25,"9",EI260=-2.5,"10", EI260=-2.75,"11", EI260=-3,"12", EI260=-3.25,"13", EI260=-3.5,"14", EI260=-3.75,"15",EI260=-4,"16", EI260=0.25, "17", EI260=0.5, "18")</f>
        <v>0</v>
      </c>
      <c r="EL260" s="10" t="n">
        <v>0</v>
      </c>
      <c r="EM260" s="11" t="str">
        <f aca="false">IF(EL260=0,"1","2")</f>
        <v>1</v>
      </c>
      <c r="EN260" s="11" t="str">
        <f aca="false" t="array" ref="EN260">_xlfn.IFS(EL260=0.25,"17",EL260=0.5,"18", EL260=0,"0", EL260=-0.25, "1", EL260=-0.5,"2", EL260=-0.75,"3", EL260=-1,"4",EL260=-1.25,"5", EL260=-1.5,"6", EL260=-1.75,"7", EL260=-2,"8",EL260= -2.25,"9",EL260=-2.5,"10",EL260= -2.75,"11",EL260= -3,"12",EL260= -3.25,"13",EL260= -3.5,"14",EL260= -3.75,"15",EL260=-4,"16")</f>
        <v>0</v>
      </c>
      <c r="EO260" s="10" t="n">
        <v>0</v>
      </c>
      <c r="EP260" s="11" t="str">
        <f aca="false">IF(EO260=0,"1","2")</f>
        <v>1</v>
      </c>
      <c r="EQ260" s="11" t="str">
        <f aca="false" t="array" ref="EQ260">_xlfn.IFS(EO260=0,"0", EO260=0.25, "1", EO260=0.5,"2", EO260=0.75,"3", EO260=1,"4",EO260=1.25,"5", EO260=1.5,"6", EO260=1.75,"7", EO260=2,"8", EO260=2.25,"9", EO260=2.25,"9",EO260=2.5,"10", EO260=2.75,"11", EO260=3,"12", EO260=3.25,"13", EO260=3.5,"14", EO260=3.75,"15",EO260=4,"16", EO260=-0.25, "17", bq=-0.5, "18")</f>
        <v>0</v>
      </c>
      <c r="ER260" s="10" t="n">
        <v>0</v>
      </c>
      <c r="ES260" s="11" t="str">
        <f aca="false">IF(ER260=0,"1","2")</f>
        <v>1</v>
      </c>
      <c r="ET260" s="11" t="str">
        <f aca="false" t="array" ref="ET260">_xlfn.IFS(ER260=0,"0", ER260=0.25, "1", ER260=0.5,"2", ER260=0.75,"3", ER260=1,"4",ER260=1.25,"5", ER260=1.5,"6", ER260=1.75,"7", ER260=2,"8", ER260=2.25,"9", ER260=2.25,"9",ER260=2.5,"10", ER260=2.75,"11", ER260=3,"12", ER260=3.25,"13", ER260=3.5,"14", ER260=3.75,"15",ER260=4,"16", ER260=-0.25, "17", bq=-0.5, "18")</f>
        <v>0</v>
      </c>
      <c r="EU260" s="13" t="n">
        <v>26</v>
      </c>
      <c r="EV260" s="14" t="str">
        <f aca="false">VLOOKUP(EU260,LEYENDA!$G$2:$H$8,2,TRUE())</f>
        <v>25-36</v>
      </c>
      <c r="EW260" s="14" t="str">
        <f aca="false" t="array" ref="EW260">_xlfn.IFS(EV260="0-5","1", EV260="6-12","2", EV260="13-18","3", EV260="19-24","4", EV260="25-36","5", EV260="37-48","6", EV260="49-60","7")</f>
        <v>5</v>
      </c>
    </row>
    <row r="261" customFormat="false" ht="13.5" hidden="false" customHeight="false" outlineLevel="0" collapsed="false">
      <c r="A261" s="1" t="n">
        <v>70</v>
      </c>
      <c r="B261" s="32" t="n">
        <v>3</v>
      </c>
      <c r="C261" s="33" t="n">
        <v>36073</v>
      </c>
      <c r="D261" s="6"/>
      <c r="E261" s="5" t="str">
        <f aca="false">VLOOKUP(A261,'286'!$A$3:$J$600,10,FALSE())</f>
        <v>MARTÍNEZ PÉREZ, MARÍA JOSÉ</v>
      </c>
      <c r="F261" s="4" t="str">
        <f aca="false">VLOOKUP(A261,'286'!$A$3:$I$1768,3,FALSE())</f>
        <v>MARPEJO</v>
      </c>
      <c r="G261" s="6" t="n">
        <f aca="false">VLOOKUP(A261,'286'!$A$3:$I$1768,4,FALSE())</f>
        <v>22727</v>
      </c>
      <c r="H261" s="7" t="n">
        <f aca="false">YEAR(C261)-YEAR(G261)</f>
        <v>36</v>
      </c>
      <c r="I261" s="1" t="str">
        <f aca="false">VLOOKUP(H261,LEYENDA!$C$2:$D$6,2,TRUE())</f>
        <v>25-40</v>
      </c>
      <c r="J261" s="5" t="str">
        <f aca="false">VLOOKUP(A261,'286'!$A$3:$I$1768,7,FALSE())</f>
        <v>M</v>
      </c>
      <c r="K261" s="8" t="str">
        <f aca="false">VLOOKUP(A261,'286'!$A$3:$I$1768,2,FALSE())</f>
        <v>OD</v>
      </c>
      <c r="L261" s="4" t="str">
        <f aca="false">VLOOKUP(A261,'286'!$A$3:$I$1768,8,FALSE())</f>
        <v>D</v>
      </c>
      <c r="M261" s="4" t="str">
        <f aca="false">VLOOKUP(A261,'286'!$A$3:$I$1768,9,FALSE())</f>
        <v>I</v>
      </c>
      <c r="N261" s="8" t="str">
        <f aca="false">IF(R261=O261, "MISMA","CONTRARIA")</f>
        <v>CONTRARIA</v>
      </c>
      <c r="O261" s="8" t="str">
        <f aca="false" t="array" ref="O261">_xlfn.IFS(L261="D","1", L261="I","2")</f>
        <v>1</v>
      </c>
      <c r="P261" s="8" t="str">
        <f aca="false" t="array" ref="P261">_xlfn.IFS(K261="OD","1", K261="OI","2")</f>
        <v>1</v>
      </c>
      <c r="Q261" s="1" t="str">
        <f aca="false" t="array" ref="Q261">_xlfn.IFS(J261="M","1", J261="H","2")</f>
        <v>1</v>
      </c>
      <c r="R261" s="8" t="str">
        <f aca="false" t="array" ref="R261">_xlfn.IFS(M261="D","1", M261="I","2")</f>
        <v>2</v>
      </c>
      <c r="S261" s="1" t="str">
        <f aca="false" t="array" ref="S261">_xlfn.IFS(N261="CONTRARIA", "1",N261= "MISMA","2")</f>
        <v>1</v>
      </c>
      <c r="T261" s="1" t="str">
        <f aca="false" t="array" ref="T261">_xlfn.IFS(I261="0-12","1", I261="13-24","2", I261="25-40","3", I261="41-60","4", I261="61-100","5")</f>
        <v>3</v>
      </c>
      <c r="U261" s="9" t="n">
        <v>1</v>
      </c>
      <c r="V261" s="1" t="str">
        <f aca="false">IF(U261="","",IF(AND(U261&gt;=-9,U261&lt;=-6.5),"-9 a -6,5",IF(AND(U261&gt;=-6,U261&lt;=-3.5),"-6 a -3,5",IF(AND(U261&gt;=-3,U261&lt;=-1),"-3 a -1",IF(U261=-0.5,"-0,5",IF(AND(U261&gt;=0,U261&lt;=2.5),"0 a 2,5",IF(AND(U261&gt;=3,U261&lt;=5.5),"3 a 5,5",IF(AND(U261&gt;=6,U261&lt;=8.5),"6 a 8,5",IF(AND(U261&gt;=9,U261&lt;=20),"9 a 20","Fuera de rango")))))))))</f>
        <v>0 a 2,5</v>
      </c>
      <c r="W261" s="11" t="n">
        <f aca="false">IF(V261="","",IF(V261="-9 a -6,5",2,IF(V261="-6 a -3,5",3,IF(V261="-3 a -1",4,IF(V261="-0,5","NORMA",IF(V261="0 a 2,5",5,IF(V261="3 a 5,5",6,IF(V261="6 a 8,5",7,IF(V261="9 a 20",8,"Fuera de rango")))))))))</f>
        <v>5</v>
      </c>
      <c r="X261" s="9" t="n">
        <v>0</v>
      </c>
      <c r="Y261" s="10" t="str">
        <f aca="false">IF(X261="","",IF(AND(X261&gt;=0,X261&lt;=4),"0 a 4",IF(AND(X261&gt;=4.5,X261&lt;=8.5),"4,5 a 8,5",IF(X261=9,"9",IF(AND(X261&gt;=9.5,X261&lt;=13),"9,5 a 13",IF(AND(X261&gt;=13.5,X261&lt;=20),"13,5 a 20",IF(AND(X261&gt;=20.5,X261&lt;=35),"20,5 a 35","Fuera de rango")))))))</f>
        <v>0 a 4</v>
      </c>
      <c r="Z261" s="11" t="n">
        <f aca="false">IF(Y261="","",IF(Y261="0 a 4",1,IF(Y261="4,5 a 8,5",2,IF(Y261="9","NORMA",IF(Y261="9,5 a 13",3,IF(Y261="13,5 a 20",4,IF(Y261="20,5 a 35",5,"Fuera de rango")))))))</f>
        <v>1</v>
      </c>
      <c r="AA261" s="9" t="n">
        <v>0</v>
      </c>
      <c r="AB261" s="10" t="str">
        <f aca="false">IF(AA261="","",IF(AND(AA261&gt;=0,AA261&lt;=9),"0 a 9",IF(AND(AA261&gt;=9.5,AA261&lt;=18.5),"9,5 a 18,5",IF(AA261=19,"19",IF(AND(AA261&gt;=19.5,AA261&lt;=28),"19,5 a 28",IF(AND(AA261&gt;=28.5,AA261&lt;=40),"28,5 a 40","Fuera de rango"))))))</f>
        <v>0 a 9</v>
      </c>
      <c r="AC261" s="11" t="n">
        <f aca="false" t="array" ref="AC261">_xlfn.IFS(AB261="","",AB261="0 a 9",1,AB261="9,5 a 18,5",2,AB261="19","NORMA",AB261="19,5 a 28",3,AB261="28,5 a 40",4,TRUE(),"Fuera de rango")</f>
        <v>1</v>
      </c>
      <c r="AD261" s="9" t="n">
        <v>0</v>
      </c>
      <c r="AE261" s="10" t="str">
        <f aca="false">IF(AD261="","",IF(AND(AD261&gt;=-10,AD261&lt;=0),"De -10 a 0",IF(AND(AD261&gt;=0.5,AD261&lt;=9.5),"0,5 a 9,5",IF(AD261=10,"10",IF(AND(AD261&gt;=10.5,AD261&lt;=20),"10,5 a 20",IF(AND(AD261&gt;=20.5,AD261&lt;=40),"20,5 a 40","Fuera de rango"))))))</f>
        <v>De -10 a 0</v>
      </c>
      <c r="AF261" s="12" t="n">
        <f aca="false">IF(AD261="","",IF(AND(AD261&gt;=-10,AD261&lt;=0),1,IF(AND(AD261&gt;=0.5,AD261&lt;=9.5),2,IF(AD261=10,"NORMA",IF(AND(AD261&gt;=10.5,AD261&lt;=20),3,IF(AND(AD261&gt;=20.5,AD261&lt;=40),4,""))))))</f>
        <v>1</v>
      </c>
      <c r="AG261" s="9" t="n">
        <v>11</v>
      </c>
      <c r="AH261" s="10" t="str">
        <f aca="false">IF(AG261="","",IF(AND(AG261&gt;=0,AG261&lt;=4),"0 a 4",IF(AND(AG261&gt;=4.5,AG261&lt;=8.5),"4,5 a 8,5",IF(AG261=9,"9",IF(AND(AG261&gt;=9.5,AG261&lt;=13),"9,5 a 13",IF(AND(AG261&gt;=13.5,AG261&lt;=25),"13,5 a 25","Fuera de rango"))))))</f>
        <v>9,5 a 13</v>
      </c>
      <c r="AI261" s="11" t="n">
        <f aca="false">IF(AH261="","",IF(AH261="0 a 4",1,IF(AH261="4,5 a 8,5",2,IF(AH261="9","NORMA",IF(AH261="9,5 a 13",3,IF(AH261="13,5 a 25",4,""))))))</f>
        <v>3</v>
      </c>
      <c r="AJ261" s="9" t="n">
        <v>5</v>
      </c>
      <c r="AK261" s="10" t="str">
        <f aca="false">IF(AJ261="","",IF(AND(AJ261&gt;=-15,AJ261&lt;=-10.5),"-15 a -10,5",IF(AND(AJ261&gt;=-10,AJ261&lt;=-4),"-10 a -4",IF(AND(AJ261&gt;=-4.5,AJ261&lt;=0),"-4,5 a 0",IF(AND(AJ261&gt;=0.5,AJ261&lt;=4.5),"0,5 a 4,5",IF(AJ261=5,"5",IF(AND(AJ261&gt;=5.5,AJ261&lt;=10),"5,5 a 10",IF(AND(AJ261&gt;=10.5,AJ261&lt;=20),"10,5 a 20","Fuera de rango"))))))))</f>
        <v>5</v>
      </c>
      <c r="AL261" s="11" t="str">
        <f aca="false">IF(AK261="","",IF(AK261="-15 a -10,5",1,IF(AK261="-10 a -4",2,IF(AK261="-4,5 a 0",3,IF(AK261="0,5 a 4,5",4,IF(AK261="5","NORMA",IF(AK261="5,5 a 10",5,IF(AK261="10,5 a 20",6,"Error"))))))))</f>
        <v>NORMA</v>
      </c>
      <c r="AM261" s="9" t="n">
        <v>-0.5</v>
      </c>
      <c r="AN261" s="10" t="str">
        <f aca="false">IF(AM261="","",IF(AND(AM261&gt;=-7.5,AM261&lt;=-5.5),"-7,5 a -5,5",IF(AND(AM261&gt;=-5,AM261&lt;=-3),"-5 a -3",IF(AND(AM261&gt;=-2.5,AM261&lt;=-0.5),"-2,5 a -0,5",IF(AM261=0,"0,00",IF(AND(AM261&gt;=0.5,AM261&lt;=2.5),"0,5 a 2,5",IF(AND(AM261&gt;=3,AM261&lt;=5),"3 a 5",IF(AND(AM261&gt;=5.5,AM261&lt;=7.5),"5,5 a 7,5",IF(AND(AM261&gt;=8,AM261&lt;=10),"8 a 10","Fuera de rango")))))))))</f>
        <v>-2,5 a -0,5</v>
      </c>
      <c r="AO261" s="11" t="n">
        <f aca="false">IF(AN261="","",IF(AN261="-7,5 a -5,5",1,IF(AN261="-5 a -3",2,IF(AN261="-2,5 a -0,5",3,IF(AN261="0,00","NORMA",IF(AN261="0,5 a 2,5",4,IF(AN261="3 a 5",5,IF(AN261="5,5 a 7,5",6,IF(AN261="8 a 10",7,"Error")))))))))</f>
        <v>3</v>
      </c>
      <c r="AP261" s="9" t="n">
        <v>-1</v>
      </c>
      <c r="AQ261" s="10" t="str">
        <f aca="false">IF(AP261="","",IF(AND(AP261&gt;=-20,AP261&lt;=-9.5),"-20 a -9,5",IF(AND(AP261&gt;=-9,AP261&lt;=-6.5),"-9 a -6,5",IF(AP261=-6,"-6",IF(AND(AP261&gt;=-5.5,AP261&lt;=-3),"-5,5 a -3",IF(AND(AP261&gt;=-2.5,AP261&lt;=0),"-2,5 a 0",IF(AND(AP261&gt;=0.5,AP261&lt;=3),"0,5 a 3",IF(AND(AP261&gt;=3.5,AP261&lt;=6),"3,5 a 6",IF(AND(AP261&gt;=6.5,AP261&lt;=9),"6,5 a 9",IF(AND(AP261&gt;=9.5,AP261&lt;=20),"9,5 a 20","Fuera de rango"))))))))))</f>
        <v>-2,5 a 0</v>
      </c>
      <c r="AR261" s="11" t="n">
        <f aca="false">IF(AQ261="","",IF(AQ261="-20 a -9,5",1,IF(AQ261="-9 a -6,5",2,IF(AQ261="-6","NORMA",IF(AQ261="-5,5 a -3",3,IF(AQ261="-2,5 a 0",4,IF(AQ261="0,5 a 3",5,IF(AQ261="3,5 a 6",6,IF(AQ261="6,5 a 9",7,IF(AQ261="9,5 a 20",8,""))))))))))</f>
        <v>4</v>
      </c>
      <c r="AS261" s="9" t="n">
        <v>4</v>
      </c>
      <c r="AT261" s="10" t="str">
        <f aca="false">IF(AS261="","",IF(AND(AS261&gt;=-16,AS261&lt;=-14),"-16 a -14",IF(AND(AS261&gt;=-13.5,AS261&lt;=-11.5),"-13,5 a -11,5",IF(AND(AS261&gt;=-11,AS261&lt;=-9),"-11 a -9",IF(AND(AS261&gt;=-8.5,AS261&lt;=-6.5),"-8,5 a -6,5",IF(AND(AS261&gt;=-6,AS261&lt;=-4),"-6 a -4",IF(AND(AS261&gt;=-3.5,AS261&lt;=-1.5),"-3,5 a -1,5",IF(AND(AS261&gt;=-1,AS261&lt;=1),"-1 a 1",IF(AND(AS261&gt;=1.5,AS261&lt;=3.5),"1,5 a 3,5",IF(AND(AS261&gt;=4,AS261&lt;=6),"4 a 6",IF(AND(AS261&gt;=6.5,AS261&lt;=8.5),"6,5 a 8,5",IF(AND(AS261&gt;=9,AS261&lt;=11),"9 a 11",IF(AND(AS261&gt;=11.5,AS261&lt;=13.5),"11,5 a 13,5",IF(AND(AS261&gt;=14,AS261&lt;=16),"14 a 16",IF(AND(AS261&gt;=16.5,AS261&lt;=18.5),"16,5 a 18,5",IF(AND(AS261&gt;=19,AS261&lt;=21),"19 a 21","Fuera de rango"))))))))))))))))</f>
        <v>4 a 6</v>
      </c>
      <c r="AU261" s="11" t="str">
        <f aca="false" t="array" ref="AU261">IF(AT261="","",_xlfn.IFS(AT261="-16 a -14",1,AT261="-13,5 a -11,5",2,AT261="-11 a -9",3,AT261="-8,5 a -6,5",4,AT261="-6 a -4",5,AT261="-3,5 a -1,5",6,AT261="-1 a 1",7,AT261="1,5 a 3,5",8,AT261="4 a 6","NORMA",AT261="6,5 a 8,5",9,AT261="9 a 11",10,AT261="11,5 a 13,5",11,AT261="14 a 16",12,AT261="16,5 a 18,5",13,AT261="19 a 21",14,TRUE(),""))</f>
        <v>NORMA</v>
      </c>
      <c r="AV261" s="9" t="n">
        <v>0.75</v>
      </c>
      <c r="AW261" s="10" t="str">
        <f aca="false">IF(AV261="","",IF(AND(AV261&gt;=-1,AV261&lt;=-0.5),"-1 a -0,5",IF(AND(AV261&gt;-0.5,AV261&lt;=0),"De -0,5 a 0",IF(AND(AV261&gt;=0.25,AV261&lt;=0.75),"0,25 a 0,75",IF(AND(AV261&gt;=1,AV261&lt;=1.5),"1 a 1,5",IF(AND(AV261&gt;=1.75,AV261&lt;=2.25),"1,75 a 2,25",IF(AND(AV261&gt;=2.5,AV261&lt;=3),"2,5 a 3",IF(AND(AV261&gt;=3.25,AV261&lt;=3.75),"3,25 a 3,75","Fuera de rango"))))))))</f>
        <v>0,25 a 0,75</v>
      </c>
      <c r="AX261" s="11" t="str">
        <f aca="false">IF(AW261="","",IF(OR(AW261="-1 a -0,5",AW261="-1 a -0.5"),1,IF(OR(AW261="De -0,5 a 0",AW261="-0,5 a 0",AW261="De -0.5 a 0"),2,IF(OR(AW261="0,25 a 0,75",AW261="0.25 a 0.75"),"NORMA",IF(OR(AW261="1 a 1,5",AW261="1 a 1.5"),3,IF(OR(AW261="1,75 a 2,25",AW261="1.75 a 2.25"),4,IF(OR(AW261="2,5 a 3",AW261="2.5 a 3"),5,IF(OR(AW261="3,25 a 3,75",AW261="3.25 a 3.75"),6,""))))))))</f>
        <v>NORMA</v>
      </c>
      <c r="AY261" s="9" t="n">
        <v>-2</v>
      </c>
      <c r="AZ261" s="10" t="str">
        <f aca="false">IF(AY261="","",IF(AND(AY261&gt;=-20,AY261&lt;=-9.5),"-20 a -9,5",IF(AND(AY261&gt;=-9,AY261&lt;=-6.5),"-9 a -6,5",IF(AY261=-6,"-6",IF(AND(AY261&gt;=-5.5,AY261&lt;=-3),"-5,5 a -3",IF(AND(AY261&gt;=-2.5,AY261&lt;=0),"-2,5 a 0",IF(AND(AY261&gt;=0.5,AY261&lt;=3),"0,5 a 3",IF(AND(AY261&gt;=3.5,AY261&lt;=6),"3,5 a 6","Fuera de rango"))))))))</f>
        <v>-2,5 a 0</v>
      </c>
      <c r="BA261" s="11" t="n">
        <f aca="false">IF(AZ261="","",IF(AZ261="-20 a -9,5",1,IF(AZ261="-9 a -6,5",2,IF(AZ261="-6","NORMA",IF(AZ261="-5,5 a -3",3,IF(AZ261="-2,5 a 0",4,IF(AZ261="0,5 a 3",5,IF(AZ261="3,5 a 6",6,""))))))))</f>
        <v>4</v>
      </c>
      <c r="BB261" s="9" t="n">
        <v>0</v>
      </c>
      <c r="BC261" s="10" t="str">
        <f aca="false" t="array" ref="BC261">IF(BB261="","",_xlfn.IFS(AND(BB261&gt;=0,BB261&lt;=2),"0 a 2",AND(BB261&gt;=2.5,BB261&lt;=4.5),"2,5 a 4,5",AND(BB261&gt;=5,BB261&lt;=7),"5 a 7",AND(BB261&gt;=7.5,BB261&lt;=9.5),"7,5 a 9,5",AND(BB261&gt;=10,BB261&lt;=12),"10 a 12",AND(BB261&gt;=12.5,BB261&lt;=14.5),"12,5 a 14,5",BB261=15,"15",AND(BB261&gt;=15.5,BB261&lt;=17.5),"15,5 a 17,5",AND(BB261&gt;=18,BB261&lt;=20),"18 a 20",AND(BB261&gt;=20.5,BB261&lt;=22.5),"20,5 a 22,5",AND(BB261&gt;=23,BB261&lt;=25),"23 a 25",TRUE(),"Fuera de rango"))</f>
        <v>0 a 2</v>
      </c>
      <c r="BD261" s="11" t="n">
        <f aca="false" t="array" ref="BD261">IF(BC261="","",_xlfn.IFS(BC261="0 a 2",1,BC261="2,5 a 4,5",2,BC261="5 a 7",3,BC261="7,5 a 9,5",4,BC261="10 a 12",5,BC261="12,5 a 14,5",6,BC261="15","NORMA",BC261="15,5 a 17,5",7,BC261="18 a 20",8,BC261="20,5 a 22,5",9,BC261="23 a 25",10,TRUE(),"Fuera de rango"))</f>
        <v>1</v>
      </c>
      <c r="BE261" s="9" t="n">
        <v>40</v>
      </c>
      <c r="BF261" s="10" t="str">
        <f aca="false">IF(BE261="","",IF(AND(BE261&gt;=-20,BE261&lt;=-10),"-20 a -10",IF(AND(BE261&gt;=-9.5,BE261&lt;=0.5),"-9,5 a 0,5",IF(AND(BE261&gt;=1,BE261&lt;=11),"1 a 11",IF(AND(BE261&gt;=11.5,BE261&lt;=20.5),"11,5 a 20,5",IF(BE261=21,"21",IF(AND(BE261&gt;=21.5,BE261&lt;=31.5),"21,5 a 31,5",IF(AND(BE261&gt;=32,BE261&lt;=42),"32 a 42","Fuera de rango"))))))))</f>
        <v>32 a 42</v>
      </c>
      <c r="BG261" s="11" t="n">
        <f aca="false">IF(BF261="","",IF(BF261="-20 a -10",1,IF(BF261="-9,5 a 0,5",2,IF(BF261="1 a 11",3,IF(BF261="11,5 a 20,5",4,IF(BF261="21","NORMA",IF(BF261="21,5 a 31,5",5,IF(BF261="32 a 42",6,""))))))))</f>
        <v>6</v>
      </c>
      <c r="BH261" s="9" t="n">
        <v>0</v>
      </c>
      <c r="BI261" s="10" t="str">
        <f aca="false">IF(BH261="","",IF(AND(BH261&gt;=-20,BH261&lt;=-15),"-20 a -15",IF(AND(BH261&gt;=-14.5,BH261&lt;=-9.5),"-14,5 a -9,5",IF(AND(BH261&gt;=-9,BH261&lt;=-4),"-9 a -4",IF(AND(BH261&gt;=-3.5,BH261&lt;=2.5),"-3,5 a 2,5",IF(AND(BH261&gt;=3,BH261&lt;=8),"3 a 8",IF(AND(BH261&gt;=8.5,BH261&lt;=14.5),"8,5 a 14,5",IF(BH261=15,"15",IF(AND(BH261&gt;=15.5,BH261&lt;=20.5),"15,5 a 20,5",IF(AND(BH261&gt;=21,BH261&lt;=26),"21 a 26","Fuera de rango"))))))))))</f>
        <v>-3,5 a 2,5</v>
      </c>
      <c r="BJ261" s="11" t="n">
        <f aca="false">IF(BI261="","",IF(BI261="-20 a -15",1,IF(BI261="-14,5 a -9,5",2,IF(BI261="-9 a -4",3,IF(BI261="-3,5 a 2,5",4,IF(BI261="3 a 8",5,IF(BI261="8,5 a 14,5",6,IF(BI261="15","NORMA",IF(BI261="15,5 a 20,5",7,IF(BI261="21 a 26",8,IF(BI261="26,5 a 31,5",9,"")))))))))))</f>
        <v>4</v>
      </c>
      <c r="BK261" s="9" t="n">
        <v>21</v>
      </c>
      <c r="BL261" s="10" t="str">
        <f aca="false">IF(BK261="","",IF(AND(BK261&gt;=0,BK261&lt;=2),"0 - 2",IF(AND(BK261&gt;=2.5,BK261&lt;=4.5),"2,5 - 4,5",IF(AND(BK261&gt;=5,BK261&lt;=7),"5 - 7",IF(AND(BK261&gt;=7.5,BK261&lt;=9.5),"7,5 - 9,5",IF(AND(BK261&gt;=10,BK261&lt;=12),"10 - 12",IF(AND(BK261&gt;=12.5,BK261&lt;=13.5),"12,5 - 13,5",IF(BK261=14,"14",IF(AND(BK261&gt;=14.5,BK261&lt;=16.5),"14,5 - 16,5",IF(AND(BK261&gt;=17,BK261&lt;=19),"17 - 19",IF(AND(BK261&gt;=19.5,BK261&lt;=21.5),"19,5 - 21,5",IF(AND(BK261&gt;=22,BK261&lt;=24),"22 - 24",IF(AND(BK261&gt;=24.5,BK261&lt;=26.5),"24,5 - 26,5",IF(AND(BK261&gt;=27,BK261&lt;=29),"27 - 29",IF(AND(BK261&gt;=29.5,BK261&lt;=30),"29,5 - 30","Fuera de rango")))))))))))))))</f>
        <v>19,5 - 21,5</v>
      </c>
      <c r="BM261" s="11" t="n">
        <f aca="false">IF(BL261="","",IF(BL261="0 - 2",1,IF(BL261="2,5 - 4,5",2,IF(BL261="5 - 7",3,IF(BL261="7,5 - 9,5",4,IF(BL261="10 - 12",5,IF(BL261="12,5 - 13,5",6,IF(BL261="14","NORMA",IF(BL261="14,5 - 16,5",7,IF(BL261="17 - 19",8,IF(BL261="19,5 - 21,5",9,IF(BL261="22 - 24",10,IF(BL261="24,5 - 26,5",11,IF(BL261="27 - 29",12,IF(BL261="29,5 - 30",13,"")))))))))))))))</f>
        <v>9</v>
      </c>
      <c r="BN261" s="9" t="n">
        <v>22</v>
      </c>
      <c r="BO261" s="11" t="str">
        <f aca="false">IF(BN261="","",IF(AND(BN261&gt;=-20,BN261&lt;=-10),"-20 a -10",IF(AND(BN261&gt;=-9.5,BN261&lt;=0.5),"-9,5 a 0,5",IF(AND(BN261&gt;=1,BN261&lt;=11),"1 a 11",IF(AND(BN261&gt;=11.5,BN261&lt;=21.5),"11,5 a 21,5",IF(BN261=22,"22",IF(AND(BN261&gt;=22.5,BN261&lt;=32.5),"22,5 a 32,5",IF(AND(BN261&gt;=33,BN261&lt;=43),"33 a 43","Fuera de rango"))))))))</f>
        <v>22</v>
      </c>
      <c r="BP261" s="11" t="str">
        <f aca="false">IF(BO261="","",IF(BO261="-20 a -10",1,IF(BO261="-9,5 a 0,5",2,IF(BO261="1 a 11",3,IF(BO261="11,5 a 21,5",4,IF(BO261="22","NORMA",IF(BO261="22,5 a 32,5",5,IF(BO261="33 a 43",6,""))))))))</f>
        <v>NORMA</v>
      </c>
      <c r="BQ261" s="9" t="n">
        <v>13</v>
      </c>
      <c r="BR261" s="10" t="str">
        <f aca="false">IF(BQ261="","",IF(AND(BQ261&gt;=-20,BQ261&lt;=-15),"-20 a -15",IF(AND(BQ261&gt;=-14.5,BQ261&lt;=-9.5),"-14,5 a -9,5",IF(AND(BQ261&gt;=-9,BQ261&lt;=-4),"-9 a -4",IF(AND(BQ261&gt;=-3.5,BQ261&lt;=2.5),"-3,5 a 2,5",IF(AND(BQ261&gt;=3,BQ261&lt;=8),"3 a 8",IF(AND(BQ261&gt;=8.5,BQ261&lt;=13.5),"8,5 a 13,5",IF(AND(BQ261&gt;=14,BQ261&lt;=17.5),"14 a 17,5",IF(BQ261=18,"18",IF(AND(BQ261&gt;=18.5,BQ261&lt;=23.5),"18,5 a 23,5",IF(AND(BQ261&gt;=24,BQ261&lt;=29),"24 a 29",IF(AND(BQ261&gt;=29.5,BQ261&lt;=34.5),"29,5 a 34,5",IF(AND(BQ261&gt;=35,BQ261&lt;=40),"35 a 40","Fuera de rango")))))))))))))</f>
        <v>8,5 a 13,5</v>
      </c>
      <c r="BS261" s="11" t="n">
        <f aca="false">IF(BR261="","",IF(BR261="-20 a -15",1,IF(BR261="-14,5 a -9,5",2,IF(BR261="-9 a -4",3,IF(BR261="-3,5 a 2,5",4,IF(BR261="3 a 8",5,IF(BR261="8,5 a 13,5",6,IF(BR261="14 a 17,5",7,IF(BR261="18","NORMA",IF(BR261="18,5 a 23,5",8,IF(BR261="24 a 29",9,IF(BR261="29,5 a 34,5",10,IF(BR261="35 a 40",11,"")))))))))))))</f>
        <v>6</v>
      </c>
      <c r="BT261" s="9" t="n">
        <v>-1</v>
      </c>
      <c r="BU261" s="10" t="str">
        <f aca="false">IF(BT261="","",IF(AND(BT261&gt;=-20,BT261&lt;=-18),"-20 a -18",IF(AND(BT261&gt;=-17.5,BT261&lt;=-15.5),"-17,5 a -15,5",IF(AND(BT261&gt;=-15,BT261&lt;=-13),"-15 a -13",IF(AND(BT261&gt;=-12.5,BT261&lt;=-10.5),"-12,5 a -10,5",IF(AND(BT261&gt;=-10,BT261&lt;=-8),"-10 a -8",IF(AND(BT261&gt;=-7.5,BT261&lt;=-5.5),"-7,5 a -5,5",IF(AND(BT261&gt;=-5,BT261&lt;=-3),"-5 a -3",IF(AND(BT261&gt;=-2.5,BT261&lt;=-0.5),"-2,5 a -0,5",IF(BT261=0,"0",IF(AND(BT261&gt;=0.5,BT261&lt;=2.5),"0,5 a 2,5",IF(AND(BT261&gt;=3,BT261&lt;=5),"3 a 5",IF(AND(BT261&gt;=5.5,BT261&lt;=7.5),"5,5 a 7,5",IF(AND(BT261&gt;=8,BT261&lt;=10),"8 a 10",IF(AND(BT261&gt;=10.5,BT261&lt;=12.5),"10,5 a 12,5",IF(AND(BT261&gt;=13,BT261&lt;=15),"13 a 15",IF(AND(BT261&gt;=15.5,BT261&lt;=17.5),"15,5 a 17,5",IF(AND(BT261&gt;=18,BT261&lt;=20),"18 a 20","Fuera de rango"))))))))))))))))))</f>
        <v>-2,5 a -0,5</v>
      </c>
      <c r="BV261" s="11" t="n">
        <f aca="false">IF(BT261="","",IF(BT261=0,"NORMA",IF(AND(BT261&gt;=-20,BT261&lt;=-18),2,IF(AND(BT261&gt;=-17.5,BT261&lt;=-15.5),2,IF(AND(BT261&gt;=-15,BT261&lt;=-13),3,IF(AND(BT261&gt;=-12.5,BT261&lt;=-10.5),4,IF(AND(BT261&gt;=-10,BT261&lt;=-8),5,IF(AND(BT261&gt;=-7.5,BT261&lt;=-5.5),6,IF(AND(BT261&gt;=-5,BT261&lt;=-3),7,IF(AND(BT261&gt;=-2.5,BT261&lt;=-0.5),8,IF(AND(BT261&gt;=0.5,BT261&lt;=2.5),9,IF(AND(BT261&gt;=3,BT261&lt;=5),10,IF(AND(BT261&gt;=5.5,BT261&lt;=7.5),11,IF(AND(BT261&gt;=8,BT261&lt;=10),12,IF(AND(BT261&gt;=10.5,BT261&lt;=12.5),13,IF(AND(BT261&gt;=13,BT261&lt;=15),14,IF(AND(BT261&gt;=15.5,BT261&lt;=17.5),15,IF(AND(BT261&gt;=18,BT261&lt;=20),16,"Fuera de rango"))))))))))))))))))</f>
        <v>8</v>
      </c>
      <c r="BW261" s="9" t="n">
        <v>-5.25</v>
      </c>
      <c r="BX261" s="10" t="n">
        <f aca="false">18.5- (0.3*H261)</f>
        <v>7.7</v>
      </c>
      <c r="BY261" s="10" t="n">
        <f aca="false">(BW261)-(BX261)</f>
        <v>-12.95</v>
      </c>
      <c r="BZ261" s="10" t="str">
        <f aca="false">IF(BY261="","",IF(BY261&lt;-27.5,"De -30 a -28",IF(BY261&lt;-25,"De -27,5 a -25,5",IF(BY261&lt;-22.5,"De -25 a -23",IF(BY261&lt;-20,"De -22,5 a -20,5",IF(BY261&lt;-17.5,"De -20 a -18",IF(BY261&lt;-15,"De -17,5 a -15,5",IF(BY261&lt;-12.5,"De -15 a -13",IF(BY261&lt;-10,"De -12,5 a -10,5",IF(BY261&lt;-7.5,"De -10 a -8",IF(BY261&lt;-5,"De -7,5 a -5,5",IF(BY261&lt;-2.5,"De -5 a -3",IF(BY261&lt;0,"De -2,5 a -0,5",IF(BY261&lt;2.5,"De 0 a 2",IF(BY261&lt;5,"De 2,5 a 4,5",IF(BY261&lt;7.5,"De 5 a 7",IF(BY261&lt;10,"De 7,5 a 9,5",IF(BY261&lt;12.5,"De 10 a 12",IF(BY261&lt;15,"De 12,5 a 14,5",IF(BY261&lt;17.5,"De 15 a 17",IF(BY261&lt;20,"De 17,5 a 19,5",IF(BY261&lt;22.5,"De 20 a 22",IF(BY261&lt;25,"De 22,5 a 24,5",IF(BY261&lt;27.5,"De 25 a 27","De 27,5 a 30"))))))))))))))))))))))))</f>
        <v>De -15 a -13</v>
      </c>
      <c r="CA261" s="12" t="n">
        <f aca="false">IF(BY261="","",IF(BY261&lt;=-28,1,IF(BY261&lt;=-25.5,2,IF(BY261&lt;=-23,3,IF(BY261&lt;=-20.5,4,IF(BY261&lt;=-18,5,IF(BY261&lt;=-15.5,6,IF(BY261&lt;=-13,7,IF(BY261&lt;=-10.5,8,IF(BY261&lt;=-8,9,IF(BY261&lt;=-5.5,10,IF(BY261&lt;=-3,11,IF(BY261&lt;=-0.5,12,IF(BY261&lt;=2,13,IF(BY261&lt;=4.5,14,IF(BY261&lt;=7,15,IF(BY261&lt;=9.5,16,IF(BY261&lt;=12,17,IF(BY261&lt;=14.5,18,IF(BY261&lt;=17,19,IF(BY261&lt;=19.5,20,IF(BY261&lt;=22,21,IF(BY261&lt;=24.5,22,IF(BY261&lt;=27,23,IF(BY261&lt;=30,24,"Fuera de rango")))))))))))))))))))))))))</f>
        <v>8</v>
      </c>
      <c r="CB261" s="9" t="n">
        <v>-5.25</v>
      </c>
      <c r="CC261" s="10" t="n">
        <f aca="false">18.5- (0.3*H261)</f>
        <v>7.7</v>
      </c>
      <c r="CD261" s="10" t="n">
        <f aca="false">(CB261)-(CC261)</f>
        <v>-12.95</v>
      </c>
      <c r="CE261" s="10" t="str">
        <f aca="false">IF(CD261="","",IF(CD261&lt;-27.5,"De -30 a -28",IF(CD261&lt;-25,"De -27,5 a -25,5",IF(CD261&lt;-22.5,"De -25 a -23",IF(CD261&lt;-20,"De -22,5 a -20,5",IF(CD261&lt;-17.5,"De -20 a -18",IF(CD261&lt;-15,"De -17,5 a -15,5",IF(CD261&lt;-12.5,"De -15 a -13",IF(CD261&lt;-10,"De -12,5 a -10,5",IF(CD261&lt;-7.5,"De -10 a -8",IF(CD261&lt;-5,"De -7,5 a -5,5",IF(CD261&lt;-2.5,"De -5 a -3",IF(CD261&lt;0,"De -2,5 a -0,5",IF(CD261&lt;=2,"De 0 a 2",IF(CD261&lt;=4.5,"De 2,5 a 4,5",IF(CD261&lt;=7,"De 5 a 7",IF(CD261&lt;=9.5,"De 7,5 a 9,5",IF(CD261&lt;=12,"De 10 a 12",IF(CD261&lt;=14.5,"De 12,5 a 14,5",IF(CD261&lt;=17,"De 15 a 17",IF(CD261&lt;=19.5,"De 17,5 a 19,5",IF(CD261&lt;=22,"De 20 a 22",IF(CD261&lt;=24.5,"De 22,5 a 24,5",IF(CD261&lt;=27,"De 25 a 27","De 27,5 a 30"))))))))))))))))))))))))</f>
        <v>De -15 a -13</v>
      </c>
      <c r="CF261" s="12" t="n">
        <f aca="false">IF(CD261="","",IF(CD261&lt;-27.5,1,IF(CD261&lt;-25,2,IF(CD261&lt;-22.5,3,IF(CD261&lt;-20,4,IF(CD261&lt;-17.5,5,IF(CD261&lt;-15,6,IF(CD261&lt;-12.5,7,IF(CD261&lt;-10,8,IF(CD261&lt;-7.5,9,IF(CD261&lt;-5,10,IF(CD261&lt;-2.5,11,IF(CD261&lt;0,12,IF(CD261&lt;2.5,13,IF(CD261&lt;5,14,IF(CD261&lt;7.5,15,IF(CD261&lt;10,16,IF(CD261&lt;12.5,17,IF(CD261&lt;15,18,IF(CD261&lt;17.5,19,IF(CD261&lt;20,20,IF(CD261&lt;22.5,21,IF(CD261&lt;25,22,IF(CD261&lt;27.5,23,24))))))))))))))))))))))))</f>
        <v>7</v>
      </c>
      <c r="CG261" s="9" t="n">
        <v>-3.75</v>
      </c>
      <c r="CH261" s="10" t="str">
        <f aca="false">IF(CG261="","",IF(AND(CG261&gt;=-10,CG261&lt;=-9.5),"-10 a -9,5",IF(AND(CG261&gt;-9.5,CG261&lt;=-8.5),"-9 a -8,5",IF(AND(CG261&gt;-8.5,CG261&lt;=-7.5),"-8 a -7,5",IF(AND(CG261&gt;-7.5,CG261&lt;=-6.5),"-7 a -6,5",IF(AND(CG261&gt;-6.5,CG261&lt;=-5.5),"-6 a -5,5",IF(AND(CG261&gt;-5.5,CG261&lt;=-4.5),"-5 a -4,5",IF(AND(CG261&gt;-4.5,CG261&lt;=-3.5),"-4 a -3,5",IF(AND(CG261&gt;-3.5,CG261&lt;=-2.5),"-3 a -2,5",IF(CG261=-2.25,"-2,25",IF(AND(CG261&gt;-2.5,CG261&lt;=-1.5),"-2 a -1,5",IF(AND(CG261&gt;-1.5,CG261&lt;=-0.5),"-1 a -0,5",IF(AND(CG261&gt;-0.5,CG261&lt;=0.5),"0 a 0,5",IF(AND(CG261&gt;0.5,CG261&lt;=1.5),"1 a 1,5",IF(AND(CG261&gt;1.5,CG261&lt;=2.5),"2 a 2,5",IF(AND(CG261&gt;2.5,CG261&lt;=3.5),"3 a 3,5",IF(AND(CG261&gt;3.5,CG261&lt;=4.5),"4 a 4,5",IF(AND(CG261&gt;4.5,CG261&lt;=5.5),"5 a 5,5",IF(AND(CG261&gt;5.5,CG261&lt;=6.5),"6 a 6,5",IF(AND(CG261&gt;6.5,CG261&lt;=7.5),"7 a 7,5",IF(AND(CG261&gt;7.5,CG261&lt;=8.5),"8 a 8,5",IF(AND(CG261&gt;8.5,CG261&lt;=9.5),"9 a 9,5",IF(CG261&gt;=10,"10","Fuera de rango")))))))))))))))))))))))</f>
        <v>-4 a -3,5</v>
      </c>
      <c r="CI261" s="11" t="n">
        <f aca="false">IF(CG261="","",IF(CG261=-2.25,"NORMA",IF(CG261&lt;=-9.5,1,IF(CG261&lt;=-8.5,2,IF(CG261&lt;=-7.5,3,IF(CG261&lt;=-6.5,4,IF(CG261&lt;=-5.5,5,IF(CG261&lt;=-4.5,6,IF(CG261&lt;=-3.5,7,IF(CG261&lt;=-2.5,8,IF(CG261&lt;=-1.5,9,IF(CG261&lt;=-0.5,10,IF(CG261&lt;=0.5,11,IF(CG261&lt;=1.5,12,IF(CG261&lt;=2.5,13,IF(CG261&lt;=3.5,14,IF(CG261&lt;=4.5,15,IF(CG261&lt;=5.5,16,IF(CG261&lt;=6.5,17,IF(CG261&lt;=7.5,18,IF(CG261&lt;=8.5,19,IF(CG261&lt;=9.5,20,IF(CG261=10,21,"Fuera de rango")))))))))))))))))))))))</f>
        <v>7</v>
      </c>
      <c r="CJ261" s="9" t="n">
        <v>2.75</v>
      </c>
      <c r="CK261" s="10" t="str">
        <f aca="false">IF(CJ261="","",IF(AND(CJ261&gt;=-6,CJ261&lt;=-5.5),"-6 a -5,5",IF(AND(CJ261&gt;-5.5,CJ261&lt;=-4.5),"-5 a -4,5",IF(AND(CJ261&gt;-4.5,CJ261&lt;=-3.5),"-4 a -3,5",IF(AND(CJ261&gt;-3.5,CJ261&lt;=-2.5),"-3 a -2,5",IF(AND(CJ261&gt;-2.5,CJ261&lt;=-1.5),"-2 a -1,5",IF(AND(CJ261&gt;-1.5,CJ261&lt;=-0.5),"-1 a -0,5",IF(AND(CJ261&gt;-0.5,CJ261&lt;=0.5),"0 a 0,5",IF(AND(CJ261&gt;0.5,CJ261&lt;=1.5),"1 a 1,5",IF(AND(CJ261&gt;1.5,CJ261&lt;2.5),"2",IF(AND(CJ261&gt;=2.5,CJ261&lt;=3),"2,5 a 3",IF(AND(CJ261&gt;3,CJ261&lt;=4),"3,5 a 4",IF(AND(CJ261&gt;4,CJ261&lt;=5),"4,5 a 5",IF(AND(CJ261&gt;5,CJ261&lt;=6),"5,5 a 6",IF(AND(CJ261&gt;6,CJ261&lt;=7),"6,5 a 7",IF(AND(CJ261&gt;7,CJ261&lt;=8),"7,5 a 8",IF(AND(CJ261&gt;8,CJ261&lt;=9.5),"8,5 a 9,5",IF(CJ261=10,"10","Fuera de rango"))))))))))))))))))</f>
        <v>2,5 a 3</v>
      </c>
      <c r="CL261" s="11" t="n">
        <f aca="false">IF(CK261="","",IF(OR(CK261="-6 a -5,5",CK261="-6 - -5,5"),1,IF(OR(CK261="-5 a -4,5",CK261="-5 - -4,5"),2,IF(OR(CK261="-4 a -3,5",CK261="-4 - -3,5"),3,IF(OR(CK261="-3 a -2,5",CK261="-3 - -2,5"),4,IF(OR(CK261="-2 a -1,5",CK261="-2 - -1,5"),5,IF(OR(CK261="-1 a -0,5",CK261="-1 - -0,5"),6,IF(OR(CK261="0 a 0,5",CK261="0 - 0,5"),7,IF(OR(CK261="1 a 1,5",CK261="1 - 1,5"),8,IF(CK261="2","NORMA",IF(OR(CK261="2,5 a 3",CK261="2,5 - 3"),9,IF(OR(CK261="3,5 a 4",CK261="3,5 - 4"),10,IF(OR(CK261="4,5 a 5",CK261="4,5 - 5"),11,IF(OR(CK261="5,5 a 6",CK261="5,5 - 6"),12,IF(OR(CK261="6,5 a 7",CK261="6,5 - 7"),13,IF(OR(CK261="7,5 a 8",CK261="7,5 - 8"),14,IF(OR(CK261="8,5 a 9",CK261="8,5 - 9,5",CK261="9 a 9,5"),15,IF(CK261="10",15,IF(OR(CK261="0,5 a 1",CK261="0,5 - 1"),7,"Fuera de rango")))))))))))))))))))</f>
        <v>9</v>
      </c>
      <c r="CM261" s="10" t="n">
        <v>0</v>
      </c>
      <c r="CN261" s="10" t="str">
        <f aca="false">IF(CM261=0,"0", " ")</f>
        <v>0</v>
      </c>
      <c r="CO261" s="10" t="str">
        <f aca="false">IF(CM261&gt;0,"EME"," ")</f>
        <v> </v>
      </c>
      <c r="CP261" s="10" t="n">
        <v>0</v>
      </c>
      <c r="CQ261" s="10" t="str">
        <f aca="false">IF(CP261&gt;0,"0", " ")</f>
        <v> </v>
      </c>
      <c r="CR261" s="10" t="str">
        <f aca="false">IF(CP261&gt;0,"EME"," ")</f>
        <v> </v>
      </c>
      <c r="CS261" s="9" t="n">
        <v>0</v>
      </c>
      <c r="CT261" s="10" t="str">
        <f aca="false">IF(CS261&gt;0,"1", " ")</f>
        <v> </v>
      </c>
      <c r="CU261" s="10" t="str">
        <f aca="false">IF(CS261&gt;0,"HIP"," ")</f>
        <v> </v>
      </c>
      <c r="CV261" s="9" t="n">
        <v>0</v>
      </c>
      <c r="CW261" s="10" t="str">
        <f aca="false">IF(CV261&gt;0,"1", " ")</f>
        <v> </v>
      </c>
      <c r="CX261" s="10" t="str">
        <f aca="false">IF(CV261&gt;0,"HIP"," ")</f>
        <v> </v>
      </c>
      <c r="CY261" s="9" t="n">
        <v>-3.5</v>
      </c>
      <c r="CZ261" s="11" t="str">
        <f aca="false">IF(CY261&lt;0,"2"," ")</f>
        <v>2</v>
      </c>
      <c r="DA261" s="11" t="str">
        <f aca="false">IF(CY261&lt;0,"MIO"," ")</f>
        <v>MIO</v>
      </c>
      <c r="DB261" s="9" t="n">
        <v>-3.75</v>
      </c>
      <c r="DC261" s="11" t="str">
        <f aca="false">IF(DB261&lt;0,"2"," ")</f>
        <v>2</v>
      </c>
      <c r="DD261" s="11" t="str">
        <f aca="false">IF(DB261&lt;0,"MIO"," ")</f>
        <v>MIO</v>
      </c>
      <c r="DE261" s="9" t="n">
        <v>0</v>
      </c>
      <c r="DF261" s="11" t="str">
        <f aca="false">IF(DE261&lt;0,"3"," ")</f>
        <v> </v>
      </c>
      <c r="DG261" s="11" t="str">
        <f aca="false">IF(DE261&lt;0,"AST"," ")</f>
        <v> </v>
      </c>
      <c r="DH261" s="9" t="n">
        <v>0</v>
      </c>
      <c r="DI261" s="11" t="str">
        <f aca="false">IF(DH261&lt;0,"3"," ")</f>
        <v> </v>
      </c>
      <c r="DJ261" s="11" t="str">
        <f aca="false">IF(DH261&lt;0,"AST"," ")</f>
        <v> </v>
      </c>
      <c r="DK261" s="9" t="n">
        <v>0</v>
      </c>
      <c r="DL261" s="10" t="str">
        <f aca="false">IF(DK261&gt;0,"4"," ")</f>
        <v> </v>
      </c>
      <c r="DM261" s="10" t="str">
        <f aca="false">IF(DK261&gt;0,"PRE"," ")</f>
        <v> </v>
      </c>
      <c r="DN261" s="9" t="n">
        <v>0</v>
      </c>
      <c r="DO261" s="10" t="str">
        <f aca="false">IF(DN261&gt;0,"4"," ")</f>
        <v> </v>
      </c>
      <c r="DP261" s="10" t="str">
        <f aca="false">IF(DN261&gt;0,"PRE"," ")</f>
        <v> </v>
      </c>
      <c r="DQ261" s="12" t="n">
        <v>1</v>
      </c>
      <c r="DR261" s="12" t="n">
        <v>1</v>
      </c>
      <c r="DS261" s="12" t="str">
        <f aca="false">CONCATENATE(CO261,CU261,DA261,DG261,DM261)</f>
        <v>  MIO  </v>
      </c>
      <c r="DT261" s="10" t="str">
        <f aca="false" t="array" ref="DT261">_xlfn.IFS(DS261="EME    ","0", DS261=" HIP   ","1", DS261="  MIO  ","2", DS261="   AST ","3", DS261="    PRE","4", DS261="EME   PRE","5", DS261=" HIP  PRE","6", DS261=" HIP AST ","7", DS261="  MIO PRE","8", DS261="  MIOAST ","9", DS261="   ASTPRE","10",DS261=" HIP ASTPRE","11", DS261="  MIOASTPRE","12", DS261="     ","0")</f>
        <v>2</v>
      </c>
      <c r="DU261" s="1" t="s">
        <v>154</v>
      </c>
      <c r="DV261" s="1" t="str">
        <f aca="false" t="array" ref="DV261">_xlfn.IFS(DU261="SI","2", DU261="NO","1")</f>
        <v>1</v>
      </c>
      <c r="DW261" s="10" t="n">
        <v>0</v>
      </c>
      <c r="DX261" s="11" t="str">
        <f aca="false">IF(DW261=0,"1","2")</f>
        <v>1</v>
      </c>
      <c r="DY261" s="11" t="str">
        <f aca="false" t="array" ref="DY261">_xlfn.IFS(DW261=0,"0", DW261=0.25, "1", DW261=0.5,"2", DW261=0.75,"3", DW261=1,"4",DW261=1.25,"5", DW261=1.5,"6", DW261=1.75,"7", DW261=2,"8")</f>
        <v>0</v>
      </c>
      <c r="DZ261" s="10" t="n">
        <v>0</v>
      </c>
      <c r="EA261" s="11" t="str">
        <f aca="false">IF(DZ261=0,"1","2")</f>
        <v>1</v>
      </c>
      <c r="EB261" s="11" t="str">
        <f aca="false" t="array" ref="EB261">_xlfn.IFS(DZ261=0,"0", DZ261=0.25, "1", DZ261=0.5,"2", DZ261=0.75,"3", DZ261=1,"4",DZ261=1.25,"5", DZ261=1.5,"6", DZ261=1.75,"7", DZ261=2,"8")</f>
        <v>0</v>
      </c>
      <c r="EC261" s="10" t="n">
        <v>0</v>
      </c>
      <c r="ED261" s="10" t="str">
        <f aca="false">IF(EC261=0,"1","2")</f>
        <v>1</v>
      </c>
      <c r="EE261" s="11" t="str">
        <f aca="false" t="array" ref="EE261">_xlfn.IFS(EC261=0,"0", EC261=-0.25, "1", EC261=-0.5,"2", EC261=-0.75,"3", EC261=-1,"4",EC261=-1.25,"5", EC261=-1.5,"6", EC261=-1.75,"7", EC261=-2,"8", EC261=-2.25,"9",EC261=-2.5,"10", EC261=-2.75,"11", EC261=-3,"12", EC261=-3.25,"13", EC261=-3.5,"14", EC261=-3.75,"15",EC261=-4,"16")</f>
        <v>0</v>
      </c>
      <c r="EF261" s="10" t="n">
        <v>0</v>
      </c>
      <c r="EG261" s="10" t="str">
        <f aca="false">IF(EF261=0,"1","2")</f>
        <v>1</v>
      </c>
      <c r="EH261" s="11" t="str">
        <f aca="false" t="array" ref="EH261">_xlfn.IFS(EF261=0,"0", EF261=-0.25, "1", EF261=-0.5,"2", EF261=-0.75,"3", EF261=-1,"4",EF261=-1.25,"5", EF261=-1.5,"6", EF261=-1.75,"7", EF261=-2,"8", EF261=-2.25,"9",EF261=-2.5,"10", EF261=-2.75,"11", EF261=-3,"12", EF261=-3.25,"13", EF261=-3.5,"14", EF261=-3.75,"15",EF261=-4,"16")</f>
        <v>0</v>
      </c>
      <c r="EI261" s="10" t="n">
        <v>0</v>
      </c>
      <c r="EJ261" s="11" t="str">
        <f aca="false">IF(EI261=0,"1","2")</f>
        <v>1</v>
      </c>
      <c r="EK261" s="11" t="str">
        <f aca="false" t="array" ref="EK261">_xlfn.IFS(EI261=0,"0", EI261=-0.25, "1", EI261=-0.5,"2", EI261=-0.75,"3", EI261=-1,"4",EI261=-1.25,"5", EI261=-1.5,"6", EI261=-1.75,"7", EI261=-2,"8", EI261=-2.25,"9", EI261=-2.25,"9",EI261=-2.5,"10", EI261=-2.75,"11", EI261=-3,"12", EI261=-3.25,"13", EI261=-3.5,"14", EI261=-3.75,"15",EI261=-4,"16", EI261=0.25, "17", EI261=0.5, "18")</f>
        <v>0</v>
      </c>
      <c r="EL261" s="10" t="n">
        <v>0</v>
      </c>
      <c r="EM261" s="11" t="str">
        <f aca="false">IF(EL261=0,"1","2")</f>
        <v>1</v>
      </c>
      <c r="EN261" s="11" t="str">
        <f aca="false" t="array" ref="EN261">_xlfn.IFS(EL261=0.25,"17",EL261=0.5,"18", EL261=0,"0", EL261=-0.25, "1", EL261=-0.5,"2", EL261=-0.75,"3", EL261=-1,"4",EL261=-1.25,"5", EL261=-1.5,"6", EL261=-1.75,"7", EL261=-2,"8",EL261= -2.25,"9",EL261=-2.5,"10",EL261= -2.75,"11",EL261= -3,"12",EL261= -3.25,"13",EL261= -3.5,"14",EL261= -3.75,"15",EL261=-4,"16")</f>
        <v>0</v>
      </c>
      <c r="EO261" s="10" t="n">
        <v>0</v>
      </c>
      <c r="EP261" s="11" t="str">
        <f aca="false">IF(EO261=0,"1","2")</f>
        <v>1</v>
      </c>
      <c r="EQ261" s="11" t="str">
        <f aca="false" t="array" ref="EQ261">_xlfn.IFS(EO261=0,"0", EO261=0.25, "1", EO261=0.5,"2", EO261=0.75,"3", EO261=1,"4",EO261=1.25,"5", EO261=1.5,"6", EO261=1.75,"7", EO261=2,"8", EO261=2.25,"9", EO261=2.25,"9",EO261=2.5,"10", EO261=2.75,"11", EO261=3,"12", EO261=3.25,"13", EO261=3.5,"14", EO261=3.75,"15",EO261=4,"16", EO261=-0.25, "17", bq=-0.5, "18")</f>
        <v>0</v>
      </c>
      <c r="ER261" s="10" t="n">
        <v>0</v>
      </c>
      <c r="ES261" s="11" t="str">
        <f aca="false">IF(ER261=0,"1","2")</f>
        <v>1</v>
      </c>
      <c r="ET261" s="11" t="str">
        <f aca="false" t="array" ref="ET261">_xlfn.IFS(ER261=0,"0", ER261=0.25, "1", ER261=0.5,"2", ER261=0.75,"3", ER261=1,"4",ER261=1.25,"5", ER261=1.5,"6", ER261=1.75,"7", ER261=2,"8", ER261=2.25,"9", ER261=2.25,"9",ER261=2.5,"10", ER261=2.75,"11", ER261=3,"12", ER261=3.25,"13", ER261=3.5,"14", ER261=3.75,"15",ER261=4,"16", ER261=-0.25, "17", bq=-0.5, "18")</f>
        <v>0</v>
      </c>
      <c r="EU261" s="13" t="n">
        <v>4</v>
      </c>
      <c r="EV261" s="14" t="e">
        <f aca="false">VLOOKUP(EU261,LEYENDA!$G$2:$H$8,2,TRUE())</f>
        <v>#N/A</v>
      </c>
      <c r="EW261" s="14" t="e">
        <f aca="false" t="array" ref="EW261">_xlfn.IFS(EV261="0-5","1", EV261="6-12","2", EV261="13-18","3", EV261="19-24","4", EV261="25-36","5", EV261="37-48","6", EV261="49-60","7")</f>
        <v>#N/A</v>
      </c>
    </row>
    <row r="262" customFormat="false" ht="13.5" hidden="false" customHeight="false" outlineLevel="0" collapsed="false">
      <c r="A262" s="1" t="n">
        <v>70</v>
      </c>
      <c r="B262" s="32" t="n">
        <v>4</v>
      </c>
      <c r="C262" s="33" t="n">
        <v>37713</v>
      </c>
      <c r="D262" s="6"/>
      <c r="E262" s="5" t="str">
        <f aca="false">VLOOKUP(A262,'286'!$A$3:$J$600,10,FALSE())</f>
        <v>MARTÍNEZ PÉREZ, MARÍA JOSÉ</v>
      </c>
      <c r="F262" s="4" t="str">
        <f aca="false">VLOOKUP(A262,'286'!$A$3:$I$1768,3,FALSE())</f>
        <v>MARPEJO</v>
      </c>
      <c r="G262" s="6" t="n">
        <f aca="false">VLOOKUP(A262,'286'!$A$3:$I$1768,4,FALSE())</f>
        <v>22727</v>
      </c>
      <c r="H262" s="7" t="n">
        <f aca="false">YEAR(C262)-YEAR(G262)</f>
        <v>41</v>
      </c>
      <c r="I262" s="1" t="str">
        <f aca="false">VLOOKUP(H262,LEYENDA!$C$2:$D$6,2,TRUE())</f>
        <v>41-60</v>
      </c>
      <c r="J262" s="5" t="str">
        <f aca="false">VLOOKUP(A262,'286'!$A$3:$I$1768,7,FALSE())</f>
        <v>M</v>
      </c>
      <c r="K262" s="8" t="str">
        <f aca="false">VLOOKUP(A262,'286'!$A$3:$I$1768,2,FALSE())</f>
        <v>OD</v>
      </c>
      <c r="L262" s="4" t="str">
        <f aca="false">VLOOKUP(A262,'286'!$A$3:$I$1768,8,FALSE())</f>
        <v>D</v>
      </c>
      <c r="M262" s="4" t="str">
        <f aca="false">VLOOKUP(A262,'286'!$A$3:$I$1768,9,FALSE())</f>
        <v>I</v>
      </c>
      <c r="N262" s="8" t="str">
        <f aca="false">IF(R262=O262, "MISMA","CONTRARIA")</f>
        <v>CONTRARIA</v>
      </c>
      <c r="O262" s="8" t="str">
        <f aca="false" t="array" ref="O262">_xlfn.IFS(L262="D","1", L262="I","2")</f>
        <v>1</v>
      </c>
      <c r="P262" s="8" t="str">
        <f aca="false" t="array" ref="P262">_xlfn.IFS(K262="OD","1", K262="OI","2")</f>
        <v>1</v>
      </c>
      <c r="Q262" s="1" t="str">
        <f aca="false" t="array" ref="Q262">_xlfn.IFS(J262="M","1", J262="H","2")</f>
        <v>1</v>
      </c>
      <c r="R262" s="8" t="str">
        <f aca="false" t="array" ref="R262">_xlfn.IFS(M262="D","1", M262="I","2")</f>
        <v>2</v>
      </c>
      <c r="S262" s="1" t="str">
        <f aca="false" t="array" ref="S262">_xlfn.IFS(N262="CONTRARIA", "1",N262= "MISMA","2")</f>
        <v>1</v>
      </c>
      <c r="T262" s="1" t="str">
        <f aca="false" t="array" ref="T262">_xlfn.IFS(I262="0-12","1", I262="13-24","2", I262="25-40","3", I262="41-60","4", I262="61-100","5")</f>
        <v>4</v>
      </c>
      <c r="U262" s="9" t="n">
        <v>7</v>
      </c>
      <c r="V262" s="1" t="str">
        <f aca="false">IF(U262="","",IF(AND(U262&gt;=-9,U262&lt;=-6.5),"-9 a -6,5",IF(AND(U262&gt;=-6,U262&lt;=-3.5),"-6 a -3,5",IF(AND(U262&gt;=-3,U262&lt;=-1),"-3 a -1",IF(U262=-0.5,"-0,5",IF(AND(U262&gt;=0,U262&lt;=2.5),"0 a 2,5",IF(AND(U262&gt;=3,U262&lt;=5.5),"3 a 5,5",IF(AND(U262&gt;=6,U262&lt;=8.5),"6 a 8,5",IF(AND(U262&gt;=9,U262&lt;=20),"9 a 20","Fuera de rango")))))))))</f>
        <v>6 a 8,5</v>
      </c>
      <c r="W262" s="11" t="n">
        <f aca="false">IF(V262="","",IF(V262="-9 a -6,5",2,IF(V262="-6 a -3,5",3,IF(V262="-3 a -1",4,IF(V262="-0,5","NORMA",IF(V262="0 a 2,5",5,IF(V262="3 a 5,5",6,IF(V262="6 a 8,5",7,IF(V262="9 a 20",8,"Fuera de rango")))))))))</f>
        <v>7</v>
      </c>
      <c r="X262" s="9" t="n">
        <v>0</v>
      </c>
      <c r="Y262" s="10" t="str">
        <f aca="false">IF(X262="","",IF(AND(X262&gt;=0,X262&lt;=4),"0 a 4",IF(AND(X262&gt;=4.5,X262&lt;=8.5),"4,5 a 8,5",IF(X262=9,"9",IF(AND(X262&gt;=9.5,X262&lt;=13),"9,5 a 13",IF(AND(X262&gt;=13.5,X262&lt;=20),"13,5 a 20",IF(AND(X262&gt;=20.5,X262&lt;=35),"20,5 a 35","Fuera de rango")))))))</f>
        <v>0 a 4</v>
      </c>
      <c r="Z262" s="11" t="n">
        <f aca="false">IF(Y262="","",IF(Y262="0 a 4",1,IF(Y262="4,5 a 8,5",2,IF(Y262="9","NORMA",IF(Y262="9,5 a 13",3,IF(Y262="13,5 a 20",4,IF(Y262="20,5 a 35",5,"Fuera de rango")))))))</f>
        <v>1</v>
      </c>
      <c r="AA262" s="9" t="n">
        <v>22</v>
      </c>
      <c r="AB262" s="10" t="str">
        <f aca="false">IF(AA262="","",IF(AND(AA262&gt;=0,AA262&lt;=9),"0 a 9",IF(AND(AA262&gt;=9.5,AA262&lt;=18.5),"9,5 a 18,5",IF(AA262=19,"19",IF(AND(AA262&gt;=19.5,AA262&lt;=28),"19,5 a 28",IF(AND(AA262&gt;=28.5,AA262&lt;=40),"28,5 a 40","Fuera de rango"))))))</f>
        <v>19,5 a 28</v>
      </c>
      <c r="AC262" s="11" t="n">
        <f aca="false" t="array" ref="AC262">_xlfn.IFS(AB262="","",AB262="0 a 9",1,AB262="9,5 a 18,5",2,AB262="19","NORMA",AB262="19,5 a 28",3,AB262="28,5 a 40",4,TRUE(),"Fuera de rango")</f>
        <v>3</v>
      </c>
      <c r="AD262" s="9" t="n">
        <v>17</v>
      </c>
      <c r="AE262" s="10" t="str">
        <f aca="false">IF(AD262="","",IF(AND(AD262&gt;=-10,AD262&lt;=0),"De -10 a 0",IF(AND(AD262&gt;=0.5,AD262&lt;=9.5),"0,5 a 9,5",IF(AD262=10,"10",IF(AND(AD262&gt;=10.5,AD262&lt;=20),"10,5 a 20",IF(AND(AD262&gt;=20.5,AD262&lt;=40),"20,5 a 40","Fuera de rango"))))))</f>
        <v>10,5 a 20</v>
      </c>
      <c r="AF262" s="12" t="n">
        <f aca="false">IF(AD262="","",IF(AND(AD262&gt;=-10,AD262&lt;=0),1,IF(AND(AD262&gt;=0.5,AD262&lt;=9.5),2,IF(AD262=10,"NORMA",IF(AND(AD262&gt;=10.5,AD262&lt;=20),3,IF(AND(AD262&gt;=20.5,AD262&lt;=40),4,""))))))</f>
        <v>3</v>
      </c>
      <c r="AG262" s="9" t="n">
        <v>9</v>
      </c>
      <c r="AH262" s="11" t="str">
        <f aca="false">IF(AG262="","",IF(AND(AG262&gt;=0,AG262&lt;=4),"0 a 4",IF(AND(AG262&gt;=4.5,AG262&lt;=8.5),"4,5 a 8,5",IF(AG262=9,"9",IF(AND(AG262&gt;=9.5,AG262&lt;=13),"9,5 a 13",IF(AND(AG262&gt;=13.5,AG262&lt;=25),"13,5 a 25","Fuera de rango"))))))</f>
        <v>9</v>
      </c>
      <c r="AI262" s="11" t="str">
        <f aca="false">IF(AH262="","",IF(AH262="0 a 4",1,IF(AH262="4,5 a 8,5",2,IF(AH262="9","NORMA",IF(AH262="9,5 a 13",3,IF(AH262="13,5 a 25",4,""))))))</f>
        <v>NORMA</v>
      </c>
      <c r="AJ262" s="9" t="n">
        <v>4</v>
      </c>
      <c r="AK262" s="10" t="str">
        <f aca="false">IF(AJ262="","",IF(AND(AJ262&gt;=-15,AJ262&lt;=-10.5),"-15 a -10,5",IF(AND(AJ262&gt;=-10,AJ262&lt;=-4),"-10 a -4",IF(AND(AJ262&gt;=-4.5,AJ262&lt;=0),"-4,5 a 0",IF(AND(AJ262&gt;=0.5,AJ262&lt;=4.5),"0,5 a 4,5",IF(AJ262=5,"5",IF(AND(AJ262&gt;=5.5,AJ262&lt;=10),"5,5 a 10",IF(AND(AJ262&gt;=10.5,AJ262&lt;=20),"10,5 a 20","Fuera de rango"))))))))</f>
        <v>0,5 a 4,5</v>
      </c>
      <c r="AL262" s="11" t="n">
        <f aca="false">IF(AK262="","",IF(AK262="-15 a -10,5",1,IF(AK262="-10 a -4",2,IF(AK262="-4,5 a 0",3,IF(AK262="0,5 a 4,5",4,IF(AK262="5","NORMA",IF(AK262="5,5 a 10",5,IF(AK262="10,5 a 20",6,"Error"))))))))</f>
        <v>4</v>
      </c>
      <c r="AM262" s="9" t="n">
        <v>-1</v>
      </c>
      <c r="AN262" s="10" t="str">
        <f aca="false">IF(AM262="","",IF(AND(AM262&gt;=-7.5,AM262&lt;=-5.5),"-7,5 a -5,5",IF(AND(AM262&gt;=-5,AM262&lt;=-3),"-5 a -3",IF(AND(AM262&gt;=-2.5,AM262&lt;=-0.5),"-2,5 a -0,5",IF(AM262=0,"0,00",IF(AND(AM262&gt;=0.5,AM262&lt;=2.5),"0,5 a 2,5",IF(AND(AM262&gt;=3,AM262&lt;=5),"3 a 5",IF(AND(AM262&gt;=5.5,AM262&lt;=7.5),"5,5 a 7,5",IF(AND(AM262&gt;=8,AM262&lt;=10),"8 a 10","Fuera de rango")))))))))</f>
        <v>-2,5 a -0,5</v>
      </c>
      <c r="AO262" s="11" t="n">
        <f aca="false">IF(AN262="","",IF(AN262="-7,5 a -5,5",1,IF(AN262="-5 a -3",2,IF(AN262="-2,5 a -0,5",3,IF(AN262="0,00","NORMA",IF(AN262="0,5 a 2,5",4,IF(AN262="3 a 5",5,IF(AN262="5,5 a 7,5",6,IF(AN262="8 a 10",7,"Error")))))))))</f>
        <v>3</v>
      </c>
      <c r="AP262" s="9" t="n">
        <v>-3</v>
      </c>
      <c r="AQ262" s="10" t="str">
        <f aca="false">IF(AP262="","",IF(AND(AP262&gt;=-20,AP262&lt;=-9.5),"-20 a -9,5",IF(AND(AP262&gt;=-9,AP262&lt;=-6.5),"-9 a -6,5",IF(AP262=-6,"-6",IF(AND(AP262&gt;=-5.5,AP262&lt;=-3),"-5,5 a -3",IF(AND(AP262&gt;=-2.5,AP262&lt;=0),"-2,5 a 0",IF(AND(AP262&gt;=0.5,AP262&lt;=3),"0,5 a 3",IF(AND(AP262&gt;=3.5,AP262&lt;=6),"3,5 a 6",IF(AND(AP262&gt;=6.5,AP262&lt;=9),"6,5 a 9",IF(AND(AP262&gt;=9.5,AP262&lt;=20),"9,5 a 20","Fuera de rango"))))))))))</f>
        <v>-5,5 a -3</v>
      </c>
      <c r="AR262" s="11" t="n">
        <f aca="false">IF(AQ262="","",IF(AQ262="-20 a -9,5",1,IF(AQ262="-9 a -6,5",2,IF(AQ262="-6","NORMA",IF(AQ262="-5,5 a -3",3,IF(AQ262="-2,5 a 0",4,IF(AQ262="0,5 a 3",5,IF(AQ262="3,5 a 6",6,IF(AQ262="6,5 a 9",7,IF(AQ262="9,5 a 20",8,""))))))))))</f>
        <v>3</v>
      </c>
      <c r="AS262" s="9" t="n">
        <v>8</v>
      </c>
      <c r="AT262" s="10" t="str">
        <f aca="false">IF(AS262="","",IF(AND(AS262&gt;=-16,AS262&lt;=-14),"-16 a -14",IF(AND(AS262&gt;=-13.5,AS262&lt;=-11.5),"-13,5 a -11,5",IF(AND(AS262&gt;=-11,AS262&lt;=-9),"-11 a -9",IF(AND(AS262&gt;=-8.5,AS262&lt;=-6.5),"-8,5 a -6,5",IF(AND(AS262&gt;=-6,AS262&lt;=-4),"-6 a -4",IF(AND(AS262&gt;=-3.5,AS262&lt;=-1.5),"-3,5 a -1,5",IF(AND(AS262&gt;=-1,AS262&lt;=1),"-1 a 1",IF(AND(AS262&gt;=1.5,AS262&lt;=3.5),"1,5 a 3,5",IF(AND(AS262&gt;=4,AS262&lt;=6),"4 a 6",IF(AND(AS262&gt;=6.5,AS262&lt;=8.5),"6,5 a 8,5",IF(AND(AS262&gt;=9,AS262&lt;=11),"9 a 11",IF(AND(AS262&gt;=11.5,AS262&lt;=13.5),"11,5 a 13,5",IF(AND(AS262&gt;=14,AS262&lt;=16),"14 a 16",IF(AND(AS262&gt;=16.5,AS262&lt;=18.5),"16,5 a 18,5",IF(AND(AS262&gt;=19,AS262&lt;=21),"19 a 21","Fuera de rango"))))))))))))))))</f>
        <v>6,5 a 8,5</v>
      </c>
      <c r="AU262" s="11" t="n">
        <f aca="false" t="array" ref="AU262">IF(AT262="","",_xlfn.IFS(AT262="-16 a -14",1,AT262="-13,5 a -11,5",2,AT262="-11 a -9",3,AT262="-8,5 a -6,5",4,AT262="-6 a -4",5,AT262="-3,5 a -1,5",6,AT262="-1 a 1",7,AT262="1,5 a 3,5",8,AT262="4 a 6","NORMA",AT262="6,5 a 8,5",9,AT262="9 a 11",10,AT262="11,5 a 13,5",11,AT262="14 a 16",12,AT262="16,5 a 18,5",13,AT262="19 a 21",14,TRUE(),""))</f>
        <v>9</v>
      </c>
      <c r="AV262" s="9" t="n">
        <v>1.75</v>
      </c>
      <c r="AW262" s="10" t="str">
        <f aca="false">IF(AV262="","",IF(AND(AV262&gt;=-1,AV262&lt;=-0.5),"-1 a -0,5",IF(AND(AV262&gt;-0.5,AV262&lt;=0),"De -0,5 a 0",IF(AND(AV262&gt;=0.25,AV262&lt;=0.75),"0,25 a 0,75",IF(AND(AV262&gt;=1,AV262&lt;=1.5),"1 a 1,5",IF(AND(AV262&gt;=1.75,AV262&lt;=2.25),"1,75 a 2,25",IF(AND(AV262&gt;=2.5,AV262&lt;=3),"2,5 a 3",IF(AND(AV262&gt;=3.25,AV262&lt;=3.75),"3,25 a 3,75","Fuera de rango"))))))))</f>
        <v>1,75 a 2,25</v>
      </c>
      <c r="AX262" s="11" t="n">
        <f aca="false">IF(AW262="","",IF(OR(AW262="-1 a -0,5",AW262="-1 a -0.5"),1,IF(OR(AW262="De -0,5 a 0",AW262="-0,5 a 0",AW262="De -0.5 a 0"),2,IF(OR(AW262="0,25 a 0,75",AW262="0.25 a 0.75"),"NORMA",IF(OR(AW262="1 a 1,5",AW262="1 a 1.5"),3,IF(OR(AW262="1,75 a 2,25",AW262="1.75 a 2.25"),4,IF(OR(AW262="2,5 a 3",AW262="2.5 a 3"),5,IF(OR(AW262="3,25 a 3,75",AW262="3.25 a 3.75"),6,""))))))))</f>
        <v>4</v>
      </c>
      <c r="AY262" s="9" t="n">
        <v>-3</v>
      </c>
      <c r="AZ262" s="10" t="str">
        <f aca="false">IF(AY262="","",IF(AND(AY262&gt;=-20,AY262&lt;=-9.5),"-20 a -9,5",IF(AND(AY262&gt;=-9,AY262&lt;=-6.5),"-9 a -6,5",IF(AY262=-6,"-6",IF(AND(AY262&gt;=-5.5,AY262&lt;=-3),"-5,5 a -3",IF(AND(AY262&gt;=-2.5,AY262&lt;=0),"-2,5 a 0",IF(AND(AY262&gt;=0.5,AY262&lt;=3),"0,5 a 3",IF(AND(AY262&gt;=3.5,AY262&lt;=6),"3,5 a 6","Fuera de rango"))))))))</f>
        <v>-5,5 a -3</v>
      </c>
      <c r="BA262" s="11" t="n">
        <f aca="false">IF(AZ262="","",IF(AZ262="-20 a -9,5",1,IF(AZ262="-9 a -6,5",2,IF(AZ262="-6","NORMA",IF(AZ262="-5,5 a -3",3,IF(AZ262="-2,5 a 0",4,IF(AZ262="0,5 a 3",5,IF(AZ262="3,5 a 6",6,""))))))))</f>
        <v>3</v>
      </c>
      <c r="BB262" s="9" t="n">
        <v>0</v>
      </c>
      <c r="BC262" s="10" t="str">
        <f aca="false" t="array" ref="BC262">IF(BB262="","",_xlfn.IFS(AND(BB262&gt;=0,BB262&lt;=2),"0 a 2",AND(BB262&gt;=2.5,BB262&lt;=4.5),"2,5 a 4,5",AND(BB262&gt;=5,BB262&lt;=7),"5 a 7",AND(BB262&gt;=7.5,BB262&lt;=9.5),"7,5 a 9,5",AND(BB262&gt;=10,BB262&lt;=12),"10 a 12",AND(BB262&gt;=12.5,BB262&lt;=14.5),"12,5 a 14,5",BB262=15,"15",AND(BB262&gt;=15.5,BB262&lt;=17.5),"15,5 a 17,5",AND(BB262&gt;=18,BB262&lt;=20),"18 a 20",AND(BB262&gt;=20.5,BB262&lt;=22.5),"20,5 a 22,5",AND(BB262&gt;=23,BB262&lt;=25),"23 a 25",TRUE(),"Fuera de rango"))</f>
        <v>0 a 2</v>
      </c>
      <c r="BD262" s="11" t="n">
        <f aca="false" t="array" ref="BD262">IF(BC262="","",_xlfn.IFS(BC262="0 a 2",1,BC262="2,5 a 4,5",2,BC262="5 a 7",3,BC262="7,5 a 9,5",4,BC262="10 a 12",5,BC262="12,5 a 14,5",6,BC262="15","NORMA",BC262="15,5 a 17,5",7,BC262="18 a 20",8,BC262="20,5 a 22,5",9,BC262="23 a 25",10,TRUE(),"Fuera de rango"))</f>
        <v>1</v>
      </c>
      <c r="BE262" s="9" t="n">
        <v>31</v>
      </c>
      <c r="BF262" s="10" t="str">
        <f aca="false">IF(BE262="","",IF(AND(BE262&gt;=-20,BE262&lt;=-10),"-20 a -10",IF(AND(BE262&gt;=-9.5,BE262&lt;=0.5),"-9,5 a 0,5",IF(AND(BE262&gt;=1,BE262&lt;=11),"1 a 11",IF(AND(BE262&gt;=11.5,BE262&lt;=20.5),"11,5 a 20,5",IF(BE262=21,"21",IF(AND(BE262&gt;=21.5,BE262&lt;=31.5),"21,5 a 31,5",IF(AND(BE262&gt;=32,BE262&lt;=42),"32 a 42","Fuera de rango"))))))))</f>
        <v>21,5 a 31,5</v>
      </c>
      <c r="BG262" s="11" t="n">
        <f aca="false">IF(BF262="","",IF(BF262="-20 a -10",1,IF(BF262="-9,5 a 0,5",2,IF(BF262="1 a 11",3,IF(BF262="11,5 a 20,5",4,IF(BF262="21","NORMA",IF(BF262="21,5 a 31,5",5,IF(BF262="32 a 42",6,""))))))))</f>
        <v>5</v>
      </c>
      <c r="BH262" s="9" t="n">
        <v>20</v>
      </c>
      <c r="BI262" s="10" t="str">
        <f aca="false">IF(BH262="","",IF(AND(BH262&gt;=-20,BH262&lt;=-15),"-20 a -15",IF(AND(BH262&gt;=-14.5,BH262&lt;=-9.5),"-14,5 a -9,5",IF(AND(BH262&gt;=-9,BH262&lt;=-4),"-9 a -4",IF(AND(BH262&gt;=-3.5,BH262&lt;=2.5),"-3,5 a 2,5",IF(AND(BH262&gt;=3,BH262&lt;=8),"3 a 8",IF(AND(BH262&gt;=8.5,BH262&lt;=14.5),"8,5 a 14,5",IF(BH262=15,"15",IF(AND(BH262&gt;=15.5,BH262&lt;=20.5),"15,5 a 20,5",IF(AND(BH262&gt;=21,BH262&lt;=26),"21 a 26","Fuera de rango"))))))))))</f>
        <v>15,5 a 20,5</v>
      </c>
      <c r="BJ262" s="11" t="n">
        <f aca="false">IF(BI262="","",IF(BI262="-20 a -15",1,IF(BI262="-14,5 a -9,5",2,IF(BI262="-9 a -4",3,IF(BI262="-3,5 a 2,5",4,IF(BI262="3 a 8",5,IF(BI262="8,5 a 14,5",6,IF(BI262="15","NORMA",IF(BI262="15,5 a 20,5",7,IF(BI262="21 a 26",8,IF(BI262="26,5 a 31,5",9,"")))))))))))</f>
        <v>7</v>
      </c>
      <c r="BK262" s="9" t="n">
        <v>0</v>
      </c>
      <c r="BL262" s="10" t="str">
        <f aca="false">IF(BK262="","",IF(AND(BK262&gt;=0,BK262&lt;=2),"0 - 2",IF(AND(BK262&gt;=2.5,BK262&lt;=4.5),"2,5 - 4,5",IF(AND(BK262&gt;=5,BK262&lt;=7),"5 - 7",IF(AND(BK262&gt;=7.5,BK262&lt;=9.5),"7,5 - 9,5",IF(AND(BK262&gt;=10,BK262&lt;=12),"10 - 12",IF(AND(BK262&gt;=12.5,BK262&lt;=13.5),"12,5 - 13,5",IF(BK262=14,"14",IF(AND(BK262&gt;=14.5,BK262&lt;=16.5),"14,5 - 16,5",IF(AND(BK262&gt;=17,BK262&lt;=19),"17 - 19",IF(AND(BK262&gt;=19.5,BK262&lt;=21.5),"19,5 - 21,5",IF(AND(BK262&gt;=22,BK262&lt;=24),"22 - 24",IF(AND(BK262&gt;=24.5,BK262&lt;=26.5),"24,5 - 26,5",IF(AND(BK262&gt;=27,BK262&lt;=29),"27 - 29",IF(AND(BK262&gt;=29.5,BK262&lt;=30),"29,5 - 30","Fuera de rango")))))))))))))))</f>
        <v>0 - 2</v>
      </c>
      <c r="BM262" s="11" t="n">
        <f aca="false">IF(BL262="","",IF(BL262="0 - 2",1,IF(BL262="2,5 - 4,5",2,IF(BL262="5 - 7",3,IF(BL262="7,5 - 9,5",4,IF(BL262="10 - 12",5,IF(BL262="12,5 - 13,5",6,IF(BL262="14","NORMA",IF(BL262="14,5 - 16,5",7,IF(BL262="17 - 19",8,IF(BL262="19,5 - 21,5",9,IF(BL262="22 - 24",10,IF(BL262="24,5 - 26,5",11,IF(BL262="27 - 29",12,IF(BL262="29,5 - 30",13,"")))))))))))))))</f>
        <v>1</v>
      </c>
      <c r="BN262" s="9" t="n">
        <v>17</v>
      </c>
      <c r="BO262" s="10" t="str">
        <f aca="false">IF(BN262="","",IF(AND(BN262&gt;=-20,BN262&lt;=-10),"-20 a -10",IF(AND(BN262&gt;=-9.5,BN262&lt;=0.5),"-9,5 a 0,5",IF(AND(BN262&gt;=1,BN262&lt;=11),"1 a 11",IF(AND(BN262&gt;=11.5,BN262&lt;=21.5),"11,5 a 21,5",IF(BN262=22,"22",IF(AND(BN262&gt;=22.5,BN262&lt;=32.5),"22,5 a 32,5",IF(AND(BN262&gt;=33,BN262&lt;=43),"33 a 43","Fuera de rango"))))))))</f>
        <v>11,5 a 21,5</v>
      </c>
      <c r="BP262" s="11" t="n">
        <f aca="false">IF(BO262="","",IF(BO262="-20 a -10",1,IF(BO262="-9,5 a 0,5",2,IF(BO262="1 a 11",3,IF(BO262="11,5 a 21,5",4,IF(BO262="22","NORMA",IF(BO262="22,5 a 32,5",5,IF(BO262="33 a 43",6,""))))))))</f>
        <v>4</v>
      </c>
      <c r="BQ262" s="9" t="n">
        <v>5</v>
      </c>
      <c r="BR262" s="10" t="str">
        <f aca="false">IF(BQ262="","",IF(AND(BQ262&gt;=-20,BQ262&lt;=-15),"-20 a -15",IF(AND(BQ262&gt;=-14.5,BQ262&lt;=-9.5),"-14,5 a -9,5",IF(AND(BQ262&gt;=-9,BQ262&lt;=-4),"-9 a -4",IF(AND(BQ262&gt;=-3.5,BQ262&lt;=2.5),"-3,5 a 2,5",IF(AND(BQ262&gt;=3,BQ262&lt;=8),"3 a 8",IF(AND(BQ262&gt;=8.5,BQ262&lt;=13.5),"8,5 a 13,5",IF(AND(BQ262&gt;=14,BQ262&lt;=17.5),"14 a 17,5",IF(BQ262=18,"18",IF(AND(BQ262&gt;=18.5,BQ262&lt;=23.5),"18,5 a 23,5",IF(AND(BQ262&gt;=24,BQ262&lt;=29),"24 a 29",IF(AND(BQ262&gt;=29.5,BQ262&lt;=34.5),"29,5 a 34,5",IF(AND(BQ262&gt;=35,BQ262&lt;=40),"35 a 40","Fuera de rango")))))))))))))</f>
        <v>3 a 8</v>
      </c>
      <c r="BS262" s="11" t="n">
        <f aca="false">IF(BR262="","",IF(BR262="-20 a -15",1,IF(BR262="-14,5 a -9,5",2,IF(BR262="-9 a -4",3,IF(BR262="-3,5 a 2,5",4,IF(BR262="3 a 8",5,IF(BR262="8,5 a 13,5",6,IF(BR262="14 a 17,5",7,IF(BR262="18","NORMA",IF(BR262="18,5 a 23,5",8,IF(BR262="24 a 29",9,IF(BR262="29,5 a 34,5",10,IF(BR262="35 a 40",11,"")))))))))))))</f>
        <v>5</v>
      </c>
      <c r="BT262" s="9" t="n">
        <v>-1.5</v>
      </c>
      <c r="BU262" s="10" t="str">
        <f aca="false">IF(BT262="","",IF(AND(BT262&gt;=-20,BT262&lt;=-18),"-20 a -18",IF(AND(BT262&gt;=-17.5,BT262&lt;=-15.5),"-17,5 a -15,5",IF(AND(BT262&gt;=-15,BT262&lt;=-13),"-15 a -13",IF(AND(BT262&gt;=-12.5,BT262&lt;=-10.5),"-12,5 a -10,5",IF(AND(BT262&gt;=-10,BT262&lt;=-8),"-10 a -8",IF(AND(BT262&gt;=-7.5,BT262&lt;=-5.5),"-7,5 a -5,5",IF(AND(BT262&gt;=-5,BT262&lt;=-3),"-5 a -3",IF(AND(BT262&gt;=-2.5,BT262&lt;=-0.5),"-2,5 a -0,5",IF(BT262=0,"0",IF(AND(BT262&gt;=0.5,BT262&lt;=2.5),"0,5 a 2,5",IF(AND(BT262&gt;=3,BT262&lt;=5),"3 a 5",IF(AND(BT262&gt;=5.5,BT262&lt;=7.5),"5,5 a 7,5",IF(AND(BT262&gt;=8,BT262&lt;=10),"8 a 10",IF(AND(BT262&gt;=10.5,BT262&lt;=12.5),"10,5 a 12,5",IF(AND(BT262&gt;=13,BT262&lt;=15),"13 a 15",IF(AND(BT262&gt;=15.5,BT262&lt;=17.5),"15,5 a 17,5",IF(AND(BT262&gt;=18,BT262&lt;=20),"18 a 20","Fuera de rango"))))))))))))))))))</f>
        <v>-2,5 a -0,5</v>
      </c>
      <c r="BV262" s="11" t="n">
        <f aca="false">IF(BT262="","",IF(BT262=0,"NORMA",IF(AND(BT262&gt;=-20,BT262&lt;=-18),2,IF(AND(BT262&gt;=-17.5,BT262&lt;=-15.5),2,IF(AND(BT262&gt;=-15,BT262&lt;=-13),3,IF(AND(BT262&gt;=-12.5,BT262&lt;=-10.5),4,IF(AND(BT262&gt;=-10,BT262&lt;=-8),5,IF(AND(BT262&gt;=-7.5,BT262&lt;=-5.5),6,IF(AND(BT262&gt;=-5,BT262&lt;=-3),7,IF(AND(BT262&gt;=-2.5,BT262&lt;=-0.5),8,IF(AND(BT262&gt;=0.5,BT262&lt;=2.5),9,IF(AND(BT262&gt;=3,BT262&lt;=5),10,IF(AND(BT262&gt;=5.5,BT262&lt;=7.5),11,IF(AND(BT262&gt;=8,BT262&lt;=10),12,IF(AND(BT262&gt;=10.5,BT262&lt;=12.5),13,IF(AND(BT262&gt;=13,BT262&lt;=15),14,IF(AND(BT262&gt;=15.5,BT262&lt;=17.5),15,IF(AND(BT262&gt;=18,BT262&lt;=20),16,"Fuera de rango"))))))))))))))))))</f>
        <v>8</v>
      </c>
      <c r="BW262" s="9" t="n">
        <v>-4</v>
      </c>
      <c r="BX262" s="10" t="n">
        <f aca="false">18.5- (0.3*H262)</f>
        <v>6.2</v>
      </c>
      <c r="BY262" s="10" t="n">
        <f aca="false">(BW262)-(BX262)</f>
        <v>-10.2</v>
      </c>
      <c r="BZ262" s="10" t="str">
        <f aca="false">IF(BY262="","",IF(BY262&lt;-27.5,"De -30 a -28",IF(BY262&lt;-25,"De -27,5 a -25,5",IF(BY262&lt;-22.5,"De -25 a -23",IF(BY262&lt;-20,"De -22,5 a -20,5",IF(BY262&lt;-17.5,"De -20 a -18",IF(BY262&lt;-15,"De -17,5 a -15,5",IF(BY262&lt;-12.5,"De -15 a -13",IF(BY262&lt;-10,"De -12,5 a -10,5",IF(BY262&lt;-7.5,"De -10 a -8",IF(BY262&lt;-5,"De -7,5 a -5,5",IF(BY262&lt;-2.5,"De -5 a -3",IF(BY262&lt;0,"De -2,5 a -0,5",IF(BY262&lt;2.5,"De 0 a 2",IF(BY262&lt;5,"De 2,5 a 4,5",IF(BY262&lt;7.5,"De 5 a 7",IF(BY262&lt;10,"De 7,5 a 9,5",IF(BY262&lt;12.5,"De 10 a 12",IF(BY262&lt;15,"De 12,5 a 14,5",IF(BY262&lt;17.5,"De 15 a 17",IF(BY262&lt;20,"De 17,5 a 19,5",IF(BY262&lt;22.5,"De 20 a 22",IF(BY262&lt;25,"De 22,5 a 24,5",IF(BY262&lt;27.5,"De 25 a 27","De 27,5 a 30"))))))))))))))))))))))))</f>
        <v>De -12,5 a -10,5</v>
      </c>
      <c r="CA262" s="12" t="n">
        <f aca="false">IF(BY262="","",IF(BY262&lt;=-28,1,IF(BY262&lt;=-25.5,2,IF(BY262&lt;=-23,3,IF(BY262&lt;=-20.5,4,IF(BY262&lt;=-18,5,IF(BY262&lt;=-15.5,6,IF(BY262&lt;=-13,7,IF(BY262&lt;=-10.5,8,IF(BY262&lt;=-8,9,IF(BY262&lt;=-5.5,10,IF(BY262&lt;=-3,11,IF(BY262&lt;=-0.5,12,IF(BY262&lt;=2,13,IF(BY262&lt;=4.5,14,IF(BY262&lt;=7,15,IF(BY262&lt;=9.5,16,IF(BY262&lt;=12,17,IF(BY262&lt;=14.5,18,IF(BY262&lt;=17,19,IF(BY262&lt;=19.5,20,IF(BY262&lt;=22,21,IF(BY262&lt;=24.5,22,IF(BY262&lt;=27,23,IF(BY262&lt;=30,24,"Fuera de rango")))))))))))))))))))))))))</f>
        <v>9</v>
      </c>
      <c r="CB262" s="9" t="n">
        <v>-4</v>
      </c>
      <c r="CC262" s="10" t="n">
        <f aca="false">18.5- (0.3*H262)</f>
        <v>6.2</v>
      </c>
      <c r="CD262" s="10" t="n">
        <f aca="false">(CB262)-(CC262)</f>
        <v>-10.2</v>
      </c>
      <c r="CE262" s="10" t="str">
        <f aca="false">IF(CD262="","",IF(CD262&lt;-27.5,"De -30 a -28",IF(CD262&lt;-25,"De -27,5 a -25,5",IF(CD262&lt;-22.5,"De -25 a -23",IF(CD262&lt;-20,"De -22,5 a -20,5",IF(CD262&lt;-17.5,"De -20 a -18",IF(CD262&lt;-15,"De -17,5 a -15,5",IF(CD262&lt;-12.5,"De -15 a -13",IF(CD262&lt;-10,"De -12,5 a -10,5",IF(CD262&lt;-7.5,"De -10 a -8",IF(CD262&lt;-5,"De -7,5 a -5,5",IF(CD262&lt;-2.5,"De -5 a -3",IF(CD262&lt;0,"De -2,5 a -0,5",IF(CD262&lt;=2,"De 0 a 2",IF(CD262&lt;=4.5,"De 2,5 a 4,5",IF(CD262&lt;=7,"De 5 a 7",IF(CD262&lt;=9.5,"De 7,5 a 9,5",IF(CD262&lt;=12,"De 10 a 12",IF(CD262&lt;=14.5,"De 12,5 a 14,5",IF(CD262&lt;=17,"De 15 a 17",IF(CD262&lt;=19.5,"De 17,5 a 19,5",IF(CD262&lt;=22,"De 20 a 22",IF(CD262&lt;=24.5,"De 22,5 a 24,5",IF(CD262&lt;=27,"De 25 a 27","De 27,5 a 30"))))))))))))))))))))))))</f>
        <v>De -12,5 a -10,5</v>
      </c>
      <c r="CF262" s="12" t="n">
        <f aca="false">IF(CD262="","",IF(CD262&lt;-27.5,1,IF(CD262&lt;-25,2,IF(CD262&lt;-22.5,3,IF(CD262&lt;-20,4,IF(CD262&lt;-17.5,5,IF(CD262&lt;-15,6,IF(CD262&lt;-12.5,7,IF(CD262&lt;-10,8,IF(CD262&lt;-7.5,9,IF(CD262&lt;-5,10,IF(CD262&lt;-2.5,11,IF(CD262&lt;0,12,IF(CD262&lt;2.5,13,IF(CD262&lt;5,14,IF(CD262&lt;7.5,15,IF(CD262&lt;10,16,IF(CD262&lt;12.5,17,IF(CD262&lt;15,18,IF(CD262&lt;17.5,19,IF(CD262&lt;20,20,IF(CD262&lt;22.5,21,IF(CD262&lt;25,22,IF(CD262&lt;27.5,23,24))))))))))))))))))))))))</f>
        <v>8</v>
      </c>
      <c r="CG262" s="9" t="n">
        <v>-2</v>
      </c>
      <c r="CH262" s="10" t="str">
        <f aca="false">IF(CG262="","",IF(AND(CG262&gt;=-10,CG262&lt;=-9.5),"-10 a -9,5",IF(AND(CG262&gt;-9.5,CG262&lt;=-8.5),"-9 a -8,5",IF(AND(CG262&gt;-8.5,CG262&lt;=-7.5),"-8 a -7,5",IF(AND(CG262&gt;-7.5,CG262&lt;=-6.5),"-7 a -6,5",IF(AND(CG262&gt;-6.5,CG262&lt;=-5.5),"-6 a -5,5",IF(AND(CG262&gt;-5.5,CG262&lt;=-4.5),"-5 a -4,5",IF(AND(CG262&gt;-4.5,CG262&lt;=-3.5),"-4 a -3,5",IF(AND(CG262&gt;-3.5,CG262&lt;=-2.5),"-3 a -2,5",IF(CG262=-2.25,"-2,25",IF(AND(CG262&gt;-2.5,CG262&lt;=-1.5),"-2 a -1,5",IF(AND(CG262&gt;-1.5,CG262&lt;=-0.5),"-1 a -0,5",IF(AND(CG262&gt;-0.5,CG262&lt;=0.5),"0 a 0,5",IF(AND(CG262&gt;0.5,CG262&lt;=1.5),"1 a 1,5",IF(AND(CG262&gt;1.5,CG262&lt;=2.5),"2 a 2,5",IF(AND(CG262&gt;2.5,CG262&lt;=3.5),"3 a 3,5",IF(AND(CG262&gt;3.5,CG262&lt;=4.5),"4 a 4,5",IF(AND(CG262&gt;4.5,CG262&lt;=5.5),"5 a 5,5",IF(AND(CG262&gt;5.5,CG262&lt;=6.5),"6 a 6,5",IF(AND(CG262&gt;6.5,CG262&lt;=7.5),"7 a 7,5",IF(AND(CG262&gt;7.5,CG262&lt;=8.5),"8 a 8,5",IF(AND(CG262&gt;8.5,CG262&lt;=9.5),"9 a 9,5",IF(CG262&gt;=10,"10","Fuera de rango")))))))))))))))))))))))</f>
        <v>-2 a -1,5</v>
      </c>
      <c r="CI262" s="11" t="n">
        <f aca="false">IF(CG262="","",IF(CG262=-2.25,"NORMA",IF(CG262&lt;=-9.5,1,IF(CG262&lt;=-8.5,2,IF(CG262&lt;=-7.5,3,IF(CG262&lt;=-6.5,4,IF(CG262&lt;=-5.5,5,IF(CG262&lt;=-4.5,6,IF(CG262&lt;=-3.5,7,IF(CG262&lt;=-2.5,8,IF(CG262&lt;=-1.5,9,IF(CG262&lt;=-0.5,10,IF(CG262&lt;=0.5,11,IF(CG262&lt;=1.5,12,IF(CG262&lt;=2.5,13,IF(CG262&lt;=3.5,14,IF(CG262&lt;=4.5,15,IF(CG262&lt;=5.5,16,IF(CG262&lt;=6.5,17,IF(CG262&lt;=7.5,18,IF(CG262&lt;=8.5,19,IF(CG262&lt;=9.5,20,IF(CG262=10,21,"Fuera de rango")))))))))))))))))))))))</f>
        <v>9</v>
      </c>
      <c r="CJ262" s="9" t="n">
        <v>3</v>
      </c>
      <c r="CK262" s="10" t="str">
        <f aca="false">IF(CJ262="","",IF(AND(CJ262&gt;=-6,CJ262&lt;=-5.5),"-6 a -5,5",IF(AND(CJ262&gt;-5.5,CJ262&lt;=-4.5),"-5 a -4,5",IF(AND(CJ262&gt;-4.5,CJ262&lt;=-3.5),"-4 a -3,5",IF(AND(CJ262&gt;-3.5,CJ262&lt;=-2.5),"-3 a -2,5",IF(AND(CJ262&gt;-2.5,CJ262&lt;=-1.5),"-2 a -1,5",IF(AND(CJ262&gt;-1.5,CJ262&lt;=-0.5),"-1 a -0,5",IF(AND(CJ262&gt;-0.5,CJ262&lt;=0.5),"0 a 0,5",IF(AND(CJ262&gt;0.5,CJ262&lt;=1.5),"1 a 1,5",IF(AND(CJ262&gt;1.5,CJ262&lt;2.5),"2",IF(AND(CJ262&gt;=2.5,CJ262&lt;=3),"2,5 a 3",IF(AND(CJ262&gt;3,CJ262&lt;=4),"3,5 a 4",IF(AND(CJ262&gt;4,CJ262&lt;=5),"4,5 a 5",IF(AND(CJ262&gt;5,CJ262&lt;=6),"5,5 a 6",IF(AND(CJ262&gt;6,CJ262&lt;=7),"6,5 a 7",IF(AND(CJ262&gt;7,CJ262&lt;=8),"7,5 a 8",IF(AND(CJ262&gt;8,CJ262&lt;=9.5),"8,5 a 9,5",IF(CJ262=10,"10","Fuera de rango"))))))))))))))))))</f>
        <v>2,5 a 3</v>
      </c>
      <c r="CL262" s="11" t="n">
        <f aca="false">IF(CK262="","",IF(OR(CK262="-6 a -5,5",CK262="-6 - -5,5"),1,IF(OR(CK262="-5 a -4,5",CK262="-5 - -4,5"),2,IF(OR(CK262="-4 a -3,5",CK262="-4 - -3,5"),3,IF(OR(CK262="-3 a -2,5",CK262="-3 - -2,5"),4,IF(OR(CK262="-2 a -1,5",CK262="-2 - -1,5"),5,IF(OR(CK262="-1 a -0,5",CK262="-1 - -0,5"),6,IF(OR(CK262="0 a 0,5",CK262="0 - 0,5"),7,IF(OR(CK262="1 a 1,5",CK262="1 - 1,5"),8,IF(CK262="2","NORMA",IF(OR(CK262="2,5 a 3",CK262="2,5 - 3"),9,IF(OR(CK262="3,5 a 4",CK262="3,5 - 4"),10,IF(OR(CK262="4,5 a 5",CK262="4,5 - 5"),11,IF(OR(CK262="5,5 a 6",CK262="5,5 - 6"),12,IF(OR(CK262="6,5 a 7",CK262="6,5 - 7"),13,IF(OR(CK262="7,5 a 8",CK262="7,5 - 8"),14,IF(OR(CK262="8,5 a 9",CK262="8,5 - 9,5",CK262="9 a 9,5"),15,IF(CK262="10",15,IF(OR(CK262="0,5 a 1",CK262="0,5 - 1"),7,"Fuera de rango")))))))))))))))))))</f>
        <v>9</v>
      </c>
      <c r="CM262" s="10" t="n">
        <v>0</v>
      </c>
      <c r="CN262" s="10" t="str">
        <f aca="false">IF(CM262=0,"0", " ")</f>
        <v>0</v>
      </c>
      <c r="CO262" s="10" t="str">
        <f aca="false">IF(CM262&gt;0,"EME"," ")</f>
        <v> </v>
      </c>
      <c r="CP262" s="10" t="n">
        <v>0</v>
      </c>
      <c r="CQ262" s="10" t="str">
        <f aca="false">IF(CP262&gt;0,"0", " ")</f>
        <v> </v>
      </c>
      <c r="CR262" s="10" t="str">
        <f aca="false">IF(CP262&gt;0,"EME"," ")</f>
        <v> </v>
      </c>
      <c r="CS262" s="9" t="n">
        <v>0</v>
      </c>
      <c r="CT262" s="10" t="str">
        <f aca="false">IF(CS262&gt;0,"1", " ")</f>
        <v> </v>
      </c>
      <c r="CU262" s="10" t="str">
        <f aca="false">IF(CS262&gt;0,"HIP"," ")</f>
        <v> </v>
      </c>
      <c r="CV262" s="9" t="n">
        <v>0</v>
      </c>
      <c r="CW262" s="10" t="str">
        <f aca="false">IF(CV262&gt;0,"1", " ")</f>
        <v> </v>
      </c>
      <c r="CX262" s="10" t="str">
        <f aca="false">IF(CV262&gt;0,"HIP"," ")</f>
        <v> </v>
      </c>
      <c r="CY262" s="9" t="n">
        <v>-3.5</v>
      </c>
      <c r="CZ262" s="11" t="str">
        <f aca="false">IF(CY262&lt;0,"2"," ")</f>
        <v>2</v>
      </c>
      <c r="DA262" s="11" t="str">
        <f aca="false">IF(CY262&lt;0,"MIO"," ")</f>
        <v>MIO</v>
      </c>
      <c r="DB262" s="9" t="n">
        <v>-3.75</v>
      </c>
      <c r="DC262" s="11" t="str">
        <f aca="false">IF(DB262&lt;0,"2"," ")</f>
        <v>2</v>
      </c>
      <c r="DD262" s="11" t="str">
        <f aca="false">IF(DB262&lt;0,"MIO"," ")</f>
        <v>MIO</v>
      </c>
      <c r="DE262" s="9" t="n">
        <v>0</v>
      </c>
      <c r="DF262" s="11" t="str">
        <f aca="false">IF(DE262&lt;0,"3"," ")</f>
        <v> </v>
      </c>
      <c r="DG262" s="11" t="str">
        <f aca="false">IF(DE262&lt;0,"AST"," ")</f>
        <v> </v>
      </c>
      <c r="DH262" s="9" t="n">
        <v>0</v>
      </c>
      <c r="DI262" s="11" t="str">
        <f aca="false">IF(DH262&lt;0,"3"," ")</f>
        <v> </v>
      </c>
      <c r="DJ262" s="11" t="str">
        <f aca="false">IF(DH262&lt;0,"AST"," ")</f>
        <v> </v>
      </c>
      <c r="DK262" s="9" t="n">
        <v>0</v>
      </c>
      <c r="DL262" s="10" t="str">
        <f aca="false">IF(DK262&gt;0,"4"," ")</f>
        <v> </v>
      </c>
      <c r="DM262" s="10" t="str">
        <f aca="false">IF(DK262&gt;0,"PRE"," ")</f>
        <v> </v>
      </c>
      <c r="DN262" s="9" t="n">
        <v>0</v>
      </c>
      <c r="DO262" s="10" t="str">
        <f aca="false">IF(DN262&gt;0,"4"," ")</f>
        <v> </v>
      </c>
      <c r="DP262" s="10" t="str">
        <f aca="false">IF(DN262&gt;0,"PRE"," ")</f>
        <v> </v>
      </c>
      <c r="DQ262" s="12" t="n">
        <v>1</v>
      </c>
      <c r="DR262" s="12" t="n">
        <v>1</v>
      </c>
      <c r="DS262" s="12" t="str">
        <f aca="false">CONCATENATE(CO262,CU262,DA262,DG262,DM262)</f>
        <v>  MIO  </v>
      </c>
      <c r="DT262" s="10" t="str">
        <f aca="false" t="array" ref="DT262">_xlfn.IFS(DS262="EME    ","0", DS262=" HIP   ","1", DS262="  MIO  ","2", DS262="   AST ","3", DS262="    PRE","4", DS262="EME   PRE","5", DS262=" HIP  PRE","6", DS262=" HIP AST ","7", DS262="  MIO PRE","8", DS262="  MIOAST ","9", DS262="   ASTPRE","10",DS262=" HIP ASTPRE","11", DS262="  MIOASTPRE","12", DS262="     ","0")</f>
        <v>2</v>
      </c>
      <c r="DU262" s="1" t="s">
        <v>153</v>
      </c>
      <c r="DV262" s="1" t="str">
        <f aca="false" t="array" ref="DV262">_xlfn.IFS(DU262="SI","2", DU262="NO","1")</f>
        <v>2</v>
      </c>
      <c r="DW262" s="10" t="n">
        <v>0</v>
      </c>
      <c r="DX262" s="11" t="str">
        <f aca="false">IF(DW262=0,"1","2")</f>
        <v>1</v>
      </c>
      <c r="DY262" s="11" t="str">
        <f aca="false" t="array" ref="DY262">_xlfn.IFS(DW262=0,"0", DW262=0.25, "1", DW262=0.5,"2", DW262=0.75,"3", DW262=1,"4",DW262=1.25,"5", DW262=1.5,"6", DW262=1.75,"7", DW262=2,"8")</f>
        <v>0</v>
      </c>
      <c r="DZ262" s="10" t="n">
        <v>0</v>
      </c>
      <c r="EA262" s="11" t="str">
        <f aca="false">IF(DZ262=0,"1","2")</f>
        <v>1</v>
      </c>
      <c r="EB262" s="11" t="str">
        <f aca="false" t="array" ref="EB262">_xlfn.IFS(DZ262=0,"0", DZ262=0.25, "1", DZ262=0.5,"2", DZ262=0.75,"3", DZ262=1,"4",DZ262=1.25,"5", DZ262=1.5,"6", DZ262=1.75,"7", DZ262=2,"8")</f>
        <v>0</v>
      </c>
      <c r="EC262" s="10" t="n">
        <v>0</v>
      </c>
      <c r="ED262" s="10" t="str">
        <f aca="false">IF(EC262=0,"1","2")</f>
        <v>1</v>
      </c>
      <c r="EE262" s="11" t="str">
        <f aca="false" t="array" ref="EE262">_xlfn.IFS(EC262=0,"0", EC262=-0.25, "1", EC262=-0.5,"2", EC262=-0.75,"3", EC262=-1,"4",EC262=-1.25,"5", EC262=-1.5,"6", EC262=-1.75,"7", EC262=-2,"8", EC262=-2.25,"9",EC262=-2.5,"10", EC262=-2.75,"11", EC262=-3,"12", EC262=-3.25,"13", EC262=-3.5,"14", EC262=-3.75,"15",EC262=-4,"16")</f>
        <v>0</v>
      </c>
      <c r="EF262" s="10" t="n">
        <v>0</v>
      </c>
      <c r="EG262" s="10" t="str">
        <f aca="false">IF(EF262=0,"1","2")</f>
        <v>1</v>
      </c>
      <c r="EH262" s="11" t="str">
        <f aca="false" t="array" ref="EH262">_xlfn.IFS(EF262=0,"0", EF262=-0.25, "1", EF262=-0.5,"2", EF262=-0.75,"3", EF262=-1,"4",EF262=-1.25,"5", EF262=-1.5,"6", EF262=-1.75,"7", EF262=-2,"8", EF262=-2.25,"9",EF262=-2.5,"10", EF262=-2.75,"11", EF262=-3,"12", EF262=-3.25,"13", EF262=-3.5,"14", EF262=-3.75,"15",EF262=-4,"16")</f>
        <v>0</v>
      </c>
      <c r="EI262" s="10" t="n">
        <v>0</v>
      </c>
      <c r="EJ262" s="11" t="str">
        <f aca="false">IF(EI262=0,"1","2")</f>
        <v>1</v>
      </c>
      <c r="EK262" s="11" t="str">
        <f aca="false" t="array" ref="EK262">_xlfn.IFS(EI262=0,"0", EI262=-0.25, "1", EI262=-0.5,"2", EI262=-0.75,"3", EI262=-1,"4",EI262=-1.25,"5", EI262=-1.5,"6", EI262=-1.75,"7", EI262=-2,"8", EI262=-2.25,"9", EI262=-2.25,"9",EI262=-2.5,"10", EI262=-2.75,"11", EI262=-3,"12", EI262=-3.25,"13", EI262=-3.5,"14", EI262=-3.75,"15",EI262=-4,"16", EI262=0.25, "17", EI262=0.5, "18")</f>
        <v>0</v>
      </c>
      <c r="EL262" s="10" t="n">
        <v>0</v>
      </c>
      <c r="EM262" s="11" t="str">
        <f aca="false">IF(EL262=0,"1","2")</f>
        <v>1</v>
      </c>
      <c r="EN262" s="11" t="str">
        <f aca="false" t="array" ref="EN262">_xlfn.IFS(EL262=0.25,"17",EL262=0.5,"18", EL262=0,"0", EL262=-0.25, "1", EL262=-0.5,"2", EL262=-0.75,"3", EL262=-1,"4",EL262=-1.25,"5", EL262=-1.5,"6", EL262=-1.75,"7", EL262=-2,"8",EL262= -2.25,"9",EL262=-2.5,"10",EL262= -2.75,"11",EL262= -3,"12",EL262= -3.25,"13",EL262= -3.5,"14",EL262= -3.75,"15",EL262=-4,"16")</f>
        <v>0</v>
      </c>
      <c r="EO262" s="10" t="n">
        <v>0</v>
      </c>
      <c r="EP262" s="11" t="str">
        <f aca="false">IF(EO262=0,"1","2")</f>
        <v>1</v>
      </c>
      <c r="EQ262" s="11" t="str">
        <f aca="false" t="array" ref="EQ262">_xlfn.IFS(EO262=0,"0", EO262=0.25, "1", EO262=0.5,"2", EO262=0.75,"3", EO262=1,"4",EO262=1.25,"5", EO262=1.5,"6", EO262=1.75,"7", EO262=2,"8", EO262=2.25,"9", EO262=2.25,"9",EO262=2.5,"10", EO262=2.75,"11", EO262=3,"12", EO262=3.25,"13", EO262=3.5,"14", EO262=3.75,"15",EO262=4,"16", EO262=-0.25, "17", bq=-0.5, "18")</f>
        <v>0</v>
      </c>
      <c r="ER262" s="10" t="n">
        <v>0</v>
      </c>
      <c r="ES262" s="11" t="str">
        <f aca="false">IF(ER262=0,"1","2")</f>
        <v>1</v>
      </c>
      <c r="ET262" s="11" t="str">
        <f aca="false" t="array" ref="ET262">_xlfn.IFS(ER262=0,"0", ER262=0.25, "1", ER262=0.5,"2", ER262=0.75,"3", ER262=1,"4",ER262=1.25,"5", ER262=1.5,"6", ER262=1.75,"7", ER262=2,"8", ER262=2.25,"9", ER262=2.25,"9",ER262=2.5,"10", ER262=2.75,"11", ER262=3,"12", ER262=3.25,"13", ER262=3.5,"14", ER262=3.75,"15",ER262=4,"16", ER262=-0.25, "17", bq=-0.5, "18")</f>
        <v>0</v>
      </c>
      <c r="EU262" s="13" t="n">
        <v>54</v>
      </c>
      <c r="EV262" s="14" t="str">
        <f aca="false">VLOOKUP(EU262,LEYENDA!$G$2:$H$8,2,TRUE())</f>
        <v>49-60</v>
      </c>
      <c r="EW262" s="14" t="str">
        <f aca="false" t="array" ref="EW262">_xlfn.IFS(EV262="0-5","1", EV262="6-12","2", EV262="13-18","3", EV262="19-24","4", EV262="25-36","5", EV262="37-48","6", EV262="49-60","7")</f>
        <v>7</v>
      </c>
    </row>
    <row r="263" customFormat="false" ht="13.5" hidden="false" customHeight="false" outlineLevel="0" collapsed="false">
      <c r="A263" s="1" t="n">
        <v>70</v>
      </c>
      <c r="B263" s="32" t="n">
        <v>5</v>
      </c>
      <c r="C263" s="33" t="n">
        <v>38689</v>
      </c>
      <c r="D263" s="6"/>
      <c r="E263" s="5" t="str">
        <f aca="false">VLOOKUP(A263,'286'!$A$3:$J$600,10,FALSE())</f>
        <v>MARTÍNEZ PÉREZ, MARÍA JOSÉ</v>
      </c>
      <c r="F263" s="4" t="str">
        <f aca="false">VLOOKUP(A263,'286'!$A$3:$I$1768,3,FALSE())</f>
        <v>MARPEJO</v>
      </c>
      <c r="G263" s="6" t="n">
        <f aca="false">VLOOKUP(A263,'286'!$A$3:$I$1768,4,FALSE())</f>
        <v>22727</v>
      </c>
      <c r="H263" s="7" t="n">
        <f aca="false">YEAR(C263)-YEAR(G263)</f>
        <v>43</v>
      </c>
      <c r="I263" s="1" t="str">
        <f aca="false">VLOOKUP(H263,LEYENDA!$C$2:$D$6,2,TRUE())</f>
        <v>41-60</v>
      </c>
      <c r="J263" s="5" t="str">
        <f aca="false">VLOOKUP(A263,'286'!$A$3:$I$1768,7,FALSE())</f>
        <v>M</v>
      </c>
      <c r="K263" s="8" t="str">
        <f aca="false">VLOOKUP(A263,'286'!$A$3:$I$1768,2,FALSE())</f>
        <v>OD</v>
      </c>
      <c r="L263" s="4" t="str">
        <f aca="false">VLOOKUP(A263,'286'!$A$3:$I$1768,8,FALSE())</f>
        <v>D</v>
      </c>
      <c r="M263" s="4" t="str">
        <f aca="false">VLOOKUP(A263,'286'!$A$3:$I$1768,9,FALSE())</f>
        <v>I</v>
      </c>
      <c r="N263" s="8" t="str">
        <f aca="false">IF(R263=O263, "MISMA","CONTRARIA")</f>
        <v>CONTRARIA</v>
      </c>
      <c r="O263" s="8" t="str">
        <f aca="false" t="array" ref="O263">_xlfn.IFS(L263="D","1", L263="I","2")</f>
        <v>1</v>
      </c>
      <c r="P263" s="8" t="str">
        <f aca="false" t="array" ref="P263">_xlfn.IFS(K263="OD","1", K263="OI","2")</f>
        <v>1</v>
      </c>
      <c r="Q263" s="1" t="str">
        <f aca="false" t="array" ref="Q263">_xlfn.IFS(J263="M","1", J263="H","2")</f>
        <v>1</v>
      </c>
      <c r="R263" s="8" t="str">
        <f aca="false" t="array" ref="R263">_xlfn.IFS(M263="D","1", M263="I","2")</f>
        <v>2</v>
      </c>
      <c r="S263" s="1" t="str">
        <f aca="false" t="array" ref="S263">_xlfn.IFS(N263="CONTRARIA", "1",N263= "MISMA","2")</f>
        <v>1</v>
      </c>
      <c r="T263" s="1" t="str">
        <f aca="false" t="array" ref="T263">_xlfn.IFS(I263="0-12","1", I263="13-24","2", I263="25-40","3", I263="41-60","4", I263="61-100","5")</f>
        <v>4</v>
      </c>
      <c r="U263" s="9" t="n">
        <v>4</v>
      </c>
      <c r="V263" s="1" t="str">
        <f aca="false">IF(U263="","",IF(AND(U263&gt;=-9,U263&lt;=-6.5),"-9 a -6,5",IF(AND(U263&gt;=-6,U263&lt;=-3.5),"-6 a -3,5",IF(AND(U263&gt;=-3,U263&lt;=-1),"-3 a -1",IF(U263=-0.5,"-0,5",IF(AND(U263&gt;=0,U263&lt;=2.5),"0 a 2,5",IF(AND(U263&gt;=3,U263&lt;=5.5),"3 a 5,5",IF(AND(U263&gt;=6,U263&lt;=8.5),"6 a 8,5",IF(AND(U263&gt;=9,U263&lt;=20),"9 a 20","Fuera de rango")))))))))</f>
        <v>3 a 5,5</v>
      </c>
      <c r="W263" s="11" t="n">
        <f aca="false">IF(V263="","",IF(V263="-9 a -6,5",2,IF(V263="-6 a -3,5",3,IF(V263="-3 a -1",4,IF(V263="-0,5","NORMA",IF(V263="0 a 2,5",5,IF(V263="3 a 5,5",6,IF(V263="6 a 8,5",7,IF(V263="9 a 20",8,"Fuera de rango")))))))))</f>
        <v>6</v>
      </c>
      <c r="X263" s="9" t="n">
        <v>0</v>
      </c>
      <c r="Y263" s="10" t="str">
        <f aca="false">IF(X263="","",IF(AND(X263&gt;=0,X263&lt;=4),"0 a 4",IF(AND(X263&gt;=4.5,X263&lt;=8.5),"4,5 a 8,5",IF(X263=9,"9",IF(AND(X263&gt;=9.5,X263&lt;=13),"9,5 a 13",IF(AND(X263&gt;=13.5,X263&lt;=20),"13,5 a 20",IF(AND(X263&gt;=20.5,X263&lt;=35),"20,5 a 35","Fuera de rango")))))))</f>
        <v>0 a 4</v>
      </c>
      <c r="Z263" s="11" t="n">
        <f aca="false">IF(Y263="","",IF(Y263="0 a 4",1,IF(Y263="4,5 a 8,5",2,IF(Y263="9","NORMA",IF(Y263="9,5 a 13",3,IF(Y263="13,5 a 20",4,IF(Y263="20,5 a 35",5,"Fuera de rango")))))))</f>
        <v>1</v>
      </c>
      <c r="AA263" s="9" t="n">
        <v>18</v>
      </c>
      <c r="AB263" s="10" t="str">
        <f aca="false">IF(AA263="","",IF(AND(AA263&gt;=0,AA263&lt;=9),"0 a 9",IF(AND(AA263&gt;=9.5,AA263&lt;=18.5),"9,5 a 18,5",IF(AA263=19,"19",IF(AND(AA263&gt;=19.5,AA263&lt;=28),"19,5 a 28",IF(AND(AA263&gt;=28.5,AA263&lt;=40),"28,5 a 40","Fuera de rango"))))))</f>
        <v>9,5 a 18,5</v>
      </c>
      <c r="AC263" s="11" t="n">
        <f aca="false" t="array" ref="AC263">_xlfn.IFS(AB263="","",AB263="0 a 9",1,AB263="9,5 a 18,5",2,AB263="19","NORMA",AB263="19,5 a 28",3,AB263="28,5 a 40",4,TRUE(),"Fuera de rango")</f>
        <v>2</v>
      </c>
      <c r="AD263" s="9" t="n">
        <v>13</v>
      </c>
      <c r="AE263" s="10" t="str">
        <f aca="false">IF(AD263="","",IF(AND(AD263&gt;=-10,AD263&lt;=0),"De -10 a 0",IF(AND(AD263&gt;=0.5,AD263&lt;=9.5),"0,5 a 9,5",IF(AD263=10,"10",IF(AND(AD263&gt;=10.5,AD263&lt;=20),"10,5 a 20",IF(AND(AD263&gt;=20.5,AD263&lt;=40),"20,5 a 40","Fuera de rango"))))))</f>
        <v>10,5 a 20</v>
      </c>
      <c r="AF263" s="12" t="n">
        <f aca="false">IF(AD263="","",IF(AND(AD263&gt;=-10,AD263&lt;=0),1,IF(AND(AD263&gt;=0.5,AD263&lt;=9.5),2,IF(AD263=10,"NORMA",IF(AND(AD263&gt;=10.5,AD263&lt;=20),3,IF(AND(AD263&gt;=20.5,AD263&lt;=40),4,""))))))</f>
        <v>3</v>
      </c>
      <c r="AG263" s="9" t="n">
        <v>9</v>
      </c>
      <c r="AH263" s="11" t="str">
        <f aca="false">IF(AG263="","",IF(AND(AG263&gt;=0,AG263&lt;=4),"0 a 4",IF(AND(AG263&gt;=4.5,AG263&lt;=8.5),"4,5 a 8,5",IF(AG263=9,"9",IF(AND(AG263&gt;=9.5,AG263&lt;=13),"9,5 a 13",IF(AND(AG263&gt;=13.5,AG263&lt;=25),"13,5 a 25","Fuera de rango"))))))</f>
        <v>9</v>
      </c>
      <c r="AI263" s="11" t="str">
        <f aca="false">IF(AH263="","",IF(AH263="0 a 4",1,IF(AH263="4,5 a 8,5",2,IF(AH263="9","NORMA",IF(AH263="9,5 a 13",3,IF(AH263="13,5 a 25",4,""))))))</f>
        <v>NORMA</v>
      </c>
      <c r="AJ263" s="9" t="n">
        <v>3</v>
      </c>
      <c r="AK263" s="10" t="str">
        <f aca="false">IF(AJ263="","",IF(AND(AJ263&gt;=-15,AJ263&lt;=-10.5),"-15 a -10,5",IF(AND(AJ263&gt;=-10,AJ263&lt;=-4),"-10 a -4",IF(AND(AJ263&gt;=-4.5,AJ263&lt;=0),"-4,5 a 0",IF(AND(AJ263&gt;=0.5,AJ263&lt;=4.5),"0,5 a 4,5",IF(AJ263=5,"5",IF(AND(AJ263&gt;=5.5,AJ263&lt;=10),"5,5 a 10",IF(AND(AJ263&gt;=10.5,AJ263&lt;=20),"10,5 a 20","Fuera de rango"))))))))</f>
        <v>0,5 a 4,5</v>
      </c>
      <c r="AL263" s="11" t="n">
        <f aca="false">IF(AK263="","",IF(AK263="-15 a -10,5",1,IF(AK263="-10 a -4",2,IF(AK263="-4,5 a 0",3,IF(AK263="0,5 a 4,5",4,IF(AK263="5","NORMA",IF(AK263="5,5 a 10",5,IF(AK263="10,5 a 20",6,"Error"))))))))</f>
        <v>4</v>
      </c>
      <c r="AM263" s="9" t="n">
        <v>-1</v>
      </c>
      <c r="AN263" s="10" t="str">
        <f aca="false">IF(AM263="","",IF(AND(AM263&gt;=-7.5,AM263&lt;=-5.5),"-7,5 a -5,5",IF(AND(AM263&gt;=-5,AM263&lt;=-3),"-5 a -3",IF(AND(AM263&gt;=-2.5,AM263&lt;=-0.5),"-2,5 a -0,5",IF(AM263=0,"0,00",IF(AND(AM263&gt;=0.5,AM263&lt;=2.5),"0,5 a 2,5",IF(AND(AM263&gt;=3,AM263&lt;=5),"3 a 5",IF(AND(AM263&gt;=5.5,AM263&lt;=7.5),"5,5 a 7,5",IF(AND(AM263&gt;=8,AM263&lt;=10),"8 a 10","Fuera de rango")))))))))</f>
        <v>-2,5 a -0,5</v>
      </c>
      <c r="AO263" s="11" t="n">
        <f aca="false">IF(AN263="","",IF(AN263="-7,5 a -5,5",1,IF(AN263="-5 a -3",2,IF(AN263="-2,5 a -0,5",3,IF(AN263="0,00","NORMA",IF(AN263="0,5 a 2,5",4,IF(AN263="3 a 5",5,IF(AN263="5,5 a 7,5",6,IF(AN263="8 a 10",7,"Error")))))))))</f>
        <v>3</v>
      </c>
      <c r="AP263" s="9" t="n">
        <v>1</v>
      </c>
      <c r="AQ263" s="10" t="str">
        <f aca="false">IF(AP263="","",IF(AND(AP263&gt;=-20,AP263&lt;=-9.5),"-20 a -9,5",IF(AND(AP263&gt;=-9,AP263&lt;=-6.5),"-9 a -6,5",IF(AP263=-6,"-6",IF(AND(AP263&gt;=-5.5,AP263&lt;=-3),"-5,5 a -3",IF(AND(AP263&gt;=-2.5,AP263&lt;=0),"-2,5 a 0",IF(AND(AP263&gt;=0.5,AP263&lt;=3),"0,5 a 3",IF(AND(AP263&gt;=3.5,AP263&lt;=6),"3,5 a 6",IF(AND(AP263&gt;=6.5,AP263&lt;=9),"6,5 a 9",IF(AND(AP263&gt;=9.5,AP263&lt;=20),"9,5 a 20","Fuera de rango"))))))))))</f>
        <v>0,5 a 3</v>
      </c>
      <c r="AR263" s="11" t="n">
        <f aca="false">IF(AQ263="","",IF(AQ263="-20 a -9,5",1,IF(AQ263="-9 a -6,5",2,IF(AQ263="-6","NORMA",IF(AQ263="-5,5 a -3",3,IF(AQ263="-2,5 a 0",4,IF(AQ263="0,5 a 3",5,IF(AQ263="3,5 a 6",6,IF(AQ263="6,5 a 9",7,IF(AQ263="9,5 a 20",8,""))))))))))</f>
        <v>5</v>
      </c>
      <c r="AS263" s="9" t="n">
        <v>2</v>
      </c>
      <c r="AT263" s="10" t="str">
        <f aca="false">IF(AS263="","",IF(AND(AS263&gt;=-16,AS263&lt;=-14),"-16 a -14",IF(AND(AS263&gt;=-13.5,AS263&lt;=-11.5),"-13,5 a -11,5",IF(AND(AS263&gt;=-11,AS263&lt;=-9),"-11 a -9",IF(AND(AS263&gt;=-8.5,AS263&lt;=-6.5),"-8,5 a -6,5",IF(AND(AS263&gt;=-6,AS263&lt;=-4),"-6 a -4",IF(AND(AS263&gt;=-3.5,AS263&lt;=-1.5),"-3,5 a -1,5",IF(AND(AS263&gt;=-1,AS263&lt;=1),"-1 a 1",IF(AND(AS263&gt;=1.5,AS263&lt;=3.5),"1,5 a 3,5",IF(AND(AS263&gt;=4,AS263&lt;=6),"4 a 6",IF(AND(AS263&gt;=6.5,AS263&lt;=8.5),"6,5 a 8,5",IF(AND(AS263&gt;=9,AS263&lt;=11),"9 a 11",IF(AND(AS263&gt;=11.5,AS263&lt;=13.5),"11,5 a 13,5",IF(AND(AS263&gt;=14,AS263&lt;=16),"14 a 16",IF(AND(AS263&gt;=16.5,AS263&lt;=18.5),"16,5 a 18,5",IF(AND(AS263&gt;=19,AS263&lt;=21),"19 a 21","Fuera de rango"))))))))))))))))</f>
        <v>1,5 a 3,5</v>
      </c>
      <c r="AU263" s="11" t="n">
        <f aca="false" t="array" ref="AU263">IF(AT263="","",_xlfn.IFS(AT263="-16 a -14",1,AT263="-13,5 a -11,5",2,AT263="-11 a -9",3,AT263="-8,5 a -6,5",4,AT263="-6 a -4",5,AT263="-3,5 a -1,5",6,AT263="-1 a 1",7,AT263="1,5 a 3,5",8,AT263="4 a 6","NORMA",AT263="6,5 a 8,5",9,AT263="9 a 11",10,AT263="11,5 a 13,5",11,AT263="14 a 16",12,AT263="16,5 a 18,5",13,AT263="19 a 21",14,TRUE(),""))</f>
        <v>8</v>
      </c>
      <c r="AV263" s="9" t="n">
        <v>2</v>
      </c>
      <c r="AW263" s="10" t="str">
        <f aca="false">IF(AV263="","",IF(AND(AV263&gt;=-1,AV263&lt;=-0.5),"-1 a -0,5",IF(AND(AV263&gt;-0.5,AV263&lt;=0),"De -0,5 a 0",IF(AND(AV263&gt;=0.25,AV263&lt;=0.75),"0,25 a 0,75",IF(AND(AV263&gt;=1,AV263&lt;=1.5),"1 a 1,5",IF(AND(AV263&gt;=1.75,AV263&lt;=2.25),"1,75 a 2,25",IF(AND(AV263&gt;=2.5,AV263&lt;=3),"2,5 a 3",IF(AND(AV263&gt;=3.25,AV263&lt;=3.75),"3,25 a 3,75","Fuera de rango"))))))))</f>
        <v>1,75 a 2,25</v>
      </c>
      <c r="AX263" s="11" t="n">
        <f aca="false">IF(AW263="","",IF(OR(AW263="-1 a -0,5",AW263="-1 a -0.5"),1,IF(OR(AW263="De -0,5 a 0",AW263="-0,5 a 0",AW263="De -0.5 a 0"),2,IF(OR(AW263="0,25 a 0,75",AW263="0.25 a 0.75"),"NORMA",IF(OR(AW263="1 a 1,5",AW263="1 a 1.5"),3,IF(OR(AW263="1,75 a 2,25",AW263="1.75 a 2.25"),4,IF(OR(AW263="2,5 a 3",AW263="2.5 a 3"),5,IF(OR(AW263="3,25 a 3,75",AW263="3.25 a 3.75"),6,""))))))))</f>
        <v>4</v>
      </c>
      <c r="AY263" s="9" t="n">
        <v>1</v>
      </c>
      <c r="AZ263" s="10" t="str">
        <f aca="false">IF(AY263="","",IF(AND(AY263&gt;=-20,AY263&lt;=-9.5),"-20 a -9,5",IF(AND(AY263&gt;=-9,AY263&lt;=-6.5),"-9 a -6,5",IF(AY263=-6,"-6",IF(AND(AY263&gt;=-5.5,AY263&lt;=-3),"-5,5 a -3",IF(AND(AY263&gt;=-2.5,AY263&lt;=0),"-2,5 a 0",IF(AND(AY263&gt;=0.5,AY263&lt;=3),"0,5 a 3",IF(AND(AY263&gt;=3.5,AY263&lt;=6),"3,5 a 6","Fuera de rango"))))))))</f>
        <v>0,5 a 3</v>
      </c>
      <c r="BA263" s="11" t="n">
        <f aca="false">IF(AZ263="","",IF(AZ263="-20 a -9,5",1,IF(AZ263="-9 a -6,5",2,IF(AZ263="-6","NORMA",IF(AZ263="-5,5 a -3",3,IF(AZ263="-2,5 a 0",4,IF(AZ263="0,5 a 3",5,IF(AZ263="3,5 a 6",6,""))))))))</f>
        <v>5</v>
      </c>
      <c r="BB263" s="9" t="n">
        <v>0</v>
      </c>
      <c r="BC263" s="10" t="str">
        <f aca="false" t="array" ref="BC263">IF(BB263="","",_xlfn.IFS(AND(BB263&gt;=0,BB263&lt;=2),"0 a 2",AND(BB263&gt;=2.5,BB263&lt;=4.5),"2,5 a 4,5",AND(BB263&gt;=5,BB263&lt;=7),"5 a 7",AND(BB263&gt;=7.5,BB263&lt;=9.5),"7,5 a 9,5",AND(BB263&gt;=10,BB263&lt;=12),"10 a 12",AND(BB263&gt;=12.5,BB263&lt;=14.5),"12,5 a 14,5",BB263=15,"15",AND(BB263&gt;=15.5,BB263&lt;=17.5),"15,5 a 17,5",AND(BB263&gt;=18,BB263&lt;=20),"18 a 20",AND(BB263&gt;=20.5,BB263&lt;=22.5),"20,5 a 22,5",AND(BB263&gt;=23,BB263&lt;=25),"23 a 25",TRUE(),"Fuera de rango"))</f>
        <v>0 a 2</v>
      </c>
      <c r="BD263" s="11" t="n">
        <f aca="false" t="array" ref="BD263">IF(BC263="","",_xlfn.IFS(BC263="0 a 2",1,BC263="2,5 a 4,5",2,BC263="5 a 7",3,BC263="7,5 a 9,5",4,BC263="10 a 12",5,BC263="12,5 a 14,5",6,BC263="15","NORMA",BC263="15,5 a 17,5",7,BC263="18 a 20",8,BC263="20,5 a 22,5",9,BC263="23 a 25",10,TRUE(),"Fuera de rango"))</f>
        <v>1</v>
      </c>
      <c r="BE263" s="9" t="n">
        <v>26</v>
      </c>
      <c r="BF263" s="10" t="str">
        <f aca="false">IF(BE263="","",IF(AND(BE263&gt;=-20,BE263&lt;=-10),"-20 a -10",IF(AND(BE263&gt;=-9.5,BE263&lt;=0.5),"-9,5 a 0,5",IF(AND(BE263&gt;=1,BE263&lt;=11),"1 a 11",IF(AND(BE263&gt;=11.5,BE263&lt;=20.5),"11,5 a 20,5",IF(BE263=21,"21",IF(AND(BE263&gt;=21.5,BE263&lt;=31.5),"21,5 a 31,5",IF(AND(BE263&gt;=32,BE263&lt;=42),"32 a 42","Fuera de rango"))))))))</f>
        <v>21,5 a 31,5</v>
      </c>
      <c r="BG263" s="11" t="n">
        <f aca="false">IF(BF263="","",IF(BF263="-20 a -10",1,IF(BF263="-9,5 a 0,5",2,IF(BF263="1 a 11",3,IF(BF263="11,5 a 20,5",4,IF(BF263="21","NORMA",IF(BF263="21,5 a 31,5",5,IF(BF263="32 a 42",6,""))))))))</f>
        <v>5</v>
      </c>
      <c r="BH263" s="9" t="n">
        <v>10</v>
      </c>
      <c r="BI263" s="10" t="str">
        <f aca="false">IF(BH263="","",IF(AND(BH263&gt;=-20,BH263&lt;=-15),"-20 a -15",IF(AND(BH263&gt;=-14.5,BH263&lt;=-9.5),"-14,5 a -9,5",IF(AND(BH263&gt;=-9,BH263&lt;=-4),"-9 a -4",IF(AND(BH263&gt;=-3.5,BH263&lt;=2.5),"-3,5 a 2,5",IF(AND(BH263&gt;=3,BH263&lt;=8),"3 a 8",IF(AND(BH263&gt;=8.5,BH263&lt;=14.5),"8,5 a 14,5",IF(BH263=15,"15",IF(AND(BH263&gt;=15.5,BH263&lt;=20.5),"15,5 a 20,5",IF(AND(BH263&gt;=21,BH263&lt;=26),"21 a 26","Fuera de rango"))))))))))</f>
        <v>8,5 a 14,5</v>
      </c>
      <c r="BJ263" s="11" t="n">
        <f aca="false">IF(BI263="","",IF(BI263="-20 a -15",1,IF(BI263="-14,5 a -9,5",2,IF(BI263="-9 a -4",3,IF(BI263="-3,5 a 2,5",4,IF(BI263="3 a 8",5,IF(BI263="8,5 a 14,5",6,IF(BI263="15","NORMA",IF(BI263="15,5 a 20,5",7,IF(BI263="21 a 26",8,IF(BI263="26,5 a 31,5",9,"")))))))))))</f>
        <v>6</v>
      </c>
      <c r="BK263" s="9" t="n">
        <v>0</v>
      </c>
      <c r="BL263" s="10" t="str">
        <f aca="false">IF(BK263="","",IF(AND(BK263&gt;=0,BK263&lt;=2),"0 - 2",IF(AND(BK263&gt;=2.5,BK263&lt;=4.5),"2,5 - 4,5",IF(AND(BK263&gt;=5,BK263&lt;=7),"5 - 7",IF(AND(BK263&gt;=7.5,BK263&lt;=9.5),"7,5 - 9,5",IF(AND(BK263&gt;=10,BK263&lt;=12),"10 - 12",IF(AND(BK263&gt;=12.5,BK263&lt;=13.5),"12,5 - 13,5",IF(BK263=14,"14",IF(AND(BK263&gt;=14.5,BK263&lt;=16.5),"14,5 - 16,5",IF(AND(BK263&gt;=17,BK263&lt;=19),"17 - 19",IF(AND(BK263&gt;=19.5,BK263&lt;=21.5),"19,5 - 21,5",IF(AND(BK263&gt;=22,BK263&lt;=24),"22 - 24",IF(AND(BK263&gt;=24.5,BK263&lt;=26.5),"24,5 - 26,5",IF(AND(BK263&gt;=27,BK263&lt;=29),"27 - 29",IF(AND(BK263&gt;=29.5,BK263&lt;=30),"29,5 - 30","Fuera de rango")))))))))))))))</f>
        <v>0 - 2</v>
      </c>
      <c r="BM263" s="11" t="n">
        <f aca="false">IF(BL263="","",IF(BL263="0 - 2",1,IF(BL263="2,5 - 4,5",2,IF(BL263="5 - 7",3,IF(BL263="7,5 - 9,5",4,IF(BL263="10 - 12",5,IF(BL263="12,5 - 13,5",6,IF(BL263="14","NORMA",IF(BL263="14,5 - 16,5",7,IF(BL263="17 - 19",8,IF(BL263="19,5 - 21,5",9,IF(BL263="22 - 24",10,IF(BL263="24,5 - 26,5",11,IF(BL263="27 - 29",12,IF(BL263="29,5 - 30",13,"")))))))))))))))</f>
        <v>1</v>
      </c>
      <c r="BN263" s="9" t="n">
        <v>19</v>
      </c>
      <c r="BO263" s="10" t="str">
        <f aca="false">IF(BN263="","",IF(AND(BN263&gt;=-20,BN263&lt;=-10),"-20 a -10",IF(AND(BN263&gt;=-9.5,BN263&lt;=0.5),"-9,5 a 0,5",IF(AND(BN263&gt;=1,BN263&lt;=11),"1 a 11",IF(AND(BN263&gt;=11.5,BN263&lt;=21.5),"11,5 a 21,5",IF(BN263=22,"22",IF(AND(BN263&gt;=22.5,BN263&lt;=32.5),"22,5 a 32,5",IF(AND(BN263&gt;=33,BN263&lt;=43),"33 a 43","Fuera de rango"))))))))</f>
        <v>11,5 a 21,5</v>
      </c>
      <c r="BP263" s="11" t="n">
        <f aca="false">IF(BO263="","",IF(BO263="-20 a -10",1,IF(BO263="-9,5 a 0,5",2,IF(BO263="1 a 11",3,IF(BO263="11,5 a 21,5",4,IF(BO263="22","NORMA",IF(BO263="22,5 a 32,5",5,IF(BO263="33 a 43",6,""))))))))</f>
        <v>4</v>
      </c>
      <c r="BQ263" s="9" t="n">
        <v>11</v>
      </c>
      <c r="BR263" s="10" t="str">
        <f aca="false">IF(BQ263="","",IF(AND(BQ263&gt;=-20,BQ263&lt;=-15),"-20 a -15",IF(AND(BQ263&gt;=-14.5,BQ263&lt;=-9.5),"-14,5 a -9,5",IF(AND(BQ263&gt;=-9,BQ263&lt;=-4),"-9 a -4",IF(AND(BQ263&gt;=-3.5,BQ263&lt;=2.5),"-3,5 a 2,5",IF(AND(BQ263&gt;=3,BQ263&lt;=8),"3 a 8",IF(AND(BQ263&gt;=8.5,BQ263&lt;=13.5),"8,5 a 13,5",IF(AND(BQ263&gt;=14,BQ263&lt;=17.5),"14 a 17,5",IF(BQ263=18,"18",IF(AND(BQ263&gt;=18.5,BQ263&lt;=23.5),"18,5 a 23,5",IF(AND(BQ263&gt;=24,BQ263&lt;=29),"24 a 29",IF(AND(BQ263&gt;=29.5,BQ263&lt;=34.5),"29,5 a 34,5",IF(AND(BQ263&gt;=35,BQ263&lt;=40),"35 a 40","Fuera de rango")))))))))))))</f>
        <v>8,5 a 13,5</v>
      </c>
      <c r="BS263" s="11" t="n">
        <f aca="false">IF(BR263="","",IF(BR263="-20 a -15",1,IF(BR263="-14,5 a -9,5",2,IF(BR263="-9 a -4",3,IF(BR263="-3,5 a 2,5",4,IF(BR263="3 a 8",5,IF(BR263="8,5 a 13,5",6,IF(BR263="14 a 17,5",7,IF(BR263="18","NORMA",IF(BR263="18,5 a 23,5",8,IF(BR263="24 a 29",9,IF(BR263="29,5 a 34,5",10,IF(BR263="35 a 40",11,"")))))))))))))</f>
        <v>6</v>
      </c>
      <c r="BT263" s="9" t="n">
        <v>-1</v>
      </c>
      <c r="BU263" s="10" t="str">
        <f aca="false">IF(BT263="","",IF(AND(BT263&gt;=-20,BT263&lt;=-18),"-20 a -18",IF(AND(BT263&gt;=-17.5,BT263&lt;=-15.5),"-17,5 a -15,5",IF(AND(BT263&gt;=-15,BT263&lt;=-13),"-15 a -13",IF(AND(BT263&gt;=-12.5,BT263&lt;=-10.5),"-12,5 a -10,5",IF(AND(BT263&gt;=-10,BT263&lt;=-8),"-10 a -8",IF(AND(BT263&gt;=-7.5,BT263&lt;=-5.5),"-7,5 a -5,5",IF(AND(BT263&gt;=-5,BT263&lt;=-3),"-5 a -3",IF(AND(BT263&gt;=-2.5,BT263&lt;=-0.5),"-2,5 a -0,5",IF(BT263=0,"0",IF(AND(BT263&gt;=0.5,BT263&lt;=2.5),"0,5 a 2,5",IF(AND(BT263&gt;=3,BT263&lt;=5),"3 a 5",IF(AND(BT263&gt;=5.5,BT263&lt;=7.5),"5,5 a 7,5",IF(AND(BT263&gt;=8,BT263&lt;=10),"8 a 10",IF(AND(BT263&gt;=10.5,BT263&lt;=12.5),"10,5 a 12,5",IF(AND(BT263&gt;=13,BT263&lt;=15),"13 a 15",IF(AND(BT263&gt;=15.5,BT263&lt;=17.5),"15,5 a 17,5",IF(AND(BT263&gt;=18,BT263&lt;=20),"18 a 20","Fuera de rango"))))))))))))))))))</f>
        <v>-2,5 a -0,5</v>
      </c>
      <c r="BV263" s="11" t="n">
        <f aca="false">IF(BT263="","",IF(BT263=0,"NORMA",IF(AND(BT263&gt;=-20,BT263&lt;=-18),2,IF(AND(BT263&gt;=-17.5,BT263&lt;=-15.5),2,IF(AND(BT263&gt;=-15,BT263&lt;=-13),3,IF(AND(BT263&gt;=-12.5,BT263&lt;=-10.5),4,IF(AND(BT263&gt;=-10,BT263&lt;=-8),5,IF(AND(BT263&gt;=-7.5,BT263&lt;=-5.5),6,IF(AND(BT263&gt;=-5,BT263&lt;=-3),7,IF(AND(BT263&gt;=-2.5,BT263&lt;=-0.5),8,IF(AND(BT263&gt;=0.5,BT263&lt;=2.5),9,IF(AND(BT263&gt;=3,BT263&lt;=5),10,IF(AND(BT263&gt;=5.5,BT263&lt;=7.5),11,IF(AND(BT263&gt;=8,BT263&lt;=10),12,IF(AND(BT263&gt;=10.5,BT263&lt;=12.5),13,IF(AND(BT263&gt;=13,BT263&lt;=15),14,IF(AND(BT263&gt;=15.5,BT263&lt;=17.5),15,IF(AND(BT263&gt;=18,BT263&lt;=20),16,"Fuera de rango"))))))))))))))))))</f>
        <v>8</v>
      </c>
      <c r="BW263" s="9" t="n">
        <v>-5</v>
      </c>
      <c r="BX263" s="10" t="n">
        <f aca="false">18.5- (0.3*H263)</f>
        <v>5.6</v>
      </c>
      <c r="BY263" s="10" t="n">
        <f aca="false">(BW263)-(BX263)</f>
        <v>-10.6</v>
      </c>
      <c r="BZ263" s="10" t="str">
        <f aca="false">IF(BY263="","",IF(BY263&lt;-27.5,"De -30 a -28",IF(BY263&lt;-25,"De -27,5 a -25,5",IF(BY263&lt;-22.5,"De -25 a -23",IF(BY263&lt;-20,"De -22,5 a -20,5",IF(BY263&lt;-17.5,"De -20 a -18",IF(BY263&lt;-15,"De -17,5 a -15,5",IF(BY263&lt;-12.5,"De -15 a -13",IF(BY263&lt;-10,"De -12,5 a -10,5",IF(BY263&lt;-7.5,"De -10 a -8",IF(BY263&lt;-5,"De -7,5 a -5,5",IF(BY263&lt;-2.5,"De -5 a -3",IF(BY263&lt;0,"De -2,5 a -0,5",IF(BY263&lt;2.5,"De 0 a 2",IF(BY263&lt;5,"De 2,5 a 4,5",IF(BY263&lt;7.5,"De 5 a 7",IF(BY263&lt;10,"De 7,5 a 9,5",IF(BY263&lt;12.5,"De 10 a 12",IF(BY263&lt;15,"De 12,5 a 14,5",IF(BY263&lt;17.5,"De 15 a 17",IF(BY263&lt;20,"De 17,5 a 19,5",IF(BY263&lt;22.5,"De 20 a 22",IF(BY263&lt;25,"De 22,5 a 24,5",IF(BY263&lt;27.5,"De 25 a 27","De 27,5 a 30"))))))))))))))))))))))))</f>
        <v>De -12,5 a -10,5</v>
      </c>
      <c r="CA263" s="12" t="n">
        <f aca="false">IF(BY263="","",IF(BY263&lt;=-28,1,IF(BY263&lt;=-25.5,2,IF(BY263&lt;=-23,3,IF(BY263&lt;=-20.5,4,IF(BY263&lt;=-18,5,IF(BY263&lt;=-15.5,6,IF(BY263&lt;=-13,7,IF(BY263&lt;=-10.5,8,IF(BY263&lt;=-8,9,IF(BY263&lt;=-5.5,10,IF(BY263&lt;=-3,11,IF(BY263&lt;=-0.5,12,IF(BY263&lt;=2,13,IF(BY263&lt;=4.5,14,IF(BY263&lt;=7,15,IF(BY263&lt;=9.5,16,IF(BY263&lt;=12,17,IF(BY263&lt;=14.5,18,IF(BY263&lt;=17,19,IF(BY263&lt;=19.5,20,IF(BY263&lt;=22,21,IF(BY263&lt;=24.5,22,IF(BY263&lt;=27,23,IF(BY263&lt;=30,24,"Fuera de rango")))))))))))))))))))))))))</f>
        <v>8</v>
      </c>
      <c r="CB263" s="9" t="n">
        <v>-5</v>
      </c>
      <c r="CC263" s="10" t="n">
        <f aca="false">18.5- (0.3*H263)</f>
        <v>5.6</v>
      </c>
      <c r="CD263" s="10" t="n">
        <f aca="false">(CB263)-(CC263)</f>
        <v>-10.6</v>
      </c>
      <c r="CE263" s="10" t="str">
        <f aca="false">IF(CD263="","",IF(CD263&lt;-27.5,"De -30 a -28",IF(CD263&lt;-25,"De -27,5 a -25,5",IF(CD263&lt;-22.5,"De -25 a -23",IF(CD263&lt;-20,"De -22,5 a -20,5",IF(CD263&lt;-17.5,"De -20 a -18",IF(CD263&lt;-15,"De -17,5 a -15,5",IF(CD263&lt;-12.5,"De -15 a -13",IF(CD263&lt;-10,"De -12,5 a -10,5",IF(CD263&lt;-7.5,"De -10 a -8",IF(CD263&lt;-5,"De -7,5 a -5,5",IF(CD263&lt;-2.5,"De -5 a -3",IF(CD263&lt;0,"De -2,5 a -0,5",IF(CD263&lt;=2,"De 0 a 2",IF(CD263&lt;=4.5,"De 2,5 a 4,5",IF(CD263&lt;=7,"De 5 a 7",IF(CD263&lt;=9.5,"De 7,5 a 9,5",IF(CD263&lt;=12,"De 10 a 12",IF(CD263&lt;=14.5,"De 12,5 a 14,5",IF(CD263&lt;=17,"De 15 a 17",IF(CD263&lt;=19.5,"De 17,5 a 19,5",IF(CD263&lt;=22,"De 20 a 22",IF(CD263&lt;=24.5,"De 22,5 a 24,5",IF(CD263&lt;=27,"De 25 a 27","De 27,5 a 30"))))))))))))))))))))))))</f>
        <v>De -12,5 a -10,5</v>
      </c>
      <c r="CF263" s="12" t="n">
        <f aca="false">IF(CD263="","",IF(CD263&lt;-27.5,1,IF(CD263&lt;-25,2,IF(CD263&lt;-22.5,3,IF(CD263&lt;-20,4,IF(CD263&lt;-17.5,5,IF(CD263&lt;-15,6,IF(CD263&lt;-12.5,7,IF(CD263&lt;-10,8,IF(CD263&lt;-7.5,9,IF(CD263&lt;-5,10,IF(CD263&lt;-2.5,11,IF(CD263&lt;0,12,IF(CD263&lt;2.5,13,IF(CD263&lt;5,14,IF(CD263&lt;7.5,15,IF(CD263&lt;10,16,IF(CD263&lt;12.5,17,IF(CD263&lt;15,18,IF(CD263&lt;17.5,19,IF(CD263&lt;20,20,IF(CD263&lt;22.5,21,IF(CD263&lt;25,22,IF(CD263&lt;27.5,23,24))))))))))))))))))))))))</f>
        <v>8</v>
      </c>
      <c r="CG263" s="9" t="n">
        <v>-3</v>
      </c>
      <c r="CH263" s="10" t="str">
        <f aca="false">IF(CG263="","",IF(AND(CG263&gt;=-10,CG263&lt;=-9.5),"-10 a -9,5",IF(AND(CG263&gt;-9.5,CG263&lt;=-8.5),"-9 a -8,5",IF(AND(CG263&gt;-8.5,CG263&lt;=-7.5),"-8 a -7,5",IF(AND(CG263&gt;-7.5,CG263&lt;=-6.5),"-7 a -6,5",IF(AND(CG263&gt;-6.5,CG263&lt;=-5.5),"-6 a -5,5",IF(AND(CG263&gt;-5.5,CG263&lt;=-4.5),"-5 a -4,5",IF(AND(CG263&gt;-4.5,CG263&lt;=-3.5),"-4 a -3,5",IF(AND(CG263&gt;-3.5,CG263&lt;=-2.5),"-3 a -2,5",IF(CG263=-2.25,"-2,25",IF(AND(CG263&gt;-2.5,CG263&lt;=-1.5),"-2 a -1,5",IF(AND(CG263&gt;-1.5,CG263&lt;=-0.5),"-1 a -0,5",IF(AND(CG263&gt;-0.5,CG263&lt;=0.5),"0 a 0,5",IF(AND(CG263&gt;0.5,CG263&lt;=1.5),"1 a 1,5",IF(AND(CG263&gt;1.5,CG263&lt;=2.5),"2 a 2,5",IF(AND(CG263&gt;2.5,CG263&lt;=3.5),"3 a 3,5",IF(AND(CG263&gt;3.5,CG263&lt;=4.5),"4 a 4,5",IF(AND(CG263&gt;4.5,CG263&lt;=5.5),"5 a 5,5",IF(AND(CG263&gt;5.5,CG263&lt;=6.5),"6 a 6,5",IF(AND(CG263&gt;6.5,CG263&lt;=7.5),"7 a 7,5",IF(AND(CG263&gt;7.5,CG263&lt;=8.5),"8 a 8,5",IF(AND(CG263&gt;8.5,CG263&lt;=9.5),"9 a 9,5",IF(CG263&gt;=10,"10","Fuera de rango")))))))))))))))))))))))</f>
        <v>-3 a -2,5</v>
      </c>
      <c r="CI263" s="11" t="n">
        <f aca="false">IF(CG263="","",IF(CG263=-2.25,"NORMA",IF(CG263&lt;=-9.5,1,IF(CG263&lt;=-8.5,2,IF(CG263&lt;=-7.5,3,IF(CG263&lt;=-6.5,4,IF(CG263&lt;=-5.5,5,IF(CG263&lt;=-4.5,6,IF(CG263&lt;=-3.5,7,IF(CG263&lt;=-2.5,8,IF(CG263&lt;=-1.5,9,IF(CG263&lt;=-0.5,10,IF(CG263&lt;=0.5,11,IF(CG263&lt;=1.5,12,IF(CG263&lt;=2.5,13,IF(CG263&lt;=3.5,14,IF(CG263&lt;=4.5,15,IF(CG263&lt;=5.5,16,IF(CG263&lt;=6.5,17,IF(CG263&lt;=7.5,18,IF(CG263&lt;=8.5,19,IF(CG263&lt;=9.5,20,IF(CG263=10,21,"Fuera de rango")))))))))))))))))))))))</f>
        <v>8</v>
      </c>
      <c r="CJ263" s="9" t="n">
        <v>1</v>
      </c>
      <c r="CK263" s="10" t="str">
        <f aca="false">IF(CJ263="","",IF(AND(CJ263&gt;=-6,CJ263&lt;=-5.5),"-6 a -5,5",IF(AND(CJ263&gt;-5.5,CJ263&lt;=-4.5),"-5 a -4,5",IF(AND(CJ263&gt;-4.5,CJ263&lt;=-3.5),"-4 a -3,5",IF(AND(CJ263&gt;-3.5,CJ263&lt;=-2.5),"-3 a -2,5",IF(AND(CJ263&gt;-2.5,CJ263&lt;=-1.5),"-2 a -1,5",IF(AND(CJ263&gt;-1.5,CJ263&lt;=-0.5),"-1 a -0,5",IF(AND(CJ263&gt;-0.5,CJ263&lt;=0.5),"0 a 0,5",IF(AND(CJ263&gt;0.5,CJ263&lt;=1.5),"1 a 1,5",IF(AND(CJ263&gt;1.5,CJ263&lt;2.5),"2",IF(AND(CJ263&gt;=2.5,CJ263&lt;=3),"2,5 a 3",IF(AND(CJ263&gt;3,CJ263&lt;=4),"3,5 a 4",IF(AND(CJ263&gt;4,CJ263&lt;=5),"4,5 a 5",IF(AND(CJ263&gt;5,CJ263&lt;=6),"5,5 a 6",IF(AND(CJ263&gt;6,CJ263&lt;=7),"6,5 a 7",IF(AND(CJ263&gt;7,CJ263&lt;=8),"7,5 a 8",IF(AND(CJ263&gt;8,CJ263&lt;=9.5),"8,5 a 9,5",IF(CJ263=10,"10","Fuera de rango"))))))))))))))))))</f>
        <v>1 a 1,5</v>
      </c>
      <c r="CL263" s="11" t="n">
        <f aca="false">IF(CK263="","",IF(OR(CK263="-6 a -5,5",CK263="-6 - -5,5"),1,IF(OR(CK263="-5 a -4,5",CK263="-5 - -4,5"),2,IF(OR(CK263="-4 a -3,5",CK263="-4 - -3,5"),3,IF(OR(CK263="-3 a -2,5",CK263="-3 - -2,5"),4,IF(OR(CK263="-2 a -1,5",CK263="-2 - -1,5"),5,IF(OR(CK263="-1 a -0,5",CK263="-1 - -0,5"),6,IF(OR(CK263="0 a 0,5",CK263="0 - 0,5"),7,IF(OR(CK263="1 a 1,5",CK263="1 - 1,5"),8,IF(CK263="2","NORMA",IF(OR(CK263="2,5 a 3",CK263="2,5 - 3"),9,IF(OR(CK263="3,5 a 4",CK263="3,5 - 4"),10,IF(OR(CK263="4,5 a 5",CK263="4,5 - 5"),11,IF(OR(CK263="5,5 a 6",CK263="5,5 - 6"),12,IF(OR(CK263="6,5 a 7",CK263="6,5 - 7"),13,IF(OR(CK263="7,5 a 8",CK263="7,5 - 8"),14,IF(OR(CK263="8,5 a 9",CK263="8,5 - 9,5",CK263="9 a 9,5"),15,IF(CK263="10",15,IF(OR(CK263="0,5 a 1",CK263="0,5 - 1"),7,"Fuera de rango")))))))))))))))))))</f>
        <v>8</v>
      </c>
      <c r="CM263" s="10" t="n">
        <v>0</v>
      </c>
      <c r="CN263" s="10" t="str">
        <f aca="false">IF(CM263=0,"0", " ")</f>
        <v>0</v>
      </c>
      <c r="CO263" s="10" t="str">
        <f aca="false">IF(CM263&gt;0,"EME"," ")</f>
        <v> </v>
      </c>
      <c r="CP263" s="10" t="n">
        <v>0</v>
      </c>
      <c r="CQ263" s="10" t="str">
        <f aca="false">IF(CP263&gt;0,"0", " ")</f>
        <v> </v>
      </c>
      <c r="CR263" s="10" t="str">
        <f aca="false">IF(CP263&gt;0,"EME"," ")</f>
        <v> </v>
      </c>
      <c r="CS263" s="9" t="n">
        <v>0</v>
      </c>
      <c r="CT263" s="10" t="str">
        <f aca="false">IF(CS263&gt;0,"1", " ")</f>
        <v> </v>
      </c>
      <c r="CU263" s="10" t="str">
        <f aca="false">IF(CS263&gt;0,"HIP"," ")</f>
        <v> </v>
      </c>
      <c r="CV263" s="9" t="n">
        <v>0</v>
      </c>
      <c r="CW263" s="10" t="str">
        <f aca="false">IF(CV263&gt;0,"1", " ")</f>
        <v> </v>
      </c>
      <c r="CX263" s="10" t="str">
        <f aca="false">IF(CV263&gt;0,"HIP"," ")</f>
        <v> </v>
      </c>
      <c r="CY263" s="9" t="n">
        <v>-3.25</v>
      </c>
      <c r="CZ263" s="11" t="str">
        <f aca="false">IF(CY263&lt;0,"2"," ")</f>
        <v>2</v>
      </c>
      <c r="DA263" s="11" t="str">
        <f aca="false">IF(CY263&lt;0,"MIO"," ")</f>
        <v>MIO</v>
      </c>
      <c r="DB263" s="9" t="n">
        <v>-3.25</v>
      </c>
      <c r="DC263" s="11" t="str">
        <f aca="false">IF(DB263&lt;0,"2"," ")</f>
        <v>2</v>
      </c>
      <c r="DD263" s="11" t="str">
        <f aca="false">IF(DB263&lt;0,"MIO"," ")</f>
        <v>MIO</v>
      </c>
      <c r="DE263" s="9" t="n">
        <v>0</v>
      </c>
      <c r="DF263" s="11" t="str">
        <f aca="false">IF(DE263&lt;0,"3"," ")</f>
        <v> </v>
      </c>
      <c r="DG263" s="11" t="str">
        <f aca="false">IF(DE263&lt;0,"AST"," ")</f>
        <v> </v>
      </c>
      <c r="DH263" s="9" t="n">
        <v>0</v>
      </c>
      <c r="DI263" s="11" t="str">
        <f aca="false">IF(DH263&lt;0,"3"," ")</f>
        <v> </v>
      </c>
      <c r="DJ263" s="11" t="str">
        <f aca="false">IF(DH263&lt;0,"AST"," ")</f>
        <v> </v>
      </c>
      <c r="DK263" s="9" t="n">
        <v>0</v>
      </c>
      <c r="DL263" s="10" t="str">
        <f aca="false">IF(DK263&gt;0,"4"," ")</f>
        <v> </v>
      </c>
      <c r="DM263" s="10" t="str">
        <f aca="false">IF(DK263&gt;0,"PRE"," ")</f>
        <v> </v>
      </c>
      <c r="DN263" s="9" t="n">
        <v>0</v>
      </c>
      <c r="DO263" s="10" t="str">
        <f aca="false">IF(DN263&gt;0,"4"," ")</f>
        <v> </v>
      </c>
      <c r="DP263" s="10" t="str">
        <f aca="false">IF(DN263&gt;0,"PRE"," ")</f>
        <v> </v>
      </c>
      <c r="DQ263" s="12" t="n">
        <v>1</v>
      </c>
      <c r="DR263" s="12" t="n">
        <v>1</v>
      </c>
      <c r="DS263" s="12" t="str">
        <f aca="false">CONCATENATE(CO263,CU263,DA263,DG263,DM263)</f>
        <v>  MIO  </v>
      </c>
      <c r="DT263" s="10" t="str">
        <f aca="false" t="array" ref="DT263">_xlfn.IFS(DS263="EME    ","0", DS263=" HIP   ","1", DS263="  MIO  ","2", DS263="   AST ","3", DS263="    PRE","4", DS263="EME   PRE","5", DS263=" HIP  PRE","6", DS263=" HIP AST ","7", DS263="  MIO PRE","8", DS263="  MIOAST ","9", DS263="   ASTPRE","10",DS263=" HIP ASTPRE","11", DS263="  MIOASTPRE","12", DS263="     ","0")</f>
        <v>2</v>
      </c>
      <c r="DU263" s="1" t="s">
        <v>153</v>
      </c>
      <c r="DV263" s="1" t="str">
        <f aca="false" t="array" ref="DV263">_xlfn.IFS(DU263="SI","2", DU263="NO","1")</f>
        <v>2</v>
      </c>
      <c r="DW263" s="10" t="n">
        <v>0</v>
      </c>
      <c r="DX263" s="11" t="str">
        <f aca="false">IF(DW263=0,"1","2")</f>
        <v>1</v>
      </c>
      <c r="DY263" s="11" t="str">
        <f aca="false" t="array" ref="DY263">_xlfn.IFS(DW263=0,"0", DW263=0.25, "1", DW263=0.5,"2", DW263=0.75,"3", DW263=1,"4",DW263=1.25,"5", DW263=1.5,"6", DW263=1.75,"7", DW263=2,"8")</f>
        <v>0</v>
      </c>
      <c r="DZ263" s="10" t="n">
        <v>0</v>
      </c>
      <c r="EA263" s="11" t="str">
        <f aca="false">IF(DZ263=0,"1","2")</f>
        <v>1</v>
      </c>
      <c r="EB263" s="11" t="str">
        <f aca="false" t="array" ref="EB263">_xlfn.IFS(DZ263=0,"0", DZ263=0.25, "1", DZ263=0.5,"2", DZ263=0.75,"3", DZ263=1,"4",DZ263=1.25,"5", DZ263=1.5,"6", DZ263=1.75,"7", DZ263=2,"8")</f>
        <v>0</v>
      </c>
      <c r="EC263" s="10" t="n">
        <v>0.25</v>
      </c>
      <c r="ED263" s="10" t="str">
        <f aca="false">IF(EC263=0,"1","2")</f>
        <v>2</v>
      </c>
      <c r="EE263" s="11" t="e">
        <f aca="false" t="array" ref="EE263">_xlfn.IFS(EC263=0,"0", EC263=-0.25, "1", EC263=-0.5,"2", EC263=-0.75,"3", EC263=-1,"4",EC263=-1.25,"5", EC263=-1.5,"6", EC263=-1.75,"7", EC263=-2,"8", EC263=-2.25,"9",EC263=-2.5,"10", EC263=-2.75,"11", EC263=-3,"12", EC263=-3.25,"13", EC263=-3.5,"14", EC263=-3.75,"15",EC263=-4,"16")</f>
        <v>#N/A</v>
      </c>
      <c r="EF263" s="10" t="n">
        <v>0.25</v>
      </c>
      <c r="EG263" s="10" t="str">
        <f aca="false">IF(EF263=0,"1","2")</f>
        <v>2</v>
      </c>
      <c r="EH263" s="11" t="e">
        <f aca="false" t="array" ref="EH263">_xlfn.IFS(EF263=0,"0", EF263=-0.25, "1", EF263=-0.5,"2", EF263=-0.75,"3", EF263=-1,"4",EF263=-1.25,"5", EF263=-1.5,"6", EF263=-1.75,"7", EF263=-2,"8", EF263=-2.25,"9",EF263=-2.5,"10", EF263=-2.75,"11", EF263=-3,"12", EF263=-3.25,"13", EF263=-3.5,"14", EF263=-3.75,"15",EF263=-4,"16")</f>
        <v>#N/A</v>
      </c>
      <c r="EI263" s="10" t="n">
        <v>0</v>
      </c>
      <c r="EJ263" s="11" t="str">
        <f aca="false">IF(EI263=0,"1","2")</f>
        <v>1</v>
      </c>
      <c r="EK263" s="11" t="str">
        <f aca="false" t="array" ref="EK263">_xlfn.IFS(EI263=0,"0", EI263=-0.25, "1", EI263=-0.5,"2", EI263=-0.75,"3", EI263=-1,"4",EI263=-1.25,"5", EI263=-1.5,"6", EI263=-1.75,"7", EI263=-2,"8", EI263=-2.25,"9", EI263=-2.25,"9",EI263=-2.5,"10", EI263=-2.75,"11", EI263=-3,"12", EI263=-3.25,"13", EI263=-3.5,"14", EI263=-3.75,"15",EI263=-4,"16", EI263=0.25, "17", EI263=0.5, "18")</f>
        <v>0</v>
      </c>
      <c r="EL263" s="10" t="n">
        <v>0</v>
      </c>
      <c r="EM263" s="11" t="str">
        <f aca="false">IF(EL263=0,"1","2")</f>
        <v>1</v>
      </c>
      <c r="EN263" s="11" t="str">
        <f aca="false" t="array" ref="EN263">_xlfn.IFS(EL263=0.25,"17",EL263=0.5,"18", EL263=0,"0", EL263=-0.25, "1", EL263=-0.5,"2", EL263=-0.75,"3", EL263=-1,"4",EL263=-1.25,"5", EL263=-1.5,"6", EL263=-1.75,"7", EL263=-2,"8",EL263= -2.25,"9",EL263=-2.5,"10",EL263= -2.75,"11",EL263= -3,"12",EL263= -3.25,"13",EL263= -3.5,"14",EL263= -3.75,"15",EL263=-4,"16")</f>
        <v>0</v>
      </c>
      <c r="EO263" s="10" t="n">
        <v>0</v>
      </c>
      <c r="EP263" s="11" t="str">
        <f aca="false">IF(EO263=0,"1","2")</f>
        <v>1</v>
      </c>
      <c r="EQ263" s="11" t="str">
        <f aca="false" t="array" ref="EQ263">_xlfn.IFS(EO263=0,"0", EO263=0.25, "1", EO263=0.5,"2", EO263=0.75,"3", EO263=1,"4",EO263=1.25,"5", EO263=1.5,"6", EO263=1.75,"7", EO263=2,"8", EO263=2.25,"9", EO263=2.25,"9",EO263=2.5,"10", EO263=2.75,"11", EO263=3,"12", EO263=3.25,"13", EO263=3.5,"14", EO263=3.75,"15",EO263=4,"16", EO263=-0.25, "17", bq=-0.5, "18")</f>
        <v>0</v>
      </c>
      <c r="ER263" s="10" t="n">
        <v>0</v>
      </c>
      <c r="ES263" s="11" t="str">
        <f aca="false">IF(ER263=0,"1","2")</f>
        <v>1</v>
      </c>
      <c r="ET263" s="11" t="str">
        <f aca="false" t="array" ref="ET263">_xlfn.IFS(ER263=0,"0", ER263=0.25, "1", ER263=0.5,"2", ER263=0.75,"3", ER263=1,"4",ER263=1.25,"5", ER263=1.5,"6", ER263=1.75,"7", ER263=2,"8", ER263=2.25,"9", ER263=2.25,"9",ER263=2.5,"10", ER263=2.75,"11", ER263=3,"12", ER263=3.25,"13", ER263=3.5,"14", ER263=3.75,"15",ER263=4,"16", ER263=-0.25, "17", bq=-0.5, "18")</f>
        <v>0</v>
      </c>
      <c r="EU263" s="13" t="n">
        <v>32</v>
      </c>
      <c r="EV263" s="14" t="str">
        <f aca="false">VLOOKUP(EU263,LEYENDA!$G$2:$H$8,2,TRUE())</f>
        <v>25-36</v>
      </c>
      <c r="EW263" s="14" t="str">
        <f aca="false" t="array" ref="EW263">_xlfn.IFS(EV263="0-5","1", EV263="6-12","2", EV263="13-18","3", EV263="19-24","4", EV263="25-36","5", EV263="37-48","6", EV263="49-60","7")</f>
        <v>5</v>
      </c>
    </row>
    <row r="264" customFormat="false" ht="13.5" hidden="false" customHeight="false" outlineLevel="0" collapsed="false">
      <c r="A264" s="1" t="n">
        <v>70</v>
      </c>
      <c r="B264" s="32" t="n">
        <v>6</v>
      </c>
      <c r="C264" s="33" t="n">
        <v>39500</v>
      </c>
      <c r="D264" s="6"/>
      <c r="E264" s="5" t="str">
        <f aca="false">VLOOKUP(A264,'286'!$A$3:$J$600,10,FALSE())</f>
        <v>MARTÍNEZ PÉREZ, MARÍA JOSÉ</v>
      </c>
      <c r="F264" s="4" t="str">
        <f aca="false">VLOOKUP(A264,'286'!$A$3:$I$1768,3,FALSE())</f>
        <v>MARPEJO</v>
      </c>
      <c r="G264" s="6" t="n">
        <f aca="false">VLOOKUP(A264,'286'!$A$3:$I$1768,4,FALSE())</f>
        <v>22727</v>
      </c>
      <c r="H264" s="7" t="n">
        <f aca="false">YEAR(C264)-YEAR(G264)</f>
        <v>46</v>
      </c>
      <c r="I264" s="1" t="str">
        <f aca="false">VLOOKUP(H264,LEYENDA!$C$2:$D$6,2,TRUE())</f>
        <v>41-60</v>
      </c>
      <c r="J264" s="5" t="str">
        <f aca="false">VLOOKUP(A264,'286'!$A$3:$I$1768,7,FALSE())</f>
        <v>M</v>
      </c>
      <c r="K264" s="8" t="str">
        <f aca="false">VLOOKUP(A264,'286'!$A$3:$I$1768,2,FALSE())</f>
        <v>OD</v>
      </c>
      <c r="L264" s="4" t="str">
        <f aca="false">VLOOKUP(A264,'286'!$A$3:$I$1768,8,FALSE())</f>
        <v>D</v>
      </c>
      <c r="M264" s="4" t="str">
        <f aca="false">VLOOKUP(A264,'286'!$A$3:$I$1768,9,FALSE())</f>
        <v>I</v>
      </c>
      <c r="N264" s="8" t="str">
        <f aca="false">IF(R264=O264, "MISMA","CONTRARIA")</f>
        <v>CONTRARIA</v>
      </c>
      <c r="O264" s="8" t="str">
        <f aca="false" t="array" ref="O264">_xlfn.IFS(L264="D","1", L264="I","2")</f>
        <v>1</v>
      </c>
      <c r="P264" s="8" t="str">
        <f aca="false" t="array" ref="P264">_xlfn.IFS(K264="OD","1", K264="OI","2")</f>
        <v>1</v>
      </c>
      <c r="Q264" s="1" t="str">
        <f aca="false" t="array" ref="Q264">_xlfn.IFS(J264="M","1", J264="H","2")</f>
        <v>1</v>
      </c>
      <c r="R264" s="8" t="str">
        <f aca="false" t="array" ref="R264">_xlfn.IFS(M264="D","1", M264="I","2")</f>
        <v>2</v>
      </c>
      <c r="S264" s="1" t="str">
        <f aca="false" t="array" ref="S264">_xlfn.IFS(N264="CONTRARIA", "1",N264= "MISMA","2")</f>
        <v>1</v>
      </c>
      <c r="T264" s="1" t="str">
        <f aca="false" t="array" ref="T264">_xlfn.IFS(I264="0-12","1", I264="13-24","2", I264="25-40","3", I264="41-60","4", I264="61-100","5")</f>
        <v>4</v>
      </c>
      <c r="U264" s="9" t="n">
        <v>16</v>
      </c>
      <c r="V264" s="44" t="str">
        <f aca="false">IF(U264="","",IF(AND(U264&gt;=-9,U264&lt;=-6.5),"-9 a -6,5",IF(AND(U264&gt;=-6,U264&lt;=-3.5),"-6 a -3,5",IF(AND(U264&gt;=-3,U264&lt;=-1),"-3 a -1",IF(U264=-0.5,"-0,5",IF(AND(U264&gt;=0,U264&lt;=2.5),"0 a 2,5",IF(AND(U264&gt;=3,U264&lt;=5.5),"3 a 5,5",IF(AND(U264&gt;=6,U264&lt;=8.5),"6 a 8,5",IF(AND(U264&gt;=9,U264&lt;=20),"9 a 20","Fuera de rango")))))))))</f>
        <v>9 a 20</v>
      </c>
      <c r="W264" s="11" t="n">
        <f aca="false">IF(V264="","",IF(V264="-9 a -6,5",2,IF(V264="-6 a -3,5",3,IF(V264="-3 a -1",4,IF(V264="-0,5","NORMA",IF(V264="0 a 2,5",5,IF(V264="3 a 5,5",6,IF(V264="6 a 8,5",7,IF(V264="9 a 20",8,"Fuera de rango")))))))))</f>
        <v>8</v>
      </c>
      <c r="X264" s="9" t="n">
        <v>0</v>
      </c>
      <c r="Y264" s="10" t="str">
        <f aca="false">IF(X264="","",IF(AND(X264&gt;=0,X264&lt;=4),"0 a 4",IF(AND(X264&gt;=4.5,X264&lt;=8.5),"4,5 a 8,5",IF(X264=9,"9",IF(AND(X264&gt;=9.5,X264&lt;=13),"9,5 a 13",IF(AND(X264&gt;=13.5,X264&lt;=20),"13,5 a 20",IF(AND(X264&gt;=20.5,X264&lt;=35),"20,5 a 35","Fuera de rango")))))))</f>
        <v>0 a 4</v>
      </c>
      <c r="Z264" s="11" t="n">
        <f aca="false">IF(Y264="","",IF(Y264="0 a 4",1,IF(Y264="4,5 a 8,5",2,IF(Y264="9","NORMA",IF(Y264="9,5 a 13",3,IF(Y264="13,5 a 20",4,IF(Y264="20,5 a 35",5,"Fuera de rango")))))))</f>
        <v>1</v>
      </c>
      <c r="AA264" s="9" t="n">
        <v>26</v>
      </c>
      <c r="AB264" s="10" t="str">
        <f aca="false">IF(AA264="","",IF(AND(AA264&gt;=0,AA264&lt;=9),"0 a 9",IF(AND(AA264&gt;=9.5,AA264&lt;=18.5),"9,5 a 18,5",IF(AA264=19,"19",IF(AND(AA264&gt;=19.5,AA264&lt;=28),"19,5 a 28",IF(AND(AA264&gt;=28.5,AA264&lt;=40),"28,5 a 40","Fuera de rango"))))))</f>
        <v>19,5 a 28</v>
      </c>
      <c r="AC264" s="11" t="n">
        <f aca="false" t="array" ref="AC264">_xlfn.IFS(AB264="","",AB264="0 a 9",1,AB264="9,5 a 18,5",2,AB264="19","NORMA",AB264="19,5 a 28",3,AB264="28,5 a 40",4,TRUE(),"Fuera de rango")</f>
        <v>3</v>
      </c>
      <c r="AD264" s="9" t="n">
        <v>18</v>
      </c>
      <c r="AE264" s="10" t="str">
        <f aca="false">IF(AD264="","",IF(AND(AD264&gt;=-10,AD264&lt;=0),"De -10 a 0",IF(AND(AD264&gt;=0.5,AD264&lt;=9.5),"0,5 a 9,5",IF(AD264=10,"10",IF(AND(AD264&gt;=10.5,AD264&lt;=20),"10,5 a 20",IF(AND(AD264&gt;=20.5,AD264&lt;=40),"20,5 a 40","Fuera de rango"))))))</f>
        <v>10,5 a 20</v>
      </c>
      <c r="AF264" s="12" t="n">
        <f aca="false">IF(AD264="","",IF(AND(AD264&gt;=-10,AD264&lt;=0),1,IF(AND(AD264&gt;=0.5,AD264&lt;=9.5),2,IF(AD264=10,"NORMA",IF(AND(AD264&gt;=10.5,AD264&lt;=20),3,IF(AND(AD264&gt;=20.5,AD264&lt;=40),4,""))))))</f>
        <v>3</v>
      </c>
      <c r="AG264" s="9" t="n">
        <v>9</v>
      </c>
      <c r="AH264" s="11" t="str">
        <f aca="false">IF(AG264="","",IF(AND(AG264&gt;=0,AG264&lt;=4),"0 a 4",IF(AND(AG264&gt;=4.5,AG264&lt;=8.5),"4,5 a 8,5",IF(AG264=9,"9",IF(AND(AG264&gt;=9.5,AG264&lt;=13),"9,5 a 13",IF(AND(AG264&gt;=13.5,AG264&lt;=25),"13,5 a 25","Fuera de rango"))))))</f>
        <v>9</v>
      </c>
      <c r="AI264" s="11" t="str">
        <f aca="false">IF(AH264="","",IF(AH264="0 a 4",1,IF(AH264="4,5 a 8,5",2,IF(AH264="9","NORMA",IF(AH264="9,5 a 13",3,IF(AH264="13,5 a 25",4,""))))))</f>
        <v>NORMA</v>
      </c>
      <c r="AJ264" s="9" t="n">
        <v>2</v>
      </c>
      <c r="AK264" s="10" t="str">
        <f aca="false">IF(AJ264="","",IF(AND(AJ264&gt;=-15,AJ264&lt;=-10.5),"-15 a -10,5",IF(AND(AJ264&gt;=-10,AJ264&lt;=-4),"-10 a -4",IF(AND(AJ264&gt;=-4.5,AJ264&lt;=0),"-4,5 a 0",IF(AND(AJ264&gt;=0.5,AJ264&lt;=4.5),"0,5 a 4,5",IF(AJ264=5,"5",IF(AND(AJ264&gt;=5.5,AJ264&lt;=10),"5,5 a 10",IF(AND(AJ264&gt;=10.5,AJ264&lt;=20),"10,5 a 20","Fuera de rango"))))))))</f>
        <v>0,5 a 4,5</v>
      </c>
      <c r="AL264" s="11" t="n">
        <f aca="false">IF(AK264="","",IF(AK264="-15 a -10,5",1,IF(AK264="-10 a -4",2,IF(AK264="-4,5 a 0",3,IF(AK264="0,5 a 4,5",4,IF(AK264="5","NORMA",IF(AK264="5,5 a 10",5,IF(AK264="10,5 a 20",6,"Error"))))))))</f>
        <v>4</v>
      </c>
      <c r="AM264" s="9" t="n">
        <v>-2</v>
      </c>
      <c r="AN264" s="10" t="str">
        <f aca="false">IF(AM264="","",IF(AND(AM264&gt;=-7.5,AM264&lt;=-5.5),"-7,5 a -5,5",IF(AND(AM264&gt;=-5,AM264&lt;=-3),"-5 a -3",IF(AND(AM264&gt;=-2.5,AM264&lt;=-0.5),"-2,5 a -0,5",IF(AM264=0,"0,00",IF(AND(AM264&gt;=0.5,AM264&lt;=2.5),"0,5 a 2,5",IF(AND(AM264&gt;=3,AM264&lt;=5),"3 a 5",IF(AND(AM264&gt;=5.5,AM264&lt;=7.5),"5,5 a 7,5",IF(AND(AM264&gt;=8,AM264&lt;=10),"8 a 10","Fuera de rango")))))))))</f>
        <v>-2,5 a -0,5</v>
      </c>
      <c r="AO264" s="11" t="n">
        <f aca="false">IF(AN264="","",IF(AN264="-7,5 a -5,5",1,IF(AN264="-5 a -3",2,IF(AN264="-2,5 a -0,5",3,IF(AN264="0,00","NORMA",IF(AN264="0,5 a 2,5",4,IF(AN264="3 a 5",5,IF(AN264="5,5 a 7,5",6,IF(AN264="8 a 10",7,"Error")))))))))</f>
        <v>3</v>
      </c>
      <c r="AP264" s="9" t="n">
        <v>-3</v>
      </c>
      <c r="AQ264" s="10" t="str">
        <f aca="false">IF(AP264="","",IF(AND(AP264&gt;=-20,AP264&lt;=-9.5),"-20 a -9,5",IF(AND(AP264&gt;=-9,AP264&lt;=-6.5),"-9 a -6,5",IF(AP264=-6,"-6",IF(AND(AP264&gt;=-5.5,AP264&lt;=-3),"-5,5 a -3",IF(AND(AP264&gt;=-2.5,AP264&lt;=0),"-2,5 a 0",IF(AND(AP264&gt;=0.5,AP264&lt;=3),"0,5 a 3",IF(AND(AP264&gt;=3.5,AP264&lt;=6),"3,5 a 6",IF(AND(AP264&gt;=6.5,AP264&lt;=9),"6,5 a 9",IF(AND(AP264&gt;=9.5,AP264&lt;=20),"9,5 a 20","Fuera de rango"))))))))))</f>
        <v>-5,5 a -3</v>
      </c>
      <c r="AR264" s="11" t="n">
        <f aca="false">IF(AQ264="","",IF(AQ264="-20 a -9,5",1,IF(AQ264="-9 a -6,5",2,IF(AQ264="-6","NORMA",IF(AQ264="-5,5 a -3",3,IF(AQ264="-2,5 a 0",4,IF(AQ264="0,5 a 3",5,IF(AQ264="3,5 a 6",6,IF(AQ264="6,5 a 9",7,IF(AQ264="9,5 a 20",8,""))))))))))</f>
        <v>3</v>
      </c>
      <c r="AS264" s="9" t="n">
        <v>-2</v>
      </c>
      <c r="AT264" s="10" t="str">
        <f aca="false">IF(AS264="","",IF(AND(AS264&gt;=-16,AS264&lt;=-14),"-16 a -14",IF(AND(AS264&gt;=-13.5,AS264&lt;=-11.5),"-13,5 a -11,5",IF(AND(AS264&gt;=-11,AS264&lt;=-9),"-11 a -9",IF(AND(AS264&gt;=-8.5,AS264&lt;=-6.5),"-8,5 a -6,5",IF(AND(AS264&gt;=-6,AS264&lt;=-4),"-6 a -4",IF(AND(AS264&gt;=-3.5,AS264&lt;=-1.5),"-3,5 a -1,5",IF(AND(AS264&gt;=-1,AS264&lt;=1),"-1 a 1",IF(AND(AS264&gt;=1.5,AS264&lt;=3.5),"1,5 a 3,5",IF(AND(AS264&gt;=4,AS264&lt;=6),"4 a 6",IF(AND(AS264&gt;=6.5,AS264&lt;=8.5),"6,5 a 8,5",IF(AND(AS264&gt;=9,AS264&lt;=11),"9 a 11",IF(AND(AS264&gt;=11.5,AS264&lt;=13.5),"11,5 a 13,5",IF(AND(AS264&gt;=14,AS264&lt;=16),"14 a 16",IF(AND(AS264&gt;=16.5,AS264&lt;=18.5),"16,5 a 18,5",IF(AND(AS264&gt;=19,AS264&lt;=21),"19 a 21","Fuera de rango"))))))))))))))))</f>
        <v>-3,5 a -1,5</v>
      </c>
      <c r="AU264" s="11" t="n">
        <f aca="false" t="array" ref="AU264">IF(AT264="","",_xlfn.IFS(AT264="-16 a -14",1,AT264="-13,5 a -11,5",2,AT264="-11 a -9",3,AT264="-8,5 a -6,5",4,AT264="-6 a -4",5,AT264="-3,5 a -1,5",6,AT264="-1 a 1",7,AT264="1,5 a 3,5",8,AT264="4 a 6","NORMA",AT264="6,5 a 8,5",9,AT264="9 a 11",10,AT264="11,5 a 13,5",11,AT264="14 a 16",12,AT264="16,5 a 18,5",13,AT264="19 a 21",14,TRUE(),""))</f>
        <v>6</v>
      </c>
      <c r="AV264" s="9" t="n">
        <v>1.5</v>
      </c>
      <c r="AW264" s="10" t="str">
        <f aca="false">IF(AV264="","",IF(AND(AV264&gt;=-1,AV264&lt;=-0.5),"-1 a -0,5",IF(AND(AV264&gt;-0.5,AV264&lt;=0),"De -0,5 a 0",IF(AND(AV264&gt;=0.25,AV264&lt;=0.75),"0,25 a 0,75",IF(AND(AV264&gt;=1,AV264&lt;=1.5),"1 a 1,5",IF(AND(AV264&gt;=1.75,AV264&lt;=2.25),"1,75 a 2,25",IF(AND(AV264&gt;=2.5,AV264&lt;=3),"2,5 a 3",IF(AND(AV264&gt;=3.25,AV264&lt;=3.75),"3,25 a 3,75","Fuera de rango"))))))))</f>
        <v>1 a 1,5</v>
      </c>
      <c r="AX264" s="11" t="n">
        <f aca="false">IF(AW264="","",IF(OR(AW264="-1 a -0,5",AW264="-1 a -0.5"),1,IF(OR(AW264="De -0,5 a 0",AW264="-0,5 a 0",AW264="De -0.5 a 0"),2,IF(OR(AW264="0,25 a 0,75",AW264="0.25 a 0.75"),"NORMA",IF(OR(AW264="1 a 1,5",AW264="1 a 1.5"),3,IF(OR(AW264="1,75 a 2,25",AW264="1.75 a 2.25"),4,IF(OR(AW264="2,5 a 3",AW264="2.5 a 3"),5,IF(OR(AW264="3,25 a 3,75",AW264="3.25 a 3.75"),6,""))))))))</f>
        <v>3</v>
      </c>
      <c r="AY264" s="9" t="n">
        <v>-5</v>
      </c>
      <c r="AZ264" s="10" t="str">
        <f aca="false">IF(AY264="","",IF(AND(AY264&gt;=-20,AY264&lt;=-9.5),"-20 a -9,5",IF(AND(AY264&gt;=-9,AY264&lt;=-6.5),"-9 a -6,5",IF(AY264=-6,"-6",IF(AND(AY264&gt;=-5.5,AY264&lt;=-3),"-5,5 a -3",IF(AND(AY264&gt;=-2.5,AY264&lt;=0),"-2,5 a 0",IF(AND(AY264&gt;=0.5,AY264&lt;=3),"0,5 a 3",IF(AND(AY264&gt;=3.5,AY264&lt;=6),"3,5 a 6","Fuera de rango"))))))))</f>
        <v>-5,5 a -3</v>
      </c>
      <c r="BA264" s="11" t="n">
        <f aca="false">IF(AZ264="","",IF(AZ264="-20 a -9,5",1,IF(AZ264="-9 a -6,5",2,IF(AZ264="-6","NORMA",IF(AZ264="-5,5 a -3",3,IF(AZ264="-2,5 a 0",4,IF(AZ264="0,5 a 3",5,IF(AZ264="3,5 a 6",6,""))))))))</f>
        <v>3</v>
      </c>
      <c r="BB264" s="9" t="n">
        <v>0</v>
      </c>
      <c r="BC264" s="10" t="str">
        <f aca="false" t="array" ref="BC264">IF(BB264="","",_xlfn.IFS(AND(BB264&gt;=0,BB264&lt;=2),"0 a 2",AND(BB264&gt;=2.5,BB264&lt;=4.5),"2,5 a 4,5",AND(BB264&gt;=5,BB264&lt;=7),"5 a 7",AND(BB264&gt;=7.5,BB264&lt;=9.5),"7,5 a 9,5",AND(BB264&gt;=10,BB264&lt;=12),"10 a 12",AND(BB264&gt;=12.5,BB264&lt;=14.5),"12,5 a 14,5",BB264=15,"15",AND(BB264&gt;=15.5,BB264&lt;=17.5),"15,5 a 17,5",AND(BB264&gt;=18,BB264&lt;=20),"18 a 20",AND(BB264&gt;=20.5,BB264&lt;=22.5),"20,5 a 22,5",AND(BB264&gt;=23,BB264&lt;=25),"23 a 25",TRUE(),"Fuera de rango"))</f>
        <v>0 a 2</v>
      </c>
      <c r="BD264" s="11" t="n">
        <f aca="false" t="array" ref="BD264">IF(BC264="","",_xlfn.IFS(BC264="0 a 2",1,BC264="2,5 a 4,5",2,BC264="5 a 7",3,BC264="7,5 a 9,5",4,BC264="10 a 12",5,BC264="12,5 a 14,5",6,BC264="15","NORMA",BC264="15,5 a 17,5",7,BC264="18 a 20",8,BC264="20,5 a 22,5",9,BC264="23 a 25",10,TRUE(),"Fuera de rango"))</f>
        <v>1</v>
      </c>
      <c r="BE264" s="9" t="n">
        <v>32</v>
      </c>
      <c r="BF264" s="10" t="str">
        <f aca="false">IF(BE264="","",IF(AND(BE264&gt;=-20,BE264&lt;=-10),"-20 a -10",IF(AND(BE264&gt;=-9.5,BE264&lt;=0.5),"-9,5 a 0,5",IF(AND(BE264&gt;=1,BE264&lt;=11),"1 a 11",IF(AND(BE264&gt;=11.5,BE264&lt;=20.5),"11,5 a 20,5",IF(BE264=21,"21",IF(AND(BE264&gt;=21.5,BE264&lt;=31.5),"21,5 a 31,5",IF(AND(BE264&gt;=32,BE264&lt;=42),"32 a 42","Fuera de rango"))))))))</f>
        <v>32 a 42</v>
      </c>
      <c r="BG264" s="11" t="n">
        <f aca="false">IF(BF264="","",IF(BF264="-20 a -10",1,IF(BF264="-9,5 a 0,5",2,IF(BF264="1 a 11",3,IF(BF264="11,5 a 20,5",4,IF(BF264="21","NORMA",IF(BF264="21,5 a 31,5",5,IF(BF264="32 a 42",6,""))))))))</f>
        <v>6</v>
      </c>
      <c r="BH264" s="9" t="n">
        <v>22</v>
      </c>
      <c r="BI264" s="10" t="str">
        <f aca="false">IF(BH264="","",IF(AND(BH264&gt;=-20,BH264&lt;=-15),"-20 a -15",IF(AND(BH264&gt;=-14.5,BH264&lt;=-9.5),"-14,5 a -9,5",IF(AND(BH264&gt;=-9,BH264&lt;=-4),"-9 a -4",IF(AND(BH264&gt;=-3.5,BH264&lt;=2.5),"-3,5 a 2,5",IF(AND(BH264&gt;=3,BH264&lt;=8),"3 a 8",IF(AND(BH264&gt;=8.5,BH264&lt;=14.5),"8,5 a 14,5",IF(BH264=15,"15",IF(AND(BH264&gt;=15.5,BH264&lt;=20.5),"15,5 a 20,5",IF(AND(BH264&gt;=21,BH264&lt;=26),"21 a 26","Fuera de rango"))))))))))</f>
        <v>21 a 26</v>
      </c>
      <c r="BJ264" s="11" t="n">
        <f aca="false">IF(BI264="","",IF(BI264="-20 a -15",1,IF(BI264="-14,5 a -9,5",2,IF(BI264="-9 a -4",3,IF(BI264="-3,5 a 2,5",4,IF(BI264="3 a 8",5,IF(BI264="8,5 a 14,5",6,IF(BI264="15","NORMA",IF(BI264="15,5 a 20,5",7,IF(BI264="21 a 26",8,IF(BI264="26,5 a 31,5",9,"")))))))))))</f>
        <v>8</v>
      </c>
      <c r="BK264" s="9" t="n">
        <v>0</v>
      </c>
      <c r="BL264" s="10" t="str">
        <f aca="false">IF(BK264="","",IF(AND(BK264&gt;=0,BK264&lt;=2),"0 - 2",IF(AND(BK264&gt;=2.5,BK264&lt;=4.5),"2,5 - 4,5",IF(AND(BK264&gt;=5,BK264&lt;=7),"5 - 7",IF(AND(BK264&gt;=7.5,BK264&lt;=9.5),"7,5 - 9,5",IF(AND(BK264&gt;=10,BK264&lt;=12),"10 - 12",IF(AND(BK264&gt;=12.5,BK264&lt;=13.5),"12,5 - 13,5",IF(BK264=14,"14",IF(AND(BK264&gt;=14.5,BK264&lt;=16.5),"14,5 - 16,5",IF(AND(BK264&gt;=17,BK264&lt;=19),"17 - 19",IF(AND(BK264&gt;=19.5,BK264&lt;=21.5),"19,5 - 21,5",IF(AND(BK264&gt;=22,BK264&lt;=24),"22 - 24",IF(AND(BK264&gt;=24.5,BK264&lt;=26.5),"24,5 - 26,5",IF(AND(BK264&gt;=27,BK264&lt;=29),"27 - 29",IF(AND(BK264&gt;=29.5,BK264&lt;=30),"29,5 - 30","Fuera de rango")))))))))))))))</f>
        <v>0 - 2</v>
      </c>
      <c r="BM264" s="11" t="n">
        <f aca="false">IF(BL264="","",IF(BL264="0 - 2",1,IF(BL264="2,5 - 4,5",2,IF(BL264="5 - 7",3,IF(BL264="7,5 - 9,5",4,IF(BL264="10 - 12",5,IF(BL264="12,5 - 13,5",6,IF(BL264="14","NORMA",IF(BL264="14,5 - 16,5",7,IF(BL264="17 - 19",8,IF(BL264="19,5 - 21,5",9,IF(BL264="22 - 24",10,IF(BL264="24,5 - 26,5",11,IF(BL264="27 - 29",12,IF(BL264="29,5 - 30",13,"")))))))))))))))</f>
        <v>1</v>
      </c>
      <c r="BN264" s="9" t="n">
        <v>14</v>
      </c>
      <c r="BO264" s="10" t="str">
        <f aca="false">IF(BN264="","",IF(AND(BN264&gt;=-20,BN264&lt;=-10),"-20 a -10",IF(AND(BN264&gt;=-9.5,BN264&lt;=0.5),"-9,5 a 0,5",IF(AND(BN264&gt;=1,BN264&lt;=11),"1 a 11",IF(AND(BN264&gt;=11.5,BN264&lt;=21.5),"11,5 a 21,5",IF(BN264=22,"22",IF(AND(BN264&gt;=22.5,BN264&lt;=32.5),"22,5 a 32,5",IF(AND(BN264&gt;=33,BN264&lt;=43),"33 a 43","Fuera de rango"))))))))</f>
        <v>11,5 a 21,5</v>
      </c>
      <c r="BP264" s="11" t="n">
        <f aca="false">IF(BO264="","",IF(BO264="-20 a -10",1,IF(BO264="-9,5 a 0,5",2,IF(BO264="1 a 11",3,IF(BO264="11,5 a 21,5",4,IF(BO264="22","NORMA",IF(BO264="22,5 a 32,5",5,IF(BO264="33 a 43",6,""))))))))</f>
        <v>4</v>
      </c>
      <c r="BQ264" s="9" t="n">
        <v>8</v>
      </c>
      <c r="BR264" s="10" t="str">
        <f aca="false">IF(BQ264="","",IF(AND(BQ264&gt;=-20,BQ264&lt;=-15),"-20 a -15",IF(AND(BQ264&gt;=-14.5,BQ264&lt;=-9.5),"-14,5 a -9,5",IF(AND(BQ264&gt;=-9,BQ264&lt;=-4),"-9 a -4",IF(AND(BQ264&gt;=-3.5,BQ264&lt;=2.5),"-3,5 a 2,5",IF(AND(BQ264&gt;=3,BQ264&lt;=8),"3 a 8",IF(AND(BQ264&gt;=8.5,BQ264&lt;=13.5),"8,5 a 13,5",IF(AND(BQ264&gt;=14,BQ264&lt;=17.5),"14 a 17,5",IF(BQ264=18,"18",IF(AND(BQ264&gt;=18.5,BQ264&lt;=23.5),"18,5 a 23,5",IF(AND(BQ264&gt;=24,BQ264&lt;=29),"24 a 29",IF(AND(BQ264&gt;=29.5,BQ264&lt;=34.5),"29,5 a 34,5",IF(AND(BQ264&gt;=35,BQ264&lt;=40),"35 a 40","Fuera de rango")))))))))))))</f>
        <v>3 a 8</v>
      </c>
      <c r="BS264" s="11" t="n">
        <f aca="false">IF(BR264="","",IF(BR264="-20 a -15",1,IF(BR264="-14,5 a -9,5",2,IF(BR264="-9 a -4",3,IF(BR264="-3,5 a 2,5",4,IF(BR264="3 a 8",5,IF(BR264="8,5 a 13,5",6,IF(BR264="14 a 17,5",7,IF(BR264="18","NORMA",IF(BR264="18,5 a 23,5",8,IF(BR264="24 a 29",9,IF(BR264="29,5 a 34,5",10,IF(BR264="35 a 40",11,"")))))))))))))</f>
        <v>5</v>
      </c>
      <c r="BT264" s="9" t="n">
        <v>-2</v>
      </c>
      <c r="BU264" s="10" t="str">
        <f aca="false">IF(BT264="","",IF(AND(BT264&gt;=-20,BT264&lt;=-18),"-20 a -18",IF(AND(BT264&gt;=-17.5,BT264&lt;=-15.5),"-17,5 a -15,5",IF(AND(BT264&gt;=-15,BT264&lt;=-13),"-15 a -13",IF(AND(BT264&gt;=-12.5,BT264&lt;=-10.5),"-12,5 a -10,5",IF(AND(BT264&gt;=-10,BT264&lt;=-8),"-10 a -8",IF(AND(BT264&gt;=-7.5,BT264&lt;=-5.5),"-7,5 a -5,5",IF(AND(BT264&gt;=-5,BT264&lt;=-3),"-5 a -3",IF(AND(BT264&gt;=-2.5,BT264&lt;=-0.5),"-2,5 a -0,5",IF(BT264=0,"0",IF(AND(BT264&gt;=0.5,BT264&lt;=2.5),"0,5 a 2,5",IF(AND(BT264&gt;=3,BT264&lt;=5),"3 a 5",IF(AND(BT264&gt;=5.5,BT264&lt;=7.5),"5,5 a 7,5",IF(AND(BT264&gt;=8,BT264&lt;=10),"8 a 10",IF(AND(BT264&gt;=10.5,BT264&lt;=12.5),"10,5 a 12,5",IF(AND(BT264&gt;=13,BT264&lt;=15),"13 a 15",IF(AND(BT264&gt;=15.5,BT264&lt;=17.5),"15,5 a 17,5",IF(AND(BT264&gt;=18,BT264&lt;=20),"18 a 20","Fuera de rango"))))))))))))))))))</f>
        <v>-2,5 a -0,5</v>
      </c>
      <c r="BV264" s="11" t="n">
        <f aca="false">IF(BT264="","",IF(BT264=0,"NORMA",IF(AND(BT264&gt;=-20,BT264&lt;=-18),2,IF(AND(BT264&gt;=-17.5,BT264&lt;=-15.5),2,IF(AND(BT264&gt;=-15,BT264&lt;=-13),3,IF(AND(BT264&gt;=-12.5,BT264&lt;=-10.5),4,IF(AND(BT264&gt;=-10,BT264&lt;=-8),5,IF(AND(BT264&gt;=-7.5,BT264&lt;=-5.5),6,IF(AND(BT264&gt;=-5,BT264&lt;=-3),7,IF(AND(BT264&gt;=-2.5,BT264&lt;=-0.5),8,IF(AND(BT264&gt;=0.5,BT264&lt;=2.5),9,IF(AND(BT264&gt;=3,BT264&lt;=5),10,IF(AND(BT264&gt;=5.5,BT264&lt;=7.5),11,IF(AND(BT264&gt;=8,BT264&lt;=10),12,IF(AND(BT264&gt;=10.5,BT264&lt;=12.5),13,IF(AND(BT264&gt;=13,BT264&lt;=15),14,IF(AND(BT264&gt;=15.5,BT264&lt;=17.5),15,IF(AND(BT264&gt;=18,BT264&lt;=20),16,"Fuera de rango"))))))))))))))))))</f>
        <v>8</v>
      </c>
      <c r="BW264" s="9" t="n">
        <v>-2.5</v>
      </c>
      <c r="BX264" s="10" t="n">
        <f aca="false">18.5- (0.3*H264)</f>
        <v>4.7</v>
      </c>
      <c r="BY264" s="10" t="n">
        <f aca="false">(BW264)-(BX264)</f>
        <v>-7.2</v>
      </c>
      <c r="BZ264" s="10" t="str">
        <f aca="false">IF(BY264="","",IF(BY264&lt;-27.5,"De -30 a -28",IF(BY264&lt;-25,"De -27,5 a -25,5",IF(BY264&lt;-22.5,"De -25 a -23",IF(BY264&lt;-20,"De -22,5 a -20,5",IF(BY264&lt;-17.5,"De -20 a -18",IF(BY264&lt;-15,"De -17,5 a -15,5",IF(BY264&lt;-12.5,"De -15 a -13",IF(BY264&lt;-10,"De -12,5 a -10,5",IF(BY264&lt;-7.5,"De -10 a -8",IF(BY264&lt;-5,"De -7,5 a -5,5",IF(BY264&lt;-2.5,"De -5 a -3",IF(BY264&lt;0,"De -2,5 a -0,5",IF(BY264&lt;2.5,"De 0 a 2",IF(BY264&lt;5,"De 2,5 a 4,5",IF(BY264&lt;7.5,"De 5 a 7",IF(BY264&lt;10,"De 7,5 a 9,5",IF(BY264&lt;12.5,"De 10 a 12",IF(BY264&lt;15,"De 12,5 a 14,5",IF(BY264&lt;17.5,"De 15 a 17",IF(BY264&lt;20,"De 17,5 a 19,5",IF(BY264&lt;22.5,"De 20 a 22",IF(BY264&lt;25,"De 22,5 a 24,5",IF(BY264&lt;27.5,"De 25 a 27","De 27,5 a 30"))))))))))))))))))))))))</f>
        <v>De -7,5 a -5,5</v>
      </c>
      <c r="CA264" s="12" t="n">
        <f aca="false">IF(BY264="","",IF(BY264&lt;=-28,1,IF(BY264&lt;=-25.5,2,IF(BY264&lt;=-23,3,IF(BY264&lt;=-20.5,4,IF(BY264&lt;=-18,5,IF(BY264&lt;=-15.5,6,IF(BY264&lt;=-13,7,IF(BY264&lt;=-10.5,8,IF(BY264&lt;=-8,9,IF(BY264&lt;=-5.5,10,IF(BY264&lt;=-3,11,IF(BY264&lt;=-0.5,12,IF(BY264&lt;=2,13,IF(BY264&lt;=4.5,14,IF(BY264&lt;=7,15,IF(BY264&lt;=9.5,16,IF(BY264&lt;=12,17,IF(BY264&lt;=14.5,18,IF(BY264&lt;=17,19,IF(BY264&lt;=19.5,20,IF(BY264&lt;=22,21,IF(BY264&lt;=24.5,22,IF(BY264&lt;=27,23,IF(BY264&lt;=30,24,"Fuera de rango")))))))))))))))))))))))))</f>
        <v>10</v>
      </c>
      <c r="CB264" s="9" t="n">
        <v>-2.5</v>
      </c>
      <c r="CC264" s="10" t="n">
        <f aca="false">18.5- (0.3*H264)</f>
        <v>4.7</v>
      </c>
      <c r="CD264" s="10" t="n">
        <f aca="false">(CB264)-(CC264)</f>
        <v>-7.2</v>
      </c>
      <c r="CE264" s="10" t="str">
        <f aca="false">IF(CD264="","",IF(CD264&lt;-27.5,"De -30 a -28",IF(CD264&lt;-25,"De -27,5 a -25,5",IF(CD264&lt;-22.5,"De -25 a -23",IF(CD264&lt;-20,"De -22,5 a -20,5",IF(CD264&lt;-17.5,"De -20 a -18",IF(CD264&lt;-15,"De -17,5 a -15,5",IF(CD264&lt;-12.5,"De -15 a -13",IF(CD264&lt;-10,"De -12,5 a -10,5",IF(CD264&lt;-7.5,"De -10 a -8",IF(CD264&lt;-5,"De -7,5 a -5,5",IF(CD264&lt;-2.5,"De -5 a -3",IF(CD264&lt;0,"De -2,5 a -0,5",IF(CD264&lt;=2,"De 0 a 2",IF(CD264&lt;=4.5,"De 2,5 a 4,5",IF(CD264&lt;=7,"De 5 a 7",IF(CD264&lt;=9.5,"De 7,5 a 9,5",IF(CD264&lt;=12,"De 10 a 12",IF(CD264&lt;=14.5,"De 12,5 a 14,5",IF(CD264&lt;=17,"De 15 a 17",IF(CD264&lt;=19.5,"De 17,5 a 19,5",IF(CD264&lt;=22,"De 20 a 22",IF(CD264&lt;=24.5,"De 22,5 a 24,5",IF(CD264&lt;=27,"De 25 a 27","De 27,5 a 30"))))))))))))))))))))))))</f>
        <v>De -7,5 a -5,5</v>
      </c>
      <c r="CF264" s="12" t="n">
        <f aca="false">IF(CD264="","",IF(CD264&lt;-27.5,1,IF(CD264&lt;-25,2,IF(CD264&lt;-22.5,3,IF(CD264&lt;-20,4,IF(CD264&lt;-17.5,5,IF(CD264&lt;-15,6,IF(CD264&lt;-12.5,7,IF(CD264&lt;-10,8,IF(CD264&lt;-7.5,9,IF(CD264&lt;-5,10,IF(CD264&lt;-2.5,11,IF(CD264&lt;0,12,IF(CD264&lt;2.5,13,IF(CD264&lt;5,14,IF(CD264&lt;7.5,15,IF(CD264&lt;10,16,IF(CD264&lt;12.5,17,IF(CD264&lt;15,18,IF(CD264&lt;17.5,19,IF(CD264&lt;20,20,IF(CD264&lt;22.5,21,IF(CD264&lt;25,22,IF(CD264&lt;27.5,23,24))))))))))))))))))))))))</f>
        <v>10</v>
      </c>
      <c r="CG264" s="9" t="n">
        <v>-0.75</v>
      </c>
      <c r="CH264" s="10" t="str">
        <f aca="false">IF(CG264="","",IF(AND(CG264&gt;=-10,CG264&lt;=-9.5),"-10 a -9,5",IF(AND(CG264&gt;-9.5,CG264&lt;=-8.5),"-9 a -8,5",IF(AND(CG264&gt;-8.5,CG264&lt;=-7.5),"-8 a -7,5",IF(AND(CG264&gt;-7.5,CG264&lt;=-6.5),"-7 a -6,5",IF(AND(CG264&gt;-6.5,CG264&lt;=-5.5),"-6 a -5,5",IF(AND(CG264&gt;-5.5,CG264&lt;=-4.5),"-5 a -4,5",IF(AND(CG264&gt;-4.5,CG264&lt;=-3.5),"-4 a -3,5",IF(AND(CG264&gt;-3.5,CG264&lt;=-2.5),"-3 a -2,5",IF(CG264=-2.25,"-2,25",IF(AND(CG264&gt;-2.5,CG264&lt;=-1.5),"-2 a -1,5",IF(AND(CG264&gt;-1.5,CG264&lt;=-0.5),"-1 a -0,5",IF(AND(CG264&gt;-0.5,CG264&lt;=0.5),"0 a 0,5",IF(AND(CG264&gt;0.5,CG264&lt;=1.5),"1 a 1,5",IF(AND(CG264&gt;1.5,CG264&lt;=2.5),"2 a 2,5",IF(AND(CG264&gt;2.5,CG264&lt;=3.5),"3 a 3,5",IF(AND(CG264&gt;3.5,CG264&lt;=4.5),"4 a 4,5",IF(AND(CG264&gt;4.5,CG264&lt;=5.5),"5 a 5,5",IF(AND(CG264&gt;5.5,CG264&lt;=6.5),"6 a 6,5",IF(AND(CG264&gt;6.5,CG264&lt;=7.5),"7 a 7,5",IF(AND(CG264&gt;7.5,CG264&lt;=8.5),"8 a 8,5",IF(AND(CG264&gt;8.5,CG264&lt;=9.5),"9 a 9,5",IF(CG264&gt;=10,"10","Fuera de rango")))))))))))))))))))))))</f>
        <v>-1 a -0,5</v>
      </c>
      <c r="CI264" s="11" t="n">
        <f aca="false">IF(CG264="","",IF(CG264=-2.25,"NORMA",IF(CG264&lt;=-9.5,1,IF(CG264&lt;=-8.5,2,IF(CG264&lt;=-7.5,3,IF(CG264&lt;=-6.5,4,IF(CG264&lt;=-5.5,5,IF(CG264&lt;=-4.5,6,IF(CG264&lt;=-3.5,7,IF(CG264&lt;=-2.5,8,IF(CG264&lt;=-1.5,9,IF(CG264&lt;=-0.5,10,IF(CG264&lt;=0.5,11,IF(CG264&lt;=1.5,12,IF(CG264&lt;=2.5,13,IF(CG264&lt;=3.5,14,IF(CG264&lt;=4.5,15,IF(CG264&lt;=5.5,16,IF(CG264&lt;=6.5,17,IF(CG264&lt;=7.5,18,IF(CG264&lt;=8.5,19,IF(CG264&lt;=9.5,20,IF(CG264=10,21,"Fuera de rango")))))))))))))))))))))))</f>
        <v>10</v>
      </c>
      <c r="CJ264" s="9" t="n">
        <v>3.5</v>
      </c>
      <c r="CK264" s="10" t="str">
        <f aca="false">IF(CJ264="","",IF(AND(CJ264&gt;=-6,CJ264&lt;=-5.5),"-6 a -5,5",IF(AND(CJ264&gt;-5.5,CJ264&lt;=-4.5),"-5 a -4,5",IF(AND(CJ264&gt;-4.5,CJ264&lt;=-3.5),"-4 a -3,5",IF(AND(CJ264&gt;-3.5,CJ264&lt;=-2.5),"-3 a -2,5",IF(AND(CJ264&gt;-2.5,CJ264&lt;=-1.5),"-2 a -1,5",IF(AND(CJ264&gt;-1.5,CJ264&lt;=-0.5),"-1 a -0,5",IF(AND(CJ264&gt;-0.5,CJ264&lt;=0.5),"0 a 0,5",IF(AND(CJ264&gt;0.5,CJ264&lt;=1.5),"1 a 1,5",IF(AND(CJ264&gt;1.5,CJ264&lt;2.5),"2",IF(AND(CJ264&gt;=2.5,CJ264&lt;=3),"2,5 a 3",IF(AND(CJ264&gt;3,CJ264&lt;=4),"3,5 a 4",IF(AND(CJ264&gt;4,CJ264&lt;=5),"4,5 a 5",IF(AND(CJ264&gt;5,CJ264&lt;=6),"5,5 a 6",IF(AND(CJ264&gt;6,CJ264&lt;=7),"6,5 a 7",IF(AND(CJ264&gt;7,CJ264&lt;=8),"7,5 a 8",IF(AND(CJ264&gt;8,CJ264&lt;=9.5),"8,5 a 9,5",IF(CJ264=10,"10","Fuera de rango"))))))))))))))))))</f>
        <v>3,5 a 4</v>
      </c>
      <c r="CL264" s="11" t="n">
        <f aca="false">IF(CK264="","",IF(OR(CK264="-6 a -5,5",CK264="-6 - -5,5"),1,IF(OR(CK264="-5 a -4,5",CK264="-5 - -4,5"),2,IF(OR(CK264="-4 a -3,5",CK264="-4 - -3,5"),3,IF(OR(CK264="-3 a -2,5",CK264="-3 - -2,5"),4,IF(OR(CK264="-2 a -1,5",CK264="-2 - -1,5"),5,IF(OR(CK264="-1 a -0,5",CK264="-1 - -0,5"),6,IF(OR(CK264="0 a 0,5",CK264="0 - 0,5"),7,IF(OR(CK264="1 a 1,5",CK264="1 - 1,5"),8,IF(CK264="2","NORMA",IF(OR(CK264="2,5 a 3",CK264="2,5 - 3"),9,IF(OR(CK264="3,5 a 4",CK264="3,5 - 4"),10,IF(OR(CK264="4,5 a 5",CK264="4,5 - 5"),11,IF(OR(CK264="5,5 a 6",CK264="5,5 - 6"),12,IF(OR(CK264="6,5 a 7",CK264="6,5 - 7"),13,IF(OR(CK264="7,5 a 8",CK264="7,5 - 8"),14,IF(OR(CK264="8,5 a 9",CK264="8,5 - 9,5",CK264="9 a 9,5"),15,IF(CK264="10",15,IF(OR(CK264="0,5 a 1",CK264="0,5 - 1"),7,"Fuera de rango")))))))))))))))))))</f>
        <v>10</v>
      </c>
      <c r="CM264" s="10" t="n">
        <v>0</v>
      </c>
      <c r="CN264" s="10" t="str">
        <f aca="false">IF(CM264=0,"0", " ")</f>
        <v>0</v>
      </c>
      <c r="CO264" s="10" t="str">
        <f aca="false">IF(CM264&gt;0,"EME"," ")</f>
        <v> </v>
      </c>
      <c r="CP264" s="10" t="n">
        <v>0</v>
      </c>
      <c r="CQ264" s="10" t="str">
        <f aca="false">IF(CP264&gt;0,"0", " ")</f>
        <v> </v>
      </c>
      <c r="CR264" s="10" t="str">
        <f aca="false">IF(CP264&gt;0,"EME"," ")</f>
        <v> </v>
      </c>
      <c r="CS264" s="9" t="n">
        <v>0</v>
      </c>
      <c r="CT264" s="10" t="str">
        <f aca="false">IF(CS264&gt;0,"1", " ")</f>
        <v> </v>
      </c>
      <c r="CU264" s="10" t="str">
        <f aca="false">IF(CS264&gt;0,"HIP"," ")</f>
        <v> </v>
      </c>
      <c r="CV264" s="9" t="n">
        <v>0</v>
      </c>
      <c r="CW264" s="10" t="str">
        <f aca="false">IF(CV264&gt;0,"1", " ")</f>
        <v> </v>
      </c>
      <c r="CX264" s="10" t="str">
        <f aca="false">IF(CV264&gt;0,"HIP"," ")</f>
        <v> </v>
      </c>
      <c r="CY264" s="9" t="n">
        <v>-3</v>
      </c>
      <c r="CZ264" s="11" t="str">
        <f aca="false">IF(CY264&lt;0,"2"," ")</f>
        <v>2</v>
      </c>
      <c r="DA264" s="11" t="str">
        <f aca="false">IF(CY264&lt;0,"MIO"," ")</f>
        <v>MIO</v>
      </c>
      <c r="DB264" s="9" t="n">
        <v>-3</v>
      </c>
      <c r="DC264" s="11" t="str">
        <f aca="false">IF(DB264&lt;0,"2"," ")</f>
        <v>2</v>
      </c>
      <c r="DD264" s="11" t="str">
        <f aca="false">IF(DB264&lt;0,"MIO"," ")</f>
        <v>MIO</v>
      </c>
      <c r="DE264" s="9" t="n">
        <v>-0.5</v>
      </c>
      <c r="DF264" s="11" t="str">
        <f aca="false">IF(DE264&lt;0,"3"," ")</f>
        <v>3</v>
      </c>
      <c r="DG264" s="11" t="str">
        <f aca="false">IF(DE264&lt;0,"AST"," ")</f>
        <v>AST</v>
      </c>
      <c r="DH264" s="9" t="n">
        <v>-0.5</v>
      </c>
      <c r="DI264" s="11" t="str">
        <f aca="false">IF(DH264&lt;0,"3"," ")</f>
        <v>3</v>
      </c>
      <c r="DJ264" s="11" t="str">
        <f aca="false">IF(DH264&lt;0,"AST"," ")</f>
        <v>AST</v>
      </c>
      <c r="DK264" s="9" t="n">
        <v>1.25</v>
      </c>
      <c r="DL264" s="10" t="str">
        <f aca="false">IF(DK264&gt;0,"4"," ")</f>
        <v>4</v>
      </c>
      <c r="DM264" s="10" t="str">
        <f aca="false">IF(DK264&gt;0,"PRE"," ")</f>
        <v>PRE</v>
      </c>
      <c r="DN264" s="9" t="n">
        <v>1.25</v>
      </c>
      <c r="DO264" s="10" t="str">
        <f aca="false">IF(DN264&gt;0,"4"," ")</f>
        <v>4</v>
      </c>
      <c r="DP264" s="10" t="str">
        <f aca="false">IF(DN264&gt;0,"PRE"," ")</f>
        <v>PRE</v>
      </c>
      <c r="DQ264" s="12" t="n">
        <v>3</v>
      </c>
      <c r="DR264" s="12" t="n">
        <v>3</v>
      </c>
      <c r="DS264" s="12" t="str">
        <f aca="false">CONCATENATE(CO264,CU264,DA264,DG264,DM264)</f>
        <v>  MIOASTPRE</v>
      </c>
      <c r="DT264" s="10" t="str">
        <f aca="false" t="array" ref="DT264">_xlfn.IFS(DS264="EME    ","0", DS264=" HIP   ","1", DS264="  MIO  ","2", DS264="   AST ","3", DS264="    PRE","4", DS264="EME   PRE","5", DS264=" HIP  PRE","6", DS264=" HIP AST ","7", DS264="  MIO PRE","8", DS264="  MIOAST ","9", DS264="   ASTPRE","10",DS264=" HIP ASTPRE","11", DS264="  MIOASTPRE","12", DS264="     ","0")</f>
        <v>12</v>
      </c>
      <c r="DU264" s="1" t="s">
        <v>154</v>
      </c>
      <c r="DV264" s="1" t="str">
        <f aca="false" t="array" ref="DV264">_xlfn.IFS(DU264="SI","2", DU264="NO","1")</f>
        <v>1</v>
      </c>
      <c r="DW264" s="10" t="n">
        <v>0</v>
      </c>
      <c r="DX264" s="11" t="str">
        <f aca="false">IF(DW264=0,"1","2")</f>
        <v>1</v>
      </c>
      <c r="DY264" s="11" t="str">
        <f aca="false" t="array" ref="DY264">_xlfn.IFS(DW264=0,"0", DW264=0.25, "1", DW264=0.5,"2", DW264=0.75,"3", DW264=1,"4",DW264=1.25,"5", DW264=1.5,"6", DW264=1.75,"7", DW264=2,"8")</f>
        <v>0</v>
      </c>
      <c r="DZ264" s="10" t="n">
        <v>0</v>
      </c>
      <c r="EA264" s="11" t="str">
        <f aca="false">IF(DZ264=0,"1","2")</f>
        <v>1</v>
      </c>
      <c r="EB264" s="11" t="str">
        <f aca="false" t="array" ref="EB264">_xlfn.IFS(DZ264=0,"0", DZ264=0.25, "1", DZ264=0.5,"2", DZ264=0.75,"3", DZ264=1,"4",DZ264=1.25,"5", DZ264=1.5,"6", DZ264=1.75,"7", DZ264=2,"8")</f>
        <v>0</v>
      </c>
      <c r="EC264" s="10" t="n">
        <v>0.25</v>
      </c>
      <c r="ED264" s="10" t="str">
        <f aca="false">IF(EC264=0,"1","2")</f>
        <v>2</v>
      </c>
      <c r="EE264" s="11" t="e">
        <f aca="false" t="array" ref="EE264">_xlfn.IFS(EC264=0,"0", EC264=-0.25, "1", EC264=-0.5,"2", EC264=-0.75,"3", EC264=-1,"4",EC264=-1.25,"5", EC264=-1.5,"6", EC264=-1.75,"7", EC264=-2,"8", EC264=-2.25,"9",EC264=-2.5,"10", EC264=-2.75,"11", EC264=-3,"12", EC264=-3.25,"13", EC264=-3.5,"14", EC264=-3.75,"15",EC264=-4,"16")</f>
        <v>#N/A</v>
      </c>
      <c r="EF264" s="10" t="n">
        <v>0.25</v>
      </c>
      <c r="EG264" s="10" t="str">
        <f aca="false">IF(EF264=0,"1","2")</f>
        <v>2</v>
      </c>
      <c r="EH264" s="11" t="e">
        <f aca="false" t="array" ref="EH264">_xlfn.IFS(EF264=0,"0", EF264=-0.25, "1", EF264=-0.5,"2", EF264=-0.75,"3", EF264=-1,"4",EF264=-1.25,"5", EF264=-1.5,"6", EF264=-1.75,"7", EF264=-2,"8", EF264=-2.25,"9",EF264=-2.5,"10", EF264=-2.75,"11", EF264=-3,"12", EF264=-3.25,"13", EF264=-3.5,"14", EF264=-3.75,"15",EF264=-4,"16")</f>
        <v>#N/A</v>
      </c>
      <c r="EI264" s="10" t="n">
        <v>-0.5</v>
      </c>
      <c r="EJ264" s="11" t="str">
        <f aca="false">IF(EI264=0,"1","2")</f>
        <v>2</v>
      </c>
      <c r="EK264" s="11" t="str">
        <f aca="false" t="array" ref="EK264">_xlfn.IFS(EI264=0,"0", EI264=-0.25, "1", EI264=-0.5,"2", EI264=-0.75,"3", EI264=-1,"4",EI264=-1.25,"5", EI264=-1.5,"6", EI264=-1.75,"7", EI264=-2,"8", EI264=-2.25,"9", EI264=-2.25,"9",EI264=-2.5,"10", EI264=-2.75,"11", EI264=-3,"12", EI264=-3.25,"13", EI264=-3.5,"14", EI264=-3.75,"15",EI264=-4,"16", EI264=0.25, "17", EI264=0.5, "18")</f>
        <v>2</v>
      </c>
      <c r="EL264" s="10" t="n">
        <v>-0.5</v>
      </c>
      <c r="EM264" s="11" t="str">
        <f aca="false">IF(EL264=0,"1","2")</f>
        <v>2</v>
      </c>
      <c r="EN264" s="11" t="str">
        <f aca="false" t="array" ref="EN264">_xlfn.IFS(EL264=0.25,"17",EL264=0.5,"18", EL264=0,"0", EL264=-0.25, "1", EL264=-0.5,"2", EL264=-0.75,"3", EL264=-1,"4",EL264=-1.25,"5", EL264=-1.5,"6", EL264=-1.75,"7", EL264=-2,"8",EL264= -2.25,"9",EL264=-2.5,"10",EL264= -2.75,"11",EL264= -3,"12",EL264= -3.25,"13",EL264= -3.5,"14",EL264= -3.75,"15",EL264=-4,"16")</f>
        <v>2</v>
      </c>
      <c r="EO264" s="10" t="n">
        <v>1.25</v>
      </c>
      <c r="EP264" s="11" t="str">
        <f aca="false">IF(EO264=0,"1","2")</f>
        <v>2</v>
      </c>
      <c r="EQ264" s="11" t="str">
        <f aca="false" t="array" ref="EQ264">_xlfn.IFS(EO264=0,"0", EO264=0.25, "1", EO264=0.5,"2", EO264=0.75,"3", EO264=1,"4",EO264=1.25,"5", EO264=1.5,"6", EO264=1.75,"7", EO264=2,"8", EO264=2.25,"9", EO264=2.25,"9",EO264=2.5,"10", EO264=2.75,"11", EO264=3,"12", EO264=3.25,"13", EO264=3.5,"14", EO264=3.75,"15",EO264=4,"16", EO264=-0.25, "17", bq=-0.5, "18")</f>
        <v>5</v>
      </c>
      <c r="ER264" s="10" t="n">
        <v>1.25</v>
      </c>
      <c r="ES264" s="11" t="str">
        <f aca="false">IF(ER264=0,"1","2")</f>
        <v>2</v>
      </c>
      <c r="ET264" s="11" t="str">
        <f aca="false" t="array" ref="ET264">_xlfn.IFS(ER264=0,"0", ER264=0.25, "1", ER264=0.5,"2", ER264=0.75,"3", ER264=1,"4",ER264=1.25,"5", ER264=1.5,"6", ER264=1.75,"7", ER264=2,"8", ER264=2.25,"9", ER264=2.25,"9",ER264=2.5,"10", ER264=2.75,"11", ER264=3,"12", ER264=3.25,"13", ER264=3.5,"14", ER264=3.75,"15",ER264=4,"16", ER264=-0.25, "17", bq=-0.5, "18")</f>
        <v>5</v>
      </c>
      <c r="EU264" s="13" t="n">
        <v>26</v>
      </c>
      <c r="EV264" s="14" t="str">
        <f aca="false">VLOOKUP(EU264,LEYENDA!$G$2:$H$8,2,TRUE())</f>
        <v>25-36</v>
      </c>
      <c r="EW264" s="14" t="str">
        <f aca="false" t="array" ref="EW264">_xlfn.IFS(EV264="0-5","1", EV264="6-12","2", EV264="13-18","3", EV264="19-24","4", EV264="25-36","5", EV264="37-48","6", EV264="49-60","7")</f>
        <v>5</v>
      </c>
    </row>
    <row r="265" customFormat="false" ht="13.5" hidden="false" customHeight="false" outlineLevel="0" collapsed="false">
      <c r="A265" s="1" t="n">
        <v>70</v>
      </c>
      <c r="B265" s="32" t="n">
        <v>7</v>
      </c>
      <c r="C265" s="33" t="n">
        <v>39701</v>
      </c>
      <c r="D265" s="6"/>
      <c r="E265" s="5" t="str">
        <f aca="false">VLOOKUP(A265,'286'!$A$3:$J$600,10,FALSE())</f>
        <v>MARTÍNEZ PÉREZ, MARÍA JOSÉ</v>
      </c>
      <c r="F265" s="4" t="str">
        <f aca="false">VLOOKUP(A265,'286'!$A$3:$I$1768,3,FALSE())</f>
        <v>MARPEJO</v>
      </c>
      <c r="G265" s="6" t="n">
        <f aca="false">VLOOKUP(A265,'286'!$A$3:$I$1768,4,FALSE())</f>
        <v>22727</v>
      </c>
      <c r="H265" s="7" t="n">
        <f aca="false">YEAR(C265)-YEAR(G265)</f>
        <v>46</v>
      </c>
      <c r="I265" s="1" t="str">
        <f aca="false">VLOOKUP(H265,LEYENDA!$C$2:$D$6,2,TRUE())</f>
        <v>41-60</v>
      </c>
      <c r="J265" s="5" t="str">
        <f aca="false">VLOOKUP(A265,'286'!$A$3:$I$1768,7,FALSE())</f>
        <v>M</v>
      </c>
      <c r="K265" s="8" t="str">
        <f aca="false">VLOOKUP(A265,'286'!$A$3:$I$1768,2,FALSE())</f>
        <v>OD</v>
      </c>
      <c r="L265" s="4" t="str">
        <f aca="false">VLOOKUP(A265,'286'!$A$3:$I$1768,8,FALSE())</f>
        <v>D</v>
      </c>
      <c r="M265" s="4" t="str">
        <f aca="false">VLOOKUP(A265,'286'!$A$3:$I$1768,9,FALSE())</f>
        <v>I</v>
      </c>
      <c r="N265" s="8" t="str">
        <f aca="false">IF(R265=O265, "MISMA","CONTRARIA")</f>
        <v>CONTRARIA</v>
      </c>
      <c r="O265" s="8" t="str">
        <f aca="false" t="array" ref="O265">_xlfn.IFS(L265="D","1", L265="I","2")</f>
        <v>1</v>
      </c>
      <c r="P265" s="8" t="str">
        <f aca="false" t="array" ref="P265">_xlfn.IFS(K265="OD","1", K265="OI","2")</f>
        <v>1</v>
      </c>
      <c r="Q265" s="1" t="str">
        <f aca="false" t="array" ref="Q265">_xlfn.IFS(J265="M","1", J265="H","2")</f>
        <v>1</v>
      </c>
      <c r="R265" s="8" t="str">
        <f aca="false" t="array" ref="R265">_xlfn.IFS(M265="D","1", M265="I","2")</f>
        <v>2</v>
      </c>
      <c r="S265" s="1" t="str">
        <f aca="false" t="array" ref="S265">_xlfn.IFS(N265="CONTRARIA", "1",N265= "MISMA","2")</f>
        <v>1</v>
      </c>
      <c r="T265" s="1" t="str">
        <f aca="false" t="array" ref="T265">_xlfn.IFS(I265="0-12","1", I265="13-24","2", I265="25-40","3", I265="41-60","4", I265="61-100","5")</f>
        <v>4</v>
      </c>
      <c r="U265" s="9" t="n">
        <v>4</v>
      </c>
      <c r="V265" s="1" t="str">
        <f aca="false">IF(U265="","",IF(AND(U265&gt;=-9,U265&lt;=-6.5),"-9 a -6,5",IF(AND(U265&gt;=-6,U265&lt;=-3.5),"-6 a -3,5",IF(AND(U265&gt;=-3,U265&lt;=-1),"-3 a -1",IF(U265=-0.5,"-0,5",IF(AND(U265&gt;=0,U265&lt;=2.5),"0 a 2,5",IF(AND(U265&gt;=3,U265&lt;=5.5),"3 a 5,5",IF(AND(U265&gt;=6,U265&lt;=8.5),"6 a 8,5",IF(AND(U265&gt;=9,U265&lt;=20),"9 a 20","Fuera de rango")))))))))</f>
        <v>3 a 5,5</v>
      </c>
      <c r="W265" s="11" t="n">
        <f aca="false">IF(V265="","",IF(V265="-9 a -6,5",2,IF(V265="-6 a -3,5",3,IF(V265="-3 a -1",4,IF(V265="-0,5","NORMA",IF(V265="0 a 2,5",5,IF(V265="3 a 5,5",6,IF(V265="6 a 8,5",7,IF(V265="9 a 20",8,"Fuera de rango")))))))))</f>
        <v>6</v>
      </c>
      <c r="X265" s="9" t="n">
        <v>0</v>
      </c>
      <c r="Y265" s="10" t="str">
        <f aca="false">IF(X265="","",IF(AND(X265&gt;=0,X265&lt;=4),"0 a 4",IF(AND(X265&gt;=4.5,X265&lt;=8.5),"4,5 a 8,5",IF(X265=9,"9",IF(AND(X265&gt;=9.5,X265&lt;=13),"9,5 a 13",IF(AND(X265&gt;=13.5,X265&lt;=20),"13,5 a 20",IF(AND(X265&gt;=20.5,X265&lt;=35),"20,5 a 35","Fuera de rango")))))))</f>
        <v>0 a 4</v>
      </c>
      <c r="Z265" s="11" t="n">
        <f aca="false">IF(Y265="","",IF(Y265="0 a 4",1,IF(Y265="4,5 a 8,5",2,IF(Y265="9","NORMA",IF(Y265="9,5 a 13",3,IF(Y265="13,5 a 20",4,IF(Y265="20,5 a 35",5,"Fuera de rango")))))))</f>
        <v>1</v>
      </c>
      <c r="AA265" s="9" t="n">
        <v>24</v>
      </c>
      <c r="AB265" s="10" t="str">
        <f aca="false">IF(AA265="","",IF(AND(AA265&gt;=0,AA265&lt;=9),"0 a 9",IF(AND(AA265&gt;=9.5,AA265&lt;=18.5),"9,5 a 18,5",IF(AA265=19,"19",IF(AND(AA265&gt;=19.5,AA265&lt;=28),"19,5 a 28",IF(AND(AA265&gt;=28.5,AA265&lt;=40),"28,5 a 40","Fuera de rango"))))))</f>
        <v>19,5 a 28</v>
      </c>
      <c r="AC265" s="11" t="n">
        <f aca="false" t="array" ref="AC265">_xlfn.IFS(AB265="","",AB265="0 a 9",1,AB265="9,5 a 18,5",2,AB265="19","NORMA",AB265="19,5 a 28",3,AB265="28,5 a 40",4,TRUE(),"Fuera de rango")</f>
        <v>3</v>
      </c>
      <c r="AD265" s="9" t="n">
        <v>18</v>
      </c>
      <c r="AE265" s="10" t="str">
        <f aca="false">IF(AD265="","",IF(AND(AD265&gt;=-10,AD265&lt;=0),"De -10 a 0",IF(AND(AD265&gt;=0.5,AD265&lt;=9.5),"0,5 a 9,5",IF(AD265=10,"10",IF(AND(AD265&gt;=10.5,AD265&lt;=20),"10,5 a 20",IF(AND(AD265&gt;=20.5,AD265&lt;=40),"20,5 a 40","Fuera de rango"))))))</f>
        <v>10,5 a 20</v>
      </c>
      <c r="AF265" s="12" t="n">
        <f aca="false">IF(AD265="","",IF(AND(AD265&gt;=-10,AD265&lt;=0),1,IF(AND(AD265&gt;=0.5,AD265&lt;=9.5),2,IF(AD265=10,"NORMA",IF(AND(AD265&gt;=10.5,AD265&lt;=20),3,IF(AND(AD265&gt;=20.5,AD265&lt;=40),4,""))))))</f>
        <v>3</v>
      </c>
      <c r="AG265" s="9" t="n">
        <v>9</v>
      </c>
      <c r="AH265" s="11" t="str">
        <f aca="false">IF(AG265="","",IF(AND(AG265&gt;=0,AG265&lt;=4),"0 a 4",IF(AND(AG265&gt;=4.5,AG265&lt;=8.5),"4,5 a 8,5",IF(AG265=9,"9",IF(AND(AG265&gt;=9.5,AG265&lt;=13),"9,5 a 13",IF(AND(AG265&gt;=13.5,AG265&lt;=25),"13,5 a 25","Fuera de rango"))))))</f>
        <v>9</v>
      </c>
      <c r="AI265" s="11" t="str">
        <f aca="false">IF(AH265="","",IF(AH265="0 a 4",1,IF(AH265="4,5 a 8,5",2,IF(AH265="9","NORMA",IF(AH265="9,5 a 13",3,IF(AH265="13,5 a 25",4,""))))))</f>
        <v>NORMA</v>
      </c>
      <c r="AJ265" s="9" t="n">
        <v>5</v>
      </c>
      <c r="AK265" s="10" t="str">
        <f aca="false">IF(AJ265="","",IF(AND(AJ265&gt;=-15,AJ265&lt;=-10.5),"-15 a -10,5",IF(AND(AJ265&gt;=-10,AJ265&lt;=-4),"-10 a -4",IF(AND(AJ265&gt;=-4.5,AJ265&lt;=0),"-4,5 a 0",IF(AND(AJ265&gt;=0.5,AJ265&lt;=4.5),"0,5 a 4,5",IF(AJ265=5,"5",IF(AND(AJ265&gt;=5.5,AJ265&lt;=10),"5,5 a 10",IF(AND(AJ265&gt;=10.5,AJ265&lt;=20),"10,5 a 20","Fuera de rango"))))))))</f>
        <v>5</v>
      </c>
      <c r="AL265" s="11" t="str">
        <f aca="false">IF(AK265="","",IF(AK265="-15 a -10,5",1,IF(AK265="-10 a -4",2,IF(AK265="-4,5 a 0",3,IF(AK265="0,5 a 4,5",4,IF(AK265="5","NORMA",IF(AK265="5,5 a 10",5,IF(AK265="10,5 a 20",6,"Error"))))))))</f>
        <v>NORMA</v>
      </c>
      <c r="AM265" s="9" t="n">
        <v>0</v>
      </c>
      <c r="AN265" s="10" t="str">
        <f aca="false">IF(AM265="","",IF(AND(AM265&gt;=-7.5,AM265&lt;=-5.5),"-7,5 a -5,5",IF(AND(AM265&gt;=-5,AM265&lt;=-3),"-5 a -3",IF(AND(AM265&gt;=-2.5,AM265&lt;=-0.5),"-2,5 a -0,5",IF(AM265=0,"0,00",IF(AND(AM265&gt;=0.5,AM265&lt;=2.5),"0,5 a 2,5",IF(AND(AM265&gt;=3,AM265&lt;=5),"3 a 5",IF(AND(AM265&gt;=5.5,AM265&lt;=7.5),"5,5 a 7,5",IF(AND(AM265&gt;=8,AM265&lt;=10),"8 a 10","Fuera de rango")))))))))</f>
        <v>0,00</v>
      </c>
      <c r="AO265" s="11" t="str">
        <f aca="false">IF(AN265="","",IF(AN265="-7,5 a -5,5",1,IF(AN265="-5 a -3",2,IF(AN265="-2,5 a -0,5",3,IF(AN265="0,00","NORMA",IF(AN265="0,5 a 2,5",4,IF(AN265="3 a 5",5,IF(AN265="5,5 a 7,5",6,IF(AN265="8 a 10",7,"Error")))))))))</f>
        <v>NORMA</v>
      </c>
      <c r="AP265" s="9" t="n">
        <v>-2</v>
      </c>
      <c r="AQ265" s="10" t="str">
        <f aca="false">IF(AP265="","",IF(AND(AP265&gt;=-20,AP265&lt;=-9.5),"-20 a -9,5",IF(AND(AP265&gt;=-9,AP265&lt;=-6.5),"-9 a -6,5",IF(AP265=-6,"-6",IF(AND(AP265&gt;=-5.5,AP265&lt;=-3),"-5,5 a -3",IF(AND(AP265&gt;=-2.5,AP265&lt;=0),"-2,5 a 0",IF(AND(AP265&gt;=0.5,AP265&lt;=3),"0,5 a 3",IF(AND(AP265&gt;=3.5,AP265&lt;=6),"3,5 a 6",IF(AND(AP265&gt;=6.5,AP265&lt;=9),"6,5 a 9",IF(AND(AP265&gt;=9.5,AP265&lt;=20),"9,5 a 20","Fuera de rango"))))))))))</f>
        <v>-2,5 a 0</v>
      </c>
      <c r="AR265" s="11" t="n">
        <f aca="false">IF(AQ265="","",IF(AQ265="-20 a -9,5",1,IF(AQ265="-9 a -6,5",2,IF(AQ265="-6","NORMA",IF(AQ265="-5,5 a -3",3,IF(AQ265="-2,5 a 0",4,IF(AQ265="0,5 a 3",5,IF(AQ265="3,5 a 6",6,IF(AQ265="6,5 a 9",7,IF(AQ265="9,5 a 20",8,""))))))))))</f>
        <v>4</v>
      </c>
      <c r="AS265" s="9" t="n">
        <v>0</v>
      </c>
      <c r="AT265" s="10" t="str">
        <f aca="false">IF(AS265="","",IF(AND(AS265&gt;=-16,AS265&lt;=-14),"-16 a -14",IF(AND(AS265&gt;=-13.5,AS265&lt;=-11.5),"-13,5 a -11,5",IF(AND(AS265&gt;=-11,AS265&lt;=-9),"-11 a -9",IF(AND(AS265&gt;=-8.5,AS265&lt;=-6.5),"-8,5 a -6,5",IF(AND(AS265&gt;=-6,AS265&lt;=-4),"-6 a -4",IF(AND(AS265&gt;=-3.5,AS265&lt;=-1.5),"-3,5 a -1,5",IF(AND(AS265&gt;=-1,AS265&lt;=1),"-1 a 1",IF(AND(AS265&gt;=1.5,AS265&lt;=3.5),"1,5 a 3,5",IF(AND(AS265&gt;=4,AS265&lt;=6),"4 a 6",IF(AND(AS265&gt;=6.5,AS265&lt;=8.5),"6,5 a 8,5",IF(AND(AS265&gt;=9,AS265&lt;=11),"9 a 11",IF(AND(AS265&gt;=11.5,AS265&lt;=13.5),"11,5 a 13,5",IF(AND(AS265&gt;=14,AS265&lt;=16),"14 a 16",IF(AND(AS265&gt;=16.5,AS265&lt;=18.5),"16,5 a 18,5",IF(AND(AS265&gt;=19,AS265&lt;=21),"19 a 21","Fuera de rango"))))))))))))))))</f>
        <v>-1 a 1</v>
      </c>
      <c r="AU265" s="11" t="n">
        <f aca="false" t="array" ref="AU265">IF(AT265="","",_xlfn.IFS(AT265="-16 a -14",1,AT265="-13,5 a -11,5",2,AT265="-11 a -9",3,AT265="-8,5 a -6,5",4,AT265="-6 a -4",5,AT265="-3,5 a -1,5",6,AT265="-1 a 1",7,AT265="1,5 a 3,5",8,AT265="4 a 6","NORMA",AT265="6,5 a 8,5",9,AT265="9 a 11",10,AT265="11,5 a 13,5",11,AT265="14 a 16",12,AT265="16,5 a 18,5",13,AT265="19 a 21",14,TRUE(),""))</f>
        <v>7</v>
      </c>
      <c r="AV265" s="9" t="n">
        <v>1.5</v>
      </c>
      <c r="AW265" s="10" t="str">
        <f aca="false">IF(AV265="","",IF(AND(AV265&gt;=-1,AV265&lt;=-0.5),"-1 a -0,5",IF(AND(AV265&gt;-0.5,AV265&lt;=0),"De -0,5 a 0",IF(AND(AV265&gt;=0.25,AV265&lt;=0.75),"0,25 a 0,75",IF(AND(AV265&gt;=1,AV265&lt;=1.5),"1 a 1,5",IF(AND(AV265&gt;=1.75,AV265&lt;=2.25),"1,75 a 2,25",IF(AND(AV265&gt;=2.5,AV265&lt;=3),"2,5 a 3",IF(AND(AV265&gt;=3.25,AV265&lt;=3.75),"3,25 a 3,75","Fuera de rango"))))))))</f>
        <v>1 a 1,5</v>
      </c>
      <c r="AX265" s="11" t="n">
        <f aca="false">IF(AW265="","",IF(OR(AW265="-1 a -0,5",AW265="-1 a -0.5"),1,IF(OR(AW265="De -0,5 a 0",AW265="-0,5 a 0",AW265="De -0.5 a 0"),2,IF(OR(AW265="0,25 a 0,75",AW265="0.25 a 0.75"),"NORMA",IF(OR(AW265="1 a 1,5",AW265="1 a 1.5"),3,IF(OR(AW265="1,75 a 2,25",AW265="1.75 a 2.25"),4,IF(OR(AW265="2,5 a 3",AW265="2.5 a 3"),5,IF(OR(AW265="3,25 a 3,75",AW265="3.25 a 3.75"),6,""))))))))</f>
        <v>3</v>
      </c>
      <c r="AY265" s="9" t="n">
        <v>-6</v>
      </c>
      <c r="AZ265" s="10" t="str">
        <f aca="false">IF(AY265="","",IF(AND(AY265&gt;=-20,AY265&lt;=-9.5),"-20 a -9,5",IF(AND(AY265&gt;=-9,AY265&lt;=-6.5),"-9 a -6,5",IF(AY265=-6,"-6",IF(AND(AY265&gt;=-5.5,AY265&lt;=-3),"-5,5 a -3",IF(AND(AY265&gt;=-2.5,AY265&lt;=0),"-2,5 a 0",IF(AND(AY265&gt;=0.5,AY265&lt;=3),"0,5 a 3",IF(AND(AY265&gt;=3.5,AY265&lt;=6),"3,5 a 6","Fuera de rango"))))))))</f>
        <v>-6</v>
      </c>
      <c r="BA265" s="11" t="str">
        <f aca="false">IF(AZ265="","",IF(AZ265="-20 a -9,5",1,IF(AZ265="-9 a -6,5",2,IF(AZ265="-6","NORMA",IF(AZ265="-5,5 a -3",3,IF(AZ265="-2,5 a 0",4,IF(AZ265="0,5 a 3",5,IF(AZ265="3,5 a 6",6,""))))))))</f>
        <v>NORMA</v>
      </c>
      <c r="BB265" s="9" t="n">
        <v>0</v>
      </c>
      <c r="BC265" s="10" t="str">
        <f aca="false" t="array" ref="BC265">IF(BB265="","",_xlfn.IFS(AND(BB265&gt;=0,BB265&lt;=2),"0 a 2",AND(BB265&gt;=2.5,BB265&lt;=4.5),"2,5 a 4,5",AND(BB265&gt;=5,BB265&lt;=7),"5 a 7",AND(BB265&gt;=7.5,BB265&lt;=9.5),"7,5 a 9,5",AND(BB265&gt;=10,BB265&lt;=12),"10 a 12",AND(BB265&gt;=12.5,BB265&lt;=14.5),"12,5 a 14,5",BB265=15,"15",AND(BB265&gt;=15.5,BB265&lt;=17.5),"15,5 a 17,5",AND(BB265&gt;=18,BB265&lt;=20),"18 a 20",AND(BB265&gt;=20.5,BB265&lt;=22.5),"20,5 a 22,5",AND(BB265&gt;=23,BB265&lt;=25),"23 a 25",TRUE(),"Fuera de rango"))</f>
        <v>0 a 2</v>
      </c>
      <c r="BD265" s="11" t="n">
        <f aca="false" t="array" ref="BD265">IF(BC265="","",_xlfn.IFS(BC265="0 a 2",1,BC265="2,5 a 4,5",2,BC265="5 a 7",3,BC265="7,5 a 9,5",4,BC265="10 a 12",5,BC265="12,5 a 14,5",6,BC265="15","NORMA",BC265="15,5 a 17,5",7,BC265="18 a 20",8,BC265="20,5 a 22,5",9,BC265="23 a 25",10,TRUE(),"Fuera de rango"))</f>
        <v>1</v>
      </c>
      <c r="BE265" s="9" t="n">
        <v>28</v>
      </c>
      <c r="BF265" s="10" t="str">
        <f aca="false">IF(BE265="","",IF(AND(BE265&gt;=-20,BE265&lt;=-10),"-20 a -10",IF(AND(BE265&gt;=-9.5,BE265&lt;=0.5),"-9,5 a 0,5",IF(AND(BE265&gt;=1,BE265&lt;=11),"1 a 11",IF(AND(BE265&gt;=11.5,BE265&lt;=20.5),"11,5 a 20,5",IF(BE265=21,"21",IF(AND(BE265&gt;=21.5,BE265&lt;=31.5),"21,5 a 31,5",IF(AND(BE265&gt;=32,BE265&lt;=42),"32 a 42","Fuera de rango"))))))))</f>
        <v>21,5 a 31,5</v>
      </c>
      <c r="BG265" s="11" t="n">
        <f aca="false">IF(BF265="","",IF(BF265="-20 a -10",1,IF(BF265="-9,5 a 0,5",2,IF(BF265="1 a 11",3,IF(BF265="11,5 a 20,5",4,IF(BF265="21","NORMA",IF(BF265="21,5 a 31,5",5,IF(BF265="32 a 42",6,""))))))))</f>
        <v>5</v>
      </c>
      <c r="BH265" s="9" t="n">
        <v>12</v>
      </c>
      <c r="BI265" s="10" t="str">
        <f aca="false">IF(BH265="","",IF(AND(BH265&gt;=-20,BH265&lt;=-15),"-20 a -15",IF(AND(BH265&gt;=-14.5,BH265&lt;=-9.5),"-14,5 a -9,5",IF(AND(BH265&gt;=-9,BH265&lt;=-4),"-9 a -4",IF(AND(BH265&gt;=-3.5,BH265&lt;=2.5),"-3,5 a 2,5",IF(AND(BH265&gt;=3,BH265&lt;=8),"3 a 8",IF(AND(BH265&gt;=8.5,BH265&lt;=14.5),"8,5 a 14,5",IF(BH265=15,"15",IF(AND(BH265&gt;=15.5,BH265&lt;=20.5),"15,5 a 20,5",IF(AND(BH265&gt;=21,BH265&lt;=26),"21 a 26","Fuera de rango"))))))))))</f>
        <v>8,5 a 14,5</v>
      </c>
      <c r="BJ265" s="11" t="n">
        <f aca="false">IF(BI265="","",IF(BI265="-20 a -15",1,IF(BI265="-14,5 a -9,5",2,IF(BI265="-9 a -4",3,IF(BI265="-3,5 a 2,5",4,IF(BI265="3 a 8",5,IF(BI265="8,5 a 14,5",6,IF(BI265="15","NORMA",IF(BI265="15,5 a 20,5",7,IF(BI265="21 a 26",8,IF(BI265="26,5 a 31,5",9,"")))))))))))</f>
        <v>6</v>
      </c>
      <c r="BK265" s="9" t="n">
        <v>0</v>
      </c>
      <c r="BL265" s="10" t="str">
        <f aca="false">IF(BK265="","",IF(AND(BK265&gt;=0,BK265&lt;=2),"0 - 2",IF(AND(BK265&gt;=2.5,BK265&lt;=4.5),"2,5 - 4,5",IF(AND(BK265&gt;=5,BK265&lt;=7),"5 - 7",IF(AND(BK265&gt;=7.5,BK265&lt;=9.5),"7,5 - 9,5",IF(AND(BK265&gt;=10,BK265&lt;=12),"10 - 12",IF(AND(BK265&gt;=12.5,BK265&lt;=13.5),"12,5 - 13,5",IF(BK265=14,"14",IF(AND(BK265&gt;=14.5,BK265&lt;=16.5),"14,5 - 16,5",IF(AND(BK265&gt;=17,BK265&lt;=19),"17 - 19",IF(AND(BK265&gt;=19.5,BK265&lt;=21.5),"19,5 - 21,5",IF(AND(BK265&gt;=22,BK265&lt;=24),"22 - 24",IF(AND(BK265&gt;=24.5,BK265&lt;=26.5),"24,5 - 26,5",IF(AND(BK265&gt;=27,BK265&lt;=29),"27 - 29",IF(AND(BK265&gt;=29.5,BK265&lt;=30),"29,5 - 30","Fuera de rango")))))))))))))))</f>
        <v>0 - 2</v>
      </c>
      <c r="BM265" s="11" t="n">
        <f aca="false">IF(BL265="","",IF(BL265="0 - 2",1,IF(BL265="2,5 - 4,5",2,IF(BL265="5 - 7",3,IF(BL265="7,5 - 9,5",4,IF(BL265="10 - 12",5,IF(BL265="12,5 - 13,5",6,IF(BL265="14","NORMA",IF(BL265="14,5 - 16,5",7,IF(BL265="17 - 19",8,IF(BL265="19,5 - 21,5",9,IF(BL265="22 - 24",10,IF(BL265="24,5 - 26,5",11,IF(BL265="27 - 29",12,IF(BL265="29,5 - 30",13,"")))))))))))))))</f>
        <v>1</v>
      </c>
      <c r="BN265" s="9" t="n">
        <v>14</v>
      </c>
      <c r="BO265" s="10" t="str">
        <f aca="false">IF(BN265="","",IF(AND(BN265&gt;=-20,BN265&lt;=-10),"-20 a -10",IF(AND(BN265&gt;=-9.5,BN265&lt;=0.5),"-9,5 a 0,5",IF(AND(BN265&gt;=1,BN265&lt;=11),"1 a 11",IF(AND(BN265&gt;=11.5,BN265&lt;=21.5),"11,5 a 21,5",IF(BN265=22,"22",IF(AND(BN265&gt;=22.5,BN265&lt;=32.5),"22,5 a 32,5",IF(AND(BN265&gt;=33,BN265&lt;=43),"33 a 43","Fuera de rango"))))))))</f>
        <v>11,5 a 21,5</v>
      </c>
      <c r="BP265" s="11" t="n">
        <f aca="false">IF(BO265="","",IF(BO265="-20 a -10",1,IF(BO265="-9,5 a 0,5",2,IF(BO265="1 a 11",3,IF(BO265="11,5 a 21,5",4,IF(BO265="22","NORMA",IF(BO265="22,5 a 32,5",5,IF(BO265="33 a 43",6,""))))))))</f>
        <v>4</v>
      </c>
      <c r="BQ265" s="9" t="n">
        <v>8</v>
      </c>
      <c r="BR265" s="10" t="str">
        <f aca="false">IF(BQ265="","",IF(AND(BQ265&gt;=-20,BQ265&lt;=-15),"-20 a -15",IF(AND(BQ265&gt;=-14.5,BQ265&lt;=-9.5),"-14,5 a -9,5",IF(AND(BQ265&gt;=-9,BQ265&lt;=-4),"-9 a -4",IF(AND(BQ265&gt;=-3.5,BQ265&lt;=2.5),"-3,5 a 2,5",IF(AND(BQ265&gt;=3,BQ265&lt;=8),"3 a 8",IF(AND(BQ265&gt;=8.5,BQ265&lt;=13.5),"8,5 a 13,5",IF(AND(BQ265&gt;=14,BQ265&lt;=17.5),"14 a 17,5",IF(BQ265=18,"18",IF(AND(BQ265&gt;=18.5,BQ265&lt;=23.5),"18,5 a 23,5",IF(AND(BQ265&gt;=24,BQ265&lt;=29),"24 a 29",IF(AND(BQ265&gt;=29.5,BQ265&lt;=34.5),"29,5 a 34,5",IF(AND(BQ265&gt;=35,BQ265&lt;=40),"35 a 40","Fuera de rango")))))))))))))</f>
        <v>3 a 8</v>
      </c>
      <c r="BS265" s="11" t="n">
        <f aca="false">IF(BR265="","",IF(BR265="-20 a -15",1,IF(BR265="-14,5 a -9,5",2,IF(BR265="-9 a -4",3,IF(BR265="-3,5 a 2,5",4,IF(BR265="3 a 8",5,IF(BR265="8,5 a 13,5",6,IF(BR265="14 a 17,5",7,IF(BR265="18","NORMA",IF(BR265="18,5 a 23,5",8,IF(BR265="24 a 29",9,IF(BR265="29,5 a 34,5",10,IF(BR265="35 a 40",11,"")))))))))))))</f>
        <v>5</v>
      </c>
      <c r="BT265" s="9" t="n">
        <v>-1</v>
      </c>
      <c r="BU265" s="10" t="str">
        <f aca="false">IF(BT265="","",IF(AND(BT265&gt;=-20,BT265&lt;=-18),"-20 a -18",IF(AND(BT265&gt;=-17.5,BT265&lt;=-15.5),"-17,5 a -15,5",IF(AND(BT265&gt;=-15,BT265&lt;=-13),"-15 a -13",IF(AND(BT265&gt;=-12.5,BT265&lt;=-10.5),"-12,5 a -10,5",IF(AND(BT265&gt;=-10,BT265&lt;=-8),"-10 a -8",IF(AND(BT265&gt;=-7.5,BT265&lt;=-5.5),"-7,5 a -5,5",IF(AND(BT265&gt;=-5,BT265&lt;=-3),"-5 a -3",IF(AND(BT265&gt;=-2.5,BT265&lt;=-0.5),"-2,5 a -0,5",IF(BT265=0,"0",IF(AND(BT265&gt;=0.5,BT265&lt;=2.5),"0,5 a 2,5",IF(AND(BT265&gt;=3,BT265&lt;=5),"3 a 5",IF(AND(BT265&gt;=5.5,BT265&lt;=7.5),"5,5 a 7,5",IF(AND(BT265&gt;=8,BT265&lt;=10),"8 a 10",IF(AND(BT265&gt;=10.5,BT265&lt;=12.5),"10,5 a 12,5",IF(AND(BT265&gt;=13,BT265&lt;=15),"13 a 15",IF(AND(BT265&gt;=15.5,BT265&lt;=17.5),"15,5 a 17,5",IF(AND(BT265&gt;=18,BT265&lt;=20),"18 a 20","Fuera de rango"))))))))))))))))))</f>
        <v>-2,5 a -0,5</v>
      </c>
      <c r="BV265" s="11" t="n">
        <f aca="false">IF(BT265="","",IF(BT265=0,"NORMA",IF(AND(BT265&gt;=-20,BT265&lt;=-18),2,IF(AND(BT265&gt;=-17.5,BT265&lt;=-15.5),2,IF(AND(BT265&gt;=-15,BT265&lt;=-13),3,IF(AND(BT265&gt;=-12.5,BT265&lt;=-10.5),4,IF(AND(BT265&gt;=-10,BT265&lt;=-8),5,IF(AND(BT265&gt;=-7.5,BT265&lt;=-5.5),6,IF(AND(BT265&gt;=-5,BT265&lt;=-3),7,IF(AND(BT265&gt;=-2.5,BT265&lt;=-0.5),8,IF(AND(BT265&gt;=0.5,BT265&lt;=2.5),9,IF(AND(BT265&gt;=3,BT265&lt;=5),10,IF(AND(BT265&gt;=5.5,BT265&lt;=7.5),11,IF(AND(BT265&gt;=8,BT265&lt;=10),12,IF(AND(BT265&gt;=10.5,BT265&lt;=12.5),13,IF(AND(BT265&gt;=13,BT265&lt;=15),14,IF(AND(BT265&gt;=15.5,BT265&lt;=17.5),15,IF(AND(BT265&gt;=18,BT265&lt;=20),16,"Fuera de rango"))))))))))))))))))</f>
        <v>8</v>
      </c>
      <c r="BW265" s="9" t="n">
        <v>-3.5</v>
      </c>
      <c r="BX265" s="10" t="n">
        <f aca="false">18.5- (0.3*H265)</f>
        <v>4.7</v>
      </c>
      <c r="BY265" s="10" t="n">
        <f aca="false">(BW265)-(BX265)</f>
        <v>-8.2</v>
      </c>
      <c r="BZ265" s="10" t="str">
        <f aca="false">IF(BY265="","",IF(BY265&lt;-27.5,"De -30 a -28",IF(BY265&lt;-25,"De -27,5 a -25,5",IF(BY265&lt;-22.5,"De -25 a -23",IF(BY265&lt;-20,"De -22,5 a -20,5",IF(BY265&lt;-17.5,"De -20 a -18",IF(BY265&lt;-15,"De -17,5 a -15,5",IF(BY265&lt;-12.5,"De -15 a -13",IF(BY265&lt;-10,"De -12,5 a -10,5",IF(BY265&lt;-7.5,"De -10 a -8",IF(BY265&lt;-5,"De -7,5 a -5,5",IF(BY265&lt;-2.5,"De -5 a -3",IF(BY265&lt;0,"De -2,5 a -0,5",IF(BY265&lt;2.5,"De 0 a 2",IF(BY265&lt;5,"De 2,5 a 4,5",IF(BY265&lt;7.5,"De 5 a 7",IF(BY265&lt;10,"De 7,5 a 9,5",IF(BY265&lt;12.5,"De 10 a 12",IF(BY265&lt;15,"De 12,5 a 14,5",IF(BY265&lt;17.5,"De 15 a 17",IF(BY265&lt;20,"De 17,5 a 19,5",IF(BY265&lt;22.5,"De 20 a 22",IF(BY265&lt;25,"De 22,5 a 24,5",IF(BY265&lt;27.5,"De 25 a 27","De 27,5 a 30"))))))))))))))))))))))))</f>
        <v>De -10 a -8</v>
      </c>
      <c r="CA265" s="12" t="n">
        <f aca="false">IF(BY265="","",IF(BY265&lt;=-28,1,IF(BY265&lt;=-25.5,2,IF(BY265&lt;=-23,3,IF(BY265&lt;=-20.5,4,IF(BY265&lt;=-18,5,IF(BY265&lt;=-15.5,6,IF(BY265&lt;=-13,7,IF(BY265&lt;=-10.5,8,IF(BY265&lt;=-8,9,IF(BY265&lt;=-5.5,10,IF(BY265&lt;=-3,11,IF(BY265&lt;=-0.5,12,IF(BY265&lt;=2,13,IF(BY265&lt;=4.5,14,IF(BY265&lt;=7,15,IF(BY265&lt;=9.5,16,IF(BY265&lt;=12,17,IF(BY265&lt;=14.5,18,IF(BY265&lt;=17,19,IF(BY265&lt;=19.5,20,IF(BY265&lt;=22,21,IF(BY265&lt;=24.5,22,IF(BY265&lt;=27,23,IF(BY265&lt;=30,24,"Fuera de rango")))))))))))))))))))))))))</f>
        <v>9</v>
      </c>
      <c r="CB265" s="9" t="n">
        <v>-3.5</v>
      </c>
      <c r="CC265" s="10" t="n">
        <f aca="false">18.5- (0.3*H265)</f>
        <v>4.7</v>
      </c>
      <c r="CD265" s="10" t="n">
        <f aca="false">(CB265)-(CC265)</f>
        <v>-8.2</v>
      </c>
      <c r="CE265" s="10" t="str">
        <f aca="false">IF(CD265="","",IF(CD265&lt;-27.5,"De -30 a -28",IF(CD265&lt;-25,"De -27,5 a -25,5",IF(CD265&lt;-22.5,"De -25 a -23",IF(CD265&lt;-20,"De -22,5 a -20,5",IF(CD265&lt;-17.5,"De -20 a -18",IF(CD265&lt;-15,"De -17,5 a -15,5",IF(CD265&lt;-12.5,"De -15 a -13",IF(CD265&lt;-10,"De -12,5 a -10,5",IF(CD265&lt;-7.5,"De -10 a -8",IF(CD265&lt;-5,"De -7,5 a -5,5",IF(CD265&lt;-2.5,"De -5 a -3",IF(CD265&lt;0,"De -2,5 a -0,5",IF(CD265&lt;=2,"De 0 a 2",IF(CD265&lt;=4.5,"De 2,5 a 4,5",IF(CD265&lt;=7,"De 5 a 7",IF(CD265&lt;=9.5,"De 7,5 a 9,5",IF(CD265&lt;=12,"De 10 a 12",IF(CD265&lt;=14.5,"De 12,5 a 14,5",IF(CD265&lt;=17,"De 15 a 17",IF(CD265&lt;=19.5,"De 17,5 a 19,5",IF(CD265&lt;=22,"De 20 a 22",IF(CD265&lt;=24.5,"De 22,5 a 24,5",IF(CD265&lt;=27,"De 25 a 27","De 27,5 a 30"))))))))))))))))))))))))</f>
        <v>De -10 a -8</v>
      </c>
      <c r="CF265" s="12" t="n">
        <f aca="false">IF(CD265="","",IF(CD265&lt;-27.5,1,IF(CD265&lt;-25,2,IF(CD265&lt;-22.5,3,IF(CD265&lt;-20,4,IF(CD265&lt;-17.5,5,IF(CD265&lt;-15,6,IF(CD265&lt;-12.5,7,IF(CD265&lt;-10,8,IF(CD265&lt;-7.5,9,IF(CD265&lt;-5,10,IF(CD265&lt;-2.5,11,IF(CD265&lt;0,12,IF(CD265&lt;2.5,13,IF(CD265&lt;5,14,IF(CD265&lt;7.5,15,IF(CD265&lt;10,16,IF(CD265&lt;12.5,17,IF(CD265&lt;15,18,IF(CD265&lt;17.5,19,IF(CD265&lt;20,20,IF(CD265&lt;22.5,21,IF(CD265&lt;25,22,IF(CD265&lt;27.5,23,24))))))))))))))))))))))))</f>
        <v>9</v>
      </c>
      <c r="CG265" s="9" t="n">
        <v>-1.5</v>
      </c>
      <c r="CH265" s="10" t="str">
        <f aca="false">IF(CG265="","",IF(AND(CG265&gt;=-10,CG265&lt;=-9.5),"-10 a -9,5",IF(AND(CG265&gt;-9.5,CG265&lt;=-8.5),"-9 a -8,5",IF(AND(CG265&gt;-8.5,CG265&lt;=-7.5),"-8 a -7,5",IF(AND(CG265&gt;-7.5,CG265&lt;=-6.5),"-7 a -6,5",IF(AND(CG265&gt;-6.5,CG265&lt;=-5.5),"-6 a -5,5",IF(AND(CG265&gt;-5.5,CG265&lt;=-4.5),"-5 a -4,5",IF(AND(CG265&gt;-4.5,CG265&lt;=-3.5),"-4 a -3,5",IF(AND(CG265&gt;-3.5,CG265&lt;=-2.5),"-3 a -2,5",IF(CG265=-2.25,"-2,25",IF(AND(CG265&gt;-2.5,CG265&lt;=-1.5),"-2 a -1,5",IF(AND(CG265&gt;-1.5,CG265&lt;=-0.5),"-1 a -0,5",IF(AND(CG265&gt;-0.5,CG265&lt;=0.5),"0 a 0,5",IF(AND(CG265&gt;0.5,CG265&lt;=1.5),"1 a 1,5",IF(AND(CG265&gt;1.5,CG265&lt;=2.5),"2 a 2,5",IF(AND(CG265&gt;2.5,CG265&lt;=3.5),"3 a 3,5",IF(AND(CG265&gt;3.5,CG265&lt;=4.5),"4 a 4,5",IF(AND(CG265&gt;4.5,CG265&lt;=5.5),"5 a 5,5",IF(AND(CG265&gt;5.5,CG265&lt;=6.5),"6 a 6,5",IF(AND(CG265&gt;6.5,CG265&lt;=7.5),"7 a 7,5",IF(AND(CG265&gt;7.5,CG265&lt;=8.5),"8 a 8,5",IF(AND(CG265&gt;8.5,CG265&lt;=9.5),"9 a 9,5",IF(CG265&gt;=10,"10","Fuera de rango")))))))))))))))))))))))</f>
        <v>-2 a -1,5</v>
      </c>
      <c r="CI265" s="11" t="n">
        <f aca="false">IF(CG265="","",IF(CG265=-2.25,"NORMA",IF(CG265&lt;=-9.5,1,IF(CG265&lt;=-8.5,2,IF(CG265&lt;=-7.5,3,IF(CG265&lt;=-6.5,4,IF(CG265&lt;=-5.5,5,IF(CG265&lt;=-4.5,6,IF(CG265&lt;=-3.5,7,IF(CG265&lt;=-2.5,8,IF(CG265&lt;=-1.5,9,IF(CG265&lt;=-0.5,10,IF(CG265&lt;=0.5,11,IF(CG265&lt;=1.5,12,IF(CG265&lt;=2.5,13,IF(CG265&lt;=3.5,14,IF(CG265&lt;=4.5,15,IF(CG265&lt;=5.5,16,IF(CG265&lt;=6.5,17,IF(CG265&lt;=7.5,18,IF(CG265&lt;=8.5,19,IF(CG265&lt;=9.5,20,IF(CG265=10,21,"Fuera de rango")))))))))))))))))))))))</f>
        <v>9</v>
      </c>
      <c r="CJ265" s="9" t="n">
        <v>1.5</v>
      </c>
      <c r="CK265" s="10" t="str">
        <f aca="false">IF(CJ265="","",IF(AND(CJ265&gt;=-6,CJ265&lt;=-5.5),"-6 a -5,5",IF(AND(CJ265&gt;-5.5,CJ265&lt;=-4.5),"-5 a -4,5",IF(AND(CJ265&gt;-4.5,CJ265&lt;=-3.5),"-4 a -3,5",IF(AND(CJ265&gt;-3.5,CJ265&lt;=-2.5),"-3 a -2,5",IF(AND(CJ265&gt;-2.5,CJ265&lt;=-1.5),"-2 a -1,5",IF(AND(CJ265&gt;-1.5,CJ265&lt;=-0.5),"-1 a -0,5",IF(AND(CJ265&gt;-0.5,CJ265&lt;=0.5),"0 a 0,5",IF(AND(CJ265&gt;0.5,CJ265&lt;=1.5),"1 a 1,5",IF(AND(CJ265&gt;1.5,CJ265&lt;2.5),"2",IF(AND(CJ265&gt;=2.5,CJ265&lt;=3),"2,5 a 3",IF(AND(CJ265&gt;3,CJ265&lt;=4),"3,5 a 4",IF(AND(CJ265&gt;4,CJ265&lt;=5),"4,5 a 5",IF(AND(CJ265&gt;5,CJ265&lt;=6),"5,5 a 6",IF(AND(CJ265&gt;6,CJ265&lt;=7),"6,5 a 7",IF(AND(CJ265&gt;7,CJ265&lt;=8),"7,5 a 8",IF(AND(CJ265&gt;8,CJ265&lt;=9.5),"8,5 a 9,5",IF(CJ265=10,"10","Fuera de rango"))))))))))))))))))</f>
        <v>1 a 1,5</v>
      </c>
      <c r="CL265" s="11" t="n">
        <f aca="false">IF(CK265="","",IF(OR(CK265="-6 a -5,5",CK265="-6 - -5,5"),1,IF(OR(CK265="-5 a -4,5",CK265="-5 - -4,5"),2,IF(OR(CK265="-4 a -3,5",CK265="-4 - -3,5"),3,IF(OR(CK265="-3 a -2,5",CK265="-3 - -2,5"),4,IF(OR(CK265="-2 a -1,5",CK265="-2 - -1,5"),5,IF(OR(CK265="-1 a -0,5",CK265="-1 - -0,5"),6,IF(OR(CK265="0 a 0,5",CK265="0 - 0,5"),7,IF(OR(CK265="1 a 1,5",CK265="1 - 1,5"),8,IF(CK265="2","NORMA",IF(OR(CK265="2,5 a 3",CK265="2,5 - 3"),9,IF(OR(CK265="3,5 a 4",CK265="3,5 - 4"),10,IF(OR(CK265="4,5 a 5",CK265="4,5 - 5"),11,IF(OR(CK265="5,5 a 6",CK265="5,5 - 6"),12,IF(OR(CK265="6,5 a 7",CK265="6,5 - 7"),13,IF(OR(CK265="7,5 a 8",CK265="7,5 - 8"),14,IF(OR(CK265="8,5 a 9",CK265="8,5 - 9,5",CK265="9 a 9,5"),15,IF(CK265="10",15,IF(OR(CK265="0,5 a 1",CK265="0,5 - 1"),7,"Fuera de rango")))))))))))))))))))</f>
        <v>8</v>
      </c>
      <c r="CM265" s="10" t="n">
        <v>0</v>
      </c>
      <c r="CN265" s="10" t="str">
        <f aca="false">IF(CM265=0,"0", " ")</f>
        <v>0</v>
      </c>
      <c r="CO265" s="10" t="str">
        <f aca="false">IF(CM265&gt;0,"EME"," ")</f>
        <v> </v>
      </c>
      <c r="CP265" s="10" t="n">
        <v>0</v>
      </c>
      <c r="CQ265" s="10" t="str">
        <f aca="false">IF(CP265&gt;0,"0", " ")</f>
        <v> </v>
      </c>
      <c r="CR265" s="10" t="str">
        <f aca="false">IF(CP265&gt;0,"EME"," ")</f>
        <v> </v>
      </c>
      <c r="CS265" s="9" t="n">
        <v>0</v>
      </c>
      <c r="CT265" s="10" t="str">
        <f aca="false">IF(CS265&gt;0,"1", " ")</f>
        <v> </v>
      </c>
      <c r="CU265" s="10" t="str">
        <f aca="false">IF(CS265&gt;0,"HIP"," ")</f>
        <v> </v>
      </c>
      <c r="CV265" s="9" t="n">
        <v>0</v>
      </c>
      <c r="CW265" s="10" t="str">
        <f aca="false">IF(CV265&gt;0,"1", " ")</f>
        <v> </v>
      </c>
      <c r="CX265" s="10" t="str">
        <f aca="false">IF(CV265&gt;0,"HIP"," ")</f>
        <v> </v>
      </c>
      <c r="CY265" s="9" t="n">
        <v>-3</v>
      </c>
      <c r="CZ265" s="11" t="str">
        <f aca="false">IF(CY265&lt;0,"2"," ")</f>
        <v>2</v>
      </c>
      <c r="DA265" s="11" t="str">
        <f aca="false">IF(CY265&lt;0,"MIO"," ")</f>
        <v>MIO</v>
      </c>
      <c r="DB265" s="9" t="n">
        <v>-3</v>
      </c>
      <c r="DC265" s="11" t="str">
        <f aca="false">IF(DB265&lt;0,"2"," ")</f>
        <v>2</v>
      </c>
      <c r="DD265" s="11" t="str">
        <f aca="false">IF(DB265&lt;0,"MIO"," ")</f>
        <v>MIO</v>
      </c>
      <c r="DE265" s="9" t="n">
        <v>-0.5</v>
      </c>
      <c r="DF265" s="11" t="str">
        <f aca="false">IF(DE265&lt;0,"3"," ")</f>
        <v>3</v>
      </c>
      <c r="DG265" s="11" t="str">
        <f aca="false">IF(DE265&lt;0,"AST"," ")</f>
        <v>AST</v>
      </c>
      <c r="DH265" s="9" t="n">
        <v>-0.5</v>
      </c>
      <c r="DI265" s="11" t="str">
        <f aca="false">IF(DH265&lt;0,"3"," ")</f>
        <v>3</v>
      </c>
      <c r="DJ265" s="11" t="str">
        <f aca="false">IF(DH265&lt;0,"AST"," ")</f>
        <v>AST</v>
      </c>
      <c r="DK265" s="9" t="n">
        <v>1.25</v>
      </c>
      <c r="DL265" s="10" t="str">
        <f aca="false">IF(DK265&gt;0,"4"," ")</f>
        <v>4</v>
      </c>
      <c r="DM265" s="10" t="str">
        <f aca="false">IF(DK265&gt;0,"PRE"," ")</f>
        <v>PRE</v>
      </c>
      <c r="DN265" s="9" t="n">
        <v>1.25</v>
      </c>
      <c r="DO265" s="10" t="str">
        <f aca="false">IF(DN265&gt;0,"4"," ")</f>
        <v>4</v>
      </c>
      <c r="DP265" s="10" t="str">
        <f aca="false">IF(DN265&gt;0,"PRE"," ")</f>
        <v>PRE</v>
      </c>
      <c r="DQ265" s="12" t="n">
        <v>3</v>
      </c>
      <c r="DR265" s="12" t="n">
        <v>3</v>
      </c>
      <c r="DS265" s="12" t="str">
        <f aca="false">CONCATENATE(CO265,CU265,DA265,DG265,DM265)</f>
        <v>  MIOASTPRE</v>
      </c>
      <c r="DT265" s="10" t="str">
        <f aca="false" t="array" ref="DT265">_xlfn.IFS(DS265="EME    ","0", DS265=" HIP   ","1", DS265="  MIO  ","2", DS265="   AST ","3", DS265="    PRE","4", DS265="EME   PRE","5", DS265=" HIP  PRE","6", DS265=" HIP AST ","7", DS265="  MIO PRE","8", DS265="  MIOAST ","9", DS265="   ASTPRE","10",DS265=" HIP ASTPRE","11", DS265="  MIOASTPRE","12", DS265="     ","0")</f>
        <v>12</v>
      </c>
      <c r="DU265" s="1" t="s">
        <v>154</v>
      </c>
      <c r="DV265" s="1" t="str">
        <f aca="false" t="array" ref="DV265">_xlfn.IFS(DU265="SI","2", DU265="NO","1")</f>
        <v>1</v>
      </c>
      <c r="DW265" s="10" t="n">
        <v>0</v>
      </c>
      <c r="DX265" s="11" t="str">
        <f aca="false">IF(DW265=0,"1","2")</f>
        <v>1</v>
      </c>
      <c r="DY265" s="11" t="str">
        <f aca="false" t="array" ref="DY265">_xlfn.IFS(DW265=0,"0", DW265=0.25, "1", DW265=0.5,"2", DW265=0.75,"3", DW265=1,"4",DW265=1.25,"5", DW265=1.5,"6", DW265=1.75,"7", DW265=2,"8")</f>
        <v>0</v>
      </c>
      <c r="DZ265" s="10" t="n">
        <v>0</v>
      </c>
      <c r="EA265" s="11" t="str">
        <f aca="false">IF(DZ265=0,"1","2")</f>
        <v>1</v>
      </c>
      <c r="EB265" s="11" t="str">
        <f aca="false" t="array" ref="EB265">_xlfn.IFS(DZ265=0,"0", DZ265=0.25, "1", DZ265=0.5,"2", DZ265=0.75,"3", DZ265=1,"4",DZ265=1.25,"5", DZ265=1.5,"6", DZ265=1.75,"7", DZ265=2,"8")</f>
        <v>0</v>
      </c>
      <c r="EC265" s="10" t="n">
        <v>0</v>
      </c>
      <c r="ED265" s="10" t="str">
        <f aca="false">IF(EC265=0,"1","2")</f>
        <v>1</v>
      </c>
      <c r="EE265" s="11" t="str">
        <f aca="false" t="array" ref="EE265">_xlfn.IFS(EC265=0,"0", EC265=-0.25, "1", EC265=-0.5,"2", EC265=-0.75,"3", EC265=-1,"4",EC265=-1.25,"5", EC265=-1.5,"6", EC265=-1.75,"7", EC265=-2,"8", EC265=-2.25,"9",EC265=-2.5,"10", EC265=-2.75,"11", EC265=-3,"12", EC265=-3.25,"13", EC265=-3.5,"14", EC265=-3.75,"15",EC265=-4,"16")</f>
        <v>0</v>
      </c>
      <c r="EF265" s="10" t="n">
        <v>0</v>
      </c>
      <c r="EG265" s="10" t="str">
        <f aca="false">IF(EF265=0,"1","2")</f>
        <v>1</v>
      </c>
      <c r="EH265" s="11" t="str">
        <f aca="false" t="array" ref="EH265">_xlfn.IFS(EF265=0,"0", EF265=-0.25, "1", EF265=-0.5,"2", EF265=-0.75,"3", EF265=-1,"4",EF265=-1.25,"5", EF265=-1.5,"6", EF265=-1.75,"7", EF265=-2,"8", EF265=-2.25,"9",EF265=-2.5,"10", EF265=-2.75,"11", EF265=-3,"12", EF265=-3.25,"13", EF265=-3.5,"14", EF265=-3.75,"15",EF265=-4,"16")</f>
        <v>0</v>
      </c>
      <c r="EI265" s="10" t="n">
        <v>0</v>
      </c>
      <c r="EJ265" s="11" t="str">
        <f aca="false">IF(EI265=0,"1","2")</f>
        <v>1</v>
      </c>
      <c r="EK265" s="11" t="str">
        <f aca="false" t="array" ref="EK265">_xlfn.IFS(EI265=0,"0", EI265=-0.25, "1", EI265=-0.5,"2", EI265=-0.75,"3", EI265=-1,"4",EI265=-1.25,"5", EI265=-1.5,"6", EI265=-1.75,"7", EI265=-2,"8", EI265=-2.25,"9", EI265=-2.25,"9",EI265=-2.5,"10", EI265=-2.75,"11", EI265=-3,"12", EI265=-3.25,"13", EI265=-3.5,"14", EI265=-3.75,"15",EI265=-4,"16", EI265=0.25, "17", EI265=0.5, "18")</f>
        <v>0</v>
      </c>
      <c r="EL265" s="10" t="n">
        <v>0</v>
      </c>
      <c r="EM265" s="11" t="str">
        <f aca="false">IF(EL265=0,"1","2")</f>
        <v>1</v>
      </c>
      <c r="EN265" s="11" t="str">
        <f aca="false" t="array" ref="EN265">_xlfn.IFS(EL265=0.25,"17",EL265=0.5,"18", EL265=0,"0", EL265=-0.25, "1", EL265=-0.5,"2", EL265=-0.75,"3", EL265=-1,"4",EL265=-1.25,"5", EL265=-1.5,"6", EL265=-1.75,"7", EL265=-2,"8",EL265= -2.25,"9",EL265=-2.5,"10",EL265= -2.75,"11",EL265= -3,"12",EL265= -3.25,"13",EL265= -3.5,"14",EL265= -3.75,"15",EL265=-4,"16")</f>
        <v>0</v>
      </c>
      <c r="EO265" s="10" t="n">
        <v>0</v>
      </c>
      <c r="EP265" s="11" t="str">
        <f aca="false">IF(EO265=0,"1","2")</f>
        <v>1</v>
      </c>
      <c r="EQ265" s="11" t="str">
        <f aca="false" t="array" ref="EQ265">_xlfn.IFS(EO265=0,"0", EO265=0.25, "1", EO265=0.5,"2", EO265=0.75,"3", EO265=1,"4",EO265=1.25,"5", EO265=1.5,"6", EO265=1.75,"7", EO265=2,"8", EO265=2.25,"9", EO265=2.25,"9",EO265=2.5,"10", EO265=2.75,"11", EO265=3,"12", EO265=3.25,"13", EO265=3.5,"14", EO265=3.75,"15",EO265=4,"16", EO265=-0.25, "17", bq=-0.5, "18")</f>
        <v>0</v>
      </c>
      <c r="ER265" s="10" t="n">
        <v>0</v>
      </c>
      <c r="ES265" s="11" t="str">
        <f aca="false">IF(ER265=0,"1","2")</f>
        <v>1</v>
      </c>
      <c r="ET265" s="11" t="str">
        <f aca="false" t="array" ref="ET265">_xlfn.IFS(ER265=0,"0", ER265=0.25, "1", ER265=0.5,"2", ER265=0.75,"3", ER265=1,"4",ER265=1.25,"5", ER265=1.5,"6", ER265=1.75,"7", ER265=2,"8", ER265=2.25,"9", ER265=2.25,"9",ER265=2.5,"10", ER265=2.75,"11", ER265=3,"12", ER265=3.25,"13", ER265=3.5,"14", ER265=3.75,"15",ER265=4,"16", ER265=-0.25, "17", bq=-0.5, "18")</f>
        <v>0</v>
      </c>
      <c r="EU265" s="13" t="n">
        <v>7</v>
      </c>
      <c r="EV265" s="14" t="str">
        <f aca="false">VLOOKUP(EU265,LEYENDA!$G$2:$H$8,2,TRUE())</f>
        <v>6-12</v>
      </c>
      <c r="EW265" s="14" t="str">
        <f aca="false" t="array" ref="EW265">_xlfn.IFS(EV265="0-5","1", EV265="6-12","2", EV265="13-18","3", EV265="19-24","4", EV265="25-36","5", EV265="37-48","6", EV265="49-60","7")</f>
        <v>2</v>
      </c>
    </row>
    <row r="266" customFormat="false" ht="13.5" hidden="false" customHeight="false" outlineLevel="0" collapsed="false">
      <c r="A266" s="1" t="n">
        <v>70</v>
      </c>
      <c r="B266" s="32" t="n">
        <v>8</v>
      </c>
      <c r="C266" s="33" t="n">
        <v>40277</v>
      </c>
      <c r="D266" s="6"/>
      <c r="E266" s="5" t="str">
        <f aca="false">VLOOKUP(A266,'286'!$A$3:$J$600,10,FALSE())</f>
        <v>MARTÍNEZ PÉREZ, MARÍA JOSÉ</v>
      </c>
      <c r="F266" s="4" t="str">
        <f aca="false">VLOOKUP(A266,'286'!$A$3:$I$1768,3,FALSE())</f>
        <v>MARPEJO</v>
      </c>
      <c r="G266" s="6" t="n">
        <f aca="false">VLOOKUP(A266,'286'!$A$3:$I$1768,4,FALSE())</f>
        <v>22727</v>
      </c>
      <c r="H266" s="7" t="n">
        <f aca="false">YEAR(C266)-YEAR(G266)</f>
        <v>48</v>
      </c>
      <c r="I266" s="1" t="str">
        <f aca="false">VLOOKUP(H266,LEYENDA!$C$2:$D$6,2,TRUE())</f>
        <v>41-60</v>
      </c>
      <c r="J266" s="5" t="str">
        <f aca="false">VLOOKUP(A266,'286'!$A$3:$I$1768,7,FALSE())</f>
        <v>M</v>
      </c>
      <c r="K266" s="8" t="str">
        <f aca="false">VLOOKUP(A266,'286'!$A$3:$I$1768,2,FALSE())</f>
        <v>OD</v>
      </c>
      <c r="L266" s="4" t="str">
        <f aca="false">VLOOKUP(A266,'286'!$A$3:$I$1768,8,FALSE())</f>
        <v>D</v>
      </c>
      <c r="M266" s="4" t="str">
        <f aca="false">VLOOKUP(A266,'286'!$A$3:$I$1768,9,FALSE())</f>
        <v>I</v>
      </c>
      <c r="N266" s="8" t="str">
        <f aca="false">IF(R266=O266, "MISMA","CONTRARIA")</f>
        <v>CONTRARIA</v>
      </c>
      <c r="O266" s="8" t="str">
        <f aca="false" t="array" ref="O266">_xlfn.IFS(L266="D","1", L266="I","2")</f>
        <v>1</v>
      </c>
      <c r="P266" s="8" t="str">
        <f aca="false" t="array" ref="P266">_xlfn.IFS(K266="OD","1", K266="OI","2")</f>
        <v>1</v>
      </c>
      <c r="Q266" s="1" t="str">
        <f aca="false" t="array" ref="Q266">_xlfn.IFS(J266="M","1", J266="H","2")</f>
        <v>1</v>
      </c>
      <c r="R266" s="8" t="str">
        <f aca="false" t="array" ref="R266">_xlfn.IFS(M266="D","1", M266="I","2")</f>
        <v>2</v>
      </c>
      <c r="S266" s="1" t="str">
        <f aca="false" t="array" ref="S266">_xlfn.IFS(N266="CONTRARIA", "1",N266= "MISMA","2")</f>
        <v>1</v>
      </c>
      <c r="T266" s="1" t="str">
        <f aca="false" t="array" ref="T266">_xlfn.IFS(I266="0-12","1", I266="13-24","2", I266="25-40","3", I266="41-60","4", I266="61-100","5")</f>
        <v>4</v>
      </c>
      <c r="U266" s="9" t="n">
        <v>10</v>
      </c>
      <c r="V266" s="44" t="str">
        <f aca="false">IF(U266="","",IF(AND(U266&gt;=-9,U266&lt;=-6.5),"-9 a -6,5",IF(AND(U266&gt;=-6,U266&lt;=-3.5),"-6 a -3,5",IF(AND(U266&gt;=-3,U266&lt;=-1),"-3 a -1",IF(U266=-0.5,"-0,5",IF(AND(U266&gt;=0,U266&lt;=2.5),"0 a 2,5",IF(AND(U266&gt;=3,U266&lt;=5.5),"3 a 5,5",IF(AND(U266&gt;=6,U266&lt;=8.5),"6 a 8,5",IF(AND(U266&gt;=9,U266&lt;=20),"9 a 20","Fuera de rango")))))))))</f>
        <v>9 a 20</v>
      </c>
      <c r="W266" s="11" t="n">
        <f aca="false">IF(V266="","",IF(V266="-9 a -6,5",2,IF(V266="-6 a -3,5",3,IF(V266="-3 a -1",4,IF(V266="-0,5","NORMA",IF(V266="0 a 2,5",5,IF(V266="3 a 5,5",6,IF(V266="6 a 8,5",7,IF(V266="9 a 20",8,"Fuera de rango")))))))))</f>
        <v>8</v>
      </c>
      <c r="X266" s="9" t="n">
        <v>0</v>
      </c>
      <c r="Y266" s="10" t="str">
        <f aca="false">IF(X266="","",IF(AND(X266&gt;=0,X266&lt;=4),"0 a 4",IF(AND(X266&gt;=4.5,X266&lt;=8.5),"4,5 a 8,5",IF(X266=9,"9",IF(AND(X266&gt;=9.5,X266&lt;=13),"9,5 a 13",IF(AND(X266&gt;=13.5,X266&lt;=20),"13,5 a 20",IF(AND(X266&gt;=20.5,X266&lt;=35),"20,5 a 35","Fuera de rango")))))))</f>
        <v>0 a 4</v>
      </c>
      <c r="Z266" s="11" t="n">
        <f aca="false">IF(Y266="","",IF(Y266="0 a 4",1,IF(Y266="4,5 a 8,5",2,IF(Y266="9","NORMA",IF(Y266="9,5 a 13",3,IF(Y266="13,5 a 20",4,IF(Y266="20,5 a 35",5,"Fuera de rango")))))))</f>
        <v>1</v>
      </c>
      <c r="AA266" s="9" t="n">
        <v>0</v>
      </c>
      <c r="AB266" s="10" t="str">
        <f aca="false">IF(AA266="","",IF(AND(AA266&gt;=0,AA266&lt;=9),"0 a 9",IF(AND(AA266&gt;=9.5,AA266&lt;=18.5),"9,5 a 18,5",IF(AA266=19,"19",IF(AND(AA266&gt;=19.5,AA266&lt;=28),"19,5 a 28",IF(AND(AA266&gt;=28.5,AA266&lt;=40),"28,5 a 40","Fuera de rango"))))))</f>
        <v>0 a 9</v>
      </c>
      <c r="AC266" s="11" t="n">
        <f aca="false" t="array" ref="AC266">_xlfn.IFS(AB266="","",AB266="0 a 9",1,AB266="9,5 a 18,5",2,AB266="19","NORMA",AB266="19,5 a 28",3,AB266="28,5 a 40",4,TRUE(),"Fuera de rango")</f>
        <v>1</v>
      </c>
      <c r="AD266" s="9" t="n">
        <v>0</v>
      </c>
      <c r="AE266" s="10" t="str">
        <f aca="false">IF(AD266="","",IF(AND(AD266&gt;=-10,AD266&lt;=0),"De -10 a 0",IF(AND(AD266&gt;=0.5,AD266&lt;=9.5),"0,5 a 9,5",IF(AD266=10,"10",IF(AND(AD266&gt;=10.5,AD266&lt;=20),"10,5 a 20",IF(AND(AD266&gt;=20.5,AD266&lt;=40),"20,5 a 40","Fuera de rango"))))))</f>
        <v>De -10 a 0</v>
      </c>
      <c r="AF266" s="12" t="n">
        <f aca="false">IF(AD266="","",IF(AND(AD266&gt;=-10,AD266&lt;=0),1,IF(AND(AD266&gt;=0.5,AD266&lt;=9.5),2,IF(AD266=10,"NORMA",IF(AND(AD266&gt;=10.5,AD266&lt;=20),3,IF(AND(AD266&gt;=20.5,AD266&lt;=40),4,""))))))</f>
        <v>1</v>
      </c>
      <c r="AG266" s="9" t="n">
        <v>10</v>
      </c>
      <c r="AH266" s="10" t="str">
        <f aca="false">IF(AG266="","",IF(AND(AG266&gt;=0,AG266&lt;=4),"0 a 4",IF(AND(AG266&gt;=4.5,AG266&lt;=8.5),"4,5 a 8,5",IF(AG266=9,"9",IF(AND(AG266&gt;=9.5,AG266&lt;=13),"9,5 a 13",IF(AND(AG266&gt;=13.5,AG266&lt;=25),"13,5 a 25","Fuera de rango"))))))</f>
        <v>9,5 a 13</v>
      </c>
      <c r="AI266" s="11" t="n">
        <f aca="false">IF(AH266="","",IF(AH266="0 a 4",1,IF(AH266="4,5 a 8,5",2,IF(AH266="9","NORMA",IF(AH266="9,5 a 13",3,IF(AH266="13,5 a 25",4,""))))))</f>
        <v>3</v>
      </c>
      <c r="AJ266" s="9" t="n">
        <v>4</v>
      </c>
      <c r="AK266" s="10" t="str">
        <f aca="false">IF(AJ266="","",IF(AND(AJ266&gt;=-15,AJ266&lt;=-10.5),"-15 a -10,5",IF(AND(AJ266&gt;=-10,AJ266&lt;=-4),"-10 a -4",IF(AND(AJ266&gt;=-4.5,AJ266&lt;=0),"-4,5 a 0",IF(AND(AJ266&gt;=0.5,AJ266&lt;=4.5),"0,5 a 4,5",IF(AJ266=5,"5",IF(AND(AJ266&gt;=5.5,AJ266&lt;=10),"5,5 a 10",IF(AND(AJ266&gt;=10.5,AJ266&lt;=20),"10,5 a 20","Fuera de rango"))))))))</f>
        <v>0,5 a 4,5</v>
      </c>
      <c r="AL266" s="11" t="n">
        <f aca="false">IF(AK266="","",IF(AK266="-15 a -10,5",1,IF(AK266="-10 a -4",2,IF(AK266="-4,5 a 0",3,IF(AK266="0,5 a 4,5",4,IF(AK266="5","NORMA",IF(AK266="5,5 a 10",5,IF(AK266="10,5 a 20",6,"Error"))))))))</f>
        <v>4</v>
      </c>
      <c r="AM266" s="9" t="n">
        <v>-2</v>
      </c>
      <c r="AN266" s="10" t="str">
        <f aca="false">IF(AM266="","",IF(AND(AM266&gt;=-7.5,AM266&lt;=-5.5),"-7,5 a -5,5",IF(AND(AM266&gt;=-5,AM266&lt;=-3),"-5 a -3",IF(AND(AM266&gt;=-2.5,AM266&lt;=-0.5),"-2,5 a -0,5",IF(AM266=0,"0,00",IF(AND(AM266&gt;=0.5,AM266&lt;=2.5),"0,5 a 2,5",IF(AND(AM266&gt;=3,AM266&lt;=5),"3 a 5",IF(AND(AM266&gt;=5.5,AM266&lt;=7.5),"5,5 a 7,5",IF(AND(AM266&gt;=8,AM266&lt;=10),"8 a 10","Fuera de rango")))))))))</f>
        <v>-2,5 a -0,5</v>
      </c>
      <c r="AO266" s="11" t="n">
        <f aca="false">IF(AN266="","",IF(AN266="-7,5 a -5,5",1,IF(AN266="-5 a -3",2,IF(AN266="-2,5 a -0,5",3,IF(AN266="0,00","NORMA",IF(AN266="0,5 a 2,5",4,IF(AN266="3 a 5",5,IF(AN266="5,5 a 7,5",6,IF(AN266="8 a 10",7,"Error")))))))))</f>
        <v>3</v>
      </c>
      <c r="AP266" s="9" t="n">
        <v>-2</v>
      </c>
      <c r="AQ266" s="10" t="str">
        <f aca="false">IF(AP266="","",IF(AND(AP266&gt;=-20,AP266&lt;=-9.5),"-20 a -9,5",IF(AND(AP266&gt;=-9,AP266&lt;=-6.5),"-9 a -6,5",IF(AP266=-6,"-6",IF(AND(AP266&gt;=-5.5,AP266&lt;=-3),"-5,5 a -3",IF(AND(AP266&gt;=-2.5,AP266&lt;=0),"-2,5 a 0",IF(AND(AP266&gt;=0.5,AP266&lt;=3),"0,5 a 3",IF(AND(AP266&gt;=3.5,AP266&lt;=6),"3,5 a 6",IF(AND(AP266&gt;=6.5,AP266&lt;=9),"6,5 a 9",IF(AND(AP266&gt;=9.5,AP266&lt;=20),"9,5 a 20","Fuera de rango"))))))))))</f>
        <v>-2,5 a 0</v>
      </c>
      <c r="AR266" s="11" t="n">
        <f aca="false">IF(AQ266="","",IF(AQ266="-20 a -9,5",1,IF(AQ266="-9 a -6,5",2,IF(AQ266="-6","NORMA",IF(AQ266="-5,5 a -3",3,IF(AQ266="-2,5 a 0",4,IF(AQ266="0,5 a 3",5,IF(AQ266="3,5 a 6",6,IF(AQ266="6,5 a 9",7,IF(AQ266="9,5 a 20",8,""))))))))))</f>
        <v>4</v>
      </c>
      <c r="AS266" s="9" t="n">
        <v>8</v>
      </c>
      <c r="AT266" s="10" t="str">
        <f aca="false">IF(AS266="","",IF(AND(AS266&gt;=-16,AS266&lt;=-14),"-16 a -14",IF(AND(AS266&gt;=-13.5,AS266&lt;=-11.5),"-13,5 a -11,5",IF(AND(AS266&gt;=-11,AS266&lt;=-9),"-11 a -9",IF(AND(AS266&gt;=-8.5,AS266&lt;=-6.5),"-8,5 a -6,5",IF(AND(AS266&gt;=-6,AS266&lt;=-4),"-6 a -4",IF(AND(AS266&gt;=-3.5,AS266&lt;=-1.5),"-3,5 a -1,5",IF(AND(AS266&gt;=-1,AS266&lt;=1),"-1 a 1",IF(AND(AS266&gt;=1.5,AS266&lt;=3.5),"1,5 a 3,5",IF(AND(AS266&gt;=4,AS266&lt;=6),"4 a 6",IF(AND(AS266&gt;=6.5,AS266&lt;=8.5),"6,5 a 8,5",IF(AND(AS266&gt;=9,AS266&lt;=11),"9 a 11",IF(AND(AS266&gt;=11.5,AS266&lt;=13.5),"11,5 a 13,5",IF(AND(AS266&gt;=14,AS266&lt;=16),"14 a 16",IF(AND(AS266&gt;=16.5,AS266&lt;=18.5),"16,5 a 18,5",IF(AND(AS266&gt;=19,AS266&lt;=21),"19 a 21","Fuera de rango"))))))))))))))))</f>
        <v>6,5 a 8,5</v>
      </c>
      <c r="AU266" s="11" t="n">
        <f aca="false" t="array" ref="AU266">IF(AT266="","",_xlfn.IFS(AT266="-16 a -14",1,AT266="-13,5 a -11,5",2,AT266="-11 a -9",3,AT266="-8,5 a -6,5",4,AT266="-6 a -4",5,AT266="-3,5 a -1,5",6,AT266="-1 a 1",7,AT266="1,5 a 3,5",8,AT266="4 a 6","NORMA",AT266="6,5 a 8,5",9,AT266="9 a 11",10,AT266="11,5 a 13,5",11,AT266="14 a 16",12,AT266="16,5 a 18,5",13,AT266="19 a 21",14,TRUE(),""))</f>
        <v>9</v>
      </c>
      <c r="AV266" s="9" t="n">
        <v>2</v>
      </c>
      <c r="AW266" s="10" t="str">
        <f aca="false">IF(AV266="","",IF(AND(AV266&gt;=-1,AV266&lt;=-0.5),"-1 a -0,5",IF(AND(AV266&gt;-0.5,AV266&lt;=0),"De -0,5 a 0",IF(AND(AV266&gt;=0.25,AV266&lt;=0.75),"0,25 a 0,75",IF(AND(AV266&gt;=1,AV266&lt;=1.5),"1 a 1,5",IF(AND(AV266&gt;=1.75,AV266&lt;=2.25),"1,75 a 2,25",IF(AND(AV266&gt;=2.5,AV266&lt;=3),"2,5 a 3",IF(AND(AV266&gt;=3.25,AV266&lt;=3.75),"3,25 a 3,75","Fuera de rango"))))))))</f>
        <v>1,75 a 2,25</v>
      </c>
      <c r="AX266" s="11" t="n">
        <f aca="false">IF(AW266="","",IF(OR(AW266="-1 a -0,5",AW266="-1 a -0.5"),1,IF(OR(AW266="De -0,5 a 0",AW266="-0,5 a 0",AW266="De -0.5 a 0"),2,IF(OR(AW266="0,25 a 0,75",AW266="0.25 a 0.75"),"NORMA",IF(OR(AW266="1 a 1,5",AW266="1 a 1.5"),3,IF(OR(AW266="1,75 a 2,25",AW266="1.75 a 2.25"),4,IF(OR(AW266="2,5 a 3",AW266="2.5 a 3"),5,IF(OR(AW266="3,25 a 3,75",AW266="3.25 a 3.75"),6,""))))))))</f>
        <v>4</v>
      </c>
      <c r="AY266" s="9" t="n">
        <v>-2</v>
      </c>
      <c r="AZ266" s="10" t="str">
        <f aca="false">IF(AY266="","",IF(AND(AY266&gt;=-20,AY266&lt;=-9.5),"-20 a -9,5",IF(AND(AY266&gt;=-9,AY266&lt;=-6.5),"-9 a -6,5",IF(AY266=-6,"-6",IF(AND(AY266&gt;=-5.5,AY266&lt;=-3),"-5,5 a -3",IF(AND(AY266&gt;=-2.5,AY266&lt;=0),"-2,5 a 0",IF(AND(AY266&gt;=0.5,AY266&lt;=3),"0,5 a 3",IF(AND(AY266&gt;=3.5,AY266&lt;=6),"3,5 a 6","Fuera de rango"))))))))</f>
        <v>-2,5 a 0</v>
      </c>
      <c r="BA266" s="11" t="n">
        <f aca="false">IF(AZ266="","",IF(AZ266="-20 a -9,5",1,IF(AZ266="-9 a -6,5",2,IF(AZ266="-6","NORMA",IF(AZ266="-5,5 a -3",3,IF(AZ266="-2,5 a 0",4,IF(AZ266="0,5 a 3",5,IF(AZ266="3,5 a 6",6,""))))))))</f>
        <v>4</v>
      </c>
      <c r="BB266" s="9" t="n">
        <v>0</v>
      </c>
      <c r="BC266" s="10" t="str">
        <f aca="false" t="array" ref="BC266">IF(BB266="","",_xlfn.IFS(AND(BB266&gt;=0,BB266&lt;=2),"0 a 2",AND(BB266&gt;=2.5,BB266&lt;=4.5),"2,5 a 4,5",AND(BB266&gt;=5,BB266&lt;=7),"5 a 7",AND(BB266&gt;=7.5,BB266&lt;=9.5),"7,5 a 9,5",AND(BB266&gt;=10,BB266&lt;=12),"10 a 12",AND(BB266&gt;=12.5,BB266&lt;=14.5),"12,5 a 14,5",BB266=15,"15",AND(BB266&gt;=15.5,BB266&lt;=17.5),"15,5 a 17,5",AND(BB266&gt;=18,BB266&lt;=20),"18 a 20",AND(BB266&gt;=20.5,BB266&lt;=22.5),"20,5 a 22,5",AND(BB266&gt;=23,BB266&lt;=25),"23 a 25",TRUE(),"Fuera de rango"))</f>
        <v>0 a 2</v>
      </c>
      <c r="BD266" s="11" t="n">
        <f aca="false" t="array" ref="BD266">IF(BC266="","",_xlfn.IFS(BC266="0 a 2",1,BC266="2,5 a 4,5",2,BC266="5 a 7",3,BC266="7,5 a 9,5",4,BC266="10 a 12",5,BC266="12,5 a 14,5",6,BC266="15","NORMA",BC266="15,5 a 17,5",7,BC266="18 a 20",8,BC266="20,5 a 22,5",9,BC266="23 a 25",10,TRUE(),"Fuera de rango"))</f>
        <v>1</v>
      </c>
      <c r="BE266" s="9" t="n">
        <v>34</v>
      </c>
      <c r="BF266" s="10" t="str">
        <f aca="false">IF(BE266="","",IF(AND(BE266&gt;=-20,BE266&lt;=-10),"-20 a -10",IF(AND(BE266&gt;=-9.5,BE266&lt;=0.5),"-9,5 a 0,5",IF(AND(BE266&gt;=1,BE266&lt;=11),"1 a 11",IF(AND(BE266&gt;=11.5,BE266&lt;=20.5),"11,5 a 20,5",IF(BE266=21,"21",IF(AND(BE266&gt;=21.5,BE266&lt;=31.5),"21,5 a 31,5",IF(AND(BE266&gt;=32,BE266&lt;=42),"32 a 42","Fuera de rango"))))))))</f>
        <v>32 a 42</v>
      </c>
      <c r="BG266" s="11" t="n">
        <f aca="false">IF(BF266="","",IF(BF266="-20 a -10",1,IF(BF266="-9,5 a 0,5",2,IF(BF266="1 a 11",3,IF(BF266="11,5 a 20,5",4,IF(BF266="21","NORMA",IF(BF266="21,5 a 31,5",5,IF(BF266="32 a 42",6,""))))))))</f>
        <v>6</v>
      </c>
      <c r="BH266" s="9" t="n">
        <v>22</v>
      </c>
      <c r="BI266" s="10" t="str">
        <f aca="false">IF(BH266="","",IF(AND(BH266&gt;=-20,BH266&lt;=-15),"-20 a -15",IF(AND(BH266&gt;=-14.5,BH266&lt;=-9.5),"-14,5 a -9,5",IF(AND(BH266&gt;=-9,BH266&lt;=-4),"-9 a -4",IF(AND(BH266&gt;=-3.5,BH266&lt;=2.5),"-3,5 a 2,5",IF(AND(BH266&gt;=3,BH266&lt;=8),"3 a 8",IF(AND(BH266&gt;=8.5,BH266&lt;=14.5),"8,5 a 14,5",IF(BH266=15,"15",IF(AND(BH266&gt;=15.5,BH266&lt;=20.5),"15,5 a 20,5",IF(AND(BH266&gt;=21,BH266&lt;=26),"21 a 26","Fuera de rango"))))))))))</f>
        <v>21 a 26</v>
      </c>
      <c r="BJ266" s="11" t="n">
        <f aca="false">IF(BI266="","",IF(BI266="-20 a -15",1,IF(BI266="-14,5 a -9,5",2,IF(BI266="-9 a -4",3,IF(BI266="-3,5 a 2,5",4,IF(BI266="3 a 8",5,IF(BI266="8,5 a 14,5",6,IF(BI266="15","NORMA",IF(BI266="15,5 a 20,5",7,IF(BI266="21 a 26",8,IF(BI266="26,5 a 31,5",9,"")))))))))))</f>
        <v>8</v>
      </c>
      <c r="BK266" s="9" t="n">
        <v>0</v>
      </c>
      <c r="BL266" s="10" t="str">
        <f aca="false">IF(BK266="","",IF(AND(BK266&gt;=0,BK266&lt;=2),"0 - 2",IF(AND(BK266&gt;=2.5,BK266&lt;=4.5),"2,5 - 4,5",IF(AND(BK266&gt;=5,BK266&lt;=7),"5 - 7",IF(AND(BK266&gt;=7.5,BK266&lt;=9.5),"7,5 - 9,5",IF(AND(BK266&gt;=10,BK266&lt;=12),"10 - 12",IF(AND(BK266&gt;=12.5,BK266&lt;=13.5),"12,5 - 13,5",IF(BK266=14,"14",IF(AND(BK266&gt;=14.5,BK266&lt;=16.5),"14,5 - 16,5",IF(AND(BK266&gt;=17,BK266&lt;=19),"17 - 19",IF(AND(BK266&gt;=19.5,BK266&lt;=21.5),"19,5 - 21,5",IF(AND(BK266&gt;=22,BK266&lt;=24),"22 - 24",IF(AND(BK266&gt;=24.5,BK266&lt;=26.5),"24,5 - 26,5",IF(AND(BK266&gt;=27,BK266&lt;=29),"27 - 29",IF(AND(BK266&gt;=29.5,BK266&lt;=30),"29,5 - 30","Fuera de rango")))))))))))))))</f>
        <v>0 - 2</v>
      </c>
      <c r="BM266" s="11" t="n">
        <f aca="false">IF(BL266="","",IF(BL266="0 - 2",1,IF(BL266="2,5 - 4,5",2,IF(BL266="5 - 7",3,IF(BL266="7,5 - 9,5",4,IF(BL266="10 - 12",5,IF(BL266="12,5 - 13,5",6,IF(BL266="14","NORMA",IF(BL266="14,5 - 16,5",7,IF(BL266="17 - 19",8,IF(BL266="19,5 - 21,5",9,IF(BL266="22 - 24",10,IF(BL266="24,5 - 26,5",11,IF(BL266="27 - 29",12,IF(BL266="29,5 - 30",13,"")))))))))))))))</f>
        <v>1</v>
      </c>
      <c r="BN266" s="9" t="n">
        <v>14</v>
      </c>
      <c r="BO266" s="10" t="str">
        <f aca="false">IF(BN266="","",IF(AND(BN266&gt;=-20,BN266&lt;=-10),"-20 a -10",IF(AND(BN266&gt;=-9.5,BN266&lt;=0.5),"-9,5 a 0,5",IF(AND(BN266&gt;=1,BN266&lt;=11),"1 a 11",IF(AND(BN266&gt;=11.5,BN266&lt;=21.5),"11,5 a 21,5",IF(BN266=22,"22",IF(AND(BN266&gt;=22.5,BN266&lt;=32.5),"22,5 a 32,5",IF(AND(BN266&gt;=33,BN266&lt;=43),"33 a 43","Fuera de rango"))))))))</f>
        <v>11,5 a 21,5</v>
      </c>
      <c r="BP266" s="11" t="n">
        <f aca="false">IF(BO266="","",IF(BO266="-20 a -10",1,IF(BO266="-9,5 a 0,5",2,IF(BO266="1 a 11",3,IF(BO266="11,5 a 21,5",4,IF(BO266="22","NORMA",IF(BO266="22,5 a 32,5",5,IF(BO266="33 a 43",6,""))))))))</f>
        <v>4</v>
      </c>
      <c r="BQ266" s="9" t="n">
        <v>7</v>
      </c>
      <c r="BR266" s="10" t="str">
        <f aca="false">IF(BQ266="","",IF(AND(BQ266&gt;=-20,BQ266&lt;=-15),"-20 a -15",IF(AND(BQ266&gt;=-14.5,BQ266&lt;=-9.5),"-14,5 a -9,5",IF(AND(BQ266&gt;=-9,BQ266&lt;=-4),"-9 a -4",IF(AND(BQ266&gt;=-3.5,BQ266&lt;=2.5),"-3,5 a 2,5",IF(AND(BQ266&gt;=3,BQ266&lt;=8),"3 a 8",IF(AND(BQ266&gt;=8.5,BQ266&lt;=13.5),"8,5 a 13,5",IF(AND(BQ266&gt;=14,BQ266&lt;=17.5),"14 a 17,5",IF(BQ266=18,"18",IF(AND(BQ266&gt;=18.5,BQ266&lt;=23.5),"18,5 a 23,5",IF(AND(BQ266&gt;=24,BQ266&lt;=29),"24 a 29",IF(AND(BQ266&gt;=29.5,BQ266&lt;=34.5),"29,5 a 34,5",IF(AND(BQ266&gt;=35,BQ266&lt;=40),"35 a 40","Fuera de rango")))))))))))))</f>
        <v>3 a 8</v>
      </c>
      <c r="BS266" s="11" t="n">
        <f aca="false">IF(BR266="","",IF(BR266="-20 a -15",1,IF(BR266="-14,5 a -9,5",2,IF(BR266="-9 a -4",3,IF(BR266="-3,5 a 2,5",4,IF(BR266="3 a 8",5,IF(BR266="8,5 a 13,5",6,IF(BR266="14 a 17,5",7,IF(BR266="18","NORMA",IF(BR266="18,5 a 23,5",8,IF(BR266="24 a 29",9,IF(BR266="29,5 a 34,5",10,IF(BR266="35 a 40",11,"")))))))))))))</f>
        <v>5</v>
      </c>
      <c r="BT266" s="9" t="n">
        <v>-3</v>
      </c>
      <c r="BU266" s="10" t="str">
        <f aca="false">IF(BT266="","",IF(AND(BT266&gt;=-20,BT266&lt;=-18),"-20 a -18",IF(AND(BT266&gt;=-17.5,BT266&lt;=-15.5),"-17,5 a -15,5",IF(AND(BT266&gt;=-15,BT266&lt;=-13),"-15 a -13",IF(AND(BT266&gt;=-12.5,BT266&lt;=-10.5),"-12,5 a -10,5",IF(AND(BT266&gt;=-10,BT266&lt;=-8),"-10 a -8",IF(AND(BT266&gt;=-7.5,BT266&lt;=-5.5),"-7,5 a -5,5",IF(AND(BT266&gt;=-5,BT266&lt;=-3),"-5 a -3",IF(AND(BT266&gt;=-2.5,BT266&lt;=-0.5),"-2,5 a -0,5",IF(BT266=0,"0",IF(AND(BT266&gt;=0.5,BT266&lt;=2.5),"0,5 a 2,5",IF(AND(BT266&gt;=3,BT266&lt;=5),"3 a 5",IF(AND(BT266&gt;=5.5,BT266&lt;=7.5),"5,5 a 7,5",IF(AND(BT266&gt;=8,BT266&lt;=10),"8 a 10",IF(AND(BT266&gt;=10.5,BT266&lt;=12.5),"10,5 a 12,5",IF(AND(BT266&gt;=13,BT266&lt;=15),"13 a 15",IF(AND(BT266&gt;=15.5,BT266&lt;=17.5),"15,5 a 17,5",IF(AND(BT266&gt;=18,BT266&lt;=20),"18 a 20","Fuera de rango"))))))))))))))))))</f>
        <v>-5 a -3</v>
      </c>
      <c r="BV266" s="11" t="n">
        <f aca="false">IF(BT266="","",IF(BT266=0,"NORMA",IF(AND(BT266&gt;=-20,BT266&lt;=-18),2,IF(AND(BT266&gt;=-17.5,BT266&lt;=-15.5),2,IF(AND(BT266&gt;=-15,BT266&lt;=-13),3,IF(AND(BT266&gt;=-12.5,BT266&lt;=-10.5),4,IF(AND(BT266&gt;=-10,BT266&lt;=-8),5,IF(AND(BT266&gt;=-7.5,BT266&lt;=-5.5),6,IF(AND(BT266&gt;=-5,BT266&lt;=-3),7,IF(AND(BT266&gt;=-2.5,BT266&lt;=-0.5),8,IF(AND(BT266&gt;=0.5,BT266&lt;=2.5),9,IF(AND(BT266&gt;=3,BT266&lt;=5),10,IF(AND(BT266&gt;=5.5,BT266&lt;=7.5),11,IF(AND(BT266&gt;=8,BT266&lt;=10),12,IF(AND(BT266&gt;=10.5,BT266&lt;=12.5),13,IF(AND(BT266&gt;=13,BT266&lt;=15),14,IF(AND(BT266&gt;=15.5,BT266&lt;=17.5),15,IF(AND(BT266&gt;=18,BT266&lt;=20),16,"Fuera de rango"))))))))))))))))))</f>
        <v>7</v>
      </c>
      <c r="BW266" s="9" t="n">
        <v>-3.75</v>
      </c>
      <c r="BX266" s="10" t="n">
        <f aca="false">18.5- (0.3*H266)</f>
        <v>4.1</v>
      </c>
      <c r="BY266" s="10" t="n">
        <f aca="false">(BW266)-(BX266)</f>
        <v>-7.85</v>
      </c>
      <c r="BZ266" s="10" t="str">
        <f aca="false">IF(BY266="","",IF(BY266&lt;-27.5,"De -30 a -28",IF(BY266&lt;-25,"De -27,5 a -25,5",IF(BY266&lt;-22.5,"De -25 a -23",IF(BY266&lt;-20,"De -22,5 a -20,5",IF(BY266&lt;-17.5,"De -20 a -18",IF(BY266&lt;-15,"De -17,5 a -15,5",IF(BY266&lt;-12.5,"De -15 a -13",IF(BY266&lt;-10,"De -12,5 a -10,5",IF(BY266&lt;-7.5,"De -10 a -8",IF(BY266&lt;-5,"De -7,5 a -5,5",IF(BY266&lt;-2.5,"De -5 a -3",IF(BY266&lt;0,"De -2,5 a -0,5",IF(BY266&lt;2.5,"De 0 a 2",IF(BY266&lt;5,"De 2,5 a 4,5",IF(BY266&lt;7.5,"De 5 a 7",IF(BY266&lt;10,"De 7,5 a 9,5",IF(BY266&lt;12.5,"De 10 a 12",IF(BY266&lt;15,"De 12,5 a 14,5",IF(BY266&lt;17.5,"De 15 a 17",IF(BY266&lt;20,"De 17,5 a 19,5",IF(BY266&lt;22.5,"De 20 a 22",IF(BY266&lt;25,"De 22,5 a 24,5",IF(BY266&lt;27.5,"De 25 a 27","De 27,5 a 30"))))))))))))))))))))))))</f>
        <v>De -10 a -8</v>
      </c>
      <c r="CA266" s="12" t="n">
        <f aca="false">IF(BY266="","",IF(BY266&lt;=-28,1,IF(BY266&lt;=-25.5,2,IF(BY266&lt;=-23,3,IF(BY266&lt;=-20.5,4,IF(BY266&lt;=-18,5,IF(BY266&lt;=-15.5,6,IF(BY266&lt;=-13,7,IF(BY266&lt;=-10.5,8,IF(BY266&lt;=-8,9,IF(BY266&lt;=-5.5,10,IF(BY266&lt;=-3,11,IF(BY266&lt;=-0.5,12,IF(BY266&lt;=2,13,IF(BY266&lt;=4.5,14,IF(BY266&lt;=7,15,IF(BY266&lt;=9.5,16,IF(BY266&lt;=12,17,IF(BY266&lt;=14.5,18,IF(BY266&lt;=17,19,IF(BY266&lt;=19.5,20,IF(BY266&lt;=22,21,IF(BY266&lt;=24.5,22,IF(BY266&lt;=27,23,IF(BY266&lt;=30,24,"Fuera de rango")))))))))))))))))))))))))</f>
        <v>10</v>
      </c>
      <c r="CB266" s="9" t="n">
        <v>-3.75</v>
      </c>
      <c r="CC266" s="10" t="n">
        <f aca="false">18.5- (0.3*H266)</f>
        <v>4.1</v>
      </c>
      <c r="CD266" s="10" t="n">
        <f aca="false">(CB266)-(CC266)</f>
        <v>-7.85</v>
      </c>
      <c r="CE266" s="10" t="str">
        <f aca="false">IF(CD266="","",IF(CD266&lt;-27.5,"De -30 a -28",IF(CD266&lt;-25,"De -27,5 a -25,5",IF(CD266&lt;-22.5,"De -25 a -23",IF(CD266&lt;-20,"De -22,5 a -20,5",IF(CD266&lt;-17.5,"De -20 a -18",IF(CD266&lt;-15,"De -17,5 a -15,5",IF(CD266&lt;-12.5,"De -15 a -13",IF(CD266&lt;-10,"De -12,5 a -10,5",IF(CD266&lt;-7.5,"De -10 a -8",IF(CD266&lt;-5,"De -7,5 a -5,5",IF(CD266&lt;-2.5,"De -5 a -3",IF(CD266&lt;0,"De -2,5 a -0,5",IF(CD266&lt;=2,"De 0 a 2",IF(CD266&lt;=4.5,"De 2,5 a 4,5",IF(CD266&lt;=7,"De 5 a 7",IF(CD266&lt;=9.5,"De 7,5 a 9,5",IF(CD266&lt;=12,"De 10 a 12",IF(CD266&lt;=14.5,"De 12,5 a 14,5",IF(CD266&lt;=17,"De 15 a 17",IF(CD266&lt;=19.5,"De 17,5 a 19,5",IF(CD266&lt;=22,"De 20 a 22",IF(CD266&lt;=24.5,"De 22,5 a 24,5",IF(CD266&lt;=27,"De 25 a 27","De 27,5 a 30"))))))))))))))))))))))))</f>
        <v>De -10 a -8</v>
      </c>
      <c r="CF266" s="12" t="n">
        <f aca="false">IF(CD266="","",IF(CD266&lt;-27.5,1,IF(CD266&lt;-25,2,IF(CD266&lt;-22.5,3,IF(CD266&lt;-20,4,IF(CD266&lt;-17.5,5,IF(CD266&lt;-15,6,IF(CD266&lt;-12.5,7,IF(CD266&lt;-10,8,IF(CD266&lt;-7.5,9,IF(CD266&lt;-5,10,IF(CD266&lt;-2.5,11,IF(CD266&lt;0,12,IF(CD266&lt;2.5,13,IF(CD266&lt;5,14,IF(CD266&lt;7.5,15,IF(CD266&lt;10,16,IF(CD266&lt;12.5,17,IF(CD266&lt;15,18,IF(CD266&lt;17.5,19,IF(CD266&lt;20,20,IF(CD266&lt;22.5,21,IF(CD266&lt;25,22,IF(CD266&lt;27.5,23,24))))))))))))))))))))))))</f>
        <v>9</v>
      </c>
      <c r="CG266" s="9" t="n">
        <v>-1.75</v>
      </c>
      <c r="CH266" s="10" t="str">
        <f aca="false">IF(CG266="","",IF(AND(CG266&gt;=-10,CG266&lt;=-9.5),"-10 a -9,5",IF(AND(CG266&gt;-9.5,CG266&lt;=-8.5),"-9 a -8,5",IF(AND(CG266&gt;-8.5,CG266&lt;=-7.5),"-8 a -7,5",IF(AND(CG266&gt;-7.5,CG266&lt;=-6.5),"-7 a -6,5",IF(AND(CG266&gt;-6.5,CG266&lt;=-5.5),"-6 a -5,5",IF(AND(CG266&gt;-5.5,CG266&lt;=-4.5),"-5 a -4,5",IF(AND(CG266&gt;-4.5,CG266&lt;=-3.5),"-4 a -3,5",IF(AND(CG266&gt;-3.5,CG266&lt;=-2.5),"-3 a -2,5",IF(CG266=-2.25,"-2,25",IF(AND(CG266&gt;-2.5,CG266&lt;=-1.5),"-2 a -1,5",IF(AND(CG266&gt;-1.5,CG266&lt;=-0.5),"-1 a -0,5",IF(AND(CG266&gt;-0.5,CG266&lt;=0.5),"0 a 0,5",IF(AND(CG266&gt;0.5,CG266&lt;=1.5),"1 a 1,5",IF(AND(CG266&gt;1.5,CG266&lt;=2.5),"2 a 2,5",IF(AND(CG266&gt;2.5,CG266&lt;=3.5),"3 a 3,5",IF(AND(CG266&gt;3.5,CG266&lt;=4.5),"4 a 4,5",IF(AND(CG266&gt;4.5,CG266&lt;=5.5),"5 a 5,5",IF(AND(CG266&gt;5.5,CG266&lt;=6.5),"6 a 6,5",IF(AND(CG266&gt;6.5,CG266&lt;=7.5),"7 a 7,5",IF(AND(CG266&gt;7.5,CG266&lt;=8.5),"8 a 8,5",IF(AND(CG266&gt;8.5,CG266&lt;=9.5),"9 a 9,5",IF(CG266&gt;=10,"10","Fuera de rango")))))))))))))))))))))))</f>
        <v>-2 a -1,5</v>
      </c>
      <c r="CI266" s="11" t="n">
        <f aca="false">IF(CG266="","",IF(CG266=-2.25,"NORMA",IF(CG266&lt;=-9.5,1,IF(CG266&lt;=-8.5,2,IF(CG266&lt;=-7.5,3,IF(CG266&lt;=-6.5,4,IF(CG266&lt;=-5.5,5,IF(CG266&lt;=-4.5,6,IF(CG266&lt;=-3.5,7,IF(CG266&lt;=-2.5,8,IF(CG266&lt;=-1.5,9,IF(CG266&lt;=-0.5,10,IF(CG266&lt;=0.5,11,IF(CG266&lt;=1.5,12,IF(CG266&lt;=2.5,13,IF(CG266&lt;=3.5,14,IF(CG266&lt;=4.5,15,IF(CG266&lt;=5.5,16,IF(CG266&lt;=6.5,17,IF(CG266&lt;=7.5,18,IF(CG266&lt;=8.5,19,IF(CG266&lt;=9.5,20,IF(CG266=10,21,"Fuera de rango")))))))))))))))))))))))</f>
        <v>9</v>
      </c>
      <c r="CJ266" s="9" t="n">
        <v>1.75</v>
      </c>
      <c r="CK266" s="10" t="str">
        <f aca="false">IF(CJ266="","",IF(AND(CJ266&gt;=-6,CJ266&lt;=-5.5),"-6 a -5,5",IF(AND(CJ266&gt;-5.5,CJ266&lt;=-4.5),"-5 a -4,5",IF(AND(CJ266&gt;-4.5,CJ266&lt;=-3.5),"-4 a -3,5",IF(AND(CJ266&gt;-3.5,CJ266&lt;=-2.5),"-3 a -2,5",IF(AND(CJ266&gt;-2.5,CJ266&lt;=-1.5),"-2 a -1,5",IF(AND(CJ266&gt;-1.5,CJ266&lt;=-0.5),"-1 a -0,5",IF(AND(CJ266&gt;-0.5,CJ266&lt;=0.5),"0 a 0,5",IF(AND(CJ266&gt;0.5,CJ266&lt;=1.5),"1 a 1,5",IF(AND(CJ266&gt;1.5,CJ266&lt;2.5),"2",IF(AND(CJ266&gt;=2.5,CJ266&lt;=3),"2,5 a 3",IF(AND(CJ266&gt;3,CJ266&lt;=4),"3,5 a 4",IF(AND(CJ266&gt;4,CJ266&lt;=5),"4,5 a 5",IF(AND(CJ266&gt;5,CJ266&lt;=6),"5,5 a 6",IF(AND(CJ266&gt;6,CJ266&lt;=7),"6,5 a 7",IF(AND(CJ266&gt;7,CJ266&lt;=8),"7,5 a 8",IF(AND(CJ266&gt;8,CJ266&lt;=9.5),"8,5 a 9,5",IF(CJ266=10,"10","Fuera de rango"))))))))))))))))))</f>
        <v>2</v>
      </c>
      <c r="CL266" s="11" t="str">
        <f aca="false">IF(CK266="","",IF(OR(CK266="-6 a -5,5",CK266="-6 - -5,5"),1,IF(OR(CK266="-5 a -4,5",CK266="-5 - -4,5"),2,IF(OR(CK266="-4 a -3,5",CK266="-4 - -3,5"),3,IF(OR(CK266="-3 a -2,5",CK266="-3 - -2,5"),4,IF(OR(CK266="-2 a -1,5",CK266="-2 - -1,5"),5,IF(OR(CK266="-1 a -0,5",CK266="-1 - -0,5"),6,IF(OR(CK266="0 a 0,5",CK266="0 - 0,5"),7,IF(OR(CK266="1 a 1,5",CK266="1 - 1,5"),8,IF(CK266="2","NORMA",IF(OR(CK266="2,5 a 3",CK266="2,5 - 3"),9,IF(OR(CK266="3,5 a 4",CK266="3,5 - 4"),10,IF(OR(CK266="4,5 a 5",CK266="4,5 - 5"),11,IF(OR(CK266="5,5 a 6",CK266="5,5 - 6"),12,IF(OR(CK266="6,5 a 7",CK266="6,5 - 7"),13,IF(OR(CK266="7,5 a 8",CK266="7,5 - 8"),14,IF(OR(CK266="8,5 a 9",CK266="8,5 - 9,5",CK266="9 a 9,5"),15,IF(CK266="10",15,IF(OR(CK266="0,5 a 1",CK266="0,5 - 1"),7,"Fuera de rango")))))))))))))))))))</f>
        <v>NORMA</v>
      </c>
      <c r="CM266" s="10" t="n">
        <v>0</v>
      </c>
      <c r="CN266" s="10" t="str">
        <f aca="false">IF(CM266=0,"0", " ")</f>
        <v>0</v>
      </c>
      <c r="CO266" s="10" t="str">
        <f aca="false">IF(CM266&gt;0,"EME"," ")</f>
        <v> </v>
      </c>
      <c r="CP266" s="10" t="n">
        <v>0</v>
      </c>
      <c r="CQ266" s="10" t="str">
        <f aca="false">IF(CP266&gt;0,"0", " ")</f>
        <v> </v>
      </c>
      <c r="CR266" s="10" t="str">
        <f aca="false">IF(CP266&gt;0,"EME"," ")</f>
        <v> </v>
      </c>
      <c r="CS266" s="9" t="n">
        <v>0</v>
      </c>
      <c r="CT266" s="10" t="str">
        <f aca="false">IF(CS266&gt;0,"1", " ")</f>
        <v> </v>
      </c>
      <c r="CU266" s="10" t="str">
        <f aca="false">IF(CS266&gt;0,"HIP"," ")</f>
        <v> </v>
      </c>
      <c r="CV266" s="9" t="n">
        <v>0</v>
      </c>
      <c r="CW266" s="10" t="str">
        <f aca="false">IF(CV266&gt;0,"1", " ")</f>
        <v> </v>
      </c>
      <c r="CX266" s="10" t="str">
        <f aca="false">IF(CV266&gt;0,"HIP"," ")</f>
        <v> </v>
      </c>
      <c r="CY266" s="9" t="n">
        <v>-3.25</v>
      </c>
      <c r="CZ266" s="11" t="str">
        <f aca="false">IF(CY266&lt;0,"2"," ")</f>
        <v>2</v>
      </c>
      <c r="DA266" s="11" t="str">
        <f aca="false">IF(CY266&lt;0,"MIO"," ")</f>
        <v>MIO</v>
      </c>
      <c r="DB266" s="9" t="n">
        <v>-3.25</v>
      </c>
      <c r="DC266" s="11" t="str">
        <f aca="false">IF(DB266&lt;0,"2"," ")</f>
        <v>2</v>
      </c>
      <c r="DD266" s="11" t="str">
        <f aca="false">IF(DB266&lt;0,"MIO"," ")</f>
        <v>MIO</v>
      </c>
      <c r="DE266" s="9" t="n">
        <v>-0.5</v>
      </c>
      <c r="DF266" s="11" t="str">
        <f aca="false">IF(DE266&lt;0,"3"," ")</f>
        <v>3</v>
      </c>
      <c r="DG266" s="11" t="str">
        <f aca="false">IF(DE266&lt;0,"AST"," ")</f>
        <v>AST</v>
      </c>
      <c r="DH266" s="9" t="n">
        <v>-0.5</v>
      </c>
      <c r="DI266" s="11" t="str">
        <f aca="false">IF(DH266&lt;0,"3"," ")</f>
        <v>3</v>
      </c>
      <c r="DJ266" s="11" t="str">
        <f aca="false">IF(DH266&lt;0,"AST"," ")</f>
        <v>AST</v>
      </c>
      <c r="DK266" s="9" t="n">
        <v>1.75</v>
      </c>
      <c r="DL266" s="10" t="str">
        <f aca="false">IF(DK266&gt;0,"4"," ")</f>
        <v>4</v>
      </c>
      <c r="DM266" s="10" t="str">
        <f aca="false">IF(DK266&gt;0,"PRE"," ")</f>
        <v>PRE</v>
      </c>
      <c r="DN266" s="9" t="n">
        <v>1.75</v>
      </c>
      <c r="DO266" s="10" t="str">
        <f aca="false">IF(DN266&gt;0,"4"," ")</f>
        <v>4</v>
      </c>
      <c r="DP266" s="10" t="str">
        <f aca="false">IF(DN266&gt;0,"PRE"," ")</f>
        <v>PRE</v>
      </c>
      <c r="DQ266" s="12" t="n">
        <v>3</v>
      </c>
      <c r="DR266" s="12" t="n">
        <v>3</v>
      </c>
      <c r="DS266" s="12" t="str">
        <f aca="false">CONCATENATE(CO266,CU266,DA266,DG266,DM266)</f>
        <v>  MIOASTPRE</v>
      </c>
      <c r="DT266" s="10" t="str">
        <f aca="false" t="array" ref="DT266">_xlfn.IFS(DS266="EME    ","0", DS266=" HIP   ","1", DS266="  MIO  ","2", DS266="   AST ","3", DS266="    PRE","4", DS266="EME   PRE","5", DS266=" HIP  PRE","6", DS266=" HIP AST ","7", DS266="  MIO PRE","8", DS266="  MIOAST ","9", DS266="   ASTPRE","10",DS266=" HIP ASTPRE","11", DS266="  MIOASTPRE","12", DS266="     ","0")</f>
        <v>12</v>
      </c>
      <c r="DU266" s="1" t="s">
        <v>153</v>
      </c>
      <c r="DV266" s="1" t="str">
        <f aca="false" t="array" ref="DV266">_xlfn.IFS(DU266="SI","2", DU266="NO","1")</f>
        <v>2</v>
      </c>
      <c r="DW266" s="10" t="n">
        <v>0</v>
      </c>
      <c r="DX266" s="11" t="str">
        <f aca="false">IF(DW266=0,"1","2")</f>
        <v>1</v>
      </c>
      <c r="DY266" s="11" t="str">
        <f aca="false" t="array" ref="DY266">_xlfn.IFS(DW266=0,"0", DW266=0.25, "1", DW266=0.5,"2", DW266=0.75,"3", DW266=1,"4",DW266=1.25,"5", DW266=1.5,"6", DW266=1.75,"7", DW266=2,"8")</f>
        <v>0</v>
      </c>
      <c r="DZ266" s="10" t="n">
        <v>0</v>
      </c>
      <c r="EA266" s="11" t="str">
        <f aca="false">IF(DZ266=0,"1","2")</f>
        <v>1</v>
      </c>
      <c r="EB266" s="11" t="str">
        <f aca="false" t="array" ref="EB266">_xlfn.IFS(DZ266=0,"0", DZ266=0.25, "1", DZ266=0.5,"2", DZ266=0.75,"3", DZ266=1,"4",DZ266=1.25,"5", DZ266=1.5,"6", DZ266=1.75,"7", DZ266=2,"8")</f>
        <v>0</v>
      </c>
      <c r="EC266" s="10" t="n">
        <v>-0.25</v>
      </c>
      <c r="ED266" s="10" t="str">
        <f aca="false">IF(EC266=0,"1","2")</f>
        <v>2</v>
      </c>
      <c r="EE266" s="11" t="str">
        <f aca="false" t="array" ref="EE266">_xlfn.IFS(EC266=0,"0", EC266=-0.25, "1", EC266=-0.5,"2", EC266=-0.75,"3", EC266=-1,"4",EC266=-1.25,"5", EC266=-1.5,"6", EC266=-1.75,"7", EC266=-2,"8", EC266=-2.25,"9",EC266=-2.5,"10", EC266=-2.75,"11", EC266=-3,"12", EC266=-3.25,"13", EC266=-3.5,"14", EC266=-3.75,"15",EC266=-4,"16")</f>
        <v>1</v>
      </c>
      <c r="EF266" s="10" t="n">
        <v>-0.25</v>
      </c>
      <c r="EG266" s="10" t="str">
        <f aca="false">IF(EF266=0,"1","2")</f>
        <v>2</v>
      </c>
      <c r="EH266" s="11" t="str">
        <f aca="false" t="array" ref="EH266">_xlfn.IFS(EF266=0,"0", EF266=-0.25, "1", EF266=-0.5,"2", EF266=-0.75,"3", EF266=-1,"4",EF266=-1.25,"5", EF266=-1.5,"6", EF266=-1.75,"7", EF266=-2,"8", EF266=-2.25,"9",EF266=-2.5,"10", EF266=-2.75,"11", EF266=-3,"12", EF266=-3.25,"13", EF266=-3.5,"14", EF266=-3.75,"15",EF266=-4,"16")</f>
        <v>1</v>
      </c>
      <c r="EI266" s="10" t="n">
        <v>0</v>
      </c>
      <c r="EJ266" s="11" t="str">
        <f aca="false">IF(EI266=0,"1","2")</f>
        <v>1</v>
      </c>
      <c r="EK266" s="11" t="str">
        <f aca="false" t="array" ref="EK266">_xlfn.IFS(EI266=0,"0", EI266=-0.25, "1", EI266=-0.5,"2", EI266=-0.75,"3", EI266=-1,"4",EI266=-1.25,"5", EI266=-1.5,"6", EI266=-1.75,"7", EI266=-2,"8", EI266=-2.25,"9", EI266=-2.25,"9",EI266=-2.5,"10", EI266=-2.75,"11", EI266=-3,"12", EI266=-3.25,"13", EI266=-3.5,"14", EI266=-3.75,"15",EI266=-4,"16", EI266=0.25, "17", EI266=0.5, "18")</f>
        <v>0</v>
      </c>
      <c r="EL266" s="10" t="n">
        <v>0</v>
      </c>
      <c r="EM266" s="11" t="str">
        <f aca="false">IF(EL266=0,"1","2")</f>
        <v>1</v>
      </c>
      <c r="EN266" s="11" t="str">
        <f aca="false" t="array" ref="EN266">_xlfn.IFS(EL266=0.25,"17",EL266=0.5,"18", EL266=0,"0", EL266=-0.25, "1", EL266=-0.5,"2", EL266=-0.75,"3", EL266=-1,"4",EL266=-1.25,"5", EL266=-1.5,"6", EL266=-1.75,"7", EL266=-2,"8",EL266= -2.25,"9",EL266=-2.5,"10",EL266= -2.75,"11",EL266= -3,"12",EL266= -3.25,"13",EL266= -3.5,"14",EL266= -3.75,"15",EL266=-4,"16")</f>
        <v>0</v>
      </c>
      <c r="EO266" s="10" t="n">
        <v>0.5</v>
      </c>
      <c r="EP266" s="11" t="str">
        <f aca="false">IF(EO266=0,"1","2")</f>
        <v>2</v>
      </c>
      <c r="EQ266" s="11" t="str">
        <f aca="false" t="array" ref="EQ266">_xlfn.IFS(EO266=0,"0", EO266=0.25, "1", EO266=0.5,"2", EO266=0.75,"3", EO266=1,"4",EO266=1.25,"5", EO266=1.5,"6", EO266=1.75,"7", EO266=2,"8", EO266=2.25,"9", EO266=2.25,"9",EO266=2.5,"10", EO266=2.75,"11", EO266=3,"12", EO266=3.25,"13", EO266=3.5,"14", EO266=3.75,"15",EO266=4,"16", EO266=-0.25, "17", bq=-0.5, "18")</f>
        <v>2</v>
      </c>
      <c r="ER266" s="10" t="n">
        <v>0.5</v>
      </c>
      <c r="ES266" s="11" t="str">
        <f aca="false">IF(ER266=0,"1","2")</f>
        <v>2</v>
      </c>
      <c r="ET266" s="11" t="str">
        <f aca="false" t="array" ref="ET266">_xlfn.IFS(ER266=0,"0", ER266=0.25, "1", ER266=0.5,"2", ER266=0.75,"3", ER266=1,"4",ER266=1.25,"5", ER266=1.5,"6", ER266=1.75,"7", ER266=2,"8", ER266=2.25,"9", ER266=2.25,"9",ER266=2.5,"10", ER266=2.75,"11", ER266=3,"12", ER266=3.25,"13", ER266=3.5,"14", ER266=3.75,"15",ER266=4,"16", ER266=-0.25, "17", bq=-0.5, "18")</f>
        <v>2</v>
      </c>
      <c r="EU266" s="13" t="n">
        <v>19</v>
      </c>
      <c r="EV266" s="14" t="str">
        <f aca="false">VLOOKUP(EU266,LEYENDA!$G$2:$H$8,2,TRUE())</f>
        <v>19-24</v>
      </c>
      <c r="EW266" s="14" t="str">
        <f aca="false" t="array" ref="EW266">_xlfn.IFS(EV266="0-5","1", EV266="6-12","2", EV266="13-18","3", EV266="19-24","4", EV266="25-36","5", EV266="37-48","6", EV266="49-60","7")</f>
        <v>4</v>
      </c>
    </row>
    <row r="267" customFormat="false" ht="13.5" hidden="false" customHeight="false" outlineLevel="0" collapsed="false">
      <c r="A267" s="1" t="n">
        <v>70</v>
      </c>
      <c r="B267" s="32" t="n">
        <v>9</v>
      </c>
      <c r="C267" s="33" t="n">
        <v>41240</v>
      </c>
      <c r="D267" s="6"/>
      <c r="E267" s="5" t="str">
        <f aca="false">VLOOKUP(A267,'286'!$A$3:$J$600,10,FALSE())</f>
        <v>MARTÍNEZ PÉREZ, MARÍA JOSÉ</v>
      </c>
      <c r="F267" s="4" t="str">
        <f aca="false">VLOOKUP(A267,'286'!$A$3:$I$1768,3,FALSE())</f>
        <v>MARPEJO</v>
      </c>
      <c r="G267" s="6" t="n">
        <f aca="false">VLOOKUP(A267,'286'!$A$3:$I$1768,4,FALSE())</f>
        <v>22727</v>
      </c>
      <c r="H267" s="7" t="n">
        <f aca="false">YEAR(C267)-YEAR(G267)</f>
        <v>50</v>
      </c>
      <c r="I267" s="1" t="str">
        <f aca="false">VLOOKUP(H267,LEYENDA!$C$2:$D$6,2,TRUE())</f>
        <v>41-60</v>
      </c>
      <c r="J267" s="5" t="str">
        <f aca="false">VLOOKUP(A267,'286'!$A$3:$I$1768,7,FALSE())</f>
        <v>M</v>
      </c>
      <c r="K267" s="8" t="str">
        <f aca="false">VLOOKUP(A267,'286'!$A$3:$I$1768,2,FALSE())</f>
        <v>OD</v>
      </c>
      <c r="L267" s="4" t="str">
        <f aca="false">VLOOKUP(A267,'286'!$A$3:$I$1768,8,FALSE())</f>
        <v>D</v>
      </c>
      <c r="M267" s="4" t="str">
        <f aca="false">VLOOKUP(A267,'286'!$A$3:$I$1768,9,FALSE())</f>
        <v>I</v>
      </c>
      <c r="N267" s="8" t="str">
        <f aca="false">IF(R267=O267, "MISMA","CONTRARIA")</f>
        <v>CONTRARIA</v>
      </c>
      <c r="O267" s="8" t="str">
        <f aca="false" t="array" ref="O267">_xlfn.IFS(L267="D","1", L267="I","2")</f>
        <v>1</v>
      </c>
      <c r="P267" s="8" t="str">
        <f aca="false" t="array" ref="P267">_xlfn.IFS(K267="OD","1", K267="OI","2")</f>
        <v>1</v>
      </c>
      <c r="Q267" s="1" t="str">
        <f aca="false" t="array" ref="Q267">_xlfn.IFS(J267="M","1", J267="H","2")</f>
        <v>1</v>
      </c>
      <c r="R267" s="8" t="str">
        <f aca="false" t="array" ref="R267">_xlfn.IFS(M267="D","1", M267="I","2")</f>
        <v>2</v>
      </c>
      <c r="S267" s="1" t="str">
        <f aca="false" t="array" ref="S267">_xlfn.IFS(N267="CONTRARIA", "1",N267= "MISMA","2")</f>
        <v>1</v>
      </c>
      <c r="T267" s="1" t="str">
        <f aca="false" t="array" ref="T267">_xlfn.IFS(I267="0-12","1", I267="13-24","2", I267="25-40","3", I267="41-60","4", I267="61-100","5")</f>
        <v>4</v>
      </c>
      <c r="U267" s="9" t="n">
        <v>8</v>
      </c>
      <c r="V267" s="1" t="str">
        <f aca="false">IF(U267="","",IF(AND(U267&gt;=-9,U267&lt;=-6.5),"-9 a -6,5",IF(AND(U267&gt;=-6,U267&lt;=-3.5),"-6 a -3,5",IF(AND(U267&gt;=-3,U267&lt;=-1),"-3 a -1",IF(U267=-0.5,"-0,5",IF(AND(U267&gt;=0,U267&lt;=2.5),"0 a 2,5",IF(AND(U267&gt;=3,U267&lt;=5.5),"3 a 5,5",IF(AND(U267&gt;=6,U267&lt;=8.5),"6 a 8,5",IF(AND(U267&gt;=9,U267&lt;=20),"9 a 20","Fuera de rango")))))))))</f>
        <v>6 a 8,5</v>
      </c>
      <c r="W267" s="11" t="n">
        <f aca="false">IF(V267="","",IF(V267="-9 a -6,5",2,IF(V267="-6 a -3,5",3,IF(V267="-3 a -1",4,IF(V267="-0,5","NORMA",IF(V267="0 a 2,5",5,IF(V267="3 a 5,5",6,IF(V267="6 a 8,5",7,IF(V267="9 a 20",8,"Fuera de rango")))))))))</f>
        <v>7</v>
      </c>
      <c r="X267" s="9" t="n">
        <v>0</v>
      </c>
      <c r="Y267" s="10" t="str">
        <f aca="false">IF(X267="","",IF(AND(X267&gt;=0,X267&lt;=4),"0 a 4",IF(AND(X267&gt;=4.5,X267&lt;=8.5),"4,5 a 8,5",IF(X267=9,"9",IF(AND(X267&gt;=9.5,X267&lt;=13),"9,5 a 13",IF(AND(X267&gt;=13.5,X267&lt;=20),"13,5 a 20",IF(AND(X267&gt;=20.5,X267&lt;=35),"20,5 a 35","Fuera de rango")))))))</f>
        <v>0 a 4</v>
      </c>
      <c r="Z267" s="11" t="n">
        <f aca="false">IF(Y267="","",IF(Y267="0 a 4",1,IF(Y267="4,5 a 8,5",2,IF(Y267="9","NORMA",IF(Y267="9,5 a 13",3,IF(Y267="13,5 a 20",4,IF(Y267="20,5 a 35",5,"Fuera de rango")))))))</f>
        <v>1</v>
      </c>
      <c r="AA267" s="9" t="n">
        <v>26</v>
      </c>
      <c r="AB267" s="10" t="str">
        <f aca="false">IF(AA267="","",IF(AND(AA267&gt;=0,AA267&lt;=9),"0 a 9",IF(AND(AA267&gt;=9.5,AA267&lt;=18.5),"9,5 a 18,5",IF(AA267=19,"19",IF(AND(AA267&gt;=19.5,AA267&lt;=28),"19,5 a 28",IF(AND(AA267&gt;=28.5,AA267&lt;=40),"28,5 a 40","Fuera de rango"))))))</f>
        <v>19,5 a 28</v>
      </c>
      <c r="AC267" s="11" t="n">
        <f aca="false" t="array" ref="AC267">_xlfn.IFS(AB267="","",AB267="0 a 9",1,AB267="9,5 a 18,5",2,AB267="19","NORMA",AB267="19,5 a 28",3,AB267="28,5 a 40",4,TRUE(),"Fuera de rango")</f>
        <v>3</v>
      </c>
      <c r="AD267" s="9" t="n">
        <v>17</v>
      </c>
      <c r="AE267" s="10" t="str">
        <f aca="false">IF(AD267="","",IF(AND(AD267&gt;=-10,AD267&lt;=0),"De -10 a 0",IF(AND(AD267&gt;=0.5,AD267&lt;=9.5),"0,5 a 9,5",IF(AD267=10,"10",IF(AND(AD267&gt;=10.5,AD267&lt;=20),"10,5 a 20",IF(AND(AD267&gt;=20.5,AD267&lt;=40),"20,5 a 40","Fuera de rango"))))))</f>
        <v>10,5 a 20</v>
      </c>
      <c r="AF267" s="12" t="n">
        <f aca="false">IF(AD267="","",IF(AND(AD267&gt;=-10,AD267&lt;=0),1,IF(AND(AD267&gt;=0.5,AD267&lt;=9.5),2,IF(AD267=10,"NORMA",IF(AND(AD267&gt;=10.5,AD267&lt;=20),3,IF(AND(AD267&gt;=20.5,AD267&lt;=40),4,""))))))</f>
        <v>3</v>
      </c>
      <c r="AG267" s="9" t="n">
        <v>8</v>
      </c>
      <c r="AH267" s="10" t="str">
        <f aca="false">IF(AG267="","",IF(AND(AG267&gt;=0,AG267&lt;=4),"0 a 4",IF(AND(AG267&gt;=4.5,AG267&lt;=8.5),"4,5 a 8,5",IF(AG267=9,"9",IF(AND(AG267&gt;=9.5,AG267&lt;=13),"9,5 a 13",IF(AND(AG267&gt;=13.5,AG267&lt;=25),"13,5 a 25","Fuera de rango"))))))</f>
        <v>4,5 a 8,5</v>
      </c>
      <c r="AI267" s="11" t="n">
        <f aca="false">IF(AH267="","",IF(AH267="0 a 4",1,IF(AH267="4,5 a 8,5",2,IF(AH267="9","NORMA",IF(AH267="9,5 a 13",3,IF(AH267="13,5 a 25",4,""))))))</f>
        <v>2</v>
      </c>
      <c r="AJ267" s="9" t="n">
        <v>3</v>
      </c>
      <c r="AK267" s="10" t="str">
        <f aca="false">IF(AJ267="","",IF(AND(AJ267&gt;=-15,AJ267&lt;=-10.5),"-15 a -10,5",IF(AND(AJ267&gt;=-10,AJ267&lt;=-4),"-10 a -4",IF(AND(AJ267&gt;=-4.5,AJ267&lt;=0),"-4,5 a 0",IF(AND(AJ267&gt;=0.5,AJ267&lt;=4.5),"0,5 a 4,5",IF(AJ267=5,"5",IF(AND(AJ267&gt;=5.5,AJ267&lt;=10),"5,5 a 10",IF(AND(AJ267&gt;=10.5,AJ267&lt;=20),"10,5 a 20","Fuera de rango"))))))))</f>
        <v>0,5 a 4,5</v>
      </c>
      <c r="AL267" s="11" t="n">
        <f aca="false">IF(AK267="","",IF(AK267="-15 a -10,5",1,IF(AK267="-10 a -4",2,IF(AK267="-4,5 a 0",3,IF(AK267="0,5 a 4,5",4,IF(AK267="5","NORMA",IF(AK267="5,5 a 10",5,IF(AK267="10,5 a 20",6,"Error"))))))))</f>
        <v>4</v>
      </c>
      <c r="AM267" s="9" t="n">
        <v>-1</v>
      </c>
      <c r="AN267" s="10" t="str">
        <f aca="false">IF(AM267="","",IF(AND(AM267&gt;=-7.5,AM267&lt;=-5.5),"-7,5 a -5,5",IF(AND(AM267&gt;=-5,AM267&lt;=-3),"-5 a -3",IF(AND(AM267&gt;=-2.5,AM267&lt;=-0.5),"-2,5 a -0,5",IF(AM267=0,"0,00",IF(AND(AM267&gt;=0.5,AM267&lt;=2.5),"0,5 a 2,5",IF(AND(AM267&gt;=3,AM267&lt;=5),"3 a 5",IF(AND(AM267&gt;=5.5,AM267&lt;=7.5),"5,5 a 7,5",IF(AND(AM267&gt;=8,AM267&lt;=10),"8 a 10","Fuera de rango")))))))))</f>
        <v>-2,5 a -0,5</v>
      </c>
      <c r="AO267" s="11" t="n">
        <f aca="false">IF(AN267="","",IF(AN267="-7,5 a -5,5",1,IF(AN267="-5 a -3",2,IF(AN267="-2,5 a -0,5",3,IF(AN267="0,00","NORMA",IF(AN267="0,5 a 2,5",4,IF(AN267="3 a 5",5,IF(AN267="5,5 a 7,5",6,IF(AN267="8 a 10",7,"Error")))))))))</f>
        <v>3</v>
      </c>
      <c r="AP267" s="9" t="n">
        <v>-6</v>
      </c>
      <c r="AQ267" s="10" t="str">
        <f aca="false">IF(AP267="","",IF(AND(AP267&gt;=-20,AP267&lt;=-9.5),"-20 a -9,5",IF(AND(AP267&gt;=-9,AP267&lt;=-6.5),"-9 a -6,5",IF(AP267=-6,"-6",IF(AND(AP267&gt;=-5.5,AP267&lt;=-3),"-5,5 a -3",IF(AND(AP267&gt;=-2.5,AP267&lt;=0),"-2,5 a 0",IF(AND(AP267&gt;=0.5,AP267&lt;=3),"0,5 a 3",IF(AND(AP267&gt;=3.5,AP267&lt;=6),"3,5 a 6",IF(AND(AP267&gt;=6.5,AP267&lt;=9),"6,5 a 9",IF(AND(AP267&gt;=9.5,AP267&lt;=20),"9,5 a 20","Fuera de rango"))))))))))</f>
        <v>-6</v>
      </c>
      <c r="AR267" s="11" t="str">
        <f aca="false">IF(AQ267="","",IF(AQ267="-20 a -9,5",1,IF(AQ267="-9 a -6,5",2,IF(AQ267="-6","NORMA",IF(AQ267="-5,5 a -3",3,IF(AQ267="-2,5 a 0",4,IF(AQ267="0,5 a 3",5,IF(AQ267="3,5 a 6",6,IF(AQ267="6,5 a 9",7,IF(AQ267="9,5 a 20",8,""))))))))))</f>
        <v>NORMA</v>
      </c>
      <c r="AS267" s="9" t="n">
        <v>0</v>
      </c>
      <c r="AT267" s="10" t="str">
        <f aca="false">IF(AS267="","",IF(AND(AS267&gt;=-16,AS267&lt;=-14),"-16 a -14",IF(AND(AS267&gt;=-13.5,AS267&lt;=-11.5),"-13,5 a -11,5",IF(AND(AS267&gt;=-11,AS267&lt;=-9),"-11 a -9",IF(AND(AS267&gt;=-8.5,AS267&lt;=-6.5),"-8,5 a -6,5",IF(AND(AS267&gt;=-6,AS267&lt;=-4),"-6 a -4",IF(AND(AS267&gt;=-3.5,AS267&lt;=-1.5),"-3,5 a -1,5",IF(AND(AS267&gt;=-1,AS267&lt;=1),"-1 a 1",IF(AND(AS267&gt;=1.5,AS267&lt;=3.5),"1,5 a 3,5",IF(AND(AS267&gt;=4,AS267&lt;=6),"4 a 6",IF(AND(AS267&gt;=6.5,AS267&lt;=8.5),"6,5 a 8,5",IF(AND(AS267&gt;=9,AS267&lt;=11),"9 a 11",IF(AND(AS267&gt;=11.5,AS267&lt;=13.5),"11,5 a 13,5",IF(AND(AS267&gt;=14,AS267&lt;=16),"14 a 16",IF(AND(AS267&gt;=16.5,AS267&lt;=18.5),"16,5 a 18,5",IF(AND(AS267&gt;=19,AS267&lt;=21),"19 a 21","Fuera de rango"))))))))))))))))</f>
        <v>-1 a 1</v>
      </c>
      <c r="AU267" s="11" t="n">
        <f aca="false" t="array" ref="AU267">IF(AT267="","",_xlfn.IFS(AT267="-16 a -14",1,AT267="-13,5 a -11,5",2,AT267="-11 a -9",3,AT267="-8,5 a -6,5",4,AT267="-6 a -4",5,AT267="-3,5 a -1,5",6,AT267="-1 a 1",7,AT267="1,5 a 3,5",8,AT267="4 a 6","NORMA",AT267="6,5 a 8,5",9,AT267="9 a 11",10,AT267="11,5 a 13,5",11,AT267="14 a 16",12,AT267="16,5 a 18,5",13,AT267="19 a 21",14,TRUE(),""))</f>
        <v>7</v>
      </c>
      <c r="AV267" s="9" t="n">
        <v>2.25</v>
      </c>
      <c r="AW267" s="10" t="str">
        <f aca="false">IF(AV267="","",IF(AND(AV267&gt;=-1,AV267&lt;=-0.5),"-1 a -0,5",IF(AND(AV267&gt;-0.5,AV267&lt;=0),"De -0,5 a 0",IF(AND(AV267&gt;=0.25,AV267&lt;=0.75),"0,25 a 0,75",IF(AND(AV267&gt;=1,AV267&lt;=1.5),"1 a 1,5",IF(AND(AV267&gt;=1.75,AV267&lt;=2.25),"1,75 a 2,25",IF(AND(AV267&gt;=2.5,AV267&lt;=3),"2,5 a 3",IF(AND(AV267&gt;=3.25,AV267&lt;=3.75),"3,25 a 3,75","Fuera de rango"))))))))</f>
        <v>1,75 a 2,25</v>
      </c>
      <c r="AX267" s="11" t="n">
        <f aca="false">IF(AW267="","",IF(OR(AW267="-1 a -0,5",AW267="-1 a -0.5"),1,IF(OR(AW267="De -0,5 a 0",AW267="-0,5 a 0",AW267="De -0.5 a 0"),2,IF(OR(AW267="0,25 a 0,75",AW267="0.25 a 0.75"),"NORMA",IF(OR(AW267="1 a 1,5",AW267="1 a 1.5"),3,IF(OR(AW267="1,75 a 2,25",AW267="1.75 a 2.25"),4,IF(OR(AW267="2,5 a 3",AW267="2.5 a 3"),5,IF(OR(AW267="3,25 a 3,75",AW267="3.25 a 3.75"),6,""))))))))</f>
        <v>4</v>
      </c>
      <c r="AY267" s="9" t="n">
        <v>-6</v>
      </c>
      <c r="AZ267" s="10" t="str">
        <f aca="false">IF(AY267="","",IF(AND(AY267&gt;=-20,AY267&lt;=-9.5),"-20 a -9,5",IF(AND(AY267&gt;=-9,AY267&lt;=-6.5),"-9 a -6,5",IF(AY267=-6,"-6",IF(AND(AY267&gt;=-5.5,AY267&lt;=-3),"-5,5 a -3",IF(AND(AY267&gt;=-2.5,AY267&lt;=0),"-2,5 a 0",IF(AND(AY267&gt;=0.5,AY267&lt;=3),"0,5 a 3",IF(AND(AY267&gt;=3.5,AY267&lt;=6),"3,5 a 6","Fuera de rango"))))))))</f>
        <v>-6</v>
      </c>
      <c r="BA267" s="11" t="str">
        <f aca="false">IF(AZ267="","",IF(AZ267="-20 a -9,5",1,IF(AZ267="-9 a -6,5",2,IF(AZ267="-6","NORMA",IF(AZ267="-5,5 a -3",3,IF(AZ267="-2,5 a 0",4,IF(AZ267="0,5 a 3",5,IF(AZ267="3,5 a 6",6,""))))))))</f>
        <v>NORMA</v>
      </c>
      <c r="BB267" s="9" t="n">
        <v>0</v>
      </c>
      <c r="BC267" s="10" t="str">
        <f aca="false" t="array" ref="BC267">IF(BB267="","",_xlfn.IFS(AND(BB267&gt;=0,BB267&lt;=2),"0 a 2",AND(BB267&gt;=2.5,BB267&lt;=4.5),"2,5 a 4,5",AND(BB267&gt;=5,BB267&lt;=7),"5 a 7",AND(BB267&gt;=7.5,BB267&lt;=9.5),"7,5 a 9,5",AND(BB267&gt;=10,BB267&lt;=12),"10 a 12",AND(BB267&gt;=12.5,BB267&lt;=14.5),"12,5 a 14,5",BB267=15,"15",AND(BB267&gt;=15.5,BB267&lt;=17.5),"15,5 a 17,5",AND(BB267&gt;=18,BB267&lt;=20),"18 a 20",AND(BB267&gt;=20.5,BB267&lt;=22.5),"20,5 a 22,5",AND(BB267&gt;=23,BB267&lt;=25),"23 a 25",TRUE(),"Fuera de rango"))</f>
        <v>0 a 2</v>
      </c>
      <c r="BD267" s="11" t="n">
        <f aca="false" t="array" ref="BD267">IF(BC267="","",_xlfn.IFS(BC267="0 a 2",1,BC267="2,5 a 4,5",2,BC267="5 a 7",3,BC267="7,5 a 9,5",4,BC267="10 a 12",5,BC267="12,5 a 14,5",6,BC267="15","NORMA",BC267="15,5 a 17,5",7,BC267="18 a 20",8,BC267="20,5 a 22,5",9,BC267="23 a 25",10,TRUE(),"Fuera de rango"))</f>
        <v>1</v>
      </c>
      <c r="BE267" s="9" t="n">
        <v>28</v>
      </c>
      <c r="BF267" s="10" t="str">
        <f aca="false">IF(BE267="","",IF(AND(BE267&gt;=-20,BE267&lt;=-10),"-20 a -10",IF(AND(BE267&gt;=-9.5,BE267&lt;=0.5),"-9,5 a 0,5",IF(AND(BE267&gt;=1,BE267&lt;=11),"1 a 11",IF(AND(BE267&gt;=11.5,BE267&lt;=20.5),"11,5 a 20,5",IF(BE267=21,"21",IF(AND(BE267&gt;=21.5,BE267&lt;=31.5),"21,5 a 31,5",IF(AND(BE267&gt;=32,BE267&lt;=42),"32 a 42","Fuera de rango"))))))))</f>
        <v>21,5 a 31,5</v>
      </c>
      <c r="BG267" s="11" t="n">
        <f aca="false">IF(BF267="","",IF(BF267="-20 a -10",1,IF(BF267="-9,5 a 0,5",2,IF(BF267="1 a 11",3,IF(BF267="11,5 a 20,5",4,IF(BF267="21","NORMA",IF(BF267="21,5 a 31,5",5,IF(BF267="32 a 42",6,""))))))))</f>
        <v>5</v>
      </c>
      <c r="BH267" s="9" t="n">
        <v>10</v>
      </c>
      <c r="BI267" s="10" t="str">
        <f aca="false">IF(BH267="","",IF(AND(BH267&gt;=-20,BH267&lt;=-15),"-20 a -15",IF(AND(BH267&gt;=-14.5,BH267&lt;=-9.5),"-14,5 a -9,5",IF(AND(BH267&gt;=-9,BH267&lt;=-4),"-9 a -4",IF(AND(BH267&gt;=-3.5,BH267&lt;=2.5),"-3,5 a 2,5",IF(AND(BH267&gt;=3,BH267&lt;=8),"3 a 8",IF(AND(BH267&gt;=8.5,BH267&lt;=14.5),"8,5 a 14,5",IF(BH267=15,"15",IF(AND(BH267&gt;=15.5,BH267&lt;=20.5),"15,5 a 20,5",IF(AND(BH267&gt;=21,BH267&lt;=26),"21 a 26","Fuera de rango"))))))))))</f>
        <v>8,5 a 14,5</v>
      </c>
      <c r="BJ267" s="11" t="n">
        <f aca="false">IF(BI267="","",IF(BI267="-20 a -15",1,IF(BI267="-14,5 a -9,5",2,IF(BI267="-9 a -4",3,IF(BI267="-3,5 a 2,5",4,IF(BI267="3 a 8",5,IF(BI267="8,5 a 14,5",6,IF(BI267="15","NORMA",IF(BI267="15,5 a 20,5",7,IF(BI267="21 a 26",8,IF(BI267="26,5 a 31,5",9,"")))))))))))</f>
        <v>6</v>
      </c>
      <c r="BK267" s="9" t="n">
        <v>0</v>
      </c>
      <c r="BL267" s="10" t="str">
        <f aca="false">IF(BK267="","",IF(AND(BK267&gt;=0,BK267&lt;=2),"0 - 2",IF(AND(BK267&gt;=2.5,BK267&lt;=4.5),"2,5 - 4,5",IF(AND(BK267&gt;=5,BK267&lt;=7),"5 - 7",IF(AND(BK267&gt;=7.5,BK267&lt;=9.5),"7,5 - 9,5",IF(AND(BK267&gt;=10,BK267&lt;=12),"10 - 12",IF(AND(BK267&gt;=12.5,BK267&lt;=13.5),"12,5 - 13,5",IF(BK267=14,"14",IF(AND(BK267&gt;=14.5,BK267&lt;=16.5),"14,5 - 16,5",IF(AND(BK267&gt;=17,BK267&lt;=19),"17 - 19",IF(AND(BK267&gt;=19.5,BK267&lt;=21.5),"19,5 - 21,5",IF(AND(BK267&gt;=22,BK267&lt;=24),"22 - 24",IF(AND(BK267&gt;=24.5,BK267&lt;=26.5),"24,5 - 26,5",IF(AND(BK267&gt;=27,BK267&lt;=29),"27 - 29",IF(AND(BK267&gt;=29.5,BK267&lt;=30),"29,5 - 30","Fuera de rango")))))))))))))))</f>
        <v>0 - 2</v>
      </c>
      <c r="BM267" s="11" t="n">
        <f aca="false">IF(BL267="","",IF(BL267="0 - 2",1,IF(BL267="2,5 - 4,5",2,IF(BL267="5 - 7",3,IF(BL267="7,5 - 9,5",4,IF(BL267="10 - 12",5,IF(BL267="12,5 - 13,5",6,IF(BL267="14","NORMA",IF(BL267="14,5 - 16,5",7,IF(BL267="17 - 19",8,IF(BL267="19,5 - 21,5",9,IF(BL267="22 - 24",10,IF(BL267="24,5 - 26,5",11,IF(BL267="27 - 29",12,IF(BL267="29,5 - 30",13,"")))))))))))))))</f>
        <v>1</v>
      </c>
      <c r="BN267" s="9" t="n">
        <v>19</v>
      </c>
      <c r="BO267" s="10" t="str">
        <f aca="false">IF(BN267="","",IF(AND(BN267&gt;=-20,BN267&lt;=-10),"-20 a -10",IF(AND(BN267&gt;=-9.5,BN267&lt;=0.5),"-9,5 a 0,5",IF(AND(BN267&gt;=1,BN267&lt;=11),"1 a 11",IF(AND(BN267&gt;=11.5,BN267&lt;=21.5),"11,5 a 21,5",IF(BN267=22,"22",IF(AND(BN267&gt;=22.5,BN267&lt;=32.5),"22,5 a 32,5",IF(AND(BN267&gt;=33,BN267&lt;=43),"33 a 43","Fuera de rango"))))))))</f>
        <v>11,5 a 21,5</v>
      </c>
      <c r="BP267" s="11" t="n">
        <f aca="false">IF(BO267="","",IF(BO267="-20 a -10",1,IF(BO267="-9,5 a 0,5",2,IF(BO267="1 a 11",3,IF(BO267="11,5 a 21,5",4,IF(BO267="22","NORMA",IF(BO267="22,5 a 32,5",5,IF(BO267="33 a 43",6,""))))))))</f>
        <v>4</v>
      </c>
      <c r="BQ267" s="9" t="n">
        <v>13</v>
      </c>
      <c r="BR267" s="10" t="str">
        <f aca="false">IF(BQ267="","",IF(AND(BQ267&gt;=-20,BQ267&lt;=-15),"-20 a -15",IF(AND(BQ267&gt;=-14.5,BQ267&lt;=-9.5),"-14,5 a -9,5",IF(AND(BQ267&gt;=-9,BQ267&lt;=-4),"-9 a -4",IF(AND(BQ267&gt;=-3.5,BQ267&lt;=2.5),"-3,5 a 2,5",IF(AND(BQ267&gt;=3,BQ267&lt;=8),"3 a 8",IF(AND(BQ267&gt;=8.5,BQ267&lt;=13.5),"8,5 a 13,5",IF(AND(BQ267&gt;=14,BQ267&lt;=17.5),"14 a 17,5",IF(BQ267=18,"18",IF(AND(BQ267&gt;=18.5,BQ267&lt;=23.5),"18,5 a 23,5",IF(AND(BQ267&gt;=24,BQ267&lt;=29),"24 a 29",IF(AND(BQ267&gt;=29.5,BQ267&lt;=34.5),"29,5 a 34,5",IF(AND(BQ267&gt;=35,BQ267&lt;=40),"35 a 40","Fuera de rango")))))))))))))</f>
        <v>8,5 a 13,5</v>
      </c>
      <c r="BS267" s="11" t="n">
        <f aca="false">IF(BR267="","",IF(BR267="-20 a -15",1,IF(BR267="-14,5 a -9,5",2,IF(BR267="-9 a -4",3,IF(BR267="-3,5 a 2,5",4,IF(BR267="3 a 8",5,IF(BR267="8,5 a 13,5",6,IF(BR267="14 a 17,5",7,IF(BR267="18","NORMA",IF(BR267="18,5 a 23,5",8,IF(BR267="24 a 29",9,IF(BR267="29,5 a 34,5",10,IF(BR267="35 a 40",11,"")))))))))))))</f>
        <v>6</v>
      </c>
      <c r="BT267" s="9" t="n">
        <v>2</v>
      </c>
      <c r="BU267" s="10" t="str">
        <f aca="false">IF(BT267="","",IF(AND(BT267&gt;=-20,BT267&lt;=-18),"-20 a -18",IF(AND(BT267&gt;=-17.5,BT267&lt;=-15.5),"-17,5 a -15,5",IF(AND(BT267&gt;=-15,BT267&lt;=-13),"-15 a -13",IF(AND(BT267&gt;=-12.5,BT267&lt;=-10.5),"-12,5 a -10,5",IF(AND(BT267&gt;=-10,BT267&lt;=-8),"-10 a -8",IF(AND(BT267&gt;=-7.5,BT267&lt;=-5.5),"-7,5 a -5,5",IF(AND(BT267&gt;=-5,BT267&lt;=-3),"-5 a -3",IF(AND(BT267&gt;=-2.5,BT267&lt;=-0.5),"-2,5 a -0,5",IF(BT267=0,"0",IF(AND(BT267&gt;=0.5,BT267&lt;=2.5),"0,5 a 2,5",IF(AND(BT267&gt;=3,BT267&lt;=5),"3 a 5",IF(AND(BT267&gt;=5.5,BT267&lt;=7.5),"5,5 a 7,5",IF(AND(BT267&gt;=8,BT267&lt;=10),"8 a 10",IF(AND(BT267&gt;=10.5,BT267&lt;=12.5),"10,5 a 12,5",IF(AND(BT267&gt;=13,BT267&lt;=15),"13 a 15",IF(AND(BT267&gt;=15.5,BT267&lt;=17.5),"15,5 a 17,5",IF(AND(BT267&gt;=18,BT267&lt;=20),"18 a 20","Fuera de rango"))))))))))))))))))</f>
        <v>0,5 a 2,5</v>
      </c>
      <c r="BV267" s="11" t="n">
        <f aca="false">IF(BT267="","",IF(BT267=0,"NORMA",IF(AND(BT267&gt;=-20,BT267&lt;=-18),2,IF(AND(BT267&gt;=-17.5,BT267&lt;=-15.5),2,IF(AND(BT267&gt;=-15,BT267&lt;=-13),3,IF(AND(BT267&gt;=-12.5,BT267&lt;=-10.5),4,IF(AND(BT267&gt;=-10,BT267&lt;=-8),5,IF(AND(BT267&gt;=-7.5,BT267&lt;=-5.5),6,IF(AND(BT267&gt;=-5,BT267&lt;=-3),7,IF(AND(BT267&gt;=-2.5,BT267&lt;=-0.5),8,IF(AND(BT267&gt;=0.5,BT267&lt;=2.5),9,IF(AND(BT267&gt;=3,BT267&lt;=5),10,IF(AND(BT267&gt;=5.5,BT267&lt;=7.5),11,IF(AND(BT267&gt;=8,BT267&lt;=10),12,IF(AND(BT267&gt;=10.5,BT267&lt;=12.5),13,IF(AND(BT267&gt;=13,BT267&lt;=15),14,IF(AND(BT267&gt;=15.5,BT267&lt;=17.5),15,IF(AND(BT267&gt;=18,BT267&lt;=20),16,"Fuera de rango"))))))))))))))))))</f>
        <v>9</v>
      </c>
      <c r="BW267" s="9" t="n">
        <v>-3.5</v>
      </c>
      <c r="BX267" s="10" t="n">
        <f aca="false">18.5- (0.3*H267)</f>
        <v>3.5</v>
      </c>
      <c r="BY267" s="10" t="n">
        <f aca="false">(BW267)-(BX267)</f>
        <v>-7</v>
      </c>
      <c r="BZ267" s="10" t="str">
        <f aca="false">IF(BY267="","",IF(BY267&lt;-27.5,"De -30 a -28",IF(BY267&lt;-25,"De -27,5 a -25,5",IF(BY267&lt;-22.5,"De -25 a -23",IF(BY267&lt;-20,"De -22,5 a -20,5",IF(BY267&lt;-17.5,"De -20 a -18",IF(BY267&lt;-15,"De -17,5 a -15,5",IF(BY267&lt;-12.5,"De -15 a -13",IF(BY267&lt;-10,"De -12,5 a -10,5",IF(BY267&lt;-7.5,"De -10 a -8",IF(BY267&lt;-5,"De -7,5 a -5,5",IF(BY267&lt;-2.5,"De -5 a -3",IF(BY267&lt;0,"De -2,5 a -0,5",IF(BY267&lt;2.5,"De 0 a 2",IF(BY267&lt;5,"De 2,5 a 4,5",IF(BY267&lt;7.5,"De 5 a 7",IF(BY267&lt;10,"De 7,5 a 9,5",IF(BY267&lt;12.5,"De 10 a 12",IF(BY267&lt;15,"De 12,5 a 14,5",IF(BY267&lt;17.5,"De 15 a 17",IF(BY267&lt;20,"De 17,5 a 19,5",IF(BY267&lt;22.5,"De 20 a 22",IF(BY267&lt;25,"De 22,5 a 24,5",IF(BY267&lt;27.5,"De 25 a 27","De 27,5 a 30"))))))))))))))))))))))))</f>
        <v>De -7,5 a -5,5</v>
      </c>
      <c r="CA267" s="12" t="n">
        <f aca="false">IF(BY267="","",IF(BY267&lt;=-28,1,IF(BY267&lt;=-25.5,2,IF(BY267&lt;=-23,3,IF(BY267&lt;=-20.5,4,IF(BY267&lt;=-18,5,IF(BY267&lt;=-15.5,6,IF(BY267&lt;=-13,7,IF(BY267&lt;=-10.5,8,IF(BY267&lt;=-8,9,IF(BY267&lt;=-5.5,10,IF(BY267&lt;=-3,11,IF(BY267&lt;=-0.5,12,IF(BY267&lt;=2,13,IF(BY267&lt;=4.5,14,IF(BY267&lt;=7,15,IF(BY267&lt;=9.5,16,IF(BY267&lt;=12,17,IF(BY267&lt;=14.5,18,IF(BY267&lt;=17,19,IF(BY267&lt;=19.5,20,IF(BY267&lt;=22,21,IF(BY267&lt;=24.5,22,IF(BY267&lt;=27,23,IF(BY267&lt;=30,24,"Fuera de rango")))))))))))))))))))))))))</f>
        <v>10</v>
      </c>
      <c r="CB267" s="9" t="n">
        <v>-3.5</v>
      </c>
      <c r="CC267" s="10" t="n">
        <f aca="false">18.5- (0.3*H267)</f>
        <v>3.5</v>
      </c>
      <c r="CD267" s="10" t="n">
        <f aca="false">(CB267)-(CC267)</f>
        <v>-7</v>
      </c>
      <c r="CE267" s="10" t="str">
        <f aca="false">IF(CD267="","",IF(CD267&lt;-27.5,"De -30 a -28",IF(CD267&lt;-25,"De -27,5 a -25,5",IF(CD267&lt;-22.5,"De -25 a -23",IF(CD267&lt;-20,"De -22,5 a -20,5",IF(CD267&lt;-17.5,"De -20 a -18",IF(CD267&lt;-15,"De -17,5 a -15,5",IF(CD267&lt;-12.5,"De -15 a -13",IF(CD267&lt;-10,"De -12,5 a -10,5",IF(CD267&lt;-7.5,"De -10 a -8",IF(CD267&lt;-5,"De -7,5 a -5,5",IF(CD267&lt;-2.5,"De -5 a -3",IF(CD267&lt;0,"De -2,5 a -0,5",IF(CD267&lt;=2,"De 0 a 2",IF(CD267&lt;=4.5,"De 2,5 a 4,5",IF(CD267&lt;=7,"De 5 a 7",IF(CD267&lt;=9.5,"De 7,5 a 9,5",IF(CD267&lt;=12,"De 10 a 12",IF(CD267&lt;=14.5,"De 12,5 a 14,5",IF(CD267&lt;=17,"De 15 a 17",IF(CD267&lt;=19.5,"De 17,5 a 19,5",IF(CD267&lt;=22,"De 20 a 22",IF(CD267&lt;=24.5,"De 22,5 a 24,5",IF(CD267&lt;=27,"De 25 a 27","De 27,5 a 30"))))))))))))))))))))))))</f>
        <v>De -7,5 a -5,5</v>
      </c>
      <c r="CF267" s="12" t="n">
        <f aca="false">IF(CD267="","",IF(CD267&lt;-27.5,1,IF(CD267&lt;-25,2,IF(CD267&lt;-22.5,3,IF(CD267&lt;-20,4,IF(CD267&lt;-17.5,5,IF(CD267&lt;-15,6,IF(CD267&lt;-12.5,7,IF(CD267&lt;-10,8,IF(CD267&lt;-7.5,9,IF(CD267&lt;-5,10,IF(CD267&lt;-2.5,11,IF(CD267&lt;0,12,IF(CD267&lt;2.5,13,IF(CD267&lt;5,14,IF(CD267&lt;7.5,15,IF(CD267&lt;10,16,IF(CD267&lt;12.5,17,IF(CD267&lt;15,18,IF(CD267&lt;17.5,19,IF(CD267&lt;20,20,IF(CD267&lt;22.5,21,IF(CD267&lt;25,22,IF(CD267&lt;27.5,23,24))))))))))))))))))))))))</f>
        <v>10</v>
      </c>
      <c r="CG267" s="9" t="n">
        <v>-1.5</v>
      </c>
      <c r="CH267" s="10" t="str">
        <f aca="false">IF(CG267="","",IF(AND(CG267&gt;=-10,CG267&lt;=-9.5),"-10 a -9,5",IF(AND(CG267&gt;-9.5,CG267&lt;=-8.5),"-9 a -8,5",IF(AND(CG267&gt;-8.5,CG267&lt;=-7.5),"-8 a -7,5",IF(AND(CG267&gt;-7.5,CG267&lt;=-6.5),"-7 a -6,5",IF(AND(CG267&gt;-6.5,CG267&lt;=-5.5),"-6 a -5,5",IF(AND(CG267&gt;-5.5,CG267&lt;=-4.5),"-5 a -4,5",IF(AND(CG267&gt;-4.5,CG267&lt;=-3.5),"-4 a -3,5",IF(AND(CG267&gt;-3.5,CG267&lt;=-2.5),"-3 a -2,5",IF(CG267=-2.25,"-2,25",IF(AND(CG267&gt;-2.5,CG267&lt;=-1.5),"-2 a -1,5",IF(AND(CG267&gt;-1.5,CG267&lt;=-0.5),"-1 a -0,5",IF(AND(CG267&gt;-0.5,CG267&lt;=0.5),"0 a 0,5",IF(AND(CG267&gt;0.5,CG267&lt;=1.5),"1 a 1,5",IF(AND(CG267&gt;1.5,CG267&lt;=2.5),"2 a 2,5",IF(AND(CG267&gt;2.5,CG267&lt;=3.5),"3 a 3,5",IF(AND(CG267&gt;3.5,CG267&lt;=4.5),"4 a 4,5",IF(AND(CG267&gt;4.5,CG267&lt;=5.5),"5 a 5,5",IF(AND(CG267&gt;5.5,CG267&lt;=6.5),"6 a 6,5",IF(AND(CG267&gt;6.5,CG267&lt;=7.5),"7 a 7,5",IF(AND(CG267&gt;7.5,CG267&lt;=8.5),"8 a 8,5",IF(AND(CG267&gt;8.5,CG267&lt;=9.5),"9 a 9,5",IF(CG267&gt;=10,"10","Fuera de rango")))))))))))))))))))))))</f>
        <v>-2 a -1,5</v>
      </c>
      <c r="CI267" s="11" t="n">
        <f aca="false">IF(CG267="","",IF(CG267=-2.25,"NORMA",IF(CG267&lt;=-9.5,1,IF(CG267&lt;=-8.5,2,IF(CG267&lt;=-7.5,3,IF(CG267&lt;=-6.5,4,IF(CG267&lt;=-5.5,5,IF(CG267&lt;=-4.5,6,IF(CG267&lt;=-3.5,7,IF(CG267&lt;=-2.5,8,IF(CG267&lt;=-1.5,9,IF(CG267&lt;=-0.5,10,IF(CG267&lt;=0.5,11,IF(CG267&lt;=1.5,12,IF(CG267&lt;=2.5,13,IF(CG267&lt;=3.5,14,IF(CG267&lt;=4.5,15,IF(CG267&lt;=5.5,16,IF(CG267&lt;=6.5,17,IF(CG267&lt;=7.5,18,IF(CG267&lt;=8.5,19,IF(CG267&lt;=9.5,20,IF(CG267=10,21,"Fuera de rango")))))))))))))))))))))))</f>
        <v>9</v>
      </c>
      <c r="CJ267" s="9" t="n">
        <v>1.5</v>
      </c>
      <c r="CK267" s="10" t="str">
        <f aca="false">IF(CJ267="","",IF(AND(CJ267&gt;=-6,CJ267&lt;=-5.5),"-6 a -5,5",IF(AND(CJ267&gt;-5.5,CJ267&lt;=-4.5),"-5 a -4,5",IF(AND(CJ267&gt;-4.5,CJ267&lt;=-3.5),"-4 a -3,5",IF(AND(CJ267&gt;-3.5,CJ267&lt;=-2.5),"-3 a -2,5",IF(AND(CJ267&gt;-2.5,CJ267&lt;=-1.5),"-2 a -1,5",IF(AND(CJ267&gt;-1.5,CJ267&lt;=-0.5),"-1 a -0,5",IF(AND(CJ267&gt;-0.5,CJ267&lt;=0.5),"0 a 0,5",IF(AND(CJ267&gt;0.5,CJ267&lt;=1.5),"1 a 1,5",IF(AND(CJ267&gt;1.5,CJ267&lt;2.5),"2",IF(AND(CJ267&gt;=2.5,CJ267&lt;=3),"2,5 a 3",IF(AND(CJ267&gt;3,CJ267&lt;=4),"3,5 a 4",IF(AND(CJ267&gt;4,CJ267&lt;=5),"4,5 a 5",IF(AND(CJ267&gt;5,CJ267&lt;=6),"5,5 a 6",IF(AND(CJ267&gt;6,CJ267&lt;=7),"6,5 a 7",IF(AND(CJ267&gt;7,CJ267&lt;=8),"7,5 a 8",IF(AND(CJ267&gt;8,CJ267&lt;=9.5),"8,5 a 9,5",IF(CJ267=10,"10","Fuera de rango"))))))))))))))))))</f>
        <v>1 a 1,5</v>
      </c>
      <c r="CL267" s="11" t="n">
        <f aca="false">IF(CK267="","",IF(OR(CK267="-6 a -5,5",CK267="-6 - -5,5"),1,IF(OR(CK267="-5 a -4,5",CK267="-5 - -4,5"),2,IF(OR(CK267="-4 a -3,5",CK267="-4 - -3,5"),3,IF(OR(CK267="-3 a -2,5",CK267="-3 - -2,5"),4,IF(OR(CK267="-2 a -1,5",CK267="-2 - -1,5"),5,IF(OR(CK267="-1 a -0,5",CK267="-1 - -0,5"),6,IF(OR(CK267="0 a 0,5",CK267="0 - 0,5"),7,IF(OR(CK267="1 a 1,5",CK267="1 - 1,5"),8,IF(CK267="2","NORMA",IF(OR(CK267="2,5 a 3",CK267="2,5 - 3"),9,IF(OR(CK267="3,5 a 4",CK267="3,5 - 4"),10,IF(OR(CK267="4,5 a 5",CK267="4,5 - 5"),11,IF(OR(CK267="5,5 a 6",CK267="5,5 - 6"),12,IF(OR(CK267="6,5 a 7",CK267="6,5 - 7"),13,IF(OR(CK267="7,5 a 8",CK267="7,5 - 8"),14,IF(OR(CK267="8,5 a 9",CK267="8,5 - 9,5",CK267="9 a 9,5"),15,IF(CK267="10",15,IF(OR(CK267="0,5 a 1",CK267="0,5 - 1"),7,"Fuera de rango")))))))))))))))))))</f>
        <v>8</v>
      </c>
      <c r="CM267" s="10" t="n">
        <v>0</v>
      </c>
      <c r="CN267" s="10" t="str">
        <f aca="false">IF(CM267=0,"0", " ")</f>
        <v>0</v>
      </c>
      <c r="CO267" s="10" t="str">
        <f aca="false">IF(CM267&gt;0,"EME"," ")</f>
        <v> </v>
      </c>
      <c r="CP267" s="10" t="n">
        <v>0</v>
      </c>
      <c r="CQ267" s="10" t="str">
        <f aca="false">IF(CP267&gt;0,"0", " ")</f>
        <v> </v>
      </c>
      <c r="CR267" s="10" t="str">
        <f aca="false">IF(CP267&gt;0,"EME"," ")</f>
        <v> </v>
      </c>
      <c r="CS267" s="9" t="n">
        <v>0</v>
      </c>
      <c r="CT267" s="10" t="str">
        <f aca="false">IF(CS267&gt;0,"1", " ")</f>
        <v> </v>
      </c>
      <c r="CU267" s="10" t="str">
        <f aca="false">IF(CS267&gt;0,"HIP"," ")</f>
        <v> </v>
      </c>
      <c r="CV267" s="9" t="n">
        <v>0</v>
      </c>
      <c r="CW267" s="10" t="str">
        <f aca="false">IF(CV267&gt;0,"1", " ")</f>
        <v> </v>
      </c>
      <c r="CX267" s="10" t="str">
        <f aca="false">IF(CV267&gt;0,"HIP"," ")</f>
        <v> </v>
      </c>
      <c r="CY267" s="9" t="n">
        <v>-2.75</v>
      </c>
      <c r="CZ267" s="11" t="str">
        <f aca="false">IF(CY267&lt;0,"2"," ")</f>
        <v>2</v>
      </c>
      <c r="DA267" s="11" t="str">
        <f aca="false">IF(CY267&lt;0,"MIO"," ")</f>
        <v>MIO</v>
      </c>
      <c r="DB267" s="9" t="n">
        <v>-3.25</v>
      </c>
      <c r="DC267" s="11" t="str">
        <f aca="false">IF(DB267&lt;0,"2"," ")</f>
        <v>2</v>
      </c>
      <c r="DD267" s="11" t="str">
        <f aca="false">IF(DB267&lt;0,"MIO"," ")</f>
        <v>MIO</v>
      </c>
      <c r="DE267" s="9" t="n">
        <v>-1</v>
      </c>
      <c r="DF267" s="11" t="str">
        <f aca="false">IF(DE267&lt;0,"3"," ")</f>
        <v>3</v>
      </c>
      <c r="DG267" s="11" t="str">
        <f aca="false">IF(DE267&lt;0,"AST"," ")</f>
        <v>AST</v>
      </c>
      <c r="DH267" s="9" t="n">
        <v>-0.5</v>
      </c>
      <c r="DI267" s="11" t="str">
        <f aca="false">IF(DH267&lt;0,"3"," ")</f>
        <v>3</v>
      </c>
      <c r="DJ267" s="11" t="str">
        <f aca="false">IF(DH267&lt;0,"AST"," ")</f>
        <v>AST</v>
      </c>
      <c r="DK267" s="9" t="n">
        <v>2.25</v>
      </c>
      <c r="DL267" s="10" t="str">
        <f aca="false">IF(DK267&gt;0,"4"," ")</f>
        <v>4</v>
      </c>
      <c r="DM267" s="10" t="str">
        <f aca="false">IF(DK267&gt;0,"PRE"," ")</f>
        <v>PRE</v>
      </c>
      <c r="DN267" s="9" t="n">
        <v>2.25</v>
      </c>
      <c r="DO267" s="10" t="str">
        <f aca="false">IF(DN267&gt;0,"4"," ")</f>
        <v>4</v>
      </c>
      <c r="DP267" s="10" t="str">
        <f aca="false">IF(DN267&gt;0,"PRE"," ")</f>
        <v>PRE</v>
      </c>
      <c r="DQ267" s="12" t="n">
        <v>3</v>
      </c>
      <c r="DR267" s="12" t="n">
        <v>3</v>
      </c>
      <c r="DS267" s="12" t="str">
        <f aca="false">CONCATENATE(CO267,CU267,DA267,DG267,DM267)</f>
        <v>  MIOASTPRE</v>
      </c>
      <c r="DT267" s="10" t="str">
        <f aca="false" t="array" ref="DT267">_xlfn.IFS(DS267="EME    ","0", DS267=" HIP   ","1", DS267="  MIO  ","2", DS267="   AST ","3", DS267="    PRE","4", DS267="EME   PRE","5", DS267=" HIP  PRE","6", DS267=" HIP AST ","7", DS267="  MIO PRE","8", DS267="  MIOAST ","9", DS267="   ASTPRE","10",DS267=" HIP ASTPRE","11", DS267="  MIOASTPRE","12", DS267="     ","0")</f>
        <v>12</v>
      </c>
      <c r="DU267" s="1" t="s">
        <v>154</v>
      </c>
      <c r="DV267" s="1" t="str">
        <f aca="false" t="array" ref="DV267">_xlfn.IFS(DU267="SI","2", DU267="NO","1")</f>
        <v>1</v>
      </c>
      <c r="DW267" s="10" t="n">
        <v>0</v>
      </c>
      <c r="DX267" s="11" t="str">
        <f aca="false">IF(DW267=0,"1","2")</f>
        <v>1</v>
      </c>
      <c r="DY267" s="11" t="str">
        <f aca="false" t="array" ref="DY267">_xlfn.IFS(DW267=0,"0", DW267=0.25, "1", DW267=0.5,"2", DW267=0.75,"3", DW267=1,"4",DW267=1.25,"5", DW267=1.5,"6", DW267=1.75,"7", DW267=2,"8")</f>
        <v>0</v>
      </c>
      <c r="DZ267" s="10" t="n">
        <v>0</v>
      </c>
      <c r="EA267" s="11" t="str">
        <f aca="false">IF(DZ267=0,"1","2")</f>
        <v>1</v>
      </c>
      <c r="EB267" s="11" t="str">
        <f aca="false" t="array" ref="EB267">_xlfn.IFS(DZ267=0,"0", DZ267=0.25, "1", DZ267=0.5,"2", DZ267=0.75,"3", DZ267=1,"4",DZ267=1.25,"5", DZ267=1.5,"6", DZ267=1.75,"7", DZ267=2,"8")</f>
        <v>0</v>
      </c>
      <c r="EC267" s="10" t="n">
        <v>0.5</v>
      </c>
      <c r="ED267" s="10" t="str">
        <f aca="false">IF(EC267=0,"1","2")</f>
        <v>2</v>
      </c>
      <c r="EE267" s="11" t="e">
        <f aca="false" t="array" ref="EE267">_xlfn.IFS(EC267=0,"0", EC267=-0.25, "1", EC267=-0.5,"2", EC267=-0.75,"3", EC267=-1,"4",EC267=-1.25,"5", EC267=-1.5,"6", EC267=-1.75,"7", EC267=-2,"8", EC267=-2.25,"9",EC267=-2.5,"10", EC267=-2.75,"11", EC267=-3,"12", EC267=-3.25,"13", EC267=-3.5,"14", EC267=-3.75,"15",EC267=-4,"16")</f>
        <v>#N/A</v>
      </c>
      <c r="EF267" s="10" t="n">
        <v>0</v>
      </c>
      <c r="EG267" s="10" t="str">
        <f aca="false">IF(EF267=0,"1","2")</f>
        <v>1</v>
      </c>
      <c r="EH267" s="11" t="str">
        <f aca="false" t="array" ref="EH267">_xlfn.IFS(EF267=0,"0", EF267=-0.25, "1", EF267=-0.5,"2", EF267=-0.75,"3", EF267=-1,"4",EF267=-1.25,"5", EF267=-1.5,"6", EF267=-1.75,"7", EF267=-2,"8", EF267=-2.25,"9",EF267=-2.5,"10", EF267=-2.75,"11", EF267=-3,"12", EF267=-3.25,"13", EF267=-3.5,"14", EF267=-3.75,"15",EF267=-4,"16")</f>
        <v>0</v>
      </c>
      <c r="EI267" s="10" t="n">
        <v>-0.5</v>
      </c>
      <c r="EJ267" s="11" t="str">
        <f aca="false">IF(EI267=0,"1","2")</f>
        <v>2</v>
      </c>
      <c r="EK267" s="11" t="str">
        <f aca="false" t="array" ref="EK267">_xlfn.IFS(EI267=0,"0", EI267=-0.25, "1", EI267=-0.5,"2", EI267=-0.75,"3", EI267=-1,"4",EI267=-1.25,"5", EI267=-1.5,"6", EI267=-1.75,"7", EI267=-2,"8", EI267=-2.25,"9", EI267=-2.25,"9",EI267=-2.5,"10", EI267=-2.75,"11", EI267=-3,"12", EI267=-3.25,"13", EI267=-3.5,"14", EI267=-3.75,"15",EI267=-4,"16", EI267=0.25, "17", EI267=0.5, "18")</f>
        <v>2</v>
      </c>
      <c r="EL267" s="10" t="n">
        <v>0</v>
      </c>
      <c r="EM267" s="11" t="str">
        <f aca="false">IF(EL267=0,"1","2")</f>
        <v>1</v>
      </c>
      <c r="EN267" s="11" t="str">
        <f aca="false" t="array" ref="EN267">_xlfn.IFS(EL267=0.25,"17",EL267=0.5,"18", EL267=0,"0", EL267=-0.25, "1", EL267=-0.5,"2", EL267=-0.75,"3", EL267=-1,"4",EL267=-1.25,"5", EL267=-1.5,"6", EL267=-1.75,"7", EL267=-2,"8",EL267= -2.25,"9",EL267=-2.5,"10",EL267= -2.75,"11",EL267= -3,"12",EL267= -3.25,"13",EL267= -3.5,"14",EL267= -3.75,"15",EL267=-4,"16")</f>
        <v>0</v>
      </c>
      <c r="EO267" s="10" t="n">
        <v>0.5</v>
      </c>
      <c r="EP267" s="11" t="str">
        <f aca="false">IF(EO267=0,"1","2")</f>
        <v>2</v>
      </c>
      <c r="EQ267" s="11" t="str">
        <f aca="false" t="array" ref="EQ267">_xlfn.IFS(EO267=0,"0", EO267=0.25, "1", EO267=0.5,"2", EO267=0.75,"3", EO267=1,"4",EO267=1.25,"5", EO267=1.5,"6", EO267=1.75,"7", EO267=2,"8", EO267=2.25,"9", EO267=2.25,"9",EO267=2.5,"10", EO267=2.75,"11", EO267=3,"12", EO267=3.25,"13", EO267=3.5,"14", EO267=3.75,"15",EO267=4,"16", EO267=-0.25, "17", bq=-0.5, "18")</f>
        <v>2</v>
      </c>
      <c r="ER267" s="10" t="n">
        <v>0.5</v>
      </c>
      <c r="ES267" s="11" t="str">
        <f aca="false">IF(ER267=0,"1","2")</f>
        <v>2</v>
      </c>
      <c r="ET267" s="11" t="str">
        <f aca="false" t="array" ref="ET267">_xlfn.IFS(ER267=0,"0", ER267=0.25, "1", ER267=0.5,"2", ER267=0.75,"3", ER267=1,"4",ER267=1.25,"5", ER267=1.5,"6", ER267=1.75,"7", ER267=2,"8", ER267=2.25,"9", ER267=2.25,"9",ER267=2.5,"10", ER267=2.75,"11", ER267=3,"12", ER267=3.25,"13", ER267=3.5,"14", ER267=3.75,"15",ER267=4,"16", ER267=-0.25, "17", bq=-0.5, "18")</f>
        <v>2</v>
      </c>
      <c r="EU267" s="13" t="n">
        <v>31</v>
      </c>
      <c r="EV267" s="14" t="str">
        <f aca="false">VLOOKUP(EU267,LEYENDA!$G$2:$H$8,2,TRUE())</f>
        <v>25-36</v>
      </c>
      <c r="EW267" s="14" t="str">
        <f aca="false" t="array" ref="EW267">_xlfn.IFS(EV267="0-5","1", EV267="6-12","2", EV267="13-18","3", EV267="19-24","4", EV267="25-36","5", EV267="37-48","6", EV267="49-60","7")</f>
        <v>5</v>
      </c>
    </row>
    <row r="268" customFormat="false" ht="13.5" hidden="false" customHeight="false" outlineLevel="0" collapsed="false">
      <c r="A268" s="1" t="n">
        <v>70</v>
      </c>
      <c r="B268" s="32" t="n">
        <v>10</v>
      </c>
      <c r="C268" s="33" t="n">
        <v>41650</v>
      </c>
      <c r="D268" s="6"/>
      <c r="E268" s="5" t="str">
        <f aca="false">VLOOKUP(A268,'286'!$A$3:$J$600,10,FALSE())</f>
        <v>MARTÍNEZ PÉREZ, MARÍA JOSÉ</v>
      </c>
      <c r="F268" s="4" t="str">
        <f aca="false">VLOOKUP(A268,'286'!$A$3:$I$1768,3,FALSE())</f>
        <v>MARPEJO</v>
      </c>
      <c r="G268" s="6" t="n">
        <f aca="false">VLOOKUP(A268,'286'!$A$3:$I$1768,4,FALSE())</f>
        <v>22727</v>
      </c>
      <c r="H268" s="7" t="n">
        <f aca="false">YEAR(C268)-YEAR(G268)</f>
        <v>52</v>
      </c>
      <c r="I268" s="1" t="str">
        <f aca="false">VLOOKUP(H268,LEYENDA!$C$2:$D$6,2,TRUE())</f>
        <v>41-60</v>
      </c>
      <c r="J268" s="5" t="str">
        <f aca="false">VLOOKUP(A268,'286'!$A$3:$I$1768,7,FALSE())</f>
        <v>M</v>
      </c>
      <c r="K268" s="8" t="str">
        <f aca="false">VLOOKUP(A268,'286'!$A$3:$I$1768,2,FALSE())</f>
        <v>OD</v>
      </c>
      <c r="L268" s="4" t="str">
        <f aca="false">VLOOKUP(A268,'286'!$A$3:$I$1768,8,FALSE())</f>
        <v>D</v>
      </c>
      <c r="M268" s="4" t="str">
        <f aca="false">VLOOKUP(A268,'286'!$A$3:$I$1768,9,FALSE())</f>
        <v>I</v>
      </c>
      <c r="N268" s="8" t="str">
        <f aca="false">IF(R268=O268, "MISMA","CONTRARIA")</f>
        <v>CONTRARIA</v>
      </c>
      <c r="O268" s="8" t="str">
        <f aca="false" t="array" ref="O268">_xlfn.IFS(L268="D","1", L268="I","2")</f>
        <v>1</v>
      </c>
      <c r="P268" s="8" t="str">
        <f aca="false" t="array" ref="P268">_xlfn.IFS(K268="OD","1", K268="OI","2")</f>
        <v>1</v>
      </c>
      <c r="Q268" s="1" t="str">
        <f aca="false" t="array" ref="Q268">_xlfn.IFS(J268="M","1", J268="H","2")</f>
        <v>1</v>
      </c>
      <c r="R268" s="8" t="str">
        <f aca="false" t="array" ref="R268">_xlfn.IFS(M268="D","1", M268="I","2")</f>
        <v>2</v>
      </c>
      <c r="S268" s="1" t="str">
        <f aca="false" t="array" ref="S268">_xlfn.IFS(N268="CONTRARIA", "1",N268= "MISMA","2")</f>
        <v>1</v>
      </c>
      <c r="T268" s="1" t="str">
        <f aca="false" t="array" ref="T268">_xlfn.IFS(I268="0-12","1", I268="13-24","2", I268="25-40","3", I268="41-60","4", I268="61-100","5")</f>
        <v>4</v>
      </c>
      <c r="U268" s="9" t="n">
        <v>1</v>
      </c>
      <c r="V268" s="1" t="str">
        <f aca="false">IF(U268="","",IF(AND(U268&gt;=-9,U268&lt;=-6.5),"-9 a -6,5",IF(AND(U268&gt;=-6,U268&lt;=-3.5),"-6 a -3,5",IF(AND(U268&gt;=-3,U268&lt;=-1),"-3 a -1",IF(U268=-0.5,"-0,5",IF(AND(U268&gt;=0,U268&lt;=2.5),"0 a 2,5",IF(AND(U268&gt;=3,U268&lt;=5.5),"3 a 5,5",IF(AND(U268&gt;=6,U268&lt;=8.5),"6 a 8,5",IF(AND(U268&gt;=9,U268&lt;=20),"9 a 20","Fuera de rango")))))))))</f>
        <v>0 a 2,5</v>
      </c>
      <c r="W268" s="11" t="n">
        <f aca="false">IF(V268="","",IF(V268="-9 a -6,5",2,IF(V268="-6 a -3,5",3,IF(V268="-3 a -1",4,IF(V268="-0,5","NORMA",IF(V268="0 a 2,5",5,IF(V268="3 a 5,5",6,IF(V268="6 a 8,5",7,IF(V268="9 a 20",8,"Fuera de rango")))))))))</f>
        <v>5</v>
      </c>
      <c r="X268" s="9" t="n">
        <v>0</v>
      </c>
      <c r="Y268" s="10" t="str">
        <f aca="false">IF(X268="","",IF(AND(X268&gt;=0,X268&lt;=4),"0 a 4",IF(AND(X268&gt;=4.5,X268&lt;=8.5),"4,5 a 8,5",IF(X268=9,"9",IF(AND(X268&gt;=9.5,X268&lt;=13),"9,5 a 13",IF(AND(X268&gt;=13.5,X268&lt;=20),"13,5 a 20",IF(AND(X268&gt;=20.5,X268&lt;=35),"20,5 a 35","Fuera de rango")))))))</f>
        <v>0 a 4</v>
      </c>
      <c r="Z268" s="11" t="n">
        <f aca="false">IF(Y268="","",IF(Y268="0 a 4",1,IF(Y268="4,5 a 8,5",2,IF(Y268="9","NORMA",IF(Y268="9,5 a 13",3,IF(Y268="13,5 a 20",4,IF(Y268="20,5 a 35",5,"Fuera de rango")))))))</f>
        <v>1</v>
      </c>
      <c r="AA268" s="9" t="n">
        <v>26</v>
      </c>
      <c r="AB268" s="10" t="str">
        <f aca="false">IF(AA268="","",IF(AND(AA268&gt;=0,AA268&lt;=9),"0 a 9",IF(AND(AA268&gt;=9.5,AA268&lt;=18.5),"9,5 a 18,5",IF(AA268=19,"19",IF(AND(AA268&gt;=19.5,AA268&lt;=28),"19,5 a 28",IF(AND(AA268&gt;=28.5,AA268&lt;=40),"28,5 a 40","Fuera de rango"))))))</f>
        <v>19,5 a 28</v>
      </c>
      <c r="AC268" s="11" t="n">
        <f aca="false" t="array" ref="AC268">_xlfn.IFS(AB268="","",AB268="0 a 9",1,AB268="9,5 a 18,5",2,AB268="19","NORMA",AB268="19,5 a 28",3,AB268="28,5 a 40",4,TRUE(),"Fuera de rango")</f>
        <v>3</v>
      </c>
      <c r="AD268" s="9" t="n">
        <v>16</v>
      </c>
      <c r="AE268" s="10" t="str">
        <f aca="false">IF(AD268="","",IF(AND(AD268&gt;=-10,AD268&lt;=0),"De -10 a 0",IF(AND(AD268&gt;=0.5,AD268&lt;=9.5),"0,5 a 9,5",IF(AD268=10,"10",IF(AND(AD268&gt;=10.5,AD268&lt;=20),"10,5 a 20",IF(AND(AD268&gt;=20.5,AD268&lt;=40),"20,5 a 40","Fuera de rango"))))))</f>
        <v>10,5 a 20</v>
      </c>
      <c r="AF268" s="12" t="n">
        <f aca="false">IF(AD268="","",IF(AND(AD268&gt;=-10,AD268&lt;=0),1,IF(AND(AD268&gt;=0.5,AD268&lt;=9.5),2,IF(AD268=10,"NORMA",IF(AND(AD268&gt;=10.5,AD268&lt;=20),3,IF(AND(AD268&gt;=20.5,AD268&lt;=40),4,""))))))</f>
        <v>3</v>
      </c>
      <c r="AG268" s="9" t="n">
        <v>8</v>
      </c>
      <c r="AH268" s="10" t="str">
        <f aca="false">IF(AG268="","",IF(AND(AG268&gt;=0,AG268&lt;=4),"0 a 4",IF(AND(AG268&gt;=4.5,AG268&lt;=8.5),"4,5 a 8,5",IF(AG268=9,"9",IF(AND(AG268&gt;=9.5,AG268&lt;=13),"9,5 a 13",IF(AND(AG268&gt;=13.5,AG268&lt;=25),"13,5 a 25","Fuera de rango"))))))</f>
        <v>4,5 a 8,5</v>
      </c>
      <c r="AI268" s="11" t="n">
        <f aca="false">IF(AH268="","",IF(AH268="0 a 4",1,IF(AH268="4,5 a 8,5",2,IF(AH268="9","NORMA",IF(AH268="9,5 a 13",3,IF(AH268="13,5 a 25",4,""))))))</f>
        <v>2</v>
      </c>
      <c r="AJ268" s="9" t="n">
        <v>5</v>
      </c>
      <c r="AK268" s="10" t="str">
        <f aca="false">IF(AJ268="","",IF(AND(AJ268&gt;=-15,AJ268&lt;=-10.5),"-15 a -10,5",IF(AND(AJ268&gt;=-10,AJ268&lt;=-4),"-10 a -4",IF(AND(AJ268&gt;=-4.5,AJ268&lt;=0),"-4,5 a 0",IF(AND(AJ268&gt;=0.5,AJ268&lt;=4.5),"0,5 a 4,5",IF(AJ268=5,"5",IF(AND(AJ268&gt;=5.5,AJ268&lt;=10),"5,5 a 10",IF(AND(AJ268&gt;=10.5,AJ268&lt;=20),"10,5 a 20","Fuera de rango"))))))))</f>
        <v>5</v>
      </c>
      <c r="AL268" s="11" t="str">
        <f aca="false">IF(AK268="","",IF(AK268="-15 a -10,5",1,IF(AK268="-10 a -4",2,IF(AK268="-4,5 a 0",3,IF(AK268="0,5 a 4,5",4,IF(AK268="5","NORMA",IF(AK268="5,5 a 10",5,IF(AK268="10,5 a 20",6,"Error"))))))))</f>
        <v>NORMA</v>
      </c>
      <c r="AM268" s="9" t="n">
        <v>-1</v>
      </c>
      <c r="AN268" s="10" t="str">
        <f aca="false">IF(AM268="","",IF(AND(AM268&gt;=-7.5,AM268&lt;=-5.5),"-7,5 a -5,5",IF(AND(AM268&gt;=-5,AM268&lt;=-3),"-5 a -3",IF(AND(AM268&gt;=-2.5,AM268&lt;=-0.5),"-2,5 a -0,5",IF(AM268=0,"0,00",IF(AND(AM268&gt;=0.5,AM268&lt;=2.5),"0,5 a 2,5",IF(AND(AM268&gt;=3,AM268&lt;=5),"3 a 5",IF(AND(AM268&gt;=5.5,AM268&lt;=7.5),"5,5 a 7,5",IF(AND(AM268&gt;=8,AM268&lt;=10),"8 a 10","Fuera de rango")))))))))</f>
        <v>-2,5 a -0,5</v>
      </c>
      <c r="AO268" s="11" t="n">
        <f aca="false">IF(AN268="","",IF(AN268="-7,5 a -5,5",1,IF(AN268="-5 a -3",2,IF(AN268="-2,5 a -0,5",3,IF(AN268="0,00","NORMA",IF(AN268="0,5 a 2,5",4,IF(AN268="3 a 5",5,IF(AN268="5,5 a 7,5",6,IF(AN268="8 a 10",7,"Error")))))))))</f>
        <v>3</v>
      </c>
      <c r="AP268" s="9" t="n">
        <v>4</v>
      </c>
      <c r="AQ268" s="10" t="str">
        <f aca="false">IF(AP268="","",IF(AND(AP268&gt;=-20,AP268&lt;=-9.5),"-20 a -9,5",IF(AND(AP268&gt;=-9,AP268&lt;=-6.5),"-9 a -6,5",IF(AP268=-6,"-6",IF(AND(AP268&gt;=-5.5,AP268&lt;=-3),"-5,5 a -3",IF(AND(AP268&gt;=-2.5,AP268&lt;=0),"-2,5 a 0",IF(AND(AP268&gt;=0.5,AP268&lt;=3),"0,5 a 3",IF(AND(AP268&gt;=3.5,AP268&lt;=6),"3,5 a 6",IF(AND(AP268&gt;=6.5,AP268&lt;=9),"6,5 a 9",IF(AND(AP268&gt;=9.5,AP268&lt;=20),"9,5 a 20","Fuera de rango"))))))))))</f>
        <v>3,5 a 6</v>
      </c>
      <c r="AR268" s="11" t="n">
        <f aca="false">IF(AQ268="","",IF(AQ268="-20 a -9,5",1,IF(AQ268="-9 a -6,5",2,IF(AQ268="-6","NORMA",IF(AQ268="-5,5 a -3",3,IF(AQ268="-2,5 a 0",4,IF(AQ268="0,5 a 3",5,IF(AQ268="3,5 a 6",6,IF(AQ268="6,5 a 9",7,IF(AQ268="9,5 a 20",8,""))))))))))</f>
        <v>6</v>
      </c>
      <c r="AS268" s="9" t="n">
        <v>-1</v>
      </c>
      <c r="AT268" s="10" t="str">
        <f aca="false">IF(AS268="","",IF(AND(AS268&gt;=-16,AS268&lt;=-14),"-16 a -14",IF(AND(AS268&gt;=-13.5,AS268&lt;=-11.5),"-13,5 a -11,5",IF(AND(AS268&gt;=-11,AS268&lt;=-9),"-11 a -9",IF(AND(AS268&gt;=-8.5,AS268&lt;=-6.5),"-8,5 a -6,5",IF(AND(AS268&gt;=-6,AS268&lt;=-4),"-6 a -4",IF(AND(AS268&gt;=-3.5,AS268&lt;=-1.5),"-3,5 a -1,5",IF(AND(AS268&gt;=-1,AS268&lt;=1),"-1 a 1",IF(AND(AS268&gt;=1.5,AS268&lt;=3.5),"1,5 a 3,5",IF(AND(AS268&gt;=4,AS268&lt;=6),"4 a 6",IF(AND(AS268&gt;=6.5,AS268&lt;=8.5),"6,5 a 8,5",IF(AND(AS268&gt;=9,AS268&lt;=11),"9 a 11",IF(AND(AS268&gt;=11.5,AS268&lt;=13.5),"11,5 a 13,5",IF(AND(AS268&gt;=14,AS268&lt;=16),"14 a 16",IF(AND(AS268&gt;=16.5,AS268&lt;=18.5),"16,5 a 18,5",IF(AND(AS268&gt;=19,AS268&lt;=21),"19 a 21","Fuera de rango"))))))))))))))))</f>
        <v>-1 a 1</v>
      </c>
      <c r="AU268" s="11" t="n">
        <f aca="false" t="array" ref="AU268">IF(AT268="","",_xlfn.IFS(AT268="-16 a -14",1,AT268="-13,5 a -11,5",2,AT268="-11 a -9",3,AT268="-8,5 a -6,5",4,AT268="-6 a -4",5,AT268="-3,5 a -1,5",6,AT268="-1 a 1",7,AT268="1,5 a 3,5",8,AT268="4 a 6","NORMA",AT268="6,5 a 8,5",9,AT268="9 a 11",10,AT268="11,5 a 13,5",11,AT268="14 a 16",12,AT268="16,5 a 18,5",13,AT268="19 a 21",14,TRUE(),""))</f>
        <v>7</v>
      </c>
      <c r="AV268" s="9" t="n">
        <v>2.5</v>
      </c>
      <c r="AW268" s="10" t="str">
        <f aca="false">IF(AV268="","",IF(AND(AV268&gt;=-1,AV268&lt;=-0.5),"-1 a -0,5",IF(AND(AV268&gt;-0.5,AV268&lt;=0),"De -0,5 a 0",IF(AND(AV268&gt;=0.25,AV268&lt;=0.75),"0,25 a 0,75",IF(AND(AV268&gt;=1,AV268&lt;=1.5),"1 a 1,5",IF(AND(AV268&gt;=1.75,AV268&lt;=2.25),"1,75 a 2,25",IF(AND(AV268&gt;=2.5,AV268&lt;=3),"2,5 a 3",IF(AND(AV268&gt;=3.25,AV268&lt;=3.75),"3,25 a 3,75","Fuera de rango"))))))))</f>
        <v>2,5 a 3</v>
      </c>
      <c r="AX268" s="11" t="n">
        <f aca="false">IF(AW268="","",IF(OR(AW268="-1 a -0,5",AW268="-1 a -0.5"),1,IF(OR(AW268="De -0,5 a 0",AW268="-0,5 a 0",AW268="De -0.5 a 0"),2,IF(OR(AW268="0,25 a 0,75",AW268="0.25 a 0.75"),"NORMA",IF(OR(AW268="1 a 1,5",AW268="1 a 1.5"),3,IF(OR(AW268="1,75 a 2,25",AW268="1.75 a 2.25"),4,IF(OR(AW268="2,5 a 3",AW268="2.5 a 3"),5,IF(OR(AW268="3,25 a 3,75",AW268="3.25 a 3.75"),6,""))))))))</f>
        <v>5</v>
      </c>
      <c r="AY268" s="9" t="n">
        <v>-4</v>
      </c>
      <c r="AZ268" s="10" t="str">
        <f aca="false">IF(AY268="","",IF(AND(AY268&gt;=-20,AY268&lt;=-9.5),"-20 a -9,5",IF(AND(AY268&gt;=-9,AY268&lt;=-6.5),"-9 a -6,5",IF(AY268=-6,"-6",IF(AND(AY268&gt;=-5.5,AY268&lt;=-3),"-5,5 a -3",IF(AND(AY268&gt;=-2.5,AY268&lt;=0),"-2,5 a 0",IF(AND(AY268&gt;=0.5,AY268&lt;=3),"0,5 a 3",IF(AND(AY268&gt;=3.5,AY268&lt;=6),"3,5 a 6","Fuera de rango"))))))))</f>
        <v>-5,5 a -3</v>
      </c>
      <c r="BA268" s="11" t="n">
        <f aca="false">IF(AZ268="","",IF(AZ268="-20 a -9,5",1,IF(AZ268="-9 a -6,5",2,IF(AZ268="-6","NORMA",IF(AZ268="-5,5 a -3",3,IF(AZ268="-2,5 a 0",4,IF(AZ268="0,5 a 3",5,IF(AZ268="3,5 a 6",6,""))))))))</f>
        <v>3</v>
      </c>
      <c r="BB268" s="9" t="n">
        <v>0</v>
      </c>
      <c r="BC268" s="10" t="str">
        <f aca="false" t="array" ref="BC268">IF(BB268="","",_xlfn.IFS(AND(BB268&gt;=0,BB268&lt;=2),"0 a 2",AND(BB268&gt;=2.5,BB268&lt;=4.5),"2,5 a 4,5",AND(BB268&gt;=5,BB268&lt;=7),"5 a 7",AND(BB268&gt;=7.5,BB268&lt;=9.5),"7,5 a 9,5",AND(BB268&gt;=10,BB268&lt;=12),"10 a 12",AND(BB268&gt;=12.5,BB268&lt;=14.5),"12,5 a 14,5",BB268=15,"15",AND(BB268&gt;=15.5,BB268&lt;=17.5),"15,5 a 17,5",AND(BB268&gt;=18,BB268&lt;=20),"18 a 20",AND(BB268&gt;=20.5,BB268&lt;=22.5),"20,5 a 22,5",AND(BB268&gt;=23,BB268&lt;=25),"23 a 25",TRUE(),"Fuera de rango"))</f>
        <v>0 a 2</v>
      </c>
      <c r="BD268" s="11" t="n">
        <f aca="false" t="array" ref="BD268">IF(BC268="","",_xlfn.IFS(BC268="0 a 2",1,BC268="2,5 a 4,5",2,BC268="5 a 7",3,BC268="7,5 a 9,5",4,BC268="10 a 12",5,BC268="12,5 a 14,5",6,BC268="15","NORMA",BC268="15,5 a 17,5",7,BC268="18 a 20",8,BC268="20,5 a 22,5",9,BC268="23 a 25",10,TRUE(),"Fuera de rango"))</f>
        <v>1</v>
      </c>
      <c r="BE268" s="9" t="n">
        <v>30</v>
      </c>
      <c r="BF268" s="10" t="str">
        <f aca="false">IF(BE268="","",IF(AND(BE268&gt;=-20,BE268&lt;=-10),"-20 a -10",IF(AND(BE268&gt;=-9.5,BE268&lt;=0.5),"-9,5 a 0,5",IF(AND(BE268&gt;=1,BE268&lt;=11),"1 a 11",IF(AND(BE268&gt;=11.5,BE268&lt;=20.5),"11,5 a 20,5",IF(BE268=21,"21",IF(AND(BE268&gt;=21.5,BE268&lt;=31.5),"21,5 a 31,5",IF(AND(BE268&gt;=32,BE268&lt;=42),"32 a 42","Fuera de rango"))))))))</f>
        <v>21,5 a 31,5</v>
      </c>
      <c r="BG268" s="11" t="n">
        <f aca="false">IF(BF268="","",IF(BF268="-20 a -10",1,IF(BF268="-9,5 a 0,5",2,IF(BF268="1 a 11",3,IF(BF268="11,5 a 20,5",4,IF(BF268="21","NORMA",IF(BF268="21,5 a 31,5",5,IF(BF268="32 a 42",6,""))))))))</f>
        <v>5</v>
      </c>
      <c r="BH268" s="9" t="n">
        <v>14</v>
      </c>
      <c r="BI268" s="10" t="str">
        <f aca="false">IF(BH268="","",IF(AND(BH268&gt;=-20,BH268&lt;=-15),"-20 a -15",IF(AND(BH268&gt;=-14.5,BH268&lt;=-9.5),"-14,5 a -9,5",IF(AND(BH268&gt;=-9,BH268&lt;=-4),"-9 a -4",IF(AND(BH268&gt;=-3.5,BH268&lt;=2.5),"-3,5 a 2,5",IF(AND(BH268&gt;=3,BH268&lt;=8),"3 a 8",IF(AND(BH268&gt;=8.5,BH268&lt;=14.5),"8,5 a 14,5",IF(BH268=15,"15",IF(AND(BH268&gt;=15.5,BH268&lt;=20.5),"15,5 a 20,5",IF(AND(BH268&gt;=21,BH268&lt;=26),"21 a 26","Fuera de rango"))))))))))</f>
        <v>8,5 a 14,5</v>
      </c>
      <c r="BJ268" s="11" t="n">
        <f aca="false">IF(BI268="","",IF(BI268="-20 a -15",1,IF(BI268="-14,5 a -9,5",2,IF(BI268="-9 a -4",3,IF(BI268="-3,5 a 2,5",4,IF(BI268="3 a 8",5,IF(BI268="8,5 a 14,5",6,IF(BI268="15","NORMA",IF(BI268="15,5 a 20,5",7,IF(BI268="21 a 26",8,IF(BI268="26,5 a 31,5",9,"")))))))))))</f>
        <v>6</v>
      </c>
      <c r="BK268" s="9" t="n">
        <v>0</v>
      </c>
      <c r="BL268" s="10" t="str">
        <f aca="false">IF(BK268="","",IF(AND(BK268&gt;=0,BK268&lt;=2),"0 - 2",IF(AND(BK268&gt;=2.5,BK268&lt;=4.5),"2,5 - 4,5",IF(AND(BK268&gt;=5,BK268&lt;=7),"5 - 7",IF(AND(BK268&gt;=7.5,BK268&lt;=9.5),"7,5 - 9,5",IF(AND(BK268&gt;=10,BK268&lt;=12),"10 - 12",IF(AND(BK268&gt;=12.5,BK268&lt;=13.5),"12,5 - 13,5",IF(BK268=14,"14",IF(AND(BK268&gt;=14.5,BK268&lt;=16.5),"14,5 - 16,5",IF(AND(BK268&gt;=17,BK268&lt;=19),"17 - 19",IF(AND(BK268&gt;=19.5,BK268&lt;=21.5),"19,5 - 21,5",IF(AND(BK268&gt;=22,BK268&lt;=24),"22 - 24",IF(AND(BK268&gt;=24.5,BK268&lt;=26.5),"24,5 - 26,5",IF(AND(BK268&gt;=27,BK268&lt;=29),"27 - 29",IF(AND(BK268&gt;=29.5,BK268&lt;=30),"29,5 - 30","Fuera de rango")))))))))))))))</f>
        <v>0 - 2</v>
      </c>
      <c r="BM268" s="11" t="n">
        <f aca="false">IF(BL268="","",IF(BL268="0 - 2",1,IF(BL268="2,5 - 4,5",2,IF(BL268="5 - 7",3,IF(BL268="7,5 - 9,5",4,IF(BL268="10 - 12",5,IF(BL268="12,5 - 13,5",6,IF(BL268="14","NORMA",IF(BL268="14,5 - 16,5",7,IF(BL268="17 - 19",8,IF(BL268="19,5 - 21,5",9,IF(BL268="22 - 24",10,IF(BL268="24,5 - 26,5",11,IF(BL268="27 - 29",12,IF(BL268="29,5 - 30",13,"")))))))))))))))</f>
        <v>1</v>
      </c>
      <c r="BN268" s="9" t="n">
        <v>17</v>
      </c>
      <c r="BO268" s="10" t="str">
        <f aca="false">IF(BN268="","",IF(AND(BN268&gt;=-20,BN268&lt;=-10),"-20 a -10",IF(AND(BN268&gt;=-9.5,BN268&lt;=0.5),"-9,5 a 0,5",IF(AND(BN268&gt;=1,BN268&lt;=11),"1 a 11",IF(AND(BN268&gt;=11.5,BN268&lt;=21.5),"11,5 a 21,5",IF(BN268=22,"22",IF(AND(BN268&gt;=22.5,BN268&lt;=32.5),"22,5 a 32,5",IF(AND(BN268&gt;=33,BN268&lt;=43),"33 a 43","Fuera de rango"))))))))</f>
        <v>11,5 a 21,5</v>
      </c>
      <c r="BP268" s="11" t="n">
        <f aca="false">IF(BO268="","",IF(BO268="-20 a -10",1,IF(BO268="-9,5 a 0,5",2,IF(BO268="1 a 11",3,IF(BO268="11,5 a 21,5",4,IF(BO268="22","NORMA",IF(BO268="22,5 a 32,5",5,IF(BO268="33 a 43",6,""))))))))</f>
        <v>4</v>
      </c>
      <c r="BQ268" s="9" t="n">
        <v>14</v>
      </c>
      <c r="BR268" s="10" t="str">
        <f aca="false">IF(BQ268="","",IF(AND(BQ268&gt;=-20,BQ268&lt;=-15),"-20 a -15",IF(AND(BQ268&gt;=-14.5,BQ268&lt;=-9.5),"-14,5 a -9,5",IF(AND(BQ268&gt;=-9,BQ268&lt;=-4),"-9 a -4",IF(AND(BQ268&gt;=-3.5,BQ268&lt;=2.5),"-3,5 a 2,5",IF(AND(BQ268&gt;=3,BQ268&lt;=8),"3 a 8",IF(AND(BQ268&gt;=8.5,BQ268&lt;=13.5),"8,5 a 13,5",IF(AND(BQ268&gt;=14,BQ268&lt;=17.5),"14 a 17,5",IF(BQ268=18,"18",IF(AND(BQ268&gt;=18.5,BQ268&lt;=23.5),"18,5 a 23,5",IF(AND(BQ268&gt;=24,BQ268&lt;=29),"24 a 29",IF(AND(BQ268&gt;=29.5,BQ268&lt;=34.5),"29,5 a 34,5",IF(AND(BQ268&gt;=35,BQ268&lt;=40),"35 a 40","Fuera de rango")))))))))))))</f>
        <v>14 a 17,5</v>
      </c>
      <c r="BS268" s="11" t="n">
        <f aca="false">IF(BR268="","",IF(BR268="-20 a -15",1,IF(BR268="-14,5 a -9,5",2,IF(BR268="-9 a -4",3,IF(BR268="-3,5 a 2,5",4,IF(BR268="3 a 8",5,IF(BR268="8,5 a 13,5",6,IF(BR268="14 a 17,5",7,IF(BR268="18","NORMA",IF(BR268="18,5 a 23,5",8,IF(BR268="24 a 29",9,IF(BR268="29,5 a 34,5",10,IF(BR268="35 a 40",11,"")))))))))))))</f>
        <v>7</v>
      </c>
      <c r="BT268" s="9" t="n">
        <v>-1</v>
      </c>
      <c r="BU268" s="10" t="str">
        <f aca="false">IF(BT268="","",IF(AND(BT268&gt;=-20,BT268&lt;=-18),"-20 a -18",IF(AND(BT268&gt;=-17.5,BT268&lt;=-15.5),"-17,5 a -15,5",IF(AND(BT268&gt;=-15,BT268&lt;=-13),"-15 a -13",IF(AND(BT268&gt;=-12.5,BT268&lt;=-10.5),"-12,5 a -10,5",IF(AND(BT268&gt;=-10,BT268&lt;=-8),"-10 a -8",IF(AND(BT268&gt;=-7.5,BT268&lt;=-5.5),"-7,5 a -5,5",IF(AND(BT268&gt;=-5,BT268&lt;=-3),"-5 a -3",IF(AND(BT268&gt;=-2.5,BT268&lt;=-0.5),"-2,5 a -0,5",IF(BT268=0,"0",IF(AND(BT268&gt;=0.5,BT268&lt;=2.5),"0,5 a 2,5",IF(AND(BT268&gt;=3,BT268&lt;=5),"3 a 5",IF(AND(BT268&gt;=5.5,BT268&lt;=7.5),"5,5 a 7,5",IF(AND(BT268&gt;=8,BT268&lt;=10),"8 a 10",IF(AND(BT268&gt;=10.5,BT268&lt;=12.5),"10,5 a 12,5",IF(AND(BT268&gt;=13,BT268&lt;=15),"13 a 15",IF(AND(BT268&gt;=15.5,BT268&lt;=17.5),"15,5 a 17,5",IF(AND(BT268&gt;=18,BT268&lt;=20),"18 a 20","Fuera de rango"))))))))))))))))))</f>
        <v>-2,5 a -0,5</v>
      </c>
      <c r="BV268" s="11" t="n">
        <f aca="false">IF(BT268="","",IF(BT268=0,"NORMA",IF(AND(BT268&gt;=-20,BT268&lt;=-18),2,IF(AND(BT268&gt;=-17.5,BT268&lt;=-15.5),2,IF(AND(BT268&gt;=-15,BT268&lt;=-13),3,IF(AND(BT268&gt;=-12.5,BT268&lt;=-10.5),4,IF(AND(BT268&gt;=-10,BT268&lt;=-8),5,IF(AND(BT268&gt;=-7.5,BT268&lt;=-5.5),6,IF(AND(BT268&gt;=-5,BT268&lt;=-3),7,IF(AND(BT268&gt;=-2.5,BT268&lt;=-0.5),8,IF(AND(BT268&gt;=0.5,BT268&lt;=2.5),9,IF(AND(BT268&gt;=3,BT268&lt;=5),10,IF(AND(BT268&gt;=5.5,BT268&lt;=7.5),11,IF(AND(BT268&gt;=8,BT268&lt;=10),12,IF(AND(BT268&gt;=10.5,BT268&lt;=12.5),13,IF(AND(BT268&gt;=13,BT268&lt;=15),14,IF(AND(BT268&gt;=15.5,BT268&lt;=17.5),15,IF(AND(BT268&gt;=18,BT268&lt;=20),16,"Fuera de rango"))))))))))))))))))</f>
        <v>8</v>
      </c>
      <c r="BW268" s="9" t="n">
        <v>-3.5</v>
      </c>
      <c r="BX268" s="10" t="n">
        <f aca="false">18.5- (0.3*H268)</f>
        <v>2.9</v>
      </c>
      <c r="BY268" s="10" t="n">
        <f aca="false">(BW268)-(BX268)</f>
        <v>-6.4</v>
      </c>
      <c r="BZ268" s="10" t="str">
        <f aca="false">IF(BY268="","",IF(BY268&lt;-27.5,"De -30 a -28",IF(BY268&lt;-25,"De -27,5 a -25,5",IF(BY268&lt;-22.5,"De -25 a -23",IF(BY268&lt;-20,"De -22,5 a -20,5",IF(BY268&lt;-17.5,"De -20 a -18",IF(BY268&lt;-15,"De -17,5 a -15,5",IF(BY268&lt;-12.5,"De -15 a -13",IF(BY268&lt;-10,"De -12,5 a -10,5",IF(BY268&lt;-7.5,"De -10 a -8",IF(BY268&lt;-5,"De -7,5 a -5,5",IF(BY268&lt;-2.5,"De -5 a -3",IF(BY268&lt;0,"De -2,5 a -0,5",IF(BY268&lt;2.5,"De 0 a 2",IF(BY268&lt;5,"De 2,5 a 4,5",IF(BY268&lt;7.5,"De 5 a 7",IF(BY268&lt;10,"De 7,5 a 9,5",IF(BY268&lt;12.5,"De 10 a 12",IF(BY268&lt;15,"De 12,5 a 14,5",IF(BY268&lt;17.5,"De 15 a 17",IF(BY268&lt;20,"De 17,5 a 19,5",IF(BY268&lt;22.5,"De 20 a 22",IF(BY268&lt;25,"De 22,5 a 24,5",IF(BY268&lt;27.5,"De 25 a 27","De 27,5 a 30"))))))))))))))))))))))))</f>
        <v>De -7,5 a -5,5</v>
      </c>
      <c r="CA268" s="12" t="n">
        <f aca="false">IF(BY268="","",IF(BY268&lt;=-28,1,IF(BY268&lt;=-25.5,2,IF(BY268&lt;=-23,3,IF(BY268&lt;=-20.5,4,IF(BY268&lt;=-18,5,IF(BY268&lt;=-15.5,6,IF(BY268&lt;=-13,7,IF(BY268&lt;=-10.5,8,IF(BY268&lt;=-8,9,IF(BY268&lt;=-5.5,10,IF(BY268&lt;=-3,11,IF(BY268&lt;=-0.5,12,IF(BY268&lt;=2,13,IF(BY268&lt;=4.5,14,IF(BY268&lt;=7,15,IF(BY268&lt;=9.5,16,IF(BY268&lt;=12,17,IF(BY268&lt;=14.5,18,IF(BY268&lt;=17,19,IF(BY268&lt;=19.5,20,IF(BY268&lt;=22,21,IF(BY268&lt;=24.5,22,IF(BY268&lt;=27,23,IF(BY268&lt;=30,24,"Fuera de rango")))))))))))))))))))))))))</f>
        <v>10</v>
      </c>
      <c r="CB268" s="9" t="n">
        <v>-3.5</v>
      </c>
      <c r="CC268" s="10" t="n">
        <f aca="false">18.5- (0.3*H268)</f>
        <v>2.9</v>
      </c>
      <c r="CD268" s="10" t="n">
        <f aca="false">(CB268)-(CC268)</f>
        <v>-6.4</v>
      </c>
      <c r="CE268" s="10" t="str">
        <f aca="false">IF(CD268="","",IF(CD268&lt;-27.5,"De -30 a -28",IF(CD268&lt;-25,"De -27,5 a -25,5",IF(CD268&lt;-22.5,"De -25 a -23",IF(CD268&lt;-20,"De -22,5 a -20,5",IF(CD268&lt;-17.5,"De -20 a -18",IF(CD268&lt;-15,"De -17,5 a -15,5",IF(CD268&lt;-12.5,"De -15 a -13",IF(CD268&lt;-10,"De -12,5 a -10,5",IF(CD268&lt;-7.5,"De -10 a -8",IF(CD268&lt;-5,"De -7,5 a -5,5",IF(CD268&lt;-2.5,"De -5 a -3",IF(CD268&lt;0,"De -2,5 a -0,5",IF(CD268&lt;=2,"De 0 a 2",IF(CD268&lt;=4.5,"De 2,5 a 4,5",IF(CD268&lt;=7,"De 5 a 7",IF(CD268&lt;=9.5,"De 7,5 a 9,5",IF(CD268&lt;=12,"De 10 a 12",IF(CD268&lt;=14.5,"De 12,5 a 14,5",IF(CD268&lt;=17,"De 15 a 17",IF(CD268&lt;=19.5,"De 17,5 a 19,5",IF(CD268&lt;=22,"De 20 a 22",IF(CD268&lt;=24.5,"De 22,5 a 24,5",IF(CD268&lt;=27,"De 25 a 27","De 27,5 a 30"))))))))))))))))))))))))</f>
        <v>De -7,5 a -5,5</v>
      </c>
      <c r="CF268" s="12" t="n">
        <f aca="false">IF(CD268="","",IF(CD268&lt;-27.5,1,IF(CD268&lt;-25,2,IF(CD268&lt;-22.5,3,IF(CD268&lt;-20,4,IF(CD268&lt;-17.5,5,IF(CD268&lt;-15,6,IF(CD268&lt;-12.5,7,IF(CD268&lt;-10,8,IF(CD268&lt;-7.5,9,IF(CD268&lt;-5,10,IF(CD268&lt;-2.5,11,IF(CD268&lt;0,12,IF(CD268&lt;2.5,13,IF(CD268&lt;5,14,IF(CD268&lt;7.5,15,IF(CD268&lt;10,16,IF(CD268&lt;12.5,17,IF(CD268&lt;15,18,IF(CD268&lt;17.5,19,IF(CD268&lt;20,20,IF(CD268&lt;22.5,21,IF(CD268&lt;25,22,IF(CD268&lt;27.5,23,24))))))))))))))))))))))))</f>
        <v>10</v>
      </c>
      <c r="CG268" s="9" t="n">
        <v>-2</v>
      </c>
      <c r="CH268" s="10" t="str">
        <f aca="false">IF(CG268="","",IF(AND(CG268&gt;=-10,CG268&lt;=-9.5),"-10 a -9,5",IF(AND(CG268&gt;-9.5,CG268&lt;=-8.5),"-9 a -8,5",IF(AND(CG268&gt;-8.5,CG268&lt;=-7.5),"-8 a -7,5",IF(AND(CG268&gt;-7.5,CG268&lt;=-6.5),"-7 a -6,5",IF(AND(CG268&gt;-6.5,CG268&lt;=-5.5),"-6 a -5,5",IF(AND(CG268&gt;-5.5,CG268&lt;=-4.5),"-5 a -4,5",IF(AND(CG268&gt;-4.5,CG268&lt;=-3.5),"-4 a -3,5",IF(AND(CG268&gt;-3.5,CG268&lt;=-2.5),"-3 a -2,5",IF(CG268=-2.25,"-2,25",IF(AND(CG268&gt;-2.5,CG268&lt;=-1.5),"-2 a -1,5",IF(AND(CG268&gt;-1.5,CG268&lt;=-0.5),"-1 a -0,5",IF(AND(CG268&gt;-0.5,CG268&lt;=0.5),"0 a 0,5",IF(AND(CG268&gt;0.5,CG268&lt;=1.5),"1 a 1,5",IF(AND(CG268&gt;1.5,CG268&lt;=2.5),"2 a 2,5",IF(AND(CG268&gt;2.5,CG268&lt;=3.5),"3 a 3,5",IF(AND(CG268&gt;3.5,CG268&lt;=4.5),"4 a 4,5",IF(AND(CG268&gt;4.5,CG268&lt;=5.5),"5 a 5,5",IF(AND(CG268&gt;5.5,CG268&lt;=6.5),"6 a 6,5",IF(AND(CG268&gt;6.5,CG268&lt;=7.5),"7 a 7,5",IF(AND(CG268&gt;7.5,CG268&lt;=8.5),"8 a 8,5",IF(AND(CG268&gt;8.5,CG268&lt;=9.5),"9 a 9,5",IF(CG268&gt;=10,"10","Fuera de rango")))))))))))))))))))))))</f>
        <v>-2 a -1,5</v>
      </c>
      <c r="CI268" s="11" t="n">
        <f aca="false">IF(CG268="","",IF(CG268=-2.25,"NORMA",IF(CG268&lt;=-9.5,1,IF(CG268&lt;=-8.5,2,IF(CG268&lt;=-7.5,3,IF(CG268&lt;=-6.5,4,IF(CG268&lt;=-5.5,5,IF(CG268&lt;=-4.5,6,IF(CG268&lt;=-3.5,7,IF(CG268&lt;=-2.5,8,IF(CG268&lt;=-1.5,9,IF(CG268&lt;=-0.5,10,IF(CG268&lt;=0.5,11,IF(CG268&lt;=1.5,12,IF(CG268&lt;=2.5,13,IF(CG268&lt;=3.5,14,IF(CG268&lt;=4.5,15,IF(CG268&lt;=5.5,16,IF(CG268&lt;=6.5,17,IF(CG268&lt;=7.5,18,IF(CG268&lt;=8.5,19,IF(CG268&lt;=9.5,20,IF(CG268=10,21,"Fuera de rango")))))))))))))))))))))))</f>
        <v>9</v>
      </c>
      <c r="CJ268" s="9" t="n">
        <v>1.25</v>
      </c>
      <c r="CK268" s="10" t="str">
        <f aca="false">IF(CJ268="","",IF(AND(CJ268&gt;=-6,CJ268&lt;=-5.5),"-6 a -5,5",IF(AND(CJ268&gt;-5.5,CJ268&lt;=-4.5),"-5 a -4,5",IF(AND(CJ268&gt;-4.5,CJ268&lt;=-3.5),"-4 a -3,5",IF(AND(CJ268&gt;-3.5,CJ268&lt;=-2.5),"-3 a -2,5",IF(AND(CJ268&gt;-2.5,CJ268&lt;=-1.5),"-2 a -1,5",IF(AND(CJ268&gt;-1.5,CJ268&lt;=-0.5),"-1 a -0,5",IF(AND(CJ268&gt;-0.5,CJ268&lt;=0.5),"0 a 0,5",IF(AND(CJ268&gt;0.5,CJ268&lt;=1.5),"1 a 1,5",IF(AND(CJ268&gt;1.5,CJ268&lt;2.5),"2",IF(AND(CJ268&gt;=2.5,CJ268&lt;=3),"2,5 a 3",IF(AND(CJ268&gt;3,CJ268&lt;=4),"3,5 a 4",IF(AND(CJ268&gt;4,CJ268&lt;=5),"4,5 a 5",IF(AND(CJ268&gt;5,CJ268&lt;=6),"5,5 a 6",IF(AND(CJ268&gt;6,CJ268&lt;=7),"6,5 a 7",IF(AND(CJ268&gt;7,CJ268&lt;=8),"7,5 a 8",IF(AND(CJ268&gt;8,CJ268&lt;=9.5),"8,5 a 9,5",IF(CJ268=10,"10","Fuera de rango"))))))))))))))))))</f>
        <v>1 a 1,5</v>
      </c>
      <c r="CL268" s="11" t="n">
        <f aca="false">IF(CK268="","",IF(OR(CK268="-6 a -5,5",CK268="-6 - -5,5"),1,IF(OR(CK268="-5 a -4,5",CK268="-5 - -4,5"),2,IF(OR(CK268="-4 a -3,5",CK268="-4 - -3,5"),3,IF(OR(CK268="-3 a -2,5",CK268="-3 - -2,5"),4,IF(OR(CK268="-2 a -1,5",CK268="-2 - -1,5"),5,IF(OR(CK268="-1 a -0,5",CK268="-1 - -0,5"),6,IF(OR(CK268="0 a 0,5",CK268="0 - 0,5"),7,IF(OR(CK268="1 a 1,5",CK268="1 - 1,5"),8,IF(CK268="2","NORMA",IF(OR(CK268="2,5 a 3",CK268="2,5 - 3"),9,IF(OR(CK268="3,5 a 4",CK268="3,5 - 4"),10,IF(OR(CK268="4,5 a 5",CK268="4,5 - 5"),11,IF(OR(CK268="5,5 a 6",CK268="5,5 - 6"),12,IF(OR(CK268="6,5 a 7",CK268="6,5 - 7"),13,IF(OR(CK268="7,5 a 8",CK268="7,5 - 8"),14,IF(OR(CK268="8,5 a 9",CK268="8,5 - 9,5",CK268="9 a 9,5"),15,IF(CK268="10",15,IF(OR(CK268="0,5 a 1",CK268="0,5 - 1"),7,"Fuera de rango")))))))))))))))))))</f>
        <v>8</v>
      </c>
      <c r="CM268" s="10" t="n">
        <v>0</v>
      </c>
      <c r="CN268" s="10" t="str">
        <f aca="false">IF(CM268=0,"0", " ")</f>
        <v>0</v>
      </c>
      <c r="CO268" s="10" t="str">
        <f aca="false">IF(CM268&gt;0,"EME"," ")</f>
        <v> </v>
      </c>
      <c r="CP268" s="10" t="n">
        <v>0</v>
      </c>
      <c r="CQ268" s="10" t="str">
        <f aca="false">IF(CP268&gt;0,"0", " ")</f>
        <v> </v>
      </c>
      <c r="CR268" s="10" t="str">
        <f aca="false">IF(CP268&gt;0,"EME"," ")</f>
        <v> </v>
      </c>
      <c r="CS268" s="9" t="n">
        <v>0</v>
      </c>
      <c r="CT268" s="10" t="str">
        <f aca="false">IF(CS268&gt;0,"1", " ")</f>
        <v> </v>
      </c>
      <c r="CU268" s="10" t="str">
        <f aca="false">IF(CS268&gt;0,"HIP"," ")</f>
        <v> </v>
      </c>
      <c r="CV268" s="9" t="n">
        <v>0</v>
      </c>
      <c r="CW268" s="10" t="str">
        <f aca="false">IF(CV268&gt;0,"1", " ")</f>
        <v> </v>
      </c>
      <c r="CX268" s="10" t="str">
        <f aca="false">IF(CV268&gt;0,"HIP"," ")</f>
        <v> </v>
      </c>
      <c r="CY268" s="9" t="n">
        <v>-2.5</v>
      </c>
      <c r="CZ268" s="11" t="str">
        <f aca="false">IF(CY268&lt;0,"2"," ")</f>
        <v>2</v>
      </c>
      <c r="DA268" s="11" t="str">
        <f aca="false">IF(CY268&lt;0,"MIO"," ")</f>
        <v>MIO</v>
      </c>
      <c r="DB268" s="9" t="n">
        <v>-3</v>
      </c>
      <c r="DC268" s="11" t="str">
        <f aca="false">IF(DB268&lt;0,"2"," ")</f>
        <v>2</v>
      </c>
      <c r="DD268" s="11" t="str">
        <f aca="false">IF(DB268&lt;0,"MIO"," ")</f>
        <v>MIO</v>
      </c>
      <c r="DE268" s="9" t="n">
        <v>-0.75</v>
      </c>
      <c r="DF268" s="11" t="str">
        <f aca="false">IF(DE268&lt;0,"3"," ")</f>
        <v>3</v>
      </c>
      <c r="DG268" s="11" t="str">
        <f aca="false">IF(DE268&lt;0,"AST"," ")</f>
        <v>AST</v>
      </c>
      <c r="DH268" s="9" t="n">
        <v>-0.5</v>
      </c>
      <c r="DI268" s="11" t="str">
        <f aca="false">IF(DH268&lt;0,"3"," ")</f>
        <v>3</v>
      </c>
      <c r="DJ268" s="11" t="str">
        <f aca="false">IF(DH268&lt;0,"AST"," ")</f>
        <v>AST</v>
      </c>
      <c r="DK268" s="9" t="n">
        <v>2.5</v>
      </c>
      <c r="DL268" s="10" t="str">
        <f aca="false">IF(DK268&gt;0,"4"," ")</f>
        <v>4</v>
      </c>
      <c r="DM268" s="10" t="str">
        <f aca="false">IF(DK268&gt;0,"PRE"," ")</f>
        <v>PRE</v>
      </c>
      <c r="DN268" s="9" t="n">
        <v>2.5</v>
      </c>
      <c r="DO268" s="10" t="str">
        <f aca="false">IF(DN268&gt;0,"4"," ")</f>
        <v>4</v>
      </c>
      <c r="DP268" s="10" t="str">
        <f aca="false">IF(DN268&gt;0,"PRE"," ")</f>
        <v>PRE</v>
      </c>
      <c r="DQ268" s="12" t="n">
        <v>3</v>
      </c>
      <c r="DR268" s="12" t="n">
        <v>3</v>
      </c>
      <c r="DS268" s="12" t="str">
        <f aca="false">CONCATENATE(CO268,CU268,DA268,DG268,DM268)</f>
        <v>  MIOASTPRE</v>
      </c>
      <c r="DT268" s="10" t="str">
        <f aca="false" t="array" ref="DT268">_xlfn.IFS(DS268="EME    ","0", DS268=" HIP   ","1", DS268="  MIO  ","2", DS268="   AST ","3", DS268="    PRE","4", DS268="EME   PRE","5", DS268=" HIP  PRE","6", DS268=" HIP AST ","7", DS268="  MIO PRE","8", DS268="  MIOAST ","9", DS268="   ASTPRE","10",DS268=" HIP ASTPRE","11", DS268="  MIOASTPRE","12", DS268="     ","0")</f>
        <v>12</v>
      </c>
      <c r="DU268" s="1" t="s">
        <v>154</v>
      </c>
      <c r="DV268" s="1" t="str">
        <f aca="false" t="array" ref="DV268">_xlfn.IFS(DU268="SI","2", DU268="NO","1")</f>
        <v>1</v>
      </c>
      <c r="DW268" s="10" t="n">
        <v>0</v>
      </c>
      <c r="DX268" s="11" t="str">
        <f aca="false">IF(DW268=0,"1","2")</f>
        <v>1</v>
      </c>
      <c r="DY268" s="11" t="str">
        <f aca="false" t="array" ref="DY268">_xlfn.IFS(DW268=0,"0", DW268=0.25, "1", DW268=0.5,"2", DW268=0.75,"3", DW268=1,"4",DW268=1.25,"5", DW268=1.5,"6", DW268=1.75,"7", DW268=2,"8")</f>
        <v>0</v>
      </c>
      <c r="DZ268" s="10" t="n">
        <v>0</v>
      </c>
      <c r="EA268" s="11" t="str">
        <f aca="false">IF(DZ268=0,"1","2")</f>
        <v>1</v>
      </c>
      <c r="EB268" s="11" t="str">
        <f aca="false" t="array" ref="EB268">_xlfn.IFS(DZ268=0,"0", DZ268=0.25, "1", DZ268=0.5,"2", DZ268=0.75,"3", DZ268=1,"4",DZ268=1.25,"5", DZ268=1.5,"6", DZ268=1.75,"7", DZ268=2,"8")</f>
        <v>0</v>
      </c>
      <c r="EC268" s="10" t="n">
        <v>0.25</v>
      </c>
      <c r="ED268" s="10" t="str">
        <f aca="false">IF(EC268=0,"1","2")</f>
        <v>2</v>
      </c>
      <c r="EE268" s="11" t="e">
        <f aca="false" t="array" ref="EE268">_xlfn.IFS(EC268=0,"0", EC268=-0.25, "1", EC268=-0.5,"2", EC268=-0.75,"3", EC268=-1,"4",EC268=-1.25,"5", EC268=-1.5,"6", EC268=-1.75,"7", EC268=-2,"8", EC268=-2.25,"9",EC268=-2.5,"10", EC268=-2.75,"11", EC268=-3,"12", EC268=-3.25,"13", EC268=-3.5,"14", EC268=-3.75,"15",EC268=-4,"16")</f>
        <v>#N/A</v>
      </c>
      <c r="EF268" s="10" t="n">
        <v>0.25</v>
      </c>
      <c r="EG268" s="10" t="str">
        <f aca="false">IF(EF268=0,"1","2")</f>
        <v>2</v>
      </c>
      <c r="EH268" s="11" t="e">
        <f aca="false" t="array" ref="EH268">_xlfn.IFS(EF268=0,"0", EF268=-0.25, "1", EF268=-0.5,"2", EF268=-0.75,"3", EF268=-1,"4",EF268=-1.25,"5", EF268=-1.5,"6", EF268=-1.75,"7", EF268=-2,"8", EF268=-2.25,"9",EF268=-2.5,"10", EF268=-2.75,"11", EF268=-3,"12", EF268=-3.25,"13", EF268=-3.5,"14", EF268=-3.75,"15",EF268=-4,"16")</f>
        <v>#N/A</v>
      </c>
      <c r="EI268" s="10" t="n">
        <v>0.25</v>
      </c>
      <c r="EJ268" s="11" t="str">
        <f aca="false">IF(EI268=0,"1","2")</f>
        <v>2</v>
      </c>
      <c r="EK268" s="11" t="str">
        <f aca="false" t="array" ref="EK268">_xlfn.IFS(EI268=0,"0", EI268=-0.25, "1", EI268=-0.5,"2", EI268=-0.75,"3", EI268=-1,"4",EI268=-1.25,"5", EI268=-1.5,"6", EI268=-1.75,"7", EI268=-2,"8", EI268=-2.25,"9", EI268=-2.25,"9",EI268=-2.5,"10", EI268=-2.75,"11", EI268=-3,"12", EI268=-3.25,"13", EI268=-3.5,"14", EI268=-3.75,"15",EI268=-4,"16", EI268=0.25, "17", EI268=0.5, "18")</f>
        <v>17</v>
      </c>
      <c r="EL268" s="10" t="n">
        <v>0</v>
      </c>
      <c r="EM268" s="11" t="str">
        <f aca="false">IF(EL268=0,"1","2")</f>
        <v>1</v>
      </c>
      <c r="EN268" s="11" t="str">
        <f aca="false" t="array" ref="EN268">_xlfn.IFS(EL268=0.25,"17",EL268=0.5,"18", EL268=0,"0", EL268=-0.25, "1", EL268=-0.5,"2", EL268=-0.75,"3", EL268=-1,"4",EL268=-1.25,"5", EL268=-1.5,"6", EL268=-1.75,"7", EL268=-2,"8",EL268= -2.25,"9",EL268=-2.5,"10",EL268= -2.75,"11",EL268= -3,"12",EL268= -3.25,"13",EL268= -3.5,"14",EL268= -3.75,"15",EL268=-4,"16")</f>
        <v>0</v>
      </c>
      <c r="EO268" s="10" t="n">
        <v>0.25</v>
      </c>
      <c r="EP268" s="11" t="str">
        <f aca="false">IF(EO268=0,"1","2")</f>
        <v>2</v>
      </c>
      <c r="EQ268" s="11" t="str">
        <f aca="false" t="array" ref="EQ268">_xlfn.IFS(EO268=0,"0", EO268=0.25, "1", EO268=0.5,"2", EO268=0.75,"3", EO268=1,"4",EO268=1.25,"5", EO268=1.5,"6", EO268=1.75,"7", EO268=2,"8", EO268=2.25,"9", EO268=2.25,"9",EO268=2.5,"10", EO268=2.75,"11", EO268=3,"12", EO268=3.25,"13", EO268=3.5,"14", EO268=3.75,"15",EO268=4,"16", EO268=-0.25, "17", bq=-0.5, "18")</f>
        <v>1</v>
      </c>
      <c r="ER268" s="10" t="n">
        <v>0.25</v>
      </c>
      <c r="ES268" s="11" t="str">
        <f aca="false">IF(ER268=0,"1","2")</f>
        <v>2</v>
      </c>
      <c r="ET268" s="11" t="str">
        <f aca="false" t="array" ref="ET268">_xlfn.IFS(ER268=0,"0", ER268=0.25, "1", ER268=0.5,"2", ER268=0.75,"3", ER268=1,"4",ER268=1.25,"5", ER268=1.5,"6", ER268=1.75,"7", ER268=2,"8", ER268=2.25,"9", ER268=2.25,"9",ER268=2.5,"10", ER268=2.75,"11", ER268=3,"12", ER268=3.25,"13", ER268=3.5,"14", ER268=3.75,"15",ER268=4,"16", ER268=-0.25, "17", bq=-0.5, "18")</f>
        <v>1</v>
      </c>
      <c r="EU268" s="13" t="n">
        <v>14</v>
      </c>
      <c r="EV268" s="14" t="str">
        <f aca="false">VLOOKUP(EU268,LEYENDA!$G$2:$H$8,2,TRUE())</f>
        <v>13-18</v>
      </c>
      <c r="EW268" s="14" t="str">
        <f aca="false" t="array" ref="EW268">_xlfn.IFS(EV268="0-5","1", EV268="6-12","2", EV268="13-18","3", EV268="19-24","4", EV268="25-36","5", EV268="37-48","6", EV268="49-60","7")</f>
        <v>3</v>
      </c>
    </row>
    <row r="269" customFormat="false" ht="13.5" hidden="false" customHeight="false" outlineLevel="0" collapsed="false">
      <c r="A269" s="1" t="n">
        <v>70</v>
      </c>
      <c r="B269" s="32" t="n">
        <v>11</v>
      </c>
      <c r="C269" s="33" t="n">
        <v>42381</v>
      </c>
      <c r="D269" s="6"/>
      <c r="E269" s="5" t="str">
        <f aca="false">VLOOKUP(A269,'286'!$A$3:$J$600,10,FALSE())</f>
        <v>MARTÍNEZ PÉREZ, MARÍA JOSÉ</v>
      </c>
      <c r="F269" s="4" t="str">
        <f aca="false">VLOOKUP(A269,'286'!$A$3:$I$1768,3,FALSE())</f>
        <v>MARPEJO</v>
      </c>
      <c r="G269" s="6" t="n">
        <f aca="false">VLOOKUP(A269,'286'!$A$3:$I$1768,4,FALSE())</f>
        <v>22727</v>
      </c>
      <c r="H269" s="7" t="n">
        <f aca="false">YEAR(C269)-YEAR(G269)</f>
        <v>54</v>
      </c>
      <c r="I269" s="1" t="str">
        <f aca="false">VLOOKUP(H269,LEYENDA!$C$2:$D$6,2,TRUE())</f>
        <v>41-60</v>
      </c>
      <c r="J269" s="5" t="str">
        <f aca="false">VLOOKUP(A269,'286'!$A$3:$I$1768,7,FALSE())</f>
        <v>M</v>
      </c>
      <c r="K269" s="8" t="str">
        <f aca="false">VLOOKUP(A269,'286'!$A$3:$I$1768,2,FALSE())</f>
        <v>OD</v>
      </c>
      <c r="L269" s="4" t="str">
        <f aca="false">VLOOKUP(A269,'286'!$A$3:$I$1768,8,FALSE())</f>
        <v>D</v>
      </c>
      <c r="M269" s="4" t="str">
        <f aca="false">VLOOKUP(A269,'286'!$A$3:$I$1768,9,FALSE())</f>
        <v>I</v>
      </c>
      <c r="N269" s="8" t="str">
        <f aca="false">IF(R269=O269, "MISMA","CONTRARIA")</f>
        <v>CONTRARIA</v>
      </c>
      <c r="O269" s="8" t="str">
        <f aca="false" t="array" ref="O269">_xlfn.IFS(L269="D","1", L269="I","2")</f>
        <v>1</v>
      </c>
      <c r="P269" s="8" t="str">
        <f aca="false" t="array" ref="P269">_xlfn.IFS(K269="OD","1", K269="OI","2")</f>
        <v>1</v>
      </c>
      <c r="Q269" s="1" t="str">
        <f aca="false" t="array" ref="Q269">_xlfn.IFS(J269="M","1", J269="H","2")</f>
        <v>1</v>
      </c>
      <c r="R269" s="8" t="str">
        <f aca="false" t="array" ref="R269">_xlfn.IFS(M269="D","1", M269="I","2")</f>
        <v>2</v>
      </c>
      <c r="S269" s="1" t="str">
        <f aca="false" t="array" ref="S269">_xlfn.IFS(N269="CONTRARIA", "1",N269= "MISMA","2")</f>
        <v>1</v>
      </c>
      <c r="T269" s="1" t="str">
        <f aca="false" t="array" ref="T269">_xlfn.IFS(I269="0-12","1", I269="13-24","2", I269="25-40","3", I269="41-60","4", I269="61-100","5")</f>
        <v>4</v>
      </c>
      <c r="U269" s="9" t="n">
        <v>2</v>
      </c>
      <c r="V269" s="1" t="str">
        <f aca="false">IF(U269="","",IF(AND(U269&gt;=-9,U269&lt;=-6.5),"-9 a -6,5",IF(AND(U269&gt;=-6,U269&lt;=-3.5),"-6 a -3,5",IF(AND(U269&gt;=-3,U269&lt;=-1),"-3 a -1",IF(U269=-0.5,"-0,5",IF(AND(U269&gt;=0,U269&lt;=2.5),"0 a 2,5",IF(AND(U269&gt;=3,U269&lt;=5.5),"3 a 5,5",IF(AND(U269&gt;=6,U269&lt;=8.5),"6 a 8,5",IF(AND(U269&gt;=9,U269&lt;=20),"9 a 20","Fuera de rango")))))))))</f>
        <v>0 a 2,5</v>
      </c>
      <c r="W269" s="11" t="n">
        <f aca="false">IF(V269="","",IF(V269="-9 a -6,5",2,IF(V269="-6 a -3,5",3,IF(V269="-3 a -1",4,IF(V269="-0,5","NORMA",IF(V269="0 a 2,5",5,IF(V269="3 a 5,5",6,IF(V269="6 a 8,5",7,IF(V269="9 a 20",8,"Fuera de rango")))))))))</f>
        <v>5</v>
      </c>
      <c r="X269" s="9" t="n">
        <v>0</v>
      </c>
      <c r="Y269" s="10" t="str">
        <f aca="false">IF(X269="","",IF(AND(X269&gt;=0,X269&lt;=4),"0 a 4",IF(AND(X269&gt;=4.5,X269&lt;=8.5),"4,5 a 8,5",IF(X269=9,"9",IF(AND(X269&gt;=9.5,X269&lt;=13),"9,5 a 13",IF(AND(X269&gt;=13.5,X269&lt;=20),"13,5 a 20",IF(AND(X269&gt;=20.5,X269&lt;=35),"20,5 a 35","Fuera de rango")))))))</f>
        <v>0 a 4</v>
      </c>
      <c r="Z269" s="11" t="n">
        <f aca="false">IF(Y269="","",IF(Y269="0 a 4",1,IF(Y269="4,5 a 8,5",2,IF(Y269="9","NORMA",IF(Y269="9,5 a 13",3,IF(Y269="13,5 a 20",4,IF(Y269="20,5 a 35",5,"Fuera de rango")))))))</f>
        <v>1</v>
      </c>
      <c r="AA269" s="9" t="n">
        <v>24</v>
      </c>
      <c r="AB269" s="10" t="str">
        <f aca="false">IF(AA269="","",IF(AND(AA269&gt;=0,AA269&lt;=9),"0 a 9",IF(AND(AA269&gt;=9.5,AA269&lt;=18.5),"9,5 a 18,5",IF(AA269=19,"19",IF(AND(AA269&gt;=19.5,AA269&lt;=28),"19,5 a 28",IF(AND(AA269&gt;=28.5,AA269&lt;=40),"28,5 a 40","Fuera de rango"))))))</f>
        <v>19,5 a 28</v>
      </c>
      <c r="AC269" s="11" t="n">
        <f aca="false" t="array" ref="AC269">_xlfn.IFS(AB269="","",AB269="0 a 9",1,AB269="9,5 a 18,5",2,AB269="19","NORMA",AB269="19,5 a 28",3,AB269="28,5 a 40",4,TRUE(),"Fuera de rango")</f>
        <v>3</v>
      </c>
      <c r="AD269" s="9" t="n">
        <v>16</v>
      </c>
      <c r="AE269" s="10" t="str">
        <f aca="false">IF(AD269="","",IF(AND(AD269&gt;=-10,AD269&lt;=0),"De -10 a 0",IF(AND(AD269&gt;=0.5,AD269&lt;=9.5),"0,5 a 9,5",IF(AD269=10,"10",IF(AND(AD269&gt;=10.5,AD269&lt;=20),"10,5 a 20",IF(AND(AD269&gt;=20.5,AD269&lt;=40),"20,5 a 40","Fuera de rango"))))))</f>
        <v>10,5 a 20</v>
      </c>
      <c r="AF269" s="12" t="n">
        <f aca="false">IF(AD269="","",IF(AND(AD269&gt;=-10,AD269&lt;=0),1,IF(AND(AD269&gt;=0.5,AD269&lt;=9.5),2,IF(AD269=10,"NORMA",IF(AND(AD269&gt;=10.5,AD269&lt;=20),3,IF(AND(AD269&gt;=20.5,AD269&lt;=40),4,""))))))</f>
        <v>3</v>
      </c>
      <c r="AG269" s="9" t="n">
        <v>9</v>
      </c>
      <c r="AH269" s="11" t="str">
        <f aca="false">IF(AG269="","",IF(AND(AG269&gt;=0,AG269&lt;=4),"0 a 4",IF(AND(AG269&gt;=4.5,AG269&lt;=8.5),"4,5 a 8,5",IF(AG269=9,"9",IF(AND(AG269&gt;=9.5,AG269&lt;=13),"9,5 a 13",IF(AND(AG269&gt;=13.5,AG269&lt;=25),"13,5 a 25","Fuera de rango"))))))</f>
        <v>9</v>
      </c>
      <c r="AI269" s="11" t="str">
        <f aca="false">IF(AH269="","",IF(AH269="0 a 4",1,IF(AH269="4,5 a 8,5",2,IF(AH269="9","NORMA",IF(AH269="9,5 a 13",3,IF(AH269="13,5 a 25",4,""))))))</f>
        <v>NORMA</v>
      </c>
      <c r="AJ269" s="9" t="n">
        <v>4</v>
      </c>
      <c r="AK269" s="10" t="str">
        <f aca="false">IF(AJ269="","",IF(AND(AJ269&gt;=-15,AJ269&lt;=-10.5),"-15 a -10,5",IF(AND(AJ269&gt;=-10,AJ269&lt;=-4),"-10 a -4",IF(AND(AJ269&gt;=-4.5,AJ269&lt;=0),"-4,5 a 0",IF(AND(AJ269&gt;=0.5,AJ269&lt;=4.5),"0,5 a 4,5",IF(AJ269=5,"5",IF(AND(AJ269&gt;=5.5,AJ269&lt;=10),"5,5 a 10",IF(AND(AJ269&gt;=10.5,AJ269&lt;=20),"10,5 a 20","Fuera de rango"))))))))</f>
        <v>0,5 a 4,5</v>
      </c>
      <c r="AL269" s="11" t="n">
        <f aca="false">IF(AK269="","",IF(AK269="-15 a -10,5",1,IF(AK269="-10 a -4",2,IF(AK269="-4,5 a 0",3,IF(AK269="0,5 a 4,5",4,IF(AK269="5","NORMA",IF(AK269="5,5 a 10",5,IF(AK269="10,5 a 20",6,"Error"))))))))</f>
        <v>4</v>
      </c>
      <c r="AM269" s="9" t="n">
        <v>2</v>
      </c>
      <c r="AN269" s="10" t="str">
        <f aca="false">IF(AM269="","",IF(AND(AM269&gt;=-7.5,AM269&lt;=-5.5),"-7,5 a -5,5",IF(AND(AM269&gt;=-5,AM269&lt;=-3),"-5 a -3",IF(AND(AM269&gt;=-2.5,AM269&lt;=-0.5),"-2,5 a -0,5",IF(AM269=0,"0,00",IF(AND(AM269&gt;=0.5,AM269&lt;=2.5),"0,5 a 2,5",IF(AND(AM269&gt;=3,AM269&lt;=5),"3 a 5",IF(AND(AM269&gt;=5.5,AM269&lt;=7.5),"5,5 a 7,5",IF(AND(AM269&gt;=8,AM269&lt;=10),"8 a 10","Fuera de rango")))))))))</f>
        <v>0,5 a 2,5</v>
      </c>
      <c r="AO269" s="11" t="n">
        <f aca="false">IF(AN269="","",IF(AN269="-7,5 a -5,5",1,IF(AN269="-5 a -3",2,IF(AN269="-2,5 a -0,5",3,IF(AN269="0,00","NORMA",IF(AN269="0,5 a 2,5",4,IF(AN269="3 a 5",5,IF(AN269="5,5 a 7,5",6,IF(AN269="8 a 10",7,"Error")))))))))</f>
        <v>4</v>
      </c>
      <c r="AP269" s="9" t="n">
        <v>-1</v>
      </c>
      <c r="AQ269" s="10" t="str">
        <f aca="false">IF(AP269="","",IF(AND(AP269&gt;=-20,AP269&lt;=-9.5),"-20 a -9,5",IF(AND(AP269&gt;=-9,AP269&lt;=-6.5),"-9 a -6,5",IF(AP269=-6,"-6",IF(AND(AP269&gt;=-5.5,AP269&lt;=-3),"-5,5 a -3",IF(AND(AP269&gt;=-2.5,AP269&lt;=0),"-2,5 a 0",IF(AND(AP269&gt;=0.5,AP269&lt;=3),"0,5 a 3",IF(AND(AP269&gt;=3.5,AP269&lt;=6),"3,5 a 6",IF(AND(AP269&gt;=6.5,AP269&lt;=9),"6,5 a 9",IF(AND(AP269&gt;=9.5,AP269&lt;=20),"9,5 a 20","Fuera de rango"))))))))))</f>
        <v>-2,5 a 0</v>
      </c>
      <c r="AR269" s="11" t="n">
        <f aca="false">IF(AQ269="","",IF(AQ269="-20 a -9,5",1,IF(AQ269="-9 a -6,5",2,IF(AQ269="-6","NORMA",IF(AQ269="-5,5 a -3",3,IF(AQ269="-2,5 a 0",4,IF(AQ269="0,5 a 3",5,IF(AQ269="3,5 a 6",6,IF(AQ269="6,5 a 9",7,IF(AQ269="9,5 a 20",8,""))))))))))</f>
        <v>4</v>
      </c>
      <c r="AS269" s="9" t="n">
        <v>0</v>
      </c>
      <c r="AT269" s="10" t="str">
        <f aca="false">IF(AS269="","",IF(AND(AS269&gt;=-16,AS269&lt;=-14),"-16 a -14",IF(AND(AS269&gt;=-13.5,AS269&lt;=-11.5),"-13,5 a -11,5",IF(AND(AS269&gt;=-11,AS269&lt;=-9),"-11 a -9",IF(AND(AS269&gt;=-8.5,AS269&lt;=-6.5),"-8,5 a -6,5",IF(AND(AS269&gt;=-6,AS269&lt;=-4),"-6 a -4",IF(AND(AS269&gt;=-3.5,AS269&lt;=-1.5),"-3,5 a -1,5",IF(AND(AS269&gt;=-1,AS269&lt;=1),"-1 a 1",IF(AND(AS269&gt;=1.5,AS269&lt;=3.5),"1,5 a 3,5",IF(AND(AS269&gt;=4,AS269&lt;=6),"4 a 6",IF(AND(AS269&gt;=6.5,AS269&lt;=8.5),"6,5 a 8,5",IF(AND(AS269&gt;=9,AS269&lt;=11),"9 a 11",IF(AND(AS269&gt;=11.5,AS269&lt;=13.5),"11,5 a 13,5",IF(AND(AS269&gt;=14,AS269&lt;=16),"14 a 16",IF(AND(AS269&gt;=16.5,AS269&lt;=18.5),"16,5 a 18,5",IF(AND(AS269&gt;=19,AS269&lt;=21),"19 a 21","Fuera de rango"))))))))))))))))</f>
        <v>-1 a 1</v>
      </c>
      <c r="AU269" s="11" t="n">
        <f aca="false" t="array" ref="AU269">IF(AT269="","",_xlfn.IFS(AT269="-16 a -14",1,AT269="-13,5 a -11,5",2,AT269="-11 a -9",3,AT269="-8,5 a -6,5",4,AT269="-6 a -4",5,AT269="-3,5 a -1,5",6,AT269="-1 a 1",7,AT269="1,5 a 3,5",8,AT269="4 a 6","NORMA",AT269="6,5 a 8,5",9,AT269="9 a 11",10,AT269="11,5 a 13,5",11,AT269="14 a 16",12,AT269="16,5 a 18,5",13,AT269="19 a 21",14,TRUE(),""))</f>
        <v>7</v>
      </c>
      <c r="AV269" s="9" t="n">
        <v>2.5</v>
      </c>
      <c r="AW269" s="10" t="str">
        <f aca="false">IF(AV269="","",IF(AND(AV269&gt;=-1,AV269&lt;=-0.5),"-1 a -0,5",IF(AND(AV269&gt;-0.5,AV269&lt;=0),"De -0,5 a 0",IF(AND(AV269&gt;=0.25,AV269&lt;=0.75),"0,25 a 0,75",IF(AND(AV269&gt;=1,AV269&lt;=1.5),"1 a 1,5",IF(AND(AV269&gt;=1.75,AV269&lt;=2.25),"1,75 a 2,25",IF(AND(AV269&gt;=2.5,AV269&lt;=3),"2,5 a 3",IF(AND(AV269&gt;=3.25,AV269&lt;=3.75),"3,25 a 3,75","Fuera de rango"))))))))</f>
        <v>2,5 a 3</v>
      </c>
      <c r="AX269" s="11" t="n">
        <f aca="false">IF(AW269="","",IF(OR(AW269="-1 a -0,5",AW269="-1 a -0.5"),1,IF(OR(AW269="De -0,5 a 0",AW269="-0,5 a 0",AW269="De -0.5 a 0"),2,IF(OR(AW269="0,25 a 0,75",AW269="0.25 a 0.75"),"NORMA",IF(OR(AW269="1 a 1,5",AW269="1 a 1.5"),3,IF(OR(AW269="1,75 a 2,25",AW269="1.75 a 2.25"),4,IF(OR(AW269="2,5 a 3",AW269="2.5 a 3"),5,IF(OR(AW269="3,25 a 3,75",AW269="3.25 a 3.75"),6,""))))))))</f>
        <v>5</v>
      </c>
      <c r="AY269" s="9" t="n">
        <v>-1</v>
      </c>
      <c r="AZ269" s="10" t="str">
        <f aca="false">IF(AY269="","",IF(AND(AY269&gt;=-20,AY269&lt;=-9.5),"-20 a -9,5",IF(AND(AY269&gt;=-9,AY269&lt;=-6.5),"-9 a -6,5",IF(AY269=-6,"-6",IF(AND(AY269&gt;=-5.5,AY269&lt;=-3),"-5,5 a -3",IF(AND(AY269&gt;=-2.5,AY269&lt;=0),"-2,5 a 0",IF(AND(AY269&gt;=0.5,AY269&lt;=3),"0,5 a 3",IF(AND(AY269&gt;=3.5,AY269&lt;=6),"3,5 a 6","Fuera de rango"))))))))</f>
        <v>-2,5 a 0</v>
      </c>
      <c r="BA269" s="11" t="n">
        <f aca="false">IF(AZ269="","",IF(AZ269="-20 a -9,5",1,IF(AZ269="-9 a -6,5",2,IF(AZ269="-6","NORMA",IF(AZ269="-5,5 a -3",3,IF(AZ269="-2,5 a 0",4,IF(AZ269="0,5 a 3",5,IF(AZ269="3,5 a 6",6,""))))))))</f>
        <v>4</v>
      </c>
      <c r="BB269" s="9" t="n">
        <v>0</v>
      </c>
      <c r="BC269" s="10" t="str">
        <f aca="false" t="array" ref="BC269">IF(BB269="","",_xlfn.IFS(AND(BB269&gt;=0,BB269&lt;=2),"0 a 2",AND(BB269&gt;=2.5,BB269&lt;=4.5),"2,5 a 4,5",AND(BB269&gt;=5,BB269&lt;=7),"5 a 7",AND(BB269&gt;=7.5,BB269&lt;=9.5),"7,5 a 9,5",AND(BB269&gt;=10,BB269&lt;=12),"10 a 12",AND(BB269&gt;=12.5,BB269&lt;=14.5),"12,5 a 14,5",BB269=15,"15",AND(BB269&gt;=15.5,BB269&lt;=17.5),"15,5 a 17,5",AND(BB269&gt;=18,BB269&lt;=20),"18 a 20",AND(BB269&gt;=20.5,BB269&lt;=22.5),"20,5 a 22,5",AND(BB269&gt;=23,BB269&lt;=25),"23 a 25",TRUE(),"Fuera de rango"))</f>
        <v>0 a 2</v>
      </c>
      <c r="BD269" s="11" t="n">
        <f aca="false" t="array" ref="BD269">IF(BC269="","",_xlfn.IFS(BC269="0 a 2",1,BC269="2,5 a 4,5",2,BC269="5 a 7",3,BC269="7,5 a 9,5",4,BC269="10 a 12",5,BC269="12,5 a 14,5",6,BC269="15","NORMA",BC269="15,5 a 17,5",7,BC269="18 a 20",8,BC269="20,5 a 22,5",9,BC269="23 a 25",10,TRUE(),"Fuera de rango"))</f>
        <v>1</v>
      </c>
      <c r="BE269" s="9" t="n">
        <v>28</v>
      </c>
      <c r="BF269" s="10" t="str">
        <f aca="false">IF(BE269="","",IF(AND(BE269&gt;=-20,BE269&lt;=-10),"-20 a -10",IF(AND(BE269&gt;=-9.5,BE269&lt;=0.5),"-9,5 a 0,5",IF(AND(BE269&gt;=1,BE269&lt;=11),"1 a 11",IF(AND(BE269&gt;=11.5,BE269&lt;=20.5),"11,5 a 20,5",IF(BE269=21,"21",IF(AND(BE269&gt;=21.5,BE269&lt;=31.5),"21,5 a 31,5",IF(AND(BE269&gt;=32,BE269&lt;=42),"32 a 42","Fuera de rango"))))))))</f>
        <v>21,5 a 31,5</v>
      </c>
      <c r="BG269" s="11" t="n">
        <f aca="false">IF(BF269="","",IF(BF269="-20 a -10",1,IF(BF269="-9,5 a 0,5",2,IF(BF269="1 a 11",3,IF(BF269="11,5 a 20,5",4,IF(BF269="21","NORMA",IF(BF269="21,5 a 31,5",5,IF(BF269="32 a 42",6,""))))))))</f>
        <v>5</v>
      </c>
      <c r="BH269" s="9" t="n">
        <v>20</v>
      </c>
      <c r="BI269" s="10" t="str">
        <f aca="false">IF(BH269="","",IF(AND(BH269&gt;=-20,BH269&lt;=-15),"-20 a -15",IF(AND(BH269&gt;=-14.5,BH269&lt;=-9.5),"-14,5 a -9,5",IF(AND(BH269&gt;=-9,BH269&lt;=-4),"-9 a -4",IF(AND(BH269&gt;=-3.5,BH269&lt;=2.5),"-3,5 a 2,5",IF(AND(BH269&gt;=3,BH269&lt;=8),"3 a 8",IF(AND(BH269&gt;=8.5,BH269&lt;=14.5),"8,5 a 14,5",IF(BH269=15,"15",IF(AND(BH269&gt;=15.5,BH269&lt;=20.5),"15,5 a 20,5",IF(AND(BH269&gt;=21,BH269&lt;=26),"21 a 26","Fuera de rango"))))))))))</f>
        <v>15,5 a 20,5</v>
      </c>
      <c r="BJ269" s="11" t="n">
        <f aca="false">IF(BI269="","",IF(BI269="-20 a -15",1,IF(BI269="-14,5 a -9,5",2,IF(BI269="-9 a -4",3,IF(BI269="-3,5 a 2,5",4,IF(BI269="3 a 8",5,IF(BI269="8,5 a 14,5",6,IF(BI269="15","NORMA",IF(BI269="15,5 a 20,5",7,IF(BI269="21 a 26",8,IF(BI269="26,5 a 31,5",9,"")))))))))))</f>
        <v>7</v>
      </c>
      <c r="BK269" s="9" t="n">
        <v>0</v>
      </c>
      <c r="BL269" s="10" t="str">
        <f aca="false">IF(BK269="","",IF(AND(BK269&gt;=0,BK269&lt;=2),"0 - 2",IF(AND(BK269&gt;=2.5,BK269&lt;=4.5),"2,5 - 4,5",IF(AND(BK269&gt;=5,BK269&lt;=7),"5 - 7",IF(AND(BK269&gt;=7.5,BK269&lt;=9.5),"7,5 - 9,5",IF(AND(BK269&gt;=10,BK269&lt;=12),"10 - 12",IF(AND(BK269&gt;=12.5,BK269&lt;=13.5),"12,5 - 13,5",IF(BK269=14,"14",IF(AND(BK269&gt;=14.5,BK269&lt;=16.5),"14,5 - 16,5",IF(AND(BK269&gt;=17,BK269&lt;=19),"17 - 19",IF(AND(BK269&gt;=19.5,BK269&lt;=21.5),"19,5 - 21,5",IF(AND(BK269&gt;=22,BK269&lt;=24),"22 - 24",IF(AND(BK269&gt;=24.5,BK269&lt;=26.5),"24,5 - 26,5",IF(AND(BK269&gt;=27,BK269&lt;=29),"27 - 29",IF(AND(BK269&gt;=29.5,BK269&lt;=30),"29,5 - 30","Fuera de rango")))))))))))))))</f>
        <v>0 - 2</v>
      </c>
      <c r="BM269" s="11" t="n">
        <f aca="false">IF(BL269="","",IF(BL269="0 - 2",1,IF(BL269="2,5 - 4,5",2,IF(BL269="5 - 7",3,IF(BL269="7,5 - 9,5",4,IF(BL269="10 - 12",5,IF(BL269="12,5 - 13,5",6,IF(BL269="14","NORMA",IF(BL269="14,5 - 16,5",7,IF(BL269="17 - 19",8,IF(BL269="19,5 - 21,5",9,IF(BL269="22 - 24",10,IF(BL269="24,5 - 26,5",11,IF(BL269="27 - 29",12,IF(BL269="29,5 - 30",13,"")))))))))))))))</f>
        <v>1</v>
      </c>
      <c r="BN269" s="9" t="n">
        <v>15</v>
      </c>
      <c r="BO269" s="10" t="str">
        <f aca="false">IF(BN269="","",IF(AND(BN269&gt;=-20,BN269&lt;=-10),"-20 a -10",IF(AND(BN269&gt;=-9.5,BN269&lt;=0.5),"-9,5 a 0,5",IF(AND(BN269&gt;=1,BN269&lt;=11),"1 a 11",IF(AND(BN269&gt;=11.5,BN269&lt;=21.5),"11,5 a 21,5",IF(BN269=22,"22",IF(AND(BN269&gt;=22.5,BN269&lt;=32.5),"22,5 a 32,5",IF(AND(BN269&gt;=33,BN269&lt;=43),"33 a 43","Fuera de rango"))))))))</f>
        <v>11,5 a 21,5</v>
      </c>
      <c r="BP269" s="11" t="n">
        <f aca="false">IF(BO269="","",IF(BO269="-20 a -10",1,IF(BO269="-9,5 a 0,5",2,IF(BO269="1 a 11",3,IF(BO269="11,5 a 21,5",4,IF(BO269="22","NORMA",IF(BO269="22,5 a 32,5",5,IF(BO269="33 a 43",6,""))))))))</f>
        <v>4</v>
      </c>
      <c r="BQ269" s="9" t="n">
        <v>10</v>
      </c>
      <c r="BR269" s="10" t="str">
        <f aca="false">IF(BQ269="","",IF(AND(BQ269&gt;=-20,BQ269&lt;=-15),"-20 a -15",IF(AND(BQ269&gt;=-14.5,BQ269&lt;=-9.5),"-14,5 a -9,5",IF(AND(BQ269&gt;=-9,BQ269&lt;=-4),"-9 a -4",IF(AND(BQ269&gt;=-3.5,BQ269&lt;=2.5),"-3,5 a 2,5",IF(AND(BQ269&gt;=3,BQ269&lt;=8),"3 a 8",IF(AND(BQ269&gt;=8.5,BQ269&lt;=13.5),"8,5 a 13,5",IF(AND(BQ269&gt;=14,BQ269&lt;=17.5),"14 a 17,5",IF(BQ269=18,"18",IF(AND(BQ269&gt;=18.5,BQ269&lt;=23.5),"18,5 a 23,5",IF(AND(BQ269&gt;=24,BQ269&lt;=29),"24 a 29",IF(AND(BQ269&gt;=29.5,BQ269&lt;=34.5),"29,5 a 34,5",IF(AND(BQ269&gt;=35,BQ269&lt;=40),"35 a 40","Fuera de rango")))))))))))))</f>
        <v>8,5 a 13,5</v>
      </c>
      <c r="BS269" s="11" t="n">
        <f aca="false">IF(BR269="","",IF(BR269="-20 a -15",1,IF(BR269="-14,5 a -9,5",2,IF(BR269="-9 a -4",3,IF(BR269="-3,5 a 2,5",4,IF(BR269="3 a 8",5,IF(BR269="8,5 a 13,5",6,IF(BR269="14 a 17,5",7,IF(BR269="18","NORMA",IF(BR269="18,5 a 23,5",8,IF(BR269="24 a 29",9,IF(BR269="29,5 a 34,5",10,IF(BR269="35 a 40",11,"")))))))))))))</f>
        <v>6</v>
      </c>
      <c r="BT269" s="9" t="n">
        <v>2</v>
      </c>
      <c r="BU269" s="10" t="str">
        <f aca="false">IF(BT269="","",IF(AND(BT269&gt;=-20,BT269&lt;=-18),"-20 a -18",IF(AND(BT269&gt;=-17.5,BT269&lt;=-15.5),"-17,5 a -15,5",IF(AND(BT269&gt;=-15,BT269&lt;=-13),"-15 a -13",IF(AND(BT269&gt;=-12.5,BT269&lt;=-10.5),"-12,5 a -10,5",IF(AND(BT269&gt;=-10,BT269&lt;=-8),"-10 a -8",IF(AND(BT269&gt;=-7.5,BT269&lt;=-5.5),"-7,5 a -5,5",IF(AND(BT269&gt;=-5,BT269&lt;=-3),"-5 a -3",IF(AND(BT269&gt;=-2.5,BT269&lt;=-0.5),"-2,5 a -0,5",IF(BT269=0,"0",IF(AND(BT269&gt;=0.5,BT269&lt;=2.5),"0,5 a 2,5",IF(AND(BT269&gt;=3,BT269&lt;=5),"3 a 5",IF(AND(BT269&gt;=5.5,BT269&lt;=7.5),"5,5 a 7,5",IF(AND(BT269&gt;=8,BT269&lt;=10),"8 a 10",IF(AND(BT269&gt;=10.5,BT269&lt;=12.5),"10,5 a 12,5",IF(AND(BT269&gt;=13,BT269&lt;=15),"13 a 15",IF(AND(BT269&gt;=15.5,BT269&lt;=17.5),"15,5 a 17,5",IF(AND(BT269&gt;=18,BT269&lt;=20),"18 a 20","Fuera de rango"))))))))))))))))))</f>
        <v>0,5 a 2,5</v>
      </c>
      <c r="BV269" s="11" t="n">
        <f aca="false">IF(BT269="","",IF(BT269=0,"NORMA",IF(AND(BT269&gt;=-20,BT269&lt;=-18),2,IF(AND(BT269&gt;=-17.5,BT269&lt;=-15.5),2,IF(AND(BT269&gt;=-15,BT269&lt;=-13),3,IF(AND(BT269&gt;=-12.5,BT269&lt;=-10.5),4,IF(AND(BT269&gt;=-10,BT269&lt;=-8),5,IF(AND(BT269&gt;=-7.5,BT269&lt;=-5.5),6,IF(AND(BT269&gt;=-5,BT269&lt;=-3),7,IF(AND(BT269&gt;=-2.5,BT269&lt;=-0.5),8,IF(AND(BT269&gt;=0.5,BT269&lt;=2.5),9,IF(AND(BT269&gt;=3,BT269&lt;=5),10,IF(AND(BT269&gt;=5.5,BT269&lt;=7.5),11,IF(AND(BT269&gt;=8,BT269&lt;=10),12,IF(AND(BT269&gt;=10.5,BT269&lt;=12.5),13,IF(AND(BT269&gt;=13,BT269&lt;=15),14,IF(AND(BT269&gt;=15.5,BT269&lt;=17.5),15,IF(AND(BT269&gt;=18,BT269&lt;=20),16,"Fuera de rango"))))))))))))))))))</f>
        <v>9</v>
      </c>
      <c r="BW269" s="9" t="n">
        <v>-3</v>
      </c>
      <c r="BX269" s="10" t="n">
        <f aca="false">18.5- (0.3*H269)</f>
        <v>2.3</v>
      </c>
      <c r="BY269" s="10" t="n">
        <f aca="false">(BW269)-(BX269)</f>
        <v>-5.3</v>
      </c>
      <c r="BZ269" s="10" t="str">
        <f aca="false">IF(BY269="","",IF(BY269&lt;-27.5,"De -30 a -28",IF(BY269&lt;-25,"De -27,5 a -25,5",IF(BY269&lt;-22.5,"De -25 a -23",IF(BY269&lt;-20,"De -22,5 a -20,5",IF(BY269&lt;-17.5,"De -20 a -18",IF(BY269&lt;-15,"De -17,5 a -15,5",IF(BY269&lt;-12.5,"De -15 a -13",IF(BY269&lt;-10,"De -12,5 a -10,5",IF(BY269&lt;-7.5,"De -10 a -8",IF(BY269&lt;-5,"De -7,5 a -5,5",IF(BY269&lt;-2.5,"De -5 a -3",IF(BY269&lt;0,"De -2,5 a -0,5",IF(BY269&lt;2.5,"De 0 a 2",IF(BY269&lt;5,"De 2,5 a 4,5",IF(BY269&lt;7.5,"De 5 a 7",IF(BY269&lt;10,"De 7,5 a 9,5",IF(BY269&lt;12.5,"De 10 a 12",IF(BY269&lt;15,"De 12,5 a 14,5",IF(BY269&lt;17.5,"De 15 a 17",IF(BY269&lt;20,"De 17,5 a 19,5",IF(BY269&lt;22.5,"De 20 a 22",IF(BY269&lt;25,"De 22,5 a 24,5",IF(BY269&lt;27.5,"De 25 a 27","De 27,5 a 30"))))))))))))))))))))))))</f>
        <v>De -7,5 a -5,5</v>
      </c>
      <c r="CA269" s="12" t="n">
        <f aca="false">IF(BY269="","",IF(BY269&lt;=-28,1,IF(BY269&lt;=-25.5,2,IF(BY269&lt;=-23,3,IF(BY269&lt;=-20.5,4,IF(BY269&lt;=-18,5,IF(BY269&lt;=-15.5,6,IF(BY269&lt;=-13,7,IF(BY269&lt;=-10.5,8,IF(BY269&lt;=-8,9,IF(BY269&lt;=-5.5,10,IF(BY269&lt;=-3,11,IF(BY269&lt;=-0.5,12,IF(BY269&lt;=2,13,IF(BY269&lt;=4.5,14,IF(BY269&lt;=7,15,IF(BY269&lt;=9.5,16,IF(BY269&lt;=12,17,IF(BY269&lt;=14.5,18,IF(BY269&lt;=17,19,IF(BY269&lt;=19.5,20,IF(BY269&lt;=22,21,IF(BY269&lt;=24.5,22,IF(BY269&lt;=27,23,IF(BY269&lt;=30,24,"Fuera de rango")))))))))))))))))))))))))</f>
        <v>11</v>
      </c>
      <c r="CB269" s="9" t="n">
        <v>-3</v>
      </c>
      <c r="CC269" s="10" t="n">
        <f aca="false">18.5- (0.3*H269)</f>
        <v>2.3</v>
      </c>
      <c r="CD269" s="10" t="n">
        <f aca="false">(CB269)-(CC269)</f>
        <v>-5.3</v>
      </c>
      <c r="CE269" s="10" t="str">
        <f aca="false">IF(CD269="","",IF(CD269&lt;-27.5,"De -30 a -28",IF(CD269&lt;-25,"De -27,5 a -25,5",IF(CD269&lt;-22.5,"De -25 a -23",IF(CD269&lt;-20,"De -22,5 a -20,5",IF(CD269&lt;-17.5,"De -20 a -18",IF(CD269&lt;-15,"De -17,5 a -15,5",IF(CD269&lt;-12.5,"De -15 a -13",IF(CD269&lt;-10,"De -12,5 a -10,5",IF(CD269&lt;-7.5,"De -10 a -8",IF(CD269&lt;-5,"De -7,5 a -5,5",IF(CD269&lt;-2.5,"De -5 a -3",IF(CD269&lt;0,"De -2,5 a -0,5",IF(CD269&lt;=2,"De 0 a 2",IF(CD269&lt;=4.5,"De 2,5 a 4,5",IF(CD269&lt;=7,"De 5 a 7",IF(CD269&lt;=9.5,"De 7,5 a 9,5",IF(CD269&lt;=12,"De 10 a 12",IF(CD269&lt;=14.5,"De 12,5 a 14,5",IF(CD269&lt;=17,"De 15 a 17",IF(CD269&lt;=19.5,"De 17,5 a 19,5",IF(CD269&lt;=22,"De 20 a 22",IF(CD269&lt;=24.5,"De 22,5 a 24,5",IF(CD269&lt;=27,"De 25 a 27","De 27,5 a 30"))))))))))))))))))))))))</f>
        <v>De -7,5 a -5,5</v>
      </c>
      <c r="CF269" s="12" t="n">
        <f aca="false">IF(CD269="","",IF(CD269&lt;-27.5,1,IF(CD269&lt;-25,2,IF(CD269&lt;-22.5,3,IF(CD269&lt;-20,4,IF(CD269&lt;-17.5,5,IF(CD269&lt;-15,6,IF(CD269&lt;-12.5,7,IF(CD269&lt;-10,8,IF(CD269&lt;-7.5,9,IF(CD269&lt;-5,10,IF(CD269&lt;-2.5,11,IF(CD269&lt;0,12,IF(CD269&lt;2.5,13,IF(CD269&lt;5,14,IF(CD269&lt;7.5,15,IF(CD269&lt;10,16,IF(CD269&lt;12.5,17,IF(CD269&lt;15,18,IF(CD269&lt;17.5,19,IF(CD269&lt;20,20,IF(CD269&lt;22.5,21,IF(CD269&lt;25,22,IF(CD269&lt;27.5,23,24))))))))))))))))))))))))</f>
        <v>10</v>
      </c>
      <c r="CG269" s="9" t="n">
        <v>-1.25</v>
      </c>
      <c r="CH269" s="10" t="str">
        <f aca="false">IF(CG269="","",IF(AND(CG269&gt;=-10,CG269&lt;=-9.5),"-10 a -9,5",IF(AND(CG269&gt;-9.5,CG269&lt;=-8.5),"-9 a -8,5",IF(AND(CG269&gt;-8.5,CG269&lt;=-7.5),"-8 a -7,5",IF(AND(CG269&gt;-7.5,CG269&lt;=-6.5),"-7 a -6,5",IF(AND(CG269&gt;-6.5,CG269&lt;=-5.5),"-6 a -5,5",IF(AND(CG269&gt;-5.5,CG269&lt;=-4.5),"-5 a -4,5",IF(AND(CG269&gt;-4.5,CG269&lt;=-3.5),"-4 a -3,5",IF(AND(CG269&gt;-3.5,CG269&lt;=-2.5),"-3 a -2,5",IF(CG269=-2.25,"-2,25",IF(AND(CG269&gt;-2.5,CG269&lt;=-1.5),"-2 a -1,5",IF(AND(CG269&gt;-1.5,CG269&lt;=-0.5),"-1 a -0,5",IF(AND(CG269&gt;-0.5,CG269&lt;=0.5),"0 a 0,5",IF(AND(CG269&gt;0.5,CG269&lt;=1.5),"1 a 1,5",IF(AND(CG269&gt;1.5,CG269&lt;=2.5),"2 a 2,5",IF(AND(CG269&gt;2.5,CG269&lt;=3.5),"3 a 3,5",IF(AND(CG269&gt;3.5,CG269&lt;=4.5),"4 a 4,5",IF(AND(CG269&gt;4.5,CG269&lt;=5.5),"5 a 5,5",IF(AND(CG269&gt;5.5,CG269&lt;=6.5),"6 a 6,5",IF(AND(CG269&gt;6.5,CG269&lt;=7.5),"7 a 7,5",IF(AND(CG269&gt;7.5,CG269&lt;=8.5),"8 a 8,5",IF(AND(CG269&gt;8.5,CG269&lt;=9.5),"9 a 9,5",IF(CG269&gt;=10,"10","Fuera de rango")))))))))))))))))))))))</f>
        <v>-1 a -0,5</v>
      </c>
      <c r="CI269" s="11" t="n">
        <f aca="false">IF(CG269="","",IF(CG269=-2.25,"NORMA",IF(CG269&lt;=-9.5,1,IF(CG269&lt;=-8.5,2,IF(CG269&lt;=-7.5,3,IF(CG269&lt;=-6.5,4,IF(CG269&lt;=-5.5,5,IF(CG269&lt;=-4.5,6,IF(CG269&lt;=-3.5,7,IF(CG269&lt;=-2.5,8,IF(CG269&lt;=-1.5,9,IF(CG269&lt;=-0.5,10,IF(CG269&lt;=0.5,11,IF(CG269&lt;=1.5,12,IF(CG269&lt;=2.5,13,IF(CG269&lt;=3.5,14,IF(CG269&lt;=4.5,15,IF(CG269&lt;=5.5,16,IF(CG269&lt;=6.5,17,IF(CG269&lt;=7.5,18,IF(CG269&lt;=8.5,19,IF(CG269&lt;=9.5,20,IF(CG269=10,21,"Fuera de rango")))))))))))))))))))))))</f>
        <v>10</v>
      </c>
      <c r="CJ269" s="9" t="n">
        <v>0.75</v>
      </c>
      <c r="CK269" s="10" t="str">
        <f aca="false">IF(CJ269="","",IF(AND(CJ269&gt;=-6,CJ269&lt;=-5.5),"-6 a -5,5",IF(AND(CJ269&gt;-5.5,CJ269&lt;=-4.5),"-5 a -4,5",IF(AND(CJ269&gt;-4.5,CJ269&lt;=-3.5),"-4 a -3,5",IF(AND(CJ269&gt;-3.5,CJ269&lt;=-2.5),"-3 a -2,5",IF(AND(CJ269&gt;-2.5,CJ269&lt;=-1.5),"-2 a -1,5",IF(AND(CJ269&gt;-1.5,CJ269&lt;=-0.5),"-1 a -0,5",IF(AND(CJ269&gt;-0.5,CJ269&lt;=0.5),"0 a 0,5",IF(AND(CJ269&gt;0.5,CJ269&lt;=1.5),"1 a 1,5",IF(AND(CJ269&gt;1.5,CJ269&lt;2.5),"2",IF(AND(CJ269&gt;=2.5,CJ269&lt;=3),"2,5 a 3",IF(AND(CJ269&gt;3,CJ269&lt;=4),"3,5 a 4",IF(AND(CJ269&gt;4,CJ269&lt;=5),"4,5 a 5",IF(AND(CJ269&gt;5,CJ269&lt;=6),"5,5 a 6",IF(AND(CJ269&gt;6,CJ269&lt;=7),"6,5 a 7",IF(AND(CJ269&gt;7,CJ269&lt;=8),"7,5 a 8",IF(AND(CJ269&gt;8,CJ269&lt;=9.5),"8,5 a 9,5",IF(CJ269=10,"10","Fuera de rango"))))))))))))))))))</f>
        <v>1 a 1,5</v>
      </c>
      <c r="CL269" s="11" t="n">
        <f aca="false">IF(CK269="","",IF(OR(CK269="-6 a -5,5",CK269="-6 - -5,5"),1,IF(OR(CK269="-5 a -4,5",CK269="-5 - -4,5"),2,IF(OR(CK269="-4 a -3,5",CK269="-4 - -3,5"),3,IF(OR(CK269="-3 a -2,5",CK269="-3 - -2,5"),4,IF(OR(CK269="-2 a -1,5",CK269="-2 - -1,5"),5,IF(OR(CK269="-1 a -0,5",CK269="-1 - -0,5"),6,IF(OR(CK269="0 a 0,5",CK269="0 - 0,5"),7,IF(OR(CK269="1 a 1,5",CK269="1 - 1,5"),8,IF(CK269="2","NORMA",IF(OR(CK269="2,5 a 3",CK269="2,5 - 3"),9,IF(OR(CK269="3,5 a 4",CK269="3,5 - 4"),10,IF(OR(CK269="4,5 a 5",CK269="4,5 - 5"),11,IF(OR(CK269="5,5 a 6",CK269="5,5 - 6"),12,IF(OR(CK269="6,5 a 7",CK269="6,5 - 7"),13,IF(OR(CK269="7,5 a 8",CK269="7,5 - 8"),14,IF(OR(CK269="8,5 a 9",CK269="8,5 - 9,5",CK269="9 a 9,5"),15,IF(CK269="10",15,IF(OR(CK269="0,5 a 1",CK269="0,5 - 1"),7,"Fuera de rango")))))))))))))))))))</f>
        <v>8</v>
      </c>
      <c r="CM269" s="10" t="n">
        <v>0</v>
      </c>
      <c r="CN269" s="10" t="str">
        <f aca="false">IF(CM269=0,"0", " ")</f>
        <v>0</v>
      </c>
      <c r="CO269" s="10" t="str">
        <f aca="false">IF(CM269&gt;0,"EME"," ")</f>
        <v> </v>
      </c>
      <c r="CP269" s="10" t="n">
        <v>0</v>
      </c>
      <c r="CQ269" s="10" t="str">
        <f aca="false">IF(CP269&gt;0,"0", " ")</f>
        <v> </v>
      </c>
      <c r="CR269" s="10" t="str">
        <f aca="false">IF(CP269&gt;0,"EME"," ")</f>
        <v> </v>
      </c>
      <c r="CS269" s="9" t="n">
        <v>0</v>
      </c>
      <c r="CT269" s="10" t="str">
        <f aca="false">IF(CS269&gt;0,"1", " ")</f>
        <v> </v>
      </c>
      <c r="CU269" s="10" t="str">
        <f aca="false">IF(CS269&gt;0,"HIP"," ")</f>
        <v> </v>
      </c>
      <c r="CV269" s="9" t="n">
        <v>0</v>
      </c>
      <c r="CW269" s="10" t="str">
        <f aca="false">IF(CV269&gt;0,"1", " ")</f>
        <v> </v>
      </c>
      <c r="CX269" s="10" t="str">
        <f aca="false">IF(CV269&gt;0,"HIP"," ")</f>
        <v> </v>
      </c>
      <c r="CY269" s="9" t="n">
        <v>-2.5</v>
      </c>
      <c r="CZ269" s="11" t="str">
        <f aca="false">IF(CY269&lt;0,"2"," ")</f>
        <v>2</v>
      </c>
      <c r="DA269" s="11" t="str">
        <f aca="false">IF(CY269&lt;0,"MIO"," ")</f>
        <v>MIO</v>
      </c>
      <c r="DB269" s="9" t="n">
        <v>-3</v>
      </c>
      <c r="DC269" s="11" t="str">
        <f aca="false">IF(DB269&lt;0,"2"," ")</f>
        <v>2</v>
      </c>
      <c r="DD269" s="11" t="str">
        <f aca="false">IF(DB269&lt;0,"MIO"," ")</f>
        <v>MIO</v>
      </c>
      <c r="DE269" s="9" t="n">
        <v>-0.75</v>
      </c>
      <c r="DF269" s="11" t="str">
        <f aca="false">IF(DE269&lt;0,"3"," ")</f>
        <v>3</v>
      </c>
      <c r="DG269" s="11" t="str">
        <f aca="false">IF(DE269&lt;0,"AST"," ")</f>
        <v>AST</v>
      </c>
      <c r="DH269" s="9" t="n">
        <v>-0.5</v>
      </c>
      <c r="DI269" s="11" t="str">
        <f aca="false">IF(DH269&lt;0,"3"," ")</f>
        <v>3</v>
      </c>
      <c r="DJ269" s="11" t="str">
        <f aca="false">IF(DH269&lt;0,"AST"," ")</f>
        <v>AST</v>
      </c>
      <c r="DK269" s="9" t="n">
        <v>2.5</v>
      </c>
      <c r="DL269" s="10" t="str">
        <f aca="false">IF(DK269&gt;0,"4"," ")</f>
        <v>4</v>
      </c>
      <c r="DM269" s="10" t="str">
        <f aca="false">IF(DK269&gt;0,"PRE"," ")</f>
        <v>PRE</v>
      </c>
      <c r="DN269" s="9" t="n">
        <v>2.5</v>
      </c>
      <c r="DO269" s="10" t="str">
        <f aca="false">IF(DN269&gt;0,"4"," ")</f>
        <v>4</v>
      </c>
      <c r="DP269" s="10" t="str">
        <f aca="false">IF(DN269&gt;0,"PRE"," ")</f>
        <v>PRE</v>
      </c>
      <c r="DQ269" s="12" t="n">
        <v>3</v>
      </c>
      <c r="DR269" s="12" t="n">
        <v>3</v>
      </c>
      <c r="DS269" s="12" t="str">
        <f aca="false">CONCATENATE(CO269,CU269,DA269,DG269,DM269)</f>
        <v>  MIOASTPRE</v>
      </c>
      <c r="DT269" s="10" t="str">
        <f aca="false" t="array" ref="DT269">_xlfn.IFS(DS269="EME    ","0", DS269=" HIP   ","1", DS269="  MIO  ","2", DS269="   AST ","3", DS269="    PRE","4", DS269="EME   PRE","5", DS269=" HIP  PRE","6", DS269=" HIP AST ","7", DS269="  MIO PRE","8", DS269="  MIOAST ","9", DS269="   ASTPRE","10",DS269=" HIP ASTPRE","11", DS269="  MIOASTPRE","12", DS269="     ","0")</f>
        <v>12</v>
      </c>
      <c r="DU269" s="1" t="s">
        <v>154</v>
      </c>
      <c r="DV269" s="1" t="str">
        <f aca="false" t="array" ref="DV269">_xlfn.IFS(DU269="SI","2", DU269="NO","1")</f>
        <v>1</v>
      </c>
      <c r="DW269" s="10" t="n">
        <v>0</v>
      </c>
      <c r="DX269" s="11" t="str">
        <f aca="false">IF(DW269=0,"1","2")</f>
        <v>1</v>
      </c>
      <c r="DY269" s="11" t="str">
        <f aca="false" t="array" ref="DY269">_xlfn.IFS(DW269=0,"0", DW269=0.25, "1", DW269=0.5,"2", DW269=0.75,"3", DW269=1,"4",DW269=1.25,"5", DW269=1.5,"6", DW269=1.75,"7", DW269=2,"8")</f>
        <v>0</v>
      </c>
      <c r="DZ269" s="10" t="n">
        <v>0</v>
      </c>
      <c r="EA269" s="11" t="str">
        <f aca="false">IF(DZ269=0,"1","2")</f>
        <v>1</v>
      </c>
      <c r="EB269" s="11" t="str">
        <f aca="false" t="array" ref="EB269">_xlfn.IFS(DZ269=0,"0", DZ269=0.25, "1", DZ269=0.5,"2", DZ269=0.75,"3", DZ269=1,"4",DZ269=1.25,"5", DZ269=1.5,"6", DZ269=1.75,"7", DZ269=2,"8")</f>
        <v>0</v>
      </c>
      <c r="EC269" s="10" t="n">
        <v>0</v>
      </c>
      <c r="ED269" s="10" t="str">
        <f aca="false">IF(EC269=0,"1","2")</f>
        <v>1</v>
      </c>
      <c r="EE269" s="11" t="str">
        <f aca="false" t="array" ref="EE269">_xlfn.IFS(EC269=0,"0", EC269=-0.25, "1", EC269=-0.5,"2", EC269=-0.75,"3", EC269=-1,"4",EC269=-1.25,"5", EC269=-1.5,"6", EC269=-1.75,"7", EC269=-2,"8", EC269=-2.25,"9",EC269=-2.5,"10", EC269=-2.75,"11", EC269=-3,"12", EC269=-3.25,"13", EC269=-3.5,"14", EC269=-3.75,"15",EC269=-4,"16")</f>
        <v>0</v>
      </c>
      <c r="EF269" s="10" t="n">
        <v>0</v>
      </c>
      <c r="EG269" s="10" t="str">
        <f aca="false">IF(EF269=0,"1","2")</f>
        <v>1</v>
      </c>
      <c r="EH269" s="11" t="str">
        <f aca="false" t="array" ref="EH269">_xlfn.IFS(EF269=0,"0", EF269=-0.25, "1", EF269=-0.5,"2", EF269=-0.75,"3", EF269=-1,"4",EF269=-1.25,"5", EF269=-1.5,"6", EF269=-1.75,"7", EF269=-2,"8", EF269=-2.25,"9",EF269=-2.5,"10", EF269=-2.75,"11", EF269=-3,"12", EF269=-3.25,"13", EF269=-3.5,"14", EF269=-3.75,"15",EF269=-4,"16")</f>
        <v>0</v>
      </c>
      <c r="EI269" s="10" t="n">
        <v>0</v>
      </c>
      <c r="EJ269" s="11" t="str">
        <f aca="false">IF(EI269=0,"1","2")</f>
        <v>1</v>
      </c>
      <c r="EK269" s="11" t="str">
        <f aca="false" t="array" ref="EK269">_xlfn.IFS(EI269=0,"0", EI269=-0.25, "1", EI269=-0.5,"2", EI269=-0.75,"3", EI269=-1,"4",EI269=-1.25,"5", EI269=-1.5,"6", EI269=-1.75,"7", EI269=-2,"8", EI269=-2.25,"9", EI269=-2.25,"9",EI269=-2.5,"10", EI269=-2.75,"11", EI269=-3,"12", EI269=-3.25,"13", EI269=-3.5,"14", EI269=-3.75,"15",EI269=-4,"16", EI269=0.25, "17", EI269=0.5, "18")</f>
        <v>0</v>
      </c>
      <c r="EL269" s="10" t="n">
        <v>0</v>
      </c>
      <c r="EM269" s="11" t="str">
        <f aca="false">IF(EL269=0,"1","2")</f>
        <v>1</v>
      </c>
      <c r="EN269" s="11" t="str">
        <f aca="false" t="array" ref="EN269">_xlfn.IFS(EL269=0.25,"17",EL269=0.5,"18", EL269=0,"0", EL269=-0.25, "1", EL269=-0.5,"2", EL269=-0.75,"3", EL269=-1,"4",EL269=-1.25,"5", EL269=-1.5,"6", EL269=-1.75,"7", EL269=-2,"8",EL269= -2.25,"9",EL269=-2.5,"10",EL269= -2.75,"11",EL269= -3,"12",EL269= -3.25,"13",EL269= -3.5,"14",EL269= -3.75,"15",EL269=-4,"16")</f>
        <v>0</v>
      </c>
      <c r="EO269" s="10" t="n">
        <v>0</v>
      </c>
      <c r="EP269" s="11" t="str">
        <f aca="false">IF(EO269=0,"1","2")</f>
        <v>1</v>
      </c>
      <c r="EQ269" s="11" t="str">
        <f aca="false" t="array" ref="EQ269">_xlfn.IFS(EO269=0,"0", EO269=0.25, "1", EO269=0.5,"2", EO269=0.75,"3", EO269=1,"4",EO269=1.25,"5", EO269=1.5,"6", EO269=1.75,"7", EO269=2,"8", EO269=2.25,"9", EO269=2.25,"9",EO269=2.5,"10", EO269=2.75,"11", EO269=3,"12", EO269=3.25,"13", EO269=3.5,"14", EO269=3.75,"15",EO269=4,"16", EO269=-0.25, "17", bq=-0.5, "18")</f>
        <v>0</v>
      </c>
      <c r="ER269" s="10" t="n">
        <v>0</v>
      </c>
      <c r="ES269" s="11" t="str">
        <f aca="false">IF(ER269=0,"1","2")</f>
        <v>1</v>
      </c>
      <c r="ET269" s="11" t="str">
        <f aca="false" t="array" ref="ET269">_xlfn.IFS(ER269=0,"0", ER269=0.25, "1", ER269=0.5,"2", ER269=0.75,"3", ER269=1,"4",ER269=1.25,"5", ER269=1.5,"6", ER269=1.75,"7", ER269=2,"8", ER269=2.25,"9", ER269=2.25,"9",ER269=2.5,"10", ER269=2.75,"11", ER269=3,"12", ER269=3.25,"13", ER269=3.5,"14", ER269=3.75,"15",ER269=4,"16", ER269=-0.25, "17", bq=-0.5, "18")</f>
        <v>0</v>
      </c>
      <c r="EU269" s="13" t="n">
        <v>24</v>
      </c>
      <c r="EV269" s="14" t="e">
        <f aca="false">VLOOKUP(#ref!,LEYENDA!$G$2:$H$8,2,TRUE())</f>
        <v>#NAME?</v>
      </c>
      <c r="EW269" s="14" t="e">
        <f aca="false" t="array" ref="EW269">_xlfn.IFS(EV269="0-5","1", EV269="6-12","2", EV269="13-18","3", EV269="19-24","4", EV269="25-36","5", EV269="37-48","6", EV269="49-60","7")</f>
        <v>#NAME?</v>
      </c>
    </row>
    <row r="270" customFormat="false" ht="13.5" hidden="false" customHeight="false" outlineLevel="0" collapsed="false">
      <c r="A270" s="1" t="n">
        <v>70</v>
      </c>
      <c r="B270" s="32" t="n">
        <v>12</v>
      </c>
      <c r="C270" s="33" t="n">
        <v>44364</v>
      </c>
      <c r="D270" s="6"/>
      <c r="E270" s="5" t="str">
        <f aca="false">VLOOKUP(A270,'286'!$A$3:$J$600,10,FALSE())</f>
        <v>MARTÍNEZ PÉREZ, MARÍA JOSÉ</v>
      </c>
      <c r="F270" s="4" t="str">
        <f aca="false">VLOOKUP(A270,'286'!$A$3:$I$1768,3,FALSE())</f>
        <v>MARPEJO</v>
      </c>
      <c r="G270" s="6" t="n">
        <f aca="false">VLOOKUP(A270,'286'!$A$3:$I$1768,4,FALSE())</f>
        <v>22727</v>
      </c>
      <c r="H270" s="7" t="n">
        <f aca="false">YEAR(C270)-YEAR(G270)</f>
        <v>59</v>
      </c>
      <c r="I270" s="1" t="str">
        <f aca="false">VLOOKUP(H270,LEYENDA!$C$2:$D$6,2,TRUE())</f>
        <v>41-60</v>
      </c>
      <c r="J270" s="5" t="str">
        <f aca="false">VLOOKUP(A270,'286'!$A$3:$I$1768,7,FALSE())</f>
        <v>M</v>
      </c>
      <c r="K270" s="8" t="str">
        <f aca="false">VLOOKUP(A270,'286'!$A$3:$I$1768,2,FALSE())</f>
        <v>OD</v>
      </c>
      <c r="L270" s="4" t="str">
        <f aca="false">VLOOKUP(A270,'286'!$A$3:$I$1768,8,FALSE())</f>
        <v>D</v>
      </c>
      <c r="M270" s="4" t="str">
        <f aca="false">VLOOKUP(A270,'286'!$A$3:$I$1768,9,FALSE())</f>
        <v>I</v>
      </c>
      <c r="N270" s="8" t="str">
        <f aca="false">IF(R270=O270, "MISMA","CONTRARIA")</f>
        <v>CONTRARIA</v>
      </c>
      <c r="O270" s="8" t="str">
        <f aca="false" t="array" ref="O270">_xlfn.IFS(L270="D","1", L270="I","2")</f>
        <v>1</v>
      </c>
      <c r="P270" s="8" t="str">
        <f aca="false" t="array" ref="P270">_xlfn.IFS(K270="OD","1", K270="OI","2")</f>
        <v>1</v>
      </c>
      <c r="Q270" s="1" t="str">
        <f aca="false" t="array" ref="Q270">_xlfn.IFS(J270="M","1", J270="H","2")</f>
        <v>1</v>
      </c>
      <c r="R270" s="8" t="str">
        <f aca="false" t="array" ref="R270">_xlfn.IFS(M270="D","1", M270="I","2")</f>
        <v>2</v>
      </c>
      <c r="S270" s="1" t="str">
        <f aca="false" t="array" ref="S270">_xlfn.IFS(N270="CONTRARIA", "1",N270= "MISMA","2")</f>
        <v>1</v>
      </c>
      <c r="T270" s="1" t="str">
        <f aca="false" t="array" ref="T270">_xlfn.IFS(I270="0-12","1", I270="13-24","2", I270="25-40","3", I270="41-60","4", I270="61-100","5")</f>
        <v>4</v>
      </c>
      <c r="U270" s="9" t="n">
        <v>7</v>
      </c>
      <c r="V270" s="1" t="str">
        <f aca="false">IF(U270="","",IF(AND(U270&gt;=-9,U270&lt;=-6.5),"-9 a -6,5",IF(AND(U270&gt;=-6,U270&lt;=-3.5),"-6 a -3,5",IF(AND(U270&gt;=-3,U270&lt;=-1),"-3 a -1",IF(U270=-0.5,"-0,5",IF(AND(U270&gt;=0,U270&lt;=2.5),"0 a 2,5",IF(AND(U270&gt;=3,U270&lt;=5.5),"3 a 5,5",IF(AND(U270&gt;=6,U270&lt;=8.5),"6 a 8,5",IF(AND(U270&gt;=9,U270&lt;=20),"9 a 20","Fuera de rango")))))))))</f>
        <v>6 a 8,5</v>
      </c>
      <c r="W270" s="11" t="n">
        <f aca="false">IF(V270="","",IF(V270="-9 a -6,5",2,IF(V270="-6 a -3,5",3,IF(V270="-3 a -1",4,IF(V270="-0,5","NORMA",IF(V270="0 a 2,5",5,IF(V270="3 a 5,5",6,IF(V270="6 a 8,5",7,IF(V270="9 a 20",8,"Fuera de rango")))))))))</f>
        <v>7</v>
      </c>
      <c r="X270" s="9" t="n">
        <v>0</v>
      </c>
      <c r="Y270" s="10" t="str">
        <f aca="false">IF(X270="","",IF(AND(X270&gt;=0,X270&lt;=4),"0 a 4",IF(AND(X270&gt;=4.5,X270&lt;=8.5),"4,5 a 8,5",IF(X270=9,"9",IF(AND(X270&gt;=9.5,X270&lt;=13),"9,5 a 13",IF(AND(X270&gt;=13.5,X270&lt;=20),"13,5 a 20",IF(AND(X270&gt;=20.5,X270&lt;=35),"20,5 a 35","Fuera de rango")))))))</f>
        <v>0 a 4</v>
      </c>
      <c r="Z270" s="11" t="n">
        <f aca="false">IF(Y270="","",IF(Y270="0 a 4",1,IF(Y270="4,5 a 8,5",2,IF(Y270="9","NORMA",IF(Y270="9,5 a 13",3,IF(Y270="13,5 a 20",4,IF(Y270="20,5 a 35",5,"Fuera de rango")))))))</f>
        <v>1</v>
      </c>
      <c r="AA270" s="9" t="n">
        <v>22</v>
      </c>
      <c r="AB270" s="10" t="str">
        <f aca="false">IF(AA270="","",IF(AND(AA270&gt;=0,AA270&lt;=9),"0 a 9",IF(AND(AA270&gt;=9.5,AA270&lt;=18.5),"9,5 a 18,5",IF(AA270=19,"19",IF(AND(AA270&gt;=19.5,AA270&lt;=28),"19,5 a 28",IF(AND(AA270&gt;=28.5,AA270&lt;=40),"28,5 a 40","Fuera de rango"))))))</f>
        <v>19,5 a 28</v>
      </c>
      <c r="AC270" s="11" t="n">
        <f aca="false" t="array" ref="AC270">_xlfn.IFS(AB270="","",AB270="0 a 9",1,AB270="9,5 a 18,5",2,AB270="19","NORMA",AB270="19,5 a 28",3,AB270="28,5 a 40",4,TRUE(),"Fuera de rango")</f>
        <v>3</v>
      </c>
      <c r="AD270" s="9" t="n">
        <v>11</v>
      </c>
      <c r="AE270" s="10" t="str">
        <f aca="false">IF(AD270="","",IF(AND(AD270&gt;=-10,AD270&lt;=0),"De -10 a 0",IF(AND(AD270&gt;=0.5,AD270&lt;=9.5),"0,5 a 9,5",IF(AD270=10,"10",IF(AND(AD270&gt;=10.5,AD270&lt;=20),"10,5 a 20",IF(AND(AD270&gt;=20.5,AD270&lt;=40),"20,5 a 40","Fuera de rango"))))))</f>
        <v>10,5 a 20</v>
      </c>
      <c r="AF270" s="12" t="n">
        <f aca="false">IF(AD270="","",IF(AND(AD270&gt;=-10,AD270&lt;=0),1,IF(AND(AD270&gt;=0.5,AD270&lt;=9.5),2,IF(AD270=10,"NORMA",IF(AND(AD270&gt;=10.5,AD270&lt;=20),3,IF(AND(AD270&gt;=20.5,AD270&lt;=40),4,""))))))</f>
        <v>3</v>
      </c>
      <c r="AG270" s="9" t="n">
        <v>9</v>
      </c>
      <c r="AH270" s="11" t="str">
        <f aca="false">IF(AG270="","",IF(AND(AG270&gt;=0,AG270&lt;=4),"0 a 4",IF(AND(AG270&gt;=4.5,AG270&lt;=8.5),"4,5 a 8,5",IF(AG270=9,"9",IF(AND(AG270&gt;=9.5,AG270&lt;=13),"9,5 a 13",IF(AND(AG270&gt;=13.5,AG270&lt;=25),"13,5 a 25","Fuera de rango"))))))</f>
        <v>9</v>
      </c>
      <c r="AI270" s="11" t="str">
        <f aca="false">IF(AH270="","",IF(AH270="0 a 4",1,IF(AH270="4,5 a 8,5",2,IF(AH270="9","NORMA",IF(AH270="9,5 a 13",3,IF(AH270="13,5 a 25",4,""))))))</f>
        <v>NORMA</v>
      </c>
      <c r="AJ270" s="9" t="n">
        <v>3</v>
      </c>
      <c r="AK270" s="10" t="str">
        <f aca="false">IF(AJ270="","",IF(AND(AJ270&gt;=-15,AJ270&lt;=-10.5),"-15 a -10,5",IF(AND(AJ270&gt;=-10,AJ270&lt;=-4),"-10 a -4",IF(AND(AJ270&gt;=-4.5,AJ270&lt;=0),"-4,5 a 0",IF(AND(AJ270&gt;=0.5,AJ270&lt;=4.5),"0,5 a 4,5",IF(AJ270=5,"5",IF(AND(AJ270&gt;=5.5,AJ270&lt;=10),"5,5 a 10",IF(AND(AJ270&gt;=10.5,AJ270&lt;=20),"10,5 a 20","Fuera de rango"))))))))</f>
        <v>0,5 a 4,5</v>
      </c>
      <c r="AL270" s="11" t="n">
        <f aca="false">IF(AK270="","",IF(AK270="-15 a -10,5",1,IF(AK270="-10 a -4",2,IF(AK270="-4,5 a 0",3,IF(AK270="0,5 a 4,5",4,IF(AK270="5","NORMA",IF(AK270="5,5 a 10",5,IF(AK270="10,5 a 20",6,"Error"))))))))</f>
        <v>4</v>
      </c>
      <c r="AM270" s="9" t="n">
        <v>-3</v>
      </c>
      <c r="AN270" s="10" t="str">
        <f aca="false">IF(AM270="","",IF(AND(AM270&gt;=-7.5,AM270&lt;=-5.5),"-7,5 a -5,5",IF(AND(AM270&gt;=-5,AM270&lt;=-3),"-5 a -3",IF(AND(AM270&gt;=-2.5,AM270&lt;=-0.5),"-2,5 a -0,5",IF(AM270=0,"0,00",IF(AND(AM270&gt;=0.5,AM270&lt;=2.5),"0,5 a 2,5",IF(AND(AM270&gt;=3,AM270&lt;=5),"3 a 5",IF(AND(AM270&gt;=5.5,AM270&lt;=7.5),"5,5 a 7,5",IF(AND(AM270&gt;=8,AM270&lt;=10),"8 a 10","Fuera de rango")))))))))</f>
        <v>-5 a -3</v>
      </c>
      <c r="AO270" s="11" t="n">
        <f aca="false">IF(AN270="","",IF(AN270="-7,5 a -5,5",1,IF(AN270="-5 a -3",2,IF(AN270="-2,5 a -0,5",3,IF(AN270="0,00","NORMA",IF(AN270="0,5 a 2,5",4,IF(AN270="3 a 5",5,IF(AN270="5,5 a 7,5",6,IF(AN270="8 a 10",7,"Error")))))))))</f>
        <v>2</v>
      </c>
      <c r="AP270" s="9" t="n">
        <v>3</v>
      </c>
      <c r="AQ270" s="10" t="str">
        <f aca="false">IF(AP270="","",IF(AND(AP270&gt;=-20,AP270&lt;=-9.5),"-20 a -9,5",IF(AND(AP270&gt;=-9,AP270&lt;=-6.5),"-9 a -6,5",IF(AP270=-6,"-6",IF(AND(AP270&gt;=-5.5,AP270&lt;=-3),"-5,5 a -3",IF(AND(AP270&gt;=-2.5,AP270&lt;=0),"-2,5 a 0",IF(AND(AP270&gt;=0.5,AP270&lt;=3),"0,5 a 3",IF(AND(AP270&gt;=3.5,AP270&lt;=6),"3,5 a 6",IF(AND(AP270&gt;=6.5,AP270&lt;=9),"6,5 a 9",IF(AND(AP270&gt;=9.5,AP270&lt;=20),"9,5 a 20","Fuera de rango"))))))))))</f>
        <v>0,5 a 3</v>
      </c>
      <c r="AR270" s="11" t="n">
        <f aca="false">IF(AQ270="","",IF(AQ270="-20 a -9,5",1,IF(AQ270="-9 a -6,5",2,IF(AQ270="-6","NORMA",IF(AQ270="-5,5 a -3",3,IF(AQ270="-2,5 a 0",4,IF(AQ270="0,5 a 3",5,IF(AQ270="3,5 a 6",6,IF(AQ270="6,5 a 9",7,IF(AQ270="9,5 a 20",8,""))))))))))</f>
        <v>5</v>
      </c>
      <c r="AS270" s="9" t="n">
        <v>2</v>
      </c>
      <c r="AT270" s="10" t="str">
        <f aca="false">IF(AS270="","",IF(AND(AS270&gt;=-16,AS270&lt;=-14),"-16 a -14",IF(AND(AS270&gt;=-13.5,AS270&lt;=-11.5),"-13,5 a -11,5",IF(AND(AS270&gt;=-11,AS270&lt;=-9),"-11 a -9",IF(AND(AS270&gt;=-8.5,AS270&lt;=-6.5),"-8,5 a -6,5",IF(AND(AS270&gt;=-6,AS270&lt;=-4),"-6 a -4",IF(AND(AS270&gt;=-3.5,AS270&lt;=-1.5),"-3,5 a -1,5",IF(AND(AS270&gt;=-1,AS270&lt;=1),"-1 a 1",IF(AND(AS270&gt;=1.5,AS270&lt;=3.5),"1,5 a 3,5",IF(AND(AS270&gt;=4,AS270&lt;=6),"4 a 6",IF(AND(AS270&gt;=6.5,AS270&lt;=8.5),"6,5 a 8,5",IF(AND(AS270&gt;=9,AS270&lt;=11),"9 a 11",IF(AND(AS270&gt;=11.5,AS270&lt;=13.5),"11,5 a 13,5",IF(AND(AS270&gt;=14,AS270&lt;=16),"14 a 16",IF(AND(AS270&gt;=16.5,AS270&lt;=18.5),"16,5 a 18,5",IF(AND(AS270&gt;=19,AS270&lt;=21),"19 a 21","Fuera de rango"))))))))))))))))</f>
        <v>1,5 a 3,5</v>
      </c>
      <c r="AU270" s="11" t="n">
        <f aca="false" t="array" ref="AU270">IF(AT270="","",_xlfn.IFS(AT270="-16 a -14",1,AT270="-13,5 a -11,5",2,AT270="-11 a -9",3,AT270="-8,5 a -6,5",4,AT270="-6 a -4",5,AT270="-3,5 a -1,5",6,AT270="-1 a 1",7,AT270="1,5 a 3,5",8,AT270="4 a 6","NORMA",AT270="6,5 a 8,5",9,AT270="9 a 11",10,AT270="11,5 a 13,5",11,AT270="14 a 16",12,AT270="16,5 a 18,5",13,AT270="19 a 21",14,TRUE(),""))</f>
        <v>8</v>
      </c>
      <c r="AV270" s="9" t="n">
        <v>2.75</v>
      </c>
      <c r="AW270" s="10" t="str">
        <f aca="false">IF(AV270="","",IF(AND(AV270&gt;=-1,AV270&lt;=-0.5),"-1 a -0,5",IF(AND(AV270&gt;-0.5,AV270&lt;=0),"De -0,5 a 0",IF(AND(AV270&gt;=0.25,AV270&lt;=0.75),"0,25 a 0,75",IF(AND(AV270&gt;=1,AV270&lt;=1.5),"1 a 1,5",IF(AND(AV270&gt;=1.75,AV270&lt;=2.25),"1,75 a 2,25",IF(AND(AV270&gt;=2.5,AV270&lt;=3),"2,5 a 3",IF(AND(AV270&gt;=3.25,AV270&lt;=3.75),"3,25 a 3,75","Fuera de rango"))))))))</f>
        <v>2,5 a 3</v>
      </c>
      <c r="AX270" s="11" t="n">
        <f aca="false">IF(AW270="","",IF(OR(AW270="-1 a -0,5",AW270="-1 a -0.5"),1,IF(OR(AW270="De -0,5 a 0",AW270="-0,5 a 0",AW270="De -0.5 a 0"),2,IF(OR(AW270="0,25 a 0,75",AW270="0.25 a 0.75"),"NORMA",IF(OR(AW270="1 a 1,5",AW270="1 a 1.5"),3,IF(OR(AW270="1,75 a 2,25",AW270="1.75 a 2.25"),4,IF(OR(AW270="2,5 a 3",AW270="2.5 a 3"),5,IF(OR(AW270="3,25 a 3,75",AW270="3.25 a 3.75"),6,""))))))))</f>
        <v>5</v>
      </c>
      <c r="AY270" s="9" t="n">
        <v>3</v>
      </c>
      <c r="AZ270" s="10" t="str">
        <f aca="false">IF(AY270="","",IF(AND(AY270&gt;=-20,AY270&lt;=-9.5),"-20 a -9,5",IF(AND(AY270&gt;=-9,AY270&lt;=-6.5),"-9 a -6,5",IF(AY270=-6,"-6",IF(AND(AY270&gt;=-5.5,AY270&lt;=-3),"-5,5 a -3",IF(AND(AY270&gt;=-2.5,AY270&lt;=0),"-2,5 a 0",IF(AND(AY270&gt;=0.5,AY270&lt;=3),"0,5 a 3",IF(AND(AY270&gt;=3.5,AY270&lt;=6),"3,5 a 6","Fuera de rango"))))))))</f>
        <v>0,5 a 3</v>
      </c>
      <c r="BA270" s="11" t="n">
        <f aca="false">IF(AZ270="","",IF(AZ270="-20 a -9,5",1,IF(AZ270="-9 a -6,5",2,IF(AZ270="-6","NORMA",IF(AZ270="-5,5 a -3",3,IF(AZ270="-2,5 a 0",4,IF(AZ270="0,5 a 3",5,IF(AZ270="3,5 a 6",6,""))))))))</f>
        <v>5</v>
      </c>
      <c r="BB270" s="9" t="n">
        <v>0</v>
      </c>
      <c r="BC270" s="10" t="str">
        <f aca="false" t="array" ref="BC270">IF(BB270="","",_xlfn.IFS(AND(BB270&gt;=0,BB270&lt;=2),"0 a 2",AND(BB270&gt;=2.5,BB270&lt;=4.5),"2,5 a 4,5",AND(BB270&gt;=5,BB270&lt;=7),"5 a 7",AND(BB270&gt;=7.5,BB270&lt;=9.5),"7,5 a 9,5",AND(BB270&gt;=10,BB270&lt;=12),"10 a 12",AND(BB270&gt;=12.5,BB270&lt;=14.5),"12,5 a 14,5",BB270=15,"15",AND(BB270&gt;=15.5,BB270&lt;=17.5),"15,5 a 17,5",AND(BB270&gt;=18,BB270&lt;=20),"18 a 20",AND(BB270&gt;=20.5,BB270&lt;=22.5),"20,5 a 22,5",AND(BB270&gt;=23,BB270&lt;=25),"23 a 25",TRUE(),"Fuera de rango"))</f>
        <v>0 a 2</v>
      </c>
      <c r="BD270" s="11" t="n">
        <f aca="false" t="array" ref="BD270">IF(BC270="","",_xlfn.IFS(BC270="0 a 2",1,BC270="2,5 a 4,5",2,BC270="5 a 7",3,BC270="7,5 a 9,5",4,BC270="10 a 12",5,BC270="12,5 a 14,5",6,BC270="15","NORMA",BC270="15,5 a 17,5",7,BC270="18 a 20",8,BC270="20,5 a 22,5",9,BC270="23 a 25",10,TRUE(),"Fuera de rango"))</f>
        <v>1</v>
      </c>
      <c r="BE270" s="9" t="n">
        <v>20</v>
      </c>
      <c r="BF270" s="10" t="str">
        <f aca="false">IF(BE270="","",IF(AND(BE270&gt;=-20,BE270&lt;=-10),"-20 a -10",IF(AND(BE270&gt;=-9.5,BE270&lt;=0.5),"-9,5 a 0,5",IF(AND(BE270&gt;=1,BE270&lt;=11),"1 a 11",IF(AND(BE270&gt;=11.5,BE270&lt;=20.5),"11,5 a 20,5",IF(BE270=21,"21",IF(AND(BE270&gt;=21.5,BE270&lt;=31.5),"21,5 a 31,5",IF(AND(BE270&gt;=32,BE270&lt;=42),"32 a 42","Fuera de rango"))))))))</f>
        <v>11,5 a 20,5</v>
      </c>
      <c r="BG270" s="11" t="n">
        <f aca="false">IF(BF270="","",IF(BF270="-20 a -10",1,IF(BF270="-9,5 a 0,5",2,IF(BF270="1 a 11",3,IF(BF270="11,5 a 20,5",4,IF(BF270="21","NORMA",IF(BF270="21,5 a 31,5",5,IF(BF270="32 a 42",6,""))))))))</f>
        <v>4</v>
      </c>
      <c r="BH270" s="9" t="n">
        <v>10</v>
      </c>
      <c r="BI270" s="10" t="str">
        <f aca="false">IF(BH270="","",IF(AND(BH270&gt;=-20,BH270&lt;=-15),"-20 a -15",IF(AND(BH270&gt;=-14.5,BH270&lt;=-9.5),"-14,5 a -9,5",IF(AND(BH270&gt;=-9,BH270&lt;=-4),"-9 a -4",IF(AND(BH270&gt;=-3.5,BH270&lt;=2.5),"-3,5 a 2,5",IF(AND(BH270&gt;=3,BH270&lt;=8),"3 a 8",IF(AND(BH270&gt;=8.5,BH270&lt;=14.5),"8,5 a 14,5",IF(BH270=15,"15",IF(AND(BH270&gt;=15.5,BH270&lt;=20.5),"15,5 a 20,5",IF(AND(BH270&gt;=21,BH270&lt;=26),"21 a 26","Fuera de rango"))))))))))</f>
        <v>8,5 a 14,5</v>
      </c>
      <c r="BJ270" s="11" t="n">
        <f aca="false">IF(BI270="","",IF(BI270="-20 a -15",1,IF(BI270="-14,5 a -9,5",2,IF(BI270="-9 a -4",3,IF(BI270="-3,5 a 2,5",4,IF(BI270="3 a 8",5,IF(BI270="8,5 a 14,5",6,IF(BI270="15","NORMA",IF(BI270="15,5 a 20,5",7,IF(BI270="21 a 26",8,IF(BI270="26,5 a 31,5",9,"")))))))))))</f>
        <v>6</v>
      </c>
      <c r="BK270" s="9" t="n">
        <v>0</v>
      </c>
      <c r="BL270" s="10" t="str">
        <f aca="false">IF(BK270="","",IF(AND(BK270&gt;=0,BK270&lt;=2),"0 - 2",IF(AND(BK270&gt;=2.5,BK270&lt;=4.5),"2,5 - 4,5",IF(AND(BK270&gt;=5,BK270&lt;=7),"5 - 7",IF(AND(BK270&gt;=7.5,BK270&lt;=9.5),"7,5 - 9,5",IF(AND(BK270&gt;=10,BK270&lt;=12),"10 - 12",IF(AND(BK270&gt;=12.5,BK270&lt;=13.5),"12,5 - 13,5",IF(BK270=14,"14",IF(AND(BK270&gt;=14.5,BK270&lt;=16.5),"14,5 - 16,5",IF(AND(BK270&gt;=17,BK270&lt;=19),"17 - 19",IF(AND(BK270&gt;=19.5,BK270&lt;=21.5),"19,5 - 21,5",IF(AND(BK270&gt;=22,BK270&lt;=24),"22 - 24",IF(AND(BK270&gt;=24.5,BK270&lt;=26.5),"24,5 - 26,5",IF(AND(BK270&gt;=27,BK270&lt;=29),"27 - 29",IF(AND(BK270&gt;=29.5,BK270&lt;=30),"29,5 - 30","Fuera de rango")))))))))))))))</f>
        <v>0 - 2</v>
      </c>
      <c r="BM270" s="11" t="n">
        <f aca="false">IF(BL270="","",IF(BL270="0 - 2",1,IF(BL270="2,5 - 4,5",2,IF(BL270="5 - 7",3,IF(BL270="7,5 - 9,5",4,IF(BL270="10 - 12",5,IF(BL270="12,5 - 13,5",6,IF(BL270="14","NORMA",IF(BL270="14,5 - 16,5",7,IF(BL270="17 - 19",8,IF(BL270="19,5 - 21,5",9,IF(BL270="22 - 24",10,IF(BL270="24,5 - 26,5",11,IF(BL270="27 - 29",12,IF(BL270="29,5 - 30",13,"")))))))))))))))</f>
        <v>1</v>
      </c>
      <c r="BN270" s="9" t="n">
        <v>16</v>
      </c>
      <c r="BO270" s="10" t="str">
        <f aca="false">IF(BN270="","",IF(AND(BN270&gt;=-20,BN270&lt;=-10),"-20 a -10",IF(AND(BN270&gt;=-9.5,BN270&lt;=0.5),"-9,5 a 0,5",IF(AND(BN270&gt;=1,BN270&lt;=11),"1 a 11",IF(AND(BN270&gt;=11.5,BN270&lt;=21.5),"11,5 a 21,5",IF(BN270=22,"22",IF(AND(BN270&gt;=22.5,BN270&lt;=32.5),"22,5 a 32,5",IF(AND(BN270&gt;=33,BN270&lt;=43),"33 a 43","Fuera de rango"))))))))</f>
        <v>11,5 a 21,5</v>
      </c>
      <c r="BP270" s="11" t="n">
        <f aca="false">IF(BO270="","",IF(BO270="-20 a -10",1,IF(BO270="-9,5 a 0,5",2,IF(BO270="1 a 11",3,IF(BO270="11,5 a 21,5",4,IF(BO270="22","NORMA",IF(BO270="22,5 a 32,5",5,IF(BO270="33 a 43",6,""))))))))</f>
        <v>4</v>
      </c>
      <c r="BQ270" s="9" t="n">
        <v>10</v>
      </c>
      <c r="BR270" s="10" t="str">
        <f aca="false">IF(BQ270="","",IF(AND(BQ270&gt;=-20,BQ270&lt;=-15),"-20 a -15",IF(AND(BQ270&gt;=-14.5,BQ270&lt;=-9.5),"-14,5 a -9,5",IF(AND(BQ270&gt;=-9,BQ270&lt;=-4),"-9 a -4",IF(AND(BQ270&gt;=-3.5,BQ270&lt;=2.5),"-3,5 a 2,5",IF(AND(BQ270&gt;=3,BQ270&lt;=8),"3 a 8",IF(AND(BQ270&gt;=8.5,BQ270&lt;=13.5),"8,5 a 13,5",IF(AND(BQ270&gt;=14,BQ270&lt;=17.5),"14 a 17,5",IF(BQ270=18,"18",IF(AND(BQ270&gt;=18.5,BQ270&lt;=23.5),"18,5 a 23,5",IF(AND(BQ270&gt;=24,BQ270&lt;=29),"24 a 29",IF(AND(BQ270&gt;=29.5,BQ270&lt;=34.5),"29,5 a 34,5",IF(AND(BQ270&gt;=35,BQ270&lt;=40),"35 a 40","Fuera de rango")))))))))))))</f>
        <v>8,5 a 13,5</v>
      </c>
      <c r="BS270" s="11" t="n">
        <f aca="false">IF(BR270="","",IF(BR270="-20 a -15",1,IF(BR270="-14,5 a -9,5",2,IF(BR270="-9 a -4",3,IF(BR270="-3,5 a 2,5",4,IF(BR270="3 a 8",5,IF(BR270="8,5 a 13,5",6,IF(BR270="14 a 17,5",7,IF(BR270="18","NORMA",IF(BR270="18,5 a 23,5",8,IF(BR270="24 a 29",9,IF(BR270="29,5 a 34,5",10,IF(BR270="35 a 40",11,"")))))))))))))</f>
        <v>6</v>
      </c>
      <c r="BT270" s="9" t="n">
        <v>-1</v>
      </c>
      <c r="BU270" s="10" t="str">
        <f aca="false">IF(BT270="","",IF(AND(BT270&gt;=-20,BT270&lt;=-18),"-20 a -18",IF(AND(BT270&gt;=-17.5,BT270&lt;=-15.5),"-17,5 a -15,5",IF(AND(BT270&gt;=-15,BT270&lt;=-13),"-15 a -13",IF(AND(BT270&gt;=-12.5,BT270&lt;=-10.5),"-12,5 a -10,5",IF(AND(BT270&gt;=-10,BT270&lt;=-8),"-10 a -8",IF(AND(BT270&gt;=-7.5,BT270&lt;=-5.5),"-7,5 a -5,5",IF(AND(BT270&gt;=-5,BT270&lt;=-3),"-5 a -3",IF(AND(BT270&gt;=-2.5,BT270&lt;=-0.5),"-2,5 a -0,5",IF(BT270=0,"0",IF(AND(BT270&gt;=0.5,BT270&lt;=2.5),"0,5 a 2,5",IF(AND(BT270&gt;=3,BT270&lt;=5),"3 a 5",IF(AND(BT270&gt;=5.5,BT270&lt;=7.5),"5,5 a 7,5",IF(AND(BT270&gt;=8,BT270&lt;=10),"8 a 10",IF(AND(BT270&gt;=10.5,BT270&lt;=12.5),"10,5 a 12,5",IF(AND(BT270&gt;=13,BT270&lt;=15),"13 a 15",IF(AND(BT270&gt;=15.5,BT270&lt;=17.5),"15,5 a 17,5",IF(AND(BT270&gt;=18,BT270&lt;=20),"18 a 20","Fuera de rango"))))))))))))))))))</f>
        <v>-2,5 a -0,5</v>
      </c>
      <c r="BV270" s="11" t="n">
        <f aca="false">IF(BT270="","",IF(BT270=0,"NORMA",IF(AND(BT270&gt;=-20,BT270&lt;=-18),2,IF(AND(BT270&gt;=-17.5,BT270&lt;=-15.5),2,IF(AND(BT270&gt;=-15,BT270&lt;=-13),3,IF(AND(BT270&gt;=-12.5,BT270&lt;=-10.5),4,IF(AND(BT270&gt;=-10,BT270&lt;=-8),5,IF(AND(BT270&gt;=-7.5,BT270&lt;=-5.5),6,IF(AND(BT270&gt;=-5,BT270&lt;=-3),7,IF(AND(BT270&gt;=-2.5,BT270&lt;=-0.5),8,IF(AND(BT270&gt;=0.5,BT270&lt;=2.5),9,IF(AND(BT270&gt;=3,BT270&lt;=5),10,IF(AND(BT270&gt;=5.5,BT270&lt;=7.5),11,IF(AND(BT270&gt;=8,BT270&lt;=10),12,IF(AND(BT270&gt;=10.5,BT270&lt;=12.5),13,IF(AND(BT270&gt;=13,BT270&lt;=15),14,IF(AND(BT270&gt;=15.5,BT270&lt;=17.5),15,IF(AND(BT270&gt;=18,BT270&lt;=20),16,"Fuera de rango"))))))))))))))))))</f>
        <v>8</v>
      </c>
      <c r="BW270" s="9" t="n">
        <v>-3.75</v>
      </c>
      <c r="BX270" s="10" t="n">
        <f aca="false">18.5- (0.3*H270)</f>
        <v>0.800000000000001</v>
      </c>
      <c r="BY270" s="10" t="n">
        <f aca="false">(BW270)-(BX270)</f>
        <v>-4.55</v>
      </c>
      <c r="BZ270" s="10" t="str">
        <f aca="false">IF(BY270="","",IF(BY270&lt;-27.5,"De -30 a -28",IF(BY270&lt;-25,"De -27,5 a -25,5",IF(BY270&lt;-22.5,"De -25 a -23",IF(BY270&lt;-20,"De -22,5 a -20,5",IF(BY270&lt;-17.5,"De -20 a -18",IF(BY270&lt;-15,"De -17,5 a -15,5",IF(BY270&lt;-12.5,"De -15 a -13",IF(BY270&lt;-10,"De -12,5 a -10,5",IF(BY270&lt;-7.5,"De -10 a -8",IF(BY270&lt;-5,"De -7,5 a -5,5",IF(BY270&lt;-2.5,"De -5 a -3",IF(BY270&lt;0,"De -2,5 a -0,5",IF(BY270&lt;2.5,"De 0 a 2",IF(BY270&lt;5,"De 2,5 a 4,5",IF(BY270&lt;7.5,"De 5 a 7",IF(BY270&lt;10,"De 7,5 a 9,5",IF(BY270&lt;12.5,"De 10 a 12",IF(BY270&lt;15,"De 12,5 a 14,5",IF(BY270&lt;17.5,"De 15 a 17",IF(BY270&lt;20,"De 17,5 a 19,5",IF(BY270&lt;22.5,"De 20 a 22",IF(BY270&lt;25,"De 22,5 a 24,5",IF(BY270&lt;27.5,"De 25 a 27","De 27,5 a 30"))))))))))))))))))))))))</f>
        <v>De -5 a -3</v>
      </c>
      <c r="CA270" s="12" t="n">
        <f aca="false">IF(BY270="","",IF(BY270&lt;=-28,1,IF(BY270&lt;=-25.5,2,IF(BY270&lt;=-23,3,IF(BY270&lt;=-20.5,4,IF(BY270&lt;=-18,5,IF(BY270&lt;=-15.5,6,IF(BY270&lt;=-13,7,IF(BY270&lt;=-10.5,8,IF(BY270&lt;=-8,9,IF(BY270&lt;=-5.5,10,IF(BY270&lt;=-3,11,IF(BY270&lt;=-0.5,12,IF(BY270&lt;=2,13,IF(BY270&lt;=4.5,14,IF(BY270&lt;=7,15,IF(BY270&lt;=9.5,16,IF(BY270&lt;=12,17,IF(BY270&lt;=14.5,18,IF(BY270&lt;=17,19,IF(BY270&lt;=19.5,20,IF(BY270&lt;=22,21,IF(BY270&lt;=24.5,22,IF(BY270&lt;=27,23,IF(BY270&lt;=30,24,"Fuera de rango")))))))))))))))))))))))))</f>
        <v>11</v>
      </c>
      <c r="CB270" s="9" t="n">
        <v>-3.75</v>
      </c>
      <c r="CC270" s="10" t="n">
        <f aca="false">18.5- (0.3*H270)</f>
        <v>0.800000000000001</v>
      </c>
      <c r="CD270" s="10" t="n">
        <f aca="false">(CB270)-(CC270)</f>
        <v>-4.55</v>
      </c>
      <c r="CE270" s="10" t="str">
        <f aca="false">IF(CD270="","",IF(CD270&lt;-27.5,"De -30 a -28",IF(CD270&lt;-25,"De -27,5 a -25,5",IF(CD270&lt;-22.5,"De -25 a -23",IF(CD270&lt;-20,"De -22,5 a -20,5",IF(CD270&lt;-17.5,"De -20 a -18",IF(CD270&lt;-15,"De -17,5 a -15,5",IF(CD270&lt;-12.5,"De -15 a -13",IF(CD270&lt;-10,"De -12,5 a -10,5",IF(CD270&lt;-7.5,"De -10 a -8",IF(CD270&lt;-5,"De -7,5 a -5,5",IF(CD270&lt;-2.5,"De -5 a -3",IF(CD270&lt;0,"De -2,5 a -0,5",IF(CD270&lt;=2,"De 0 a 2",IF(CD270&lt;=4.5,"De 2,5 a 4,5",IF(CD270&lt;=7,"De 5 a 7",IF(CD270&lt;=9.5,"De 7,5 a 9,5",IF(CD270&lt;=12,"De 10 a 12",IF(CD270&lt;=14.5,"De 12,5 a 14,5",IF(CD270&lt;=17,"De 15 a 17",IF(CD270&lt;=19.5,"De 17,5 a 19,5",IF(CD270&lt;=22,"De 20 a 22",IF(CD270&lt;=24.5,"De 22,5 a 24,5",IF(CD270&lt;=27,"De 25 a 27","De 27,5 a 30"))))))))))))))))))))))))</f>
        <v>De -5 a -3</v>
      </c>
      <c r="CF270" s="12" t="n">
        <f aca="false">IF(CD270="","",IF(CD270&lt;-27.5,1,IF(CD270&lt;-25,2,IF(CD270&lt;-22.5,3,IF(CD270&lt;-20,4,IF(CD270&lt;-17.5,5,IF(CD270&lt;-15,6,IF(CD270&lt;-12.5,7,IF(CD270&lt;-10,8,IF(CD270&lt;-7.5,9,IF(CD270&lt;-5,10,IF(CD270&lt;-2.5,11,IF(CD270&lt;0,12,IF(CD270&lt;2.5,13,IF(CD270&lt;5,14,IF(CD270&lt;7.5,15,IF(CD270&lt;10,16,IF(CD270&lt;12.5,17,IF(CD270&lt;15,18,IF(CD270&lt;17.5,19,IF(CD270&lt;20,20,IF(CD270&lt;22.5,21,IF(CD270&lt;25,22,IF(CD270&lt;27.5,23,24))))))))))))))))))))))))</f>
        <v>11</v>
      </c>
      <c r="CG270" s="9" t="n">
        <v>-2</v>
      </c>
      <c r="CH270" s="10" t="str">
        <f aca="false">IF(CG270="","",IF(AND(CG270&gt;=-10,CG270&lt;=-9.5),"-10 a -9,5",IF(AND(CG270&gt;-9.5,CG270&lt;=-8.5),"-9 a -8,5",IF(AND(CG270&gt;-8.5,CG270&lt;=-7.5),"-8 a -7,5",IF(AND(CG270&gt;-7.5,CG270&lt;=-6.5),"-7 a -6,5",IF(AND(CG270&gt;-6.5,CG270&lt;=-5.5),"-6 a -5,5",IF(AND(CG270&gt;-5.5,CG270&lt;=-4.5),"-5 a -4,5",IF(AND(CG270&gt;-4.5,CG270&lt;=-3.5),"-4 a -3,5",IF(AND(CG270&gt;-3.5,CG270&lt;=-2.5),"-3 a -2,5",IF(CG270=-2.25,"-2,25",IF(AND(CG270&gt;-2.5,CG270&lt;=-1.5),"-2 a -1,5",IF(AND(CG270&gt;-1.5,CG270&lt;=-0.5),"-1 a -0,5",IF(AND(CG270&gt;-0.5,CG270&lt;=0.5),"0 a 0,5",IF(AND(CG270&gt;0.5,CG270&lt;=1.5),"1 a 1,5",IF(AND(CG270&gt;1.5,CG270&lt;=2.5),"2 a 2,5",IF(AND(CG270&gt;2.5,CG270&lt;=3.5),"3 a 3,5",IF(AND(CG270&gt;3.5,CG270&lt;=4.5),"4 a 4,5",IF(AND(CG270&gt;4.5,CG270&lt;=5.5),"5 a 5,5",IF(AND(CG270&gt;5.5,CG270&lt;=6.5),"6 a 6,5",IF(AND(CG270&gt;6.5,CG270&lt;=7.5),"7 a 7,5",IF(AND(CG270&gt;7.5,CG270&lt;=8.5),"8 a 8,5",IF(AND(CG270&gt;8.5,CG270&lt;=9.5),"9 a 9,5",IF(CG270&gt;=10,"10","Fuera de rango")))))))))))))))))))))))</f>
        <v>-2 a -1,5</v>
      </c>
      <c r="CI270" s="11" t="n">
        <f aca="false">IF(CG270="","",IF(CG270=-2.25,"NORMA",IF(CG270&lt;=-9.5,1,IF(CG270&lt;=-8.5,2,IF(CG270&lt;=-7.5,3,IF(CG270&lt;=-6.5,4,IF(CG270&lt;=-5.5,5,IF(CG270&lt;=-4.5,6,IF(CG270&lt;=-3.5,7,IF(CG270&lt;=-2.5,8,IF(CG270&lt;=-1.5,9,IF(CG270&lt;=-0.5,10,IF(CG270&lt;=0.5,11,IF(CG270&lt;=1.5,12,IF(CG270&lt;=2.5,13,IF(CG270&lt;=3.5,14,IF(CG270&lt;=4.5,15,IF(CG270&lt;=5.5,16,IF(CG270&lt;=6.5,17,IF(CG270&lt;=7.5,18,IF(CG270&lt;=8.5,19,IF(CG270&lt;=9.5,20,IF(CG270=10,21,"Fuera de rango")))))))))))))))))))))))</f>
        <v>9</v>
      </c>
      <c r="CJ270" s="9" t="n">
        <v>1.5</v>
      </c>
      <c r="CK270" s="10" t="str">
        <f aca="false">IF(CJ270="","",IF(AND(CJ270&gt;=-6,CJ270&lt;=-5.5),"-6 a -5,5",IF(AND(CJ270&gt;-5.5,CJ270&lt;=-4.5),"-5 a -4,5",IF(AND(CJ270&gt;-4.5,CJ270&lt;=-3.5),"-4 a -3,5",IF(AND(CJ270&gt;-3.5,CJ270&lt;=-2.5),"-3 a -2,5",IF(AND(CJ270&gt;-2.5,CJ270&lt;=-1.5),"-2 a -1,5",IF(AND(CJ270&gt;-1.5,CJ270&lt;=-0.5),"-1 a -0,5",IF(AND(CJ270&gt;-0.5,CJ270&lt;=0.5),"0 a 0,5",IF(AND(CJ270&gt;0.5,CJ270&lt;=1.5),"1 a 1,5",IF(AND(CJ270&gt;1.5,CJ270&lt;2.5),"2",IF(AND(CJ270&gt;=2.5,CJ270&lt;=3),"2,5 a 3",IF(AND(CJ270&gt;3,CJ270&lt;=4),"3,5 a 4",IF(AND(CJ270&gt;4,CJ270&lt;=5),"4,5 a 5",IF(AND(CJ270&gt;5,CJ270&lt;=6),"5,5 a 6",IF(AND(CJ270&gt;6,CJ270&lt;=7),"6,5 a 7",IF(AND(CJ270&gt;7,CJ270&lt;=8),"7,5 a 8",IF(AND(CJ270&gt;8,CJ270&lt;=9.5),"8,5 a 9,5",IF(CJ270=10,"10","Fuera de rango"))))))))))))))))))</f>
        <v>1 a 1,5</v>
      </c>
      <c r="CL270" s="11" t="n">
        <f aca="false">IF(CK270="","",IF(OR(CK270="-6 a -5,5",CK270="-6 - -5,5"),1,IF(OR(CK270="-5 a -4,5",CK270="-5 - -4,5"),2,IF(OR(CK270="-4 a -3,5",CK270="-4 - -3,5"),3,IF(OR(CK270="-3 a -2,5",CK270="-3 - -2,5"),4,IF(OR(CK270="-2 a -1,5",CK270="-2 - -1,5"),5,IF(OR(CK270="-1 a -0,5",CK270="-1 - -0,5"),6,IF(OR(CK270="0 a 0,5",CK270="0 - 0,5"),7,IF(OR(CK270="1 a 1,5",CK270="1 - 1,5"),8,IF(CK270="2","NORMA",IF(OR(CK270="2,5 a 3",CK270="2,5 - 3"),9,IF(OR(CK270="3,5 a 4",CK270="3,5 - 4"),10,IF(OR(CK270="4,5 a 5",CK270="4,5 - 5"),11,IF(OR(CK270="5,5 a 6",CK270="5,5 - 6"),12,IF(OR(CK270="6,5 a 7",CK270="6,5 - 7"),13,IF(OR(CK270="7,5 a 8",CK270="7,5 - 8"),14,IF(OR(CK270="8,5 a 9",CK270="8,5 - 9,5",CK270="9 a 9,5"),15,IF(CK270="10",15,IF(OR(CK270="0,5 a 1",CK270="0,5 - 1"),7,"Fuera de rango")))))))))))))))))))</f>
        <v>8</v>
      </c>
      <c r="CM270" s="10" t="n">
        <v>0</v>
      </c>
      <c r="CN270" s="10" t="str">
        <f aca="false">IF(CM270=0,"0", " ")</f>
        <v>0</v>
      </c>
      <c r="CO270" s="10" t="str">
        <f aca="false">IF(CM270&gt;0,"EME"," ")</f>
        <v> </v>
      </c>
      <c r="CP270" s="10" t="n">
        <v>0</v>
      </c>
      <c r="CQ270" s="10" t="str">
        <f aca="false">IF(CP270&gt;0,"0", " ")</f>
        <v> </v>
      </c>
      <c r="CR270" s="10" t="str">
        <f aca="false">IF(CP270&gt;0,"EME"," ")</f>
        <v> </v>
      </c>
      <c r="CS270" s="9" t="n">
        <v>0</v>
      </c>
      <c r="CT270" s="10" t="str">
        <f aca="false">IF(CS270&gt;0,"1", " ")</f>
        <v> </v>
      </c>
      <c r="CU270" s="10" t="str">
        <f aca="false">IF(CS270&gt;0,"HIP"," ")</f>
        <v> </v>
      </c>
      <c r="CV270" s="9" t="n">
        <v>0</v>
      </c>
      <c r="CW270" s="10" t="str">
        <f aca="false">IF(CV270&gt;0,"1", " ")</f>
        <v> </v>
      </c>
      <c r="CX270" s="10" t="str">
        <f aca="false">IF(CV270&gt;0,"HIP"," ")</f>
        <v> </v>
      </c>
      <c r="CY270" s="9" t="n">
        <v>-2</v>
      </c>
      <c r="CZ270" s="11" t="str">
        <f aca="false">IF(CY270&lt;0,"2"," ")</f>
        <v>2</v>
      </c>
      <c r="DA270" s="11" t="str">
        <f aca="false">IF(CY270&lt;0,"MIO"," ")</f>
        <v>MIO</v>
      </c>
      <c r="DB270" s="9" t="n">
        <v>-2.25</v>
      </c>
      <c r="DC270" s="11" t="str">
        <f aca="false">IF(DB270&lt;0,"2"," ")</f>
        <v>2</v>
      </c>
      <c r="DD270" s="11" t="str">
        <f aca="false">IF(DB270&lt;0,"MIO"," ")</f>
        <v>MIO</v>
      </c>
      <c r="DE270" s="9" t="n">
        <v>-0.75</v>
      </c>
      <c r="DF270" s="11" t="str">
        <f aca="false">IF(DE270&lt;0,"3"," ")</f>
        <v>3</v>
      </c>
      <c r="DG270" s="11" t="str">
        <f aca="false">IF(DE270&lt;0,"AST"," ")</f>
        <v>AST</v>
      </c>
      <c r="DH270" s="9" t="n">
        <v>-0.5</v>
      </c>
      <c r="DI270" s="11" t="str">
        <f aca="false">IF(DH270&lt;0,"3"," ")</f>
        <v>3</v>
      </c>
      <c r="DJ270" s="11" t="str">
        <f aca="false">IF(DH270&lt;0,"AST"," ")</f>
        <v>AST</v>
      </c>
      <c r="DK270" s="9" t="n">
        <v>2.5</v>
      </c>
      <c r="DL270" s="10" t="str">
        <f aca="false">IF(DK270&gt;0,"4"," ")</f>
        <v>4</v>
      </c>
      <c r="DM270" s="10" t="str">
        <f aca="false">IF(DK270&gt;0,"PRE"," ")</f>
        <v>PRE</v>
      </c>
      <c r="DN270" s="9" t="n">
        <v>2.5</v>
      </c>
      <c r="DO270" s="10" t="str">
        <f aca="false">IF(DN270&gt;0,"4"," ")</f>
        <v>4</v>
      </c>
      <c r="DP270" s="10" t="str">
        <f aca="false">IF(DN270&gt;0,"PRE"," ")</f>
        <v>PRE</v>
      </c>
      <c r="DQ270" s="12" t="n">
        <v>3</v>
      </c>
      <c r="DR270" s="12" t="n">
        <v>3</v>
      </c>
      <c r="DS270" s="12" t="str">
        <f aca="false">CONCATENATE(CO270,CU270,DA270,DG270,DM270)</f>
        <v>  MIOASTPRE</v>
      </c>
      <c r="DT270" s="10" t="str">
        <f aca="false" t="array" ref="DT270">_xlfn.IFS(DS270="EME    ","0", DS270=" HIP   ","1", DS270="  MIO  ","2", DS270="   AST ","3", DS270="    PRE","4", DS270="EME   PRE","5", DS270=" HIP  PRE","6", DS270=" HIP AST ","7", DS270="  MIO PRE","8", DS270="  MIOAST ","9", DS270="   ASTPRE","10",DS270=" HIP ASTPRE","11", DS270="  MIOASTPRE","12", DS270="     ","0")</f>
        <v>12</v>
      </c>
      <c r="DU270" s="1" t="s">
        <v>154</v>
      </c>
      <c r="DV270" s="1" t="str">
        <f aca="false" t="array" ref="DV270">_xlfn.IFS(DU270="SI","2", DU270="NO","1")</f>
        <v>1</v>
      </c>
      <c r="DW270" s="10" t="n">
        <v>0</v>
      </c>
      <c r="DX270" s="11" t="str">
        <f aca="false">IF(DW270=0,"1","2")</f>
        <v>1</v>
      </c>
      <c r="DY270" s="11" t="str">
        <f aca="false" t="array" ref="DY270">_xlfn.IFS(DW270=0,"0", DW270=0.25, "1", DW270=0.5,"2", DW270=0.75,"3", DW270=1,"4",DW270=1.25,"5", DW270=1.5,"6", DW270=1.75,"7", DW270=2,"8")</f>
        <v>0</v>
      </c>
      <c r="DZ270" s="10" t="n">
        <v>0</v>
      </c>
      <c r="EA270" s="11" t="str">
        <f aca="false">IF(DZ270=0,"1","2")</f>
        <v>1</v>
      </c>
      <c r="EB270" s="11" t="str">
        <f aca="false" t="array" ref="EB270">_xlfn.IFS(DZ270=0,"0", DZ270=0.25, "1", DZ270=0.5,"2", DZ270=0.75,"3", DZ270=1,"4",DZ270=1.25,"5", DZ270=1.5,"6", DZ270=1.75,"7", DZ270=2,"8")</f>
        <v>0</v>
      </c>
      <c r="EC270" s="10" t="n">
        <v>0.5</v>
      </c>
      <c r="ED270" s="10" t="str">
        <f aca="false">IF(EC270=0,"1","2")</f>
        <v>2</v>
      </c>
      <c r="EE270" s="11" t="e">
        <f aca="false" t="array" ref="EE270">_xlfn.IFS(EC270=0,"0", EC270=-0.25, "1", EC270=-0.5,"2", EC270=-0.75,"3", EC270=-1,"4",EC270=-1.25,"5", EC270=-1.5,"6", EC270=-1.75,"7", EC270=-2,"8", EC270=-2.25,"9",EC270=-2.5,"10", EC270=-2.75,"11", EC270=-3,"12", EC270=-3.25,"13", EC270=-3.5,"14", EC270=-3.75,"15",EC270=-4,"16")</f>
        <v>#N/A</v>
      </c>
      <c r="EF270" s="10" t="n">
        <v>0.75</v>
      </c>
      <c r="EG270" s="10" t="str">
        <f aca="false">IF(EF270=0,"1","2")</f>
        <v>2</v>
      </c>
      <c r="EH270" s="11" t="e">
        <f aca="false" t="array" ref="EH270">_xlfn.IFS(EF270=0,"0", EF270=-0.25, "1", EF270=-0.5,"2", EF270=-0.75,"3", EF270=-1,"4",EF270=-1.25,"5", EF270=-1.5,"6", EF270=-1.75,"7", EF270=-2,"8", EF270=-2.25,"9",EF270=-2.5,"10", EF270=-2.75,"11", EF270=-3,"12", EF270=-3.25,"13", EF270=-3.5,"14", EF270=-3.75,"15",EF270=-4,"16")</f>
        <v>#N/A</v>
      </c>
      <c r="EI270" s="10" t="n">
        <v>0</v>
      </c>
      <c r="EJ270" s="11" t="str">
        <f aca="false">IF(EI270=0,"1","2")</f>
        <v>1</v>
      </c>
      <c r="EK270" s="11" t="str">
        <f aca="false" t="array" ref="EK270">_xlfn.IFS(EI270=0,"0", EI270=-0.25, "1", EI270=-0.5,"2", EI270=-0.75,"3", EI270=-1,"4",EI270=-1.25,"5", EI270=-1.5,"6", EI270=-1.75,"7", EI270=-2,"8", EI270=-2.25,"9", EI270=-2.25,"9",EI270=-2.5,"10", EI270=-2.75,"11", EI270=-3,"12", EI270=-3.25,"13", EI270=-3.5,"14", EI270=-3.75,"15",EI270=-4,"16", EI270=0.25, "17", EI270=0.5, "18")</f>
        <v>0</v>
      </c>
      <c r="EL270" s="10" t="n">
        <v>0</v>
      </c>
      <c r="EM270" s="11" t="str">
        <f aca="false">IF(EL270=0,"1","2")</f>
        <v>1</v>
      </c>
      <c r="EN270" s="11" t="str">
        <f aca="false" t="array" ref="EN270">_xlfn.IFS(EL270=0.25,"17",EL270=0.5,"18", EL270=0,"0", EL270=-0.25, "1", EL270=-0.5,"2", EL270=-0.75,"3", EL270=-1,"4",EL270=-1.25,"5", EL270=-1.5,"6", EL270=-1.75,"7", EL270=-2,"8",EL270= -2.25,"9",EL270=-2.5,"10",EL270= -2.75,"11",EL270= -3,"12",EL270= -3.25,"13",EL270= -3.5,"14",EL270= -3.75,"15",EL270=-4,"16")</f>
        <v>0</v>
      </c>
      <c r="EO270" s="10" t="n">
        <v>0</v>
      </c>
      <c r="EP270" s="11" t="str">
        <f aca="false">IF(EO270=0,"1","2")</f>
        <v>1</v>
      </c>
      <c r="EQ270" s="11" t="str">
        <f aca="false" t="array" ref="EQ270">_xlfn.IFS(EO270=0,"0", EO270=0.25, "1", EO270=0.5,"2", EO270=0.75,"3", EO270=1,"4",EO270=1.25,"5", EO270=1.5,"6", EO270=1.75,"7", EO270=2,"8", EO270=2.25,"9", EO270=2.25,"9",EO270=2.5,"10", EO270=2.75,"11", EO270=3,"12", EO270=3.25,"13", EO270=3.5,"14", EO270=3.75,"15",EO270=4,"16", EO270=-0.25, "17", bq=-0.5, "18")</f>
        <v>0</v>
      </c>
      <c r="ER270" s="10" t="n">
        <v>0</v>
      </c>
      <c r="ES270" s="11" t="str">
        <f aca="false">IF(ER270=0,"1","2")</f>
        <v>1</v>
      </c>
      <c r="ET270" s="11" t="str">
        <f aca="false" t="array" ref="ET270">_xlfn.IFS(ER270=0,"0", ER270=0.25, "1", ER270=0.5,"2", ER270=0.75,"3", ER270=1,"4",ER270=1.25,"5", ER270=1.5,"6", ER270=1.75,"7", ER270=2,"8", ER270=2.25,"9", ER270=2.25,"9",ER270=2.5,"10", ER270=2.75,"11", ER270=3,"12", ER270=3.25,"13", ER270=3.5,"14", ER270=3.75,"15",ER270=4,"16", ER270=-0.25, "17", bq=-0.5, "18")</f>
        <v>0</v>
      </c>
      <c r="EU270" s="13" t="n">
        <v>55</v>
      </c>
      <c r="EV270" s="14" t="str">
        <f aca="false">VLOOKUP(EU270,LEYENDA!$G$2:$H$8,2,TRUE())</f>
        <v>49-60</v>
      </c>
      <c r="EW270" s="14" t="str">
        <f aca="false" t="array" ref="EW270">_xlfn.IFS(EV270="0-5","1", EV270="6-12","2", EV270="13-18","3", EV270="19-24","4", EV270="25-36","5", EV270="37-48","6", EV270="49-60","7")</f>
        <v>7</v>
      </c>
    </row>
    <row r="271" customFormat="false" ht="13.5" hidden="false" customHeight="false" outlineLevel="0" collapsed="false">
      <c r="A271" s="1" t="n">
        <v>71</v>
      </c>
      <c r="B271" s="32" t="n">
        <v>1</v>
      </c>
      <c r="C271" s="33" t="n">
        <v>35138</v>
      </c>
      <c r="D271" s="6"/>
      <c r="E271" s="5" t="str">
        <f aca="false">VLOOKUP(A271,'286'!$A$3:$J$600,10,FALSE())</f>
        <v>LÓPEZ MARUGAN, BEGOÑA</v>
      </c>
      <c r="F271" s="4" t="str">
        <f aca="false">VLOOKUP(A271,'286'!$A$3:$I$1768,3,FALSE())</f>
        <v>LOMABE</v>
      </c>
      <c r="G271" s="6" t="n">
        <f aca="false">VLOOKUP(A271,'286'!$A$3:$I$1768,4,FALSE())</f>
        <v>17284</v>
      </c>
      <c r="H271" s="7" t="n">
        <f aca="false">YEAR(C271)-YEAR(G271)</f>
        <v>49</v>
      </c>
      <c r="I271" s="1" t="str">
        <f aca="false">VLOOKUP(H271,LEYENDA!$C$2:$D$6,2,TRUE())</f>
        <v>41-60</v>
      </c>
      <c r="J271" s="5" t="str">
        <f aca="false">VLOOKUP(A271,'286'!$A$3:$I$1768,7,FALSE())</f>
        <v>M</v>
      </c>
      <c r="K271" s="8" t="str">
        <f aca="false">VLOOKUP(A271,'286'!$A$3:$I$1768,2,FALSE())</f>
        <v>OD</v>
      </c>
      <c r="L271" s="4" t="str">
        <f aca="false">VLOOKUP(A271,'286'!$A$3:$I$1768,8,FALSE())</f>
        <v>D</v>
      </c>
      <c r="M271" s="4" t="str">
        <f aca="false">VLOOKUP(A271,'286'!$A$3:$I$1768,9,FALSE())</f>
        <v>I</v>
      </c>
      <c r="N271" s="8" t="str">
        <f aca="false">IF(R271=O271, "MISMA","CONTRARIA")</f>
        <v>CONTRARIA</v>
      </c>
      <c r="O271" s="8" t="str">
        <f aca="false" t="array" ref="O271">_xlfn.IFS(L271="D","1", L271="I","2")</f>
        <v>1</v>
      </c>
      <c r="P271" s="8" t="str">
        <f aca="false" t="array" ref="P271">_xlfn.IFS(K271="OD","1", K271="OI","2")</f>
        <v>1</v>
      </c>
      <c r="Q271" s="1" t="str">
        <f aca="false" t="array" ref="Q271">_xlfn.IFS(J271="M","1", J271="H","2")</f>
        <v>1</v>
      </c>
      <c r="R271" s="8" t="str">
        <f aca="false" t="array" ref="R271">_xlfn.IFS(M271="D","1", M271="I","2")</f>
        <v>2</v>
      </c>
      <c r="S271" s="1" t="str">
        <f aca="false" t="array" ref="S271">_xlfn.IFS(N271="CONTRARIA", "1",N271= "MISMA","2")</f>
        <v>1</v>
      </c>
      <c r="T271" s="1" t="str">
        <f aca="false" t="array" ref="T271">_xlfn.IFS(I271="0-12","1", I271="13-24","2", I271="25-40","3", I271="41-60","4", I271="61-100","5")</f>
        <v>4</v>
      </c>
      <c r="U271" s="9" t="n">
        <v>3</v>
      </c>
      <c r="V271" s="1" t="str">
        <f aca="false">IF(U271="","",IF(AND(U271&gt;=-9,U271&lt;=-6.5),"-9 a -6,5",IF(AND(U271&gt;=-6,U271&lt;=-3.5),"-6 a -3,5",IF(AND(U271&gt;=-3,U271&lt;=-1),"-3 a -1",IF(U271=-0.5,"-0,5",IF(AND(U271&gt;=0,U271&lt;=2.5),"0 a 2,5",IF(AND(U271&gt;=3,U271&lt;=5.5),"3 a 5,5",IF(AND(U271&gt;=6,U271&lt;=8.5),"6 a 8,5",IF(AND(U271&gt;=9,U271&lt;=20),"9 a 20","Fuera de rango")))))))))</f>
        <v>3 a 5,5</v>
      </c>
      <c r="W271" s="11" t="n">
        <f aca="false">IF(V271="","",IF(V271="-9 a -6,5",2,IF(V271="-6 a -3,5",3,IF(V271="-3 a -1",4,IF(V271="-0,5","NORMA",IF(V271="0 a 2,5",5,IF(V271="3 a 5,5",6,IF(V271="6 a 8,5",7,IF(V271="9 a 20",8,"Fuera de rango")))))))))</f>
        <v>6</v>
      </c>
      <c r="X271" s="9" t="n">
        <v>0</v>
      </c>
      <c r="Y271" s="10" t="str">
        <f aca="false">IF(X271="","",IF(AND(X271&gt;=0,X271&lt;=4),"0 a 4",IF(AND(X271&gt;=4.5,X271&lt;=8.5),"4,5 a 8,5",IF(X271=9,"9",IF(AND(X271&gt;=9.5,X271&lt;=13),"9,5 a 13",IF(AND(X271&gt;=13.5,X271&lt;=20),"13,5 a 20",IF(AND(X271&gt;=20.5,X271&lt;=35),"20,5 a 35","Fuera de rango")))))))</f>
        <v>0 a 4</v>
      </c>
      <c r="Z271" s="11" t="n">
        <f aca="false">IF(Y271="","",IF(Y271="0 a 4",1,IF(Y271="4,5 a 8,5",2,IF(Y271="9","NORMA",IF(Y271="9,5 a 13",3,IF(Y271="13,5 a 20",4,IF(Y271="20,5 a 35",5,"Fuera de rango")))))))</f>
        <v>1</v>
      </c>
      <c r="AA271" s="9" t="n">
        <v>12</v>
      </c>
      <c r="AB271" s="10" t="str">
        <f aca="false">IF(AA271="","",IF(AND(AA271&gt;=0,AA271&lt;=9),"0 a 9",IF(AND(AA271&gt;=9.5,AA271&lt;=18.5),"9,5 a 18,5",IF(AA271=19,"19",IF(AND(AA271&gt;=19.5,AA271&lt;=28),"19,5 a 28",IF(AND(AA271&gt;=28.5,AA271&lt;=40),"28,5 a 40","Fuera de rango"))))))</f>
        <v>9,5 a 18,5</v>
      </c>
      <c r="AC271" s="11" t="n">
        <f aca="false" t="array" ref="AC271">_xlfn.IFS(AB271="","",AB271="0 a 9",1,AB271="9,5 a 18,5",2,AB271="19","NORMA",AB271="19,5 a 28",3,AB271="28,5 a 40",4,TRUE(),"Fuera de rango")</f>
        <v>2</v>
      </c>
      <c r="AD271" s="9" t="n">
        <v>6</v>
      </c>
      <c r="AE271" s="10" t="str">
        <f aca="false">IF(AD271="","",IF(AND(AD271&gt;=-10,AD271&lt;=0),"De -10 a 0",IF(AND(AD271&gt;=0.5,AD271&lt;=9.5),"0,5 a 9,5",IF(AD271=10,"10",IF(AND(AD271&gt;=10.5,AD271&lt;=20),"10,5 a 20",IF(AND(AD271&gt;=20.5,AD271&lt;=40),"20,5 a 40","Fuera de rango"))))))</f>
        <v>0,5 a 9,5</v>
      </c>
      <c r="AF271" s="12" t="n">
        <f aca="false">IF(AD271="","",IF(AND(AD271&gt;=-10,AD271&lt;=0),1,IF(AND(AD271&gt;=0.5,AD271&lt;=9.5),2,IF(AD271=10,"NORMA",IF(AND(AD271&gt;=10.5,AD271&lt;=20),3,IF(AND(AD271&gt;=20.5,AD271&lt;=40),4,""))))))</f>
        <v>2</v>
      </c>
      <c r="AG271" s="9" t="n">
        <v>6</v>
      </c>
      <c r="AH271" s="10" t="str">
        <f aca="false">IF(AG271="","",IF(AND(AG271&gt;=0,AG271&lt;=4),"0 a 4",IF(AND(AG271&gt;=4.5,AG271&lt;=8.5),"4,5 a 8,5",IF(AG271=9,"9",IF(AND(AG271&gt;=9.5,AG271&lt;=13),"9,5 a 13",IF(AND(AG271&gt;=13.5,AG271&lt;=25),"13,5 a 25","Fuera de rango"))))))</f>
        <v>4,5 a 8,5</v>
      </c>
      <c r="AI271" s="11" t="n">
        <f aca="false">IF(AH271="","",IF(AH271="0 a 4",1,IF(AH271="4,5 a 8,5",2,IF(AH271="9","NORMA",IF(AH271="9,5 a 13",3,IF(AH271="13,5 a 25",4,""))))))</f>
        <v>2</v>
      </c>
      <c r="AJ271" s="9" t="n">
        <v>1</v>
      </c>
      <c r="AK271" s="10" t="str">
        <f aca="false">IF(AJ271="","",IF(AND(AJ271&gt;=-15,AJ271&lt;=-10.5),"-15 a -10,5",IF(AND(AJ271&gt;=-10,AJ271&lt;=-4),"-10 a -4",IF(AND(AJ271&gt;=-4.5,AJ271&lt;=0),"-4,5 a 0",IF(AND(AJ271&gt;=0.5,AJ271&lt;=4.5),"0,5 a 4,5",IF(AJ271=5,"5",IF(AND(AJ271&gt;=5.5,AJ271&lt;=10),"5,5 a 10",IF(AND(AJ271&gt;=10.5,AJ271&lt;=20),"10,5 a 20","Fuera de rango"))))))))</f>
        <v>0,5 a 4,5</v>
      </c>
      <c r="AL271" s="11" t="n">
        <f aca="false">IF(AK271="","",IF(AK271="-15 a -10,5",1,IF(AK271="-10 a -4",2,IF(AK271="-4,5 a 0",3,IF(AK271="0,5 a 4,5",4,IF(AK271="5","NORMA",IF(AK271="5,5 a 10",5,IF(AK271="10,5 a 20",6,"Error"))))))))</f>
        <v>4</v>
      </c>
      <c r="AM271" s="9" t="n">
        <v>0</v>
      </c>
      <c r="AN271" s="10" t="str">
        <f aca="false">IF(AM271="","",IF(AND(AM271&gt;=-7.5,AM271&lt;=-5.5),"-7,5 a -5,5",IF(AND(AM271&gt;=-5,AM271&lt;=-3),"-5 a -3",IF(AND(AM271&gt;=-2.5,AM271&lt;=-0.5),"-2,5 a -0,5",IF(AM271=0,"0,00",IF(AND(AM271&gt;=0.5,AM271&lt;=2.5),"0,5 a 2,5",IF(AND(AM271&gt;=3,AM271&lt;=5),"3 a 5",IF(AND(AM271&gt;=5.5,AM271&lt;=7.5),"5,5 a 7,5",IF(AND(AM271&gt;=8,AM271&lt;=10),"8 a 10","Fuera de rango")))))))))</f>
        <v>0,00</v>
      </c>
      <c r="AO271" s="11" t="str">
        <f aca="false">IF(AN271="","",IF(AN271="-7,5 a -5,5",1,IF(AN271="-5 a -3",2,IF(AN271="-2,5 a -0,5",3,IF(AN271="0,00","NORMA",IF(AN271="0,5 a 2,5",4,IF(AN271="3 a 5",5,IF(AN271="5,5 a 7,5",6,IF(AN271="8 a 10",7,"Error")))))))))</f>
        <v>NORMA</v>
      </c>
      <c r="AP271" s="9" t="n">
        <v>-10</v>
      </c>
      <c r="AQ271" s="10" t="str">
        <f aca="false">IF(AP271="","",IF(AND(AP271&gt;=-20,AP271&lt;=-9.5),"-20 a -9,5",IF(AND(AP271&gt;=-9,AP271&lt;=-6.5),"-9 a -6,5",IF(AP271=-6,"-6",IF(AND(AP271&gt;=-5.5,AP271&lt;=-3),"-5,5 a -3",IF(AND(AP271&gt;=-2.5,AP271&lt;=0),"-2,5 a 0",IF(AND(AP271&gt;=0.5,AP271&lt;=3),"0,5 a 3",IF(AND(AP271&gt;=3.5,AP271&lt;=6),"3,5 a 6",IF(AND(AP271&gt;=6.5,AP271&lt;=9),"6,5 a 9",IF(AND(AP271&gt;=9.5,AP271&lt;=20),"9,5 a 20","Fuera de rango"))))))))))</f>
        <v>-20 a -9,5</v>
      </c>
      <c r="AR271" s="11" t="n">
        <f aca="false">IF(AQ271="","",IF(AQ271="-20 a -9,5",1,IF(AQ271="-9 a -6,5",2,IF(AQ271="-6","NORMA",IF(AQ271="-5,5 a -3",3,IF(AQ271="-2,5 a 0",4,IF(AQ271="0,5 a 3",5,IF(AQ271="3,5 a 6",6,IF(AQ271="6,5 a 9",7,IF(AQ271="9,5 a 20",8,""))))))))))</f>
        <v>1</v>
      </c>
      <c r="AS271" s="9" t="n">
        <v>0</v>
      </c>
      <c r="AT271" s="10" t="str">
        <f aca="false">IF(AS271="","",IF(AND(AS271&gt;=-16,AS271&lt;=-14),"-16 a -14",IF(AND(AS271&gt;=-13.5,AS271&lt;=-11.5),"-13,5 a -11,5",IF(AND(AS271&gt;=-11,AS271&lt;=-9),"-11 a -9",IF(AND(AS271&gt;=-8.5,AS271&lt;=-6.5),"-8,5 a -6,5",IF(AND(AS271&gt;=-6,AS271&lt;=-4),"-6 a -4",IF(AND(AS271&gt;=-3.5,AS271&lt;=-1.5),"-3,5 a -1,5",IF(AND(AS271&gt;=-1,AS271&lt;=1),"-1 a 1",IF(AND(AS271&gt;=1.5,AS271&lt;=3.5),"1,5 a 3,5",IF(AND(AS271&gt;=4,AS271&lt;=6),"4 a 6",IF(AND(AS271&gt;=6.5,AS271&lt;=8.5),"6,5 a 8,5",IF(AND(AS271&gt;=9,AS271&lt;=11),"9 a 11",IF(AND(AS271&gt;=11.5,AS271&lt;=13.5),"11,5 a 13,5",IF(AND(AS271&gt;=14,AS271&lt;=16),"14 a 16",IF(AND(AS271&gt;=16.5,AS271&lt;=18.5),"16,5 a 18,5",IF(AND(AS271&gt;=19,AS271&lt;=21),"19 a 21","Fuera de rango"))))))))))))))))</f>
        <v>-1 a 1</v>
      </c>
      <c r="AU271" s="11" t="n">
        <f aca="false" t="array" ref="AU271">IF(AT271="","",_xlfn.IFS(AT271="-16 a -14",1,AT271="-13,5 a -11,5",2,AT271="-11 a -9",3,AT271="-8,5 a -6,5",4,AT271="-6 a -4",5,AT271="-3,5 a -1,5",6,AT271="-1 a 1",7,AT271="1,5 a 3,5",8,AT271="4 a 6","NORMA",AT271="6,5 a 8,5",9,AT271="9 a 11",10,AT271="11,5 a 13,5",11,AT271="14 a 16",12,AT271="16,5 a 18,5",13,AT271="19 a 21",14,TRUE(),""))</f>
        <v>7</v>
      </c>
      <c r="AV271" s="9" t="n">
        <v>1.5</v>
      </c>
      <c r="AW271" s="10" t="str">
        <f aca="false">IF(AV271="","",IF(AND(AV271&gt;=-1,AV271&lt;=-0.5),"-1 a -0,5",IF(AND(AV271&gt;-0.5,AV271&lt;=0),"De -0,5 a 0",IF(AND(AV271&gt;=0.25,AV271&lt;=0.75),"0,25 a 0,75",IF(AND(AV271&gt;=1,AV271&lt;=1.5),"1 a 1,5",IF(AND(AV271&gt;=1.75,AV271&lt;=2.25),"1,75 a 2,25",IF(AND(AV271&gt;=2.5,AV271&lt;=3),"2,5 a 3",IF(AND(AV271&gt;=3.25,AV271&lt;=3.75),"3,25 a 3,75","Fuera de rango"))))))))</f>
        <v>1 a 1,5</v>
      </c>
      <c r="AX271" s="11" t="n">
        <f aca="false">IF(AW271="","",IF(OR(AW271="-1 a -0,5",AW271="-1 a -0.5"),1,IF(OR(AW271="De -0,5 a 0",AW271="-0,5 a 0",AW271="De -0.5 a 0"),2,IF(OR(AW271="0,25 a 0,75",AW271="0.25 a 0.75"),"NORMA",IF(OR(AW271="1 a 1,5",AW271="1 a 1.5"),3,IF(OR(AW271="1,75 a 2,25",AW271="1.75 a 2.25"),4,IF(OR(AW271="2,5 a 3",AW271="2.5 a 3"),5,IF(OR(AW271="3,25 a 3,75",AW271="3.25 a 3.75"),6,""))))))))</f>
        <v>3</v>
      </c>
      <c r="AY271" s="9" t="n">
        <v>-11</v>
      </c>
      <c r="AZ271" s="10" t="str">
        <f aca="false">IF(AY271="","",IF(AND(AY271&gt;=-20,AY271&lt;=-9.5),"-20 a -9,5",IF(AND(AY271&gt;=-9,AY271&lt;=-6.5),"-9 a -6,5",IF(AY271=-6,"-6",IF(AND(AY271&gt;=-5.5,AY271&lt;=-3),"-5,5 a -3",IF(AND(AY271&gt;=-2.5,AY271&lt;=0),"-2,5 a 0",IF(AND(AY271&gt;=0.5,AY271&lt;=3),"0,5 a 3",IF(AND(AY271&gt;=3.5,AY271&lt;=6),"3,5 a 6","Fuera de rango"))))))))</f>
        <v>-20 a -9,5</v>
      </c>
      <c r="BA271" s="11" t="n">
        <f aca="false">IF(AZ271="","",IF(AZ271="-20 a -9,5",1,IF(AZ271="-9 a -6,5",2,IF(AZ271="-6","NORMA",IF(AZ271="-5,5 a -3",3,IF(AZ271="-2,5 a 0",4,IF(AZ271="0,5 a 3",5,IF(AZ271="3,5 a 6",6,""))))))))</f>
        <v>1</v>
      </c>
      <c r="BB271" s="9" t="n">
        <v>0</v>
      </c>
      <c r="BC271" s="10" t="str">
        <f aca="false" t="array" ref="BC271">IF(BB271="","",_xlfn.IFS(AND(BB271&gt;=0,BB271&lt;=2),"0 a 2",AND(BB271&gt;=2.5,BB271&lt;=4.5),"2,5 a 4,5",AND(BB271&gt;=5,BB271&lt;=7),"5 a 7",AND(BB271&gt;=7.5,BB271&lt;=9.5),"7,5 a 9,5",AND(BB271&gt;=10,BB271&lt;=12),"10 a 12",AND(BB271&gt;=12.5,BB271&lt;=14.5),"12,5 a 14,5",BB271=15,"15",AND(BB271&gt;=15.5,BB271&lt;=17.5),"15,5 a 17,5",AND(BB271&gt;=18,BB271&lt;=20),"18 a 20",AND(BB271&gt;=20.5,BB271&lt;=22.5),"20,5 a 22,5",AND(BB271&gt;=23,BB271&lt;=25),"23 a 25",TRUE(),"Fuera de rango"))</f>
        <v>0 a 2</v>
      </c>
      <c r="BD271" s="11" t="n">
        <f aca="false" t="array" ref="BD271">IF(BC271="","",_xlfn.IFS(BC271="0 a 2",1,BC271="2,5 a 4,5",2,BC271="5 a 7",3,BC271="7,5 a 9,5",4,BC271="10 a 12",5,BC271="12,5 a 14,5",6,BC271="15","NORMA",BC271="15,5 a 17,5",7,BC271="18 a 20",8,BC271="20,5 a 22,5",9,BC271="23 a 25",10,TRUE(),"Fuera de rango"))</f>
        <v>1</v>
      </c>
      <c r="BE271" s="9" t="n">
        <v>24</v>
      </c>
      <c r="BF271" s="10" t="str">
        <f aca="false">IF(BE271="","",IF(AND(BE271&gt;=-20,BE271&lt;=-10),"-20 a -10",IF(AND(BE271&gt;=-9.5,BE271&lt;=0.5),"-9,5 a 0,5",IF(AND(BE271&gt;=1,BE271&lt;=11),"1 a 11",IF(AND(BE271&gt;=11.5,BE271&lt;=20.5),"11,5 a 20,5",IF(BE271=21,"21",IF(AND(BE271&gt;=21.5,BE271&lt;=31.5),"21,5 a 31,5",IF(AND(BE271&gt;=32,BE271&lt;=42),"32 a 42","Fuera de rango"))))))))</f>
        <v>21,5 a 31,5</v>
      </c>
      <c r="BG271" s="11" t="n">
        <f aca="false">IF(BF271="","",IF(BF271="-20 a -10",1,IF(BF271="-9,5 a 0,5",2,IF(BF271="1 a 11",3,IF(BF271="11,5 a 20,5",4,IF(BF271="21","NORMA",IF(BF271="21,5 a 31,5",5,IF(BF271="32 a 42",6,""))))))))</f>
        <v>5</v>
      </c>
      <c r="BH271" s="9" t="n">
        <v>0</v>
      </c>
      <c r="BI271" s="10" t="str">
        <f aca="false">IF(BH271="","",IF(AND(BH271&gt;=-20,BH271&lt;=-15),"-20 a -15",IF(AND(BH271&gt;=-14.5,BH271&lt;=-9.5),"-14,5 a -9,5",IF(AND(BH271&gt;=-9,BH271&lt;=-4),"-9 a -4",IF(AND(BH271&gt;=-3.5,BH271&lt;=2.5),"-3,5 a 2,5",IF(AND(BH271&gt;=3,BH271&lt;=8),"3 a 8",IF(AND(BH271&gt;=8.5,BH271&lt;=14.5),"8,5 a 14,5",IF(BH271=15,"15",IF(AND(BH271&gt;=15.5,BH271&lt;=20.5),"15,5 a 20,5",IF(AND(BH271&gt;=21,BH271&lt;=26),"21 a 26","Fuera de rango"))))))))))</f>
        <v>-3,5 a 2,5</v>
      </c>
      <c r="BJ271" s="11" t="n">
        <f aca="false">IF(BI271="","",IF(BI271="-20 a -15",1,IF(BI271="-14,5 a -9,5",2,IF(BI271="-9 a -4",3,IF(BI271="-3,5 a 2,5",4,IF(BI271="3 a 8",5,IF(BI271="8,5 a 14,5",6,IF(BI271="15","NORMA",IF(BI271="15,5 a 20,5",7,IF(BI271="21 a 26",8,IF(BI271="26,5 a 31,5",9,"")))))))))))</f>
        <v>4</v>
      </c>
      <c r="BK271" s="9" t="n">
        <v>0</v>
      </c>
      <c r="BL271" s="10" t="str">
        <f aca="false">IF(BK271="","",IF(AND(BK271&gt;=0,BK271&lt;=2),"0 - 2",IF(AND(BK271&gt;=2.5,BK271&lt;=4.5),"2,5 - 4,5",IF(AND(BK271&gt;=5,BK271&lt;=7),"5 - 7",IF(AND(BK271&gt;=7.5,BK271&lt;=9.5),"7,5 - 9,5",IF(AND(BK271&gt;=10,BK271&lt;=12),"10 - 12",IF(AND(BK271&gt;=12.5,BK271&lt;=13.5),"12,5 - 13,5",IF(BK271=14,"14",IF(AND(BK271&gt;=14.5,BK271&lt;=16.5),"14,5 - 16,5",IF(AND(BK271&gt;=17,BK271&lt;=19),"17 - 19",IF(AND(BK271&gt;=19.5,BK271&lt;=21.5),"19,5 - 21,5",IF(AND(BK271&gt;=22,BK271&lt;=24),"22 - 24",IF(AND(BK271&gt;=24.5,BK271&lt;=26.5),"24,5 - 26,5",IF(AND(BK271&gt;=27,BK271&lt;=29),"27 - 29",IF(AND(BK271&gt;=29.5,BK271&lt;=30),"29,5 - 30","Fuera de rango")))))))))))))))</f>
        <v>0 - 2</v>
      </c>
      <c r="BM271" s="11" t="n">
        <f aca="false">IF(BL271="","",IF(BL271="0 - 2",1,IF(BL271="2,5 - 4,5",2,IF(BL271="5 - 7",3,IF(BL271="7,5 - 9,5",4,IF(BL271="10 - 12",5,IF(BL271="12,5 - 13,5",6,IF(BL271="14","NORMA",IF(BL271="14,5 - 16,5",7,IF(BL271="17 - 19",8,IF(BL271="19,5 - 21,5",9,IF(BL271="22 - 24",10,IF(BL271="24,5 - 26,5",11,IF(BL271="27 - 29",12,IF(BL271="29,5 - 30",13,"")))))))))))))))</f>
        <v>1</v>
      </c>
      <c r="BN271" s="9" t="n">
        <v>23</v>
      </c>
      <c r="BO271" s="10" t="str">
        <f aca="false">IF(BN271="","",IF(AND(BN271&gt;=-20,BN271&lt;=-10),"-20 a -10",IF(AND(BN271&gt;=-9.5,BN271&lt;=0.5),"-9,5 a 0,5",IF(AND(BN271&gt;=1,BN271&lt;=11),"1 a 11",IF(AND(BN271&gt;=11.5,BN271&lt;=21.5),"11,5 a 21,5",IF(BN271=22,"22",IF(AND(BN271&gt;=22.5,BN271&lt;=32.5),"22,5 a 32,5",IF(AND(BN271&gt;=33,BN271&lt;=43),"33 a 43","Fuera de rango"))))))))</f>
        <v>22,5 a 32,5</v>
      </c>
      <c r="BP271" s="11" t="n">
        <f aca="false">IF(BO271="","",IF(BO271="-20 a -10",1,IF(BO271="-9,5 a 0,5",2,IF(BO271="1 a 11",3,IF(BO271="11,5 a 21,5",4,IF(BO271="22","NORMA",IF(BO271="22,5 a 32,5",5,IF(BO271="33 a 43",6,""))))))))</f>
        <v>5</v>
      </c>
      <c r="BQ271" s="9" t="n">
        <v>16</v>
      </c>
      <c r="BR271" s="10" t="str">
        <f aca="false">IF(BQ271="","",IF(AND(BQ271&gt;=-20,BQ271&lt;=-15),"-20 a -15",IF(AND(BQ271&gt;=-14.5,BQ271&lt;=-9.5),"-14,5 a -9,5",IF(AND(BQ271&gt;=-9,BQ271&lt;=-4),"-9 a -4",IF(AND(BQ271&gt;=-3.5,BQ271&lt;=2.5),"-3,5 a 2,5",IF(AND(BQ271&gt;=3,BQ271&lt;=8),"3 a 8",IF(AND(BQ271&gt;=8.5,BQ271&lt;=13.5),"8,5 a 13,5",IF(AND(BQ271&gt;=14,BQ271&lt;=17.5),"14 a 17,5",IF(BQ271=18,"18",IF(AND(BQ271&gt;=18.5,BQ271&lt;=23.5),"18,5 a 23,5",IF(AND(BQ271&gt;=24,BQ271&lt;=29),"24 a 29",IF(AND(BQ271&gt;=29.5,BQ271&lt;=34.5),"29,5 a 34,5",IF(AND(BQ271&gt;=35,BQ271&lt;=40),"35 a 40","Fuera de rango")))))))))))))</f>
        <v>14 a 17,5</v>
      </c>
      <c r="BS271" s="11" t="n">
        <f aca="false">IF(BR271="","",IF(BR271="-20 a -15",1,IF(BR271="-14,5 a -9,5",2,IF(BR271="-9 a -4",3,IF(BR271="-3,5 a 2,5",4,IF(BR271="3 a 8",5,IF(BR271="8,5 a 13,5",6,IF(BR271="14 a 17,5",7,IF(BR271="18","NORMA",IF(BR271="18,5 a 23,5",8,IF(BR271="24 a 29",9,IF(BR271="29,5 a 34,5",10,IF(BR271="35 a 40",11,"")))))))))))))</f>
        <v>7</v>
      </c>
      <c r="BT271" s="9" t="n">
        <v>0</v>
      </c>
      <c r="BU271" s="10" t="str">
        <f aca="false">IF(BT271="","",IF(AND(BT271&gt;=-20,BT271&lt;=-18),"-20 a -18",IF(AND(BT271&gt;=-17.5,BT271&lt;=-15.5),"-17,5 a -15,5",IF(AND(BT271&gt;=-15,BT271&lt;=-13),"-15 a -13",IF(AND(BT271&gt;=-12.5,BT271&lt;=-10.5),"-12,5 a -10,5",IF(AND(BT271&gt;=-10,BT271&lt;=-8),"-10 a -8",IF(AND(BT271&gt;=-7.5,BT271&lt;=-5.5),"-7,5 a -5,5",IF(AND(BT271&gt;=-5,BT271&lt;=-3),"-5 a -3",IF(AND(BT271&gt;=-2.5,BT271&lt;=-0.5),"-2,5 a -0,5",IF(BT271=0,"0",IF(AND(BT271&gt;=0.5,BT271&lt;=2.5),"0,5 a 2,5",IF(AND(BT271&gt;=3,BT271&lt;=5),"3 a 5",IF(AND(BT271&gt;=5.5,BT271&lt;=7.5),"5,5 a 7,5",IF(AND(BT271&gt;=8,BT271&lt;=10),"8 a 10",IF(AND(BT271&gt;=10.5,BT271&lt;=12.5),"10,5 a 12,5",IF(AND(BT271&gt;=13,BT271&lt;=15),"13 a 15",IF(AND(BT271&gt;=15.5,BT271&lt;=17.5),"15,5 a 17,5",IF(AND(BT271&gt;=18,BT271&lt;=20),"18 a 20","Fuera de rango"))))))))))))))))))</f>
        <v>0</v>
      </c>
      <c r="BV271" s="11" t="str">
        <f aca="false">IF(BT271="","",IF(BT271=0,"NORMA",IF(AND(BT271&gt;=-20,BT271&lt;=-18),2,IF(AND(BT271&gt;=-17.5,BT271&lt;=-15.5),2,IF(AND(BT271&gt;=-15,BT271&lt;=-13),3,IF(AND(BT271&gt;=-12.5,BT271&lt;=-10.5),4,IF(AND(BT271&gt;=-10,BT271&lt;=-8),5,IF(AND(BT271&gt;=-7.5,BT271&lt;=-5.5),6,IF(AND(BT271&gt;=-5,BT271&lt;=-3),7,IF(AND(BT271&gt;=-2.5,BT271&lt;=-0.5),8,IF(AND(BT271&gt;=0.5,BT271&lt;=2.5),9,IF(AND(BT271&gt;=3,BT271&lt;=5),10,IF(AND(BT271&gt;=5.5,BT271&lt;=7.5),11,IF(AND(BT271&gt;=8,BT271&lt;=10),12,IF(AND(BT271&gt;=10.5,BT271&lt;=12.5),13,IF(AND(BT271&gt;=13,BT271&lt;=15),14,IF(AND(BT271&gt;=15.5,BT271&lt;=17.5),15,IF(AND(BT271&gt;=18,BT271&lt;=20),16,"Fuera de rango"))))))))))))))))))</f>
        <v>NORMA</v>
      </c>
      <c r="BW271" s="9" t="n">
        <v>-3</v>
      </c>
      <c r="BX271" s="10" t="n">
        <f aca="false">18.5- (0.3*H271)</f>
        <v>3.8</v>
      </c>
      <c r="BY271" s="10" t="n">
        <f aca="false">(BW271)-(BX271)</f>
        <v>-6.8</v>
      </c>
      <c r="BZ271" s="10" t="str">
        <f aca="false">IF(BY271="","",IF(BY271&lt;-27.5,"De -30 a -28",IF(BY271&lt;-25,"De -27,5 a -25,5",IF(BY271&lt;-22.5,"De -25 a -23",IF(BY271&lt;-20,"De -22,5 a -20,5",IF(BY271&lt;-17.5,"De -20 a -18",IF(BY271&lt;-15,"De -17,5 a -15,5",IF(BY271&lt;-12.5,"De -15 a -13",IF(BY271&lt;-10,"De -12,5 a -10,5",IF(BY271&lt;-7.5,"De -10 a -8",IF(BY271&lt;-5,"De -7,5 a -5,5",IF(BY271&lt;-2.5,"De -5 a -3",IF(BY271&lt;0,"De -2,5 a -0,5",IF(BY271&lt;2.5,"De 0 a 2",IF(BY271&lt;5,"De 2,5 a 4,5",IF(BY271&lt;7.5,"De 5 a 7",IF(BY271&lt;10,"De 7,5 a 9,5",IF(BY271&lt;12.5,"De 10 a 12",IF(BY271&lt;15,"De 12,5 a 14,5",IF(BY271&lt;17.5,"De 15 a 17",IF(BY271&lt;20,"De 17,5 a 19,5",IF(BY271&lt;22.5,"De 20 a 22",IF(BY271&lt;25,"De 22,5 a 24,5",IF(BY271&lt;27.5,"De 25 a 27","De 27,5 a 30"))))))))))))))))))))))))</f>
        <v>De -7,5 a -5,5</v>
      </c>
      <c r="CA271" s="12" t="n">
        <f aca="false">IF(BY271="","",IF(BY271&lt;=-28,1,IF(BY271&lt;=-25.5,2,IF(BY271&lt;=-23,3,IF(BY271&lt;=-20.5,4,IF(BY271&lt;=-18,5,IF(BY271&lt;=-15.5,6,IF(BY271&lt;=-13,7,IF(BY271&lt;=-10.5,8,IF(BY271&lt;=-8,9,IF(BY271&lt;=-5.5,10,IF(BY271&lt;=-3,11,IF(BY271&lt;=-0.5,12,IF(BY271&lt;=2,13,IF(BY271&lt;=4.5,14,IF(BY271&lt;=7,15,IF(BY271&lt;=9.5,16,IF(BY271&lt;=12,17,IF(BY271&lt;=14.5,18,IF(BY271&lt;=17,19,IF(BY271&lt;=19.5,20,IF(BY271&lt;=22,21,IF(BY271&lt;=24.5,22,IF(BY271&lt;=27,23,IF(BY271&lt;=30,24,"Fuera de rango")))))))))))))))))))))))))</f>
        <v>10</v>
      </c>
      <c r="CB271" s="9" t="n">
        <v>-3</v>
      </c>
      <c r="CC271" s="10" t="n">
        <f aca="false">18.5- (0.3*H271)</f>
        <v>3.8</v>
      </c>
      <c r="CD271" s="10" t="n">
        <f aca="false">(CB271)-(CC271)</f>
        <v>-6.8</v>
      </c>
      <c r="CE271" s="10" t="str">
        <f aca="false">IF(CD271="","",IF(CD271&lt;-27.5,"De -30 a -28",IF(CD271&lt;-25,"De -27,5 a -25,5",IF(CD271&lt;-22.5,"De -25 a -23",IF(CD271&lt;-20,"De -22,5 a -20,5",IF(CD271&lt;-17.5,"De -20 a -18",IF(CD271&lt;-15,"De -17,5 a -15,5",IF(CD271&lt;-12.5,"De -15 a -13",IF(CD271&lt;-10,"De -12,5 a -10,5",IF(CD271&lt;-7.5,"De -10 a -8",IF(CD271&lt;-5,"De -7,5 a -5,5",IF(CD271&lt;-2.5,"De -5 a -3",IF(CD271&lt;0,"De -2,5 a -0,5",IF(CD271&lt;=2,"De 0 a 2",IF(CD271&lt;=4.5,"De 2,5 a 4,5",IF(CD271&lt;=7,"De 5 a 7",IF(CD271&lt;=9.5,"De 7,5 a 9,5",IF(CD271&lt;=12,"De 10 a 12",IF(CD271&lt;=14.5,"De 12,5 a 14,5",IF(CD271&lt;=17,"De 15 a 17",IF(CD271&lt;=19.5,"De 17,5 a 19,5",IF(CD271&lt;=22,"De 20 a 22",IF(CD271&lt;=24.5,"De 22,5 a 24,5",IF(CD271&lt;=27,"De 25 a 27","De 27,5 a 30"))))))))))))))))))))))))</f>
        <v>De -7,5 a -5,5</v>
      </c>
      <c r="CF271" s="12" t="n">
        <f aca="false">IF(CD271="","",IF(CD271&lt;-27.5,1,IF(CD271&lt;-25,2,IF(CD271&lt;-22.5,3,IF(CD271&lt;-20,4,IF(CD271&lt;-17.5,5,IF(CD271&lt;-15,6,IF(CD271&lt;-12.5,7,IF(CD271&lt;-10,8,IF(CD271&lt;-7.5,9,IF(CD271&lt;-5,10,IF(CD271&lt;-2.5,11,IF(CD271&lt;0,12,IF(CD271&lt;2.5,13,IF(CD271&lt;5,14,IF(CD271&lt;7.5,15,IF(CD271&lt;10,16,IF(CD271&lt;12.5,17,IF(CD271&lt;15,18,IF(CD271&lt;17.5,19,IF(CD271&lt;20,20,IF(CD271&lt;22.5,21,IF(CD271&lt;25,22,IF(CD271&lt;27.5,23,24))))))))))))))))))))))))</f>
        <v>10</v>
      </c>
      <c r="CG271" s="9" t="n">
        <v>-1.5</v>
      </c>
      <c r="CH271" s="10" t="str">
        <f aca="false">IF(CG271="","",IF(AND(CG271&gt;=-10,CG271&lt;=-9.5),"-10 a -9,5",IF(AND(CG271&gt;-9.5,CG271&lt;=-8.5),"-9 a -8,5",IF(AND(CG271&gt;-8.5,CG271&lt;=-7.5),"-8 a -7,5",IF(AND(CG271&gt;-7.5,CG271&lt;=-6.5),"-7 a -6,5",IF(AND(CG271&gt;-6.5,CG271&lt;=-5.5),"-6 a -5,5",IF(AND(CG271&gt;-5.5,CG271&lt;=-4.5),"-5 a -4,5",IF(AND(CG271&gt;-4.5,CG271&lt;=-3.5),"-4 a -3,5",IF(AND(CG271&gt;-3.5,CG271&lt;=-2.5),"-3 a -2,5",IF(CG271=-2.25,"-2,25",IF(AND(CG271&gt;-2.5,CG271&lt;=-1.5),"-2 a -1,5",IF(AND(CG271&gt;-1.5,CG271&lt;=-0.5),"-1 a -0,5",IF(AND(CG271&gt;-0.5,CG271&lt;=0.5),"0 a 0,5",IF(AND(CG271&gt;0.5,CG271&lt;=1.5),"1 a 1,5",IF(AND(CG271&gt;1.5,CG271&lt;=2.5),"2 a 2,5",IF(AND(CG271&gt;2.5,CG271&lt;=3.5),"3 a 3,5",IF(AND(CG271&gt;3.5,CG271&lt;=4.5),"4 a 4,5",IF(AND(CG271&gt;4.5,CG271&lt;=5.5),"5 a 5,5",IF(AND(CG271&gt;5.5,CG271&lt;=6.5),"6 a 6,5",IF(AND(CG271&gt;6.5,CG271&lt;=7.5),"7 a 7,5",IF(AND(CG271&gt;7.5,CG271&lt;=8.5),"8 a 8,5",IF(AND(CG271&gt;8.5,CG271&lt;=9.5),"9 a 9,5",IF(CG271&gt;=10,"10","Fuera de rango")))))))))))))))))))))))</f>
        <v>-2 a -1,5</v>
      </c>
      <c r="CI271" s="11" t="n">
        <f aca="false">IF(CG271="","",IF(CG271=-2.25,"NORMA",IF(CG271&lt;=-9.5,1,IF(CG271&lt;=-8.5,2,IF(CG271&lt;=-7.5,3,IF(CG271&lt;=-6.5,4,IF(CG271&lt;=-5.5,5,IF(CG271&lt;=-4.5,6,IF(CG271&lt;=-3.5,7,IF(CG271&lt;=-2.5,8,IF(CG271&lt;=-1.5,9,IF(CG271&lt;=-0.5,10,IF(CG271&lt;=0.5,11,IF(CG271&lt;=1.5,12,IF(CG271&lt;=2.5,13,IF(CG271&lt;=3.5,14,IF(CG271&lt;=4.5,15,IF(CG271&lt;=5.5,16,IF(CG271&lt;=6.5,17,IF(CG271&lt;=7.5,18,IF(CG271&lt;=8.5,19,IF(CG271&lt;=9.5,20,IF(CG271=10,21,"Fuera de rango")))))))))))))))))))))))</f>
        <v>9</v>
      </c>
      <c r="CJ271" s="9" t="n">
        <v>1.5</v>
      </c>
      <c r="CK271" s="10" t="str">
        <f aca="false">IF(CJ271="","",IF(AND(CJ271&gt;=-6,CJ271&lt;=-5.5),"-6 a -5,5",IF(AND(CJ271&gt;-5.5,CJ271&lt;=-4.5),"-5 a -4,5",IF(AND(CJ271&gt;-4.5,CJ271&lt;=-3.5),"-4 a -3,5",IF(AND(CJ271&gt;-3.5,CJ271&lt;=-2.5),"-3 a -2,5",IF(AND(CJ271&gt;-2.5,CJ271&lt;=-1.5),"-2 a -1,5",IF(AND(CJ271&gt;-1.5,CJ271&lt;=-0.5),"-1 a -0,5",IF(AND(CJ271&gt;-0.5,CJ271&lt;=0.5),"0 a 0,5",IF(AND(CJ271&gt;0.5,CJ271&lt;=1.5),"1 a 1,5",IF(AND(CJ271&gt;1.5,CJ271&lt;2.5),"2",IF(AND(CJ271&gt;=2.5,CJ271&lt;=3),"2,5 a 3",IF(AND(CJ271&gt;3,CJ271&lt;=4),"3,5 a 4",IF(AND(CJ271&gt;4,CJ271&lt;=5),"4,5 a 5",IF(AND(CJ271&gt;5,CJ271&lt;=6),"5,5 a 6",IF(AND(CJ271&gt;6,CJ271&lt;=7),"6,5 a 7",IF(AND(CJ271&gt;7,CJ271&lt;=8),"7,5 a 8",IF(AND(CJ271&gt;8,CJ271&lt;=9.5),"8,5 a 9,5",IF(CJ271=10,"10","Fuera de rango"))))))))))))))))))</f>
        <v>1 a 1,5</v>
      </c>
      <c r="CL271" s="11" t="n">
        <f aca="false">IF(CK271="","",IF(OR(CK271="-6 a -5,5",CK271="-6 - -5,5"),1,IF(OR(CK271="-5 a -4,5",CK271="-5 - -4,5"),2,IF(OR(CK271="-4 a -3,5",CK271="-4 - -3,5"),3,IF(OR(CK271="-3 a -2,5",CK271="-3 - -2,5"),4,IF(OR(CK271="-2 a -1,5",CK271="-2 - -1,5"),5,IF(OR(CK271="-1 a -0,5",CK271="-1 - -0,5"),6,IF(OR(CK271="0 a 0,5",CK271="0 - 0,5"),7,IF(OR(CK271="1 a 1,5",CK271="1 - 1,5"),8,IF(CK271="2","NORMA",IF(OR(CK271="2,5 a 3",CK271="2,5 - 3"),9,IF(OR(CK271="3,5 a 4",CK271="3,5 - 4"),10,IF(OR(CK271="4,5 a 5",CK271="4,5 - 5"),11,IF(OR(CK271="5,5 a 6",CK271="5,5 - 6"),12,IF(OR(CK271="6,5 a 7",CK271="6,5 - 7"),13,IF(OR(CK271="7,5 a 8",CK271="7,5 - 8"),14,IF(OR(CK271="8,5 a 9",CK271="8,5 - 9,5",CK271="9 a 9,5"),15,IF(CK271="10",15,IF(OR(CK271="0,5 a 1",CK271="0,5 - 1"),7,"Fuera de rango")))))))))))))))))))</f>
        <v>8</v>
      </c>
      <c r="CM271" s="10" t="n">
        <v>0</v>
      </c>
      <c r="CN271" s="10" t="str">
        <f aca="false">IF(CM271=0,"0", " ")</f>
        <v>0</v>
      </c>
      <c r="CO271" s="10" t="str">
        <f aca="false">IF(CM271&gt;0,"EME"," ")</f>
        <v> </v>
      </c>
      <c r="CP271" s="10" t="n">
        <v>0</v>
      </c>
      <c r="CQ271" s="10" t="str">
        <f aca="false">IF(CP271&gt;0,"0", " ")</f>
        <v> </v>
      </c>
      <c r="CR271" s="10" t="str">
        <f aca="false">IF(CP271&gt;0,"EME"," ")</f>
        <v> </v>
      </c>
      <c r="CS271" s="9" t="n">
        <v>0</v>
      </c>
      <c r="CT271" s="10" t="str">
        <f aca="false">IF(CS271&gt;0,"1", " ")</f>
        <v> </v>
      </c>
      <c r="CU271" s="10" t="str">
        <f aca="false">IF(CS271&gt;0,"HIP"," ")</f>
        <v> </v>
      </c>
      <c r="CV271" s="9" t="n">
        <v>0</v>
      </c>
      <c r="CW271" s="10" t="str">
        <f aca="false">IF(CV271&gt;0,"1", " ")</f>
        <v> </v>
      </c>
      <c r="CX271" s="10" t="str">
        <f aca="false">IF(CV271&gt;0,"HIP"," ")</f>
        <v> </v>
      </c>
      <c r="CY271" s="9" t="n">
        <v>-3.75</v>
      </c>
      <c r="CZ271" s="11" t="str">
        <f aca="false">IF(CY271&lt;0,"2"," ")</f>
        <v>2</v>
      </c>
      <c r="DA271" s="11" t="str">
        <f aca="false">IF(CY271&lt;0,"MIO"," ")</f>
        <v>MIO</v>
      </c>
      <c r="DB271" s="9" t="n">
        <v>-4</v>
      </c>
      <c r="DC271" s="11" t="str">
        <f aca="false">IF(DB271&lt;0,"2"," ")</f>
        <v>2</v>
      </c>
      <c r="DD271" s="11" t="str">
        <f aca="false">IF(DB271&lt;0,"MIO"," ")</f>
        <v>MIO</v>
      </c>
      <c r="DE271" s="9" t="n">
        <v>-0.5</v>
      </c>
      <c r="DF271" s="11" t="str">
        <f aca="false">IF(DE271&lt;0,"3"," ")</f>
        <v>3</v>
      </c>
      <c r="DG271" s="11" t="str">
        <f aca="false">IF(DE271&lt;0,"AST"," ")</f>
        <v>AST</v>
      </c>
      <c r="DH271" s="9" t="n">
        <v>-0.5</v>
      </c>
      <c r="DI271" s="11" t="str">
        <f aca="false">IF(DH271&lt;0,"3"," ")</f>
        <v>3</v>
      </c>
      <c r="DJ271" s="11" t="str">
        <f aca="false">IF(DH271&lt;0,"AST"," ")</f>
        <v>AST</v>
      </c>
      <c r="DK271" s="9" t="n">
        <v>1.25</v>
      </c>
      <c r="DL271" s="10" t="str">
        <f aca="false">IF(DK271&gt;0,"4"," ")</f>
        <v>4</v>
      </c>
      <c r="DM271" s="10" t="str">
        <f aca="false">IF(DK271&gt;0,"PRE"," ")</f>
        <v>PRE</v>
      </c>
      <c r="DN271" s="9" t="n">
        <v>1.25</v>
      </c>
      <c r="DO271" s="10" t="str">
        <f aca="false">IF(DN271&gt;0,"4"," ")</f>
        <v>4</v>
      </c>
      <c r="DP271" s="10" t="str">
        <f aca="false">IF(DN271&gt;0,"PRE"," ")</f>
        <v>PRE</v>
      </c>
      <c r="DQ271" s="12" t="n">
        <v>3</v>
      </c>
      <c r="DR271" s="12" t="n">
        <v>3</v>
      </c>
      <c r="DS271" s="12" t="str">
        <f aca="false">CONCATENATE(CO271,CU271,DA271,DG271,DM271)</f>
        <v>  MIOASTPRE</v>
      </c>
      <c r="DT271" s="10" t="str">
        <f aca="false" t="array" ref="DT271">_xlfn.IFS(DS271="EME    ","0", DS271=" HIP   ","1", DS271="  MIO  ","2", DS271="   AST ","3", DS271="    PRE","4", DS271="EME   PRE","5", DS271=" HIP  PRE","6", DS271=" HIP AST ","7", DS271="  MIO PRE","8", DS271="  MIOAST ","9", DS271="   ASTPRE","10",DS271=" HIP ASTPRE","11", DS271="  MIOASTPRE","12", DS271="     ","0")</f>
        <v>12</v>
      </c>
      <c r="DU271" s="1" t="s">
        <v>154</v>
      </c>
      <c r="DV271" s="1" t="str">
        <f aca="false" t="array" ref="DV271">_xlfn.IFS(DU271="SI","2", DU271="NO","1")</f>
        <v>1</v>
      </c>
      <c r="DW271" s="10" t="n">
        <v>0</v>
      </c>
      <c r="DX271" s="11" t="str">
        <f aca="false">IF(DW271=0,"1","2")</f>
        <v>1</v>
      </c>
      <c r="DY271" s="11" t="str">
        <f aca="false" t="array" ref="DY271">_xlfn.IFS(DW271=0,"0", DW271=0.25, "1", DW271=0.5,"2", DW271=0.75,"3", DW271=1,"4",DW271=1.25,"5", DW271=1.5,"6", DW271=1.75,"7", DW271=2,"8")</f>
        <v>0</v>
      </c>
      <c r="DZ271" s="10" t="n">
        <v>0</v>
      </c>
      <c r="EA271" s="11" t="str">
        <f aca="false">IF(DZ271=0,"1","2")</f>
        <v>1</v>
      </c>
      <c r="EB271" s="11" t="str">
        <f aca="false" t="array" ref="EB271">_xlfn.IFS(DZ271=0,"0", DZ271=0.25, "1", DZ271=0.5,"2", DZ271=0.75,"3", DZ271=1,"4",DZ271=1.25,"5", DZ271=1.5,"6", DZ271=1.75,"7", DZ271=2,"8")</f>
        <v>0</v>
      </c>
      <c r="EC271" s="10" t="n">
        <v>-0.75</v>
      </c>
      <c r="ED271" s="10" t="str">
        <f aca="false">IF(EC271=0,"1","2")</f>
        <v>2</v>
      </c>
      <c r="EE271" s="11" t="str">
        <f aca="false" t="array" ref="EE271">_xlfn.IFS(EC271=0,"0", EC271=-0.25, "1", EC271=-0.5,"2", EC271=-0.75,"3", EC271=-1,"4",EC271=-1.25,"5", EC271=-1.5,"6", EC271=-1.75,"7", EC271=-2,"8", EC271=-2.25,"9",EC271=-2.5,"10", EC271=-2.75,"11", EC271=-3,"12", EC271=-3.25,"13", EC271=-3.5,"14", EC271=-3.75,"15",EC271=-4,"16")</f>
        <v>3</v>
      </c>
      <c r="EF271" s="10" t="n">
        <v>-1</v>
      </c>
      <c r="EG271" s="10" t="str">
        <f aca="false">IF(EF271=0,"1","2")</f>
        <v>2</v>
      </c>
      <c r="EH271" s="11" t="str">
        <f aca="false" t="array" ref="EH271">_xlfn.IFS(EF271=0,"0", EF271=-0.25, "1", EF271=-0.5,"2", EF271=-0.75,"3", EF271=-1,"4",EF271=-1.25,"5", EF271=-1.5,"6", EF271=-1.75,"7", EF271=-2,"8", EF271=-2.25,"9",EF271=-2.5,"10", EF271=-2.75,"11", EF271=-3,"12", EF271=-3.25,"13", EF271=-3.5,"14", EF271=-3.75,"15",EF271=-4,"16")</f>
        <v>4</v>
      </c>
      <c r="EI271" s="10" t="n">
        <v>0</v>
      </c>
      <c r="EJ271" s="11" t="str">
        <f aca="false">IF(EI271=0,"1","2")</f>
        <v>1</v>
      </c>
      <c r="EK271" s="11" t="str">
        <f aca="false" t="array" ref="EK271">_xlfn.IFS(EI271=0,"0", EI271=-0.25, "1", EI271=-0.5,"2", EI271=-0.75,"3", EI271=-1,"4",EI271=-1.25,"5", EI271=-1.5,"6", EI271=-1.75,"7", EI271=-2,"8", EI271=-2.25,"9", EI271=-2.25,"9",EI271=-2.5,"10", EI271=-2.75,"11", EI271=-3,"12", EI271=-3.25,"13", EI271=-3.5,"14", EI271=-3.75,"15",EI271=-4,"16", EI271=0.25, "17", EI271=0.5, "18")</f>
        <v>0</v>
      </c>
      <c r="EL271" s="10" t="n">
        <v>0</v>
      </c>
      <c r="EM271" s="11" t="str">
        <f aca="false">IF(EL271=0,"1","2")</f>
        <v>1</v>
      </c>
      <c r="EN271" s="11" t="str">
        <f aca="false" t="array" ref="EN271">_xlfn.IFS(EL271=0.25,"17",EL271=0.5,"18", EL271=0,"0", EL271=-0.25, "1", EL271=-0.5,"2", EL271=-0.75,"3", EL271=-1,"4",EL271=-1.25,"5", EL271=-1.5,"6", EL271=-1.75,"7", EL271=-2,"8",EL271= -2.25,"9",EL271=-2.5,"10",EL271= -2.75,"11",EL271= -3,"12",EL271= -3.25,"13",EL271= -3.5,"14",EL271= -3.75,"15",EL271=-4,"16")</f>
        <v>0</v>
      </c>
      <c r="EO271" s="10" t="n">
        <v>0.25</v>
      </c>
      <c r="EP271" s="11" t="str">
        <f aca="false">IF(EO271=0,"1","2")</f>
        <v>2</v>
      </c>
      <c r="EQ271" s="11" t="str">
        <f aca="false" t="array" ref="EQ271">_xlfn.IFS(EO271=0,"0", EO271=0.25, "1", EO271=0.5,"2", EO271=0.75,"3", EO271=1,"4",EO271=1.25,"5", EO271=1.5,"6", EO271=1.75,"7", EO271=2,"8", EO271=2.25,"9", EO271=2.25,"9",EO271=2.5,"10", EO271=2.75,"11", EO271=3,"12", EO271=3.25,"13", EO271=3.5,"14", EO271=3.75,"15",EO271=4,"16", EO271=-0.25, "17", bq=-0.5, "18")</f>
        <v>1</v>
      </c>
      <c r="ER271" s="10" t="n">
        <v>0.25</v>
      </c>
      <c r="ES271" s="11" t="str">
        <f aca="false">IF(ER271=0,"1","2")</f>
        <v>2</v>
      </c>
      <c r="ET271" s="11" t="str">
        <f aca="false" t="array" ref="ET271">_xlfn.IFS(ER271=0,"0", ER271=0.25, "1", ER271=0.5,"2", ER271=0.75,"3", ER271=1,"4",ER271=1.25,"5", ER271=1.5,"6", ER271=1.75,"7", ER271=2,"8", ER271=2.25,"9", ER271=2.25,"9",ER271=2.5,"10", ER271=2.75,"11", ER271=3,"12", ER271=3.25,"13", ER271=3.5,"14", ER271=3.75,"15",ER271=4,"16", ER271=-0.25, "17", bq=-0.5, "18")</f>
        <v>1</v>
      </c>
      <c r="EU271" s="13" t="n">
        <v>24</v>
      </c>
      <c r="EV271" s="14" t="str">
        <f aca="false">VLOOKUP(EU271,LEYENDA!$G$2:$H$8,2,TRUE())</f>
        <v>19-24</v>
      </c>
      <c r="EW271" s="14" t="str">
        <f aca="false" t="array" ref="EW271">_xlfn.IFS(EV271="0-5","1", EV271="6-12","2", EV271="13-18","3", EV271="19-24","4", EV271="25-36","5", EV271="37-48","6", EV271="49-60","7")</f>
        <v>4</v>
      </c>
    </row>
    <row r="272" customFormat="false" ht="13.5" hidden="false" customHeight="false" outlineLevel="0" collapsed="false">
      <c r="A272" s="1" t="n">
        <v>71</v>
      </c>
      <c r="B272" s="35" t="n">
        <v>2</v>
      </c>
      <c r="C272" s="33" t="n">
        <v>36060</v>
      </c>
      <c r="D272" s="6"/>
      <c r="E272" s="5" t="str">
        <f aca="false">VLOOKUP(A272,'286'!$A$3:$J$600,10,FALSE())</f>
        <v>LÓPEZ MARUGAN, BEGOÑA</v>
      </c>
      <c r="F272" s="4" t="str">
        <f aca="false">VLOOKUP(A272,'286'!$A$3:$I$1768,3,FALSE())</f>
        <v>LOMABE</v>
      </c>
      <c r="G272" s="6" t="n">
        <f aca="false">VLOOKUP(A272,'286'!$A$3:$I$1768,4,FALSE())</f>
        <v>17284</v>
      </c>
      <c r="H272" s="7" t="n">
        <f aca="false">YEAR(C272)-YEAR(G272)</f>
        <v>51</v>
      </c>
      <c r="I272" s="1" t="str">
        <f aca="false">VLOOKUP(H272,LEYENDA!$C$2:$D$6,2,TRUE())</f>
        <v>41-60</v>
      </c>
      <c r="J272" s="5" t="str">
        <f aca="false">VLOOKUP(A272,'286'!$A$3:$I$1768,7,FALSE())</f>
        <v>M</v>
      </c>
      <c r="K272" s="8" t="str">
        <f aca="false">VLOOKUP(A272,'286'!$A$3:$I$1768,2,FALSE())</f>
        <v>OD</v>
      </c>
      <c r="L272" s="4" t="str">
        <f aca="false">VLOOKUP(A272,'286'!$A$3:$I$1768,8,FALSE())</f>
        <v>D</v>
      </c>
      <c r="M272" s="4" t="str">
        <f aca="false">VLOOKUP(A272,'286'!$A$3:$I$1768,9,FALSE())</f>
        <v>I</v>
      </c>
      <c r="N272" s="8" t="str">
        <f aca="false">IF(R272=O272, "MISMA","CONTRARIA")</f>
        <v>CONTRARIA</v>
      </c>
      <c r="O272" s="8" t="str">
        <f aca="false" t="array" ref="O272">_xlfn.IFS(L272="D","1", L272="I","2")</f>
        <v>1</v>
      </c>
      <c r="P272" s="8" t="str">
        <f aca="false" t="array" ref="P272">_xlfn.IFS(K272="OD","1", K272="OI","2")</f>
        <v>1</v>
      </c>
      <c r="Q272" s="1" t="str">
        <f aca="false" t="array" ref="Q272">_xlfn.IFS(J272="M","1", J272="H","2")</f>
        <v>1</v>
      </c>
      <c r="R272" s="8" t="str">
        <f aca="false" t="array" ref="R272">_xlfn.IFS(M272="D","1", M272="I","2")</f>
        <v>2</v>
      </c>
      <c r="S272" s="1" t="str">
        <f aca="false" t="array" ref="S272">_xlfn.IFS(N272="CONTRARIA", "1",N272= "MISMA","2")</f>
        <v>1</v>
      </c>
      <c r="T272" s="1" t="str">
        <f aca="false" t="array" ref="T272">_xlfn.IFS(I272="0-12","1", I272="13-24","2", I272="25-40","3", I272="41-60","4", I272="61-100","5")</f>
        <v>4</v>
      </c>
      <c r="U272" s="9" t="n">
        <v>1</v>
      </c>
      <c r="V272" s="1" t="str">
        <f aca="false">IF(U272="","",IF(AND(U272&gt;=-9,U272&lt;=-6.5),"-9 a -6,5",IF(AND(U272&gt;=-6,U272&lt;=-3.5),"-6 a -3,5",IF(AND(U272&gt;=-3,U272&lt;=-1),"-3 a -1",IF(U272=-0.5,"-0,5",IF(AND(U272&gt;=0,U272&lt;=2.5),"0 a 2,5",IF(AND(U272&gt;=3,U272&lt;=5.5),"3 a 5,5",IF(AND(U272&gt;=6,U272&lt;=8.5),"6 a 8,5",IF(AND(U272&gt;=9,U272&lt;=20),"9 a 20","Fuera de rango")))))))))</f>
        <v>0 a 2,5</v>
      </c>
      <c r="W272" s="11" t="n">
        <f aca="false">IF(V272="","",IF(V272="-9 a -6,5",2,IF(V272="-6 a -3,5",3,IF(V272="-3 a -1",4,IF(V272="-0,5","NORMA",IF(V272="0 a 2,5",5,IF(V272="3 a 5,5",6,IF(V272="6 a 8,5",7,IF(V272="9 a 20",8,"Fuera de rango")))))))))</f>
        <v>5</v>
      </c>
      <c r="X272" s="9" t="n">
        <v>0</v>
      </c>
      <c r="Y272" s="10" t="str">
        <f aca="false">IF(X272="","",IF(AND(X272&gt;=0,X272&lt;=4),"0 a 4",IF(AND(X272&gt;=4.5,X272&lt;=8.5),"4,5 a 8,5",IF(X272=9,"9",IF(AND(X272&gt;=9.5,X272&lt;=13),"9,5 a 13",IF(AND(X272&gt;=13.5,X272&lt;=20),"13,5 a 20",IF(AND(X272&gt;=20.5,X272&lt;=35),"20,5 a 35","Fuera de rango")))))))</f>
        <v>0 a 4</v>
      </c>
      <c r="Z272" s="11" t="n">
        <f aca="false">IF(Y272="","",IF(Y272="0 a 4",1,IF(Y272="4,5 a 8,5",2,IF(Y272="9","NORMA",IF(Y272="9,5 a 13",3,IF(Y272="13,5 a 20",4,IF(Y272="20,5 a 35",5,"Fuera de rango")))))))</f>
        <v>1</v>
      </c>
      <c r="AA272" s="9" t="n">
        <v>12</v>
      </c>
      <c r="AB272" s="10" t="str">
        <f aca="false">IF(AA272="","",IF(AND(AA272&gt;=0,AA272&lt;=9),"0 a 9",IF(AND(AA272&gt;=9.5,AA272&lt;=18.5),"9,5 a 18,5",IF(AA272=19,"19",IF(AND(AA272&gt;=19.5,AA272&lt;=28),"19,5 a 28",IF(AND(AA272&gt;=28.5,AA272&lt;=40),"28,5 a 40","Fuera de rango"))))))</f>
        <v>9,5 a 18,5</v>
      </c>
      <c r="AC272" s="11" t="n">
        <f aca="false" t="array" ref="AC272">_xlfn.IFS(AB272="","",AB272="0 a 9",1,AB272="9,5 a 18,5",2,AB272="19","NORMA",AB272="19,5 a 28",3,AB272="28,5 a 40",4,TRUE(),"Fuera de rango")</f>
        <v>2</v>
      </c>
      <c r="AD272" s="9" t="n">
        <v>3</v>
      </c>
      <c r="AE272" s="10" t="str">
        <f aca="false">IF(AD272="","",IF(AND(AD272&gt;=-10,AD272&lt;=0),"De -10 a 0",IF(AND(AD272&gt;=0.5,AD272&lt;=9.5),"0,5 a 9,5",IF(AD272=10,"10",IF(AND(AD272&gt;=10.5,AD272&lt;=20),"10,5 a 20",IF(AND(AD272&gt;=20.5,AD272&lt;=40),"20,5 a 40","Fuera de rango"))))))</f>
        <v>0,5 a 9,5</v>
      </c>
      <c r="AF272" s="12" t="n">
        <f aca="false">IF(AD272="","",IF(AND(AD272&gt;=-10,AD272&lt;=0),1,IF(AND(AD272&gt;=0.5,AD272&lt;=9.5),2,IF(AD272=10,"NORMA",IF(AND(AD272&gt;=10.5,AD272&lt;=20),3,IF(AND(AD272&gt;=20.5,AD272&lt;=40),4,""))))))</f>
        <v>2</v>
      </c>
      <c r="AG272" s="9" t="n">
        <v>7</v>
      </c>
      <c r="AH272" s="10" t="str">
        <f aca="false">IF(AG272="","",IF(AND(AG272&gt;=0,AG272&lt;=4),"0 a 4",IF(AND(AG272&gt;=4.5,AG272&lt;=8.5),"4,5 a 8,5",IF(AG272=9,"9",IF(AND(AG272&gt;=9.5,AG272&lt;=13),"9,5 a 13",IF(AND(AG272&gt;=13.5,AG272&lt;=25),"13,5 a 25","Fuera de rango"))))))</f>
        <v>4,5 a 8,5</v>
      </c>
      <c r="AI272" s="11" t="n">
        <f aca="false">IF(AH272="","",IF(AH272="0 a 4",1,IF(AH272="4,5 a 8,5",2,IF(AH272="9","NORMA",IF(AH272="9,5 a 13",3,IF(AH272="13,5 a 25",4,""))))))</f>
        <v>2</v>
      </c>
      <c r="AJ272" s="9" t="n">
        <v>-1</v>
      </c>
      <c r="AK272" s="10" t="str">
        <f aca="false">IF(AJ272="","",IF(AND(AJ272&gt;=-15,AJ272&lt;=-10.5),"-15 a -10,5",IF(AND(AJ272&gt;=-10,AJ272&lt;=-4),"-10 a -4",IF(AND(AJ272&gt;=-4.5,AJ272&lt;=0),"-4,5 a 0",IF(AND(AJ272&gt;=0.5,AJ272&lt;=4.5),"0,5 a 4,5",IF(AJ272=5,"5",IF(AND(AJ272&gt;=5.5,AJ272&lt;=10),"5,5 a 10",IF(AND(AJ272&gt;=10.5,AJ272&lt;=20),"10,5 a 20","Fuera de rango"))))))))</f>
        <v>-4,5 a 0</v>
      </c>
      <c r="AL272" s="11" t="n">
        <f aca="false">IF(AK272="","",IF(AK272="-15 a -10,5",1,IF(AK272="-10 a -4",2,IF(AK272="-4,5 a 0",3,IF(AK272="0,5 a 4,5",4,IF(AK272="5","NORMA",IF(AK272="5,5 a 10",5,IF(AK272="10,5 a 20",6,"Error"))))))))</f>
        <v>3</v>
      </c>
      <c r="AM272" s="9" t="n">
        <v>-2</v>
      </c>
      <c r="AN272" s="10" t="str">
        <f aca="false">IF(AM272="","",IF(AND(AM272&gt;=-7.5,AM272&lt;=-5.5),"-7,5 a -5,5",IF(AND(AM272&gt;=-5,AM272&lt;=-3),"-5 a -3",IF(AND(AM272&gt;=-2.5,AM272&lt;=-0.5),"-2,5 a -0,5",IF(AM272=0,"0,00",IF(AND(AM272&gt;=0.5,AM272&lt;=2.5),"0,5 a 2,5",IF(AND(AM272&gt;=3,AM272&lt;=5),"3 a 5",IF(AND(AM272&gt;=5.5,AM272&lt;=7.5),"5,5 a 7,5",IF(AND(AM272&gt;=8,AM272&lt;=10),"8 a 10","Fuera de rango")))))))))</f>
        <v>-2,5 a -0,5</v>
      </c>
      <c r="AO272" s="11" t="n">
        <f aca="false">IF(AN272="","",IF(AN272="-7,5 a -5,5",1,IF(AN272="-5 a -3",2,IF(AN272="-2,5 a -0,5",3,IF(AN272="0,00","NORMA",IF(AN272="0,5 a 2,5",4,IF(AN272="3 a 5",5,IF(AN272="5,5 a 7,5",6,IF(AN272="8 a 10",7,"Error")))))))))</f>
        <v>3</v>
      </c>
      <c r="AP272" s="9" t="n">
        <v>8</v>
      </c>
      <c r="AQ272" s="10" t="str">
        <f aca="false">IF(AP272="","",IF(AND(AP272&gt;=-20,AP272&lt;=-9.5),"-20 a -9,5",IF(AND(AP272&gt;=-9,AP272&lt;=-6.5),"-9 a -6,5",IF(AP272=-6,"-6",IF(AND(AP272&gt;=-5.5,AP272&lt;=-3),"-5,5 a -3",IF(AND(AP272&gt;=-2.5,AP272&lt;=0),"-2,5 a 0",IF(AND(AP272&gt;=0.5,AP272&lt;=3),"0,5 a 3",IF(AND(AP272&gt;=3.5,AP272&lt;=6),"3,5 a 6",IF(AND(AP272&gt;=6.5,AP272&lt;=9),"6,5 a 9",IF(AND(AP272&gt;=9.5,AP272&lt;=20),"9,5 a 20","Fuera de rango"))))))))))</f>
        <v>6,5 a 9</v>
      </c>
      <c r="AR272" s="11" t="n">
        <f aca="false">IF(AQ272="","",IF(AQ272="-20 a -9,5",1,IF(AQ272="-9 a -6,5",2,IF(AQ272="-6","NORMA",IF(AQ272="-5,5 a -3",3,IF(AQ272="-2,5 a 0",4,IF(AQ272="0,5 a 3",5,IF(AQ272="3,5 a 6",6,IF(AQ272="6,5 a 9",7,IF(AQ272="9,5 a 20",8,""))))))))))</f>
        <v>7</v>
      </c>
      <c r="AS272" s="9" t="n">
        <v>0</v>
      </c>
      <c r="AT272" s="10" t="str">
        <f aca="false">IF(AS272="","",IF(AND(AS272&gt;=-16,AS272&lt;=-14),"-16 a -14",IF(AND(AS272&gt;=-13.5,AS272&lt;=-11.5),"-13,5 a -11,5",IF(AND(AS272&gt;=-11,AS272&lt;=-9),"-11 a -9",IF(AND(AS272&gt;=-8.5,AS272&lt;=-6.5),"-8,5 a -6,5",IF(AND(AS272&gt;=-6,AS272&lt;=-4),"-6 a -4",IF(AND(AS272&gt;=-3.5,AS272&lt;=-1.5),"-3,5 a -1,5",IF(AND(AS272&gt;=-1,AS272&lt;=1),"-1 a 1",IF(AND(AS272&gt;=1.5,AS272&lt;=3.5),"1,5 a 3,5",IF(AND(AS272&gt;=4,AS272&lt;=6),"4 a 6",IF(AND(AS272&gt;=6.5,AS272&lt;=8.5),"6,5 a 8,5",IF(AND(AS272&gt;=9,AS272&lt;=11),"9 a 11",IF(AND(AS272&gt;=11.5,AS272&lt;=13.5),"11,5 a 13,5",IF(AND(AS272&gt;=14,AS272&lt;=16),"14 a 16",IF(AND(AS272&gt;=16.5,AS272&lt;=18.5),"16,5 a 18,5",IF(AND(AS272&gt;=19,AS272&lt;=21),"19 a 21","Fuera de rango"))))))))))))))))</f>
        <v>-1 a 1</v>
      </c>
      <c r="AU272" s="11" t="n">
        <f aca="false" t="array" ref="AU272">IF(AT272="","",_xlfn.IFS(AT272="-16 a -14",1,AT272="-13,5 a -11,5",2,AT272="-11 a -9",3,AT272="-8,5 a -6,5",4,AT272="-6 a -4",5,AT272="-3,5 a -1,5",6,AT272="-1 a 1",7,AT272="1,5 a 3,5",8,AT272="4 a 6","NORMA",AT272="6,5 a 8,5",9,AT272="9 a 11",10,AT272="11,5 a 13,5",11,AT272="14 a 16",12,AT272="16,5 a 18,5",13,AT272="19 a 21",14,TRUE(),""))</f>
        <v>7</v>
      </c>
      <c r="AV272" s="9" t="n">
        <v>1.5</v>
      </c>
      <c r="AW272" s="10" t="str">
        <f aca="false">IF(AV272="","",IF(AND(AV272&gt;=-1,AV272&lt;=-0.5),"-1 a -0,5",IF(AND(AV272&gt;-0.5,AV272&lt;=0),"De -0,5 a 0",IF(AND(AV272&gt;=0.25,AV272&lt;=0.75),"0,25 a 0,75",IF(AND(AV272&gt;=1,AV272&lt;=1.5),"1 a 1,5",IF(AND(AV272&gt;=1.75,AV272&lt;=2.25),"1,75 a 2,25",IF(AND(AV272&gt;=2.5,AV272&lt;=3),"2,5 a 3",IF(AND(AV272&gt;=3.25,AV272&lt;=3.75),"3,25 a 3,75","Fuera de rango"))))))))</f>
        <v>1 a 1,5</v>
      </c>
      <c r="AX272" s="11" t="n">
        <f aca="false">IF(AW272="","",IF(OR(AW272="-1 a -0,5",AW272="-1 a -0.5"),1,IF(OR(AW272="De -0,5 a 0",AW272="-0,5 a 0",AW272="De -0.5 a 0"),2,IF(OR(AW272="0,25 a 0,75",AW272="0.25 a 0.75"),"NORMA",IF(OR(AW272="1 a 1,5",AW272="1 a 1.5"),3,IF(OR(AW272="1,75 a 2,25",AW272="1.75 a 2.25"),4,IF(OR(AW272="2,5 a 3",AW272="2.5 a 3"),5,IF(OR(AW272="3,25 a 3,75",AW272="3.25 a 3.75"),6,""))))))))</f>
        <v>3</v>
      </c>
      <c r="AY272" s="9" t="n">
        <v>-8</v>
      </c>
      <c r="AZ272" s="10" t="str">
        <f aca="false">IF(AY272="","",IF(AND(AY272&gt;=-20,AY272&lt;=-9.5),"-20 a -9,5",IF(AND(AY272&gt;=-9,AY272&lt;=-6.5),"-9 a -6,5",IF(AY272=-6,"-6",IF(AND(AY272&gt;=-5.5,AY272&lt;=-3),"-5,5 a -3",IF(AND(AY272&gt;=-2.5,AY272&lt;=0),"-2,5 a 0",IF(AND(AY272&gt;=0.5,AY272&lt;=3),"0,5 a 3",IF(AND(AY272&gt;=3.5,AY272&lt;=6),"3,5 a 6","Fuera de rango"))))))))</f>
        <v>-9 a -6,5</v>
      </c>
      <c r="BA272" s="11" t="n">
        <f aca="false">IF(AZ272="","",IF(AZ272="-20 a -9,5",1,IF(AZ272="-9 a -6,5",2,IF(AZ272="-6","NORMA",IF(AZ272="-5,5 a -3",3,IF(AZ272="-2,5 a 0",4,IF(AZ272="0,5 a 3",5,IF(AZ272="3,5 a 6",6,""))))))))</f>
        <v>2</v>
      </c>
      <c r="BB272" s="9" t="n">
        <v>0</v>
      </c>
      <c r="BC272" s="10" t="str">
        <f aca="false" t="array" ref="BC272">IF(BB272="","",_xlfn.IFS(AND(BB272&gt;=0,BB272&lt;=2),"0 a 2",AND(BB272&gt;=2.5,BB272&lt;=4.5),"2,5 a 4,5",AND(BB272&gt;=5,BB272&lt;=7),"5 a 7",AND(BB272&gt;=7.5,BB272&lt;=9.5),"7,5 a 9,5",AND(BB272&gt;=10,BB272&lt;=12),"10 a 12",AND(BB272&gt;=12.5,BB272&lt;=14.5),"12,5 a 14,5",BB272=15,"15",AND(BB272&gt;=15.5,BB272&lt;=17.5),"15,5 a 17,5",AND(BB272&gt;=18,BB272&lt;=20),"18 a 20",AND(BB272&gt;=20.5,BB272&lt;=22.5),"20,5 a 22,5",AND(BB272&gt;=23,BB272&lt;=25),"23 a 25",TRUE(),"Fuera de rango"))</f>
        <v>0 a 2</v>
      </c>
      <c r="BD272" s="11" t="n">
        <f aca="false" t="array" ref="BD272">IF(BC272="","",_xlfn.IFS(BC272="0 a 2",1,BC272="2,5 a 4,5",2,BC272="5 a 7",3,BC272="7,5 a 9,5",4,BC272="10 a 12",5,BC272="12,5 a 14,5",6,BC272="15","NORMA",BC272="15,5 a 17,5",7,BC272="18 a 20",8,BC272="20,5 a 22,5",9,BC272="23 a 25",10,TRUE(),"Fuera de rango"))</f>
        <v>1</v>
      </c>
      <c r="BE272" s="9" t="n">
        <v>18</v>
      </c>
      <c r="BF272" s="10" t="str">
        <f aca="false">IF(BE272="","",IF(AND(BE272&gt;=-20,BE272&lt;=-10),"-20 a -10",IF(AND(BE272&gt;=-9.5,BE272&lt;=0.5),"-9,5 a 0,5",IF(AND(BE272&gt;=1,BE272&lt;=11),"1 a 11",IF(AND(BE272&gt;=11.5,BE272&lt;=20.5),"11,5 a 20,5",IF(BE272=21,"21",IF(AND(BE272&gt;=21.5,BE272&lt;=31.5),"21,5 a 31,5",IF(AND(BE272&gt;=32,BE272&lt;=42),"32 a 42","Fuera de rango"))))))))</f>
        <v>11,5 a 20,5</v>
      </c>
      <c r="BG272" s="11" t="n">
        <f aca="false">IF(BF272="","",IF(BF272="-20 a -10",1,IF(BF272="-9,5 a 0,5",2,IF(BF272="1 a 11",3,IF(BF272="11,5 a 20,5",4,IF(BF272="21","NORMA",IF(BF272="21,5 a 31,5",5,IF(BF272="32 a 42",6,""))))))))</f>
        <v>4</v>
      </c>
      <c r="BH272" s="9" t="n">
        <v>-8</v>
      </c>
      <c r="BI272" s="10" t="str">
        <f aca="false">IF(BH272="","",IF(AND(BH272&gt;=-20,BH272&lt;=-15),"-20 a -15",IF(AND(BH272&gt;=-14.5,BH272&lt;=-9.5),"-14,5 a -9,5",IF(AND(BH272&gt;=-9,BH272&lt;=-4),"-9 a -4",IF(AND(BH272&gt;=-3.5,BH272&lt;=2.5),"-3,5 a 2,5",IF(AND(BH272&gt;=3,BH272&lt;=8),"3 a 8",IF(AND(BH272&gt;=8.5,BH272&lt;=14.5),"8,5 a 14,5",IF(BH272=15,"15",IF(AND(BH272&gt;=15.5,BH272&lt;=20.5),"15,5 a 20,5",IF(AND(BH272&gt;=21,BH272&lt;=26),"21 a 26","Fuera de rango"))))))))))</f>
        <v>-9 a -4</v>
      </c>
      <c r="BJ272" s="11" t="n">
        <f aca="false">IF(BI272="","",IF(BI272="-20 a -15",1,IF(BI272="-14,5 a -9,5",2,IF(BI272="-9 a -4",3,IF(BI272="-3,5 a 2,5",4,IF(BI272="3 a 8",5,IF(BI272="8,5 a 14,5",6,IF(BI272="15","NORMA",IF(BI272="15,5 a 20,5",7,IF(BI272="21 a 26",8,IF(BI272="26,5 a 31,5",9,"")))))))))))</f>
        <v>3</v>
      </c>
      <c r="BK272" s="9" t="n">
        <v>0</v>
      </c>
      <c r="BL272" s="10" t="str">
        <f aca="false">IF(BK272="","",IF(AND(BK272&gt;=0,BK272&lt;=2),"0 - 2",IF(AND(BK272&gt;=2.5,BK272&lt;=4.5),"2,5 - 4,5",IF(AND(BK272&gt;=5,BK272&lt;=7),"5 - 7",IF(AND(BK272&gt;=7.5,BK272&lt;=9.5),"7,5 - 9,5",IF(AND(BK272&gt;=10,BK272&lt;=12),"10 - 12",IF(AND(BK272&gt;=12.5,BK272&lt;=13.5),"12,5 - 13,5",IF(BK272=14,"14",IF(AND(BK272&gt;=14.5,BK272&lt;=16.5),"14,5 - 16,5",IF(AND(BK272&gt;=17,BK272&lt;=19),"17 - 19",IF(AND(BK272&gt;=19.5,BK272&lt;=21.5),"19,5 - 21,5",IF(AND(BK272&gt;=22,BK272&lt;=24),"22 - 24",IF(AND(BK272&gt;=24.5,BK272&lt;=26.5),"24,5 - 26,5",IF(AND(BK272&gt;=27,BK272&lt;=29),"27 - 29",IF(AND(BK272&gt;=29.5,BK272&lt;=30),"29,5 - 30","Fuera de rango")))))))))))))))</f>
        <v>0 - 2</v>
      </c>
      <c r="BM272" s="11" t="n">
        <f aca="false">IF(BL272="","",IF(BL272="0 - 2",1,IF(BL272="2,5 - 4,5",2,IF(BL272="5 - 7",3,IF(BL272="7,5 - 9,5",4,IF(BL272="10 - 12",5,IF(BL272="12,5 - 13,5",6,IF(BL272="14","NORMA",IF(BL272="14,5 - 16,5",7,IF(BL272="17 - 19",8,IF(BL272="19,5 - 21,5",9,IF(BL272="22 - 24",10,IF(BL272="24,5 - 26,5",11,IF(BL272="27 - 29",12,IF(BL272="29,5 - 30",13,"")))))))))))))))</f>
        <v>1</v>
      </c>
      <c r="BN272" s="9" t="n">
        <v>19</v>
      </c>
      <c r="BO272" s="10" t="str">
        <f aca="false">IF(BN272="","",IF(AND(BN272&gt;=-20,BN272&lt;=-10),"-20 a -10",IF(AND(BN272&gt;=-9.5,BN272&lt;=0.5),"-9,5 a 0,5",IF(AND(BN272&gt;=1,BN272&lt;=11),"1 a 11",IF(AND(BN272&gt;=11.5,BN272&lt;=21.5),"11,5 a 21,5",IF(BN272=22,"22",IF(AND(BN272&gt;=22.5,BN272&lt;=32.5),"22,5 a 32,5",IF(AND(BN272&gt;=33,BN272&lt;=43),"33 a 43","Fuera de rango"))))))))</f>
        <v>11,5 a 21,5</v>
      </c>
      <c r="BP272" s="11" t="n">
        <f aca="false">IF(BO272="","",IF(BO272="-20 a -10",1,IF(BO272="-9,5 a 0,5",2,IF(BO272="1 a 11",3,IF(BO272="11,5 a 21,5",4,IF(BO272="22","NORMA",IF(BO272="22,5 a 32,5",5,IF(BO272="33 a 43",6,""))))))))</f>
        <v>4</v>
      </c>
      <c r="BQ272" s="9" t="n">
        <v>16</v>
      </c>
      <c r="BR272" s="10" t="str">
        <f aca="false">IF(BQ272="","",IF(AND(BQ272&gt;=-20,BQ272&lt;=-15),"-20 a -15",IF(AND(BQ272&gt;=-14.5,BQ272&lt;=-9.5),"-14,5 a -9,5",IF(AND(BQ272&gt;=-9,BQ272&lt;=-4),"-9 a -4",IF(AND(BQ272&gt;=-3.5,BQ272&lt;=2.5),"-3,5 a 2,5",IF(AND(BQ272&gt;=3,BQ272&lt;=8),"3 a 8",IF(AND(BQ272&gt;=8.5,BQ272&lt;=13.5),"8,5 a 13,5",IF(AND(BQ272&gt;=14,BQ272&lt;=17.5),"14 a 17,5",IF(BQ272=18,"18",IF(AND(BQ272&gt;=18.5,BQ272&lt;=23.5),"18,5 a 23,5",IF(AND(BQ272&gt;=24,BQ272&lt;=29),"24 a 29",IF(AND(BQ272&gt;=29.5,BQ272&lt;=34.5),"29,5 a 34,5",IF(AND(BQ272&gt;=35,BQ272&lt;=40),"35 a 40","Fuera de rango")))))))))))))</f>
        <v>14 a 17,5</v>
      </c>
      <c r="BS272" s="11" t="n">
        <f aca="false">IF(BR272="","",IF(BR272="-20 a -15",1,IF(BR272="-14,5 a -9,5",2,IF(BR272="-9 a -4",3,IF(BR272="-3,5 a 2,5",4,IF(BR272="3 a 8",5,IF(BR272="8,5 a 13,5",6,IF(BR272="14 a 17,5",7,IF(BR272="18","NORMA",IF(BR272="18,5 a 23,5",8,IF(BR272="24 a 29",9,IF(BR272="29,5 a 34,5",10,IF(BR272="35 a 40",11,"")))))))))))))</f>
        <v>7</v>
      </c>
      <c r="BT272" s="9" t="n">
        <v>-2</v>
      </c>
      <c r="BU272" s="10" t="str">
        <f aca="false">IF(BT272="","",IF(AND(BT272&gt;=-20,BT272&lt;=-18),"-20 a -18",IF(AND(BT272&gt;=-17.5,BT272&lt;=-15.5),"-17,5 a -15,5",IF(AND(BT272&gt;=-15,BT272&lt;=-13),"-15 a -13",IF(AND(BT272&gt;=-12.5,BT272&lt;=-10.5),"-12,5 a -10,5",IF(AND(BT272&gt;=-10,BT272&lt;=-8),"-10 a -8",IF(AND(BT272&gt;=-7.5,BT272&lt;=-5.5),"-7,5 a -5,5",IF(AND(BT272&gt;=-5,BT272&lt;=-3),"-5 a -3",IF(AND(BT272&gt;=-2.5,BT272&lt;=-0.5),"-2,5 a -0,5",IF(BT272=0,"0",IF(AND(BT272&gt;=0.5,BT272&lt;=2.5),"0,5 a 2,5",IF(AND(BT272&gt;=3,BT272&lt;=5),"3 a 5",IF(AND(BT272&gt;=5.5,BT272&lt;=7.5),"5,5 a 7,5",IF(AND(BT272&gt;=8,BT272&lt;=10),"8 a 10",IF(AND(BT272&gt;=10.5,BT272&lt;=12.5),"10,5 a 12,5",IF(AND(BT272&gt;=13,BT272&lt;=15),"13 a 15",IF(AND(BT272&gt;=15.5,BT272&lt;=17.5),"15,5 a 17,5",IF(AND(BT272&gt;=18,BT272&lt;=20),"18 a 20","Fuera de rango"))))))))))))))))))</f>
        <v>-2,5 a -0,5</v>
      </c>
      <c r="BV272" s="11" t="n">
        <f aca="false">IF(BT272="","",IF(BT272=0,"NORMA",IF(AND(BT272&gt;=-20,BT272&lt;=-18),2,IF(AND(BT272&gt;=-17.5,BT272&lt;=-15.5),2,IF(AND(BT272&gt;=-15,BT272&lt;=-13),3,IF(AND(BT272&gt;=-12.5,BT272&lt;=-10.5),4,IF(AND(BT272&gt;=-10,BT272&lt;=-8),5,IF(AND(BT272&gt;=-7.5,BT272&lt;=-5.5),6,IF(AND(BT272&gt;=-5,BT272&lt;=-3),7,IF(AND(BT272&gt;=-2.5,BT272&lt;=-0.5),8,IF(AND(BT272&gt;=0.5,BT272&lt;=2.5),9,IF(AND(BT272&gt;=3,BT272&lt;=5),10,IF(AND(BT272&gt;=5.5,BT272&lt;=7.5),11,IF(AND(BT272&gt;=8,BT272&lt;=10),12,IF(AND(BT272&gt;=10.5,BT272&lt;=12.5),13,IF(AND(BT272&gt;=13,BT272&lt;=15),14,IF(AND(BT272&gt;=15.5,BT272&lt;=17.5),15,IF(AND(BT272&gt;=18,BT272&lt;=20),16,"Fuera de rango"))))))))))))))))))</f>
        <v>8</v>
      </c>
      <c r="BW272" s="9" t="n">
        <v>-2.25</v>
      </c>
      <c r="BX272" s="10" t="n">
        <f aca="false">18.5- (0.3*H272)</f>
        <v>3.2</v>
      </c>
      <c r="BY272" s="10" t="n">
        <f aca="false">(BW272)-(BX272)</f>
        <v>-5.45</v>
      </c>
      <c r="BZ272" s="10" t="str">
        <f aca="false">IF(BY272="","",IF(BY272&lt;-27.5,"De -30 a -28",IF(BY272&lt;-25,"De -27,5 a -25,5",IF(BY272&lt;-22.5,"De -25 a -23",IF(BY272&lt;-20,"De -22,5 a -20,5",IF(BY272&lt;-17.5,"De -20 a -18",IF(BY272&lt;-15,"De -17,5 a -15,5",IF(BY272&lt;-12.5,"De -15 a -13",IF(BY272&lt;-10,"De -12,5 a -10,5",IF(BY272&lt;-7.5,"De -10 a -8",IF(BY272&lt;-5,"De -7,5 a -5,5",IF(BY272&lt;-2.5,"De -5 a -3",IF(BY272&lt;0,"De -2,5 a -0,5",IF(BY272&lt;2.5,"De 0 a 2",IF(BY272&lt;5,"De 2,5 a 4,5",IF(BY272&lt;7.5,"De 5 a 7",IF(BY272&lt;10,"De 7,5 a 9,5",IF(BY272&lt;12.5,"De 10 a 12",IF(BY272&lt;15,"De 12,5 a 14,5",IF(BY272&lt;17.5,"De 15 a 17",IF(BY272&lt;20,"De 17,5 a 19,5",IF(BY272&lt;22.5,"De 20 a 22",IF(BY272&lt;25,"De 22,5 a 24,5",IF(BY272&lt;27.5,"De 25 a 27","De 27,5 a 30"))))))))))))))))))))))))</f>
        <v>De -7,5 a -5,5</v>
      </c>
      <c r="CA272" s="12" t="n">
        <f aca="false">IF(BY272="","",IF(BY272&lt;=-28,1,IF(BY272&lt;=-25.5,2,IF(BY272&lt;=-23,3,IF(BY272&lt;=-20.5,4,IF(BY272&lt;=-18,5,IF(BY272&lt;=-15.5,6,IF(BY272&lt;=-13,7,IF(BY272&lt;=-10.5,8,IF(BY272&lt;=-8,9,IF(BY272&lt;=-5.5,10,IF(BY272&lt;=-3,11,IF(BY272&lt;=-0.5,12,IF(BY272&lt;=2,13,IF(BY272&lt;=4.5,14,IF(BY272&lt;=7,15,IF(BY272&lt;=9.5,16,IF(BY272&lt;=12,17,IF(BY272&lt;=14.5,18,IF(BY272&lt;=17,19,IF(BY272&lt;=19.5,20,IF(BY272&lt;=22,21,IF(BY272&lt;=24.5,22,IF(BY272&lt;=27,23,IF(BY272&lt;=30,24,"Fuera de rango")))))))))))))))))))))))))</f>
        <v>11</v>
      </c>
      <c r="CB272" s="9" t="n">
        <v>-2.25</v>
      </c>
      <c r="CC272" s="10" t="n">
        <f aca="false">18.5- (0.3*H272)</f>
        <v>3.2</v>
      </c>
      <c r="CD272" s="10" t="n">
        <f aca="false">(CB272)-(CC272)</f>
        <v>-5.45</v>
      </c>
      <c r="CE272" s="10" t="str">
        <f aca="false">IF(CD272="","",IF(CD272&lt;-27.5,"De -30 a -28",IF(CD272&lt;-25,"De -27,5 a -25,5",IF(CD272&lt;-22.5,"De -25 a -23",IF(CD272&lt;-20,"De -22,5 a -20,5",IF(CD272&lt;-17.5,"De -20 a -18",IF(CD272&lt;-15,"De -17,5 a -15,5",IF(CD272&lt;-12.5,"De -15 a -13",IF(CD272&lt;-10,"De -12,5 a -10,5",IF(CD272&lt;-7.5,"De -10 a -8",IF(CD272&lt;-5,"De -7,5 a -5,5",IF(CD272&lt;-2.5,"De -5 a -3",IF(CD272&lt;0,"De -2,5 a -0,5",IF(CD272&lt;=2,"De 0 a 2",IF(CD272&lt;=4.5,"De 2,5 a 4,5",IF(CD272&lt;=7,"De 5 a 7",IF(CD272&lt;=9.5,"De 7,5 a 9,5",IF(CD272&lt;=12,"De 10 a 12",IF(CD272&lt;=14.5,"De 12,5 a 14,5",IF(CD272&lt;=17,"De 15 a 17",IF(CD272&lt;=19.5,"De 17,5 a 19,5",IF(CD272&lt;=22,"De 20 a 22",IF(CD272&lt;=24.5,"De 22,5 a 24,5",IF(CD272&lt;=27,"De 25 a 27","De 27,5 a 30"))))))))))))))))))))))))</f>
        <v>De -7,5 a -5,5</v>
      </c>
      <c r="CF272" s="12" t="n">
        <f aca="false">IF(CD272="","",IF(CD272&lt;-27.5,1,IF(CD272&lt;-25,2,IF(CD272&lt;-22.5,3,IF(CD272&lt;-20,4,IF(CD272&lt;-17.5,5,IF(CD272&lt;-15,6,IF(CD272&lt;-12.5,7,IF(CD272&lt;-10,8,IF(CD272&lt;-7.5,9,IF(CD272&lt;-5,10,IF(CD272&lt;-2.5,11,IF(CD272&lt;0,12,IF(CD272&lt;2.5,13,IF(CD272&lt;5,14,IF(CD272&lt;7.5,15,IF(CD272&lt;10,16,IF(CD272&lt;12.5,17,IF(CD272&lt;15,18,IF(CD272&lt;17.5,19,IF(CD272&lt;20,20,IF(CD272&lt;22.5,21,IF(CD272&lt;25,22,IF(CD272&lt;27.5,23,24))))))))))))))))))))))))</f>
        <v>10</v>
      </c>
      <c r="CG272" s="9" t="n">
        <v>-1.5</v>
      </c>
      <c r="CH272" s="10" t="str">
        <f aca="false">IF(CG272="","",IF(AND(CG272&gt;=-10,CG272&lt;=-9.5),"-10 a -9,5",IF(AND(CG272&gt;-9.5,CG272&lt;=-8.5),"-9 a -8,5",IF(AND(CG272&gt;-8.5,CG272&lt;=-7.5),"-8 a -7,5",IF(AND(CG272&gt;-7.5,CG272&lt;=-6.5),"-7 a -6,5",IF(AND(CG272&gt;-6.5,CG272&lt;=-5.5),"-6 a -5,5",IF(AND(CG272&gt;-5.5,CG272&lt;=-4.5),"-5 a -4,5",IF(AND(CG272&gt;-4.5,CG272&lt;=-3.5),"-4 a -3,5",IF(AND(CG272&gt;-3.5,CG272&lt;=-2.5),"-3 a -2,5",IF(CG272=-2.25,"-2,25",IF(AND(CG272&gt;-2.5,CG272&lt;=-1.5),"-2 a -1,5",IF(AND(CG272&gt;-1.5,CG272&lt;=-0.5),"-1 a -0,5",IF(AND(CG272&gt;-0.5,CG272&lt;=0.5),"0 a 0,5",IF(AND(CG272&gt;0.5,CG272&lt;=1.5),"1 a 1,5",IF(AND(CG272&gt;1.5,CG272&lt;=2.5),"2 a 2,5",IF(AND(CG272&gt;2.5,CG272&lt;=3.5),"3 a 3,5",IF(AND(CG272&gt;3.5,CG272&lt;=4.5),"4 a 4,5",IF(AND(CG272&gt;4.5,CG272&lt;=5.5),"5 a 5,5",IF(AND(CG272&gt;5.5,CG272&lt;=6.5),"6 a 6,5",IF(AND(CG272&gt;6.5,CG272&lt;=7.5),"7 a 7,5",IF(AND(CG272&gt;7.5,CG272&lt;=8.5),"8 a 8,5",IF(AND(CG272&gt;8.5,CG272&lt;=9.5),"9 a 9,5",IF(CG272&gt;=10,"10","Fuera de rango")))))))))))))))))))))))</f>
        <v>-2 a -1,5</v>
      </c>
      <c r="CI272" s="11" t="n">
        <f aca="false">IF(CG272="","",IF(CG272=-2.25,"NORMA",IF(CG272&lt;=-9.5,1,IF(CG272&lt;=-8.5,2,IF(CG272&lt;=-7.5,3,IF(CG272&lt;=-6.5,4,IF(CG272&lt;=-5.5,5,IF(CG272&lt;=-4.5,6,IF(CG272&lt;=-3.5,7,IF(CG272&lt;=-2.5,8,IF(CG272&lt;=-1.5,9,IF(CG272&lt;=-0.5,10,IF(CG272&lt;=0.5,11,IF(CG272&lt;=1.5,12,IF(CG272&lt;=2.5,13,IF(CG272&lt;=3.5,14,IF(CG272&lt;=4.5,15,IF(CG272&lt;=5.5,16,IF(CG272&lt;=6.5,17,IF(CG272&lt;=7.5,18,IF(CG272&lt;=8.5,19,IF(CG272&lt;=9.5,20,IF(CG272=10,21,"Fuera de rango")))))))))))))))))))))))</f>
        <v>9</v>
      </c>
      <c r="CJ272" s="9" t="n">
        <v>1.25</v>
      </c>
      <c r="CK272" s="10" t="str">
        <f aca="false">IF(CJ272="","",IF(AND(CJ272&gt;=-6,CJ272&lt;=-5.5),"-6 a -5,5",IF(AND(CJ272&gt;-5.5,CJ272&lt;=-4.5),"-5 a -4,5",IF(AND(CJ272&gt;-4.5,CJ272&lt;=-3.5),"-4 a -3,5",IF(AND(CJ272&gt;-3.5,CJ272&lt;=-2.5),"-3 a -2,5",IF(AND(CJ272&gt;-2.5,CJ272&lt;=-1.5),"-2 a -1,5",IF(AND(CJ272&gt;-1.5,CJ272&lt;=-0.5),"-1 a -0,5",IF(AND(CJ272&gt;-0.5,CJ272&lt;=0.5),"0 a 0,5",IF(AND(CJ272&gt;0.5,CJ272&lt;=1.5),"1 a 1,5",IF(AND(CJ272&gt;1.5,CJ272&lt;2.5),"2",IF(AND(CJ272&gt;=2.5,CJ272&lt;=3),"2,5 a 3",IF(AND(CJ272&gt;3,CJ272&lt;=4),"3,5 a 4",IF(AND(CJ272&gt;4,CJ272&lt;=5),"4,5 a 5",IF(AND(CJ272&gt;5,CJ272&lt;=6),"5,5 a 6",IF(AND(CJ272&gt;6,CJ272&lt;=7),"6,5 a 7",IF(AND(CJ272&gt;7,CJ272&lt;=8),"7,5 a 8",IF(AND(CJ272&gt;8,CJ272&lt;=9.5),"8,5 a 9,5",IF(CJ272=10,"10","Fuera de rango"))))))))))))))))))</f>
        <v>1 a 1,5</v>
      </c>
      <c r="CL272" s="11" t="n">
        <f aca="false">IF(CK272="","",IF(OR(CK272="-6 a -5,5",CK272="-6 - -5,5"),1,IF(OR(CK272="-5 a -4,5",CK272="-5 - -4,5"),2,IF(OR(CK272="-4 a -3,5",CK272="-4 - -3,5"),3,IF(OR(CK272="-3 a -2,5",CK272="-3 - -2,5"),4,IF(OR(CK272="-2 a -1,5",CK272="-2 - -1,5"),5,IF(OR(CK272="-1 a -0,5",CK272="-1 - -0,5"),6,IF(OR(CK272="0 a 0,5",CK272="0 - 0,5"),7,IF(OR(CK272="1 a 1,5",CK272="1 - 1,5"),8,IF(CK272="2","NORMA",IF(OR(CK272="2,5 a 3",CK272="2,5 - 3"),9,IF(OR(CK272="3,5 a 4",CK272="3,5 - 4"),10,IF(OR(CK272="4,5 a 5",CK272="4,5 - 5"),11,IF(OR(CK272="5,5 a 6",CK272="5,5 - 6"),12,IF(OR(CK272="6,5 a 7",CK272="6,5 - 7"),13,IF(OR(CK272="7,5 a 8",CK272="7,5 - 8"),14,IF(OR(CK272="8,5 a 9",CK272="8,5 - 9,5",CK272="9 a 9,5"),15,IF(CK272="10",15,IF(OR(CK272="0,5 a 1",CK272="0,5 - 1"),7,"Fuera de rango")))))))))))))))))))</f>
        <v>8</v>
      </c>
      <c r="CM272" s="10" t="n">
        <v>0</v>
      </c>
      <c r="CN272" s="10" t="str">
        <f aca="false">IF(CM272=0,"0", " ")</f>
        <v>0</v>
      </c>
      <c r="CO272" s="10" t="str">
        <f aca="false">IF(CM272&gt;0,"EME"," ")</f>
        <v> </v>
      </c>
      <c r="CP272" s="10" t="n">
        <v>0</v>
      </c>
      <c r="CQ272" s="10" t="str">
        <f aca="false">IF(CP272&gt;0,"0", " ")</f>
        <v> </v>
      </c>
      <c r="CR272" s="10" t="str">
        <f aca="false">IF(CP272&gt;0,"EME"," ")</f>
        <v> </v>
      </c>
      <c r="CS272" s="9" t="n">
        <v>0</v>
      </c>
      <c r="CT272" s="10" t="str">
        <f aca="false">IF(CS272&gt;0,"1", " ")</f>
        <v> </v>
      </c>
      <c r="CU272" s="10" t="str">
        <f aca="false">IF(CS272&gt;0,"HIP"," ")</f>
        <v> </v>
      </c>
      <c r="CV272" s="9" t="n">
        <v>0</v>
      </c>
      <c r="CW272" s="10" t="str">
        <f aca="false">IF(CV272&gt;0,"1", " ")</f>
        <v> </v>
      </c>
      <c r="CX272" s="10" t="str">
        <f aca="false">IF(CV272&gt;0,"HIP"," ")</f>
        <v> </v>
      </c>
      <c r="CY272" s="9" t="n">
        <v>-4.25</v>
      </c>
      <c r="CZ272" s="11" t="str">
        <f aca="false">IF(CY272&lt;0,"2"," ")</f>
        <v>2</v>
      </c>
      <c r="DA272" s="11" t="str">
        <f aca="false">IF(CY272&lt;0,"MIO"," ")</f>
        <v>MIO</v>
      </c>
      <c r="DB272" s="9" t="n">
        <v>-4.5</v>
      </c>
      <c r="DC272" s="11" t="str">
        <f aca="false">IF(DB272&lt;0,"2"," ")</f>
        <v>2</v>
      </c>
      <c r="DD272" s="11" t="str">
        <f aca="false">IF(DB272&lt;0,"MIO"," ")</f>
        <v>MIO</v>
      </c>
      <c r="DE272" s="9" t="n">
        <v>-0.75</v>
      </c>
      <c r="DF272" s="11" t="str">
        <f aca="false">IF(DE272&lt;0,"3"," ")</f>
        <v>3</v>
      </c>
      <c r="DG272" s="11" t="str">
        <f aca="false">IF(DE272&lt;0,"AST"," ")</f>
        <v>AST</v>
      </c>
      <c r="DH272" s="9" t="n">
        <v>-0.5</v>
      </c>
      <c r="DI272" s="11" t="str">
        <f aca="false">IF(DH272&lt;0,"3"," ")</f>
        <v>3</v>
      </c>
      <c r="DJ272" s="11" t="str">
        <f aca="false">IF(DH272&lt;0,"AST"," ")</f>
        <v>AST</v>
      </c>
      <c r="DK272" s="9" t="n">
        <v>1.5</v>
      </c>
      <c r="DL272" s="10" t="str">
        <f aca="false">IF(DK272&gt;0,"4"," ")</f>
        <v>4</v>
      </c>
      <c r="DM272" s="10" t="str">
        <f aca="false">IF(DK272&gt;0,"PRE"," ")</f>
        <v>PRE</v>
      </c>
      <c r="DN272" s="9" t="n">
        <v>1.5</v>
      </c>
      <c r="DO272" s="10" t="str">
        <f aca="false">IF(DN272&gt;0,"4"," ")</f>
        <v>4</v>
      </c>
      <c r="DP272" s="10" t="str">
        <f aca="false">IF(DN272&gt;0,"PRE"," ")</f>
        <v>PRE</v>
      </c>
      <c r="DQ272" s="12" t="n">
        <v>3</v>
      </c>
      <c r="DR272" s="12" t="n">
        <v>3</v>
      </c>
      <c r="DS272" s="12" t="str">
        <f aca="false">CONCATENATE(CO272,CU272,DA272,DG272,DM272)</f>
        <v>  MIOASTPRE</v>
      </c>
      <c r="DT272" s="10" t="str">
        <f aca="false" t="array" ref="DT272">_xlfn.IFS(DS272="EME    ","0", DS272=" HIP   ","1", DS272="  MIO  ","2", DS272="   AST ","3", DS272="    PRE","4", DS272="EME   PRE","5", DS272=" HIP  PRE","6", DS272=" HIP AST ","7", DS272="  MIO PRE","8", DS272="  MIOAST ","9", DS272="   ASTPRE","10",DS272=" HIP ASTPRE","11", DS272="  MIOASTPRE","12", DS272="     ","0")</f>
        <v>12</v>
      </c>
      <c r="DU272" s="1" t="s">
        <v>153</v>
      </c>
      <c r="DV272" s="1" t="str">
        <f aca="false" t="array" ref="DV272">_xlfn.IFS(DU272="SI","2", DU272="NO","1")</f>
        <v>2</v>
      </c>
      <c r="DW272" s="10" t="n">
        <v>0</v>
      </c>
      <c r="DX272" s="11" t="str">
        <f aca="false">IF(DW272=0,"1","2")</f>
        <v>1</v>
      </c>
      <c r="DY272" s="11" t="str">
        <f aca="false" t="array" ref="DY272">_xlfn.IFS(DW272=0,"0", DW272=0.25, "1", DW272=0.5,"2", DW272=0.75,"3", DW272=1,"4",DW272=1.25,"5", DW272=1.5,"6", DW272=1.75,"7", DW272=2,"8")</f>
        <v>0</v>
      </c>
      <c r="DZ272" s="10" t="n">
        <v>0</v>
      </c>
      <c r="EA272" s="11" t="str">
        <f aca="false">IF(DZ272=0,"1","2")</f>
        <v>1</v>
      </c>
      <c r="EB272" s="11" t="str">
        <f aca="false" t="array" ref="EB272">_xlfn.IFS(DZ272=0,"0", DZ272=0.25, "1", DZ272=0.5,"2", DZ272=0.75,"3", DZ272=1,"4",DZ272=1.25,"5", DZ272=1.5,"6", DZ272=1.75,"7", DZ272=2,"8")</f>
        <v>0</v>
      </c>
      <c r="EC272" s="10" t="n">
        <v>-0.5</v>
      </c>
      <c r="ED272" s="10" t="str">
        <f aca="false">IF(EC272=0,"1","2")</f>
        <v>2</v>
      </c>
      <c r="EE272" s="11" t="str">
        <f aca="false" t="array" ref="EE272">_xlfn.IFS(EC272=0,"0", EC272=-0.25, "1", EC272=-0.5,"2", EC272=-0.75,"3", EC272=-1,"4",EC272=-1.25,"5", EC272=-1.5,"6", EC272=-1.75,"7", EC272=-2,"8", EC272=-2.25,"9",EC272=-2.5,"10", EC272=-2.75,"11", EC272=-3,"12", EC272=-3.25,"13", EC272=-3.5,"14", EC272=-3.75,"15",EC272=-4,"16")</f>
        <v>2</v>
      </c>
      <c r="EF272" s="10" t="n">
        <v>-0.5</v>
      </c>
      <c r="EG272" s="10" t="str">
        <f aca="false">IF(EF272=0,"1","2")</f>
        <v>2</v>
      </c>
      <c r="EH272" s="11" t="str">
        <f aca="false" t="array" ref="EH272">_xlfn.IFS(EF272=0,"0", EF272=-0.25, "1", EF272=-0.5,"2", EF272=-0.75,"3", EF272=-1,"4",EF272=-1.25,"5", EF272=-1.5,"6", EF272=-1.75,"7", EF272=-2,"8", EF272=-2.25,"9",EF272=-2.5,"10", EF272=-2.75,"11", EF272=-3,"12", EF272=-3.25,"13", EF272=-3.5,"14", EF272=-3.75,"15",EF272=-4,"16")</f>
        <v>2</v>
      </c>
      <c r="EI272" s="10" t="n">
        <v>-0.25</v>
      </c>
      <c r="EJ272" s="11" t="str">
        <f aca="false">IF(EI272=0,"1","2")</f>
        <v>2</v>
      </c>
      <c r="EK272" s="11" t="str">
        <f aca="false" t="array" ref="EK272">_xlfn.IFS(EI272=0,"0", EI272=-0.25, "1", EI272=-0.5,"2", EI272=-0.75,"3", EI272=-1,"4",EI272=-1.25,"5", EI272=-1.5,"6", EI272=-1.75,"7", EI272=-2,"8", EI272=-2.25,"9", EI272=-2.25,"9",EI272=-2.5,"10", EI272=-2.75,"11", EI272=-3,"12", EI272=-3.25,"13", EI272=-3.5,"14", EI272=-3.75,"15",EI272=-4,"16", EI272=0.25, "17", EI272=0.5, "18")</f>
        <v>1</v>
      </c>
      <c r="EL272" s="10" t="n">
        <v>0</v>
      </c>
      <c r="EM272" s="11" t="str">
        <f aca="false">IF(EL272=0,"1","2")</f>
        <v>1</v>
      </c>
      <c r="EN272" s="11" t="str">
        <f aca="false" t="array" ref="EN272">_xlfn.IFS(EL272=0.25,"17",EL272=0.5,"18", EL272=0,"0", EL272=-0.25, "1", EL272=-0.5,"2", EL272=-0.75,"3", EL272=-1,"4",EL272=-1.25,"5", EL272=-1.5,"6", EL272=-1.75,"7", EL272=-2,"8",EL272= -2.25,"9",EL272=-2.5,"10",EL272= -2.75,"11",EL272= -3,"12",EL272= -3.25,"13",EL272= -3.5,"14",EL272= -3.75,"15",EL272=-4,"16")</f>
        <v>0</v>
      </c>
      <c r="EO272" s="10" t="n">
        <v>0.25</v>
      </c>
      <c r="EP272" s="11" t="str">
        <f aca="false">IF(EO272=0,"1","2")</f>
        <v>2</v>
      </c>
      <c r="EQ272" s="11" t="str">
        <f aca="false" t="array" ref="EQ272">_xlfn.IFS(EO272=0,"0", EO272=0.25, "1", EO272=0.5,"2", EO272=0.75,"3", EO272=1,"4",EO272=1.25,"5", EO272=1.5,"6", EO272=1.75,"7", EO272=2,"8", EO272=2.25,"9", EO272=2.25,"9",EO272=2.5,"10", EO272=2.75,"11", EO272=3,"12", EO272=3.25,"13", EO272=3.5,"14", EO272=3.75,"15",EO272=4,"16", EO272=-0.25, "17", bq=-0.5, "18")</f>
        <v>1</v>
      </c>
      <c r="ER272" s="10" t="n">
        <v>0.25</v>
      </c>
      <c r="ES272" s="11" t="str">
        <f aca="false">IF(ER272=0,"1","2")</f>
        <v>2</v>
      </c>
      <c r="ET272" s="11" t="str">
        <f aca="false" t="array" ref="ET272">_xlfn.IFS(ER272=0,"0", ER272=0.25, "1", ER272=0.5,"2", ER272=0.75,"3", ER272=1,"4",ER272=1.25,"5", ER272=1.5,"6", ER272=1.75,"7", ER272=2,"8", ER272=2.25,"9", ER272=2.25,"9",ER272=2.5,"10", ER272=2.75,"11", ER272=3,"12", ER272=3.25,"13", ER272=3.5,"14", ER272=3.75,"15",ER272=4,"16", ER272=-0.25, "17", bq=-0.5, "18")</f>
        <v>1</v>
      </c>
      <c r="EU272" s="13" t="n">
        <v>30</v>
      </c>
      <c r="EV272" s="14" t="str">
        <f aca="false">VLOOKUP(EU272,LEYENDA!$G$2:$H$8,2,TRUE())</f>
        <v>25-36</v>
      </c>
      <c r="EW272" s="14" t="str">
        <f aca="false" t="array" ref="EW272">_xlfn.IFS(EV272="0-5","1", EV272="6-12","2", EV272="13-18","3", EV272="19-24","4", EV272="25-36","5", EV272="37-48","6", EV272="49-60","7")</f>
        <v>5</v>
      </c>
    </row>
    <row r="273" customFormat="false" ht="13.5" hidden="false" customHeight="false" outlineLevel="0" collapsed="false">
      <c r="A273" s="1" t="n">
        <v>71</v>
      </c>
      <c r="B273" s="32" t="n">
        <v>3</v>
      </c>
      <c r="C273" s="33" t="n">
        <v>36368</v>
      </c>
      <c r="D273" s="6"/>
      <c r="E273" s="5" t="str">
        <f aca="false">VLOOKUP(A273,'286'!$A$3:$J$600,10,FALSE())</f>
        <v>LÓPEZ MARUGAN, BEGOÑA</v>
      </c>
      <c r="F273" s="4" t="str">
        <f aca="false">VLOOKUP(A273,'286'!$A$3:$I$1768,3,FALSE())</f>
        <v>LOMABE</v>
      </c>
      <c r="G273" s="6" t="n">
        <f aca="false">VLOOKUP(A273,'286'!$A$3:$I$1768,4,FALSE())</f>
        <v>17284</v>
      </c>
      <c r="H273" s="7" t="n">
        <f aca="false">YEAR(C273)-YEAR(G273)</f>
        <v>52</v>
      </c>
      <c r="I273" s="1" t="str">
        <f aca="false">VLOOKUP(H273,LEYENDA!$C$2:$D$6,2,TRUE())</f>
        <v>41-60</v>
      </c>
      <c r="J273" s="5" t="str">
        <f aca="false">VLOOKUP(A273,'286'!$A$3:$I$1768,7,FALSE())</f>
        <v>M</v>
      </c>
      <c r="K273" s="8" t="str">
        <f aca="false">VLOOKUP(A273,'286'!$A$3:$I$1768,2,FALSE())</f>
        <v>OD</v>
      </c>
      <c r="L273" s="4" t="str">
        <f aca="false">VLOOKUP(A273,'286'!$A$3:$I$1768,8,FALSE())</f>
        <v>D</v>
      </c>
      <c r="M273" s="4" t="str">
        <f aca="false">VLOOKUP(A273,'286'!$A$3:$I$1768,9,FALSE())</f>
        <v>I</v>
      </c>
      <c r="N273" s="8" t="str">
        <f aca="false">IF(R273=O273, "MISMA","CONTRARIA")</f>
        <v>CONTRARIA</v>
      </c>
      <c r="O273" s="8" t="str">
        <f aca="false" t="array" ref="O273">_xlfn.IFS(L273="D","1", L273="I","2")</f>
        <v>1</v>
      </c>
      <c r="P273" s="8" t="str">
        <f aca="false" t="array" ref="P273">_xlfn.IFS(K273="OD","1", K273="OI","2")</f>
        <v>1</v>
      </c>
      <c r="Q273" s="1" t="str">
        <f aca="false" t="array" ref="Q273">_xlfn.IFS(J273="M","1", J273="H","2")</f>
        <v>1</v>
      </c>
      <c r="R273" s="8" t="str">
        <f aca="false" t="array" ref="R273">_xlfn.IFS(M273="D","1", M273="I","2")</f>
        <v>2</v>
      </c>
      <c r="S273" s="1" t="str">
        <f aca="false" t="array" ref="S273">_xlfn.IFS(N273="CONTRARIA", "1",N273= "MISMA","2")</f>
        <v>1</v>
      </c>
      <c r="T273" s="1" t="str">
        <f aca="false" t="array" ref="T273">_xlfn.IFS(I273="0-12","1", I273="13-24","2", I273="25-40","3", I273="41-60","4", I273="61-100","5")</f>
        <v>4</v>
      </c>
      <c r="U273" s="9" t="n">
        <v>1</v>
      </c>
      <c r="V273" s="1" t="str">
        <f aca="false">IF(U273="","",IF(AND(U273&gt;=-9,U273&lt;=-6.5),"-9 a -6,5",IF(AND(U273&gt;=-6,U273&lt;=-3.5),"-6 a -3,5",IF(AND(U273&gt;=-3,U273&lt;=-1),"-3 a -1",IF(U273=-0.5,"-0,5",IF(AND(U273&gt;=0,U273&lt;=2.5),"0 a 2,5",IF(AND(U273&gt;=3,U273&lt;=5.5),"3 a 5,5",IF(AND(U273&gt;=6,U273&lt;=8.5),"6 a 8,5",IF(AND(U273&gt;=9,U273&lt;=20),"9 a 20","Fuera de rango")))))))))</f>
        <v>0 a 2,5</v>
      </c>
      <c r="W273" s="11" t="n">
        <f aca="false">IF(V273="","",IF(V273="-9 a -6,5",2,IF(V273="-6 a -3,5",3,IF(V273="-3 a -1",4,IF(V273="-0,5","NORMA",IF(V273="0 a 2,5",5,IF(V273="3 a 5,5",6,IF(V273="6 a 8,5",7,IF(V273="9 a 20",8,"Fuera de rango")))))))))</f>
        <v>5</v>
      </c>
      <c r="X273" s="9" t="n">
        <v>0</v>
      </c>
      <c r="Y273" s="10" t="str">
        <f aca="false">IF(X273="","",IF(AND(X273&gt;=0,X273&lt;=4),"0 a 4",IF(AND(X273&gt;=4.5,X273&lt;=8.5),"4,5 a 8,5",IF(X273=9,"9",IF(AND(X273&gt;=9.5,X273&lt;=13),"9,5 a 13",IF(AND(X273&gt;=13.5,X273&lt;=20),"13,5 a 20",IF(AND(X273&gt;=20.5,X273&lt;=35),"20,5 a 35","Fuera de rango")))))))</f>
        <v>0 a 4</v>
      </c>
      <c r="Z273" s="11" t="n">
        <f aca="false">IF(Y273="","",IF(Y273="0 a 4",1,IF(Y273="4,5 a 8,5",2,IF(Y273="9","NORMA",IF(Y273="9,5 a 13",3,IF(Y273="13,5 a 20",4,IF(Y273="20,5 a 35",5,"Fuera de rango")))))))</f>
        <v>1</v>
      </c>
      <c r="AA273" s="9" t="n">
        <v>15</v>
      </c>
      <c r="AB273" s="10" t="str">
        <f aca="false">IF(AA273="","",IF(AND(AA273&gt;=0,AA273&lt;=9),"0 a 9",IF(AND(AA273&gt;=9.5,AA273&lt;=18.5),"9,5 a 18,5",IF(AA273=19,"19",IF(AND(AA273&gt;=19.5,AA273&lt;=28),"19,5 a 28",IF(AND(AA273&gt;=28.5,AA273&lt;=40),"28,5 a 40","Fuera de rango"))))))</f>
        <v>9,5 a 18,5</v>
      </c>
      <c r="AC273" s="11" t="n">
        <f aca="false" t="array" ref="AC273">_xlfn.IFS(AB273="","",AB273="0 a 9",1,AB273="9,5 a 18,5",2,AB273="19","NORMA",AB273="19,5 a 28",3,AB273="28,5 a 40",4,TRUE(),"Fuera de rango")</f>
        <v>2</v>
      </c>
      <c r="AD273" s="9" t="n">
        <v>6</v>
      </c>
      <c r="AE273" s="10" t="str">
        <f aca="false">IF(AD273="","",IF(AND(AD273&gt;=-10,AD273&lt;=0),"De -10 a 0",IF(AND(AD273&gt;=0.5,AD273&lt;=9.5),"0,5 a 9,5",IF(AD273=10,"10",IF(AND(AD273&gt;=10.5,AD273&lt;=20),"10,5 a 20",IF(AND(AD273&gt;=20.5,AD273&lt;=40),"20,5 a 40","Fuera de rango"))))))</f>
        <v>0,5 a 9,5</v>
      </c>
      <c r="AF273" s="12" t="n">
        <f aca="false">IF(AD273="","",IF(AND(AD273&gt;=-10,AD273&lt;=0),1,IF(AND(AD273&gt;=0.5,AD273&lt;=9.5),2,IF(AD273=10,"NORMA",IF(AND(AD273&gt;=10.5,AD273&lt;=20),3,IF(AND(AD273&gt;=20.5,AD273&lt;=40),4,""))))))</f>
        <v>2</v>
      </c>
      <c r="AG273" s="9" t="n">
        <v>6</v>
      </c>
      <c r="AH273" s="10" t="str">
        <f aca="false">IF(AG273="","",IF(AND(AG273&gt;=0,AG273&lt;=4),"0 a 4",IF(AND(AG273&gt;=4.5,AG273&lt;=8.5),"4,5 a 8,5",IF(AG273=9,"9",IF(AND(AG273&gt;=9.5,AG273&lt;=13),"9,5 a 13",IF(AND(AG273&gt;=13.5,AG273&lt;=25),"13,5 a 25","Fuera de rango"))))))</f>
        <v>4,5 a 8,5</v>
      </c>
      <c r="AI273" s="11" t="n">
        <f aca="false">IF(AH273="","",IF(AH273="0 a 4",1,IF(AH273="4,5 a 8,5",2,IF(AH273="9","NORMA",IF(AH273="9,5 a 13",3,IF(AH273="13,5 a 25",4,""))))))</f>
        <v>2</v>
      </c>
      <c r="AJ273" s="9" t="n">
        <v>1</v>
      </c>
      <c r="AK273" s="10" t="str">
        <f aca="false">IF(AJ273="","",IF(AND(AJ273&gt;=-15,AJ273&lt;=-10.5),"-15 a -10,5",IF(AND(AJ273&gt;=-10,AJ273&lt;=-4),"-10 a -4",IF(AND(AJ273&gt;=-4.5,AJ273&lt;=0),"-4,5 a 0",IF(AND(AJ273&gt;=0.5,AJ273&lt;=4.5),"0,5 a 4,5",IF(AJ273=5,"5",IF(AND(AJ273&gt;=5.5,AJ273&lt;=10),"5,5 a 10",IF(AND(AJ273&gt;=10.5,AJ273&lt;=20),"10,5 a 20","Fuera de rango"))))))))</f>
        <v>0,5 a 4,5</v>
      </c>
      <c r="AL273" s="11" t="n">
        <f aca="false">IF(AK273="","",IF(AK273="-15 a -10,5",1,IF(AK273="-10 a -4",2,IF(AK273="-4,5 a 0",3,IF(AK273="0,5 a 4,5",4,IF(AK273="5","NORMA",IF(AK273="5,5 a 10",5,IF(AK273="10,5 a 20",6,"Error"))))))))</f>
        <v>4</v>
      </c>
      <c r="AM273" s="9" t="n">
        <v>-0.5</v>
      </c>
      <c r="AN273" s="10" t="str">
        <f aca="false">IF(AM273="","",IF(AND(AM273&gt;=-7.5,AM273&lt;=-5.5),"-7,5 a -5,5",IF(AND(AM273&gt;=-5,AM273&lt;=-3),"-5 a -3",IF(AND(AM273&gt;=-2.5,AM273&lt;=-0.5),"-2,5 a -0,5",IF(AM273=0,"0,00",IF(AND(AM273&gt;=0.5,AM273&lt;=2.5),"0,5 a 2,5",IF(AND(AM273&gt;=3,AM273&lt;=5),"3 a 5",IF(AND(AM273&gt;=5.5,AM273&lt;=7.5),"5,5 a 7,5",IF(AND(AM273&gt;=8,AM273&lt;=10),"8 a 10","Fuera de rango")))))))))</f>
        <v>-2,5 a -0,5</v>
      </c>
      <c r="AO273" s="11" t="n">
        <f aca="false">IF(AN273="","",IF(AN273="-7,5 a -5,5",1,IF(AN273="-5 a -3",2,IF(AN273="-2,5 a -0,5",3,IF(AN273="0,00","NORMA",IF(AN273="0,5 a 2,5",4,IF(AN273="3 a 5",5,IF(AN273="5,5 a 7,5",6,IF(AN273="8 a 10",7,"Error")))))))))</f>
        <v>3</v>
      </c>
      <c r="AP273" s="9" t="n">
        <v>-10</v>
      </c>
      <c r="AQ273" s="10" t="str">
        <f aca="false">IF(AP273="","",IF(AND(AP273&gt;=-20,AP273&lt;=-9.5),"-20 a -9,5",IF(AND(AP273&gt;=-9,AP273&lt;=-6.5),"-9 a -6,5",IF(AP273=-6,"-6",IF(AND(AP273&gt;=-5.5,AP273&lt;=-3),"-5,5 a -3",IF(AND(AP273&gt;=-2.5,AP273&lt;=0),"-2,5 a 0",IF(AND(AP273&gt;=0.5,AP273&lt;=3),"0,5 a 3",IF(AND(AP273&gt;=3.5,AP273&lt;=6),"3,5 a 6",IF(AND(AP273&gt;=6.5,AP273&lt;=9),"6,5 a 9",IF(AND(AP273&gt;=9.5,AP273&lt;=20),"9,5 a 20","Fuera de rango"))))))))))</f>
        <v>-20 a -9,5</v>
      </c>
      <c r="AR273" s="11" t="n">
        <f aca="false">IF(AQ273="","",IF(AQ273="-20 a -9,5",1,IF(AQ273="-9 a -6,5",2,IF(AQ273="-6","NORMA",IF(AQ273="-5,5 a -3",3,IF(AQ273="-2,5 a 0",4,IF(AQ273="0,5 a 3",5,IF(AQ273="3,5 a 6",6,IF(AQ273="6,5 a 9",7,IF(AQ273="9,5 a 20",8,""))))))))))</f>
        <v>1</v>
      </c>
      <c r="AS273" s="9" t="n">
        <v>2</v>
      </c>
      <c r="AT273" s="10" t="str">
        <f aca="false">IF(AS273="","",IF(AND(AS273&gt;=-16,AS273&lt;=-14),"-16 a -14",IF(AND(AS273&gt;=-13.5,AS273&lt;=-11.5),"-13,5 a -11,5",IF(AND(AS273&gt;=-11,AS273&lt;=-9),"-11 a -9",IF(AND(AS273&gt;=-8.5,AS273&lt;=-6.5),"-8,5 a -6,5",IF(AND(AS273&gt;=-6,AS273&lt;=-4),"-6 a -4",IF(AND(AS273&gt;=-3.5,AS273&lt;=-1.5),"-3,5 a -1,5",IF(AND(AS273&gt;=-1,AS273&lt;=1),"-1 a 1",IF(AND(AS273&gt;=1.5,AS273&lt;=3.5),"1,5 a 3,5",IF(AND(AS273&gt;=4,AS273&lt;=6),"4 a 6",IF(AND(AS273&gt;=6.5,AS273&lt;=8.5),"6,5 a 8,5",IF(AND(AS273&gt;=9,AS273&lt;=11),"9 a 11",IF(AND(AS273&gt;=11.5,AS273&lt;=13.5),"11,5 a 13,5",IF(AND(AS273&gt;=14,AS273&lt;=16),"14 a 16",IF(AND(AS273&gt;=16.5,AS273&lt;=18.5),"16,5 a 18,5",IF(AND(AS273&gt;=19,AS273&lt;=21),"19 a 21","Fuera de rango"))))))))))))))))</f>
        <v>1,5 a 3,5</v>
      </c>
      <c r="AU273" s="11" t="n">
        <f aca="false" t="array" ref="AU273">IF(AT273="","",_xlfn.IFS(AT273="-16 a -14",1,AT273="-13,5 a -11,5",2,AT273="-11 a -9",3,AT273="-8,5 a -6,5",4,AT273="-6 a -4",5,AT273="-3,5 a -1,5",6,AT273="-1 a 1",7,AT273="1,5 a 3,5",8,AT273="4 a 6","NORMA",AT273="6,5 a 8,5",9,AT273="9 a 11",10,AT273="11,5 a 13,5",11,AT273="14 a 16",12,AT273="16,5 a 18,5",13,AT273="19 a 21",14,TRUE(),""))</f>
        <v>8</v>
      </c>
      <c r="AV273" s="9" t="n">
        <v>1.75</v>
      </c>
      <c r="AW273" s="10" t="str">
        <f aca="false">IF(AV273="","",IF(AND(AV273&gt;=-1,AV273&lt;=-0.5),"-1 a -0,5",IF(AND(AV273&gt;-0.5,AV273&lt;=0),"De -0,5 a 0",IF(AND(AV273&gt;=0.25,AV273&lt;=0.75),"0,25 a 0,75",IF(AND(AV273&gt;=1,AV273&lt;=1.5),"1 a 1,5",IF(AND(AV273&gt;=1.75,AV273&lt;=2.25),"1,75 a 2,25",IF(AND(AV273&gt;=2.5,AV273&lt;=3),"2,5 a 3",IF(AND(AV273&gt;=3.25,AV273&lt;=3.75),"3,25 a 3,75","Fuera de rango"))))))))</f>
        <v>1,75 a 2,25</v>
      </c>
      <c r="AX273" s="11" t="n">
        <f aca="false">IF(AW273="","",IF(OR(AW273="-1 a -0,5",AW273="-1 a -0.5"),1,IF(OR(AW273="De -0,5 a 0",AW273="-0,5 a 0",AW273="De -0.5 a 0"),2,IF(OR(AW273="0,25 a 0,75",AW273="0.25 a 0.75"),"NORMA",IF(OR(AW273="1 a 1,5",AW273="1 a 1.5"),3,IF(OR(AW273="1,75 a 2,25",AW273="1.75 a 2.25"),4,IF(OR(AW273="2,5 a 3",AW273="2.5 a 3"),5,IF(OR(AW273="3,25 a 3,75",AW273="3.25 a 3.75"),6,""))))))))</f>
        <v>4</v>
      </c>
      <c r="AY273" s="9" t="n">
        <v>-10</v>
      </c>
      <c r="AZ273" s="10" t="str">
        <f aca="false">IF(AY273="","",IF(AND(AY273&gt;=-20,AY273&lt;=-9.5),"-20 a -9,5",IF(AND(AY273&gt;=-9,AY273&lt;=-6.5),"-9 a -6,5",IF(AY273=-6,"-6",IF(AND(AY273&gt;=-5.5,AY273&lt;=-3),"-5,5 a -3",IF(AND(AY273&gt;=-2.5,AY273&lt;=0),"-2,5 a 0",IF(AND(AY273&gt;=0.5,AY273&lt;=3),"0,5 a 3",IF(AND(AY273&gt;=3.5,AY273&lt;=6),"3,5 a 6","Fuera de rango"))))))))</f>
        <v>-20 a -9,5</v>
      </c>
      <c r="BA273" s="11" t="n">
        <f aca="false">IF(AZ273="","",IF(AZ273="-20 a -9,5",1,IF(AZ273="-9 a -6,5",2,IF(AZ273="-6","NORMA",IF(AZ273="-5,5 a -3",3,IF(AZ273="-2,5 a 0",4,IF(AZ273="0,5 a 3",5,IF(AZ273="3,5 a 6",6,""))))))))</f>
        <v>1</v>
      </c>
      <c r="BB273" s="9" t="n">
        <v>0</v>
      </c>
      <c r="BC273" s="10" t="str">
        <f aca="false" t="array" ref="BC273">IF(BB273="","",_xlfn.IFS(AND(BB273&gt;=0,BB273&lt;=2),"0 a 2",AND(BB273&gt;=2.5,BB273&lt;=4.5),"2,5 a 4,5",AND(BB273&gt;=5,BB273&lt;=7),"5 a 7",AND(BB273&gt;=7.5,BB273&lt;=9.5),"7,5 a 9,5",AND(BB273&gt;=10,BB273&lt;=12),"10 a 12",AND(BB273&gt;=12.5,BB273&lt;=14.5),"12,5 a 14,5",BB273=15,"15",AND(BB273&gt;=15.5,BB273&lt;=17.5),"15,5 a 17,5",AND(BB273&gt;=18,BB273&lt;=20),"18 a 20",AND(BB273&gt;=20.5,BB273&lt;=22.5),"20,5 a 22,5",AND(BB273&gt;=23,BB273&lt;=25),"23 a 25",TRUE(),"Fuera de rango"))</f>
        <v>0 a 2</v>
      </c>
      <c r="BD273" s="11" t="n">
        <f aca="false" t="array" ref="BD273">IF(BC273="","",_xlfn.IFS(BC273="0 a 2",1,BC273="2,5 a 4,5",2,BC273="5 a 7",3,BC273="7,5 a 9,5",4,BC273="10 a 12",5,BC273="12,5 a 14,5",6,BC273="15","NORMA",BC273="15,5 a 17,5",7,BC273="18 a 20",8,BC273="20,5 a 22,5",9,BC273="23 a 25",10,TRUE(),"Fuera de rango"))</f>
        <v>1</v>
      </c>
      <c r="BE273" s="9" t="n">
        <v>27</v>
      </c>
      <c r="BF273" s="10" t="str">
        <f aca="false">IF(BE273="","",IF(AND(BE273&gt;=-20,BE273&lt;=-10),"-20 a -10",IF(AND(BE273&gt;=-9.5,BE273&lt;=0.5),"-9,5 a 0,5",IF(AND(BE273&gt;=1,BE273&lt;=11),"1 a 11",IF(AND(BE273&gt;=11.5,BE273&lt;=20.5),"11,5 a 20,5",IF(BE273=21,"21",IF(AND(BE273&gt;=21.5,BE273&lt;=31.5),"21,5 a 31,5",IF(AND(BE273&gt;=32,BE273&lt;=42),"32 a 42","Fuera de rango"))))))))</f>
        <v>21,5 a 31,5</v>
      </c>
      <c r="BG273" s="11" t="n">
        <f aca="false">IF(BF273="","",IF(BF273="-20 a -10",1,IF(BF273="-9,5 a 0,5",2,IF(BF273="1 a 11",3,IF(BF273="11,5 a 20,5",4,IF(BF273="21","NORMA",IF(BF273="21,5 a 31,5",5,IF(BF273="32 a 42",6,""))))))))</f>
        <v>5</v>
      </c>
      <c r="BH273" s="9" t="n">
        <v>-5</v>
      </c>
      <c r="BI273" s="10" t="str">
        <f aca="false">IF(BH273="","",IF(AND(BH273&gt;=-20,BH273&lt;=-15),"-20 a -15",IF(AND(BH273&gt;=-14.5,BH273&lt;=-9.5),"-14,5 a -9,5",IF(AND(BH273&gt;=-9,BH273&lt;=-4),"-9 a -4",IF(AND(BH273&gt;=-3.5,BH273&lt;=2.5),"-3,5 a 2,5",IF(AND(BH273&gt;=3,BH273&lt;=8),"3 a 8",IF(AND(BH273&gt;=8.5,BH273&lt;=14.5),"8,5 a 14,5",IF(BH273=15,"15",IF(AND(BH273&gt;=15.5,BH273&lt;=20.5),"15,5 a 20,5",IF(AND(BH273&gt;=21,BH273&lt;=26),"21 a 26","Fuera de rango"))))))))))</f>
        <v>-9 a -4</v>
      </c>
      <c r="BJ273" s="11" t="n">
        <f aca="false">IF(BI273="","",IF(BI273="-20 a -15",1,IF(BI273="-14,5 a -9,5",2,IF(BI273="-9 a -4",3,IF(BI273="-3,5 a 2,5",4,IF(BI273="3 a 8",5,IF(BI273="8,5 a 14,5",6,IF(BI273="15","NORMA",IF(BI273="15,5 a 20,5",7,IF(BI273="21 a 26",8,IF(BI273="26,5 a 31,5",9,"")))))))))))</f>
        <v>3</v>
      </c>
      <c r="BK273" s="9" t="n">
        <v>0</v>
      </c>
      <c r="BL273" s="10" t="str">
        <f aca="false">IF(BK273="","",IF(AND(BK273&gt;=0,BK273&lt;=2),"0 - 2",IF(AND(BK273&gt;=2.5,BK273&lt;=4.5),"2,5 - 4,5",IF(AND(BK273&gt;=5,BK273&lt;=7),"5 - 7",IF(AND(BK273&gt;=7.5,BK273&lt;=9.5),"7,5 - 9,5",IF(AND(BK273&gt;=10,BK273&lt;=12),"10 - 12",IF(AND(BK273&gt;=12.5,BK273&lt;=13.5),"12,5 - 13,5",IF(BK273=14,"14",IF(AND(BK273&gt;=14.5,BK273&lt;=16.5),"14,5 - 16,5",IF(AND(BK273&gt;=17,BK273&lt;=19),"17 - 19",IF(AND(BK273&gt;=19.5,BK273&lt;=21.5),"19,5 - 21,5",IF(AND(BK273&gt;=22,BK273&lt;=24),"22 - 24",IF(AND(BK273&gt;=24.5,BK273&lt;=26.5),"24,5 - 26,5",IF(AND(BK273&gt;=27,BK273&lt;=29),"27 - 29",IF(AND(BK273&gt;=29.5,BK273&lt;=30),"29,5 - 30","Fuera de rango")))))))))))))))</f>
        <v>0 - 2</v>
      </c>
      <c r="BM273" s="11" t="n">
        <f aca="false">IF(BL273="","",IF(BL273="0 - 2",1,IF(BL273="2,5 - 4,5",2,IF(BL273="5 - 7",3,IF(BL273="7,5 - 9,5",4,IF(BL273="10 - 12",5,IF(BL273="12,5 - 13,5",6,IF(BL273="14","NORMA",IF(BL273="14,5 - 16,5",7,IF(BL273="17 - 19",8,IF(BL273="19,5 - 21,5",9,IF(BL273="22 - 24",10,IF(BL273="24,5 - 26,5",11,IF(BL273="27 - 29",12,IF(BL273="29,5 - 30",13,"")))))))))))))))</f>
        <v>1</v>
      </c>
      <c r="BN273" s="9" t="n">
        <v>19</v>
      </c>
      <c r="BO273" s="10" t="str">
        <f aca="false">IF(BN273="","",IF(AND(BN273&gt;=-20,BN273&lt;=-10),"-20 a -10",IF(AND(BN273&gt;=-9.5,BN273&lt;=0.5),"-9,5 a 0,5",IF(AND(BN273&gt;=1,BN273&lt;=11),"1 a 11",IF(AND(BN273&gt;=11.5,BN273&lt;=21.5),"11,5 a 21,5",IF(BN273=22,"22",IF(AND(BN273&gt;=22.5,BN273&lt;=32.5),"22,5 a 32,5",IF(AND(BN273&gt;=33,BN273&lt;=43),"33 a 43","Fuera de rango"))))))))</f>
        <v>11,5 a 21,5</v>
      </c>
      <c r="BP273" s="11" t="n">
        <f aca="false">IF(BO273="","",IF(BO273="-20 a -10",1,IF(BO273="-9,5 a 0,5",2,IF(BO273="1 a 11",3,IF(BO273="11,5 a 21,5",4,IF(BO273="22","NORMA",IF(BO273="22,5 a 32,5",5,IF(BO273="33 a 43",6,""))))))))</f>
        <v>4</v>
      </c>
      <c r="BQ273" s="9" t="n">
        <v>13</v>
      </c>
      <c r="BR273" s="10" t="str">
        <f aca="false">IF(BQ273="","",IF(AND(BQ273&gt;=-20,BQ273&lt;=-15),"-20 a -15",IF(AND(BQ273&gt;=-14.5,BQ273&lt;=-9.5),"-14,5 a -9,5",IF(AND(BQ273&gt;=-9,BQ273&lt;=-4),"-9 a -4",IF(AND(BQ273&gt;=-3.5,BQ273&lt;=2.5),"-3,5 a 2,5",IF(AND(BQ273&gt;=3,BQ273&lt;=8),"3 a 8",IF(AND(BQ273&gt;=8.5,BQ273&lt;=13.5),"8,5 a 13,5",IF(AND(BQ273&gt;=14,BQ273&lt;=17.5),"14 a 17,5",IF(BQ273=18,"18",IF(AND(BQ273&gt;=18.5,BQ273&lt;=23.5),"18,5 a 23,5",IF(AND(BQ273&gt;=24,BQ273&lt;=29),"24 a 29",IF(AND(BQ273&gt;=29.5,BQ273&lt;=34.5),"29,5 a 34,5",IF(AND(BQ273&gt;=35,BQ273&lt;=40),"35 a 40","Fuera de rango")))))))))))))</f>
        <v>8,5 a 13,5</v>
      </c>
      <c r="BS273" s="11" t="n">
        <f aca="false">IF(BR273="","",IF(BR273="-20 a -15",1,IF(BR273="-14,5 a -9,5",2,IF(BR273="-9 a -4",3,IF(BR273="-3,5 a 2,5",4,IF(BR273="3 a 8",5,IF(BR273="8,5 a 13,5",6,IF(BR273="14 a 17,5",7,IF(BR273="18","NORMA",IF(BR273="18,5 a 23,5",8,IF(BR273="24 a 29",9,IF(BR273="29,5 a 34,5",10,IF(BR273="35 a 40",11,"")))))))))))))</f>
        <v>6</v>
      </c>
      <c r="BT273" s="9" t="n">
        <v>-1.5</v>
      </c>
      <c r="BU273" s="10" t="str">
        <f aca="false">IF(BT273="","",IF(AND(BT273&gt;=-20,BT273&lt;=-18),"-20 a -18",IF(AND(BT273&gt;=-17.5,BT273&lt;=-15.5),"-17,5 a -15,5",IF(AND(BT273&gt;=-15,BT273&lt;=-13),"-15 a -13",IF(AND(BT273&gt;=-12.5,BT273&lt;=-10.5),"-12,5 a -10,5",IF(AND(BT273&gt;=-10,BT273&lt;=-8),"-10 a -8",IF(AND(BT273&gt;=-7.5,BT273&lt;=-5.5),"-7,5 a -5,5",IF(AND(BT273&gt;=-5,BT273&lt;=-3),"-5 a -3",IF(AND(BT273&gt;=-2.5,BT273&lt;=-0.5),"-2,5 a -0,5",IF(BT273=0,"0",IF(AND(BT273&gt;=0.5,BT273&lt;=2.5),"0,5 a 2,5",IF(AND(BT273&gt;=3,BT273&lt;=5),"3 a 5",IF(AND(BT273&gt;=5.5,BT273&lt;=7.5),"5,5 a 7,5",IF(AND(BT273&gt;=8,BT273&lt;=10),"8 a 10",IF(AND(BT273&gt;=10.5,BT273&lt;=12.5),"10,5 a 12,5",IF(AND(BT273&gt;=13,BT273&lt;=15),"13 a 15",IF(AND(BT273&gt;=15.5,BT273&lt;=17.5),"15,5 a 17,5",IF(AND(BT273&gt;=18,BT273&lt;=20),"18 a 20","Fuera de rango"))))))))))))))))))</f>
        <v>-2,5 a -0,5</v>
      </c>
      <c r="BV273" s="11" t="n">
        <f aca="false">IF(BT273="","",IF(BT273=0,"NORMA",IF(AND(BT273&gt;=-20,BT273&lt;=-18),2,IF(AND(BT273&gt;=-17.5,BT273&lt;=-15.5),2,IF(AND(BT273&gt;=-15,BT273&lt;=-13),3,IF(AND(BT273&gt;=-12.5,BT273&lt;=-10.5),4,IF(AND(BT273&gt;=-10,BT273&lt;=-8),5,IF(AND(BT273&gt;=-7.5,BT273&lt;=-5.5),6,IF(AND(BT273&gt;=-5,BT273&lt;=-3),7,IF(AND(BT273&gt;=-2.5,BT273&lt;=-0.5),8,IF(AND(BT273&gt;=0.5,BT273&lt;=2.5),9,IF(AND(BT273&gt;=3,BT273&lt;=5),10,IF(AND(BT273&gt;=5.5,BT273&lt;=7.5),11,IF(AND(BT273&gt;=8,BT273&lt;=10),12,IF(AND(BT273&gt;=10.5,BT273&lt;=12.5),13,IF(AND(BT273&gt;=13,BT273&lt;=15),14,IF(AND(BT273&gt;=15.5,BT273&lt;=17.5),15,IF(AND(BT273&gt;=18,BT273&lt;=20),16,"Fuera de rango"))))))))))))))))))</f>
        <v>8</v>
      </c>
      <c r="BW273" s="9" t="n">
        <v>-4</v>
      </c>
      <c r="BX273" s="10" t="n">
        <f aca="false">18.5- (0.3*H273)</f>
        <v>2.9</v>
      </c>
      <c r="BY273" s="10" t="n">
        <f aca="false">(BW273)-(BX273)</f>
        <v>-6.9</v>
      </c>
      <c r="BZ273" s="10" t="str">
        <f aca="false">IF(BY273="","",IF(BY273&lt;-27.5,"De -30 a -28",IF(BY273&lt;-25,"De -27,5 a -25,5",IF(BY273&lt;-22.5,"De -25 a -23",IF(BY273&lt;-20,"De -22,5 a -20,5",IF(BY273&lt;-17.5,"De -20 a -18",IF(BY273&lt;-15,"De -17,5 a -15,5",IF(BY273&lt;-12.5,"De -15 a -13",IF(BY273&lt;-10,"De -12,5 a -10,5",IF(BY273&lt;-7.5,"De -10 a -8",IF(BY273&lt;-5,"De -7,5 a -5,5",IF(BY273&lt;-2.5,"De -5 a -3",IF(BY273&lt;0,"De -2,5 a -0,5",IF(BY273&lt;2.5,"De 0 a 2",IF(BY273&lt;5,"De 2,5 a 4,5",IF(BY273&lt;7.5,"De 5 a 7",IF(BY273&lt;10,"De 7,5 a 9,5",IF(BY273&lt;12.5,"De 10 a 12",IF(BY273&lt;15,"De 12,5 a 14,5",IF(BY273&lt;17.5,"De 15 a 17",IF(BY273&lt;20,"De 17,5 a 19,5",IF(BY273&lt;22.5,"De 20 a 22",IF(BY273&lt;25,"De 22,5 a 24,5",IF(BY273&lt;27.5,"De 25 a 27","De 27,5 a 30"))))))))))))))))))))))))</f>
        <v>De -7,5 a -5,5</v>
      </c>
      <c r="CA273" s="12" t="n">
        <f aca="false">IF(BY273="","",IF(BY273&lt;=-28,1,IF(BY273&lt;=-25.5,2,IF(BY273&lt;=-23,3,IF(BY273&lt;=-20.5,4,IF(BY273&lt;=-18,5,IF(BY273&lt;=-15.5,6,IF(BY273&lt;=-13,7,IF(BY273&lt;=-10.5,8,IF(BY273&lt;=-8,9,IF(BY273&lt;=-5.5,10,IF(BY273&lt;=-3,11,IF(BY273&lt;=-0.5,12,IF(BY273&lt;=2,13,IF(BY273&lt;=4.5,14,IF(BY273&lt;=7,15,IF(BY273&lt;=9.5,16,IF(BY273&lt;=12,17,IF(BY273&lt;=14.5,18,IF(BY273&lt;=17,19,IF(BY273&lt;=19.5,20,IF(BY273&lt;=22,21,IF(BY273&lt;=24.5,22,IF(BY273&lt;=27,23,IF(BY273&lt;=30,24,"Fuera de rango")))))))))))))))))))))))))</f>
        <v>10</v>
      </c>
      <c r="CB273" s="9" t="n">
        <v>-4</v>
      </c>
      <c r="CC273" s="10" t="n">
        <f aca="false">18.5- (0.3*H273)</f>
        <v>2.9</v>
      </c>
      <c r="CD273" s="10" t="n">
        <f aca="false">(CB273)-(CC273)</f>
        <v>-6.9</v>
      </c>
      <c r="CE273" s="10" t="str">
        <f aca="false">IF(CD273="","",IF(CD273&lt;-27.5,"De -30 a -28",IF(CD273&lt;-25,"De -27,5 a -25,5",IF(CD273&lt;-22.5,"De -25 a -23",IF(CD273&lt;-20,"De -22,5 a -20,5",IF(CD273&lt;-17.5,"De -20 a -18",IF(CD273&lt;-15,"De -17,5 a -15,5",IF(CD273&lt;-12.5,"De -15 a -13",IF(CD273&lt;-10,"De -12,5 a -10,5",IF(CD273&lt;-7.5,"De -10 a -8",IF(CD273&lt;-5,"De -7,5 a -5,5",IF(CD273&lt;-2.5,"De -5 a -3",IF(CD273&lt;0,"De -2,5 a -0,5",IF(CD273&lt;=2,"De 0 a 2",IF(CD273&lt;=4.5,"De 2,5 a 4,5",IF(CD273&lt;=7,"De 5 a 7",IF(CD273&lt;=9.5,"De 7,5 a 9,5",IF(CD273&lt;=12,"De 10 a 12",IF(CD273&lt;=14.5,"De 12,5 a 14,5",IF(CD273&lt;=17,"De 15 a 17",IF(CD273&lt;=19.5,"De 17,5 a 19,5",IF(CD273&lt;=22,"De 20 a 22",IF(CD273&lt;=24.5,"De 22,5 a 24,5",IF(CD273&lt;=27,"De 25 a 27","De 27,5 a 30"))))))))))))))))))))))))</f>
        <v>De -7,5 a -5,5</v>
      </c>
      <c r="CF273" s="12" t="n">
        <f aca="false">IF(CD273="","",IF(CD273&lt;-27.5,1,IF(CD273&lt;-25,2,IF(CD273&lt;-22.5,3,IF(CD273&lt;-20,4,IF(CD273&lt;-17.5,5,IF(CD273&lt;-15,6,IF(CD273&lt;-12.5,7,IF(CD273&lt;-10,8,IF(CD273&lt;-7.5,9,IF(CD273&lt;-5,10,IF(CD273&lt;-2.5,11,IF(CD273&lt;0,12,IF(CD273&lt;2.5,13,IF(CD273&lt;5,14,IF(CD273&lt;7.5,15,IF(CD273&lt;10,16,IF(CD273&lt;12.5,17,IF(CD273&lt;15,18,IF(CD273&lt;17.5,19,IF(CD273&lt;20,20,IF(CD273&lt;22.5,21,IF(CD273&lt;25,22,IF(CD273&lt;27.5,23,24))))))))))))))))))))))))</f>
        <v>10</v>
      </c>
      <c r="CG273" s="9" t="n">
        <v>-1.75</v>
      </c>
      <c r="CH273" s="10" t="str">
        <f aca="false">IF(CG273="","",IF(AND(CG273&gt;=-10,CG273&lt;=-9.5),"-10 a -9,5",IF(AND(CG273&gt;-9.5,CG273&lt;=-8.5),"-9 a -8,5",IF(AND(CG273&gt;-8.5,CG273&lt;=-7.5),"-8 a -7,5",IF(AND(CG273&gt;-7.5,CG273&lt;=-6.5),"-7 a -6,5",IF(AND(CG273&gt;-6.5,CG273&lt;=-5.5),"-6 a -5,5",IF(AND(CG273&gt;-5.5,CG273&lt;=-4.5),"-5 a -4,5",IF(AND(CG273&gt;-4.5,CG273&lt;=-3.5),"-4 a -3,5",IF(AND(CG273&gt;-3.5,CG273&lt;=-2.5),"-3 a -2,5",IF(CG273=-2.25,"-2,25",IF(AND(CG273&gt;-2.5,CG273&lt;=-1.5),"-2 a -1,5",IF(AND(CG273&gt;-1.5,CG273&lt;=-0.5),"-1 a -0,5",IF(AND(CG273&gt;-0.5,CG273&lt;=0.5),"0 a 0,5",IF(AND(CG273&gt;0.5,CG273&lt;=1.5),"1 a 1,5",IF(AND(CG273&gt;1.5,CG273&lt;=2.5),"2 a 2,5",IF(AND(CG273&gt;2.5,CG273&lt;=3.5),"3 a 3,5",IF(AND(CG273&gt;3.5,CG273&lt;=4.5),"4 a 4,5",IF(AND(CG273&gt;4.5,CG273&lt;=5.5),"5 a 5,5",IF(AND(CG273&gt;5.5,CG273&lt;=6.5),"6 a 6,5",IF(AND(CG273&gt;6.5,CG273&lt;=7.5),"7 a 7,5",IF(AND(CG273&gt;7.5,CG273&lt;=8.5),"8 a 8,5",IF(AND(CG273&gt;8.5,CG273&lt;=9.5),"9 a 9,5",IF(CG273&gt;=10,"10","Fuera de rango")))))))))))))))))))))))</f>
        <v>-2 a -1,5</v>
      </c>
      <c r="CI273" s="11" t="n">
        <f aca="false">IF(CG273="","",IF(CG273=-2.25,"NORMA",IF(CG273&lt;=-9.5,1,IF(CG273&lt;=-8.5,2,IF(CG273&lt;=-7.5,3,IF(CG273&lt;=-6.5,4,IF(CG273&lt;=-5.5,5,IF(CG273&lt;=-4.5,6,IF(CG273&lt;=-3.5,7,IF(CG273&lt;=-2.5,8,IF(CG273&lt;=-1.5,9,IF(CG273&lt;=-0.5,10,IF(CG273&lt;=0.5,11,IF(CG273&lt;=1.5,12,IF(CG273&lt;=2.5,13,IF(CG273&lt;=3.5,14,IF(CG273&lt;=4.5,15,IF(CG273&lt;=5.5,16,IF(CG273&lt;=6.5,17,IF(CG273&lt;=7.5,18,IF(CG273&lt;=8.5,19,IF(CG273&lt;=9.5,20,IF(CG273=10,21,"Fuera de rango")))))))))))))))))))))))</f>
        <v>9</v>
      </c>
      <c r="CJ273" s="9" t="n">
        <v>1</v>
      </c>
      <c r="CK273" s="10" t="str">
        <f aca="false">IF(CJ273="","",IF(AND(CJ273&gt;=-6,CJ273&lt;=-5.5),"-6 a -5,5",IF(AND(CJ273&gt;-5.5,CJ273&lt;=-4.5),"-5 a -4,5",IF(AND(CJ273&gt;-4.5,CJ273&lt;=-3.5),"-4 a -3,5",IF(AND(CJ273&gt;-3.5,CJ273&lt;=-2.5),"-3 a -2,5",IF(AND(CJ273&gt;-2.5,CJ273&lt;=-1.5),"-2 a -1,5",IF(AND(CJ273&gt;-1.5,CJ273&lt;=-0.5),"-1 a -0,5",IF(AND(CJ273&gt;-0.5,CJ273&lt;=0.5),"0 a 0,5",IF(AND(CJ273&gt;0.5,CJ273&lt;=1.5),"1 a 1,5",IF(AND(CJ273&gt;1.5,CJ273&lt;2.5),"2",IF(AND(CJ273&gt;=2.5,CJ273&lt;=3),"2,5 a 3",IF(AND(CJ273&gt;3,CJ273&lt;=4),"3,5 a 4",IF(AND(CJ273&gt;4,CJ273&lt;=5),"4,5 a 5",IF(AND(CJ273&gt;5,CJ273&lt;=6),"5,5 a 6",IF(AND(CJ273&gt;6,CJ273&lt;=7),"6,5 a 7",IF(AND(CJ273&gt;7,CJ273&lt;=8),"7,5 a 8",IF(AND(CJ273&gt;8,CJ273&lt;=9.5),"8,5 a 9,5",IF(CJ273=10,"10","Fuera de rango"))))))))))))))))))</f>
        <v>1 a 1,5</v>
      </c>
      <c r="CL273" s="11" t="n">
        <f aca="false">IF(CK273="","",IF(OR(CK273="-6 a -5,5",CK273="-6 - -5,5"),1,IF(OR(CK273="-5 a -4,5",CK273="-5 - -4,5"),2,IF(OR(CK273="-4 a -3,5",CK273="-4 - -3,5"),3,IF(OR(CK273="-3 a -2,5",CK273="-3 - -2,5"),4,IF(OR(CK273="-2 a -1,5",CK273="-2 - -1,5"),5,IF(OR(CK273="-1 a -0,5",CK273="-1 - -0,5"),6,IF(OR(CK273="0 a 0,5",CK273="0 - 0,5"),7,IF(OR(CK273="1 a 1,5",CK273="1 - 1,5"),8,IF(CK273="2","NORMA",IF(OR(CK273="2,5 a 3",CK273="2,5 - 3"),9,IF(OR(CK273="3,5 a 4",CK273="3,5 - 4"),10,IF(OR(CK273="4,5 a 5",CK273="4,5 - 5"),11,IF(OR(CK273="5,5 a 6",CK273="5,5 - 6"),12,IF(OR(CK273="6,5 a 7",CK273="6,5 - 7"),13,IF(OR(CK273="7,5 a 8",CK273="7,5 - 8"),14,IF(OR(CK273="8,5 a 9",CK273="8,5 - 9,5",CK273="9 a 9,5"),15,IF(CK273="10",15,IF(OR(CK273="0,5 a 1",CK273="0,5 - 1"),7,"Fuera de rango")))))))))))))))))))</f>
        <v>8</v>
      </c>
      <c r="CM273" s="10" t="n">
        <v>0</v>
      </c>
      <c r="CN273" s="10" t="str">
        <f aca="false">IF(CM273=0,"0", " ")</f>
        <v>0</v>
      </c>
      <c r="CO273" s="10" t="str">
        <f aca="false">IF(CM273&gt;0,"EME"," ")</f>
        <v> </v>
      </c>
      <c r="CP273" s="10" t="n">
        <v>0</v>
      </c>
      <c r="CQ273" s="10" t="str">
        <f aca="false">IF(CP273&gt;0,"0", " ")</f>
        <v> </v>
      </c>
      <c r="CR273" s="10" t="str">
        <f aca="false">IF(CP273&gt;0,"EME"," ")</f>
        <v> </v>
      </c>
      <c r="CS273" s="9" t="n">
        <v>0</v>
      </c>
      <c r="CT273" s="10" t="str">
        <f aca="false">IF(CS273&gt;0,"1", " ")</f>
        <v> </v>
      </c>
      <c r="CU273" s="10" t="str">
        <f aca="false">IF(CS273&gt;0,"HIP"," ")</f>
        <v> </v>
      </c>
      <c r="CV273" s="9" t="n">
        <v>0</v>
      </c>
      <c r="CW273" s="10" t="str">
        <f aca="false">IF(CV273&gt;0,"1", " ")</f>
        <v> </v>
      </c>
      <c r="CX273" s="10" t="str">
        <f aca="false">IF(CV273&gt;0,"HIP"," ")</f>
        <v> </v>
      </c>
      <c r="CY273" s="9" t="n">
        <v>-4</v>
      </c>
      <c r="CZ273" s="11" t="str">
        <f aca="false">IF(CY273&lt;0,"2"," ")</f>
        <v>2</v>
      </c>
      <c r="DA273" s="11" t="str">
        <f aca="false">IF(CY273&lt;0,"MIO"," ")</f>
        <v>MIO</v>
      </c>
      <c r="DB273" s="9" t="n">
        <v>-4.25</v>
      </c>
      <c r="DC273" s="11" t="str">
        <f aca="false">IF(DB273&lt;0,"2"," ")</f>
        <v>2</v>
      </c>
      <c r="DD273" s="11" t="str">
        <f aca="false">IF(DB273&lt;0,"MIO"," ")</f>
        <v>MIO</v>
      </c>
      <c r="DE273" s="9" t="n">
        <v>-1</v>
      </c>
      <c r="DF273" s="11" t="str">
        <f aca="false">IF(DE273&lt;0,"3"," ")</f>
        <v>3</v>
      </c>
      <c r="DG273" s="11" t="str">
        <f aca="false">IF(DE273&lt;0,"AST"," ")</f>
        <v>AST</v>
      </c>
      <c r="DH273" s="9" t="n">
        <v>-0.75</v>
      </c>
      <c r="DI273" s="11" t="str">
        <f aca="false">IF(DH273&lt;0,"3"," ")</f>
        <v>3</v>
      </c>
      <c r="DJ273" s="11" t="str">
        <f aca="false">IF(DH273&lt;0,"AST"," ")</f>
        <v>AST</v>
      </c>
      <c r="DK273" s="9" t="n">
        <v>1.75</v>
      </c>
      <c r="DL273" s="10" t="str">
        <f aca="false">IF(DK273&gt;0,"4"," ")</f>
        <v>4</v>
      </c>
      <c r="DM273" s="10" t="str">
        <f aca="false">IF(DK273&gt;0,"PRE"," ")</f>
        <v>PRE</v>
      </c>
      <c r="DN273" s="9" t="n">
        <v>1.75</v>
      </c>
      <c r="DO273" s="10" t="str">
        <f aca="false">IF(DN273&gt;0,"4"," ")</f>
        <v>4</v>
      </c>
      <c r="DP273" s="10" t="str">
        <f aca="false">IF(DN273&gt;0,"PRE"," ")</f>
        <v>PRE</v>
      </c>
      <c r="DQ273" s="12" t="n">
        <v>3</v>
      </c>
      <c r="DR273" s="12" t="n">
        <v>3</v>
      </c>
      <c r="DS273" s="12" t="str">
        <f aca="false">CONCATENATE(CO273,CU273,DA273,DG273,DM273)</f>
        <v>  MIOASTPRE</v>
      </c>
      <c r="DT273" s="10" t="str">
        <f aca="false" t="array" ref="DT273">_xlfn.IFS(DS273="EME    ","0", DS273=" HIP   ","1", DS273="  MIO  ","2", DS273="   AST ","3", DS273="    PRE","4", DS273="EME   PRE","5", DS273=" HIP  PRE","6", DS273=" HIP AST ","7", DS273="  MIO PRE","8", DS273="  MIOAST ","9", DS273="   ASTPRE","10",DS273=" HIP ASTPRE","11", DS273="  MIOASTPRE","12", DS273="     ","0")</f>
        <v>12</v>
      </c>
      <c r="DU273" s="1" t="s">
        <v>154</v>
      </c>
      <c r="DV273" s="1" t="str">
        <f aca="false" t="array" ref="DV273">_xlfn.IFS(DU273="SI","2", DU273="NO","1")</f>
        <v>1</v>
      </c>
      <c r="DW273" s="10" t="n">
        <v>0</v>
      </c>
      <c r="DX273" s="11" t="str">
        <f aca="false">IF(DW273=0,"1","2")</f>
        <v>1</v>
      </c>
      <c r="DY273" s="11" t="str">
        <f aca="false" t="array" ref="DY273">_xlfn.IFS(DW273=0,"0", DW273=0.25, "1", DW273=0.5,"2", DW273=0.75,"3", DW273=1,"4",DW273=1.25,"5", DW273=1.5,"6", DW273=1.75,"7", DW273=2,"8")</f>
        <v>0</v>
      </c>
      <c r="DZ273" s="10" t="n">
        <v>0</v>
      </c>
      <c r="EA273" s="11" t="str">
        <f aca="false">IF(DZ273=0,"1","2")</f>
        <v>1</v>
      </c>
      <c r="EB273" s="11" t="str">
        <f aca="false" t="array" ref="EB273">_xlfn.IFS(DZ273=0,"0", DZ273=0.25, "1", DZ273=0.5,"2", DZ273=0.75,"3", DZ273=1,"4",DZ273=1.25,"5", DZ273=1.5,"6", DZ273=1.75,"7", DZ273=2,"8")</f>
        <v>0</v>
      </c>
      <c r="EC273" s="10" t="n">
        <v>0.25</v>
      </c>
      <c r="ED273" s="10" t="str">
        <f aca="false">IF(EC273=0,"1","2")</f>
        <v>2</v>
      </c>
      <c r="EE273" s="11" t="e">
        <f aca="false" t="array" ref="EE273">_xlfn.IFS(EC273=0,"0", EC273=-0.25, "1", EC273=-0.5,"2", EC273=-0.75,"3", EC273=-1,"4",EC273=-1.25,"5", EC273=-1.5,"6", EC273=-1.75,"7", EC273=-2,"8", EC273=-2.25,"9",EC273=-2.5,"10", EC273=-2.75,"11", EC273=-3,"12", EC273=-3.25,"13", EC273=-3.5,"14", EC273=-3.75,"15",EC273=-4,"16")</f>
        <v>#N/A</v>
      </c>
      <c r="EF273" s="10" t="n">
        <v>0.25</v>
      </c>
      <c r="EG273" s="10" t="str">
        <f aca="false">IF(EF273=0,"1","2")</f>
        <v>2</v>
      </c>
      <c r="EH273" s="11" t="e">
        <f aca="false" t="array" ref="EH273">_xlfn.IFS(EF273=0,"0", EF273=-0.25, "1", EF273=-0.5,"2", EF273=-0.75,"3", EF273=-1,"4",EF273=-1.25,"5", EF273=-1.5,"6", EF273=-1.75,"7", EF273=-2,"8", EF273=-2.25,"9",EF273=-2.5,"10", EF273=-2.75,"11", EF273=-3,"12", EF273=-3.25,"13", EF273=-3.5,"14", EF273=-3.75,"15",EF273=-4,"16")</f>
        <v>#N/A</v>
      </c>
      <c r="EI273" s="10" t="n">
        <v>-0.25</v>
      </c>
      <c r="EJ273" s="11" t="str">
        <f aca="false">IF(EI273=0,"1","2")</f>
        <v>2</v>
      </c>
      <c r="EK273" s="11" t="str">
        <f aca="false" t="array" ref="EK273">_xlfn.IFS(EI273=0,"0", EI273=-0.25, "1", EI273=-0.5,"2", EI273=-0.75,"3", EI273=-1,"4",EI273=-1.25,"5", EI273=-1.5,"6", EI273=-1.75,"7", EI273=-2,"8", EI273=-2.25,"9", EI273=-2.25,"9",EI273=-2.5,"10", EI273=-2.75,"11", EI273=-3,"12", EI273=-3.25,"13", EI273=-3.5,"14", EI273=-3.75,"15",EI273=-4,"16", EI273=0.25, "17", EI273=0.5, "18")</f>
        <v>1</v>
      </c>
      <c r="EL273" s="10" t="n">
        <v>-0.25</v>
      </c>
      <c r="EM273" s="11" t="str">
        <f aca="false">IF(EL273=0,"1","2")</f>
        <v>2</v>
      </c>
      <c r="EN273" s="11" t="str">
        <f aca="false" t="array" ref="EN273">_xlfn.IFS(EL273=0.25,"17",EL273=0.5,"18", EL273=0,"0", EL273=-0.25, "1", EL273=-0.5,"2", EL273=-0.75,"3", EL273=-1,"4",EL273=-1.25,"5", EL273=-1.5,"6", EL273=-1.75,"7", EL273=-2,"8",EL273= -2.25,"9",EL273=-2.5,"10",EL273= -2.75,"11",EL273= -3,"12",EL273= -3.25,"13",EL273= -3.5,"14",EL273= -3.75,"15",EL273=-4,"16")</f>
        <v>1</v>
      </c>
      <c r="EO273" s="10" t="n">
        <v>0.25</v>
      </c>
      <c r="EP273" s="11" t="str">
        <f aca="false">IF(EO273=0,"1","2")</f>
        <v>2</v>
      </c>
      <c r="EQ273" s="11" t="str">
        <f aca="false" t="array" ref="EQ273">_xlfn.IFS(EO273=0,"0", EO273=0.25, "1", EO273=0.5,"2", EO273=0.75,"3", EO273=1,"4",EO273=1.25,"5", EO273=1.5,"6", EO273=1.75,"7", EO273=2,"8", EO273=2.25,"9", EO273=2.25,"9",EO273=2.5,"10", EO273=2.75,"11", EO273=3,"12", EO273=3.25,"13", EO273=3.5,"14", EO273=3.75,"15",EO273=4,"16", EO273=-0.25, "17", bq=-0.5, "18")</f>
        <v>1</v>
      </c>
      <c r="ER273" s="10" t="n">
        <v>0.25</v>
      </c>
      <c r="ES273" s="11" t="str">
        <f aca="false">IF(ER273=0,"1","2")</f>
        <v>2</v>
      </c>
      <c r="ET273" s="11" t="str">
        <f aca="false" t="array" ref="ET273">_xlfn.IFS(ER273=0,"0", ER273=0.25, "1", ER273=0.5,"2", ER273=0.75,"3", ER273=1,"4",ER273=1.25,"5", ER273=1.5,"6", ER273=1.75,"7", ER273=2,"8", ER273=2.25,"9", ER273=2.25,"9",ER273=2.5,"10", ER273=2.75,"11", ER273=3,"12", ER273=3.25,"13", ER273=3.5,"14", ER273=3.75,"15",ER273=4,"16", ER273=-0.25, "17", bq=-0.5, "18")</f>
        <v>1</v>
      </c>
      <c r="EU273" s="13" t="n">
        <v>11</v>
      </c>
      <c r="EV273" s="14" t="str">
        <f aca="false">VLOOKUP(EU273,LEYENDA!$G$2:$H$8,2,TRUE())</f>
        <v>6-12</v>
      </c>
      <c r="EW273" s="14" t="str">
        <f aca="false" t="array" ref="EW273">_xlfn.IFS(EV273="0-5","1", EV273="6-12","2", EV273="13-18","3", EV273="19-24","4", EV273="25-36","5", EV273="37-48","6", EV273="49-60","7")</f>
        <v>2</v>
      </c>
    </row>
    <row r="274" customFormat="false" ht="13.5" hidden="false" customHeight="false" outlineLevel="0" collapsed="false">
      <c r="A274" s="1" t="n">
        <v>71</v>
      </c>
      <c r="B274" s="32" t="n">
        <v>4</v>
      </c>
      <c r="C274" s="33" t="n">
        <v>37294</v>
      </c>
      <c r="D274" s="6"/>
      <c r="E274" s="5" t="str">
        <f aca="false">VLOOKUP(A274,'286'!$A$3:$J$600,10,FALSE())</f>
        <v>LÓPEZ MARUGAN, BEGOÑA</v>
      </c>
      <c r="F274" s="4" t="str">
        <f aca="false">VLOOKUP(A274,'286'!$A$3:$I$1768,3,FALSE())</f>
        <v>LOMABE</v>
      </c>
      <c r="G274" s="6" t="n">
        <f aca="false">VLOOKUP(A274,'286'!$A$3:$I$1768,4,FALSE())</f>
        <v>17284</v>
      </c>
      <c r="H274" s="7" t="n">
        <f aca="false">YEAR(C274)-YEAR(G274)</f>
        <v>55</v>
      </c>
      <c r="I274" s="1" t="str">
        <f aca="false">VLOOKUP(H274,LEYENDA!$C$2:$D$6,2,TRUE())</f>
        <v>41-60</v>
      </c>
      <c r="J274" s="5" t="str">
        <f aca="false">VLOOKUP(A274,'286'!$A$3:$I$1768,7,FALSE())</f>
        <v>M</v>
      </c>
      <c r="K274" s="8" t="str">
        <f aca="false">VLOOKUP(A274,'286'!$A$3:$I$1768,2,FALSE())</f>
        <v>OD</v>
      </c>
      <c r="L274" s="4" t="str">
        <f aca="false">VLOOKUP(A274,'286'!$A$3:$I$1768,8,FALSE())</f>
        <v>D</v>
      </c>
      <c r="M274" s="4" t="str">
        <f aca="false">VLOOKUP(A274,'286'!$A$3:$I$1768,9,FALSE())</f>
        <v>I</v>
      </c>
      <c r="N274" s="8" t="str">
        <f aca="false">IF(R274=O274, "MISMA","CONTRARIA")</f>
        <v>CONTRARIA</v>
      </c>
      <c r="O274" s="8" t="str">
        <f aca="false" t="array" ref="O274">_xlfn.IFS(L274="D","1", L274="I","2")</f>
        <v>1</v>
      </c>
      <c r="P274" s="8" t="str">
        <f aca="false" t="array" ref="P274">_xlfn.IFS(K274="OD","1", K274="OI","2")</f>
        <v>1</v>
      </c>
      <c r="Q274" s="1" t="str">
        <f aca="false" t="array" ref="Q274">_xlfn.IFS(J274="M","1", J274="H","2")</f>
        <v>1</v>
      </c>
      <c r="R274" s="8" t="str">
        <f aca="false" t="array" ref="R274">_xlfn.IFS(M274="D","1", M274="I","2")</f>
        <v>2</v>
      </c>
      <c r="S274" s="1" t="str">
        <f aca="false" t="array" ref="S274">_xlfn.IFS(N274="CONTRARIA", "1",N274= "MISMA","2")</f>
        <v>1</v>
      </c>
      <c r="T274" s="1" t="str">
        <f aca="false" t="array" ref="T274">_xlfn.IFS(I274="0-12","1", I274="13-24","2", I274="25-40","3", I274="41-60","4", I274="61-100","5")</f>
        <v>4</v>
      </c>
      <c r="U274" s="9" t="n">
        <v>3</v>
      </c>
      <c r="V274" s="1" t="str">
        <f aca="false">IF(U274="","",IF(AND(U274&gt;=-9,U274&lt;=-6.5),"-9 a -6,5",IF(AND(U274&gt;=-6,U274&lt;=-3.5),"-6 a -3,5",IF(AND(U274&gt;=-3,U274&lt;=-1),"-3 a -1",IF(U274=-0.5,"-0,5",IF(AND(U274&gt;=0,U274&lt;=2.5),"0 a 2,5",IF(AND(U274&gt;=3,U274&lt;=5.5),"3 a 5,5",IF(AND(U274&gt;=6,U274&lt;=8.5),"6 a 8,5",IF(AND(U274&gt;=9,U274&lt;=20),"9 a 20","Fuera de rango")))))))))</f>
        <v>3 a 5,5</v>
      </c>
      <c r="W274" s="11" t="n">
        <f aca="false">IF(V274="","",IF(V274="-9 a -6,5",2,IF(V274="-6 a -3,5",3,IF(V274="-3 a -1",4,IF(V274="-0,5","NORMA",IF(V274="0 a 2,5",5,IF(V274="3 a 5,5",6,IF(V274="6 a 8,5",7,IF(V274="9 a 20",8,"Fuera de rango")))))))))</f>
        <v>6</v>
      </c>
      <c r="X274" s="9" t="n">
        <v>0</v>
      </c>
      <c r="Y274" s="10" t="str">
        <f aca="false">IF(X274="","",IF(AND(X274&gt;=0,X274&lt;=4),"0 a 4",IF(AND(X274&gt;=4.5,X274&lt;=8.5),"4,5 a 8,5",IF(X274=9,"9",IF(AND(X274&gt;=9.5,X274&lt;=13),"9,5 a 13",IF(AND(X274&gt;=13.5,X274&lt;=20),"13,5 a 20",IF(AND(X274&gt;=20.5,X274&lt;=35),"20,5 a 35","Fuera de rango")))))))</f>
        <v>0 a 4</v>
      </c>
      <c r="Z274" s="11" t="n">
        <f aca="false">IF(Y274="","",IF(Y274="0 a 4",1,IF(Y274="4,5 a 8,5",2,IF(Y274="9","NORMA",IF(Y274="9,5 a 13",3,IF(Y274="13,5 a 20",4,IF(Y274="20,5 a 35",5,"Fuera de rango")))))))</f>
        <v>1</v>
      </c>
      <c r="AA274" s="9" t="n">
        <v>13</v>
      </c>
      <c r="AB274" s="10" t="str">
        <f aca="false">IF(AA274="","",IF(AND(AA274&gt;=0,AA274&lt;=9),"0 a 9",IF(AND(AA274&gt;=9.5,AA274&lt;=18.5),"9,5 a 18,5",IF(AA274=19,"19",IF(AND(AA274&gt;=19.5,AA274&lt;=28),"19,5 a 28",IF(AND(AA274&gt;=28.5,AA274&lt;=40),"28,5 a 40","Fuera de rango"))))))</f>
        <v>9,5 a 18,5</v>
      </c>
      <c r="AC274" s="11" t="n">
        <f aca="false" t="array" ref="AC274">_xlfn.IFS(AB274="","",AB274="0 a 9",1,AB274="9,5 a 18,5",2,AB274="19","NORMA",AB274="19,5 a 28",3,AB274="28,5 a 40",4,TRUE(),"Fuera de rango")</f>
        <v>2</v>
      </c>
      <c r="AD274" s="9" t="n">
        <v>4</v>
      </c>
      <c r="AE274" s="10" t="str">
        <f aca="false">IF(AD274="","",IF(AND(AD274&gt;=-10,AD274&lt;=0),"De -10 a 0",IF(AND(AD274&gt;=0.5,AD274&lt;=9.5),"0,5 a 9,5",IF(AD274=10,"10",IF(AND(AD274&gt;=10.5,AD274&lt;=20),"10,5 a 20",IF(AND(AD274&gt;=20.5,AD274&lt;=40),"20,5 a 40","Fuera de rango"))))))</f>
        <v>0,5 a 9,5</v>
      </c>
      <c r="AF274" s="12" t="n">
        <f aca="false">IF(AD274="","",IF(AND(AD274&gt;=-10,AD274&lt;=0),1,IF(AND(AD274&gt;=0.5,AD274&lt;=9.5),2,IF(AD274=10,"NORMA",IF(AND(AD274&gt;=10.5,AD274&lt;=20),3,IF(AND(AD274&gt;=20.5,AD274&lt;=40),4,""))))))</f>
        <v>2</v>
      </c>
      <c r="AG274" s="9" t="n">
        <v>7</v>
      </c>
      <c r="AH274" s="10" t="str">
        <f aca="false">IF(AG274="","",IF(AND(AG274&gt;=0,AG274&lt;=4),"0 a 4",IF(AND(AG274&gt;=4.5,AG274&lt;=8.5),"4,5 a 8,5",IF(AG274=9,"9",IF(AND(AG274&gt;=9.5,AG274&lt;=13),"9,5 a 13",IF(AND(AG274&gt;=13.5,AG274&lt;=25),"13,5 a 25","Fuera de rango"))))))</f>
        <v>4,5 a 8,5</v>
      </c>
      <c r="AI274" s="11" t="n">
        <f aca="false">IF(AH274="","",IF(AH274="0 a 4",1,IF(AH274="4,5 a 8,5",2,IF(AH274="9","NORMA",IF(AH274="9,5 a 13",3,IF(AH274="13,5 a 25",4,""))))))</f>
        <v>2</v>
      </c>
      <c r="AJ274" s="9" t="n">
        <v>2</v>
      </c>
      <c r="AK274" s="10" t="str">
        <f aca="false">IF(AJ274="","",IF(AND(AJ274&gt;=-15,AJ274&lt;=-10.5),"-15 a -10,5",IF(AND(AJ274&gt;=-10,AJ274&lt;=-4),"-10 a -4",IF(AND(AJ274&gt;=-4.5,AJ274&lt;=0),"-4,5 a 0",IF(AND(AJ274&gt;=0.5,AJ274&lt;=4.5),"0,5 a 4,5",IF(AJ274=5,"5",IF(AND(AJ274&gt;=5.5,AJ274&lt;=10),"5,5 a 10",IF(AND(AJ274&gt;=10.5,AJ274&lt;=20),"10,5 a 20","Fuera de rango"))))))))</f>
        <v>0,5 a 4,5</v>
      </c>
      <c r="AL274" s="11" t="n">
        <f aca="false">IF(AK274="","",IF(AK274="-15 a -10,5",1,IF(AK274="-10 a -4",2,IF(AK274="-4,5 a 0",3,IF(AK274="0,5 a 4,5",4,IF(AK274="5","NORMA",IF(AK274="5,5 a 10",5,IF(AK274="10,5 a 20",6,"Error"))))))))</f>
        <v>4</v>
      </c>
      <c r="AM274" s="9" t="n">
        <v>-1</v>
      </c>
      <c r="AN274" s="10" t="str">
        <f aca="false">IF(AM274="","",IF(AND(AM274&gt;=-7.5,AM274&lt;=-5.5),"-7,5 a -5,5",IF(AND(AM274&gt;=-5,AM274&lt;=-3),"-5 a -3",IF(AND(AM274&gt;=-2.5,AM274&lt;=-0.5),"-2,5 a -0,5",IF(AM274=0,"0,00",IF(AND(AM274&gt;=0.5,AM274&lt;=2.5),"0,5 a 2,5",IF(AND(AM274&gt;=3,AM274&lt;=5),"3 a 5",IF(AND(AM274&gt;=5.5,AM274&lt;=7.5),"5,5 a 7,5",IF(AND(AM274&gt;=8,AM274&lt;=10),"8 a 10","Fuera de rango")))))))))</f>
        <v>-2,5 a -0,5</v>
      </c>
      <c r="AO274" s="11" t="n">
        <f aca="false">IF(AN274="","",IF(AN274="-7,5 a -5,5",1,IF(AN274="-5 a -3",2,IF(AN274="-2,5 a -0,5",3,IF(AN274="0,00","NORMA",IF(AN274="0,5 a 2,5",4,IF(AN274="3 a 5",5,IF(AN274="5,5 a 7,5",6,IF(AN274="8 a 10",7,"Error")))))))))</f>
        <v>3</v>
      </c>
      <c r="AP274" s="9" t="n">
        <v>-12</v>
      </c>
      <c r="AQ274" s="10" t="str">
        <f aca="false">IF(AP274="","",IF(AND(AP274&gt;=-20,AP274&lt;=-9.5),"-20 a -9,5",IF(AND(AP274&gt;=-9,AP274&lt;=-6.5),"-9 a -6,5",IF(AP274=-6,"-6",IF(AND(AP274&gt;=-5.5,AP274&lt;=-3),"-5,5 a -3",IF(AND(AP274&gt;=-2.5,AP274&lt;=0),"-2,5 a 0",IF(AND(AP274&gt;=0.5,AP274&lt;=3),"0,5 a 3",IF(AND(AP274&gt;=3.5,AP274&lt;=6),"3,5 a 6",IF(AND(AP274&gt;=6.5,AP274&lt;=9),"6,5 a 9",IF(AND(AP274&gt;=9.5,AP274&lt;=20),"9,5 a 20","Fuera de rango"))))))))))</f>
        <v>-20 a -9,5</v>
      </c>
      <c r="AR274" s="11" t="n">
        <f aca="false">IF(AQ274="","",IF(AQ274="-20 a -9,5",1,IF(AQ274="-9 a -6,5",2,IF(AQ274="-6","NORMA",IF(AQ274="-5,5 a -3",3,IF(AQ274="-2,5 a 0",4,IF(AQ274="0,5 a 3",5,IF(AQ274="3,5 a 6",6,IF(AQ274="6,5 a 9",7,IF(AQ274="9,5 a 20",8,""))))))))))</f>
        <v>1</v>
      </c>
      <c r="AS274" s="9" t="n">
        <v>3</v>
      </c>
      <c r="AT274" s="10" t="str">
        <f aca="false">IF(AS274="","",IF(AND(AS274&gt;=-16,AS274&lt;=-14),"-16 a -14",IF(AND(AS274&gt;=-13.5,AS274&lt;=-11.5),"-13,5 a -11,5",IF(AND(AS274&gt;=-11,AS274&lt;=-9),"-11 a -9",IF(AND(AS274&gt;=-8.5,AS274&lt;=-6.5),"-8,5 a -6,5",IF(AND(AS274&gt;=-6,AS274&lt;=-4),"-6 a -4",IF(AND(AS274&gt;=-3.5,AS274&lt;=-1.5),"-3,5 a -1,5",IF(AND(AS274&gt;=-1,AS274&lt;=1),"-1 a 1",IF(AND(AS274&gt;=1.5,AS274&lt;=3.5),"1,5 a 3,5",IF(AND(AS274&gt;=4,AS274&lt;=6),"4 a 6",IF(AND(AS274&gt;=6.5,AS274&lt;=8.5),"6,5 a 8,5",IF(AND(AS274&gt;=9,AS274&lt;=11),"9 a 11",IF(AND(AS274&gt;=11.5,AS274&lt;=13.5),"11,5 a 13,5",IF(AND(AS274&gt;=14,AS274&lt;=16),"14 a 16",IF(AND(AS274&gt;=16.5,AS274&lt;=18.5),"16,5 a 18,5",IF(AND(AS274&gt;=19,AS274&lt;=21),"19 a 21","Fuera de rango"))))))))))))))))</f>
        <v>1,5 a 3,5</v>
      </c>
      <c r="AU274" s="11" t="n">
        <f aca="false" t="array" ref="AU274">IF(AT274="","",_xlfn.IFS(AT274="-16 a -14",1,AT274="-13,5 a -11,5",2,AT274="-11 a -9",3,AT274="-8,5 a -6,5",4,AT274="-6 a -4",5,AT274="-3,5 a -1,5",6,AT274="-1 a 1",7,AT274="1,5 a 3,5",8,AT274="4 a 6","NORMA",AT274="6,5 a 8,5",9,AT274="9 a 11",10,AT274="11,5 a 13,5",11,AT274="14 a 16",12,AT274="16,5 a 18,5",13,AT274="19 a 21",14,TRUE(),""))</f>
        <v>8</v>
      </c>
      <c r="AV274" s="9" t="n">
        <v>2.25</v>
      </c>
      <c r="AW274" s="10" t="str">
        <f aca="false">IF(AV274="","",IF(AND(AV274&gt;=-1,AV274&lt;=-0.5),"-1 a -0,5",IF(AND(AV274&gt;-0.5,AV274&lt;=0),"De -0,5 a 0",IF(AND(AV274&gt;=0.25,AV274&lt;=0.75),"0,25 a 0,75",IF(AND(AV274&gt;=1,AV274&lt;=1.5),"1 a 1,5",IF(AND(AV274&gt;=1.75,AV274&lt;=2.25),"1,75 a 2,25",IF(AND(AV274&gt;=2.5,AV274&lt;=3),"2,5 a 3",IF(AND(AV274&gt;=3.25,AV274&lt;=3.75),"3,25 a 3,75","Fuera de rango"))))))))</f>
        <v>1,75 a 2,25</v>
      </c>
      <c r="AX274" s="11" t="n">
        <f aca="false">IF(AW274="","",IF(OR(AW274="-1 a -0,5",AW274="-1 a -0.5"),1,IF(OR(AW274="De -0,5 a 0",AW274="-0,5 a 0",AW274="De -0.5 a 0"),2,IF(OR(AW274="0,25 a 0,75",AW274="0.25 a 0.75"),"NORMA",IF(OR(AW274="1 a 1,5",AW274="1 a 1.5"),3,IF(OR(AW274="1,75 a 2,25",AW274="1.75 a 2.25"),4,IF(OR(AW274="2,5 a 3",AW274="2.5 a 3"),5,IF(OR(AW274="3,25 a 3,75",AW274="3.25 a 3.75"),6,""))))))))</f>
        <v>4</v>
      </c>
      <c r="AY274" s="9" t="n">
        <v>-12</v>
      </c>
      <c r="AZ274" s="10" t="str">
        <f aca="false">IF(AY274="","",IF(AND(AY274&gt;=-20,AY274&lt;=-9.5),"-20 a -9,5",IF(AND(AY274&gt;=-9,AY274&lt;=-6.5),"-9 a -6,5",IF(AY274=-6,"-6",IF(AND(AY274&gt;=-5.5,AY274&lt;=-3),"-5,5 a -3",IF(AND(AY274&gt;=-2.5,AY274&lt;=0),"-2,5 a 0",IF(AND(AY274&gt;=0.5,AY274&lt;=3),"0,5 a 3",IF(AND(AY274&gt;=3.5,AY274&lt;=6),"3,5 a 6","Fuera de rango"))))))))</f>
        <v>-20 a -9,5</v>
      </c>
      <c r="BA274" s="11" t="n">
        <f aca="false">IF(AZ274="","",IF(AZ274="-20 a -9,5",1,IF(AZ274="-9 a -6,5",2,IF(AZ274="-6","NORMA",IF(AZ274="-5,5 a -3",3,IF(AZ274="-2,5 a 0",4,IF(AZ274="0,5 a 3",5,IF(AZ274="3,5 a 6",6,""))))))))</f>
        <v>1</v>
      </c>
      <c r="BB274" s="9" t="n">
        <v>0</v>
      </c>
      <c r="BC274" s="10" t="str">
        <f aca="false" t="array" ref="BC274">IF(BB274="","",_xlfn.IFS(AND(BB274&gt;=0,BB274&lt;=2),"0 a 2",AND(BB274&gt;=2.5,BB274&lt;=4.5),"2,5 a 4,5",AND(BB274&gt;=5,BB274&lt;=7),"5 a 7",AND(BB274&gt;=7.5,BB274&lt;=9.5),"7,5 a 9,5",AND(BB274&gt;=10,BB274&lt;=12),"10 a 12",AND(BB274&gt;=12.5,BB274&lt;=14.5),"12,5 a 14,5",BB274=15,"15",AND(BB274&gt;=15.5,BB274&lt;=17.5),"15,5 a 17,5",AND(BB274&gt;=18,BB274&lt;=20),"18 a 20",AND(BB274&gt;=20.5,BB274&lt;=22.5),"20,5 a 22,5",AND(BB274&gt;=23,BB274&lt;=25),"23 a 25",TRUE(),"Fuera de rango"))</f>
        <v>0 a 2</v>
      </c>
      <c r="BD274" s="11" t="n">
        <f aca="false" t="array" ref="BD274">IF(BC274="","",_xlfn.IFS(BC274="0 a 2",1,BC274="2,5 a 4,5",2,BC274="5 a 7",3,BC274="7,5 a 9,5",4,BC274="10 a 12",5,BC274="12,5 a 14,5",6,BC274="15","NORMA",BC274="15,5 a 17,5",7,BC274="18 a 20",8,BC274="20,5 a 22,5",9,BC274="23 a 25",10,TRUE(),"Fuera de rango"))</f>
        <v>1</v>
      </c>
      <c r="BE274" s="9" t="n">
        <v>25</v>
      </c>
      <c r="BF274" s="10" t="str">
        <f aca="false">IF(BE274="","",IF(AND(BE274&gt;=-20,BE274&lt;=-10),"-20 a -10",IF(AND(BE274&gt;=-9.5,BE274&lt;=0.5),"-9,5 a 0,5",IF(AND(BE274&gt;=1,BE274&lt;=11),"1 a 11",IF(AND(BE274&gt;=11.5,BE274&lt;=20.5),"11,5 a 20,5",IF(BE274=21,"21",IF(AND(BE274&gt;=21.5,BE274&lt;=31.5),"21,5 a 31,5",IF(AND(BE274&gt;=32,BE274&lt;=42),"32 a 42","Fuera de rango"))))))))</f>
        <v>21,5 a 31,5</v>
      </c>
      <c r="BG274" s="11" t="n">
        <f aca="false">IF(BF274="","",IF(BF274="-20 a -10",1,IF(BF274="-9,5 a 0,5",2,IF(BF274="1 a 11",3,IF(BF274="11,5 a 20,5",4,IF(BF274="21","NORMA",IF(BF274="21,5 a 31,5",5,IF(BF274="32 a 42",6,""))))))))</f>
        <v>5</v>
      </c>
      <c r="BH274" s="9" t="n">
        <v>-5</v>
      </c>
      <c r="BI274" s="10" t="str">
        <f aca="false">IF(BH274="","",IF(AND(BH274&gt;=-20,BH274&lt;=-15),"-20 a -15",IF(AND(BH274&gt;=-14.5,BH274&lt;=-9.5),"-14,5 a -9,5",IF(AND(BH274&gt;=-9,BH274&lt;=-4),"-9 a -4",IF(AND(BH274&gt;=-3.5,BH274&lt;=2.5),"-3,5 a 2,5",IF(AND(BH274&gt;=3,BH274&lt;=8),"3 a 8",IF(AND(BH274&gt;=8.5,BH274&lt;=14.5),"8,5 a 14,5",IF(BH274=15,"15",IF(AND(BH274&gt;=15.5,BH274&lt;=20.5),"15,5 a 20,5",IF(AND(BH274&gt;=21,BH274&lt;=26),"21 a 26","Fuera de rango"))))))))))</f>
        <v>-9 a -4</v>
      </c>
      <c r="BJ274" s="11" t="n">
        <f aca="false">IF(BI274="","",IF(BI274="-20 a -15",1,IF(BI274="-14,5 a -9,5",2,IF(BI274="-9 a -4",3,IF(BI274="-3,5 a 2,5",4,IF(BI274="3 a 8",5,IF(BI274="8,5 a 14,5",6,IF(BI274="15","NORMA",IF(BI274="15,5 a 20,5",7,IF(BI274="21 a 26",8,IF(BI274="26,5 a 31,5",9,"")))))))))))</f>
        <v>3</v>
      </c>
      <c r="BK274" s="9" t="n">
        <v>0</v>
      </c>
      <c r="BL274" s="10" t="str">
        <f aca="false">IF(BK274="","",IF(AND(BK274&gt;=0,BK274&lt;=2),"0 - 2",IF(AND(BK274&gt;=2.5,BK274&lt;=4.5),"2,5 - 4,5",IF(AND(BK274&gt;=5,BK274&lt;=7),"5 - 7",IF(AND(BK274&gt;=7.5,BK274&lt;=9.5),"7,5 - 9,5",IF(AND(BK274&gt;=10,BK274&lt;=12),"10 - 12",IF(AND(BK274&gt;=12.5,BK274&lt;=13.5),"12,5 - 13,5",IF(BK274=14,"14",IF(AND(BK274&gt;=14.5,BK274&lt;=16.5),"14,5 - 16,5",IF(AND(BK274&gt;=17,BK274&lt;=19),"17 - 19",IF(AND(BK274&gt;=19.5,BK274&lt;=21.5),"19,5 - 21,5",IF(AND(BK274&gt;=22,BK274&lt;=24),"22 - 24",IF(AND(BK274&gt;=24.5,BK274&lt;=26.5),"24,5 - 26,5",IF(AND(BK274&gt;=27,BK274&lt;=29),"27 - 29",IF(AND(BK274&gt;=29.5,BK274&lt;=30),"29,5 - 30","Fuera de rango")))))))))))))))</f>
        <v>0 - 2</v>
      </c>
      <c r="BM274" s="11" t="n">
        <f aca="false">IF(BL274="","",IF(BL274="0 - 2",1,IF(BL274="2,5 - 4,5",2,IF(BL274="5 - 7",3,IF(BL274="7,5 - 9,5",4,IF(BL274="10 - 12",5,IF(BL274="12,5 - 13,5",6,IF(BL274="14","NORMA",IF(BL274="14,5 - 16,5",7,IF(BL274="17 - 19",8,IF(BL274="19,5 - 21,5",9,IF(BL274="22 - 24",10,IF(BL274="24,5 - 26,5",11,IF(BL274="27 - 29",12,IF(BL274="29,5 - 30",13,"")))))))))))))))</f>
        <v>1</v>
      </c>
      <c r="BN274" s="9" t="n">
        <v>20</v>
      </c>
      <c r="BO274" s="10" t="str">
        <f aca="false">IF(BN274="","",IF(AND(BN274&gt;=-20,BN274&lt;=-10),"-20 a -10",IF(AND(BN274&gt;=-9.5,BN274&lt;=0.5),"-9,5 a 0,5",IF(AND(BN274&gt;=1,BN274&lt;=11),"1 a 11",IF(AND(BN274&gt;=11.5,BN274&lt;=21.5),"11,5 a 21,5",IF(BN274=22,"22",IF(AND(BN274&gt;=22.5,BN274&lt;=32.5),"22,5 a 32,5",IF(AND(BN274&gt;=33,BN274&lt;=43),"33 a 43","Fuera de rango"))))))))</f>
        <v>11,5 a 21,5</v>
      </c>
      <c r="BP274" s="11" t="n">
        <f aca="false">IF(BO274="","",IF(BO274="-20 a -10",1,IF(BO274="-9,5 a 0,5",2,IF(BO274="1 a 11",3,IF(BO274="11,5 a 21,5",4,IF(BO274="22","NORMA",IF(BO274="22,5 a 32,5",5,IF(BO274="33 a 43",6,""))))))))</f>
        <v>4</v>
      </c>
      <c r="BQ274" s="9" t="n">
        <v>16</v>
      </c>
      <c r="BR274" s="10" t="str">
        <f aca="false">IF(BQ274="","",IF(AND(BQ274&gt;=-20,BQ274&lt;=-15),"-20 a -15",IF(AND(BQ274&gt;=-14.5,BQ274&lt;=-9.5),"-14,5 a -9,5",IF(AND(BQ274&gt;=-9,BQ274&lt;=-4),"-9 a -4",IF(AND(BQ274&gt;=-3.5,BQ274&lt;=2.5),"-3,5 a 2,5",IF(AND(BQ274&gt;=3,BQ274&lt;=8),"3 a 8",IF(AND(BQ274&gt;=8.5,BQ274&lt;=13.5),"8,5 a 13,5",IF(AND(BQ274&gt;=14,BQ274&lt;=17.5),"14 a 17,5",IF(BQ274=18,"18",IF(AND(BQ274&gt;=18.5,BQ274&lt;=23.5),"18,5 a 23,5",IF(AND(BQ274&gt;=24,BQ274&lt;=29),"24 a 29",IF(AND(BQ274&gt;=29.5,BQ274&lt;=34.5),"29,5 a 34,5",IF(AND(BQ274&gt;=35,BQ274&lt;=40),"35 a 40","Fuera de rango")))))))))))))</f>
        <v>14 a 17,5</v>
      </c>
      <c r="BS274" s="11" t="n">
        <f aca="false">IF(BR274="","",IF(BR274="-20 a -15",1,IF(BR274="-14,5 a -9,5",2,IF(BR274="-9 a -4",3,IF(BR274="-3,5 a 2,5",4,IF(BR274="3 a 8",5,IF(BR274="8,5 a 13,5",6,IF(BR274="14 a 17,5",7,IF(BR274="18","NORMA",IF(BR274="18,5 a 23,5",8,IF(BR274="24 a 29",9,IF(BR274="29,5 a 34,5",10,IF(BR274="35 a 40",11,"")))))))))))))</f>
        <v>7</v>
      </c>
      <c r="BT274" s="9" t="n">
        <v>0</v>
      </c>
      <c r="BU274" s="10" t="str">
        <f aca="false">IF(BT274="","",IF(AND(BT274&gt;=-20,BT274&lt;=-18),"-20 a -18",IF(AND(BT274&gt;=-17.5,BT274&lt;=-15.5),"-17,5 a -15,5",IF(AND(BT274&gt;=-15,BT274&lt;=-13),"-15 a -13",IF(AND(BT274&gt;=-12.5,BT274&lt;=-10.5),"-12,5 a -10,5",IF(AND(BT274&gt;=-10,BT274&lt;=-8),"-10 a -8",IF(AND(BT274&gt;=-7.5,BT274&lt;=-5.5),"-7,5 a -5,5",IF(AND(BT274&gt;=-5,BT274&lt;=-3),"-5 a -3",IF(AND(BT274&gt;=-2.5,BT274&lt;=-0.5),"-2,5 a -0,5",IF(BT274=0,"0",IF(AND(BT274&gt;=0.5,BT274&lt;=2.5),"0,5 a 2,5",IF(AND(BT274&gt;=3,BT274&lt;=5),"3 a 5",IF(AND(BT274&gt;=5.5,BT274&lt;=7.5),"5,5 a 7,5",IF(AND(BT274&gt;=8,BT274&lt;=10),"8 a 10",IF(AND(BT274&gt;=10.5,BT274&lt;=12.5),"10,5 a 12,5",IF(AND(BT274&gt;=13,BT274&lt;=15),"13 a 15",IF(AND(BT274&gt;=15.5,BT274&lt;=17.5),"15,5 a 17,5",IF(AND(BT274&gt;=18,BT274&lt;=20),"18 a 20","Fuera de rango"))))))))))))))))))</f>
        <v>0</v>
      </c>
      <c r="BV274" s="11" t="str">
        <f aca="false">IF(BT274="","",IF(BT274=0,"NORMA",IF(AND(BT274&gt;=-20,BT274&lt;=-18),2,IF(AND(BT274&gt;=-17.5,BT274&lt;=-15.5),2,IF(AND(BT274&gt;=-15,BT274&lt;=-13),3,IF(AND(BT274&gt;=-12.5,BT274&lt;=-10.5),4,IF(AND(BT274&gt;=-10,BT274&lt;=-8),5,IF(AND(BT274&gt;=-7.5,BT274&lt;=-5.5),6,IF(AND(BT274&gt;=-5,BT274&lt;=-3),7,IF(AND(BT274&gt;=-2.5,BT274&lt;=-0.5),8,IF(AND(BT274&gt;=0.5,BT274&lt;=2.5),9,IF(AND(BT274&gt;=3,BT274&lt;=5),10,IF(AND(BT274&gt;=5.5,BT274&lt;=7.5),11,IF(AND(BT274&gt;=8,BT274&lt;=10),12,IF(AND(BT274&gt;=10.5,BT274&lt;=12.5),13,IF(AND(BT274&gt;=13,BT274&lt;=15),14,IF(AND(BT274&gt;=15.5,BT274&lt;=17.5),15,IF(AND(BT274&gt;=18,BT274&lt;=20),16,"Fuera de rango"))))))))))))))))))</f>
        <v>NORMA</v>
      </c>
      <c r="BW274" s="9" t="n">
        <v>-3.5</v>
      </c>
      <c r="BX274" s="10" t="n">
        <f aca="false">18.5- (0.3*H274)</f>
        <v>2</v>
      </c>
      <c r="BY274" s="10" t="n">
        <f aca="false">(BW274)-(BX274)</f>
        <v>-5.5</v>
      </c>
      <c r="BZ274" s="10" t="str">
        <f aca="false">IF(BY274="","",IF(BY274&lt;-27.5,"De -30 a -28",IF(BY274&lt;-25,"De -27,5 a -25,5",IF(BY274&lt;-22.5,"De -25 a -23",IF(BY274&lt;-20,"De -22,5 a -20,5",IF(BY274&lt;-17.5,"De -20 a -18",IF(BY274&lt;-15,"De -17,5 a -15,5",IF(BY274&lt;-12.5,"De -15 a -13",IF(BY274&lt;-10,"De -12,5 a -10,5",IF(BY274&lt;-7.5,"De -10 a -8",IF(BY274&lt;-5,"De -7,5 a -5,5",IF(BY274&lt;-2.5,"De -5 a -3",IF(BY274&lt;0,"De -2,5 a -0,5",IF(BY274&lt;2.5,"De 0 a 2",IF(BY274&lt;5,"De 2,5 a 4,5",IF(BY274&lt;7.5,"De 5 a 7",IF(BY274&lt;10,"De 7,5 a 9,5",IF(BY274&lt;12.5,"De 10 a 12",IF(BY274&lt;15,"De 12,5 a 14,5",IF(BY274&lt;17.5,"De 15 a 17",IF(BY274&lt;20,"De 17,5 a 19,5",IF(BY274&lt;22.5,"De 20 a 22",IF(BY274&lt;25,"De 22,5 a 24,5",IF(BY274&lt;27.5,"De 25 a 27","De 27,5 a 30"))))))))))))))))))))))))</f>
        <v>De -7,5 a -5,5</v>
      </c>
      <c r="CA274" s="12" t="n">
        <f aca="false">IF(BY274="","",IF(BY274&lt;=-28,1,IF(BY274&lt;=-25.5,2,IF(BY274&lt;=-23,3,IF(BY274&lt;=-20.5,4,IF(BY274&lt;=-18,5,IF(BY274&lt;=-15.5,6,IF(BY274&lt;=-13,7,IF(BY274&lt;=-10.5,8,IF(BY274&lt;=-8,9,IF(BY274&lt;=-5.5,10,IF(BY274&lt;=-3,11,IF(BY274&lt;=-0.5,12,IF(BY274&lt;=2,13,IF(BY274&lt;=4.5,14,IF(BY274&lt;=7,15,IF(BY274&lt;=9.5,16,IF(BY274&lt;=12,17,IF(BY274&lt;=14.5,18,IF(BY274&lt;=17,19,IF(BY274&lt;=19.5,20,IF(BY274&lt;=22,21,IF(BY274&lt;=24.5,22,IF(BY274&lt;=27,23,IF(BY274&lt;=30,24,"Fuera de rango")))))))))))))))))))))))))</f>
        <v>10</v>
      </c>
      <c r="CB274" s="9" t="n">
        <v>-3.5</v>
      </c>
      <c r="CC274" s="10" t="n">
        <f aca="false">18.5- (0.3*H274)</f>
        <v>2</v>
      </c>
      <c r="CD274" s="10" t="n">
        <f aca="false">(CB274)-(CC274)</f>
        <v>-5.5</v>
      </c>
      <c r="CE274" s="10" t="str">
        <f aca="false">IF(CD274="","",IF(CD274&lt;-27.5,"De -30 a -28",IF(CD274&lt;-25,"De -27,5 a -25,5",IF(CD274&lt;-22.5,"De -25 a -23",IF(CD274&lt;-20,"De -22,5 a -20,5",IF(CD274&lt;-17.5,"De -20 a -18",IF(CD274&lt;-15,"De -17,5 a -15,5",IF(CD274&lt;-12.5,"De -15 a -13",IF(CD274&lt;-10,"De -12,5 a -10,5",IF(CD274&lt;-7.5,"De -10 a -8",IF(CD274&lt;-5,"De -7,5 a -5,5",IF(CD274&lt;-2.5,"De -5 a -3",IF(CD274&lt;0,"De -2,5 a -0,5",IF(CD274&lt;=2,"De 0 a 2",IF(CD274&lt;=4.5,"De 2,5 a 4,5",IF(CD274&lt;=7,"De 5 a 7",IF(CD274&lt;=9.5,"De 7,5 a 9,5",IF(CD274&lt;=12,"De 10 a 12",IF(CD274&lt;=14.5,"De 12,5 a 14,5",IF(CD274&lt;=17,"De 15 a 17",IF(CD274&lt;=19.5,"De 17,5 a 19,5",IF(CD274&lt;=22,"De 20 a 22",IF(CD274&lt;=24.5,"De 22,5 a 24,5",IF(CD274&lt;=27,"De 25 a 27","De 27,5 a 30"))))))))))))))))))))))))</f>
        <v>De -7,5 a -5,5</v>
      </c>
      <c r="CF274" s="12" t="n">
        <f aca="false">IF(CD274="","",IF(CD274&lt;-27.5,1,IF(CD274&lt;-25,2,IF(CD274&lt;-22.5,3,IF(CD274&lt;-20,4,IF(CD274&lt;-17.5,5,IF(CD274&lt;-15,6,IF(CD274&lt;-12.5,7,IF(CD274&lt;-10,8,IF(CD274&lt;-7.5,9,IF(CD274&lt;-5,10,IF(CD274&lt;-2.5,11,IF(CD274&lt;0,12,IF(CD274&lt;2.5,13,IF(CD274&lt;5,14,IF(CD274&lt;7.5,15,IF(CD274&lt;10,16,IF(CD274&lt;12.5,17,IF(CD274&lt;15,18,IF(CD274&lt;17.5,19,IF(CD274&lt;20,20,IF(CD274&lt;22.5,21,IF(CD274&lt;25,22,IF(CD274&lt;27.5,23,24))))))))))))))))))))))))</f>
        <v>10</v>
      </c>
      <c r="CG274" s="9" t="n">
        <v>-1.75</v>
      </c>
      <c r="CH274" s="10" t="str">
        <f aca="false">IF(CG274="","",IF(AND(CG274&gt;=-10,CG274&lt;=-9.5),"-10 a -9,5",IF(AND(CG274&gt;-9.5,CG274&lt;=-8.5),"-9 a -8,5",IF(AND(CG274&gt;-8.5,CG274&lt;=-7.5),"-8 a -7,5",IF(AND(CG274&gt;-7.5,CG274&lt;=-6.5),"-7 a -6,5",IF(AND(CG274&gt;-6.5,CG274&lt;=-5.5),"-6 a -5,5",IF(AND(CG274&gt;-5.5,CG274&lt;=-4.5),"-5 a -4,5",IF(AND(CG274&gt;-4.5,CG274&lt;=-3.5),"-4 a -3,5",IF(AND(CG274&gt;-3.5,CG274&lt;=-2.5),"-3 a -2,5",IF(CG274=-2.25,"-2,25",IF(AND(CG274&gt;-2.5,CG274&lt;=-1.5),"-2 a -1,5",IF(AND(CG274&gt;-1.5,CG274&lt;=-0.5),"-1 a -0,5",IF(AND(CG274&gt;-0.5,CG274&lt;=0.5),"0 a 0,5",IF(AND(CG274&gt;0.5,CG274&lt;=1.5),"1 a 1,5",IF(AND(CG274&gt;1.5,CG274&lt;=2.5),"2 a 2,5",IF(AND(CG274&gt;2.5,CG274&lt;=3.5),"3 a 3,5",IF(AND(CG274&gt;3.5,CG274&lt;=4.5),"4 a 4,5",IF(AND(CG274&gt;4.5,CG274&lt;=5.5),"5 a 5,5",IF(AND(CG274&gt;5.5,CG274&lt;=6.5),"6 a 6,5",IF(AND(CG274&gt;6.5,CG274&lt;=7.5),"7 a 7,5",IF(AND(CG274&gt;7.5,CG274&lt;=8.5),"8 a 8,5",IF(AND(CG274&gt;8.5,CG274&lt;=9.5),"9 a 9,5",IF(CG274&gt;=10,"10","Fuera de rango")))))))))))))))))))))))</f>
        <v>-2 a -1,5</v>
      </c>
      <c r="CI274" s="11" t="n">
        <f aca="false">IF(CG274="","",IF(CG274=-2.25,"NORMA",IF(CG274&lt;=-9.5,1,IF(CG274&lt;=-8.5,2,IF(CG274&lt;=-7.5,3,IF(CG274&lt;=-6.5,4,IF(CG274&lt;=-5.5,5,IF(CG274&lt;=-4.5,6,IF(CG274&lt;=-3.5,7,IF(CG274&lt;=-2.5,8,IF(CG274&lt;=-1.5,9,IF(CG274&lt;=-0.5,10,IF(CG274&lt;=0.5,11,IF(CG274&lt;=1.5,12,IF(CG274&lt;=2.5,13,IF(CG274&lt;=3.5,14,IF(CG274&lt;=4.5,15,IF(CG274&lt;=5.5,16,IF(CG274&lt;=6.5,17,IF(CG274&lt;=7.5,18,IF(CG274&lt;=8.5,19,IF(CG274&lt;=9.5,20,IF(CG274=10,21,"Fuera de rango")))))))))))))))))))))))</f>
        <v>9</v>
      </c>
      <c r="CJ274" s="9" t="n">
        <v>1</v>
      </c>
      <c r="CK274" s="10" t="str">
        <f aca="false">IF(CJ274="","",IF(AND(CJ274&gt;=-6,CJ274&lt;=-5.5),"-6 a -5,5",IF(AND(CJ274&gt;-5.5,CJ274&lt;=-4.5),"-5 a -4,5",IF(AND(CJ274&gt;-4.5,CJ274&lt;=-3.5),"-4 a -3,5",IF(AND(CJ274&gt;-3.5,CJ274&lt;=-2.5),"-3 a -2,5",IF(AND(CJ274&gt;-2.5,CJ274&lt;=-1.5),"-2 a -1,5",IF(AND(CJ274&gt;-1.5,CJ274&lt;=-0.5),"-1 a -0,5",IF(AND(CJ274&gt;-0.5,CJ274&lt;=0.5),"0 a 0,5",IF(AND(CJ274&gt;0.5,CJ274&lt;=1.5),"1 a 1,5",IF(AND(CJ274&gt;1.5,CJ274&lt;2.5),"2",IF(AND(CJ274&gt;=2.5,CJ274&lt;=3),"2,5 a 3",IF(AND(CJ274&gt;3,CJ274&lt;=4),"3,5 a 4",IF(AND(CJ274&gt;4,CJ274&lt;=5),"4,5 a 5",IF(AND(CJ274&gt;5,CJ274&lt;=6),"5,5 a 6",IF(AND(CJ274&gt;6,CJ274&lt;=7),"6,5 a 7",IF(AND(CJ274&gt;7,CJ274&lt;=8),"7,5 a 8",IF(AND(CJ274&gt;8,CJ274&lt;=9.5),"8,5 a 9,5",IF(CJ274=10,"10","Fuera de rango"))))))))))))))))))</f>
        <v>1 a 1,5</v>
      </c>
      <c r="CL274" s="11" t="n">
        <f aca="false">IF(CK274="","",IF(OR(CK274="-6 a -5,5",CK274="-6 - -5,5"),1,IF(OR(CK274="-5 a -4,5",CK274="-5 - -4,5"),2,IF(OR(CK274="-4 a -3,5",CK274="-4 - -3,5"),3,IF(OR(CK274="-3 a -2,5",CK274="-3 - -2,5"),4,IF(OR(CK274="-2 a -1,5",CK274="-2 - -1,5"),5,IF(OR(CK274="-1 a -0,5",CK274="-1 - -0,5"),6,IF(OR(CK274="0 a 0,5",CK274="0 - 0,5"),7,IF(OR(CK274="1 a 1,5",CK274="1 - 1,5"),8,IF(CK274="2","NORMA",IF(OR(CK274="2,5 a 3",CK274="2,5 - 3"),9,IF(OR(CK274="3,5 a 4",CK274="3,5 - 4"),10,IF(OR(CK274="4,5 a 5",CK274="4,5 - 5"),11,IF(OR(CK274="5,5 a 6",CK274="5,5 - 6"),12,IF(OR(CK274="6,5 a 7",CK274="6,5 - 7"),13,IF(OR(CK274="7,5 a 8",CK274="7,5 - 8"),14,IF(OR(CK274="8,5 a 9",CK274="8,5 - 9,5",CK274="9 a 9,5"),15,IF(CK274="10",15,IF(OR(CK274="0,5 a 1",CK274="0,5 - 1"),7,"Fuera de rango")))))))))))))))))))</f>
        <v>8</v>
      </c>
      <c r="CM274" s="10" t="n">
        <v>0</v>
      </c>
      <c r="CN274" s="10" t="str">
        <f aca="false">IF(CM274=0,"0", " ")</f>
        <v>0</v>
      </c>
      <c r="CO274" s="10" t="str">
        <f aca="false">IF(CM274&gt;0,"EME"," ")</f>
        <v> </v>
      </c>
      <c r="CP274" s="10" t="n">
        <v>0</v>
      </c>
      <c r="CQ274" s="10" t="str">
        <f aca="false">IF(CP274&gt;0,"0", " ")</f>
        <v> </v>
      </c>
      <c r="CR274" s="10" t="str">
        <f aca="false">IF(CP274&gt;0,"EME"," ")</f>
        <v> </v>
      </c>
      <c r="CS274" s="9" t="n">
        <v>0</v>
      </c>
      <c r="CT274" s="10" t="str">
        <f aca="false">IF(CS274&gt;0,"1", " ")</f>
        <v> </v>
      </c>
      <c r="CU274" s="10" t="str">
        <f aca="false">IF(CS274&gt;0,"HIP"," ")</f>
        <v> </v>
      </c>
      <c r="CV274" s="9" t="n">
        <v>0</v>
      </c>
      <c r="CW274" s="10" t="str">
        <f aca="false">IF(CV274&gt;0,"1", " ")</f>
        <v> </v>
      </c>
      <c r="CX274" s="10" t="str">
        <f aca="false">IF(CV274&gt;0,"HIP"," ")</f>
        <v> </v>
      </c>
      <c r="CY274" s="9" t="n">
        <v>-4</v>
      </c>
      <c r="CZ274" s="11" t="str">
        <f aca="false">IF(CY274&lt;0,"2"," ")</f>
        <v>2</v>
      </c>
      <c r="DA274" s="11" t="str">
        <f aca="false">IF(CY274&lt;0,"MIO"," ")</f>
        <v>MIO</v>
      </c>
      <c r="DB274" s="9" t="n">
        <v>-4.25</v>
      </c>
      <c r="DC274" s="11" t="str">
        <f aca="false">IF(DB274&lt;0,"2"," ")</f>
        <v>2</v>
      </c>
      <c r="DD274" s="11" t="str">
        <f aca="false">IF(DB274&lt;0,"MIO"," ")</f>
        <v>MIO</v>
      </c>
      <c r="DE274" s="9" t="n">
        <v>-1</v>
      </c>
      <c r="DF274" s="11" t="str">
        <f aca="false">IF(DE274&lt;0,"3"," ")</f>
        <v>3</v>
      </c>
      <c r="DG274" s="11" t="str">
        <f aca="false">IF(DE274&lt;0,"AST"," ")</f>
        <v>AST</v>
      </c>
      <c r="DH274" s="9" t="n">
        <v>-0.75</v>
      </c>
      <c r="DI274" s="11" t="str">
        <f aca="false">IF(DH274&lt;0,"3"," ")</f>
        <v>3</v>
      </c>
      <c r="DJ274" s="11" t="str">
        <f aca="false">IF(DH274&lt;0,"AST"," ")</f>
        <v>AST</v>
      </c>
      <c r="DK274" s="9" t="n">
        <v>2.25</v>
      </c>
      <c r="DL274" s="10" t="str">
        <f aca="false">IF(DK274&gt;0,"4"," ")</f>
        <v>4</v>
      </c>
      <c r="DM274" s="10" t="str">
        <f aca="false">IF(DK274&gt;0,"PRE"," ")</f>
        <v>PRE</v>
      </c>
      <c r="DN274" s="9" t="n">
        <v>2.25</v>
      </c>
      <c r="DO274" s="10" t="str">
        <f aca="false">IF(DN274&gt;0,"4"," ")</f>
        <v>4</v>
      </c>
      <c r="DP274" s="10" t="str">
        <f aca="false">IF(DN274&gt;0,"PRE"," ")</f>
        <v>PRE</v>
      </c>
      <c r="DQ274" s="12" t="n">
        <v>3</v>
      </c>
      <c r="DR274" s="12" t="n">
        <v>3</v>
      </c>
      <c r="DS274" s="12" t="str">
        <f aca="false">CONCATENATE(CO274,CU274,DA274,DG274,DM274)</f>
        <v>  MIOASTPRE</v>
      </c>
      <c r="DT274" s="10" t="str">
        <f aca="false" t="array" ref="DT274">_xlfn.IFS(DS274="EME    ","0", DS274=" HIP   ","1", DS274="  MIO  ","2", DS274="   AST ","3", DS274="    PRE","4", DS274="EME   PRE","5", DS274=" HIP  PRE","6", DS274=" HIP AST ","7", DS274="  MIO PRE","8", DS274="  MIOAST ","9", DS274="   ASTPRE","10",DS274=" HIP ASTPRE","11", DS274="  MIOASTPRE","12", DS274="     ","0")</f>
        <v>12</v>
      </c>
      <c r="DU274" s="1" t="s">
        <v>153</v>
      </c>
      <c r="DV274" s="1" t="str">
        <f aca="false" t="array" ref="DV274">_xlfn.IFS(DU274="SI","2", DU274="NO","1")</f>
        <v>2</v>
      </c>
      <c r="DW274" s="10" t="n">
        <v>0</v>
      </c>
      <c r="DX274" s="11" t="e">
        <f aca="false">IF(#ref!=0,"1","2")</f>
        <v>#NAME?</v>
      </c>
      <c r="DY274" s="11" t="e">
        <f aca="false" t="array" ref="DY274">_xlfn.IFS(#ref!=0,"0",#ref!= 0.25, "1",#ref!= 0.5,"2",#ref!= 0.75,"3",#ref!= 1,"4",#ref!=1.25,"5",#ref!= 1.5,"6",#ref!= 1.75,"7",#ref!= 2,"8")</f>
        <v>#NAME?</v>
      </c>
      <c r="DZ274" s="10" t="n">
        <v>0</v>
      </c>
      <c r="EA274" s="11" t="e">
        <f aca="false">IF(#ref!=0,"1","2")</f>
        <v>#NAME?</v>
      </c>
      <c r="EB274" s="11" t="e">
        <f aca="false" t="array" ref="EB274">_xlfn.IFS(#ref!=0,"0",#ref!= 0.25, "1",#ref!= 0.5,"2",#ref!= 0.75,"3",#ref!= 1,"4",#ref!=1.25,"5",#ref!= 1.5,"6",#ref!= 1.75,"7",#ref!= 2,"8")</f>
        <v>#NAME?</v>
      </c>
      <c r="EC274" s="10" t="n">
        <v>0</v>
      </c>
      <c r="ED274" s="10" t="str">
        <f aca="false">IF(EC274=0,"1","2")</f>
        <v>1</v>
      </c>
      <c r="EE274" s="11" t="str">
        <f aca="false" t="array" ref="EE274">_xlfn.IFS(EC274=0,"0", EC274=-0.25, "1", EC274=-0.5,"2", EC274=-0.75,"3", EC274=-1,"4",EC274=-1.25,"5", EC274=-1.5,"6", EC274=-1.75,"7", EC274=-2,"8", EC274=-2.25,"9",EC274=-2.5,"10", EC274=-2.75,"11", EC274=-3,"12", EC274=-3.25,"13", EC274=-3.5,"14", EC274=-3.75,"15",EC274=-4,"16")</f>
        <v>0</v>
      </c>
      <c r="EF274" s="10" t="n">
        <v>0</v>
      </c>
      <c r="EG274" s="10" t="str">
        <f aca="false">IF(EF274=0,"1","2")</f>
        <v>1</v>
      </c>
      <c r="EH274" s="11" t="str">
        <f aca="false" t="array" ref="EH274">_xlfn.IFS(EF274=0,"0", EF274=-0.25, "1", EF274=-0.5,"2", EF274=-0.75,"3", EF274=-1,"4",EF274=-1.25,"5", EF274=-1.5,"6", EF274=-1.75,"7", EF274=-2,"8", EF274=-2.25,"9",EF274=-2.5,"10", EF274=-2.75,"11", EF274=-3,"12", EF274=-3.25,"13", EF274=-3.5,"14", EF274=-3.75,"15",EF274=-4,"16")</f>
        <v>0</v>
      </c>
      <c r="EI274" s="10" t="n">
        <v>0</v>
      </c>
      <c r="EJ274" s="11" t="str">
        <f aca="false">IF(EI274=0,"1","2")</f>
        <v>1</v>
      </c>
      <c r="EK274" s="11" t="str">
        <f aca="false" t="array" ref="EK274">_xlfn.IFS(EI274=0,"0", EI274=-0.25, "1", EI274=-0.5,"2", EI274=-0.75,"3", EI274=-1,"4",EI274=-1.25,"5", EI274=-1.5,"6", EI274=-1.75,"7", EI274=-2,"8", EI274=-2.25,"9", EI274=-2.25,"9",EI274=-2.5,"10", EI274=-2.75,"11", EI274=-3,"12", EI274=-3.25,"13", EI274=-3.5,"14", EI274=-3.75,"15",EI274=-4,"16", EI274=0.25, "17", EI274=0.5, "18")</f>
        <v>0</v>
      </c>
      <c r="EL274" s="10" t="n">
        <v>0</v>
      </c>
      <c r="EM274" s="11" t="str">
        <f aca="false">IF(EL274=0,"1","2")</f>
        <v>1</v>
      </c>
      <c r="EN274" s="11" t="str">
        <f aca="false" t="array" ref="EN274">_xlfn.IFS(EL274=0.25,"17",EL274=0.5,"18", EL274=0,"0", EL274=-0.25, "1", EL274=-0.5,"2", EL274=-0.75,"3", EL274=-1,"4",EL274=-1.25,"5", EL274=-1.5,"6", EL274=-1.75,"7", EL274=-2,"8",EL274= -2.25,"9",EL274=-2.5,"10",EL274= -2.75,"11",EL274= -3,"12",EL274= -3.25,"13",EL274= -3.5,"14",EL274= -3.75,"15",EL274=-4,"16")</f>
        <v>0</v>
      </c>
      <c r="EO274" s="10" t="n">
        <v>0.5</v>
      </c>
      <c r="EP274" s="11" t="str">
        <f aca="false">IF(EO274=0,"1","2")</f>
        <v>2</v>
      </c>
      <c r="EQ274" s="11" t="str">
        <f aca="false" t="array" ref="EQ274">_xlfn.IFS(EO274=0,"0", EO274=0.25, "1", EO274=0.5,"2", EO274=0.75,"3", EO274=1,"4",EO274=1.25,"5", EO274=1.5,"6", EO274=1.75,"7", EO274=2,"8", EO274=2.25,"9", EO274=2.25,"9",EO274=2.5,"10", EO274=2.75,"11", EO274=3,"12", EO274=3.25,"13", EO274=3.5,"14", EO274=3.75,"15",EO274=4,"16", EO274=-0.25, "17", bq=-0.5, "18")</f>
        <v>2</v>
      </c>
      <c r="ER274" s="10" t="n">
        <v>0.5</v>
      </c>
      <c r="ES274" s="11" t="str">
        <f aca="false">IF(ER274=0,"1","2")</f>
        <v>2</v>
      </c>
      <c r="ET274" s="11" t="str">
        <f aca="false" t="array" ref="ET274">_xlfn.IFS(ER274=0,"0", ER274=0.25, "1", ER274=0.5,"2", ER274=0.75,"3", ER274=1,"4",ER274=1.25,"5", ER274=1.5,"6", ER274=1.75,"7", ER274=2,"8", ER274=2.25,"9", ER274=2.25,"9",ER274=2.5,"10", ER274=2.75,"11", ER274=3,"12", ER274=3.25,"13", ER274=3.5,"14", ER274=3.75,"15",ER274=4,"16", ER274=-0.25, "17", bq=-0.5, "18")</f>
        <v>2</v>
      </c>
      <c r="EU274" s="13" t="n">
        <v>31</v>
      </c>
      <c r="EV274" s="14" t="str">
        <f aca="false">VLOOKUP(EU274,LEYENDA!$G$2:$H$8,2,TRUE())</f>
        <v>25-36</v>
      </c>
      <c r="EW274" s="14" t="str">
        <f aca="false" t="array" ref="EW274">_xlfn.IFS(EV274="0-5","1", EV274="6-12","2", EV274="13-18","3", EV274="19-24","4", EV274="25-36","5", EV274="37-48","6", EV274="49-60","7")</f>
        <v>5</v>
      </c>
    </row>
    <row r="275" customFormat="false" ht="13.5" hidden="false" customHeight="false" outlineLevel="0" collapsed="false">
      <c r="A275" s="1" t="n">
        <v>71</v>
      </c>
      <c r="B275" s="32" t="n">
        <v>5</v>
      </c>
      <c r="C275" s="33" t="n">
        <v>38096</v>
      </c>
      <c r="D275" s="6"/>
      <c r="E275" s="5" t="str">
        <f aca="false">VLOOKUP(A275,'286'!$A$3:$J$600,10,FALSE())</f>
        <v>LÓPEZ MARUGAN, BEGOÑA</v>
      </c>
      <c r="F275" s="4" t="str">
        <f aca="false">VLOOKUP(A275,'286'!$A$3:$I$1768,3,FALSE())</f>
        <v>LOMABE</v>
      </c>
      <c r="G275" s="6" t="n">
        <f aca="false">VLOOKUP(A275,'286'!$A$3:$I$1768,4,FALSE())</f>
        <v>17284</v>
      </c>
      <c r="H275" s="7" t="n">
        <f aca="false">YEAR(C275)-YEAR(G275)</f>
        <v>57</v>
      </c>
      <c r="I275" s="1" t="str">
        <f aca="false">VLOOKUP(H275,LEYENDA!$C$2:$D$6,2,TRUE())</f>
        <v>41-60</v>
      </c>
      <c r="J275" s="5" t="str">
        <f aca="false">VLOOKUP(A275,'286'!$A$3:$I$1768,7,FALSE())</f>
        <v>M</v>
      </c>
      <c r="K275" s="8" t="str">
        <f aca="false">VLOOKUP(A275,'286'!$A$3:$I$1768,2,FALSE())</f>
        <v>OD</v>
      </c>
      <c r="L275" s="4" t="str">
        <f aca="false">VLOOKUP(A275,'286'!$A$3:$I$1768,8,FALSE())</f>
        <v>D</v>
      </c>
      <c r="M275" s="4" t="str">
        <f aca="false">VLOOKUP(A275,'286'!$A$3:$I$1768,9,FALSE())</f>
        <v>I</v>
      </c>
      <c r="N275" s="8" t="str">
        <f aca="false">IF(R275=O275, "MISMA","CONTRARIA")</f>
        <v>CONTRARIA</v>
      </c>
      <c r="O275" s="8" t="str">
        <f aca="false" t="array" ref="O275">_xlfn.IFS(L275="D","1", L275="I","2")</f>
        <v>1</v>
      </c>
      <c r="P275" s="8" t="str">
        <f aca="false" t="array" ref="P275">_xlfn.IFS(K275="OD","1", K275="OI","2")</f>
        <v>1</v>
      </c>
      <c r="Q275" s="1" t="str">
        <f aca="false" t="array" ref="Q275">_xlfn.IFS(J275="M","1", J275="H","2")</f>
        <v>1</v>
      </c>
      <c r="R275" s="8" t="str">
        <f aca="false" t="array" ref="R275">_xlfn.IFS(M275="D","1", M275="I","2")</f>
        <v>2</v>
      </c>
      <c r="S275" s="1" t="str">
        <f aca="false" t="array" ref="S275">_xlfn.IFS(N275="CONTRARIA", "1",N275= "MISMA","2")</f>
        <v>1</v>
      </c>
      <c r="T275" s="1" t="str">
        <f aca="false" t="array" ref="T275">_xlfn.IFS(I275="0-12","1", I275="13-24","2", I275="25-40","3", I275="41-60","4", I275="61-100","5")</f>
        <v>4</v>
      </c>
      <c r="U275" s="9" t="n">
        <v>5</v>
      </c>
      <c r="V275" s="1" t="str">
        <f aca="false">IF(U275="","",IF(AND(U275&gt;=-9,U275&lt;=-6.5),"-9 a -6,5",IF(AND(U275&gt;=-6,U275&lt;=-3.5),"-6 a -3,5",IF(AND(U275&gt;=-3,U275&lt;=-1),"-3 a -1",IF(U275=-0.5,"-0,5",IF(AND(U275&gt;=0,U275&lt;=2.5),"0 a 2,5",IF(AND(U275&gt;=3,U275&lt;=5.5),"3 a 5,5",IF(AND(U275&gt;=6,U275&lt;=8.5),"6 a 8,5",IF(AND(U275&gt;=9,U275&lt;=20),"9 a 20","Fuera de rango")))))))))</f>
        <v>3 a 5,5</v>
      </c>
      <c r="W275" s="11" t="n">
        <f aca="false">IF(V275="","",IF(V275="-9 a -6,5",2,IF(V275="-6 a -3,5",3,IF(V275="-3 a -1",4,IF(V275="-0,5","NORMA",IF(V275="0 a 2,5",5,IF(V275="3 a 5,5",6,IF(V275="6 a 8,5",7,IF(V275="9 a 20",8,"Fuera de rango")))))))))</f>
        <v>6</v>
      </c>
      <c r="X275" s="9" t="n">
        <v>0</v>
      </c>
      <c r="Y275" s="10" t="str">
        <f aca="false">IF(X275="","",IF(AND(X275&gt;=0,X275&lt;=4),"0 a 4",IF(AND(X275&gt;=4.5,X275&lt;=8.5),"4,5 a 8,5",IF(X275=9,"9",IF(AND(X275&gt;=9.5,X275&lt;=13),"9,5 a 13",IF(AND(X275&gt;=13.5,X275&lt;=20),"13,5 a 20",IF(AND(X275&gt;=20.5,X275&lt;=35),"20,5 a 35","Fuera de rango")))))))</f>
        <v>0 a 4</v>
      </c>
      <c r="Z275" s="11" t="n">
        <f aca="false">IF(Y275="","",IF(Y275="0 a 4",1,IF(Y275="4,5 a 8,5",2,IF(Y275="9","NORMA",IF(Y275="9,5 a 13",3,IF(Y275="13,5 a 20",4,IF(Y275="20,5 a 35",5,"Fuera de rango")))))))</f>
        <v>1</v>
      </c>
      <c r="AA275" s="9" t="n">
        <v>23</v>
      </c>
      <c r="AB275" s="10" t="str">
        <f aca="false">IF(AA275="","",IF(AND(AA275&gt;=0,AA275&lt;=9),"0 a 9",IF(AND(AA275&gt;=9.5,AA275&lt;=18.5),"9,5 a 18,5",IF(AA275=19,"19",IF(AND(AA275&gt;=19.5,AA275&lt;=28),"19,5 a 28",IF(AND(AA275&gt;=28.5,AA275&lt;=40),"28,5 a 40","Fuera de rango"))))))</f>
        <v>19,5 a 28</v>
      </c>
      <c r="AC275" s="11" t="n">
        <f aca="false" t="array" ref="AC275">_xlfn.IFS(AB275="","",AB275="0 a 9",1,AB275="9,5 a 18,5",2,AB275="19","NORMA",AB275="19,5 a 28",3,AB275="28,5 a 40",4,TRUE(),"Fuera de rango")</f>
        <v>3</v>
      </c>
      <c r="AD275" s="9" t="n">
        <v>8</v>
      </c>
      <c r="AE275" s="10" t="str">
        <f aca="false">IF(AD275="","",IF(AND(AD275&gt;=-10,AD275&lt;=0),"De -10 a 0",IF(AND(AD275&gt;=0.5,AD275&lt;=9.5),"0,5 a 9,5",IF(AD275=10,"10",IF(AND(AD275&gt;=10.5,AD275&lt;=20),"10,5 a 20",IF(AND(AD275&gt;=20.5,AD275&lt;=40),"20,5 a 40","Fuera de rango"))))))</f>
        <v>0,5 a 9,5</v>
      </c>
      <c r="AF275" s="12" t="n">
        <f aca="false">IF(AD275="","",IF(AND(AD275&gt;=-10,AD275&lt;=0),1,IF(AND(AD275&gt;=0.5,AD275&lt;=9.5),2,IF(AD275=10,"NORMA",IF(AND(AD275&gt;=10.5,AD275&lt;=20),3,IF(AND(AD275&gt;=20.5,AD275&lt;=40),4,""))))))</f>
        <v>2</v>
      </c>
      <c r="AG275" s="9" t="n">
        <v>4</v>
      </c>
      <c r="AH275" s="10" t="str">
        <f aca="false">IF(AG275="","",IF(AND(AG275&gt;=0,AG275&lt;=4),"0 a 4",IF(AND(AG275&gt;=4.5,AG275&lt;=8.5),"4,5 a 8,5",IF(AG275=9,"9",IF(AND(AG275&gt;=9.5,AG275&lt;=13),"9,5 a 13",IF(AND(AG275&gt;=13.5,AG275&lt;=25),"13,5 a 25","Fuera de rango"))))))</f>
        <v>0 a 4</v>
      </c>
      <c r="AI275" s="11" t="n">
        <f aca="false">IF(AH275="","",IF(AH275="0 a 4",1,IF(AH275="4,5 a 8,5",2,IF(AH275="9","NORMA",IF(AH275="9,5 a 13",3,IF(AH275="13,5 a 25",4,""))))))</f>
        <v>1</v>
      </c>
      <c r="AJ275" s="9" t="n">
        <v>0</v>
      </c>
      <c r="AK275" s="10" t="str">
        <f aca="false">IF(AJ275="","",IF(AND(AJ275&gt;=-15,AJ275&lt;=-10.5),"-15 a -10,5",IF(AND(AJ275&gt;=-10,AJ275&lt;=-4),"-10 a -4",IF(AND(AJ275&gt;=-4.5,AJ275&lt;=0),"-4,5 a 0",IF(AND(AJ275&gt;=0.5,AJ275&lt;=4.5),"0,5 a 4,5",IF(AJ275=5,"5",IF(AND(AJ275&gt;=5.5,AJ275&lt;=10),"5,5 a 10",IF(AND(AJ275&gt;=10.5,AJ275&lt;=20),"10,5 a 20","Fuera de rango"))))))))</f>
        <v>-4,5 a 0</v>
      </c>
      <c r="AL275" s="11" t="n">
        <f aca="false">IF(AK275="","",IF(AK275="-15 a -10,5",1,IF(AK275="-10 a -4",2,IF(AK275="-4,5 a 0",3,IF(AK275="0,5 a 4,5",4,IF(AK275="5","NORMA",IF(AK275="5,5 a 10",5,IF(AK275="10,5 a 20",6,"Error"))))))))</f>
        <v>3</v>
      </c>
      <c r="AM275" s="9" t="n">
        <v>-1</v>
      </c>
      <c r="AN275" s="10" t="str">
        <f aca="false">IF(AM275="","",IF(AND(AM275&gt;=-7.5,AM275&lt;=-5.5),"-7,5 a -5,5",IF(AND(AM275&gt;=-5,AM275&lt;=-3),"-5 a -3",IF(AND(AM275&gt;=-2.5,AM275&lt;=-0.5),"-2,5 a -0,5",IF(AM275=0,"0,00",IF(AND(AM275&gt;=0.5,AM275&lt;=2.5),"0,5 a 2,5",IF(AND(AM275&gt;=3,AM275&lt;=5),"3 a 5",IF(AND(AM275&gt;=5.5,AM275&lt;=7.5),"5,5 a 7,5",IF(AND(AM275&gt;=8,AM275&lt;=10),"8 a 10","Fuera de rango")))))))))</f>
        <v>-2,5 a -0,5</v>
      </c>
      <c r="AO275" s="11" t="n">
        <f aca="false">IF(AN275="","",IF(AN275="-7,5 a -5,5",1,IF(AN275="-5 a -3",2,IF(AN275="-2,5 a -0,5",3,IF(AN275="0,00","NORMA",IF(AN275="0,5 a 2,5",4,IF(AN275="3 a 5",5,IF(AN275="5,5 a 7,5",6,IF(AN275="8 a 10",7,"Error")))))))))</f>
        <v>3</v>
      </c>
      <c r="AP275" s="9" t="n">
        <v>-8</v>
      </c>
      <c r="AQ275" s="10" t="str">
        <f aca="false">IF(AP275="","",IF(AND(AP275&gt;=-20,AP275&lt;=-9.5),"-20 a -9,5",IF(AND(AP275&gt;=-9,AP275&lt;=-6.5),"-9 a -6,5",IF(AP275=-6,"-6",IF(AND(AP275&gt;=-5.5,AP275&lt;=-3),"-5,5 a -3",IF(AND(AP275&gt;=-2.5,AP275&lt;=0),"-2,5 a 0",IF(AND(AP275&gt;=0.5,AP275&lt;=3),"0,5 a 3",IF(AND(AP275&gt;=3.5,AP275&lt;=6),"3,5 a 6",IF(AND(AP275&gt;=6.5,AP275&lt;=9),"6,5 a 9",IF(AND(AP275&gt;=9.5,AP275&lt;=20),"9,5 a 20","Fuera de rango"))))))))))</f>
        <v>-9 a -6,5</v>
      </c>
      <c r="AR275" s="11" t="n">
        <f aca="false">IF(AQ275="","",IF(AQ275="-20 a -9,5",1,IF(AQ275="-9 a -6,5",2,IF(AQ275="-6","NORMA",IF(AQ275="-5,5 a -3",3,IF(AQ275="-2,5 a 0",4,IF(AQ275="0,5 a 3",5,IF(AQ275="3,5 a 6",6,IF(AQ275="6,5 a 9",7,IF(AQ275="9,5 a 20",8,""))))))))))</f>
        <v>2</v>
      </c>
      <c r="AS275" s="9" t="n">
        <v>0</v>
      </c>
      <c r="AT275" s="10" t="str">
        <f aca="false">IF(AS275="","",IF(AND(AS275&gt;=-16,AS275&lt;=-14),"-16 a -14",IF(AND(AS275&gt;=-13.5,AS275&lt;=-11.5),"-13,5 a -11,5",IF(AND(AS275&gt;=-11,AS275&lt;=-9),"-11 a -9",IF(AND(AS275&gt;=-8.5,AS275&lt;=-6.5),"-8,5 a -6,5",IF(AND(AS275&gt;=-6,AS275&lt;=-4),"-6 a -4",IF(AND(AS275&gt;=-3.5,AS275&lt;=-1.5),"-3,5 a -1,5",IF(AND(AS275&gt;=-1,AS275&lt;=1),"-1 a 1",IF(AND(AS275&gt;=1.5,AS275&lt;=3.5),"1,5 a 3,5",IF(AND(AS275&gt;=4,AS275&lt;=6),"4 a 6",IF(AND(AS275&gt;=6.5,AS275&lt;=8.5),"6,5 a 8,5",IF(AND(AS275&gt;=9,AS275&lt;=11),"9 a 11",IF(AND(AS275&gt;=11.5,AS275&lt;=13.5),"11,5 a 13,5",IF(AND(AS275&gt;=14,AS275&lt;=16),"14 a 16",IF(AND(AS275&gt;=16.5,AS275&lt;=18.5),"16,5 a 18,5",IF(AND(AS275&gt;=19,AS275&lt;=21),"19 a 21","Fuera de rango"))))))))))))))))</f>
        <v>-1 a 1</v>
      </c>
      <c r="AU275" s="11" t="n">
        <f aca="false" t="array" ref="AU275">IF(AT275="","",_xlfn.IFS(AT275="-16 a -14",1,AT275="-13,5 a -11,5",2,AT275="-11 a -9",3,AT275="-8,5 a -6,5",4,AT275="-6 a -4",5,AT275="-3,5 a -1,5",6,AT275="-1 a 1",7,AT275="1,5 a 3,5",8,AT275="4 a 6","NORMA",AT275="6,5 a 8,5",9,AT275="9 a 11",10,AT275="11,5 a 13,5",11,AT275="14 a 16",12,AT275="16,5 a 18,5",13,AT275="19 a 21",14,TRUE(),""))</f>
        <v>7</v>
      </c>
      <c r="AV275" s="9" t="n">
        <v>2.5</v>
      </c>
      <c r="AW275" s="10" t="str">
        <f aca="false">IF(AV275="","",IF(AND(AV275&gt;=-1,AV275&lt;=-0.5),"-1 a -0,5",IF(AND(AV275&gt;-0.5,AV275&lt;=0),"De -0,5 a 0",IF(AND(AV275&gt;=0.25,AV275&lt;=0.75),"0,25 a 0,75",IF(AND(AV275&gt;=1,AV275&lt;=1.5),"1 a 1,5",IF(AND(AV275&gt;=1.75,AV275&lt;=2.25),"1,75 a 2,25",IF(AND(AV275&gt;=2.5,AV275&lt;=3),"2,5 a 3",IF(AND(AV275&gt;=3.25,AV275&lt;=3.75),"3,25 a 3,75","Fuera de rango"))))))))</f>
        <v>2,5 a 3</v>
      </c>
      <c r="AX275" s="11" t="n">
        <f aca="false">IF(AW275="","",IF(OR(AW275="-1 a -0,5",AW275="-1 a -0.5"),1,IF(OR(AW275="De -0,5 a 0",AW275="-0,5 a 0",AW275="De -0.5 a 0"),2,IF(OR(AW275="0,25 a 0,75",AW275="0.25 a 0.75"),"NORMA",IF(OR(AW275="1 a 1,5",AW275="1 a 1.5"),3,IF(OR(AW275="1,75 a 2,25",AW275="1.75 a 2.25"),4,IF(OR(AW275="2,5 a 3",AW275="2.5 a 3"),5,IF(OR(AW275="3,25 a 3,75",AW275="3.25 a 3.75"),6,""))))))))</f>
        <v>5</v>
      </c>
      <c r="AY275" s="9" t="n">
        <v>-8</v>
      </c>
      <c r="AZ275" s="10" t="str">
        <f aca="false">IF(AY275="","",IF(AND(AY275&gt;=-20,AY275&lt;=-9.5),"-20 a -9,5",IF(AND(AY275&gt;=-9,AY275&lt;=-6.5),"-9 a -6,5",IF(AY275=-6,"-6",IF(AND(AY275&gt;=-5.5,AY275&lt;=-3),"-5,5 a -3",IF(AND(AY275&gt;=-2.5,AY275&lt;=0),"-2,5 a 0",IF(AND(AY275&gt;=0.5,AY275&lt;=3),"0,5 a 3",IF(AND(AY275&gt;=3.5,AY275&lt;=6),"3,5 a 6","Fuera de rango"))))))))</f>
        <v>-9 a -6,5</v>
      </c>
      <c r="BA275" s="11" t="n">
        <f aca="false">IF(AZ275="","",IF(AZ275="-20 a -9,5",1,IF(AZ275="-9 a -6,5",2,IF(AZ275="-6","NORMA",IF(AZ275="-5,5 a -3",3,IF(AZ275="-2,5 a 0",4,IF(AZ275="0,5 a 3",5,IF(AZ275="3,5 a 6",6,""))))))))</f>
        <v>2</v>
      </c>
      <c r="BB275" s="9" t="n">
        <v>0</v>
      </c>
      <c r="BC275" s="10" t="str">
        <f aca="false" t="array" ref="BC275">IF(BB275="","",_xlfn.IFS(AND(BB275&gt;=0,BB275&lt;=2),"0 a 2",AND(BB275&gt;=2.5,BB275&lt;=4.5),"2,5 a 4,5",AND(BB275&gt;=5,BB275&lt;=7),"5 a 7",AND(BB275&gt;=7.5,BB275&lt;=9.5),"7,5 a 9,5",AND(BB275&gt;=10,BB275&lt;=12),"10 a 12",AND(BB275&gt;=12.5,BB275&lt;=14.5),"12,5 a 14,5",BB275=15,"15",AND(BB275&gt;=15.5,BB275&lt;=17.5),"15,5 a 17,5",AND(BB275&gt;=18,BB275&lt;=20),"18 a 20",AND(BB275&gt;=20.5,BB275&lt;=22.5),"20,5 a 22,5",AND(BB275&gt;=23,BB275&lt;=25),"23 a 25",TRUE(),"Fuera de rango"))</f>
        <v>0 a 2</v>
      </c>
      <c r="BD275" s="11" t="n">
        <f aca="false" t="array" ref="BD275">IF(BC275="","",_xlfn.IFS(BC275="0 a 2",1,BC275="2,5 a 4,5",2,BC275="5 a 7",3,BC275="7,5 a 9,5",4,BC275="10 a 12",5,BC275="12,5 a 14,5",6,BC275="15","NORMA",BC275="15,5 a 17,5",7,BC275="18 a 20",8,BC275="20,5 a 22,5",9,BC275="23 a 25",10,TRUE(),"Fuera de rango"))</f>
        <v>1</v>
      </c>
      <c r="BE275" s="9" t="n">
        <v>36</v>
      </c>
      <c r="BF275" s="10" t="str">
        <f aca="false">IF(BE275="","",IF(AND(BE275&gt;=-20,BE275&lt;=-10),"-20 a -10",IF(AND(BE275&gt;=-9.5,BE275&lt;=0.5),"-9,5 a 0,5",IF(AND(BE275&gt;=1,BE275&lt;=11),"1 a 11",IF(AND(BE275&gt;=11.5,BE275&lt;=20.5),"11,5 a 20,5",IF(BE275=21,"21",IF(AND(BE275&gt;=21.5,BE275&lt;=31.5),"21,5 a 31,5",IF(AND(BE275&gt;=32,BE275&lt;=42),"32 a 42","Fuera de rango"))))))))</f>
        <v>32 a 42</v>
      </c>
      <c r="BG275" s="11" t="n">
        <f aca="false">IF(BF275="","",IF(BF275="-20 a -10",1,IF(BF275="-9,5 a 0,5",2,IF(BF275="1 a 11",3,IF(BF275="11,5 a 20,5",4,IF(BF275="21","NORMA",IF(BF275="21,5 a 31,5",5,IF(BF275="32 a 42",6,""))))))))</f>
        <v>6</v>
      </c>
      <c r="BH275" s="9" t="n">
        <v>7</v>
      </c>
      <c r="BI275" s="10" t="str">
        <f aca="false">IF(BH275="","",IF(AND(BH275&gt;=-20,BH275&lt;=-15),"-20 a -15",IF(AND(BH275&gt;=-14.5,BH275&lt;=-9.5),"-14,5 a -9,5",IF(AND(BH275&gt;=-9,BH275&lt;=-4),"-9 a -4",IF(AND(BH275&gt;=-3.5,BH275&lt;=2.5),"-3,5 a 2,5",IF(AND(BH275&gt;=3,BH275&lt;=8),"3 a 8",IF(AND(BH275&gt;=8.5,BH275&lt;=14.5),"8,5 a 14,5",IF(BH275=15,"15",IF(AND(BH275&gt;=15.5,BH275&lt;=20.5),"15,5 a 20,5",IF(AND(BH275&gt;=21,BH275&lt;=26),"21 a 26","Fuera de rango"))))))))))</f>
        <v>3 a 8</v>
      </c>
      <c r="BJ275" s="11" t="n">
        <f aca="false">IF(BI275="","",IF(BI275="-20 a -15",1,IF(BI275="-14,5 a -9,5",2,IF(BI275="-9 a -4",3,IF(BI275="-3,5 a 2,5",4,IF(BI275="3 a 8",5,IF(BI275="8,5 a 14,5",6,IF(BI275="15","NORMA",IF(BI275="15,5 a 20,5",7,IF(BI275="21 a 26",8,IF(BI275="26,5 a 31,5",9,"")))))))))))</f>
        <v>5</v>
      </c>
      <c r="BK275" s="9" t="n">
        <v>0</v>
      </c>
      <c r="BL275" s="10" t="str">
        <f aca="false">IF(BK275="","",IF(AND(BK275&gt;=0,BK275&lt;=2),"0 - 2",IF(AND(BK275&gt;=2.5,BK275&lt;=4.5),"2,5 - 4,5",IF(AND(BK275&gt;=5,BK275&lt;=7),"5 - 7",IF(AND(BK275&gt;=7.5,BK275&lt;=9.5),"7,5 - 9,5",IF(AND(BK275&gt;=10,BK275&lt;=12),"10 - 12",IF(AND(BK275&gt;=12.5,BK275&lt;=13.5),"12,5 - 13,5",IF(BK275=14,"14",IF(AND(BK275&gt;=14.5,BK275&lt;=16.5),"14,5 - 16,5",IF(AND(BK275&gt;=17,BK275&lt;=19),"17 - 19",IF(AND(BK275&gt;=19.5,BK275&lt;=21.5),"19,5 - 21,5",IF(AND(BK275&gt;=22,BK275&lt;=24),"22 - 24",IF(AND(BK275&gt;=24.5,BK275&lt;=26.5),"24,5 - 26,5",IF(AND(BK275&gt;=27,BK275&lt;=29),"27 - 29",IF(AND(BK275&gt;=29.5,BK275&lt;=30),"29,5 - 30","Fuera de rango")))))))))))))))</f>
        <v>0 - 2</v>
      </c>
      <c r="BM275" s="11" t="n">
        <f aca="false">IF(BL275="","",IF(BL275="0 - 2",1,IF(BL275="2,5 - 4,5",2,IF(BL275="5 - 7",3,IF(BL275="7,5 - 9,5",4,IF(BL275="10 - 12",5,IF(BL275="12,5 - 13,5",6,IF(BL275="14","NORMA",IF(BL275="14,5 - 16,5",7,IF(BL275="17 - 19",8,IF(BL275="19,5 - 21,5",9,IF(BL275="22 - 24",10,IF(BL275="24,5 - 26,5",11,IF(BL275="27 - 29",12,IF(BL275="29,5 - 30",13,"")))))))))))))))</f>
        <v>1</v>
      </c>
      <c r="BN275" s="9" t="n">
        <v>16</v>
      </c>
      <c r="BO275" s="10" t="str">
        <f aca="false">IF(BN275="","",IF(AND(BN275&gt;=-20,BN275&lt;=-10),"-20 a -10",IF(AND(BN275&gt;=-9.5,BN275&lt;=0.5),"-9,5 a 0,5",IF(AND(BN275&gt;=1,BN275&lt;=11),"1 a 11",IF(AND(BN275&gt;=11.5,BN275&lt;=21.5),"11,5 a 21,5",IF(BN275=22,"22",IF(AND(BN275&gt;=22.5,BN275&lt;=32.5),"22,5 a 32,5",IF(AND(BN275&gt;=33,BN275&lt;=43),"33 a 43","Fuera de rango"))))))))</f>
        <v>11,5 a 21,5</v>
      </c>
      <c r="BP275" s="11" t="n">
        <f aca="false">IF(BO275="","",IF(BO275="-20 a -10",1,IF(BO275="-9,5 a 0,5",2,IF(BO275="1 a 11",3,IF(BO275="11,5 a 21,5",4,IF(BO275="22","NORMA",IF(BO275="22,5 a 32,5",5,IF(BO275="33 a 43",6,""))))))))</f>
        <v>4</v>
      </c>
      <c r="BQ275" s="9" t="n">
        <v>14</v>
      </c>
      <c r="BR275" s="10" t="str">
        <f aca="false">IF(BQ275="","",IF(AND(BQ275&gt;=-20,BQ275&lt;=-15),"-20 a -15",IF(AND(BQ275&gt;=-14.5,BQ275&lt;=-9.5),"-14,5 a -9,5",IF(AND(BQ275&gt;=-9,BQ275&lt;=-4),"-9 a -4",IF(AND(BQ275&gt;=-3.5,BQ275&lt;=2.5),"-3,5 a 2,5",IF(AND(BQ275&gt;=3,BQ275&lt;=8),"3 a 8",IF(AND(BQ275&gt;=8.5,BQ275&lt;=13.5),"8,5 a 13,5",IF(AND(BQ275&gt;=14,BQ275&lt;=17.5),"14 a 17,5",IF(BQ275=18,"18",IF(AND(BQ275&gt;=18.5,BQ275&lt;=23.5),"18,5 a 23,5",IF(AND(BQ275&gt;=24,BQ275&lt;=29),"24 a 29",IF(AND(BQ275&gt;=29.5,BQ275&lt;=34.5),"29,5 a 34,5",IF(AND(BQ275&gt;=35,BQ275&lt;=40),"35 a 40","Fuera de rango")))))))))))))</f>
        <v>14 a 17,5</v>
      </c>
      <c r="BS275" s="11" t="n">
        <f aca="false">IF(BR275="","",IF(BR275="-20 a -15",1,IF(BR275="-14,5 a -9,5",2,IF(BR275="-9 a -4",3,IF(BR275="-3,5 a 2,5",4,IF(BR275="3 a 8",5,IF(BR275="8,5 a 13,5",6,IF(BR275="14 a 17,5",7,IF(BR275="18","NORMA",IF(BR275="18,5 a 23,5",8,IF(BR275="24 a 29",9,IF(BR275="29,5 a 34,5",10,IF(BR275="35 a 40",11,"")))))))))))))</f>
        <v>7</v>
      </c>
      <c r="BT275" s="9" t="n">
        <v>0</v>
      </c>
      <c r="BU275" s="10" t="str">
        <f aca="false">IF(BT275="","",IF(AND(BT275&gt;=-20,BT275&lt;=-18),"-20 a -18",IF(AND(BT275&gt;=-17.5,BT275&lt;=-15.5),"-17,5 a -15,5",IF(AND(BT275&gt;=-15,BT275&lt;=-13),"-15 a -13",IF(AND(BT275&gt;=-12.5,BT275&lt;=-10.5),"-12,5 a -10,5",IF(AND(BT275&gt;=-10,BT275&lt;=-8),"-10 a -8",IF(AND(BT275&gt;=-7.5,BT275&lt;=-5.5),"-7,5 a -5,5",IF(AND(BT275&gt;=-5,BT275&lt;=-3),"-5 a -3",IF(AND(BT275&gt;=-2.5,BT275&lt;=-0.5),"-2,5 a -0,5",IF(BT275=0,"0",IF(AND(BT275&gt;=0.5,BT275&lt;=2.5),"0,5 a 2,5",IF(AND(BT275&gt;=3,BT275&lt;=5),"3 a 5",IF(AND(BT275&gt;=5.5,BT275&lt;=7.5),"5,5 a 7,5",IF(AND(BT275&gt;=8,BT275&lt;=10),"8 a 10",IF(AND(BT275&gt;=10.5,BT275&lt;=12.5),"10,5 a 12,5",IF(AND(BT275&gt;=13,BT275&lt;=15),"13 a 15",IF(AND(BT275&gt;=15.5,BT275&lt;=17.5),"15,5 a 17,5",IF(AND(BT275&gt;=18,BT275&lt;=20),"18 a 20","Fuera de rango"))))))))))))))))))</f>
        <v>0</v>
      </c>
      <c r="BV275" s="11" t="str">
        <f aca="false">IF(BT275="","",IF(BT275=0,"NORMA",IF(AND(BT275&gt;=-20,BT275&lt;=-18),2,IF(AND(BT275&gt;=-17.5,BT275&lt;=-15.5),2,IF(AND(BT275&gt;=-15,BT275&lt;=-13),3,IF(AND(BT275&gt;=-12.5,BT275&lt;=-10.5),4,IF(AND(BT275&gt;=-10,BT275&lt;=-8),5,IF(AND(BT275&gt;=-7.5,BT275&lt;=-5.5),6,IF(AND(BT275&gt;=-5,BT275&lt;=-3),7,IF(AND(BT275&gt;=-2.5,BT275&lt;=-0.5),8,IF(AND(BT275&gt;=0.5,BT275&lt;=2.5),9,IF(AND(BT275&gt;=3,BT275&lt;=5),10,IF(AND(BT275&gt;=5.5,BT275&lt;=7.5),11,IF(AND(BT275&gt;=8,BT275&lt;=10),12,IF(AND(BT275&gt;=10.5,BT275&lt;=12.5),13,IF(AND(BT275&gt;=13,BT275&lt;=15),14,IF(AND(BT275&gt;=15.5,BT275&lt;=17.5),15,IF(AND(BT275&gt;=18,BT275&lt;=20),16,"Fuera de rango"))))))))))))))))))</f>
        <v>NORMA</v>
      </c>
      <c r="BW275" s="9" t="n">
        <v>-3.25</v>
      </c>
      <c r="BX275" s="10" t="n">
        <f aca="false">18.5- (0.3*H275)</f>
        <v>1.4</v>
      </c>
      <c r="BY275" s="10" t="n">
        <f aca="false">(BW275)-(BX275)</f>
        <v>-4.65</v>
      </c>
      <c r="BZ275" s="10" t="str">
        <f aca="false">IF(BY275="","",IF(BY275&lt;-27.5,"De -30 a -28",IF(BY275&lt;-25,"De -27,5 a -25,5",IF(BY275&lt;-22.5,"De -25 a -23",IF(BY275&lt;-20,"De -22,5 a -20,5",IF(BY275&lt;-17.5,"De -20 a -18",IF(BY275&lt;-15,"De -17,5 a -15,5",IF(BY275&lt;-12.5,"De -15 a -13",IF(BY275&lt;-10,"De -12,5 a -10,5",IF(BY275&lt;-7.5,"De -10 a -8",IF(BY275&lt;-5,"De -7,5 a -5,5",IF(BY275&lt;-2.5,"De -5 a -3",IF(BY275&lt;0,"De -2,5 a -0,5",IF(BY275&lt;2.5,"De 0 a 2",IF(BY275&lt;5,"De 2,5 a 4,5",IF(BY275&lt;7.5,"De 5 a 7",IF(BY275&lt;10,"De 7,5 a 9,5",IF(BY275&lt;12.5,"De 10 a 12",IF(BY275&lt;15,"De 12,5 a 14,5",IF(BY275&lt;17.5,"De 15 a 17",IF(BY275&lt;20,"De 17,5 a 19,5",IF(BY275&lt;22.5,"De 20 a 22",IF(BY275&lt;25,"De 22,5 a 24,5",IF(BY275&lt;27.5,"De 25 a 27","De 27,5 a 30"))))))))))))))))))))))))</f>
        <v>De -5 a -3</v>
      </c>
      <c r="CA275" s="12" t="n">
        <f aca="false">IF(BY275="","",IF(BY275&lt;=-28,1,IF(BY275&lt;=-25.5,2,IF(BY275&lt;=-23,3,IF(BY275&lt;=-20.5,4,IF(BY275&lt;=-18,5,IF(BY275&lt;=-15.5,6,IF(BY275&lt;=-13,7,IF(BY275&lt;=-10.5,8,IF(BY275&lt;=-8,9,IF(BY275&lt;=-5.5,10,IF(BY275&lt;=-3,11,IF(BY275&lt;=-0.5,12,IF(BY275&lt;=2,13,IF(BY275&lt;=4.5,14,IF(BY275&lt;=7,15,IF(BY275&lt;=9.5,16,IF(BY275&lt;=12,17,IF(BY275&lt;=14.5,18,IF(BY275&lt;=17,19,IF(BY275&lt;=19.5,20,IF(BY275&lt;=22,21,IF(BY275&lt;=24.5,22,IF(BY275&lt;=27,23,IF(BY275&lt;=30,24,"Fuera de rango")))))))))))))))))))))))))</f>
        <v>11</v>
      </c>
      <c r="CB275" s="9" t="n">
        <v>-3.25</v>
      </c>
      <c r="CC275" s="10" t="n">
        <f aca="false">18.5- (0.3*H275)</f>
        <v>1.4</v>
      </c>
      <c r="CD275" s="10" t="n">
        <f aca="false">(CB275)-(CC275)</f>
        <v>-4.65</v>
      </c>
      <c r="CE275" s="10" t="str">
        <f aca="false">IF(CD275="","",IF(CD275&lt;-27.5,"De -30 a -28",IF(CD275&lt;-25,"De -27,5 a -25,5",IF(CD275&lt;-22.5,"De -25 a -23",IF(CD275&lt;-20,"De -22,5 a -20,5",IF(CD275&lt;-17.5,"De -20 a -18",IF(CD275&lt;-15,"De -17,5 a -15,5",IF(CD275&lt;-12.5,"De -15 a -13",IF(CD275&lt;-10,"De -12,5 a -10,5",IF(CD275&lt;-7.5,"De -10 a -8",IF(CD275&lt;-5,"De -7,5 a -5,5",IF(CD275&lt;-2.5,"De -5 a -3",IF(CD275&lt;0,"De -2,5 a -0,5",IF(CD275&lt;=2,"De 0 a 2",IF(CD275&lt;=4.5,"De 2,5 a 4,5",IF(CD275&lt;=7,"De 5 a 7",IF(CD275&lt;=9.5,"De 7,5 a 9,5",IF(CD275&lt;=12,"De 10 a 12",IF(CD275&lt;=14.5,"De 12,5 a 14,5",IF(CD275&lt;=17,"De 15 a 17",IF(CD275&lt;=19.5,"De 17,5 a 19,5",IF(CD275&lt;=22,"De 20 a 22",IF(CD275&lt;=24.5,"De 22,5 a 24,5",IF(CD275&lt;=27,"De 25 a 27","De 27,5 a 30"))))))))))))))))))))))))</f>
        <v>De -5 a -3</v>
      </c>
      <c r="CF275" s="12" t="n">
        <f aca="false">IF(CD275="","",IF(CD275&lt;-27.5,1,IF(CD275&lt;-25,2,IF(CD275&lt;-22.5,3,IF(CD275&lt;-20,4,IF(CD275&lt;-17.5,5,IF(CD275&lt;-15,6,IF(CD275&lt;-12.5,7,IF(CD275&lt;-10,8,IF(CD275&lt;-7.5,9,IF(CD275&lt;-5,10,IF(CD275&lt;-2.5,11,IF(CD275&lt;0,12,IF(CD275&lt;2.5,13,IF(CD275&lt;5,14,IF(CD275&lt;7.5,15,IF(CD275&lt;10,16,IF(CD275&lt;12.5,17,IF(CD275&lt;15,18,IF(CD275&lt;17.5,19,IF(CD275&lt;20,20,IF(CD275&lt;22.5,21,IF(CD275&lt;25,22,IF(CD275&lt;27.5,23,24))))))))))))))))))))))))</f>
        <v>11</v>
      </c>
      <c r="CG275" s="9" t="n">
        <v>-1.5</v>
      </c>
      <c r="CH275" s="10" t="str">
        <f aca="false">IF(CG275="","",IF(AND(CG275&gt;=-10,CG275&lt;=-9.5),"-10 a -9,5",IF(AND(CG275&gt;-9.5,CG275&lt;=-8.5),"-9 a -8,5",IF(AND(CG275&gt;-8.5,CG275&lt;=-7.5),"-8 a -7,5",IF(AND(CG275&gt;-7.5,CG275&lt;=-6.5),"-7 a -6,5",IF(AND(CG275&gt;-6.5,CG275&lt;=-5.5),"-6 a -5,5",IF(AND(CG275&gt;-5.5,CG275&lt;=-4.5),"-5 a -4,5",IF(AND(CG275&gt;-4.5,CG275&lt;=-3.5),"-4 a -3,5",IF(AND(CG275&gt;-3.5,CG275&lt;=-2.5),"-3 a -2,5",IF(CG275=-2.25,"-2,25",IF(AND(CG275&gt;-2.5,CG275&lt;=-1.5),"-2 a -1,5",IF(AND(CG275&gt;-1.5,CG275&lt;=-0.5),"-1 a -0,5",IF(AND(CG275&gt;-0.5,CG275&lt;=0.5),"0 a 0,5",IF(AND(CG275&gt;0.5,CG275&lt;=1.5),"1 a 1,5",IF(AND(CG275&gt;1.5,CG275&lt;=2.5),"2 a 2,5",IF(AND(CG275&gt;2.5,CG275&lt;=3.5),"3 a 3,5",IF(AND(CG275&gt;3.5,CG275&lt;=4.5),"4 a 4,5",IF(AND(CG275&gt;4.5,CG275&lt;=5.5),"5 a 5,5",IF(AND(CG275&gt;5.5,CG275&lt;=6.5),"6 a 6,5",IF(AND(CG275&gt;6.5,CG275&lt;=7.5),"7 a 7,5",IF(AND(CG275&gt;7.5,CG275&lt;=8.5),"8 a 8,5",IF(AND(CG275&gt;8.5,CG275&lt;=9.5),"9 a 9,5",IF(CG275&gt;=10,"10","Fuera de rango")))))))))))))))))))))))</f>
        <v>-2 a -1,5</v>
      </c>
      <c r="CI275" s="11" t="n">
        <f aca="false">IF(CG275="","",IF(CG275=-2.25,"NORMA",IF(CG275&lt;=-9.5,1,IF(CG275&lt;=-8.5,2,IF(CG275&lt;=-7.5,3,IF(CG275&lt;=-6.5,4,IF(CG275&lt;=-5.5,5,IF(CG275&lt;=-4.5,6,IF(CG275&lt;=-3.5,7,IF(CG275&lt;=-2.5,8,IF(CG275&lt;=-1.5,9,IF(CG275&lt;=-0.5,10,IF(CG275&lt;=0.5,11,IF(CG275&lt;=1.5,12,IF(CG275&lt;=2.5,13,IF(CG275&lt;=3.5,14,IF(CG275&lt;=4.5,15,IF(CG275&lt;=5.5,16,IF(CG275&lt;=6.5,17,IF(CG275&lt;=7.5,18,IF(CG275&lt;=8.5,19,IF(CG275&lt;=9.5,20,IF(CG275=10,21,"Fuera de rango")))))))))))))))))))))))</f>
        <v>9</v>
      </c>
      <c r="CJ275" s="9" t="n">
        <v>1</v>
      </c>
      <c r="CK275" s="10" t="str">
        <f aca="false">IF(CJ275="","",IF(AND(CJ275&gt;=-6,CJ275&lt;=-5.5),"-6 a -5,5",IF(AND(CJ275&gt;-5.5,CJ275&lt;=-4.5),"-5 a -4,5",IF(AND(CJ275&gt;-4.5,CJ275&lt;=-3.5),"-4 a -3,5",IF(AND(CJ275&gt;-3.5,CJ275&lt;=-2.5),"-3 a -2,5",IF(AND(CJ275&gt;-2.5,CJ275&lt;=-1.5),"-2 a -1,5",IF(AND(CJ275&gt;-1.5,CJ275&lt;=-0.5),"-1 a -0,5",IF(AND(CJ275&gt;-0.5,CJ275&lt;=0.5),"0 a 0,5",IF(AND(CJ275&gt;0.5,CJ275&lt;=1.5),"1 a 1,5",IF(AND(CJ275&gt;1.5,CJ275&lt;2.5),"2",IF(AND(CJ275&gt;=2.5,CJ275&lt;=3),"2,5 a 3",IF(AND(CJ275&gt;3,CJ275&lt;=4),"3,5 a 4",IF(AND(CJ275&gt;4,CJ275&lt;=5),"4,5 a 5",IF(AND(CJ275&gt;5,CJ275&lt;=6),"5,5 a 6",IF(AND(CJ275&gt;6,CJ275&lt;=7),"6,5 a 7",IF(AND(CJ275&gt;7,CJ275&lt;=8),"7,5 a 8",IF(AND(CJ275&gt;8,CJ275&lt;=9.5),"8,5 a 9,5",IF(CJ275=10,"10","Fuera de rango"))))))))))))))))))</f>
        <v>1 a 1,5</v>
      </c>
      <c r="CL275" s="11" t="n">
        <f aca="false">IF(CK275="","",IF(OR(CK275="-6 a -5,5",CK275="-6 - -5,5"),1,IF(OR(CK275="-5 a -4,5",CK275="-5 - -4,5"),2,IF(OR(CK275="-4 a -3,5",CK275="-4 - -3,5"),3,IF(OR(CK275="-3 a -2,5",CK275="-3 - -2,5"),4,IF(OR(CK275="-2 a -1,5",CK275="-2 - -1,5"),5,IF(OR(CK275="-1 a -0,5",CK275="-1 - -0,5"),6,IF(OR(CK275="0 a 0,5",CK275="0 - 0,5"),7,IF(OR(CK275="1 a 1,5",CK275="1 - 1,5"),8,IF(CK275="2","NORMA",IF(OR(CK275="2,5 a 3",CK275="2,5 - 3"),9,IF(OR(CK275="3,5 a 4",CK275="3,5 - 4"),10,IF(OR(CK275="4,5 a 5",CK275="4,5 - 5"),11,IF(OR(CK275="5,5 a 6",CK275="5,5 - 6"),12,IF(OR(CK275="6,5 a 7",CK275="6,5 - 7"),13,IF(OR(CK275="7,5 a 8",CK275="7,5 - 8"),14,IF(OR(CK275="8,5 a 9",CK275="8,5 - 9,5",CK275="9 a 9,5"),15,IF(CK275="10",15,IF(OR(CK275="0,5 a 1",CK275="0,5 - 1"),7,"Fuera de rango")))))))))))))))))))</f>
        <v>8</v>
      </c>
      <c r="CM275" s="10" t="n">
        <v>0</v>
      </c>
      <c r="CN275" s="10" t="str">
        <f aca="false">IF(CM275=0,"0", " ")</f>
        <v>0</v>
      </c>
      <c r="CO275" s="10" t="str">
        <f aca="false">IF(CM275&gt;0,"EME"," ")</f>
        <v> </v>
      </c>
      <c r="CP275" s="10" t="n">
        <v>0</v>
      </c>
      <c r="CQ275" s="10" t="str">
        <f aca="false">IF(CP275&gt;0,"0", " ")</f>
        <v> </v>
      </c>
      <c r="CR275" s="10" t="str">
        <f aca="false">IF(CP275&gt;0,"EME"," ")</f>
        <v> </v>
      </c>
      <c r="CS275" s="9" t="n">
        <v>0</v>
      </c>
      <c r="CT275" s="10" t="str">
        <f aca="false">IF(CS275&gt;0,"1", " ")</f>
        <v> </v>
      </c>
      <c r="CU275" s="10" t="str">
        <f aca="false">IF(CS275&gt;0,"HIP"," ")</f>
        <v> </v>
      </c>
      <c r="CV275" s="9" t="n">
        <v>0</v>
      </c>
      <c r="CW275" s="10" t="str">
        <f aca="false">IF(CV275&gt;0,"1", " ")</f>
        <v> </v>
      </c>
      <c r="CX275" s="10" t="str">
        <f aca="false">IF(CV275&gt;0,"HIP"," ")</f>
        <v> </v>
      </c>
      <c r="CY275" s="9" t="n">
        <v>-4</v>
      </c>
      <c r="CZ275" s="11" t="str">
        <f aca="false">IF(CY275&lt;0,"2"," ")</f>
        <v>2</v>
      </c>
      <c r="DA275" s="11" t="str">
        <f aca="false">IF(CY275&lt;0,"MIO"," ")</f>
        <v>MIO</v>
      </c>
      <c r="DB275" s="9" t="n">
        <v>-4.25</v>
      </c>
      <c r="DC275" s="11" t="str">
        <f aca="false">IF(DB275&lt;0,"2"," ")</f>
        <v>2</v>
      </c>
      <c r="DD275" s="11" t="str">
        <f aca="false">IF(DB275&lt;0,"MIO"," ")</f>
        <v>MIO</v>
      </c>
      <c r="DE275" s="9" t="n">
        <v>-1</v>
      </c>
      <c r="DF275" s="11" t="str">
        <f aca="false">IF(DE275&lt;0,"3"," ")</f>
        <v>3</v>
      </c>
      <c r="DG275" s="11" t="str">
        <f aca="false">IF(DE275&lt;0,"AST"," ")</f>
        <v>AST</v>
      </c>
      <c r="DH275" s="9" t="n">
        <v>-0.75</v>
      </c>
      <c r="DI275" s="11" t="str">
        <f aca="false">IF(DH275&lt;0,"3"," ")</f>
        <v>3</v>
      </c>
      <c r="DJ275" s="11" t="str">
        <f aca="false">IF(DH275&lt;0,"AST"," ")</f>
        <v>AST</v>
      </c>
      <c r="DK275" s="9" t="n">
        <v>2.5</v>
      </c>
      <c r="DL275" s="10" t="str">
        <f aca="false">IF(DK275&gt;0,"4"," ")</f>
        <v>4</v>
      </c>
      <c r="DM275" s="10" t="str">
        <f aca="false">IF(DK275&gt;0,"PRE"," ")</f>
        <v>PRE</v>
      </c>
      <c r="DN275" s="9" t="n">
        <v>2.5</v>
      </c>
      <c r="DO275" s="10" t="str">
        <f aca="false">IF(DN275&gt;0,"4"," ")</f>
        <v>4</v>
      </c>
      <c r="DP275" s="10" t="str">
        <f aca="false">IF(DN275&gt;0,"PRE"," ")</f>
        <v>PRE</v>
      </c>
      <c r="DQ275" s="12" t="n">
        <v>3</v>
      </c>
      <c r="DR275" s="12" t="n">
        <v>3</v>
      </c>
      <c r="DS275" s="12" t="str">
        <f aca="false">CONCATENATE(CO275,CU275,DA275,DG275,DM275)</f>
        <v>  MIOASTPRE</v>
      </c>
      <c r="DT275" s="10" t="str">
        <f aca="false" t="array" ref="DT275">_xlfn.IFS(DS275="EME    ","0", DS275=" HIP   ","1", DS275="  MIO  ","2", DS275="   AST ","3", DS275="    PRE","4", DS275="EME   PRE","5", DS275=" HIP  PRE","6", DS275=" HIP AST ","7", DS275="  MIO PRE","8", DS275="  MIOAST ","9", DS275="   ASTPRE","10",DS275=" HIP ASTPRE","11", DS275="  MIOASTPRE","12", DS275="     ","0")</f>
        <v>12</v>
      </c>
      <c r="DU275" s="1" t="s">
        <v>154</v>
      </c>
      <c r="DV275" s="1" t="str">
        <f aca="false" t="array" ref="DV275">_xlfn.IFS(DU275="SI","2", DU275="NO","1")</f>
        <v>1</v>
      </c>
      <c r="DW275" s="10" t="n">
        <v>0</v>
      </c>
      <c r="DX275" s="11" t="str">
        <f aca="false">IF(DW275=0,"1","2")</f>
        <v>1</v>
      </c>
      <c r="DY275" s="11" t="str">
        <f aca="false" t="array" ref="DY275">_xlfn.IFS(DW275=0,"0", DW275=0.25, "1", DW275=0.5,"2", DW275=0.75,"3", DW275=1,"4",DW275=1.25,"5", DW275=1.5,"6", DW275=1.75,"7", DW275=2,"8")</f>
        <v>0</v>
      </c>
      <c r="DZ275" s="10" t="n">
        <v>0</v>
      </c>
      <c r="EA275" s="11" t="str">
        <f aca="false">IF(DZ275=0,"1","2")</f>
        <v>1</v>
      </c>
      <c r="EB275" s="11" t="str">
        <f aca="false" t="array" ref="EB275">_xlfn.IFS(DZ275=0,"0", DZ275=0.25, "1", DZ275=0.5,"2", DZ275=0.75,"3", DZ275=1,"4",DZ275=1.25,"5", DZ275=1.5,"6", DZ275=1.75,"7", DZ275=2,"8")</f>
        <v>0</v>
      </c>
      <c r="EC275" s="10" t="n">
        <v>0</v>
      </c>
      <c r="ED275" s="10" t="str">
        <f aca="false">IF(EC275=0,"1","2")</f>
        <v>1</v>
      </c>
      <c r="EE275" s="11" t="str">
        <f aca="false" t="array" ref="EE275">_xlfn.IFS(EC275=0,"0", EC275=-0.25, "1", EC275=-0.5,"2", EC275=-0.75,"3", EC275=-1,"4",EC275=-1.25,"5", EC275=-1.5,"6", EC275=-1.75,"7", EC275=-2,"8", EC275=-2.25,"9",EC275=-2.5,"10", EC275=-2.75,"11", EC275=-3,"12", EC275=-3.25,"13", EC275=-3.5,"14", EC275=-3.75,"15",EC275=-4,"16")</f>
        <v>0</v>
      </c>
      <c r="EF275" s="10" t="n">
        <v>0</v>
      </c>
      <c r="EG275" s="10" t="str">
        <f aca="false">IF(EF275=0,"1","2")</f>
        <v>1</v>
      </c>
      <c r="EH275" s="11" t="str">
        <f aca="false" t="array" ref="EH275">_xlfn.IFS(EF275=0,"0", EF275=-0.25, "1", EF275=-0.5,"2", EF275=-0.75,"3", EF275=-1,"4",EF275=-1.25,"5", EF275=-1.5,"6", EF275=-1.75,"7", EF275=-2,"8", EF275=-2.25,"9",EF275=-2.5,"10", EF275=-2.75,"11", EF275=-3,"12", EF275=-3.25,"13", EF275=-3.5,"14", EF275=-3.75,"15",EF275=-4,"16")</f>
        <v>0</v>
      </c>
      <c r="EI275" s="10" t="n">
        <v>0</v>
      </c>
      <c r="EJ275" s="11" t="str">
        <f aca="false">IF(EI275=0,"1","2")</f>
        <v>1</v>
      </c>
      <c r="EK275" s="11" t="str">
        <f aca="false" t="array" ref="EK275">_xlfn.IFS(EI275=0,"0", EI275=-0.25, "1", EI275=-0.5,"2", EI275=-0.75,"3", EI275=-1,"4",EI275=-1.25,"5", EI275=-1.5,"6", EI275=-1.75,"7", EI275=-2,"8", EI275=-2.25,"9", EI275=-2.25,"9",EI275=-2.5,"10", EI275=-2.75,"11", EI275=-3,"12", EI275=-3.25,"13", EI275=-3.5,"14", EI275=-3.75,"15",EI275=-4,"16", EI275=0.25, "17", EI275=0.5, "18")</f>
        <v>0</v>
      </c>
      <c r="EL275" s="10" t="n">
        <v>0</v>
      </c>
      <c r="EM275" s="11" t="str">
        <f aca="false">IF(EL275=0,"1","2")</f>
        <v>1</v>
      </c>
      <c r="EN275" s="11" t="str">
        <f aca="false" t="array" ref="EN275">_xlfn.IFS(EL275=0.25,"17",EL275=0.5,"18", EL275=0,"0", EL275=-0.25, "1", EL275=-0.5,"2", EL275=-0.75,"3", EL275=-1,"4",EL275=-1.25,"5", EL275=-1.5,"6", EL275=-1.75,"7", EL275=-2,"8",EL275= -2.25,"9",EL275=-2.5,"10",EL275= -2.75,"11",EL275= -3,"12",EL275= -3.25,"13",EL275= -3.5,"14",EL275= -3.75,"15",EL275=-4,"16")</f>
        <v>0</v>
      </c>
      <c r="EO275" s="10" t="n">
        <v>0.25</v>
      </c>
      <c r="EP275" s="11" t="str">
        <f aca="false">IF(EO275=0,"1","2")</f>
        <v>2</v>
      </c>
      <c r="EQ275" s="11" t="str">
        <f aca="false" t="array" ref="EQ275">_xlfn.IFS(EO275=0,"0", EO275=0.25, "1", EO275=0.5,"2", EO275=0.75,"3", EO275=1,"4",EO275=1.25,"5", EO275=1.5,"6", EO275=1.75,"7", EO275=2,"8", EO275=2.25,"9", EO275=2.25,"9",EO275=2.5,"10", EO275=2.75,"11", EO275=3,"12", EO275=3.25,"13", EO275=3.5,"14", EO275=3.75,"15",EO275=4,"16", EO275=-0.25, "17", bq=-0.5, "18")</f>
        <v>1</v>
      </c>
      <c r="ER275" s="10" t="n">
        <v>0.25</v>
      </c>
      <c r="ES275" s="11" t="str">
        <f aca="false">IF(ER275=0,"1","2")</f>
        <v>2</v>
      </c>
      <c r="ET275" s="11" t="str">
        <f aca="false" t="array" ref="ET275">_xlfn.IFS(ER275=0,"0", ER275=0.25, "1", ER275=0.5,"2", ER275=0.75,"3", ER275=1,"4",ER275=1.25,"5", ER275=1.5,"6", ER275=1.75,"7", ER275=2,"8", ER275=2.25,"9", ER275=2.25,"9",ER275=2.5,"10", ER275=2.75,"11", ER275=3,"12", ER275=3.25,"13", ER275=3.5,"14", ER275=3.75,"15",ER275=4,"16", ER275=-0.25, "17", bq=-0.5, "18")</f>
        <v>1</v>
      </c>
      <c r="EU275" s="13" t="n">
        <v>26</v>
      </c>
      <c r="EV275" s="14" t="str">
        <f aca="false">VLOOKUP(EU275,LEYENDA!$G$2:$H$8,2,TRUE())</f>
        <v>25-36</v>
      </c>
      <c r="EW275" s="14" t="str">
        <f aca="false" t="array" ref="EW275">_xlfn.IFS(EV275="0-5","1", EV275="6-12","2", EV275="13-18","3", EV275="19-24","4", EV275="25-36","5", EV275="37-48","6", EV275="49-60","7")</f>
        <v>5</v>
      </c>
    </row>
    <row r="276" customFormat="false" ht="13.5" hidden="false" customHeight="false" outlineLevel="0" collapsed="false">
      <c r="A276" s="1" t="n">
        <v>71</v>
      </c>
      <c r="B276" s="32" t="n">
        <v>6</v>
      </c>
      <c r="C276" s="33" t="n">
        <v>38467</v>
      </c>
      <c r="D276" s="6"/>
      <c r="E276" s="5" t="str">
        <f aca="false">VLOOKUP(A276,'286'!$A$3:$J$600,10,FALSE())</f>
        <v>LÓPEZ MARUGAN, BEGOÑA</v>
      </c>
      <c r="F276" s="4" t="str">
        <f aca="false">VLOOKUP(A276,'286'!$A$3:$I$1768,3,FALSE())</f>
        <v>LOMABE</v>
      </c>
      <c r="G276" s="6" t="n">
        <f aca="false">VLOOKUP(A276,'286'!$A$3:$I$1768,4,FALSE())</f>
        <v>17284</v>
      </c>
      <c r="H276" s="7" t="n">
        <f aca="false">YEAR(C276)-YEAR(G276)</f>
        <v>58</v>
      </c>
      <c r="I276" s="1" t="str">
        <f aca="false">VLOOKUP(H276,LEYENDA!$C$2:$D$6,2,TRUE())</f>
        <v>41-60</v>
      </c>
      <c r="J276" s="5" t="str">
        <f aca="false">VLOOKUP(A276,'286'!$A$3:$I$1768,7,FALSE())</f>
        <v>M</v>
      </c>
      <c r="K276" s="8" t="str">
        <f aca="false">VLOOKUP(A276,'286'!$A$3:$I$1768,2,FALSE())</f>
        <v>OD</v>
      </c>
      <c r="L276" s="4" t="str">
        <f aca="false">VLOOKUP(A276,'286'!$A$3:$I$1768,8,FALSE())</f>
        <v>D</v>
      </c>
      <c r="M276" s="4" t="str">
        <f aca="false">VLOOKUP(A276,'286'!$A$3:$I$1768,9,FALSE())</f>
        <v>I</v>
      </c>
      <c r="N276" s="8" t="str">
        <f aca="false">IF(R276=O276, "MISMA","CONTRARIA")</f>
        <v>CONTRARIA</v>
      </c>
      <c r="O276" s="8" t="str">
        <f aca="false" t="array" ref="O276">_xlfn.IFS(L276="D","1", L276="I","2")</f>
        <v>1</v>
      </c>
      <c r="P276" s="8" t="str">
        <f aca="false" t="array" ref="P276">_xlfn.IFS(K276="OD","1", K276="OI","2")</f>
        <v>1</v>
      </c>
      <c r="Q276" s="1" t="str">
        <f aca="false" t="array" ref="Q276">_xlfn.IFS(J276="M","1", J276="H","2")</f>
        <v>1</v>
      </c>
      <c r="R276" s="8" t="str">
        <f aca="false" t="array" ref="R276">_xlfn.IFS(M276="D","1", M276="I","2")</f>
        <v>2</v>
      </c>
      <c r="S276" s="1" t="str">
        <f aca="false" t="array" ref="S276">_xlfn.IFS(N276="CONTRARIA", "1",N276= "MISMA","2")</f>
        <v>1</v>
      </c>
      <c r="T276" s="1" t="str">
        <f aca="false" t="array" ref="T276">_xlfn.IFS(I276="0-12","1", I276="13-24","2", I276="25-40","3", I276="41-60","4", I276="61-100","5")</f>
        <v>4</v>
      </c>
      <c r="U276" s="9" t="n">
        <v>8</v>
      </c>
      <c r="V276" s="1" t="str">
        <f aca="false">IF(U276="","",IF(AND(U276&gt;=-9,U276&lt;=-6.5),"-9 a -6,5",IF(AND(U276&gt;=-6,U276&lt;=-3.5),"-6 a -3,5",IF(AND(U276&gt;=-3,U276&lt;=-1),"-3 a -1",IF(U276=-0.5,"-0,5",IF(AND(U276&gt;=0,U276&lt;=2.5),"0 a 2,5",IF(AND(U276&gt;=3,U276&lt;=5.5),"3 a 5,5",IF(AND(U276&gt;=6,U276&lt;=8.5),"6 a 8,5",IF(AND(U276&gt;=9,U276&lt;=20),"9 a 20","Fuera de rango")))))))))</f>
        <v>6 a 8,5</v>
      </c>
      <c r="W276" s="11" t="n">
        <f aca="false">IF(V276="","",IF(V276="-9 a -6,5",2,IF(V276="-6 a -3,5",3,IF(V276="-3 a -1",4,IF(V276="-0,5","NORMA",IF(V276="0 a 2,5",5,IF(V276="3 a 5,5",6,IF(V276="6 a 8,5",7,IF(V276="9 a 20",8,"Fuera de rango")))))))))</f>
        <v>7</v>
      </c>
      <c r="X276" s="9" t="n">
        <v>0</v>
      </c>
      <c r="Y276" s="10" t="str">
        <f aca="false">IF(X276="","",IF(AND(X276&gt;=0,X276&lt;=4),"0 a 4",IF(AND(X276&gt;=4.5,X276&lt;=8.5),"4,5 a 8,5",IF(X276=9,"9",IF(AND(X276&gt;=9.5,X276&lt;=13),"9,5 a 13",IF(AND(X276&gt;=13.5,X276&lt;=20),"13,5 a 20",IF(AND(X276&gt;=20.5,X276&lt;=35),"20,5 a 35","Fuera de rango")))))))</f>
        <v>0 a 4</v>
      </c>
      <c r="Z276" s="11" t="n">
        <f aca="false">IF(Y276="","",IF(Y276="0 a 4",1,IF(Y276="4,5 a 8,5",2,IF(Y276="9","NORMA",IF(Y276="9,5 a 13",3,IF(Y276="13,5 a 20",4,IF(Y276="20,5 a 35",5,"Fuera de rango")))))))</f>
        <v>1</v>
      </c>
      <c r="AA276" s="9" t="n">
        <v>15</v>
      </c>
      <c r="AB276" s="10" t="str">
        <f aca="false">IF(AA276="","",IF(AND(AA276&gt;=0,AA276&lt;=9),"0 a 9",IF(AND(AA276&gt;=9.5,AA276&lt;=18.5),"9,5 a 18,5",IF(AA276=19,"19",IF(AND(AA276&gt;=19.5,AA276&lt;=28),"19,5 a 28",IF(AND(AA276&gt;=28.5,AA276&lt;=40),"28,5 a 40","Fuera de rango"))))))</f>
        <v>9,5 a 18,5</v>
      </c>
      <c r="AC276" s="11" t="n">
        <f aca="false" t="array" ref="AC276">_xlfn.IFS(AB276="","",AB276="0 a 9",1,AB276="9,5 a 18,5",2,AB276="19","NORMA",AB276="19,5 a 28",3,AB276="28,5 a 40",4,TRUE(),"Fuera de rango")</f>
        <v>2</v>
      </c>
      <c r="AD276" s="9" t="n">
        <v>7</v>
      </c>
      <c r="AE276" s="10" t="str">
        <f aca="false">IF(AD276="","",IF(AND(AD276&gt;=-10,AD276&lt;=0),"De -10 a 0",IF(AND(AD276&gt;=0.5,AD276&lt;=9.5),"0,5 a 9,5",IF(AD276=10,"10",IF(AND(AD276&gt;=10.5,AD276&lt;=20),"10,5 a 20",IF(AND(AD276&gt;=20.5,AD276&lt;=40),"20,5 a 40","Fuera de rango"))))))</f>
        <v>0,5 a 9,5</v>
      </c>
      <c r="AF276" s="12" t="n">
        <f aca="false">IF(AD276="","",IF(AND(AD276&gt;=-10,AD276&lt;=0),1,IF(AND(AD276&gt;=0.5,AD276&lt;=9.5),2,IF(AD276=10,"NORMA",IF(AND(AD276&gt;=10.5,AD276&lt;=20),3,IF(AND(AD276&gt;=20.5,AD276&lt;=40),4,""))))))</f>
        <v>2</v>
      </c>
      <c r="AG276" s="9" t="n">
        <v>4</v>
      </c>
      <c r="AH276" s="10" t="str">
        <f aca="false">IF(AG276="","",IF(AND(AG276&gt;=0,AG276&lt;=4),"0 a 4",IF(AND(AG276&gt;=4.5,AG276&lt;=8.5),"4,5 a 8,5",IF(AG276=9,"9",IF(AND(AG276&gt;=9.5,AG276&lt;=13),"9,5 a 13",IF(AND(AG276&gt;=13.5,AG276&lt;=25),"13,5 a 25","Fuera de rango"))))))</f>
        <v>0 a 4</v>
      </c>
      <c r="AI276" s="11" t="n">
        <f aca="false">IF(AH276="","",IF(AH276="0 a 4",1,IF(AH276="4,5 a 8,5",2,IF(AH276="9","NORMA",IF(AH276="9,5 a 13",3,IF(AH276="13,5 a 25",4,""))))))</f>
        <v>1</v>
      </c>
      <c r="AJ276" s="9" t="n">
        <v>-4</v>
      </c>
      <c r="AK276" s="10" t="str">
        <f aca="false">IF(AJ276="","",IF(AND(AJ276&gt;=-15,AJ276&lt;=-10.5),"-15 a -10,5",IF(AND(AJ276&gt;=-10,AJ276&lt;=-4),"-10 a -4",IF(AND(AJ276&gt;=-4.5,AJ276&lt;=0),"-4,5 a 0",IF(AND(AJ276&gt;=0.5,AJ276&lt;=4.5),"0,5 a 4,5",IF(AJ276=5,"5",IF(AND(AJ276&gt;=5.5,AJ276&lt;=10),"5,5 a 10",IF(AND(AJ276&gt;=10.5,AJ276&lt;=20),"10,5 a 20","Fuera de rango"))))))))</f>
        <v>-10 a -4</v>
      </c>
      <c r="AL276" s="11" t="n">
        <f aca="false">IF(AK276="","",IF(AK276="-15 a -10,5",1,IF(AK276="-10 a -4",2,IF(AK276="-4,5 a 0",3,IF(AK276="0,5 a 4,5",4,IF(AK276="5","NORMA",IF(AK276="5,5 a 10",5,IF(AK276="10,5 a 20",6,"Error"))))))))</f>
        <v>2</v>
      </c>
      <c r="AM276" s="9" t="n">
        <v>0</v>
      </c>
      <c r="AN276" s="10" t="str">
        <f aca="false">IF(AM276="","",IF(AND(AM276&gt;=-7.5,AM276&lt;=-5.5),"-7,5 a -5,5",IF(AND(AM276&gt;=-5,AM276&lt;=-3),"-5 a -3",IF(AND(AM276&gt;=-2.5,AM276&lt;=-0.5),"-2,5 a -0,5",IF(AM276=0,"0,00",IF(AND(AM276&gt;=0.5,AM276&lt;=2.5),"0,5 a 2,5",IF(AND(AM276&gt;=3,AM276&lt;=5),"3 a 5",IF(AND(AM276&gt;=5.5,AM276&lt;=7.5),"5,5 a 7,5",IF(AND(AM276&gt;=8,AM276&lt;=10),"8 a 10","Fuera de rango")))))))))</f>
        <v>0,00</v>
      </c>
      <c r="AO276" s="11" t="str">
        <f aca="false">IF(AN276="","",IF(AN276="-7,5 a -5,5",1,IF(AN276="-5 a -3",2,IF(AN276="-2,5 a -0,5",3,IF(AN276="0,00","NORMA",IF(AN276="0,5 a 2,5",4,IF(AN276="3 a 5",5,IF(AN276="5,5 a 7,5",6,IF(AN276="8 a 10",7,"Error")))))))))</f>
        <v>NORMA</v>
      </c>
      <c r="AP276" s="9" t="n">
        <v>-2</v>
      </c>
      <c r="AQ276" s="10" t="str">
        <f aca="false">IF(AP276="","",IF(AND(AP276&gt;=-20,AP276&lt;=-9.5),"-20 a -9,5",IF(AND(AP276&gt;=-9,AP276&lt;=-6.5),"-9 a -6,5",IF(AP276=-6,"-6",IF(AND(AP276&gt;=-5.5,AP276&lt;=-3),"-5,5 a -3",IF(AND(AP276&gt;=-2.5,AP276&lt;=0),"-2,5 a 0",IF(AND(AP276&gt;=0.5,AP276&lt;=3),"0,5 a 3",IF(AND(AP276&gt;=3.5,AP276&lt;=6),"3,5 a 6",IF(AND(AP276&gt;=6.5,AP276&lt;=9),"6,5 a 9",IF(AND(AP276&gt;=9.5,AP276&lt;=20),"9,5 a 20","Fuera de rango"))))))))))</f>
        <v>-2,5 a 0</v>
      </c>
      <c r="AR276" s="11" t="n">
        <f aca="false">IF(AQ276="","",IF(AQ276="-20 a -9,5",1,IF(AQ276="-9 a -6,5",2,IF(AQ276="-6","NORMA",IF(AQ276="-5,5 a -3",3,IF(AQ276="-2,5 a 0",4,IF(AQ276="0,5 a 3",5,IF(AQ276="3,5 a 6",6,IF(AQ276="6,5 a 9",7,IF(AQ276="9,5 a 20",8,""))))))))))</f>
        <v>4</v>
      </c>
      <c r="AS276" s="9" t="n">
        <v>0</v>
      </c>
      <c r="AT276" s="10" t="str">
        <f aca="false">IF(AS276="","",IF(AND(AS276&gt;=-16,AS276&lt;=-14),"-16 a -14",IF(AND(AS276&gt;=-13.5,AS276&lt;=-11.5),"-13,5 a -11,5",IF(AND(AS276&gt;=-11,AS276&lt;=-9),"-11 a -9",IF(AND(AS276&gt;=-8.5,AS276&lt;=-6.5),"-8,5 a -6,5",IF(AND(AS276&gt;=-6,AS276&lt;=-4),"-6 a -4",IF(AND(AS276&gt;=-3.5,AS276&lt;=-1.5),"-3,5 a -1,5",IF(AND(AS276&gt;=-1,AS276&lt;=1),"-1 a 1",IF(AND(AS276&gt;=1.5,AS276&lt;=3.5),"1,5 a 3,5",IF(AND(AS276&gt;=4,AS276&lt;=6),"4 a 6",IF(AND(AS276&gt;=6.5,AS276&lt;=8.5),"6,5 a 8,5",IF(AND(AS276&gt;=9,AS276&lt;=11),"9 a 11",IF(AND(AS276&gt;=11.5,AS276&lt;=13.5),"11,5 a 13,5",IF(AND(AS276&gt;=14,AS276&lt;=16),"14 a 16",IF(AND(AS276&gt;=16.5,AS276&lt;=18.5),"16,5 a 18,5",IF(AND(AS276&gt;=19,AS276&lt;=21),"19 a 21","Fuera de rango"))))))))))))))))</f>
        <v>-1 a 1</v>
      </c>
      <c r="AU276" s="11" t="n">
        <f aca="false" t="array" ref="AU276">IF(AT276="","",_xlfn.IFS(AT276="-16 a -14",1,AT276="-13,5 a -11,5",2,AT276="-11 a -9",3,AT276="-8,5 a -6,5",4,AT276="-6 a -4",5,AT276="-3,5 a -1,5",6,AT276="-1 a 1",7,AT276="1,5 a 3,5",8,AT276="4 a 6","NORMA",AT276="6,5 a 8,5",9,AT276="9 a 11",10,AT276="11,5 a 13,5",11,AT276="14 a 16",12,AT276="16,5 a 18,5",13,AT276="19 a 21",14,TRUE(),""))</f>
        <v>7</v>
      </c>
      <c r="AV276" s="9" t="n">
        <v>2</v>
      </c>
      <c r="AW276" s="10" t="str">
        <f aca="false">IF(AV276="","",IF(AND(AV276&gt;=-1,AV276&lt;=-0.5),"-1 a -0,5",IF(AND(AV276&gt;-0.5,AV276&lt;=0),"De -0,5 a 0",IF(AND(AV276&gt;=0.25,AV276&lt;=0.75),"0,25 a 0,75",IF(AND(AV276&gt;=1,AV276&lt;=1.5),"1 a 1,5",IF(AND(AV276&gt;=1.75,AV276&lt;=2.25),"1,75 a 2,25",IF(AND(AV276&gt;=2.5,AV276&lt;=3),"2,5 a 3",IF(AND(AV276&gt;=3.25,AV276&lt;=3.75),"3,25 a 3,75","Fuera de rango"))))))))</f>
        <v>1,75 a 2,25</v>
      </c>
      <c r="AX276" s="11" t="n">
        <f aca="false">IF(AW276="","",IF(OR(AW276="-1 a -0,5",AW276="-1 a -0.5"),1,IF(OR(AW276="De -0,5 a 0",AW276="-0,5 a 0",AW276="De -0.5 a 0"),2,IF(OR(AW276="0,25 a 0,75",AW276="0.25 a 0.75"),"NORMA",IF(OR(AW276="1 a 1,5",AW276="1 a 1.5"),3,IF(OR(AW276="1,75 a 2,25",AW276="1.75 a 2.25"),4,IF(OR(AW276="2,5 a 3",AW276="2.5 a 3"),5,IF(OR(AW276="3,25 a 3,75",AW276="3.25 a 3.75"),6,""))))))))</f>
        <v>4</v>
      </c>
      <c r="AY276" s="9" t="n">
        <v>-5</v>
      </c>
      <c r="AZ276" s="10" t="str">
        <f aca="false">IF(AY276="","",IF(AND(AY276&gt;=-20,AY276&lt;=-9.5),"-20 a -9,5",IF(AND(AY276&gt;=-9,AY276&lt;=-6.5),"-9 a -6,5",IF(AY276=-6,"-6",IF(AND(AY276&gt;=-5.5,AY276&lt;=-3),"-5,5 a -3",IF(AND(AY276&gt;=-2.5,AY276&lt;=0),"-2,5 a 0",IF(AND(AY276&gt;=0.5,AY276&lt;=3),"0,5 a 3",IF(AND(AY276&gt;=3.5,AY276&lt;=6),"3,5 a 6","Fuera de rango"))))))))</f>
        <v>-5,5 a -3</v>
      </c>
      <c r="BA276" s="11" t="n">
        <f aca="false">IF(AZ276="","",IF(AZ276="-20 a -9,5",1,IF(AZ276="-9 a -6,5",2,IF(AZ276="-6","NORMA",IF(AZ276="-5,5 a -3",3,IF(AZ276="-2,5 a 0",4,IF(AZ276="0,5 a 3",5,IF(AZ276="3,5 a 6",6,""))))))))</f>
        <v>3</v>
      </c>
      <c r="BB276" s="9" t="n">
        <v>0</v>
      </c>
      <c r="BC276" s="10" t="str">
        <f aca="false" t="array" ref="BC276">IF(BB276="","",_xlfn.IFS(AND(BB276&gt;=0,BB276&lt;=2),"0 a 2",AND(BB276&gt;=2.5,BB276&lt;=4.5),"2,5 a 4,5",AND(BB276&gt;=5,BB276&lt;=7),"5 a 7",AND(BB276&gt;=7.5,BB276&lt;=9.5),"7,5 a 9,5",AND(BB276&gt;=10,BB276&lt;=12),"10 a 12",AND(BB276&gt;=12.5,BB276&lt;=14.5),"12,5 a 14,5",BB276=15,"15",AND(BB276&gt;=15.5,BB276&lt;=17.5),"15,5 a 17,5",AND(BB276&gt;=18,BB276&lt;=20),"18 a 20",AND(BB276&gt;=20.5,BB276&lt;=22.5),"20,5 a 22,5",AND(BB276&gt;=23,BB276&lt;=25),"23 a 25",TRUE(),"Fuera de rango"))</f>
        <v>0 a 2</v>
      </c>
      <c r="BD276" s="11" t="n">
        <f aca="false" t="array" ref="BD276">IF(BC276="","",_xlfn.IFS(BC276="0 a 2",1,BC276="2,5 a 4,5",2,BC276="5 a 7",3,BC276="7,5 a 9,5",4,BC276="10 a 12",5,BC276="12,5 a 14,5",6,BC276="15","NORMA",BC276="15,5 a 17,5",7,BC276="18 a 20",8,BC276="20,5 a 22,5",9,BC276="23 a 25",10,TRUE(),"Fuera de rango"))</f>
        <v>1</v>
      </c>
      <c r="BE276" s="9" t="n">
        <v>40</v>
      </c>
      <c r="BF276" s="10" t="str">
        <f aca="false">IF(BE276="","",IF(AND(BE276&gt;=-20,BE276&lt;=-10),"-20 a -10",IF(AND(BE276&gt;=-9.5,BE276&lt;=0.5),"-9,5 a 0,5",IF(AND(BE276&gt;=1,BE276&lt;=11),"1 a 11",IF(AND(BE276&gt;=11.5,BE276&lt;=20.5),"11,5 a 20,5",IF(BE276=21,"21",IF(AND(BE276&gt;=21.5,BE276&lt;=31.5),"21,5 a 31,5",IF(AND(BE276&gt;=32,BE276&lt;=42),"32 a 42","Fuera de rango"))))))))</f>
        <v>32 a 42</v>
      </c>
      <c r="BG276" s="11" t="n">
        <f aca="false">IF(BF276="","",IF(BF276="-20 a -10",1,IF(BF276="-9,5 a 0,5",2,IF(BF276="1 a 11",3,IF(BF276="11,5 a 20,5",4,IF(BF276="21","NORMA",IF(BF276="21,5 a 31,5",5,IF(BF276="32 a 42",6,""))))))))</f>
        <v>6</v>
      </c>
      <c r="BH276" s="9" t="n">
        <v>0</v>
      </c>
      <c r="BI276" s="10" t="str">
        <f aca="false">IF(BH276="","",IF(AND(BH276&gt;=-20,BH276&lt;=-15),"-20 a -15",IF(AND(BH276&gt;=-14.5,BH276&lt;=-9.5),"-14,5 a -9,5",IF(AND(BH276&gt;=-9,BH276&lt;=-4),"-9 a -4",IF(AND(BH276&gt;=-3.5,BH276&lt;=2.5),"-3,5 a 2,5",IF(AND(BH276&gt;=3,BH276&lt;=8),"3 a 8",IF(AND(BH276&gt;=8.5,BH276&lt;=14.5),"8,5 a 14,5",IF(BH276=15,"15",IF(AND(BH276&gt;=15.5,BH276&lt;=20.5),"15,5 a 20,5",IF(AND(BH276&gt;=21,BH276&lt;=26),"21 a 26","Fuera de rango"))))))))))</f>
        <v>-3,5 a 2,5</v>
      </c>
      <c r="BJ276" s="11" t="n">
        <f aca="false">IF(BI276="","",IF(BI276="-20 a -15",1,IF(BI276="-14,5 a -9,5",2,IF(BI276="-9 a -4",3,IF(BI276="-3,5 a 2,5",4,IF(BI276="3 a 8",5,IF(BI276="8,5 a 14,5",6,IF(BI276="15","NORMA",IF(BI276="15,5 a 20,5",7,IF(BI276="21 a 26",8,IF(BI276="26,5 a 31,5",9,"")))))))))))</f>
        <v>4</v>
      </c>
      <c r="BK276" s="9" t="n">
        <v>0</v>
      </c>
      <c r="BL276" s="10" t="str">
        <f aca="false">IF(BK276="","",IF(AND(BK276&gt;=0,BK276&lt;=2),"0 - 2",IF(AND(BK276&gt;=2.5,BK276&lt;=4.5),"2,5 - 4,5",IF(AND(BK276&gt;=5,BK276&lt;=7),"5 - 7",IF(AND(BK276&gt;=7.5,BK276&lt;=9.5),"7,5 - 9,5",IF(AND(BK276&gt;=10,BK276&lt;=12),"10 - 12",IF(AND(BK276&gt;=12.5,BK276&lt;=13.5),"12,5 - 13,5",IF(BK276=14,"14",IF(AND(BK276&gt;=14.5,BK276&lt;=16.5),"14,5 - 16,5",IF(AND(BK276&gt;=17,BK276&lt;=19),"17 - 19",IF(AND(BK276&gt;=19.5,BK276&lt;=21.5),"19,5 - 21,5",IF(AND(BK276&gt;=22,BK276&lt;=24),"22 - 24",IF(AND(BK276&gt;=24.5,BK276&lt;=26.5),"24,5 - 26,5",IF(AND(BK276&gt;=27,BK276&lt;=29),"27 - 29",IF(AND(BK276&gt;=29.5,BK276&lt;=30),"29,5 - 30","Fuera de rango")))))))))))))))</f>
        <v>0 - 2</v>
      </c>
      <c r="BM276" s="11" t="n">
        <f aca="false">IF(BL276="","",IF(BL276="0 - 2",1,IF(BL276="2,5 - 4,5",2,IF(BL276="5 - 7",3,IF(BL276="7,5 - 9,5",4,IF(BL276="10 - 12",5,IF(BL276="12,5 - 13,5",6,IF(BL276="14","NORMA",IF(BL276="14,5 - 16,5",7,IF(BL276="17 - 19",8,IF(BL276="19,5 - 21,5",9,IF(BL276="22 - 24",10,IF(BL276="24,5 - 26,5",11,IF(BL276="27 - 29",12,IF(BL276="29,5 - 30",13,"")))))))))))))))</f>
        <v>1</v>
      </c>
      <c r="BN276" s="9" t="n">
        <v>12</v>
      </c>
      <c r="BO276" s="10" t="str">
        <f aca="false">IF(BN276="","",IF(AND(BN276&gt;=-20,BN276&lt;=-10),"-20 a -10",IF(AND(BN276&gt;=-9.5,BN276&lt;=0.5),"-9,5 a 0,5",IF(AND(BN276&gt;=1,BN276&lt;=11),"1 a 11",IF(AND(BN276&gt;=11.5,BN276&lt;=21.5),"11,5 a 21,5",IF(BN276=22,"22",IF(AND(BN276&gt;=22.5,BN276&lt;=32.5),"22,5 a 32,5",IF(AND(BN276&gt;=33,BN276&lt;=43),"33 a 43","Fuera de rango"))))))))</f>
        <v>11,5 a 21,5</v>
      </c>
      <c r="BP276" s="11" t="n">
        <f aca="false">IF(BO276="","",IF(BO276="-20 a -10",1,IF(BO276="-9,5 a 0,5",2,IF(BO276="1 a 11",3,IF(BO276="11,5 a 21,5",4,IF(BO276="22","NORMA",IF(BO276="22,5 a 32,5",5,IF(BO276="33 a 43",6,""))))))))</f>
        <v>4</v>
      </c>
      <c r="BQ276" s="9" t="n">
        <v>8</v>
      </c>
      <c r="BR276" s="10" t="str">
        <f aca="false">IF(BQ276="","",IF(AND(BQ276&gt;=-20,BQ276&lt;=-15),"-20 a -15",IF(AND(BQ276&gt;=-14.5,BQ276&lt;=-9.5),"-14,5 a -9,5",IF(AND(BQ276&gt;=-9,BQ276&lt;=-4),"-9 a -4",IF(AND(BQ276&gt;=-3.5,BQ276&lt;=2.5),"-3,5 a 2,5",IF(AND(BQ276&gt;=3,BQ276&lt;=8),"3 a 8",IF(AND(BQ276&gt;=8.5,BQ276&lt;=13.5),"8,5 a 13,5",IF(AND(BQ276&gt;=14,BQ276&lt;=17.5),"14 a 17,5",IF(BQ276=18,"18",IF(AND(BQ276&gt;=18.5,BQ276&lt;=23.5),"18,5 a 23,5",IF(AND(BQ276&gt;=24,BQ276&lt;=29),"24 a 29",IF(AND(BQ276&gt;=29.5,BQ276&lt;=34.5),"29,5 a 34,5",IF(AND(BQ276&gt;=35,BQ276&lt;=40),"35 a 40","Fuera de rango")))))))))))))</f>
        <v>3 a 8</v>
      </c>
      <c r="BS276" s="11" t="n">
        <f aca="false">IF(BR276="","",IF(BR276="-20 a -15",1,IF(BR276="-14,5 a -9,5",2,IF(BR276="-9 a -4",3,IF(BR276="-3,5 a 2,5",4,IF(BR276="3 a 8",5,IF(BR276="8,5 a 13,5",6,IF(BR276="14 a 17,5",7,IF(BR276="18","NORMA",IF(BR276="18,5 a 23,5",8,IF(BR276="24 a 29",9,IF(BR276="29,5 a 34,5",10,IF(BR276="35 a 40",11,"")))))))))))))</f>
        <v>5</v>
      </c>
      <c r="BT276" s="9" t="n">
        <v>1</v>
      </c>
      <c r="BU276" s="10" t="str">
        <f aca="false">IF(BT276="","",IF(AND(BT276&gt;=-20,BT276&lt;=-18),"-20 a -18",IF(AND(BT276&gt;=-17.5,BT276&lt;=-15.5),"-17,5 a -15,5",IF(AND(BT276&gt;=-15,BT276&lt;=-13),"-15 a -13",IF(AND(BT276&gt;=-12.5,BT276&lt;=-10.5),"-12,5 a -10,5",IF(AND(BT276&gt;=-10,BT276&lt;=-8),"-10 a -8",IF(AND(BT276&gt;=-7.5,BT276&lt;=-5.5),"-7,5 a -5,5",IF(AND(BT276&gt;=-5,BT276&lt;=-3),"-5 a -3",IF(AND(BT276&gt;=-2.5,BT276&lt;=-0.5),"-2,5 a -0,5",IF(BT276=0,"0",IF(AND(BT276&gt;=0.5,BT276&lt;=2.5),"0,5 a 2,5",IF(AND(BT276&gt;=3,BT276&lt;=5),"3 a 5",IF(AND(BT276&gt;=5.5,BT276&lt;=7.5),"5,5 a 7,5",IF(AND(BT276&gt;=8,BT276&lt;=10),"8 a 10",IF(AND(BT276&gt;=10.5,BT276&lt;=12.5),"10,5 a 12,5",IF(AND(BT276&gt;=13,BT276&lt;=15),"13 a 15",IF(AND(BT276&gt;=15.5,BT276&lt;=17.5),"15,5 a 17,5",IF(AND(BT276&gt;=18,BT276&lt;=20),"18 a 20","Fuera de rango"))))))))))))))))))</f>
        <v>0,5 a 2,5</v>
      </c>
      <c r="BV276" s="11" t="n">
        <f aca="false">IF(BT276="","",IF(BT276=0,"NORMA",IF(AND(BT276&gt;=-20,BT276&lt;=-18),2,IF(AND(BT276&gt;=-17.5,BT276&lt;=-15.5),2,IF(AND(BT276&gt;=-15,BT276&lt;=-13),3,IF(AND(BT276&gt;=-12.5,BT276&lt;=-10.5),4,IF(AND(BT276&gt;=-10,BT276&lt;=-8),5,IF(AND(BT276&gt;=-7.5,BT276&lt;=-5.5),6,IF(AND(BT276&gt;=-5,BT276&lt;=-3),7,IF(AND(BT276&gt;=-2.5,BT276&lt;=-0.5),8,IF(AND(BT276&gt;=0.5,BT276&lt;=2.5),9,IF(AND(BT276&gt;=3,BT276&lt;=5),10,IF(AND(BT276&gt;=5.5,BT276&lt;=7.5),11,IF(AND(BT276&gt;=8,BT276&lt;=10),12,IF(AND(BT276&gt;=10.5,BT276&lt;=12.5),13,IF(AND(BT276&gt;=13,BT276&lt;=15),14,IF(AND(BT276&gt;=15.5,BT276&lt;=17.5),15,IF(AND(BT276&gt;=18,BT276&lt;=20),16,"Fuera de rango"))))))))))))))))))</f>
        <v>9</v>
      </c>
      <c r="BW276" s="9" t="n">
        <v>-3</v>
      </c>
      <c r="BX276" s="10" t="n">
        <f aca="false">18.5- (0.3*H276)</f>
        <v>1.1</v>
      </c>
      <c r="BY276" s="10" t="n">
        <f aca="false">(BW276)-(BX276)</f>
        <v>-4.1</v>
      </c>
      <c r="BZ276" s="10" t="str">
        <f aca="false">IF(BY276="","",IF(BY276&lt;-27.5,"De -30 a -28",IF(BY276&lt;-25,"De -27,5 a -25,5",IF(BY276&lt;-22.5,"De -25 a -23",IF(BY276&lt;-20,"De -22,5 a -20,5",IF(BY276&lt;-17.5,"De -20 a -18",IF(BY276&lt;-15,"De -17,5 a -15,5",IF(BY276&lt;-12.5,"De -15 a -13",IF(BY276&lt;-10,"De -12,5 a -10,5",IF(BY276&lt;-7.5,"De -10 a -8",IF(BY276&lt;-5,"De -7,5 a -5,5",IF(BY276&lt;-2.5,"De -5 a -3",IF(BY276&lt;0,"De -2,5 a -0,5",IF(BY276&lt;2.5,"De 0 a 2",IF(BY276&lt;5,"De 2,5 a 4,5",IF(BY276&lt;7.5,"De 5 a 7",IF(BY276&lt;10,"De 7,5 a 9,5",IF(BY276&lt;12.5,"De 10 a 12",IF(BY276&lt;15,"De 12,5 a 14,5",IF(BY276&lt;17.5,"De 15 a 17",IF(BY276&lt;20,"De 17,5 a 19,5",IF(BY276&lt;22.5,"De 20 a 22",IF(BY276&lt;25,"De 22,5 a 24,5",IF(BY276&lt;27.5,"De 25 a 27","De 27,5 a 30"))))))))))))))))))))))))</f>
        <v>De -5 a -3</v>
      </c>
      <c r="CA276" s="12" t="n">
        <f aca="false">IF(BY276="","",IF(BY276&lt;=-28,1,IF(BY276&lt;=-25.5,2,IF(BY276&lt;=-23,3,IF(BY276&lt;=-20.5,4,IF(BY276&lt;=-18,5,IF(BY276&lt;=-15.5,6,IF(BY276&lt;=-13,7,IF(BY276&lt;=-10.5,8,IF(BY276&lt;=-8,9,IF(BY276&lt;=-5.5,10,IF(BY276&lt;=-3,11,IF(BY276&lt;=-0.5,12,IF(BY276&lt;=2,13,IF(BY276&lt;=4.5,14,IF(BY276&lt;=7,15,IF(BY276&lt;=9.5,16,IF(BY276&lt;=12,17,IF(BY276&lt;=14.5,18,IF(BY276&lt;=17,19,IF(BY276&lt;=19.5,20,IF(BY276&lt;=22,21,IF(BY276&lt;=24.5,22,IF(BY276&lt;=27,23,IF(BY276&lt;=30,24,"Fuera de rango")))))))))))))))))))))))))</f>
        <v>11</v>
      </c>
      <c r="CB276" s="9" t="n">
        <v>-3</v>
      </c>
      <c r="CC276" s="10" t="n">
        <f aca="false">18.5- (0.3*H276)</f>
        <v>1.1</v>
      </c>
      <c r="CD276" s="10" t="n">
        <f aca="false">(CB276)-(CC276)</f>
        <v>-4.1</v>
      </c>
      <c r="CE276" s="10" t="str">
        <f aca="false">IF(CD276="","",IF(CD276&lt;-27.5,"De -30 a -28",IF(CD276&lt;-25,"De -27,5 a -25,5",IF(CD276&lt;-22.5,"De -25 a -23",IF(CD276&lt;-20,"De -22,5 a -20,5",IF(CD276&lt;-17.5,"De -20 a -18",IF(CD276&lt;-15,"De -17,5 a -15,5",IF(CD276&lt;-12.5,"De -15 a -13",IF(CD276&lt;-10,"De -12,5 a -10,5",IF(CD276&lt;-7.5,"De -10 a -8",IF(CD276&lt;-5,"De -7,5 a -5,5",IF(CD276&lt;-2.5,"De -5 a -3",IF(CD276&lt;0,"De -2,5 a -0,5",IF(CD276&lt;=2,"De 0 a 2",IF(CD276&lt;=4.5,"De 2,5 a 4,5",IF(CD276&lt;=7,"De 5 a 7",IF(CD276&lt;=9.5,"De 7,5 a 9,5",IF(CD276&lt;=12,"De 10 a 12",IF(CD276&lt;=14.5,"De 12,5 a 14,5",IF(CD276&lt;=17,"De 15 a 17",IF(CD276&lt;=19.5,"De 17,5 a 19,5",IF(CD276&lt;=22,"De 20 a 22",IF(CD276&lt;=24.5,"De 22,5 a 24,5",IF(CD276&lt;=27,"De 25 a 27","De 27,5 a 30"))))))))))))))))))))))))</f>
        <v>De -5 a -3</v>
      </c>
      <c r="CF276" s="12" t="n">
        <f aca="false">IF(CD276="","",IF(CD276&lt;-27.5,1,IF(CD276&lt;-25,2,IF(CD276&lt;-22.5,3,IF(CD276&lt;-20,4,IF(CD276&lt;-17.5,5,IF(CD276&lt;-15,6,IF(CD276&lt;-12.5,7,IF(CD276&lt;-10,8,IF(CD276&lt;-7.5,9,IF(CD276&lt;-5,10,IF(CD276&lt;-2.5,11,IF(CD276&lt;0,12,IF(CD276&lt;2.5,13,IF(CD276&lt;5,14,IF(CD276&lt;7.5,15,IF(CD276&lt;10,16,IF(CD276&lt;12.5,17,IF(CD276&lt;15,18,IF(CD276&lt;17.5,19,IF(CD276&lt;20,20,IF(CD276&lt;22.5,21,IF(CD276&lt;25,22,IF(CD276&lt;27.5,23,24))))))))))))))))))))))))</f>
        <v>11</v>
      </c>
      <c r="CG276" s="9" t="n">
        <v>-1</v>
      </c>
      <c r="CH276" s="10" t="str">
        <f aca="false">IF(CG276="","",IF(AND(CG276&gt;=-10,CG276&lt;=-9.5),"-10 a -9,5",IF(AND(CG276&gt;-9.5,CG276&lt;=-8.5),"-9 a -8,5",IF(AND(CG276&gt;-8.5,CG276&lt;=-7.5),"-8 a -7,5",IF(AND(CG276&gt;-7.5,CG276&lt;=-6.5),"-7 a -6,5",IF(AND(CG276&gt;-6.5,CG276&lt;=-5.5),"-6 a -5,5",IF(AND(CG276&gt;-5.5,CG276&lt;=-4.5),"-5 a -4,5",IF(AND(CG276&gt;-4.5,CG276&lt;=-3.5),"-4 a -3,5",IF(AND(CG276&gt;-3.5,CG276&lt;=-2.5),"-3 a -2,5",IF(CG276=-2.25,"-2,25",IF(AND(CG276&gt;-2.5,CG276&lt;=-1.5),"-2 a -1,5",IF(AND(CG276&gt;-1.5,CG276&lt;=-0.5),"-1 a -0,5",IF(AND(CG276&gt;-0.5,CG276&lt;=0.5),"0 a 0,5",IF(AND(CG276&gt;0.5,CG276&lt;=1.5),"1 a 1,5",IF(AND(CG276&gt;1.5,CG276&lt;=2.5),"2 a 2,5",IF(AND(CG276&gt;2.5,CG276&lt;=3.5),"3 a 3,5",IF(AND(CG276&gt;3.5,CG276&lt;=4.5),"4 a 4,5",IF(AND(CG276&gt;4.5,CG276&lt;=5.5),"5 a 5,5",IF(AND(CG276&gt;5.5,CG276&lt;=6.5),"6 a 6,5",IF(AND(CG276&gt;6.5,CG276&lt;=7.5),"7 a 7,5",IF(AND(CG276&gt;7.5,CG276&lt;=8.5),"8 a 8,5",IF(AND(CG276&gt;8.5,CG276&lt;=9.5),"9 a 9,5",IF(CG276&gt;=10,"10","Fuera de rango")))))))))))))))))))))))</f>
        <v>-1 a -0,5</v>
      </c>
      <c r="CI276" s="11" t="n">
        <f aca="false">IF(CG276="","",IF(CG276=-2.25,"NORMA",IF(CG276&lt;=-9.5,1,IF(CG276&lt;=-8.5,2,IF(CG276&lt;=-7.5,3,IF(CG276&lt;=-6.5,4,IF(CG276&lt;=-5.5,5,IF(CG276&lt;=-4.5,6,IF(CG276&lt;=-3.5,7,IF(CG276&lt;=-2.5,8,IF(CG276&lt;=-1.5,9,IF(CG276&lt;=-0.5,10,IF(CG276&lt;=0.5,11,IF(CG276&lt;=1.5,12,IF(CG276&lt;=2.5,13,IF(CG276&lt;=3.5,14,IF(CG276&lt;=4.5,15,IF(CG276&lt;=5.5,16,IF(CG276&lt;=6.5,17,IF(CG276&lt;=7.5,18,IF(CG276&lt;=8.5,19,IF(CG276&lt;=9.5,20,IF(CG276=10,21,"Fuera de rango")))))))))))))))))))))))</f>
        <v>10</v>
      </c>
      <c r="CJ276" s="9" t="n">
        <v>1</v>
      </c>
      <c r="CK276" s="10" t="str">
        <f aca="false">IF(CJ276="","",IF(AND(CJ276&gt;=-6,CJ276&lt;=-5.5),"-6 a -5,5",IF(AND(CJ276&gt;-5.5,CJ276&lt;=-4.5),"-5 a -4,5",IF(AND(CJ276&gt;-4.5,CJ276&lt;=-3.5),"-4 a -3,5",IF(AND(CJ276&gt;-3.5,CJ276&lt;=-2.5),"-3 a -2,5",IF(AND(CJ276&gt;-2.5,CJ276&lt;=-1.5),"-2 a -1,5",IF(AND(CJ276&gt;-1.5,CJ276&lt;=-0.5),"-1 a -0,5",IF(AND(CJ276&gt;-0.5,CJ276&lt;=0.5),"0 a 0,5",IF(AND(CJ276&gt;0.5,CJ276&lt;=1.5),"1 a 1,5",IF(AND(CJ276&gt;1.5,CJ276&lt;2.5),"2",IF(AND(CJ276&gt;=2.5,CJ276&lt;=3),"2,5 a 3",IF(AND(CJ276&gt;3,CJ276&lt;=4),"3,5 a 4",IF(AND(CJ276&gt;4,CJ276&lt;=5),"4,5 a 5",IF(AND(CJ276&gt;5,CJ276&lt;=6),"5,5 a 6",IF(AND(CJ276&gt;6,CJ276&lt;=7),"6,5 a 7",IF(AND(CJ276&gt;7,CJ276&lt;=8),"7,5 a 8",IF(AND(CJ276&gt;8,CJ276&lt;=9.5),"8,5 a 9,5",IF(CJ276=10,"10","Fuera de rango"))))))))))))))))))</f>
        <v>1 a 1,5</v>
      </c>
      <c r="CL276" s="11" t="n">
        <f aca="false">IF(CK276="","",IF(OR(CK276="-6 a -5,5",CK276="-6 - -5,5"),1,IF(OR(CK276="-5 a -4,5",CK276="-5 - -4,5"),2,IF(OR(CK276="-4 a -3,5",CK276="-4 - -3,5"),3,IF(OR(CK276="-3 a -2,5",CK276="-3 - -2,5"),4,IF(OR(CK276="-2 a -1,5",CK276="-2 - -1,5"),5,IF(OR(CK276="-1 a -0,5",CK276="-1 - -0,5"),6,IF(OR(CK276="0 a 0,5",CK276="0 - 0,5"),7,IF(OR(CK276="1 a 1,5",CK276="1 - 1,5"),8,IF(CK276="2","NORMA",IF(OR(CK276="2,5 a 3",CK276="2,5 - 3"),9,IF(OR(CK276="3,5 a 4",CK276="3,5 - 4"),10,IF(OR(CK276="4,5 a 5",CK276="4,5 - 5"),11,IF(OR(CK276="5,5 a 6",CK276="5,5 - 6"),12,IF(OR(CK276="6,5 a 7",CK276="6,5 - 7"),13,IF(OR(CK276="7,5 a 8",CK276="7,5 - 8"),14,IF(OR(CK276="8,5 a 9",CK276="8,5 - 9,5",CK276="9 a 9,5"),15,IF(CK276="10",15,IF(OR(CK276="0,5 a 1",CK276="0,5 - 1"),7,"Fuera de rango")))))))))))))))))))</f>
        <v>8</v>
      </c>
      <c r="CM276" s="10" t="n">
        <v>0</v>
      </c>
      <c r="CN276" s="10" t="str">
        <f aca="false">IF(CM276=0,"0", " ")</f>
        <v>0</v>
      </c>
      <c r="CO276" s="10" t="str">
        <f aca="false">IF(CM276&gt;0,"EME"," ")</f>
        <v> </v>
      </c>
      <c r="CP276" s="10" t="n">
        <v>0</v>
      </c>
      <c r="CQ276" s="10" t="str">
        <f aca="false">IF(CP276&gt;0,"0", " ")</f>
        <v> </v>
      </c>
      <c r="CR276" s="10" t="str">
        <f aca="false">IF(CP276&gt;0,"EME"," ")</f>
        <v> </v>
      </c>
      <c r="CS276" s="9" t="n">
        <v>0</v>
      </c>
      <c r="CT276" s="10" t="str">
        <f aca="false">IF(CS276&gt;0,"1", " ")</f>
        <v> </v>
      </c>
      <c r="CU276" s="10" t="str">
        <f aca="false">IF(CS276&gt;0,"HIP"," ")</f>
        <v> </v>
      </c>
      <c r="CV276" s="9" t="n">
        <v>0</v>
      </c>
      <c r="CW276" s="10" t="str">
        <f aca="false">IF(CV276&gt;0,"1", " ")</f>
        <v> </v>
      </c>
      <c r="CX276" s="10" t="str">
        <f aca="false">IF(CV276&gt;0,"HIP"," ")</f>
        <v> </v>
      </c>
      <c r="CY276" s="9" t="n">
        <v>-3.75</v>
      </c>
      <c r="CZ276" s="11" t="str">
        <f aca="false">IF(CY276&lt;0,"2"," ")</f>
        <v>2</v>
      </c>
      <c r="DA276" s="11" t="str">
        <f aca="false">IF(CY276&lt;0,"MIO"," ")</f>
        <v>MIO</v>
      </c>
      <c r="DB276" s="9" t="n">
        <v>-3.75</v>
      </c>
      <c r="DC276" s="11" t="str">
        <f aca="false">IF(DB276&lt;0,"2"," ")</f>
        <v>2</v>
      </c>
      <c r="DD276" s="11" t="str">
        <f aca="false">IF(DB276&lt;0,"MIO"," ")</f>
        <v>MIO</v>
      </c>
      <c r="DE276" s="9" t="n">
        <v>-1.25</v>
      </c>
      <c r="DF276" s="11" t="str">
        <f aca="false">IF(DE276&lt;0,"3"," ")</f>
        <v>3</v>
      </c>
      <c r="DG276" s="11" t="str">
        <f aca="false">IF(DE276&lt;0,"AST"," ")</f>
        <v>AST</v>
      </c>
      <c r="DH276" s="9" t="n">
        <v>-1</v>
      </c>
      <c r="DI276" s="11" t="str">
        <f aca="false">IF(DH276&lt;0,"3"," ")</f>
        <v>3</v>
      </c>
      <c r="DJ276" s="11" t="str">
        <f aca="false">IF(DH276&lt;0,"AST"," ")</f>
        <v>AST</v>
      </c>
      <c r="DK276" s="9" t="n">
        <v>2.25</v>
      </c>
      <c r="DL276" s="10" t="str">
        <f aca="false">IF(DK276&gt;0,"4"," ")</f>
        <v>4</v>
      </c>
      <c r="DM276" s="10" t="str">
        <f aca="false">IF(DK276&gt;0,"PRE"," ")</f>
        <v>PRE</v>
      </c>
      <c r="DN276" s="9" t="n">
        <v>2.25</v>
      </c>
      <c r="DO276" s="10" t="str">
        <f aca="false">IF(DN276&gt;0,"4"," ")</f>
        <v>4</v>
      </c>
      <c r="DP276" s="10" t="str">
        <f aca="false">IF(DN276&gt;0,"PRE"," ")</f>
        <v>PRE</v>
      </c>
      <c r="DQ276" s="12" t="n">
        <v>3</v>
      </c>
      <c r="DR276" s="12" t="n">
        <v>3</v>
      </c>
      <c r="DS276" s="12" t="str">
        <f aca="false">CONCATENATE(CO276,CU276,DA276,DG276,DM276)</f>
        <v>  MIOASTPRE</v>
      </c>
      <c r="DT276" s="10" t="str">
        <f aca="false" t="array" ref="DT276">_xlfn.IFS(DS276="EME    ","0", DS276=" HIP   ","1", DS276="  MIO  ","2", DS276="   AST ","3", DS276="    PRE","4", DS276="EME   PRE","5", DS276=" HIP  PRE","6", DS276=" HIP AST ","7", DS276="  MIO PRE","8", DS276="  MIOAST ","9", DS276="   ASTPRE","10",DS276=" HIP ASTPRE","11", DS276="  MIOASTPRE","12", DS276="     ","0")</f>
        <v>12</v>
      </c>
      <c r="DU276" s="1" t="s">
        <v>154</v>
      </c>
      <c r="DV276" s="1" t="str">
        <f aca="false" t="array" ref="DV276">_xlfn.IFS(DU276="SI","2", DU276="NO","1")</f>
        <v>1</v>
      </c>
      <c r="DW276" s="10" t="n">
        <v>0</v>
      </c>
      <c r="DX276" s="11" t="str">
        <f aca="false">IF(DW276=0,"1","2")</f>
        <v>1</v>
      </c>
      <c r="DY276" s="11" t="str">
        <f aca="false" t="array" ref="DY276">_xlfn.IFS(DW276=0,"0", DW276=0.25, "1", DW276=0.5,"2", DW276=0.75,"3", DW276=1,"4",DW276=1.25,"5", DW276=1.5,"6", DW276=1.75,"7", DW276=2,"8")</f>
        <v>0</v>
      </c>
      <c r="DZ276" s="10" t="n">
        <v>0</v>
      </c>
      <c r="EA276" s="11" t="str">
        <f aca="false">IF(DZ276=0,"1","2")</f>
        <v>1</v>
      </c>
      <c r="EB276" s="11" t="str">
        <f aca="false" t="array" ref="EB276">_xlfn.IFS(DZ276=0,"0", DZ276=0.25, "1", DZ276=0.5,"2", DZ276=0.75,"3", DZ276=1,"4",DZ276=1.25,"5", DZ276=1.5,"6", DZ276=1.75,"7", DZ276=2,"8")</f>
        <v>0</v>
      </c>
      <c r="EC276" s="10" t="n">
        <v>0.25</v>
      </c>
      <c r="ED276" s="10" t="str">
        <f aca="false">IF(EC276=0,"1","2")</f>
        <v>2</v>
      </c>
      <c r="EE276" s="11" t="e">
        <f aca="false" t="array" ref="EE276">_xlfn.IFS(EC276=0,"0", EC276=-0.25, "1", EC276=-0.5,"2", EC276=-0.75,"3", EC276=-1,"4",EC276=-1.25,"5", EC276=-1.5,"6", EC276=-1.75,"7", EC276=-2,"8", EC276=-2.25,"9",EC276=-2.5,"10", EC276=-2.75,"11", EC276=-3,"12", EC276=-3.25,"13", EC276=-3.5,"14", EC276=-3.75,"15",EC276=-4,"16")</f>
        <v>#N/A</v>
      </c>
      <c r="EF276" s="10" t="n">
        <v>0.5</v>
      </c>
      <c r="EG276" s="10" t="str">
        <f aca="false">IF(EF276=0,"1","2")</f>
        <v>2</v>
      </c>
      <c r="EH276" s="11" t="e">
        <f aca="false" t="array" ref="EH276">_xlfn.IFS(EF276=0,"0", EF276=-0.25, "1", EF276=-0.5,"2", EF276=-0.75,"3", EF276=-1,"4",EF276=-1.25,"5", EF276=-1.5,"6", EF276=-1.75,"7", EF276=-2,"8", EF276=-2.25,"9",EF276=-2.5,"10", EF276=-2.75,"11", EF276=-3,"12", EF276=-3.25,"13", EF276=-3.5,"14", EF276=-3.75,"15",EF276=-4,"16")</f>
        <v>#N/A</v>
      </c>
      <c r="EI276" s="10" t="n">
        <v>-0.25</v>
      </c>
      <c r="EJ276" s="11" t="str">
        <f aca="false">IF(EI276=0,"1","2")</f>
        <v>2</v>
      </c>
      <c r="EK276" s="11" t="str">
        <f aca="false" t="array" ref="EK276">_xlfn.IFS(EI276=0,"0", EI276=-0.25, "1", EI276=-0.5,"2", EI276=-0.75,"3", EI276=-1,"4",EI276=-1.25,"5", EI276=-1.5,"6", EI276=-1.75,"7", EI276=-2,"8", EI276=-2.25,"9", EI276=-2.25,"9",EI276=-2.5,"10", EI276=-2.75,"11", EI276=-3,"12", EI276=-3.25,"13", EI276=-3.5,"14", EI276=-3.75,"15",EI276=-4,"16", EI276=0.25, "17", EI276=0.5, "18")</f>
        <v>1</v>
      </c>
      <c r="EL276" s="10" t="n">
        <v>-0.25</v>
      </c>
      <c r="EM276" s="11" t="str">
        <f aca="false">IF(EL276=0,"1","2")</f>
        <v>2</v>
      </c>
      <c r="EN276" s="11" t="str">
        <f aca="false" t="array" ref="EN276">_xlfn.IFS(EL276=0.25,"17",EL276=0.5,"18", EL276=0,"0", EL276=-0.25, "1", EL276=-0.5,"2", EL276=-0.75,"3", EL276=-1,"4",EL276=-1.25,"5", EL276=-1.5,"6", EL276=-1.75,"7", EL276=-2,"8",EL276= -2.25,"9",EL276=-2.5,"10",EL276= -2.75,"11",EL276= -3,"12",EL276= -3.25,"13",EL276= -3.5,"14",EL276= -3.75,"15",EL276=-4,"16")</f>
        <v>1</v>
      </c>
      <c r="EO276" s="10" t="n">
        <v>-0.25</v>
      </c>
      <c r="EP276" s="11" t="str">
        <f aca="false">IF(EO276=0,"1","2")</f>
        <v>2</v>
      </c>
      <c r="EQ276" s="11" t="str">
        <f aca="false" t="array" ref="EQ276">_xlfn.IFS(EO276=0,"0", EO276=0.25, "1", EO276=0.5,"2", EO276=0.75,"3", EO276=1,"4",EO276=1.25,"5", EO276=1.5,"6", EO276=1.75,"7", EO276=2,"8", EO276=2.25,"9", EO276=2.25,"9",EO276=2.5,"10", EO276=2.75,"11", EO276=3,"12", EO276=3.25,"13", EO276=3.5,"14", EO276=3.75,"15",EO276=4,"16", EO276=-0.25, "17", bq=-0.5, "18")</f>
        <v>17</v>
      </c>
      <c r="ER276" s="10" t="n">
        <v>-0.25</v>
      </c>
      <c r="ES276" s="11" t="str">
        <f aca="false">IF(ER276=0,"1","2")</f>
        <v>2</v>
      </c>
      <c r="ET276" s="11" t="str">
        <f aca="false" t="array" ref="ET276">_xlfn.IFS(ER276=0,"0", ER276=0.25, "1", ER276=0.5,"2", ER276=0.75,"3", ER276=1,"4",ER276=1.25,"5", ER276=1.5,"6", ER276=1.75,"7", ER276=2,"8", ER276=2.25,"9", ER276=2.25,"9",ER276=2.5,"10", ER276=2.75,"11", ER276=3,"12", ER276=3.25,"13", ER276=3.5,"14", ER276=3.75,"15",ER276=4,"16", ER276=-0.25, "17", bq=-0.5, "18")</f>
        <v>17</v>
      </c>
      <c r="EU276" s="13" t="n">
        <v>12</v>
      </c>
      <c r="EV276" s="14" t="str">
        <f aca="false">VLOOKUP(EU276,LEYENDA!$G$2:$H$8,2,TRUE())</f>
        <v>6-12</v>
      </c>
      <c r="EW276" s="14" t="str">
        <f aca="false" t="array" ref="EW276">_xlfn.IFS(EV276="0-5","1", EV276="6-12","2", EV276="13-18","3", EV276="19-24","4", EV276="25-36","5", EV276="37-48","6", EV276="49-60","7")</f>
        <v>2</v>
      </c>
    </row>
    <row r="277" customFormat="false" ht="13.5" hidden="false" customHeight="false" outlineLevel="0" collapsed="false">
      <c r="A277" s="1" t="n">
        <v>71</v>
      </c>
      <c r="B277" s="32" t="n">
        <v>7</v>
      </c>
      <c r="C277" s="33" t="n">
        <v>39483</v>
      </c>
      <c r="D277" s="6"/>
      <c r="E277" s="5" t="str">
        <f aca="false">VLOOKUP(A277,'286'!$A$3:$J$600,10,FALSE())</f>
        <v>LÓPEZ MARUGAN, BEGOÑA</v>
      </c>
      <c r="F277" s="4" t="str">
        <f aca="false">VLOOKUP(A277,'286'!$A$3:$I$1768,3,FALSE())</f>
        <v>LOMABE</v>
      </c>
      <c r="G277" s="6" t="n">
        <f aca="false">VLOOKUP(A277,'286'!$A$3:$I$1768,4,FALSE())</f>
        <v>17284</v>
      </c>
      <c r="H277" s="7" t="n">
        <f aca="false">YEAR(C277)-YEAR(G277)</f>
        <v>61</v>
      </c>
      <c r="I277" s="1" t="str">
        <f aca="false">VLOOKUP(H277,LEYENDA!$C$2:$D$6,2,TRUE())</f>
        <v>61-100</v>
      </c>
      <c r="J277" s="5" t="str">
        <f aca="false">VLOOKUP(A277,'286'!$A$3:$I$1768,7,FALSE())</f>
        <v>M</v>
      </c>
      <c r="K277" s="8" t="str">
        <f aca="false">VLOOKUP(A277,'286'!$A$3:$I$1768,2,FALSE())</f>
        <v>OD</v>
      </c>
      <c r="L277" s="4" t="str">
        <f aca="false">VLOOKUP(A277,'286'!$A$3:$I$1768,8,FALSE())</f>
        <v>D</v>
      </c>
      <c r="M277" s="4" t="str">
        <f aca="false">VLOOKUP(A277,'286'!$A$3:$I$1768,9,FALSE())</f>
        <v>I</v>
      </c>
      <c r="N277" s="8" t="str">
        <f aca="false">IF(R277=O277, "MISMA","CONTRARIA")</f>
        <v>CONTRARIA</v>
      </c>
      <c r="O277" s="8" t="str">
        <f aca="false" t="array" ref="O277">_xlfn.IFS(L277="D","1", L277="I","2")</f>
        <v>1</v>
      </c>
      <c r="P277" s="8" t="str">
        <f aca="false" t="array" ref="P277">_xlfn.IFS(K277="OD","1", K277="OI","2")</f>
        <v>1</v>
      </c>
      <c r="Q277" s="1" t="str">
        <f aca="false" t="array" ref="Q277">_xlfn.IFS(J277="M","1", J277="H","2")</f>
        <v>1</v>
      </c>
      <c r="R277" s="8" t="str">
        <f aca="false" t="array" ref="R277">_xlfn.IFS(M277="D","1", M277="I","2")</f>
        <v>2</v>
      </c>
      <c r="S277" s="1" t="str">
        <f aca="false" t="array" ref="S277">_xlfn.IFS(N277="CONTRARIA", "1",N277= "MISMA","2")</f>
        <v>1</v>
      </c>
      <c r="T277" s="1" t="str">
        <f aca="false" t="array" ref="T277">_xlfn.IFS(I277="0-12","1", I277="13-24","2", I277="25-40","3", I277="41-60","4", I277="61-100","5")</f>
        <v>5</v>
      </c>
      <c r="U277" s="9" t="n">
        <v>1</v>
      </c>
      <c r="V277" s="1" t="str">
        <f aca="false">IF(U277="","",IF(AND(U277&gt;=-9,U277&lt;=-6.5),"-9 a -6,5",IF(AND(U277&gt;=-6,U277&lt;=-3.5),"-6 a -3,5",IF(AND(U277&gt;=-3,U277&lt;=-1),"-3 a -1",IF(U277=-0.5,"-0,5",IF(AND(U277&gt;=0,U277&lt;=2.5),"0 a 2,5",IF(AND(U277&gt;=3,U277&lt;=5.5),"3 a 5,5",IF(AND(U277&gt;=6,U277&lt;=8.5),"6 a 8,5",IF(AND(U277&gt;=9,U277&lt;=20),"9 a 20","Fuera de rango")))))))))</f>
        <v>0 a 2,5</v>
      </c>
      <c r="W277" s="11" t="n">
        <f aca="false">IF(V277="","",IF(V277="-9 a -6,5",2,IF(V277="-6 a -3,5",3,IF(V277="-3 a -1",4,IF(V277="-0,5","NORMA",IF(V277="0 a 2,5",5,IF(V277="3 a 5,5",6,IF(V277="6 a 8,5",7,IF(V277="9 a 20",8,"Fuera de rango")))))))))</f>
        <v>5</v>
      </c>
      <c r="X277" s="9" t="n">
        <v>0</v>
      </c>
      <c r="Y277" s="10" t="str">
        <f aca="false">IF(X277="","",IF(AND(X277&gt;=0,X277&lt;=4),"0 a 4",IF(AND(X277&gt;=4.5,X277&lt;=8.5),"4,5 a 8,5",IF(X277=9,"9",IF(AND(X277&gt;=9.5,X277&lt;=13),"9,5 a 13",IF(AND(X277&gt;=13.5,X277&lt;=20),"13,5 a 20",IF(AND(X277&gt;=20.5,X277&lt;=35),"20,5 a 35","Fuera de rango")))))))</f>
        <v>0 a 4</v>
      </c>
      <c r="Z277" s="11" t="n">
        <f aca="false">IF(Y277="","",IF(Y277="0 a 4",1,IF(Y277="4,5 a 8,5",2,IF(Y277="9","NORMA",IF(Y277="9,5 a 13",3,IF(Y277="13,5 a 20",4,IF(Y277="20,5 a 35",5,"Fuera de rango")))))))</f>
        <v>1</v>
      </c>
      <c r="AA277" s="9" t="n">
        <v>27</v>
      </c>
      <c r="AB277" s="10" t="str">
        <f aca="false">IF(AA277="","",IF(AND(AA277&gt;=0,AA277&lt;=9),"0 a 9",IF(AND(AA277&gt;=9.5,AA277&lt;=18.5),"9,5 a 18,5",IF(AA277=19,"19",IF(AND(AA277&gt;=19.5,AA277&lt;=28),"19,5 a 28",IF(AND(AA277&gt;=28.5,AA277&lt;=40),"28,5 a 40","Fuera de rango"))))))</f>
        <v>19,5 a 28</v>
      </c>
      <c r="AC277" s="11" t="n">
        <f aca="false" t="array" ref="AC277">_xlfn.IFS(AB277="","",AB277="0 a 9",1,AB277="9,5 a 18,5",2,AB277="19","NORMA",AB277="19,5 a 28",3,AB277="28,5 a 40",4,TRUE(),"Fuera de rango")</f>
        <v>3</v>
      </c>
      <c r="AD277" s="9" t="n">
        <v>3</v>
      </c>
      <c r="AE277" s="10" t="str">
        <f aca="false">IF(AD277="","",IF(AND(AD277&gt;=-10,AD277&lt;=0),"De -10 a 0",IF(AND(AD277&gt;=0.5,AD277&lt;=9.5),"0,5 a 9,5",IF(AD277=10,"10",IF(AND(AD277&gt;=10.5,AD277&lt;=20),"10,5 a 20",IF(AND(AD277&gt;=20.5,AD277&lt;=40),"20,5 a 40","Fuera de rango"))))))</f>
        <v>0,5 a 9,5</v>
      </c>
      <c r="AF277" s="12" t="n">
        <f aca="false">IF(AD277="","",IF(AND(AD277&gt;=-10,AD277&lt;=0),1,IF(AND(AD277&gt;=0.5,AD277&lt;=9.5),2,IF(AD277=10,"NORMA",IF(AND(AD277&gt;=10.5,AD277&lt;=20),3,IF(AND(AD277&gt;=20.5,AD277&lt;=40),4,""))))))</f>
        <v>2</v>
      </c>
      <c r="AG277" s="9" t="n">
        <v>8</v>
      </c>
      <c r="AH277" s="10" t="str">
        <f aca="false">IF(AG277="","",IF(AND(AG277&gt;=0,AG277&lt;=4),"0 a 4",IF(AND(AG277&gt;=4.5,AG277&lt;=8.5),"4,5 a 8,5",IF(AG277=9,"9",IF(AND(AG277&gt;=9.5,AG277&lt;=13),"9,5 a 13",IF(AND(AG277&gt;=13.5,AG277&lt;=25),"13,5 a 25","Fuera de rango"))))))</f>
        <v>4,5 a 8,5</v>
      </c>
      <c r="AI277" s="11" t="n">
        <f aca="false">IF(AH277="","",IF(AH277="0 a 4",1,IF(AH277="4,5 a 8,5",2,IF(AH277="9","NORMA",IF(AH277="9,5 a 13",3,IF(AH277="13,5 a 25",4,""))))))</f>
        <v>2</v>
      </c>
      <c r="AJ277" s="9" t="n">
        <v>4</v>
      </c>
      <c r="AK277" s="10" t="str">
        <f aca="false">IF(AJ277="","",IF(AND(AJ277&gt;=-15,AJ277&lt;=-10.5),"-15 a -10,5",IF(AND(AJ277&gt;=-10,AJ277&lt;=-4),"-10 a -4",IF(AND(AJ277&gt;=-4.5,AJ277&lt;=0),"-4,5 a 0",IF(AND(AJ277&gt;=0.5,AJ277&lt;=4.5),"0,5 a 4,5",IF(AJ277=5,"5",IF(AND(AJ277&gt;=5.5,AJ277&lt;=10),"5,5 a 10",IF(AND(AJ277&gt;=10.5,AJ277&lt;=20),"10,5 a 20","Fuera de rango"))))))))</f>
        <v>0,5 a 4,5</v>
      </c>
      <c r="AL277" s="11" t="n">
        <f aca="false">IF(AK277="","",IF(AK277="-15 a -10,5",1,IF(AK277="-10 a -4",2,IF(AK277="-4,5 a 0",3,IF(AK277="0,5 a 4,5",4,IF(AK277="5","NORMA",IF(AK277="5,5 a 10",5,IF(AK277="10,5 a 20",6,"Error"))))))))</f>
        <v>4</v>
      </c>
      <c r="AM277" s="9" t="n">
        <v>-0.5</v>
      </c>
      <c r="AN277" s="10" t="str">
        <f aca="false">IF(AM277="","",IF(AND(AM277&gt;=-7.5,AM277&lt;=-5.5),"-7,5 a -5,5",IF(AND(AM277&gt;=-5,AM277&lt;=-3),"-5 a -3",IF(AND(AM277&gt;=-2.5,AM277&lt;=-0.5),"-2,5 a -0,5",IF(AM277=0,"0,00",IF(AND(AM277&gt;=0.5,AM277&lt;=2.5),"0,5 a 2,5",IF(AND(AM277&gt;=3,AM277&lt;=5),"3 a 5",IF(AND(AM277&gt;=5.5,AM277&lt;=7.5),"5,5 a 7,5",IF(AND(AM277&gt;=8,AM277&lt;=10),"8 a 10","Fuera de rango")))))))))</f>
        <v>-2,5 a -0,5</v>
      </c>
      <c r="AO277" s="11" t="n">
        <f aca="false">IF(AN277="","",IF(AN277="-7,5 a -5,5",1,IF(AN277="-5 a -3",2,IF(AN277="-2,5 a -0,5",3,IF(AN277="0,00","NORMA",IF(AN277="0,5 a 2,5",4,IF(AN277="3 a 5",5,IF(AN277="5,5 a 7,5",6,IF(AN277="8 a 10",7,"Error")))))))))</f>
        <v>3</v>
      </c>
      <c r="AP277" s="9" t="n">
        <v>-12</v>
      </c>
      <c r="AQ277" s="10" t="str">
        <f aca="false">IF(AP277="","",IF(AND(AP277&gt;=-20,AP277&lt;=-9.5),"-20 a -9,5",IF(AND(AP277&gt;=-9,AP277&lt;=-6.5),"-9 a -6,5",IF(AP277=-6,"-6",IF(AND(AP277&gt;=-5.5,AP277&lt;=-3),"-5,5 a -3",IF(AND(AP277&gt;=-2.5,AP277&lt;=0),"-2,5 a 0",IF(AND(AP277&gt;=0.5,AP277&lt;=3),"0,5 a 3",IF(AND(AP277&gt;=3.5,AP277&lt;=6),"3,5 a 6",IF(AND(AP277&gt;=6.5,AP277&lt;=9),"6,5 a 9",IF(AND(AP277&gt;=9.5,AP277&lt;=20),"9,5 a 20","Fuera de rango"))))))))))</f>
        <v>-20 a -9,5</v>
      </c>
      <c r="AR277" s="11" t="n">
        <f aca="false">IF(AQ277="","",IF(AQ277="-20 a -9,5",1,IF(AQ277="-9 a -6,5",2,IF(AQ277="-6","NORMA",IF(AQ277="-5,5 a -3",3,IF(AQ277="-2,5 a 0",4,IF(AQ277="0,5 a 3",5,IF(AQ277="3,5 a 6",6,IF(AQ277="6,5 a 9",7,IF(AQ277="9,5 a 20",8,""))))))))))</f>
        <v>1</v>
      </c>
      <c r="AS277" s="9" t="n">
        <v>-2</v>
      </c>
      <c r="AT277" s="10" t="str">
        <f aca="false">IF(AS277="","",IF(AND(AS277&gt;=-16,AS277&lt;=-14),"-16 a -14",IF(AND(AS277&gt;=-13.5,AS277&lt;=-11.5),"-13,5 a -11,5",IF(AND(AS277&gt;=-11,AS277&lt;=-9),"-11 a -9",IF(AND(AS277&gt;=-8.5,AS277&lt;=-6.5),"-8,5 a -6,5",IF(AND(AS277&gt;=-6,AS277&lt;=-4),"-6 a -4",IF(AND(AS277&gt;=-3.5,AS277&lt;=-1.5),"-3,5 a -1,5",IF(AND(AS277&gt;=-1,AS277&lt;=1),"-1 a 1",IF(AND(AS277&gt;=1.5,AS277&lt;=3.5),"1,5 a 3,5",IF(AND(AS277&gt;=4,AS277&lt;=6),"4 a 6",IF(AND(AS277&gt;=6.5,AS277&lt;=8.5),"6,5 a 8,5",IF(AND(AS277&gt;=9,AS277&lt;=11),"9 a 11",IF(AND(AS277&gt;=11.5,AS277&lt;=13.5),"11,5 a 13,5",IF(AND(AS277&gt;=14,AS277&lt;=16),"14 a 16",IF(AND(AS277&gt;=16.5,AS277&lt;=18.5),"16,5 a 18,5",IF(AND(AS277&gt;=19,AS277&lt;=21),"19 a 21","Fuera de rango"))))))))))))))))</f>
        <v>-3,5 a -1,5</v>
      </c>
      <c r="AU277" s="11" t="n">
        <f aca="false" t="array" ref="AU277">IF(AT277="","",_xlfn.IFS(AT277="-16 a -14",1,AT277="-13,5 a -11,5",2,AT277="-11 a -9",3,AT277="-8,5 a -6,5",4,AT277="-6 a -4",5,AT277="-3,5 a -1,5",6,AT277="-1 a 1",7,AT277="1,5 a 3,5",8,AT277="4 a 6","NORMA",AT277="6,5 a 8,5",9,AT277="9 a 11",10,AT277="11,5 a 13,5",11,AT277="14 a 16",12,AT277="16,5 a 18,5",13,AT277="19 a 21",14,TRUE(),""))</f>
        <v>6</v>
      </c>
      <c r="AV277" s="9" t="n">
        <v>2.25</v>
      </c>
      <c r="AW277" s="10" t="str">
        <f aca="false">IF(AV277="","",IF(AND(AV277&gt;=-1,AV277&lt;=-0.5),"-1 a -0,5",IF(AND(AV277&gt;-0.5,AV277&lt;=0),"De -0,5 a 0",IF(AND(AV277&gt;=0.25,AV277&lt;=0.75),"0,25 a 0,75",IF(AND(AV277&gt;=1,AV277&lt;=1.5),"1 a 1,5",IF(AND(AV277&gt;=1.75,AV277&lt;=2.25),"1,75 a 2,25",IF(AND(AV277&gt;=2.5,AV277&lt;=3),"2,5 a 3",IF(AND(AV277&gt;=3.25,AV277&lt;=3.75),"3,25 a 3,75","Fuera de rango"))))))))</f>
        <v>1,75 a 2,25</v>
      </c>
      <c r="AX277" s="11" t="n">
        <f aca="false">IF(AW277="","",IF(OR(AW277="-1 a -0,5",AW277="-1 a -0.5"),1,IF(OR(AW277="De -0,5 a 0",AW277="-0,5 a 0",AW277="De -0.5 a 0"),2,IF(OR(AW277="0,25 a 0,75",AW277="0.25 a 0.75"),"NORMA",IF(OR(AW277="1 a 1,5",AW277="1 a 1.5"),3,IF(OR(AW277="1,75 a 2,25",AW277="1.75 a 2.25"),4,IF(OR(AW277="2,5 a 3",AW277="2.5 a 3"),5,IF(OR(AW277="3,25 a 3,75",AW277="3.25 a 3.75"),6,""))))))))</f>
        <v>4</v>
      </c>
      <c r="AY277" s="9" t="n">
        <v>-12</v>
      </c>
      <c r="AZ277" s="10" t="str">
        <f aca="false">IF(AY277="","",IF(AND(AY277&gt;=-20,AY277&lt;=-9.5),"-20 a -9,5",IF(AND(AY277&gt;=-9,AY277&lt;=-6.5),"-9 a -6,5",IF(AY277=-6,"-6",IF(AND(AY277&gt;=-5.5,AY277&lt;=-3),"-5,5 a -3",IF(AND(AY277&gt;=-2.5,AY277&lt;=0),"-2,5 a 0",IF(AND(AY277&gt;=0.5,AY277&lt;=3),"0,5 a 3",IF(AND(AY277&gt;=3.5,AY277&lt;=6),"3,5 a 6","Fuera de rango"))))))))</f>
        <v>-20 a -9,5</v>
      </c>
      <c r="BA277" s="11" t="n">
        <f aca="false">IF(AZ277="","",IF(AZ277="-20 a -9,5",1,IF(AZ277="-9 a -6,5",2,IF(AZ277="-6","NORMA",IF(AZ277="-5,5 a -3",3,IF(AZ277="-2,5 a 0",4,IF(AZ277="0,5 a 3",5,IF(AZ277="3,5 a 6",6,""))))))))</f>
        <v>1</v>
      </c>
      <c r="BB277" s="9" t="n">
        <v>0</v>
      </c>
      <c r="BC277" s="10" t="str">
        <f aca="false" t="array" ref="BC277">IF(BB277="","",_xlfn.IFS(AND(BB277&gt;=0,BB277&lt;=2),"0 a 2",AND(BB277&gt;=2.5,BB277&lt;=4.5),"2,5 a 4,5",AND(BB277&gt;=5,BB277&lt;=7),"5 a 7",AND(BB277&gt;=7.5,BB277&lt;=9.5),"7,5 a 9,5",AND(BB277&gt;=10,BB277&lt;=12),"10 a 12",AND(BB277&gt;=12.5,BB277&lt;=14.5),"12,5 a 14,5",BB277=15,"15",AND(BB277&gt;=15.5,BB277&lt;=17.5),"15,5 a 17,5",AND(BB277&gt;=18,BB277&lt;=20),"18 a 20",AND(BB277&gt;=20.5,BB277&lt;=22.5),"20,5 a 22,5",AND(BB277&gt;=23,BB277&lt;=25),"23 a 25",TRUE(),"Fuera de rango"))</f>
        <v>0 a 2</v>
      </c>
      <c r="BD277" s="11" t="n">
        <f aca="false" t="array" ref="BD277">IF(BC277="","",_xlfn.IFS(BC277="0 a 2",1,BC277="2,5 a 4,5",2,BC277="5 a 7",3,BC277="7,5 a 9,5",4,BC277="10 a 12",5,BC277="12,5 a 14,5",6,BC277="15","NORMA",BC277="15,5 a 17,5",7,BC277="18 a 20",8,BC277="20,5 a 22,5",9,BC277="23 a 25",10,TRUE(),"Fuera de rango"))</f>
        <v>1</v>
      </c>
      <c r="BE277" s="9" t="n">
        <v>25</v>
      </c>
      <c r="BF277" s="10" t="str">
        <f aca="false">IF(BE277="","",IF(AND(BE277&gt;=-20,BE277&lt;=-10),"-20 a -10",IF(AND(BE277&gt;=-9.5,BE277&lt;=0.5),"-9,5 a 0,5",IF(AND(BE277&gt;=1,BE277&lt;=11),"1 a 11",IF(AND(BE277&gt;=11.5,BE277&lt;=20.5),"11,5 a 20,5",IF(BE277=21,"21",IF(AND(BE277&gt;=21.5,BE277&lt;=31.5),"21,5 a 31,5",IF(AND(BE277&gt;=32,BE277&lt;=42),"32 a 42","Fuera de rango"))))))))</f>
        <v>21,5 a 31,5</v>
      </c>
      <c r="BG277" s="11" t="n">
        <f aca="false">IF(BF277="","",IF(BF277="-20 a -10",1,IF(BF277="-9,5 a 0,5",2,IF(BF277="1 a 11",3,IF(BF277="11,5 a 20,5",4,IF(BF277="21","NORMA",IF(BF277="21,5 a 31,5",5,IF(BF277="32 a 42",6,""))))))))</f>
        <v>5</v>
      </c>
      <c r="BH277" s="9" t="n">
        <v>-7</v>
      </c>
      <c r="BI277" s="10" t="str">
        <f aca="false">IF(BH277="","",IF(AND(BH277&gt;=-20,BH277&lt;=-15),"-20 a -15",IF(AND(BH277&gt;=-14.5,BH277&lt;=-9.5),"-14,5 a -9,5",IF(AND(BH277&gt;=-9,BH277&lt;=-4),"-9 a -4",IF(AND(BH277&gt;=-3.5,BH277&lt;=2.5),"-3,5 a 2,5",IF(AND(BH277&gt;=3,BH277&lt;=8),"3 a 8",IF(AND(BH277&gt;=8.5,BH277&lt;=14.5),"8,5 a 14,5",IF(BH277=15,"15",IF(AND(BH277&gt;=15.5,BH277&lt;=20.5),"15,5 a 20,5",IF(AND(BH277&gt;=21,BH277&lt;=26),"21 a 26","Fuera de rango"))))))))))</f>
        <v>-9 a -4</v>
      </c>
      <c r="BJ277" s="11" t="n">
        <f aca="false">IF(BI277="","",IF(BI277="-20 a -15",1,IF(BI277="-14,5 a -9,5",2,IF(BI277="-9 a -4",3,IF(BI277="-3,5 a 2,5",4,IF(BI277="3 a 8",5,IF(BI277="8,5 a 14,5",6,IF(BI277="15","NORMA",IF(BI277="15,5 a 20,5",7,IF(BI277="21 a 26",8,IF(BI277="26,5 a 31,5",9,"")))))))))))</f>
        <v>3</v>
      </c>
      <c r="BK277" s="9" t="n">
        <v>0</v>
      </c>
      <c r="BL277" s="10" t="str">
        <f aca="false">IF(BK277="","",IF(AND(BK277&gt;=0,BK277&lt;=2),"0 - 2",IF(AND(BK277&gt;=2.5,BK277&lt;=4.5),"2,5 - 4,5",IF(AND(BK277&gt;=5,BK277&lt;=7),"5 - 7",IF(AND(BK277&gt;=7.5,BK277&lt;=9.5),"7,5 - 9,5",IF(AND(BK277&gt;=10,BK277&lt;=12),"10 - 12",IF(AND(BK277&gt;=12.5,BK277&lt;=13.5),"12,5 - 13,5",IF(BK277=14,"14",IF(AND(BK277&gt;=14.5,BK277&lt;=16.5),"14,5 - 16,5",IF(AND(BK277&gt;=17,BK277&lt;=19),"17 - 19",IF(AND(BK277&gt;=19.5,BK277&lt;=21.5),"19,5 - 21,5",IF(AND(BK277&gt;=22,BK277&lt;=24),"22 - 24",IF(AND(BK277&gt;=24.5,BK277&lt;=26.5),"24,5 - 26,5",IF(AND(BK277&gt;=27,BK277&lt;=29),"27 - 29",IF(AND(BK277&gt;=29.5,BK277&lt;=30),"29,5 - 30","Fuera de rango")))))))))))))))</f>
        <v>0 - 2</v>
      </c>
      <c r="BM277" s="11" t="n">
        <f aca="false">IF(BL277="","",IF(BL277="0 - 2",1,IF(BL277="2,5 - 4,5",2,IF(BL277="5 - 7",3,IF(BL277="7,5 - 9,5",4,IF(BL277="10 - 12",5,IF(BL277="12,5 - 13,5",6,IF(BL277="14","NORMA",IF(BL277="14,5 - 16,5",7,IF(BL277="17 - 19",8,IF(BL277="19,5 - 21,5",9,IF(BL277="22 - 24",10,IF(BL277="24,5 - 26,5",11,IF(BL277="27 - 29",12,IF(BL277="29,5 - 30",13,"")))))))))))))))</f>
        <v>1</v>
      </c>
      <c r="BN277" s="9" t="n">
        <v>20</v>
      </c>
      <c r="BO277" s="10" t="str">
        <f aca="false">IF(BN277="","",IF(AND(BN277&gt;=-20,BN277&lt;=-10),"-20 a -10",IF(AND(BN277&gt;=-9.5,BN277&lt;=0.5),"-9,5 a 0,5",IF(AND(BN277&gt;=1,BN277&lt;=11),"1 a 11",IF(AND(BN277&gt;=11.5,BN277&lt;=21.5),"11,5 a 21,5",IF(BN277=22,"22",IF(AND(BN277&gt;=22.5,BN277&lt;=32.5),"22,5 a 32,5",IF(AND(BN277&gt;=33,BN277&lt;=43),"33 a 43","Fuera de rango"))))))))</f>
        <v>11,5 a 21,5</v>
      </c>
      <c r="BP277" s="11" t="n">
        <f aca="false">IF(BO277="","",IF(BO277="-20 a -10",1,IF(BO277="-9,5 a 0,5",2,IF(BO277="1 a 11",3,IF(BO277="11,5 a 21,5",4,IF(BO277="22","NORMA",IF(BO277="22,5 a 32,5",5,IF(BO277="33 a 43",6,""))))))))</f>
        <v>4</v>
      </c>
      <c r="BQ277" s="9" t="n">
        <v>16</v>
      </c>
      <c r="BR277" s="10" t="str">
        <f aca="false">IF(BQ277="","",IF(AND(BQ277&gt;=-20,BQ277&lt;=-15),"-20 a -15",IF(AND(BQ277&gt;=-14.5,BQ277&lt;=-9.5),"-14,5 a -9,5",IF(AND(BQ277&gt;=-9,BQ277&lt;=-4),"-9 a -4",IF(AND(BQ277&gt;=-3.5,BQ277&lt;=2.5),"-3,5 a 2,5",IF(AND(BQ277&gt;=3,BQ277&lt;=8),"3 a 8",IF(AND(BQ277&gt;=8.5,BQ277&lt;=13.5),"8,5 a 13,5",IF(AND(BQ277&gt;=14,BQ277&lt;=17.5),"14 a 17,5",IF(BQ277=18,"18",IF(AND(BQ277&gt;=18.5,BQ277&lt;=23.5),"18,5 a 23,5",IF(AND(BQ277&gt;=24,BQ277&lt;=29),"24 a 29",IF(AND(BQ277&gt;=29.5,BQ277&lt;=34.5),"29,5 a 34,5",IF(AND(BQ277&gt;=35,BQ277&lt;=40),"35 a 40","Fuera de rango")))))))))))))</f>
        <v>14 a 17,5</v>
      </c>
      <c r="BS277" s="11" t="n">
        <f aca="false">IF(BR277="","",IF(BR277="-20 a -15",1,IF(BR277="-14,5 a -9,5",2,IF(BR277="-9 a -4",3,IF(BR277="-3,5 a 2,5",4,IF(BR277="3 a 8",5,IF(BR277="8,5 a 13,5",6,IF(BR277="14 a 17,5",7,IF(BR277="18","NORMA",IF(BR277="18,5 a 23,5",8,IF(BR277="24 a 29",9,IF(BR277="29,5 a 34,5",10,IF(BR277="35 a 40",11,"")))))))))))))</f>
        <v>7</v>
      </c>
      <c r="BT277" s="9" t="n">
        <v>-1</v>
      </c>
      <c r="BU277" s="10" t="str">
        <f aca="false">IF(BT277="","",IF(AND(BT277&gt;=-20,BT277&lt;=-18),"-20 a -18",IF(AND(BT277&gt;=-17.5,BT277&lt;=-15.5),"-17,5 a -15,5",IF(AND(BT277&gt;=-15,BT277&lt;=-13),"-15 a -13",IF(AND(BT277&gt;=-12.5,BT277&lt;=-10.5),"-12,5 a -10,5",IF(AND(BT277&gt;=-10,BT277&lt;=-8),"-10 a -8",IF(AND(BT277&gt;=-7.5,BT277&lt;=-5.5),"-7,5 a -5,5",IF(AND(BT277&gt;=-5,BT277&lt;=-3),"-5 a -3",IF(AND(BT277&gt;=-2.5,BT277&lt;=-0.5),"-2,5 a -0,5",IF(BT277=0,"0",IF(AND(BT277&gt;=0.5,BT277&lt;=2.5),"0,5 a 2,5",IF(AND(BT277&gt;=3,BT277&lt;=5),"3 a 5",IF(AND(BT277&gt;=5.5,BT277&lt;=7.5),"5,5 a 7,5",IF(AND(BT277&gt;=8,BT277&lt;=10),"8 a 10",IF(AND(BT277&gt;=10.5,BT277&lt;=12.5),"10,5 a 12,5",IF(AND(BT277&gt;=13,BT277&lt;=15),"13 a 15",IF(AND(BT277&gt;=15.5,BT277&lt;=17.5),"15,5 a 17,5",IF(AND(BT277&gt;=18,BT277&lt;=20),"18 a 20","Fuera de rango"))))))))))))))))))</f>
        <v>-2,5 a -0,5</v>
      </c>
      <c r="BV277" s="11" t="n">
        <f aca="false">IF(BT277="","",IF(BT277=0,"NORMA",IF(AND(BT277&gt;=-20,BT277&lt;=-18),2,IF(AND(BT277&gt;=-17.5,BT277&lt;=-15.5),2,IF(AND(BT277&gt;=-15,BT277&lt;=-13),3,IF(AND(BT277&gt;=-12.5,BT277&lt;=-10.5),4,IF(AND(BT277&gt;=-10,BT277&lt;=-8),5,IF(AND(BT277&gt;=-7.5,BT277&lt;=-5.5),6,IF(AND(BT277&gt;=-5,BT277&lt;=-3),7,IF(AND(BT277&gt;=-2.5,BT277&lt;=-0.5),8,IF(AND(BT277&gt;=0.5,BT277&lt;=2.5),9,IF(AND(BT277&gt;=3,BT277&lt;=5),10,IF(AND(BT277&gt;=5.5,BT277&lt;=7.5),11,IF(AND(BT277&gt;=8,BT277&lt;=10),12,IF(AND(BT277&gt;=10.5,BT277&lt;=12.5),13,IF(AND(BT277&gt;=13,BT277&lt;=15),14,IF(AND(BT277&gt;=15.5,BT277&lt;=17.5),15,IF(AND(BT277&gt;=18,BT277&lt;=20),16,"Fuera de rango"))))))))))))))))))</f>
        <v>8</v>
      </c>
      <c r="BW277" s="9" t="n">
        <v>-3.25</v>
      </c>
      <c r="BX277" s="10" t="n">
        <f aca="false">18.5- (0.3*H277)</f>
        <v>0.199999999999999</v>
      </c>
      <c r="BY277" s="10" t="n">
        <f aca="false">(BW277)-(BX277)</f>
        <v>-3.45</v>
      </c>
      <c r="BZ277" s="10" t="str">
        <f aca="false">IF(BY277="","",IF(BY277&lt;-27.5,"De -30 a -28",IF(BY277&lt;-25,"De -27,5 a -25,5",IF(BY277&lt;-22.5,"De -25 a -23",IF(BY277&lt;-20,"De -22,5 a -20,5",IF(BY277&lt;-17.5,"De -20 a -18",IF(BY277&lt;-15,"De -17,5 a -15,5",IF(BY277&lt;-12.5,"De -15 a -13",IF(BY277&lt;-10,"De -12,5 a -10,5",IF(BY277&lt;-7.5,"De -10 a -8",IF(BY277&lt;-5,"De -7,5 a -5,5",IF(BY277&lt;-2.5,"De -5 a -3",IF(BY277&lt;0,"De -2,5 a -0,5",IF(BY277&lt;2.5,"De 0 a 2",IF(BY277&lt;5,"De 2,5 a 4,5",IF(BY277&lt;7.5,"De 5 a 7",IF(BY277&lt;10,"De 7,5 a 9,5",IF(BY277&lt;12.5,"De 10 a 12",IF(BY277&lt;15,"De 12,5 a 14,5",IF(BY277&lt;17.5,"De 15 a 17",IF(BY277&lt;20,"De 17,5 a 19,5",IF(BY277&lt;22.5,"De 20 a 22",IF(BY277&lt;25,"De 22,5 a 24,5",IF(BY277&lt;27.5,"De 25 a 27","De 27,5 a 30"))))))))))))))))))))))))</f>
        <v>De -5 a -3</v>
      </c>
      <c r="CA277" s="12" t="n">
        <f aca="false">IF(BY277="","",IF(BY277&lt;=-28,1,IF(BY277&lt;=-25.5,2,IF(BY277&lt;=-23,3,IF(BY277&lt;=-20.5,4,IF(BY277&lt;=-18,5,IF(BY277&lt;=-15.5,6,IF(BY277&lt;=-13,7,IF(BY277&lt;=-10.5,8,IF(BY277&lt;=-8,9,IF(BY277&lt;=-5.5,10,IF(BY277&lt;=-3,11,IF(BY277&lt;=-0.5,12,IF(BY277&lt;=2,13,IF(BY277&lt;=4.5,14,IF(BY277&lt;=7,15,IF(BY277&lt;=9.5,16,IF(BY277&lt;=12,17,IF(BY277&lt;=14.5,18,IF(BY277&lt;=17,19,IF(BY277&lt;=19.5,20,IF(BY277&lt;=22,21,IF(BY277&lt;=24.5,22,IF(BY277&lt;=27,23,IF(BY277&lt;=30,24,"Fuera de rango")))))))))))))))))))))))))</f>
        <v>11</v>
      </c>
      <c r="CB277" s="9" t="n">
        <v>-3.25</v>
      </c>
      <c r="CC277" s="10" t="n">
        <f aca="false">18.5- (0.3*H277)</f>
        <v>0.199999999999999</v>
      </c>
      <c r="CD277" s="10" t="n">
        <f aca="false">(CB277)-(CC277)</f>
        <v>-3.45</v>
      </c>
      <c r="CE277" s="10" t="str">
        <f aca="false">IF(CD277="","",IF(CD277&lt;-27.5,"De -30 a -28",IF(CD277&lt;-25,"De -27,5 a -25,5",IF(CD277&lt;-22.5,"De -25 a -23",IF(CD277&lt;-20,"De -22,5 a -20,5",IF(CD277&lt;-17.5,"De -20 a -18",IF(CD277&lt;-15,"De -17,5 a -15,5",IF(CD277&lt;-12.5,"De -15 a -13",IF(CD277&lt;-10,"De -12,5 a -10,5",IF(CD277&lt;-7.5,"De -10 a -8",IF(CD277&lt;-5,"De -7,5 a -5,5",IF(CD277&lt;-2.5,"De -5 a -3",IF(CD277&lt;0,"De -2,5 a -0,5",IF(CD277&lt;=2,"De 0 a 2",IF(CD277&lt;=4.5,"De 2,5 a 4,5",IF(CD277&lt;=7,"De 5 a 7",IF(CD277&lt;=9.5,"De 7,5 a 9,5",IF(CD277&lt;=12,"De 10 a 12",IF(CD277&lt;=14.5,"De 12,5 a 14,5",IF(CD277&lt;=17,"De 15 a 17",IF(CD277&lt;=19.5,"De 17,5 a 19,5",IF(CD277&lt;=22,"De 20 a 22",IF(CD277&lt;=24.5,"De 22,5 a 24,5",IF(CD277&lt;=27,"De 25 a 27","De 27,5 a 30"))))))))))))))))))))))))</f>
        <v>De -5 a -3</v>
      </c>
      <c r="CF277" s="12" t="n">
        <f aca="false">IF(CD277="","",IF(CD277&lt;-27.5,1,IF(CD277&lt;-25,2,IF(CD277&lt;-22.5,3,IF(CD277&lt;-20,4,IF(CD277&lt;-17.5,5,IF(CD277&lt;-15,6,IF(CD277&lt;-12.5,7,IF(CD277&lt;-10,8,IF(CD277&lt;-7.5,9,IF(CD277&lt;-5,10,IF(CD277&lt;-2.5,11,IF(CD277&lt;0,12,IF(CD277&lt;2.5,13,IF(CD277&lt;5,14,IF(CD277&lt;7.5,15,IF(CD277&lt;10,16,IF(CD277&lt;12.5,17,IF(CD277&lt;15,18,IF(CD277&lt;17.5,19,IF(CD277&lt;20,20,IF(CD277&lt;22.5,21,IF(CD277&lt;25,22,IF(CD277&lt;27.5,23,24))))))))))))))))))))))))</f>
        <v>11</v>
      </c>
      <c r="CG277" s="9" t="n">
        <v>-1.5</v>
      </c>
      <c r="CH277" s="10" t="str">
        <f aca="false">IF(CG277="","",IF(AND(CG277&gt;=-10,CG277&lt;=-9.5),"-10 a -9,5",IF(AND(CG277&gt;-9.5,CG277&lt;=-8.5),"-9 a -8,5",IF(AND(CG277&gt;-8.5,CG277&lt;=-7.5),"-8 a -7,5",IF(AND(CG277&gt;-7.5,CG277&lt;=-6.5),"-7 a -6,5",IF(AND(CG277&gt;-6.5,CG277&lt;=-5.5),"-6 a -5,5",IF(AND(CG277&gt;-5.5,CG277&lt;=-4.5),"-5 a -4,5",IF(AND(CG277&gt;-4.5,CG277&lt;=-3.5),"-4 a -3,5",IF(AND(CG277&gt;-3.5,CG277&lt;=-2.5),"-3 a -2,5",IF(CG277=-2.25,"-2,25",IF(AND(CG277&gt;-2.5,CG277&lt;=-1.5),"-2 a -1,5",IF(AND(CG277&gt;-1.5,CG277&lt;=-0.5),"-1 a -0,5",IF(AND(CG277&gt;-0.5,CG277&lt;=0.5),"0 a 0,5",IF(AND(CG277&gt;0.5,CG277&lt;=1.5),"1 a 1,5",IF(AND(CG277&gt;1.5,CG277&lt;=2.5),"2 a 2,5",IF(AND(CG277&gt;2.5,CG277&lt;=3.5),"3 a 3,5",IF(AND(CG277&gt;3.5,CG277&lt;=4.5),"4 a 4,5",IF(AND(CG277&gt;4.5,CG277&lt;=5.5),"5 a 5,5",IF(AND(CG277&gt;5.5,CG277&lt;=6.5),"6 a 6,5",IF(AND(CG277&gt;6.5,CG277&lt;=7.5),"7 a 7,5",IF(AND(CG277&gt;7.5,CG277&lt;=8.5),"8 a 8,5",IF(AND(CG277&gt;8.5,CG277&lt;=9.5),"9 a 9,5",IF(CG277&gt;=10,"10","Fuera de rango")))))))))))))))))))))))</f>
        <v>-2 a -1,5</v>
      </c>
      <c r="CI277" s="11" t="n">
        <f aca="false">IF(CG277="","",IF(CG277=-2.25,"NORMA",IF(CG277&lt;=-9.5,1,IF(CG277&lt;=-8.5,2,IF(CG277&lt;=-7.5,3,IF(CG277&lt;=-6.5,4,IF(CG277&lt;=-5.5,5,IF(CG277&lt;=-4.5,6,IF(CG277&lt;=-3.5,7,IF(CG277&lt;=-2.5,8,IF(CG277&lt;=-1.5,9,IF(CG277&lt;=-0.5,10,IF(CG277&lt;=0.5,11,IF(CG277&lt;=1.5,12,IF(CG277&lt;=2.5,13,IF(CG277&lt;=3.5,14,IF(CG277&lt;=4.5,15,IF(CG277&lt;=5.5,16,IF(CG277&lt;=6.5,17,IF(CG277&lt;=7.5,18,IF(CG277&lt;=8.5,19,IF(CG277&lt;=9.5,20,IF(CG277=10,21,"Fuera de rango")))))))))))))))))))))))</f>
        <v>9</v>
      </c>
      <c r="CJ277" s="9" t="n">
        <v>1</v>
      </c>
      <c r="CK277" s="10" t="str">
        <f aca="false">IF(CJ277="","",IF(AND(CJ277&gt;=-6,CJ277&lt;=-5.5),"-6 a -5,5",IF(AND(CJ277&gt;-5.5,CJ277&lt;=-4.5),"-5 a -4,5",IF(AND(CJ277&gt;-4.5,CJ277&lt;=-3.5),"-4 a -3,5",IF(AND(CJ277&gt;-3.5,CJ277&lt;=-2.5),"-3 a -2,5",IF(AND(CJ277&gt;-2.5,CJ277&lt;=-1.5),"-2 a -1,5",IF(AND(CJ277&gt;-1.5,CJ277&lt;=-0.5),"-1 a -0,5",IF(AND(CJ277&gt;-0.5,CJ277&lt;=0.5),"0 a 0,5",IF(AND(CJ277&gt;0.5,CJ277&lt;=1.5),"1 a 1,5",IF(AND(CJ277&gt;1.5,CJ277&lt;2.5),"2",IF(AND(CJ277&gt;=2.5,CJ277&lt;=3),"2,5 a 3",IF(AND(CJ277&gt;3,CJ277&lt;=4),"3,5 a 4",IF(AND(CJ277&gt;4,CJ277&lt;=5),"4,5 a 5",IF(AND(CJ277&gt;5,CJ277&lt;=6),"5,5 a 6",IF(AND(CJ277&gt;6,CJ277&lt;=7),"6,5 a 7",IF(AND(CJ277&gt;7,CJ277&lt;=8),"7,5 a 8",IF(AND(CJ277&gt;8,CJ277&lt;=9.5),"8,5 a 9,5",IF(CJ277=10,"10","Fuera de rango"))))))))))))))))))</f>
        <v>1 a 1,5</v>
      </c>
      <c r="CL277" s="11" t="n">
        <f aca="false">IF(CK277="","",IF(OR(CK277="-6 a -5,5",CK277="-6 - -5,5"),1,IF(OR(CK277="-5 a -4,5",CK277="-5 - -4,5"),2,IF(OR(CK277="-4 a -3,5",CK277="-4 - -3,5"),3,IF(OR(CK277="-3 a -2,5",CK277="-3 - -2,5"),4,IF(OR(CK277="-2 a -1,5",CK277="-2 - -1,5"),5,IF(OR(CK277="-1 a -0,5",CK277="-1 - -0,5"),6,IF(OR(CK277="0 a 0,5",CK277="0 - 0,5"),7,IF(OR(CK277="1 a 1,5",CK277="1 - 1,5"),8,IF(CK277="2","NORMA",IF(OR(CK277="2,5 a 3",CK277="2,5 - 3"),9,IF(OR(CK277="3,5 a 4",CK277="3,5 - 4"),10,IF(OR(CK277="4,5 a 5",CK277="4,5 - 5"),11,IF(OR(CK277="5,5 a 6",CK277="5,5 - 6"),12,IF(OR(CK277="6,5 a 7",CK277="6,5 - 7"),13,IF(OR(CK277="7,5 a 8",CK277="7,5 - 8"),14,IF(OR(CK277="8,5 a 9",CK277="8,5 - 9,5",CK277="9 a 9,5"),15,IF(CK277="10",15,IF(OR(CK277="0,5 a 1",CK277="0,5 - 1"),7,"Fuera de rango")))))))))))))))))))</f>
        <v>8</v>
      </c>
      <c r="CM277" s="10" t="n">
        <v>0</v>
      </c>
      <c r="CN277" s="10" t="str">
        <f aca="false">IF(CM277=0,"0", " ")</f>
        <v>0</v>
      </c>
      <c r="CO277" s="10" t="str">
        <f aca="false">IF(CM277&gt;0,"EME"," ")</f>
        <v> </v>
      </c>
      <c r="CP277" s="10" t="n">
        <v>0</v>
      </c>
      <c r="CQ277" s="10" t="str">
        <f aca="false">IF(CP277&gt;0,"0", " ")</f>
        <v> </v>
      </c>
      <c r="CR277" s="10" t="str">
        <f aca="false">IF(CP277&gt;0,"EME"," ")</f>
        <v> </v>
      </c>
      <c r="CS277" s="9" t="n">
        <v>0</v>
      </c>
      <c r="CT277" s="10" t="str">
        <f aca="false">IF(CS277&gt;0,"1", " ")</f>
        <v> </v>
      </c>
      <c r="CU277" s="10" t="str">
        <f aca="false">IF(CS277&gt;0,"HIP"," ")</f>
        <v> </v>
      </c>
      <c r="CV277" s="9" t="n">
        <v>0</v>
      </c>
      <c r="CW277" s="10" t="str">
        <f aca="false">IF(CV277&gt;0,"1", " ")</f>
        <v> </v>
      </c>
      <c r="CX277" s="10" t="str">
        <f aca="false">IF(CV277&gt;0,"HIP"," ")</f>
        <v> </v>
      </c>
      <c r="CY277" s="9" t="n">
        <v>-3.5</v>
      </c>
      <c r="CZ277" s="11" t="str">
        <f aca="false">IF(CY277&lt;0,"2"," ")</f>
        <v>2</v>
      </c>
      <c r="DA277" s="11" t="str">
        <f aca="false">IF(CY277&lt;0,"MIO"," ")</f>
        <v>MIO</v>
      </c>
      <c r="DB277" s="9" t="n">
        <v>-3.5</v>
      </c>
      <c r="DC277" s="11" t="str">
        <f aca="false">IF(DB277&lt;0,"2"," ")</f>
        <v>2</v>
      </c>
      <c r="DD277" s="11" t="str">
        <f aca="false">IF(DB277&lt;0,"MIO"," ")</f>
        <v>MIO</v>
      </c>
      <c r="DE277" s="9" t="n">
        <v>-1.25</v>
      </c>
      <c r="DF277" s="11" t="str">
        <f aca="false">IF(DE277&lt;0,"3"," ")</f>
        <v>3</v>
      </c>
      <c r="DG277" s="11" t="str">
        <f aca="false">IF(DE277&lt;0,"AST"," ")</f>
        <v>AST</v>
      </c>
      <c r="DH277" s="9" t="n">
        <v>-1</v>
      </c>
      <c r="DI277" s="11" t="str">
        <f aca="false">IF(DH277&lt;0,"3"," ")</f>
        <v>3</v>
      </c>
      <c r="DJ277" s="11" t="str">
        <f aca="false">IF(DH277&lt;0,"AST"," ")</f>
        <v>AST</v>
      </c>
      <c r="DK277" s="9" t="n">
        <v>2.5</v>
      </c>
      <c r="DL277" s="10" t="str">
        <f aca="false">IF(DK277&gt;0,"4"," ")</f>
        <v>4</v>
      </c>
      <c r="DM277" s="10" t="str">
        <f aca="false">IF(DK277&gt;0,"PRE"," ")</f>
        <v>PRE</v>
      </c>
      <c r="DN277" s="9" t="n">
        <v>2.5</v>
      </c>
      <c r="DO277" s="10" t="str">
        <f aca="false">IF(DN277&gt;0,"4"," ")</f>
        <v>4</v>
      </c>
      <c r="DP277" s="10" t="str">
        <f aca="false">IF(DN277&gt;0,"PRE"," ")</f>
        <v>PRE</v>
      </c>
      <c r="DQ277" s="12" t="n">
        <v>3</v>
      </c>
      <c r="DR277" s="12" t="n">
        <v>3</v>
      </c>
      <c r="DS277" s="12" t="str">
        <f aca="false">CONCATENATE(CO277,CU277,DA277,DG277,DM277)</f>
        <v>  MIOASTPRE</v>
      </c>
      <c r="DT277" s="10" t="str">
        <f aca="false" t="array" ref="DT277">_xlfn.IFS(DS277="EME    ","0", DS277=" HIP   ","1", DS277="  MIO  ","2", DS277="   AST ","3", DS277="    PRE","4", DS277="EME   PRE","5", DS277=" HIP  PRE","6", DS277=" HIP AST ","7", DS277="  MIO PRE","8", DS277="  MIOAST ","9", DS277="   ASTPRE","10",DS277=" HIP ASTPRE","11", DS277="  MIOASTPRE","12", DS277="     ","0")</f>
        <v>12</v>
      </c>
      <c r="DU277" s="1" t="s">
        <v>153</v>
      </c>
      <c r="DV277" s="1" t="str">
        <f aca="false" t="array" ref="DV277">_xlfn.IFS(DU277="SI","2", DU277="NO","1")</f>
        <v>2</v>
      </c>
      <c r="DW277" s="10" t="n">
        <v>0</v>
      </c>
      <c r="DX277" s="11" t="str">
        <f aca="false">IF(DW277=0,"1","2")</f>
        <v>1</v>
      </c>
      <c r="DY277" s="11" t="str">
        <f aca="false" t="array" ref="DY277">_xlfn.IFS(DW277=0,"0", DW277=0.25, "1", DW277=0.5,"2", DW277=0.75,"3", DW277=1,"4",DW277=1.25,"5", DW277=1.5,"6", DW277=1.75,"7", DW277=2,"8")</f>
        <v>0</v>
      </c>
      <c r="DZ277" s="10" t="n">
        <v>0</v>
      </c>
      <c r="EA277" s="11" t="str">
        <f aca="false">IF(DZ277=0,"1","2")</f>
        <v>1</v>
      </c>
      <c r="EB277" s="11" t="str">
        <f aca="false" t="array" ref="EB277">_xlfn.IFS(DZ277=0,"0", DZ277=0.25, "1", DZ277=0.5,"2", DZ277=0.75,"3", DZ277=1,"4",DZ277=1.25,"5", DZ277=1.5,"6", DZ277=1.75,"7", DZ277=2,"8")</f>
        <v>0</v>
      </c>
      <c r="EC277" s="10" t="n">
        <v>0.25</v>
      </c>
      <c r="ED277" s="10" t="str">
        <f aca="false">IF(EC277=0,"1","2")</f>
        <v>2</v>
      </c>
      <c r="EE277" s="11" t="e">
        <f aca="false" t="array" ref="EE277">_xlfn.IFS(EC277=0,"0", EC277=-0.25, "1", EC277=-0.5,"2", EC277=-0.75,"3", EC277=-1,"4",EC277=-1.25,"5", EC277=-1.5,"6", EC277=-1.75,"7", EC277=-2,"8", EC277=-2.25,"9",EC277=-2.5,"10", EC277=-2.75,"11", EC277=-3,"12", EC277=-3.25,"13", EC277=-3.5,"14", EC277=-3.75,"15",EC277=-4,"16")</f>
        <v>#N/A</v>
      </c>
      <c r="EF277" s="10" t="n">
        <v>0.25</v>
      </c>
      <c r="EG277" s="10" t="str">
        <f aca="false">IF(EF277=0,"1","2")</f>
        <v>2</v>
      </c>
      <c r="EH277" s="11" t="e">
        <f aca="false" t="array" ref="EH277">_xlfn.IFS(EF277=0,"0", EF277=-0.25, "1", EF277=-0.5,"2", EF277=-0.75,"3", EF277=-1,"4",EF277=-1.25,"5", EF277=-1.5,"6", EF277=-1.75,"7", EF277=-2,"8", EF277=-2.25,"9",EF277=-2.5,"10", EF277=-2.75,"11", EF277=-3,"12", EF277=-3.25,"13", EF277=-3.5,"14", EF277=-3.75,"15",EF277=-4,"16")</f>
        <v>#N/A</v>
      </c>
      <c r="EI277" s="10" t="n">
        <v>0</v>
      </c>
      <c r="EJ277" s="11" t="str">
        <f aca="false">IF(EI277=0,"1","2")</f>
        <v>1</v>
      </c>
      <c r="EK277" s="11" t="str">
        <f aca="false" t="array" ref="EK277">_xlfn.IFS(EI277=0,"0", EI277=-0.25, "1", EI277=-0.5,"2", EI277=-0.75,"3", EI277=-1,"4",EI277=-1.25,"5", EI277=-1.5,"6", EI277=-1.75,"7", EI277=-2,"8", EI277=-2.25,"9", EI277=-2.25,"9",EI277=-2.5,"10", EI277=-2.75,"11", EI277=-3,"12", EI277=-3.25,"13", EI277=-3.5,"14", EI277=-3.75,"15",EI277=-4,"16", EI277=0.25, "17", EI277=0.5, "18")</f>
        <v>0</v>
      </c>
      <c r="EL277" s="10" t="n">
        <v>0</v>
      </c>
      <c r="EM277" s="11" t="str">
        <f aca="false">IF(EL277=0,"1","2")</f>
        <v>1</v>
      </c>
      <c r="EN277" s="11" t="str">
        <f aca="false" t="array" ref="EN277">_xlfn.IFS(EL277=0.25,"17",EL277=0.5,"18", EL277=0,"0", EL277=-0.25, "1", EL277=-0.5,"2", EL277=-0.75,"3", EL277=-1,"4",EL277=-1.25,"5", EL277=-1.5,"6", EL277=-1.75,"7", EL277=-2,"8",EL277= -2.25,"9",EL277=-2.5,"10",EL277= -2.75,"11",EL277= -3,"12",EL277= -3.25,"13",EL277= -3.5,"14",EL277= -3.75,"15",EL277=-4,"16")</f>
        <v>0</v>
      </c>
      <c r="EO277" s="10" t="n">
        <v>0.25</v>
      </c>
      <c r="EP277" s="11" t="str">
        <f aca="false">IF(EO277=0,"1","2")</f>
        <v>2</v>
      </c>
      <c r="EQ277" s="11" t="str">
        <f aca="false" t="array" ref="EQ277">_xlfn.IFS(EO277=0,"0", EO277=0.25, "1", EO277=0.5,"2", EO277=0.75,"3", EO277=1,"4",EO277=1.25,"5", EO277=1.5,"6", EO277=1.75,"7", EO277=2,"8", EO277=2.25,"9", EO277=2.25,"9",EO277=2.5,"10", EO277=2.75,"11", EO277=3,"12", EO277=3.25,"13", EO277=3.5,"14", EO277=3.75,"15",EO277=4,"16", EO277=-0.25, "17", bq=-0.5, "18")</f>
        <v>1</v>
      </c>
      <c r="ER277" s="10" t="n">
        <v>0.25</v>
      </c>
      <c r="ES277" s="11" t="str">
        <f aca="false">IF(ER277=0,"1","2")</f>
        <v>2</v>
      </c>
      <c r="ET277" s="11" t="str">
        <f aca="false" t="array" ref="ET277">_xlfn.IFS(ER277=0,"0", ER277=0.25, "1", ER277=0.5,"2", ER277=0.75,"3", ER277=1,"4",ER277=1.25,"5", ER277=1.5,"6", ER277=1.75,"7", ER277=2,"8", ER277=2.25,"9", ER277=2.25,"9",ER277=2.5,"10", ER277=2.75,"11", ER277=3,"12", ER277=3.25,"13", ER277=3.5,"14", ER277=3.75,"15",ER277=4,"16", ER277=-0.25, "17", bq=-0.5, "18")</f>
        <v>1</v>
      </c>
      <c r="EU277" s="13" t="n">
        <v>34</v>
      </c>
      <c r="EV277" s="14" t="str">
        <f aca="false">VLOOKUP(EU277,LEYENDA!$G$2:$H$8,2,TRUE())</f>
        <v>25-36</v>
      </c>
      <c r="EW277" s="14" t="str">
        <f aca="false" t="array" ref="EW277">_xlfn.IFS(EV277="0-5","1", EV277="6-12","2", EV277="13-18","3", EV277="19-24","4", EV277="25-36","5", EV277="37-48","6", EV277="49-60","7")</f>
        <v>5</v>
      </c>
    </row>
    <row r="278" customFormat="false" ht="13.5" hidden="false" customHeight="false" outlineLevel="0" collapsed="false">
      <c r="A278" s="1" t="n">
        <v>71</v>
      </c>
      <c r="B278" s="32" t="n">
        <v>8</v>
      </c>
      <c r="C278" s="33" t="n">
        <v>40296</v>
      </c>
      <c r="D278" s="6"/>
      <c r="E278" s="5" t="str">
        <f aca="false">VLOOKUP(A278,'286'!$A$3:$J$600,10,FALSE())</f>
        <v>LÓPEZ MARUGAN, BEGOÑA</v>
      </c>
      <c r="F278" s="4" t="str">
        <f aca="false">VLOOKUP(A278,'286'!$A$3:$I$1768,3,FALSE())</f>
        <v>LOMABE</v>
      </c>
      <c r="G278" s="6" t="n">
        <f aca="false">VLOOKUP(A278,'286'!$A$3:$I$1768,4,FALSE())</f>
        <v>17284</v>
      </c>
      <c r="H278" s="7" t="n">
        <f aca="false">YEAR(C278)-YEAR(G278)</f>
        <v>63</v>
      </c>
      <c r="I278" s="1" t="str">
        <f aca="false">VLOOKUP(H278,LEYENDA!$C$2:$D$6,2,TRUE())</f>
        <v>61-100</v>
      </c>
      <c r="J278" s="5" t="str">
        <f aca="false">VLOOKUP(A278,'286'!$A$3:$I$1768,7,FALSE())</f>
        <v>M</v>
      </c>
      <c r="K278" s="8" t="str">
        <f aca="false">VLOOKUP(A278,'286'!$A$3:$I$1768,2,FALSE())</f>
        <v>OD</v>
      </c>
      <c r="L278" s="4" t="str">
        <f aca="false">VLOOKUP(A278,'286'!$A$3:$I$1768,8,FALSE())</f>
        <v>D</v>
      </c>
      <c r="M278" s="4" t="str">
        <f aca="false">VLOOKUP(A278,'286'!$A$3:$I$1768,9,FALSE())</f>
        <v>I</v>
      </c>
      <c r="N278" s="8" t="str">
        <f aca="false">IF(R278=O278, "MISMA","CONTRARIA")</f>
        <v>CONTRARIA</v>
      </c>
      <c r="O278" s="8" t="str">
        <f aca="false" t="array" ref="O278">_xlfn.IFS(L278="D","1", L278="I","2")</f>
        <v>1</v>
      </c>
      <c r="P278" s="8" t="str">
        <f aca="false" t="array" ref="P278">_xlfn.IFS(K278="OD","1", K278="OI","2")</f>
        <v>1</v>
      </c>
      <c r="Q278" s="1" t="str">
        <f aca="false" t="array" ref="Q278">_xlfn.IFS(J278="M","1", J278="H","2")</f>
        <v>1</v>
      </c>
      <c r="R278" s="8" t="str">
        <f aca="false" t="array" ref="R278">_xlfn.IFS(M278="D","1", M278="I","2")</f>
        <v>2</v>
      </c>
      <c r="S278" s="1" t="str">
        <f aca="false" t="array" ref="S278">_xlfn.IFS(N278="CONTRARIA", "1",N278= "MISMA","2")</f>
        <v>1</v>
      </c>
      <c r="T278" s="1" t="str">
        <f aca="false" t="array" ref="T278">_xlfn.IFS(I278="0-12","1", I278="13-24","2", I278="25-40","3", I278="41-60","4", I278="61-100","5")</f>
        <v>5</v>
      </c>
      <c r="U278" s="9" t="n">
        <v>3</v>
      </c>
      <c r="V278" s="1" t="str">
        <f aca="false">IF(U278="","",IF(AND(U278&gt;=-9,U278&lt;=-6.5),"-9 a -6,5",IF(AND(U278&gt;=-6,U278&lt;=-3.5),"-6 a -3,5",IF(AND(U278&gt;=-3,U278&lt;=-1),"-3 a -1",IF(U278=-0.5,"-0,5",IF(AND(U278&gt;=0,U278&lt;=2.5),"0 a 2,5",IF(AND(U278&gt;=3,U278&lt;=5.5),"3 a 5,5",IF(AND(U278&gt;=6,U278&lt;=8.5),"6 a 8,5",IF(AND(U278&gt;=9,U278&lt;=20),"9 a 20","Fuera de rango")))))))))</f>
        <v>3 a 5,5</v>
      </c>
      <c r="W278" s="11" t="n">
        <f aca="false">IF(V278="","",IF(V278="-9 a -6,5",2,IF(V278="-6 a -3,5",3,IF(V278="-3 a -1",4,IF(V278="-0,5","NORMA",IF(V278="0 a 2,5",5,IF(V278="3 a 5,5",6,IF(V278="6 a 8,5",7,IF(V278="9 a 20",8,"Fuera de rango")))))))))</f>
        <v>6</v>
      </c>
      <c r="X278" s="9" t="n">
        <v>0</v>
      </c>
      <c r="Y278" s="10" t="str">
        <f aca="false">IF(X278="","",IF(AND(X278&gt;=0,X278&lt;=4),"0 a 4",IF(AND(X278&gt;=4.5,X278&lt;=8.5),"4,5 a 8,5",IF(X278=9,"9",IF(AND(X278&gt;=9.5,X278&lt;=13),"9,5 a 13",IF(AND(X278&gt;=13.5,X278&lt;=20),"13,5 a 20",IF(AND(X278&gt;=20.5,X278&lt;=35),"20,5 a 35","Fuera de rango")))))))</f>
        <v>0 a 4</v>
      </c>
      <c r="Z278" s="11" t="n">
        <f aca="false">IF(Y278="","",IF(Y278="0 a 4",1,IF(Y278="4,5 a 8,5",2,IF(Y278="9","NORMA",IF(Y278="9,5 a 13",3,IF(Y278="13,5 a 20",4,IF(Y278="20,5 a 35",5,"Fuera de rango")))))))</f>
        <v>1</v>
      </c>
      <c r="AA278" s="9" t="n">
        <v>21</v>
      </c>
      <c r="AB278" s="10" t="str">
        <f aca="false">IF(AA278="","",IF(AND(AA278&gt;=0,AA278&lt;=9),"0 a 9",IF(AND(AA278&gt;=9.5,AA278&lt;=18.5),"9,5 a 18,5",IF(AA278=19,"19",IF(AND(AA278&gt;=19.5,AA278&lt;=28),"19,5 a 28",IF(AND(AA278&gt;=28.5,AA278&lt;=40),"28,5 a 40","Fuera de rango"))))))</f>
        <v>19,5 a 28</v>
      </c>
      <c r="AC278" s="11" t="n">
        <f aca="false" t="array" ref="AC278">_xlfn.IFS(AB278="","",AB278="0 a 9",1,AB278="9,5 a 18,5",2,AB278="19","NORMA",AB278="19,5 a 28",3,AB278="28,5 a 40",4,TRUE(),"Fuera de rango")</f>
        <v>3</v>
      </c>
      <c r="AD278" s="9" t="n">
        <v>4</v>
      </c>
      <c r="AE278" s="10" t="str">
        <f aca="false">IF(AD278="","",IF(AND(AD278&gt;=-10,AD278&lt;=0),"De -10 a 0",IF(AND(AD278&gt;=0.5,AD278&lt;=9.5),"0,5 a 9,5",IF(AD278=10,"10",IF(AND(AD278&gt;=10.5,AD278&lt;=20),"10,5 a 20",IF(AND(AD278&gt;=20.5,AD278&lt;=40),"20,5 a 40","Fuera de rango"))))))</f>
        <v>0,5 a 9,5</v>
      </c>
      <c r="AF278" s="12" t="n">
        <f aca="false">IF(AD278="","",IF(AND(AD278&gt;=-10,AD278&lt;=0),1,IF(AND(AD278&gt;=0.5,AD278&lt;=9.5),2,IF(AD278=10,"NORMA",IF(AND(AD278&gt;=10.5,AD278&lt;=20),3,IF(AND(AD278&gt;=20.5,AD278&lt;=40),4,""))))))</f>
        <v>2</v>
      </c>
      <c r="AG278" s="9" t="n">
        <v>8</v>
      </c>
      <c r="AH278" s="10" t="str">
        <f aca="false">IF(AG278="","",IF(AND(AG278&gt;=0,AG278&lt;=4),"0 a 4",IF(AND(AG278&gt;=4.5,AG278&lt;=8.5),"4,5 a 8,5",IF(AG278=9,"9",IF(AND(AG278&gt;=9.5,AG278&lt;=13),"9,5 a 13",IF(AND(AG278&gt;=13.5,AG278&lt;=25),"13,5 a 25","Fuera de rango"))))))</f>
        <v>4,5 a 8,5</v>
      </c>
      <c r="AI278" s="11" t="n">
        <f aca="false">IF(AH278="","",IF(AH278="0 a 4",1,IF(AH278="4,5 a 8,5",2,IF(AH278="9","NORMA",IF(AH278="9,5 a 13",3,IF(AH278="13,5 a 25",4,""))))))</f>
        <v>2</v>
      </c>
      <c r="AJ278" s="9" t="n">
        <v>4</v>
      </c>
      <c r="AK278" s="10" t="str">
        <f aca="false">IF(AJ278="","",IF(AND(AJ278&gt;=-15,AJ278&lt;=-10.5),"-15 a -10,5",IF(AND(AJ278&gt;=-10,AJ278&lt;=-4),"-10 a -4",IF(AND(AJ278&gt;=-4.5,AJ278&lt;=0),"-4,5 a 0",IF(AND(AJ278&gt;=0.5,AJ278&lt;=4.5),"0,5 a 4,5",IF(AJ278=5,"5",IF(AND(AJ278&gt;=5.5,AJ278&lt;=10),"5,5 a 10",IF(AND(AJ278&gt;=10.5,AJ278&lt;=20),"10,5 a 20","Fuera de rango"))))))))</f>
        <v>0,5 a 4,5</v>
      </c>
      <c r="AL278" s="11" t="n">
        <f aca="false">IF(AK278="","",IF(AK278="-15 a -10,5",1,IF(AK278="-10 a -4",2,IF(AK278="-4,5 a 0",3,IF(AK278="0,5 a 4,5",4,IF(AK278="5","NORMA",IF(AK278="5,5 a 10",5,IF(AK278="10,5 a 20",6,"Error"))))))))</f>
        <v>4</v>
      </c>
      <c r="AM278" s="9" t="n">
        <v>-1</v>
      </c>
      <c r="AN278" s="10" t="str">
        <f aca="false">IF(AM278="","",IF(AND(AM278&gt;=-7.5,AM278&lt;=-5.5),"-7,5 a -5,5",IF(AND(AM278&gt;=-5,AM278&lt;=-3),"-5 a -3",IF(AND(AM278&gt;=-2.5,AM278&lt;=-0.5),"-2,5 a -0,5",IF(AM278=0,"0,00",IF(AND(AM278&gt;=0.5,AM278&lt;=2.5),"0,5 a 2,5",IF(AND(AM278&gt;=3,AM278&lt;=5),"3 a 5",IF(AND(AM278&gt;=5.5,AM278&lt;=7.5),"5,5 a 7,5",IF(AND(AM278&gt;=8,AM278&lt;=10),"8 a 10","Fuera de rango")))))))))</f>
        <v>-2,5 a -0,5</v>
      </c>
      <c r="AO278" s="11" t="n">
        <f aca="false">IF(AN278="","",IF(AN278="-7,5 a -5,5",1,IF(AN278="-5 a -3",2,IF(AN278="-2,5 a -0,5",3,IF(AN278="0,00","NORMA",IF(AN278="0,5 a 2,5",4,IF(AN278="3 a 5",5,IF(AN278="5,5 a 7,5",6,IF(AN278="8 a 10",7,"Error")))))))))</f>
        <v>3</v>
      </c>
      <c r="AP278" s="9" t="n">
        <v>-8</v>
      </c>
      <c r="AQ278" s="10" t="str">
        <f aca="false">IF(AP278="","",IF(AND(AP278&gt;=-20,AP278&lt;=-9.5),"-20 a -9,5",IF(AND(AP278&gt;=-9,AP278&lt;=-6.5),"-9 a -6,5",IF(AP278=-6,"-6",IF(AND(AP278&gt;=-5.5,AP278&lt;=-3),"-5,5 a -3",IF(AND(AP278&gt;=-2.5,AP278&lt;=0),"-2,5 a 0",IF(AND(AP278&gt;=0.5,AP278&lt;=3),"0,5 a 3",IF(AND(AP278&gt;=3.5,AP278&lt;=6),"3,5 a 6",IF(AND(AP278&gt;=6.5,AP278&lt;=9),"6,5 a 9",IF(AND(AP278&gt;=9.5,AP278&lt;=20),"9,5 a 20","Fuera de rango"))))))))))</f>
        <v>-9 a -6,5</v>
      </c>
      <c r="AR278" s="11" t="n">
        <f aca="false">IF(AQ278="","",IF(AQ278="-20 a -9,5",1,IF(AQ278="-9 a -6,5",2,IF(AQ278="-6","NORMA",IF(AQ278="-5,5 a -3",3,IF(AQ278="-2,5 a 0",4,IF(AQ278="0,5 a 3",5,IF(AQ278="3,5 a 6",6,IF(AQ278="6,5 a 9",7,IF(AQ278="9,5 a 20",8,""))))))))))</f>
        <v>2</v>
      </c>
      <c r="AS278" s="9" t="n">
        <v>0</v>
      </c>
      <c r="AT278" s="10" t="str">
        <f aca="false">IF(AS278="","",IF(AND(AS278&gt;=-16,AS278&lt;=-14),"-16 a -14",IF(AND(AS278&gt;=-13.5,AS278&lt;=-11.5),"-13,5 a -11,5",IF(AND(AS278&gt;=-11,AS278&lt;=-9),"-11 a -9",IF(AND(AS278&gt;=-8.5,AS278&lt;=-6.5),"-8,5 a -6,5",IF(AND(AS278&gt;=-6,AS278&lt;=-4),"-6 a -4",IF(AND(AS278&gt;=-3.5,AS278&lt;=-1.5),"-3,5 a -1,5",IF(AND(AS278&gt;=-1,AS278&lt;=1),"-1 a 1",IF(AND(AS278&gt;=1.5,AS278&lt;=3.5),"1,5 a 3,5",IF(AND(AS278&gt;=4,AS278&lt;=6),"4 a 6",IF(AND(AS278&gt;=6.5,AS278&lt;=8.5),"6,5 a 8,5",IF(AND(AS278&gt;=9,AS278&lt;=11),"9 a 11",IF(AND(AS278&gt;=11.5,AS278&lt;=13.5),"11,5 a 13,5",IF(AND(AS278&gt;=14,AS278&lt;=16),"14 a 16",IF(AND(AS278&gt;=16.5,AS278&lt;=18.5),"16,5 a 18,5",IF(AND(AS278&gt;=19,AS278&lt;=21),"19 a 21","Fuera de rango"))))))))))))))))</f>
        <v>-1 a 1</v>
      </c>
      <c r="AU278" s="11" t="n">
        <f aca="false" t="array" ref="AU278">IF(AT278="","",_xlfn.IFS(AT278="-16 a -14",1,AT278="-13,5 a -11,5",2,AT278="-11 a -9",3,AT278="-8,5 a -6,5",4,AT278="-6 a -4",5,AT278="-3,5 a -1,5",6,AT278="-1 a 1",7,AT278="1,5 a 3,5",8,AT278="4 a 6","NORMA",AT278="6,5 a 8,5",9,AT278="9 a 11",10,AT278="11,5 a 13,5",11,AT278="14 a 16",12,AT278="16,5 a 18,5",13,AT278="19 a 21",14,TRUE(),""))</f>
        <v>7</v>
      </c>
      <c r="AV278" s="9" t="n">
        <v>2.25</v>
      </c>
      <c r="AW278" s="10" t="str">
        <f aca="false">IF(AV278="","",IF(AND(AV278&gt;=-1,AV278&lt;=-0.5),"-1 a -0,5",IF(AND(AV278&gt;-0.5,AV278&lt;=0),"De -0,5 a 0",IF(AND(AV278&gt;=0.25,AV278&lt;=0.75),"0,25 a 0,75",IF(AND(AV278&gt;=1,AV278&lt;=1.5),"1 a 1,5",IF(AND(AV278&gt;=1.75,AV278&lt;=2.25),"1,75 a 2,25",IF(AND(AV278&gt;=2.5,AV278&lt;=3),"2,5 a 3",IF(AND(AV278&gt;=3.25,AV278&lt;=3.75),"3,25 a 3,75","Fuera de rango"))))))))</f>
        <v>1,75 a 2,25</v>
      </c>
      <c r="AX278" s="11" t="n">
        <f aca="false">IF(AW278="","",IF(OR(AW278="-1 a -0,5",AW278="-1 a -0.5"),1,IF(OR(AW278="De -0,5 a 0",AW278="-0,5 a 0",AW278="De -0.5 a 0"),2,IF(OR(AW278="0,25 a 0,75",AW278="0.25 a 0.75"),"NORMA",IF(OR(AW278="1 a 1,5",AW278="1 a 1.5"),3,IF(OR(AW278="1,75 a 2,25",AW278="1.75 a 2.25"),4,IF(OR(AW278="2,5 a 3",AW278="2.5 a 3"),5,IF(OR(AW278="3,25 a 3,75",AW278="3.25 a 3.75"),6,""))))))))</f>
        <v>4</v>
      </c>
      <c r="AY278" s="9" t="n">
        <v>-8</v>
      </c>
      <c r="AZ278" s="10" t="str">
        <f aca="false">IF(AY278="","",IF(AND(AY278&gt;=-20,AY278&lt;=-9.5),"-20 a -9,5",IF(AND(AY278&gt;=-9,AY278&lt;=-6.5),"-9 a -6,5",IF(AY278=-6,"-6",IF(AND(AY278&gt;=-5.5,AY278&lt;=-3),"-5,5 a -3",IF(AND(AY278&gt;=-2.5,AY278&lt;=0),"-2,5 a 0",IF(AND(AY278&gt;=0.5,AY278&lt;=3),"0,5 a 3",IF(AND(AY278&gt;=3.5,AY278&lt;=6),"3,5 a 6","Fuera de rango"))))))))</f>
        <v>-9 a -6,5</v>
      </c>
      <c r="BA278" s="11" t="n">
        <f aca="false">IF(AZ278="","",IF(AZ278="-20 a -9,5",1,IF(AZ278="-9 a -6,5",2,IF(AZ278="-6","NORMA",IF(AZ278="-5,5 a -3",3,IF(AZ278="-2,5 a 0",4,IF(AZ278="0,5 a 3",5,IF(AZ278="3,5 a 6",6,""))))))))</f>
        <v>2</v>
      </c>
      <c r="BB278" s="9" t="n">
        <v>0</v>
      </c>
      <c r="BC278" s="10" t="str">
        <f aca="false" t="array" ref="BC278">IF(BB278="","",_xlfn.IFS(AND(BB278&gt;=0,BB278&lt;=2),"0 a 2",AND(BB278&gt;=2.5,BB278&lt;=4.5),"2,5 a 4,5",AND(BB278&gt;=5,BB278&lt;=7),"5 a 7",AND(BB278&gt;=7.5,BB278&lt;=9.5),"7,5 a 9,5",AND(BB278&gt;=10,BB278&lt;=12),"10 a 12",AND(BB278&gt;=12.5,BB278&lt;=14.5),"12,5 a 14,5",BB278=15,"15",AND(BB278&gt;=15.5,BB278&lt;=17.5),"15,5 a 17,5",AND(BB278&gt;=18,BB278&lt;=20),"18 a 20",AND(BB278&gt;=20.5,BB278&lt;=22.5),"20,5 a 22,5",AND(BB278&gt;=23,BB278&lt;=25),"23 a 25",TRUE(),"Fuera de rango"))</f>
        <v>0 a 2</v>
      </c>
      <c r="BD278" s="11" t="n">
        <f aca="false" t="array" ref="BD278">IF(BC278="","",_xlfn.IFS(BC278="0 a 2",1,BC278="2,5 a 4,5",2,BC278="5 a 7",3,BC278="7,5 a 9,5",4,BC278="10 a 12",5,BC278="12,5 a 14,5",6,BC278="15","NORMA",BC278="15,5 a 17,5",7,BC278="18 a 20",8,BC278="20,5 a 22,5",9,BC278="23 a 25",10,TRUE(),"Fuera de rango"))</f>
        <v>1</v>
      </c>
      <c r="BE278" s="9" t="n">
        <v>25</v>
      </c>
      <c r="BF278" s="10" t="str">
        <f aca="false">IF(BE278="","",IF(AND(BE278&gt;=-20,BE278&lt;=-10),"-20 a -10",IF(AND(BE278&gt;=-9.5,BE278&lt;=0.5),"-9,5 a 0,5",IF(AND(BE278&gt;=1,BE278&lt;=11),"1 a 11",IF(AND(BE278&gt;=11.5,BE278&lt;=20.5),"11,5 a 20,5",IF(BE278=21,"21",IF(AND(BE278&gt;=21.5,BE278&lt;=31.5),"21,5 a 31,5",IF(AND(BE278&gt;=32,BE278&lt;=42),"32 a 42","Fuera de rango"))))))))</f>
        <v>21,5 a 31,5</v>
      </c>
      <c r="BG278" s="11" t="n">
        <f aca="false">IF(BF278="","",IF(BF278="-20 a -10",1,IF(BF278="-9,5 a 0,5",2,IF(BF278="1 a 11",3,IF(BF278="11,5 a 20,5",4,IF(BF278="21","NORMA",IF(BF278="21,5 a 31,5",5,IF(BF278="32 a 42",6,""))))))))</f>
        <v>5</v>
      </c>
      <c r="BH278" s="9" t="n">
        <v>-6</v>
      </c>
      <c r="BI278" s="10" t="str">
        <f aca="false">IF(BH278="","",IF(AND(BH278&gt;=-20,BH278&lt;=-15),"-20 a -15",IF(AND(BH278&gt;=-14.5,BH278&lt;=-9.5),"-14,5 a -9,5",IF(AND(BH278&gt;=-9,BH278&lt;=-4),"-9 a -4",IF(AND(BH278&gt;=-3.5,BH278&lt;=2.5),"-3,5 a 2,5",IF(AND(BH278&gt;=3,BH278&lt;=8),"3 a 8",IF(AND(BH278&gt;=8.5,BH278&lt;=14.5),"8,5 a 14,5",IF(BH278=15,"15",IF(AND(BH278&gt;=15.5,BH278&lt;=20.5),"15,5 a 20,5",IF(AND(BH278&gt;=21,BH278&lt;=26),"21 a 26","Fuera de rango"))))))))))</f>
        <v>-9 a -4</v>
      </c>
      <c r="BJ278" s="11" t="n">
        <f aca="false">IF(BI278="","",IF(BI278="-20 a -15",1,IF(BI278="-14,5 a -9,5",2,IF(BI278="-9 a -4",3,IF(BI278="-3,5 a 2,5",4,IF(BI278="3 a 8",5,IF(BI278="8,5 a 14,5",6,IF(BI278="15","NORMA",IF(BI278="15,5 a 20,5",7,IF(BI278="21 a 26",8,IF(BI278="26,5 a 31,5",9,"")))))))))))</f>
        <v>3</v>
      </c>
      <c r="BK278" s="9" t="n">
        <v>0</v>
      </c>
      <c r="BL278" s="10" t="str">
        <f aca="false">IF(BK278="","",IF(AND(BK278&gt;=0,BK278&lt;=2),"0 - 2",IF(AND(BK278&gt;=2.5,BK278&lt;=4.5),"2,5 - 4,5",IF(AND(BK278&gt;=5,BK278&lt;=7),"5 - 7",IF(AND(BK278&gt;=7.5,BK278&lt;=9.5),"7,5 - 9,5",IF(AND(BK278&gt;=10,BK278&lt;=12),"10 - 12",IF(AND(BK278&gt;=12.5,BK278&lt;=13.5),"12,5 - 13,5",IF(BK278=14,"14",IF(AND(BK278&gt;=14.5,BK278&lt;=16.5),"14,5 - 16,5",IF(AND(BK278&gt;=17,BK278&lt;=19),"17 - 19",IF(AND(BK278&gt;=19.5,BK278&lt;=21.5),"19,5 - 21,5",IF(AND(BK278&gt;=22,BK278&lt;=24),"22 - 24",IF(AND(BK278&gt;=24.5,BK278&lt;=26.5),"24,5 - 26,5",IF(AND(BK278&gt;=27,BK278&lt;=29),"27 - 29",IF(AND(BK278&gt;=29.5,BK278&lt;=30),"29,5 - 30","Fuera de rango")))))))))))))))</f>
        <v>0 - 2</v>
      </c>
      <c r="BM278" s="11" t="n">
        <f aca="false">IF(BL278="","",IF(BL278="0 - 2",1,IF(BL278="2,5 - 4,5",2,IF(BL278="5 - 7",3,IF(BL278="7,5 - 9,5",4,IF(BL278="10 - 12",5,IF(BL278="12,5 - 13,5",6,IF(BL278="14","NORMA",IF(BL278="14,5 - 16,5",7,IF(BL278="17 - 19",8,IF(BL278="19,5 - 21,5",9,IF(BL278="22 - 24",10,IF(BL278="24,5 - 26,5",11,IF(BL278="27 - 29",12,IF(BL278="29,5 - 30",13,"")))))))))))))))</f>
        <v>1</v>
      </c>
      <c r="BN278" s="9" t="n">
        <v>18</v>
      </c>
      <c r="BO278" s="10" t="str">
        <f aca="false">IF(BN278="","",IF(AND(BN278&gt;=-20,BN278&lt;=-10),"-20 a -10",IF(AND(BN278&gt;=-9.5,BN278&lt;=0.5),"-9,5 a 0,5",IF(AND(BN278&gt;=1,BN278&lt;=11),"1 a 11",IF(AND(BN278&gt;=11.5,BN278&lt;=21.5),"11,5 a 21,5",IF(BN278=22,"22",IF(AND(BN278&gt;=22.5,BN278&lt;=32.5),"22,5 a 32,5",IF(AND(BN278&gt;=33,BN278&lt;=43),"33 a 43","Fuera de rango"))))))))</f>
        <v>11,5 a 21,5</v>
      </c>
      <c r="BP278" s="11" t="n">
        <f aca="false">IF(BO278="","",IF(BO278="-20 a -10",1,IF(BO278="-9,5 a 0,5",2,IF(BO278="1 a 11",3,IF(BO278="11,5 a 21,5",4,IF(BO278="22","NORMA",IF(BO278="22,5 a 32,5",5,IF(BO278="33 a 43",6,""))))))))</f>
        <v>4</v>
      </c>
      <c r="BQ278" s="9" t="n">
        <v>14</v>
      </c>
      <c r="BR278" s="10" t="str">
        <f aca="false">IF(BQ278="","",IF(AND(BQ278&gt;=-20,BQ278&lt;=-15),"-20 a -15",IF(AND(BQ278&gt;=-14.5,BQ278&lt;=-9.5),"-14,5 a -9,5",IF(AND(BQ278&gt;=-9,BQ278&lt;=-4),"-9 a -4",IF(AND(BQ278&gt;=-3.5,BQ278&lt;=2.5),"-3,5 a 2,5",IF(AND(BQ278&gt;=3,BQ278&lt;=8),"3 a 8",IF(AND(BQ278&gt;=8.5,BQ278&lt;=13.5),"8,5 a 13,5",IF(AND(BQ278&gt;=14,BQ278&lt;=17.5),"14 a 17,5",IF(BQ278=18,"18",IF(AND(BQ278&gt;=18.5,BQ278&lt;=23.5),"18,5 a 23,5",IF(AND(BQ278&gt;=24,BQ278&lt;=29),"24 a 29",IF(AND(BQ278&gt;=29.5,BQ278&lt;=34.5),"29,5 a 34,5",IF(AND(BQ278&gt;=35,BQ278&lt;=40),"35 a 40","Fuera de rango")))))))))))))</f>
        <v>14 a 17,5</v>
      </c>
      <c r="BS278" s="11" t="n">
        <f aca="false">IF(BR278="","",IF(BR278="-20 a -15",1,IF(BR278="-14,5 a -9,5",2,IF(BR278="-9 a -4",3,IF(BR278="-3,5 a 2,5",4,IF(BR278="3 a 8",5,IF(BR278="8,5 a 13,5",6,IF(BR278="14 a 17,5",7,IF(BR278="18","NORMA",IF(BR278="18,5 a 23,5",8,IF(BR278="24 a 29",9,IF(BR278="29,5 a 34,5",10,IF(BR278="35 a 40",11,"")))))))))))))</f>
        <v>7</v>
      </c>
      <c r="BT278" s="9" t="n">
        <v>0</v>
      </c>
      <c r="BU278" s="10" t="str">
        <f aca="false">IF(BT278="","",IF(AND(BT278&gt;=-20,BT278&lt;=-18),"-20 a -18",IF(AND(BT278&gt;=-17.5,BT278&lt;=-15.5),"-17,5 a -15,5",IF(AND(BT278&gt;=-15,BT278&lt;=-13),"-15 a -13",IF(AND(BT278&gt;=-12.5,BT278&lt;=-10.5),"-12,5 a -10,5",IF(AND(BT278&gt;=-10,BT278&lt;=-8),"-10 a -8",IF(AND(BT278&gt;=-7.5,BT278&lt;=-5.5),"-7,5 a -5,5",IF(AND(BT278&gt;=-5,BT278&lt;=-3),"-5 a -3",IF(AND(BT278&gt;=-2.5,BT278&lt;=-0.5),"-2,5 a -0,5",IF(BT278=0,"0",IF(AND(BT278&gt;=0.5,BT278&lt;=2.5),"0,5 a 2,5",IF(AND(BT278&gt;=3,BT278&lt;=5),"3 a 5",IF(AND(BT278&gt;=5.5,BT278&lt;=7.5),"5,5 a 7,5",IF(AND(BT278&gt;=8,BT278&lt;=10),"8 a 10",IF(AND(BT278&gt;=10.5,BT278&lt;=12.5),"10,5 a 12,5",IF(AND(BT278&gt;=13,BT278&lt;=15),"13 a 15",IF(AND(BT278&gt;=15.5,BT278&lt;=17.5),"15,5 a 17,5",IF(AND(BT278&gt;=18,BT278&lt;=20),"18 a 20","Fuera de rango"))))))))))))))))))</f>
        <v>0</v>
      </c>
      <c r="BV278" s="11" t="str">
        <f aca="false">IF(BT278="","",IF(BT278=0,"NORMA",IF(AND(BT278&gt;=-20,BT278&lt;=-18),2,IF(AND(BT278&gt;=-17.5,BT278&lt;=-15.5),2,IF(AND(BT278&gt;=-15,BT278&lt;=-13),3,IF(AND(BT278&gt;=-12.5,BT278&lt;=-10.5),4,IF(AND(BT278&gt;=-10,BT278&lt;=-8),5,IF(AND(BT278&gt;=-7.5,BT278&lt;=-5.5),6,IF(AND(BT278&gt;=-5,BT278&lt;=-3),7,IF(AND(BT278&gt;=-2.5,BT278&lt;=-0.5),8,IF(AND(BT278&gt;=0.5,BT278&lt;=2.5),9,IF(AND(BT278&gt;=3,BT278&lt;=5),10,IF(AND(BT278&gt;=5.5,BT278&lt;=7.5),11,IF(AND(BT278&gt;=8,BT278&lt;=10),12,IF(AND(BT278&gt;=10.5,BT278&lt;=12.5),13,IF(AND(BT278&gt;=13,BT278&lt;=15),14,IF(AND(BT278&gt;=15.5,BT278&lt;=17.5),15,IF(AND(BT278&gt;=18,BT278&lt;=20),16,"Fuera de rango"))))))))))))))))))</f>
        <v>NORMA</v>
      </c>
      <c r="BW278" s="9" t="n">
        <v>-3.5</v>
      </c>
      <c r="BX278" s="10" t="n">
        <f aca="false">18.5- (0.3*H278)</f>
        <v>-0.399999999999999</v>
      </c>
      <c r="BY278" s="10" t="n">
        <f aca="false">(BW278)-(BX278)</f>
        <v>-3.1</v>
      </c>
      <c r="BZ278" s="10" t="str">
        <f aca="false">IF(BY278="","",IF(BY278&lt;-27.5,"De -30 a -28",IF(BY278&lt;-25,"De -27,5 a -25,5",IF(BY278&lt;-22.5,"De -25 a -23",IF(BY278&lt;-20,"De -22,5 a -20,5",IF(BY278&lt;-17.5,"De -20 a -18",IF(BY278&lt;-15,"De -17,5 a -15,5",IF(BY278&lt;-12.5,"De -15 a -13",IF(BY278&lt;-10,"De -12,5 a -10,5",IF(BY278&lt;-7.5,"De -10 a -8",IF(BY278&lt;-5,"De -7,5 a -5,5",IF(BY278&lt;-2.5,"De -5 a -3",IF(BY278&lt;0,"De -2,5 a -0,5",IF(BY278&lt;2.5,"De 0 a 2",IF(BY278&lt;5,"De 2,5 a 4,5",IF(BY278&lt;7.5,"De 5 a 7",IF(BY278&lt;10,"De 7,5 a 9,5",IF(BY278&lt;12.5,"De 10 a 12",IF(BY278&lt;15,"De 12,5 a 14,5",IF(BY278&lt;17.5,"De 15 a 17",IF(BY278&lt;20,"De 17,5 a 19,5",IF(BY278&lt;22.5,"De 20 a 22",IF(BY278&lt;25,"De 22,5 a 24,5",IF(BY278&lt;27.5,"De 25 a 27","De 27,5 a 30"))))))))))))))))))))))))</f>
        <v>De -5 a -3</v>
      </c>
      <c r="CA278" s="12" t="n">
        <f aca="false">IF(BY278="","",IF(BY278&lt;=-28,1,IF(BY278&lt;=-25.5,2,IF(BY278&lt;=-23,3,IF(BY278&lt;=-20.5,4,IF(BY278&lt;=-18,5,IF(BY278&lt;=-15.5,6,IF(BY278&lt;=-13,7,IF(BY278&lt;=-10.5,8,IF(BY278&lt;=-8,9,IF(BY278&lt;=-5.5,10,IF(BY278&lt;=-3,11,IF(BY278&lt;=-0.5,12,IF(BY278&lt;=2,13,IF(BY278&lt;=4.5,14,IF(BY278&lt;=7,15,IF(BY278&lt;=9.5,16,IF(BY278&lt;=12,17,IF(BY278&lt;=14.5,18,IF(BY278&lt;=17,19,IF(BY278&lt;=19.5,20,IF(BY278&lt;=22,21,IF(BY278&lt;=24.5,22,IF(BY278&lt;=27,23,IF(BY278&lt;=30,24,"Fuera de rango")))))))))))))))))))))))))</f>
        <v>11</v>
      </c>
      <c r="CB278" s="9" t="n">
        <v>-3.5</v>
      </c>
      <c r="CC278" s="10" t="n">
        <f aca="false">18.5- (0.3*H278)</f>
        <v>-0.399999999999999</v>
      </c>
      <c r="CD278" s="10" t="n">
        <f aca="false">(CB278)-(CC278)</f>
        <v>-3.1</v>
      </c>
      <c r="CE278" s="10" t="str">
        <f aca="false">IF(CD278="","",IF(CD278&lt;-27.5,"De -30 a -28",IF(CD278&lt;-25,"De -27,5 a -25,5",IF(CD278&lt;-22.5,"De -25 a -23",IF(CD278&lt;-20,"De -22,5 a -20,5",IF(CD278&lt;-17.5,"De -20 a -18",IF(CD278&lt;-15,"De -17,5 a -15,5",IF(CD278&lt;-12.5,"De -15 a -13",IF(CD278&lt;-10,"De -12,5 a -10,5",IF(CD278&lt;-7.5,"De -10 a -8",IF(CD278&lt;-5,"De -7,5 a -5,5",IF(CD278&lt;-2.5,"De -5 a -3",IF(CD278&lt;0,"De -2,5 a -0,5",IF(CD278&lt;=2,"De 0 a 2",IF(CD278&lt;=4.5,"De 2,5 a 4,5",IF(CD278&lt;=7,"De 5 a 7",IF(CD278&lt;=9.5,"De 7,5 a 9,5",IF(CD278&lt;=12,"De 10 a 12",IF(CD278&lt;=14.5,"De 12,5 a 14,5",IF(CD278&lt;=17,"De 15 a 17",IF(CD278&lt;=19.5,"De 17,5 a 19,5",IF(CD278&lt;=22,"De 20 a 22",IF(CD278&lt;=24.5,"De 22,5 a 24,5",IF(CD278&lt;=27,"De 25 a 27","De 27,5 a 30"))))))))))))))))))))))))</f>
        <v>De -5 a -3</v>
      </c>
      <c r="CF278" s="12" t="n">
        <f aca="false">IF(CD278="","",IF(CD278&lt;-27.5,1,IF(CD278&lt;-25,2,IF(CD278&lt;-22.5,3,IF(CD278&lt;-20,4,IF(CD278&lt;-17.5,5,IF(CD278&lt;-15,6,IF(CD278&lt;-12.5,7,IF(CD278&lt;-10,8,IF(CD278&lt;-7.5,9,IF(CD278&lt;-5,10,IF(CD278&lt;-2.5,11,IF(CD278&lt;0,12,IF(CD278&lt;2.5,13,IF(CD278&lt;5,14,IF(CD278&lt;7.5,15,IF(CD278&lt;10,16,IF(CD278&lt;12.5,17,IF(CD278&lt;15,18,IF(CD278&lt;17.5,19,IF(CD278&lt;20,20,IF(CD278&lt;22.5,21,IF(CD278&lt;25,22,IF(CD278&lt;27.5,23,24))))))))))))))))))))))))</f>
        <v>11</v>
      </c>
      <c r="CG278" s="9" t="n">
        <v>-1.25</v>
      </c>
      <c r="CH278" s="10" t="str">
        <f aca="false">IF(CG278="","",IF(AND(CG278&gt;=-10,CG278&lt;=-9.5),"-10 a -9,5",IF(AND(CG278&gt;-9.5,CG278&lt;=-8.5),"-9 a -8,5",IF(AND(CG278&gt;-8.5,CG278&lt;=-7.5),"-8 a -7,5",IF(AND(CG278&gt;-7.5,CG278&lt;=-6.5),"-7 a -6,5",IF(AND(CG278&gt;-6.5,CG278&lt;=-5.5),"-6 a -5,5",IF(AND(CG278&gt;-5.5,CG278&lt;=-4.5),"-5 a -4,5",IF(AND(CG278&gt;-4.5,CG278&lt;=-3.5),"-4 a -3,5",IF(AND(CG278&gt;-3.5,CG278&lt;=-2.5),"-3 a -2,5",IF(CG278=-2.25,"-2,25",IF(AND(CG278&gt;-2.5,CG278&lt;=-1.5),"-2 a -1,5",IF(AND(CG278&gt;-1.5,CG278&lt;=-0.5),"-1 a -0,5",IF(AND(CG278&gt;-0.5,CG278&lt;=0.5),"0 a 0,5",IF(AND(CG278&gt;0.5,CG278&lt;=1.5),"1 a 1,5",IF(AND(CG278&gt;1.5,CG278&lt;=2.5),"2 a 2,5",IF(AND(CG278&gt;2.5,CG278&lt;=3.5),"3 a 3,5",IF(AND(CG278&gt;3.5,CG278&lt;=4.5),"4 a 4,5",IF(AND(CG278&gt;4.5,CG278&lt;=5.5),"5 a 5,5",IF(AND(CG278&gt;5.5,CG278&lt;=6.5),"6 a 6,5",IF(AND(CG278&gt;6.5,CG278&lt;=7.5),"7 a 7,5",IF(AND(CG278&gt;7.5,CG278&lt;=8.5),"8 a 8,5",IF(AND(CG278&gt;8.5,CG278&lt;=9.5),"9 a 9,5",IF(CG278&gt;=10,"10","Fuera de rango")))))))))))))))))))))))</f>
        <v>-1 a -0,5</v>
      </c>
      <c r="CI278" s="11" t="n">
        <f aca="false">IF(CG278="","",IF(CG278=-2.25,"NORMA",IF(CG278&lt;=-9.5,1,IF(CG278&lt;=-8.5,2,IF(CG278&lt;=-7.5,3,IF(CG278&lt;=-6.5,4,IF(CG278&lt;=-5.5,5,IF(CG278&lt;=-4.5,6,IF(CG278&lt;=-3.5,7,IF(CG278&lt;=-2.5,8,IF(CG278&lt;=-1.5,9,IF(CG278&lt;=-0.5,10,IF(CG278&lt;=0.5,11,IF(CG278&lt;=1.5,12,IF(CG278&lt;=2.5,13,IF(CG278&lt;=3.5,14,IF(CG278&lt;=4.5,15,IF(CG278&lt;=5.5,16,IF(CG278&lt;=6.5,17,IF(CG278&lt;=7.5,18,IF(CG278&lt;=8.5,19,IF(CG278&lt;=9.5,20,IF(CG278=10,21,"Fuera de rango")))))))))))))))))))))))</f>
        <v>10</v>
      </c>
      <c r="CJ278" s="9" t="n">
        <v>1.25</v>
      </c>
      <c r="CK278" s="10" t="str">
        <f aca="false">IF(CJ278="","",IF(AND(CJ278&gt;=-6,CJ278&lt;=-5.5),"-6 a -5,5",IF(AND(CJ278&gt;-5.5,CJ278&lt;=-4.5),"-5 a -4,5",IF(AND(CJ278&gt;-4.5,CJ278&lt;=-3.5),"-4 a -3,5",IF(AND(CJ278&gt;-3.5,CJ278&lt;=-2.5),"-3 a -2,5",IF(AND(CJ278&gt;-2.5,CJ278&lt;=-1.5),"-2 a -1,5",IF(AND(CJ278&gt;-1.5,CJ278&lt;=-0.5),"-1 a -0,5",IF(AND(CJ278&gt;-0.5,CJ278&lt;=0.5),"0 a 0,5",IF(AND(CJ278&gt;0.5,CJ278&lt;=1.5),"1 a 1,5",IF(AND(CJ278&gt;1.5,CJ278&lt;2.5),"2",IF(AND(CJ278&gt;=2.5,CJ278&lt;=3),"2,5 a 3",IF(AND(CJ278&gt;3,CJ278&lt;=4),"3,5 a 4",IF(AND(CJ278&gt;4,CJ278&lt;=5),"4,5 a 5",IF(AND(CJ278&gt;5,CJ278&lt;=6),"5,5 a 6",IF(AND(CJ278&gt;6,CJ278&lt;=7),"6,5 a 7",IF(AND(CJ278&gt;7,CJ278&lt;=8),"7,5 a 8",IF(AND(CJ278&gt;8,CJ278&lt;=9.5),"8,5 a 9,5",IF(CJ278=10,"10","Fuera de rango"))))))))))))))))))</f>
        <v>1 a 1,5</v>
      </c>
      <c r="CL278" s="11" t="n">
        <f aca="false">IF(CK278="","",IF(OR(CK278="-6 a -5,5",CK278="-6 - -5,5"),1,IF(OR(CK278="-5 a -4,5",CK278="-5 - -4,5"),2,IF(OR(CK278="-4 a -3,5",CK278="-4 - -3,5"),3,IF(OR(CK278="-3 a -2,5",CK278="-3 - -2,5"),4,IF(OR(CK278="-2 a -1,5",CK278="-2 - -1,5"),5,IF(OR(CK278="-1 a -0,5",CK278="-1 - -0,5"),6,IF(OR(CK278="0 a 0,5",CK278="0 - 0,5"),7,IF(OR(CK278="1 a 1,5",CK278="1 - 1,5"),8,IF(CK278="2","NORMA",IF(OR(CK278="2,5 a 3",CK278="2,5 - 3"),9,IF(OR(CK278="3,5 a 4",CK278="3,5 - 4"),10,IF(OR(CK278="4,5 a 5",CK278="4,5 - 5"),11,IF(OR(CK278="5,5 a 6",CK278="5,5 - 6"),12,IF(OR(CK278="6,5 a 7",CK278="6,5 - 7"),13,IF(OR(CK278="7,5 a 8",CK278="7,5 - 8"),14,IF(OR(CK278="8,5 a 9",CK278="8,5 - 9,5",CK278="9 a 9,5"),15,IF(CK278="10",15,IF(OR(CK278="0,5 a 1",CK278="0,5 - 1"),7,"Fuera de rango")))))))))))))))))))</f>
        <v>8</v>
      </c>
      <c r="CM278" s="10" t="n">
        <v>0</v>
      </c>
      <c r="CN278" s="10" t="str">
        <f aca="false">IF(CM278=0,"0", " ")</f>
        <v>0</v>
      </c>
      <c r="CO278" s="10" t="str">
        <f aca="false">IF(CM278&gt;0,"EME"," ")</f>
        <v> </v>
      </c>
      <c r="CP278" s="10" t="n">
        <v>0</v>
      </c>
      <c r="CQ278" s="10" t="str">
        <f aca="false">IF(CP278&gt;0,"0", " ")</f>
        <v> </v>
      </c>
      <c r="CR278" s="10" t="str">
        <f aca="false">IF(CP278&gt;0,"EME"," ")</f>
        <v> </v>
      </c>
      <c r="CS278" s="9" t="n">
        <v>0</v>
      </c>
      <c r="CT278" s="10" t="str">
        <f aca="false">IF(CS278&gt;0,"1", " ")</f>
        <v> </v>
      </c>
      <c r="CU278" s="10" t="str">
        <f aca="false">IF(CS278&gt;0,"HIP"," ")</f>
        <v> </v>
      </c>
      <c r="CV278" s="9" t="n">
        <v>0</v>
      </c>
      <c r="CW278" s="10" t="str">
        <f aca="false">IF(CV278&gt;0,"1", " ")</f>
        <v> </v>
      </c>
      <c r="CX278" s="10" t="str">
        <f aca="false">IF(CV278&gt;0,"HIP"," ")</f>
        <v> </v>
      </c>
      <c r="CY278" s="9" t="n">
        <v>-3.25</v>
      </c>
      <c r="CZ278" s="11" t="str">
        <f aca="false">IF(CY278&lt;0,"2"," ")</f>
        <v>2</v>
      </c>
      <c r="DA278" s="11" t="str">
        <f aca="false">IF(CY278&lt;0,"MIO"," ")</f>
        <v>MIO</v>
      </c>
      <c r="DB278" s="9" t="n">
        <v>-3.25</v>
      </c>
      <c r="DC278" s="11" t="str">
        <f aca="false">IF(DB278&lt;0,"2"," ")</f>
        <v>2</v>
      </c>
      <c r="DD278" s="11" t="str">
        <f aca="false">IF(DB278&lt;0,"MIO"," ")</f>
        <v>MIO</v>
      </c>
      <c r="DE278" s="9" t="n">
        <v>-1.25</v>
      </c>
      <c r="DF278" s="11" t="str">
        <f aca="false">IF(DE278&lt;0,"3"," ")</f>
        <v>3</v>
      </c>
      <c r="DG278" s="11" t="str">
        <f aca="false">IF(DE278&lt;0,"AST"," ")</f>
        <v>AST</v>
      </c>
      <c r="DH278" s="9" t="n">
        <v>-1</v>
      </c>
      <c r="DI278" s="11" t="str">
        <f aca="false">IF(DH278&lt;0,"3"," ")</f>
        <v>3</v>
      </c>
      <c r="DJ278" s="11" t="str">
        <f aca="false">IF(DH278&lt;0,"AST"," ")</f>
        <v>AST</v>
      </c>
      <c r="DK278" s="9" t="n">
        <v>2.75</v>
      </c>
      <c r="DL278" s="10" t="str">
        <f aca="false">IF(DK278&gt;0,"4"," ")</f>
        <v>4</v>
      </c>
      <c r="DM278" s="10" t="str">
        <f aca="false">IF(DK278&gt;0,"PRE"," ")</f>
        <v>PRE</v>
      </c>
      <c r="DN278" s="9" t="n">
        <v>2.75</v>
      </c>
      <c r="DO278" s="10" t="str">
        <f aca="false">IF(DN278&gt;0,"4"," ")</f>
        <v>4</v>
      </c>
      <c r="DP278" s="10" t="str">
        <f aca="false">IF(DN278&gt;0,"PRE"," ")</f>
        <v>PRE</v>
      </c>
      <c r="DQ278" s="12" t="n">
        <v>3</v>
      </c>
      <c r="DR278" s="12" t="n">
        <v>3</v>
      </c>
      <c r="DS278" s="12" t="str">
        <f aca="false">CONCATENATE(CO278,CU278,DA278,DG278,DM278)</f>
        <v>  MIOASTPRE</v>
      </c>
      <c r="DT278" s="10" t="str">
        <f aca="false" t="array" ref="DT278">_xlfn.IFS(DS278="EME    ","0", DS278=" HIP   ","1", DS278="  MIO  ","2", DS278="   AST ","3", DS278="    PRE","4", DS278="EME   PRE","5", DS278=" HIP  PRE","6", DS278=" HIP AST ","7", DS278="  MIO PRE","8", DS278="  MIOAST ","9", DS278="   ASTPRE","10",DS278=" HIP ASTPRE","11", DS278="  MIOASTPRE","12", DS278="     ","0")</f>
        <v>12</v>
      </c>
      <c r="DU278" s="1" t="s">
        <v>153</v>
      </c>
      <c r="DV278" s="1" t="str">
        <f aca="false" t="array" ref="DV278">_xlfn.IFS(DU278="SI","2", DU278="NO","1")</f>
        <v>2</v>
      </c>
      <c r="DW278" s="10" t="n">
        <v>0</v>
      </c>
      <c r="DX278" s="11" t="str">
        <f aca="false">IF(DW278=0,"1","2")</f>
        <v>1</v>
      </c>
      <c r="DY278" s="11" t="str">
        <f aca="false" t="array" ref="DY278">_xlfn.IFS(DW278=0,"0", DW278=0.25, "1", DW278=0.5,"2", DW278=0.75,"3", DW278=1,"4",DW278=1.25,"5", DW278=1.5,"6", DW278=1.75,"7", DW278=2,"8")</f>
        <v>0</v>
      </c>
      <c r="DZ278" s="10" t="n">
        <v>0</v>
      </c>
      <c r="EA278" s="11" t="str">
        <f aca="false">IF(DZ278=0,"1","2")</f>
        <v>1</v>
      </c>
      <c r="EB278" s="11" t="str">
        <f aca="false" t="array" ref="EB278">_xlfn.IFS(DZ278=0,"0", DZ278=0.25, "1", DZ278=0.5,"2", DZ278=0.75,"3", DZ278=1,"4",DZ278=1.25,"5", DZ278=1.5,"6", DZ278=1.75,"7", DZ278=2,"8")</f>
        <v>0</v>
      </c>
      <c r="EC278" s="10" t="n">
        <v>0.25</v>
      </c>
      <c r="ED278" s="10" t="str">
        <f aca="false">IF(EC278=0,"1","2")</f>
        <v>2</v>
      </c>
      <c r="EE278" s="11" t="e">
        <f aca="false" t="array" ref="EE278">_xlfn.IFS(EC278=0,"0", EC278=-0.25, "1", EC278=-0.5,"2", EC278=-0.75,"3", EC278=-1,"4",EC278=-1.25,"5", EC278=-1.5,"6", EC278=-1.75,"7", EC278=-2,"8", EC278=-2.25,"9",EC278=-2.5,"10", EC278=-2.75,"11", EC278=-3,"12", EC278=-3.25,"13", EC278=-3.5,"14", EC278=-3.75,"15",EC278=-4,"16")</f>
        <v>#N/A</v>
      </c>
      <c r="EF278" s="10" t="n">
        <v>0.25</v>
      </c>
      <c r="EG278" s="10" t="str">
        <f aca="false">IF(EF278=0,"1","2")</f>
        <v>2</v>
      </c>
      <c r="EH278" s="11" t="e">
        <f aca="false" t="array" ref="EH278">_xlfn.IFS(EF278=0,"0", EF278=-0.25, "1", EF278=-0.5,"2", EF278=-0.75,"3", EF278=-1,"4",EF278=-1.25,"5", EF278=-1.5,"6", EF278=-1.75,"7", EF278=-2,"8", EF278=-2.25,"9",EF278=-2.5,"10", EF278=-2.75,"11", EF278=-3,"12", EF278=-3.25,"13", EF278=-3.5,"14", EF278=-3.75,"15",EF278=-4,"16")</f>
        <v>#N/A</v>
      </c>
      <c r="EI278" s="10" t="n">
        <v>0</v>
      </c>
      <c r="EJ278" s="11" t="str">
        <f aca="false">IF(EI278=0,"1","2")</f>
        <v>1</v>
      </c>
      <c r="EK278" s="11" t="str">
        <f aca="false" t="array" ref="EK278">_xlfn.IFS(EI278=0,"0", EI278=-0.25, "1", EI278=-0.5,"2", EI278=-0.75,"3", EI278=-1,"4",EI278=-1.25,"5", EI278=-1.5,"6", EI278=-1.75,"7", EI278=-2,"8", EI278=-2.25,"9", EI278=-2.25,"9",EI278=-2.5,"10", EI278=-2.75,"11", EI278=-3,"12", EI278=-3.25,"13", EI278=-3.5,"14", EI278=-3.75,"15",EI278=-4,"16", EI278=0.25, "17", EI278=0.5, "18")</f>
        <v>0</v>
      </c>
      <c r="EL278" s="10" t="n">
        <v>0</v>
      </c>
      <c r="EM278" s="11" t="str">
        <f aca="false">IF(EL278=0,"1","2")</f>
        <v>1</v>
      </c>
      <c r="EN278" s="11" t="str">
        <f aca="false" t="array" ref="EN278">_xlfn.IFS(EL278=0.25,"17",EL278=0.5,"18", EL278=0,"0", EL278=-0.25, "1", EL278=-0.5,"2", EL278=-0.75,"3", EL278=-1,"4",EL278=-1.25,"5", EL278=-1.5,"6", EL278=-1.75,"7", EL278=-2,"8",EL278= -2.25,"9",EL278=-2.5,"10",EL278= -2.75,"11",EL278= -3,"12",EL278= -3.25,"13",EL278= -3.5,"14",EL278= -3.75,"15",EL278=-4,"16")</f>
        <v>0</v>
      </c>
      <c r="EO278" s="10" t="n">
        <v>0.25</v>
      </c>
      <c r="EP278" s="11" t="str">
        <f aca="false">IF(EO278=0,"1","2")</f>
        <v>2</v>
      </c>
      <c r="EQ278" s="11" t="str">
        <f aca="false" t="array" ref="EQ278">_xlfn.IFS(EO278=0,"0", EO278=0.25, "1", EO278=0.5,"2", EO278=0.75,"3", EO278=1,"4",EO278=1.25,"5", EO278=1.5,"6", EO278=1.75,"7", EO278=2,"8", EO278=2.25,"9", EO278=2.25,"9",EO278=2.5,"10", EO278=2.75,"11", EO278=3,"12", EO278=3.25,"13", EO278=3.5,"14", EO278=3.75,"15",EO278=4,"16", EO278=-0.25, "17", bq=-0.5, "18")</f>
        <v>1</v>
      </c>
      <c r="ER278" s="10" t="n">
        <v>0.25</v>
      </c>
      <c r="ES278" s="11" t="str">
        <f aca="false">IF(ER278=0,"1","2")</f>
        <v>2</v>
      </c>
      <c r="ET278" s="11" t="str">
        <f aca="false" t="array" ref="ET278">_xlfn.IFS(ER278=0,"0", ER278=0.25, "1", ER278=0.5,"2", ER278=0.75,"3", ER278=1,"4",ER278=1.25,"5", ER278=1.5,"6", ER278=1.75,"7", ER278=2,"8", ER278=2.25,"9", ER278=2.25,"9",ER278=2.5,"10", ER278=2.75,"11", ER278=3,"12", ER278=3.25,"13", ER278=3.5,"14", ER278=3.75,"15",ER278=4,"16", ER278=-0.25, "17", bq=-0.5, "18")</f>
        <v>1</v>
      </c>
      <c r="EU278" s="13" t="n">
        <v>26</v>
      </c>
      <c r="EV278" s="14" t="str">
        <f aca="false">VLOOKUP(EU278,LEYENDA!$G$2:$H$8,2,TRUE())</f>
        <v>25-36</v>
      </c>
      <c r="EW278" s="14" t="str">
        <f aca="false" t="array" ref="EW278">_xlfn.IFS(EV278="0-5","1", EV278="6-12","2", EV278="13-18","3", EV278="19-24","4", EV278="25-36","5", EV278="37-48","6", EV278="49-60","7")</f>
        <v>5</v>
      </c>
    </row>
    <row r="279" customFormat="false" ht="13.5" hidden="false" customHeight="false" outlineLevel="0" collapsed="false">
      <c r="A279" s="1" t="n">
        <v>71</v>
      </c>
      <c r="B279" s="32" t="n">
        <v>9</v>
      </c>
      <c r="C279" s="33" t="n">
        <v>44369</v>
      </c>
      <c r="D279" s="6"/>
      <c r="E279" s="5" t="str">
        <f aca="false">VLOOKUP(A279,'286'!$A$3:$J$600,10,FALSE())</f>
        <v>LÓPEZ MARUGAN, BEGOÑA</v>
      </c>
      <c r="F279" s="4" t="str">
        <f aca="false">VLOOKUP(A279,'286'!$A$3:$I$1768,3,FALSE())</f>
        <v>LOMABE</v>
      </c>
      <c r="G279" s="6" t="n">
        <f aca="false">VLOOKUP(A279,'286'!$A$3:$I$1768,4,FALSE())</f>
        <v>17284</v>
      </c>
      <c r="H279" s="7" t="n">
        <f aca="false">YEAR(C279)-YEAR(G279)</f>
        <v>74</v>
      </c>
      <c r="I279" s="1" t="str">
        <f aca="false">VLOOKUP(H279,LEYENDA!$C$2:$D$6,2,TRUE())</f>
        <v>61-100</v>
      </c>
      <c r="J279" s="5" t="str">
        <f aca="false">VLOOKUP(A279,'286'!$A$3:$I$1768,7,FALSE())</f>
        <v>M</v>
      </c>
      <c r="K279" s="8" t="str">
        <f aca="false">VLOOKUP(A279,'286'!$A$3:$I$1768,2,FALSE())</f>
        <v>OD</v>
      </c>
      <c r="L279" s="4" t="str">
        <f aca="false">VLOOKUP(A279,'286'!$A$3:$I$1768,8,FALSE())</f>
        <v>D</v>
      </c>
      <c r="M279" s="4" t="str">
        <f aca="false">VLOOKUP(A279,'286'!$A$3:$I$1768,9,FALSE())</f>
        <v>I</v>
      </c>
      <c r="N279" s="8" t="str">
        <f aca="false">IF(R279=O279, "MISMA","CONTRARIA")</f>
        <v>CONTRARIA</v>
      </c>
      <c r="O279" s="8" t="str">
        <f aca="false" t="array" ref="O279">_xlfn.IFS(L279="D","1", L279="I","2")</f>
        <v>1</v>
      </c>
      <c r="P279" s="8" t="str">
        <f aca="false" t="array" ref="P279">_xlfn.IFS(K279="OD","1", K279="OI","2")</f>
        <v>1</v>
      </c>
      <c r="Q279" s="1" t="str">
        <f aca="false" t="array" ref="Q279">_xlfn.IFS(J279="M","1", J279="H","2")</f>
        <v>1</v>
      </c>
      <c r="R279" s="8" t="str">
        <f aca="false" t="array" ref="R279">_xlfn.IFS(M279="D","1", M279="I","2")</f>
        <v>2</v>
      </c>
      <c r="S279" s="1" t="str">
        <f aca="false" t="array" ref="S279">_xlfn.IFS(N279="CONTRARIA", "1",N279= "MISMA","2")</f>
        <v>1</v>
      </c>
      <c r="T279" s="1" t="str">
        <f aca="false" t="array" ref="T279">_xlfn.IFS(I279="0-12","1", I279="13-24","2", I279="25-40","3", I279="41-60","4", I279="61-100","5")</f>
        <v>5</v>
      </c>
      <c r="U279" s="9" t="n">
        <v>1</v>
      </c>
      <c r="V279" s="1" t="str">
        <f aca="false">IF(U279="","",IF(AND(U279&gt;=-9,U279&lt;=-6.5),"-9 a -6,5",IF(AND(U279&gt;=-6,U279&lt;=-3.5),"-6 a -3,5",IF(AND(U279&gt;=-3,U279&lt;=-1),"-3 a -1",IF(U279=-0.5,"-0,5",IF(AND(U279&gt;=0,U279&lt;=2.5),"0 a 2,5",IF(AND(U279&gt;=3,U279&lt;=5.5),"3 a 5,5",IF(AND(U279&gt;=6,U279&lt;=8.5),"6 a 8,5",IF(AND(U279&gt;=9,U279&lt;=20),"9 a 20","Fuera de rango")))))))))</f>
        <v>0 a 2,5</v>
      </c>
      <c r="W279" s="11" t="n">
        <f aca="false">IF(V279="","",IF(V279="-9 a -6,5",2,IF(V279="-6 a -3,5",3,IF(V279="-3 a -1",4,IF(V279="-0,5","NORMA",IF(V279="0 a 2,5",5,IF(V279="3 a 5,5",6,IF(V279="6 a 8,5",7,IF(V279="9 a 20",8,"Fuera de rango")))))))))</f>
        <v>5</v>
      </c>
      <c r="X279" s="9" t="n">
        <v>0</v>
      </c>
      <c r="Y279" s="10" t="str">
        <f aca="false">IF(X279="","",IF(AND(X279&gt;=0,X279&lt;=4),"0 a 4",IF(AND(X279&gt;=4.5,X279&lt;=8.5),"4,5 a 8,5",IF(X279=9,"9",IF(AND(X279&gt;=9.5,X279&lt;=13),"9,5 a 13",IF(AND(X279&gt;=13.5,X279&lt;=20),"13,5 a 20",IF(AND(X279&gt;=20.5,X279&lt;=35),"20,5 a 35","Fuera de rango")))))))</f>
        <v>0 a 4</v>
      </c>
      <c r="Z279" s="11" t="n">
        <f aca="false">IF(Y279="","",IF(Y279="0 a 4",1,IF(Y279="4,5 a 8,5",2,IF(Y279="9","NORMA",IF(Y279="9,5 a 13",3,IF(Y279="13,5 a 20",4,IF(Y279="20,5 a 35",5,"Fuera de rango")))))))</f>
        <v>1</v>
      </c>
      <c r="AA279" s="9" t="n">
        <v>17</v>
      </c>
      <c r="AB279" s="10" t="str">
        <f aca="false">IF(AA279="","",IF(AND(AA279&gt;=0,AA279&lt;=9),"0 a 9",IF(AND(AA279&gt;=9.5,AA279&lt;=18.5),"9,5 a 18,5",IF(AA279=19,"19",IF(AND(AA279&gt;=19.5,AA279&lt;=28),"19,5 a 28",IF(AND(AA279&gt;=28.5,AA279&lt;=40),"28,5 a 40","Fuera de rango"))))))</f>
        <v>9,5 a 18,5</v>
      </c>
      <c r="AC279" s="11" t="n">
        <f aca="false" t="array" ref="AC279">_xlfn.IFS(AB279="","",AB279="0 a 9",1,AB279="9,5 a 18,5",2,AB279="19","NORMA",AB279="19,5 a 28",3,AB279="28,5 a 40",4,TRUE(),"Fuera de rango")</f>
        <v>2</v>
      </c>
      <c r="AD279" s="9" t="n">
        <v>6</v>
      </c>
      <c r="AE279" s="10" t="str">
        <f aca="false">IF(AD279="","",IF(AND(AD279&gt;=-10,AD279&lt;=0),"De -10 a 0",IF(AND(AD279&gt;=0.5,AD279&lt;=9.5),"0,5 a 9,5",IF(AD279=10,"10",IF(AND(AD279&gt;=10.5,AD279&lt;=20),"10,5 a 20",IF(AND(AD279&gt;=20.5,AD279&lt;=40),"20,5 a 40","Fuera de rango"))))))</f>
        <v>0,5 a 9,5</v>
      </c>
      <c r="AF279" s="12" t="n">
        <f aca="false">IF(AD279="","",IF(AND(AD279&gt;=-10,AD279&lt;=0),1,IF(AND(AD279&gt;=0.5,AD279&lt;=9.5),2,IF(AD279=10,"NORMA",IF(AND(AD279&gt;=10.5,AD279&lt;=20),3,IF(AND(AD279&gt;=20.5,AD279&lt;=40),4,""))))))</f>
        <v>2</v>
      </c>
      <c r="AG279" s="9" t="n">
        <v>8</v>
      </c>
      <c r="AH279" s="10" t="str">
        <f aca="false">IF(AG279="","",IF(AND(AG279&gt;=0,AG279&lt;=4),"0 a 4",IF(AND(AG279&gt;=4.5,AG279&lt;=8.5),"4,5 a 8,5",IF(AG279=9,"9",IF(AND(AG279&gt;=9.5,AG279&lt;=13),"9,5 a 13",IF(AND(AG279&gt;=13.5,AG279&lt;=25),"13,5 a 25","Fuera de rango"))))))</f>
        <v>4,5 a 8,5</v>
      </c>
      <c r="AI279" s="11" t="n">
        <f aca="false">IF(AH279="","",IF(AH279="0 a 4",1,IF(AH279="4,5 a 8,5",2,IF(AH279="9","NORMA",IF(AH279="9,5 a 13",3,IF(AH279="13,5 a 25",4,""))))))</f>
        <v>2</v>
      </c>
      <c r="AJ279" s="9" t="n">
        <v>5</v>
      </c>
      <c r="AK279" s="10" t="str">
        <f aca="false">IF(AJ279="","",IF(AND(AJ279&gt;=-15,AJ279&lt;=-10.5),"-15 a -10,5",IF(AND(AJ279&gt;=-10,AJ279&lt;=-4),"-10 a -4",IF(AND(AJ279&gt;=-4.5,AJ279&lt;=0),"-4,5 a 0",IF(AND(AJ279&gt;=0.5,AJ279&lt;=4.5),"0,5 a 4,5",IF(AJ279=5,"5",IF(AND(AJ279&gt;=5.5,AJ279&lt;=10),"5,5 a 10",IF(AND(AJ279&gt;=10.5,AJ279&lt;=20),"10,5 a 20","Fuera de rango"))))))))</f>
        <v>5</v>
      </c>
      <c r="AL279" s="11" t="str">
        <f aca="false">IF(AK279="","",IF(AK279="-15 a -10,5",1,IF(AK279="-10 a -4",2,IF(AK279="-4,5 a 0",3,IF(AK279="0,5 a 4,5",4,IF(AK279="5","NORMA",IF(AK279="5,5 a 10",5,IF(AK279="10,5 a 20",6,"Error"))))))))</f>
        <v>NORMA</v>
      </c>
      <c r="AM279" s="9" t="n">
        <v>0</v>
      </c>
      <c r="AN279" s="10" t="str">
        <f aca="false">IF(AM279="","",IF(AND(AM279&gt;=-7.5,AM279&lt;=-5.5),"-7,5 a -5,5",IF(AND(AM279&gt;=-5,AM279&lt;=-3),"-5 a -3",IF(AND(AM279&gt;=-2.5,AM279&lt;=-0.5),"-2,5 a -0,5",IF(AM279=0,"0,00",IF(AND(AM279&gt;=0.5,AM279&lt;=2.5),"0,5 a 2,5",IF(AND(AM279&gt;=3,AM279&lt;=5),"3 a 5",IF(AND(AM279&gt;=5.5,AM279&lt;=7.5),"5,5 a 7,5",IF(AND(AM279&gt;=8,AM279&lt;=10),"8 a 10","Fuera de rango")))))))))</f>
        <v>0,00</v>
      </c>
      <c r="AO279" s="11" t="str">
        <f aca="false">IF(AN279="","",IF(AN279="-7,5 a -5,5",1,IF(AN279="-5 a -3",2,IF(AN279="-2,5 a -0,5",3,IF(AN279="0,00","NORMA",IF(AN279="0,5 a 2,5",4,IF(AN279="3 a 5",5,IF(AN279="5,5 a 7,5",6,IF(AN279="8 a 10",7,"Error")))))))))</f>
        <v>NORMA</v>
      </c>
      <c r="AP279" s="9" t="n">
        <v>-9</v>
      </c>
      <c r="AQ279" s="10" t="str">
        <f aca="false">IF(AP279="","",IF(AND(AP279&gt;=-20,AP279&lt;=-9.5),"-20 a -9,5",IF(AND(AP279&gt;=-9,AP279&lt;=-6.5),"-9 a -6,5",IF(AP279=-6,"-6",IF(AND(AP279&gt;=-5.5,AP279&lt;=-3),"-5,5 a -3",IF(AND(AP279&gt;=-2.5,AP279&lt;=0),"-2,5 a 0",IF(AND(AP279&gt;=0.5,AP279&lt;=3),"0,5 a 3",IF(AND(AP279&gt;=3.5,AP279&lt;=6),"3,5 a 6",IF(AND(AP279&gt;=6.5,AP279&lt;=9),"6,5 a 9",IF(AND(AP279&gt;=9.5,AP279&lt;=20),"9,5 a 20","Fuera de rango"))))))))))</f>
        <v>-9 a -6,5</v>
      </c>
      <c r="AR279" s="11" t="n">
        <f aca="false">IF(AQ279="","",IF(AQ279="-20 a -9,5",1,IF(AQ279="-9 a -6,5",2,IF(AQ279="-6","NORMA",IF(AQ279="-5,5 a -3",3,IF(AQ279="-2,5 a 0",4,IF(AQ279="0,5 a 3",5,IF(AQ279="3,5 a 6",6,IF(AQ279="6,5 a 9",7,IF(AQ279="9,5 a 20",8,""))))))))))</f>
        <v>2</v>
      </c>
      <c r="AS279" s="9" t="n">
        <v>0</v>
      </c>
      <c r="AT279" s="10" t="str">
        <f aca="false">IF(AS279="","",IF(AND(AS279&gt;=-16,AS279&lt;=-14),"-16 a -14",IF(AND(AS279&gt;=-13.5,AS279&lt;=-11.5),"-13,5 a -11,5",IF(AND(AS279&gt;=-11,AS279&lt;=-9),"-11 a -9",IF(AND(AS279&gt;=-8.5,AS279&lt;=-6.5),"-8,5 a -6,5",IF(AND(AS279&gt;=-6,AS279&lt;=-4),"-6 a -4",IF(AND(AS279&gt;=-3.5,AS279&lt;=-1.5),"-3,5 a -1,5",IF(AND(AS279&gt;=-1,AS279&lt;=1),"-1 a 1",IF(AND(AS279&gt;=1.5,AS279&lt;=3.5),"1,5 a 3,5",IF(AND(AS279&gt;=4,AS279&lt;=6),"4 a 6",IF(AND(AS279&gt;=6.5,AS279&lt;=8.5),"6,5 a 8,5",IF(AND(AS279&gt;=9,AS279&lt;=11),"9 a 11",IF(AND(AS279&gt;=11.5,AS279&lt;=13.5),"11,5 a 13,5",IF(AND(AS279&gt;=14,AS279&lt;=16),"14 a 16",IF(AND(AS279&gt;=16.5,AS279&lt;=18.5),"16,5 a 18,5",IF(AND(AS279&gt;=19,AS279&lt;=21),"19 a 21","Fuera de rango"))))))))))))))))</f>
        <v>-1 a 1</v>
      </c>
      <c r="AU279" s="11" t="n">
        <f aca="false" t="array" ref="AU279">IF(AT279="","",_xlfn.IFS(AT279="-16 a -14",1,AT279="-13,5 a -11,5",2,AT279="-11 a -9",3,AT279="-8,5 a -6,5",4,AT279="-6 a -4",5,AT279="-3,5 a -1,5",6,AT279="-1 a 1",7,AT279="1,5 a 3,5",8,AT279="4 a 6","NORMA",AT279="6,5 a 8,5",9,AT279="9 a 11",10,AT279="11,5 a 13,5",11,AT279="14 a 16",12,AT279="16,5 a 18,5",13,AT279="19 a 21",14,TRUE(),""))</f>
        <v>7</v>
      </c>
      <c r="AV279" s="9" t="n">
        <v>2.5</v>
      </c>
      <c r="AW279" s="10" t="str">
        <f aca="false">IF(AV279="","",IF(AND(AV279&gt;=-1,AV279&lt;=-0.5),"-1 a -0,5",IF(AND(AV279&gt;-0.5,AV279&lt;=0),"De -0,5 a 0",IF(AND(AV279&gt;=0.25,AV279&lt;=0.75),"0,25 a 0,75",IF(AND(AV279&gt;=1,AV279&lt;=1.5),"1 a 1,5",IF(AND(AV279&gt;=1.75,AV279&lt;=2.25),"1,75 a 2,25",IF(AND(AV279&gt;=2.5,AV279&lt;=3),"2,5 a 3",IF(AND(AV279&gt;=3.25,AV279&lt;=3.75),"3,25 a 3,75","Fuera de rango"))))))))</f>
        <v>2,5 a 3</v>
      </c>
      <c r="AX279" s="11" t="n">
        <f aca="false">IF(AW279="","",IF(OR(AW279="-1 a -0,5",AW279="-1 a -0.5"),1,IF(OR(AW279="De -0,5 a 0",AW279="-0,5 a 0",AW279="De -0.5 a 0"),2,IF(OR(AW279="0,25 a 0,75",AW279="0.25 a 0.75"),"NORMA",IF(OR(AW279="1 a 1,5",AW279="1 a 1.5"),3,IF(OR(AW279="1,75 a 2,25",AW279="1.75 a 2.25"),4,IF(OR(AW279="2,5 a 3",AW279="2.5 a 3"),5,IF(OR(AW279="3,25 a 3,75",AW279="3.25 a 3.75"),6,""))))))))</f>
        <v>5</v>
      </c>
      <c r="AY279" s="9" t="n">
        <v>-9</v>
      </c>
      <c r="AZ279" s="10" t="str">
        <f aca="false">IF(AY279="","",IF(AND(AY279&gt;=-20,AY279&lt;=-9.5),"-20 a -9,5",IF(AND(AY279&gt;=-9,AY279&lt;=-6.5),"-9 a -6,5",IF(AY279=-6,"-6",IF(AND(AY279&gt;=-5.5,AY279&lt;=-3),"-5,5 a -3",IF(AND(AY279&gt;=-2.5,AY279&lt;=0),"-2,5 a 0",IF(AND(AY279&gt;=0.5,AY279&lt;=3),"0,5 a 3",IF(AND(AY279&gt;=3.5,AY279&lt;=6),"3,5 a 6","Fuera de rango"))))))))</f>
        <v>-9 a -6,5</v>
      </c>
      <c r="BA279" s="11" t="n">
        <f aca="false">IF(AZ279="","",IF(AZ279="-20 a -9,5",1,IF(AZ279="-9 a -6,5",2,IF(AZ279="-6","NORMA",IF(AZ279="-5,5 a -3",3,IF(AZ279="-2,5 a 0",4,IF(AZ279="0,5 a 3",5,IF(AZ279="3,5 a 6",6,""))))))))</f>
        <v>2</v>
      </c>
      <c r="BB279" s="9" t="n">
        <v>0</v>
      </c>
      <c r="BC279" s="10" t="str">
        <f aca="false" t="array" ref="BC279">IF(BB279="","",_xlfn.IFS(AND(BB279&gt;=0,BB279&lt;=2),"0 a 2",AND(BB279&gt;=2.5,BB279&lt;=4.5),"2,5 a 4,5",AND(BB279&gt;=5,BB279&lt;=7),"5 a 7",AND(BB279&gt;=7.5,BB279&lt;=9.5),"7,5 a 9,5",AND(BB279&gt;=10,BB279&lt;=12),"10 a 12",AND(BB279&gt;=12.5,BB279&lt;=14.5),"12,5 a 14,5",BB279=15,"15",AND(BB279&gt;=15.5,BB279&lt;=17.5),"15,5 a 17,5",AND(BB279&gt;=18,BB279&lt;=20),"18 a 20",AND(BB279&gt;=20.5,BB279&lt;=22.5),"20,5 a 22,5",AND(BB279&gt;=23,BB279&lt;=25),"23 a 25",TRUE(),"Fuera de rango"))</f>
        <v>0 a 2</v>
      </c>
      <c r="BD279" s="11" t="n">
        <f aca="false" t="array" ref="BD279">IF(BC279="","",_xlfn.IFS(BC279="0 a 2",1,BC279="2,5 a 4,5",2,BC279="5 a 7",3,BC279="7,5 a 9,5",4,BC279="10 a 12",5,BC279="12,5 a 14,5",6,BC279="15","NORMA",BC279="15,5 a 17,5",7,BC279="18 a 20",8,BC279="20,5 a 22,5",9,BC279="23 a 25",10,TRUE(),"Fuera de rango"))</f>
        <v>1</v>
      </c>
      <c r="BE279" s="9" t="n">
        <v>13</v>
      </c>
      <c r="BF279" s="10" t="str">
        <f aca="false">IF(BE279="","",IF(AND(BE279&gt;=-20,BE279&lt;=-10),"-20 a -10",IF(AND(BE279&gt;=-9.5,BE279&lt;=0.5),"-9,5 a 0,5",IF(AND(BE279&gt;=1,BE279&lt;=11),"1 a 11",IF(AND(BE279&gt;=11.5,BE279&lt;=20.5),"11,5 a 20,5",IF(BE279=21,"21",IF(AND(BE279&gt;=21.5,BE279&lt;=31.5),"21,5 a 31,5",IF(AND(BE279&gt;=32,BE279&lt;=42),"32 a 42","Fuera de rango"))))))))</f>
        <v>11,5 a 20,5</v>
      </c>
      <c r="BG279" s="11" t="n">
        <f aca="false">IF(BF279="","",IF(BF279="-20 a -10",1,IF(BF279="-9,5 a 0,5",2,IF(BF279="1 a 11",3,IF(BF279="11,5 a 20,5",4,IF(BF279="21","NORMA",IF(BF279="21,5 a 31,5",5,IF(BF279="32 a 42",6,""))))))))</f>
        <v>4</v>
      </c>
      <c r="BH279" s="9" t="n">
        <v>-2</v>
      </c>
      <c r="BI279" s="10" t="str">
        <f aca="false">IF(BH279="","",IF(AND(BH279&gt;=-20,BH279&lt;=-15),"-20 a -15",IF(AND(BH279&gt;=-14.5,BH279&lt;=-9.5),"-14,5 a -9,5",IF(AND(BH279&gt;=-9,BH279&lt;=-4),"-9 a -4",IF(AND(BH279&gt;=-3.5,BH279&lt;=2.5),"-3,5 a 2,5",IF(AND(BH279&gt;=3,BH279&lt;=8),"3 a 8",IF(AND(BH279&gt;=8.5,BH279&lt;=14.5),"8,5 a 14,5",IF(BH279=15,"15",IF(AND(BH279&gt;=15.5,BH279&lt;=20.5),"15,5 a 20,5",IF(AND(BH279&gt;=21,BH279&lt;=26),"21 a 26","Fuera de rango"))))))))))</f>
        <v>-3,5 a 2,5</v>
      </c>
      <c r="BJ279" s="11" t="n">
        <f aca="false">IF(BI279="","",IF(BI279="-20 a -15",1,IF(BI279="-14,5 a -9,5",2,IF(BI279="-9 a -4",3,IF(BI279="-3,5 a 2,5",4,IF(BI279="3 a 8",5,IF(BI279="8,5 a 14,5",6,IF(BI279="15","NORMA",IF(BI279="15,5 a 20,5",7,IF(BI279="21 a 26",8,IF(BI279="26,5 a 31,5",9,"")))))))))))</f>
        <v>4</v>
      </c>
      <c r="BK279" s="9" t="n">
        <v>0</v>
      </c>
      <c r="BL279" s="10" t="str">
        <f aca="false">IF(BK279="","",IF(AND(BK279&gt;=0,BK279&lt;=2),"0 - 2",IF(AND(BK279&gt;=2.5,BK279&lt;=4.5),"2,5 - 4,5",IF(AND(BK279&gt;=5,BK279&lt;=7),"5 - 7",IF(AND(BK279&gt;=7.5,BK279&lt;=9.5),"7,5 - 9,5",IF(AND(BK279&gt;=10,BK279&lt;=12),"10 - 12",IF(AND(BK279&gt;=12.5,BK279&lt;=13.5),"12,5 - 13,5",IF(BK279=14,"14",IF(AND(BK279&gt;=14.5,BK279&lt;=16.5),"14,5 - 16,5",IF(AND(BK279&gt;=17,BK279&lt;=19),"17 - 19",IF(AND(BK279&gt;=19.5,BK279&lt;=21.5),"19,5 - 21,5",IF(AND(BK279&gt;=22,BK279&lt;=24),"22 - 24",IF(AND(BK279&gt;=24.5,BK279&lt;=26.5),"24,5 - 26,5",IF(AND(BK279&gt;=27,BK279&lt;=29),"27 - 29",IF(AND(BK279&gt;=29.5,BK279&lt;=30),"29,5 - 30","Fuera de rango")))))))))))))))</f>
        <v>0 - 2</v>
      </c>
      <c r="BM279" s="11" t="n">
        <f aca="false">IF(BL279="","",IF(BL279="0 - 2",1,IF(BL279="2,5 - 4,5",2,IF(BL279="5 - 7",3,IF(BL279="7,5 - 9,5",4,IF(BL279="10 - 12",5,IF(BL279="12,5 - 13,5",6,IF(BL279="14","NORMA",IF(BL279="14,5 - 16,5",7,IF(BL279="17 - 19",8,IF(BL279="19,5 - 21,5",9,IF(BL279="22 - 24",10,IF(BL279="24,5 - 26,5",11,IF(BL279="27 - 29",12,IF(BL279="29,5 - 30",13,"")))))))))))))))</f>
        <v>1</v>
      </c>
      <c r="BN279" s="9" t="n">
        <v>19</v>
      </c>
      <c r="BO279" s="10" t="str">
        <f aca="false">IF(BN279="","",IF(AND(BN279&gt;=-20,BN279&lt;=-10),"-20 a -10",IF(AND(BN279&gt;=-9.5,BN279&lt;=0.5),"-9,5 a 0,5",IF(AND(BN279&gt;=1,BN279&lt;=11),"1 a 11",IF(AND(BN279&gt;=11.5,BN279&lt;=21.5),"11,5 a 21,5",IF(BN279=22,"22",IF(AND(BN279&gt;=22.5,BN279&lt;=32.5),"22,5 a 32,5",IF(AND(BN279&gt;=33,BN279&lt;=43),"33 a 43","Fuera de rango"))))))))</f>
        <v>11,5 a 21,5</v>
      </c>
      <c r="BP279" s="11" t="n">
        <f aca="false">IF(BO279="","",IF(BO279="-20 a -10",1,IF(BO279="-9,5 a 0,5",2,IF(BO279="1 a 11",3,IF(BO279="11,5 a 21,5",4,IF(BO279="22","NORMA",IF(BO279="22,5 a 32,5",5,IF(BO279="33 a 43",6,""))))))))</f>
        <v>4</v>
      </c>
      <c r="BQ279" s="9" t="n">
        <v>16</v>
      </c>
      <c r="BR279" s="10" t="str">
        <f aca="false">IF(BQ279="","",IF(AND(BQ279&gt;=-20,BQ279&lt;=-15),"-20 a -15",IF(AND(BQ279&gt;=-14.5,BQ279&lt;=-9.5),"-14,5 a -9,5",IF(AND(BQ279&gt;=-9,BQ279&lt;=-4),"-9 a -4",IF(AND(BQ279&gt;=-3.5,BQ279&lt;=2.5),"-3,5 a 2,5",IF(AND(BQ279&gt;=3,BQ279&lt;=8),"3 a 8",IF(AND(BQ279&gt;=8.5,BQ279&lt;=13.5),"8,5 a 13,5",IF(AND(BQ279&gt;=14,BQ279&lt;=17.5),"14 a 17,5",IF(BQ279=18,"18",IF(AND(BQ279&gt;=18.5,BQ279&lt;=23.5),"18,5 a 23,5",IF(AND(BQ279&gt;=24,BQ279&lt;=29),"24 a 29",IF(AND(BQ279&gt;=29.5,BQ279&lt;=34.5),"29,5 a 34,5",IF(AND(BQ279&gt;=35,BQ279&lt;=40),"35 a 40","Fuera de rango")))))))))))))</f>
        <v>14 a 17,5</v>
      </c>
      <c r="BS279" s="11" t="n">
        <f aca="false">IF(BR279="","",IF(BR279="-20 a -15",1,IF(BR279="-14,5 a -9,5",2,IF(BR279="-9 a -4",3,IF(BR279="-3,5 a 2,5",4,IF(BR279="3 a 8",5,IF(BR279="8,5 a 13,5",6,IF(BR279="14 a 17,5",7,IF(BR279="18","NORMA",IF(BR279="18,5 a 23,5",8,IF(BR279="24 a 29",9,IF(BR279="29,5 a 34,5",10,IF(BR279="35 a 40",11,"")))))))))))))</f>
        <v>7</v>
      </c>
      <c r="BT279" s="9" t="n">
        <v>0</v>
      </c>
      <c r="BU279" s="10" t="str">
        <f aca="false">IF(BT279="","",IF(AND(BT279&gt;=-20,BT279&lt;=-18),"-20 a -18",IF(AND(BT279&gt;=-17.5,BT279&lt;=-15.5),"-17,5 a -15,5",IF(AND(BT279&gt;=-15,BT279&lt;=-13),"-15 a -13",IF(AND(BT279&gt;=-12.5,BT279&lt;=-10.5),"-12,5 a -10,5",IF(AND(BT279&gt;=-10,BT279&lt;=-8),"-10 a -8",IF(AND(BT279&gt;=-7.5,BT279&lt;=-5.5),"-7,5 a -5,5",IF(AND(BT279&gt;=-5,BT279&lt;=-3),"-5 a -3",IF(AND(BT279&gt;=-2.5,BT279&lt;=-0.5),"-2,5 a -0,5",IF(BT279=0,"0",IF(AND(BT279&gt;=0.5,BT279&lt;=2.5),"0,5 a 2,5",IF(AND(BT279&gt;=3,BT279&lt;=5),"3 a 5",IF(AND(BT279&gt;=5.5,BT279&lt;=7.5),"5,5 a 7,5",IF(AND(BT279&gt;=8,BT279&lt;=10),"8 a 10",IF(AND(BT279&gt;=10.5,BT279&lt;=12.5),"10,5 a 12,5",IF(AND(BT279&gt;=13,BT279&lt;=15),"13 a 15",IF(AND(BT279&gt;=15.5,BT279&lt;=17.5),"15,5 a 17,5",IF(AND(BT279&gt;=18,BT279&lt;=20),"18 a 20","Fuera de rango"))))))))))))))))))</f>
        <v>0</v>
      </c>
      <c r="BV279" s="11" t="str">
        <f aca="false">IF(BT279="","",IF(BT279=0,"NORMA",IF(AND(BT279&gt;=-20,BT279&lt;=-18),2,IF(AND(BT279&gt;=-17.5,BT279&lt;=-15.5),2,IF(AND(BT279&gt;=-15,BT279&lt;=-13),3,IF(AND(BT279&gt;=-12.5,BT279&lt;=-10.5),4,IF(AND(BT279&gt;=-10,BT279&lt;=-8),5,IF(AND(BT279&gt;=-7.5,BT279&lt;=-5.5),6,IF(AND(BT279&gt;=-5,BT279&lt;=-3),7,IF(AND(BT279&gt;=-2.5,BT279&lt;=-0.5),8,IF(AND(BT279&gt;=0.5,BT279&lt;=2.5),9,IF(AND(BT279&gt;=3,BT279&lt;=5),10,IF(AND(BT279&gt;=5.5,BT279&lt;=7.5),11,IF(AND(BT279&gt;=8,BT279&lt;=10),12,IF(AND(BT279&gt;=10.5,BT279&lt;=12.5),13,IF(AND(BT279&gt;=13,BT279&lt;=15),14,IF(AND(BT279&gt;=15.5,BT279&lt;=17.5),15,IF(AND(BT279&gt;=18,BT279&lt;=20),16,"Fuera de rango"))))))))))))))))))</f>
        <v>NORMA</v>
      </c>
      <c r="BW279" s="9" t="n">
        <v>-3.5</v>
      </c>
      <c r="BX279" s="10" t="n">
        <f aca="false">18.5- (0.3*H279)</f>
        <v>-3.7</v>
      </c>
      <c r="BY279" s="10" t="n">
        <f aca="false">(BW279)-(BX279)</f>
        <v>0.199999999999999</v>
      </c>
      <c r="BZ279" s="10" t="str">
        <f aca="false">IF(BY279="","",IF(BY279&lt;-27.5,"De -30 a -28",IF(BY279&lt;-25,"De -27,5 a -25,5",IF(BY279&lt;-22.5,"De -25 a -23",IF(BY279&lt;-20,"De -22,5 a -20,5",IF(BY279&lt;-17.5,"De -20 a -18",IF(BY279&lt;-15,"De -17,5 a -15,5",IF(BY279&lt;-12.5,"De -15 a -13",IF(BY279&lt;-10,"De -12,5 a -10,5",IF(BY279&lt;-7.5,"De -10 a -8",IF(BY279&lt;-5,"De -7,5 a -5,5",IF(BY279&lt;-2.5,"De -5 a -3",IF(BY279&lt;0,"De -2,5 a -0,5",IF(BY279&lt;2.5,"De 0 a 2",IF(BY279&lt;5,"De 2,5 a 4,5",IF(BY279&lt;7.5,"De 5 a 7",IF(BY279&lt;10,"De 7,5 a 9,5",IF(BY279&lt;12.5,"De 10 a 12",IF(BY279&lt;15,"De 12,5 a 14,5",IF(BY279&lt;17.5,"De 15 a 17",IF(BY279&lt;20,"De 17,5 a 19,5",IF(BY279&lt;22.5,"De 20 a 22",IF(BY279&lt;25,"De 22,5 a 24,5",IF(BY279&lt;27.5,"De 25 a 27","De 27,5 a 30"))))))))))))))))))))))))</f>
        <v>De 0 a 2</v>
      </c>
      <c r="CA279" s="12" t="n">
        <f aca="false">IF(BY279="","",IF(BY279&lt;=-28,1,IF(BY279&lt;=-25.5,2,IF(BY279&lt;=-23,3,IF(BY279&lt;=-20.5,4,IF(BY279&lt;=-18,5,IF(BY279&lt;=-15.5,6,IF(BY279&lt;=-13,7,IF(BY279&lt;=-10.5,8,IF(BY279&lt;=-8,9,IF(BY279&lt;=-5.5,10,IF(BY279&lt;=-3,11,IF(BY279&lt;=-0.5,12,IF(BY279&lt;=2,13,IF(BY279&lt;=4.5,14,IF(BY279&lt;=7,15,IF(BY279&lt;=9.5,16,IF(BY279&lt;=12,17,IF(BY279&lt;=14.5,18,IF(BY279&lt;=17,19,IF(BY279&lt;=19.5,20,IF(BY279&lt;=22,21,IF(BY279&lt;=24.5,22,IF(BY279&lt;=27,23,IF(BY279&lt;=30,24,"Fuera de rango")))))))))))))))))))))))))</f>
        <v>13</v>
      </c>
      <c r="CB279" s="9" t="n">
        <v>-3.25</v>
      </c>
      <c r="CC279" s="10" t="n">
        <f aca="false">18.5- (0.3*H279)</f>
        <v>-3.7</v>
      </c>
      <c r="CD279" s="10" t="n">
        <f aca="false">(CB279)-(CC279)</f>
        <v>0.449999999999999</v>
      </c>
      <c r="CE279" s="10" t="str">
        <f aca="false">IF(CD279="","",IF(CD279&lt;-27.5,"De -30 a -28",IF(CD279&lt;-25,"De -27,5 a -25,5",IF(CD279&lt;-22.5,"De -25 a -23",IF(CD279&lt;-20,"De -22,5 a -20,5",IF(CD279&lt;-17.5,"De -20 a -18",IF(CD279&lt;-15,"De -17,5 a -15,5",IF(CD279&lt;-12.5,"De -15 a -13",IF(CD279&lt;-10,"De -12,5 a -10,5",IF(CD279&lt;-7.5,"De -10 a -8",IF(CD279&lt;-5,"De -7,5 a -5,5",IF(CD279&lt;-2.5,"De -5 a -3",IF(CD279&lt;0,"De -2,5 a -0,5",IF(CD279&lt;=2,"De 0 a 2",IF(CD279&lt;=4.5,"De 2,5 a 4,5",IF(CD279&lt;=7,"De 5 a 7",IF(CD279&lt;=9.5,"De 7,5 a 9,5",IF(CD279&lt;=12,"De 10 a 12",IF(CD279&lt;=14.5,"De 12,5 a 14,5",IF(CD279&lt;=17,"De 15 a 17",IF(CD279&lt;=19.5,"De 17,5 a 19,5",IF(CD279&lt;=22,"De 20 a 22",IF(CD279&lt;=24.5,"De 22,5 a 24,5",IF(CD279&lt;=27,"De 25 a 27","De 27,5 a 30"))))))))))))))))))))))))</f>
        <v>De 0 a 2</v>
      </c>
      <c r="CF279" s="12" t="n">
        <f aca="false">IF(CD279="","",IF(CD279&lt;-27.5,1,IF(CD279&lt;-25,2,IF(CD279&lt;-22.5,3,IF(CD279&lt;-20,4,IF(CD279&lt;-17.5,5,IF(CD279&lt;-15,6,IF(CD279&lt;-12.5,7,IF(CD279&lt;-10,8,IF(CD279&lt;-7.5,9,IF(CD279&lt;-5,10,IF(CD279&lt;-2.5,11,IF(CD279&lt;0,12,IF(CD279&lt;2.5,13,IF(CD279&lt;5,14,IF(CD279&lt;7.5,15,IF(CD279&lt;10,16,IF(CD279&lt;12.5,17,IF(CD279&lt;15,18,IF(CD279&lt;17.5,19,IF(CD279&lt;20,20,IF(CD279&lt;22.5,21,IF(CD279&lt;25,22,IF(CD279&lt;27.5,23,24))))))))))))))))))))))))</f>
        <v>13</v>
      </c>
      <c r="CG279" s="9" t="n">
        <v>-1.75</v>
      </c>
      <c r="CH279" s="10" t="str">
        <f aca="false">IF(CG279="","",IF(AND(CG279&gt;=-10,CG279&lt;=-9.5),"-10 a -9,5",IF(AND(CG279&gt;-9.5,CG279&lt;=-8.5),"-9 a -8,5",IF(AND(CG279&gt;-8.5,CG279&lt;=-7.5),"-8 a -7,5",IF(AND(CG279&gt;-7.5,CG279&lt;=-6.5),"-7 a -6,5",IF(AND(CG279&gt;-6.5,CG279&lt;=-5.5),"-6 a -5,5",IF(AND(CG279&gt;-5.5,CG279&lt;=-4.5),"-5 a -4,5",IF(AND(CG279&gt;-4.5,CG279&lt;=-3.5),"-4 a -3,5",IF(AND(CG279&gt;-3.5,CG279&lt;=-2.5),"-3 a -2,5",IF(CG279=-2.25,"-2,25",IF(AND(CG279&gt;-2.5,CG279&lt;=-1.5),"-2 a -1,5",IF(AND(CG279&gt;-1.5,CG279&lt;=-0.5),"-1 a -0,5",IF(AND(CG279&gt;-0.5,CG279&lt;=0.5),"0 a 0,5",IF(AND(CG279&gt;0.5,CG279&lt;=1.5),"1 a 1,5",IF(AND(CG279&gt;1.5,CG279&lt;=2.5),"2 a 2,5",IF(AND(CG279&gt;2.5,CG279&lt;=3.5),"3 a 3,5",IF(AND(CG279&gt;3.5,CG279&lt;=4.5),"4 a 4,5",IF(AND(CG279&gt;4.5,CG279&lt;=5.5),"5 a 5,5",IF(AND(CG279&gt;5.5,CG279&lt;=6.5),"6 a 6,5",IF(AND(CG279&gt;6.5,CG279&lt;=7.5),"7 a 7,5",IF(AND(CG279&gt;7.5,CG279&lt;=8.5),"8 a 8,5",IF(AND(CG279&gt;8.5,CG279&lt;=9.5),"9 a 9,5",IF(CG279&gt;=10,"10","Fuera de rango")))))))))))))))))))))))</f>
        <v>-2 a -1,5</v>
      </c>
      <c r="CI279" s="11" t="n">
        <f aca="false">IF(CG279="","",IF(CG279=-2.25,"NORMA",IF(CG279&lt;=-9.5,1,IF(CG279&lt;=-8.5,2,IF(CG279&lt;=-7.5,3,IF(CG279&lt;=-6.5,4,IF(CG279&lt;=-5.5,5,IF(CG279&lt;=-4.5,6,IF(CG279&lt;=-3.5,7,IF(CG279&lt;=-2.5,8,IF(CG279&lt;=-1.5,9,IF(CG279&lt;=-0.5,10,IF(CG279&lt;=0.5,11,IF(CG279&lt;=1.5,12,IF(CG279&lt;=2.5,13,IF(CG279&lt;=3.5,14,IF(CG279&lt;=4.5,15,IF(CG279&lt;=5.5,16,IF(CG279&lt;=6.5,17,IF(CG279&lt;=7.5,18,IF(CG279&lt;=8.5,19,IF(CG279&lt;=9.5,20,IF(CG279=10,21,"Fuera de rango")))))))))))))))))))))))</f>
        <v>9</v>
      </c>
      <c r="CJ279" s="9" t="n">
        <v>1.75</v>
      </c>
      <c r="CK279" s="10" t="str">
        <f aca="false">IF(CJ279="","",IF(AND(CJ279&gt;=-6,CJ279&lt;=-5.5),"-6 a -5,5",IF(AND(CJ279&gt;-5.5,CJ279&lt;=-4.5),"-5 a -4,5",IF(AND(CJ279&gt;-4.5,CJ279&lt;=-3.5),"-4 a -3,5",IF(AND(CJ279&gt;-3.5,CJ279&lt;=-2.5),"-3 a -2,5",IF(AND(CJ279&gt;-2.5,CJ279&lt;=-1.5),"-2 a -1,5",IF(AND(CJ279&gt;-1.5,CJ279&lt;=-0.5),"-1 a -0,5",IF(AND(CJ279&gt;-0.5,CJ279&lt;=0.5),"0 a 0,5",IF(AND(CJ279&gt;0.5,CJ279&lt;=1.5),"1 a 1,5",IF(AND(CJ279&gt;1.5,CJ279&lt;2.5),"2",IF(AND(CJ279&gt;=2.5,CJ279&lt;=3),"2,5 a 3",IF(AND(CJ279&gt;3,CJ279&lt;=4),"3,5 a 4",IF(AND(CJ279&gt;4,CJ279&lt;=5),"4,5 a 5",IF(AND(CJ279&gt;5,CJ279&lt;=6),"5,5 a 6",IF(AND(CJ279&gt;6,CJ279&lt;=7),"6,5 a 7",IF(AND(CJ279&gt;7,CJ279&lt;=8),"7,5 a 8",IF(AND(CJ279&gt;8,CJ279&lt;=9.5),"8,5 a 9,5",IF(CJ279=10,"10","Fuera de rango"))))))))))))))))))</f>
        <v>2</v>
      </c>
      <c r="CL279" s="11" t="str">
        <f aca="false">IF(CK279="","",IF(OR(CK279="-6 a -5,5",CK279="-6 - -5,5"),1,IF(OR(CK279="-5 a -4,5",CK279="-5 - -4,5"),2,IF(OR(CK279="-4 a -3,5",CK279="-4 - -3,5"),3,IF(OR(CK279="-3 a -2,5",CK279="-3 - -2,5"),4,IF(OR(CK279="-2 a -1,5",CK279="-2 - -1,5"),5,IF(OR(CK279="-1 a -0,5",CK279="-1 - -0,5"),6,IF(OR(CK279="0 a 0,5",CK279="0 - 0,5"),7,IF(OR(CK279="1 a 1,5",CK279="1 - 1,5"),8,IF(CK279="2","NORMA",IF(OR(CK279="2,5 a 3",CK279="2,5 - 3"),9,IF(OR(CK279="3,5 a 4",CK279="3,5 - 4"),10,IF(OR(CK279="4,5 a 5",CK279="4,5 - 5"),11,IF(OR(CK279="5,5 a 6",CK279="5,5 - 6"),12,IF(OR(CK279="6,5 a 7",CK279="6,5 - 7"),13,IF(OR(CK279="7,5 a 8",CK279="7,5 - 8"),14,IF(OR(CK279="8,5 a 9",CK279="8,5 - 9,5",CK279="9 a 9,5"),15,IF(CK279="10",15,IF(OR(CK279="0,5 a 1",CK279="0,5 - 1"),7,"Fuera de rango")))))))))))))))))))</f>
        <v>NORMA</v>
      </c>
      <c r="CM279" s="10" t="n">
        <v>0</v>
      </c>
      <c r="CN279" s="10" t="str">
        <f aca="false">IF(CM279=0,"0", " ")</f>
        <v>0</v>
      </c>
      <c r="CO279" s="10" t="str">
        <f aca="false">IF(CM279&gt;0,"EME"," ")</f>
        <v> </v>
      </c>
      <c r="CP279" s="10" t="n">
        <v>0</v>
      </c>
      <c r="CQ279" s="10" t="str">
        <f aca="false">IF(CP279&gt;0,"0", " ")</f>
        <v> </v>
      </c>
      <c r="CR279" s="10" t="str">
        <f aca="false">IF(CP279&gt;0,"EME"," ")</f>
        <v> </v>
      </c>
      <c r="CS279" s="9" t="n">
        <v>0</v>
      </c>
      <c r="CT279" s="10" t="str">
        <f aca="false">IF(CS279&gt;0,"1", " ")</f>
        <v> </v>
      </c>
      <c r="CU279" s="10" t="str">
        <f aca="false">IF(CS279&gt;0,"HIP"," ")</f>
        <v> </v>
      </c>
      <c r="CV279" s="9" t="n">
        <v>0</v>
      </c>
      <c r="CW279" s="10" t="str">
        <f aca="false">IF(CV279&gt;0,"1", " ")</f>
        <v> </v>
      </c>
      <c r="CX279" s="10" t="str">
        <f aca="false">IF(CV279&gt;0,"HIP"," ")</f>
        <v> </v>
      </c>
      <c r="CY279" s="9" t="n">
        <v>-2.75</v>
      </c>
      <c r="CZ279" s="11" t="str">
        <f aca="false">IF(CY279&lt;0,"2"," ")</f>
        <v>2</v>
      </c>
      <c r="DA279" s="11" t="str">
        <f aca="false">IF(CY279&lt;0,"MIO"," ")</f>
        <v>MIO</v>
      </c>
      <c r="DB279" s="9" t="n">
        <v>-2.5</v>
      </c>
      <c r="DC279" s="11" t="str">
        <f aca="false">IF(DB279&lt;0,"2"," ")</f>
        <v>2</v>
      </c>
      <c r="DD279" s="11" t="str">
        <f aca="false">IF(DB279&lt;0,"MIO"," ")</f>
        <v>MIO</v>
      </c>
      <c r="DE279" s="9" t="n">
        <v>-1.25</v>
      </c>
      <c r="DF279" s="11" t="str">
        <f aca="false">IF(DE279&lt;0,"3"," ")</f>
        <v>3</v>
      </c>
      <c r="DG279" s="11" t="str">
        <f aca="false">IF(DE279&lt;0,"AST"," ")</f>
        <v>AST</v>
      </c>
      <c r="DH279" s="9" t="n">
        <v>-1.25</v>
      </c>
      <c r="DI279" s="11" t="str">
        <f aca="false">IF(DH279&lt;0,"3"," ")</f>
        <v>3</v>
      </c>
      <c r="DJ279" s="11" t="str">
        <f aca="false">IF(DH279&lt;0,"AST"," ")</f>
        <v>AST</v>
      </c>
      <c r="DK279" s="9" t="n">
        <v>2.75</v>
      </c>
      <c r="DL279" s="10" t="str">
        <f aca="false">IF(DK279&gt;0,"4"," ")</f>
        <v>4</v>
      </c>
      <c r="DM279" s="10" t="str">
        <f aca="false">IF(DK279&gt;0,"PRE"," ")</f>
        <v>PRE</v>
      </c>
      <c r="DN279" s="9" t="n">
        <v>2.75</v>
      </c>
      <c r="DO279" s="10" t="str">
        <f aca="false">IF(DN279&gt;0,"4"," ")</f>
        <v>4</v>
      </c>
      <c r="DP279" s="10" t="str">
        <f aca="false">IF(DN279&gt;0,"PRE"," ")</f>
        <v>PRE</v>
      </c>
      <c r="DQ279" s="12" t="n">
        <v>3</v>
      </c>
      <c r="DR279" s="12" t="n">
        <v>3</v>
      </c>
      <c r="DS279" s="12" t="str">
        <f aca="false">CONCATENATE(CO279,CU279,DA279,DG279,DM279)</f>
        <v>  MIOASTPRE</v>
      </c>
      <c r="DT279" s="10" t="str">
        <f aca="false" t="array" ref="DT279">_xlfn.IFS(DS279="EME    ","0", DS279=" HIP   ","1", DS279="  MIO  ","2", DS279="   AST ","3", DS279="    PRE","4", DS279="EME   PRE","5", DS279=" HIP  PRE","6", DS279=" HIP AST ","7", DS279="  MIO PRE","8", DS279="  MIOAST ","9", DS279="   ASTPRE","10",DS279=" HIP ASTPRE","11", DS279="  MIOASTPRE","12", DS279="     ","0")</f>
        <v>12</v>
      </c>
      <c r="DU279" s="1" t="s">
        <v>153</v>
      </c>
      <c r="DV279" s="1" t="str">
        <f aca="false" t="array" ref="DV279">_xlfn.IFS(DU279="SI","2", DU279="NO","1")</f>
        <v>2</v>
      </c>
      <c r="DW279" s="10" t="n">
        <v>0</v>
      </c>
      <c r="DX279" s="11" t="str">
        <f aca="false">IF(DW279=0,"1","2")</f>
        <v>1</v>
      </c>
      <c r="DY279" s="11" t="str">
        <f aca="false" t="array" ref="DY279">_xlfn.IFS(DW279=0,"0", DW279=0.25, "1", DW279=0.5,"2", DW279=0.75,"3", DW279=1,"4",DW279=1.25,"5", DW279=1.5,"6", DW279=1.75,"7", DW279=2,"8")</f>
        <v>0</v>
      </c>
      <c r="DZ279" s="10" t="n">
        <v>0</v>
      </c>
      <c r="EA279" s="11" t="str">
        <f aca="false">IF(DZ279=0,"1","2")</f>
        <v>1</v>
      </c>
      <c r="EB279" s="11" t="str">
        <f aca="false" t="array" ref="EB279">_xlfn.IFS(DZ279=0,"0", DZ279=0.25, "1", DZ279=0.5,"2", DZ279=0.75,"3", DZ279=1,"4",DZ279=1.25,"5", DZ279=1.5,"6", DZ279=1.75,"7", DZ279=2,"8")</f>
        <v>0</v>
      </c>
      <c r="EC279" s="10" t="n">
        <v>0</v>
      </c>
      <c r="ED279" s="10" t="str">
        <f aca="false">IF(EC279=0,"1","2")</f>
        <v>1</v>
      </c>
      <c r="EE279" s="11" t="str">
        <f aca="false" t="array" ref="EE279">_xlfn.IFS(EC279=0,"0", EC279=-0.25, "1", EC279=-0.5,"2", EC279=-0.75,"3", EC279=-1,"4",EC279=-1.25,"5", EC279=-1.5,"6", EC279=-1.75,"7", EC279=-2,"8", EC279=-2.25,"9",EC279=-2.5,"10", EC279=-2.75,"11", EC279=-3,"12", EC279=-3.25,"13", EC279=-3.5,"14", EC279=-3.75,"15",EC279=-4,"16")</f>
        <v>0</v>
      </c>
      <c r="EF279" s="10" t="n">
        <v>0</v>
      </c>
      <c r="EG279" s="10" t="str">
        <f aca="false">IF(EF279=0,"1","2")</f>
        <v>1</v>
      </c>
      <c r="EH279" s="11" t="str">
        <f aca="false" t="array" ref="EH279">_xlfn.IFS(EF279=0,"0", EF279=-0.25, "1", EF279=-0.5,"2", EF279=-0.75,"3", EF279=-1,"4",EF279=-1.25,"5", EF279=-1.5,"6", EF279=-1.75,"7", EF279=-2,"8", EF279=-2.25,"9",EF279=-2.5,"10", EF279=-2.75,"11", EF279=-3,"12", EF279=-3.25,"13", EF279=-3.5,"14", EF279=-3.75,"15",EF279=-4,"16")</f>
        <v>0</v>
      </c>
      <c r="EI279" s="10" t="n">
        <v>-0.5</v>
      </c>
      <c r="EJ279" s="11" t="str">
        <f aca="false">IF(EI279=0,"1","2")</f>
        <v>2</v>
      </c>
      <c r="EK279" s="11" t="str">
        <f aca="false" t="array" ref="EK279">_xlfn.IFS(EI279=0,"0", EI279=-0.25, "1", EI279=-0.5,"2", EI279=-0.75,"3", EI279=-1,"4",EI279=-1.25,"5", EI279=-1.5,"6", EI279=-1.75,"7", EI279=-2,"8", EI279=-2.25,"9", EI279=-2.25,"9",EI279=-2.5,"10", EI279=-2.75,"11", EI279=-3,"12", EI279=-3.25,"13", EI279=-3.5,"14", EI279=-3.75,"15",EI279=-4,"16", EI279=0.25, "17", EI279=0.5, "18")</f>
        <v>2</v>
      </c>
      <c r="EL279" s="10" t="n">
        <v>-0.25</v>
      </c>
      <c r="EM279" s="11" t="str">
        <f aca="false">IF(EL279=0,"1","2")</f>
        <v>2</v>
      </c>
      <c r="EN279" s="11" t="str">
        <f aca="false" t="array" ref="EN279">_xlfn.IFS(EL279=0.25,"17",EL279=0.5,"18", EL279=0,"0", EL279=-0.25, "1", EL279=-0.5,"2", EL279=-0.75,"3", EL279=-1,"4",EL279=-1.25,"5", EL279=-1.5,"6", EL279=-1.75,"7", EL279=-2,"8",EL279= -2.25,"9",EL279=-2.5,"10",EL279= -2.75,"11",EL279= -3,"12",EL279= -3.25,"13",EL279= -3.5,"14",EL279= -3.75,"15",EL279=-4,"16")</f>
        <v>1</v>
      </c>
      <c r="EO279" s="10" t="n">
        <v>-0.25</v>
      </c>
      <c r="EP279" s="11" t="str">
        <f aca="false">IF(EO279=0,"1","2")</f>
        <v>2</v>
      </c>
      <c r="EQ279" s="11" t="str">
        <f aca="false" t="array" ref="EQ279">_xlfn.IFS(EO279=0,"0", EO279=0.25, "1", EO279=0.5,"2", EO279=0.75,"3", EO279=1,"4",EO279=1.25,"5", EO279=1.5,"6", EO279=1.75,"7", EO279=2,"8", EO279=2.25,"9", EO279=2.25,"9",EO279=2.5,"10", EO279=2.75,"11", EO279=3,"12", EO279=3.25,"13", EO279=3.5,"14", EO279=3.75,"15",EO279=4,"16", EO279=-0.25, "17", bq=-0.5, "18")</f>
        <v>17</v>
      </c>
      <c r="ER279" s="10" t="n">
        <v>-0.25</v>
      </c>
      <c r="ES279" s="11" t="str">
        <f aca="false">IF(ER279=0,"1","2")</f>
        <v>2</v>
      </c>
      <c r="ET279" s="11" t="str">
        <f aca="false" t="array" ref="ET279">_xlfn.IFS(ER279=0,"0", ER279=0.25, "1", ER279=0.5,"2", ER279=0.75,"3", ER279=1,"4",ER279=1.25,"5", ER279=1.5,"6", ER279=1.75,"7", ER279=2,"8", ER279=2.25,"9", ER279=2.25,"9",ER279=2.5,"10", ER279=2.75,"11", ER279=3,"12", ER279=3.25,"13", ER279=3.5,"14", ER279=3.75,"15",ER279=4,"16", ER279=-0.25, "17", bq=-0.5, "18")</f>
        <v>17</v>
      </c>
      <c r="EU279" s="13" t="n">
        <v>36</v>
      </c>
      <c r="EV279" s="14" t="str">
        <f aca="false">VLOOKUP(EU279,LEYENDA!$G$2:$H$8,2,TRUE())</f>
        <v>25-36</v>
      </c>
      <c r="EW279" s="14" t="str">
        <f aca="false" t="array" ref="EW279">_xlfn.IFS(EV279="0-5","1", EV279="6-12","2", EV279="13-18","3", EV279="19-24","4", EV279="25-36","5", EV279="37-48","6", EV279="49-60","7")</f>
        <v>5</v>
      </c>
    </row>
    <row r="280" customFormat="false" ht="13.5" hidden="false" customHeight="false" outlineLevel="0" collapsed="false">
      <c r="A280" s="1" t="n">
        <v>72</v>
      </c>
      <c r="B280" s="32" t="n">
        <v>1</v>
      </c>
      <c r="C280" s="33" t="n">
        <v>34648</v>
      </c>
      <c r="D280" s="6"/>
      <c r="E280" s="5" t="str">
        <f aca="false">VLOOKUP(A280,'286'!$A$3:$J$600,10,FALSE())</f>
        <v>LOZOYA SERRANO, BLANCA</v>
      </c>
      <c r="F280" s="4" t="str">
        <f aca="false">VLOOKUP(A280,'286'!$A$3:$I$1768,3,FALSE())</f>
        <v>LOSEBLAN</v>
      </c>
      <c r="G280" s="6" t="n">
        <f aca="false">VLOOKUP(A280,'286'!$A$3:$I$1768,4,FALSE())</f>
        <v>25372</v>
      </c>
      <c r="H280" s="7" t="n">
        <f aca="false">YEAR(C280)-YEAR(G280)</f>
        <v>25</v>
      </c>
      <c r="I280" s="1" t="str">
        <f aca="false">VLOOKUP(H280,LEYENDA!$C$2:$D$6,2,TRUE())</f>
        <v>25-40</v>
      </c>
      <c r="J280" s="5" t="str">
        <f aca="false">VLOOKUP(A280,'286'!$A$3:$I$1768,7,FALSE())</f>
        <v>M</v>
      </c>
      <c r="K280" s="8" t="str">
        <f aca="false">VLOOKUP(A280,'286'!$A$3:$I$1768,2,FALSE())</f>
        <v>OD</v>
      </c>
      <c r="L280" s="4" t="str">
        <f aca="false">VLOOKUP(A280,'286'!$A$3:$I$1768,8,FALSE())</f>
        <v>D</v>
      </c>
      <c r="M280" s="4" t="str">
        <f aca="false">VLOOKUP(A280,'286'!$A$3:$I$1768,9,FALSE())</f>
        <v>D</v>
      </c>
      <c r="N280" s="8" t="str">
        <f aca="false">IF(R280=O280, "MISMA","CONTRARIA")</f>
        <v>MISMA</v>
      </c>
      <c r="O280" s="8" t="str">
        <f aca="false" t="array" ref="O280">_xlfn.IFS(L280="D","1", L280="I","2")</f>
        <v>1</v>
      </c>
      <c r="P280" s="8" t="str">
        <f aca="false" t="array" ref="P280">_xlfn.IFS(K280="OD","1", K280="OI","2")</f>
        <v>1</v>
      </c>
      <c r="Q280" s="1" t="str">
        <f aca="false" t="array" ref="Q280">_xlfn.IFS(J280="M","1", J280="H","2")</f>
        <v>1</v>
      </c>
      <c r="R280" s="8" t="str">
        <f aca="false" t="array" ref="R280">_xlfn.IFS(M280="D","1", M280="I","2")</f>
        <v>1</v>
      </c>
      <c r="S280" s="1" t="str">
        <f aca="false" t="array" ref="S280">_xlfn.IFS(N280="CONTRARIA", "1",N280= "MISMA","2")</f>
        <v>2</v>
      </c>
      <c r="T280" s="1" t="str">
        <f aca="false" t="array" ref="T280">_xlfn.IFS(I280="0-12","1", I280="13-24","2", I280="25-40","3", I280="41-60","4", I280="61-100","5")</f>
        <v>3</v>
      </c>
      <c r="U280" s="9" t="n">
        <v>-0.5</v>
      </c>
      <c r="V280" s="1" t="str">
        <f aca="false">IF(U280="","",IF(AND(U280&gt;=-9,U280&lt;=-6.5),"-9 a -6,5",IF(AND(U280&gt;=-6,U280&lt;=-3.5),"-6 a -3,5",IF(AND(U280&gt;=-3,U280&lt;=-1),"-3 a -1",IF(U280=-0.5,"-0,5",IF(AND(U280&gt;=0,U280&lt;=2.5),"0 a 2,5",IF(AND(U280&gt;=3,U280&lt;=5.5),"3 a 5,5",IF(AND(U280&gt;=6,U280&lt;=8.5),"6 a 8,5",IF(AND(U280&gt;=9,U280&lt;=20),"9 a 20","Fuera de rango")))))))))</f>
        <v>-0,5</v>
      </c>
      <c r="W280" s="11" t="str">
        <f aca="false">IF(V280="","",IF(V280="-9 a -6,5",2,IF(V280="-6 a -3,5",3,IF(V280="-3 a -1",4,IF(V280="-0,5","NORMA",IF(V280="0 a 2,5",5,IF(V280="3 a 5,5",6,IF(V280="6 a 8,5",7,IF(V280="9 a 20",8,"Fuera de rango")))))))))</f>
        <v>NORMA</v>
      </c>
      <c r="X280" s="9" t="n">
        <v>0</v>
      </c>
      <c r="Y280" s="10" t="str">
        <f aca="false">IF(X280="","",IF(AND(X280&gt;=0,X280&lt;=4),"0 a 4",IF(AND(X280&gt;=4.5,X280&lt;=8.5),"4,5 a 8,5",IF(X280=9,"9",IF(AND(X280&gt;=9.5,X280&lt;=13),"9,5 a 13",IF(AND(X280&gt;=13.5,X280&lt;=20),"13,5 a 20",IF(AND(X280&gt;=20.5,X280&lt;=35),"20,5 a 35","Fuera de rango")))))))</f>
        <v>0 a 4</v>
      </c>
      <c r="Z280" s="11" t="n">
        <f aca="false">IF(Y280="","",IF(Y280="0 a 4",1,IF(Y280="4,5 a 8,5",2,IF(Y280="9","NORMA",IF(Y280="9,5 a 13",3,IF(Y280="13,5 a 20",4,IF(Y280="20,5 a 35",5,"Fuera de rango")))))))</f>
        <v>1</v>
      </c>
      <c r="AA280" s="9" t="n">
        <v>15</v>
      </c>
      <c r="AB280" s="10" t="str">
        <f aca="false">IF(AA280="","",IF(AND(AA280&gt;=0,AA280&lt;=9),"0 a 9",IF(AND(AA280&gt;=9.5,AA280&lt;=18.5),"9,5 a 18,5",IF(AA280=19,"19",IF(AND(AA280&gt;=19.5,AA280&lt;=28),"19,5 a 28",IF(AND(AA280&gt;=28.5,AA280&lt;=40),"28,5 a 40","Fuera de rango"))))))</f>
        <v>9,5 a 18,5</v>
      </c>
      <c r="AC280" s="11" t="n">
        <f aca="false" t="array" ref="AC280">_xlfn.IFS(AB280="","",AB280="0 a 9",1,AB280="9,5 a 18,5",2,AB280="19","NORMA",AB280="19,5 a 28",3,AB280="28,5 a 40",4,TRUE(),"Fuera de rango")</f>
        <v>2</v>
      </c>
      <c r="AD280" s="9" t="n">
        <v>7</v>
      </c>
      <c r="AE280" s="10" t="str">
        <f aca="false">IF(AD280="","",IF(AND(AD280&gt;=-10,AD280&lt;=0),"De -10 a 0",IF(AND(AD280&gt;=0.5,AD280&lt;=9.5),"0,5 a 9,5",IF(AD280=10,"10",IF(AND(AD280&gt;=10.5,AD280&lt;=20),"10,5 a 20",IF(AND(AD280&gt;=20.5,AD280&lt;=40),"20,5 a 40","Fuera de rango"))))))</f>
        <v>0,5 a 9,5</v>
      </c>
      <c r="AF280" s="12" t="n">
        <f aca="false">IF(AD280="","",IF(AND(AD280&gt;=-10,AD280&lt;=0),1,IF(AND(AD280&gt;=0.5,AD280&lt;=9.5),2,IF(AD280=10,"NORMA",IF(AND(AD280&gt;=10.5,AD280&lt;=20),3,IF(AND(AD280&gt;=20.5,AD280&lt;=40),4,""))))))</f>
        <v>2</v>
      </c>
      <c r="AG280" s="9" t="n">
        <v>0</v>
      </c>
      <c r="AH280" s="10" t="str">
        <f aca="false">IF(AG280="","",IF(AND(AG280&gt;=0,AG280&lt;=4),"0 a 4",IF(AND(AG280&gt;=4.5,AG280&lt;=8.5),"4,5 a 8,5",IF(AG280=9,"9",IF(AND(AG280&gt;=9.5,AG280&lt;=13),"9,5 a 13",IF(AND(AG280&gt;=13.5,AG280&lt;=25),"13,5 a 25","Fuera de rango"))))))</f>
        <v>0 a 4</v>
      </c>
      <c r="AI280" s="11" t="n">
        <f aca="false">IF(AH280="","",IF(AH280="0 a 4",1,IF(AH280="4,5 a 8,5",2,IF(AH280="9","NORMA",IF(AH280="9,5 a 13",3,IF(AH280="13,5 a 25",4,""))))))</f>
        <v>1</v>
      </c>
      <c r="AJ280" s="9" t="n">
        <v>0</v>
      </c>
      <c r="AK280" s="10" t="str">
        <f aca="false">IF(AJ280="","",IF(AND(AJ280&gt;=-15,AJ280&lt;=-10.5),"-15 a -10,5",IF(AND(AJ280&gt;=-10,AJ280&lt;=-4),"-10 a -4",IF(AND(AJ280&gt;=-4.5,AJ280&lt;=0),"-4,5 a 0",IF(AND(AJ280&gt;=0.5,AJ280&lt;=4.5),"0,5 a 4,5",IF(AJ280=5,"5",IF(AND(AJ280&gt;=5.5,AJ280&lt;=10),"5,5 a 10",IF(AND(AJ280&gt;=10.5,AJ280&lt;=20),"10,5 a 20","Fuera de rango"))))))))</f>
        <v>-4,5 a 0</v>
      </c>
      <c r="AL280" s="11" t="n">
        <f aca="false">IF(AK280="","",IF(AK280="-15 a -10,5",1,IF(AK280="-10 a -4",2,IF(AK280="-4,5 a 0",3,IF(AK280="0,5 a 4,5",4,IF(AK280="5","NORMA",IF(AK280="5,5 a 10",5,IF(AK280="10,5 a 20",6,"Error"))))))))</f>
        <v>3</v>
      </c>
      <c r="AM280" s="9" t="n">
        <v>0</v>
      </c>
      <c r="AN280" s="10" t="str">
        <f aca="false">IF(AM280="","",IF(AND(AM280&gt;=-7.5,AM280&lt;=-5.5),"-7,5 a -5,5",IF(AND(AM280&gt;=-5,AM280&lt;=-3),"-5 a -3",IF(AND(AM280&gt;=-2.5,AM280&lt;=-0.5),"-2,5 a -0,5",IF(AM280=0,"0,00",IF(AND(AM280&gt;=0.5,AM280&lt;=2.5),"0,5 a 2,5",IF(AND(AM280&gt;=3,AM280&lt;=5),"3 a 5",IF(AND(AM280&gt;=5.5,AM280&lt;=7.5),"5,5 a 7,5",IF(AND(AM280&gt;=8,AM280&lt;=10),"8 a 10","Fuera de rango")))))))))</f>
        <v>0,00</v>
      </c>
      <c r="AO280" s="11" t="str">
        <f aca="false">IF(AN280="","",IF(AN280="-7,5 a -5,5",1,IF(AN280="-5 a -3",2,IF(AN280="-2,5 a -0,5",3,IF(AN280="0,00","NORMA",IF(AN280="0,5 a 2,5",4,IF(AN280="3 a 5",5,IF(AN280="5,5 a 7,5",6,IF(AN280="8 a 10",7,"Error")))))))))</f>
        <v>NORMA</v>
      </c>
      <c r="AP280" s="9" t="n">
        <v>-9</v>
      </c>
      <c r="AQ280" s="10" t="str">
        <f aca="false">IF(AP280="","",IF(AND(AP280&gt;=-20,AP280&lt;=-9.5),"-20 a -9,5",IF(AND(AP280&gt;=-9,AP280&lt;=-6.5),"-9 a -6,5",IF(AP280=-6,"-6",IF(AND(AP280&gt;=-5.5,AP280&lt;=-3),"-5,5 a -3",IF(AND(AP280&gt;=-2.5,AP280&lt;=0),"-2,5 a 0",IF(AND(AP280&gt;=0.5,AP280&lt;=3),"0,5 a 3",IF(AND(AP280&gt;=3.5,AP280&lt;=6),"3,5 a 6",IF(AND(AP280&gt;=6.5,AP280&lt;=9),"6,5 a 9",IF(AND(AP280&gt;=9.5,AP280&lt;=20),"9,5 a 20","Fuera de rango"))))))))))</f>
        <v>-9 a -6,5</v>
      </c>
      <c r="AR280" s="11" t="n">
        <f aca="false">IF(AQ280="","",IF(AQ280="-20 a -9,5",1,IF(AQ280="-9 a -6,5",2,IF(AQ280="-6","NORMA",IF(AQ280="-5,5 a -3",3,IF(AQ280="-2,5 a 0",4,IF(AQ280="0,5 a 3",5,IF(AQ280="3,5 a 6",6,IF(AQ280="6,5 a 9",7,IF(AQ280="9,5 a 20",8,""))))))))))</f>
        <v>2</v>
      </c>
      <c r="AS280" s="9" t="n">
        <v>2</v>
      </c>
      <c r="AT280" s="10" t="str">
        <f aca="false">IF(AS280="","",IF(AND(AS280&gt;=-16,AS280&lt;=-14),"-16 a -14",IF(AND(AS280&gt;=-13.5,AS280&lt;=-11.5),"-13,5 a -11,5",IF(AND(AS280&gt;=-11,AS280&lt;=-9),"-11 a -9",IF(AND(AS280&gt;=-8.5,AS280&lt;=-6.5),"-8,5 a -6,5",IF(AND(AS280&gt;=-6,AS280&lt;=-4),"-6 a -4",IF(AND(AS280&gt;=-3.5,AS280&lt;=-1.5),"-3,5 a -1,5",IF(AND(AS280&gt;=-1,AS280&lt;=1),"-1 a 1",IF(AND(AS280&gt;=1.5,AS280&lt;=3.5),"1,5 a 3,5",IF(AND(AS280&gt;=4,AS280&lt;=6),"4 a 6",IF(AND(AS280&gt;=6.5,AS280&lt;=8.5),"6,5 a 8,5",IF(AND(AS280&gt;=9,AS280&lt;=11),"9 a 11",IF(AND(AS280&gt;=11.5,AS280&lt;=13.5),"11,5 a 13,5",IF(AND(AS280&gt;=14,AS280&lt;=16),"14 a 16",IF(AND(AS280&gt;=16.5,AS280&lt;=18.5),"16,5 a 18,5",IF(AND(AS280&gt;=19,AS280&lt;=21),"19 a 21","Fuera de rango"))))))))))))))))</f>
        <v>1,5 a 3,5</v>
      </c>
      <c r="AU280" s="11" t="n">
        <f aca="false" t="array" ref="AU280">IF(AT280="","",_xlfn.IFS(AT280="-16 a -14",1,AT280="-13,5 a -11,5",2,AT280="-11 a -9",3,AT280="-8,5 a -6,5",4,AT280="-6 a -4",5,AT280="-3,5 a -1,5",6,AT280="-1 a 1",7,AT280="1,5 a 3,5",8,AT280="4 a 6","NORMA",AT280="6,5 a 8,5",9,AT280="9 a 11",10,AT280="11,5 a 13,5",11,AT280="14 a 16",12,AT280="16,5 a 18,5",13,AT280="19 a 21",14,TRUE(),""))</f>
        <v>8</v>
      </c>
      <c r="AV280" s="9" t="n">
        <v>1</v>
      </c>
      <c r="AW280" s="10" t="str">
        <f aca="false">IF(AV280="","",IF(AND(AV280&gt;=-1,AV280&lt;=-0.5),"-1 a -0,5",IF(AND(AV280&gt;-0.5,AV280&lt;=0),"De -0,5 a 0",IF(AND(AV280&gt;=0.25,AV280&lt;=0.75),"0,25 a 0,75",IF(AND(AV280&gt;=1,AV280&lt;=1.5),"1 a 1,5",IF(AND(AV280&gt;=1.75,AV280&lt;=2.25),"1,75 a 2,25",IF(AND(AV280&gt;=2.5,AV280&lt;=3),"2,5 a 3",IF(AND(AV280&gt;=3.25,AV280&lt;=3.75),"3,25 a 3,75","Fuera de rango"))))))))</f>
        <v>1 a 1,5</v>
      </c>
      <c r="AX280" s="11" t="n">
        <f aca="false">IF(AW280="","",IF(OR(AW280="-1 a -0,5",AW280="-1 a -0.5"),1,IF(OR(AW280="De -0,5 a 0",AW280="-0,5 a 0",AW280="De -0.5 a 0"),2,IF(OR(AW280="0,25 a 0,75",AW280="0.25 a 0.75"),"NORMA",IF(OR(AW280="1 a 1,5",AW280="1 a 1.5"),3,IF(OR(AW280="1,75 a 2,25",AW280="1.75 a 2.25"),4,IF(OR(AW280="2,5 a 3",AW280="2.5 a 3"),5,IF(OR(AW280="3,25 a 3,75",AW280="3.25 a 3.75"),6,""))))))))</f>
        <v>3</v>
      </c>
      <c r="AY280" s="9" t="n">
        <v>-7</v>
      </c>
      <c r="AZ280" s="10" t="str">
        <f aca="false">IF(AY280="","",IF(AND(AY280&gt;=-20,AY280&lt;=-9.5),"-20 a -9,5",IF(AND(AY280&gt;=-9,AY280&lt;=-6.5),"-9 a -6,5",IF(AY280=-6,"-6",IF(AND(AY280&gt;=-5.5,AY280&lt;=-3),"-5,5 a -3",IF(AND(AY280&gt;=-2.5,AY280&lt;=0),"-2,5 a 0",IF(AND(AY280&gt;=0.5,AY280&lt;=3),"0,5 a 3",IF(AND(AY280&gt;=3.5,AY280&lt;=6),"3,5 a 6","Fuera de rango"))))))))</f>
        <v>-9 a -6,5</v>
      </c>
      <c r="BA280" s="11" t="n">
        <f aca="false">IF(AZ280="","",IF(AZ280="-20 a -9,5",1,IF(AZ280="-9 a -6,5",2,IF(AZ280="-6","NORMA",IF(AZ280="-5,5 a -3",3,IF(AZ280="-2,5 a 0",4,IF(AZ280="0,5 a 3",5,IF(AZ280="3,5 a 6",6,""))))))))</f>
        <v>2</v>
      </c>
      <c r="BB280" s="9" t="n">
        <v>0</v>
      </c>
      <c r="BC280" s="10" t="str">
        <f aca="false" t="array" ref="BC280">IF(BB280="","",_xlfn.IFS(AND(BB280&gt;=0,BB280&lt;=2),"0 a 2",AND(BB280&gt;=2.5,BB280&lt;=4.5),"2,5 a 4,5",AND(BB280&gt;=5,BB280&lt;=7),"5 a 7",AND(BB280&gt;=7.5,BB280&lt;=9.5),"7,5 a 9,5",AND(BB280&gt;=10,BB280&lt;=12),"10 a 12",AND(BB280&gt;=12.5,BB280&lt;=14.5),"12,5 a 14,5",BB280=15,"15",AND(BB280&gt;=15.5,BB280&lt;=17.5),"15,5 a 17,5",AND(BB280&gt;=18,BB280&lt;=20),"18 a 20",AND(BB280&gt;=20.5,BB280&lt;=22.5),"20,5 a 22,5",AND(BB280&gt;=23,BB280&lt;=25),"23 a 25",TRUE(),"Fuera de rango"))</f>
        <v>0 a 2</v>
      </c>
      <c r="BD280" s="11" t="n">
        <f aca="false" t="array" ref="BD280">IF(BC280="","",_xlfn.IFS(BC280="0 a 2",1,BC280="2,5 a 4,5",2,BC280="5 a 7",3,BC280="7,5 a 9,5",4,BC280="10 a 12",5,BC280="12,5 a 14,5",6,BC280="15","NORMA",BC280="15,5 a 17,5",7,BC280="18 a 20",8,BC280="20,5 a 22,5",9,BC280="23 a 25",10,TRUE(),"Fuera de rango"))</f>
        <v>1</v>
      </c>
      <c r="BE280" s="9" t="n">
        <v>22</v>
      </c>
      <c r="BF280" s="10" t="str">
        <f aca="false">IF(BE280="","",IF(AND(BE280&gt;=-20,BE280&lt;=-10),"-20 a -10",IF(AND(BE280&gt;=-9.5,BE280&lt;=0.5),"-9,5 a 0,5",IF(AND(BE280&gt;=1,BE280&lt;=11),"1 a 11",IF(AND(BE280&gt;=11.5,BE280&lt;=20.5),"11,5 a 20,5",IF(BE280=21,"21",IF(AND(BE280&gt;=21.5,BE280&lt;=31.5),"21,5 a 31,5",IF(AND(BE280&gt;=32,BE280&lt;=42),"32 a 42","Fuera de rango"))))))))</f>
        <v>21,5 a 31,5</v>
      </c>
      <c r="BG280" s="11" t="n">
        <f aca="false">IF(BF280="","",IF(BF280="-20 a -10",1,IF(BF280="-9,5 a 0,5",2,IF(BF280="1 a 11",3,IF(BF280="11,5 a 20,5",4,IF(BF280="21","NORMA",IF(BF280="21,5 a 31,5",5,IF(BF280="32 a 42",6,""))))))))</f>
        <v>5</v>
      </c>
      <c r="BH280" s="9" t="n">
        <v>9</v>
      </c>
      <c r="BI280" s="10" t="str">
        <f aca="false">IF(BH280="","",IF(AND(BH280&gt;=-20,BH280&lt;=-15),"-20 a -15",IF(AND(BH280&gt;=-14.5,BH280&lt;=-9.5),"-14,5 a -9,5",IF(AND(BH280&gt;=-9,BH280&lt;=-4),"-9 a -4",IF(AND(BH280&gt;=-3.5,BH280&lt;=2.5),"-3,5 a 2,5",IF(AND(BH280&gt;=3,BH280&lt;=8),"3 a 8",IF(AND(BH280&gt;=8.5,BH280&lt;=14.5),"8,5 a 14,5",IF(BH280=15,"15",IF(AND(BH280&gt;=15.5,BH280&lt;=20.5),"15,5 a 20,5",IF(AND(BH280&gt;=21,BH280&lt;=26),"21 a 26","Fuera de rango"))))))))))</f>
        <v>8,5 a 14,5</v>
      </c>
      <c r="BJ280" s="11" t="n">
        <f aca="false">IF(BI280="","",IF(BI280="-20 a -15",1,IF(BI280="-14,5 a -9,5",2,IF(BI280="-9 a -4",3,IF(BI280="-3,5 a 2,5",4,IF(BI280="3 a 8",5,IF(BI280="8,5 a 14,5",6,IF(BI280="15","NORMA",IF(BI280="15,5 a 20,5",7,IF(BI280="21 a 26",8,IF(BI280="26,5 a 31,5",9,"")))))))))))</f>
        <v>6</v>
      </c>
      <c r="BK280" s="9" t="n">
        <v>0</v>
      </c>
      <c r="BL280" s="10" t="str">
        <f aca="false">IF(BK280="","",IF(AND(BK280&gt;=0,BK280&lt;=2),"0 - 2",IF(AND(BK280&gt;=2.5,BK280&lt;=4.5),"2,5 - 4,5",IF(AND(BK280&gt;=5,BK280&lt;=7),"5 - 7",IF(AND(BK280&gt;=7.5,BK280&lt;=9.5),"7,5 - 9,5",IF(AND(BK280&gt;=10,BK280&lt;=12),"10 - 12",IF(AND(BK280&gt;=12.5,BK280&lt;=13.5),"12,5 - 13,5",IF(BK280=14,"14",IF(AND(BK280&gt;=14.5,BK280&lt;=16.5),"14,5 - 16,5",IF(AND(BK280&gt;=17,BK280&lt;=19),"17 - 19",IF(AND(BK280&gt;=19.5,BK280&lt;=21.5),"19,5 - 21,5",IF(AND(BK280&gt;=22,BK280&lt;=24),"22 - 24",IF(AND(BK280&gt;=24.5,BK280&lt;=26.5),"24,5 - 26,5",IF(AND(BK280&gt;=27,BK280&lt;=29),"27 - 29",IF(AND(BK280&gt;=29.5,BK280&lt;=30),"29,5 - 30","Fuera de rango")))))))))))))))</f>
        <v>0 - 2</v>
      </c>
      <c r="BM280" s="11" t="n">
        <f aca="false">IF(BL280="","",IF(BL280="0 - 2",1,IF(BL280="2,5 - 4,5",2,IF(BL280="5 - 7",3,IF(BL280="7,5 - 9,5",4,IF(BL280="10 - 12",5,IF(BL280="12,5 - 13,5",6,IF(BL280="14","NORMA",IF(BL280="14,5 - 16,5",7,IF(BL280="17 - 19",8,IF(BL280="19,5 - 21,5",9,IF(BL280="22 - 24",10,IF(BL280="24,5 - 26,5",11,IF(BL280="27 - 29",12,IF(BL280="29,5 - 30",13,"")))))))))))))))</f>
        <v>1</v>
      </c>
      <c r="BN280" s="9" t="n">
        <v>25</v>
      </c>
      <c r="BO280" s="10" t="str">
        <f aca="false">IF(BN280="","",IF(AND(BN280&gt;=-20,BN280&lt;=-10),"-20 a -10",IF(AND(BN280&gt;=-9.5,BN280&lt;=0.5),"-9,5 a 0,5",IF(AND(BN280&gt;=1,BN280&lt;=11),"1 a 11",IF(AND(BN280&gt;=11.5,BN280&lt;=21.5),"11,5 a 21,5",IF(BN280=22,"22",IF(AND(BN280&gt;=22.5,BN280&lt;=32.5),"22,5 a 32,5",IF(AND(BN280&gt;=33,BN280&lt;=43),"33 a 43","Fuera de rango"))))))))</f>
        <v>22,5 a 32,5</v>
      </c>
      <c r="BP280" s="11" t="n">
        <f aca="false">IF(BO280="","",IF(BO280="-20 a -10",1,IF(BO280="-9,5 a 0,5",2,IF(BO280="1 a 11",3,IF(BO280="11,5 a 21,5",4,IF(BO280="22","NORMA",IF(BO280="22,5 a 32,5",5,IF(BO280="33 a 43",6,""))))))))</f>
        <v>5</v>
      </c>
      <c r="BQ280" s="9" t="n">
        <v>15</v>
      </c>
      <c r="BR280" s="10" t="str">
        <f aca="false">IF(BQ280="","",IF(AND(BQ280&gt;=-20,BQ280&lt;=-15),"-20 a -15",IF(AND(BQ280&gt;=-14.5,BQ280&lt;=-9.5),"-14,5 a -9,5",IF(AND(BQ280&gt;=-9,BQ280&lt;=-4),"-9 a -4",IF(AND(BQ280&gt;=-3.5,BQ280&lt;=2.5),"-3,5 a 2,5",IF(AND(BQ280&gt;=3,BQ280&lt;=8),"3 a 8",IF(AND(BQ280&gt;=8.5,BQ280&lt;=13.5),"8,5 a 13,5",IF(AND(BQ280&gt;=14,BQ280&lt;=17.5),"14 a 17,5",IF(BQ280=18,"18",IF(AND(BQ280&gt;=18.5,BQ280&lt;=23.5),"18,5 a 23,5",IF(AND(BQ280&gt;=24,BQ280&lt;=29),"24 a 29",IF(AND(BQ280&gt;=29.5,BQ280&lt;=34.5),"29,5 a 34,5",IF(AND(BQ280&gt;=35,BQ280&lt;=40),"35 a 40","Fuera de rango")))))))))))))</f>
        <v>14 a 17,5</v>
      </c>
      <c r="BS280" s="11" t="n">
        <f aca="false">IF(BR280="","",IF(BR280="-20 a -15",1,IF(BR280="-14,5 a -9,5",2,IF(BR280="-9 a -4",3,IF(BR280="-3,5 a 2,5",4,IF(BR280="3 a 8",5,IF(BR280="8,5 a 13,5",6,IF(BR280="14 a 17,5",7,IF(BR280="18","NORMA",IF(BR280="18,5 a 23,5",8,IF(BR280="24 a 29",9,IF(BR280="29,5 a 34,5",10,IF(BR280="35 a 40",11,"")))))))))))))</f>
        <v>7</v>
      </c>
      <c r="BT280" s="9" t="n">
        <v>0</v>
      </c>
      <c r="BU280" s="10" t="str">
        <f aca="false">IF(BT280="","",IF(AND(BT280&gt;=-20,BT280&lt;=-18),"-20 a -18",IF(AND(BT280&gt;=-17.5,BT280&lt;=-15.5),"-17,5 a -15,5",IF(AND(BT280&gt;=-15,BT280&lt;=-13),"-15 a -13",IF(AND(BT280&gt;=-12.5,BT280&lt;=-10.5),"-12,5 a -10,5",IF(AND(BT280&gt;=-10,BT280&lt;=-8),"-10 a -8",IF(AND(BT280&gt;=-7.5,BT280&lt;=-5.5),"-7,5 a -5,5",IF(AND(BT280&gt;=-5,BT280&lt;=-3),"-5 a -3",IF(AND(BT280&gt;=-2.5,BT280&lt;=-0.5),"-2,5 a -0,5",IF(BT280=0,"0",IF(AND(BT280&gt;=0.5,BT280&lt;=2.5),"0,5 a 2,5",IF(AND(BT280&gt;=3,BT280&lt;=5),"3 a 5",IF(AND(BT280&gt;=5.5,BT280&lt;=7.5),"5,5 a 7,5",IF(AND(BT280&gt;=8,BT280&lt;=10),"8 a 10",IF(AND(BT280&gt;=10.5,BT280&lt;=12.5),"10,5 a 12,5",IF(AND(BT280&gt;=13,BT280&lt;=15),"13 a 15",IF(AND(BT280&gt;=15.5,BT280&lt;=17.5),"15,5 a 17,5",IF(AND(BT280&gt;=18,BT280&lt;=20),"18 a 20","Fuera de rango"))))))))))))))))))</f>
        <v>0</v>
      </c>
      <c r="BV280" s="11" t="str">
        <f aca="false">IF(BT280="","",IF(BT280=0,"NORMA",IF(AND(BT280&gt;=-20,BT280&lt;=-18),2,IF(AND(BT280&gt;=-17.5,BT280&lt;=-15.5),2,IF(AND(BT280&gt;=-15,BT280&lt;=-13),3,IF(AND(BT280&gt;=-12.5,BT280&lt;=-10.5),4,IF(AND(BT280&gt;=-10,BT280&lt;=-8),5,IF(AND(BT280&gt;=-7.5,BT280&lt;=-5.5),6,IF(AND(BT280&gt;=-5,BT280&lt;=-3),7,IF(AND(BT280&gt;=-2.5,BT280&lt;=-0.5),8,IF(AND(BT280&gt;=0.5,BT280&lt;=2.5),9,IF(AND(BT280&gt;=3,BT280&lt;=5),10,IF(AND(BT280&gt;=5.5,BT280&lt;=7.5),11,IF(AND(BT280&gt;=8,BT280&lt;=10),12,IF(AND(BT280&gt;=10.5,BT280&lt;=12.5),13,IF(AND(BT280&gt;=13,BT280&lt;=15),14,IF(AND(BT280&gt;=15.5,BT280&lt;=17.5),15,IF(AND(BT280&gt;=18,BT280&lt;=20),16,"Fuera de rango"))))))))))))))))))</f>
        <v>NORMA</v>
      </c>
      <c r="BW280" s="9" t="n">
        <v>-4</v>
      </c>
      <c r="BX280" s="10" t="n">
        <f aca="false">18.5- (0.3*H280)</f>
        <v>11</v>
      </c>
      <c r="BY280" s="10" t="n">
        <f aca="false">(BW280)-(BX280)</f>
        <v>-15</v>
      </c>
      <c r="BZ280" s="10" t="str">
        <f aca="false">IF(BY280="","",IF(BY280&lt;-27.5,"De -30 a -28",IF(BY280&lt;-25,"De -27,5 a -25,5",IF(BY280&lt;-22.5,"De -25 a -23",IF(BY280&lt;-20,"De -22,5 a -20,5",IF(BY280&lt;-17.5,"De -20 a -18",IF(BY280&lt;-15,"De -17,5 a -15,5",IF(BY280&lt;-12.5,"De -15 a -13",IF(BY280&lt;-10,"De -12,5 a -10,5",IF(BY280&lt;-7.5,"De -10 a -8",IF(BY280&lt;-5,"De -7,5 a -5,5",IF(BY280&lt;-2.5,"De -5 a -3",IF(BY280&lt;0,"De -2,5 a -0,5",IF(BY280&lt;2.5,"De 0 a 2",IF(BY280&lt;5,"De 2,5 a 4,5",IF(BY280&lt;7.5,"De 5 a 7",IF(BY280&lt;10,"De 7,5 a 9,5",IF(BY280&lt;12.5,"De 10 a 12",IF(BY280&lt;15,"De 12,5 a 14,5",IF(BY280&lt;17.5,"De 15 a 17",IF(BY280&lt;20,"De 17,5 a 19,5",IF(BY280&lt;22.5,"De 20 a 22",IF(BY280&lt;25,"De 22,5 a 24,5",IF(BY280&lt;27.5,"De 25 a 27","De 27,5 a 30"))))))))))))))))))))))))</f>
        <v>De -15 a -13</v>
      </c>
      <c r="CA280" s="12" t="n">
        <f aca="false">IF(BY280="","",IF(BY280&lt;=-28,1,IF(BY280&lt;=-25.5,2,IF(BY280&lt;=-23,3,IF(BY280&lt;=-20.5,4,IF(BY280&lt;=-18,5,IF(BY280&lt;=-15.5,6,IF(BY280&lt;=-13,7,IF(BY280&lt;=-10.5,8,IF(BY280&lt;=-8,9,IF(BY280&lt;=-5.5,10,IF(BY280&lt;=-3,11,IF(BY280&lt;=-0.5,12,IF(BY280&lt;=2,13,IF(BY280&lt;=4.5,14,IF(BY280&lt;=7,15,IF(BY280&lt;=9.5,16,IF(BY280&lt;=12,17,IF(BY280&lt;=14.5,18,IF(BY280&lt;=17,19,IF(BY280&lt;=19.5,20,IF(BY280&lt;=22,21,IF(BY280&lt;=24.5,22,IF(BY280&lt;=27,23,IF(BY280&lt;=30,24,"Fuera de rango")))))))))))))))))))))))))</f>
        <v>7</v>
      </c>
      <c r="CB280" s="9" t="n">
        <v>-4</v>
      </c>
      <c r="CC280" s="10" t="n">
        <f aca="false">18.5- (0.3*H280)</f>
        <v>11</v>
      </c>
      <c r="CD280" s="10" t="n">
        <f aca="false">(CB280)-(CC280)</f>
        <v>-15</v>
      </c>
      <c r="CE280" s="10" t="str">
        <f aca="false">IF(CD280="","",IF(CD280&lt;-27.5,"De -30 a -28",IF(CD280&lt;-25,"De -27,5 a -25,5",IF(CD280&lt;-22.5,"De -25 a -23",IF(CD280&lt;-20,"De -22,5 a -20,5",IF(CD280&lt;-17.5,"De -20 a -18",IF(CD280&lt;-15,"De -17,5 a -15,5",IF(CD280&lt;-12.5,"De -15 a -13",IF(CD280&lt;-10,"De -12,5 a -10,5",IF(CD280&lt;-7.5,"De -10 a -8",IF(CD280&lt;-5,"De -7,5 a -5,5",IF(CD280&lt;-2.5,"De -5 a -3",IF(CD280&lt;0,"De -2,5 a -0,5",IF(CD280&lt;=2,"De 0 a 2",IF(CD280&lt;=4.5,"De 2,5 a 4,5",IF(CD280&lt;=7,"De 5 a 7",IF(CD280&lt;=9.5,"De 7,5 a 9,5",IF(CD280&lt;=12,"De 10 a 12",IF(CD280&lt;=14.5,"De 12,5 a 14,5",IF(CD280&lt;=17,"De 15 a 17",IF(CD280&lt;=19.5,"De 17,5 a 19,5",IF(CD280&lt;=22,"De 20 a 22",IF(CD280&lt;=24.5,"De 22,5 a 24,5",IF(CD280&lt;=27,"De 25 a 27","De 27,5 a 30"))))))))))))))))))))))))</f>
        <v>De -15 a -13</v>
      </c>
      <c r="CF280" s="12" t="n">
        <f aca="false">IF(CD280="","",IF(CD280&lt;-27.5,1,IF(CD280&lt;-25,2,IF(CD280&lt;-22.5,3,IF(CD280&lt;-20,4,IF(CD280&lt;-17.5,5,IF(CD280&lt;-15,6,IF(CD280&lt;-12.5,7,IF(CD280&lt;-10,8,IF(CD280&lt;-7.5,9,IF(CD280&lt;-5,10,IF(CD280&lt;-2.5,11,IF(CD280&lt;0,12,IF(CD280&lt;2.5,13,IF(CD280&lt;5,14,IF(CD280&lt;7.5,15,IF(CD280&lt;10,16,IF(CD280&lt;12.5,17,IF(CD280&lt;15,18,IF(CD280&lt;17.5,19,IF(CD280&lt;20,20,IF(CD280&lt;22.5,21,IF(CD280&lt;25,22,IF(CD280&lt;27.5,23,24))))))))))))))))))))))))</f>
        <v>7</v>
      </c>
      <c r="CG280" s="9" t="n">
        <v>-2</v>
      </c>
      <c r="CH280" s="10" t="str">
        <f aca="false">IF(CG280="","",IF(AND(CG280&gt;=-10,CG280&lt;=-9.5),"-10 a -9,5",IF(AND(CG280&gt;-9.5,CG280&lt;=-8.5),"-9 a -8,5",IF(AND(CG280&gt;-8.5,CG280&lt;=-7.5),"-8 a -7,5",IF(AND(CG280&gt;-7.5,CG280&lt;=-6.5),"-7 a -6,5",IF(AND(CG280&gt;-6.5,CG280&lt;=-5.5),"-6 a -5,5",IF(AND(CG280&gt;-5.5,CG280&lt;=-4.5),"-5 a -4,5",IF(AND(CG280&gt;-4.5,CG280&lt;=-3.5),"-4 a -3,5",IF(AND(CG280&gt;-3.5,CG280&lt;=-2.5),"-3 a -2,5",IF(CG280=-2.25,"-2,25",IF(AND(CG280&gt;-2.5,CG280&lt;=-1.5),"-2 a -1,5",IF(AND(CG280&gt;-1.5,CG280&lt;=-0.5),"-1 a -0,5",IF(AND(CG280&gt;-0.5,CG280&lt;=0.5),"0 a 0,5",IF(AND(CG280&gt;0.5,CG280&lt;=1.5),"1 a 1,5",IF(AND(CG280&gt;1.5,CG280&lt;=2.5),"2 a 2,5",IF(AND(CG280&gt;2.5,CG280&lt;=3.5),"3 a 3,5",IF(AND(CG280&gt;3.5,CG280&lt;=4.5),"4 a 4,5",IF(AND(CG280&gt;4.5,CG280&lt;=5.5),"5 a 5,5",IF(AND(CG280&gt;5.5,CG280&lt;=6.5),"6 a 6,5",IF(AND(CG280&gt;6.5,CG280&lt;=7.5),"7 a 7,5",IF(AND(CG280&gt;7.5,CG280&lt;=8.5),"8 a 8,5",IF(AND(CG280&gt;8.5,CG280&lt;=9.5),"9 a 9,5",IF(CG280&gt;=10,"10","Fuera de rango")))))))))))))))))))))))</f>
        <v>-2 a -1,5</v>
      </c>
      <c r="CI280" s="11" t="n">
        <f aca="false">IF(CG280="","",IF(CG280=-2.25,"NORMA",IF(CG280&lt;=-9.5,1,IF(CG280&lt;=-8.5,2,IF(CG280&lt;=-7.5,3,IF(CG280&lt;=-6.5,4,IF(CG280&lt;=-5.5,5,IF(CG280&lt;=-4.5,6,IF(CG280&lt;=-3.5,7,IF(CG280&lt;=-2.5,8,IF(CG280&lt;=-1.5,9,IF(CG280&lt;=-0.5,10,IF(CG280&lt;=0.5,11,IF(CG280&lt;=1.5,12,IF(CG280&lt;=2.5,13,IF(CG280&lt;=3.5,14,IF(CG280&lt;=4.5,15,IF(CG280&lt;=5.5,16,IF(CG280&lt;=6.5,17,IF(CG280&lt;=7.5,18,IF(CG280&lt;=8.5,19,IF(CG280&lt;=9.5,20,IF(CG280=10,21,"Fuera de rango")))))))))))))))))))))))</f>
        <v>9</v>
      </c>
      <c r="CJ280" s="9" t="n">
        <v>3.5</v>
      </c>
      <c r="CK280" s="10" t="str">
        <f aca="false">IF(CJ280="","",IF(AND(CJ280&gt;=-6,CJ280&lt;=-5.5),"-6 a -5,5",IF(AND(CJ280&gt;-5.5,CJ280&lt;=-4.5),"-5 a -4,5",IF(AND(CJ280&gt;-4.5,CJ280&lt;=-3.5),"-4 a -3,5",IF(AND(CJ280&gt;-3.5,CJ280&lt;=-2.5),"-3 a -2,5",IF(AND(CJ280&gt;-2.5,CJ280&lt;=-1.5),"-2 a -1,5",IF(AND(CJ280&gt;-1.5,CJ280&lt;=-0.5),"-1 a -0,5",IF(AND(CJ280&gt;-0.5,CJ280&lt;=0.5),"0 a 0,5",IF(AND(CJ280&gt;0.5,CJ280&lt;=1.5),"1 a 1,5",IF(AND(CJ280&gt;1.5,CJ280&lt;2.5),"2",IF(AND(CJ280&gt;=2.5,CJ280&lt;=3),"2,5 a 3",IF(AND(CJ280&gt;3,CJ280&lt;=4),"3,5 a 4",IF(AND(CJ280&gt;4,CJ280&lt;=5),"4,5 a 5",IF(AND(CJ280&gt;5,CJ280&lt;=6),"5,5 a 6",IF(AND(CJ280&gt;6,CJ280&lt;=7),"6,5 a 7",IF(AND(CJ280&gt;7,CJ280&lt;=8),"7,5 a 8",IF(AND(CJ280&gt;8,CJ280&lt;=9.5),"8,5 a 9,5",IF(CJ280=10,"10","Fuera de rango"))))))))))))))))))</f>
        <v>3,5 a 4</v>
      </c>
      <c r="CL280" s="11" t="n">
        <f aca="false">IF(CK280="","",IF(OR(CK280="-6 a -5,5",CK280="-6 - -5,5"),1,IF(OR(CK280="-5 a -4,5",CK280="-5 - -4,5"),2,IF(OR(CK280="-4 a -3,5",CK280="-4 - -3,5"),3,IF(OR(CK280="-3 a -2,5",CK280="-3 - -2,5"),4,IF(OR(CK280="-2 a -1,5",CK280="-2 - -1,5"),5,IF(OR(CK280="-1 a -0,5",CK280="-1 - -0,5"),6,IF(OR(CK280="0 a 0,5",CK280="0 - 0,5"),7,IF(OR(CK280="1 a 1,5",CK280="1 - 1,5"),8,IF(CK280="2","NORMA",IF(OR(CK280="2,5 a 3",CK280="2,5 - 3"),9,IF(OR(CK280="3,5 a 4",CK280="3,5 - 4"),10,IF(OR(CK280="4,5 a 5",CK280="4,5 - 5"),11,IF(OR(CK280="5,5 a 6",CK280="5,5 - 6"),12,IF(OR(CK280="6,5 a 7",CK280="6,5 - 7"),13,IF(OR(CK280="7,5 a 8",CK280="7,5 - 8"),14,IF(OR(CK280="8,5 a 9",CK280="8,5 - 9,5",CK280="9 a 9,5"),15,IF(CK280="10",15,IF(OR(CK280="0,5 a 1",CK280="0,5 - 1"),7,"Fuera de rango")))))))))))))))))))</f>
        <v>10</v>
      </c>
      <c r="CM280" s="10" t="n">
        <v>0</v>
      </c>
      <c r="CN280" s="10" t="str">
        <f aca="false">IF(CM280=0,"0", " ")</f>
        <v>0</v>
      </c>
      <c r="CO280" s="10" t="str">
        <f aca="false">IF(CM280&gt;0,"EME"," ")</f>
        <v> </v>
      </c>
      <c r="CP280" s="10" t="n">
        <v>0</v>
      </c>
      <c r="CQ280" s="10" t="str">
        <f aca="false">IF(CP280&gt;0,"0", " ")</f>
        <v> </v>
      </c>
      <c r="CR280" s="10" t="str">
        <f aca="false">IF(CP280&gt;0,"EME"," ")</f>
        <v> </v>
      </c>
      <c r="CS280" s="9" t="n">
        <v>0</v>
      </c>
      <c r="CT280" s="10" t="str">
        <f aca="false">IF(CS280&gt;0,"1", " ")</f>
        <v> </v>
      </c>
      <c r="CU280" s="10" t="str">
        <f aca="false">IF(CS280&gt;0,"HIP"," ")</f>
        <v> </v>
      </c>
      <c r="CV280" s="9" t="n">
        <v>0</v>
      </c>
      <c r="CW280" s="10" t="str">
        <f aca="false">IF(CV280&gt;0,"1", " ")</f>
        <v> </v>
      </c>
      <c r="CX280" s="10" t="str">
        <f aca="false">IF(CV280&gt;0,"HIP"," ")</f>
        <v> </v>
      </c>
      <c r="CY280" s="9" t="n">
        <v>-11</v>
      </c>
      <c r="CZ280" s="11" t="str">
        <f aca="false">IF(CY280&lt;0,"2"," ")</f>
        <v>2</v>
      </c>
      <c r="DA280" s="11" t="str">
        <f aca="false">IF(CY280&lt;0,"MIO"," ")</f>
        <v>MIO</v>
      </c>
      <c r="DB280" s="9" t="n">
        <v>-11</v>
      </c>
      <c r="DC280" s="11" t="str">
        <f aca="false">IF(DB280&lt;0,"2"," ")</f>
        <v>2</v>
      </c>
      <c r="DD280" s="11" t="str">
        <f aca="false">IF(DB280&lt;0,"MIO"," ")</f>
        <v>MIO</v>
      </c>
      <c r="DE280" s="9" t="n">
        <v>-1.25</v>
      </c>
      <c r="DF280" s="11" t="str">
        <f aca="false">IF(DE280&lt;0,"3"," ")</f>
        <v>3</v>
      </c>
      <c r="DG280" s="11" t="str">
        <f aca="false">IF(DE280&lt;0,"AST"," ")</f>
        <v>AST</v>
      </c>
      <c r="DH280" s="9" t="n">
        <v>-1.25</v>
      </c>
      <c r="DI280" s="11" t="str">
        <f aca="false">IF(DH280&lt;0,"3"," ")</f>
        <v>3</v>
      </c>
      <c r="DJ280" s="11" t="str">
        <f aca="false">IF(DH280&lt;0,"AST"," ")</f>
        <v>AST</v>
      </c>
      <c r="DK280" s="9" t="n">
        <v>0</v>
      </c>
      <c r="DL280" s="10" t="str">
        <f aca="false">IF(DK280&gt;0,"4"," ")</f>
        <v> </v>
      </c>
      <c r="DM280" s="10" t="str">
        <f aca="false">IF(DK280&gt;0,"PRE"," ")</f>
        <v> </v>
      </c>
      <c r="DN280" s="9" t="n">
        <v>0</v>
      </c>
      <c r="DO280" s="10" t="str">
        <f aca="false">IF(DN280&gt;0,"4"," ")</f>
        <v> </v>
      </c>
      <c r="DP280" s="10" t="str">
        <f aca="false">IF(DN280&gt;0,"PRE"," ")</f>
        <v> </v>
      </c>
      <c r="DQ280" s="12" t="n">
        <v>2</v>
      </c>
      <c r="DR280" s="12" t="n">
        <v>2</v>
      </c>
      <c r="DS280" s="12" t="str">
        <f aca="false">CONCATENATE(CO280,CU280,DA280,DG280,DM280)</f>
        <v>  MIOAST </v>
      </c>
      <c r="DT280" s="10" t="str">
        <f aca="false" t="array" ref="DT280">_xlfn.IFS(DS280="EME    ","0", DS280=" HIP   ","1", DS280="  MIO  ","2", DS280="   AST ","3", DS280="    PRE","4", DS280="EME   PRE","5", DS280=" HIP  PRE","6", DS280=" HIP AST ","7", DS280="  MIO PRE","8", DS280="  MIOAST ","9", DS280="   ASTPRE","10",DS280=" HIP ASTPRE","11", DS280="  MIOASTPRE","12", DS280="     ","0")</f>
        <v>9</v>
      </c>
      <c r="DU280" s="1" t="s">
        <v>153</v>
      </c>
      <c r="DV280" s="1" t="str">
        <f aca="false" t="array" ref="DV280">_xlfn.IFS(DU280="SI","2", DU280="NO","1")</f>
        <v>2</v>
      </c>
      <c r="DW280" s="10" t="n">
        <v>0</v>
      </c>
      <c r="DX280" s="11" t="str">
        <f aca="false">IF(DW280=0,"1","2")</f>
        <v>1</v>
      </c>
      <c r="DY280" s="11" t="str">
        <f aca="false" t="array" ref="DY280">_xlfn.IFS(DW280=0,"0", DW280=0.25, "1", DW280=0.5,"2", DW280=0.75,"3", DW280=1,"4",DW280=1.25,"5", DW280=1.5,"6", DW280=1.75,"7", DW280=2,"8")</f>
        <v>0</v>
      </c>
      <c r="DZ280" s="10" t="n">
        <v>0</v>
      </c>
      <c r="EA280" s="11" t="str">
        <f aca="false">IF(DZ280=0,"1","2")</f>
        <v>1</v>
      </c>
      <c r="EB280" s="11" t="str">
        <f aca="false" t="array" ref="EB280">_xlfn.IFS(DZ280=0,"0", DZ280=0.25, "1", DZ280=0.5,"2", DZ280=0.75,"3", DZ280=1,"4",DZ280=1.25,"5", DZ280=1.5,"6", DZ280=1.75,"7", DZ280=2,"8")</f>
        <v>0</v>
      </c>
      <c r="EC280" s="10" t="n">
        <v>0</v>
      </c>
      <c r="ED280" s="10" t="str">
        <f aca="false">IF(EC280=0,"1","2")</f>
        <v>1</v>
      </c>
      <c r="EE280" s="11" t="str">
        <f aca="false" t="array" ref="EE280">_xlfn.IFS(EC280=0,"0", EC280=-0.25, "1", EC280=-0.5,"2", EC280=-0.75,"3", EC280=-1,"4",EC280=-1.25,"5", EC280=-1.5,"6", EC280=-1.75,"7", EC280=-2,"8", EC280=-2.25,"9",EC280=-2.5,"10", EC280=-2.75,"11", EC280=-3,"12", EC280=-3.25,"13", EC280=-3.5,"14", EC280=-3.75,"15",EC280=-4,"16")</f>
        <v>0</v>
      </c>
      <c r="EF280" s="10" t="n">
        <v>0</v>
      </c>
      <c r="EG280" s="10" t="str">
        <f aca="false">IF(EF280=0,"1","2")</f>
        <v>1</v>
      </c>
      <c r="EH280" s="11" t="str">
        <f aca="false" t="array" ref="EH280">_xlfn.IFS(EF280=0,"0", EF280=-0.25, "1", EF280=-0.5,"2", EF280=-0.75,"3", EF280=-1,"4",EF280=-1.25,"5", EF280=-1.5,"6", EF280=-1.75,"7", EF280=-2,"8", EF280=-2.25,"9",EF280=-2.5,"10", EF280=-2.75,"11", EF280=-3,"12", EF280=-3.25,"13", EF280=-3.5,"14", EF280=-3.75,"15",EF280=-4,"16")</f>
        <v>0</v>
      </c>
      <c r="EI280" s="10" t="n">
        <v>0</v>
      </c>
      <c r="EJ280" s="11" t="str">
        <f aca="false">IF(EI280=0,"1","2")</f>
        <v>1</v>
      </c>
      <c r="EK280" s="11" t="str">
        <f aca="false" t="array" ref="EK280">_xlfn.IFS(EI280=0,"0", EI280=-0.25, "1", EI280=-0.5,"2", EI280=-0.75,"3", EI280=-1,"4",EI280=-1.25,"5", EI280=-1.5,"6", EI280=-1.75,"7", EI280=-2,"8", EI280=-2.25,"9", EI280=-2.25,"9",EI280=-2.5,"10", EI280=-2.75,"11", EI280=-3,"12", EI280=-3.25,"13", EI280=-3.5,"14", EI280=-3.75,"15",EI280=-4,"16", EI280=0.25, "17", EI280=0.5, "18")</f>
        <v>0</v>
      </c>
      <c r="EL280" s="10" t="n">
        <v>0</v>
      </c>
      <c r="EM280" s="11" t="str">
        <f aca="false">IF(EL280=0,"1","2")</f>
        <v>1</v>
      </c>
      <c r="EN280" s="11" t="str">
        <f aca="false" t="array" ref="EN280">_xlfn.IFS(EL280=0.25,"17",EL280=0.5,"18", EL280=0,"0", EL280=-0.25, "1", EL280=-0.5,"2", EL280=-0.75,"3", EL280=-1,"4",EL280=-1.25,"5", EL280=-1.5,"6", EL280=-1.75,"7", EL280=-2,"8",EL280= -2.25,"9",EL280=-2.5,"10",EL280= -2.75,"11",EL280= -3,"12",EL280= -3.25,"13",EL280= -3.5,"14",EL280= -3.75,"15",EL280=-4,"16")</f>
        <v>0</v>
      </c>
      <c r="EO280" s="10" t="n">
        <v>0</v>
      </c>
      <c r="EP280" s="11" t="str">
        <f aca="false">IF(EO280=0,"1","2")</f>
        <v>1</v>
      </c>
      <c r="EQ280" s="11" t="str">
        <f aca="false" t="array" ref="EQ280">_xlfn.IFS(EO280=0,"0", EO280=0.25, "1", EO280=0.5,"2", EO280=0.75,"3", EO280=1,"4",EO280=1.25,"5", EO280=1.5,"6", EO280=1.75,"7", EO280=2,"8", EO280=2.25,"9", EO280=2.25,"9",EO280=2.5,"10", EO280=2.75,"11", EO280=3,"12", EO280=3.25,"13", EO280=3.5,"14", EO280=3.75,"15",EO280=4,"16", EO280=-0.25, "17", bq=-0.5, "18")</f>
        <v>0</v>
      </c>
      <c r="ER280" s="10" t="n">
        <v>0</v>
      </c>
      <c r="ES280" s="11" t="str">
        <f aca="false">IF(ER280=0,"1","2")</f>
        <v>1</v>
      </c>
      <c r="ET280" s="11" t="str">
        <f aca="false" t="array" ref="ET280">_xlfn.IFS(ER280=0,"0", ER280=0.25, "1", ER280=0.5,"2", ER280=0.75,"3", ER280=1,"4",ER280=1.25,"5", ER280=1.5,"6", ER280=1.75,"7", ER280=2,"8", ER280=2.25,"9", ER280=2.25,"9",ER280=2.5,"10", ER280=2.75,"11", ER280=3,"12", ER280=3.25,"13", ER280=3.5,"14", ER280=3.75,"15",ER280=4,"16", ER280=-0.25, "17", bq=-0.5, "18")</f>
        <v>0</v>
      </c>
      <c r="EU280" s="13" t="n">
        <v>12</v>
      </c>
      <c r="EV280" s="14" t="str">
        <f aca="false">VLOOKUP(EU280,LEYENDA!$G$2:$H$8,2,TRUE())</f>
        <v>6-12</v>
      </c>
      <c r="EW280" s="14" t="str">
        <f aca="false" t="array" ref="EW280">_xlfn.IFS(EV280="0-5","1", EV280="6-12","2", EV280="13-18","3", EV280="19-24","4", EV280="25-36","5", EV280="37-48","6", EV280="49-60","7")</f>
        <v>2</v>
      </c>
    </row>
    <row r="281" customFormat="false" ht="13.5" hidden="false" customHeight="false" outlineLevel="0" collapsed="false">
      <c r="A281" s="1" t="n">
        <v>72</v>
      </c>
      <c r="B281" s="35" t="n">
        <v>2</v>
      </c>
      <c r="C281" s="33" t="n">
        <v>35256</v>
      </c>
      <c r="D281" s="6"/>
      <c r="E281" s="5" t="str">
        <f aca="false">VLOOKUP(A281,'286'!$A$3:$J$600,10,FALSE())</f>
        <v>LOZOYA SERRANO, BLANCA</v>
      </c>
      <c r="F281" s="4" t="str">
        <f aca="false">VLOOKUP(A281,'286'!$A$3:$I$1768,3,FALSE())</f>
        <v>LOSEBLAN</v>
      </c>
      <c r="G281" s="6" t="n">
        <f aca="false">VLOOKUP(A281,'286'!$A$3:$I$1768,4,FALSE())</f>
        <v>25372</v>
      </c>
      <c r="H281" s="7" t="n">
        <f aca="false">YEAR(C281)-YEAR(G281)</f>
        <v>27</v>
      </c>
      <c r="I281" s="1" t="str">
        <f aca="false">VLOOKUP(H281,LEYENDA!$C$2:$D$6,2,TRUE())</f>
        <v>25-40</v>
      </c>
      <c r="J281" s="5" t="str">
        <f aca="false">VLOOKUP(A281,'286'!$A$3:$I$1768,7,FALSE())</f>
        <v>M</v>
      </c>
      <c r="K281" s="8" t="str">
        <f aca="false">VLOOKUP(A281,'286'!$A$3:$I$1768,2,FALSE())</f>
        <v>OD</v>
      </c>
      <c r="L281" s="4" t="str">
        <f aca="false">VLOOKUP(A281,'286'!$A$3:$I$1768,8,FALSE())</f>
        <v>D</v>
      </c>
      <c r="M281" s="4" t="str">
        <f aca="false">VLOOKUP(A281,'286'!$A$3:$I$1768,9,FALSE())</f>
        <v>D</v>
      </c>
      <c r="N281" s="8" t="str">
        <f aca="false">IF(R281=O281, "MISMA","CONTRARIA")</f>
        <v>MISMA</v>
      </c>
      <c r="O281" s="8" t="str">
        <f aca="false" t="array" ref="O281">_xlfn.IFS(L281="D","1", L281="I","2")</f>
        <v>1</v>
      </c>
      <c r="P281" s="8" t="str">
        <f aca="false" t="array" ref="P281">_xlfn.IFS(K281="OD","1", K281="OI","2")</f>
        <v>1</v>
      </c>
      <c r="Q281" s="1" t="str">
        <f aca="false" t="array" ref="Q281">_xlfn.IFS(J281="M","1", J281="H","2")</f>
        <v>1</v>
      </c>
      <c r="R281" s="8" t="str">
        <f aca="false" t="array" ref="R281">_xlfn.IFS(M281="D","1", M281="I","2")</f>
        <v>1</v>
      </c>
      <c r="S281" s="1" t="str">
        <f aca="false" t="array" ref="S281">_xlfn.IFS(N281="CONTRARIA", "1",N281= "MISMA","2")</f>
        <v>2</v>
      </c>
      <c r="T281" s="1" t="str">
        <f aca="false" t="array" ref="T281">_xlfn.IFS(I281="0-12","1", I281="13-24","2", I281="25-40","3", I281="41-60","4", I281="61-100","5")</f>
        <v>3</v>
      </c>
      <c r="U281" s="9" t="n">
        <v>0.5</v>
      </c>
      <c r="V281" s="1" t="str">
        <f aca="false">IF(U281="","",IF(AND(U281&gt;=-9,U281&lt;=-6.5),"-9 a -6,5",IF(AND(U281&gt;=-6,U281&lt;=-3.5),"-6 a -3,5",IF(AND(U281&gt;=-3,U281&lt;=-1),"-3 a -1",IF(U281=-0.5,"-0,5",IF(AND(U281&gt;=0,U281&lt;=2.5),"0 a 2,5",IF(AND(U281&gt;=3,U281&lt;=5.5),"3 a 5,5",IF(AND(U281&gt;=6,U281&lt;=8.5),"6 a 8,5",IF(AND(U281&gt;=9,U281&lt;=20),"9 a 20","Fuera de rango")))))))))</f>
        <v>0 a 2,5</v>
      </c>
      <c r="W281" s="11" t="n">
        <f aca="false">IF(V281="","",IF(V281="-9 a -6,5",2,IF(V281="-6 a -3,5",3,IF(V281="-3 a -1",4,IF(V281="-0,5","NORMA",IF(V281="0 a 2,5",5,IF(V281="3 a 5,5",6,IF(V281="6 a 8,5",7,IF(V281="9 a 20",8,"Fuera de rango")))))))))</f>
        <v>5</v>
      </c>
      <c r="X281" s="9" t="n">
        <v>0</v>
      </c>
      <c r="Y281" s="10" t="str">
        <f aca="false">IF(X281="","",IF(AND(X281&gt;=0,X281&lt;=4),"0 a 4",IF(AND(X281&gt;=4.5,X281&lt;=8.5),"4,5 a 8,5",IF(X281=9,"9",IF(AND(X281&gt;=9.5,X281&lt;=13),"9,5 a 13",IF(AND(X281&gt;=13.5,X281&lt;=20),"13,5 a 20",IF(AND(X281&gt;=20.5,X281&lt;=35),"20,5 a 35","Fuera de rango")))))))</f>
        <v>0 a 4</v>
      </c>
      <c r="Z281" s="11" t="n">
        <f aca="false">IF(Y281="","",IF(Y281="0 a 4",1,IF(Y281="4,5 a 8,5",2,IF(Y281="9","NORMA",IF(Y281="9,5 a 13",3,IF(Y281="13,5 a 20",4,IF(Y281="20,5 a 35",5,"Fuera de rango")))))))</f>
        <v>1</v>
      </c>
      <c r="AA281" s="9" t="n">
        <v>24</v>
      </c>
      <c r="AB281" s="10" t="str">
        <f aca="false">IF(AA281="","",IF(AND(AA281&gt;=0,AA281&lt;=9),"0 a 9",IF(AND(AA281&gt;=9.5,AA281&lt;=18.5),"9,5 a 18,5",IF(AA281=19,"19",IF(AND(AA281&gt;=19.5,AA281&lt;=28),"19,5 a 28",IF(AND(AA281&gt;=28.5,AA281&lt;=40),"28,5 a 40","Fuera de rango"))))))</f>
        <v>19,5 a 28</v>
      </c>
      <c r="AC281" s="11" t="n">
        <f aca="false" t="array" ref="AC281">_xlfn.IFS(AB281="","",AB281="0 a 9",1,AB281="9,5 a 18,5",2,AB281="19","NORMA",AB281="19,5 a 28",3,AB281="28,5 a 40",4,TRUE(),"Fuera de rango")</f>
        <v>3</v>
      </c>
      <c r="AD281" s="9" t="n">
        <v>18</v>
      </c>
      <c r="AE281" s="10" t="str">
        <f aca="false">IF(AD281="","",IF(AND(AD281&gt;=-10,AD281&lt;=0),"De -10 a 0",IF(AND(AD281&gt;=0.5,AD281&lt;=9.5),"0,5 a 9,5",IF(AD281=10,"10",IF(AND(AD281&gt;=10.5,AD281&lt;=20),"10,5 a 20",IF(AND(AD281&gt;=20.5,AD281&lt;=40),"20,5 a 40","Fuera de rango"))))))</f>
        <v>10,5 a 20</v>
      </c>
      <c r="AF281" s="12" t="n">
        <f aca="false">IF(AD281="","",IF(AND(AD281&gt;=-10,AD281&lt;=0),1,IF(AND(AD281&gt;=0.5,AD281&lt;=9.5),2,IF(AD281=10,"NORMA",IF(AND(AD281&gt;=10.5,AD281&lt;=20),3,IF(AND(AD281&gt;=20.5,AD281&lt;=40),4,""))))))</f>
        <v>3</v>
      </c>
      <c r="AG281" s="9" t="n">
        <v>13</v>
      </c>
      <c r="AH281" s="10" t="str">
        <f aca="false">IF(AG281="","",IF(AND(AG281&gt;=0,AG281&lt;=4),"0 a 4",IF(AND(AG281&gt;=4.5,AG281&lt;=8.5),"4,5 a 8,5",IF(AG281=9,"9",IF(AND(AG281&gt;=9.5,AG281&lt;=13),"9,5 a 13",IF(AND(AG281&gt;=13.5,AG281&lt;=25),"13,5 a 25","Fuera de rango"))))))</f>
        <v>9,5 a 13</v>
      </c>
      <c r="AI281" s="11" t="n">
        <f aca="false">IF(AH281="","",IF(AH281="0 a 4",1,IF(AH281="4,5 a 8,5",2,IF(AH281="9","NORMA",IF(AH281="9,5 a 13",3,IF(AH281="13,5 a 25",4,""))))))</f>
        <v>3</v>
      </c>
      <c r="AJ281" s="9" t="n">
        <v>4</v>
      </c>
      <c r="AK281" s="10" t="str">
        <f aca="false">IF(AJ281="","",IF(AND(AJ281&gt;=-15,AJ281&lt;=-10.5),"-15 a -10,5",IF(AND(AJ281&gt;=-10,AJ281&lt;=-4),"-10 a -4",IF(AND(AJ281&gt;=-4.5,AJ281&lt;=0),"-4,5 a 0",IF(AND(AJ281&gt;=0.5,AJ281&lt;=4.5),"0,5 a 4,5",IF(AJ281=5,"5",IF(AND(AJ281&gt;=5.5,AJ281&lt;=10),"5,5 a 10",IF(AND(AJ281&gt;=10.5,AJ281&lt;=20),"10,5 a 20","Fuera de rango"))))))))</f>
        <v>0,5 a 4,5</v>
      </c>
      <c r="AL281" s="11" t="n">
        <f aca="false">IF(AK281="","",IF(AK281="-15 a -10,5",1,IF(AK281="-10 a -4",2,IF(AK281="-4,5 a 0",3,IF(AK281="0,5 a 4,5",4,IF(AK281="5","NORMA",IF(AK281="5,5 a 10",5,IF(AK281="10,5 a 20",6,"Error"))))))))</f>
        <v>4</v>
      </c>
      <c r="AM281" s="9" t="n">
        <v>4</v>
      </c>
      <c r="AN281" s="10" t="str">
        <f aca="false">IF(AM281="","",IF(AND(AM281&gt;=-7.5,AM281&lt;=-5.5),"-7,5 a -5,5",IF(AND(AM281&gt;=-5,AM281&lt;=-3),"-5 a -3",IF(AND(AM281&gt;=-2.5,AM281&lt;=-0.5),"-2,5 a -0,5",IF(AM281=0,"0,00",IF(AND(AM281&gt;=0.5,AM281&lt;=2.5),"0,5 a 2,5",IF(AND(AM281&gt;=3,AM281&lt;=5),"3 a 5",IF(AND(AM281&gt;=5.5,AM281&lt;=7.5),"5,5 a 7,5",IF(AND(AM281&gt;=8,AM281&lt;=10),"8 a 10","Fuera de rango")))))))))</f>
        <v>3 a 5</v>
      </c>
      <c r="AO281" s="11" t="n">
        <f aca="false">IF(AN281="","",IF(AN281="-7,5 a -5,5",1,IF(AN281="-5 a -3",2,IF(AN281="-2,5 a -0,5",3,IF(AN281="0,00","NORMA",IF(AN281="0,5 a 2,5",4,IF(AN281="3 a 5",5,IF(AN281="5,5 a 7,5",6,IF(AN281="8 a 10",7,"Error")))))))))</f>
        <v>5</v>
      </c>
      <c r="AP281" s="9" t="n">
        <v>-4</v>
      </c>
      <c r="AQ281" s="10" t="str">
        <f aca="false">IF(AP281="","",IF(AND(AP281&gt;=-20,AP281&lt;=-9.5),"-20 a -9,5",IF(AND(AP281&gt;=-9,AP281&lt;=-6.5),"-9 a -6,5",IF(AP281=-6,"-6",IF(AND(AP281&gt;=-5.5,AP281&lt;=-3),"-5,5 a -3",IF(AND(AP281&gt;=-2.5,AP281&lt;=0),"-2,5 a 0",IF(AND(AP281&gt;=0.5,AP281&lt;=3),"0,5 a 3",IF(AND(AP281&gt;=3.5,AP281&lt;=6),"3,5 a 6",IF(AND(AP281&gt;=6.5,AP281&lt;=9),"6,5 a 9",IF(AND(AP281&gt;=9.5,AP281&lt;=20),"9,5 a 20","Fuera de rango"))))))))))</f>
        <v>-5,5 a -3</v>
      </c>
      <c r="AR281" s="11" t="n">
        <f aca="false">IF(AQ281="","",IF(AQ281="-20 a -9,5",1,IF(AQ281="-9 a -6,5",2,IF(AQ281="-6","NORMA",IF(AQ281="-5,5 a -3",3,IF(AQ281="-2,5 a 0",4,IF(AQ281="0,5 a 3",5,IF(AQ281="3,5 a 6",6,IF(AQ281="6,5 a 9",7,IF(AQ281="9,5 a 20",8,""))))))))))</f>
        <v>3</v>
      </c>
      <c r="AS281" s="9" t="n">
        <v>5</v>
      </c>
      <c r="AT281" s="10" t="str">
        <f aca="false">IF(AS281="","",IF(AND(AS281&gt;=-16,AS281&lt;=-14),"-16 a -14",IF(AND(AS281&gt;=-13.5,AS281&lt;=-11.5),"-13,5 a -11,5",IF(AND(AS281&gt;=-11,AS281&lt;=-9),"-11 a -9",IF(AND(AS281&gt;=-8.5,AS281&lt;=-6.5),"-8,5 a -6,5",IF(AND(AS281&gt;=-6,AS281&lt;=-4),"-6 a -4",IF(AND(AS281&gt;=-3.5,AS281&lt;=-1.5),"-3,5 a -1,5",IF(AND(AS281&gt;=-1,AS281&lt;=1),"-1 a 1",IF(AND(AS281&gt;=1.5,AS281&lt;=3.5),"1,5 a 3,5",IF(AND(AS281&gt;=4,AS281&lt;=6),"4 a 6",IF(AND(AS281&gt;=6.5,AS281&lt;=8.5),"6,5 a 8,5",IF(AND(AS281&gt;=9,AS281&lt;=11),"9 a 11",IF(AND(AS281&gt;=11.5,AS281&lt;=13.5),"11,5 a 13,5",IF(AND(AS281&gt;=14,AS281&lt;=16),"14 a 16",IF(AND(AS281&gt;=16.5,AS281&lt;=18.5),"16,5 a 18,5",IF(AND(AS281&gt;=19,AS281&lt;=21),"19 a 21","Fuera de rango"))))))))))))))))</f>
        <v>4 a 6</v>
      </c>
      <c r="AU281" s="11" t="str">
        <f aca="false" t="array" ref="AU281">IF(AT281="","",_xlfn.IFS(AT281="-16 a -14",1,AT281="-13,5 a -11,5",2,AT281="-11 a -9",3,AT281="-8,5 a -6,5",4,AT281="-6 a -4",5,AT281="-3,5 a -1,5",6,AT281="-1 a 1",7,AT281="1,5 a 3,5",8,AT281="4 a 6","NORMA",AT281="6,5 a 8,5",9,AT281="9 a 11",10,AT281="11,5 a 13,5",11,AT281="14 a 16",12,AT281="16,5 a 18,5",13,AT281="19 a 21",14,TRUE(),""))</f>
        <v>NORMA</v>
      </c>
      <c r="AV281" s="9" t="n">
        <v>1</v>
      </c>
      <c r="AW281" s="10" t="str">
        <f aca="false">IF(AV281="","",IF(AND(AV281&gt;=-1,AV281&lt;=-0.5),"-1 a -0,5",IF(AND(AV281&gt;-0.5,AV281&lt;=0),"De -0,5 a 0",IF(AND(AV281&gt;=0.25,AV281&lt;=0.75),"0,25 a 0,75",IF(AND(AV281&gt;=1,AV281&lt;=1.5),"1 a 1,5",IF(AND(AV281&gt;=1.75,AV281&lt;=2.25),"1,75 a 2,25",IF(AND(AV281&gt;=2.5,AV281&lt;=3),"2,5 a 3",IF(AND(AV281&gt;=3.25,AV281&lt;=3.75),"3,25 a 3,75","Fuera de rango"))))))))</f>
        <v>1 a 1,5</v>
      </c>
      <c r="AX281" s="11" t="n">
        <f aca="false">IF(AW281="","",IF(OR(AW281="-1 a -0,5",AW281="-1 a -0.5"),1,IF(OR(AW281="De -0,5 a 0",AW281="-0,5 a 0",AW281="De -0.5 a 0"),2,IF(OR(AW281="0,25 a 0,75",AW281="0.25 a 0.75"),"NORMA",IF(OR(AW281="1 a 1,5",AW281="1 a 1.5"),3,IF(OR(AW281="1,75 a 2,25",AW281="1.75 a 2.25"),4,IF(OR(AW281="2,5 a 3",AW281="2.5 a 3"),5,IF(OR(AW281="3,25 a 3,75",AW281="3.25 a 3.75"),6,""))))))))</f>
        <v>3</v>
      </c>
      <c r="AY281" s="9" t="n">
        <v>-4</v>
      </c>
      <c r="AZ281" s="10" t="str">
        <f aca="false">IF(AY281="","",IF(AND(AY281&gt;=-20,AY281&lt;=-9.5),"-20 a -9,5",IF(AND(AY281&gt;=-9,AY281&lt;=-6.5),"-9 a -6,5",IF(AY281=-6,"-6",IF(AND(AY281&gt;=-5.5,AY281&lt;=-3),"-5,5 a -3",IF(AND(AY281&gt;=-2.5,AY281&lt;=0),"-2,5 a 0",IF(AND(AY281&gt;=0.5,AY281&lt;=3),"0,5 a 3",IF(AND(AY281&gt;=3.5,AY281&lt;=6),"3,5 a 6","Fuera de rango"))))))))</f>
        <v>-5,5 a -3</v>
      </c>
      <c r="BA281" s="11" t="n">
        <f aca="false">IF(AZ281="","",IF(AZ281="-20 a -9,5",1,IF(AZ281="-9 a -6,5",2,IF(AZ281="-6","NORMA",IF(AZ281="-5,5 a -3",3,IF(AZ281="-2,5 a 0",4,IF(AZ281="0,5 a 3",5,IF(AZ281="3,5 a 6",6,""))))))))</f>
        <v>3</v>
      </c>
      <c r="BB281" s="9" t="n">
        <v>0</v>
      </c>
      <c r="BC281" s="10" t="str">
        <f aca="false" t="array" ref="BC281">IF(BB281="","",_xlfn.IFS(AND(BB281&gt;=0,BB281&lt;=2),"0 a 2",AND(BB281&gt;=2.5,BB281&lt;=4.5),"2,5 a 4,5",AND(BB281&gt;=5,BB281&lt;=7),"5 a 7",AND(BB281&gt;=7.5,BB281&lt;=9.5),"7,5 a 9,5",AND(BB281&gt;=10,BB281&lt;=12),"10 a 12",AND(BB281&gt;=12.5,BB281&lt;=14.5),"12,5 a 14,5",BB281=15,"15",AND(BB281&gt;=15.5,BB281&lt;=17.5),"15,5 a 17,5",AND(BB281&gt;=18,BB281&lt;=20),"18 a 20",AND(BB281&gt;=20.5,BB281&lt;=22.5),"20,5 a 22,5",AND(BB281&gt;=23,BB281&lt;=25),"23 a 25",TRUE(),"Fuera de rango"))</f>
        <v>0 a 2</v>
      </c>
      <c r="BD281" s="11" t="n">
        <f aca="false" t="array" ref="BD281">IF(BC281="","",_xlfn.IFS(BC281="0 a 2",1,BC281="2,5 a 4,5",2,BC281="5 a 7",3,BC281="7,5 a 9,5",4,BC281="10 a 12",5,BC281="12,5 a 14,5",6,BC281="15","NORMA",BC281="15,5 a 17,5",7,BC281="18 a 20",8,BC281="20,5 a 22,5",9,BC281="23 a 25",10,TRUE(),"Fuera de rango"))</f>
        <v>1</v>
      </c>
      <c r="BE281" s="9" t="n">
        <v>23</v>
      </c>
      <c r="BF281" s="10" t="str">
        <f aca="false">IF(BE281="","",IF(AND(BE281&gt;=-20,BE281&lt;=-10),"-20 a -10",IF(AND(BE281&gt;=-9.5,BE281&lt;=0.5),"-9,5 a 0,5",IF(AND(BE281&gt;=1,BE281&lt;=11),"1 a 11",IF(AND(BE281&gt;=11.5,BE281&lt;=20.5),"11,5 a 20,5",IF(BE281=21,"21",IF(AND(BE281&gt;=21.5,BE281&lt;=31.5),"21,5 a 31,5",IF(AND(BE281&gt;=32,BE281&lt;=42),"32 a 42","Fuera de rango"))))))))</f>
        <v>21,5 a 31,5</v>
      </c>
      <c r="BG281" s="11" t="n">
        <f aca="false">IF(BF281="","",IF(BF281="-20 a -10",1,IF(BF281="-9,5 a 0,5",2,IF(BF281="1 a 11",3,IF(BF281="11,5 a 20,5",4,IF(BF281="21","NORMA",IF(BF281="21,5 a 31,5",5,IF(BF281="32 a 42",6,""))))))))</f>
        <v>5</v>
      </c>
      <c r="BH281" s="9" t="n">
        <v>17</v>
      </c>
      <c r="BI281" s="10" t="str">
        <f aca="false">IF(BH281="","",IF(AND(BH281&gt;=-20,BH281&lt;=-15),"-20 a -15",IF(AND(BH281&gt;=-14.5,BH281&lt;=-9.5),"-14,5 a -9,5",IF(AND(BH281&gt;=-9,BH281&lt;=-4),"-9 a -4",IF(AND(BH281&gt;=-3.5,BH281&lt;=2.5),"-3,5 a 2,5",IF(AND(BH281&gt;=3,BH281&lt;=8),"3 a 8",IF(AND(BH281&gt;=8.5,BH281&lt;=14.5),"8,5 a 14,5",IF(BH281=15,"15",IF(AND(BH281&gt;=15.5,BH281&lt;=20.5),"15,5 a 20,5",IF(AND(BH281&gt;=21,BH281&lt;=26),"21 a 26","Fuera de rango"))))))))))</f>
        <v>15,5 a 20,5</v>
      </c>
      <c r="BJ281" s="11" t="n">
        <f aca="false">IF(BI281="","",IF(BI281="-20 a -15",1,IF(BI281="-14,5 a -9,5",2,IF(BI281="-9 a -4",3,IF(BI281="-3,5 a 2,5",4,IF(BI281="3 a 8",5,IF(BI281="8,5 a 14,5",6,IF(BI281="15","NORMA",IF(BI281="15,5 a 20,5",7,IF(BI281="21 a 26",8,IF(BI281="26,5 a 31,5",9,"")))))))))))</f>
        <v>7</v>
      </c>
      <c r="BK281" s="9" t="n">
        <v>0</v>
      </c>
      <c r="BL281" s="10" t="str">
        <f aca="false">IF(BK281="","",IF(AND(BK281&gt;=0,BK281&lt;=2),"0 - 2",IF(AND(BK281&gt;=2.5,BK281&lt;=4.5),"2,5 - 4,5",IF(AND(BK281&gt;=5,BK281&lt;=7),"5 - 7",IF(AND(BK281&gt;=7.5,BK281&lt;=9.5),"7,5 - 9,5",IF(AND(BK281&gt;=10,BK281&lt;=12),"10 - 12",IF(AND(BK281&gt;=12.5,BK281&lt;=13.5),"12,5 - 13,5",IF(BK281=14,"14",IF(AND(BK281&gt;=14.5,BK281&lt;=16.5),"14,5 - 16,5",IF(AND(BK281&gt;=17,BK281&lt;=19),"17 - 19",IF(AND(BK281&gt;=19.5,BK281&lt;=21.5),"19,5 - 21,5",IF(AND(BK281&gt;=22,BK281&lt;=24),"22 - 24",IF(AND(BK281&gt;=24.5,BK281&lt;=26.5),"24,5 - 26,5",IF(AND(BK281&gt;=27,BK281&lt;=29),"27 - 29",IF(AND(BK281&gt;=29.5,BK281&lt;=30),"29,5 - 30","Fuera de rango")))))))))))))))</f>
        <v>0 - 2</v>
      </c>
      <c r="BM281" s="11" t="n">
        <f aca="false">IF(BL281="","",IF(BL281="0 - 2",1,IF(BL281="2,5 - 4,5",2,IF(BL281="5 - 7",3,IF(BL281="7,5 - 9,5",4,IF(BL281="10 - 12",5,IF(BL281="12,5 - 13,5",6,IF(BL281="14","NORMA",IF(BL281="14,5 - 16,5",7,IF(BL281="17 - 19",8,IF(BL281="19,5 - 21,5",9,IF(BL281="22 - 24",10,IF(BL281="24,5 - 26,5",11,IF(BL281="27 - 29",12,IF(BL281="29,5 - 30",13,"")))))))))))))))</f>
        <v>1</v>
      </c>
      <c r="BN281" s="9" t="n">
        <v>21</v>
      </c>
      <c r="BO281" s="10" t="str">
        <f aca="false">IF(BN281="","",IF(AND(BN281&gt;=-20,BN281&lt;=-10),"-20 a -10",IF(AND(BN281&gt;=-9.5,BN281&lt;=0.5),"-9,5 a 0,5",IF(AND(BN281&gt;=1,BN281&lt;=11),"1 a 11",IF(AND(BN281&gt;=11.5,BN281&lt;=21.5),"11,5 a 21,5",IF(BN281=22,"22",IF(AND(BN281&gt;=22.5,BN281&lt;=32.5),"22,5 a 32,5",IF(AND(BN281&gt;=33,BN281&lt;=43),"33 a 43","Fuera de rango"))))))))</f>
        <v>11,5 a 21,5</v>
      </c>
      <c r="BP281" s="11" t="n">
        <f aca="false">IF(BO281="","",IF(BO281="-20 a -10",1,IF(BO281="-9,5 a 0,5",2,IF(BO281="1 a 11",3,IF(BO281="11,5 a 21,5",4,IF(BO281="22","NORMA",IF(BO281="22,5 a 32,5",5,IF(BO281="33 a 43",6,""))))))))</f>
        <v>4</v>
      </c>
      <c r="BQ281" s="9" t="n">
        <v>8</v>
      </c>
      <c r="BR281" s="10" t="str">
        <f aca="false">IF(BQ281="","",IF(AND(BQ281&gt;=-20,BQ281&lt;=-15),"-20 a -15",IF(AND(BQ281&gt;=-14.5,BQ281&lt;=-9.5),"-14,5 a -9,5",IF(AND(BQ281&gt;=-9,BQ281&lt;=-4),"-9 a -4",IF(AND(BQ281&gt;=-3.5,BQ281&lt;=2.5),"-3,5 a 2,5",IF(AND(BQ281&gt;=3,BQ281&lt;=8),"3 a 8",IF(AND(BQ281&gt;=8.5,BQ281&lt;=13.5),"8,5 a 13,5",IF(AND(BQ281&gt;=14,BQ281&lt;=17.5),"14 a 17,5",IF(BQ281=18,"18",IF(AND(BQ281&gt;=18.5,BQ281&lt;=23.5),"18,5 a 23,5",IF(AND(BQ281&gt;=24,BQ281&lt;=29),"24 a 29",IF(AND(BQ281&gt;=29.5,BQ281&lt;=34.5),"29,5 a 34,5",IF(AND(BQ281&gt;=35,BQ281&lt;=40),"35 a 40","Fuera de rango")))))))))))))</f>
        <v>3 a 8</v>
      </c>
      <c r="BS281" s="11" t="n">
        <f aca="false">IF(BR281="","",IF(BR281="-20 a -15",1,IF(BR281="-14,5 a -9,5",2,IF(BR281="-9 a -4",3,IF(BR281="-3,5 a 2,5",4,IF(BR281="3 a 8",5,IF(BR281="8,5 a 13,5",6,IF(BR281="14 a 17,5",7,IF(BR281="18","NORMA",IF(BR281="18,5 a 23,5",8,IF(BR281="24 a 29",9,IF(BR281="29,5 a 34,5",10,IF(BR281="35 a 40",11,"")))))))))))))</f>
        <v>5</v>
      </c>
      <c r="BT281" s="9" t="n">
        <v>0</v>
      </c>
      <c r="BU281" s="10" t="str">
        <f aca="false">IF(BT281="","",IF(AND(BT281&gt;=-20,BT281&lt;=-18),"-20 a -18",IF(AND(BT281&gt;=-17.5,BT281&lt;=-15.5),"-17,5 a -15,5",IF(AND(BT281&gt;=-15,BT281&lt;=-13),"-15 a -13",IF(AND(BT281&gt;=-12.5,BT281&lt;=-10.5),"-12,5 a -10,5",IF(AND(BT281&gt;=-10,BT281&lt;=-8),"-10 a -8",IF(AND(BT281&gt;=-7.5,BT281&lt;=-5.5),"-7,5 a -5,5",IF(AND(BT281&gt;=-5,BT281&lt;=-3),"-5 a -3",IF(AND(BT281&gt;=-2.5,BT281&lt;=-0.5),"-2,5 a -0,5",IF(BT281=0,"0",IF(AND(BT281&gt;=0.5,BT281&lt;=2.5),"0,5 a 2,5",IF(AND(BT281&gt;=3,BT281&lt;=5),"3 a 5",IF(AND(BT281&gt;=5.5,BT281&lt;=7.5),"5,5 a 7,5",IF(AND(BT281&gt;=8,BT281&lt;=10),"8 a 10",IF(AND(BT281&gt;=10.5,BT281&lt;=12.5),"10,5 a 12,5",IF(AND(BT281&gt;=13,BT281&lt;=15),"13 a 15",IF(AND(BT281&gt;=15.5,BT281&lt;=17.5),"15,5 a 17,5",IF(AND(BT281&gt;=18,BT281&lt;=20),"18 a 20","Fuera de rango"))))))))))))))))))</f>
        <v>0</v>
      </c>
      <c r="BV281" s="11" t="str">
        <f aca="false">IF(BT281="","",IF(BT281=0,"NORMA",IF(AND(BT281&gt;=-20,BT281&lt;=-18),2,IF(AND(BT281&gt;=-17.5,BT281&lt;=-15.5),2,IF(AND(BT281&gt;=-15,BT281&lt;=-13),3,IF(AND(BT281&gt;=-12.5,BT281&lt;=-10.5),4,IF(AND(BT281&gt;=-10,BT281&lt;=-8),5,IF(AND(BT281&gt;=-7.5,BT281&lt;=-5.5),6,IF(AND(BT281&gt;=-5,BT281&lt;=-3),7,IF(AND(BT281&gt;=-2.5,BT281&lt;=-0.5),8,IF(AND(BT281&gt;=0.5,BT281&lt;=2.5),9,IF(AND(BT281&gt;=3,BT281&lt;=5),10,IF(AND(BT281&gt;=5.5,BT281&lt;=7.5),11,IF(AND(BT281&gt;=8,BT281&lt;=10),12,IF(AND(BT281&gt;=10.5,BT281&lt;=12.5),13,IF(AND(BT281&gt;=13,BT281&lt;=15),14,IF(AND(BT281&gt;=15.5,BT281&lt;=17.5),15,IF(AND(BT281&gt;=18,BT281&lt;=20),16,"Fuera de rango"))))))))))))))))))</f>
        <v>NORMA</v>
      </c>
      <c r="BW281" s="9" t="n">
        <v>-4.5</v>
      </c>
      <c r="BX281" s="10" t="n">
        <f aca="false">18.5- (0.3*H281)</f>
        <v>10.4</v>
      </c>
      <c r="BY281" s="10" t="n">
        <f aca="false">(BW281)-(BX281)</f>
        <v>-14.9</v>
      </c>
      <c r="BZ281" s="10" t="str">
        <f aca="false">IF(BY281="","",IF(BY281&lt;-27.5,"De -30 a -28",IF(BY281&lt;-25,"De -27,5 a -25,5",IF(BY281&lt;-22.5,"De -25 a -23",IF(BY281&lt;-20,"De -22,5 a -20,5",IF(BY281&lt;-17.5,"De -20 a -18",IF(BY281&lt;-15,"De -17,5 a -15,5",IF(BY281&lt;-12.5,"De -15 a -13",IF(BY281&lt;-10,"De -12,5 a -10,5",IF(BY281&lt;-7.5,"De -10 a -8",IF(BY281&lt;-5,"De -7,5 a -5,5",IF(BY281&lt;-2.5,"De -5 a -3",IF(BY281&lt;0,"De -2,5 a -0,5",IF(BY281&lt;2.5,"De 0 a 2",IF(BY281&lt;5,"De 2,5 a 4,5",IF(BY281&lt;7.5,"De 5 a 7",IF(BY281&lt;10,"De 7,5 a 9,5",IF(BY281&lt;12.5,"De 10 a 12",IF(BY281&lt;15,"De 12,5 a 14,5",IF(BY281&lt;17.5,"De 15 a 17",IF(BY281&lt;20,"De 17,5 a 19,5",IF(BY281&lt;22.5,"De 20 a 22",IF(BY281&lt;25,"De 22,5 a 24,5",IF(BY281&lt;27.5,"De 25 a 27","De 27,5 a 30"))))))))))))))))))))))))</f>
        <v>De -15 a -13</v>
      </c>
      <c r="CA281" s="12" t="n">
        <f aca="false">IF(BY281="","",IF(BY281&lt;=-28,1,IF(BY281&lt;=-25.5,2,IF(BY281&lt;=-23,3,IF(BY281&lt;=-20.5,4,IF(BY281&lt;=-18,5,IF(BY281&lt;=-15.5,6,IF(BY281&lt;=-13,7,IF(BY281&lt;=-10.5,8,IF(BY281&lt;=-8,9,IF(BY281&lt;=-5.5,10,IF(BY281&lt;=-3,11,IF(BY281&lt;=-0.5,12,IF(BY281&lt;=2,13,IF(BY281&lt;=4.5,14,IF(BY281&lt;=7,15,IF(BY281&lt;=9.5,16,IF(BY281&lt;=12,17,IF(BY281&lt;=14.5,18,IF(BY281&lt;=17,19,IF(BY281&lt;=19.5,20,IF(BY281&lt;=22,21,IF(BY281&lt;=24.5,22,IF(BY281&lt;=27,23,IF(BY281&lt;=30,24,"Fuera de rango")))))))))))))))))))))))))</f>
        <v>7</v>
      </c>
      <c r="CB281" s="9" t="n">
        <v>-4.5</v>
      </c>
      <c r="CC281" s="10" t="n">
        <f aca="false">18.5- (0.3*H281)</f>
        <v>10.4</v>
      </c>
      <c r="CD281" s="10" t="n">
        <f aca="false">(CB281)-(CC281)</f>
        <v>-14.9</v>
      </c>
      <c r="CE281" s="10" t="str">
        <f aca="false">IF(CD281="","",IF(CD281&lt;-27.5,"De -30 a -28",IF(CD281&lt;-25,"De -27,5 a -25,5",IF(CD281&lt;-22.5,"De -25 a -23",IF(CD281&lt;-20,"De -22,5 a -20,5",IF(CD281&lt;-17.5,"De -20 a -18",IF(CD281&lt;-15,"De -17,5 a -15,5",IF(CD281&lt;-12.5,"De -15 a -13",IF(CD281&lt;-10,"De -12,5 a -10,5",IF(CD281&lt;-7.5,"De -10 a -8",IF(CD281&lt;-5,"De -7,5 a -5,5",IF(CD281&lt;-2.5,"De -5 a -3",IF(CD281&lt;0,"De -2,5 a -0,5",IF(CD281&lt;=2,"De 0 a 2",IF(CD281&lt;=4.5,"De 2,5 a 4,5",IF(CD281&lt;=7,"De 5 a 7",IF(CD281&lt;=9.5,"De 7,5 a 9,5",IF(CD281&lt;=12,"De 10 a 12",IF(CD281&lt;=14.5,"De 12,5 a 14,5",IF(CD281&lt;=17,"De 15 a 17",IF(CD281&lt;=19.5,"De 17,5 a 19,5",IF(CD281&lt;=22,"De 20 a 22",IF(CD281&lt;=24.5,"De 22,5 a 24,5",IF(CD281&lt;=27,"De 25 a 27","De 27,5 a 30"))))))))))))))))))))))))</f>
        <v>De -15 a -13</v>
      </c>
      <c r="CF281" s="12" t="n">
        <f aca="false">IF(CD281="","",IF(CD281&lt;-27.5,1,IF(CD281&lt;-25,2,IF(CD281&lt;-22.5,3,IF(CD281&lt;-20,4,IF(CD281&lt;-17.5,5,IF(CD281&lt;-15,6,IF(CD281&lt;-12.5,7,IF(CD281&lt;-10,8,IF(CD281&lt;-7.5,9,IF(CD281&lt;-5,10,IF(CD281&lt;-2.5,11,IF(CD281&lt;0,12,IF(CD281&lt;2.5,13,IF(CD281&lt;5,14,IF(CD281&lt;7.5,15,IF(CD281&lt;10,16,IF(CD281&lt;12.5,17,IF(CD281&lt;15,18,IF(CD281&lt;17.5,19,IF(CD281&lt;20,20,IF(CD281&lt;22.5,21,IF(CD281&lt;25,22,IF(CD281&lt;27.5,23,24))))))))))))))))))))))))</f>
        <v>7</v>
      </c>
      <c r="CG281" s="9" t="n">
        <v>-2.5</v>
      </c>
      <c r="CH281" s="10" t="str">
        <f aca="false">IF(CG281="","",IF(AND(CG281&gt;=-10,CG281&lt;=-9.5),"-10 a -9,5",IF(AND(CG281&gt;-9.5,CG281&lt;=-8.5),"-9 a -8,5",IF(AND(CG281&gt;-8.5,CG281&lt;=-7.5),"-8 a -7,5",IF(AND(CG281&gt;-7.5,CG281&lt;=-6.5),"-7 a -6,5",IF(AND(CG281&gt;-6.5,CG281&lt;=-5.5),"-6 a -5,5",IF(AND(CG281&gt;-5.5,CG281&lt;=-4.5),"-5 a -4,5",IF(AND(CG281&gt;-4.5,CG281&lt;=-3.5),"-4 a -3,5",IF(AND(CG281&gt;-3.5,CG281&lt;=-2.5),"-3 a -2,5",IF(CG281=-2.25,"-2,25",IF(AND(CG281&gt;-2.5,CG281&lt;=-1.5),"-2 a -1,5",IF(AND(CG281&gt;-1.5,CG281&lt;=-0.5),"-1 a -0,5",IF(AND(CG281&gt;-0.5,CG281&lt;=0.5),"0 a 0,5",IF(AND(CG281&gt;0.5,CG281&lt;=1.5),"1 a 1,5",IF(AND(CG281&gt;1.5,CG281&lt;=2.5),"2 a 2,5",IF(AND(CG281&gt;2.5,CG281&lt;=3.5),"3 a 3,5",IF(AND(CG281&gt;3.5,CG281&lt;=4.5),"4 a 4,5",IF(AND(CG281&gt;4.5,CG281&lt;=5.5),"5 a 5,5",IF(AND(CG281&gt;5.5,CG281&lt;=6.5),"6 a 6,5",IF(AND(CG281&gt;6.5,CG281&lt;=7.5),"7 a 7,5",IF(AND(CG281&gt;7.5,CG281&lt;=8.5),"8 a 8,5",IF(AND(CG281&gt;8.5,CG281&lt;=9.5),"9 a 9,5",IF(CG281&gt;=10,"10","Fuera de rango")))))))))))))))))))))))</f>
        <v>-3 a -2,5</v>
      </c>
      <c r="CI281" s="11" t="n">
        <f aca="false">IF(CG281="","",IF(CG281=-2.25,"NORMA",IF(CG281&lt;=-9.5,1,IF(CG281&lt;=-8.5,2,IF(CG281&lt;=-7.5,3,IF(CG281&lt;=-6.5,4,IF(CG281&lt;=-5.5,5,IF(CG281&lt;=-4.5,6,IF(CG281&lt;=-3.5,7,IF(CG281&lt;=-2.5,8,IF(CG281&lt;=-1.5,9,IF(CG281&lt;=-0.5,10,IF(CG281&lt;=0.5,11,IF(CG281&lt;=1.5,12,IF(CG281&lt;=2.5,13,IF(CG281&lt;=3.5,14,IF(CG281&lt;=4.5,15,IF(CG281&lt;=5.5,16,IF(CG281&lt;=6.5,17,IF(CG281&lt;=7.5,18,IF(CG281&lt;=8.5,19,IF(CG281&lt;=9.5,20,IF(CG281=10,21,"Fuera de rango")))))))))))))))))))))))</f>
        <v>8</v>
      </c>
      <c r="CJ281" s="9" t="n">
        <v>3.25</v>
      </c>
      <c r="CK281" s="10" t="str">
        <f aca="false">IF(CJ281="","",IF(AND(CJ281&gt;=-6,CJ281&lt;=-5.5),"-6 a -5,5",IF(AND(CJ281&gt;-5.5,CJ281&lt;=-4.5),"-5 a -4,5",IF(AND(CJ281&gt;-4.5,CJ281&lt;=-3.5),"-4 a -3,5",IF(AND(CJ281&gt;-3.5,CJ281&lt;=-2.5),"-3 a -2,5",IF(AND(CJ281&gt;-2.5,CJ281&lt;=-1.5),"-2 a -1,5",IF(AND(CJ281&gt;-1.5,CJ281&lt;=-0.5),"-1 a -0,5",IF(AND(CJ281&gt;-0.5,CJ281&lt;=0.5),"0 a 0,5",IF(AND(CJ281&gt;0.5,CJ281&lt;=1.5),"1 a 1,5",IF(AND(CJ281&gt;1.5,CJ281&lt;2.5),"2",IF(AND(CJ281&gt;=2.5,CJ281&lt;=3),"2,5 a 3",IF(AND(CJ281&gt;3,CJ281&lt;=4),"3,5 a 4",IF(AND(CJ281&gt;4,CJ281&lt;=5),"4,5 a 5",IF(AND(CJ281&gt;5,CJ281&lt;=6),"5,5 a 6",IF(AND(CJ281&gt;6,CJ281&lt;=7),"6,5 a 7",IF(AND(CJ281&gt;7,CJ281&lt;=8),"7,5 a 8",IF(AND(CJ281&gt;8,CJ281&lt;=9.5),"8,5 a 9,5",IF(CJ281=10,"10","Fuera de rango"))))))))))))))))))</f>
        <v>3,5 a 4</v>
      </c>
      <c r="CL281" s="11" t="n">
        <f aca="false">IF(CK281="","",IF(OR(CK281="-6 a -5,5",CK281="-6 - -5,5"),1,IF(OR(CK281="-5 a -4,5",CK281="-5 - -4,5"),2,IF(OR(CK281="-4 a -3,5",CK281="-4 - -3,5"),3,IF(OR(CK281="-3 a -2,5",CK281="-3 - -2,5"),4,IF(OR(CK281="-2 a -1,5",CK281="-2 - -1,5"),5,IF(OR(CK281="-1 a -0,5",CK281="-1 - -0,5"),6,IF(OR(CK281="0 a 0,5",CK281="0 - 0,5"),7,IF(OR(CK281="1 a 1,5",CK281="1 - 1,5"),8,IF(CK281="2","NORMA",IF(OR(CK281="2,5 a 3",CK281="2,5 - 3"),9,IF(OR(CK281="3,5 a 4",CK281="3,5 - 4"),10,IF(OR(CK281="4,5 a 5",CK281="4,5 - 5"),11,IF(OR(CK281="5,5 a 6",CK281="5,5 - 6"),12,IF(OR(CK281="6,5 a 7",CK281="6,5 - 7"),13,IF(OR(CK281="7,5 a 8",CK281="7,5 - 8"),14,IF(OR(CK281="8,5 a 9",CK281="8,5 - 9,5",CK281="9 a 9,5"),15,IF(CK281="10",15,IF(OR(CK281="0,5 a 1",CK281="0,5 - 1"),7,"Fuera de rango")))))))))))))))))))</f>
        <v>10</v>
      </c>
      <c r="CM281" s="10" t="n">
        <v>0</v>
      </c>
      <c r="CN281" s="10" t="str">
        <f aca="false">IF(CM281=0,"0", " ")</f>
        <v>0</v>
      </c>
      <c r="CO281" s="10" t="str">
        <f aca="false">IF(CM281&gt;0,"EME"," ")</f>
        <v> </v>
      </c>
      <c r="CP281" s="10" t="n">
        <v>0</v>
      </c>
      <c r="CQ281" s="10" t="str">
        <f aca="false">IF(CP281&gt;0,"0", " ")</f>
        <v> </v>
      </c>
      <c r="CR281" s="10" t="str">
        <f aca="false">IF(CP281&gt;0,"EME"," ")</f>
        <v> </v>
      </c>
      <c r="CS281" s="9" t="n">
        <v>0</v>
      </c>
      <c r="CT281" s="10" t="str">
        <f aca="false">IF(CS281&gt;0,"1", " ")</f>
        <v> </v>
      </c>
      <c r="CU281" s="10" t="str">
        <f aca="false">IF(CS281&gt;0,"HIP"," ")</f>
        <v> </v>
      </c>
      <c r="CV281" s="9" t="n">
        <v>0</v>
      </c>
      <c r="CW281" s="10" t="str">
        <f aca="false">IF(CV281&gt;0,"1", " ")</f>
        <v> </v>
      </c>
      <c r="CX281" s="10" t="str">
        <f aca="false">IF(CV281&gt;0,"HIP"," ")</f>
        <v> </v>
      </c>
      <c r="CY281" s="9" t="n">
        <v>-10.5</v>
      </c>
      <c r="CZ281" s="11" t="str">
        <f aca="false">IF(CY281&lt;0,"2"," ")</f>
        <v>2</v>
      </c>
      <c r="DA281" s="11" t="str">
        <f aca="false">IF(CY281&lt;0,"MIO"," ")</f>
        <v>MIO</v>
      </c>
      <c r="DB281" s="9" t="n">
        <v>-10.5</v>
      </c>
      <c r="DC281" s="11" t="str">
        <f aca="false">IF(DB281&lt;0,"2"," ")</f>
        <v>2</v>
      </c>
      <c r="DD281" s="11" t="str">
        <f aca="false">IF(DB281&lt;0,"MIO"," ")</f>
        <v>MIO</v>
      </c>
      <c r="DE281" s="9" t="n">
        <v>-2</v>
      </c>
      <c r="DF281" s="11" t="str">
        <f aca="false">IF(DE281&lt;0,"3"," ")</f>
        <v>3</v>
      </c>
      <c r="DG281" s="11" t="str">
        <f aca="false">IF(DE281&lt;0,"AST"," ")</f>
        <v>AST</v>
      </c>
      <c r="DH281" s="9" t="n">
        <v>-2</v>
      </c>
      <c r="DI281" s="11" t="str">
        <f aca="false">IF(DH281&lt;0,"3"," ")</f>
        <v>3</v>
      </c>
      <c r="DJ281" s="11" t="str">
        <f aca="false">IF(DH281&lt;0,"AST"," ")</f>
        <v>AST</v>
      </c>
      <c r="DK281" s="9" t="n">
        <v>0</v>
      </c>
      <c r="DL281" s="10" t="str">
        <f aca="false">IF(DK281&gt;0,"4"," ")</f>
        <v> </v>
      </c>
      <c r="DM281" s="10" t="str">
        <f aca="false">IF(DK281&gt;0,"PRE"," ")</f>
        <v> </v>
      </c>
      <c r="DN281" s="9" t="n">
        <v>0</v>
      </c>
      <c r="DO281" s="10" t="str">
        <f aca="false">IF(DN281&gt;0,"4"," ")</f>
        <v> </v>
      </c>
      <c r="DP281" s="10" t="str">
        <f aca="false">IF(DN281&gt;0,"PRE"," ")</f>
        <v> </v>
      </c>
      <c r="DQ281" s="12" t="n">
        <v>2</v>
      </c>
      <c r="DR281" s="12" t="n">
        <v>2</v>
      </c>
      <c r="DS281" s="12" t="str">
        <f aca="false">CONCATENATE(CO281,CU281,DA281,DG281,DM281)</f>
        <v>  MIOAST </v>
      </c>
      <c r="DT281" s="10" t="str">
        <f aca="false" t="array" ref="DT281">_xlfn.IFS(DS281="EME    ","0", DS281=" HIP   ","1", DS281="  MIO  ","2", DS281="   AST ","3", DS281="    PRE","4", DS281="EME   PRE","5", DS281=" HIP  PRE","6", DS281=" HIP AST ","7", DS281="  MIO PRE","8", DS281="  MIOAST ","9", DS281="   ASTPRE","10",DS281=" HIP ASTPRE","11", DS281="  MIOASTPRE","12", DS281="     ","0")</f>
        <v>9</v>
      </c>
      <c r="DU281" s="1" t="s">
        <v>154</v>
      </c>
      <c r="DV281" s="1" t="str">
        <f aca="false" t="array" ref="DV281">_xlfn.IFS(DU281="SI","2", DU281="NO","1")</f>
        <v>1</v>
      </c>
      <c r="DW281" s="10" t="n">
        <v>0</v>
      </c>
      <c r="DX281" s="11" t="str">
        <f aca="false">IF(DW281=0,"1","2")</f>
        <v>1</v>
      </c>
      <c r="DY281" s="11" t="str">
        <f aca="false" t="array" ref="DY281">_xlfn.IFS(DW281=0,"0", DW281=0.25, "1", DW281=0.5,"2", DW281=0.75,"3", DW281=1,"4",DW281=1.25,"5", DW281=1.5,"6", DW281=1.75,"7", DW281=2,"8")</f>
        <v>0</v>
      </c>
      <c r="DZ281" s="10" t="n">
        <v>0</v>
      </c>
      <c r="EA281" s="11" t="str">
        <f aca="false">IF(DZ281=0,"1","2")</f>
        <v>1</v>
      </c>
      <c r="EB281" s="11" t="str">
        <f aca="false" t="array" ref="EB281">_xlfn.IFS(DZ281=0,"0", DZ281=0.25, "1", DZ281=0.5,"2", DZ281=0.75,"3", DZ281=1,"4",DZ281=1.25,"5", DZ281=1.5,"6", DZ281=1.75,"7", DZ281=2,"8")</f>
        <v>0</v>
      </c>
      <c r="EC281" s="10" t="n">
        <v>0.5</v>
      </c>
      <c r="ED281" s="10" t="str">
        <f aca="false">IF(EC281=0,"1","2")</f>
        <v>2</v>
      </c>
      <c r="EE281" s="11" t="e">
        <f aca="false" t="array" ref="EE281">_xlfn.IFS(EC281=0,"0", EC281=-0.25, "1", EC281=-0.5,"2", EC281=-0.75,"3", EC281=-1,"4",EC281=-1.25,"5", EC281=-1.5,"6", EC281=-1.75,"7", EC281=-2,"8", EC281=-2.25,"9",EC281=-2.5,"10", EC281=-2.75,"11", EC281=-3,"12", EC281=-3.25,"13", EC281=-3.5,"14", EC281=-3.75,"15",EC281=-4,"16")</f>
        <v>#N/A</v>
      </c>
      <c r="EF281" s="10" t="n">
        <v>0.5</v>
      </c>
      <c r="EG281" s="10" t="str">
        <f aca="false">IF(EF281=0,"1","2")</f>
        <v>2</v>
      </c>
      <c r="EH281" s="11" t="e">
        <f aca="false" t="array" ref="EH281">_xlfn.IFS(EF281=0,"0", EF281=-0.25, "1", EF281=-0.5,"2", EF281=-0.75,"3", EF281=-1,"4",EF281=-1.25,"5", EF281=-1.5,"6", EF281=-1.75,"7", EF281=-2,"8", EF281=-2.25,"9",EF281=-2.5,"10", EF281=-2.75,"11", EF281=-3,"12", EF281=-3.25,"13", EF281=-3.5,"14", EF281=-3.75,"15",EF281=-4,"16")</f>
        <v>#N/A</v>
      </c>
      <c r="EI281" s="10" t="n">
        <v>-0.75</v>
      </c>
      <c r="EJ281" s="11" t="str">
        <f aca="false">IF(EI281=0,"1","2")</f>
        <v>2</v>
      </c>
      <c r="EK281" s="11" t="str">
        <f aca="false" t="array" ref="EK281">_xlfn.IFS(EI281=0,"0", EI281=-0.25, "1", EI281=-0.5,"2", EI281=-0.75,"3", EI281=-1,"4",EI281=-1.25,"5", EI281=-1.5,"6", EI281=-1.75,"7", EI281=-2,"8", EI281=-2.25,"9", EI281=-2.25,"9",EI281=-2.5,"10", EI281=-2.75,"11", EI281=-3,"12", EI281=-3.25,"13", EI281=-3.5,"14", EI281=-3.75,"15",EI281=-4,"16", EI281=0.25, "17", EI281=0.5, "18")</f>
        <v>3</v>
      </c>
      <c r="EL281" s="10" t="n">
        <v>-0.75</v>
      </c>
      <c r="EM281" s="11" t="str">
        <f aca="false">IF(EL281=0,"1","2")</f>
        <v>2</v>
      </c>
      <c r="EN281" s="11" t="str">
        <f aca="false" t="array" ref="EN281">_xlfn.IFS(EL281=0.25,"17",EL281=0.5,"18", EL281=0,"0", EL281=-0.25, "1", EL281=-0.5,"2", EL281=-0.75,"3", EL281=-1,"4",EL281=-1.25,"5", EL281=-1.5,"6", EL281=-1.75,"7", EL281=-2,"8",EL281= -2.25,"9",EL281=-2.5,"10",EL281= -2.75,"11",EL281= -3,"12",EL281= -3.25,"13",EL281= -3.5,"14",EL281= -3.75,"15",EL281=-4,"16")</f>
        <v>3</v>
      </c>
      <c r="EO281" s="10" t="n">
        <v>0</v>
      </c>
      <c r="EP281" s="11" t="str">
        <f aca="false">IF(EO281=0,"1","2")</f>
        <v>1</v>
      </c>
      <c r="EQ281" s="11" t="str">
        <f aca="false" t="array" ref="EQ281">_xlfn.IFS(EO281=0,"0", EO281=0.25, "1", EO281=0.5,"2", EO281=0.75,"3", EO281=1,"4",EO281=1.25,"5", EO281=1.5,"6", EO281=1.75,"7", EO281=2,"8", EO281=2.25,"9", EO281=2.25,"9",EO281=2.5,"10", EO281=2.75,"11", EO281=3,"12", EO281=3.25,"13", EO281=3.5,"14", EO281=3.75,"15",EO281=4,"16", EO281=-0.25, "17", bq=-0.5, "18")</f>
        <v>0</v>
      </c>
      <c r="ER281" s="10" t="n">
        <v>0</v>
      </c>
      <c r="ES281" s="11" t="str">
        <f aca="false">IF(ER281=0,"1","2")</f>
        <v>1</v>
      </c>
      <c r="ET281" s="11" t="str">
        <f aca="false" t="array" ref="ET281">_xlfn.IFS(ER281=0,"0", ER281=0.25, "1", ER281=0.5,"2", ER281=0.75,"3", ER281=1,"4",ER281=1.25,"5", ER281=1.5,"6", ER281=1.75,"7", ER281=2,"8", ER281=2.25,"9", ER281=2.25,"9",ER281=2.5,"10", ER281=2.75,"11", ER281=3,"12", ER281=3.25,"13", ER281=3.5,"14", ER281=3.75,"15",ER281=4,"16", ER281=-0.25, "17", bq=-0.5, "18")</f>
        <v>0</v>
      </c>
      <c r="EU281" s="13" t="n">
        <v>20</v>
      </c>
      <c r="EV281" s="14" t="str">
        <f aca="false">VLOOKUP(EU281,LEYENDA!$G$2:$H$8,2,TRUE())</f>
        <v>19-24</v>
      </c>
      <c r="EW281" s="14" t="str">
        <f aca="false" t="array" ref="EW281">_xlfn.IFS(EV281="0-5","1", EV281="6-12","2", EV281="13-18","3", EV281="19-24","4", EV281="25-36","5", EV281="37-48","6", EV281="49-60","7")</f>
        <v>4</v>
      </c>
    </row>
    <row r="282" customFormat="false" ht="13.5" hidden="false" customHeight="false" outlineLevel="0" collapsed="false">
      <c r="A282" s="1" t="n">
        <v>72</v>
      </c>
      <c r="B282" s="32" t="n">
        <v>3</v>
      </c>
      <c r="C282" s="33" t="n">
        <v>35459</v>
      </c>
      <c r="D282" s="6"/>
      <c r="E282" s="5" t="str">
        <f aca="false">VLOOKUP(A282,'286'!$A$3:$J$600,10,FALSE())</f>
        <v>LOZOYA SERRANO, BLANCA</v>
      </c>
      <c r="F282" s="4" t="str">
        <f aca="false">VLOOKUP(A282,'286'!$A$3:$I$1768,3,FALSE())</f>
        <v>LOSEBLAN</v>
      </c>
      <c r="G282" s="6" t="n">
        <f aca="false">VLOOKUP(A282,'286'!$A$3:$I$1768,4,FALSE())</f>
        <v>25372</v>
      </c>
      <c r="H282" s="7" t="n">
        <f aca="false">YEAR(C282)-YEAR(G282)</f>
        <v>28</v>
      </c>
      <c r="I282" s="1" t="str">
        <f aca="false">VLOOKUP(H282,LEYENDA!$C$2:$D$6,2,TRUE())</f>
        <v>25-40</v>
      </c>
      <c r="J282" s="5" t="str">
        <f aca="false">VLOOKUP(A282,'286'!$A$3:$I$1768,7,FALSE())</f>
        <v>M</v>
      </c>
      <c r="K282" s="8" t="str">
        <f aca="false">VLOOKUP(A282,'286'!$A$3:$I$1768,2,FALSE())</f>
        <v>OD</v>
      </c>
      <c r="L282" s="4" t="str">
        <f aca="false">VLOOKUP(A282,'286'!$A$3:$I$1768,8,FALSE())</f>
        <v>D</v>
      </c>
      <c r="M282" s="4" t="str">
        <f aca="false">VLOOKUP(A282,'286'!$A$3:$I$1768,9,FALSE())</f>
        <v>D</v>
      </c>
      <c r="N282" s="8" t="str">
        <f aca="false">IF(R282=O282, "MISMA","CONTRARIA")</f>
        <v>MISMA</v>
      </c>
      <c r="O282" s="8" t="str">
        <f aca="false" t="array" ref="O282">_xlfn.IFS(L282="D","1", L282="I","2")</f>
        <v>1</v>
      </c>
      <c r="P282" s="8" t="str">
        <f aca="false" t="array" ref="P282">_xlfn.IFS(K282="OD","1", K282="OI","2")</f>
        <v>1</v>
      </c>
      <c r="Q282" s="1" t="str">
        <f aca="false" t="array" ref="Q282">_xlfn.IFS(J282="M","1", J282="H","2")</f>
        <v>1</v>
      </c>
      <c r="R282" s="8" t="str">
        <f aca="false" t="array" ref="R282">_xlfn.IFS(M282="D","1", M282="I","2")</f>
        <v>1</v>
      </c>
      <c r="S282" s="1" t="str">
        <f aca="false" t="array" ref="S282">_xlfn.IFS(N282="CONTRARIA", "1",N282= "MISMA","2")</f>
        <v>2</v>
      </c>
      <c r="T282" s="1" t="str">
        <f aca="false" t="array" ref="T282">_xlfn.IFS(I282="0-12","1", I282="13-24","2", I282="25-40","3", I282="41-60","4", I282="61-100","5")</f>
        <v>3</v>
      </c>
      <c r="U282" s="9" t="n">
        <v>-4.5</v>
      </c>
      <c r="V282" s="1" t="str">
        <f aca="false">IF(U282="","",IF(AND(U282&gt;=-9,U282&lt;=-6.5),"-9 a -6,5",IF(AND(U282&gt;=-6,U282&lt;=-3.5),"-6 a -3,5",IF(AND(U282&gt;=-3,U282&lt;=-1),"-3 a -1",IF(U282=-0.5,"-0,5",IF(AND(U282&gt;=0,U282&lt;=2.5),"0 a 2,5",IF(AND(U282&gt;=3,U282&lt;=5.5),"3 a 5,5",IF(AND(U282&gt;=6,U282&lt;=8.5),"6 a 8,5",IF(AND(U282&gt;=9,U282&lt;=20),"9 a 20","Fuera de rango")))))))))</f>
        <v>-6 a -3,5</v>
      </c>
      <c r="W282" s="11" t="n">
        <f aca="false">IF(V282="","",IF(V282="-9 a -6,5",2,IF(V282="-6 a -3,5",3,IF(V282="-3 a -1",4,IF(V282="-0,5","NORMA",IF(V282="0 a 2,5",5,IF(V282="3 a 5,5",6,IF(V282="6 a 8,5",7,IF(V282="9 a 20",8,"Fuera de rango")))))))))</f>
        <v>3</v>
      </c>
      <c r="X282" s="9" t="n">
        <v>0</v>
      </c>
      <c r="Y282" s="10" t="str">
        <f aca="false">IF(X282="","",IF(AND(X282&gt;=0,X282&lt;=4),"0 a 4",IF(AND(X282&gt;=4.5,X282&lt;=8.5),"4,5 a 8,5",IF(X282=9,"9",IF(AND(X282&gt;=9.5,X282&lt;=13),"9,5 a 13",IF(AND(X282&gt;=13.5,X282&lt;=20),"13,5 a 20",IF(AND(X282&gt;=20.5,X282&lt;=35),"20,5 a 35","Fuera de rango")))))))</f>
        <v>0 a 4</v>
      </c>
      <c r="Z282" s="11" t="n">
        <f aca="false">IF(Y282="","",IF(Y282="0 a 4",1,IF(Y282="4,5 a 8,5",2,IF(Y282="9","NORMA",IF(Y282="9,5 a 13",3,IF(Y282="13,5 a 20",4,IF(Y282="20,5 a 35",5,"Fuera de rango")))))))</f>
        <v>1</v>
      </c>
      <c r="AA282" s="9" t="n">
        <v>18</v>
      </c>
      <c r="AB282" s="10" t="str">
        <f aca="false">IF(AA282="","",IF(AND(AA282&gt;=0,AA282&lt;=9),"0 a 9",IF(AND(AA282&gt;=9.5,AA282&lt;=18.5),"9,5 a 18,5",IF(AA282=19,"19",IF(AND(AA282&gt;=19.5,AA282&lt;=28),"19,5 a 28",IF(AND(AA282&gt;=28.5,AA282&lt;=40),"28,5 a 40","Fuera de rango"))))))</f>
        <v>9,5 a 18,5</v>
      </c>
      <c r="AC282" s="11" t="n">
        <f aca="false" t="array" ref="AC282">_xlfn.IFS(AB282="","",AB282="0 a 9",1,AB282="9,5 a 18,5",2,AB282="19","NORMA",AB282="19,5 a 28",3,AB282="28,5 a 40",4,TRUE(),"Fuera de rango")</f>
        <v>2</v>
      </c>
      <c r="AD282" s="9" t="n">
        <v>12</v>
      </c>
      <c r="AE282" s="10" t="str">
        <f aca="false">IF(AD282="","",IF(AND(AD282&gt;=-10,AD282&lt;=0),"De -10 a 0",IF(AND(AD282&gt;=0.5,AD282&lt;=9.5),"0,5 a 9,5",IF(AD282=10,"10",IF(AND(AD282&gt;=10.5,AD282&lt;=20),"10,5 a 20",IF(AND(AD282&gt;=20.5,AD282&lt;=40),"20,5 a 40","Fuera de rango"))))))</f>
        <v>10,5 a 20</v>
      </c>
      <c r="AF282" s="12" t="n">
        <f aca="false">IF(AD282="","",IF(AND(AD282&gt;=-10,AD282&lt;=0),1,IF(AND(AD282&gt;=0.5,AD282&lt;=9.5),2,IF(AD282=10,"NORMA",IF(AND(AD282&gt;=10.5,AD282&lt;=20),3,IF(AND(AD282&gt;=20.5,AD282&lt;=40),4,""))))))</f>
        <v>3</v>
      </c>
      <c r="AG282" s="9" t="n">
        <v>14</v>
      </c>
      <c r="AH282" s="10" t="str">
        <f aca="false">IF(AG282="","",IF(AND(AG282&gt;=0,AG282&lt;=4),"0 a 4",IF(AND(AG282&gt;=4.5,AG282&lt;=8.5),"4,5 a 8,5",IF(AG282=9,"9",IF(AND(AG282&gt;=9.5,AG282&lt;=13),"9,5 a 13",IF(AND(AG282&gt;=13.5,AG282&lt;=25),"13,5 a 25","Fuera de rango"))))))</f>
        <v>13,5 a 25</v>
      </c>
      <c r="AI282" s="11" t="n">
        <f aca="false">IF(AH282="","",IF(AH282="0 a 4",1,IF(AH282="4,5 a 8,5",2,IF(AH282="9","NORMA",IF(AH282="9,5 a 13",3,IF(AH282="13,5 a 25",4,""))))))</f>
        <v>4</v>
      </c>
      <c r="AJ282" s="9" t="n">
        <v>5</v>
      </c>
      <c r="AK282" s="10" t="str">
        <f aca="false">IF(AJ282="","",IF(AND(AJ282&gt;=-15,AJ282&lt;=-10.5),"-15 a -10,5",IF(AND(AJ282&gt;=-10,AJ282&lt;=-4),"-10 a -4",IF(AND(AJ282&gt;=-4.5,AJ282&lt;=0),"-4,5 a 0",IF(AND(AJ282&gt;=0.5,AJ282&lt;=4.5),"0,5 a 4,5",IF(AJ282=5,"5",IF(AND(AJ282&gt;=5.5,AJ282&lt;=10),"5,5 a 10",IF(AND(AJ282&gt;=10.5,AJ282&lt;=20),"10,5 a 20","Fuera de rango"))))))))</f>
        <v>5</v>
      </c>
      <c r="AL282" s="11" t="str">
        <f aca="false">IF(AK282="","",IF(AK282="-15 a -10,5",1,IF(AK282="-10 a -4",2,IF(AK282="-4,5 a 0",3,IF(AK282="0,5 a 4,5",4,IF(AK282="5","NORMA",IF(AK282="5,5 a 10",5,IF(AK282="10,5 a 20",6,"Error"))))))))</f>
        <v>NORMA</v>
      </c>
      <c r="AM282" s="9" t="n">
        <v>0</v>
      </c>
      <c r="AN282" s="10" t="str">
        <f aca="false">IF(AM282="","",IF(AND(AM282&gt;=-7.5,AM282&lt;=-5.5),"-7,5 a -5,5",IF(AND(AM282&gt;=-5,AM282&lt;=-3),"-5 a -3",IF(AND(AM282&gt;=-2.5,AM282&lt;=-0.5),"-2,5 a -0,5",IF(AM282=0,"0,00",IF(AND(AM282&gt;=0.5,AM282&lt;=2.5),"0,5 a 2,5",IF(AND(AM282&gt;=3,AM282&lt;=5),"3 a 5",IF(AND(AM282&gt;=5.5,AM282&lt;=7.5),"5,5 a 7,5",IF(AND(AM282&gt;=8,AM282&lt;=10),"8 a 10","Fuera de rango")))))))))</f>
        <v>0,00</v>
      </c>
      <c r="AO282" s="11" t="str">
        <f aca="false">IF(AN282="","",IF(AN282="-7,5 a -5,5",1,IF(AN282="-5 a -3",2,IF(AN282="-2,5 a -0,5",3,IF(AN282="0,00","NORMA",IF(AN282="0,5 a 2,5",4,IF(AN282="3 a 5",5,IF(AN282="5,5 a 7,5",6,IF(AN282="8 a 10",7,"Error")))))))))</f>
        <v>NORMA</v>
      </c>
      <c r="AP282" s="9" t="n">
        <v>-10</v>
      </c>
      <c r="AQ282" s="10" t="str">
        <f aca="false">IF(AP282="","",IF(AND(AP282&gt;=-20,AP282&lt;=-9.5),"-20 a -9,5",IF(AND(AP282&gt;=-9,AP282&lt;=-6.5),"-9 a -6,5",IF(AP282=-6,"-6",IF(AND(AP282&gt;=-5.5,AP282&lt;=-3),"-5,5 a -3",IF(AND(AP282&gt;=-2.5,AP282&lt;=0),"-2,5 a 0",IF(AND(AP282&gt;=0.5,AP282&lt;=3),"0,5 a 3",IF(AND(AP282&gt;=3.5,AP282&lt;=6),"3,5 a 6",IF(AND(AP282&gt;=6.5,AP282&lt;=9),"6,5 a 9",IF(AND(AP282&gt;=9.5,AP282&lt;=20),"9,5 a 20","Fuera de rango"))))))))))</f>
        <v>-20 a -9,5</v>
      </c>
      <c r="AR282" s="11" t="n">
        <f aca="false">IF(AQ282="","",IF(AQ282="-20 a -9,5",1,IF(AQ282="-9 a -6,5",2,IF(AQ282="-6","NORMA",IF(AQ282="-5,5 a -3",3,IF(AQ282="-2,5 a 0",4,IF(AQ282="0,5 a 3",5,IF(AQ282="3,5 a 6",6,IF(AQ282="6,5 a 9",7,IF(AQ282="9,5 a 20",8,""))))))))))</f>
        <v>1</v>
      </c>
      <c r="AS282" s="9" t="n">
        <v>0</v>
      </c>
      <c r="AT282" s="10" t="str">
        <f aca="false">IF(AS282="","",IF(AND(AS282&gt;=-16,AS282&lt;=-14),"-16 a -14",IF(AND(AS282&gt;=-13.5,AS282&lt;=-11.5),"-13,5 a -11,5",IF(AND(AS282&gt;=-11,AS282&lt;=-9),"-11 a -9",IF(AND(AS282&gt;=-8.5,AS282&lt;=-6.5),"-8,5 a -6,5",IF(AND(AS282&gt;=-6,AS282&lt;=-4),"-6 a -4",IF(AND(AS282&gt;=-3.5,AS282&lt;=-1.5),"-3,5 a -1,5",IF(AND(AS282&gt;=-1,AS282&lt;=1),"-1 a 1",IF(AND(AS282&gt;=1.5,AS282&lt;=3.5),"1,5 a 3,5",IF(AND(AS282&gt;=4,AS282&lt;=6),"4 a 6",IF(AND(AS282&gt;=6.5,AS282&lt;=8.5),"6,5 a 8,5",IF(AND(AS282&gt;=9,AS282&lt;=11),"9 a 11",IF(AND(AS282&gt;=11.5,AS282&lt;=13.5),"11,5 a 13,5",IF(AND(AS282&gt;=14,AS282&lt;=16),"14 a 16",IF(AND(AS282&gt;=16.5,AS282&lt;=18.5),"16,5 a 18,5",IF(AND(AS282&gt;=19,AS282&lt;=21),"19 a 21","Fuera de rango"))))))))))))))))</f>
        <v>-1 a 1</v>
      </c>
      <c r="AU282" s="11" t="n">
        <f aca="false" t="array" ref="AU282">IF(AT282="","",_xlfn.IFS(AT282="-16 a -14",1,AT282="-13,5 a -11,5",2,AT282="-11 a -9",3,AT282="-8,5 a -6,5",4,AT282="-6 a -4",5,AT282="-3,5 a -1,5",6,AT282="-1 a 1",7,AT282="1,5 a 3,5",8,AT282="4 a 6","NORMA",AT282="6,5 a 8,5",9,AT282="9 a 11",10,AT282="11,5 a 13,5",11,AT282="14 a 16",12,AT282="16,5 a 18,5",13,AT282="19 a 21",14,TRUE(),""))</f>
        <v>7</v>
      </c>
      <c r="AV282" s="9" t="n">
        <v>1</v>
      </c>
      <c r="AW282" s="10" t="str">
        <f aca="false">IF(AV282="","",IF(AND(AV282&gt;=-1,AV282&lt;=-0.5),"-1 a -0,5",IF(AND(AV282&gt;-0.5,AV282&lt;=0),"De -0,5 a 0",IF(AND(AV282&gt;=0.25,AV282&lt;=0.75),"0,25 a 0,75",IF(AND(AV282&gt;=1,AV282&lt;=1.5),"1 a 1,5",IF(AND(AV282&gt;=1.75,AV282&lt;=2.25),"1,75 a 2,25",IF(AND(AV282&gt;=2.5,AV282&lt;=3),"2,5 a 3",IF(AND(AV282&gt;=3.25,AV282&lt;=3.75),"3,25 a 3,75","Fuera de rango"))))))))</f>
        <v>1 a 1,5</v>
      </c>
      <c r="AX282" s="11" t="n">
        <f aca="false">IF(AW282="","",IF(OR(AW282="-1 a -0,5",AW282="-1 a -0.5"),1,IF(OR(AW282="De -0,5 a 0",AW282="-0,5 a 0",AW282="De -0.5 a 0"),2,IF(OR(AW282="0,25 a 0,75",AW282="0.25 a 0.75"),"NORMA",IF(OR(AW282="1 a 1,5",AW282="1 a 1.5"),3,IF(OR(AW282="1,75 a 2,25",AW282="1.75 a 2.25"),4,IF(OR(AW282="2,5 a 3",AW282="2.5 a 3"),5,IF(OR(AW282="3,25 a 3,75",AW282="3.25 a 3.75"),6,""))))))))</f>
        <v>3</v>
      </c>
      <c r="AY282" s="9" t="n">
        <v>-10</v>
      </c>
      <c r="AZ282" s="10" t="str">
        <f aca="false">IF(AY282="","",IF(AND(AY282&gt;=-20,AY282&lt;=-9.5),"-20 a -9,5",IF(AND(AY282&gt;=-9,AY282&lt;=-6.5),"-9 a -6,5",IF(AY282=-6,"-6",IF(AND(AY282&gt;=-5.5,AY282&lt;=-3),"-5,5 a -3",IF(AND(AY282&gt;=-2.5,AY282&lt;=0),"-2,5 a 0",IF(AND(AY282&gt;=0.5,AY282&lt;=3),"0,5 a 3",IF(AND(AY282&gt;=3.5,AY282&lt;=6),"3,5 a 6","Fuera de rango"))))))))</f>
        <v>-20 a -9,5</v>
      </c>
      <c r="BA282" s="11" t="n">
        <f aca="false">IF(AZ282="","",IF(AZ282="-20 a -9,5",1,IF(AZ282="-9 a -6,5",2,IF(AZ282="-6","NORMA",IF(AZ282="-5,5 a -3",3,IF(AZ282="-2,5 a 0",4,IF(AZ282="0,5 a 3",5,IF(AZ282="3,5 a 6",6,""))))))))</f>
        <v>1</v>
      </c>
      <c r="BB282" s="9" t="n">
        <v>0</v>
      </c>
      <c r="BC282" s="10" t="str">
        <f aca="false" t="array" ref="BC282">IF(BB282="","",_xlfn.IFS(AND(BB282&gt;=0,BB282&lt;=2),"0 a 2",AND(BB282&gt;=2.5,BB282&lt;=4.5),"2,5 a 4,5",AND(BB282&gt;=5,BB282&lt;=7),"5 a 7",AND(BB282&gt;=7.5,BB282&lt;=9.5),"7,5 a 9,5",AND(BB282&gt;=10,BB282&lt;=12),"10 a 12",AND(BB282&gt;=12.5,BB282&lt;=14.5),"12,5 a 14,5",BB282=15,"15",AND(BB282&gt;=15.5,BB282&lt;=17.5),"15,5 a 17,5",AND(BB282&gt;=18,BB282&lt;=20),"18 a 20",AND(BB282&gt;=20.5,BB282&lt;=22.5),"20,5 a 22,5",AND(BB282&gt;=23,BB282&lt;=25),"23 a 25",TRUE(),"Fuera de rango"))</f>
        <v>0 a 2</v>
      </c>
      <c r="BD282" s="11" t="n">
        <f aca="false" t="array" ref="BD282">IF(BC282="","",_xlfn.IFS(BC282="0 a 2",1,BC282="2,5 a 4,5",2,BC282="5 a 7",3,BC282="7,5 a 9,5",4,BC282="10 a 12",5,BC282="12,5 a 14,5",6,BC282="15","NORMA",BC282="15,5 a 17,5",7,BC282="18 a 20",8,BC282="20,5 a 22,5",9,BC282="23 a 25",10,TRUE(),"Fuera de rango"))</f>
        <v>1</v>
      </c>
      <c r="BE282" s="9" t="n">
        <v>18</v>
      </c>
      <c r="BF282" s="10" t="str">
        <f aca="false">IF(BE282="","",IF(AND(BE282&gt;=-20,BE282&lt;=-10),"-20 a -10",IF(AND(BE282&gt;=-9.5,BE282&lt;=0.5),"-9,5 a 0,5",IF(AND(BE282&gt;=1,BE282&lt;=11),"1 a 11",IF(AND(BE282&gt;=11.5,BE282&lt;=20.5),"11,5 a 20,5",IF(BE282=21,"21",IF(AND(BE282&gt;=21.5,BE282&lt;=31.5),"21,5 a 31,5",IF(AND(BE282&gt;=32,BE282&lt;=42),"32 a 42","Fuera de rango"))))))))</f>
        <v>11,5 a 20,5</v>
      </c>
      <c r="BG282" s="11" t="n">
        <f aca="false">IF(BF282="","",IF(BF282="-20 a -10",1,IF(BF282="-9,5 a 0,5",2,IF(BF282="1 a 11",3,IF(BF282="11,5 a 20,5",4,IF(BF282="21","NORMA",IF(BF282="21,5 a 31,5",5,IF(BF282="32 a 42",6,""))))))))</f>
        <v>4</v>
      </c>
      <c r="BH282" s="9" t="n">
        <v>11</v>
      </c>
      <c r="BI282" s="10" t="str">
        <f aca="false">IF(BH282="","",IF(AND(BH282&gt;=-20,BH282&lt;=-15),"-20 a -15",IF(AND(BH282&gt;=-14.5,BH282&lt;=-9.5),"-14,5 a -9,5",IF(AND(BH282&gt;=-9,BH282&lt;=-4),"-9 a -4",IF(AND(BH282&gt;=-3.5,BH282&lt;=2.5),"-3,5 a 2,5",IF(AND(BH282&gt;=3,BH282&lt;=8),"3 a 8",IF(AND(BH282&gt;=8.5,BH282&lt;=14.5),"8,5 a 14,5",IF(BH282=15,"15",IF(AND(BH282&gt;=15.5,BH282&lt;=20.5),"15,5 a 20,5",IF(AND(BH282&gt;=21,BH282&lt;=26),"21 a 26","Fuera de rango"))))))))))</f>
        <v>8,5 a 14,5</v>
      </c>
      <c r="BJ282" s="11" t="n">
        <f aca="false">IF(BI282="","",IF(BI282="-20 a -15",1,IF(BI282="-14,5 a -9,5",2,IF(BI282="-9 a -4",3,IF(BI282="-3,5 a 2,5",4,IF(BI282="3 a 8",5,IF(BI282="8,5 a 14,5",6,IF(BI282="15","NORMA",IF(BI282="15,5 a 20,5",7,IF(BI282="21 a 26",8,IF(BI282="26,5 a 31,5",9,"")))))))))))</f>
        <v>6</v>
      </c>
      <c r="BK282" s="9" t="n">
        <v>0</v>
      </c>
      <c r="BL282" s="10" t="str">
        <f aca="false">IF(BK282="","",IF(AND(BK282&gt;=0,BK282&lt;=2),"0 - 2",IF(AND(BK282&gt;=2.5,BK282&lt;=4.5),"2,5 - 4,5",IF(AND(BK282&gt;=5,BK282&lt;=7),"5 - 7",IF(AND(BK282&gt;=7.5,BK282&lt;=9.5),"7,5 - 9,5",IF(AND(BK282&gt;=10,BK282&lt;=12),"10 - 12",IF(AND(BK282&gt;=12.5,BK282&lt;=13.5),"12,5 - 13,5",IF(BK282=14,"14",IF(AND(BK282&gt;=14.5,BK282&lt;=16.5),"14,5 - 16,5",IF(AND(BK282&gt;=17,BK282&lt;=19),"17 - 19",IF(AND(BK282&gt;=19.5,BK282&lt;=21.5),"19,5 - 21,5",IF(AND(BK282&gt;=22,BK282&lt;=24),"22 - 24",IF(AND(BK282&gt;=24.5,BK282&lt;=26.5),"24,5 - 26,5",IF(AND(BK282&gt;=27,BK282&lt;=29),"27 - 29",IF(AND(BK282&gt;=29.5,BK282&lt;=30),"29,5 - 30","Fuera de rango")))))))))))))))</f>
        <v>0 - 2</v>
      </c>
      <c r="BM282" s="11" t="n">
        <f aca="false">IF(BL282="","",IF(BL282="0 - 2",1,IF(BL282="2,5 - 4,5",2,IF(BL282="5 - 7",3,IF(BL282="7,5 - 9,5",4,IF(BL282="10 - 12",5,IF(BL282="12,5 - 13,5",6,IF(BL282="14","NORMA",IF(BL282="14,5 - 16,5",7,IF(BL282="17 - 19",8,IF(BL282="19,5 - 21,5",9,IF(BL282="22 - 24",10,IF(BL282="24,5 - 26,5",11,IF(BL282="27 - 29",12,IF(BL282="29,5 - 30",13,"")))))))))))))))</f>
        <v>1</v>
      </c>
      <c r="BN282" s="9" t="n">
        <v>24</v>
      </c>
      <c r="BO282" s="10" t="str">
        <f aca="false">IF(BN282="","",IF(AND(BN282&gt;=-20,BN282&lt;=-10),"-20 a -10",IF(AND(BN282&gt;=-9.5,BN282&lt;=0.5),"-9,5 a 0,5",IF(AND(BN282&gt;=1,BN282&lt;=11),"1 a 11",IF(AND(BN282&gt;=11.5,BN282&lt;=21.5),"11,5 a 21,5",IF(BN282=22,"22",IF(AND(BN282&gt;=22.5,BN282&lt;=32.5),"22,5 a 32,5",IF(AND(BN282&gt;=33,BN282&lt;=43),"33 a 43","Fuera de rango"))))))))</f>
        <v>22,5 a 32,5</v>
      </c>
      <c r="BP282" s="11" t="n">
        <f aca="false">IF(BO282="","",IF(BO282="-20 a -10",1,IF(BO282="-9,5 a 0,5",2,IF(BO282="1 a 11",3,IF(BO282="11,5 a 21,5",4,IF(BO282="22","NORMA",IF(BO282="22,5 a 32,5",5,IF(BO282="33 a 43",6,""))))))))</f>
        <v>5</v>
      </c>
      <c r="BQ282" s="9" t="n">
        <v>7</v>
      </c>
      <c r="BR282" s="10" t="str">
        <f aca="false">IF(BQ282="","",IF(AND(BQ282&gt;=-20,BQ282&lt;=-15),"-20 a -15",IF(AND(BQ282&gt;=-14.5,BQ282&lt;=-9.5),"-14,5 a -9,5",IF(AND(BQ282&gt;=-9,BQ282&lt;=-4),"-9 a -4",IF(AND(BQ282&gt;=-3.5,BQ282&lt;=2.5),"-3,5 a 2,5",IF(AND(BQ282&gt;=3,BQ282&lt;=8),"3 a 8",IF(AND(BQ282&gt;=8.5,BQ282&lt;=13.5),"8,5 a 13,5",IF(AND(BQ282&gt;=14,BQ282&lt;=17.5),"14 a 17,5",IF(BQ282=18,"18",IF(AND(BQ282&gt;=18.5,BQ282&lt;=23.5),"18,5 a 23,5",IF(AND(BQ282&gt;=24,BQ282&lt;=29),"24 a 29",IF(AND(BQ282&gt;=29.5,BQ282&lt;=34.5),"29,5 a 34,5",IF(AND(BQ282&gt;=35,BQ282&lt;=40),"35 a 40","Fuera de rango")))))))))))))</f>
        <v>3 a 8</v>
      </c>
      <c r="BS282" s="11" t="n">
        <f aca="false">IF(BR282="","",IF(BR282="-20 a -15",1,IF(BR282="-14,5 a -9,5",2,IF(BR282="-9 a -4",3,IF(BR282="-3,5 a 2,5",4,IF(BR282="3 a 8",5,IF(BR282="8,5 a 13,5",6,IF(BR282="14 a 17,5",7,IF(BR282="18","NORMA",IF(BR282="18,5 a 23,5",8,IF(BR282="24 a 29",9,IF(BR282="29,5 a 34,5",10,IF(BR282="35 a 40",11,"")))))))))))))</f>
        <v>5</v>
      </c>
      <c r="BT282" s="9" t="n">
        <v>0</v>
      </c>
      <c r="BU282" s="10" t="str">
        <f aca="false">IF(BT282="","",IF(AND(BT282&gt;=-20,BT282&lt;=-18),"-20 a -18",IF(AND(BT282&gt;=-17.5,BT282&lt;=-15.5),"-17,5 a -15,5",IF(AND(BT282&gt;=-15,BT282&lt;=-13),"-15 a -13",IF(AND(BT282&gt;=-12.5,BT282&lt;=-10.5),"-12,5 a -10,5",IF(AND(BT282&gt;=-10,BT282&lt;=-8),"-10 a -8",IF(AND(BT282&gt;=-7.5,BT282&lt;=-5.5),"-7,5 a -5,5",IF(AND(BT282&gt;=-5,BT282&lt;=-3),"-5 a -3",IF(AND(BT282&gt;=-2.5,BT282&lt;=-0.5),"-2,5 a -0,5",IF(BT282=0,"0",IF(AND(BT282&gt;=0.5,BT282&lt;=2.5),"0,5 a 2,5",IF(AND(BT282&gt;=3,BT282&lt;=5),"3 a 5",IF(AND(BT282&gt;=5.5,BT282&lt;=7.5),"5,5 a 7,5",IF(AND(BT282&gt;=8,BT282&lt;=10),"8 a 10",IF(AND(BT282&gt;=10.5,BT282&lt;=12.5),"10,5 a 12,5",IF(AND(BT282&gt;=13,BT282&lt;=15),"13 a 15",IF(AND(BT282&gt;=15.5,BT282&lt;=17.5),"15,5 a 17,5",IF(AND(BT282&gt;=18,BT282&lt;=20),"18 a 20","Fuera de rango"))))))))))))))))))</f>
        <v>0</v>
      </c>
      <c r="BV282" s="11" t="str">
        <f aca="false">IF(BT282="","",IF(BT282=0,"NORMA",IF(AND(BT282&gt;=-20,BT282&lt;=-18),2,IF(AND(BT282&gt;=-17.5,BT282&lt;=-15.5),2,IF(AND(BT282&gt;=-15,BT282&lt;=-13),3,IF(AND(BT282&gt;=-12.5,BT282&lt;=-10.5),4,IF(AND(BT282&gt;=-10,BT282&lt;=-8),5,IF(AND(BT282&gt;=-7.5,BT282&lt;=-5.5),6,IF(AND(BT282&gt;=-5,BT282&lt;=-3),7,IF(AND(BT282&gt;=-2.5,BT282&lt;=-0.5),8,IF(AND(BT282&gt;=0.5,BT282&lt;=2.5),9,IF(AND(BT282&gt;=3,BT282&lt;=5),10,IF(AND(BT282&gt;=5.5,BT282&lt;=7.5),11,IF(AND(BT282&gt;=8,BT282&lt;=10),12,IF(AND(BT282&gt;=10.5,BT282&lt;=12.5),13,IF(AND(BT282&gt;=13,BT282&lt;=15),14,IF(AND(BT282&gt;=15.5,BT282&lt;=17.5),15,IF(AND(BT282&gt;=18,BT282&lt;=20),16,"Fuera de rango"))))))))))))))))))</f>
        <v>NORMA</v>
      </c>
      <c r="BW282" s="9" t="n">
        <v>-4</v>
      </c>
      <c r="BX282" s="10" t="n">
        <f aca="false">18.5- (0.3*H282)</f>
        <v>10.1</v>
      </c>
      <c r="BY282" s="10" t="n">
        <f aca="false">(BW282)-(BX282)</f>
        <v>-14.1</v>
      </c>
      <c r="BZ282" s="10" t="str">
        <f aca="false">IF(BY282="","",IF(BY282&lt;-27.5,"De -30 a -28",IF(BY282&lt;-25,"De -27,5 a -25,5",IF(BY282&lt;-22.5,"De -25 a -23",IF(BY282&lt;-20,"De -22,5 a -20,5",IF(BY282&lt;-17.5,"De -20 a -18",IF(BY282&lt;-15,"De -17,5 a -15,5",IF(BY282&lt;-12.5,"De -15 a -13",IF(BY282&lt;-10,"De -12,5 a -10,5",IF(BY282&lt;-7.5,"De -10 a -8",IF(BY282&lt;-5,"De -7,5 a -5,5",IF(BY282&lt;-2.5,"De -5 a -3",IF(BY282&lt;0,"De -2,5 a -0,5",IF(BY282&lt;2.5,"De 0 a 2",IF(BY282&lt;5,"De 2,5 a 4,5",IF(BY282&lt;7.5,"De 5 a 7",IF(BY282&lt;10,"De 7,5 a 9,5",IF(BY282&lt;12.5,"De 10 a 12",IF(BY282&lt;15,"De 12,5 a 14,5",IF(BY282&lt;17.5,"De 15 a 17",IF(BY282&lt;20,"De 17,5 a 19,5",IF(BY282&lt;22.5,"De 20 a 22",IF(BY282&lt;25,"De 22,5 a 24,5",IF(BY282&lt;27.5,"De 25 a 27","De 27,5 a 30"))))))))))))))))))))))))</f>
        <v>De -15 a -13</v>
      </c>
      <c r="CA282" s="12" t="n">
        <f aca="false">IF(BY282="","",IF(BY282&lt;=-28,1,IF(BY282&lt;=-25.5,2,IF(BY282&lt;=-23,3,IF(BY282&lt;=-20.5,4,IF(BY282&lt;=-18,5,IF(BY282&lt;=-15.5,6,IF(BY282&lt;=-13,7,IF(BY282&lt;=-10.5,8,IF(BY282&lt;=-8,9,IF(BY282&lt;=-5.5,10,IF(BY282&lt;=-3,11,IF(BY282&lt;=-0.5,12,IF(BY282&lt;=2,13,IF(BY282&lt;=4.5,14,IF(BY282&lt;=7,15,IF(BY282&lt;=9.5,16,IF(BY282&lt;=12,17,IF(BY282&lt;=14.5,18,IF(BY282&lt;=17,19,IF(BY282&lt;=19.5,20,IF(BY282&lt;=22,21,IF(BY282&lt;=24.5,22,IF(BY282&lt;=27,23,IF(BY282&lt;=30,24,"Fuera de rango")))))))))))))))))))))))))</f>
        <v>7</v>
      </c>
      <c r="CB282" s="9" t="n">
        <v>-4</v>
      </c>
      <c r="CC282" s="10" t="n">
        <f aca="false">18.5- (0.3*H282)</f>
        <v>10.1</v>
      </c>
      <c r="CD282" s="10" t="n">
        <f aca="false">(CB282)-(CC282)</f>
        <v>-14.1</v>
      </c>
      <c r="CE282" s="10" t="str">
        <f aca="false">IF(CD282="","",IF(CD282&lt;-27.5,"De -30 a -28",IF(CD282&lt;-25,"De -27,5 a -25,5",IF(CD282&lt;-22.5,"De -25 a -23",IF(CD282&lt;-20,"De -22,5 a -20,5",IF(CD282&lt;-17.5,"De -20 a -18",IF(CD282&lt;-15,"De -17,5 a -15,5",IF(CD282&lt;-12.5,"De -15 a -13",IF(CD282&lt;-10,"De -12,5 a -10,5",IF(CD282&lt;-7.5,"De -10 a -8",IF(CD282&lt;-5,"De -7,5 a -5,5",IF(CD282&lt;-2.5,"De -5 a -3",IF(CD282&lt;0,"De -2,5 a -0,5",IF(CD282&lt;=2,"De 0 a 2",IF(CD282&lt;=4.5,"De 2,5 a 4,5",IF(CD282&lt;=7,"De 5 a 7",IF(CD282&lt;=9.5,"De 7,5 a 9,5",IF(CD282&lt;=12,"De 10 a 12",IF(CD282&lt;=14.5,"De 12,5 a 14,5",IF(CD282&lt;=17,"De 15 a 17",IF(CD282&lt;=19.5,"De 17,5 a 19,5",IF(CD282&lt;=22,"De 20 a 22",IF(CD282&lt;=24.5,"De 22,5 a 24,5",IF(CD282&lt;=27,"De 25 a 27","De 27,5 a 30"))))))))))))))))))))))))</f>
        <v>De -15 a -13</v>
      </c>
      <c r="CF282" s="12" t="n">
        <f aca="false">IF(CD282="","",IF(CD282&lt;-27.5,1,IF(CD282&lt;-25,2,IF(CD282&lt;-22.5,3,IF(CD282&lt;-20,4,IF(CD282&lt;-17.5,5,IF(CD282&lt;-15,6,IF(CD282&lt;-12.5,7,IF(CD282&lt;-10,8,IF(CD282&lt;-7.5,9,IF(CD282&lt;-5,10,IF(CD282&lt;-2.5,11,IF(CD282&lt;0,12,IF(CD282&lt;2.5,13,IF(CD282&lt;5,14,IF(CD282&lt;7.5,15,IF(CD282&lt;10,16,IF(CD282&lt;12.5,17,IF(CD282&lt;15,18,IF(CD282&lt;17.5,19,IF(CD282&lt;20,20,IF(CD282&lt;22.5,21,IF(CD282&lt;25,22,IF(CD282&lt;27.5,23,24))))))))))))))))))))))))</f>
        <v>7</v>
      </c>
      <c r="CG282" s="9" t="n">
        <v>-2.5</v>
      </c>
      <c r="CH282" s="10" t="str">
        <f aca="false">IF(CG282="","",IF(AND(CG282&gt;=-10,CG282&lt;=-9.5),"-10 a -9,5",IF(AND(CG282&gt;-9.5,CG282&lt;=-8.5),"-9 a -8,5",IF(AND(CG282&gt;-8.5,CG282&lt;=-7.5),"-8 a -7,5",IF(AND(CG282&gt;-7.5,CG282&lt;=-6.5),"-7 a -6,5",IF(AND(CG282&gt;-6.5,CG282&lt;=-5.5),"-6 a -5,5",IF(AND(CG282&gt;-5.5,CG282&lt;=-4.5),"-5 a -4,5",IF(AND(CG282&gt;-4.5,CG282&lt;=-3.5),"-4 a -3,5",IF(AND(CG282&gt;-3.5,CG282&lt;=-2.5),"-3 a -2,5",IF(CG282=-2.25,"-2,25",IF(AND(CG282&gt;-2.5,CG282&lt;=-1.5),"-2 a -1,5",IF(AND(CG282&gt;-1.5,CG282&lt;=-0.5),"-1 a -0,5",IF(AND(CG282&gt;-0.5,CG282&lt;=0.5),"0 a 0,5",IF(AND(CG282&gt;0.5,CG282&lt;=1.5),"1 a 1,5",IF(AND(CG282&gt;1.5,CG282&lt;=2.5),"2 a 2,5",IF(AND(CG282&gt;2.5,CG282&lt;=3.5),"3 a 3,5",IF(AND(CG282&gt;3.5,CG282&lt;=4.5),"4 a 4,5",IF(AND(CG282&gt;4.5,CG282&lt;=5.5),"5 a 5,5",IF(AND(CG282&gt;5.5,CG282&lt;=6.5),"6 a 6,5",IF(AND(CG282&gt;6.5,CG282&lt;=7.5),"7 a 7,5",IF(AND(CG282&gt;7.5,CG282&lt;=8.5),"8 a 8,5",IF(AND(CG282&gt;8.5,CG282&lt;=9.5),"9 a 9,5",IF(CG282&gt;=10,"10","Fuera de rango")))))))))))))))))))))))</f>
        <v>-3 a -2,5</v>
      </c>
      <c r="CI282" s="11" t="n">
        <f aca="false">IF(CG282="","",IF(CG282=-2.25,"NORMA",IF(CG282&lt;=-9.5,1,IF(CG282&lt;=-8.5,2,IF(CG282&lt;=-7.5,3,IF(CG282&lt;=-6.5,4,IF(CG282&lt;=-5.5,5,IF(CG282&lt;=-4.5,6,IF(CG282&lt;=-3.5,7,IF(CG282&lt;=-2.5,8,IF(CG282&lt;=-1.5,9,IF(CG282&lt;=-0.5,10,IF(CG282&lt;=0.5,11,IF(CG282&lt;=1.5,12,IF(CG282&lt;=2.5,13,IF(CG282&lt;=3.5,14,IF(CG282&lt;=4.5,15,IF(CG282&lt;=5.5,16,IF(CG282&lt;=6.5,17,IF(CG282&lt;=7.5,18,IF(CG282&lt;=8.5,19,IF(CG282&lt;=9.5,20,IF(CG282=10,21,"Fuera de rango")))))))))))))))))))))))</f>
        <v>8</v>
      </c>
      <c r="CJ282" s="9" t="n">
        <v>2</v>
      </c>
      <c r="CK282" s="10" t="str">
        <f aca="false">IF(CJ282="","",IF(AND(CJ282&gt;=-6,CJ282&lt;=-5.5),"-6 a -5,5",IF(AND(CJ282&gt;-5.5,CJ282&lt;=-4.5),"-5 a -4,5",IF(AND(CJ282&gt;-4.5,CJ282&lt;=-3.5),"-4 a -3,5",IF(AND(CJ282&gt;-3.5,CJ282&lt;=-2.5),"-3 a -2,5",IF(AND(CJ282&gt;-2.5,CJ282&lt;=-1.5),"-2 a -1,5",IF(AND(CJ282&gt;-1.5,CJ282&lt;=-0.5),"-1 a -0,5",IF(AND(CJ282&gt;-0.5,CJ282&lt;=0.5),"0 a 0,5",IF(AND(CJ282&gt;0.5,CJ282&lt;=1.5),"1 a 1,5",IF(AND(CJ282&gt;1.5,CJ282&lt;2.5),"2",IF(AND(CJ282&gt;=2.5,CJ282&lt;=3),"2,5 a 3",IF(AND(CJ282&gt;3,CJ282&lt;=4),"3,5 a 4",IF(AND(CJ282&gt;4,CJ282&lt;=5),"4,5 a 5",IF(AND(CJ282&gt;5,CJ282&lt;=6),"5,5 a 6",IF(AND(CJ282&gt;6,CJ282&lt;=7),"6,5 a 7",IF(AND(CJ282&gt;7,CJ282&lt;=8),"7,5 a 8",IF(AND(CJ282&gt;8,CJ282&lt;=9.5),"8,5 a 9,5",IF(CJ282=10,"10","Fuera de rango"))))))))))))))))))</f>
        <v>2</v>
      </c>
      <c r="CL282" s="11" t="str">
        <f aca="false">IF(CK282="","",IF(OR(CK282="-6 a -5,5",CK282="-6 - -5,5"),1,IF(OR(CK282="-5 a -4,5",CK282="-5 - -4,5"),2,IF(OR(CK282="-4 a -3,5",CK282="-4 - -3,5"),3,IF(OR(CK282="-3 a -2,5",CK282="-3 - -2,5"),4,IF(OR(CK282="-2 a -1,5",CK282="-2 - -1,5"),5,IF(OR(CK282="-1 a -0,5",CK282="-1 - -0,5"),6,IF(OR(CK282="0 a 0,5",CK282="0 - 0,5"),7,IF(OR(CK282="1 a 1,5",CK282="1 - 1,5"),8,IF(CK282="2","NORMA",IF(OR(CK282="2,5 a 3",CK282="2,5 - 3"),9,IF(OR(CK282="3,5 a 4",CK282="3,5 - 4"),10,IF(OR(CK282="4,5 a 5",CK282="4,5 - 5"),11,IF(OR(CK282="5,5 a 6",CK282="5,5 - 6"),12,IF(OR(CK282="6,5 a 7",CK282="6,5 - 7"),13,IF(OR(CK282="7,5 a 8",CK282="7,5 - 8"),14,IF(OR(CK282="8,5 a 9",CK282="8,5 - 9,5",CK282="9 a 9,5"),15,IF(CK282="10",15,IF(OR(CK282="0,5 a 1",CK282="0,5 - 1"),7,"Fuera de rango")))))))))))))))))))</f>
        <v>NORMA</v>
      </c>
      <c r="CM282" s="10" t="n">
        <v>0</v>
      </c>
      <c r="CN282" s="10" t="str">
        <f aca="false">IF(CM282=0,"0", " ")</f>
        <v>0</v>
      </c>
      <c r="CO282" s="10" t="str">
        <f aca="false">IF(CM282&gt;0,"EME"," ")</f>
        <v> </v>
      </c>
      <c r="CP282" s="10" t="n">
        <v>0</v>
      </c>
      <c r="CQ282" s="10" t="str">
        <f aca="false">IF(CP282&gt;0,"0", " ")</f>
        <v> </v>
      </c>
      <c r="CR282" s="10" t="str">
        <f aca="false">IF(CP282&gt;0,"EME"," ")</f>
        <v> </v>
      </c>
      <c r="CS282" s="9" t="n">
        <v>0</v>
      </c>
      <c r="CT282" s="10" t="str">
        <f aca="false">IF(CS282&gt;0,"1", " ")</f>
        <v> </v>
      </c>
      <c r="CU282" s="10" t="str">
        <f aca="false">IF(CS282&gt;0,"HIP"," ")</f>
        <v> </v>
      </c>
      <c r="CV282" s="9" t="n">
        <v>0</v>
      </c>
      <c r="CW282" s="10" t="str">
        <f aca="false">IF(CV282&gt;0,"1", " ")</f>
        <v> </v>
      </c>
      <c r="CX282" s="10" t="str">
        <f aca="false">IF(CV282&gt;0,"HIP"," ")</f>
        <v> </v>
      </c>
      <c r="CY282" s="9" t="n">
        <v>-10.5</v>
      </c>
      <c r="CZ282" s="11" t="str">
        <f aca="false">IF(CY282&lt;0,"2"," ")</f>
        <v>2</v>
      </c>
      <c r="DA282" s="11" t="str">
        <f aca="false">IF(CY282&lt;0,"MIO"," ")</f>
        <v>MIO</v>
      </c>
      <c r="DB282" s="9" t="n">
        <v>-10</v>
      </c>
      <c r="DC282" s="11" t="str">
        <f aca="false">IF(DB282&lt;0,"2"," ")</f>
        <v>2</v>
      </c>
      <c r="DD282" s="11" t="str">
        <f aca="false">IF(DB282&lt;0,"MIO"," ")</f>
        <v>MIO</v>
      </c>
      <c r="DE282" s="9" t="n">
        <v>-1.75</v>
      </c>
      <c r="DF282" s="11" t="str">
        <f aca="false">IF(DE282&lt;0,"3"," ")</f>
        <v>3</v>
      </c>
      <c r="DG282" s="11" t="str">
        <f aca="false">IF(DE282&lt;0,"AST"," ")</f>
        <v>AST</v>
      </c>
      <c r="DH282" s="9" t="n">
        <v>-1.5</v>
      </c>
      <c r="DI282" s="11" t="str">
        <f aca="false">IF(DH282&lt;0,"3"," ")</f>
        <v>3</v>
      </c>
      <c r="DJ282" s="11" t="str">
        <f aca="false">IF(DH282&lt;0,"AST"," ")</f>
        <v>AST</v>
      </c>
      <c r="DK282" s="9" t="n">
        <v>0</v>
      </c>
      <c r="DL282" s="10" t="str">
        <f aca="false">IF(DK282&gt;0,"4"," ")</f>
        <v> </v>
      </c>
      <c r="DM282" s="10" t="str">
        <f aca="false">IF(DK282&gt;0,"PRE"," ")</f>
        <v> </v>
      </c>
      <c r="DN282" s="9" t="n">
        <v>0</v>
      </c>
      <c r="DO282" s="10" t="str">
        <f aca="false">IF(DN282&gt;0,"4"," ")</f>
        <v> </v>
      </c>
      <c r="DP282" s="10" t="str">
        <f aca="false">IF(DN282&gt;0,"PRE"," ")</f>
        <v> </v>
      </c>
      <c r="DQ282" s="12" t="n">
        <v>2</v>
      </c>
      <c r="DR282" s="12" t="n">
        <v>2</v>
      </c>
      <c r="DS282" s="12" t="str">
        <f aca="false">CONCATENATE(CO282,CU282,DA282,DG282,DM282)</f>
        <v>  MIOAST </v>
      </c>
      <c r="DT282" s="10" t="str">
        <f aca="false" t="array" ref="DT282">_xlfn.IFS(DS282="EME    ","0", DS282=" HIP   ","1", DS282="  MIO  ","2", DS282="   AST ","3", DS282="    PRE","4", DS282="EME   PRE","5", DS282=" HIP  PRE","6", DS282=" HIP AST ","7", DS282="  MIO PRE","8", DS282="  MIOAST ","9", DS282="   ASTPRE","10",DS282=" HIP ASTPRE","11", DS282="  MIOASTPRE","12", DS282="     ","0")</f>
        <v>9</v>
      </c>
      <c r="DU282" s="1" t="s">
        <v>154</v>
      </c>
      <c r="DV282" s="1" t="str">
        <f aca="false" t="array" ref="DV282">_xlfn.IFS(DU282="SI","2", DU282="NO","1")</f>
        <v>1</v>
      </c>
      <c r="DW282" s="10" t="n">
        <v>0</v>
      </c>
      <c r="DX282" s="11" t="str">
        <f aca="false">IF(DW282=0,"1","2")</f>
        <v>1</v>
      </c>
      <c r="DY282" s="11" t="str">
        <f aca="false" t="array" ref="DY282">_xlfn.IFS(DW282=0,"0", DW282=0.25, "1", DW282=0.5,"2", DW282=0.75,"3", DW282=1,"4",DW282=1.25,"5", DW282=1.5,"6", DW282=1.75,"7", DW282=2,"8")</f>
        <v>0</v>
      </c>
      <c r="DZ282" s="10" t="n">
        <v>0</v>
      </c>
      <c r="EA282" s="11" t="str">
        <f aca="false">IF(DZ282=0,"1","2")</f>
        <v>1</v>
      </c>
      <c r="EB282" s="11" t="str">
        <f aca="false" t="array" ref="EB282">_xlfn.IFS(DZ282=0,"0", DZ282=0.25, "1", DZ282=0.5,"2", DZ282=0.75,"3", DZ282=1,"4",DZ282=1.25,"5", DZ282=1.5,"6", DZ282=1.75,"7", DZ282=2,"8")</f>
        <v>0</v>
      </c>
      <c r="EC282" s="10" t="n">
        <v>0</v>
      </c>
      <c r="ED282" s="10" t="str">
        <f aca="false">IF(EC282=0,"1","2")</f>
        <v>1</v>
      </c>
      <c r="EE282" s="11" t="str">
        <f aca="false" t="array" ref="EE282">_xlfn.IFS(EC282=0,"0", EC282=-0.25, "1", EC282=-0.5,"2", EC282=-0.75,"3", EC282=-1,"4",EC282=-1.25,"5", EC282=-1.5,"6", EC282=-1.75,"7", EC282=-2,"8", EC282=-2.25,"9",EC282=-2.5,"10", EC282=-2.75,"11", EC282=-3,"12", EC282=-3.25,"13", EC282=-3.5,"14", EC282=-3.75,"15",EC282=-4,"16")</f>
        <v>0</v>
      </c>
      <c r="EF282" s="10" t="n">
        <v>0.5</v>
      </c>
      <c r="EG282" s="10" t="str">
        <f aca="false">IF(EF282=0,"1","2")</f>
        <v>2</v>
      </c>
      <c r="EH282" s="11" t="e">
        <f aca="false" t="array" ref="EH282">_xlfn.IFS(EF282=0,"0", EF282=-0.25, "1", EF282=-0.5,"2", EF282=-0.75,"3", EF282=-1,"4",EF282=-1.25,"5", EF282=-1.5,"6", EF282=-1.75,"7", EF282=-2,"8", EF282=-2.25,"9",EF282=-2.5,"10", EF282=-2.75,"11", EF282=-3,"12", EF282=-3.25,"13", EF282=-3.5,"14", EF282=-3.75,"15",EF282=-4,"16")</f>
        <v>#N/A</v>
      </c>
      <c r="EI282" s="10" t="n">
        <v>0.25</v>
      </c>
      <c r="EJ282" s="11" t="str">
        <f aca="false">IF(EI282=0,"1","2")</f>
        <v>2</v>
      </c>
      <c r="EK282" s="11" t="str">
        <f aca="false" t="array" ref="EK282">_xlfn.IFS(EI282=0,"0", EI282=-0.25, "1", EI282=-0.5,"2", EI282=-0.75,"3", EI282=-1,"4",EI282=-1.25,"5", EI282=-1.5,"6", EI282=-1.75,"7", EI282=-2,"8", EI282=-2.25,"9", EI282=-2.25,"9",EI282=-2.5,"10", EI282=-2.75,"11", EI282=-3,"12", EI282=-3.25,"13", EI282=-3.5,"14", EI282=-3.75,"15",EI282=-4,"16", EI282=0.25, "17", EI282=0.5, "18")</f>
        <v>17</v>
      </c>
      <c r="EL282" s="10" t="n">
        <v>0.5</v>
      </c>
      <c r="EM282" s="11" t="str">
        <f aca="false">IF(EL282=0,"1","2")</f>
        <v>2</v>
      </c>
      <c r="EN282" s="11" t="str">
        <f aca="false" t="array" ref="EN282">_xlfn.IFS(EL282=0.25,"17",EL282=0.5,"18", EL282=0,"0", EL282=-0.25, "1", EL282=-0.5,"2", EL282=-0.75,"3", EL282=-1,"4",EL282=-1.25,"5", EL282=-1.5,"6", EL282=-1.75,"7", EL282=-2,"8",EL282= -2.25,"9",EL282=-2.5,"10",EL282= -2.75,"11",EL282= -3,"12",EL282= -3.25,"13",EL282= -3.5,"14",EL282= -3.75,"15",EL282=-4,"16")</f>
        <v>18</v>
      </c>
      <c r="EO282" s="10" t="n">
        <v>0</v>
      </c>
      <c r="EP282" s="11" t="str">
        <f aca="false">IF(EO282=0,"1","2")</f>
        <v>1</v>
      </c>
      <c r="EQ282" s="11" t="str">
        <f aca="false" t="array" ref="EQ282">_xlfn.IFS(EO282=0,"0", EO282=0.25, "1", EO282=0.5,"2", EO282=0.75,"3", EO282=1,"4",EO282=1.25,"5", EO282=1.5,"6", EO282=1.75,"7", EO282=2,"8", EO282=2.25,"9", EO282=2.25,"9",EO282=2.5,"10", EO282=2.75,"11", EO282=3,"12", EO282=3.25,"13", EO282=3.5,"14", EO282=3.75,"15",EO282=4,"16", EO282=-0.25, "17", bq=-0.5, "18")</f>
        <v>0</v>
      </c>
      <c r="ER282" s="10" t="n">
        <v>0</v>
      </c>
      <c r="ES282" s="11" t="str">
        <f aca="false">IF(ER282=0,"1","2")</f>
        <v>1</v>
      </c>
      <c r="ET282" s="11" t="str">
        <f aca="false" t="array" ref="ET282">_xlfn.IFS(ER282=0,"0", ER282=0.25, "1", ER282=0.5,"2", ER282=0.75,"3", ER282=1,"4",ER282=1.25,"5", ER282=1.5,"6", ER282=1.75,"7", ER282=2,"8", ER282=2.25,"9", ER282=2.25,"9",ER282=2.5,"10", ER282=2.75,"11", ER282=3,"12", ER282=3.25,"13", ER282=3.5,"14", ER282=3.75,"15",ER282=4,"16", ER282=-0.25, "17", bq=-0.5, "18")</f>
        <v>0</v>
      </c>
      <c r="EU282" s="13" t="n">
        <v>6</v>
      </c>
      <c r="EV282" s="14" t="str">
        <f aca="false">VLOOKUP(EU282,LEYENDA!$G$2:$H$8,2,TRUE())</f>
        <v>6-12</v>
      </c>
      <c r="EW282" s="14" t="str">
        <f aca="false" t="array" ref="EW282">_xlfn.IFS(EV282="0-5","1", EV282="6-12","2", EV282="13-18","3", EV282="19-24","4", EV282="25-36","5", EV282="37-48","6", EV282="49-60","7")</f>
        <v>2</v>
      </c>
    </row>
    <row r="283" customFormat="false" ht="13.5" hidden="false" customHeight="false" outlineLevel="0" collapsed="false">
      <c r="A283" s="1" t="n">
        <v>72</v>
      </c>
      <c r="B283" s="32" t="n">
        <v>4</v>
      </c>
      <c r="C283" s="33" t="n">
        <v>36040</v>
      </c>
      <c r="D283" s="6"/>
      <c r="E283" s="5" t="str">
        <f aca="false">VLOOKUP(A283,'286'!$A$3:$J$600,10,FALSE())</f>
        <v>LOZOYA SERRANO, BLANCA</v>
      </c>
      <c r="F283" s="4" t="str">
        <f aca="false">VLOOKUP(A283,'286'!$A$3:$I$1768,3,FALSE())</f>
        <v>LOSEBLAN</v>
      </c>
      <c r="G283" s="6" t="n">
        <f aca="false">VLOOKUP(A283,'286'!$A$3:$I$1768,4,FALSE())</f>
        <v>25372</v>
      </c>
      <c r="H283" s="7" t="n">
        <f aca="false">YEAR(C283)-YEAR(G283)</f>
        <v>29</v>
      </c>
      <c r="I283" s="1" t="str">
        <f aca="false">VLOOKUP(H283,LEYENDA!$C$2:$D$6,2,TRUE())</f>
        <v>25-40</v>
      </c>
      <c r="J283" s="5" t="str">
        <f aca="false">VLOOKUP(A283,'286'!$A$3:$I$1768,7,FALSE())</f>
        <v>M</v>
      </c>
      <c r="K283" s="8" t="str">
        <f aca="false">VLOOKUP(A283,'286'!$A$3:$I$1768,2,FALSE())</f>
        <v>OD</v>
      </c>
      <c r="L283" s="4" t="str">
        <f aca="false">VLOOKUP(A283,'286'!$A$3:$I$1768,8,FALSE())</f>
        <v>D</v>
      </c>
      <c r="M283" s="4" t="str">
        <f aca="false">VLOOKUP(A283,'286'!$A$3:$I$1768,9,FALSE())</f>
        <v>D</v>
      </c>
      <c r="N283" s="8" t="str">
        <f aca="false">IF(R283=O283, "MISMA","CONTRARIA")</f>
        <v>MISMA</v>
      </c>
      <c r="O283" s="8" t="str">
        <f aca="false" t="array" ref="O283">_xlfn.IFS(L283="D","1", L283="I","2")</f>
        <v>1</v>
      </c>
      <c r="P283" s="8" t="str">
        <f aca="false" t="array" ref="P283">_xlfn.IFS(K283="OD","1", K283="OI","2")</f>
        <v>1</v>
      </c>
      <c r="Q283" s="1" t="str">
        <f aca="false" t="array" ref="Q283">_xlfn.IFS(J283="M","1", J283="H","2")</f>
        <v>1</v>
      </c>
      <c r="R283" s="8" t="str">
        <f aca="false" t="array" ref="R283">_xlfn.IFS(M283="D","1", M283="I","2")</f>
        <v>1</v>
      </c>
      <c r="S283" s="1" t="str">
        <f aca="false" t="array" ref="S283">_xlfn.IFS(N283="CONTRARIA", "1",N283= "MISMA","2")</f>
        <v>2</v>
      </c>
      <c r="T283" s="1" t="str">
        <f aca="false" t="array" ref="T283">_xlfn.IFS(I283="0-12","1", I283="13-24","2", I283="25-40","3", I283="41-60","4", I283="61-100","5")</f>
        <v>3</v>
      </c>
      <c r="U283" s="9" t="n">
        <v>-6</v>
      </c>
      <c r="V283" s="1" t="str">
        <f aca="false">IF(U283="","",IF(AND(U283&gt;=-9,U283&lt;=-6.5),"-9 a -6,5",IF(AND(U283&gt;=-6,U283&lt;=-3.5),"-6 a -3,5",IF(AND(U283&gt;=-3,U283&lt;=-1),"-3 a -1",IF(U283=-0.5,"-0,5",IF(AND(U283&gt;=0,U283&lt;=2.5),"0 a 2,5",IF(AND(U283&gt;=3,U283&lt;=5.5),"3 a 5,5",IF(AND(U283&gt;=6,U283&lt;=8.5),"6 a 8,5",IF(AND(U283&gt;=9,U283&lt;=20),"9 a 20","Fuera de rango")))))))))</f>
        <v>-6 a -3,5</v>
      </c>
      <c r="W283" s="11" t="n">
        <f aca="false">IF(V283="","",IF(V283="-9 a -6,5",2,IF(V283="-6 a -3,5",3,IF(V283="-3 a -1",4,IF(V283="-0,5","NORMA",IF(V283="0 a 2,5",5,IF(V283="3 a 5,5",6,IF(V283="6 a 8,5",7,IF(V283="9 a 20",8,"Fuera de rango")))))))))</f>
        <v>3</v>
      </c>
      <c r="X283" s="9" t="n">
        <v>0</v>
      </c>
      <c r="Y283" s="10" t="str">
        <f aca="false">IF(X283="","",IF(AND(X283&gt;=0,X283&lt;=4),"0 a 4",IF(AND(X283&gt;=4.5,X283&lt;=8.5),"4,5 a 8,5",IF(X283=9,"9",IF(AND(X283&gt;=9.5,X283&lt;=13),"9,5 a 13",IF(AND(X283&gt;=13.5,X283&lt;=20),"13,5 a 20",IF(AND(X283&gt;=20.5,X283&lt;=35),"20,5 a 35","Fuera de rango")))))))</f>
        <v>0 a 4</v>
      </c>
      <c r="Z283" s="11" t="n">
        <f aca="false">IF(Y283="","",IF(Y283="0 a 4",1,IF(Y283="4,5 a 8,5",2,IF(Y283="9","NORMA",IF(Y283="9,5 a 13",3,IF(Y283="13,5 a 20",4,IF(Y283="20,5 a 35",5,"Fuera de rango")))))))</f>
        <v>1</v>
      </c>
      <c r="AA283" s="9" t="n">
        <v>22</v>
      </c>
      <c r="AB283" s="10" t="str">
        <f aca="false">IF(AA283="","",IF(AND(AA283&gt;=0,AA283&lt;=9),"0 a 9",IF(AND(AA283&gt;=9.5,AA283&lt;=18.5),"9,5 a 18,5",IF(AA283=19,"19",IF(AND(AA283&gt;=19.5,AA283&lt;=28),"19,5 a 28",IF(AND(AA283&gt;=28.5,AA283&lt;=40),"28,5 a 40","Fuera de rango"))))))</f>
        <v>19,5 a 28</v>
      </c>
      <c r="AC283" s="11" t="n">
        <f aca="false" t="array" ref="AC283">_xlfn.IFS(AB283="","",AB283="0 a 9",1,AB283="9,5 a 18,5",2,AB283="19","NORMA",AB283="19,5 a 28",3,AB283="28,5 a 40",4,TRUE(),"Fuera de rango")</f>
        <v>3</v>
      </c>
      <c r="AD283" s="9" t="n">
        <v>13</v>
      </c>
      <c r="AE283" s="10" t="str">
        <f aca="false">IF(AD283="","",IF(AND(AD283&gt;=-10,AD283&lt;=0),"De -10 a 0",IF(AND(AD283&gt;=0.5,AD283&lt;=9.5),"0,5 a 9,5",IF(AD283=10,"10",IF(AND(AD283&gt;=10.5,AD283&lt;=20),"10,5 a 20",IF(AND(AD283&gt;=20.5,AD283&lt;=40),"20,5 a 40","Fuera de rango"))))))</f>
        <v>10,5 a 20</v>
      </c>
      <c r="AF283" s="12" t="n">
        <f aca="false">IF(AD283="","",IF(AND(AD283&gt;=-10,AD283&lt;=0),1,IF(AND(AD283&gt;=0.5,AD283&lt;=9.5),2,IF(AD283=10,"NORMA",IF(AND(AD283&gt;=10.5,AD283&lt;=20),3,IF(AND(AD283&gt;=20.5,AD283&lt;=40),4,""))))))</f>
        <v>3</v>
      </c>
      <c r="AG283" s="9" t="n">
        <v>18</v>
      </c>
      <c r="AH283" s="10" t="str">
        <f aca="false">IF(AG283="","",IF(AND(AG283&gt;=0,AG283&lt;=4),"0 a 4",IF(AND(AG283&gt;=4.5,AG283&lt;=8.5),"4,5 a 8,5",IF(AG283=9,"9",IF(AND(AG283&gt;=9.5,AG283&lt;=13),"9,5 a 13",IF(AND(AG283&gt;=13.5,AG283&lt;=25),"13,5 a 25","Fuera de rango"))))))</f>
        <v>13,5 a 25</v>
      </c>
      <c r="AI283" s="11" t="n">
        <f aca="false">IF(AH283="","",IF(AH283="0 a 4",1,IF(AH283="4,5 a 8,5",2,IF(AH283="9","NORMA",IF(AH283="9,5 a 13",3,IF(AH283="13,5 a 25",4,""))))))</f>
        <v>4</v>
      </c>
      <c r="AJ283" s="9" t="n">
        <v>8</v>
      </c>
      <c r="AK283" s="10" t="str">
        <f aca="false">IF(AJ283="","",IF(AND(AJ283&gt;=-15,AJ283&lt;=-10.5),"-15 a -10,5",IF(AND(AJ283&gt;=-10,AJ283&lt;=-4),"-10 a -4",IF(AND(AJ283&gt;=-4.5,AJ283&lt;=0),"-4,5 a 0",IF(AND(AJ283&gt;=0.5,AJ283&lt;=4.5),"0,5 a 4,5",IF(AJ283=5,"5",IF(AND(AJ283&gt;=5.5,AJ283&lt;=10),"5,5 a 10",IF(AND(AJ283&gt;=10.5,AJ283&lt;=20),"10,5 a 20","Fuera de rango"))))))))</f>
        <v>5,5 a 10</v>
      </c>
      <c r="AL283" s="11" t="n">
        <f aca="false">IF(AK283="","",IF(AK283="-15 a -10,5",1,IF(AK283="-10 a -4",2,IF(AK283="-4,5 a 0",3,IF(AK283="0,5 a 4,5",4,IF(AK283="5","NORMA",IF(AK283="5,5 a 10",5,IF(AK283="10,5 a 20",6,"Error"))))))))</f>
        <v>5</v>
      </c>
      <c r="AM283" s="9" t="n">
        <v>-1</v>
      </c>
      <c r="AN283" s="10" t="str">
        <f aca="false">IF(AM283="","",IF(AND(AM283&gt;=-7.5,AM283&lt;=-5.5),"-7,5 a -5,5",IF(AND(AM283&gt;=-5,AM283&lt;=-3),"-5 a -3",IF(AND(AM283&gt;=-2.5,AM283&lt;=-0.5),"-2,5 a -0,5",IF(AM283=0,"0,00",IF(AND(AM283&gt;=0.5,AM283&lt;=2.5),"0,5 a 2,5",IF(AND(AM283&gt;=3,AM283&lt;=5),"3 a 5",IF(AND(AM283&gt;=5.5,AM283&lt;=7.5),"5,5 a 7,5",IF(AND(AM283&gt;=8,AM283&lt;=10),"8 a 10","Fuera de rango")))))))))</f>
        <v>-2,5 a -0,5</v>
      </c>
      <c r="AO283" s="11" t="n">
        <f aca="false">IF(AN283="","",IF(AN283="-7,5 a -5,5",1,IF(AN283="-5 a -3",2,IF(AN283="-2,5 a -0,5",3,IF(AN283="0,00","NORMA",IF(AN283="0,5 a 2,5",4,IF(AN283="3 a 5",5,IF(AN283="5,5 a 7,5",6,IF(AN283="8 a 10",7,"Error")))))))))</f>
        <v>3</v>
      </c>
      <c r="AP283" s="9" t="n">
        <v>9</v>
      </c>
      <c r="AQ283" s="10" t="str">
        <f aca="false">IF(AP283="","",IF(AND(AP283&gt;=-20,AP283&lt;=-9.5),"-20 a -9,5",IF(AND(AP283&gt;=-9,AP283&lt;=-6.5),"-9 a -6,5",IF(AP283=-6,"-6",IF(AND(AP283&gt;=-5.5,AP283&lt;=-3),"-5,5 a -3",IF(AND(AP283&gt;=-2.5,AP283&lt;=0),"-2,5 a 0",IF(AND(AP283&gt;=0.5,AP283&lt;=3),"0,5 a 3",IF(AND(AP283&gt;=3.5,AP283&lt;=6),"3,5 a 6",IF(AND(AP283&gt;=6.5,AP283&lt;=9),"6,5 a 9",IF(AND(AP283&gt;=9.5,AP283&lt;=20),"9,5 a 20","Fuera de rango"))))))))))</f>
        <v>6,5 a 9</v>
      </c>
      <c r="AR283" s="11" t="n">
        <f aca="false">IF(AQ283="","",IF(AQ283="-20 a -9,5",1,IF(AQ283="-9 a -6,5",2,IF(AQ283="-6","NORMA",IF(AQ283="-5,5 a -3",3,IF(AQ283="-2,5 a 0",4,IF(AQ283="0,5 a 3",5,IF(AQ283="3,5 a 6",6,IF(AQ283="6,5 a 9",7,IF(AQ283="9,5 a 20",8,""))))))))))</f>
        <v>7</v>
      </c>
      <c r="AS283" s="9" t="n">
        <v>0</v>
      </c>
      <c r="AT283" s="10" t="str">
        <f aca="false">IF(AS283="","",IF(AND(AS283&gt;=-16,AS283&lt;=-14),"-16 a -14",IF(AND(AS283&gt;=-13.5,AS283&lt;=-11.5),"-13,5 a -11,5",IF(AND(AS283&gt;=-11,AS283&lt;=-9),"-11 a -9",IF(AND(AS283&gt;=-8.5,AS283&lt;=-6.5),"-8,5 a -6,5",IF(AND(AS283&gt;=-6,AS283&lt;=-4),"-6 a -4",IF(AND(AS283&gt;=-3.5,AS283&lt;=-1.5),"-3,5 a -1,5",IF(AND(AS283&gt;=-1,AS283&lt;=1),"-1 a 1",IF(AND(AS283&gt;=1.5,AS283&lt;=3.5),"1,5 a 3,5",IF(AND(AS283&gt;=4,AS283&lt;=6),"4 a 6",IF(AND(AS283&gt;=6.5,AS283&lt;=8.5),"6,5 a 8,5",IF(AND(AS283&gt;=9,AS283&lt;=11),"9 a 11",IF(AND(AS283&gt;=11.5,AS283&lt;=13.5),"11,5 a 13,5",IF(AND(AS283&gt;=14,AS283&lt;=16),"14 a 16",IF(AND(AS283&gt;=16.5,AS283&lt;=18.5),"16,5 a 18,5",IF(AND(AS283&gt;=19,AS283&lt;=21),"19 a 21","Fuera de rango"))))))))))))))))</f>
        <v>-1 a 1</v>
      </c>
      <c r="AU283" s="11" t="n">
        <f aca="false" t="array" ref="AU283">IF(AT283="","",_xlfn.IFS(AT283="-16 a -14",1,AT283="-13,5 a -11,5",2,AT283="-11 a -9",3,AT283="-8,5 a -6,5",4,AT283="-6 a -4",5,AT283="-3,5 a -1,5",6,AT283="-1 a 1",7,AT283="1,5 a 3,5",8,AT283="4 a 6","NORMA",AT283="6,5 a 8,5",9,AT283="9 a 11",10,AT283="11,5 a 13,5",11,AT283="14 a 16",12,AT283="16,5 a 18,5",13,AT283="19 a 21",14,TRUE(),""))</f>
        <v>7</v>
      </c>
      <c r="AV283" s="9" t="n">
        <v>0.75</v>
      </c>
      <c r="AW283" s="10" t="str">
        <f aca="false">IF(AV283="","",IF(AND(AV283&gt;=-1,AV283&lt;=-0.5),"-1 a -0,5",IF(AND(AV283&gt;-0.5,AV283&lt;=0),"De -0,5 a 0",IF(AND(AV283&gt;=0.25,AV283&lt;=0.75),"0,25 a 0,75",IF(AND(AV283&gt;=1,AV283&lt;=1.5),"1 a 1,5",IF(AND(AV283&gt;=1.75,AV283&lt;=2.25),"1,75 a 2,25",IF(AND(AV283&gt;=2.5,AV283&lt;=3),"2,5 a 3",IF(AND(AV283&gt;=3.25,AV283&lt;=3.75),"3,25 a 3,75","Fuera de rango"))))))))</f>
        <v>0,25 a 0,75</v>
      </c>
      <c r="AX283" s="11" t="str">
        <f aca="false">IF(AW283="","",IF(OR(AW283="-1 a -0,5",AW283="-1 a -0.5"),1,IF(OR(AW283="De -0,5 a 0",AW283="-0,5 a 0",AW283="De -0.5 a 0"),2,IF(OR(AW283="0,25 a 0,75",AW283="0.25 a 0.75"),"NORMA",IF(OR(AW283="1 a 1,5",AW283="1 a 1.5"),3,IF(OR(AW283="1,75 a 2,25",AW283="1.75 a 2.25"),4,IF(OR(AW283="2,5 a 3",AW283="2.5 a 3"),5,IF(OR(AW283="3,25 a 3,75",AW283="3.25 a 3.75"),6,""))))))))</f>
        <v>NORMA</v>
      </c>
      <c r="AY283" s="9" t="n">
        <v>9</v>
      </c>
      <c r="AZ283" s="10" t="str">
        <f aca="false">IF(AY283="","",IF(AND(AY283&gt;=-20,AY283&lt;=-9.5),"-20 a -9,5",IF(AND(AY283&gt;=-9,AY283&lt;=-6.5),"-9 a -6,5",IF(AY283=-6,"-6",IF(AND(AY283&gt;=-5.5,AY283&lt;=-3),"-5,5 a -3",IF(AND(AY283&gt;=-2.5,AY283&lt;=0),"-2,5 a 0",IF(AND(AY283&gt;=0.5,AY283&lt;=3),"0,5 a 3",IF(AND(AY283&gt;=3.5,AY283&lt;=6),"3,5 a 6","Fuera de rango"))))))))</f>
        <v>Fuera de rango</v>
      </c>
      <c r="BA283" s="11" t="str">
        <f aca="false">IF(AZ283="","",IF(AZ283="-20 a -9,5",1,IF(AZ283="-9 a -6,5",2,IF(AZ283="-6","NORMA",IF(AZ283="-5,5 a -3",3,IF(AZ283="-2,5 a 0",4,IF(AZ283="0,5 a 3",5,IF(AZ283="3,5 a 6",6,""))))))))</f>
        <v/>
      </c>
      <c r="BB283" s="9" t="n">
        <v>0</v>
      </c>
      <c r="BC283" s="10" t="str">
        <f aca="false" t="array" ref="BC283">IF(BB283="","",_xlfn.IFS(AND(BB283&gt;=0,BB283&lt;=2),"0 a 2",AND(BB283&gt;=2.5,BB283&lt;=4.5),"2,5 a 4,5",AND(BB283&gt;=5,BB283&lt;=7),"5 a 7",AND(BB283&gt;=7.5,BB283&lt;=9.5),"7,5 a 9,5",AND(BB283&gt;=10,BB283&lt;=12),"10 a 12",AND(BB283&gt;=12.5,BB283&lt;=14.5),"12,5 a 14,5",BB283=15,"15",AND(BB283&gt;=15.5,BB283&lt;=17.5),"15,5 a 17,5",AND(BB283&gt;=18,BB283&lt;=20),"18 a 20",AND(BB283&gt;=20.5,BB283&lt;=22.5),"20,5 a 22,5",AND(BB283&gt;=23,BB283&lt;=25),"23 a 25",TRUE(),"Fuera de rango"))</f>
        <v>0 a 2</v>
      </c>
      <c r="BD283" s="11" t="n">
        <f aca="false" t="array" ref="BD283">IF(BC283="","",_xlfn.IFS(BC283="0 a 2",1,BC283="2,5 a 4,5",2,BC283="5 a 7",3,BC283="7,5 a 9,5",4,BC283="10 a 12",5,BC283="12,5 a 14,5",6,BC283="15","NORMA",BC283="15,5 a 17,5",7,BC283="18 a 20",8,BC283="20,5 a 22,5",9,BC283="23 a 25",10,TRUE(),"Fuera de rango"))</f>
        <v>1</v>
      </c>
      <c r="BE283" s="9" t="n">
        <v>20</v>
      </c>
      <c r="BF283" s="10" t="str">
        <f aca="false">IF(BE283="","",IF(AND(BE283&gt;=-20,BE283&lt;=-10),"-20 a -10",IF(AND(BE283&gt;=-9.5,BE283&lt;=0.5),"-9,5 a 0,5",IF(AND(BE283&gt;=1,BE283&lt;=11),"1 a 11",IF(AND(BE283&gt;=11.5,BE283&lt;=20.5),"11,5 a 20,5",IF(BE283=21,"21",IF(AND(BE283&gt;=21.5,BE283&lt;=31.5),"21,5 a 31,5",IF(AND(BE283&gt;=32,BE283&lt;=42),"32 a 42","Fuera de rango"))))))))</f>
        <v>11,5 a 20,5</v>
      </c>
      <c r="BG283" s="11" t="n">
        <f aca="false">IF(BF283="","",IF(BF283="-20 a -10",1,IF(BF283="-9,5 a 0,5",2,IF(BF283="1 a 11",3,IF(BF283="11,5 a 20,5",4,IF(BF283="21","NORMA",IF(BF283="21,5 a 31,5",5,IF(BF283="32 a 42",6,""))))))))</f>
        <v>4</v>
      </c>
      <c r="BH283" s="9" t="n">
        <v>16</v>
      </c>
      <c r="BI283" s="10" t="str">
        <f aca="false">IF(BH283="","",IF(AND(BH283&gt;=-20,BH283&lt;=-15),"-20 a -15",IF(AND(BH283&gt;=-14.5,BH283&lt;=-9.5),"-14,5 a -9,5",IF(AND(BH283&gt;=-9,BH283&lt;=-4),"-9 a -4",IF(AND(BH283&gt;=-3.5,BH283&lt;=2.5),"-3,5 a 2,5",IF(AND(BH283&gt;=3,BH283&lt;=8),"3 a 8",IF(AND(BH283&gt;=8.5,BH283&lt;=14.5),"8,5 a 14,5",IF(BH283=15,"15",IF(AND(BH283&gt;=15.5,BH283&lt;=20.5),"15,5 a 20,5",IF(AND(BH283&gt;=21,BH283&lt;=26),"21 a 26","Fuera de rango"))))))))))</f>
        <v>15,5 a 20,5</v>
      </c>
      <c r="BJ283" s="11" t="n">
        <f aca="false">IF(BI283="","",IF(BI283="-20 a -15",1,IF(BI283="-14,5 a -9,5",2,IF(BI283="-9 a -4",3,IF(BI283="-3,5 a 2,5",4,IF(BI283="3 a 8",5,IF(BI283="8,5 a 14,5",6,IF(BI283="15","NORMA",IF(BI283="15,5 a 20,5",7,IF(BI283="21 a 26",8,IF(BI283="26,5 a 31,5",9,"")))))))))))</f>
        <v>7</v>
      </c>
      <c r="BK283" s="9" t="n">
        <v>0</v>
      </c>
      <c r="BL283" s="10" t="str">
        <f aca="false">IF(BK283="","",IF(AND(BK283&gt;=0,BK283&lt;=2),"0 - 2",IF(AND(BK283&gt;=2.5,BK283&lt;=4.5),"2,5 - 4,5",IF(AND(BK283&gt;=5,BK283&lt;=7),"5 - 7",IF(AND(BK283&gt;=7.5,BK283&lt;=9.5),"7,5 - 9,5",IF(AND(BK283&gt;=10,BK283&lt;=12),"10 - 12",IF(AND(BK283&gt;=12.5,BK283&lt;=13.5),"12,5 - 13,5",IF(BK283=14,"14",IF(AND(BK283&gt;=14.5,BK283&lt;=16.5),"14,5 - 16,5",IF(AND(BK283&gt;=17,BK283&lt;=19),"17 - 19",IF(AND(BK283&gt;=19.5,BK283&lt;=21.5),"19,5 - 21,5",IF(AND(BK283&gt;=22,BK283&lt;=24),"22 - 24",IF(AND(BK283&gt;=24.5,BK283&lt;=26.5),"24,5 - 26,5",IF(AND(BK283&gt;=27,BK283&lt;=29),"27 - 29",IF(AND(BK283&gt;=29.5,BK283&lt;=30),"29,5 - 30","Fuera de rango")))))))))))))))</f>
        <v>0 - 2</v>
      </c>
      <c r="BM283" s="11" t="n">
        <f aca="false">IF(BL283="","",IF(BL283="0 - 2",1,IF(BL283="2,5 - 4,5",2,IF(BL283="5 - 7",3,IF(BL283="7,5 - 9,5",4,IF(BL283="10 - 12",5,IF(BL283="12,5 - 13,5",6,IF(BL283="14","NORMA",IF(BL283="14,5 - 16,5",7,IF(BL283="17 - 19",8,IF(BL283="19,5 - 21,5",9,IF(BL283="22 - 24",10,IF(BL283="24,5 - 26,5",11,IF(BL283="27 - 29",12,IF(BL283="29,5 - 30",13,"")))))))))))))))</f>
        <v>1</v>
      </c>
      <c r="BN283" s="9" t="n">
        <v>24</v>
      </c>
      <c r="BO283" s="10" t="str">
        <f aca="false">IF(BN283="","",IF(AND(BN283&gt;=-20,BN283&lt;=-10),"-20 a -10",IF(AND(BN283&gt;=-9.5,BN283&lt;=0.5),"-9,5 a 0,5",IF(AND(BN283&gt;=1,BN283&lt;=11),"1 a 11",IF(AND(BN283&gt;=11.5,BN283&lt;=21.5),"11,5 a 21,5",IF(BN283=22,"22",IF(AND(BN283&gt;=22.5,BN283&lt;=32.5),"22,5 a 32,5",IF(AND(BN283&gt;=33,BN283&lt;=43),"33 a 43","Fuera de rango"))))))))</f>
        <v>22,5 a 32,5</v>
      </c>
      <c r="BP283" s="11" t="n">
        <f aca="false">IF(BO283="","",IF(BO283="-20 a -10",1,IF(BO283="-9,5 a 0,5",2,IF(BO283="1 a 11",3,IF(BO283="11,5 a 21,5",4,IF(BO283="22","NORMA",IF(BO283="22,5 a 32,5",5,IF(BO283="33 a 43",6,""))))))))</f>
        <v>5</v>
      </c>
      <c r="BQ283" s="9" t="n">
        <v>12</v>
      </c>
      <c r="BR283" s="10" t="str">
        <f aca="false">IF(BQ283="","",IF(AND(BQ283&gt;=-20,BQ283&lt;=-15),"-20 a -15",IF(AND(BQ283&gt;=-14.5,BQ283&lt;=-9.5),"-14,5 a -9,5",IF(AND(BQ283&gt;=-9,BQ283&lt;=-4),"-9 a -4",IF(AND(BQ283&gt;=-3.5,BQ283&lt;=2.5),"-3,5 a 2,5",IF(AND(BQ283&gt;=3,BQ283&lt;=8),"3 a 8",IF(AND(BQ283&gt;=8.5,BQ283&lt;=13.5),"8,5 a 13,5",IF(AND(BQ283&gt;=14,BQ283&lt;=17.5),"14 a 17,5",IF(BQ283=18,"18",IF(AND(BQ283&gt;=18.5,BQ283&lt;=23.5),"18,5 a 23,5",IF(AND(BQ283&gt;=24,BQ283&lt;=29),"24 a 29",IF(AND(BQ283&gt;=29.5,BQ283&lt;=34.5),"29,5 a 34,5",IF(AND(BQ283&gt;=35,BQ283&lt;=40),"35 a 40","Fuera de rango")))))))))))))</f>
        <v>8,5 a 13,5</v>
      </c>
      <c r="BS283" s="11" t="n">
        <f aca="false">IF(BR283="","",IF(BR283="-20 a -15",1,IF(BR283="-14,5 a -9,5",2,IF(BR283="-9 a -4",3,IF(BR283="-3,5 a 2,5",4,IF(BR283="3 a 8",5,IF(BR283="8,5 a 13,5",6,IF(BR283="14 a 17,5",7,IF(BR283="18","NORMA",IF(BR283="18,5 a 23,5",8,IF(BR283="24 a 29",9,IF(BR283="29,5 a 34,5",10,IF(BR283="35 a 40",11,"")))))))))))))</f>
        <v>6</v>
      </c>
      <c r="BT283" s="9" t="n">
        <v>-1</v>
      </c>
      <c r="BU283" s="10" t="str">
        <f aca="false">IF(BT283="","",IF(AND(BT283&gt;=-20,BT283&lt;=-18),"-20 a -18",IF(AND(BT283&gt;=-17.5,BT283&lt;=-15.5),"-17,5 a -15,5",IF(AND(BT283&gt;=-15,BT283&lt;=-13),"-15 a -13",IF(AND(BT283&gt;=-12.5,BT283&lt;=-10.5),"-12,5 a -10,5",IF(AND(BT283&gt;=-10,BT283&lt;=-8),"-10 a -8",IF(AND(BT283&gt;=-7.5,BT283&lt;=-5.5),"-7,5 a -5,5",IF(AND(BT283&gt;=-5,BT283&lt;=-3),"-5 a -3",IF(AND(BT283&gt;=-2.5,BT283&lt;=-0.5),"-2,5 a -0,5",IF(BT283=0,"0",IF(AND(BT283&gt;=0.5,BT283&lt;=2.5),"0,5 a 2,5",IF(AND(BT283&gt;=3,BT283&lt;=5),"3 a 5",IF(AND(BT283&gt;=5.5,BT283&lt;=7.5),"5,5 a 7,5",IF(AND(BT283&gt;=8,BT283&lt;=10),"8 a 10",IF(AND(BT283&gt;=10.5,BT283&lt;=12.5),"10,5 a 12,5",IF(AND(BT283&gt;=13,BT283&lt;=15),"13 a 15",IF(AND(BT283&gt;=15.5,BT283&lt;=17.5),"15,5 a 17,5",IF(AND(BT283&gt;=18,BT283&lt;=20),"18 a 20","Fuera de rango"))))))))))))))))))</f>
        <v>-2,5 a -0,5</v>
      </c>
      <c r="BV283" s="11" t="n">
        <f aca="false">IF(BT283="","",IF(BT283=0,"NORMA",IF(AND(BT283&gt;=-20,BT283&lt;=-18),2,IF(AND(BT283&gt;=-17.5,BT283&lt;=-15.5),2,IF(AND(BT283&gt;=-15,BT283&lt;=-13),3,IF(AND(BT283&gt;=-12.5,BT283&lt;=-10.5),4,IF(AND(BT283&gt;=-10,BT283&lt;=-8),5,IF(AND(BT283&gt;=-7.5,BT283&lt;=-5.5),6,IF(AND(BT283&gt;=-5,BT283&lt;=-3),7,IF(AND(BT283&gt;=-2.5,BT283&lt;=-0.5),8,IF(AND(BT283&gt;=0.5,BT283&lt;=2.5),9,IF(AND(BT283&gt;=3,BT283&lt;=5),10,IF(AND(BT283&gt;=5.5,BT283&lt;=7.5),11,IF(AND(BT283&gt;=8,BT283&lt;=10),12,IF(AND(BT283&gt;=10.5,BT283&lt;=12.5),13,IF(AND(BT283&gt;=13,BT283&lt;=15),14,IF(AND(BT283&gt;=15.5,BT283&lt;=17.5),15,IF(AND(BT283&gt;=18,BT283&lt;=20),16,"Fuera de rango"))))))))))))))))))</f>
        <v>8</v>
      </c>
      <c r="BW283" s="9" t="n">
        <v>-4.5</v>
      </c>
      <c r="BX283" s="10" t="n">
        <f aca="false">18.5- (0.3*H283)</f>
        <v>9.8</v>
      </c>
      <c r="BY283" s="10" t="n">
        <f aca="false">(BW283)-(BX283)</f>
        <v>-14.3</v>
      </c>
      <c r="BZ283" s="10" t="str">
        <f aca="false">IF(BY283="","",IF(BY283&lt;-27.5,"De -30 a -28",IF(BY283&lt;-25,"De -27,5 a -25,5",IF(BY283&lt;-22.5,"De -25 a -23",IF(BY283&lt;-20,"De -22,5 a -20,5",IF(BY283&lt;-17.5,"De -20 a -18",IF(BY283&lt;-15,"De -17,5 a -15,5",IF(BY283&lt;-12.5,"De -15 a -13",IF(BY283&lt;-10,"De -12,5 a -10,5",IF(BY283&lt;-7.5,"De -10 a -8",IF(BY283&lt;-5,"De -7,5 a -5,5",IF(BY283&lt;-2.5,"De -5 a -3",IF(BY283&lt;0,"De -2,5 a -0,5",IF(BY283&lt;2.5,"De 0 a 2",IF(BY283&lt;5,"De 2,5 a 4,5",IF(BY283&lt;7.5,"De 5 a 7",IF(BY283&lt;10,"De 7,5 a 9,5",IF(BY283&lt;12.5,"De 10 a 12",IF(BY283&lt;15,"De 12,5 a 14,5",IF(BY283&lt;17.5,"De 15 a 17",IF(BY283&lt;20,"De 17,5 a 19,5",IF(BY283&lt;22.5,"De 20 a 22",IF(BY283&lt;25,"De 22,5 a 24,5",IF(BY283&lt;27.5,"De 25 a 27","De 27,5 a 30"))))))))))))))))))))))))</f>
        <v>De -15 a -13</v>
      </c>
      <c r="CA283" s="12" t="n">
        <f aca="false">IF(BY283="","",IF(BY283&lt;=-28,1,IF(BY283&lt;=-25.5,2,IF(BY283&lt;=-23,3,IF(BY283&lt;=-20.5,4,IF(BY283&lt;=-18,5,IF(BY283&lt;=-15.5,6,IF(BY283&lt;=-13,7,IF(BY283&lt;=-10.5,8,IF(BY283&lt;=-8,9,IF(BY283&lt;=-5.5,10,IF(BY283&lt;=-3,11,IF(BY283&lt;=-0.5,12,IF(BY283&lt;=2,13,IF(BY283&lt;=4.5,14,IF(BY283&lt;=7,15,IF(BY283&lt;=9.5,16,IF(BY283&lt;=12,17,IF(BY283&lt;=14.5,18,IF(BY283&lt;=17,19,IF(BY283&lt;=19.5,20,IF(BY283&lt;=22,21,IF(BY283&lt;=24.5,22,IF(BY283&lt;=27,23,IF(BY283&lt;=30,24,"Fuera de rango")))))))))))))))))))))))))</f>
        <v>7</v>
      </c>
      <c r="CB283" s="9" t="n">
        <v>-4.5</v>
      </c>
      <c r="CC283" s="10" t="n">
        <f aca="false">18.5- (0.3*H283)</f>
        <v>9.8</v>
      </c>
      <c r="CD283" s="10" t="n">
        <f aca="false">(CB283)-(CC283)</f>
        <v>-14.3</v>
      </c>
      <c r="CE283" s="10" t="str">
        <f aca="false">IF(CD283="","",IF(CD283&lt;-27.5,"De -30 a -28",IF(CD283&lt;-25,"De -27,5 a -25,5",IF(CD283&lt;-22.5,"De -25 a -23",IF(CD283&lt;-20,"De -22,5 a -20,5",IF(CD283&lt;-17.5,"De -20 a -18",IF(CD283&lt;-15,"De -17,5 a -15,5",IF(CD283&lt;-12.5,"De -15 a -13",IF(CD283&lt;-10,"De -12,5 a -10,5",IF(CD283&lt;-7.5,"De -10 a -8",IF(CD283&lt;-5,"De -7,5 a -5,5",IF(CD283&lt;-2.5,"De -5 a -3",IF(CD283&lt;0,"De -2,5 a -0,5",IF(CD283&lt;=2,"De 0 a 2",IF(CD283&lt;=4.5,"De 2,5 a 4,5",IF(CD283&lt;=7,"De 5 a 7",IF(CD283&lt;=9.5,"De 7,5 a 9,5",IF(CD283&lt;=12,"De 10 a 12",IF(CD283&lt;=14.5,"De 12,5 a 14,5",IF(CD283&lt;=17,"De 15 a 17",IF(CD283&lt;=19.5,"De 17,5 a 19,5",IF(CD283&lt;=22,"De 20 a 22",IF(CD283&lt;=24.5,"De 22,5 a 24,5",IF(CD283&lt;=27,"De 25 a 27","De 27,5 a 30"))))))))))))))))))))))))</f>
        <v>De -15 a -13</v>
      </c>
      <c r="CF283" s="12" t="n">
        <f aca="false">IF(CD283="","",IF(CD283&lt;-27.5,1,IF(CD283&lt;-25,2,IF(CD283&lt;-22.5,3,IF(CD283&lt;-20,4,IF(CD283&lt;-17.5,5,IF(CD283&lt;-15,6,IF(CD283&lt;-12.5,7,IF(CD283&lt;-10,8,IF(CD283&lt;-7.5,9,IF(CD283&lt;-5,10,IF(CD283&lt;-2.5,11,IF(CD283&lt;0,12,IF(CD283&lt;2.5,13,IF(CD283&lt;5,14,IF(CD283&lt;7.5,15,IF(CD283&lt;10,16,IF(CD283&lt;12.5,17,IF(CD283&lt;15,18,IF(CD283&lt;17.5,19,IF(CD283&lt;20,20,IF(CD283&lt;22.5,21,IF(CD283&lt;25,22,IF(CD283&lt;27.5,23,24))))))))))))))))))))))))</f>
        <v>7</v>
      </c>
      <c r="CG283" s="9" t="n">
        <v>-2</v>
      </c>
      <c r="CH283" s="10" t="str">
        <f aca="false">IF(CG283="","",IF(AND(CG283&gt;=-10,CG283&lt;=-9.5),"-10 a -9,5",IF(AND(CG283&gt;-9.5,CG283&lt;=-8.5),"-9 a -8,5",IF(AND(CG283&gt;-8.5,CG283&lt;=-7.5),"-8 a -7,5",IF(AND(CG283&gt;-7.5,CG283&lt;=-6.5),"-7 a -6,5",IF(AND(CG283&gt;-6.5,CG283&lt;=-5.5),"-6 a -5,5",IF(AND(CG283&gt;-5.5,CG283&lt;=-4.5),"-5 a -4,5",IF(AND(CG283&gt;-4.5,CG283&lt;=-3.5),"-4 a -3,5",IF(AND(CG283&gt;-3.5,CG283&lt;=-2.5),"-3 a -2,5",IF(CG283=-2.25,"-2,25",IF(AND(CG283&gt;-2.5,CG283&lt;=-1.5),"-2 a -1,5",IF(AND(CG283&gt;-1.5,CG283&lt;=-0.5),"-1 a -0,5",IF(AND(CG283&gt;-0.5,CG283&lt;=0.5),"0 a 0,5",IF(AND(CG283&gt;0.5,CG283&lt;=1.5),"1 a 1,5",IF(AND(CG283&gt;1.5,CG283&lt;=2.5),"2 a 2,5",IF(AND(CG283&gt;2.5,CG283&lt;=3.5),"3 a 3,5",IF(AND(CG283&gt;3.5,CG283&lt;=4.5),"4 a 4,5",IF(AND(CG283&gt;4.5,CG283&lt;=5.5),"5 a 5,5",IF(AND(CG283&gt;5.5,CG283&lt;=6.5),"6 a 6,5",IF(AND(CG283&gt;6.5,CG283&lt;=7.5),"7 a 7,5",IF(AND(CG283&gt;7.5,CG283&lt;=8.5),"8 a 8,5",IF(AND(CG283&gt;8.5,CG283&lt;=9.5),"9 a 9,5",IF(CG283&gt;=10,"10","Fuera de rango")))))))))))))))))))))))</f>
        <v>-2 a -1,5</v>
      </c>
      <c r="CI283" s="11" t="n">
        <f aca="false">IF(CG283="","",IF(CG283=-2.25,"NORMA",IF(CG283&lt;=-9.5,1,IF(CG283&lt;=-8.5,2,IF(CG283&lt;=-7.5,3,IF(CG283&lt;=-6.5,4,IF(CG283&lt;=-5.5,5,IF(CG283&lt;=-4.5,6,IF(CG283&lt;=-3.5,7,IF(CG283&lt;=-2.5,8,IF(CG283&lt;=-1.5,9,IF(CG283&lt;=-0.5,10,IF(CG283&lt;=0.5,11,IF(CG283&lt;=1.5,12,IF(CG283&lt;=2.5,13,IF(CG283&lt;=3.5,14,IF(CG283&lt;=4.5,15,IF(CG283&lt;=5.5,16,IF(CG283&lt;=6.5,17,IF(CG283&lt;=7.5,18,IF(CG283&lt;=8.5,19,IF(CG283&lt;=9.5,20,IF(CG283=10,21,"Fuera de rango")))))))))))))))))))))))</f>
        <v>9</v>
      </c>
      <c r="CJ283" s="9" t="n">
        <v>3</v>
      </c>
      <c r="CK283" s="10" t="str">
        <f aca="false">IF(CJ283="","",IF(AND(CJ283&gt;=-6,CJ283&lt;=-5.5),"-6 a -5,5",IF(AND(CJ283&gt;-5.5,CJ283&lt;=-4.5),"-5 a -4,5",IF(AND(CJ283&gt;-4.5,CJ283&lt;=-3.5),"-4 a -3,5",IF(AND(CJ283&gt;-3.5,CJ283&lt;=-2.5),"-3 a -2,5",IF(AND(CJ283&gt;-2.5,CJ283&lt;=-1.5),"-2 a -1,5",IF(AND(CJ283&gt;-1.5,CJ283&lt;=-0.5),"-1 a -0,5",IF(AND(CJ283&gt;-0.5,CJ283&lt;=0.5),"0 a 0,5",IF(AND(CJ283&gt;0.5,CJ283&lt;=1.5),"1 a 1,5",IF(AND(CJ283&gt;1.5,CJ283&lt;2.5),"2",IF(AND(CJ283&gt;=2.5,CJ283&lt;=3),"2,5 a 3",IF(AND(CJ283&gt;3,CJ283&lt;=4),"3,5 a 4",IF(AND(CJ283&gt;4,CJ283&lt;=5),"4,5 a 5",IF(AND(CJ283&gt;5,CJ283&lt;=6),"5,5 a 6",IF(AND(CJ283&gt;6,CJ283&lt;=7),"6,5 a 7",IF(AND(CJ283&gt;7,CJ283&lt;=8),"7,5 a 8",IF(AND(CJ283&gt;8,CJ283&lt;=9.5),"8,5 a 9,5",IF(CJ283=10,"10","Fuera de rango"))))))))))))))))))</f>
        <v>2,5 a 3</v>
      </c>
      <c r="CL283" s="11" t="n">
        <f aca="false">IF(CK283="","",IF(OR(CK283="-6 a -5,5",CK283="-6 - -5,5"),1,IF(OR(CK283="-5 a -4,5",CK283="-5 - -4,5"),2,IF(OR(CK283="-4 a -3,5",CK283="-4 - -3,5"),3,IF(OR(CK283="-3 a -2,5",CK283="-3 - -2,5"),4,IF(OR(CK283="-2 a -1,5",CK283="-2 - -1,5"),5,IF(OR(CK283="-1 a -0,5",CK283="-1 - -0,5"),6,IF(OR(CK283="0 a 0,5",CK283="0 - 0,5"),7,IF(OR(CK283="1 a 1,5",CK283="1 - 1,5"),8,IF(CK283="2","NORMA",IF(OR(CK283="2,5 a 3",CK283="2,5 - 3"),9,IF(OR(CK283="3,5 a 4",CK283="3,5 - 4"),10,IF(OR(CK283="4,5 a 5",CK283="4,5 - 5"),11,IF(OR(CK283="5,5 a 6",CK283="5,5 - 6"),12,IF(OR(CK283="6,5 a 7",CK283="6,5 - 7"),13,IF(OR(CK283="7,5 a 8",CK283="7,5 - 8"),14,IF(OR(CK283="8,5 a 9",CK283="8,5 - 9,5",CK283="9 a 9,5"),15,IF(CK283="10",15,IF(OR(CK283="0,5 a 1",CK283="0,5 - 1"),7,"Fuera de rango")))))))))))))))))))</f>
        <v>9</v>
      </c>
      <c r="CM283" s="10" t="n">
        <v>0</v>
      </c>
      <c r="CN283" s="10" t="str">
        <f aca="false">IF(CM283=0,"0", " ")</f>
        <v>0</v>
      </c>
      <c r="CO283" s="10" t="str">
        <f aca="false">IF(CM283&gt;0,"EME"," ")</f>
        <v> </v>
      </c>
      <c r="CP283" s="10" t="n">
        <v>0</v>
      </c>
      <c r="CQ283" s="10" t="str">
        <f aca="false">IF(CP283&gt;0,"0", " ")</f>
        <v> </v>
      </c>
      <c r="CR283" s="10" t="str">
        <f aca="false">IF(CP283&gt;0,"EME"," ")</f>
        <v> </v>
      </c>
      <c r="CS283" s="9" t="n">
        <v>0</v>
      </c>
      <c r="CT283" s="10" t="str">
        <f aca="false">IF(CS283&gt;0,"1", " ")</f>
        <v> </v>
      </c>
      <c r="CU283" s="10" t="str">
        <f aca="false">IF(CS283&gt;0,"HIP"," ")</f>
        <v> </v>
      </c>
      <c r="CV283" s="9" t="n">
        <v>0</v>
      </c>
      <c r="CW283" s="10" t="str">
        <f aca="false">IF(CV283&gt;0,"1", " ")</f>
        <v> </v>
      </c>
      <c r="CX283" s="10" t="str">
        <f aca="false">IF(CV283&gt;0,"HIP"," ")</f>
        <v> </v>
      </c>
      <c r="CY283" s="9" t="n">
        <v>-11</v>
      </c>
      <c r="CZ283" s="11" t="str">
        <f aca="false">IF(CY283&lt;0,"2"," ")</f>
        <v>2</v>
      </c>
      <c r="DA283" s="11" t="str">
        <f aca="false">IF(CY283&lt;0,"MIO"," ")</f>
        <v>MIO</v>
      </c>
      <c r="DB283" s="9" t="n">
        <v>-10.5</v>
      </c>
      <c r="DC283" s="11" t="str">
        <f aca="false">IF(DB283&lt;0,"2"," ")</f>
        <v>2</v>
      </c>
      <c r="DD283" s="11" t="str">
        <f aca="false">IF(DB283&lt;0,"MIO"," ")</f>
        <v>MIO</v>
      </c>
      <c r="DE283" s="9" t="n">
        <v>-1.75</v>
      </c>
      <c r="DF283" s="11" t="str">
        <f aca="false">IF(DE283&lt;0,"3"," ")</f>
        <v>3</v>
      </c>
      <c r="DG283" s="11" t="str">
        <f aca="false">IF(DE283&lt;0,"AST"," ")</f>
        <v>AST</v>
      </c>
      <c r="DH283" s="9" t="n">
        <v>-1.5</v>
      </c>
      <c r="DI283" s="11" t="str">
        <f aca="false">IF(DH283&lt;0,"3"," ")</f>
        <v>3</v>
      </c>
      <c r="DJ283" s="11" t="str">
        <f aca="false">IF(DH283&lt;0,"AST"," ")</f>
        <v>AST</v>
      </c>
      <c r="DK283" s="9" t="n">
        <v>0</v>
      </c>
      <c r="DL283" s="10" t="str">
        <f aca="false">IF(DK283&gt;0,"4"," ")</f>
        <v> </v>
      </c>
      <c r="DM283" s="10" t="str">
        <f aca="false">IF(DK283&gt;0,"PRE"," ")</f>
        <v> </v>
      </c>
      <c r="DN283" s="9" t="n">
        <v>0</v>
      </c>
      <c r="DO283" s="10" t="str">
        <f aca="false">IF(DN283&gt;0,"4"," ")</f>
        <v> </v>
      </c>
      <c r="DP283" s="10" t="str">
        <f aca="false">IF(DN283&gt;0,"PRE"," ")</f>
        <v> </v>
      </c>
      <c r="DQ283" s="12" t="n">
        <v>2</v>
      </c>
      <c r="DR283" s="12" t="n">
        <v>2</v>
      </c>
      <c r="DS283" s="12" t="str">
        <f aca="false">CONCATENATE(CO283,CU283,DA283,DG283,DM283)</f>
        <v>  MIOAST </v>
      </c>
      <c r="DT283" s="10" t="str">
        <f aca="false" t="array" ref="DT283">_xlfn.IFS(DS283="EME    ","0", DS283=" HIP   ","1", DS283="  MIO  ","2", DS283="   AST ","3", DS283="    PRE","4", DS283="EME   PRE","5", DS283=" HIP  PRE","6", DS283=" HIP AST ","7", DS283="  MIO PRE","8", DS283="  MIOAST ","9", DS283="   ASTPRE","10",DS283=" HIP ASTPRE","11", DS283="  MIOASTPRE","12", DS283="     ","0")</f>
        <v>9</v>
      </c>
      <c r="DU283" s="1" t="s">
        <v>154</v>
      </c>
      <c r="DV283" s="1" t="str">
        <f aca="false" t="array" ref="DV283">_xlfn.IFS(DU283="SI","2", DU283="NO","1")</f>
        <v>1</v>
      </c>
      <c r="DW283" s="10" t="n">
        <v>0</v>
      </c>
      <c r="DX283" s="11" t="str">
        <f aca="false">IF(DW283=0,"1","2")</f>
        <v>1</v>
      </c>
      <c r="DY283" s="11" t="str">
        <f aca="false" t="array" ref="DY283">_xlfn.IFS(DW283=0,"0", DW283=0.25, "1", DW283=0.5,"2", DW283=0.75,"3", DW283=1,"4",DW283=1.25,"5", DW283=1.5,"6", DW283=1.75,"7", DW283=2,"8")</f>
        <v>0</v>
      </c>
      <c r="DZ283" s="10" t="n">
        <v>0</v>
      </c>
      <c r="EA283" s="11" t="str">
        <f aca="false">IF(DZ283=0,"1","2")</f>
        <v>1</v>
      </c>
      <c r="EB283" s="11" t="str">
        <f aca="false" t="array" ref="EB283">_xlfn.IFS(DZ283=0,"0", DZ283=0.25, "1", DZ283=0.5,"2", DZ283=0.75,"3", DZ283=1,"4",DZ283=1.25,"5", DZ283=1.5,"6", DZ283=1.75,"7", DZ283=2,"8")</f>
        <v>0</v>
      </c>
      <c r="EC283" s="10" t="n">
        <v>-0.5</v>
      </c>
      <c r="ED283" s="10" t="str">
        <f aca="false">IF(EC283=0,"1","2")</f>
        <v>2</v>
      </c>
      <c r="EE283" s="11" t="str">
        <f aca="false" t="array" ref="EE283">_xlfn.IFS(EC283=0,"0", EC283=-0.25, "1", EC283=-0.5,"2", EC283=-0.75,"3", EC283=-1,"4",EC283=-1.25,"5", EC283=-1.5,"6", EC283=-1.75,"7", EC283=-2,"8", EC283=-2.25,"9",EC283=-2.5,"10", EC283=-2.75,"11", EC283=-3,"12", EC283=-3.25,"13", EC283=-3.5,"14", EC283=-3.75,"15",EC283=-4,"16")</f>
        <v>2</v>
      </c>
      <c r="EF283" s="10" t="n">
        <v>-0.5</v>
      </c>
      <c r="EG283" s="10" t="str">
        <f aca="false">IF(EF283=0,"1","2")</f>
        <v>2</v>
      </c>
      <c r="EH283" s="11" t="str">
        <f aca="false" t="array" ref="EH283">_xlfn.IFS(EF283=0,"0", EF283=-0.25, "1", EF283=-0.5,"2", EF283=-0.75,"3", EF283=-1,"4",EF283=-1.25,"5", EF283=-1.5,"6", EF283=-1.75,"7", EF283=-2,"8", EF283=-2.25,"9",EF283=-2.5,"10", EF283=-2.75,"11", EF283=-3,"12", EF283=-3.25,"13", EF283=-3.5,"14", EF283=-3.75,"15",EF283=-4,"16")</f>
        <v>2</v>
      </c>
      <c r="EI283" s="10" t="n">
        <v>0</v>
      </c>
      <c r="EJ283" s="11" t="str">
        <f aca="false">IF(EI283=0,"1","2")</f>
        <v>1</v>
      </c>
      <c r="EK283" s="11" t="str">
        <f aca="false" t="array" ref="EK283">_xlfn.IFS(EI283=0,"0", EI283=-0.25, "1", EI283=-0.5,"2", EI283=-0.75,"3", EI283=-1,"4",EI283=-1.25,"5", EI283=-1.5,"6", EI283=-1.75,"7", EI283=-2,"8", EI283=-2.25,"9", EI283=-2.25,"9",EI283=-2.5,"10", EI283=-2.75,"11", EI283=-3,"12", EI283=-3.25,"13", EI283=-3.5,"14", EI283=-3.75,"15",EI283=-4,"16", EI283=0.25, "17", EI283=0.5, "18")</f>
        <v>0</v>
      </c>
      <c r="EL283" s="10" t="n">
        <v>0</v>
      </c>
      <c r="EM283" s="11" t="str">
        <f aca="false">IF(EL283=0,"1","2")</f>
        <v>1</v>
      </c>
      <c r="EN283" s="11" t="str">
        <f aca="false" t="array" ref="EN283">_xlfn.IFS(EL283=0.25,"17",EL283=0.5,"18", EL283=0,"0", EL283=-0.25, "1", EL283=-0.5,"2", EL283=-0.75,"3", EL283=-1,"4",EL283=-1.25,"5", EL283=-1.5,"6", EL283=-1.75,"7", EL283=-2,"8",EL283= -2.25,"9",EL283=-2.5,"10",EL283= -2.75,"11",EL283= -3,"12",EL283= -3.25,"13",EL283= -3.5,"14",EL283= -3.75,"15",EL283=-4,"16")</f>
        <v>0</v>
      </c>
      <c r="EO283" s="10" t="n">
        <v>0</v>
      </c>
      <c r="EP283" s="11" t="str">
        <f aca="false">IF(EO283=0,"1","2")</f>
        <v>1</v>
      </c>
      <c r="EQ283" s="11" t="str">
        <f aca="false" t="array" ref="EQ283">_xlfn.IFS(EO283=0,"0", EO283=0.25, "1", EO283=0.5,"2", EO283=0.75,"3", EO283=1,"4",EO283=1.25,"5", EO283=1.5,"6", EO283=1.75,"7", EO283=2,"8", EO283=2.25,"9", EO283=2.25,"9",EO283=2.5,"10", EO283=2.75,"11", EO283=3,"12", EO283=3.25,"13", EO283=3.5,"14", EO283=3.75,"15",EO283=4,"16", EO283=-0.25, "17", bq=-0.5, "18")</f>
        <v>0</v>
      </c>
      <c r="ER283" s="10" t="n">
        <v>0</v>
      </c>
      <c r="ES283" s="11" t="str">
        <f aca="false">IF(ER283=0,"1","2")</f>
        <v>1</v>
      </c>
      <c r="ET283" s="11" t="str">
        <f aca="false" t="array" ref="ET283">_xlfn.IFS(ER283=0,"0", ER283=0.25, "1", ER283=0.5,"2", ER283=0.75,"3", ER283=1,"4",ER283=1.25,"5", ER283=1.5,"6", ER283=1.75,"7", ER283=2,"8", ER283=2.25,"9", ER283=2.25,"9",ER283=2.5,"10", ER283=2.75,"11", ER283=3,"12", ER283=3.25,"13", ER283=3.5,"14", ER283=3.75,"15",ER283=4,"16", ER283=-0.25, "17", bq=-0.5, "18")</f>
        <v>0</v>
      </c>
      <c r="EU283" s="13" t="n">
        <v>20</v>
      </c>
      <c r="EV283" s="14" t="str">
        <f aca="false">VLOOKUP(EU283,LEYENDA!$G$2:$H$8,2,TRUE())</f>
        <v>19-24</v>
      </c>
      <c r="EW283" s="14" t="str">
        <f aca="false" t="array" ref="EW283">_xlfn.IFS(EV283="0-5","1", EV283="6-12","2", EV283="13-18","3", EV283="19-24","4", EV283="25-36","5", EV283="37-48","6", EV283="49-60","7")</f>
        <v>4</v>
      </c>
    </row>
    <row r="284" customFormat="false" ht="13.5" hidden="false" customHeight="false" outlineLevel="0" collapsed="false">
      <c r="A284" s="1" t="n">
        <v>72</v>
      </c>
      <c r="B284" s="32" t="n">
        <v>5</v>
      </c>
      <c r="C284" s="33" t="n">
        <v>36599</v>
      </c>
      <c r="D284" s="6"/>
      <c r="E284" s="5" t="str">
        <f aca="false">VLOOKUP(A284,'286'!$A$3:$J$600,10,FALSE())</f>
        <v>LOZOYA SERRANO, BLANCA</v>
      </c>
      <c r="F284" s="4" t="str">
        <f aca="false">VLOOKUP(A284,'286'!$A$3:$I$1768,3,FALSE())</f>
        <v>LOSEBLAN</v>
      </c>
      <c r="G284" s="6" t="n">
        <f aca="false">VLOOKUP(A284,'286'!$A$3:$I$1768,4,FALSE())</f>
        <v>25372</v>
      </c>
      <c r="H284" s="7" t="n">
        <f aca="false">YEAR(C284)-YEAR(G284)</f>
        <v>31</v>
      </c>
      <c r="I284" s="1" t="str">
        <f aca="false">VLOOKUP(H284,LEYENDA!$C$2:$D$6,2,TRUE())</f>
        <v>25-40</v>
      </c>
      <c r="J284" s="5" t="str">
        <f aca="false">VLOOKUP(A284,'286'!$A$3:$I$1768,7,FALSE())</f>
        <v>M</v>
      </c>
      <c r="K284" s="8" t="str">
        <f aca="false">VLOOKUP(A284,'286'!$A$3:$I$1768,2,FALSE())</f>
        <v>OD</v>
      </c>
      <c r="L284" s="4" t="str">
        <f aca="false">VLOOKUP(A284,'286'!$A$3:$I$1768,8,FALSE())</f>
        <v>D</v>
      </c>
      <c r="M284" s="4" t="str">
        <f aca="false">VLOOKUP(A284,'286'!$A$3:$I$1768,9,FALSE())</f>
        <v>D</v>
      </c>
      <c r="N284" s="8" t="str">
        <f aca="false">IF(R284=O284, "MISMA","CONTRARIA")</f>
        <v>MISMA</v>
      </c>
      <c r="O284" s="8" t="str">
        <f aca="false" t="array" ref="O284">_xlfn.IFS(L284="D","1", L284="I","2")</f>
        <v>1</v>
      </c>
      <c r="P284" s="8" t="str">
        <f aca="false" t="array" ref="P284">_xlfn.IFS(K284="OD","1", K284="OI","2")</f>
        <v>1</v>
      </c>
      <c r="Q284" s="1" t="str">
        <f aca="false" t="array" ref="Q284">_xlfn.IFS(J284="M","1", J284="H","2")</f>
        <v>1</v>
      </c>
      <c r="R284" s="8" t="str">
        <f aca="false" t="array" ref="R284">_xlfn.IFS(M284="D","1", M284="I","2")</f>
        <v>1</v>
      </c>
      <c r="S284" s="1" t="str">
        <f aca="false" t="array" ref="S284">_xlfn.IFS(N284="CONTRARIA", "1",N284= "MISMA","2")</f>
        <v>2</v>
      </c>
      <c r="T284" s="1" t="str">
        <f aca="false" t="array" ref="T284">_xlfn.IFS(I284="0-12","1", I284="13-24","2", I284="25-40","3", I284="41-60","4", I284="61-100","5")</f>
        <v>3</v>
      </c>
      <c r="U284" s="9" t="n">
        <v>-1</v>
      </c>
      <c r="V284" s="11" t="str">
        <f aca="false">IF(U284="","",IF(AND(U284&gt;=-9,U284&lt;=-6.5),"-9 a -6,5",IF(AND(U284&gt;=-6,U284&lt;=-3.5),"-6 a -3,5",IF(AND(U284&gt;=-3,U284&lt;=-1),"-3 a -1",IF(U284=-0.5,"-0,5",IF(AND(U284&gt;=0,U284&lt;=2.5),"0 a 2,5",IF(AND(U284&gt;=3,U284&lt;=5.5),"3 a 5,5",IF(AND(U284&gt;=6,U284&lt;=8.5),"6 a 8,5",IF(AND(U284&gt;=9,U284&lt;=20),"9 a 20","Fuera de rango")))))))))</f>
        <v>-3 a -1</v>
      </c>
      <c r="W284" s="11" t="n">
        <f aca="false">IF(V284="","",IF(V284="-9 a -6,5",2,IF(V284="-6 a -3,5",3,IF(V284="-3 a -1",4,IF(V284="-0,5","NORMA",IF(V284="0 a 2,5",5,IF(V284="3 a 5,5",6,IF(V284="6 a 8,5",7,IF(V284="9 a 20",8,"Fuera de rango")))))))))</f>
        <v>4</v>
      </c>
      <c r="X284" s="9" t="n">
        <v>0</v>
      </c>
      <c r="Y284" s="10" t="str">
        <f aca="false">IF(X284="","",IF(AND(X284&gt;=0,X284&lt;=4),"0 a 4",IF(AND(X284&gt;=4.5,X284&lt;=8.5),"4,5 a 8,5",IF(X284=9,"9",IF(AND(X284&gt;=9.5,X284&lt;=13),"9,5 a 13",IF(AND(X284&gt;=13.5,X284&lt;=20),"13,5 a 20",IF(AND(X284&gt;=20.5,X284&lt;=35),"20,5 a 35","Fuera de rango")))))))</f>
        <v>0 a 4</v>
      </c>
      <c r="Z284" s="11" t="n">
        <f aca="false">IF(Y284="","",IF(Y284="0 a 4",1,IF(Y284="4,5 a 8,5",2,IF(Y284="9","NORMA",IF(Y284="9,5 a 13",3,IF(Y284="13,5 a 20",4,IF(Y284="20,5 a 35",5,"Fuera de rango")))))))</f>
        <v>1</v>
      </c>
      <c r="AA284" s="9" t="n">
        <v>22</v>
      </c>
      <c r="AB284" s="10" t="str">
        <f aca="false">IF(AA284="","",IF(AND(AA284&gt;=0,AA284&lt;=9),"0 a 9",IF(AND(AA284&gt;=9.5,AA284&lt;=18.5),"9,5 a 18,5",IF(AA284=19,"19",IF(AND(AA284&gt;=19.5,AA284&lt;=28),"19,5 a 28",IF(AND(AA284&gt;=28.5,AA284&lt;=40),"28,5 a 40","Fuera de rango"))))))</f>
        <v>19,5 a 28</v>
      </c>
      <c r="AC284" s="11" t="n">
        <f aca="false" t="array" ref="AC284">_xlfn.IFS(AB284="","",AB284="0 a 9",1,AB284="9,5 a 18,5",2,AB284="19","NORMA",AB284="19,5 a 28",3,AB284="28,5 a 40",4,TRUE(),"Fuera de rango")</f>
        <v>3</v>
      </c>
      <c r="AD284" s="9" t="n">
        <v>6</v>
      </c>
      <c r="AE284" s="10" t="str">
        <f aca="false">IF(AD284="","",IF(AND(AD284&gt;=-10,AD284&lt;=0),"De -10 a 0",IF(AND(AD284&gt;=0.5,AD284&lt;=9.5),"0,5 a 9,5",IF(AD284=10,"10",IF(AND(AD284&gt;=10.5,AD284&lt;=20),"10,5 a 20",IF(AND(AD284&gt;=20.5,AD284&lt;=40),"20,5 a 40","Fuera de rango"))))))</f>
        <v>0,5 a 9,5</v>
      </c>
      <c r="AF284" s="12" t="n">
        <f aca="false">IF(AD284="","",IF(AND(AD284&gt;=-10,AD284&lt;=0),1,IF(AND(AD284&gt;=0.5,AD284&lt;=9.5),2,IF(AD284=10,"NORMA",IF(AND(AD284&gt;=10.5,AD284&lt;=20),3,IF(AND(AD284&gt;=20.5,AD284&lt;=40),4,""))))))</f>
        <v>2</v>
      </c>
      <c r="AG284" s="9" t="n">
        <v>15</v>
      </c>
      <c r="AH284" s="10" t="str">
        <f aca="false">IF(AG284="","",IF(AND(AG284&gt;=0,AG284&lt;=4),"0 a 4",IF(AND(AG284&gt;=4.5,AG284&lt;=8.5),"4,5 a 8,5",IF(AG284=9,"9",IF(AND(AG284&gt;=9.5,AG284&lt;=13),"9,5 a 13",IF(AND(AG284&gt;=13.5,AG284&lt;=25),"13,5 a 25","Fuera de rango"))))))</f>
        <v>13,5 a 25</v>
      </c>
      <c r="AI284" s="11" t="n">
        <f aca="false">IF(AH284="","",IF(AH284="0 a 4",1,IF(AH284="4,5 a 8,5",2,IF(AH284="9","NORMA",IF(AH284="9,5 a 13",3,IF(AH284="13,5 a 25",4,""))))))</f>
        <v>4</v>
      </c>
      <c r="AJ284" s="9" t="n">
        <v>4</v>
      </c>
      <c r="AK284" s="10" t="str">
        <f aca="false">IF(AJ284="","",IF(AND(AJ284&gt;=-15,AJ284&lt;=-10.5),"-15 a -10,5",IF(AND(AJ284&gt;=-10,AJ284&lt;=-4),"-10 a -4",IF(AND(AJ284&gt;=-4.5,AJ284&lt;=0),"-4,5 a 0",IF(AND(AJ284&gt;=0.5,AJ284&lt;=4.5),"0,5 a 4,5",IF(AJ284=5,"5",IF(AND(AJ284&gt;=5.5,AJ284&lt;=10),"5,5 a 10",IF(AND(AJ284&gt;=10.5,AJ284&lt;=20),"10,5 a 20","Fuera de rango"))))))))</f>
        <v>0,5 a 4,5</v>
      </c>
      <c r="AL284" s="11" t="n">
        <f aca="false">IF(AK284="","",IF(AK284="-15 a -10,5",1,IF(AK284="-10 a -4",2,IF(AK284="-4,5 a 0",3,IF(AK284="0,5 a 4,5",4,IF(AK284="5","NORMA",IF(AK284="5,5 a 10",5,IF(AK284="10,5 a 20",6,"Error"))))))))</f>
        <v>4</v>
      </c>
      <c r="AM284" s="9" t="n">
        <v>-1</v>
      </c>
      <c r="AN284" s="10" t="str">
        <f aca="false">IF(AM284="","",IF(AND(AM284&gt;=-7.5,AM284&lt;=-5.5),"-7,5 a -5,5",IF(AND(AM284&gt;=-5,AM284&lt;=-3),"-5 a -3",IF(AND(AM284&gt;=-2.5,AM284&lt;=-0.5),"-2,5 a -0,5",IF(AM284=0,"0,00",IF(AND(AM284&gt;=0.5,AM284&lt;=2.5),"0,5 a 2,5",IF(AND(AM284&gt;=3,AM284&lt;=5),"3 a 5",IF(AND(AM284&gt;=5.5,AM284&lt;=7.5),"5,5 a 7,5",IF(AND(AM284&gt;=8,AM284&lt;=10),"8 a 10","Fuera de rango")))))))))</f>
        <v>-2,5 a -0,5</v>
      </c>
      <c r="AO284" s="11" t="n">
        <f aca="false">IF(AN284="","",IF(AN284="-7,5 a -5,5",1,IF(AN284="-5 a -3",2,IF(AN284="-2,5 a -0,5",3,IF(AN284="0,00","NORMA",IF(AN284="0,5 a 2,5",4,IF(AN284="3 a 5",5,IF(AN284="5,5 a 7,5",6,IF(AN284="8 a 10",7,"Error")))))))))</f>
        <v>3</v>
      </c>
      <c r="AP284" s="9" t="n">
        <v>-7</v>
      </c>
      <c r="AQ284" s="10" t="str">
        <f aca="false">IF(AP284="","",IF(AND(AP284&gt;=-20,AP284&lt;=-9.5),"-20 a -9,5",IF(AND(AP284&gt;=-9,AP284&lt;=-6.5),"-9 a -6,5",IF(AP284=-6,"-6",IF(AND(AP284&gt;=-5.5,AP284&lt;=-3),"-5,5 a -3",IF(AND(AP284&gt;=-2.5,AP284&lt;=0),"-2,5 a 0",IF(AND(AP284&gt;=0.5,AP284&lt;=3),"0,5 a 3",IF(AND(AP284&gt;=3.5,AP284&lt;=6),"3,5 a 6",IF(AND(AP284&gt;=6.5,AP284&lt;=9),"6,5 a 9",IF(AND(AP284&gt;=9.5,AP284&lt;=20),"9,5 a 20","Fuera de rango"))))))))))</f>
        <v>-9 a -6,5</v>
      </c>
      <c r="AR284" s="11" t="n">
        <f aca="false">IF(AQ284="","",IF(AQ284="-20 a -9,5",1,IF(AQ284="-9 a -6,5",2,IF(AQ284="-6","NORMA",IF(AQ284="-5,5 a -3",3,IF(AQ284="-2,5 a 0",4,IF(AQ284="0,5 a 3",5,IF(AQ284="3,5 a 6",6,IF(AQ284="6,5 a 9",7,IF(AQ284="9,5 a 20",8,""))))))))))</f>
        <v>2</v>
      </c>
      <c r="AS284" s="9" t="n">
        <v>0</v>
      </c>
      <c r="AT284" s="10" t="str">
        <f aca="false">IF(AS284="","",IF(AND(AS284&gt;=-16,AS284&lt;=-14),"-16 a -14",IF(AND(AS284&gt;=-13.5,AS284&lt;=-11.5),"-13,5 a -11,5",IF(AND(AS284&gt;=-11,AS284&lt;=-9),"-11 a -9",IF(AND(AS284&gt;=-8.5,AS284&lt;=-6.5),"-8,5 a -6,5",IF(AND(AS284&gt;=-6,AS284&lt;=-4),"-6 a -4",IF(AND(AS284&gt;=-3.5,AS284&lt;=-1.5),"-3,5 a -1,5",IF(AND(AS284&gt;=-1,AS284&lt;=1),"-1 a 1",IF(AND(AS284&gt;=1.5,AS284&lt;=3.5),"1,5 a 3,5",IF(AND(AS284&gt;=4,AS284&lt;=6),"4 a 6",IF(AND(AS284&gt;=6.5,AS284&lt;=8.5),"6,5 a 8,5",IF(AND(AS284&gt;=9,AS284&lt;=11),"9 a 11",IF(AND(AS284&gt;=11.5,AS284&lt;=13.5),"11,5 a 13,5",IF(AND(AS284&gt;=14,AS284&lt;=16),"14 a 16",IF(AND(AS284&gt;=16.5,AS284&lt;=18.5),"16,5 a 18,5",IF(AND(AS284&gt;=19,AS284&lt;=21),"19 a 21","Fuera de rango"))))))))))))))))</f>
        <v>-1 a 1</v>
      </c>
      <c r="AU284" s="11" t="n">
        <f aca="false" t="array" ref="AU284">IF(AT284="","",_xlfn.IFS(AT284="-16 a -14",1,AT284="-13,5 a -11,5",2,AT284="-11 a -9",3,AT284="-8,5 a -6,5",4,AT284="-6 a -4",5,AT284="-3,5 a -1,5",6,AT284="-1 a 1",7,AT284="1,5 a 3,5",8,AT284="4 a 6","NORMA",AT284="6,5 a 8,5",9,AT284="9 a 11",10,AT284="11,5 a 13,5",11,AT284="14 a 16",12,AT284="16,5 a 18,5",13,AT284="19 a 21",14,TRUE(),""))</f>
        <v>7</v>
      </c>
      <c r="AV284" s="9" t="n">
        <v>1</v>
      </c>
      <c r="AW284" s="10" t="str">
        <f aca="false">IF(AV284="","",IF(AND(AV284&gt;=-1,AV284&lt;=-0.5),"-1 a -0,5",IF(AND(AV284&gt;-0.5,AV284&lt;=0),"De -0,5 a 0",IF(AND(AV284&gt;=0.25,AV284&lt;=0.75),"0,25 a 0,75",IF(AND(AV284&gt;=1,AV284&lt;=1.5),"1 a 1,5",IF(AND(AV284&gt;=1.75,AV284&lt;=2.25),"1,75 a 2,25",IF(AND(AV284&gt;=2.5,AV284&lt;=3),"2,5 a 3",IF(AND(AV284&gt;=3.25,AV284&lt;=3.75),"3,25 a 3,75","Fuera de rango"))))))))</f>
        <v>1 a 1,5</v>
      </c>
      <c r="AX284" s="11" t="n">
        <f aca="false">IF(AW284="","",IF(OR(AW284="-1 a -0,5",AW284="-1 a -0.5"),1,IF(OR(AW284="De -0,5 a 0",AW284="-0,5 a 0",AW284="De -0.5 a 0"),2,IF(OR(AW284="0,25 a 0,75",AW284="0.25 a 0.75"),"NORMA",IF(OR(AW284="1 a 1,5",AW284="1 a 1.5"),3,IF(OR(AW284="1,75 a 2,25",AW284="1.75 a 2.25"),4,IF(OR(AW284="2,5 a 3",AW284="2.5 a 3"),5,IF(OR(AW284="3,25 a 3,75",AW284="3.25 a 3.75"),6,""))))))))</f>
        <v>3</v>
      </c>
      <c r="AY284" s="9" t="n">
        <v>-5</v>
      </c>
      <c r="AZ284" s="10" t="str">
        <f aca="false">IF(AY284="","",IF(AND(AY284&gt;=-20,AY284&lt;=-9.5),"-20 a -9,5",IF(AND(AY284&gt;=-9,AY284&lt;=-6.5),"-9 a -6,5",IF(AY284=-6,"-6",IF(AND(AY284&gt;=-5.5,AY284&lt;=-3),"-5,5 a -3",IF(AND(AY284&gt;=-2.5,AY284&lt;=0),"-2,5 a 0",IF(AND(AY284&gt;=0.5,AY284&lt;=3),"0,5 a 3",IF(AND(AY284&gt;=3.5,AY284&lt;=6),"3,5 a 6","Fuera de rango"))))))))</f>
        <v>-5,5 a -3</v>
      </c>
      <c r="BA284" s="11" t="n">
        <f aca="false">IF(AZ284="","",IF(AZ284="-20 a -9,5",1,IF(AZ284="-9 a -6,5",2,IF(AZ284="-6","NORMA",IF(AZ284="-5,5 a -3",3,IF(AZ284="-2,5 a 0",4,IF(AZ284="0,5 a 3",5,IF(AZ284="3,5 a 6",6,""))))))))</f>
        <v>3</v>
      </c>
      <c r="BB284" s="9" t="n">
        <v>0</v>
      </c>
      <c r="BC284" s="10" t="str">
        <f aca="false" t="array" ref="BC284">IF(BB284="","",_xlfn.IFS(AND(BB284&gt;=0,BB284&lt;=2),"0 a 2",AND(BB284&gt;=2.5,BB284&lt;=4.5),"2,5 a 4,5",AND(BB284&gt;=5,BB284&lt;=7),"5 a 7",AND(BB284&gt;=7.5,BB284&lt;=9.5),"7,5 a 9,5",AND(BB284&gt;=10,BB284&lt;=12),"10 a 12",AND(BB284&gt;=12.5,BB284&lt;=14.5),"12,5 a 14,5",BB284=15,"15",AND(BB284&gt;=15.5,BB284&lt;=17.5),"15,5 a 17,5",AND(BB284&gt;=18,BB284&lt;=20),"18 a 20",AND(BB284&gt;=20.5,BB284&lt;=22.5),"20,5 a 22,5",AND(BB284&gt;=23,BB284&lt;=25),"23 a 25",TRUE(),"Fuera de rango"))</f>
        <v>0 a 2</v>
      </c>
      <c r="BD284" s="11" t="n">
        <f aca="false" t="array" ref="BD284">IF(BC284="","",_xlfn.IFS(BC284="0 a 2",1,BC284="2,5 a 4,5",2,BC284="5 a 7",3,BC284="7,5 a 9,5",4,BC284="10 a 12",5,BC284="12,5 a 14,5",6,BC284="15","NORMA",BC284="15,5 a 17,5",7,BC284="18 a 20",8,BC284="20,5 a 22,5",9,BC284="23 a 25",10,TRUE(),"Fuera de rango"))</f>
        <v>1</v>
      </c>
      <c r="BE284" s="9" t="n">
        <v>22</v>
      </c>
      <c r="BF284" s="10" t="str">
        <f aca="false">IF(BE284="","",IF(AND(BE284&gt;=-20,BE284&lt;=-10),"-20 a -10",IF(AND(BE284&gt;=-9.5,BE284&lt;=0.5),"-9,5 a 0,5",IF(AND(BE284&gt;=1,BE284&lt;=11),"1 a 11",IF(AND(BE284&gt;=11.5,BE284&lt;=20.5),"11,5 a 20,5",IF(BE284=21,"21",IF(AND(BE284&gt;=21.5,BE284&lt;=31.5),"21,5 a 31,5",IF(AND(BE284&gt;=32,BE284&lt;=42),"32 a 42","Fuera de rango"))))))))</f>
        <v>21,5 a 31,5</v>
      </c>
      <c r="BG284" s="11" t="n">
        <f aca="false">IF(BF284="","",IF(BF284="-20 a -10",1,IF(BF284="-9,5 a 0,5",2,IF(BF284="1 a 11",3,IF(BF284="11,5 a 20,5",4,IF(BF284="21","NORMA",IF(BF284="21,5 a 31,5",5,IF(BF284="32 a 42",6,""))))))))</f>
        <v>5</v>
      </c>
      <c r="BH284" s="9" t="n">
        <v>14</v>
      </c>
      <c r="BI284" s="10" t="str">
        <f aca="false">IF(BH284="","",IF(AND(BH284&gt;=-20,BH284&lt;=-15),"-20 a -15",IF(AND(BH284&gt;=-14.5,BH284&lt;=-9.5),"-14,5 a -9,5",IF(AND(BH284&gt;=-9,BH284&lt;=-4),"-9 a -4",IF(AND(BH284&gt;=-3.5,BH284&lt;=2.5),"-3,5 a 2,5",IF(AND(BH284&gt;=3,BH284&lt;=8),"3 a 8",IF(AND(BH284&gt;=8.5,BH284&lt;=14.5),"8,5 a 14,5",IF(BH284=15,"15",IF(AND(BH284&gt;=15.5,BH284&lt;=20.5),"15,5 a 20,5",IF(AND(BH284&gt;=21,BH284&lt;=26),"21 a 26","Fuera de rango"))))))))))</f>
        <v>8,5 a 14,5</v>
      </c>
      <c r="BJ284" s="11" t="n">
        <f aca="false">IF(BI284="","",IF(BI284="-20 a -15",1,IF(BI284="-14,5 a -9,5",2,IF(BI284="-9 a -4",3,IF(BI284="-3,5 a 2,5",4,IF(BI284="3 a 8",5,IF(BI284="8,5 a 14,5",6,IF(BI284="15","NORMA",IF(BI284="15,5 a 20,5",7,IF(BI284="21 a 26",8,IF(BI284="26,5 a 31,5",9,"")))))))))))</f>
        <v>6</v>
      </c>
      <c r="BK284" s="9" t="n">
        <v>0</v>
      </c>
      <c r="BL284" s="10" t="str">
        <f aca="false">IF(BK284="","",IF(AND(BK284&gt;=0,BK284&lt;=2),"0 - 2",IF(AND(BK284&gt;=2.5,BK284&lt;=4.5),"2,5 - 4,5",IF(AND(BK284&gt;=5,BK284&lt;=7),"5 - 7",IF(AND(BK284&gt;=7.5,BK284&lt;=9.5),"7,5 - 9,5",IF(AND(BK284&gt;=10,BK284&lt;=12),"10 - 12",IF(AND(BK284&gt;=12.5,BK284&lt;=13.5),"12,5 - 13,5",IF(BK284=14,"14",IF(AND(BK284&gt;=14.5,BK284&lt;=16.5),"14,5 - 16,5",IF(AND(BK284&gt;=17,BK284&lt;=19),"17 - 19",IF(AND(BK284&gt;=19.5,BK284&lt;=21.5),"19,5 - 21,5",IF(AND(BK284&gt;=22,BK284&lt;=24),"22 - 24",IF(AND(BK284&gt;=24.5,BK284&lt;=26.5),"24,5 - 26,5",IF(AND(BK284&gt;=27,BK284&lt;=29),"27 - 29",IF(AND(BK284&gt;=29.5,BK284&lt;=30),"29,5 - 30","Fuera de rango")))))))))))))))</f>
        <v>0 - 2</v>
      </c>
      <c r="BM284" s="11" t="n">
        <f aca="false">IF(BL284="","",IF(BL284="0 - 2",1,IF(BL284="2,5 - 4,5",2,IF(BL284="5 - 7",3,IF(BL284="7,5 - 9,5",4,IF(BL284="10 - 12",5,IF(BL284="12,5 - 13,5",6,IF(BL284="14","NORMA",IF(BL284="14,5 - 16,5",7,IF(BL284="17 - 19",8,IF(BL284="19,5 - 21,5",9,IF(BL284="22 - 24",10,IF(BL284="24,5 - 26,5",11,IF(BL284="27 - 29",12,IF(BL284="29,5 - 30",13,"")))))))))))))))</f>
        <v>1</v>
      </c>
      <c r="BN284" s="9" t="n">
        <v>22</v>
      </c>
      <c r="BO284" s="11" t="str">
        <f aca="false">IF(BN284="","",IF(AND(BN284&gt;=-20,BN284&lt;=-10),"-20 a -10",IF(AND(BN284&gt;=-9.5,BN284&lt;=0.5),"-9,5 a 0,5",IF(AND(BN284&gt;=1,BN284&lt;=11),"1 a 11",IF(AND(BN284&gt;=11.5,BN284&lt;=21.5),"11,5 a 21,5",IF(BN284=22,"22",IF(AND(BN284&gt;=22.5,BN284&lt;=32.5),"22,5 a 32,5",IF(AND(BN284&gt;=33,BN284&lt;=43),"33 a 43","Fuera de rango"))))))))</f>
        <v>22</v>
      </c>
      <c r="BP284" s="11" t="str">
        <f aca="false">IF(BO284="","",IF(BO284="-20 a -10",1,IF(BO284="-9,5 a 0,5",2,IF(BO284="1 a 11",3,IF(BO284="11,5 a 21,5",4,IF(BO284="22","NORMA",IF(BO284="22,5 a 32,5",5,IF(BO284="33 a 43",6,""))))))))</f>
        <v>NORMA</v>
      </c>
      <c r="BQ284" s="9" t="n">
        <v>8</v>
      </c>
      <c r="BR284" s="10" t="str">
        <f aca="false">IF(BQ284="","",IF(AND(BQ284&gt;=-20,BQ284&lt;=-15),"-20 a -15",IF(AND(BQ284&gt;=-14.5,BQ284&lt;=-9.5),"-14,5 a -9,5",IF(AND(BQ284&gt;=-9,BQ284&lt;=-4),"-9 a -4",IF(AND(BQ284&gt;=-3.5,BQ284&lt;=2.5),"-3,5 a 2,5",IF(AND(BQ284&gt;=3,BQ284&lt;=8),"3 a 8",IF(AND(BQ284&gt;=8.5,BQ284&lt;=13.5),"8,5 a 13,5",IF(AND(BQ284&gt;=14,BQ284&lt;=17.5),"14 a 17,5",IF(BQ284=18,"18",IF(AND(BQ284&gt;=18.5,BQ284&lt;=23.5),"18,5 a 23,5",IF(AND(BQ284&gt;=24,BQ284&lt;=29),"24 a 29",IF(AND(BQ284&gt;=29.5,BQ284&lt;=34.5),"29,5 a 34,5",IF(AND(BQ284&gt;=35,BQ284&lt;=40),"35 a 40","Fuera de rango")))))))))))))</f>
        <v>3 a 8</v>
      </c>
      <c r="BS284" s="11" t="n">
        <f aca="false">IF(BR284="","",IF(BR284="-20 a -15",1,IF(BR284="-14,5 a -9,5",2,IF(BR284="-9 a -4",3,IF(BR284="-3,5 a 2,5",4,IF(BR284="3 a 8",5,IF(BR284="8,5 a 13,5",6,IF(BR284="14 a 17,5",7,IF(BR284="18","NORMA",IF(BR284="18,5 a 23,5",8,IF(BR284="24 a 29",9,IF(BR284="29,5 a 34,5",10,IF(BR284="35 a 40",11,"")))))))))))))</f>
        <v>5</v>
      </c>
      <c r="BT284" s="9" t="n">
        <v>0</v>
      </c>
      <c r="BU284" s="10" t="str">
        <f aca="false">IF(BT284="","",IF(AND(BT284&gt;=-20,BT284&lt;=-18),"-20 a -18",IF(AND(BT284&gt;=-17.5,BT284&lt;=-15.5),"-17,5 a -15,5",IF(AND(BT284&gt;=-15,BT284&lt;=-13),"-15 a -13",IF(AND(BT284&gt;=-12.5,BT284&lt;=-10.5),"-12,5 a -10,5",IF(AND(BT284&gt;=-10,BT284&lt;=-8),"-10 a -8",IF(AND(BT284&gt;=-7.5,BT284&lt;=-5.5),"-7,5 a -5,5",IF(AND(BT284&gt;=-5,BT284&lt;=-3),"-5 a -3",IF(AND(BT284&gt;=-2.5,BT284&lt;=-0.5),"-2,5 a -0,5",IF(BT284=0,"0",IF(AND(BT284&gt;=0.5,BT284&lt;=2.5),"0,5 a 2,5",IF(AND(BT284&gt;=3,BT284&lt;=5),"3 a 5",IF(AND(BT284&gt;=5.5,BT284&lt;=7.5),"5,5 a 7,5",IF(AND(BT284&gt;=8,BT284&lt;=10),"8 a 10",IF(AND(BT284&gt;=10.5,BT284&lt;=12.5),"10,5 a 12,5",IF(AND(BT284&gt;=13,BT284&lt;=15),"13 a 15",IF(AND(BT284&gt;=15.5,BT284&lt;=17.5),"15,5 a 17,5",IF(AND(BT284&gt;=18,BT284&lt;=20),"18 a 20","Fuera de rango"))))))))))))))))))</f>
        <v>0</v>
      </c>
      <c r="BV284" s="11" t="str">
        <f aca="false">IF(BT284="","",IF(BT284=0,"NORMA",IF(AND(BT284&gt;=-20,BT284&lt;=-18),2,IF(AND(BT284&gt;=-17.5,BT284&lt;=-15.5),2,IF(AND(BT284&gt;=-15,BT284&lt;=-13),3,IF(AND(BT284&gt;=-12.5,BT284&lt;=-10.5),4,IF(AND(BT284&gt;=-10,BT284&lt;=-8),5,IF(AND(BT284&gt;=-7.5,BT284&lt;=-5.5),6,IF(AND(BT284&gt;=-5,BT284&lt;=-3),7,IF(AND(BT284&gt;=-2.5,BT284&lt;=-0.5),8,IF(AND(BT284&gt;=0.5,BT284&lt;=2.5),9,IF(AND(BT284&gt;=3,BT284&lt;=5),10,IF(AND(BT284&gt;=5.5,BT284&lt;=7.5),11,IF(AND(BT284&gt;=8,BT284&lt;=10),12,IF(AND(BT284&gt;=10.5,BT284&lt;=12.5),13,IF(AND(BT284&gt;=13,BT284&lt;=15),14,IF(AND(BT284&gt;=15.5,BT284&lt;=17.5),15,IF(AND(BT284&gt;=18,BT284&lt;=20),16,"Fuera de rango"))))))))))))))))))</f>
        <v>NORMA</v>
      </c>
      <c r="BW284" s="9" t="n">
        <v>-3.5</v>
      </c>
      <c r="BX284" s="10" t="n">
        <f aca="false">18.5- (0.3*H284)</f>
        <v>9.2</v>
      </c>
      <c r="BY284" s="10" t="n">
        <f aca="false">(BW284)-(BX284)</f>
        <v>-12.7</v>
      </c>
      <c r="BZ284" s="10" t="str">
        <f aca="false">IF(BY284="","",IF(BY284&lt;-27.5,"De -30 a -28",IF(BY284&lt;-25,"De -27,5 a -25,5",IF(BY284&lt;-22.5,"De -25 a -23",IF(BY284&lt;-20,"De -22,5 a -20,5",IF(BY284&lt;-17.5,"De -20 a -18",IF(BY284&lt;-15,"De -17,5 a -15,5",IF(BY284&lt;-12.5,"De -15 a -13",IF(BY284&lt;-10,"De -12,5 a -10,5",IF(BY284&lt;-7.5,"De -10 a -8",IF(BY284&lt;-5,"De -7,5 a -5,5",IF(BY284&lt;-2.5,"De -5 a -3",IF(BY284&lt;0,"De -2,5 a -0,5",IF(BY284&lt;2.5,"De 0 a 2",IF(BY284&lt;5,"De 2,5 a 4,5",IF(BY284&lt;7.5,"De 5 a 7",IF(BY284&lt;10,"De 7,5 a 9,5",IF(BY284&lt;12.5,"De 10 a 12",IF(BY284&lt;15,"De 12,5 a 14,5",IF(BY284&lt;17.5,"De 15 a 17",IF(BY284&lt;20,"De 17,5 a 19,5",IF(BY284&lt;22.5,"De 20 a 22",IF(BY284&lt;25,"De 22,5 a 24,5",IF(BY284&lt;27.5,"De 25 a 27","De 27,5 a 30"))))))))))))))))))))))))</f>
        <v>De -15 a -13</v>
      </c>
      <c r="CA284" s="12" t="n">
        <f aca="false">IF(BY284="","",IF(BY284&lt;=-28,1,IF(BY284&lt;=-25.5,2,IF(BY284&lt;=-23,3,IF(BY284&lt;=-20.5,4,IF(BY284&lt;=-18,5,IF(BY284&lt;=-15.5,6,IF(BY284&lt;=-13,7,IF(BY284&lt;=-10.5,8,IF(BY284&lt;=-8,9,IF(BY284&lt;=-5.5,10,IF(BY284&lt;=-3,11,IF(BY284&lt;=-0.5,12,IF(BY284&lt;=2,13,IF(BY284&lt;=4.5,14,IF(BY284&lt;=7,15,IF(BY284&lt;=9.5,16,IF(BY284&lt;=12,17,IF(BY284&lt;=14.5,18,IF(BY284&lt;=17,19,IF(BY284&lt;=19.5,20,IF(BY284&lt;=22,21,IF(BY284&lt;=24.5,22,IF(BY284&lt;=27,23,IF(BY284&lt;=30,24,"Fuera de rango")))))))))))))))))))))))))</f>
        <v>8</v>
      </c>
      <c r="CB284" s="9" t="n">
        <v>-3.5</v>
      </c>
      <c r="CC284" s="10" t="n">
        <f aca="false">18.5- (0.3*H284)</f>
        <v>9.2</v>
      </c>
      <c r="CD284" s="10" t="n">
        <f aca="false">(CB284)-(CC284)</f>
        <v>-12.7</v>
      </c>
      <c r="CE284" s="10" t="str">
        <f aca="false">IF(CD284="","",IF(CD284&lt;-27.5,"De -30 a -28",IF(CD284&lt;-25,"De -27,5 a -25,5",IF(CD284&lt;-22.5,"De -25 a -23",IF(CD284&lt;-20,"De -22,5 a -20,5",IF(CD284&lt;-17.5,"De -20 a -18",IF(CD284&lt;-15,"De -17,5 a -15,5",IF(CD284&lt;-12.5,"De -15 a -13",IF(CD284&lt;-10,"De -12,5 a -10,5",IF(CD284&lt;-7.5,"De -10 a -8",IF(CD284&lt;-5,"De -7,5 a -5,5",IF(CD284&lt;-2.5,"De -5 a -3",IF(CD284&lt;0,"De -2,5 a -0,5",IF(CD284&lt;=2,"De 0 a 2",IF(CD284&lt;=4.5,"De 2,5 a 4,5",IF(CD284&lt;=7,"De 5 a 7",IF(CD284&lt;=9.5,"De 7,5 a 9,5",IF(CD284&lt;=12,"De 10 a 12",IF(CD284&lt;=14.5,"De 12,5 a 14,5",IF(CD284&lt;=17,"De 15 a 17",IF(CD284&lt;=19.5,"De 17,5 a 19,5",IF(CD284&lt;=22,"De 20 a 22",IF(CD284&lt;=24.5,"De 22,5 a 24,5",IF(CD284&lt;=27,"De 25 a 27","De 27,5 a 30"))))))))))))))))))))))))</f>
        <v>De -15 a -13</v>
      </c>
      <c r="CF284" s="12" t="n">
        <f aca="false">IF(CD284="","",IF(CD284&lt;-27.5,1,IF(CD284&lt;-25,2,IF(CD284&lt;-22.5,3,IF(CD284&lt;-20,4,IF(CD284&lt;-17.5,5,IF(CD284&lt;-15,6,IF(CD284&lt;-12.5,7,IF(CD284&lt;-10,8,IF(CD284&lt;-7.5,9,IF(CD284&lt;-5,10,IF(CD284&lt;-2.5,11,IF(CD284&lt;0,12,IF(CD284&lt;2.5,13,IF(CD284&lt;5,14,IF(CD284&lt;7.5,15,IF(CD284&lt;10,16,IF(CD284&lt;12.5,17,IF(CD284&lt;15,18,IF(CD284&lt;17.5,19,IF(CD284&lt;20,20,IF(CD284&lt;22.5,21,IF(CD284&lt;25,22,IF(CD284&lt;27.5,23,24))))))))))))))))))))))))</f>
        <v>7</v>
      </c>
      <c r="CG284" s="9" t="n">
        <v>-1.5</v>
      </c>
      <c r="CH284" s="10" t="str">
        <f aca="false">IF(CG284="","",IF(AND(CG284&gt;=-10,CG284&lt;=-9.5),"-10 a -9,5",IF(AND(CG284&gt;-9.5,CG284&lt;=-8.5),"-9 a -8,5",IF(AND(CG284&gt;-8.5,CG284&lt;=-7.5),"-8 a -7,5",IF(AND(CG284&gt;-7.5,CG284&lt;=-6.5),"-7 a -6,5",IF(AND(CG284&gt;-6.5,CG284&lt;=-5.5),"-6 a -5,5",IF(AND(CG284&gt;-5.5,CG284&lt;=-4.5),"-5 a -4,5",IF(AND(CG284&gt;-4.5,CG284&lt;=-3.5),"-4 a -3,5",IF(AND(CG284&gt;-3.5,CG284&lt;=-2.5),"-3 a -2,5",IF(CG284=-2.25,"-2,25",IF(AND(CG284&gt;-2.5,CG284&lt;=-1.5),"-2 a -1,5",IF(AND(CG284&gt;-1.5,CG284&lt;=-0.5),"-1 a -0,5",IF(AND(CG284&gt;-0.5,CG284&lt;=0.5),"0 a 0,5",IF(AND(CG284&gt;0.5,CG284&lt;=1.5),"1 a 1,5",IF(AND(CG284&gt;1.5,CG284&lt;=2.5),"2 a 2,5",IF(AND(CG284&gt;2.5,CG284&lt;=3.5),"3 a 3,5",IF(AND(CG284&gt;3.5,CG284&lt;=4.5),"4 a 4,5",IF(AND(CG284&gt;4.5,CG284&lt;=5.5),"5 a 5,5",IF(AND(CG284&gt;5.5,CG284&lt;=6.5),"6 a 6,5",IF(AND(CG284&gt;6.5,CG284&lt;=7.5),"7 a 7,5",IF(AND(CG284&gt;7.5,CG284&lt;=8.5),"8 a 8,5",IF(AND(CG284&gt;8.5,CG284&lt;=9.5),"9 a 9,5",IF(CG284&gt;=10,"10","Fuera de rango")))))))))))))))))))))))</f>
        <v>-2 a -1,5</v>
      </c>
      <c r="CI284" s="11" t="n">
        <f aca="false">IF(CG284="","",IF(CG284=-2.25,"NORMA",IF(CG284&lt;=-9.5,1,IF(CG284&lt;=-8.5,2,IF(CG284&lt;=-7.5,3,IF(CG284&lt;=-6.5,4,IF(CG284&lt;=-5.5,5,IF(CG284&lt;=-4.5,6,IF(CG284&lt;=-3.5,7,IF(CG284&lt;=-2.5,8,IF(CG284&lt;=-1.5,9,IF(CG284&lt;=-0.5,10,IF(CG284&lt;=0.5,11,IF(CG284&lt;=1.5,12,IF(CG284&lt;=2.5,13,IF(CG284&lt;=3.5,14,IF(CG284&lt;=4.5,15,IF(CG284&lt;=5.5,16,IF(CG284&lt;=6.5,17,IF(CG284&lt;=7.5,18,IF(CG284&lt;=8.5,19,IF(CG284&lt;=9.5,20,IF(CG284=10,21,"Fuera de rango")))))))))))))))))))))))</f>
        <v>9</v>
      </c>
      <c r="CJ284" s="9" t="n">
        <v>3.75</v>
      </c>
      <c r="CK284" s="10" t="str">
        <f aca="false">IF(CJ284="","",IF(AND(CJ284&gt;=-6,CJ284&lt;=-5.5),"-6 a -5,5",IF(AND(CJ284&gt;-5.5,CJ284&lt;=-4.5),"-5 a -4,5",IF(AND(CJ284&gt;-4.5,CJ284&lt;=-3.5),"-4 a -3,5",IF(AND(CJ284&gt;-3.5,CJ284&lt;=-2.5),"-3 a -2,5",IF(AND(CJ284&gt;-2.5,CJ284&lt;=-1.5),"-2 a -1,5",IF(AND(CJ284&gt;-1.5,CJ284&lt;=-0.5),"-1 a -0,5",IF(AND(CJ284&gt;-0.5,CJ284&lt;=0.5),"0 a 0,5",IF(AND(CJ284&gt;0.5,CJ284&lt;=1.5),"1 a 1,5",IF(AND(CJ284&gt;1.5,CJ284&lt;2.5),"2",IF(AND(CJ284&gt;=2.5,CJ284&lt;=3),"2,5 a 3",IF(AND(CJ284&gt;3,CJ284&lt;=4),"3,5 a 4",IF(AND(CJ284&gt;4,CJ284&lt;=5),"4,5 a 5",IF(AND(CJ284&gt;5,CJ284&lt;=6),"5,5 a 6",IF(AND(CJ284&gt;6,CJ284&lt;=7),"6,5 a 7",IF(AND(CJ284&gt;7,CJ284&lt;=8),"7,5 a 8",IF(AND(CJ284&gt;8,CJ284&lt;=9.5),"8,5 a 9,5",IF(CJ284=10,"10","Fuera de rango"))))))))))))))))))</f>
        <v>3,5 a 4</v>
      </c>
      <c r="CL284" s="11" t="n">
        <f aca="false">IF(CK284="","",IF(OR(CK284="-6 a -5,5",CK284="-6 - -5,5"),1,IF(OR(CK284="-5 a -4,5",CK284="-5 - -4,5"),2,IF(OR(CK284="-4 a -3,5",CK284="-4 - -3,5"),3,IF(OR(CK284="-3 a -2,5",CK284="-3 - -2,5"),4,IF(OR(CK284="-2 a -1,5",CK284="-2 - -1,5"),5,IF(OR(CK284="-1 a -0,5",CK284="-1 - -0,5"),6,IF(OR(CK284="0 a 0,5",CK284="0 - 0,5"),7,IF(OR(CK284="1 a 1,5",CK284="1 - 1,5"),8,IF(CK284="2","NORMA",IF(OR(CK284="2,5 a 3",CK284="2,5 - 3"),9,IF(OR(CK284="3,5 a 4",CK284="3,5 - 4"),10,IF(OR(CK284="4,5 a 5",CK284="4,5 - 5"),11,IF(OR(CK284="5,5 a 6",CK284="5,5 - 6"),12,IF(OR(CK284="6,5 a 7",CK284="6,5 - 7"),13,IF(OR(CK284="7,5 a 8",CK284="7,5 - 8"),14,IF(OR(CK284="8,5 a 9",CK284="8,5 - 9,5",CK284="9 a 9,5"),15,IF(CK284="10",15,IF(OR(CK284="0,5 a 1",CK284="0,5 - 1"),7,"Fuera de rango")))))))))))))))))))</f>
        <v>10</v>
      </c>
      <c r="CM284" s="10" t="n">
        <v>0</v>
      </c>
      <c r="CN284" s="10" t="str">
        <f aca="false">IF(CM284=0,"0", " ")</f>
        <v>0</v>
      </c>
      <c r="CO284" s="10" t="str">
        <f aca="false">IF(CM284&gt;0,"EME"," ")</f>
        <v> </v>
      </c>
      <c r="CP284" s="10" t="n">
        <v>0</v>
      </c>
      <c r="CQ284" s="10" t="str">
        <f aca="false">IF(CP284&gt;0,"0", " ")</f>
        <v> </v>
      </c>
      <c r="CR284" s="10" t="str">
        <f aca="false">IF(CP284&gt;0,"EME"," ")</f>
        <v> </v>
      </c>
      <c r="CS284" s="9" t="n">
        <v>0</v>
      </c>
      <c r="CT284" s="10" t="str">
        <f aca="false">IF(CS284&gt;0,"1", " ")</f>
        <v> </v>
      </c>
      <c r="CU284" s="10" t="str">
        <f aca="false">IF(CS284&gt;0,"HIP"," ")</f>
        <v> </v>
      </c>
      <c r="CV284" s="9" t="n">
        <v>0</v>
      </c>
      <c r="CW284" s="10" t="str">
        <f aca="false">IF(CV284&gt;0,"1", " ")</f>
        <v> </v>
      </c>
      <c r="CX284" s="10" t="str">
        <f aca="false">IF(CV284&gt;0,"HIP"," ")</f>
        <v> </v>
      </c>
      <c r="CY284" s="9" t="n">
        <v>-11</v>
      </c>
      <c r="CZ284" s="11" t="str">
        <f aca="false">IF(CY284&lt;0,"2"," ")</f>
        <v>2</v>
      </c>
      <c r="DA284" s="11" t="str">
        <f aca="false">IF(CY284&lt;0,"MIO"," ")</f>
        <v>MIO</v>
      </c>
      <c r="DB284" s="9" t="n">
        <v>-10.5</v>
      </c>
      <c r="DC284" s="11" t="str">
        <f aca="false">IF(DB284&lt;0,"2"," ")</f>
        <v>2</v>
      </c>
      <c r="DD284" s="11" t="str">
        <f aca="false">IF(DB284&lt;0,"MIO"," ")</f>
        <v>MIO</v>
      </c>
      <c r="DE284" s="9" t="n">
        <v>-1.75</v>
      </c>
      <c r="DF284" s="11" t="str">
        <f aca="false">IF(DE284&lt;0,"3"," ")</f>
        <v>3</v>
      </c>
      <c r="DG284" s="11" t="str">
        <f aca="false">IF(DE284&lt;0,"AST"," ")</f>
        <v>AST</v>
      </c>
      <c r="DH284" s="9" t="n">
        <v>-1.5</v>
      </c>
      <c r="DI284" s="11" t="str">
        <f aca="false">IF(DH284&lt;0,"3"," ")</f>
        <v>3</v>
      </c>
      <c r="DJ284" s="11" t="str">
        <f aca="false">IF(DH284&lt;0,"AST"," ")</f>
        <v>AST</v>
      </c>
      <c r="DK284" s="9" t="n">
        <v>0</v>
      </c>
      <c r="DL284" s="10" t="str">
        <f aca="false">IF(DK284&gt;0,"4"," ")</f>
        <v> </v>
      </c>
      <c r="DM284" s="10" t="str">
        <f aca="false">IF(DK284&gt;0,"PRE"," ")</f>
        <v> </v>
      </c>
      <c r="DN284" s="9" t="n">
        <v>0</v>
      </c>
      <c r="DO284" s="10" t="str">
        <f aca="false">IF(DN284&gt;0,"4"," ")</f>
        <v> </v>
      </c>
      <c r="DP284" s="10" t="str">
        <f aca="false">IF(DN284&gt;0,"PRE"," ")</f>
        <v> </v>
      </c>
      <c r="DQ284" s="12" t="n">
        <v>2</v>
      </c>
      <c r="DR284" s="12" t="n">
        <v>2</v>
      </c>
      <c r="DS284" s="12" t="str">
        <f aca="false">CONCATENATE(CO284,CU284,DA284,DG284,DM284)</f>
        <v>  MIOAST </v>
      </c>
      <c r="DT284" s="10" t="str">
        <f aca="false" t="array" ref="DT284">_xlfn.IFS(DS284="EME    ","0", DS284=" HIP   ","1", DS284="  MIO  ","2", DS284="   AST ","3", DS284="    PRE","4", DS284="EME   PRE","5", DS284=" HIP  PRE","6", DS284=" HIP AST ","7", DS284="  MIO PRE","8", DS284="  MIOAST ","9", DS284="   ASTPRE","10",DS284=" HIP ASTPRE","11", DS284="  MIOASTPRE","12", DS284="     ","0")</f>
        <v>9</v>
      </c>
      <c r="DU284" s="1" t="s">
        <v>154</v>
      </c>
      <c r="DV284" s="1" t="str">
        <f aca="false" t="array" ref="DV284">_xlfn.IFS(DU284="SI","2", DU284="NO","1")</f>
        <v>1</v>
      </c>
      <c r="DW284" s="10" t="n">
        <v>0</v>
      </c>
      <c r="DX284" s="11" t="str">
        <f aca="false">IF(DW284=0,"1","2")</f>
        <v>1</v>
      </c>
      <c r="DY284" s="11" t="str">
        <f aca="false" t="array" ref="DY284">_xlfn.IFS(DW284=0,"0", DW284=0.25, "1", DW284=0.5,"2", DW284=0.75,"3", DW284=1,"4",DW284=1.25,"5", DW284=1.5,"6", DW284=1.75,"7", DW284=2,"8")</f>
        <v>0</v>
      </c>
      <c r="DZ284" s="10" t="n">
        <v>0</v>
      </c>
      <c r="EA284" s="11" t="str">
        <f aca="false">IF(DZ284=0,"1","2")</f>
        <v>1</v>
      </c>
      <c r="EB284" s="11" t="str">
        <f aca="false" t="array" ref="EB284">_xlfn.IFS(DZ284=0,"0", DZ284=0.25, "1", DZ284=0.5,"2", DZ284=0.75,"3", DZ284=1,"4",DZ284=1.25,"5", DZ284=1.5,"6", DZ284=1.75,"7", DZ284=2,"8")</f>
        <v>0</v>
      </c>
      <c r="EC284" s="10" t="n">
        <v>0</v>
      </c>
      <c r="ED284" s="10" t="str">
        <f aca="false">IF(EC284=0,"1","2")</f>
        <v>1</v>
      </c>
      <c r="EE284" s="11" t="str">
        <f aca="false" t="array" ref="EE284">_xlfn.IFS(EC284=0,"0", EC284=-0.25, "1", EC284=-0.5,"2", EC284=-0.75,"3", EC284=-1,"4",EC284=-1.25,"5", EC284=-1.5,"6", EC284=-1.75,"7", EC284=-2,"8", EC284=-2.25,"9",EC284=-2.5,"10", EC284=-2.75,"11", EC284=-3,"12", EC284=-3.25,"13", EC284=-3.5,"14", EC284=-3.75,"15",EC284=-4,"16")</f>
        <v>0</v>
      </c>
      <c r="EF284" s="10" t="n">
        <v>0</v>
      </c>
      <c r="EG284" s="10" t="str">
        <f aca="false">IF(EF284=0,"1","2")</f>
        <v>1</v>
      </c>
      <c r="EH284" s="11" t="str">
        <f aca="false" t="array" ref="EH284">_xlfn.IFS(EF284=0,"0", EF284=-0.25, "1", EF284=-0.5,"2", EF284=-0.75,"3", EF284=-1,"4",EF284=-1.25,"5", EF284=-1.5,"6", EF284=-1.75,"7", EF284=-2,"8", EF284=-2.25,"9",EF284=-2.5,"10", EF284=-2.75,"11", EF284=-3,"12", EF284=-3.25,"13", EF284=-3.5,"14", EF284=-3.75,"15",EF284=-4,"16")</f>
        <v>0</v>
      </c>
      <c r="EI284" s="10" t="n">
        <v>0</v>
      </c>
      <c r="EJ284" s="11" t="str">
        <f aca="false">IF(EI284=0,"1","2")</f>
        <v>1</v>
      </c>
      <c r="EK284" s="11" t="str">
        <f aca="false" t="array" ref="EK284">_xlfn.IFS(EI284=0,"0", EI284=-0.25, "1", EI284=-0.5,"2", EI284=-0.75,"3", EI284=-1,"4",EI284=-1.25,"5", EI284=-1.5,"6", EI284=-1.75,"7", EI284=-2,"8", EI284=-2.25,"9", EI284=-2.25,"9",EI284=-2.5,"10", EI284=-2.75,"11", EI284=-3,"12", EI284=-3.25,"13", EI284=-3.5,"14", EI284=-3.75,"15",EI284=-4,"16", EI284=0.25, "17", EI284=0.5, "18")</f>
        <v>0</v>
      </c>
      <c r="EL284" s="10" t="n">
        <v>0</v>
      </c>
      <c r="EM284" s="11" t="str">
        <f aca="false">IF(EL284=0,"1","2")</f>
        <v>1</v>
      </c>
      <c r="EN284" s="11" t="str">
        <f aca="false" t="array" ref="EN284">_xlfn.IFS(EL284=0.25,"17",EL284=0.5,"18", EL284=0,"0", EL284=-0.25, "1", EL284=-0.5,"2", EL284=-0.75,"3", EL284=-1,"4",EL284=-1.25,"5", EL284=-1.5,"6", EL284=-1.75,"7", EL284=-2,"8",EL284= -2.25,"9",EL284=-2.5,"10",EL284= -2.75,"11",EL284= -3,"12",EL284= -3.25,"13",EL284= -3.5,"14",EL284= -3.75,"15",EL284=-4,"16")</f>
        <v>0</v>
      </c>
      <c r="EO284" s="10" t="n">
        <v>0</v>
      </c>
      <c r="EP284" s="11" t="e">
        <f aca="false">IF(#ref!=0,"1","2")</f>
        <v>#NAME?</v>
      </c>
      <c r="EQ284" s="11" t="e">
        <f aca="false" t="array" ref="EQ284">_xlfn.IFS(#ref!=0,"0",#ref!= 0.25, "1",#ref!= 0.5,"2",#ref!= 0.75,"3",#ref!= 1,"4",#ref!=1.25,"5",#ref!= 1.5,"6",#ref!= 1.75,"7",#ref!= 2,"8",#ref!= 2.25,"9",#ref!= 2.25,"9",#ref!=2.5,"10",#ref!= 2.75,"11",#ref!= 3,"12",#ref!= 3.25,"13",#ref!= 3.5,"14",#ref!= 3.75,"15",#ref!=4,"16",#ref!= -0.25, "17", bq=-0.5, "18")</f>
        <v>#NAME?</v>
      </c>
      <c r="ER284" s="10" t="n">
        <v>0</v>
      </c>
      <c r="ES284" s="11" t="e">
        <f aca="false">IF(#ref!=0,"1","2")</f>
        <v>#NAME?</v>
      </c>
      <c r="ET284" s="11" t="e">
        <f aca="false" t="array" ref="ET284">_xlfn.IFS(#ref!=0,"0",#ref!= 0.25, "1",#ref!= 0.5,"2",#ref!= 0.75,"3",#ref!= 1,"4",#ref!=1.25,"5",#ref!= 1.5,"6",#ref!= 1.75,"7",#ref!= 2,"8",#ref!= 2.25,"9",#ref!= 2.25,"9",#ref!=2.5,"10",#ref!= 2.75,"11",#ref!= 3,"12",#ref!= 3.25,"13",#ref!= 3.5,"14",#ref!= 3.75,"15",#ref!=4,"16",#ref!= -0.25, "17", bq=-0.5, "18")</f>
        <v>#NAME?</v>
      </c>
      <c r="EU284" s="13" t="n">
        <v>18</v>
      </c>
      <c r="EV284" s="14" t="str">
        <f aca="false">VLOOKUP(EU284,LEYENDA!$G$2:$H$8,2,TRUE())</f>
        <v>13-18</v>
      </c>
      <c r="EW284" s="14" t="str">
        <f aca="false" t="array" ref="EW284">_xlfn.IFS(EV284="0-5","1", EV284="6-12","2", EV284="13-18","3", EV284="19-24","4", EV284="25-36","5", EV284="37-48","6", EV284="49-60","7")</f>
        <v>3</v>
      </c>
    </row>
    <row r="285" customFormat="false" ht="13.5" hidden="false" customHeight="false" outlineLevel="0" collapsed="false">
      <c r="A285" s="1" t="n">
        <v>72</v>
      </c>
      <c r="B285" s="32" t="n">
        <v>6</v>
      </c>
      <c r="C285" s="33" t="n">
        <v>38734</v>
      </c>
      <c r="D285" s="6"/>
      <c r="E285" s="5" t="str">
        <f aca="false">VLOOKUP(A285,'286'!$A$3:$J$600,10,FALSE())</f>
        <v>LOZOYA SERRANO, BLANCA</v>
      </c>
      <c r="F285" s="4" t="str">
        <f aca="false">VLOOKUP(A285,'286'!$A$3:$I$1768,3,FALSE())</f>
        <v>LOSEBLAN</v>
      </c>
      <c r="G285" s="6" t="n">
        <f aca="false">VLOOKUP(A285,'286'!$A$3:$I$1768,4,FALSE())</f>
        <v>25372</v>
      </c>
      <c r="H285" s="7" t="n">
        <f aca="false">YEAR(C285)-YEAR(G285)</f>
        <v>37</v>
      </c>
      <c r="I285" s="1" t="str">
        <f aca="false">VLOOKUP(H285,LEYENDA!$C$2:$D$6,2,TRUE())</f>
        <v>25-40</v>
      </c>
      <c r="J285" s="5" t="str">
        <f aca="false">VLOOKUP(A285,'286'!$A$3:$I$1768,7,FALSE())</f>
        <v>M</v>
      </c>
      <c r="K285" s="8" t="str">
        <f aca="false">VLOOKUP(A285,'286'!$A$3:$I$1768,2,FALSE())</f>
        <v>OD</v>
      </c>
      <c r="L285" s="4" t="str">
        <f aca="false">VLOOKUP(A285,'286'!$A$3:$I$1768,8,FALSE())</f>
        <v>D</v>
      </c>
      <c r="M285" s="4" t="str">
        <f aca="false">VLOOKUP(A285,'286'!$A$3:$I$1768,9,FALSE())</f>
        <v>D</v>
      </c>
      <c r="N285" s="8" t="str">
        <f aca="false">IF(R285=O285, "MISMA","CONTRARIA")</f>
        <v>MISMA</v>
      </c>
      <c r="O285" s="8" t="str">
        <f aca="false" t="array" ref="O285">_xlfn.IFS(L285="D","1", L285="I","2")</f>
        <v>1</v>
      </c>
      <c r="P285" s="8" t="str">
        <f aca="false" t="array" ref="P285">_xlfn.IFS(K285="OD","1", K285="OI","2")</f>
        <v>1</v>
      </c>
      <c r="Q285" s="1" t="str">
        <f aca="false" t="array" ref="Q285">_xlfn.IFS(J285="M","1", J285="H","2")</f>
        <v>1</v>
      </c>
      <c r="R285" s="8" t="str">
        <f aca="false" t="array" ref="R285">_xlfn.IFS(M285="D","1", M285="I","2")</f>
        <v>1</v>
      </c>
      <c r="S285" s="1" t="str">
        <f aca="false" t="array" ref="S285">_xlfn.IFS(N285="CONTRARIA", "1",N285= "MISMA","2")</f>
        <v>2</v>
      </c>
      <c r="T285" s="1" t="str">
        <f aca="false" t="array" ref="T285">_xlfn.IFS(I285="0-12","1", I285="13-24","2", I285="25-40","3", I285="41-60","4", I285="61-100","5")</f>
        <v>3</v>
      </c>
      <c r="U285" s="9" t="n">
        <v>-2</v>
      </c>
      <c r="V285" s="11" t="str">
        <f aca="false">IF(U285="","",IF(AND(U285&gt;=-9,U285&lt;=-6.5),"-9 a -6,5",IF(AND(U285&gt;=-6,U285&lt;=-3.5),"-6 a -3,5",IF(AND(U285&gt;=-3,U285&lt;=-1),"-3 a -1",IF(U285=-0.5,"-0,5",IF(AND(U285&gt;=0,U285&lt;=2.5),"0 a 2,5",IF(AND(U285&gt;=3,U285&lt;=5.5),"3 a 5,5",IF(AND(U285&gt;=6,U285&lt;=8.5),"6 a 8,5",IF(AND(U285&gt;=9,U285&lt;=20),"9 a 20","Fuera de rango")))))))))</f>
        <v>-3 a -1</v>
      </c>
      <c r="W285" s="11" t="n">
        <f aca="false">IF(V285="","",IF(V285="-9 a -6,5",2,IF(V285="-6 a -3,5",3,IF(V285="-3 a -1",4,IF(V285="-0,5","NORMA",IF(V285="0 a 2,5",5,IF(V285="3 a 5,5",6,IF(V285="6 a 8,5",7,IF(V285="9 a 20",8,"Fuera de rango")))))))))</f>
        <v>4</v>
      </c>
      <c r="X285" s="9" t="n">
        <v>0</v>
      </c>
      <c r="Y285" s="10" t="str">
        <f aca="false">IF(X285="","",IF(AND(X285&gt;=0,X285&lt;=4),"0 a 4",IF(AND(X285&gt;=4.5,X285&lt;=8.5),"4,5 a 8,5",IF(X285=9,"9",IF(AND(X285&gt;=9.5,X285&lt;=13),"9,5 a 13",IF(AND(X285&gt;=13.5,X285&lt;=20),"13,5 a 20",IF(AND(X285&gt;=20.5,X285&lt;=35),"20,5 a 35","Fuera de rango")))))))</f>
        <v>0 a 4</v>
      </c>
      <c r="Z285" s="11" t="n">
        <f aca="false">IF(Y285="","",IF(Y285="0 a 4",1,IF(Y285="4,5 a 8,5",2,IF(Y285="9","NORMA",IF(Y285="9,5 a 13",3,IF(Y285="13,5 a 20",4,IF(Y285="20,5 a 35",5,"Fuera de rango")))))))</f>
        <v>1</v>
      </c>
      <c r="AA285" s="9" t="n">
        <v>14</v>
      </c>
      <c r="AB285" s="10" t="str">
        <f aca="false">IF(AA285="","",IF(AND(AA285&gt;=0,AA285&lt;=9),"0 a 9",IF(AND(AA285&gt;=9.5,AA285&lt;=18.5),"9,5 a 18,5",IF(AA285=19,"19",IF(AND(AA285&gt;=19.5,AA285&lt;=28),"19,5 a 28",IF(AND(AA285&gt;=28.5,AA285&lt;=40),"28,5 a 40","Fuera de rango"))))))</f>
        <v>9,5 a 18,5</v>
      </c>
      <c r="AC285" s="11" t="n">
        <f aca="false" t="array" ref="AC285">_xlfn.IFS(AB285="","",AB285="0 a 9",1,AB285="9,5 a 18,5",2,AB285="19","NORMA",AB285="19,5 a 28",3,AB285="28,5 a 40",4,TRUE(),"Fuera de rango")</f>
        <v>2</v>
      </c>
      <c r="AD285" s="9" t="n">
        <v>7</v>
      </c>
      <c r="AE285" s="10" t="str">
        <f aca="false">IF(AD285="","",IF(AND(AD285&gt;=-10,AD285&lt;=0),"De -10 a 0",IF(AND(AD285&gt;=0.5,AD285&lt;=9.5),"0,5 a 9,5",IF(AD285=10,"10",IF(AND(AD285&gt;=10.5,AD285&lt;=20),"10,5 a 20",IF(AND(AD285&gt;=20.5,AD285&lt;=40),"20,5 a 40","Fuera de rango"))))))</f>
        <v>0,5 a 9,5</v>
      </c>
      <c r="AF285" s="12" t="n">
        <f aca="false">IF(AD285="","",IF(AND(AD285&gt;=-10,AD285&lt;=0),1,IF(AND(AD285&gt;=0.5,AD285&lt;=9.5),2,IF(AD285=10,"NORMA",IF(AND(AD285&gt;=10.5,AD285&lt;=20),3,IF(AND(AD285&gt;=20.5,AD285&lt;=40),4,""))))))</f>
        <v>2</v>
      </c>
      <c r="AG285" s="9" t="n">
        <v>9</v>
      </c>
      <c r="AH285" s="11" t="str">
        <f aca="false">IF(AG285="","",IF(AND(AG285&gt;=0,AG285&lt;=4),"0 a 4",IF(AND(AG285&gt;=4.5,AG285&lt;=8.5),"4,5 a 8,5",IF(AG285=9,"9",IF(AND(AG285&gt;=9.5,AG285&lt;=13),"9,5 a 13",IF(AND(AG285&gt;=13.5,AG285&lt;=25),"13,5 a 25","Fuera de rango"))))))</f>
        <v>9</v>
      </c>
      <c r="AI285" s="11" t="str">
        <f aca="false">IF(AH285="","",IF(AH285="0 a 4",1,IF(AH285="4,5 a 8,5",2,IF(AH285="9","NORMA",IF(AH285="9,5 a 13",3,IF(AH285="13,5 a 25",4,""))))))</f>
        <v>NORMA</v>
      </c>
      <c r="AJ285" s="9" t="n">
        <v>-1</v>
      </c>
      <c r="AK285" s="10" t="str">
        <f aca="false">IF(AJ285="","",IF(AND(AJ285&gt;=-15,AJ285&lt;=-10.5),"-15 a -10,5",IF(AND(AJ285&gt;=-10,AJ285&lt;=-4),"-10 a -4",IF(AND(AJ285&gt;=-4.5,AJ285&lt;=0),"-4,5 a 0",IF(AND(AJ285&gt;=0.5,AJ285&lt;=4.5),"0,5 a 4,5",IF(AJ285=5,"5",IF(AND(AJ285&gt;=5.5,AJ285&lt;=10),"5,5 a 10",IF(AND(AJ285&gt;=10.5,AJ285&lt;=20),"10,5 a 20","Fuera de rango"))))))))</f>
        <v>-4,5 a 0</v>
      </c>
      <c r="AL285" s="11" t="n">
        <f aca="false">IF(AK285="","",IF(AK285="-15 a -10,5",1,IF(AK285="-10 a -4",2,IF(AK285="-4,5 a 0",3,IF(AK285="0,5 a 4,5",4,IF(AK285="5","NORMA",IF(AK285="5,5 a 10",5,IF(AK285="10,5 a 20",6,"Error"))))))))</f>
        <v>3</v>
      </c>
      <c r="AM285" s="9" t="n">
        <v>-1.5</v>
      </c>
      <c r="AN285" s="10" t="str">
        <f aca="false">IF(AM285="","",IF(AND(AM285&gt;=-7.5,AM285&lt;=-5.5),"-7,5 a -5,5",IF(AND(AM285&gt;=-5,AM285&lt;=-3),"-5 a -3",IF(AND(AM285&gt;=-2.5,AM285&lt;=-0.5),"-2,5 a -0,5",IF(AM285=0,"0,00",IF(AND(AM285&gt;=0.5,AM285&lt;=2.5),"0,5 a 2,5",IF(AND(AM285&gt;=3,AM285&lt;=5),"3 a 5",IF(AND(AM285&gt;=5.5,AM285&lt;=7.5),"5,5 a 7,5",IF(AND(AM285&gt;=8,AM285&lt;=10),"8 a 10","Fuera de rango")))))))))</f>
        <v>-2,5 a -0,5</v>
      </c>
      <c r="AO285" s="11" t="n">
        <f aca="false">IF(AN285="","",IF(AN285="-7,5 a -5,5",1,IF(AN285="-5 a -3",2,IF(AN285="-2,5 a -0,5",3,IF(AN285="0,00","NORMA",IF(AN285="0,5 a 2,5",4,IF(AN285="3 a 5",5,IF(AN285="5,5 a 7,5",6,IF(AN285="8 a 10",7,"Error")))))))))</f>
        <v>3</v>
      </c>
      <c r="AP285" s="9" t="n">
        <v>-2</v>
      </c>
      <c r="AQ285" s="10" t="str">
        <f aca="false">IF(AP285="","",IF(AND(AP285&gt;=-20,AP285&lt;=-9.5),"-20 a -9,5",IF(AND(AP285&gt;=-9,AP285&lt;=-6.5),"-9 a -6,5",IF(AP285=-6,"-6",IF(AND(AP285&gt;=-5.5,AP285&lt;=-3),"-5,5 a -3",IF(AND(AP285&gt;=-2.5,AP285&lt;=0),"-2,5 a 0",IF(AND(AP285&gt;=0.5,AP285&lt;=3),"0,5 a 3",IF(AND(AP285&gt;=3.5,AP285&lt;=6),"3,5 a 6",IF(AND(AP285&gt;=6.5,AP285&lt;=9),"6,5 a 9",IF(AND(AP285&gt;=9.5,AP285&lt;=20),"9,5 a 20","Fuera de rango"))))))))))</f>
        <v>-2,5 a 0</v>
      </c>
      <c r="AR285" s="11" t="n">
        <f aca="false">IF(AQ285="","",IF(AQ285="-20 a -9,5",1,IF(AQ285="-9 a -6,5",2,IF(AQ285="-6","NORMA",IF(AQ285="-5,5 a -3",3,IF(AQ285="-2,5 a 0",4,IF(AQ285="0,5 a 3",5,IF(AQ285="3,5 a 6",6,IF(AQ285="6,5 a 9",7,IF(AQ285="9,5 a 20",8,""))))))))))</f>
        <v>4</v>
      </c>
      <c r="AS285" s="9" t="n">
        <v>0</v>
      </c>
      <c r="AT285" s="10" t="str">
        <f aca="false">IF(AS285="","",IF(AND(AS285&gt;=-16,AS285&lt;=-14),"-16 a -14",IF(AND(AS285&gt;=-13.5,AS285&lt;=-11.5),"-13,5 a -11,5",IF(AND(AS285&gt;=-11,AS285&lt;=-9),"-11 a -9",IF(AND(AS285&gt;=-8.5,AS285&lt;=-6.5),"-8,5 a -6,5",IF(AND(AS285&gt;=-6,AS285&lt;=-4),"-6 a -4",IF(AND(AS285&gt;=-3.5,AS285&lt;=-1.5),"-3,5 a -1,5",IF(AND(AS285&gt;=-1,AS285&lt;=1),"-1 a 1",IF(AND(AS285&gt;=1.5,AS285&lt;=3.5),"1,5 a 3,5",IF(AND(AS285&gt;=4,AS285&lt;=6),"4 a 6",IF(AND(AS285&gt;=6.5,AS285&lt;=8.5),"6,5 a 8,5",IF(AND(AS285&gt;=9,AS285&lt;=11),"9 a 11",IF(AND(AS285&gt;=11.5,AS285&lt;=13.5),"11,5 a 13,5",IF(AND(AS285&gt;=14,AS285&lt;=16),"14 a 16",IF(AND(AS285&gt;=16.5,AS285&lt;=18.5),"16,5 a 18,5",IF(AND(AS285&gt;=19,AS285&lt;=21),"19 a 21","Fuera de rango"))))))))))))))))</f>
        <v>-1 a 1</v>
      </c>
      <c r="AU285" s="11" t="n">
        <f aca="false" t="array" ref="AU285">IF(AT285="","",_xlfn.IFS(AT285="-16 a -14",1,AT285="-13,5 a -11,5",2,AT285="-11 a -9",3,AT285="-8,5 a -6,5",4,AT285="-6 a -4",5,AT285="-3,5 a -1,5",6,AT285="-1 a 1",7,AT285="1,5 a 3,5",8,AT285="4 a 6","NORMA",AT285="6,5 a 8,5",9,AT285="9 a 11",10,AT285="11,5 a 13,5",11,AT285="14 a 16",12,AT285="16,5 a 18,5",13,AT285="19 a 21",14,TRUE(),""))</f>
        <v>7</v>
      </c>
      <c r="AV285" s="9" t="n">
        <v>1.25</v>
      </c>
      <c r="AW285" s="10" t="str">
        <f aca="false">IF(AV285="","",IF(AND(AV285&gt;=-1,AV285&lt;=-0.5),"-1 a -0,5",IF(AND(AV285&gt;-0.5,AV285&lt;=0),"De -0,5 a 0",IF(AND(AV285&gt;=0.25,AV285&lt;=0.75),"0,25 a 0,75",IF(AND(AV285&gt;=1,AV285&lt;=1.5),"1 a 1,5",IF(AND(AV285&gt;=1.75,AV285&lt;=2.25),"1,75 a 2,25",IF(AND(AV285&gt;=2.5,AV285&lt;=3),"2,5 a 3",IF(AND(AV285&gt;=3.25,AV285&lt;=3.75),"3,25 a 3,75","Fuera de rango"))))))))</f>
        <v>1 a 1,5</v>
      </c>
      <c r="AX285" s="11" t="n">
        <f aca="false">IF(AW285="","",IF(OR(AW285="-1 a -0,5",AW285="-1 a -0.5"),1,IF(OR(AW285="De -0,5 a 0",AW285="-0,5 a 0",AW285="De -0.5 a 0"),2,IF(OR(AW285="0,25 a 0,75",AW285="0.25 a 0.75"),"NORMA",IF(OR(AW285="1 a 1,5",AW285="1 a 1.5"),3,IF(OR(AW285="1,75 a 2,25",AW285="1.75 a 2.25"),4,IF(OR(AW285="2,5 a 3",AW285="2.5 a 3"),5,IF(OR(AW285="3,25 a 3,75",AW285="3.25 a 3.75"),6,""))))))))</f>
        <v>3</v>
      </c>
      <c r="AY285" s="9" t="n">
        <v>-3</v>
      </c>
      <c r="AZ285" s="10" t="str">
        <f aca="false">IF(AY285="","",IF(AND(AY285&gt;=-20,AY285&lt;=-9.5),"-20 a -9,5",IF(AND(AY285&gt;=-9,AY285&lt;=-6.5),"-9 a -6,5",IF(AY285=-6,"-6",IF(AND(AY285&gt;=-5.5,AY285&lt;=-3),"-5,5 a -3",IF(AND(AY285&gt;=-2.5,AY285&lt;=0),"-2,5 a 0",IF(AND(AY285&gt;=0.5,AY285&lt;=3),"0,5 a 3",IF(AND(AY285&gt;=3.5,AY285&lt;=6),"3,5 a 6","Fuera de rango"))))))))</f>
        <v>-5,5 a -3</v>
      </c>
      <c r="BA285" s="11" t="n">
        <f aca="false">IF(AZ285="","",IF(AZ285="-20 a -9,5",1,IF(AZ285="-9 a -6,5",2,IF(AZ285="-6","NORMA",IF(AZ285="-5,5 a -3",3,IF(AZ285="-2,5 a 0",4,IF(AZ285="0,5 a 3",5,IF(AZ285="3,5 a 6",6,""))))))))</f>
        <v>3</v>
      </c>
      <c r="BB285" s="9" t="n">
        <v>0</v>
      </c>
      <c r="BC285" s="10" t="str">
        <f aca="false" t="array" ref="BC285">IF(BB285="","",_xlfn.IFS(AND(BB285&gt;=0,BB285&lt;=2),"0 a 2",AND(BB285&gt;=2.5,BB285&lt;=4.5),"2,5 a 4,5",AND(BB285&gt;=5,BB285&lt;=7),"5 a 7",AND(BB285&gt;=7.5,BB285&lt;=9.5),"7,5 a 9,5",AND(BB285&gt;=10,BB285&lt;=12),"10 a 12",AND(BB285&gt;=12.5,BB285&lt;=14.5),"12,5 a 14,5",BB285=15,"15",AND(BB285&gt;=15.5,BB285&lt;=17.5),"15,5 a 17,5",AND(BB285&gt;=18,BB285&lt;=20),"18 a 20",AND(BB285&gt;=20.5,BB285&lt;=22.5),"20,5 a 22,5",AND(BB285&gt;=23,BB285&lt;=25),"23 a 25",TRUE(),"Fuera de rango"))</f>
        <v>0 a 2</v>
      </c>
      <c r="BD285" s="11" t="n">
        <f aca="false" t="array" ref="BD285">IF(BC285="","",_xlfn.IFS(BC285="0 a 2",1,BC285="2,5 a 4,5",2,BC285="5 a 7",3,BC285="7,5 a 9,5",4,BC285="10 a 12",5,BC285="12,5 a 14,5",6,BC285="15","NORMA",BC285="15,5 a 17,5",7,BC285="18 a 20",8,BC285="20,5 a 22,5",9,BC285="23 a 25",10,TRUE(),"Fuera de rango"))</f>
        <v>1</v>
      </c>
      <c r="BE285" s="9" t="n">
        <v>24</v>
      </c>
      <c r="BF285" s="10" t="str">
        <f aca="false">IF(BE285="","",IF(AND(BE285&gt;=-20,BE285&lt;=-10),"-20 a -10",IF(AND(BE285&gt;=-9.5,BE285&lt;=0.5),"-9,5 a 0,5",IF(AND(BE285&gt;=1,BE285&lt;=11),"1 a 11",IF(AND(BE285&gt;=11.5,BE285&lt;=20.5),"11,5 a 20,5",IF(BE285=21,"21",IF(AND(BE285&gt;=21.5,BE285&lt;=31.5),"21,5 a 31,5",IF(AND(BE285&gt;=32,BE285&lt;=42),"32 a 42","Fuera de rango"))))))))</f>
        <v>21,5 a 31,5</v>
      </c>
      <c r="BG285" s="11" t="n">
        <f aca="false">IF(BF285="","",IF(BF285="-20 a -10",1,IF(BF285="-9,5 a 0,5",2,IF(BF285="1 a 11",3,IF(BF285="11,5 a 20,5",4,IF(BF285="21","NORMA",IF(BF285="21,5 a 31,5",5,IF(BF285="32 a 42",6,""))))))))</f>
        <v>5</v>
      </c>
      <c r="BH285" s="9" t="n">
        <v>15</v>
      </c>
      <c r="BI285" s="10" t="str">
        <f aca="false">IF(BH285="","",IF(AND(BH285&gt;=-20,BH285&lt;=-15),"-20 a -15",IF(AND(BH285&gt;=-14.5,BH285&lt;=-9.5),"-14,5 a -9,5",IF(AND(BH285&gt;=-9,BH285&lt;=-4),"-9 a -4",IF(AND(BH285&gt;=-3.5,BH285&lt;=2.5),"-3,5 a 2,5",IF(AND(BH285&gt;=3,BH285&lt;=8),"3 a 8",IF(AND(BH285&gt;=8.5,BH285&lt;=14.5),"8,5 a 14,5",IF(BH285=15,"15",IF(AND(BH285&gt;=15.5,BH285&lt;=20.5),"15,5 a 20,5",IF(AND(BH285&gt;=21,BH285&lt;=26),"21 a 26","Fuera de rango"))))))))))</f>
        <v>15</v>
      </c>
      <c r="BJ285" s="11" t="str">
        <f aca="false">IF(BI285="","",IF(BI285="-20 a -15",1,IF(BI285="-14,5 a -9,5",2,IF(BI285="-9 a -4",3,IF(BI285="-3,5 a 2,5",4,IF(BI285="3 a 8",5,IF(BI285="8,5 a 14,5",6,IF(BI285="15","NORMA",IF(BI285="15,5 a 20,5",7,IF(BI285="21 a 26",8,IF(BI285="26,5 a 31,5",9,"")))))))))))</f>
        <v>NORMA</v>
      </c>
      <c r="BK285" s="9" t="n">
        <v>0</v>
      </c>
      <c r="BL285" s="10" t="str">
        <f aca="false">IF(BK285="","",IF(AND(BK285&gt;=0,BK285&lt;=2),"0 - 2",IF(AND(BK285&gt;=2.5,BK285&lt;=4.5),"2,5 - 4,5",IF(AND(BK285&gt;=5,BK285&lt;=7),"5 - 7",IF(AND(BK285&gt;=7.5,BK285&lt;=9.5),"7,5 - 9,5",IF(AND(BK285&gt;=10,BK285&lt;=12),"10 - 12",IF(AND(BK285&gt;=12.5,BK285&lt;=13.5),"12,5 - 13,5",IF(BK285=14,"14",IF(AND(BK285&gt;=14.5,BK285&lt;=16.5),"14,5 - 16,5",IF(AND(BK285&gt;=17,BK285&lt;=19),"17 - 19",IF(AND(BK285&gt;=19.5,BK285&lt;=21.5),"19,5 - 21,5",IF(AND(BK285&gt;=22,BK285&lt;=24),"22 - 24",IF(AND(BK285&gt;=24.5,BK285&lt;=26.5),"24,5 - 26,5",IF(AND(BK285&gt;=27,BK285&lt;=29),"27 - 29",IF(AND(BK285&gt;=29.5,BK285&lt;=30),"29,5 - 30","Fuera de rango")))))))))))))))</f>
        <v>0 - 2</v>
      </c>
      <c r="BM285" s="11" t="n">
        <f aca="false">IF(BL285="","",IF(BL285="0 - 2",1,IF(BL285="2,5 - 4,5",2,IF(BL285="5 - 7",3,IF(BL285="7,5 - 9,5",4,IF(BL285="10 - 12",5,IF(BL285="12,5 - 13,5",6,IF(BL285="14","NORMA",IF(BL285="14,5 - 16,5",7,IF(BL285="17 - 19",8,IF(BL285="19,5 - 21,5",9,IF(BL285="22 - 24",10,IF(BL285="24,5 - 26,5",11,IF(BL285="27 - 29",12,IF(BL285="29,5 - 30",13,"")))))))))))))))</f>
        <v>1</v>
      </c>
      <c r="BN285" s="9" t="n">
        <v>21</v>
      </c>
      <c r="BO285" s="10" t="str">
        <f aca="false">IF(BN285="","",IF(AND(BN285&gt;=-20,BN285&lt;=-10),"-20 a -10",IF(AND(BN285&gt;=-9.5,BN285&lt;=0.5),"-9,5 a 0,5",IF(AND(BN285&gt;=1,BN285&lt;=11),"1 a 11",IF(AND(BN285&gt;=11.5,BN285&lt;=21.5),"11,5 a 21,5",IF(BN285=22,"22",IF(AND(BN285&gt;=22.5,BN285&lt;=32.5),"22,5 a 32,5",IF(AND(BN285&gt;=33,BN285&lt;=43),"33 a 43","Fuera de rango"))))))))</f>
        <v>11,5 a 21,5</v>
      </c>
      <c r="BP285" s="11" t="n">
        <f aca="false">IF(BO285="","",IF(BO285="-20 a -10",1,IF(BO285="-9,5 a 0,5",2,IF(BO285="1 a 11",3,IF(BO285="11,5 a 21,5",4,IF(BO285="22","NORMA",IF(BO285="22,5 a 32,5",5,IF(BO285="33 a 43",6,""))))))))</f>
        <v>4</v>
      </c>
      <c r="BQ285" s="9" t="n">
        <v>8</v>
      </c>
      <c r="BR285" s="10" t="str">
        <f aca="false">IF(BQ285="","",IF(AND(BQ285&gt;=-20,BQ285&lt;=-15),"-20 a -15",IF(AND(BQ285&gt;=-14.5,BQ285&lt;=-9.5),"-14,5 a -9,5",IF(AND(BQ285&gt;=-9,BQ285&lt;=-4),"-9 a -4",IF(AND(BQ285&gt;=-3.5,BQ285&lt;=2.5),"-3,5 a 2,5",IF(AND(BQ285&gt;=3,BQ285&lt;=8),"3 a 8",IF(AND(BQ285&gt;=8.5,BQ285&lt;=13.5),"8,5 a 13,5",IF(AND(BQ285&gt;=14,BQ285&lt;=17.5),"14 a 17,5",IF(BQ285=18,"18",IF(AND(BQ285&gt;=18.5,BQ285&lt;=23.5),"18,5 a 23,5",IF(AND(BQ285&gt;=24,BQ285&lt;=29),"24 a 29",IF(AND(BQ285&gt;=29.5,BQ285&lt;=34.5),"29,5 a 34,5",IF(AND(BQ285&gt;=35,BQ285&lt;=40),"35 a 40","Fuera de rango")))))))))))))</f>
        <v>3 a 8</v>
      </c>
      <c r="BS285" s="11" t="n">
        <f aca="false">IF(BR285="","",IF(BR285="-20 a -15",1,IF(BR285="-14,5 a -9,5",2,IF(BR285="-9 a -4",3,IF(BR285="-3,5 a 2,5",4,IF(BR285="3 a 8",5,IF(BR285="8,5 a 13,5",6,IF(BR285="14 a 17,5",7,IF(BR285="18","NORMA",IF(BR285="18,5 a 23,5",8,IF(BR285="24 a 29",9,IF(BR285="29,5 a 34,5",10,IF(BR285="35 a 40",11,"")))))))))))))</f>
        <v>5</v>
      </c>
      <c r="BT285" s="9" t="n">
        <v>3</v>
      </c>
      <c r="BU285" s="10" t="str">
        <f aca="false">IF(BT285="","",IF(AND(BT285&gt;=-20,BT285&lt;=-18),"-20 a -18",IF(AND(BT285&gt;=-17.5,BT285&lt;=-15.5),"-17,5 a -15,5",IF(AND(BT285&gt;=-15,BT285&lt;=-13),"-15 a -13",IF(AND(BT285&gt;=-12.5,BT285&lt;=-10.5),"-12,5 a -10,5",IF(AND(BT285&gt;=-10,BT285&lt;=-8),"-10 a -8",IF(AND(BT285&gt;=-7.5,BT285&lt;=-5.5),"-7,5 a -5,5",IF(AND(BT285&gt;=-5,BT285&lt;=-3),"-5 a -3",IF(AND(BT285&gt;=-2.5,BT285&lt;=-0.5),"-2,5 a -0,5",IF(BT285=0,"0",IF(AND(BT285&gt;=0.5,BT285&lt;=2.5),"0,5 a 2,5",IF(AND(BT285&gt;=3,BT285&lt;=5),"3 a 5",IF(AND(BT285&gt;=5.5,BT285&lt;=7.5),"5,5 a 7,5",IF(AND(BT285&gt;=8,BT285&lt;=10),"8 a 10",IF(AND(BT285&gt;=10.5,BT285&lt;=12.5),"10,5 a 12,5",IF(AND(BT285&gt;=13,BT285&lt;=15),"13 a 15",IF(AND(BT285&gt;=15.5,BT285&lt;=17.5),"15,5 a 17,5",IF(AND(BT285&gt;=18,BT285&lt;=20),"18 a 20","Fuera de rango"))))))))))))))))))</f>
        <v>3 a 5</v>
      </c>
      <c r="BV285" s="11" t="n">
        <f aca="false">IF(BT285="","",IF(BT285=0,"NORMA",IF(AND(BT285&gt;=-20,BT285&lt;=-18),2,IF(AND(BT285&gt;=-17.5,BT285&lt;=-15.5),2,IF(AND(BT285&gt;=-15,BT285&lt;=-13),3,IF(AND(BT285&gt;=-12.5,BT285&lt;=-10.5),4,IF(AND(BT285&gt;=-10,BT285&lt;=-8),5,IF(AND(BT285&gt;=-7.5,BT285&lt;=-5.5),6,IF(AND(BT285&gt;=-5,BT285&lt;=-3),7,IF(AND(BT285&gt;=-2.5,BT285&lt;=-0.5),8,IF(AND(BT285&gt;=0.5,BT285&lt;=2.5),9,IF(AND(BT285&gt;=3,BT285&lt;=5),10,IF(AND(BT285&gt;=5.5,BT285&lt;=7.5),11,IF(AND(BT285&gt;=8,BT285&lt;=10),12,IF(AND(BT285&gt;=10.5,BT285&lt;=12.5),13,IF(AND(BT285&gt;=13,BT285&lt;=15),14,IF(AND(BT285&gt;=15.5,BT285&lt;=17.5),15,IF(AND(BT285&gt;=18,BT285&lt;=20),16,"Fuera de rango"))))))))))))))))))</f>
        <v>10</v>
      </c>
      <c r="BW285" s="9" t="n">
        <v>-4</v>
      </c>
      <c r="BX285" s="10" t="n">
        <f aca="false">18.5- (0.3*H285)</f>
        <v>7.4</v>
      </c>
      <c r="BY285" s="10" t="n">
        <f aca="false">(BW285)-(BX285)</f>
        <v>-11.4</v>
      </c>
      <c r="BZ285" s="10" t="str">
        <f aca="false">IF(BY285="","",IF(BY285&lt;-27.5,"De -30 a -28",IF(BY285&lt;-25,"De -27,5 a -25,5",IF(BY285&lt;-22.5,"De -25 a -23",IF(BY285&lt;-20,"De -22,5 a -20,5",IF(BY285&lt;-17.5,"De -20 a -18",IF(BY285&lt;-15,"De -17,5 a -15,5",IF(BY285&lt;-12.5,"De -15 a -13",IF(BY285&lt;-10,"De -12,5 a -10,5",IF(BY285&lt;-7.5,"De -10 a -8",IF(BY285&lt;-5,"De -7,5 a -5,5",IF(BY285&lt;-2.5,"De -5 a -3",IF(BY285&lt;0,"De -2,5 a -0,5",IF(BY285&lt;2.5,"De 0 a 2",IF(BY285&lt;5,"De 2,5 a 4,5",IF(BY285&lt;7.5,"De 5 a 7",IF(BY285&lt;10,"De 7,5 a 9,5",IF(BY285&lt;12.5,"De 10 a 12",IF(BY285&lt;15,"De 12,5 a 14,5",IF(BY285&lt;17.5,"De 15 a 17",IF(BY285&lt;20,"De 17,5 a 19,5",IF(BY285&lt;22.5,"De 20 a 22",IF(BY285&lt;25,"De 22,5 a 24,5",IF(BY285&lt;27.5,"De 25 a 27","De 27,5 a 30"))))))))))))))))))))))))</f>
        <v>De -12,5 a -10,5</v>
      </c>
      <c r="CA285" s="12" t="n">
        <f aca="false">IF(BY285="","",IF(BY285&lt;=-28,1,IF(BY285&lt;=-25.5,2,IF(BY285&lt;=-23,3,IF(BY285&lt;=-20.5,4,IF(BY285&lt;=-18,5,IF(BY285&lt;=-15.5,6,IF(BY285&lt;=-13,7,IF(BY285&lt;=-10.5,8,IF(BY285&lt;=-8,9,IF(BY285&lt;=-5.5,10,IF(BY285&lt;=-3,11,IF(BY285&lt;=-0.5,12,IF(BY285&lt;=2,13,IF(BY285&lt;=4.5,14,IF(BY285&lt;=7,15,IF(BY285&lt;=9.5,16,IF(BY285&lt;=12,17,IF(BY285&lt;=14.5,18,IF(BY285&lt;=17,19,IF(BY285&lt;=19.5,20,IF(BY285&lt;=22,21,IF(BY285&lt;=24.5,22,IF(BY285&lt;=27,23,IF(BY285&lt;=30,24,"Fuera de rango")))))))))))))))))))))))))</f>
        <v>8</v>
      </c>
      <c r="CB285" s="9" t="n">
        <v>-4</v>
      </c>
      <c r="CC285" s="10" t="n">
        <f aca="false">18.5- (0.3*H285)</f>
        <v>7.4</v>
      </c>
      <c r="CD285" s="10" t="n">
        <f aca="false">(CB285)-(CC285)</f>
        <v>-11.4</v>
      </c>
      <c r="CE285" s="10" t="str">
        <f aca="false">IF(CD285="","",IF(CD285&lt;-27.5,"De -30 a -28",IF(CD285&lt;-25,"De -27,5 a -25,5",IF(CD285&lt;-22.5,"De -25 a -23",IF(CD285&lt;-20,"De -22,5 a -20,5",IF(CD285&lt;-17.5,"De -20 a -18",IF(CD285&lt;-15,"De -17,5 a -15,5",IF(CD285&lt;-12.5,"De -15 a -13",IF(CD285&lt;-10,"De -12,5 a -10,5",IF(CD285&lt;-7.5,"De -10 a -8",IF(CD285&lt;-5,"De -7,5 a -5,5",IF(CD285&lt;-2.5,"De -5 a -3",IF(CD285&lt;0,"De -2,5 a -0,5",IF(CD285&lt;=2,"De 0 a 2",IF(CD285&lt;=4.5,"De 2,5 a 4,5",IF(CD285&lt;=7,"De 5 a 7",IF(CD285&lt;=9.5,"De 7,5 a 9,5",IF(CD285&lt;=12,"De 10 a 12",IF(CD285&lt;=14.5,"De 12,5 a 14,5",IF(CD285&lt;=17,"De 15 a 17",IF(CD285&lt;=19.5,"De 17,5 a 19,5",IF(CD285&lt;=22,"De 20 a 22",IF(CD285&lt;=24.5,"De 22,5 a 24,5",IF(CD285&lt;=27,"De 25 a 27","De 27,5 a 30"))))))))))))))))))))))))</f>
        <v>De -12,5 a -10,5</v>
      </c>
      <c r="CF285" s="12" t="n">
        <f aca="false">IF(CD285="","",IF(CD285&lt;-27.5,1,IF(CD285&lt;-25,2,IF(CD285&lt;-22.5,3,IF(CD285&lt;-20,4,IF(CD285&lt;-17.5,5,IF(CD285&lt;-15,6,IF(CD285&lt;-12.5,7,IF(CD285&lt;-10,8,IF(CD285&lt;-7.5,9,IF(CD285&lt;-5,10,IF(CD285&lt;-2.5,11,IF(CD285&lt;0,12,IF(CD285&lt;2.5,13,IF(CD285&lt;5,14,IF(CD285&lt;7.5,15,IF(CD285&lt;10,16,IF(CD285&lt;12.5,17,IF(CD285&lt;15,18,IF(CD285&lt;17.5,19,IF(CD285&lt;20,20,IF(CD285&lt;22.5,21,IF(CD285&lt;25,22,IF(CD285&lt;27.5,23,24))))))))))))))))))))))))</f>
        <v>8</v>
      </c>
      <c r="CG285" s="9" t="n">
        <v>-2</v>
      </c>
      <c r="CH285" s="10" t="str">
        <f aca="false">IF(CG285="","",IF(AND(CG285&gt;=-10,CG285&lt;=-9.5),"-10 a -9,5",IF(AND(CG285&gt;-9.5,CG285&lt;=-8.5),"-9 a -8,5",IF(AND(CG285&gt;-8.5,CG285&lt;=-7.5),"-8 a -7,5",IF(AND(CG285&gt;-7.5,CG285&lt;=-6.5),"-7 a -6,5",IF(AND(CG285&gt;-6.5,CG285&lt;=-5.5),"-6 a -5,5",IF(AND(CG285&gt;-5.5,CG285&lt;=-4.5),"-5 a -4,5",IF(AND(CG285&gt;-4.5,CG285&lt;=-3.5),"-4 a -3,5",IF(AND(CG285&gt;-3.5,CG285&lt;=-2.5),"-3 a -2,5",IF(CG285=-2.25,"-2,25",IF(AND(CG285&gt;-2.5,CG285&lt;=-1.5),"-2 a -1,5",IF(AND(CG285&gt;-1.5,CG285&lt;=-0.5),"-1 a -0,5",IF(AND(CG285&gt;-0.5,CG285&lt;=0.5),"0 a 0,5",IF(AND(CG285&gt;0.5,CG285&lt;=1.5),"1 a 1,5",IF(AND(CG285&gt;1.5,CG285&lt;=2.5),"2 a 2,5",IF(AND(CG285&gt;2.5,CG285&lt;=3.5),"3 a 3,5",IF(AND(CG285&gt;3.5,CG285&lt;=4.5),"4 a 4,5",IF(AND(CG285&gt;4.5,CG285&lt;=5.5),"5 a 5,5",IF(AND(CG285&gt;5.5,CG285&lt;=6.5),"6 a 6,5",IF(AND(CG285&gt;6.5,CG285&lt;=7.5),"7 a 7,5",IF(AND(CG285&gt;7.5,CG285&lt;=8.5),"8 a 8,5",IF(AND(CG285&gt;8.5,CG285&lt;=9.5),"9 a 9,5",IF(CG285&gt;=10,"10","Fuera de rango")))))))))))))))))))))))</f>
        <v>-2 a -1,5</v>
      </c>
      <c r="CI285" s="11" t="n">
        <f aca="false">IF(CG285="","",IF(CG285=-2.25,"NORMA",IF(CG285&lt;=-9.5,1,IF(CG285&lt;=-8.5,2,IF(CG285&lt;=-7.5,3,IF(CG285&lt;=-6.5,4,IF(CG285&lt;=-5.5,5,IF(CG285&lt;=-4.5,6,IF(CG285&lt;=-3.5,7,IF(CG285&lt;=-2.5,8,IF(CG285&lt;=-1.5,9,IF(CG285&lt;=-0.5,10,IF(CG285&lt;=0.5,11,IF(CG285&lt;=1.5,12,IF(CG285&lt;=2.5,13,IF(CG285&lt;=3.5,14,IF(CG285&lt;=4.5,15,IF(CG285&lt;=5.5,16,IF(CG285&lt;=6.5,17,IF(CG285&lt;=7.5,18,IF(CG285&lt;=8.5,19,IF(CG285&lt;=9.5,20,IF(CG285=10,21,"Fuera de rango")))))))))))))))))))))))</f>
        <v>9</v>
      </c>
      <c r="CJ285" s="9" t="n">
        <v>2.75</v>
      </c>
      <c r="CK285" s="10" t="str">
        <f aca="false">IF(CJ285="","",IF(AND(CJ285&gt;=-6,CJ285&lt;=-5.5),"-6 a -5,5",IF(AND(CJ285&gt;-5.5,CJ285&lt;=-4.5),"-5 a -4,5",IF(AND(CJ285&gt;-4.5,CJ285&lt;=-3.5),"-4 a -3,5",IF(AND(CJ285&gt;-3.5,CJ285&lt;=-2.5),"-3 a -2,5",IF(AND(CJ285&gt;-2.5,CJ285&lt;=-1.5),"-2 a -1,5",IF(AND(CJ285&gt;-1.5,CJ285&lt;=-0.5),"-1 a -0,5",IF(AND(CJ285&gt;-0.5,CJ285&lt;=0.5),"0 a 0,5",IF(AND(CJ285&gt;0.5,CJ285&lt;=1.5),"1 a 1,5",IF(AND(CJ285&gt;1.5,CJ285&lt;2.5),"2",IF(AND(CJ285&gt;=2.5,CJ285&lt;=3),"2,5 a 3",IF(AND(CJ285&gt;3,CJ285&lt;=4),"3,5 a 4",IF(AND(CJ285&gt;4,CJ285&lt;=5),"4,5 a 5",IF(AND(CJ285&gt;5,CJ285&lt;=6),"5,5 a 6",IF(AND(CJ285&gt;6,CJ285&lt;=7),"6,5 a 7",IF(AND(CJ285&gt;7,CJ285&lt;=8),"7,5 a 8",IF(AND(CJ285&gt;8,CJ285&lt;=9.5),"8,5 a 9,5",IF(CJ285=10,"10","Fuera de rango"))))))))))))))))))</f>
        <v>2,5 a 3</v>
      </c>
      <c r="CL285" s="11" t="n">
        <f aca="false">IF(CK285="","",IF(OR(CK285="-6 a -5,5",CK285="-6 - -5,5"),1,IF(OR(CK285="-5 a -4,5",CK285="-5 - -4,5"),2,IF(OR(CK285="-4 a -3,5",CK285="-4 - -3,5"),3,IF(OR(CK285="-3 a -2,5",CK285="-3 - -2,5"),4,IF(OR(CK285="-2 a -1,5",CK285="-2 - -1,5"),5,IF(OR(CK285="-1 a -0,5",CK285="-1 - -0,5"),6,IF(OR(CK285="0 a 0,5",CK285="0 - 0,5"),7,IF(OR(CK285="1 a 1,5",CK285="1 - 1,5"),8,IF(CK285="2","NORMA",IF(OR(CK285="2,5 a 3",CK285="2,5 - 3"),9,IF(OR(CK285="3,5 a 4",CK285="3,5 - 4"),10,IF(OR(CK285="4,5 a 5",CK285="4,5 - 5"),11,IF(OR(CK285="5,5 a 6",CK285="5,5 - 6"),12,IF(OR(CK285="6,5 a 7",CK285="6,5 - 7"),13,IF(OR(CK285="7,5 a 8",CK285="7,5 - 8"),14,IF(OR(CK285="8,5 a 9",CK285="8,5 - 9,5",CK285="9 a 9,5"),15,IF(CK285="10",15,IF(OR(CK285="0,5 a 1",CK285="0,5 - 1"),7,"Fuera de rango")))))))))))))))))))</f>
        <v>9</v>
      </c>
      <c r="CM285" s="10" t="n">
        <v>0</v>
      </c>
      <c r="CN285" s="10" t="str">
        <f aca="false">IF(CM285=0,"0", " ")</f>
        <v>0</v>
      </c>
      <c r="CO285" s="10" t="str">
        <f aca="false">IF(CM285&gt;0,"EME"," ")</f>
        <v> </v>
      </c>
      <c r="CP285" s="10" t="n">
        <v>0</v>
      </c>
      <c r="CQ285" s="10" t="str">
        <f aca="false">IF(CP285&gt;0,"0", " ")</f>
        <v> </v>
      </c>
      <c r="CR285" s="10" t="str">
        <f aca="false">IF(CP285&gt;0,"EME"," ")</f>
        <v> </v>
      </c>
      <c r="CS285" s="9" t="n">
        <v>0</v>
      </c>
      <c r="CT285" s="10" t="str">
        <f aca="false">IF(CS285&gt;0,"1", " ")</f>
        <v> </v>
      </c>
      <c r="CU285" s="10" t="str">
        <f aca="false">IF(CS285&gt;0,"HIP"," ")</f>
        <v> </v>
      </c>
      <c r="CV285" s="9" t="n">
        <v>0</v>
      </c>
      <c r="CW285" s="10" t="str">
        <f aca="false">IF(CV285&gt;0,"1", " ")</f>
        <v> </v>
      </c>
      <c r="CX285" s="10" t="str">
        <f aca="false">IF(CV285&gt;0,"HIP"," ")</f>
        <v> </v>
      </c>
      <c r="CY285" s="9" t="n">
        <v>-12.5</v>
      </c>
      <c r="CZ285" s="11" t="str">
        <f aca="false">IF(CY285&lt;0,"2"," ")</f>
        <v>2</v>
      </c>
      <c r="DA285" s="11" t="str">
        <f aca="false">IF(CY285&lt;0,"MIO"," ")</f>
        <v>MIO</v>
      </c>
      <c r="DB285" s="9" t="n">
        <v>-13</v>
      </c>
      <c r="DC285" s="11" t="str">
        <f aca="false">IF(DB285&lt;0,"2"," ")</f>
        <v>2</v>
      </c>
      <c r="DD285" s="11" t="str">
        <f aca="false">IF(DB285&lt;0,"MIO"," ")</f>
        <v>MIO</v>
      </c>
      <c r="DE285" s="9" t="n">
        <v>0</v>
      </c>
      <c r="DF285" s="11" t="str">
        <f aca="false">IF(DE285&lt;0,"3"," ")</f>
        <v> </v>
      </c>
      <c r="DG285" s="11" t="str">
        <f aca="false">IF(DE285&lt;0,"AST"," ")</f>
        <v> </v>
      </c>
      <c r="DH285" s="9" t="n">
        <v>0</v>
      </c>
      <c r="DI285" s="11" t="str">
        <f aca="false">IF(DH285&lt;0,"3"," ")</f>
        <v> </v>
      </c>
      <c r="DJ285" s="11" t="str">
        <f aca="false">IF(DH285&lt;0,"AST"," ")</f>
        <v> </v>
      </c>
      <c r="DK285" s="9" t="n">
        <v>0</v>
      </c>
      <c r="DL285" s="10" t="str">
        <f aca="false">IF(DK285&gt;0,"4"," ")</f>
        <v> </v>
      </c>
      <c r="DM285" s="10" t="str">
        <f aca="false">IF(DK285&gt;0,"PRE"," ")</f>
        <v> </v>
      </c>
      <c r="DN285" s="9" t="n">
        <v>0</v>
      </c>
      <c r="DO285" s="10" t="str">
        <f aca="false">IF(DN285&gt;0,"4"," ")</f>
        <v> </v>
      </c>
      <c r="DP285" s="10" t="str">
        <f aca="false">IF(DN285&gt;0,"PRE"," ")</f>
        <v> </v>
      </c>
      <c r="DQ285" s="12" t="n">
        <v>1</v>
      </c>
      <c r="DR285" s="12" t="n">
        <v>1</v>
      </c>
      <c r="DS285" s="12" t="str">
        <f aca="false">CONCATENATE(CO285,CU285,DA285,DG285,DM285)</f>
        <v>  MIO  </v>
      </c>
      <c r="DT285" s="10" t="str">
        <f aca="false" t="array" ref="DT285">_xlfn.IFS(DS285="EME    ","0", DS285=" HIP   ","1", DS285="  MIO  ","2", DS285="   AST ","3", DS285="    PRE","4", DS285="EME   PRE","5", DS285=" HIP  PRE","6", DS285=" HIP AST ","7", DS285="  MIO PRE","8", DS285="  MIOAST ","9", DS285="   ASTPRE","10",DS285=" HIP ASTPRE","11", DS285="  MIOASTPRE","12", DS285="     ","0")</f>
        <v>2</v>
      </c>
      <c r="DU285" s="1" t="s">
        <v>154</v>
      </c>
      <c r="DV285" s="1" t="str">
        <f aca="false" t="array" ref="DV285">_xlfn.IFS(DU285="SI","2", DU285="NO","1")</f>
        <v>1</v>
      </c>
      <c r="DW285" s="10" t="n">
        <v>0</v>
      </c>
      <c r="DX285" s="11" t="str">
        <f aca="false">IF(DW285=0,"1","2")</f>
        <v>1</v>
      </c>
      <c r="DY285" s="11" t="str">
        <f aca="false" t="array" ref="DY285">_xlfn.IFS(DW285=0,"0", DW285=0.25, "1", DW285=0.5,"2", DW285=0.75,"3", DW285=1,"4",DW285=1.25,"5", DW285=1.5,"6", DW285=1.75,"7", DW285=2,"8")</f>
        <v>0</v>
      </c>
      <c r="DZ285" s="10" t="n">
        <v>0</v>
      </c>
      <c r="EA285" s="11" t="str">
        <f aca="false">IF(DZ285=0,"1","2")</f>
        <v>1</v>
      </c>
      <c r="EB285" s="11" t="str">
        <f aca="false" t="array" ref="EB285">_xlfn.IFS(DZ285=0,"0", DZ285=0.25, "1", DZ285=0.5,"2", DZ285=0.75,"3", DZ285=1,"4",DZ285=1.25,"5", DZ285=1.5,"6", DZ285=1.75,"7", DZ285=2,"8")</f>
        <v>0</v>
      </c>
      <c r="EC285" s="10" t="n">
        <v>-1.5</v>
      </c>
      <c r="ED285" s="10" t="str">
        <f aca="false">IF(EC285=0,"1","2")</f>
        <v>2</v>
      </c>
      <c r="EE285" s="11" t="str">
        <f aca="false" t="array" ref="EE285">_xlfn.IFS(EC285=0,"0", EC285=-0.25, "1", EC285=-0.5,"2", EC285=-0.75,"3", EC285=-1,"4",EC285=-1.25,"5", EC285=-1.5,"6", EC285=-1.75,"7", EC285=-2,"8", EC285=-2.25,"9",EC285=-2.5,"10", EC285=-2.75,"11", EC285=-3,"12", EC285=-3.25,"13", EC285=-3.5,"14", EC285=-3.75,"15",EC285=-4,"16")</f>
        <v>6</v>
      </c>
      <c r="EF285" s="10" t="n">
        <v>-2.5</v>
      </c>
      <c r="EG285" s="10" t="str">
        <f aca="false">IF(EF285=0,"1","2")</f>
        <v>2</v>
      </c>
      <c r="EH285" s="11" t="str">
        <f aca="false" t="array" ref="EH285">_xlfn.IFS(EF285=0,"0", EF285=-0.25, "1", EF285=-0.5,"2", EF285=-0.75,"3", EF285=-1,"4",EF285=-1.25,"5", EF285=-1.5,"6", EF285=-1.75,"7", EF285=-2,"8", EF285=-2.25,"9",EF285=-2.5,"10", EF285=-2.75,"11", EF285=-3,"12", EF285=-3.25,"13", EF285=-3.5,"14", EF285=-3.75,"15",EF285=-4,"16")</f>
        <v>10</v>
      </c>
      <c r="EI285" s="10" t="n">
        <v>1.75</v>
      </c>
      <c r="EJ285" s="11" t="str">
        <f aca="false">IF(EI285=0,"1","2")</f>
        <v>2</v>
      </c>
      <c r="EK285" s="11" t="e">
        <f aca="false" t="array" ref="EK285">_xlfn.IFS(EI285=0,"0", EI285=-0.25, "1", EI285=-0.5,"2", EI285=-0.75,"3", EI285=-1,"4",EI285=-1.25,"5", EI285=-1.5,"6", EI285=-1.75,"7", EI285=-2,"8", EI285=-2.25,"9", EI285=-2.25,"9",EI285=-2.5,"10", EI285=-2.75,"11", EI285=-3,"12", EI285=-3.25,"13", EI285=-3.5,"14", EI285=-3.75,"15",EI285=-4,"16", EI285=0.25, "17", EI285=0.5, "18")</f>
        <v>#N/A</v>
      </c>
      <c r="EL285" s="10" t="n">
        <v>1.5</v>
      </c>
      <c r="EM285" s="11" t="str">
        <f aca="false">IF(EL285=0,"1","2")</f>
        <v>2</v>
      </c>
      <c r="EN285" s="11" t="e">
        <f aca="false" t="array" ref="EN285">_xlfn.IFS(EL285=0.25,"17",EL285=0.5,"18", EL285=0,"0", EL285=-0.25, "1", EL285=-0.5,"2", EL285=-0.75,"3", EL285=-1,"4",EL285=-1.25,"5", EL285=-1.5,"6", EL285=-1.75,"7", EL285=-2,"8",EL285= -2.25,"9",EL285=-2.5,"10",EL285= -2.75,"11",EL285= -3,"12",EL285= -3.25,"13",EL285= -3.5,"14",EL285= -3.75,"15",EL285=-4,"16")</f>
        <v>#N/A</v>
      </c>
      <c r="EO285" s="10" t="n">
        <v>0</v>
      </c>
      <c r="EP285" s="11" t="str">
        <f aca="false">IF(EO285=0,"1","2")</f>
        <v>1</v>
      </c>
      <c r="EQ285" s="11" t="str">
        <f aca="false" t="array" ref="EQ285">_xlfn.IFS(EO285=0,"0", EO285=0.25, "1", EO285=0.5,"2", EO285=0.75,"3", EO285=1,"4",EO285=1.25,"5", EO285=1.5,"6", EO285=1.75,"7", EO285=2,"8", EO285=2.25,"9", EO285=2.25,"9",EO285=2.5,"10", EO285=2.75,"11", EO285=3,"12", EO285=3.25,"13", EO285=3.5,"14", EO285=3.75,"15",EO285=4,"16", EO285=-0.25, "17", bq=-0.5, "18")</f>
        <v>0</v>
      </c>
      <c r="ER285" s="10" t="n">
        <v>0</v>
      </c>
      <c r="ES285" s="11" t="str">
        <f aca="false">IF(ER285=0,"1","2")</f>
        <v>1</v>
      </c>
      <c r="ET285" s="11" t="str">
        <f aca="false" t="array" ref="ET285">_xlfn.IFS(ER285=0,"0", ER285=0.25, "1", ER285=0.5,"2", ER285=0.75,"3", ER285=1,"4",ER285=1.25,"5", ER285=1.5,"6", ER285=1.75,"7", ER285=2,"8", ER285=2.25,"9", ER285=2.25,"9",ER285=2.5,"10", ER285=2.75,"11", ER285=3,"12", ER285=3.25,"13", ER285=3.5,"14", ER285=3.75,"15",ER285=4,"16", ER285=-0.25, "17", bq=-0.5, "18")</f>
        <v>0</v>
      </c>
      <c r="EU285" s="13" t="n">
        <v>70</v>
      </c>
      <c r="EV285" s="14" t="str">
        <f aca="false">VLOOKUP(EU285,LEYENDA!$G$2:$H$8,2,TRUE())</f>
        <v>49-60</v>
      </c>
      <c r="EW285" s="14" t="str">
        <f aca="false" t="array" ref="EW285">_xlfn.IFS(EV285="0-5","1", EV285="6-12","2", EV285="13-18","3", EV285="19-24","4", EV285="25-36","5", EV285="37-48","6", EV285="49-60","7")</f>
        <v>7</v>
      </c>
    </row>
    <row r="286" customFormat="false" ht="13.5" hidden="false" customHeight="false" outlineLevel="0" collapsed="false">
      <c r="A286" s="1" t="n">
        <v>72</v>
      </c>
      <c r="B286" s="32" t="n">
        <v>7</v>
      </c>
      <c r="C286" s="33" t="n">
        <v>39553</v>
      </c>
      <c r="D286" s="6"/>
      <c r="E286" s="5" t="str">
        <f aca="false">VLOOKUP(A286,'286'!$A$3:$J$600,10,FALSE())</f>
        <v>LOZOYA SERRANO, BLANCA</v>
      </c>
      <c r="F286" s="4" t="str">
        <f aca="false">VLOOKUP(A286,'286'!$A$3:$I$1768,3,FALSE())</f>
        <v>LOSEBLAN</v>
      </c>
      <c r="G286" s="6" t="n">
        <f aca="false">VLOOKUP(A286,'286'!$A$3:$I$1768,4,FALSE())</f>
        <v>25372</v>
      </c>
      <c r="H286" s="7" t="n">
        <f aca="false">YEAR(C286)-YEAR(G286)</f>
        <v>39</v>
      </c>
      <c r="I286" s="1" t="str">
        <f aca="false">VLOOKUP(H286,LEYENDA!$C$2:$D$6,2,TRUE())</f>
        <v>25-40</v>
      </c>
      <c r="J286" s="5" t="str">
        <f aca="false">VLOOKUP(A286,'286'!$A$3:$I$1768,7,FALSE())</f>
        <v>M</v>
      </c>
      <c r="K286" s="8" t="str">
        <f aca="false">VLOOKUP(A286,'286'!$A$3:$I$1768,2,FALSE())</f>
        <v>OD</v>
      </c>
      <c r="L286" s="4" t="str">
        <f aca="false">VLOOKUP(A286,'286'!$A$3:$I$1768,8,FALSE())</f>
        <v>D</v>
      </c>
      <c r="M286" s="4" t="str">
        <f aca="false">VLOOKUP(A286,'286'!$A$3:$I$1768,9,FALSE())</f>
        <v>D</v>
      </c>
      <c r="N286" s="8" t="str">
        <f aca="false">IF(R286=O286, "MISMA","CONTRARIA")</f>
        <v>MISMA</v>
      </c>
      <c r="O286" s="8" t="str">
        <f aca="false" t="array" ref="O286">_xlfn.IFS(L286="D","1", L286="I","2")</f>
        <v>1</v>
      </c>
      <c r="P286" s="8" t="str">
        <f aca="false" t="array" ref="P286">_xlfn.IFS(K286="OD","1", K286="OI","2")</f>
        <v>1</v>
      </c>
      <c r="Q286" s="1" t="str">
        <f aca="false" t="array" ref="Q286">_xlfn.IFS(J286="M","1", J286="H","2")</f>
        <v>1</v>
      </c>
      <c r="R286" s="8" t="str">
        <f aca="false" t="array" ref="R286">_xlfn.IFS(M286="D","1", M286="I","2")</f>
        <v>1</v>
      </c>
      <c r="S286" s="1" t="str">
        <f aca="false" t="array" ref="S286">_xlfn.IFS(N286="CONTRARIA", "1",N286= "MISMA","2")</f>
        <v>2</v>
      </c>
      <c r="T286" s="1" t="str">
        <f aca="false" t="array" ref="T286">_xlfn.IFS(I286="0-12","1", I286="13-24","2", I286="25-40","3", I286="41-60","4", I286="61-100","5")</f>
        <v>3</v>
      </c>
      <c r="U286" s="9" t="n">
        <v>2</v>
      </c>
      <c r="V286" s="1" t="str">
        <f aca="false">IF(U286="","",IF(AND(U286&gt;=-9,U286&lt;=-6.5),"-9 a -6,5",IF(AND(U286&gt;=-6,U286&lt;=-3.5),"-6 a -3,5",IF(AND(U286&gt;=-3,U286&lt;=-1),"-3 a -1",IF(U286=-0.5,"-0,5",IF(AND(U286&gt;=0,U286&lt;=2.5),"0 a 2,5",IF(AND(U286&gt;=3,U286&lt;=5.5),"3 a 5,5",IF(AND(U286&gt;=6,U286&lt;=8.5),"6 a 8,5",IF(AND(U286&gt;=9,U286&lt;=20),"9 a 20","Fuera de rango")))))))))</f>
        <v>0 a 2,5</v>
      </c>
      <c r="W286" s="11" t="n">
        <f aca="false">IF(V286="","",IF(V286="-9 a -6,5",2,IF(V286="-6 a -3,5",3,IF(V286="-3 a -1",4,IF(V286="-0,5","NORMA",IF(V286="0 a 2,5",5,IF(V286="3 a 5,5",6,IF(V286="6 a 8,5",7,IF(V286="9 a 20",8,"Fuera de rango")))))))))</f>
        <v>5</v>
      </c>
      <c r="X286" s="9" t="n">
        <v>0</v>
      </c>
      <c r="Y286" s="10" t="str">
        <f aca="false">IF(X286="","",IF(AND(X286&gt;=0,X286&lt;=4),"0 a 4",IF(AND(X286&gt;=4.5,X286&lt;=8.5),"4,5 a 8,5",IF(X286=9,"9",IF(AND(X286&gt;=9.5,X286&lt;=13),"9,5 a 13",IF(AND(X286&gt;=13.5,X286&lt;=20),"13,5 a 20",IF(AND(X286&gt;=20.5,X286&lt;=35),"20,5 a 35","Fuera de rango")))))))</f>
        <v>0 a 4</v>
      </c>
      <c r="Z286" s="11" t="n">
        <f aca="false">IF(Y286="","",IF(Y286="0 a 4",1,IF(Y286="4,5 a 8,5",2,IF(Y286="9","NORMA",IF(Y286="9,5 a 13",3,IF(Y286="13,5 a 20",4,IF(Y286="20,5 a 35",5,"Fuera de rango")))))))</f>
        <v>1</v>
      </c>
      <c r="AA286" s="9" t="n">
        <v>20</v>
      </c>
      <c r="AB286" s="10" t="str">
        <f aca="false">IF(AA286="","",IF(AND(AA286&gt;=0,AA286&lt;=9),"0 a 9",IF(AND(AA286&gt;=9.5,AA286&lt;=18.5),"9,5 a 18,5",IF(AA286=19,"19",IF(AND(AA286&gt;=19.5,AA286&lt;=28),"19,5 a 28",IF(AND(AA286&gt;=28.5,AA286&lt;=40),"28,5 a 40","Fuera de rango"))))))</f>
        <v>19,5 a 28</v>
      </c>
      <c r="AC286" s="11" t="n">
        <f aca="false" t="array" ref="AC286">_xlfn.IFS(AB286="","",AB286="0 a 9",1,AB286="9,5 a 18,5",2,AB286="19","NORMA",AB286="19,5 a 28",3,AB286="28,5 a 40",4,TRUE(),"Fuera de rango")</f>
        <v>3</v>
      </c>
      <c r="AD286" s="9" t="n">
        <v>15</v>
      </c>
      <c r="AE286" s="10" t="str">
        <f aca="false">IF(AD286="","",IF(AND(AD286&gt;=-10,AD286&lt;=0),"De -10 a 0",IF(AND(AD286&gt;=0.5,AD286&lt;=9.5),"0,5 a 9,5",IF(AD286=10,"10",IF(AND(AD286&gt;=10.5,AD286&lt;=20),"10,5 a 20",IF(AND(AD286&gt;=20.5,AD286&lt;=40),"20,5 a 40","Fuera de rango"))))))</f>
        <v>10,5 a 20</v>
      </c>
      <c r="AF286" s="12" t="n">
        <f aca="false">IF(AD286="","",IF(AND(AD286&gt;=-10,AD286&lt;=0),1,IF(AND(AD286&gt;=0.5,AD286&lt;=9.5),2,IF(AD286=10,"NORMA",IF(AND(AD286&gt;=10.5,AD286&lt;=20),3,IF(AND(AD286&gt;=20.5,AD286&lt;=40),4,""))))))</f>
        <v>3</v>
      </c>
      <c r="AG286" s="9" t="n">
        <v>7</v>
      </c>
      <c r="AH286" s="10" t="str">
        <f aca="false">IF(AG286="","",IF(AND(AG286&gt;=0,AG286&lt;=4),"0 a 4",IF(AND(AG286&gt;=4.5,AG286&lt;=8.5),"4,5 a 8,5",IF(AG286=9,"9",IF(AND(AG286&gt;=9.5,AG286&lt;=13),"9,5 a 13",IF(AND(AG286&gt;=13.5,AG286&lt;=25),"13,5 a 25","Fuera de rango"))))))</f>
        <v>4,5 a 8,5</v>
      </c>
      <c r="AI286" s="11" t="n">
        <f aca="false">IF(AH286="","",IF(AH286="0 a 4",1,IF(AH286="4,5 a 8,5",2,IF(AH286="9","NORMA",IF(AH286="9,5 a 13",3,IF(AH286="13,5 a 25",4,""))))))</f>
        <v>2</v>
      </c>
      <c r="AJ286" s="9" t="n">
        <v>-3</v>
      </c>
      <c r="AK286" s="10" t="str">
        <f aca="false">IF(AJ286="","",IF(AND(AJ286&gt;=-15,AJ286&lt;=-10.5),"-15 a -10,5",IF(AND(AJ286&gt;=-10,AJ286&lt;=-4),"-10 a -4",IF(AND(AJ286&gt;=-4.5,AJ286&lt;=0),"-4,5 a 0",IF(AND(AJ286&gt;=0.5,AJ286&lt;=4.5),"0,5 a 4,5",IF(AJ286=5,"5",IF(AND(AJ286&gt;=5.5,AJ286&lt;=10),"5,5 a 10",IF(AND(AJ286&gt;=10.5,AJ286&lt;=20),"10,5 a 20","Fuera de rango"))))))))</f>
        <v>-4,5 a 0</v>
      </c>
      <c r="AL286" s="11" t="n">
        <f aca="false">IF(AK286="","",IF(AK286="-15 a -10,5",1,IF(AK286="-10 a -4",2,IF(AK286="-4,5 a 0",3,IF(AK286="0,5 a 4,5",4,IF(AK286="5","NORMA",IF(AK286="5,5 a 10",5,IF(AK286="10,5 a 20",6,"Error"))))))))</f>
        <v>3</v>
      </c>
      <c r="AM286" s="9" t="n">
        <v>-1</v>
      </c>
      <c r="AN286" s="10" t="str">
        <f aca="false">IF(AM286="","",IF(AND(AM286&gt;=-7.5,AM286&lt;=-5.5),"-7,5 a -5,5",IF(AND(AM286&gt;=-5,AM286&lt;=-3),"-5 a -3",IF(AND(AM286&gt;=-2.5,AM286&lt;=-0.5),"-2,5 a -0,5",IF(AM286=0,"0,00",IF(AND(AM286&gt;=0.5,AM286&lt;=2.5),"0,5 a 2,5",IF(AND(AM286&gt;=3,AM286&lt;=5),"3 a 5",IF(AND(AM286&gt;=5.5,AM286&lt;=7.5),"5,5 a 7,5",IF(AND(AM286&gt;=8,AM286&lt;=10),"8 a 10","Fuera de rango")))))))))</f>
        <v>-2,5 a -0,5</v>
      </c>
      <c r="AO286" s="11" t="n">
        <f aca="false">IF(AN286="","",IF(AN286="-7,5 a -5,5",1,IF(AN286="-5 a -3",2,IF(AN286="-2,5 a -0,5",3,IF(AN286="0,00","NORMA",IF(AN286="0,5 a 2,5",4,IF(AN286="3 a 5",5,IF(AN286="5,5 a 7,5",6,IF(AN286="8 a 10",7,"Error")))))))))</f>
        <v>3</v>
      </c>
      <c r="AP286" s="9" t="n">
        <v>-1</v>
      </c>
      <c r="AQ286" s="10" t="str">
        <f aca="false">IF(AP286="","",IF(AND(AP286&gt;=-20,AP286&lt;=-9.5),"-20 a -9,5",IF(AND(AP286&gt;=-9,AP286&lt;=-6.5),"-9 a -6,5",IF(AP286=-6,"-6",IF(AND(AP286&gt;=-5.5,AP286&lt;=-3),"-5,5 a -3",IF(AND(AP286&gt;=-2.5,AP286&lt;=0),"-2,5 a 0",IF(AND(AP286&gt;=0.5,AP286&lt;=3),"0,5 a 3",IF(AND(AP286&gt;=3.5,AP286&lt;=6),"3,5 a 6",IF(AND(AP286&gt;=6.5,AP286&lt;=9),"6,5 a 9",IF(AND(AP286&gt;=9.5,AP286&lt;=20),"9,5 a 20","Fuera de rango"))))))))))</f>
        <v>-2,5 a 0</v>
      </c>
      <c r="AR286" s="11" t="n">
        <f aca="false">IF(AQ286="","",IF(AQ286="-20 a -9,5",1,IF(AQ286="-9 a -6,5",2,IF(AQ286="-6","NORMA",IF(AQ286="-5,5 a -3",3,IF(AQ286="-2,5 a 0",4,IF(AQ286="0,5 a 3",5,IF(AQ286="3,5 a 6",6,IF(AQ286="6,5 a 9",7,IF(AQ286="9,5 a 20",8,""))))))))))</f>
        <v>4</v>
      </c>
      <c r="AS286" s="9" t="n">
        <v>0</v>
      </c>
      <c r="AT286" s="10" t="str">
        <f aca="false">IF(AS286="","",IF(AND(AS286&gt;=-16,AS286&lt;=-14),"-16 a -14",IF(AND(AS286&gt;=-13.5,AS286&lt;=-11.5),"-13,5 a -11,5",IF(AND(AS286&gt;=-11,AS286&lt;=-9),"-11 a -9",IF(AND(AS286&gt;=-8.5,AS286&lt;=-6.5),"-8,5 a -6,5",IF(AND(AS286&gt;=-6,AS286&lt;=-4),"-6 a -4",IF(AND(AS286&gt;=-3.5,AS286&lt;=-1.5),"-3,5 a -1,5",IF(AND(AS286&gt;=-1,AS286&lt;=1),"-1 a 1",IF(AND(AS286&gt;=1.5,AS286&lt;=3.5),"1,5 a 3,5",IF(AND(AS286&gt;=4,AS286&lt;=6),"4 a 6",IF(AND(AS286&gt;=6.5,AS286&lt;=8.5),"6,5 a 8,5",IF(AND(AS286&gt;=9,AS286&lt;=11),"9 a 11",IF(AND(AS286&gt;=11.5,AS286&lt;=13.5),"11,5 a 13,5",IF(AND(AS286&gt;=14,AS286&lt;=16),"14 a 16",IF(AND(AS286&gt;=16.5,AS286&lt;=18.5),"16,5 a 18,5",IF(AND(AS286&gt;=19,AS286&lt;=21),"19 a 21","Fuera de rango"))))))))))))))))</f>
        <v>-1 a 1</v>
      </c>
      <c r="AU286" s="11" t="n">
        <f aca="false" t="array" ref="AU286">IF(AT286="","",_xlfn.IFS(AT286="-16 a -14",1,AT286="-13,5 a -11,5",2,AT286="-11 a -9",3,AT286="-8,5 a -6,5",4,AT286="-6 a -4",5,AT286="-3,5 a -1,5",6,AT286="-1 a 1",7,AT286="1,5 a 3,5",8,AT286="4 a 6","NORMA",AT286="6,5 a 8,5",9,AT286="9 a 11",10,AT286="11,5 a 13,5",11,AT286="14 a 16",12,AT286="16,5 a 18,5",13,AT286="19 a 21",14,TRUE(),""))</f>
        <v>7</v>
      </c>
      <c r="AV286" s="9" t="n">
        <v>0.75</v>
      </c>
      <c r="AW286" s="10" t="str">
        <f aca="false">IF(AV286="","",IF(AND(AV286&gt;=-1,AV286&lt;=-0.5),"-1 a -0,5",IF(AND(AV286&gt;-0.5,AV286&lt;=0),"De -0,5 a 0",IF(AND(AV286&gt;=0.25,AV286&lt;=0.75),"0,25 a 0,75",IF(AND(AV286&gt;=1,AV286&lt;=1.5),"1 a 1,5",IF(AND(AV286&gt;=1.75,AV286&lt;=2.25),"1,75 a 2,25",IF(AND(AV286&gt;=2.5,AV286&lt;=3),"2,5 a 3",IF(AND(AV286&gt;=3.25,AV286&lt;=3.75),"3,25 a 3,75","Fuera de rango"))))))))</f>
        <v>0,25 a 0,75</v>
      </c>
      <c r="AX286" s="11" t="str">
        <f aca="false">IF(AW286="","",IF(OR(AW286="-1 a -0,5",AW286="-1 a -0.5"),1,IF(OR(AW286="De -0,5 a 0",AW286="-0,5 a 0",AW286="De -0.5 a 0"),2,IF(OR(AW286="0,25 a 0,75",AW286="0.25 a 0.75"),"NORMA",IF(OR(AW286="1 a 1,5",AW286="1 a 1.5"),3,IF(OR(AW286="1,75 a 2,25",AW286="1.75 a 2.25"),4,IF(OR(AW286="2,5 a 3",AW286="2.5 a 3"),5,IF(OR(AW286="3,25 a 3,75",AW286="3.25 a 3.75"),6,""))))))))</f>
        <v>NORMA</v>
      </c>
      <c r="AY286" s="9" t="n">
        <v>-1</v>
      </c>
      <c r="AZ286" s="10" t="str">
        <f aca="false">IF(AY286="","",IF(AND(AY286&gt;=-20,AY286&lt;=-9.5),"-20 a -9,5",IF(AND(AY286&gt;=-9,AY286&lt;=-6.5),"-9 a -6,5",IF(AY286=-6,"-6",IF(AND(AY286&gt;=-5.5,AY286&lt;=-3),"-5,5 a -3",IF(AND(AY286&gt;=-2.5,AY286&lt;=0),"-2,5 a 0",IF(AND(AY286&gt;=0.5,AY286&lt;=3),"0,5 a 3",IF(AND(AY286&gt;=3.5,AY286&lt;=6),"3,5 a 6","Fuera de rango"))))))))</f>
        <v>-2,5 a 0</v>
      </c>
      <c r="BA286" s="11" t="n">
        <f aca="false">IF(AZ286="","",IF(AZ286="-20 a -9,5",1,IF(AZ286="-9 a -6,5",2,IF(AZ286="-6","NORMA",IF(AZ286="-5,5 a -3",3,IF(AZ286="-2,5 a 0",4,IF(AZ286="0,5 a 3",5,IF(AZ286="3,5 a 6",6,""))))))))</f>
        <v>4</v>
      </c>
      <c r="BB286" s="9" t="n">
        <v>0</v>
      </c>
      <c r="BC286" s="10" t="str">
        <f aca="false" t="array" ref="BC286">IF(BB286="","",_xlfn.IFS(AND(BB286&gt;=0,BB286&lt;=2),"0 a 2",AND(BB286&gt;=2.5,BB286&lt;=4.5),"2,5 a 4,5",AND(BB286&gt;=5,BB286&lt;=7),"5 a 7",AND(BB286&gt;=7.5,BB286&lt;=9.5),"7,5 a 9,5",AND(BB286&gt;=10,BB286&lt;=12),"10 a 12",AND(BB286&gt;=12.5,BB286&lt;=14.5),"12,5 a 14,5",BB286=15,"15",AND(BB286&gt;=15.5,BB286&lt;=17.5),"15,5 a 17,5",AND(BB286&gt;=18,BB286&lt;=20),"18 a 20",AND(BB286&gt;=20.5,BB286&lt;=22.5),"20,5 a 22,5",AND(BB286&gt;=23,BB286&lt;=25),"23 a 25",TRUE(),"Fuera de rango"))</f>
        <v>0 a 2</v>
      </c>
      <c r="BD286" s="11" t="n">
        <f aca="false" t="array" ref="BD286">IF(BC286="","",_xlfn.IFS(BC286="0 a 2",1,BC286="2,5 a 4,5",2,BC286="5 a 7",3,BC286="7,5 a 9,5",4,BC286="10 a 12",5,BC286="12,5 a 14,5",6,BC286="15","NORMA",BC286="15,5 a 17,5",7,BC286="18 a 20",8,BC286="20,5 a 22,5",9,BC286="23 a 25",10,TRUE(),"Fuera de rango"))</f>
        <v>1</v>
      </c>
      <c r="BE286" s="9" t="n">
        <v>27</v>
      </c>
      <c r="BF286" s="10" t="str">
        <f aca="false">IF(BE286="","",IF(AND(BE286&gt;=-20,BE286&lt;=-10),"-20 a -10",IF(AND(BE286&gt;=-9.5,BE286&lt;=0.5),"-9,5 a 0,5",IF(AND(BE286&gt;=1,BE286&lt;=11),"1 a 11",IF(AND(BE286&gt;=11.5,BE286&lt;=20.5),"11,5 a 20,5",IF(BE286=21,"21",IF(AND(BE286&gt;=21.5,BE286&lt;=31.5),"21,5 a 31,5",IF(AND(BE286&gt;=32,BE286&lt;=42),"32 a 42","Fuera de rango"))))))))</f>
        <v>21,5 a 31,5</v>
      </c>
      <c r="BG286" s="11" t="n">
        <f aca="false">IF(BF286="","",IF(BF286="-20 a -10",1,IF(BF286="-9,5 a 0,5",2,IF(BF286="1 a 11",3,IF(BF286="11,5 a 20,5",4,IF(BF286="21","NORMA",IF(BF286="21,5 a 31,5",5,IF(BF286="32 a 42",6,""))))))))</f>
        <v>5</v>
      </c>
      <c r="BH286" s="9" t="n">
        <v>14</v>
      </c>
      <c r="BI286" s="10" t="str">
        <f aca="false">IF(BH286="","",IF(AND(BH286&gt;=-20,BH286&lt;=-15),"-20 a -15",IF(AND(BH286&gt;=-14.5,BH286&lt;=-9.5),"-14,5 a -9,5",IF(AND(BH286&gt;=-9,BH286&lt;=-4),"-9 a -4",IF(AND(BH286&gt;=-3.5,BH286&lt;=2.5),"-3,5 a 2,5",IF(AND(BH286&gt;=3,BH286&lt;=8),"3 a 8",IF(AND(BH286&gt;=8.5,BH286&lt;=14.5),"8,5 a 14,5",IF(BH286=15,"15",IF(AND(BH286&gt;=15.5,BH286&lt;=20.5),"15,5 a 20,5",IF(AND(BH286&gt;=21,BH286&lt;=26),"21 a 26","Fuera de rango"))))))))))</f>
        <v>8,5 a 14,5</v>
      </c>
      <c r="BJ286" s="11" t="n">
        <f aca="false">IF(BI286="","",IF(BI286="-20 a -15",1,IF(BI286="-14,5 a -9,5",2,IF(BI286="-9 a -4",3,IF(BI286="-3,5 a 2,5",4,IF(BI286="3 a 8",5,IF(BI286="8,5 a 14,5",6,IF(BI286="15","NORMA",IF(BI286="15,5 a 20,5",7,IF(BI286="21 a 26",8,IF(BI286="26,5 a 31,5",9,"")))))))))))</f>
        <v>6</v>
      </c>
      <c r="BK286" s="9" t="n">
        <v>0</v>
      </c>
      <c r="BL286" s="10" t="str">
        <f aca="false">IF(BK286="","",IF(AND(BK286&gt;=0,BK286&lt;=2),"0 - 2",IF(AND(BK286&gt;=2.5,BK286&lt;=4.5),"2,5 - 4,5",IF(AND(BK286&gt;=5,BK286&lt;=7),"5 - 7",IF(AND(BK286&gt;=7.5,BK286&lt;=9.5),"7,5 - 9,5",IF(AND(BK286&gt;=10,BK286&lt;=12),"10 - 12",IF(AND(BK286&gt;=12.5,BK286&lt;=13.5),"12,5 - 13,5",IF(BK286=14,"14",IF(AND(BK286&gt;=14.5,BK286&lt;=16.5),"14,5 - 16,5",IF(AND(BK286&gt;=17,BK286&lt;=19),"17 - 19",IF(AND(BK286&gt;=19.5,BK286&lt;=21.5),"19,5 - 21,5",IF(AND(BK286&gt;=22,BK286&lt;=24),"22 - 24",IF(AND(BK286&gt;=24.5,BK286&lt;=26.5),"24,5 - 26,5",IF(AND(BK286&gt;=27,BK286&lt;=29),"27 - 29",IF(AND(BK286&gt;=29.5,BK286&lt;=30),"29,5 - 30","Fuera de rango")))))))))))))))</f>
        <v>0 - 2</v>
      </c>
      <c r="BM286" s="11" t="n">
        <f aca="false">IF(BL286="","",IF(BL286="0 - 2",1,IF(BL286="2,5 - 4,5",2,IF(BL286="5 - 7",3,IF(BL286="7,5 - 9,5",4,IF(BL286="10 - 12",5,IF(BL286="12,5 - 13,5",6,IF(BL286="14","NORMA",IF(BL286="14,5 - 16,5",7,IF(BL286="17 - 19",8,IF(BL286="19,5 - 21,5",9,IF(BL286="22 - 24",10,IF(BL286="24,5 - 26,5",11,IF(BL286="27 - 29",12,IF(BL286="29,5 - 30",13,"")))))))))))))))</f>
        <v>1</v>
      </c>
      <c r="BN286" s="9" t="n">
        <v>23</v>
      </c>
      <c r="BO286" s="10" t="str">
        <f aca="false">IF(BN286="","",IF(AND(BN286&gt;=-20,BN286&lt;=-10),"-20 a -10",IF(AND(BN286&gt;=-9.5,BN286&lt;=0.5),"-9,5 a 0,5",IF(AND(BN286&gt;=1,BN286&lt;=11),"1 a 11",IF(AND(BN286&gt;=11.5,BN286&lt;=21.5),"11,5 a 21,5",IF(BN286=22,"22",IF(AND(BN286&gt;=22.5,BN286&lt;=32.5),"22,5 a 32,5",IF(AND(BN286&gt;=33,BN286&lt;=43),"33 a 43","Fuera de rango"))))))))</f>
        <v>22,5 a 32,5</v>
      </c>
      <c r="BP286" s="11" t="n">
        <f aca="false">IF(BO286="","",IF(BO286="-20 a -10",1,IF(BO286="-9,5 a 0,5",2,IF(BO286="1 a 11",3,IF(BO286="11,5 a 21,5",4,IF(BO286="22","NORMA",IF(BO286="22,5 a 32,5",5,IF(BO286="33 a 43",6,""))))))))</f>
        <v>5</v>
      </c>
      <c r="BQ286" s="9" t="n">
        <v>14</v>
      </c>
      <c r="BR286" s="10" t="str">
        <f aca="false">IF(BQ286="","",IF(AND(BQ286&gt;=-20,BQ286&lt;=-15),"-20 a -15",IF(AND(BQ286&gt;=-14.5,BQ286&lt;=-9.5),"-14,5 a -9,5",IF(AND(BQ286&gt;=-9,BQ286&lt;=-4),"-9 a -4",IF(AND(BQ286&gt;=-3.5,BQ286&lt;=2.5),"-3,5 a 2,5",IF(AND(BQ286&gt;=3,BQ286&lt;=8),"3 a 8",IF(AND(BQ286&gt;=8.5,BQ286&lt;=13.5),"8,5 a 13,5",IF(AND(BQ286&gt;=14,BQ286&lt;=17.5),"14 a 17,5",IF(BQ286=18,"18",IF(AND(BQ286&gt;=18.5,BQ286&lt;=23.5),"18,5 a 23,5",IF(AND(BQ286&gt;=24,BQ286&lt;=29),"24 a 29",IF(AND(BQ286&gt;=29.5,BQ286&lt;=34.5),"29,5 a 34,5",IF(AND(BQ286&gt;=35,BQ286&lt;=40),"35 a 40","Fuera de rango")))))))))))))</f>
        <v>14 a 17,5</v>
      </c>
      <c r="BS286" s="11" t="n">
        <f aca="false">IF(BR286="","",IF(BR286="-20 a -15",1,IF(BR286="-14,5 a -9,5",2,IF(BR286="-9 a -4",3,IF(BR286="-3,5 a 2,5",4,IF(BR286="3 a 8",5,IF(BR286="8,5 a 13,5",6,IF(BR286="14 a 17,5",7,IF(BR286="18","NORMA",IF(BR286="18,5 a 23,5",8,IF(BR286="24 a 29",9,IF(BR286="29,5 a 34,5",10,IF(BR286="35 a 40",11,"")))))))))))))</f>
        <v>7</v>
      </c>
      <c r="BT286" s="9" t="n">
        <v>3</v>
      </c>
      <c r="BU286" s="10" t="str">
        <f aca="false">IF(BT286="","",IF(AND(BT286&gt;=-20,BT286&lt;=-18),"-20 a -18",IF(AND(BT286&gt;=-17.5,BT286&lt;=-15.5),"-17,5 a -15,5",IF(AND(BT286&gt;=-15,BT286&lt;=-13),"-15 a -13",IF(AND(BT286&gt;=-12.5,BT286&lt;=-10.5),"-12,5 a -10,5",IF(AND(BT286&gt;=-10,BT286&lt;=-8),"-10 a -8",IF(AND(BT286&gt;=-7.5,BT286&lt;=-5.5),"-7,5 a -5,5",IF(AND(BT286&gt;=-5,BT286&lt;=-3),"-5 a -3",IF(AND(BT286&gt;=-2.5,BT286&lt;=-0.5),"-2,5 a -0,5",IF(BT286=0,"0",IF(AND(BT286&gt;=0.5,BT286&lt;=2.5),"0,5 a 2,5",IF(AND(BT286&gt;=3,BT286&lt;=5),"3 a 5",IF(AND(BT286&gt;=5.5,BT286&lt;=7.5),"5,5 a 7,5",IF(AND(BT286&gt;=8,BT286&lt;=10),"8 a 10",IF(AND(BT286&gt;=10.5,BT286&lt;=12.5),"10,5 a 12,5",IF(AND(BT286&gt;=13,BT286&lt;=15),"13 a 15",IF(AND(BT286&gt;=15.5,BT286&lt;=17.5),"15,5 a 17,5",IF(AND(BT286&gt;=18,BT286&lt;=20),"18 a 20","Fuera de rango"))))))))))))))))))</f>
        <v>3 a 5</v>
      </c>
      <c r="BV286" s="11" t="n">
        <f aca="false">IF(BT286="","",IF(BT286=0,"NORMA",IF(AND(BT286&gt;=-20,BT286&lt;=-18),2,IF(AND(BT286&gt;=-17.5,BT286&lt;=-15.5),2,IF(AND(BT286&gt;=-15,BT286&lt;=-13),3,IF(AND(BT286&gt;=-12.5,BT286&lt;=-10.5),4,IF(AND(BT286&gt;=-10,BT286&lt;=-8),5,IF(AND(BT286&gt;=-7.5,BT286&lt;=-5.5),6,IF(AND(BT286&gt;=-5,BT286&lt;=-3),7,IF(AND(BT286&gt;=-2.5,BT286&lt;=-0.5),8,IF(AND(BT286&gt;=0.5,BT286&lt;=2.5),9,IF(AND(BT286&gt;=3,BT286&lt;=5),10,IF(AND(BT286&gt;=5.5,BT286&lt;=7.5),11,IF(AND(BT286&gt;=8,BT286&lt;=10),12,IF(AND(BT286&gt;=10.5,BT286&lt;=12.5),13,IF(AND(BT286&gt;=13,BT286&lt;=15),14,IF(AND(BT286&gt;=15.5,BT286&lt;=17.5),15,IF(AND(BT286&gt;=18,BT286&lt;=20),16,"Fuera de rango"))))))))))))))))))</f>
        <v>10</v>
      </c>
      <c r="BW286" s="9" t="n">
        <v>-3.75</v>
      </c>
      <c r="BX286" s="10" t="n">
        <f aca="false">18.5- (0.3*H286)</f>
        <v>6.8</v>
      </c>
      <c r="BY286" s="10" t="n">
        <f aca="false">(BW286)-(BX286)</f>
        <v>-10.55</v>
      </c>
      <c r="BZ286" s="10" t="str">
        <f aca="false">IF(BY286="","",IF(BY286&lt;-27.5,"De -30 a -28",IF(BY286&lt;-25,"De -27,5 a -25,5",IF(BY286&lt;-22.5,"De -25 a -23",IF(BY286&lt;-20,"De -22,5 a -20,5",IF(BY286&lt;-17.5,"De -20 a -18",IF(BY286&lt;-15,"De -17,5 a -15,5",IF(BY286&lt;-12.5,"De -15 a -13",IF(BY286&lt;-10,"De -12,5 a -10,5",IF(BY286&lt;-7.5,"De -10 a -8",IF(BY286&lt;-5,"De -7,5 a -5,5",IF(BY286&lt;-2.5,"De -5 a -3",IF(BY286&lt;0,"De -2,5 a -0,5",IF(BY286&lt;2.5,"De 0 a 2",IF(BY286&lt;5,"De 2,5 a 4,5",IF(BY286&lt;7.5,"De 5 a 7",IF(BY286&lt;10,"De 7,5 a 9,5",IF(BY286&lt;12.5,"De 10 a 12",IF(BY286&lt;15,"De 12,5 a 14,5",IF(BY286&lt;17.5,"De 15 a 17",IF(BY286&lt;20,"De 17,5 a 19,5",IF(BY286&lt;22.5,"De 20 a 22",IF(BY286&lt;25,"De 22,5 a 24,5",IF(BY286&lt;27.5,"De 25 a 27","De 27,5 a 30"))))))))))))))))))))))))</f>
        <v>De -12,5 a -10,5</v>
      </c>
      <c r="CA286" s="12" t="n">
        <f aca="false">IF(BY286="","",IF(BY286&lt;=-28,1,IF(BY286&lt;=-25.5,2,IF(BY286&lt;=-23,3,IF(BY286&lt;=-20.5,4,IF(BY286&lt;=-18,5,IF(BY286&lt;=-15.5,6,IF(BY286&lt;=-13,7,IF(BY286&lt;=-10.5,8,IF(BY286&lt;=-8,9,IF(BY286&lt;=-5.5,10,IF(BY286&lt;=-3,11,IF(BY286&lt;=-0.5,12,IF(BY286&lt;=2,13,IF(BY286&lt;=4.5,14,IF(BY286&lt;=7,15,IF(BY286&lt;=9.5,16,IF(BY286&lt;=12,17,IF(BY286&lt;=14.5,18,IF(BY286&lt;=17,19,IF(BY286&lt;=19.5,20,IF(BY286&lt;=22,21,IF(BY286&lt;=24.5,22,IF(BY286&lt;=27,23,IF(BY286&lt;=30,24,"Fuera de rango")))))))))))))))))))))))))</f>
        <v>8</v>
      </c>
      <c r="CB286" s="9" t="n">
        <v>-3.75</v>
      </c>
      <c r="CC286" s="10" t="n">
        <f aca="false">18.5- (0.3*H286)</f>
        <v>6.8</v>
      </c>
      <c r="CD286" s="10" t="n">
        <f aca="false">(CB286)-(CC286)</f>
        <v>-10.55</v>
      </c>
      <c r="CE286" s="10" t="str">
        <f aca="false">IF(CD286="","",IF(CD286&lt;-27.5,"De -30 a -28",IF(CD286&lt;-25,"De -27,5 a -25,5",IF(CD286&lt;-22.5,"De -25 a -23",IF(CD286&lt;-20,"De -22,5 a -20,5",IF(CD286&lt;-17.5,"De -20 a -18",IF(CD286&lt;-15,"De -17,5 a -15,5",IF(CD286&lt;-12.5,"De -15 a -13",IF(CD286&lt;-10,"De -12,5 a -10,5",IF(CD286&lt;-7.5,"De -10 a -8",IF(CD286&lt;-5,"De -7,5 a -5,5",IF(CD286&lt;-2.5,"De -5 a -3",IF(CD286&lt;0,"De -2,5 a -0,5",IF(CD286&lt;=2,"De 0 a 2",IF(CD286&lt;=4.5,"De 2,5 a 4,5",IF(CD286&lt;=7,"De 5 a 7",IF(CD286&lt;=9.5,"De 7,5 a 9,5",IF(CD286&lt;=12,"De 10 a 12",IF(CD286&lt;=14.5,"De 12,5 a 14,5",IF(CD286&lt;=17,"De 15 a 17",IF(CD286&lt;=19.5,"De 17,5 a 19,5",IF(CD286&lt;=22,"De 20 a 22",IF(CD286&lt;=24.5,"De 22,5 a 24,5",IF(CD286&lt;=27,"De 25 a 27","De 27,5 a 30"))))))))))))))))))))))))</f>
        <v>De -12,5 a -10,5</v>
      </c>
      <c r="CF286" s="12" t="n">
        <f aca="false">IF(CD286="","",IF(CD286&lt;-27.5,1,IF(CD286&lt;-25,2,IF(CD286&lt;-22.5,3,IF(CD286&lt;-20,4,IF(CD286&lt;-17.5,5,IF(CD286&lt;-15,6,IF(CD286&lt;-12.5,7,IF(CD286&lt;-10,8,IF(CD286&lt;-7.5,9,IF(CD286&lt;-5,10,IF(CD286&lt;-2.5,11,IF(CD286&lt;0,12,IF(CD286&lt;2.5,13,IF(CD286&lt;5,14,IF(CD286&lt;7.5,15,IF(CD286&lt;10,16,IF(CD286&lt;12.5,17,IF(CD286&lt;15,18,IF(CD286&lt;17.5,19,IF(CD286&lt;20,20,IF(CD286&lt;22.5,21,IF(CD286&lt;25,22,IF(CD286&lt;27.5,23,24))))))))))))))))))))))))</f>
        <v>8</v>
      </c>
      <c r="CG286" s="9" t="n">
        <v>-1.75</v>
      </c>
      <c r="CH286" s="10" t="str">
        <f aca="false">IF(CG286="","",IF(AND(CG286&gt;=-10,CG286&lt;=-9.5),"-10 a -9,5",IF(AND(CG286&gt;-9.5,CG286&lt;=-8.5),"-9 a -8,5",IF(AND(CG286&gt;-8.5,CG286&lt;=-7.5),"-8 a -7,5",IF(AND(CG286&gt;-7.5,CG286&lt;=-6.5),"-7 a -6,5",IF(AND(CG286&gt;-6.5,CG286&lt;=-5.5),"-6 a -5,5",IF(AND(CG286&gt;-5.5,CG286&lt;=-4.5),"-5 a -4,5",IF(AND(CG286&gt;-4.5,CG286&lt;=-3.5),"-4 a -3,5",IF(AND(CG286&gt;-3.5,CG286&lt;=-2.5),"-3 a -2,5",IF(CG286=-2.25,"-2,25",IF(AND(CG286&gt;-2.5,CG286&lt;=-1.5),"-2 a -1,5",IF(AND(CG286&gt;-1.5,CG286&lt;=-0.5),"-1 a -0,5",IF(AND(CG286&gt;-0.5,CG286&lt;=0.5),"0 a 0,5",IF(AND(CG286&gt;0.5,CG286&lt;=1.5),"1 a 1,5",IF(AND(CG286&gt;1.5,CG286&lt;=2.5),"2 a 2,5",IF(AND(CG286&gt;2.5,CG286&lt;=3.5),"3 a 3,5",IF(AND(CG286&gt;3.5,CG286&lt;=4.5),"4 a 4,5",IF(AND(CG286&gt;4.5,CG286&lt;=5.5),"5 a 5,5",IF(AND(CG286&gt;5.5,CG286&lt;=6.5),"6 a 6,5",IF(AND(CG286&gt;6.5,CG286&lt;=7.5),"7 a 7,5",IF(AND(CG286&gt;7.5,CG286&lt;=8.5),"8 a 8,5",IF(AND(CG286&gt;8.5,CG286&lt;=9.5),"9 a 9,5",IF(CG286&gt;=10,"10","Fuera de rango")))))))))))))))))))))))</f>
        <v>-2 a -1,5</v>
      </c>
      <c r="CI286" s="11" t="n">
        <f aca="false">IF(CG286="","",IF(CG286=-2.25,"NORMA",IF(CG286&lt;=-9.5,1,IF(CG286&lt;=-8.5,2,IF(CG286&lt;=-7.5,3,IF(CG286&lt;=-6.5,4,IF(CG286&lt;=-5.5,5,IF(CG286&lt;=-4.5,6,IF(CG286&lt;=-3.5,7,IF(CG286&lt;=-2.5,8,IF(CG286&lt;=-1.5,9,IF(CG286&lt;=-0.5,10,IF(CG286&lt;=0.5,11,IF(CG286&lt;=1.5,12,IF(CG286&lt;=2.5,13,IF(CG286&lt;=3.5,14,IF(CG286&lt;=4.5,15,IF(CG286&lt;=5.5,16,IF(CG286&lt;=6.5,17,IF(CG286&lt;=7.5,18,IF(CG286&lt;=8.5,19,IF(CG286&lt;=9.5,20,IF(CG286=10,21,"Fuera de rango")))))))))))))))))))))))</f>
        <v>9</v>
      </c>
      <c r="CJ286" s="9" t="n">
        <v>1.75</v>
      </c>
      <c r="CK286" s="10" t="str">
        <f aca="false">IF(CJ286="","",IF(AND(CJ286&gt;=-6,CJ286&lt;=-5.5),"-6 a -5,5",IF(AND(CJ286&gt;-5.5,CJ286&lt;=-4.5),"-5 a -4,5",IF(AND(CJ286&gt;-4.5,CJ286&lt;=-3.5),"-4 a -3,5",IF(AND(CJ286&gt;-3.5,CJ286&lt;=-2.5),"-3 a -2,5",IF(AND(CJ286&gt;-2.5,CJ286&lt;=-1.5),"-2 a -1,5",IF(AND(CJ286&gt;-1.5,CJ286&lt;=-0.5),"-1 a -0,5",IF(AND(CJ286&gt;-0.5,CJ286&lt;=0.5),"0 a 0,5",IF(AND(CJ286&gt;0.5,CJ286&lt;=1.5),"1 a 1,5",IF(AND(CJ286&gt;1.5,CJ286&lt;2.5),"2",IF(AND(CJ286&gt;=2.5,CJ286&lt;=3),"2,5 a 3",IF(AND(CJ286&gt;3,CJ286&lt;=4),"3,5 a 4",IF(AND(CJ286&gt;4,CJ286&lt;=5),"4,5 a 5",IF(AND(CJ286&gt;5,CJ286&lt;=6),"5,5 a 6",IF(AND(CJ286&gt;6,CJ286&lt;=7),"6,5 a 7",IF(AND(CJ286&gt;7,CJ286&lt;=8),"7,5 a 8",IF(AND(CJ286&gt;8,CJ286&lt;=9.5),"8,5 a 9,5",IF(CJ286=10,"10","Fuera de rango"))))))))))))))))))</f>
        <v>2</v>
      </c>
      <c r="CL286" s="11" t="str">
        <f aca="false">IF(CK286="","",IF(OR(CK286="-6 a -5,5",CK286="-6 - -5,5"),1,IF(OR(CK286="-5 a -4,5",CK286="-5 - -4,5"),2,IF(OR(CK286="-4 a -3,5",CK286="-4 - -3,5"),3,IF(OR(CK286="-3 a -2,5",CK286="-3 - -2,5"),4,IF(OR(CK286="-2 a -1,5",CK286="-2 - -1,5"),5,IF(OR(CK286="-1 a -0,5",CK286="-1 - -0,5"),6,IF(OR(CK286="0 a 0,5",CK286="0 - 0,5"),7,IF(OR(CK286="1 a 1,5",CK286="1 - 1,5"),8,IF(CK286="2","NORMA",IF(OR(CK286="2,5 a 3",CK286="2,5 - 3"),9,IF(OR(CK286="3,5 a 4",CK286="3,5 - 4"),10,IF(OR(CK286="4,5 a 5",CK286="4,5 - 5"),11,IF(OR(CK286="5,5 a 6",CK286="5,5 - 6"),12,IF(OR(CK286="6,5 a 7",CK286="6,5 - 7"),13,IF(OR(CK286="7,5 a 8",CK286="7,5 - 8"),14,IF(OR(CK286="8,5 a 9",CK286="8,5 - 9,5",CK286="9 a 9,5"),15,IF(CK286="10",15,IF(OR(CK286="0,5 a 1",CK286="0,5 - 1"),7,"Fuera de rango")))))))))))))))))))</f>
        <v>NORMA</v>
      </c>
      <c r="CM286" s="10" t="n">
        <v>0</v>
      </c>
      <c r="CN286" s="10" t="str">
        <f aca="false">IF(CM286=0,"0", " ")</f>
        <v>0</v>
      </c>
      <c r="CO286" s="10" t="str">
        <f aca="false">IF(CM286&gt;0,"EME"," ")</f>
        <v> </v>
      </c>
      <c r="CP286" s="10" t="n">
        <v>0</v>
      </c>
      <c r="CQ286" s="10" t="str">
        <f aca="false">IF(CP286&gt;0,"0", " ")</f>
        <v> </v>
      </c>
      <c r="CR286" s="10" t="str">
        <f aca="false">IF(CP286&gt;0,"EME"," ")</f>
        <v> </v>
      </c>
      <c r="CS286" s="9" t="n">
        <v>0</v>
      </c>
      <c r="CT286" s="10" t="str">
        <f aca="false">IF(CS286&gt;0,"1", " ")</f>
        <v> </v>
      </c>
      <c r="CU286" s="10" t="str">
        <f aca="false">IF(CS286&gt;0,"HIP"," ")</f>
        <v> </v>
      </c>
      <c r="CV286" s="9" t="n">
        <v>0</v>
      </c>
      <c r="CW286" s="10" t="str">
        <f aca="false">IF(CV286&gt;0,"1", " ")</f>
        <v> </v>
      </c>
      <c r="CX286" s="10" t="str">
        <f aca="false">IF(CV286&gt;0,"HIP"," ")</f>
        <v> </v>
      </c>
      <c r="CY286" s="9" t="n">
        <v>-13</v>
      </c>
      <c r="CZ286" s="11" t="str">
        <f aca="false">IF(CY286&lt;0,"2"," ")</f>
        <v>2</v>
      </c>
      <c r="DA286" s="11" t="str">
        <f aca="false">IF(CY286&lt;0,"MIO"," ")</f>
        <v>MIO</v>
      </c>
      <c r="DB286" s="9" t="n">
        <v>-13</v>
      </c>
      <c r="DC286" s="11" t="str">
        <f aca="false">IF(DB286&lt;0,"2"," ")</f>
        <v>2</v>
      </c>
      <c r="DD286" s="11" t="str">
        <f aca="false">IF(DB286&lt;0,"MIO"," ")</f>
        <v>MIO</v>
      </c>
      <c r="DE286" s="9" t="n">
        <v>-1</v>
      </c>
      <c r="DF286" s="11" t="str">
        <f aca="false">IF(DE286&lt;0,"3"," ")</f>
        <v>3</v>
      </c>
      <c r="DG286" s="11" t="str">
        <f aca="false">IF(DE286&lt;0,"AST"," ")</f>
        <v>AST</v>
      </c>
      <c r="DH286" s="9" t="n">
        <v>-1</v>
      </c>
      <c r="DI286" s="11" t="str">
        <f aca="false">IF(DH286&lt;0,"3"," ")</f>
        <v>3</v>
      </c>
      <c r="DJ286" s="11" t="str">
        <f aca="false">IF(DH286&lt;0,"AST"," ")</f>
        <v>AST</v>
      </c>
      <c r="DK286" s="9" t="n">
        <v>0</v>
      </c>
      <c r="DL286" s="10" t="str">
        <f aca="false">IF(DK286&gt;0,"4"," ")</f>
        <v> </v>
      </c>
      <c r="DM286" s="10" t="str">
        <f aca="false">IF(DK286&gt;0,"PRE"," ")</f>
        <v> </v>
      </c>
      <c r="DN286" s="9" t="n">
        <v>0</v>
      </c>
      <c r="DO286" s="10" t="str">
        <f aca="false">IF(DN286&gt;0,"4"," ")</f>
        <v> </v>
      </c>
      <c r="DP286" s="10" t="str">
        <f aca="false">IF(DN286&gt;0,"PRE"," ")</f>
        <v> </v>
      </c>
      <c r="DQ286" s="12" t="n">
        <v>2</v>
      </c>
      <c r="DR286" s="12" t="n">
        <v>2</v>
      </c>
      <c r="DS286" s="12" t="str">
        <f aca="false">CONCATENATE(CO286,CU286,DA286,DG286,DM286)</f>
        <v>  MIOAST </v>
      </c>
      <c r="DT286" s="10" t="str">
        <f aca="false" t="array" ref="DT286">_xlfn.IFS(DS286="EME    ","0", DS286=" HIP   ","1", DS286="  MIO  ","2", DS286="   AST ","3", DS286="    PRE","4", DS286="EME   PRE","5", DS286=" HIP  PRE","6", DS286=" HIP AST ","7", DS286="  MIO PRE","8", DS286="  MIOAST ","9", DS286="   ASTPRE","10",DS286=" HIP ASTPRE","11", DS286="  MIOASTPRE","12", DS286="     ","0")</f>
        <v>9</v>
      </c>
      <c r="DU286" s="1" t="s">
        <v>154</v>
      </c>
      <c r="DV286" s="1" t="str">
        <f aca="false" t="array" ref="DV286">_xlfn.IFS(DU286="SI","2", DU286="NO","1")</f>
        <v>1</v>
      </c>
      <c r="DW286" s="10" t="n">
        <v>0</v>
      </c>
      <c r="DX286" s="11" t="str">
        <f aca="false">IF(DW286=0,"1","2")</f>
        <v>1</v>
      </c>
      <c r="DY286" s="11" t="str">
        <f aca="false" t="array" ref="DY286">_xlfn.IFS(DW286=0,"0", DW286=0.25, "1", DW286=0.5,"2", DW286=0.75,"3", DW286=1,"4",DW286=1.25,"5", DW286=1.5,"6", DW286=1.75,"7", DW286=2,"8")</f>
        <v>0</v>
      </c>
      <c r="DZ286" s="10" t="n">
        <v>0</v>
      </c>
      <c r="EA286" s="11" t="str">
        <f aca="false">IF(DZ286=0,"1","2")</f>
        <v>1</v>
      </c>
      <c r="EB286" s="11" t="str">
        <f aca="false" t="array" ref="EB286">_xlfn.IFS(DZ286=0,"0", DZ286=0.25, "1", DZ286=0.5,"2", DZ286=0.75,"3", DZ286=1,"4",DZ286=1.25,"5", DZ286=1.5,"6", DZ286=1.75,"7", DZ286=2,"8")</f>
        <v>0</v>
      </c>
      <c r="EC286" s="10" t="n">
        <v>-0.5</v>
      </c>
      <c r="ED286" s="10" t="str">
        <f aca="false">IF(EC286=0,"1","2")</f>
        <v>2</v>
      </c>
      <c r="EE286" s="11" t="str">
        <f aca="false" t="array" ref="EE286">_xlfn.IFS(EC286=0,"0", EC286=-0.25, "1", EC286=-0.5,"2", EC286=-0.75,"3", EC286=-1,"4",EC286=-1.25,"5", EC286=-1.5,"6", EC286=-1.75,"7", EC286=-2,"8", EC286=-2.25,"9",EC286=-2.5,"10", EC286=-2.75,"11", EC286=-3,"12", EC286=-3.25,"13", EC286=-3.5,"14", EC286=-3.75,"15",EC286=-4,"16")</f>
        <v>2</v>
      </c>
      <c r="EF286" s="10" t="n">
        <v>0</v>
      </c>
      <c r="EG286" s="10" t="str">
        <f aca="false">IF(EF286=0,"1","2")</f>
        <v>1</v>
      </c>
      <c r="EH286" s="11" t="str">
        <f aca="false" t="array" ref="EH286">_xlfn.IFS(EF286=0,"0", EF286=-0.25, "1", EF286=-0.5,"2", EF286=-0.75,"3", EF286=-1,"4",EF286=-1.25,"5", EF286=-1.5,"6", EF286=-1.75,"7", EF286=-2,"8", EF286=-2.25,"9",EF286=-2.5,"10", EF286=-2.75,"11", EF286=-3,"12", EF286=-3.25,"13", EF286=-3.5,"14", EF286=-3.75,"15",EF286=-4,"16")</f>
        <v>0</v>
      </c>
      <c r="EI286" s="10" t="n">
        <v>-1</v>
      </c>
      <c r="EJ286" s="11" t="str">
        <f aca="false">IF(EI286=0,"1","2")</f>
        <v>2</v>
      </c>
      <c r="EK286" s="11" t="str">
        <f aca="false" t="array" ref="EK286">_xlfn.IFS(EI286=0,"0", EI286=-0.25, "1", EI286=-0.5,"2", EI286=-0.75,"3", EI286=-1,"4",EI286=-1.25,"5", EI286=-1.5,"6", EI286=-1.75,"7", EI286=-2,"8", EI286=-2.25,"9", EI286=-2.25,"9",EI286=-2.5,"10", EI286=-2.75,"11", EI286=-3,"12", EI286=-3.25,"13", EI286=-3.5,"14", EI286=-3.75,"15",EI286=-4,"16", EI286=0.25, "17", EI286=0.5, "18")</f>
        <v>4</v>
      </c>
      <c r="EL286" s="10" t="n">
        <v>-1</v>
      </c>
      <c r="EM286" s="11" t="str">
        <f aca="false">IF(EL286=0,"1","2")</f>
        <v>2</v>
      </c>
      <c r="EN286" s="11" t="str">
        <f aca="false" t="array" ref="EN286">_xlfn.IFS(EL286=0.25,"17",EL286=0.5,"18", EL286=0,"0", EL286=-0.25, "1", EL286=-0.5,"2", EL286=-0.75,"3", EL286=-1,"4",EL286=-1.25,"5", EL286=-1.5,"6", EL286=-1.75,"7", EL286=-2,"8",EL286= -2.25,"9",EL286=-2.5,"10",EL286= -2.75,"11",EL286= -3,"12",EL286= -3.25,"13",EL286= -3.5,"14",EL286= -3.75,"15",EL286=-4,"16")</f>
        <v>4</v>
      </c>
      <c r="EO286" s="10" t="n">
        <v>0</v>
      </c>
      <c r="EP286" s="11" t="str">
        <f aca="false">IF(EO286=0,"1","2")</f>
        <v>1</v>
      </c>
      <c r="EQ286" s="11" t="str">
        <f aca="false" t="array" ref="EQ286">_xlfn.IFS(EO286=0,"0", EO286=0.25, "1", EO286=0.5,"2", EO286=0.75,"3", EO286=1,"4",EO286=1.25,"5", EO286=1.5,"6", EO286=1.75,"7", EO286=2,"8", EO286=2.25,"9", EO286=2.25,"9",EO286=2.5,"10", EO286=2.75,"11", EO286=3,"12", EO286=3.25,"13", EO286=3.5,"14", EO286=3.75,"15",EO286=4,"16", EO286=-0.25, "17", bq=-0.5, "18")</f>
        <v>0</v>
      </c>
      <c r="ER286" s="10" t="n">
        <v>0</v>
      </c>
      <c r="ES286" s="11" t="str">
        <f aca="false">IF(ER286=0,"1","2")</f>
        <v>1</v>
      </c>
      <c r="ET286" s="11" t="str">
        <f aca="false" t="array" ref="ET286">_xlfn.IFS(ER286=0,"0", ER286=0.25, "1", ER286=0.5,"2", ER286=0.75,"3", ER286=1,"4",ER286=1.25,"5", ER286=1.5,"6", ER286=1.75,"7", ER286=2,"8", ER286=2.25,"9", ER286=2.25,"9",ER286=2.5,"10", ER286=2.75,"11", ER286=3,"12", ER286=3.25,"13", ER286=3.5,"14", ER286=3.75,"15",ER286=4,"16", ER286=-0.25, "17", bq=-0.5, "18")</f>
        <v>0</v>
      </c>
      <c r="EU286" s="13" t="n">
        <v>27</v>
      </c>
      <c r="EV286" s="14" t="str">
        <f aca="false">VLOOKUP(EU286,LEYENDA!$G$2:$H$8,2,TRUE())</f>
        <v>25-36</v>
      </c>
      <c r="EW286" s="14" t="str">
        <f aca="false" t="array" ref="EW286">_xlfn.IFS(EV286="0-5","1", EV286="6-12","2", EV286="13-18","3", EV286="19-24","4", EV286="25-36","5", EV286="37-48","6", EV286="49-60","7")</f>
        <v>5</v>
      </c>
    </row>
    <row r="287" customFormat="false" ht="13.5" hidden="false" customHeight="false" outlineLevel="0" collapsed="false">
      <c r="A287" s="1" t="n">
        <v>72</v>
      </c>
      <c r="B287" s="32" t="n">
        <v>8</v>
      </c>
      <c r="C287" s="33" t="n">
        <v>40291</v>
      </c>
      <c r="D287" s="6"/>
      <c r="E287" s="5" t="str">
        <f aca="false">VLOOKUP(A287,'286'!$A$3:$J$600,10,FALSE())</f>
        <v>LOZOYA SERRANO, BLANCA</v>
      </c>
      <c r="F287" s="4" t="str">
        <f aca="false">VLOOKUP(A287,'286'!$A$3:$I$1768,3,FALSE())</f>
        <v>LOSEBLAN</v>
      </c>
      <c r="G287" s="6" t="n">
        <f aca="false">VLOOKUP(A287,'286'!$A$3:$I$1768,4,FALSE())</f>
        <v>25372</v>
      </c>
      <c r="H287" s="7" t="n">
        <f aca="false">YEAR(C287)-YEAR(G287)</f>
        <v>41</v>
      </c>
      <c r="I287" s="1" t="str">
        <f aca="false">VLOOKUP(H287,LEYENDA!$C$2:$D$6,2,TRUE())</f>
        <v>41-60</v>
      </c>
      <c r="J287" s="5" t="str">
        <f aca="false">VLOOKUP(A287,'286'!$A$3:$I$1768,7,FALSE())</f>
        <v>M</v>
      </c>
      <c r="K287" s="8" t="str">
        <f aca="false">VLOOKUP(A287,'286'!$A$3:$I$1768,2,FALSE())</f>
        <v>OD</v>
      </c>
      <c r="L287" s="4" t="str">
        <f aca="false">VLOOKUP(A287,'286'!$A$3:$I$1768,8,FALSE())</f>
        <v>D</v>
      </c>
      <c r="M287" s="4" t="str">
        <f aca="false">VLOOKUP(A287,'286'!$A$3:$I$1768,9,FALSE())</f>
        <v>D</v>
      </c>
      <c r="N287" s="8" t="str">
        <f aca="false">IF(R287=O287, "MISMA","CONTRARIA")</f>
        <v>MISMA</v>
      </c>
      <c r="O287" s="8" t="str">
        <f aca="false" t="array" ref="O287">_xlfn.IFS(L287="D","1", L287="I","2")</f>
        <v>1</v>
      </c>
      <c r="P287" s="8" t="str">
        <f aca="false" t="array" ref="P287">_xlfn.IFS(K287="OD","1", K287="OI","2")</f>
        <v>1</v>
      </c>
      <c r="Q287" s="1" t="str">
        <f aca="false" t="array" ref="Q287">_xlfn.IFS(J287="M","1", J287="H","2")</f>
        <v>1</v>
      </c>
      <c r="R287" s="8" t="str">
        <f aca="false" t="array" ref="R287">_xlfn.IFS(M287="D","1", M287="I","2")</f>
        <v>1</v>
      </c>
      <c r="S287" s="1" t="str">
        <f aca="false" t="array" ref="S287">_xlfn.IFS(N287="CONTRARIA", "1",N287= "MISMA","2")</f>
        <v>2</v>
      </c>
      <c r="T287" s="1" t="str">
        <f aca="false" t="array" ref="T287">_xlfn.IFS(I287="0-12","1", I287="13-24","2", I287="25-40","3", I287="41-60","4", I287="61-100","5")</f>
        <v>4</v>
      </c>
      <c r="U287" s="9" t="n">
        <v>10</v>
      </c>
      <c r="V287" s="44" t="str">
        <f aca="false">IF(U287="","",IF(AND(U287&gt;=-9,U287&lt;=-6.5),"-9 a -6,5",IF(AND(U287&gt;=-6,U287&lt;=-3.5),"-6 a -3,5",IF(AND(U287&gt;=-3,U287&lt;=-1),"-3 a -1",IF(U287=-0.5,"-0,5",IF(AND(U287&gt;=0,U287&lt;=2.5),"0 a 2,5",IF(AND(U287&gt;=3,U287&lt;=5.5),"3 a 5,5",IF(AND(U287&gt;=6,U287&lt;=8.5),"6 a 8,5",IF(AND(U287&gt;=9,U287&lt;=20),"9 a 20","Fuera de rango")))))))))</f>
        <v>9 a 20</v>
      </c>
      <c r="W287" s="11" t="n">
        <f aca="false">IF(V287="","",IF(V287="-9 a -6,5",2,IF(V287="-6 a -3,5",3,IF(V287="-3 a -1",4,IF(V287="-0,5","NORMA",IF(V287="0 a 2,5",5,IF(V287="3 a 5,5",6,IF(V287="6 a 8,5",7,IF(V287="9 a 20",8,"Fuera de rango")))))))))</f>
        <v>8</v>
      </c>
      <c r="X287" s="9" t="n">
        <v>0</v>
      </c>
      <c r="Y287" s="10" t="str">
        <f aca="false">IF(X287="","",IF(AND(X287&gt;=0,X287&lt;=4),"0 a 4",IF(AND(X287&gt;=4.5,X287&lt;=8.5),"4,5 a 8,5",IF(X287=9,"9",IF(AND(X287&gt;=9.5,X287&lt;=13),"9,5 a 13",IF(AND(X287&gt;=13.5,X287&lt;=20),"13,5 a 20",IF(AND(X287&gt;=20.5,X287&lt;=35),"20,5 a 35","Fuera de rango")))))))</f>
        <v>0 a 4</v>
      </c>
      <c r="Z287" s="11" t="n">
        <f aca="false">IF(Y287="","",IF(Y287="0 a 4",1,IF(Y287="4,5 a 8,5",2,IF(Y287="9","NORMA",IF(Y287="9,5 a 13",3,IF(Y287="13,5 a 20",4,IF(Y287="20,5 a 35",5,"Fuera de rango")))))))</f>
        <v>1</v>
      </c>
      <c r="AA287" s="9" t="n">
        <v>24</v>
      </c>
      <c r="AB287" s="10" t="str">
        <f aca="false">IF(AA287="","",IF(AND(AA287&gt;=0,AA287&lt;=9),"0 a 9",IF(AND(AA287&gt;=9.5,AA287&lt;=18.5),"9,5 a 18,5",IF(AA287=19,"19",IF(AND(AA287&gt;=19.5,AA287&lt;=28),"19,5 a 28",IF(AND(AA287&gt;=28.5,AA287&lt;=40),"28,5 a 40","Fuera de rango"))))))</f>
        <v>19,5 a 28</v>
      </c>
      <c r="AC287" s="11" t="n">
        <f aca="false" t="array" ref="AC287">_xlfn.IFS(AB287="","",AB287="0 a 9",1,AB287="9,5 a 18,5",2,AB287="19","NORMA",AB287="19,5 a 28",3,AB287="28,5 a 40",4,TRUE(),"Fuera de rango")</f>
        <v>3</v>
      </c>
      <c r="AD287" s="9" t="n">
        <v>20</v>
      </c>
      <c r="AE287" s="10" t="str">
        <f aca="false">IF(AD287="","",IF(AND(AD287&gt;=-10,AD287&lt;=0),"De -10 a 0",IF(AND(AD287&gt;=0.5,AD287&lt;=9.5),"0,5 a 9,5",IF(AD287=10,"10",IF(AND(AD287&gt;=10.5,AD287&lt;=20),"10,5 a 20",IF(AND(AD287&gt;=20.5,AD287&lt;=40),"20,5 a 40","Fuera de rango"))))))</f>
        <v>10,5 a 20</v>
      </c>
      <c r="AF287" s="12" t="n">
        <f aca="false">IF(AD287="","",IF(AND(AD287&gt;=-10,AD287&lt;=0),1,IF(AND(AD287&gt;=0.5,AD287&lt;=9.5),2,IF(AD287=10,"NORMA",IF(AND(AD287&gt;=10.5,AD287&lt;=20),3,IF(AND(AD287&gt;=20.5,AD287&lt;=40),4,""))))))</f>
        <v>3</v>
      </c>
      <c r="AG287" s="9" t="n">
        <v>3</v>
      </c>
      <c r="AH287" s="10" t="str">
        <f aca="false">IF(AG287="","",IF(AND(AG287&gt;=0,AG287&lt;=4),"0 a 4",IF(AND(AG287&gt;=4.5,AG287&lt;=8.5),"4,5 a 8,5",IF(AG287=9,"9",IF(AND(AG287&gt;=9.5,AG287&lt;=13),"9,5 a 13",IF(AND(AG287&gt;=13.5,AG287&lt;=25),"13,5 a 25","Fuera de rango"))))))</f>
        <v>0 a 4</v>
      </c>
      <c r="AI287" s="11" t="n">
        <f aca="false">IF(AH287="","",IF(AH287="0 a 4",1,IF(AH287="4,5 a 8,5",2,IF(AH287="9","NORMA",IF(AH287="9,5 a 13",3,IF(AH287="13,5 a 25",4,""))))))</f>
        <v>1</v>
      </c>
      <c r="AJ287" s="9" t="n">
        <v>-12</v>
      </c>
      <c r="AK287" s="10" t="str">
        <f aca="false">IF(AJ287="","",IF(AND(AJ287&gt;=-15,AJ287&lt;=-10.5),"-15 a -10,5",IF(AND(AJ287&gt;=-10,AJ287&lt;=-4),"-10 a -4",IF(AND(AJ287&gt;=-4.5,AJ287&lt;=0),"-4,5 a 0",IF(AND(AJ287&gt;=0.5,AJ287&lt;=4.5),"0,5 a 4,5",IF(AJ287=5,"5",IF(AND(AJ287&gt;=5.5,AJ287&lt;=10),"5,5 a 10",IF(AND(AJ287&gt;=10.5,AJ287&lt;=20),"10,5 a 20","Fuera de rango"))))))))</f>
        <v>-15 a -10,5</v>
      </c>
      <c r="AL287" s="11" t="n">
        <f aca="false">IF(AK287="","",IF(AK287="-15 a -10,5",1,IF(AK287="-10 a -4",2,IF(AK287="-4,5 a 0",3,IF(AK287="0,5 a 4,5",4,IF(AK287="5","NORMA",IF(AK287="5,5 a 10",5,IF(AK287="10,5 a 20",6,"Error"))))))))</f>
        <v>1</v>
      </c>
      <c r="AM287" s="9" t="n">
        <v>2</v>
      </c>
      <c r="AN287" s="10" t="str">
        <f aca="false">IF(AM287="","",IF(AND(AM287&gt;=-7.5,AM287&lt;=-5.5),"-7,5 a -5,5",IF(AND(AM287&gt;=-5,AM287&lt;=-3),"-5 a -3",IF(AND(AM287&gt;=-2.5,AM287&lt;=-0.5),"-2,5 a -0,5",IF(AM287=0,"0,00",IF(AND(AM287&gt;=0.5,AM287&lt;=2.5),"0,5 a 2,5",IF(AND(AM287&gt;=3,AM287&lt;=5),"3 a 5",IF(AND(AM287&gt;=5.5,AM287&lt;=7.5),"5,5 a 7,5",IF(AND(AM287&gt;=8,AM287&lt;=10),"8 a 10","Fuera de rango")))))))))</f>
        <v>0,5 a 2,5</v>
      </c>
      <c r="AO287" s="11" t="n">
        <f aca="false">IF(AN287="","",IF(AN287="-7,5 a -5,5",1,IF(AN287="-5 a -3",2,IF(AN287="-2,5 a -0,5",3,IF(AN287="0,00","NORMA",IF(AN287="0,5 a 2,5",4,IF(AN287="3 a 5",5,IF(AN287="5,5 a 7,5",6,IF(AN287="8 a 10",7,"Error")))))))))</f>
        <v>4</v>
      </c>
      <c r="AP287" s="9" t="n">
        <v>-2</v>
      </c>
      <c r="AQ287" s="10" t="str">
        <f aca="false">IF(AP287="","",IF(AND(AP287&gt;=-20,AP287&lt;=-9.5),"-20 a -9,5",IF(AND(AP287&gt;=-9,AP287&lt;=-6.5),"-9 a -6,5",IF(AP287=-6,"-6",IF(AND(AP287&gt;=-5.5,AP287&lt;=-3),"-5,5 a -3",IF(AND(AP287&gt;=-2.5,AP287&lt;=0),"-2,5 a 0",IF(AND(AP287&gt;=0.5,AP287&lt;=3),"0,5 a 3",IF(AND(AP287&gt;=3.5,AP287&lt;=6),"3,5 a 6",IF(AND(AP287&gt;=6.5,AP287&lt;=9),"6,5 a 9",IF(AND(AP287&gt;=9.5,AP287&lt;=20),"9,5 a 20","Fuera de rango"))))))))))</f>
        <v>-2,5 a 0</v>
      </c>
      <c r="AR287" s="11" t="n">
        <f aca="false">IF(AQ287="","",IF(AQ287="-20 a -9,5",1,IF(AQ287="-9 a -6,5",2,IF(AQ287="-6","NORMA",IF(AQ287="-5,5 a -3",3,IF(AQ287="-2,5 a 0",4,IF(AQ287="0,5 a 3",5,IF(AQ287="3,5 a 6",6,IF(AQ287="6,5 a 9",7,IF(AQ287="9,5 a 20",8,""))))))))))</f>
        <v>4</v>
      </c>
      <c r="AS287" s="9" t="n">
        <v>3</v>
      </c>
      <c r="AT287" s="10" t="str">
        <f aca="false">IF(AS287="","",IF(AND(AS287&gt;=-16,AS287&lt;=-14),"-16 a -14",IF(AND(AS287&gt;=-13.5,AS287&lt;=-11.5),"-13,5 a -11,5",IF(AND(AS287&gt;=-11,AS287&lt;=-9),"-11 a -9",IF(AND(AS287&gt;=-8.5,AS287&lt;=-6.5),"-8,5 a -6,5",IF(AND(AS287&gt;=-6,AS287&lt;=-4),"-6 a -4",IF(AND(AS287&gt;=-3.5,AS287&lt;=-1.5),"-3,5 a -1,5",IF(AND(AS287&gt;=-1,AS287&lt;=1),"-1 a 1",IF(AND(AS287&gt;=1.5,AS287&lt;=3.5),"1,5 a 3,5",IF(AND(AS287&gt;=4,AS287&lt;=6),"4 a 6",IF(AND(AS287&gt;=6.5,AS287&lt;=8.5),"6,5 a 8,5",IF(AND(AS287&gt;=9,AS287&lt;=11),"9 a 11",IF(AND(AS287&gt;=11.5,AS287&lt;=13.5),"11,5 a 13,5",IF(AND(AS287&gt;=14,AS287&lt;=16),"14 a 16",IF(AND(AS287&gt;=16.5,AS287&lt;=18.5),"16,5 a 18,5",IF(AND(AS287&gt;=19,AS287&lt;=21),"19 a 21","Fuera de rango"))))))))))))))))</f>
        <v>1,5 a 3,5</v>
      </c>
      <c r="AU287" s="11" t="n">
        <f aca="false" t="array" ref="AU287">IF(AT287="","",_xlfn.IFS(AT287="-16 a -14",1,AT287="-13,5 a -11,5",2,AT287="-11 a -9",3,AT287="-8,5 a -6,5",4,AT287="-6 a -4",5,AT287="-3,5 a -1,5",6,AT287="-1 a 1",7,AT287="1,5 a 3,5",8,AT287="4 a 6","NORMA",AT287="6,5 a 8,5",9,AT287="9 a 11",10,AT287="11,5 a 13,5",11,AT287="14 a 16",12,AT287="16,5 a 18,5",13,AT287="19 a 21",14,TRUE(),""))</f>
        <v>8</v>
      </c>
      <c r="AV287" s="9" t="n">
        <v>1</v>
      </c>
      <c r="AW287" s="10" t="str">
        <f aca="false">IF(AV287="","",IF(AND(AV287&gt;=-1,AV287&lt;=-0.5),"-1 a -0,5",IF(AND(AV287&gt;-0.5,AV287&lt;=0),"De -0,5 a 0",IF(AND(AV287&gt;=0.25,AV287&lt;=0.75),"0,25 a 0,75",IF(AND(AV287&gt;=1,AV287&lt;=1.5),"1 a 1,5",IF(AND(AV287&gt;=1.75,AV287&lt;=2.25),"1,75 a 2,25",IF(AND(AV287&gt;=2.5,AV287&lt;=3),"2,5 a 3",IF(AND(AV287&gt;=3.25,AV287&lt;=3.75),"3,25 a 3,75","Fuera de rango"))))))))</f>
        <v>1 a 1,5</v>
      </c>
      <c r="AX287" s="11" t="n">
        <f aca="false">IF(AW287="","",IF(OR(AW287="-1 a -0,5",AW287="-1 a -0.5"),1,IF(OR(AW287="De -0,5 a 0",AW287="-0,5 a 0",AW287="De -0.5 a 0"),2,IF(OR(AW287="0,25 a 0,75",AW287="0.25 a 0.75"),"NORMA",IF(OR(AW287="1 a 1,5",AW287="1 a 1.5"),3,IF(OR(AW287="1,75 a 2,25",AW287="1.75 a 2.25"),4,IF(OR(AW287="2,5 a 3",AW287="2.5 a 3"),5,IF(OR(AW287="3,25 a 3,75",AW287="3.25 a 3.75"),6,""))))))))</f>
        <v>3</v>
      </c>
      <c r="AY287" s="9" t="n">
        <v>-1</v>
      </c>
      <c r="AZ287" s="10" t="str">
        <f aca="false">IF(AY287="","",IF(AND(AY287&gt;=-20,AY287&lt;=-9.5),"-20 a -9,5",IF(AND(AY287&gt;=-9,AY287&lt;=-6.5),"-9 a -6,5",IF(AY287=-6,"-6",IF(AND(AY287&gt;=-5.5,AY287&lt;=-3),"-5,5 a -3",IF(AND(AY287&gt;=-2.5,AY287&lt;=0),"-2,5 a 0",IF(AND(AY287&gt;=0.5,AY287&lt;=3),"0,5 a 3",IF(AND(AY287&gt;=3.5,AY287&lt;=6),"3,5 a 6","Fuera de rango"))))))))</f>
        <v>-2,5 a 0</v>
      </c>
      <c r="BA287" s="11" t="n">
        <f aca="false">IF(AZ287="","",IF(AZ287="-20 a -9,5",1,IF(AZ287="-9 a -6,5",2,IF(AZ287="-6","NORMA",IF(AZ287="-5,5 a -3",3,IF(AZ287="-2,5 a 0",4,IF(AZ287="0,5 a 3",5,IF(AZ287="3,5 a 6",6,""))))))))</f>
        <v>4</v>
      </c>
      <c r="BB287" s="9" t="n">
        <v>0</v>
      </c>
      <c r="BC287" s="10" t="str">
        <f aca="false" t="array" ref="BC287">IF(BB287="","",_xlfn.IFS(AND(BB287&gt;=0,BB287&lt;=2),"0 a 2",AND(BB287&gt;=2.5,BB287&lt;=4.5),"2,5 a 4,5",AND(BB287&gt;=5,BB287&lt;=7),"5 a 7",AND(BB287&gt;=7.5,BB287&lt;=9.5),"7,5 a 9,5",AND(BB287&gt;=10,BB287&lt;=12),"10 a 12",AND(BB287&gt;=12.5,BB287&lt;=14.5),"12,5 a 14,5",BB287=15,"15",AND(BB287&gt;=15.5,BB287&lt;=17.5),"15,5 a 17,5",AND(BB287&gt;=18,BB287&lt;=20),"18 a 20",AND(BB287&gt;=20.5,BB287&lt;=22.5),"20,5 a 22,5",AND(BB287&gt;=23,BB287&lt;=25),"23 a 25",TRUE(),"Fuera de rango"))</f>
        <v>0 a 2</v>
      </c>
      <c r="BD287" s="11" t="n">
        <f aca="false" t="array" ref="BD287">IF(BC287="","",_xlfn.IFS(BC287="0 a 2",1,BC287="2,5 a 4,5",2,BC287="5 a 7",3,BC287="7,5 a 9,5",4,BC287="10 a 12",5,BC287="12,5 a 14,5",6,BC287="15","NORMA",BC287="15,5 a 17,5",7,BC287="18 a 20",8,BC287="20,5 a 22,5",9,BC287="23 a 25",10,TRUE(),"Fuera de rango"))</f>
        <v>1</v>
      </c>
      <c r="BE287" s="9" t="n">
        <v>22</v>
      </c>
      <c r="BF287" s="10" t="str">
        <f aca="false">IF(BE287="","",IF(AND(BE287&gt;=-20,BE287&lt;=-10),"-20 a -10",IF(AND(BE287&gt;=-9.5,BE287&lt;=0.5),"-9,5 a 0,5",IF(AND(BE287&gt;=1,BE287&lt;=11),"1 a 11",IF(AND(BE287&gt;=11.5,BE287&lt;=20.5),"11,5 a 20,5",IF(BE287=21,"21",IF(AND(BE287&gt;=21.5,BE287&lt;=31.5),"21,5 a 31,5",IF(AND(BE287&gt;=32,BE287&lt;=42),"32 a 42","Fuera de rango"))))))))</f>
        <v>21,5 a 31,5</v>
      </c>
      <c r="BG287" s="11" t="n">
        <f aca="false">IF(BF287="","",IF(BF287="-20 a -10",1,IF(BF287="-9,5 a 0,5",2,IF(BF287="1 a 11",3,IF(BF287="11,5 a 20,5",4,IF(BF287="21","NORMA",IF(BF287="21,5 a 31,5",5,IF(BF287="32 a 42",6,""))))))))</f>
        <v>5</v>
      </c>
      <c r="BH287" s="9" t="n">
        <v>14</v>
      </c>
      <c r="BI287" s="10" t="str">
        <f aca="false">IF(BH287="","",IF(AND(BH287&gt;=-20,BH287&lt;=-15),"-20 a -15",IF(AND(BH287&gt;=-14.5,BH287&lt;=-9.5),"-14,5 a -9,5",IF(AND(BH287&gt;=-9,BH287&lt;=-4),"-9 a -4",IF(AND(BH287&gt;=-3.5,BH287&lt;=2.5),"-3,5 a 2,5",IF(AND(BH287&gt;=3,BH287&lt;=8),"3 a 8",IF(AND(BH287&gt;=8.5,BH287&lt;=14.5),"8,5 a 14,5",IF(BH287=15,"15",IF(AND(BH287&gt;=15.5,BH287&lt;=20.5),"15,5 a 20,5",IF(AND(BH287&gt;=21,BH287&lt;=26),"21 a 26","Fuera de rango"))))))))))</f>
        <v>8,5 a 14,5</v>
      </c>
      <c r="BJ287" s="11" t="n">
        <f aca="false">IF(BI287="","",IF(BI287="-20 a -15",1,IF(BI287="-14,5 a -9,5",2,IF(BI287="-9 a -4",3,IF(BI287="-3,5 a 2,5",4,IF(BI287="3 a 8",5,IF(BI287="8,5 a 14,5",6,IF(BI287="15","NORMA",IF(BI287="15,5 a 20,5",7,IF(BI287="21 a 26",8,IF(BI287="26,5 a 31,5",9,"")))))))))))</f>
        <v>6</v>
      </c>
      <c r="BK287" s="9" t="n">
        <v>0</v>
      </c>
      <c r="BL287" s="10" t="str">
        <f aca="false">IF(BK287="","",IF(AND(BK287&gt;=0,BK287&lt;=2),"0 - 2",IF(AND(BK287&gt;=2.5,BK287&lt;=4.5),"2,5 - 4,5",IF(AND(BK287&gt;=5,BK287&lt;=7),"5 - 7",IF(AND(BK287&gt;=7.5,BK287&lt;=9.5),"7,5 - 9,5",IF(AND(BK287&gt;=10,BK287&lt;=12),"10 - 12",IF(AND(BK287&gt;=12.5,BK287&lt;=13.5),"12,5 - 13,5",IF(BK287=14,"14",IF(AND(BK287&gt;=14.5,BK287&lt;=16.5),"14,5 - 16,5",IF(AND(BK287&gt;=17,BK287&lt;=19),"17 - 19",IF(AND(BK287&gt;=19.5,BK287&lt;=21.5),"19,5 - 21,5",IF(AND(BK287&gt;=22,BK287&lt;=24),"22 - 24",IF(AND(BK287&gt;=24.5,BK287&lt;=26.5),"24,5 - 26,5",IF(AND(BK287&gt;=27,BK287&lt;=29),"27 - 29",IF(AND(BK287&gt;=29.5,BK287&lt;=30),"29,5 - 30","Fuera de rango")))))))))))))))</f>
        <v>0 - 2</v>
      </c>
      <c r="BM287" s="11" t="n">
        <f aca="false">IF(BL287="","",IF(BL287="0 - 2",1,IF(BL287="2,5 - 4,5",2,IF(BL287="5 - 7",3,IF(BL287="7,5 - 9,5",4,IF(BL287="10 - 12",5,IF(BL287="12,5 - 13,5",6,IF(BL287="14","NORMA",IF(BL287="14,5 - 16,5",7,IF(BL287="17 - 19",8,IF(BL287="19,5 - 21,5",9,IF(BL287="22 - 24",10,IF(BL287="24,5 - 26,5",11,IF(BL287="27 - 29",12,IF(BL287="29,5 - 30",13,"")))))))))))))))</f>
        <v>1</v>
      </c>
      <c r="BN287" s="9" t="n">
        <v>17</v>
      </c>
      <c r="BO287" s="10" t="str">
        <f aca="false">IF(BN287="","",IF(AND(BN287&gt;=-20,BN287&lt;=-10),"-20 a -10",IF(AND(BN287&gt;=-9.5,BN287&lt;=0.5),"-9,5 a 0,5",IF(AND(BN287&gt;=1,BN287&lt;=11),"1 a 11",IF(AND(BN287&gt;=11.5,BN287&lt;=21.5),"11,5 a 21,5",IF(BN287=22,"22",IF(AND(BN287&gt;=22.5,BN287&lt;=32.5),"22,5 a 32,5",IF(AND(BN287&gt;=33,BN287&lt;=43),"33 a 43","Fuera de rango"))))))))</f>
        <v>11,5 a 21,5</v>
      </c>
      <c r="BP287" s="11" t="n">
        <f aca="false">IF(BO287="","",IF(BO287="-20 a -10",1,IF(BO287="-9,5 a 0,5",2,IF(BO287="1 a 11",3,IF(BO287="11,5 a 21,5",4,IF(BO287="22","NORMA",IF(BO287="22,5 a 32,5",5,IF(BO287="33 a 43",6,""))))))))</f>
        <v>4</v>
      </c>
      <c r="BQ287" s="9" t="n">
        <v>6</v>
      </c>
      <c r="BR287" s="10" t="str">
        <f aca="false">IF(BQ287="","",IF(AND(BQ287&gt;=-20,BQ287&lt;=-15),"-20 a -15",IF(AND(BQ287&gt;=-14.5,BQ287&lt;=-9.5),"-14,5 a -9,5",IF(AND(BQ287&gt;=-9,BQ287&lt;=-4),"-9 a -4",IF(AND(BQ287&gt;=-3.5,BQ287&lt;=2.5),"-3,5 a 2,5",IF(AND(BQ287&gt;=3,BQ287&lt;=8),"3 a 8",IF(AND(BQ287&gt;=8.5,BQ287&lt;=13.5),"8,5 a 13,5",IF(AND(BQ287&gt;=14,BQ287&lt;=17.5),"14 a 17,5",IF(BQ287=18,"18",IF(AND(BQ287&gt;=18.5,BQ287&lt;=23.5),"18,5 a 23,5",IF(AND(BQ287&gt;=24,BQ287&lt;=29),"24 a 29",IF(AND(BQ287&gt;=29.5,BQ287&lt;=34.5),"29,5 a 34,5",IF(AND(BQ287&gt;=35,BQ287&lt;=40),"35 a 40","Fuera de rango")))))))))))))</f>
        <v>3 a 8</v>
      </c>
      <c r="BS287" s="11" t="n">
        <f aca="false">IF(BR287="","",IF(BR287="-20 a -15",1,IF(BR287="-14,5 a -9,5",2,IF(BR287="-9 a -4",3,IF(BR287="-3,5 a 2,5",4,IF(BR287="3 a 8",5,IF(BR287="8,5 a 13,5",6,IF(BR287="14 a 17,5",7,IF(BR287="18","NORMA",IF(BR287="18,5 a 23,5",8,IF(BR287="24 a 29",9,IF(BR287="29,5 a 34,5",10,IF(BR287="35 a 40",11,"")))))))))))))</f>
        <v>5</v>
      </c>
      <c r="BT287" s="9" t="n">
        <v>2</v>
      </c>
      <c r="BU287" s="10" t="str">
        <f aca="false">IF(BT287="","",IF(AND(BT287&gt;=-20,BT287&lt;=-18),"-20 a -18",IF(AND(BT287&gt;=-17.5,BT287&lt;=-15.5),"-17,5 a -15,5",IF(AND(BT287&gt;=-15,BT287&lt;=-13),"-15 a -13",IF(AND(BT287&gt;=-12.5,BT287&lt;=-10.5),"-12,5 a -10,5",IF(AND(BT287&gt;=-10,BT287&lt;=-8),"-10 a -8",IF(AND(BT287&gt;=-7.5,BT287&lt;=-5.5),"-7,5 a -5,5",IF(AND(BT287&gt;=-5,BT287&lt;=-3),"-5 a -3",IF(AND(BT287&gt;=-2.5,BT287&lt;=-0.5),"-2,5 a -0,5",IF(BT287=0,"0",IF(AND(BT287&gt;=0.5,BT287&lt;=2.5),"0,5 a 2,5",IF(AND(BT287&gt;=3,BT287&lt;=5),"3 a 5",IF(AND(BT287&gt;=5.5,BT287&lt;=7.5),"5,5 a 7,5",IF(AND(BT287&gt;=8,BT287&lt;=10),"8 a 10",IF(AND(BT287&gt;=10.5,BT287&lt;=12.5),"10,5 a 12,5",IF(AND(BT287&gt;=13,BT287&lt;=15),"13 a 15",IF(AND(BT287&gt;=15.5,BT287&lt;=17.5),"15,5 a 17,5",IF(AND(BT287&gt;=18,BT287&lt;=20),"18 a 20","Fuera de rango"))))))))))))))))))</f>
        <v>0,5 a 2,5</v>
      </c>
      <c r="BV287" s="11" t="n">
        <f aca="false">IF(BT287="","",IF(BT287=0,"NORMA",IF(AND(BT287&gt;=-20,BT287&lt;=-18),2,IF(AND(BT287&gt;=-17.5,BT287&lt;=-15.5),2,IF(AND(BT287&gt;=-15,BT287&lt;=-13),3,IF(AND(BT287&gt;=-12.5,BT287&lt;=-10.5),4,IF(AND(BT287&gt;=-10,BT287&lt;=-8),5,IF(AND(BT287&gt;=-7.5,BT287&lt;=-5.5),6,IF(AND(BT287&gt;=-5,BT287&lt;=-3),7,IF(AND(BT287&gt;=-2.5,BT287&lt;=-0.5),8,IF(AND(BT287&gt;=0.5,BT287&lt;=2.5),9,IF(AND(BT287&gt;=3,BT287&lt;=5),10,IF(AND(BT287&gt;=5.5,BT287&lt;=7.5),11,IF(AND(BT287&gt;=8,BT287&lt;=10),12,IF(AND(BT287&gt;=10.5,BT287&lt;=12.5),13,IF(AND(BT287&gt;=13,BT287&lt;=15),14,IF(AND(BT287&gt;=15.5,BT287&lt;=17.5),15,IF(AND(BT287&gt;=18,BT287&lt;=20),16,"Fuera de rango"))))))))))))))))))</f>
        <v>9</v>
      </c>
      <c r="BW287" s="9" t="n">
        <v>-4.5</v>
      </c>
      <c r="BX287" s="10" t="n">
        <f aca="false">18.5- (0.3*H287)</f>
        <v>6.2</v>
      </c>
      <c r="BY287" s="10" t="n">
        <f aca="false">(BW287)-(BX287)</f>
        <v>-10.7</v>
      </c>
      <c r="BZ287" s="10" t="str">
        <f aca="false">IF(BY287="","",IF(BY287&lt;-27.5,"De -30 a -28",IF(BY287&lt;-25,"De -27,5 a -25,5",IF(BY287&lt;-22.5,"De -25 a -23",IF(BY287&lt;-20,"De -22,5 a -20,5",IF(BY287&lt;-17.5,"De -20 a -18",IF(BY287&lt;-15,"De -17,5 a -15,5",IF(BY287&lt;-12.5,"De -15 a -13",IF(BY287&lt;-10,"De -12,5 a -10,5",IF(BY287&lt;-7.5,"De -10 a -8",IF(BY287&lt;-5,"De -7,5 a -5,5",IF(BY287&lt;-2.5,"De -5 a -3",IF(BY287&lt;0,"De -2,5 a -0,5",IF(BY287&lt;2.5,"De 0 a 2",IF(BY287&lt;5,"De 2,5 a 4,5",IF(BY287&lt;7.5,"De 5 a 7",IF(BY287&lt;10,"De 7,5 a 9,5",IF(BY287&lt;12.5,"De 10 a 12",IF(BY287&lt;15,"De 12,5 a 14,5",IF(BY287&lt;17.5,"De 15 a 17",IF(BY287&lt;20,"De 17,5 a 19,5",IF(BY287&lt;22.5,"De 20 a 22",IF(BY287&lt;25,"De 22,5 a 24,5",IF(BY287&lt;27.5,"De 25 a 27","De 27,5 a 30"))))))))))))))))))))))))</f>
        <v>De -12,5 a -10,5</v>
      </c>
      <c r="CA287" s="12" t="n">
        <f aca="false">IF(BY287="","",IF(BY287&lt;=-28,1,IF(BY287&lt;=-25.5,2,IF(BY287&lt;=-23,3,IF(BY287&lt;=-20.5,4,IF(BY287&lt;=-18,5,IF(BY287&lt;=-15.5,6,IF(BY287&lt;=-13,7,IF(BY287&lt;=-10.5,8,IF(BY287&lt;=-8,9,IF(BY287&lt;=-5.5,10,IF(BY287&lt;=-3,11,IF(BY287&lt;=-0.5,12,IF(BY287&lt;=2,13,IF(BY287&lt;=4.5,14,IF(BY287&lt;=7,15,IF(BY287&lt;=9.5,16,IF(BY287&lt;=12,17,IF(BY287&lt;=14.5,18,IF(BY287&lt;=17,19,IF(BY287&lt;=19.5,20,IF(BY287&lt;=22,21,IF(BY287&lt;=24.5,22,IF(BY287&lt;=27,23,IF(BY287&lt;=30,24,"Fuera de rango")))))))))))))))))))))))))</f>
        <v>8</v>
      </c>
      <c r="CB287" s="9" t="n">
        <v>-4.5</v>
      </c>
      <c r="CC287" s="10" t="n">
        <f aca="false">18.5- (0.3*H287)</f>
        <v>6.2</v>
      </c>
      <c r="CD287" s="10" t="n">
        <f aca="false">(CB287)-(CC287)</f>
        <v>-10.7</v>
      </c>
      <c r="CE287" s="10" t="str">
        <f aca="false">IF(CD287="","",IF(CD287&lt;-27.5,"De -30 a -28",IF(CD287&lt;-25,"De -27,5 a -25,5",IF(CD287&lt;-22.5,"De -25 a -23",IF(CD287&lt;-20,"De -22,5 a -20,5",IF(CD287&lt;-17.5,"De -20 a -18",IF(CD287&lt;-15,"De -17,5 a -15,5",IF(CD287&lt;-12.5,"De -15 a -13",IF(CD287&lt;-10,"De -12,5 a -10,5",IF(CD287&lt;-7.5,"De -10 a -8",IF(CD287&lt;-5,"De -7,5 a -5,5",IF(CD287&lt;-2.5,"De -5 a -3",IF(CD287&lt;0,"De -2,5 a -0,5",IF(CD287&lt;=2,"De 0 a 2",IF(CD287&lt;=4.5,"De 2,5 a 4,5",IF(CD287&lt;=7,"De 5 a 7",IF(CD287&lt;=9.5,"De 7,5 a 9,5",IF(CD287&lt;=12,"De 10 a 12",IF(CD287&lt;=14.5,"De 12,5 a 14,5",IF(CD287&lt;=17,"De 15 a 17",IF(CD287&lt;=19.5,"De 17,5 a 19,5",IF(CD287&lt;=22,"De 20 a 22",IF(CD287&lt;=24.5,"De 22,5 a 24,5",IF(CD287&lt;=27,"De 25 a 27","De 27,5 a 30"))))))))))))))))))))))))</f>
        <v>De -12,5 a -10,5</v>
      </c>
      <c r="CF287" s="12" t="n">
        <f aca="false">IF(CD287="","",IF(CD287&lt;-27.5,1,IF(CD287&lt;-25,2,IF(CD287&lt;-22.5,3,IF(CD287&lt;-20,4,IF(CD287&lt;-17.5,5,IF(CD287&lt;-15,6,IF(CD287&lt;-12.5,7,IF(CD287&lt;-10,8,IF(CD287&lt;-7.5,9,IF(CD287&lt;-5,10,IF(CD287&lt;-2.5,11,IF(CD287&lt;0,12,IF(CD287&lt;2.5,13,IF(CD287&lt;5,14,IF(CD287&lt;7.5,15,IF(CD287&lt;10,16,IF(CD287&lt;12.5,17,IF(CD287&lt;15,18,IF(CD287&lt;17.5,19,IF(CD287&lt;20,20,IF(CD287&lt;22.5,21,IF(CD287&lt;25,22,IF(CD287&lt;27.5,23,24))))))))))))))))))))))))</f>
        <v>8</v>
      </c>
      <c r="CG287" s="9" t="n">
        <v>-2</v>
      </c>
      <c r="CH287" s="10" t="str">
        <f aca="false">IF(CG287="","",IF(AND(CG287&gt;=-10,CG287&lt;=-9.5),"-10 a -9,5",IF(AND(CG287&gt;-9.5,CG287&lt;=-8.5),"-9 a -8,5",IF(AND(CG287&gt;-8.5,CG287&lt;=-7.5),"-8 a -7,5",IF(AND(CG287&gt;-7.5,CG287&lt;=-6.5),"-7 a -6,5",IF(AND(CG287&gt;-6.5,CG287&lt;=-5.5),"-6 a -5,5",IF(AND(CG287&gt;-5.5,CG287&lt;=-4.5),"-5 a -4,5",IF(AND(CG287&gt;-4.5,CG287&lt;=-3.5),"-4 a -3,5",IF(AND(CG287&gt;-3.5,CG287&lt;=-2.5),"-3 a -2,5",IF(CG287=-2.25,"-2,25",IF(AND(CG287&gt;-2.5,CG287&lt;=-1.5),"-2 a -1,5",IF(AND(CG287&gt;-1.5,CG287&lt;=-0.5),"-1 a -0,5",IF(AND(CG287&gt;-0.5,CG287&lt;=0.5),"0 a 0,5",IF(AND(CG287&gt;0.5,CG287&lt;=1.5),"1 a 1,5",IF(AND(CG287&gt;1.5,CG287&lt;=2.5),"2 a 2,5",IF(AND(CG287&gt;2.5,CG287&lt;=3.5),"3 a 3,5",IF(AND(CG287&gt;3.5,CG287&lt;=4.5),"4 a 4,5",IF(AND(CG287&gt;4.5,CG287&lt;=5.5),"5 a 5,5",IF(AND(CG287&gt;5.5,CG287&lt;=6.5),"6 a 6,5",IF(AND(CG287&gt;6.5,CG287&lt;=7.5),"7 a 7,5",IF(AND(CG287&gt;7.5,CG287&lt;=8.5),"8 a 8,5",IF(AND(CG287&gt;8.5,CG287&lt;=9.5),"9 a 9,5",IF(CG287&gt;=10,"10","Fuera de rango")))))))))))))))))))))))</f>
        <v>-2 a -1,5</v>
      </c>
      <c r="CI287" s="11" t="n">
        <f aca="false">IF(CG287="","",IF(CG287=-2.25,"NORMA",IF(CG287&lt;=-9.5,1,IF(CG287&lt;=-8.5,2,IF(CG287&lt;=-7.5,3,IF(CG287&lt;=-6.5,4,IF(CG287&lt;=-5.5,5,IF(CG287&lt;=-4.5,6,IF(CG287&lt;=-3.5,7,IF(CG287&lt;=-2.5,8,IF(CG287&lt;=-1.5,9,IF(CG287&lt;=-0.5,10,IF(CG287&lt;=0.5,11,IF(CG287&lt;=1.5,12,IF(CG287&lt;=2.5,13,IF(CG287&lt;=3.5,14,IF(CG287&lt;=4.5,15,IF(CG287&lt;=5.5,16,IF(CG287&lt;=6.5,17,IF(CG287&lt;=7.5,18,IF(CG287&lt;=8.5,19,IF(CG287&lt;=9.5,20,IF(CG287=10,21,"Fuera de rango")))))))))))))))))))))))</f>
        <v>9</v>
      </c>
      <c r="CJ287" s="9" t="n">
        <v>2.5</v>
      </c>
      <c r="CK287" s="10" t="str">
        <f aca="false">IF(CJ287="","",IF(AND(CJ287&gt;=-6,CJ287&lt;=-5.5),"-6 a -5,5",IF(AND(CJ287&gt;-5.5,CJ287&lt;=-4.5),"-5 a -4,5",IF(AND(CJ287&gt;-4.5,CJ287&lt;=-3.5),"-4 a -3,5",IF(AND(CJ287&gt;-3.5,CJ287&lt;=-2.5),"-3 a -2,5",IF(AND(CJ287&gt;-2.5,CJ287&lt;=-1.5),"-2 a -1,5",IF(AND(CJ287&gt;-1.5,CJ287&lt;=-0.5),"-1 a -0,5",IF(AND(CJ287&gt;-0.5,CJ287&lt;=0.5),"0 a 0,5",IF(AND(CJ287&gt;0.5,CJ287&lt;=1.5),"1 a 1,5",IF(AND(CJ287&gt;1.5,CJ287&lt;2.5),"2",IF(AND(CJ287&gt;=2.5,CJ287&lt;=3),"2,5 a 3",IF(AND(CJ287&gt;3,CJ287&lt;=4),"3,5 a 4",IF(AND(CJ287&gt;4,CJ287&lt;=5),"4,5 a 5",IF(AND(CJ287&gt;5,CJ287&lt;=6),"5,5 a 6",IF(AND(CJ287&gt;6,CJ287&lt;=7),"6,5 a 7",IF(AND(CJ287&gt;7,CJ287&lt;=8),"7,5 a 8",IF(AND(CJ287&gt;8,CJ287&lt;=9.5),"8,5 a 9,5",IF(CJ287=10,"10","Fuera de rango"))))))))))))))))))</f>
        <v>2,5 a 3</v>
      </c>
      <c r="CL287" s="11" t="n">
        <f aca="false">IF(CK287="","",IF(OR(CK287="-6 a -5,5",CK287="-6 - -5,5"),1,IF(OR(CK287="-5 a -4,5",CK287="-5 - -4,5"),2,IF(OR(CK287="-4 a -3,5",CK287="-4 - -3,5"),3,IF(OR(CK287="-3 a -2,5",CK287="-3 - -2,5"),4,IF(OR(CK287="-2 a -1,5",CK287="-2 - -1,5"),5,IF(OR(CK287="-1 a -0,5",CK287="-1 - -0,5"),6,IF(OR(CK287="0 a 0,5",CK287="0 - 0,5"),7,IF(OR(CK287="1 a 1,5",CK287="1 - 1,5"),8,IF(CK287="2","NORMA",IF(OR(CK287="2,5 a 3",CK287="2,5 - 3"),9,IF(OR(CK287="3,5 a 4",CK287="3,5 - 4"),10,IF(OR(CK287="4,5 a 5",CK287="4,5 - 5"),11,IF(OR(CK287="5,5 a 6",CK287="5,5 - 6"),12,IF(OR(CK287="6,5 a 7",CK287="6,5 - 7"),13,IF(OR(CK287="7,5 a 8",CK287="7,5 - 8"),14,IF(OR(CK287="8,5 a 9",CK287="8,5 - 9,5",CK287="9 a 9,5"),15,IF(CK287="10",15,IF(OR(CK287="0,5 a 1",CK287="0,5 - 1"),7,"Fuera de rango")))))))))))))))))))</f>
        <v>9</v>
      </c>
      <c r="CM287" s="10" t="n">
        <v>0</v>
      </c>
      <c r="CN287" s="10" t="str">
        <f aca="false">IF(CM287=0,"0", " ")</f>
        <v>0</v>
      </c>
      <c r="CO287" s="10" t="str">
        <f aca="false">IF(CM287&gt;0,"EME"," ")</f>
        <v> </v>
      </c>
      <c r="CP287" s="10" t="n">
        <v>0</v>
      </c>
      <c r="CQ287" s="10" t="str">
        <f aca="false">IF(CP287&gt;0,"0", " ")</f>
        <v> </v>
      </c>
      <c r="CR287" s="10" t="str">
        <f aca="false">IF(CP287&gt;0,"EME"," ")</f>
        <v> </v>
      </c>
      <c r="CS287" s="9" t="n">
        <v>0</v>
      </c>
      <c r="CT287" s="10" t="str">
        <f aca="false">IF(CS287&gt;0,"1", " ")</f>
        <v> </v>
      </c>
      <c r="CU287" s="10" t="str">
        <f aca="false">IF(CS287&gt;0,"HIP"," ")</f>
        <v> </v>
      </c>
      <c r="CV287" s="9" t="n">
        <v>0</v>
      </c>
      <c r="CW287" s="10" t="str">
        <f aca="false">IF(CV287&gt;0,"1", " ")</f>
        <v> </v>
      </c>
      <c r="CX287" s="10" t="str">
        <f aca="false">IF(CV287&gt;0,"HIP"," ")</f>
        <v> </v>
      </c>
      <c r="CY287" s="9" t="n">
        <v>-13</v>
      </c>
      <c r="CZ287" s="11" t="str">
        <f aca="false">IF(CY287&lt;0,"2"," ")</f>
        <v>2</v>
      </c>
      <c r="DA287" s="11" t="str">
        <f aca="false">IF(CY287&lt;0,"MIO"," ")</f>
        <v>MIO</v>
      </c>
      <c r="DB287" s="9" t="n">
        <v>-13</v>
      </c>
      <c r="DC287" s="11" t="str">
        <f aca="false">IF(DB287&lt;0,"2"," ")</f>
        <v>2</v>
      </c>
      <c r="DD287" s="11" t="str">
        <f aca="false">IF(DB287&lt;0,"MIO"," ")</f>
        <v>MIO</v>
      </c>
      <c r="DE287" s="9" t="n">
        <v>-1</v>
      </c>
      <c r="DF287" s="11" t="str">
        <f aca="false">IF(DE287&lt;0,"3"," ")</f>
        <v>3</v>
      </c>
      <c r="DG287" s="11" t="str">
        <f aca="false">IF(DE287&lt;0,"AST"," ")</f>
        <v>AST</v>
      </c>
      <c r="DH287" s="9" t="n">
        <v>-1</v>
      </c>
      <c r="DI287" s="11" t="str">
        <f aca="false">IF(DH287&lt;0,"3"," ")</f>
        <v>3</v>
      </c>
      <c r="DJ287" s="11" t="str">
        <f aca="false">IF(DH287&lt;0,"AST"," ")</f>
        <v>AST</v>
      </c>
      <c r="DK287" s="9" t="n">
        <v>0</v>
      </c>
      <c r="DL287" s="10" t="str">
        <f aca="false">IF(DK287&gt;0,"4"," ")</f>
        <v> </v>
      </c>
      <c r="DM287" s="10" t="str">
        <f aca="false">IF(DK287&gt;0,"PRE"," ")</f>
        <v> </v>
      </c>
      <c r="DN287" s="9" t="n">
        <v>0</v>
      </c>
      <c r="DO287" s="10" t="str">
        <f aca="false">IF(DN287&gt;0,"4"," ")</f>
        <v> </v>
      </c>
      <c r="DP287" s="10" t="str">
        <f aca="false">IF(DN287&gt;0,"PRE"," ")</f>
        <v> </v>
      </c>
      <c r="DQ287" s="12" t="n">
        <v>2</v>
      </c>
      <c r="DR287" s="12" t="n">
        <v>2</v>
      </c>
      <c r="DS287" s="12" t="str">
        <f aca="false">CONCATENATE(CO287,CU287,DA287,DG287,DM287)</f>
        <v>  MIOAST </v>
      </c>
      <c r="DT287" s="10" t="str">
        <f aca="false" t="array" ref="DT287">_xlfn.IFS(DS287="EME    ","0", DS287=" HIP   ","1", DS287="  MIO  ","2", DS287="   AST ","3", DS287="    PRE","4", DS287="EME   PRE","5", DS287=" HIP  PRE","6", DS287=" HIP AST ","7", DS287="  MIO PRE","8", DS287="  MIOAST ","9", DS287="   ASTPRE","10",DS287=" HIP ASTPRE","11", DS287="  MIOASTPRE","12", DS287="     ","0")</f>
        <v>9</v>
      </c>
      <c r="DU287" s="1" t="s">
        <v>154</v>
      </c>
      <c r="DV287" s="1" t="str">
        <f aca="false" t="array" ref="DV287">_xlfn.IFS(DU287="SI","2", DU287="NO","1")</f>
        <v>1</v>
      </c>
      <c r="DW287" s="10" t="n">
        <v>0</v>
      </c>
      <c r="DX287" s="11" t="str">
        <f aca="false">IF(DW287=0,"1","2")</f>
        <v>1</v>
      </c>
      <c r="DY287" s="11" t="str">
        <f aca="false" t="array" ref="DY287">_xlfn.IFS(DW287=0,"0", DW287=0.25, "1", DW287=0.5,"2", DW287=0.75,"3", DW287=1,"4",DW287=1.25,"5", DW287=1.5,"6", DW287=1.75,"7", DW287=2,"8")</f>
        <v>0</v>
      </c>
      <c r="DZ287" s="10" t="n">
        <v>0</v>
      </c>
      <c r="EA287" s="11" t="str">
        <f aca="false">IF(DZ287=0,"1","2")</f>
        <v>1</v>
      </c>
      <c r="EB287" s="11" t="str">
        <f aca="false" t="array" ref="EB287">_xlfn.IFS(DZ287=0,"0", DZ287=0.25, "1", DZ287=0.5,"2", DZ287=0.75,"3", DZ287=1,"4",DZ287=1.25,"5", DZ287=1.5,"6", DZ287=1.75,"7", DZ287=2,"8")</f>
        <v>0</v>
      </c>
      <c r="EC287" s="10" t="n">
        <v>0</v>
      </c>
      <c r="ED287" s="10" t="str">
        <f aca="false">IF(EC287=0,"1","2")</f>
        <v>1</v>
      </c>
      <c r="EE287" s="11" t="str">
        <f aca="false" t="array" ref="EE287">_xlfn.IFS(EC287=0,"0", EC287=-0.25, "1", EC287=-0.5,"2", EC287=-0.75,"3", EC287=-1,"4",EC287=-1.25,"5", EC287=-1.5,"6", EC287=-1.75,"7", EC287=-2,"8", EC287=-2.25,"9",EC287=-2.5,"10", EC287=-2.75,"11", EC287=-3,"12", EC287=-3.25,"13", EC287=-3.5,"14", EC287=-3.75,"15",EC287=-4,"16")</f>
        <v>0</v>
      </c>
      <c r="EF287" s="10" t="n">
        <v>0</v>
      </c>
      <c r="EG287" s="10" t="str">
        <f aca="false">IF(EF287=0,"1","2")</f>
        <v>1</v>
      </c>
      <c r="EH287" s="11" t="str">
        <f aca="false" t="array" ref="EH287">_xlfn.IFS(EF287=0,"0", EF287=-0.25, "1", EF287=-0.5,"2", EF287=-0.75,"3", EF287=-1,"4",EF287=-1.25,"5", EF287=-1.5,"6", EF287=-1.75,"7", EF287=-2,"8", EF287=-2.25,"9",EF287=-2.5,"10", EF287=-2.75,"11", EF287=-3,"12", EF287=-3.25,"13", EF287=-3.5,"14", EF287=-3.75,"15",EF287=-4,"16")</f>
        <v>0</v>
      </c>
      <c r="EI287" s="10" t="n">
        <v>0</v>
      </c>
      <c r="EJ287" s="11" t="str">
        <f aca="false">IF(EI287=0,"1","2")</f>
        <v>1</v>
      </c>
      <c r="EK287" s="11" t="str">
        <f aca="false" t="array" ref="EK287">_xlfn.IFS(EI287=0,"0", EI287=-0.25, "1", EI287=-0.5,"2", EI287=-0.75,"3", EI287=-1,"4",EI287=-1.25,"5", EI287=-1.5,"6", EI287=-1.75,"7", EI287=-2,"8", EI287=-2.25,"9", EI287=-2.25,"9",EI287=-2.5,"10", EI287=-2.75,"11", EI287=-3,"12", EI287=-3.25,"13", EI287=-3.5,"14", EI287=-3.75,"15",EI287=-4,"16", EI287=0.25, "17", EI287=0.5, "18")</f>
        <v>0</v>
      </c>
      <c r="EL287" s="10" t="n">
        <v>0</v>
      </c>
      <c r="EM287" s="11" t="str">
        <f aca="false">IF(EL287=0,"1","2")</f>
        <v>1</v>
      </c>
      <c r="EN287" s="11" t="str">
        <f aca="false" t="array" ref="EN287">_xlfn.IFS(EL287=0.25,"17",EL287=0.5,"18", EL287=0,"0", EL287=-0.25, "1", EL287=-0.5,"2", EL287=-0.75,"3", EL287=-1,"4",EL287=-1.25,"5", EL287=-1.5,"6", EL287=-1.75,"7", EL287=-2,"8",EL287= -2.25,"9",EL287=-2.5,"10",EL287= -2.75,"11",EL287= -3,"12",EL287= -3.25,"13",EL287= -3.5,"14",EL287= -3.75,"15",EL287=-4,"16")</f>
        <v>0</v>
      </c>
      <c r="EO287" s="10" t="n">
        <v>0</v>
      </c>
      <c r="EP287" s="11" t="str">
        <f aca="false">IF(EO287=0,"1","2")</f>
        <v>1</v>
      </c>
      <c r="EQ287" s="11" t="str">
        <f aca="false" t="array" ref="EQ287">_xlfn.IFS(EO287=0,"0", EO287=0.25, "1", EO287=0.5,"2", EO287=0.75,"3", EO287=1,"4",EO287=1.25,"5", EO287=1.5,"6", EO287=1.75,"7", EO287=2,"8", EO287=2.25,"9", EO287=2.25,"9",EO287=2.5,"10", EO287=2.75,"11", EO287=3,"12", EO287=3.25,"13", EO287=3.5,"14", EO287=3.75,"15",EO287=4,"16", EO287=-0.25, "17", bq=-0.5, "18")</f>
        <v>0</v>
      </c>
      <c r="ER287" s="10" t="n">
        <v>0</v>
      </c>
      <c r="ES287" s="11" t="str">
        <f aca="false">IF(ER287=0,"1","2")</f>
        <v>1</v>
      </c>
      <c r="ET287" s="11" t="str">
        <f aca="false" t="array" ref="ET287">_xlfn.IFS(ER287=0,"0", ER287=0.25, "1", ER287=0.5,"2", ER287=0.75,"3", ER287=1,"4",ER287=1.25,"5", ER287=1.5,"6", ER287=1.75,"7", ER287=2,"8", ER287=2.25,"9", ER287=2.25,"9",ER287=2.5,"10", ER287=2.75,"11", ER287=3,"12", ER287=3.25,"13", ER287=3.5,"14", ER287=3.75,"15",ER287=4,"16", ER287=-0.25, "17", bq=-0.5, "18")</f>
        <v>0</v>
      </c>
      <c r="EU287" s="13" t="n">
        <v>24</v>
      </c>
      <c r="EV287" s="14" t="e">
        <f aca="false">VLOOKUP(#ref!,LEYENDA!$G$2:$H$8,2,TRUE())</f>
        <v>#NAME?</v>
      </c>
      <c r="EW287" s="14" t="e">
        <f aca="false" t="array" ref="EW287">_xlfn.IFS(EV287="0-5","1", EV287="6-12","2", EV287="13-18","3", EV287="19-24","4", EV287="25-36","5", EV287="37-48","6", EV287="49-60","7")</f>
        <v>#NAME?</v>
      </c>
    </row>
    <row r="288" customFormat="false" ht="13.5" hidden="false" customHeight="false" outlineLevel="0" collapsed="false">
      <c r="A288" s="1" t="n">
        <v>72</v>
      </c>
      <c r="B288" s="32" t="n">
        <v>9</v>
      </c>
      <c r="C288" s="33" t="n">
        <v>40912</v>
      </c>
      <c r="D288" s="6"/>
      <c r="E288" s="5" t="str">
        <f aca="false">VLOOKUP(A288,'286'!$A$3:$J$600,10,FALSE())</f>
        <v>LOZOYA SERRANO, BLANCA</v>
      </c>
      <c r="F288" s="4" t="str">
        <f aca="false">VLOOKUP(A288,'286'!$A$3:$I$1768,3,FALSE())</f>
        <v>LOSEBLAN</v>
      </c>
      <c r="G288" s="6" t="n">
        <f aca="false">VLOOKUP(A288,'286'!$A$3:$I$1768,4,FALSE())</f>
        <v>25372</v>
      </c>
      <c r="H288" s="7" t="n">
        <f aca="false">YEAR(C288)-YEAR(G288)</f>
        <v>43</v>
      </c>
      <c r="I288" s="1" t="str">
        <f aca="false">VLOOKUP(H288,LEYENDA!$C$2:$D$6,2,TRUE())</f>
        <v>41-60</v>
      </c>
      <c r="J288" s="5" t="str">
        <f aca="false">VLOOKUP(A288,'286'!$A$3:$I$1768,7,FALSE())</f>
        <v>M</v>
      </c>
      <c r="K288" s="8" t="str">
        <f aca="false">VLOOKUP(A288,'286'!$A$3:$I$1768,2,FALSE())</f>
        <v>OD</v>
      </c>
      <c r="L288" s="4" t="str">
        <f aca="false">VLOOKUP(A288,'286'!$A$3:$I$1768,8,FALSE())</f>
        <v>D</v>
      </c>
      <c r="M288" s="4" t="str">
        <f aca="false">VLOOKUP(A288,'286'!$A$3:$I$1768,9,FALSE())</f>
        <v>D</v>
      </c>
      <c r="N288" s="8" t="str">
        <f aca="false">IF(R288=O288, "MISMA","CONTRARIA")</f>
        <v>MISMA</v>
      </c>
      <c r="O288" s="8" t="str">
        <f aca="false" t="array" ref="O288">_xlfn.IFS(L288="D","1", L288="I","2")</f>
        <v>1</v>
      </c>
      <c r="P288" s="8" t="str">
        <f aca="false" t="array" ref="P288">_xlfn.IFS(K288="OD","1", K288="OI","2")</f>
        <v>1</v>
      </c>
      <c r="Q288" s="1" t="str">
        <f aca="false" t="array" ref="Q288">_xlfn.IFS(J288="M","1", J288="H","2")</f>
        <v>1</v>
      </c>
      <c r="R288" s="8" t="str">
        <f aca="false" t="array" ref="R288">_xlfn.IFS(M288="D","1", M288="I","2")</f>
        <v>1</v>
      </c>
      <c r="S288" s="1" t="str">
        <f aca="false" t="array" ref="S288">_xlfn.IFS(N288="CONTRARIA", "1",N288= "MISMA","2")</f>
        <v>2</v>
      </c>
      <c r="T288" s="1" t="str">
        <f aca="false" t="array" ref="T288">_xlfn.IFS(I288="0-12","1", I288="13-24","2", I288="25-40","3", I288="41-60","4", I288="61-100","5")</f>
        <v>4</v>
      </c>
      <c r="U288" s="9" t="n">
        <v>2</v>
      </c>
      <c r="V288" s="1" t="str">
        <f aca="false">IF(U288="","",IF(AND(U288&gt;=-9,U288&lt;=-6.5),"-9 a -6,5",IF(AND(U288&gt;=-6,U288&lt;=-3.5),"-6 a -3,5",IF(AND(U288&gt;=-3,U288&lt;=-1),"-3 a -1",IF(U288=-0.5,"-0,5",IF(AND(U288&gt;=0,U288&lt;=2.5),"0 a 2,5",IF(AND(U288&gt;=3,U288&lt;=5.5),"3 a 5,5",IF(AND(U288&gt;=6,U288&lt;=8.5),"6 a 8,5",IF(AND(U288&gt;=9,U288&lt;=20),"9 a 20","Fuera de rango")))))))))</f>
        <v>0 a 2,5</v>
      </c>
      <c r="W288" s="11" t="n">
        <f aca="false">IF(V288="","",IF(V288="-9 a -6,5",2,IF(V288="-6 a -3,5",3,IF(V288="-3 a -1",4,IF(V288="-0,5","NORMA",IF(V288="0 a 2,5",5,IF(V288="3 a 5,5",6,IF(V288="6 a 8,5",7,IF(V288="9 a 20",8,"Fuera de rango")))))))))</f>
        <v>5</v>
      </c>
      <c r="X288" s="9" t="n">
        <v>0</v>
      </c>
      <c r="Y288" s="10" t="str">
        <f aca="false">IF(X288="","",IF(AND(X288&gt;=0,X288&lt;=4),"0 a 4",IF(AND(X288&gt;=4.5,X288&lt;=8.5),"4,5 a 8,5",IF(X288=9,"9",IF(AND(X288&gt;=9.5,X288&lt;=13),"9,5 a 13",IF(AND(X288&gt;=13.5,X288&lt;=20),"13,5 a 20",IF(AND(X288&gt;=20.5,X288&lt;=35),"20,5 a 35","Fuera de rango")))))))</f>
        <v>0 a 4</v>
      </c>
      <c r="Z288" s="11" t="n">
        <f aca="false">IF(Y288="","",IF(Y288="0 a 4",1,IF(Y288="4,5 a 8,5",2,IF(Y288="9","NORMA",IF(Y288="9,5 a 13",3,IF(Y288="13,5 a 20",4,IF(Y288="20,5 a 35",5,"Fuera de rango")))))))</f>
        <v>1</v>
      </c>
      <c r="AA288" s="9" t="n">
        <v>20</v>
      </c>
      <c r="AB288" s="10" t="str">
        <f aca="false">IF(AA288="","",IF(AND(AA288&gt;=0,AA288&lt;=9),"0 a 9",IF(AND(AA288&gt;=9.5,AA288&lt;=18.5),"9,5 a 18,5",IF(AA288=19,"19",IF(AND(AA288&gt;=19.5,AA288&lt;=28),"19,5 a 28",IF(AND(AA288&gt;=28.5,AA288&lt;=40),"28,5 a 40","Fuera de rango"))))))</f>
        <v>19,5 a 28</v>
      </c>
      <c r="AC288" s="11" t="n">
        <f aca="false" t="array" ref="AC288">_xlfn.IFS(AB288="","",AB288="0 a 9",1,AB288="9,5 a 18,5",2,AB288="19","NORMA",AB288="19,5 a 28",3,AB288="28,5 a 40",4,TRUE(),"Fuera de rango")</f>
        <v>3</v>
      </c>
      <c r="AD288" s="9" t="n">
        <v>17</v>
      </c>
      <c r="AE288" s="10" t="str">
        <f aca="false">IF(AD288="","",IF(AND(AD288&gt;=-10,AD288&lt;=0),"De -10 a 0",IF(AND(AD288&gt;=0.5,AD288&lt;=9.5),"0,5 a 9,5",IF(AD288=10,"10",IF(AND(AD288&gt;=10.5,AD288&lt;=20),"10,5 a 20",IF(AND(AD288&gt;=20.5,AD288&lt;=40),"20,5 a 40","Fuera de rango"))))))</f>
        <v>10,5 a 20</v>
      </c>
      <c r="AF288" s="12" t="n">
        <f aca="false">IF(AD288="","",IF(AND(AD288&gt;=-10,AD288&lt;=0),1,IF(AND(AD288&gt;=0.5,AD288&lt;=9.5),2,IF(AD288=10,"NORMA",IF(AND(AD288&gt;=10.5,AD288&lt;=20),3,IF(AND(AD288&gt;=20.5,AD288&lt;=40),4,""))))))</f>
        <v>3</v>
      </c>
      <c r="AG288" s="9" t="n">
        <v>12</v>
      </c>
      <c r="AH288" s="10" t="str">
        <f aca="false">IF(AG288="","",IF(AND(AG288&gt;=0,AG288&lt;=4),"0 a 4",IF(AND(AG288&gt;=4.5,AG288&lt;=8.5),"4,5 a 8,5",IF(AG288=9,"9",IF(AND(AG288&gt;=9.5,AG288&lt;=13),"9,5 a 13",IF(AND(AG288&gt;=13.5,AG288&lt;=25),"13,5 a 25","Fuera de rango"))))))</f>
        <v>9,5 a 13</v>
      </c>
      <c r="AI288" s="11" t="n">
        <f aca="false">IF(AH288="","",IF(AH288="0 a 4",1,IF(AH288="4,5 a 8,5",2,IF(AH288="9","NORMA",IF(AH288="9,5 a 13",3,IF(AH288="13,5 a 25",4,""))))))</f>
        <v>3</v>
      </c>
      <c r="AJ288" s="9" t="n">
        <v>5</v>
      </c>
      <c r="AK288" s="10" t="str">
        <f aca="false">IF(AJ288="","",IF(AND(AJ288&gt;=-15,AJ288&lt;=-10.5),"-15 a -10,5",IF(AND(AJ288&gt;=-10,AJ288&lt;=-4),"-10 a -4",IF(AND(AJ288&gt;=-4.5,AJ288&lt;=0),"-4,5 a 0",IF(AND(AJ288&gt;=0.5,AJ288&lt;=4.5),"0,5 a 4,5",IF(AJ288=5,"5",IF(AND(AJ288&gt;=5.5,AJ288&lt;=10),"5,5 a 10",IF(AND(AJ288&gt;=10.5,AJ288&lt;=20),"10,5 a 20","Fuera de rango"))))))))</f>
        <v>5</v>
      </c>
      <c r="AL288" s="11" t="str">
        <f aca="false">IF(AK288="","",IF(AK288="-15 a -10,5",1,IF(AK288="-10 a -4",2,IF(AK288="-4,5 a 0",3,IF(AK288="0,5 a 4,5",4,IF(AK288="5","NORMA",IF(AK288="5,5 a 10",5,IF(AK288="10,5 a 20",6,"Error"))))))))</f>
        <v>NORMA</v>
      </c>
      <c r="AM288" s="9" t="n">
        <v>2</v>
      </c>
      <c r="AN288" s="10" t="str">
        <f aca="false">IF(AM288="","",IF(AND(AM288&gt;=-7.5,AM288&lt;=-5.5),"-7,5 a -5,5",IF(AND(AM288&gt;=-5,AM288&lt;=-3),"-5 a -3",IF(AND(AM288&gt;=-2.5,AM288&lt;=-0.5),"-2,5 a -0,5",IF(AM288=0,"0,00",IF(AND(AM288&gt;=0.5,AM288&lt;=2.5),"0,5 a 2,5",IF(AND(AM288&gt;=3,AM288&lt;=5),"3 a 5",IF(AND(AM288&gt;=5.5,AM288&lt;=7.5),"5,5 a 7,5",IF(AND(AM288&gt;=8,AM288&lt;=10),"8 a 10","Fuera de rango")))))))))</f>
        <v>0,5 a 2,5</v>
      </c>
      <c r="AO288" s="11" t="n">
        <f aca="false">IF(AN288="","",IF(AN288="-7,5 a -5,5",1,IF(AN288="-5 a -3",2,IF(AN288="-2,5 a -0,5",3,IF(AN288="0,00","NORMA",IF(AN288="0,5 a 2,5",4,IF(AN288="3 a 5",5,IF(AN288="5,5 a 7,5",6,IF(AN288="8 a 10",7,"Error")))))))))</f>
        <v>4</v>
      </c>
      <c r="AP288" s="9" t="n">
        <v>-3</v>
      </c>
      <c r="AQ288" s="10" t="str">
        <f aca="false">IF(AP288="","",IF(AND(AP288&gt;=-20,AP288&lt;=-9.5),"-20 a -9,5",IF(AND(AP288&gt;=-9,AP288&lt;=-6.5),"-9 a -6,5",IF(AP288=-6,"-6",IF(AND(AP288&gt;=-5.5,AP288&lt;=-3),"-5,5 a -3",IF(AND(AP288&gt;=-2.5,AP288&lt;=0),"-2,5 a 0",IF(AND(AP288&gt;=0.5,AP288&lt;=3),"0,5 a 3",IF(AND(AP288&gt;=3.5,AP288&lt;=6),"3,5 a 6",IF(AND(AP288&gt;=6.5,AP288&lt;=9),"6,5 a 9",IF(AND(AP288&gt;=9.5,AP288&lt;=20),"9,5 a 20","Fuera de rango"))))))))))</f>
        <v>-5,5 a -3</v>
      </c>
      <c r="AR288" s="11" t="n">
        <f aca="false">IF(AQ288="","",IF(AQ288="-20 a -9,5",1,IF(AQ288="-9 a -6,5",2,IF(AQ288="-6","NORMA",IF(AQ288="-5,5 a -3",3,IF(AQ288="-2,5 a 0",4,IF(AQ288="0,5 a 3",5,IF(AQ288="3,5 a 6",6,IF(AQ288="6,5 a 9",7,IF(AQ288="9,5 a 20",8,""))))))))))</f>
        <v>3</v>
      </c>
      <c r="AS288" s="9" t="n">
        <v>0</v>
      </c>
      <c r="AT288" s="10" t="str">
        <f aca="false">IF(AS288="","",IF(AND(AS288&gt;=-16,AS288&lt;=-14),"-16 a -14",IF(AND(AS288&gt;=-13.5,AS288&lt;=-11.5),"-13,5 a -11,5",IF(AND(AS288&gt;=-11,AS288&lt;=-9),"-11 a -9",IF(AND(AS288&gt;=-8.5,AS288&lt;=-6.5),"-8,5 a -6,5",IF(AND(AS288&gt;=-6,AS288&lt;=-4),"-6 a -4",IF(AND(AS288&gt;=-3.5,AS288&lt;=-1.5),"-3,5 a -1,5",IF(AND(AS288&gt;=-1,AS288&lt;=1),"-1 a 1",IF(AND(AS288&gt;=1.5,AS288&lt;=3.5),"1,5 a 3,5",IF(AND(AS288&gt;=4,AS288&lt;=6),"4 a 6",IF(AND(AS288&gt;=6.5,AS288&lt;=8.5),"6,5 a 8,5",IF(AND(AS288&gt;=9,AS288&lt;=11),"9 a 11",IF(AND(AS288&gt;=11.5,AS288&lt;=13.5),"11,5 a 13,5",IF(AND(AS288&gt;=14,AS288&lt;=16),"14 a 16",IF(AND(AS288&gt;=16.5,AS288&lt;=18.5),"16,5 a 18,5",IF(AND(AS288&gt;=19,AS288&lt;=21),"19 a 21","Fuera de rango"))))))))))))))))</f>
        <v>-1 a 1</v>
      </c>
      <c r="AU288" s="11" t="n">
        <f aca="false" t="array" ref="AU288">IF(AT288="","",_xlfn.IFS(AT288="-16 a -14",1,AT288="-13,5 a -11,5",2,AT288="-11 a -9",3,AT288="-8,5 a -6,5",4,AT288="-6 a -4",5,AT288="-3,5 a -1,5",6,AT288="-1 a 1",7,AT288="1,5 a 3,5",8,AT288="4 a 6","NORMA",AT288="6,5 a 8,5",9,AT288="9 a 11",10,AT288="11,5 a 13,5",11,AT288="14 a 16",12,AT288="16,5 a 18,5",13,AT288="19 a 21",14,TRUE(),""))</f>
        <v>7</v>
      </c>
      <c r="AV288" s="9" t="n">
        <v>0.5</v>
      </c>
      <c r="AW288" s="10" t="str">
        <f aca="false">IF(AV288="","",IF(AND(AV288&gt;=-1,AV288&lt;=-0.5),"-1 a -0,5",IF(AND(AV288&gt;-0.5,AV288&lt;=0),"De -0,5 a 0",IF(AND(AV288&gt;=0.25,AV288&lt;=0.75),"0,25 a 0,75",IF(AND(AV288&gt;=1,AV288&lt;=1.5),"1 a 1,5",IF(AND(AV288&gt;=1.75,AV288&lt;=2.25),"1,75 a 2,25",IF(AND(AV288&gt;=2.5,AV288&lt;=3),"2,5 a 3",IF(AND(AV288&gt;=3.25,AV288&lt;=3.75),"3,25 a 3,75","Fuera de rango"))))))))</f>
        <v>0,25 a 0,75</v>
      </c>
      <c r="AX288" s="11" t="str">
        <f aca="false">IF(AW288="","",IF(OR(AW288="-1 a -0,5",AW288="-1 a -0.5"),1,IF(OR(AW288="De -0,5 a 0",AW288="-0,5 a 0",AW288="De -0.5 a 0"),2,IF(OR(AW288="0,25 a 0,75",AW288="0.25 a 0.75"),"NORMA",IF(OR(AW288="1 a 1,5",AW288="1 a 1.5"),3,IF(OR(AW288="1,75 a 2,25",AW288="1.75 a 2.25"),4,IF(OR(AW288="2,5 a 3",AW288="2.5 a 3"),5,IF(OR(AW288="3,25 a 3,75",AW288="3.25 a 3.75"),6,""))))))))</f>
        <v>NORMA</v>
      </c>
      <c r="AY288" s="9" t="n">
        <v>-5</v>
      </c>
      <c r="AZ288" s="10" t="str">
        <f aca="false">IF(AY288="","",IF(AND(AY288&gt;=-20,AY288&lt;=-9.5),"-20 a -9,5",IF(AND(AY288&gt;=-9,AY288&lt;=-6.5),"-9 a -6,5",IF(AY288=-6,"-6",IF(AND(AY288&gt;=-5.5,AY288&lt;=-3),"-5,5 a -3",IF(AND(AY288&gt;=-2.5,AY288&lt;=0),"-2,5 a 0",IF(AND(AY288&gt;=0.5,AY288&lt;=3),"0,5 a 3",IF(AND(AY288&gt;=3.5,AY288&lt;=6),"3,5 a 6","Fuera de rango"))))))))</f>
        <v>-5,5 a -3</v>
      </c>
      <c r="BA288" s="11" t="n">
        <f aca="false">IF(AZ288="","",IF(AZ288="-20 a -9,5",1,IF(AZ288="-9 a -6,5",2,IF(AZ288="-6","NORMA",IF(AZ288="-5,5 a -3",3,IF(AZ288="-2,5 a 0",4,IF(AZ288="0,5 a 3",5,IF(AZ288="3,5 a 6",6,""))))))))</f>
        <v>3</v>
      </c>
      <c r="BB288" s="9" t="n">
        <v>0</v>
      </c>
      <c r="BC288" s="10" t="str">
        <f aca="false" t="array" ref="BC288">IF(BB288="","",_xlfn.IFS(AND(BB288&gt;=0,BB288&lt;=2),"0 a 2",AND(BB288&gt;=2.5,BB288&lt;=4.5),"2,5 a 4,5",AND(BB288&gt;=5,BB288&lt;=7),"5 a 7",AND(BB288&gt;=7.5,BB288&lt;=9.5),"7,5 a 9,5",AND(BB288&gt;=10,BB288&lt;=12),"10 a 12",AND(BB288&gt;=12.5,BB288&lt;=14.5),"12,5 a 14,5",BB288=15,"15",AND(BB288&gt;=15.5,BB288&lt;=17.5),"15,5 a 17,5",AND(BB288&gt;=18,BB288&lt;=20),"18 a 20",AND(BB288&gt;=20.5,BB288&lt;=22.5),"20,5 a 22,5",AND(BB288&gt;=23,BB288&lt;=25),"23 a 25",TRUE(),"Fuera de rango"))</f>
        <v>0 a 2</v>
      </c>
      <c r="BD288" s="11" t="n">
        <f aca="false" t="array" ref="BD288">IF(BC288="","",_xlfn.IFS(BC288="0 a 2",1,BC288="2,5 a 4,5",2,BC288="5 a 7",3,BC288="7,5 a 9,5",4,BC288="10 a 12",5,BC288="12,5 a 14,5",6,BC288="15","NORMA",BC288="15,5 a 17,5",7,BC288="18 a 20",8,BC288="20,5 a 22,5",9,BC288="23 a 25",10,TRUE(),"Fuera de rango"))</f>
        <v>1</v>
      </c>
      <c r="BE288" s="9" t="n">
        <v>22</v>
      </c>
      <c r="BF288" s="10" t="str">
        <f aca="false">IF(BE288="","",IF(AND(BE288&gt;=-20,BE288&lt;=-10),"-20 a -10",IF(AND(BE288&gt;=-9.5,BE288&lt;=0.5),"-9,5 a 0,5",IF(AND(BE288&gt;=1,BE288&lt;=11),"1 a 11",IF(AND(BE288&gt;=11.5,BE288&lt;=20.5),"11,5 a 20,5",IF(BE288=21,"21",IF(AND(BE288&gt;=21.5,BE288&lt;=31.5),"21,5 a 31,5",IF(AND(BE288&gt;=32,BE288&lt;=42),"32 a 42","Fuera de rango"))))))))</f>
        <v>21,5 a 31,5</v>
      </c>
      <c r="BG288" s="11" t="n">
        <f aca="false">IF(BF288="","",IF(BF288="-20 a -10",1,IF(BF288="-9,5 a 0,5",2,IF(BF288="1 a 11",3,IF(BF288="11,5 a 20,5",4,IF(BF288="21","NORMA",IF(BF288="21,5 a 31,5",5,IF(BF288="32 a 42",6,""))))))))</f>
        <v>5</v>
      </c>
      <c r="BH288" s="9" t="n">
        <v>14</v>
      </c>
      <c r="BI288" s="10" t="str">
        <f aca="false">IF(BH288="","",IF(AND(BH288&gt;=-20,BH288&lt;=-15),"-20 a -15",IF(AND(BH288&gt;=-14.5,BH288&lt;=-9.5),"-14,5 a -9,5",IF(AND(BH288&gt;=-9,BH288&lt;=-4),"-9 a -4",IF(AND(BH288&gt;=-3.5,BH288&lt;=2.5),"-3,5 a 2,5",IF(AND(BH288&gt;=3,BH288&lt;=8),"3 a 8",IF(AND(BH288&gt;=8.5,BH288&lt;=14.5),"8,5 a 14,5",IF(BH288=15,"15",IF(AND(BH288&gt;=15.5,BH288&lt;=20.5),"15,5 a 20,5",IF(AND(BH288&gt;=21,BH288&lt;=26),"21 a 26","Fuera de rango"))))))))))</f>
        <v>8,5 a 14,5</v>
      </c>
      <c r="BJ288" s="11" t="n">
        <f aca="false">IF(BI288="","",IF(BI288="-20 a -15",1,IF(BI288="-14,5 a -9,5",2,IF(BI288="-9 a -4",3,IF(BI288="-3,5 a 2,5",4,IF(BI288="3 a 8",5,IF(BI288="8,5 a 14,5",6,IF(BI288="15","NORMA",IF(BI288="15,5 a 20,5",7,IF(BI288="21 a 26",8,IF(BI288="26,5 a 31,5",9,"")))))))))))</f>
        <v>6</v>
      </c>
      <c r="BK288" s="9" t="n">
        <v>0</v>
      </c>
      <c r="BL288" s="10" t="str">
        <f aca="false">IF(BK288="","",IF(AND(BK288&gt;=0,BK288&lt;=2),"0 - 2",IF(AND(BK288&gt;=2.5,BK288&lt;=4.5),"2,5 - 4,5",IF(AND(BK288&gt;=5,BK288&lt;=7),"5 - 7",IF(AND(BK288&gt;=7.5,BK288&lt;=9.5),"7,5 - 9,5",IF(AND(BK288&gt;=10,BK288&lt;=12),"10 - 12",IF(AND(BK288&gt;=12.5,BK288&lt;=13.5),"12,5 - 13,5",IF(BK288=14,"14",IF(AND(BK288&gt;=14.5,BK288&lt;=16.5),"14,5 - 16,5",IF(AND(BK288&gt;=17,BK288&lt;=19),"17 - 19",IF(AND(BK288&gt;=19.5,BK288&lt;=21.5),"19,5 - 21,5",IF(AND(BK288&gt;=22,BK288&lt;=24),"22 - 24",IF(AND(BK288&gt;=24.5,BK288&lt;=26.5),"24,5 - 26,5",IF(AND(BK288&gt;=27,BK288&lt;=29),"27 - 29",IF(AND(BK288&gt;=29.5,BK288&lt;=30),"29,5 - 30","Fuera de rango")))))))))))))))</f>
        <v>0 - 2</v>
      </c>
      <c r="BM288" s="11" t="n">
        <f aca="false">IF(BL288="","",IF(BL288="0 - 2",1,IF(BL288="2,5 - 4,5",2,IF(BL288="5 - 7",3,IF(BL288="7,5 - 9,5",4,IF(BL288="10 - 12",5,IF(BL288="12,5 - 13,5",6,IF(BL288="14","NORMA",IF(BL288="14,5 - 16,5",7,IF(BL288="17 - 19",8,IF(BL288="19,5 - 21,5",9,IF(BL288="22 - 24",10,IF(BL288="24,5 - 26,5",11,IF(BL288="27 - 29",12,IF(BL288="29,5 - 30",13,"")))))))))))))))</f>
        <v>1</v>
      </c>
      <c r="BN288" s="9" t="n">
        <v>24</v>
      </c>
      <c r="BO288" s="10" t="str">
        <f aca="false">IF(BN288="","",IF(AND(BN288&gt;=-20,BN288&lt;=-10),"-20 a -10",IF(AND(BN288&gt;=-9.5,BN288&lt;=0.5),"-9,5 a 0,5",IF(AND(BN288&gt;=1,BN288&lt;=11),"1 a 11",IF(AND(BN288&gt;=11.5,BN288&lt;=21.5),"11,5 a 21,5",IF(BN288=22,"22",IF(AND(BN288&gt;=22.5,BN288&lt;=32.5),"22,5 a 32,5",IF(AND(BN288&gt;=33,BN288&lt;=43),"33 a 43","Fuera de rango"))))))))</f>
        <v>22,5 a 32,5</v>
      </c>
      <c r="BP288" s="11" t="n">
        <f aca="false">IF(BO288="","",IF(BO288="-20 a -10",1,IF(BO288="-9,5 a 0,5",2,IF(BO288="1 a 11",3,IF(BO288="11,5 a 21,5",4,IF(BO288="22","NORMA",IF(BO288="22,5 a 32,5",5,IF(BO288="33 a 43",6,""))))))))</f>
        <v>5</v>
      </c>
      <c r="BQ288" s="9" t="n">
        <v>10</v>
      </c>
      <c r="BR288" s="10" t="str">
        <f aca="false">IF(BQ288="","",IF(AND(BQ288&gt;=-20,BQ288&lt;=-15),"-20 a -15",IF(AND(BQ288&gt;=-14.5,BQ288&lt;=-9.5),"-14,5 a -9,5",IF(AND(BQ288&gt;=-9,BQ288&lt;=-4),"-9 a -4",IF(AND(BQ288&gt;=-3.5,BQ288&lt;=2.5),"-3,5 a 2,5",IF(AND(BQ288&gt;=3,BQ288&lt;=8),"3 a 8",IF(AND(BQ288&gt;=8.5,BQ288&lt;=13.5),"8,5 a 13,5",IF(AND(BQ288&gt;=14,BQ288&lt;=17.5),"14 a 17,5",IF(BQ288=18,"18",IF(AND(BQ288&gt;=18.5,BQ288&lt;=23.5),"18,5 a 23,5",IF(AND(BQ288&gt;=24,BQ288&lt;=29),"24 a 29",IF(AND(BQ288&gt;=29.5,BQ288&lt;=34.5),"29,5 a 34,5",IF(AND(BQ288&gt;=35,BQ288&lt;=40),"35 a 40","Fuera de rango")))))))))))))</f>
        <v>8,5 a 13,5</v>
      </c>
      <c r="BS288" s="11" t="n">
        <f aca="false">IF(BR288="","",IF(BR288="-20 a -15",1,IF(BR288="-14,5 a -9,5",2,IF(BR288="-9 a -4",3,IF(BR288="-3,5 a 2,5",4,IF(BR288="3 a 8",5,IF(BR288="8,5 a 13,5",6,IF(BR288="14 a 17,5",7,IF(BR288="18","NORMA",IF(BR288="18,5 a 23,5",8,IF(BR288="24 a 29",9,IF(BR288="29,5 a 34,5",10,IF(BR288="35 a 40",11,"")))))))))))))</f>
        <v>6</v>
      </c>
      <c r="BT288" s="9" t="n">
        <v>2</v>
      </c>
      <c r="BU288" s="10" t="str">
        <f aca="false">IF(BT288="","",IF(AND(BT288&gt;=-20,BT288&lt;=-18),"-20 a -18",IF(AND(BT288&gt;=-17.5,BT288&lt;=-15.5),"-17,5 a -15,5",IF(AND(BT288&gt;=-15,BT288&lt;=-13),"-15 a -13",IF(AND(BT288&gt;=-12.5,BT288&lt;=-10.5),"-12,5 a -10,5",IF(AND(BT288&gt;=-10,BT288&lt;=-8),"-10 a -8",IF(AND(BT288&gt;=-7.5,BT288&lt;=-5.5),"-7,5 a -5,5",IF(AND(BT288&gt;=-5,BT288&lt;=-3),"-5 a -3",IF(AND(BT288&gt;=-2.5,BT288&lt;=-0.5),"-2,5 a -0,5",IF(BT288=0,"0",IF(AND(BT288&gt;=0.5,BT288&lt;=2.5),"0,5 a 2,5",IF(AND(BT288&gt;=3,BT288&lt;=5),"3 a 5",IF(AND(BT288&gt;=5.5,BT288&lt;=7.5),"5,5 a 7,5",IF(AND(BT288&gt;=8,BT288&lt;=10),"8 a 10",IF(AND(BT288&gt;=10.5,BT288&lt;=12.5),"10,5 a 12,5",IF(AND(BT288&gt;=13,BT288&lt;=15),"13 a 15",IF(AND(BT288&gt;=15.5,BT288&lt;=17.5),"15,5 a 17,5",IF(AND(BT288&gt;=18,BT288&lt;=20),"18 a 20","Fuera de rango"))))))))))))))))))</f>
        <v>0,5 a 2,5</v>
      </c>
      <c r="BV288" s="11" t="n">
        <f aca="false">IF(BT288="","",IF(BT288=0,"NORMA",IF(AND(BT288&gt;=-20,BT288&lt;=-18),2,IF(AND(BT288&gt;=-17.5,BT288&lt;=-15.5),2,IF(AND(BT288&gt;=-15,BT288&lt;=-13),3,IF(AND(BT288&gt;=-12.5,BT288&lt;=-10.5),4,IF(AND(BT288&gt;=-10,BT288&lt;=-8),5,IF(AND(BT288&gt;=-7.5,BT288&lt;=-5.5),6,IF(AND(BT288&gt;=-5,BT288&lt;=-3),7,IF(AND(BT288&gt;=-2.5,BT288&lt;=-0.5),8,IF(AND(BT288&gt;=0.5,BT288&lt;=2.5),9,IF(AND(BT288&gt;=3,BT288&lt;=5),10,IF(AND(BT288&gt;=5.5,BT288&lt;=7.5),11,IF(AND(BT288&gt;=8,BT288&lt;=10),12,IF(AND(BT288&gt;=10.5,BT288&lt;=12.5),13,IF(AND(BT288&gt;=13,BT288&lt;=15),14,IF(AND(BT288&gt;=15.5,BT288&lt;=17.5),15,IF(AND(BT288&gt;=18,BT288&lt;=20),16,"Fuera de rango"))))))))))))))))))</f>
        <v>9</v>
      </c>
      <c r="BW288" s="9" t="n">
        <v>-3.75</v>
      </c>
      <c r="BX288" s="10" t="n">
        <f aca="false">18.5- (0.3*H288)</f>
        <v>5.6</v>
      </c>
      <c r="BY288" s="10" t="n">
        <f aca="false">(BW288)-(BX288)</f>
        <v>-9.35</v>
      </c>
      <c r="BZ288" s="10" t="str">
        <f aca="false">IF(BY288="","",IF(BY288&lt;-27.5,"De -30 a -28",IF(BY288&lt;-25,"De -27,5 a -25,5",IF(BY288&lt;-22.5,"De -25 a -23",IF(BY288&lt;-20,"De -22,5 a -20,5",IF(BY288&lt;-17.5,"De -20 a -18",IF(BY288&lt;-15,"De -17,5 a -15,5",IF(BY288&lt;-12.5,"De -15 a -13",IF(BY288&lt;-10,"De -12,5 a -10,5",IF(BY288&lt;-7.5,"De -10 a -8",IF(BY288&lt;-5,"De -7,5 a -5,5",IF(BY288&lt;-2.5,"De -5 a -3",IF(BY288&lt;0,"De -2,5 a -0,5",IF(BY288&lt;2.5,"De 0 a 2",IF(BY288&lt;5,"De 2,5 a 4,5",IF(BY288&lt;7.5,"De 5 a 7",IF(BY288&lt;10,"De 7,5 a 9,5",IF(BY288&lt;12.5,"De 10 a 12",IF(BY288&lt;15,"De 12,5 a 14,5",IF(BY288&lt;17.5,"De 15 a 17",IF(BY288&lt;20,"De 17,5 a 19,5",IF(BY288&lt;22.5,"De 20 a 22",IF(BY288&lt;25,"De 22,5 a 24,5",IF(BY288&lt;27.5,"De 25 a 27","De 27,5 a 30"))))))))))))))))))))))))</f>
        <v>De -10 a -8</v>
      </c>
      <c r="CA288" s="12" t="n">
        <f aca="false">IF(BY288="","",IF(BY288&lt;=-28,1,IF(BY288&lt;=-25.5,2,IF(BY288&lt;=-23,3,IF(BY288&lt;=-20.5,4,IF(BY288&lt;=-18,5,IF(BY288&lt;=-15.5,6,IF(BY288&lt;=-13,7,IF(BY288&lt;=-10.5,8,IF(BY288&lt;=-8,9,IF(BY288&lt;=-5.5,10,IF(BY288&lt;=-3,11,IF(BY288&lt;=-0.5,12,IF(BY288&lt;=2,13,IF(BY288&lt;=4.5,14,IF(BY288&lt;=7,15,IF(BY288&lt;=9.5,16,IF(BY288&lt;=12,17,IF(BY288&lt;=14.5,18,IF(BY288&lt;=17,19,IF(BY288&lt;=19.5,20,IF(BY288&lt;=22,21,IF(BY288&lt;=24.5,22,IF(BY288&lt;=27,23,IF(BY288&lt;=30,24,"Fuera de rango")))))))))))))))))))))))))</f>
        <v>9</v>
      </c>
      <c r="CB288" s="9" t="n">
        <v>-3.75</v>
      </c>
      <c r="CC288" s="10" t="n">
        <f aca="false">18.5- (0.3*H288)</f>
        <v>5.6</v>
      </c>
      <c r="CD288" s="10" t="n">
        <f aca="false">(CB288)-(CC288)</f>
        <v>-9.35</v>
      </c>
      <c r="CE288" s="10" t="str">
        <f aca="false">IF(CD288="","",IF(CD288&lt;-27.5,"De -30 a -28",IF(CD288&lt;-25,"De -27,5 a -25,5",IF(CD288&lt;-22.5,"De -25 a -23",IF(CD288&lt;-20,"De -22,5 a -20,5",IF(CD288&lt;-17.5,"De -20 a -18",IF(CD288&lt;-15,"De -17,5 a -15,5",IF(CD288&lt;-12.5,"De -15 a -13",IF(CD288&lt;-10,"De -12,5 a -10,5",IF(CD288&lt;-7.5,"De -10 a -8",IF(CD288&lt;-5,"De -7,5 a -5,5",IF(CD288&lt;-2.5,"De -5 a -3",IF(CD288&lt;0,"De -2,5 a -0,5",IF(CD288&lt;=2,"De 0 a 2",IF(CD288&lt;=4.5,"De 2,5 a 4,5",IF(CD288&lt;=7,"De 5 a 7",IF(CD288&lt;=9.5,"De 7,5 a 9,5",IF(CD288&lt;=12,"De 10 a 12",IF(CD288&lt;=14.5,"De 12,5 a 14,5",IF(CD288&lt;=17,"De 15 a 17",IF(CD288&lt;=19.5,"De 17,5 a 19,5",IF(CD288&lt;=22,"De 20 a 22",IF(CD288&lt;=24.5,"De 22,5 a 24,5",IF(CD288&lt;=27,"De 25 a 27","De 27,5 a 30"))))))))))))))))))))))))</f>
        <v>De -10 a -8</v>
      </c>
      <c r="CF288" s="12" t="n">
        <f aca="false">IF(CD288="","",IF(CD288&lt;-27.5,1,IF(CD288&lt;-25,2,IF(CD288&lt;-22.5,3,IF(CD288&lt;-20,4,IF(CD288&lt;-17.5,5,IF(CD288&lt;-15,6,IF(CD288&lt;-12.5,7,IF(CD288&lt;-10,8,IF(CD288&lt;-7.5,9,IF(CD288&lt;-5,10,IF(CD288&lt;-2.5,11,IF(CD288&lt;0,12,IF(CD288&lt;2.5,13,IF(CD288&lt;5,14,IF(CD288&lt;7.5,15,IF(CD288&lt;10,16,IF(CD288&lt;12.5,17,IF(CD288&lt;15,18,IF(CD288&lt;17.5,19,IF(CD288&lt;20,20,IF(CD288&lt;22.5,21,IF(CD288&lt;25,22,IF(CD288&lt;27.5,23,24))))))))))))))))))))))))</f>
        <v>9</v>
      </c>
      <c r="CG288" s="9" t="n">
        <v>-1.25</v>
      </c>
      <c r="CH288" s="10" t="str">
        <f aca="false">IF(CG288="","",IF(AND(CG288&gt;=-10,CG288&lt;=-9.5),"-10 a -9,5",IF(AND(CG288&gt;-9.5,CG288&lt;=-8.5),"-9 a -8,5",IF(AND(CG288&gt;-8.5,CG288&lt;=-7.5),"-8 a -7,5",IF(AND(CG288&gt;-7.5,CG288&lt;=-6.5),"-7 a -6,5",IF(AND(CG288&gt;-6.5,CG288&lt;=-5.5),"-6 a -5,5",IF(AND(CG288&gt;-5.5,CG288&lt;=-4.5),"-5 a -4,5",IF(AND(CG288&gt;-4.5,CG288&lt;=-3.5),"-4 a -3,5",IF(AND(CG288&gt;-3.5,CG288&lt;=-2.5),"-3 a -2,5",IF(CG288=-2.25,"-2,25",IF(AND(CG288&gt;-2.5,CG288&lt;=-1.5),"-2 a -1,5",IF(AND(CG288&gt;-1.5,CG288&lt;=-0.5),"-1 a -0,5",IF(AND(CG288&gt;-0.5,CG288&lt;=0.5),"0 a 0,5",IF(AND(CG288&gt;0.5,CG288&lt;=1.5),"1 a 1,5",IF(AND(CG288&gt;1.5,CG288&lt;=2.5),"2 a 2,5",IF(AND(CG288&gt;2.5,CG288&lt;=3.5),"3 a 3,5",IF(AND(CG288&gt;3.5,CG288&lt;=4.5),"4 a 4,5",IF(AND(CG288&gt;4.5,CG288&lt;=5.5),"5 a 5,5",IF(AND(CG288&gt;5.5,CG288&lt;=6.5),"6 a 6,5",IF(AND(CG288&gt;6.5,CG288&lt;=7.5),"7 a 7,5",IF(AND(CG288&gt;7.5,CG288&lt;=8.5),"8 a 8,5",IF(AND(CG288&gt;8.5,CG288&lt;=9.5),"9 a 9,5",IF(CG288&gt;=10,"10","Fuera de rango")))))))))))))))))))))))</f>
        <v>-1 a -0,5</v>
      </c>
      <c r="CI288" s="11" t="n">
        <f aca="false">IF(CG288="","",IF(CG288=-2.25,"NORMA",IF(CG288&lt;=-9.5,1,IF(CG288&lt;=-8.5,2,IF(CG288&lt;=-7.5,3,IF(CG288&lt;=-6.5,4,IF(CG288&lt;=-5.5,5,IF(CG288&lt;=-4.5,6,IF(CG288&lt;=-3.5,7,IF(CG288&lt;=-2.5,8,IF(CG288&lt;=-1.5,9,IF(CG288&lt;=-0.5,10,IF(CG288&lt;=0.5,11,IF(CG288&lt;=1.5,12,IF(CG288&lt;=2.5,13,IF(CG288&lt;=3.5,14,IF(CG288&lt;=4.5,15,IF(CG288&lt;=5.5,16,IF(CG288&lt;=6.5,17,IF(CG288&lt;=7.5,18,IF(CG288&lt;=8.5,19,IF(CG288&lt;=9.5,20,IF(CG288=10,21,"Fuera de rango")))))))))))))))))))))))</f>
        <v>10</v>
      </c>
      <c r="CJ288" s="9" t="n">
        <v>2.25</v>
      </c>
      <c r="CK288" s="10" t="str">
        <f aca="false">IF(CJ288="","",IF(AND(CJ288&gt;=-6,CJ288&lt;=-5.5),"-6 a -5,5",IF(AND(CJ288&gt;-5.5,CJ288&lt;=-4.5),"-5 a -4,5",IF(AND(CJ288&gt;-4.5,CJ288&lt;=-3.5),"-4 a -3,5",IF(AND(CJ288&gt;-3.5,CJ288&lt;=-2.5),"-3 a -2,5",IF(AND(CJ288&gt;-2.5,CJ288&lt;=-1.5),"-2 a -1,5",IF(AND(CJ288&gt;-1.5,CJ288&lt;=-0.5),"-1 a -0,5",IF(AND(CJ288&gt;-0.5,CJ288&lt;=0.5),"0 a 0,5",IF(AND(CJ288&gt;0.5,CJ288&lt;=1.5),"1 a 1,5",IF(AND(CJ288&gt;1.5,CJ288&lt;2.5),"2",IF(AND(CJ288&gt;=2.5,CJ288&lt;=3),"2,5 a 3",IF(AND(CJ288&gt;3,CJ288&lt;=4),"3,5 a 4",IF(AND(CJ288&gt;4,CJ288&lt;=5),"4,5 a 5",IF(AND(CJ288&gt;5,CJ288&lt;=6),"5,5 a 6",IF(AND(CJ288&gt;6,CJ288&lt;=7),"6,5 a 7",IF(AND(CJ288&gt;7,CJ288&lt;=8),"7,5 a 8",IF(AND(CJ288&gt;8,CJ288&lt;=9.5),"8,5 a 9,5",IF(CJ288=10,"10","Fuera de rango"))))))))))))))))))</f>
        <v>2</v>
      </c>
      <c r="CL288" s="11" t="str">
        <f aca="false">IF(CK288="","",IF(OR(CK288="-6 a -5,5",CK288="-6 - -5,5"),1,IF(OR(CK288="-5 a -4,5",CK288="-5 - -4,5"),2,IF(OR(CK288="-4 a -3,5",CK288="-4 - -3,5"),3,IF(OR(CK288="-3 a -2,5",CK288="-3 - -2,5"),4,IF(OR(CK288="-2 a -1,5",CK288="-2 - -1,5"),5,IF(OR(CK288="-1 a -0,5",CK288="-1 - -0,5"),6,IF(OR(CK288="0 a 0,5",CK288="0 - 0,5"),7,IF(OR(CK288="1 a 1,5",CK288="1 - 1,5"),8,IF(CK288="2","NORMA",IF(OR(CK288="2,5 a 3",CK288="2,5 - 3"),9,IF(OR(CK288="3,5 a 4",CK288="3,5 - 4"),10,IF(OR(CK288="4,5 a 5",CK288="4,5 - 5"),11,IF(OR(CK288="5,5 a 6",CK288="5,5 - 6"),12,IF(OR(CK288="6,5 a 7",CK288="6,5 - 7"),13,IF(OR(CK288="7,5 a 8",CK288="7,5 - 8"),14,IF(OR(CK288="8,5 a 9",CK288="8,5 - 9,5",CK288="9 a 9,5"),15,IF(CK288="10",15,IF(OR(CK288="0,5 a 1",CK288="0,5 - 1"),7,"Fuera de rango")))))))))))))))))))</f>
        <v>NORMA</v>
      </c>
      <c r="CM288" s="10" t="n">
        <v>0</v>
      </c>
      <c r="CN288" s="10" t="str">
        <f aca="false">IF(CM288=0,"0", " ")</f>
        <v>0</v>
      </c>
      <c r="CO288" s="10" t="str">
        <f aca="false">IF(CM288&gt;0,"EME"," ")</f>
        <v> </v>
      </c>
      <c r="CP288" s="10" t="n">
        <v>0</v>
      </c>
      <c r="CQ288" s="10" t="str">
        <f aca="false">IF(CP288&gt;0,"0", " ")</f>
        <v> </v>
      </c>
      <c r="CR288" s="10" t="str">
        <f aca="false">IF(CP288&gt;0,"EME"," ")</f>
        <v> </v>
      </c>
      <c r="CS288" s="9" t="n">
        <v>0</v>
      </c>
      <c r="CT288" s="10" t="str">
        <f aca="false">IF(CS288&gt;0,"1", " ")</f>
        <v> </v>
      </c>
      <c r="CU288" s="10" t="str">
        <f aca="false">IF(CS288&gt;0,"HIP"," ")</f>
        <v> </v>
      </c>
      <c r="CV288" s="9" t="n">
        <v>0</v>
      </c>
      <c r="CW288" s="10" t="str">
        <f aca="false">IF(CV288&gt;0,"1", " ")</f>
        <v> </v>
      </c>
      <c r="CX288" s="10" t="str">
        <f aca="false">IF(CV288&gt;0,"HIP"," ")</f>
        <v> </v>
      </c>
      <c r="CY288" s="9" t="n">
        <v>-13</v>
      </c>
      <c r="CZ288" s="11" t="str">
        <f aca="false">IF(CY288&lt;0,"2"," ")</f>
        <v>2</v>
      </c>
      <c r="DA288" s="11" t="str">
        <f aca="false">IF(CY288&lt;0,"MIO"," ")</f>
        <v>MIO</v>
      </c>
      <c r="DB288" s="9" t="n">
        <v>-13.5</v>
      </c>
      <c r="DC288" s="11" t="str">
        <f aca="false">IF(DB288&lt;0,"2"," ")</f>
        <v>2</v>
      </c>
      <c r="DD288" s="11" t="str">
        <f aca="false">IF(DB288&lt;0,"MIO"," ")</f>
        <v>MIO</v>
      </c>
      <c r="DE288" s="9" t="n">
        <v>-1</v>
      </c>
      <c r="DF288" s="11" t="str">
        <f aca="false">IF(DE288&lt;0,"3"," ")</f>
        <v>3</v>
      </c>
      <c r="DG288" s="11" t="str">
        <f aca="false">IF(DE288&lt;0,"AST"," ")</f>
        <v>AST</v>
      </c>
      <c r="DH288" s="9" t="n">
        <v>-1</v>
      </c>
      <c r="DI288" s="11" t="str">
        <f aca="false">IF(DH288&lt;0,"3"," ")</f>
        <v>3</v>
      </c>
      <c r="DJ288" s="11" t="str">
        <f aca="false">IF(DH288&lt;0,"AST"," ")</f>
        <v>AST</v>
      </c>
      <c r="DK288" s="9" t="n">
        <v>1</v>
      </c>
      <c r="DL288" s="10" t="str">
        <f aca="false">IF(DK288&gt;0,"4"," ")</f>
        <v>4</v>
      </c>
      <c r="DM288" s="10" t="str">
        <f aca="false">IF(DK288&gt;0,"PRE"," ")</f>
        <v>PRE</v>
      </c>
      <c r="DN288" s="9" t="n">
        <v>1</v>
      </c>
      <c r="DO288" s="10" t="str">
        <f aca="false">IF(DN288&gt;0,"4"," ")</f>
        <v>4</v>
      </c>
      <c r="DP288" s="10" t="str">
        <f aca="false">IF(DN288&gt;0,"PRE"," ")</f>
        <v>PRE</v>
      </c>
      <c r="DQ288" s="12" t="n">
        <v>3</v>
      </c>
      <c r="DR288" s="12" t="n">
        <v>3</v>
      </c>
      <c r="DS288" s="12" t="str">
        <f aca="false">CONCATENATE(CO288,CU288,DA288,DG288,DM288)</f>
        <v>  MIOASTPRE</v>
      </c>
      <c r="DT288" s="10" t="str">
        <f aca="false" t="array" ref="DT288">_xlfn.IFS(DS288="EME    ","0", DS288=" HIP   ","1", DS288="  MIO  ","2", DS288="   AST ","3", DS288="    PRE","4", DS288="EME   PRE","5", DS288=" HIP  PRE","6", DS288=" HIP AST ","7", DS288="  MIO PRE","8", DS288="  MIOAST ","9", DS288="   ASTPRE","10",DS288=" HIP ASTPRE","11", DS288="  MIOASTPRE","12", DS288="     ","0")</f>
        <v>12</v>
      </c>
      <c r="DU288" s="1" t="s">
        <v>153</v>
      </c>
      <c r="DV288" s="1" t="str">
        <f aca="false" t="array" ref="DV288">_xlfn.IFS(DU288="SI","2", DU288="NO","1")</f>
        <v>2</v>
      </c>
      <c r="DW288" s="10" t="n">
        <v>0</v>
      </c>
      <c r="DX288" s="11" t="str">
        <f aca="false">IF(DW288=0,"1","2")</f>
        <v>1</v>
      </c>
      <c r="DY288" s="11" t="str">
        <f aca="false" t="array" ref="DY288">_xlfn.IFS(DW288=0,"0", DW288=0.25, "1", DW288=0.5,"2", DW288=0.75,"3", DW288=1,"4",DW288=1.25,"5", DW288=1.5,"6", DW288=1.75,"7", DW288=2,"8")</f>
        <v>0</v>
      </c>
      <c r="DZ288" s="10" t="n">
        <v>0</v>
      </c>
      <c r="EA288" s="11" t="str">
        <f aca="false">IF(DZ288=0,"1","2")</f>
        <v>1</v>
      </c>
      <c r="EB288" s="11" t="str">
        <f aca="false" t="array" ref="EB288">_xlfn.IFS(DZ288=0,"0", DZ288=0.25, "1", DZ288=0.5,"2", DZ288=0.75,"3", DZ288=1,"4",DZ288=1.25,"5", DZ288=1.5,"6", DZ288=1.75,"7", DZ288=2,"8")</f>
        <v>0</v>
      </c>
      <c r="EC288" s="10" t="n">
        <v>0</v>
      </c>
      <c r="ED288" s="10" t="str">
        <f aca="false">IF(EC288=0,"1","2")</f>
        <v>1</v>
      </c>
      <c r="EE288" s="11" t="str">
        <f aca="false" t="array" ref="EE288">_xlfn.IFS(EC288=0,"0", EC288=-0.25, "1", EC288=-0.5,"2", EC288=-0.75,"3", EC288=-1,"4",EC288=-1.25,"5", EC288=-1.5,"6", EC288=-1.75,"7", EC288=-2,"8", EC288=-2.25,"9",EC288=-2.5,"10", EC288=-2.75,"11", EC288=-3,"12", EC288=-3.25,"13", EC288=-3.5,"14", EC288=-3.75,"15",EC288=-4,"16")</f>
        <v>0</v>
      </c>
      <c r="EF288" s="10" t="n">
        <v>-0.5</v>
      </c>
      <c r="EG288" s="10" t="str">
        <f aca="false">IF(EF288=0,"1","2")</f>
        <v>2</v>
      </c>
      <c r="EH288" s="11" t="str">
        <f aca="false" t="array" ref="EH288">_xlfn.IFS(EF288=0,"0", EF288=-0.25, "1", EF288=-0.5,"2", EF288=-0.75,"3", EF288=-1,"4",EF288=-1.25,"5", EF288=-1.5,"6", EF288=-1.75,"7", EF288=-2,"8", EF288=-2.25,"9",EF288=-2.5,"10", EF288=-2.75,"11", EF288=-3,"12", EF288=-3.25,"13", EF288=-3.5,"14", EF288=-3.75,"15",EF288=-4,"16")</f>
        <v>2</v>
      </c>
      <c r="EI288" s="10" t="n">
        <v>0</v>
      </c>
      <c r="EJ288" s="11" t="str">
        <f aca="false">IF(EI288=0,"1","2")</f>
        <v>1</v>
      </c>
      <c r="EK288" s="11" t="str">
        <f aca="false" t="array" ref="EK288">_xlfn.IFS(EI288=0,"0", EI288=-0.25, "1", EI288=-0.5,"2", EI288=-0.75,"3", EI288=-1,"4",EI288=-1.25,"5", EI288=-1.5,"6", EI288=-1.75,"7", EI288=-2,"8", EI288=-2.25,"9", EI288=-2.25,"9",EI288=-2.5,"10", EI288=-2.75,"11", EI288=-3,"12", EI288=-3.25,"13", EI288=-3.5,"14", EI288=-3.75,"15",EI288=-4,"16", EI288=0.25, "17", EI288=0.5, "18")</f>
        <v>0</v>
      </c>
      <c r="EL288" s="10" t="n">
        <v>0</v>
      </c>
      <c r="EM288" s="11" t="str">
        <f aca="false">IF(EL288=0,"1","2")</f>
        <v>1</v>
      </c>
      <c r="EN288" s="11" t="str">
        <f aca="false" t="array" ref="EN288">_xlfn.IFS(EL288=0.25,"17",EL288=0.5,"18", EL288=0,"0", EL288=-0.25, "1", EL288=-0.5,"2", EL288=-0.75,"3", EL288=-1,"4",EL288=-1.25,"5", EL288=-1.5,"6", EL288=-1.75,"7", EL288=-2,"8",EL288= -2.25,"9",EL288=-2.5,"10",EL288= -2.75,"11",EL288= -3,"12",EL288= -3.25,"13",EL288= -3.5,"14",EL288= -3.75,"15",EL288=-4,"16")</f>
        <v>0</v>
      </c>
      <c r="EO288" s="10" t="n">
        <v>1</v>
      </c>
      <c r="EP288" s="11" t="str">
        <f aca="false">IF(EO288=0,"1","2")</f>
        <v>2</v>
      </c>
      <c r="EQ288" s="11" t="str">
        <f aca="false" t="array" ref="EQ288">_xlfn.IFS(EO288=0,"0", EO288=0.25, "1", EO288=0.5,"2", EO288=0.75,"3", EO288=1,"4",EO288=1.25,"5", EO288=1.5,"6", EO288=1.75,"7", EO288=2,"8", EO288=2.25,"9", EO288=2.25,"9",EO288=2.5,"10", EO288=2.75,"11", EO288=3,"12", EO288=3.25,"13", EO288=3.5,"14", EO288=3.75,"15",EO288=4,"16", EO288=-0.25, "17", bq=-0.5, "18")</f>
        <v>4</v>
      </c>
      <c r="ER288" s="10" t="n">
        <v>1</v>
      </c>
      <c r="ES288" s="11" t="str">
        <f aca="false">IF(ER288=0,"1","2")</f>
        <v>2</v>
      </c>
      <c r="ET288" s="11" t="str">
        <f aca="false" t="array" ref="ET288">_xlfn.IFS(ER288=0,"0", ER288=0.25, "1", ER288=0.5,"2", ER288=0.75,"3", ER288=1,"4",ER288=1.25,"5", ER288=1.5,"6", ER288=1.75,"7", ER288=2,"8", ER288=2.25,"9", ER288=2.25,"9",ER288=2.5,"10", ER288=2.75,"11", ER288=3,"12", ER288=3.25,"13", ER288=3.5,"14", ER288=3.75,"15",ER288=4,"16", ER288=-0.25, "17", bq=-0.5, "18")</f>
        <v>4</v>
      </c>
      <c r="EU288" s="13" t="n">
        <v>21</v>
      </c>
      <c r="EV288" s="14" t="str">
        <f aca="false">VLOOKUP(EU288,LEYENDA!$G$2:$H$8,2,TRUE())</f>
        <v>19-24</v>
      </c>
      <c r="EW288" s="14" t="str">
        <f aca="false" t="array" ref="EW288">_xlfn.IFS(EV288="0-5","1", EV288="6-12","2", EV288="13-18","3", EV288="19-24","4", EV288="25-36","5", EV288="37-48","6", EV288="49-60","7")</f>
        <v>4</v>
      </c>
    </row>
    <row r="289" customFormat="false" ht="13.5" hidden="false" customHeight="false" outlineLevel="0" collapsed="false">
      <c r="A289" s="1" t="n">
        <v>72</v>
      </c>
      <c r="B289" s="32" t="n">
        <v>10</v>
      </c>
      <c r="C289" s="33" t="n">
        <v>41473</v>
      </c>
      <c r="D289" s="6"/>
      <c r="E289" s="5" t="str">
        <f aca="false">VLOOKUP(A289,'286'!$A$3:$J$600,10,FALSE())</f>
        <v>LOZOYA SERRANO, BLANCA</v>
      </c>
      <c r="F289" s="4" t="str">
        <f aca="false">VLOOKUP(A289,'286'!$A$3:$I$1768,3,FALSE())</f>
        <v>LOSEBLAN</v>
      </c>
      <c r="G289" s="6" t="n">
        <f aca="false">VLOOKUP(A289,'286'!$A$3:$I$1768,4,FALSE())</f>
        <v>25372</v>
      </c>
      <c r="H289" s="7" t="n">
        <f aca="false">YEAR(C289)-YEAR(G289)</f>
        <v>44</v>
      </c>
      <c r="I289" s="1" t="str">
        <f aca="false">VLOOKUP(H289,LEYENDA!$C$2:$D$6,2,TRUE())</f>
        <v>41-60</v>
      </c>
      <c r="J289" s="5" t="str">
        <f aca="false">VLOOKUP(A289,'286'!$A$3:$I$1768,7,FALSE())</f>
        <v>M</v>
      </c>
      <c r="K289" s="8" t="str">
        <f aca="false">VLOOKUP(A289,'286'!$A$3:$I$1768,2,FALSE())</f>
        <v>OD</v>
      </c>
      <c r="L289" s="4" t="str">
        <f aca="false">VLOOKUP(A289,'286'!$A$3:$I$1768,8,FALSE())</f>
        <v>D</v>
      </c>
      <c r="M289" s="4" t="str">
        <f aca="false">VLOOKUP(A289,'286'!$A$3:$I$1768,9,FALSE())</f>
        <v>D</v>
      </c>
      <c r="N289" s="8" t="str">
        <f aca="false">IF(R289=O289, "MISMA","CONTRARIA")</f>
        <v>MISMA</v>
      </c>
      <c r="O289" s="8" t="str">
        <f aca="false" t="array" ref="O289">_xlfn.IFS(L289="D","1", L289="I","2")</f>
        <v>1</v>
      </c>
      <c r="P289" s="8" t="str">
        <f aca="false" t="array" ref="P289">_xlfn.IFS(K289="OD","1", K289="OI","2")</f>
        <v>1</v>
      </c>
      <c r="Q289" s="1" t="str">
        <f aca="false" t="array" ref="Q289">_xlfn.IFS(J289="M","1", J289="H","2")</f>
        <v>1</v>
      </c>
      <c r="R289" s="8" t="str">
        <f aca="false" t="array" ref="R289">_xlfn.IFS(M289="D","1", M289="I","2")</f>
        <v>1</v>
      </c>
      <c r="S289" s="1" t="str">
        <f aca="false" t="array" ref="S289">_xlfn.IFS(N289="CONTRARIA", "1",N289= "MISMA","2")</f>
        <v>2</v>
      </c>
      <c r="T289" s="1" t="str">
        <f aca="false" t="array" ref="T289">_xlfn.IFS(I289="0-12","1", I289="13-24","2", I289="25-40","3", I289="41-60","4", I289="61-100","5")</f>
        <v>4</v>
      </c>
      <c r="U289" s="9" t="n">
        <v>-0.5</v>
      </c>
      <c r="V289" s="1" t="str">
        <f aca="false">IF(U289="","",IF(AND(U289&gt;=-9,U289&lt;=-6.5),"-9 a -6,5",IF(AND(U289&gt;=-6,U289&lt;=-3.5),"-6 a -3,5",IF(AND(U289&gt;=-3,U289&lt;=-1),"-3 a -1",IF(U289=-0.5,"-0,5",IF(AND(U289&gt;=0,U289&lt;=2.5),"0 a 2,5",IF(AND(U289&gt;=3,U289&lt;=5.5),"3 a 5,5",IF(AND(U289&gt;=6,U289&lt;=8.5),"6 a 8,5",IF(AND(U289&gt;=9,U289&lt;=20),"9 a 20","Fuera de rango")))))))))</f>
        <v>-0,5</v>
      </c>
      <c r="W289" s="11" t="str">
        <f aca="false">IF(V289="","",IF(V289="-9 a -6,5",2,IF(V289="-6 a -3,5",3,IF(V289="-3 a -1",4,IF(V289="-0,5","NORMA",IF(V289="0 a 2,5",5,IF(V289="3 a 5,5",6,IF(V289="6 a 8,5",7,IF(V289="9 a 20",8,"Fuera de rango")))))))))</f>
        <v>NORMA</v>
      </c>
      <c r="X289" s="9" t="n">
        <v>0</v>
      </c>
      <c r="Y289" s="10" t="str">
        <f aca="false">IF(X289="","",IF(AND(X289&gt;=0,X289&lt;=4),"0 a 4",IF(AND(X289&gt;=4.5,X289&lt;=8.5),"4,5 a 8,5",IF(X289=9,"9",IF(AND(X289&gt;=9.5,X289&lt;=13),"9,5 a 13",IF(AND(X289&gt;=13.5,X289&lt;=20),"13,5 a 20",IF(AND(X289&gt;=20.5,X289&lt;=35),"20,5 a 35","Fuera de rango")))))))</f>
        <v>0 a 4</v>
      </c>
      <c r="Z289" s="11" t="n">
        <f aca="false">IF(Y289="","",IF(Y289="0 a 4",1,IF(Y289="4,5 a 8,5",2,IF(Y289="9","NORMA",IF(Y289="9,5 a 13",3,IF(Y289="13,5 a 20",4,IF(Y289="20,5 a 35",5,"Fuera de rango")))))))</f>
        <v>1</v>
      </c>
      <c r="AA289" s="9" t="n">
        <v>20</v>
      </c>
      <c r="AB289" s="10" t="str">
        <f aca="false">IF(AA289="","",IF(AND(AA289&gt;=0,AA289&lt;=9),"0 a 9",IF(AND(AA289&gt;=9.5,AA289&lt;=18.5),"9,5 a 18,5",IF(AA289=19,"19",IF(AND(AA289&gt;=19.5,AA289&lt;=28),"19,5 a 28",IF(AND(AA289&gt;=28.5,AA289&lt;=40),"28,5 a 40","Fuera de rango"))))))</f>
        <v>19,5 a 28</v>
      </c>
      <c r="AC289" s="11" t="n">
        <f aca="false" t="array" ref="AC289">_xlfn.IFS(AB289="","",AB289="0 a 9",1,AB289="9,5 a 18,5",2,AB289="19","NORMA",AB289="19,5 a 28",3,AB289="28,5 a 40",4,TRUE(),"Fuera de rango")</f>
        <v>3</v>
      </c>
      <c r="AD289" s="9" t="n">
        <v>14</v>
      </c>
      <c r="AE289" s="10" t="str">
        <f aca="false">IF(AD289="","",IF(AND(AD289&gt;=-10,AD289&lt;=0),"De -10 a 0",IF(AND(AD289&gt;=0.5,AD289&lt;=9.5),"0,5 a 9,5",IF(AD289=10,"10",IF(AND(AD289&gt;=10.5,AD289&lt;=20),"10,5 a 20",IF(AND(AD289&gt;=20.5,AD289&lt;=40),"20,5 a 40","Fuera de rango"))))))</f>
        <v>10,5 a 20</v>
      </c>
      <c r="AF289" s="12" t="n">
        <f aca="false">IF(AD289="","",IF(AND(AD289&gt;=-10,AD289&lt;=0),1,IF(AND(AD289&gt;=0.5,AD289&lt;=9.5),2,IF(AD289=10,"NORMA",IF(AND(AD289&gt;=10.5,AD289&lt;=20),3,IF(AND(AD289&gt;=20.5,AD289&lt;=40),4,""))))))</f>
        <v>3</v>
      </c>
      <c r="AG289" s="9" t="n">
        <v>14</v>
      </c>
      <c r="AH289" s="10" t="str">
        <f aca="false">IF(AG289="","",IF(AND(AG289&gt;=0,AG289&lt;=4),"0 a 4",IF(AND(AG289&gt;=4.5,AG289&lt;=8.5),"4,5 a 8,5",IF(AG289=9,"9",IF(AND(AG289&gt;=9.5,AG289&lt;=13),"9,5 a 13",IF(AND(AG289&gt;=13.5,AG289&lt;=25),"13,5 a 25","Fuera de rango"))))))</f>
        <v>13,5 a 25</v>
      </c>
      <c r="AI289" s="11" t="n">
        <f aca="false">IF(AH289="","",IF(AH289="0 a 4",1,IF(AH289="4,5 a 8,5",2,IF(AH289="9","NORMA",IF(AH289="9,5 a 13",3,IF(AH289="13,5 a 25",4,""))))))</f>
        <v>4</v>
      </c>
      <c r="AJ289" s="9" t="n">
        <v>6</v>
      </c>
      <c r="AK289" s="10" t="str">
        <f aca="false">IF(AJ289="","",IF(AND(AJ289&gt;=-15,AJ289&lt;=-10.5),"-15 a -10,5",IF(AND(AJ289&gt;=-10,AJ289&lt;=-4),"-10 a -4",IF(AND(AJ289&gt;=-4.5,AJ289&lt;=0),"-4,5 a 0",IF(AND(AJ289&gt;=0.5,AJ289&lt;=4.5),"0,5 a 4,5",IF(AJ289=5,"5",IF(AND(AJ289&gt;=5.5,AJ289&lt;=10),"5,5 a 10",IF(AND(AJ289&gt;=10.5,AJ289&lt;=20),"10,5 a 20","Fuera de rango"))))))))</f>
        <v>5,5 a 10</v>
      </c>
      <c r="AL289" s="11" t="n">
        <f aca="false">IF(AK289="","",IF(AK289="-15 a -10,5",1,IF(AK289="-10 a -4",2,IF(AK289="-4,5 a 0",3,IF(AK289="0,5 a 4,5",4,IF(AK289="5","NORMA",IF(AK289="5,5 a 10",5,IF(AK289="10,5 a 20",6,"Error"))))))))</f>
        <v>5</v>
      </c>
      <c r="AM289" s="9" t="n">
        <v>2</v>
      </c>
      <c r="AN289" s="10" t="str">
        <f aca="false">IF(AM289="","",IF(AND(AM289&gt;=-7.5,AM289&lt;=-5.5),"-7,5 a -5,5",IF(AND(AM289&gt;=-5,AM289&lt;=-3),"-5 a -3",IF(AND(AM289&gt;=-2.5,AM289&lt;=-0.5),"-2,5 a -0,5",IF(AM289=0,"0,00",IF(AND(AM289&gt;=0.5,AM289&lt;=2.5),"0,5 a 2,5",IF(AND(AM289&gt;=3,AM289&lt;=5),"3 a 5",IF(AND(AM289&gt;=5.5,AM289&lt;=7.5),"5,5 a 7,5",IF(AND(AM289&gt;=8,AM289&lt;=10),"8 a 10","Fuera de rango")))))))))</f>
        <v>0,5 a 2,5</v>
      </c>
      <c r="AO289" s="11" t="n">
        <f aca="false">IF(AN289="","",IF(AN289="-7,5 a -5,5",1,IF(AN289="-5 a -3",2,IF(AN289="-2,5 a -0,5",3,IF(AN289="0,00","NORMA",IF(AN289="0,5 a 2,5",4,IF(AN289="3 a 5",5,IF(AN289="5,5 a 7,5",6,IF(AN289="8 a 10",7,"Error")))))))))</f>
        <v>4</v>
      </c>
      <c r="AP289" s="9" t="n">
        <v>-4</v>
      </c>
      <c r="AQ289" s="10" t="str">
        <f aca="false">IF(AP289="","",IF(AND(AP289&gt;=-20,AP289&lt;=-9.5),"-20 a -9,5",IF(AND(AP289&gt;=-9,AP289&lt;=-6.5),"-9 a -6,5",IF(AP289=-6,"-6",IF(AND(AP289&gt;=-5.5,AP289&lt;=-3),"-5,5 a -3",IF(AND(AP289&gt;=-2.5,AP289&lt;=0),"-2,5 a 0",IF(AND(AP289&gt;=0.5,AP289&lt;=3),"0,5 a 3",IF(AND(AP289&gt;=3.5,AP289&lt;=6),"3,5 a 6",IF(AND(AP289&gt;=6.5,AP289&lt;=9),"6,5 a 9",IF(AND(AP289&gt;=9.5,AP289&lt;=20),"9,5 a 20","Fuera de rango"))))))))))</f>
        <v>-5,5 a -3</v>
      </c>
      <c r="AR289" s="11" t="n">
        <f aca="false">IF(AQ289="","",IF(AQ289="-20 a -9,5",1,IF(AQ289="-9 a -6,5",2,IF(AQ289="-6","NORMA",IF(AQ289="-5,5 a -3",3,IF(AQ289="-2,5 a 0",4,IF(AQ289="0,5 a 3",5,IF(AQ289="3,5 a 6",6,IF(AQ289="6,5 a 9",7,IF(AQ289="9,5 a 20",8,""))))))))))</f>
        <v>3</v>
      </c>
      <c r="AS289" s="9" t="n">
        <v>0</v>
      </c>
      <c r="AT289" s="10" t="str">
        <f aca="false">IF(AS289="","",IF(AND(AS289&gt;=-16,AS289&lt;=-14),"-16 a -14",IF(AND(AS289&gt;=-13.5,AS289&lt;=-11.5),"-13,5 a -11,5",IF(AND(AS289&gt;=-11,AS289&lt;=-9),"-11 a -9",IF(AND(AS289&gt;=-8.5,AS289&lt;=-6.5),"-8,5 a -6,5",IF(AND(AS289&gt;=-6,AS289&lt;=-4),"-6 a -4",IF(AND(AS289&gt;=-3.5,AS289&lt;=-1.5),"-3,5 a -1,5",IF(AND(AS289&gt;=-1,AS289&lt;=1),"-1 a 1",IF(AND(AS289&gt;=1.5,AS289&lt;=3.5),"1,5 a 3,5",IF(AND(AS289&gt;=4,AS289&lt;=6),"4 a 6",IF(AND(AS289&gt;=6.5,AS289&lt;=8.5),"6,5 a 8,5",IF(AND(AS289&gt;=9,AS289&lt;=11),"9 a 11",IF(AND(AS289&gt;=11.5,AS289&lt;=13.5),"11,5 a 13,5",IF(AND(AS289&gt;=14,AS289&lt;=16),"14 a 16",IF(AND(AS289&gt;=16.5,AS289&lt;=18.5),"16,5 a 18,5",IF(AND(AS289&gt;=19,AS289&lt;=21),"19 a 21","Fuera de rango"))))))))))))))))</f>
        <v>-1 a 1</v>
      </c>
      <c r="AU289" s="11" t="n">
        <f aca="false" t="array" ref="AU289">IF(AT289="","",_xlfn.IFS(AT289="-16 a -14",1,AT289="-13,5 a -11,5",2,AT289="-11 a -9",3,AT289="-8,5 a -6,5",4,AT289="-6 a -4",5,AT289="-3,5 a -1,5",6,AT289="-1 a 1",7,AT289="1,5 a 3,5",8,AT289="4 a 6","NORMA",AT289="6,5 a 8,5",9,AT289="9 a 11",10,AT289="11,5 a 13,5",11,AT289="14 a 16",12,AT289="16,5 a 18,5",13,AT289="19 a 21",14,TRUE(),""))</f>
        <v>7</v>
      </c>
      <c r="AV289" s="9" t="n">
        <v>0.5</v>
      </c>
      <c r="AW289" s="10" t="str">
        <f aca="false">IF(AV289="","",IF(AND(AV289&gt;=-1,AV289&lt;=-0.5),"-1 a -0,5",IF(AND(AV289&gt;-0.5,AV289&lt;=0),"De -0,5 a 0",IF(AND(AV289&gt;=0.25,AV289&lt;=0.75),"0,25 a 0,75",IF(AND(AV289&gt;=1,AV289&lt;=1.5),"1 a 1,5",IF(AND(AV289&gt;=1.75,AV289&lt;=2.25),"1,75 a 2,25",IF(AND(AV289&gt;=2.5,AV289&lt;=3),"2,5 a 3",IF(AND(AV289&gt;=3.25,AV289&lt;=3.75),"3,25 a 3,75","Fuera de rango"))))))))</f>
        <v>0,25 a 0,75</v>
      </c>
      <c r="AX289" s="11" t="str">
        <f aca="false">IF(AW289="","",IF(OR(AW289="-1 a -0,5",AW289="-1 a -0.5"),1,IF(OR(AW289="De -0,5 a 0",AW289="-0,5 a 0",AW289="De -0.5 a 0"),2,IF(OR(AW289="0,25 a 0,75",AW289="0.25 a 0.75"),"NORMA",IF(OR(AW289="1 a 1,5",AW289="1 a 1.5"),3,IF(OR(AW289="1,75 a 2,25",AW289="1.75 a 2.25"),4,IF(OR(AW289="2,5 a 3",AW289="2.5 a 3"),5,IF(OR(AW289="3,25 a 3,75",AW289="3.25 a 3.75"),6,""))))))))</f>
        <v>NORMA</v>
      </c>
      <c r="AY289" s="9" t="n">
        <v>-5</v>
      </c>
      <c r="AZ289" s="10" t="str">
        <f aca="false">IF(AY289="","",IF(AND(AY289&gt;=-20,AY289&lt;=-9.5),"-20 a -9,5",IF(AND(AY289&gt;=-9,AY289&lt;=-6.5),"-9 a -6,5",IF(AY289=-6,"-6",IF(AND(AY289&gt;=-5.5,AY289&lt;=-3),"-5,5 a -3",IF(AND(AY289&gt;=-2.5,AY289&lt;=0),"-2,5 a 0",IF(AND(AY289&gt;=0.5,AY289&lt;=3),"0,5 a 3",IF(AND(AY289&gt;=3.5,AY289&lt;=6),"3,5 a 6","Fuera de rango"))))))))</f>
        <v>-5,5 a -3</v>
      </c>
      <c r="BA289" s="11" t="n">
        <f aca="false">IF(AZ289="","",IF(AZ289="-20 a -9,5",1,IF(AZ289="-9 a -6,5",2,IF(AZ289="-6","NORMA",IF(AZ289="-5,5 a -3",3,IF(AZ289="-2,5 a 0",4,IF(AZ289="0,5 a 3",5,IF(AZ289="3,5 a 6",6,""))))))))</f>
        <v>3</v>
      </c>
      <c r="BB289" s="9" t="n">
        <v>0</v>
      </c>
      <c r="BC289" s="10" t="str">
        <f aca="false" t="array" ref="BC289">IF(BB289="","",_xlfn.IFS(AND(BB289&gt;=0,BB289&lt;=2),"0 a 2",AND(BB289&gt;=2.5,BB289&lt;=4.5),"2,5 a 4,5",AND(BB289&gt;=5,BB289&lt;=7),"5 a 7",AND(BB289&gt;=7.5,BB289&lt;=9.5),"7,5 a 9,5",AND(BB289&gt;=10,BB289&lt;=12),"10 a 12",AND(BB289&gt;=12.5,BB289&lt;=14.5),"12,5 a 14,5",BB289=15,"15",AND(BB289&gt;=15.5,BB289&lt;=17.5),"15,5 a 17,5",AND(BB289&gt;=18,BB289&lt;=20),"18 a 20",AND(BB289&gt;=20.5,BB289&lt;=22.5),"20,5 a 22,5",AND(BB289&gt;=23,BB289&lt;=25),"23 a 25",TRUE(),"Fuera de rango"))</f>
        <v>0 a 2</v>
      </c>
      <c r="BD289" s="11" t="n">
        <f aca="false" t="array" ref="BD289">IF(BC289="","",_xlfn.IFS(BC289="0 a 2",1,BC289="2,5 a 4,5",2,BC289="5 a 7",3,BC289="7,5 a 9,5",4,BC289="10 a 12",5,BC289="12,5 a 14,5",6,BC289="15","NORMA",BC289="15,5 a 17,5",7,BC289="18 a 20",8,BC289="20,5 a 22,5",9,BC289="23 a 25",10,TRUE(),"Fuera de rango"))</f>
        <v>1</v>
      </c>
      <c r="BE289" s="9" t="n">
        <v>26</v>
      </c>
      <c r="BF289" s="10" t="str">
        <f aca="false">IF(BE289="","",IF(AND(BE289&gt;=-20,BE289&lt;=-10),"-20 a -10",IF(AND(BE289&gt;=-9.5,BE289&lt;=0.5),"-9,5 a 0,5",IF(AND(BE289&gt;=1,BE289&lt;=11),"1 a 11",IF(AND(BE289&gt;=11.5,BE289&lt;=20.5),"11,5 a 20,5",IF(BE289=21,"21",IF(AND(BE289&gt;=21.5,BE289&lt;=31.5),"21,5 a 31,5",IF(AND(BE289&gt;=32,BE289&lt;=42),"32 a 42","Fuera de rango"))))))))</f>
        <v>21,5 a 31,5</v>
      </c>
      <c r="BG289" s="11" t="n">
        <f aca="false">IF(BF289="","",IF(BF289="-20 a -10",1,IF(BF289="-9,5 a 0,5",2,IF(BF289="1 a 11",3,IF(BF289="11,5 a 20,5",4,IF(BF289="21","NORMA",IF(BF289="21,5 a 31,5",5,IF(BF289="32 a 42",6,""))))))))</f>
        <v>5</v>
      </c>
      <c r="BH289" s="9" t="n">
        <v>5</v>
      </c>
      <c r="BI289" s="10" t="str">
        <f aca="false">IF(BH289="","",IF(AND(BH289&gt;=-20,BH289&lt;=-15),"-20 a -15",IF(AND(BH289&gt;=-14.5,BH289&lt;=-9.5),"-14,5 a -9,5",IF(AND(BH289&gt;=-9,BH289&lt;=-4),"-9 a -4",IF(AND(BH289&gt;=-3.5,BH289&lt;=2.5),"-3,5 a 2,5",IF(AND(BH289&gt;=3,BH289&lt;=8),"3 a 8",IF(AND(BH289&gt;=8.5,BH289&lt;=14.5),"8,5 a 14,5",IF(BH289=15,"15",IF(AND(BH289&gt;=15.5,BH289&lt;=20.5),"15,5 a 20,5",IF(AND(BH289&gt;=21,BH289&lt;=26),"21 a 26","Fuera de rango"))))))))))</f>
        <v>3 a 8</v>
      </c>
      <c r="BJ289" s="11" t="n">
        <f aca="false">IF(BI289="","",IF(BI289="-20 a -15",1,IF(BI289="-14,5 a -9,5",2,IF(BI289="-9 a -4",3,IF(BI289="-3,5 a 2,5",4,IF(BI289="3 a 8",5,IF(BI289="8,5 a 14,5",6,IF(BI289="15","NORMA",IF(BI289="15,5 a 20,5",7,IF(BI289="21 a 26",8,IF(BI289="26,5 a 31,5",9,"")))))))))))</f>
        <v>5</v>
      </c>
      <c r="BK289" s="9" t="n">
        <v>0</v>
      </c>
      <c r="BL289" s="10" t="str">
        <f aca="false">IF(BK289="","",IF(AND(BK289&gt;=0,BK289&lt;=2),"0 - 2",IF(AND(BK289&gt;=2.5,BK289&lt;=4.5),"2,5 - 4,5",IF(AND(BK289&gt;=5,BK289&lt;=7),"5 - 7",IF(AND(BK289&gt;=7.5,BK289&lt;=9.5),"7,5 - 9,5",IF(AND(BK289&gt;=10,BK289&lt;=12),"10 - 12",IF(AND(BK289&gt;=12.5,BK289&lt;=13.5),"12,5 - 13,5",IF(BK289=14,"14",IF(AND(BK289&gt;=14.5,BK289&lt;=16.5),"14,5 - 16,5",IF(AND(BK289&gt;=17,BK289&lt;=19),"17 - 19",IF(AND(BK289&gt;=19.5,BK289&lt;=21.5),"19,5 - 21,5",IF(AND(BK289&gt;=22,BK289&lt;=24),"22 - 24",IF(AND(BK289&gt;=24.5,BK289&lt;=26.5),"24,5 - 26,5",IF(AND(BK289&gt;=27,BK289&lt;=29),"27 - 29",IF(AND(BK289&gt;=29.5,BK289&lt;=30),"29,5 - 30","Fuera de rango")))))))))))))))</f>
        <v>0 - 2</v>
      </c>
      <c r="BM289" s="11" t="n">
        <f aca="false">IF(BL289="","",IF(BL289="0 - 2",1,IF(BL289="2,5 - 4,5",2,IF(BL289="5 - 7",3,IF(BL289="7,5 - 9,5",4,IF(BL289="10 - 12",5,IF(BL289="12,5 - 13,5",6,IF(BL289="14","NORMA",IF(BL289="14,5 - 16,5",7,IF(BL289="17 - 19",8,IF(BL289="19,5 - 21,5",9,IF(BL289="22 - 24",10,IF(BL289="24,5 - 26,5",11,IF(BL289="27 - 29",12,IF(BL289="29,5 - 30",13,"")))))))))))))))</f>
        <v>1</v>
      </c>
      <c r="BN289" s="9" t="n">
        <v>15</v>
      </c>
      <c r="BO289" s="10" t="str">
        <f aca="false">IF(BN289="","",IF(AND(BN289&gt;=-20,BN289&lt;=-10),"-20 a -10",IF(AND(BN289&gt;=-9.5,BN289&lt;=0.5),"-9,5 a 0,5",IF(AND(BN289&gt;=1,BN289&lt;=11),"1 a 11",IF(AND(BN289&gt;=11.5,BN289&lt;=21.5),"11,5 a 21,5",IF(BN289=22,"22",IF(AND(BN289&gt;=22.5,BN289&lt;=32.5),"22,5 a 32,5",IF(AND(BN289&gt;=33,BN289&lt;=43),"33 a 43","Fuera de rango"))))))))</f>
        <v>11,5 a 21,5</v>
      </c>
      <c r="BP289" s="11" t="n">
        <f aca="false">IF(BO289="","",IF(BO289="-20 a -10",1,IF(BO289="-9,5 a 0,5",2,IF(BO289="1 a 11",3,IF(BO289="11,5 a 21,5",4,IF(BO289="22","NORMA",IF(BO289="22,5 a 32,5",5,IF(BO289="33 a 43",6,""))))))))</f>
        <v>4</v>
      </c>
      <c r="BQ289" s="9" t="n">
        <v>8</v>
      </c>
      <c r="BR289" s="10" t="str">
        <f aca="false">IF(BQ289="","",IF(AND(BQ289&gt;=-20,BQ289&lt;=-15),"-20 a -15",IF(AND(BQ289&gt;=-14.5,BQ289&lt;=-9.5),"-14,5 a -9,5",IF(AND(BQ289&gt;=-9,BQ289&lt;=-4),"-9 a -4",IF(AND(BQ289&gt;=-3.5,BQ289&lt;=2.5),"-3,5 a 2,5",IF(AND(BQ289&gt;=3,BQ289&lt;=8),"3 a 8",IF(AND(BQ289&gt;=8.5,BQ289&lt;=13.5),"8,5 a 13,5",IF(AND(BQ289&gt;=14,BQ289&lt;=17.5),"14 a 17,5",IF(BQ289=18,"18",IF(AND(BQ289&gt;=18.5,BQ289&lt;=23.5),"18,5 a 23,5",IF(AND(BQ289&gt;=24,BQ289&lt;=29),"24 a 29",IF(AND(BQ289&gt;=29.5,BQ289&lt;=34.5),"29,5 a 34,5",IF(AND(BQ289&gt;=35,BQ289&lt;=40),"35 a 40","Fuera de rango")))))))))))))</f>
        <v>3 a 8</v>
      </c>
      <c r="BS289" s="11" t="n">
        <f aca="false">IF(BR289="","",IF(BR289="-20 a -15",1,IF(BR289="-14,5 a -9,5",2,IF(BR289="-9 a -4",3,IF(BR289="-3,5 a 2,5",4,IF(BR289="3 a 8",5,IF(BR289="8,5 a 13,5",6,IF(BR289="14 a 17,5",7,IF(BR289="18","NORMA",IF(BR289="18,5 a 23,5",8,IF(BR289="24 a 29",9,IF(BR289="29,5 a 34,5",10,IF(BR289="35 a 40",11,"")))))))))))))</f>
        <v>5</v>
      </c>
      <c r="BT289" s="9" t="n">
        <v>5</v>
      </c>
      <c r="BU289" s="10" t="str">
        <f aca="false">IF(BT289="","",IF(AND(BT289&gt;=-20,BT289&lt;=-18),"-20 a -18",IF(AND(BT289&gt;=-17.5,BT289&lt;=-15.5),"-17,5 a -15,5",IF(AND(BT289&gt;=-15,BT289&lt;=-13),"-15 a -13",IF(AND(BT289&gt;=-12.5,BT289&lt;=-10.5),"-12,5 a -10,5",IF(AND(BT289&gt;=-10,BT289&lt;=-8),"-10 a -8",IF(AND(BT289&gt;=-7.5,BT289&lt;=-5.5),"-7,5 a -5,5",IF(AND(BT289&gt;=-5,BT289&lt;=-3),"-5 a -3",IF(AND(BT289&gt;=-2.5,BT289&lt;=-0.5),"-2,5 a -0,5",IF(BT289=0,"0",IF(AND(BT289&gt;=0.5,BT289&lt;=2.5),"0,5 a 2,5",IF(AND(BT289&gt;=3,BT289&lt;=5),"3 a 5",IF(AND(BT289&gt;=5.5,BT289&lt;=7.5),"5,5 a 7,5",IF(AND(BT289&gt;=8,BT289&lt;=10),"8 a 10",IF(AND(BT289&gt;=10.5,BT289&lt;=12.5),"10,5 a 12,5",IF(AND(BT289&gt;=13,BT289&lt;=15),"13 a 15",IF(AND(BT289&gt;=15.5,BT289&lt;=17.5),"15,5 a 17,5",IF(AND(BT289&gt;=18,BT289&lt;=20),"18 a 20","Fuera de rango"))))))))))))))))))</f>
        <v>3 a 5</v>
      </c>
      <c r="BV289" s="11" t="n">
        <f aca="false">IF(BT289="","",IF(BT289=0,"NORMA",IF(AND(BT289&gt;=-20,BT289&lt;=-18),2,IF(AND(BT289&gt;=-17.5,BT289&lt;=-15.5),2,IF(AND(BT289&gt;=-15,BT289&lt;=-13),3,IF(AND(BT289&gt;=-12.5,BT289&lt;=-10.5),4,IF(AND(BT289&gt;=-10,BT289&lt;=-8),5,IF(AND(BT289&gt;=-7.5,BT289&lt;=-5.5),6,IF(AND(BT289&gt;=-5,BT289&lt;=-3),7,IF(AND(BT289&gt;=-2.5,BT289&lt;=-0.5),8,IF(AND(BT289&gt;=0.5,BT289&lt;=2.5),9,IF(AND(BT289&gt;=3,BT289&lt;=5),10,IF(AND(BT289&gt;=5.5,BT289&lt;=7.5),11,IF(AND(BT289&gt;=8,BT289&lt;=10),12,IF(AND(BT289&gt;=10.5,BT289&lt;=12.5),13,IF(AND(BT289&gt;=13,BT289&lt;=15),14,IF(AND(BT289&gt;=15.5,BT289&lt;=17.5),15,IF(AND(BT289&gt;=18,BT289&lt;=20),16,"Fuera de rango"))))))))))))))))))</f>
        <v>10</v>
      </c>
      <c r="BW289" s="9" t="n">
        <v>-4.5</v>
      </c>
      <c r="BX289" s="10" t="n">
        <f aca="false">18.5- (0.3*H289)</f>
        <v>5.3</v>
      </c>
      <c r="BY289" s="10" t="n">
        <f aca="false">(BW289)-(BX289)</f>
        <v>-9.8</v>
      </c>
      <c r="BZ289" s="10" t="str">
        <f aca="false">IF(BY289="","",IF(BY289&lt;-27.5,"De -30 a -28",IF(BY289&lt;-25,"De -27,5 a -25,5",IF(BY289&lt;-22.5,"De -25 a -23",IF(BY289&lt;-20,"De -22,5 a -20,5",IF(BY289&lt;-17.5,"De -20 a -18",IF(BY289&lt;-15,"De -17,5 a -15,5",IF(BY289&lt;-12.5,"De -15 a -13",IF(BY289&lt;-10,"De -12,5 a -10,5",IF(BY289&lt;-7.5,"De -10 a -8",IF(BY289&lt;-5,"De -7,5 a -5,5",IF(BY289&lt;-2.5,"De -5 a -3",IF(BY289&lt;0,"De -2,5 a -0,5",IF(BY289&lt;2.5,"De 0 a 2",IF(BY289&lt;5,"De 2,5 a 4,5",IF(BY289&lt;7.5,"De 5 a 7",IF(BY289&lt;10,"De 7,5 a 9,5",IF(BY289&lt;12.5,"De 10 a 12",IF(BY289&lt;15,"De 12,5 a 14,5",IF(BY289&lt;17.5,"De 15 a 17",IF(BY289&lt;20,"De 17,5 a 19,5",IF(BY289&lt;22.5,"De 20 a 22",IF(BY289&lt;25,"De 22,5 a 24,5",IF(BY289&lt;27.5,"De 25 a 27","De 27,5 a 30"))))))))))))))))))))))))</f>
        <v>De -10 a -8</v>
      </c>
      <c r="CA289" s="12" t="n">
        <f aca="false">IF(BY289="","",IF(BY289&lt;=-28,1,IF(BY289&lt;=-25.5,2,IF(BY289&lt;=-23,3,IF(BY289&lt;=-20.5,4,IF(BY289&lt;=-18,5,IF(BY289&lt;=-15.5,6,IF(BY289&lt;=-13,7,IF(BY289&lt;=-10.5,8,IF(BY289&lt;=-8,9,IF(BY289&lt;=-5.5,10,IF(BY289&lt;=-3,11,IF(BY289&lt;=-0.5,12,IF(BY289&lt;=2,13,IF(BY289&lt;=4.5,14,IF(BY289&lt;=7,15,IF(BY289&lt;=9.5,16,IF(BY289&lt;=12,17,IF(BY289&lt;=14.5,18,IF(BY289&lt;=17,19,IF(BY289&lt;=19.5,20,IF(BY289&lt;=22,21,IF(BY289&lt;=24.5,22,IF(BY289&lt;=27,23,IF(BY289&lt;=30,24,"Fuera de rango")))))))))))))))))))))))))</f>
        <v>9</v>
      </c>
      <c r="CB289" s="9" t="n">
        <v>-4.5</v>
      </c>
      <c r="CC289" s="10" t="n">
        <f aca="false">18.5- (0.3*H289)</f>
        <v>5.3</v>
      </c>
      <c r="CD289" s="10" t="n">
        <f aca="false">(CB289)-(CC289)</f>
        <v>-9.8</v>
      </c>
      <c r="CE289" s="10" t="str">
        <f aca="false">IF(CD289="","",IF(CD289&lt;-27.5,"De -30 a -28",IF(CD289&lt;-25,"De -27,5 a -25,5",IF(CD289&lt;-22.5,"De -25 a -23",IF(CD289&lt;-20,"De -22,5 a -20,5",IF(CD289&lt;-17.5,"De -20 a -18",IF(CD289&lt;-15,"De -17,5 a -15,5",IF(CD289&lt;-12.5,"De -15 a -13",IF(CD289&lt;-10,"De -12,5 a -10,5",IF(CD289&lt;-7.5,"De -10 a -8",IF(CD289&lt;-5,"De -7,5 a -5,5",IF(CD289&lt;-2.5,"De -5 a -3",IF(CD289&lt;0,"De -2,5 a -0,5",IF(CD289&lt;=2,"De 0 a 2",IF(CD289&lt;=4.5,"De 2,5 a 4,5",IF(CD289&lt;=7,"De 5 a 7",IF(CD289&lt;=9.5,"De 7,5 a 9,5",IF(CD289&lt;=12,"De 10 a 12",IF(CD289&lt;=14.5,"De 12,5 a 14,5",IF(CD289&lt;=17,"De 15 a 17",IF(CD289&lt;=19.5,"De 17,5 a 19,5",IF(CD289&lt;=22,"De 20 a 22",IF(CD289&lt;=24.5,"De 22,5 a 24,5",IF(CD289&lt;=27,"De 25 a 27","De 27,5 a 30"))))))))))))))))))))))))</f>
        <v>De -10 a -8</v>
      </c>
      <c r="CF289" s="12" t="n">
        <f aca="false">IF(CD289="","",IF(CD289&lt;-27.5,1,IF(CD289&lt;-25,2,IF(CD289&lt;-22.5,3,IF(CD289&lt;-20,4,IF(CD289&lt;-17.5,5,IF(CD289&lt;-15,6,IF(CD289&lt;-12.5,7,IF(CD289&lt;-10,8,IF(CD289&lt;-7.5,9,IF(CD289&lt;-5,10,IF(CD289&lt;-2.5,11,IF(CD289&lt;0,12,IF(CD289&lt;2.5,13,IF(CD289&lt;5,14,IF(CD289&lt;7.5,15,IF(CD289&lt;10,16,IF(CD289&lt;12.5,17,IF(CD289&lt;15,18,IF(CD289&lt;17.5,19,IF(CD289&lt;20,20,IF(CD289&lt;22.5,21,IF(CD289&lt;25,22,IF(CD289&lt;27.5,23,24))))))))))))))))))))))))</f>
        <v>9</v>
      </c>
      <c r="CG289" s="9" t="n">
        <v>-1.75</v>
      </c>
      <c r="CH289" s="10" t="str">
        <f aca="false">IF(CG289="","",IF(AND(CG289&gt;=-10,CG289&lt;=-9.5),"-10 a -9,5",IF(AND(CG289&gt;-9.5,CG289&lt;=-8.5),"-9 a -8,5",IF(AND(CG289&gt;-8.5,CG289&lt;=-7.5),"-8 a -7,5",IF(AND(CG289&gt;-7.5,CG289&lt;=-6.5),"-7 a -6,5",IF(AND(CG289&gt;-6.5,CG289&lt;=-5.5),"-6 a -5,5",IF(AND(CG289&gt;-5.5,CG289&lt;=-4.5),"-5 a -4,5",IF(AND(CG289&gt;-4.5,CG289&lt;=-3.5),"-4 a -3,5",IF(AND(CG289&gt;-3.5,CG289&lt;=-2.5),"-3 a -2,5",IF(CG289=-2.25,"-2,25",IF(AND(CG289&gt;-2.5,CG289&lt;=-1.5),"-2 a -1,5",IF(AND(CG289&gt;-1.5,CG289&lt;=-0.5),"-1 a -0,5",IF(AND(CG289&gt;-0.5,CG289&lt;=0.5),"0 a 0,5",IF(AND(CG289&gt;0.5,CG289&lt;=1.5),"1 a 1,5",IF(AND(CG289&gt;1.5,CG289&lt;=2.5),"2 a 2,5",IF(AND(CG289&gt;2.5,CG289&lt;=3.5),"3 a 3,5",IF(AND(CG289&gt;3.5,CG289&lt;=4.5),"4 a 4,5",IF(AND(CG289&gt;4.5,CG289&lt;=5.5),"5 a 5,5",IF(AND(CG289&gt;5.5,CG289&lt;=6.5),"6 a 6,5",IF(AND(CG289&gt;6.5,CG289&lt;=7.5),"7 a 7,5",IF(AND(CG289&gt;7.5,CG289&lt;=8.5),"8 a 8,5",IF(AND(CG289&gt;8.5,CG289&lt;=9.5),"9 a 9,5",IF(CG289&gt;=10,"10","Fuera de rango")))))))))))))))))))))))</f>
        <v>-2 a -1,5</v>
      </c>
      <c r="CI289" s="11" t="n">
        <f aca="false">IF(CG289="","",IF(CG289=-2.25,"NORMA",IF(CG289&lt;=-9.5,1,IF(CG289&lt;=-8.5,2,IF(CG289&lt;=-7.5,3,IF(CG289&lt;=-6.5,4,IF(CG289&lt;=-5.5,5,IF(CG289&lt;=-4.5,6,IF(CG289&lt;=-3.5,7,IF(CG289&lt;=-2.5,8,IF(CG289&lt;=-1.5,9,IF(CG289&lt;=-0.5,10,IF(CG289&lt;=0.5,11,IF(CG289&lt;=1.5,12,IF(CG289&lt;=2.5,13,IF(CG289&lt;=3.5,14,IF(CG289&lt;=4.5,15,IF(CG289&lt;=5.5,16,IF(CG289&lt;=6.5,17,IF(CG289&lt;=7.5,18,IF(CG289&lt;=8.5,19,IF(CG289&lt;=9.5,20,IF(CG289=10,21,"Fuera de rango")))))))))))))))))))))))</f>
        <v>9</v>
      </c>
      <c r="CJ289" s="9" t="n">
        <v>1.5</v>
      </c>
      <c r="CK289" s="10" t="str">
        <f aca="false">IF(CJ289="","",IF(AND(CJ289&gt;=-6,CJ289&lt;=-5.5),"-6 a -5,5",IF(AND(CJ289&gt;-5.5,CJ289&lt;=-4.5),"-5 a -4,5",IF(AND(CJ289&gt;-4.5,CJ289&lt;=-3.5),"-4 a -3,5",IF(AND(CJ289&gt;-3.5,CJ289&lt;=-2.5),"-3 a -2,5",IF(AND(CJ289&gt;-2.5,CJ289&lt;=-1.5),"-2 a -1,5",IF(AND(CJ289&gt;-1.5,CJ289&lt;=-0.5),"-1 a -0,5",IF(AND(CJ289&gt;-0.5,CJ289&lt;=0.5),"0 a 0,5",IF(AND(CJ289&gt;0.5,CJ289&lt;=1.5),"1 a 1,5",IF(AND(CJ289&gt;1.5,CJ289&lt;2.5),"2",IF(AND(CJ289&gt;=2.5,CJ289&lt;=3),"2,5 a 3",IF(AND(CJ289&gt;3,CJ289&lt;=4),"3,5 a 4",IF(AND(CJ289&gt;4,CJ289&lt;=5),"4,5 a 5",IF(AND(CJ289&gt;5,CJ289&lt;=6),"5,5 a 6",IF(AND(CJ289&gt;6,CJ289&lt;=7),"6,5 a 7",IF(AND(CJ289&gt;7,CJ289&lt;=8),"7,5 a 8",IF(AND(CJ289&gt;8,CJ289&lt;=9.5),"8,5 a 9,5",IF(CJ289=10,"10","Fuera de rango"))))))))))))))))))</f>
        <v>1 a 1,5</v>
      </c>
      <c r="CL289" s="11" t="n">
        <f aca="false">IF(CK289="","",IF(OR(CK289="-6 a -5,5",CK289="-6 - -5,5"),1,IF(OR(CK289="-5 a -4,5",CK289="-5 - -4,5"),2,IF(OR(CK289="-4 a -3,5",CK289="-4 - -3,5"),3,IF(OR(CK289="-3 a -2,5",CK289="-3 - -2,5"),4,IF(OR(CK289="-2 a -1,5",CK289="-2 - -1,5"),5,IF(OR(CK289="-1 a -0,5",CK289="-1 - -0,5"),6,IF(OR(CK289="0 a 0,5",CK289="0 - 0,5"),7,IF(OR(CK289="1 a 1,5",CK289="1 - 1,5"),8,IF(CK289="2","NORMA",IF(OR(CK289="2,5 a 3",CK289="2,5 - 3"),9,IF(OR(CK289="3,5 a 4",CK289="3,5 - 4"),10,IF(OR(CK289="4,5 a 5",CK289="4,5 - 5"),11,IF(OR(CK289="5,5 a 6",CK289="5,5 - 6"),12,IF(OR(CK289="6,5 a 7",CK289="6,5 - 7"),13,IF(OR(CK289="7,5 a 8",CK289="7,5 - 8"),14,IF(OR(CK289="8,5 a 9",CK289="8,5 - 9,5",CK289="9 a 9,5"),15,IF(CK289="10",15,IF(OR(CK289="0,5 a 1",CK289="0,5 - 1"),7,"Fuera de rango")))))))))))))))))))</f>
        <v>8</v>
      </c>
      <c r="CM289" s="10" t="n">
        <v>0</v>
      </c>
      <c r="CN289" s="10" t="str">
        <f aca="false">IF(CM289=0,"0", " ")</f>
        <v>0</v>
      </c>
      <c r="CO289" s="10" t="str">
        <f aca="false">IF(CM289&gt;0,"EME"," ")</f>
        <v> </v>
      </c>
      <c r="CP289" s="10" t="n">
        <v>0</v>
      </c>
      <c r="CQ289" s="10" t="str">
        <f aca="false">IF(CP289&gt;0,"0", " ")</f>
        <v> </v>
      </c>
      <c r="CR289" s="10" t="str">
        <f aca="false">IF(CP289&gt;0,"EME"," ")</f>
        <v> </v>
      </c>
      <c r="CS289" s="9" t="n">
        <v>0</v>
      </c>
      <c r="CT289" s="10" t="str">
        <f aca="false">IF(CS289&gt;0,"1", " ")</f>
        <v> </v>
      </c>
      <c r="CU289" s="10" t="str">
        <f aca="false">IF(CS289&gt;0,"HIP"," ")</f>
        <v> </v>
      </c>
      <c r="CV289" s="9" t="n">
        <v>0</v>
      </c>
      <c r="CW289" s="10" t="str">
        <f aca="false">IF(CV289&gt;0,"1", " ")</f>
        <v> </v>
      </c>
      <c r="CX289" s="10" t="str">
        <f aca="false">IF(CV289&gt;0,"HIP"," ")</f>
        <v> </v>
      </c>
      <c r="CY289" s="9" t="n">
        <v>-14</v>
      </c>
      <c r="CZ289" s="11" t="str">
        <f aca="false">IF(CY289&lt;0,"2"," ")</f>
        <v>2</v>
      </c>
      <c r="DA289" s="11" t="str">
        <f aca="false">IF(CY289&lt;0,"MIO"," ")</f>
        <v>MIO</v>
      </c>
      <c r="DB289" s="9" t="n">
        <v>-14</v>
      </c>
      <c r="DC289" s="11" t="str">
        <f aca="false">IF(DB289&lt;0,"2"," ")</f>
        <v>2</v>
      </c>
      <c r="DD289" s="11" t="str">
        <f aca="false">IF(DB289&lt;0,"MIO"," ")</f>
        <v>MIO</v>
      </c>
      <c r="DE289" s="9" t="n">
        <v>-1</v>
      </c>
      <c r="DF289" s="11" t="str">
        <f aca="false">IF(DE289&lt;0,"3"," ")</f>
        <v>3</v>
      </c>
      <c r="DG289" s="11" t="str">
        <f aca="false">IF(DE289&lt;0,"AST"," ")</f>
        <v>AST</v>
      </c>
      <c r="DH289" s="9" t="n">
        <v>-1</v>
      </c>
      <c r="DI289" s="11" t="str">
        <f aca="false">IF(DH289&lt;0,"3"," ")</f>
        <v>3</v>
      </c>
      <c r="DJ289" s="11" t="str">
        <f aca="false">IF(DH289&lt;0,"AST"," ")</f>
        <v>AST</v>
      </c>
      <c r="DK289" s="9" t="n">
        <v>1.5</v>
      </c>
      <c r="DL289" s="10" t="str">
        <f aca="false">IF(DK289&gt;0,"4"," ")</f>
        <v>4</v>
      </c>
      <c r="DM289" s="10" t="str">
        <f aca="false">IF(DK289&gt;0,"PRE"," ")</f>
        <v>PRE</v>
      </c>
      <c r="DN289" s="9" t="n">
        <v>1.5</v>
      </c>
      <c r="DO289" s="10" t="str">
        <f aca="false">IF(DN289&gt;0,"4"," ")</f>
        <v>4</v>
      </c>
      <c r="DP289" s="10" t="str">
        <f aca="false">IF(DN289&gt;0,"PRE"," ")</f>
        <v>PRE</v>
      </c>
      <c r="DQ289" s="12" t="n">
        <v>3</v>
      </c>
      <c r="DR289" s="12" t="n">
        <v>3</v>
      </c>
      <c r="DS289" s="12" t="str">
        <f aca="false">CONCATENATE(CO289,CU289,DA289,DG289,DM289)</f>
        <v>  MIOASTPRE</v>
      </c>
      <c r="DT289" s="10" t="str">
        <f aca="false" t="array" ref="DT289">_xlfn.IFS(DS289="EME    ","0", DS289=" HIP   ","1", DS289="  MIO  ","2", DS289="   AST ","3", DS289="    PRE","4", DS289="EME   PRE","5", DS289=" HIP  PRE","6", DS289=" HIP AST ","7", DS289="  MIO PRE","8", DS289="  MIOAST ","9", DS289="   ASTPRE","10",DS289=" HIP ASTPRE","11", DS289="  MIOASTPRE","12", DS289="     ","0")</f>
        <v>12</v>
      </c>
      <c r="DU289" s="1" t="s">
        <v>154</v>
      </c>
      <c r="DV289" s="1" t="str">
        <f aca="false" t="array" ref="DV289">_xlfn.IFS(DU289="SI","2", DU289="NO","1")</f>
        <v>1</v>
      </c>
      <c r="DW289" s="10" t="n">
        <v>0</v>
      </c>
      <c r="DX289" s="11" t="str">
        <f aca="false">IF(DW289=0,"1","2")</f>
        <v>1</v>
      </c>
      <c r="DY289" s="11" t="str">
        <f aca="false" t="array" ref="DY289">_xlfn.IFS(DW289=0,"0", DW289=0.25, "1", DW289=0.5,"2", DW289=0.75,"3", DW289=1,"4",DW289=1.25,"5", DW289=1.5,"6", DW289=1.75,"7", DW289=2,"8")</f>
        <v>0</v>
      </c>
      <c r="DZ289" s="10" t="n">
        <v>0</v>
      </c>
      <c r="EA289" s="11" t="str">
        <f aca="false">IF(DZ289=0,"1","2")</f>
        <v>1</v>
      </c>
      <c r="EB289" s="11" t="str">
        <f aca="false" t="array" ref="EB289">_xlfn.IFS(DZ289=0,"0", DZ289=0.25, "1", DZ289=0.5,"2", DZ289=0.75,"3", DZ289=1,"4",DZ289=1.25,"5", DZ289=1.5,"6", DZ289=1.75,"7", DZ289=2,"8")</f>
        <v>0</v>
      </c>
      <c r="EC289" s="10" t="n">
        <v>-1</v>
      </c>
      <c r="ED289" s="10" t="str">
        <f aca="false">IF(EC289=0,"1","2")</f>
        <v>2</v>
      </c>
      <c r="EE289" s="11" t="str">
        <f aca="false" t="array" ref="EE289">_xlfn.IFS(EC289=0,"0", EC289=-0.25, "1", EC289=-0.5,"2", EC289=-0.75,"3", EC289=-1,"4",EC289=-1.25,"5", EC289=-1.5,"6", EC289=-1.75,"7", EC289=-2,"8", EC289=-2.25,"9",EC289=-2.5,"10", EC289=-2.75,"11", EC289=-3,"12", EC289=-3.25,"13", EC289=-3.5,"14", EC289=-3.75,"15",EC289=-4,"16")</f>
        <v>4</v>
      </c>
      <c r="EF289" s="10" t="n">
        <v>-0.5</v>
      </c>
      <c r="EG289" s="10" t="str">
        <f aca="false">IF(EF289=0,"1","2")</f>
        <v>2</v>
      </c>
      <c r="EH289" s="11" t="str">
        <f aca="false" t="array" ref="EH289">_xlfn.IFS(EF289=0,"0", EF289=-0.25, "1", EF289=-0.5,"2", EF289=-0.75,"3", EF289=-1,"4",EF289=-1.25,"5", EF289=-1.5,"6", EF289=-1.75,"7", EF289=-2,"8", EF289=-2.25,"9",EF289=-2.5,"10", EF289=-2.75,"11", EF289=-3,"12", EF289=-3.25,"13", EF289=-3.5,"14", EF289=-3.75,"15",EF289=-4,"16")</f>
        <v>2</v>
      </c>
      <c r="EI289" s="10" t="n">
        <v>0</v>
      </c>
      <c r="EJ289" s="11" t="str">
        <f aca="false">IF(EI289=0,"1","2")</f>
        <v>1</v>
      </c>
      <c r="EK289" s="11" t="str">
        <f aca="false" t="array" ref="EK289">_xlfn.IFS(EI289=0,"0", EI289=-0.25, "1", EI289=-0.5,"2", EI289=-0.75,"3", EI289=-1,"4",EI289=-1.25,"5", EI289=-1.5,"6", EI289=-1.75,"7", EI289=-2,"8", EI289=-2.25,"9", EI289=-2.25,"9",EI289=-2.5,"10", EI289=-2.75,"11", EI289=-3,"12", EI289=-3.25,"13", EI289=-3.5,"14", EI289=-3.75,"15",EI289=-4,"16", EI289=0.25, "17", EI289=0.5, "18")</f>
        <v>0</v>
      </c>
      <c r="EL289" s="10" t="n">
        <v>0</v>
      </c>
      <c r="EM289" s="11" t="str">
        <f aca="false">IF(EL289=0,"1","2")</f>
        <v>1</v>
      </c>
      <c r="EN289" s="11" t="str">
        <f aca="false" t="array" ref="EN289">_xlfn.IFS(EL289=0.25,"17",EL289=0.5,"18", EL289=0,"0", EL289=-0.25, "1", EL289=-0.5,"2", EL289=-0.75,"3", EL289=-1,"4",EL289=-1.25,"5", EL289=-1.5,"6", EL289=-1.75,"7", EL289=-2,"8",EL289= -2.25,"9",EL289=-2.5,"10",EL289= -2.75,"11",EL289= -3,"12",EL289= -3.25,"13",EL289= -3.5,"14",EL289= -3.75,"15",EL289=-4,"16")</f>
        <v>0</v>
      </c>
      <c r="EO289" s="10" t="n">
        <v>0.5</v>
      </c>
      <c r="EP289" s="11" t="str">
        <f aca="false">IF(EO289=0,"1","2")</f>
        <v>2</v>
      </c>
      <c r="EQ289" s="11" t="str">
        <f aca="false" t="array" ref="EQ289">_xlfn.IFS(EO289=0,"0", EO289=0.25, "1", EO289=0.5,"2", EO289=0.75,"3", EO289=1,"4",EO289=1.25,"5", EO289=1.5,"6", EO289=1.75,"7", EO289=2,"8", EO289=2.25,"9", EO289=2.25,"9",EO289=2.5,"10", EO289=2.75,"11", EO289=3,"12", EO289=3.25,"13", EO289=3.5,"14", EO289=3.75,"15",EO289=4,"16", EO289=-0.25, "17", bq=-0.5, "18")</f>
        <v>2</v>
      </c>
      <c r="ER289" s="10" t="n">
        <v>0.5</v>
      </c>
      <c r="ES289" s="11" t="str">
        <f aca="false">IF(ER289=0,"1","2")</f>
        <v>2</v>
      </c>
      <c r="ET289" s="11" t="str">
        <f aca="false" t="array" ref="ET289">_xlfn.IFS(ER289=0,"0", ER289=0.25, "1", ER289=0.5,"2", ER289=0.75,"3", ER289=1,"4",ER289=1.25,"5", ER289=1.5,"6", ER289=1.75,"7", ER289=2,"8", ER289=2.25,"9", ER289=2.25,"9",ER289=2.5,"10", ER289=2.75,"11", ER289=3,"12", ER289=3.25,"13", ER289=3.5,"14", ER289=3.75,"15",ER289=4,"16", ER289=-0.25, "17", bq=-0.5, "18")</f>
        <v>2</v>
      </c>
      <c r="EU289" s="13" t="n">
        <v>18</v>
      </c>
      <c r="EV289" s="14" t="str">
        <f aca="false">VLOOKUP(EU289,LEYENDA!$G$2:$H$8,2,TRUE())</f>
        <v>13-18</v>
      </c>
      <c r="EW289" s="14" t="str">
        <f aca="false" t="array" ref="EW289">_xlfn.IFS(EV289="0-5","1", EV289="6-12","2", EV289="13-18","3", EV289="19-24","4", EV289="25-36","5", EV289="37-48","6", EV289="49-60","7")</f>
        <v>3</v>
      </c>
    </row>
    <row r="290" customFormat="false" ht="13.5" hidden="false" customHeight="false" outlineLevel="0" collapsed="false">
      <c r="A290" s="1" t="n">
        <v>72</v>
      </c>
      <c r="B290" s="32" t="n">
        <v>11</v>
      </c>
      <c r="C290" s="33" t="n">
        <v>42003</v>
      </c>
      <c r="D290" s="6"/>
      <c r="E290" s="5" t="str">
        <f aca="false">VLOOKUP(A290,'286'!$A$3:$J$600,10,FALSE())</f>
        <v>LOZOYA SERRANO, BLANCA</v>
      </c>
      <c r="F290" s="4" t="str">
        <f aca="false">VLOOKUP(A290,'286'!$A$3:$I$1768,3,FALSE())</f>
        <v>LOSEBLAN</v>
      </c>
      <c r="G290" s="6" t="n">
        <f aca="false">VLOOKUP(A290,'286'!$A$3:$I$1768,4,FALSE())</f>
        <v>25372</v>
      </c>
      <c r="H290" s="7" t="n">
        <f aca="false">YEAR(C290)-YEAR(G290)</f>
        <v>45</v>
      </c>
      <c r="I290" s="1" t="str">
        <f aca="false">VLOOKUP(H290,LEYENDA!$C$2:$D$6,2,TRUE())</f>
        <v>41-60</v>
      </c>
      <c r="J290" s="5" t="str">
        <f aca="false">VLOOKUP(A290,'286'!$A$3:$I$1768,7,FALSE())</f>
        <v>M</v>
      </c>
      <c r="K290" s="8" t="str">
        <f aca="false">VLOOKUP(A290,'286'!$A$3:$I$1768,2,FALSE())</f>
        <v>OD</v>
      </c>
      <c r="L290" s="4" t="str">
        <f aca="false">VLOOKUP(A290,'286'!$A$3:$I$1768,8,FALSE())</f>
        <v>D</v>
      </c>
      <c r="M290" s="4" t="str">
        <f aca="false">VLOOKUP(A290,'286'!$A$3:$I$1768,9,FALSE())</f>
        <v>D</v>
      </c>
      <c r="N290" s="8" t="str">
        <f aca="false">IF(R290=O290, "MISMA","CONTRARIA")</f>
        <v>MISMA</v>
      </c>
      <c r="O290" s="8" t="str">
        <f aca="false" t="array" ref="O290">_xlfn.IFS(L290="D","1", L290="I","2")</f>
        <v>1</v>
      </c>
      <c r="P290" s="8" t="str">
        <f aca="false" t="array" ref="P290">_xlfn.IFS(K290="OD","1", K290="OI","2")</f>
        <v>1</v>
      </c>
      <c r="Q290" s="1" t="str">
        <f aca="false" t="array" ref="Q290">_xlfn.IFS(J290="M","1", J290="H","2")</f>
        <v>1</v>
      </c>
      <c r="R290" s="8" t="str">
        <f aca="false" t="array" ref="R290">_xlfn.IFS(M290="D","1", M290="I","2")</f>
        <v>1</v>
      </c>
      <c r="S290" s="1" t="str">
        <f aca="false" t="array" ref="S290">_xlfn.IFS(N290="CONTRARIA", "1",N290= "MISMA","2")</f>
        <v>2</v>
      </c>
      <c r="T290" s="1" t="str">
        <f aca="false" t="array" ref="T290">_xlfn.IFS(I290="0-12","1", I290="13-24","2", I290="25-40","3", I290="41-60","4", I290="61-100","5")</f>
        <v>4</v>
      </c>
      <c r="U290" s="9" t="n">
        <v>-2</v>
      </c>
      <c r="V290" s="11" t="str">
        <f aca="false">IF(U290="","",IF(AND(U290&gt;=-9,U290&lt;=-6.5),"-9 a -6,5",IF(AND(U290&gt;=-6,U290&lt;=-3.5),"-6 a -3,5",IF(AND(U290&gt;=-3,U290&lt;=-1),"-3 a -1",IF(U290=-0.5,"-0,5",IF(AND(U290&gt;=0,U290&lt;=2.5),"0 a 2,5",IF(AND(U290&gt;=3,U290&lt;=5.5),"3 a 5,5",IF(AND(U290&gt;=6,U290&lt;=8.5),"6 a 8,5",IF(AND(U290&gt;=9,U290&lt;=20),"9 a 20","Fuera de rango")))))))))</f>
        <v>-3 a -1</v>
      </c>
      <c r="W290" s="11" t="n">
        <f aca="false">IF(V290="","",IF(V290="-9 a -6,5",2,IF(V290="-6 a -3,5",3,IF(V290="-3 a -1",4,IF(V290="-0,5","NORMA",IF(V290="0 a 2,5",5,IF(V290="3 a 5,5",6,IF(V290="6 a 8,5",7,IF(V290="9 a 20",8,"Fuera de rango")))))))))</f>
        <v>4</v>
      </c>
      <c r="X290" s="9" t="n">
        <v>0</v>
      </c>
      <c r="Y290" s="10" t="str">
        <f aca="false">IF(X290="","",IF(AND(X290&gt;=0,X290&lt;=4),"0 a 4",IF(AND(X290&gt;=4.5,X290&lt;=8.5),"4,5 a 8,5",IF(X290=9,"9",IF(AND(X290&gt;=9.5,X290&lt;=13),"9,5 a 13",IF(AND(X290&gt;=13.5,X290&lt;=20),"13,5 a 20",IF(AND(X290&gt;=20.5,X290&lt;=35),"20,5 a 35","Fuera de rango")))))))</f>
        <v>0 a 4</v>
      </c>
      <c r="Z290" s="11" t="n">
        <f aca="false">IF(Y290="","",IF(Y290="0 a 4",1,IF(Y290="4,5 a 8,5",2,IF(Y290="9","NORMA",IF(Y290="9,5 a 13",3,IF(Y290="13,5 a 20",4,IF(Y290="20,5 a 35",5,"Fuera de rango")))))))</f>
        <v>1</v>
      </c>
      <c r="AA290" s="9" t="n">
        <v>18</v>
      </c>
      <c r="AB290" s="10" t="str">
        <f aca="false">IF(AA290="","",IF(AND(AA290&gt;=0,AA290&lt;=9),"0 a 9",IF(AND(AA290&gt;=9.5,AA290&lt;=18.5),"9,5 a 18,5",IF(AA290=19,"19",IF(AND(AA290&gt;=19.5,AA290&lt;=28),"19,5 a 28",IF(AND(AA290&gt;=28.5,AA290&lt;=40),"28,5 a 40","Fuera de rango"))))))</f>
        <v>9,5 a 18,5</v>
      </c>
      <c r="AC290" s="11" t="n">
        <f aca="false" t="array" ref="AC290">_xlfn.IFS(AB290="","",AB290="0 a 9",1,AB290="9,5 a 18,5",2,AB290="19","NORMA",AB290="19,5 a 28",3,AB290="28,5 a 40",4,TRUE(),"Fuera de rango")</f>
        <v>2</v>
      </c>
      <c r="AD290" s="9" t="n">
        <v>14</v>
      </c>
      <c r="AE290" s="10" t="str">
        <f aca="false">IF(AD290="","",IF(AND(AD290&gt;=-10,AD290&lt;=0),"De -10 a 0",IF(AND(AD290&gt;=0.5,AD290&lt;=9.5),"0,5 a 9,5",IF(AD290=10,"10",IF(AND(AD290&gt;=10.5,AD290&lt;=20),"10,5 a 20",IF(AND(AD290&gt;=20.5,AD290&lt;=40),"20,5 a 40","Fuera de rango"))))))</f>
        <v>10,5 a 20</v>
      </c>
      <c r="AF290" s="12" t="n">
        <f aca="false">IF(AD290="","",IF(AND(AD290&gt;=-10,AD290&lt;=0),1,IF(AND(AD290&gt;=0.5,AD290&lt;=9.5),2,IF(AD290=10,"NORMA",IF(AND(AD290&gt;=10.5,AD290&lt;=20),3,IF(AND(AD290&gt;=20.5,AD290&lt;=40),4,""))))))</f>
        <v>3</v>
      </c>
      <c r="AG290" s="9" t="n">
        <v>12</v>
      </c>
      <c r="AH290" s="10" t="str">
        <f aca="false">IF(AG290="","",IF(AND(AG290&gt;=0,AG290&lt;=4),"0 a 4",IF(AND(AG290&gt;=4.5,AG290&lt;=8.5),"4,5 a 8,5",IF(AG290=9,"9",IF(AND(AG290&gt;=9.5,AG290&lt;=13),"9,5 a 13",IF(AND(AG290&gt;=13.5,AG290&lt;=25),"13,5 a 25","Fuera de rango"))))))</f>
        <v>9,5 a 13</v>
      </c>
      <c r="AI290" s="11" t="n">
        <f aca="false">IF(AH290="","",IF(AH290="0 a 4",1,IF(AH290="4,5 a 8,5",2,IF(AH290="9","NORMA",IF(AH290="9,5 a 13",3,IF(AH290="13,5 a 25",4,""))))))</f>
        <v>3</v>
      </c>
      <c r="AJ290" s="9" t="n">
        <v>4</v>
      </c>
      <c r="AK290" s="10" t="str">
        <f aca="false">IF(AJ290="","",IF(AND(AJ290&gt;=-15,AJ290&lt;=-10.5),"-15 a -10,5",IF(AND(AJ290&gt;=-10,AJ290&lt;=-4),"-10 a -4",IF(AND(AJ290&gt;=-4.5,AJ290&lt;=0),"-4,5 a 0",IF(AND(AJ290&gt;=0.5,AJ290&lt;=4.5),"0,5 a 4,5",IF(AJ290=5,"5",IF(AND(AJ290&gt;=5.5,AJ290&lt;=10),"5,5 a 10",IF(AND(AJ290&gt;=10.5,AJ290&lt;=20),"10,5 a 20","Fuera de rango"))))))))</f>
        <v>0,5 a 4,5</v>
      </c>
      <c r="AL290" s="11" t="n">
        <f aca="false">IF(AK290="","",IF(AK290="-15 a -10,5",1,IF(AK290="-10 a -4",2,IF(AK290="-4,5 a 0",3,IF(AK290="0,5 a 4,5",4,IF(AK290="5","NORMA",IF(AK290="5,5 a 10",5,IF(AK290="10,5 a 20",6,"Error"))))))))</f>
        <v>4</v>
      </c>
      <c r="AM290" s="9" t="n">
        <v>1</v>
      </c>
      <c r="AN290" s="10" t="str">
        <f aca="false">IF(AM290="","",IF(AND(AM290&gt;=-7.5,AM290&lt;=-5.5),"-7,5 a -5,5",IF(AND(AM290&gt;=-5,AM290&lt;=-3),"-5 a -3",IF(AND(AM290&gt;=-2.5,AM290&lt;=-0.5),"-2,5 a -0,5",IF(AM290=0,"0,00",IF(AND(AM290&gt;=0.5,AM290&lt;=2.5),"0,5 a 2,5",IF(AND(AM290&gt;=3,AM290&lt;=5),"3 a 5",IF(AND(AM290&gt;=5.5,AM290&lt;=7.5),"5,5 a 7,5",IF(AND(AM290&gt;=8,AM290&lt;=10),"8 a 10","Fuera de rango")))))))))</f>
        <v>0,5 a 2,5</v>
      </c>
      <c r="AO290" s="11" t="n">
        <f aca="false">IF(AN290="","",IF(AN290="-7,5 a -5,5",1,IF(AN290="-5 a -3",2,IF(AN290="-2,5 a -0,5",3,IF(AN290="0,00","NORMA",IF(AN290="0,5 a 2,5",4,IF(AN290="3 a 5",5,IF(AN290="5,5 a 7,5",6,IF(AN290="8 a 10",7,"Error")))))))))</f>
        <v>4</v>
      </c>
      <c r="AP290" s="9" t="n">
        <v>-5</v>
      </c>
      <c r="AQ290" s="10" t="str">
        <f aca="false">IF(AP290="","",IF(AND(AP290&gt;=-20,AP290&lt;=-9.5),"-20 a -9,5",IF(AND(AP290&gt;=-9,AP290&lt;=-6.5),"-9 a -6,5",IF(AP290=-6,"-6",IF(AND(AP290&gt;=-5.5,AP290&lt;=-3),"-5,5 a -3",IF(AND(AP290&gt;=-2.5,AP290&lt;=0),"-2,5 a 0",IF(AND(AP290&gt;=0.5,AP290&lt;=3),"0,5 a 3",IF(AND(AP290&gt;=3.5,AP290&lt;=6),"3,5 a 6",IF(AND(AP290&gt;=6.5,AP290&lt;=9),"6,5 a 9",IF(AND(AP290&gt;=9.5,AP290&lt;=20),"9,5 a 20","Fuera de rango"))))))))))</f>
        <v>-5,5 a -3</v>
      </c>
      <c r="AR290" s="11" t="n">
        <f aca="false">IF(AQ290="","",IF(AQ290="-20 a -9,5",1,IF(AQ290="-9 a -6,5",2,IF(AQ290="-6","NORMA",IF(AQ290="-5,5 a -3",3,IF(AQ290="-2,5 a 0",4,IF(AQ290="0,5 a 3",5,IF(AQ290="3,5 a 6",6,IF(AQ290="6,5 a 9",7,IF(AQ290="9,5 a 20",8,""))))))))))</f>
        <v>3</v>
      </c>
      <c r="AS290" s="9" t="n">
        <v>-1</v>
      </c>
      <c r="AT290" s="10" t="str">
        <f aca="false">IF(AS290="","",IF(AND(AS290&gt;=-16,AS290&lt;=-14),"-16 a -14",IF(AND(AS290&gt;=-13.5,AS290&lt;=-11.5),"-13,5 a -11,5",IF(AND(AS290&gt;=-11,AS290&lt;=-9),"-11 a -9",IF(AND(AS290&gt;=-8.5,AS290&lt;=-6.5),"-8,5 a -6,5",IF(AND(AS290&gt;=-6,AS290&lt;=-4),"-6 a -4",IF(AND(AS290&gt;=-3.5,AS290&lt;=-1.5),"-3,5 a -1,5",IF(AND(AS290&gt;=-1,AS290&lt;=1),"-1 a 1",IF(AND(AS290&gt;=1.5,AS290&lt;=3.5),"1,5 a 3,5",IF(AND(AS290&gt;=4,AS290&lt;=6),"4 a 6",IF(AND(AS290&gt;=6.5,AS290&lt;=8.5),"6,5 a 8,5",IF(AND(AS290&gt;=9,AS290&lt;=11),"9 a 11",IF(AND(AS290&gt;=11.5,AS290&lt;=13.5),"11,5 a 13,5",IF(AND(AS290&gt;=14,AS290&lt;=16),"14 a 16",IF(AND(AS290&gt;=16.5,AS290&lt;=18.5),"16,5 a 18,5",IF(AND(AS290&gt;=19,AS290&lt;=21),"19 a 21","Fuera de rango"))))))))))))))))</f>
        <v>-1 a 1</v>
      </c>
      <c r="AU290" s="11" t="n">
        <f aca="false" t="array" ref="AU290">IF(AT290="","",_xlfn.IFS(AT290="-16 a -14",1,AT290="-13,5 a -11,5",2,AT290="-11 a -9",3,AT290="-8,5 a -6,5",4,AT290="-6 a -4",5,AT290="-3,5 a -1,5",6,AT290="-1 a 1",7,AT290="1,5 a 3,5",8,AT290="4 a 6","NORMA",AT290="6,5 a 8,5",9,AT290="9 a 11",10,AT290="11,5 a 13,5",11,AT290="14 a 16",12,AT290="16,5 a 18,5",13,AT290="19 a 21",14,TRUE(),""))</f>
        <v>7</v>
      </c>
      <c r="AV290" s="9" t="n">
        <v>1.5</v>
      </c>
      <c r="AW290" s="10" t="str">
        <f aca="false">IF(AV290="","",IF(AND(AV290&gt;=-1,AV290&lt;=-0.5),"-1 a -0,5",IF(AND(AV290&gt;-0.5,AV290&lt;=0),"De -0,5 a 0",IF(AND(AV290&gt;=0.25,AV290&lt;=0.75),"0,25 a 0,75",IF(AND(AV290&gt;=1,AV290&lt;=1.5),"1 a 1,5",IF(AND(AV290&gt;=1.75,AV290&lt;=2.25),"1,75 a 2,25",IF(AND(AV290&gt;=2.5,AV290&lt;=3),"2,5 a 3",IF(AND(AV290&gt;=3.25,AV290&lt;=3.75),"3,25 a 3,75","Fuera de rango"))))))))</f>
        <v>1 a 1,5</v>
      </c>
      <c r="AX290" s="11" t="n">
        <f aca="false">IF(AW290="","",IF(OR(AW290="-1 a -0,5",AW290="-1 a -0.5"),1,IF(OR(AW290="De -0,5 a 0",AW290="-0,5 a 0",AW290="De -0.5 a 0"),2,IF(OR(AW290="0,25 a 0,75",AW290="0.25 a 0.75"),"NORMA",IF(OR(AW290="1 a 1,5",AW290="1 a 1.5"),3,IF(OR(AW290="1,75 a 2,25",AW290="1.75 a 2.25"),4,IF(OR(AW290="2,5 a 3",AW290="2.5 a 3"),5,IF(OR(AW290="3,25 a 3,75",AW290="3.25 a 3.75"),6,""))))))))</f>
        <v>3</v>
      </c>
      <c r="AY290" s="9" t="n">
        <v>-5</v>
      </c>
      <c r="AZ290" s="10" t="str">
        <f aca="false">IF(AY290="","",IF(AND(AY290&gt;=-20,AY290&lt;=-9.5),"-20 a -9,5",IF(AND(AY290&gt;=-9,AY290&lt;=-6.5),"-9 a -6,5",IF(AY290=-6,"-6",IF(AND(AY290&gt;=-5.5,AY290&lt;=-3),"-5,5 a -3",IF(AND(AY290&gt;=-2.5,AY290&lt;=0),"-2,5 a 0",IF(AND(AY290&gt;=0.5,AY290&lt;=3),"0,5 a 3",IF(AND(AY290&gt;=3.5,AY290&lt;=6),"3,5 a 6","Fuera de rango"))))))))</f>
        <v>-5,5 a -3</v>
      </c>
      <c r="BA290" s="11" t="n">
        <f aca="false">IF(AZ290="","",IF(AZ290="-20 a -9,5",1,IF(AZ290="-9 a -6,5",2,IF(AZ290="-6","NORMA",IF(AZ290="-5,5 a -3",3,IF(AZ290="-2,5 a 0",4,IF(AZ290="0,5 a 3",5,IF(AZ290="3,5 a 6",6,""))))))))</f>
        <v>3</v>
      </c>
      <c r="BB290" s="9" t="n">
        <v>0</v>
      </c>
      <c r="BC290" s="10" t="str">
        <f aca="false" t="array" ref="BC290">IF(BB290="","",_xlfn.IFS(AND(BB290&gt;=0,BB290&lt;=2),"0 a 2",AND(BB290&gt;=2.5,BB290&lt;=4.5),"2,5 a 4,5",AND(BB290&gt;=5,BB290&lt;=7),"5 a 7",AND(BB290&gt;=7.5,BB290&lt;=9.5),"7,5 a 9,5",AND(BB290&gt;=10,BB290&lt;=12),"10 a 12",AND(BB290&gt;=12.5,BB290&lt;=14.5),"12,5 a 14,5",BB290=15,"15",AND(BB290&gt;=15.5,BB290&lt;=17.5),"15,5 a 17,5",AND(BB290&gt;=18,BB290&lt;=20),"18 a 20",AND(BB290&gt;=20.5,BB290&lt;=22.5),"20,5 a 22,5",AND(BB290&gt;=23,BB290&lt;=25),"23 a 25",TRUE(),"Fuera de rango"))</f>
        <v>0 a 2</v>
      </c>
      <c r="BD290" s="11" t="n">
        <f aca="false" t="array" ref="BD290">IF(BC290="","",_xlfn.IFS(BC290="0 a 2",1,BC290="2,5 a 4,5",2,BC290="5 a 7",3,BC290="7,5 a 9,5",4,BC290="10 a 12",5,BC290="12,5 a 14,5",6,BC290="15","NORMA",BC290="15,5 a 17,5",7,BC290="18 a 20",8,BC290="20,5 a 22,5",9,BC290="23 a 25",10,TRUE(),"Fuera de rango"))</f>
        <v>1</v>
      </c>
      <c r="BE290" s="9" t="n">
        <v>16</v>
      </c>
      <c r="BF290" s="10" t="str">
        <f aca="false">IF(BE290="","",IF(AND(BE290&gt;=-20,BE290&lt;=-10),"-20 a -10",IF(AND(BE290&gt;=-9.5,BE290&lt;=0.5),"-9,5 a 0,5",IF(AND(BE290&gt;=1,BE290&lt;=11),"1 a 11",IF(AND(BE290&gt;=11.5,BE290&lt;=20.5),"11,5 a 20,5",IF(BE290=21,"21",IF(AND(BE290&gt;=21.5,BE290&lt;=31.5),"21,5 a 31,5",IF(AND(BE290&gt;=32,BE290&lt;=42),"32 a 42","Fuera de rango"))))))))</f>
        <v>11,5 a 20,5</v>
      </c>
      <c r="BG290" s="11" t="n">
        <f aca="false">IF(BF290="","",IF(BF290="-20 a -10",1,IF(BF290="-9,5 a 0,5",2,IF(BF290="1 a 11",3,IF(BF290="11,5 a 20,5",4,IF(BF290="21","NORMA",IF(BF290="21,5 a 31,5",5,IF(BF290="32 a 42",6,""))))))))</f>
        <v>4</v>
      </c>
      <c r="BH290" s="9" t="n">
        <v>13</v>
      </c>
      <c r="BI290" s="10" t="str">
        <f aca="false">IF(BH290="","",IF(AND(BH290&gt;=-20,BH290&lt;=-15),"-20 a -15",IF(AND(BH290&gt;=-14.5,BH290&lt;=-9.5),"-14,5 a -9,5",IF(AND(BH290&gt;=-9,BH290&lt;=-4),"-9 a -4",IF(AND(BH290&gt;=-3.5,BH290&lt;=2.5),"-3,5 a 2,5",IF(AND(BH290&gt;=3,BH290&lt;=8),"3 a 8",IF(AND(BH290&gt;=8.5,BH290&lt;=14.5),"8,5 a 14,5",IF(BH290=15,"15",IF(AND(BH290&gt;=15.5,BH290&lt;=20.5),"15,5 a 20,5",IF(AND(BH290&gt;=21,BH290&lt;=26),"21 a 26","Fuera de rango"))))))))))</f>
        <v>8,5 a 14,5</v>
      </c>
      <c r="BJ290" s="11" t="n">
        <f aca="false">IF(BI290="","",IF(BI290="-20 a -15",1,IF(BI290="-14,5 a -9,5",2,IF(BI290="-9 a -4",3,IF(BI290="-3,5 a 2,5",4,IF(BI290="3 a 8",5,IF(BI290="8,5 a 14,5",6,IF(BI290="15","NORMA",IF(BI290="15,5 a 20,5",7,IF(BI290="21 a 26",8,IF(BI290="26,5 a 31,5",9,"")))))))))))</f>
        <v>6</v>
      </c>
      <c r="BK290" s="9" t="n">
        <v>0</v>
      </c>
      <c r="BL290" s="10" t="str">
        <f aca="false">IF(BK290="","",IF(AND(BK290&gt;=0,BK290&lt;=2),"0 - 2",IF(AND(BK290&gt;=2.5,BK290&lt;=4.5),"2,5 - 4,5",IF(AND(BK290&gt;=5,BK290&lt;=7),"5 - 7",IF(AND(BK290&gt;=7.5,BK290&lt;=9.5),"7,5 - 9,5",IF(AND(BK290&gt;=10,BK290&lt;=12),"10 - 12",IF(AND(BK290&gt;=12.5,BK290&lt;=13.5),"12,5 - 13,5",IF(BK290=14,"14",IF(AND(BK290&gt;=14.5,BK290&lt;=16.5),"14,5 - 16,5",IF(AND(BK290&gt;=17,BK290&lt;=19),"17 - 19",IF(AND(BK290&gt;=19.5,BK290&lt;=21.5),"19,5 - 21,5",IF(AND(BK290&gt;=22,BK290&lt;=24),"22 - 24",IF(AND(BK290&gt;=24.5,BK290&lt;=26.5),"24,5 - 26,5",IF(AND(BK290&gt;=27,BK290&lt;=29),"27 - 29",IF(AND(BK290&gt;=29.5,BK290&lt;=30),"29,5 - 30","Fuera de rango")))))))))))))))</f>
        <v>0 - 2</v>
      </c>
      <c r="BM290" s="11" t="n">
        <f aca="false">IF(BL290="","",IF(BL290="0 - 2",1,IF(BL290="2,5 - 4,5",2,IF(BL290="5 - 7",3,IF(BL290="7,5 - 9,5",4,IF(BL290="10 - 12",5,IF(BL290="12,5 - 13,5",6,IF(BL290="14","NORMA",IF(BL290="14,5 - 16,5",7,IF(BL290="17 - 19",8,IF(BL290="19,5 - 21,5",9,IF(BL290="22 - 24",10,IF(BL290="24,5 - 26,5",11,IF(BL290="27 - 29",12,IF(BL290="29,5 - 30",13,"")))))))))))))))</f>
        <v>1</v>
      </c>
      <c r="BN290" s="9" t="n">
        <v>22</v>
      </c>
      <c r="BO290" s="11" t="str">
        <f aca="false">IF(BN290="","",IF(AND(BN290&gt;=-20,BN290&lt;=-10),"-20 a -10",IF(AND(BN290&gt;=-9.5,BN290&lt;=0.5),"-9,5 a 0,5",IF(AND(BN290&gt;=1,BN290&lt;=11),"1 a 11",IF(AND(BN290&gt;=11.5,BN290&lt;=21.5),"11,5 a 21,5",IF(BN290=22,"22",IF(AND(BN290&gt;=22.5,BN290&lt;=32.5),"22,5 a 32,5",IF(AND(BN290&gt;=33,BN290&lt;=43),"33 a 43","Fuera de rango"))))))))</f>
        <v>22</v>
      </c>
      <c r="BP290" s="11" t="str">
        <f aca="false">IF(BO290="","",IF(BO290="-20 a -10",1,IF(BO290="-9,5 a 0,5",2,IF(BO290="1 a 11",3,IF(BO290="11,5 a 21,5",4,IF(BO290="22","NORMA",IF(BO290="22,5 a 32,5",5,IF(BO290="33 a 43",6,""))))))))</f>
        <v>NORMA</v>
      </c>
      <c r="BQ290" s="9" t="n">
        <v>10</v>
      </c>
      <c r="BR290" s="10" t="str">
        <f aca="false">IF(BQ290="","",IF(AND(BQ290&gt;=-20,BQ290&lt;=-15),"-20 a -15",IF(AND(BQ290&gt;=-14.5,BQ290&lt;=-9.5),"-14,5 a -9,5",IF(AND(BQ290&gt;=-9,BQ290&lt;=-4),"-9 a -4",IF(AND(BQ290&gt;=-3.5,BQ290&lt;=2.5),"-3,5 a 2,5",IF(AND(BQ290&gt;=3,BQ290&lt;=8),"3 a 8",IF(AND(BQ290&gt;=8.5,BQ290&lt;=13.5),"8,5 a 13,5",IF(AND(BQ290&gt;=14,BQ290&lt;=17.5),"14 a 17,5",IF(BQ290=18,"18",IF(AND(BQ290&gt;=18.5,BQ290&lt;=23.5),"18,5 a 23,5",IF(AND(BQ290&gt;=24,BQ290&lt;=29),"24 a 29",IF(AND(BQ290&gt;=29.5,BQ290&lt;=34.5),"29,5 a 34,5",IF(AND(BQ290&gt;=35,BQ290&lt;=40),"35 a 40","Fuera de rango")))))))))))))</f>
        <v>8,5 a 13,5</v>
      </c>
      <c r="BS290" s="11" t="n">
        <f aca="false">IF(BR290="","",IF(BR290="-20 a -15",1,IF(BR290="-14,5 a -9,5",2,IF(BR290="-9 a -4",3,IF(BR290="-3,5 a 2,5",4,IF(BR290="3 a 8",5,IF(BR290="8,5 a 13,5",6,IF(BR290="14 a 17,5",7,IF(BR290="18","NORMA",IF(BR290="18,5 a 23,5",8,IF(BR290="24 a 29",9,IF(BR290="29,5 a 34,5",10,IF(BR290="35 a 40",11,"")))))))))))))</f>
        <v>6</v>
      </c>
      <c r="BT290" s="9" t="n">
        <v>2</v>
      </c>
      <c r="BU290" s="10" t="str">
        <f aca="false">IF(BT290="","",IF(AND(BT290&gt;=-20,BT290&lt;=-18),"-20 a -18",IF(AND(BT290&gt;=-17.5,BT290&lt;=-15.5),"-17,5 a -15,5",IF(AND(BT290&gt;=-15,BT290&lt;=-13),"-15 a -13",IF(AND(BT290&gt;=-12.5,BT290&lt;=-10.5),"-12,5 a -10,5",IF(AND(BT290&gt;=-10,BT290&lt;=-8),"-10 a -8",IF(AND(BT290&gt;=-7.5,BT290&lt;=-5.5),"-7,5 a -5,5",IF(AND(BT290&gt;=-5,BT290&lt;=-3),"-5 a -3",IF(AND(BT290&gt;=-2.5,BT290&lt;=-0.5),"-2,5 a -0,5",IF(BT290=0,"0",IF(AND(BT290&gt;=0.5,BT290&lt;=2.5),"0,5 a 2,5",IF(AND(BT290&gt;=3,BT290&lt;=5),"3 a 5",IF(AND(BT290&gt;=5.5,BT290&lt;=7.5),"5,5 a 7,5",IF(AND(BT290&gt;=8,BT290&lt;=10),"8 a 10",IF(AND(BT290&gt;=10.5,BT290&lt;=12.5),"10,5 a 12,5",IF(AND(BT290&gt;=13,BT290&lt;=15),"13 a 15",IF(AND(BT290&gt;=15.5,BT290&lt;=17.5),"15,5 a 17,5",IF(AND(BT290&gt;=18,BT290&lt;=20),"18 a 20","Fuera de rango"))))))))))))))))))</f>
        <v>0,5 a 2,5</v>
      </c>
      <c r="BV290" s="11" t="n">
        <f aca="false">IF(BT290="","",IF(BT290=0,"NORMA",IF(AND(BT290&gt;=-20,BT290&lt;=-18),2,IF(AND(BT290&gt;=-17.5,BT290&lt;=-15.5),2,IF(AND(BT290&gt;=-15,BT290&lt;=-13),3,IF(AND(BT290&gt;=-12.5,BT290&lt;=-10.5),4,IF(AND(BT290&gt;=-10,BT290&lt;=-8),5,IF(AND(BT290&gt;=-7.5,BT290&lt;=-5.5),6,IF(AND(BT290&gt;=-5,BT290&lt;=-3),7,IF(AND(BT290&gt;=-2.5,BT290&lt;=-0.5),8,IF(AND(BT290&gt;=0.5,BT290&lt;=2.5),9,IF(AND(BT290&gt;=3,BT290&lt;=5),10,IF(AND(BT290&gt;=5.5,BT290&lt;=7.5),11,IF(AND(BT290&gt;=8,BT290&lt;=10),12,IF(AND(BT290&gt;=10.5,BT290&lt;=12.5),13,IF(AND(BT290&gt;=13,BT290&lt;=15),14,IF(AND(BT290&gt;=15.5,BT290&lt;=17.5),15,IF(AND(BT290&gt;=18,BT290&lt;=20),16,"Fuera de rango"))))))))))))))))))</f>
        <v>9</v>
      </c>
      <c r="BW290" s="9" t="n">
        <v>-4.5</v>
      </c>
      <c r="BX290" s="10" t="n">
        <f aca="false">18.5- (0.3*H290)</f>
        <v>5</v>
      </c>
      <c r="BY290" s="10" t="n">
        <f aca="false">(BW290)-(BX290)</f>
        <v>-9.5</v>
      </c>
      <c r="BZ290" s="10" t="str">
        <f aca="false">IF(BY290="","",IF(BY290&lt;-27.5,"De -30 a -28",IF(BY290&lt;-25,"De -27,5 a -25,5",IF(BY290&lt;-22.5,"De -25 a -23",IF(BY290&lt;-20,"De -22,5 a -20,5",IF(BY290&lt;-17.5,"De -20 a -18",IF(BY290&lt;-15,"De -17,5 a -15,5",IF(BY290&lt;-12.5,"De -15 a -13",IF(BY290&lt;-10,"De -12,5 a -10,5",IF(BY290&lt;-7.5,"De -10 a -8",IF(BY290&lt;-5,"De -7,5 a -5,5",IF(BY290&lt;-2.5,"De -5 a -3",IF(BY290&lt;0,"De -2,5 a -0,5",IF(BY290&lt;2.5,"De 0 a 2",IF(BY290&lt;5,"De 2,5 a 4,5",IF(BY290&lt;7.5,"De 5 a 7",IF(BY290&lt;10,"De 7,5 a 9,5",IF(BY290&lt;12.5,"De 10 a 12",IF(BY290&lt;15,"De 12,5 a 14,5",IF(BY290&lt;17.5,"De 15 a 17",IF(BY290&lt;20,"De 17,5 a 19,5",IF(BY290&lt;22.5,"De 20 a 22",IF(BY290&lt;25,"De 22,5 a 24,5",IF(BY290&lt;27.5,"De 25 a 27","De 27,5 a 30"))))))))))))))))))))))))</f>
        <v>De -10 a -8</v>
      </c>
      <c r="CA290" s="12" t="n">
        <f aca="false">IF(BY290="","",IF(BY290&lt;=-28,1,IF(BY290&lt;=-25.5,2,IF(BY290&lt;=-23,3,IF(BY290&lt;=-20.5,4,IF(BY290&lt;=-18,5,IF(BY290&lt;=-15.5,6,IF(BY290&lt;=-13,7,IF(BY290&lt;=-10.5,8,IF(BY290&lt;=-8,9,IF(BY290&lt;=-5.5,10,IF(BY290&lt;=-3,11,IF(BY290&lt;=-0.5,12,IF(BY290&lt;=2,13,IF(BY290&lt;=4.5,14,IF(BY290&lt;=7,15,IF(BY290&lt;=9.5,16,IF(BY290&lt;=12,17,IF(BY290&lt;=14.5,18,IF(BY290&lt;=17,19,IF(BY290&lt;=19.5,20,IF(BY290&lt;=22,21,IF(BY290&lt;=24.5,22,IF(BY290&lt;=27,23,IF(BY290&lt;=30,24,"Fuera de rango")))))))))))))))))))))))))</f>
        <v>9</v>
      </c>
      <c r="CB290" s="9" t="n">
        <v>-4.75</v>
      </c>
      <c r="CC290" s="10" t="n">
        <f aca="false">18.5- (0.3*H290)</f>
        <v>5</v>
      </c>
      <c r="CD290" s="10" t="n">
        <f aca="false">(CB290)-(CC290)</f>
        <v>-9.75</v>
      </c>
      <c r="CE290" s="10" t="str">
        <f aca="false">IF(CD290="","",IF(CD290&lt;-27.5,"De -30 a -28",IF(CD290&lt;-25,"De -27,5 a -25,5",IF(CD290&lt;-22.5,"De -25 a -23",IF(CD290&lt;-20,"De -22,5 a -20,5",IF(CD290&lt;-17.5,"De -20 a -18",IF(CD290&lt;-15,"De -17,5 a -15,5",IF(CD290&lt;-12.5,"De -15 a -13",IF(CD290&lt;-10,"De -12,5 a -10,5",IF(CD290&lt;-7.5,"De -10 a -8",IF(CD290&lt;-5,"De -7,5 a -5,5",IF(CD290&lt;-2.5,"De -5 a -3",IF(CD290&lt;0,"De -2,5 a -0,5",IF(CD290&lt;=2,"De 0 a 2",IF(CD290&lt;=4.5,"De 2,5 a 4,5",IF(CD290&lt;=7,"De 5 a 7",IF(CD290&lt;=9.5,"De 7,5 a 9,5",IF(CD290&lt;=12,"De 10 a 12",IF(CD290&lt;=14.5,"De 12,5 a 14,5",IF(CD290&lt;=17,"De 15 a 17",IF(CD290&lt;=19.5,"De 17,5 a 19,5",IF(CD290&lt;=22,"De 20 a 22",IF(CD290&lt;=24.5,"De 22,5 a 24,5",IF(CD290&lt;=27,"De 25 a 27","De 27,5 a 30"))))))))))))))))))))))))</f>
        <v>De -10 a -8</v>
      </c>
      <c r="CF290" s="12" t="n">
        <f aca="false">IF(CD290="","",IF(CD290&lt;-27.5,1,IF(CD290&lt;-25,2,IF(CD290&lt;-22.5,3,IF(CD290&lt;-20,4,IF(CD290&lt;-17.5,5,IF(CD290&lt;-15,6,IF(CD290&lt;-12.5,7,IF(CD290&lt;-10,8,IF(CD290&lt;-7.5,9,IF(CD290&lt;-5,10,IF(CD290&lt;-2.5,11,IF(CD290&lt;0,12,IF(CD290&lt;2.5,13,IF(CD290&lt;5,14,IF(CD290&lt;7.5,15,IF(CD290&lt;10,16,IF(CD290&lt;12.5,17,IF(CD290&lt;15,18,IF(CD290&lt;17.5,19,IF(CD290&lt;20,20,IF(CD290&lt;22.5,21,IF(CD290&lt;25,22,IF(CD290&lt;27.5,23,24))))))))))))))))))))))))</f>
        <v>9</v>
      </c>
      <c r="CG290" s="9" t="n">
        <v>-3</v>
      </c>
      <c r="CH290" s="10" t="str">
        <f aca="false">IF(CG290="","",IF(AND(CG290&gt;=-10,CG290&lt;=-9.5),"-10 a -9,5",IF(AND(CG290&gt;-9.5,CG290&lt;=-8.5),"-9 a -8,5",IF(AND(CG290&gt;-8.5,CG290&lt;=-7.5),"-8 a -7,5",IF(AND(CG290&gt;-7.5,CG290&lt;=-6.5),"-7 a -6,5",IF(AND(CG290&gt;-6.5,CG290&lt;=-5.5),"-6 a -5,5",IF(AND(CG290&gt;-5.5,CG290&lt;=-4.5),"-5 a -4,5",IF(AND(CG290&gt;-4.5,CG290&lt;=-3.5),"-4 a -3,5",IF(AND(CG290&gt;-3.5,CG290&lt;=-2.5),"-3 a -2,5",IF(CG290=-2.25,"-2,25",IF(AND(CG290&gt;-2.5,CG290&lt;=-1.5),"-2 a -1,5",IF(AND(CG290&gt;-1.5,CG290&lt;=-0.5),"-1 a -0,5",IF(AND(CG290&gt;-0.5,CG290&lt;=0.5),"0 a 0,5",IF(AND(CG290&gt;0.5,CG290&lt;=1.5),"1 a 1,5",IF(AND(CG290&gt;1.5,CG290&lt;=2.5),"2 a 2,5",IF(AND(CG290&gt;2.5,CG290&lt;=3.5),"3 a 3,5",IF(AND(CG290&gt;3.5,CG290&lt;=4.5),"4 a 4,5",IF(AND(CG290&gt;4.5,CG290&lt;=5.5),"5 a 5,5",IF(AND(CG290&gt;5.5,CG290&lt;=6.5),"6 a 6,5",IF(AND(CG290&gt;6.5,CG290&lt;=7.5),"7 a 7,5",IF(AND(CG290&gt;7.5,CG290&lt;=8.5),"8 a 8,5",IF(AND(CG290&gt;8.5,CG290&lt;=9.5),"9 a 9,5",IF(CG290&gt;=10,"10","Fuera de rango")))))))))))))))))))))))</f>
        <v>-3 a -2,5</v>
      </c>
      <c r="CI290" s="11" t="n">
        <f aca="false">IF(CG290="","",IF(CG290=-2.25,"NORMA",IF(CG290&lt;=-9.5,1,IF(CG290&lt;=-8.5,2,IF(CG290&lt;=-7.5,3,IF(CG290&lt;=-6.5,4,IF(CG290&lt;=-5.5,5,IF(CG290&lt;=-4.5,6,IF(CG290&lt;=-3.5,7,IF(CG290&lt;=-2.5,8,IF(CG290&lt;=-1.5,9,IF(CG290&lt;=-0.5,10,IF(CG290&lt;=0.5,11,IF(CG290&lt;=1.5,12,IF(CG290&lt;=2.5,13,IF(CG290&lt;=3.5,14,IF(CG290&lt;=4.5,15,IF(CG290&lt;=5.5,16,IF(CG290&lt;=6.5,17,IF(CG290&lt;=7.5,18,IF(CG290&lt;=8.5,19,IF(CG290&lt;=9.5,20,IF(CG290=10,21,"Fuera de rango")))))))))))))))))))))))</f>
        <v>8</v>
      </c>
      <c r="CJ290" s="9" t="n">
        <v>1.5</v>
      </c>
      <c r="CK290" s="10" t="str">
        <f aca="false">IF(CJ290="","",IF(AND(CJ290&gt;=-6,CJ290&lt;=-5.5),"-6 a -5,5",IF(AND(CJ290&gt;-5.5,CJ290&lt;=-4.5),"-5 a -4,5",IF(AND(CJ290&gt;-4.5,CJ290&lt;=-3.5),"-4 a -3,5",IF(AND(CJ290&gt;-3.5,CJ290&lt;=-2.5),"-3 a -2,5",IF(AND(CJ290&gt;-2.5,CJ290&lt;=-1.5),"-2 a -1,5",IF(AND(CJ290&gt;-1.5,CJ290&lt;=-0.5),"-1 a -0,5",IF(AND(CJ290&gt;-0.5,CJ290&lt;=0.5),"0 a 0,5",IF(AND(CJ290&gt;0.5,CJ290&lt;=1.5),"1 a 1,5",IF(AND(CJ290&gt;1.5,CJ290&lt;2.5),"2",IF(AND(CJ290&gt;=2.5,CJ290&lt;=3),"2,5 a 3",IF(AND(CJ290&gt;3,CJ290&lt;=4),"3,5 a 4",IF(AND(CJ290&gt;4,CJ290&lt;=5),"4,5 a 5",IF(AND(CJ290&gt;5,CJ290&lt;=6),"5,5 a 6",IF(AND(CJ290&gt;6,CJ290&lt;=7),"6,5 a 7",IF(AND(CJ290&gt;7,CJ290&lt;=8),"7,5 a 8",IF(AND(CJ290&gt;8,CJ290&lt;=9.5),"8,5 a 9,5",IF(CJ290=10,"10","Fuera de rango"))))))))))))))))))</f>
        <v>1 a 1,5</v>
      </c>
      <c r="CL290" s="11" t="n">
        <f aca="false">IF(CK290="","",IF(OR(CK290="-6 a -5,5",CK290="-6 - -5,5"),1,IF(OR(CK290="-5 a -4,5",CK290="-5 - -4,5"),2,IF(OR(CK290="-4 a -3,5",CK290="-4 - -3,5"),3,IF(OR(CK290="-3 a -2,5",CK290="-3 - -2,5"),4,IF(OR(CK290="-2 a -1,5",CK290="-2 - -1,5"),5,IF(OR(CK290="-1 a -0,5",CK290="-1 - -0,5"),6,IF(OR(CK290="0 a 0,5",CK290="0 - 0,5"),7,IF(OR(CK290="1 a 1,5",CK290="1 - 1,5"),8,IF(CK290="2","NORMA",IF(OR(CK290="2,5 a 3",CK290="2,5 - 3"),9,IF(OR(CK290="3,5 a 4",CK290="3,5 - 4"),10,IF(OR(CK290="4,5 a 5",CK290="4,5 - 5"),11,IF(OR(CK290="5,5 a 6",CK290="5,5 - 6"),12,IF(OR(CK290="6,5 a 7",CK290="6,5 - 7"),13,IF(OR(CK290="7,5 a 8",CK290="7,5 - 8"),14,IF(OR(CK290="8,5 a 9",CK290="8,5 - 9,5",CK290="9 a 9,5"),15,IF(CK290="10",15,IF(OR(CK290="0,5 a 1",CK290="0,5 - 1"),7,"Fuera de rango")))))))))))))))))))</f>
        <v>8</v>
      </c>
      <c r="CM290" s="10" t="n">
        <v>0</v>
      </c>
      <c r="CN290" s="10" t="str">
        <f aca="false">IF(CM290=0,"0", " ")</f>
        <v>0</v>
      </c>
      <c r="CO290" s="10" t="str">
        <f aca="false">IF(CM290&gt;0,"EME"," ")</f>
        <v> </v>
      </c>
      <c r="CP290" s="10" t="n">
        <v>0</v>
      </c>
      <c r="CQ290" s="10" t="str">
        <f aca="false">IF(CP290&gt;0,"0", " ")</f>
        <v> </v>
      </c>
      <c r="CR290" s="10" t="str">
        <f aca="false">IF(CP290&gt;0,"EME"," ")</f>
        <v> </v>
      </c>
      <c r="CS290" s="9" t="n">
        <v>0</v>
      </c>
      <c r="CT290" s="10" t="str">
        <f aca="false">IF(CS290&gt;0,"1", " ")</f>
        <v> </v>
      </c>
      <c r="CU290" s="10" t="str">
        <f aca="false">IF(CS290&gt;0,"HIP"," ")</f>
        <v> </v>
      </c>
      <c r="CV290" s="9" t="n">
        <v>0</v>
      </c>
      <c r="CW290" s="10" t="str">
        <f aca="false">IF(CV290&gt;0,"1", " ")</f>
        <v> </v>
      </c>
      <c r="CX290" s="10" t="str">
        <f aca="false">IF(CV290&gt;0,"HIP"," ")</f>
        <v> </v>
      </c>
      <c r="CY290" s="9" t="n">
        <v>-13.5</v>
      </c>
      <c r="CZ290" s="11" t="str">
        <f aca="false">IF(CY290&lt;0,"2"," ")</f>
        <v>2</v>
      </c>
      <c r="DA290" s="11" t="str">
        <f aca="false">IF(CY290&lt;0,"MIO"," ")</f>
        <v>MIO</v>
      </c>
      <c r="DB290" s="9" t="n">
        <v>-13.5</v>
      </c>
      <c r="DC290" s="11" t="str">
        <f aca="false">IF(DB290&lt;0,"2"," ")</f>
        <v>2</v>
      </c>
      <c r="DD290" s="11" t="str">
        <f aca="false">IF(DB290&lt;0,"MIO"," ")</f>
        <v>MIO</v>
      </c>
      <c r="DE290" s="9" t="n">
        <v>-1</v>
      </c>
      <c r="DF290" s="11" t="str">
        <f aca="false">IF(DE290&lt;0,"3"," ")</f>
        <v>3</v>
      </c>
      <c r="DG290" s="11" t="str">
        <f aca="false">IF(DE290&lt;0,"AST"," ")</f>
        <v>AST</v>
      </c>
      <c r="DH290" s="9" t="n">
        <v>-1</v>
      </c>
      <c r="DI290" s="11" t="str">
        <f aca="false">IF(DH290&lt;0,"3"," ")</f>
        <v>3</v>
      </c>
      <c r="DJ290" s="11" t="str">
        <f aca="false">IF(DH290&lt;0,"AST"," ")</f>
        <v>AST</v>
      </c>
      <c r="DK290" s="9" t="n">
        <v>2</v>
      </c>
      <c r="DL290" s="10" t="str">
        <f aca="false">IF(DK290&gt;0,"4"," ")</f>
        <v>4</v>
      </c>
      <c r="DM290" s="10" t="str">
        <f aca="false">IF(DK290&gt;0,"PRE"," ")</f>
        <v>PRE</v>
      </c>
      <c r="DN290" s="9" t="n">
        <v>2</v>
      </c>
      <c r="DO290" s="10" t="str">
        <f aca="false">IF(DN290&gt;0,"4"," ")</f>
        <v>4</v>
      </c>
      <c r="DP290" s="10" t="str">
        <f aca="false">IF(DN290&gt;0,"PRE"," ")</f>
        <v>PRE</v>
      </c>
      <c r="DQ290" s="12" t="n">
        <v>3</v>
      </c>
      <c r="DR290" s="12" t="n">
        <v>3</v>
      </c>
      <c r="DS290" s="12" t="str">
        <f aca="false">CONCATENATE(CO290,CU290,DA290,DG290,DM290)</f>
        <v>  MIOASTPRE</v>
      </c>
      <c r="DT290" s="10" t="str">
        <f aca="false" t="array" ref="DT290">_xlfn.IFS(DS290="EME    ","0", DS290=" HIP   ","1", DS290="  MIO  ","2", DS290="   AST ","3", DS290="    PRE","4", DS290="EME   PRE","5", DS290=" HIP  PRE","6", DS290=" HIP AST ","7", DS290="  MIO PRE","8", DS290="  MIOAST ","9", DS290="   ASTPRE","10",DS290=" HIP ASTPRE","11", DS290="  MIOASTPRE","12", DS290="     ","0")</f>
        <v>12</v>
      </c>
      <c r="DU290" s="1" t="s">
        <v>154</v>
      </c>
      <c r="DV290" s="1" t="str">
        <f aca="false" t="array" ref="DV290">_xlfn.IFS(DU290="SI","2", DU290="NO","1")</f>
        <v>1</v>
      </c>
      <c r="DW290" s="10" t="n">
        <v>0</v>
      </c>
      <c r="DX290" s="11" t="str">
        <f aca="false">IF(DW290=0,"1","2")</f>
        <v>1</v>
      </c>
      <c r="DY290" s="11" t="str">
        <f aca="false" t="array" ref="DY290">_xlfn.IFS(DW290=0,"0", DW290=0.25, "1", DW290=0.5,"2", DW290=0.75,"3", DW290=1,"4",DW290=1.25,"5", DW290=1.5,"6", DW290=1.75,"7", DW290=2,"8")</f>
        <v>0</v>
      </c>
      <c r="DZ290" s="10" t="n">
        <v>0</v>
      </c>
      <c r="EA290" s="11" t="str">
        <f aca="false">IF(DZ290=0,"1","2")</f>
        <v>1</v>
      </c>
      <c r="EB290" s="11" t="str">
        <f aca="false" t="array" ref="EB290">_xlfn.IFS(DZ290=0,"0", DZ290=0.25, "1", DZ290=0.5,"2", DZ290=0.75,"3", DZ290=1,"4",DZ290=1.25,"5", DZ290=1.5,"6", DZ290=1.75,"7", DZ290=2,"8")</f>
        <v>0</v>
      </c>
      <c r="EC290" s="10" t="n">
        <v>0.5</v>
      </c>
      <c r="ED290" s="10" t="str">
        <f aca="false">IF(EC290=0,"1","2")</f>
        <v>2</v>
      </c>
      <c r="EE290" s="11" t="e">
        <f aca="false" t="array" ref="EE290">_xlfn.IFS(EC290=0,"0", EC290=-0.25, "1", EC290=-0.5,"2", EC290=-0.75,"3", EC290=-1,"4",EC290=-1.25,"5", EC290=-1.5,"6", EC290=-1.75,"7", EC290=-2,"8", EC290=-2.25,"9",EC290=-2.5,"10", EC290=-2.75,"11", EC290=-3,"12", EC290=-3.25,"13", EC290=-3.5,"14", EC290=-3.75,"15",EC290=-4,"16")</f>
        <v>#N/A</v>
      </c>
      <c r="EF290" s="10" t="n">
        <v>0.5</v>
      </c>
      <c r="EG290" s="10" t="str">
        <f aca="false">IF(EF290=0,"1","2")</f>
        <v>2</v>
      </c>
      <c r="EH290" s="11" t="e">
        <f aca="false" t="array" ref="EH290">_xlfn.IFS(EF290=0,"0", EF290=-0.25, "1", EF290=-0.5,"2", EF290=-0.75,"3", EF290=-1,"4",EF290=-1.25,"5", EF290=-1.5,"6", EF290=-1.75,"7", EF290=-2,"8", EF290=-2.25,"9",EF290=-2.5,"10", EF290=-2.75,"11", EF290=-3,"12", EF290=-3.25,"13", EF290=-3.5,"14", EF290=-3.75,"15",EF290=-4,"16")</f>
        <v>#N/A</v>
      </c>
      <c r="EI290" s="10" t="n">
        <v>0</v>
      </c>
      <c r="EJ290" s="11" t="str">
        <f aca="false">IF(EI290=0,"1","2")</f>
        <v>1</v>
      </c>
      <c r="EK290" s="11" t="str">
        <f aca="false" t="array" ref="EK290">_xlfn.IFS(EI290=0,"0", EI290=-0.25, "1", EI290=-0.5,"2", EI290=-0.75,"3", EI290=-1,"4",EI290=-1.25,"5", EI290=-1.5,"6", EI290=-1.75,"7", EI290=-2,"8", EI290=-2.25,"9", EI290=-2.25,"9",EI290=-2.5,"10", EI290=-2.75,"11", EI290=-3,"12", EI290=-3.25,"13", EI290=-3.5,"14", EI290=-3.75,"15",EI290=-4,"16", EI290=0.25, "17", EI290=0.5, "18")</f>
        <v>0</v>
      </c>
      <c r="EL290" s="10" t="n">
        <v>0</v>
      </c>
      <c r="EM290" s="11" t="str">
        <f aca="false">IF(EL290=0,"1","2")</f>
        <v>1</v>
      </c>
      <c r="EN290" s="11" t="str">
        <f aca="false" t="array" ref="EN290">_xlfn.IFS(EL290=0.25,"17",EL290=0.5,"18", EL290=0,"0", EL290=-0.25, "1", EL290=-0.5,"2", EL290=-0.75,"3", EL290=-1,"4",EL290=-1.25,"5", EL290=-1.5,"6", EL290=-1.75,"7", EL290=-2,"8",EL290= -2.25,"9",EL290=-2.5,"10",EL290= -2.75,"11",EL290= -3,"12",EL290= -3.25,"13",EL290= -3.5,"14",EL290= -3.75,"15",EL290=-4,"16")</f>
        <v>0</v>
      </c>
      <c r="EO290" s="10" t="n">
        <v>0.5</v>
      </c>
      <c r="EP290" s="11" t="str">
        <f aca="false">IF(EO290=0,"1","2")</f>
        <v>2</v>
      </c>
      <c r="EQ290" s="11" t="str">
        <f aca="false" t="array" ref="EQ290">_xlfn.IFS(EO290=0,"0", EO290=0.25, "1", EO290=0.5,"2", EO290=0.75,"3", EO290=1,"4",EO290=1.25,"5", EO290=1.5,"6", EO290=1.75,"7", EO290=2,"8", EO290=2.25,"9", EO290=2.25,"9",EO290=2.5,"10", EO290=2.75,"11", EO290=3,"12", EO290=3.25,"13", EO290=3.5,"14", EO290=3.75,"15",EO290=4,"16", EO290=-0.25, "17", bq=-0.5, "18")</f>
        <v>2</v>
      </c>
      <c r="ER290" s="10" t="n">
        <v>0.5</v>
      </c>
      <c r="ES290" s="11" t="str">
        <f aca="false">IF(ER290=0,"1","2")</f>
        <v>2</v>
      </c>
      <c r="ET290" s="11" t="str">
        <f aca="false" t="array" ref="ET290">_xlfn.IFS(ER290=0,"0", ER290=0.25, "1", ER290=0.5,"2", ER290=0.75,"3", ER290=1,"4",ER290=1.25,"5", ER290=1.5,"6", ER290=1.75,"7", ER290=2,"8", ER290=2.25,"9", ER290=2.25,"9",ER290=2.5,"10", ER290=2.75,"11", ER290=3,"12", ER290=3.25,"13", ER290=3.5,"14", ER290=3.75,"15",ER290=4,"16", ER290=-0.25, "17", bq=-0.5, "18")</f>
        <v>2</v>
      </c>
      <c r="EU290" s="13" t="n">
        <v>17</v>
      </c>
      <c r="EV290" s="14" t="str">
        <f aca="false">VLOOKUP(EU290,LEYENDA!$G$2:$H$8,2,TRUE())</f>
        <v>13-18</v>
      </c>
      <c r="EW290" s="14" t="str">
        <f aca="false" t="array" ref="EW290">_xlfn.IFS(EV290="0-5","1", EV290="6-12","2", EV290="13-18","3", EV290="19-24","4", EV290="25-36","5", EV290="37-48","6", EV290="49-60","7")</f>
        <v>3</v>
      </c>
    </row>
    <row r="291" customFormat="false" ht="13.5" hidden="false" customHeight="false" outlineLevel="0" collapsed="false">
      <c r="A291" s="1" t="n">
        <v>72</v>
      </c>
      <c r="B291" s="32" t="n">
        <v>12</v>
      </c>
      <c r="C291" s="33" t="n">
        <v>42613</v>
      </c>
      <c r="D291" s="6"/>
      <c r="E291" s="5" t="str">
        <f aca="false">VLOOKUP(A291,'286'!$A$3:$J$600,10,FALSE())</f>
        <v>LOZOYA SERRANO, BLANCA</v>
      </c>
      <c r="F291" s="4" t="str">
        <f aca="false">VLOOKUP(A291,'286'!$A$3:$I$1768,3,FALSE())</f>
        <v>LOSEBLAN</v>
      </c>
      <c r="G291" s="6" t="n">
        <f aca="false">VLOOKUP(A291,'286'!$A$3:$I$1768,4,FALSE())</f>
        <v>25372</v>
      </c>
      <c r="H291" s="7" t="n">
        <f aca="false">YEAR(C291)-YEAR(G291)</f>
        <v>47</v>
      </c>
      <c r="I291" s="1" t="str">
        <f aca="false">VLOOKUP(H291,LEYENDA!$C$2:$D$6,2,TRUE())</f>
        <v>41-60</v>
      </c>
      <c r="J291" s="5" t="str">
        <f aca="false">VLOOKUP(A291,'286'!$A$3:$I$1768,7,FALSE())</f>
        <v>M</v>
      </c>
      <c r="K291" s="8" t="str">
        <f aca="false">VLOOKUP(A291,'286'!$A$3:$I$1768,2,FALSE())</f>
        <v>OD</v>
      </c>
      <c r="L291" s="4" t="str">
        <f aca="false">VLOOKUP(A291,'286'!$A$3:$I$1768,8,FALSE())</f>
        <v>D</v>
      </c>
      <c r="M291" s="4" t="str">
        <f aca="false">VLOOKUP(A291,'286'!$A$3:$I$1768,9,FALSE())</f>
        <v>D</v>
      </c>
      <c r="N291" s="8" t="str">
        <f aca="false">IF(R291=O291, "MISMA","CONTRARIA")</f>
        <v>MISMA</v>
      </c>
      <c r="O291" s="8" t="str">
        <f aca="false" t="array" ref="O291">_xlfn.IFS(L291="D","1", L291="I","2")</f>
        <v>1</v>
      </c>
      <c r="P291" s="8" t="str">
        <f aca="false" t="array" ref="P291">_xlfn.IFS(K291="OD","1", K291="OI","2")</f>
        <v>1</v>
      </c>
      <c r="Q291" s="1" t="str">
        <f aca="false" t="array" ref="Q291">_xlfn.IFS(J291="M","1", J291="H","2")</f>
        <v>1</v>
      </c>
      <c r="R291" s="8" t="str">
        <f aca="false" t="array" ref="R291">_xlfn.IFS(M291="D","1", M291="I","2")</f>
        <v>1</v>
      </c>
      <c r="S291" s="1" t="str">
        <f aca="false" t="array" ref="S291">_xlfn.IFS(N291="CONTRARIA", "1",N291= "MISMA","2")</f>
        <v>2</v>
      </c>
      <c r="T291" s="1" t="str">
        <f aca="false" t="array" ref="T291">_xlfn.IFS(I291="0-12","1", I291="13-24","2", I291="25-40","3", I291="41-60","4", I291="61-100","5")</f>
        <v>4</v>
      </c>
      <c r="U291" s="9" t="n">
        <v>-8</v>
      </c>
      <c r="V291" s="1" t="str">
        <f aca="false">IF(U291="","",IF(AND(U291&gt;=-9,U291&lt;=-6.5),"-9 a -6,5",IF(AND(U291&gt;=-6,U291&lt;=-3.5),"-6 a -3,5",IF(AND(U291&gt;=-3,U291&lt;=-1),"-3 a -1",IF(U291=-0.5,"-0,5",IF(AND(U291&gt;=0,U291&lt;=2.5),"0 a 2,5",IF(AND(U291&gt;=3,U291&lt;=5.5),"3 a 5,5",IF(AND(U291&gt;=6,U291&lt;=8.5),"6 a 8,5",IF(AND(U291&gt;=9,U291&lt;=20),"9 a 20","Fuera de rango")))))))))</f>
        <v>-9 a -6,5</v>
      </c>
      <c r="W291" s="11" t="n">
        <f aca="false">IF(V291="","",IF(V291="-9 a -6,5",2,IF(V291="-6 a -3,5",3,IF(V291="-3 a -1",4,IF(V291="-0,5","NORMA",IF(V291="0 a 2,5",5,IF(V291="3 a 5,5",6,IF(V291="6 a 8,5",7,IF(V291="9 a 20",8,"Fuera de rango")))))))))</f>
        <v>2</v>
      </c>
      <c r="X291" s="9" t="n">
        <v>0</v>
      </c>
      <c r="Y291" s="10" t="str">
        <f aca="false">IF(X291="","",IF(AND(X291&gt;=0,X291&lt;=4),"0 a 4",IF(AND(X291&gt;=4.5,X291&lt;=8.5),"4,5 a 8,5",IF(X291=9,"9",IF(AND(X291&gt;=9.5,X291&lt;=13),"9,5 a 13",IF(AND(X291&gt;=13.5,X291&lt;=20),"13,5 a 20",IF(AND(X291&gt;=20.5,X291&lt;=35),"20,5 a 35","Fuera de rango")))))))</f>
        <v>0 a 4</v>
      </c>
      <c r="Z291" s="11" t="n">
        <f aca="false">IF(Y291="","",IF(Y291="0 a 4",1,IF(Y291="4,5 a 8,5",2,IF(Y291="9","NORMA",IF(Y291="9,5 a 13",3,IF(Y291="13,5 a 20",4,IF(Y291="20,5 a 35",5,"Fuera de rango")))))))</f>
        <v>1</v>
      </c>
      <c r="AA291" s="9" t="n">
        <v>16</v>
      </c>
      <c r="AB291" s="10" t="str">
        <f aca="false">IF(AA291="","",IF(AND(AA291&gt;=0,AA291&lt;=9),"0 a 9",IF(AND(AA291&gt;=9.5,AA291&lt;=18.5),"9,5 a 18,5",IF(AA291=19,"19",IF(AND(AA291&gt;=19.5,AA291&lt;=28),"19,5 a 28",IF(AND(AA291&gt;=28.5,AA291&lt;=40),"28,5 a 40","Fuera de rango"))))))</f>
        <v>9,5 a 18,5</v>
      </c>
      <c r="AC291" s="11" t="n">
        <f aca="false" t="array" ref="AC291">_xlfn.IFS(AB291="","",AB291="0 a 9",1,AB291="9,5 a 18,5",2,AB291="19","NORMA",AB291="19,5 a 28",3,AB291="28,5 a 40",4,TRUE(),"Fuera de rango")</f>
        <v>2</v>
      </c>
      <c r="AD291" s="9" t="n">
        <v>12</v>
      </c>
      <c r="AE291" s="10" t="str">
        <f aca="false">IF(AD291="","",IF(AND(AD291&gt;=-10,AD291&lt;=0),"De -10 a 0",IF(AND(AD291&gt;=0.5,AD291&lt;=9.5),"0,5 a 9,5",IF(AD291=10,"10",IF(AND(AD291&gt;=10.5,AD291&lt;=20),"10,5 a 20",IF(AND(AD291&gt;=20.5,AD291&lt;=40),"20,5 a 40","Fuera de rango"))))))</f>
        <v>10,5 a 20</v>
      </c>
      <c r="AF291" s="12" t="n">
        <f aca="false">IF(AD291="","",IF(AND(AD291&gt;=-10,AD291&lt;=0),1,IF(AND(AD291&gt;=0.5,AD291&lt;=9.5),2,IF(AD291=10,"NORMA",IF(AND(AD291&gt;=10.5,AD291&lt;=20),3,IF(AND(AD291&gt;=20.5,AD291&lt;=40),4,""))))))</f>
        <v>3</v>
      </c>
      <c r="AG291" s="9" t="n">
        <v>14</v>
      </c>
      <c r="AH291" s="10" t="str">
        <f aca="false">IF(AG291="","",IF(AND(AG291&gt;=0,AG291&lt;=4),"0 a 4",IF(AND(AG291&gt;=4.5,AG291&lt;=8.5),"4,5 a 8,5",IF(AG291=9,"9",IF(AND(AG291&gt;=9.5,AG291&lt;=13),"9,5 a 13",IF(AND(AG291&gt;=13.5,AG291&lt;=25),"13,5 a 25","Fuera de rango"))))))</f>
        <v>13,5 a 25</v>
      </c>
      <c r="AI291" s="11" t="n">
        <f aca="false">IF(AH291="","",IF(AH291="0 a 4",1,IF(AH291="4,5 a 8,5",2,IF(AH291="9","NORMA",IF(AH291="9,5 a 13",3,IF(AH291="13,5 a 25",4,""))))))</f>
        <v>4</v>
      </c>
      <c r="AJ291" s="9" t="n">
        <v>9</v>
      </c>
      <c r="AK291" s="10" t="str">
        <f aca="false">IF(AJ291="","",IF(AND(AJ291&gt;=-15,AJ291&lt;=-10.5),"-15 a -10,5",IF(AND(AJ291&gt;=-10,AJ291&lt;=-4),"-10 a -4",IF(AND(AJ291&gt;=-4.5,AJ291&lt;=0),"-4,5 a 0",IF(AND(AJ291&gt;=0.5,AJ291&lt;=4.5),"0,5 a 4,5",IF(AJ291=5,"5",IF(AND(AJ291&gt;=5.5,AJ291&lt;=10),"5,5 a 10",IF(AND(AJ291&gt;=10.5,AJ291&lt;=20),"10,5 a 20","Fuera de rango"))))))))</f>
        <v>5,5 a 10</v>
      </c>
      <c r="AL291" s="11" t="n">
        <f aca="false">IF(AK291="","",IF(AK291="-15 a -10,5",1,IF(AK291="-10 a -4",2,IF(AK291="-4,5 a 0",3,IF(AK291="0,5 a 4,5",4,IF(AK291="5","NORMA",IF(AK291="5,5 a 10",5,IF(AK291="10,5 a 20",6,"Error"))))))))</f>
        <v>5</v>
      </c>
      <c r="AM291" s="9" t="n">
        <v>0</v>
      </c>
      <c r="AN291" s="10" t="str">
        <f aca="false">IF(AM291="","",IF(AND(AM291&gt;=-7.5,AM291&lt;=-5.5),"-7,5 a -5,5",IF(AND(AM291&gt;=-5,AM291&lt;=-3),"-5 a -3",IF(AND(AM291&gt;=-2.5,AM291&lt;=-0.5),"-2,5 a -0,5",IF(AM291=0,"0,00",IF(AND(AM291&gt;=0.5,AM291&lt;=2.5),"0,5 a 2,5",IF(AND(AM291&gt;=3,AM291&lt;=5),"3 a 5",IF(AND(AM291&gt;=5.5,AM291&lt;=7.5),"5,5 a 7,5",IF(AND(AM291&gt;=8,AM291&lt;=10),"8 a 10","Fuera de rango")))))))))</f>
        <v>0,00</v>
      </c>
      <c r="AO291" s="11" t="str">
        <f aca="false">IF(AN291="","",IF(AN291="-7,5 a -5,5",1,IF(AN291="-5 a -3",2,IF(AN291="-2,5 a -0,5",3,IF(AN291="0,00","NORMA",IF(AN291="0,5 a 2,5",4,IF(AN291="3 a 5",5,IF(AN291="5,5 a 7,5",6,IF(AN291="8 a 10",7,"Error")))))))))</f>
        <v>NORMA</v>
      </c>
      <c r="AP291" s="9" t="n">
        <v>-5</v>
      </c>
      <c r="AQ291" s="10" t="str">
        <f aca="false">IF(AP291="","",IF(AND(AP291&gt;=-20,AP291&lt;=-9.5),"-20 a -9,5",IF(AND(AP291&gt;=-9,AP291&lt;=-6.5),"-9 a -6,5",IF(AP291=-6,"-6",IF(AND(AP291&gt;=-5.5,AP291&lt;=-3),"-5,5 a -3",IF(AND(AP291&gt;=-2.5,AP291&lt;=0),"-2,5 a 0",IF(AND(AP291&gt;=0.5,AP291&lt;=3),"0,5 a 3",IF(AND(AP291&gt;=3.5,AP291&lt;=6),"3,5 a 6",IF(AND(AP291&gt;=6.5,AP291&lt;=9),"6,5 a 9",IF(AND(AP291&gt;=9.5,AP291&lt;=20),"9,5 a 20","Fuera de rango"))))))))))</f>
        <v>-5,5 a -3</v>
      </c>
      <c r="AR291" s="11" t="n">
        <f aca="false">IF(AQ291="","",IF(AQ291="-20 a -9,5",1,IF(AQ291="-9 a -6,5",2,IF(AQ291="-6","NORMA",IF(AQ291="-5,5 a -3",3,IF(AQ291="-2,5 a 0",4,IF(AQ291="0,5 a 3",5,IF(AQ291="3,5 a 6",6,IF(AQ291="6,5 a 9",7,IF(AQ291="9,5 a 20",8,""))))))))))</f>
        <v>3</v>
      </c>
      <c r="AS291" s="9" t="n">
        <v>-2</v>
      </c>
      <c r="AT291" s="10" t="str">
        <f aca="false">IF(AS291="","",IF(AND(AS291&gt;=-16,AS291&lt;=-14),"-16 a -14",IF(AND(AS291&gt;=-13.5,AS291&lt;=-11.5),"-13,5 a -11,5",IF(AND(AS291&gt;=-11,AS291&lt;=-9),"-11 a -9",IF(AND(AS291&gt;=-8.5,AS291&lt;=-6.5),"-8,5 a -6,5",IF(AND(AS291&gt;=-6,AS291&lt;=-4),"-6 a -4",IF(AND(AS291&gt;=-3.5,AS291&lt;=-1.5),"-3,5 a -1,5",IF(AND(AS291&gt;=-1,AS291&lt;=1),"-1 a 1",IF(AND(AS291&gt;=1.5,AS291&lt;=3.5),"1,5 a 3,5",IF(AND(AS291&gt;=4,AS291&lt;=6),"4 a 6",IF(AND(AS291&gt;=6.5,AS291&lt;=8.5),"6,5 a 8,5",IF(AND(AS291&gt;=9,AS291&lt;=11),"9 a 11",IF(AND(AS291&gt;=11.5,AS291&lt;=13.5),"11,5 a 13,5",IF(AND(AS291&gt;=14,AS291&lt;=16),"14 a 16",IF(AND(AS291&gt;=16.5,AS291&lt;=18.5),"16,5 a 18,5",IF(AND(AS291&gt;=19,AS291&lt;=21),"19 a 21","Fuera de rango"))))))))))))))))</f>
        <v>-3,5 a -1,5</v>
      </c>
      <c r="AU291" s="11" t="n">
        <f aca="false" t="array" ref="AU291">IF(AT291="","",_xlfn.IFS(AT291="-16 a -14",1,AT291="-13,5 a -11,5",2,AT291="-11 a -9",3,AT291="-8,5 a -6,5",4,AT291="-6 a -4",5,AT291="-3,5 a -1,5",6,AT291="-1 a 1",7,AT291="1,5 a 3,5",8,AT291="4 a 6","NORMA",AT291="6,5 a 8,5",9,AT291="9 a 11",10,AT291="11,5 a 13,5",11,AT291="14 a 16",12,AT291="16,5 a 18,5",13,AT291="19 a 21",14,TRUE(),""))</f>
        <v>6</v>
      </c>
      <c r="AV291" s="9" t="n">
        <v>0</v>
      </c>
      <c r="AW291" s="10" t="str">
        <f aca="false">IF(AV291="","",IF(AND(AV291&gt;=-1,AV291&lt;=-0.5),"-1 a -0,5",IF(AND(AV291&gt;-0.5,AV291&lt;=0),"De -0,5 a 0",IF(AND(AV291&gt;=0.25,AV291&lt;=0.75),"0,25 a 0,75",IF(AND(AV291&gt;=1,AV291&lt;=1.5),"1 a 1,5",IF(AND(AV291&gt;=1.75,AV291&lt;=2.25),"1,75 a 2,25",IF(AND(AV291&gt;=2.5,AV291&lt;=3),"2,5 a 3",IF(AND(AV291&gt;=3.25,AV291&lt;=3.75),"3,25 a 3,75","Fuera de rango"))))))))</f>
        <v>De -0,5 a 0</v>
      </c>
      <c r="AX291" s="11" t="n">
        <f aca="false">IF(AW291="","",IF(OR(AW291="-1 a -0,5",AW291="-1 a -0.5"),1,IF(OR(AW291="De -0,5 a 0",AW291="-0,5 a 0",AW291="De -0.5 a 0"),2,IF(OR(AW291="0,25 a 0,75",AW291="0.25 a 0.75"),"NORMA",IF(OR(AW291="1 a 1,5",AW291="1 a 1.5"),3,IF(OR(AW291="1,75 a 2,25",AW291="1.75 a 2.25"),4,IF(OR(AW291="2,5 a 3",AW291="2.5 a 3"),5,IF(OR(AW291="3,25 a 3,75",AW291="3.25 a 3.75"),6,""))))))))</f>
        <v>2</v>
      </c>
      <c r="AY291" s="9" t="n">
        <v>-5</v>
      </c>
      <c r="AZ291" s="10" t="str">
        <f aca="false">IF(AY291="","",IF(AND(AY291&gt;=-20,AY291&lt;=-9.5),"-20 a -9,5",IF(AND(AY291&gt;=-9,AY291&lt;=-6.5),"-9 a -6,5",IF(AY291=-6,"-6",IF(AND(AY291&gt;=-5.5,AY291&lt;=-3),"-5,5 a -3",IF(AND(AY291&gt;=-2.5,AY291&lt;=0),"-2,5 a 0",IF(AND(AY291&gt;=0.5,AY291&lt;=3),"0,5 a 3",IF(AND(AY291&gt;=3.5,AY291&lt;=6),"3,5 a 6","Fuera de rango"))))))))</f>
        <v>-5,5 a -3</v>
      </c>
      <c r="BA291" s="11" t="n">
        <f aca="false">IF(AZ291="","",IF(AZ291="-20 a -9,5",1,IF(AZ291="-9 a -6,5",2,IF(AZ291="-6","NORMA",IF(AZ291="-5,5 a -3",3,IF(AZ291="-2,5 a 0",4,IF(AZ291="0,5 a 3",5,IF(AZ291="3,5 a 6",6,""))))))))</f>
        <v>3</v>
      </c>
      <c r="BB291" s="9" t="n">
        <v>0</v>
      </c>
      <c r="BC291" s="10" t="str">
        <f aca="false" t="array" ref="BC291">IF(BB291="","",_xlfn.IFS(AND(BB291&gt;=0,BB291&lt;=2),"0 a 2",AND(BB291&gt;=2.5,BB291&lt;=4.5),"2,5 a 4,5",AND(BB291&gt;=5,BB291&lt;=7),"5 a 7",AND(BB291&gt;=7.5,BB291&lt;=9.5),"7,5 a 9,5",AND(BB291&gt;=10,BB291&lt;=12),"10 a 12",AND(BB291&gt;=12.5,BB291&lt;=14.5),"12,5 a 14,5",BB291=15,"15",AND(BB291&gt;=15.5,BB291&lt;=17.5),"15,5 a 17,5",AND(BB291&gt;=18,BB291&lt;=20),"18 a 20",AND(BB291&gt;=20.5,BB291&lt;=22.5),"20,5 a 22,5",AND(BB291&gt;=23,BB291&lt;=25),"23 a 25",TRUE(),"Fuera de rango"))</f>
        <v>0 a 2</v>
      </c>
      <c r="BD291" s="11" t="n">
        <f aca="false" t="array" ref="BD291">IF(BC291="","",_xlfn.IFS(BC291="0 a 2",1,BC291="2,5 a 4,5",2,BC291="5 a 7",3,BC291="7,5 a 9,5",4,BC291="10 a 12",5,BC291="12,5 a 14,5",6,BC291="15","NORMA",BC291="15,5 a 17,5",7,BC291="18 a 20",8,BC291="20,5 a 22,5",9,BC291="23 a 25",10,TRUE(),"Fuera de rango"))</f>
        <v>1</v>
      </c>
      <c r="BE291" s="9" t="n">
        <v>19</v>
      </c>
      <c r="BF291" s="10" t="str">
        <f aca="false">IF(BE291="","",IF(AND(BE291&gt;=-20,BE291&lt;=-10),"-20 a -10",IF(AND(BE291&gt;=-9.5,BE291&lt;=0.5),"-9,5 a 0,5",IF(AND(BE291&gt;=1,BE291&lt;=11),"1 a 11",IF(AND(BE291&gt;=11.5,BE291&lt;=20.5),"11,5 a 20,5",IF(BE291=21,"21",IF(AND(BE291&gt;=21.5,BE291&lt;=31.5),"21,5 a 31,5",IF(AND(BE291&gt;=32,BE291&lt;=42),"32 a 42","Fuera de rango"))))))))</f>
        <v>11,5 a 20,5</v>
      </c>
      <c r="BG291" s="11" t="n">
        <f aca="false">IF(BF291="","",IF(BF291="-20 a -10",1,IF(BF291="-9,5 a 0,5",2,IF(BF291="1 a 11",3,IF(BF291="11,5 a 20,5",4,IF(BF291="21","NORMA",IF(BF291="21,5 a 31,5",5,IF(BF291="32 a 42",6,""))))))))</f>
        <v>4</v>
      </c>
      <c r="BH291" s="9" t="n">
        <v>12</v>
      </c>
      <c r="BI291" s="10" t="str">
        <f aca="false">IF(BH291="","",IF(AND(BH291&gt;=-20,BH291&lt;=-15),"-20 a -15",IF(AND(BH291&gt;=-14.5,BH291&lt;=-9.5),"-14,5 a -9,5",IF(AND(BH291&gt;=-9,BH291&lt;=-4),"-9 a -4",IF(AND(BH291&gt;=-3.5,BH291&lt;=2.5),"-3,5 a 2,5",IF(AND(BH291&gt;=3,BH291&lt;=8),"3 a 8",IF(AND(BH291&gt;=8.5,BH291&lt;=14.5),"8,5 a 14,5",IF(BH291=15,"15",IF(AND(BH291&gt;=15.5,BH291&lt;=20.5),"15,5 a 20,5",IF(AND(BH291&gt;=21,BH291&lt;=26),"21 a 26","Fuera de rango"))))))))))</f>
        <v>8,5 a 14,5</v>
      </c>
      <c r="BJ291" s="11" t="n">
        <f aca="false">IF(BI291="","",IF(BI291="-20 a -15",1,IF(BI291="-14,5 a -9,5",2,IF(BI291="-9 a -4",3,IF(BI291="-3,5 a 2,5",4,IF(BI291="3 a 8",5,IF(BI291="8,5 a 14,5",6,IF(BI291="15","NORMA",IF(BI291="15,5 a 20,5",7,IF(BI291="21 a 26",8,IF(BI291="26,5 a 31,5",9,"")))))))))))</f>
        <v>6</v>
      </c>
      <c r="BK291" s="9" t="n">
        <v>0</v>
      </c>
      <c r="BL291" s="10" t="str">
        <f aca="false">IF(BK291="","",IF(AND(BK291&gt;=0,BK291&lt;=2),"0 - 2",IF(AND(BK291&gt;=2.5,BK291&lt;=4.5),"2,5 - 4,5",IF(AND(BK291&gt;=5,BK291&lt;=7),"5 - 7",IF(AND(BK291&gt;=7.5,BK291&lt;=9.5),"7,5 - 9,5",IF(AND(BK291&gt;=10,BK291&lt;=12),"10 - 12",IF(AND(BK291&gt;=12.5,BK291&lt;=13.5),"12,5 - 13,5",IF(BK291=14,"14",IF(AND(BK291&gt;=14.5,BK291&lt;=16.5),"14,5 - 16,5",IF(AND(BK291&gt;=17,BK291&lt;=19),"17 - 19",IF(AND(BK291&gt;=19.5,BK291&lt;=21.5),"19,5 - 21,5",IF(AND(BK291&gt;=22,BK291&lt;=24),"22 - 24",IF(AND(BK291&gt;=24.5,BK291&lt;=26.5),"24,5 - 26,5",IF(AND(BK291&gt;=27,BK291&lt;=29),"27 - 29",IF(AND(BK291&gt;=29.5,BK291&lt;=30),"29,5 - 30","Fuera de rango")))))))))))))))</f>
        <v>0 - 2</v>
      </c>
      <c r="BM291" s="11" t="n">
        <f aca="false">IF(BL291="","",IF(BL291="0 - 2",1,IF(BL291="2,5 - 4,5",2,IF(BL291="5 - 7",3,IF(BL291="7,5 - 9,5",4,IF(BL291="10 - 12",5,IF(BL291="12,5 - 13,5",6,IF(BL291="14","NORMA",IF(BL291="14,5 - 16,5",7,IF(BL291="17 - 19",8,IF(BL291="19,5 - 21,5",9,IF(BL291="22 - 24",10,IF(BL291="24,5 - 26,5",11,IF(BL291="27 - 29",12,IF(BL291="29,5 - 30",13,"")))))))))))))))</f>
        <v>1</v>
      </c>
      <c r="BN291" s="9" t="n">
        <v>22</v>
      </c>
      <c r="BO291" s="11" t="str">
        <f aca="false">IF(BN291="","",IF(AND(BN291&gt;=-20,BN291&lt;=-10),"-20 a -10",IF(AND(BN291&gt;=-9.5,BN291&lt;=0.5),"-9,5 a 0,5",IF(AND(BN291&gt;=1,BN291&lt;=11),"1 a 11",IF(AND(BN291&gt;=11.5,BN291&lt;=21.5),"11,5 a 21,5",IF(BN291=22,"22",IF(AND(BN291&gt;=22.5,BN291&lt;=32.5),"22,5 a 32,5",IF(AND(BN291&gt;=33,BN291&lt;=43),"33 a 43","Fuera de rango"))))))))</f>
        <v>22</v>
      </c>
      <c r="BP291" s="11" t="str">
        <f aca="false">IF(BO291="","",IF(BO291="-20 a -10",1,IF(BO291="-9,5 a 0,5",2,IF(BO291="1 a 11",3,IF(BO291="11,5 a 21,5",4,IF(BO291="22","NORMA",IF(BO291="22,5 a 32,5",5,IF(BO291="33 a 43",6,""))))))))</f>
        <v>NORMA</v>
      </c>
      <c r="BQ291" s="9" t="n">
        <v>12</v>
      </c>
      <c r="BR291" s="10" t="str">
        <f aca="false">IF(BQ291="","",IF(AND(BQ291&gt;=-20,BQ291&lt;=-15),"-20 a -15",IF(AND(BQ291&gt;=-14.5,BQ291&lt;=-9.5),"-14,5 a -9,5",IF(AND(BQ291&gt;=-9,BQ291&lt;=-4),"-9 a -4",IF(AND(BQ291&gt;=-3.5,BQ291&lt;=2.5),"-3,5 a 2,5",IF(AND(BQ291&gt;=3,BQ291&lt;=8),"3 a 8",IF(AND(BQ291&gt;=8.5,BQ291&lt;=13.5),"8,5 a 13,5",IF(AND(BQ291&gt;=14,BQ291&lt;=17.5),"14 a 17,5",IF(BQ291=18,"18",IF(AND(BQ291&gt;=18.5,BQ291&lt;=23.5),"18,5 a 23,5",IF(AND(BQ291&gt;=24,BQ291&lt;=29),"24 a 29",IF(AND(BQ291&gt;=29.5,BQ291&lt;=34.5),"29,5 a 34,5",IF(AND(BQ291&gt;=35,BQ291&lt;=40),"35 a 40","Fuera de rango")))))))))))))</f>
        <v>8,5 a 13,5</v>
      </c>
      <c r="BS291" s="11" t="n">
        <f aca="false">IF(BR291="","",IF(BR291="-20 a -15",1,IF(BR291="-14,5 a -9,5",2,IF(BR291="-9 a -4",3,IF(BR291="-3,5 a 2,5",4,IF(BR291="3 a 8",5,IF(BR291="8,5 a 13,5",6,IF(BR291="14 a 17,5",7,IF(BR291="18","NORMA",IF(BR291="18,5 a 23,5",8,IF(BR291="24 a 29",9,IF(BR291="29,5 a 34,5",10,IF(BR291="35 a 40",11,"")))))))))))))</f>
        <v>6</v>
      </c>
      <c r="BT291" s="9" t="n">
        <v>0</v>
      </c>
      <c r="BU291" s="10" t="str">
        <f aca="false">IF(BT291="","",IF(AND(BT291&gt;=-20,BT291&lt;=-18),"-20 a -18",IF(AND(BT291&gt;=-17.5,BT291&lt;=-15.5),"-17,5 a -15,5",IF(AND(BT291&gt;=-15,BT291&lt;=-13),"-15 a -13",IF(AND(BT291&gt;=-12.5,BT291&lt;=-10.5),"-12,5 a -10,5",IF(AND(BT291&gt;=-10,BT291&lt;=-8),"-10 a -8",IF(AND(BT291&gt;=-7.5,BT291&lt;=-5.5),"-7,5 a -5,5",IF(AND(BT291&gt;=-5,BT291&lt;=-3),"-5 a -3",IF(AND(BT291&gt;=-2.5,BT291&lt;=-0.5),"-2,5 a -0,5",IF(BT291=0,"0",IF(AND(BT291&gt;=0.5,BT291&lt;=2.5),"0,5 a 2,5",IF(AND(BT291&gt;=3,BT291&lt;=5),"3 a 5",IF(AND(BT291&gt;=5.5,BT291&lt;=7.5),"5,5 a 7,5",IF(AND(BT291&gt;=8,BT291&lt;=10),"8 a 10",IF(AND(BT291&gt;=10.5,BT291&lt;=12.5),"10,5 a 12,5",IF(AND(BT291&gt;=13,BT291&lt;=15),"13 a 15",IF(AND(BT291&gt;=15.5,BT291&lt;=17.5),"15,5 a 17,5",IF(AND(BT291&gt;=18,BT291&lt;=20),"18 a 20","Fuera de rango"))))))))))))))))))</f>
        <v>0</v>
      </c>
      <c r="BV291" s="11" t="str">
        <f aca="false">IF(BT291="","",IF(BT291=0,"NORMA",IF(AND(BT291&gt;=-20,BT291&lt;=-18),2,IF(AND(BT291&gt;=-17.5,BT291&lt;=-15.5),2,IF(AND(BT291&gt;=-15,BT291&lt;=-13),3,IF(AND(BT291&gt;=-12.5,BT291&lt;=-10.5),4,IF(AND(BT291&gt;=-10,BT291&lt;=-8),5,IF(AND(BT291&gt;=-7.5,BT291&lt;=-5.5),6,IF(AND(BT291&gt;=-5,BT291&lt;=-3),7,IF(AND(BT291&gt;=-2.5,BT291&lt;=-0.5),8,IF(AND(BT291&gt;=0.5,BT291&lt;=2.5),9,IF(AND(BT291&gt;=3,BT291&lt;=5),10,IF(AND(BT291&gt;=5.5,BT291&lt;=7.5),11,IF(AND(BT291&gt;=8,BT291&lt;=10),12,IF(AND(BT291&gt;=10.5,BT291&lt;=12.5),13,IF(AND(BT291&gt;=13,BT291&lt;=15),14,IF(AND(BT291&gt;=15.5,BT291&lt;=17.5),15,IF(AND(BT291&gt;=18,BT291&lt;=20),16,"Fuera de rango"))))))))))))))))))</f>
        <v>NORMA</v>
      </c>
      <c r="BW291" s="9" t="n">
        <v>-4.5</v>
      </c>
      <c r="BX291" s="10" t="n">
        <f aca="false">18.5- (0.3*H291)</f>
        <v>4.4</v>
      </c>
      <c r="BY291" s="10" t="n">
        <f aca="false">(BW291)-(BX291)</f>
        <v>-8.9</v>
      </c>
      <c r="BZ291" s="10" t="str">
        <f aca="false">IF(BY291="","",IF(BY291&lt;-27.5,"De -30 a -28",IF(BY291&lt;-25,"De -27,5 a -25,5",IF(BY291&lt;-22.5,"De -25 a -23",IF(BY291&lt;-20,"De -22,5 a -20,5",IF(BY291&lt;-17.5,"De -20 a -18",IF(BY291&lt;-15,"De -17,5 a -15,5",IF(BY291&lt;-12.5,"De -15 a -13",IF(BY291&lt;-10,"De -12,5 a -10,5",IF(BY291&lt;-7.5,"De -10 a -8",IF(BY291&lt;-5,"De -7,5 a -5,5",IF(BY291&lt;-2.5,"De -5 a -3",IF(BY291&lt;0,"De -2,5 a -0,5",IF(BY291&lt;2.5,"De 0 a 2",IF(BY291&lt;5,"De 2,5 a 4,5",IF(BY291&lt;7.5,"De 5 a 7",IF(BY291&lt;10,"De 7,5 a 9,5",IF(BY291&lt;12.5,"De 10 a 12",IF(BY291&lt;15,"De 12,5 a 14,5",IF(BY291&lt;17.5,"De 15 a 17",IF(BY291&lt;20,"De 17,5 a 19,5",IF(BY291&lt;22.5,"De 20 a 22",IF(BY291&lt;25,"De 22,5 a 24,5",IF(BY291&lt;27.5,"De 25 a 27","De 27,5 a 30"))))))))))))))))))))))))</f>
        <v>De -10 a -8</v>
      </c>
      <c r="CA291" s="12" t="n">
        <f aca="false">IF(BY291="","",IF(BY291&lt;=-28,1,IF(BY291&lt;=-25.5,2,IF(BY291&lt;=-23,3,IF(BY291&lt;=-20.5,4,IF(BY291&lt;=-18,5,IF(BY291&lt;=-15.5,6,IF(BY291&lt;=-13,7,IF(BY291&lt;=-10.5,8,IF(BY291&lt;=-8,9,IF(BY291&lt;=-5.5,10,IF(BY291&lt;=-3,11,IF(BY291&lt;=-0.5,12,IF(BY291&lt;=2,13,IF(BY291&lt;=4.5,14,IF(BY291&lt;=7,15,IF(BY291&lt;=9.5,16,IF(BY291&lt;=12,17,IF(BY291&lt;=14.5,18,IF(BY291&lt;=17,19,IF(BY291&lt;=19.5,20,IF(BY291&lt;=22,21,IF(BY291&lt;=24.5,22,IF(BY291&lt;=27,23,IF(BY291&lt;=30,24,"Fuera de rango")))))))))))))))))))))))))</f>
        <v>9</v>
      </c>
      <c r="CB291" s="9" t="n">
        <v>-4.5</v>
      </c>
      <c r="CC291" s="10" t="n">
        <f aca="false">18.5- (0.3*H291)</f>
        <v>4.4</v>
      </c>
      <c r="CD291" s="10" t="n">
        <f aca="false">(CB291)-(CC291)</f>
        <v>-8.9</v>
      </c>
      <c r="CE291" s="10" t="str">
        <f aca="false">IF(CD291="","",IF(CD291&lt;-27.5,"De -30 a -28",IF(CD291&lt;-25,"De -27,5 a -25,5",IF(CD291&lt;-22.5,"De -25 a -23",IF(CD291&lt;-20,"De -22,5 a -20,5",IF(CD291&lt;-17.5,"De -20 a -18",IF(CD291&lt;-15,"De -17,5 a -15,5",IF(CD291&lt;-12.5,"De -15 a -13",IF(CD291&lt;-10,"De -12,5 a -10,5",IF(CD291&lt;-7.5,"De -10 a -8",IF(CD291&lt;-5,"De -7,5 a -5,5",IF(CD291&lt;-2.5,"De -5 a -3",IF(CD291&lt;0,"De -2,5 a -0,5",IF(CD291&lt;=2,"De 0 a 2",IF(CD291&lt;=4.5,"De 2,5 a 4,5",IF(CD291&lt;=7,"De 5 a 7",IF(CD291&lt;=9.5,"De 7,5 a 9,5",IF(CD291&lt;=12,"De 10 a 12",IF(CD291&lt;=14.5,"De 12,5 a 14,5",IF(CD291&lt;=17,"De 15 a 17",IF(CD291&lt;=19.5,"De 17,5 a 19,5",IF(CD291&lt;=22,"De 20 a 22",IF(CD291&lt;=24.5,"De 22,5 a 24,5",IF(CD291&lt;=27,"De 25 a 27","De 27,5 a 30"))))))))))))))))))))))))</f>
        <v>De -10 a -8</v>
      </c>
      <c r="CF291" s="12" t="n">
        <f aca="false">IF(CD291="","",IF(CD291&lt;-27.5,1,IF(CD291&lt;-25,2,IF(CD291&lt;-22.5,3,IF(CD291&lt;-20,4,IF(CD291&lt;-17.5,5,IF(CD291&lt;-15,6,IF(CD291&lt;-12.5,7,IF(CD291&lt;-10,8,IF(CD291&lt;-7.5,9,IF(CD291&lt;-5,10,IF(CD291&lt;-2.5,11,IF(CD291&lt;0,12,IF(CD291&lt;2.5,13,IF(CD291&lt;5,14,IF(CD291&lt;7.5,15,IF(CD291&lt;10,16,IF(CD291&lt;12.5,17,IF(CD291&lt;15,18,IF(CD291&lt;17.5,19,IF(CD291&lt;20,20,IF(CD291&lt;22.5,21,IF(CD291&lt;25,22,IF(CD291&lt;27.5,23,24))))))))))))))))))))))))</f>
        <v>9</v>
      </c>
      <c r="CG291" s="9" t="n">
        <v>-2.75</v>
      </c>
      <c r="CH291" s="10" t="str">
        <f aca="false">IF(CG291="","",IF(AND(CG291&gt;=-10,CG291&lt;=-9.5),"-10 a -9,5",IF(AND(CG291&gt;-9.5,CG291&lt;=-8.5),"-9 a -8,5",IF(AND(CG291&gt;-8.5,CG291&lt;=-7.5),"-8 a -7,5",IF(AND(CG291&gt;-7.5,CG291&lt;=-6.5),"-7 a -6,5",IF(AND(CG291&gt;-6.5,CG291&lt;=-5.5),"-6 a -5,5",IF(AND(CG291&gt;-5.5,CG291&lt;=-4.5),"-5 a -4,5",IF(AND(CG291&gt;-4.5,CG291&lt;=-3.5),"-4 a -3,5",IF(AND(CG291&gt;-3.5,CG291&lt;=-2.5),"-3 a -2,5",IF(CG291=-2.25,"-2,25",IF(AND(CG291&gt;-2.5,CG291&lt;=-1.5),"-2 a -1,5",IF(AND(CG291&gt;-1.5,CG291&lt;=-0.5),"-1 a -0,5",IF(AND(CG291&gt;-0.5,CG291&lt;=0.5),"0 a 0,5",IF(AND(CG291&gt;0.5,CG291&lt;=1.5),"1 a 1,5",IF(AND(CG291&gt;1.5,CG291&lt;=2.5),"2 a 2,5",IF(AND(CG291&gt;2.5,CG291&lt;=3.5),"3 a 3,5",IF(AND(CG291&gt;3.5,CG291&lt;=4.5),"4 a 4,5",IF(AND(CG291&gt;4.5,CG291&lt;=5.5),"5 a 5,5",IF(AND(CG291&gt;5.5,CG291&lt;=6.5),"6 a 6,5",IF(AND(CG291&gt;6.5,CG291&lt;=7.5),"7 a 7,5",IF(AND(CG291&gt;7.5,CG291&lt;=8.5),"8 a 8,5",IF(AND(CG291&gt;8.5,CG291&lt;=9.5),"9 a 9,5",IF(CG291&gt;=10,"10","Fuera de rango")))))))))))))))))))))))</f>
        <v>-3 a -2,5</v>
      </c>
      <c r="CI291" s="11" t="n">
        <f aca="false">IF(CG291="","",IF(CG291=-2.25,"NORMA",IF(CG291&lt;=-9.5,1,IF(CG291&lt;=-8.5,2,IF(CG291&lt;=-7.5,3,IF(CG291&lt;=-6.5,4,IF(CG291&lt;=-5.5,5,IF(CG291&lt;=-4.5,6,IF(CG291&lt;=-3.5,7,IF(CG291&lt;=-2.5,8,IF(CG291&lt;=-1.5,9,IF(CG291&lt;=-0.5,10,IF(CG291&lt;=0.5,11,IF(CG291&lt;=1.5,12,IF(CG291&lt;=2.5,13,IF(CG291&lt;=3.5,14,IF(CG291&lt;=4.5,15,IF(CG291&lt;=5.5,16,IF(CG291&lt;=6.5,17,IF(CG291&lt;=7.5,18,IF(CG291&lt;=8.5,19,IF(CG291&lt;=9.5,20,IF(CG291=10,21,"Fuera de rango")))))))))))))))))))))))</f>
        <v>8</v>
      </c>
      <c r="CJ291" s="9" t="n">
        <v>1.5</v>
      </c>
      <c r="CK291" s="10" t="str">
        <f aca="false">IF(CJ291="","",IF(AND(CJ291&gt;=-6,CJ291&lt;=-5.5),"-6 a -5,5",IF(AND(CJ291&gt;-5.5,CJ291&lt;=-4.5),"-5 a -4,5",IF(AND(CJ291&gt;-4.5,CJ291&lt;=-3.5),"-4 a -3,5",IF(AND(CJ291&gt;-3.5,CJ291&lt;=-2.5),"-3 a -2,5",IF(AND(CJ291&gt;-2.5,CJ291&lt;=-1.5),"-2 a -1,5",IF(AND(CJ291&gt;-1.5,CJ291&lt;=-0.5),"-1 a -0,5",IF(AND(CJ291&gt;-0.5,CJ291&lt;=0.5),"0 a 0,5",IF(AND(CJ291&gt;0.5,CJ291&lt;=1.5),"1 a 1,5",IF(AND(CJ291&gt;1.5,CJ291&lt;2.5),"2",IF(AND(CJ291&gt;=2.5,CJ291&lt;=3),"2,5 a 3",IF(AND(CJ291&gt;3,CJ291&lt;=4),"3,5 a 4",IF(AND(CJ291&gt;4,CJ291&lt;=5),"4,5 a 5",IF(AND(CJ291&gt;5,CJ291&lt;=6),"5,5 a 6",IF(AND(CJ291&gt;6,CJ291&lt;=7),"6,5 a 7",IF(AND(CJ291&gt;7,CJ291&lt;=8),"7,5 a 8",IF(AND(CJ291&gt;8,CJ291&lt;=9.5),"8,5 a 9,5",IF(CJ291=10,"10","Fuera de rango"))))))))))))))))))</f>
        <v>1 a 1,5</v>
      </c>
      <c r="CL291" s="11" t="n">
        <f aca="false">IF(CK291="","",IF(OR(CK291="-6 a -5,5",CK291="-6 - -5,5"),1,IF(OR(CK291="-5 a -4,5",CK291="-5 - -4,5"),2,IF(OR(CK291="-4 a -3,5",CK291="-4 - -3,5"),3,IF(OR(CK291="-3 a -2,5",CK291="-3 - -2,5"),4,IF(OR(CK291="-2 a -1,5",CK291="-2 - -1,5"),5,IF(OR(CK291="-1 a -0,5",CK291="-1 - -0,5"),6,IF(OR(CK291="0 a 0,5",CK291="0 - 0,5"),7,IF(OR(CK291="1 a 1,5",CK291="1 - 1,5"),8,IF(CK291="2","NORMA",IF(OR(CK291="2,5 a 3",CK291="2,5 - 3"),9,IF(OR(CK291="3,5 a 4",CK291="3,5 - 4"),10,IF(OR(CK291="4,5 a 5",CK291="4,5 - 5"),11,IF(OR(CK291="5,5 a 6",CK291="5,5 - 6"),12,IF(OR(CK291="6,5 a 7",CK291="6,5 - 7"),13,IF(OR(CK291="7,5 a 8",CK291="7,5 - 8"),14,IF(OR(CK291="8,5 a 9",CK291="8,5 - 9,5",CK291="9 a 9,5"),15,IF(CK291="10",15,IF(OR(CK291="0,5 a 1",CK291="0,5 - 1"),7,"Fuera de rango")))))))))))))))))))</f>
        <v>8</v>
      </c>
      <c r="CM291" s="10" t="n">
        <v>0</v>
      </c>
      <c r="CN291" s="10" t="str">
        <f aca="false">IF(CM291=0,"0", " ")</f>
        <v>0</v>
      </c>
      <c r="CO291" s="10" t="str">
        <f aca="false">IF(CM291&gt;0,"EME"," ")</f>
        <v> </v>
      </c>
      <c r="CP291" s="10" t="n">
        <v>0</v>
      </c>
      <c r="CQ291" s="10" t="str">
        <f aca="false">IF(CP291&gt;0,"0", " ")</f>
        <v> </v>
      </c>
      <c r="CR291" s="10" t="str">
        <f aca="false">IF(CP291&gt;0,"EME"," ")</f>
        <v> </v>
      </c>
      <c r="CS291" s="9" t="n">
        <v>0</v>
      </c>
      <c r="CT291" s="10" t="str">
        <f aca="false">IF(CS291&gt;0,"1", " ")</f>
        <v> </v>
      </c>
      <c r="CU291" s="10" t="str">
        <f aca="false">IF(CS291&gt;0,"HIP"," ")</f>
        <v> </v>
      </c>
      <c r="CV291" s="9" t="n">
        <v>0</v>
      </c>
      <c r="CW291" s="10" t="str">
        <f aca="false">IF(CV291&gt;0,"1", " ")</f>
        <v> </v>
      </c>
      <c r="CX291" s="10" t="str">
        <f aca="false">IF(CV291&gt;0,"HIP"," ")</f>
        <v> </v>
      </c>
      <c r="CY291" s="9" t="n">
        <v>-14.5</v>
      </c>
      <c r="CZ291" s="11" t="str">
        <f aca="false">IF(CY291&lt;0,"2"," ")</f>
        <v>2</v>
      </c>
      <c r="DA291" s="11" t="str">
        <f aca="false">IF(CY291&lt;0,"MIO"," ")</f>
        <v>MIO</v>
      </c>
      <c r="DB291" s="9" t="n">
        <v>-14</v>
      </c>
      <c r="DC291" s="11" t="str">
        <f aca="false">IF(DB291&lt;0,"2"," ")</f>
        <v>2</v>
      </c>
      <c r="DD291" s="11" t="str">
        <f aca="false">IF(DB291&lt;0,"MIO"," ")</f>
        <v>MIO</v>
      </c>
      <c r="DE291" s="9" t="n">
        <v>-1</v>
      </c>
      <c r="DF291" s="11" t="str">
        <f aca="false">IF(DE291&lt;0,"3"," ")</f>
        <v>3</v>
      </c>
      <c r="DG291" s="11" t="str">
        <f aca="false">IF(DE291&lt;0,"AST"," ")</f>
        <v>AST</v>
      </c>
      <c r="DH291" s="9" t="n">
        <v>-1</v>
      </c>
      <c r="DI291" s="11" t="str">
        <f aca="false">IF(DH291&lt;0,"3"," ")</f>
        <v>3</v>
      </c>
      <c r="DJ291" s="11" t="str">
        <f aca="false">IF(DH291&lt;0,"AST"," ")</f>
        <v>AST</v>
      </c>
      <c r="DK291" s="9" t="n">
        <v>2</v>
      </c>
      <c r="DL291" s="10" t="str">
        <f aca="false">IF(DK291&gt;0,"4"," ")</f>
        <v>4</v>
      </c>
      <c r="DM291" s="10" t="str">
        <f aca="false">IF(DK291&gt;0,"PRE"," ")</f>
        <v>PRE</v>
      </c>
      <c r="DN291" s="9" t="n">
        <v>2</v>
      </c>
      <c r="DO291" s="10" t="str">
        <f aca="false">IF(DN291&gt;0,"4"," ")</f>
        <v>4</v>
      </c>
      <c r="DP291" s="10" t="str">
        <f aca="false">IF(DN291&gt;0,"PRE"," ")</f>
        <v>PRE</v>
      </c>
      <c r="DQ291" s="12" t="n">
        <v>3</v>
      </c>
      <c r="DR291" s="12" t="n">
        <v>3</v>
      </c>
      <c r="DS291" s="12" t="str">
        <f aca="false">CONCATENATE(CO291,CU291,DA291,DG291,DM291)</f>
        <v>  MIOASTPRE</v>
      </c>
      <c r="DT291" s="10" t="str">
        <f aca="false" t="array" ref="DT291">_xlfn.IFS(DS291="EME    ","0", DS291=" HIP   ","1", DS291="  MIO  ","2", DS291="   AST ","3", DS291="    PRE","4", DS291="EME   PRE","5", DS291=" HIP  PRE","6", DS291=" HIP AST ","7", DS291="  MIO PRE","8", DS291="  MIOAST ","9", DS291="   ASTPRE","10",DS291=" HIP ASTPRE","11", DS291="  MIOASTPRE","12", DS291="     ","0")</f>
        <v>12</v>
      </c>
      <c r="DU291" s="1" t="s">
        <v>154</v>
      </c>
      <c r="DV291" s="1" t="str">
        <f aca="false" t="array" ref="DV291">_xlfn.IFS(DU291="SI","2", DU291="NO","1")</f>
        <v>1</v>
      </c>
      <c r="DW291" s="10" t="n">
        <v>0</v>
      </c>
      <c r="DX291" s="11" t="str">
        <f aca="false">IF(DW291=0,"1","2")</f>
        <v>1</v>
      </c>
      <c r="DY291" s="11" t="str">
        <f aca="false" t="array" ref="DY291">_xlfn.IFS(DW291=0,"0", DW291=0.25, "1", DW291=0.5,"2", DW291=0.75,"3", DW291=1,"4",DW291=1.25,"5", DW291=1.5,"6", DW291=1.75,"7", DW291=2,"8")</f>
        <v>0</v>
      </c>
      <c r="DZ291" s="10" t="n">
        <v>0</v>
      </c>
      <c r="EA291" s="11" t="str">
        <f aca="false">IF(DZ291=0,"1","2")</f>
        <v>1</v>
      </c>
      <c r="EB291" s="11" t="str">
        <f aca="false" t="array" ref="EB291">_xlfn.IFS(DZ291=0,"0", DZ291=0.25, "1", DZ291=0.5,"2", DZ291=0.75,"3", DZ291=1,"4",DZ291=1.25,"5", DZ291=1.5,"6", DZ291=1.75,"7", DZ291=2,"8")</f>
        <v>0</v>
      </c>
      <c r="EC291" s="10" t="n">
        <v>-1</v>
      </c>
      <c r="ED291" s="10" t="str">
        <f aca="false">IF(EC291=0,"1","2")</f>
        <v>2</v>
      </c>
      <c r="EE291" s="11" t="str">
        <f aca="false" t="array" ref="EE291">_xlfn.IFS(EC291=0,"0", EC291=-0.25, "1", EC291=-0.5,"2", EC291=-0.75,"3", EC291=-1,"4",EC291=-1.25,"5", EC291=-1.5,"6", EC291=-1.75,"7", EC291=-2,"8", EC291=-2.25,"9",EC291=-2.5,"10", EC291=-2.75,"11", EC291=-3,"12", EC291=-3.25,"13", EC291=-3.5,"14", EC291=-3.75,"15",EC291=-4,"16")</f>
        <v>4</v>
      </c>
      <c r="EF291" s="10" t="n">
        <v>-0.5</v>
      </c>
      <c r="EG291" s="10" t="str">
        <f aca="false">IF(EF291=0,"1","2")</f>
        <v>2</v>
      </c>
      <c r="EH291" s="11" t="str">
        <f aca="false" t="array" ref="EH291">_xlfn.IFS(EF291=0,"0", EF291=-0.25, "1", EF291=-0.5,"2", EF291=-0.75,"3", EF291=-1,"4",EF291=-1.25,"5", EF291=-1.5,"6", EF291=-1.75,"7", EF291=-2,"8", EF291=-2.25,"9",EF291=-2.5,"10", EF291=-2.75,"11", EF291=-3,"12", EF291=-3.25,"13", EF291=-3.5,"14", EF291=-3.75,"15",EF291=-4,"16")</f>
        <v>2</v>
      </c>
      <c r="EI291" s="10" t="n">
        <v>0</v>
      </c>
      <c r="EJ291" s="11" t="str">
        <f aca="false">IF(EI291=0,"1","2")</f>
        <v>1</v>
      </c>
      <c r="EK291" s="11" t="str">
        <f aca="false" t="array" ref="EK291">_xlfn.IFS(EI291=0,"0", EI291=-0.25, "1", EI291=-0.5,"2", EI291=-0.75,"3", EI291=-1,"4",EI291=-1.25,"5", EI291=-1.5,"6", EI291=-1.75,"7", EI291=-2,"8", EI291=-2.25,"9", EI291=-2.25,"9",EI291=-2.5,"10", EI291=-2.75,"11", EI291=-3,"12", EI291=-3.25,"13", EI291=-3.5,"14", EI291=-3.75,"15",EI291=-4,"16", EI291=0.25, "17", EI291=0.5, "18")</f>
        <v>0</v>
      </c>
      <c r="EL291" s="10" t="n">
        <v>0</v>
      </c>
      <c r="EM291" s="11" t="str">
        <f aca="false">IF(EL291=0,"1","2")</f>
        <v>1</v>
      </c>
      <c r="EN291" s="11" t="str">
        <f aca="false" t="array" ref="EN291">_xlfn.IFS(EL291=0.25,"17",EL291=0.5,"18", EL291=0,"0", EL291=-0.25, "1", EL291=-0.5,"2", EL291=-0.75,"3", EL291=-1,"4",EL291=-1.25,"5", EL291=-1.5,"6", EL291=-1.75,"7", EL291=-2,"8",EL291= -2.25,"9",EL291=-2.5,"10",EL291= -2.75,"11",EL291= -3,"12",EL291= -3.25,"13",EL291= -3.5,"14",EL291= -3.75,"15",EL291=-4,"16")</f>
        <v>0</v>
      </c>
      <c r="EO291" s="10" t="n">
        <v>0</v>
      </c>
      <c r="EP291" s="11" t="str">
        <f aca="false">IF(EO291=0,"1","2")</f>
        <v>1</v>
      </c>
      <c r="EQ291" s="11" t="str">
        <f aca="false" t="array" ref="EQ291">_xlfn.IFS(EO291=0,"0", EO291=0.25, "1", EO291=0.5,"2", EO291=0.75,"3", EO291=1,"4",EO291=1.25,"5", EO291=1.5,"6", EO291=1.75,"7", EO291=2,"8", EO291=2.25,"9", EO291=2.25,"9",EO291=2.5,"10", EO291=2.75,"11", EO291=3,"12", EO291=3.25,"13", EO291=3.5,"14", EO291=3.75,"15",EO291=4,"16", EO291=-0.25, "17", bq=-0.5, "18")</f>
        <v>0</v>
      </c>
      <c r="ER291" s="10" t="n">
        <v>0</v>
      </c>
      <c r="ES291" s="11" t="str">
        <f aca="false">IF(ER291=0,"1","2")</f>
        <v>1</v>
      </c>
      <c r="ET291" s="11" t="str">
        <f aca="false" t="array" ref="ET291">_xlfn.IFS(ER291=0,"0", ER291=0.25, "1", ER291=0.5,"2", ER291=0.75,"3", ER291=1,"4",ER291=1.25,"5", ER291=1.5,"6", ER291=1.75,"7", ER291=2,"8", ER291=2.25,"9", ER291=2.25,"9",ER291=2.5,"10", ER291=2.75,"11", ER291=3,"12", ER291=3.25,"13", ER291=3.5,"14", ER291=3.75,"15",ER291=4,"16", ER291=-0.25, "17", bq=-0.5, "18")</f>
        <v>0</v>
      </c>
      <c r="EU291" s="13" t="n">
        <v>20</v>
      </c>
      <c r="EV291" s="14" t="str">
        <f aca="false">VLOOKUP(EU291,LEYENDA!$G$2:$H$8,2,TRUE())</f>
        <v>19-24</v>
      </c>
      <c r="EW291" s="14" t="str">
        <f aca="false" t="array" ref="EW291">_xlfn.IFS(EV291="0-5","1", EV291="6-12","2", EV291="13-18","3", EV291="19-24","4", EV291="25-36","5", EV291="37-48","6", EV291="49-60","7")</f>
        <v>4</v>
      </c>
    </row>
    <row r="292" customFormat="false" ht="13.5" hidden="false" customHeight="false" outlineLevel="0" collapsed="false">
      <c r="A292" s="1" t="n">
        <v>73</v>
      </c>
      <c r="B292" s="32" t="n">
        <v>1</v>
      </c>
      <c r="C292" s="33" t="n">
        <v>41716</v>
      </c>
      <c r="D292" s="6"/>
      <c r="E292" s="5" t="str">
        <f aca="false">VLOOKUP(A292,'286'!$A$3:$J$600,10,FALSE())</f>
        <v>GARCÍA LOZOYA, MARA</v>
      </c>
      <c r="F292" s="4" t="str">
        <f aca="false">VLOOKUP(A292,'286'!$A$3:$I$1768,3,FALSE())</f>
        <v>GARLOMA</v>
      </c>
      <c r="G292" s="6" t="n">
        <f aca="false">VLOOKUP(A292,'286'!$A$3:$I$1768,4,FALSE())</f>
        <v>38613</v>
      </c>
      <c r="H292" s="7" t="n">
        <f aca="false">YEAR(C292)-YEAR(G292)</f>
        <v>9</v>
      </c>
      <c r="I292" s="1" t="str">
        <f aca="false">VLOOKUP(H292,LEYENDA!$C$2:$D$6,2,TRUE())</f>
        <v>0-12</v>
      </c>
      <c r="J292" s="5" t="str">
        <f aca="false">VLOOKUP(A292,'286'!$A$3:$I$1768,7,FALSE())</f>
        <v>M</v>
      </c>
      <c r="K292" s="8" t="n">
        <f aca="false">VLOOKUP(A292,'286'!$A$3:$I$1768,2,FALSE())</f>
        <v>0</v>
      </c>
      <c r="L292" s="4" t="str">
        <f aca="false">VLOOKUP(A292,'286'!$A$3:$I$1768,8,FALSE())</f>
        <v>D</v>
      </c>
      <c r="M292" s="4" t="str">
        <f aca="false">VLOOKUP(A292,'286'!$A$3:$I$1768,9,FALSE())</f>
        <v>D</v>
      </c>
      <c r="N292" s="8" t="str">
        <f aca="false">IF(R292=O292, "MISMA","CONTRARIA")</f>
        <v>MISMA</v>
      </c>
      <c r="O292" s="8" t="str">
        <f aca="false" t="array" ref="O292">_xlfn.IFS(L292="D","1", L292="I","2")</f>
        <v>1</v>
      </c>
      <c r="P292" s="8" t="e">
        <f aca="false" t="array" ref="P292">_xlfn.IFS(K292="OD","1", K292="OI","2")</f>
        <v>#N/A</v>
      </c>
      <c r="Q292" s="1" t="str">
        <f aca="false" t="array" ref="Q292">_xlfn.IFS(J292="M","1", J292="H","2")</f>
        <v>1</v>
      </c>
      <c r="R292" s="8" t="str">
        <f aca="false" t="array" ref="R292">_xlfn.IFS(M292="D","1", M292="I","2")</f>
        <v>1</v>
      </c>
      <c r="S292" s="1" t="str">
        <f aca="false" t="array" ref="S292">_xlfn.IFS(N292="CONTRARIA", "1",N292= "MISMA","2")</f>
        <v>2</v>
      </c>
      <c r="T292" s="1" t="str">
        <f aca="false" t="array" ref="T292">_xlfn.IFS(I292="0-12","1", I292="13-24","2", I292="25-40","3", I292="41-60","4", I292="61-100","5")</f>
        <v>1</v>
      </c>
      <c r="U292" s="9" t="n">
        <v>1.5</v>
      </c>
      <c r="V292" s="1" t="str">
        <f aca="false">IF(U292="","",IF(AND(U292&gt;=-9,U292&lt;=-6.5),"-9 a -6,5",IF(AND(U292&gt;=-6,U292&lt;=-3.5),"-6 a -3,5",IF(AND(U292&gt;=-3,U292&lt;=-1),"-3 a -1",IF(U292=-0.5,"-0,5",IF(AND(U292&gt;=0,U292&lt;=2.5),"0 a 2,5",IF(AND(U292&gt;=3,U292&lt;=5.5),"3 a 5,5",IF(AND(U292&gt;=6,U292&lt;=8.5),"6 a 8,5",IF(AND(U292&gt;=9,U292&lt;=20),"9 a 20","Fuera de rango")))))))))</f>
        <v>0 a 2,5</v>
      </c>
      <c r="W292" s="11" t="n">
        <f aca="false">IF(V292="","",IF(V292="-9 a -6,5",2,IF(V292="-6 a -3,5",3,IF(V292="-3 a -1",4,IF(V292="-0,5","NORMA",IF(V292="0 a 2,5",5,IF(V292="3 a 5,5",6,IF(V292="6 a 8,5",7,IF(V292="9 a 20",8,"Fuera de rango")))))))))</f>
        <v>5</v>
      </c>
      <c r="X292" s="9" t="n">
        <v>0</v>
      </c>
      <c r="Y292" s="11" t="str">
        <f aca="false">IF(X292="","",IF(AND(X292&gt;=0,X292&lt;=4),"0 a 4",IF(AND(X292&gt;=4.5,X292&lt;=8.5),"4,5 a 8,5",IF(X292=9,"9",IF(AND(X292&gt;=9.5,X292&lt;=13),"9,5 a 13",IF(AND(X292&gt;=13.5,X292&lt;=20),"13,5 a 20",IF(AND(X292&gt;=20.5,X292&lt;=35),"20,5 a 35","Fuera de rango")))))))</f>
        <v>0 a 4</v>
      </c>
      <c r="Z292" s="11" t="n">
        <f aca="false">IF(Y292="","",IF(Y292="0 a 4",1,IF(Y292="4,5 a 8,5",2,IF(Y292="9","NORMA",IF(Y292="9,5 a 13",3,IF(Y292="13,5 a 20",4,IF(Y292="20,5 a 35",5,"Fuera de rango")))))))</f>
        <v>1</v>
      </c>
      <c r="AA292" s="9" t="n">
        <v>22</v>
      </c>
      <c r="AB292" s="10" t="str">
        <f aca="false">IF(AA292="","",IF(AND(AA292&gt;=0,AA292&lt;=9),"0 a 9",IF(AND(AA292&gt;=9.5,AA292&lt;=18.5),"9,5 a 18,5",IF(AA292=19,"19",IF(AND(AA292&gt;=19.5,AA292&lt;=28),"19,5 a 28",IF(AND(AA292&gt;=28.5,AA292&lt;=40),"28,5 a 40","Fuera de rango"))))))</f>
        <v>19,5 a 28</v>
      </c>
      <c r="AC292" s="11" t="n">
        <f aca="false" t="array" ref="AC292">_xlfn.IFS(AB292="","",AB292="0 a 9",1,AB292="9,5 a 18,5",2,AB292="19","NORMA",AB292="19,5 a 28",3,AB292="28,5 a 40",4,TRUE(),"Fuera de rango")</f>
        <v>3</v>
      </c>
      <c r="AD292" s="9" t="n">
        <v>6</v>
      </c>
      <c r="AE292" s="10" t="str">
        <f aca="false">IF(AD292="","",IF(AND(AD292&gt;=-10,AD292&lt;=0),"De -10 a 0",IF(AND(AD292&gt;=0.5,AD292&lt;=9.5),"0,5 a 9,5",IF(AD292=10,"10",IF(AND(AD292&gt;=10.5,AD292&lt;=20),"10,5 a 20",IF(AND(AD292&gt;=20.5,AD292&lt;=40),"20,5 a 40","Fuera de rango"))))))</f>
        <v>0,5 a 9,5</v>
      </c>
      <c r="AF292" s="12" t="n">
        <f aca="false">IF(AD292="","",IF(AND(AD292&gt;=-10,AD292&lt;=0),1,IF(AND(AD292&gt;=0.5,AD292&lt;=9.5),2,IF(AD292=10,"NORMA",IF(AND(AD292&gt;=10.5,AD292&lt;=20),3,IF(AND(AD292&gt;=20.5,AD292&lt;=40),4,""))))))</f>
        <v>2</v>
      </c>
      <c r="AG292" s="9" t="n">
        <v>9</v>
      </c>
      <c r="AH292" s="10" t="str">
        <f aca="false">IF(AG292="","",IF(AND(AG292&gt;=0,AG292&lt;=4),"0 a 4",IF(AND(AG292&gt;=4.5,AG292&lt;=8.5),"4,5 a 8,5",IF(AG292=9,"9",IF(AND(AG292&gt;=9.5,AG292&lt;=13),"9,5 a 13",IF(AND(AG292&gt;=13.5,AG292&lt;=25),"13,5 a 25","Fuera de rango"))))))</f>
        <v>9</v>
      </c>
      <c r="AI292" s="10" t="str">
        <f aca="false">IF(AH292="","",IF(AH292="0 a 4",1,IF(AH292="4,5 a 8,5",2,IF(AH292="9","NORMA",IF(AH292="9,5 a 13",3,IF(AH292="13,5 a 25",4,""))))))</f>
        <v>NORMA</v>
      </c>
      <c r="AJ292" s="9" t="n">
        <v>3</v>
      </c>
      <c r="AK292" s="10" t="str">
        <f aca="false">IF(AJ292="","",IF(AND(AJ292&gt;=-15,AJ292&lt;=-10.5),"-15 a -10,5",IF(AND(AJ292&gt;=-10,AJ292&lt;=-4),"-10 a -4",IF(AND(AJ292&gt;=-4.5,AJ292&lt;=0),"-4,5 a 0",IF(AND(AJ292&gt;=0.5,AJ292&lt;=4.5),"0,5 a 4,5",IF(AJ292=5,"5",IF(AND(AJ292&gt;=5.5,AJ292&lt;=10),"5,5 a 10",IF(AND(AJ292&gt;=10.5,AJ292&lt;=20),"10,5 a 20","Fuera de rango"))))))))</f>
        <v>0,5 a 4,5</v>
      </c>
      <c r="AL292" s="11" t="n">
        <f aca="false">IF(AK292="","",IF(AK292="-15 a -10,5",1,IF(AK292="-10 a -4",2,IF(AK292="-4,5 a 0",3,IF(AK292="0,5 a 4,5",4,IF(AK292="5","NORMA",IF(AK292="5,5 a 10",5,IF(AK292="10,5 a 20",6,"Error"))))))))</f>
        <v>4</v>
      </c>
      <c r="AM292" s="9" t="n">
        <v>0</v>
      </c>
      <c r="AN292" s="10" t="str">
        <f aca="false">IF(AM292="","",IF(AND(AM292&gt;=-7.5,AM292&lt;=-5.5),"-7,5 a -5,5",IF(AND(AM292&gt;=-5,AM292&lt;=-3),"-5 a -3",IF(AND(AM292&gt;=-2.5,AM292&lt;=-0.5),"-2,5 a -0,5",IF(AM292=0,"0,00",IF(AND(AM292&gt;=0.5,AM292&lt;=2.5),"0,5 a 2,5",IF(AND(AM292&gt;=3,AM292&lt;=5),"3 a 5",IF(AND(AM292&gt;=5.5,AM292&lt;=7.5),"5,5 a 7,5",IF(AND(AM292&gt;=8,AM292&lt;=10),"8 a 10","Fuera de rango")))))))))</f>
        <v>0,00</v>
      </c>
      <c r="AO292" s="11" t="str">
        <f aca="false">IF(AN292="","",IF(AN292="-7,5 a -5,5",1,IF(AN292="-5 a -3",2,IF(AN292="-2,5 a -0,5",3,IF(AN292="0,00","NORMA",IF(AN292="0,5 a 2,5",4,IF(AN292="3 a 5",5,IF(AN292="5,5 a 7,5",6,IF(AN292="8 a 10",7,"Error")))))))))</f>
        <v>NORMA</v>
      </c>
      <c r="AP292" s="9" t="n">
        <v>4</v>
      </c>
      <c r="AQ292" s="10" t="str">
        <f aca="false">IF(AP292="","",IF(AND(AP292&gt;=-20,AP292&lt;=-9.5),"-20 a -9,5",IF(AND(AP292&gt;=-9,AP292&lt;=-6.5),"-9 a -6,5",IF(AP292=-6,"-6",IF(AND(AP292&gt;=-5.5,AP292&lt;=-3),"-5,5 a -3",IF(AND(AP292&gt;=-2.5,AP292&lt;=0),"-2,5 a 0",IF(AND(AP292&gt;=0.5,AP292&lt;=3),"0,5 a 3",IF(AND(AP292&gt;=3.5,AP292&lt;=6),"3,5 a 6",IF(AND(AP292&gt;=6.5,AP292&lt;=9),"6,5 a 9",IF(AND(AP292&gt;=9.5,AP292&lt;=20),"9,5 a 20","Fuera de rango"))))))))))</f>
        <v>3,5 a 6</v>
      </c>
      <c r="AR292" s="11" t="n">
        <f aca="false">IF(AQ292="","",IF(AQ292="-20 a -9,5",1,IF(AQ292="-9 a -6,5",2,IF(AQ292="-6","NORMA",IF(AQ292="-5,5 a -3",3,IF(AQ292="-2,5 a 0",4,IF(AQ292="0,5 a 3",5,IF(AQ292="3,5 a 6",6,IF(AQ292="6,5 a 9",7,IF(AQ292="9,5 a 20",8,""))))))))))</f>
        <v>6</v>
      </c>
      <c r="AS292" s="9" t="n">
        <v>-2</v>
      </c>
      <c r="AT292" s="10" t="str">
        <f aca="false">IF(AS292="","",IF(AND(AS292&gt;=-16,AS292&lt;=-14),"-16 a -14",IF(AND(AS292&gt;=-13.5,AS292&lt;=-11.5),"-13,5 a -11,5",IF(AND(AS292&gt;=-11,AS292&lt;=-9),"-11 a -9",IF(AND(AS292&gt;=-8.5,AS292&lt;=-6.5),"-8,5 a -6,5",IF(AND(AS292&gt;=-6,AS292&lt;=-4),"-6 a -4",IF(AND(AS292&gt;=-3.5,AS292&lt;=-1.5),"-3,5 a -1,5",IF(AND(AS292&gt;=-1,AS292&lt;=1),"-1 a 1",IF(AND(AS292&gt;=1.5,AS292&lt;=3.5),"1,5 a 3,5",IF(AND(AS292&gt;=4,AS292&lt;=6),"4 a 6",IF(AND(AS292&gt;=6.5,AS292&lt;=8.5),"6,5 a 8,5",IF(AND(AS292&gt;=9,AS292&lt;=11),"9 a 11",IF(AND(AS292&gt;=11.5,AS292&lt;=13.5),"11,5 a 13,5",IF(AND(AS292&gt;=14,AS292&lt;=16),"14 a 16",IF(AND(AS292&gt;=16.5,AS292&lt;=18.5),"16,5 a 18,5",IF(AND(AS292&gt;=19,AS292&lt;=21),"19 a 21","Fuera de rango"))))))))))))))))</f>
        <v>-3,5 a -1,5</v>
      </c>
      <c r="AU292" s="11" t="n">
        <f aca="false" t="array" ref="AU292">IF(AT292="","",_xlfn.IFS(AT292="-16 a -14",1,AT292="-13,5 a -11,5",2,AT292="-11 a -9",3,AT292="-8,5 a -6,5",4,AT292="-6 a -4",5,AT292="-3,5 a -1,5",6,AT292="-1 a 1",7,AT292="1,5 a 3,5",8,AT292="4 a 6","NORMA",AT292="6,5 a 8,5",9,AT292="9 a 11",10,AT292="11,5 a 13,5",11,AT292="14 a 16",12,AT292="16,5 a 18,5",13,AT292="19 a 21",14,TRUE(),""))</f>
        <v>6</v>
      </c>
      <c r="AV292" s="9" t="n">
        <v>1.25</v>
      </c>
      <c r="AW292" s="10" t="str">
        <f aca="false">IF(AV292="","",IF(AND(AV292&gt;=-1,AV292&lt;=-0.5),"-1 a -0,5",IF(AND(AV292&gt;-0.5,AV292&lt;=0),"De -0,5 a 0",IF(AND(AV292&gt;=0.25,AV292&lt;=0.75),"0,25 a 0,75",IF(AND(AV292&gt;=1,AV292&lt;=1.5),"1 a 1,5",IF(AND(AV292&gt;=1.75,AV292&lt;=2.25),"1,75 a 2,25",IF(AND(AV292&gt;=2.5,AV292&lt;=3),"2,5 a 3",IF(AND(AV292&gt;=3.25,AV292&lt;=3.75),"3,25 a 3,75","Fuera de rango"))))))))</f>
        <v>1 a 1,5</v>
      </c>
      <c r="AX292" s="10" t="n">
        <f aca="false">IF(AW292="","",IF(OR(AW292="-1 a -0,5",AW292="-1 a -0.5"),1,IF(OR(AW292="De -0,5 a 0",AW292="-0,5 a 0",AW292="De -0.5 a 0"),2,IF(OR(AW292="0,25 a 0,75",AW292="0.25 a 0.75"),"NORMA",IF(OR(AW292="1 a 1,5",AW292="1 a 1.5"),3,IF(OR(AW292="1,75 a 2,25",AW292="1.75 a 2.25"),4,IF(OR(AW292="2,5 a 3",AW292="2.5 a 3"),5,IF(OR(AW292="3,25 a 3,75",AW292="3.25 a 3.75"),6,""))))))))</f>
        <v>3</v>
      </c>
      <c r="AY292" s="9" t="n">
        <v>-6</v>
      </c>
      <c r="AZ292" s="10" t="str">
        <f aca="false">IF(AY292="","",IF(AND(AY292&gt;=-20,AY292&lt;=-9.5),"-20 a -9,5",IF(AND(AY292&gt;=-9,AY292&lt;=-6.5),"-9 a -6,5",IF(AY292=-6,"-6",IF(AND(AY292&gt;=-5.5,AY292&lt;=-3),"-5,5 a -3",IF(AND(AY292&gt;=-2.5,AY292&lt;=0),"-2,5 a 0",IF(AND(AY292&gt;=0.5,AY292&lt;=3),"0,5 a 3",IF(AND(AY292&gt;=3.5,AY292&lt;=6),"3,5 a 6","Fuera de rango"))))))))</f>
        <v>-6</v>
      </c>
      <c r="BA292" s="11" t="str">
        <f aca="false">IF(AZ292="","",IF(AZ292="-20 a -9,5",1,IF(AZ292="-9 a -6,5",2,IF(AZ292="-6","NORMA",IF(AZ292="-5,5 a -3",3,IF(AZ292="-2,5 a 0",4,IF(AZ292="0,5 a 3",5,IF(AZ292="3,5 a 6",6,""))))))))</f>
        <v>NORMA</v>
      </c>
      <c r="BB292" s="9" t="n">
        <v>0</v>
      </c>
      <c r="BC292" s="10" t="str">
        <f aca="false" t="array" ref="BC292">IF(BB292="","",_xlfn.IFS(AND(BB292&gt;=0,BB292&lt;=2),"0 a 2",AND(BB292&gt;=2.5,BB292&lt;=4.5),"2,5 a 4,5",AND(BB292&gt;=5,BB292&lt;=7),"5 a 7",AND(BB292&gt;=7.5,BB292&lt;=9.5),"7,5 a 9,5",AND(BB292&gt;=10,BB292&lt;=12),"10 a 12",AND(BB292&gt;=12.5,BB292&lt;=14.5),"12,5 a 14,5",BB292=15,"15",AND(BB292&gt;=15.5,BB292&lt;=17.5),"15,5 a 17,5",AND(BB292&gt;=18,BB292&lt;=20),"18 a 20",AND(BB292&gt;=20.5,BB292&lt;=22.5),"20,5 a 22,5",AND(BB292&gt;=23,BB292&lt;=25),"23 a 25",TRUE(),"Fuera de rango"))</f>
        <v>0 a 2</v>
      </c>
      <c r="BD292" s="11" t="n">
        <f aca="false" t="array" ref="BD292">IF(BC292="","",_xlfn.IFS(BC292="0 a 2",1,BC292="2,5 a 4,5",2,BC292="5 a 7",3,BC292="7,5 a 9,5",4,BC292="10 a 12",5,BC292="12,5 a 14,5",6,BC292="15","NORMA",BC292="15,5 a 17,5",7,BC292="18 a 20",8,BC292="20,5 a 22,5",9,BC292="23 a 25",10,TRUE(),"Fuera de rango"))</f>
        <v>1</v>
      </c>
      <c r="BE292" s="9" t="n">
        <v>28</v>
      </c>
      <c r="BF292" s="10" t="str">
        <f aca="false">IF(BE292="","",IF(AND(BE292&gt;=-20,BE292&lt;=-10),"-20 a -10",IF(AND(BE292&gt;=-9.5,BE292&lt;=0.5),"-9,5 a 0,5",IF(AND(BE292&gt;=1,BE292&lt;=11),"1 a 11",IF(AND(BE292&gt;=11.5,BE292&lt;=20.5),"11,5 a 20,5",IF(BE292=21,"21",IF(AND(BE292&gt;=21.5,BE292&lt;=31.5),"21,5 a 31,5",IF(AND(BE292&gt;=32,BE292&lt;=42),"32 a 42","Fuera de rango"))))))))</f>
        <v>21,5 a 31,5</v>
      </c>
      <c r="BG292" s="11" t="n">
        <f aca="false">IF(BF292="","",IF(BF292="-20 a -10",1,IF(BF292="-9,5 a 0,5",2,IF(BF292="1 a 11",3,IF(BF292="11,5 a 20,5",4,IF(BF292="21","NORMA",IF(BF292="21,5 a 31,5",5,IF(BF292="32 a 42",6,""))))))))</f>
        <v>5</v>
      </c>
      <c r="BH292" s="9" t="n">
        <v>19</v>
      </c>
      <c r="BI292" s="10" t="str">
        <f aca="false">IF(BH292="","",IF(AND(BH292&gt;=-20,BH292&lt;=-15),"-20 a -15",IF(AND(BH292&gt;=-14.5,BH292&lt;=-9.5),"-14,5 a -9,5",IF(AND(BH292&gt;=-9,BH292&lt;=-4),"-9 a -4",IF(AND(BH292&gt;=-3.5,BH292&lt;=2.5),"-3,5 a 2,5",IF(AND(BH292&gt;=3,BH292&lt;=8),"3 a 8",IF(AND(BH292&gt;=8.5,BH292&lt;=14.5),"8,5 a 14,5",IF(BH292=15,"15",IF(AND(BH292&gt;=15.5,BH292&lt;=20.5),"15,5 a 20,5",IF(AND(BH292&gt;=21,BH292&lt;=26),"21 a 26","Fuera de rango"))))))))))</f>
        <v>15,5 a 20,5</v>
      </c>
      <c r="BJ292" s="11" t="n">
        <f aca="false">IF(BI292="","",IF(BI292="-20 a -15",1,IF(BI292="-14,5 a -9,5",2,IF(BI292="-9 a -4",3,IF(BI292="-3,5 a 2,5",4,IF(BI292="3 a 8",5,IF(BI292="8,5 a 14,5",6,IF(BI292="15","NORMA",IF(BI292="15,5 a 20,5",7,IF(BI292="21 a 26",8,IF(BI292="26,5 a 31,5",9,"")))))))))))</f>
        <v>7</v>
      </c>
      <c r="BK292" s="9" t="n">
        <v>0</v>
      </c>
      <c r="BL292" s="10" t="str">
        <f aca="false">IF(BK292="","",IF(AND(BK292&gt;=0,BK292&lt;=2),"0 - 2",IF(AND(BK292&gt;=2.5,BK292&lt;=4.5),"2,5 - 4,5",IF(AND(BK292&gt;=5,BK292&lt;=7),"5 - 7",IF(AND(BK292&gt;=7.5,BK292&lt;=9.5),"7,5 - 9,5",IF(AND(BK292&gt;=10,BK292&lt;=12),"10 - 12",IF(AND(BK292&gt;=12.5,BK292&lt;=13.5),"12,5 - 13,5",IF(BK292=14,"14",IF(AND(BK292&gt;=14.5,BK292&lt;=16.5),"14,5 - 16,5",IF(AND(BK292&gt;=17,BK292&lt;=19),"17 - 19",IF(AND(BK292&gt;=19.5,BK292&lt;=21.5),"19,5 - 21,5",IF(AND(BK292&gt;=22,BK292&lt;=24),"22 - 24",IF(AND(BK292&gt;=24.5,BK292&lt;=26.5),"24,5 - 26,5",IF(AND(BK292&gt;=27,BK292&lt;=29),"27 - 29",IF(AND(BK292&gt;=29.5,BK292&lt;=30),"29,5 - 30","Fuera de rango")))))))))))))))</f>
        <v>0 - 2</v>
      </c>
      <c r="BM292" s="11" t="n">
        <f aca="false">IF(BL292="","",IF(BL292="0 - 2",1,IF(BL292="2,5 - 4,5",2,IF(BL292="5 - 7",3,IF(BL292="7,5 - 9,5",4,IF(BL292="10 - 12",5,IF(BL292="12,5 - 13,5",6,IF(BL292="14","NORMA",IF(BL292="14,5 - 16,5",7,IF(BL292="17 - 19",8,IF(BL292="19,5 - 21,5",9,IF(BL292="22 - 24",10,IF(BL292="24,5 - 26,5",11,IF(BL292="27 - 29",12,IF(BL292="29,5 - 30",13,"")))))))))))))))</f>
        <v>1</v>
      </c>
      <c r="BN292" s="9" t="n">
        <v>18</v>
      </c>
      <c r="BO292" s="11" t="str">
        <f aca="false">IF(BN292="","",IF(AND(BN292&gt;=-20,BN292&lt;=-10),"-20 a -10",IF(AND(BN292&gt;=-9.5,BN292&lt;=0.5),"-9,5 a 0,5",IF(AND(BN292&gt;=1,BN292&lt;=11),"1 a 11",IF(AND(BN292&gt;=11.5,BN292&lt;=21.5),"11,5 a 21,5",IF(BN292=22,"22",IF(AND(BN292&gt;=22.5,BN292&lt;=32.5),"22,5 a 32,5",IF(AND(BN292&gt;=33,BN292&lt;=43),"33 a 43","Fuera de rango"))))))))</f>
        <v>11,5 a 21,5</v>
      </c>
      <c r="BP292" s="11" t="n">
        <f aca="false">IF(BO292="","",IF(BO292="-20 a -10",1,IF(BO292="-9,5 a 0,5",2,IF(BO292="1 a 11",3,IF(BO292="11,5 a 21,5",4,IF(BO292="22","NORMA",IF(BO292="22,5 a 32,5",5,IF(BO292="33 a 43",6,""))))))))</f>
        <v>4</v>
      </c>
      <c r="BQ292" s="9" t="n">
        <v>11</v>
      </c>
      <c r="BR292" s="10" t="str">
        <f aca="false">IF(BQ292="","",IF(AND(BQ292&gt;=-20,BQ292&lt;=-15),"-20 a -15",IF(AND(BQ292&gt;=-14.5,BQ292&lt;=-9.5),"-14,5 a -9,5",IF(AND(BQ292&gt;=-9,BQ292&lt;=-4),"-9 a -4",IF(AND(BQ292&gt;=-3.5,BQ292&lt;=2.5),"-3,5 a 2,5",IF(AND(BQ292&gt;=3,BQ292&lt;=8),"3 a 8",IF(AND(BQ292&gt;=8.5,BQ292&lt;=13.5),"8,5 a 13,5",IF(AND(BQ292&gt;=14,BQ292&lt;=17.5),"14 a 17,5",IF(BQ292=18,"18",IF(AND(BQ292&gt;=18.5,BQ292&lt;=23.5),"18,5 a 23,5",IF(AND(BQ292&gt;=24,BQ292&lt;=29),"24 a 29",IF(AND(BQ292&gt;=29.5,BQ292&lt;=34.5),"29,5 a 34,5",IF(AND(BQ292&gt;=35,BQ292&lt;=40),"35 a 40","Fuera de rango")))))))))))))</f>
        <v>8,5 a 13,5</v>
      </c>
      <c r="BS292" s="11" t="n">
        <f aca="false">IF(BR292="","",IF(BR292="-20 a -15",1,IF(BR292="-14,5 a -9,5",2,IF(BR292="-9 a -4",3,IF(BR292="-3,5 a 2,5",4,IF(BR292="3 a 8",5,IF(BR292="8,5 a 13,5",6,IF(BR292="14 a 17,5",7,IF(BR292="18","NORMA",IF(BR292="18,5 a 23,5",8,IF(BR292="24 a 29",9,IF(BR292="29,5 a 34,5",10,IF(BR292="35 a 40",11,"")))))))))))))</f>
        <v>6</v>
      </c>
      <c r="BT292" s="9" t="n">
        <v>1.5</v>
      </c>
      <c r="BU292" s="10" t="str">
        <f aca="false">IF(BT292="","",IF(AND(BT292&gt;=-20,BT292&lt;=-18),"-20 a -18",IF(AND(BT292&gt;=-17.5,BT292&lt;=-15.5),"-17,5 a -15,5",IF(AND(BT292&gt;=-15,BT292&lt;=-13),"-15 a -13",IF(AND(BT292&gt;=-12.5,BT292&lt;=-10.5),"-12,5 a -10,5",IF(AND(BT292&gt;=-10,BT292&lt;=-8),"-10 a -8",IF(AND(BT292&gt;=-7.5,BT292&lt;=-5.5),"-7,5 a -5,5",IF(AND(BT292&gt;=-5,BT292&lt;=-3),"-5 a -3",IF(AND(BT292&gt;=-2.5,BT292&lt;=-0.5),"-2,5 a -0,5",IF(BT292=0,"0",IF(AND(BT292&gt;=0.5,BT292&lt;=2.5),"0,5 a 2,5",IF(AND(BT292&gt;=3,BT292&lt;=5),"3 a 5",IF(AND(BT292&gt;=5.5,BT292&lt;=7.5),"5,5 a 7,5",IF(AND(BT292&gt;=8,BT292&lt;=10),"8 a 10",IF(AND(BT292&gt;=10.5,BT292&lt;=12.5),"10,5 a 12,5",IF(AND(BT292&gt;=13,BT292&lt;=15),"13 a 15",IF(AND(BT292&gt;=15.5,BT292&lt;=17.5),"15,5 a 17,5",IF(AND(BT292&gt;=18,BT292&lt;=20),"18 a 20","Fuera de rango"))))))))))))))))))</f>
        <v>0,5 a 2,5</v>
      </c>
      <c r="BV292" s="11" t="n">
        <f aca="false">IF(BT292="","",IF(BT292=0,"NORMA",IF(AND(BT292&gt;=-20,BT292&lt;=-18),2,IF(AND(BT292&gt;=-17.5,BT292&lt;=-15.5),2,IF(AND(BT292&gt;=-15,BT292&lt;=-13),3,IF(AND(BT292&gt;=-12.5,BT292&lt;=-10.5),4,IF(AND(BT292&gt;=-10,BT292&lt;=-8),5,IF(AND(BT292&gt;=-7.5,BT292&lt;=-5.5),6,IF(AND(BT292&gt;=-5,BT292&lt;=-3),7,IF(AND(BT292&gt;=-2.5,BT292&lt;=-0.5),8,IF(AND(BT292&gt;=0.5,BT292&lt;=2.5),9,IF(AND(BT292&gt;=3,BT292&lt;=5),10,IF(AND(BT292&gt;=5.5,BT292&lt;=7.5),11,IF(AND(BT292&gt;=8,BT292&lt;=10),12,IF(AND(BT292&gt;=10.5,BT292&lt;=12.5),13,IF(AND(BT292&gt;=13,BT292&lt;=15),14,IF(AND(BT292&gt;=15.5,BT292&lt;=17.5),15,IF(AND(BT292&gt;=18,BT292&lt;=20),16,"Fuera de rango"))))))))))))))))))</f>
        <v>9</v>
      </c>
      <c r="BW292" s="9" t="n">
        <v>-10.75</v>
      </c>
      <c r="BX292" s="10" t="n">
        <f aca="false">18.5- (0.3*H292)</f>
        <v>15.8</v>
      </c>
      <c r="BY292" s="10" t="n">
        <f aca="false">(BW292)-(BX292)</f>
        <v>-26.55</v>
      </c>
      <c r="BZ292" s="10" t="str">
        <f aca="false">IF(BY292="","",IF(BY292&lt;-27.5,"De -30 a -28",IF(BY292&lt;-25,"De -27,5 a -25,5",IF(BY292&lt;-22.5,"De -25 a -23",IF(BY292&lt;-20,"De -22,5 a -20,5",IF(BY292&lt;-17.5,"De -20 a -18",IF(BY292&lt;-15,"De -17,5 a -15,5",IF(BY292&lt;-12.5,"De -15 a -13",IF(BY292&lt;-10,"De -12,5 a -10,5",IF(BY292&lt;-7.5,"De -10 a -8",IF(BY292&lt;-5,"De -7,5 a -5,5",IF(BY292&lt;-2.5,"De -5 a -3",IF(BY292&lt;0,"De -2,5 a -0,5",IF(BY292&lt;2.5,"De 0 a 2",IF(BY292&lt;5,"De 2,5 a 4,5",IF(BY292&lt;7.5,"De 5 a 7",IF(BY292&lt;10,"De 7,5 a 9,5",IF(BY292&lt;12.5,"De 10 a 12",IF(BY292&lt;15,"De 12,5 a 14,5",IF(BY292&lt;17.5,"De 15 a 17",IF(BY292&lt;20,"De 17,5 a 19,5",IF(BY292&lt;22.5,"De 20 a 22",IF(BY292&lt;25,"De 22,5 a 24,5",IF(BY292&lt;27.5,"De 25 a 27","De 27,5 a 30"))))))))))))))))))))))))</f>
        <v>De -27,5 a -25,5</v>
      </c>
      <c r="CA292" s="12" t="n">
        <f aca="false">IF(BY292="","",IF(BY292&lt;=-28,1,IF(BY292&lt;=-25.5,2,IF(BY292&lt;=-23,3,IF(BY292&lt;=-20.5,4,IF(BY292&lt;=-18,5,IF(BY292&lt;=-15.5,6,IF(BY292&lt;=-13,7,IF(BY292&lt;=-10.5,8,IF(BY292&lt;=-8,9,IF(BY292&lt;=-5.5,10,IF(BY292&lt;=-3,11,IF(BY292&lt;=-0.5,12,IF(BY292&lt;=2,13,IF(BY292&lt;=4.5,14,IF(BY292&lt;=7,15,IF(BY292&lt;=9.5,16,IF(BY292&lt;=12,17,IF(BY292&lt;=14.5,18,IF(BY292&lt;=17,19,IF(BY292&lt;=19.5,20,IF(BY292&lt;=22,21,IF(BY292&lt;=24.5,22,IF(BY292&lt;=27,23,IF(BY292&lt;=30,24,"Fuera de rango")))))))))))))))))))))))))</f>
        <v>2</v>
      </c>
      <c r="CB292" s="9" t="n">
        <v>-9</v>
      </c>
      <c r="CC292" s="10" t="n">
        <f aca="false">18.5- (0.3*H292)</f>
        <v>15.8</v>
      </c>
      <c r="CD292" s="10" t="n">
        <f aca="false">(CB292)-(CC292)</f>
        <v>-24.8</v>
      </c>
      <c r="CE292" s="10" t="str">
        <f aca="false">IF(CD292="","",IF(CD292&lt;-27.5,"De -30 a -28",IF(CD292&lt;-25,"De -27,5 a -25,5",IF(CD292&lt;-22.5,"De -25 a -23",IF(CD292&lt;-20,"De -22,5 a -20,5",IF(CD292&lt;-17.5,"De -20 a -18",IF(CD292&lt;-15,"De -17,5 a -15,5",IF(CD292&lt;-12.5,"De -15 a -13",IF(CD292&lt;-10,"De -12,5 a -10,5",IF(CD292&lt;-7.5,"De -10 a -8",IF(CD292&lt;-5,"De -7,5 a -5,5",IF(CD292&lt;-2.5,"De -5 a -3",IF(CD292&lt;0,"De -2,5 a -0,5",IF(CD292&lt;=2,"De 0 a 2",IF(CD292&lt;=4.5,"De 2,5 a 4,5",IF(CD292&lt;=7,"De 5 a 7",IF(CD292&lt;=9.5,"De 7,5 a 9,5",IF(CD292&lt;=12,"De 10 a 12",IF(CD292&lt;=14.5,"De 12,5 a 14,5",IF(CD292&lt;=17,"De 15 a 17",IF(CD292&lt;=19.5,"De 17,5 a 19,5",IF(CD292&lt;=22,"De 20 a 22",IF(CD292&lt;=24.5,"De 22,5 a 24,5",IF(CD292&lt;=27,"De 25 a 27","De 27,5 a 30"))))))))))))))))))))))))</f>
        <v>De -25 a -23</v>
      </c>
      <c r="CF292" s="12" t="n">
        <f aca="false">IF(CD292="","",IF(CD292&lt;-27.5,1,IF(CD292&lt;-25,2,IF(CD292&lt;-22.5,3,IF(CD292&lt;-20,4,IF(CD292&lt;-17.5,5,IF(CD292&lt;-15,6,IF(CD292&lt;-12.5,7,IF(CD292&lt;-10,8,IF(CD292&lt;-7.5,9,IF(CD292&lt;-5,10,IF(CD292&lt;-2.5,11,IF(CD292&lt;0,12,IF(CD292&lt;2.5,13,IF(CD292&lt;5,14,IF(CD292&lt;7.5,15,IF(CD292&lt;10,16,IF(CD292&lt;12.5,17,IF(CD292&lt;15,18,IF(CD292&lt;17.5,19,IF(CD292&lt;20,20,IF(CD292&lt;22.5,21,IF(CD292&lt;25,22,IF(CD292&lt;27.5,23,24))))))))))))))))))))))))</f>
        <v>3</v>
      </c>
      <c r="CG292" s="9" t="n">
        <v>-4.25</v>
      </c>
      <c r="CH292" s="10" t="str">
        <f aca="false">IF(CG292="","",IF(AND(CG292&gt;=-10,CG292&lt;=-9.5),"-10 a -9,5",IF(AND(CG292&gt;-9.5,CG292&lt;=-8.5),"-9 a -8,5",IF(AND(CG292&gt;-8.5,CG292&lt;=-7.5),"-8 a -7,5",IF(AND(CG292&gt;-7.5,CG292&lt;=-6.5),"-7 a -6,5",IF(AND(CG292&gt;-6.5,CG292&lt;=-5.5),"-6 a -5,5",IF(AND(CG292&gt;-5.5,CG292&lt;=-4.5),"-5 a -4,5",IF(AND(CG292&gt;-4.5,CG292&lt;=-3.5),"-4 a -3,5",IF(AND(CG292&gt;-3.5,CG292&lt;=-2.5),"-3 a -2,5",IF(CG292=-2.25,"-2,25",IF(AND(CG292&gt;-2.5,CG292&lt;=-1.5),"-2 a -1,5",IF(AND(CG292&gt;-1.5,CG292&lt;=-0.5),"-1 a -0,5",IF(AND(CG292&gt;-0.5,CG292&lt;=0.5),"0 a 0,5",IF(AND(CG292&gt;0.5,CG292&lt;=1.5),"1 a 1,5",IF(AND(CG292&gt;1.5,CG292&lt;=2.5),"2 a 2,5",IF(AND(CG292&gt;2.5,CG292&lt;=3.5),"3 a 3,5",IF(AND(CG292&gt;3.5,CG292&lt;=4.5),"4 a 4,5",IF(AND(CG292&gt;4.5,CG292&lt;=5.5),"5 a 5,5",IF(AND(CG292&gt;5.5,CG292&lt;=6.5),"6 a 6,5",IF(AND(CG292&gt;6.5,CG292&lt;=7.5),"7 a 7,5",IF(AND(CG292&gt;7.5,CG292&lt;=8.5),"8 a 8,5",IF(AND(CG292&gt;8.5,CG292&lt;=9.5),"9 a 9,5",IF(CG292&gt;=10,"10","Fuera de rango")))))))))))))))))))))))</f>
        <v>-4 a -3,5</v>
      </c>
      <c r="CI292" s="11" t="n">
        <f aca="false">IF(CG292="","",IF(CG292=-2.25,"NORMA",IF(CG292&lt;=-9.5,1,IF(CG292&lt;=-8.5,2,IF(CG292&lt;=-7.5,3,IF(CG292&lt;=-6.5,4,IF(CG292&lt;=-5.5,5,IF(CG292&lt;=-4.5,6,IF(CG292&lt;=-3.5,7,IF(CG292&lt;=-2.5,8,IF(CG292&lt;=-1.5,9,IF(CG292&lt;=-0.5,10,IF(CG292&lt;=0.5,11,IF(CG292&lt;=1.5,12,IF(CG292&lt;=2.5,13,IF(CG292&lt;=3.5,14,IF(CG292&lt;=4.5,15,IF(CG292&lt;=5.5,16,IF(CG292&lt;=6.5,17,IF(CG292&lt;=7.5,18,IF(CG292&lt;=8.5,19,IF(CG292&lt;=9.5,20,IF(CG292=10,21,"Fuera de rango")))))))))))))))))))))))</f>
        <v>7</v>
      </c>
      <c r="CJ292" s="9" t="n">
        <v>4.25</v>
      </c>
      <c r="CK292" s="10" t="str">
        <f aca="false">IF(CJ292="","",IF(AND(CJ292&gt;=-6,CJ292&lt;=-5.5),"-6 a -5,5",IF(AND(CJ292&gt;-5.5,CJ292&lt;=-4.5),"-5 a -4,5",IF(AND(CJ292&gt;-4.5,CJ292&lt;=-3.5),"-4 a -3,5",IF(AND(CJ292&gt;-3.5,CJ292&lt;=-2.5),"-3 a -2,5",IF(AND(CJ292&gt;-2.5,CJ292&lt;=-1.5),"-2 a -1,5",IF(AND(CJ292&gt;-1.5,CJ292&lt;=-0.5),"-1 a -0,5",IF(AND(CJ292&gt;-0.5,CJ292&lt;=0.5),"0 a 0,5",IF(AND(CJ292&gt;0.5,CJ292&lt;=1.5),"1 a 1,5",IF(AND(CJ292&gt;1.5,CJ292&lt;2.5),"2",IF(AND(CJ292&gt;=2.5,CJ292&lt;=3),"2,5 a 3",IF(AND(CJ292&gt;3,CJ292&lt;=4),"3,5 a 4",IF(AND(CJ292&gt;4,CJ292&lt;=5),"4,5 a 5",IF(AND(CJ292&gt;5,CJ292&lt;=6),"5,5 a 6",IF(AND(CJ292&gt;6,CJ292&lt;=7),"6,5 a 7",IF(AND(CJ292&gt;7,CJ292&lt;=8),"7,5 a 8",IF(AND(CJ292&gt;8,CJ292&lt;=9.5),"8,5 a 9,5",IF(CJ292=10,"10","Fuera de rango"))))))))))))))))))</f>
        <v>4,5 a 5</v>
      </c>
      <c r="CL292" s="11" t="n">
        <f aca="false">IF(CK292="","",IF(OR(CK292="-6 a -5,5",CK292="-6 - -5,5"),1,IF(OR(CK292="-5 a -4,5",CK292="-5 - -4,5"),2,IF(OR(CK292="-4 a -3,5",CK292="-4 - -3,5"),3,IF(OR(CK292="-3 a -2,5",CK292="-3 - -2,5"),4,IF(OR(CK292="-2 a -1,5",CK292="-2 - -1,5"),5,IF(OR(CK292="-1 a -0,5",CK292="-1 - -0,5"),6,IF(OR(CK292="0 a 0,5",CK292="0 - 0,5"),7,IF(OR(CK292="1 a 1,5",CK292="1 - 1,5"),8,IF(CK292="2","NORMA",IF(OR(CK292="2,5 a 3",CK292="2,5 - 3"),9,IF(OR(CK292="3,5 a 4",CK292="3,5 - 4"),10,IF(OR(CK292="4,5 a 5",CK292="4,5 - 5"),11,IF(OR(CK292="5,5 a 6",CK292="5,5 - 6"),12,IF(OR(CK292="6,5 a 7",CK292="6,5 - 7"),13,IF(OR(CK292="7,5 a 8",CK292="7,5 - 8"),14,IF(OR(CK292="8,5 a 9",CK292="8,5 - 9,5",CK292="9 a 9,5"),15,IF(CK292="10",15,IF(OR(CK292="0,5 a 1",CK292="0,5 - 1"),7,"Fuera de rango")))))))))))))))))))</f>
        <v>11</v>
      </c>
      <c r="CN292" s="10" t="str">
        <f aca="false">IF(CM292=0,"0", " ")</f>
        <v>0</v>
      </c>
      <c r="CO292" s="10" t="str">
        <f aca="false">IF(CM292&gt;0,"EME"," ")</f>
        <v> </v>
      </c>
      <c r="CQ292" s="10" t="str">
        <f aca="false">IF(CP292&gt;0,"0", " ")</f>
        <v> </v>
      </c>
      <c r="CR292" s="10" t="str">
        <f aca="false">IF(CP292&gt;0,"EME"," ")</f>
        <v> </v>
      </c>
      <c r="CS292" s="9" t="n">
        <v>0</v>
      </c>
      <c r="CT292" s="10" t="str">
        <f aca="false">IF(CS292&gt;0,"1", " ")</f>
        <v> </v>
      </c>
      <c r="CU292" s="10" t="str">
        <f aca="false">IF(CS292&gt;0,"HIP"," ")</f>
        <v> </v>
      </c>
      <c r="CV292" s="9" t="n">
        <v>0</v>
      </c>
      <c r="CW292" s="10" t="str">
        <f aca="false">IF(CV292&gt;0,"1", " ")</f>
        <v> </v>
      </c>
      <c r="CX292" s="10" t="str">
        <f aca="false">IF(CV292&gt;0,"HIP"," ")</f>
        <v> </v>
      </c>
      <c r="CY292" s="9" t="n">
        <v>-0.25</v>
      </c>
      <c r="CZ292" s="11" t="n">
        <v>2</v>
      </c>
      <c r="DA292" s="10" t="s">
        <v>157</v>
      </c>
      <c r="DB292" s="9" t="n">
        <v>0</v>
      </c>
      <c r="DC292" s="11" t="str">
        <f aca="false">IF(DB292&lt;0,"2"," ")</f>
        <v> </v>
      </c>
      <c r="DD292" s="11" t="str">
        <f aca="false">IF(DB292&lt;0,"MIO"," ")</f>
        <v> </v>
      </c>
      <c r="DE292" s="9" t="n">
        <v>-0.25</v>
      </c>
      <c r="DF292" s="10" t="str">
        <f aca="false">IF(DE292&lt;0,"3"," ")</f>
        <v>3</v>
      </c>
      <c r="DG292" s="10" t="str">
        <f aca="false">IF(DE292&lt;0,"AST"," ")</f>
        <v>AST</v>
      </c>
      <c r="DH292" s="9" t="n">
        <v>-0.25</v>
      </c>
      <c r="DI292" s="10" t="str">
        <f aca="false">IF(DH292&lt;0,"3"," ")</f>
        <v>3</v>
      </c>
      <c r="DJ292" s="10" t="str">
        <f aca="false">IF(DH292&lt;0,"AST"," ")</f>
        <v>AST</v>
      </c>
      <c r="DK292" s="9" t="n">
        <v>0</v>
      </c>
      <c r="DL292" s="10" t="str">
        <f aca="false">IF(DK292&gt;0,"4"," ")</f>
        <v> </v>
      </c>
      <c r="DM292" s="10" t="str">
        <f aca="false">IF(DK292&gt;0,"PRE"," ")</f>
        <v> </v>
      </c>
      <c r="DN292" s="9" t="n">
        <v>0</v>
      </c>
      <c r="DO292" s="10" t="str">
        <f aca="false">IF(DN292&gt;0,"4"," ")</f>
        <v> </v>
      </c>
      <c r="DP292" s="10" t="str">
        <f aca="false">IF(DN292&gt;0,"PRE"," ")</f>
        <v> </v>
      </c>
      <c r="DS292" s="12" t="str">
        <f aca="false">CONCATENATE(CO292,CU292,DA292,DG292,DM292)</f>
        <v>  MIOAST </v>
      </c>
      <c r="DT292" s="10" t="str">
        <f aca="false" t="array" ref="DT292">_xlfn.IFS(DS292="EME    ","0", DS292=" HIP   ","1", DS292="  MIO  ","2", DS292="   AST ","3", DS292="    PRE","4", DS292="EME   PRE","5", DS292=" HIP  PRE","6", DS292=" HIP AST ","7", DS292="  MIO PRE","8", DS292="  MIOAST ","9", DS292="   ASTPRE","10",DS292=" HIP ASTPRE","11", DS292="  MIOASTPRE","12", DS292="     ","0")</f>
        <v>9</v>
      </c>
      <c r="DV292" s="1" t="e">
        <f aca="false" t="array" ref="DV292">_xlfn.IFS(DU292="SI","2", DU292="NO","1")</f>
        <v>#N/A</v>
      </c>
      <c r="DX292" s="11" t="str">
        <f aca="false">IF(DW292=0,"1","2")</f>
        <v>1</v>
      </c>
      <c r="DY292" s="11" t="str">
        <f aca="false" t="array" ref="DY292">_xlfn.IFS(DW292=0,"0", DW292=0.25, "1", DW292=0.5,"2", DW292=0.75,"3", DW292=1,"4",DW292=1.25,"5", DW292=1.5,"6", DW292=1.75,"7", DW292=2,"8")</f>
        <v>0</v>
      </c>
      <c r="EA292" s="11" t="str">
        <f aca="false">IF(DZ292=0,"1","2")</f>
        <v>1</v>
      </c>
      <c r="EB292" s="11" t="str">
        <f aca="false" t="array" ref="EB292">_xlfn.IFS(DZ292=0,"0", DZ292=0.25, "1", DZ292=0.5,"2", DZ292=0.75,"3", DZ292=1,"4",DZ292=1.25,"5", DZ292=1.5,"6", DZ292=1.75,"7", DZ292=2,"8")</f>
        <v>0</v>
      </c>
      <c r="ED292" s="10" t="str">
        <f aca="false">IF(EC292=0,"1","2")</f>
        <v>1</v>
      </c>
      <c r="EE292" s="11" t="str">
        <f aca="false" t="array" ref="EE292">_xlfn.IFS(EC292=0,"0", EC292=-0.25, "1", EC292=-0.5,"2", EC292=-0.75,"3", EC292=-1,"4",EC292=-1.25,"5", EC292=-1.5,"6", EC292=-1.75,"7", EC292=-2,"8", EC292=-2.25,"9",EC292=-2.5,"10", EC292=-2.75,"11", EC292=-3,"12", EC292=-3.25,"13", EC292=-3.5,"14", EC292=-3.75,"15",EC292=-4,"16")</f>
        <v>0</v>
      </c>
      <c r="EG292" s="10" t="str">
        <f aca="false">IF(EF292=0,"1","2")</f>
        <v>1</v>
      </c>
      <c r="EH292" s="11" t="str">
        <f aca="false" t="array" ref="EH292">_xlfn.IFS(EF292=0,"0", EF292=-0.25, "1", EF292=-0.5,"2", EF292=-0.75,"3", EF292=-1,"4",EF292=-1.25,"5", EF292=-1.5,"6", EF292=-1.75,"7", EF292=-2,"8", EF292=-2.25,"9",EF292=-2.5,"10", EF292=-2.75,"11", EF292=-3,"12", EF292=-3.25,"13", EF292=-3.5,"14", EF292=-3.75,"15",EF292=-4,"16")</f>
        <v>0</v>
      </c>
      <c r="EJ292" s="11" t="str">
        <f aca="false">IF(EI292=0,"1","2")</f>
        <v>1</v>
      </c>
      <c r="EK292" s="11" t="str">
        <f aca="false" t="array" ref="EK292">_xlfn.IFS(EI292=0,"0", EI292=-0.25, "1", EI292=-0.5,"2", EI292=-0.75,"3", EI292=-1,"4",EI292=-1.25,"5", EI292=-1.5,"6", EI292=-1.75,"7", EI292=-2,"8", EI292=-2.25,"9", EI292=-2.25,"9",EI292=-2.5,"10", EI292=-2.75,"11", EI292=-3,"12", EI292=-3.25,"13", EI292=-3.5,"14", EI292=-3.75,"15",EI292=-4,"16", EI292=0.25, "17", EI292=0.5, "18")</f>
        <v>0</v>
      </c>
      <c r="EM292" s="11" t="str">
        <f aca="false">IF(EL292=0,"1","2")</f>
        <v>1</v>
      </c>
      <c r="EN292" s="11" t="str">
        <f aca="false" t="array" ref="EN292">_xlfn.IFS(EL292=0.25,"17",EL292=0.5,"18", EL292=0,"0", EL292=-0.25, "1", EL292=-0.5,"2", EL292=-0.75,"3", EL292=-1,"4",EL292=-1.25,"5", EL292=-1.5,"6", EL292=-1.75,"7", EL292=-2,"8",EL292= -2.25,"9",EL292=-2.5,"10",EL292= -2.75,"11",EL292= -3,"12",EL292= -3.25,"13",EL292= -3.5,"14",EL292= -3.75,"15",EL292=-4,"16")</f>
        <v>0</v>
      </c>
      <c r="EP292" s="11" t="str">
        <f aca="false">IF(EO292=0,"1","2")</f>
        <v>1</v>
      </c>
      <c r="EQ292" s="11" t="str">
        <f aca="false" t="array" ref="EQ292">_xlfn.IFS(EO292=0,"0", EO292=0.25, "1", EO292=0.5,"2", EO292=0.75,"3", EO292=1,"4",EO292=1.25,"5", EO292=1.5,"6", EO292=1.75,"7", EO292=2,"8", EO292=2.25,"9", EO292=2.25,"9",EO292=2.5,"10", EO292=2.75,"11", EO292=3,"12", EO292=3.25,"13", EO292=3.5,"14", EO292=3.75,"15",EO292=4,"16", EO292=-0.25, "17", bq=-0.5, "18")</f>
        <v>0</v>
      </c>
      <c r="ES292" s="11" t="str">
        <f aca="false">IF(ER292=0,"1","2")</f>
        <v>1</v>
      </c>
      <c r="ET292" s="11" t="str">
        <f aca="false" t="array" ref="ET292">_xlfn.IFS(ER292=0,"0", ER292=0.25, "1", ER292=0.5,"2", ER292=0.75,"3", ER292=1,"4",ER292=1.25,"5", ER292=1.5,"6", ER292=1.75,"7", ER292=2,"8", ER292=2.25,"9", ER292=2.25,"9",ER292=2.5,"10", ER292=2.75,"11", ER292=3,"12", ER292=3.25,"13", ER292=3.5,"14", ER292=3.75,"15",ER292=4,"16", ER292=-0.25, "17", bq=-0.5, "18")</f>
        <v>0</v>
      </c>
      <c r="EV292" s="14" t="e">
        <f aca="false">VLOOKUP(EU292,LEYENDA!$G$2:$H$8,2,TRUE())</f>
        <v>#N/A</v>
      </c>
      <c r="EW292" s="14" t="e">
        <f aca="false" t="array" ref="EW292">_xlfn.IFS(EV292="0-5","1", EV292="6-12","2", EV292="13-18","3", EV292="19-24","4", EV292="25-36","5", EV292="37-48","6", EV292="49-60","7")</f>
        <v>#N/A</v>
      </c>
    </row>
    <row r="293" customFormat="false" ht="13.5" hidden="false" customHeight="false" outlineLevel="0" collapsed="false">
      <c r="A293" s="1" t="n">
        <v>73</v>
      </c>
      <c r="B293" s="32" t="n">
        <v>2</v>
      </c>
      <c r="C293" s="33" t="n">
        <v>42003</v>
      </c>
      <c r="D293" s="6"/>
      <c r="E293" s="5" t="str">
        <f aca="false">VLOOKUP(A293,'286'!$A$3:$J$600,10,FALSE())</f>
        <v>GARCÍA LOZOYA, MARA</v>
      </c>
      <c r="F293" s="4" t="str">
        <f aca="false">VLOOKUP(A293,'286'!$A$3:$I$1768,3,FALSE())</f>
        <v>GARLOMA</v>
      </c>
      <c r="G293" s="6" t="n">
        <f aca="false">VLOOKUP(A293,'286'!$A$3:$I$1768,4,FALSE())</f>
        <v>38613</v>
      </c>
      <c r="H293" s="7" t="n">
        <f aca="false">YEAR(C293)-YEAR(G293)</f>
        <v>9</v>
      </c>
      <c r="I293" s="1" t="str">
        <f aca="false">VLOOKUP(H293,LEYENDA!$C$2:$D$6,2,TRUE())</f>
        <v>0-12</v>
      </c>
      <c r="J293" s="5" t="str">
        <f aca="false">VLOOKUP(A293,'286'!$A$3:$I$1768,7,FALSE())</f>
        <v>M</v>
      </c>
      <c r="K293" s="8" t="n">
        <f aca="false">VLOOKUP(A293,'286'!$A$3:$I$1768,2,FALSE())</f>
        <v>0</v>
      </c>
      <c r="L293" s="4" t="str">
        <f aca="false">VLOOKUP(A293,'286'!$A$3:$I$1768,8,FALSE())</f>
        <v>D</v>
      </c>
      <c r="M293" s="4" t="str">
        <f aca="false">VLOOKUP(A293,'286'!$A$3:$I$1768,9,FALSE())</f>
        <v>D</v>
      </c>
      <c r="N293" s="8" t="str">
        <f aca="false">IF(R293=O293, "MISMA","CONTRARIA")</f>
        <v>MISMA</v>
      </c>
      <c r="O293" s="8" t="str">
        <f aca="false" t="array" ref="O293">_xlfn.IFS(L293="D","1", L293="I","2")</f>
        <v>1</v>
      </c>
      <c r="P293" s="8" t="e">
        <f aca="false" t="array" ref="P293">_xlfn.IFS(K293="OD","1", K293="OI","2")</f>
        <v>#N/A</v>
      </c>
      <c r="Q293" s="1" t="str">
        <f aca="false" t="array" ref="Q293">_xlfn.IFS(J293="M","1", J293="H","2")</f>
        <v>1</v>
      </c>
      <c r="R293" s="8" t="str">
        <f aca="false" t="array" ref="R293">_xlfn.IFS(M293="D","1", M293="I","2")</f>
        <v>1</v>
      </c>
      <c r="S293" s="1" t="str">
        <f aca="false" t="array" ref="S293">_xlfn.IFS(N293="CONTRARIA", "1",N293= "MISMA","2")</f>
        <v>2</v>
      </c>
      <c r="T293" s="1" t="str">
        <f aca="false" t="array" ref="T293">_xlfn.IFS(I293="0-12","1", I293="13-24","2", I293="25-40","3", I293="41-60","4", I293="61-100","5")</f>
        <v>1</v>
      </c>
      <c r="U293" s="9" t="n">
        <v>0.5</v>
      </c>
      <c r="V293" s="1" t="str">
        <f aca="false">IF(U293="","",IF(AND(U293&gt;=-9,U293&lt;=-6.5),"-9 a -6,5",IF(AND(U293&gt;=-6,U293&lt;=-3.5),"-6 a -3,5",IF(AND(U293&gt;=-3,U293&lt;=-1),"-3 a -1",IF(U293=-0.5,"-0,5",IF(AND(U293&gt;=0,U293&lt;=2.5),"0 a 2,5",IF(AND(U293&gt;=3,U293&lt;=5.5),"3 a 5,5",IF(AND(U293&gt;=6,U293&lt;=8.5),"6 a 8,5",IF(AND(U293&gt;=9,U293&lt;=20),"9 a 20","Fuera de rango")))))))))</f>
        <v>0 a 2,5</v>
      </c>
      <c r="W293" s="11" t="n">
        <f aca="false">IF(V293="","",IF(V293="-9 a -6,5",2,IF(V293="-6 a -3,5",3,IF(V293="-3 a -1",4,IF(V293="-0,5","NORMA",IF(V293="0 a 2,5",5,IF(V293="3 a 5,5",6,IF(V293="6 a 8,5",7,IF(V293="9 a 20",8,"Fuera de rango")))))))))</f>
        <v>5</v>
      </c>
      <c r="X293" s="9" t="n">
        <v>16</v>
      </c>
      <c r="Y293" s="11" t="str">
        <f aca="false">IF(X293="","",IF(AND(X293&gt;=0,X293&lt;=4),"0 a 4",IF(AND(X293&gt;=4.5,X293&lt;=8.5),"4,5 a 8,5",IF(X293=9,"9",IF(AND(X293&gt;=9.5,X293&lt;=13),"9,5 a 13",IF(AND(X293&gt;=13.5,X293&lt;=20),"13,5 a 20",IF(AND(X293&gt;=20.5,X293&lt;=35),"20,5 a 35","Fuera de rango")))))))</f>
        <v>13,5 a 20</v>
      </c>
      <c r="Z293" s="11" t="n">
        <f aca="false">IF(Y293="","",IF(Y293="0 a 4",1,IF(Y293="4,5 a 8,5",2,IF(Y293="9","NORMA",IF(Y293="9,5 a 13",3,IF(Y293="13,5 a 20",4,IF(Y293="20,5 a 35",5,"Fuera de rango")))))))</f>
        <v>4</v>
      </c>
      <c r="AA293" s="9" t="n">
        <v>25</v>
      </c>
      <c r="AB293" s="10" t="str">
        <f aca="false">IF(AA293="","",IF(AND(AA293&gt;=0,AA293&lt;=9),"0 a 9",IF(AND(AA293&gt;=9.5,AA293&lt;=18.5),"9,5 a 18,5",IF(AA293=19,"19",IF(AND(AA293&gt;=19.5,AA293&lt;=28),"19,5 a 28",IF(AND(AA293&gt;=28.5,AA293&lt;=40),"28,5 a 40","Fuera de rango"))))))</f>
        <v>19,5 a 28</v>
      </c>
      <c r="AC293" s="11" t="n">
        <f aca="false" t="array" ref="AC293">_xlfn.IFS(AB293="","",AB293="0 a 9",1,AB293="9,5 a 18,5",2,AB293="19","NORMA",AB293="19,5 a 28",3,AB293="28,5 a 40",4,TRUE(),"Fuera de rango")</f>
        <v>3</v>
      </c>
      <c r="AD293" s="9" t="n">
        <v>4</v>
      </c>
      <c r="AE293" s="10" t="str">
        <f aca="false">IF(AD293="","",IF(AND(AD293&gt;=-10,AD293&lt;=0),"De -10 a 0",IF(AND(AD293&gt;=0.5,AD293&lt;=9.5),"0,5 a 9,5",IF(AD293=10,"10",IF(AND(AD293&gt;=10.5,AD293&lt;=20),"10,5 a 20",IF(AND(AD293&gt;=20.5,AD293&lt;=40),"20,5 a 40","Fuera de rango"))))))</f>
        <v>0,5 a 9,5</v>
      </c>
      <c r="AF293" s="12" t="n">
        <f aca="false">IF(AD293="","",IF(AND(AD293&gt;=-10,AD293&lt;=0),1,IF(AND(AD293&gt;=0.5,AD293&lt;=9.5),2,IF(AD293=10,"NORMA",IF(AND(AD293&gt;=10.5,AD293&lt;=20),3,IF(AND(AD293&gt;=20.5,AD293&lt;=40),4,""))))))</f>
        <v>2</v>
      </c>
      <c r="AG293" s="9" t="n">
        <v>9</v>
      </c>
      <c r="AH293" s="10" t="str">
        <f aca="false">IF(AG293="","",IF(AND(AG293&gt;=0,AG293&lt;=4),"0 a 4",IF(AND(AG293&gt;=4.5,AG293&lt;=8.5),"4,5 a 8,5",IF(AG293=9,"9",IF(AND(AG293&gt;=9.5,AG293&lt;=13),"9,5 a 13",IF(AND(AG293&gt;=13.5,AG293&lt;=25),"13,5 a 25","Fuera de rango"))))))</f>
        <v>9</v>
      </c>
      <c r="AI293" s="10" t="str">
        <f aca="false">IF(AH293="","",IF(AH293="0 a 4",1,IF(AH293="4,5 a 8,5",2,IF(AH293="9","NORMA",IF(AH293="9,5 a 13",3,IF(AH293="13,5 a 25",4,""))))))</f>
        <v>NORMA</v>
      </c>
      <c r="AJ293" s="9" t="n">
        <v>3</v>
      </c>
      <c r="AK293" s="10" t="str">
        <f aca="false">IF(AJ293="","",IF(AND(AJ293&gt;=-15,AJ293&lt;=-10.5),"-15 a -10,5",IF(AND(AJ293&gt;=-10,AJ293&lt;=-4),"-10 a -4",IF(AND(AJ293&gt;=-4.5,AJ293&lt;=0),"-4,5 a 0",IF(AND(AJ293&gt;=0.5,AJ293&lt;=4.5),"0,5 a 4,5",IF(AJ293=5,"5",IF(AND(AJ293&gt;=5.5,AJ293&lt;=10),"5,5 a 10",IF(AND(AJ293&gt;=10.5,AJ293&lt;=20),"10,5 a 20","Fuera de rango"))))))))</f>
        <v>0,5 a 4,5</v>
      </c>
      <c r="AL293" s="11" t="n">
        <f aca="false">IF(AK293="","",IF(AK293="-15 a -10,5",1,IF(AK293="-10 a -4",2,IF(AK293="-4,5 a 0",3,IF(AK293="0,5 a 4,5",4,IF(AK293="5","NORMA",IF(AK293="5,5 a 10",5,IF(AK293="10,5 a 20",6,"Error"))))))))</f>
        <v>4</v>
      </c>
      <c r="AM293" s="9" t="n">
        <v>2</v>
      </c>
      <c r="AN293" s="10" t="str">
        <f aca="false">IF(AM293="","",IF(AND(AM293&gt;=-7.5,AM293&lt;=-5.5),"-7,5 a -5,5",IF(AND(AM293&gt;=-5,AM293&lt;=-3),"-5 a -3",IF(AND(AM293&gt;=-2.5,AM293&lt;=-0.5),"-2,5 a -0,5",IF(AM293=0,"0,00",IF(AND(AM293&gt;=0.5,AM293&lt;=2.5),"0,5 a 2,5",IF(AND(AM293&gt;=3,AM293&lt;=5),"3 a 5",IF(AND(AM293&gt;=5.5,AM293&lt;=7.5),"5,5 a 7,5",IF(AND(AM293&gt;=8,AM293&lt;=10),"8 a 10","Fuera de rango")))))))))</f>
        <v>0,5 a 2,5</v>
      </c>
      <c r="AO293" s="11" t="n">
        <f aca="false">IF(AN293="","",IF(AN293="-7,5 a -5,5",1,IF(AN293="-5 a -3",2,IF(AN293="-2,5 a -0,5",3,IF(AN293="0,00","NORMA",IF(AN293="0,5 a 2,5",4,IF(AN293="3 a 5",5,IF(AN293="5,5 a 7,5",6,IF(AN293="8 a 10",7,"Error")))))))))</f>
        <v>4</v>
      </c>
      <c r="AP293" s="9" t="n">
        <v>3</v>
      </c>
      <c r="AQ293" s="10" t="str">
        <f aca="false">IF(AP293="","",IF(AND(AP293&gt;=-20,AP293&lt;=-9.5),"-20 a -9,5",IF(AND(AP293&gt;=-9,AP293&lt;=-6.5),"-9 a -6,5",IF(AP293=-6,"-6",IF(AND(AP293&gt;=-5.5,AP293&lt;=-3),"-5,5 a -3",IF(AND(AP293&gt;=-2.5,AP293&lt;=0),"-2,5 a 0",IF(AND(AP293&gt;=0.5,AP293&lt;=3),"0,5 a 3",IF(AND(AP293&gt;=3.5,AP293&lt;=6),"3,5 a 6",IF(AND(AP293&gt;=6.5,AP293&lt;=9),"6,5 a 9",IF(AND(AP293&gt;=9.5,AP293&lt;=20),"9,5 a 20","Fuera de rango"))))))))))</f>
        <v>0,5 a 3</v>
      </c>
      <c r="AR293" s="11" t="n">
        <f aca="false">IF(AQ293="","",IF(AQ293="-20 a -9,5",1,IF(AQ293="-9 a -6,5",2,IF(AQ293="-6","NORMA",IF(AQ293="-5,5 a -3",3,IF(AQ293="-2,5 a 0",4,IF(AQ293="0,5 a 3",5,IF(AQ293="3,5 a 6",6,IF(AQ293="6,5 a 9",7,IF(AQ293="9,5 a 20",8,""))))))))))</f>
        <v>5</v>
      </c>
      <c r="AS293" s="9" t="n">
        <v>5</v>
      </c>
      <c r="AT293" s="10" t="str">
        <f aca="false">IF(AS293="","",IF(AND(AS293&gt;=-16,AS293&lt;=-14),"-16 a -14",IF(AND(AS293&gt;=-13.5,AS293&lt;=-11.5),"-13,5 a -11,5",IF(AND(AS293&gt;=-11,AS293&lt;=-9),"-11 a -9",IF(AND(AS293&gt;=-8.5,AS293&lt;=-6.5),"-8,5 a -6,5",IF(AND(AS293&gt;=-6,AS293&lt;=-4),"-6 a -4",IF(AND(AS293&gt;=-3.5,AS293&lt;=-1.5),"-3,5 a -1,5",IF(AND(AS293&gt;=-1,AS293&lt;=1),"-1 a 1",IF(AND(AS293&gt;=1.5,AS293&lt;=3.5),"1,5 a 3,5",IF(AND(AS293&gt;=4,AS293&lt;=6),"4 a 6",IF(AND(AS293&gt;=6.5,AS293&lt;=8.5),"6,5 a 8,5",IF(AND(AS293&gt;=9,AS293&lt;=11),"9 a 11",IF(AND(AS293&gt;=11.5,AS293&lt;=13.5),"11,5 a 13,5",IF(AND(AS293&gt;=14,AS293&lt;=16),"14 a 16",IF(AND(AS293&gt;=16.5,AS293&lt;=18.5),"16,5 a 18,5",IF(AND(AS293&gt;=19,AS293&lt;=21),"19 a 21","Fuera de rango"))))))))))))))))</f>
        <v>4 a 6</v>
      </c>
      <c r="AU293" s="11" t="str">
        <f aca="false" t="array" ref="AU293">IF(AT293="","",_xlfn.IFS(AT293="-16 a -14",1,AT293="-13,5 a -11,5",2,AT293="-11 a -9",3,AT293="-8,5 a -6,5",4,AT293="-6 a -4",5,AT293="-3,5 a -1,5",6,AT293="-1 a 1",7,AT293="1,5 a 3,5",8,AT293="4 a 6","NORMA",AT293="6,5 a 8,5",9,AT293="9 a 11",10,AT293="11,5 a 13,5",11,AT293="14 a 16",12,AT293="16,5 a 18,5",13,AT293="19 a 21",14,TRUE(),""))</f>
        <v>NORMA</v>
      </c>
      <c r="AV293" s="9" t="n">
        <v>1</v>
      </c>
      <c r="AW293" s="10" t="str">
        <f aca="false">IF(AV293="","",IF(AND(AV293&gt;=-1,AV293&lt;=-0.5),"-1 a -0,5",IF(AND(AV293&gt;-0.5,AV293&lt;=0),"De -0,5 a 0",IF(AND(AV293&gt;=0.25,AV293&lt;=0.75),"0,25 a 0,75",IF(AND(AV293&gt;=1,AV293&lt;=1.5),"1 a 1,5",IF(AND(AV293&gt;=1.75,AV293&lt;=2.25),"1,75 a 2,25",IF(AND(AV293&gt;=2.5,AV293&lt;=3),"2,5 a 3",IF(AND(AV293&gt;=3.25,AV293&lt;=3.75),"3,25 a 3,75","Fuera de rango"))))))))</f>
        <v>1 a 1,5</v>
      </c>
      <c r="AX293" s="10" t="n">
        <f aca="false">IF(AW293="","",IF(OR(AW293="-1 a -0,5",AW293="-1 a -0.5"),1,IF(OR(AW293="De -0,5 a 0",AW293="-0,5 a 0",AW293="De -0.5 a 0"),2,IF(OR(AW293="0,25 a 0,75",AW293="0.25 a 0.75"),"NORMA",IF(OR(AW293="1 a 1,5",AW293="1 a 1.5"),3,IF(OR(AW293="1,75 a 2,25",AW293="1.75 a 2.25"),4,IF(OR(AW293="2,5 a 3",AW293="2.5 a 3"),5,IF(OR(AW293="3,25 a 3,75",AW293="3.25 a 3.75"),6,""))))))))</f>
        <v>3</v>
      </c>
      <c r="AY293" s="9" t="n">
        <v>-1</v>
      </c>
      <c r="AZ293" s="10" t="str">
        <f aca="false">IF(AY293="","",IF(AND(AY293&gt;=-20,AY293&lt;=-9.5),"-20 a -9,5",IF(AND(AY293&gt;=-9,AY293&lt;=-6.5),"-9 a -6,5",IF(AY293=-6,"-6",IF(AND(AY293&gt;=-5.5,AY293&lt;=-3),"-5,5 a -3",IF(AND(AY293&gt;=-2.5,AY293&lt;=0),"-2,5 a 0",IF(AND(AY293&gt;=0.5,AY293&lt;=3),"0,5 a 3",IF(AND(AY293&gt;=3.5,AY293&lt;=6),"3,5 a 6","Fuera de rango"))))))))</f>
        <v>-2,5 a 0</v>
      </c>
      <c r="BA293" s="11" t="n">
        <f aca="false">IF(AZ293="","",IF(AZ293="-20 a -9,5",1,IF(AZ293="-9 a -6,5",2,IF(AZ293="-6","NORMA",IF(AZ293="-5,5 a -3",3,IF(AZ293="-2,5 a 0",4,IF(AZ293="0,5 a 3",5,IF(AZ293="3,5 a 6",6,""))))))))</f>
        <v>4</v>
      </c>
      <c r="BB293" s="9" t="n">
        <v>0</v>
      </c>
      <c r="BC293" s="10" t="str">
        <f aca="false" t="array" ref="BC293">IF(BB293="","",_xlfn.IFS(AND(BB293&gt;=0,BB293&lt;=2),"0 a 2",AND(BB293&gt;=2.5,BB293&lt;=4.5),"2,5 a 4,5",AND(BB293&gt;=5,BB293&lt;=7),"5 a 7",AND(BB293&gt;=7.5,BB293&lt;=9.5),"7,5 a 9,5",AND(BB293&gt;=10,BB293&lt;=12),"10 a 12",AND(BB293&gt;=12.5,BB293&lt;=14.5),"12,5 a 14,5",BB293=15,"15",AND(BB293&gt;=15.5,BB293&lt;=17.5),"15,5 a 17,5",AND(BB293&gt;=18,BB293&lt;=20),"18 a 20",AND(BB293&gt;=20.5,BB293&lt;=22.5),"20,5 a 22,5",AND(BB293&gt;=23,BB293&lt;=25),"23 a 25",TRUE(),"Fuera de rango"))</f>
        <v>0 a 2</v>
      </c>
      <c r="BD293" s="11" t="n">
        <f aca="false" t="array" ref="BD293">IF(BC293="","",_xlfn.IFS(BC293="0 a 2",1,BC293="2,5 a 4,5",2,BC293="5 a 7",3,BC293="7,5 a 9,5",4,BC293="10 a 12",5,BC293="12,5 a 14,5",6,BC293="15","NORMA",BC293="15,5 a 17,5",7,BC293="18 a 20",8,BC293="20,5 a 22,5",9,BC293="23 a 25",10,TRUE(),"Fuera de rango"))</f>
        <v>1</v>
      </c>
      <c r="BE293" s="9" t="n">
        <v>27</v>
      </c>
      <c r="BF293" s="10" t="str">
        <f aca="false">IF(BE293="","",IF(AND(BE293&gt;=-20,BE293&lt;=-10),"-20 a -10",IF(AND(BE293&gt;=-9.5,BE293&lt;=0.5),"-9,5 a 0,5",IF(AND(BE293&gt;=1,BE293&lt;=11),"1 a 11",IF(AND(BE293&gt;=11.5,BE293&lt;=20.5),"11,5 a 20,5",IF(BE293=21,"21",IF(AND(BE293&gt;=21.5,BE293&lt;=31.5),"21,5 a 31,5",IF(AND(BE293&gt;=32,BE293&lt;=42),"32 a 42","Fuera de rango"))))))))</f>
        <v>21,5 a 31,5</v>
      </c>
      <c r="BG293" s="11" t="n">
        <f aca="false">IF(BF293="","",IF(BF293="-20 a -10",1,IF(BF293="-9,5 a 0,5",2,IF(BF293="1 a 11",3,IF(BF293="11,5 a 20,5",4,IF(BF293="21","NORMA",IF(BF293="21,5 a 31,5",5,IF(BF293="32 a 42",6,""))))))))</f>
        <v>5</v>
      </c>
      <c r="BH293" s="9" t="n">
        <v>10</v>
      </c>
      <c r="BI293" s="10" t="str">
        <f aca="false">IF(BH293="","",IF(AND(BH293&gt;=-20,BH293&lt;=-15),"-20 a -15",IF(AND(BH293&gt;=-14.5,BH293&lt;=-9.5),"-14,5 a -9,5",IF(AND(BH293&gt;=-9,BH293&lt;=-4),"-9 a -4",IF(AND(BH293&gt;=-3.5,BH293&lt;=2.5),"-3,5 a 2,5",IF(AND(BH293&gt;=3,BH293&lt;=8),"3 a 8",IF(AND(BH293&gt;=8.5,BH293&lt;=14.5),"8,5 a 14,5",IF(BH293=15,"15",IF(AND(BH293&gt;=15.5,BH293&lt;=20.5),"15,5 a 20,5",IF(AND(BH293&gt;=21,BH293&lt;=26),"21 a 26","Fuera de rango"))))))))))</f>
        <v>8,5 a 14,5</v>
      </c>
      <c r="BJ293" s="11" t="n">
        <f aca="false">IF(BI293="","",IF(BI293="-20 a -15",1,IF(BI293="-14,5 a -9,5",2,IF(BI293="-9 a -4",3,IF(BI293="-3,5 a 2,5",4,IF(BI293="3 a 8",5,IF(BI293="8,5 a 14,5",6,IF(BI293="15","NORMA",IF(BI293="15,5 a 20,5",7,IF(BI293="21 a 26",8,IF(BI293="26,5 a 31,5",9,"")))))))))))</f>
        <v>6</v>
      </c>
      <c r="BK293" s="9" t="n">
        <v>0</v>
      </c>
      <c r="BL293" s="10" t="str">
        <f aca="false">IF(BK293="","",IF(AND(BK293&gt;=0,BK293&lt;=2),"0 - 2",IF(AND(BK293&gt;=2.5,BK293&lt;=4.5),"2,5 - 4,5",IF(AND(BK293&gt;=5,BK293&lt;=7),"5 - 7",IF(AND(BK293&gt;=7.5,BK293&lt;=9.5),"7,5 - 9,5",IF(AND(BK293&gt;=10,BK293&lt;=12),"10 - 12",IF(AND(BK293&gt;=12.5,BK293&lt;=13.5),"12,5 - 13,5",IF(BK293=14,"14",IF(AND(BK293&gt;=14.5,BK293&lt;=16.5),"14,5 - 16,5",IF(AND(BK293&gt;=17,BK293&lt;=19),"17 - 19",IF(AND(BK293&gt;=19.5,BK293&lt;=21.5),"19,5 - 21,5",IF(AND(BK293&gt;=22,BK293&lt;=24),"22 - 24",IF(AND(BK293&gt;=24.5,BK293&lt;=26.5),"24,5 - 26,5",IF(AND(BK293&gt;=27,BK293&lt;=29),"27 - 29",IF(AND(BK293&gt;=29.5,BK293&lt;=30),"29,5 - 30","Fuera de rango")))))))))))))))</f>
        <v>0 - 2</v>
      </c>
      <c r="BM293" s="11" t="n">
        <f aca="false">IF(BL293="","",IF(BL293="0 - 2",1,IF(BL293="2,5 - 4,5",2,IF(BL293="5 - 7",3,IF(BL293="7,5 - 9,5",4,IF(BL293="10 - 12",5,IF(BL293="12,5 - 13,5",6,IF(BL293="14","NORMA",IF(BL293="14,5 - 16,5",7,IF(BL293="17 - 19",8,IF(BL293="19,5 - 21,5",9,IF(BL293="22 - 24",10,IF(BL293="24,5 - 26,5",11,IF(BL293="27 - 29",12,IF(BL293="29,5 - 30",13,"")))))))))))))))</f>
        <v>1</v>
      </c>
      <c r="BN293" s="9" t="n">
        <v>15</v>
      </c>
      <c r="BO293" s="11" t="str">
        <f aca="false">IF(BN293="","",IF(AND(BN293&gt;=-20,BN293&lt;=-10),"-20 a -10",IF(AND(BN293&gt;=-9.5,BN293&lt;=0.5),"-9,5 a 0,5",IF(AND(BN293&gt;=1,BN293&lt;=11),"1 a 11",IF(AND(BN293&gt;=11.5,BN293&lt;=21.5),"11,5 a 21,5",IF(BN293=22,"22",IF(AND(BN293&gt;=22.5,BN293&lt;=32.5),"22,5 a 32,5",IF(AND(BN293&gt;=33,BN293&lt;=43),"33 a 43","Fuera de rango"))))))))</f>
        <v>11,5 a 21,5</v>
      </c>
      <c r="BP293" s="11" t="n">
        <f aca="false">IF(BO293="","",IF(BO293="-20 a -10",1,IF(BO293="-9,5 a 0,5",2,IF(BO293="1 a 11",3,IF(BO293="11,5 a 21,5",4,IF(BO293="22","NORMA",IF(BO293="22,5 a 32,5",5,IF(BO293="33 a 43",6,""))))))))</f>
        <v>4</v>
      </c>
      <c r="BQ293" s="9" t="n">
        <v>7</v>
      </c>
      <c r="BR293" s="10" t="str">
        <f aca="false">IF(BQ293="","",IF(AND(BQ293&gt;=-20,BQ293&lt;=-15),"-20 a -15",IF(AND(BQ293&gt;=-14.5,BQ293&lt;=-9.5),"-14,5 a -9,5",IF(AND(BQ293&gt;=-9,BQ293&lt;=-4),"-9 a -4",IF(AND(BQ293&gt;=-3.5,BQ293&lt;=2.5),"-3,5 a 2,5",IF(AND(BQ293&gt;=3,BQ293&lt;=8),"3 a 8",IF(AND(BQ293&gt;=8.5,BQ293&lt;=13.5),"8,5 a 13,5",IF(AND(BQ293&gt;=14,BQ293&lt;=17.5),"14 a 17,5",IF(BQ293=18,"18",IF(AND(BQ293&gt;=18.5,BQ293&lt;=23.5),"18,5 a 23,5",IF(AND(BQ293&gt;=24,BQ293&lt;=29),"24 a 29",IF(AND(BQ293&gt;=29.5,BQ293&lt;=34.5),"29,5 a 34,5",IF(AND(BQ293&gt;=35,BQ293&lt;=40),"35 a 40","Fuera de rango")))))))))))))</f>
        <v>3 a 8</v>
      </c>
      <c r="BS293" s="11" t="n">
        <f aca="false">IF(BR293="","",IF(BR293="-20 a -15",1,IF(BR293="-14,5 a -9,5",2,IF(BR293="-9 a -4",3,IF(BR293="-3,5 a 2,5",4,IF(BR293="3 a 8",5,IF(BR293="8,5 a 13,5",6,IF(BR293="14 a 17,5",7,IF(BR293="18","NORMA",IF(BR293="18,5 a 23,5",8,IF(BR293="24 a 29",9,IF(BR293="29,5 a 34,5",10,IF(BR293="35 a 40",11,"")))))))))))))</f>
        <v>5</v>
      </c>
      <c r="BT293" s="9" t="n">
        <v>1.5</v>
      </c>
      <c r="BU293" s="10" t="str">
        <f aca="false">IF(BT293="","",IF(AND(BT293&gt;=-20,BT293&lt;=-18),"-20 a -18",IF(AND(BT293&gt;=-17.5,BT293&lt;=-15.5),"-17,5 a -15,5",IF(AND(BT293&gt;=-15,BT293&lt;=-13),"-15 a -13",IF(AND(BT293&gt;=-12.5,BT293&lt;=-10.5),"-12,5 a -10,5",IF(AND(BT293&gt;=-10,BT293&lt;=-8),"-10 a -8",IF(AND(BT293&gt;=-7.5,BT293&lt;=-5.5),"-7,5 a -5,5",IF(AND(BT293&gt;=-5,BT293&lt;=-3),"-5 a -3",IF(AND(BT293&gt;=-2.5,BT293&lt;=-0.5),"-2,5 a -0,5",IF(BT293=0,"0",IF(AND(BT293&gt;=0.5,BT293&lt;=2.5),"0,5 a 2,5",IF(AND(BT293&gt;=3,BT293&lt;=5),"3 a 5",IF(AND(BT293&gt;=5.5,BT293&lt;=7.5),"5,5 a 7,5",IF(AND(BT293&gt;=8,BT293&lt;=10),"8 a 10",IF(AND(BT293&gt;=10.5,BT293&lt;=12.5),"10,5 a 12,5",IF(AND(BT293&gt;=13,BT293&lt;=15),"13 a 15",IF(AND(BT293&gt;=15.5,BT293&lt;=17.5),"15,5 a 17,5",IF(AND(BT293&gt;=18,BT293&lt;=20),"18 a 20","Fuera de rango"))))))))))))))))))</f>
        <v>0,5 a 2,5</v>
      </c>
      <c r="BV293" s="11" t="n">
        <f aca="false">IF(BT293="","",IF(BT293=0,"NORMA",IF(AND(BT293&gt;=-20,BT293&lt;=-18),2,IF(AND(BT293&gt;=-17.5,BT293&lt;=-15.5),2,IF(AND(BT293&gt;=-15,BT293&lt;=-13),3,IF(AND(BT293&gt;=-12.5,BT293&lt;=-10.5),4,IF(AND(BT293&gt;=-10,BT293&lt;=-8),5,IF(AND(BT293&gt;=-7.5,BT293&lt;=-5.5),6,IF(AND(BT293&gt;=-5,BT293&lt;=-3),7,IF(AND(BT293&gt;=-2.5,BT293&lt;=-0.5),8,IF(AND(BT293&gt;=0.5,BT293&lt;=2.5),9,IF(AND(BT293&gt;=3,BT293&lt;=5),10,IF(AND(BT293&gt;=5.5,BT293&lt;=7.5),11,IF(AND(BT293&gt;=8,BT293&lt;=10),12,IF(AND(BT293&gt;=10.5,BT293&lt;=12.5),13,IF(AND(BT293&gt;=13,BT293&lt;=15),14,IF(AND(BT293&gt;=15.5,BT293&lt;=17.5),15,IF(AND(BT293&gt;=18,BT293&lt;=20),16,"Fuera de rango"))))))))))))))))))</f>
        <v>9</v>
      </c>
      <c r="BW293" s="9" t="n">
        <v>-4.25</v>
      </c>
      <c r="BX293" s="10" t="n">
        <f aca="false">18.5- (0.3*H293)</f>
        <v>15.8</v>
      </c>
      <c r="BY293" s="10" t="n">
        <f aca="false">(BW293)-(BX293)</f>
        <v>-20.05</v>
      </c>
      <c r="BZ293" s="10" t="str">
        <f aca="false">IF(BY293="","",IF(BY293&lt;-27.5,"De -30 a -28",IF(BY293&lt;-25,"De -27,5 a -25,5",IF(BY293&lt;-22.5,"De -25 a -23",IF(BY293&lt;-20,"De -22,5 a -20,5",IF(BY293&lt;-17.5,"De -20 a -18",IF(BY293&lt;-15,"De -17,5 a -15,5",IF(BY293&lt;-12.5,"De -15 a -13",IF(BY293&lt;-10,"De -12,5 a -10,5",IF(BY293&lt;-7.5,"De -10 a -8",IF(BY293&lt;-5,"De -7,5 a -5,5",IF(BY293&lt;-2.5,"De -5 a -3",IF(BY293&lt;0,"De -2,5 a -0,5",IF(BY293&lt;2.5,"De 0 a 2",IF(BY293&lt;5,"De 2,5 a 4,5",IF(BY293&lt;7.5,"De 5 a 7",IF(BY293&lt;10,"De 7,5 a 9,5",IF(BY293&lt;12.5,"De 10 a 12",IF(BY293&lt;15,"De 12,5 a 14,5",IF(BY293&lt;17.5,"De 15 a 17",IF(BY293&lt;20,"De 17,5 a 19,5",IF(BY293&lt;22.5,"De 20 a 22",IF(BY293&lt;25,"De 22,5 a 24,5",IF(BY293&lt;27.5,"De 25 a 27","De 27,5 a 30"))))))))))))))))))))))))</f>
        <v>De -22,5 a -20,5</v>
      </c>
      <c r="CA293" s="12" t="n">
        <f aca="false">IF(BY293="","",IF(BY293&lt;=-28,1,IF(BY293&lt;=-25.5,2,IF(BY293&lt;=-23,3,IF(BY293&lt;=-20.5,4,IF(BY293&lt;=-18,5,IF(BY293&lt;=-15.5,6,IF(BY293&lt;=-13,7,IF(BY293&lt;=-10.5,8,IF(BY293&lt;=-8,9,IF(BY293&lt;=-5.5,10,IF(BY293&lt;=-3,11,IF(BY293&lt;=-0.5,12,IF(BY293&lt;=2,13,IF(BY293&lt;=4.5,14,IF(BY293&lt;=7,15,IF(BY293&lt;=9.5,16,IF(BY293&lt;=12,17,IF(BY293&lt;=14.5,18,IF(BY293&lt;=17,19,IF(BY293&lt;=19.5,20,IF(BY293&lt;=22,21,IF(BY293&lt;=24.5,22,IF(BY293&lt;=27,23,IF(BY293&lt;=30,24,"Fuera de rango")))))))))))))))))))))))))</f>
        <v>5</v>
      </c>
      <c r="CB293" s="9" t="n">
        <v>-4.25</v>
      </c>
      <c r="CC293" s="10" t="n">
        <f aca="false">18.5- (0.3*H293)</f>
        <v>15.8</v>
      </c>
      <c r="CD293" s="10" t="n">
        <f aca="false">(CB293)-(CC293)</f>
        <v>-20.05</v>
      </c>
      <c r="CE293" s="10" t="str">
        <f aca="false">IF(CD293="","",IF(CD293&lt;-27.5,"De -30 a -28",IF(CD293&lt;-25,"De -27,5 a -25,5",IF(CD293&lt;-22.5,"De -25 a -23",IF(CD293&lt;-20,"De -22,5 a -20,5",IF(CD293&lt;-17.5,"De -20 a -18",IF(CD293&lt;-15,"De -17,5 a -15,5",IF(CD293&lt;-12.5,"De -15 a -13",IF(CD293&lt;-10,"De -12,5 a -10,5",IF(CD293&lt;-7.5,"De -10 a -8",IF(CD293&lt;-5,"De -7,5 a -5,5",IF(CD293&lt;-2.5,"De -5 a -3",IF(CD293&lt;0,"De -2,5 a -0,5",IF(CD293&lt;=2,"De 0 a 2",IF(CD293&lt;=4.5,"De 2,5 a 4,5",IF(CD293&lt;=7,"De 5 a 7",IF(CD293&lt;=9.5,"De 7,5 a 9,5",IF(CD293&lt;=12,"De 10 a 12",IF(CD293&lt;=14.5,"De 12,5 a 14,5",IF(CD293&lt;=17,"De 15 a 17",IF(CD293&lt;=19.5,"De 17,5 a 19,5",IF(CD293&lt;=22,"De 20 a 22",IF(CD293&lt;=24.5,"De 22,5 a 24,5",IF(CD293&lt;=27,"De 25 a 27","De 27,5 a 30"))))))))))))))))))))))))</f>
        <v>De -22,5 a -20,5</v>
      </c>
      <c r="CF293" s="12" t="n">
        <f aca="false">IF(CD293="","",IF(CD293&lt;-27.5,1,IF(CD293&lt;-25,2,IF(CD293&lt;-22.5,3,IF(CD293&lt;-20,4,IF(CD293&lt;-17.5,5,IF(CD293&lt;-15,6,IF(CD293&lt;-12.5,7,IF(CD293&lt;-10,8,IF(CD293&lt;-7.5,9,IF(CD293&lt;-5,10,IF(CD293&lt;-2.5,11,IF(CD293&lt;0,12,IF(CD293&lt;2.5,13,IF(CD293&lt;5,14,IF(CD293&lt;7.5,15,IF(CD293&lt;10,16,IF(CD293&lt;12.5,17,IF(CD293&lt;15,18,IF(CD293&lt;17.5,19,IF(CD293&lt;20,20,IF(CD293&lt;22.5,21,IF(CD293&lt;25,22,IF(CD293&lt;27.5,23,24))))))))))))))))))))))))</f>
        <v>4</v>
      </c>
      <c r="CG293" s="9" t="n">
        <v>-2.75</v>
      </c>
      <c r="CH293" s="10" t="str">
        <f aca="false">IF(CG293="","",IF(AND(CG293&gt;=-10,CG293&lt;=-9.5),"-10 a -9,5",IF(AND(CG293&gt;-9.5,CG293&lt;=-8.5),"-9 a -8,5",IF(AND(CG293&gt;-8.5,CG293&lt;=-7.5),"-8 a -7,5",IF(AND(CG293&gt;-7.5,CG293&lt;=-6.5),"-7 a -6,5",IF(AND(CG293&gt;-6.5,CG293&lt;=-5.5),"-6 a -5,5",IF(AND(CG293&gt;-5.5,CG293&lt;=-4.5),"-5 a -4,5",IF(AND(CG293&gt;-4.5,CG293&lt;=-3.5),"-4 a -3,5",IF(AND(CG293&gt;-3.5,CG293&lt;=-2.5),"-3 a -2,5",IF(CG293=-2.25,"-2,25",IF(AND(CG293&gt;-2.5,CG293&lt;=-1.5),"-2 a -1,5",IF(AND(CG293&gt;-1.5,CG293&lt;=-0.5),"-1 a -0,5",IF(AND(CG293&gt;-0.5,CG293&lt;=0.5),"0 a 0,5",IF(AND(CG293&gt;0.5,CG293&lt;=1.5),"1 a 1,5",IF(AND(CG293&gt;1.5,CG293&lt;=2.5),"2 a 2,5",IF(AND(CG293&gt;2.5,CG293&lt;=3.5),"3 a 3,5",IF(AND(CG293&gt;3.5,CG293&lt;=4.5),"4 a 4,5",IF(AND(CG293&gt;4.5,CG293&lt;=5.5),"5 a 5,5",IF(AND(CG293&gt;5.5,CG293&lt;=6.5),"6 a 6,5",IF(AND(CG293&gt;6.5,CG293&lt;=7.5),"7 a 7,5",IF(AND(CG293&gt;7.5,CG293&lt;=8.5),"8 a 8,5",IF(AND(CG293&gt;8.5,CG293&lt;=9.5),"9 a 9,5",IF(CG293&gt;=10,"10","Fuera de rango")))))))))))))))))))))))</f>
        <v>-3 a -2,5</v>
      </c>
      <c r="CI293" s="11" t="n">
        <f aca="false">IF(CG293="","",IF(CG293=-2.25,"NORMA",IF(CG293&lt;=-9.5,1,IF(CG293&lt;=-8.5,2,IF(CG293&lt;=-7.5,3,IF(CG293&lt;=-6.5,4,IF(CG293&lt;=-5.5,5,IF(CG293&lt;=-4.5,6,IF(CG293&lt;=-3.5,7,IF(CG293&lt;=-2.5,8,IF(CG293&lt;=-1.5,9,IF(CG293&lt;=-0.5,10,IF(CG293&lt;=0.5,11,IF(CG293&lt;=1.5,12,IF(CG293&lt;=2.5,13,IF(CG293&lt;=3.5,14,IF(CG293&lt;=4.5,15,IF(CG293&lt;=5.5,16,IF(CG293&lt;=6.5,17,IF(CG293&lt;=7.5,18,IF(CG293&lt;=8.5,19,IF(CG293&lt;=9.5,20,IF(CG293=10,21,"Fuera de rango")))))))))))))))))))))))</f>
        <v>8</v>
      </c>
      <c r="CJ293" s="9" t="n">
        <v>2.25</v>
      </c>
      <c r="CK293" s="10" t="str">
        <f aca="false">IF(CJ293="","",IF(AND(CJ293&gt;=-6,CJ293&lt;=-5.5),"-6 a -5,5",IF(AND(CJ293&gt;-5.5,CJ293&lt;=-4.5),"-5 a -4,5",IF(AND(CJ293&gt;-4.5,CJ293&lt;=-3.5),"-4 a -3,5",IF(AND(CJ293&gt;-3.5,CJ293&lt;=-2.5),"-3 a -2,5",IF(AND(CJ293&gt;-2.5,CJ293&lt;=-1.5),"-2 a -1,5",IF(AND(CJ293&gt;-1.5,CJ293&lt;=-0.5),"-1 a -0,5",IF(AND(CJ293&gt;-0.5,CJ293&lt;=0.5),"0 a 0,5",IF(AND(CJ293&gt;0.5,CJ293&lt;=1.5),"1 a 1,5",IF(AND(CJ293&gt;1.5,CJ293&lt;2.5),"2",IF(AND(CJ293&gt;=2.5,CJ293&lt;=3),"2,5 a 3",IF(AND(CJ293&gt;3,CJ293&lt;=4),"3,5 a 4",IF(AND(CJ293&gt;4,CJ293&lt;=5),"4,5 a 5",IF(AND(CJ293&gt;5,CJ293&lt;=6),"5,5 a 6",IF(AND(CJ293&gt;6,CJ293&lt;=7),"6,5 a 7",IF(AND(CJ293&gt;7,CJ293&lt;=8),"7,5 a 8",IF(AND(CJ293&gt;8,CJ293&lt;=9.5),"8,5 a 9,5",IF(CJ293=10,"10","Fuera de rango"))))))))))))))))))</f>
        <v>2</v>
      </c>
      <c r="CL293" s="11" t="str">
        <f aca="false">IF(CK293="","",IF(OR(CK293="-6 a -5,5",CK293="-6 - -5,5"),1,IF(OR(CK293="-5 a -4,5",CK293="-5 - -4,5"),2,IF(OR(CK293="-4 a -3,5",CK293="-4 - -3,5"),3,IF(OR(CK293="-3 a -2,5",CK293="-3 - -2,5"),4,IF(OR(CK293="-2 a -1,5",CK293="-2 - -1,5"),5,IF(OR(CK293="-1 a -0,5",CK293="-1 - -0,5"),6,IF(OR(CK293="0 a 0,5",CK293="0 - 0,5"),7,IF(OR(CK293="1 a 1,5",CK293="1 - 1,5"),8,IF(CK293="2","NORMA",IF(OR(CK293="2,5 a 3",CK293="2,5 - 3"),9,IF(OR(CK293="3,5 a 4",CK293="3,5 - 4"),10,IF(OR(CK293="4,5 a 5",CK293="4,5 - 5"),11,IF(OR(CK293="5,5 a 6",CK293="5,5 - 6"),12,IF(OR(CK293="6,5 a 7",CK293="6,5 - 7"),13,IF(OR(CK293="7,5 a 8",CK293="7,5 - 8"),14,IF(OR(CK293="8,5 a 9",CK293="8,5 - 9,5",CK293="9 a 9,5"),15,IF(CK293="10",15,IF(OR(CK293="0,5 a 1",CK293="0,5 - 1"),7,"Fuera de rango")))))))))))))))))))</f>
        <v>NORMA</v>
      </c>
      <c r="CN293" s="10" t="str">
        <f aca="false">IF(CM293=0,"0", " ")</f>
        <v>0</v>
      </c>
      <c r="CO293" s="10" t="str">
        <f aca="false">IF(CM293&gt;0,"EME"," ")</f>
        <v> </v>
      </c>
      <c r="CQ293" s="10" t="str">
        <f aca="false">IF(CP293&gt;0,"0", " ")</f>
        <v> </v>
      </c>
      <c r="CR293" s="10" t="str">
        <f aca="false">IF(CP293&gt;0,"EME"," ")</f>
        <v> </v>
      </c>
      <c r="CS293" s="9" t="n">
        <v>0</v>
      </c>
      <c r="CT293" s="10" t="str">
        <f aca="false">IF(CS293&gt;0,"1", " ")</f>
        <v> </v>
      </c>
      <c r="CU293" s="10" t="str">
        <f aca="false">IF(CS293&gt;0,"HIP"," ")</f>
        <v> </v>
      </c>
      <c r="CV293" s="9" t="n">
        <v>0</v>
      </c>
      <c r="CW293" s="10" t="str">
        <f aca="false">IF(CV293&gt;0,"1", " ")</f>
        <v> </v>
      </c>
      <c r="CX293" s="10" t="str">
        <f aca="false">IF(CV293&gt;0,"HIP"," ")</f>
        <v> </v>
      </c>
      <c r="CY293" s="9" t="n">
        <v>0</v>
      </c>
      <c r="DB293" s="9" t="n">
        <v>0</v>
      </c>
      <c r="DC293" s="11" t="str">
        <f aca="false">IF(DB293&lt;0,"2"," ")</f>
        <v> </v>
      </c>
      <c r="DD293" s="11" t="str">
        <f aca="false">IF(DB293&lt;0,"MIO"," ")</f>
        <v> </v>
      </c>
      <c r="DE293" s="9" t="n">
        <v>0</v>
      </c>
      <c r="DF293" s="10" t="str">
        <f aca="false">IF(DE293&lt;0,"3"," ")</f>
        <v> </v>
      </c>
      <c r="DG293" s="10" t="str">
        <f aca="false">IF(DE293&lt;0,"AST"," ")</f>
        <v> </v>
      </c>
      <c r="DH293" s="9" t="n">
        <v>0</v>
      </c>
      <c r="DI293" s="10" t="str">
        <f aca="false">IF(DH293&lt;0,"3"," ")</f>
        <v> </v>
      </c>
      <c r="DJ293" s="10" t="str">
        <f aca="false">IF(DH293&lt;0,"AST"," ")</f>
        <v> </v>
      </c>
      <c r="DK293" s="9" t="n">
        <v>0.5</v>
      </c>
      <c r="DL293" s="10" t="str">
        <f aca="false">IF(DK293&gt;0,"4"," ")</f>
        <v>4</v>
      </c>
      <c r="DM293" s="10" t="str">
        <f aca="false">IF(DK293&gt;0,"PRE"," ")</f>
        <v>PRE</v>
      </c>
      <c r="DN293" s="9" t="n">
        <v>0.5</v>
      </c>
      <c r="DO293" s="10" t="str">
        <f aca="false">IF(DN293&gt;0,"4"," ")</f>
        <v>4</v>
      </c>
      <c r="DP293" s="10" t="str">
        <f aca="false">IF(DN293&gt;0,"PRE"," ")</f>
        <v>PRE</v>
      </c>
      <c r="DS293" s="12" t="str">
        <f aca="false">CONCATENATE(CO293,CU293,DA293,DG293,DM293)</f>
        <v>   PRE</v>
      </c>
      <c r="DT293" s="10" t="e">
        <f aca="false" t="array" ref="DT293">_xlfn.IFS(DS293="EME    ","0", DS293=" HIP   ","1", DS293="  MIO  ","2", DS293="   AST ","3", DS293="    PRE","4", DS293="EME   PRE","5", DS293=" HIP  PRE","6", DS293=" HIP AST ","7", DS293="  MIO PRE","8", DS293="  MIOAST ","9", DS293="   ASTPRE","10",DS293=" HIP ASTPRE","11", DS293="  MIOASTPRE","12", DS293="     ","0")</f>
        <v>#N/A</v>
      </c>
      <c r="DV293" s="1" t="e">
        <f aca="false" t="array" ref="DV293">_xlfn.IFS(DU293="SI","2", DU293="NO","1")</f>
        <v>#N/A</v>
      </c>
      <c r="DX293" s="11" t="str">
        <f aca="false">IF(DW293=0,"1","2")</f>
        <v>1</v>
      </c>
      <c r="DY293" s="11" t="str">
        <f aca="false" t="array" ref="DY293">_xlfn.IFS(DW293=0,"0", DW293=0.25, "1", DW293=0.5,"2", DW293=0.75,"3", DW293=1,"4",DW293=1.25,"5", DW293=1.5,"6", DW293=1.75,"7", DW293=2,"8")</f>
        <v>0</v>
      </c>
      <c r="EA293" s="11" t="str">
        <f aca="false">IF(DZ293=0,"1","2")</f>
        <v>1</v>
      </c>
      <c r="EB293" s="11" t="str">
        <f aca="false" t="array" ref="EB293">_xlfn.IFS(DZ293=0,"0", DZ293=0.25, "1", DZ293=0.5,"2", DZ293=0.75,"3", DZ293=1,"4",DZ293=1.25,"5", DZ293=1.5,"6", DZ293=1.75,"7", DZ293=2,"8")</f>
        <v>0</v>
      </c>
      <c r="ED293" s="10" t="str">
        <f aca="false">IF(EC293=0,"1","2")</f>
        <v>1</v>
      </c>
      <c r="EE293" s="11" t="str">
        <f aca="false" t="array" ref="EE293">_xlfn.IFS(EC293=0,"0", EC293=-0.25, "1", EC293=-0.5,"2", EC293=-0.75,"3", EC293=-1,"4",EC293=-1.25,"5", EC293=-1.5,"6", EC293=-1.75,"7", EC293=-2,"8", EC293=-2.25,"9",EC293=-2.5,"10", EC293=-2.75,"11", EC293=-3,"12", EC293=-3.25,"13", EC293=-3.5,"14", EC293=-3.75,"15",EC293=-4,"16")</f>
        <v>0</v>
      </c>
      <c r="EG293" s="10" t="str">
        <f aca="false">IF(EF293=0,"1","2")</f>
        <v>1</v>
      </c>
      <c r="EH293" s="11" t="str">
        <f aca="false" t="array" ref="EH293">_xlfn.IFS(EF293=0,"0", EF293=-0.25, "1", EF293=-0.5,"2", EF293=-0.75,"3", EF293=-1,"4",EF293=-1.25,"5", EF293=-1.5,"6", EF293=-1.75,"7", EF293=-2,"8", EF293=-2.25,"9",EF293=-2.5,"10", EF293=-2.75,"11", EF293=-3,"12", EF293=-3.25,"13", EF293=-3.5,"14", EF293=-3.75,"15",EF293=-4,"16")</f>
        <v>0</v>
      </c>
      <c r="EJ293" s="11" t="str">
        <f aca="false">IF(EI293=0,"1","2")</f>
        <v>1</v>
      </c>
      <c r="EK293" s="11" t="str">
        <f aca="false" t="array" ref="EK293">_xlfn.IFS(EI293=0,"0", EI293=-0.25, "1", EI293=-0.5,"2", EI293=-0.75,"3", EI293=-1,"4",EI293=-1.25,"5", EI293=-1.5,"6", EI293=-1.75,"7", EI293=-2,"8", EI293=-2.25,"9", EI293=-2.25,"9",EI293=-2.5,"10", EI293=-2.75,"11", EI293=-3,"12", EI293=-3.25,"13", EI293=-3.5,"14", EI293=-3.75,"15",EI293=-4,"16", EI293=0.25, "17", EI293=0.5, "18")</f>
        <v>0</v>
      </c>
      <c r="EM293" s="11" t="str">
        <f aca="false">IF(EL293=0,"1","2")</f>
        <v>1</v>
      </c>
      <c r="EN293" s="11" t="str">
        <f aca="false" t="array" ref="EN293">_xlfn.IFS(EL293=0.25,"17",EL293=0.5,"18", EL293=0,"0", EL293=-0.25, "1", EL293=-0.5,"2", EL293=-0.75,"3", EL293=-1,"4",EL293=-1.25,"5", EL293=-1.5,"6", EL293=-1.75,"7", EL293=-2,"8",EL293= -2.25,"9",EL293=-2.5,"10",EL293= -2.75,"11",EL293= -3,"12",EL293= -3.25,"13",EL293= -3.5,"14",EL293= -3.75,"15",EL293=-4,"16")</f>
        <v>0</v>
      </c>
      <c r="EP293" s="11" t="str">
        <f aca="false">IF(EO293=0,"1","2")</f>
        <v>1</v>
      </c>
      <c r="EQ293" s="11" t="str">
        <f aca="false" t="array" ref="EQ293">_xlfn.IFS(EO293=0,"0", EO293=0.25, "1", EO293=0.5,"2", EO293=0.75,"3", EO293=1,"4",EO293=1.25,"5", EO293=1.5,"6", EO293=1.75,"7", EO293=2,"8", EO293=2.25,"9", EO293=2.25,"9",EO293=2.5,"10", EO293=2.75,"11", EO293=3,"12", EO293=3.25,"13", EO293=3.5,"14", EO293=3.75,"15",EO293=4,"16", EO293=-0.25, "17", bq=-0.5, "18")</f>
        <v>0</v>
      </c>
      <c r="ES293" s="11" t="str">
        <f aca="false">IF(ER293=0,"1","2")</f>
        <v>1</v>
      </c>
      <c r="ET293" s="11" t="str">
        <f aca="false" t="array" ref="ET293">_xlfn.IFS(ER293=0,"0", ER293=0.25, "1", ER293=0.5,"2", ER293=0.75,"3", ER293=1,"4",ER293=1.25,"5", ER293=1.5,"6", ER293=1.75,"7", ER293=2,"8", ER293=2.25,"9", ER293=2.25,"9",ER293=2.5,"10", ER293=2.75,"11", ER293=3,"12", ER293=3.25,"13", ER293=3.5,"14", ER293=3.75,"15",ER293=4,"16", ER293=-0.25, "17", bq=-0.5, "18")</f>
        <v>0</v>
      </c>
      <c r="EV293" s="14" t="e">
        <f aca="false">VLOOKUP(EU293,LEYENDA!$G$2:$H$8,2,TRUE())</f>
        <v>#N/A</v>
      </c>
      <c r="EW293" s="14" t="e">
        <f aca="false" t="array" ref="EW293">_xlfn.IFS(EV293="0-5","1", EV293="6-12","2", EV293="13-18","3", EV293="19-24","4", EV293="25-36","5", EV293="37-48","6", EV293="49-60","7")</f>
        <v>#N/A</v>
      </c>
    </row>
    <row r="294" customFormat="false" ht="13.5" hidden="false" customHeight="false" outlineLevel="0" collapsed="false">
      <c r="A294" s="1" t="n">
        <v>73</v>
      </c>
      <c r="B294" s="32" t="n">
        <v>3</v>
      </c>
      <c r="C294" s="33" t="n">
        <v>42205</v>
      </c>
      <c r="D294" s="6"/>
      <c r="E294" s="5" t="str">
        <f aca="false">VLOOKUP(A294,'286'!$A$3:$J$600,10,FALSE())</f>
        <v>GARCÍA LOZOYA, MARA</v>
      </c>
      <c r="F294" s="4" t="str">
        <f aca="false">VLOOKUP(A294,'286'!$A$3:$I$1768,3,FALSE())</f>
        <v>GARLOMA</v>
      </c>
      <c r="G294" s="6" t="n">
        <f aca="false">VLOOKUP(A294,'286'!$A$3:$I$1768,4,FALSE())</f>
        <v>38613</v>
      </c>
      <c r="H294" s="7" t="n">
        <f aca="false">YEAR(C294)-YEAR(G294)</f>
        <v>10</v>
      </c>
      <c r="I294" s="1" t="str">
        <f aca="false">VLOOKUP(H294,LEYENDA!$C$2:$D$6,2,TRUE())</f>
        <v>0-12</v>
      </c>
      <c r="J294" s="5" t="str">
        <f aca="false">VLOOKUP(A294,'286'!$A$3:$I$1768,7,FALSE())</f>
        <v>M</v>
      </c>
      <c r="K294" s="8" t="n">
        <f aca="false">VLOOKUP(A294,'286'!$A$3:$I$1768,2,FALSE())</f>
        <v>0</v>
      </c>
      <c r="L294" s="4" t="str">
        <f aca="false">VLOOKUP(A294,'286'!$A$3:$I$1768,8,FALSE())</f>
        <v>D</v>
      </c>
      <c r="M294" s="4" t="str">
        <f aca="false">VLOOKUP(A294,'286'!$A$3:$I$1768,9,FALSE())</f>
        <v>D</v>
      </c>
      <c r="N294" s="8" t="str">
        <f aca="false">IF(R294=O294, "MISMA","CONTRARIA")</f>
        <v>MISMA</v>
      </c>
      <c r="O294" s="8" t="str">
        <f aca="false" t="array" ref="O294">_xlfn.IFS(L294="D","1", L294="I","2")</f>
        <v>1</v>
      </c>
      <c r="P294" s="8" t="e">
        <f aca="false" t="array" ref="P294">_xlfn.IFS(K294="OD","1", K294="OI","2")</f>
        <v>#N/A</v>
      </c>
      <c r="Q294" s="1" t="str">
        <f aca="false" t="array" ref="Q294">_xlfn.IFS(J294="M","1", J294="H","2")</f>
        <v>1</v>
      </c>
      <c r="R294" s="8" t="str">
        <f aca="false" t="array" ref="R294">_xlfn.IFS(M294="D","1", M294="I","2")</f>
        <v>1</v>
      </c>
      <c r="S294" s="1" t="str">
        <f aca="false" t="array" ref="S294">_xlfn.IFS(N294="CONTRARIA", "1",N294= "MISMA","2")</f>
        <v>2</v>
      </c>
      <c r="T294" s="1" t="str">
        <f aca="false" t="array" ref="T294">_xlfn.IFS(I294="0-12","1", I294="13-24","2", I294="25-40","3", I294="41-60","4", I294="61-100","5")</f>
        <v>1</v>
      </c>
      <c r="U294" s="9" t="n">
        <v>0.5</v>
      </c>
      <c r="V294" s="1" t="str">
        <f aca="false">IF(U294="","",IF(AND(U294&gt;=-9,U294&lt;=-6.5),"-9 a -6,5",IF(AND(U294&gt;=-6,U294&lt;=-3.5),"-6 a -3,5",IF(AND(U294&gt;=-3,U294&lt;=-1),"-3 a -1",IF(U294=-0.5,"-0,5",IF(AND(U294&gt;=0,U294&lt;=2.5),"0 a 2,5",IF(AND(U294&gt;=3,U294&lt;=5.5),"3 a 5,5",IF(AND(U294&gt;=6,U294&lt;=8.5),"6 a 8,5",IF(AND(U294&gt;=9,U294&lt;=20),"9 a 20","Fuera de rango")))))))))</f>
        <v>0 a 2,5</v>
      </c>
      <c r="W294" s="11" t="n">
        <f aca="false">IF(V294="","",IF(V294="-9 a -6,5",2,IF(V294="-6 a -3,5",3,IF(V294="-3 a -1",4,IF(V294="-0,5","NORMA",IF(V294="0 a 2,5",5,IF(V294="3 a 5,5",6,IF(V294="6 a 8,5",7,IF(V294="9 a 20",8,"Fuera de rango")))))))))</f>
        <v>5</v>
      </c>
      <c r="X294" s="9" t="n">
        <v>23</v>
      </c>
      <c r="Y294" s="11" t="str">
        <f aca="false">IF(X294="","",IF(AND(X294&gt;=0,X294&lt;=4),"0 a 4",IF(AND(X294&gt;=4.5,X294&lt;=8.5),"4,5 a 8,5",IF(X294=9,"9",IF(AND(X294&gt;=9.5,X294&lt;=13),"9,5 a 13",IF(AND(X294&gt;=13.5,X294&lt;=20),"13,5 a 20",IF(AND(X294&gt;=20.5,X294&lt;=35),"20,5 a 35","Fuera de rango")))))))</f>
        <v>20,5 a 35</v>
      </c>
      <c r="Z294" s="11" t="n">
        <f aca="false">IF(Y294="","",IF(Y294="0 a 4",1,IF(Y294="4,5 a 8,5",2,IF(Y294="9","NORMA",IF(Y294="9,5 a 13",3,IF(Y294="13,5 a 20",4,IF(Y294="20,5 a 35",5,"Fuera de rango")))))))</f>
        <v>5</v>
      </c>
      <c r="AA294" s="9" t="n">
        <v>24</v>
      </c>
      <c r="AB294" s="10" t="str">
        <f aca="false">IF(AA294="","",IF(AND(AA294&gt;=0,AA294&lt;=9),"0 a 9",IF(AND(AA294&gt;=9.5,AA294&lt;=18.5),"9,5 a 18,5",IF(AA294=19,"19",IF(AND(AA294&gt;=19.5,AA294&lt;=28),"19,5 a 28",IF(AND(AA294&gt;=28.5,AA294&lt;=40),"28,5 a 40","Fuera de rango"))))))</f>
        <v>19,5 a 28</v>
      </c>
      <c r="AC294" s="11" t="n">
        <f aca="false" t="array" ref="AC294">_xlfn.IFS(AB294="","",AB294="0 a 9",1,AB294="9,5 a 18,5",2,AB294="19","NORMA",AB294="19,5 a 28",3,AB294="28,5 a 40",4,TRUE(),"Fuera de rango")</f>
        <v>3</v>
      </c>
      <c r="AD294" s="9" t="n">
        <v>5</v>
      </c>
      <c r="AE294" s="10" t="str">
        <f aca="false">IF(AD294="","",IF(AND(AD294&gt;=-10,AD294&lt;=0),"De -10 a 0",IF(AND(AD294&gt;=0.5,AD294&lt;=9.5),"0,5 a 9,5",IF(AD294=10,"10",IF(AND(AD294&gt;=10.5,AD294&lt;=20),"10,5 a 20",IF(AND(AD294&gt;=20.5,AD294&lt;=40),"20,5 a 40","Fuera de rango"))))))</f>
        <v>0,5 a 9,5</v>
      </c>
      <c r="AF294" s="12" t="n">
        <f aca="false">IF(AD294="","",IF(AND(AD294&gt;=-10,AD294&lt;=0),1,IF(AND(AD294&gt;=0.5,AD294&lt;=9.5),2,IF(AD294=10,"NORMA",IF(AND(AD294&gt;=10.5,AD294&lt;=20),3,IF(AND(AD294&gt;=20.5,AD294&lt;=40),4,""))))))</f>
        <v>2</v>
      </c>
      <c r="AG294" s="9" t="n">
        <v>9</v>
      </c>
      <c r="AH294" s="10" t="str">
        <f aca="false">IF(AG294="","",IF(AND(AG294&gt;=0,AG294&lt;=4),"0 a 4",IF(AND(AG294&gt;=4.5,AG294&lt;=8.5),"4,5 a 8,5",IF(AG294=9,"9",IF(AND(AG294&gt;=9.5,AG294&lt;=13),"9,5 a 13",IF(AND(AG294&gt;=13.5,AG294&lt;=25),"13,5 a 25","Fuera de rango"))))))</f>
        <v>9</v>
      </c>
      <c r="AI294" s="10" t="str">
        <f aca="false">IF(AH294="","",IF(AH294="0 a 4",1,IF(AH294="4,5 a 8,5",2,IF(AH294="9","NORMA",IF(AH294="9,5 a 13",3,IF(AH294="13,5 a 25",4,""))))))</f>
        <v>NORMA</v>
      </c>
      <c r="AJ294" s="9" t="n">
        <v>4</v>
      </c>
      <c r="AK294" s="10" t="str">
        <f aca="false">IF(AJ294="","",IF(AND(AJ294&gt;=-15,AJ294&lt;=-10.5),"-15 a -10,5",IF(AND(AJ294&gt;=-10,AJ294&lt;=-4),"-10 a -4",IF(AND(AJ294&gt;=-4.5,AJ294&lt;=0),"-4,5 a 0",IF(AND(AJ294&gt;=0.5,AJ294&lt;=4.5),"0,5 a 4,5",IF(AJ294=5,"5",IF(AND(AJ294&gt;=5.5,AJ294&lt;=10),"5,5 a 10",IF(AND(AJ294&gt;=10.5,AJ294&lt;=20),"10,5 a 20","Fuera de rango"))))))))</f>
        <v>0,5 a 4,5</v>
      </c>
      <c r="AL294" s="11" t="n">
        <f aca="false">IF(AK294="","",IF(AK294="-15 a -10,5",1,IF(AK294="-10 a -4",2,IF(AK294="-4,5 a 0",3,IF(AK294="0,5 a 4,5",4,IF(AK294="5","NORMA",IF(AK294="5,5 a 10",5,IF(AK294="10,5 a 20",6,"Error"))))))))</f>
        <v>4</v>
      </c>
      <c r="AM294" s="9" t="n">
        <v>0</v>
      </c>
      <c r="AN294" s="10" t="str">
        <f aca="false">IF(AM294="","",IF(AND(AM294&gt;=-7.5,AM294&lt;=-5.5),"-7,5 a -5,5",IF(AND(AM294&gt;=-5,AM294&lt;=-3),"-5 a -3",IF(AND(AM294&gt;=-2.5,AM294&lt;=-0.5),"-2,5 a -0,5",IF(AM294=0,"0,00",IF(AND(AM294&gt;=0.5,AM294&lt;=2.5),"0,5 a 2,5",IF(AND(AM294&gt;=3,AM294&lt;=5),"3 a 5",IF(AND(AM294&gt;=5.5,AM294&lt;=7.5),"5,5 a 7,5",IF(AND(AM294&gt;=8,AM294&lt;=10),"8 a 10","Fuera de rango")))))))))</f>
        <v>0,00</v>
      </c>
      <c r="AO294" s="11" t="str">
        <f aca="false">IF(AN294="","",IF(AN294="-7,5 a -5,5",1,IF(AN294="-5 a -3",2,IF(AN294="-2,5 a -0,5",3,IF(AN294="0,00","NORMA",IF(AN294="0,5 a 2,5",4,IF(AN294="3 a 5",5,IF(AN294="5,5 a 7,5",6,IF(AN294="8 a 10",7,"Error")))))))))</f>
        <v>NORMA</v>
      </c>
      <c r="AP294" s="9" t="n">
        <v>-4</v>
      </c>
      <c r="AQ294" s="10" t="str">
        <f aca="false">IF(AP294="","",IF(AND(AP294&gt;=-20,AP294&lt;=-9.5),"-20 a -9,5",IF(AND(AP294&gt;=-9,AP294&lt;=-6.5),"-9 a -6,5",IF(AP294=-6,"-6",IF(AND(AP294&gt;=-5.5,AP294&lt;=-3),"-5,5 a -3",IF(AND(AP294&gt;=-2.5,AP294&lt;=0),"-2,5 a 0",IF(AND(AP294&gt;=0.5,AP294&lt;=3),"0,5 a 3",IF(AND(AP294&gt;=3.5,AP294&lt;=6),"3,5 a 6",IF(AND(AP294&gt;=6.5,AP294&lt;=9),"6,5 a 9",IF(AND(AP294&gt;=9.5,AP294&lt;=20),"9,5 a 20","Fuera de rango"))))))))))</f>
        <v>-5,5 a -3</v>
      </c>
      <c r="AR294" s="11" t="n">
        <f aca="false">IF(AQ294="","",IF(AQ294="-20 a -9,5",1,IF(AQ294="-9 a -6,5",2,IF(AQ294="-6","NORMA",IF(AQ294="-5,5 a -3",3,IF(AQ294="-2,5 a 0",4,IF(AQ294="0,5 a 3",5,IF(AQ294="3,5 a 6",6,IF(AQ294="6,5 a 9",7,IF(AQ294="9,5 a 20",8,""))))))))))</f>
        <v>3</v>
      </c>
      <c r="AS294" s="9" t="n">
        <v>8</v>
      </c>
      <c r="AT294" s="10" t="str">
        <f aca="false">IF(AS294="","",IF(AND(AS294&gt;=-16,AS294&lt;=-14),"-16 a -14",IF(AND(AS294&gt;=-13.5,AS294&lt;=-11.5),"-13,5 a -11,5",IF(AND(AS294&gt;=-11,AS294&lt;=-9),"-11 a -9",IF(AND(AS294&gt;=-8.5,AS294&lt;=-6.5),"-8,5 a -6,5",IF(AND(AS294&gt;=-6,AS294&lt;=-4),"-6 a -4",IF(AND(AS294&gt;=-3.5,AS294&lt;=-1.5),"-3,5 a -1,5",IF(AND(AS294&gt;=-1,AS294&lt;=1),"-1 a 1",IF(AND(AS294&gt;=1.5,AS294&lt;=3.5),"1,5 a 3,5",IF(AND(AS294&gt;=4,AS294&lt;=6),"4 a 6",IF(AND(AS294&gt;=6.5,AS294&lt;=8.5),"6,5 a 8,5",IF(AND(AS294&gt;=9,AS294&lt;=11),"9 a 11",IF(AND(AS294&gt;=11.5,AS294&lt;=13.5),"11,5 a 13,5",IF(AND(AS294&gt;=14,AS294&lt;=16),"14 a 16",IF(AND(AS294&gt;=16.5,AS294&lt;=18.5),"16,5 a 18,5",IF(AND(AS294&gt;=19,AS294&lt;=21),"19 a 21","Fuera de rango"))))))))))))))))</f>
        <v>6,5 a 8,5</v>
      </c>
      <c r="AU294" s="11" t="n">
        <f aca="false" t="array" ref="AU294">IF(AT294="","",_xlfn.IFS(AT294="-16 a -14",1,AT294="-13,5 a -11,5",2,AT294="-11 a -9",3,AT294="-8,5 a -6,5",4,AT294="-6 a -4",5,AT294="-3,5 a -1,5",6,AT294="-1 a 1",7,AT294="1,5 a 3,5",8,AT294="4 a 6","NORMA",AT294="6,5 a 8,5",9,AT294="9 a 11",10,AT294="11,5 a 13,5",11,AT294="14 a 16",12,AT294="16,5 a 18,5",13,AT294="19 a 21",14,TRUE(),""))</f>
        <v>9</v>
      </c>
      <c r="AV294" s="9" t="n">
        <v>0.25</v>
      </c>
      <c r="AW294" s="10" t="str">
        <f aca="false">IF(AV294="","",IF(AND(AV294&gt;=-1,AV294&lt;=-0.5),"-1 a -0,5",IF(AND(AV294&gt;-0.5,AV294&lt;=0),"De -0,5 a 0",IF(AND(AV294&gt;=0.25,AV294&lt;=0.75),"0,25 a 0,75",IF(AND(AV294&gt;=1,AV294&lt;=1.5),"1 a 1,5",IF(AND(AV294&gt;=1.75,AV294&lt;=2.25),"1,75 a 2,25",IF(AND(AV294&gt;=2.5,AV294&lt;=3),"2,5 a 3",IF(AND(AV294&gt;=3.25,AV294&lt;=3.75),"3,25 a 3,75","Fuera de rango"))))))))</f>
        <v>0,25 a 0,75</v>
      </c>
      <c r="AX294" s="10" t="str">
        <f aca="false">IF(AW294="","",IF(OR(AW294="-1 a -0,5",AW294="-1 a -0.5"),1,IF(OR(AW294="De -0,5 a 0",AW294="-0,5 a 0",AW294="De -0.5 a 0"),2,IF(OR(AW294="0,25 a 0,75",AW294="0.25 a 0.75"),"NORMA",IF(OR(AW294="1 a 1,5",AW294="1 a 1.5"),3,IF(OR(AW294="1,75 a 2,25",AW294="1.75 a 2.25"),4,IF(OR(AW294="2,5 a 3",AW294="2.5 a 3"),5,IF(OR(AW294="3,25 a 3,75",AW294="3.25 a 3.75"),6,""))))))))</f>
        <v>NORMA</v>
      </c>
      <c r="AY294" s="9" t="n">
        <v>-1</v>
      </c>
      <c r="AZ294" s="10" t="str">
        <f aca="false">IF(AY294="","",IF(AND(AY294&gt;=-20,AY294&lt;=-9.5),"-20 a -9,5",IF(AND(AY294&gt;=-9,AY294&lt;=-6.5),"-9 a -6,5",IF(AY294=-6,"-6",IF(AND(AY294&gt;=-5.5,AY294&lt;=-3),"-5,5 a -3",IF(AND(AY294&gt;=-2.5,AY294&lt;=0),"-2,5 a 0",IF(AND(AY294&gt;=0.5,AY294&lt;=3),"0,5 a 3",IF(AND(AY294&gt;=3.5,AY294&lt;=6),"3,5 a 6","Fuera de rango"))))))))</f>
        <v>-2,5 a 0</v>
      </c>
      <c r="BA294" s="11" t="n">
        <f aca="false">IF(AZ294="","",IF(AZ294="-20 a -9,5",1,IF(AZ294="-9 a -6,5",2,IF(AZ294="-6","NORMA",IF(AZ294="-5,5 a -3",3,IF(AZ294="-2,5 a 0",4,IF(AZ294="0,5 a 3",5,IF(AZ294="3,5 a 6",6,""))))))))</f>
        <v>4</v>
      </c>
      <c r="BB294" s="9" t="n">
        <v>0</v>
      </c>
      <c r="BC294" s="10" t="str">
        <f aca="false" t="array" ref="BC294">IF(BB294="","",_xlfn.IFS(AND(BB294&gt;=0,BB294&lt;=2),"0 a 2",AND(BB294&gt;=2.5,BB294&lt;=4.5),"2,5 a 4,5",AND(BB294&gt;=5,BB294&lt;=7),"5 a 7",AND(BB294&gt;=7.5,BB294&lt;=9.5),"7,5 a 9,5",AND(BB294&gt;=10,BB294&lt;=12),"10 a 12",AND(BB294&gt;=12.5,BB294&lt;=14.5),"12,5 a 14,5",BB294=15,"15",AND(BB294&gt;=15.5,BB294&lt;=17.5),"15,5 a 17,5",AND(BB294&gt;=18,BB294&lt;=20),"18 a 20",AND(BB294&gt;=20.5,BB294&lt;=22.5),"20,5 a 22,5",AND(BB294&gt;=23,BB294&lt;=25),"23 a 25",TRUE(),"Fuera de rango"))</f>
        <v>0 a 2</v>
      </c>
      <c r="BD294" s="11" t="n">
        <f aca="false" t="array" ref="BD294">IF(BC294="","",_xlfn.IFS(BC294="0 a 2",1,BC294="2,5 a 4,5",2,BC294="5 a 7",3,BC294="7,5 a 9,5",4,BC294="10 a 12",5,BC294="12,5 a 14,5",6,BC294="15","NORMA",BC294="15,5 a 17,5",7,BC294="18 a 20",8,BC294="20,5 a 22,5",9,BC294="23 a 25",10,TRUE(),"Fuera de rango"))</f>
        <v>1</v>
      </c>
      <c r="BE294" s="9" t="n">
        <v>32</v>
      </c>
      <c r="BF294" s="10" t="str">
        <f aca="false">IF(BE294="","",IF(AND(BE294&gt;=-20,BE294&lt;=-10),"-20 a -10",IF(AND(BE294&gt;=-9.5,BE294&lt;=0.5),"-9,5 a 0,5",IF(AND(BE294&gt;=1,BE294&lt;=11),"1 a 11",IF(AND(BE294&gt;=11.5,BE294&lt;=20.5),"11,5 a 20,5",IF(BE294=21,"21",IF(AND(BE294&gt;=21.5,BE294&lt;=31.5),"21,5 a 31,5",IF(AND(BE294&gt;=32,BE294&lt;=42),"32 a 42","Fuera de rango"))))))))</f>
        <v>32 a 42</v>
      </c>
      <c r="BG294" s="11" t="n">
        <f aca="false">IF(BF294="","",IF(BF294="-20 a -10",1,IF(BF294="-9,5 a 0,5",2,IF(BF294="1 a 11",3,IF(BF294="11,5 a 20,5",4,IF(BF294="21","NORMA",IF(BF294="21,5 a 31,5",5,IF(BF294="32 a 42",6,""))))))))</f>
        <v>6</v>
      </c>
      <c r="BH294" s="9" t="n">
        <v>11</v>
      </c>
      <c r="BI294" s="10" t="str">
        <f aca="false">IF(BH294="","",IF(AND(BH294&gt;=-20,BH294&lt;=-15),"-20 a -15",IF(AND(BH294&gt;=-14.5,BH294&lt;=-9.5),"-14,5 a -9,5",IF(AND(BH294&gt;=-9,BH294&lt;=-4),"-9 a -4",IF(AND(BH294&gt;=-3.5,BH294&lt;=2.5),"-3,5 a 2,5",IF(AND(BH294&gt;=3,BH294&lt;=8),"3 a 8",IF(AND(BH294&gt;=8.5,BH294&lt;=14.5),"8,5 a 14,5",IF(BH294=15,"15",IF(AND(BH294&gt;=15.5,BH294&lt;=20.5),"15,5 a 20,5",IF(AND(BH294&gt;=21,BH294&lt;=26),"21 a 26","Fuera de rango"))))))))))</f>
        <v>8,5 a 14,5</v>
      </c>
      <c r="BJ294" s="11" t="n">
        <f aca="false">IF(BI294="","",IF(BI294="-20 a -15",1,IF(BI294="-14,5 a -9,5",2,IF(BI294="-9 a -4",3,IF(BI294="-3,5 a 2,5",4,IF(BI294="3 a 8",5,IF(BI294="8,5 a 14,5",6,IF(BI294="15","NORMA",IF(BI294="15,5 a 20,5",7,IF(BI294="21 a 26",8,IF(BI294="26,5 a 31,5",9,"")))))))))))</f>
        <v>6</v>
      </c>
      <c r="BK294" s="9" t="n">
        <v>0</v>
      </c>
      <c r="BL294" s="10" t="str">
        <f aca="false">IF(BK294="","",IF(AND(BK294&gt;=0,BK294&lt;=2),"0 - 2",IF(AND(BK294&gt;=2.5,BK294&lt;=4.5),"2,5 - 4,5",IF(AND(BK294&gt;=5,BK294&lt;=7),"5 - 7",IF(AND(BK294&gt;=7.5,BK294&lt;=9.5),"7,5 - 9,5",IF(AND(BK294&gt;=10,BK294&lt;=12),"10 - 12",IF(AND(BK294&gt;=12.5,BK294&lt;=13.5),"12,5 - 13,5",IF(BK294=14,"14",IF(AND(BK294&gt;=14.5,BK294&lt;=16.5),"14,5 - 16,5",IF(AND(BK294&gt;=17,BK294&lt;=19),"17 - 19",IF(AND(BK294&gt;=19.5,BK294&lt;=21.5),"19,5 - 21,5",IF(AND(BK294&gt;=22,BK294&lt;=24),"22 - 24",IF(AND(BK294&gt;=24.5,BK294&lt;=26.5),"24,5 - 26,5",IF(AND(BK294&gt;=27,BK294&lt;=29),"27 - 29",IF(AND(BK294&gt;=29.5,BK294&lt;=30),"29,5 - 30","Fuera de rango")))))))))))))))</f>
        <v>0 - 2</v>
      </c>
      <c r="BM294" s="11" t="n">
        <f aca="false">IF(BL294="","",IF(BL294="0 - 2",1,IF(BL294="2,5 - 4,5",2,IF(BL294="5 - 7",3,IF(BL294="7,5 - 9,5",4,IF(BL294="10 - 12",5,IF(BL294="12,5 - 13,5",6,IF(BL294="14","NORMA",IF(BL294="14,5 - 16,5",7,IF(BL294="17 - 19",8,IF(BL294="19,5 - 21,5",9,IF(BL294="22 - 24",10,IF(BL294="24,5 - 26,5",11,IF(BL294="27 - 29",12,IF(BL294="29,5 - 30",13,"")))))))))))))))</f>
        <v>1</v>
      </c>
      <c r="BN294" s="9" t="n">
        <v>15</v>
      </c>
      <c r="BO294" s="11" t="str">
        <f aca="false">IF(BN294="","",IF(AND(BN294&gt;=-20,BN294&lt;=-10),"-20 a -10",IF(AND(BN294&gt;=-9.5,BN294&lt;=0.5),"-9,5 a 0,5",IF(AND(BN294&gt;=1,BN294&lt;=11),"1 a 11",IF(AND(BN294&gt;=11.5,BN294&lt;=21.5),"11,5 a 21,5",IF(BN294=22,"22",IF(AND(BN294&gt;=22.5,BN294&lt;=32.5),"22,5 a 32,5",IF(AND(BN294&gt;=33,BN294&lt;=43),"33 a 43","Fuera de rango"))))))))</f>
        <v>11,5 a 21,5</v>
      </c>
      <c r="BP294" s="11" t="n">
        <f aca="false">IF(BO294="","",IF(BO294="-20 a -10",1,IF(BO294="-9,5 a 0,5",2,IF(BO294="1 a 11",3,IF(BO294="11,5 a 21,5",4,IF(BO294="22","NORMA",IF(BO294="22,5 a 32,5",5,IF(BO294="33 a 43",6,""))))))))</f>
        <v>4</v>
      </c>
      <c r="BQ294" s="9" t="n">
        <v>7</v>
      </c>
      <c r="BR294" s="10" t="str">
        <f aca="false">IF(BQ294="","",IF(AND(BQ294&gt;=-20,BQ294&lt;=-15),"-20 a -15",IF(AND(BQ294&gt;=-14.5,BQ294&lt;=-9.5),"-14,5 a -9,5",IF(AND(BQ294&gt;=-9,BQ294&lt;=-4),"-9 a -4",IF(AND(BQ294&gt;=-3.5,BQ294&lt;=2.5),"-3,5 a 2,5",IF(AND(BQ294&gt;=3,BQ294&lt;=8),"3 a 8",IF(AND(BQ294&gt;=8.5,BQ294&lt;=13.5),"8,5 a 13,5",IF(AND(BQ294&gt;=14,BQ294&lt;=17.5),"14 a 17,5",IF(BQ294=18,"18",IF(AND(BQ294&gt;=18.5,BQ294&lt;=23.5),"18,5 a 23,5",IF(AND(BQ294&gt;=24,BQ294&lt;=29),"24 a 29",IF(AND(BQ294&gt;=29.5,BQ294&lt;=34.5),"29,5 a 34,5",IF(AND(BQ294&gt;=35,BQ294&lt;=40),"35 a 40","Fuera de rango")))))))))))))</f>
        <v>3 a 8</v>
      </c>
      <c r="BS294" s="11" t="n">
        <f aca="false">IF(BR294="","",IF(BR294="-20 a -15",1,IF(BR294="-14,5 a -9,5",2,IF(BR294="-9 a -4",3,IF(BR294="-3,5 a 2,5",4,IF(BR294="3 a 8",5,IF(BR294="8,5 a 13,5",6,IF(BR294="14 a 17,5",7,IF(BR294="18","NORMA",IF(BR294="18,5 a 23,5",8,IF(BR294="24 a 29",9,IF(BR294="29,5 a 34,5",10,IF(BR294="35 a 40",11,"")))))))))))))</f>
        <v>5</v>
      </c>
      <c r="BT294" s="9" t="n">
        <v>0</v>
      </c>
      <c r="BU294" s="10" t="str">
        <f aca="false">IF(BT294="","",IF(AND(BT294&gt;=-20,BT294&lt;=-18),"-20 a -18",IF(AND(BT294&gt;=-17.5,BT294&lt;=-15.5),"-17,5 a -15,5",IF(AND(BT294&gt;=-15,BT294&lt;=-13),"-15 a -13",IF(AND(BT294&gt;=-12.5,BT294&lt;=-10.5),"-12,5 a -10,5",IF(AND(BT294&gt;=-10,BT294&lt;=-8),"-10 a -8",IF(AND(BT294&gt;=-7.5,BT294&lt;=-5.5),"-7,5 a -5,5",IF(AND(BT294&gt;=-5,BT294&lt;=-3),"-5 a -3",IF(AND(BT294&gt;=-2.5,BT294&lt;=-0.5),"-2,5 a -0,5",IF(BT294=0,"0",IF(AND(BT294&gt;=0.5,BT294&lt;=2.5),"0,5 a 2,5",IF(AND(BT294&gt;=3,BT294&lt;=5),"3 a 5",IF(AND(BT294&gt;=5.5,BT294&lt;=7.5),"5,5 a 7,5",IF(AND(BT294&gt;=8,BT294&lt;=10),"8 a 10",IF(AND(BT294&gt;=10.5,BT294&lt;=12.5),"10,5 a 12,5",IF(AND(BT294&gt;=13,BT294&lt;=15),"13 a 15",IF(AND(BT294&gt;=15.5,BT294&lt;=17.5),"15,5 a 17,5",IF(AND(BT294&gt;=18,BT294&lt;=20),"18 a 20","Fuera de rango"))))))))))))))))))</f>
        <v>0</v>
      </c>
      <c r="BV294" s="11" t="str">
        <f aca="false">IF(BT294="","",IF(BT294=0,"NORMA",IF(AND(BT294&gt;=-20,BT294&lt;=-18),2,IF(AND(BT294&gt;=-17.5,BT294&lt;=-15.5),2,IF(AND(BT294&gt;=-15,BT294&lt;=-13),3,IF(AND(BT294&gt;=-12.5,BT294&lt;=-10.5),4,IF(AND(BT294&gt;=-10,BT294&lt;=-8),5,IF(AND(BT294&gt;=-7.5,BT294&lt;=-5.5),6,IF(AND(BT294&gt;=-5,BT294&lt;=-3),7,IF(AND(BT294&gt;=-2.5,BT294&lt;=-0.5),8,IF(AND(BT294&gt;=0.5,BT294&lt;=2.5),9,IF(AND(BT294&gt;=3,BT294&lt;=5),10,IF(AND(BT294&gt;=5.5,BT294&lt;=7.5),11,IF(AND(BT294&gt;=8,BT294&lt;=10),12,IF(AND(BT294&gt;=10.5,BT294&lt;=12.5),13,IF(AND(BT294&gt;=13,BT294&lt;=15),14,IF(AND(BT294&gt;=15.5,BT294&lt;=17.5),15,IF(AND(BT294&gt;=18,BT294&lt;=20),16,"Fuera de rango"))))))))))))))))))</f>
        <v>NORMA</v>
      </c>
      <c r="BW294" s="9" t="n">
        <v>-9</v>
      </c>
      <c r="BX294" s="10" t="n">
        <f aca="false">18.5- (0.3*H294)</f>
        <v>15.5</v>
      </c>
      <c r="BY294" s="10" t="n">
        <f aca="false">(BW294)-(BX294)</f>
        <v>-24.5</v>
      </c>
      <c r="BZ294" s="10" t="str">
        <f aca="false">IF(BY294="","",IF(BY294&lt;-27.5,"De -30 a -28",IF(BY294&lt;-25,"De -27,5 a -25,5",IF(BY294&lt;-22.5,"De -25 a -23",IF(BY294&lt;-20,"De -22,5 a -20,5",IF(BY294&lt;-17.5,"De -20 a -18",IF(BY294&lt;-15,"De -17,5 a -15,5",IF(BY294&lt;-12.5,"De -15 a -13",IF(BY294&lt;-10,"De -12,5 a -10,5",IF(BY294&lt;-7.5,"De -10 a -8",IF(BY294&lt;-5,"De -7,5 a -5,5",IF(BY294&lt;-2.5,"De -5 a -3",IF(BY294&lt;0,"De -2,5 a -0,5",IF(BY294&lt;2.5,"De 0 a 2",IF(BY294&lt;5,"De 2,5 a 4,5",IF(BY294&lt;7.5,"De 5 a 7",IF(BY294&lt;10,"De 7,5 a 9,5",IF(BY294&lt;12.5,"De 10 a 12",IF(BY294&lt;15,"De 12,5 a 14,5",IF(BY294&lt;17.5,"De 15 a 17",IF(BY294&lt;20,"De 17,5 a 19,5",IF(BY294&lt;22.5,"De 20 a 22",IF(BY294&lt;25,"De 22,5 a 24,5",IF(BY294&lt;27.5,"De 25 a 27","De 27,5 a 30"))))))))))))))))))))))))</f>
        <v>De -25 a -23</v>
      </c>
      <c r="CA294" s="12" t="n">
        <f aca="false">IF(BY294="","",IF(BY294&lt;=-28,1,IF(BY294&lt;=-25.5,2,IF(BY294&lt;=-23,3,IF(BY294&lt;=-20.5,4,IF(BY294&lt;=-18,5,IF(BY294&lt;=-15.5,6,IF(BY294&lt;=-13,7,IF(BY294&lt;=-10.5,8,IF(BY294&lt;=-8,9,IF(BY294&lt;=-5.5,10,IF(BY294&lt;=-3,11,IF(BY294&lt;=-0.5,12,IF(BY294&lt;=2,13,IF(BY294&lt;=4.5,14,IF(BY294&lt;=7,15,IF(BY294&lt;=9.5,16,IF(BY294&lt;=12,17,IF(BY294&lt;=14.5,18,IF(BY294&lt;=17,19,IF(BY294&lt;=19.5,20,IF(BY294&lt;=22,21,IF(BY294&lt;=24.5,22,IF(BY294&lt;=27,23,IF(BY294&lt;=30,24,"Fuera de rango")))))))))))))))))))))))))</f>
        <v>3</v>
      </c>
      <c r="CB294" s="9" t="n">
        <v>-9</v>
      </c>
      <c r="CC294" s="10" t="n">
        <f aca="false">18.5- (0.3*H294)</f>
        <v>15.5</v>
      </c>
      <c r="CD294" s="10" t="n">
        <f aca="false">(CB294)-(CC294)</f>
        <v>-24.5</v>
      </c>
      <c r="CE294" s="10" t="str">
        <f aca="false">IF(CD294="","",IF(CD294&lt;-27.5,"De -30 a -28",IF(CD294&lt;-25,"De -27,5 a -25,5",IF(CD294&lt;-22.5,"De -25 a -23",IF(CD294&lt;-20,"De -22,5 a -20,5",IF(CD294&lt;-17.5,"De -20 a -18",IF(CD294&lt;-15,"De -17,5 a -15,5",IF(CD294&lt;-12.5,"De -15 a -13",IF(CD294&lt;-10,"De -12,5 a -10,5",IF(CD294&lt;-7.5,"De -10 a -8",IF(CD294&lt;-5,"De -7,5 a -5,5",IF(CD294&lt;-2.5,"De -5 a -3",IF(CD294&lt;0,"De -2,5 a -0,5",IF(CD294&lt;=2,"De 0 a 2",IF(CD294&lt;=4.5,"De 2,5 a 4,5",IF(CD294&lt;=7,"De 5 a 7",IF(CD294&lt;=9.5,"De 7,5 a 9,5",IF(CD294&lt;=12,"De 10 a 12",IF(CD294&lt;=14.5,"De 12,5 a 14,5",IF(CD294&lt;=17,"De 15 a 17",IF(CD294&lt;=19.5,"De 17,5 a 19,5",IF(CD294&lt;=22,"De 20 a 22",IF(CD294&lt;=24.5,"De 22,5 a 24,5",IF(CD294&lt;=27,"De 25 a 27","De 27,5 a 30"))))))))))))))))))))))))</f>
        <v>De -25 a -23</v>
      </c>
      <c r="CF294" s="12" t="n">
        <f aca="false">IF(CD294="","",IF(CD294&lt;-27.5,1,IF(CD294&lt;-25,2,IF(CD294&lt;-22.5,3,IF(CD294&lt;-20,4,IF(CD294&lt;-17.5,5,IF(CD294&lt;-15,6,IF(CD294&lt;-12.5,7,IF(CD294&lt;-10,8,IF(CD294&lt;-7.5,9,IF(CD294&lt;-5,10,IF(CD294&lt;-2.5,11,IF(CD294&lt;0,12,IF(CD294&lt;2.5,13,IF(CD294&lt;5,14,IF(CD294&lt;7.5,15,IF(CD294&lt;10,16,IF(CD294&lt;12.5,17,IF(CD294&lt;15,18,IF(CD294&lt;17.5,19,IF(CD294&lt;20,20,IF(CD294&lt;22.5,21,IF(CD294&lt;25,22,IF(CD294&lt;27.5,23,24))))))))))))))))))))))))</f>
        <v>3</v>
      </c>
      <c r="CG294" s="9" t="n">
        <v>-4.75</v>
      </c>
      <c r="CH294" s="10" t="str">
        <f aca="false">IF(CG294="","",IF(AND(CG294&gt;=-10,CG294&lt;=-9.5),"-10 a -9,5",IF(AND(CG294&gt;-9.5,CG294&lt;=-8.5),"-9 a -8,5",IF(AND(CG294&gt;-8.5,CG294&lt;=-7.5),"-8 a -7,5",IF(AND(CG294&gt;-7.5,CG294&lt;=-6.5),"-7 a -6,5",IF(AND(CG294&gt;-6.5,CG294&lt;=-5.5),"-6 a -5,5",IF(AND(CG294&gt;-5.5,CG294&lt;=-4.5),"-5 a -4,5",IF(AND(CG294&gt;-4.5,CG294&lt;=-3.5),"-4 a -3,5",IF(AND(CG294&gt;-3.5,CG294&lt;=-2.5),"-3 a -2,5",IF(CG294=-2.25,"-2,25",IF(AND(CG294&gt;-2.5,CG294&lt;=-1.5),"-2 a -1,5",IF(AND(CG294&gt;-1.5,CG294&lt;=-0.5),"-1 a -0,5",IF(AND(CG294&gt;-0.5,CG294&lt;=0.5),"0 a 0,5",IF(AND(CG294&gt;0.5,CG294&lt;=1.5),"1 a 1,5",IF(AND(CG294&gt;1.5,CG294&lt;=2.5),"2 a 2,5",IF(AND(CG294&gt;2.5,CG294&lt;=3.5),"3 a 3,5",IF(AND(CG294&gt;3.5,CG294&lt;=4.5),"4 a 4,5",IF(AND(CG294&gt;4.5,CG294&lt;=5.5),"5 a 5,5",IF(AND(CG294&gt;5.5,CG294&lt;=6.5),"6 a 6,5",IF(AND(CG294&gt;6.5,CG294&lt;=7.5),"7 a 7,5",IF(AND(CG294&gt;7.5,CG294&lt;=8.5),"8 a 8,5",IF(AND(CG294&gt;8.5,CG294&lt;=9.5),"9 a 9,5",IF(CG294&gt;=10,"10","Fuera de rango")))))))))))))))))))))))</f>
        <v>-5 a -4,5</v>
      </c>
      <c r="CI294" s="11" t="n">
        <f aca="false">IF(CG294="","",IF(CG294=-2.25,"NORMA",IF(CG294&lt;=-9.5,1,IF(CG294&lt;=-8.5,2,IF(CG294&lt;=-7.5,3,IF(CG294&lt;=-6.5,4,IF(CG294&lt;=-5.5,5,IF(CG294&lt;=-4.5,6,IF(CG294&lt;=-3.5,7,IF(CG294&lt;=-2.5,8,IF(CG294&lt;=-1.5,9,IF(CG294&lt;=-0.5,10,IF(CG294&lt;=0.5,11,IF(CG294&lt;=1.5,12,IF(CG294&lt;=2.5,13,IF(CG294&lt;=3.5,14,IF(CG294&lt;=4.5,15,IF(CG294&lt;=5.5,16,IF(CG294&lt;=6.5,17,IF(CG294&lt;=7.5,18,IF(CG294&lt;=8.5,19,IF(CG294&lt;=9.5,20,IF(CG294=10,21,"Fuera de rango")))))))))))))))))))))))</f>
        <v>6</v>
      </c>
      <c r="CJ294" s="9" t="n">
        <v>2.5</v>
      </c>
      <c r="CK294" s="10" t="str">
        <f aca="false">IF(CJ294="","",IF(AND(CJ294&gt;=-6,CJ294&lt;=-5.5),"-6 a -5,5",IF(AND(CJ294&gt;-5.5,CJ294&lt;=-4.5),"-5 a -4,5",IF(AND(CJ294&gt;-4.5,CJ294&lt;=-3.5),"-4 a -3,5",IF(AND(CJ294&gt;-3.5,CJ294&lt;=-2.5),"-3 a -2,5",IF(AND(CJ294&gt;-2.5,CJ294&lt;=-1.5),"-2 a -1,5",IF(AND(CJ294&gt;-1.5,CJ294&lt;=-0.5),"-1 a -0,5",IF(AND(CJ294&gt;-0.5,CJ294&lt;=0.5),"0 a 0,5",IF(AND(CJ294&gt;0.5,CJ294&lt;=1.5),"1 a 1,5",IF(AND(CJ294&gt;1.5,CJ294&lt;2.5),"2",IF(AND(CJ294&gt;=2.5,CJ294&lt;=3),"2,5 a 3",IF(AND(CJ294&gt;3,CJ294&lt;=4),"3,5 a 4",IF(AND(CJ294&gt;4,CJ294&lt;=5),"4,5 a 5",IF(AND(CJ294&gt;5,CJ294&lt;=6),"5,5 a 6",IF(AND(CJ294&gt;6,CJ294&lt;=7),"6,5 a 7",IF(AND(CJ294&gt;7,CJ294&lt;=8),"7,5 a 8",IF(AND(CJ294&gt;8,CJ294&lt;=9.5),"8,5 a 9,5",IF(CJ294=10,"10","Fuera de rango"))))))))))))))))))</f>
        <v>2,5 a 3</v>
      </c>
      <c r="CL294" s="11" t="n">
        <f aca="false">IF(CK294="","",IF(OR(CK294="-6 a -5,5",CK294="-6 - -5,5"),1,IF(OR(CK294="-5 a -4,5",CK294="-5 - -4,5"),2,IF(OR(CK294="-4 a -3,5",CK294="-4 - -3,5"),3,IF(OR(CK294="-3 a -2,5",CK294="-3 - -2,5"),4,IF(OR(CK294="-2 a -1,5",CK294="-2 - -1,5"),5,IF(OR(CK294="-1 a -0,5",CK294="-1 - -0,5"),6,IF(OR(CK294="0 a 0,5",CK294="0 - 0,5"),7,IF(OR(CK294="1 a 1,5",CK294="1 - 1,5"),8,IF(CK294="2","NORMA",IF(OR(CK294="2,5 a 3",CK294="2,5 - 3"),9,IF(OR(CK294="3,5 a 4",CK294="3,5 - 4"),10,IF(OR(CK294="4,5 a 5",CK294="4,5 - 5"),11,IF(OR(CK294="5,5 a 6",CK294="5,5 - 6"),12,IF(OR(CK294="6,5 a 7",CK294="6,5 - 7"),13,IF(OR(CK294="7,5 a 8",CK294="7,5 - 8"),14,IF(OR(CK294="8,5 a 9",CK294="8,5 - 9,5",CK294="9 a 9,5"),15,IF(CK294="10",15,IF(OR(CK294="0,5 a 1",CK294="0,5 - 1"),7,"Fuera de rango")))))))))))))))))))</f>
        <v>9</v>
      </c>
      <c r="CN294" s="10" t="str">
        <f aca="false">IF(CM294=0,"0", " ")</f>
        <v>0</v>
      </c>
      <c r="CO294" s="10" t="str">
        <f aca="false">IF(CM294&gt;0,"EME"," ")</f>
        <v> </v>
      </c>
      <c r="CQ294" s="10" t="str">
        <f aca="false">IF(CP294&gt;0,"0", " ")</f>
        <v> </v>
      </c>
      <c r="CR294" s="10" t="str">
        <f aca="false">IF(CP294&gt;0,"EME"," ")</f>
        <v> </v>
      </c>
      <c r="CS294" s="9" t="n">
        <v>0</v>
      </c>
      <c r="CT294" s="10" t="str">
        <f aca="false">IF(CS294&gt;0,"1", " ")</f>
        <v> </v>
      </c>
      <c r="CU294" s="10" t="str">
        <f aca="false">IF(CS294&gt;0,"HIP"," ")</f>
        <v> </v>
      </c>
      <c r="CV294" s="9" t="n">
        <v>0</v>
      </c>
      <c r="CW294" s="10" t="str">
        <f aca="false">IF(CV294&gt;0,"1", " ")</f>
        <v> </v>
      </c>
      <c r="CX294" s="10" t="str">
        <f aca="false">IF(CV294&gt;0,"HIP"," ")</f>
        <v> </v>
      </c>
      <c r="CY294" s="9" t="n">
        <v>0</v>
      </c>
      <c r="DB294" s="9" t="n">
        <v>0</v>
      </c>
      <c r="DC294" s="11" t="str">
        <f aca="false">IF(DB294&lt;0,"2"," ")</f>
        <v> </v>
      </c>
      <c r="DD294" s="11" t="str">
        <f aca="false">IF(DB294&lt;0,"MIO"," ")</f>
        <v> </v>
      </c>
      <c r="DE294" s="9" t="n">
        <v>0</v>
      </c>
      <c r="DF294" s="10" t="str">
        <f aca="false">IF(DE294&lt;0,"3"," ")</f>
        <v> </v>
      </c>
      <c r="DG294" s="10" t="str">
        <f aca="false">IF(DE294&lt;0,"AST"," ")</f>
        <v> </v>
      </c>
      <c r="DH294" s="9" t="n">
        <v>0</v>
      </c>
      <c r="DI294" s="10" t="str">
        <f aca="false">IF(DH294&lt;0,"3"," ")</f>
        <v> </v>
      </c>
      <c r="DJ294" s="10" t="str">
        <f aca="false">IF(DH294&lt;0,"AST"," ")</f>
        <v> </v>
      </c>
      <c r="DK294" s="9" t="n">
        <v>0.5</v>
      </c>
      <c r="DL294" s="10" t="str">
        <f aca="false">IF(DK294&gt;0,"4"," ")</f>
        <v>4</v>
      </c>
      <c r="DM294" s="10" t="str">
        <f aca="false">IF(DK294&gt;0,"PRE"," ")</f>
        <v>PRE</v>
      </c>
      <c r="DN294" s="9" t="n">
        <v>0.5</v>
      </c>
      <c r="DO294" s="10" t="str">
        <f aca="false">IF(DN294&gt;0,"4"," ")</f>
        <v>4</v>
      </c>
      <c r="DP294" s="10" t="str">
        <f aca="false">IF(DN294&gt;0,"PRE"," ")</f>
        <v>PRE</v>
      </c>
      <c r="DS294" s="12" t="str">
        <f aca="false">CONCATENATE(CO294,CU294,DA294,DG294,DM294)</f>
        <v>   PRE</v>
      </c>
      <c r="DT294" s="10" t="e">
        <f aca="false" t="array" ref="DT294">_xlfn.IFS(DS294="EME    ","0", DS294=" HIP   ","1", DS294="  MIO  ","2", DS294="   AST ","3", DS294="    PRE","4", DS294="EME   PRE","5", DS294=" HIP  PRE","6", DS294=" HIP AST ","7", DS294="  MIO PRE","8", DS294="  MIOAST ","9", DS294="   ASTPRE","10",DS294=" HIP ASTPRE","11", DS294="  MIOASTPRE","12", DS294="     ","0")</f>
        <v>#N/A</v>
      </c>
      <c r="DV294" s="1" t="e">
        <f aca="false" t="array" ref="DV294">_xlfn.IFS(DU294="SI","2", DU294="NO","1")</f>
        <v>#N/A</v>
      </c>
      <c r="DX294" s="11" t="str">
        <f aca="false">IF(DW294=0,"1","2")</f>
        <v>1</v>
      </c>
      <c r="DY294" s="11" t="str">
        <f aca="false" t="array" ref="DY294">_xlfn.IFS(DW294=0,"0", DW294=0.25, "1", DW294=0.5,"2", DW294=0.75,"3", DW294=1,"4",DW294=1.25,"5", DW294=1.5,"6", DW294=1.75,"7", DW294=2,"8")</f>
        <v>0</v>
      </c>
      <c r="EA294" s="11" t="str">
        <f aca="false">IF(DZ294=0,"1","2")</f>
        <v>1</v>
      </c>
      <c r="EB294" s="11" t="str">
        <f aca="false" t="array" ref="EB294">_xlfn.IFS(DZ294=0,"0", DZ294=0.25, "1", DZ294=0.5,"2", DZ294=0.75,"3", DZ294=1,"4",DZ294=1.25,"5", DZ294=1.5,"6", DZ294=1.75,"7", DZ294=2,"8")</f>
        <v>0</v>
      </c>
      <c r="ED294" s="10" t="str">
        <f aca="false">IF(EC294=0,"1","2")</f>
        <v>1</v>
      </c>
      <c r="EE294" s="11" t="str">
        <f aca="false" t="array" ref="EE294">_xlfn.IFS(EC294=0,"0", EC294=-0.25, "1", EC294=-0.5,"2", EC294=-0.75,"3", EC294=-1,"4",EC294=-1.25,"5", EC294=-1.5,"6", EC294=-1.75,"7", EC294=-2,"8", EC294=-2.25,"9",EC294=-2.5,"10", EC294=-2.75,"11", EC294=-3,"12", EC294=-3.25,"13", EC294=-3.5,"14", EC294=-3.75,"15",EC294=-4,"16")</f>
        <v>0</v>
      </c>
      <c r="EG294" s="10" t="str">
        <f aca="false">IF(EF294=0,"1","2")</f>
        <v>1</v>
      </c>
      <c r="EH294" s="11" t="str">
        <f aca="false" t="array" ref="EH294">_xlfn.IFS(EF294=0,"0", EF294=-0.25, "1", EF294=-0.5,"2", EF294=-0.75,"3", EF294=-1,"4",EF294=-1.25,"5", EF294=-1.5,"6", EF294=-1.75,"7", EF294=-2,"8", EF294=-2.25,"9",EF294=-2.5,"10", EF294=-2.75,"11", EF294=-3,"12", EF294=-3.25,"13", EF294=-3.5,"14", EF294=-3.75,"15",EF294=-4,"16")</f>
        <v>0</v>
      </c>
      <c r="EJ294" s="11" t="str">
        <f aca="false">IF(EI294=0,"1","2")</f>
        <v>1</v>
      </c>
      <c r="EK294" s="11" t="str">
        <f aca="false" t="array" ref="EK294">_xlfn.IFS(EI294=0,"0", EI294=-0.25, "1", EI294=-0.5,"2", EI294=-0.75,"3", EI294=-1,"4",EI294=-1.25,"5", EI294=-1.5,"6", EI294=-1.75,"7", EI294=-2,"8", EI294=-2.25,"9", EI294=-2.25,"9",EI294=-2.5,"10", EI294=-2.75,"11", EI294=-3,"12", EI294=-3.25,"13", EI294=-3.5,"14", EI294=-3.75,"15",EI294=-4,"16", EI294=0.25, "17", EI294=0.5, "18")</f>
        <v>0</v>
      </c>
      <c r="EM294" s="11" t="str">
        <f aca="false">IF(EL294=0,"1","2")</f>
        <v>1</v>
      </c>
      <c r="EN294" s="11" t="str">
        <f aca="false" t="array" ref="EN294">_xlfn.IFS(EL294=0.25,"17",EL294=0.5,"18", EL294=0,"0", EL294=-0.25, "1", EL294=-0.5,"2", EL294=-0.75,"3", EL294=-1,"4",EL294=-1.25,"5", EL294=-1.5,"6", EL294=-1.75,"7", EL294=-2,"8",EL294= -2.25,"9",EL294=-2.5,"10",EL294= -2.75,"11",EL294= -3,"12",EL294= -3.25,"13",EL294= -3.5,"14",EL294= -3.75,"15",EL294=-4,"16")</f>
        <v>0</v>
      </c>
      <c r="EP294" s="11" t="str">
        <f aca="false">IF(EO294=0,"1","2")</f>
        <v>1</v>
      </c>
      <c r="EQ294" s="11" t="str">
        <f aca="false" t="array" ref="EQ294">_xlfn.IFS(EO294=0,"0", EO294=0.25, "1", EO294=0.5,"2", EO294=0.75,"3", EO294=1,"4",EO294=1.25,"5", EO294=1.5,"6", EO294=1.75,"7", EO294=2,"8", EO294=2.25,"9", EO294=2.25,"9",EO294=2.5,"10", EO294=2.75,"11", EO294=3,"12", EO294=3.25,"13", EO294=3.5,"14", EO294=3.75,"15",EO294=4,"16", EO294=-0.25, "17", bq=-0.5, "18")</f>
        <v>0</v>
      </c>
      <c r="ES294" s="11" t="str">
        <f aca="false">IF(ER294=0,"1","2")</f>
        <v>1</v>
      </c>
      <c r="ET294" s="11" t="str">
        <f aca="false" t="array" ref="ET294">_xlfn.IFS(ER294=0,"0", ER294=0.25, "1", ER294=0.5,"2", ER294=0.75,"3", ER294=1,"4",ER294=1.25,"5", ER294=1.5,"6", ER294=1.75,"7", ER294=2,"8", ER294=2.25,"9", ER294=2.25,"9",ER294=2.5,"10", ER294=2.75,"11", ER294=3,"12", ER294=3.25,"13", ER294=3.5,"14", ER294=3.75,"15",ER294=4,"16", ER294=-0.25, "17", bq=-0.5, "18")</f>
        <v>0</v>
      </c>
      <c r="EV294" s="14" t="e">
        <f aca="false">VLOOKUP(EU294,LEYENDA!$G$2:$H$8,2,TRUE())</f>
        <v>#N/A</v>
      </c>
      <c r="EW294" s="14" t="e">
        <f aca="false" t="array" ref="EW294">_xlfn.IFS(EV294="0-5","1", EV294="6-12","2", EV294="13-18","3", EV294="19-24","4", EV294="25-36","5", EV294="37-48","6", EV294="49-60","7")</f>
        <v>#N/A</v>
      </c>
    </row>
    <row r="295" customFormat="false" ht="13.5" hidden="false" customHeight="false" outlineLevel="0" collapsed="false">
      <c r="A295" s="1" t="n">
        <v>73</v>
      </c>
      <c r="B295" s="32" t="n">
        <v>4</v>
      </c>
      <c r="C295" s="33" t="n">
        <v>42613</v>
      </c>
      <c r="D295" s="6"/>
      <c r="E295" s="5" t="str">
        <f aca="false">VLOOKUP(A295,'286'!$A$3:$J$600,10,FALSE())</f>
        <v>GARCÍA LOZOYA, MARA</v>
      </c>
      <c r="F295" s="4" t="str">
        <f aca="false">VLOOKUP(A295,'286'!$A$3:$I$1768,3,FALSE())</f>
        <v>GARLOMA</v>
      </c>
      <c r="G295" s="6" t="n">
        <f aca="false">VLOOKUP(A295,'286'!$A$3:$I$1768,4,FALSE())</f>
        <v>38613</v>
      </c>
      <c r="H295" s="7" t="n">
        <f aca="false">YEAR(C295)-YEAR(G295)</f>
        <v>11</v>
      </c>
      <c r="I295" s="1" t="str">
        <f aca="false">VLOOKUP(H295,LEYENDA!$C$2:$D$6,2,TRUE())</f>
        <v>0-12</v>
      </c>
      <c r="J295" s="5" t="str">
        <f aca="false">VLOOKUP(A295,'286'!$A$3:$I$1768,7,FALSE())</f>
        <v>M</v>
      </c>
      <c r="K295" s="8" t="n">
        <f aca="false">VLOOKUP(A295,'286'!$A$3:$I$1768,2,FALSE())</f>
        <v>0</v>
      </c>
      <c r="L295" s="4" t="str">
        <f aca="false">VLOOKUP(A295,'286'!$A$3:$I$1768,8,FALSE())</f>
        <v>D</v>
      </c>
      <c r="M295" s="4" t="str">
        <f aca="false">VLOOKUP(A295,'286'!$A$3:$I$1768,9,FALSE())</f>
        <v>D</v>
      </c>
      <c r="N295" s="8" t="str">
        <f aca="false">IF(R295=O295, "MISMA","CONTRARIA")</f>
        <v>MISMA</v>
      </c>
      <c r="O295" s="8" t="str">
        <f aca="false" t="array" ref="O295">_xlfn.IFS(L295="D","1", L295="I","2")</f>
        <v>1</v>
      </c>
      <c r="P295" s="8" t="e">
        <f aca="false" t="array" ref="P295">_xlfn.IFS(K295="OD","1", K295="OI","2")</f>
        <v>#N/A</v>
      </c>
      <c r="Q295" s="1" t="str">
        <f aca="false" t="array" ref="Q295">_xlfn.IFS(J295="M","1", J295="H","2")</f>
        <v>1</v>
      </c>
      <c r="R295" s="8" t="str">
        <f aca="false" t="array" ref="R295">_xlfn.IFS(M295="D","1", M295="I","2")</f>
        <v>1</v>
      </c>
      <c r="S295" s="1" t="str">
        <f aca="false" t="array" ref="S295">_xlfn.IFS(N295="CONTRARIA", "1",N295= "MISMA","2")</f>
        <v>2</v>
      </c>
      <c r="T295" s="1" t="str">
        <f aca="false" t="array" ref="T295">_xlfn.IFS(I295="0-12","1", I295="13-24","2", I295="25-40","3", I295="41-60","4", I295="61-100","5")</f>
        <v>1</v>
      </c>
      <c r="U295" s="9" t="n">
        <v>0</v>
      </c>
      <c r="V295" s="1" t="str">
        <f aca="false">IF(U295="","",IF(AND(U295&gt;=-9,U295&lt;=-6.5),"-9 a -6,5",IF(AND(U295&gt;=-6,U295&lt;=-3.5),"-6 a -3,5",IF(AND(U295&gt;=-3,U295&lt;=-1),"-3 a -1",IF(U295=-0.5,"-0,5",IF(AND(U295&gt;=0,U295&lt;=2.5),"0 a 2,5",IF(AND(U295&gt;=3,U295&lt;=5.5),"3 a 5,5",IF(AND(U295&gt;=6,U295&lt;=8.5),"6 a 8,5",IF(AND(U295&gt;=9,U295&lt;=20),"9 a 20","Fuera de rango")))))))))</f>
        <v>0 a 2,5</v>
      </c>
      <c r="W295" s="11" t="n">
        <f aca="false">IF(V295="","",IF(V295="-9 a -6,5",2,IF(V295="-6 a -3,5",3,IF(V295="-3 a -1",4,IF(V295="-0,5","NORMA",IF(V295="0 a 2,5",5,IF(V295="3 a 5,5",6,IF(V295="6 a 8,5",7,IF(V295="9 a 20",8,"Fuera de rango")))))))))</f>
        <v>5</v>
      </c>
      <c r="X295" s="9" t="n">
        <v>17</v>
      </c>
      <c r="Y295" s="11" t="str">
        <f aca="false">IF(X295="","",IF(AND(X295&gt;=0,X295&lt;=4),"0 a 4",IF(AND(X295&gt;=4.5,X295&lt;=8.5),"4,5 a 8,5",IF(X295=9,"9",IF(AND(X295&gt;=9.5,X295&lt;=13),"9,5 a 13",IF(AND(X295&gt;=13.5,X295&lt;=20),"13,5 a 20",IF(AND(X295&gt;=20.5,X295&lt;=35),"20,5 a 35","Fuera de rango")))))))</f>
        <v>13,5 a 20</v>
      </c>
      <c r="Z295" s="11" t="n">
        <f aca="false">IF(Y295="","",IF(Y295="0 a 4",1,IF(Y295="4,5 a 8,5",2,IF(Y295="9","NORMA",IF(Y295="9,5 a 13",3,IF(Y295="13,5 a 20",4,IF(Y295="20,5 a 35",5,"Fuera de rango")))))))</f>
        <v>4</v>
      </c>
      <c r="AA295" s="9" t="n">
        <v>25</v>
      </c>
      <c r="AB295" s="10" t="str">
        <f aca="false">IF(AA295="","",IF(AND(AA295&gt;=0,AA295&lt;=9),"0 a 9",IF(AND(AA295&gt;=9.5,AA295&lt;=18.5),"9,5 a 18,5",IF(AA295=19,"19",IF(AND(AA295&gt;=19.5,AA295&lt;=28),"19,5 a 28",IF(AND(AA295&gt;=28.5,AA295&lt;=40),"28,5 a 40","Fuera de rango"))))))</f>
        <v>19,5 a 28</v>
      </c>
      <c r="AC295" s="11" t="n">
        <f aca="false" t="array" ref="AC295">_xlfn.IFS(AB295="","",AB295="0 a 9",1,AB295="9,5 a 18,5",2,AB295="19","NORMA",AB295="19,5 a 28",3,AB295="28,5 a 40",4,TRUE(),"Fuera de rango")</f>
        <v>3</v>
      </c>
      <c r="AD295" s="9" t="n">
        <v>6</v>
      </c>
      <c r="AE295" s="10" t="str">
        <f aca="false">IF(AD295="","",IF(AND(AD295&gt;=-10,AD295&lt;=0),"De -10 a 0",IF(AND(AD295&gt;=0.5,AD295&lt;=9.5),"0,5 a 9,5",IF(AD295=10,"10",IF(AND(AD295&gt;=10.5,AD295&lt;=20),"10,5 a 20",IF(AND(AD295&gt;=20.5,AD295&lt;=40),"20,5 a 40","Fuera de rango"))))))</f>
        <v>0,5 a 9,5</v>
      </c>
      <c r="AF295" s="12" t="n">
        <f aca="false">IF(AD295="","",IF(AND(AD295&gt;=-10,AD295&lt;=0),1,IF(AND(AD295&gt;=0.5,AD295&lt;=9.5),2,IF(AD295=10,"NORMA",IF(AND(AD295&gt;=10.5,AD295&lt;=20),3,IF(AND(AD295&gt;=20.5,AD295&lt;=40),4,""))))))</f>
        <v>2</v>
      </c>
      <c r="AG295" s="9" t="n">
        <v>8</v>
      </c>
      <c r="AH295" s="10" t="str">
        <f aca="false">IF(AG295="","",IF(AND(AG295&gt;=0,AG295&lt;=4),"0 a 4",IF(AND(AG295&gt;=4.5,AG295&lt;=8.5),"4,5 a 8,5",IF(AG295=9,"9",IF(AND(AG295&gt;=9.5,AG295&lt;=13),"9,5 a 13",IF(AND(AG295&gt;=13.5,AG295&lt;=25),"13,5 a 25","Fuera de rango"))))))</f>
        <v>4,5 a 8,5</v>
      </c>
      <c r="AI295" s="10" t="n">
        <f aca="false">IF(AH295="","",IF(AH295="0 a 4",1,IF(AH295="4,5 a 8,5",2,IF(AH295="9","NORMA",IF(AH295="9,5 a 13",3,IF(AH295="13,5 a 25",4,""))))))</f>
        <v>2</v>
      </c>
      <c r="AJ295" s="9" t="n">
        <v>2</v>
      </c>
      <c r="AK295" s="10" t="str">
        <f aca="false">IF(AJ295="","",IF(AND(AJ295&gt;=-15,AJ295&lt;=-10.5),"-15 a -10,5",IF(AND(AJ295&gt;=-10,AJ295&lt;=-4),"-10 a -4",IF(AND(AJ295&gt;=-4.5,AJ295&lt;=0),"-4,5 a 0",IF(AND(AJ295&gt;=0.5,AJ295&lt;=4.5),"0,5 a 4,5",IF(AJ295=5,"5",IF(AND(AJ295&gt;=5.5,AJ295&lt;=10),"5,5 a 10",IF(AND(AJ295&gt;=10.5,AJ295&lt;=20),"10,5 a 20","Fuera de rango"))))))))</f>
        <v>0,5 a 4,5</v>
      </c>
      <c r="AL295" s="11" t="n">
        <f aca="false">IF(AK295="","",IF(AK295="-15 a -10,5",1,IF(AK295="-10 a -4",2,IF(AK295="-4,5 a 0",3,IF(AK295="0,5 a 4,5",4,IF(AK295="5","NORMA",IF(AK295="5,5 a 10",5,IF(AK295="10,5 a 20",6,"Error"))))))))</f>
        <v>4</v>
      </c>
      <c r="AM295" s="9" t="n">
        <v>0</v>
      </c>
      <c r="AN295" s="10" t="str">
        <f aca="false">IF(AM295="","",IF(AND(AM295&gt;=-7.5,AM295&lt;=-5.5),"-7,5 a -5,5",IF(AND(AM295&gt;=-5,AM295&lt;=-3),"-5 a -3",IF(AND(AM295&gt;=-2.5,AM295&lt;=-0.5),"-2,5 a -0,5",IF(AM295=0,"0,00",IF(AND(AM295&gt;=0.5,AM295&lt;=2.5),"0,5 a 2,5",IF(AND(AM295&gt;=3,AM295&lt;=5),"3 a 5",IF(AND(AM295&gt;=5.5,AM295&lt;=7.5),"5,5 a 7,5",IF(AND(AM295&gt;=8,AM295&lt;=10),"8 a 10","Fuera de rango")))))))))</f>
        <v>0,00</v>
      </c>
      <c r="AO295" s="11" t="str">
        <f aca="false">IF(AN295="","",IF(AN295="-7,5 a -5,5",1,IF(AN295="-5 a -3",2,IF(AN295="-2,5 a -0,5",3,IF(AN295="0,00","NORMA",IF(AN295="0,5 a 2,5",4,IF(AN295="3 a 5",5,IF(AN295="5,5 a 7,5",6,IF(AN295="8 a 10",7,"Error")))))))))</f>
        <v>NORMA</v>
      </c>
      <c r="AP295" s="9" t="n">
        <v>0</v>
      </c>
      <c r="AQ295" s="10" t="str">
        <f aca="false">IF(AP295="","",IF(AND(AP295&gt;=-20,AP295&lt;=-9.5),"-20 a -9,5",IF(AND(AP295&gt;=-9,AP295&lt;=-6.5),"-9 a -6,5",IF(AP295=-6,"-6",IF(AND(AP295&gt;=-5.5,AP295&lt;=-3),"-5,5 a -3",IF(AND(AP295&gt;=-2.5,AP295&lt;=0),"-2,5 a 0",IF(AND(AP295&gt;=0.5,AP295&lt;=3),"0,5 a 3",IF(AND(AP295&gt;=3.5,AP295&lt;=6),"3,5 a 6",IF(AND(AP295&gt;=6.5,AP295&lt;=9),"6,5 a 9",IF(AND(AP295&gt;=9.5,AP295&lt;=20),"9,5 a 20","Fuera de rango"))))))))))</f>
        <v>-2,5 a 0</v>
      </c>
      <c r="AR295" s="11" t="n">
        <f aca="false">IF(AQ295="","",IF(AQ295="-20 a -9,5",1,IF(AQ295="-9 a -6,5",2,IF(AQ295="-6","NORMA",IF(AQ295="-5,5 a -3",3,IF(AQ295="-2,5 a 0",4,IF(AQ295="0,5 a 3",5,IF(AQ295="3,5 a 6",6,IF(AQ295="6,5 a 9",7,IF(AQ295="9,5 a 20",8,""))))))))))</f>
        <v>4</v>
      </c>
      <c r="AS295" s="9" t="n">
        <v>2</v>
      </c>
      <c r="AT295" s="10" t="str">
        <f aca="false">IF(AS295="","",IF(AND(AS295&gt;=-16,AS295&lt;=-14),"-16 a -14",IF(AND(AS295&gt;=-13.5,AS295&lt;=-11.5),"-13,5 a -11,5",IF(AND(AS295&gt;=-11,AS295&lt;=-9),"-11 a -9",IF(AND(AS295&gt;=-8.5,AS295&lt;=-6.5),"-8,5 a -6,5",IF(AND(AS295&gt;=-6,AS295&lt;=-4),"-6 a -4",IF(AND(AS295&gt;=-3.5,AS295&lt;=-1.5),"-3,5 a -1,5",IF(AND(AS295&gt;=-1,AS295&lt;=1),"-1 a 1",IF(AND(AS295&gt;=1.5,AS295&lt;=3.5),"1,5 a 3,5",IF(AND(AS295&gt;=4,AS295&lt;=6),"4 a 6",IF(AND(AS295&gt;=6.5,AS295&lt;=8.5),"6,5 a 8,5",IF(AND(AS295&gt;=9,AS295&lt;=11),"9 a 11",IF(AND(AS295&gt;=11.5,AS295&lt;=13.5),"11,5 a 13,5",IF(AND(AS295&gt;=14,AS295&lt;=16),"14 a 16",IF(AND(AS295&gt;=16.5,AS295&lt;=18.5),"16,5 a 18,5",IF(AND(AS295&gt;=19,AS295&lt;=21),"19 a 21","Fuera de rango"))))))))))))))))</f>
        <v>1,5 a 3,5</v>
      </c>
      <c r="AU295" s="11" t="n">
        <f aca="false" t="array" ref="AU295">IF(AT295="","",_xlfn.IFS(AT295="-16 a -14",1,AT295="-13,5 a -11,5",2,AT295="-11 a -9",3,AT295="-8,5 a -6,5",4,AT295="-6 a -4",5,AT295="-3,5 a -1,5",6,AT295="-1 a 1",7,AT295="1,5 a 3,5",8,AT295="4 a 6","NORMA",AT295="6,5 a 8,5",9,AT295="9 a 11",10,AT295="11,5 a 13,5",11,AT295="14 a 16",12,AT295="16,5 a 18,5",13,AT295="19 a 21",14,TRUE(),""))</f>
        <v>8</v>
      </c>
      <c r="AV295" s="9" t="n">
        <v>1</v>
      </c>
      <c r="AW295" s="10" t="str">
        <f aca="false">IF(AV295="","",IF(AND(AV295&gt;=-1,AV295&lt;=-0.5),"-1 a -0,5",IF(AND(AV295&gt;-0.5,AV295&lt;=0),"De -0,5 a 0",IF(AND(AV295&gt;=0.25,AV295&lt;=0.75),"0,25 a 0,75",IF(AND(AV295&gt;=1,AV295&lt;=1.5),"1 a 1,5",IF(AND(AV295&gt;=1.75,AV295&lt;=2.25),"1,75 a 2,25",IF(AND(AV295&gt;=2.5,AV295&lt;=3),"2,5 a 3",IF(AND(AV295&gt;=3.25,AV295&lt;=3.75),"3,25 a 3,75","Fuera de rango"))))))))</f>
        <v>1 a 1,5</v>
      </c>
      <c r="AX295" s="10" t="n">
        <f aca="false">IF(AW295="","",IF(OR(AW295="-1 a -0,5",AW295="-1 a -0.5"),1,IF(OR(AW295="De -0,5 a 0",AW295="-0,5 a 0",AW295="De -0.5 a 0"),2,IF(OR(AW295="0,25 a 0,75",AW295="0.25 a 0.75"),"NORMA",IF(OR(AW295="1 a 1,5",AW295="1 a 1.5"),3,IF(OR(AW295="1,75 a 2,25",AW295="1.75 a 2.25"),4,IF(OR(AW295="2,5 a 3",AW295="2.5 a 3"),5,IF(OR(AW295="3,25 a 3,75",AW295="3.25 a 3.75"),6,""))))))))</f>
        <v>3</v>
      </c>
      <c r="AY295" s="9" t="n">
        <v>-2</v>
      </c>
      <c r="AZ295" s="10" t="str">
        <f aca="false">IF(AY295="","",IF(AND(AY295&gt;=-20,AY295&lt;=-9.5),"-20 a -9,5",IF(AND(AY295&gt;=-9,AY295&lt;=-6.5),"-9 a -6,5",IF(AY295=-6,"-6",IF(AND(AY295&gt;=-5.5,AY295&lt;=-3),"-5,5 a -3",IF(AND(AY295&gt;=-2.5,AY295&lt;=0),"-2,5 a 0",IF(AND(AY295&gt;=0.5,AY295&lt;=3),"0,5 a 3",IF(AND(AY295&gt;=3.5,AY295&lt;=6),"3,5 a 6","Fuera de rango"))))))))</f>
        <v>-2,5 a 0</v>
      </c>
      <c r="BA295" s="11" t="n">
        <f aca="false">IF(AZ295="","",IF(AZ295="-20 a -9,5",1,IF(AZ295="-9 a -6,5",2,IF(AZ295="-6","NORMA",IF(AZ295="-5,5 a -3",3,IF(AZ295="-2,5 a 0",4,IF(AZ295="0,5 a 3",5,IF(AZ295="3,5 a 6",6,""))))))))</f>
        <v>4</v>
      </c>
      <c r="BB295" s="9" t="n">
        <v>0</v>
      </c>
      <c r="BC295" s="10" t="str">
        <f aca="false" t="array" ref="BC295">IF(BB295="","",_xlfn.IFS(AND(BB295&gt;=0,BB295&lt;=2),"0 a 2",AND(BB295&gt;=2.5,BB295&lt;=4.5),"2,5 a 4,5",AND(BB295&gt;=5,BB295&lt;=7),"5 a 7",AND(BB295&gt;=7.5,BB295&lt;=9.5),"7,5 a 9,5",AND(BB295&gt;=10,BB295&lt;=12),"10 a 12",AND(BB295&gt;=12.5,BB295&lt;=14.5),"12,5 a 14,5",BB295=15,"15",AND(BB295&gt;=15.5,BB295&lt;=17.5),"15,5 a 17,5",AND(BB295&gt;=18,BB295&lt;=20),"18 a 20",AND(BB295&gt;=20.5,BB295&lt;=22.5),"20,5 a 22,5",AND(BB295&gt;=23,BB295&lt;=25),"23 a 25",TRUE(),"Fuera de rango"))</f>
        <v>0 a 2</v>
      </c>
      <c r="BD295" s="11" t="n">
        <f aca="false" t="array" ref="BD295">IF(BC295="","",_xlfn.IFS(BC295="0 a 2",1,BC295="2,5 a 4,5",2,BC295="5 a 7",3,BC295="7,5 a 9,5",4,BC295="10 a 12",5,BC295="12,5 a 14,5",6,BC295="15","NORMA",BC295="15,5 a 17,5",7,BC295="18 a 20",8,BC295="20,5 a 22,5",9,BC295="23 a 25",10,TRUE(),"Fuera de rango"))</f>
        <v>1</v>
      </c>
      <c r="BE295" s="9" t="n">
        <v>28</v>
      </c>
      <c r="BF295" s="10" t="str">
        <f aca="false">IF(BE295="","",IF(AND(BE295&gt;=-20,BE295&lt;=-10),"-20 a -10",IF(AND(BE295&gt;=-9.5,BE295&lt;=0.5),"-9,5 a 0,5",IF(AND(BE295&gt;=1,BE295&lt;=11),"1 a 11",IF(AND(BE295&gt;=11.5,BE295&lt;=20.5),"11,5 a 20,5",IF(BE295=21,"21",IF(AND(BE295&gt;=21.5,BE295&lt;=31.5),"21,5 a 31,5",IF(AND(BE295&gt;=32,BE295&lt;=42),"32 a 42","Fuera de rango"))))))))</f>
        <v>21,5 a 31,5</v>
      </c>
      <c r="BG295" s="11" t="n">
        <f aca="false">IF(BF295="","",IF(BF295="-20 a -10",1,IF(BF295="-9,5 a 0,5",2,IF(BF295="1 a 11",3,IF(BF295="11,5 a 20,5",4,IF(BF295="21","NORMA",IF(BF295="21,5 a 31,5",5,IF(BF295="32 a 42",6,""))))))))</f>
        <v>5</v>
      </c>
      <c r="BH295" s="9" t="n">
        <v>8</v>
      </c>
      <c r="BI295" s="10" t="str">
        <f aca="false">IF(BH295="","",IF(AND(BH295&gt;=-20,BH295&lt;=-15),"-20 a -15",IF(AND(BH295&gt;=-14.5,BH295&lt;=-9.5),"-14,5 a -9,5",IF(AND(BH295&gt;=-9,BH295&lt;=-4),"-9 a -4",IF(AND(BH295&gt;=-3.5,BH295&lt;=2.5),"-3,5 a 2,5",IF(AND(BH295&gt;=3,BH295&lt;=8),"3 a 8",IF(AND(BH295&gt;=8.5,BH295&lt;=14.5),"8,5 a 14,5",IF(BH295=15,"15",IF(AND(BH295&gt;=15.5,BH295&lt;=20.5),"15,5 a 20,5",IF(AND(BH295&gt;=21,BH295&lt;=26),"21 a 26","Fuera de rango"))))))))))</f>
        <v>3 a 8</v>
      </c>
      <c r="BJ295" s="11" t="n">
        <f aca="false">IF(BI295="","",IF(BI295="-20 a -15",1,IF(BI295="-14,5 a -9,5",2,IF(BI295="-9 a -4",3,IF(BI295="-3,5 a 2,5",4,IF(BI295="3 a 8",5,IF(BI295="8,5 a 14,5",6,IF(BI295="15","NORMA",IF(BI295="15,5 a 20,5",7,IF(BI295="21 a 26",8,IF(BI295="26,5 a 31,5",9,"")))))))))))</f>
        <v>5</v>
      </c>
      <c r="BK295" s="9" t="n">
        <v>12</v>
      </c>
      <c r="BL295" s="10" t="str">
        <f aca="false">IF(BK295="","",IF(AND(BK295&gt;=0,BK295&lt;=2),"0 - 2",IF(AND(BK295&gt;=2.5,BK295&lt;=4.5),"2,5 - 4,5",IF(AND(BK295&gt;=5,BK295&lt;=7),"5 - 7",IF(AND(BK295&gt;=7.5,BK295&lt;=9.5),"7,5 - 9,5",IF(AND(BK295&gt;=10,BK295&lt;=12),"10 - 12",IF(AND(BK295&gt;=12.5,BK295&lt;=13.5),"12,5 - 13,5",IF(BK295=14,"14",IF(AND(BK295&gt;=14.5,BK295&lt;=16.5),"14,5 - 16,5",IF(AND(BK295&gt;=17,BK295&lt;=19),"17 - 19",IF(AND(BK295&gt;=19.5,BK295&lt;=21.5),"19,5 - 21,5",IF(AND(BK295&gt;=22,BK295&lt;=24),"22 - 24",IF(AND(BK295&gt;=24.5,BK295&lt;=26.5),"24,5 - 26,5",IF(AND(BK295&gt;=27,BK295&lt;=29),"27 - 29",IF(AND(BK295&gt;=29.5,BK295&lt;=30),"29,5 - 30","Fuera de rango")))))))))))))))</f>
        <v>10 - 12</v>
      </c>
      <c r="BM295" s="11" t="n">
        <f aca="false">IF(BL295="","",IF(BL295="0 - 2",1,IF(BL295="2,5 - 4,5",2,IF(BL295="5 - 7",3,IF(BL295="7,5 - 9,5",4,IF(BL295="10 - 12",5,IF(BL295="12,5 - 13,5",6,IF(BL295="14","NORMA",IF(BL295="14,5 - 16,5",7,IF(BL295="17 - 19",8,IF(BL295="19,5 - 21,5",9,IF(BL295="22 - 24",10,IF(BL295="24,5 - 26,5",11,IF(BL295="27 - 29",12,IF(BL295="29,5 - 30",13,"")))))))))))))))</f>
        <v>5</v>
      </c>
      <c r="BN295" s="9" t="n">
        <v>18</v>
      </c>
      <c r="BO295" s="11" t="str">
        <f aca="false">IF(BN295="","",IF(AND(BN295&gt;=-20,BN295&lt;=-10),"-20 a -10",IF(AND(BN295&gt;=-9.5,BN295&lt;=0.5),"-9,5 a 0,5",IF(AND(BN295&gt;=1,BN295&lt;=11),"1 a 11",IF(AND(BN295&gt;=11.5,BN295&lt;=21.5),"11,5 a 21,5",IF(BN295=22,"22",IF(AND(BN295&gt;=22.5,BN295&lt;=32.5),"22,5 a 32,5",IF(AND(BN295&gt;=33,BN295&lt;=43),"33 a 43","Fuera de rango"))))))))</f>
        <v>11,5 a 21,5</v>
      </c>
      <c r="BP295" s="11" t="n">
        <f aca="false">IF(BO295="","",IF(BO295="-20 a -10",1,IF(BO295="-9,5 a 0,5",2,IF(BO295="1 a 11",3,IF(BO295="11,5 a 21,5",4,IF(BO295="22","NORMA",IF(BO295="22,5 a 32,5",5,IF(BO295="33 a 43",6,""))))))))</f>
        <v>4</v>
      </c>
      <c r="BQ295" s="9" t="n">
        <v>9</v>
      </c>
      <c r="BR295" s="10" t="str">
        <f aca="false">IF(BQ295="","",IF(AND(BQ295&gt;=-20,BQ295&lt;=-15),"-20 a -15",IF(AND(BQ295&gt;=-14.5,BQ295&lt;=-9.5),"-14,5 a -9,5",IF(AND(BQ295&gt;=-9,BQ295&lt;=-4),"-9 a -4",IF(AND(BQ295&gt;=-3.5,BQ295&lt;=2.5),"-3,5 a 2,5",IF(AND(BQ295&gt;=3,BQ295&lt;=8),"3 a 8",IF(AND(BQ295&gt;=8.5,BQ295&lt;=13.5),"8,5 a 13,5",IF(AND(BQ295&gt;=14,BQ295&lt;=17.5),"14 a 17,5",IF(BQ295=18,"18",IF(AND(BQ295&gt;=18.5,BQ295&lt;=23.5),"18,5 a 23,5",IF(AND(BQ295&gt;=24,BQ295&lt;=29),"24 a 29",IF(AND(BQ295&gt;=29.5,BQ295&lt;=34.5),"29,5 a 34,5",IF(AND(BQ295&gt;=35,BQ295&lt;=40),"35 a 40","Fuera de rango")))))))))))))</f>
        <v>8,5 a 13,5</v>
      </c>
      <c r="BS295" s="11" t="n">
        <f aca="false">IF(BR295="","",IF(BR295="-20 a -15",1,IF(BR295="-14,5 a -9,5",2,IF(BR295="-9 a -4",3,IF(BR295="-3,5 a 2,5",4,IF(BR295="3 a 8",5,IF(BR295="8,5 a 13,5",6,IF(BR295="14 a 17,5",7,IF(BR295="18","NORMA",IF(BR295="18,5 a 23,5",8,IF(BR295="24 a 29",9,IF(BR295="29,5 a 34,5",10,IF(BR295="35 a 40",11,"")))))))))))))</f>
        <v>6</v>
      </c>
      <c r="BT295" s="9" t="n">
        <v>0</v>
      </c>
      <c r="BU295" s="10" t="str">
        <f aca="false">IF(BT295="","",IF(AND(BT295&gt;=-20,BT295&lt;=-18),"-20 a -18",IF(AND(BT295&gt;=-17.5,BT295&lt;=-15.5),"-17,5 a -15,5",IF(AND(BT295&gt;=-15,BT295&lt;=-13),"-15 a -13",IF(AND(BT295&gt;=-12.5,BT295&lt;=-10.5),"-12,5 a -10,5",IF(AND(BT295&gt;=-10,BT295&lt;=-8),"-10 a -8",IF(AND(BT295&gt;=-7.5,BT295&lt;=-5.5),"-7,5 a -5,5",IF(AND(BT295&gt;=-5,BT295&lt;=-3),"-5 a -3",IF(AND(BT295&gt;=-2.5,BT295&lt;=-0.5),"-2,5 a -0,5",IF(BT295=0,"0",IF(AND(BT295&gt;=0.5,BT295&lt;=2.5),"0,5 a 2,5",IF(AND(BT295&gt;=3,BT295&lt;=5),"3 a 5",IF(AND(BT295&gt;=5.5,BT295&lt;=7.5),"5,5 a 7,5",IF(AND(BT295&gt;=8,BT295&lt;=10),"8 a 10",IF(AND(BT295&gt;=10.5,BT295&lt;=12.5),"10,5 a 12,5",IF(AND(BT295&gt;=13,BT295&lt;=15),"13 a 15",IF(AND(BT295&gt;=15.5,BT295&lt;=17.5),"15,5 a 17,5",IF(AND(BT295&gt;=18,BT295&lt;=20),"18 a 20","Fuera de rango"))))))))))))))))))</f>
        <v>0</v>
      </c>
      <c r="BV295" s="11" t="str">
        <f aca="false">IF(BT295="","",IF(BT295=0,"NORMA",IF(AND(BT295&gt;=-20,BT295&lt;=-18),2,IF(AND(BT295&gt;=-17.5,BT295&lt;=-15.5),2,IF(AND(BT295&gt;=-15,BT295&lt;=-13),3,IF(AND(BT295&gt;=-12.5,BT295&lt;=-10.5),4,IF(AND(BT295&gt;=-10,BT295&lt;=-8),5,IF(AND(BT295&gt;=-7.5,BT295&lt;=-5.5),6,IF(AND(BT295&gt;=-5,BT295&lt;=-3),7,IF(AND(BT295&gt;=-2.5,BT295&lt;=-0.5),8,IF(AND(BT295&gt;=0.5,BT295&lt;=2.5),9,IF(AND(BT295&gt;=3,BT295&lt;=5),10,IF(AND(BT295&gt;=5.5,BT295&lt;=7.5),11,IF(AND(BT295&gt;=8,BT295&lt;=10),12,IF(AND(BT295&gt;=10.5,BT295&lt;=12.5),13,IF(AND(BT295&gt;=13,BT295&lt;=15),14,IF(AND(BT295&gt;=15.5,BT295&lt;=17.5),15,IF(AND(BT295&gt;=18,BT295&lt;=20),16,"Fuera de rango"))))))))))))))))))</f>
        <v>NORMA</v>
      </c>
      <c r="BW295" s="9" t="n">
        <v>-5.5</v>
      </c>
      <c r="BX295" s="10" t="n">
        <f aca="false">18.5- (0.3*H295)</f>
        <v>15.2</v>
      </c>
      <c r="BY295" s="10" t="n">
        <f aca="false">(BW295)-(BX295)</f>
        <v>-20.7</v>
      </c>
      <c r="BZ295" s="10" t="str">
        <f aca="false">IF(BY295="","",IF(BY295&lt;-27.5,"De -30 a -28",IF(BY295&lt;-25,"De -27,5 a -25,5",IF(BY295&lt;-22.5,"De -25 a -23",IF(BY295&lt;-20,"De -22,5 a -20,5",IF(BY295&lt;-17.5,"De -20 a -18",IF(BY295&lt;-15,"De -17,5 a -15,5",IF(BY295&lt;-12.5,"De -15 a -13",IF(BY295&lt;-10,"De -12,5 a -10,5",IF(BY295&lt;-7.5,"De -10 a -8",IF(BY295&lt;-5,"De -7,5 a -5,5",IF(BY295&lt;-2.5,"De -5 a -3",IF(BY295&lt;0,"De -2,5 a -0,5",IF(BY295&lt;2.5,"De 0 a 2",IF(BY295&lt;5,"De 2,5 a 4,5",IF(BY295&lt;7.5,"De 5 a 7",IF(BY295&lt;10,"De 7,5 a 9,5",IF(BY295&lt;12.5,"De 10 a 12",IF(BY295&lt;15,"De 12,5 a 14,5",IF(BY295&lt;17.5,"De 15 a 17",IF(BY295&lt;20,"De 17,5 a 19,5",IF(BY295&lt;22.5,"De 20 a 22",IF(BY295&lt;25,"De 22,5 a 24,5",IF(BY295&lt;27.5,"De 25 a 27","De 27,5 a 30"))))))))))))))))))))))))</f>
        <v>De -22,5 a -20,5</v>
      </c>
      <c r="CA295" s="12" t="n">
        <f aca="false">IF(BY295="","",IF(BY295&lt;=-28,1,IF(BY295&lt;=-25.5,2,IF(BY295&lt;=-23,3,IF(BY295&lt;=-20.5,4,IF(BY295&lt;=-18,5,IF(BY295&lt;=-15.5,6,IF(BY295&lt;=-13,7,IF(BY295&lt;=-10.5,8,IF(BY295&lt;=-8,9,IF(BY295&lt;=-5.5,10,IF(BY295&lt;=-3,11,IF(BY295&lt;=-0.5,12,IF(BY295&lt;=2,13,IF(BY295&lt;=4.5,14,IF(BY295&lt;=7,15,IF(BY295&lt;=9.5,16,IF(BY295&lt;=12,17,IF(BY295&lt;=14.5,18,IF(BY295&lt;=17,19,IF(BY295&lt;=19.5,20,IF(BY295&lt;=22,21,IF(BY295&lt;=24.5,22,IF(BY295&lt;=27,23,IF(BY295&lt;=30,24,"Fuera de rango")))))))))))))))))))))))))</f>
        <v>4</v>
      </c>
      <c r="CB295" s="9" t="n">
        <v>-3.5</v>
      </c>
      <c r="CC295" s="10" t="n">
        <f aca="false">18.5- (0.3*H295)</f>
        <v>15.2</v>
      </c>
      <c r="CD295" s="10" t="n">
        <f aca="false">(CB295)-(CC295)</f>
        <v>-18.7</v>
      </c>
      <c r="CE295" s="10" t="str">
        <f aca="false">IF(CD295="","",IF(CD295&lt;-27.5,"De -30 a -28",IF(CD295&lt;-25,"De -27,5 a -25,5",IF(CD295&lt;-22.5,"De -25 a -23",IF(CD295&lt;-20,"De -22,5 a -20,5",IF(CD295&lt;-17.5,"De -20 a -18",IF(CD295&lt;-15,"De -17,5 a -15,5",IF(CD295&lt;-12.5,"De -15 a -13",IF(CD295&lt;-10,"De -12,5 a -10,5",IF(CD295&lt;-7.5,"De -10 a -8",IF(CD295&lt;-5,"De -7,5 a -5,5",IF(CD295&lt;-2.5,"De -5 a -3",IF(CD295&lt;0,"De -2,5 a -0,5",IF(CD295&lt;=2,"De 0 a 2",IF(CD295&lt;=4.5,"De 2,5 a 4,5",IF(CD295&lt;=7,"De 5 a 7",IF(CD295&lt;=9.5,"De 7,5 a 9,5",IF(CD295&lt;=12,"De 10 a 12",IF(CD295&lt;=14.5,"De 12,5 a 14,5",IF(CD295&lt;=17,"De 15 a 17",IF(CD295&lt;=19.5,"De 17,5 a 19,5",IF(CD295&lt;=22,"De 20 a 22",IF(CD295&lt;=24.5,"De 22,5 a 24,5",IF(CD295&lt;=27,"De 25 a 27","De 27,5 a 30"))))))))))))))))))))))))</f>
        <v>De -20 a -18</v>
      </c>
      <c r="CF295" s="12" t="n">
        <f aca="false">IF(CD295="","",IF(CD295&lt;-27.5,1,IF(CD295&lt;-25,2,IF(CD295&lt;-22.5,3,IF(CD295&lt;-20,4,IF(CD295&lt;-17.5,5,IF(CD295&lt;-15,6,IF(CD295&lt;-12.5,7,IF(CD295&lt;-10,8,IF(CD295&lt;-7.5,9,IF(CD295&lt;-5,10,IF(CD295&lt;-2.5,11,IF(CD295&lt;0,12,IF(CD295&lt;2.5,13,IF(CD295&lt;5,14,IF(CD295&lt;7.5,15,IF(CD295&lt;10,16,IF(CD295&lt;12.5,17,IF(CD295&lt;15,18,IF(CD295&lt;17.5,19,IF(CD295&lt;20,20,IF(CD295&lt;22.5,21,IF(CD295&lt;25,22,IF(CD295&lt;27.5,23,24))))))))))))))))))))))))</f>
        <v>5</v>
      </c>
      <c r="CG295" s="9" t="n">
        <v>-1</v>
      </c>
      <c r="CH295" s="10" t="str">
        <f aca="false">IF(CG295="","",IF(AND(CG295&gt;=-10,CG295&lt;=-9.5),"-10 a -9,5",IF(AND(CG295&gt;-9.5,CG295&lt;=-8.5),"-9 a -8,5",IF(AND(CG295&gt;-8.5,CG295&lt;=-7.5),"-8 a -7,5",IF(AND(CG295&gt;-7.5,CG295&lt;=-6.5),"-7 a -6,5",IF(AND(CG295&gt;-6.5,CG295&lt;=-5.5),"-6 a -5,5",IF(AND(CG295&gt;-5.5,CG295&lt;=-4.5),"-5 a -4,5",IF(AND(CG295&gt;-4.5,CG295&lt;=-3.5),"-4 a -3,5",IF(AND(CG295&gt;-3.5,CG295&lt;=-2.5),"-3 a -2,5",IF(CG295=-2.25,"-2,25",IF(AND(CG295&gt;-2.5,CG295&lt;=-1.5),"-2 a -1,5",IF(AND(CG295&gt;-1.5,CG295&lt;=-0.5),"-1 a -0,5",IF(AND(CG295&gt;-0.5,CG295&lt;=0.5),"0 a 0,5",IF(AND(CG295&gt;0.5,CG295&lt;=1.5),"1 a 1,5",IF(AND(CG295&gt;1.5,CG295&lt;=2.5),"2 a 2,5",IF(AND(CG295&gt;2.5,CG295&lt;=3.5),"3 a 3,5",IF(AND(CG295&gt;3.5,CG295&lt;=4.5),"4 a 4,5",IF(AND(CG295&gt;4.5,CG295&lt;=5.5),"5 a 5,5",IF(AND(CG295&gt;5.5,CG295&lt;=6.5),"6 a 6,5",IF(AND(CG295&gt;6.5,CG295&lt;=7.5),"7 a 7,5",IF(AND(CG295&gt;7.5,CG295&lt;=8.5),"8 a 8,5",IF(AND(CG295&gt;8.5,CG295&lt;=9.5),"9 a 9,5",IF(CG295&gt;=10,"10","Fuera de rango")))))))))))))))))))))))</f>
        <v>-1 a -0,5</v>
      </c>
      <c r="CI295" s="11" t="n">
        <f aca="false">IF(CG295="","",IF(CG295=-2.25,"NORMA",IF(CG295&lt;=-9.5,1,IF(CG295&lt;=-8.5,2,IF(CG295&lt;=-7.5,3,IF(CG295&lt;=-6.5,4,IF(CG295&lt;=-5.5,5,IF(CG295&lt;=-4.5,6,IF(CG295&lt;=-3.5,7,IF(CG295&lt;=-2.5,8,IF(CG295&lt;=-1.5,9,IF(CG295&lt;=-0.5,10,IF(CG295&lt;=0.5,11,IF(CG295&lt;=1.5,12,IF(CG295&lt;=2.5,13,IF(CG295&lt;=3.5,14,IF(CG295&lt;=4.5,15,IF(CG295&lt;=5.5,16,IF(CG295&lt;=6.5,17,IF(CG295&lt;=7.5,18,IF(CG295&lt;=8.5,19,IF(CG295&lt;=9.5,20,IF(CG295=10,21,"Fuera de rango")))))))))))))))))))))))</f>
        <v>10</v>
      </c>
      <c r="CJ295" s="9" t="n">
        <v>2.75</v>
      </c>
      <c r="CK295" s="10" t="str">
        <f aca="false">IF(CJ295="","",IF(AND(CJ295&gt;=-6,CJ295&lt;=-5.5),"-6 a -5,5",IF(AND(CJ295&gt;-5.5,CJ295&lt;=-4.5),"-5 a -4,5",IF(AND(CJ295&gt;-4.5,CJ295&lt;=-3.5),"-4 a -3,5",IF(AND(CJ295&gt;-3.5,CJ295&lt;=-2.5),"-3 a -2,5",IF(AND(CJ295&gt;-2.5,CJ295&lt;=-1.5),"-2 a -1,5",IF(AND(CJ295&gt;-1.5,CJ295&lt;=-0.5),"-1 a -0,5",IF(AND(CJ295&gt;-0.5,CJ295&lt;=0.5),"0 a 0,5",IF(AND(CJ295&gt;0.5,CJ295&lt;=1.5),"1 a 1,5",IF(AND(CJ295&gt;1.5,CJ295&lt;2.5),"2",IF(AND(CJ295&gt;=2.5,CJ295&lt;=3),"2,5 a 3",IF(AND(CJ295&gt;3,CJ295&lt;=4),"3,5 a 4",IF(AND(CJ295&gt;4,CJ295&lt;=5),"4,5 a 5",IF(AND(CJ295&gt;5,CJ295&lt;=6),"5,5 a 6",IF(AND(CJ295&gt;6,CJ295&lt;=7),"6,5 a 7",IF(AND(CJ295&gt;7,CJ295&lt;=8),"7,5 a 8",IF(AND(CJ295&gt;8,CJ295&lt;=9.5),"8,5 a 9,5",IF(CJ295=10,"10","Fuera de rango"))))))))))))))))))</f>
        <v>2,5 a 3</v>
      </c>
      <c r="CL295" s="11" t="n">
        <f aca="false">IF(CK295="","",IF(OR(CK295="-6 a -5,5",CK295="-6 - -5,5"),1,IF(OR(CK295="-5 a -4,5",CK295="-5 - -4,5"),2,IF(OR(CK295="-4 a -3,5",CK295="-4 - -3,5"),3,IF(OR(CK295="-3 a -2,5",CK295="-3 - -2,5"),4,IF(OR(CK295="-2 a -1,5",CK295="-2 - -1,5"),5,IF(OR(CK295="-1 a -0,5",CK295="-1 - -0,5"),6,IF(OR(CK295="0 a 0,5",CK295="0 - 0,5"),7,IF(OR(CK295="1 a 1,5",CK295="1 - 1,5"),8,IF(CK295="2","NORMA",IF(OR(CK295="2,5 a 3",CK295="2,5 - 3"),9,IF(OR(CK295="3,5 a 4",CK295="3,5 - 4"),10,IF(OR(CK295="4,5 a 5",CK295="4,5 - 5"),11,IF(OR(CK295="5,5 a 6",CK295="5,5 - 6"),12,IF(OR(CK295="6,5 a 7",CK295="6,5 - 7"),13,IF(OR(CK295="7,5 a 8",CK295="7,5 - 8"),14,IF(OR(CK295="8,5 a 9",CK295="8,5 - 9,5",CK295="9 a 9,5"),15,IF(CK295="10",15,IF(OR(CK295="0,5 a 1",CK295="0,5 - 1"),7,"Fuera de rango")))))))))))))))))))</f>
        <v>9</v>
      </c>
      <c r="CN295" s="10" t="str">
        <f aca="false">IF(CM295=0,"0", " ")</f>
        <v>0</v>
      </c>
      <c r="CO295" s="10" t="str">
        <f aca="false">IF(CM295&gt;0,"EME"," ")</f>
        <v> </v>
      </c>
      <c r="CQ295" s="10" t="str">
        <f aca="false">IF(CP295&gt;0,"0", " ")</f>
        <v> </v>
      </c>
      <c r="CR295" s="10" t="str">
        <f aca="false">IF(CP295&gt;0,"EME"," ")</f>
        <v> </v>
      </c>
      <c r="CS295" s="9" t="n">
        <v>0.25</v>
      </c>
      <c r="CT295" s="10" t="str">
        <f aca="false">IF(CS295&gt;0,"1", " ")</f>
        <v>1</v>
      </c>
      <c r="CU295" s="10" t="str">
        <f aca="false">IF(CS295&gt;0,"HIP"," ")</f>
        <v>HIP</v>
      </c>
      <c r="CV295" s="9" t="n">
        <v>0.25</v>
      </c>
      <c r="CW295" s="10" t="str">
        <f aca="false">IF(CV295&gt;0,"1", " ")</f>
        <v>1</v>
      </c>
      <c r="CX295" s="10" t="str">
        <f aca="false">IF(CV295&gt;0,"HIP"," ")</f>
        <v>HIP</v>
      </c>
      <c r="CY295" s="9" t="n">
        <v>0</v>
      </c>
      <c r="DB295" s="9" t="n">
        <v>0</v>
      </c>
      <c r="DC295" s="11" t="str">
        <f aca="false">IF(DB295&lt;0,"2"," ")</f>
        <v> </v>
      </c>
      <c r="DD295" s="11" t="str">
        <f aca="false">IF(DB295&lt;0,"MIO"," ")</f>
        <v> </v>
      </c>
      <c r="DE295" s="9" t="n">
        <v>0</v>
      </c>
      <c r="DF295" s="10" t="str">
        <f aca="false">IF(DE295&lt;0,"3"," ")</f>
        <v> </v>
      </c>
      <c r="DG295" s="10" t="str">
        <f aca="false">IF(DE295&lt;0,"AST"," ")</f>
        <v> </v>
      </c>
      <c r="DH295" s="9" t="n">
        <v>0</v>
      </c>
      <c r="DI295" s="10" t="str">
        <f aca="false">IF(DH295&lt;0,"3"," ")</f>
        <v> </v>
      </c>
      <c r="DJ295" s="10" t="str">
        <f aca="false">IF(DH295&lt;0,"AST"," ")</f>
        <v> </v>
      </c>
      <c r="DK295" s="9" t="n">
        <v>0</v>
      </c>
      <c r="DL295" s="10" t="str">
        <f aca="false">IF(DK295&gt;0,"4"," ")</f>
        <v> </v>
      </c>
      <c r="DM295" s="10" t="str">
        <f aca="false">IF(DK295&gt;0,"PRE"," ")</f>
        <v> </v>
      </c>
      <c r="DN295" s="9" t="n">
        <v>0</v>
      </c>
      <c r="DO295" s="10" t="str">
        <f aca="false">IF(DN295&gt;0,"4"," ")</f>
        <v> </v>
      </c>
      <c r="DP295" s="10" t="str">
        <f aca="false">IF(DN295&gt;0,"PRE"," ")</f>
        <v> </v>
      </c>
      <c r="DS295" s="12" t="str">
        <f aca="false">CONCATENATE(CO295,CU295,DA295,DG295,DM295)</f>
        <v> HIP  </v>
      </c>
      <c r="DT295" s="10" t="e">
        <f aca="false" t="array" ref="DT295">_xlfn.IFS(DS295="EME    ","0", DS295=" HIP   ","1", DS295="  MIO  ","2", DS295="   AST ","3", DS295="    PRE","4", DS295="EME   PRE","5", DS295=" HIP  PRE","6", DS295=" HIP AST ","7", DS295="  MIO PRE","8", DS295="  MIOAST ","9", DS295="   ASTPRE","10",DS295=" HIP ASTPRE","11", DS295="  MIOASTPRE","12", DS295="     ","0")</f>
        <v>#N/A</v>
      </c>
      <c r="DV295" s="1" t="e">
        <f aca="false" t="array" ref="DV295">_xlfn.IFS(DU295="SI","2", DU295="NO","1")</f>
        <v>#N/A</v>
      </c>
      <c r="DX295" s="11" t="str">
        <f aca="false">IF(DW295=0,"1","2")</f>
        <v>1</v>
      </c>
      <c r="DY295" s="11" t="str">
        <f aca="false" t="array" ref="DY295">_xlfn.IFS(DW295=0,"0", DW295=0.25, "1", DW295=0.5,"2", DW295=0.75,"3", DW295=1,"4",DW295=1.25,"5", DW295=1.5,"6", DW295=1.75,"7", DW295=2,"8")</f>
        <v>0</v>
      </c>
      <c r="EA295" s="11" t="str">
        <f aca="false">IF(DZ295=0,"1","2")</f>
        <v>1</v>
      </c>
      <c r="EB295" s="11" t="str">
        <f aca="false" t="array" ref="EB295">_xlfn.IFS(DZ295=0,"0", DZ295=0.25, "1", DZ295=0.5,"2", DZ295=0.75,"3", DZ295=1,"4",DZ295=1.25,"5", DZ295=1.5,"6", DZ295=1.75,"7", DZ295=2,"8")</f>
        <v>0</v>
      </c>
      <c r="ED295" s="10" t="str">
        <f aca="false">IF(EC295=0,"1","2")</f>
        <v>1</v>
      </c>
      <c r="EE295" s="11" t="str">
        <f aca="false" t="array" ref="EE295">_xlfn.IFS(EC295=0,"0", EC295=-0.25, "1", EC295=-0.5,"2", EC295=-0.75,"3", EC295=-1,"4",EC295=-1.25,"5", EC295=-1.5,"6", EC295=-1.75,"7", EC295=-2,"8", EC295=-2.25,"9",EC295=-2.5,"10", EC295=-2.75,"11", EC295=-3,"12", EC295=-3.25,"13", EC295=-3.5,"14", EC295=-3.75,"15",EC295=-4,"16")</f>
        <v>0</v>
      </c>
      <c r="EG295" s="10" t="str">
        <f aca="false">IF(EF295=0,"1","2")</f>
        <v>1</v>
      </c>
      <c r="EH295" s="11" t="str">
        <f aca="false" t="array" ref="EH295">_xlfn.IFS(EF295=0,"0", EF295=-0.25, "1", EF295=-0.5,"2", EF295=-0.75,"3", EF295=-1,"4",EF295=-1.25,"5", EF295=-1.5,"6", EF295=-1.75,"7", EF295=-2,"8", EF295=-2.25,"9",EF295=-2.5,"10", EF295=-2.75,"11", EF295=-3,"12", EF295=-3.25,"13", EF295=-3.5,"14", EF295=-3.75,"15",EF295=-4,"16")</f>
        <v>0</v>
      </c>
      <c r="EJ295" s="11" t="str">
        <f aca="false">IF(EI295=0,"1","2")</f>
        <v>1</v>
      </c>
      <c r="EK295" s="11" t="str">
        <f aca="false" t="array" ref="EK295">_xlfn.IFS(EI295=0,"0", EI295=-0.25, "1", EI295=-0.5,"2", EI295=-0.75,"3", EI295=-1,"4",EI295=-1.25,"5", EI295=-1.5,"6", EI295=-1.75,"7", EI295=-2,"8", EI295=-2.25,"9", EI295=-2.25,"9",EI295=-2.5,"10", EI295=-2.75,"11", EI295=-3,"12", EI295=-3.25,"13", EI295=-3.5,"14", EI295=-3.75,"15",EI295=-4,"16", EI295=0.25, "17", EI295=0.5, "18")</f>
        <v>0</v>
      </c>
      <c r="EM295" s="11" t="str">
        <f aca="false">IF(EL295=0,"1","2")</f>
        <v>1</v>
      </c>
      <c r="EN295" s="11" t="str">
        <f aca="false" t="array" ref="EN295">_xlfn.IFS(EL295=0.25,"17",EL295=0.5,"18", EL295=0,"0", EL295=-0.25, "1", EL295=-0.5,"2", EL295=-0.75,"3", EL295=-1,"4",EL295=-1.25,"5", EL295=-1.5,"6", EL295=-1.75,"7", EL295=-2,"8",EL295= -2.25,"9",EL295=-2.5,"10",EL295= -2.75,"11",EL295= -3,"12",EL295= -3.25,"13",EL295= -3.5,"14",EL295= -3.75,"15",EL295=-4,"16")</f>
        <v>0</v>
      </c>
      <c r="EP295" s="11" t="str">
        <f aca="false">IF(EO295=0,"1","2")</f>
        <v>1</v>
      </c>
      <c r="EQ295" s="11" t="str">
        <f aca="false" t="array" ref="EQ295">_xlfn.IFS(EO295=0,"0", EO295=0.25, "1", EO295=0.5,"2", EO295=0.75,"3", EO295=1,"4",EO295=1.25,"5", EO295=1.5,"6", EO295=1.75,"7", EO295=2,"8", EO295=2.25,"9", EO295=2.25,"9",EO295=2.5,"10", EO295=2.75,"11", EO295=3,"12", EO295=3.25,"13", EO295=3.5,"14", EO295=3.75,"15",EO295=4,"16", EO295=-0.25, "17", bq=-0.5, "18")</f>
        <v>0</v>
      </c>
      <c r="ES295" s="11" t="str">
        <f aca="false">IF(ER295=0,"1","2")</f>
        <v>1</v>
      </c>
      <c r="ET295" s="11" t="str">
        <f aca="false" t="array" ref="ET295">_xlfn.IFS(ER295=0,"0", ER295=0.25, "1", ER295=0.5,"2", ER295=0.75,"3", ER295=1,"4",ER295=1.25,"5", ER295=1.5,"6", ER295=1.75,"7", ER295=2,"8", ER295=2.25,"9", ER295=2.25,"9",ER295=2.5,"10", ER295=2.75,"11", ER295=3,"12", ER295=3.25,"13", ER295=3.5,"14", ER295=3.75,"15",ER295=4,"16", ER295=-0.25, "17", bq=-0.5, "18")</f>
        <v>0</v>
      </c>
      <c r="EV295" s="14" t="e">
        <f aca="false">VLOOKUP(EU295,LEYENDA!$G$2:$H$8,2,TRUE())</f>
        <v>#N/A</v>
      </c>
      <c r="EW295" s="14" t="e">
        <f aca="false" t="array" ref="EW295">_xlfn.IFS(EV295="0-5","1", EV295="6-12","2", EV295="13-18","3", EV295="19-24","4", EV295="25-36","5", EV295="37-48","6", EV295="49-60","7")</f>
        <v>#N/A</v>
      </c>
    </row>
    <row r="296" customFormat="false" ht="13.5" hidden="false" customHeight="false" outlineLevel="0" collapsed="false">
      <c r="A296" s="1" t="n">
        <v>74</v>
      </c>
      <c r="B296" s="32" t="n">
        <v>1</v>
      </c>
      <c r="C296" s="33" t="n">
        <v>41923</v>
      </c>
      <c r="D296" s="6"/>
      <c r="E296" s="5" t="str">
        <f aca="false">VLOOKUP(A296,'286'!$A$3:$J$600,10,FALSE())</f>
        <v>RUÍZ RODRÍGUEZ, DANIEL</v>
      </c>
      <c r="F296" s="4" t="str">
        <f aca="false">VLOOKUP(A296,'286'!$A$3:$I$1768,3,FALSE())</f>
        <v>RURODA</v>
      </c>
      <c r="G296" s="6" t="n">
        <f aca="false">VLOOKUP(A296,'286'!$A$3:$I$1768,4,FALSE())</f>
        <v>39955</v>
      </c>
      <c r="H296" s="7" t="n">
        <f aca="false">YEAR(C296)-YEAR(G296)</f>
        <v>5</v>
      </c>
      <c r="I296" s="1" t="str">
        <f aca="false">VLOOKUP(H296,LEYENDA!$C$2:$D$6,2,TRUE())</f>
        <v>0-12</v>
      </c>
      <c r="J296" s="5" t="str">
        <f aca="false">VLOOKUP(A296,'286'!$A$3:$I$1768,7,FALSE())</f>
        <v>H</v>
      </c>
      <c r="K296" s="8" t="n">
        <f aca="false">VLOOKUP(A296,'286'!$A$3:$I$1768,2,FALSE())</f>
        <v>0</v>
      </c>
      <c r="L296" s="4" t="str">
        <f aca="false">VLOOKUP(A296,'286'!$A$3:$I$1768,8,FALSE())</f>
        <v>D</v>
      </c>
      <c r="M296" s="4" t="str">
        <f aca="false">VLOOKUP(A296,'286'!$A$3:$I$1768,9,FALSE())</f>
        <v>D</v>
      </c>
      <c r="N296" s="8" t="str">
        <f aca="false">IF(R296=O296, "MISMA","CONTRARIA")</f>
        <v>MISMA</v>
      </c>
      <c r="O296" s="8" t="str">
        <f aca="false" t="array" ref="O296">_xlfn.IFS(L296="D","1", L296="I","2")</f>
        <v>1</v>
      </c>
      <c r="P296" s="8" t="e">
        <f aca="false" t="array" ref="P296">_xlfn.IFS(K296="OD","1", K296="OI","2")</f>
        <v>#N/A</v>
      </c>
      <c r="Q296" s="1" t="str">
        <f aca="false" t="array" ref="Q296">_xlfn.IFS(J296="M","1", J296="H","2")</f>
        <v>2</v>
      </c>
      <c r="R296" s="8" t="str">
        <f aca="false" t="array" ref="R296">_xlfn.IFS(M296="D","1", M296="I","2")</f>
        <v>1</v>
      </c>
      <c r="S296" s="1" t="str">
        <f aca="false" t="array" ref="S296">_xlfn.IFS(N296="CONTRARIA", "1",N296= "MISMA","2")</f>
        <v>2</v>
      </c>
      <c r="T296" s="1" t="str">
        <f aca="false" t="array" ref="T296">_xlfn.IFS(I296="0-12","1", I296="13-24","2", I296="25-40","3", I296="41-60","4", I296="61-100","5")</f>
        <v>1</v>
      </c>
      <c r="U296" s="9" t="n">
        <v>-1</v>
      </c>
      <c r="V296" s="11" t="str">
        <f aca="false">IF(U296="","",IF(AND(U296&gt;=-9,U296&lt;=-6.5),"-9 a -6,5",IF(AND(U296&gt;=-6,U296&lt;=-3.5),"-6 a -3,5",IF(AND(U296&gt;=-3,U296&lt;=-1),"-3 a -1",IF(U296=-0.5,"-0,5",IF(AND(U296&gt;=0,U296&lt;=2.5),"0 a 2,5",IF(AND(U296&gt;=3,U296&lt;=5.5),"3 a 5,5",IF(AND(U296&gt;=6,U296&lt;=8.5),"6 a 8,5",IF(AND(U296&gt;=9,U296&lt;=20),"9 a 20","Fuera de rango")))))))))</f>
        <v>-3 a -1</v>
      </c>
      <c r="W296" s="11" t="n">
        <f aca="false">IF(V296="","",IF(V296="-9 a -6,5",2,IF(V296="-6 a -3,5",3,IF(V296="-3 a -1",4,IF(V296="-0,5","NORMA",IF(V296="0 a 2,5",5,IF(V296="3 a 5,5",6,IF(V296="6 a 8,5",7,IF(V296="9 a 20",8,"Fuera de rango")))))))))</f>
        <v>4</v>
      </c>
      <c r="X296" s="9" t="n">
        <v>0</v>
      </c>
      <c r="Y296" s="11" t="str">
        <f aca="false">IF(X296="","",IF(AND(X296&gt;=0,X296&lt;=4),"0 a 4",IF(AND(X296&gt;=4.5,X296&lt;=8.5),"4,5 a 8,5",IF(X296=9,"9",IF(AND(X296&gt;=9.5,X296&lt;=13),"9,5 a 13",IF(AND(X296&gt;=13.5,X296&lt;=20),"13,5 a 20",IF(AND(X296&gt;=20.5,X296&lt;=35),"20,5 a 35","Fuera de rango")))))))</f>
        <v>0 a 4</v>
      </c>
      <c r="Z296" s="11" t="n">
        <f aca="false">IF(Y296="","",IF(Y296="0 a 4",1,IF(Y296="4,5 a 8,5",2,IF(Y296="9","NORMA",IF(Y296="9,5 a 13",3,IF(Y296="13,5 a 20",4,IF(Y296="20,5 a 35",5,"Fuera de rango")))))))</f>
        <v>1</v>
      </c>
      <c r="AA296" s="9" t="n">
        <v>20</v>
      </c>
      <c r="AB296" s="10" t="str">
        <f aca="false">IF(AA296="","",IF(AND(AA296&gt;=0,AA296&lt;=9),"0 a 9",IF(AND(AA296&gt;=9.5,AA296&lt;=18.5),"9,5 a 18,5",IF(AA296=19,"19",IF(AND(AA296&gt;=19.5,AA296&lt;=28),"19,5 a 28",IF(AND(AA296&gt;=28.5,AA296&lt;=40),"28,5 a 40","Fuera de rango"))))))</f>
        <v>19,5 a 28</v>
      </c>
      <c r="AC296" s="11" t="n">
        <f aca="false" t="array" ref="AC296">_xlfn.IFS(AB296="","",AB296="0 a 9",1,AB296="9,5 a 18,5",2,AB296="19","NORMA",AB296="19,5 a 28",3,AB296="28,5 a 40",4,TRUE(),"Fuera de rango")</f>
        <v>3</v>
      </c>
      <c r="AD296" s="9" t="n">
        <v>15</v>
      </c>
      <c r="AE296" s="10" t="str">
        <f aca="false">IF(AD296="","",IF(AND(AD296&gt;=-10,AD296&lt;=0),"De -10 a 0",IF(AND(AD296&gt;=0.5,AD296&lt;=9.5),"0,5 a 9,5",IF(AD296=10,"10",IF(AND(AD296&gt;=10.5,AD296&lt;=20),"10,5 a 20",IF(AND(AD296&gt;=20.5,AD296&lt;=40),"20,5 a 40","Fuera de rango"))))))</f>
        <v>10,5 a 20</v>
      </c>
      <c r="AF296" s="12" t="n">
        <f aca="false">IF(AD296="","",IF(AND(AD296&gt;=-10,AD296&lt;=0),1,IF(AND(AD296&gt;=0.5,AD296&lt;=9.5),2,IF(AD296=10,"NORMA",IF(AND(AD296&gt;=10.5,AD296&lt;=20),3,IF(AND(AD296&gt;=20.5,AD296&lt;=40),4,""))))))</f>
        <v>3</v>
      </c>
      <c r="AG296" s="9" t="n">
        <v>10</v>
      </c>
      <c r="AH296" s="10" t="str">
        <f aca="false">IF(AG296="","",IF(AND(AG296&gt;=0,AG296&lt;=4),"0 a 4",IF(AND(AG296&gt;=4.5,AG296&lt;=8.5),"4,5 a 8,5",IF(AG296=9,"9",IF(AND(AG296&gt;=9.5,AG296&lt;=13),"9,5 a 13",IF(AND(AG296&gt;=13.5,AG296&lt;=25),"13,5 a 25","Fuera de rango"))))))</f>
        <v>9,5 a 13</v>
      </c>
      <c r="AI296" s="10" t="n">
        <f aca="false">IF(AH296="","",IF(AH296="0 a 4",1,IF(AH296="4,5 a 8,5",2,IF(AH296="9","NORMA",IF(AH296="9,5 a 13",3,IF(AH296="13,5 a 25",4,""))))))</f>
        <v>3</v>
      </c>
      <c r="AJ296" s="9" t="n">
        <v>1</v>
      </c>
      <c r="AK296" s="10" t="str">
        <f aca="false">IF(AJ296="","",IF(AND(AJ296&gt;=-15,AJ296&lt;=-10.5),"-15 a -10,5",IF(AND(AJ296&gt;=-10,AJ296&lt;=-4),"-10 a -4",IF(AND(AJ296&gt;=-4.5,AJ296&lt;=0),"-4,5 a 0",IF(AND(AJ296&gt;=0.5,AJ296&lt;=4.5),"0,5 a 4,5",IF(AJ296=5,"5",IF(AND(AJ296&gt;=5.5,AJ296&lt;=10),"5,5 a 10",IF(AND(AJ296&gt;=10.5,AJ296&lt;=20),"10,5 a 20","Fuera de rango"))))))))</f>
        <v>0,5 a 4,5</v>
      </c>
      <c r="AL296" s="11" t="n">
        <f aca="false">IF(AK296="","",IF(AK296="-15 a -10,5",1,IF(AK296="-10 a -4",2,IF(AK296="-4,5 a 0",3,IF(AK296="0,5 a 4,5",4,IF(AK296="5","NORMA",IF(AK296="5,5 a 10",5,IF(AK296="10,5 a 20",6,"Error"))))))))</f>
        <v>4</v>
      </c>
      <c r="AM296" s="9" t="n">
        <v>0</v>
      </c>
      <c r="AN296" s="10" t="str">
        <f aca="false">IF(AM296="","",IF(AND(AM296&gt;=-7.5,AM296&lt;=-5.5),"-7,5 a -5,5",IF(AND(AM296&gt;=-5,AM296&lt;=-3),"-5 a -3",IF(AND(AM296&gt;=-2.5,AM296&lt;=-0.5),"-2,5 a -0,5",IF(AM296=0,"0,00",IF(AND(AM296&gt;=0.5,AM296&lt;=2.5),"0,5 a 2,5",IF(AND(AM296&gt;=3,AM296&lt;=5),"3 a 5",IF(AND(AM296&gt;=5.5,AM296&lt;=7.5),"5,5 a 7,5",IF(AND(AM296&gt;=8,AM296&lt;=10),"8 a 10","Fuera de rango")))))))))</f>
        <v>0,00</v>
      </c>
      <c r="AO296" s="11" t="str">
        <f aca="false">IF(AN296="","",IF(AN296="-7,5 a -5,5",1,IF(AN296="-5 a -3",2,IF(AN296="-2,5 a -0,5",3,IF(AN296="0,00","NORMA",IF(AN296="0,5 a 2,5",4,IF(AN296="3 a 5",5,IF(AN296="5,5 a 7,5",6,IF(AN296="8 a 10",7,"Error")))))))))</f>
        <v>NORMA</v>
      </c>
      <c r="AP296" s="9" t="n">
        <v>-7</v>
      </c>
      <c r="AQ296" s="10" t="str">
        <f aca="false">IF(AP296="","",IF(AND(AP296&gt;=-20,AP296&lt;=-9.5),"-20 a -9,5",IF(AND(AP296&gt;=-9,AP296&lt;=-6.5),"-9 a -6,5",IF(AP296=-6,"-6",IF(AND(AP296&gt;=-5.5,AP296&lt;=-3),"-5,5 a -3",IF(AND(AP296&gt;=-2.5,AP296&lt;=0),"-2,5 a 0",IF(AND(AP296&gt;=0.5,AP296&lt;=3),"0,5 a 3",IF(AND(AP296&gt;=3.5,AP296&lt;=6),"3,5 a 6",IF(AND(AP296&gt;=6.5,AP296&lt;=9),"6,5 a 9",IF(AND(AP296&gt;=9.5,AP296&lt;=20),"9,5 a 20","Fuera de rango"))))))))))</f>
        <v>-9 a -6,5</v>
      </c>
      <c r="AR296" s="11" t="n">
        <f aca="false">IF(AQ296="","",IF(AQ296="-20 a -9,5",1,IF(AQ296="-9 a -6,5",2,IF(AQ296="-6","NORMA",IF(AQ296="-5,5 a -3",3,IF(AQ296="-2,5 a 0",4,IF(AQ296="0,5 a 3",5,IF(AQ296="3,5 a 6",6,IF(AQ296="6,5 a 9",7,IF(AQ296="9,5 a 20",8,""))))))))))</f>
        <v>2</v>
      </c>
      <c r="AS296" s="9" t="n">
        <v>-1</v>
      </c>
      <c r="AT296" s="10" t="str">
        <f aca="false">IF(AS296="","",IF(AND(AS296&gt;=-16,AS296&lt;=-14),"-16 a -14",IF(AND(AS296&gt;=-13.5,AS296&lt;=-11.5),"-13,5 a -11,5",IF(AND(AS296&gt;=-11,AS296&lt;=-9),"-11 a -9",IF(AND(AS296&gt;=-8.5,AS296&lt;=-6.5),"-8,5 a -6,5",IF(AND(AS296&gt;=-6,AS296&lt;=-4),"-6 a -4",IF(AND(AS296&gt;=-3.5,AS296&lt;=-1.5),"-3,5 a -1,5",IF(AND(AS296&gt;=-1,AS296&lt;=1),"-1 a 1",IF(AND(AS296&gt;=1.5,AS296&lt;=3.5),"1,5 a 3,5",IF(AND(AS296&gt;=4,AS296&lt;=6),"4 a 6",IF(AND(AS296&gt;=6.5,AS296&lt;=8.5),"6,5 a 8,5",IF(AND(AS296&gt;=9,AS296&lt;=11),"9 a 11",IF(AND(AS296&gt;=11.5,AS296&lt;=13.5),"11,5 a 13,5",IF(AND(AS296&gt;=14,AS296&lt;=16),"14 a 16",IF(AND(AS296&gt;=16.5,AS296&lt;=18.5),"16,5 a 18,5",IF(AND(AS296&gt;=19,AS296&lt;=21),"19 a 21","Fuera de rango"))))))))))))))))</f>
        <v>-1 a 1</v>
      </c>
      <c r="AU296" s="11" t="n">
        <f aca="false" t="array" ref="AU296">IF(AT296="","",_xlfn.IFS(AT296="-16 a -14",1,AT296="-13,5 a -11,5",2,AT296="-11 a -9",3,AT296="-8,5 a -6,5",4,AT296="-6 a -4",5,AT296="-3,5 a -1,5",6,AT296="-1 a 1",7,AT296="1,5 a 3,5",8,AT296="4 a 6","NORMA",AT296="6,5 a 8,5",9,AT296="9 a 11",10,AT296="11,5 a 13,5",11,AT296="14 a 16",12,AT296="16,5 a 18,5",13,AT296="19 a 21",14,TRUE(),""))</f>
        <v>7</v>
      </c>
      <c r="AV296" s="9" t="n">
        <v>1.75</v>
      </c>
      <c r="AW296" s="10" t="str">
        <f aca="false">IF(AV296="","",IF(AND(AV296&gt;=-1,AV296&lt;=-0.5),"-1 a -0,5",IF(AND(AV296&gt;-0.5,AV296&lt;=0),"De -0,5 a 0",IF(AND(AV296&gt;=0.25,AV296&lt;=0.75),"0,25 a 0,75",IF(AND(AV296&gt;=1,AV296&lt;=1.5),"1 a 1,5",IF(AND(AV296&gt;=1.75,AV296&lt;=2.25),"1,75 a 2,25",IF(AND(AV296&gt;=2.5,AV296&lt;=3),"2,5 a 3",IF(AND(AV296&gt;=3.25,AV296&lt;=3.75),"3,25 a 3,75","Fuera de rango"))))))))</f>
        <v>1,75 a 2,25</v>
      </c>
      <c r="AX296" s="10" t="n">
        <f aca="false">IF(AW296="","",IF(OR(AW296="-1 a -0,5",AW296="-1 a -0.5"),1,IF(OR(AW296="De -0,5 a 0",AW296="-0,5 a 0",AW296="De -0.5 a 0"),2,IF(OR(AW296="0,25 a 0,75",AW296="0.25 a 0.75"),"NORMA",IF(OR(AW296="1 a 1,5",AW296="1 a 1.5"),3,IF(OR(AW296="1,75 a 2,25",AW296="1.75 a 2.25"),4,IF(OR(AW296="2,5 a 3",AW296="2.5 a 3"),5,IF(OR(AW296="3,25 a 3,75",AW296="3.25 a 3.75"),6,""))))))))</f>
        <v>4</v>
      </c>
      <c r="AY296" s="9" t="n">
        <v>-9</v>
      </c>
      <c r="AZ296" s="10" t="str">
        <f aca="false">IF(AY296="","",IF(AND(AY296&gt;=-20,AY296&lt;=-9.5),"-20 a -9,5",IF(AND(AY296&gt;=-9,AY296&lt;=-6.5),"-9 a -6,5",IF(AY296=-6,"-6",IF(AND(AY296&gt;=-5.5,AY296&lt;=-3),"-5,5 a -3",IF(AND(AY296&gt;=-2.5,AY296&lt;=0),"-2,5 a 0",IF(AND(AY296&gt;=0.5,AY296&lt;=3),"0,5 a 3",IF(AND(AY296&gt;=3.5,AY296&lt;=6),"3,5 a 6","Fuera de rango"))))))))</f>
        <v>-9 a -6,5</v>
      </c>
      <c r="BA296" s="11" t="n">
        <f aca="false">IF(AZ296="","",IF(AZ296="-20 a -9,5",1,IF(AZ296="-9 a -6,5",2,IF(AZ296="-6","NORMA",IF(AZ296="-5,5 a -3",3,IF(AZ296="-2,5 a 0",4,IF(AZ296="0,5 a 3",5,IF(AZ296="3,5 a 6",6,""))))))))</f>
        <v>2</v>
      </c>
      <c r="BB296" s="9" t="n">
        <v>0</v>
      </c>
      <c r="BC296" s="10" t="str">
        <f aca="false" t="array" ref="BC296">IF(BB296="","",_xlfn.IFS(AND(BB296&gt;=0,BB296&lt;=2),"0 a 2",AND(BB296&gt;=2.5,BB296&lt;=4.5),"2,5 a 4,5",AND(BB296&gt;=5,BB296&lt;=7),"5 a 7",AND(BB296&gt;=7.5,BB296&lt;=9.5),"7,5 a 9,5",AND(BB296&gt;=10,BB296&lt;=12),"10 a 12",AND(BB296&gt;=12.5,BB296&lt;=14.5),"12,5 a 14,5",BB296=15,"15",AND(BB296&gt;=15.5,BB296&lt;=17.5),"15,5 a 17,5",AND(BB296&gt;=18,BB296&lt;=20),"18 a 20",AND(BB296&gt;=20.5,BB296&lt;=22.5),"20,5 a 22,5",AND(BB296&gt;=23,BB296&lt;=25),"23 a 25",TRUE(),"Fuera de rango"))</f>
        <v>0 a 2</v>
      </c>
      <c r="BD296" s="11" t="n">
        <f aca="false" t="array" ref="BD296">IF(BC296="","",_xlfn.IFS(BC296="0 a 2",1,BC296="2,5 a 4,5",2,BC296="5 a 7",3,BC296="7,5 a 9,5",4,BC296="10 a 12",5,BC296="12,5 a 14,5",6,BC296="15","NORMA",BC296="15,5 a 17,5",7,BC296="18 a 20",8,BC296="20,5 a 22,5",9,BC296="23 a 25",10,TRUE(),"Fuera de rango"))</f>
        <v>1</v>
      </c>
      <c r="BE296" s="9" t="n">
        <v>36</v>
      </c>
      <c r="BF296" s="10" t="str">
        <f aca="false">IF(BE296="","",IF(AND(BE296&gt;=-20,BE296&lt;=-10),"-20 a -10",IF(AND(BE296&gt;=-9.5,BE296&lt;=0.5),"-9,5 a 0,5",IF(AND(BE296&gt;=1,BE296&lt;=11),"1 a 11",IF(AND(BE296&gt;=11.5,BE296&lt;=20.5),"11,5 a 20,5",IF(BE296=21,"21",IF(AND(BE296&gt;=21.5,BE296&lt;=31.5),"21,5 a 31,5",IF(AND(BE296&gt;=32,BE296&lt;=42),"32 a 42","Fuera de rango"))))))))</f>
        <v>32 a 42</v>
      </c>
      <c r="BG296" s="11" t="n">
        <f aca="false">IF(BF296="","",IF(BF296="-20 a -10",1,IF(BF296="-9,5 a 0,5",2,IF(BF296="1 a 11",3,IF(BF296="11,5 a 20,5",4,IF(BF296="21","NORMA",IF(BF296="21,5 a 31,5",5,IF(BF296="32 a 42",6,""))))))))</f>
        <v>6</v>
      </c>
      <c r="BH296" s="9" t="n">
        <v>-6</v>
      </c>
      <c r="BI296" s="10" t="str">
        <f aca="false">IF(BH296="","",IF(AND(BH296&gt;=-20,BH296&lt;=-15),"-20 a -15",IF(AND(BH296&gt;=-14.5,BH296&lt;=-9.5),"-14,5 a -9,5",IF(AND(BH296&gt;=-9,BH296&lt;=-4),"-9 a -4",IF(AND(BH296&gt;=-3.5,BH296&lt;=2.5),"-3,5 a 2,5",IF(AND(BH296&gt;=3,BH296&lt;=8),"3 a 8",IF(AND(BH296&gt;=8.5,BH296&lt;=14.5),"8,5 a 14,5",IF(BH296=15,"15",IF(AND(BH296&gt;=15.5,BH296&lt;=20.5),"15,5 a 20,5",IF(AND(BH296&gt;=21,BH296&lt;=26),"21 a 26","Fuera de rango"))))))))))</f>
        <v>-9 a -4</v>
      </c>
      <c r="BJ296" s="11" t="n">
        <f aca="false">IF(BI296="","",IF(BI296="-20 a -15",1,IF(BI296="-14,5 a -9,5",2,IF(BI296="-9 a -4",3,IF(BI296="-3,5 a 2,5",4,IF(BI296="3 a 8",5,IF(BI296="8,5 a 14,5",6,IF(BI296="15","NORMA",IF(BI296="15,5 a 20,5",7,IF(BI296="21 a 26",8,IF(BI296="26,5 a 31,5",9,"")))))))))))</f>
        <v>3</v>
      </c>
      <c r="BK296" s="9" t="n">
        <v>0</v>
      </c>
      <c r="BL296" s="10" t="str">
        <f aca="false">IF(BK296="","",IF(AND(BK296&gt;=0,BK296&lt;=2),"0 - 2",IF(AND(BK296&gt;=2.5,BK296&lt;=4.5),"2,5 - 4,5",IF(AND(BK296&gt;=5,BK296&lt;=7),"5 - 7",IF(AND(BK296&gt;=7.5,BK296&lt;=9.5),"7,5 - 9,5",IF(AND(BK296&gt;=10,BK296&lt;=12),"10 - 12",IF(AND(BK296&gt;=12.5,BK296&lt;=13.5),"12,5 - 13,5",IF(BK296=14,"14",IF(AND(BK296&gt;=14.5,BK296&lt;=16.5),"14,5 - 16,5",IF(AND(BK296&gt;=17,BK296&lt;=19),"17 - 19",IF(AND(BK296&gt;=19.5,BK296&lt;=21.5),"19,5 - 21,5",IF(AND(BK296&gt;=22,BK296&lt;=24),"22 - 24",IF(AND(BK296&gt;=24.5,BK296&lt;=26.5),"24,5 - 26,5",IF(AND(BK296&gt;=27,BK296&lt;=29),"27 - 29",IF(AND(BK296&gt;=29.5,BK296&lt;=30),"29,5 - 30","Fuera de rango")))))))))))))))</f>
        <v>0 - 2</v>
      </c>
      <c r="BM296" s="11" t="n">
        <f aca="false">IF(BL296="","",IF(BL296="0 - 2",1,IF(BL296="2,5 - 4,5",2,IF(BL296="5 - 7",3,IF(BL296="7,5 - 9,5",4,IF(BL296="10 - 12",5,IF(BL296="12,5 - 13,5",6,IF(BL296="14","NORMA",IF(BL296="14,5 - 16,5",7,IF(BL296="17 - 19",8,IF(BL296="19,5 - 21,5",9,IF(BL296="22 - 24",10,IF(BL296="24,5 - 26,5",11,IF(BL296="27 - 29",12,IF(BL296="29,5 - 30",13,"")))))))))))))))</f>
        <v>1</v>
      </c>
      <c r="BN296" s="9" t="n">
        <v>20</v>
      </c>
      <c r="BO296" s="11" t="str">
        <f aca="false">IF(BN296="","",IF(AND(BN296&gt;=-20,BN296&lt;=-10),"-20 a -10",IF(AND(BN296&gt;=-9.5,BN296&lt;=0.5),"-9,5 a 0,5",IF(AND(BN296&gt;=1,BN296&lt;=11),"1 a 11",IF(AND(BN296&gt;=11.5,BN296&lt;=21.5),"11,5 a 21,5",IF(BN296=22,"22",IF(AND(BN296&gt;=22.5,BN296&lt;=32.5),"22,5 a 32,5",IF(AND(BN296&gt;=33,BN296&lt;=43),"33 a 43","Fuera de rango"))))))))</f>
        <v>11,5 a 21,5</v>
      </c>
      <c r="BP296" s="11" t="n">
        <f aca="false">IF(BO296="","",IF(BO296="-20 a -10",1,IF(BO296="-9,5 a 0,5",2,IF(BO296="1 a 11",3,IF(BO296="11,5 a 21,5",4,IF(BO296="22","NORMA",IF(BO296="22,5 a 32,5",5,IF(BO296="33 a 43",6,""))))))))</f>
        <v>4</v>
      </c>
      <c r="BQ296" s="9" t="n">
        <v>16</v>
      </c>
      <c r="BR296" s="10" t="str">
        <f aca="false">IF(BQ296="","",IF(AND(BQ296&gt;=-20,BQ296&lt;=-15),"-20 a -15",IF(AND(BQ296&gt;=-14.5,BQ296&lt;=-9.5),"-14,5 a -9,5",IF(AND(BQ296&gt;=-9,BQ296&lt;=-4),"-9 a -4",IF(AND(BQ296&gt;=-3.5,BQ296&lt;=2.5),"-3,5 a 2,5",IF(AND(BQ296&gt;=3,BQ296&lt;=8),"3 a 8",IF(AND(BQ296&gt;=8.5,BQ296&lt;=13.5),"8,5 a 13,5",IF(AND(BQ296&gt;=14,BQ296&lt;=17.5),"14 a 17,5",IF(BQ296=18,"18",IF(AND(BQ296&gt;=18.5,BQ296&lt;=23.5),"18,5 a 23,5",IF(AND(BQ296&gt;=24,BQ296&lt;=29),"24 a 29",IF(AND(BQ296&gt;=29.5,BQ296&lt;=34.5),"29,5 a 34,5",IF(AND(BQ296&gt;=35,BQ296&lt;=40),"35 a 40","Fuera de rango")))))))))))))</f>
        <v>14 a 17,5</v>
      </c>
      <c r="BS296" s="11" t="n">
        <f aca="false">IF(BR296="","",IF(BR296="-20 a -15",1,IF(BR296="-14,5 a -9,5",2,IF(BR296="-9 a -4",3,IF(BR296="-3,5 a 2,5",4,IF(BR296="3 a 8",5,IF(BR296="8,5 a 13,5",6,IF(BR296="14 a 17,5",7,IF(BR296="18","NORMA",IF(BR296="18,5 a 23,5",8,IF(BR296="24 a 29",9,IF(BR296="29,5 a 34,5",10,IF(BR296="35 a 40",11,"")))))))))))))</f>
        <v>7</v>
      </c>
      <c r="BT296" s="9" t="n">
        <f aca="false">--1</f>
        <v>1</v>
      </c>
      <c r="BU296" s="10" t="str">
        <f aca="false">IF(BT296="","",IF(AND(BT296&gt;=-20,BT296&lt;=-18),"-20 a -18",IF(AND(BT296&gt;=-17.5,BT296&lt;=-15.5),"-17,5 a -15,5",IF(AND(BT296&gt;=-15,BT296&lt;=-13),"-15 a -13",IF(AND(BT296&gt;=-12.5,BT296&lt;=-10.5),"-12,5 a -10,5",IF(AND(BT296&gt;=-10,BT296&lt;=-8),"-10 a -8",IF(AND(BT296&gt;=-7.5,BT296&lt;=-5.5),"-7,5 a -5,5",IF(AND(BT296&gt;=-5,BT296&lt;=-3),"-5 a -3",IF(AND(BT296&gt;=-2.5,BT296&lt;=-0.5),"-2,5 a -0,5",IF(BT296=0,"0",IF(AND(BT296&gt;=0.5,BT296&lt;=2.5),"0,5 a 2,5",IF(AND(BT296&gt;=3,BT296&lt;=5),"3 a 5",IF(AND(BT296&gt;=5.5,BT296&lt;=7.5),"5,5 a 7,5",IF(AND(BT296&gt;=8,BT296&lt;=10),"8 a 10",IF(AND(BT296&gt;=10.5,BT296&lt;=12.5),"10,5 a 12,5",IF(AND(BT296&gt;=13,BT296&lt;=15),"13 a 15",IF(AND(BT296&gt;=15.5,BT296&lt;=17.5),"15,5 a 17,5",IF(AND(BT296&gt;=18,BT296&lt;=20),"18 a 20","Fuera de rango"))))))))))))))))))</f>
        <v>0,5 a 2,5</v>
      </c>
      <c r="BV296" s="11" t="n">
        <f aca="false">IF(BT296="","",IF(BT296=0,"NORMA",IF(AND(BT296&gt;=-20,BT296&lt;=-18),2,IF(AND(BT296&gt;=-17.5,BT296&lt;=-15.5),2,IF(AND(BT296&gt;=-15,BT296&lt;=-13),3,IF(AND(BT296&gt;=-12.5,BT296&lt;=-10.5),4,IF(AND(BT296&gt;=-10,BT296&lt;=-8),5,IF(AND(BT296&gt;=-7.5,BT296&lt;=-5.5),6,IF(AND(BT296&gt;=-5,BT296&lt;=-3),7,IF(AND(BT296&gt;=-2.5,BT296&lt;=-0.5),8,IF(AND(BT296&gt;=0.5,BT296&lt;=2.5),9,IF(AND(BT296&gt;=3,BT296&lt;=5),10,IF(AND(BT296&gt;=5.5,BT296&lt;=7.5),11,IF(AND(BT296&gt;=8,BT296&lt;=10),12,IF(AND(BT296&gt;=10.5,BT296&lt;=12.5),13,IF(AND(BT296&gt;=13,BT296&lt;=15),14,IF(AND(BT296&gt;=15.5,BT296&lt;=17.5),15,IF(AND(BT296&gt;=18,BT296&lt;=20),16,"Fuera de rango"))))))))))))))))))</f>
        <v>9</v>
      </c>
      <c r="BW296" s="9" t="n">
        <v>-7.5</v>
      </c>
      <c r="BX296" s="10" t="n">
        <f aca="false">18.5- (0.3*H296)</f>
        <v>17</v>
      </c>
      <c r="BY296" s="10" t="n">
        <f aca="false">(BW296)-(BX296)</f>
        <v>-24.5</v>
      </c>
      <c r="BZ296" s="10" t="str">
        <f aca="false">IF(BY296="","",IF(BY296&lt;-27.5,"De -30 a -28",IF(BY296&lt;-25,"De -27,5 a -25,5",IF(BY296&lt;-22.5,"De -25 a -23",IF(BY296&lt;-20,"De -22,5 a -20,5",IF(BY296&lt;-17.5,"De -20 a -18",IF(BY296&lt;-15,"De -17,5 a -15,5",IF(BY296&lt;-12.5,"De -15 a -13",IF(BY296&lt;-10,"De -12,5 a -10,5",IF(BY296&lt;-7.5,"De -10 a -8",IF(BY296&lt;-5,"De -7,5 a -5,5",IF(BY296&lt;-2.5,"De -5 a -3",IF(BY296&lt;0,"De -2,5 a -0,5",IF(BY296&lt;2.5,"De 0 a 2",IF(BY296&lt;5,"De 2,5 a 4,5",IF(BY296&lt;7.5,"De 5 a 7",IF(BY296&lt;10,"De 7,5 a 9,5",IF(BY296&lt;12.5,"De 10 a 12",IF(BY296&lt;15,"De 12,5 a 14,5",IF(BY296&lt;17.5,"De 15 a 17",IF(BY296&lt;20,"De 17,5 a 19,5",IF(BY296&lt;22.5,"De 20 a 22",IF(BY296&lt;25,"De 22,5 a 24,5",IF(BY296&lt;27.5,"De 25 a 27","De 27,5 a 30"))))))))))))))))))))))))</f>
        <v>De -25 a -23</v>
      </c>
      <c r="CA296" s="12" t="n">
        <f aca="false">IF(BY296="","",IF(BY296&lt;=-28,1,IF(BY296&lt;=-25.5,2,IF(BY296&lt;=-23,3,IF(BY296&lt;=-20.5,4,IF(BY296&lt;=-18,5,IF(BY296&lt;=-15.5,6,IF(BY296&lt;=-13,7,IF(BY296&lt;=-10.5,8,IF(BY296&lt;=-8,9,IF(BY296&lt;=-5.5,10,IF(BY296&lt;=-3,11,IF(BY296&lt;=-0.5,12,IF(BY296&lt;=2,13,IF(BY296&lt;=4.5,14,IF(BY296&lt;=7,15,IF(BY296&lt;=9.5,16,IF(BY296&lt;=12,17,IF(BY296&lt;=14.5,18,IF(BY296&lt;=17,19,IF(BY296&lt;=19.5,20,IF(BY296&lt;=22,21,IF(BY296&lt;=24.5,22,IF(BY296&lt;=27,23,IF(BY296&lt;=30,24,"Fuera de rango")))))))))))))))))))))))))</f>
        <v>3</v>
      </c>
      <c r="CB296" s="9" t="n">
        <v>-3.5</v>
      </c>
      <c r="CC296" s="10" t="n">
        <f aca="false">18.5- (0.3*H296)</f>
        <v>17</v>
      </c>
      <c r="CD296" s="10" t="n">
        <f aca="false">(CB296)-(CC296)</f>
        <v>-20.5</v>
      </c>
      <c r="CE296" s="10" t="str">
        <f aca="false">IF(CD296="","",IF(CD296&lt;-27.5,"De -30 a -28",IF(CD296&lt;-25,"De -27,5 a -25,5",IF(CD296&lt;-22.5,"De -25 a -23",IF(CD296&lt;-20,"De -22,5 a -20,5",IF(CD296&lt;-17.5,"De -20 a -18",IF(CD296&lt;-15,"De -17,5 a -15,5",IF(CD296&lt;-12.5,"De -15 a -13",IF(CD296&lt;-10,"De -12,5 a -10,5",IF(CD296&lt;-7.5,"De -10 a -8",IF(CD296&lt;-5,"De -7,5 a -5,5",IF(CD296&lt;-2.5,"De -5 a -3",IF(CD296&lt;0,"De -2,5 a -0,5",IF(CD296&lt;=2,"De 0 a 2",IF(CD296&lt;=4.5,"De 2,5 a 4,5",IF(CD296&lt;=7,"De 5 a 7",IF(CD296&lt;=9.5,"De 7,5 a 9,5",IF(CD296&lt;=12,"De 10 a 12",IF(CD296&lt;=14.5,"De 12,5 a 14,5",IF(CD296&lt;=17,"De 15 a 17",IF(CD296&lt;=19.5,"De 17,5 a 19,5",IF(CD296&lt;=22,"De 20 a 22",IF(CD296&lt;=24.5,"De 22,5 a 24,5",IF(CD296&lt;=27,"De 25 a 27","De 27,5 a 30"))))))))))))))))))))))))</f>
        <v>De -22,5 a -20,5</v>
      </c>
      <c r="CF296" s="12" t="n">
        <f aca="false">IF(CD296="","",IF(CD296&lt;-27.5,1,IF(CD296&lt;-25,2,IF(CD296&lt;-22.5,3,IF(CD296&lt;-20,4,IF(CD296&lt;-17.5,5,IF(CD296&lt;-15,6,IF(CD296&lt;-12.5,7,IF(CD296&lt;-10,8,IF(CD296&lt;-7.5,9,IF(CD296&lt;-5,10,IF(CD296&lt;-2.5,11,IF(CD296&lt;0,12,IF(CD296&lt;2.5,13,IF(CD296&lt;5,14,IF(CD296&lt;7.5,15,IF(CD296&lt;10,16,IF(CD296&lt;12.5,17,IF(CD296&lt;15,18,IF(CD296&lt;17.5,19,IF(CD296&lt;20,20,IF(CD296&lt;22.5,21,IF(CD296&lt;25,22,IF(CD296&lt;27.5,23,24))))))))))))))))))))))))</f>
        <v>4</v>
      </c>
      <c r="CG296" s="9" t="n">
        <v>-3</v>
      </c>
      <c r="CH296" s="10" t="str">
        <f aca="false">IF(CG296="","",IF(AND(CG296&gt;=-10,CG296&lt;=-9.5),"-10 a -9,5",IF(AND(CG296&gt;-9.5,CG296&lt;=-8.5),"-9 a -8,5",IF(AND(CG296&gt;-8.5,CG296&lt;=-7.5),"-8 a -7,5",IF(AND(CG296&gt;-7.5,CG296&lt;=-6.5),"-7 a -6,5",IF(AND(CG296&gt;-6.5,CG296&lt;=-5.5),"-6 a -5,5",IF(AND(CG296&gt;-5.5,CG296&lt;=-4.5),"-5 a -4,5",IF(AND(CG296&gt;-4.5,CG296&lt;=-3.5),"-4 a -3,5",IF(AND(CG296&gt;-3.5,CG296&lt;=-2.5),"-3 a -2,5",IF(CG296=-2.25,"-2,25",IF(AND(CG296&gt;-2.5,CG296&lt;=-1.5),"-2 a -1,5",IF(AND(CG296&gt;-1.5,CG296&lt;=-0.5),"-1 a -0,5",IF(AND(CG296&gt;-0.5,CG296&lt;=0.5),"0 a 0,5",IF(AND(CG296&gt;0.5,CG296&lt;=1.5),"1 a 1,5",IF(AND(CG296&gt;1.5,CG296&lt;=2.5),"2 a 2,5",IF(AND(CG296&gt;2.5,CG296&lt;=3.5),"3 a 3,5",IF(AND(CG296&gt;3.5,CG296&lt;=4.5),"4 a 4,5",IF(AND(CG296&gt;4.5,CG296&lt;=5.5),"5 a 5,5",IF(AND(CG296&gt;5.5,CG296&lt;=6.5),"6 a 6,5",IF(AND(CG296&gt;6.5,CG296&lt;=7.5),"7 a 7,5",IF(AND(CG296&gt;7.5,CG296&lt;=8.5),"8 a 8,5",IF(AND(CG296&gt;8.5,CG296&lt;=9.5),"9 a 9,5",IF(CG296&gt;=10,"10","Fuera de rango")))))))))))))))))))))))</f>
        <v>-3 a -2,5</v>
      </c>
      <c r="CI296" s="11" t="n">
        <f aca="false">IF(CG296="","",IF(CG296=-2.25,"NORMA",IF(CG296&lt;=-9.5,1,IF(CG296&lt;=-8.5,2,IF(CG296&lt;=-7.5,3,IF(CG296&lt;=-6.5,4,IF(CG296&lt;=-5.5,5,IF(CG296&lt;=-4.5,6,IF(CG296&lt;=-3.5,7,IF(CG296&lt;=-2.5,8,IF(CG296&lt;=-1.5,9,IF(CG296&lt;=-0.5,10,IF(CG296&lt;=0.5,11,IF(CG296&lt;=1.5,12,IF(CG296&lt;=2.5,13,IF(CG296&lt;=3.5,14,IF(CG296&lt;=4.5,15,IF(CG296&lt;=5.5,16,IF(CG296&lt;=6.5,17,IF(CG296&lt;=7.5,18,IF(CG296&lt;=8.5,19,IF(CG296&lt;=9.5,20,IF(CG296=10,21,"Fuera de rango")))))))))))))))))))))))</f>
        <v>8</v>
      </c>
      <c r="CJ296" s="9" t="n">
        <v>2.75</v>
      </c>
      <c r="CK296" s="10" t="str">
        <f aca="false">IF(CJ296="","",IF(AND(CJ296&gt;=-6,CJ296&lt;=-5.5),"-6 a -5,5",IF(AND(CJ296&gt;-5.5,CJ296&lt;=-4.5),"-5 a -4,5",IF(AND(CJ296&gt;-4.5,CJ296&lt;=-3.5),"-4 a -3,5",IF(AND(CJ296&gt;-3.5,CJ296&lt;=-2.5),"-3 a -2,5",IF(AND(CJ296&gt;-2.5,CJ296&lt;=-1.5),"-2 a -1,5",IF(AND(CJ296&gt;-1.5,CJ296&lt;=-0.5),"-1 a -0,5",IF(AND(CJ296&gt;-0.5,CJ296&lt;=0.5),"0 a 0,5",IF(AND(CJ296&gt;0.5,CJ296&lt;=1.5),"1 a 1,5",IF(AND(CJ296&gt;1.5,CJ296&lt;2.5),"2",IF(AND(CJ296&gt;=2.5,CJ296&lt;=3),"2,5 a 3",IF(AND(CJ296&gt;3,CJ296&lt;=4),"3,5 a 4",IF(AND(CJ296&gt;4,CJ296&lt;=5),"4,5 a 5",IF(AND(CJ296&gt;5,CJ296&lt;=6),"5,5 a 6",IF(AND(CJ296&gt;6,CJ296&lt;=7),"6,5 a 7",IF(AND(CJ296&gt;7,CJ296&lt;=8),"7,5 a 8",IF(AND(CJ296&gt;8,CJ296&lt;=9.5),"8,5 a 9,5",IF(CJ296=10,"10","Fuera de rango"))))))))))))))))))</f>
        <v>2,5 a 3</v>
      </c>
      <c r="CL296" s="11" t="n">
        <f aca="false">IF(CK296="","",IF(OR(CK296="-6 a -5,5",CK296="-6 - -5,5"),1,IF(OR(CK296="-5 a -4,5",CK296="-5 - -4,5"),2,IF(OR(CK296="-4 a -3,5",CK296="-4 - -3,5"),3,IF(OR(CK296="-3 a -2,5",CK296="-3 - -2,5"),4,IF(OR(CK296="-2 a -1,5",CK296="-2 - -1,5"),5,IF(OR(CK296="-1 a -0,5",CK296="-1 - -0,5"),6,IF(OR(CK296="0 a 0,5",CK296="0 - 0,5"),7,IF(OR(CK296="1 a 1,5",CK296="1 - 1,5"),8,IF(CK296="2","NORMA",IF(OR(CK296="2,5 a 3",CK296="2,5 - 3"),9,IF(OR(CK296="3,5 a 4",CK296="3,5 - 4"),10,IF(OR(CK296="4,5 a 5",CK296="4,5 - 5"),11,IF(OR(CK296="5,5 a 6",CK296="5,5 - 6"),12,IF(OR(CK296="6,5 a 7",CK296="6,5 - 7"),13,IF(OR(CK296="7,5 a 8",CK296="7,5 - 8"),14,IF(OR(CK296="8,5 a 9",CK296="8,5 - 9,5",CK296="9 a 9,5"),15,IF(CK296="10",15,IF(OR(CK296="0,5 a 1",CK296="0,5 - 1"),7,"Fuera de rango")))))))))))))))))))</f>
        <v>9</v>
      </c>
      <c r="CN296" s="10" t="str">
        <f aca="false">IF(CM296=0,"0", " ")</f>
        <v>0</v>
      </c>
      <c r="CO296" s="10" t="str">
        <f aca="false">IF(CM296&gt;0,"EME"," ")</f>
        <v> </v>
      </c>
      <c r="CQ296" s="10" t="str">
        <f aca="false">IF(CP296&gt;0,"0", " ")</f>
        <v> </v>
      </c>
      <c r="CR296" s="10" t="str">
        <f aca="false">IF(CP296&gt;0,"EME"," ")</f>
        <v> </v>
      </c>
      <c r="CS296" s="9" t="n">
        <v>1.5</v>
      </c>
      <c r="CT296" s="10" t="str">
        <f aca="false">IF(CS296&gt;0,"1", " ")</f>
        <v>1</v>
      </c>
      <c r="CU296" s="10" t="str">
        <f aca="false">IF(CS296&gt;0,"HIP"," ")</f>
        <v>HIP</v>
      </c>
      <c r="CV296" s="9" t="n">
        <v>1.5</v>
      </c>
      <c r="CW296" s="10" t="str">
        <f aca="false">IF(CV296&gt;0,"1", " ")</f>
        <v>1</v>
      </c>
      <c r="CX296" s="10" t="str">
        <f aca="false">IF(CV296&gt;0,"HIP"," ")</f>
        <v>HIP</v>
      </c>
      <c r="CY296" s="9" t="n">
        <v>0</v>
      </c>
      <c r="DB296" s="9" t="n">
        <v>0</v>
      </c>
      <c r="DC296" s="11" t="str">
        <f aca="false">IF(DB296&lt;0,"2"," ")</f>
        <v> </v>
      </c>
      <c r="DD296" s="11" t="str">
        <f aca="false">IF(DB296&lt;0,"MIO"," ")</f>
        <v> </v>
      </c>
      <c r="DE296" s="9" t="n">
        <v>0</v>
      </c>
      <c r="DF296" s="10" t="str">
        <f aca="false">IF(DE296&lt;0,"3"," ")</f>
        <v> </v>
      </c>
      <c r="DG296" s="10" t="str">
        <f aca="false">IF(DE296&lt;0,"AST"," ")</f>
        <v> </v>
      </c>
      <c r="DH296" s="9" t="n">
        <v>0</v>
      </c>
      <c r="DI296" s="10" t="str">
        <f aca="false">IF(DH296&lt;0,"3"," ")</f>
        <v> </v>
      </c>
      <c r="DJ296" s="10" t="str">
        <f aca="false">IF(DH296&lt;0,"AST"," ")</f>
        <v> </v>
      </c>
      <c r="DK296" s="9" t="n">
        <v>0</v>
      </c>
      <c r="DL296" s="10" t="str">
        <f aca="false">IF(DK296&gt;0,"4"," ")</f>
        <v> </v>
      </c>
      <c r="DM296" s="10" t="str">
        <f aca="false">IF(DK296&gt;0,"PRE"," ")</f>
        <v> </v>
      </c>
      <c r="DN296" s="9" t="n">
        <v>0</v>
      </c>
      <c r="DO296" s="10" t="str">
        <f aca="false">IF(DN296&gt;0,"4"," ")</f>
        <v> </v>
      </c>
      <c r="DP296" s="10" t="str">
        <f aca="false">IF(DN296&gt;0,"PRE"," ")</f>
        <v> </v>
      </c>
      <c r="DS296" s="12" t="str">
        <f aca="false">CONCATENATE(CO296,CU296,DA296,DG296,DM296)</f>
        <v> HIP  </v>
      </c>
      <c r="DT296" s="10" t="e">
        <f aca="false" t="array" ref="DT296">_xlfn.IFS(DS296="EME    ","0", DS296=" HIP   ","1", DS296="  MIO  ","2", DS296="   AST ","3", DS296="    PRE","4", DS296="EME   PRE","5", DS296=" HIP  PRE","6", DS296=" HIP AST ","7", DS296="  MIO PRE","8", DS296="  MIOAST ","9", DS296="   ASTPRE","10",DS296=" HIP ASTPRE","11", DS296="  MIOASTPRE","12", DS296="     ","0")</f>
        <v>#N/A</v>
      </c>
      <c r="DV296" s="1" t="e">
        <f aca="false" t="array" ref="DV296">_xlfn.IFS(DU296="SI","2", DU296="NO","1")</f>
        <v>#N/A</v>
      </c>
      <c r="DX296" s="11" t="str">
        <f aca="false">IF(DW296=0,"1","2")</f>
        <v>1</v>
      </c>
      <c r="DY296" s="11" t="str">
        <f aca="false" t="array" ref="DY296">_xlfn.IFS(DW296=0,"0", DW296=0.25, "1", DW296=0.5,"2", DW296=0.75,"3", DW296=1,"4",DW296=1.25,"5", DW296=1.5,"6", DW296=1.75,"7", DW296=2,"8")</f>
        <v>0</v>
      </c>
      <c r="EA296" s="11" t="str">
        <f aca="false">IF(DZ296=0,"1","2")</f>
        <v>1</v>
      </c>
      <c r="EB296" s="11" t="str">
        <f aca="false" t="array" ref="EB296">_xlfn.IFS(DZ296=0,"0", DZ296=0.25, "1", DZ296=0.5,"2", DZ296=0.75,"3", DZ296=1,"4",DZ296=1.25,"5", DZ296=1.5,"6", DZ296=1.75,"7", DZ296=2,"8")</f>
        <v>0</v>
      </c>
      <c r="ED296" s="10" t="str">
        <f aca="false">IF(EC296=0,"1","2")</f>
        <v>1</v>
      </c>
      <c r="EE296" s="11" t="str">
        <f aca="false" t="array" ref="EE296">_xlfn.IFS(EC296=0,"0", EC296=-0.25, "1", EC296=-0.5,"2", EC296=-0.75,"3", EC296=-1,"4",EC296=-1.25,"5", EC296=-1.5,"6", EC296=-1.75,"7", EC296=-2,"8", EC296=-2.25,"9",EC296=-2.5,"10", EC296=-2.75,"11", EC296=-3,"12", EC296=-3.25,"13", EC296=-3.5,"14", EC296=-3.75,"15",EC296=-4,"16")</f>
        <v>0</v>
      </c>
      <c r="EG296" s="10" t="str">
        <f aca="false">IF(EF296=0,"1","2")</f>
        <v>1</v>
      </c>
      <c r="EH296" s="11" t="str">
        <f aca="false" t="array" ref="EH296">_xlfn.IFS(EF296=0,"0", EF296=-0.25, "1", EF296=-0.5,"2", EF296=-0.75,"3", EF296=-1,"4",EF296=-1.25,"5", EF296=-1.5,"6", EF296=-1.75,"7", EF296=-2,"8", EF296=-2.25,"9",EF296=-2.5,"10", EF296=-2.75,"11", EF296=-3,"12", EF296=-3.25,"13", EF296=-3.5,"14", EF296=-3.75,"15",EF296=-4,"16")</f>
        <v>0</v>
      </c>
      <c r="EJ296" s="11" t="str">
        <f aca="false">IF(EI296=0,"1","2")</f>
        <v>1</v>
      </c>
      <c r="EK296" s="11" t="str">
        <f aca="false" t="array" ref="EK296">_xlfn.IFS(EI296=0,"0", EI296=-0.25, "1", EI296=-0.5,"2", EI296=-0.75,"3", EI296=-1,"4",EI296=-1.25,"5", EI296=-1.5,"6", EI296=-1.75,"7", EI296=-2,"8", EI296=-2.25,"9", EI296=-2.25,"9",EI296=-2.5,"10", EI296=-2.75,"11", EI296=-3,"12", EI296=-3.25,"13", EI296=-3.5,"14", EI296=-3.75,"15",EI296=-4,"16", EI296=0.25, "17", EI296=0.5, "18")</f>
        <v>0</v>
      </c>
      <c r="EM296" s="11" t="str">
        <f aca="false">IF(EL296=0,"1","2")</f>
        <v>1</v>
      </c>
      <c r="EN296" s="11" t="str">
        <f aca="false" t="array" ref="EN296">_xlfn.IFS(EL296=0.25,"17",EL296=0.5,"18", EL296=0,"0", EL296=-0.25, "1", EL296=-0.5,"2", EL296=-0.75,"3", EL296=-1,"4",EL296=-1.25,"5", EL296=-1.5,"6", EL296=-1.75,"7", EL296=-2,"8",EL296= -2.25,"9",EL296=-2.5,"10",EL296= -2.75,"11",EL296= -3,"12",EL296= -3.25,"13",EL296= -3.5,"14",EL296= -3.75,"15",EL296=-4,"16")</f>
        <v>0</v>
      </c>
      <c r="EP296" s="11" t="str">
        <f aca="false">IF(EO296=0,"1","2")</f>
        <v>1</v>
      </c>
      <c r="EQ296" s="11" t="str">
        <f aca="false" t="array" ref="EQ296">_xlfn.IFS(EO296=0,"0", EO296=0.25, "1", EO296=0.5,"2", EO296=0.75,"3", EO296=1,"4",EO296=1.25,"5", EO296=1.5,"6", EO296=1.75,"7", EO296=2,"8", EO296=2.25,"9", EO296=2.25,"9",EO296=2.5,"10", EO296=2.75,"11", EO296=3,"12", EO296=3.25,"13", EO296=3.5,"14", EO296=3.75,"15",EO296=4,"16", EO296=-0.25, "17", bq=-0.5, "18")</f>
        <v>0</v>
      </c>
      <c r="ES296" s="11" t="str">
        <f aca="false">IF(ER296=0,"1","2")</f>
        <v>1</v>
      </c>
      <c r="ET296" s="11" t="str">
        <f aca="false" t="array" ref="ET296">_xlfn.IFS(ER296=0,"0", ER296=0.25, "1", ER296=0.5,"2", ER296=0.75,"3", ER296=1,"4",ER296=1.25,"5", ER296=1.5,"6", ER296=1.75,"7", ER296=2,"8", ER296=2.25,"9", ER296=2.25,"9",ER296=2.5,"10", ER296=2.75,"11", ER296=3,"12", ER296=3.25,"13", ER296=3.5,"14", ER296=3.75,"15",ER296=4,"16", ER296=-0.25, "17", bq=-0.5, "18")</f>
        <v>0</v>
      </c>
      <c r="EV296" s="14" t="e">
        <f aca="false">VLOOKUP(EU296,LEYENDA!$G$2:$H$8,2,TRUE())</f>
        <v>#N/A</v>
      </c>
      <c r="EW296" s="14" t="e">
        <f aca="false" t="array" ref="EW296">_xlfn.IFS(EV296="0-5","1", EV296="6-12","2", EV296="13-18","3", EV296="19-24","4", EV296="25-36","5", EV296="37-48","6", EV296="49-60","7")</f>
        <v>#N/A</v>
      </c>
    </row>
    <row r="297" customFormat="false" ht="13.5" hidden="false" customHeight="false" outlineLevel="0" collapsed="false">
      <c r="A297" s="1" t="n">
        <v>74</v>
      </c>
      <c r="B297" s="32" t="n">
        <v>2</v>
      </c>
      <c r="C297" s="33" t="n">
        <v>42014</v>
      </c>
      <c r="D297" s="6"/>
      <c r="E297" s="5" t="str">
        <f aca="false">VLOOKUP(A297,'286'!$A$3:$J$600,10,FALSE())</f>
        <v>RUÍZ RODRÍGUEZ, DANIEL</v>
      </c>
      <c r="F297" s="4" t="str">
        <f aca="false">VLOOKUP(A297,'286'!$A$3:$I$1768,3,FALSE())</f>
        <v>RURODA</v>
      </c>
      <c r="G297" s="6" t="n">
        <f aca="false">VLOOKUP(A297,'286'!$A$3:$I$1768,4,FALSE())</f>
        <v>39955</v>
      </c>
      <c r="H297" s="7" t="n">
        <f aca="false">YEAR(C297)-YEAR(G297)</f>
        <v>6</v>
      </c>
      <c r="I297" s="1" t="str">
        <f aca="false">VLOOKUP(H297,LEYENDA!$C$2:$D$6,2,TRUE())</f>
        <v>0-12</v>
      </c>
      <c r="J297" s="5" t="str">
        <f aca="false">VLOOKUP(A297,'286'!$A$3:$I$1768,7,FALSE())</f>
        <v>H</v>
      </c>
      <c r="K297" s="8" t="n">
        <f aca="false">VLOOKUP(A297,'286'!$A$3:$I$1768,2,FALSE())</f>
        <v>0</v>
      </c>
      <c r="L297" s="4" t="str">
        <f aca="false">VLOOKUP(A297,'286'!$A$3:$I$1768,8,FALSE())</f>
        <v>D</v>
      </c>
      <c r="M297" s="4" t="str">
        <f aca="false">VLOOKUP(A297,'286'!$A$3:$I$1768,9,FALSE())</f>
        <v>D</v>
      </c>
      <c r="N297" s="8" t="str">
        <f aca="false">IF(R297=O297, "MISMA","CONTRARIA")</f>
        <v>MISMA</v>
      </c>
      <c r="O297" s="8" t="str">
        <f aca="false" t="array" ref="O297">_xlfn.IFS(L297="D","1", L297="I","2")</f>
        <v>1</v>
      </c>
      <c r="P297" s="8" t="e">
        <f aca="false" t="array" ref="P297">_xlfn.IFS(K297="OD","1", K297="OI","2")</f>
        <v>#N/A</v>
      </c>
      <c r="Q297" s="1" t="str">
        <f aca="false" t="array" ref="Q297">_xlfn.IFS(J297="M","1", J297="H","2")</f>
        <v>2</v>
      </c>
      <c r="R297" s="8" t="str">
        <f aca="false" t="array" ref="R297">_xlfn.IFS(M297="D","1", M297="I","2")</f>
        <v>1</v>
      </c>
      <c r="S297" s="1" t="str">
        <f aca="false" t="array" ref="S297">_xlfn.IFS(N297="CONTRARIA", "1",N297= "MISMA","2")</f>
        <v>2</v>
      </c>
      <c r="T297" s="1" t="str">
        <f aca="false" t="array" ref="T297">_xlfn.IFS(I297="0-12","1", I297="13-24","2", I297="25-40","3", I297="41-60","4", I297="61-100","5")</f>
        <v>1</v>
      </c>
      <c r="U297" s="9" t="n">
        <v>1</v>
      </c>
      <c r="V297" s="1" t="str">
        <f aca="false">IF(U297="","",IF(AND(U297&gt;=-9,U297&lt;=-6.5),"-9 a -6,5",IF(AND(U297&gt;=-6,U297&lt;=-3.5),"-6 a -3,5",IF(AND(U297&gt;=-3,U297&lt;=-1),"-3 a -1",IF(U297=-0.5,"-0,5",IF(AND(U297&gt;=0,U297&lt;=2.5),"0 a 2,5",IF(AND(U297&gt;=3,U297&lt;=5.5),"3 a 5,5",IF(AND(U297&gt;=6,U297&lt;=8.5),"6 a 8,5",IF(AND(U297&gt;=9,U297&lt;=20),"9 a 20","Fuera de rango")))))))))</f>
        <v>0 a 2,5</v>
      </c>
      <c r="W297" s="11" t="n">
        <f aca="false">IF(V297="","",IF(V297="-9 a -6,5",2,IF(V297="-6 a -3,5",3,IF(V297="-3 a -1",4,IF(V297="-0,5","NORMA",IF(V297="0 a 2,5",5,IF(V297="3 a 5,5",6,IF(V297="6 a 8,5",7,IF(V297="9 a 20",8,"Fuera de rango")))))))))</f>
        <v>5</v>
      </c>
      <c r="X297" s="9" t="n">
        <v>0</v>
      </c>
      <c r="Y297" s="11" t="str">
        <f aca="false">IF(X297="","",IF(AND(X297&gt;=0,X297&lt;=4),"0 a 4",IF(AND(X297&gt;=4.5,X297&lt;=8.5),"4,5 a 8,5",IF(X297=9,"9",IF(AND(X297&gt;=9.5,X297&lt;=13),"9,5 a 13",IF(AND(X297&gt;=13.5,X297&lt;=20),"13,5 a 20",IF(AND(X297&gt;=20.5,X297&lt;=35),"20,5 a 35","Fuera de rango")))))))</f>
        <v>0 a 4</v>
      </c>
      <c r="Z297" s="11" t="n">
        <f aca="false">IF(Y297="","",IF(Y297="0 a 4",1,IF(Y297="4,5 a 8,5",2,IF(Y297="9","NORMA",IF(Y297="9,5 a 13",3,IF(Y297="13,5 a 20",4,IF(Y297="20,5 a 35",5,"Fuera de rango")))))))</f>
        <v>1</v>
      </c>
      <c r="AA297" s="9" t="n">
        <v>18</v>
      </c>
      <c r="AB297" s="10" t="str">
        <f aca="false">IF(AA297="","",IF(AND(AA297&gt;=0,AA297&lt;=9),"0 a 9",IF(AND(AA297&gt;=9.5,AA297&lt;=18.5),"9,5 a 18,5",IF(AA297=19,"19",IF(AND(AA297&gt;=19.5,AA297&lt;=28),"19,5 a 28",IF(AND(AA297&gt;=28.5,AA297&lt;=40),"28,5 a 40","Fuera de rango"))))))</f>
        <v>9,5 a 18,5</v>
      </c>
      <c r="AC297" s="11" t="n">
        <f aca="false" t="array" ref="AC297">_xlfn.IFS(AB297="","",AB297="0 a 9",1,AB297="9,5 a 18,5",2,AB297="19","NORMA",AB297="19,5 a 28",3,AB297="28,5 a 40",4,TRUE(),"Fuera de rango")</f>
        <v>2</v>
      </c>
      <c r="AD297" s="9" t="n">
        <v>2</v>
      </c>
      <c r="AE297" s="10" t="str">
        <f aca="false">IF(AD297="","",IF(AND(AD297&gt;=-10,AD297&lt;=0),"De -10 a 0",IF(AND(AD297&gt;=0.5,AD297&lt;=9.5),"0,5 a 9,5",IF(AD297=10,"10",IF(AND(AD297&gt;=10.5,AD297&lt;=20),"10,5 a 20",IF(AND(AD297&gt;=20.5,AD297&lt;=40),"20,5 a 40","Fuera de rango"))))))</f>
        <v>0,5 a 9,5</v>
      </c>
      <c r="AF297" s="12" t="n">
        <f aca="false">IF(AD297="","",IF(AND(AD297&gt;=-10,AD297&lt;=0),1,IF(AND(AD297&gt;=0.5,AD297&lt;=9.5),2,IF(AD297=10,"NORMA",IF(AND(AD297&gt;=10.5,AD297&lt;=20),3,IF(AND(AD297&gt;=20.5,AD297&lt;=40),4,""))))))</f>
        <v>2</v>
      </c>
      <c r="AG297" s="9" t="n">
        <v>9</v>
      </c>
      <c r="AH297" s="10" t="str">
        <f aca="false">IF(AG297="","",IF(AND(AG297&gt;=0,AG297&lt;=4),"0 a 4",IF(AND(AG297&gt;=4.5,AG297&lt;=8.5),"4,5 a 8,5",IF(AG297=9,"9",IF(AND(AG297&gt;=9.5,AG297&lt;=13),"9,5 a 13",IF(AND(AG297&gt;=13.5,AG297&lt;=25),"13,5 a 25","Fuera de rango"))))))</f>
        <v>9</v>
      </c>
      <c r="AI297" s="10" t="str">
        <f aca="false">IF(AH297="","",IF(AH297="0 a 4",1,IF(AH297="4,5 a 8,5",2,IF(AH297="9","NORMA",IF(AH297="9,5 a 13",3,IF(AH297="13,5 a 25",4,""))))))</f>
        <v>NORMA</v>
      </c>
      <c r="AJ297" s="9" t="n">
        <v>2</v>
      </c>
      <c r="AK297" s="10" t="str">
        <f aca="false">IF(AJ297="","",IF(AND(AJ297&gt;=-15,AJ297&lt;=-10.5),"-15 a -10,5",IF(AND(AJ297&gt;=-10,AJ297&lt;=-4),"-10 a -4",IF(AND(AJ297&gt;=-4.5,AJ297&lt;=0),"-4,5 a 0",IF(AND(AJ297&gt;=0.5,AJ297&lt;=4.5),"0,5 a 4,5",IF(AJ297=5,"5",IF(AND(AJ297&gt;=5.5,AJ297&lt;=10),"5,5 a 10",IF(AND(AJ297&gt;=10.5,AJ297&lt;=20),"10,5 a 20","Fuera de rango"))))))))</f>
        <v>0,5 a 4,5</v>
      </c>
      <c r="AL297" s="11" t="n">
        <f aca="false">IF(AK297="","",IF(AK297="-15 a -10,5",1,IF(AK297="-10 a -4",2,IF(AK297="-4,5 a 0",3,IF(AK297="0,5 a 4,5",4,IF(AK297="5","NORMA",IF(AK297="5,5 a 10",5,IF(AK297="10,5 a 20",6,"Error"))))))))</f>
        <v>4</v>
      </c>
      <c r="AM297" s="9" t="n">
        <v>0</v>
      </c>
      <c r="AN297" s="10" t="str">
        <f aca="false">IF(AM297="","",IF(AND(AM297&gt;=-7.5,AM297&lt;=-5.5),"-7,5 a -5,5",IF(AND(AM297&gt;=-5,AM297&lt;=-3),"-5 a -3",IF(AND(AM297&gt;=-2.5,AM297&lt;=-0.5),"-2,5 a -0,5",IF(AM297=0,"0,00",IF(AND(AM297&gt;=0.5,AM297&lt;=2.5),"0,5 a 2,5",IF(AND(AM297&gt;=3,AM297&lt;=5),"3 a 5",IF(AND(AM297&gt;=5.5,AM297&lt;=7.5),"5,5 a 7,5",IF(AND(AM297&gt;=8,AM297&lt;=10),"8 a 10","Fuera de rango")))))))))</f>
        <v>0,00</v>
      </c>
      <c r="AO297" s="11" t="str">
        <f aca="false">IF(AN297="","",IF(AN297="-7,5 a -5,5",1,IF(AN297="-5 a -3",2,IF(AN297="-2,5 a -0,5",3,IF(AN297="0,00","NORMA",IF(AN297="0,5 a 2,5",4,IF(AN297="3 a 5",5,IF(AN297="5,5 a 7,5",6,IF(AN297="8 a 10",7,"Error")))))))))</f>
        <v>NORMA</v>
      </c>
      <c r="AP297" s="9" t="n">
        <v>-1</v>
      </c>
      <c r="AQ297" s="10" t="str">
        <f aca="false">IF(AP297="","",IF(AND(AP297&gt;=-20,AP297&lt;=-9.5),"-20 a -9,5",IF(AND(AP297&gt;=-9,AP297&lt;=-6.5),"-9 a -6,5",IF(AP297=-6,"-6",IF(AND(AP297&gt;=-5.5,AP297&lt;=-3),"-5,5 a -3",IF(AND(AP297&gt;=-2.5,AP297&lt;=0),"-2,5 a 0",IF(AND(AP297&gt;=0.5,AP297&lt;=3),"0,5 a 3",IF(AND(AP297&gt;=3.5,AP297&lt;=6),"3,5 a 6",IF(AND(AP297&gt;=6.5,AP297&lt;=9),"6,5 a 9",IF(AND(AP297&gt;=9.5,AP297&lt;=20),"9,5 a 20","Fuera de rango"))))))))))</f>
        <v>-2,5 a 0</v>
      </c>
      <c r="AR297" s="11" t="n">
        <f aca="false">IF(AQ297="","",IF(AQ297="-20 a -9,5",1,IF(AQ297="-9 a -6,5",2,IF(AQ297="-6","NORMA",IF(AQ297="-5,5 a -3",3,IF(AQ297="-2,5 a 0",4,IF(AQ297="0,5 a 3",5,IF(AQ297="3,5 a 6",6,IF(AQ297="6,5 a 9",7,IF(AQ297="9,5 a 20",8,""))))))))))</f>
        <v>4</v>
      </c>
      <c r="AS297" s="9" t="n">
        <v>-3</v>
      </c>
      <c r="AT297" s="10" t="str">
        <f aca="false">IF(AS297="","",IF(AND(AS297&gt;=-16,AS297&lt;=-14),"-16 a -14",IF(AND(AS297&gt;=-13.5,AS297&lt;=-11.5),"-13,5 a -11,5",IF(AND(AS297&gt;=-11,AS297&lt;=-9),"-11 a -9",IF(AND(AS297&gt;=-8.5,AS297&lt;=-6.5),"-8,5 a -6,5",IF(AND(AS297&gt;=-6,AS297&lt;=-4),"-6 a -4",IF(AND(AS297&gt;=-3.5,AS297&lt;=-1.5),"-3,5 a -1,5",IF(AND(AS297&gt;=-1,AS297&lt;=1),"-1 a 1",IF(AND(AS297&gt;=1.5,AS297&lt;=3.5),"1,5 a 3,5",IF(AND(AS297&gt;=4,AS297&lt;=6),"4 a 6",IF(AND(AS297&gt;=6.5,AS297&lt;=8.5),"6,5 a 8,5",IF(AND(AS297&gt;=9,AS297&lt;=11),"9 a 11",IF(AND(AS297&gt;=11.5,AS297&lt;=13.5),"11,5 a 13,5",IF(AND(AS297&gt;=14,AS297&lt;=16),"14 a 16",IF(AND(AS297&gt;=16.5,AS297&lt;=18.5),"16,5 a 18,5",IF(AND(AS297&gt;=19,AS297&lt;=21),"19 a 21","Fuera de rango"))))))))))))))))</f>
        <v>-3,5 a -1,5</v>
      </c>
      <c r="AU297" s="11" t="n">
        <f aca="false" t="array" ref="AU297">IF(AT297="","",_xlfn.IFS(AT297="-16 a -14",1,AT297="-13,5 a -11,5",2,AT297="-11 a -9",3,AT297="-8,5 a -6,5",4,AT297="-6 a -4",5,AT297="-3,5 a -1,5",6,AT297="-1 a 1",7,AT297="1,5 a 3,5",8,AT297="4 a 6","NORMA",AT297="6,5 a 8,5",9,AT297="9 a 11",10,AT297="11,5 a 13,5",11,AT297="14 a 16",12,AT297="16,5 a 18,5",13,AT297="19 a 21",14,TRUE(),""))</f>
        <v>6</v>
      </c>
      <c r="AV297" s="9" t="n">
        <v>0.75</v>
      </c>
      <c r="AW297" s="10" t="str">
        <f aca="false">IF(AV297="","",IF(AND(AV297&gt;=-1,AV297&lt;=-0.5),"-1 a -0,5",IF(AND(AV297&gt;-0.5,AV297&lt;=0),"De -0,5 a 0",IF(AND(AV297&gt;=0.25,AV297&lt;=0.75),"0,25 a 0,75",IF(AND(AV297&gt;=1,AV297&lt;=1.5),"1 a 1,5",IF(AND(AV297&gt;=1.75,AV297&lt;=2.25),"1,75 a 2,25",IF(AND(AV297&gt;=2.5,AV297&lt;=3),"2,5 a 3",IF(AND(AV297&gt;=3.25,AV297&lt;=3.75),"3,25 a 3,75","Fuera de rango"))))))))</f>
        <v>0,25 a 0,75</v>
      </c>
      <c r="AX297" s="10" t="str">
        <f aca="false">IF(AW297="","",IF(OR(AW297="-1 a -0,5",AW297="-1 a -0.5"),1,IF(OR(AW297="De -0,5 a 0",AW297="-0,5 a 0",AW297="De -0.5 a 0"),2,IF(OR(AW297="0,25 a 0,75",AW297="0.25 a 0.75"),"NORMA",IF(OR(AW297="1 a 1,5",AW297="1 a 1.5"),3,IF(OR(AW297="1,75 a 2,25",AW297="1.75 a 2.25"),4,IF(OR(AW297="2,5 a 3",AW297="2.5 a 3"),5,IF(OR(AW297="3,25 a 3,75",AW297="3.25 a 3.75"),6,""))))))))</f>
        <v>NORMA</v>
      </c>
      <c r="AY297" s="9" t="n">
        <v>-7</v>
      </c>
      <c r="AZ297" s="10" t="str">
        <f aca="false">IF(AY297="","",IF(AND(AY297&gt;=-20,AY297&lt;=-9.5),"-20 a -9,5",IF(AND(AY297&gt;=-9,AY297&lt;=-6.5),"-9 a -6,5",IF(AY297=-6,"-6",IF(AND(AY297&gt;=-5.5,AY297&lt;=-3),"-5,5 a -3",IF(AND(AY297&gt;=-2.5,AY297&lt;=0),"-2,5 a 0",IF(AND(AY297&gt;=0.5,AY297&lt;=3),"0,5 a 3",IF(AND(AY297&gt;=3.5,AY297&lt;=6),"3,5 a 6","Fuera de rango"))))))))</f>
        <v>-9 a -6,5</v>
      </c>
      <c r="BA297" s="11" t="n">
        <f aca="false">IF(AZ297="","",IF(AZ297="-20 a -9,5",1,IF(AZ297="-9 a -6,5",2,IF(AZ297="-6","NORMA",IF(AZ297="-5,5 a -3",3,IF(AZ297="-2,5 a 0",4,IF(AZ297="0,5 a 3",5,IF(AZ297="3,5 a 6",6,""))))))))</f>
        <v>2</v>
      </c>
      <c r="BB297" s="9" t="n">
        <v>0</v>
      </c>
      <c r="BC297" s="10" t="str">
        <f aca="false" t="array" ref="BC297">IF(BB297="","",_xlfn.IFS(AND(BB297&gt;=0,BB297&lt;=2),"0 a 2",AND(BB297&gt;=2.5,BB297&lt;=4.5),"2,5 a 4,5",AND(BB297&gt;=5,BB297&lt;=7),"5 a 7",AND(BB297&gt;=7.5,BB297&lt;=9.5),"7,5 a 9,5",AND(BB297&gt;=10,BB297&lt;=12),"10 a 12",AND(BB297&gt;=12.5,BB297&lt;=14.5),"12,5 a 14,5",BB297=15,"15",AND(BB297&gt;=15.5,BB297&lt;=17.5),"15,5 a 17,5",AND(BB297&gt;=18,BB297&lt;=20),"18 a 20",AND(BB297&gt;=20.5,BB297&lt;=22.5),"20,5 a 22,5",AND(BB297&gt;=23,BB297&lt;=25),"23 a 25",TRUE(),"Fuera de rango"))</f>
        <v>0 a 2</v>
      </c>
      <c r="BD297" s="11" t="n">
        <f aca="false" t="array" ref="BD297">IF(BC297="","",_xlfn.IFS(BC297="0 a 2",1,BC297="2,5 a 4,5",2,BC297="5 a 7",3,BC297="7,5 a 9,5",4,BC297="10 a 12",5,BC297="12,5 a 14,5",6,BC297="15","NORMA",BC297="15,5 a 17,5",7,BC297="18 a 20",8,BC297="20,5 a 22,5",9,BC297="23 a 25",10,TRUE(),"Fuera de rango"))</f>
        <v>1</v>
      </c>
      <c r="BE297" s="9" t="n">
        <v>24</v>
      </c>
      <c r="BF297" s="10" t="str">
        <f aca="false">IF(BE297="","",IF(AND(BE297&gt;=-20,BE297&lt;=-10),"-20 a -10",IF(AND(BE297&gt;=-9.5,BE297&lt;=0.5),"-9,5 a 0,5",IF(AND(BE297&gt;=1,BE297&lt;=11),"1 a 11",IF(AND(BE297&gt;=11.5,BE297&lt;=20.5),"11,5 a 20,5",IF(BE297=21,"21",IF(AND(BE297&gt;=21.5,BE297&lt;=31.5),"21,5 a 31,5",IF(AND(BE297&gt;=32,BE297&lt;=42),"32 a 42","Fuera de rango"))))))))</f>
        <v>21,5 a 31,5</v>
      </c>
      <c r="BG297" s="11" t="n">
        <f aca="false">IF(BF297="","",IF(BF297="-20 a -10",1,IF(BF297="-9,5 a 0,5",2,IF(BF297="1 a 11",3,IF(BF297="11,5 a 20,5",4,IF(BF297="21","NORMA",IF(BF297="21,5 a 31,5",5,IF(BF297="32 a 42",6,""))))))))</f>
        <v>5</v>
      </c>
      <c r="BH297" s="9" t="n">
        <v>1</v>
      </c>
      <c r="BI297" s="10" t="str">
        <f aca="false">IF(BH297="","",IF(AND(BH297&gt;=-20,BH297&lt;=-15),"-20 a -15",IF(AND(BH297&gt;=-14.5,BH297&lt;=-9.5),"-14,5 a -9,5",IF(AND(BH297&gt;=-9,BH297&lt;=-4),"-9 a -4",IF(AND(BH297&gt;=-3.5,BH297&lt;=2.5),"-3,5 a 2,5",IF(AND(BH297&gt;=3,BH297&lt;=8),"3 a 8",IF(AND(BH297&gt;=8.5,BH297&lt;=14.5),"8,5 a 14,5",IF(BH297=15,"15",IF(AND(BH297&gt;=15.5,BH297&lt;=20.5),"15,5 a 20,5",IF(AND(BH297&gt;=21,BH297&lt;=26),"21 a 26","Fuera de rango"))))))))))</f>
        <v>-3,5 a 2,5</v>
      </c>
      <c r="BJ297" s="11" t="n">
        <f aca="false">IF(BI297="","",IF(BI297="-20 a -15",1,IF(BI297="-14,5 a -9,5",2,IF(BI297="-9 a -4",3,IF(BI297="-3,5 a 2,5",4,IF(BI297="3 a 8",5,IF(BI297="8,5 a 14,5",6,IF(BI297="15","NORMA",IF(BI297="15,5 a 20,5",7,IF(BI297="21 a 26",8,IF(BI297="26,5 a 31,5",9,"")))))))))))</f>
        <v>4</v>
      </c>
      <c r="BK297" s="9" t="n">
        <v>0</v>
      </c>
      <c r="BL297" s="10" t="str">
        <f aca="false">IF(BK297="","",IF(AND(BK297&gt;=0,BK297&lt;=2),"0 - 2",IF(AND(BK297&gt;=2.5,BK297&lt;=4.5),"2,5 - 4,5",IF(AND(BK297&gt;=5,BK297&lt;=7),"5 - 7",IF(AND(BK297&gt;=7.5,BK297&lt;=9.5),"7,5 - 9,5",IF(AND(BK297&gt;=10,BK297&lt;=12),"10 - 12",IF(AND(BK297&gt;=12.5,BK297&lt;=13.5),"12,5 - 13,5",IF(BK297=14,"14",IF(AND(BK297&gt;=14.5,BK297&lt;=16.5),"14,5 - 16,5",IF(AND(BK297&gt;=17,BK297&lt;=19),"17 - 19",IF(AND(BK297&gt;=19.5,BK297&lt;=21.5),"19,5 - 21,5",IF(AND(BK297&gt;=22,BK297&lt;=24),"22 - 24",IF(AND(BK297&gt;=24.5,BK297&lt;=26.5),"24,5 - 26,5",IF(AND(BK297&gt;=27,BK297&lt;=29),"27 - 29",IF(AND(BK297&gt;=29.5,BK297&lt;=30),"29,5 - 30","Fuera de rango")))))))))))))))</f>
        <v>0 - 2</v>
      </c>
      <c r="BM297" s="11" t="n">
        <f aca="false">IF(BL297="","",IF(BL297="0 - 2",1,IF(BL297="2,5 - 4,5",2,IF(BL297="5 - 7",3,IF(BL297="7,5 - 9,5",4,IF(BL297="10 - 12",5,IF(BL297="12,5 - 13,5",6,IF(BL297="14","NORMA",IF(BL297="14,5 - 16,5",7,IF(BL297="17 - 19",8,IF(BL297="19,5 - 21,5",9,IF(BL297="22 - 24",10,IF(BL297="24,5 - 26,5",11,IF(BL297="27 - 29",12,IF(BL297="29,5 - 30",13,"")))))))))))))))</f>
        <v>1</v>
      </c>
      <c r="BN297" s="9" t="n">
        <v>18</v>
      </c>
      <c r="BO297" s="11" t="str">
        <f aca="false">IF(BN297="","",IF(AND(BN297&gt;=-20,BN297&lt;=-10),"-20 a -10",IF(AND(BN297&gt;=-9.5,BN297&lt;=0.5),"-9,5 a 0,5",IF(AND(BN297&gt;=1,BN297&lt;=11),"1 a 11",IF(AND(BN297&gt;=11.5,BN297&lt;=21.5),"11,5 a 21,5",IF(BN297=22,"22",IF(AND(BN297&gt;=22.5,BN297&lt;=32.5),"22,5 a 32,5",IF(AND(BN297&gt;=33,BN297&lt;=43),"33 a 43","Fuera de rango"))))))))</f>
        <v>11,5 a 21,5</v>
      </c>
      <c r="BP297" s="11" t="n">
        <f aca="false">IF(BO297="","",IF(BO297="-20 a -10",1,IF(BO297="-9,5 a 0,5",2,IF(BO297="1 a 11",3,IF(BO297="11,5 a 21,5",4,IF(BO297="22","NORMA",IF(BO297="22,5 a 32,5",5,IF(BO297="33 a 43",6,""))))))))</f>
        <v>4</v>
      </c>
      <c r="BQ297" s="9" t="n">
        <v>11</v>
      </c>
      <c r="BR297" s="10" t="str">
        <f aca="false">IF(BQ297="","",IF(AND(BQ297&gt;=-20,BQ297&lt;=-15),"-20 a -15",IF(AND(BQ297&gt;=-14.5,BQ297&lt;=-9.5),"-14,5 a -9,5",IF(AND(BQ297&gt;=-9,BQ297&lt;=-4),"-9 a -4",IF(AND(BQ297&gt;=-3.5,BQ297&lt;=2.5),"-3,5 a 2,5",IF(AND(BQ297&gt;=3,BQ297&lt;=8),"3 a 8",IF(AND(BQ297&gt;=8.5,BQ297&lt;=13.5),"8,5 a 13,5",IF(AND(BQ297&gt;=14,BQ297&lt;=17.5),"14 a 17,5",IF(BQ297=18,"18",IF(AND(BQ297&gt;=18.5,BQ297&lt;=23.5),"18,5 a 23,5",IF(AND(BQ297&gt;=24,BQ297&lt;=29),"24 a 29",IF(AND(BQ297&gt;=29.5,BQ297&lt;=34.5),"29,5 a 34,5",IF(AND(BQ297&gt;=35,BQ297&lt;=40),"35 a 40","Fuera de rango")))))))))))))</f>
        <v>8,5 a 13,5</v>
      </c>
      <c r="BS297" s="11" t="n">
        <f aca="false">IF(BR297="","",IF(BR297="-20 a -15",1,IF(BR297="-14,5 a -9,5",2,IF(BR297="-9 a -4",3,IF(BR297="-3,5 a 2,5",4,IF(BR297="3 a 8",5,IF(BR297="8,5 a 13,5",6,IF(BR297="14 a 17,5",7,IF(BR297="18","NORMA",IF(BR297="18,5 a 23,5",8,IF(BR297="24 a 29",9,IF(BR297="29,5 a 34,5",10,IF(BR297="35 a 40",11,"")))))))))))))</f>
        <v>6</v>
      </c>
      <c r="BT297" s="9" t="n">
        <v>0</v>
      </c>
      <c r="BU297" s="10" t="str">
        <f aca="false">IF(BT297="","",IF(AND(BT297&gt;=-20,BT297&lt;=-18),"-20 a -18",IF(AND(BT297&gt;=-17.5,BT297&lt;=-15.5),"-17,5 a -15,5",IF(AND(BT297&gt;=-15,BT297&lt;=-13),"-15 a -13",IF(AND(BT297&gt;=-12.5,BT297&lt;=-10.5),"-12,5 a -10,5",IF(AND(BT297&gt;=-10,BT297&lt;=-8),"-10 a -8",IF(AND(BT297&gt;=-7.5,BT297&lt;=-5.5),"-7,5 a -5,5",IF(AND(BT297&gt;=-5,BT297&lt;=-3),"-5 a -3",IF(AND(BT297&gt;=-2.5,BT297&lt;=-0.5),"-2,5 a -0,5",IF(BT297=0,"0",IF(AND(BT297&gt;=0.5,BT297&lt;=2.5),"0,5 a 2,5",IF(AND(BT297&gt;=3,BT297&lt;=5),"3 a 5",IF(AND(BT297&gt;=5.5,BT297&lt;=7.5),"5,5 a 7,5",IF(AND(BT297&gt;=8,BT297&lt;=10),"8 a 10",IF(AND(BT297&gt;=10.5,BT297&lt;=12.5),"10,5 a 12,5",IF(AND(BT297&gt;=13,BT297&lt;=15),"13 a 15",IF(AND(BT297&gt;=15.5,BT297&lt;=17.5),"15,5 a 17,5",IF(AND(BT297&gt;=18,BT297&lt;=20),"18 a 20","Fuera de rango"))))))))))))))))))</f>
        <v>0</v>
      </c>
      <c r="BV297" s="11" t="str">
        <f aca="false">IF(BT297="","",IF(BT297=0,"NORMA",IF(AND(BT297&gt;=-20,BT297&lt;=-18),2,IF(AND(BT297&gt;=-17.5,BT297&lt;=-15.5),2,IF(AND(BT297&gt;=-15,BT297&lt;=-13),3,IF(AND(BT297&gt;=-12.5,BT297&lt;=-10.5),4,IF(AND(BT297&gt;=-10,BT297&lt;=-8),5,IF(AND(BT297&gt;=-7.5,BT297&lt;=-5.5),6,IF(AND(BT297&gt;=-5,BT297&lt;=-3),7,IF(AND(BT297&gt;=-2.5,BT297&lt;=-0.5),8,IF(AND(BT297&gt;=0.5,BT297&lt;=2.5),9,IF(AND(BT297&gt;=3,BT297&lt;=5),10,IF(AND(BT297&gt;=5.5,BT297&lt;=7.5),11,IF(AND(BT297&gt;=8,BT297&lt;=10),12,IF(AND(BT297&gt;=10.5,BT297&lt;=12.5),13,IF(AND(BT297&gt;=13,BT297&lt;=15),14,IF(AND(BT297&gt;=15.5,BT297&lt;=17.5),15,IF(AND(BT297&gt;=18,BT297&lt;=20),16,"Fuera de rango"))))))))))))))))))</f>
        <v>NORMA</v>
      </c>
      <c r="BW297" s="9" t="n">
        <v>-5.25</v>
      </c>
      <c r="BX297" s="10" t="n">
        <f aca="false">18.5- (0.3*H297)</f>
        <v>16.7</v>
      </c>
      <c r="BY297" s="10" t="n">
        <f aca="false">(BW297)-(BX297)</f>
        <v>-21.95</v>
      </c>
      <c r="BZ297" s="10" t="str">
        <f aca="false">IF(BY297="","",IF(BY297&lt;-27.5,"De -30 a -28",IF(BY297&lt;-25,"De -27,5 a -25,5",IF(BY297&lt;-22.5,"De -25 a -23",IF(BY297&lt;-20,"De -22,5 a -20,5",IF(BY297&lt;-17.5,"De -20 a -18",IF(BY297&lt;-15,"De -17,5 a -15,5",IF(BY297&lt;-12.5,"De -15 a -13",IF(BY297&lt;-10,"De -12,5 a -10,5",IF(BY297&lt;-7.5,"De -10 a -8",IF(BY297&lt;-5,"De -7,5 a -5,5",IF(BY297&lt;-2.5,"De -5 a -3",IF(BY297&lt;0,"De -2,5 a -0,5",IF(BY297&lt;2.5,"De 0 a 2",IF(BY297&lt;5,"De 2,5 a 4,5",IF(BY297&lt;7.5,"De 5 a 7",IF(BY297&lt;10,"De 7,5 a 9,5",IF(BY297&lt;12.5,"De 10 a 12",IF(BY297&lt;15,"De 12,5 a 14,5",IF(BY297&lt;17.5,"De 15 a 17",IF(BY297&lt;20,"De 17,5 a 19,5",IF(BY297&lt;22.5,"De 20 a 22",IF(BY297&lt;25,"De 22,5 a 24,5",IF(BY297&lt;27.5,"De 25 a 27","De 27,5 a 30"))))))))))))))))))))))))</f>
        <v>De -22,5 a -20,5</v>
      </c>
      <c r="CA297" s="12" t="n">
        <f aca="false">IF(BY297="","",IF(BY297&lt;=-28,1,IF(BY297&lt;=-25.5,2,IF(BY297&lt;=-23,3,IF(BY297&lt;=-20.5,4,IF(BY297&lt;=-18,5,IF(BY297&lt;=-15.5,6,IF(BY297&lt;=-13,7,IF(BY297&lt;=-10.5,8,IF(BY297&lt;=-8,9,IF(BY297&lt;=-5.5,10,IF(BY297&lt;=-3,11,IF(BY297&lt;=-0.5,12,IF(BY297&lt;=2,13,IF(BY297&lt;=4.5,14,IF(BY297&lt;=7,15,IF(BY297&lt;=9.5,16,IF(BY297&lt;=12,17,IF(BY297&lt;=14.5,18,IF(BY297&lt;=17,19,IF(BY297&lt;=19.5,20,IF(BY297&lt;=22,21,IF(BY297&lt;=24.5,22,IF(BY297&lt;=27,23,IF(BY297&lt;=30,24,"Fuera de rango")))))))))))))))))))))))))</f>
        <v>4</v>
      </c>
      <c r="CB297" s="9" t="n">
        <v>-5.25</v>
      </c>
      <c r="CC297" s="10" t="n">
        <f aca="false">18.5- (0.3*H297)</f>
        <v>16.7</v>
      </c>
      <c r="CD297" s="10" t="n">
        <f aca="false">(CB297)-(CC297)</f>
        <v>-21.95</v>
      </c>
      <c r="CE297" s="10" t="str">
        <f aca="false">IF(CD297="","",IF(CD297&lt;-27.5,"De -30 a -28",IF(CD297&lt;-25,"De -27,5 a -25,5",IF(CD297&lt;-22.5,"De -25 a -23",IF(CD297&lt;-20,"De -22,5 a -20,5",IF(CD297&lt;-17.5,"De -20 a -18",IF(CD297&lt;-15,"De -17,5 a -15,5",IF(CD297&lt;-12.5,"De -15 a -13",IF(CD297&lt;-10,"De -12,5 a -10,5",IF(CD297&lt;-7.5,"De -10 a -8",IF(CD297&lt;-5,"De -7,5 a -5,5",IF(CD297&lt;-2.5,"De -5 a -3",IF(CD297&lt;0,"De -2,5 a -0,5",IF(CD297&lt;=2,"De 0 a 2",IF(CD297&lt;=4.5,"De 2,5 a 4,5",IF(CD297&lt;=7,"De 5 a 7",IF(CD297&lt;=9.5,"De 7,5 a 9,5",IF(CD297&lt;=12,"De 10 a 12",IF(CD297&lt;=14.5,"De 12,5 a 14,5",IF(CD297&lt;=17,"De 15 a 17",IF(CD297&lt;=19.5,"De 17,5 a 19,5",IF(CD297&lt;=22,"De 20 a 22",IF(CD297&lt;=24.5,"De 22,5 a 24,5",IF(CD297&lt;=27,"De 25 a 27","De 27,5 a 30"))))))))))))))))))))))))</f>
        <v>De -22,5 a -20,5</v>
      </c>
      <c r="CF297" s="12" t="n">
        <f aca="false">IF(CD297="","",IF(CD297&lt;-27.5,1,IF(CD297&lt;-25,2,IF(CD297&lt;-22.5,3,IF(CD297&lt;-20,4,IF(CD297&lt;-17.5,5,IF(CD297&lt;-15,6,IF(CD297&lt;-12.5,7,IF(CD297&lt;-10,8,IF(CD297&lt;-7.5,9,IF(CD297&lt;-5,10,IF(CD297&lt;-2.5,11,IF(CD297&lt;0,12,IF(CD297&lt;2.5,13,IF(CD297&lt;5,14,IF(CD297&lt;7.5,15,IF(CD297&lt;10,16,IF(CD297&lt;12.5,17,IF(CD297&lt;15,18,IF(CD297&lt;17.5,19,IF(CD297&lt;20,20,IF(CD297&lt;22.5,21,IF(CD297&lt;25,22,IF(CD297&lt;27.5,23,24))))))))))))))))))))))))</f>
        <v>4</v>
      </c>
      <c r="CG297" s="9" t="n">
        <v>-4.5</v>
      </c>
      <c r="CH297" s="10" t="str">
        <f aca="false">IF(CG297="","",IF(AND(CG297&gt;=-10,CG297&lt;=-9.5),"-10 a -9,5",IF(AND(CG297&gt;-9.5,CG297&lt;=-8.5),"-9 a -8,5",IF(AND(CG297&gt;-8.5,CG297&lt;=-7.5),"-8 a -7,5",IF(AND(CG297&gt;-7.5,CG297&lt;=-6.5),"-7 a -6,5",IF(AND(CG297&gt;-6.5,CG297&lt;=-5.5),"-6 a -5,5",IF(AND(CG297&gt;-5.5,CG297&lt;=-4.5),"-5 a -4,5",IF(AND(CG297&gt;-4.5,CG297&lt;=-3.5),"-4 a -3,5",IF(AND(CG297&gt;-3.5,CG297&lt;=-2.5),"-3 a -2,5",IF(CG297=-2.25,"-2,25",IF(AND(CG297&gt;-2.5,CG297&lt;=-1.5),"-2 a -1,5",IF(AND(CG297&gt;-1.5,CG297&lt;=-0.5),"-1 a -0,5",IF(AND(CG297&gt;-0.5,CG297&lt;=0.5),"0 a 0,5",IF(AND(CG297&gt;0.5,CG297&lt;=1.5),"1 a 1,5",IF(AND(CG297&gt;1.5,CG297&lt;=2.5),"2 a 2,5",IF(AND(CG297&gt;2.5,CG297&lt;=3.5),"3 a 3,5",IF(AND(CG297&gt;3.5,CG297&lt;=4.5),"4 a 4,5",IF(AND(CG297&gt;4.5,CG297&lt;=5.5),"5 a 5,5",IF(AND(CG297&gt;5.5,CG297&lt;=6.5),"6 a 6,5",IF(AND(CG297&gt;6.5,CG297&lt;=7.5),"7 a 7,5",IF(AND(CG297&gt;7.5,CG297&lt;=8.5),"8 a 8,5",IF(AND(CG297&gt;8.5,CG297&lt;=9.5),"9 a 9,5",IF(CG297&gt;=10,"10","Fuera de rango")))))))))))))))))))))))</f>
        <v>-5 a -4,5</v>
      </c>
      <c r="CI297" s="11" t="n">
        <f aca="false">IF(CG297="","",IF(CG297=-2.25,"NORMA",IF(CG297&lt;=-9.5,1,IF(CG297&lt;=-8.5,2,IF(CG297&lt;=-7.5,3,IF(CG297&lt;=-6.5,4,IF(CG297&lt;=-5.5,5,IF(CG297&lt;=-4.5,6,IF(CG297&lt;=-3.5,7,IF(CG297&lt;=-2.5,8,IF(CG297&lt;=-1.5,9,IF(CG297&lt;=-0.5,10,IF(CG297&lt;=0.5,11,IF(CG297&lt;=1.5,12,IF(CG297&lt;=2.5,13,IF(CG297&lt;=3.5,14,IF(CG297&lt;=4.5,15,IF(CG297&lt;=5.5,16,IF(CG297&lt;=6.5,17,IF(CG297&lt;=7.5,18,IF(CG297&lt;=8.5,19,IF(CG297&lt;=9.5,20,IF(CG297=10,21,"Fuera de rango")))))))))))))))))))))))</f>
        <v>6</v>
      </c>
      <c r="CJ297" s="9" t="n">
        <v>1.5</v>
      </c>
      <c r="CK297" s="10" t="str">
        <f aca="false">IF(CJ297="","",IF(AND(CJ297&gt;=-6,CJ297&lt;=-5.5),"-6 a -5,5",IF(AND(CJ297&gt;-5.5,CJ297&lt;=-4.5),"-5 a -4,5",IF(AND(CJ297&gt;-4.5,CJ297&lt;=-3.5),"-4 a -3,5",IF(AND(CJ297&gt;-3.5,CJ297&lt;=-2.5),"-3 a -2,5",IF(AND(CJ297&gt;-2.5,CJ297&lt;=-1.5),"-2 a -1,5",IF(AND(CJ297&gt;-1.5,CJ297&lt;=-0.5),"-1 a -0,5",IF(AND(CJ297&gt;-0.5,CJ297&lt;=0.5),"0 a 0,5",IF(AND(CJ297&gt;0.5,CJ297&lt;=1.5),"1 a 1,5",IF(AND(CJ297&gt;1.5,CJ297&lt;2.5),"2",IF(AND(CJ297&gt;=2.5,CJ297&lt;=3),"2,5 a 3",IF(AND(CJ297&gt;3,CJ297&lt;=4),"3,5 a 4",IF(AND(CJ297&gt;4,CJ297&lt;=5),"4,5 a 5",IF(AND(CJ297&gt;5,CJ297&lt;=6),"5,5 a 6",IF(AND(CJ297&gt;6,CJ297&lt;=7),"6,5 a 7",IF(AND(CJ297&gt;7,CJ297&lt;=8),"7,5 a 8",IF(AND(CJ297&gt;8,CJ297&lt;=9.5),"8,5 a 9,5",IF(CJ297=10,"10","Fuera de rango"))))))))))))))))))</f>
        <v>1 a 1,5</v>
      </c>
      <c r="CL297" s="11" t="n">
        <f aca="false">IF(CK297="","",IF(OR(CK297="-6 a -5,5",CK297="-6 - -5,5"),1,IF(OR(CK297="-5 a -4,5",CK297="-5 - -4,5"),2,IF(OR(CK297="-4 a -3,5",CK297="-4 - -3,5"),3,IF(OR(CK297="-3 a -2,5",CK297="-3 - -2,5"),4,IF(OR(CK297="-2 a -1,5",CK297="-2 - -1,5"),5,IF(OR(CK297="-1 a -0,5",CK297="-1 - -0,5"),6,IF(OR(CK297="0 a 0,5",CK297="0 - 0,5"),7,IF(OR(CK297="1 a 1,5",CK297="1 - 1,5"),8,IF(CK297="2","NORMA",IF(OR(CK297="2,5 a 3",CK297="2,5 - 3"),9,IF(OR(CK297="3,5 a 4",CK297="3,5 - 4"),10,IF(OR(CK297="4,5 a 5",CK297="4,5 - 5"),11,IF(OR(CK297="5,5 a 6",CK297="5,5 - 6"),12,IF(OR(CK297="6,5 a 7",CK297="6,5 - 7"),13,IF(OR(CK297="7,5 a 8",CK297="7,5 - 8"),14,IF(OR(CK297="8,5 a 9",CK297="8,5 - 9,5",CK297="9 a 9,5"),15,IF(CK297="10",15,IF(OR(CK297="0,5 a 1",CK297="0,5 - 1"),7,"Fuera de rango")))))))))))))))))))</f>
        <v>8</v>
      </c>
      <c r="CN297" s="10" t="str">
        <f aca="false">IF(CM297=0,"0", " ")</f>
        <v>0</v>
      </c>
      <c r="CO297" s="10" t="str">
        <f aca="false">IF(CM297&gt;0,"EME"," ")</f>
        <v> </v>
      </c>
      <c r="CQ297" s="10" t="str">
        <f aca="false">IF(CP297&gt;0,"0", " ")</f>
        <v> </v>
      </c>
      <c r="CR297" s="10" t="str">
        <f aca="false">IF(CP297&gt;0,"EME"," ")</f>
        <v> </v>
      </c>
      <c r="CS297" s="9" t="n">
        <v>2.5</v>
      </c>
      <c r="CT297" s="10" t="str">
        <f aca="false">IF(CS297&gt;0,"1", " ")</f>
        <v>1</v>
      </c>
      <c r="CU297" s="10" t="str">
        <f aca="false">IF(CS297&gt;0,"HIP"," ")</f>
        <v>HIP</v>
      </c>
      <c r="CV297" s="9" t="n">
        <v>2.5</v>
      </c>
      <c r="CW297" s="10" t="str">
        <f aca="false">IF(CV297&gt;0,"1", " ")</f>
        <v>1</v>
      </c>
      <c r="CX297" s="10" t="str">
        <f aca="false">IF(CV297&gt;0,"HIP"," ")</f>
        <v>HIP</v>
      </c>
      <c r="CY297" s="9" t="n">
        <v>0</v>
      </c>
      <c r="DB297" s="9" t="n">
        <v>0</v>
      </c>
      <c r="DC297" s="11" t="str">
        <f aca="false">IF(DB297&lt;0,"2"," ")</f>
        <v> </v>
      </c>
      <c r="DD297" s="11" t="str">
        <f aca="false">IF(DB297&lt;0,"MIO"," ")</f>
        <v> </v>
      </c>
      <c r="DE297" s="9" t="n">
        <v>0</v>
      </c>
      <c r="DF297" s="10" t="str">
        <f aca="false">IF(DE297&lt;0,"3"," ")</f>
        <v> </v>
      </c>
      <c r="DG297" s="10" t="str">
        <f aca="false">IF(DE297&lt;0,"AST"," ")</f>
        <v> </v>
      </c>
      <c r="DH297" s="9" t="n">
        <v>0</v>
      </c>
      <c r="DI297" s="10" t="str">
        <f aca="false">IF(DH297&lt;0,"3"," ")</f>
        <v> </v>
      </c>
      <c r="DJ297" s="10" t="str">
        <f aca="false">IF(DH297&lt;0,"AST"," ")</f>
        <v> </v>
      </c>
      <c r="DK297" s="9" t="n">
        <v>0</v>
      </c>
      <c r="DL297" s="10" t="str">
        <f aca="false">IF(DK297&gt;0,"4"," ")</f>
        <v> </v>
      </c>
      <c r="DM297" s="10" t="str">
        <f aca="false">IF(DK297&gt;0,"PRE"," ")</f>
        <v> </v>
      </c>
      <c r="DN297" s="9" t="n">
        <v>0</v>
      </c>
      <c r="DO297" s="10" t="str">
        <f aca="false">IF(DN297&gt;0,"4"," ")</f>
        <v> </v>
      </c>
      <c r="DP297" s="10" t="str">
        <f aca="false">IF(DN297&gt;0,"PRE"," ")</f>
        <v> </v>
      </c>
      <c r="DS297" s="12" t="str">
        <f aca="false">CONCATENATE(CO297,CU297,DA297,DG297,DM297)</f>
        <v> HIP  </v>
      </c>
      <c r="DT297" s="10" t="e">
        <f aca="false" t="array" ref="DT297">_xlfn.IFS(DS297="EME    ","0", DS297=" HIP   ","1", DS297="  MIO  ","2", DS297="   AST ","3", DS297="    PRE","4", DS297="EME   PRE","5", DS297=" HIP  PRE","6", DS297=" HIP AST ","7", DS297="  MIO PRE","8", DS297="  MIOAST ","9", DS297="   ASTPRE","10",DS297=" HIP ASTPRE","11", DS297="  MIOASTPRE","12", DS297="     ","0")</f>
        <v>#N/A</v>
      </c>
      <c r="DV297" s="1" t="e">
        <f aca="false" t="array" ref="DV297">_xlfn.IFS(DU297="SI","2", DU297="NO","1")</f>
        <v>#N/A</v>
      </c>
      <c r="DX297" s="11" t="str">
        <f aca="false">IF(DW297=0,"1","2")</f>
        <v>1</v>
      </c>
      <c r="DY297" s="11" t="str">
        <f aca="false" t="array" ref="DY297">_xlfn.IFS(DW297=0,"0", DW297=0.25, "1", DW297=0.5,"2", DW297=0.75,"3", DW297=1,"4",DW297=1.25,"5", DW297=1.5,"6", DW297=1.75,"7", DW297=2,"8")</f>
        <v>0</v>
      </c>
      <c r="EA297" s="11" t="str">
        <f aca="false">IF(DZ297=0,"1","2")</f>
        <v>1</v>
      </c>
      <c r="EB297" s="11" t="str">
        <f aca="false" t="array" ref="EB297">_xlfn.IFS(DZ297=0,"0", DZ297=0.25, "1", DZ297=0.5,"2", DZ297=0.75,"3", DZ297=1,"4",DZ297=1.25,"5", DZ297=1.5,"6", DZ297=1.75,"7", DZ297=2,"8")</f>
        <v>0</v>
      </c>
      <c r="ED297" s="10" t="str">
        <f aca="false">IF(EC297=0,"1","2")</f>
        <v>1</v>
      </c>
      <c r="EE297" s="11" t="str">
        <f aca="false" t="array" ref="EE297">_xlfn.IFS(EC297=0,"0", EC297=-0.25, "1", EC297=-0.5,"2", EC297=-0.75,"3", EC297=-1,"4",EC297=-1.25,"5", EC297=-1.5,"6", EC297=-1.75,"7", EC297=-2,"8", EC297=-2.25,"9",EC297=-2.5,"10", EC297=-2.75,"11", EC297=-3,"12", EC297=-3.25,"13", EC297=-3.5,"14", EC297=-3.75,"15",EC297=-4,"16")</f>
        <v>0</v>
      </c>
      <c r="EG297" s="10" t="str">
        <f aca="false">IF(EF297=0,"1","2")</f>
        <v>1</v>
      </c>
      <c r="EH297" s="11" t="str">
        <f aca="false" t="array" ref="EH297">_xlfn.IFS(EF297=0,"0", EF297=-0.25, "1", EF297=-0.5,"2", EF297=-0.75,"3", EF297=-1,"4",EF297=-1.25,"5", EF297=-1.5,"6", EF297=-1.75,"7", EF297=-2,"8", EF297=-2.25,"9",EF297=-2.5,"10", EF297=-2.75,"11", EF297=-3,"12", EF297=-3.25,"13", EF297=-3.5,"14", EF297=-3.75,"15",EF297=-4,"16")</f>
        <v>0</v>
      </c>
      <c r="EJ297" s="11" t="str">
        <f aca="false">IF(EI297=0,"1","2")</f>
        <v>1</v>
      </c>
      <c r="EK297" s="11" t="str">
        <f aca="false" t="array" ref="EK297">_xlfn.IFS(EI297=0,"0", EI297=-0.25, "1", EI297=-0.5,"2", EI297=-0.75,"3", EI297=-1,"4",EI297=-1.25,"5", EI297=-1.5,"6", EI297=-1.75,"7", EI297=-2,"8", EI297=-2.25,"9", EI297=-2.25,"9",EI297=-2.5,"10", EI297=-2.75,"11", EI297=-3,"12", EI297=-3.25,"13", EI297=-3.5,"14", EI297=-3.75,"15",EI297=-4,"16", EI297=0.25, "17", EI297=0.5, "18")</f>
        <v>0</v>
      </c>
      <c r="EM297" s="11" t="str">
        <f aca="false">IF(EL297=0,"1","2")</f>
        <v>1</v>
      </c>
      <c r="EN297" s="11" t="str">
        <f aca="false" t="array" ref="EN297">_xlfn.IFS(EL297=0.25,"17",EL297=0.5,"18", EL297=0,"0", EL297=-0.25, "1", EL297=-0.5,"2", EL297=-0.75,"3", EL297=-1,"4",EL297=-1.25,"5", EL297=-1.5,"6", EL297=-1.75,"7", EL297=-2,"8",EL297= -2.25,"9",EL297=-2.5,"10",EL297= -2.75,"11",EL297= -3,"12",EL297= -3.25,"13",EL297= -3.5,"14",EL297= -3.75,"15",EL297=-4,"16")</f>
        <v>0</v>
      </c>
      <c r="EP297" s="11" t="str">
        <f aca="false">IF(EO297=0,"1","2")</f>
        <v>1</v>
      </c>
      <c r="EQ297" s="11" t="str">
        <f aca="false" t="array" ref="EQ297">_xlfn.IFS(EO297=0,"0", EO297=0.25, "1", EO297=0.5,"2", EO297=0.75,"3", EO297=1,"4",EO297=1.25,"5", EO297=1.5,"6", EO297=1.75,"7", EO297=2,"8", EO297=2.25,"9", EO297=2.25,"9",EO297=2.5,"10", EO297=2.75,"11", EO297=3,"12", EO297=3.25,"13", EO297=3.5,"14", EO297=3.75,"15",EO297=4,"16", EO297=-0.25, "17", bq=-0.5, "18")</f>
        <v>0</v>
      </c>
      <c r="ES297" s="11" t="str">
        <f aca="false">IF(ER297=0,"1","2")</f>
        <v>1</v>
      </c>
      <c r="ET297" s="11" t="str">
        <f aca="false" t="array" ref="ET297">_xlfn.IFS(ER297=0,"0", ER297=0.25, "1", ER297=0.5,"2", ER297=0.75,"3", ER297=1,"4",ER297=1.25,"5", ER297=1.5,"6", ER297=1.75,"7", ER297=2,"8", ER297=2.25,"9", ER297=2.25,"9",ER297=2.5,"10", ER297=2.75,"11", ER297=3,"12", ER297=3.25,"13", ER297=3.5,"14", ER297=3.75,"15",ER297=4,"16", ER297=-0.25, "17", bq=-0.5, "18")</f>
        <v>0</v>
      </c>
      <c r="EV297" s="14" t="e">
        <f aca="false">VLOOKUP(EU297,LEYENDA!$G$2:$H$8,2,TRUE())</f>
        <v>#N/A</v>
      </c>
      <c r="EW297" s="14" t="e">
        <f aca="false" t="array" ref="EW297">_xlfn.IFS(EV297="0-5","1", EV297="6-12","2", EV297="13-18","3", EV297="19-24","4", EV297="25-36","5", EV297="37-48","6", EV297="49-60","7")</f>
        <v>#N/A</v>
      </c>
    </row>
    <row r="298" customFormat="false" ht="13.5" hidden="false" customHeight="false" outlineLevel="0" collapsed="false">
      <c r="A298" s="1" t="n">
        <v>74</v>
      </c>
      <c r="B298" s="32" t="n">
        <v>3</v>
      </c>
      <c r="C298" s="33" t="n">
        <v>42273</v>
      </c>
      <c r="D298" s="6"/>
      <c r="E298" s="5" t="str">
        <f aca="false">VLOOKUP(A298,'286'!$A$3:$J$600,10,FALSE())</f>
        <v>RUÍZ RODRÍGUEZ, DANIEL</v>
      </c>
      <c r="F298" s="4" t="str">
        <f aca="false">VLOOKUP(A298,'286'!$A$3:$I$1768,3,FALSE())</f>
        <v>RURODA</v>
      </c>
      <c r="G298" s="6" t="n">
        <f aca="false">VLOOKUP(A298,'286'!$A$3:$I$1768,4,FALSE())</f>
        <v>39955</v>
      </c>
      <c r="H298" s="7" t="n">
        <f aca="false">YEAR(C298)-YEAR(G298)</f>
        <v>6</v>
      </c>
      <c r="I298" s="1" t="str">
        <f aca="false">VLOOKUP(H298,LEYENDA!$C$2:$D$6,2,TRUE())</f>
        <v>0-12</v>
      </c>
      <c r="J298" s="5" t="str">
        <f aca="false">VLOOKUP(A298,'286'!$A$3:$I$1768,7,FALSE())</f>
        <v>H</v>
      </c>
      <c r="K298" s="8" t="n">
        <f aca="false">VLOOKUP(A298,'286'!$A$3:$I$1768,2,FALSE())</f>
        <v>0</v>
      </c>
      <c r="L298" s="4" t="str">
        <f aca="false">VLOOKUP(A298,'286'!$A$3:$I$1768,8,FALSE())</f>
        <v>D</v>
      </c>
      <c r="M298" s="4" t="str">
        <f aca="false">VLOOKUP(A298,'286'!$A$3:$I$1768,9,FALSE())</f>
        <v>D</v>
      </c>
      <c r="N298" s="8" t="str">
        <f aca="false">IF(R298=O298, "MISMA","CONTRARIA")</f>
        <v>MISMA</v>
      </c>
      <c r="O298" s="8" t="str">
        <f aca="false" t="array" ref="O298">_xlfn.IFS(L298="D","1", L298="I","2")</f>
        <v>1</v>
      </c>
      <c r="P298" s="8" t="e">
        <f aca="false" t="array" ref="P298">_xlfn.IFS(K298="OD","1", K298="OI","2")</f>
        <v>#N/A</v>
      </c>
      <c r="Q298" s="1" t="str">
        <f aca="false" t="array" ref="Q298">_xlfn.IFS(J298="M","1", J298="H","2")</f>
        <v>2</v>
      </c>
      <c r="R298" s="8" t="str">
        <f aca="false" t="array" ref="R298">_xlfn.IFS(M298="D","1", M298="I","2")</f>
        <v>1</v>
      </c>
      <c r="S298" s="1" t="str">
        <f aca="false" t="array" ref="S298">_xlfn.IFS(N298="CONTRARIA", "1",N298= "MISMA","2")</f>
        <v>2</v>
      </c>
      <c r="T298" s="1" t="str">
        <f aca="false" t="array" ref="T298">_xlfn.IFS(I298="0-12","1", I298="13-24","2", I298="25-40","3", I298="41-60","4", I298="61-100","5")</f>
        <v>1</v>
      </c>
      <c r="U298" s="9" t="n">
        <v>-0.5</v>
      </c>
      <c r="V298" s="1" t="str">
        <f aca="false">IF(U298="","",IF(AND(U298&gt;=-9,U298&lt;=-6.5),"-9 a -6,5",IF(AND(U298&gt;=-6,U298&lt;=-3.5),"-6 a -3,5",IF(AND(U298&gt;=-3,U298&lt;=-1),"-3 a -1",IF(U298=-0.5,"-0,5",IF(AND(U298&gt;=0,U298&lt;=2.5),"0 a 2,5",IF(AND(U298&gt;=3,U298&lt;=5.5),"3 a 5,5",IF(AND(U298&gt;=6,U298&lt;=8.5),"6 a 8,5",IF(AND(U298&gt;=9,U298&lt;=20),"9 a 20","Fuera de rango")))))))))</f>
        <v>-0,5</v>
      </c>
      <c r="W298" s="11" t="str">
        <f aca="false">IF(V298="","",IF(V298="-9 a -6,5",2,IF(V298="-6 a -3,5",3,IF(V298="-3 a -1",4,IF(V298="-0,5","NORMA",IF(V298="0 a 2,5",5,IF(V298="3 a 5,5",6,IF(V298="6 a 8,5",7,IF(V298="9 a 20",8,"Fuera de rango")))))))))</f>
        <v>NORMA</v>
      </c>
      <c r="X298" s="9" t="n">
        <v>10</v>
      </c>
      <c r="Y298" s="11" t="str">
        <f aca="false">IF(X298="","",IF(AND(X298&gt;=0,X298&lt;=4),"0 a 4",IF(AND(X298&gt;=4.5,X298&lt;=8.5),"4,5 a 8,5",IF(X298=9,"9",IF(AND(X298&gt;=9.5,X298&lt;=13),"9,5 a 13",IF(AND(X298&gt;=13.5,X298&lt;=20),"13,5 a 20",IF(AND(X298&gt;=20.5,X298&lt;=35),"20,5 a 35","Fuera de rango")))))))</f>
        <v>9,5 a 13</v>
      </c>
      <c r="Z298" s="11" t="n">
        <f aca="false">IF(Y298="","",IF(Y298="0 a 4",1,IF(Y298="4,5 a 8,5",2,IF(Y298="9","NORMA",IF(Y298="9,5 a 13",3,IF(Y298="13,5 a 20",4,IF(Y298="20,5 a 35",5,"Fuera de rango")))))))</f>
        <v>3</v>
      </c>
      <c r="AA298" s="9" t="n">
        <v>16</v>
      </c>
      <c r="AB298" s="10" t="str">
        <f aca="false">IF(AA298="","",IF(AND(AA298&gt;=0,AA298&lt;=9),"0 a 9",IF(AND(AA298&gt;=9.5,AA298&lt;=18.5),"9,5 a 18,5",IF(AA298=19,"19",IF(AND(AA298&gt;=19.5,AA298&lt;=28),"19,5 a 28",IF(AND(AA298&gt;=28.5,AA298&lt;=40),"28,5 a 40","Fuera de rango"))))))</f>
        <v>9,5 a 18,5</v>
      </c>
      <c r="AC298" s="11" t="n">
        <f aca="false" t="array" ref="AC298">_xlfn.IFS(AB298="","",AB298="0 a 9",1,AB298="9,5 a 18,5",2,AB298="19","NORMA",AB298="19,5 a 28",3,AB298="28,5 a 40",4,TRUE(),"Fuera de rango")</f>
        <v>2</v>
      </c>
      <c r="AD298" s="9" t="n">
        <v>4</v>
      </c>
      <c r="AE298" s="10" t="str">
        <f aca="false">IF(AD298="","",IF(AND(AD298&gt;=-10,AD298&lt;=0),"De -10 a 0",IF(AND(AD298&gt;=0.5,AD298&lt;=9.5),"0,5 a 9,5",IF(AD298=10,"10",IF(AND(AD298&gt;=10.5,AD298&lt;=20),"10,5 a 20",IF(AND(AD298&gt;=20.5,AD298&lt;=40),"20,5 a 40","Fuera de rango"))))))</f>
        <v>0,5 a 9,5</v>
      </c>
      <c r="AF298" s="12" t="n">
        <f aca="false">IF(AD298="","",IF(AND(AD298&gt;=-10,AD298&lt;=0),1,IF(AND(AD298&gt;=0.5,AD298&lt;=9.5),2,IF(AD298=10,"NORMA",IF(AND(AD298&gt;=10.5,AD298&lt;=20),3,IF(AND(AD298&gt;=20.5,AD298&lt;=40),4,""))))))</f>
        <v>2</v>
      </c>
      <c r="AG298" s="9" t="n">
        <v>7</v>
      </c>
      <c r="AH298" s="10" t="str">
        <f aca="false">IF(AG298="","",IF(AND(AG298&gt;=0,AG298&lt;=4),"0 a 4",IF(AND(AG298&gt;=4.5,AG298&lt;=8.5),"4,5 a 8,5",IF(AG298=9,"9",IF(AND(AG298&gt;=9.5,AG298&lt;=13),"9,5 a 13",IF(AND(AG298&gt;=13.5,AG298&lt;=25),"13,5 a 25","Fuera de rango"))))))</f>
        <v>4,5 a 8,5</v>
      </c>
      <c r="AI298" s="10" t="n">
        <f aca="false">IF(AH298="","",IF(AH298="0 a 4",1,IF(AH298="4,5 a 8,5",2,IF(AH298="9","NORMA",IF(AH298="9,5 a 13",3,IF(AH298="13,5 a 25",4,""))))))</f>
        <v>2</v>
      </c>
      <c r="AJ298" s="9" t="n">
        <v>1</v>
      </c>
      <c r="AK298" s="10" t="str">
        <f aca="false">IF(AJ298="","",IF(AND(AJ298&gt;=-15,AJ298&lt;=-10.5),"-15 a -10,5",IF(AND(AJ298&gt;=-10,AJ298&lt;=-4),"-10 a -4",IF(AND(AJ298&gt;=-4.5,AJ298&lt;=0),"-4,5 a 0",IF(AND(AJ298&gt;=0.5,AJ298&lt;=4.5),"0,5 a 4,5",IF(AJ298=5,"5",IF(AND(AJ298&gt;=5.5,AJ298&lt;=10),"5,5 a 10",IF(AND(AJ298&gt;=10.5,AJ298&lt;=20),"10,5 a 20","Fuera de rango"))))))))</f>
        <v>0,5 a 4,5</v>
      </c>
      <c r="AL298" s="11" t="n">
        <f aca="false">IF(AK298="","",IF(AK298="-15 a -10,5",1,IF(AK298="-10 a -4",2,IF(AK298="-4,5 a 0",3,IF(AK298="0,5 a 4,5",4,IF(AK298="5","NORMA",IF(AK298="5,5 a 10",5,IF(AK298="10,5 a 20",6,"Error"))))))))</f>
        <v>4</v>
      </c>
      <c r="AM298" s="9" t="n">
        <v>0</v>
      </c>
      <c r="AN298" s="10" t="str">
        <f aca="false">IF(AM298="","",IF(AND(AM298&gt;=-7.5,AM298&lt;=-5.5),"-7,5 a -5,5",IF(AND(AM298&gt;=-5,AM298&lt;=-3),"-5 a -3",IF(AND(AM298&gt;=-2.5,AM298&lt;=-0.5),"-2,5 a -0,5",IF(AM298=0,"0,00",IF(AND(AM298&gt;=0.5,AM298&lt;=2.5),"0,5 a 2,5",IF(AND(AM298&gt;=3,AM298&lt;=5),"3 a 5",IF(AND(AM298&gt;=5.5,AM298&lt;=7.5),"5,5 a 7,5",IF(AND(AM298&gt;=8,AM298&lt;=10),"8 a 10","Fuera de rango")))))))))</f>
        <v>0,00</v>
      </c>
      <c r="AO298" s="11" t="str">
        <f aca="false">IF(AN298="","",IF(AN298="-7,5 a -5,5",1,IF(AN298="-5 a -3",2,IF(AN298="-2,5 a -0,5",3,IF(AN298="0,00","NORMA",IF(AN298="0,5 a 2,5",4,IF(AN298="3 a 5",5,IF(AN298="5,5 a 7,5",6,IF(AN298="8 a 10",7,"Error")))))))))</f>
        <v>NORMA</v>
      </c>
      <c r="AP298" s="9" t="n">
        <v>-6</v>
      </c>
      <c r="AQ298" s="10" t="str">
        <f aca="false">IF(AP298="","",IF(AND(AP298&gt;=-20,AP298&lt;=-9.5),"-20 a -9,5",IF(AND(AP298&gt;=-9,AP298&lt;=-6.5),"-9 a -6,5",IF(AP298=-6,"-6",IF(AND(AP298&gt;=-5.5,AP298&lt;=-3),"-5,5 a -3",IF(AND(AP298&gt;=-2.5,AP298&lt;=0),"-2,5 a 0",IF(AND(AP298&gt;=0.5,AP298&lt;=3),"0,5 a 3",IF(AND(AP298&gt;=3.5,AP298&lt;=6),"3,5 a 6",IF(AND(AP298&gt;=6.5,AP298&lt;=9),"6,5 a 9",IF(AND(AP298&gt;=9.5,AP298&lt;=20),"9,5 a 20","Fuera de rango"))))))))))</f>
        <v>-6</v>
      </c>
      <c r="AR298" s="11" t="str">
        <f aca="false">IF(AQ298="","",IF(AQ298="-20 a -9,5",1,IF(AQ298="-9 a -6,5",2,IF(AQ298="-6","NORMA",IF(AQ298="-5,5 a -3",3,IF(AQ298="-2,5 a 0",4,IF(AQ298="0,5 a 3",5,IF(AQ298="3,5 a 6",6,IF(AQ298="6,5 a 9",7,IF(AQ298="9,5 a 20",8,""))))))))))</f>
        <v>NORMA</v>
      </c>
      <c r="AS298" s="9" t="n">
        <v>5</v>
      </c>
      <c r="AT298" s="10" t="str">
        <f aca="false">IF(AS298="","",IF(AND(AS298&gt;=-16,AS298&lt;=-14),"-16 a -14",IF(AND(AS298&gt;=-13.5,AS298&lt;=-11.5),"-13,5 a -11,5",IF(AND(AS298&gt;=-11,AS298&lt;=-9),"-11 a -9",IF(AND(AS298&gt;=-8.5,AS298&lt;=-6.5),"-8,5 a -6,5",IF(AND(AS298&gt;=-6,AS298&lt;=-4),"-6 a -4",IF(AND(AS298&gt;=-3.5,AS298&lt;=-1.5),"-3,5 a -1,5",IF(AND(AS298&gt;=-1,AS298&lt;=1),"-1 a 1",IF(AND(AS298&gt;=1.5,AS298&lt;=3.5),"1,5 a 3,5",IF(AND(AS298&gt;=4,AS298&lt;=6),"4 a 6",IF(AND(AS298&gt;=6.5,AS298&lt;=8.5),"6,5 a 8,5",IF(AND(AS298&gt;=9,AS298&lt;=11),"9 a 11",IF(AND(AS298&gt;=11.5,AS298&lt;=13.5),"11,5 a 13,5",IF(AND(AS298&gt;=14,AS298&lt;=16),"14 a 16",IF(AND(AS298&gt;=16.5,AS298&lt;=18.5),"16,5 a 18,5",IF(AND(AS298&gt;=19,AS298&lt;=21),"19 a 21","Fuera de rango"))))))))))))))))</f>
        <v>4 a 6</v>
      </c>
      <c r="AU298" s="11" t="str">
        <f aca="false" t="array" ref="AU298">IF(AT298="","",_xlfn.IFS(AT298="-16 a -14",1,AT298="-13,5 a -11,5",2,AT298="-11 a -9",3,AT298="-8,5 a -6,5",4,AT298="-6 a -4",5,AT298="-3,5 a -1,5",6,AT298="-1 a 1",7,AT298="1,5 a 3,5",8,AT298="4 a 6","NORMA",AT298="6,5 a 8,5",9,AT298="9 a 11",10,AT298="11,5 a 13,5",11,AT298="14 a 16",12,AT298="16,5 a 18,5",13,AT298="19 a 21",14,TRUE(),""))</f>
        <v>NORMA</v>
      </c>
      <c r="AV298" s="9" t="n">
        <v>0.5</v>
      </c>
      <c r="AW298" s="10" t="str">
        <f aca="false">IF(AV298="","",IF(AND(AV298&gt;=-1,AV298&lt;=-0.5),"-1 a -0,5",IF(AND(AV298&gt;-0.5,AV298&lt;=0),"De -0,5 a 0",IF(AND(AV298&gt;=0.25,AV298&lt;=0.75),"0,25 a 0,75",IF(AND(AV298&gt;=1,AV298&lt;=1.5),"1 a 1,5",IF(AND(AV298&gt;=1.75,AV298&lt;=2.25),"1,75 a 2,25",IF(AND(AV298&gt;=2.5,AV298&lt;=3),"2,5 a 3",IF(AND(AV298&gt;=3.25,AV298&lt;=3.75),"3,25 a 3,75","Fuera de rango"))))))))</f>
        <v>0,25 a 0,75</v>
      </c>
      <c r="AX298" s="10" t="str">
        <f aca="false">IF(AW298="","",IF(OR(AW298="-1 a -0,5",AW298="-1 a -0.5"),1,IF(OR(AW298="De -0,5 a 0",AW298="-0,5 a 0",AW298="De -0.5 a 0"),2,IF(OR(AW298="0,25 a 0,75",AW298="0.25 a 0.75"),"NORMA",IF(OR(AW298="1 a 1,5",AW298="1 a 1.5"),3,IF(OR(AW298="1,75 a 2,25",AW298="1.75 a 2.25"),4,IF(OR(AW298="2,5 a 3",AW298="2.5 a 3"),5,IF(OR(AW298="3,25 a 3,75",AW298="3.25 a 3.75"),6,""))))))))</f>
        <v>NORMA</v>
      </c>
      <c r="AY298" s="9" t="n">
        <v>-8</v>
      </c>
      <c r="AZ298" s="10" t="str">
        <f aca="false">IF(AY298="","",IF(AND(AY298&gt;=-20,AY298&lt;=-9.5),"-20 a -9,5",IF(AND(AY298&gt;=-9,AY298&lt;=-6.5),"-9 a -6,5",IF(AY298=-6,"-6",IF(AND(AY298&gt;=-5.5,AY298&lt;=-3),"-5,5 a -3",IF(AND(AY298&gt;=-2.5,AY298&lt;=0),"-2,5 a 0",IF(AND(AY298&gt;=0.5,AY298&lt;=3),"0,5 a 3",IF(AND(AY298&gt;=3.5,AY298&lt;=6),"3,5 a 6","Fuera de rango"))))))))</f>
        <v>-9 a -6,5</v>
      </c>
      <c r="BA298" s="11" t="n">
        <f aca="false">IF(AZ298="","",IF(AZ298="-20 a -9,5",1,IF(AZ298="-9 a -6,5",2,IF(AZ298="-6","NORMA",IF(AZ298="-5,5 a -3",3,IF(AZ298="-2,5 a 0",4,IF(AZ298="0,5 a 3",5,IF(AZ298="3,5 a 6",6,""))))))))</f>
        <v>2</v>
      </c>
      <c r="BB298" s="9" t="n">
        <v>21</v>
      </c>
      <c r="BC298" s="10" t="str">
        <f aca="false" t="array" ref="BC298">IF(BB298="","",_xlfn.IFS(AND(BB298&gt;=0,BB298&lt;=2),"0 a 2",AND(BB298&gt;=2.5,BB298&lt;=4.5),"2,5 a 4,5",AND(BB298&gt;=5,BB298&lt;=7),"5 a 7",AND(BB298&gt;=7.5,BB298&lt;=9.5),"7,5 a 9,5",AND(BB298&gt;=10,BB298&lt;=12),"10 a 12",AND(BB298&gt;=12.5,BB298&lt;=14.5),"12,5 a 14,5",BB298=15,"15",AND(BB298&gt;=15.5,BB298&lt;=17.5),"15,5 a 17,5",AND(BB298&gt;=18,BB298&lt;=20),"18 a 20",AND(BB298&gt;=20.5,BB298&lt;=22.5),"20,5 a 22,5",AND(BB298&gt;=23,BB298&lt;=25),"23 a 25",TRUE(),"Fuera de rango"))</f>
        <v>20,5 a 22,5</v>
      </c>
      <c r="BD298" s="11" t="n">
        <f aca="false" t="array" ref="BD298">IF(BC298="","",_xlfn.IFS(BC298="0 a 2",1,BC298="2,5 a 4,5",2,BC298="5 a 7",3,BC298="7,5 a 9,5",4,BC298="10 a 12",5,BC298="12,5 a 14,5",6,BC298="15","NORMA",BC298="15,5 a 17,5",7,BC298="18 a 20",8,BC298="20,5 a 22,5",9,BC298="23 a 25",10,TRUE(),"Fuera de rango"))</f>
        <v>9</v>
      </c>
      <c r="BE298" s="9" t="n">
        <v>30</v>
      </c>
      <c r="BF298" s="10" t="str">
        <f aca="false">IF(BE298="","",IF(AND(BE298&gt;=-20,BE298&lt;=-10),"-20 a -10",IF(AND(BE298&gt;=-9.5,BE298&lt;=0.5),"-9,5 a 0,5",IF(AND(BE298&gt;=1,BE298&lt;=11),"1 a 11",IF(AND(BE298&gt;=11.5,BE298&lt;=20.5),"11,5 a 20,5",IF(BE298=21,"21",IF(AND(BE298&gt;=21.5,BE298&lt;=31.5),"21,5 a 31,5",IF(AND(BE298&gt;=32,BE298&lt;=42),"32 a 42","Fuera de rango"))))))))</f>
        <v>21,5 a 31,5</v>
      </c>
      <c r="BG298" s="11" t="n">
        <f aca="false">IF(BF298="","",IF(BF298="-20 a -10",1,IF(BF298="-9,5 a 0,5",2,IF(BF298="1 a 11",3,IF(BF298="11,5 a 20,5",4,IF(BF298="21","NORMA",IF(BF298="21,5 a 31,5",5,IF(BF298="32 a 42",6,""))))))))</f>
        <v>5</v>
      </c>
      <c r="BH298" s="9" t="n">
        <v>21</v>
      </c>
      <c r="BI298" s="10" t="str">
        <f aca="false">IF(BH298="","",IF(AND(BH298&gt;=-20,BH298&lt;=-15),"-20 a -15",IF(AND(BH298&gt;=-14.5,BH298&lt;=-9.5),"-14,5 a -9,5",IF(AND(BH298&gt;=-9,BH298&lt;=-4),"-9 a -4",IF(AND(BH298&gt;=-3.5,BH298&lt;=2.5),"-3,5 a 2,5",IF(AND(BH298&gt;=3,BH298&lt;=8),"3 a 8",IF(AND(BH298&gt;=8.5,BH298&lt;=14.5),"8,5 a 14,5",IF(BH298=15,"15",IF(AND(BH298&gt;=15.5,BH298&lt;=20.5),"15,5 a 20,5",IF(AND(BH298&gt;=21,BH298&lt;=26),"21 a 26","Fuera de rango"))))))))))</f>
        <v>21 a 26</v>
      </c>
      <c r="BJ298" s="11" t="n">
        <f aca="false">IF(BI298="","",IF(BI298="-20 a -15",1,IF(BI298="-14,5 a -9,5",2,IF(BI298="-9 a -4",3,IF(BI298="-3,5 a 2,5",4,IF(BI298="3 a 8",5,IF(BI298="8,5 a 14,5",6,IF(BI298="15","NORMA",IF(BI298="15,5 a 20,5",7,IF(BI298="21 a 26",8,IF(BI298="26,5 a 31,5",9,"")))))))))))</f>
        <v>8</v>
      </c>
      <c r="BK298" s="9" t="n">
        <v>0</v>
      </c>
      <c r="BL298" s="10" t="str">
        <f aca="false">IF(BK298="","",IF(AND(BK298&gt;=0,BK298&lt;=2),"0 - 2",IF(AND(BK298&gt;=2.5,BK298&lt;=4.5),"2,5 - 4,5",IF(AND(BK298&gt;=5,BK298&lt;=7),"5 - 7",IF(AND(BK298&gt;=7.5,BK298&lt;=9.5),"7,5 - 9,5",IF(AND(BK298&gt;=10,BK298&lt;=12),"10 - 12",IF(AND(BK298&gt;=12.5,BK298&lt;=13.5),"12,5 - 13,5",IF(BK298=14,"14",IF(AND(BK298&gt;=14.5,BK298&lt;=16.5),"14,5 - 16,5",IF(AND(BK298&gt;=17,BK298&lt;=19),"17 - 19",IF(AND(BK298&gt;=19.5,BK298&lt;=21.5),"19,5 - 21,5",IF(AND(BK298&gt;=22,BK298&lt;=24),"22 - 24",IF(AND(BK298&gt;=24.5,BK298&lt;=26.5),"24,5 - 26,5",IF(AND(BK298&gt;=27,BK298&lt;=29),"27 - 29",IF(AND(BK298&gt;=29.5,BK298&lt;=30),"29,5 - 30","Fuera de rango")))))))))))))))</f>
        <v>0 - 2</v>
      </c>
      <c r="BM298" s="11" t="n">
        <f aca="false">IF(BL298="","",IF(BL298="0 - 2",1,IF(BL298="2,5 - 4,5",2,IF(BL298="5 - 7",3,IF(BL298="7,5 - 9,5",4,IF(BL298="10 - 12",5,IF(BL298="12,5 - 13,5",6,IF(BL298="14","NORMA",IF(BL298="14,5 - 16,5",7,IF(BL298="17 - 19",8,IF(BL298="19,5 - 21,5",9,IF(BL298="22 - 24",10,IF(BL298="24,5 - 26,5",11,IF(BL298="27 - 29",12,IF(BL298="29,5 - 30",13,"")))))))))))))))</f>
        <v>1</v>
      </c>
      <c r="BN298" s="9" t="n">
        <v>24</v>
      </c>
      <c r="BO298" s="11" t="str">
        <f aca="false">IF(BN298="","",IF(AND(BN298&gt;=-20,BN298&lt;=-10),"-20 a -10",IF(AND(BN298&gt;=-9.5,BN298&lt;=0.5),"-9,5 a 0,5",IF(AND(BN298&gt;=1,BN298&lt;=11),"1 a 11",IF(AND(BN298&gt;=11.5,BN298&lt;=21.5),"11,5 a 21,5",IF(BN298=22,"22",IF(AND(BN298&gt;=22.5,BN298&lt;=32.5),"22,5 a 32,5",IF(AND(BN298&gt;=33,BN298&lt;=43),"33 a 43","Fuera de rango"))))))))</f>
        <v>22,5 a 32,5</v>
      </c>
      <c r="BP298" s="11" t="n">
        <f aca="false">IF(BO298="","",IF(BO298="-20 a -10",1,IF(BO298="-9,5 a 0,5",2,IF(BO298="1 a 11",3,IF(BO298="11,5 a 21,5",4,IF(BO298="22","NORMA",IF(BO298="22,5 a 32,5",5,IF(BO298="33 a 43",6,""))))))))</f>
        <v>5</v>
      </c>
      <c r="BQ298" s="9" t="n">
        <v>11</v>
      </c>
      <c r="BR298" s="10" t="str">
        <f aca="false">IF(BQ298="","",IF(AND(BQ298&gt;=-20,BQ298&lt;=-15),"-20 a -15",IF(AND(BQ298&gt;=-14.5,BQ298&lt;=-9.5),"-14,5 a -9,5",IF(AND(BQ298&gt;=-9,BQ298&lt;=-4),"-9 a -4",IF(AND(BQ298&gt;=-3.5,BQ298&lt;=2.5),"-3,5 a 2,5",IF(AND(BQ298&gt;=3,BQ298&lt;=8),"3 a 8",IF(AND(BQ298&gt;=8.5,BQ298&lt;=13.5),"8,5 a 13,5",IF(AND(BQ298&gt;=14,BQ298&lt;=17.5),"14 a 17,5",IF(BQ298=18,"18",IF(AND(BQ298&gt;=18.5,BQ298&lt;=23.5),"18,5 a 23,5",IF(AND(BQ298&gt;=24,BQ298&lt;=29),"24 a 29",IF(AND(BQ298&gt;=29.5,BQ298&lt;=34.5),"29,5 a 34,5",IF(AND(BQ298&gt;=35,BQ298&lt;=40),"35 a 40","Fuera de rango")))))))))))))</f>
        <v>8,5 a 13,5</v>
      </c>
      <c r="BS298" s="11" t="n">
        <f aca="false">IF(BR298="","",IF(BR298="-20 a -15",1,IF(BR298="-14,5 a -9,5",2,IF(BR298="-9 a -4",3,IF(BR298="-3,5 a 2,5",4,IF(BR298="3 a 8",5,IF(BR298="8,5 a 13,5",6,IF(BR298="14 a 17,5",7,IF(BR298="18","NORMA",IF(BR298="18,5 a 23,5",8,IF(BR298="24 a 29",9,IF(BR298="29,5 a 34,5",10,IF(BR298="35 a 40",11,"")))))))))))))</f>
        <v>6</v>
      </c>
      <c r="BT298" s="9" t="n">
        <v>0</v>
      </c>
      <c r="BU298" s="10" t="str">
        <f aca="false">IF(BT298="","",IF(AND(BT298&gt;=-20,BT298&lt;=-18),"-20 a -18",IF(AND(BT298&gt;=-17.5,BT298&lt;=-15.5),"-17,5 a -15,5",IF(AND(BT298&gt;=-15,BT298&lt;=-13),"-15 a -13",IF(AND(BT298&gt;=-12.5,BT298&lt;=-10.5),"-12,5 a -10,5",IF(AND(BT298&gt;=-10,BT298&lt;=-8),"-10 a -8",IF(AND(BT298&gt;=-7.5,BT298&lt;=-5.5),"-7,5 a -5,5",IF(AND(BT298&gt;=-5,BT298&lt;=-3),"-5 a -3",IF(AND(BT298&gt;=-2.5,BT298&lt;=-0.5),"-2,5 a -0,5",IF(BT298=0,"0",IF(AND(BT298&gt;=0.5,BT298&lt;=2.5),"0,5 a 2,5",IF(AND(BT298&gt;=3,BT298&lt;=5),"3 a 5",IF(AND(BT298&gt;=5.5,BT298&lt;=7.5),"5,5 a 7,5",IF(AND(BT298&gt;=8,BT298&lt;=10),"8 a 10",IF(AND(BT298&gt;=10.5,BT298&lt;=12.5),"10,5 a 12,5",IF(AND(BT298&gt;=13,BT298&lt;=15),"13 a 15",IF(AND(BT298&gt;=15.5,BT298&lt;=17.5),"15,5 a 17,5",IF(AND(BT298&gt;=18,BT298&lt;=20),"18 a 20","Fuera de rango"))))))))))))))))))</f>
        <v>0</v>
      </c>
      <c r="BV298" s="11" t="str">
        <f aca="false">IF(BT298="","",IF(BT298=0,"NORMA",IF(AND(BT298&gt;=-20,BT298&lt;=-18),2,IF(AND(BT298&gt;=-17.5,BT298&lt;=-15.5),2,IF(AND(BT298&gt;=-15,BT298&lt;=-13),3,IF(AND(BT298&gt;=-12.5,BT298&lt;=-10.5),4,IF(AND(BT298&gt;=-10,BT298&lt;=-8),5,IF(AND(BT298&gt;=-7.5,BT298&lt;=-5.5),6,IF(AND(BT298&gt;=-5,BT298&lt;=-3),7,IF(AND(BT298&gt;=-2.5,BT298&lt;=-0.5),8,IF(AND(BT298&gt;=0.5,BT298&lt;=2.5),9,IF(AND(BT298&gt;=3,BT298&lt;=5),10,IF(AND(BT298&gt;=5.5,BT298&lt;=7.5),11,IF(AND(BT298&gt;=8,BT298&lt;=10),12,IF(AND(BT298&gt;=10.5,BT298&lt;=12.5),13,IF(AND(BT298&gt;=13,BT298&lt;=15),14,IF(AND(BT298&gt;=15.5,BT298&lt;=17.5),15,IF(AND(BT298&gt;=18,BT298&lt;=20),16,"Fuera de rango"))))))))))))))))))</f>
        <v>NORMA</v>
      </c>
      <c r="BW298" s="9" t="n">
        <v>-8</v>
      </c>
      <c r="BX298" s="10" t="n">
        <f aca="false">18.5- (0.3*H298)</f>
        <v>16.7</v>
      </c>
      <c r="BY298" s="10" t="n">
        <f aca="false">(BW298)-(BX298)</f>
        <v>-24.7</v>
      </c>
      <c r="BZ298" s="10" t="str">
        <f aca="false">IF(BY298="","",IF(BY298&lt;-27.5,"De -30 a -28",IF(BY298&lt;-25,"De -27,5 a -25,5",IF(BY298&lt;-22.5,"De -25 a -23",IF(BY298&lt;-20,"De -22,5 a -20,5",IF(BY298&lt;-17.5,"De -20 a -18",IF(BY298&lt;-15,"De -17,5 a -15,5",IF(BY298&lt;-12.5,"De -15 a -13",IF(BY298&lt;-10,"De -12,5 a -10,5",IF(BY298&lt;-7.5,"De -10 a -8",IF(BY298&lt;-5,"De -7,5 a -5,5",IF(BY298&lt;-2.5,"De -5 a -3",IF(BY298&lt;0,"De -2,5 a -0,5",IF(BY298&lt;2.5,"De 0 a 2",IF(BY298&lt;5,"De 2,5 a 4,5",IF(BY298&lt;7.5,"De 5 a 7",IF(BY298&lt;10,"De 7,5 a 9,5",IF(BY298&lt;12.5,"De 10 a 12",IF(BY298&lt;15,"De 12,5 a 14,5",IF(BY298&lt;17.5,"De 15 a 17",IF(BY298&lt;20,"De 17,5 a 19,5",IF(BY298&lt;22.5,"De 20 a 22",IF(BY298&lt;25,"De 22,5 a 24,5",IF(BY298&lt;27.5,"De 25 a 27","De 27,5 a 30"))))))))))))))))))))))))</f>
        <v>De -25 a -23</v>
      </c>
      <c r="CA298" s="12" t="n">
        <f aca="false">IF(BY298="","",IF(BY298&lt;=-28,1,IF(BY298&lt;=-25.5,2,IF(BY298&lt;=-23,3,IF(BY298&lt;=-20.5,4,IF(BY298&lt;=-18,5,IF(BY298&lt;=-15.5,6,IF(BY298&lt;=-13,7,IF(BY298&lt;=-10.5,8,IF(BY298&lt;=-8,9,IF(BY298&lt;=-5.5,10,IF(BY298&lt;=-3,11,IF(BY298&lt;=-0.5,12,IF(BY298&lt;=2,13,IF(BY298&lt;=4.5,14,IF(BY298&lt;=7,15,IF(BY298&lt;=9.5,16,IF(BY298&lt;=12,17,IF(BY298&lt;=14.5,18,IF(BY298&lt;=17,19,IF(BY298&lt;=19.5,20,IF(BY298&lt;=22,21,IF(BY298&lt;=24.5,22,IF(BY298&lt;=27,23,IF(BY298&lt;=30,24,"Fuera de rango")))))))))))))))))))))))))</f>
        <v>3</v>
      </c>
      <c r="CB298" s="9" t="n">
        <v>-7.25</v>
      </c>
      <c r="CC298" s="10" t="n">
        <f aca="false">18.5- (0.3*H298)</f>
        <v>16.7</v>
      </c>
      <c r="CD298" s="10" t="n">
        <f aca="false">(CB298)-(CC298)</f>
        <v>-23.95</v>
      </c>
      <c r="CE298" s="10" t="str">
        <f aca="false">IF(CD298="","",IF(CD298&lt;-27.5,"De -30 a -28",IF(CD298&lt;-25,"De -27,5 a -25,5",IF(CD298&lt;-22.5,"De -25 a -23",IF(CD298&lt;-20,"De -22,5 a -20,5",IF(CD298&lt;-17.5,"De -20 a -18",IF(CD298&lt;-15,"De -17,5 a -15,5",IF(CD298&lt;-12.5,"De -15 a -13",IF(CD298&lt;-10,"De -12,5 a -10,5",IF(CD298&lt;-7.5,"De -10 a -8",IF(CD298&lt;-5,"De -7,5 a -5,5",IF(CD298&lt;-2.5,"De -5 a -3",IF(CD298&lt;0,"De -2,5 a -0,5",IF(CD298&lt;=2,"De 0 a 2",IF(CD298&lt;=4.5,"De 2,5 a 4,5",IF(CD298&lt;=7,"De 5 a 7",IF(CD298&lt;=9.5,"De 7,5 a 9,5",IF(CD298&lt;=12,"De 10 a 12",IF(CD298&lt;=14.5,"De 12,5 a 14,5",IF(CD298&lt;=17,"De 15 a 17",IF(CD298&lt;=19.5,"De 17,5 a 19,5",IF(CD298&lt;=22,"De 20 a 22",IF(CD298&lt;=24.5,"De 22,5 a 24,5",IF(CD298&lt;=27,"De 25 a 27","De 27,5 a 30"))))))))))))))))))))))))</f>
        <v>De -25 a -23</v>
      </c>
      <c r="CF298" s="12" t="n">
        <f aca="false">IF(CD298="","",IF(CD298&lt;-27.5,1,IF(CD298&lt;-25,2,IF(CD298&lt;-22.5,3,IF(CD298&lt;-20,4,IF(CD298&lt;-17.5,5,IF(CD298&lt;-15,6,IF(CD298&lt;-12.5,7,IF(CD298&lt;-10,8,IF(CD298&lt;-7.5,9,IF(CD298&lt;-5,10,IF(CD298&lt;-2.5,11,IF(CD298&lt;0,12,IF(CD298&lt;2.5,13,IF(CD298&lt;5,14,IF(CD298&lt;7.5,15,IF(CD298&lt;10,16,IF(CD298&lt;12.5,17,IF(CD298&lt;15,18,IF(CD298&lt;17.5,19,IF(CD298&lt;20,20,IF(CD298&lt;22.5,21,IF(CD298&lt;25,22,IF(CD298&lt;27.5,23,24))))))))))))))))))))))))</f>
        <v>3</v>
      </c>
      <c r="CG298" s="9" t="n">
        <v>-4.25</v>
      </c>
      <c r="CH298" s="10" t="str">
        <f aca="false">IF(CG298="","",IF(AND(CG298&gt;=-10,CG298&lt;=-9.5),"-10 a -9,5",IF(AND(CG298&gt;-9.5,CG298&lt;=-8.5),"-9 a -8,5",IF(AND(CG298&gt;-8.5,CG298&lt;=-7.5),"-8 a -7,5",IF(AND(CG298&gt;-7.5,CG298&lt;=-6.5),"-7 a -6,5",IF(AND(CG298&gt;-6.5,CG298&lt;=-5.5),"-6 a -5,5",IF(AND(CG298&gt;-5.5,CG298&lt;=-4.5),"-5 a -4,5",IF(AND(CG298&gt;-4.5,CG298&lt;=-3.5),"-4 a -3,5",IF(AND(CG298&gt;-3.5,CG298&lt;=-2.5),"-3 a -2,5",IF(CG298=-2.25,"-2,25",IF(AND(CG298&gt;-2.5,CG298&lt;=-1.5),"-2 a -1,5",IF(AND(CG298&gt;-1.5,CG298&lt;=-0.5),"-1 a -0,5",IF(AND(CG298&gt;-0.5,CG298&lt;=0.5),"0 a 0,5",IF(AND(CG298&gt;0.5,CG298&lt;=1.5),"1 a 1,5",IF(AND(CG298&gt;1.5,CG298&lt;=2.5),"2 a 2,5",IF(AND(CG298&gt;2.5,CG298&lt;=3.5),"3 a 3,5",IF(AND(CG298&gt;3.5,CG298&lt;=4.5),"4 a 4,5",IF(AND(CG298&gt;4.5,CG298&lt;=5.5),"5 a 5,5",IF(AND(CG298&gt;5.5,CG298&lt;=6.5),"6 a 6,5",IF(AND(CG298&gt;6.5,CG298&lt;=7.5),"7 a 7,5",IF(AND(CG298&gt;7.5,CG298&lt;=8.5),"8 a 8,5",IF(AND(CG298&gt;8.5,CG298&lt;=9.5),"9 a 9,5",IF(CG298&gt;=10,"10","Fuera de rango")))))))))))))))))))))))</f>
        <v>-4 a -3,5</v>
      </c>
      <c r="CI298" s="11" t="n">
        <f aca="false">IF(CG298="","",IF(CG298=-2.25,"NORMA",IF(CG298&lt;=-9.5,1,IF(CG298&lt;=-8.5,2,IF(CG298&lt;=-7.5,3,IF(CG298&lt;=-6.5,4,IF(CG298&lt;=-5.5,5,IF(CG298&lt;=-4.5,6,IF(CG298&lt;=-3.5,7,IF(CG298&lt;=-2.5,8,IF(CG298&lt;=-1.5,9,IF(CG298&lt;=-0.5,10,IF(CG298&lt;=0.5,11,IF(CG298&lt;=1.5,12,IF(CG298&lt;=2.5,13,IF(CG298&lt;=3.5,14,IF(CG298&lt;=4.5,15,IF(CG298&lt;=5.5,16,IF(CG298&lt;=6.5,17,IF(CG298&lt;=7.5,18,IF(CG298&lt;=8.5,19,IF(CG298&lt;=9.5,20,IF(CG298=10,21,"Fuera de rango")))))))))))))))))))))))</f>
        <v>7</v>
      </c>
      <c r="CJ298" s="9" t="n">
        <v>3</v>
      </c>
      <c r="CK298" s="10" t="str">
        <f aca="false">IF(CJ298="","",IF(AND(CJ298&gt;=-6,CJ298&lt;=-5.5),"-6 a -5,5",IF(AND(CJ298&gt;-5.5,CJ298&lt;=-4.5),"-5 a -4,5",IF(AND(CJ298&gt;-4.5,CJ298&lt;=-3.5),"-4 a -3,5",IF(AND(CJ298&gt;-3.5,CJ298&lt;=-2.5),"-3 a -2,5",IF(AND(CJ298&gt;-2.5,CJ298&lt;=-1.5),"-2 a -1,5",IF(AND(CJ298&gt;-1.5,CJ298&lt;=-0.5),"-1 a -0,5",IF(AND(CJ298&gt;-0.5,CJ298&lt;=0.5),"0 a 0,5",IF(AND(CJ298&gt;0.5,CJ298&lt;=1.5),"1 a 1,5",IF(AND(CJ298&gt;1.5,CJ298&lt;2.5),"2",IF(AND(CJ298&gt;=2.5,CJ298&lt;=3),"2,5 a 3",IF(AND(CJ298&gt;3,CJ298&lt;=4),"3,5 a 4",IF(AND(CJ298&gt;4,CJ298&lt;=5),"4,5 a 5",IF(AND(CJ298&gt;5,CJ298&lt;=6),"5,5 a 6",IF(AND(CJ298&gt;6,CJ298&lt;=7),"6,5 a 7",IF(AND(CJ298&gt;7,CJ298&lt;=8),"7,5 a 8",IF(AND(CJ298&gt;8,CJ298&lt;=9.5),"8,5 a 9,5",IF(CJ298=10,"10","Fuera de rango"))))))))))))))))))</f>
        <v>2,5 a 3</v>
      </c>
      <c r="CL298" s="11" t="n">
        <f aca="false">IF(CK298="","",IF(OR(CK298="-6 a -5,5",CK298="-6 - -5,5"),1,IF(OR(CK298="-5 a -4,5",CK298="-5 - -4,5"),2,IF(OR(CK298="-4 a -3,5",CK298="-4 - -3,5"),3,IF(OR(CK298="-3 a -2,5",CK298="-3 - -2,5"),4,IF(OR(CK298="-2 a -1,5",CK298="-2 - -1,5"),5,IF(OR(CK298="-1 a -0,5",CK298="-1 - -0,5"),6,IF(OR(CK298="0 a 0,5",CK298="0 - 0,5"),7,IF(OR(CK298="1 a 1,5",CK298="1 - 1,5"),8,IF(CK298="2","NORMA",IF(OR(CK298="2,5 a 3",CK298="2,5 - 3"),9,IF(OR(CK298="3,5 a 4",CK298="3,5 - 4"),10,IF(OR(CK298="4,5 a 5",CK298="4,5 - 5"),11,IF(OR(CK298="5,5 a 6",CK298="5,5 - 6"),12,IF(OR(CK298="6,5 a 7",CK298="6,5 - 7"),13,IF(OR(CK298="7,5 a 8",CK298="7,5 - 8"),14,IF(OR(CK298="8,5 a 9",CK298="8,5 - 9,5",CK298="9 a 9,5"),15,IF(CK298="10",15,IF(OR(CK298="0,5 a 1",CK298="0,5 - 1"),7,"Fuera de rango")))))))))))))))))))</f>
        <v>9</v>
      </c>
      <c r="CN298" s="10" t="str">
        <f aca="false">IF(CM298=0,"0", " ")</f>
        <v>0</v>
      </c>
      <c r="CO298" s="10" t="str">
        <f aca="false">IF(CM298&gt;0,"EME"," ")</f>
        <v> </v>
      </c>
      <c r="CQ298" s="10" t="str">
        <f aca="false">IF(CP298&gt;0,"0", " ")</f>
        <v> </v>
      </c>
      <c r="CR298" s="10" t="str">
        <f aca="false">IF(CP298&gt;0,"EME"," ")</f>
        <v> </v>
      </c>
      <c r="CS298" s="9" t="n">
        <v>2.5</v>
      </c>
      <c r="CT298" s="10" t="str">
        <f aca="false">IF(CS298&gt;0,"1", " ")</f>
        <v>1</v>
      </c>
      <c r="CU298" s="10" t="str">
        <f aca="false">IF(CS298&gt;0,"HIP"," ")</f>
        <v>HIP</v>
      </c>
      <c r="CV298" s="9" t="n">
        <v>2.5</v>
      </c>
      <c r="CW298" s="10" t="str">
        <f aca="false">IF(CV298&gt;0,"1", " ")</f>
        <v>1</v>
      </c>
      <c r="CX298" s="10" t="str">
        <f aca="false">IF(CV298&gt;0,"HIP"," ")</f>
        <v>HIP</v>
      </c>
      <c r="CY298" s="9" t="n">
        <v>0</v>
      </c>
      <c r="DB298" s="9" t="n">
        <v>0</v>
      </c>
      <c r="DC298" s="11" t="str">
        <f aca="false">IF(DB298&lt;0,"2"," ")</f>
        <v> </v>
      </c>
      <c r="DD298" s="11" t="str">
        <f aca="false">IF(DB298&lt;0,"MIO"," ")</f>
        <v> </v>
      </c>
      <c r="DE298" s="9" t="n">
        <v>0</v>
      </c>
      <c r="DF298" s="10" t="str">
        <f aca="false">IF(DE298&lt;0,"3"," ")</f>
        <v> </v>
      </c>
      <c r="DG298" s="10" t="str">
        <f aca="false">IF(DE298&lt;0,"AST"," ")</f>
        <v> </v>
      </c>
      <c r="DH298" s="9" t="n">
        <v>0</v>
      </c>
      <c r="DI298" s="10" t="str">
        <f aca="false">IF(DH298&lt;0,"3"," ")</f>
        <v> </v>
      </c>
      <c r="DJ298" s="10" t="str">
        <f aca="false">IF(DH298&lt;0,"AST"," ")</f>
        <v> </v>
      </c>
      <c r="DK298" s="9" t="n">
        <v>0</v>
      </c>
      <c r="DL298" s="10" t="str">
        <f aca="false">IF(DK298&gt;0,"4"," ")</f>
        <v> </v>
      </c>
      <c r="DM298" s="10" t="str">
        <f aca="false">IF(DK298&gt;0,"PRE"," ")</f>
        <v> </v>
      </c>
      <c r="DN298" s="9" t="n">
        <v>0</v>
      </c>
      <c r="DO298" s="10" t="str">
        <f aca="false">IF(DN298&gt;0,"4"," ")</f>
        <v> </v>
      </c>
      <c r="DP298" s="10" t="str">
        <f aca="false">IF(DN298&gt;0,"PRE"," ")</f>
        <v> </v>
      </c>
      <c r="DS298" s="12" t="str">
        <f aca="false">CONCATENATE(CO298,CU298,DA298,DG298,DM298)</f>
        <v> HIP  </v>
      </c>
      <c r="DT298" s="10" t="e">
        <f aca="false" t="array" ref="DT298">_xlfn.IFS(DS298="EME    ","0", DS298=" HIP   ","1", DS298="  MIO  ","2", DS298="   AST ","3", DS298="    PRE","4", DS298="EME   PRE","5", DS298=" HIP  PRE","6", DS298=" HIP AST ","7", DS298="  MIO PRE","8", DS298="  MIOAST ","9", DS298="   ASTPRE","10",DS298=" HIP ASTPRE","11", DS298="  MIOASTPRE","12", DS298="     ","0")</f>
        <v>#N/A</v>
      </c>
      <c r="DV298" s="1" t="e">
        <f aca="false" t="array" ref="DV298">_xlfn.IFS(DU298="SI","2", DU298="NO","1")</f>
        <v>#N/A</v>
      </c>
      <c r="DX298" s="11" t="str">
        <f aca="false">IF(DW298=0,"1","2")</f>
        <v>1</v>
      </c>
      <c r="DY298" s="11" t="str">
        <f aca="false" t="array" ref="DY298">_xlfn.IFS(DW298=0,"0", DW298=0.25, "1", DW298=0.5,"2", DW298=0.75,"3", DW298=1,"4",DW298=1.25,"5", DW298=1.5,"6", DW298=1.75,"7", DW298=2,"8")</f>
        <v>0</v>
      </c>
      <c r="EA298" s="11" t="str">
        <f aca="false">IF(DZ298=0,"1","2")</f>
        <v>1</v>
      </c>
      <c r="EB298" s="11" t="str">
        <f aca="false" t="array" ref="EB298">_xlfn.IFS(DZ298=0,"0", DZ298=0.25, "1", DZ298=0.5,"2", DZ298=0.75,"3", DZ298=1,"4",DZ298=1.25,"5", DZ298=1.5,"6", DZ298=1.75,"7", DZ298=2,"8")</f>
        <v>0</v>
      </c>
      <c r="ED298" s="10" t="str">
        <f aca="false">IF(EC298=0,"1","2")</f>
        <v>1</v>
      </c>
      <c r="EE298" s="11" t="str">
        <f aca="false" t="array" ref="EE298">_xlfn.IFS(EC298=0,"0", EC298=-0.25, "1", EC298=-0.5,"2", EC298=-0.75,"3", EC298=-1,"4",EC298=-1.25,"5", EC298=-1.5,"6", EC298=-1.75,"7", EC298=-2,"8", EC298=-2.25,"9",EC298=-2.5,"10", EC298=-2.75,"11", EC298=-3,"12", EC298=-3.25,"13", EC298=-3.5,"14", EC298=-3.75,"15",EC298=-4,"16")</f>
        <v>0</v>
      </c>
      <c r="EG298" s="10" t="str">
        <f aca="false">IF(EF298=0,"1","2")</f>
        <v>1</v>
      </c>
      <c r="EH298" s="11" t="str">
        <f aca="false" t="array" ref="EH298">_xlfn.IFS(EF298=0,"0", EF298=-0.25, "1", EF298=-0.5,"2", EF298=-0.75,"3", EF298=-1,"4",EF298=-1.25,"5", EF298=-1.5,"6", EF298=-1.75,"7", EF298=-2,"8", EF298=-2.25,"9",EF298=-2.5,"10", EF298=-2.75,"11", EF298=-3,"12", EF298=-3.25,"13", EF298=-3.5,"14", EF298=-3.75,"15",EF298=-4,"16")</f>
        <v>0</v>
      </c>
      <c r="EJ298" s="11" t="str">
        <f aca="false">IF(EI298=0,"1","2")</f>
        <v>1</v>
      </c>
      <c r="EK298" s="11" t="str">
        <f aca="false" t="array" ref="EK298">_xlfn.IFS(EI298=0,"0", EI298=-0.25, "1", EI298=-0.5,"2", EI298=-0.75,"3", EI298=-1,"4",EI298=-1.25,"5", EI298=-1.5,"6", EI298=-1.75,"7", EI298=-2,"8", EI298=-2.25,"9", EI298=-2.25,"9",EI298=-2.5,"10", EI298=-2.75,"11", EI298=-3,"12", EI298=-3.25,"13", EI298=-3.5,"14", EI298=-3.75,"15",EI298=-4,"16", EI298=0.25, "17", EI298=0.5, "18")</f>
        <v>0</v>
      </c>
      <c r="EM298" s="11" t="str">
        <f aca="false">IF(EL298=0,"1","2")</f>
        <v>1</v>
      </c>
      <c r="EN298" s="11" t="str">
        <f aca="false" t="array" ref="EN298">_xlfn.IFS(EL298=0.25,"17",EL298=0.5,"18", EL298=0,"0", EL298=-0.25, "1", EL298=-0.5,"2", EL298=-0.75,"3", EL298=-1,"4",EL298=-1.25,"5", EL298=-1.5,"6", EL298=-1.75,"7", EL298=-2,"8",EL298= -2.25,"9",EL298=-2.5,"10",EL298= -2.75,"11",EL298= -3,"12",EL298= -3.25,"13",EL298= -3.5,"14",EL298= -3.75,"15",EL298=-4,"16")</f>
        <v>0</v>
      </c>
      <c r="EP298" s="11" t="str">
        <f aca="false">IF(EO298=0,"1","2")</f>
        <v>1</v>
      </c>
      <c r="EQ298" s="11" t="str">
        <f aca="false" t="array" ref="EQ298">_xlfn.IFS(EO298=0,"0", EO298=0.25, "1", EO298=0.5,"2", EO298=0.75,"3", EO298=1,"4",EO298=1.25,"5", EO298=1.5,"6", EO298=1.75,"7", EO298=2,"8", EO298=2.25,"9", EO298=2.25,"9",EO298=2.5,"10", EO298=2.75,"11", EO298=3,"12", EO298=3.25,"13", EO298=3.5,"14", EO298=3.75,"15",EO298=4,"16", EO298=-0.25, "17", bq=-0.5, "18")</f>
        <v>0</v>
      </c>
      <c r="ES298" s="11" t="str">
        <f aca="false">IF(ER298=0,"1","2")</f>
        <v>1</v>
      </c>
      <c r="ET298" s="11" t="str">
        <f aca="false" t="array" ref="ET298">_xlfn.IFS(ER298=0,"0", ER298=0.25, "1", ER298=0.5,"2", ER298=0.75,"3", ER298=1,"4",ER298=1.25,"5", ER298=1.5,"6", ER298=1.75,"7", ER298=2,"8", ER298=2.25,"9", ER298=2.25,"9",ER298=2.5,"10", ER298=2.75,"11", ER298=3,"12", ER298=3.25,"13", ER298=3.5,"14", ER298=3.75,"15",ER298=4,"16", ER298=-0.25, "17", bq=-0.5, "18")</f>
        <v>0</v>
      </c>
      <c r="EV298" s="14" t="e">
        <f aca="false">VLOOKUP(EU298,LEYENDA!$G$2:$H$8,2,TRUE())</f>
        <v>#N/A</v>
      </c>
      <c r="EW298" s="14" t="e">
        <f aca="false" t="array" ref="EW298">_xlfn.IFS(EV298="0-5","1", EV298="6-12","2", EV298="13-18","3", EV298="19-24","4", EV298="25-36","5", EV298="37-48","6", EV298="49-60","7")</f>
        <v>#N/A</v>
      </c>
    </row>
    <row r="299" customFormat="false" ht="13.5" hidden="false" customHeight="false" outlineLevel="0" collapsed="false">
      <c r="A299" s="1" t="n">
        <v>74</v>
      </c>
      <c r="B299" s="32" t="n">
        <v>4</v>
      </c>
      <c r="C299" s="33" t="n">
        <v>42560</v>
      </c>
      <c r="D299" s="6"/>
      <c r="E299" s="5" t="str">
        <f aca="false">VLOOKUP(A299,'286'!$A$3:$J$600,10,FALSE())</f>
        <v>RUÍZ RODRÍGUEZ, DANIEL</v>
      </c>
      <c r="F299" s="4" t="str">
        <f aca="false">VLOOKUP(A299,'286'!$A$3:$I$1768,3,FALSE())</f>
        <v>RURODA</v>
      </c>
      <c r="G299" s="6" t="n">
        <f aca="false">VLOOKUP(A299,'286'!$A$3:$I$1768,4,FALSE())</f>
        <v>39955</v>
      </c>
      <c r="H299" s="7" t="n">
        <f aca="false">YEAR(C299)-YEAR(G299)</f>
        <v>7</v>
      </c>
      <c r="I299" s="1" t="str">
        <f aca="false">VLOOKUP(H299,LEYENDA!$C$2:$D$6,2,TRUE())</f>
        <v>0-12</v>
      </c>
      <c r="J299" s="5" t="str">
        <f aca="false">VLOOKUP(A299,'286'!$A$3:$I$1768,7,FALSE())</f>
        <v>H</v>
      </c>
      <c r="K299" s="8" t="n">
        <f aca="false">VLOOKUP(A299,'286'!$A$3:$I$1768,2,FALSE())</f>
        <v>0</v>
      </c>
      <c r="L299" s="4" t="str">
        <f aca="false">VLOOKUP(A299,'286'!$A$3:$I$1768,8,FALSE())</f>
        <v>D</v>
      </c>
      <c r="M299" s="4" t="str">
        <f aca="false">VLOOKUP(A299,'286'!$A$3:$I$1768,9,FALSE())</f>
        <v>D</v>
      </c>
      <c r="N299" s="8" t="str">
        <f aca="false">IF(R299=O299, "MISMA","CONTRARIA")</f>
        <v>MISMA</v>
      </c>
      <c r="O299" s="8" t="str">
        <f aca="false" t="array" ref="O299">_xlfn.IFS(L299="D","1", L299="I","2")</f>
        <v>1</v>
      </c>
      <c r="P299" s="8" t="e">
        <f aca="false" t="array" ref="P299">_xlfn.IFS(K299="OD","1", K299="OI","2")</f>
        <v>#N/A</v>
      </c>
      <c r="Q299" s="1" t="str">
        <f aca="false" t="array" ref="Q299">_xlfn.IFS(J299="M","1", J299="H","2")</f>
        <v>2</v>
      </c>
      <c r="R299" s="8" t="str">
        <f aca="false" t="array" ref="R299">_xlfn.IFS(M299="D","1", M299="I","2")</f>
        <v>1</v>
      </c>
      <c r="S299" s="1" t="str">
        <f aca="false" t="array" ref="S299">_xlfn.IFS(N299="CONTRARIA", "1",N299= "MISMA","2")</f>
        <v>2</v>
      </c>
      <c r="T299" s="1" t="str">
        <f aca="false" t="array" ref="T299">_xlfn.IFS(I299="0-12","1", I299="13-24","2", I299="25-40","3", I299="41-60","4", I299="61-100","5")</f>
        <v>1</v>
      </c>
      <c r="U299" s="9" t="n">
        <v>6</v>
      </c>
      <c r="V299" s="1" t="str">
        <f aca="false">IF(U299="","",IF(AND(U299&gt;=-9,U299&lt;=-6.5),"-9 a -6,5",IF(AND(U299&gt;=-6,U299&lt;=-3.5),"-6 a -3,5",IF(AND(U299&gt;=-3,U299&lt;=-1),"-3 a -1",IF(U299=-0.5,"-0,5",IF(AND(U299&gt;=0,U299&lt;=2.5),"0 a 2,5",IF(AND(U299&gt;=3,U299&lt;=5.5),"3 a 5,5",IF(AND(U299&gt;=6,U299&lt;=8.5),"6 a 8,5",IF(AND(U299&gt;=9,U299&lt;=20),"9 a 20","Fuera de rango")))))))))</f>
        <v>6 a 8,5</v>
      </c>
      <c r="W299" s="11" t="n">
        <f aca="false">IF(V299="","",IF(V299="-9 a -6,5",2,IF(V299="-6 a -3,5",3,IF(V299="-3 a -1",4,IF(V299="-0,5","NORMA",IF(V299="0 a 2,5",5,IF(V299="3 a 5,5",6,IF(V299="6 a 8,5",7,IF(V299="9 a 20",8,"Fuera de rango")))))))))</f>
        <v>7</v>
      </c>
      <c r="X299" s="9" t="n">
        <v>0</v>
      </c>
      <c r="Y299" s="11" t="str">
        <f aca="false">IF(X299="","",IF(AND(X299&gt;=0,X299&lt;=4),"0 a 4",IF(AND(X299&gt;=4.5,X299&lt;=8.5),"4,5 a 8,5",IF(X299=9,"9",IF(AND(X299&gt;=9.5,X299&lt;=13),"9,5 a 13",IF(AND(X299&gt;=13.5,X299&lt;=20),"13,5 a 20",IF(AND(X299&gt;=20.5,X299&lt;=35),"20,5 a 35","Fuera de rango")))))))</f>
        <v>0 a 4</v>
      </c>
      <c r="Z299" s="11" t="n">
        <f aca="false">IF(Y299="","",IF(Y299="0 a 4",1,IF(Y299="4,5 a 8,5",2,IF(Y299="9","NORMA",IF(Y299="9,5 a 13",3,IF(Y299="13,5 a 20",4,IF(Y299="20,5 a 35",5,"Fuera de rango")))))))</f>
        <v>1</v>
      </c>
      <c r="AA299" s="9" t="n">
        <v>10</v>
      </c>
      <c r="AB299" s="10" t="str">
        <f aca="false">IF(AA299="","",IF(AND(AA299&gt;=0,AA299&lt;=9),"0 a 9",IF(AND(AA299&gt;=9.5,AA299&lt;=18.5),"9,5 a 18,5",IF(AA299=19,"19",IF(AND(AA299&gt;=19.5,AA299&lt;=28),"19,5 a 28",IF(AND(AA299&gt;=28.5,AA299&lt;=40),"28,5 a 40","Fuera de rango"))))))</f>
        <v>9,5 a 18,5</v>
      </c>
      <c r="AC299" s="11" t="n">
        <f aca="false" t="array" ref="AC299">_xlfn.IFS(AB299="","",AB299="0 a 9",1,AB299="9,5 a 18,5",2,AB299="19","NORMA",AB299="19,5 a 28",3,AB299="28,5 a 40",4,TRUE(),"Fuera de rango")</f>
        <v>2</v>
      </c>
      <c r="AD299" s="9" t="n">
        <v>3</v>
      </c>
      <c r="AE299" s="10" t="str">
        <f aca="false">IF(AD299="","",IF(AND(AD299&gt;=-10,AD299&lt;=0),"De -10 a 0",IF(AND(AD299&gt;=0.5,AD299&lt;=9.5),"0,5 a 9,5",IF(AD299=10,"10",IF(AND(AD299&gt;=10.5,AD299&lt;=20),"10,5 a 20",IF(AND(AD299&gt;=20.5,AD299&lt;=40),"20,5 a 40","Fuera de rango"))))))</f>
        <v>0,5 a 9,5</v>
      </c>
      <c r="AF299" s="12" t="n">
        <f aca="false">IF(AD299="","",IF(AND(AD299&gt;=-10,AD299&lt;=0),1,IF(AND(AD299&gt;=0.5,AD299&lt;=9.5),2,IF(AD299=10,"NORMA",IF(AND(AD299&gt;=10.5,AD299&lt;=20),3,IF(AND(AD299&gt;=20.5,AD299&lt;=40),4,""))))))</f>
        <v>2</v>
      </c>
      <c r="AG299" s="9" t="n">
        <v>10</v>
      </c>
      <c r="AH299" s="10" t="str">
        <f aca="false">IF(AG299="","",IF(AND(AG299&gt;=0,AG299&lt;=4),"0 a 4",IF(AND(AG299&gt;=4.5,AG299&lt;=8.5),"4,5 a 8,5",IF(AG299=9,"9",IF(AND(AG299&gt;=9.5,AG299&lt;=13),"9,5 a 13",IF(AND(AG299&gt;=13.5,AG299&lt;=25),"13,5 a 25","Fuera de rango"))))))</f>
        <v>9,5 a 13</v>
      </c>
      <c r="AI299" s="10" t="n">
        <f aca="false">IF(AH299="","",IF(AH299="0 a 4",1,IF(AH299="4,5 a 8,5",2,IF(AH299="9","NORMA",IF(AH299="9,5 a 13",3,IF(AH299="13,5 a 25",4,""))))))</f>
        <v>3</v>
      </c>
      <c r="AJ299" s="9" t="n">
        <v>2</v>
      </c>
      <c r="AK299" s="10" t="str">
        <f aca="false">IF(AJ299="","",IF(AND(AJ299&gt;=-15,AJ299&lt;=-10.5),"-15 a -10,5",IF(AND(AJ299&gt;=-10,AJ299&lt;=-4),"-10 a -4",IF(AND(AJ299&gt;=-4.5,AJ299&lt;=0),"-4,5 a 0",IF(AND(AJ299&gt;=0.5,AJ299&lt;=4.5),"0,5 a 4,5",IF(AJ299=5,"5",IF(AND(AJ299&gt;=5.5,AJ299&lt;=10),"5,5 a 10",IF(AND(AJ299&gt;=10.5,AJ299&lt;=20),"10,5 a 20","Fuera de rango"))))))))</f>
        <v>0,5 a 4,5</v>
      </c>
      <c r="AL299" s="11" t="n">
        <f aca="false">IF(AK299="","",IF(AK299="-15 a -10,5",1,IF(AK299="-10 a -4",2,IF(AK299="-4,5 a 0",3,IF(AK299="0,5 a 4,5",4,IF(AK299="5","NORMA",IF(AK299="5,5 a 10",5,IF(AK299="10,5 a 20",6,"Error"))))))))</f>
        <v>4</v>
      </c>
      <c r="AM299" s="9" t="n">
        <v>0</v>
      </c>
      <c r="AN299" s="10" t="str">
        <f aca="false">IF(AM299="","",IF(AND(AM299&gt;=-7.5,AM299&lt;=-5.5),"-7,5 a -5,5",IF(AND(AM299&gt;=-5,AM299&lt;=-3),"-5 a -3",IF(AND(AM299&gt;=-2.5,AM299&lt;=-0.5),"-2,5 a -0,5",IF(AM299=0,"0,00",IF(AND(AM299&gt;=0.5,AM299&lt;=2.5),"0,5 a 2,5",IF(AND(AM299&gt;=3,AM299&lt;=5),"3 a 5",IF(AND(AM299&gt;=5.5,AM299&lt;=7.5),"5,5 a 7,5",IF(AND(AM299&gt;=8,AM299&lt;=10),"8 a 10","Fuera de rango")))))))))</f>
        <v>0,00</v>
      </c>
      <c r="AO299" s="11" t="str">
        <f aca="false">IF(AN299="","",IF(AN299="-7,5 a -5,5",1,IF(AN299="-5 a -3",2,IF(AN299="-2,5 a -0,5",3,IF(AN299="0,00","NORMA",IF(AN299="0,5 a 2,5",4,IF(AN299="3 a 5",5,IF(AN299="5,5 a 7,5",6,IF(AN299="8 a 10",7,"Error")))))))))</f>
        <v>NORMA</v>
      </c>
      <c r="AP299" s="9" t="n">
        <v>-2</v>
      </c>
      <c r="AQ299" s="10" t="str">
        <f aca="false">IF(AP299="","",IF(AND(AP299&gt;=-20,AP299&lt;=-9.5),"-20 a -9,5",IF(AND(AP299&gt;=-9,AP299&lt;=-6.5),"-9 a -6,5",IF(AP299=-6,"-6",IF(AND(AP299&gt;=-5.5,AP299&lt;=-3),"-5,5 a -3",IF(AND(AP299&gt;=-2.5,AP299&lt;=0),"-2,5 a 0",IF(AND(AP299&gt;=0.5,AP299&lt;=3),"0,5 a 3",IF(AND(AP299&gt;=3.5,AP299&lt;=6),"3,5 a 6",IF(AND(AP299&gt;=6.5,AP299&lt;=9),"6,5 a 9",IF(AND(AP299&gt;=9.5,AP299&lt;=20),"9,5 a 20","Fuera de rango"))))))))))</f>
        <v>-2,5 a 0</v>
      </c>
      <c r="AR299" s="11" t="n">
        <f aca="false">IF(AQ299="","",IF(AQ299="-20 a -9,5",1,IF(AQ299="-9 a -6,5",2,IF(AQ299="-6","NORMA",IF(AQ299="-5,5 a -3",3,IF(AQ299="-2,5 a 0",4,IF(AQ299="0,5 a 3",5,IF(AQ299="3,5 a 6",6,IF(AQ299="6,5 a 9",7,IF(AQ299="9,5 a 20",8,""))))))))))</f>
        <v>4</v>
      </c>
      <c r="AS299" s="9" t="n">
        <v>0</v>
      </c>
      <c r="AT299" s="10" t="str">
        <f aca="false">IF(AS299="","",IF(AND(AS299&gt;=-16,AS299&lt;=-14),"-16 a -14",IF(AND(AS299&gt;=-13.5,AS299&lt;=-11.5),"-13,5 a -11,5",IF(AND(AS299&gt;=-11,AS299&lt;=-9),"-11 a -9",IF(AND(AS299&gt;=-8.5,AS299&lt;=-6.5),"-8,5 a -6,5",IF(AND(AS299&gt;=-6,AS299&lt;=-4),"-6 a -4",IF(AND(AS299&gt;=-3.5,AS299&lt;=-1.5),"-3,5 a -1,5",IF(AND(AS299&gt;=-1,AS299&lt;=1),"-1 a 1",IF(AND(AS299&gt;=1.5,AS299&lt;=3.5),"1,5 a 3,5",IF(AND(AS299&gt;=4,AS299&lt;=6),"4 a 6",IF(AND(AS299&gt;=6.5,AS299&lt;=8.5),"6,5 a 8,5",IF(AND(AS299&gt;=9,AS299&lt;=11),"9 a 11",IF(AND(AS299&gt;=11.5,AS299&lt;=13.5),"11,5 a 13,5",IF(AND(AS299&gt;=14,AS299&lt;=16),"14 a 16",IF(AND(AS299&gt;=16.5,AS299&lt;=18.5),"16,5 a 18,5",IF(AND(AS299&gt;=19,AS299&lt;=21),"19 a 21","Fuera de rango"))))))))))))))))</f>
        <v>-1 a 1</v>
      </c>
      <c r="AU299" s="11" t="n">
        <f aca="false" t="array" ref="AU299">IF(AT299="","",_xlfn.IFS(AT299="-16 a -14",1,AT299="-13,5 a -11,5",2,AT299="-11 a -9",3,AT299="-8,5 a -6,5",4,AT299="-6 a -4",5,AT299="-3,5 a -1,5",6,AT299="-1 a 1",7,AT299="1,5 a 3,5",8,AT299="4 a 6","NORMA",AT299="6,5 a 8,5",9,AT299="9 a 11",10,AT299="11,5 a 13,5",11,AT299="14 a 16",12,AT299="16,5 a 18,5",13,AT299="19 a 21",14,TRUE(),""))</f>
        <v>7</v>
      </c>
      <c r="AV299" s="9" t="n">
        <v>1.25</v>
      </c>
      <c r="AW299" s="10" t="str">
        <f aca="false">IF(AV299="","",IF(AND(AV299&gt;=-1,AV299&lt;=-0.5),"-1 a -0,5",IF(AND(AV299&gt;-0.5,AV299&lt;=0),"De -0,5 a 0",IF(AND(AV299&gt;=0.25,AV299&lt;=0.75),"0,25 a 0,75",IF(AND(AV299&gt;=1,AV299&lt;=1.5),"1 a 1,5",IF(AND(AV299&gt;=1.75,AV299&lt;=2.25),"1,75 a 2,25",IF(AND(AV299&gt;=2.5,AV299&lt;=3),"2,5 a 3",IF(AND(AV299&gt;=3.25,AV299&lt;=3.75),"3,25 a 3,75","Fuera de rango"))))))))</f>
        <v>1 a 1,5</v>
      </c>
      <c r="AX299" s="10" t="n">
        <f aca="false">IF(AW299="","",IF(OR(AW299="-1 a -0,5",AW299="-1 a -0.5"),1,IF(OR(AW299="De -0,5 a 0",AW299="-0,5 a 0",AW299="De -0.5 a 0"),2,IF(OR(AW299="0,25 a 0,75",AW299="0.25 a 0.75"),"NORMA",IF(OR(AW299="1 a 1,5",AW299="1 a 1.5"),3,IF(OR(AW299="1,75 a 2,25",AW299="1.75 a 2.25"),4,IF(OR(AW299="2,5 a 3",AW299="2.5 a 3"),5,IF(OR(AW299="3,25 a 3,75",AW299="3.25 a 3.75"),6,""))))))))</f>
        <v>3</v>
      </c>
      <c r="AY299" s="9" t="n">
        <v>-6</v>
      </c>
      <c r="AZ299" s="10" t="str">
        <f aca="false">IF(AY299="","",IF(AND(AY299&gt;=-20,AY299&lt;=-9.5),"-20 a -9,5",IF(AND(AY299&gt;=-9,AY299&lt;=-6.5),"-9 a -6,5",IF(AY299=-6,"-6",IF(AND(AY299&gt;=-5.5,AY299&lt;=-3),"-5,5 a -3",IF(AND(AY299&gt;=-2.5,AY299&lt;=0),"-2,5 a 0",IF(AND(AY299&gt;=0.5,AY299&lt;=3),"0,5 a 3",IF(AND(AY299&gt;=3.5,AY299&lt;=6),"3,5 a 6","Fuera de rango"))))))))</f>
        <v>-6</v>
      </c>
      <c r="BA299" s="11" t="str">
        <f aca="false">IF(AZ299="","",IF(AZ299="-20 a -9,5",1,IF(AZ299="-9 a -6,5",2,IF(AZ299="-6","NORMA",IF(AZ299="-5,5 a -3",3,IF(AZ299="-2,5 a 0",4,IF(AZ299="0,5 a 3",5,IF(AZ299="3,5 a 6",6,""))))))))</f>
        <v>NORMA</v>
      </c>
      <c r="BB299" s="9" t="n">
        <v>0</v>
      </c>
      <c r="BC299" s="10" t="str">
        <f aca="false" t="array" ref="BC299">IF(BB299="","",_xlfn.IFS(AND(BB299&gt;=0,BB299&lt;=2),"0 a 2",AND(BB299&gt;=2.5,BB299&lt;=4.5),"2,5 a 4,5",AND(BB299&gt;=5,BB299&lt;=7),"5 a 7",AND(BB299&gt;=7.5,BB299&lt;=9.5),"7,5 a 9,5",AND(BB299&gt;=10,BB299&lt;=12),"10 a 12",AND(BB299&gt;=12.5,BB299&lt;=14.5),"12,5 a 14,5",BB299=15,"15",AND(BB299&gt;=15.5,BB299&lt;=17.5),"15,5 a 17,5",AND(BB299&gt;=18,BB299&lt;=20),"18 a 20",AND(BB299&gt;=20.5,BB299&lt;=22.5),"20,5 a 22,5",AND(BB299&gt;=23,BB299&lt;=25),"23 a 25",TRUE(),"Fuera de rango"))</f>
        <v>0 a 2</v>
      </c>
      <c r="BD299" s="11" t="n">
        <f aca="false" t="array" ref="BD299">IF(BC299="","",_xlfn.IFS(BC299="0 a 2",1,BC299="2,5 a 4,5",2,BC299="5 a 7",3,BC299="7,5 a 9,5",4,BC299="10 a 12",5,BC299="12,5 a 14,5",6,BC299="15","NORMA",BC299="15,5 a 17,5",7,BC299="18 a 20",8,BC299="20,5 a 22,5",9,BC299="23 a 25",10,TRUE(),"Fuera de rango"))</f>
        <v>1</v>
      </c>
      <c r="BE299" s="9" t="n">
        <v>12</v>
      </c>
      <c r="BF299" s="10" t="str">
        <f aca="false">IF(BE299="","",IF(AND(BE299&gt;=-20,BE299&lt;=-10),"-20 a -10",IF(AND(BE299&gt;=-9.5,BE299&lt;=0.5),"-9,5 a 0,5",IF(AND(BE299&gt;=1,BE299&lt;=11),"1 a 11",IF(AND(BE299&gt;=11.5,BE299&lt;=20.5),"11,5 a 20,5",IF(BE299=21,"21",IF(AND(BE299&gt;=21.5,BE299&lt;=31.5),"21,5 a 31,5",IF(AND(BE299&gt;=32,BE299&lt;=42),"32 a 42","Fuera de rango"))))))))</f>
        <v>11,5 a 20,5</v>
      </c>
      <c r="BG299" s="11" t="n">
        <f aca="false">IF(BF299="","",IF(BF299="-20 a -10",1,IF(BF299="-9,5 a 0,5",2,IF(BF299="1 a 11",3,IF(BF299="11,5 a 20,5",4,IF(BF299="21","NORMA",IF(BF299="21,5 a 31,5",5,IF(BF299="32 a 42",6,""))))))))</f>
        <v>4</v>
      </c>
      <c r="BH299" s="9" t="n">
        <v>-4</v>
      </c>
      <c r="BI299" s="10" t="str">
        <f aca="false">IF(BH299="","",IF(AND(BH299&gt;=-20,BH299&lt;=-15),"-20 a -15",IF(AND(BH299&gt;=-14.5,BH299&lt;=-9.5),"-14,5 a -9,5",IF(AND(BH299&gt;=-9,BH299&lt;=-4),"-9 a -4",IF(AND(BH299&gt;=-3.5,BH299&lt;=2.5),"-3,5 a 2,5",IF(AND(BH299&gt;=3,BH299&lt;=8),"3 a 8",IF(AND(BH299&gt;=8.5,BH299&lt;=14.5),"8,5 a 14,5",IF(BH299=15,"15",IF(AND(BH299&gt;=15.5,BH299&lt;=20.5),"15,5 a 20,5",IF(AND(BH299&gt;=21,BH299&lt;=26),"21 a 26","Fuera de rango"))))))))))</f>
        <v>-9 a -4</v>
      </c>
      <c r="BJ299" s="11" t="n">
        <f aca="false">IF(BI299="","",IF(BI299="-20 a -15",1,IF(BI299="-14,5 a -9,5",2,IF(BI299="-9 a -4",3,IF(BI299="-3,5 a 2,5",4,IF(BI299="3 a 8",5,IF(BI299="8,5 a 14,5",6,IF(BI299="15","NORMA",IF(BI299="15,5 a 20,5",7,IF(BI299="21 a 26",8,IF(BI299="26,5 a 31,5",9,"")))))))))))</f>
        <v>3</v>
      </c>
      <c r="BK299" s="9" t="n">
        <v>0</v>
      </c>
      <c r="BL299" s="10" t="str">
        <f aca="false">IF(BK299="","",IF(AND(BK299&gt;=0,BK299&lt;=2),"0 - 2",IF(AND(BK299&gt;=2.5,BK299&lt;=4.5),"2,5 - 4,5",IF(AND(BK299&gt;=5,BK299&lt;=7),"5 - 7",IF(AND(BK299&gt;=7.5,BK299&lt;=9.5),"7,5 - 9,5",IF(AND(BK299&gt;=10,BK299&lt;=12),"10 - 12",IF(AND(BK299&gt;=12.5,BK299&lt;=13.5),"12,5 - 13,5",IF(BK299=14,"14",IF(AND(BK299&gt;=14.5,BK299&lt;=16.5),"14,5 - 16,5",IF(AND(BK299&gt;=17,BK299&lt;=19),"17 - 19",IF(AND(BK299&gt;=19.5,BK299&lt;=21.5),"19,5 - 21,5",IF(AND(BK299&gt;=22,BK299&lt;=24),"22 - 24",IF(AND(BK299&gt;=24.5,BK299&lt;=26.5),"24,5 - 26,5",IF(AND(BK299&gt;=27,BK299&lt;=29),"27 - 29",IF(AND(BK299&gt;=29.5,BK299&lt;=30),"29,5 - 30","Fuera de rango")))))))))))))))</f>
        <v>0 - 2</v>
      </c>
      <c r="BM299" s="11" t="n">
        <f aca="false">IF(BL299="","",IF(BL299="0 - 2",1,IF(BL299="2,5 - 4,5",2,IF(BL299="5 - 7",3,IF(BL299="7,5 - 9,5",4,IF(BL299="10 - 12",5,IF(BL299="12,5 - 13,5",6,IF(BL299="14","NORMA",IF(BL299="14,5 - 16,5",7,IF(BL299="17 - 19",8,IF(BL299="19,5 - 21,5",9,IF(BL299="22 - 24",10,IF(BL299="24,5 - 26,5",11,IF(BL299="27 - 29",12,IF(BL299="29,5 - 30",13,"")))))))))))))))</f>
        <v>1</v>
      </c>
      <c r="BN299" s="9" t="n">
        <v>18</v>
      </c>
      <c r="BO299" s="11" t="str">
        <f aca="false">IF(BN299="","",IF(AND(BN299&gt;=-20,BN299&lt;=-10),"-20 a -10",IF(AND(BN299&gt;=-9.5,BN299&lt;=0.5),"-9,5 a 0,5",IF(AND(BN299&gt;=1,BN299&lt;=11),"1 a 11",IF(AND(BN299&gt;=11.5,BN299&lt;=21.5),"11,5 a 21,5",IF(BN299=22,"22",IF(AND(BN299&gt;=22.5,BN299&lt;=32.5),"22,5 a 32,5",IF(AND(BN299&gt;=33,BN299&lt;=43),"33 a 43","Fuera de rango"))))))))</f>
        <v>11,5 a 21,5</v>
      </c>
      <c r="BP299" s="11" t="n">
        <f aca="false">IF(BO299="","",IF(BO299="-20 a -10",1,IF(BO299="-9,5 a 0,5",2,IF(BO299="1 a 11",3,IF(BO299="11,5 a 21,5",4,IF(BO299="22","NORMA",IF(BO299="22,5 a 32,5",5,IF(BO299="33 a 43",6,""))))))))</f>
        <v>4</v>
      </c>
      <c r="BQ299" s="9" t="n">
        <v>10</v>
      </c>
      <c r="BR299" s="10" t="str">
        <f aca="false">IF(BQ299="","",IF(AND(BQ299&gt;=-20,BQ299&lt;=-15),"-20 a -15",IF(AND(BQ299&gt;=-14.5,BQ299&lt;=-9.5),"-14,5 a -9,5",IF(AND(BQ299&gt;=-9,BQ299&lt;=-4),"-9 a -4",IF(AND(BQ299&gt;=-3.5,BQ299&lt;=2.5),"-3,5 a 2,5",IF(AND(BQ299&gt;=3,BQ299&lt;=8),"3 a 8",IF(AND(BQ299&gt;=8.5,BQ299&lt;=13.5),"8,5 a 13,5",IF(AND(BQ299&gt;=14,BQ299&lt;=17.5),"14 a 17,5",IF(BQ299=18,"18",IF(AND(BQ299&gt;=18.5,BQ299&lt;=23.5),"18,5 a 23,5",IF(AND(BQ299&gt;=24,BQ299&lt;=29),"24 a 29",IF(AND(BQ299&gt;=29.5,BQ299&lt;=34.5),"29,5 a 34,5",IF(AND(BQ299&gt;=35,BQ299&lt;=40),"35 a 40","Fuera de rango")))))))))))))</f>
        <v>8,5 a 13,5</v>
      </c>
      <c r="BS299" s="11" t="n">
        <f aca="false">IF(BR299="","",IF(BR299="-20 a -15",1,IF(BR299="-14,5 a -9,5",2,IF(BR299="-9 a -4",3,IF(BR299="-3,5 a 2,5",4,IF(BR299="3 a 8",5,IF(BR299="8,5 a 13,5",6,IF(BR299="14 a 17,5",7,IF(BR299="18","NORMA",IF(BR299="18,5 a 23,5",8,IF(BR299="24 a 29",9,IF(BR299="29,5 a 34,5",10,IF(BR299="35 a 40",11,"")))))))))))))</f>
        <v>6</v>
      </c>
      <c r="BT299" s="9" t="n">
        <v>0</v>
      </c>
      <c r="BU299" s="10" t="str">
        <f aca="false">IF(BT299="","",IF(AND(BT299&gt;=-20,BT299&lt;=-18),"-20 a -18",IF(AND(BT299&gt;=-17.5,BT299&lt;=-15.5),"-17,5 a -15,5",IF(AND(BT299&gt;=-15,BT299&lt;=-13),"-15 a -13",IF(AND(BT299&gt;=-12.5,BT299&lt;=-10.5),"-12,5 a -10,5",IF(AND(BT299&gt;=-10,BT299&lt;=-8),"-10 a -8",IF(AND(BT299&gt;=-7.5,BT299&lt;=-5.5),"-7,5 a -5,5",IF(AND(BT299&gt;=-5,BT299&lt;=-3),"-5 a -3",IF(AND(BT299&gt;=-2.5,BT299&lt;=-0.5),"-2,5 a -0,5",IF(BT299=0,"0",IF(AND(BT299&gt;=0.5,BT299&lt;=2.5),"0,5 a 2,5",IF(AND(BT299&gt;=3,BT299&lt;=5),"3 a 5",IF(AND(BT299&gt;=5.5,BT299&lt;=7.5),"5,5 a 7,5",IF(AND(BT299&gt;=8,BT299&lt;=10),"8 a 10",IF(AND(BT299&gt;=10.5,BT299&lt;=12.5),"10,5 a 12,5",IF(AND(BT299&gt;=13,BT299&lt;=15),"13 a 15",IF(AND(BT299&gt;=15.5,BT299&lt;=17.5),"15,5 a 17,5",IF(AND(BT299&gt;=18,BT299&lt;=20),"18 a 20","Fuera de rango"))))))))))))))))))</f>
        <v>0</v>
      </c>
      <c r="BV299" s="11" t="str">
        <f aca="false">IF(BT299="","",IF(BT299=0,"NORMA",IF(AND(BT299&gt;=-20,BT299&lt;=-18),2,IF(AND(BT299&gt;=-17.5,BT299&lt;=-15.5),2,IF(AND(BT299&gt;=-15,BT299&lt;=-13),3,IF(AND(BT299&gt;=-12.5,BT299&lt;=-10.5),4,IF(AND(BT299&gt;=-10,BT299&lt;=-8),5,IF(AND(BT299&gt;=-7.5,BT299&lt;=-5.5),6,IF(AND(BT299&gt;=-5,BT299&lt;=-3),7,IF(AND(BT299&gt;=-2.5,BT299&lt;=-0.5),8,IF(AND(BT299&gt;=0.5,BT299&lt;=2.5),9,IF(AND(BT299&gt;=3,BT299&lt;=5),10,IF(AND(BT299&gt;=5.5,BT299&lt;=7.5),11,IF(AND(BT299&gt;=8,BT299&lt;=10),12,IF(AND(BT299&gt;=10.5,BT299&lt;=12.5),13,IF(AND(BT299&gt;=13,BT299&lt;=15),14,IF(AND(BT299&gt;=15.5,BT299&lt;=17.5),15,IF(AND(BT299&gt;=18,BT299&lt;=20),16,"Fuera de rango"))))))))))))))))))</f>
        <v>NORMA</v>
      </c>
      <c r="BW299" s="9" t="n">
        <v>-7.5</v>
      </c>
      <c r="BX299" s="10" t="n">
        <f aca="false">18.5- (0.3*H299)</f>
        <v>16.4</v>
      </c>
      <c r="BY299" s="10" t="n">
        <f aca="false">(BW299)-(BX299)</f>
        <v>-23.9</v>
      </c>
      <c r="BZ299" s="10" t="str">
        <f aca="false">IF(BY299="","",IF(BY299&lt;-27.5,"De -30 a -28",IF(BY299&lt;-25,"De -27,5 a -25,5",IF(BY299&lt;-22.5,"De -25 a -23",IF(BY299&lt;-20,"De -22,5 a -20,5",IF(BY299&lt;-17.5,"De -20 a -18",IF(BY299&lt;-15,"De -17,5 a -15,5",IF(BY299&lt;-12.5,"De -15 a -13",IF(BY299&lt;-10,"De -12,5 a -10,5",IF(BY299&lt;-7.5,"De -10 a -8",IF(BY299&lt;-5,"De -7,5 a -5,5",IF(BY299&lt;-2.5,"De -5 a -3",IF(BY299&lt;0,"De -2,5 a -0,5",IF(BY299&lt;2.5,"De 0 a 2",IF(BY299&lt;5,"De 2,5 a 4,5",IF(BY299&lt;7.5,"De 5 a 7",IF(BY299&lt;10,"De 7,5 a 9,5",IF(BY299&lt;12.5,"De 10 a 12",IF(BY299&lt;15,"De 12,5 a 14,5",IF(BY299&lt;17.5,"De 15 a 17",IF(BY299&lt;20,"De 17,5 a 19,5",IF(BY299&lt;22.5,"De 20 a 22",IF(BY299&lt;25,"De 22,5 a 24,5",IF(BY299&lt;27.5,"De 25 a 27","De 27,5 a 30"))))))))))))))))))))))))</f>
        <v>De -25 a -23</v>
      </c>
      <c r="CA299" s="12" t="n">
        <f aca="false">IF(BY299="","",IF(BY299&lt;=-28,1,IF(BY299&lt;=-25.5,2,IF(BY299&lt;=-23,3,IF(BY299&lt;=-20.5,4,IF(BY299&lt;=-18,5,IF(BY299&lt;=-15.5,6,IF(BY299&lt;=-13,7,IF(BY299&lt;=-10.5,8,IF(BY299&lt;=-8,9,IF(BY299&lt;=-5.5,10,IF(BY299&lt;=-3,11,IF(BY299&lt;=-0.5,12,IF(BY299&lt;=2,13,IF(BY299&lt;=4.5,14,IF(BY299&lt;=7,15,IF(BY299&lt;=9.5,16,IF(BY299&lt;=12,17,IF(BY299&lt;=14.5,18,IF(BY299&lt;=17,19,IF(BY299&lt;=19.5,20,IF(BY299&lt;=22,21,IF(BY299&lt;=24.5,22,IF(BY299&lt;=27,23,IF(BY299&lt;=30,24,"Fuera de rango")))))))))))))))))))))))))</f>
        <v>3</v>
      </c>
      <c r="CB299" s="9" t="n">
        <v>-8.25</v>
      </c>
      <c r="CC299" s="10" t="n">
        <f aca="false">18.5- (0.3*H299)</f>
        <v>16.4</v>
      </c>
      <c r="CD299" s="10" t="n">
        <f aca="false">(CB299)-(CC299)</f>
        <v>-24.65</v>
      </c>
      <c r="CE299" s="10" t="str">
        <f aca="false">IF(CD299="","",IF(CD299&lt;-27.5,"De -30 a -28",IF(CD299&lt;-25,"De -27,5 a -25,5",IF(CD299&lt;-22.5,"De -25 a -23",IF(CD299&lt;-20,"De -22,5 a -20,5",IF(CD299&lt;-17.5,"De -20 a -18",IF(CD299&lt;-15,"De -17,5 a -15,5",IF(CD299&lt;-12.5,"De -15 a -13",IF(CD299&lt;-10,"De -12,5 a -10,5",IF(CD299&lt;-7.5,"De -10 a -8",IF(CD299&lt;-5,"De -7,5 a -5,5",IF(CD299&lt;-2.5,"De -5 a -3",IF(CD299&lt;0,"De -2,5 a -0,5",IF(CD299&lt;=2,"De 0 a 2",IF(CD299&lt;=4.5,"De 2,5 a 4,5",IF(CD299&lt;=7,"De 5 a 7",IF(CD299&lt;=9.5,"De 7,5 a 9,5",IF(CD299&lt;=12,"De 10 a 12",IF(CD299&lt;=14.5,"De 12,5 a 14,5",IF(CD299&lt;=17,"De 15 a 17",IF(CD299&lt;=19.5,"De 17,5 a 19,5",IF(CD299&lt;=22,"De 20 a 22",IF(CD299&lt;=24.5,"De 22,5 a 24,5",IF(CD299&lt;=27,"De 25 a 27","De 27,5 a 30"))))))))))))))))))))))))</f>
        <v>De -25 a -23</v>
      </c>
      <c r="CF299" s="12" t="n">
        <f aca="false">IF(CD299="","",IF(CD299&lt;-27.5,1,IF(CD299&lt;-25,2,IF(CD299&lt;-22.5,3,IF(CD299&lt;-20,4,IF(CD299&lt;-17.5,5,IF(CD299&lt;-15,6,IF(CD299&lt;-12.5,7,IF(CD299&lt;-10,8,IF(CD299&lt;-7.5,9,IF(CD299&lt;-5,10,IF(CD299&lt;-2.5,11,IF(CD299&lt;0,12,IF(CD299&lt;2.5,13,IF(CD299&lt;5,14,IF(CD299&lt;7.5,15,IF(CD299&lt;10,16,IF(CD299&lt;12.5,17,IF(CD299&lt;15,18,IF(CD299&lt;17.5,19,IF(CD299&lt;20,20,IF(CD299&lt;22.5,21,IF(CD299&lt;25,22,IF(CD299&lt;27.5,23,24))))))))))))))))))))))))</f>
        <v>3</v>
      </c>
      <c r="CG299" s="9" t="n">
        <v>-4.75</v>
      </c>
      <c r="CH299" s="10" t="str">
        <f aca="false">IF(CG299="","",IF(AND(CG299&gt;=-10,CG299&lt;=-9.5),"-10 a -9,5",IF(AND(CG299&gt;-9.5,CG299&lt;=-8.5),"-9 a -8,5",IF(AND(CG299&gt;-8.5,CG299&lt;=-7.5),"-8 a -7,5",IF(AND(CG299&gt;-7.5,CG299&lt;=-6.5),"-7 a -6,5",IF(AND(CG299&gt;-6.5,CG299&lt;=-5.5),"-6 a -5,5",IF(AND(CG299&gt;-5.5,CG299&lt;=-4.5),"-5 a -4,5",IF(AND(CG299&gt;-4.5,CG299&lt;=-3.5),"-4 a -3,5",IF(AND(CG299&gt;-3.5,CG299&lt;=-2.5),"-3 a -2,5",IF(CG299=-2.25,"-2,25",IF(AND(CG299&gt;-2.5,CG299&lt;=-1.5),"-2 a -1,5",IF(AND(CG299&gt;-1.5,CG299&lt;=-0.5),"-1 a -0,5",IF(AND(CG299&gt;-0.5,CG299&lt;=0.5),"0 a 0,5",IF(AND(CG299&gt;0.5,CG299&lt;=1.5),"1 a 1,5",IF(AND(CG299&gt;1.5,CG299&lt;=2.5),"2 a 2,5",IF(AND(CG299&gt;2.5,CG299&lt;=3.5),"3 a 3,5",IF(AND(CG299&gt;3.5,CG299&lt;=4.5),"4 a 4,5",IF(AND(CG299&gt;4.5,CG299&lt;=5.5),"5 a 5,5",IF(AND(CG299&gt;5.5,CG299&lt;=6.5),"6 a 6,5",IF(AND(CG299&gt;6.5,CG299&lt;=7.5),"7 a 7,5",IF(AND(CG299&gt;7.5,CG299&lt;=8.5),"8 a 8,5",IF(AND(CG299&gt;8.5,CG299&lt;=9.5),"9 a 9,5",IF(CG299&gt;=10,"10","Fuera de rango")))))))))))))))))))))))</f>
        <v>-5 a -4,5</v>
      </c>
      <c r="CI299" s="11" t="n">
        <f aca="false">IF(CG299="","",IF(CG299=-2.25,"NORMA",IF(CG299&lt;=-9.5,1,IF(CG299&lt;=-8.5,2,IF(CG299&lt;=-7.5,3,IF(CG299&lt;=-6.5,4,IF(CG299&lt;=-5.5,5,IF(CG299&lt;=-4.5,6,IF(CG299&lt;=-3.5,7,IF(CG299&lt;=-2.5,8,IF(CG299&lt;=-1.5,9,IF(CG299&lt;=-0.5,10,IF(CG299&lt;=0.5,11,IF(CG299&lt;=1.5,12,IF(CG299&lt;=2.5,13,IF(CG299&lt;=3.5,14,IF(CG299&lt;=4.5,15,IF(CG299&lt;=5.5,16,IF(CG299&lt;=6.5,17,IF(CG299&lt;=7.5,18,IF(CG299&lt;=8.5,19,IF(CG299&lt;=9.5,20,IF(CG299=10,21,"Fuera de rango")))))))))))))))))))))))</f>
        <v>6</v>
      </c>
      <c r="CJ299" s="9" t="n">
        <v>2.75</v>
      </c>
      <c r="CK299" s="10" t="str">
        <f aca="false">IF(CJ299="","",IF(AND(CJ299&gt;=-6,CJ299&lt;=-5.5),"-6 a -5,5",IF(AND(CJ299&gt;-5.5,CJ299&lt;=-4.5),"-5 a -4,5",IF(AND(CJ299&gt;-4.5,CJ299&lt;=-3.5),"-4 a -3,5",IF(AND(CJ299&gt;-3.5,CJ299&lt;=-2.5),"-3 a -2,5",IF(AND(CJ299&gt;-2.5,CJ299&lt;=-1.5),"-2 a -1,5",IF(AND(CJ299&gt;-1.5,CJ299&lt;=-0.5),"-1 a -0,5",IF(AND(CJ299&gt;-0.5,CJ299&lt;=0.5),"0 a 0,5",IF(AND(CJ299&gt;0.5,CJ299&lt;=1.5),"1 a 1,5",IF(AND(CJ299&gt;1.5,CJ299&lt;2.5),"2",IF(AND(CJ299&gt;=2.5,CJ299&lt;=3),"2,5 a 3",IF(AND(CJ299&gt;3,CJ299&lt;=4),"3,5 a 4",IF(AND(CJ299&gt;4,CJ299&lt;=5),"4,5 a 5",IF(AND(CJ299&gt;5,CJ299&lt;=6),"5,5 a 6",IF(AND(CJ299&gt;6,CJ299&lt;=7),"6,5 a 7",IF(AND(CJ299&gt;7,CJ299&lt;=8),"7,5 a 8",IF(AND(CJ299&gt;8,CJ299&lt;=9.5),"8,5 a 9,5",IF(CJ299=10,"10","Fuera de rango"))))))))))))))))))</f>
        <v>2,5 a 3</v>
      </c>
      <c r="CL299" s="11" t="n">
        <f aca="false">IF(CK299="","",IF(OR(CK299="-6 a -5,5",CK299="-6 - -5,5"),1,IF(OR(CK299="-5 a -4,5",CK299="-5 - -4,5"),2,IF(OR(CK299="-4 a -3,5",CK299="-4 - -3,5"),3,IF(OR(CK299="-3 a -2,5",CK299="-3 - -2,5"),4,IF(OR(CK299="-2 a -1,5",CK299="-2 - -1,5"),5,IF(OR(CK299="-1 a -0,5",CK299="-1 - -0,5"),6,IF(OR(CK299="0 a 0,5",CK299="0 - 0,5"),7,IF(OR(CK299="1 a 1,5",CK299="1 - 1,5"),8,IF(CK299="2","NORMA",IF(OR(CK299="2,5 a 3",CK299="2,5 - 3"),9,IF(OR(CK299="3,5 a 4",CK299="3,5 - 4"),10,IF(OR(CK299="4,5 a 5",CK299="4,5 - 5"),11,IF(OR(CK299="5,5 a 6",CK299="5,5 - 6"),12,IF(OR(CK299="6,5 a 7",CK299="6,5 - 7"),13,IF(OR(CK299="7,5 a 8",CK299="7,5 - 8"),14,IF(OR(CK299="8,5 a 9",CK299="8,5 - 9,5",CK299="9 a 9,5"),15,IF(CK299="10",15,IF(OR(CK299="0,5 a 1",CK299="0,5 - 1"),7,"Fuera de rango")))))))))))))))))))</f>
        <v>9</v>
      </c>
      <c r="CN299" s="10" t="str">
        <f aca="false">IF(CM299=0,"0", " ")</f>
        <v>0</v>
      </c>
      <c r="CO299" s="10" t="str">
        <f aca="false">IF(CM299&gt;0,"EME"," ")</f>
        <v> </v>
      </c>
      <c r="CQ299" s="10" t="str">
        <f aca="false">IF(CP299&gt;0,"0", " ")</f>
        <v> </v>
      </c>
      <c r="CR299" s="10" t="str">
        <f aca="false">IF(CP299&gt;0,"EME"," ")</f>
        <v> </v>
      </c>
      <c r="CS299" s="9" t="n">
        <v>2.5</v>
      </c>
      <c r="CT299" s="10" t="str">
        <f aca="false">IF(CS299&gt;0,"1", " ")</f>
        <v>1</v>
      </c>
      <c r="CU299" s="10" t="str">
        <f aca="false">IF(CS299&gt;0,"HIP"," ")</f>
        <v>HIP</v>
      </c>
      <c r="CV299" s="9" t="n">
        <v>3</v>
      </c>
      <c r="CW299" s="10" t="str">
        <f aca="false">IF(CV299&gt;0,"1", " ")</f>
        <v>1</v>
      </c>
      <c r="CX299" s="10" t="str">
        <f aca="false">IF(CV299&gt;0,"HIP"," ")</f>
        <v>HIP</v>
      </c>
      <c r="CY299" s="9" t="n">
        <v>0</v>
      </c>
      <c r="DB299" s="9" t="n">
        <v>0</v>
      </c>
      <c r="DC299" s="11" t="str">
        <f aca="false">IF(DB299&lt;0,"2"," ")</f>
        <v> </v>
      </c>
      <c r="DD299" s="11" t="str">
        <f aca="false">IF(DB299&lt;0,"MIO"," ")</f>
        <v> </v>
      </c>
      <c r="DE299" s="9" t="n">
        <v>0</v>
      </c>
      <c r="DF299" s="10" t="str">
        <f aca="false">IF(DE299&lt;0,"3"," ")</f>
        <v> </v>
      </c>
      <c r="DG299" s="10" t="str">
        <f aca="false">IF(DE299&lt;0,"AST"," ")</f>
        <v> </v>
      </c>
      <c r="DH299" s="9" t="n">
        <v>0</v>
      </c>
      <c r="DI299" s="10" t="str">
        <f aca="false">IF(DH299&lt;0,"3"," ")</f>
        <v> </v>
      </c>
      <c r="DJ299" s="10" t="str">
        <f aca="false">IF(DH299&lt;0,"AST"," ")</f>
        <v> </v>
      </c>
      <c r="DK299" s="9" t="n">
        <v>0</v>
      </c>
      <c r="DL299" s="10" t="str">
        <f aca="false">IF(DK299&gt;0,"4"," ")</f>
        <v> </v>
      </c>
      <c r="DM299" s="10" t="str">
        <f aca="false">IF(DK299&gt;0,"PRE"," ")</f>
        <v> </v>
      </c>
      <c r="DN299" s="9" t="n">
        <v>0</v>
      </c>
      <c r="DO299" s="10" t="str">
        <f aca="false">IF(DN299&gt;0,"4"," ")</f>
        <v> </v>
      </c>
      <c r="DP299" s="10" t="str">
        <f aca="false">IF(DN299&gt;0,"PRE"," ")</f>
        <v> </v>
      </c>
      <c r="DS299" s="12" t="str">
        <f aca="false">CONCATENATE(CO299,CU299,DA299,DG299,DM299)</f>
        <v> HIP  </v>
      </c>
      <c r="DT299" s="10" t="e">
        <f aca="false" t="array" ref="DT299">_xlfn.IFS(DS299="EME    ","0", DS299=" HIP   ","1", DS299="  MIO  ","2", DS299="   AST ","3", DS299="    PRE","4", DS299="EME   PRE","5", DS299=" HIP  PRE","6", DS299=" HIP AST ","7", DS299="  MIO PRE","8", DS299="  MIOAST ","9", DS299="   ASTPRE","10",DS299=" HIP ASTPRE","11", DS299="  MIOASTPRE","12", DS299="     ","0")</f>
        <v>#N/A</v>
      </c>
      <c r="DV299" s="1" t="e">
        <f aca="false" t="array" ref="DV299">_xlfn.IFS(DU299="SI","2", DU299="NO","1")</f>
        <v>#N/A</v>
      </c>
      <c r="DX299" s="11" t="str">
        <f aca="false">IF(DW299=0,"1","2")</f>
        <v>1</v>
      </c>
      <c r="DY299" s="11" t="str">
        <f aca="false" t="array" ref="DY299">_xlfn.IFS(DW299=0,"0", DW299=0.25, "1", DW299=0.5,"2", DW299=0.75,"3", DW299=1,"4",DW299=1.25,"5", DW299=1.5,"6", DW299=1.75,"7", DW299=2,"8")</f>
        <v>0</v>
      </c>
      <c r="EA299" s="11" t="str">
        <f aca="false">IF(DZ299=0,"1","2")</f>
        <v>1</v>
      </c>
      <c r="EB299" s="11" t="str">
        <f aca="false" t="array" ref="EB299">_xlfn.IFS(DZ299=0,"0", DZ299=0.25, "1", DZ299=0.5,"2", DZ299=0.75,"3", DZ299=1,"4",DZ299=1.25,"5", DZ299=1.5,"6", DZ299=1.75,"7", DZ299=2,"8")</f>
        <v>0</v>
      </c>
      <c r="ED299" s="10" t="str">
        <f aca="false">IF(EC299=0,"1","2")</f>
        <v>1</v>
      </c>
      <c r="EE299" s="11" t="str">
        <f aca="false" t="array" ref="EE299">_xlfn.IFS(EC299=0,"0", EC299=-0.25, "1", EC299=-0.5,"2", EC299=-0.75,"3", EC299=-1,"4",EC299=-1.25,"5", EC299=-1.5,"6", EC299=-1.75,"7", EC299=-2,"8", EC299=-2.25,"9",EC299=-2.5,"10", EC299=-2.75,"11", EC299=-3,"12", EC299=-3.25,"13", EC299=-3.5,"14", EC299=-3.75,"15",EC299=-4,"16")</f>
        <v>0</v>
      </c>
      <c r="EG299" s="10" t="str">
        <f aca="false">IF(EF299=0,"1","2")</f>
        <v>1</v>
      </c>
      <c r="EH299" s="11" t="str">
        <f aca="false" t="array" ref="EH299">_xlfn.IFS(EF299=0,"0", EF299=-0.25, "1", EF299=-0.5,"2", EF299=-0.75,"3", EF299=-1,"4",EF299=-1.25,"5", EF299=-1.5,"6", EF299=-1.75,"7", EF299=-2,"8", EF299=-2.25,"9",EF299=-2.5,"10", EF299=-2.75,"11", EF299=-3,"12", EF299=-3.25,"13", EF299=-3.5,"14", EF299=-3.75,"15",EF299=-4,"16")</f>
        <v>0</v>
      </c>
      <c r="EJ299" s="11" t="str">
        <f aca="false">IF(EI299=0,"1","2")</f>
        <v>1</v>
      </c>
      <c r="EK299" s="11" t="str">
        <f aca="false" t="array" ref="EK299">_xlfn.IFS(EI299=0,"0", EI299=-0.25, "1", EI299=-0.5,"2", EI299=-0.75,"3", EI299=-1,"4",EI299=-1.25,"5", EI299=-1.5,"6", EI299=-1.75,"7", EI299=-2,"8", EI299=-2.25,"9", EI299=-2.25,"9",EI299=-2.5,"10", EI299=-2.75,"11", EI299=-3,"12", EI299=-3.25,"13", EI299=-3.5,"14", EI299=-3.75,"15",EI299=-4,"16", EI299=0.25, "17", EI299=0.5, "18")</f>
        <v>0</v>
      </c>
      <c r="EM299" s="11" t="str">
        <f aca="false">IF(EL299=0,"1","2")</f>
        <v>1</v>
      </c>
      <c r="EN299" s="11" t="str">
        <f aca="false" t="array" ref="EN299">_xlfn.IFS(EL299=0.25,"17",EL299=0.5,"18", EL299=0,"0", EL299=-0.25, "1", EL299=-0.5,"2", EL299=-0.75,"3", EL299=-1,"4",EL299=-1.25,"5", EL299=-1.5,"6", EL299=-1.75,"7", EL299=-2,"8",EL299= -2.25,"9",EL299=-2.5,"10",EL299= -2.75,"11",EL299= -3,"12",EL299= -3.25,"13",EL299= -3.5,"14",EL299= -3.75,"15",EL299=-4,"16")</f>
        <v>0</v>
      </c>
      <c r="EP299" s="11" t="str">
        <f aca="false">IF(EO299=0,"1","2")</f>
        <v>1</v>
      </c>
      <c r="EQ299" s="11" t="str">
        <f aca="false" t="array" ref="EQ299">_xlfn.IFS(EO299=0,"0", EO299=0.25, "1", EO299=0.5,"2", EO299=0.75,"3", EO299=1,"4",EO299=1.25,"5", EO299=1.5,"6", EO299=1.75,"7", EO299=2,"8", EO299=2.25,"9", EO299=2.25,"9",EO299=2.5,"10", EO299=2.75,"11", EO299=3,"12", EO299=3.25,"13", EO299=3.5,"14", EO299=3.75,"15",EO299=4,"16", EO299=-0.25, "17", bq=-0.5, "18")</f>
        <v>0</v>
      </c>
      <c r="ES299" s="11" t="str">
        <f aca="false">IF(ER299=0,"1","2")</f>
        <v>1</v>
      </c>
      <c r="ET299" s="11" t="str">
        <f aca="false" t="array" ref="ET299">_xlfn.IFS(ER299=0,"0", ER299=0.25, "1", ER299=0.5,"2", ER299=0.75,"3", ER299=1,"4",ER299=1.25,"5", ER299=1.5,"6", ER299=1.75,"7", ER299=2,"8", ER299=2.25,"9", ER299=2.25,"9",ER299=2.5,"10", ER299=2.75,"11", ER299=3,"12", ER299=3.25,"13", ER299=3.5,"14", ER299=3.75,"15",ER299=4,"16", ER299=-0.25, "17", bq=-0.5, "18")</f>
        <v>0</v>
      </c>
      <c r="EV299" s="14" t="e">
        <f aca="false">VLOOKUP(EU299,LEYENDA!$G$2:$H$8,2,TRUE())</f>
        <v>#N/A</v>
      </c>
      <c r="EW299" s="14" t="e">
        <f aca="false" t="array" ref="EW299">_xlfn.IFS(EV299="0-5","1", EV299="6-12","2", EV299="13-18","3", EV299="19-24","4", EV299="25-36","5", EV299="37-48","6", EV299="49-60","7")</f>
        <v>#N/A</v>
      </c>
    </row>
    <row r="300" customFormat="false" ht="13.5" hidden="false" customHeight="false" outlineLevel="0" collapsed="false">
      <c r="A300" s="1" t="n">
        <v>74</v>
      </c>
      <c r="B300" s="32" t="n">
        <v>5</v>
      </c>
      <c r="C300" s="33" t="n">
        <v>43001</v>
      </c>
      <c r="D300" s="6"/>
      <c r="E300" s="5" t="str">
        <f aca="false">VLOOKUP(A300,'286'!$A$3:$J$600,10,FALSE())</f>
        <v>RUÍZ RODRÍGUEZ, DANIEL</v>
      </c>
      <c r="F300" s="4" t="str">
        <f aca="false">VLOOKUP(A300,'286'!$A$3:$I$1768,3,FALSE())</f>
        <v>RURODA</v>
      </c>
      <c r="G300" s="6" t="n">
        <f aca="false">VLOOKUP(A300,'286'!$A$3:$I$1768,4,FALSE())</f>
        <v>39955</v>
      </c>
      <c r="H300" s="7" t="n">
        <f aca="false">YEAR(C300)-YEAR(G300)</f>
        <v>8</v>
      </c>
      <c r="I300" s="1" t="str">
        <f aca="false">VLOOKUP(H300,LEYENDA!$C$2:$D$6,2,TRUE())</f>
        <v>0-12</v>
      </c>
      <c r="J300" s="5" t="str">
        <f aca="false">VLOOKUP(A300,'286'!$A$3:$I$1768,7,FALSE())</f>
        <v>H</v>
      </c>
      <c r="K300" s="8" t="n">
        <f aca="false">VLOOKUP(A300,'286'!$A$3:$I$1768,2,FALSE())</f>
        <v>0</v>
      </c>
      <c r="L300" s="4" t="str">
        <f aca="false">VLOOKUP(A300,'286'!$A$3:$I$1768,8,FALSE())</f>
        <v>D</v>
      </c>
      <c r="M300" s="4" t="str">
        <f aca="false">VLOOKUP(A300,'286'!$A$3:$I$1768,9,FALSE())</f>
        <v>D</v>
      </c>
      <c r="N300" s="8" t="str">
        <f aca="false">IF(R300=O300, "MISMA","CONTRARIA")</f>
        <v>MISMA</v>
      </c>
      <c r="O300" s="8" t="str">
        <f aca="false" t="array" ref="O300">_xlfn.IFS(L300="D","1", L300="I","2")</f>
        <v>1</v>
      </c>
      <c r="P300" s="8" t="e">
        <f aca="false" t="array" ref="P300">_xlfn.IFS(K300="OD","1", K300="OI","2")</f>
        <v>#N/A</v>
      </c>
      <c r="Q300" s="1" t="str">
        <f aca="false" t="array" ref="Q300">_xlfn.IFS(J300="M","1", J300="H","2")</f>
        <v>2</v>
      </c>
      <c r="R300" s="8" t="str">
        <f aca="false" t="array" ref="R300">_xlfn.IFS(M300="D","1", M300="I","2")</f>
        <v>1</v>
      </c>
      <c r="S300" s="1" t="str">
        <f aca="false" t="array" ref="S300">_xlfn.IFS(N300="CONTRARIA", "1",N300= "MISMA","2")</f>
        <v>2</v>
      </c>
      <c r="T300" s="1" t="str">
        <f aca="false" t="array" ref="T300">_xlfn.IFS(I300="0-12","1", I300="13-24","2", I300="25-40","3", I300="41-60","4", I300="61-100","5")</f>
        <v>1</v>
      </c>
      <c r="U300" s="9" t="n">
        <v>0</v>
      </c>
      <c r="V300" s="1" t="str">
        <f aca="false">IF(U300="","",IF(AND(U300&gt;=-9,U300&lt;=-6.5),"-9 a -6,5",IF(AND(U300&gt;=-6,U300&lt;=-3.5),"-6 a -3,5",IF(AND(U300&gt;=-3,U300&lt;=-1),"-3 a -1",IF(U300=-0.5,"-0,5",IF(AND(U300&gt;=0,U300&lt;=2.5),"0 a 2,5",IF(AND(U300&gt;=3,U300&lt;=5.5),"3 a 5,5",IF(AND(U300&gt;=6,U300&lt;=8.5),"6 a 8,5",IF(AND(U300&gt;=9,U300&lt;=20),"9 a 20","Fuera de rango")))))))))</f>
        <v>0 a 2,5</v>
      </c>
      <c r="W300" s="11" t="n">
        <f aca="false">IF(V300="","",IF(V300="-9 a -6,5",2,IF(V300="-6 a -3,5",3,IF(V300="-3 a -1",4,IF(V300="-0,5","NORMA",IF(V300="0 a 2,5",5,IF(V300="3 a 5,5",6,IF(V300="6 a 8,5",7,IF(V300="9 a 20",8,"Fuera de rango")))))))))</f>
        <v>5</v>
      </c>
      <c r="X300" s="9" t="n">
        <v>0</v>
      </c>
      <c r="Y300" s="11" t="str">
        <f aca="false">IF(X300="","",IF(AND(X300&gt;=0,X300&lt;=4),"0 a 4",IF(AND(X300&gt;=4.5,X300&lt;=8.5),"4,5 a 8,5",IF(X300=9,"9",IF(AND(X300&gt;=9.5,X300&lt;=13),"9,5 a 13",IF(AND(X300&gt;=13.5,X300&lt;=20),"13,5 a 20",IF(AND(X300&gt;=20.5,X300&lt;=35),"20,5 a 35","Fuera de rango")))))))</f>
        <v>0 a 4</v>
      </c>
      <c r="Z300" s="11" t="n">
        <f aca="false">IF(Y300="","",IF(Y300="0 a 4",1,IF(Y300="4,5 a 8,5",2,IF(Y300="9","NORMA",IF(Y300="9,5 a 13",3,IF(Y300="13,5 a 20",4,IF(Y300="20,5 a 35",5,"Fuera de rango")))))))</f>
        <v>1</v>
      </c>
      <c r="AA300" s="9" t="n">
        <v>25</v>
      </c>
      <c r="AB300" s="10" t="str">
        <f aca="false">IF(AA300="","",IF(AND(AA300&gt;=0,AA300&lt;=9),"0 a 9",IF(AND(AA300&gt;=9.5,AA300&lt;=18.5),"9,5 a 18,5",IF(AA300=19,"19",IF(AND(AA300&gt;=19.5,AA300&lt;=28),"19,5 a 28",IF(AND(AA300&gt;=28.5,AA300&lt;=40),"28,5 a 40","Fuera de rango"))))))</f>
        <v>19,5 a 28</v>
      </c>
      <c r="AC300" s="11" t="n">
        <f aca="false" t="array" ref="AC300">_xlfn.IFS(AB300="","",AB300="0 a 9",1,AB300="9,5 a 18,5",2,AB300="19","NORMA",AB300="19,5 a 28",3,AB300="28,5 a 40",4,TRUE(),"Fuera de rango")</f>
        <v>3</v>
      </c>
      <c r="AD300" s="9" t="n">
        <v>14</v>
      </c>
      <c r="AE300" s="10" t="str">
        <f aca="false">IF(AD300="","",IF(AND(AD300&gt;=-10,AD300&lt;=0),"De -10 a 0",IF(AND(AD300&gt;=0.5,AD300&lt;=9.5),"0,5 a 9,5",IF(AD300=10,"10",IF(AND(AD300&gt;=10.5,AD300&lt;=20),"10,5 a 20",IF(AND(AD300&gt;=20.5,AD300&lt;=40),"20,5 a 40","Fuera de rango"))))))</f>
        <v>10,5 a 20</v>
      </c>
      <c r="AF300" s="12" t="n">
        <f aca="false">IF(AD300="","",IF(AND(AD300&gt;=-10,AD300&lt;=0),1,IF(AND(AD300&gt;=0.5,AD300&lt;=9.5),2,IF(AD300=10,"NORMA",IF(AND(AD300&gt;=10.5,AD300&lt;=20),3,IF(AND(AD300&gt;=20.5,AD300&lt;=40),4,""))))))</f>
        <v>3</v>
      </c>
      <c r="AG300" s="9" t="n">
        <v>6</v>
      </c>
      <c r="AH300" s="10" t="str">
        <f aca="false">IF(AG300="","",IF(AND(AG300&gt;=0,AG300&lt;=4),"0 a 4",IF(AND(AG300&gt;=4.5,AG300&lt;=8.5),"4,5 a 8,5",IF(AG300=9,"9",IF(AND(AG300&gt;=9.5,AG300&lt;=13),"9,5 a 13",IF(AND(AG300&gt;=13.5,AG300&lt;=25),"13,5 a 25","Fuera de rango"))))))</f>
        <v>4,5 a 8,5</v>
      </c>
      <c r="AI300" s="10" t="n">
        <f aca="false">IF(AH300="","",IF(AH300="0 a 4",1,IF(AH300="4,5 a 8,5",2,IF(AH300="9","NORMA",IF(AH300="9,5 a 13",3,IF(AH300="13,5 a 25",4,""))))))</f>
        <v>2</v>
      </c>
      <c r="AJ300" s="9" t="n">
        <v>2</v>
      </c>
      <c r="AK300" s="10" t="str">
        <f aca="false">IF(AJ300="","",IF(AND(AJ300&gt;=-15,AJ300&lt;=-10.5),"-15 a -10,5",IF(AND(AJ300&gt;=-10,AJ300&lt;=-4),"-10 a -4",IF(AND(AJ300&gt;=-4.5,AJ300&lt;=0),"-4,5 a 0",IF(AND(AJ300&gt;=0.5,AJ300&lt;=4.5),"0,5 a 4,5",IF(AJ300=5,"5",IF(AND(AJ300&gt;=5.5,AJ300&lt;=10),"5,5 a 10",IF(AND(AJ300&gt;=10.5,AJ300&lt;=20),"10,5 a 20","Fuera de rango"))))))))</f>
        <v>0,5 a 4,5</v>
      </c>
      <c r="AL300" s="11" t="n">
        <f aca="false">IF(AK300="","",IF(AK300="-15 a -10,5",1,IF(AK300="-10 a -4",2,IF(AK300="-4,5 a 0",3,IF(AK300="0,5 a 4,5",4,IF(AK300="5","NORMA",IF(AK300="5,5 a 10",5,IF(AK300="10,5 a 20",6,"Error"))))))))</f>
        <v>4</v>
      </c>
      <c r="AM300" s="9" t="n">
        <v>0.5</v>
      </c>
      <c r="AN300" s="10" t="str">
        <f aca="false">IF(AM300="","",IF(AND(AM300&gt;=-7.5,AM300&lt;=-5.5),"-7,5 a -5,5",IF(AND(AM300&gt;=-5,AM300&lt;=-3),"-5 a -3",IF(AND(AM300&gt;=-2.5,AM300&lt;=-0.5),"-2,5 a -0,5",IF(AM300=0,"0,00",IF(AND(AM300&gt;=0.5,AM300&lt;=2.5),"0,5 a 2,5",IF(AND(AM300&gt;=3,AM300&lt;=5),"3 a 5",IF(AND(AM300&gt;=5.5,AM300&lt;=7.5),"5,5 a 7,5",IF(AND(AM300&gt;=8,AM300&lt;=10),"8 a 10","Fuera de rango")))))))))</f>
        <v>0,5 a 2,5</v>
      </c>
      <c r="AO300" s="11" t="n">
        <f aca="false">IF(AN300="","",IF(AN300="-7,5 a -5,5",1,IF(AN300="-5 a -3",2,IF(AN300="-2,5 a -0,5",3,IF(AN300="0,00","NORMA",IF(AN300="0,5 a 2,5",4,IF(AN300="3 a 5",5,IF(AN300="5,5 a 7,5",6,IF(AN300="8 a 10",7,"Error")))))))))</f>
        <v>4</v>
      </c>
      <c r="AP300" s="9" t="n">
        <v>-4</v>
      </c>
      <c r="AQ300" s="10" t="str">
        <f aca="false">IF(AP300="","",IF(AND(AP300&gt;=-20,AP300&lt;=-9.5),"-20 a -9,5",IF(AND(AP300&gt;=-9,AP300&lt;=-6.5),"-9 a -6,5",IF(AP300=-6,"-6",IF(AND(AP300&gt;=-5.5,AP300&lt;=-3),"-5,5 a -3",IF(AND(AP300&gt;=-2.5,AP300&lt;=0),"-2,5 a 0",IF(AND(AP300&gt;=0.5,AP300&lt;=3),"0,5 a 3",IF(AND(AP300&gt;=3.5,AP300&lt;=6),"3,5 a 6",IF(AND(AP300&gt;=6.5,AP300&lt;=9),"6,5 a 9",IF(AND(AP300&gt;=9.5,AP300&lt;=20),"9,5 a 20","Fuera de rango"))))))))))</f>
        <v>-5,5 a -3</v>
      </c>
      <c r="AR300" s="11" t="n">
        <f aca="false">IF(AQ300="","",IF(AQ300="-20 a -9,5",1,IF(AQ300="-9 a -6,5",2,IF(AQ300="-6","NORMA",IF(AQ300="-5,5 a -3",3,IF(AQ300="-2,5 a 0",4,IF(AQ300="0,5 a 3",5,IF(AQ300="3,5 a 6",6,IF(AQ300="6,5 a 9",7,IF(AQ300="9,5 a 20",8,""))))))))))</f>
        <v>3</v>
      </c>
      <c r="AS300" s="9" t="n">
        <v>5</v>
      </c>
      <c r="AT300" s="10" t="str">
        <f aca="false">IF(AS300="","",IF(AND(AS300&gt;=-16,AS300&lt;=-14),"-16 a -14",IF(AND(AS300&gt;=-13.5,AS300&lt;=-11.5),"-13,5 a -11,5",IF(AND(AS300&gt;=-11,AS300&lt;=-9),"-11 a -9",IF(AND(AS300&gt;=-8.5,AS300&lt;=-6.5),"-8,5 a -6,5",IF(AND(AS300&gt;=-6,AS300&lt;=-4),"-6 a -4",IF(AND(AS300&gt;=-3.5,AS300&lt;=-1.5),"-3,5 a -1,5",IF(AND(AS300&gt;=-1,AS300&lt;=1),"-1 a 1",IF(AND(AS300&gt;=1.5,AS300&lt;=3.5),"1,5 a 3,5",IF(AND(AS300&gt;=4,AS300&lt;=6),"4 a 6",IF(AND(AS300&gt;=6.5,AS300&lt;=8.5),"6,5 a 8,5",IF(AND(AS300&gt;=9,AS300&lt;=11),"9 a 11",IF(AND(AS300&gt;=11.5,AS300&lt;=13.5),"11,5 a 13,5",IF(AND(AS300&gt;=14,AS300&lt;=16),"14 a 16",IF(AND(AS300&gt;=16.5,AS300&lt;=18.5),"16,5 a 18,5",IF(AND(AS300&gt;=19,AS300&lt;=21),"19 a 21","Fuera de rango"))))))))))))))))</f>
        <v>4 a 6</v>
      </c>
      <c r="AU300" s="11" t="str">
        <f aca="false" t="array" ref="AU300">IF(AT300="","",_xlfn.IFS(AT300="-16 a -14",1,AT300="-13,5 a -11,5",2,AT300="-11 a -9",3,AT300="-8,5 a -6,5",4,AT300="-6 a -4",5,AT300="-3,5 a -1,5",6,AT300="-1 a 1",7,AT300="1,5 a 3,5",8,AT300="4 a 6","NORMA",AT300="6,5 a 8,5",9,AT300="9 a 11",10,AT300="11,5 a 13,5",11,AT300="14 a 16",12,AT300="16,5 a 18,5",13,AT300="19 a 21",14,TRUE(),""))</f>
        <v>NORMA</v>
      </c>
      <c r="AV300" s="9" t="n">
        <v>0.75</v>
      </c>
      <c r="AW300" s="10" t="str">
        <f aca="false">IF(AV300="","",IF(AND(AV300&gt;=-1,AV300&lt;=-0.5),"-1 a -0,5",IF(AND(AV300&gt;-0.5,AV300&lt;=0),"De -0,5 a 0",IF(AND(AV300&gt;=0.25,AV300&lt;=0.75),"0,25 a 0,75",IF(AND(AV300&gt;=1,AV300&lt;=1.5),"1 a 1,5",IF(AND(AV300&gt;=1.75,AV300&lt;=2.25),"1,75 a 2,25",IF(AND(AV300&gt;=2.5,AV300&lt;=3),"2,5 a 3",IF(AND(AV300&gt;=3.25,AV300&lt;=3.75),"3,25 a 3,75","Fuera de rango"))))))))</f>
        <v>0,25 a 0,75</v>
      </c>
      <c r="AX300" s="10" t="str">
        <f aca="false">IF(AW300="","",IF(OR(AW300="-1 a -0,5",AW300="-1 a -0.5"),1,IF(OR(AW300="De -0,5 a 0",AW300="-0,5 a 0",AW300="De -0.5 a 0"),2,IF(OR(AW300="0,25 a 0,75",AW300="0.25 a 0.75"),"NORMA",IF(OR(AW300="1 a 1,5",AW300="1 a 1.5"),3,IF(OR(AW300="1,75 a 2,25",AW300="1.75 a 2.25"),4,IF(OR(AW300="2,5 a 3",AW300="2.5 a 3"),5,IF(OR(AW300="3,25 a 3,75",AW300="3.25 a 3.75"),6,""))))))))</f>
        <v>NORMA</v>
      </c>
      <c r="AY300" s="9" t="n">
        <v>-1</v>
      </c>
      <c r="AZ300" s="10" t="str">
        <f aca="false">IF(AY300="","",IF(AND(AY300&gt;=-20,AY300&lt;=-9.5),"-20 a -9,5",IF(AND(AY300&gt;=-9,AY300&lt;=-6.5),"-9 a -6,5",IF(AY300=-6,"-6",IF(AND(AY300&gt;=-5.5,AY300&lt;=-3),"-5,5 a -3",IF(AND(AY300&gt;=-2.5,AY300&lt;=0),"-2,5 a 0",IF(AND(AY300&gt;=0.5,AY300&lt;=3),"0,5 a 3",IF(AND(AY300&gt;=3.5,AY300&lt;=6),"3,5 a 6","Fuera de rango"))))))))</f>
        <v>-2,5 a 0</v>
      </c>
      <c r="BA300" s="11" t="n">
        <f aca="false">IF(AZ300="","",IF(AZ300="-20 a -9,5",1,IF(AZ300="-9 a -6,5",2,IF(AZ300="-6","NORMA",IF(AZ300="-5,5 a -3",3,IF(AZ300="-2,5 a 0",4,IF(AZ300="0,5 a 3",5,IF(AZ300="3,5 a 6",6,""))))))))</f>
        <v>4</v>
      </c>
      <c r="BB300" s="9" t="n">
        <v>11</v>
      </c>
      <c r="BC300" s="10" t="str">
        <f aca="false" t="array" ref="BC300">IF(BB300="","",_xlfn.IFS(AND(BB300&gt;=0,BB300&lt;=2),"0 a 2",AND(BB300&gt;=2.5,BB300&lt;=4.5),"2,5 a 4,5",AND(BB300&gt;=5,BB300&lt;=7),"5 a 7",AND(BB300&gt;=7.5,BB300&lt;=9.5),"7,5 a 9,5",AND(BB300&gt;=10,BB300&lt;=12),"10 a 12",AND(BB300&gt;=12.5,BB300&lt;=14.5),"12,5 a 14,5",BB300=15,"15",AND(BB300&gt;=15.5,BB300&lt;=17.5),"15,5 a 17,5",AND(BB300&gt;=18,BB300&lt;=20),"18 a 20",AND(BB300&gt;=20.5,BB300&lt;=22.5),"20,5 a 22,5",AND(BB300&gt;=23,BB300&lt;=25),"23 a 25",TRUE(),"Fuera de rango"))</f>
        <v>10 a 12</v>
      </c>
      <c r="BD300" s="11" t="n">
        <f aca="false" t="array" ref="BD300">IF(BC300="","",_xlfn.IFS(BC300="0 a 2",1,BC300="2,5 a 4,5",2,BC300="5 a 7",3,BC300="7,5 a 9,5",4,BC300="10 a 12",5,BC300="12,5 a 14,5",6,BC300="15","NORMA",BC300="15,5 a 17,5",7,BC300="18 a 20",8,BC300="20,5 a 22,5",9,BC300="23 a 25",10,TRUE(),"Fuera de rango"))</f>
        <v>5</v>
      </c>
      <c r="BE300" s="9" t="n">
        <v>26</v>
      </c>
      <c r="BF300" s="10" t="str">
        <f aca="false">IF(BE300="","",IF(AND(BE300&gt;=-20,BE300&lt;=-10),"-20 a -10",IF(AND(BE300&gt;=-9.5,BE300&lt;=0.5),"-9,5 a 0,5",IF(AND(BE300&gt;=1,BE300&lt;=11),"1 a 11",IF(AND(BE300&gt;=11.5,BE300&lt;=20.5),"11,5 a 20,5",IF(BE300=21,"21",IF(AND(BE300&gt;=21.5,BE300&lt;=31.5),"21,5 a 31,5",IF(AND(BE300&gt;=32,BE300&lt;=42),"32 a 42","Fuera de rango"))))))))</f>
        <v>21,5 a 31,5</v>
      </c>
      <c r="BG300" s="11" t="n">
        <f aca="false">IF(BF300="","",IF(BF300="-20 a -10",1,IF(BF300="-9,5 a 0,5",2,IF(BF300="1 a 11",3,IF(BF300="11,5 a 20,5",4,IF(BF300="21","NORMA",IF(BF300="21,5 a 31,5",5,IF(BF300="32 a 42",6,""))))))))</f>
        <v>5</v>
      </c>
      <c r="BH300" s="9" t="n">
        <v>5</v>
      </c>
      <c r="BI300" s="10" t="str">
        <f aca="false">IF(BH300="","",IF(AND(BH300&gt;=-20,BH300&lt;=-15),"-20 a -15",IF(AND(BH300&gt;=-14.5,BH300&lt;=-9.5),"-14,5 a -9,5",IF(AND(BH300&gt;=-9,BH300&lt;=-4),"-9 a -4",IF(AND(BH300&gt;=-3.5,BH300&lt;=2.5),"-3,5 a 2,5",IF(AND(BH300&gt;=3,BH300&lt;=8),"3 a 8",IF(AND(BH300&gt;=8.5,BH300&lt;=14.5),"8,5 a 14,5",IF(BH300=15,"15",IF(AND(BH300&gt;=15.5,BH300&lt;=20.5),"15,5 a 20,5",IF(AND(BH300&gt;=21,BH300&lt;=26),"21 a 26","Fuera de rango"))))))))))</f>
        <v>3 a 8</v>
      </c>
      <c r="BJ300" s="11" t="n">
        <f aca="false">IF(BI300="","",IF(BI300="-20 a -15",1,IF(BI300="-14,5 a -9,5",2,IF(BI300="-9 a -4",3,IF(BI300="-3,5 a 2,5",4,IF(BI300="3 a 8",5,IF(BI300="8,5 a 14,5",6,IF(BI300="15","NORMA",IF(BI300="15,5 a 20,5",7,IF(BI300="21 a 26",8,IF(BI300="26,5 a 31,5",9,"")))))))))))</f>
        <v>5</v>
      </c>
      <c r="BK300" s="9" t="n">
        <v>0</v>
      </c>
      <c r="BL300" s="10" t="str">
        <f aca="false">IF(BK300="","",IF(AND(BK300&gt;=0,BK300&lt;=2),"0 - 2",IF(AND(BK300&gt;=2.5,BK300&lt;=4.5),"2,5 - 4,5",IF(AND(BK300&gt;=5,BK300&lt;=7),"5 - 7",IF(AND(BK300&gt;=7.5,BK300&lt;=9.5),"7,5 - 9,5",IF(AND(BK300&gt;=10,BK300&lt;=12),"10 - 12",IF(AND(BK300&gt;=12.5,BK300&lt;=13.5),"12,5 - 13,5",IF(BK300=14,"14",IF(AND(BK300&gt;=14.5,BK300&lt;=16.5),"14,5 - 16,5",IF(AND(BK300&gt;=17,BK300&lt;=19),"17 - 19",IF(AND(BK300&gt;=19.5,BK300&lt;=21.5),"19,5 - 21,5",IF(AND(BK300&gt;=22,BK300&lt;=24),"22 - 24",IF(AND(BK300&gt;=24.5,BK300&lt;=26.5),"24,5 - 26,5",IF(AND(BK300&gt;=27,BK300&lt;=29),"27 - 29",IF(AND(BK300&gt;=29.5,BK300&lt;=30),"29,5 - 30","Fuera de rango")))))))))))))))</f>
        <v>0 - 2</v>
      </c>
      <c r="BM300" s="11" t="n">
        <f aca="false">IF(BL300="","",IF(BL300="0 - 2",1,IF(BL300="2,5 - 4,5",2,IF(BL300="5 - 7",3,IF(BL300="7,5 - 9,5",4,IF(BL300="10 - 12",5,IF(BL300="12,5 - 13,5",6,IF(BL300="14","NORMA",IF(BL300="14,5 - 16,5",7,IF(BL300="17 - 19",8,IF(BL300="19,5 - 21,5",9,IF(BL300="22 - 24",10,IF(BL300="24,5 - 26,5",11,IF(BL300="27 - 29",12,IF(BL300="29,5 - 30",13,"")))))))))))))))</f>
        <v>1</v>
      </c>
      <c r="BN300" s="9" t="n">
        <v>20</v>
      </c>
      <c r="BO300" s="11" t="str">
        <f aca="false">IF(BN300="","",IF(AND(BN300&gt;=-20,BN300&lt;=-10),"-20 a -10",IF(AND(BN300&gt;=-9.5,BN300&lt;=0.5),"-9,5 a 0,5",IF(AND(BN300&gt;=1,BN300&lt;=11),"1 a 11",IF(AND(BN300&gt;=11.5,BN300&lt;=21.5),"11,5 a 21,5",IF(BN300=22,"22",IF(AND(BN300&gt;=22.5,BN300&lt;=32.5),"22,5 a 32,5",IF(AND(BN300&gt;=33,BN300&lt;=43),"33 a 43","Fuera de rango"))))))))</f>
        <v>11,5 a 21,5</v>
      </c>
      <c r="BP300" s="11" t="n">
        <f aca="false">IF(BO300="","",IF(BO300="-20 a -10",1,IF(BO300="-9,5 a 0,5",2,IF(BO300="1 a 11",3,IF(BO300="11,5 a 21,5",4,IF(BO300="22","NORMA",IF(BO300="22,5 a 32,5",5,IF(BO300="33 a 43",6,""))))))))</f>
        <v>4</v>
      </c>
      <c r="BQ300" s="9" t="n">
        <v>14</v>
      </c>
      <c r="BR300" s="10" t="str">
        <f aca="false">IF(BQ300="","",IF(AND(BQ300&gt;=-20,BQ300&lt;=-15),"-20 a -15",IF(AND(BQ300&gt;=-14.5,BQ300&lt;=-9.5),"-14,5 a -9,5",IF(AND(BQ300&gt;=-9,BQ300&lt;=-4),"-9 a -4",IF(AND(BQ300&gt;=-3.5,BQ300&lt;=2.5),"-3,5 a 2,5",IF(AND(BQ300&gt;=3,BQ300&lt;=8),"3 a 8",IF(AND(BQ300&gt;=8.5,BQ300&lt;=13.5),"8,5 a 13,5",IF(AND(BQ300&gt;=14,BQ300&lt;=17.5),"14 a 17,5",IF(BQ300=18,"18",IF(AND(BQ300&gt;=18.5,BQ300&lt;=23.5),"18,5 a 23,5",IF(AND(BQ300&gt;=24,BQ300&lt;=29),"24 a 29",IF(AND(BQ300&gt;=29.5,BQ300&lt;=34.5),"29,5 a 34,5",IF(AND(BQ300&gt;=35,BQ300&lt;=40),"35 a 40","Fuera de rango")))))))))))))</f>
        <v>14 a 17,5</v>
      </c>
      <c r="BS300" s="11" t="n">
        <f aca="false">IF(BR300="","",IF(BR300="-20 a -15",1,IF(BR300="-14,5 a -9,5",2,IF(BR300="-9 a -4",3,IF(BR300="-3,5 a 2,5",4,IF(BR300="3 a 8",5,IF(BR300="8,5 a 13,5",6,IF(BR300="14 a 17,5",7,IF(BR300="18","NORMA",IF(BR300="18,5 a 23,5",8,IF(BR300="24 a 29",9,IF(BR300="29,5 a 34,5",10,IF(BR300="35 a 40",11,"")))))))))))))</f>
        <v>7</v>
      </c>
      <c r="BT300" s="9" t="n">
        <v>0</v>
      </c>
      <c r="BU300" s="10" t="str">
        <f aca="false">IF(BT300="","",IF(AND(BT300&gt;=-20,BT300&lt;=-18),"-20 a -18",IF(AND(BT300&gt;=-17.5,BT300&lt;=-15.5),"-17,5 a -15,5",IF(AND(BT300&gt;=-15,BT300&lt;=-13),"-15 a -13",IF(AND(BT300&gt;=-12.5,BT300&lt;=-10.5),"-12,5 a -10,5",IF(AND(BT300&gt;=-10,BT300&lt;=-8),"-10 a -8",IF(AND(BT300&gt;=-7.5,BT300&lt;=-5.5),"-7,5 a -5,5",IF(AND(BT300&gt;=-5,BT300&lt;=-3),"-5 a -3",IF(AND(BT300&gt;=-2.5,BT300&lt;=-0.5),"-2,5 a -0,5",IF(BT300=0,"0",IF(AND(BT300&gt;=0.5,BT300&lt;=2.5),"0,5 a 2,5",IF(AND(BT300&gt;=3,BT300&lt;=5),"3 a 5",IF(AND(BT300&gt;=5.5,BT300&lt;=7.5),"5,5 a 7,5",IF(AND(BT300&gt;=8,BT300&lt;=10),"8 a 10",IF(AND(BT300&gt;=10.5,BT300&lt;=12.5),"10,5 a 12,5",IF(AND(BT300&gt;=13,BT300&lt;=15),"13 a 15",IF(AND(BT300&gt;=15.5,BT300&lt;=17.5),"15,5 a 17,5",IF(AND(BT300&gt;=18,BT300&lt;=20),"18 a 20","Fuera de rango"))))))))))))))))))</f>
        <v>0</v>
      </c>
      <c r="BV300" s="11" t="str">
        <f aca="false">IF(BT300="","",IF(BT300=0,"NORMA",IF(AND(BT300&gt;=-20,BT300&lt;=-18),2,IF(AND(BT300&gt;=-17.5,BT300&lt;=-15.5),2,IF(AND(BT300&gt;=-15,BT300&lt;=-13),3,IF(AND(BT300&gt;=-12.5,BT300&lt;=-10.5),4,IF(AND(BT300&gt;=-10,BT300&lt;=-8),5,IF(AND(BT300&gt;=-7.5,BT300&lt;=-5.5),6,IF(AND(BT300&gt;=-5,BT300&lt;=-3),7,IF(AND(BT300&gt;=-2.5,BT300&lt;=-0.5),8,IF(AND(BT300&gt;=0.5,BT300&lt;=2.5),9,IF(AND(BT300&gt;=3,BT300&lt;=5),10,IF(AND(BT300&gt;=5.5,BT300&lt;=7.5),11,IF(AND(BT300&gt;=8,BT300&lt;=10),12,IF(AND(BT300&gt;=10.5,BT300&lt;=12.5),13,IF(AND(BT300&gt;=13,BT300&lt;=15),14,IF(AND(BT300&gt;=15.5,BT300&lt;=17.5),15,IF(AND(BT300&gt;=18,BT300&lt;=20),16,"Fuera de rango"))))))))))))))))))</f>
        <v>NORMA</v>
      </c>
      <c r="BW300" s="9" t="n">
        <v>-6.5</v>
      </c>
      <c r="BX300" s="10" t="n">
        <f aca="false">18.5- (0.3*H300)</f>
        <v>16.1</v>
      </c>
      <c r="BY300" s="10" t="n">
        <f aca="false">(BW300)-(BX300)</f>
        <v>-22.6</v>
      </c>
      <c r="BZ300" s="10" t="str">
        <f aca="false">IF(BY300="","",IF(BY300&lt;-27.5,"De -30 a -28",IF(BY300&lt;-25,"De -27,5 a -25,5",IF(BY300&lt;-22.5,"De -25 a -23",IF(BY300&lt;-20,"De -22,5 a -20,5",IF(BY300&lt;-17.5,"De -20 a -18",IF(BY300&lt;-15,"De -17,5 a -15,5",IF(BY300&lt;-12.5,"De -15 a -13",IF(BY300&lt;-10,"De -12,5 a -10,5",IF(BY300&lt;-7.5,"De -10 a -8",IF(BY300&lt;-5,"De -7,5 a -5,5",IF(BY300&lt;-2.5,"De -5 a -3",IF(BY300&lt;0,"De -2,5 a -0,5",IF(BY300&lt;2.5,"De 0 a 2",IF(BY300&lt;5,"De 2,5 a 4,5",IF(BY300&lt;7.5,"De 5 a 7",IF(BY300&lt;10,"De 7,5 a 9,5",IF(BY300&lt;12.5,"De 10 a 12",IF(BY300&lt;15,"De 12,5 a 14,5",IF(BY300&lt;17.5,"De 15 a 17",IF(BY300&lt;20,"De 17,5 a 19,5",IF(BY300&lt;22.5,"De 20 a 22",IF(BY300&lt;25,"De 22,5 a 24,5",IF(BY300&lt;27.5,"De 25 a 27","De 27,5 a 30"))))))))))))))))))))))))</f>
        <v>De -25 a -23</v>
      </c>
      <c r="CA300" s="12" t="n">
        <f aca="false">IF(BY300="","",IF(BY300&lt;=-28,1,IF(BY300&lt;=-25.5,2,IF(BY300&lt;=-23,3,IF(BY300&lt;=-20.5,4,IF(BY300&lt;=-18,5,IF(BY300&lt;=-15.5,6,IF(BY300&lt;=-13,7,IF(BY300&lt;=-10.5,8,IF(BY300&lt;=-8,9,IF(BY300&lt;=-5.5,10,IF(BY300&lt;=-3,11,IF(BY300&lt;=-0.5,12,IF(BY300&lt;=2,13,IF(BY300&lt;=4.5,14,IF(BY300&lt;=7,15,IF(BY300&lt;=9.5,16,IF(BY300&lt;=12,17,IF(BY300&lt;=14.5,18,IF(BY300&lt;=17,19,IF(BY300&lt;=19.5,20,IF(BY300&lt;=22,21,IF(BY300&lt;=24.5,22,IF(BY300&lt;=27,23,IF(BY300&lt;=30,24,"Fuera de rango")))))))))))))))))))))))))</f>
        <v>4</v>
      </c>
      <c r="CB300" s="9" t="n">
        <v>-6.25</v>
      </c>
      <c r="CC300" s="10" t="n">
        <f aca="false">18.5- (0.3*H300)</f>
        <v>16.1</v>
      </c>
      <c r="CD300" s="10" t="n">
        <f aca="false">(CB300)-(CC300)</f>
        <v>-22.35</v>
      </c>
      <c r="CE300" s="10" t="str">
        <f aca="false">IF(CD300="","",IF(CD300&lt;-27.5,"De -30 a -28",IF(CD300&lt;-25,"De -27,5 a -25,5",IF(CD300&lt;-22.5,"De -25 a -23",IF(CD300&lt;-20,"De -22,5 a -20,5",IF(CD300&lt;-17.5,"De -20 a -18",IF(CD300&lt;-15,"De -17,5 a -15,5",IF(CD300&lt;-12.5,"De -15 a -13",IF(CD300&lt;-10,"De -12,5 a -10,5",IF(CD300&lt;-7.5,"De -10 a -8",IF(CD300&lt;-5,"De -7,5 a -5,5",IF(CD300&lt;-2.5,"De -5 a -3",IF(CD300&lt;0,"De -2,5 a -0,5",IF(CD300&lt;=2,"De 0 a 2",IF(CD300&lt;=4.5,"De 2,5 a 4,5",IF(CD300&lt;=7,"De 5 a 7",IF(CD300&lt;=9.5,"De 7,5 a 9,5",IF(CD300&lt;=12,"De 10 a 12",IF(CD300&lt;=14.5,"De 12,5 a 14,5",IF(CD300&lt;=17,"De 15 a 17",IF(CD300&lt;=19.5,"De 17,5 a 19,5",IF(CD300&lt;=22,"De 20 a 22",IF(CD300&lt;=24.5,"De 22,5 a 24,5",IF(CD300&lt;=27,"De 25 a 27","De 27,5 a 30"))))))))))))))))))))))))</f>
        <v>De -22,5 a -20,5</v>
      </c>
      <c r="CF300" s="12" t="n">
        <f aca="false">IF(CD300="","",IF(CD300&lt;-27.5,1,IF(CD300&lt;-25,2,IF(CD300&lt;-22.5,3,IF(CD300&lt;-20,4,IF(CD300&lt;-17.5,5,IF(CD300&lt;-15,6,IF(CD300&lt;-12.5,7,IF(CD300&lt;-10,8,IF(CD300&lt;-7.5,9,IF(CD300&lt;-5,10,IF(CD300&lt;-2.5,11,IF(CD300&lt;0,12,IF(CD300&lt;2.5,13,IF(CD300&lt;5,14,IF(CD300&lt;7.5,15,IF(CD300&lt;10,16,IF(CD300&lt;12.5,17,IF(CD300&lt;15,18,IF(CD300&lt;17.5,19,IF(CD300&lt;20,20,IF(CD300&lt;22.5,21,IF(CD300&lt;25,22,IF(CD300&lt;27.5,23,24))))))))))))))))))))))))</f>
        <v>4</v>
      </c>
      <c r="CG300" s="9" t="n">
        <v>-3.5</v>
      </c>
      <c r="CH300" s="10" t="str">
        <f aca="false">IF(CG300="","",IF(AND(CG300&gt;=-10,CG300&lt;=-9.5),"-10 a -9,5",IF(AND(CG300&gt;-9.5,CG300&lt;=-8.5),"-9 a -8,5",IF(AND(CG300&gt;-8.5,CG300&lt;=-7.5),"-8 a -7,5",IF(AND(CG300&gt;-7.5,CG300&lt;=-6.5),"-7 a -6,5",IF(AND(CG300&gt;-6.5,CG300&lt;=-5.5),"-6 a -5,5",IF(AND(CG300&gt;-5.5,CG300&lt;=-4.5),"-5 a -4,5",IF(AND(CG300&gt;-4.5,CG300&lt;=-3.5),"-4 a -3,5",IF(AND(CG300&gt;-3.5,CG300&lt;=-2.5),"-3 a -2,5",IF(CG300=-2.25,"-2,25",IF(AND(CG300&gt;-2.5,CG300&lt;=-1.5),"-2 a -1,5",IF(AND(CG300&gt;-1.5,CG300&lt;=-0.5),"-1 a -0,5",IF(AND(CG300&gt;-0.5,CG300&lt;=0.5),"0 a 0,5",IF(AND(CG300&gt;0.5,CG300&lt;=1.5),"1 a 1,5",IF(AND(CG300&gt;1.5,CG300&lt;=2.5),"2 a 2,5",IF(AND(CG300&gt;2.5,CG300&lt;=3.5),"3 a 3,5",IF(AND(CG300&gt;3.5,CG300&lt;=4.5),"4 a 4,5",IF(AND(CG300&gt;4.5,CG300&lt;=5.5),"5 a 5,5",IF(AND(CG300&gt;5.5,CG300&lt;=6.5),"6 a 6,5",IF(AND(CG300&gt;6.5,CG300&lt;=7.5),"7 a 7,5",IF(AND(CG300&gt;7.5,CG300&lt;=8.5),"8 a 8,5",IF(AND(CG300&gt;8.5,CG300&lt;=9.5),"9 a 9,5",IF(CG300&gt;=10,"10","Fuera de rango")))))))))))))))))))))))</f>
        <v>-4 a -3,5</v>
      </c>
      <c r="CI300" s="11" t="n">
        <f aca="false">IF(CG300="","",IF(CG300=-2.25,"NORMA",IF(CG300&lt;=-9.5,1,IF(CG300&lt;=-8.5,2,IF(CG300&lt;=-7.5,3,IF(CG300&lt;=-6.5,4,IF(CG300&lt;=-5.5,5,IF(CG300&lt;=-4.5,6,IF(CG300&lt;=-3.5,7,IF(CG300&lt;=-2.5,8,IF(CG300&lt;=-1.5,9,IF(CG300&lt;=-0.5,10,IF(CG300&lt;=0.5,11,IF(CG300&lt;=1.5,12,IF(CG300&lt;=2.5,13,IF(CG300&lt;=3.5,14,IF(CG300&lt;=4.5,15,IF(CG300&lt;=5.5,16,IF(CG300&lt;=6.5,17,IF(CG300&lt;=7.5,18,IF(CG300&lt;=8.5,19,IF(CG300&lt;=9.5,20,IF(CG300=10,21,"Fuera de rango")))))))))))))))))))))))</f>
        <v>7</v>
      </c>
      <c r="CJ300" s="9" t="n">
        <v>2</v>
      </c>
      <c r="CK300" s="10" t="str">
        <f aca="false">IF(CJ300="","",IF(AND(CJ300&gt;=-6,CJ300&lt;=-5.5),"-6 a -5,5",IF(AND(CJ300&gt;-5.5,CJ300&lt;=-4.5),"-5 a -4,5",IF(AND(CJ300&gt;-4.5,CJ300&lt;=-3.5),"-4 a -3,5",IF(AND(CJ300&gt;-3.5,CJ300&lt;=-2.5),"-3 a -2,5",IF(AND(CJ300&gt;-2.5,CJ300&lt;=-1.5),"-2 a -1,5",IF(AND(CJ300&gt;-1.5,CJ300&lt;=-0.5),"-1 a -0,5",IF(AND(CJ300&gt;-0.5,CJ300&lt;=0.5),"0 a 0,5",IF(AND(CJ300&gt;0.5,CJ300&lt;=1.5),"1 a 1,5",IF(AND(CJ300&gt;1.5,CJ300&lt;2.5),"2",IF(AND(CJ300&gt;=2.5,CJ300&lt;=3),"2,5 a 3",IF(AND(CJ300&gt;3,CJ300&lt;=4),"3,5 a 4",IF(AND(CJ300&gt;4,CJ300&lt;=5),"4,5 a 5",IF(AND(CJ300&gt;5,CJ300&lt;=6),"5,5 a 6",IF(AND(CJ300&gt;6,CJ300&lt;=7),"6,5 a 7",IF(AND(CJ300&gt;7,CJ300&lt;=8),"7,5 a 8",IF(AND(CJ300&gt;8,CJ300&lt;=9.5),"8,5 a 9,5",IF(CJ300=10,"10","Fuera de rango"))))))))))))))))))</f>
        <v>2</v>
      </c>
      <c r="CL300" s="11" t="str">
        <f aca="false">IF(CK300="","",IF(OR(CK300="-6 a -5,5",CK300="-6 - -5,5"),1,IF(OR(CK300="-5 a -4,5",CK300="-5 - -4,5"),2,IF(OR(CK300="-4 a -3,5",CK300="-4 - -3,5"),3,IF(OR(CK300="-3 a -2,5",CK300="-3 - -2,5"),4,IF(OR(CK300="-2 a -1,5",CK300="-2 - -1,5"),5,IF(OR(CK300="-1 a -0,5",CK300="-1 - -0,5"),6,IF(OR(CK300="0 a 0,5",CK300="0 - 0,5"),7,IF(OR(CK300="1 a 1,5",CK300="1 - 1,5"),8,IF(CK300="2","NORMA",IF(OR(CK300="2,5 a 3",CK300="2,5 - 3"),9,IF(OR(CK300="3,5 a 4",CK300="3,5 - 4"),10,IF(OR(CK300="4,5 a 5",CK300="4,5 - 5"),11,IF(OR(CK300="5,5 a 6",CK300="5,5 - 6"),12,IF(OR(CK300="6,5 a 7",CK300="6,5 - 7"),13,IF(OR(CK300="7,5 a 8",CK300="7,5 - 8"),14,IF(OR(CK300="8,5 a 9",CK300="8,5 - 9,5",CK300="9 a 9,5"),15,IF(CK300="10",15,IF(OR(CK300="0,5 a 1",CK300="0,5 - 1"),7,"Fuera de rango")))))))))))))))))))</f>
        <v>NORMA</v>
      </c>
      <c r="CN300" s="10" t="str">
        <f aca="false">IF(CM300=0,"0", " ")</f>
        <v>0</v>
      </c>
      <c r="CO300" s="10" t="str">
        <f aca="false">IF(CM300&gt;0,"EME"," ")</f>
        <v> </v>
      </c>
      <c r="CQ300" s="10" t="str">
        <f aca="false">IF(CP300&gt;0,"0", " ")</f>
        <v> </v>
      </c>
      <c r="CR300" s="10" t="str">
        <f aca="false">IF(CP300&gt;0,"EME"," ")</f>
        <v> </v>
      </c>
      <c r="CS300" s="9" t="n">
        <v>2.75</v>
      </c>
      <c r="CT300" s="10" t="str">
        <f aca="false">IF(CS300&gt;0,"1", " ")</f>
        <v>1</v>
      </c>
      <c r="CU300" s="10" t="str">
        <f aca="false">IF(CS300&gt;0,"HIP"," ")</f>
        <v>HIP</v>
      </c>
      <c r="CV300" s="9" t="n">
        <v>2.75</v>
      </c>
      <c r="CW300" s="10" t="str">
        <f aca="false">IF(CV300&gt;0,"1", " ")</f>
        <v>1</v>
      </c>
      <c r="CX300" s="10" t="str">
        <f aca="false">IF(CV300&gt;0,"HIP"," ")</f>
        <v>HIP</v>
      </c>
      <c r="CY300" s="9" t="n">
        <v>0</v>
      </c>
      <c r="DB300" s="9" t="n">
        <v>0</v>
      </c>
      <c r="DC300" s="11" t="str">
        <f aca="false">IF(DB300&lt;0,"2"," ")</f>
        <v> </v>
      </c>
      <c r="DD300" s="11" t="str">
        <f aca="false">IF(DB300&lt;0,"MIO"," ")</f>
        <v> </v>
      </c>
      <c r="DE300" s="9" t="n">
        <v>0</v>
      </c>
      <c r="DF300" s="10" t="str">
        <f aca="false">IF(DE300&lt;0,"3"," ")</f>
        <v> </v>
      </c>
      <c r="DG300" s="10" t="str">
        <f aca="false">IF(DE300&lt;0,"AST"," ")</f>
        <v> </v>
      </c>
      <c r="DH300" s="9" t="n">
        <v>0</v>
      </c>
      <c r="DI300" s="10" t="str">
        <f aca="false">IF(DH300&lt;0,"3"," ")</f>
        <v> </v>
      </c>
      <c r="DJ300" s="10" t="str">
        <f aca="false">IF(DH300&lt;0,"AST"," ")</f>
        <v> </v>
      </c>
      <c r="DK300" s="9" t="n">
        <v>0</v>
      </c>
      <c r="DL300" s="10" t="str">
        <f aca="false">IF(DK300&gt;0,"4"," ")</f>
        <v> </v>
      </c>
      <c r="DM300" s="10" t="str">
        <f aca="false">IF(DK300&gt;0,"PRE"," ")</f>
        <v> </v>
      </c>
      <c r="DN300" s="9" t="n">
        <v>0</v>
      </c>
      <c r="DO300" s="10" t="str">
        <f aca="false">IF(DN300&gt;0,"4"," ")</f>
        <v> </v>
      </c>
      <c r="DP300" s="10" t="str">
        <f aca="false">IF(DN300&gt;0,"PRE"," ")</f>
        <v> </v>
      </c>
      <c r="DS300" s="12" t="str">
        <f aca="false">CONCATENATE(CO300,CU300,DA300,DG300,DM300)</f>
        <v> HIP  </v>
      </c>
      <c r="DT300" s="10" t="e">
        <f aca="false" t="array" ref="DT300">_xlfn.IFS(DS300="EME    ","0", DS300=" HIP   ","1", DS300="  MIO  ","2", DS300="   AST ","3", DS300="    PRE","4", DS300="EME   PRE","5", DS300=" HIP  PRE","6", DS300=" HIP AST ","7", DS300="  MIO PRE","8", DS300="  MIOAST ","9", DS300="   ASTPRE","10",DS300=" HIP ASTPRE","11", DS300="  MIOASTPRE","12", DS300="     ","0")</f>
        <v>#N/A</v>
      </c>
      <c r="DV300" s="1" t="e">
        <f aca="false" t="array" ref="DV300">_xlfn.IFS(DU300="SI","2", DU300="NO","1")</f>
        <v>#N/A</v>
      </c>
      <c r="DX300" s="11" t="str">
        <f aca="false">IF(DW300=0,"1","2")</f>
        <v>1</v>
      </c>
      <c r="DY300" s="11" t="str">
        <f aca="false" t="array" ref="DY300">_xlfn.IFS(DW300=0,"0", DW300=0.25, "1", DW300=0.5,"2", DW300=0.75,"3", DW300=1,"4",DW300=1.25,"5", DW300=1.5,"6", DW300=1.75,"7", DW300=2,"8")</f>
        <v>0</v>
      </c>
      <c r="EA300" s="11" t="str">
        <f aca="false">IF(DZ300=0,"1","2")</f>
        <v>1</v>
      </c>
      <c r="EB300" s="11" t="str">
        <f aca="false" t="array" ref="EB300">_xlfn.IFS(DZ300=0,"0", DZ300=0.25, "1", DZ300=0.5,"2", DZ300=0.75,"3", DZ300=1,"4",DZ300=1.25,"5", DZ300=1.5,"6", DZ300=1.75,"7", DZ300=2,"8")</f>
        <v>0</v>
      </c>
      <c r="ED300" s="10" t="str">
        <f aca="false">IF(EC300=0,"1","2")</f>
        <v>1</v>
      </c>
      <c r="EE300" s="11" t="str">
        <f aca="false" t="array" ref="EE300">_xlfn.IFS(EC300=0,"0", EC300=-0.25, "1", EC300=-0.5,"2", EC300=-0.75,"3", EC300=-1,"4",EC300=-1.25,"5", EC300=-1.5,"6", EC300=-1.75,"7", EC300=-2,"8", EC300=-2.25,"9",EC300=-2.5,"10", EC300=-2.75,"11", EC300=-3,"12", EC300=-3.25,"13", EC300=-3.5,"14", EC300=-3.75,"15",EC300=-4,"16")</f>
        <v>0</v>
      </c>
      <c r="EG300" s="10" t="str">
        <f aca="false">IF(EF300=0,"1","2")</f>
        <v>1</v>
      </c>
      <c r="EH300" s="11" t="str">
        <f aca="false" t="array" ref="EH300">_xlfn.IFS(EF300=0,"0", EF300=-0.25, "1", EF300=-0.5,"2", EF300=-0.75,"3", EF300=-1,"4",EF300=-1.25,"5", EF300=-1.5,"6", EF300=-1.75,"7", EF300=-2,"8", EF300=-2.25,"9",EF300=-2.5,"10", EF300=-2.75,"11", EF300=-3,"12", EF300=-3.25,"13", EF300=-3.5,"14", EF300=-3.75,"15",EF300=-4,"16")</f>
        <v>0</v>
      </c>
      <c r="EJ300" s="11" t="str">
        <f aca="false">IF(EI300=0,"1","2")</f>
        <v>1</v>
      </c>
      <c r="EK300" s="11" t="str">
        <f aca="false" t="array" ref="EK300">_xlfn.IFS(EI300=0,"0", EI300=-0.25, "1", EI300=-0.5,"2", EI300=-0.75,"3", EI300=-1,"4",EI300=-1.25,"5", EI300=-1.5,"6", EI300=-1.75,"7", EI300=-2,"8", EI300=-2.25,"9", EI300=-2.25,"9",EI300=-2.5,"10", EI300=-2.75,"11", EI300=-3,"12", EI300=-3.25,"13", EI300=-3.5,"14", EI300=-3.75,"15",EI300=-4,"16", EI300=0.25, "17", EI300=0.5, "18")</f>
        <v>0</v>
      </c>
      <c r="EM300" s="11" t="str">
        <f aca="false">IF(EL300=0,"1","2")</f>
        <v>1</v>
      </c>
      <c r="EN300" s="11" t="str">
        <f aca="false" t="array" ref="EN300">_xlfn.IFS(EL300=0.25,"17",EL300=0.5,"18", EL300=0,"0", EL300=-0.25, "1", EL300=-0.5,"2", EL300=-0.75,"3", EL300=-1,"4",EL300=-1.25,"5", EL300=-1.5,"6", EL300=-1.75,"7", EL300=-2,"8",EL300= -2.25,"9",EL300=-2.5,"10",EL300= -2.75,"11",EL300= -3,"12",EL300= -3.25,"13",EL300= -3.5,"14",EL300= -3.75,"15",EL300=-4,"16")</f>
        <v>0</v>
      </c>
      <c r="EP300" s="11" t="str">
        <f aca="false">IF(EO300=0,"1","2")</f>
        <v>1</v>
      </c>
      <c r="EQ300" s="11" t="str">
        <f aca="false" t="array" ref="EQ300">_xlfn.IFS(EO300=0,"0", EO300=0.25, "1", EO300=0.5,"2", EO300=0.75,"3", EO300=1,"4",EO300=1.25,"5", EO300=1.5,"6", EO300=1.75,"7", EO300=2,"8", EO300=2.25,"9", EO300=2.25,"9",EO300=2.5,"10", EO300=2.75,"11", EO300=3,"12", EO300=3.25,"13", EO300=3.5,"14", EO300=3.75,"15",EO300=4,"16", EO300=-0.25, "17", bq=-0.5, "18")</f>
        <v>0</v>
      </c>
      <c r="ES300" s="11" t="str">
        <f aca="false">IF(ER300=0,"1","2")</f>
        <v>1</v>
      </c>
      <c r="ET300" s="11" t="str">
        <f aca="false" t="array" ref="ET300">_xlfn.IFS(ER300=0,"0", ER300=0.25, "1", ER300=0.5,"2", ER300=0.75,"3", ER300=1,"4",ER300=1.25,"5", ER300=1.5,"6", ER300=1.75,"7", ER300=2,"8", ER300=2.25,"9", ER300=2.25,"9",ER300=2.5,"10", ER300=2.75,"11", ER300=3,"12", ER300=3.25,"13", ER300=3.5,"14", ER300=3.75,"15",ER300=4,"16", ER300=-0.25, "17", bq=-0.5, "18")</f>
        <v>0</v>
      </c>
      <c r="EV300" s="14" t="e">
        <f aca="false">VLOOKUP(EU300,LEYENDA!$G$2:$H$8,2,TRUE())</f>
        <v>#N/A</v>
      </c>
      <c r="EW300" s="14" t="e">
        <f aca="false" t="array" ref="EW300">_xlfn.IFS(EV300="0-5","1", EV300="6-12","2", EV300="13-18","3", EV300="19-24","4", EV300="25-36","5", EV300="37-48","6", EV300="49-60","7")</f>
        <v>#N/A</v>
      </c>
    </row>
    <row r="301" customFormat="false" ht="13.5" hidden="false" customHeight="false" outlineLevel="0" collapsed="false">
      <c r="A301" s="1" t="n">
        <v>74</v>
      </c>
      <c r="B301" s="32" t="n">
        <v>6</v>
      </c>
      <c r="C301" s="33" t="n">
        <v>43743</v>
      </c>
      <c r="D301" s="6"/>
      <c r="E301" s="5" t="str">
        <f aca="false">VLOOKUP(A301,'286'!$A$3:$J$600,10,FALSE())</f>
        <v>RUÍZ RODRÍGUEZ, DANIEL</v>
      </c>
      <c r="F301" s="4" t="str">
        <f aca="false">VLOOKUP(A301,'286'!$A$3:$I$1768,3,FALSE())</f>
        <v>RURODA</v>
      </c>
      <c r="G301" s="6" t="n">
        <f aca="false">VLOOKUP(A301,'286'!$A$3:$I$1768,4,FALSE())</f>
        <v>39955</v>
      </c>
      <c r="H301" s="7" t="n">
        <f aca="false">YEAR(C301)-YEAR(G301)</f>
        <v>10</v>
      </c>
      <c r="I301" s="1" t="str">
        <f aca="false">VLOOKUP(H301,LEYENDA!$C$2:$D$6,2,TRUE())</f>
        <v>0-12</v>
      </c>
      <c r="J301" s="5" t="str">
        <f aca="false">VLOOKUP(A301,'286'!$A$3:$I$1768,7,FALSE())</f>
        <v>H</v>
      </c>
      <c r="K301" s="8" t="n">
        <f aca="false">VLOOKUP(A301,'286'!$A$3:$I$1768,2,FALSE())</f>
        <v>0</v>
      </c>
      <c r="L301" s="4" t="str">
        <f aca="false">VLOOKUP(A301,'286'!$A$3:$I$1768,8,FALSE())</f>
        <v>D</v>
      </c>
      <c r="M301" s="4" t="str">
        <f aca="false">VLOOKUP(A301,'286'!$A$3:$I$1768,9,FALSE())</f>
        <v>D</v>
      </c>
      <c r="N301" s="8" t="str">
        <f aca="false">IF(R301=O301, "MISMA","CONTRARIA")</f>
        <v>MISMA</v>
      </c>
      <c r="O301" s="8" t="str">
        <f aca="false" t="array" ref="O301">_xlfn.IFS(L301="D","1", L301="I","2")</f>
        <v>1</v>
      </c>
      <c r="P301" s="8" t="e">
        <f aca="false" t="array" ref="P301">_xlfn.IFS(K301="OD","1", K301="OI","2")</f>
        <v>#N/A</v>
      </c>
      <c r="Q301" s="1" t="str">
        <f aca="false" t="array" ref="Q301">_xlfn.IFS(J301="M","1", J301="H","2")</f>
        <v>2</v>
      </c>
      <c r="R301" s="8" t="str">
        <f aca="false" t="array" ref="R301">_xlfn.IFS(M301="D","1", M301="I","2")</f>
        <v>1</v>
      </c>
      <c r="S301" s="1" t="str">
        <f aca="false" t="array" ref="S301">_xlfn.IFS(N301="CONTRARIA", "1",N301= "MISMA","2")</f>
        <v>2</v>
      </c>
      <c r="T301" s="1" t="str">
        <f aca="false" t="array" ref="T301">_xlfn.IFS(I301="0-12","1", I301="13-24","2", I301="25-40","3", I301="41-60","4", I301="61-100","5")</f>
        <v>1</v>
      </c>
      <c r="U301" s="9" t="n">
        <v>-0.5</v>
      </c>
      <c r="V301" s="1" t="str">
        <f aca="false">IF(U301="","",IF(AND(U301&gt;=-9,U301&lt;=-6.5),"-9 a -6,5",IF(AND(U301&gt;=-6,U301&lt;=-3.5),"-6 a -3,5",IF(AND(U301&gt;=-3,U301&lt;=-1),"-3 a -1",IF(U301=-0.5,"-0,5",IF(AND(U301&gt;=0,U301&lt;=2.5),"0 a 2,5",IF(AND(U301&gt;=3,U301&lt;=5.5),"3 a 5,5",IF(AND(U301&gt;=6,U301&lt;=8.5),"6 a 8,5",IF(AND(U301&gt;=9,U301&lt;=20),"9 a 20","Fuera de rango")))))))))</f>
        <v>-0,5</v>
      </c>
      <c r="W301" s="11" t="str">
        <f aca="false">IF(V301="","",IF(V301="-9 a -6,5",2,IF(V301="-6 a -3,5",3,IF(V301="-3 a -1",4,IF(V301="-0,5","NORMA",IF(V301="0 a 2,5",5,IF(V301="3 a 5,5",6,IF(V301="6 a 8,5",7,IF(V301="9 a 20",8,"Fuera de rango")))))))))</f>
        <v>NORMA</v>
      </c>
      <c r="X301" s="9" t="n">
        <v>7</v>
      </c>
      <c r="Y301" s="11" t="str">
        <f aca="false">IF(X301="","",IF(AND(X301&gt;=0,X301&lt;=4),"0 a 4",IF(AND(X301&gt;=4.5,X301&lt;=8.5),"4,5 a 8,5",IF(X301=9,"9",IF(AND(X301&gt;=9.5,X301&lt;=13),"9,5 a 13",IF(AND(X301&gt;=13.5,X301&lt;=20),"13,5 a 20",IF(AND(X301&gt;=20.5,X301&lt;=35),"20,5 a 35","Fuera de rango")))))))</f>
        <v>4,5 a 8,5</v>
      </c>
      <c r="Z301" s="11" t="n">
        <f aca="false">IF(Y301="","",IF(Y301="0 a 4",1,IF(Y301="4,5 a 8,5",2,IF(Y301="9","NORMA",IF(Y301="9,5 a 13",3,IF(Y301="13,5 a 20",4,IF(Y301="20,5 a 35",5,"Fuera de rango")))))))</f>
        <v>2</v>
      </c>
      <c r="AA301" s="9" t="n">
        <v>15</v>
      </c>
      <c r="AB301" s="10" t="str">
        <f aca="false">IF(AA301="","",IF(AND(AA301&gt;=0,AA301&lt;=9),"0 a 9",IF(AND(AA301&gt;=9.5,AA301&lt;=18.5),"9,5 a 18,5",IF(AA301=19,"19",IF(AND(AA301&gt;=19.5,AA301&lt;=28),"19,5 a 28",IF(AND(AA301&gt;=28.5,AA301&lt;=40),"28,5 a 40","Fuera de rango"))))))</f>
        <v>9,5 a 18,5</v>
      </c>
      <c r="AC301" s="11" t="n">
        <f aca="false" t="array" ref="AC301">_xlfn.IFS(AB301="","",AB301="0 a 9",1,AB301="9,5 a 18,5",2,AB301="19","NORMA",AB301="19,5 a 28",3,AB301="28,5 a 40",4,TRUE(),"Fuera de rango")</f>
        <v>2</v>
      </c>
      <c r="AD301" s="9" t="n">
        <v>5</v>
      </c>
      <c r="AE301" s="10" t="str">
        <f aca="false">IF(AD301="","",IF(AND(AD301&gt;=-10,AD301&lt;=0),"De -10 a 0",IF(AND(AD301&gt;=0.5,AD301&lt;=9.5),"0,5 a 9,5",IF(AD301=10,"10",IF(AND(AD301&gt;=10.5,AD301&lt;=20),"10,5 a 20",IF(AND(AD301&gt;=20.5,AD301&lt;=40),"20,5 a 40","Fuera de rango"))))))</f>
        <v>0,5 a 9,5</v>
      </c>
      <c r="AF301" s="12" t="n">
        <f aca="false">IF(AD301="","",IF(AND(AD301&gt;=-10,AD301&lt;=0),1,IF(AND(AD301&gt;=0.5,AD301&lt;=9.5),2,IF(AD301=10,"NORMA",IF(AND(AD301&gt;=10.5,AD301&lt;=20),3,IF(AND(AD301&gt;=20.5,AD301&lt;=40),4,""))))))</f>
        <v>2</v>
      </c>
      <c r="AG301" s="9" t="n">
        <v>5</v>
      </c>
      <c r="AH301" s="10" t="str">
        <f aca="false">IF(AG301="","",IF(AND(AG301&gt;=0,AG301&lt;=4),"0 a 4",IF(AND(AG301&gt;=4.5,AG301&lt;=8.5),"4,5 a 8,5",IF(AG301=9,"9",IF(AND(AG301&gt;=9.5,AG301&lt;=13),"9,5 a 13",IF(AND(AG301&gt;=13.5,AG301&lt;=25),"13,5 a 25","Fuera de rango"))))))</f>
        <v>4,5 a 8,5</v>
      </c>
      <c r="AI301" s="10" t="n">
        <f aca="false">IF(AH301="","",IF(AH301="0 a 4",1,IF(AH301="4,5 a 8,5",2,IF(AH301="9","NORMA",IF(AH301="9,5 a 13",3,IF(AH301="13,5 a 25",4,""))))))</f>
        <v>2</v>
      </c>
      <c r="AJ301" s="9" t="n">
        <v>3</v>
      </c>
      <c r="AK301" s="10" t="str">
        <f aca="false">IF(AJ301="","",IF(AND(AJ301&gt;=-15,AJ301&lt;=-10.5),"-15 a -10,5",IF(AND(AJ301&gt;=-10,AJ301&lt;=-4),"-10 a -4",IF(AND(AJ301&gt;=-4.5,AJ301&lt;=0),"-4,5 a 0",IF(AND(AJ301&gt;=0.5,AJ301&lt;=4.5),"0,5 a 4,5",IF(AJ301=5,"5",IF(AND(AJ301&gt;=5.5,AJ301&lt;=10),"5,5 a 10",IF(AND(AJ301&gt;=10.5,AJ301&lt;=20),"10,5 a 20","Fuera de rango"))))))))</f>
        <v>0,5 a 4,5</v>
      </c>
      <c r="AL301" s="11" t="n">
        <f aca="false">IF(AK301="","",IF(AK301="-15 a -10,5",1,IF(AK301="-10 a -4",2,IF(AK301="-4,5 a 0",3,IF(AK301="0,5 a 4,5",4,IF(AK301="5","NORMA",IF(AK301="5,5 a 10",5,IF(AK301="10,5 a 20",6,"Error"))))))))</f>
        <v>4</v>
      </c>
      <c r="AM301" s="9" t="n">
        <v>0</v>
      </c>
      <c r="AN301" s="10" t="str">
        <f aca="false">IF(AM301="","",IF(AND(AM301&gt;=-7.5,AM301&lt;=-5.5),"-7,5 a -5,5",IF(AND(AM301&gt;=-5,AM301&lt;=-3),"-5 a -3",IF(AND(AM301&gt;=-2.5,AM301&lt;=-0.5),"-2,5 a -0,5",IF(AM301=0,"0,00",IF(AND(AM301&gt;=0.5,AM301&lt;=2.5),"0,5 a 2,5",IF(AND(AM301&gt;=3,AM301&lt;=5),"3 a 5",IF(AND(AM301&gt;=5.5,AM301&lt;=7.5),"5,5 a 7,5",IF(AND(AM301&gt;=8,AM301&lt;=10),"8 a 10","Fuera de rango")))))))))</f>
        <v>0,00</v>
      </c>
      <c r="AO301" s="11" t="str">
        <f aca="false">IF(AN301="","",IF(AN301="-7,5 a -5,5",1,IF(AN301="-5 a -3",2,IF(AN301="-2,5 a -0,5",3,IF(AN301="0,00","NORMA",IF(AN301="0,5 a 2,5",4,IF(AN301="3 a 5",5,IF(AN301="5,5 a 7,5",6,IF(AN301="8 a 10",7,"Error")))))))))</f>
        <v>NORMA</v>
      </c>
      <c r="AP301" s="9" t="n">
        <v>-4</v>
      </c>
      <c r="AQ301" s="10" t="str">
        <f aca="false">IF(AP301="","",IF(AND(AP301&gt;=-20,AP301&lt;=-9.5),"-20 a -9,5",IF(AND(AP301&gt;=-9,AP301&lt;=-6.5),"-9 a -6,5",IF(AP301=-6,"-6",IF(AND(AP301&gt;=-5.5,AP301&lt;=-3),"-5,5 a -3",IF(AND(AP301&gt;=-2.5,AP301&lt;=0),"-2,5 a 0",IF(AND(AP301&gt;=0.5,AP301&lt;=3),"0,5 a 3",IF(AND(AP301&gt;=3.5,AP301&lt;=6),"3,5 a 6",IF(AND(AP301&gt;=6.5,AP301&lt;=9),"6,5 a 9",IF(AND(AP301&gt;=9.5,AP301&lt;=20),"9,5 a 20","Fuera de rango"))))))))))</f>
        <v>-5,5 a -3</v>
      </c>
      <c r="AR301" s="11" t="n">
        <f aca="false">IF(AQ301="","",IF(AQ301="-20 a -9,5",1,IF(AQ301="-9 a -6,5",2,IF(AQ301="-6","NORMA",IF(AQ301="-5,5 a -3",3,IF(AQ301="-2,5 a 0",4,IF(AQ301="0,5 a 3",5,IF(AQ301="3,5 a 6",6,IF(AQ301="6,5 a 9",7,IF(AQ301="9,5 a 20",8,""))))))))))</f>
        <v>3</v>
      </c>
      <c r="AS301" s="9" t="n">
        <v>4</v>
      </c>
      <c r="AT301" s="10" t="str">
        <f aca="false">IF(AS301="","",IF(AND(AS301&gt;=-16,AS301&lt;=-14),"-16 a -14",IF(AND(AS301&gt;=-13.5,AS301&lt;=-11.5),"-13,5 a -11,5",IF(AND(AS301&gt;=-11,AS301&lt;=-9),"-11 a -9",IF(AND(AS301&gt;=-8.5,AS301&lt;=-6.5),"-8,5 a -6,5",IF(AND(AS301&gt;=-6,AS301&lt;=-4),"-6 a -4",IF(AND(AS301&gt;=-3.5,AS301&lt;=-1.5),"-3,5 a -1,5",IF(AND(AS301&gt;=-1,AS301&lt;=1),"-1 a 1",IF(AND(AS301&gt;=1.5,AS301&lt;=3.5),"1,5 a 3,5",IF(AND(AS301&gt;=4,AS301&lt;=6),"4 a 6",IF(AND(AS301&gt;=6.5,AS301&lt;=8.5),"6,5 a 8,5",IF(AND(AS301&gt;=9,AS301&lt;=11),"9 a 11",IF(AND(AS301&gt;=11.5,AS301&lt;=13.5),"11,5 a 13,5",IF(AND(AS301&gt;=14,AS301&lt;=16),"14 a 16",IF(AND(AS301&gt;=16.5,AS301&lt;=18.5),"16,5 a 18,5",IF(AND(AS301&gt;=19,AS301&lt;=21),"19 a 21","Fuera de rango"))))))))))))))))</f>
        <v>4 a 6</v>
      </c>
      <c r="AU301" s="11" t="str">
        <f aca="false" t="array" ref="AU301">IF(AT301="","",_xlfn.IFS(AT301="-16 a -14",1,AT301="-13,5 a -11,5",2,AT301="-11 a -9",3,AT301="-8,5 a -6,5",4,AT301="-6 a -4",5,AT301="-3,5 a -1,5",6,AT301="-1 a 1",7,AT301="1,5 a 3,5",8,AT301="4 a 6","NORMA",AT301="6,5 a 8,5",9,AT301="9 a 11",10,AT301="11,5 a 13,5",11,AT301="14 a 16",12,AT301="16,5 a 18,5",13,AT301="19 a 21",14,TRUE(),""))</f>
        <v>NORMA</v>
      </c>
      <c r="AV301" s="9" t="n">
        <v>1</v>
      </c>
      <c r="AW301" s="10" t="str">
        <f aca="false">IF(AV301="","",IF(AND(AV301&gt;=-1,AV301&lt;=-0.5),"-1 a -0,5",IF(AND(AV301&gt;-0.5,AV301&lt;=0),"De -0,5 a 0",IF(AND(AV301&gt;=0.25,AV301&lt;=0.75),"0,25 a 0,75",IF(AND(AV301&gt;=1,AV301&lt;=1.5),"1 a 1,5",IF(AND(AV301&gt;=1.75,AV301&lt;=2.25),"1,75 a 2,25",IF(AND(AV301&gt;=2.5,AV301&lt;=3),"2,5 a 3",IF(AND(AV301&gt;=3.25,AV301&lt;=3.75),"3,25 a 3,75","Fuera de rango"))))))))</f>
        <v>1 a 1,5</v>
      </c>
      <c r="AX301" s="10" t="n">
        <f aca="false">IF(AW301="","",IF(OR(AW301="-1 a -0,5",AW301="-1 a -0.5"),1,IF(OR(AW301="De -0,5 a 0",AW301="-0,5 a 0",AW301="De -0.5 a 0"),2,IF(OR(AW301="0,25 a 0,75",AW301="0.25 a 0.75"),"NORMA",IF(OR(AW301="1 a 1,5",AW301="1 a 1.5"),3,IF(OR(AW301="1,75 a 2,25",AW301="1.75 a 2.25"),4,IF(OR(AW301="2,5 a 3",AW301="2.5 a 3"),5,IF(OR(AW301="3,25 a 3,75",AW301="3.25 a 3.75"),6,""))))))))</f>
        <v>3</v>
      </c>
      <c r="AY301" s="9" t="n">
        <v>-5</v>
      </c>
      <c r="AZ301" s="10" t="str">
        <f aca="false">IF(AY301="","",IF(AND(AY301&gt;=-20,AY301&lt;=-9.5),"-20 a -9,5",IF(AND(AY301&gt;=-9,AY301&lt;=-6.5),"-9 a -6,5",IF(AY301=-6,"-6",IF(AND(AY301&gt;=-5.5,AY301&lt;=-3),"-5,5 a -3",IF(AND(AY301&gt;=-2.5,AY301&lt;=0),"-2,5 a 0",IF(AND(AY301&gt;=0.5,AY301&lt;=3),"0,5 a 3",IF(AND(AY301&gt;=3.5,AY301&lt;=6),"3,5 a 6","Fuera de rango"))))))))</f>
        <v>-5,5 a -3</v>
      </c>
      <c r="BA301" s="11" t="n">
        <f aca="false">IF(AZ301="","",IF(AZ301="-20 a -9,5",1,IF(AZ301="-9 a -6,5",2,IF(AZ301="-6","NORMA",IF(AZ301="-5,5 a -3",3,IF(AZ301="-2,5 a 0",4,IF(AZ301="0,5 a 3",5,IF(AZ301="3,5 a 6",6,""))))))))</f>
        <v>3</v>
      </c>
      <c r="BB301" s="9" t="n">
        <v>14</v>
      </c>
      <c r="BC301" s="10" t="str">
        <f aca="false" t="array" ref="BC301">IF(BB301="","",_xlfn.IFS(AND(BB301&gt;=0,BB301&lt;=2),"0 a 2",AND(BB301&gt;=2.5,BB301&lt;=4.5),"2,5 a 4,5",AND(BB301&gt;=5,BB301&lt;=7),"5 a 7",AND(BB301&gt;=7.5,BB301&lt;=9.5),"7,5 a 9,5",AND(BB301&gt;=10,BB301&lt;=12),"10 a 12",AND(BB301&gt;=12.5,BB301&lt;=14.5),"12,5 a 14,5",BB301=15,"15",AND(BB301&gt;=15.5,BB301&lt;=17.5),"15,5 a 17,5",AND(BB301&gt;=18,BB301&lt;=20),"18 a 20",AND(BB301&gt;=20.5,BB301&lt;=22.5),"20,5 a 22,5",AND(BB301&gt;=23,BB301&lt;=25),"23 a 25",TRUE(),"Fuera de rango"))</f>
        <v>12,5 a 14,5</v>
      </c>
      <c r="BD301" s="11" t="n">
        <f aca="false" t="array" ref="BD301">IF(BC301="","",_xlfn.IFS(BC301="0 a 2",1,BC301="2,5 a 4,5",2,BC301="5 a 7",3,BC301="7,5 a 9,5",4,BC301="10 a 12",5,BC301="12,5 a 14,5",6,BC301="15","NORMA",BC301="15,5 a 17,5",7,BC301="18 a 20",8,BC301="20,5 a 22,5",9,BC301="23 a 25",10,TRUE(),"Fuera de rango"))</f>
        <v>6</v>
      </c>
      <c r="BE301" s="9" t="n">
        <v>30</v>
      </c>
      <c r="BF301" s="10" t="str">
        <f aca="false">IF(BE301="","",IF(AND(BE301&gt;=-20,BE301&lt;=-10),"-20 a -10",IF(AND(BE301&gt;=-9.5,BE301&lt;=0.5),"-9,5 a 0,5",IF(AND(BE301&gt;=1,BE301&lt;=11),"1 a 11",IF(AND(BE301&gt;=11.5,BE301&lt;=20.5),"11,5 a 20,5",IF(BE301=21,"21",IF(AND(BE301&gt;=21.5,BE301&lt;=31.5),"21,5 a 31,5",IF(AND(BE301&gt;=32,BE301&lt;=42),"32 a 42","Fuera de rango"))))))))</f>
        <v>21,5 a 31,5</v>
      </c>
      <c r="BG301" s="11" t="n">
        <f aca="false">IF(BF301="","",IF(BF301="-20 a -10",1,IF(BF301="-9,5 a 0,5",2,IF(BF301="1 a 11",3,IF(BF301="11,5 a 20,5",4,IF(BF301="21","NORMA",IF(BF301="21,5 a 31,5",5,IF(BF301="32 a 42",6,""))))))))</f>
        <v>5</v>
      </c>
      <c r="BH301" s="9" t="n">
        <v>5</v>
      </c>
      <c r="BI301" s="10" t="str">
        <f aca="false">IF(BH301="","",IF(AND(BH301&gt;=-20,BH301&lt;=-15),"-20 a -15",IF(AND(BH301&gt;=-14.5,BH301&lt;=-9.5),"-14,5 a -9,5",IF(AND(BH301&gt;=-9,BH301&lt;=-4),"-9 a -4",IF(AND(BH301&gt;=-3.5,BH301&lt;=2.5),"-3,5 a 2,5",IF(AND(BH301&gt;=3,BH301&lt;=8),"3 a 8",IF(AND(BH301&gt;=8.5,BH301&lt;=14.5),"8,5 a 14,5",IF(BH301=15,"15",IF(AND(BH301&gt;=15.5,BH301&lt;=20.5),"15,5 a 20,5",IF(AND(BH301&gt;=21,BH301&lt;=26),"21 a 26","Fuera de rango"))))))))))</f>
        <v>3 a 8</v>
      </c>
      <c r="BJ301" s="11" t="n">
        <f aca="false">IF(BI301="","",IF(BI301="-20 a -15",1,IF(BI301="-14,5 a -9,5",2,IF(BI301="-9 a -4",3,IF(BI301="-3,5 a 2,5",4,IF(BI301="3 a 8",5,IF(BI301="8,5 a 14,5",6,IF(BI301="15","NORMA",IF(BI301="15,5 a 20,5",7,IF(BI301="21 a 26",8,IF(BI301="26,5 a 31,5",9,"")))))))))))</f>
        <v>5</v>
      </c>
      <c r="BK301" s="9" t="n">
        <v>0</v>
      </c>
      <c r="BL301" s="10" t="str">
        <f aca="false">IF(BK301="","",IF(AND(BK301&gt;=0,BK301&lt;=2),"0 - 2",IF(AND(BK301&gt;=2.5,BK301&lt;=4.5),"2,5 - 4,5",IF(AND(BK301&gt;=5,BK301&lt;=7),"5 - 7",IF(AND(BK301&gt;=7.5,BK301&lt;=9.5),"7,5 - 9,5",IF(AND(BK301&gt;=10,BK301&lt;=12),"10 - 12",IF(AND(BK301&gt;=12.5,BK301&lt;=13.5),"12,5 - 13,5",IF(BK301=14,"14",IF(AND(BK301&gt;=14.5,BK301&lt;=16.5),"14,5 - 16,5",IF(AND(BK301&gt;=17,BK301&lt;=19),"17 - 19",IF(AND(BK301&gt;=19.5,BK301&lt;=21.5),"19,5 - 21,5",IF(AND(BK301&gt;=22,BK301&lt;=24),"22 - 24",IF(AND(BK301&gt;=24.5,BK301&lt;=26.5),"24,5 - 26,5",IF(AND(BK301&gt;=27,BK301&lt;=29),"27 - 29",IF(AND(BK301&gt;=29.5,BK301&lt;=30),"29,5 - 30","Fuera de rango")))))))))))))))</f>
        <v>0 - 2</v>
      </c>
      <c r="BM301" s="11" t="n">
        <f aca="false">IF(BL301="","",IF(BL301="0 - 2",1,IF(BL301="2,5 - 4,5",2,IF(BL301="5 - 7",3,IF(BL301="7,5 - 9,5",4,IF(BL301="10 - 12",5,IF(BL301="12,5 - 13,5",6,IF(BL301="14","NORMA",IF(BL301="14,5 - 16,5",7,IF(BL301="17 - 19",8,IF(BL301="19,5 - 21,5",9,IF(BL301="22 - 24",10,IF(BL301="24,5 - 26,5",11,IF(BL301="27 - 29",12,IF(BL301="29,5 - 30",13,"")))))))))))))))</f>
        <v>1</v>
      </c>
      <c r="BN301" s="9" t="n">
        <v>16</v>
      </c>
      <c r="BO301" s="11" t="str">
        <f aca="false">IF(BN301="","",IF(AND(BN301&gt;=-20,BN301&lt;=-10),"-20 a -10",IF(AND(BN301&gt;=-9.5,BN301&lt;=0.5),"-9,5 a 0,5",IF(AND(BN301&gt;=1,BN301&lt;=11),"1 a 11",IF(AND(BN301&gt;=11.5,BN301&lt;=21.5),"11,5 a 21,5",IF(BN301=22,"22",IF(AND(BN301&gt;=22.5,BN301&lt;=32.5),"22,5 a 32,5",IF(AND(BN301&gt;=33,BN301&lt;=43),"33 a 43","Fuera de rango"))))))))</f>
        <v>11,5 a 21,5</v>
      </c>
      <c r="BP301" s="11" t="n">
        <f aca="false">IF(BO301="","",IF(BO301="-20 a -10",1,IF(BO301="-9,5 a 0,5",2,IF(BO301="1 a 11",3,IF(BO301="11,5 a 21,5",4,IF(BO301="22","NORMA",IF(BO301="22,5 a 32,5",5,IF(BO301="33 a 43",6,""))))))))</f>
        <v>4</v>
      </c>
      <c r="BQ301" s="9" t="n">
        <v>13</v>
      </c>
      <c r="BR301" s="10" t="str">
        <f aca="false">IF(BQ301="","",IF(AND(BQ301&gt;=-20,BQ301&lt;=-15),"-20 a -15",IF(AND(BQ301&gt;=-14.5,BQ301&lt;=-9.5),"-14,5 a -9,5",IF(AND(BQ301&gt;=-9,BQ301&lt;=-4),"-9 a -4",IF(AND(BQ301&gt;=-3.5,BQ301&lt;=2.5),"-3,5 a 2,5",IF(AND(BQ301&gt;=3,BQ301&lt;=8),"3 a 8",IF(AND(BQ301&gt;=8.5,BQ301&lt;=13.5),"8,5 a 13,5",IF(AND(BQ301&gt;=14,BQ301&lt;=17.5),"14 a 17,5",IF(BQ301=18,"18",IF(AND(BQ301&gt;=18.5,BQ301&lt;=23.5),"18,5 a 23,5",IF(AND(BQ301&gt;=24,BQ301&lt;=29),"24 a 29",IF(AND(BQ301&gt;=29.5,BQ301&lt;=34.5),"29,5 a 34,5",IF(AND(BQ301&gt;=35,BQ301&lt;=40),"35 a 40","Fuera de rango")))))))))))))</f>
        <v>8,5 a 13,5</v>
      </c>
      <c r="BS301" s="11" t="n">
        <f aca="false">IF(BR301="","",IF(BR301="-20 a -15",1,IF(BR301="-14,5 a -9,5",2,IF(BR301="-9 a -4",3,IF(BR301="-3,5 a 2,5",4,IF(BR301="3 a 8",5,IF(BR301="8,5 a 13,5",6,IF(BR301="14 a 17,5",7,IF(BR301="18","NORMA",IF(BR301="18,5 a 23,5",8,IF(BR301="24 a 29",9,IF(BR301="29,5 a 34,5",10,IF(BR301="35 a 40",11,"")))))))))))))</f>
        <v>6</v>
      </c>
      <c r="BT301" s="9" t="n">
        <v>0</v>
      </c>
      <c r="BU301" s="10" t="str">
        <f aca="false">IF(BT301="","",IF(AND(BT301&gt;=-20,BT301&lt;=-18),"-20 a -18",IF(AND(BT301&gt;=-17.5,BT301&lt;=-15.5),"-17,5 a -15,5",IF(AND(BT301&gt;=-15,BT301&lt;=-13),"-15 a -13",IF(AND(BT301&gt;=-12.5,BT301&lt;=-10.5),"-12,5 a -10,5",IF(AND(BT301&gt;=-10,BT301&lt;=-8),"-10 a -8",IF(AND(BT301&gt;=-7.5,BT301&lt;=-5.5),"-7,5 a -5,5",IF(AND(BT301&gt;=-5,BT301&lt;=-3),"-5 a -3",IF(AND(BT301&gt;=-2.5,BT301&lt;=-0.5),"-2,5 a -0,5",IF(BT301=0,"0",IF(AND(BT301&gt;=0.5,BT301&lt;=2.5),"0,5 a 2,5",IF(AND(BT301&gt;=3,BT301&lt;=5),"3 a 5",IF(AND(BT301&gt;=5.5,BT301&lt;=7.5),"5,5 a 7,5",IF(AND(BT301&gt;=8,BT301&lt;=10),"8 a 10",IF(AND(BT301&gt;=10.5,BT301&lt;=12.5),"10,5 a 12,5",IF(AND(BT301&gt;=13,BT301&lt;=15),"13 a 15",IF(AND(BT301&gt;=15.5,BT301&lt;=17.5),"15,5 a 17,5",IF(AND(BT301&gt;=18,BT301&lt;=20),"18 a 20","Fuera de rango"))))))))))))))))))</f>
        <v>0</v>
      </c>
      <c r="BV301" s="11" t="str">
        <f aca="false">IF(BT301="","",IF(BT301=0,"NORMA",IF(AND(BT301&gt;=-20,BT301&lt;=-18),2,IF(AND(BT301&gt;=-17.5,BT301&lt;=-15.5),2,IF(AND(BT301&gt;=-15,BT301&lt;=-13),3,IF(AND(BT301&gt;=-12.5,BT301&lt;=-10.5),4,IF(AND(BT301&gt;=-10,BT301&lt;=-8),5,IF(AND(BT301&gt;=-7.5,BT301&lt;=-5.5),6,IF(AND(BT301&gt;=-5,BT301&lt;=-3),7,IF(AND(BT301&gt;=-2.5,BT301&lt;=-0.5),8,IF(AND(BT301&gt;=0.5,BT301&lt;=2.5),9,IF(AND(BT301&gt;=3,BT301&lt;=5),10,IF(AND(BT301&gt;=5.5,BT301&lt;=7.5),11,IF(AND(BT301&gt;=8,BT301&lt;=10),12,IF(AND(BT301&gt;=10.5,BT301&lt;=12.5),13,IF(AND(BT301&gt;=13,BT301&lt;=15),14,IF(AND(BT301&gt;=15.5,BT301&lt;=17.5),15,IF(AND(BT301&gt;=18,BT301&lt;=20),16,"Fuera de rango"))))))))))))))))))</f>
        <v>NORMA</v>
      </c>
      <c r="BW301" s="9" t="n">
        <v>-7</v>
      </c>
      <c r="BX301" s="10" t="n">
        <f aca="false">18.5- (0.3*H301)</f>
        <v>15.5</v>
      </c>
      <c r="BY301" s="10" t="n">
        <f aca="false">(BW301)-(BX301)</f>
        <v>-22.5</v>
      </c>
      <c r="BZ301" s="10" t="str">
        <f aca="false">IF(BY301="","",IF(BY301&lt;-27.5,"De -30 a -28",IF(BY301&lt;-25,"De -27,5 a -25,5",IF(BY301&lt;-22.5,"De -25 a -23",IF(BY301&lt;-20,"De -22,5 a -20,5",IF(BY301&lt;-17.5,"De -20 a -18",IF(BY301&lt;-15,"De -17,5 a -15,5",IF(BY301&lt;-12.5,"De -15 a -13",IF(BY301&lt;-10,"De -12,5 a -10,5",IF(BY301&lt;-7.5,"De -10 a -8",IF(BY301&lt;-5,"De -7,5 a -5,5",IF(BY301&lt;-2.5,"De -5 a -3",IF(BY301&lt;0,"De -2,5 a -0,5",IF(BY301&lt;2.5,"De 0 a 2",IF(BY301&lt;5,"De 2,5 a 4,5",IF(BY301&lt;7.5,"De 5 a 7",IF(BY301&lt;10,"De 7,5 a 9,5",IF(BY301&lt;12.5,"De 10 a 12",IF(BY301&lt;15,"De 12,5 a 14,5",IF(BY301&lt;17.5,"De 15 a 17",IF(BY301&lt;20,"De 17,5 a 19,5",IF(BY301&lt;22.5,"De 20 a 22",IF(BY301&lt;25,"De 22,5 a 24,5",IF(BY301&lt;27.5,"De 25 a 27","De 27,5 a 30"))))))))))))))))))))))))</f>
        <v>De -22,5 a -20,5</v>
      </c>
      <c r="CA301" s="12" t="n">
        <f aca="false">IF(BY301="","",IF(BY301&lt;=-28,1,IF(BY301&lt;=-25.5,2,IF(BY301&lt;=-23,3,IF(BY301&lt;=-20.5,4,IF(BY301&lt;=-18,5,IF(BY301&lt;=-15.5,6,IF(BY301&lt;=-13,7,IF(BY301&lt;=-10.5,8,IF(BY301&lt;=-8,9,IF(BY301&lt;=-5.5,10,IF(BY301&lt;=-3,11,IF(BY301&lt;=-0.5,12,IF(BY301&lt;=2,13,IF(BY301&lt;=4.5,14,IF(BY301&lt;=7,15,IF(BY301&lt;=9.5,16,IF(BY301&lt;=12,17,IF(BY301&lt;=14.5,18,IF(BY301&lt;=17,19,IF(BY301&lt;=19.5,20,IF(BY301&lt;=22,21,IF(BY301&lt;=24.5,22,IF(BY301&lt;=27,23,IF(BY301&lt;=30,24,"Fuera de rango")))))))))))))))))))))))))</f>
        <v>4</v>
      </c>
      <c r="CB301" s="9" t="n">
        <v>-5</v>
      </c>
      <c r="CC301" s="10" t="n">
        <f aca="false">18.5- (0.3*H301)</f>
        <v>15.5</v>
      </c>
      <c r="CD301" s="10" t="n">
        <f aca="false">(CB301)-(CC301)</f>
        <v>-20.5</v>
      </c>
      <c r="CE301" s="10" t="str">
        <f aca="false">IF(CD301="","",IF(CD301&lt;-27.5,"De -30 a -28",IF(CD301&lt;-25,"De -27,5 a -25,5",IF(CD301&lt;-22.5,"De -25 a -23",IF(CD301&lt;-20,"De -22,5 a -20,5",IF(CD301&lt;-17.5,"De -20 a -18",IF(CD301&lt;-15,"De -17,5 a -15,5",IF(CD301&lt;-12.5,"De -15 a -13",IF(CD301&lt;-10,"De -12,5 a -10,5",IF(CD301&lt;-7.5,"De -10 a -8",IF(CD301&lt;-5,"De -7,5 a -5,5",IF(CD301&lt;-2.5,"De -5 a -3",IF(CD301&lt;0,"De -2,5 a -0,5",IF(CD301&lt;=2,"De 0 a 2",IF(CD301&lt;=4.5,"De 2,5 a 4,5",IF(CD301&lt;=7,"De 5 a 7",IF(CD301&lt;=9.5,"De 7,5 a 9,5",IF(CD301&lt;=12,"De 10 a 12",IF(CD301&lt;=14.5,"De 12,5 a 14,5",IF(CD301&lt;=17,"De 15 a 17",IF(CD301&lt;=19.5,"De 17,5 a 19,5",IF(CD301&lt;=22,"De 20 a 22",IF(CD301&lt;=24.5,"De 22,5 a 24,5",IF(CD301&lt;=27,"De 25 a 27","De 27,5 a 30"))))))))))))))))))))))))</f>
        <v>De -22,5 a -20,5</v>
      </c>
      <c r="CF301" s="12" t="n">
        <f aca="false">IF(CD301="","",IF(CD301&lt;-27.5,1,IF(CD301&lt;-25,2,IF(CD301&lt;-22.5,3,IF(CD301&lt;-20,4,IF(CD301&lt;-17.5,5,IF(CD301&lt;-15,6,IF(CD301&lt;-12.5,7,IF(CD301&lt;-10,8,IF(CD301&lt;-7.5,9,IF(CD301&lt;-5,10,IF(CD301&lt;-2.5,11,IF(CD301&lt;0,12,IF(CD301&lt;2.5,13,IF(CD301&lt;5,14,IF(CD301&lt;7.5,15,IF(CD301&lt;10,16,IF(CD301&lt;12.5,17,IF(CD301&lt;15,18,IF(CD301&lt;17.5,19,IF(CD301&lt;20,20,IF(CD301&lt;22.5,21,IF(CD301&lt;25,22,IF(CD301&lt;27.5,23,24))))))))))))))))))))))))</f>
        <v>4</v>
      </c>
      <c r="CG301" s="9" t="n">
        <v>-4.25</v>
      </c>
      <c r="CH301" s="10" t="str">
        <f aca="false">IF(CG301="","",IF(AND(CG301&gt;=-10,CG301&lt;=-9.5),"-10 a -9,5",IF(AND(CG301&gt;-9.5,CG301&lt;=-8.5),"-9 a -8,5",IF(AND(CG301&gt;-8.5,CG301&lt;=-7.5),"-8 a -7,5",IF(AND(CG301&gt;-7.5,CG301&lt;=-6.5),"-7 a -6,5",IF(AND(CG301&gt;-6.5,CG301&lt;=-5.5),"-6 a -5,5",IF(AND(CG301&gt;-5.5,CG301&lt;=-4.5),"-5 a -4,5",IF(AND(CG301&gt;-4.5,CG301&lt;=-3.5),"-4 a -3,5",IF(AND(CG301&gt;-3.5,CG301&lt;=-2.5),"-3 a -2,5",IF(CG301=-2.25,"-2,25",IF(AND(CG301&gt;-2.5,CG301&lt;=-1.5),"-2 a -1,5",IF(AND(CG301&gt;-1.5,CG301&lt;=-0.5),"-1 a -0,5",IF(AND(CG301&gt;-0.5,CG301&lt;=0.5),"0 a 0,5",IF(AND(CG301&gt;0.5,CG301&lt;=1.5),"1 a 1,5",IF(AND(CG301&gt;1.5,CG301&lt;=2.5),"2 a 2,5",IF(AND(CG301&gt;2.5,CG301&lt;=3.5),"3 a 3,5",IF(AND(CG301&gt;3.5,CG301&lt;=4.5),"4 a 4,5",IF(AND(CG301&gt;4.5,CG301&lt;=5.5),"5 a 5,5",IF(AND(CG301&gt;5.5,CG301&lt;=6.5),"6 a 6,5",IF(AND(CG301&gt;6.5,CG301&lt;=7.5),"7 a 7,5",IF(AND(CG301&gt;7.5,CG301&lt;=8.5),"8 a 8,5",IF(AND(CG301&gt;8.5,CG301&lt;=9.5),"9 a 9,5",IF(CG301&gt;=10,"10","Fuera de rango")))))))))))))))))))))))</f>
        <v>-4 a -3,5</v>
      </c>
      <c r="CI301" s="11" t="n">
        <f aca="false">IF(CG301="","",IF(CG301=-2.25,"NORMA",IF(CG301&lt;=-9.5,1,IF(CG301&lt;=-8.5,2,IF(CG301&lt;=-7.5,3,IF(CG301&lt;=-6.5,4,IF(CG301&lt;=-5.5,5,IF(CG301&lt;=-4.5,6,IF(CG301&lt;=-3.5,7,IF(CG301&lt;=-2.5,8,IF(CG301&lt;=-1.5,9,IF(CG301&lt;=-0.5,10,IF(CG301&lt;=0.5,11,IF(CG301&lt;=1.5,12,IF(CG301&lt;=2.5,13,IF(CG301&lt;=3.5,14,IF(CG301&lt;=4.5,15,IF(CG301&lt;=5.5,16,IF(CG301&lt;=6.5,17,IF(CG301&lt;=7.5,18,IF(CG301&lt;=8.5,19,IF(CG301&lt;=9.5,20,IF(CG301=10,21,"Fuera de rango")))))))))))))))))))))))</f>
        <v>7</v>
      </c>
      <c r="CJ301" s="9" t="n">
        <v>4.25</v>
      </c>
      <c r="CK301" s="10" t="str">
        <f aca="false">IF(CJ301="","",IF(AND(CJ301&gt;=-6,CJ301&lt;=-5.5),"-6 a -5,5",IF(AND(CJ301&gt;-5.5,CJ301&lt;=-4.5),"-5 a -4,5",IF(AND(CJ301&gt;-4.5,CJ301&lt;=-3.5),"-4 a -3,5",IF(AND(CJ301&gt;-3.5,CJ301&lt;=-2.5),"-3 a -2,5",IF(AND(CJ301&gt;-2.5,CJ301&lt;=-1.5),"-2 a -1,5",IF(AND(CJ301&gt;-1.5,CJ301&lt;=-0.5),"-1 a -0,5",IF(AND(CJ301&gt;-0.5,CJ301&lt;=0.5),"0 a 0,5",IF(AND(CJ301&gt;0.5,CJ301&lt;=1.5),"1 a 1,5",IF(AND(CJ301&gt;1.5,CJ301&lt;2.5),"2",IF(AND(CJ301&gt;=2.5,CJ301&lt;=3),"2,5 a 3",IF(AND(CJ301&gt;3,CJ301&lt;=4),"3,5 a 4",IF(AND(CJ301&gt;4,CJ301&lt;=5),"4,5 a 5",IF(AND(CJ301&gt;5,CJ301&lt;=6),"5,5 a 6",IF(AND(CJ301&gt;6,CJ301&lt;=7),"6,5 a 7",IF(AND(CJ301&gt;7,CJ301&lt;=8),"7,5 a 8",IF(AND(CJ301&gt;8,CJ301&lt;=9.5),"8,5 a 9,5",IF(CJ301=10,"10","Fuera de rango"))))))))))))))))))</f>
        <v>4,5 a 5</v>
      </c>
      <c r="CL301" s="11" t="n">
        <f aca="false">IF(CK301="","",IF(OR(CK301="-6 a -5,5",CK301="-6 - -5,5"),1,IF(OR(CK301="-5 a -4,5",CK301="-5 - -4,5"),2,IF(OR(CK301="-4 a -3,5",CK301="-4 - -3,5"),3,IF(OR(CK301="-3 a -2,5",CK301="-3 - -2,5"),4,IF(OR(CK301="-2 a -1,5",CK301="-2 - -1,5"),5,IF(OR(CK301="-1 a -0,5",CK301="-1 - -0,5"),6,IF(OR(CK301="0 a 0,5",CK301="0 - 0,5"),7,IF(OR(CK301="1 a 1,5",CK301="1 - 1,5"),8,IF(CK301="2","NORMA",IF(OR(CK301="2,5 a 3",CK301="2,5 - 3"),9,IF(OR(CK301="3,5 a 4",CK301="3,5 - 4"),10,IF(OR(CK301="4,5 a 5",CK301="4,5 - 5"),11,IF(OR(CK301="5,5 a 6",CK301="5,5 - 6"),12,IF(OR(CK301="6,5 a 7",CK301="6,5 - 7"),13,IF(OR(CK301="7,5 a 8",CK301="7,5 - 8"),14,IF(OR(CK301="8,5 a 9",CK301="8,5 - 9,5",CK301="9 a 9,5"),15,IF(CK301="10",15,IF(OR(CK301="0,5 a 1",CK301="0,5 - 1"),7,"Fuera de rango")))))))))))))))))))</f>
        <v>11</v>
      </c>
      <c r="CN301" s="10" t="str">
        <f aca="false">IF(CM301=0,"0", " ")</f>
        <v>0</v>
      </c>
      <c r="CO301" s="10" t="str">
        <f aca="false">IF(CM301&gt;0,"EME"," ")</f>
        <v> </v>
      </c>
      <c r="CQ301" s="10" t="str">
        <f aca="false">IF(CP301&gt;0,"0", " ")</f>
        <v> </v>
      </c>
      <c r="CR301" s="10" t="str">
        <f aca="false">IF(CP301&gt;0,"EME"," ")</f>
        <v> </v>
      </c>
      <c r="CS301" s="9" t="n">
        <v>3</v>
      </c>
      <c r="CT301" s="10" t="str">
        <f aca="false">IF(CS301&gt;0,"1", " ")</f>
        <v>1</v>
      </c>
      <c r="CU301" s="10" t="str">
        <f aca="false">IF(CS301&gt;0,"HIP"," ")</f>
        <v>HIP</v>
      </c>
      <c r="CV301" s="9" t="n">
        <v>3.25</v>
      </c>
      <c r="CW301" s="10" t="str">
        <f aca="false">IF(CV301&gt;0,"1", " ")</f>
        <v>1</v>
      </c>
      <c r="CX301" s="10" t="str">
        <f aca="false">IF(CV301&gt;0,"HIP"," ")</f>
        <v>HIP</v>
      </c>
      <c r="CY301" s="9" t="n">
        <v>0</v>
      </c>
      <c r="DB301" s="9" t="n">
        <v>0</v>
      </c>
      <c r="DC301" s="11" t="str">
        <f aca="false">IF(DB301&lt;0,"2"," ")</f>
        <v> </v>
      </c>
      <c r="DD301" s="11" t="str">
        <f aca="false">IF(DB301&lt;0,"MIO"," ")</f>
        <v> </v>
      </c>
      <c r="DE301" s="9" t="n">
        <v>0</v>
      </c>
      <c r="DF301" s="10" t="str">
        <f aca="false">IF(DE301&lt;0,"3"," ")</f>
        <v> </v>
      </c>
      <c r="DG301" s="10" t="str">
        <f aca="false">IF(DE301&lt;0,"AST"," ")</f>
        <v> </v>
      </c>
      <c r="DH301" s="9" t="n">
        <v>0</v>
      </c>
      <c r="DI301" s="10" t="str">
        <f aca="false">IF(DH301&lt;0,"3"," ")</f>
        <v> </v>
      </c>
      <c r="DJ301" s="10" t="str">
        <f aca="false">IF(DH301&lt;0,"AST"," ")</f>
        <v> </v>
      </c>
      <c r="DK301" s="9" t="n">
        <v>0</v>
      </c>
      <c r="DL301" s="10" t="str">
        <f aca="false">IF(DK301&gt;0,"4"," ")</f>
        <v> </v>
      </c>
      <c r="DM301" s="10" t="str">
        <f aca="false">IF(DK301&gt;0,"PRE"," ")</f>
        <v> </v>
      </c>
      <c r="DN301" s="9" t="n">
        <v>0</v>
      </c>
      <c r="DO301" s="10" t="str">
        <f aca="false">IF(DN301&gt;0,"4"," ")</f>
        <v> </v>
      </c>
      <c r="DP301" s="10" t="str">
        <f aca="false">IF(DN301&gt;0,"PRE"," ")</f>
        <v> </v>
      </c>
      <c r="DS301" s="12" t="str">
        <f aca="false">CONCATENATE(CO301,CU301,DA301,DG301,DM301)</f>
        <v> HIP  </v>
      </c>
      <c r="DT301" s="10" t="e">
        <f aca="false" t="array" ref="DT301">_xlfn.IFS(DS301="EME    ","0", DS301=" HIP   ","1", DS301="  MIO  ","2", DS301="   AST ","3", DS301="    PRE","4", DS301="EME   PRE","5", DS301=" HIP  PRE","6", DS301=" HIP AST ","7", DS301="  MIO PRE","8", DS301="  MIOAST ","9", DS301="   ASTPRE","10",DS301=" HIP ASTPRE","11", DS301="  MIOASTPRE","12", DS301="     ","0")</f>
        <v>#N/A</v>
      </c>
      <c r="DV301" s="1" t="e">
        <f aca="false" t="array" ref="DV301">_xlfn.IFS(DU301="SI","2", DU301="NO","1")</f>
        <v>#N/A</v>
      </c>
      <c r="DX301" s="11" t="str">
        <f aca="false">IF(DW301=0,"1","2")</f>
        <v>1</v>
      </c>
      <c r="DY301" s="11" t="str">
        <f aca="false" t="array" ref="DY301">_xlfn.IFS(DW301=0,"0", DW301=0.25, "1", DW301=0.5,"2", DW301=0.75,"3", DW301=1,"4",DW301=1.25,"5", DW301=1.5,"6", DW301=1.75,"7", DW301=2,"8")</f>
        <v>0</v>
      </c>
      <c r="EA301" s="11" t="str">
        <f aca="false">IF(DZ301=0,"1","2")</f>
        <v>1</v>
      </c>
      <c r="EB301" s="11" t="str">
        <f aca="false" t="array" ref="EB301">_xlfn.IFS(DZ301=0,"0", DZ301=0.25, "1", DZ301=0.5,"2", DZ301=0.75,"3", DZ301=1,"4",DZ301=1.25,"5", DZ301=1.5,"6", DZ301=1.75,"7", DZ301=2,"8")</f>
        <v>0</v>
      </c>
      <c r="ED301" s="10" t="str">
        <f aca="false">IF(EC301=0,"1","2")</f>
        <v>1</v>
      </c>
      <c r="EE301" s="11" t="str">
        <f aca="false" t="array" ref="EE301">_xlfn.IFS(EC301=0,"0", EC301=-0.25, "1", EC301=-0.5,"2", EC301=-0.75,"3", EC301=-1,"4",EC301=-1.25,"5", EC301=-1.5,"6", EC301=-1.75,"7", EC301=-2,"8", EC301=-2.25,"9",EC301=-2.5,"10", EC301=-2.75,"11", EC301=-3,"12", EC301=-3.25,"13", EC301=-3.5,"14", EC301=-3.75,"15",EC301=-4,"16")</f>
        <v>0</v>
      </c>
      <c r="EG301" s="10" t="str">
        <f aca="false">IF(EF301=0,"1","2")</f>
        <v>1</v>
      </c>
      <c r="EH301" s="11" t="str">
        <f aca="false" t="array" ref="EH301">_xlfn.IFS(EF301=0,"0", EF301=-0.25, "1", EF301=-0.5,"2", EF301=-0.75,"3", EF301=-1,"4",EF301=-1.25,"5", EF301=-1.5,"6", EF301=-1.75,"7", EF301=-2,"8", EF301=-2.25,"9",EF301=-2.5,"10", EF301=-2.75,"11", EF301=-3,"12", EF301=-3.25,"13", EF301=-3.5,"14", EF301=-3.75,"15",EF301=-4,"16")</f>
        <v>0</v>
      </c>
      <c r="EJ301" s="11" t="str">
        <f aca="false">IF(EI301=0,"1","2")</f>
        <v>1</v>
      </c>
      <c r="EK301" s="11" t="str">
        <f aca="false" t="array" ref="EK301">_xlfn.IFS(EI301=0,"0", EI301=-0.25, "1", EI301=-0.5,"2", EI301=-0.75,"3", EI301=-1,"4",EI301=-1.25,"5", EI301=-1.5,"6", EI301=-1.75,"7", EI301=-2,"8", EI301=-2.25,"9", EI301=-2.25,"9",EI301=-2.5,"10", EI301=-2.75,"11", EI301=-3,"12", EI301=-3.25,"13", EI301=-3.5,"14", EI301=-3.75,"15",EI301=-4,"16", EI301=0.25, "17", EI301=0.5, "18")</f>
        <v>0</v>
      </c>
      <c r="EM301" s="11" t="str">
        <f aca="false">IF(EL301=0,"1","2")</f>
        <v>1</v>
      </c>
      <c r="EN301" s="11" t="str">
        <f aca="false" t="array" ref="EN301">_xlfn.IFS(EL301=0.25,"17",EL301=0.5,"18", EL301=0,"0", EL301=-0.25, "1", EL301=-0.5,"2", EL301=-0.75,"3", EL301=-1,"4",EL301=-1.25,"5", EL301=-1.5,"6", EL301=-1.75,"7", EL301=-2,"8",EL301= -2.25,"9",EL301=-2.5,"10",EL301= -2.75,"11",EL301= -3,"12",EL301= -3.25,"13",EL301= -3.5,"14",EL301= -3.75,"15",EL301=-4,"16")</f>
        <v>0</v>
      </c>
      <c r="EP301" s="11" t="str">
        <f aca="false">IF(EO301=0,"1","2")</f>
        <v>1</v>
      </c>
      <c r="EQ301" s="11" t="str">
        <f aca="false" t="array" ref="EQ301">_xlfn.IFS(EO301=0,"0", EO301=0.25, "1", EO301=0.5,"2", EO301=0.75,"3", EO301=1,"4",EO301=1.25,"5", EO301=1.5,"6", EO301=1.75,"7", EO301=2,"8", EO301=2.25,"9", EO301=2.25,"9",EO301=2.5,"10", EO301=2.75,"11", EO301=3,"12", EO301=3.25,"13", EO301=3.5,"14", EO301=3.75,"15",EO301=4,"16", EO301=-0.25, "17", bq=-0.5, "18")</f>
        <v>0</v>
      </c>
      <c r="ES301" s="11" t="str">
        <f aca="false">IF(ER301=0,"1","2")</f>
        <v>1</v>
      </c>
      <c r="ET301" s="11" t="str">
        <f aca="false" t="array" ref="ET301">_xlfn.IFS(ER301=0,"0", ER301=0.25, "1", ER301=0.5,"2", ER301=0.75,"3", ER301=1,"4",ER301=1.25,"5", ER301=1.5,"6", ER301=1.75,"7", ER301=2,"8", ER301=2.25,"9", ER301=2.25,"9",ER301=2.5,"10", ER301=2.75,"11", ER301=3,"12", ER301=3.25,"13", ER301=3.5,"14", ER301=3.75,"15",ER301=4,"16", ER301=-0.25, "17", bq=-0.5, "18")</f>
        <v>0</v>
      </c>
      <c r="EV301" s="14" t="e">
        <f aca="false">VLOOKUP(EU301,LEYENDA!$G$2:$H$8,2,TRUE())</f>
        <v>#N/A</v>
      </c>
      <c r="EW301" s="14" t="e">
        <f aca="false" t="array" ref="EW301">_xlfn.IFS(EV301="0-5","1", EV301="6-12","2", EV301="13-18","3", EV301="19-24","4", EV301="25-36","5", EV301="37-48","6", EV301="49-60","7")</f>
        <v>#N/A</v>
      </c>
    </row>
    <row r="302" customFormat="false" ht="13.5" hidden="false" customHeight="false" outlineLevel="0" collapsed="false">
      <c r="A302" s="1" t="n">
        <v>74</v>
      </c>
      <c r="B302" s="32" t="n">
        <v>7</v>
      </c>
      <c r="C302" s="33" t="n">
        <v>44443</v>
      </c>
      <c r="D302" s="6"/>
      <c r="E302" s="5" t="str">
        <f aca="false">VLOOKUP(A302,'286'!$A$3:$J$600,10,FALSE())</f>
        <v>RUÍZ RODRÍGUEZ, DANIEL</v>
      </c>
      <c r="F302" s="4" t="str">
        <f aca="false">VLOOKUP(A302,'286'!$A$3:$I$1768,3,FALSE())</f>
        <v>RURODA</v>
      </c>
      <c r="G302" s="6" t="n">
        <f aca="false">VLOOKUP(A302,'286'!$A$3:$I$1768,4,FALSE())</f>
        <v>39955</v>
      </c>
      <c r="H302" s="7" t="n">
        <f aca="false">YEAR(C302)-YEAR(G302)</f>
        <v>12</v>
      </c>
      <c r="I302" s="1" t="str">
        <f aca="false">VLOOKUP(H302,LEYENDA!$C$2:$D$6,2,TRUE())</f>
        <v>0-12</v>
      </c>
      <c r="J302" s="5" t="str">
        <f aca="false">VLOOKUP(A302,'286'!$A$3:$I$1768,7,FALSE())</f>
        <v>H</v>
      </c>
      <c r="K302" s="8" t="n">
        <f aca="false">VLOOKUP(A302,'286'!$A$3:$I$1768,2,FALSE())</f>
        <v>0</v>
      </c>
      <c r="L302" s="4" t="str">
        <f aca="false">VLOOKUP(A302,'286'!$A$3:$I$1768,8,FALSE())</f>
        <v>D</v>
      </c>
      <c r="M302" s="4" t="str">
        <f aca="false">VLOOKUP(A302,'286'!$A$3:$I$1768,9,FALSE())</f>
        <v>D</v>
      </c>
      <c r="N302" s="8" t="str">
        <f aca="false">IF(R302=O302, "MISMA","CONTRARIA")</f>
        <v>MISMA</v>
      </c>
      <c r="O302" s="8" t="str">
        <f aca="false" t="array" ref="O302">_xlfn.IFS(L302="D","1", L302="I","2")</f>
        <v>1</v>
      </c>
      <c r="P302" s="8" t="e">
        <f aca="false" t="array" ref="P302">_xlfn.IFS(K302="OD","1", K302="OI","2")</f>
        <v>#N/A</v>
      </c>
      <c r="Q302" s="1" t="str">
        <f aca="false" t="array" ref="Q302">_xlfn.IFS(J302="M","1", J302="H","2")</f>
        <v>2</v>
      </c>
      <c r="R302" s="8" t="str">
        <f aca="false" t="array" ref="R302">_xlfn.IFS(M302="D","1", M302="I","2")</f>
        <v>1</v>
      </c>
      <c r="S302" s="1" t="str">
        <f aca="false" t="array" ref="S302">_xlfn.IFS(N302="CONTRARIA", "1",N302= "MISMA","2")</f>
        <v>2</v>
      </c>
      <c r="T302" s="1" t="str">
        <f aca="false" t="array" ref="T302">_xlfn.IFS(I302="0-12","1", I302="13-24","2", I302="25-40","3", I302="41-60","4", I302="61-100","5")</f>
        <v>1</v>
      </c>
      <c r="U302" s="9" t="n">
        <v>-1.5</v>
      </c>
      <c r="V302" s="11" t="str">
        <f aca="false">IF(U302="","",IF(AND(U302&gt;=-9,U302&lt;=-6.5),"-9 a -6,5",IF(AND(U302&gt;=-6,U302&lt;=-3.5),"-6 a -3,5",IF(AND(U302&gt;=-3,U302&lt;=-1),"-3 a -1",IF(U302=-0.5,"-0,5",IF(AND(U302&gt;=0,U302&lt;=2.5),"0 a 2,5",IF(AND(U302&gt;=3,U302&lt;=5.5),"3 a 5,5",IF(AND(U302&gt;=6,U302&lt;=8.5),"6 a 8,5",IF(AND(U302&gt;=9,U302&lt;=20),"9 a 20","Fuera de rango")))))))))</f>
        <v>-3 a -1</v>
      </c>
      <c r="W302" s="11" t="n">
        <f aca="false">IF(V302="","",IF(V302="-9 a -6,5",2,IF(V302="-6 a -3,5",3,IF(V302="-3 a -1",4,IF(V302="-0,5","NORMA",IF(V302="0 a 2,5",5,IF(V302="3 a 5,5",6,IF(V302="6 a 8,5",7,IF(V302="9 a 20",8,"Fuera de rango")))))))))</f>
        <v>4</v>
      </c>
      <c r="X302" s="9" t="n">
        <v>5</v>
      </c>
      <c r="Y302" s="11" t="str">
        <f aca="false">IF(X302="","",IF(AND(X302&gt;=0,X302&lt;=4),"0 a 4",IF(AND(X302&gt;=4.5,X302&lt;=8.5),"4,5 a 8,5",IF(X302=9,"9",IF(AND(X302&gt;=9.5,X302&lt;=13),"9,5 a 13",IF(AND(X302&gt;=13.5,X302&lt;=20),"13,5 a 20",IF(AND(X302&gt;=20.5,X302&lt;=35),"20,5 a 35","Fuera de rango")))))))</f>
        <v>4,5 a 8,5</v>
      </c>
      <c r="Z302" s="11" t="n">
        <f aca="false">IF(Y302="","",IF(Y302="0 a 4",1,IF(Y302="4,5 a 8,5",2,IF(Y302="9","NORMA",IF(Y302="9,5 a 13",3,IF(Y302="13,5 a 20",4,IF(Y302="20,5 a 35",5,"Fuera de rango")))))))</f>
        <v>2</v>
      </c>
      <c r="AA302" s="9" t="n">
        <v>9</v>
      </c>
      <c r="AB302" s="10" t="str">
        <f aca="false">IF(AA302="","",IF(AND(AA302&gt;=0,AA302&lt;=9),"0 a 9",IF(AND(AA302&gt;=9.5,AA302&lt;=18.5),"9,5 a 18,5",IF(AA302=19,"19",IF(AND(AA302&gt;=19.5,AA302&lt;=28),"19,5 a 28",IF(AND(AA302&gt;=28.5,AA302&lt;=40),"28,5 a 40","Fuera de rango"))))))</f>
        <v>0 a 9</v>
      </c>
      <c r="AC302" s="11" t="n">
        <f aca="false" t="array" ref="AC302">_xlfn.IFS(AB302="","",AB302="0 a 9",1,AB302="9,5 a 18,5",2,AB302="19","NORMA",AB302="19,5 a 28",3,AB302="28,5 a 40",4,TRUE(),"Fuera de rango")</f>
        <v>1</v>
      </c>
      <c r="AD302" s="9" t="n">
        <v>1</v>
      </c>
      <c r="AE302" s="10" t="str">
        <f aca="false">IF(AD302="","",IF(AND(AD302&gt;=-10,AD302&lt;=0),"De -10 a 0",IF(AND(AD302&gt;=0.5,AD302&lt;=9.5),"0,5 a 9,5",IF(AD302=10,"10",IF(AND(AD302&gt;=10.5,AD302&lt;=20),"10,5 a 20",IF(AND(AD302&gt;=20.5,AD302&lt;=40),"20,5 a 40","Fuera de rango"))))))</f>
        <v>0,5 a 9,5</v>
      </c>
      <c r="AF302" s="12" t="n">
        <f aca="false">IF(AD302="","",IF(AND(AD302&gt;=-10,AD302&lt;=0),1,IF(AND(AD302&gt;=0.5,AD302&lt;=9.5),2,IF(AD302=10,"NORMA",IF(AND(AD302&gt;=10.5,AD302&lt;=20),3,IF(AND(AD302&gt;=20.5,AD302&lt;=40),4,""))))))</f>
        <v>2</v>
      </c>
      <c r="AG302" s="9" t="n">
        <v>6</v>
      </c>
      <c r="AH302" s="10" t="str">
        <f aca="false">IF(AG302="","",IF(AND(AG302&gt;=0,AG302&lt;=4),"0 a 4",IF(AND(AG302&gt;=4.5,AG302&lt;=8.5),"4,5 a 8,5",IF(AG302=9,"9",IF(AND(AG302&gt;=9.5,AG302&lt;=13),"9,5 a 13",IF(AND(AG302&gt;=13.5,AG302&lt;=25),"13,5 a 25","Fuera de rango"))))))</f>
        <v>4,5 a 8,5</v>
      </c>
      <c r="AI302" s="10" t="n">
        <f aca="false">IF(AH302="","",IF(AH302="0 a 4",1,IF(AH302="4,5 a 8,5",2,IF(AH302="9","NORMA",IF(AH302="9,5 a 13",3,IF(AH302="13,5 a 25",4,""))))))</f>
        <v>2</v>
      </c>
      <c r="AJ302" s="9" t="n">
        <v>1</v>
      </c>
      <c r="AK302" s="10" t="str">
        <f aca="false">IF(AJ302="","",IF(AND(AJ302&gt;=-15,AJ302&lt;=-10.5),"-15 a -10,5",IF(AND(AJ302&gt;=-10,AJ302&lt;=-4),"-10 a -4",IF(AND(AJ302&gt;=-4.5,AJ302&lt;=0),"-4,5 a 0",IF(AND(AJ302&gt;=0.5,AJ302&lt;=4.5),"0,5 a 4,5",IF(AJ302=5,"5",IF(AND(AJ302&gt;=5.5,AJ302&lt;=10),"5,5 a 10",IF(AND(AJ302&gt;=10.5,AJ302&lt;=20),"10,5 a 20","Fuera de rango"))))))))</f>
        <v>0,5 a 4,5</v>
      </c>
      <c r="AL302" s="11" t="n">
        <f aca="false">IF(AK302="","",IF(AK302="-15 a -10,5",1,IF(AK302="-10 a -4",2,IF(AK302="-4,5 a 0",3,IF(AK302="0,5 a 4,5",4,IF(AK302="5","NORMA",IF(AK302="5,5 a 10",5,IF(AK302="10,5 a 20",6,"Error"))))))))</f>
        <v>4</v>
      </c>
      <c r="AM302" s="9" t="n">
        <v>-1</v>
      </c>
      <c r="AN302" s="10" t="str">
        <f aca="false">IF(AM302="","",IF(AND(AM302&gt;=-7.5,AM302&lt;=-5.5),"-7,5 a -5,5",IF(AND(AM302&gt;=-5,AM302&lt;=-3),"-5 a -3",IF(AND(AM302&gt;=-2.5,AM302&lt;=-0.5),"-2,5 a -0,5",IF(AM302=0,"0,00",IF(AND(AM302&gt;=0.5,AM302&lt;=2.5),"0,5 a 2,5",IF(AND(AM302&gt;=3,AM302&lt;=5),"3 a 5",IF(AND(AM302&gt;=5.5,AM302&lt;=7.5),"5,5 a 7,5",IF(AND(AM302&gt;=8,AM302&lt;=10),"8 a 10","Fuera de rango")))))))))</f>
        <v>-2,5 a -0,5</v>
      </c>
      <c r="AO302" s="11" t="n">
        <f aca="false">IF(AN302="","",IF(AN302="-7,5 a -5,5",1,IF(AN302="-5 a -3",2,IF(AN302="-2,5 a -0,5",3,IF(AN302="0,00","NORMA",IF(AN302="0,5 a 2,5",4,IF(AN302="3 a 5",5,IF(AN302="5,5 a 7,5",6,IF(AN302="8 a 10",7,"Error")))))))))</f>
        <v>3</v>
      </c>
      <c r="AP302" s="9" t="n">
        <v>-3</v>
      </c>
      <c r="AQ302" s="10" t="str">
        <f aca="false">IF(AP302="","",IF(AND(AP302&gt;=-20,AP302&lt;=-9.5),"-20 a -9,5",IF(AND(AP302&gt;=-9,AP302&lt;=-6.5),"-9 a -6,5",IF(AP302=-6,"-6",IF(AND(AP302&gt;=-5.5,AP302&lt;=-3),"-5,5 a -3",IF(AND(AP302&gt;=-2.5,AP302&lt;=0),"-2,5 a 0",IF(AND(AP302&gt;=0.5,AP302&lt;=3),"0,5 a 3",IF(AND(AP302&gt;=3.5,AP302&lt;=6),"3,5 a 6",IF(AND(AP302&gt;=6.5,AP302&lt;=9),"6,5 a 9",IF(AND(AP302&gt;=9.5,AP302&lt;=20),"9,5 a 20","Fuera de rango"))))))))))</f>
        <v>-5,5 a -3</v>
      </c>
      <c r="AR302" s="11" t="n">
        <f aca="false">IF(AQ302="","",IF(AQ302="-20 a -9,5",1,IF(AQ302="-9 a -6,5",2,IF(AQ302="-6","NORMA",IF(AQ302="-5,5 a -3",3,IF(AQ302="-2,5 a 0",4,IF(AQ302="0,5 a 3",5,IF(AQ302="3,5 a 6",6,IF(AQ302="6,5 a 9",7,IF(AQ302="9,5 a 20",8,""))))))))))</f>
        <v>3</v>
      </c>
      <c r="AS302" s="9" t="n">
        <v>3</v>
      </c>
      <c r="AT302" s="10" t="str">
        <f aca="false">IF(AS302="","",IF(AND(AS302&gt;=-16,AS302&lt;=-14),"-16 a -14",IF(AND(AS302&gt;=-13.5,AS302&lt;=-11.5),"-13,5 a -11,5",IF(AND(AS302&gt;=-11,AS302&lt;=-9),"-11 a -9",IF(AND(AS302&gt;=-8.5,AS302&lt;=-6.5),"-8,5 a -6,5",IF(AND(AS302&gt;=-6,AS302&lt;=-4),"-6 a -4",IF(AND(AS302&gt;=-3.5,AS302&lt;=-1.5),"-3,5 a -1,5",IF(AND(AS302&gt;=-1,AS302&lt;=1),"-1 a 1",IF(AND(AS302&gt;=1.5,AS302&lt;=3.5),"1,5 a 3,5",IF(AND(AS302&gt;=4,AS302&lt;=6),"4 a 6",IF(AND(AS302&gt;=6.5,AS302&lt;=8.5),"6,5 a 8,5",IF(AND(AS302&gt;=9,AS302&lt;=11),"9 a 11",IF(AND(AS302&gt;=11.5,AS302&lt;=13.5),"11,5 a 13,5",IF(AND(AS302&gt;=14,AS302&lt;=16),"14 a 16",IF(AND(AS302&gt;=16.5,AS302&lt;=18.5),"16,5 a 18,5",IF(AND(AS302&gt;=19,AS302&lt;=21),"19 a 21","Fuera de rango"))))))))))))))))</f>
        <v>1,5 a 3,5</v>
      </c>
      <c r="AU302" s="11" t="n">
        <f aca="false" t="array" ref="AU302">IF(AT302="","",_xlfn.IFS(AT302="-16 a -14",1,AT302="-13,5 a -11,5",2,AT302="-11 a -9",3,AT302="-8,5 a -6,5",4,AT302="-6 a -4",5,AT302="-3,5 a -1,5",6,AT302="-1 a 1",7,AT302="1,5 a 3,5",8,AT302="4 a 6","NORMA",AT302="6,5 a 8,5",9,AT302="9 a 11",10,AT302="11,5 a 13,5",11,AT302="14 a 16",12,AT302="16,5 a 18,5",13,AT302="19 a 21",14,TRUE(),""))</f>
        <v>8</v>
      </c>
      <c r="AV302" s="9" t="n">
        <v>-0.5</v>
      </c>
      <c r="AW302" s="10" t="str">
        <f aca="false">IF(AV302="","",IF(AND(AV302&gt;=-1,AV302&lt;=-0.5),"-1 a -0,5",IF(AND(AV302&gt;-0.5,AV302&lt;=0),"De -0,5 a 0",IF(AND(AV302&gt;=0.25,AV302&lt;=0.75),"0,25 a 0,75",IF(AND(AV302&gt;=1,AV302&lt;=1.5),"1 a 1,5",IF(AND(AV302&gt;=1.75,AV302&lt;=2.25),"1,75 a 2,25",IF(AND(AV302&gt;=2.5,AV302&lt;=3),"2,5 a 3",IF(AND(AV302&gt;=3.25,AV302&lt;=3.75),"3,25 a 3,75","Fuera de rango"))))))))</f>
        <v>-1 a -0,5</v>
      </c>
      <c r="AX302" s="10" t="n">
        <f aca="false">IF(AW302="","",IF(OR(AW302="-1 a -0,5",AW302="-1 a -0.5"),1,IF(OR(AW302="De -0,5 a 0",AW302="-0,5 a 0",AW302="De -0.5 a 0"),2,IF(OR(AW302="0,25 a 0,75",AW302="0.25 a 0.75"),"NORMA",IF(OR(AW302="1 a 1,5",AW302="1 a 1.5"),3,IF(OR(AW302="1,75 a 2,25",AW302="1.75 a 2.25"),4,IF(OR(AW302="2,5 a 3",AW302="2.5 a 3"),5,IF(OR(AW302="3,25 a 3,75",AW302="3.25 a 3.75"),6,""))))))))</f>
        <v>1</v>
      </c>
      <c r="AY302" s="9" t="n">
        <v>0</v>
      </c>
      <c r="AZ302" s="10" t="str">
        <f aca="false">IF(AY302="","",IF(AND(AY302&gt;=-20,AY302&lt;=-9.5),"-20 a -9,5",IF(AND(AY302&gt;=-9,AY302&lt;=-6.5),"-9 a -6,5",IF(AY302=-6,"-6",IF(AND(AY302&gt;=-5.5,AY302&lt;=-3),"-5,5 a -3",IF(AND(AY302&gt;=-2.5,AY302&lt;=0),"-2,5 a 0",IF(AND(AY302&gt;=0.5,AY302&lt;=3),"0,5 a 3",IF(AND(AY302&gt;=3.5,AY302&lt;=6),"3,5 a 6","Fuera de rango"))))))))</f>
        <v>-2,5 a 0</v>
      </c>
      <c r="BA302" s="11" t="n">
        <f aca="false">IF(AZ302="","",IF(AZ302="-20 a -9,5",1,IF(AZ302="-9 a -6,5",2,IF(AZ302="-6","NORMA",IF(AZ302="-5,5 a -3",3,IF(AZ302="-2,5 a 0",4,IF(AZ302="0,5 a 3",5,IF(AZ302="3,5 a 6",6,""))))))))</f>
        <v>4</v>
      </c>
      <c r="BB302" s="9" t="n">
        <v>9</v>
      </c>
      <c r="BC302" s="10" t="str">
        <f aca="false" t="array" ref="BC302">IF(BB302="","",_xlfn.IFS(AND(BB302&gt;=0,BB302&lt;=2),"0 a 2",AND(BB302&gt;=2.5,BB302&lt;=4.5),"2,5 a 4,5",AND(BB302&gt;=5,BB302&lt;=7),"5 a 7",AND(BB302&gt;=7.5,BB302&lt;=9.5),"7,5 a 9,5",AND(BB302&gt;=10,BB302&lt;=12),"10 a 12",AND(BB302&gt;=12.5,BB302&lt;=14.5),"12,5 a 14,5",BB302=15,"15",AND(BB302&gt;=15.5,BB302&lt;=17.5),"15,5 a 17,5",AND(BB302&gt;=18,BB302&lt;=20),"18 a 20",AND(BB302&gt;=20.5,BB302&lt;=22.5),"20,5 a 22,5",AND(BB302&gt;=23,BB302&lt;=25),"23 a 25",TRUE(),"Fuera de rango"))</f>
        <v>7,5 a 9,5</v>
      </c>
      <c r="BD302" s="11" t="n">
        <f aca="false" t="array" ref="BD302">IF(BC302="","",_xlfn.IFS(BC302="0 a 2",1,BC302="2,5 a 4,5",2,BC302="5 a 7",3,BC302="7,5 a 9,5",4,BC302="10 a 12",5,BC302="12,5 a 14,5",6,BC302="15","NORMA",BC302="15,5 a 17,5",7,BC302="18 a 20",8,BC302="20,5 a 22,5",9,BC302="23 a 25",10,TRUE(),"Fuera de rango"))</f>
        <v>4</v>
      </c>
      <c r="BE302" s="9" t="n">
        <v>15</v>
      </c>
      <c r="BF302" s="10" t="str">
        <f aca="false">IF(BE302="","",IF(AND(BE302&gt;=-20,BE302&lt;=-10),"-20 a -10",IF(AND(BE302&gt;=-9.5,BE302&lt;=0.5),"-9,5 a 0,5",IF(AND(BE302&gt;=1,BE302&lt;=11),"1 a 11",IF(AND(BE302&gt;=11.5,BE302&lt;=20.5),"11,5 a 20,5",IF(BE302=21,"21",IF(AND(BE302&gt;=21.5,BE302&lt;=31.5),"21,5 a 31,5",IF(AND(BE302&gt;=32,BE302&lt;=42),"32 a 42","Fuera de rango"))))))))</f>
        <v>11,5 a 20,5</v>
      </c>
      <c r="BG302" s="11" t="n">
        <f aca="false">IF(BF302="","",IF(BF302="-20 a -10",1,IF(BF302="-9,5 a 0,5",2,IF(BF302="1 a 11",3,IF(BF302="11,5 a 20,5",4,IF(BF302="21","NORMA",IF(BF302="21,5 a 31,5",5,IF(BF302="32 a 42",6,""))))))))</f>
        <v>4</v>
      </c>
      <c r="BH302" s="9" t="n">
        <v>5</v>
      </c>
      <c r="BI302" s="10" t="str">
        <f aca="false">IF(BH302="","",IF(AND(BH302&gt;=-20,BH302&lt;=-15),"-20 a -15",IF(AND(BH302&gt;=-14.5,BH302&lt;=-9.5),"-14,5 a -9,5",IF(AND(BH302&gt;=-9,BH302&lt;=-4),"-9 a -4",IF(AND(BH302&gt;=-3.5,BH302&lt;=2.5),"-3,5 a 2,5",IF(AND(BH302&gt;=3,BH302&lt;=8),"3 a 8",IF(AND(BH302&gt;=8.5,BH302&lt;=14.5),"8,5 a 14,5",IF(BH302=15,"15",IF(AND(BH302&gt;=15.5,BH302&lt;=20.5),"15,5 a 20,5",IF(AND(BH302&gt;=21,BH302&lt;=26),"21 a 26","Fuera de rango"))))))))))</f>
        <v>3 a 8</v>
      </c>
      <c r="BJ302" s="11" t="n">
        <f aca="false">IF(BI302="","",IF(BI302="-20 a -15",1,IF(BI302="-14,5 a -9,5",2,IF(BI302="-9 a -4",3,IF(BI302="-3,5 a 2,5",4,IF(BI302="3 a 8",5,IF(BI302="8,5 a 14,5",6,IF(BI302="15","NORMA",IF(BI302="15,5 a 20,5",7,IF(BI302="21 a 26",8,IF(BI302="26,5 a 31,5",9,"")))))))))))</f>
        <v>5</v>
      </c>
      <c r="BK302" s="9" t="n">
        <v>0</v>
      </c>
      <c r="BL302" s="10" t="str">
        <f aca="false">IF(BK302="","",IF(AND(BK302&gt;=0,BK302&lt;=2),"0 - 2",IF(AND(BK302&gt;=2.5,BK302&lt;=4.5),"2,5 - 4,5",IF(AND(BK302&gt;=5,BK302&lt;=7),"5 - 7",IF(AND(BK302&gt;=7.5,BK302&lt;=9.5),"7,5 - 9,5",IF(AND(BK302&gt;=10,BK302&lt;=12),"10 - 12",IF(AND(BK302&gt;=12.5,BK302&lt;=13.5),"12,5 - 13,5",IF(BK302=14,"14",IF(AND(BK302&gt;=14.5,BK302&lt;=16.5),"14,5 - 16,5",IF(AND(BK302&gt;=17,BK302&lt;=19),"17 - 19",IF(AND(BK302&gt;=19.5,BK302&lt;=21.5),"19,5 - 21,5",IF(AND(BK302&gt;=22,BK302&lt;=24),"22 - 24",IF(AND(BK302&gt;=24.5,BK302&lt;=26.5),"24,5 - 26,5",IF(AND(BK302&gt;=27,BK302&lt;=29),"27 - 29",IF(AND(BK302&gt;=29.5,BK302&lt;=30),"29,5 - 30","Fuera de rango")))))))))))))))</f>
        <v>0 - 2</v>
      </c>
      <c r="BM302" s="11" t="n">
        <f aca="false">IF(BL302="","",IF(BL302="0 - 2",1,IF(BL302="2,5 - 4,5",2,IF(BL302="5 - 7",3,IF(BL302="7,5 - 9,5",4,IF(BL302="10 - 12",5,IF(BL302="12,5 - 13,5",6,IF(BL302="14","NORMA",IF(BL302="14,5 - 16,5",7,IF(BL302="17 - 19",8,IF(BL302="19,5 - 21,5",9,IF(BL302="22 - 24",10,IF(BL302="24,5 - 26,5",11,IF(BL302="27 - 29",12,IF(BL302="29,5 - 30",13,"")))))))))))))))</f>
        <v>1</v>
      </c>
      <c r="BN302" s="9" t="n">
        <v>12</v>
      </c>
      <c r="BO302" s="11" t="str">
        <f aca="false">IF(BN302="","",IF(AND(BN302&gt;=-20,BN302&lt;=-10),"-20 a -10",IF(AND(BN302&gt;=-9.5,BN302&lt;=0.5),"-9,5 a 0,5",IF(AND(BN302&gt;=1,BN302&lt;=11),"1 a 11",IF(AND(BN302&gt;=11.5,BN302&lt;=21.5),"11,5 a 21,5",IF(BN302=22,"22",IF(AND(BN302&gt;=22.5,BN302&lt;=32.5),"22,5 a 32,5",IF(AND(BN302&gt;=33,BN302&lt;=43),"33 a 43","Fuera de rango"))))))))</f>
        <v>11,5 a 21,5</v>
      </c>
      <c r="BP302" s="11" t="n">
        <f aca="false">IF(BO302="","",IF(BO302="-20 a -10",1,IF(BO302="-9,5 a 0,5",2,IF(BO302="1 a 11",3,IF(BO302="11,5 a 21,5",4,IF(BO302="22","NORMA",IF(BO302="22,5 a 32,5",5,IF(BO302="33 a 43",6,""))))))))</f>
        <v>4</v>
      </c>
      <c r="BQ302" s="9" t="n">
        <v>8</v>
      </c>
      <c r="BR302" s="10" t="str">
        <f aca="false">IF(BQ302="","",IF(AND(BQ302&gt;=-20,BQ302&lt;=-15),"-20 a -15",IF(AND(BQ302&gt;=-14.5,BQ302&lt;=-9.5),"-14,5 a -9,5",IF(AND(BQ302&gt;=-9,BQ302&lt;=-4),"-9 a -4",IF(AND(BQ302&gt;=-3.5,BQ302&lt;=2.5),"-3,5 a 2,5",IF(AND(BQ302&gt;=3,BQ302&lt;=8),"3 a 8",IF(AND(BQ302&gt;=8.5,BQ302&lt;=13.5),"8,5 a 13,5",IF(AND(BQ302&gt;=14,BQ302&lt;=17.5),"14 a 17,5",IF(BQ302=18,"18",IF(AND(BQ302&gt;=18.5,BQ302&lt;=23.5),"18,5 a 23,5",IF(AND(BQ302&gt;=24,BQ302&lt;=29),"24 a 29",IF(AND(BQ302&gt;=29.5,BQ302&lt;=34.5),"29,5 a 34,5",IF(AND(BQ302&gt;=35,BQ302&lt;=40),"35 a 40","Fuera de rango")))))))))))))</f>
        <v>3 a 8</v>
      </c>
      <c r="BS302" s="11" t="n">
        <f aca="false">IF(BR302="","",IF(BR302="-20 a -15",1,IF(BR302="-14,5 a -9,5",2,IF(BR302="-9 a -4",3,IF(BR302="-3,5 a 2,5",4,IF(BR302="3 a 8",5,IF(BR302="8,5 a 13,5",6,IF(BR302="14 a 17,5",7,IF(BR302="18","NORMA",IF(BR302="18,5 a 23,5",8,IF(BR302="24 a 29",9,IF(BR302="29,5 a 34,5",10,IF(BR302="35 a 40",11,"")))))))))))))</f>
        <v>5</v>
      </c>
      <c r="BT302" s="9" t="n">
        <v>0</v>
      </c>
      <c r="BU302" s="10" t="str">
        <f aca="false">IF(BT302="","",IF(AND(BT302&gt;=-20,BT302&lt;=-18),"-20 a -18",IF(AND(BT302&gt;=-17.5,BT302&lt;=-15.5),"-17,5 a -15,5",IF(AND(BT302&gt;=-15,BT302&lt;=-13),"-15 a -13",IF(AND(BT302&gt;=-12.5,BT302&lt;=-10.5),"-12,5 a -10,5",IF(AND(BT302&gt;=-10,BT302&lt;=-8),"-10 a -8",IF(AND(BT302&gt;=-7.5,BT302&lt;=-5.5),"-7,5 a -5,5",IF(AND(BT302&gt;=-5,BT302&lt;=-3),"-5 a -3",IF(AND(BT302&gt;=-2.5,BT302&lt;=-0.5),"-2,5 a -0,5",IF(BT302=0,"0",IF(AND(BT302&gt;=0.5,BT302&lt;=2.5),"0,5 a 2,5",IF(AND(BT302&gt;=3,BT302&lt;=5),"3 a 5",IF(AND(BT302&gt;=5.5,BT302&lt;=7.5),"5,5 a 7,5",IF(AND(BT302&gt;=8,BT302&lt;=10),"8 a 10",IF(AND(BT302&gt;=10.5,BT302&lt;=12.5),"10,5 a 12,5",IF(AND(BT302&gt;=13,BT302&lt;=15),"13 a 15",IF(AND(BT302&gt;=15.5,BT302&lt;=17.5),"15,5 a 17,5",IF(AND(BT302&gt;=18,BT302&lt;=20),"18 a 20","Fuera de rango"))))))))))))))))))</f>
        <v>0</v>
      </c>
      <c r="BV302" s="11" t="str">
        <f aca="false">IF(BT302="","",IF(BT302=0,"NORMA",IF(AND(BT302&gt;=-20,BT302&lt;=-18),2,IF(AND(BT302&gt;=-17.5,BT302&lt;=-15.5),2,IF(AND(BT302&gt;=-15,BT302&lt;=-13),3,IF(AND(BT302&gt;=-12.5,BT302&lt;=-10.5),4,IF(AND(BT302&gt;=-10,BT302&lt;=-8),5,IF(AND(BT302&gt;=-7.5,BT302&lt;=-5.5),6,IF(AND(BT302&gt;=-5,BT302&lt;=-3),7,IF(AND(BT302&gt;=-2.5,BT302&lt;=-0.5),8,IF(AND(BT302&gt;=0.5,BT302&lt;=2.5),9,IF(AND(BT302&gt;=3,BT302&lt;=5),10,IF(AND(BT302&gt;=5.5,BT302&lt;=7.5),11,IF(AND(BT302&gt;=8,BT302&lt;=10),12,IF(AND(BT302&gt;=10.5,BT302&lt;=12.5),13,IF(AND(BT302&gt;=13,BT302&lt;=15),14,IF(AND(BT302&gt;=15.5,BT302&lt;=17.5),15,IF(AND(BT302&gt;=18,BT302&lt;=20),16,"Fuera de rango"))))))))))))))))))</f>
        <v>NORMA</v>
      </c>
      <c r="BW302" s="9" t="n">
        <v>-7.25</v>
      </c>
      <c r="BX302" s="10" t="n">
        <f aca="false">18.5- (0.3*H302)</f>
        <v>14.9</v>
      </c>
      <c r="BY302" s="10" t="n">
        <f aca="false">(BW302)-(BX302)</f>
        <v>-22.15</v>
      </c>
      <c r="BZ302" s="10" t="str">
        <f aca="false">IF(BY302="","",IF(BY302&lt;-27.5,"De -30 a -28",IF(BY302&lt;-25,"De -27,5 a -25,5",IF(BY302&lt;-22.5,"De -25 a -23",IF(BY302&lt;-20,"De -22,5 a -20,5",IF(BY302&lt;-17.5,"De -20 a -18",IF(BY302&lt;-15,"De -17,5 a -15,5",IF(BY302&lt;-12.5,"De -15 a -13",IF(BY302&lt;-10,"De -12,5 a -10,5",IF(BY302&lt;-7.5,"De -10 a -8",IF(BY302&lt;-5,"De -7,5 a -5,5",IF(BY302&lt;-2.5,"De -5 a -3",IF(BY302&lt;0,"De -2,5 a -0,5",IF(BY302&lt;2.5,"De 0 a 2",IF(BY302&lt;5,"De 2,5 a 4,5",IF(BY302&lt;7.5,"De 5 a 7",IF(BY302&lt;10,"De 7,5 a 9,5",IF(BY302&lt;12.5,"De 10 a 12",IF(BY302&lt;15,"De 12,5 a 14,5",IF(BY302&lt;17.5,"De 15 a 17",IF(BY302&lt;20,"De 17,5 a 19,5",IF(BY302&lt;22.5,"De 20 a 22",IF(BY302&lt;25,"De 22,5 a 24,5",IF(BY302&lt;27.5,"De 25 a 27","De 27,5 a 30"))))))))))))))))))))))))</f>
        <v>De -22,5 a -20,5</v>
      </c>
      <c r="CA302" s="12" t="n">
        <f aca="false">IF(BY302="","",IF(BY302&lt;=-28,1,IF(BY302&lt;=-25.5,2,IF(BY302&lt;=-23,3,IF(BY302&lt;=-20.5,4,IF(BY302&lt;=-18,5,IF(BY302&lt;=-15.5,6,IF(BY302&lt;=-13,7,IF(BY302&lt;=-10.5,8,IF(BY302&lt;=-8,9,IF(BY302&lt;=-5.5,10,IF(BY302&lt;=-3,11,IF(BY302&lt;=-0.5,12,IF(BY302&lt;=2,13,IF(BY302&lt;=4.5,14,IF(BY302&lt;=7,15,IF(BY302&lt;=9.5,16,IF(BY302&lt;=12,17,IF(BY302&lt;=14.5,18,IF(BY302&lt;=17,19,IF(BY302&lt;=19.5,20,IF(BY302&lt;=22,21,IF(BY302&lt;=24.5,22,IF(BY302&lt;=27,23,IF(BY302&lt;=30,24,"Fuera de rango")))))))))))))))))))))))))</f>
        <v>4</v>
      </c>
      <c r="CB302" s="9" t="n">
        <v>-7</v>
      </c>
      <c r="CC302" s="10" t="n">
        <f aca="false">18.5- (0.3*H302)</f>
        <v>14.9</v>
      </c>
      <c r="CD302" s="10" t="n">
        <f aca="false">(CB302)-(CC302)</f>
        <v>-21.9</v>
      </c>
      <c r="CE302" s="10" t="str">
        <f aca="false">IF(CD302="","",IF(CD302&lt;-27.5,"De -30 a -28",IF(CD302&lt;-25,"De -27,5 a -25,5",IF(CD302&lt;-22.5,"De -25 a -23",IF(CD302&lt;-20,"De -22,5 a -20,5",IF(CD302&lt;-17.5,"De -20 a -18",IF(CD302&lt;-15,"De -17,5 a -15,5",IF(CD302&lt;-12.5,"De -15 a -13",IF(CD302&lt;-10,"De -12,5 a -10,5",IF(CD302&lt;-7.5,"De -10 a -8",IF(CD302&lt;-5,"De -7,5 a -5,5",IF(CD302&lt;-2.5,"De -5 a -3",IF(CD302&lt;0,"De -2,5 a -0,5",IF(CD302&lt;=2,"De 0 a 2",IF(CD302&lt;=4.5,"De 2,5 a 4,5",IF(CD302&lt;=7,"De 5 a 7",IF(CD302&lt;=9.5,"De 7,5 a 9,5",IF(CD302&lt;=12,"De 10 a 12",IF(CD302&lt;=14.5,"De 12,5 a 14,5",IF(CD302&lt;=17,"De 15 a 17",IF(CD302&lt;=19.5,"De 17,5 a 19,5",IF(CD302&lt;=22,"De 20 a 22",IF(CD302&lt;=24.5,"De 22,5 a 24,5",IF(CD302&lt;=27,"De 25 a 27","De 27,5 a 30"))))))))))))))))))))))))</f>
        <v>De -22,5 a -20,5</v>
      </c>
      <c r="CF302" s="12" t="n">
        <f aca="false">IF(CD302="","",IF(CD302&lt;-27.5,1,IF(CD302&lt;-25,2,IF(CD302&lt;-22.5,3,IF(CD302&lt;-20,4,IF(CD302&lt;-17.5,5,IF(CD302&lt;-15,6,IF(CD302&lt;-12.5,7,IF(CD302&lt;-10,8,IF(CD302&lt;-7.5,9,IF(CD302&lt;-5,10,IF(CD302&lt;-2.5,11,IF(CD302&lt;0,12,IF(CD302&lt;2.5,13,IF(CD302&lt;5,14,IF(CD302&lt;7.5,15,IF(CD302&lt;10,16,IF(CD302&lt;12.5,17,IF(CD302&lt;15,18,IF(CD302&lt;17.5,19,IF(CD302&lt;20,20,IF(CD302&lt;22.5,21,IF(CD302&lt;25,22,IF(CD302&lt;27.5,23,24))))))))))))))))))))))))</f>
        <v>4</v>
      </c>
      <c r="CG302" s="9" t="n">
        <v>-5</v>
      </c>
      <c r="CH302" s="10" t="str">
        <f aca="false">IF(CG302="","",IF(AND(CG302&gt;=-10,CG302&lt;=-9.5),"-10 a -9,5",IF(AND(CG302&gt;-9.5,CG302&lt;=-8.5),"-9 a -8,5",IF(AND(CG302&gt;-8.5,CG302&lt;=-7.5),"-8 a -7,5",IF(AND(CG302&gt;-7.5,CG302&lt;=-6.5),"-7 a -6,5",IF(AND(CG302&gt;-6.5,CG302&lt;=-5.5),"-6 a -5,5",IF(AND(CG302&gt;-5.5,CG302&lt;=-4.5),"-5 a -4,5",IF(AND(CG302&gt;-4.5,CG302&lt;=-3.5),"-4 a -3,5",IF(AND(CG302&gt;-3.5,CG302&lt;=-2.5),"-3 a -2,5",IF(CG302=-2.25,"-2,25",IF(AND(CG302&gt;-2.5,CG302&lt;=-1.5),"-2 a -1,5",IF(AND(CG302&gt;-1.5,CG302&lt;=-0.5),"-1 a -0,5",IF(AND(CG302&gt;-0.5,CG302&lt;=0.5),"0 a 0,5",IF(AND(CG302&gt;0.5,CG302&lt;=1.5),"1 a 1,5",IF(AND(CG302&gt;1.5,CG302&lt;=2.5),"2 a 2,5",IF(AND(CG302&gt;2.5,CG302&lt;=3.5),"3 a 3,5",IF(AND(CG302&gt;3.5,CG302&lt;=4.5),"4 a 4,5",IF(AND(CG302&gt;4.5,CG302&lt;=5.5),"5 a 5,5",IF(AND(CG302&gt;5.5,CG302&lt;=6.5),"6 a 6,5",IF(AND(CG302&gt;6.5,CG302&lt;=7.5),"7 a 7,5",IF(AND(CG302&gt;7.5,CG302&lt;=8.5),"8 a 8,5",IF(AND(CG302&gt;8.5,CG302&lt;=9.5),"9 a 9,5",IF(CG302&gt;=10,"10","Fuera de rango")))))))))))))))))))))))</f>
        <v>-5 a -4,5</v>
      </c>
      <c r="CI302" s="11" t="n">
        <f aca="false">IF(CG302="","",IF(CG302=-2.25,"NORMA",IF(CG302&lt;=-9.5,1,IF(CG302&lt;=-8.5,2,IF(CG302&lt;=-7.5,3,IF(CG302&lt;=-6.5,4,IF(CG302&lt;=-5.5,5,IF(CG302&lt;=-4.5,6,IF(CG302&lt;=-3.5,7,IF(CG302&lt;=-2.5,8,IF(CG302&lt;=-1.5,9,IF(CG302&lt;=-0.5,10,IF(CG302&lt;=0.5,11,IF(CG302&lt;=1.5,12,IF(CG302&lt;=2.5,13,IF(CG302&lt;=3.5,14,IF(CG302&lt;=4.5,15,IF(CG302&lt;=5.5,16,IF(CG302&lt;=6.5,17,IF(CG302&lt;=7.5,18,IF(CG302&lt;=8.5,19,IF(CG302&lt;=9.5,20,IF(CG302=10,21,"Fuera de rango")))))))))))))))))))))))</f>
        <v>6</v>
      </c>
      <c r="CJ302" s="9" t="n">
        <v>1.5</v>
      </c>
      <c r="CK302" s="10" t="str">
        <f aca="false">IF(CJ302="","",IF(AND(CJ302&gt;=-6,CJ302&lt;=-5.5),"-6 a -5,5",IF(AND(CJ302&gt;-5.5,CJ302&lt;=-4.5),"-5 a -4,5",IF(AND(CJ302&gt;-4.5,CJ302&lt;=-3.5),"-4 a -3,5",IF(AND(CJ302&gt;-3.5,CJ302&lt;=-2.5),"-3 a -2,5",IF(AND(CJ302&gt;-2.5,CJ302&lt;=-1.5),"-2 a -1,5",IF(AND(CJ302&gt;-1.5,CJ302&lt;=-0.5),"-1 a -0,5",IF(AND(CJ302&gt;-0.5,CJ302&lt;=0.5),"0 a 0,5",IF(AND(CJ302&gt;0.5,CJ302&lt;=1.5),"1 a 1,5",IF(AND(CJ302&gt;1.5,CJ302&lt;2.5),"2",IF(AND(CJ302&gt;=2.5,CJ302&lt;=3),"2,5 a 3",IF(AND(CJ302&gt;3,CJ302&lt;=4),"3,5 a 4",IF(AND(CJ302&gt;4,CJ302&lt;=5),"4,5 a 5",IF(AND(CJ302&gt;5,CJ302&lt;=6),"5,5 a 6",IF(AND(CJ302&gt;6,CJ302&lt;=7),"6,5 a 7",IF(AND(CJ302&gt;7,CJ302&lt;=8),"7,5 a 8",IF(AND(CJ302&gt;8,CJ302&lt;=9.5),"8,5 a 9,5",IF(CJ302=10,"10","Fuera de rango"))))))))))))))))))</f>
        <v>1 a 1,5</v>
      </c>
      <c r="CL302" s="11" t="n">
        <f aca="false">IF(CK302="","",IF(OR(CK302="-6 a -5,5",CK302="-6 - -5,5"),1,IF(OR(CK302="-5 a -4,5",CK302="-5 - -4,5"),2,IF(OR(CK302="-4 a -3,5",CK302="-4 - -3,5"),3,IF(OR(CK302="-3 a -2,5",CK302="-3 - -2,5"),4,IF(OR(CK302="-2 a -1,5",CK302="-2 - -1,5"),5,IF(OR(CK302="-1 a -0,5",CK302="-1 - -0,5"),6,IF(OR(CK302="0 a 0,5",CK302="0 - 0,5"),7,IF(OR(CK302="1 a 1,5",CK302="1 - 1,5"),8,IF(CK302="2","NORMA",IF(OR(CK302="2,5 a 3",CK302="2,5 - 3"),9,IF(OR(CK302="3,5 a 4",CK302="3,5 - 4"),10,IF(OR(CK302="4,5 a 5",CK302="4,5 - 5"),11,IF(OR(CK302="5,5 a 6",CK302="5,5 - 6"),12,IF(OR(CK302="6,5 a 7",CK302="6,5 - 7"),13,IF(OR(CK302="7,5 a 8",CK302="7,5 - 8"),14,IF(OR(CK302="8,5 a 9",CK302="8,5 - 9,5",CK302="9 a 9,5"),15,IF(CK302="10",15,IF(OR(CK302="0,5 a 1",CK302="0,5 - 1"),7,"Fuera de rango")))))))))))))))))))</f>
        <v>8</v>
      </c>
      <c r="CN302" s="10" t="str">
        <f aca="false">IF(CM302=0,"0", " ")</f>
        <v>0</v>
      </c>
      <c r="CO302" s="10" t="str">
        <f aca="false">IF(CM302&gt;0,"EME"," ")</f>
        <v> </v>
      </c>
      <c r="CQ302" s="10" t="str">
        <f aca="false">IF(CP302&gt;0,"0", " ")</f>
        <v> </v>
      </c>
      <c r="CR302" s="10" t="str">
        <f aca="false">IF(CP302&gt;0,"EME"," ")</f>
        <v> </v>
      </c>
      <c r="CS302" s="9" t="n">
        <v>3.5</v>
      </c>
      <c r="CT302" s="10" t="str">
        <f aca="false">IF(CS302&gt;0,"1", " ")</f>
        <v>1</v>
      </c>
      <c r="CU302" s="10" t="str">
        <f aca="false">IF(CS302&gt;0,"HIP"," ")</f>
        <v>HIP</v>
      </c>
      <c r="CV302" s="9" t="n">
        <v>3.75</v>
      </c>
      <c r="CW302" s="10" t="str">
        <f aca="false">IF(CV302&gt;0,"1", " ")</f>
        <v>1</v>
      </c>
      <c r="CX302" s="10" t="str">
        <f aca="false">IF(CV302&gt;0,"HIP"," ")</f>
        <v>HIP</v>
      </c>
      <c r="CY302" s="9" t="n">
        <v>0</v>
      </c>
      <c r="DB302" s="9" t="n">
        <v>0</v>
      </c>
      <c r="DC302" s="11" t="str">
        <f aca="false">IF(DB302&lt;0,"2"," ")</f>
        <v> </v>
      </c>
      <c r="DD302" s="11" t="str">
        <f aca="false">IF(DB302&lt;0,"MIO"," ")</f>
        <v> </v>
      </c>
      <c r="DE302" s="9" t="n">
        <v>0</v>
      </c>
      <c r="DF302" s="10" t="str">
        <f aca="false">IF(DE302&lt;0,"3"," ")</f>
        <v> </v>
      </c>
      <c r="DG302" s="10" t="str">
        <f aca="false">IF(DE302&lt;0,"AST"," ")</f>
        <v> </v>
      </c>
      <c r="DH302" s="9" t="n">
        <v>0</v>
      </c>
      <c r="DI302" s="10" t="str">
        <f aca="false">IF(DH302&lt;0,"3"," ")</f>
        <v> </v>
      </c>
      <c r="DJ302" s="10" t="str">
        <f aca="false">IF(DH302&lt;0,"AST"," ")</f>
        <v> </v>
      </c>
      <c r="DK302" s="9" t="n">
        <v>0</v>
      </c>
      <c r="DL302" s="10" t="str">
        <f aca="false">IF(DK302&gt;0,"4"," ")</f>
        <v> </v>
      </c>
      <c r="DM302" s="10" t="str">
        <f aca="false">IF(DK302&gt;0,"PRE"," ")</f>
        <v> </v>
      </c>
      <c r="DN302" s="9" t="n">
        <v>0</v>
      </c>
      <c r="DO302" s="10" t="str">
        <f aca="false">IF(DN302&gt;0,"4"," ")</f>
        <v> </v>
      </c>
      <c r="DP302" s="10" t="str">
        <f aca="false">IF(DN302&gt;0,"PRE"," ")</f>
        <v> </v>
      </c>
      <c r="DS302" s="12" t="str">
        <f aca="false">CONCATENATE(CO302,CU302,DA302,DG302,DM302)</f>
        <v> HIP  </v>
      </c>
      <c r="DT302" s="10" t="e">
        <f aca="false" t="array" ref="DT302">_xlfn.IFS(DS302="EME    ","0", DS302=" HIP   ","1", DS302="  MIO  ","2", DS302="   AST ","3", DS302="    PRE","4", DS302="EME   PRE","5", DS302=" HIP  PRE","6", DS302=" HIP AST ","7", DS302="  MIO PRE","8", DS302="  MIOAST ","9", DS302="   ASTPRE","10",DS302=" HIP ASTPRE","11", DS302="  MIOASTPRE","12", DS302="     ","0")</f>
        <v>#N/A</v>
      </c>
      <c r="DV302" s="1" t="e">
        <f aca="false" t="array" ref="DV302">_xlfn.IFS(DU302="SI","2", DU302="NO","1")</f>
        <v>#N/A</v>
      </c>
      <c r="DX302" s="11" t="str">
        <f aca="false">IF(DW302=0,"1","2")</f>
        <v>1</v>
      </c>
      <c r="DY302" s="11" t="str">
        <f aca="false" t="array" ref="DY302">_xlfn.IFS(DW302=0,"0", DW302=0.25, "1", DW302=0.5,"2", DW302=0.75,"3", DW302=1,"4",DW302=1.25,"5", DW302=1.5,"6", DW302=1.75,"7", DW302=2,"8")</f>
        <v>0</v>
      </c>
      <c r="EA302" s="11" t="str">
        <f aca="false">IF(DZ302=0,"1","2")</f>
        <v>1</v>
      </c>
      <c r="EB302" s="11" t="str">
        <f aca="false" t="array" ref="EB302">_xlfn.IFS(DZ302=0,"0", DZ302=0.25, "1", DZ302=0.5,"2", DZ302=0.75,"3", DZ302=1,"4",DZ302=1.25,"5", DZ302=1.5,"6", DZ302=1.75,"7", DZ302=2,"8")</f>
        <v>0</v>
      </c>
      <c r="ED302" s="10" t="str">
        <f aca="false">IF(EC302=0,"1","2")</f>
        <v>1</v>
      </c>
      <c r="EE302" s="11" t="str">
        <f aca="false" t="array" ref="EE302">_xlfn.IFS(EC302=0,"0", EC302=-0.25, "1", EC302=-0.5,"2", EC302=-0.75,"3", EC302=-1,"4",EC302=-1.25,"5", EC302=-1.5,"6", EC302=-1.75,"7", EC302=-2,"8", EC302=-2.25,"9",EC302=-2.5,"10", EC302=-2.75,"11", EC302=-3,"12", EC302=-3.25,"13", EC302=-3.5,"14", EC302=-3.75,"15",EC302=-4,"16")</f>
        <v>0</v>
      </c>
      <c r="EG302" s="10" t="str">
        <f aca="false">IF(EF302=0,"1","2")</f>
        <v>1</v>
      </c>
      <c r="EH302" s="11" t="str">
        <f aca="false" t="array" ref="EH302">_xlfn.IFS(EF302=0,"0", EF302=-0.25, "1", EF302=-0.5,"2", EF302=-0.75,"3", EF302=-1,"4",EF302=-1.25,"5", EF302=-1.5,"6", EF302=-1.75,"7", EF302=-2,"8", EF302=-2.25,"9",EF302=-2.5,"10", EF302=-2.75,"11", EF302=-3,"12", EF302=-3.25,"13", EF302=-3.5,"14", EF302=-3.75,"15",EF302=-4,"16")</f>
        <v>0</v>
      </c>
      <c r="EJ302" s="11" t="str">
        <f aca="false">IF(EI302=0,"1","2")</f>
        <v>1</v>
      </c>
      <c r="EK302" s="11" t="str">
        <f aca="false" t="array" ref="EK302">_xlfn.IFS(EI302=0,"0", EI302=-0.25, "1", EI302=-0.5,"2", EI302=-0.75,"3", EI302=-1,"4",EI302=-1.25,"5", EI302=-1.5,"6", EI302=-1.75,"7", EI302=-2,"8", EI302=-2.25,"9", EI302=-2.25,"9",EI302=-2.5,"10", EI302=-2.75,"11", EI302=-3,"12", EI302=-3.25,"13", EI302=-3.5,"14", EI302=-3.75,"15",EI302=-4,"16", EI302=0.25, "17", EI302=0.5, "18")</f>
        <v>0</v>
      </c>
      <c r="EM302" s="11" t="str">
        <f aca="false">IF(EL302=0,"1","2")</f>
        <v>1</v>
      </c>
      <c r="EN302" s="11" t="str">
        <f aca="false" t="array" ref="EN302">_xlfn.IFS(EL302=0.25,"17",EL302=0.5,"18", EL302=0,"0", EL302=-0.25, "1", EL302=-0.5,"2", EL302=-0.75,"3", EL302=-1,"4",EL302=-1.25,"5", EL302=-1.5,"6", EL302=-1.75,"7", EL302=-2,"8",EL302= -2.25,"9",EL302=-2.5,"10",EL302= -2.75,"11",EL302= -3,"12",EL302= -3.25,"13",EL302= -3.5,"14",EL302= -3.75,"15",EL302=-4,"16")</f>
        <v>0</v>
      </c>
      <c r="EP302" s="11" t="str">
        <f aca="false">IF(EO302=0,"1","2")</f>
        <v>1</v>
      </c>
      <c r="EQ302" s="11" t="str">
        <f aca="false" t="array" ref="EQ302">_xlfn.IFS(EO302=0,"0", EO302=0.25, "1", EO302=0.5,"2", EO302=0.75,"3", EO302=1,"4",EO302=1.25,"5", EO302=1.5,"6", EO302=1.75,"7", EO302=2,"8", EO302=2.25,"9", EO302=2.25,"9",EO302=2.5,"10", EO302=2.75,"11", EO302=3,"12", EO302=3.25,"13", EO302=3.5,"14", EO302=3.75,"15",EO302=4,"16", EO302=-0.25, "17", bq=-0.5, "18")</f>
        <v>0</v>
      </c>
      <c r="ES302" s="11" t="str">
        <f aca="false">IF(ER302=0,"1","2")</f>
        <v>1</v>
      </c>
      <c r="ET302" s="11" t="str">
        <f aca="false" t="array" ref="ET302">_xlfn.IFS(ER302=0,"0", ER302=0.25, "1", ER302=0.5,"2", ER302=0.75,"3", ER302=1,"4",ER302=1.25,"5", ER302=1.5,"6", ER302=1.75,"7", ER302=2,"8", ER302=2.25,"9", ER302=2.25,"9",ER302=2.5,"10", ER302=2.75,"11", ER302=3,"12", ER302=3.25,"13", ER302=3.5,"14", ER302=3.75,"15",ER302=4,"16", ER302=-0.25, "17", bq=-0.5, "18")</f>
        <v>0</v>
      </c>
      <c r="EV302" s="14" t="e">
        <f aca="false">VLOOKUP(EU302,LEYENDA!$G$2:$H$8,2,TRUE())</f>
        <v>#N/A</v>
      </c>
      <c r="EW302" s="14" t="e">
        <f aca="false" t="array" ref="EW302">_xlfn.IFS(EV302="0-5","1", EV302="6-12","2", EV302="13-18","3", EV302="19-24","4", EV302="25-36","5", EV302="37-48","6", EV302="49-60","7")</f>
        <v>#N/A</v>
      </c>
    </row>
    <row r="303" customFormat="false" ht="13.5" hidden="false" customHeight="false" outlineLevel="0" collapsed="false">
      <c r="A303" s="1" t="n">
        <v>75</v>
      </c>
      <c r="B303" s="32" t="n">
        <v>1</v>
      </c>
      <c r="C303" s="33" t="n">
        <v>42119</v>
      </c>
      <c r="D303" s="6"/>
      <c r="E303" s="5" t="str">
        <f aca="false">VLOOKUP(A303,'286'!$A$3:$J$600,10,FALSE())</f>
        <v>BARREDA VELÁZQUEZ, RAFAEL</v>
      </c>
      <c r="F303" s="4" t="str">
        <f aca="false">VLOOKUP(A303,'286'!$A$3:$I$1768,3,FALSE())</f>
        <v>BAVERA</v>
      </c>
      <c r="G303" s="6" t="n">
        <f aca="false">VLOOKUP(A303,'286'!$A$3:$I$1768,4,FALSE())</f>
        <v>27221</v>
      </c>
      <c r="H303" s="7" t="n">
        <f aca="false">YEAR(C303)-YEAR(G303)</f>
        <v>41</v>
      </c>
      <c r="I303" s="1" t="str">
        <f aca="false">VLOOKUP(H303,LEYENDA!$C$2:$D$6,2,TRUE())</f>
        <v>41-60</v>
      </c>
      <c r="J303" s="5" t="str">
        <f aca="false">VLOOKUP(A303,'286'!$A$3:$I$1768,7,FALSE())</f>
        <v>H</v>
      </c>
      <c r="K303" s="8" t="n">
        <f aca="false">VLOOKUP(A303,'286'!$A$3:$I$1768,2,FALSE())</f>
        <v>0</v>
      </c>
      <c r="L303" s="4" t="str">
        <f aca="false">VLOOKUP(A303,'286'!$A$3:$I$1768,8,FALSE())</f>
        <v>D</v>
      </c>
      <c r="M303" s="4" t="str">
        <f aca="false">VLOOKUP(A303,'286'!$A$3:$I$1768,9,FALSE())</f>
        <v>D</v>
      </c>
      <c r="N303" s="8" t="str">
        <f aca="false">IF(R303=O303, "MISMA","CONTRARIA")</f>
        <v>MISMA</v>
      </c>
      <c r="O303" s="8" t="str">
        <f aca="false" t="array" ref="O303">_xlfn.IFS(L303="D","1", L303="I","2")</f>
        <v>1</v>
      </c>
      <c r="P303" s="8" t="e">
        <f aca="false" t="array" ref="P303">_xlfn.IFS(K303="OD","1", K303="OI","2")</f>
        <v>#N/A</v>
      </c>
      <c r="Q303" s="1" t="str">
        <f aca="false" t="array" ref="Q303">_xlfn.IFS(J303="M","1", J303="H","2")</f>
        <v>2</v>
      </c>
      <c r="R303" s="8" t="str">
        <f aca="false" t="array" ref="R303">_xlfn.IFS(M303="D","1", M303="I","2")</f>
        <v>1</v>
      </c>
      <c r="S303" s="1" t="str">
        <f aca="false" t="array" ref="S303">_xlfn.IFS(N303="CONTRARIA", "1",N303= "MISMA","2")</f>
        <v>2</v>
      </c>
      <c r="T303" s="1" t="str">
        <f aca="false" t="array" ref="T303">_xlfn.IFS(I303="0-12","1", I303="13-24","2", I303="25-40","3", I303="41-60","4", I303="61-100","5")</f>
        <v>4</v>
      </c>
      <c r="U303" s="9" t="n">
        <v>-3</v>
      </c>
      <c r="V303" s="11" t="str">
        <f aca="false">IF(U303="","",IF(AND(U303&gt;=-9,U303&lt;=-6.5),"-9 a -6,5",IF(AND(U303&gt;=-6,U303&lt;=-3.5),"-6 a -3,5",IF(AND(U303&gt;=-3,U303&lt;=-1),"-3 a -1",IF(U303=-0.5,"-0,5",IF(AND(U303&gt;=0,U303&lt;=2.5),"0 a 2,5",IF(AND(U303&gt;=3,U303&lt;=5.5),"3 a 5,5",IF(AND(U303&gt;=6,U303&lt;=8.5),"6 a 8,5",IF(AND(U303&gt;=9,U303&lt;=20),"9 a 20","Fuera de rango")))))))))</f>
        <v>-3 a -1</v>
      </c>
      <c r="W303" s="11" t="n">
        <f aca="false">IF(V303="","",IF(V303="-9 a -6,5",2,IF(V303="-6 a -3,5",3,IF(V303="-3 a -1",4,IF(V303="-0,5","NORMA",IF(V303="0 a 2,5",5,IF(V303="3 a 5,5",6,IF(V303="6 a 8,5",7,IF(V303="9 a 20",8,"Fuera de rango")))))))))</f>
        <v>4</v>
      </c>
      <c r="X303" s="9" t="n">
        <v>0</v>
      </c>
      <c r="Y303" s="11" t="str">
        <f aca="false">IF(X303="","",IF(AND(X303&gt;=0,X303&lt;=4),"0 a 4",IF(AND(X303&gt;=4.5,X303&lt;=8.5),"4,5 a 8,5",IF(X303=9,"9",IF(AND(X303&gt;=9.5,X303&lt;=13),"9,5 a 13",IF(AND(X303&gt;=13.5,X303&lt;=20),"13,5 a 20",IF(AND(X303&gt;=20.5,X303&lt;=35),"20,5 a 35","Fuera de rango")))))))</f>
        <v>0 a 4</v>
      </c>
      <c r="Z303" s="11" t="n">
        <f aca="false">IF(Y303="","",IF(Y303="0 a 4",1,IF(Y303="4,5 a 8,5",2,IF(Y303="9","NORMA",IF(Y303="9,5 a 13",3,IF(Y303="13,5 a 20",4,IF(Y303="20,5 a 35",5,"Fuera de rango")))))))</f>
        <v>1</v>
      </c>
      <c r="AA303" s="9" t="n">
        <v>9</v>
      </c>
      <c r="AB303" s="10" t="str">
        <f aca="false">IF(AA303="","",IF(AND(AA303&gt;=0,AA303&lt;=9),"0 a 9",IF(AND(AA303&gt;=9.5,AA303&lt;=18.5),"9,5 a 18,5",IF(AA303=19,"19",IF(AND(AA303&gt;=19.5,AA303&lt;=28),"19,5 a 28",IF(AND(AA303&gt;=28.5,AA303&lt;=40),"28,5 a 40","Fuera de rango"))))))</f>
        <v>0 a 9</v>
      </c>
      <c r="AC303" s="11" t="n">
        <f aca="false" t="array" ref="AC303">_xlfn.IFS(AB303="","",AB303="0 a 9",1,AB303="9,5 a 18,5",2,AB303="19","NORMA",AB303="19,5 a 28",3,AB303="28,5 a 40",4,TRUE(),"Fuera de rango")</f>
        <v>1</v>
      </c>
      <c r="AD303" s="9" t="n">
        <v>2</v>
      </c>
      <c r="AE303" s="10" t="str">
        <f aca="false">IF(AD303="","",IF(AND(AD303&gt;=-10,AD303&lt;=0),"De -10 a 0",IF(AND(AD303&gt;=0.5,AD303&lt;=9.5),"0,5 a 9,5",IF(AD303=10,"10",IF(AND(AD303&gt;=10.5,AD303&lt;=20),"10,5 a 20",IF(AND(AD303&gt;=20.5,AD303&lt;=40),"20,5 a 40","Fuera de rango"))))))</f>
        <v>0,5 a 9,5</v>
      </c>
      <c r="AF303" s="12" t="n">
        <f aca="false">IF(AD303="","",IF(AND(AD303&gt;=-10,AD303&lt;=0),1,IF(AND(AD303&gt;=0.5,AD303&lt;=9.5),2,IF(AD303=10,"NORMA",IF(AND(AD303&gt;=10.5,AD303&lt;=20),3,IF(AND(AD303&gt;=20.5,AD303&lt;=40),4,""))))))</f>
        <v>2</v>
      </c>
      <c r="AG303" s="9" t="n">
        <v>10</v>
      </c>
      <c r="AH303" s="10" t="str">
        <f aca="false">IF(AG303="","",IF(AND(AG303&gt;=0,AG303&lt;=4),"0 a 4",IF(AND(AG303&gt;=4.5,AG303&lt;=8.5),"4,5 a 8,5",IF(AG303=9,"9",IF(AND(AG303&gt;=9.5,AG303&lt;=13),"9,5 a 13",IF(AND(AG303&gt;=13.5,AG303&lt;=25),"13,5 a 25","Fuera de rango"))))))</f>
        <v>9,5 a 13</v>
      </c>
      <c r="AI303" s="10" t="n">
        <f aca="false">IF(AH303="","",IF(AH303="0 a 4",1,IF(AH303="4,5 a 8,5",2,IF(AH303="9","NORMA",IF(AH303="9,5 a 13",3,IF(AH303="13,5 a 25",4,""))))))</f>
        <v>3</v>
      </c>
      <c r="AJ303" s="9" t="n">
        <v>9</v>
      </c>
      <c r="AK303" s="10" t="str">
        <f aca="false">IF(AJ303="","",IF(AND(AJ303&gt;=-15,AJ303&lt;=-10.5),"-15 a -10,5",IF(AND(AJ303&gt;=-10,AJ303&lt;=-4),"-10 a -4",IF(AND(AJ303&gt;=-4.5,AJ303&lt;=0),"-4,5 a 0",IF(AND(AJ303&gt;=0.5,AJ303&lt;=4.5),"0,5 a 4,5",IF(AJ303=5,"5",IF(AND(AJ303&gt;=5.5,AJ303&lt;=10),"5,5 a 10",IF(AND(AJ303&gt;=10.5,AJ303&lt;=20),"10,5 a 20","Fuera de rango"))))))))</f>
        <v>5,5 a 10</v>
      </c>
      <c r="AL303" s="11" t="n">
        <f aca="false">IF(AK303="","",IF(AK303="-15 a -10,5",1,IF(AK303="-10 a -4",2,IF(AK303="-4,5 a 0",3,IF(AK303="0,5 a 4,5",4,IF(AK303="5","NORMA",IF(AK303="5,5 a 10",5,IF(AK303="10,5 a 20",6,"Error"))))))))</f>
        <v>5</v>
      </c>
      <c r="AM303" s="9" t="n">
        <v>0</v>
      </c>
      <c r="AN303" s="10" t="str">
        <f aca="false">IF(AM303="","",IF(AND(AM303&gt;=-7.5,AM303&lt;=-5.5),"-7,5 a -5,5",IF(AND(AM303&gt;=-5,AM303&lt;=-3),"-5 a -3",IF(AND(AM303&gt;=-2.5,AM303&lt;=-0.5),"-2,5 a -0,5",IF(AM303=0,"0,00",IF(AND(AM303&gt;=0.5,AM303&lt;=2.5),"0,5 a 2,5",IF(AND(AM303&gt;=3,AM303&lt;=5),"3 a 5",IF(AND(AM303&gt;=5.5,AM303&lt;=7.5),"5,5 a 7,5",IF(AND(AM303&gt;=8,AM303&lt;=10),"8 a 10","Fuera de rango")))))))))</f>
        <v>0,00</v>
      </c>
      <c r="AO303" s="11" t="str">
        <f aca="false">IF(AN303="","",IF(AN303="-7,5 a -5,5",1,IF(AN303="-5 a -3",2,IF(AN303="-2,5 a -0,5",3,IF(AN303="0,00","NORMA",IF(AN303="0,5 a 2,5",4,IF(AN303="3 a 5",5,IF(AN303="5,5 a 7,5",6,IF(AN303="8 a 10",7,"Error")))))))))</f>
        <v>NORMA</v>
      </c>
      <c r="AP303" s="9" t="n">
        <v>-10</v>
      </c>
      <c r="AQ303" s="10" t="str">
        <f aca="false">IF(AP303="","",IF(AND(AP303&gt;=-20,AP303&lt;=-9.5),"-20 a -9,5",IF(AND(AP303&gt;=-9,AP303&lt;=-6.5),"-9 a -6,5",IF(AP303=-6,"-6",IF(AND(AP303&gt;=-5.5,AP303&lt;=-3),"-5,5 a -3",IF(AND(AP303&gt;=-2.5,AP303&lt;=0),"-2,5 a 0",IF(AND(AP303&gt;=0.5,AP303&lt;=3),"0,5 a 3",IF(AND(AP303&gt;=3.5,AP303&lt;=6),"3,5 a 6",IF(AND(AP303&gt;=6.5,AP303&lt;=9),"6,5 a 9",IF(AND(AP303&gt;=9.5,AP303&lt;=20),"9,5 a 20","Fuera de rango"))))))))))</f>
        <v>-20 a -9,5</v>
      </c>
      <c r="AR303" s="11" t="n">
        <f aca="false">IF(AQ303="","",IF(AQ303="-20 a -9,5",1,IF(AQ303="-9 a -6,5",2,IF(AQ303="-6","NORMA",IF(AQ303="-5,5 a -3",3,IF(AQ303="-2,5 a 0",4,IF(AQ303="0,5 a 3",5,IF(AQ303="3,5 a 6",6,IF(AQ303="6,5 a 9",7,IF(AQ303="9,5 a 20",8,""))))))))))</f>
        <v>1</v>
      </c>
      <c r="AS303" s="9" t="n">
        <v>-1</v>
      </c>
      <c r="AT303" s="10" t="str">
        <f aca="false">IF(AS303="","",IF(AND(AS303&gt;=-16,AS303&lt;=-14),"-16 a -14",IF(AND(AS303&gt;=-13.5,AS303&lt;=-11.5),"-13,5 a -11,5",IF(AND(AS303&gt;=-11,AS303&lt;=-9),"-11 a -9",IF(AND(AS303&gt;=-8.5,AS303&lt;=-6.5),"-8,5 a -6,5",IF(AND(AS303&gt;=-6,AS303&lt;=-4),"-6 a -4",IF(AND(AS303&gt;=-3.5,AS303&lt;=-1.5),"-3,5 a -1,5",IF(AND(AS303&gt;=-1,AS303&lt;=1),"-1 a 1",IF(AND(AS303&gt;=1.5,AS303&lt;=3.5),"1,5 a 3,5",IF(AND(AS303&gt;=4,AS303&lt;=6),"4 a 6",IF(AND(AS303&gt;=6.5,AS303&lt;=8.5),"6,5 a 8,5",IF(AND(AS303&gt;=9,AS303&lt;=11),"9 a 11",IF(AND(AS303&gt;=11.5,AS303&lt;=13.5),"11,5 a 13,5",IF(AND(AS303&gt;=14,AS303&lt;=16),"14 a 16",IF(AND(AS303&gt;=16.5,AS303&lt;=18.5),"16,5 a 18,5",IF(AND(AS303&gt;=19,AS303&lt;=21),"19 a 21","Fuera de rango"))))))))))))))))</f>
        <v>-1 a 1</v>
      </c>
      <c r="AU303" s="11" t="n">
        <f aca="false" t="array" ref="AU303">IF(AT303="","",_xlfn.IFS(AT303="-16 a -14",1,AT303="-13,5 a -11,5",2,AT303="-11 a -9",3,AT303="-8,5 a -6,5",4,AT303="-6 a -4",5,AT303="-3,5 a -1,5",6,AT303="-1 a 1",7,AT303="1,5 a 3,5",8,AT303="4 a 6","NORMA",AT303="6,5 a 8,5",9,AT303="9 a 11",10,AT303="11,5 a 13,5",11,AT303="14 a 16",12,AT303="16,5 a 18,5",13,AT303="19 a 21",14,TRUE(),""))</f>
        <v>7</v>
      </c>
      <c r="AV303" s="9" t="n">
        <v>-0.75</v>
      </c>
      <c r="AW303" s="10" t="str">
        <f aca="false">IF(AV303="","",IF(AND(AV303&gt;=-1,AV303&lt;=-0.5),"-1 a -0,5",IF(AND(AV303&gt;-0.5,AV303&lt;=0),"De -0,5 a 0",IF(AND(AV303&gt;=0.25,AV303&lt;=0.75),"0,25 a 0,75",IF(AND(AV303&gt;=1,AV303&lt;=1.5),"1 a 1,5",IF(AND(AV303&gt;=1.75,AV303&lt;=2.25),"1,75 a 2,25",IF(AND(AV303&gt;=2.5,AV303&lt;=3),"2,5 a 3",IF(AND(AV303&gt;=3.25,AV303&lt;=3.75),"3,25 a 3,75","Fuera de rango"))))))))</f>
        <v>-1 a -0,5</v>
      </c>
      <c r="AX303" s="10" t="n">
        <f aca="false">IF(AW303="","",IF(OR(AW303="-1 a -0,5",AW303="-1 a -0.5"),1,IF(OR(AW303="De -0,5 a 0",AW303="-0,5 a 0",AW303="De -0.5 a 0"),2,IF(OR(AW303="0,25 a 0,75",AW303="0.25 a 0.75"),"NORMA",IF(OR(AW303="1 a 1,5",AW303="1 a 1.5"),3,IF(OR(AW303="1,75 a 2,25",AW303="1.75 a 2.25"),4,IF(OR(AW303="2,5 a 3",AW303="2.5 a 3"),5,IF(OR(AW303="3,25 a 3,75",AW303="3.25 a 3.75"),6,""))))))))</f>
        <v>1</v>
      </c>
      <c r="AY303" s="9" t="n">
        <v>-10</v>
      </c>
      <c r="AZ303" s="10" t="str">
        <f aca="false">IF(AY303="","",IF(AND(AY303&gt;=-20,AY303&lt;=-9.5),"-20 a -9,5",IF(AND(AY303&gt;=-9,AY303&lt;=-6.5),"-9 a -6,5",IF(AY303=-6,"-6",IF(AND(AY303&gt;=-5.5,AY303&lt;=-3),"-5,5 a -3",IF(AND(AY303&gt;=-2.5,AY303&lt;=0),"-2,5 a 0",IF(AND(AY303&gt;=0.5,AY303&lt;=3),"0,5 a 3",IF(AND(AY303&gt;=3.5,AY303&lt;=6),"3,5 a 6","Fuera de rango"))))))))</f>
        <v>-20 a -9,5</v>
      </c>
      <c r="BA303" s="11" t="n">
        <f aca="false">IF(AZ303="","",IF(AZ303="-20 a -9,5",1,IF(AZ303="-9 a -6,5",2,IF(AZ303="-6","NORMA",IF(AZ303="-5,5 a -3",3,IF(AZ303="-2,5 a 0",4,IF(AZ303="0,5 a 3",5,IF(AZ303="3,5 a 6",6,""))))))))</f>
        <v>1</v>
      </c>
      <c r="BB303" s="9" t="n">
        <v>0</v>
      </c>
      <c r="BC303" s="10" t="str">
        <f aca="false" t="array" ref="BC303">IF(BB303="","",_xlfn.IFS(AND(BB303&gt;=0,BB303&lt;=2),"0 a 2",AND(BB303&gt;=2.5,BB303&lt;=4.5),"2,5 a 4,5",AND(BB303&gt;=5,BB303&lt;=7),"5 a 7",AND(BB303&gt;=7.5,BB303&lt;=9.5),"7,5 a 9,5",AND(BB303&gt;=10,BB303&lt;=12),"10 a 12",AND(BB303&gt;=12.5,BB303&lt;=14.5),"12,5 a 14,5",BB303=15,"15",AND(BB303&gt;=15.5,BB303&lt;=17.5),"15,5 a 17,5",AND(BB303&gt;=18,BB303&lt;=20),"18 a 20",AND(BB303&gt;=20.5,BB303&lt;=22.5),"20,5 a 22,5",AND(BB303&gt;=23,BB303&lt;=25),"23 a 25",TRUE(),"Fuera de rango"))</f>
        <v>0 a 2</v>
      </c>
      <c r="BD303" s="11" t="n">
        <f aca="false" t="array" ref="BD303">IF(BC303="","",_xlfn.IFS(BC303="0 a 2",1,BC303="2,5 a 4,5",2,BC303="5 a 7",3,BC303="7,5 a 9,5",4,BC303="10 a 12",5,BC303="12,5 a 14,5",6,BC303="15","NORMA",BC303="15,5 a 17,5",7,BC303="18 a 20",8,BC303="20,5 a 22,5",9,BC303="23 a 25",10,TRUE(),"Fuera de rango"))</f>
        <v>1</v>
      </c>
      <c r="BE303" s="9" t="n">
        <v>10</v>
      </c>
      <c r="BF303" s="10" t="str">
        <f aca="false">IF(BE303="","",IF(AND(BE303&gt;=-20,BE303&lt;=-10),"-20 a -10",IF(AND(BE303&gt;=-9.5,BE303&lt;=0.5),"-9,5 a 0,5",IF(AND(BE303&gt;=1,BE303&lt;=11),"1 a 11",IF(AND(BE303&gt;=11.5,BE303&lt;=20.5),"11,5 a 20,5",IF(BE303=21,"21",IF(AND(BE303&gt;=21.5,BE303&lt;=31.5),"21,5 a 31,5",IF(AND(BE303&gt;=32,BE303&lt;=42),"32 a 42","Fuera de rango"))))))))</f>
        <v>1 a 11</v>
      </c>
      <c r="BG303" s="11" t="n">
        <f aca="false">IF(BF303="","",IF(BF303="-20 a -10",1,IF(BF303="-9,5 a 0,5",2,IF(BF303="1 a 11",3,IF(BF303="11,5 a 20,5",4,IF(BF303="21","NORMA",IF(BF303="21,5 a 31,5",5,IF(BF303="32 a 42",6,""))))))))</f>
        <v>3</v>
      </c>
      <c r="BH303" s="9" t="n">
        <v>-2</v>
      </c>
      <c r="BI303" s="10" t="str">
        <f aca="false">IF(BH303="","",IF(AND(BH303&gt;=-20,BH303&lt;=-15),"-20 a -15",IF(AND(BH303&gt;=-14.5,BH303&lt;=-9.5),"-14,5 a -9,5",IF(AND(BH303&gt;=-9,BH303&lt;=-4),"-9 a -4",IF(AND(BH303&gt;=-3.5,BH303&lt;=2.5),"-3,5 a 2,5",IF(AND(BH303&gt;=3,BH303&lt;=8),"3 a 8",IF(AND(BH303&gt;=8.5,BH303&lt;=14.5),"8,5 a 14,5",IF(BH303=15,"15",IF(AND(BH303&gt;=15.5,BH303&lt;=20.5),"15,5 a 20,5",IF(AND(BH303&gt;=21,BH303&lt;=26),"21 a 26","Fuera de rango"))))))))))</f>
        <v>-3,5 a 2,5</v>
      </c>
      <c r="BJ303" s="11" t="n">
        <f aca="false">IF(BI303="","",IF(BI303="-20 a -15",1,IF(BI303="-14,5 a -9,5",2,IF(BI303="-9 a -4",3,IF(BI303="-3,5 a 2,5",4,IF(BI303="3 a 8",5,IF(BI303="8,5 a 14,5",6,IF(BI303="15","NORMA",IF(BI303="15,5 a 20,5",7,IF(BI303="21 a 26",8,IF(BI303="26,5 a 31,5",9,"")))))))))))</f>
        <v>4</v>
      </c>
      <c r="BK303" s="9" t="n">
        <v>0</v>
      </c>
      <c r="BL303" s="10" t="str">
        <f aca="false">IF(BK303="","",IF(AND(BK303&gt;=0,BK303&lt;=2),"0 - 2",IF(AND(BK303&gt;=2.5,BK303&lt;=4.5),"2,5 - 4,5",IF(AND(BK303&gt;=5,BK303&lt;=7),"5 - 7",IF(AND(BK303&gt;=7.5,BK303&lt;=9.5),"7,5 - 9,5",IF(AND(BK303&gt;=10,BK303&lt;=12),"10 - 12",IF(AND(BK303&gt;=12.5,BK303&lt;=13.5),"12,5 - 13,5",IF(BK303=14,"14",IF(AND(BK303&gt;=14.5,BK303&lt;=16.5),"14,5 - 16,5",IF(AND(BK303&gt;=17,BK303&lt;=19),"17 - 19",IF(AND(BK303&gt;=19.5,BK303&lt;=21.5),"19,5 - 21,5",IF(AND(BK303&gt;=22,BK303&lt;=24),"22 - 24",IF(AND(BK303&gt;=24.5,BK303&lt;=26.5),"24,5 - 26,5",IF(AND(BK303&gt;=27,BK303&lt;=29),"27 - 29",IF(AND(BK303&gt;=29.5,BK303&lt;=30),"29,5 - 30","Fuera de rango")))))))))))))))</f>
        <v>0 - 2</v>
      </c>
      <c r="BM303" s="11" t="n">
        <f aca="false">IF(BL303="","",IF(BL303="0 - 2",1,IF(BL303="2,5 - 4,5",2,IF(BL303="5 - 7",3,IF(BL303="7,5 - 9,5",4,IF(BL303="10 - 12",5,IF(BL303="12,5 - 13,5",6,IF(BL303="14","NORMA",IF(BL303="14,5 - 16,5",7,IF(BL303="17 - 19",8,IF(BL303="19,5 - 21,5",9,IF(BL303="22 - 24",10,IF(BL303="24,5 - 26,5",11,IF(BL303="27 - 29",12,IF(BL303="29,5 - 30",13,"")))))))))))))))</f>
        <v>1</v>
      </c>
      <c r="BN303" s="9" t="n">
        <v>20</v>
      </c>
      <c r="BO303" s="11" t="str">
        <f aca="false">IF(BN303="","",IF(AND(BN303&gt;=-20,BN303&lt;=-10),"-20 a -10",IF(AND(BN303&gt;=-9.5,BN303&lt;=0.5),"-9,5 a 0,5",IF(AND(BN303&gt;=1,BN303&lt;=11),"1 a 11",IF(AND(BN303&gt;=11.5,BN303&lt;=21.5),"11,5 a 21,5",IF(BN303=22,"22",IF(AND(BN303&gt;=22.5,BN303&lt;=32.5),"22,5 a 32,5",IF(AND(BN303&gt;=33,BN303&lt;=43),"33 a 43","Fuera de rango"))))))))</f>
        <v>11,5 a 21,5</v>
      </c>
      <c r="BP303" s="11" t="n">
        <f aca="false">IF(BO303="","",IF(BO303="-20 a -10",1,IF(BO303="-9,5 a 0,5",2,IF(BO303="1 a 11",3,IF(BO303="11,5 a 21,5",4,IF(BO303="22","NORMA",IF(BO303="22,5 a 32,5",5,IF(BO303="33 a 43",6,""))))))))</f>
        <v>4</v>
      </c>
      <c r="BQ303" s="9" t="n">
        <v>18</v>
      </c>
      <c r="BR303" s="10" t="str">
        <f aca="false">IF(BQ303="","",IF(AND(BQ303&gt;=-20,BQ303&lt;=-15),"-20 a -15",IF(AND(BQ303&gt;=-14.5,BQ303&lt;=-9.5),"-14,5 a -9,5",IF(AND(BQ303&gt;=-9,BQ303&lt;=-4),"-9 a -4",IF(AND(BQ303&gt;=-3.5,BQ303&lt;=2.5),"-3,5 a 2,5",IF(AND(BQ303&gt;=3,BQ303&lt;=8),"3 a 8",IF(AND(BQ303&gt;=8.5,BQ303&lt;=13.5),"8,5 a 13,5",IF(AND(BQ303&gt;=14,BQ303&lt;=17.5),"14 a 17,5",IF(BQ303=18,"18",IF(AND(BQ303&gt;=18.5,BQ303&lt;=23.5),"18,5 a 23,5",IF(AND(BQ303&gt;=24,BQ303&lt;=29),"24 a 29",IF(AND(BQ303&gt;=29.5,BQ303&lt;=34.5),"29,5 a 34,5",IF(AND(BQ303&gt;=35,BQ303&lt;=40),"35 a 40","Fuera de rango")))))))))))))</f>
        <v>18</v>
      </c>
      <c r="BS303" s="11" t="str">
        <f aca="false">IF(BR303="","",IF(BR303="-20 a -15",1,IF(BR303="-14,5 a -9,5",2,IF(BR303="-9 a -4",3,IF(BR303="-3,5 a 2,5",4,IF(BR303="3 a 8",5,IF(BR303="8,5 a 13,5",6,IF(BR303="14 a 17,5",7,IF(BR303="18","NORMA",IF(BR303="18,5 a 23,5",8,IF(BR303="24 a 29",9,IF(BR303="29,5 a 34,5",10,IF(BR303="35 a 40",11,"")))))))))))))</f>
        <v>NORMA</v>
      </c>
      <c r="BT303" s="9" t="n">
        <v>1</v>
      </c>
      <c r="BU303" s="10" t="str">
        <f aca="false">IF(BT303="","",IF(AND(BT303&gt;=-20,BT303&lt;=-18),"-20 a -18",IF(AND(BT303&gt;=-17.5,BT303&lt;=-15.5),"-17,5 a -15,5",IF(AND(BT303&gt;=-15,BT303&lt;=-13),"-15 a -13",IF(AND(BT303&gt;=-12.5,BT303&lt;=-10.5),"-12,5 a -10,5",IF(AND(BT303&gt;=-10,BT303&lt;=-8),"-10 a -8",IF(AND(BT303&gt;=-7.5,BT303&lt;=-5.5),"-7,5 a -5,5",IF(AND(BT303&gt;=-5,BT303&lt;=-3),"-5 a -3",IF(AND(BT303&gt;=-2.5,BT303&lt;=-0.5),"-2,5 a -0,5",IF(BT303=0,"0",IF(AND(BT303&gt;=0.5,BT303&lt;=2.5),"0,5 a 2,5",IF(AND(BT303&gt;=3,BT303&lt;=5),"3 a 5",IF(AND(BT303&gt;=5.5,BT303&lt;=7.5),"5,5 a 7,5",IF(AND(BT303&gt;=8,BT303&lt;=10),"8 a 10",IF(AND(BT303&gt;=10.5,BT303&lt;=12.5),"10,5 a 12,5",IF(AND(BT303&gt;=13,BT303&lt;=15),"13 a 15",IF(AND(BT303&gt;=15.5,BT303&lt;=17.5),"15,5 a 17,5",IF(AND(BT303&gt;=18,BT303&lt;=20),"18 a 20","Fuera de rango"))))))))))))))))))</f>
        <v>0,5 a 2,5</v>
      </c>
      <c r="BV303" s="11" t="n">
        <f aca="false">IF(BT303="","",IF(BT303=0,"NORMA",IF(AND(BT303&gt;=-20,BT303&lt;=-18),2,IF(AND(BT303&gt;=-17.5,BT303&lt;=-15.5),2,IF(AND(BT303&gt;=-15,BT303&lt;=-13),3,IF(AND(BT303&gt;=-12.5,BT303&lt;=-10.5),4,IF(AND(BT303&gt;=-10,BT303&lt;=-8),5,IF(AND(BT303&gt;=-7.5,BT303&lt;=-5.5),6,IF(AND(BT303&gt;=-5,BT303&lt;=-3),7,IF(AND(BT303&gt;=-2.5,BT303&lt;=-0.5),8,IF(AND(BT303&gt;=0.5,BT303&lt;=2.5),9,IF(AND(BT303&gt;=3,BT303&lt;=5),10,IF(AND(BT303&gt;=5.5,BT303&lt;=7.5),11,IF(AND(BT303&gt;=8,BT303&lt;=10),12,IF(AND(BT303&gt;=10.5,BT303&lt;=12.5),13,IF(AND(BT303&gt;=13,BT303&lt;=15),14,IF(AND(BT303&gt;=15.5,BT303&lt;=17.5),15,IF(AND(BT303&gt;=18,BT303&lt;=20),16,"Fuera de rango"))))))))))))))))))</f>
        <v>9</v>
      </c>
      <c r="BW303" s="9" t="n">
        <v>-7.75</v>
      </c>
      <c r="BX303" s="10" t="n">
        <f aca="false">18.5- (0.3*H303)</f>
        <v>6.2</v>
      </c>
      <c r="BY303" s="10" t="n">
        <f aca="false">(BW303)-(BX303)</f>
        <v>-13.95</v>
      </c>
      <c r="BZ303" s="10" t="str">
        <f aca="false">IF(BY303="","",IF(BY303&lt;-27.5,"De -30 a -28",IF(BY303&lt;-25,"De -27,5 a -25,5",IF(BY303&lt;-22.5,"De -25 a -23",IF(BY303&lt;-20,"De -22,5 a -20,5",IF(BY303&lt;-17.5,"De -20 a -18",IF(BY303&lt;-15,"De -17,5 a -15,5",IF(BY303&lt;-12.5,"De -15 a -13",IF(BY303&lt;-10,"De -12,5 a -10,5",IF(BY303&lt;-7.5,"De -10 a -8",IF(BY303&lt;-5,"De -7,5 a -5,5",IF(BY303&lt;-2.5,"De -5 a -3",IF(BY303&lt;0,"De -2,5 a -0,5",IF(BY303&lt;2.5,"De 0 a 2",IF(BY303&lt;5,"De 2,5 a 4,5",IF(BY303&lt;7.5,"De 5 a 7",IF(BY303&lt;10,"De 7,5 a 9,5",IF(BY303&lt;12.5,"De 10 a 12",IF(BY303&lt;15,"De 12,5 a 14,5",IF(BY303&lt;17.5,"De 15 a 17",IF(BY303&lt;20,"De 17,5 a 19,5",IF(BY303&lt;22.5,"De 20 a 22",IF(BY303&lt;25,"De 22,5 a 24,5",IF(BY303&lt;27.5,"De 25 a 27","De 27,5 a 30"))))))))))))))))))))))))</f>
        <v>De -15 a -13</v>
      </c>
      <c r="CA303" s="12" t="n">
        <f aca="false">IF(BY303="","",IF(BY303&lt;=-28,1,IF(BY303&lt;=-25.5,2,IF(BY303&lt;=-23,3,IF(BY303&lt;=-20.5,4,IF(BY303&lt;=-18,5,IF(BY303&lt;=-15.5,6,IF(BY303&lt;=-13,7,IF(BY303&lt;=-10.5,8,IF(BY303&lt;=-8,9,IF(BY303&lt;=-5.5,10,IF(BY303&lt;=-3,11,IF(BY303&lt;=-0.5,12,IF(BY303&lt;=2,13,IF(BY303&lt;=4.5,14,IF(BY303&lt;=7,15,IF(BY303&lt;=9.5,16,IF(BY303&lt;=12,17,IF(BY303&lt;=14.5,18,IF(BY303&lt;=17,19,IF(BY303&lt;=19.5,20,IF(BY303&lt;=22,21,IF(BY303&lt;=24.5,22,IF(BY303&lt;=27,23,IF(BY303&lt;=30,24,"Fuera de rango")))))))))))))))))))))))))</f>
        <v>7</v>
      </c>
      <c r="CB303" s="9" t="n">
        <v>-7.5</v>
      </c>
      <c r="CC303" s="10" t="n">
        <f aca="false">18.5- (0.3*H303)</f>
        <v>6.2</v>
      </c>
      <c r="CD303" s="10" t="n">
        <f aca="false">(CB303)-(CC303)</f>
        <v>-13.7</v>
      </c>
      <c r="CE303" s="10" t="str">
        <f aca="false">IF(CD303="","",IF(CD303&lt;-27.5,"De -30 a -28",IF(CD303&lt;-25,"De -27,5 a -25,5",IF(CD303&lt;-22.5,"De -25 a -23",IF(CD303&lt;-20,"De -22,5 a -20,5",IF(CD303&lt;-17.5,"De -20 a -18",IF(CD303&lt;-15,"De -17,5 a -15,5",IF(CD303&lt;-12.5,"De -15 a -13",IF(CD303&lt;-10,"De -12,5 a -10,5",IF(CD303&lt;-7.5,"De -10 a -8",IF(CD303&lt;-5,"De -7,5 a -5,5",IF(CD303&lt;-2.5,"De -5 a -3",IF(CD303&lt;0,"De -2,5 a -0,5",IF(CD303&lt;=2,"De 0 a 2",IF(CD303&lt;=4.5,"De 2,5 a 4,5",IF(CD303&lt;=7,"De 5 a 7",IF(CD303&lt;=9.5,"De 7,5 a 9,5",IF(CD303&lt;=12,"De 10 a 12",IF(CD303&lt;=14.5,"De 12,5 a 14,5",IF(CD303&lt;=17,"De 15 a 17",IF(CD303&lt;=19.5,"De 17,5 a 19,5",IF(CD303&lt;=22,"De 20 a 22",IF(CD303&lt;=24.5,"De 22,5 a 24,5",IF(CD303&lt;=27,"De 25 a 27","De 27,5 a 30"))))))))))))))))))))))))</f>
        <v>De -15 a -13</v>
      </c>
      <c r="CF303" s="12" t="n">
        <f aca="false">IF(CD303="","",IF(CD303&lt;-27.5,1,IF(CD303&lt;-25,2,IF(CD303&lt;-22.5,3,IF(CD303&lt;-20,4,IF(CD303&lt;-17.5,5,IF(CD303&lt;-15,6,IF(CD303&lt;-12.5,7,IF(CD303&lt;-10,8,IF(CD303&lt;-7.5,9,IF(CD303&lt;-5,10,IF(CD303&lt;-2.5,11,IF(CD303&lt;0,12,IF(CD303&lt;2.5,13,IF(CD303&lt;5,14,IF(CD303&lt;7.5,15,IF(CD303&lt;10,16,IF(CD303&lt;12.5,17,IF(CD303&lt;15,18,IF(CD303&lt;17.5,19,IF(CD303&lt;20,20,IF(CD303&lt;22.5,21,IF(CD303&lt;25,22,IF(CD303&lt;27.5,23,24))))))))))))))))))))))))</f>
        <v>7</v>
      </c>
      <c r="CG303" s="9" t="n">
        <v>-5.5</v>
      </c>
      <c r="CH303" s="10" t="str">
        <f aca="false">IF(CG303="","",IF(AND(CG303&gt;=-10,CG303&lt;=-9.5),"-10 a -9,5",IF(AND(CG303&gt;-9.5,CG303&lt;=-8.5),"-9 a -8,5",IF(AND(CG303&gt;-8.5,CG303&lt;=-7.5),"-8 a -7,5",IF(AND(CG303&gt;-7.5,CG303&lt;=-6.5),"-7 a -6,5",IF(AND(CG303&gt;-6.5,CG303&lt;=-5.5),"-6 a -5,5",IF(AND(CG303&gt;-5.5,CG303&lt;=-4.5),"-5 a -4,5",IF(AND(CG303&gt;-4.5,CG303&lt;=-3.5),"-4 a -3,5",IF(AND(CG303&gt;-3.5,CG303&lt;=-2.5),"-3 a -2,5",IF(CG303=-2.25,"-2,25",IF(AND(CG303&gt;-2.5,CG303&lt;=-1.5),"-2 a -1,5",IF(AND(CG303&gt;-1.5,CG303&lt;=-0.5),"-1 a -0,5",IF(AND(CG303&gt;-0.5,CG303&lt;=0.5),"0 a 0,5",IF(AND(CG303&gt;0.5,CG303&lt;=1.5),"1 a 1,5",IF(AND(CG303&gt;1.5,CG303&lt;=2.5),"2 a 2,5",IF(AND(CG303&gt;2.5,CG303&lt;=3.5),"3 a 3,5",IF(AND(CG303&gt;3.5,CG303&lt;=4.5),"4 a 4,5",IF(AND(CG303&gt;4.5,CG303&lt;=5.5),"5 a 5,5",IF(AND(CG303&gt;5.5,CG303&lt;=6.5),"6 a 6,5",IF(AND(CG303&gt;6.5,CG303&lt;=7.5),"7 a 7,5",IF(AND(CG303&gt;7.5,CG303&lt;=8.5),"8 a 8,5",IF(AND(CG303&gt;8.5,CG303&lt;=9.5),"9 a 9,5",IF(CG303&gt;=10,"10","Fuera de rango")))))))))))))))))))))))</f>
        <v>-6 a -5,5</v>
      </c>
      <c r="CI303" s="11" t="n">
        <f aca="false">IF(CG303="","",IF(CG303=-2.25,"NORMA",IF(CG303&lt;=-9.5,1,IF(CG303&lt;=-8.5,2,IF(CG303&lt;=-7.5,3,IF(CG303&lt;=-6.5,4,IF(CG303&lt;=-5.5,5,IF(CG303&lt;=-4.5,6,IF(CG303&lt;=-3.5,7,IF(CG303&lt;=-2.5,8,IF(CG303&lt;=-1.5,9,IF(CG303&lt;=-0.5,10,IF(CG303&lt;=0.5,11,IF(CG303&lt;=1.5,12,IF(CG303&lt;=2.5,13,IF(CG303&lt;=3.5,14,IF(CG303&lt;=4.5,15,IF(CG303&lt;=5.5,16,IF(CG303&lt;=6.5,17,IF(CG303&lt;=7.5,18,IF(CG303&lt;=8.5,19,IF(CG303&lt;=9.5,20,IF(CG303=10,21,"Fuera de rango")))))))))))))))))))))))</f>
        <v>5</v>
      </c>
      <c r="CJ303" s="9" t="n">
        <v>2</v>
      </c>
      <c r="CK303" s="10" t="str">
        <f aca="false">IF(CJ303="","",IF(AND(CJ303&gt;=-6,CJ303&lt;=-5.5),"-6 a -5,5",IF(AND(CJ303&gt;-5.5,CJ303&lt;=-4.5),"-5 a -4,5",IF(AND(CJ303&gt;-4.5,CJ303&lt;=-3.5),"-4 a -3,5",IF(AND(CJ303&gt;-3.5,CJ303&lt;=-2.5),"-3 a -2,5",IF(AND(CJ303&gt;-2.5,CJ303&lt;=-1.5),"-2 a -1,5",IF(AND(CJ303&gt;-1.5,CJ303&lt;=-0.5),"-1 a -0,5",IF(AND(CJ303&gt;-0.5,CJ303&lt;=0.5),"0 a 0,5",IF(AND(CJ303&gt;0.5,CJ303&lt;=1.5),"1 a 1,5",IF(AND(CJ303&gt;1.5,CJ303&lt;2.5),"2",IF(AND(CJ303&gt;=2.5,CJ303&lt;=3),"2,5 a 3",IF(AND(CJ303&gt;3,CJ303&lt;=4),"3,5 a 4",IF(AND(CJ303&gt;4,CJ303&lt;=5),"4,5 a 5",IF(AND(CJ303&gt;5,CJ303&lt;=6),"5,5 a 6",IF(AND(CJ303&gt;6,CJ303&lt;=7),"6,5 a 7",IF(AND(CJ303&gt;7,CJ303&lt;=8),"7,5 a 8",IF(AND(CJ303&gt;8,CJ303&lt;=9.5),"8,5 a 9,5",IF(CJ303=10,"10","Fuera de rango"))))))))))))))))))</f>
        <v>2</v>
      </c>
      <c r="CL303" s="11" t="str">
        <f aca="false">IF(CK303="","",IF(OR(CK303="-6 a -5,5",CK303="-6 - -5,5"),1,IF(OR(CK303="-5 a -4,5",CK303="-5 - -4,5"),2,IF(OR(CK303="-4 a -3,5",CK303="-4 - -3,5"),3,IF(OR(CK303="-3 a -2,5",CK303="-3 - -2,5"),4,IF(OR(CK303="-2 a -1,5",CK303="-2 - -1,5"),5,IF(OR(CK303="-1 a -0,5",CK303="-1 - -0,5"),6,IF(OR(CK303="0 a 0,5",CK303="0 - 0,5"),7,IF(OR(CK303="1 a 1,5",CK303="1 - 1,5"),8,IF(CK303="2","NORMA",IF(OR(CK303="2,5 a 3",CK303="2,5 - 3"),9,IF(OR(CK303="3,5 a 4",CK303="3,5 - 4"),10,IF(OR(CK303="4,5 a 5",CK303="4,5 - 5"),11,IF(OR(CK303="5,5 a 6",CK303="5,5 - 6"),12,IF(OR(CK303="6,5 a 7",CK303="6,5 - 7"),13,IF(OR(CK303="7,5 a 8",CK303="7,5 - 8"),14,IF(OR(CK303="8,5 a 9",CK303="8,5 - 9,5",CK303="9 a 9,5"),15,IF(CK303="10",15,IF(OR(CK303="0,5 a 1",CK303="0,5 - 1"),7,"Fuera de rango")))))))))))))))))))</f>
        <v>NORMA</v>
      </c>
      <c r="CN303" s="10" t="str">
        <f aca="false">IF(CM303=0,"0", " ")</f>
        <v>0</v>
      </c>
      <c r="CO303" s="10" t="str">
        <f aca="false">IF(CM303&gt;0,"EME"," ")</f>
        <v> </v>
      </c>
      <c r="CQ303" s="10" t="str">
        <f aca="false">IF(CP303&gt;0,"0", " ")</f>
        <v> </v>
      </c>
      <c r="CR303" s="10" t="str">
        <f aca="false">IF(CP303&gt;0,"EME"," ")</f>
        <v> </v>
      </c>
      <c r="CS303" s="9" t="n">
        <v>0</v>
      </c>
      <c r="CT303" s="10" t="str">
        <f aca="false">IF(CS303&gt;0,"1", " ")</f>
        <v> </v>
      </c>
      <c r="CU303" s="10" t="str">
        <f aca="false">IF(CS303&gt;0,"HIP"," ")</f>
        <v> </v>
      </c>
      <c r="CV303" s="9" t="n">
        <v>0</v>
      </c>
      <c r="CW303" s="10" t="str">
        <f aca="false">IF(CV303&gt;0,"1", " ")</f>
        <v> </v>
      </c>
      <c r="CX303" s="10" t="str">
        <f aca="false">IF(CV303&gt;0,"HIP"," ")</f>
        <v> </v>
      </c>
      <c r="CY303" s="9" t="n">
        <v>-12</v>
      </c>
      <c r="DB303" s="9" t="n">
        <v>-10.5</v>
      </c>
      <c r="DC303" s="11" t="str">
        <f aca="false">IF(DB303&lt;0,"2"," ")</f>
        <v>2</v>
      </c>
      <c r="DD303" s="11" t="str">
        <f aca="false">IF(DB303&lt;0,"MIO"," ")</f>
        <v>MIO</v>
      </c>
      <c r="DE303" s="9" t="n">
        <v>-1</v>
      </c>
      <c r="DF303" s="10" t="str">
        <f aca="false">IF(DE303&lt;0,"3"," ")</f>
        <v>3</v>
      </c>
      <c r="DG303" s="10" t="str">
        <f aca="false">IF(DE303&lt;0,"AST"," ")</f>
        <v>AST</v>
      </c>
      <c r="DH303" s="9" t="n">
        <v>-1</v>
      </c>
      <c r="DI303" s="10" t="str">
        <f aca="false">IF(DH303&lt;0,"3"," ")</f>
        <v>3</v>
      </c>
      <c r="DJ303" s="10" t="str">
        <f aca="false">IF(DH303&lt;0,"AST"," ")</f>
        <v>AST</v>
      </c>
      <c r="DK303" s="9" t="n">
        <v>0</v>
      </c>
      <c r="DL303" s="10" t="str">
        <f aca="false">IF(DK303&gt;0,"4"," ")</f>
        <v> </v>
      </c>
      <c r="DM303" s="10" t="str">
        <f aca="false">IF(DK303&gt;0,"PRE"," ")</f>
        <v> </v>
      </c>
      <c r="DN303" s="9" t="n">
        <v>0</v>
      </c>
      <c r="DO303" s="10" t="str">
        <f aca="false">IF(DN303&gt;0,"4"," ")</f>
        <v> </v>
      </c>
      <c r="DP303" s="10" t="str">
        <f aca="false">IF(DN303&gt;0,"PRE"," ")</f>
        <v> </v>
      </c>
      <c r="DS303" s="12" t="str">
        <f aca="false">CONCATENATE(CO303,CU303,DA303,DG303,DM303)</f>
        <v>  AST </v>
      </c>
      <c r="DT303" s="10" t="e">
        <f aca="false" t="array" ref="DT303">_xlfn.IFS(DS303="EME    ","0", DS303=" HIP   ","1", DS303="  MIO  ","2", DS303="   AST ","3", DS303="    PRE","4", DS303="EME   PRE","5", DS303=" HIP  PRE","6", DS303=" HIP AST ","7", DS303="  MIO PRE","8", DS303="  MIOAST ","9", DS303="   ASTPRE","10",DS303=" HIP ASTPRE","11", DS303="  MIOASTPRE","12", DS303="     ","0")</f>
        <v>#N/A</v>
      </c>
      <c r="DV303" s="1" t="e">
        <f aca="false" t="array" ref="DV303">_xlfn.IFS(DU303="SI","2", DU303="NO","1")</f>
        <v>#N/A</v>
      </c>
      <c r="DX303" s="11" t="str">
        <f aca="false">IF(DW303=0,"1","2")</f>
        <v>1</v>
      </c>
      <c r="DY303" s="11" t="str">
        <f aca="false" t="array" ref="DY303">_xlfn.IFS(DW303=0,"0", DW303=0.25, "1", DW303=0.5,"2", DW303=0.75,"3", DW303=1,"4",DW303=1.25,"5", DW303=1.5,"6", DW303=1.75,"7", DW303=2,"8")</f>
        <v>0</v>
      </c>
      <c r="EA303" s="11" t="str">
        <f aca="false">IF(DZ303=0,"1","2")</f>
        <v>1</v>
      </c>
      <c r="EB303" s="11" t="str">
        <f aca="false" t="array" ref="EB303">_xlfn.IFS(DZ303=0,"0", DZ303=0.25, "1", DZ303=0.5,"2", DZ303=0.75,"3", DZ303=1,"4",DZ303=1.25,"5", DZ303=1.5,"6", DZ303=1.75,"7", DZ303=2,"8")</f>
        <v>0</v>
      </c>
      <c r="ED303" s="10" t="str">
        <f aca="false">IF(EC303=0,"1","2")</f>
        <v>1</v>
      </c>
      <c r="EE303" s="11" t="str">
        <f aca="false" t="array" ref="EE303">_xlfn.IFS(EC303=0,"0", EC303=-0.25, "1", EC303=-0.5,"2", EC303=-0.75,"3", EC303=-1,"4",EC303=-1.25,"5", EC303=-1.5,"6", EC303=-1.75,"7", EC303=-2,"8", EC303=-2.25,"9",EC303=-2.5,"10", EC303=-2.75,"11", EC303=-3,"12", EC303=-3.25,"13", EC303=-3.5,"14", EC303=-3.75,"15",EC303=-4,"16")</f>
        <v>0</v>
      </c>
      <c r="EG303" s="10" t="str">
        <f aca="false">IF(EF303=0,"1","2")</f>
        <v>1</v>
      </c>
      <c r="EH303" s="11" t="str">
        <f aca="false" t="array" ref="EH303">_xlfn.IFS(EF303=0,"0", EF303=-0.25, "1", EF303=-0.5,"2", EF303=-0.75,"3", EF303=-1,"4",EF303=-1.25,"5", EF303=-1.5,"6", EF303=-1.75,"7", EF303=-2,"8", EF303=-2.25,"9",EF303=-2.5,"10", EF303=-2.75,"11", EF303=-3,"12", EF303=-3.25,"13", EF303=-3.5,"14", EF303=-3.75,"15",EF303=-4,"16")</f>
        <v>0</v>
      </c>
      <c r="EJ303" s="11" t="str">
        <f aca="false">IF(EI303=0,"1","2")</f>
        <v>1</v>
      </c>
      <c r="EK303" s="11" t="str">
        <f aca="false" t="array" ref="EK303">_xlfn.IFS(EI303=0,"0", EI303=-0.25, "1", EI303=-0.5,"2", EI303=-0.75,"3", EI303=-1,"4",EI303=-1.25,"5", EI303=-1.5,"6", EI303=-1.75,"7", EI303=-2,"8", EI303=-2.25,"9", EI303=-2.25,"9",EI303=-2.5,"10", EI303=-2.75,"11", EI303=-3,"12", EI303=-3.25,"13", EI303=-3.5,"14", EI303=-3.75,"15",EI303=-4,"16", EI303=0.25, "17", EI303=0.5, "18")</f>
        <v>0</v>
      </c>
      <c r="EM303" s="11" t="str">
        <f aca="false">IF(EL303=0,"1","2")</f>
        <v>1</v>
      </c>
      <c r="EN303" s="11" t="str">
        <f aca="false" t="array" ref="EN303">_xlfn.IFS(EL303=0.25,"17",EL303=0.5,"18", EL303=0,"0", EL303=-0.25, "1", EL303=-0.5,"2", EL303=-0.75,"3", EL303=-1,"4",EL303=-1.25,"5", EL303=-1.5,"6", EL303=-1.75,"7", EL303=-2,"8",EL303= -2.25,"9",EL303=-2.5,"10",EL303= -2.75,"11",EL303= -3,"12",EL303= -3.25,"13",EL303= -3.5,"14",EL303= -3.75,"15",EL303=-4,"16")</f>
        <v>0</v>
      </c>
      <c r="EP303" s="11" t="str">
        <f aca="false">IF(EO303=0,"1","2")</f>
        <v>1</v>
      </c>
      <c r="EQ303" s="11" t="str">
        <f aca="false" t="array" ref="EQ303">_xlfn.IFS(EO303=0,"0", EO303=0.25, "1", EO303=0.5,"2", EO303=0.75,"3", EO303=1,"4",EO303=1.25,"5", EO303=1.5,"6", EO303=1.75,"7", EO303=2,"8", EO303=2.25,"9", EO303=2.25,"9",EO303=2.5,"10", EO303=2.75,"11", EO303=3,"12", EO303=3.25,"13", EO303=3.5,"14", EO303=3.75,"15",EO303=4,"16", EO303=-0.25, "17", bq=-0.5, "18")</f>
        <v>0</v>
      </c>
      <c r="ES303" s="11" t="str">
        <f aca="false">IF(ER303=0,"1","2")</f>
        <v>1</v>
      </c>
      <c r="ET303" s="11" t="str">
        <f aca="false" t="array" ref="ET303">_xlfn.IFS(ER303=0,"0", ER303=0.25, "1", ER303=0.5,"2", ER303=0.75,"3", ER303=1,"4",ER303=1.25,"5", ER303=1.5,"6", ER303=1.75,"7", ER303=2,"8", ER303=2.25,"9", ER303=2.25,"9",ER303=2.5,"10", ER303=2.75,"11", ER303=3,"12", ER303=3.25,"13", ER303=3.5,"14", ER303=3.75,"15",ER303=4,"16", ER303=-0.25, "17", bq=-0.5, "18")</f>
        <v>0</v>
      </c>
      <c r="EV303" s="14" t="e">
        <f aca="false">VLOOKUP(EU303,LEYENDA!$G$2:$H$8,2,TRUE())</f>
        <v>#N/A</v>
      </c>
      <c r="EW303" s="14" t="e">
        <f aca="false" t="array" ref="EW303">_xlfn.IFS(EV303="0-5","1", EV303="6-12","2", EV303="13-18","3", EV303="19-24","4", EV303="25-36","5", EV303="37-48","6", EV303="49-60","7")</f>
        <v>#N/A</v>
      </c>
    </row>
    <row r="304" customFormat="false" ht="13.5" hidden="false" customHeight="false" outlineLevel="0" collapsed="false">
      <c r="A304" s="1" t="n">
        <v>75</v>
      </c>
      <c r="B304" s="32" t="n">
        <v>2</v>
      </c>
      <c r="C304" s="33" t="n">
        <v>42270</v>
      </c>
      <c r="D304" s="6"/>
      <c r="E304" s="5" t="str">
        <f aca="false">VLOOKUP(A304,'286'!$A$3:$J$600,10,FALSE())</f>
        <v>BARREDA VELÁZQUEZ, RAFAEL</v>
      </c>
      <c r="F304" s="4" t="str">
        <f aca="false">VLOOKUP(A304,'286'!$A$3:$I$1768,3,FALSE())</f>
        <v>BAVERA</v>
      </c>
      <c r="G304" s="6" t="n">
        <f aca="false">VLOOKUP(A304,'286'!$A$3:$I$1768,4,FALSE())</f>
        <v>27221</v>
      </c>
      <c r="H304" s="7" t="n">
        <f aca="false">YEAR(C304)-YEAR(G304)</f>
        <v>41</v>
      </c>
      <c r="I304" s="1" t="str">
        <f aca="false">VLOOKUP(H304,LEYENDA!$C$2:$D$6,2,TRUE())</f>
        <v>41-60</v>
      </c>
      <c r="J304" s="5" t="str">
        <f aca="false">VLOOKUP(A304,'286'!$A$3:$I$1768,7,FALSE())</f>
        <v>H</v>
      </c>
      <c r="K304" s="8" t="n">
        <f aca="false">VLOOKUP(A304,'286'!$A$3:$I$1768,2,FALSE())</f>
        <v>0</v>
      </c>
      <c r="L304" s="4" t="str">
        <f aca="false">VLOOKUP(A304,'286'!$A$3:$I$1768,8,FALSE())</f>
        <v>D</v>
      </c>
      <c r="M304" s="4" t="str">
        <f aca="false">VLOOKUP(A304,'286'!$A$3:$I$1768,9,FALSE())</f>
        <v>D</v>
      </c>
      <c r="N304" s="8" t="str">
        <f aca="false">IF(R304=O304, "MISMA","CONTRARIA")</f>
        <v>MISMA</v>
      </c>
      <c r="O304" s="8" t="str">
        <f aca="false" t="array" ref="O304">_xlfn.IFS(L304="D","1", L304="I","2")</f>
        <v>1</v>
      </c>
      <c r="P304" s="8" t="e">
        <f aca="false" t="array" ref="P304">_xlfn.IFS(K304="OD","1", K304="OI","2")</f>
        <v>#N/A</v>
      </c>
      <c r="Q304" s="1" t="str">
        <f aca="false" t="array" ref="Q304">_xlfn.IFS(J304="M","1", J304="H","2")</f>
        <v>2</v>
      </c>
      <c r="R304" s="8" t="str">
        <f aca="false" t="array" ref="R304">_xlfn.IFS(M304="D","1", M304="I","2")</f>
        <v>1</v>
      </c>
      <c r="S304" s="1" t="str">
        <f aca="false" t="array" ref="S304">_xlfn.IFS(N304="CONTRARIA", "1",N304= "MISMA","2")</f>
        <v>2</v>
      </c>
      <c r="T304" s="1" t="str">
        <f aca="false" t="array" ref="T304">_xlfn.IFS(I304="0-12","1", I304="13-24","2", I304="25-40","3", I304="41-60","4", I304="61-100","5")</f>
        <v>4</v>
      </c>
      <c r="U304" s="9" t="n">
        <v>-3</v>
      </c>
      <c r="V304" s="11" t="str">
        <f aca="false">IF(U304="","",IF(AND(U304&gt;=-9,U304&lt;=-6.5),"-9 a -6,5",IF(AND(U304&gt;=-6,U304&lt;=-3.5),"-6 a -3,5",IF(AND(U304&gt;=-3,U304&lt;=-1),"-3 a -1",IF(U304=-0.5,"-0,5",IF(AND(U304&gt;=0,U304&lt;=2.5),"0 a 2,5",IF(AND(U304&gt;=3,U304&lt;=5.5),"3 a 5,5",IF(AND(U304&gt;=6,U304&lt;=8.5),"6 a 8,5",IF(AND(U304&gt;=9,U304&lt;=20),"9 a 20","Fuera de rango")))))))))</f>
        <v>-3 a -1</v>
      </c>
      <c r="W304" s="11" t="n">
        <f aca="false">IF(V304="","",IF(V304="-9 a -6,5",2,IF(V304="-6 a -3,5",3,IF(V304="-3 a -1",4,IF(V304="-0,5","NORMA",IF(V304="0 a 2,5",5,IF(V304="3 a 5,5",6,IF(V304="6 a 8,5",7,IF(V304="9 a 20",8,"Fuera de rango")))))))))</f>
        <v>4</v>
      </c>
      <c r="X304" s="9" t="n">
        <v>0</v>
      </c>
      <c r="Y304" s="11" t="str">
        <f aca="false">IF(X304="","",IF(AND(X304&gt;=0,X304&lt;=4),"0 a 4",IF(AND(X304&gt;=4.5,X304&lt;=8.5),"4,5 a 8,5",IF(X304=9,"9",IF(AND(X304&gt;=9.5,X304&lt;=13),"9,5 a 13",IF(AND(X304&gt;=13.5,X304&lt;=20),"13,5 a 20",IF(AND(X304&gt;=20.5,X304&lt;=35),"20,5 a 35","Fuera de rango")))))))</f>
        <v>0 a 4</v>
      </c>
      <c r="Z304" s="11" t="n">
        <f aca="false">IF(Y304="","",IF(Y304="0 a 4",1,IF(Y304="4,5 a 8,5",2,IF(Y304="9","NORMA",IF(Y304="9,5 a 13",3,IF(Y304="13,5 a 20",4,IF(Y304="20,5 a 35",5,"Fuera de rango")))))))</f>
        <v>1</v>
      </c>
      <c r="AA304" s="9" t="n">
        <v>17</v>
      </c>
      <c r="AB304" s="10" t="str">
        <f aca="false">IF(AA304="","",IF(AND(AA304&gt;=0,AA304&lt;=9),"0 a 9",IF(AND(AA304&gt;=9.5,AA304&lt;=18.5),"9,5 a 18,5",IF(AA304=19,"19",IF(AND(AA304&gt;=19.5,AA304&lt;=28),"19,5 a 28",IF(AND(AA304&gt;=28.5,AA304&lt;=40),"28,5 a 40","Fuera de rango"))))))</f>
        <v>9,5 a 18,5</v>
      </c>
      <c r="AC304" s="11" t="n">
        <f aca="false" t="array" ref="AC304">_xlfn.IFS(AB304="","",AB304="0 a 9",1,AB304="9,5 a 18,5",2,AB304="19","NORMA",AB304="19,5 a 28",3,AB304="28,5 a 40",4,TRUE(),"Fuera de rango")</f>
        <v>2</v>
      </c>
      <c r="AD304" s="9" t="n">
        <v>7</v>
      </c>
      <c r="AE304" s="10" t="str">
        <f aca="false">IF(AD304="","",IF(AND(AD304&gt;=-10,AD304&lt;=0),"De -10 a 0",IF(AND(AD304&gt;=0.5,AD304&lt;=9.5),"0,5 a 9,5",IF(AD304=10,"10",IF(AND(AD304&gt;=10.5,AD304&lt;=20),"10,5 a 20",IF(AND(AD304&gt;=20.5,AD304&lt;=40),"20,5 a 40","Fuera de rango"))))))</f>
        <v>0,5 a 9,5</v>
      </c>
      <c r="AF304" s="12" t="n">
        <f aca="false">IF(AD304="","",IF(AND(AD304&gt;=-10,AD304&lt;=0),1,IF(AND(AD304&gt;=0.5,AD304&lt;=9.5),2,IF(AD304=10,"NORMA",IF(AND(AD304&gt;=10.5,AD304&lt;=20),3,IF(AND(AD304&gt;=20.5,AD304&lt;=40),4,""))))))</f>
        <v>2</v>
      </c>
      <c r="AG304" s="9" t="n">
        <v>8</v>
      </c>
      <c r="AH304" s="10" t="str">
        <f aca="false">IF(AG304="","",IF(AND(AG304&gt;=0,AG304&lt;=4),"0 a 4",IF(AND(AG304&gt;=4.5,AG304&lt;=8.5),"4,5 a 8,5",IF(AG304=9,"9",IF(AND(AG304&gt;=9.5,AG304&lt;=13),"9,5 a 13",IF(AND(AG304&gt;=13.5,AG304&lt;=25),"13,5 a 25","Fuera de rango"))))))</f>
        <v>4,5 a 8,5</v>
      </c>
      <c r="AI304" s="10" t="n">
        <f aca="false">IF(AH304="","",IF(AH304="0 a 4",1,IF(AH304="4,5 a 8,5",2,IF(AH304="9","NORMA",IF(AH304="9,5 a 13",3,IF(AH304="13,5 a 25",4,""))))))</f>
        <v>2</v>
      </c>
      <c r="AJ304" s="9" t="n">
        <v>4</v>
      </c>
      <c r="AK304" s="10" t="str">
        <f aca="false">IF(AJ304="","",IF(AND(AJ304&gt;=-15,AJ304&lt;=-10.5),"-15 a -10,5",IF(AND(AJ304&gt;=-10,AJ304&lt;=-4),"-10 a -4",IF(AND(AJ304&gt;=-4.5,AJ304&lt;=0),"-4,5 a 0",IF(AND(AJ304&gt;=0.5,AJ304&lt;=4.5),"0,5 a 4,5",IF(AJ304=5,"5",IF(AND(AJ304&gt;=5.5,AJ304&lt;=10),"5,5 a 10",IF(AND(AJ304&gt;=10.5,AJ304&lt;=20),"10,5 a 20","Fuera de rango"))))))))</f>
        <v>0,5 a 4,5</v>
      </c>
      <c r="AL304" s="11" t="n">
        <f aca="false">IF(AK304="","",IF(AK304="-15 a -10,5",1,IF(AK304="-10 a -4",2,IF(AK304="-4,5 a 0",3,IF(AK304="0,5 a 4,5",4,IF(AK304="5","NORMA",IF(AK304="5,5 a 10",5,IF(AK304="10,5 a 20",6,"Error"))))))))</f>
        <v>4</v>
      </c>
      <c r="AM304" s="9" t="n">
        <v>0</v>
      </c>
      <c r="AN304" s="10" t="str">
        <f aca="false">IF(AM304="","",IF(AND(AM304&gt;=-7.5,AM304&lt;=-5.5),"-7,5 a -5,5",IF(AND(AM304&gt;=-5,AM304&lt;=-3),"-5 a -3",IF(AND(AM304&gt;=-2.5,AM304&lt;=-0.5),"-2,5 a -0,5",IF(AM304=0,"0,00",IF(AND(AM304&gt;=0.5,AM304&lt;=2.5),"0,5 a 2,5",IF(AND(AM304&gt;=3,AM304&lt;=5),"3 a 5",IF(AND(AM304&gt;=5.5,AM304&lt;=7.5),"5,5 a 7,5",IF(AND(AM304&gt;=8,AM304&lt;=10),"8 a 10","Fuera de rango")))))))))</f>
        <v>0,00</v>
      </c>
      <c r="AO304" s="11" t="str">
        <f aca="false">IF(AN304="","",IF(AN304="-7,5 a -5,5",1,IF(AN304="-5 a -3",2,IF(AN304="-2,5 a -0,5",3,IF(AN304="0,00","NORMA",IF(AN304="0,5 a 2,5",4,IF(AN304="3 a 5",5,IF(AN304="5,5 a 7,5",6,IF(AN304="8 a 10",7,"Error")))))))))</f>
        <v>NORMA</v>
      </c>
      <c r="AP304" s="9" t="n">
        <v>-16</v>
      </c>
      <c r="AQ304" s="10" t="str">
        <f aca="false">IF(AP304="","",IF(AND(AP304&gt;=-20,AP304&lt;=-9.5),"-20 a -9,5",IF(AND(AP304&gt;=-9,AP304&lt;=-6.5),"-9 a -6,5",IF(AP304=-6,"-6",IF(AND(AP304&gt;=-5.5,AP304&lt;=-3),"-5,5 a -3",IF(AND(AP304&gt;=-2.5,AP304&lt;=0),"-2,5 a 0",IF(AND(AP304&gt;=0.5,AP304&lt;=3),"0,5 a 3",IF(AND(AP304&gt;=3.5,AP304&lt;=6),"3,5 a 6",IF(AND(AP304&gt;=6.5,AP304&lt;=9),"6,5 a 9",IF(AND(AP304&gt;=9.5,AP304&lt;=20),"9,5 a 20","Fuera de rango"))))))))))</f>
        <v>-20 a -9,5</v>
      </c>
      <c r="AR304" s="11" t="n">
        <f aca="false">IF(AQ304="","",IF(AQ304="-20 a -9,5",1,IF(AQ304="-9 a -6,5",2,IF(AQ304="-6","NORMA",IF(AQ304="-5,5 a -3",3,IF(AQ304="-2,5 a 0",4,IF(AQ304="0,5 a 3",5,IF(AQ304="3,5 a 6",6,IF(AQ304="6,5 a 9",7,IF(AQ304="9,5 a 20",8,""))))))))))</f>
        <v>1</v>
      </c>
      <c r="AS304" s="9" t="n">
        <v>0</v>
      </c>
      <c r="AT304" s="10" t="str">
        <f aca="false">IF(AS304="","",IF(AND(AS304&gt;=-16,AS304&lt;=-14),"-16 a -14",IF(AND(AS304&gt;=-13.5,AS304&lt;=-11.5),"-13,5 a -11,5",IF(AND(AS304&gt;=-11,AS304&lt;=-9),"-11 a -9",IF(AND(AS304&gt;=-8.5,AS304&lt;=-6.5),"-8,5 a -6,5",IF(AND(AS304&gt;=-6,AS304&lt;=-4),"-6 a -4",IF(AND(AS304&gt;=-3.5,AS304&lt;=-1.5),"-3,5 a -1,5",IF(AND(AS304&gt;=-1,AS304&lt;=1),"-1 a 1",IF(AND(AS304&gt;=1.5,AS304&lt;=3.5),"1,5 a 3,5",IF(AND(AS304&gt;=4,AS304&lt;=6),"4 a 6",IF(AND(AS304&gt;=6.5,AS304&lt;=8.5),"6,5 a 8,5",IF(AND(AS304&gt;=9,AS304&lt;=11),"9 a 11",IF(AND(AS304&gt;=11.5,AS304&lt;=13.5),"11,5 a 13,5",IF(AND(AS304&gt;=14,AS304&lt;=16),"14 a 16",IF(AND(AS304&gt;=16.5,AS304&lt;=18.5),"16,5 a 18,5",IF(AND(AS304&gt;=19,AS304&lt;=21),"19 a 21","Fuera de rango"))))))))))))))))</f>
        <v>-1 a 1</v>
      </c>
      <c r="AU304" s="11" t="n">
        <f aca="false" t="array" ref="AU304">IF(AT304="","",_xlfn.IFS(AT304="-16 a -14",1,AT304="-13,5 a -11,5",2,AT304="-11 a -9",3,AT304="-8,5 a -6,5",4,AT304="-6 a -4",5,AT304="-3,5 a -1,5",6,AT304="-1 a 1",7,AT304="1,5 a 3,5",8,AT304="4 a 6","NORMA",AT304="6,5 a 8,5",9,AT304="9 a 11",10,AT304="11,5 a 13,5",11,AT304="14 a 16",12,AT304="16,5 a 18,5",13,AT304="19 a 21",14,TRUE(),""))</f>
        <v>7</v>
      </c>
      <c r="AV304" s="9" t="n">
        <v>-1.5</v>
      </c>
      <c r="AW304" s="10" t="str">
        <f aca="false">IF(AV304="","",IF(AND(AV304&gt;=-1,AV304&lt;=-0.5),"-1 a -0,5",IF(AND(AV304&gt;-0.5,AV304&lt;=0),"De -0,5 a 0",IF(AND(AV304&gt;=0.25,AV304&lt;=0.75),"0,25 a 0,75",IF(AND(AV304&gt;=1,AV304&lt;=1.5),"1 a 1,5",IF(AND(AV304&gt;=1.75,AV304&lt;=2.25),"1,75 a 2,25",IF(AND(AV304&gt;=2.5,AV304&lt;=3),"2,5 a 3",IF(AND(AV304&gt;=3.25,AV304&lt;=3.75),"3,25 a 3,75","Fuera de rango"))))))))</f>
        <v>Fuera de rango</v>
      </c>
      <c r="AX304" s="10" t="str">
        <f aca="false">IF(AW304="","",IF(OR(AW304="-1 a -0,5",AW304="-1 a -0.5"),1,IF(OR(AW304="De -0,5 a 0",AW304="-0,5 a 0",AW304="De -0.5 a 0"),2,IF(OR(AW304="0,25 a 0,75",AW304="0.25 a 0.75"),"NORMA",IF(OR(AW304="1 a 1,5",AW304="1 a 1.5"),3,IF(OR(AW304="1,75 a 2,25",AW304="1.75 a 2.25"),4,IF(OR(AW304="2,5 a 3",AW304="2.5 a 3"),5,IF(OR(AW304="3,25 a 3,75",AW304="3.25 a 3.75"),6,""))))))))</f>
        <v/>
      </c>
      <c r="AY304" s="9" t="n">
        <v>-12</v>
      </c>
      <c r="AZ304" s="10" t="str">
        <f aca="false">IF(AY304="","",IF(AND(AY304&gt;=-20,AY304&lt;=-9.5),"-20 a -9,5",IF(AND(AY304&gt;=-9,AY304&lt;=-6.5),"-9 a -6,5",IF(AY304=-6,"-6",IF(AND(AY304&gt;=-5.5,AY304&lt;=-3),"-5,5 a -3",IF(AND(AY304&gt;=-2.5,AY304&lt;=0),"-2,5 a 0",IF(AND(AY304&gt;=0.5,AY304&lt;=3),"0,5 a 3",IF(AND(AY304&gt;=3.5,AY304&lt;=6),"3,5 a 6","Fuera de rango"))))))))</f>
        <v>-20 a -9,5</v>
      </c>
      <c r="BA304" s="11" t="n">
        <f aca="false">IF(AZ304="","",IF(AZ304="-20 a -9,5",1,IF(AZ304="-9 a -6,5",2,IF(AZ304="-6","NORMA",IF(AZ304="-5,5 a -3",3,IF(AZ304="-2,5 a 0",4,IF(AZ304="0,5 a 3",5,IF(AZ304="3,5 a 6",6,""))))))))</f>
        <v>1</v>
      </c>
      <c r="BB304" s="9" t="n">
        <v>0</v>
      </c>
      <c r="BC304" s="10" t="str">
        <f aca="false" t="array" ref="BC304">IF(BB304="","",_xlfn.IFS(AND(BB304&gt;=0,BB304&lt;=2),"0 a 2",AND(BB304&gt;=2.5,BB304&lt;=4.5),"2,5 a 4,5",AND(BB304&gt;=5,BB304&lt;=7),"5 a 7",AND(BB304&gt;=7.5,BB304&lt;=9.5),"7,5 a 9,5",AND(BB304&gt;=10,BB304&lt;=12),"10 a 12",AND(BB304&gt;=12.5,BB304&lt;=14.5),"12,5 a 14,5",BB304=15,"15",AND(BB304&gt;=15.5,BB304&lt;=17.5),"15,5 a 17,5",AND(BB304&gt;=18,BB304&lt;=20),"18 a 20",AND(BB304&gt;=20.5,BB304&lt;=22.5),"20,5 a 22,5",AND(BB304&gt;=23,BB304&lt;=25),"23 a 25",TRUE(),"Fuera de rango"))</f>
        <v>0 a 2</v>
      </c>
      <c r="BD304" s="11" t="n">
        <f aca="false" t="array" ref="BD304">IF(BC304="","",_xlfn.IFS(BC304="0 a 2",1,BC304="2,5 a 4,5",2,BC304="5 a 7",3,BC304="7,5 a 9,5",4,BC304="10 a 12",5,BC304="12,5 a 14,5",6,BC304="15","NORMA",BC304="15,5 a 17,5",7,BC304="18 a 20",8,BC304="20,5 a 22,5",9,BC304="23 a 25",10,TRUE(),"Fuera de rango"))</f>
        <v>1</v>
      </c>
      <c r="BE304" s="9" t="n">
        <v>15</v>
      </c>
      <c r="BF304" s="10" t="str">
        <f aca="false">IF(BE304="","",IF(AND(BE304&gt;=-20,BE304&lt;=-10),"-20 a -10",IF(AND(BE304&gt;=-9.5,BE304&lt;=0.5),"-9,5 a 0,5",IF(AND(BE304&gt;=1,BE304&lt;=11),"1 a 11",IF(AND(BE304&gt;=11.5,BE304&lt;=20.5),"11,5 a 20,5",IF(BE304=21,"21",IF(AND(BE304&gt;=21.5,BE304&lt;=31.5),"21,5 a 31,5",IF(AND(BE304&gt;=32,BE304&lt;=42),"32 a 42","Fuera de rango"))))))))</f>
        <v>11,5 a 20,5</v>
      </c>
      <c r="BG304" s="11" t="n">
        <f aca="false">IF(BF304="","",IF(BF304="-20 a -10",1,IF(BF304="-9,5 a 0,5",2,IF(BF304="1 a 11",3,IF(BF304="11,5 a 20,5",4,IF(BF304="21","NORMA",IF(BF304="21,5 a 31,5",5,IF(BF304="32 a 42",6,""))))))))</f>
        <v>4</v>
      </c>
      <c r="BH304" s="9" t="n">
        <v>3</v>
      </c>
      <c r="BI304" s="10" t="str">
        <f aca="false">IF(BH304="","",IF(AND(BH304&gt;=-20,BH304&lt;=-15),"-20 a -15",IF(AND(BH304&gt;=-14.5,BH304&lt;=-9.5),"-14,5 a -9,5",IF(AND(BH304&gt;=-9,BH304&lt;=-4),"-9 a -4",IF(AND(BH304&gt;=-3.5,BH304&lt;=2.5),"-3,5 a 2,5",IF(AND(BH304&gt;=3,BH304&lt;=8),"3 a 8",IF(AND(BH304&gt;=8.5,BH304&lt;=14.5),"8,5 a 14,5",IF(BH304=15,"15",IF(AND(BH304&gt;=15.5,BH304&lt;=20.5),"15,5 a 20,5",IF(AND(BH304&gt;=21,BH304&lt;=26),"21 a 26","Fuera de rango"))))))))))</f>
        <v>3 a 8</v>
      </c>
      <c r="BJ304" s="11" t="n">
        <f aca="false">IF(BI304="","",IF(BI304="-20 a -15",1,IF(BI304="-14,5 a -9,5",2,IF(BI304="-9 a -4",3,IF(BI304="-3,5 a 2,5",4,IF(BI304="3 a 8",5,IF(BI304="8,5 a 14,5",6,IF(BI304="15","NORMA",IF(BI304="15,5 a 20,5",7,IF(BI304="21 a 26",8,IF(BI304="26,5 a 31,5",9,"")))))))))))</f>
        <v>5</v>
      </c>
      <c r="BK304" s="9" t="n">
        <v>0</v>
      </c>
      <c r="BL304" s="10" t="str">
        <f aca="false">IF(BK304="","",IF(AND(BK304&gt;=0,BK304&lt;=2),"0 - 2",IF(AND(BK304&gt;=2.5,BK304&lt;=4.5),"2,5 - 4,5",IF(AND(BK304&gt;=5,BK304&lt;=7),"5 - 7",IF(AND(BK304&gt;=7.5,BK304&lt;=9.5),"7,5 - 9,5",IF(AND(BK304&gt;=10,BK304&lt;=12),"10 - 12",IF(AND(BK304&gt;=12.5,BK304&lt;=13.5),"12,5 - 13,5",IF(BK304=14,"14",IF(AND(BK304&gt;=14.5,BK304&lt;=16.5),"14,5 - 16,5",IF(AND(BK304&gt;=17,BK304&lt;=19),"17 - 19",IF(AND(BK304&gt;=19.5,BK304&lt;=21.5),"19,5 - 21,5",IF(AND(BK304&gt;=22,BK304&lt;=24),"22 - 24",IF(AND(BK304&gt;=24.5,BK304&lt;=26.5),"24,5 - 26,5",IF(AND(BK304&gt;=27,BK304&lt;=29),"27 - 29",IF(AND(BK304&gt;=29.5,BK304&lt;=30),"29,5 - 30","Fuera de rango")))))))))))))))</f>
        <v>0 - 2</v>
      </c>
      <c r="BM304" s="11" t="n">
        <f aca="false">IF(BL304="","",IF(BL304="0 - 2",1,IF(BL304="2,5 - 4,5",2,IF(BL304="5 - 7",3,IF(BL304="7,5 - 9,5",4,IF(BL304="10 - 12",5,IF(BL304="12,5 - 13,5",6,IF(BL304="14","NORMA",IF(BL304="14,5 - 16,5",7,IF(BL304="17 - 19",8,IF(BL304="19,5 - 21,5",9,IF(BL304="22 - 24",10,IF(BL304="24,5 - 26,5",11,IF(BL304="27 - 29",12,IF(BL304="29,5 - 30",13,"")))))))))))))))</f>
        <v>1</v>
      </c>
      <c r="BN304" s="9" t="n">
        <v>22</v>
      </c>
      <c r="BO304" s="11" t="str">
        <f aca="false">IF(BN304="","",IF(AND(BN304&gt;=-20,BN304&lt;=-10),"-20 a -10",IF(AND(BN304&gt;=-9.5,BN304&lt;=0.5),"-9,5 a 0,5",IF(AND(BN304&gt;=1,BN304&lt;=11),"1 a 11",IF(AND(BN304&gt;=11.5,BN304&lt;=21.5),"11,5 a 21,5",IF(BN304=22,"22",IF(AND(BN304&gt;=22.5,BN304&lt;=32.5),"22,5 a 32,5",IF(AND(BN304&gt;=33,BN304&lt;=43),"33 a 43","Fuera de rango"))))))))</f>
        <v>22</v>
      </c>
      <c r="BP304" s="11" t="str">
        <f aca="false">IF(BO304="","",IF(BO304="-20 a -10",1,IF(BO304="-9,5 a 0,5",2,IF(BO304="1 a 11",3,IF(BO304="11,5 a 21,5",4,IF(BO304="22","NORMA",IF(BO304="22,5 a 32,5",5,IF(BO304="33 a 43",6,""))))))))</f>
        <v>NORMA</v>
      </c>
      <c r="BQ304" s="9" t="n">
        <v>18</v>
      </c>
      <c r="BR304" s="10" t="str">
        <f aca="false">IF(BQ304="","",IF(AND(BQ304&gt;=-20,BQ304&lt;=-15),"-20 a -15",IF(AND(BQ304&gt;=-14.5,BQ304&lt;=-9.5),"-14,5 a -9,5",IF(AND(BQ304&gt;=-9,BQ304&lt;=-4),"-9 a -4",IF(AND(BQ304&gt;=-3.5,BQ304&lt;=2.5),"-3,5 a 2,5",IF(AND(BQ304&gt;=3,BQ304&lt;=8),"3 a 8",IF(AND(BQ304&gt;=8.5,BQ304&lt;=13.5),"8,5 a 13,5",IF(AND(BQ304&gt;=14,BQ304&lt;=17.5),"14 a 17,5",IF(BQ304=18,"18",IF(AND(BQ304&gt;=18.5,BQ304&lt;=23.5),"18,5 a 23,5",IF(AND(BQ304&gt;=24,BQ304&lt;=29),"24 a 29",IF(AND(BQ304&gt;=29.5,BQ304&lt;=34.5),"29,5 a 34,5",IF(AND(BQ304&gt;=35,BQ304&lt;=40),"35 a 40","Fuera de rango")))))))))))))</f>
        <v>18</v>
      </c>
      <c r="BS304" s="11" t="str">
        <f aca="false">IF(BR304="","",IF(BR304="-20 a -15",1,IF(BR304="-14,5 a -9,5",2,IF(BR304="-9 a -4",3,IF(BR304="-3,5 a 2,5",4,IF(BR304="3 a 8",5,IF(BR304="8,5 a 13,5",6,IF(BR304="14 a 17,5",7,IF(BR304="18","NORMA",IF(BR304="18,5 a 23,5",8,IF(BR304="24 a 29",9,IF(BR304="29,5 a 34,5",10,IF(BR304="35 a 40",11,"")))))))))))))</f>
        <v>NORMA</v>
      </c>
      <c r="BT304" s="9" t="n">
        <v>1</v>
      </c>
      <c r="BU304" s="10" t="str">
        <f aca="false">IF(BT304="","",IF(AND(BT304&gt;=-20,BT304&lt;=-18),"-20 a -18",IF(AND(BT304&gt;=-17.5,BT304&lt;=-15.5),"-17,5 a -15,5",IF(AND(BT304&gt;=-15,BT304&lt;=-13),"-15 a -13",IF(AND(BT304&gt;=-12.5,BT304&lt;=-10.5),"-12,5 a -10,5",IF(AND(BT304&gt;=-10,BT304&lt;=-8),"-10 a -8",IF(AND(BT304&gt;=-7.5,BT304&lt;=-5.5),"-7,5 a -5,5",IF(AND(BT304&gt;=-5,BT304&lt;=-3),"-5 a -3",IF(AND(BT304&gt;=-2.5,BT304&lt;=-0.5),"-2,5 a -0,5",IF(BT304=0,"0",IF(AND(BT304&gt;=0.5,BT304&lt;=2.5),"0,5 a 2,5",IF(AND(BT304&gt;=3,BT304&lt;=5),"3 a 5",IF(AND(BT304&gt;=5.5,BT304&lt;=7.5),"5,5 a 7,5",IF(AND(BT304&gt;=8,BT304&lt;=10),"8 a 10",IF(AND(BT304&gt;=10.5,BT304&lt;=12.5),"10,5 a 12,5",IF(AND(BT304&gt;=13,BT304&lt;=15),"13 a 15",IF(AND(BT304&gt;=15.5,BT304&lt;=17.5),"15,5 a 17,5",IF(AND(BT304&gt;=18,BT304&lt;=20),"18 a 20","Fuera de rango"))))))))))))))))))</f>
        <v>0,5 a 2,5</v>
      </c>
      <c r="BV304" s="11" t="n">
        <f aca="false">IF(BT304="","",IF(BT304=0,"NORMA",IF(AND(BT304&gt;=-20,BT304&lt;=-18),2,IF(AND(BT304&gt;=-17.5,BT304&lt;=-15.5),2,IF(AND(BT304&gt;=-15,BT304&lt;=-13),3,IF(AND(BT304&gt;=-12.5,BT304&lt;=-10.5),4,IF(AND(BT304&gt;=-10,BT304&lt;=-8),5,IF(AND(BT304&gt;=-7.5,BT304&lt;=-5.5),6,IF(AND(BT304&gt;=-5,BT304&lt;=-3),7,IF(AND(BT304&gt;=-2.5,BT304&lt;=-0.5),8,IF(AND(BT304&gt;=0.5,BT304&lt;=2.5),9,IF(AND(BT304&gt;=3,BT304&lt;=5),10,IF(AND(BT304&gt;=5.5,BT304&lt;=7.5),11,IF(AND(BT304&gt;=8,BT304&lt;=10),12,IF(AND(BT304&gt;=10.5,BT304&lt;=12.5),13,IF(AND(BT304&gt;=13,BT304&lt;=15),14,IF(AND(BT304&gt;=15.5,BT304&lt;=17.5),15,IF(AND(BT304&gt;=18,BT304&lt;=20),16,"Fuera de rango"))))))))))))))))))</f>
        <v>9</v>
      </c>
      <c r="BW304" s="9" t="n">
        <v>-6</v>
      </c>
      <c r="BX304" s="10" t="n">
        <f aca="false">18.5- (0.3*H304)</f>
        <v>6.2</v>
      </c>
      <c r="BY304" s="10" t="n">
        <f aca="false">(BW304)-(BX304)</f>
        <v>-12.2</v>
      </c>
      <c r="BZ304" s="10" t="str">
        <f aca="false">IF(BY304="","",IF(BY304&lt;-27.5,"De -30 a -28",IF(BY304&lt;-25,"De -27,5 a -25,5",IF(BY304&lt;-22.5,"De -25 a -23",IF(BY304&lt;-20,"De -22,5 a -20,5",IF(BY304&lt;-17.5,"De -20 a -18",IF(BY304&lt;-15,"De -17,5 a -15,5",IF(BY304&lt;-12.5,"De -15 a -13",IF(BY304&lt;-10,"De -12,5 a -10,5",IF(BY304&lt;-7.5,"De -10 a -8",IF(BY304&lt;-5,"De -7,5 a -5,5",IF(BY304&lt;-2.5,"De -5 a -3",IF(BY304&lt;0,"De -2,5 a -0,5",IF(BY304&lt;2.5,"De 0 a 2",IF(BY304&lt;5,"De 2,5 a 4,5",IF(BY304&lt;7.5,"De 5 a 7",IF(BY304&lt;10,"De 7,5 a 9,5",IF(BY304&lt;12.5,"De 10 a 12",IF(BY304&lt;15,"De 12,5 a 14,5",IF(BY304&lt;17.5,"De 15 a 17",IF(BY304&lt;20,"De 17,5 a 19,5",IF(BY304&lt;22.5,"De 20 a 22",IF(BY304&lt;25,"De 22,5 a 24,5",IF(BY304&lt;27.5,"De 25 a 27","De 27,5 a 30"))))))))))))))))))))))))</f>
        <v>De -12,5 a -10,5</v>
      </c>
      <c r="CA304" s="12" t="n">
        <f aca="false">IF(BY304="","",IF(BY304&lt;=-28,1,IF(BY304&lt;=-25.5,2,IF(BY304&lt;=-23,3,IF(BY304&lt;=-20.5,4,IF(BY304&lt;=-18,5,IF(BY304&lt;=-15.5,6,IF(BY304&lt;=-13,7,IF(BY304&lt;=-10.5,8,IF(BY304&lt;=-8,9,IF(BY304&lt;=-5.5,10,IF(BY304&lt;=-3,11,IF(BY304&lt;=-0.5,12,IF(BY304&lt;=2,13,IF(BY304&lt;=4.5,14,IF(BY304&lt;=7,15,IF(BY304&lt;=9.5,16,IF(BY304&lt;=12,17,IF(BY304&lt;=14.5,18,IF(BY304&lt;=17,19,IF(BY304&lt;=19.5,20,IF(BY304&lt;=22,21,IF(BY304&lt;=24.5,22,IF(BY304&lt;=27,23,IF(BY304&lt;=30,24,"Fuera de rango")))))))))))))))))))))))))</f>
        <v>8</v>
      </c>
      <c r="CB304" s="9" t="n">
        <v>-6</v>
      </c>
      <c r="CC304" s="10" t="n">
        <f aca="false">18.5- (0.3*H304)</f>
        <v>6.2</v>
      </c>
      <c r="CD304" s="10" t="n">
        <f aca="false">(CB304)-(CC304)</f>
        <v>-12.2</v>
      </c>
      <c r="CE304" s="10" t="str">
        <f aca="false">IF(CD304="","",IF(CD304&lt;-27.5,"De -30 a -28",IF(CD304&lt;-25,"De -27,5 a -25,5",IF(CD304&lt;-22.5,"De -25 a -23",IF(CD304&lt;-20,"De -22,5 a -20,5",IF(CD304&lt;-17.5,"De -20 a -18",IF(CD304&lt;-15,"De -17,5 a -15,5",IF(CD304&lt;-12.5,"De -15 a -13",IF(CD304&lt;-10,"De -12,5 a -10,5",IF(CD304&lt;-7.5,"De -10 a -8",IF(CD304&lt;-5,"De -7,5 a -5,5",IF(CD304&lt;-2.5,"De -5 a -3",IF(CD304&lt;0,"De -2,5 a -0,5",IF(CD304&lt;=2,"De 0 a 2",IF(CD304&lt;=4.5,"De 2,5 a 4,5",IF(CD304&lt;=7,"De 5 a 7",IF(CD304&lt;=9.5,"De 7,5 a 9,5",IF(CD304&lt;=12,"De 10 a 12",IF(CD304&lt;=14.5,"De 12,5 a 14,5",IF(CD304&lt;=17,"De 15 a 17",IF(CD304&lt;=19.5,"De 17,5 a 19,5",IF(CD304&lt;=22,"De 20 a 22",IF(CD304&lt;=24.5,"De 22,5 a 24,5",IF(CD304&lt;=27,"De 25 a 27","De 27,5 a 30"))))))))))))))))))))))))</f>
        <v>De -12,5 a -10,5</v>
      </c>
      <c r="CF304" s="12" t="n">
        <f aca="false">IF(CD304="","",IF(CD304&lt;-27.5,1,IF(CD304&lt;-25,2,IF(CD304&lt;-22.5,3,IF(CD304&lt;-20,4,IF(CD304&lt;-17.5,5,IF(CD304&lt;-15,6,IF(CD304&lt;-12.5,7,IF(CD304&lt;-10,8,IF(CD304&lt;-7.5,9,IF(CD304&lt;-5,10,IF(CD304&lt;-2.5,11,IF(CD304&lt;0,12,IF(CD304&lt;2.5,13,IF(CD304&lt;5,14,IF(CD304&lt;7.5,15,IF(CD304&lt;10,16,IF(CD304&lt;12.5,17,IF(CD304&lt;15,18,IF(CD304&lt;17.5,19,IF(CD304&lt;20,20,IF(CD304&lt;22.5,21,IF(CD304&lt;25,22,IF(CD304&lt;27.5,23,24))))))))))))))))))))))))</f>
        <v>8</v>
      </c>
      <c r="CG304" s="9" t="n">
        <v>-4</v>
      </c>
      <c r="CH304" s="10" t="str">
        <f aca="false">IF(CG304="","",IF(AND(CG304&gt;=-10,CG304&lt;=-9.5),"-10 a -9,5",IF(AND(CG304&gt;-9.5,CG304&lt;=-8.5),"-9 a -8,5",IF(AND(CG304&gt;-8.5,CG304&lt;=-7.5),"-8 a -7,5",IF(AND(CG304&gt;-7.5,CG304&lt;=-6.5),"-7 a -6,5",IF(AND(CG304&gt;-6.5,CG304&lt;=-5.5),"-6 a -5,5",IF(AND(CG304&gt;-5.5,CG304&lt;=-4.5),"-5 a -4,5",IF(AND(CG304&gt;-4.5,CG304&lt;=-3.5),"-4 a -3,5",IF(AND(CG304&gt;-3.5,CG304&lt;=-2.5),"-3 a -2,5",IF(CG304=-2.25,"-2,25",IF(AND(CG304&gt;-2.5,CG304&lt;=-1.5),"-2 a -1,5",IF(AND(CG304&gt;-1.5,CG304&lt;=-0.5),"-1 a -0,5",IF(AND(CG304&gt;-0.5,CG304&lt;=0.5),"0 a 0,5",IF(AND(CG304&gt;0.5,CG304&lt;=1.5),"1 a 1,5",IF(AND(CG304&gt;1.5,CG304&lt;=2.5),"2 a 2,5",IF(AND(CG304&gt;2.5,CG304&lt;=3.5),"3 a 3,5",IF(AND(CG304&gt;3.5,CG304&lt;=4.5),"4 a 4,5",IF(AND(CG304&gt;4.5,CG304&lt;=5.5),"5 a 5,5",IF(AND(CG304&gt;5.5,CG304&lt;=6.5),"6 a 6,5",IF(AND(CG304&gt;6.5,CG304&lt;=7.5),"7 a 7,5",IF(AND(CG304&gt;7.5,CG304&lt;=8.5),"8 a 8,5",IF(AND(CG304&gt;8.5,CG304&lt;=9.5),"9 a 9,5",IF(CG304&gt;=10,"10","Fuera de rango")))))))))))))))))))))))</f>
        <v>-4 a -3,5</v>
      </c>
      <c r="CI304" s="11" t="n">
        <f aca="false">IF(CG304="","",IF(CG304=-2.25,"NORMA",IF(CG304&lt;=-9.5,1,IF(CG304&lt;=-8.5,2,IF(CG304&lt;=-7.5,3,IF(CG304&lt;=-6.5,4,IF(CG304&lt;=-5.5,5,IF(CG304&lt;=-4.5,6,IF(CG304&lt;=-3.5,7,IF(CG304&lt;=-2.5,8,IF(CG304&lt;=-1.5,9,IF(CG304&lt;=-0.5,10,IF(CG304&lt;=0.5,11,IF(CG304&lt;=1.5,12,IF(CG304&lt;=2.5,13,IF(CG304&lt;=3.5,14,IF(CG304&lt;=4.5,15,IF(CG304&lt;=5.5,16,IF(CG304&lt;=6.5,17,IF(CG304&lt;=7.5,18,IF(CG304&lt;=8.5,19,IF(CG304&lt;=9.5,20,IF(CG304=10,21,"Fuera de rango")))))))))))))))))))))))</f>
        <v>7</v>
      </c>
      <c r="CJ304" s="9" t="n">
        <v>2.25</v>
      </c>
      <c r="CK304" s="10" t="str">
        <f aca="false">IF(CJ304="","",IF(AND(CJ304&gt;=-6,CJ304&lt;=-5.5),"-6 a -5,5",IF(AND(CJ304&gt;-5.5,CJ304&lt;=-4.5),"-5 a -4,5",IF(AND(CJ304&gt;-4.5,CJ304&lt;=-3.5),"-4 a -3,5",IF(AND(CJ304&gt;-3.5,CJ304&lt;=-2.5),"-3 a -2,5",IF(AND(CJ304&gt;-2.5,CJ304&lt;=-1.5),"-2 a -1,5",IF(AND(CJ304&gt;-1.5,CJ304&lt;=-0.5),"-1 a -0,5",IF(AND(CJ304&gt;-0.5,CJ304&lt;=0.5),"0 a 0,5",IF(AND(CJ304&gt;0.5,CJ304&lt;=1.5),"1 a 1,5",IF(AND(CJ304&gt;1.5,CJ304&lt;2.5),"2",IF(AND(CJ304&gt;=2.5,CJ304&lt;=3),"2,5 a 3",IF(AND(CJ304&gt;3,CJ304&lt;=4),"3,5 a 4",IF(AND(CJ304&gt;4,CJ304&lt;=5),"4,5 a 5",IF(AND(CJ304&gt;5,CJ304&lt;=6),"5,5 a 6",IF(AND(CJ304&gt;6,CJ304&lt;=7),"6,5 a 7",IF(AND(CJ304&gt;7,CJ304&lt;=8),"7,5 a 8",IF(AND(CJ304&gt;8,CJ304&lt;=9.5),"8,5 a 9,5",IF(CJ304=10,"10","Fuera de rango"))))))))))))))))))</f>
        <v>2</v>
      </c>
      <c r="CL304" s="11" t="str">
        <f aca="false">IF(CK304="","",IF(OR(CK304="-6 a -5,5",CK304="-6 - -5,5"),1,IF(OR(CK304="-5 a -4,5",CK304="-5 - -4,5"),2,IF(OR(CK304="-4 a -3,5",CK304="-4 - -3,5"),3,IF(OR(CK304="-3 a -2,5",CK304="-3 - -2,5"),4,IF(OR(CK304="-2 a -1,5",CK304="-2 - -1,5"),5,IF(OR(CK304="-1 a -0,5",CK304="-1 - -0,5"),6,IF(OR(CK304="0 a 0,5",CK304="0 - 0,5"),7,IF(OR(CK304="1 a 1,5",CK304="1 - 1,5"),8,IF(CK304="2","NORMA",IF(OR(CK304="2,5 a 3",CK304="2,5 - 3"),9,IF(OR(CK304="3,5 a 4",CK304="3,5 - 4"),10,IF(OR(CK304="4,5 a 5",CK304="4,5 - 5"),11,IF(OR(CK304="5,5 a 6",CK304="5,5 - 6"),12,IF(OR(CK304="6,5 a 7",CK304="6,5 - 7"),13,IF(OR(CK304="7,5 a 8",CK304="7,5 - 8"),14,IF(OR(CK304="8,5 a 9",CK304="8,5 - 9,5",CK304="9 a 9,5"),15,IF(CK304="10",15,IF(OR(CK304="0,5 a 1",CK304="0,5 - 1"),7,"Fuera de rango")))))))))))))))))))</f>
        <v>NORMA</v>
      </c>
      <c r="CN304" s="10" t="str">
        <f aca="false">IF(CM304=0,"0", " ")</f>
        <v>0</v>
      </c>
      <c r="CO304" s="10" t="str">
        <f aca="false">IF(CM304&gt;0,"EME"," ")</f>
        <v> </v>
      </c>
      <c r="CQ304" s="10" t="str">
        <f aca="false">IF(CP304&gt;0,"0", " ")</f>
        <v> </v>
      </c>
      <c r="CR304" s="10" t="str">
        <f aca="false">IF(CP304&gt;0,"EME"," ")</f>
        <v> </v>
      </c>
      <c r="CS304" s="9" t="n">
        <v>0</v>
      </c>
      <c r="CT304" s="10" t="str">
        <f aca="false">IF(CS304&gt;0,"1", " ")</f>
        <v> </v>
      </c>
      <c r="CU304" s="10" t="str">
        <f aca="false">IF(CS304&gt;0,"HIP"," ")</f>
        <v> </v>
      </c>
      <c r="CV304" s="9" t="n">
        <v>0</v>
      </c>
      <c r="CW304" s="10" t="str">
        <f aca="false">IF(CV304&gt;0,"1", " ")</f>
        <v> </v>
      </c>
      <c r="CX304" s="10" t="str">
        <f aca="false">IF(CV304&gt;0,"HIP"," ")</f>
        <v> </v>
      </c>
      <c r="CY304" s="9" t="n">
        <v>-12</v>
      </c>
      <c r="DB304" s="9" t="n">
        <v>-10.5</v>
      </c>
      <c r="DC304" s="11" t="str">
        <f aca="false">IF(DB304&lt;0,"2"," ")</f>
        <v>2</v>
      </c>
      <c r="DD304" s="11" t="str">
        <f aca="false">IF(DB304&lt;0,"MIO"," ")</f>
        <v>MIO</v>
      </c>
      <c r="DE304" s="9" t="n">
        <v>-1</v>
      </c>
      <c r="DF304" s="10" t="str">
        <f aca="false">IF(DE304&lt;0,"3"," ")</f>
        <v>3</v>
      </c>
      <c r="DG304" s="10" t="str">
        <f aca="false">IF(DE304&lt;0,"AST"," ")</f>
        <v>AST</v>
      </c>
      <c r="DH304" s="9" t="n">
        <v>-1</v>
      </c>
      <c r="DI304" s="10" t="str">
        <f aca="false">IF(DH304&lt;0,"3"," ")</f>
        <v>3</v>
      </c>
      <c r="DJ304" s="10" t="str">
        <f aca="false">IF(DH304&lt;0,"AST"," ")</f>
        <v>AST</v>
      </c>
      <c r="DK304" s="9" t="n">
        <v>0</v>
      </c>
      <c r="DL304" s="10" t="str">
        <f aca="false">IF(DK304&gt;0,"4"," ")</f>
        <v> </v>
      </c>
      <c r="DM304" s="10" t="str">
        <f aca="false">IF(DK304&gt;0,"PRE"," ")</f>
        <v> </v>
      </c>
      <c r="DN304" s="9" t="n">
        <v>0</v>
      </c>
      <c r="DO304" s="10" t="str">
        <f aca="false">IF(DN304&gt;0,"4"," ")</f>
        <v> </v>
      </c>
      <c r="DP304" s="10" t="str">
        <f aca="false">IF(DN304&gt;0,"PRE"," ")</f>
        <v> </v>
      </c>
      <c r="DS304" s="12" t="str">
        <f aca="false">CONCATENATE(CO304,CU304,DA304,DG304,DM304)</f>
        <v>  AST </v>
      </c>
      <c r="DT304" s="10" t="e">
        <f aca="false" t="array" ref="DT304">_xlfn.IFS(DS304="EME    ","0", DS304=" HIP   ","1", DS304="  MIO  ","2", DS304="   AST ","3", DS304="    PRE","4", DS304="EME   PRE","5", DS304=" HIP  PRE","6", DS304=" HIP AST ","7", DS304="  MIO PRE","8", DS304="  MIOAST ","9", DS304="   ASTPRE","10",DS304=" HIP ASTPRE","11", DS304="  MIOASTPRE","12", DS304="     ","0")</f>
        <v>#N/A</v>
      </c>
      <c r="DV304" s="1" t="e">
        <f aca="false" t="array" ref="DV304">_xlfn.IFS(DU304="SI","2", DU304="NO","1")</f>
        <v>#N/A</v>
      </c>
      <c r="DX304" s="11" t="str">
        <f aca="false">IF(DW304=0,"1","2")</f>
        <v>1</v>
      </c>
      <c r="DY304" s="11" t="str">
        <f aca="false" t="array" ref="DY304">_xlfn.IFS(DW304=0,"0", DW304=0.25, "1", DW304=0.5,"2", DW304=0.75,"3", DW304=1,"4",DW304=1.25,"5", DW304=1.5,"6", DW304=1.75,"7", DW304=2,"8")</f>
        <v>0</v>
      </c>
      <c r="EA304" s="11" t="str">
        <f aca="false">IF(DZ304=0,"1","2")</f>
        <v>1</v>
      </c>
      <c r="EB304" s="11" t="str">
        <f aca="false" t="array" ref="EB304">_xlfn.IFS(DZ304=0,"0", DZ304=0.25, "1", DZ304=0.5,"2", DZ304=0.75,"3", DZ304=1,"4",DZ304=1.25,"5", DZ304=1.5,"6", DZ304=1.75,"7", DZ304=2,"8")</f>
        <v>0</v>
      </c>
      <c r="ED304" s="10" t="str">
        <f aca="false">IF(EC304=0,"1","2")</f>
        <v>1</v>
      </c>
      <c r="EE304" s="11" t="str">
        <f aca="false" t="array" ref="EE304">_xlfn.IFS(EC304=0,"0", EC304=-0.25, "1", EC304=-0.5,"2", EC304=-0.75,"3", EC304=-1,"4",EC304=-1.25,"5", EC304=-1.5,"6", EC304=-1.75,"7", EC304=-2,"8", EC304=-2.25,"9",EC304=-2.5,"10", EC304=-2.75,"11", EC304=-3,"12", EC304=-3.25,"13", EC304=-3.5,"14", EC304=-3.75,"15",EC304=-4,"16")</f>
        <v>0</v>
      </c>
      <c r="EG304" s="10" t="str">
        <f aca="false">IF(EF304=0,"1","2")</f>
        <v>1</v>
      </c>
      <c r="EH304" s="11" t="str">
        <f aca="false" t="array" ref="EH304">_xlfn.IFS(EF304=0,"0", EF304=-0.25, "1", EF304=-0.5,"2", EF304=-0.75,"3", EF304=-1,"4",EF304=-1.25,"5", EF304=-1.5,"6", EF304=-1.75,"7", EF304=-2,"8", EF304=-2.25,"9",EF304=-2.5,"10", EF304=-2.75,"11", EF304=-3,"12", EF304=-3.25,"13", EF304=-3.5,"14", EF304=-3.75,"15",EF304=-4,"16")</f>
        <v>0</v>
      </c>
      <c r="EJ304" s="11" t="str">
        <f aca="false">IF(EI304=0,"1","2")</f>
        <v>1</v>
      </c>
      <c r="EK304" s="11" t="str">
        <f aca="false" t="array" ref="EK304">_xlfn.IFS(EI304=0,"0", EI304=-0.25, "1", EI304=-0.5,"2", EI304=-0.75,"3", EI304=-1,"4",EI304=-1.25,"5", EI304=-1.5,"6", EI304=-1.75,"7", EI304=-2,"8", EI304=-2.25,"9", EI304=-2.25,"9",EI304=-2.5,"10", EI304=-2.75,"11", EI304=-3,"12", EI304=-3.25,"13", EI304=-3.5,"14", EI304=-3.75,"15",EI304=-4,"16", EI304=0.25, "17", EI304=0.5, "18")</f>
        <v>0</v>
      </c>
      <c r="EM304" s="11" t="str">
        <f aca="false">IF(EL304=0,"1","2")</f>
        <v>1</v>
      </c>
      <c r="EN304" s="11" t="str">
        <f aca="false" t="array" ref="EN304">_xlfn.IFS(EL304=0.25,"17",EL304=0.5,"18", EL304=0,"0", EL304=-0.25, "1", EL304=-0.5,"2", EL304=-0.75,"3", EL304=-1,"4",EL304=-1.25,"5", EL304=-1.5,"6", EL304=-1.75,"7", EL304=-2,"8",EL304= -2.25,"9",EL304=-2.5,"10",EL304= -2.75,"11",EL304= -3,"12",EL304= -3.25,"13",EL304= -3.5,"14",EL304= -3.75,"15",EL304=-4,"16")</f>
        <v>0</v>
      </c>
      <c r="EP304" s="11" t="str">
        <f aca="false">IF(EO304=0,"1","2")</f>
        <v>1</v>
      </c>
      <c r="EQ304" s="11" t="str">
        <f aca="false" t="array" ref="EQ304">_xlfn.IFS(EO304=0,"0", EO304=0.25, "1", EO304=0.5,"2", EO304=0.75,"3", EO304=1,"4",EO304=1.25,"5", EO304=1.5,"6", EO304=1.75,"7", EO304=2,"8", EO304=2.25,"9", EO304=2.25,"9",EO304=2.5,"10", EO304=2.75,"11", EO304=3,"12", EO304=3.25,"13", EO304=3.5,"14", EO304=3.75,"15",EO304=4,"16", EO304=-0.25, "17", bq=-0.5, "18")</f>
        <v>0</v>
      </c>
      <c r="ES304" s="11" t="str">
        <f aca="false">IF(ER304=0,"1","2")</f>
        <v>1</v>
      </c>
      <c r="ET304" s="11" t="str">
        <f aca="false" t="array" ref="ET304">_xlfn.IFS(ER304=0,"0", ER304=0.25, "1", ER304=0.5,"2", ER304=0.75,"3", ER304=1,"4",ER304=1.25,"5", ER304=1.5,"6", ER304=1.75,"7", ER304=2,"8", ER304=2.25,"9", ER304=2.25,"9",ER304=2.5,"10", ER304=2.75,"11", ER304=3,"12", ER304=3.25,"13", ER304=3.5,"14", ER304=3.75,"15",ER304=4,"16", ER304=-0.25, "17", bq=-0.5, "18")</f>
        <v>0</v>
      </c>
      <c r="EV304" s="14" t="e">
        <f aca="false">VLOOKUP(EU304,LEYENDA!$G$2:$H$8,2,TRUE())</f>
        <v>#N/A</v>
      </c>
      <c r="EW304" s="14" t="e">
        <f aca="false" t="array" ref="EW304">_xlfn.IFS(EV304="0-5","1", EV304="6-12","2", EV304="13-18","3", EV304="19-24","4", EV304="25-36","5", EV304="37-48","6", EV304="49-60","7")</f>
        <v>#N/A</v>
      </c>
    </row>
    <row r="305" customFormat="false" ht="13.5" hidden="false" customHeight="false" outlineLevel="0" collapsed="false">
      <c r="A305" s="1" t="n">
        <v>75</v>
      </c>
      <c r="B305" s="32" t="n">
        <v>3</v>
      </c>
      <c r="C305" s="33" t="n">
        <v>43353</v>
      </c>
      <c r="D305" s="6"/>
      <c r="E305" s="5" t="str">
        <f aca="false">VLOOKUP(A305,'286'!$A$3:$J$600,10,FALSE())</f>
        <v>BARREDA VELÁZQUEZ, RAFAEL</v>
      </c>
      <c r="F305" s="4" t="str">
        <f aca="false">VLOOKUP(A305,'286'!$A$3:$I$1768,3,FALSE())</f>
        <v>BAVERA</v>
      </c>
      <c r="G305" s="6" t="n">
        <f aca="false">VLOOKUP(A305,'286'!$A$3:$I$1768,4,FALSE())</f>
        <v>27221</v>
      </c>
      <c r="H305" s="7" t="n">
        <f aca="false">YEAR(C305)-YEAR(G305)</f>
        <v>44</v>
      </c>
      <c r="I305" s="1" t="str">
        <f aca="false">VLOOKUP(H305,LEYENDA!$C$2:$D$6,2,TRUE())</f>
        <v>41-60</v>
      </c>
      <c r="J305" s="5" t="str">
        <f aca="false">VLOOKUP(A305,'286'!$A$3:$I$1768,7,FALSE())</f>
        <v>H</v>
      </c>
      <c r="K305" s="8" t="n">
        <f aca="false">VLOOKUP(A305,'286'!$A$3:$I$1768,2,FALSE())</f>
        <v>0</v>
      </c>
      <c r="L305" s="4" t="str">
        <f aca="false">VLOOKUP(A305,'286'!$A$3:$I$1768,8,FALSE())</f>
        <v>D</v>
      </c>
      <c r="M305" s="4" t="str">
        <f aca="false">VLOOKUP(A305,'286'!$A$3:$I$1768,9,FALSE())</f>
        <v>D</v>
      </c>
      <c r="N305" s="8" t="str">
        <f aca="false">IF(R305=O305, "MISMA","CONTRARIA")</f>
        <v>MISMA</v>
      </c>
      <c r="O305" s="8" t="str">
        <f aca="false" t="array" ref="O305">_xlfn.IFS(L305="D","1", L305="I","2")</f>
        <v>1</v>
      </c>
      <c r="P305" s="8" t="e">
        <f aca="false" t="array" ref="P305">_xlfn.IFS(K305="OD","1", K305="OI","2")</f>
        <v>#N/A</v>
      </c>
      <c r="Q305" s="1" t="str">
        <f aca="false" t="array" ref="Q305">_xlfn.IFS(J305="M","1", J305="H","2")</f>
        <v>2</v>
      </c>
      <c r="R305" s="8" t="str">
        <f aca="false" t="array" ref="R305">_xlfn.IFS(M305="D","1", M305="I","2")</f>
        <v>1</v>
      </c>
      <c r="S305" s="1" t="str">
        <f aca="false" t="array" ref="S305">_xlfn.IFS(N305="CONTRARIA", "1",N305= "MISMA","2")</f>
        <v>2</v>
      </c>
      <c r="T305" s="1" t="str">
        <f aca="false" t="array" ref="T305">_xlfn.IFS(I305="0-12","1", I305="13-24","2", I305="25-40","3", I305="41-60","4", I305="61-100","5")</f>
        <v>4</v>
      </c>
      <c r="U305" s="9" t="n">
        <v>-4</v>
      </c>
      <c r="V305" s="1" t="str">
        <f aca="false">IF(U305="","",IF(AND(U305&gt;=-9,U305&lt;=-6.5),"-9 a -6,5",IF(AND(U305&gt;=-6,U305&lt;=-3.5),"-6 a -3,5",IF(AND(U305&gt;=-3,U305&lt;=-1),"-3 a -1",IF(U305=-0.5,"-0,5",IF(AND(U305&gt;=0,U305&lt;=2.5),"0 a 2,5",IF(AND(U305&gt;=3,U305&lt;=5.5),"3 a 5,5",IF(AND(U305&gt;=6,U305&lt;=8.5),"6 a 8,5",IF(AND(U305&gt;=9,U305&lt;=20),"9 a 20","Fuera de rango")))))))))</f>
        <v>-6 a -3,5</v>
      </c>
      <c r="W305" s="11" t="n">
        <f aca="false">IF(V305="","",IF(V305="-9 a -6,5",2,IF(V305="-6 a -3,5",3,IF(V305="-3 a -1",4,IF(V305="-0,5","NORMA",IF(V305="0 a 2,5",5,IF(V305="3 a 5,5",6,IF(V305="6 a 8,5",7,IF(V305="9 a 20",8,"Fuera de rango")))))))))</f>
        <v>3</v>
      </c>
      <c r="X305" s="9" t="n">
        <v>0</v>
      </c>
      <c r="Y305" s="11" t="str">
        <f aca="false">IF(X305="","",IF(AND(X305&gt;=0,X305&lt;=4),"0 a 4",IF(AND(X305&gt;=4.5,X305&lt;=8.5),"4,5 a 8,5",IF(X305=9,"9",IF(AND(X305&gt;=9.5,X305&lt;=13),"9,5 a 13",IF(AND(X305&gt;=13.5,X305&lt;=20),"13,5 a 20",IF(AND(X305&gt;=20.5,X305&lt;=35),"20,5 a 35","Fuera de rango")))))))</f>
        <v>0 a 4</v>
      </c>
      <c r="Z305" s="11" t="n">
        <f aca="false">IF(Y305="","",IF(Y305="0 a 4",1,IF(Y305="4,5 a 8,5",2,IF(Y305="9","NORMA",IF(Y305="9,5 a 13",3,IF(Y305="13,5 a 20",4,IF(Y305="20,5 a 35",5,"Fuera de rango")))))))</f>
        <v>1</v>
      </c>
      <c r="AA305" s="9" t="n">
        <v>16</v>
      </c>
      <c r="AB305" s="10" t="str">
        <f aca="false">IF(AA305="","",IF(AND(AA305&gt;=0,AA305&lt;=9),"0 a 9",IF(AND(AA305&gt;=9.5,AA305&lt;=18.5),"9,5 a 18,5",IF(AA305=19,"19",IF(AND(AA305&gt;=19.5,AA305&lt;=28),"19,5 a 28",IF(AND(AA305&gt;=28.5,AA305&lt;=40),"28,5 a 40","Fuera de rango"))))))</f>
        <v>9,5 a 18,5</v>
      </c>
      <c r="AC305" s="11" t="n">
        <f aca="false" t="array" ref="AC305">_xlfn.IFS(AB305="","",AB305="0 a 9",1,AB305="9,5 a 18,5",2,AB305="19","NORMA",AB305="19,5 a 28",3,AB305="28,5 a 40",4,TRUE(),"Fuera de rango")</f>
        <v>2</v>
      </c>
      <c r="AD305" s="9" t="n">
        <v>8</v>
      </c>
      <c r="AE305" s="10" t="str">
        <f aca="false">IF(AD305="","",IF(AND(AD305&gt;=-10,AD305&lt;=0),"De -10 a 0",IF(AND(AD305&gt;=0.5,AD305&lt;=9.5),"0,5 a 9,5",IF(AD305=10,"10",IF(AND(AD305&gt;=10.5,AD305&lt;=20),"10,5 a 20",IF(AND(AD305&gt;=20.5,AD305&lt;=40),"20,5 a 40","Fuera de rango"))))))</f>
        <v>0,5 a 9,5</v>
      </c>
      <c r="AF305" s="12" t="n">
        <f aca="false">IF(AD305="","",IF(AND(AD305&gt;=-10,AD305&lt;=0),1,IF(AND(AD305&gt;=0.5,AD305&lt;=9.5),2,IF(AD305=10,"NORMA",IF(AND(AD305&gt;=10.5,AD305&lt;=20),3,IF(AND(AD305&gt;=20.5,AD305&lt;=40),4,""))))))</f>
        <v>2</v>
      </c>
      <c r="AG305" s="9" t="n">
        <v>9</v>
      </c>
      <c r="AH305" s="10" t="str">
        <f aca="false">IF(AG305="","",IF(AND(AG305&gt;=0,AG305&lt;=4),"0 a 4",IF(AND(AG305&gt;=4.5,AG305&lt;=8.5),"4,5 a 8,5",IF(AG305=9,"9",IF(AND(AG305&gt;=9.5,AG305&lt;=13),"9,5 a 13",IF(AND(AG305&gt;=13.5,AG305&lt;=25),"13,5 a 25","Fuera de rango"))))))</f>
        <v>9</v>
      </c>
      <c r="AI305" s="10" t="str">
        <f aca="false">IF(AH305="","",IF(AH305="0 a 4",1,IF(AH305="4,5 a 8,5",2,IF(AH305="9","NORMA",IF(AH305="9,5 a 13",3,IF(AH305="13,5 a 25",4,""))))))</f>
        <v>NORMA</v>
      </c>
      <c r="AJ305" s="9" t="n">
        <v>5</v>
      </c>
      <c r="AK305" s="10" t="str">
        <f aca="false">IF(AJ305="","",IF(AND(AJ305&gt;=-15,AJ305&lt;=-10.5),"-15 a -10,5",IF(AND(AJ305&gt;=-10,AJ305&lt;=-4),"-10 a -4",IF(AND(AJ305&gt;=-4.5,AJ305&lt;=0),"-4,5 a 0",IF(AND(AJ305&gt;=0.5,AJ305&lt;=4.5),"0,5 a 4,5",IF(AJ305=5,"5",IF(AND(AJ305&gt;=5.5,AJ305&lt;=10),"5,5 a 10",IF(AND(AJ305&gt;=10.5,AJ305&lt;=20),"10,5 a 20","Fuera de rango"))))))))</f>
        <v>5</v>
      </c>
      <c r="AL305" s="11" t="str">
        <f aca="false">IF(AK305="","",IF(AK305="-15 a -10,5",1,IF(AK305="-10 a -4",2,IF(AK305="-4,5 a 0",3,IF(AK305="0,5 a 4,5",4,IF(AK305="5","NORMA",IF(AK305="5,5 a 10",5,IF(AK305="10,5 a 20",6,"Error"))))))))</f>
        <v>NORMA</v>
      </c>
      <c r="AM305" s="9" t="n">
        <v>2</v>
      </c>
      <c r="AN305" s="10" t="str">
        <f aca="false">IF(AM305="","",IF(AND(AM305&gt;=-7.5,AM305&lt;=-5.5),"-7,5 a -5,5",IF(AND(AM305&gt;=-5,AM305&lt;=-3),"-5 a -3",IF(AND(AM305&gt;=-2.5,AM305&lt;=-0.5),"-2,5 a -0,5",IF(AM305=0,"0,00",IF(AND(AM305&gt;=0.5,AM305&lt;=2.5),"0,5 a 2,5",IF(AND(AM305&gt;=3,AM305&lt;=5),"3 a 5",IF(AND(AM305&gt;=5.5,AM305&lt;=7.5),"5,5 a 7,5",IF(AND(AM305&gt;=8,AM305&lt;=10),"8 a 10","Fuera de rango")))))))))</f>
        <v>0,5 a 2,5</v>
      </c>
      <c r="AO305" s="11" t="n">
        <f aca="false">IF(AN305="","",IF(AN305="-7,5 a -5,5",1,IF(AN305="-5 a -3",2,IF(AN305="-2,5 a -0,5",3,IF(AN305="0,00","NORMA",IF(AN305="0,5 a 2,5",4,IF(AN305="3 a 5",5,IF(AN305="5,5 a 7,5",6,IF(AN305="8 a 10",7,"Error")))))))))</f>
        <v>4</v>
      </c>
      <c r="AP305" s="9" t="n">
        <v>-10</v>
      </c>
      <c r="AQ305" s="10" t="str">
        <f aca="false">IF(AP305="","",IF(AND(AP305&gt;=-20,AP305&lt;=-9.5),"-20 a -9,5",IF(AND(AP305&gt;=-9,AP305&lt;=-6.5),"-9 a -6,5",IF(AP305=-6,"-6",IF(AND(AP305&gt;=-5.5,AP305&lt;=-3),"-5,5 a -3",IF(AND(AP305&gt;=-2.5,AP305&lt;=0),"-2,5 a 0",IF(AND(AP305&gt;=0.5,AP305&lt;=3),"0,5 a 3",IF(AND(AP305&gt;=3.5,AP305&lt;=6),"3,5 a 6",IF(AND(AP305&gt;=6.5,AP305&lt;=9),"6,5 a 9",IF(AND(AP305&gt;=9.5,AP305&lt;=20),"9,5 a 20","Fuera de rango"))))))))))</f>
        <v>-20 a -9,5</v>
      </c>
      <c r="AR305" s="11" t="n">
        <f aca="false">IF(AQ305="","",IF(AQ305="-20 a -9,5",1,IF(AQ305="-9 a -6,5",2,IF(AQ305="-6","NORMA",IF(AQ305="-5,5 a -3",3,IF(AQ305="-2,5 a 0",4,IF(AQ305="0,5 a 3",5,IF(AQ305="3,5 a 6",6,IF(AQ305="6,5 a 9",7,IF(AQ305="9,5 a 20",8,""))))))))))</f>
        <v>1</v>
      </c>
      <c r="AS305" s="9" t="n">
        <v>-4</v>
      </c>
      <c r="AT305" s="10" t="str">
        <f aca="false">IF(AS305="","",IF(AND(AS305&gt;=-16,AS305&lt;=-14),"-16 a -14",IF(AND(AS305&gt;=-13.5,AS305&lt;=-11.5),"-13,5 a -11,5",IF(AND(AS305&gt;=-11,AS305&lt;=-9),"-11 a -9",IF(AND(AS305&gt;=-8.5,AS305&lt;=-6.5),"-8,5 a -6,5",IF(AND(AS305&gt;=-6,AS305&lt;=-4),"-6 a -4",IF(AND(AS305&gt;=-3.5,AS305&lt;=-1.5),"-3,5 a -1,5",IF(AND(AS305&gt;=-1,AS305&lt;=1),"-1 a 1",IF(AND(AS305&gt;=1.5,AS305&lt;=3.5),"1,5 a 3,5",IF(AND(AS305&gt;=4,AS305&lt;=6),"4 a 6",IF(AND(AS305&gt;=6.5,AS305&lt;=8.5),"6,5 a 8,5",IF(AND(AS305&gt;=9,AS305&lt;=11),"9 a 11",IF(AND(AS305&gt;=11.5,AS305&lt;=13.5),"11,5 a 13,5",IF(AND(AS305&gt;=14,AS305&lt;=16),"14 a 16",IF(AND(AS305&gt;=16.5,AS305&lt;=18.5),"16,5 a 18,5",IF(AND(AS305&gt;=19,AS305&lt;=21),"19 a 21","Fuera de rango"))))))))))))))))</f>
        <v>-6 a -4</v>
      </c>
      <c r="AU305" s="11" t="n">
        <f aca="false" t="array" ref="AU305">IF(AT305="","",_xlfn.IFS(AT305="-16 a -14",1,AT305="-13,5 a -11,5",2,AT305="-11 a -9",3,AT305="-8,5 a -6,5",4,AT305="-6 a -4",5,AT305="-3,5 a -1,5",6,AT305="-1 a 1",7,AT305="1,5 a 3,5",8,AT305="4 a 6","NORMA",AT305="6,5 a 8,5",9,AT305="9 a 11",10,AT305="11,5 a 13,5",11,AT305="14 a 16",12,AT305="16,5 a 18,5",13,AT305="19 a 21",14,TRUE(),""))</f>
        <v>5</v>
      </c>
      <c r="AV305" s="9" t="n">
        <v>0.5</v>
      </c>
      <c r="AW305" s="10" t="str">
        <f aca="false">IF(AV305="","",IF(AND(AV305&gt;=-1,AV305&lt;=-0.5),"-1 a -0,5",IF(AND(AV305&gt;-0.5,AV305&lt;=0),"De -0,5 a 0",IF(AND(AV305&gt;=0.25,AV305&lt;=0.75),"0,25 a 0,75",IF(AND(AV305&gt;=1,AV305&lt;=1.5),"1 a 1,5",IF(AND(AV305&gt;=1.75,AV305&lt;=2.25),"1,75 a 2,25",IF(AND(AV305&gt;=2.5,AV305&lt;=3),"2,5 a 3",IF(AND(AV305&gt;=3.25,AV305&lt;=3.75),"3,25 a 3,75","Fuera de rango"))))))))</f>
        <v>0,25 a 0,75</v>
      </c>
      <c r="AX305" s="10" t="str">
        <f aca="false">IF(AW305="","",IF(OR(AW305="-1 a -0,5",AW305="-1 a -0.5"),1,IF(OR(AW305="De -0,5 a 0",AW305="-0,5 a 0",AW305="De -0.5 a 0"),2,IF(OR(AW305="0,25 a 0,75",AW305="0.25 a 0.75"),"NORMA",IF(OR(AW305="1 a 1,5",AW305="1 a 1.5"),3,IF(OR(AW305="1,75 a 2,25",AW305="1.75 a 2.25"),4,IF(OR(AW305="2,5 a 3",AW305="2.5 a 3"),5,IF(OR(AW305="3,25 a 3,75",AW305="3.25 a 3.75"),6,""))))))))</f>
        <v>NORMA</v>
      </c>
      <c r="AY305" s="9" t="n">
        <v>-10</v>
      </c>
      <c r="AZ305" s="10" t="str">
        <f aca="false">IF(AY305="","",IF(AND(AY305&gt;=-20,AY305&lt;=-9.5),"-20 a -9,5",IF(AND(AY305&gt;=-9,AY305&lt;=-6.5),"-9 a -6,5",IF(AY305=-6,"-6",IF(AND(AY305&gt;=-5.5,AY305&lt;=-3),"-5,5 a -3",IF(AND(AY305&gt;=-2.5,AY305&lt;=0),"-2,5 a 0",IF(AND(AY305&gt;=0.5,AY305&lt;=3),"0,5 a 3",IF(AND(AY305&gt;=3.5,AY305&lt;=6),"3,5 a 6","Fuera de rango"))))))))</f>
        <v>-20 a -9,5</v>
      </c>
      <c r="BA305" s="11" t="n">
        <f aca="false">IF(AZ305="","",IF(AZ305="-20 a -9,5",1,IF(AZ305="-9 a -6,5",2,IF(AZ305="-6","NORMA",IF(AZ305="-5,5 a -3",3,IF(AZ305="-2,5 a 0",4,IF(AZ305="0,5 a 3",5,IF(AZ305="3,5 a 6",6,""))))))))</f>
        <v>1</v>
      </c>
      <c r="BB305" s="9" t="n">
        <v>0</v>
      </c>
      <c r="BC305" s="10" t="str">
        <f aca="false" t="array" ref="BC305">IF(BB305="","",_xlfn.IFS(AND(BB305&gt;=0,BB305&lt;=2),"0 a 2",AND(BB305&gt;=2.5,BB305&lt;=4.5),"2,5 a 4,5",AND(BB305&gt;=5,BB305&lt;=7),"5 a 7",AND(BB305&gt;=7.5,BB305&lt;=9.5),"7,5 a 9,5",AND(BB305&gt;=10,BB305&lt;=12),"10 a 12",AND(BB305&gt;=12.5,BB305&lt;=14.5),"12,5 a 14,5",BB305=15,"15",AND(BB305&gt;=15.5,BB305&lt;=17.5),"15,5 a 17,5",AND(BB305&gt;=18,BB305&lt;=20),"18 a 20",AND(BB305&gt;=20.5,BB305&lt;=22.5),"20,5 a 22,5",AND(BB305&gt;=23,BB305&lt;=25),"23 a 25",TRUE(),"Fuera de rango"))</f>
        <v>0 a 2</v>
      </c>
      <c r="BD305" s="11" t="n">
        <f aca="false" t="array" ref="BD305">IF(BC305="","",_xlfn.IFS(BC305="0 a 2",1,BC305="2,5 a 4,5",2,BC305="5 a 7",3,BC305="7,5 a 9,5",4,BC305="10 a 12",5,BC305="12,5 a 14,5",6,BC305="15","NORMA",BC305="15,5 a 17,5",7,BC305="18 a 20",8,BC305="20,5 a 22,5",9,BC305="23 a 25",10,TRUE(),"Fuera de rango"))</f>
        <v>1</v>
      </c>
      <c r="BE305" s="9" t="n">
        <v>15</v>
      </c>
      <c r="BF305" s="10" t="str">
        <f aca="false">IF(BE305="","",IF(AND(BE305&gt;=-20,BE305&lt;=-10),"-20 a -10",IF(AND(BE305&gt;=-9.5,BE305&lt;=0.5),"-9,5 a 0,5",IF(AND(BE305&gt;=1,BE305&lt;=11),"1 a 11",IF(AND(BE305&gt;=11.5,BE305&lt;=20.5),"11,5 a 20,5",IF(BE305=21,"21",IF(AND(BE305&gt;=21.5,BE305&lt;=31.5),"21,5 a 31,5",IF(AND(BE305&gt;=32,BE305&lt;=42),"32 a 42","Fuera de rango"))))))))</f>
        <v>11,5 a 20,5</v>
      </c>
      <c r="BG305" s="11" t="n">
        <f aca="false">IF(BF305="","",IF(BF305="-20 a -10",1,IF(BF305="-9,5 a 0,5",2,IF(BF305="1 a 11",3,IF(BF305="11,5 a 20,5",4,IF(BF305="21","NORMA",IF(BF305="21,5 a 31,5",5,IF(BF305="32 a 42",6,""))))))))</f>
        <v>4</v>
      </c>
      <c r="BH305" s="9" t="n">
        <v>6</v>
      </c>
      <c r="BI305" s="10" t="str">
        <f aca="false">IF(BH305="","",IF(AND(BH305&gt;=-20,BH305&lt;=-15),"-20 a -15",IF(AND(BH305&gt;=-14.5,BH305&lt;=-9.5),"-14,5 a -9,5",IF(AND(BH305&gt;=-9,BH305&lt;=-4),"-9 a -4",IF(AND(BH305&gt;=-3.5,BH305&lt;=2.5),"-3,5 a 2,5",IF(AND(BH305&gt;=3,BH305&lt;=8),"3 a 8",IF(AND(BH305&gt;=8.5,BH305&lt;=14.5),"8,5 a 14,5",IF(BH305=15,"15",IF(AND(BH305&gt;=15.5,BH305&lt;=20.5),"15,5 a 20,5",IF(AND(BH305&gt;=21,BH305&lt;=26),"21 a 26","Fuera de rango"))))))))))</f>
        <v>3 a 8</v>
      </c>
      <c r="BJ305" s="11" t="n">
        <f aca="false">IF(BI305="","",IF(BI305="-20 a -15",1,IF(BI305="-14,5 a -9,5",2,IF(BI305="-9 a -4",3,IF(BI305="-3,5 a 2,5",4,IF(BI305="3 a 8",5,IF(BI305="8,5 a 14,5",6,IF(BI305="15","NORMA",IF(BI305="15,5 a 20,5",7,IF(BI305="21 a 26",8,IF(BI305="26,5 a 31,5",9,"")))))))))))</f>
        <v>5</v>
      </c>
      <c r="BK305" s="9" t="n">
        <v>22</v>
      </c>
      <c r="BL305" s="10" t="str">
        <f aca="false">IF(BK305="","",IF(AND(BK305&gt;=0,BK305&lt;=2),"0 - 2",IF(AND(BK305&gt;=2.5,BK305&lt;=4.5),"2,5 - 4,5",IF(AND(BK305&gt;=5,BK305&lt;=7),"5 - 7",IF(AND(BK305&gt;=7.5,BK305&lt;=9.5),"7,5 - 9,5",IF(AND(BK305&gt;=10,BK305&lt;=12),"10 - 12",IF(AND(BK305&gt;=12.5,BK305&lt;=13.5),"12,5 - 13,5",IF(BK305=14,"14",IF(AND(BK305&gt;=14.5,BK305&lt;=16.5),"14,5 - 16,5",IF(AND(BK305&gt;=17,BK305&lt;=19),"17 - 19",IF(AND(BK305&gt;=19.5,BK305&lt;=21.5),"19,5 - 21,5",IF(AND(BK305&gt;=22,BK305&lt;=24),"22 - 24",IF(AND(BK305&gt;=24.5,BK305&lt;=26.5),"24,5 - 26,5",IF(AND(BK305&gt;=27,BK305&lt;=29),"27 - 29",IF(AND(BK305&gt;=29.5,BK305&lt;=30),"29,5 - 30","Fuera de rango")))))))))))))))</f>
        <v>22 - 24</v>
      </c>
      <c r="BM305" s="11" t="n">
        <f aca="false">IF(BL305="","",IF(BL305="0 - 2",1,IF(BL305="2,5 - 4,5",2,IF(BL305="5 - 7",3,IF(BL305="7,5 - 9,5",4,IF(BL305="10 - 12",5,IF(BL305="12,5 - 13,5",6,IF(BL305="14","NORMA",IF(BL305="14,5 - 16,5",7,IF(BL305="17 - 19",8,IF(BL305="19,5 - 21,5",9,IF(BL305="22 - 24",10,IF(BL305="24,5 - 26,5",11,IF(BL305="27 - 29",12,IF(BL305="29,5 - 30",13,"")))))))))))))))</f>
        <v>10</v>
      </c>
      <c r="BN305" s="9" t="n">
        <v>24</v>
      </c>
      <c r="BO305" s="11" t="str">
        <f aca="false">IF(BN305="","",IF(AND(BN305&gt;=-20,BN305&lt;=-10),"-20 a -10",IF(AND(BN305&gt;=-9.5,BN305&lt;=0.5),"-9,5 a 0,5",IF(AND(BN305&gt;=1,BN305&lt;=11),"1 a 11",IF(AND(BN305&gt;=11.5,BN305&lt;=21.5),"11,5 a 21,5",IF(BN305=22,"22",IF(AND(BN305&gt;=22.5,BN305&lt;=32.5),"22,5 a 32,5",IF(AND(BN305&gt;=33,BN305&lt;=43),"33 a 43","Fuera de rango"))))))))</f>
        <v>22,5 a 32,5</v>
      </c>
      <c r="BP305" s="11" t="n">
        <f aca="false">IF(BO305="","",IF(BO305="-20 a -10",1,IF(BO305="-9,5 a 0,5",2,IF(BO305="1 a 11",3,IF(BO305="11,5 a 21,5",4,IF(BO305="22","NORMA",IF(BO305="22,5 a 32,5",5,IF(BO305="33 a 43",6,""))))))))</f>
        <v>5</v>
      </c>
      <c r="BQ305" s="9" t="n">
        <v>20</v>
      </c>
      <c r="BR305" s="10" t="str">
        <f aca="false">IF(BQ305="","",IF(AND(BQ305&gt;=-20,BQ305&lt;=-15),"-20 a -15",IF(AND(BQ305&gt;=-14.5,BQ305&lt;=-9.5),"-14,5 a -9,5",IF(AND(BQ305&gt;=-9,BQ305&lt;=-4),"-9 a -4",IF(AND(BQ305&gt;=-3.5,BQ305&lt;=2.5),"-3,5 a 2,5",IF(AND(BQ305&gt;=3,BQ305&lt;=8),"3 a 8",IF(AND(BQ305&gt;=8.5,BQ305&lt;=13.5),"8,5 a 13,5",IF(AND(BQ305&gt;=14,BQ305&lt;=17.5),"14 a 17,5",IF(BQ305=18,"18",IF(AND(BQ305&gt;=18.5,BQ305&lt;=23.5),"18,5 a 23,5",IF(AND(BQ305&gt;=24,BQ305&lt;=29),"24 a 29",IF(AND(BQ305&gt;=29.5,BQ305&lt;=34.5),"29,5 a 34,5",IF(AND(BQ305&gt;=35,BQ305&lt;=40),"35 a 40","Fuera de rango")))))))))))))</f>
        <v>18,5 a 23,5</v>
      </c>
      <c r="BS305" s="11" t="n">
        <f aca="false">IF(BR305="","",IF(BR305="-20 a -15",1,IF(BR305="-14,5 a -9,5",2,IF(BR305="-9 a -4",3,IF(BR305="-3,5 a 2,5",4,IF(BR305="3 a 8",5,IF(BR305="8,5 a 13,5",6,IF(BR305="14 a 17,5",7,IF(BR305="18","NORMA",IF(BR305="18,5 a 23,5",8,IF(BR305="24 a 29",9,IF(BR305="29,5 a 34,5",10,IF(BR305="35 a 40",11,"")))))))))))))</f>
        <v>8</v>
      </c>
      <c r="BT305" s="9" t="n">
        <v>0</v>
      </c>
      <c r="BU305" s="10" t="str">
        <f aca="false">IF(BT305="","",IF(AND(BT305&gt;=-20,BT305&lt;=-18),"-20 a -18",IF(AND(BT305&gt;=-17.5,BT305&lt;=-15.5),"-17,5 a -15,5",IF(AND(BT305&gt;=-15,BT305&lt;=-13),"-15 a -13",IF(AND(BT305&gt;=-12.5,BT305&lt;=-10.5),"-12,5 a -10,5",IF(AND(BT305&gt;=-10,BT305&lt;=-8),"-10 a -8",IF(AND(BT305&gt;=-7.5,BT305&lt;=-5.5),"-7,5 a -5,5",IF(AND(BT305&gt;=-5,BT305&lt;=-3),"-5 a -3",IF(AND(BT305&gt;=-2.5,BT305&lt;=-0.5),"-2,5 a -0,5",IF(BT305=0,"0",IF(AND(BT305&gt;=0.5,BT305&lt;=2.5),"0,5 a 2,5",IF(AND(BT305&gt;=3,BT305&lt;=5),"3 a 5",IF(AND(BT305&gt;=5.5,BT305&lt;=7.5),"5,5 a 7,5",IF(AND(BT305&gt;=8,BT305&lt;=10),"8 a 10",IF(AND(BT305&gt;=10.5,BT305&lt;=12.5),"10,5 a 12,5",IF(AND(BT305&gt;=13,BT305&lt;=15),"13 a 15",IF(AND(BT305&gt;=15.5,BT305&lt;=17.5),"15,5 a 17,5",IF(AND(BT305&gt;=18,BT305&lt;=20),"18 a 20","Fuera de rango"))))))))))))))))))</f>
        <v>0</v>
      </c>
      <c r="BV305" s="11" t="str">
        <f aca="false">IF(BT305="","",IF(BT305=0,"NORMA",IF(AND(BT305&gt;=-20,BT305&lt;=-18),2,IF(AND(BT305&gt;=-17.5,BT305&lt;=-15.5),2,IF(AND(BT305&gt;=-15,BT305&lt;=-13),3,IF(AND(BT305&gt;=-12.5,BT305&lt;=-10.5),4,IF(AND(BT305&gt;=-10,BT305&lt;=-8),5,IF(AND(BT305&gt;=-7.5,BT305&lt;=-5.5),6,IF(AND(BT305&gt;=-5,BT305&lt;=-3),7,IF(AND(BT305&gt;=-2.5,BT305&lt;=-0.5),8,IF(AND(BT305&gt;=0.5,BT305&lt;=2.5),9,IF(AND(BT305&gt;=3,BT305&lt;=5),10,IF(AND(BT305&gt;=5.5,BT305&lt;=7.5),11,IF(AND(BT305&gt;=8,BT305&lt;=10),12,IF(AND(BT305&gt;=10.5,BT305&lt;=12.5),13,IF(AND(BT305&gt;=13,BT305&lt;=15),14,IF(AND(BT305&gt;=15.5,BT305&lt;=17.5),15,IF(AND(BT305&gt;=18,BT305&lt;=20),16,"Fuera de rango"))))))))))))))))))</f>
        <v>NORMA</v>
      </c>
      <c r="BW305" s="9" t="n">
        <v>-3.5</v>
      </c>
      <c r="BX305" s="10" t="n">
        <f aca="false">18.5- (0.3*H305)</f>
        <v>5.3</v>
      </c>
      <c r="BY305" s="10" t="n">
        <f aca="false">(BW305)-(BX305)</f>
        <v>-8.8</v>
      </c>
      <c r="BZ305" s="10" t="str">
        <f aca="false">IF(BY305="","",IF(BY305&lt;-27.5,"De -30 a -28",IF(BY305&lt;-25,"De -27,5 a -25,5",IF(BY305&lt;-22.5,"De -25 a -23",IF(BY305&lt;-20,"De -22,5 a -20,5",IF(BY305&lt;-17.5,"De -20 a -18",IF(BY305&lt;-15,"De -17,5 a -15,5",IF(BY305&lt;-12.5,"De -15 a -13",IF(BY305&lt;-10,"De -12,5 a -10,5",IF(BY305&lt;-7.5,"De -10 a -8",IF(BY305&lt;-5,"De -7,5 a -5,5",IF(BY305&lt;-2.5,"De -5 a -3",IF(BY305&lt;0,"De -2,5 a -0,5",IF(BY305&lt;2.5,"De 0 a 2",IF(BY305&lt;5,"De 2,5 a 4,5",IF(BY305&lt;7.5,"De 5 a 7",IF(BY305&lt;10,"De 7,5 a 9,5",IF(BY305&lt;12.5,"De 10 a 12",IF(BY305&lt;15,"De 12,5 a 14,5",IF(BY305&lt;17.5,"De 15 a 17",IF(BY305&lt;20,"De 17,5 a 19,5",IF(BY305&lt;22.5,"De 20 a 22",IF(BY305&lt;25,"De 22,5 a 24,5",IF(BY305&lt;27.5,"De 25 a 27","De 27,5 a 30"))))))))))))))))))))))))</f>
        <v>De -10 a -8</v>
      </c>
      <c r="CA305" s="12" t="n">
        <f aca="false">IF(BY305="","",IF(BY305&lt;=-28,1,IF(BY305&lt;=-25.5,2,IF(BY305&lt;=-23,3,IF(BY305&lt;=-20.5,4,IF(BY305&lt;=-18,5,IF(BY305&lt;=-15.5,6,IF(BY305&lt;=-13,7,IF(BY305&lt;=-10.5,8,IF(BY305&lt;=-8,9,IF(BY305&lt;=-5.5,10,IF(BY305&lt;=-3,11,IF(BY305&lt;=-0.5,12,IF(BY305&lt;=2,13,IF(BY305&lt;=4.5,14,IF(BY305&lt;=7,15,IF(BY305&lt;=9.5,16,IF(BY305&lt;=12,17,IF(BY305&lt;=14.5,18,IF(BY305&lt;=17,19,IF(BY305&lt;=19.5,20,IF(BY305&lt;=22,21,IF(BY305&lt;=24.5,22,IF(BY305&lt;=27,23,IF(BY305&lt;=30,24,"Fuera de rango")))))))))))))))))))))))))</f>
        <v>9</v>
      </c>
      <c r="CB305" s="9" t="n">
        <v>-4</v>
      </c>
      <c r="CC305" s="10" t="n">
        <f aca="false">18.5- (0.3*H305)</f>
        <v>5.3</v>
      </c>
      <c r="CD305" s="10" t="n">
        <f aca="false">(CB305)-(CC305)</f>
        <v>-9.3</v>
      </c>
      <c r="CE305" s="10" t="str">
        <f aca="false">IF(CD305="","",IF(CD305&lt;-27.5,"De -30 a -28",IF(CD305&lt;-25,"De -27,5 a -25,5",IF(CD305&lt;-22.5,"De -25 a -23",IF(CD305&lt;-20,"De -22,5 a -20,5",IF(CD305&lt;-17.5,"De -20 a -18",IF(CD305&lt;-15,"De -17,5 a -15,5",IF(CD305&lt;-12.5,"De -15 a -13",IF(CD305&lt;-10,"De -12,5 a -10,5",IF(CD305&lt;-7.5,"De -10 a -8",IF(CD305&lt;-5,"De -7,5 a -5,5",IF(CD305&lt;-2.5,"De -5 a -3",IF(CD305&lt;0,"De -2,5 a -0,5",IF(CD305&lt;=2,"De 0 a 2",IF(CD305&lt;=4.5,"De 2,5 a 4,5",IF(CD305&lt;=7,"De 5 a 7",IF(CD305&lt;=9.5,"De 7,5 a 9,5",IF(CD305&lt;=12,"De 10 a 12",IF(CD305&lt;=14.5,"De 12,5 a 14,5",IF(CD305&lt;=17,"De 15 a 17",IF(CD305&lt;=19.5,"De 17,5 a 19,5",IF(CD305&lt;=22,"De 20 a 22",IF(CD305&lt;=24.5,"De 22,5 a 24,5",IF(CD305&lt;=27,"De 25 a 27","De 27,5 a 30"))))))))))))))))))))))))</f>
        <v>De -10 a -8</v>
      </c>
      <c r="CF305" s="12" t="n">
        <f aca="false">IF(CD305="","",IF(CD305&lt;-27.5,1,IF(CD305&lt;-25,2,IF(CD305&lt;-22.5,3,IF(CD305&lt;-20,4,IF(CD305&lt;-17.5,5,IF(CD305&lt;-15,6,IF(CD305&lt;-12.5,7,IF(CD305&lt;-10,8,IF(CD305&lt;-7.5,9,IF(CD305&lt;-5,10,IF(CD305&lt;-2.5,11,IF(CD305&lt;0,12,IF(CD305&lt;2.5,13,IF(CD305&lt;5,14,IF(CD305&lt;7.5,15,IF(CD305&lt;10,16,IF(CD305&lt;12.5,17,IF(CD305&lt;15,18,IF(CD305&lt;17.5,19,IF(CD305&lt;20,20,IF(CD305&lt;22.5,21,IF(CD305&lt;25,22,IF(CD305&lt;27.5,23,24))))))))))))))))))))))))</f>
        <v>9</v>
      </c>
      <c r="CG305" s="9" t="n">
        <v>-2.25</v>
      </c>
      <c r="CH305" s="10" t="str">
        <f aca="false">IF(CG305="","",IF(AND(CG305&gt;=-10,CG305&lt;=-9.5),"-10 a -9,5",IF(AND(CG305&gt;-9.5,CG305&lt;=-8.5),"-9 a -8,5",IF(AND(CG305&gt;-8.5,CG305&lt;=-7.5),"-8 a -7,5",IF(AND(CG305&gt;-7.5,CG305&lt;=-6.5),"-7 a -6,5",IF(AND(CG305&gt;-6.5,CG305&lt;=-5.5),"-6 a -5,5",IF(AND(CG305&gt;-5.5,CG305&lt;=-4.5),"-5 a -4,5",IF(AND(CG305&gt;-4.5,CG305&lt;=-3.5),"-4 a -3,5",IF(AND(CG305&gt;-3.5,CG305&lt;=-2.5),"-3 a -2,5",IF(CG305=-2.25,"-2,25",IF(AND(CG305&gt;-2.5,CG305&lt;=-1.5),"-2 a -1,5",IF(AND(CG305&gt;-1.5,CG305&lt;=-0.5),"-1 a -0,5",IF(AND(CG305&gt;-0.5,CG305&lt;=0.5),"0 a 0,5",IF(AND(CG305&gt;0.5,CG305&lt;=1.5),"1 a 1,5",IF(AND(CG305&gt;1.5,CG305&lt;=2.5),"2 a 2,5",IF(AND(CG305&gt;2.5,CG305&lt;=3.5),"3 a 3,5",IF(AND(CG305&gt;3.5,CG305&lt;=4.5),"4 a 4,5",IF(AND(CG305&gt;4.5,CG305&lt;=5.5),"5 a 5,5",IF(AND(CG305&gt;5.5,CG305&lt;=6.5),"6 a 6,5",IF(AND(CG305&gt;6.5,CG305&lt;=7.5),"7 a 7,5",IF(AND(CG305&gt;7.5,CG305&lt;=8.5),"8 a 8,5",IF(AND(CG305&gt;8.5,CG305&lt;=9.5),"9 a 9,5",IF(CG305&gt;=10,"10","Fuera de rango")))))))))))))))))))))))</f>
        <v>-2,25</v>
      </c>
      <c r="CI305" s="11" t="str">
        <f aca="false">IF(CG305="","",IF(CG305=-2.25,"NORMA",IF(CG305&lt;=-9.5,1,IF(CG305&lt;=-8.5,2,IF(CG305&lt;=-7.5,3,IF(CG305&lt;=-6.5,4,IF(CG305&lt;=-5.5,5,IF(CG305&lt;=-4.5,6,IF(CG305&lt;=-3.5,7,IF(CG305&lt;=-2.5,8,IF(CG305&lt;=-1.5,9,IF(CG305&lt;=-0.5,10,IF(CG305&lt;=0.5,11,IF(CG305&lt;=1.5,12,IF(CG305&lt;=2.5,13,IF(CG305&lt;=3.5,14,IF(CG305&lt;=4.5,15,IF(CG305&lt;=5.5,16,IF(CG305&lt;=6.5,17,IF(CG305&lt;=7.5,18,IF(CG305&lt;=8.5,19,IF(CG305&lt;=9.5,20,IF(CG305=10,21,"Fuera de rango")))))))))))))))))))))))</f>
        <v>NORMA</v>
      </c>
      <c r="CJ305" s="9" t="n">
        <v>1.5</v>
      </c>
      <c r="CK305" s="10" t="str">
        <f aca="false">IF(CJ305="","",IF(AND(CJ305&gt;=-6,CJ305&lt;=-5.5),"-6 a -5,5",IF(AND(CJ305&gt;-5.5,CJ305&lt;=-4.5),"-5 a -4,5",IF(AND(CJ305&gt;-4.5,CJ305&lt;=-3.5),"-4 a -3,5",IF(AND(CJ305&gt;-3.5,CJ305&lt;=-2.5),"-3 a -2,5",IF(AND(CJ305&gt;-2.5,CJ305&lt;=-1.5),"-2 a -1,5",IF(AND(CJ305&gt;-1.5,CJ305&lt;=-0.5),"-1 a -0,5",IF(AND(CJ305&gt;-0.5,CJ305&lt;=0.5),"0 a 0,5",IF(AND(CJ305&gt;0.5,CJ305&lt;=1.5),"1 a 1,5",IF(AND(CJ305&gt;1.5,CJ305&lt;2.5),"2",IF(AND(CJ305&gt;=2.5,CJ305&lt;=3),"2,5 a 3",IF(AND(CJ305&gt;3,CJ305&lt;=4),"3,5 a 4",IF(AND(CJ305&gt;4,CJ305&lt;=5),"4,5 a 5",IF(AND(CJ305&gt;5,CJ305&lt;=6),"5,5 a 6",IF(AND(CJ305&gt;6,CJ305&lt;=7),"6,5 a 7",IF(AND(CJ305&gt;7,CJ305&lt;=8),"7,5 a 8",IF(AND(CJ305&gt;8,CJ305&lt;=9.5),"8,5 a 9,5",IF(CJ305=10,"10","Fuera de rango"))))))))))))))))))</f>
        <v>1 a 1,5</v>
      </c>
      <c r="CL305" s="11" t="n">
        <f aca="false">IF(CK305="","",IF(OR(CK305="-6 a -5,5",CK305="-6 - -5,5"),1,IF(OR(CK305="-5 a -4,5",CK305="-5 - -4,5"),2,IF(OR(CK305="-4 a -3,5",CK305="-4 - -3,5"),3,IF(OR(CK305="-3 a -2,5",CK305="-3 - -2,5"),4,IF(OR(CK305="-2 a -1,5",CK305="-2 - -1,5"),5,IF(OR(CK305="-1 a -0,5",CK305="-1 - -0,5"),6,IF(OR(CK305="0 a 0,5",CK305="0 - 0,5"),7,IF(OR(CK305="1 a 1,5",CK305="1 - 1,5"),8,IF(CK305="2","NORMA",IF(OR(CK305="2,5 a 3",CK305="2,5 - 3"),9,IF(OR(CK305="3,5 a 4",CK305="3,5 - 4"),10,IF(OR(CK305="4,5 a 5",CK305="4,5 - 5"),11,IF(OR(CK305="5,5 a 6",CK305="5,5 - 6"),12,IF(OR(CK305="6,5 a 7",CK305="6,5 - 7"),13,IF(OR(CK305="7,5 a 8",CK305="7,5 - 8"),14,IF(OR(CK305="8,5 a 9",CK305="8,5 - 9,5",CK305="9 a 9,5"),15,IF(CK305="10",15,IF(OR(CK305="0,5 a 1",CK305="0,5 - 1"),7,"Fuera de rango")))))))))))))))))))</f>
        <v>8</v>
      </c>
      <c r="CN305" s="10" t="str">
        <f aca="false">IF(CM305=0,"0", " ")</f>
        <v>0</v>
      </c>
      <c r="CO305" s="10" t="str">
        <f aca="false">IF(CM305&gt;0,"EME"," ")</f>
        <v> </v>
      </c>
      <c r="CQ305" s="10" t="str">
        <f aca="false">IF(CP305&gt;0,"0", " ")</f>
        <v> </v>
      </c>
      <c r="CR305" s="10" t="str">
        <f aca="false">IF(CP305&gt;0,"EME"," ")</f>
        <v> </v>
      </c>
      <c r="CS305" s="9" t="n">
        <v>0</v>
      </c>
      <c r="CT305" s="10" t="str">
        <f aca="false">IF(CS305&gt;0,"1", " ")</f>
        <v> </v>
      </c>
      <c r="CU305" s="10" t="str">
        <f aca="false">IF(CS305&gt;0,"HIP"," ")</f>
        <v> </v>
      </c>
      <c r="CV305" s="9" t="n">
        <v>0</v>
      </c>
      <c r="CW305" s="10" t="str">
        <f aca="false">IF(CV305&gt;0,"1", " ")</f>
        <v> </v>
      </c>
      <c r="CX305" s="10" t="str">
        <f aca="false">IF(CV305&gt;0,"HIP"," ")</f>
        <v> </v>
      </c>
      <c r="CY305" s="9" t="n">
        <v>-11.5</v>
      </c>
      <c r="DB305" s="9" t="n">
        <v>-10</v>
      </c>
      <c r="DC305" s="11" t="str">
        <f aca="false">IF(DB305&lt;0,"2"," ")</f>
        <v>2</v>
      </c>
      <c r="DD305" s="11" t="str">
        <f aca="false">IF(DB305&lt;0,"MIO"," ")</f>
        <v>MIO</v>
      </c>
      <c r="DE305" s="9" t="n">
        <v>-1</v>
      </c>
      <c r="DF305" s="10" t="str">
        <f aca="false">IF(DE305&lt;0,"3"," ")</f>
        <v>3</v>
      </c>
      <c r="DG305" s="10" t="str">
        <f aca="false">IF(DE305&lt;0,"AST"," ")</f>
        <v>AST</v>
      </c>
      <c r="DH305" s="9" t="n">
        <v>-1</v>
      </c>
      <c r="DI305" s="10" t="str">
        <f aca="false">IF(DH305&lt;0,"3"," ")</f>
        <v>3</v>
      </c>
      <c r="DJ305" s="10" t="str">
        <f aca="false">IF(DH305&lt;0,"AST"," ")</f>
        <v>AST</v>
      </c>
      <c r="DK305" s="9" t="n">
        <v>0</v>
      </c>
      <c r="DL305" s="10" t="str">
        <f aca="false">IF(DK305&gt;0,"4"," ")</f>
        <v> </v>
      </c>
      <c r="DM305" s="10" t="str">
        <f aca="false">IF(DK305&gt;0,"PRE"," ")</f>
        <v> </v>
      </c>
      <c r="DN305" s="9" t="n">
        <v>0</v>
      </c>
      <c r="DO305" s="10" t="str">
        <f aca="false">IF(DN305&gt;0,"4"," ")</f>
        <v> </v>
      </c>
      <c r="DP305" s="10" t="str">
        <f aca="false">IF(DN305&gt;0,"PRE"," ")</f>
        <v> </v>
      </c>
      <c r="DS305" s="12" t="str">
        <f aca="false">CONCATENATE(CO305,CU305,DA305,DG305,DM305)</f>
        <v>  AST </v>
      </c>
      <c r="DT305" s="10" t="e">
        <f aca="false" t="array" ref="DT305">_xlfn.IFS(DS305="EME    ","0", DS305=" HIP   ","1", DS305="  MIO  ","2", DS305="   AST ","3", DS305="    PRE","4", DS305="EME   PRE","5", DS305=" HIP  PRE","6", DS305=" HIP AST ","7", DS305="  MIO PRE","8", DS305="  MIOAST ","9", DS305="   ASTPRE","10",DS305=" HIP ASTPRE","11", DS305="  MIOASTPRE","12", DS305="     ","0")</f>
        <v>#N/A</v>
      </c>
      <c r="DV305" s="1" t="e">
        <f aca="false" t="array" ref="DV305">_xlfn.IFS(DU305="SI","2", DU305="NO","1")</f>
        <v>#N/A</v>
      </c>
      <c r="DX305" s="11" t="str">
        <f aca="false">IF(DW305=0,"1","2")</f>
        <v>1</v>
      </c>
      <c r="DY305" s="11" t="str">
        <f aca="false" t="array" ref="DY305">_xlfn.IFS(DW305=0,"0", DW305=0.25, "1", DW305=0.5,"2", DW305=0.75,"3", DW305=1,"4",DW305=1.25,"5", DW305=1.5,"6", DW305=1.75,"7", DW305=2,"8")</f>
        <v>0</v>
      </c>
      <c r="EA305" s="11" t="str">
        <f aca="false">IF(DZ305=0,"1","2")</f>
        <v>1</v>
      </c>
      <c r="EB305" s="11" t="str">
        <f aca="false" t="array" ref="EB305">_xlfn.IFS(DZ305=0,"0", DZ305=0.25, "1", DZ305=0.5,"2", DZ305=0.75,"3", DZ305=1,"4",DZ305=1.25,"5", DZ305=1.5,"6", DZ305=1.75,"7", DZ305=2,"8")</f>
        <v>0</v>
      </c>
      <c r="ED305" s="10" t="str">
        <f aca="false">IF(EC305=0,"1","2")</f>
        <v>1</v>
      </c>
      <c r="EE305" s="11" t="str">
        <f aca="false" t="array" ref="EE305">_xlfn.IFS(EC305=0,"0", EC305=-0.25, "1", EC305=-0.5,"2", EC305=-0.75,"3", EC305=-1,"4",EC305=-1.25,"5", EC305=-1.5,"6", EC305=-1.75,"7", EC305=-2,"8", EC305=-2.25,"9",EC305=-2.5,"10", EC305=-2.75,"11", EC305=-3,"12", EC305=-3.25,"13", EC305=-3.5,"14", EC305=-3.75,"15",EC305=-4,"16")</f>
        <v>0</v>
      </c>
      <c r="EG305" s="10" t="str">
        <f aca="false">IF(EF305=0,"1","2")</f>
        <v>1</v>
      </c>
      <c r="EH305" s="11" t="str">
        <f aca="false" t="array" ref="EH305">_xlfn.IFS(EF305=0,"0", EF305=-0.25, "1", EF305=-0.5,"2", EF305=-0.75,"3", EF305=-1,"4",EF305=-1.25,"5", EF305=-1.5,"6", EF305=-1.75,"7", EF305=-2,"8", EF305=-2.25,"9",EF305=-2.5,"10", EF305=-2.75,"11", EF305=-3,"12", EF305=-3.25,"13", EF305=-3.5,"14", EF305=-3.75,"15",EF305=-4,"16")</f>
        <v>0</v>
      </c>
      <c r="EJ305" s="11" t="str">
        <f aca="false">IF(EI305=0,"1","2")</f>
        <v>1</v>
      </c>
      <c r="EK305" s="11" t="str">
        <f aca="false" t="array" ref="EK305">_xlfn.IFS(EI305=0,"0", EI305=-0.25, "1", EI305=-0.5,"2", EI305=-0.75,"3", EI305=-1,"4",EI305=-1.25,"5", EI305=-1.5,"6", EI305=-1.75,"7", EI305=-2,"8", EI305=-2.25,"9", EI305=-2.25,"9",EI305=-2.5,"10", EI305=-2.75,"11", EI305=-3,"12", EI305=-3.25,"13", EI305=-3.5,"14", EI305=-3.75,"15",EI305=-4,"16", EI305=0.25, "17", EI305=0.5, "18")</f>
        <v>0</v>
      </c>
      <c r="EM305" s="11" t="str">
        <f aca="false">IF(EL305=0,"1","2")</f>
        <v>1</v>
      </c>
      <c r="EN305" s="11" t="str">
        <f aca="false" t="array" ref="EN305">_xlfn.IFS(EL305=0.25,"17",EL305=0.5,"18", EL305=0,"0", EL305=-0.25, "1", EL305=-0.5,"2", EL305=-0.75,"3", EL305=-1,"4",EL305=-1.25,"5", EL305=-1.5,"6", EL305=-1.75,"7", EL305=-2,"8",EL305= -2.25,"9",EL305=-2.5,"10",EL305= -2.75,"11",EL305= -3,"12",EL305= -3.25,"13",EL305= -3.5,"14",EL305= -3.75,"15",EL305=-4,"16")</f>
        <v>0</v>
      </c>
      <c r="EP305" s="11" t="str">
        <f aca="false">IF(EO305=0,"1","2")</f>
        <v>1</v>
      </c>
      <c r="EQ305" s="11" t="str">
        <f aca="false" t="array" ref="EQ305">_xlfn.IFS(EO305=0,"0", EO305=0.25, "1", EO305=0.5,"2", EO305=0.75,"3", EO305=1,"4",EO305=1.25,"5", EO305=1.5,"6", EO305=1.75,"7", EO305=2,"8", EO305=2.25,"9", EO305=2.25,"9",EO305=2.5,"10", EO305=2.75,"11", EO305=3,"12", EO305=3.25,"13", EO305=3.5,"14", EO305=3.75,"15",EO305=4,"16", EO305=-0.25, "17", bq=-0.5, "18")</f>
        <v>0</v>
      </c>
      <c r="ES305" s="11" t="str">
        <f aca="false">IF(ER305=0,"1","2")</f>
        <v>1</v>
      </c>
      <c r="ET305" s="11" t="str">
        <f aca="false" t="array" ref="ET305">_xlfn.IFS(ER305=0,"0", ER305=0.25, "1", ER305=0.5,"2", ER305=0.75,"3", ER305=1,"4",ER305=1.25,"5", ER305=1.5,"6", ER305=1.75,"7", ER305=2,"8", ER305=2.25,"9", ER305=2.25,"9",ER305=2.5,"10", ER305=2.75,"11", ER305=3,"12", ER305=3.25,"13", ER305=3.5,"14", ER305=3.75,"15",ER305=4,"16", ER305=-0.25, "17", bq=-0.5, "18")</f>
        <v>0</v>
      </c>
      <c r="EV305" s="14" t="e">
        <f aca="false">VLOOKUP(EU305,LEYENDA!$G$2:$H$8,2,TRUE())</f>
        <v>#N/A</v>
      </c>
      <c r="EW305" s="14" t="e">
        <f aca="false" t="array" ref="EW305">_xlfn.IFS(EV305="0-5","1", EV305="6-12","2", EV305="13-18","3", EV305="19-24","4", EV305="25-36","5", EV305="37-48","6", EV305="49-60","7")</f>
        <v>#N/A</v>
      </c>
    </row>
    <row r="306" customFormat="false" ht="13.5" hidden="false" customHeight="false" outlineLevel="0" collapsed="false">
      <c r="A306" s="1" t="n">
        <v>75</v>
      </c>
      <c r="B306" s="32" t="n">
        <v>4</v>
      </c>
      <c r="C306" s="33" t="n">
        <v>43386</v>
      </c>
      <c r="D306" s="6"/>
      <c r="E306" s="5" t="str">
        <f aca="false">VLOOKUP(A306,'286'!$A$3:$J$6279,10,FALSE())</f>
        <v>BARREDA VELÁZQUEZ, RAFAEL</v>
      </c>
      <c r="F306" s="4" t="str">
        <f aca="false">VLOOKUP(A306,'286'!$A$3:$I$1768,3,FALSE())</f>
        <v>BAVERA</v>
      </c>
      <c r="G306" s="6" t="n">
        <f aca="false">VLOOKUP(A306,'286'!$A$3:$I$1768,4,FALSE())</f>
        <v>27221</v>
      </c>
      <c r="H306" s="7" t="n">
        <f aca="false">YEAR(C306)-YEAR(G306)</f>
        <v>44</v>
      </c>
      <c r="I306" s="1" t="str">
        <f aca="false">VLOOKUP(H306,LEYENDA!$C$2:$D$6,2,TRUE())</f>
        <v>41-60</v>
      </c>
      <c r="J306" s="5" t="str">
        <f aca="false">VLOOKUP(A306,'286'!$A$3:$I$1768,7,FALSE())</f>
        <v>H</v>
      </c>
      <c r="K306" s="8" t="n">
        <f aca="false">VLOOKUP(A306,'286'!$A$3:$I$1768,2,FALSE())</f>
        <v>0</v>
      </c>
      <c r="L306" s="4" t="str">
        <f aca="false">VLOOKUP(A306,'286'!$A$3:$I$1768,8,FALSE())</f>
        <v>D</v>
      </c>
      <c r="M306" s="4" t="str">
        <f aca="false">VLOOKUP(A306,'286'!$A$3:$I$1768,9,FALSE())</f>
        <v>D</v>
      </c>
      <c r="N306" s="8" t="str">
        <f aca="false">IF(R306=O306, "MISMA","CONTRARIA")</f>
        <v>MISMA</v>
      </c>
      <c r="O306" s="8" t="str">
        <f aca="false" t="array" ref="O306">_xlfn.IFS(L306="D","1", L306="I","2")</f>
        <v>1</v>
      </c>
      <c r="P306" s="8" t="e">
        <f aca="false" t="array" ref="P306">_xlfn.IFS(K306="OD","1", K306="OI","2")</f>
        <v>#N/A</v>
      </c>
      <c r="Q306" s="1" t="str">
        <f aca="false" t="array" ref="Q306">_xlfn.IFS(J306="M","1", J306="H","2")</f>
        <v>2</v>
      </c>
      <c r="R306" s="8" t="str">
        <f aca="false" t="array" ref="R306">_xlfn.IFS(M306="D","1", M306="I","2")</f>
        <v>1</v>
      </c>
      <c r="S306" s="1" t="str">
        <f aca="false" t="array" ref="S306">_xlfn.IFS(N306="CONTRARIA", "1",N306= "MISMA","2")</f>
        <v>2</v>
      </c>
      <c r="T306" s="1" t="str">
        <f aca="false" t="array" ref="T306">_xlfn.IFS(I306="0-12","1", I306="13-24","2", I306="25-40","3", I306="41-60","4", I306="61-100","5")</f>
        <v>4</v>
      </c>
      <c r="U306" s="9" t="n">
        <v>2</v>
      </c>
      <c r="V306" s="1" t="str">
        <f aca="false">IF(U306="","",IF(AND(U306&gt;=-9,U306&lt;=-6.5),"-9 a -6,5",IF(AND(U306&gt;=-6,U306&lt;=-3.5),"-6 a -3,5",IF(AND(U306&gt;=-3,U306&lt;=-1),"-3 a -1",IF(U306=-0.5,"-0,5",IF(AND(U306&gt;=0,U306&lt;=2.5),"0 a 2,5",IF(AND(U306&gt;=3,U306&lt;=5.5),"3 a 5,5",IF(AND(U306&gt;=6,U306&lt;=8.5),"6 a 8,5",IF(AND(U306&gt;=9,U306&lt;=20),"9 a 20","Fuera de rango")))))))))</f>
        <v>0 a 2,5</v>
      </c>
      <c r="W306" s="11" t="n">
        <f aca="false">IF(V306="","",IF(V306="-9 a -6,5",2,IF(V306="-6 a -3,5",3,IF(V306="-3 a -1",4,IF(V306="-0,5","NORMA",IF(V306="0 a 2,5",5,IF(V306="3 a 5,5",6,IF(V306="6 a 8,5",7,IF(V306="9 a 20",8,"Fuera de rango")))))))))</f>
        <v>5</v>
      </c>
      <c r="X306" s="9" t="n">
        <v>0</v>
      </c>
      <c r="Y306" s="11" t="str">
        <f aca="false">IF(X306="","",IF(AND(X306&gt;=0,X306&lt;=4),"0 a 4",IF(AND(X306&gt;=4.5,X306&lt;=8.5),"4,5 a 8,5",IF(X306=9,"9",IF(AND(X306&gt;=9.5,X306&lt;=13),"9,5 a 13",IF(AND(X306&gt;=13.5,X306&lt;=20),"13,5 a 20",IF(AND(X306&gt;=20.5,X306&lt;=35),"20,5 a 35","Fuera de rango")))))))</f>
        <v>0 a 4</v>
      </c>
      <c r="Z306" s="11" t="n">
        <f aca="false">IF(Y306="","",IF(Y306="0 a 4",1,IF(Y306="4,5 a 8,5",2,IF(Y306="9","NORMA",IF(Y306="9,5 a 13",3,IF(Y306="13,5 a 20",4,IF(Y306="20,5 a 35",5,"Fuera de rango")))))))</f>
        <v>1</v>
      </c>
      <c r="AA306" s="9" t="n">
        <v>10</v>
      </c>
      <c r="AB306" s="10" t="str">
        <f aca="false">IF(AA306="","",IF(AND(AA306&gt;=0,AA306&lt;=9),"0 a 9",IF(AND(AA306&gt;=9.5,AA306&lt;=18.5),"9,5 a 18,5",IF(AA306=19,"19",IF(AND(AA306&gt;=19.5,AA306&lt;=28),"19,5 a 28",IF(AND(AA306&gt;=28.5,AA306&lt;=40),"28,5 a 40","Fuera de rango"))))))</f>
        <v>9,5 a 18,5</v>
      </c>
      <c r="AC306" s="11" t="n">
        <f aca="false" t="array" ref="AC306">_xlfn.IFS(AB306="","",AB306="0 a 9",1,AB306="9,5 a 18,5",2,AB306="19","NORMA",AB306="19,5 a 28",3,AB306="28,5 a 40",4,TRUE(),"Fuera de rango")</f>
        <v>2</v>
      </c>
      <c r="AD306" s="9" t="n">
        <v>5</v>
      </c>
      <c r="AE306" s="10" t="str">
        <f aca="false">IF(AD306="","",IF(AND(AD306&gt;=-10,AD306&lt;=0),"De -10 a 0",IF(AND(AD306&gt;=0.5,AD306&lt;=9.5),"0,5 a 9,5",IF(AD306=10,"10",IF(AND(AD306&gt;=10.5,AD306&lt;=20),"10,5 a 20",IF(AND(AD306&gt;=20.5,AD306&lt;=40),"20,5 a 40","Fuera de rango"))))))</f>
        <v>0,5 a 9,5</v>
      </c>
      <c r="AF306" s="12" t="n">
        <f aca="false">IF(AD306="","",IF(AND(AD306&gt;=-10,AD306&lt;=0),1,IF(AND(AD306&gt;=0.5,AD306&lt;=9.5),2,IF(AD306=10,"NORMA",IF(AND(AD306&gt;=10.5,AD306&lt;=20),3,IF(AND(AD306&gt;=20.5,AD306&lt;=40),4,""))))))</f>
        <v>2</v>
      </c>
      <c r="AG306" s="9" t="n">
        <v>11</v>
      </c>
      <c r="AH306" s="10" t="str">
        <f aca="false">IF(AG306="","",IF(AND(AG306&gt;=0,AG306&lt;=4),"0 a 4",IF(AND(AG306&gt;=4.5,AG306&lt;=8.5),"4,5 a 8,5",IF(AG306=9,"9",IF(AND(AG306&gt;=9.5,AG306&lt;=13),"9,5 a 13",IF(AND(AG306&gt;=13.5,AG306&lt;=25),"13,5 a 25","Fuera de rango"))))))</f>
        <v>9,5 a 13</v>
      </c>
      <c r="AI306" s="10" t="n">
        <f aca="false">IF(AH306="","",IF(AH306="0 a 4",1,IF(AH306="4,5 a 8,5",2,IF(AH306="9","NORMA",IF(AH306="9,5 a 13",3,IF(AH306="13,5 a 25",4,""))))))</f>
        <v>3</v>
      </c>
      <c r="AJ306" s="9" t="n">
        <v>6</v>
      </c>
      <c r="AK306" s="10" t="str">
        <f aca="false">IF(AJ306="","",IF(AND(AJ306&gt;=-15,AJ306&lt;=-10.5),"-15 a -10,5",IF(AND(AJ306&gt;=-10,AJ306&lt;=-4),"-10 a -4",IF(AND(AJ306&gt;=-4.5,AJ306&lt;=0),"-4,5 a 0",IF(AND(AJ306&gt;=0.5,AJ306&lt;=4.5),"0,5 a 4,5",IF(AJ306=5,"5",IF(AND(AJ306&gt;=5.5,AJ306&lt;=10),"5,5 a 10",IF(AND(AJ306&gt;=10.5,AJ306&lt;=20),"10,5 a 20","Fuera de rango"))))))))</f>
        <v>5,5 a 10</v>
      </c>
      <c r="AL306" s="11" t="n">
        <f aca="false">IF(AK306="","",IF(AK306="-15 a -10,5",1,IF(AK306="-10 a -4",2,IF(AK306="-4,5 a 0",3,IF(AK306="0,5 a 4,5",4,IF(AK306="5","NORMA",IF(AK306="5,5 a 10",5,IF(AK306="10,5 a 20",6,"Error"))))))))</f>
        <v>5</v>
      </c>
      <c r="AM306" s="9" t="n">
        <v>0</v>
      </c>
      <c r="AN306" s="10" t="str">
        <f aca="false">IF(AM306="","",IF(AND(AM306&gt;=-7.5,AM306&lt;=-5.5),"-7,5 a -5,5",IF(AND(AM306&gt;=-5,AM306&lt;=-3),"-5 a -3",IF(AND(AM306&gt;=-2.5,AM306&lt;=-0.5),"-2,5 a -0,5",IF(AM306=0,"0,00",IF(AND(AM306&gt;=0.5,AM306&lt;=2.5),"0,5 a 2,5",IF(AND(AM306&gt;=3,AM306&lt;=5),"3 a 5",IF(AND(AM306&gt;=5.5,AM306&lt;=7.5),"5,5 a 7,5",IF(AND(AM306&gt;=8,AM306&lt;=10),"8 a 10","Fuera de rango")))))))))</f>
        <v>0,00</v>
      </c>
      <c r="AO306" s="11" t="str">
        <f aca="false">IF(AN306="","",IF(AN306="-7,5 a -5,5",1,IF(AN306="-5 a -3",2,IF(AN306="-2,5 a -0,5",3,IF(AN306="0,00","NORMA",IF(AN306="0,5 a 2,5",4,IF(AN306="3 a 5",5,IF(AN306="5,5 a 7,5",6,IF(AN306="8 a 10",7,"Error")))))))))</f>
        <v>NORMA</v>
      </c>
      <c r="AP306" s="9" t="n">
        <v>-11</v>
      </c>
      <c r="AQ306" s="10" t="str">
        <f aca="false">IF(AP306="","",IF(AND(AP306&gt;=-20,AP306&lt;=-9.5),"-20 a -9,5",IF(AND(AP306&gt;=-9,AP306&lt;=-6.5),"-9 a -6,5",IF(AP306=-6,"-6",IF(AND(AP306&gt;=-5.5,AP306&lt;=-3),"-5,5 a -3",IF(AND(AP306&gt;=-2.5,AP306&lt;=0),"-2,5 a 0",IF(AND(AP306&gt;=0.5,AP306&lt;=3),"0,5 a 3",IF(AND(AP306&gt;=3.5,AP306&lt;=6),"3,5 a 6",IF(AND(AP306&gt;=6.5,AP306&lt;=9),"6,5 a 9",IF(AND(AP306&gt;=9.5,AP306&lt;=20),"9,5 a 20","Fuera de rango"))))))))))</f>
        <v>-20 a -9,5</v>
      </c>
      <c r="AR306" s="11" t="n">
        <f aca="false">IF(AQ306="","",IF(AQ306="-20 a -9,5",1,IF(AQ306="-9 a -6,5",2,IF(AQ306="-6","NORMA",IF(AQ306="-5,5 a -3",3,IF(AQ306="-2,5 a 0",4,IF(AQ306="0,5 a 3",5,IF(AQ306="3,5 a 6",6,IF(AQ306="6,5 a 9",7,IF(AQ306="9,5 a 20",8,""))))))))))</f>
        <v>1</v>
      </c>
      <c r="AS306" s="9" t="n">
        <v>0</v>
      </c>
      <c r="AT306" s="10" t="str">
        <f aca="false">IF(AS306="","",IF(AND(AS306&gt;=-16,AS306&lt;=-14),"-16 a -14",IF(AND(AS306&gt;=-13.5,AS306&lt;=-11.5),"-13,5 a -11,5",IF(AND(AS306&gt;=-11,AS306&lt;=-9),"-11 a -9",IF(AND(AS306&gt;=-8.5,AS306&lt;=-6.5),"-8,5 a -6,5",IF(AND(AS306&gt;=-6,AS306&lt;=-4),"-6 a -4",IF(AND(AS306&gt;=-3.5,AS306&lt;=-1.5),"-3,5 a -1,5",IF(AND(AS306&gt;=-1,AS306&lt;=1),"-1 a 1",IF(AND(AS306&gt;=1.5,AS306&lt;=3.5),"1,5 a 3,5",IF(AND(AS306&gt;=4,AS306&lt;=6),"4 a 6",IF(AND(AS306&gt;=6.5,AS306&lt;=8.5),"6,5 a 8,5",IF(AND(AS306&gt;=9,AS306&lt;=11),"9 a 11",IF(AND(AS306&gt;=11.5,AS306&lt;=13.5),"11,5 a 13,5",IF(AND(AS306&gt;=14,AS306&lt;=16),"14 a 16",IF(AND(AS306&gt;=16.5,AS306&lt;=18.5),"16,5 a 18,5",IF(AND(AS306&gt;=19,AS306&lt;=21),"19 a 21","Fuera de rango"))))))))))))))))</f>
        <v>-1 a 1</v>
      </c>
      <c r="AU306" s="11" t="n">
        <f aca="false" t="array" ref="AU306">IF(AT306="","",_xlfn.IFS(AT306="-16 a -14",1,AT306="-13,5 a -11,5",2,AT306="-11 a -9",3,AT306="-8,5 a -6,5",4,AT306="-6 a -4",5,AT306="-3,5 a -1,5",6,AT306="-1 a 1",7,AT306="1,5 a 3,5",8,AT306="4 a 6","NORMA",AT306="6,5 a 8,5",9,AT306="9 a 11",10,AT306="11,5 a 13,5",11,AT306="14 a 16",12,AT306="16,5 a 18,5",13,AT306="19 a 21",14,TRUE(),""))</f>
        <v>7</v>
      </c>
      <c r="AV306" s="9" t="n">
        <v>0.25</v>
      </c>
      <c r="AW306" s="10" t="str">
        <f aca="false">IF(AV306="","",IF(AND(AV306&gt;=-1,AV306&lt;=-0.5),"-1 a -0,5",IF(AND(AV306&gt;-0.5,AV306&lt;=0),"De -0,5 a 0",IF(AND(AV306&gt;=0.25,AV306&lt;=0.75),"0,25 a 0,75",IF(AND(AV306&gt;=1,AV306&lt;=1.5),"1 a 1,5",IF(AND(AV306&gt;=1.75,AV306&lt;=2.25),"1,75 a 2,25",IF(AND(AV306&gt;=2.5,AV306&lt;=3),"2,5 a 3",IF(AND(AV306&gt;=3.25,AV306&lt;=3.75),"3,25 a 3,75","Fuera de rango"))))))))</f>
        <v>0,25 a 0,75</v>
      </c>
      <c r="AX306" s="10" t="str">
        <f aca="false">IF(AW306="","",IF(OR(AW306="-1 a -0,5",AW306="-1 a -0.5"),1,IF(OR(AW306="De -0,5 a 0",AW306="-0,5 a 0",AW306="De -0.5 a 0"),2,IF(OR(AW306="0,25 a 0,75",AW306="0.25 a 0.75"),"NORMA",IF(OR(AW306="1 a 1,5",AW306="1 a 1.5"),3,IF(OR(AW306="1,75 a 2,25",AW306="1.75 a 2.25"),4,IF(OR(AW306="2,5 a 3",AW306="2.5 a 3"),5,IF(OR(AW306="3,25 a 3,75",AW306="3.25 a 3.75"),6,""))))))))</f>
        <v>NORMA</v>
      </c>
      <c r="AY306" s="9" t="n">
        <v>-11</v>
      </c>
      <c r="AZ306" s="10" t="str">
        <f aca="false">IF(AY306="","",IF(AND(AY306&gt;=-20,AY306&lt;=-9.5),"-20 a -9,5",IF(AND(AY306&gt;=-9,AY306&lt;=-6.5),"-9 a -6,5",IF(AY306=-6,"-6",IF(AND(AY306&gt;=-5.5,AY306&lt;=-3),"-5,5 a -3",IF(AND(AY306&gt;=-2.5,AY306&lt;=0),"-2,5 a 0",IF(AND(AY306&gt;=0.5,AY306&lt;=3),"0,5 a 3",IF(AND(AY306&gt;=3.5,AY306&lt;=6),"3,5 a 6","Fuera de rango"))))))))</f>
        <v>-20 a -9,5</v>
      </c>
      <c r="BA306" s="11" t="n">
        <f aca="false">IF(AZ306="","",IF(AZ306="-20 a -9,5",1,IF(AZ306="-9 a -6,5",2,IF(AZ306="-6","NORMA",IF(AZ306="-5,5 a -3",3,IF(AZ306="-2,5 a 0",4,IF(AZ306="0,5 a 3",5,IF(AZ306="3,5 a 6",6,""))))))))</f>
        <v>1</v>
      </c>
      <c r="BB306" s="9" t="n">
        <v>0</v>
      </c>
      <c r="BC306" s="10" t="str">
        <f aca="false" t="array" ref="BC306">IF(BB306="","",_xlfn.IFS(AND(BB306&gt;=0,BB306&lt;=2),"0 a 2",AND(BB306&gt;=2.5,BB306&lt;=4.5),"2,5 a 4,5",AND(BB306&gt;=5,BB306&lt;=7),"5 a 7",AND(BB306&gt;=7.5,BB306&lt;=9.5),"7,5 a 9,5",AND(BB306&gt;=10,BB306&lt;=12),"10 a 12",AND(BB306&gt;=12.5,BB306&lt;=14.5),"12,5 a 14,5",BB306=15,"15",AND(BB306&gt;=15.5,BB306&lt;=17.5),"15,5 a 17,5",AND(BB306&gt;=18,BB306&lt;=20),"18 a 20",AND(BB306&gt;=20.5,BB306&lt;=22.5),"20,5 a 22,5",AND(BB306&gt;=23,BB306&lt;=25),"23 a 25",TRUE(),"Fuera de rango"))</f>
        <v>0 a 2</v>
      </c>
      <c r="BD306" s="11" t="n">
        <f aca="false" t="array" ref="BD306">IF(BC306="","",_xlfn.IFS(BC306="0 a 2",1,BC306="2,5 a 4,5",2,BC306="5 a 7",3,BC306="7,5 a 9,5",4,BC306="10 a 12",5,BC306="12,5 a 14,5",6,BC306="15","NORMA",BC306="15,5 a 17,5",7,BC306="18 a 20",8,BC306="20,5 a 22,5",9,BC306="23 a 25",10,TRUE(),"Fuera de rango"))</f>
        <v>1</v>
      </c>
      <c r="BE306" s="9" t="n">
        <v>15</v>
      </c>
      <c r="BF306" s="10" t="str">
        <f aca="false">IF(BE306="","",IF(AND(BE306&gt;=-20,BE306&lt;=-10),"-20 a -10",IF(AND(BE306&gt;=-9.5,BE306&lt;=0.5),"-9,5 a 0,5",IF(AND(BE306&gt;=1,BE306&lt;=11),"1 a 11",IF(AND(BE306&gt;=11.5,BE306&lt;=20.5),"11,5 a 20,5",IF(BE306=21,"21",IF(AND(BE306&gt;=21.5,BE306&lt;=31.5),"21,5 a 31,5",IF(AND(BE306&gt;=32,BE306&lt;=42),"32 a 42","Fuera de rango"))))))))</f>
        <v>11,5 a 20,5</v>
      </c>
      <c r="BG306" s="11" t="n">
        <f aca="false">IF(BF306="","",IF(BF306="-20 a -10",1,IF(BF306="-9,5 a 0,5",2,IF(BF306="1 a 11",3,IF(BF306="11,5 a 20,5",4,IF(BF306="21","NORMA",IF(BF306="21,5 a 31,5",5,IF(BF306="32 a 42",6,""))))))))</f>
        <v>4</v>
      </c>
      <c r="BH306" s="9" t="n">
        <v>0</v>
      </c>
      <c r="BI306" s="10" t="str">
        <f aca="false">IF(BH306="","",IF(AND(BH306&gt;=-20,BH306&lt;=-15),"-20 a -15",IF(AND(BH306&gt;=-14.5,BH306&lt;=-9.5),"-14,5 a -9,5",IF(AND(BH306&gt;=-9,BH306&lt;=-4),"-9 a -4",IF(AND(BH306&gt;=-3.5,BH306&lt;=2.5),"-3,5 a 2,5",IF(AND(BH306&gt;=3,BH306&lt;=8),"3 a 8",IF(AND(BH306&gt;=8.5,BH306&lt;=14.5),"8,5 a 14,5",IF(BH306=15,"15",IF(AND(BH306&gt;=15.5,BH306&lt;=20.5),"15,5 a 20,5",IF(AND(BH306&gt;=21,BH306&lt;=26),"21 a 26","Fuera de rango"))))))))))</f>
        <v>-3,5 a 2,5</v>
      </c>
      <c r="BJ306" s="11" t="n">
        <f aca="false">IF(BI306="","",IF(BI306="-20 a -15",1,IF(BI306="-14,5 a -9,5",2,IF(BI306="-9 a -4",3,IF(BI306="-3,5 a 2,5",4,IF(BI306="3 a 8",5,IF(BI306="8,5 a 14,5",6,IF(BI306="15","NORMA",IF(BI306="15,5 a 20,5",7,IF(BI306="21 a 26",8,IF(BI306="26,5 a 31,5",9,"")))))))))))</f>
        <v>4</v>
      </c>
      <c r="BK306" s="9" t="n">
        <v>0</v>
      </c>
      <c r="BL306" s="10" t="str">
        <f aca="false">IF(BK306="","",IF(AND(BK306&gt;=0,BK306&lt;=2),"0 - 2",IF(AND(BK306&gt;=2.5,BK306&lt;=4.5),"2,5 - 4,5",IF(AND(BK306&gt;=5,BK306&lt;=7),"5 - 7",IF(AND(BK306&gt;=7.5,BK306&lt;=9.5),"7,5 - 9,5",IF(AND(BK306&gt;=10,BK306&lt;=12),"10 - 12",IF(AND(BK306&gt;=12.5,BK306&lt;=13.5),"12,5 - 13,5",IF(BK306=14,"14",IF(AND(BK306&gt;=14.5,BK306&lt;=16.5),"14,5 - 16,5",IF(AND(BK306&gt;=17,BK306&lt;=19),"17 - 19",IF(AND(BK306&gt;=19.5,BK306&lt;=21.5),"19,5 - 21,5",IF(AND(BK306&gt;=22,BK306&lt;=24),"22 - 24",IF(AND(BK306&gt;=24.5,BK306&lt;=26.5),"24,5 - 26,5",IF(AND(BK306&gt;=27,BK306&lt;=29),"27 - 29",IF(AND(BK306&gt;=29.5,BK306&lt;=30),"29,5 - 30","Fuera de rango")))))))))))))))</f>
        <v>0 - 2</v>
      </c>
      <c r="BM306" s="11" t="n">
        <f aca="false">IF(BL306="","",IF(BL306="0 - 2",1,IF(BL306="2,5 - 4,5",2,IF(BL306="5 - 7",3,IF(BL306="7,5 - 9,5",4,IF(BL306="10 - 12",5,IF(BL306="12,5 - 13,5",6,IF(BL306="14","NORMA",IF(BL306="14,5 - 16,5",7,IF(BL306="17 - 19",8,IF(BL306="19,5 - 21,5",9,IF(BL306="22 - 24",10,IF(BL306="24,5 - 26,5",11,IF(BL306="27 - 29",12,IF(BL306="29,5 - 30",13,"")))))))))))))))</f>
        <v>1</v>
      </c>
      <c r="BN306" s="9" t="n">
        <v>21</v>
      </c>
      <c r="BO306" s="11" t="str">
        <f aca="false">IF(BN306="","",IF(AND(BN306&gt;=-20,BN306&lt;=-10),"-20 a -10",IF(AND(BN306&gt;=-9.5,BN306&lt;=0.5),"-9,5 a 0,5",IF(AND(BN306&gt;=1,BN306&lt;=11),"1 a 11",IF(AND(BN306&gt;=11.5,BN306&lt;=21.5),"11,5 a 21,5",IF(BN306=22,"22",IF(AND(BN306&gt;=22.5,BN306&lt;=32.5),"22,5 a 32,5",IF(AND(BN306&gt;=33,BN306&lt;=43),"33 a 43","Fuera de rango"))))))))</f>
        <v>11,5 a 21,5</v>
      </c>
      <c r="BP306" s="11" t="n">
        <f aca="false">IF(BO306="","",IF(BO306="-20 a -10",1,IF(BO306="-9,5 a 0,5",2,IF(BO306="1 a 11",3,IF(BO306="11,5 a 21,5",4,IF(BO306="22","NORMA",IF(BO306="22,5 a 32,5",5,IF(BO306="33 a 43",6,""))))))))</f>
        <v>4</v>
      </c>
      <c r="BQ306" s="9" t="n">
        <v>18</v>
      </c>
      <c r="BR306" s="10" t="str">
        <f aca="false">IF(BQ306="","",IF(AND(BQ306&gt;=-20,BQ306&lt;=-15),"-20 a -15",IF(AND(BQ306&gt;=-14.5,BQ306&lt;=-9.5),"-14,5 a -9,5",IF(AND(BQ306&gt;=-9,BQ306&lt;=-4),"-9 a -4",IF(AND(BQ306&gt;=-3.5,BQ306&lt;=2.5),"-3,5 a 2,5",IF(AND(BQ306&gt;=3,BQ306&lt;=8),"3 a 8",IF(AND(BQ306&gt;=8.5,BQ306&lt;=13.5),"8,5 a 13,5",IF(AND(BQ306&gt;=14,BQ306&lt;=17.5),"14 a 17,5",IF(BQ306=18,"18",IF(AND(BQ306&gt;=18.5,BQ306&lt;=23.5),"18,5 a 23,5",IF(AND(BQ306&gt;=24,BQ306&lt;=29),"24 a 29",IF(AND(BQ306&gt;=29.5,BQ306&lt;=34.5),"29,5 a 34,5",IF(AND(BQ306&gt;=35,BQ306&lt;=40),"35 a 40","Fuera de rango")))))))))))))</f>
        <v>18</v>
      </c>
      <c r="BS306" s="11" t="str">
        <f aca="false">IF(BR306="","",IF(BR306="-20 a -15",1,IF(BR306="-14,5 a -9,5",2,IF(BR306="-9 a -4",3,IF(BR306="-3,5 a 2,5",4,IF(BR306="3 a 8",5,IF(BR306="8,5 a 13,5",6,IF(BR306="14 a 17,5",7,IF(BR306="18","NORMA",IF(BR306="18,5 a 23,5",8,IF(BR306="24 a 29",9,IF(BR306="29,5 a 34,5",10,IF(BR306="35 a 40",11,"")))))))))))))</f>
        <v>NORMA</v>
      </c>
      <c r="BT306" s="9" t="n">
        <v>0</v>
      </c>
      <c r="BU306" s="10" t="str">
        <f aca="false">IF(BT306="","",IF(AND(BT306&gt;=-20,BT306&lt;=-18),"-20 a -18",IF(AND(BT306&gt;=-17.5,BT306&lt;=-15.5),"-17,5 a -15,5",IF(AND(BT306&gt;=-15,BT306&lt;=-13),"-15 a -13",IF(AND(BT306&gt;=-12.5,BT306&lt;=-10.5),"-12,5 a -10,5",IF(AND(BT306&gt;=-10,BT306&lt;=-8),"-10 a -8",IF(AND(BT306&gt;=-7.5,BT306&lt;=-5.5),"-7,5 a -5,5",IF(AND(BT306&gt;=-5,BT306&lt;=-3),"-5 a -3",IF(AND(BT306&gt;=-2.5,BT306&lt;=-0.5),"-2,5 a -0,5",IF(BT306=0,"0",IF(AND(BT306&gt;=0.5,BT306&lt;=2.5),"0,5 a 2,5",IF(AND(BT306&gt;=3,BT306&lt;=5),"3 a 5",IF(AND(BT306&gt;=5.5,BT306&lt;=7.5),"5,5 a 7,5",IF(AND(BT306&gt;=8,BT306&lt;=10),"8 a 10",IF(AND(BT306&gt;=10.5,BT306&lt;=12.5),"10,5 a 12,5",IF(AND(BT306&gt;=13,BT306&lt;=15),"13 a 15",IF(AND(BT306&gt;=15.5,BT306&lt;=17.5),"15,5 a 17,5",IF(AND(BT306&gt;=18,BT306&lt;=20),"18 a 20","Fuera de rango"))))))))))))))))))</f>
        <v>0</v>
      </c>
      <c r="BV306" s="11" t="str">
        <f aca="false">IF(BT306="","",IF(BT306=0,"NORMA",IF(AND(BT306&gt;=-20,BT306&lt;=-18),2,IF(AND(BT306&gt;=-17.5,BT306&lt;=-15.5),2,IF(AND(BT306&gt;=-15,BT306&lt;=-13),3,IF(AND(BT306&gt;=-12.5,BT306&lt;=-10.5),4,IF(AND(BT306&gt;=-10,BT306&lt;=-8),5,IF(AND(BT306&gt;=-7.5,BT306&lt;=-5.5),6,IF(AND(BT306&gt;=-5,BT306&lt;=-3),7,IF(AND(BT306&gt;=-2.5,BT306&lt;=-0.5),8,IF(AND(BT306&gt;=0.5,BT306&lt;=2.5),9,IF(AND(BT306&gt;=3,BT306&lt;=5),10,IF(AND(BT306&gt;=5.5,BT306&lt;=7.5),11,IF(AND(BT306&gt;=8,BT306&lt;=10),12,IF(AND(BT306&gt;=10.5,BT306&lt;=12.5),13,IF(AND(BT306&gt;=13,BT306&lt;=15),14,IF(AND(BT306&gt;=15.5,BT306&lt;=17.5),15,IF(AND(BT306&gt;=18,BT306&lt;=20),16,"Fuera de rango"))))))))))))))))))</f>
        <v>NORMA</v>
      </c>
      <c r="BW306" s="9" t="n">
        <v>-3.5</v>
      </c>
      <c r="BX306" s="10" t="n">
        <f aca="false">18.5- (0.3*H306)</f>
        <v>5.3</v>
      </c>
      <c r="BY306" s="10" t="n">
        <f aca="false">(BW306)-(BX306)</f>
        <v>-8.8</v>
      </c>
      <c r="BZ306" s="10" t="str">
        <f aca="false">IF(BY306="","",IF(BY306&lt;-27.5,"De -30 a -28",IF(BY306&lt;-25,"De -27,5 a -25,5",IF(BY306&lt;-22.5,"De -25 a -23",IF(BY306&lt;-20,"De -22,5 a -20,5",IF(BY306&lt;-17.5,"De -20 a -18",IF(BY306&lt;-15,"De -17,5 a -15,5",IF(BY306&lt;-12.5,"De -15 a -13",IF(BY306&lt;-10,"De -12,5 a -10,5",IF(BY306&lt;-7.5,"De -10 a -8",IF(BY306&lt;-5,"De -7,5 a -5,5",IF(BY306&lt;-2.5,"De -5 a -3",IF(BY306&lt;0,"De -2,5 a -0,5",IF(BY306&lt;2.5,"De 0 a 2",IF(BY306&lt;5,"De 2,5 a 4,5",IF(BY306&lt;7.5,"De 5 a 7",IF(BY306&lt;10,"De 7,5 a 9,5",IF(BY306&lt;12.5,"De 10 a 12",IF(BY306&lt;15,"De 12,5 a 14,5",IF(BY306&lt;17.5,"De 15 a 17",IF(BY306&lt;20,"De 17,5 a 19,5",IF(BY306&lt;22.5,"De 20 a 22",IF(BY306&lt;25,"De 22,5 a 24,5",IF(BY306&lt;27.5,"De 25 a 27","De 27,5 a 30"))))))))))))))))))))))))</f>
        <v>De -10 a -8</v>
      </c>
      <c r="CA306" s="12" t="n">
        <f aca="false">IF(BY306="","",IF(BY306&lt;=-28,1,IF(BY306&lt;=-25.5,2,IF(BY306&lt;=-23,3,IF(BY306&lt;=-20.5,4,IF(BY306&lt;=-18,5,IF(BY306&lt;=-15.5,6,IF(BY306&lt;=-13,7,IF(BY306&lt;=-10.5,8,IF(BY306&lt;=-8,9,IF(BY306&lt;=-5.5,10,IF(BY306&lt;=-3,11,IF(BY306&lt;=-0.5,12,IF(BY306&lt;=2,13,IF(BY306&lt;=4.5,14,IF(BY306&lt;=7,15,IF(BY306&lt;=9.5,16,IF(BY306&lt;=12,17,IF(BY306&lt;=14.5,18,IF(BY306&lt;=17,19,IF(BY306&lt;=19.5,20,IF(BY306&lt;=22,21,IF(BY306&lt;=24.5,22,IF(BY306&lt;=27,23,IF(BY306&lt;=30,24,"Fuera de rango")))))))))))))))))))))))))</f>
        <v>9</v>
      </c>
      <c r="CB306" s="9" t="n">
        <v>-4.75</v>
      </c>
      <c r="CC306" s="10" t="n">
        <f aca="false">18.5- (0.3*H306)</f>
        <v>5.3</v>
      </c>
      <c r="CD306" s="10" t="n">
        <f aca="false">(CB306)-(CC306)</f>
        <v>-10.05</v>
      </c>
      <c r="CE306" s="10" t="str">
        <f aca="false">IF(CD306="","",IF(CD306&lt;-27.5,"De -30 a -28",IF(CD306&lt;-25,"De -27,5 a -25,5",IF(CD306&lt;-22.5,"De -25 a -23",IF(CD306&lt;-20,"De -22,5 a -20,5",IF(CD306&lt;-17.5,"De -20 a -18",IF(CD306&lt;-15,"De -17,5 a -15,5",IF(CD306&lt;-12.5,"De -15 a -13",IF(CD306&lt;-10,"De -12,5 a -10,5",IF(CD306&lt;-7.5,"De -10 a -8",IF(CD306&lt;-5,"De -7,5 a -5,5",IF(CD306&lt;-2.5,"De -5 a -3",IF(CD306&lt;0,"De -2,5 a -0,5",IF(CD306&lt;=2,"De 0 a 2",IF(CD306&lt;=4.5,"De 2,5 a 4,5",IF(CD306&lt;=7,"De 5 a 7",IF(CD306&lt;=9.5,"De 7,5 a 9,5",IF(CD306&lt;=12,"De 10 a 12",IF(CD306&lt;=14.5,"De 12,5 a 14,5",IF(CD306&lt;=17,"De 15 a 17",IF(CD306&lt;=19.5,"De 17,5 a 19,5",IF(CD306&lt;=22,"De 20 a 22",IF(CD306&lt;=24.5,"De 22,5 a 24,5",IF(CD306&lt;=27,"De 25 a 27","De 27,5 a 30"))))))))))))))))))))))))</f>
        <v>De -12,5 a -10,5</v>
      </c>
      <c r="CF306" s="12" t="n">
        <f aca="false">IF(CD306="","",IF(CD306&lt;-27.5,1,IF(CD306&lt;-25,2,IF(CD306&lt;-22.5,3,IF(CD306&lt;-20,4,IF(CD306&lt;-17.5,5,IF(CD306&lt;-15,6,IF(CD306&lt;-12.5,7,IF(CD306&lt;-10,8,IF(CD306&lt;-7.5,9,IF(CD306&lt;-5,10,IF(CD306&lt;-2.5,11,IF(CD306&lt;0,12,IF(CD306&lt;2.5,13,IF(CD306&lt;5,14,IF(CD306&lt;7.5,15,IF(CD306&lt;10,16,IF(CD306&lt;12.5,17,IF(CD306&lt;15,18,IF(CD306&lt;17.5,19,IF(CD306&lt;20,20,IF(CD306&lt;22.5,21,IF(CD306&lt;25,22,IF(CD306&lt;27.5,23,24))))))))))))))))))))))))</f>
        <v>8</v>
      </c>
      <c r="CG306" s="9" t="n">
        <v>-2.75</v>
      </c>
      <c r="CH306" s="10" t="str">
        <f aca="false">IF(CG306="","",IF(AND(CG306&gt;=-10,CG306&lt;=-9.5),"-10 a -9,5",IF(AND(CG306&gt;-9.5,CG306&lt;=-8.5),"-9 a -8,5",IF(AND(CG306&gt;-8.5,CG306&lt;=-7.5),"-8 a -7,5",IF(AND(CG306&gt;-7.5,CG306&lt;=-6.5),"-7 a -6,5",IF(AND(CG306&gt;-6.5,CG306&lt;=-5.5),"-6 a -5,5",IF(AND(CG306&gt;-5.5,CG306&lt;=-4.5),"-5 a -4,5",IF(AND(CG306&gt;-4.5,CG306&lt;=-3.5),"-4 a -3,5",IF(AND(CG306&gt;-3.5,CG306&lt;=-2.5),"-3 a -2,5",IF(CG306=-2.25,"-2,25",IF(AND(CG306&gt;-2.5,CG306&lt;=-1.5),"-2 a -1,5",IF(AND(CG306&gt;-1.5,CG306&lt;=-0.5),"-1 a -0,5",IF(AND(CG306&gt;-0.5,CG306&lt;=0.5),"0 a 0,5",IF(AND(CG306&gt;0.5,CG306&lt;=1.5),"1 a 1,5",IF(AND(CG306&gt;1.5,CG306&lt;=2.5),"2 a 2,5",IF(AND(CG306&gt;2.5,CG306&lt;=3.5),"3 a 3,5",IF(AND(CG306&gt;3.5,CG306&lt;=4.5),"4 a 4,5",IF(AND(CG306&gt;4.5,CG306&lt;=5.5),"5 a 5,5",IF(AND(CG306&gt;5.5,CG306&lt;=6.5),"6 a 6,5",IF(AND(CG306&gt;6.5,CG306&lt;=7.5),"7 a 7,5",IF(AND(CG306&gt;7.5,CG306&lt;=8.5),"8 a 8,5",IF(AND(CG306&gt;8.5,CG306&lt;=9.5),"9 a 9,5",IF(CG306&gt;=10,"10","Fuera de rango")))))))))))))))))))))))</f>
        <v>-3 a -2,5</v>
      </c>
      <c r="CI306" s="11" t="n">
        <f aca="false">IF(CG306="","",IF(CG306=-2.25,"NORMA",IF(CG306&lt;=-9.5,1,IF(CG306&lt;=-8.5,2,IF(CG306&lt;=-7.5,3,IF(CG306&lt;=-6.5,4,IF(CG306&lt;=-5.5,5,IF(CG306&lt;=-4.5,6,IF(CG306&lt;=-3.5,7,IF(CG306&lt;=-2.5,8,IF(CG306&lt;=-1.5,9,IF(CG306&lt;=-0.5,10,IF(CG306&lt;=0.5,11,IF(CG306&lt;=1.5,12,IF(CG306&lt;=2.5,13,IF(CG306&lt;=3.5,14,IF(CG306&lt;=4.5,15,IF(CG306&lt;=5.5,16,IF(CG306&lt;=6.5,17,IF(CG306&lt;=7.5,18,IF(CG306&lt;=8.5,19,IF(CG306&lt;=9.5,20,IF(CG306=10,21,"Fuera de rango")))))))))))))))))))))))</f>
        <v>8</v>
      </c>
      <c r="CJ306" s="9" t="n">
        <v>1.25</v>
      </c>
      <c r="CK306" s="10" t="str">
        <f aca="false">IF(CJ306="","",IF(AND(CJ306&gt;=-6,CJ306&lt;=-5.5),"-6 a -5,5",IF(AND(CJ306&gt;-5.5,CJ306&lt;=-4.5),"-5 a -4,5",IF(AND(CJ306&gt;-4.5,CJ306&lt;=-3.5),"-4 a -3,5",IF(AND(CJ306&gt;-3.5,CJ306&lt;=-2.5),"-3 a -2,5",IF(AND(CJ306&gt;-2.5,CJ306&lt;=-1.5),"-2 a -1,5",IF(AND(CJ306&gt;-1.5,CJ306&lt;=-0.5),"-1 a -0,5",IF(AND(CJ306&gt;-0.5,CJ306&lt;=0.5),"0 a 0,5",IF(AND(CJ306&gt;0.5,CJ306&lt;=1.5),"1 a 1,5",IF(AND(CJ306&gt;1.5,CJ306&lt;2.5),"2",IF(AND(CJ306&gt;=2.5,CJ306&lt;=3),"2,5 a 3",IF(AND(CJ306&gt;3,CJ306&lt;=4),"3,5 a 4",IF(AND(CJ306&gt;4,CJ306&lt;=5),"4,5 a 5",IF(AND(CJ306&gt;5,CJ306&lt;=6),"5,5 a 6",IF(AND(CJ306&gt;6,CJ306&lt;=7),"6,5 a 7",IF(AND(CJ306&gt;7,CJ306&lt;=8),"7,5 a 8",IF(AND(CJ306&gt;8,CJ306&lt;=9.5),"8,5 a 9,5",IF(CJ306=10,"10","Fuera de rango"))))))))))))))))))</f>
        <v>1 a 1,5</v>
      </c>
      <c r="CL306" s="11" t="n">
        <f aca="false">IF(CK306="","",IF(OR(CK306="-6 a -5,5",CK306="-6 - -5,5"),1,IF(OR(CK306="-5 a -4,5",CK306="-5 - -4,5"),2,IF(OR(CK306="-4 a -3,5",CK306="-4 - -3,5"),3,IF(OR(CK306="-3 a -2,5",CK306="-3 - -2,5"),4,IF(OR(CK306="-2 a -1,5",CK306="-2 - -1,5"),5,IF(OR(CK306="-1 a -0,5",CK306="-1 - -0,5"),6,IF(OR(CK306="0 a 0,5",CK306="0 - 0,5"),7,IF(OR(CK306="1 a 1,5",CK306="1 - 1,5"),8,IF(CK306="2","NORMA",IF(OR(CK306="2,5 a 3",CK306="2,5 - 3"),9,IF(OR(CK306="3,5 a 4",CK306="3,5 - 4"),10,IF(OR(CK306="4,5 a 5",CK306="4,5 - 5"),11,IF(OR(CK306="5,5 a 6",CK306="5,5 - 6"),12,IF(OR(CK306="6,5 a 7",CK306="6,5 - 7"),13,IF(OR(CK306="7,5 a 8",CK306="7,5 - 8"),14,IF(OR(CK306="8,5 a 9",CK306="8,5 - 9,5",CK306="9 a 9,5"),15,IF(CK306="10",15,IF(OR(CK306="0,5 a 1",CK306="0,5 - 1"),7,"Fuera de rango")))))))))))))))))))</f>
        <v>8</v>
      </c>
      <c r="CN306" s="10" t="str">
        <f aca="false">IF(CM306=0,"0", " ")</f>
        <v>0</v>
      </c>
      <c r="CO306" s="10" t="str">
        <f aca="false">IF(CM306&gt;0,"EME"," ")</f>
        <v> </v>
      </c>
      <c r="CQ306" s="10" t="str">
        <f aca="false">IF(CP306&gt;0,"0", " ")</f>
        <v> </v>
      </c>
      <c r="CR306" s="10" t="str">
        <f aca="false">IF(CP306&gt;0,"EME"," ")</f>
        <v> </v>
      </c>
      <c r="CS306" s="9" t="n">
        <v>0</v>
      </c>
      <c r="CT306" s="10" t="str">
        <f aca="false">IF(CS306&gt;0,"1", " ")</f>
        <v> </v>
      </c>
      <c r="CU306" s="10" t="str">
        <f aca="false">IF(CS306&gt;0,"HIP"," ")</f>
        <v> </v>
      </c>
      <c r="CV306" s="9" t="n">
        <v>0</v>
      </c>
      <c r="CW306" s="10" t="str">
        <f aca="false">IF(CV306&gt;0,"1", " ")</f>
        <v> </v>
      </c>
      <c r="CX306" s="10" t="str">
        <f aca="false">IF(CV306&gt;0,"HIP"," ")</f>
        <v> </v>
      </c>
      <c r="CY306" s="9" t="n">
        <v>-11.5</v>
      </c>
      <c r="DB306" s="9" t="n">
        <v>-9.5</v>
      </c>
      <c r="DC306" s="11" t="str">
        <f aca="false">IF(DB306&lt;0,"2"," ")</f>
        <v>2</v>
      </c>
      <c r="DD306" s="11" t="str">
        <f aca="false">IF(DB306&lt;0,"MIO"," ")</f>
        <v>MIO</v>
      </c>
      <c r="DE306" s="9" t="n">
        <v>-1</v>
      </c>
      <c r="DF306" s="10" t="str">
        <f aca="false">IF(DE306&lt;0,"3"," ")</f>
        <v>3</v>
      </c>
      <c r="DG306" s="10" t="str">
        <f aca="false">IF(DE306&lt;0,"AST"," ")</f>
        <v>AST</v>
      </c>
      <c r="DH306" s="9" t="n">
        <v>-1</v>
      </c>
      <c r="DI306" s="10" t="str">
        <f aca="false">IF(DH306&lt;0,"3"," ")</f>
        <v>3</v>
      </c>
      <c r="DJ306" s="10" t="str">
        <f aca="false">IF(DH306&lt;0,"AST"," ")</f>
        <v>AST</v>
      </c>
      <c r="DK306" s="9" t="n">
        <v>0</v>
      </c>
      <c r="DL306" s="10" t="str">
        <f aca="false">IF(DK306&gt;0,"4"," ")</f>
        <v> </v>
      </c>
      <c r="DM306" s="10" t="str">
        <f aca="false">IF(DK306&gt;0,"PRE"," ")</f>
        <v> </v>
      </c>
      <c r="DN306" s="9" t="n">
        <v>0</v>
      </c>
      <c r="DO306" s="10" t="str">
        <f aca="false">IF(DN306&gt;0,"4"," ")</f>
        <v> </v>
      </c>
      <c r="DP306" s="10" t="str">
        <f aca="false">IF(DN306&gt;0,"PRE"," ")</f>
        <v> </v>
      </c>
      <c r="DS306" s="12" t="str">
        <f aca="false">CONCATENATE(CO306,CU306,DA306,DG306,DM306)</f>
        <v>  AST </v>
      </c>
      <c r="DT306" s="10" t="e">
        <f aca="false" t="array" ref="DT306">_xlfn.IFS(DS306="EME    ","0", DS306=" HIP   ","1", DS306="  MIO  ","2", DS306="   AST ","3", DS306="    PRE","4", DS306="EME   PRE","5", DS306=" HIP  PRE","6", DS306=" HIP AST ","7", DS306="  MIO PRE","8", DS306="  MIOAST ","9", DS306="   ASTPRE","10",DS306=" HIP ASTPRE","11", DS306="  MIOASTPRE","12", DS306="     ","0")</f>
        <v>#N/A</v>
      </c>
      <c r="DV306" s="1" t="e">
        <f aca="false" t="array" ref="DV306">_xlfn.IFS(DU306="SI","2", DU306="NO","1")</f>
        <v>#N/A</v>
      </c>
      <c r="DX306" s="11" t="str">
        <f aca="false">IF(DW306=0,"1","2")</f>
        <v>1</v>
      </c>
      <c r="DY306" s="11" t="str">
        <f aca="false" t="array" ref="DY306">_xlfn.IFS(DW306=0,"0", DW306=0.25, "1", DW306=0.5,"2", DW306=0.75,"3", DW306=1,"4",DW306=1.25,"5", DW306=1.5,"6", DW306=1.75,"7", DW306=2,"8")</f>
        <v>0</v>
      </c>
      <c r="EA306" s="11" t="str">
        <f aca="false">IF(DZ306=0,"1","2")</f>
        <v>1</v>
      </c>
      <c r="EB306" s="11" t="str">
        <f aca="false" t="array" ref="EB306">_xlfn.IFS(DZ306=0,"0", DZ306=0.25, "1", DZ306=0.5,"2", DZ306=0.75,"3", DZ306=1,"4",DZ306=1.25,"5", DZ306=1.5,"6", DZ306=1.75,"7", DZ306=2,"8")</f>
        <v>0</v>
      </c>
      <c r="ED306" s="10" t="str">
        <f aca="false">IF(EC306=0,"1","2")</f>
        <v>1</v>
      </c>
      <c r="EE306" s="11" t="str">
        <f aca="false" t="array" ref="EE306">_xlfn.IFS(EC306=0,"0", EC306=-0.25, "1", EC306=-0.5,"2", EC306=-0.75,"3", EC306=-1,"4",EC306=-1.25,"5", EC306=-1.5,"6", EC306=-1.75,"7", EC306=-2,"8", EC306=-2.25,"9",EC306=-2.5,"10", EC306=-2.75,"11", EC306=-3,"12", EC306=-3.25,"13", EC306=-3.5,"14", EC306=-3.75,"15",EC306=-4,"16")</f>
        <v>0</v>
      </c>
      <c r="EG306" s="10" t="str">
        <f aca="false">IF(EF306=0,"1","2")</f>
        <v>1</v>
      </c>
      <c r="EH306" s="11" t="str">
        <f aca="false" t="array" ref="EH306">_xlfn.IFS(EF306=0,"0", EF306=-0.25, "1", EF306=-0.5,"2", EF306=-0.75,"3", EF306=-1,"4",EF306=-1.25,"5", EF306=-1.5,"6", EF306=-1.75,"7", EF306=-2,"8", EF306=-2.25,"9",EF306=-2.5,"10", EF306=-2.75,"11", EF306=-3,"12", EF306=-3.25,"13", EF306=-3.5,"14", EF306=-3.75,"15",EF306=-4,"16")</f>
        <v>0</v>
      </c>
      <c r="EJ306" s="11" t="str">
        <f aca="false">IF(EI306=0,"1","2")</f>
        <v>1</v>
      </c>
      <c r="EK306" s="11" t="str">
        <f aca="false" t="array" ref="EK306">_xlfn.IFS(EI306=0,"0", EI306=-0.25, "1", EI306=-0.5,"2", EI306=-0.75,"3", EI306=-1,"4",EI306=-1.25,"5", EI306=-1.5,"6", EI306=-1.75,"7", EI306=-2,"8", EI306=-2.25,"9", EI306=-2.25,"9",EI306=-2.5,"10", EI306=-2.75,"11", EI306=-3,"12", EI306=-3.25,"13", EI306=-3.5,"14", EI306=-3.75,"15",EI306=-4,"16", EI306=0.25, "17", EI306=0.5, "18")</f>
        <v>0</v>
      </c>
      <c r="EM306" s="11" t="str">
        <f aca="false">IF(EL306=0,"1","2")</f>
        <v>1</v>
      </c>
      <c r="EN306" s="11" t="str">
        <f aca="false" t="array" ref="EN306">_xlfn.IFS(EL306=0.25,"17",EL306=0.5,"18", EL306=0,"0", EL306=-0.25, "1", EL306=-0.5,"2", EL306=-0.75,"3", EL306=-1,"4",EL306=-1.25,"5", EL306=-1.5,"6", EL306=-1.75,"7", EL306=-2,"8",EL306= -2.25,"9",EL306=-2.5,"10",EL306= -2.75,"11",EL306= -3,"12",EL306= -3.25,"13",EL306= -3.5,"14",EL306= -3.75,"15",EL306=-4,"16")</f>
        <v>0</v>
      </c>
      <c r="EP306" s="11" t="str">
        <f aca="false">IF(EO306=0,"1","2")</f>
        <v>1</v>
      </c>
      <c r="EQ306" s="11" t="str">
        <f aca="false" t="array" ref="EQ306">_xlfn.IFS(EO306=0,"0", EO306=0.25, "1", EO306=0.5,"2", EO306=0.75,"3", EO306=1,"4",EO306=1.25,"5", EO306=1.5,"6", EO306=1.75,"7", EO306=2,"8", EO306=2.25,"9", EO306=2.25,"9",EO306=2.5,"10", EO306=2.75,"11", EO306=3,"12", EO306=3.25,"13", EO306=3.5,"14", EO306=3.75,"15",EO306=4,"16", EO306=-0.25, "17", bq=-0.5, "18")</f>
        <v>0</v>
      </c>
      <c r="ES306" s="11" t="str">
        <f aca="false">IF(ER306=0,"1","2")</f>
        <v>1</v>
      </c>
      <c r="ET306" s="11" t="str">
        <f aca="false" t="array" ref="ET306">_xlfn.IFS(ER306=0,"0", ER306=0.25, "1", ER306=0.5,"2", ER306=0.75,"3", ER306=1,"4",ER306=1.25,"5", ER306=1.5,"6", ER306=1.75,"7", ER306=2,"8", ER306=2.25,"9", ER306=2.25,"9",ER306=2.5,"10", ER306=2.75,"11", ER306=3,"12", ER306=3.25,"13", ER306=3.5,"14", ER306=3.75,"15",ER306=4,"16", ER306=-0.25, "17", bq=-0.5, "18")</f>
        <v>0</v>
      </c>
      <c r="EV306" s="14" t="e">
        <f aca="false">VLOOKUP(EU306,LEYENDA!$G$2:$H$8,2,TRUE())</f>
        <v>#N/A</v>
      </c>
      <c r="EW306" s="14" t="e">
        <f aca="false" t="array" ref="EW306">_xlfn.IFS(EV306="0-5","1", EV306="6-12","2", EV306="13-18","3", EV306="19-24","4", EV306="25-36","5", EV306="37-48","6", EV306="49-60","7")</f>
        <v>#N/A</v>
      </c>
    </row>
    <row r="307" customFormat="false" ht="13.5" hidden="false" customHeight="false" outlineLevel="0" collapsed="false">
      <c r="A307" s="1" t="n">
        <v>75</v>
      </c>
      <c r="B307" s="32" t="n">
        <v>5</v>
      </c>
      <c r="C307" s="33" t="n">
        <v>43609</v>
      </c>
      <c r="D307" s="6"/>
      <c r="E307" s="5" t="str">
        <f aca="false">VLOOKUP(A307,'286'!$A$3:$J$6279,10,FALSE())</f>
        <v>BARREDA VELÁZQUEZ, RAFAEL</v>
      </c>
      <c r="F307" s="4" t="str">
        <f aca="false">VLOOKUP(A307,'286'!$A$3:$I$1768,3,FALSE())</f>
        <v>BAVERA</v>
      </c>
      <c r="G307" s="6" t="n">
        <f aca="false">VLOOKUP(A307,'286'!$A$3:$I$1768,4,FALSE())</f>
        <v>27221</v>
      </c>
      <c r="H307" s="7" t="n">
        <f aca="false">YEAR(C307)-YEAR(G307)</f>
        <v>45</v>
      </c>
      <c r="I307" s="1" t="str">
        <f aca="false">VLOOKUP(H307,LEYENDA!$C$2:$D$6,2,TRUE())</f>
        <v>41-60</v>
      </c>
      <c r="J307" s="5" t="str">
        <f aca="false">VLOOKUP(A307,'286'!$A$3:$I$1768,7,FALSE())</f>
        <v>H</v>
      </c>
      <c r="K307" s="8" t="n">
        <f aca="false">VLOOKUP(A307,'286'!$A$3:$I$1768,2,FALSE())</f>
        <v>0</v>
      </c>
      <c r="L307" s="4" t="str">
        <f aca="false">VLOOKUP(A307,'286'!$A$3:$I$1768,8,FALSE())</f>
        <v>D</v>
      </c>
      <c r="M307" s="4" t="str">
        <f aca="false">VLOOKUP(A307,'286'!$A$3:$I$1768,9,FALSE())</f>
        <v>D</v>
      </c>
      <c r="N307" s="8" t="str">
        <f aca="false">IF(R307=O307, "MISMA","CONTRARIA")</f>
        <v>MISMA</v>
      </c>
      <c r="O307" s="8" t="str">
        <f aca="false" t="array" ref="O307">_xlfn.IFS(L307="D","1", L307="I","2")</f>
        <v>1</v>
      </c>
      <c r="P307" s="8" t="e">
        <f aca="false" t="array" ref="P307">_xlfn.IFS(K307="OD","1", K307="OI","2")</f>
        <v>#N/A</v>
      </c>
      <c r="Q307" s="1" t="str">
        <f aca="false" t="array" ref="Q307">_xlfn.IFS(J307="M","1", J307="H","2")</f>
        <v>2</v>
      </c>
      <c r="R307" s="8" t="str">
        <f aca="false" t="array" ref="R307">_xlfn.IFS(M307="D","1", M307="I","2")</f>
        <v>1</v>
      </c>
      <c r="S307" s="1" t="str">
        <f aca="false" t="array" ref="S307">_xlfn.IFS(N307="CONTRARIA", "1",N307= "MISMA","2")</f>
        <v>2</v>
      </c>
      <c r="T307" s="1" t="str">
        <f aca="false" t="array" ref="T307">_xlfn.IFS(I307="0-12","1", I307="13-24","2", I307="25-40","3", I307="41-60","4", I307="61-100","5")</f>
        <v>4</v>
      </c>
      <c r="U307" s="9" t="n">
        <v>-3</v>
      </c>
      <c r="V307" s="11" t="str">
        <f aca="false">IF(U307="","",IF(AND(U307&gt;=-9,U307&lt;=-6.5),"-9 a -6,5",IF(AND(U307&gt;=-6,U307&lt;=-3.5),"-6 a -3,5",IF(AND(U307&gt;=-3,U307&lt;=-1),"-3 a -1",IF(U307=-0.5,"-0,5",IF(AND(U307&gt;=0,U307&lt;=2.5),"0 a 2,5",IF(AND(U307&gt;=3,U307&lt;=5.5),"3 a 5,5",IF(AND(U307&gt;=6,U307&lt;=8.5),"6 a 8,5",IF(AND(U307&gt;=9,U307&lt;=20),"9 a 20","Fuera de rango")))))))))</f>
        <v>-3 a -1</v>
      </c>
      <c r="W307" s="11" t="n">
        <f aca="false">IF(V307="","",IF(V307="-9 a -6,5",2,IF(V307="-6 a -3,5",3,IF(V307="-3 a -1",4,IF(V307="-0,5","NORMA",IF(V307="0 a 2,5",5,IF(V307="3 a 5,5",6,IF(V307="6 a 8,5",7,IF(V307="9 a 20",8,"Fuera de rango")))))))))</f>
        <v>4</v>
      </c>
      <c r="X307" s="9" t="n">
        <v>0</v>
      </c>
      <c r="Y307" s="11" t="str">
        <f aca="false">IF(X307="","",IF(AND(X307&gt;=0,X307&lt;=4),"0 a 4",IF(AND(X307&gt;=4.5,X307&lt;=8.5),"4,5 a 8,5",IF(X307=9,"9",IF(AND(X307&gt;=9.5,X307&lt;=13),"9,5 a 13",IF(AND(X307&gt;=13.5,X307&lt;=20),"13,5 a 20",IF(AND(X307&gt;=20.5,X307&lt;=35),"20,5 a 35","Fuera de rango")))))))</f>
        <v>0 a 4</v>
      </c>
      <c r="Z307" s="11" t="n">
        <f aca="false">IF(Y307="","",IF(Y307="0 a 4",1,IF(Y307="4,5 a 8,5",2,IF(Y307="9","NORMA",IF(Y307="9,5 a 13",3,IF(Y307="13,5 a 20",4,IF(Y307="20,5 a 35",5,"Fuera de rango")))))))</f>
        <v>1</v>
      </c>
      <c r="AA307" s="9" t="n">
        <v>10</v>
      </c>
      <c r="AB307" s="10" t="str">
        <f aca="false">IF(AA307="","",IF(AND(AA307&gt;=0,AA307&lt;=9),"0 a 9",IF(AND(AA307&gt;=9.5,AA307&lt;=18.5),"9,5 a 18,5",IF(AA307=19,"19",IF(AND(AA307&gt;=19.5,AA307&lt;=28),"19,5 a 28",IF(AND(AA307&gt;=28.5,AA307&lt;=40),"28,5 a 40","Fuera de rango"))))))</f>
        <v>9,5 a 18,5</v>
      </c>
      <c r="AC307" s="11" t="n">
        <f aca="false" t="array" ref="AC307">_xlfn.IFS(AB307="","",AB307="0 a 9",1,AB307="9,5 a 18,5",2,AB307="19","NORMA",AB307="19,5 a 28",3,AB307="28,5 a 40",4,TRUE(),"Fuera de rango")</f>
        <v>2</v>
      </c>
      <c r="AD307" s="9" t="n">
        <v>8</v>
      </c>
      <c r="AE307" s="10" t="str">
        <f aca="false">IF(AD307="","",IF(AND(AD307&gt;=-10,AD307&lt;=0),"De -10 a 0",IF(AND(AD307&gt;=0.5,AD307&lt;=9.5),"0,5 a 9,5",IF(AD307=10,"10",IF(AND(AD307&gt;=10.5,AD307&lt;=20),"10,5 a 20",IF(AND(AD307&gt;=20.5,AD307&lt;=40),"20,5 a 40","Fuera de rango"))))))</f>
        <v>0,5 a 9,5</v>
      </c>
      <c r="AF307" s="12" t="n">
        <f aca="false">IF(AD307="","",IF(AND(AD307&gt;=-10,AD307&lt;=0),1,IF(AND(AD307&gt;=0.5,AD307&lt;=9.5),2,IF(AD307=10,"NORMA",IF(AND(AD307&gt;=10.5,AD307&lt;=20),3,IF(AND(AD307&gt;=20.5,AD307&lt;=40),4,""))))))</f>
        <v>2</v>
      </c>
      <c r="AG307" s="9" t="n">
        <v>7</v>
      </c>
      <c r="AH307" s="10" t="str">
        <f aca="false">IF(AG307="","",IF(AND(AG307&gt;=0,AG307&lt;=4),"0 a 4",IF(AND(AG307&gt;=4.5,AG307&lt;=8.5),"4,5 a 8,5",IF(AG307=9,"9",IF(AND(AG307&gt;=9.5,AG307&lt;=13),"9,5 a 13",IF(AND(AG307&gt;=13.5,AG307&lt;=25),"13,5 a 25","Fuera de rango"))))))</f>
        <v>4,5 a 8,5</v>
      </c>
      <c r="AI307" s="10" t="n">
        <f aca="false">IF(AH307="","",IF(AH307="0 a 4",1,IF(AH307="4,5 a 8,5",2,IF(AH307="9","NORMA",IF(AH307="9,5 a 13",3,IF(AH307="13,5 a 25",4,""))))))</f>
        <v>2</v>
      </c>
      <c r="AJ307" s="9" t="n">
        <v>4</v>
      </c>
      <c r="AK307" s="10" t="str">
        <f aca="false">IF(AJ307="","",IF(AND(AJ307&gt;=-15,AJ307&lt;=-10.5),"-15 a -10,5",IF(AND(AJ307&gt;=-10,AJ307&lt;=-4),"-10 a -4",IF(AND(AJ307&gt;=-4.5,AJ307&lt;=0),"-4,5 a 0",IF(AND(AJ307&gt;=0.5,AJ307&lt;=4.5),"0,5 a 4,5",IF(AJ307=5,"5",IF(AND(AJ307&gt;=5.5,AJ307&lt;=10),"5,5 a 10",IF(AND(AJ307&gt;=10.5,AJ307&lt;=20),"10,5 a 20","Fuera de rango"))))))))</f>
        <v>0,5 a 4,5</v>
      </c>
      <c r="AL307" s="11" t="n">
        <f aca="false">IF(AK307="","",IF(AK307="-15 a -10,5",1,IF(AK307="-10 a -4",2,IF(AK307="-4,5 a 0",3,IF(AK307="0,5 a 4,5",4,IF(AK307="5","NORMA",IF(AK307="5,5 a 10",5,IF(AK307="10,5 a 20",6,"Error"))))))))</f>
        <v>4</v>
      </c>
      <c r="AM307" s="9" t="n">
        <v>2</v>
      </c>
      <c r="AN307" s="10" t="str">
        <f aca="false">IF(AM307="","",IF(AND(AM307&gt;=-7.5,AM307&lt;=-5.5),"-7,5 a -5,5",IF(AND(AM307&gt;=-5,AM307&lt;=-3),"-5 a -3",IF(AND(AM307&gt;=-2.5,AM307&lt;=-0.5),"-2,5 a -0,5",IF(AM307=0,"0,00",IF(AND(AM307&gt;=0.5,AM307&lt;=2.5),"0,5 a 2,5",IF(AND(AM307&gt;=3,AM307&lt;=5),"3 a 5",IF(AND(AM307&gt;=5.5,AM307&lt;=7.5),"5,5 a 7,5",IF(AND(AM307&gt;=8,AM307&lt;=10),"8 a 10","Fuera de rango")))))))))</f>
        <v>0,5 a 2,5</v>
      </c>
      <c r="AO307" s="11" t="n">
        <f aca="false">IF(AN307="","",IF(AN307="-7,5 a -5,5",1,IF(AN307="-5 a -3",2,IF(AN307="-2,5 a -0,5",3,IF(AN307="0,00","NORMA",IF(AN307="0,5 a 2,5",4,IF(AN307="3 a 5",5,IF(AN307="5,5 a 7,5",6,IF(AN307="8 a 10",7,"Error")))))))))</f>
        <v>4</v>
      </c>
      <c r="AP307" s="9" t="n">
        <v>-7</v>
      </c>
      <c r="AQ307" s="10" t="str">
        <f aca="false">IF(AP307="","",IF(AND(AP307&gt;=-20,AP307&lt;=-9.5),"-20 a -9,5",IF(AND(AP307&gt;=-9,AP307&lt;=-6.5),"-9 a -6,5",IF(AP307=-6,"-6",IF(AND(AP307&gt;=-5.5,AP307&lt;=-3),"-5,5 a -3",IF(AND(AP307&gt;=-2.5,AP307&lt;=0),"-2,5 a 0",IF(AND(AP307&gt;=0.5,AP307&lt;=3),"0,5 a 3",IF(AND(AP307&gt;=3.5,AP307&lt;=6),"3,5 a 6",IF(AND(AP307&gt;=6.5,AP307&lt;=9),"6,5 a 9",IF(AND(AP307&gt;=9.5,AP307&lt;=20),"9,5 a 20","Fuera de rango"))))))))))</f>
        <v>-9 a -6,5</v>
      </c>
      <c r="AR307" s="11" t="n">
        <f aca="false">IF(AQ307="","",IF(AQ307="-20 a -9,5",1,IF(AQ307="-9 a -6,5",2,IF(AQ307="-6","NORMA",IF(AQ307="-5,5 a -3",3,IF(AQ307="-2,5 a 0",4,IF(AQ307="0,5 a 3",5,IF(AQ307="3,5 a 6",6,IF(AQ307="6,5 a 9",7,IF(AQ307="9,5 a 20",8,""))))))))))</f>
        <v>2</v>
      </c>
      <c r="AS307" s="9" t="n">
        <v>-1</v>
      </c>
      <c r="AT307" s="10" t="str">
        <f aca="false">IF(AS307="","",IF(AND(AS307&gt;=-16,AS307&lt;=-14),"-16 a -14",IF(AND(AS307&gt;=-13.5,AS307&lt;=-11.5),"-13,5 a -11,5",IF(AND(AS307&gt;=-11,AS307&lt;=-9),"-11 a -9",IF(AND(AS307&gt;=-8.5,AS307&lt;=-6.5),"-8,5 a -6,5",IF(AND(AS307&gt;=-6,AS307&lt;=-4),"-6 a -4",IF(AND(AS307&gt;=-3.5,AS307&lt;=-1.5),"-3,5 a -1,5",IF(AND(AS307&gt;=-1,AS307&lt;=1),"-1 a 1",IF(AND(AS307&gt;=1.5,AS307&lt;=3.5),"1,5 a 3,5",IF(AND(AS307&gt;=4,AS307&lt;=6),"4 a 6",IF(AND(AS307&gt;=6.5,AS307&lt;=8.5),"6,5 a 8,5",IF(AND(AS307&gt;=9,AS307&lt;=11),"9 a 11",IF(AND(AS307&gt;=11.5,AS307&lt;=13.5),"11,5 a 13,5",IF(AND(AS307&gt;=14,AS307&lt;=16),"14 a 16",IF(AND(AS307&gt;=16.5,AS307&lt;=18.5),"16,5 a 18,5",IF(AND(AS307&gt;=19,AS307&lt;=21),"19 a 21","Fuera de rango"))))))))))))))))</f>
        <v>-1 a 1</v>
      </c>
      <c r="AU307" s="11" t="n">
        <f aca="false" t="array" ref="AU307">IF(AT307="","",_xlfn.IFS(AT307="-16 a -14",1,AT307="-13,5 a -11,5",2,AT307="-11 a -9",3,AT307="-8,5 a -6,5",4,AT307="-6 a -4",5,AT307="-3,5 a -1,5",6,AT307="-1 a 1",7,AT307="1,5 a 3,5",8,AT307="4 a 6","NORMA",AT307="6,5 a 8,5",9,AT307="9 a 11",10,AT307="11,5 a 13,5",11,AT307="14 a 16",12,AT307="16,5 a 18,5",13,AT307="19 a 21",14,TRUE(),""))</f>
        <v>7</v>
      </c>
      <c r="AV307" s="9" t="n">
        <v>0.5</v>
      </c>
      <c r="AW307" s="10" t="str">
        <f aca="false">IF(AV307="","",IF(AND(AV307&gt;=-1,AV307&lt;=-0.5),"-1 a -0,5",IF(AND(AV307&gt;-0.5,AV307&lt;=0),"De -0,5 a 0",IF(AND(AV307&gt;=0.25,AV307&lt;=0.75),"0,25 a 0,75",IF(AND(AV307&gt;=1,AV307&lt;=1.5),"1 a 1,5",IF(AND(AV307&gt;=1.75,AV307&lt;=2.25),"1,75 a 2,25",IF(AND(AV307&gt;=2.5,AV307&lt;=3),"2,5 a 3",IF(AND(AV307&gt;=3.25,AV307&lt;=3.75),"3,25 a 3,75","Fuera de rango"))))))))</f>
        <v>0,25 a 0,75</v>
      </c>
      <c r="AX307" s="10" t="str">
        <f aca="false">IF(AW307="","",IF(OR(AW307="-1 a -0,5",AW307="-1 a -0.5"),1,IF(OR(AW307="De -0,5 a 0",AW307="-0,5 a 0",AW307="De -0.5 a 0"),2,IF(OR(AW307="0,25 a 0,75",AW307="0.25 a 0.75"),"NORMA",IF(OR(AW307="1 a 1,5",AW307="1 a 1.5"),3,IF(OR(AW307="1,75 a 2,25",AW307="1.75 a 2.25"),4,IF(OR(AW307="2,5 a 3",AW307="2.5 a 3"),5,IF(OR(AW307="3,25 a 3,75",AW307="3.25 a 3.75"),6,""))))))))</f>
        <v>NORMA</v>
      </c>
      <c r="AY307" s="9" t="n">
        <v>-9</v>
      </c>
      <c r="AZ307" s="10" t="str">
        <f aca="false">IF(AY307="","",IF(AND(AY307&gt;=-20,AY307&lt;=-9.5),"-20 a -9,5",IF(AND(AY307&gt;=-9,AY307&lt;=-6.5),"-9 a -6,5",IF(AY307=-6,"-6",IF(AND(AY307&gt;=-5.5,AY307&lt;=-3),"-5,5 a -3",IF(AND(AY307&gt;=-2.5,AY307&lt;=0),"-2,5 a 0",IF(AND(AY307&gt;=0.5,AY307&lt;=3),"0,5 a 3",IF(AND(AY307&gt;=3.5,AY307&lt;=6),"3,5 a 6","Fuera de rango"))))))))</f>
        <v>-9 a -6,5</v>
      </c>
      <c r="BA307" s="11" t="n">
        <f aca="false">IF(AZ307="","",IF(AZ307="-20 a -9,5",1,IF(AZ307="-9 a -6,5",2,IF(AZ307="-6","NORMA",IF(AZ307="-5,5 a -3",3,IF(AZ307="-2,5 a 0",4,IF(AZ307="0,5 a 3",5,IF(AZ307="3,5 a 6",6,""))))))))</f>
        <v>2</v>
      </c>
      <c r="BB307" s="9" t="n">
        <v>0</v>
      </c>
      <c r="BC307" s="10" t="str">
        <f aca="false" t="array" ref="BC307">IF(BB307="","",_xlfn.IFS(AND(BB307&gt;=0,BB307&lt;=2),"0 a 2",AND(BB307&gt;=2.5,BB307&lt;=4.5),"2,5 a 4,5",AND(BB307&gt;=5,BB307&lt;=7),"5 a 7",AND(BB307&gt;=7.5,BB307&lt;=9.5),"7,5 a 9,5",AND(BB307&gt;=10,BB307&lt;=12),"10 a 12",AND(BB307&gt;=12.5,BB307&lt;=14.5),"12,5 a 14,5",BB307=15,"15",AND(BB307&gt;=15.5,BB307&lt;=17.5),"15,5 a 17,5",AND(BB307&gt;=18,BB307&lt;=20),"18 a 20",AND(BB307&gt;=20.5,BB307&lt;=22.5),"20,5 a 22,5",AND(BB307&gt;=23,BB307&lt;=25),"23 a 25",TRUE(),"Fuera de rango"))</f>
        <v>0 a 2</v>
      </c>
      <c r="BD307" s="11" t="n">
        <f aca="false" t="array" ref="BD307">IF(BC307="","",_xlfn.IFS(BC307="0 a 2",1,BC307="2,5 a 4,5",2,BC307="5 a 7",3,BC307="7,5 a 9,5",4,BC307="10 a 12",5,BC307="12,5 a 14,5",6,BC307="15","NORMA",BC307="15,5 a 17,5",7,BC307="18 a 20",8,BC307="20,5 a 22,5",9,BC307="23 a 25",10,TRUE(),"Fuera de rango"))</f>
        <v>1</v>
      </c>
      <c r="BE307" s="9" t="n">
        <v>-10</v>
      </c>
      <c r="BF307" s="10" t="str">
        <f aca="false">IF(BE307="","",IF(AND(BE307&gt;=-20,BE307&lt;=-10),"-20 a -10",IF(AND(BE307&gt;=-9.5,BE307&lt;=0.5),"-9,5 a 0,5",IF(AND(BE307&gt;=1,BE307&lt;=11),"1 a 11",IF(AND(BE307&gt;=11.5,BE307&lt;=20.5),"11,5 a 20,5",IF(BE307=21,"21",IF(AND(BE307&gt;=21.5,BE307&lt;=31.5),"21,5 a 31,5",IF(AND(BE307&gt;=32,BE307&lt;=42),"32 a 42","Fuera de rango"))))))))</f>
        <v>-20 a -10</v>
      </c>
      <c r="BG307" s="11" t="n">
        <f aca="false">IF(BF307="","",IF(BF307="-20 a -10",1,IF(BF307="-9,5 a 0,5",2,IF(BF307="1 a 11",3,IF(BF307="11,5 a 20,5",4,IF(BF307="21","NORMA",IF(BF307="21,5 a 31,5",5,IF(BF307="32 a 42",6,""))))))))</f>
        <v>1</v>
      </c>
      <c r="BH307" s="9" t="n">
        <v>-1</v>
      </c>
      <c r="BI307" s="10" t="str">
        <f aca="false">IF(BH307="","",IF(AND(BH307&gt;=-20,BH307&lt;=-15),"-20 a -15",IF(AND(BH307&gt;=-14.5,BH307&lt;=-9.5),"-14,5 a -9,5",IF(AND(BH307&gt;=-9,BH307&lt;=-4),"-9 a -4",IF(AND(BH307&gt;=-3.5,BH307&lt;=2.5),"-3,5 a 2,5",IF(AND(BH307&gt;=3,BH307&lt;=8),"3 a 8",IF(AND(BH307&gt;=8.5,BH307&lt;=14.5),"8,5 a 14,5",IF(BH307=15,"15",IF(AND(BH307&gt;=15.5,BH307&lt;=20.5),"15,5 a 20,5",IF(AND(BH307&gt;=21,BH307&lt;=26),"21 a 26","Fuera de rango"))))))))))</f>
        <v>-3,5 a 2,5</v>
      </c>
      <c r="BJ307" s="11" t="n">
        <f aca="false">IF(BI307="","",IF(BI307="-20 a -15",1,IF(BI307="-14,5 a -9,5",2,IF(BI307="-9 a -4",3,IF(BI307="-3,5 a 2,5",4,IF(BI307="3 a 8",5,IF(BI307="8,5 a 14,5",6,IF(BI307="15","NORMA",IF(BI307="15,5 a 20,5",7,IF(BI307="21 a 26",8,IF(BI307="26,5 a 31,5",9,"")))))))))))</f>
        <v>4</v>
      </c>
      <c r="BK307" s="9" t="n">
        <v>0</v>
      </c>
      <c r="BL307" s="10" t="str">
        <f aca="false">IF(BK307="","",IF(AND(BK307&gt;=0,BK307&lt;=2),"0 - 2",IF(AND(BK307&gt;=2.5,BK307&lt;=4.5),"2,5 - 4,5",IF(AND(BK307&gt;=5,BK307&lt;=7),"5 - 7",IF(AND(BK307&gt;=7.5,BK307&lt;=9.5),"7,5 - 9,5",IF(AND(BK307&gt;=10,BK307&lt;=12),"10 - 12",IF(AND(BK307&gt;=12.5,BK307&lt;=13.5),"12,5 - 13,5",IF(BK307=14,"14",IF(AND(BK307&gt;=14.5,BK307&lt;=16.5),"14,5 - 16,5",IF(AND(BK307&gt;=17,BK307&lt;=19),"17 - 19",IF(AND(BK307&gt;=19.5,BK307&lt;=21.5),"19,5 - 21,5",IF(AND(BK307&gt;=22,BK307&lt;=24),"22 - 24",IF(AND(BK307&gt;=24.5,BK307&lt;=26.5),"24,5 - 26,5",IF(AND(BK307&gt;=27,BK307&lt;=29),"27 - 29",IF(AND(BK307&gt;=29.5,BK307&lt;=30),"29,5 - 30","Fuera de rango")))))))))))))))</f>
        <v>0 - 2</v>
      </c>
      <c r="BM307" s="11" t="n">
        <f aca="false">IF(BL307="","",IF(BL307="0 - 2",1,IF(BL307="2,5 - 4,5",2,IF(BL307="5 - 7",3,IF(BL307="7,5 - 9,5",4,IF(BL307="10 - 12",5,IF(BL307="12,5 - 13,5",6,IF(BL307="14","NORMA",IF(BL307="14,5 - 16,5",7,IF(BL307="17 - 19",8,IF(BL307="19,5 - 21,5",9,IF(BL307="22 - 24",10,IF(BL307="24,5 - 26,5",11,IF(BL307="27 - 29",12,IF(BL307="29,5 - 30",13,"")))))))))))))))</f>
        <v>1</v>
      </c>
      <c r="BN307" s="9" t="n">
        <v>19</v>
      </c>
      <c r="BO307" s="11" t="str">
        <f aca="false">IF(BN307="","",IF(AND(BN307&gt;=-20,BN307&lt;=-10),"-20 a -10",IF(AND(BN307&gt;=-9.5,BN307&lt;=0.5),"-9,5 a 0,5",IF(AND(BN307&gt;=1,BN307&lt;=11),"1 a 11",IF(AND(BN307&gt;=11.5,BN307&lt;=21.5),"11,5 a 21,5",IF(BN307=22,"22",IF(AND(BN307&gt;=22.5,BN307&lt;=32.5),"22,5 a 32,5",IF(AND(BN307&gt;=33,BN307&lt;=43),"33 a 43","Fuera de rango"))))))))</f>
        <v>11,5 a 21,5</v>
      </c>
      <c r="BP307" s="11" t="n">
        <f aca="false">IF(BO307="","",IF(BO307="-20 a -10",1,IF(BO307="-9,5 a 0,5",2,IF(BO307="1 a 11",3,IF(BO307="11,5 a 21,5",4,IF(BO307="22","NORMA",IF(BO307="22,5 a 32,5",5,IF(BO307="33 a 43",6,""))))))))</f>
        <v>4</v>
      </c>
      <c r="BQ307" s="9" t="n">
        <v>16</v>
      </c>
      <c r="BR307" s="10" t="str">
        <f aca="false">IF(BQ307="","",IF(AND(BQ307&gt;=-20,BQ307&lt;=-15),"-20 a -15",IF(AND(BQ307&gt;=-14.5,BQ307&lt;=-9.5),"-14,5 a -9,5",IF(AND(BQ307&gt;=-9,BQ307&lt;=-4),"-9 a -4",IF(AND(BQ307&gt;=-3.5,BQ307&lt;=2.5),"-3,5 a 2,5",IF(AND(BQ307&gt;=3,BQ307&lt;=8),"3 a 8",IF(AND(BQ307&gt;=8.5,BQ307&lt;=13.5),"8,5 a 13,5",IF(AND(BQ307&gt;=14,BQ307&lt;=17.5),"14 a 17,5",IF(BQ307=18,"18",IF(AND(BQ307&gt;=18.5,BQ307&lt;=23.5),"18,5 a 23,5",IF(AND(BQ307&gt;=24,BQ307&lt;=29),"24 a 29",IF(AND(BQ307&gt;=29.5,BQ307&lt;=34.5),"29,5 a 34,5",IF(AND(BQ307&gt;=35,BQ307&lt;=40),"35 a 40","Fuera de rango")))))))))))))</f>
        <v>14 a 17,5</v>
      </c>
      <c r="BS307" s="11" t="n">
        <f aca="false">IF(BR307="","",IF(BR307="-20 a -15",1,IF(BR307="-14,5 a -9,5",2,IF(BR307="-9 a -4",3,IF(BR307="-3,5 a 2,5",4,IF(BR307="3 a 8",5,IF(BR307="8,5 a 13,5",6,IF(BR307="14 a 17,5",7,IF(BR307="18","NORMA",IF(BR307="18,5 a 23,5",8,IF(BR307="24 a 29",9,IF(BR307="29,5 a 34,5",10,IF(BR307="35 a 40",11,"")))))))))))))</f>
        <v>7</v>
      </c>
      <c r="BT307" s="9" t="n">
        <v>0</v>
      </c>
      <c r="BU307" s="10" t="str">
        <f aca="false">IF(BT307="","",IF(AND(BT307&gt;=-20,BT307&lt;=-18),"-20 a -18",IF(AND(BT307&gt;=-17.5,BT307&lt;=-15.5),"-17,5 a -15,5",IF(AND(BT307&gt;=-15,BT307&lt;=-13),"-15 a -13",IF(AND(BT307&gt;=-12.5,BT307&lt;=-10.5),"-12,5 a -10,5",IF(AND(BT307&gt;=-10,BT307&lt;=-8),"-10 a -8",IF(AND(BT307&gt;=-7.5,BT307&lt;=-5.5),"-7,5 a -5,5",IF(AND(BT307&gt;=-5,BT307&lt;=-3),"-5 a -3",IF(AND(BT307&gt;=-2.5,BT307&lt;=-0.5),"-2,5 a -0,5",IF(BT307=0,"0",IF(AND(BT307&gt;=0.5,BT307&lt;=2.5),"0,5 a 2,5",IF(AND(BT307&gt;=3,BT307&lt;=5),"3 a 5",IF(AND(BT307&gt;=5.5,BT307&lt;=7.5),"5,5 a 7,5",IF(AND(BT307&gt;=8,BT307&lt;=10),"8 a 10",IF(AND(BT307&gt;=10.5,BT307&lt;=12.5),"10,5 a 12,5",IF(AND(BT307&gt;=13,BT307&lt;=15),"13 a 15",IF(AND(BT307&gt;=15.5,BT307&lt;=17.5),"15,5 a 17,5",IF(AND(BT307&gt;=18,BT307&lt;=20),"18 a 20","Fuera de rango"))))))))))))))))))</f>
        <v>0</v>
      </c>
      <c r="BV307" s="11" t="str">
        <f aca="false">IF(BT307="","",IF(BT307=0,"NORMA",IF(AND(BT307&gt;=-20,BT307&lt;=-18),2,IF(AND(BT307&gt;=-17.5,BT307&lt;=-15.5),2,IF(AND(BT307&gt;=-15,BT307&lt;=-13),3,IF(AND(BT307&gt;=-12.5,BT307&lt;=-10.5),4,IF(AND(BT307&gt;=-10,BT307&lt;=-8),5,IF(AND(BT307&gt;=-7.5,BT307&lt;=-5.5),6,IF(AND(BT307&gt;=-5,BT307&lt;=-3),7,IF(AND(BT307&gt;=-2.5,BT307&lt;=-0.5),8,IF(AND(BT307&gt;=0.5,BT307&lt;=2.5),9,IF(AND(BT307&gt;=3,BT307&lt;=5),10,IF(AND(BT307&gt;=5.5,BT307&lt;=7.5),11,IF(AND(BT307&gt;=8,BT307&lt;=10),12,IF(AND(BT307&gt;=10.5,BT307&lt;=12.5),13,IF(AND(BT307&gt;=13,BT307&lt;=15),14,IF(AND(BT307&gt;=15.5,BT307&lt;=17.5),15,IF(AND(BT307&gt;=18,BT307&lt;=20),16,"Fuera de rango"))))))))))))))))))</f>
        <v>NORMA</v>
      </c>
      <c r="BW307" s="9" t="n">
        <v>-4.25</v>
      </c>
      <c r="BX307" s="10" t="n">
        <f aca="false">18.5- (0.3*H307)</f>
        <v>5</v>
      </c>
      <c r="BY307" s="10" t="n">
        <f aca="false">(BW307)-(BX307)</f>
        <v>-9.25</v>
      </c>
      <c r="BZ307" s="10" t="str">
        <f aca="false">IF(BY307="","",IF(BY307&lt;-27.5,"De -30 a -28",IF(BY307&lt;-25,"De -27,5 a -25,5",IF(BY307&lt;-22.5,"De -25 a -23",IF(BY307&lt;-20,"De -22,5 a -20,5",IF(BY307&lt;-17.5,"De -20 a -18",IF(BY307&lt;-15,"De -17,5 a -15,5",IF(BY307&lt;-12.5,"De -15 a -13",IF(BY307&lt;-10,"De -12,5 a -10,5",IF(BY307&lt;-7.5,"De -10 a -8",IF(BY307&lt;-5,"De -7,5 a -5,5",IF(BY307&lt;-2.5,"De -5 a -3",IF(BY307&lt;0,"De -2,5 a -0,5",IF(BY307&lt;2.5,"De 0 a 2",IF(BY307&lt;5,"De 2,5 a 4,5",IF(BY307&lt;7.5,"De 5 a 7",IF(BY307&lt;10,"De 7,5 a 9,5",IF(BY307&lt;12.5,"De 10 a 12",IF(BY307&lt;15,"De 12,5 a 14,5",IF(BY307&lt;17.5,"De 15 a 17",IF(BY307&lt;20,"De 17,5 a 19,5",IF(BY307&lt;22.5,"De 20 a 22",IF(BY307&lt;25,"De 22,5 a 24,5",IF(BY307&lt;27.5,"De 25 a 27","De 27,5 a 30"))))))))))))))))))))))))</f>
        <v>De -10 a -8</v>
      </c>
      <c r="CA307" s="12" t="n">
        <f aca="false">IF(BY307="","",IF(BY307&lt;=-28,1,IF(BY307&lt;=-25.5,2,IF(BY307&lt;=-23,3,IF(BY307&lt;=-20.5,4,IF(BY307&lt;=-18,5,IF(BY307&lt;=-15.5,6,IF(BY307&lt;=-13,7,IF(BY307&lt;=-10.5,8,IF(BY307&lt;=-8,9,IF(BY307&lt;=-5.5,10,IF(BY307&lt;=-3,11,IF(BY307&lt;=-0.5,12,IF(BY307&lt;=2,13,IF(BY307&lt;=4.5,14,IF(BY307&lt;=7,15,IF(BY307&lt;=9.5,16,IF(BY307&lt;=12,17,IF(BY307&lt;=14.5,18,IF(BY307&lt;=17,19,IF(BY307&lt;=19.5,20,IF(BY307&lt;=22,21,IF(BY307&lt;=24.5,22,IF(BY307&lt;=27,23,IF(BY307&lt;=30,24,"Fuera de rango")))))))))))))))))))))))))</f>
        <v>9</v>
      </c>
      <c r="CB307" s="9" t="n">
        <v>-4.75</v>
      </c>
      <c r="CC307" s="10" t="n">
        <f aca="false">18.5- (0.3*H307)</f>
        <v>5</v>
      </c>
      <c r="CD307" s="10" t="n">
        <f aca="false">(CB307)-(CC307)</f>
        <v>-9.75</v>
      </c>
      <c r="CE307" s="10" t="str">
        <f aca="false">IF(CD307="","",IF(CD307&lt;-27.5,"De -30 a -28",IF(CD307&lt;-25,"De -27,5 a -25,5",IF(CD307&lt;-22.5,"De -25 a -23",IF(CD307&lt;-20,"De -22,5 a -20,5",IF(CD307&lt;-17.5,"De -20 a -18",IF(CD307&lt;-15,"De -17,5 a -15,5",IF(CD307&lt;-12.5,"De -15 a -13",IF(CD307&lt;-10,"De -12,5 a -10,5",IF(CD307&lt;-7.5,"De -10 a -8",IF(CD307&lt;-5,"De -7,5 a -5,5",IF(CD307&lt;-2.5,"De -5 a -3",IF(CD307&lt;0,"De -2,5 a -0,5",IF(CD307&lt;=2,"De 0 a 2",IF(CD307&lt;=4.5,"De 2,5 a 4,5",IF(CD307&lt;=7,"De 5 a 7",IF(CD307&lt;=9.5,"De 7,5 a 9,5",IF(CD307&lt;=12,"De 10 a 12",IF(CD307&lt;=14.5,"De 12,5 a 14,5",IF(CD307&lt;=17,"De 15 a 17",IF(CD307&lt;=19.5,"De 17,5 a 19,5",IF(CD307&lt;=22,"De 20 a 22",IF(CD307&lt;=24.5,"De 22,5 a 24,5",IF(CD307&lt;=27,"De 25 a 27","De 27,5 a 30"))))))))))))))))))))))))</f>
        <v>De -10 a -8</v>
      </c>
      <c r="CF307" s="12" t="n">
        <f aca="false">IF(CD307="","",IF(CD307&lt;-27.5,1,IF(CD307&lt;-25,2,IF(CD307&lt;-22.5,3,IF(CD307&lt;-20,4,IF(CD307&lt;-17.5,5,IF(CD307&lt;-15,6,IF(CD307&lt;-12.5,7,IF(CD307&lt;-10,8,IF(CD307&lt;-7.5,9,IF(CD307&lt;-5,10,IF(CD307&lt;-2.5,11,IF(CD307&lt;0,12,IF(CD307&lt;2.5,13,IF(CD307&lt;5,14,IF(CD307&lt;7.5,15,IF(CD307&lt;10,16,IF(CD307&lt;12.5,17,IF(CD307&lt;15,18,IF(CD307&lt;17.5,19,IF(CD307&lt;20,20,IF(CD307&lt;22.5,21,IF(CD307&lt;25,22,IF(CD307&lt;27.5,23,24))))))))))))))))))))))))</f>
        <v>9</v>
      </c>
      <c r="CG307" s="9" t="n">
        <v>-2.75</v>
      </c>
      <c r="CH307" s="10" t="str">
        <f aca="false">IF(CG307="","",IF(AND(CG307&gt;=-10,CG307&lt;=-9.5),"-10 a -9,5",IF(AND(CG307&gt;-9.5,CG307&lt;=-8.5),"-9 a -8,5",IF(AND(CG307&gt;-8.5,CG307&lt;=-7.5),"-8 a -7,5",IF(AND(CG307&gt;-7.5,CG307&lt;=-6.5),"-7 a -6,5",IF(AND(CG307&gt;-6.5,CG307&lt;=-5.5),"-6 a -5,5",IF(AND(CG307&gt;-5.5,CG307&lt;=-4.5),"-5 a -4,5",IF(AND(CG307&gt;-4.5,CG307&lt;=-3.5),"-4 a -3,5",IF(AND(CG307&gt;-3.5,CG307&lt;=-2.5),"-3 a -2,5",IF(CG307=-2.25,"-2,25",IF(AND(CG307&gt;-2.5,CG307&lt;=-1.5),"-2 a -1,5",IF(AND(CG307&gt;-1.5,CG307&lt;=-0.5),"-1 a -0,5",IF(AND(CG307&gt;-0.5,CG307&lt;=0.5),"0 a 0,5",IF(AND(CG307&gt;0.5,CG307&lt;=1.5),"1 a 1,5",IF(AND(CG307&gt;1.5,CG307&lt;=2.5),"2 a 2,5",IF(AND(CG307&gt;2.5,CG307&lt;=3.5),"3 a 3,5",IF(AND(CG307&gt;3.5,CG307&lt;=4.5),"4 a 4,5",IF(AND(CG307&gt;4.5,CG307&lt;=5.5),"5 a 5,5",IF(AND(CG307&gt;5.5,CG307&lt;=6.5),"6 a 6,5",IF(AND(CG307&gt;6.5,CG307&lt;=7.5),"7 a 7,5",IF(AND(CG307&gt;7.5,CG307&lt;=8.5),"8 a 8,5",IF(AND(CG307&gt;8.5,CG307&lt;=9.5),"9 a 9,5",IF(CG307&gt;=10,"10","Fuera de rango")))))))))))))))))))))))</f>
        <v>-3 a -2,5</v>
      </c>
      <c r="CI307" s="11" t="n">
        <f aca="false">IF(CG307="","",IF(CG307=-2.25,"NORMA",IF(CG307&lt;=-9.5,1,IF(CG307&lt;=-8.5,2,IF(CG307&lt;=-7.5,3,IF(CG307&lt;=-6.5,4,IF(CG307&lt;=-5.5,5,IF(CG307&lt;=-4.5,6,IF(CG307&lt;=-3.5,7,IF(CG307&lt;=-2.5,8,IF(CG307&lt;=-1.5,9,IF(CG307&lt;=-0.5,10,IF(CG307&lt;=0.5,11,IF(CG307&lt;=1.5,12,IF(CG307&lt;=2.5,13,IF(CG307&lt;=3.5,14,IF(CG307&lt;=4.5,15,IF(CG307&lt;=5.5,16,IF(CG307&lt;=6.5,17,IF(CG307&lt;=7.5,18,IF(CG307&lt;=8.5,19,IF(CG307&lt;=9.5,20,IF(CG307=10,21,"Fuera de rango")))))))))))))))))))))))</f>
        <v>8</v>
      </c>
      <c r="CJ307" s="9" t="n">
        <v>1.75</v>
      </c>
      <c r="CK307" s="10" t="str">
        <f aca="false">IF(CJ307="","",IF(AND(CJ307&gt;=-6,CJ307&lt;=-5.5),"-6 a -5,5",IF(AND(CJ307&gt;-5.5,CJ307&lt;=-4.5),"-5 a -4,5",IF(AND(CJ307&gt;-4.5,CJ307&lt;=-3.5),"-4 a -3,5",IF(AND(CJ307&gt;-3.5,CJ307&lt;=-2.5),"-3 a -2,5",IF(AND(CJ307&gt;-2.5,CJ307&lt;=-1.5),"-2 a -1,5",IF(AND(CJ307&gt;-1.5,CJ307&lt;=-0.5),"-1 a -0,5",IF(AND(CJ307&gt;-0.5,CJ307&lt;=0.5),"0 a 0,5",IF(AND(CJ307&gt;0.5,CJ307&lt;=1.5),"1 a 1,5",IF(AND(CJ307&gt;1.5,CJ307&lt;2.5),"2",IF(AND(CJ307&gt;=2.5,CJ307&lt;=3),"2,5 a 3",IF(AND(CJ307&gt;3,CJ307&lt;=4),"3,5 a 4",IF(AND(CJ307&gt;4,CJ307&lt;=5),"4,5 a 5",IF(AND(CJ307&gt;5,CJ307&lt;=6),"5,5 a 6",IF(AND(CJ307&gt;6,CJ307&lt;=7),"6,5 a 7",IF(AND(CJ307&gt;7,CJ307&lt;=8),"7,5 a 8",IF(AND(CJ307&gt;8,CJ307&lt;=9.5),"8,5 a 9,5",IF(CJ307=10,"10","Fuera de rango"))))))))))))))))))</f>
        <v>2</v>
      </c>
      <c r="CL307" s="11" t="str">
        <f aca="false">IF(CK307="","",IF(OR(CK307="-6 a -5,5",CK307="-6 - -5,5"),1,IF(OR(CK307="-5 a -4,5",CK307="-5 - -4,5"),2,IF(OR(CK307="-4 a -3,5",CK307="-4 - -3,5"),3,IF(OR(CK307="-3 a -2,5",CK307="-3 - -2,5"),4,IF(OR(CK307="-2 a -1,5",CK307="-2 - -1,5"),5,IF(OR(CK307="-1 a -0,5",CK307="-1 - -0,5"),6,IF(OR(CK307="0 a 0,5",CK307="0 - 0,5"),7,IF(OR(CK307="1 a 1,5",CK307="1 - 1,5"),8,IF(CK307="2","NORMA",IF(OR(CK307="2,5 a 3",CK307="2,5 - 3"),9,IF(OR(CK307="3,5 a 4",CK307="3,5 - 4"),10,IF(OR(CK307="4,5 a 5",CK307="4,5 - 5"),11,IF(OR(CK307="5,5 a 6",CK307="5,5 - 6"),12,IF(OR(CK307="6,5 a 7",CK307="6,5 - 7"),13,IF(OR(CK307="7,5 a 8",CK307="7,5 - 8"),14,IF(OR(CK307="8,5 a 9",CK307="8,5 - 9,5",CK307="9 a 9,5"),15,IF(CK307="10",15,IF(OR(CK307="0,5 a 1",CK307="0,5 - 1"),7,"Fuera de rango")))))))))))))))))))</f>
        <v>NORMA</v>
      </c>
      <c r="CN307" s="10" t="str">
        <f aca="false">IF(CM307=0,"0", " ")</f>
        <v>0</v>
      </c>
      <c r="CO307" s="10" t="str">
        <f aca="false">IF(CM307&gt;0,"EME"," ")</f>
        <v> </v>
      </c>
      <c r="CQ307" s="10" t="str">
        <f aca="false">IF(CP307&gt;0,"0", " ")</f>
        <v> </v>
      </c>
      <c r="CR307" s="10" t="str">
        <f aca="false">IF(CP307&gt;0,"EME"," ")</f>
        <v> </v>
      </c>
      <c r="CS307" s="9" t="n">
        <v>0</v>
      </c>
      <c r="CT307" s="10" t="str">
        <f aca="false">IF(CS307&gt;0,"1", " ")</f>
        <v> </v>
      </c>
      <c r="CU307" s="10" t="str">
        <f aca="false">IF(CS307&gt;0,"HIP"," ")</f>
        <v> </v>
      </c>
      <c r="CV307" s="9" t="n">
        <v>0</v>
      </c>
      <c r="CW307" s="10" t="str">
        <f aca="false">IF(CV307&gt;0,"1", " ")</f>
        <v> </v>
      </c>
      <c r="CX307" s="10" t="str">
        <f aca="false">IF(CV307&gt;0,"HIP"," ")</f>
        <v> </v>
      </c>
      <c r="CY307" s="9" t="n">
        <v>-11.5</v>
      </c>
      <c r="DB307" s="9" t="n">
        <v>-10</v>
      </c>
      <c r="DC307" s="11" t="str">
        <f aca="false">IF(DB307&lt;0,"2"," ")</f>
        <v>2</v>
      </c>
      <c r="DD307" s="11" t="str">
        <f aca="false">IF(DB307&lt;0,"MIO"," ")</f>
        <v>MIO</v>
      </c>
      <c r="DE307" s="9" t="n">
        <v>-1</v>
      </c>
      <c r="DF307" s="10" t="str">
        <f aca="false">IF(DE307&lt;0,"3"," ")</f>
        <v>3</v>
      </c>
      <c r="DG307" s="10" t="str">
        <f aca="false">IF(DE307&lt;0,"AST"," ")</f>
        <v>AST</v>
      </c>
      <c r="DH307" s="9" t="n">
        <v>-1</v>
      </c>
      <c r="DI307" s="10" t="str">
        <f aca="false">IF(DH307&lt;0,"3"," ")</f>
        <v>3</v>
      </c>
      <c r="DJ307" s="10" t="str">
        <f aca="false">IF(DH307&lt;0,"AST"," ")</f>
        <v>AST</v>
      </c>
      <c r="DK307" s="9" t="n">
        <v>0</v>
      </c>
      <c r="DL307" s="10" t="str">
        <f aca="false">IF(DK307&gt;0,"4"," ")</f>
        <v> </v>
      </c>
      <c r="DM307" s="10" t="str">
        <f aca="false">IF(DK307&gt;0,"PRE"," ")</f>
        <v> </v>
      </c>
      <c r="DN307" s="9" t="n">
        <v>0</v>
      </c>
      <c r="DO307" s="10" t="str">
        <f aca="false">IF(DN307&gt;0,"4"," ")</f>
        <v> </v>
      </c>
      <c r="DP307" s="10" t="str">
        <f aca="false">IF(DN307&gt;0,"PRE"," ")</f>
        <v> </v>
      </c>
      <c r="DS307" s="12" t="str">
        <f aca="false">CONCATENATE(CO307,CU307,DA307,DG307,DM307)</f>
        <v>  AST </v>
      </c>
      <c r="DT307" s="10" t="e">
        <f aca="false" t="array" ref="DT307">_xlfn.IFS(DS307="EME    ","0", DS307=" HIP   ","1", DS307="  MIO  ","2", DS307="   AST ","3", DS307="    PRE","4", DS307="EME   PRE","5", DS307=" HIP  PRE","6", DS307=" HIP AST ","7", DS307="  MIO PRE","8", DS307="  MIOAST ","9", DS307="   ASTPRE","10",DS307=" HIP ASTPRE","11", DS307="  MIOASTPRE","12", DS307="     ","0")</f>
        <v>#N/A</v>
      </c>
      <c r="DV307" s="1" t="e">
        <f aca="false" t="array" ref="DV307">_xlfn.IFS(DU307="SI","2", DU307="NO","1")</f>
        <v>#N/A</v>
      </c>
      <c r="DX307" s="11" t="str">
        <f aca="false">IF(DW307=0,"1","2")</f>
        <v>1</v>
      </c>
      <c r="DY307" s="11" t="str">
        <f aca="false" t="array" ref="DY307">_xlfn.IFS(DW307=0,"0", DW307=0.25, "1", DW307=0.5,"2", DW307=0.75,"3", DW307=1,"4",DW307=1.25,"5", DW307=1.5,"6", DW307=1.75,"7", DW307=2,"8")</f>
        <v>0</v>
      </c>
      <c r="EA307" s="11" t="str">
        <f aca="false">IF(DZ307=0,"1","2")</f>
        <v>1</v>
      </c>
      <c r="EB307" s="11" t="str">
        <f aca="false" t="array" ref="EB307">_xlfn.IFS(DZ307=0,"0", DZ307=0.25, "1", DZ307=0.5,"2", DZ307=0.75,"3", DZ307=1,"4",DZ307=1.25,"5", DZ307=1.5,"6", DZ307=1.75,"7", DZ307=2,"8")</f>
        <v>0</v>
      </c>
      <c r="ED307" s="10" t="str">
        <f aca="false">IF(EC307=0,"1","2")</f>
        <v>1</v>
      </c>
      <c r="EE307" s="11" t="str">
        <f aca="false" t="array" ref="EE307">_xlfn.IFS(EC307=0,"0", EC307=-0.25, "1", EC307=-0.5,"2", EC307=-0.75,"3", EC307=-1,"4",EC307=-1.25,"5", EC307=-1.5,"6", EC307=-1.75,"7", EC307=-2,"8", EC307=-2.25,"9",EC307=-2.5,"10", EC307=-2.75,"11", EC307=-3,"12", EC307=-3.25,"13", EC307=-3.5,"14", EC307=-3.75,"15",EC307=-4,"16")</f>
        <v>0</v>
      </c>
      <c r="EG307" s="10" t="str">
        <f aca="false">IF(EF307=0,"1","2")</f>
        <v>1</v>
      </c>
      <c r="EH307" s="11" t="str">
        <f aca="false" t="array" ref="EH307">_xlfn.IFS(EF307=0,"0", EF307=-0.25, "1", EF307=-0.5,"2", EF307=-0.75,"3", EF307=-1,"4",EF307=-1.25,"5", EF307=-1.5,"6", EF307=-1.75,"7", EF307=-2,"8", EF307=-2.25,"9",EF307=-2.5,"10", EF307=-2.75,"11", EF307=-3,"12", EF307=-3.25,"13", EF307=-3.5,"14", EF307=-3.75,"15",EF307=-4,"16")</f>
        <v>0</v>
      </c>
      <c r="EJ307" s="11" t="str">
        <f aca="false">IF(EI307=0,"1","2")</f>
        <v>1</v>
      </c>
      <c r="EK307" s="11" t="str">
        <f aca="false" t="array" ref="EK307">_xlfn.IFS(EI307=0,"0", EI307=-0.25, "1", EI307=-0.5,"2", EI307=-0.75,"3", EI307=-1,"4",EI307=-1.25,"5", EI307=-1.5,"6", EI307=-1.75,"7", EI307=-2,"8", EI307=-2.25,"9", EI307=-2.25,"9",EI307=-2.5,"10", EI307=-2.75,"11", EI307=-3,"12", EI307=-3.25,"13", EI307=-3.5,"14", EI307=-3.75,"15",EI307=-4,"16", EI307=0.25, "17", EI307=0.5, "18")</f>
        <v>0</v>
      </c>
      <c r="EM307" s="11" t="str">
        <f aca="false">IF(EL307=0,"1","2")</f>
        <v>1</v>
      </c>
      <c r="EN307" s="11" t="str">
        <f aca="false" t="array" ref="EN307">_xlfn.IFS(EL307=0.25,"17",EL307=0.5,"18", EL307=0,"0", EL307=-0.25, "1", EL307=-0.5,"2", EL307=-0.75,"3", EL307=-1,"4",EL307=-1.25,"5", EL307=-1.5,"6", EL307=-1.75,"7", EL307=-2,"8",EL307= -2.25,"9",EL307=-2.5,"10",EL307= -2.75,"11",EL307= -3,"12",EL307= -3.25,"13",EL307= -3.5,"14",EL307= -3.75,"15",EL307=-4,"16")</f>
        <v>0</v>
      </c>
      <c r="EP307" s="11" t="str">
        <f aca="false">IF(EO307=0,"1","2")</f>
        <v>1</v>
      </c>
      <c r="EQ307" s="11" t="str">
        <f aca="false" t="array" ref="EQ307">_xlfn.IFS(EO307=0,"0", EO307=0.25, "1", EO307=0.5,"2", EO307=0.75,"3", EO307=1,"4",EO307=1.25,"5", EO307=1.5,"6", EO307=1.75,"7", EO307=2,"8", EO307=2.25,"9", EO307=2.25,"9",EO307=2.5,"10", EO307=2.75,"11", EO307=3,"12", EO307=3.25,"13", EO307=3.5,"14", EO307=3.75,"15",EO307=4,"16", EO307=-0.25, "17", bq=-0.5, "18")</f>
        <v>0</v>
      </c>
      <c r="ES307" s="11" t="str">
        <f aca="false">IF(ER307=0,"1","2")</f>
        <v>1</v>
      </c>
      <c r="ET307" s="11" t="str">
        <f aca="false" t="array" ref="ET307">_xlfn.IFS(ER307=0,"0", ER307=0.25, "1", ER307=0.5,"2", ER307=0.75,"3", ER307=1,"4",ER307=1.25,"5", ER307=1.5,"6", ER307=1.75,"7", ER307=2,"8", ER307=2.25,"9", ER307=2.25,"9",ER307=2.5,"10", ER307=2.75,"11", ER307=3,"12", ER307=3.25,"13", ER307=3.5,"14", ER307=3.75,"15",ER307=4,"16", ER307=-0.25, "17", bq=-0.5, "18")</f>
        <v>0</v>
      </c>
      <c r="EV307" s="14" t="e">
        <f aca="false">VLOOKUP(EU307,LEYENDA!$G$2:$H$8,2,TRUE())</f>
        <v>#N/A</v>
      </c>
      <c r="EW307" s="14" t="e">
        <f aca="false" t="array" ref="EW307">_xlfn.IFS(EV307="0-5","1", EV307="6-12","2", EV307="13-18","3", EV307="19-24","4", EV307="25-36","5", EV307="37-48","6", EV307="49-60","7")</f>
        <v>#N/A</v>
      </c>
    </row>
    <row r="308" customFormat="false" ht="13.5" hidden="false" customHeight="false" outlineLevel="0" collapsed="false">
      <c r="A308" s="1" t="n">
        <v>75</v>
      </c>
      <c r="B308" s="32" t="n">
        <v>6</v>
      </c>
      <c r="C308" s="33" t="n">
        <v>45859</v>
      </c>
      <c r="D308" s="6"/>
      <c r="E308" s="5" t="str">
        <f aca="false">VLOOKUP(A308,'286'!$A$3:$J$6279,10,FALSE())</f>
        <v>BARREDA VELÁZQUEZ, RAFAEL</v>
      </c>
      <c r="F308" s="4" t="str">
        <f aca="false">VLOOKUP(A308,'286'!$A$3:$I$1768,3,FALSE())</f>
        <v>BAVERA</v>
      </c>
      <c r="G308" s="6" t="n">
        <f aca="false">VLOOKUP(A308,'286'!$A$3:$I$1768,4,FALSE())</f>
        <v>27221</v>
      </c>
      <c r="H308" s="7" t="n">
        <f aca="false">YEAR(C308)-YEAR(G308)</f>
        <v>51</v>
      </c>
      <c r="I308" s="1" t="str">
        <f aca="false">VLOOKUP(H308,LEYENDA!$C$2:$D$6,2,TRUE())</f>
        <v>41-60</v>
      </c>
      <c r="J308" s="5" t="str">
        <f aca="false">VLOOKUP(A308,'286'!$A$3:$I$1768,7,FALSE())</f>
        <v>H</v>
      </c>
      <c r="K308" s="8" t="n">
        <f aca="false">VLOOKUP(A308,'286'!$A$3:$I$1768,2,FALSE())</f>
        <v>0</v>
      </c>
      <c r="L308" s="4" t="str">
        <f aca="false">VLOOKUP(A308,'286'!$A$3:$I$1768,8,FALSE())</f>
        <v>D</v>
      </c>
      <c r="M308" s="4" t="str">
        <f aca="false">VLOOKUP(A308,'286'!$A$3:$I$1768,9,FALSE())</f>
        <v>D</v>
      </c>
      <c r="N308" s="8" t="str">
        <f aca="false">IF(R308=O308, "MISMA","CONTRARIA")</f>
        <v>MISMA</v>
      </c>
      <c r="O308" s="8" t="str">
        <f aca="false" t="array" ref="O308">_xlfn.IFS(L308="D","1", L308="I","2")</f>
        <v>1</v>
      </c>
      <c r="P308" s="8" t="e">
        <f aca="false" t="array" ref="P308">_xlfn.IFS(K308="OD","1", K308="OI","2")</f>
        <v>#N/A</v>
      </c>
      <c r="Q308" s="1" t="str">
        <f aca="false" t="array" ref="Q308">_xlfn.IFS(J308="M","1", J308="H","2")</f>
        <v>2</v>
      </c>
      <c r="R308" s="8" t="str">
        <f aca="false" t="array" ref="R308">_xlfn.IFS(M308="D","1", M308="I","2")</f>
        <v>1</v>
      </c>
      <c r="S308" s="1" t="str">
        <f aca="false" t="array" ref="S308">_xlfn.IFS(N308="CONTRARIA", "1",N308= "MISMA","2")</f>
        <v>2</v>
      </c>
      <c r="T308" s="1" t="str">
        <f aca="false" t="array" ref="T308">_xlfn.IFS(I308="0-12","1", I308="13-24","2", I308="25-40","3", I308="41-60","4", I308="61-100","5")</f>
        <v>4</v>
      </c>
      <c r="U308" s="9" t="n">
        <v>-5</v>
      </c>
      <c r="V308" s="1" t="str">
        <f aca="false">IF(U308="","",IF(AND(U308&gt;=-9,U308&lt;=-6.5),"-9 a -6,5",IF(AND(U308&gt;=-6,U308&lt;=-3.5),"-6 a -3,5",IF(AND(U308&gt;=-3,U308&lt;=-1),"-3 a -1",IF(U308=-0.5,"-0,5",IF(AND(U308&gt;=0,U308&lt;=2.5),"0 a 2,5",IF(AND(U308&gt;=3,U308&lt;=5.5),"3 a 5,5",IF(AND(U308&gt;=6,U308&lt;=8.5),"6 a 8,5",IF(AND(U308&gt;=9,U308&lt;=20),"9 a 20","Fuera de rango")))))))))</f>
        <v>-6 a -3,5</v>
      </c>
      <c r="W308" s="11" t="n">
        <f aca="false">IF(V308="","",IF(V308="-9 a -6,5",2,IF(V308="-6 a -3,5",3,IF(V308="-3 a -1",4,IF(V308="-0,5","NORMA",IF(V308="0 a 2,5",5,IF(V308="3 a 5,5",6,IF(V308="6 a 8,5",7,IF(V308="9 a 20",8,"Fuera de rango")))))))))</f>
        <v>3</v>
      </c>
      <c r="X308" s="9" t="n">
        <v>0</v>
      </c>
      <c r="Y308" s="11" t="str">
        <f aca="false">IF(X308="","",IF(AND(X308&gt;=0,X308&lt;=4),"0 a 4",IF(AND(X308&gt;=4.5,X308&lt;=8.5),"4,5 a 8,5",IF(X308=9,"9",IF(AND(X308&gt;=9.5,X308&lt;=13),"9,5 a 13",IF(AND(X308&gt;=13.5,X308&lt;=20),"13,5 a 20",IF(AND(X308&gt;=20.5,X308&lt;=35),"20,5 a 35","Fuera de rango")))))))</f>
        <v>0 a 4</v>
      </c>
      <c r="Z308" s="11" t="n">
        <f aca="false">IF(Y308="","",IF(Y308="0 a 4",1,IF(Y308="4,5 a 8,5",2,IF(Y308="9","NORMA",IF(Y308="9,5 a 13",3,IF(Y308="13,5 a 20",4,IF(Y308="20,5 a 35",5,"Fuera de rango")))))))</f>
        <v>1</v>
      </c>
      <c r="AA308" s="9" t="n">
        <v>13</v>
      </c>
      <c r="AB308" s="10" t="str">
        <f aca="false">IF(AA308="","",IF(AND(AA308&gt;=0,AA308&lt;=9),"0 a 9",IF(AND(AA308&gt;=9.5,AA308&lt;=18.5),"9,5 a 18,5",IF(AA308=19,"19",IF(AND(AA308&gt;=19.5,AA308&lt;=28),"19,5 a 28",IF(AND(AA308&gt;=28.5,AA308&lt;=40),"28,5 a 40","Fuera de rango"))))))</f>
        <v>9,5 a 18,5</v>
      </c>
      <c r="AC308" s="11" t="n">
        <f aca="false" t="array" ref="AC308">_xlfn.IFS(AB308="","",AB308="0 a 9",1,AB308="9,5 a 18,5",2,AB308="19","NORMA",AB308="19,5 a 28",3,AB308="28,5 a 40",4,TRUE(),"Fuera de rango")</f>
        <v>2</v>
      </c>
      <c r="AD308" s="9" t="n">
        <v>5</v>
      </c>
      <c r="AE308" s="10" t="str">
        <f aca="false">IF(AD308="","",IF(AND(AD308&gt;=-10,AD308&lt;=0),"De -10 a 0",IF(AND(AD308&gt;=0.5,AD308&lt;=9.5),"0,5 a 9,5",IF(AD308=10,"10",IF(AND(AD308&gt;=10.5,AD308&lt;=20),"10,5 a 20",IF(AND(AD308&gt;=20.5,AD308&lt;=40),"20,5 a 40","Fuera de rango"))))))</f>
        <v>0,5 a 9,5</v>
      </c>
      <c r="AF308" s="12" t="n">
        <f aca="false">IF(AD308="","",IF(AND(AD308&gt;=-10,AD308&lt;=0),1,IF(AND(AD308&gt;=0.5,AD308&lt;=9.5),2,IF(AD308=10,"NORMA",IF(AND(AD308&gt;=10.5,AD308&lt;=20),3,IF(AND(AD308&gt;=20.5,AD308&lt;=40),4,""))))))</f>
        <v>2</v>
      </c>
      <c r="AG308" s="9" t="n">
        <v>11</v>
      </c>
      <c r="AH308" s="10" t="str">
        <f aca="false">IF(AG308="","",IF(AND(AG308&gt;=0,AG308&lt;=4),"0 a 4",IF(AND(AG308&gt;=4.5,AG308&lt;=8.5),"4,5 a 8,5",IF(AG308=9,"9",IF(AND(AG308&gt;=9.5,AG308&lt;=13),"9,5 a 13",IF(AND(AG308&gt;=13.5,AG308&lt;=25),"13,5 a 25","Fuera de rango"))))))</f>
        <v>9,5 a 13</v>
      </c>
      <c r="AI308" s="10" t="n">
        <f aca="false">IF(AH308="","",IF(AH308="0 a 4",1,IF(AH308="4,5 a 8,5",2,IF(AH308="9","NORMA",IF(AH308="9,5 a 13",3,IF(AH308="13,5 a 25",4,""))))))</f>
        <v>3</v>
      </c>
      <c r="AJ308" s="9" t="n">
        <v>9</v>
      </c>
      <c r="AK308" s="10" t="str">
        <f aca="false">IF(AJ308="","",IF(AND(AJ308&gt;=-15,AJ308&lt;=-10.5),"-15 a -10,5",IF(AND(AJ308&gt;=-10,AJ308&lt;=-4),"-10 a -4",IF(AND(AJ308&gt;=-4.5,AJ308&lt;=0),"-4,5 a 0",IF(AND(AJ308&gt;=0.5,AJ308&lt;=4.5),"0,5 a 4,5",IF(AJ308=5,"5",IF(AND(AJ308&gt;=5.5,AJ308&lt;=10),"5,5 a 10",IF(AND(AJ308&gt;=10.5,AJ308&lt;=20),"10,5 a 20","Fuera de rango"))))))))</f>
        <v>5,5 a 10</v>
      </c>
      <c r="AL308" s="11" t="n">
        <f aca="false">IF(AK308="","",IF(AK308="-15 a -10,5",1,IF(AK308="-10 a -4",2,IF(AK308="-4,5 a 0",3,IF(AK308="0,5 a 4,5",4,IF(AK308="5","NORMA",IF(AK308="5,5 a 10",5,IF(AK308="10,5 a 20",6,"Error"))))))))</f>
        <v>5</v>
      </c>
      <c r="AM308" s="9" t="n">
        <v>0</v>
      </c>
      <c r="AN308" s="10" t="str">
        <f aca="false">IF(AM308="","",IF(AND(AM308&gt;=-7.5,AM308&lt;=-5.5),"-7,5 a -5,5",IF(AND(AM308&gt;=-5,AM308&lt;=-3),"-5 a -3",IF(AND(AM308&gt;=-2.5,AM308&lt;=-0.5),"-2,5 a -0,5",IF(AM308=0,"0,00",IF(AND(AM308&gt;=0.5,AM308&lt;=2.5),"0,5 a 2,5",IF(AND(AM308&gt;=3,AM308&lt;=5),"3 a 5",IF(AND(AM308&gt;=5.5,AM308&lt;=7.5),"5,5 a 7,5",IF(AND(AM308&gt;=8,AM308&lt;=10),"8 a 10","Fuera de rango")))))))))</f>
        <v>0,00</v>
      </c>
      <c r="AO308" s="11" t="str">
        <f aca="false">IF(AN308="","",IF(AN308="-7,5 a -5,5",1,IF(AN308="-5 a -3",2,IF(AN308="-2,5 a -0,5",3,IF(AN308="0,00","NORMA",IF(AN308="0,5 a 2,5",4,IF(AN308="3 a 5",5,IF(AN308="5,5 a 7,5",6,IF(AN308="8 a 10",7,"Error")))))))))</f>
        <v>NORMA</v>
      </c>
      <c r="AP308" s="9" t="n">
        <v>-13</v>
      </c>
      <c r="AQ308" s="10" t="str">
        <f aca="false">IF(AP308="","",IF(AND(AP308&gt;=-20,AP308&lt;=-9.5),"-20 a -9,5",IF(AND(AP308&gt;=-9,AP308&lt;=-6.5),"-9 a -6,5",IF(AP308=-6,"-6",IF(AND(AP308&gt;=-5.5,AP308&lt;=-3),"-5,5 a -3",IF(AND(AP308&gt;=-2.5,AP308&lt;=0),"-2,5 a 0",IF(AND(AP308&gt;=0.5,AP308&lt;=3),"0,5 a 3",IF(AND(AP308&gt;=3.5,AP308&lt;=6),"3,5 a 6",IF(AND(AP308&gt;=6.5,AP308&lt;=9),"6,5 a 9",IF(AND(AP308&gt;=9.5,AP308&lt;=20),"9,5 a 20","Fuera de rango"))))))))))</f>
        <v>-20 a -9,5</v>
      </c>
      <c r="AR308" s="11" t="n">
        <f aca="false">IF(AQ308="","",IF(AQ308="-20 a -9,5",1,IF(AQ308="-9 a -6,5",2,IF(AQ308="-6","NORMA",IF(AQ308="-5,5 a -3",3,IF(AQ308="-2,5 a 0",4,IF(AQ308="0,5 a 3",5,IF(AQ308="3,5 a 6",6,IF(AQ308="6,5 a 9",7,IF(AQ308="9,5 a 20",8,""))))))))))</f>
        <v>1</v>
      </c>
      <c r="AS308" s="9" t="n">
        <v>2</v>
      </c>
      <c r="AT308" s="10" t="str">
        <f aca="false">IF(AS308="","",IF(AND(AS308&gt;=-16,AS308&lt;=-14),"-16 a -14",IF(AND(AS308&gt;=-13.5,AS308&lt;=-11.5),"-13,5 a -11,5",IF(AND(AS308&gt;=-11,AS308&lt;=-9),"-11 a -9",IF(AND(AS308&gt;=-8.5,AS308&lt;=-6.5),"-8,5 a -6,5",IF(AND(AS308&gt;=-6,AS308&lt;=-4),"-6 a -4",IF(AND(AS308&gt;=-3.5,AS308&lt;=-1.5),"-3,5 a -1,5",IF(AND(AS308&gt;=-1,AS308&lt;=1),"-1 a 1",IF(AND(AS308&gt;=1.5,AS308&lt;=3.5),"1,5 a 3,5",IF(AND(AS308&gt;=4,AS308&lt;=6),"4 a 6",IF(AND(AS308&gt;=6.5,AS308&lt;=8.5),"6,5 a 8,5",IF(AND(AS308&gt;=9,AS308&lt;=11),"9 a 11",IF(AND(AS308&gt;=11.5,AS308&lt;=13.5),"11,5 a 13,5",IF(AND(AS308&gt;=14,AS308&lt;=16),"14 a 16",IF(AND(AS308&gt;=16.5,AS308&lt;=18.5),"16,5 a 18,5",IF(AND(AS308&gt;=19,AS308&lt;=21),"19 a 21","Fuera de rango"))))))))))))))))</f>
        <v>1,5 a 3,5</v>
      </c>
      <c r="AU308" s="11" t="n">
        <f aca="false" t="array" ref="AU308">IF(AT308="","",_xlfn.IFS(AT308="-16 a -14",1,AT308="-13,5 a -11,5",2,AT308="-11 a -9",3,AT308="-8,5 a -6,5",4,AT308="-6 a -4",5,AT308="-3,5 a -1,5",6,AT308="-1 a 1",7,AT308="1,5 a 3,5",8,AT308="4 a 6","NORMA",AT308="6,5 a 8,5",9,AT308="9 a 11",10,AT308="11,5 a 13,5",11,AT308="14 a 16",12,AT308="16,5 a 18,5",13,AT308="19 a 21",14,TRUE(),""))</f>
        <v>8</v>
      </c>
      <c r="AV308" s="9" t="n">
        <v>1.75</v>
      </c>
      <c r="AW308" s="10" t="str">
        <f aca="false">IF(AV308="","",IF(AND(AV308&gt;=-1,AV308&lt;=-0.5),"-1 a -0,5",IF(AND(AV308&gt;-0.5,AV308&lt;=0),"De -0,5 a 0",IF(AND(AV308&gt;=0.25,AV308&lt;=0.75),"0,25 a 0,75",IF(AND(AV308&gt;=1,AV308&lt;=1.5),"1 a 1,5",IF(AND(AV308&gt;=1.75,AV308&lt;=2.25),"1,75 a 2,25",IF(AND(AV308&gt;=2.5,AV308&lt;=3),"2,5 a 3",IF(AND(AV308&gt;=3.25,AV308&lt;=3.75),"3,25 a 3,75","Fuera de rango"))))))))</f>
        <v>1,75 a 2,25</v>
      </c>
      <c r="AX308" s="10" t="n">
        <f aca="false">IF(AW308="","",IF(OR(AW308="-1 a -0,5",AW308="-1 a -0.5"),1,IF(OR(AW308="De -0,5 a 0",AW308="-0,5 a 0",AW308="De -0.5 a 0"),2,IF(OR(AW308="0,25 a 0,75",AW308="0.25 a 0.75"),"NORMA",IF(OR(AW308="1 a 1,5",AW308="1 a 1.5"),3,IF(OR(AW308="1,75 a 2,25",AW308="1.75 a 2.25"),4,IF(OR(AW308="2,5 a 3",AW308="2.5 a 3"),5,IF(OR(AW308="3,25 a 3,75",AW308="3.25 a 3.75"),6,""))))))))</f>
        <v>4</v>
      </c>
      <c r="AY308" s="9" t="n">
        <v>-13</v>
      </c>
      <c r="AZ308" s="10" t="str">
        <f aca="false">IF(AY308="","",IF(AND(AY308&gt;=-20,AY308&lt;=-9.5),"-20 a -9,5",IF(AND(AY308&gt;=-9,AY308&lt;=-6.5),"-9 a -6,5",IF(AY308=-6,"-6",IF(AND(AY308&gt;=-5.5,AY308&lt;=-3),"-5,5 a -3",IF(AND(AY308&gt;=-2.5,AY308&lt;=0),"-2,5 a 0",IF(AND(AY308&gt;=0.5,AY308&lt;=3),"0,5 a 3",IF(AND(AY308&gt;=3.5,AY308&lt;=6),"3,5 a 6","Fuera de rango"))))))))</f>
        <v>-20 a -9,5</v>
      </c>
      <c r="BA308" s="11" t="n">
        <f aca="false">IF(AZ308="","",IF(AZ308="-20 a -9,5",1,IF(AZ308="-9 a -6,5",2,IF(AZ308="-6","NORMA",IF(AZ308="-5,5 a -3",3,IF(AZ308="-2,5 a 0",4,IF(AZ308="0,5 a 3",5,IF(AZ308="3,5 a 6",6,""))))))))</f>
        <v>1</v>
      </c>
      <c r="BB308" s="9" t="n">
        <v>0</v>
      </c>
      <c r="BC308" s="10" t="str">
        <f aca="false" t="array" ref="BC308">IF(BB308="","",_xlfn.IFS(AND(BB308&gt;=0,BB308&lt;=2),"0 a 2",AND(BB308&gt;=2.5,BB308&lt;=4.5),"2,5 a 4,5",AND(BB308&gt;=5,BB308&lt;=7),"5 a 7",AND(BB308&gt;=7.5,BB308&lt;=9.5),"7,5 a 9,5",AND(BB308&gt;=10,BB308&lt;=12),"10 a 12",AND(BB308&gt;=12.5,BB308&lt;=14.5),"12,5 a 14,5",BB308=15,"15",AND(BB308&gt;=15.5,BB308&lt;=17.5),"15,5 a 17,5",AND(BB308&gt;=18,BB308&lt;=20),"18 a 20",AND(BB308&gt;=20.5,BB308&lt;=22.5),"20,5 a 22,5",AND(BB308&gt;=23,BB308&lt;=25),"23 a 25",TRUE(),"Fuera de rango"))</f>
        <v>0 a 2</v>
      </c>
      <c r="BD308" s="11" t="n">
        <f aca="false" t="array" ref="BD308">IF(BC308="","",_xlfn.IFS(BC308="0 a 2",1,BC308="2,5 a 4,5",2,BC308="5 a 7",3,BC308="7,5 a 9,5",4,BC308="10 a 12",5,BC308="12,5 a 14,5",6,BC308="15","NORMA",BC308="15,5 a 17,5",7,BC308="18 a 20",8,BC308="20,5 a 22,5",9,BC308="23 a 25",10,TRUE(),"Fuera de rango"))</f>
        <v>1</v>
      </c>
      <c r="BE308" s="9" t="n">
        <v>18</v>
      </c>
      <c r="BF308" s="10" t="str">
        <f aca="false">IF(BE308="","",IF(AND(BE308&gt;=-20,BE308&lt;=-10),"-20 a -10",IF(AND(BE308&gt;=-9.5,BE308&lt;=0.5),"-9,5 a 0,5",IF(AND(BE308&gt;=1,BE308&lt;=11),"1 a 11",IF(AND(BE308&gt;=11.5,BE308&lt;=20.5),"11,5 a 20,5",IF(BE308=21,"21",IF(AND(BE308&gt;=21.5,BE308&lt;=31.5),"21,5 a 31,5",IF(AND(BE308&gt;=32,BE308&lt;=42),"32 a 42","Fuera de rango"))))))))</f>
        <v>11,5 a 20,5</v>
      </c>
      <c r="BG308" s="11" t="n">
        <f aca="false">IF(BF308="","",IF(BF308="-20 a -10",1,IF(BF308="-9,5 a 0,5",2,IF(BF308="1 a 11",3,IF(BF308="11,5 a 20,5",4,IF(BF308="21","NORMA",IF(BF308="21,5 a 31,5",5,IF(BF308="32 a 42",6,""))))))))</f>
        <v>4</v>
      </c>
      <c r="BH308" s="9" t="n">
        <v>3</v>
      </c>
      <c r="BI308" s="10" t="str">
        <f aca="false">IF(BH308="","",IF(AND(BH308&gt;=-20,BH308&lt;=-15),"-20 a -15",IF(AND(BH308&gt;=-14.5,BH308&lt;=-9.5),"-14,5 a -9,5",IF(AND(BH308&gt;=-9,BH308&lt;=-4),"-9 a -4",IF(AND(BH308&gt;=-3.5,BH308&lt;=2.5),"-3,5 a 2,5",IF(AND(BH308&gt;=3,BH308&lt;=8),"3 a 8",IF(AND(BH308&gt;=8.5,BH308&lt;=14.5),"8,5 a 14,5",IF(BH308=15,"15",IF(AND(BH308&gt;=15.5,BH308&lt;=20.5),"15,5 a 20,5",IF(AND(BH308&gt;=21,BH308&lt;=26),"21 a 26","Fuera de rango"))))))))))</f>
        <v>3 a 8</v>
      </c>
      <c r="BJ308" s="11" t="n">
        <f aca="false">IF(BI308="","",IF(BI308="-20 a -15",1,IF(BI308="-14,5 a -9,5",2,IF(BI308="-9 a -4",3,IF(BI308="-3,5 a 2,5",4,IF(BI308="3 a 8",5,IF(BI308="8,5 a 14,5",6,IF(BI308="15","NORMA",IF(BI308="15,5 a 20,5",7,IF(BI308="21 a 26",8,IF(BI308="26,5 a 31,5",9,"")))))))))))</f>
        <v>5</v>
      </c>
      <c r="BK308" s="9" t="n">
        <v>0</v>
      </c>
      <c r="BL308" s="10" t="str">
        <f aca="false">IF(BK308="","",IF(AND(BK308&gt;=0,BK308&lt;=2),"0 - 2",IF(AND(BK308&gt;=2.5,BK308&lt;=4.5),"2,5 - 4,5",IF(AND(BK308&gt;=5,BK308&lt;=7),"5 - 7",IF(AND(BK308&gt;=7.5,BK308&lt;=9.5),"7,5 - 9,5",IF(AND(BK308&gt;=10,BK308&lt;=12),"10 - 12",IF(AND(BK308&gt;=12.5,BK308&lt;=13.5),"12,5 - 13,5",IF(BK308=14,"14",IF(AND(BK308&gt;=14.5,BK308&lt;=16.5),"14,5 - 16,5",IF(AND(BK308&gt;=17,BK308&lt;=19),"17 - 19",IF(AND(BK308&gt;=19.5,BK308&lt;=21.5),"19,5 - 21,5",IF(AND(BK308&gt;=22,BK308&lt;=24),"22 - 24",IF(AND(BK308&gt;=24.5,BK308&lt;=26.5),"24,5 - 26,5",IF(AND(BK308&gt;=27,BK308&lt;=29),"27 - 29",IF(AND(BK308&gt;=29.5,BK308&lt;=30),"29,5 - 30","Fuera de rango")))))))))))))))</f>
        <v>0 - 2</v>
      </c>
      <c r="BM308" s="11" t="n">
        <f aca="false">IF(BL308="","",IF(BL308="0 - 2",1,IF(BL308="2,5 - 4,5",2,IF(BL308="5 - 7",3,IF(BL308="7,5 - 9,5",4,IF(BL308="10 - 12",5,IF(BL308="12,5 - 13,5",6,IF(BL308="14","NORMA",IF(BL308="14,5 - 16,5",7,IF(BL308="17 - 19",8,IF(BL308="19,5 - 21,5",9,IF(BL308="22 - 24",10,IF(BL308="24,5 - 26,5",11,IF(BL308="27 - 29",12,IF(BL308="29,5 - 30",13,"")))))))))))))))</f>
        <v>1</v>
      </c>
      <c r="BN308" s="9" t="n">
        <v>20</v>
      </c>
      <c r="BO308" s="11" t="str">
        <f aca="false">IF(BN308="","",IF(AND(BN308&gt;=-20,BN308&lt;=-10),"-20 a -10",IF(AND(BN308&gt;=-9.5,BN308&lt;=0.5),"-9,5 a 0,5",IF(AND(BN308&gt;=1,BN308&lt;=11),"1 a 11",IF(AND(BN308&gt;=11.5,BN308&lt;=21.5),"11,5 a 21,5",IF(BN308=22,"22",IF(AND(BN308&gt;=22.5,BN308&lt;=32.5),"22,5 a 32,5",IF(AND(BN308&gt;=33,BN308&lt;=43),"33 a 43","Fuera de rango"))))))))</f>
        <v>11,5 a 21,5</v>
      </c>
      <c r="BP308" s="11" t="n">
        <f aca="false">IF(BO308="","",IF(BO308="-20 a -10",1,IF(BO308="-9,5 a 0,5",2,IF(BO308="1 a 11",3,IF(BO308="11,5 a 21,5",4,IF(BO308="22","NORMA",IF(BO308="22,5 a 32,5",5,IF(BO308="33 a 43",6,""))))))))</f>
        <v>4</v>
      </c>
      <c r="BQ308" s="9" t="n">
        <v>19</v>
      </c>
      <c r="BR308" s="10" t="str">
        <f aca="false">IF(BQ308="","",IF(AND(BQ308&gt;=-20,BQ308&lt;=-15),"-20 a -15",IF(AND(BQ308&gt;=-14.5,BQ308&lt;=-9.5),"-14,5 a -9,5",IF(AND(BQ308&gt;=-9,BQ308&lt;=-4),"-9 a -4",IF(AND(BQ308&gt;=-3.5,BQ308&lt;=2.5),"-3,5 a 2,5",IF(AND(BQ308&gt;=3,BQ308&lt;=8),"3 a 8",IF(AND(BQ308&gt;=8.5,BQ308&lt;=13.5),"8,5 a 13,5",IF(AND(BQ308&gt;=14,BQ308&lt;=17.5),"14 a 17,5",IF(BQ308=18,"18",IF(AND(BQ308&gt;=18.5,BQ308&lt;=23.5),"18,5 a 23,5",IF(AND(BQ308&gt;=24,BQ308&lt;=29),"24 a 29",IF(AND(BQ308&gt;=29.5,BQ308&lt;=34.5),"29,5 a 34,5",IF(AND(BQ308&gt;=35,BQ308&lt;=40),"35 a 40","Fuera de rango")))))))))))))</f>
        <v>18,5 a 23,5</v>
      </c>
      <c r="BS308" s="11" t="n">
        <f aca="false">IF(BR308="","",IF(BR308="-20 a -15",1,IF(BR308="-14,5 a -9,5",2,IF(BR308="-9 a -4",3,IF(BR308="-3,5 a 2,5",4,IF(BR308="3 a 8",5,IF(BR308="8,5 a 13,5",6,IF(BR308="14 a 17,5",7,IF(BR308="18","NORMA",IF(BR308="18,5 a 23,5",8,IF(BR308="24 a 29",9,IF(BR308="29,5 a 34,5",10,IF(BR308="35 a 40",11,"")))))))))))))</f>
        <v>8</v>
      </c>
      <c r="BT308" s="9" t="n">
        <v>0</v>
      </c>
      <c r="BU308" s="10" t="str">
        <f aca="false">IF(BT308="","",IF(AND(BT308&gt;=-20,BT308&lt;=-18),"-20 a -18",IF(AND(BT308&gt;=-17.5,BT308&lt;=-15.5),"-17,5 a -15,5",IF(AND(BT308&gt;=-15,BT308&lt;=-13),"-15 a -13",IF(AND(BT308&gt;=-12.5,BT308&lt;=-10.5),"-12,5 a -10,5",IF(AND(BT308&gt;=-10,BT308&lt;=-8),"-10 a -8",IF(AND(BT308&gt;=-7.5,BT308&lt;=-5.5),"-7,5 a -5,5",IF(AND(BT308&gt;=-5,BT308&lt;=-3),"-5 a -3",IF(AND(BT308&gt;=-2.5,BT308&lt;=-0.5),"-2,5 a -0,5",IF(BT308=0,"0",IF(AND(BT308&gt;=0.5,BT308&lt;=2.5),"0,5 a 2,5",IF(AND(BT308&gt;=3,BT308&lt;=5),"3 a 5",IF(AND(BT308&gt;=5.5,BT308&lt;=7.5),"5,5 a 7,5",IF(AND(BT308&gt;=8,BT308&lt;=10),"8 a 10",IF(AND(BT308&gt;=10.5,BT308&lt;=12.5),"10,5 a 12,5",IF(AND(BT308&gt;=13,BT308&lt;=15),"13 a 15",IF(AND(BT308&gt;=15.5,BT308&lt;=17.5),"15,5 a 17,5",IF(AND(BT308&gt;=18,BT308&lt;=20),"18 a 20","Fuera de rango"))))))))))))))))))</f>
        <v>0</v>
      </c>
      <c r="BV308" s="11" t="str">
        <f aca="false">IF(BT308="","",IF(BT308=0,"NORMA",IF(AND(BT308&gt;=-20,BT308&lt;=-18),2,IF(AND(BT308&gt;=-17.5,BT308&lt;=-15.5),2,IF(AND(BT308&gt;=-15,BT308&lt;=-13),3,IF(AND(BT308&gt;=-12.5,BT308&lt;=-10.5),4,IF(AND(BT308&gt;=-10,BT308&lt;=-8),5,IF(AND(BT308&gt;=-7.5,BT308&lt;=-5.5),6,IF(AND(BT308&gt;=-5,BT308&lt;=-3),7,IF(AND(BT308&gt;=-2.5,BT308&lt;=-0.5),8,IF(AND(BT308&gt;=0.5,BT308&lt;=2.5),9,IF(AND(BT308&gt;=3,BT308&lt;=5),10,IF(AND(BT308&gt;=5.5,BT308&lt;=7.5),11,IF(AND(BT308&gt;=8,BT308&lt;=10),12,IF(AND(BT308&gt;=10.5,BT308&lt;=12.5),13,IF(AND(BT308&gt;=13,BT308&lt;=15),14,IF(AND(BT308&gt;=15.5,BT308&lt;=17.5),15,IF(AND(BT308&gt;=18,BT308&lt;=20),16,"Fuera de rango"))))))))))))))))))</f>
        <v>NORMA</v>
      </c>
      <c r="BW308" s="9" t="n">
        <v>-3.75</v>
      </c>
      <c r="BX308" s="10" t="n">
        <f aca="false">18.5- (0.3*H308)</f>
        <v>3.2</v>
      </c>
      <c r="BY308" s="10" t="n">
        <f aca="false">(BW308)-(BX308)</f>
        <v>-6.95</v>
      </c>
      <c r="BZ308" s="10" t="str">
        <f aca="false">IF(BY308="","",IF(BY308&lt;-27.5,"De -30 a -28",IF(BY308&lt;-25,"De -27,5 a -25,5",IF(BY308&lt;-22.5,"De -25 a -23",IF(BY308&lt;-20,"De -22,5 a -20,5",IF(BY308&lt;-17.5,"De -20 a -18",IF(BY308&lt;-15,"De -17,5 a -15,5",IF(BY308&lt;-12.5,"De -15 a -13",IF(BY308&lt;-10,"De -12,5 a -10,5",IF(BY308&lt;-7.5,"De -10 a -8",IF(BY308&lt;-5,"De -7,5 a -5,5",IF(BY308&lt;-2.5,"De -5 a -3",IF(BY308&lt;0,"De -2,5 a -0,5",IF(BY308&lt;2.5,"De 0 a 2",IF(BY308&lt;5,"De 2,5 a 4,5",IF(BY308&lt;7.5,"De 5 a 7",IF(BY308&lt;10,"De 7,5 a 9,5",IF(BY308&lt;12.5,"De 10 a 12",IF(BY308&lt;15,"De 12,5 a 14,5",IF(BY308&lt;17.5,"De 15 a 17",IF(BY308&lt;20,"De 17,5 a 19,5",IF(BY308&lt;22.5,"De 20 a 22",IF(BY308&lt;25,"De 22,5 a 24,5",IF(BY308&lt;27.5,"De 25 a 27","De 27,5 a 30"))))))))))))))))))))))))</f>
        <v>De -7,5 a -5,5</v>
      </c>
      <c r="CA308" s="12" t="n">
        <f aca="false">IF(BY308="","",IF(BY308&lt;=-28,1,IF(BY308&lt;=-25.5,2,IF(BY308&lt;=-23,3,IF(BY308&lt;=-20.5,4,IF(BY308&lt;=-18,5,IF(BY308&lt;=-15.5,6,IF(BY308&lt;=-13,7,IF(BY308&lt;=-10.5,8,IF(BY308&lt;=-8,9,IF(BY308&lt;=-5.5,10,IF(BY308&lt;=-3,11,IF(BY308&lt;=-0.5,12,IF(BY308&lt;=2,13,IF(BY308&lt;=4.5,14,IF(BY308&lt;=7,15,IF(BY308&lt;=9.5,16,IF(BY308&lt;=12,17,IF(BY308&lt;=14.5,18,IF(BY308&lt;=17,19,IF(BY308&lt;=19.5,20,IF(BY308&lt;=22,21,IF(BY308&lt;=24.5,22,IF(BY308&lt;=27,23,IF(BY308&lt;=30,24,"Fuera de rango")))))))))))))))))))))))))</f>
        <v>10</v>
      </c>
      <c r="CB308" s="9" t="n">
        <v>-3.75</v>
      </c>
      <c r="CC308" s="10" t="n">
        <f aca="false">18.5- (0.3*H308)</f>
        <v>3.2</v>
      </c>
      <c r="CD308" s="10" t="n">
        <f aca="false">(CB308)-(CC308)</f>
        <v>-6.95</v>
      </c>
      <c r="CE308" s="10" t="str">
        <f aca="false">IF(CD308="","",IF(CD308&lt;-27.5,"De -30 a -28",IF(CD308&lt;-25,"De -27,5 a -25,5",IF(CD308&lt;-22.5,"De -25 a -23",IF(CD308&lt;-20,"De -22,5 a -20,5",IF(CD308&lt;-17.5,"De -20 a -18",IF(CD308&lt;-15,"De -17,5 a -15,5",IF(CD308&lt;-12.5,"De -15 a -13",IF(CD308&lt;-10,"De -12,5 a -10,5",IF(CD308&lt;-7.5,"De -10 a -8",IF(CD308&lt;-5,"De -7,5 a -5,5",IF(CD308&lt;-2.5,"De -5 a -3",IF(CD308&lt;0,"De -2,5 a -0,5",IF(CD308&lt;=2,"De 0 a 2",IF(CD308&lt;=4.5,"De 2,5 a 4,5",IF(CD308&lt;=7,"De 5 a 7",IF(CD308&lt;=9.5,"De 7,5 a 9,5",IF(CD308&lt;=12,"De 10 a 12",IF(CD308&lt;=14.5,"De 12,5 a 14,5",IF(CD308&lt;=17,"De 15 a 17",IF(CD308&lt;=19.5,"De 17,5 a 19,5",IF(CD308&lt;=22,"De 20 a 22",IF(CD308&lt;=24.5,"De 22,5 a 24,5",IF(CD308&lt;=27,"De 25 a 27","De 27,5 a 30"))))))))))))))))))))))))</f>
        <v>De -7,5 a -5,5</v>
      </c>
      <c r="CF308" s="12" t="n">
        <f aca="false">IF(CD308="","",IF(CD308&lt;-27.5,1,IF(CD308&lt;-25,2,IF(CD308&lt;-22.5,3,IF(CD308&lt;-20,4,IF(CD308&lt;-17.5,5,IF(CD308&lt;-15,6,IF(CD308&lt;-12.5,7,IF(CD308&lt;-10,8,IF(CD308&lt;-7.5,9,IF(CD308&lt;-5,10,IF(CD308&lt;-2.5,11,IF(CD308&lt;0,12,IF(CD308&lt;2.5,13,IF(CD308&lt;5,14,IF(CD308&lt;7.5,15,IF(CD308&lt;10,16,IF(CD308&lt;12.5,17,IF(CD308&lt;15,18,IF(CD308&lt;17.5,19,IF(CD308&lt;20,20,IF(CD308&lt;22.5,21,IF(CD308&lt;25,22,IF(CD308&lt;27.5,23,24))))))))))))))))))))))))</f>
        <v>10</v>
      </c>
      <c r="CG308" s="9" t="n">
        <v>-2</v>
      </c>
      <c r="CH308" s="10" t="str">
        <f aca="false">IF(CG308="","",IF(AND(CG308&gt;=-10,CG308&lt;=-9.5),"-10 a -9,5",IF(AND(CG308&gt;-9.5,CG308&lt;=-8.5),"-9 a -8,5",IF(AND(CG308&gt;-8.5,CG308&lt;=-7.5),"-8 a -7,5",IF(AND(CG308&gt;-7.5,CG308&lt;=-6.5),"-7 a -6,5",IF(AND(CG308&gt;-6.5,CG308&lt;=-5.5),"-6 a -5,5",IF(AND(CG308&gt;-5.5,CG308&lt;=-4.5),"-5 a -4,5",IF(AND(CG308&gt;-4.5,CG308&lt;=-3.5),"-4 a -3,5",IF(AND(CG308&gt;-3.5,CG308&lt;=-2.5),"-3 a -2,5",IF(CG308=-2.25,"-2,25",IF(AND(CG308&gt;-2.5,CG308&lt;=-1.5),"-2 a -1,5",IF(AND(CG308&gt;-1.5,CG308&lt;=-0.5),"-1 a -0,5",IF(AND(CG308&gt;-0.5,CG308&lt;=0.5),"0 a 0,5",IF(AND(CG308&gt;0.5,CG308&lt;=1.5),"1 a 1,5",IF(AND(CG308&gt;1.5,CG308&lt;=2.5),"2 a 2,5",IF(AND(CG308&gt;2.5,CG308&lt;=3.5),"3 a 3,5",IF(AND(CG308&gt;3.5,CG308&lt;=4.5),"4 a 4,5",IF(AND(CG308&gt;4.5,CG308&lt;=5.5),"5 a 5,5",IF(AND(CG308&gt;5.5,CG308&lt;=6.5),"6 a 6,5",IF(AND(CG308&gt;6.5,CG308&lt;=7.5),"7 a 7,5",IF(AND(CG308&gt;7.5,CG308&lt;=8.5),"8 a 8,5",IF(AND(CG308&gt;8.5,CG308&lt;=9.5),"9 a 9,5",IF(CG308&gt;=10,"10","Fuera de rango")))))))))))))))))))))))</f>
        <v>-2 a -1,5</v>
      </c>
      <c r="CI308" s="11" t="n">
        <f aca="false">IF(CG308="","",IF(CG308=-2.25,"NORMA",IF(CG308&lt;=-9.5,1,IF(CG308&lt;=-8.5,2,IF(CG308&lt;=-7.5,3,IF(CG308&lt;=-6.5,4,IF(CG308&lt;=-5.5,5,IF(CG308&lt;=-4.5,6,IF(CG308&lt;=-3.5,7,IF(CG308&lt;=-2.5,8,IF(CG308&lt;=-1.5,9,IF(CG308&lt;=-0.5,10,IF(CG308&lt;=0.5,11,IF(CG308&lt;=1.5,12,IF(CG308&lt;=2.5,13,IF(CG308&lt;=3.5,14,IF(CG308&lt;=4.5,15,IF(CG308&lt;=5.5,16,IF(CG308&lt;=6.5,17,IF(CG308&lt;=7.5,18,IF(CG308&lt;=8.5,19,IF(CG308&lt;=9.5,20,IF(CG308=10,21,"Fuera de rango")))))))))))))))))))))))</f>
        <v>9</v>
      </c>
      <c r="CJ308" s="9" t="n">
        <v>1.25</v>
      </c>
      <c r="CK308" s="10" t="str">
        <f aca="false">IF(CJ308="","",IF(AND(CJ308&gt;=-6,CJ308&lt;=-5.5),"-6 a -5,5",IF(AND(CJ308&gt;-5.5,CJ308&lt;=-4.5),"-5 a -4,5",IF(AND(CJ308&gt;-4.5,CJ308&lt;=-3.5),"-4 a -3,5",IF(AND(CJ308&gt;-3.5,CJ308&lt;=-2.5),"-3 a -2,5",IF(AND(CJ308&gt;-2.5,CJ308&lt;=-1.5),"-2 a -1,5",IF(AND(CJ308&gt;-1.5,CJ308&lt;=-0.5),"-1 a -0,5",IF(AND(CJ308&gt;-0.5,CJ308&lt;=0.5),"0 a 0,5",IF(AND(CJ308&gt;0.5,CJ308&lt;=1.5),"1 a 1,5",IF(AND(CJ308&gt;1.5,CJ308&lt;2.5),"2",IF(AND(CJ308&gt;=2.5,CJ308&lt;=3),"2,5 a 3",IF(AND(CJ308&gt;3,CJ308&lt;=4),"3,5 a 4",IF(AND(CJ308&gt;4,CJ308&lt;=5),"4,5 a 5",IF(AND(CJ308&gt;5,CJ308&lt;=6),"5,5 a 6",IF(AND(CJ308&gt;6,CJ308&lt;=7),"6,5 a 7",IF(AND(CJ308&gt;7,CJ308&lt;=8),"7,5 a 8",IF(AND(CJ308&gt;8,CJ308&lt;=9.5),"8,5 a 9,5",IF(CJ308=10,"10","Fuera de rango"))))))))))))))))))</f>
        <v>1 a 1,5</v>
      </c>
      <c r="CL308" s="11" t="n">
        <f aca="false">IF(CK308="","",IF(OR(CK308="-6 a -5,5",CK308="-6 - -5,5"),1,IF(OR(CK308="-5 a -4,5",CK308="-5 - -4,5"),2,IF(OR(CK308="-4 a -3,5",CK308="-4 - -3,5"),3,IF(OR(CK308="-3 a -2,5",CK308="-3 - -2,5"),4,IF(OR(CK308="-2 a -1,5",CK308="-2 - -1,5"),5,IF(OR(CK308="-1 a -0,5",CK308="-1 - -0,5"),6,IF(OR(CK308="0 a 0,5",CK308="0 - 0,5"),7,IF(OR(CK308="1 a 1,5",CK308="1 - 1,5"),8,IF(CK308="2","NORMA",IF(OR(CK308="2,5 a 3",CK308="2,5 - 3"),9,IF(OR(CK308="3,5 a 4",CK308="3,5 - 4"),10,IF(OR(CK308="4,5 a 5",CK308="4,5 - 5"),11,IF(OR(CK308="5,5 a 6",CK308="5,5 - 6"),12,IF(OR(CK308="6,5 a 7",CK308="6,5 - 7"),13,IF(OR(CK308="7,5 a 8",CK308="7,5 - 8"),14,IF(OR(CK308="8,5 a 9",CK308="8,5 - 9,5",CK308="9 a 9,5"),15,IF(CK308="10",15,IF(OR(CK308="0,5 a 1",CK308="0,5 - 1"),7,"Fuera de rango")))))))))))))))))))</f>
        <v>8</v>
      </c>
      <c r="CN308" s="10" t="str">
        <f aca="false">IF(CM308=0,"0", " ")</f>
        <v>0</v>
      </c>
      <c r="CO308" s="10" t="str">
        <f aca="false">IF(CM308&gt;0,"EME"," ")</f>
        <v> </v>
      </c>
      <c r="CQ308" s="10" t="str">
        <f aca="false">IF(CP308&gt;0,"0", " ")</f>
        <v> </v>
      </c>
      <c r="CR308" s="10" t="str">
        <f aca="false">IF(CP308&gt;0,"EME"," ")</f>
        <v> </v>
      </c>
      <c r="CS308" s="9" t="n">
        <v>0</v>
      </c>
      <c r="CT308" s="10" t="str">
        <f aca="false">IF(CS308&gt;0,"1", " ")</f>
        <v> </v>
      </c>
      <c r="CU308" s="10" t="str">
        <f aca="false">IF(CS308&gt;0,"HIP"," ")</f>
        <v> </v>
      </c>
      <c r="CV308" s="9" t="n">
        <v>0</v>
      </c>
      <c r="CW308" s="10" t="str">
        <f aca="false">IF(CV308&gt;0,"1", " ")</f>
        <v> </v>
      </c>
      <c r="CX308" s="10" t="str">
        <f aca="false">IF(CV308&gt;0,"HIP"," ")</f>
        <v> </v>
      </c>
      <c r="CY308" s="9" t="n">
        <v>-11.25</v>
      </c>
      <c r="DB308" s="9" t="n">
        <v>-9.75</v>
      </c>
      <c r="DC308" s="11" t="str">
        <f aca="false">IF(DB308&lt;0,"2"," ")</f>
        <v>2</v>
      </c>
      <c r="DD308" s="11" t="str">
        <f aca="false">IF(DB308&lt;0,"MIO"," ")</f>
        <v>MIO</v>
      </c>
      <c r="DE308" s="9" t="n">
        <v>-0.75</v>
      </c>
      <c r="DF308" s="10" t="str">
        <f aca="false">IF(DE308&lt;0,"3"," ")</f>
        <v>3</v>
      </c>
      <c r="DG308" s="10" t="str">
        <f aca="false">IF(DE308&lt;0,"AST"," ")</f>
        <v>AST</v>
      </c>
      <c r="DH308" s="9" t="n">
        <v>-0.75</v>
      </c>
      <c r="DI308" s="10" t="str">
        <f aca="false">IF(DH308&lt;0,"3"," ")</f>
        <v>3</v>
      </c>
      <c r="DJ308" s="10" t="str">
        <f aca="false">IF(DH308&lt;0,"AST"," ")</f>
        <v>AST</v>
      </c>
      <c r="DK308" s="9" t="n">
        <v>1</v>
      </c>
      <c r="DL308" s="10" t="str">
        <f aca="false">IF(DK308&gt;0,"4"," ")</f>
        <v>4</v>
      </c>
      <c r="DM308" s="10" t="str">
        <f aca="false">IF(DK308&gt;0,"PRE"," ")</f>
        <v>PRE</v>
      </c>
      <c r="DN308" s="9" t="n">
        <v>1</v>
      </c>
      <c r="DO308" s="10" t="str">
        <f aca="false">IF(DN308&gt;0,"4"," ")</f>
        <v>4</v>
      </c>
      <c r="DP308" s="10" t="str">
        <f aca="false">IF(DN308&gt;0,"PRE"," ")</f>
        <v>PRE</v>
      </c>
      <c r="DS308" s="12" t="str">
        <f aca="false">CONCATENATE(CO308,CU308,DA308,DG308,DM308)</f>
        <v>  ASTPRE</v>
      </c>
      <c r="DT308" s="10" t="e">
        <f aca="false" t="array" ref="DT308">_xlfn.IFS(DS308="EME    ","0", DS308=" HIP   ","1", DS308="  MIO  ","2", DS308="   AST ","3", DS308="    PRE","4", DS308="EME   PRE","5", DS308=" HIP  PRE","6", DS308=" HIP AST ","7", DS308="  MIO PRE","8", DS308="  MIOAST ","9", DS308="   ASTPRE","10",DS308=" HIP ASTPRE","11", DS308="  MIOASTPRE","12", DS308="     ","0")</f>
        <v>#N/A</v>
      </c>
      <c r="DV308" s="1" t="e">
        <f aca="false" t="array" ref="DV308">_xlfn.IFS(DU308="SI","2", DU308="NO","1")</f>
        <v>#N/A</v>
      </c>
      <c r="DX308" s="11" t="str">
        <f aca="false">IF(DW308=0,"1","2")</f>
        <v>1</v>
      </c>
      <c r="DY308" s="11" t="str">
        <f aca="false" t="array" ref="DY308">_xlfn.IFS(DW308=0,"0", DW308=0.25, "1", DW308=0.5,"2", DW308=0.75,"3", DW308=1,"4",DW308=1.25,"5", DW308=1.5,"6", DW308=1.75,"7", DW308=2,"8")</f>
        <v>0</v>
      </c>
      <c r="EA308" s="11" t="str">
        <f aca="false">IF(DZ308=0,"1","2")</f>
        <v>1</v>
      </c>
      <c r="EB308" s="11" t="str">
        <f aca="false" t="array" ref="EB308">_xlfn.IFS(DZ308=0,"0", DZ308=0.25, "1", DZ308=0.5,"2", DZ308=0.75,"3", DZ308=1,"4",DZ308=1.25,"5", DZ308=1.5,"6", DZ308=1.75,"7", DZ308=2,"8")</f>
        <v>0</v>
      </c>
      <c r="ED308" s="10" t="str">
        <f aca="false">IF(EC308=0,"1","2")</f>
        <v>1</v>
      </c>
      <c r="EE308" s="11" t="str">
        <f aca="false" t="array" ref="EE308">_xlfn.IFS(EC308=0,"0", EC308=-0.25, "1", EC308=-0.5,"2", EC308=-0.75,"3", EC308=-1,"4",EC308=-1.25,"5", EC308=-1.5,"6", EC308=-1.75,"7", EC308=-2,"8", EC308=-2.25,"9",EC308=-2.5,"10", EC308=-2.75,"11", EC308=-3,"12", EC308=-3.25,"13", EC308=-3.5,"14", EC308=-3.75,"15",EC308=-4,"16")</f>
        <v>0</v>
      </c>
      <c r="EG308" s="10" t="str">
        <f aca="false">IF(EF308=0,"1","2")</f>
        <v>1</v>
      </c>
      <c r="EH308" s="11" t="str">
        <f aca="false" t="array" ref="EH308">_xlfn.IFS(EF308=0,"0", EF308=-0.25, "1", EF308=-0.5,"2", EF308=-0.75,"3", EF308=-1,"4",EF308=-1.25,"5", EF308=-1.5,"6", EF308=-1.75,"7", EF308=-2,"8", EF308=-2.25,"9",EF308=-2.5,"10", EF308=-2.75,"11", EF308=-3,"12", EF308=-3.25,"13", EF308=-3.5,"14", EF308=-3.75,"15",EF308=-4,"16")</f>
        <v>0</v>
      </c>
      <c r="EJ308" s="11" t="str">
        <f aca="false">IF(EI308=0,"1","2")</f>
        <v>1</v>
      </c>
      <c r="EK308" s="11" t="str">
        <f aca="false" t="array" ref="EK308">_xlfn.IFS(EI308=0,"0", EI308=-0.25, "1", EI308=-0.5,"2", EI308=-0.75,"3", EI308=-1,"4",EI308=-1.25,"5", EI308=-1.5,"6", EI308=-1.75,"7", EI308=-2,"8", EI308=-2.25,"9", EI308=-2.25,"9",EI308=-2.5,"10", EI308=-2.75,"11", EI308=-3,"12", EI308=-3.25,"13", EI308=-3.5,"14", EI308=-3.75,"15",EI308=-4,"16", EI308=0.25, "17", EI308=0.5, "18")</f>
        <v>0</v>
      </c>
      <c r="EM308" s="11" t="str">
        <f aca="false">IF(EL308=0,"1","2")</f>
        <v>1</v>
      </c>
      <c r="EN308" s="11" t="str">
        <f aca="false" t="array" ref="EN308">_xlfn.IFS(EL308=0.25,"17",EL308=0.5,"18", EL308=0,"0", EL308=-0.25, "1", EL308=-0.5,"2", EL308=-0.75,"3", EL308=-1,"4",EL308=-1.25,"5", EL308=-1.5,"6", EL308=-1.75,"7", EL308=-2,"8",EL308= -2.25,"9",EL308=-2.5,"10",EL308= -2.75,"11",EL308= -3,"12",EL308= -3.25,"13",EL308= -3.5,"14",EL308= -3.75,"15",EL308=-4,"16")</f>
        <v>0</v>
      </c>
      <c r="EP308" s="11" t="str">
        <f aca="false">IF(EO308=0,"1","2")</f>
        <v>1</v>
      </c>
      <c r="EQ308" s="11" t="str">
        <f aca="false" t="array" ref="EQ308">_xlfn.IFS(EO308=0,"0", EO308=0.25, "1", EO308=0.5,"2", EO308=0.75,"3", EO308=1,"4",EO308=1.25,"5", EO308=1.5,"6", EO308=1.75,"7", EO308=2,"8", EO308=2.25,"9", EO308=2.25,"9",EO308=2.5,"10", EO308=2.75,"11", EO308=3,"12", EO308=3.25,"13", EO308=3.5,"14", EO308=3.75,"15",EO308=4,"16", EO308=-0.25, "17", bq=-0.5, "18")</f>
        <v>0</v>
      </c>
      <c r="ES308" s="11" t="str">
        <f aca="false">IF(ER308=0,"1","2")</f>
        <v>1</v>
      </c>
      <c r="ET308" s="11" t="str">
        <f aca="false" t="array" ref="ET308">_xlfn.IFS(ER308=0,"0", ER308=0.25, "1", ER308=0.5,"2", ER308=0.75,"3", ER308=1,"4",ER308=1.25,"5", ER308=1.5,"6", ER308=1.75,"7", ER308=2,"8", ER308=2.25,"9", ER308=2.25,"9",ER308=2.5,"10", ER308=2.75,"11", ER308=3,"12", ER308=3.25,"13", ER308=3.5,"14", ER308=3.75,"15",ER308=4,"16", ER308=-0.25, "17", bq=-0.5, "18")</f>
        <v>0</v>
      </c>
      <c r="EV308" s="14" t="e">
        <f aca="false">VLOOKUP(EU308,LEYENDA!$G$2:$H$8,2,TRUE())</f>
        <v>#N/A</v>
      </c>
      <c r="EW308" s="14" t="e">
        <f aca="false" t="array" ref="EW308">_xlfn.IFS(EV308="0-5","1", EV308="6-12","2", EV308="13-18","3", EV308="19-24","4", EV308="25-36","5", EV308="37-48","6", EV308="49-60","7")</f>
        <v>#N/A</v>
      </c>
    </row>
    <row r="309" customFormat="false" ht="13.5" hidden="false" customHeight="false" outlineLevel="0" collapsed="false">
      <c r="A309" s="1" t="n">
        <v>76</v>
      </c>
      <c r="B309" s="32" t="n">
        <v>1</v>
      </c>
      <c r="C309" s="33" t="n">
        <v>43427</v>
      </c>
      <c r="D309" s="6"/>
      <c r="E309" s="5" t="str">
        <f aca="false">VLOOKUP(A309,'286'!$A$3:$J$6279,10,FALSE())</f>
        <v>HERNÁNDEZ PAREDES, ELENA</v>
      </c>
      <c r="F309" s="4" t="str">
        <f aca="false">VLOOKUP(A309,'286'!$A$3:$I$1768,3,FALSE())</f>
        <v>HERPAE</v>
      </c>
      <c r="G309" s="6" t="n">
        <f aca="false">VLOOKUP(A309,'286'!$A$3:$I$1768,4,FALSE())</f>
        <v>28211</v>
      </c>
      <c r="H309" s="7" t="n">
        <f aca="false">YEAR(C309)-YEAR(G309)</f>
        <v>41</v>
      </c>
      <c r="I309" s="1" t="str">
        <f aca="false">VLOOKUP(H309,LEYENDA!$C$2:$D$6,2,TRUE())</f>
        <v>41-60</v>
      </c>
      <c r="J309" s="5" t="str">
        <f aca="false">VLOOKUP(A309,'286'!$A$3:$I$1768,7,FALSE())</f>
        <v>M</v>
      </c>
      <c r="K309" s="8" t="n">
        <f aca="false">VLOOKUP(A309,'286'!$A$3:$I$1768,2,FALSE())</f>
        <v>0</v>
      </c>
      <c r="L309" s="4" t="str">
        <f aca="false">VLOOKUP(A309,'286'!$A$3:$I$1768,8,FALSE())</f>
        <v>D</v>
      </c>
      <c r="M309" s="4" t="str">
        <f aca="false">VLOOKUP(A309,'286'!$A$3:$I$1768,9,FALSE())</f>
        <v>I</v>
      </c>
      <c r="N309" s="8" t="str">
        <f aca="false">IF(R309=O309, "MISMA","CONTRARIA")</f>
        <v>CONTRARIA</v>
      </c>
      <c r="O309" s="8" t="str">
        <f aca="false" t="array" ref="O309">_xlfn.IFS(L309="D","1", L309="I","2")</f>
        <v>1</v>
      </c>
      <c r="P309" s="8" t="e">
        <f aca="false" t="array" ref="P309">_xlfn.IFS(K309="OD","1", K309="OI","2")</f>
        <v>#N/A</v>
      </c>
      <c r="Q309" s="1" t="str">
        <f aca="false" t="array" ref="Q309">_xlfn.IFS(J309="M","1", J309="H","2")</f>
        <v>1</v>
      </c>
      <c r="R309" s="8" t="str">
        <f aca="false" t="array" ref="R309">_xlfn.IFS(M309="D","1", M309="I","2")</f>
        <v>2</v>
      </c>
      <c r="S309" s="1" t="str">
        <f aca="false" t="array" ref="S309">_xlfn.IFS(N309="CONTRARIA", "1",N309= "MISMA","2")</f>
        <v>1</v>
      </c>
      <c r="T309" s="1" t="str">
        <f aca="false" t="array" ref="T309">_xlfn.IFS(I309="0-12","1", I309="13-24","2", I309="25-40","3", I309="41-60","4", I309="61-100","5")</f>
        <v>4</v>
      </c>
      <c r="U309" s="9" t="n">
        <v>-5</v>
      </c>
      <c r="V309" s="1" t="str">
        <f aca="false">IF(U309="","",IF(AND(U309&gt;=-9,U309&lt;=-6.5),"-9 a -6,5",IF(AND(U309&gt;=-6,U309&lt;=-3.5),"-6 a -3,5",IF(AND(U309&gt;=-3,U309&lt;=-1),"-3 a -1",IF(U309=-0.5,"-0,5",IF(AND(U309&gt;=0,U309&lt;=2.5),"0 a 2,5",IF(AND(U309&gt;=3,U309&lt;=5.5),"3 a 5,5",IF(AND(U309&gt;=6,U309&lt;=8.5),"6 a 8,5",IF(AND(U309&gt;=9,U309&lt;=20),"9 a 20","Fuera de rango")))))))))</f>
        <v>-6 a -3,5</v>
      </c>
      <c r="W309" s="11" t="n">
        <f aca="false">IF(V309="","",IF(V309="-9 a -6,5",2,IF(V309="-6 a -3,5",3,IF(V309="-3 a -1",4,IF(V309="-0,5","NORMA",IF(V309="0 a 2,5",5,IF(V309="3 a 5,5",6,IF(V309="6 a 8,5",7,IF(V309="9 a 20",8,"Fuera de rango")))))))))</f>
        <v>3</v>
      </c>
      <c r="X309" s="9" t="n">
        <v>0</v>
      </c>
      <c r="Y309" s="11" t="str">
        <f aca="false">IF(X309="","",IF(AND(X309&gt;=0,X309&lt;=4),"0 a 4",IF(AND(X309&gt;=4.5,X309&lt;=8.5),"4,5 a 8,5",IF(X309=9,"9",IF(AND(X309&gt;=9.5,X309&lt;=13),"9,5 a 13",IF(AND(X309&gt;=13.5,X309&lt;=20),"13,5 a 20",IF(AND(X309&gt;=20.5,X309&lt;=35),"20,5 a 35","Fuera de rango")))))))</f>
        <v>0 a 4</v>
      </c>
      <c r="Z309" s="11" t="n">
        <f aca="false">IF(Y309="","",IF(Y309="0 a 4",1,IF(Y309="4,5 a 8,5",2,IF(Y309="9","NORMA",IF(Y309="9,5 a 13",3,IF(Y309="13,5 a 20",4,IF(Y309="20,5 a 35",5,"Fuera de rango")))))))</f>
        <v>1</v>
      </c>
      <c r="AA309" s="9" t="n">
        <v>29</v>
      </c>
      <c r="AB309" s="10" t="str">
        <f aca="false">IF(AA309="","",IF(AND(AA309&gt;=0,AA309&lt;=9),"0 a 9",IF(AND(AA309&gt;=9.5,AA309&lt;=18.5),"9,5 a 18,5",IF(AA309=19,"19",IF(AND(AA309&gt;=19.5,AA309&lt;=28),"19,5 a 28",IF(AND(AA309&gt;=28.5,AA309&lt;=40),"28,5 a 40","Fuera de rango"))))))</f>
        <v>28,5 a 40</v>
      </c>
      <c r="AC309" s="11" t="n">
        <f aca="false" t="array" ref="AC309">_xlfn.IFS(AB309="","",AB309="0 a 9",1,AB309="9,5 a 18,5",2,AB309="19","NORMA",AB309="19,5 a 28",3,AB309="28,5 a 40",4,TRUE(),"Fuera de rango")</f>
        <v>4</v>
      </c>
      <c r="AD309" s="9" t="n">
        <v>20</v>
      </c>
      <c r="AE309" s="10" t="str">
        <f aca="false">IF(AD309="","",IF(AND(AD309&gt;=-10,AD309&lt;=0),"De -10 a 0",IF(AND(AD309&gt;=0.5,AD309&lt;=9.5),"0,5 a 9,5",IF(AD309=10,"10",IF(AND(AD309&gt;=10.5,AD309&lt;=20),"10,5 a 20",IF(AND(AD309&gt;=20.5,AD309&lt;=40),"20,5 a 40","Fuera de rango"))))))</f>
        <v>10,5 a 20</v>
      </c>
      <c r="AF309" s="12" t="n">
        <f aca="false">IF(AD309="","",IF(AND(AD309&gt;=-10,AD309&lt;=0),1,IF(AND(AD309&gt;=0.5,AD309&lt;=9.5),2,IF(AD309=10,"NORMA",IF(AND(AD309&gt;=10.5,AD309&lt;=20),3,IF(AND(AD309&gt;=20.5,AD309&lt;=40),4,""))))))</f>
        <v>3</v>
      </c>
      <c r="AG309" s="9" t="n">
        <v>14</v>
      </c>
      <c r="AH309" s="10" t="str">
        <f aca="false">IF(AG309="","",IF(AND(AG309&gt;=0,AG309&lt;=4),"0 a 4",IF(AND(AG309&gt;=4.5,AG309&lt;=8.5),"4,5 a 8,5",IF(AG309=9,"9",IF(AND(AG309&gt;=9.5,AG309&lt;=13),"9,5 a 13",IF(AND(AG309&gt;=13.5,AG309&lt;=25),"13,5 a 25","Fuera de rango"))))))</f>
        <v>13,5 a 25</v>
      </c>
      <c r="AI309" s="10" t="n">
        <f aca="false">IF(AH309="","",IF(AH309="0 a 4",1,IF(AH309="4,5 a 8,5",2,IF(AH309="9","NORMA",IF(AH309="9,5 a 13",3,IF(AH309="13,5 a 25",4,""))))))</f>
        <v>4</v>
      </c>
      <c r="AJ309" s="9" t="n">
        <v>9</v>
      </c>
      <c r="AK309" s="10" t="str">
        <f aca="false">IF(AJ309="","",IF(AND(AJ309&gt;=-15,AJ309&lt;=-10.5),"-15 a -10,5",IF(AND(AJ309&gt;=-10,AJ309&lt;=-4),"-10 a -4",IF(AND(AJ309&gt;=-4.5,AJ309&lt;=0),"-4,5 a 0",IF(AND(AJ309&gt;=0.5,AJ309&lt;=4.5),"0,5 a 4,5",IF(AJ309=5,"5",IF(AND(AJ309&gt;=5.5,AJ309&lt;=10),"5,5 a 10",IF(AND(AJ309&gt;=10.5,AJ309&lt;=20),"10,5 a 20","Fuera de rango"))))))))</f>
        <v>5,5 a 10</v>
      </c>
      <c r="AL309" s="11" t="n">
        <f aca="false">IF(AK309="","",IF(AK309="-15 a -10,5",1,IF(AK309="-10 a -4",2,IF(AK309="-4,5 a 0",3,IF(AK309="0,5 a 4,5",4,IF(AK309="5","NORMA",IF(AK309="5,5 a 10",5,IF(AK309="10,5 a 20",6,"Error"))))))))</f>
        <v>5</v>
      </c>
      <c r="AM309" s="9" t="n">
        <v>0</v>
      </c>
      <c r="AN309" s="10" t="str">
        <f aca="false">IF(AM309="","",IF(AND(AM309&gt;=-7.5,AM309&lt;=-5.5),"-7,5 a -5,5",IF(AND(AM309&gt;=-5,AM309&lt;=-3),"-5 a -3",IF(AND(AM309&gt;=-2.5,AM309&lt;=-0.5),"-2,5 a -0,5",IF(AM309=0,"0,00",IF(AND(AM309&gt;=0.5,AM309&lt;=2.5),"0,5 a 2,5",IF(AND(AM309&gt;=3,AM309&lt;=5),"3 a 5",IF(AND(AM309&gt;=5.5,AM309&lt;=7.5),"5,5 a 7,5",IF(AND(AM309&gt;=8,AM309&lt;=10),"8 a 10","Fuera de rango")))))))))</f>
        <v>0,00</v>
      </c>
      <c r="AO309" s="11" t="str">
        <f aca="false">IF(AN309="","",IF(AN309="-7,5 a -5,5",1,IF(AN309="-5 a -3",2,IF(AN309="-2,5 a -0,5",3,IF(AN309="0,00","NORMA",IF(AN309="0,5 a 2,5",4,IF(AN309="3 a 5",5,IF(AN309="5,5 a 7,5",6,IF(AN309="8 a 10",7,"Error")))))))))</f>
        <v>NORMA</v>
      </c>
      <c r="AP309" s="9" t="n">
        <v>-3</v>
      </c>
      <c r="AQ309" s="10" t="str">
        <f aca="false">IF(AP309="","",IF(AND(AP309&gt;=-20,AP309&lt;=-9.5),"-20 a -9,5",IF(AND(AP309&gt;=-9,AP309&lt;=-6.5),"-9 a -6,5",IF(AP309=-6,"-6",IF(AND(AP309&gt;=-5.5,AP309&lt;=-3),"-5,5 a -3",IF(AND(AP309&gt;=-2.5,AP309&lt;=0),"-2,5 a 0",IF(AND(AP309&gt;=0.5,AP309&lt;=3),"0,5 a 3",IF(AND(AP309&gt;=3.5,AP309&lt;=6),"3,5 a 6",IF(AND(AP309&gt;=6.5,AP309&lt;=9),"6,5 a 9",IF(AND(AP309&gt;=9.5,AP309&lt;=20),"9,5 a 20","Fuera de rango"))))))))))</f>
        <v>-5,5 a -3</v>
      </c>
      <c r="AR309" s="11" t="n">
        <f aca="false">IF(AQ309="","",IF(AQ309="-20 a -9,5",1,IF(AQ309="-9 a -6,5",2,IF(AQ309="-6","NORMA",IF(AQ309="-5,5 a -3",3,IF(AQ309="-2,5 a 0",4,IF(AQ309="0,5 a 3",5,IF(AQ309="3,5 a 6",6,IF(AQ309="6,5 a 9",7,IF(AQ309="9,5 a 20",8,""))))))))))</f>
        <v>3</v>
      </c>
      <c r="AS309" s="9" t="n">
        <v>2</v>
      </c>
      <c r="AT309" s="10" t="str">
        <f aca="false">IF(AS309="","",IF(AND(AS309&gt;=-16,AS309&lt;=-14),"-16 a -14",IF(AND(AS309&gt;=-13.5,AS309&lt;=-11.5),"-13,5 a -11,5",IF(AND(AS309&gt;=-11,AS309&lt;=-9),"-11 a -9",IF(AND(AS309&gt;=-8.5,AS309&lt;=-6.5),"-8,5 a -6,5",IF(AND(AS309&gt;=-6,AS309&lt;=-4),"-6 a -4",IF(AND(AS309&gt;=-3.5,AS309&lt;=-1.5),"-3,5 a -1,5",IF(AND(AS309&gt;=-1,AS309&lt;=1),"-1 a 1",IF(AND(AS309&gt;=1.5,AS309&lt;=3.5),"1,5 a 3,5",IF(AND(AS309&gt;=4,AS309&lt;=6),"4 a 6",IF(AND(AS309&gt;=6.5,AS309&lt;=8.5),"6,5 a 8,5",IF(AND(AS309&gt;=9,AS309&lt;=11),"9 a 11",IF(AND(AS309&gt;=11.5,AS309&lt;=13.5),"11,5 a 13,5",IF(AND(AS309&gt;=14,AS309&lt;=16),"14 a 16",IF(AND(AS309&gt;=16.5,AS309&lt;=18.5),"16,5 a 18,5",IF(AND(AS309&gt;=19,AS309&lt;=21),"19 a 21","Fuera de rango"))))))))))))))))</f>
        <v>1,5 a 3,5</v>
      </c>
      <c r="AU309" s="11" t="n">
        <f aca="false" t="array" ref="AU309">IF(AT309="","",_xlfn.IFS(AT309="-16 a -14",1,AT309="-13,5 a -11,5",2,AT309="-11 a -9",3,AT309="-8,5 a -6,5",4,AT309="-6 a -4",5,AT309="-3,5 a -1,5",6,AT309="-1 a 1",7,AT309="1,5 a 3,5",8,AT309="4 a 6","NORMA",AT309="6,5 a 8,5",9,AT309="9 a 11",10,AT309="11,5 a 13,5",11,AT309="14 a 16",12,AT309="16,5 a 18,5",13,AT309="19 a 21",14,TRUE(),""))</f>
        <v>8</v>
      </c>
      <c r="AV309" s="9" t="n">
        <v>-0.5</v>
      </c>
      <c r="AW309" s="10" t="str">
        <f aca="false">IF(AV309="","",IF(AND(AV309&gt;=-1,AV309&lt;=-0.5),"-1 a -0,5",IF(AND(AV309&gt;-0.5,AV309&lt;=0),"De -0,5 a 0",IF(AND(AV309&gt;=0.25,AV309&lt;=0.75),"0,25 a 0,75",IF(AND(AV309&gt;=1,AV309&lt;=1.5),"1 a 1,5",IF(AND(AV309&gt;=1.75,AV309&lt;=2.25),"1,75 a 2,25",IF(AND(AV309&gt;=2.5,AV309&lt;=3),"2,5 a 3",IF(AND(AV309&gt;=3.25,AV309&lt;=3.75),"3,25 a 3,75","Fuera de rango"))))))))</f>
        <v>-1 a -0,5</v>
      </c>
      <c r="AX309" s="10" t="n">
        <f aca="false">IF(AW309="","",IF(OR(AW309="-1 a -0,5",AW309="-1 a -0.5"),1,IF(OR(AW309="De -0,5 a 0",AW309="-0,5 a 0",AW309="De -0.5 a 0"),2,IF(OR(AW309="0,25 a 0,75",AW309="0.25 a 0.75"),"NORMA",IF(OR(AW309="1 a 1,5",AW309="1 a 1.5"),3,IF(OR(AW309="1,75 a 2,25",AW309="1.75 a 2.25"),4,IF(OR(AW309="2,5 a 3",AW309="2.5 a 3"),5,IF(OR(AW309="3,25 a 3,75",AW309="3.25 a 3.75"),6,""))))))))</f>
        <v>1</v>
      </c>
      <c r="AY309" s="9" t="n">
        <v>-4</v>
      </c>
      <c r="AZ309" s="10" t="str">
        <f aca="false">IF(AY309="","",IF(AND(AY309&gt;=-20,AY309&lt;=-9.5),"-20 a -9,5",IF(AND(AY309&gt;=-9,AY309&lt;=-6.5),"-9 a -6,5",IF(AY309=-6,"-6",IF(AND(AY309&gt;=-5.5,AY309&lt;=-3),"-5,5 a -3",IF(AND(AY309&gt;=-2.5,AY309&lt;=0),"-2,5 a 0",IF(AND(AY309&gt;=0.5,AY309&lt;=3),"0,5 a 3",IF(AND(AY309&gt;=3.5,AY309&lt;=6),"3,5 a 6","Fuera de rango"))))))))</f>
        <v>-5,5 a -3</v>
      </c>
      <c r="BA309" s="11" t="n">
        <f aca="false">IF(AZ309="","",IF(AZ309="-20 a -9,5",1,IF(AZ309="-9 a -6,5",2,IF(AZ309="-6","NORMA",IF(AZ309="-5,5 a -3",3,IF(AZ309="-2,5 a 0",4,IF(AZ309="0,5 a 3",5,IF(AZ309="3,5 a 6",6,""))))))))</f>
        <v>3</v>
      </c>
      <c r="BB309" s="9" t="n">
        <v>0</v>
      </c>
      <c r="BC309" s="10" t="str">
        <f aca="false" t="array" ref="BC309">IF(BB309="","",_xlfn.IFS(AND(BB309&gt;=0,BB309&lt;=2),"0 a 2",AND(BB309&gt;=2.5,BB309&lt;=4.5),"2,5 a 4,5",AND(BB309&gt;=5,BB309&lt;=7),"5 a 7",AND(BB309&gt;=7.5,BB309&lt;=9.5),"7,5 a 9,5",AND(BB309&gt;=10,BB309&lt;=12),"10 a 12",AND(BB309&gt;=12.5,BB309&lt;=14.5),"12,5 a 14,5",BB309=15,"15",AND(BB309&gt;=15.5,BB309&lt;=17.5),"15,5 a 17,5",AND(BB309&gt;=18,BB309&lt;=20),"18 a 20",AND(BB309&gt;=20.5,BB309&lt;=22.5),"20,5 a 22,5",AND(BB309&gt;=23,BB309&lt;=25),"23 a 25",TRUE(),"Fuera de rango"))</f>
        <v>0 a 2</v>
      </c>
      <c r="BD309" s="11" t="n">
        <f aca="false" t="array" ref="BD309">IF(BC309="","",_xlfn.IFS(BC309="0 a 2",1,BC309="2,5 a 4,5",2,BC309="5 a 7",3,BC309="7,5 a 9,5",4,BC309="10 a 12",5,BC309="12,5 a 14,5",6,BC309="15","NORMA",BC309="15,5 a 17,5",7,BC309="18 a 20",8,BC309="20,5 a 22,5",9,BC309="23 a 25",10,TRUE(),"Fuera de rango"))</f>
        <v>1</v>
      </c>
      <c r="BE309" s="9" t="n">
        <v>32</v>
      </c>
      <c r="BF309" s="10" t="str">
        <f aca="false">IF(BE309="","",IF(AND(BE309&gt;=-20,BE309&lt;=-10),"-20 a -10",IF(AND(BE309&gt;=-9.5,BE309&lt;=0.5),"-9,5 a 0,5",IF(AND(BE309&gt;=1,BE309&lt;=11),"1 a 11",IF(AND(BE309&gt;=11.5,BE309&lt;=20.5),"11,5 a 20,5",IF(BE309=21,"21",IF(AND(BE309&gt;=21.5,BE309&lt;=31.5),"21,5 a 31,5",IF(AND(BE309&gt;=32,BE309&lt;=42),"32 a 42","Fuera de rango"))))))))</f>
        <v>32 a 42</v>
      </c>
      <c r="BG309" s="11" t="n">
        <f aca="false">IF(BF309="","",IF(BF309="-20 a -10",1,IF(BF309="-9,5 a 0,5",2,IF(BF309="1 a 11",3,IF(BF309="11,5 a 20,5",4,IF(BF309="21","NORMA",IF(BF309="21,5 a 31,5",5,IF(BF309="32 a 42",6,""))))))))</f>
        <v>6</v>
      </c>
      <c r="BH309" s="9" t="n">
        <v>18</v>
      </c>
      <c r="BI309" s="10" t="str">
        <f aca="false">IF(BH309="","",IF(AND(BH309&gt;=-20,BH309&lt;=-15),"-20 a -15",IF(AND(BH309&gt;=-14.5,BH309&lt;=-9.5),"-14,5 a -9,5",IF(AND(BH309&gt;=-9,BH309&lt;=-4),"-9 a -4",IF(AND(BH309&gt;=-3.5,BH309&lt;=2.5),"-3,5 a 2,5",IF(AND(BH309&gt;=3,BH309&lt;=8),"3 a 8",IF(AND(BH309&gt;=8.5,BH309&lt;=14.5),"8,5 a 14,5",IF(BH309=15,"15",IF(AND(BH309&gt;=15.5,BH309&lt;=20.5),"15,5 a 20,5",IF(AND(BH309&gt;=21,BH309&lt;=26),"21 a 26","Fuera de rango"))))))))))</f>
        <v>15,5 a 20,5</v>
      </c>
      <c r="BJ309" s="11" t="n">
        <f aca="false">IF(BI309="","",IF(BI309="-20 a -15",1,IF(BI309="-14,5 a -9,5",2,IF(BI309="-9 a -4",3,IF(BI309="-3,5 a 2,5",4,IF(BI309="3 a 8",5,IF(BI309="8,5 a 14,5",6,IF(BI309="15","NORMA",IF(BI309="15,5 a 20,5",7,IF(BI309="21 a 26",8,IF(BI309="26,5 a 31,5",9,"")))))))))))</f>
        <v>7</v>
      </c>
      <c r="BK309" s="9" t="n">
        <v>0</v>
      </c>
      <c r="BL309" s="10" t="str">
        <f aca="false">IF(BK309="","",IF(AND(BK309&gt;=0,BK309&lt;=2),"0 - 2",IF(AND(BK309&gt;=2.5,BK309&lt;=4.5),"2,5 - 4,5",IF(AND(BK309&gt;=5,BK309&lt;=7),"5 - 7",IF(AND(BK309&gt;=7.5,BK309&lt;=9.5),"7,5 - 9,5",IF(AND(BK309&gt;=10,BK309&lt;=12),"10 - 12",IF(AND(BK309&gt;=12.5,BK309&lt;=13.5),"12,5 - 13,5",IF(BK309=14,"14",IF(AND(BK309&gt;=14.5,BK309&lt;=16.5),"14,5 - 16,5",IF(AND(BK309&gt;=17,BK309&lt;=19),"17 - 19",IF(AND(BK309&gt;=19.5,BK309&lt;=21.5),"19,5 - 21,5",IF(AND(BK309&gt;=22,BK309&lt;=24),"22 - 24",IF(AND(BK309&gt;=24.5,BK309&lt;=26.5),"24,5 - 26,5",IF(AND(BK309&gt;=27,BK309&lt;=29),"27 - 29",IF(AND(BK309&gt;=29.5,BK309&lt;=30),"29,5 - 30","Fuera de rango")))))))))))))))</f>
        <v>0 - 2</v>
      </c>
      <c r="BM309" s="11" t="n">
        <f aca="false">IF(BL309="","",IF(BL309="0 - 2",1,IF(BL309="2,5 - 4,5",2,IF(BL309="5 - 7",3,IF(BL309="7,5 - 9,5",4,IF(BL309="10 - 12",5,IF(BL309="12,5 - 13,5",6,IF(BL309="14","NORMA",IF(BL309="14,5 - 16,5",7,IF(BL309="17 - 19",8,IF(BL309="19,5 - 21,5",9,IF(BL309="22 - 24",10,IF(BL309="24,5 - 26,5",11,IF(BL309="27 - 29",12,IF(BL309="29,5 - 30",13,"")))))))))))))))</f>
        <v>1</v>
      </c>
      <c r="BN309" s="9" t="n">
        <v>18</v>
      </c>
      <c r="BO309" s="11" t="str">
        <f aca="false">IF(BN309="","",IF(AND(BN309&gt;=-20,BN309&lt;=-10),"-20 a -10",IF(AND(BN309&gt;=-9.5,BN309&lt;=0.5),"-9,5 a 0,5",IF(AND(BN309&gt;=1,BN309&lt;=11),"1 a 11",IF(AND(BN309&gt;=11.5,BN309&lt;=21.5),"11,5 a 21,5",IF(BN309=22,"22",IF(AND(BN309&gt;=22.5,BN309&lt;=32.5),"22,5 a 32,5",IF(AND(BN309&gt;=33,BN309&lt;=43),"33 a 43","Fuera de rango"))))))))</f>
        <v>11,5 a 21,5</v>
      </c>
      <c r="BP309" s="11" t="n">
        <f aca="false">IF(BO309="","",IF(BO309="-20 a -10",1,IF(BO309="-9,5 a 0,5",2,IF(BO309="1 a 11",3,IF(BO309="11,5 a 21,5",4,IF(BO309="22","NORMA",IF(BO309="22,5 a 32,5",5,IF(BO309="33 a 43",6,""))))))))</f>
        <v>4</v>
      </c>
      <c r="BQ309" s="9" t="n">
        <v>14</v>
      </c>
      <c r="BR309" s="10" t="str">
        <f aca="false">IF(BQ309="","",IF(AND(BQ309&gt;=-20,BQ309&lt;=-15),"-20 a -15",IF(AND(BQ309&gt;=-14.5,BQ309&lt;=-9.5),"-14,5 a -9,5",IF(AND(BQ309&gt;=-9,BQ309&lt;=-4),"-9 a -4",IF(AND(BQ309&gt;=-3.5,BQ309&lt;=2.5),"-3,5 a 2,5",IF(AND(BQ309&gt;=3,BQ309&lt;=8),"3 a 8",IF(AND(BQ309&gt;=8.5,BQ309&lt;=13.5),"8,5 a 13,5",IF(AND(BQ309&gt;=14,BQ309&lt;=17.5),"14 a 17,5",IF(BQ309=18,"18",IF(AND(BQ309&gt;=18.5,BQ309&lt;=23.5),"18,5 a 23,5",IF(AND(BQ309&gt;=24,BQ309&lt;=29),"24 a 29",IF(AND(BQ309&gt;=29.5,BQ309&lt;=34.5),"29,5 a 34,5",IF(AND(BQ309&gt;=35,BQ309&lt;=40),"35 a 40","Fuera de rango")))))))))))))</f>
        <v>14 a 17,5</v>
      </c>
      <c r="BS309" s="11" t="n">
        <f aca="false">IF(BR309="","",IF(BR309="-20 a -15",1,IF(BR309="-14,5 a -9,5",2,IF(BR309="-9 a -4",3,IF(BR309="-3,5 a 2,5",4,IF(BR309="3 a 8",5,IF(BR309="8,5 a 13,5",6,IF(BR309="14 a 17,5",7,IF(BR309="18","NORMA",IF(BR309="18,5 a 23,5",8,IF(BR309="24 a 29",9,IF(BR309="29,5 a 34,5",10,IF(BR309="35 a 40",11,"")))))))))))))</f>
        <v>7</v>
      </c>
      <c r="BT309" s="9" t="n">
        <v>0</v>
      </c>
      <c r="BU309" s="10" t="str">
        <f aca="false">IF(BT309="","",IF(AND(BT309&gt;=-20,BT309&lt;=-18),"-20 a -18",IF(AND(BT309&gt;=-17.5,BT309&lt;=-15.5),"-17,5 a -15,5",IF(AND(BT309&gt;=-15,BT309&lt;=-13),"-15 a -13",IF(AND(BT309&gt;=-12.5,BT309&lt;=-10.5),"-12,5 a -10,5",IF(AND(BT309&gt;=-10,BT309&lt;=-8),"-10 a -8",IF(AND(BT309&gt;=-7.5,BT309&lt;=-5.5),"-7,5 a -5,5",IF(AND(BT309&gt;=-5,BT309&lt;=-3),"-5 a -3",IF(AND(BT309&gt;=-2.5,BT309&lt;=-0.5),"-2,5 a -0,5",IF(BT309=0,"0",IF(AND(BT309&gt;=0.5,BT309&lt;=2.5),"0,5 a 2,5",IF(AND(BT309&gt;=3,BT309&lt;=5),"3 a 5",IF(AND(BT309&gt;=5.5,BT309&lt;=7.5),"5,5 a 7,5",IF(AND(BT309&gt;=8,BT309&lt;=10),"8 a 10",IF(AND(BT309&gt;=10.5,BT309&lt;=12.5),"10,5 a 12,5",IF(AND(BT309&gt;=13,BT309&lt;=15),"13 a 15",IF(AND(BT309&gt;=15.5,BT309&lt;=17.5),"15,5 a 17,5",IF(AND(BT309&gt;=18,BT309&lt;=20),"18 a 20","Fuera de rango"))))))))))))))))))</f>
        <v>0</v>
      </c>
      <c r="BV309" s="11" t="str">
        <f aca="false">IF(BT309="","",IF(BT309=0,"NORMA",IF(AND(BT309&gt;=-20,BT309&lt;=-18),2,IF(AND(BT309&gt;=-17.5,BT309&lt;=-15.5),2,IF(AND(BT309&gt;=-15,BT309&lt;=-13),3,IF(AND(BT309&gt;=-12.5,BT309&lt;=-10.5),4,IF(AND(BT309&gt;=-10,BT309&lt;=-8),5,IF(AND(BT309&gt;=-7.5,BT309&lt;=-5.5),6,IF(AND(BT309&gt;=-5,BT309&lt;=-3),7,IF(AND(BT309&gt;=-2.5,BT309&lt;=-0.5),8,IF(AND(BT309&gt;=0.5,BT309&lt;=2.5),9,IF(AND(BT309&gt;=3,BT309&lt;=5),10,IF(AND(BT309&gt;=5.5,BT309&lt;=7.5),11,IF(AND(BT309&gt;=8,BT309&lt;=10),12,IF(AND(BT309&gt;=10.5,BT309&lt;=12.5),13,IF(AND(BT309&gt;=13,BT309&lt;=15),14,IF(AND(BT309&gt;=15.5,BT309&lt;=17.5),15,IF(AND(BT309&gt;=18,BT309&lt;=20),16,"Fuera de rango"))))))))))))))))))</f>
        <v>NORMA</v>
      </c>
      <c r="BW309" s="9" t="n">
        <v>-9.25</v>
      </c>
      <c r="BX309" s="10" t="n">
        <f aca="false">18.5- (0.3*H309)</f>
        <v>6.2</v>
      </c>
      <c r="BY309" s="10" t="n">
        <f aca="false">(BW309)-(BX309)</f>
        <v>-15.45</v>
      </c>
      <c r="BZ309" s="10" t="str">
        <f aca="false">IF(BY309="","",IF(BY309&lt;-27.5,"De -30 a -28",IF(BY309&lt;-25,"De -27,5 a -25,5",IF(BY309&lt;-22.5,"De -25 a -23",IF(BY309&lt;-20,"De -22,5 a -20,5",IF(BY309&lt;-17.5,"De -20 a -18",IF(BY309&lt;-15,"De -17,5 a -15,5",IF(BY309&lt;-12.5,"De -15 a -13",IF(BY309&lt;-10,"De -12,5 a -10,5",IF(BY309&lt;-7.5,"De -10 a -8",IF(BY309&lt;-5,"De -7,5 a -5,5",IF(BY309&lt;-2.5,"De -5 a -3",IF(BY309&lt;0,"De -2,5 a -0,5",IF(BY309&lt;2.5,"De 0 a 2",IF(BY309&lt;5,"De 2,5 a 4,5",IF(BY309&lt;7.5,"De 5 a 7",IF(BY309&lt;10,"De 7,5 a 9,5",IF(BY309&lt;12.5,"De 10 a 12",IF(BY309&lt;15,"De 12,5 a 14,5",IF(BY309&lt;17.5,"De 15 a 17",IF(BY309&lt;20,"De 17,5 a 19,5",IF(BY309&lt;22.5,"De 20 a 22",IF(BY309&lt;25,"De 22,5 a 24,5",IF(BY309&lt;27.5,"De 25 a 27","De 27,5 a 30"))))))))))))))))))))))))</f>
        <v>De -17,5 a -15,5</v>
      </c>
      <c r="CA309" s="12" t="n">
        <f aca="false">IF(BY309="","",IF(BY309&lt;=-28,1,IF(BY309&lt;=-25.5,2,IF(BY309&lt;=-23,3,IF(BY309&lt;=-20.5,4,IF(BY309&lt;=-18,5,IF(BY309&lt;=-15.5,6,IF(BY309&lt;=-13,7,IF(BY309&lt;=-10.5,8,IF(BY309&lt;=-8,9,IF(BY309&lt;=-5.5,10,IF(BY309&lt;=-3,11,IF(BY309&lt;=-0.5,12,IF(BY309&lt;=2,13,IF(BY309&lt;=4.5,14,IF(BY309&lt;=7,15,IF(BY309&lt;=9.5,16,IF(BY309&lt;=12,17,IF(BY309&lt;=14.5,18,IF(BY309&lt;=17,19,IF(BY309&lt;=19.5,20,IF(BY309&lt;=22,21,IF(BY309&lt;=24.5,22,IF(BY309&lt;=27,23,IF(BY309&lt;=30,24,"Fuera de rango")))))))))))))))))))))))))</f>
        <v>7</v>
      </c>
      <c r="CB309" s="9" t="n">
        <v>-9</v>
      </c>
      <c r="CC309" s="10" t="n">
        <f aca="false">18.5- (0.3*H309)</f>
        <v>6.2</v>
      </c>
      <c r="CD309" s="10" t="n">
        <f aca="false">(CB309)-(CC309)</f>
        <v>-15.2</v>
      </c>
      <c r="CE309" s="10" t="str">
        <f aca="false">IF(CD309="","",IF(CD309&lt;-27.5,"De -30 a -28",IF(CD309&lt;-25,"De -27,5 a -25,5",IF(CD309&lt;-22.5,"De -25 a -23",IF(CD309&lt;-20,"De -22,5 a -20,5",IF(CD309&lt;-17.5,"De -20 a -18",IF(CD309&lt;-15,"De -17,5 a -15,5",IF(CD309&lt;-12.5,"De -15 a -13",IF(CD309&lt;-10,"De -12,5 a -10,5",IF(CD309&lt;-7.5,"De -10 a -8",IF(CD309&lt;-5,"De -7,5 a -5,5",IF(CD309&lt;-2.5,"De -5 a -3",IF(CD309&lt;0,"De -2,5 a -0,5",IF(CD309&lt;=2,"De 0 a 2",IF(CD309&lt;=4.5,"De 2,5 a 4,5",IF(CD309&lt;=7,"De 5 a 7",IF(CD309&lt;=9.5,"De 7,5 a 9,5",IF(CD309&lt;=12,"De 10 a 12",IF(CD309&lt;=14.5,"De 12,5 a 14,5",IF(CD309&lt;=17,"De 15 a 17",IF(CD309&lt;=19.5,"De 17,5 a 19,5",IF(CD309&lt;=22,"De 20 a 22",IF(CD309&lt;=24.5,"De 22,5 a 24,5",IF(CD309&lt;=27,"De 25 a 27","De 27,5 a 30"))))))))))))))))))))))))</f>
        <v>De -17,5 a -15,5</v>
      </c>
      <c r="CF309" s="12" t="n">
        <f aca="false">IF(CD309="","",IF(CD309&lt;-27.5,1,IF(CD309&lt;-25,2,IF(CD309&lt;-22.5,3,IF(CD309&lt;-20,4,IF(CD309&lt;-17.5,5,IF(CD309&lt;-15,6,IF(CD309&lt;-12.5,7,IF(CD309&lt;-10,8,IF(CD309&lt;-7.5,9,IF(CD309&lt;-5,10,IF(CD309&lt;-2.5,11,IF(CD309&lt;0,12,IF(CD309&lt;2.5,13,IF(CD309&lt;5,14,IF(CD309&lt;7.5,15,IF(CD309&lt;10,16,IF(CD309&lt;12.5,17,IF(CD309&lt;15,18,IF(CD309&lt;17.5,19,IF(CD309&lt;20,20,IF(CD309&lt;22.5,21,IF(CD309&lt;25,22,IF(CD309&lt;27.5,23,24))))))))))))))))))))))))</f>
        <v>6</v>
      </c>
      <c r="CG309" s="9" t="n">
        <v>-7</v>
      </c>
      <c r="CH309" s="10" t="str">
        <f aca="false">IF(CG309="","",IF(AND(CG309&gt;=-10,CG309&lt;=-9.5),"-10 a -9,5",IF(AND(CG309&gt;-9.5,CG309&lt;=-8.5),"-9 a -8,5",IF(AND(CG309&gt;-8.5,CG309&lt;=-7.5),"-8 a -7,5",IF(AND(CG309&gt;-7.5,CG309&lt;=-6.5),"-7 a -6,5",IF(AND(CG309&gt;-6.5,CG309&lt;=-5.5),"-6 a -5,5",IF(AND(CG309&gt;-5.5,CG309&lt;=-4.5),"-5 a -4,5",IF(AND(CG309&gt;-4.5,CG309&lt;=-3.5),"-4 a -3,5",IF(AND(CG309&gt;-3.5,CG309&lt;=-2.5),"-3 a -2,5",IF(CG309=-2.25,"-2,25",IF(AND(CG309&gt;-2.5,CG309&lt;=-1.5),"-2 a -1,5",IF(AND(CG309&gt;-1.5,CG309&lt;=-0.5),"-1 a -0,5",IF(AND(CG309&gt;-0.5,CG309&lt;=0.5),"0 a 0,5",IF(AND(CG309&gt;0.5,CG309&lt;=1.5),"1 a 1,5",IF(AND(CG309&gt;1.5,CG309&lt;=2.5),"2 a 2,5",IF(AND(CG309&gt;2.5,CG309&lt;=3.5),"3 a 3,5",IF(AND(CG309&gt;3.5,CG309&lt;=4.5),"4 a 4,5",IF(AND(CG309&gt;4.5,CG309&lt;=5.5),"5 a 5,5",IF(AND(CG309&gt;5.5,CG309&lt;=6.5),"6 a 6,5",IF(AND(CG309&gt;6.5,CG309&lt;=7.5),"7 a 7,5",IF(AND(CG309&gt;7.5,CG309&lt;=8.5),"8 a 8,5",IF(AND(CG309&gt;8.5,CG309&lt;=9.5),"9 a 9,5",IF(CG309&gt;=10,"10","Fuera de rango")))))))))))))))))))))))</f>
        <v>-7 a -6,5</v>
      </c>
      <c r="CI309" s="11" t="n">
        <f aca="false">IF(CG309="","",IF(CG309=-2.25,"NORMA",IF(CG309&lt;=-9.5,1,IF(CG309&lt;=-8.5,2,IF(CG309&lt;=-7.5,3,IF(CG309&lt;=-6.5,4,IF(CG309&lt;=-5.5,5,IF(CG309&lt;=-4.5,6,IF(CG309&lt;=-3.5,7,IF(CG309&lt;=-2.5,8,IF(CG309&lt;=-1.5,9,IF(CG309&lt;=-0.5,10,IF(CG309&lt;=0.5,11,IF(CG309&lt;=1.5,12,IF(CG309&lt;=2.5,13,IF(CG309&lt;=3.5,14,IF(CG309&lt;=4.5,15,IF(CG309&lt;=5.5,16,IF(CG309&lt;=6.5,17,IF(CG309&lt;=7.5,18,IF(CG309&lt;=8.5,19,IF(CG309&lt;=9.5,20,IF(CG309=10,21,"Fuera de rango")))))))))))))))))))))))</f>
        <v>4</v>
      </c>
      <c r="CJ309" s="9" t="n">
        <v>3.5</v>
      </c>
      <c r="CK309" s="10" t="str">
        <f aca="false">IF(CJ309="","",IF(AND(CJ309&gt;=-6,CJ309&lt;=-5.5),"-6 a -5,5",IF(AND(CJ309&gt;-5.5,CJ309&lt;=-4.5),"-5 a -4,5",IF(AND(CJ309&gt;-4.5,CJ309&lt;=-3.5),"-4 a -3,5",IF(AND(CJ309&gt;-3.5,CJ309&lt;=-2.5),"-3 a -2,5",IF(AND(CJ309&gt;-2.5,CJ309&lt;=-1.5),"-2 a -1,5",IF(AND(CJ309&gt;-1.5,CJ309&lt;=-0.5),"-1 a -0,5",IF(AND(CJ309&gt;-0.5,CJ309&lt;=0.5),"0 a 0,5",IF(AND(CJ309&gt;0.5,CJ309&lt;=1.5),"1 a 1,5",IF(AND(CJ309&gt;1.5,CJ309&lt;2.5),"2",IF(AND(CJ309&gt;=2.5,CJ309&lt;=3),"2,5 a 3",IF(AND(CJ309&gt;3,CJ309&lt;=4),"3,5 a 4",IF(AND(CJ309&gt;4,CJ309&lt;=5),"4,5 a 5",IF(AND(CJ309&gt;5,CJ309&lt;=6),"5,5 a 6",IF(AND(CJ309&gt;6,CJ309&lt;=7),"6,5 a 7",IF(AND(CJ309&gt;7,CJ309&lt;=8),"7,5 a 8",IF(AND(CJ309&gt;8,CJ309&lt;=9.5),"8,5 a 9,5",IF(CJ309=10,"10","Fuera de rango"))))))))))))))))))</f>
        <v>3,5 a 4</v>
      </c>
      <c r="CL309" s="11" t="n">
        <f aca="false">IF(CK309="","",IF(OR(CK309="-6 a -5,5",CK309="-6 - -5,5"),1,IF(OR(CK309="-5 a -4,5",CK309="-5 - -4,5"),2,IF(OR(CK309="-4 a -3,5",CK309="-4 - -3,5"),3,IF(OR(CK309="-3 a -2,5",CK309="-3 - -2,5"),4,IF(OR(CK309="-2 a -1,5",CK309="-2 - -1,5"),5,IF(OR(CK309="-1 a -0,5",CK309="-1 - -0,5"),6,IF(OR(CK309="0 a 0,5",CK309="0 - 0,5"),7,IF(OR(CK309="1 a 1,5",CK309="1 - 1,5"),8,IF(CK309="2","NORMA",IF(OR(CK309="2,5 a 3",CK309="2,5 - 3"),9,IF(OR(CK309="3,5 a 4",CK309="3,5 - 4"),10,IF(OR(CK309="4,5 a 5",CK309="4,5 - 5"),11,IF(OR(CK309="5,5 a 6",CK309="5,5 - 6"),12,IF(OR(CK309="6,5 a 7",CK309="6,5 - 7"),13,IF(OR(CK309="7,5 a 8",CK309="7,5 - 8"),14,IF(OR(CK309="8,5 a 9",CK309="8,5 - 9,5",CK309="9 a 9,5"),15,IF(CK309="10",15,IF(OR(CK309="0,5 a 1",CK309="0,5 - 1"),7,"Fuera de rango")))))))))))))))))))</f>
        <v>10</v>
      </c>
      <c r="CN309" s="10" t="str">
        <f aca="false">IF(CM309=0,"0", " ")</f>
        <v>0</v>
      </c>
      <c r="CO309" s="10" t="str">
        <f aca="false">IF(CM309&gt;0,"EME"," ")</f>
        <v> </v>
      </c>
      <c r="CQ309" s="10" t="str">
        <f aca="false">IF(CP309&gt;0,"0", " ")</f>
        <v> </v>
      </c>
      <c r="CR309" s="10" t="str">
        <f aca="false">IF(CP309&gt;0,"EME"," ")</f>
        <v> </v>
      </c>
      <c r="CS309" s="9" t="n">
        <v>0</v>
      </c>
      <c r="CT309" s="10" t="str">
        <f aca="false">IF(CS309&gt;0,"1", " ")</f>
        <v> </v>
      </c>
      <c r="CU309" s="10" t="str">
        <f aca="false">IF(CS309&gt;0,"HIP"," ")</f>
        <v> </v>
      </c>
      <c r="CV309" s="9" t="n">
        <v>0</v>
      </c>
      <c r="CW309" s="10" t="str">
        <f aca="false">IF(CV309&gt;0,"1", " ")</f>
        <v> </v>
      </c>
      <c r="CX309" s="10" t="str">
        <f aca="false">IF(CV309&gt;0,"HIP"," ")</f>
        <v> </v>
      </c>
      <c r="CY309" s="9" t="n">
        <v>-4.25</v>
      </c>
      <c r="DB309" s="9" t="n">
        <v>-4.5</v>
      </c>
      <c r="DC309" s="11" t="str">
        <f aca="false">IF(DB309&lt;0,"2"," ")</f>
        <v>2</v>
      </c>
      <c r="DD309" s="11" t="str">
        <f aca="false">IF(DB309&lt;0,"MIO"," ")</f>
        <v>MIO</v>
      </c>
      <c r="DE309" s="9" t="n">
        <v>-0.5</v>
      </c>
      <c r="DF309" s="10" t="str">
        <f aca="false">IF(DE309&lt;0,"3"," ")</f>
        <v>3</v>
      </c>
      <c r="DG309" s="10" t="str">
        <f aca="false">IF(DE309&lt;0,"AST"," ")</f>
        <v>AST</v>
      </c>
      <c r="DH309" s="9" t="n">
        <v>0</v>
      </c>
      <c r="DI309" s="10" t="str">
        <f aca="false">IF(DH309&lt;0,"3"," ")</f>
        <v> </v>
      </c>
      <c r="DJ309" s="10" t="str">
        <f aca="false">IF(DH309&lt;0,"AST"," ")</f>
        <v> </v>
      </c>
      <c r="DK309" s="9" t="n">
        <v>0</v>
      </c>
      <c r="DL309" s="10" t="str">
        <f aca="false">IF(DK309&gt;0,"4"," ")</f>
        <v> </v>
      </c>
      <c r="DM309" s="10" t="str">
        <f aca="false">IF(DK309&gt;0,"PRE"," ")</f>
        <v> </v>
      </c>
      <c r="DN309" s="9" t="n">
        <v>0</v>
      </c>
      <c r="DO309" s="10" t="str">
        <f aca="false">IF(DN309&gt;0,"4"," ")</f>
        <v> </v>
      </c>
      <c r="DP309" s="10" t="str">
        <f aca="false">IF(DN309&gt;0,"PRE"," ")</f>
        <v> </v>
      </c>
      <c r="DS309" s="12" t="str">
        <f aca="false">CONCATENATE(CO309,CU309,DA309,DG309,DM309)</f>
        <v>  AST </v>
      </c>
      <c r="DT309" s="10" t="e">
        <f aca="false" t="array" ref="DT309">_xlfn.IFS(DS309="EME    ","0", DS309=" HIP   ","1", DS309="  MIO  ","2", DS309="   AST ","3", DS309="    PRE","4", DS309="EME   PRE","5", DS309=" HIP  PRE","6", DS309=" HIP AST ","7", DS309="  MIO PRE","8", DS309="  MIOAST ","9", DS309="   ASTPRE","10",DS309=" HIP ASTPRE","11", DS309="  MIOASTPRE","12", DS309="     ","0")</f>
        <v>#N/A</v>
      </c>
      <c r="DV309" s="1" t="e">
        <f aca="false" t="array" ref="DV309">_xlfn.IFS(DU309="SI","2", DU309="NO","1")</f>
        <v>#N/A</v>
      </c>
      <c r="DX309" s="11" t="str">
        <f aca="false">IF(DW309=0,"1","2")</f>
        <v>1</v>
      </c>
      <c r="DY309" s="11" t="str">
        <f aca="false" t="array" ref="DY309">_xlfn.IFS(DW309=0,"0", DW309=0.25, "1", DW309=0.5,"2", DW309=0.75,"3", DW309=1,"4",DW309=1.25,"5", DW309=1.5,"6", DW309=1.75,"7", DW309=2,"8")</f>
        <v>0</v>
      </c>
      <c r="EA309" s="11" t="str">
        <f aca="false">IF(DZ309=0,"1","2")</f>
        <v>1</v>
      </c>
      <c r="EB309" s="11" t="str">
        <f aca="false" t="array" ref="EB309">_xlfn.IFS(DZ309=0,"0", DZ309=0.25, "1", DZ309=0.5,"2", DZ309=0.75,"3", DZ309=1,"4",DZ309=1.25,"5", DZ309=1.5,"6", DZ309=1.75,"7", DZ309=2,"8")</f>
        <v>0</v>
      </c>
      <c r="ED309" s="10" t="str">
        <f aca="false">IF(EC309=0,"1","2")</f>
        <v>1</v>
      </c>
      <c r="EE309" s="11" t="str">
        <f aca="false" t="array" ref="EE309">_xlfn.IFS(EC309=0,"0", EC309=-0.25, "1", EC309=-0.5,"2", EC309=-0.75,"3", EC309=-1,"4",EC309=-1.25,"5", EC309=-1.5,"6", EC309=-1.75,"7", EC309=-2,"8", EC309=-2.25,"9",EC309=-2.5,"10", EC309=-2.75,"11", EC309=-3,"12", EC309=-3.25,"13", EC309=-3.5,"14", EC309=-3.75,"15",EC309=-4,"16")</f>
        <v>0</v>
      </c>
      <c r="EG309" s="10" t="str">
        <f aca="false">IF(EF309=0,"1","2")</f>
        <v>1</v>
      </c>
      <c r="EH309" s="11" t="str">
        <f aca="false" t="array" ref="EH309">_xlfn.IFS(EF309=0,"0", EF309=-0.25, "1", EF309=-0.5,"2", EF309=-0.75,"3", EF309=-1,"4",EF309=-1.25,"5", EF309=-1.5,"6", EF309=-1.75,"7", EF309=-2,"8", EF309=-2.25,"9",EF309=-2.5,"10", EF309=-2.75,"11", EF309=-3,"12", EF309=-3.25,"13", EF309=-3.5,"14", EF309=-3.75,"15",EF309=-4,"16")</f>
        <v>0</v>
      </c>
      <c r="EJ309" s="11" t="str">
        <f aca="false">IF(EI309=0,"1","2")</f>
        <v>1</v>
      </c>
      <c r="EK309" s="11" t="str">
        <f aca="false" t="array" ref="EK309">_xlfn.IFS(EI309=0,"0", EI309=-0.25, "1", EI309=-0.5,"2", EI309=-0.75,"3", EI309=-1,"4",EI309=-1.25,"5", EI309=-1.5,"6", EI309=-1.75,"7", EI309=-2,"8", EI309=-2.25,"9", EI309=-2.25,"9",EI309=-2.5,"10", EI309=-2.75,"11", EI309=-3,"12", EI309=-3.25,"13", EI309=-3.5,"14", EI309=-3.75,"15",EI309=-4,"16", EI309=0.25, "17", EI309=0.5, "18")</f>
        <v>0</v>
      </c>
      <c r="EM309" s="11" t="str">
        <f aca="false">IF(EL309=0,"1","2")</f>
        <v>1</v>
      </c>
      <c r="EN309" s="11" t="str">
        <f aca="false" t="array" ref="EN309">_xlfn.IFS(EL309=0.25,"17",EL309=0.5,"18", EL309=0,"0", EL309=-0.25, "1", EL309=-0.5,"2", EL309=-0.75,"3", EL309=-1,"4",EL309=-1.25,"5", EL309=-1.5,"6", EL309=-1.75,"7", EL309=-2,"8",EL309= -2.25,"9",EL309=-2.5,"10",EL309= -2.75,"11",EL309= -3,"12",EL309= -3.25,"13",EL309= -3.5,"14",EL309= -3.75,"15",EL309=-4,"16")</f>
        <v>0</v>
      </c>
      <c r="EP309" s="11" t="str">
        <f aca="false">IF(EO309=0,"1","2")</f>
        <v>1</v>
      </c>
      <c r="EQ309" s="11" t="str">
        <f aca="false" t="array" ref="EQ309">_xlfn.IFS(EO309=0,"0", EO309=0.25, "1", EO309=0.5,"2", EO309=0.75,"3", EO309=1,"4",EO309=1.25,"5", EO309=1.5,"6", EO309=1.75,"7", EO309=2,"8", EO309=2.25,"9", EO309=2.25,"9",EO309=2.5,"10", EO309=2.75,"11", EO309=3,"12", EO309=3.25,"13", EO309=3.5,"14", EO309=3.75,"15",EO309=4,"16", EO309=-0.25, "17", bq=-0.5, "18")</f>
        <v>0</v>
      </c>
      <c r="ES309" s="11" t="str">
        <f aca="false">IF(ER309=0,"1","2")</f>
        <v>1</v>
      </c>
      <c r="ET309" s="11" t="str">
        <f aca="false" t="array" ref="ET309">_xlfn.IFS(ER309=0,"0", ER309=0.25, "1", ER309=0.5,"2", ER309=0.75,"3", ER309=1,"4",ER309=1.25,"5", ER309=1.5,"6", ER309=1.75,"7", ER309=2,"8", ER309=2.25,"9", ER309=2.25,"9",ER309=2.5,"10", ER309=2.75,"11", ER309=3,"12", ER309=3.25,"13", ER309=3.5,"14", ER309=3.75,"15",ER309=4,"16", ER309=-0.25, "17", bq=-0.5, "18")</f>
        <v>0</v>
      </c>
      <c r="EV309" s="14" t="e">
        <f aca="false">VLOOKUP(EU309,LEYENDA!$G$2:$H$8,2,TRUE())</f>
        <v>#N/A</v>
      </c>
      <c r="EW309" s="14" t="e">
        <f aca="false" t="array" ref="EW309">_xlfn.IFS(EV309="0-5","1", EV309="6-12","2", EV309="13-18","3", EV309="19-24","4", EV309="25-36","5", EV309="37-48","6", EV309="49-60","7")</f>
        <v>#N/A</v>
      </c>
    </row>
    <row r="310" customFormat="false" ht="13.5" hidden="false" customHeight="false" outlineLevel="0" collapsed="false">
      <c r="A310" s="1" t="n">
        <v>76</v>
      </c>
      <c r="B310" s="32" t="n">
        <v>2</v>
      </c>
      <c r="C310" s="33" t="n">
        <v>43868</v>
      </c>
      <c r="D310" s="6"/>
      <c r="E310" s="5" t="str">
        <f aca="false">VLOOKUP(A310,'286'!$A$3:$J$6279,10,FALSE())</f>
        <v>HERNÁNDEZ PAREDES, ELENA</v>
      </c>
      <c r="F310" s="4" t="str">
        <f aca="false">VLOOKUP(A310,'286'!$A$3:$I$1768,3,FALSE())</f>
        <v>HERPAE</v>
      </c>
      <c r="G310" s="6" t="n">
        <f aca="false">VLOOKUP(A310,'286'!$A$3:$I$1768,4,FALSE())</f>
        <v>28211</v>
      </c>
      <c r="H310" s="7" t="n">
        <f aca="false">YEAR(C310)-YEAR(G310)</f>
        <v>43</v>
      </c>
      <c r="I310" s="1" t="str">
        <f aca="false">VLOOKUP(H310,LEYENDA!$C$2:$D$6,2,TRUE())</f>
        <v>41-60</v>
      </c>
      <c r="J310" s="5" t="str">
        <f aca="false">VLOOKUP(A310,'286'!$A$3:$I$1768,7,FALSE())</f>
        <v>M</v>
      </c>
      <c r="K310" s="8" t="n">
        <f aca="false">VLOOKUP(A310,'286'!$A$3:$I$1768,2,FALSE())</f>
        <v>0</v>
      </c>
      <c r="L310" s="4" t="str">
        <f aca="false">VLOOKUP(A310,'286'!$A$3:$I$1768,8,FALSE())</f>
        <v>D</v>
      </c>
      <c r="M310" s="4" t="str">
        <f aca="false">VLOOKUP(A310,'286'!$A$3:$I$1768,9,FALSE())</f>
        <v>I</v>
      </c>
      <c r="N310" s="8" t="str">
        <f aca="false">IF(R310=O310, "MISMA","CONTRARIA")</f>
        <v>CONTRARIA</v>
      </c>
      <c r="O310" s="8" t="str">
        <f aca="false" t="array" ref="O310">_xlfn.IFS(L310="D","1", L310="I","2")</f>
        <v>1</v>
      </c>
      <c r="P310" s="8" t="e">
        <f aca="false" t="array" ref="P310">_xlfn.IFS(K310="OD","1", K310="OI","2")</f>
        <v>#N/A</v>
      </c>
      <c r="Q310" s="1" t="str">
        <f aca="false" t="array" ref="Q310">_xlfn.IFS(J310="M","1", J310="H","2")</f>
        <v>1</v>
      </c>
      <c r="R310" s="8" t="str">
        <f aca="false" t="array" ref="R310">_xlfn.IFS(M310="D","1", M310="I","2")</f>
        <v>2</v>
      </c>
      <c r="S310" s="1" t="str">
        <f aca="false" t="array" ref="S310">_xlfn.IFS(N310="CONTRARIA", "1",N310= "MISMA","2")</f>
        <v>1</v>
      </c>
      <c r="T310" s="1" t="str">
        <f aca="false" t="array" ref="T310">_xlfn.IFS(I310="0-12","1", I310="13-24","2", I310="25-40","3", I310="41-60","4", I310="61-100","5")</f>
        <v>4</v>
      </c>
      <c r="U310" s="9" t="n">
        <v>-3</v>
      </c>
      <c r="V310" s="11" t="str">
        <f aca="false">IF(U310="","",IF(AND(U310&gt;=-9,U310&lt;=-6.5),"-9 a -6,5",IF(AND(U310&gt;=-6,U310&lt;=-3.5),"-6 a -3,5",IF(AND(U310&gt;=-3,U310&lt;=-1),"-3 a -1",IF(U310=-0.5,"-0,5",IF(AND(U310&gt;=0,U310&lt;=2.5),"0 a 2,5",IF(AND(U310&gt;=3,U310&lt;=5.5),"3 a 5,5",IF(AND(U310&gt;=6,U310&lt;=8.5),"6 a 8,5",IF(AND(U310&gt;=9,U310&lt;=20),"9 a 20","Fuera de rango")))))))))</f>
        <v>-3 a -1</v>
      </c>
      <c r="W310" s="11" t="n">
        <f aca="false">IF(V310="","",IF(V310="-9 a -6,5",2,IF(V310="-6 a -3,5",3,IF(V310="-3 a -1",4,IF(V310="-0,5","NORMA",IF(V310="0 a 2,5",5,IF(V310="3 a 5,5",6,IF(V310="6 a 8,5",7,IF(V310="9 a 20",8,"Fuera de rango")))))))))</f>
        <v>4</v>
      </c>
      <c r="X310" s="9" t="n">
        <v>0</v>
      </c>
      <c r="Y310" s="11" t="str">
        <f aca="false">IF(X310="","",IF(AND(X310&gt;=0,X310&lt;=4),"0 a 4",IF(AND(X310&gt;=4.5,X310&lt;=8.5),"4,5 a 8,5",IF(X310=9,"9",IF(AND(X310&gt;=9.5,X310&lt;=13),"9,5 a 13",IF(AND(X310&gt;=13.5,X310&lt;=20),"13,5 a 20",IF(AND(X310&gt;=20.5,X310&lt;=35),"20,5 a 35","Fuera de rango")))))))</f>
        <v>0 a 4</v>
      </c>
      <c r="Z310" s="11" t="n">
        <f aca="false">IF(Y310="","",IF(Y310="0 a 4",1,IF(Y310="4,5 a 8,5",2,IF(Y310="9","NORMA",IF(Y310="9,5 a 13",3,IF(Y310="13,5 a 20",4,IF(Y310="20,5 a 35",5,"Fuera de rango")))))))</f>
        <v>1</v>
      </c>
      <c r="AA310" s="9" t="n">
        <v>24</v>
      </c>
      <c r="AB310" s="10" t="str">
        <f aca="false">IF(AA310="","",IF(AND(AA310&gt;=0,AA310&lt;=9),"0 a 9",IF(AND(AA310&gt;=9.5,AA310&lt;=18.5),"9,5 a 18,5",IF(AA310=19,"19",IF(AND(AA310&gt;=19.5,AA310&lt;=28),"19,5 a 28",IF(AND(AA310&gt;=28.5,AA310&lt;=40),"28,5 a 40","Fuera de rango"))))))</f>
        <v>19,5 a 28</v>
      </c>
      <c r="AC310" s="11" t="n">
        <f aca="false" t="array" ref="AC310">_xlfn.IFS(AB310="","",AB310="0 a 9",1,AB310="9,5 a 18,5",2,AB310="19","NORMA",AB310="19,5 a 28",3,AB310="28,5 a 40",4,TRUE(),"Fuera de rango")</f>
        <v>3</v>
      </c>
      <c r="AD310" s="9" t="n">
        <v>15</v>
      </c>
      <c r="AE310" s="10" t="str">
        <f aca="false">IF(AD310="","",IF(AND(AD310&gt;=-10,AD310&lt;=0),"De -10 a 0",IF(AND(AD310&gt;=0.5,AD310&lt;=9.5),"0,5 a 9,5",IF(AD310=10,"10",IF(AND(AD310&gt;=10.5,AD310&lt;=20),"10,5 a 20",IF(AND(AD310&gt;=20.5,AD310&lt;=40),"20,5 a 40","Fuera de rango"))))))</f>
        <v>10,5 a 20</v>
      </c>
      <c r="AF310" s="12" t="n">
        <f aca="false">IF(AD310="","",IF(AND(AD310&gt;=-10,AD310&lt;=0),1,IF(AND(AD310&gt;=0.5,AD310&lt;=9.5),2,IF(AD310=10,"NORMA",IF(AND(AD310&gt;=10.5,AD310&lt;=20),3,IF(AND(AD310&gt;=20.5,AD310&lt;=40),4,""))))))</f>
        <v>3</v>
      </c>
      <c r="AG310" s="9" t="n">
        <v>15</v>
      </c>
      <c r="AH310" s="10" t="str">
        <f aca="false">IF(AG310="","",IF(AND(AG310&gt;=0,AG310&lt;=4),"0 a 4",IF(AND(AG310&gt;=4.5,AG310&lt;=8.5),"4,5 a 8,5",IF(AG310=9,"9",IF(AND(AG310&gt;=9.5,AG310&lt;=13),"9,5 a 13",IF(AND(AG310&gt;=13.5,AG310&lt;=25),"13,5 a 25","Fuera de rango"))))))</f>
        <v>13,5 a 25</v>
      </c>
      <c r="AI310" s="10" t="n">
        <f aca="false">IF(AH310="","",IF(AH310="0 a 4",1,IF(AH310="4,5 a 8,5",2,IF(AH310="9","NORMA",IF(AH310="9,5 a 13",3,IF(AH310="13,5 a 25",4,""))))))</f>
        <v>4</v>
      </c>
      <c r="AJ310" s="9" t="n">
        <v>8</v>
      </c>
      <c r="AK310" s="10" t="str">
        <f aca="false">IF(AJ310="","",IF(AND(AJ310&gt;=-15,AJ310&lt;=-10.5),"-15 a -10,5",IF(AND(AJ310&gt;=-10,AJ310&lt;=-4),"-10 a -4",IF(AND(AJ310&gt;=-4.5,AJ310&lt;=0),"-4,5 a 0",IF(AND(AJ310&gt;=0.5,AJ310&lt;=4.5),"0,5 a 4,5",IF(AJ310=5,"5",IF(AND(AJ310&gt;=5.5,AJ310&lt;=10),"5,5 a 10",IF(AND(AJ310&gt;=10.5,AJ310&lt;=20),"10,5 a 20","Fuera de rango"))))))))</f>
        <v>5,5 a 10</v>
      </c>
      <c r="AL310" s="11" t="n">
        <f aca="false">IF(AK310="","",IF(AK310="-15 a -10,5",1,IF(AK310="-10 a -4",2,IF(AK310="-4,5 a 0",3,IF(AK310="0,5 a 4,5",4,IF(AK310="5","NORMA",IF(AK310="5,5 a 10",5,IF(AK310="10,5 a 20",6,"Error"))))))))</f>
        <v>5</v>
      </c>
      <c r="AM310" s="9" t="n">
        <v>0</v>
      </c>
      <c r="AN310" s="10" t="str">
        <f aca="false">IF(AM310="","",IF(AND(AM310&gt;=-7.5,AM310&lt;=-5.5),"-7,5 a -5,5",IF(AND(AM310&gt;=-5,AM310&lt;=-3),"-5 a -3",IF(AND(AM310&gt;=-2.5,AM310&lt;=-0.5),"-2,5 a -0,5",IF(AM310=0,"0,00",IF(AND(AM310&gt;=0.5,AM310&lt;=2.5),"0,5 a 2,5",IF(AND(AM310&gt;=3,AM310&lt;=5),"3 a 5",IF(AND(AM310&gt;=5.5,AM310&lt;=7.5),"5,5 a 7,5",IF(AND(AM310&gt;=8,AM310&lt;=10),"8 a 10","Fuera de rango")))))))))</f>
        <v>0,00</v>
      </c>
      <c r="AO310" s="11" t="str">
        <f aca="false">IF(AN310="","",IF(AN310="-7,5 a -5,5",1,IF(AN310="-5 a -3",2,IF(AN310="-2,5 a -0,5",3,IF(AN310="0,00","NORMA",IF(AN310="0,5 a 2,5",4,IF(AN310="3 a 5",5,IF(AN310="5,5 a 7,5",6,IF(AN310="8 a 10",7,"Error")))))))))</f>
        <v>NORMA</v>
      </c>
      <c r="AP310" s="9" t="n">
        <v>-7</v>
      </c>
      <c r="AQ310" s="10" t="str">
        <f aca="false">IF(AP310="","",IF(AND(AP310&gt;=-20,AP310&lt;=-9.5),"-20 a -9,5",IF(AND(AP310&gt;=-9,AP310&lt;=-6.5),"-9 a -6,5",IF(AP310=-6,"-6",IF(AND(AP310&gt;=-5.5,AP310&lt;=-3),"-5,5 a -3",IF(AND(AP310&gt;=-2.5,AP310&lt;=0),"-2,5 a 0",IF(AND(AP310&gt;=0.5,AP310&lt;=3),"0,5 a 3",IF(AND(AP310&gt;=3.5,AP310&lt;=6),"3,5 a 6",IF(AND(AP310&gt;=6.5,AP310&lt;=9),"6,5 a 9",IF(AND(AP310&gt;=9.5,AP310&lt;=20),"9,5 a 20","Fuera de rango"))))))))))</f>
        <v>-9 a -6,5</v>
      </c>
      <c r="AR310" s="11" t="n">
        <f aca="false">IF(AQ310="","",IF(AQ310="-20 a -9,5",1,IF(AQ310="-9 a -6,5",2,IF(AQ310="-6","NORMA",IF(AQ310="-5,5 a -3",3,IF(AQ310="-2,5 a 0",4,IF(AQ310="0,5 a 3",5,IF(AQ310="3,5 a 6",6,IF(AQ310="6,5 a 9",7,IF(AQ310="9,5 a 20",8,""))))))))))</f>
        <v>2</v>
      </c>
      <c r="AS310" s="9" t="n">
        <v>0</v>
      </c>
      <c r="AT310" s="10" t="str">
        <f aca="false">IF(AS310="","",IF(AND(AS310&gt;=-16,AS310&lt;=-14),"-16 a -14",IF(AND(AS310&gt;=-13.5,AS310&lt;=-11.5),"-13,5 a -11,5",IF(AND(AS310&gt;=-11,AS310&lt;=-9),"-11 a -9",IF(AND(AS310&gt;=-8.5,AS310&lt;=-6.5),"-8,5 a -6,5",IF(AND(AS310&gt;=-6,AS310&lt;=-4),"-6 a -4",IF(AND(AS310&gt;=-3.5,AS310&lt;=-1.5),"-3,5 a -1,5",IF(AND(AS310&gt;=-1,AS310&lt;=1),"-1 a 1",IF(AND(AS310&gt;=1.5,AS310&lt;=3.5),"1,5 a 3,5",IF(AND(AS310&gt;=4,AS310&lt;=6),"4 a 6",IF(AND(AS310&gt;=6.5,AS310&lt;=8.5),"6,5 a 8,5",IF(AND(AS310&gt;=9,AS310&lt;=11),"9 a 11",IF(AND(AS310&gt;=11.5,AS310&lt;=13.5),"11,5 a 13,5",IF(AND(AS310&gt;=14,AS310&lt;=16),"14 a 16",IF(AND(AS310&gt;=16.5,AS310&lt;=18.5),"16,5 a 18,5",IF(AND(AS310&gt;=19,AS310&lt;=21),"19 a 21","Fuera de rango"))))))))))))))))</f>
        <v>-1 a 1</v>
      </c>
      <c r="AU310" s="11" t="n">
        <f aca="false" t="array" ref="AU310">IF(AT310="","",_xlfn.IFS(AT310="-16 a -14",1,AT310="-13,5 a -11,5",2,AT310="-11 a -9",3,AT310="-8,5 a -6,5",4,AT310="-6 a -4",5,AT310="-3,5 a -1,5",6,AT310="-1 a 1",7,AT310="1,5 a 3,5",8,AT310="4 a 6","NORMA",AT310="6,5 a 8,5",9,AT310="9 a 11",10,AT310="11,5 a 13,5",11,AT310="14 a 16",12,AT310="16,5 a 18,5",13,AT310="19 a 21",14,TRUE(),""))</f>
        <v>7</v>
      </c>
      <c r="AV310" s="9" t="n">
        <v>-3.25</v>
      </c>
      <c r="AW310" s="10" t="str">
        <f aca="false">IF(AV310="","",IF(AND(AV310&gt;=-1,AV310&lt;=-0.5),"-1 a -0,5",IF(AND(AV310&gt;-0.5,AV310&lt;=0),"De -0,5 a 0",IF(AND(AV310&gt;=0.25,AV310&lt;=0.75),"0,25 a 0,75",IF(AND(AV310&gt;=1,AV310&lt;=1.5),"1 a 1,5",IF(AND(AV310&gt;=1.75,AV310&lt;=2.25),"1,75 a 2,25",IF(AND(AV310&gt;=2.5,AV310&lt;=3),"2,5 a 3",IF(AND(AV310&gt;=3.25,AV310&lt;=3.75),"3,25 a 3,75","Fuera de rango"))))))))</f>
        <v>Fuera de rango</v>
      </c>
      <c r="AX310" s="10" t="str">
        <f aca="false">IF(AW310="","",IF(OR(AW310="-1 a -0,5",AW310="-1 a -0.5"),1,IF(OR(AW310="De -0,5 a 0",AW310="-0,5 a 0",AW310="De -0.5 a 0"),2,IF(OR(AW310="0,25 a 0,75",AW310="0.25 a 0.75"),"NORMA",IF(OR(AW310="1 a 1,5",AW310="1 a 1.5"),3,IF(OR(AW310="1,75 a 2,25",AW310="1.75 a 2.25"),4,IF(OR(AW310="2,5 a 3",AW310="2.5 a 3"),5,IF(OR(AW310="3,25 a 3,75",AW310="3.25 a 3.75"),6,""))))))))</f>
        <v/>
      </c>
      <c r="AY310" s="9" t="n">
        <v>-5</v>
      </c>
      <c r="AZ310" s="10" t="str">
        <f aca="false">IF(AY310="","",IF(AND(AY310&gt;=-20,AY310&lt;=-9.5),"-20 a -9,5",IF(AND(AY310&gt;=-9,AY310&lt;=-6.5),"-9 a -6,5",IF(AY310=-6,"-6",IF(AND(AY310&gt;=-5.5,AY310&lt;=-3),"-5,5 a -3",IF(AND(AY310&gt;=-2.5,AY310&lt;=0),"-2,5 a 0",IF(AND(AY310&gt;=0.5,AY310&lt;=3),"0,5 a 3",IF(AND(AY310&gt;=3.5,AY310&lt;=6),"3,5 a 6","Fuera de rango"))))))))</f>
        <v>-5,5 a -3</v>
      </c>
      <c r="BA310" s="11" t="n">
        <f aca="false">IF(AZ310="","",IF(AZ310="-20 a -9,5",1,IF(AZ310="-9 a -6,5",2,IF(AZ310="-6","NORMA",IF(AZ310="-5,5 a -3",3,IF(AZ310="-2,5 a 0",4,IF(AZ310="0,5 a 3",5,IF(AZ310="3,5 a 6",6,""))))))))</f>
        <v>3</v>
      </c>
      <c r="BB310" s="9" t="n">
        <v>0</v>
      </c>
      <c r="BC310" s="10" t="str">
        <f aca="false" t="array" ref="BC310">IF(BB310="","",_xlfn.IFS(AND(BB310&gt;=0,BB310&lt;=2),"0 a 2",AND(BB310&gt;=2.5,BB310&lt;=4.5),"2,5 a 4,5",AND(BB310&gt;=5,BB310&lt;=7),"5 a 7",AND(BB310&gt;=7.5,BB310&lt;=9.5),"7,5 a 9,5",AND(BB310&gt;=10,BB310&lt;=12),"10 a 12",AND(BB310&gt;=12.5,BB310&lt;=14.5),"12,5 a 14,5",BB310=15,"15",AND(BB310&gt;=15.5,BB310&lt;=17.5),"15,5 a 17,5",AND(BB310&gt;=18,BB310&lt;=20),"18 a 20",AND(BB310&gt;=20.5,BB310&lt;=22.5),"20,5 a 22,5",AND(BB310&gt;=23,BB310&lt;=25),"23 a 25",TRUE(),"Fuera de rango"))</f>
        <v>0 a 2</v>
      </c>
      <c r="BD310" s="11" t="n">
        <f aca="false" t="array" ref="BD310">IF(BC310="","",_xlfn.IFS(BC310="0 a 2",1,BC310="2,5 a 4,5",2,BC310="5 a 7",3,BC310="7,5 a 9,5",4,BC310="10 a 12",5,BC310="12,5 a 14,5",6,BC310="15","NORMA",BC310="15,5 a 17,5",7,BC310="18 a 20",8,BC310="20,5 a 22,5",9,BC310="23 a 25",10,TRUE(),"Fuera de rango"))</f>
        <v>1</v>
      </c>
      <c r="BE310" s="9" t="n">
        <v>30</v>
      </c>
      <c r="BF310" s="10" t="str">
        <f aca="false">IF(BE310="","",IF(AND(BE310&gt;=-20,BE310&lt;=-10),"-20 a -10",IF(AND(BE310&gt;=-9.5,BE310&lt;=0.5),"-9,5 a 0,5",IF(AND(BE310&gt;=1,BE310&lt;=11),"1 a 11",IF(AND(BE310&gt;=11.5,BE310&lt;=20.5),"11,5 a 20,5",IF(BE310=21,"21",IF(AND(BE310&gt;=21.5,BE310&lt;=31.5),"21,5 a 31,5",IF(AND(BE310&gt;=32,BE310&lt;=42),"32 a 42","Fuera de rango"))))))))</f>
        <v>21,5 a 31,5</v>
      </c>
      <c r="BG310" s="11" t="n">
        <f aca="false">IF(BF310="","",IF(BF310="-20 a -10",1,IF(BF310="-9,5 a 0,5",2,IF(BF310="1 a 11",3,IF(BF310="11,5 a 20,5",4,IF(BF310="21","NORMA",IF(BF310="21,5 a 31,5",5,IF(BF310="32 a 42",6,""))))))))</f>
        <v>5</v>
      </c>
      <c r="BH310" s="9" t="n">
        <v>12</v>
      </c>
      <c r="BI310" s="10" t="str">
        <f aca="false">IF(BH310="","",IF(AND(BH310&gt;=-20,BH310&lt;=-15),"-20 a -15",IF(AND(BH310&gt;=-14.5,BH310&lt;=-9.5),"-14,5 a -9,5",IF(AND(BH310&gt;=-9,BH310&lt;=-4),"-9 a -4",IF(AND(BH310&gt;=-3.5,BH310&lt;=2.5),"-3,5 a 2,5",IF(AND(BH310&gt;=3,BH310&lt;=8),"3 a 8",IF(AND(BH310&gt;=8.5,BH310&lt;=14.5),"8,5 a 14,5",IF(BH310=15,"15",IF(AND(BH310&gt;=15.5,BH310&lt;=20.5),"15,5 a 20,5",IF(AND(BH310&gt;=21,BH310&lt;=26),"21 a 26","Fuera de rango"))))))))))</f>
        <v>8,5 a 14,5</v>
      </c>
      <c r="BJ310" s="11" t="n">
        <f aca="false">IF(BI310="","",IF(BI310="-20 a -15",1,IF(BI310="-14,5 a -9,5",2,IF(BI310="-9 a -4",3,IF(BI310="-3,5 a 2,5",4,IF(BI310="3 a 8",5,IF(BI310="8,5 a 14,5",6,IF(BI310="15","NORMA",IF(BI310="15,5 a 20,5",7,IF(BI310="21 a 26",8,IF(BI310="26,5 a 31,5",9,"")))))))))))</f>
        <v>6</v>
      </c>
      <c r="BK310" s="9" t="n">
        <v>0</v>
      </c>
      <c r="BL310" s="10" t="str">
        <f aca="false">IF(BK310="","",IF(AND(BK310&gt;=0,BK310&lt;=2),"0 - 2",IF(AND(BK310&gt;=2.5,BK310&lt;=4.5),"2,5 - 4,5",IF(AND(BK310&gt;=5,BK310&lt;=7),"5 - 7",IF(AND(BK310&gt;=7.5,BK310&lt;=9.5),"7,5 - 9,5",IF(AND(BK310&gt;=10,BK310&lt;=12),"10 - 12",IF(AND(BK310&gt;=12.5,BK310&lt;=13.5),"12,5 - 13,5",IF(BK310=14,"14",IF(AND(BK310&gt;=14.5,BK310&lt;=16.5),"14,5 - 16,5",IF(AND(BK310&gt;=17,BK310&lt;=19),"17 - 19",IF(AND(BK310&gt;=19.5,BK310&lt;=21.5),"19,5 - 21,5",IF(AND(BK310&gt;=22,BK310&lt;=24),"22 - 24",IF(AND(BK310&gt;=24.5,BK310&lt;=26.5),"24,5 - 26,5",IF(AND(BK310&gt;=27,BK310&lt;=29),"27 - 29",IF(AND(BK310&gt;=29.5,BK310&lt;=30),"29,5 - 30","Fuera de rango")))))))))))))))</f>
        <v>0 - 2</v>
      </c>
      <c r="BM310" s="11" t="n">
        <f aca="false">IF(BL310="","",IF(BL310="0 - 2",1,IF(BL310="2,5 - 4,5",2,IF(BL310="5 - 7",3,IF(BL310="7,5 - 9,5",4,IF(BL310="10 - 12",5,IF(BL310="12,5 - 13,5",6,IF(BL310="14","NORMA",IF(BL310="14,5 - 16,5",7,IF(BL310="17 - 19",8,IF(BL310="19,5 - 21,5",9,IF(BL310="22 - 24",10,IF(BL310="24,5 - 26,5",11,IF(BL310="27 - 29",12,IF(BL310="29,5 - 30",13,"")))))))))))))))</f>
        <v>1</v>
      </c>
      <c r="BN310" s="9" t="n">
        <v>18</v>
      </c>
      <c r="BO310" s="11" t="str">
        <f aca="false">IF(BN310="","",IF(AND(BN310&gt;=-20,BN310&lt;=-10),"-20 a -10",IF(AND(BN310&gt;=-9.5,BN310&lt;=0.5),"-9,5 a 0,5",IF(AND(BN310&gt;=1,BN310&lt;=11),"1 a 11",IF(AND(BN310&gt;=11.5,BN310&lt;=21.5),"11,5 a 21,5",IF(BN310=22,"22",IF(AND(BN310&gt;=22.5,BN310&lt;=32.5),"22,5 a 32,5",IF(AND(BN310&gt;=33,BN310&lt;=43),"33 a 43","Fuera de rango"))))))))</f>
        <v>11,5 a 21,5</v>
      </c>
      <c r="BP310" s="11" t="n">
        <f aca="false">IF(BO310="","",IF(BO310="-20 a -10",1,IF(BO310="-9,5 a 0,5",2,IF(BO310="1 a 11",3,IF(BO310="11,5 a 21,5",4,IF(BO310="22","NORMA",IF(BO310="22,5 a 32,5",5,IF(BO310="33 a 43",6,""))))))))</f>
        <v>4</v>
      </c>
      <c r="BQ310" s="9" t="n">
        <v>14</v>
      </c>
      <c r="BR310" s="10" t="str">
        <f aca="false">IF(BQ310="","",IF(AND(BQ310&gt;=-20,BQ310&lt;=-15),"-20 a -15",IF(AND(BQ310&gt;=-14.5,BQ310&lt;=-9.5),"-14,5 a -9,5",IF(AND(BQ310&gt;=-9,BQ310&lt;=-4),"-9 a -4",IF(AND(BQ310&gt;=-3.5,BQ310&lt;=2.5),"-3,5 a 2,5",IF(AND(BQ310&gt;=3,BQ310&lt;=8),"3 a 8",IF(AND(BQ310&gt;=8.5,BQ310&lt;=13.5),"8,5 a 13,5",IF(AND(BQ310&gt;=14,BQ310&lt;=17.5),"14 a 17,5",IF(BQ310=18,"18",IF(AND(BQ310&gt;=18.5,BQ310&lt;=23.5),"18,5 a 23,5",IF(AND(BQ310&gt;=24,BQ310&lt;=29),"24 a 29",IF(AND(BQ310&gt;=29.5,BQ310&lt;=34.5),"29,5 a 34,5",IF(AND(BQ310&gt;=35,BQ310&lt;=40),"35 a 40","Fuera de rango")))))))))))))</f>
        <v>14 a 17,5</v>
      </c>
      <c r="BS310" s="11" t="n">
        <f aca="false">IF(BR310="","",IF(BR310="-20 a -15",1,IF(BR310="-14,5 a -9,5",2,IF(BR310="-9 a -4",3,IF(BR310="-3,5 a 2,5",4,IF(BR310="3 a 8",5,IF(BR310="8,5 a 13,5",6,IF(BR310="14 a 17,5",7,IF(BR310="18","NORMA",IF(BR310="18,5 a 23,5",8,IF(BR310="24 a 29",9,IF(BR310="29,5 a 34,5",10,IF(BR310="35 a 40",11,"")))))))))))))</f>
        <v>7</v>
      </c>
      <c r="BT310" s="9" t="n">
        <v>0</v>
      </c>
      <c r="BU310" s="10" t="str">
        <f aca="false">IF(BT310="","",IF(AND(BT310&gt;=-20,BT310&lt;=-18),"-20 a -18",IF(AND(BT310&gt;=-17.5,BT310&lt;=-15.5),"-17,5 a -15,5",IF(AND(BT310&gt;=-15,BT310&lt;=-13),"-15 a -13",IF(AND(BT310&gt;=-12.5,BT310&lt;=-10.5),"-12,5 a -10,5",IF(AND(BT310&gt;=-10,BT310&lt;=-8),"-10 a -8",IF(AND(BT310&gt;=-7.5,BT310&lt;=-5.5),"-7,5 a -5,5",IF(AND(BT310&gt;=-5,BT310&lt;=-3),"-5 a -3",IF(AND(BT310&gt;=-2.5,BT310&lt;=-0.5),"-2,5 a -0,5",IF(BT310=0,"0",IF(AND(BT310&gt;=0.5,BT310&lt;=2.5),"0,5 a 2,5",IF(AND(BT310&gt;=3,BT310&lt;=5),"3 a 5",IF(AND(BT310&gt;=5.5,BT310&lt;=7.5),"5,5 a 7,5",IF(AND(BT310&gt;=8,BT310&lt;=10),"8 a 10",IF(AND(BT310&gt;=10.5,BT310&lt;=12.5),"10,5 a 12,5",IF(AND(BT310&gt;=13,BT310&lt;=15),"13 a 15",IF(AND(BT310&gt;=15.5,BT310&lt;=17.5),"15,5 a 17,5",IF(AND(BT310&gt;=18,BT310&lt;=20),"18 a 20","Fuera de rango"))))))))))))))))))</f>
        <v>0</v>
      </c>
      <c r="BV310" s="11" t="str">
        <f aca="false">IF(BT310="","",IF(BT310=0,"NORMA",IF(AND(BT310&gt;=-20,BT310&lt;=-18),2,IF(AND(BT310&gt;=-17.5,BT310&lt;=-15.5),2,IF(AND(BT310&gt;=-15,BT310&lt;=-13),3,IF(AND(BT310&gt;=-12.5,BT310&lt;=-10.5),4,IF(AND(BT310&gt;=-10,BT310&lt;=-8),5,IF(AND(BT310&gt;=-7.5,BT310&lt;=-5.5),6,IF(AND(BT310&gt;=-5,BT310&lt;=-3),7,IF(AND(BT310&gt;=-2.5,BT310&lt;=-0.5),8,IF(AND(BT310&gt;=0.5,BT310&lt;=2.5),9,IF(AND(BT310&gt;=3,BT310&lt;=5),10,IF(AND(BT310&gt;=5.5,BT310&lt;=7.5),11,IF(AND(BT310&gt;=8,BT310&lt;=10),12,IF(AND(BT310&gt;=10.5,BT310&lt;=12.5),13,IF(AND(BT310&gt;=13,BT310&lt;=15),14,IF(AND(BT310&gt;=15.5,BT310&lt;=17.5),15,IF(AND(BT310&gt;=18,BT310&lt;=20),16,"Fuera de rango"))))))))))))))))))</f>
        <v>NORMA</v>
      </c>
      <c r="BW310" s="9" t="n">
        <v>-8.5</v>
      </c>
      <c r="BX310" s="10" t="n">
        <f aca="false">18.5- (0.3*H310)</f>
        <v>5.6</v>
      </c>
      <c r="BY310" s="10" t="n">
        <f aca="false">(BW310)-(BX310)</f>
        <v>-14.1</v>
      </c>
      <c r="BZ310" s="10" t="str">
        <f aca="false">IF(BY310="","",IF(BY310&lt;-27.5,"De -30 a -28",IF(BY310&lt;-25,"De -27,5 a -25,5",IF(BY310&lt;-22.5,"De -25 a -23",IF(BY310&lt;-20,"De -22,5 a -20,5",IF(BY310&lt;-17.5,"De -20 a -18",IF(BY310&lt;-15,"De -17,5 a -15,5",IF(BY310&lt;-12.5,"De -15 a -13",IF(BY310&lt;-10,"De -12,5 a -10,5",IF(BY310&lt;-7.5,"De -10 a -8",IF(BY310&lt;-5,"De -7,5 a -5,5",IF(BY310&lt;-2.5,"De -5 a -3",IF(BY310&lt;0,"De -2,5 a -0,5",IF(BY310&lt;2.5,"De 0 a 2",IF(BY310&lt;5,"De 2,5 a 4,5",IF(BY310&lt;7.5,"De 5 a 7",IF(BY310&lt;10,"De 7,5 a 9,5",IF(BY310&lt;12.5,"De 10 a 12",IF(BY310&lt;15,"De 12,5 a 14,5",IF(BY310&lt;17.5,"De 15 a 17",IF(BY310&lt;20,"De 17,5 a 19,5",IF(BY310&lt;22.5,"De 20 a 22",IF(BY310&lt;25,"De 22,5 a 24,5",IF(BY310&lt;27.5,"De 25 a 27","De 27,5 a 30"))))))))))))))))))))))))</f>
        <v>De -15 a -13</v>
      </c>
      <c r="CA310" s="12" t="n">
        <f aca="false">IF(BY310="","",IF(BY310&lt;=-28,1,IF(BY310&lt;=-25.5,2,IF(BY310&lt;=-23,3,IF(BY310&lt;=-20.5,4,IF(BY310&lt;=-18,5,IF(BY310&lt;=-15.5,6,IF(BY310&lt;=-13,7,IF(BY310&lt;=-10.5,8,IF(BY310&lt;=-8,9,IF(BY310&lt;=-5.5,10,IF(BY310&lt;=-3,11,IF(BY310&lt;=-0.5,12,IF(BY310&lt;=2,13,IF(BY310&lt;=4.5,14,IF(BY310&lt;=7,15,IF(BY310&lt;=9.5,16,IF(BY310&lt;=12,17,IF(BY310&lt;=14.5,18,IF(BY310&lt;=17,19,IF(BY310&lt;=19.5,20,IF(BY310&lt;=22,21,IF(BY310&lt;=24.5,22,IF(BY310&lt;=27,23,IF(BY310&lt;=30,24,"Fuera de rango")))))))))))))))))))))))))</f>
        <v>7</v>
      </c>
      <c r="CB310" s="9" t="n">
        <v>-8.75</v>
      </c>
      <c r="CC310" s="10" t="n">
        <f aca="false">18.5- (0.3*H310)</f>
        <v>5.6</v>
      </c>
      <c r="CD310" s="10" t="n">
        <f aca="false">(CB310)-(CC310)</f>
        <v>-14.35</v>
      </c>
      <c r="CE310" s="10" t="str">
        <f aca="false">IF(CD310="","",IF(CD310&lt;-27.5,"De -30 a -28",IF(CD310&lt;-25,"De -27,5 a -25,5",IF(CD310&lt;-22.5,"De -25 a -23",IF(CD310&lt;-20,"De -22,5 a -20,5",IF(CD310&lt;-17.5,"De -20 a -18",IF(CD310&lt;-15,"De -17,5 a -15,5",IF(CD310&lt;-12.5,"De -15 a -13",IF(CD310&lt;-10,"De -12,5 a -10,5",IF(CD310&lt;-7.5,"De -10 a -8",IF(CD310&lt;-5,"De -7,5 a -5,5",IF(CD310&lt;-2.5,"De -5 a -3",IF(CD310&lt;0,"De -2,5 a -0,5",IF(CD310&lt;=2,"De 0 a 2",IF(CD310&lt;=4.5,"De 2,5 a 4,5",IF(CD310&lt;=7,"De 5 a 7",IF(CD310&lt;=9.5,"De 7,5 a 9,5",IF(CD310&lt;=12,"De 10 a 12",IF(CD310&lt;=14.5,"De 12,5 a 14,5",IF(CD310&lt;=17,"De 15 a 17",IF(CD310&lt;=19.5,"De 17,5 a 19,5",IF(CD310&lt;=22,"De 20 a 22",IF(CD310&lt;=24.5,"De 22,5 a 24,5",IF(CD310&lt;=27,"De 25 a 27","De 27,5 a 30"))))))))))))))))))))))))</f>
        <v>De -15 a -13</v>
      </c>
      <c r="CF310" s="12" t="n">
        <f aca="false">IF(CD310="","",IF(CD310&lt;-27.5,1,IF(CD310&lt;-25,2,IF(CD310&lt;-22.5,3,IF(CD310&lt;-20,4,IF(CD310&lt;-17.5,5,IF(CD310&lt;-15,6,IF(CD310&lt;-12.5,7,IF(CD310&lt;-10,8,IF(CD310&lt;-7.5,9,IF(CD310&lt;-5,10,IF(CD310&lt;-2.5,11,IF(CD310&lt;0,12,IF(CD310&lt;2.5,13,IF(CD310&lt;5,14,IF(CD310&lt;7.5,15,IF(CD310&lt;10,16,IF(CD310&lt;12.5,17,IF(CD310&lt;15,18,IF(CD310&lt;17.5,19,IF(CD310&lt;20,20,IF(CD310&lt;22.5,21,IF(CD310&lt;25,22,IF(CD310&lt;27.5,23,24))))))))))))))))))))))))</f>
        <v>7</v>
      </c>
      <c r="CG310" s="9" t="n">
        <v>-6.75</v>
      </c>
      <c r="CH310" s="10" t="str">
        <f aca="false">IF(CG310="","",IF(AND(CG310&gt;=-10,CG310&lt;=-9.5),"-10 a -9,5",IF(AND(CG310&gt;-9.5,CG310&lt;=-8.5),"-9 a -8,5",IF(AND(CG310&gt;-8.5,CG310&lt;=-7.5),"-8 a -7,5",IF(AND(CG310&gt;-7.5,CG310&lt;=-6.5),"-7 a -6,5",IF(AND(CG310&gt;-6.5,CG310&lt;=-5.5),"-6 a -5,5",IF(AND(CG310&gt;-5.5,CG310&lt;=-4.5),"-5 a -4,5",IF(AND(CG310&gt;-4.5,CG310&lt;=-3.5),"-4 a -3,5",IF(AND(CG310&gt;-3.5,CG310&lt;=-2.5),"-3 a -2,5",IF(CG310=-2.25,"-2,25",IF(AND(CG310&gt;-2.5,CG310&lt;=-1.5),"-2 a -1,5",IF(AND(CG310&gt;-1.5,CG310&lt;=-0.5),"-1 a -0,5",IF(AND(CG310&gt;-0.5,CG310&lt;=0.5),"0 a 0,5",IF(AND(CG310&gt;0.5,CG310&lt;=1.5),"1 a 1,5",IF(AND(CG310&gt;1.5,CG310&lt;=2.5),"2 a 2,5",IF(AND(CG310&gt;2.5,CG310&lt;=3.5),"3 a 3,5",IF(AND(CG310&gt;3.5,CG310&lt;=4.5),"4 a 4,5",IF(AND(CG310&gt;4.5,CG310&lt;=5.5),"5 a 5,5",IF(AND(CG310&gt;5.5,CG310&lt;=6.5),"6 a 6,5",IF(AND(CG310&gt;6.5,CG310&lt;=7.5),"7 a 7,5",IF(AND(CG310&gt;7.5,CG310&lt;=8.5),"8 a 8,5",IF(AND(CG310&gt;8.5,CG310&lt;=9.5),"9 a 9,5",IF(CG310&gt;=10,"10","Fuera de rango")))))))))))))))))))))))</f>
        <v>-7 a -6,5</v>
      </c>
      <c r="CI310" s="11" t="n">
        <f aca="false">IF(CG310="","",IF(CG310=-2.25,"NORMA",IF(CG310&lt;=-9.5,1,IF(CG310&lt;=-8.5,2,IF(CG310&lt;=-7.5,3,IF(CG310&lt;=-6.5,4,IF(CG310&lt;=-5.5,5,IF(CG310&lt;=-4.5,6,IF(CG310&lt;=-3.5,7,IF(CG310&lt;=-2.5,8,IF(CG310&lt;=-1.5,9,IF(CG310&lt;=-0.5,10,IF(CG310&lt;=0.5,11,IF(CG310&lt;=1.5,12,IF(CG310&lt;=2.5,13,IF(CG310&lt;=3.5,14,IF(CG310&lt;=4.5,15,IF(CG310&lt;=5.5,16,IF(CG310&lt;=6.5,17,IF(CG310&lt;=7.5,18,IF(CG310&lt;=8.5,19,IF(CG310&lt;=9.5,20,IF(CG310=10,21,"Fuera de rango")))))))))))))))))))))))</f>
        <v>4</v>
      </c>
      <c r="CJ310" s="9" t="n">
        <v>2.75</v>
      </c>
      <c r="CK310" s="10" t="str">
        <f aca="false">IF(CJ310="","",IF(AND(CJ310&gt;=-6,CJ310&lt;=-5.5),"-6 a -5,5",IF(AND(CJ310&gt;-5.5,CJ310&lt;=-4.5),"-5 a -4,5",IF(AND(CJ310&gt;-4.5,CJ310&lt;=-3.5),"-4 a -3,5",IF(AND(CJ310&gt;-3.5,CJ310&lt;=-2.5),"-3 a -2,5",IF(AND(CJ310&gt;-2.5,CJ310&lt;=-1.5),"-2 a -1,5",IF(AND(CJ310&gt;-1.5,CJ310&lt;=-0.5),"-1 a -0,5",IF(AND(CJ310&gt;-0.5,CJ310&lt;=0.5),"0 a 0,5",IF(AND(CJ310&gt;0.5,CJ310&lt;=1.5),"1 a 1,5",IF(AND(CJ310&gt;1.5,CJ310&lt;2.5),"2",IF(AND(CJ310&gt;=2.5,CJ310&lt;=3),"2,5 a 3",IF(AND(CJ310&gt;3,CJ310&lt;=4),"3,5 a 4",IF(AND(CJ310&gt;4,CJ310&lt;=5),"4,5 a 5",IF(AND(CJ310&gt;5,CJ310&lt;=6),"5,5 a 6",IF(AND(CJ310&gt;6,CJ310&lt;=7),"6,5 a 7",IF(AND(CJ310&gt;7,CJ310&lt;=8),"7,5 a 8",IF(AND(CJ310&gt;8,CJ310&lt;=9.5),"8,5 a 9,5",IF(CJ310=10,"10","Fuera de rango"))))))))))))))))))</f>
        <v>2,5 a 3</v>
      </c>
      <c r="CL310" s="11" t="n">
        <f aca="false">IF(CK310="","",IF(OR(CK310="-6 a -5,5",CK310="-6 - -5,5"),1,IF(OR(CK310="-5 a -4,5",CK310="-5 - -4,5"),2,IF(OR(CK310="-4 a -3,5",CK310="-4 - -3,5"),3,IF(OR(CK310="-3 a -2,5",CK310="-3 - -2,5"),4,IF(OR(CK310="-2 a -1,5",CK310="-2 - -1,5"),5,IF(OR(CK310="-1 a -0,5",CK310="-1 - -0,5"),6,IF(OR(CK310="0 a 0,5",CK310="0 - 0,5"),7,IF(OR(CK310="1 a 1,5",CK310="1 - 1,5"),8,IF(CK310="2","NORMA",IF(OR(CK310="2,5 a 3",CK310="2,5 - 3"),9,IF(OR(CK310="3,5 a 4",CK310="3,5 - 4"),10,IF(OR(CK310="4,5 a 5",CK310="4,5 - 5"),11,IF(OR(CK310="5,5 a 6",CK310="5,5 - 6"),12,IF(OR(CK310="6,5 a 7",CK310="6,5 - 7"),13,IF(OR(CK310="7,5 a 8",CK310="7,5 - 8"),14,IF(OR(CK310="8,5 a 9",CK310="8,5 - 9,5",CK310="9 a 9,5"),15,IF(CK310="10",15,IF(OR(CK310="0,5 a 1",CK310="0,5 - 1"),7,"Fuera de rango")))))))))))))))))))</f>
        <v>9</v>
      </c>
      <c r="CN310" s="10" t="str">
        <f aca="false">IF(CM310=0,"0", " ")</f>
        <v>0</v>
      </c>
      <c r="CO310" s="10" t="str">
        <f aca="false">IF(CM310&gt;0,"EME"," ")</f>
        <v> </v>
      </c>
      <c r="CQ310" s="10" t="str">
        <f aca="false">IF(CP310&gt;0,"0", " ")</f>
        <v> </v>
      </c>
      <c r="CR310" s="10" t="str">
        <f aca="false">IF(CP310&gt;0,"EME"," ")</f>
        <v> </v>
      </c>
      <c r="CS310" s="9" t="n">
        <v>0</v>
      </c>
      <c r="CT310" s="10" t="str">
        <f aca="false">IF(CS310&gt;0,"1", " ")</f>
        <v> </v>
      </c>
      <c r="CU310" s="10" t="str">
        <f aca="false">IF(CS310&gt;0,"HIP"," ")</f>
        <v> </v>
      </c>
      <c r="CV310" s="9" t="n">
        <v>0</v>
      </c>
      <c r="CW310" s="10" t="str">
        <f aca="false">IF(CV310&gt;0,"1", " ")</f>
        <v> </v>
      </c>
      <c r="CX310" s="10" t="str">
        <f aca="false">IF(CV310&gt;0,"HIP"," ")</f>
        <v> </v>
      </c>
      <c r="CY310" s="9" t="n">
        <v>-4.25</v>
      </c>
      <c r="DB310" s="9" t="n">
        <v>-4.5</v>
      </c>
      <c r="DC310" s="11" t="str">
        <f aca="false">IF(DB310&lt;0,"2"," ")</f>
        <v>2</v>
      </c>
      <c r="DD310" s="11" t="str">
        <f aca="false">IF(DB310&lt;0,"MIO"," ")</f>
        <v>MIO</v>
      </c>
      <c r="DE310" s="9" t="n">
        <v>-0.5</v>
      </c>
      <c r="DF310" s="10" t="str">
        <f aca="false">IF(DE310&lt;0,"3"," ")</f>
        <v>3</v>
      </c>
      <c r="DG310" s="10" t="str">
        <f aca="false">IF(DE310&lt;0,"AST"," ")</f>
        <v>AST</v>
      </c>
      <c r="DH310" s="9" t="n">
        <v>0</v>
      </c>
      <c r="DI310" s="10" t="str">
        <f aca="false">IF(DH310&lt;0,"3"," ")</f>
        <v> </v>
      </c>
      <c r="DJ310" s="10" t="str">
        <f aca="false">IF(DH310&lt;0,"AST"," ")</f>
        <v> </v>
      </c>
      <c r="DK310" s="9" t="n">
        <v>0</v>
      </c>
      <c r="DL310" s="10" t="str">
        <f aca="false">IF(DK310&gt;0,"4"," ")</f>
        <v> </v>
      </c>
      <c r="DM310" s="10" t="str">
        <f aca="false">IF(DK310&gt;0,"PRE"," ")</f>
        <v> </v>
      </c>
      <c r="DN310" s="9" t="n">
        <v>0</v>
      </c>
      <c r="DO310" s="10" t="str">
        <f aca="false">IF(DN310&gt;0,"4"," ")</f>
        <v> </v>
      </c>
      <c r="DP310" s="10" t="str">
        <f aca="false">IF(DN310&gt;0,"PRE"," ")</f>
        <v> </v>
      </c>
      <c r="DS310" s="12" t="str">
        <f aca="false">CONCATENATE(CO310,CU310,DA310,DG310,DM310)</f>
        <v>  AST </v>
      </c>
      <c r="DT310" s="10" t="e">
        <f aca="false" t="array" ref="DT310">_xlfn.IFS(DS310="EME    ","0", DS310=" HIP   ","1", DS310="  MIO  ","2", DS310="   AST ","3", DS310="    PRE","4", DS310="EME   PRE","5", DS310=" HIP  PRE","6", DS310=" HIP AST ","7", DS310="  MIO PRE","8", DS310="  MIOAST ","9", DS310="   ASTPRE","10",DS310=" HIP ASTPRE","11", DS310="  MIOASTPRE","12", DS310="     ","0")</f>
        <v>#N/A</v>
      </c>
      <c r="DV310" s="1" t="e">
        <f aca="false" t="array" ref="DV310">_xlfn.IFS(DU310="SI","2", DU310="NO","1")</f>
        <v>#N/A</v>
      </c>
      <c r="DX310" s="11" t="str">
        <f aca="false">IF(DW310=0,"1","2")</f>
        <v>1</v>
      </c>
      <c r="DY310" s="11" t="str">
        <f aca="false" t="array" ref="DY310">_xlfn.IFS(DW310=0,"0", DW310=0.25, "1", DW310=0.5,"2", DW310=0.75,"3", DW310=1,"4",DW310=1.25,"5", DW310=1.5,"6", DW310=1.75,"7", DW310=2,"8")</f>
        <v>0</v>
      </c>
      <c r="EA310" s="11" t="str">
        <f aca="false">IF(DZ310=0,"1","2")</f>
        <v>1</v>
      </c>
      <c r="EB310" s="11" t="str">
        <f aca="false" t="array" ref="EB310">_xlfn.IFS(DZ310=0,"0", DZ310=0.25, "1", DZ310=0.5,"2", DZ310=0.75,"3", DZ310=1,"4",DZ310=1.25,"5", DZ310=1.5,"6", DZ310=1.75,"7", DZ310=2,"8")</f>
        <v>0</v>
      </c>
      <c r="ED310" s="10" t="str">
        <f aca="false">IF(EC310=0,"1","2")</f>
        <v>1</v>
      </c>
      <c r="EE310" s="11" t="str">
        <f aca="false" t="array" ref="EE310">_xlfn.IFS(EC310=0,"0", EC310=-0.25, "1", EC310=-0.5,"2", EC310=-0.75,"3", EC310=-1,"4",EC310=-1.25,"5", EC310=-1.5,"6", EC310=-1.75,"7", EC310=-2,"8", EC310=-2.25,"9",EC310=-2.5,"10", EC310=-2.75,"11", EC310=-3,"12", EC310=-3.25,"13", EC310=-3.5,"14", EC310=-3.75,"15",EC310=-4,"16")</f>
        <v>0</v>
      </c>
      <c r="EG310" s="10" t="str">
        <f aca="false">IF(EF310=0,"1","2")</f>
        <v>1</v>
      </c>
      <c r="EH310" s="11" t="str">
        <f aca="false" t="array" ref="EH310">_xlfn.IFS(EF310=0,"0", EF310=-0.25, "1", EF310=-0.5,"2", EF310=-0.75,"3", EF310=-1,"4",EF310=-1.25,"5", EF310=-1.5,"6", EF310=-1.75,"7", EF310=-2,"8", EF310=-2.25,"9",EF310=-2.5,"10", EF310=-2.75,"11", EF310=-3,"12", EF310=-3.25,"13", EF310=-3.5,"14", EF310=-3.75,"15",EF310=-4,"16")</f>
        <v>0</v>
      </c>
      <c r="EJ310" s="11" t="str">
        <f aca="false">IF(EI310=0,"1","2")</f>
        <v>1</v>
      </c>
      <c r="EK310" s="11" t="str">
        <f aca="false" t="array" ref="EK310">_xlfn.IFS(EI310=0,"0", EI310=-0.25, "1", EI310=-0.5,"2", EI310=-0.75,"3", EI310=-1,"4",EI310=-1.25,"5", EI310=-1.5,"6", EI310=-1.75,"7", EI310=-2,"8", EI310=-2.25,"9", EI310=-2.25,"9",EI310=-2.5,"10", EI310=-2.75,"11", EI310=-3,"12", EI310=-3.25,"13", EI310=-3.5,"14", EI310=-3.75,"15",EI310=-4,"16", EI310=0.25, "17", EI310=0.5, "18")</f>
        <v>0</v>
      </c>
      <c r="EM310" s="11" t="str">
        <f aca="false">IF(EL310=0,"1","2")</f>
        <v>1</v>
      </c>
      <c r="EN310" s="11" t="str">
        <f aca="false" t="array" ref="EN310">_xlfn.IFS(EL310=0.25,"17",EL310=0.5,"18", EL310=0,"0", EL310=-0.25, "1", EL310=-0.5,"2", EL310=-0.75,"3", EL310=-1,"4",EL310=-1.25,"5", EL310=-1.5,"6", EL310=-1.75,"7", EL310=-2,"8",EL310= -2.25,"9",EL310=-2.5,"10",EL310= -2.75,"11",EL310= -3,"12",EL310= -3.25,"13",EL310= -3.5,"14",EL310= -3.75,"15",EL310=-4,"16")</f>
        <v>0</v>
      </c>
      <c r="EP310" s="11" t="str">
        <f aca="false">IF(EO310=0,"1","2")</f>
        <v>1</v>
      </c>
      <c r="EQ310" s="11" t="str">
        <f aca="false" t="array" ref="EQ310">_xlfn.IFS(EO310=0,"0", EO310=0.25, "1", EO310=0.5,"2", EO310=0.75,"3", EO310=1,"4",EO310=1.25,"5", EO310=1.5,"6", EO310=1.75,"7", EO310=2,"8", EO310=2.25,"9", EO310=2.25,"9",EO310=2.5,"10", EO310=2.75,"11", EO310=3,"12", EO310=3.25,"13", EO310=3.5,"14", EO310=3.75,"15",EO310=4,"16", EO310=-0.25, "17", bq=-0.5, "18")</f>
        <v>0</v>
      </c>
      <c r="ES310" s="11" t="str">
        <f aca="false">IF(ER310=0,"1","2")</f>
        <v>1</v>
      </c>
      <c r="ET310" s="11" t="str">
        <f aca="false" t="array" ref="ET310">_xlfn.IFS(ER310=0,"0", ER310=0.25, "1", ER310=0.5,"2", ER310=0.75,"3", ER310=1,"4",ER310=1.25,"5", ER310=1.5,"6", ER310=1.75,"7", ER310=2,"8", ER310=2.25,"9", ER310=2.25,"9",ER310=2.5,"10", ER310=2.75,"11", ER310=3,"12", ER310=3.25,"13", ER310=3.5,"14", ER310=3.75,"15",ER310=4,"16", ER310=-0.25, "17", bq=-0.5, "18")</f>
        <v>0</v>
      </c>
      <c r="EV310" s="14" t="e">
        <f aca="false">VLOOKUP(EU310,LEYENDA!$G$2:$H$8,2,TRUE())</f>
        <v>#N/A</v>
      </c>
      <c r="EW310" s="14" t="e">
        <f aca="false" t="array" ref="EW310">_xlfn.IFS(EV310="0-5","1", EV310="6-12","2", EV310="13-18","3", EV310="19-24","4", EV310="25-36","5", EV310="37-48","6", EV310="49-60","7")</f>
        <v>#N/A</v>
      </c>
    </row>
    <row r="311" customFormat="false" ht="13.5" hidden="false" customHeight="false" outlineLevel="0" collapsed="false">
      <c r="A311" s="1" t="n">
        <v>76</v>
      </c>
      <c r="B311" s="32" t="n">
        <v>3</v>
      </c>
      <c r="C311" s="33" t="n">
        <v>44300</v>
      </c>
      <c r="D311" s="6"/>
      <c r="E311" s="5" t="str">
        <f aca="false">VLOOKUP(A311,'286'!$A$3:$J$6279,10,FALSE())</f>
        <v>HERNÁNDEZ PAREDES, ELENA</v>
      </c>
      <c r="F311" s="4" t="str">
        <f aca="false">VLOOKUP(A311,'286'!$A$3:$I$1768,3,FALSE())</f>
        <v>HERPAE</v>
      </c>
      <c r="G311" s="6" t="n">
        <f aca="false">VLOOKUP(A311,'286'!$A$3:$I$1768,4,FALSE())</f>
        <v>28211</v>
      </c>
      <c r="H311" s="7" t="n">
        <f aca="false">YEAR(C311)-YEAR(G311)</f>
        <v>44</v>
      </c>
      <c r="I311" s="1" t="str">
        <f aca="false">VLOOKUP(H311,LEYENDA!$C$2:$D$6,2,TRUE())</f>
        <v>41-60</v>
      </c>
      <c r="J311" s="5" t="str">
        <f aca="false">VLOOKUP(A311,'286'!$A$3:$I$1768,7,FALSE())</f>
        <v>M</v>
      </c>
      <c r="K311" s="8" t="n">
        <f aca="false">VLOOKUP(A311,'286'!$A$3:$I$1768,2,FALSE())</f>
        <v>0</v>
      </c>
      <c r="L311" s="4" t="str">
        <f aca="false">VLOOKUP(A311,'286'!$A$3:$I$1768,8,FALSE())</f>
        <v>D</v>
      </c>
      <c r="M311" s="4" t="str">
        <f aca="false">VLOOKUP(A311,'286'!$A$3:$I$1768,9,FALSE())</f>
        <v>I</v>
      </c>
      <c r="N311" s="8" t="str">
        <f aca="false">IF(R311=O311, "MISMA","CONTRARIA")</f>
        <v>CONTRARIA</v>
      </c>
      <c r="O311" s="8" t="str">
        <f aca="false" t="array" ref="O311">_xlfn.IFS(L311="D","1", L311="I","2")</f>
        <v>1</v>
      </c>
      <c r="P311" s="8" t="e">
        <f aca="false" t="array" ref="P311">_xlfn.IFS(K311="OD","1", K311="OI","2")</f>
        <v>#N/A</v>
      </c>
      <c r="Q311" s="1" t="str">
        <f aca="false" t="array" ref="Q311">_xlfn.IFS(J311="M","1", J311="H","2")</f>
        <v>1</v>
      </c>
      <c r="R311" s="8" t="str">
        <f aca="false" t="array" ref="R311">_xlfn.IFS(M311="D","1", M311="I","2")</f>
        <v>2</v>
      </c>
      <c r="S311" s="1" t="str">
        <f aca="false" t="array" ref="S311">_xlfn.IFS(N311="CONTRARIA", "1",N311= "MISMA","2")</f>
        <v>1</v>
      </c>
      <c r="T311" s="1" t="str">
        <f aca="false" t="array" ref="T311">_xlfn.IFS(I311="0-12","1", I311="13-24","2", I311="25-40","3", I311="41-60","4", I311="61-100","5")</f>
        <v>4</v>
      </c>
      <c r="U311" s="9" t="n">
        <v>-2</v>
      </c>
      <c r="V311" s="11" t="str">
        <f aca="false">IF(U311="","",IF(AND(U311&gt;=-9,U311&lt;=-6.5),"-9 a -6,5",IF(AND(U311&gt;=-6,U311&lt;=-3.5),"-6 a -3,5",IF(AND(U311&gt;=-3,U311&lt;=-1),"-3 a -1",IF(U311=-0.5,"-0,5",IF(AND(U311&gt;=0,U311&lt;=2.5),"0 a 2,5",IF(AND(U311&gt;=3,U311&lt;=5.5),"3 a 5,5",IF(AND(U311&gt;=6,U311&lt;=8.5),"6 a 8,5",IF(AND(U311&gt;=9,U311&lt;=20),"9 a 20","Fuera de rango")))))))))</f>
        <v>-3 a -1</v>
      </c>
      <c r="W311" s="11" t="n">
        <f aca="false">IF(V311="","",IF(V311="-9 a -6,5",2,IF(V311="-6 a -3,5",3,IF(V311="-3 a -1",4,IF(V311="-0,5","NORMA",IF(V311="0 a 2,5",5,IF(V311="3 a 5,5",6,IF(V311="6 a 8,5",7,IF(V311="9 a 20",8,"Fuera de rango")))))))))</f>
        <v>4</v>
      </c>
      <c r="X311" s="9" t="n">
        <v>0</v>
      </c>
      <c r="Y311" s="11" t="str">
        <f aca="false">IF(X311="","",IF(AND(X311&gt;=0,X311&lt;=4),"0 a 4",IF(AND(X311&gt;=4.5,X311&lt;=8.5),"4,5 a 8,5",IF(X311=9,"9",IF(AND(X311&gt;=9.5,X311&lt;=13),"9,5 a 13",IF(AND(X311&gt;=13.5,X311&lt;=20),"13,5 a 20",IF(AND(X311&gt;=20.5,X311&lt;=35),"20,5 a 35","Fuera de rango")))))))</f>
        <v>0 a 4</v>
      </c>
      <c r="Z311" s="11" t="n">
        <f aca="false">IF(Y311="","",IF(Y311="0 a 4",1,IF(Y311="4,5 a 8,5",2,IF(Y311="9","NORMA",IF(Y311="9,5 a 13",3,IF(Y311="13,5 a 20",4,IF(Y311="20,5 a 35",5,"Fuera de rango")))))))</f>
        <v>1</v>
      </c>
      <c r="AA311" s="9" t="n">
        <v>24</v>
      </c>
      <c r="AB311" s="10" t="str">
        <f aca="false">IF(AA311="","",IF(AND(AA311&gt;=0,AA311&lt;=9),"0 a 9",IF(AND(AA311&gt;=9.5,AA311&lt;=18.5),"9,5 a 18,5",IF(AA311=19,"19",IF(AND(AA311&gt;=19.5,AA311&lt;=28),"19,5 a 28",IF(AND(AA311&gt;=28.5,AA311&lt;=40),"28,5 a 40","Fuera de rango"))))))</f>
        <v>19,5 a 28</v>
      </c>
      <c r="AC311" s="11" t="n">
        <f aca="false" t="array" ref="AC311">_xlfn.IFS(AB311="","",AB311="0 a 9",1,AB311="9,5 a 18,5",2,AB311="19","NORMA",AB311="19,5 a 28",3,AB311="28,5 a 40",4,TRUE(),"Fuera de rango")</f>
        <v>3</v>
      </c>
      <c r="AD311" s="9" t="n">
        <v>9</v>
      </c>
      <c r="AE311" s="10" t="str">
        <f aca="false">IF(AD311="","",IF(AND(AD311&gt;=-10,AD311&lt;=0),"De -10 a 0",IF(AND(AD311&gt;=0.5,AD311&lt;=9.5),"0,5 a 9,5",IF(AD311=10,"10",IF(AND(AD311&gt;=10.5,AD311&lt;=20),"10,5 a 20",IF(AND(AD311&gt;=20.5,AD311&lt;=40),"20,5 a 40","Fuera de rango"))))))</f>
        <v>0,5 a 9,5</v>
      </c>
      <c r="AF311" s="12" t="n">
        <f aca="false">IF(AD311="","",IF(AND(AD311&gt;=-10,AD311&lt;=0),1,IF(AND(AD311&gt;=0.5,AD311&lt;=9.5),2,IF(AD311=10,"NORMA",IF(AND(AD311&gt;=10.5,AD311&lt;=20),3,IF(AND(AD311&gt;=20.5,AD311&lt;=40),4,""))))))</f>
        <v>2</v>
      </c>
      <c r="AG311" s="9" t="n">
        <v>11</v>
      </c>
      <c r="AH311" s="10" t="str">
        <f aca="false">IF(AG311="","",IF(AND(AG311&gt;=0,AG311&lt;=4),"0 a 4",IF(AND(AG311&gt;=4.5,AG311&lt;=8.5),"4,5 a 8,5",IF(AG311=9,"9",IF(AND(AG311&gt;=9.5,AG311&lt;=13),"9,5 a 13",IF(AND(AG311&gt;=13.5,AG311&lt;=25),"13,5 a 25","Fuera de rango"))))))</f>
        <v>9,5 a 13</v>
      </c>
      <c r="AI311" s="10" t="n">
        <f aca="false">IF(AH311="","",IF(AH311="0 a 4",1,IF(AH311="4,5 a 8,5",2,IF(AH311="9","NORMA",IF(AH311="9,5 a 13",3,IF(AH311="13,5 a 25",4,""))))))</f>
        <v>3</v>
      </c>
      <c r="AJ311" s="9" t="n">
        <v>7</v>
      </c>
      <c r="AK311" s="10" t="str">
        <f aca="false">IF(AJ311="","",IF(AND(AJ311&gt;=-15,AJ311&lt;=-10.5),"-15 a -10,5",IF(AND(AJ311&gt;=-10,AJ311&lt;=-4),"-10 a -4",IF(AND(AJ311&gt;=-4.5,AJ311&lt;=0),"-4,5 a 0",IF(AND(AJ311&gt;=0.5,AJ311&lt;=4.5),"0,5 a 4,5",IF(AJ311=5,"5",IF(AND(AJ311&gt;=5.5,AJ311&lt;=10),"5,5 a 10",IF(AND(AJ311&gt;=10.5,AJ311&lt;=20),"10,5 a 20","Fuera de rango"))))))))</f>
        <v>5,5 a 10</v>
      </c>
      <c r="AL311" s="11" t="n">
        <f aca="false">IF(AK311="","",IF(AK311="-15 a -10,5",1,IF(AK311="-10 a -4",2,IF(AK311="-4,5 a 0",3,IF(AK311="0,5 a 4,5",4,IF(AK311="5","NORMA",IF(AK311="5,5 a 10",5,IF(AK311="10,5 a 20",6,"Error"))))))))</f>
        <v>5</v>
      </c>
      <c r="AM311" s="9" t="n">
        <v>0</v>
      </c>
      <c r="AN311" s="10" t="str">
        <f aca="false">IF(AM311="","",IF(AND(AM311&gt;=-7.5,AM311&lt;=-5.5),"-7,5 a -5,5",IF(AND(AM311&gt;=-5,AM311&lt;=-3),"-5 a -3",IF(AND(AM311&gt;=-2.5,AM311&lt;=-0.5),"-2,5 a -0,5",IF(AM311=0,"0,00",IF(AND(AM311&gt;=0.5,AM311&lt;=2.5),"0,5 a 2,5",IF(AND(AM311&gt;=3,AM311&lt;=5),"3 a 5",IF(AND(AM311&gt;=5.5,AM311&lt;=7.5),"5,5 a 7,5",IF(AND(AM311&gt;=8,AM311&lt;=10),"8 a 10","Fuera de rango")))))))))</f>
        <v>0,00</v>
      </c>
      <c r="AO311" s="11" t="str">
        <f aca="false">IF(AN311="","",IF(AN311="-7,5 a -5,5",1,IF(AN311="-5 a -3",2,IF(AN311="-2,5 a -0,5",3,IF(AN311="0,00","NORMA",IF(AN311="0,5 a 2,5",4,IF(AN311="3 a 5",5,IF(AN311="5,5 a 7,5",6,IF(AN311="8 a 10",7,"Error")))))))))</f>
        <v>NORMA</v>
      </c>
      <c r="AP311" s="9" t="n">
        <v>-7</v>
      </c>
      <c r="AQ311" s="10" t="str">
        <f aca="false">IF(AP311="","",IF(AND(AP311&gt;=-20,AP311&lt;=-9.5),"-20 a -9,5",IF(AND(AP311&gt;=-9,AP311&lt;=-6.5),"-9 a -6,5",IF(AP311=-6,"-6",IF(AND(AP311&gt;=-5.5,AP311&lt;=-3),"-5,5 a -3",IF(AND(AP311&gt;=-2.5,AP311&lt;=0),"-2,5 a 0",IF(AND(AP311&gt;=0.5,AP311&lt;=3),"0,5 a 3",IF(AND(AP311&gt;=3.5,AP311&lt;=6),"3,5 a 6",IF(AND(AP311&gt;=6.5,AP311&lt;=9),"6,5 a 9",IF(AND(AP311&gt;=9.5,AP311&lt;=20),"9,5 a 20","Fuera de rango"))))))))))</f>
        <v>-9 a -6,5</v>
      </c>
      <c r="AR311" s="11" t="n">
        <f aca="false">IF(AQ311="","",IF(AQ311="-20 a -9,5",1,IF(AQ311="-9 a -6,5",2,IF(AQ311="-6","NORMA",IF(AQ311="-5,5 a -3",3,IF(AQ311="-2,5 a 0",4,IF(AQ311="0,5 a 3",5,IF(AQ311="3,5 a 6",6,IF(AQ311="6,5 a 9",7,IF(AQ311="9,5 a 20",8,""))))))))))</f>
        <v>2</v>
      </c>
      <c r="AS311" s="9" t="n">
        <v>1</v>
      </c>
      <c r="AT311" s="10" t="str">
        <f aca="false">IF(AS311="","",IF(AND(AS311&gt;=-16,AS311&lt;=-14),"-16 a -14",IF(AND(AS311&gt;=-13.5,AS311&lt;=-11.5),"-13,5 a -11,5",IF(AND(AS311&gt;=-11,AS311&lt;=-9),"-11 a -9",IF(AND(AS311&gt;=-8.5,AS311&lt;=-6.5),"-8,5 a -6,5",IF(AND(AS311&gt;=-6,AS311&lt;=-4),"-6 a -4",IF(AND(AS311&gt;=-3.5,AS311&lt;=-1.5),"-3,5 a -1,5",IF(AND(AS311&gt;=-1,AS311&lt;=1),"-1 a 1",IF(AND(AS311&gt;=1.5,AS311&lt;=3.5),"1,5 a 3,5",IF(AND(AS311&gt;=4,AS311&lt;=6),"4 a 6",IF(AND(AS311&gt;=6.5,AS311&lt;=8.5),"6,5 a 8,5",IF(AND(AS311&gt;=9,AS311&lt;=11),"9 a 11",IF(AND(AS311&gt;=11.5,AS311&lt;=13.5),"11,5 a 13,5",IF(AND(AS311&gt;=14,AS311&lt;=16),"14 a 16",IF(AND(AS311&gt;=16.5,AS311&lt;=18.5),"16,5 a 18,5",IF(AND(AS311&gt;=19,AS311&lt;=21),"19 a 21","Fuera de rango"))))))))))))))))</f>
        <v>-1 a 1</v>
      </c>
      <c r="AU311" s="11" t="n">
        <f aca="false" t="array" ref="AU311">IF(AT311="","",_xlfn.IFS(AT311="-16 a -14",1,AT311="-13,5 a -11,5",2,AT311="-11 a -9",3,AT311="-8,5 a -6,5",4,AT311="-6 a -4",5,AT311="-3,5 a -1,5",6,AT311="-1 a 1",7,AT311="1,5 a 3,5",8,AT311="4 a 6","NORMA",AT311="6,5 a 8,5",9,AT311="9 a 11",10,AT311="11,5 a 13,5",11,AT311="14 a 16",12,AT311="16,5 a 18,5",13,AT311="19 a 21",14,TRUE(),""))</f>
        <v>7</v>
      </c>
      <c r="AV311" s="9" t="n">
        <v>-1.5</v>
      </c>
      <c r="AW311" s="10" t="str">
        <f aca="false">IF(AV311="","",IF(AND(AV311&gt;=-1,AV311&lt;=-0.5),"-1 a -0,5",IF(AND(AV311&gt;-0.5,AV311&lt;=0),"De -0,5 a 0",IF(AND(AV311&gt;=0.25,AV311&lt;=0.75),"0,25 a 0,75",IF(AND(AV311&gt;=1,AV311&lt;=1.5),"1 a 1,5",IF(AND(AV311&gt;=1.75,AV311&lt;=2.25),"1,75 a 2,25",IF(AND(AV311&gt;=2.5,AV311&lt;=3),"2,5 a 3",IF(AND(AV311&gt;=3.25,AV311&lt;=3.75),"3,25 a 3,75","Fuera de rango"))))))))</f>
        <v>Fuera de rango</v>
      </c>
      <c r="AX311" s="10" t="str">
        <f aca="false">IF(AW311="","",IF(OR(AW311="-1 a -0,5",AW311="-1 a -0.5"),1,IF(OR(AW311="De -0,5 a 0",AW311="-0,5 a 0",AW311="De -0.5 a 0"),2,IF(OR(AW311="0,25 a 0,75",AW311="0.25 a 0.75"),"NORMA",IF(OR(AW311="1 a 1,5",AW311="1 a 1.5"),3,IF(OR(AW311="1,75 a 2,25",AW311="1.75 a 2.25"),4,IF(OR(AW311="2,5 a 3",AW311="2.5 a 3"),5,IF(OR(AW311="3,25 a 3,75",AW311="3.25 a 3.75"),6,""))))))))</f>
        <v/>
      </c>
      <c r="AY311" s="9" t="n">
        <v>-3</v>
      </c>
      <c r="AZ311" s="10" t="str">
        <f aca="false">IF(AY311="","",IF(AND(AY311&gt;=-20,AY311&lt;=-9.5),"-20 a -9,5",IF(AND(AY311&gt;=-9,AY311&lt;=-6.5),"-9 a -6,5",IF(AY311=-6,"-6",IF(AND(AY311&gt;=-5.5,AY311&lt;=-3),"-5,5 a -3",IF(AND(AY311&gt;=-2.5,AY311&lt;=0),"-2,5 a 0",IF(AND(AY311&gt;=0.5,AY311&lt;=3),"0,5 a 3",IF(AND(AY311&gt;=3.5,AY311&lt;=6),"3,5 a 6","Fuera de rango"))))))))</f>
        <v>-5,5 a -3</v>
      </c>
      <c r="BA311" s="11" t="n">
        <f aca="false">IF(AZ311="","",IF(AZ311="-20 a -9,5",1,IF(AZ311="-9 a -6,5",2,IF(AZ311="-6","NORMA",IF(AZ311="-5,5 a -3",3,IF(AZ311="-2,5 a 0",4,IF(AZ311="0,5 a 3",5,IF(AZ311="3,5 a 6",6,""))))))))</f>
        <v>3</v>
      </c>
      <c r="BB311" s="9" t="n">
        <v>0</v>
      </c>
      <c r="BC311" s="10" t="str">
        <f aca="false" t="array" ref="BC311">IF(BB311="","",_xlfn.IFS(AND(BB311&gt;=0,BB311&lt;=2),"0 a 2",AND(BB311&gt;=2.5,BB311&lt;=4.5),"2,5 a 4,5",AND(BB311&gt;=5,BB311&lt;=7),"5 a 7",AND(BB311&gt;=7.5,BB311&lt;=9.5),"7,5 a 9,5",AND(BB311&gt;=10,BB311&lt;=12),"10 a 12",AND(BB311&gt;=12.5,BB311&lt;=14.5),"12,5 a 14,5",BB311=15,"15",AND(BB311&gt;=15.5,BB311&lt;=17.5),"15,5 a 17,5",AND(BB311&gt;=18,BB311&lt;=20),"18 a 20",AND(BB311&gt;=20.5,BB311&lt;=22.5),"20,5 a 22,5",AND(BB311&gt;=23,BB311&lt;=25),"23 a 25",TRUE(),"Fuera de rango"))</f>
        <v>0 a 2</v>
      </c>
      <c r="BD311" s="11" t="n">
        <f aca="false" t="array" ref="BD311">IF(BC311="","",_xlfn.IFS(BC311="0 a 2",1,BC311="2,5 a 4,5",2,BC311="5 a 7",3,BC311="7,5 a 9,5",4,BC311="10 a 12",5,BC311="12,5 a 14,5",6,BC311="15","NORMA",BC311="15,5 a 17,5",7,BC311="18 a 20",8,BC311="20,5 a 22,5",9,BC311="23 a 25",10,TRUE(),"Fuera de rango"))</f>
        <v>1</v>
      </c>
      <c r="BE311" s="9" t="n">
        <v>28</v>
      </c>
      <c r="BF311" s="10" t="str">
        <f aca="false">IF(BE311="","",IF(AND(BE311&gt;=-20,BE311&lt;=-10),"-20 a -10",IF(AND(BE311&gt;=-9.5,BE311&lt;=0.5),"-9,5 a 0,5",IF(AND(BE311&gt;=1,BE311&lt;=11),"1 a 11",IF(AND(BE311&gt;=11.5,BE311&lt;=20.5),"11,5 a 20,5",IF(BE311=21,"21",IF(AND(BE311&gt;=21.5,BE311&lt;=31.5),"21,5 a 31,5",IF(AND(BE311&gt;=32,BE311&lt;=42),"32 a 42","Fuera de rango"))))))))</f>
        <v>21,5 a 31,5</v>
      </c>
      <c r="BG311" s="11" t="n">
        <f aca="false">IF(BF311="","",IF(BF311="-20 a -10",1,IF(BF311="-9,5 a 0,5",2,IF(BF311="1 a 11",3,IF(BF311="11,5 a 20,5",4,IF(BF311="21","NORMA",IF(BF311="21,5 a 31,5",5,IF(BF311="32 a 42",6,""))))))))</f>
        <v>5</v>
      </c>
      <c r="BH311" s="9" t="n">
        <v>19</v>
      </c>
      <c r="BI311" s="10" t="str">
        <f aca="false">IF(BH311="","",IF(AND(BH311&gt;=-20,BH311&lt;=-15),"-20 a -15",IF(AND(BH311&gt;=-14.5,BH311&lt;=-9.5),"-14,5 a -9,5",IF(AND(BH311&gt;=-9,BH311&lt;=-4),"-9 a -4",IF(AND(BH311&gt;=-3.5,BH311&lt;=2.5),"-3,5 a 2,5",IF(AND(BH311&gt;=3,BH311&lt;=8),"3 a 8",IF(AND(BH311&gt;=8.5,BH311&lt;=14.5),"8,5 a 14,5",IF(BH311=15,"15",IF(AND(BH311&gt;=15.5,BH311&lt;=20.5),"15,5 a 20,5",IF(AND(BH311&gt;=21,BH311&lt;=26),"21 a 26","Fuera de rango"))))))))))</f>
        <v>15,5 a 20,5</v>
      </c>
      <c r="BJ311" s="11" t="n">
        <f aca="false">IF(BI311="","",IF(BI311="-20 a -15",1,IF(BI311="-14,5 a -9,5",2,IF(BI311="-9 a -4",3,IF(BI311="-3,5 a 2,5",4,IF(BI311="3 a 8",5,IF(BI311="8,5 a 14,5",6,IF(BI311="15","NORMA",IF(BI311="15,5 a 20,5",7,IF(BI311="21 a 26",8,IF(BI311="26,5 a 31,5",9,"")))))))))))</f>
        <v>7</v>
      </c>
      <c r="BK311" s="9" t="n">
        <v>0</v>
      </c>
      <c r="BL311" s="10" t="str">
        <f aca="false">IF(BK311="","",IF(AND(BK311&gt;=0,BK311&lt;=2),"0 - 2",IF(AND(BK311&gt;=2.5,BK311&lt;=4.5),"2,5 - 4,5",IF(AND(BK311&gt;=5,BK311&lt;=7),"5 - 7",IF(AND(BK311&gt;=7.5,BK311&lt;=9.5),"7,5 - 9,5",IF(AND(BK311&gt;=10,BK311&lt;=12),"10 - 12",IF(AND(BK311&gt;=12.5,BK311&lt;=13.5),"12,5 - 13,5",IF(BK311=14,"14",IF(AND(BK311&gt;=14.5,BK311&lt;=16.5),"14,5 - 16,5",IF(AND(BK311&gt;=17,BK311&lt;=19),"17 - 19",IF(AND(BK311&gt;=19.5,BK311&lt;=21.5),"19,5 - 21,5",IF(AND(BK311&gt;=22,BK311&lt;=24),"22 - 24",IF(AND(BK311&gt;=24.5,BK311&lt;=26.5),"24,5 - 26,5",IF(AND(BK311&gt;=27,BK311&lt;=29),"27 - 29",IF(AND(BK311&gt;=29.5,BK311&lt;=30),"29,5 - 30","Fuera de rango")))))))))))))))</f>
        <v>0 - 2</v>
      </c>
      <c r="BM311" s="11" t="n">
        <f aca="false">IF(BL311="","",IF(BL311="0 - 2",1,IF(BL311="2,5 - 4,5",2,IF(BL311="5 - 7",3,IF(BL311="7,5 - 9,5",4,IF(BL311="10 - 12",5,IF(BL311="12,5 - 13,5",6,IF(BL311="14","NORMA",IF(BL311="14,5 - 16,5",7,IF(BL311="17 - 19",8,IF(BL311="19,5 - 21,5",9,IF(BL311="22 - 24",10,IF(BL311="24,5 - 26,5",11,IF(BL311="27 - 29",12,IF(BL311="29,5 - 30",13,"")))))))))))))))</f>
        <v>1</v>
      </c>
      <c r="BN311" s="9" t="n">
        <v>21</v>
      </c>
      <c r="BO311" s="11" t="str">
        <f aca="false">IF(BN311="","",IF(AND(BN311&gt;=-20,BN311&lt;=-10),"-20 a -10",IF(AND(BN311&gt;=-9.5,BN311&lt;=0.5),"-9,5 a 0,5",IF(AND(BN311&gt;=1,BN311&lt;=11),"1 a 11",IF(AND(BN311&gt;=11.5,BN311&lt;=21.5),"11,5 a 21,5",IF(BN311=22,"22",IF(AND(BN311&gt;=22.5,BN311&lt;=32.5),"22,5 a 32,5",IF(AND(BN311&gt;=33,BN311&lt;=43),"33 a 43","Fuera de rango"))))))))</f>
        <v>11,5 a 21,5</v>
      </c>
      <c r="BP311" s="11" t="n">
        <f aca="false">IF(BO311="","",IF(BO311="-20 a -10",1,IF(BO311="-9,5 a 0,5",2,IF(BO311="1 a 11",3,IF(BO311="11,5 a 21,5",4,IF(BO311="22","NORMA",IF(BO311="22,5 a 32,5",5,IF(BO311="33 a 43",6,""))))))))</f>
        <v>4</v>
      </c>
      <c r="BQ311" s="9" t="n">
        <v>12</v>
      </c>
      <c r="BR311" s="10" t="str">
        <f aca="false">IF(BQ311="","",IF(AND(BQ311&gt;=-20,BQ311&lt;=-15),"-20 a -15",IF(AND(BQ311&gt;=-14.5,BQ311&lt;=-9.5),"-14,5 a -9,5",IF(AND(BQ311&gt;=-9,BQ311&lt;=-4),"-9 a -4",IF(AND(BQ311&gt;=-3.5,BQ311&lt;=2.5),"-3,5 a 2,5",IF(AND(BQ311&gt;=3,BQ311&lt;=8),"3 a 8",IF(AND(BQ311&gt;=8.5,BQ311&lt;=13.5),"8,5 a 13,5",IF(AND(BQ311&gt;=14,BQ311&lt;=17.5),"14 a 17,5",IF(BQ311=18,"18",IF(AND(BQ311&gt;=18.5,BQ311&lt;=23.5),"18,5 a 23,5",IF(AND(BQ311&gt;=24,BQ311&lt;=29),"24 a 29",IF(AND(BQ311&gt;=29.5,BQ311&lt;=34.5),"29,5 a 34,5",IF(AND(BQ311&gt;=35,BQ311&lt;=40),"35 a 40","Fuera de rango")))))))))))))</f>
        <v>8,5 a 13,5</v>
      </c>
      <c r="BS311" s="11" t="n">
        <f aca="false">IF(BR311="","",IF(BR311="-20 a -15",1,IF(BR311="-14,5 a -9,5",2,IF(BR311="-9 a -4",3,IF(BR311="-3,5 a 2,5",4,IF(BR311="3 a 8",5,IF(BR311="8,5 a 13,5",6,IF(BR311="14 a 17,5",7,IF(BR311="18","NORMA",IF(BR311="18,5 a 23,5",8,IF(BR311="24 a 29",9,IF(BR311="29,5 a 34,5",10,IF(BR311="35 a 40",11,"")))))))))))))</f>
        <v>6</v>
      </c>
      <c r="BT311" s="9" t="n">
        <v>0</v>
      </c>
      <c r="BU311" s="10" t="str">
        <f aca="false">IF(BT311="","",IF(AND(BT311&gt;=-20,BT311&lt;=-18),"-20 a -18",IF(AND(BT311&gt;=-17.5,BT311&lt;=-15.5),"-17,5 a -15,5",IF(AND(BT311&gt;=-15,BT311&lt;=-13),"-15 a -13",IF(AND(BT311&gt;=-12.5,BT311&lt;=-10.5),"-12,5 a -10,5",IF(AND(BT311&gt;=-10,BT311&lt;=-8),"-10 a -8",IF(AND(BT311&gt;=-7.5,BT311&lt;=-5.5),"-7,5 a -5,5",IF(AND(BT311&gt;=-5,BT311&lt;=-3),"-5 a -3",IF(AND(BT311&gt;=-2.5,BT311&lt;=-0.5),"-2,5 a -0,5",IF(BT311=0,"0",IF(AND(BT311&gt;=0.5,BT311&lt;=2.5),"0,5 a 2,5",IF(AND(BT311&gt;=3,BT311&lt;=5),"3 a 5",IF(AND(BT311&gt;=5.5,BT311&lt;=7.5),"5,5 a 7,5",IF(AND(BT311&gt;=8,BT311&lt;=10),"8 a 10",IF(AND(BT311&gt;=10.5,BT311&lt;=12.5),"10,5 a 12,5",IF(AND(BT311&gt;=13,BT311&lt;=15),"13 a 15",IF(AND(BT311&gt;=15.5,BT311&lt;=17.5),"15,5 a 17,5",IF(AND(BT311&gt;=18,BT311&lt;=20),"18 a 20","Fuera de rango"))))))))))))))))))</f>
        <v>0</v>
      </c>
      <c r="BV311" s="11" t="str">
        <f aca="false">IF(BT311="","",IF(BT311=0,"NORMA",IF(AND(BT311&gt;=-20,BT311&lt;=-18),2,IF(AND(BT311&gt;=-17.5,BT311&lt;=-15.5),2,IF(AND(BT311&gt;=-15,BT311&lt;=-13),3,IF(AND(BT311&gt;=-12.5,BT311&lt;=-10.5),4,IF(AND(BT311&gt;=-10,BT311&lt;=-8),5,IF(AND(BT311&gt;=-7.5,BT311&lt;=-5.5),6,IF(AND(BT311&gt;=-5,BT311&lt;=-3),7,IF(AND(BT311&gt;=-2.5,BT311&lt;=-0.5),8,IF(AND(BT311&gt;=0.5,BT311&lt;=2.5),9,IF(AND(BT311&gt;=3,BT311&lt;=5),10,IF(AND(BT311&gt;=5.5,BT311&lt;=7.5),11,IF(AND(BT311&gt;=8,BT311&lt;=10),12,IF(AND(BT311&gt;=10.5,BT311&lt;=12.5),13,IF(AND(BT311&gt;=13,BT311&lt;=15),14,IF(AND(BT311&gt;=15.5,BT311&lt;=17.5),15,IF(AND(BT311&gt;=18,BT311&lt;=20),16,"Fuera de rango"))))))))))))))))))</f>
        <v>NORMA</v>
      </c>
      <c r="BW311" s="9" t="n">
        <v>-7.25</v>
      </c>
      <c r="BX311" s="10" t="n">
        <f aca="false">18.5- (0.3*H311)</f>
        <v>5.3</v>
      </c>
      <c r="BY311" s="10" t="n">
        <f aca="false">(BW311)-(BX311)</f>
        <v>-12.55</v>
      </c>
      <c r="BZ311" s="10" t="str">
        <f aca="false">IF(BY311="","",IF(BY311&lt;-27.5,"De -30 a -28",IF(BY311&lt;-25,"De -27,5 a -25,5",IF(BY311&lt;-22.5,"De -25 a -23",IF(BY311&lt;-20,"De -22,5 a -20,5",IF(BY311&lt;-17.5,"De -20 a -18",IF(BY311&lt;-15,"De -17,5 a -15,5",IF(BY311&lt;-12.5,"De -15 a -13",IF(BY311&lt;-10,"De -12,5 a -10,5",IF(BY311&lt;-7.5,"De -10 a -8",IF(BY311&lt;-5,"De -7,5 a -5,5",IF(BY311&lt;-2.5,"De -5 a -3",IF(BY311&lt;0,"De -2,5 a -0,5",IF(BY311&lt;2.5,"De 0 a 2",IF(BY311&lt;5,"De 2,5 a 4,5",IF(BY311&lt;7.5,"De 5 a 7",IF(BY311&lt;10,"De 7,5 a 9,5",IF(BY311&lt;12.5,"De 10 a 12",IF(BY311&lt;15,"De 12,5 a 14,5",IF(BY311&lt;17.5,"De 15 a 17",IF(BY311&lt;20,"De 17,5 a 19,5",IF(BY311&lt;22.5,"De 20 a 22",IF(BY311&lt;25,"De 22,5 a 24,5",IF(BY311&lt;27.5,"De 25 a 27","De 27,5 a 30"))))))))))))))))))))))))</f>
        <v>De -15 a -13</v>
      </c>
      <c r="CA311" s="12" t="n">
        <f aca="false">IF(BY311="","",IF(BY311&lt;=-28,1,IF(BY311&lt;=-25.5,2,IF(BY311&lt;=-23,3,IF(BY311&lt;=-20.5,4,IF(BY311&lt;=-18,5,IF(BY311&lt;=-15.5,6,IF(BY311&lt;=-13,7,IF(BY311&lt;=-10.5,8,IF(BY311&lt;=-8,9,IF(BY311&lt;=-5.5,10,IF(BY311&lt;=-3,11,IF(BY311&lt;=-0.5,12,IF(BY311&lt;=2,13,IF(BY311&lt;=4.5,14,IF(BY311&lt;=7,15,IF(BY311&lt;=9.5,16,IF(BY311&lt;=12,17,IF(BY311&lt;=14.5,18,IF(BY311&lt;=17,19,IF(BY311&lt;=19.5,20,IF(BY311&lt;=22,21,IF(BY311&lt;=24.5,22,IF(BY311&lt;=27,23,IF(BY311&lt;=30,24,"Fuera de rango")))))))))))))))))))))))))</f>
        <v>8</v>
      </c>
      <c r="CB311" s="9" t="n">
        <v>-7.5</v>
      </c>
      <c r="CC311" s="10" t="n">
        <f aca="false">18.5- (0.3*H311)</f>
        <v>5.3</v>
      </c>
      <c r="CD311" s="10" t="n">
        <f aca="false">(CB311)-(CC311)</f>
        <v>-12.8</v>
      </c>
      <c r="CE311" s="10" t="str">
        <f aca="false">IF(CD311="","",IF(CD311&lt;-27.5,"De -30 a -28",IF(CD311&lt;-25,"De -27,5 a -25,5",IF(CD311&lt;-22.5,"De -25 a -23",IF(CD311&lt;-20,"De -22,5 a -20,5",IF(CD311&lt;-17.5,"De -20 a -18",IF(CD311&lt;-15,"De -17,5 a -15,5",IF(CD311&lt;-12.5,"De -15 a -13",IF(CD311&lt;-10,"De -12,5 a -10,5",IF(CD311&lt;-7.5,"De -10 a -8",IF(CD311&lt;-5,"De -7,5 a -5,5",IF(CD311&lt;-2.5,"De -5 a -3",IF(CD311&lt;0,"De -2,5 a -0,5",IF(CD311&lt;=2,"De 0 a 2",IF(CD311&lt;=4.5,"De 2,5 a 4,5",IF(CD311&lt;=7,"De 5 a 7",IF(CD311&lt;=9.5,"De 7,5 a 9,5",IF(CD311&lt;=12,"De 10 a 12",IF(CD311&lt;=14.5,"De 12,5 a 14,5",IF(CD311&lt;=17,"De 15 a 17",IF(CD311&lt;=19.5,"De 17,5 a 19,5",IF(CD311&lt;=22,"De 20 a 22",IF(CD311&lt;=24.5,"De 22,5 a 24,5",IF(CD311&lt;=27,"De 25 a 27","De 27,5 a 30"))))))))))))))))))))))))</f>
        <v>De -15 a -13</v>
      </c>
      <c r="CF311" s="12" t="n">
        <f aca="false">IF(CD311="","",IF(CD311&lt;-27.5,1,IF(CD311&lt;-25,2,IF(CD311&lt;-22.5,3,IF(CD311&lt;-20,4,IF(CD311&lt;-17.5,5,IF(CD311&lt;-15,6,IF(CD311&lt;-12.5,7,IF(CD311&lt;-10,8,IF(CD311&lt;-7.5,9,IF(CD311&lt;-5,10,IF(CD311&lt;-2.5,11,IF(CD311&lt;0,12,IF(CD311&lt;2.5,13,IF(CD311&lt;5,14,IF(CD311&lt;7.5,15,IF(CD311&lt;10,16,IF(CD311&lt;12.5,17,IF(CD311&lt;15,18,IF(CD311&lt;17.5,19,IF(CD311&lt;20,20,IF(CD311&lt;22.5,21,IF(CD311&lt;25,22,IF(CD311&lt;27.5,23,24))))))))))))))))))))))))</f>
        <v>7</v>
      </c>
      <c r="CG311" s="9" t="n">
        <v>-5.25</v>
      </c>
      <c r="CH311" s="10" t="str">
        <f aca="false">IF(CG311="","",IF(AND(CG311&gt;=-10,CG311&lt;=-9.5),"-10 a -9,5",IF(AND(CG311&gt;-9.5,CG311&lt;=-8.5),"-9 a -8,5",IF(AND(CG311&gt;-8.5,CG311&lt;=-7.5),"-8 a -7,5",IF(AND(CG311&gt;-7.5,CG311&lt;=-6.5),"-7 a -6,5",IF(AND(CG311&gt;-6.5,CG311&lt;=-5.5),"-6 a -5,5",IF(AND(CG311&gt;-5.5,CG311&lt;=-4.5),"-5 a -4,5",IF(AND(CG311&gt;-4.5,CG311&lt;=-3.5),"-4 a -3,5",IF(AND(CG311&gt;-3.5,CG311&lt;=-2.5),"-3 a -2,5",IF(CG311=-2.25,"-2,25",IF(AND(CG311&gt;-2.5,CG311&lt;=-1.5),"-2 a -1,5",IF(AND(CG311&gt;-1.5,CG311&lt;=-0.5),"-1 a -0,5",IF(AND(CG311&gt;-0.5,CG311&lt;=0.5),"0 a 0,5",IF(AND(CG311&gt;0.5,CG311&lt;=1.5),"1 a 1,5",IF(AND(CG311&gt;1.5,CG311&lt;=2.5),"2 a 2,5",IF(AND(CG311&gt;2.5,CG311&lt;=3.5),"3 a 3,5",IF(AND(CG311&gt;3.5,CG311&lt;=4.5),"4 a 4,5",IF(AND(CG311&gt;4.5,CG311&lt;=5.5),"5 a 5,5",IF(AND(CG311&gt;5.5,CG311&lt;=6.5),"6 a 6,5",IF(AND(CG311&gt;6.5,CG311&lt;=7.5),"7 a 7,5",IF(AND(CG311&gt;7.5,CG311&lt;=8.5),"8 a 8,5",IF(AND(CG311&gt;8.5,CG311&lt;=9.5),"9 a 9,5",IF(CG311&gt;=10,"10","Fuera de rango")))))))))))))))))))))))</f>
        <v>-5 a -4,5</v>
      </c>
      <c r="CI311" s="11" t="n">
        <f aca="false">IF(CG311="","",IF(CG311=-2.25,"NORMA",IF(CG311&lt;=-9.5,1,IF(CG311&lt;=-8.5,2,IF(CG311&lt;=-7.5,3,IF(CG311&lt;=-6.5,4,IF(CG311&lt;=-5.5,5,IF(CG311&lt;=-4.5,6,IF(CG311&lt;=-3.5,7,IF(CG311&lt;=-2.5,8,IF(CG311&lt;=-1.5,9,IF(CG311&lt;=-0.5,10,IF(CG311&lt;=0.5,11,IF(CG311&lt;=1.5,12,IF(CG311&lt;=2.5,13,IF(CG311&lt;=3.5,14,IF(CG311&lt;=4.5,15,IF(CG311&lt;=5.5,16,IF(CG311&lt;=6.5,17,IF(CG311&lt;=7.5,18,IF(CG311&lt;=8.5,19,IF(CG311&lt;=9.5,20,IF(CG311=10,21,"Fuera de rango")))))))))))))))))))))))</f>
        <v>6</v>
      </c>
      <c r="CJ311" s="9" t="n">
        <v>4</v>
      </c>
      <c r="CK311" s="10" t="str">
        <f aca="false">IF(CJ311="","",IF(AND(CJ311&gt;=-6,CJ311&lt;=-5.5),"-6 a -5,5",IF(AND(CJ311&gt;-5.5,CJ311&lt;=-4.5),"-5 a -4,5",IF(AND(CJ311&gt;-4.5,CJ311&lt;=-3.5),"-4 a -3,5",IF(AND(CJ311&gt;-3.5,CJ311&lt;=-2.5),"-3 a -2,5",IF(AND(CJ311&gt;-2.5,CJ311&lt;=-1.5),"-2 a -1,5",IF(AND(CJ311&gt;-1.5,CJ311&lt;=-0.5),"-1 a -0,5",IF(AND(CJ311&gt;-0.5,CJ311&lt;=0.5),"0 a 0,5",IF(AND(CJ311&gt;0.5,CJ311&lt;=1.5),"1 a 1,5",IF(AND(CJ311&gt;1.5,CJ311&lt;2.5),"2",IF(AND(CJ311&gt;=2.5,CJ311&lt;=3),"2,5 a 3",IF(AND(CJ311&gt;3,CJ311&lt;=4),"3,5 a 4",IF(AND(CJ311&gt;4,CJ311&lt;=5),"4,5 a 5",IF(AND(CJ311&gt;5,CJ311&lt;=6),"5,5 a 6",IF(AND(CJ311&gt;6,CJ311&lt;=7),"6,5 a 7",IF(AND(CJ311&gt;7,CJ311&lt;=8),"7,5 a 8",IF(AND(CJ311&gt;8,CJ311&lt;=9.5),"8,5 a 9,5",IF(CJ311=10,"10","Fuera de rango"))))))))))))))))))</f>
        <v>3,5 a 4</v>
      </c>
      <c r="CL311" s="11" t="n">
        <f aca="false">IF(CK311="","",IF(OR(CK311="-6 a -5,5",CK311="-6 - -5,5"),1,IF(OR(CK311="-5 a -4,5",CK311="-5 - -4,5"),2,IF(OR(CK311="-4 a -3,5",CK311="-4 - -3,5"),3,IF(OR(CK311="-3 a -2,5",CK311="-3 - -2,5"),4,IF(OR(CK311="-2 a -1,5",CK311="-2 - -1,5"),5,IF(OR(CK311="-1 a -0,5",CK311="-1 - -0,5"),6,IF(OR(CK311="0 a 0,5",CK311="0 - 0,5"),7,IF(OR(CK311="1 a 1,5",CK311="1 - 1,5"),8,IF(CK311="2","NORMA",IF(OR(CK311="2,5 a 3",CK311="2,5 - 3"),9,IF(OR(CK311="3,5 a 4",CK311="3,5 - 4"),10,IF(OR(CK311="4,5 a 5",CK311="4,5 - 5"),11,IF(OR(CK311="5,5 a 6",CK311="5,5 - 6"),12,IF(OR(CK311="6,5 a 7",CK311="6,5 - 7"),13,IF(OR(CK311="7,5 a 8",CK311="7,5 - 8"),14,IF(OR(CK311="8,5 a 9",CK311="8,5 - 9,5",CK311="9 a 9,5"),15,IF(CK311="10",15,IF(OR(CK311="0,5 a 1",CK311="0,5 - 1"),7,"Fuera de rango")))))))))))))))))))</f>
        <v>10</v>
      </c>
      <c r="CN311" s="10" t="str">
        <f aca="false">IF(CM311=0,"0", " ")</f>
        <v>0</v>
      </c>
      <c r="CO311" s="10" t="str">
        <f aca="false">IF(CM311&gt;0,"EME"," ")</f>
        <v> </v>
      </c>
      <c r="CQ311" s="10" t="str">
        <f aca="false">IF(CP311&gt;0,"0", " ")</f>
        <v> </v>
      </c>
      <c r="CR311" s="10" t="str">
        <f aca="false">IF(CP311&gt;0,"EME"," ")</f>
        <v> </v>
      </c>
      <c r="CS311" s="9" t="n">
        <v>0</v>
      </c>
      <c r="CT311" s="10" t="str">
        <f aca="false">IF(CS311&gt;0,"1", " ")</f>
        <v> </v>
      </c>
      <c r="CU311" s="10" t="str">
        <f aca="false">IF(CS311&gt;0,"HIP"," ")</f>
        <v> </v>
      </c>
      <c r="CV311" s="9" t="n">
        <v>0</v>
      </c>
      <c r="CW311" s="10" t="str">
        <f aca="false">IF(CV311&gt;0,"1", " ")</f>
        <v> </v>
      </c>
      <c r="CX311" s="10" t="str">
        <f aca="false">IF(CV311&gt;0,"HIP"," ")</f>
        <v> </v>
      </c>
      <c r="CY311" s="9" t="n">
        <v>-4.5</v>
      </c>
      <c r="DB311" s="9" t="n">
        <v>-4.75</v>
      </c>
      <c r="DC311" s="11" t="str">
        <f aca="false">IF(DB311&lt;0,"2"," ")</f>
        <v>2</v>
      </c>
      <c r="DD311" s="11" t="str">
        <f aca="false">IF(DB311&lt;0,"MIO"," ")</f>
        <v>MIO</v>
      </c>
      <c r="DE311" s="9" t="n">
        <v>-0.5</v>
      </c>
      <c r="DF311" s="10" t="str">
        <f aca="false">IF(DE311&lt;0,"3"," ")</f>
        <v>3</v>
      </c>
      <c r="DG311" s="10" t="str">
        <f aca="false">IF(DE311&lt;0,"AST"," ")</f>
        <v>AST</v>
      </c>
      <c r="DH311" s="9" t="n">
        <v>0</v>
      </c>
      <c r="DI311" s="10" t="str">
        <f aca="false">IF(DH311&lt;0,"3"," ")</f>
        <v> </v>
      </c>
      <c r="DJ311" s="10" t="str">
        <f aca="false">IF(DH311&lt;0,"AST"," ")</f>
        <v> </v>
      </c>
      <c r="DK311" s="9" t="n">
        <v>0</v>
      </c>
      <c r="DL311" s="10" t="str">
        <f aca="false">IF(DK311&gt;0,"4"," ")</f>
        <v> </v>
      </c>
      <c r="DM311" s="10" t="str">
        <f aca="false">IF(DK311&gt;0,"PRE"," ")</f>
        <v> </v>
      </c>
      <c r="DN311" s="9" t="n">
        <v>0</v>
      </c>
      <c r="DO311" s="10" t="str">
        <f aca="false">IF(DN311&gt;0,"4"," ")</f>
        <v> </v>
      </c>
      <c r="DP311" s="10" t="str">
        <f aca="false">IF(DN311&gt;0,"PRE"," ")</f>
        <v> </v>
      </c>
      <c r="DS311" s="12" t="str">
        <f aca="false">CONCATENATE(CO311,CU311,DA311,DG311,DM311)</f>
        <v>  AST </v>
      </c>
      <c r="DT311" s="10" t="e">
        <f aca="false" t="array" ref="DT311">_xlfn.IFS(DS311="EME    ","0", DS311=" HIP   ","1", DS311="  MIO  ","2", DS311="   AST ","3", DS311="    PRE","4", DS311="EME   PRE","5", DS311=" HIP  PRE","6", DS311=" HIP AST ","7", DS311="  MIO PRE","8", DS311="  MIOAST ","9", DS311="   ASTPRE","10",DS311=" HIP ASTPRE","11", DS311="  MIOASTPRE","12", DS311="     ","0")</f>
        <v>#N/A</v>
      </c>
      <c r="DV311" s="1" t="e">
        <f aca="false" t="array" ref="DV311">_xlfn.IFS(DU311="SI","2", DU311="NO","1")</f>
        <v>#N/A</v>
      </c>
      <c r="DX311" s="11" t="str">
        <f aca="false">IF(DW311=0,"1","2")</f>
        <v>1</v>
      </c>
      <c r="DY311" s="11" t="str">
        <f aca="false" t="array" ref="DY311">_xlfn.IFS(DW311=0,"0", DW311=0.25, "1", DW311=0.5,"2", DW311=0.75,"3", DW311=1,"4",DW311=1.25,"5", DW311=1.5,"6", DW311=1.75,"7", DW311=2,"8")</f>
        <v>0</v>
      </c>
      <c r="EA311" s="11" t="str">
        <f aca="false">IF(DZ311=0,"1","2")</f>
        <v>1</v>
      </c>
      <c r="EB311" s="11" t="str">
        <f aca="false" t="array" ref="EB311">_xlfn.IFS(DZ311=0,"0", DZ311=0.25, "1", DZ311=0.5,"2", DZ311=0.75,"3", DZ311=1,"4",DZ311=1.25,"5", DZ311=1.5,"6", DZ311=1.75,"7", DZ311=2,"8")</f>
        <v>0</v>
      </c>
      <c r="ED311" s="10" t="str">
        <f aca="false">IF(EC311=0,"1","2")</f>
        <v>1</v>
      </c>
      <c r="EE311" s="11" t="str">
        <f aca="false" t="array" ref="EE311">_xlfn.IFS(EC311=0,"0", EC311=-0.25, "1", EC311=-0.5,"2", EC311=-0.75,"3", EC311=-1,"4",EC311=-1.25,"5", EC311=-1.5,"6", EC311=-1.75,"7", EC311=-2,"8", EC311=-2.25,"9",EC311=-2.5,"10", EC311=-2.75,"11", EC311=-3,"12", EC311=-3.25,"13", EC311=-3.5,"14", EC311=-3.75,"15",EC311=-4,"16")</f>
        <v>0</v>
      </c>
      <c r="EG311" s="10" t="str">
        <f aca="false">IF(EF311=0,"1","2")</f>
        <v>1</v>
      </c>
      <c r="EH311" s="11" t="str">
        <f aca="false" t="array" ref="EH311">_xlfn.IFS(EF311=0,"0", EF311=-0.25, "1", EF311=-0.5,"2", EF311=-0.75,"3", EF311=-1,"4",EF311=-1.25,"5", EF311=-1.5,"6", EF311=-1.75,"7", EF311=-2,"8", EF311=-2.25,"9",EF311=-2.5,"10", EF311=-2.75,"11", EF311=-3,"12", EF311=-3.25,"13", EF311=-3.5,"14", EF311=-3.75,"15",EF311=-4,"16")</f>
        <v>0</v>
      </c>
      <c r="EJ311" s="11" t="str">
        <f aca="false">IF(EI311=0,"1","2")</f>
        <v>1</v>
      </c>
      <c r="EK311" s="11" t="str">
        <f aca="false" t="array" ref="EK311">_xlfn.IFS(EI311=0,"0", EI311=-0.25, "1", EI311=-0.5,"2", EI311=-0.75,"3", EI311=-1,"4",EI311=-1.25,"5", EI311=-1.5,"6", EI311=-1.75,"7", EI311=-2,"8", EI311=-2.25,"9", EI311=-2.25,"9",EI311=-2.5,"10", EI311=-2.75,"11", EI311=-3,"12", EI311=-3.25,"13", EI311=-3.5,"14", EI311=-3.75,"15",EI311=-4,"16", EI311=0.25, "17", EI311=0.5, "18")</f>
        <v>0</v>
      </c>
      <c r="EM311" s="11" t="str">
        <f aca="false">IF(EL311=0,"1","2")</f>
        <v>1</v>
      </c>
      <c r="EN311" s="11" t="str">
        <f aca="false" t="array" ref="EN311">_xlfn.IFS(EL311=0.25,"17",EL311=0.5,"18", EL311=0,"0", EL311=-0.25, "1", EL311=-0.5,"2", EL311=-0.75,"3", EL311=-1,"4",EL311=-1.25,"5", EL311=-1.5,"6", EL311=-1.75,"7", EL311=-2,"8",EL311= -2.25,"9",EL311=-2.5,"10",EL311= -2.75,"11",EL311= -3,"12",EL311= -3.25,"13",EL311= -3.5,"14",EL311= -3.75,"15",EL311=-4,"16")</f>
        <v>0</v>
      </c>
      <c r="EP311" s="11" t="str">
        <f aca="false">IF(EO311=0,"1","2")</f>
        <v>1</v>
      </c>
      <c r="EQ311" s="11" t="str">
        <f aca="false" t="array" ref="EQ311">_xlfn.IFS(EO311=0,"0", EO311=0.25, "1", EO311=0.5,"2", EO311=0.75,"3", EO311=1,"4",EO311=1.25,"5", EO311=1.5,"6", EO311=1.75,"7", EO311=2,"8", EO311=2.25,"9", EO311=2.25,"9",EO311=2.5,"10", EO311=2.75,"11", EO311=3,"12", EO311=3.25,"13", EO311=3.5,"14", EO311=3.75,"15",EO311=4,"16", EO311=-0.25, "17", bq=-0.5, "18")</f>
        <v>0</v>
      </c>
      <c r="ES311" s="11" t="str">
        <f aca="false">IF(ER311=0,"1","2")</f>
        <v>1</v>
      </c>
      <c r="ET311" s="11" t="str">
        <f aca="false" t="array" ref="ET311">_xlfn.IFS(ER311=0,"0", ER311=0.25, "1", ER311=0.5,"2", ER311=0.75,"3", ER311=1,"4",ER311=1.25,"5", ER311=1.5,"6", ER311=1.75,"7", ER311=2,"8", ER311=2.25,"9", ER311=2.25,"9",ER311=2.5,"10", ER311=2.75,"11", ER311=3,"12", ER311=3.25,"13", ER311=3.5,"14", ER311=3.75,"15",ER311=4,"16", ER311=-0.25, "17", bq=-0.5, "18")</f>
        <v>0</v>
      </c>
      <c r="EV311" s="14" t="e">
        <f aca="false">VLOOKUP(EU311,LEYENDA!$G$2:$H$8,2,TRUE())</f>
        <v>#N/A</v>
      </c>
      <c r="EW311" s="14" t="e">
        <f aca="false" t="array" ref="EW311">_xlfn.IFS(EV311="0-5","1", EV311="6-12","2", EV311="13-18","3", EV311="19-24","4", EV311="25-36","5", EV311="37-48","6", EV311="49-60","7")</f>
        <v>#N/A</v>
      </c>
    </row>
    <row r="312" customFormat="false" ht="13.5" hidden="false" customHeight="false" outlineLevel="0" collapsed="false">
      <c r="A312" s="1" t="n">
        <v>76</v>
      </c>
      <c r="B312" s="32" t="n">
        <v>4</v>
      </c>
      <c r="C312" s="33" t="n">
        <v>45043</v>
      </c>
      <c r="D312" s="6"/>
      <c r="E312" s="5" t="str">
        <f aca="false">VLOOKUP(A312,'286'!$A$3:$J$6279,10,FALSE())</f>
        <v>HERNÁNDEZ PAREDES, ELENA</v>
      </c>
      <c r="F312" s="4" t="str">
        <f aca="false">VLOOKUP(A312,'286'!$A$3:$I$1768,3,FALSE())</f>
        <v>HERPAE</v>
      </c>
      <c r="G312" s="6" t="n">
        <f aca="false">VLOOKUP(A312,'286'!$A$3:$I$1768,4,FALSE())</f>
        <v>28211</v>
      </c>
      <c r="H312" s="7" t="n">
        <f aca="false">YEAR(C312)-YEAR(G312)</f>
        <v>46</v>
      </c>
      <c r="I312" s="1" t="str">
        <f aca="false">VLOOKUP(H312,LEYENDA!$C$2:$D$6,2,TRUE())</f>
        <v>41-60</v>
      </c>
      <c r="J312" s="5" t="str">
        <f aca="false">VLOOKUP(A312,'286'!$A$3:$I$1768,7,FALSE())</f>
        <v>M</v>
      </c>
      <c r="K312" s="8" t="n">
        <f aca="false">VLOOKUP(A312,'286'!$A$3:$I$1768,2,FALSE())</f>
        <v>0</v>
      </c>
      <c r="L312" s="4" t="str">
        <f aca="false">VLOOKUP(A312,'286'!$A$3:$I$1768,8,FALSE())</f>
        <v>D</v>
      </c>
      <c r="M312" s="4" t="str">
        <f aca="false">VLOOKUP(A312,'286'!$A$3:$I$1768,9,FALSE())</f>
        <v>I</v>
      </c>
      <c r="N312" s="8" t="str">
        <f aca="false">IF(R312=O312, "MISMA","CONTRARIA")</f>
        <v>CONTRARIA</v>
      </c>
      <c r="O312" s="8" t="str">
        <f aca="false" t="array" ref="O312">_xlfn.IFS(L312="D","1", L312="I","2")</f>
        <v>1</v>
      </c>
      <c r="P312" s="8" t="e">
        <f aca="false" t="array" ref="P312">_xlfn.IFS(K312="OD","1", K312="OI","2")</f>
        <v>#N/A</v>
      </c>
      <c r="Q312" s="1" t="str">
        <f aca="false" t="array" ref="Q312">_xlfn.IFS(J312="M","1", J312="H","2")</f>
        <v>1</v>
      </c>
      <c r="R312" s="8" t="str">
        <f aca="false" t="array" ref="R312">_xlfn.IFS(M312="D","1", M312="I","2")</f>
        <v>2</v>
      </c>
      <c r="S312" s="1" t="str">
        <f aca="false" t="array" ref="S312">_xlfn.IFS(N312="CONTRARIA", "1",N312= "MISMA","2")</f>
        <v>1</v>
      </c>
      <c r="T312" s="1" t="str">
        <f aca="false" t="array" ref="T312">_xlfn.IFS(I312="0-12","1", I312="13-24","2", I312="25-40","3", I312="41-60","4", I312="61-100","5")</f>
        <v>4</v>
      </c>
      <c r="U312" s="9" t="n">
        <v>-6</v>
      </c>
      <c r="V312" s="1" t="str">
        <f aca="false">IF(U312="","",IF(AND(U312&gt;=-9,U312&lt;=-6.5),"-9 a -6,5",IF(AND(U312&gt;=-6,U312&lt;=-3.5),"-6 a -3,5",IF(AND(U312&gt;=-3,U312&lt;=-1),"-3 a -1",IF(U312=-0.5,"-0,5",IF(AND(U312&gt;=0,U312&lt;=2.5),"0 a 2,5",IF(AND(U312&gt;=3,U312&lt;=5.5),"3 a 5,5",IF(AND(U312&gt;=6,U312&lt;=8.5),"6 a 8,5",IF(AND(U312&gt;=9,U312&lt;=20),"9 a 20","Fuera de rango")))))))))</f>
        <v>-6 a -3,5</v>
      </c>
      <c r="W312" s="11" t="n">
        <f aca="false">IF(V312="","",IF(V312="-9 a -6,5",2,IF(V312="-6 a -3,5",3,IF(V312="-3 a -1",4,IF(V312="-0,5","NORMA",IF(V312="0 a 2,5",5,IF(V312="3 a 5,5",6,IF(V312="6 a 8,5",7,IF(V312="9 a 20",8,"Fuera de rango")))))))))</f>
        <v>3</v>
      </c>
      <c r="X312" s="9" t="n">
        <v>0</v>
      </c>
      <c r="Y312" s="11" t="str">
        <f aca="false">IF(X312="","",IF(AND(X312&gt;=0,X312&lt;=4),"0 a 4",IF(AND(X312&gt;=4.5,X312&lt;=8.5),"4,5 a 8,5",IF(X312=9,"9",IF(AND(X312&gt;=9.5,X312&lt;=13),"9,5 a 13",IF(AND(X312&gt;=13.5,X312&lt;=20),"13,5 a 20",IF(AND(X312&gt;=20.5,X312&lt;=35),"20,5 a 35","Fuera de rango")))))))</f>
        <v>0 a 4</v>
      </c>
      <c r="Z312" s="11" t="n">
        <f aca="false">IF(Y312="","",IF(Y312="0 a 4",1,IF(Y312="4,5 a 8,5",2,IF(Y312="9","NORMA",IF(Y312="9,5 a 13",3,IF(Y312="13,5 a 20",4,IF(Y312="20,5 a 35",5,"Fuera de rango")))))))</f>
        <v>1</v>
      </c>
      <c r="AA312" s="9" t="n">
        <v>24</v>
      </c>
      <c r="AB312" s="10" t="str">
        <f aca="false">IF(AA312="","",IF(AND(AA312&gt;=0,AA312&lt;=9),"0 a 9",IF(AND(AA312&gt;=9.5,AA312&lt;=18.5),"9,5 a 18,5",IF(AA312=19,"19",IF(AND(AA312&gt;=19.5,AA312&lt;=28),"19,5 a 28",IF(AND(AA312&gt;=28.5,AA312&lt;=40),"28,5 a 40","Fuera de rango"))))))</f>
        <v>19,5 a 28</v>
      </c>
      <c r="AC312" s="11" t="n">
        <f aca="false" t="array" ref="AC312">_xlfn.IFS(AB312="","",AB312="0 a 9",1,AB312="9,5 a 18,5",2,AB312="19","NORMA",AB312="19,5 a 28",3,AB312="28,5 a 40",4,TRUE(),"Fuera de rango")</f>
        <v>3</v>
      </c>
      <c r="AD312" s="9" t="n">
        <v>17</v>
      </c>
      <c r="AE312" s="10" t="str">
        <f aca="false">IF(AD312="","",IF(AND(AD312&gt;=-10,AD312&lt;=0),"De -10 a 0",IF(AND(AD312&gt;=0.5,AD312&lt;=9.5),"0,5 a 9,5",IF(AD312=10,"10",IF(AND(AD312&gt;=10.5,AD312&lt;=20),"10,5 a 20",IF(AND(AD312&gt;=20.5,AD312&lt;=40),"20,5 a 40","Fuera de rango"))))))</f>
        <v>10,5 a 20</v>
      </c>
      <c r="AF312" s="12" t="n">
        <f aca="false">IF(AD312="","",IF(AND(AD312&gt;=-10,AD312&lt;=0),1,IF(AND(AD312&gt;=0.5,AD312&lt;=9.5),2,IF(AD312=10,"NORMA",IF(AND(AD312&gt;=10.5,AD312&lt;=20),3,IF(AND(AD312&gt;=20.5,AD312&lt;=40),4,""))))))</f>
        <v>3</v>
      </c>
      <c r="AG312" s="9" t="n">
        <v>15</v>
      </c>
      <c r="AH312" s="10" t="str">
        <f aca="false">IF(AG312="","",IF(AND(AG312&gt;=0,AG312&lt;=4),"0 a 4",IF(AND(AG312&gt;=4.5,AG312&lt;=8.5),"4,5 a 8,5",IF(AG312=9,"9",IF(AND(AG312&gt;=9.5,AG312&lt;=13),"9,5 a 13",IF(AND(AG312&gt;=13.5,AG312&lt;=25),"13,5 a 25","Fuera de rango"))))))</f>
        <v>13,5 a 25</v>
      </c>
      <c r="AI312" s="10" t="n">
        <f aca="false">IF(AH312="","",IF(AH312="0 a 4",1,IF(AH312="4,5 a 8,5",2,IF(AH312="9","NORMA",IF(AH312="9,5 a 13",3,IF(AH312="13,5 a 25",4,""))))))</f>
        <v>4</v>
      </c>
      <c r="AJ312" s="9" t="n">
        <v>10</v>
      </c>
      <c r="AK312" s="10" t="str">
        <f aca="false">IF(AJ312="","",IF(AND(AJ312&gt;=-15,AJ312&lt;=-10.5),"-15 a -10,5",IF(AND(AJ312&gt;=-10,AJ312&lt;=-4),"-10 a -4",IF(AND(AJ312&gt;=-4.5,AJ312&lt;=0),"-4,5 a 0",IF(AND(AJ312&gt;=0.5,AJ312&lt;=4.5),"0,5 a 4,5",IF(AJ312=5,"5",IF(AND(AJ312&gt;=5.5,AJ312&lt;=10),"5,5 a 10",IF(AND(AJ312&gt;=10.5,AJ312&lt;=20),"10,5 a 20","Fuera de rango"))))))))</f>
        <v>5,5 a 10</v>
      </c>
      <c r="AL312" s="11" t="n">
        <f aca="false">IF(AK312="","",IF(AK312="-15 a -10,5",1,IF(AK312="-10 a -4",2,IF(AK312="-4,5 a 0",3,IF(AK312="0,5 a 4,5",4,IF(AK312="5","NORMA",IF(AK312="5,5 a 10",5,IF(AK312="10,5 a 20",6,"Error"))))))))</f>
        <v>5</v>
      </c>
      <c r="AM312" s="9" t="n">
        <v>0</v>
      </c>
      <c r="AN312" s="10" t="str">
        <f aca="false">IF(AM312="","",IF(AND(AM312&gt;=-7.5,AM312&lt;=-5.5),"-7,5 a -5,5",IF(AND(AM312&gt;=-5,AM312&lt;=-3),"-5 a -3",IF(AND(AM312&gt;=-2.5,AM312&lt;=-0.5),"-2,5 a -0,5",IF(AM312=0,"0,00",IF(AND(AM312&gt;=0.5,AM312&lt;=2.5),"0,5 a 2,5",IF(AND(AM312&gt;=3,AM312&lt;=5),"3 a 5",IF(AND(AM312&gt;=5.5,AM312&lt;=7.5),"5,5 a 7,5",IF(AND(AM312&gt;=8,AM312&lt;=10),"8 a 10","Fuera de rango")))))))))</f>
        <v>0,00</v>
      </c>
      <c r="AO312" s="11" t="str">
        <f aca="false">IF(AN312="","",IF(AN312="-7,5 a -5,5",1,IF(AN312="-5 a -3",2,IF(AN312="-2,5 a -0,5",3,IF(AN312="0,00","NORMA",IF(AN312="0,5 a 2,5",4,IF(AN312="3 a 5",5,IF(AN312="5,5 a 7,5",6,IF(AN312="8 a 10",7,"Error")))))))))</f>
        <v>NORMA</v>
      </c>
      <c r="AP312" s="9" t="n">
        <v>-6</v>
      </c>
      <c r="AQ312" s="10" t="str">
        <f aca="false">IF(AP312="","",IF(AND(AP312&gt;=-20,AP312&lt;=-9.5),"-20 a -9,5",IF(AND(AP312&gt;=-9,AP312&lt;=-6.5),"-9 a -6,5",IF(AP312=-6,"-6",IF(AND(AP312&gt;=-5.5,AP312&lt;=-3),"-5,5 a -3",IF(AND(AP312&gt;=-2.5,AP312&lt;=0),"-2,5 a 0",IF(AND(AP312&gt;=0.5,AP312&lt;=3),"0,5 a 3",IF(AND(AP312&gt;=3.5,AP312&lt;=6),"3,5 a 6",IF(AND(AP312&gt;=6.5,AP312&lt;=9),"6,5 a 9",IF(AND(AP312&gt;=9.5,AP312&lt;=20),"9,5 a 20","Fuera de rango"))))))))))</f>
        <v>-6</v>
      </c>
      <c r="AR312" s="11" t="str">
        <f aca="false">IF(AQ312="","",IF(AQ312="-20 a -9,5",1,IF(AQ312="-9 a -6,5",2,IF(AQ312="-6","NORMA",IF(AQ312="-5,5 a -3",3,IF(AQ312="-2,5 a 0",4,IF(AQ312="0,5 a 3",5,IF(AQ312="3,5 a 6",6,IF(AQ312="6,5 a 9",7,IF(AQ312="9,5 a 20",8,""))))))))))</f>
        <v>NORMA</v>
      </c>
      <c r="AS312" s="9" t="n">
        <v>-3</v>
      </c>
      <c r="AT312" s="10" t="str">
        <f aca="false">IF(AS312="","",IF(AND(AS312&gt;=-16,AS312&lt;=-14),"-16 a -14",IF(AND(AS312&gt;=-13.5,AS312&lt;=-11.5),"-13,5 a -11,5",IF(AND(AS312&gt;=-11,AS312&lt;=-9),"-11 a -9",IF(AND(AS312&gt;=-8.5,AS312&lt;=-6.5),"-8,5 a -6,5",IF(AND(AS312&gt;=-6,AS312&lt;=-4),"-6 a -4",IF(AND(AS312&gt;=-3.5,AS312&lt;=-1.5),"-3,5 a -1,5",IF(AND(AS312&gt;=-1,AS312&lt;=1),"-1 a 1",IF(AND(AS312&gt;=1.5,AS312&lt;=3.5),"1,5 a 3,5",IF(AND(AS312&gt;=4,AS312&lt;=6),"4 a 6",IF(AND(AS312&gt;=6.5,AS312&lt;=8.5),"6,5 a 8,5",IF(AND(AS312&gt;=9,AS312&lt;=11),"9 a 11",IF(AND(AS312&gt;=11.5,AS312&lt;=13.5),"11,5 a 13,5",IF(AND(AS312&gt;=14,AS312&lt;=16),"14 a 16",IF(AND(AS312&gt;=16.5,AS312&lt;=18.5),"16,5 a 18,5",IF(AND(AS312&gt;=19,AS312&lt;=21),"19 a 21","Fuera de rango"))))))))))))))))</f>
        <v>-3,5 a -1,5</v>
      </c>
      <c r="AU312" s="11" t="n">
        <f aca="false" t="array" ref="AU312">IF(AT312="","",_xlfn.IFS(AT312="-16 a -14",1,AT312="-13,5 a -11,5",2,AT312="-11 a -9",3,AT312="-8,5 a -6,5",4,AT312="-6 a -4",5,AT312="-3,5 a -1,5",6,AT312="-1 a 1",7,AT312="1,5 a 3,5",8,AT312="4 a 6","NORMA",AT312="6,5 a 8,5",9,AT312="9 a 11",10,AT312="11,5 a 13,5",11,AT312="14 a 16",12,AT312="16,5 a 18,5",13,AT312="19 a 21",14,TRUE(),""))</f>
        <v>6</v>
      </c>
      <c r="AV312" s="9" t="n">
        <v>-1</v>
      </c>
      <c r="AW312" s="10" t="str">
        <f aca="false">IF(AV312="","",IF(AND(AV312&gt;=-1,AV312&lt;=-0.5),"-1 a -0,5",IF(AND(AV312&gt;-0.5,AV312&lt;=0),"De -0,5 a 0",IF(AND(AV312&gt;=0.25,AV312&lt;=0.75),"0,25 a 0,75",IF(AND(AV312&gt;=1,AV312&lt;=1.5),"1 a 1,5",IF(AND(AV312&gt;=1.75,AV312&lt;=2.25),"1,75 a 2,25",IF(AND(AV312&gt;=2.5,AV312&lt;=3),"2,5 a 3",IF(AND(AV312&gt;=3.25,AV312&lt;=3.75),"3,25 a 3,75","Fuera de rango"))))))))</f>
        <v>-1 a -0,5</v>
      </c>
      <c r="AX312" s="10" t="n">
        <f aca="false">IF(AW312="","",IF(OR(AW312="-1 a -0,5",AW312="-1 a -0.5"),1,IF(OR(AW312="De -0,5 a 0",AW312="-0,5 a 0",AW312="De -0.5 a 0"),2,IF(OR(AW312="0,25 a 0,75",AW312="0.25 a 0.75"),"NORMA",IF(OR(AW312="1 a 1,5",AW312="1 a 1.5"),3,IF(OR(AW312="1,75 a 2,25",AW312="1.75 a 2.25"),4,IF(OR(AW312="2,5 a 3",AW312="2.5 a 3"),5,IF(OR(AW312="3,25 a 3,75",AW312="3.25 a 3.75"),6,""))))))))</f>
        <v>1</v>
      </c>
      <c r="AY312" s="9" t="n">
        <v>-2</v>
      </c>
      <c r="AZ312" s="10" t="str">
        <f aca="false">IF(AY312="","",IF(AND(AY312&gt;=-20,AY312&lt;=-9.5),"-20 a -9,5",IF(AND(AY312&gt;=-9,AY312&lt;=-6.5),"-9 a -6,5",IF(AY312=-6,"-6",IF(AND(AY312&gt;=-5.5,AY312&lt;=-3),"-5,5 a -3",IF(AND(AY312&gt;=-2.5,AY312&lt;=0),"-2,5 a 0",IF(AND(AY312&gt;=0.5,AY312&lt;=3),"0,5 a 3",IF(AND(AY312&gt;=3.5,AY312&lt;=6),"3,5 a 6","Fuera de rango"))))))))</f>
        <v>-2,5 a 0</v>
      </c>
      <c r="BA312" s="11" t="n">
        <f aca="false">IF(AZ312="","",IF(AZ312="-20 a -9,5",1,IF(AZ312="-9 a -6,5",2,IF(AZ312="-6","NORMA",IF(AZ312="-5,5 a -3",3,IF(AZ312="-2,5 a 0",4,IF(AZ312="0,5 a 3",5,IF(AZ312="3,5 a 6",6,""))))))))</f>
        <v>4</v>
      </c>
      <c r="BB312" s="9" t="n">
        <v>0</v>
      </c>
      <c r="BC312" s="10" t="str">
        <f aca="false" t="array" ref="BC312">IF(BB312="","",_xlfn.IFS(AND(BB312&gt;=0,BB312&lt;=2),"0 a 2",AND(BB312&gt;=2.5,BB312&lt;=4.5),"2,5 a 4,5",AND(BB312&gt;=5,BB312&lt;=7),"5 a 7",AND(BB312&gt;=7.5,BB312&lt;=9.5),"7,5 a 9,5",AND(BB312&gt;=10,BB312&lt;=12),"10 a 12",AND(BB312&gt;=12.5,BB312&lt;=14.5),"12,5 a 14,5",BB312=15,"15",AND(BB312&gt;=15.5,BB312&lt;=17.5),"15,5 a 17,5",AND(BB312&gt;=18,BB312&lt;=20),"18 a 20",AND(BB312&gt;=20.5,BB312&lt;=22.5),"20,5 a 22,5",AND(BB312&gt;=23,BB312&lt;=25),"23 a 25",TRUE(),"Fuera de rango"))</f>
        <v>0 a 2</v>
      </c>
      <c r="BD312" s="11" t="n">
        <f aca="false" t="array" ref="BD312">IF(BC312="","",_xlfn.IFS(BC312="0 a 2",1,BC312="2,5 a 4,5",2,BC312="5 a 7",3,BC312="7,5 a 9,5",4,BC312="10 a 12",5,BC312="12,5 a 14,5",6,BC312="15","NORMA",BC312="15,5 a 17,5",7,BC312="18 a 20",8,BC312="20,5 a 22,5",9,BC312="23 a 25",10,TRUE(),"Fuera de rango"))</f>
        <v>1</v>
      </c>
      <c r="BE312" s="9" t="n">
        <v>15</v>
      </c>
      <c r="BF312" s="10" t="str">
        <f aca="false">IF(BE312="","",IF(AND(BE312&gt;=-20,BE312&lt;=-10),"-20 a -10",IF(AND(BE312&gt;=-9.5,BE312&lt;=0.5),"-9,5 a 0,5",IF(AND(BE312&gt;=1,BE312&lt;=11),"1 a 11",IF(AND(BE312&gt;=11.5,BE312&lt;=20.5),"11,5 a 20,5",IF(BE312=21,"21",IF(AND(BE312&gt;=21.5,BE312&lt;=31.5),"21,5 a 31,5",IF(AND(BE312&gt;=32,BE312&lt;=42),"32 a 42","Fuera de rango"))))))))</f>
        <v>11,5 a 20,5</v>
      </c>
      <c r="BG312" s="11" t="n">
        <f aca="false">IF(BF312="","",IF(BF312="-20 a -10",1,IF(BF312="-9,5 a 0,5",2,IF(BF312="1 a 11",3,IF(BF312="11,5 a 20,5",4,IF(BF312="21","NORMA",IF(BF312="21,5 a 31,5",5,IF(BF312="32 a 42",6,""))))))))</f>
        <v>4</v>
      </c>
      <c r="BH312" s="9" t="n">
        <v>6</v>
      </c>
      <c r="BI312" s="10" t="str">
        <f aca="false">IF(BH312="","",IF(AND(BH312&gt;=-20,BH312&lt;=-15),"-20 a -15",IF(AND(BH312&gt;=-14.5,BH312&lt;=-9.5),"-14,5 a -9,5",IF(AND(BH312&gt;=-9,BH312&lt;=-4),"-9 a -4",IF(AND(BH312&gt;=-3.5,BH312&lt;=2.5),"-3,5 a 2,5",IF(AND(BH312&gt;=3,BH312&lt;=8),"3 a 8",IF(AND(BH312&gt;=8.5,BH312&lt;=14.5),"8,5 a 14,5",IF(BH312=15,"15",IF(AND(BH312&gt;=15.5,BH312&lt;=20.5),"15,5 a 20,5",IF(AND(BH312&gt;=21,BH312&lt;=26),"21 a 26","Fuera de rango"))))))))))</f>
        <v>3 a 8</v>
      </c>
      <c r="BJ312" s="11" t="n">
        <f aca="false">IF(BI312="","",IF(BI312="-20 a -15",1,IF(BI312="-14,5 a -9,5",2,IF(BI312="-9 a -4",3,IF(BI312="-3,5 a 2,5",4,IF(BI312="3 a 8",5,IF(BI312="8,5 a 14,5",6,IF(BI312="15","NORMA",IF(BI312="15,5 a 20,5",7,IF(BI312="21 a 26",8,IF(BI312="26,5 a 31,5",9,"")))))))))))</f>
        <v>5</v>
      </c>
      <c r="BK312" s="9" t="n">
        <v>0</v>
      </c>
      <c r="BL312" s="10" t="str">
        <f aca="false">IF(BK312="","",IF(AND(BK312&gt;=0,BK312&lt;=2),"0 - 2",IF(AND(BK312&gt;=2.5,BK312&lt;=4.5),"2,5 - 4,5",IF(AND(BK312&gt;=5,BK312&lt;=7),"5 - 7",IF(AND(BK312&gt;=7.5,BK312&lt;=9.5),"7,5 - 9,5",IF(AND(BK312&gt;=10,BK312&lt;=12),"10 - 12",IF(AND(BK312&gt;=12.5,BK312&lt;=13.5),"12,5 - 13,5",IF(BK312=14,"14",IF(AND(BK312&gt;=14.5,BK312&lt;=16.5),"14,5 - 16,5",IF(AND(BK312&gt;=17,BK312&lt;=19),"17 - 19",IF(AND(BK312&gt;=19.5,BK312&lt;=21.5),"19,5 - 21,5",IF(AND(BK312&gt;=22,BK312&lt;=24),"22 - 24",IF(AND(BK312&gt;=24.5,BK312&lt;=26.5),"24,5 - 26,5",IF(AND(BK312&gt;=27,BK312&lt;=29),"27 - 29",IF(AND(BK312&gt;=29.5,BK312&lt;=30),"29,5 - 30","Fuera de rango")))))))))))))))</f>
        <v>0 - 2</v>
      </c>
      <c r="BM312" s="11" t="n">
        <f aca="false">IF(BL312="","",IF(BL312="0 - 2",1,IF(BL312="2,5 - 4,5",2,IF(BL312="5 - 7",3,IF(BL312="7,5 - 9,5",4,IF(BL312="10 - 12",5,IF(BL312="12,5 - 13,5",6,IF(BL312="14","NORMA",IF(BL312="14,5 - 16,5",7,IF(BL312="17 - 19",8,IF(BL312="19,5 - 21,5",9,IF(BL312="22 - 24",10,IF(BL312="24,5 - 26,5",11,IF(BL312="27 - 29",12,IF(BL312="29,5 - 30",13,"")))))))))))))))</f>
        <v>1</v>
      </c>
      <c r="BN312" s="9" t="n">
        <v>23</v>
      </c>
      <c r="BO312" s="11" t="str">
        <f aca="false">IF(BN312="","",IF(AND(BN312&gt;=-20,BN312&lt;=-10),"-20 a -10",IF(AND(BN312&gt;=-9.5,BN312&lt;=0.5),"-9,5 a 0,5",IF(AND(BN312&gt;=1,BN312&lt;=11),"1 a 11",IF(AND(BN312&gt;=11.5,BN312&lt;=21.5),"11,5 a 21,5",IF(BN312=22,"22",IF(AND(BN312&gt;=22.5,BN312&lt;=32.5),"22,5 a 32,5",IF(AND(BN312&gt;=33,BN312&lt;=43),"33 a 43","Fuera de rango"))))))))</f>
        <v>22,5 a 32,5</v>
      </c>
      <c r="BP312" s="11" t="n">
        <f aca="false">IF(BO312="","",IF(BO312="-20 a -10",1,IF(BO312="-9,5 a 0,5",2,IF(BO312="1 a 11",3,IF(BO312="11,5 a 21,5",4,IF(BO312="22","NORMA",IF(BO312="22,5 a 32,5",5,IF(BO312="33 a 43",6,""))))))))</f>
        <v>5</v>
      </c>
      <c r="BQ312" s="9" t="n">
        <v>11</v>
      </c>
      <c r="BR312" s="10" t="str">
        <f aca="false">IF(BQ312="","",IF(AND(BQ312&gt;=-20,BQ312&lt;=-15),"-20 a -15",IF(AND(BQ312&gt;=-14.5,BQ312&lt;=-9.5),"-14,5 a -9,5",IF(AND(BQ312&gt;=-9,BQ312&lt;=-4),"-9 a -4",IF(AND(BQ312&gt;=-3.5,BQ312&lt;=2.5),"-3,5 a 2,5",IF(AND(BQ312&gt;=3,BQ312&lt;=8),"3 a 8",IF(AND(BQ312&gt;=8.5,BQ312&lt;=13.5),"8,5 a 13,5",IF(AND(BQ312&gt;=14,BQ312&lt;=17.5),"14 a 17,5",IF(BQ312=18,"18",IF(AND(BQ312&gt;=18.5,BQ312&lt;=23.5),"18,5 a 23,5",IF(AND(BQ312&gt;=24,BQ312&lt;=29),"24 a 29",IF(AND(BQ312&gt;=29.5,BQ312&lt;=34.5),"29,5 a 34,5",IF(AND(BQ312&gt;=35,BQ312&lt;=40),"35 a 40","Fuera de rango")))))))))))))</f>
        <v>8,5 a 13,5</v>
      </c>
      <c r="BS312" s="11" t="n">
        <f aca="false">IF(BR312="","",IF(BR312="-20 a -15",1,IF(BR312="-14,5 a -9,5",2,IF(BR312="-9 a -4",3,IF(BR312="-3,5 a 2,5",4,IF(BR312="3 a 8",5,IF(BR312="8,5 a 13,5",6,IF(BR312="14 a 17,5",7,IF(BR312="18","NORMA",IF(BR312="18,5 a 23,5",8,IF(BR312="24 a 29",9,IF(BR312="29,5 a 34,5",10,IF(BR312="35 a 40",11,"")))))))))))))</f>
        <v>6</v>
      </c>
      <c r="BT312" s="9" t="n">
        <v>0</v>
      </c>
      <c r="BU312" s="10" t="str">
        <f aca="false">IF(BT312="","",IF(AND(BT312&gt;=-20,BT312&lt;=-18),"-20 a -18",IF(AND(BT312&gt;=-17.5,BT312&lt;=-15.5),"-17,5 a -15,5",IF(AND(BT312&gt;=-15,BT312&lt;=-13),"-15 a -13",IF(AND(BT312&gt;=-12.5,BT312&lt;=-10.5),"-12,5 a -10,5",IF(AND(BT312&gt;=-10,BT312&lt;=-8),"-10 a -8",IF(AND(BT312&gt;=-7.5,BT312&lt;=-5.5),"-7,5 a -5,5",IF(AND(BT312&gt;=-5,BT312&lt;=-3),"-5 a -3",IF(AND(BT312&gt;=-2.5,BT312&lt;=-0.5),"-2,5 a -0,5",IF(BT312=0,"0",IF(AND(BT312&gt;=0.5,BT312&lt;=2.5),"0,5 a 2,5",IF(AND(BT312&gt;=3,BT312&lt;=5),"3 a 5",IF(AND(BT312&gt;=5.5,BT312&lt;=7.5),"5,5 a 7,5",IF(AND(BT312&gt;=8,BT312&lt;=10),"8 a 10",IF(AND(BT312&gt;=10.5,BT312&lt;=12.5),"10,5 a 12,5",IF(AND(BT312&gt;=13,BT312&lt;=15),"13 a 15",IF(AND(BT312&gt;=15.5,BT312&lt;=17.5),"15,5 a 17,5",IF(AND(BT312&gt;=18,BT312&lt;=20),"18 a 20","Fuera de rango"))))))))))))))))))</f>
        <v>0</v>
      </c>
      <c r="BV312" s="11" t="str">
        <f aca="false">IF(BT312="","",IF(BT312=0,"NORMA",IF(AND(BT312&gt;=-20,BT312&lt;=-18),2,IF(AND(BT312&gt;=-17.5,BT312&lt;=-15.5),2,IF(AND(BT312&gt;=-15,BT312&lt;=-13),3,IF(AND(BT312&gt;=-12.5,BT312&lt;=-10.5),4,IF(AND(BT312&gt;=-10,BT312&lt;=-8),5,IF(AND(BT312&gt;=-7.5,BT312&lt;=-5.5),6,IF(AND(BT312&gt;=-5,BT312&lt;=-3),7,IF(AND(BT312&gt;=-2.5,BT312&lt;=-0.5),8,IF(AND(BT312&gt;=0.5,BT312&lt;=2.5),9,IF(AND(BT312&gt;=3,BT312&lt;=5),10,IF(AND(BT312&gt;=5.5,BT312&lt;=7.5),11,IF(AND(BT312&gt;=8,BT312&lt;=10),12,IF(AND(BT312&gt;=10.5,BT312&lt;=12.5),13,IF(AND(BT312&gt;=13,BT312&lt;=15),14,IF(AND(BT312&gt;=15.5,BT312&lt;=17.5),15,IF(AND(BT312&gt;=18,BT312&lt;=20),16,"Fuera de rango"))))))))))))))))))</f>
        <v>NORMA</v>
      </c>
      <c r="BW312" s="9" t="n">
        <v>-6.75</v>
      </c>
      <c r="BX312" s="10" t="n">
        <f aca="false">18.5- (0.3*H312)</f>
        <v>4.7</v>
      </c>
      <c r="BY312" s="10" t="n">
        <f aca="false">(BW312)-(BX312)</f>
        <v>-11.45</v>
      </c>
      <c r="BZ312" s="10" t="str">
        <f aca="false">IF(BY312="","",IF(BY312&lt;-27.5,"De -30 a -28",IF(BY312&lt;-25,"De -27,5 a -25,5",IF(BY312&lt;-22.5,"De -25 a -23",IF(BY312&lt;-20,"De -22,5 a -20,5",IF(BY312&lt;-17.5,"De -20 a -18",IF(BY312&lt;-15,"De -17,5 a -15,5",IF(BY312&lt;-12.5,"De -15 a -13",IF(BY312&lt;-10,"De -12,5 a -10,5",IF(BY312&lt;-7.5,"De -10 a -8",IF(BY312&lt;-5,"De -7,5 a -5,5",IF(BY312&lt;-2.5,"De -5 a -3",IF(BY312&lt;0,"De -2,5 a -0,5",IF(BY312&lt;2.5,"De 0 a 2",IF(BY312&lt;5,"De 2,5 a 4,5",IF(BY312&lt;7.5,"De 5 a 7",IF(BY312&lt;10,"De 7,5 a 9,5",IF(BY312&lt;12.5,"De 10 a 12",IF(BY312&lt;15,"De 12,5 a 14,5",IF(BY312&lt;17.5,"De 15 a 17",IF(BY312&lt;20,"De 17,5 a 19,5",IF(BY312&lt;22.5,"De 20 a 22",IF(BY312&lt;25,"De 22,5 a 24,5",IF(BY312&lt;27.5,"De 25 a 27","De 27,5 a 30"))))))))))))))))))))))))</f>
        <v>De -12,5 a -10,5</v>
      </c>
      <c r="CA312" s="12" t="n">
        <f aca="false">IF(BY312="","",IF(BY312&lt;=-28,1,IF(BY312&lt;=-25.5,2,IF(BY312&lt;=-23,3,IF(BY312&lt;=-20.5,4,IF(BY312&lt;=-18,5,IF(BY312&lt;=-15.5,6,IF(BY312&lt;=-13,7,IF(BY312&lt;=-10.5,8,IF(BY312&lt;=-8,9,IF(BY312&lt;=-5.5,10,IF(BY312&lt;=-3,11,IF(BY312&lt;=-0.5,12,IF(BY312&lt;=2,13,IF(BY312&lt;=4.5,14,IF(BY312&lt;=7,15,IF(BY312&lt;=9.5,16,IF(BY312&lt;=12,17,IF(BY312&lt;=14.5,18,IF(BY312&lt;=17,19,IF(BY312&lt;=19.5,20,IF(BY312&lt;=22,21,IF(BY312&lt;=24.5,22,IF(BY312&lt;=27,23,IF(BY312&lt;=30,24,"Fuera de rango")))))))))))))))))))))))))</f>
        <v>8</v>
      </c>
      <c r="CB312" s="9" t="n">
        <v>-7.5</v>
      </c>
      <c r="CC312" s="10" t="n">
        <f aca="false">18.5- (0.3*H312)</f>
        <v>4.7</v>
      </c>
      <c r="CD312" s="10" t="n">
        <f aca="false">(CB312)-(CC312)</f>
        <v>-12.2</v>
      </c>
      <c r="CE312" s="10" t="str">
        <f aca="false">IF(CD312="","",IF(CD312&lt;-27.5,"De -30 a -28",IF(CD312&lt;-25,"De -27,5 a -25,5",IF(CD312&lt;-22.5,"De -25 a -23",IF(CD312&lt;-20,"De -22,5 a -20,5",IF(CD312&lt;-17.5,"De -20 a -18",IF(CD312&lt;-15,"De -17,5 a -15,5",IF(CD312&lt;-12.5,"De -15 a -13",IF(CD312&lt;-10,"De -12,5 a -10,5",IF(CD312&lt;-7.5,"De -10 a -8",IF(CD312&lt;-5,"De -7,5 a -5,5",IF(CD312&lt;-2.5,"De -5 a -3",IF(CD312&lt;0,"De -2,5 a -0,5",IF(CD312&lt;=2,"De 0 a 2",IF(CD312&lt;=4.5,"De 2,5 a 4,5",IF(CD312&lt;=7,"De 5 a 7",IF(CD312&lt;=9.5,"De 7,5 a 9,5",IF(CD312&lt;=12,"De 10 a 12",IF(CD312&lt;=14.5,"De 12,5 a 14,5",IF(CD312&lt;=17,"De 15 a 17",IF(CD312&lt;=19.5,"De 17,5 a 19,5",IF(CD312&lt;=22,"De 20 a 22",IF(CD312&lt;=24.5,"De 22,5 a 24,5",IF(CD312&lt;=27,"De 25 a 27","De 27,5 a 30"))))))))))))))))))))))))</f>
        <v>De -12,5 a -10,5</v>
      </c>
      <c r="CF312" s="12" t="n">
        <f aca="false">IF(CD312="","",IF(CD312&lt;-27.5,1,IF(CD312&lt;-25,2,IF(CD312&lt;-22.5,3,IF(CD312&lt;-20,4,IF(CD312&lt;-17.5,5,IF(CD312&lt;-15,6,IF(CD312&lt;-12.5,7,IF(CD312&lt;-10,8,IF(CD312&lt;-7.5,9,IF(CD312&lt;-5,10,IF(CD312&lt;-2.5,11,IF(CD312&lt;0,12,IF(CD312&lt;2.5,13,IF(CD312&lt;5,14,IF(CD312&lt;7.5,15,IF(CD312&lt;10,16,IF(CD312&lt;12.5,17,IF(CD312&lt;15,18,IF(CD312&lt;17.5,19,IF(CD312&lt;20,20,IF(CD312&lt;22.5,21,IF(CD312&lt;25,22,IF(CD312&lt;27.5,23,24))))))))))))))))))))))))</f>
        <v>8</v>
      </c>
      <c r="CG312" s="9" t="n">
        <v>-5</v>
      </c>
      <c r="CH312" s="10" t="str">
        <f aca="false">IF(CG312="","",IF(AND(CG312&gt;=-10,CG312&lt;=-9.5),"-10 a -9,5",IF(AND(CG312&gt;-9.5,CG312&lt;=-8.5),"-9 a -8,5",IF(AND(CG312&gt;-8.5,CG312&lt;=-7.5),"-8 a -7,5",IF(AND(CG312&gt;-7.5,CG312&lt;=-6.5),"-7 a -6,5",IF(AND(CG312&gt;-6.5,CG312&lt;=-5.5),"-6 a -5,5",IF(AND(CG312&gt;-5.5,CG312&lt;=-4.5),"-5 a -4,5",IF(AND(CG312&gt;-4.5,CG312&lt;=-3.5),"-4 a -3,5",IF(AND(CG312&gt;-3.5,CG312&lt;=-2.5),"-3 a -2,5",IF(CG312=-2.25,"-2,25",IF(AND(CG312&gt;-2.5,CG312&lt;=-1.5),"-2 a -1,5",IF(AND(CG312&gt;-1.5,CG312&lt;=-0.5),"-1 a -0,5",IF(AND(CG312&gt;-0.5,CG312&lt;=0.5),"0 a 0,5",IF(AND(CG312&gt;0.5,CG312&lt;=1.5),"1 a 1,5",IF(AND(CG312&gt;1.5,CG312&lt;=2.5),"2 a 2,5",IF(AND(CG312&gt;2.5,CG312&lt;=3.5),"3 a 3,5",IF(AND(CG312&gt;3.5,CG312&lt;=4.5),"4 a 4,5",IF(AND(CG312&gt;4.5,CG312&lt;=5.5),"5 a 5,5",IF(AND(CG312&gt;5.5,CG312&lt;=6.5),"6 a 6,5",IF(AND(CG312&gt;6.5,CG312&lt;=7.5),"7 a 7,5",IF(AND(CG312&gt;7.5,CG312&lt;=8.5),"8 a 8,5",IF(AND(CG312&gt;8.5,CG312&lt;=9.5),"9 a 9,5",IF(CG312&gt;=10,"10","Fuera de rango")))))))))))))))))))))))</f>
        <v>-5 a -4,5</v>
      </c>
      <c r="CI312" s="11" t="n">
        <f aca="false">IF(CG312="","",IF(CG312=-2.25,"NORMA",IF(CG312&lt;=-9.5,1,IF(CG312&lt;=-8.5,2,IF(CG312&lt;=-7.5,3,IF(CG312&lt;=-6.5,4,IF(CG312&lt;=-5.5,5,IF(CG312&lt;=-4.5,6,IF(CG312&lt;=-3.5,7,IF(CG312&lt;=-2.5,8,IF(CG312&lt;=-1.5,9,IF(CG312&lt;=-0.5,10,IF(CG312&lt;=0.5,11,IF(CG312&lt;=1.5,12,IF(CG312&lt;=2.5,13,IF(CG312&lt;=3.5,14,IF(CG312&lt;=4.5,15,IF(CG312&lt;=5.5,16,IF(CG312&lt;=6.5,17,IF(CG312&lt;=7.5,18,IF(CG312&lt;=8.5,19,IF(CG312&lt;=9.5,20,IF(CG312=10,21,"Fuera de rango")))))))))))))))))))))))</f>
        <v>6</v>
      </c>
      <c r="CJ312" s="9" t="n">
        <v>3</v>
      </c>
      <c r="CK312" s="10" t="str">
        <f aca="false">IF(CJ312="","",IF(AND(CJ312&gt;=-6,CJ312&lt;=-5.5),"-6 a -5,5",IF(AND(CJ312&gt;-5.5,CJ312&lt;=-4.5),"-5 a -4,5",IF(AND(CJ312&gt;-4.5,CJ312&lt;=-3.5),"-4 a -3,5",IF(AND(CJ312&gt;-3.5,CJ312&lt;=-2.5),"-3 a -2,5",IF(AND(CJ312&gt;-2.5,CJ312&lt;=-1.5),"-2 a -1,5",IF(AND(CJ312&gt;-1.5,CJ312&lt;=-0.5),"-1 a -0,5",IF(AND(CJ312&gt;-0.5,CJ312&lt;=0.5),"0 a 0,5",IF(AND(CJ312&gt;0.5,CJ312&lt;=1.5),"1 a 1,5",IF(AND(CJ312&gt;1.5,CJ312&lt;2.5),"2",IF(AND(CJ312&gt;=2.5,CJ312&lt;=3),"2,5 a 3",IF(AND(CJ312&gt;3,CJ312&lt;=4),"3,5 a 4",IF(AND(CJ312&gt;4,CJ312&lt;=5),"4,5 a 5",IF(AND(CJ312&gt;5,CJ312&lt;=6),"5,5 a 6",IF(AND(CJ312&gt;6,CJ312&lt;=7),"6,5 a 7",IF(AND(CJ312&gt;7,CJ312&lt;=8),"7,5 a 8",IF(AND(CJ312&gt;8,CJ312&lt;=9.5),"8,5 a 9,5",IF(CJ312=10,"10","Fuera de rango"))))))))))))))))))</f>
        <v>2,5 a 3</v>
      </c>
      <c r="CL312" s="11" t="n">
        <f aca="false">IF(CK312="","",IF(OR(CK312="-6 a -5,5",CK312="-6 - -5,5"),1,IF(OR(CK312="-5 a -4,5",CK312="-5 - -4,5"),2,IF(OR(CK312="-4 a -3,5",CK312="-4 - -3,5"),3,IF(OR(CK312="-3 a -2,5",CK312="-3 - -2,5"),4,IF(OR(CK312="-2 a -1,5",CK312="-2 - -1,5"),5,IF(OR(CK312="-1 a -0,5",CK312="-1 - -0,5"),6,IF(OR(CK312="0 a 0,5",CK312="0 - 0,5"),7,IF(OR(CK312="1 a 1,5",CK312="1 - 1,5"),8,IF(CK312="2","NORMA",IF(OR(CK312="2,5 a 3",CK312="2,5 - 3"),9,IF(OR(CK312="3,5 a 4",CK312="3,5 - 4"),10,IF(OR(CK312="4,5 a 5",CK312="4,5 - 5"),11,IF(OR(CK312="5,5 a 6",CK312="5,5 - 6"),12,IF(OR(CK312="6,5 a 7",CK312="6,5 - 7"),13,IF(OR(CK312="7,5 a 8",CK312="7,5 - 8"),14,IF(OR(CK312="8,5 a 9",CK312="8,5 - 9,5",CK312="9 a 9,5"),15,IF(CK312="10",15,IF(OR(CK312="0,5 a 1",CK312="0,5 - 1"),7,"Fuera de rango")))))))))))))))))))</f>
        <v>9</v>
      </c>
      <c r="CN312" s="10" t="str">
        <f aca="false">IF(CM312=0,"0", " ")</f>
        <v>0</v>
      </c>
      <c r="CO312" s="10" t="str">
        <f aca="false">IF(CM312&gt;0,"EME"," ")</f>
        <v> </v>
      </c>
      <c r="CQ312" s="10" t="str">
        <f aca="false">IF(CP312&gt;0,"0", " ")</f>
        <v> </v>
      </c>
      <c r="CR312" s="10" t="str">
        <f aca="false">IF(CP312&gt;0,"EME"," ")</f>
        <v> </v>
      </c>
      <c r="CS312" s="9" t="n">
        <v>0</v>
      </c>
      <c r="CT312" s="10" t="str">
        <f aca="false">IF(CS312&gt;0,"1", " ")</f>
        <v> </v>
      </c>
      <c r="CU312" s="10" t="str">
        <f aca="false">IF(CS312&gt;0,"HIP"," ")</f>
        <v> </v>
      </c>
      <c r="CV312" s="9" t="n">
        <v>0</v>
      </c>
      <c r="CW312" s="10" t="str">
        <f aca="false">IF(CV312&gt;0,"1", " ")</f>
        <v> </v>
      </c>
      <c r="CX312" s="10" t="str">
        <f aca="false">IF(CV312&gt;0,"HIP"," ")</f>
        <v> </v>
      </c>
      <c r="CY312" s="9" t="n">
        <v>-4.5</v>
      </c>
      <c r="DB312" s="9" t="n">
        <v>-4.75</v>
      </c>
      <c r="DC312" s="11" t="str">
        <f aca="false">IF(DB312&lt;0,"2"," ")</f>
        <v>2</v>
      </c>
      <c r="DD312" s="11" t="str">
        <f aca="false">IF(DB312&lt;0,"MIO"," ")</f>
        <v>MIO</v>
      </c>
      <c r="DE312" s="9" t="n">
        <v>-0.5</v>
      </c>
      <c r="DF312" s="10" t="str">
        <f aca="false">IF(DE312&lt;0,"3"," ")</f>
        <v>3</v>
      </c>
      <c r="DG312" s="10" t="str">
        <f aca="false">IF(DE312&lt;0,"AST"," ")</f>
        <v>AST</v>
      </c>
      <c r="DH312" s="9" t="n">
        <v>0</v>
      </c>
      <c r="DI312" s="10" t="str">
        <f aca="false">IF(DH312&lt;0,"3"," ")</f>
        <v> </v>
      </c>
      <c r="DJ312" s="10" t="str">
        <f aca="false">IF(DH312&lt;0,"AST"," ")</f>
        <v> </v>
      </c>
      <c r="DK312" s="9" t="n">
        <v>0</v>
      </c>
      <c r="DL312" s="10" t="str">
        <f aca="false">IF(DK312&gt;0,"4"," ")</f>
        <v> </v>
      </c>
      <c r="DM312" s="10" t="str">
        <f aca="false">IF(DK312&gt;0,"PRE"," ")</f>
        <v> </v>
      </c>
      <c r="DN312" s="9" t="n">
        <v>0</v>
      </c>
      <c r="DO312" s="10" t="str">
        <f aca="false">IF(DN312&gt;0,"4"," ")</f>
        <v> </v>
      </c>
      <c r="DP312" s="10" t="str">
        <f aca="false">IF(DN312&gt;0,"PRE"," ")</f>
        <v> </v>
      </c>
      <c r="DS312" s="12" t="str">
        <f aca="false">CONCATENATE(CO312,CU312,DA312,DG312,DM312)</f>
        <v>  AST </v>
      </c>
      <c r="DT312" s="10" t="e">
        <f aca="false" t="array" ref="DT312">_xlfn.IFS(DS312="EME    ","0", DS312=" HIP   ","1", DS312="  MIO  ","2", DS312="   AST ","3", DS312="    PRE","4", DS312="EME   PRE","5", DS312=" HIP  PRE","6", DS312=" HIP AST ","7", DS312="  MIO PRE","8", DS312="  MIOAST ","9", DS312="   ASTPRE","10",DS312=" HIP ASTPRE","11", DS312="  MIOASTPRE","12", DS312="     ","0")</f>
        <v>#N/A</v>
      </c>
      <c r="DV312" s="1" t="e">
        <f aca="false" t="array" ref="DV312">_xlfn.IFS(DU312="SI","2", DU312="NO","1")</f>
        <v>#N/A</v>
      </c>
      <c r="DX312" s="11" t="str">
        <f aca="false">IF(DW312=0,"1","2")</f>
        <v>1</v>
      </c>
      <c r="DY312" s="11" t="str">
        <f aca="false" t="array" ref="DY312">_xlfn.IFS(DW312=0,"0", DW312=0.25, "1", DW312=0.5,"2", DW312=0.75,"3", DW312=1,"4",DW312=1.25,"5", DW312=1.5,"6", DW312=1.75,"7", DW312=2,"8")</f>
        <v>0</v>
      </c>
      <c r="EA312" s="11" t="str">
        <f aca="false">IF(DZ312=0,"1","2")</f>
        <v>1</v>
      </c>
      <c r="EB312" s="11" t="str">
        <f aca="false" t="array" ref="EB312">_xlfn.IFS(DZ312=0,"0", DZ312=0.25, "1", DZ312=0.5,"2", DZ312=0.75,"3", DZ312=1,"4",DZ312=1.25,"5", DZ312=1.5,"6", DZ312=1.75,"7", DZ312=2,"8")</f>
        <v>0</v>
      </c>
      <c r="ED312" s="10" t="str">
        <f aca="false">IF(EC312=0,"1","2")</f>
        <v>1</v>
      </c>
      <c r="EE312" s="11" t="str">
        <f aca="false" t="array" ref="EE312">_xlfn.IFS(EC312=0,"0", EC312=-0.25, "1", EC312=-0.5,"2", EC312=-0.75,"3", EC312=-1,"4",EC312=-1.25,"5", EC312=-1.5,"6", EC312=-1.75,"7", EC312=-2,"8", EC312=-2.25,"9",EC312=-2.5,"10", EC312=-2.75,"11", EC312=-3,"12", EC312=-3.25,"13", EC312=-3.5,"14", EC312=-3.75,"15",EC312=-4,"16")</f>
        <v>0</v>
      </c>
      <c r="EG312" s="10" t="str">
        <f aca="false">IF(EF312=0,"1","2")</f>
        <v>1</v>
      </c>
      <c r="EH312" s="11" t="str">
        <f aca="false" t="array" ref="EH312">_xlfn.IFS(EF312=0,"0", EF312=-0.25, "1", EF312=-0.5,"2", EF312=-0.75,"3", EF312=-1,"4",EF312=-1.25,"5", EF312=-1.5,"6", EF312=-1.75,"7", EF312=-2,"8", EF312=-2.25,"9",EF312=-2.5,"10", EF312=-2.75,"11", EF312=-3,"12", EF312=-3.25,"13", EF312=-3.5,"14", EF312=-3.75,"15",EF312=-4,"16")</f>
        <v>0</v>
      </c>
      <c r="EJ312" s="11" t="str">
        <f aca="false">IF(EI312=0,"1","2")</f>
        <v>1</v>
      </c>
      <c r="EK312" s="11" t="str">
        <f aca="false" t="array" ref="EK312">_xlfn.IFS(EI312=0,"0", EI312=-0.25, "1", EI312=-0.5,"2", EI312=-0.75,"3", EI312=-1,"4",EI312=-1.25,"5", EI312=-1.5,"6", EI312=-1.75,"7", EI312=-2,"8", EI312=-2.25,"9", EI312=-2.25,"9",EI312=-2.5,"10", EI312=-2.75,"11", EI312=-3,"12", EI312=-3.25,"13", EI312=-3.5,"14", EI312=-3.75,"15",EI312=-4,"16", EI312=0.25, "17", EI312=0.5, "18")</f>
        <v>0</v>
      </c>
      <c r="EM312" s="11" t="str">
        <f aca="false">IF(EL312=0,"1","2")</f>
        <v>1</v>
      </c>
      <c r="EN312" s="11" t="str">
        <f aca="false" t="array" ref="EN312">_xlfn.IFS(EL312=0.25,"17",EL312=0.5,"18", EL312=0,"0", EL312=-0.25, "1", EL312=-0.5,"2", EL312=-0.75,"3", EL312=-1,"4",EL312=-1.25,"5", EL312=-1.5,"6", EL312=-1.75,"7", EL312=-2,"8",EL312= -2.25,"9",EL312=-2.5,"10",EL312= -2.75,"11",EL312= -3,"12",EL312= -3.25,"13",EL312= -3.5,"14",EL312= -3.75,"15",EL312=-4,"16")</f>
        <v>0</v>
      </c>
      <c r="EP312" s="11" t="str">
        <f aca="false">IF(EO312=0,"1","2")</f>
        <v>1</v>
      </c>
      <c r="EQ312" s="11" t="str">
        <f aca="false" t="array" ref="EQ312">_xlfn.IFS(EO312=0,"0", EO312=0.25, "1", EO312=0.5,"2", EO312=0.75,"3", EO312=1,"4",EO312=1.25,"5", EO312=1.5,"6", EO312=1.75,"7", EO312=2,"8", EO312=2.25,"9", EO312=2.25,"9",EO312=2.5,"10", EO312=2.75,"11", EO312=3,"12", EO312=3.25,"13", EO312=3.5,"14", EO312=3.75,"15",EO312=4,"16", EO312=-0.25, "17", bq=-0.5, "18")</f>
        <v>0</v>
      </c>
      <c r="ES312" s="11" t="str">
        <f aca="false">IF(ER312=0,"1","2")</f>
        <v>1</v>
      </c>
      <c r="ET312" s="11" t="str">
        <f aca="false" t="array" ref="ET312">_xlfn.IFS(ER312=0,"0", ER312=0.25, "1", ER312=0.5,"2", ER312=0.75,"3", ER312=1,"4",ER312=1.25,"5", ER312=1.5,"6", ER312=1.75,"7", ER312=2,"8", ER312=2.25,"9", ER312=2.25,"9",ER312=2.5,"10", ER312=2.75,"11", ER312=3,"12", ER312=3.25,"13", ER312=3.5,"14", ER312=3.75,"15",ER312=4,"16", ER312=-0.25, "17", bq=-0.5, "18")</f>
        <v>0</v>
      </c>
      <c r="EV312" s="14" t="e">
        <f aca="false">VLOOKUP(EU312,LEYENDA!$G$2:$H$8,2,TRUE())</f>
        <v>#N/A</v>
      </c>
      <c r="EW312" s="14" t="e">
        <f aca="false" t="array" ref="EW312">_xlfn.IFS(EV312="0-5","1", EV312="6-12","2", EV312="13-18","3", EV312="19-24","4", EV312="25-36","5", EV312="37-48","6", EV312="49-60","7")</f>
        <v>#N/A</v>
      </c>
    </row>
    <row r="313" customFormat="false" ht="13.5" hidden="false" customHeight="false" outlineLevel="0" collapsed="false">
      <c r="A313" s="1" t="n">
        <v>76</v>
      </c>
      <c r="B313" s="32" t="n">
        <v>5</v>
      </c>
      <c r="C313" s="33" t="n">
        <v>45539</v>
      </c>
      <c r="D313" s="6"/>
      <c r="E313" s="5" t="str">
        <f aca="false">VLOOKUP(A313,'286'!$A$3:$J$6279,10,FALSE())</f>
        <v>HERNÁNDEZ PAREDES, ELENA</v>
      </c>
      <c r="F313" s="4" t="str">
        <f aca="false">VLOOKUP(A313,'286'!$A$3:$I$1768,3,FALSE())</f>
        <v>HERPAE</v>
      </c>
      <c r="G313" s="6" t="n">
        <f aca="false">VLOOKUP(A313,'286'!$A$3:$I$1768,4,FALSE())</f>
        <v>28211</v>
      </c>
      <c r="H313" s="7" t="n">
        <f aca="false">YEAR(C313)-YEAR(G313)</f>
        <v>47</v>
      </c>
      <c r="I313" s="1" t="str">
        <f aca="false">VLOOKUP(H313,LEYENDA!$C$2:$D$6,2,TRUE())</f>
        <v>41-60</v>
      </c>
      <c r="J313" s="5" t="str">
        <f aca="false">VLOOKUP(A313,'286'!$A$3:$I$1768,7,FALSE())</f>
        <v>M</v>
      </c>
      <c r="K313" s="8" t="n">
        <f aca="false">VLOOKUP(A313,'286'!$A$3:$I$1768,2,FALSE())</f>
        <v>0</v>
      </c>
      <c r="L313" s="4" t="str">
        <f aca="false">VLOOKUP(A313,'286'!$A$3:$I$1768,8,FALSE())</f>
        <v>D</v>
      </c>
      <c r="M313" s="4" t="str">
        <f aca="false">VLOOKUP(A313,'286'!$A$3:$I$1768,9,FALSE())</f>
        <v>I</v>
      </c>
      <c r="N313" s="8" t="str">
        <f aca="false">IF(R313=O313, "MISMA","CONTRARIA")</f>
        <v>CONTRARIA</v>
      </c>
      <c r="O313" s="8" t="str">
        <f aca="false" t="array" ref="O313">_xlfn.IFS(L313="D","1", L313="I","2")</f>
        <v>1</v>
      </c>
      <c r="P313" s="8" t="e">
        <f aca="false" t="array" ref="P313">_xlfn.IFS(K313="OD","1", K313="OI","2")</f>
        <v>#N/A</v>
      </c>
      <c r="Q313" s="1" t="str">
        <f aca="false" t="array" ref="Q313">_xlfn.IFS(J313="M","1", J313="H","2")</f>
        <v>1</v>
      </c>
      <c r="R313" s="8" t="str">
        <f aca="false" t="array" ref="R313">_xlfn.IFS(M313="D","1", M313="I","2")</f>
        <v>2</v>
      </c>
      <c r="S313" s="1" t="str">
        <f aca="false" t="array" ref="S313">_xlfn.IFS(N313="CONTRARIA", "1",N313= "MISMA","2")</f>
        <v>1</v>
      </c>
      <c r="T313" s="1" t="str">
        <f aca="false" t="array" ref="T313">_xlfn.IFS(I313="0-12","1", I313="13-24","2", I313="25-40","3", I313="41-60","4", I313="61-100","5")</f>
        <v>4</v>
      </c>
      <c r="U313" s="9" t="n">
        <v>-0.5</v>
      </c>
      <c r="V313" s="1" t="str">
        <f aca="false">IF(U313="","",IF(AND(U313&gt;=-9,U313&lt;=-6.5),"-9 a -6,5",IF(AND(U313&gt;=-6,U313&lt;=-3.5),"-6 a -3,5",IF(AND(U313&gt;=-3,U313&lt;=-1),"-3 a -1",IF(U313=-0.5,"-0,5",IF(AND(U313&gt;=0,U313&lt;=2.5),"0 a 2,5",IF(AND(U313&gt;=3,U313&lt;=5.5),"3 a 5,5",IF(AND(U313&gt;=6,U313&lt;=8.5),"6 a 8,5",IF(AND(U313&gt;=9,U313&lt;=20),"9 a 20","Fuera de rango")))))))))</f>
        <v>-0,5</v>
      </c>
      <c r="W313" s="11" t="str">
        <f aca="false">IF(V313="","",IF(V313="-9 a -6,5",2,IF(V313="-6 a -3,5",3,IF(V313="-3 a -1",4,IF(V313="-0,5","NORMA",IF(V313="0 a 2,5",5,IF(V313="3 a 5,5",6,IF(V313="6 a 8,5",7,IF(V313="9 a 20",8,"Fuera de rango")))))))))</f>
        <v>NORMA</v>
      </c>
      <c r="X313" s="9" t="n">
        <v>0</v>
      </c>
      <c r="Y313" s="11" t="str">
        <f aca="false">IF(X313="","",IF(AND(X313&gt;=0,X313&lt;=4),"0 a 4",IF(AND(X313&gt;=4.5,X313&lt;=8.5),"4,5 a 8,5",IF(X313=9,"9",IF(AND(X313&gt;=9.5,X313&lt;=13),"9,5 a 13",IF(AND(X313&gt;=13.5,X313&lt;=20),"13,5 a 20",IF(AND(X313&gt;=20.5,X313&lt;=35),"20,5 a 35","Fuera de rango")))))))</f>
        <v>0 a 4</v>
      </c>
      <c r="Z313" s="11" t="n">
        <f aca="false">IF(Y313="","",IF(Y313="0 a 4",1,IF(Y313="4,5 a 8,5",2,IF(Y313="9","NORMA",IF(Y313="9,5 a 13",3,IF(Y313="13,5 a 20",4,IF(Y313="20,5 a 35",5,"Fuera de rango")))))))</f>
        <v>1</v>
      </c>
      <c r="AA313" s="9" t="n">
        <v>24</v>
      </c>
      <c r="AB313" s="10" t="str">
        <f aca="false">IF(AA313="","",IF(AND(AA313&gt;=0,AA313&lt;=9),"0 a 9",IF(AND(AA313&gt;=9.5,AA313&lt;=18.5),"9,5 a 18,5",IF(AA313=19,"19",IF(AND(AA313&gt;=19.5,AA313&lt;=28),"19,5 a 28",IF(AND(AA313&gt;=28.5,AA313&lt;=40),"28,5 a 40","Fuera de rango"))))))</f>
        <v>19,5 a 28</v>
      </c>
      <c r="AC313" s="11" t="n">
        <f aca="false" t="array" ref="AC313">_xlfn.IFS(AB313="","",AB313="0 a 9",1,AB313="9,5 a 18,5",2,AB313="19","NORMA",AB313="19,5 a 28",3,AB313="28,5 a 40",4,TRUE(),"Fuera de rango")</f>
        <v>3</v>
      </c>
      <c r="AD313" s="9" t="n">
        <v>17</v>
      </c>
      <c r="AE313" s="10" t="str">
        <f aca="false">IF(AD313="","",IF(AND(AD313&gt;=-10,AD313&lt;=0),"De -10 a 0",IF(AND(AD313&gt;=0.5,AD313&lt;=9.5),"0,5 a 9,5",IF(AD313=10,"10",IF(AND(AD313&gt;=10.5,AD313&lt;=20),"10,5 a 20",IF(AND(AD313&gt;=20.5,AD313&lt;=40),"20,5 a 40","Fuera de rango"))))))</f>
        <v>10,5 a 20</v>
      </c>
      <c r="AF313" s="12" t="n">
        <f aca="false">IF(AD313="","",IF(AND(AD313&gt;=-10,AD313&lt;=0),1,IF(AND(AD313&gt;=0.5,AD313&lt;=9.5),2,IF(AD313=10,"NORMA",IF(AND(AD313&gt;=10.5,AD313&lt;=20),3,IF(AND(AD313&gt;=20.5,AD313&lt;=40),4,""))))))</f>
        <v>3</v>
      </c>
      <c r="AG313" s="9" t="n">
        <v>12</v>
      </c>
      <c r="AH313" s="10" t="str">
        <f aca="false">IF(AG313="","",IF(AND(AG313&gt;=0,AG313&lt;=4),"0 a 4",IF(AND(AG313&gt;=4.5,AG313&lt;=8.5),"4,5 a 8,5",IF(AG313=9,"9",IF(AND(AG313&gt;=9.5,AG313&lt;=13),"9,5 a 13",IF(AND(AG313&gt;=13.5,AG313&lt;=25),"13,5 a 25","Fuera de rango"))))))</f>
        <v>9,5 a 13</v>
      </c>
      <c r="AI313" s="10" t="n">
        <f aca="false">IF(AH313="","",IF(AH313="0 a 4",1,IF(AH313="4,5 a 8,5",2,IF(AH313="9","NORMA",IF(AH313="9,5 a 13",3,IF(AH313="13,5 a 25",4,""))))))</f>
        <v>3</v>
      </c>
      <c r="AJ313" s="9" t="n">
        <v>8</v>
      </c>
      <c r="AK313" s="10" t="str">
        <f aca="false">IF(AJ313="","",IF(AND(AJ313&gt;=-15,AJ313&lt;=-10.5),"-15 a -10,5",IF(AND(AJ313&gt;=-10,AJ313&lt;=-4),"-10 a -4",IF(AND(AJ313&gt;=-4.5,AJ313&lt;=0),"-4,5 a 0",IF(AND(AJ313&gt;=0.5,AJ313&lt;=4.5),"0,5 a 4,5",IF(AJ313=5,"5",IF(AND(AJ313&gt;=5.5,AJ313&lt;=10),"5,5 a 10",IF(AND(AJ313&gt;=10.5,AJ313&lt;=20),"10,5 a 20","Fuera de rango"))))))))</f>
        <v>5,5 a 10</v>
      </c>
      <c r="AL313" s="11" t="n">
        <f aca="false">IF(AK313="","",IF(AK313="-15 a -10,5",1,IF(AK313="-10 a -4",2,IF(AK313="-4,5 a 0",3,IF(AK313="0,5 a 4,5",4,IF(AK313="5","NORMA",IF(AK313="5,5 a 10",5,IF(AK313="10,5 a 20",6,"Error"))))))))</f>
        <v>5</v>
      </c>
      <c r="AM313" s="9" t="n">
        <v>0</v>
      </c>
      <c r="AN313" s="10" t="str">
        <f aca="false">IF(AM313="","",IF(AND(AM313&gt;=-7.5,AM313&lt;=-5.5),"-7,5 a -5,5",IF(AND(AM313&gt;=-5,AM313&lt;=-3),"-5 a -3",IF(AND(AM313&gt;=-2.5,AM313&lt;=-0.5),"-2,5 a -0,5",IF(AM313=0,"0,00",IF(AND(AM313&gt;=0.5,AM313&lt;=2.5),"0,5 a 2,5",IF(AND(AM313&gt;=3,AM313&lt;=5),"3 a 5",IF(AND(AM313&gt;=5.5,AM313&lt;=7.5),"5,5 a 7,5",IF(AND(AM313&gt;=8,AM313&lt;=10),"8 a 10","Fuera de rango")))))))))</f>
        <v>0,00</v>
      </c>
      <c r="AO313" s="11" t="str">
        <f aca="false">IF(AN313="","",IF(AN313="-7,5 a -5,5",1,IF(AN313="-5 a -3",2,IF(AN313="-2,5 a -0,5",3,IF(AN313="0,00","NORMA",IF(AN313="0,5 a 2,5",4,IF(AN313="3 a 5",5,IF(AN313="5,5 a 7,5",6,IF(AN313="8 a 10",7,"Error")))))))))</f>
        <v>NORMA</v>
      </c>
      <c r="AP313" s="9" t="n">
        <v>-0.5</v>
      </c>
      <c r="AQ313" s="10" t="str">
        <f aca="false">IF(AP313="","",IF(AND(AP313&gt;=-20,AP313&lt;=-9.5),"-20 a -9,5",IF(AND(AP313&gt;=-9,AP313&lt;=-6.5),"-9 a -6,5",IF(AP313=-6,"-6",IF(AND(AP313&gt;=-5.5,AP313&lt;=-3),"-5,5 a -3",IF(AND(AP313&gt;=-2.5,AP313&lt;=0),"-2,5 a 0",IF(AND(AP313&gt;=0.5,AP313&lt;=3),"0,5 a 3",IF(AND(AP313&gt;=3.5,AP313&lt;=6),"3,5 a 6",IF(AND(AP313&gt;=6.5,AP313&lt;=9),"6,5 a 9",IF(AND(AP313&gt;=9.5,AP313&lt;=20),"9,5 a 20","Fuera de rango"))))))))))</f>
        <v>-2,5 a 0</v>
      </c>
      <c r="AR313" s="11" t="n">
        <f aca="false">IF(AQ313="","",IF(AQ313="-20 a -9,5",1,IF(AQ313="-9 a -6,5",2,IF(AQ313="-6","NORMA",IF(AQ313="-5,5 a -3",3,IF(AQ313="-2,5 a 0",4,IF(AQ313="0,5 a 3",5,IF(AQ313="3,5 a 6",6,IF(AQ313="6,5 a 9",7,IF(AQ313="9,5 a 20",8,""))))))))))</f>
        <v>4</v>
      </c>
      <c r="AS313" s="9" t="n">
        <v>2</v>
      </c>
      <c r="AT313" s="10" t="str">
        <f aca="false">IF(AS313="","",IF(AND(AS313&gt;=-16,AS313&lt;=-14),"-16 a -14",IF(AND(AS313&gt;=-13.5,AS313&lt;=-11.5),"-13,5 a -11,5",IF(AND(AS313&gt;=-11,AS313&lt;=-9),"-11 a -9",IF(AND(AS313&gt;=-8.5,AS313&lt;=-6.5),"-8,5 a -6,5",IF(AND(AS313&gt;=-6,AS313&lt;=-4),"-6 a -4",IF(AND(AS313&gt;=-3.5,AS313&lt;=-1.5),"-3,5 a -1,5",IF(AND(AS313&gt;=-1,AS313&lt;=1),"-1 a 1",IF(AND(AS313&gt;=1.5,AS313&lt;=3.5),"1,5 a 3,5",IF(AND(AS313&gt;=4,AS313&lt;=6),"4 a 6",IF(AND(AS313&gt;=6.5,AS313&lt;=8.5),"6,5 a 8,5",IF(AND(AS313&gt;=9,AS313&lt;=11),"9 a 11",IF(AND(AS313&gt;=11.5,AS313&lt;=13.5),"11,5 a 13,5",IF(AND(AS313&gt;=14,AS313&lt;=16),"14 a 16",IF(AND(AS313&gt;=16.5,AS313&lt;=18.5),"16,5 a 18,5",IF(AND(AS313&gt;=19,AS313&lt;=21),"19 a 21","Fuera de rango"))))))))))))))))</f>
        <v>1,5 a 3,5</v>
      </c>
      <c r="AU313" s="11" t="n">
        <f aca="false" t="array" ref="AU313">IF(AT313="","",_xlfn.IFS(AT313="-16 a -14",1,AT313="-13,5 a -11,5",2,AT313="-11 a -9",3,AT313="-8,5 a -6,5",4,AT313="-6 a -4",5,AT313="-3,5 a -1,5",6,AT313="-1 a 1",7,AT313="1,5 a 3,5",8,AT313="4 a 6","NORMA",AT313="6,5 a 8,5",9,AT313="9 a 11",10,AT313="11,5 a 13,5",11,AT313="14 a 16",12,AT313="16,5 a 18,5",13,AT313="19 a 21",14,TRUE(),""))</f>
        <v>8</v>
      </c>
      <c r="AV313" s="9" t="n">
        <v>0</v>
      </c>
      <c r="AW313" s="10" t="str">
        <f aca="false">IF(AV313="","",IF(AND(AV313&gt;=-1,AV313&lt;=-0.5),"-1 a -0,5",IF(AND(AV313&gt;-0.5,AV313&lt;=0),"De -0,5 a 0",IF(AND(AV313&gt;=0.25,AV313&lt;=0.75),"0,25 a 0,75",IF(AND(AV313&gt;=1,AV313&lt;=1.5),"1 a 1,5",IF(AND(AV313&gt;=1.75,AV313&lt;=2.25),"1,75 a 2,25",IF(AND(AV313&gt;=2.5,AV313&lt;=3),"2,5 a 3",IF(AND(AV313&gt;=3.25,AV313&lt;=3.75),"3,25 a 3,75","Fuera de rango"))))))))</f>
        <v>De -0,5 a 0</v>
      </c>
      <c r="AX313" s="10" t="n">
        <f aca="false">IF(AW313="","",IF(OR(AW313="-1 a -0,5",AW313="-1 a -0.5"),1,IF(OR(AW313="De -0,5 a 0",AW313="-0,5 a 0",AW313="De -0.5 a 0"),2,IF(OR(AW313="0,25 a 0,75",AW313="0.25 a 0.75"),"NORMA",IF(OR(AW313="1 a 1,5",AW313="1 a 1.5"),3,IF(OR(AW313="1,75 a 2,25",AW313="1.75 a 2.25"),4,IF(OR(AW313="2,5 a 3",AW313="2.5 a 3"),5,IF(OR(AW313="3,25 a 3,75",AW313="3.25 a 3.75"),6,""))))))))</f>
        <v>2</v>
      </c>
      <c r="AY313" s="9" t="n">
        <v>2</v>
      </c>
      <c r="AZ313" s="10" t="str">
        <f aca="false">IF(AY313="","",IF(AND(AY313&gt;=-20,AY313&lt;=-9.5),"-20 a -9,5",IF(AND(AY313&gt;=-9,AY313&lt;=-6.5),"-9 a -6,5",IF(AY313=-6,"-6",IF(AND(AY313&gt;=-5.5,AY313&lt;=-3),"-5,5 a -3",IF(AND(AY313&gt;=-2.5,AY313&lt;=0),"-2,5 a 0",IF(AND(AY313&gt;=0.5,AY313&lt;=3),"0,5 a 3",IF(AND(AY313&gt;=3.5,AY313&lt;=6),"3,5 a 6","Fuera de rango"))))))))</f>
        <v>0,5 a 3</v>
      </c>
      <c r="BA313" s="11" t="n">
        <f aca="false">IF(AZ313="","",IF(AZ313="-20 a -9,5",1,IF(AZ313="-9 a -6,5",2,IF(AZ313="-6","NORMA",IF(AZ313="-5,5 a -3",3,IF(AZ313="-2,5 a 0",4,IF(AZ313="0,5 a 3",5,IF(AZ313="3,5 a 6",6,""))))))))</f>
        <v>5</v>
      </c>
      <c r="BB313" s="9" t="n">
        <v>0</v>
      </c>
      <c r="BC313" s="10" t="str">
        <f aca="false" t="array" ref="BC313">IF(BB313="","",_xlfn.IFS(AND(BB313&gt;=0,BB313&lt;=2),"0 a 2",AND(BB313&gt;=2.5,BB313&lt;=4.5),"2,5 a 4,5",AND(BB313&gt;=5,BB313&lt;=7),"5 a 7",AND(BB313&gt;=7.5,BB313&lt;=9.5),"7,5 a 9,5",AND(BB313&gt;=10,BB313&lt;=12),"10 a 12",AND(BB313&gt;=12.5,BB313&lt;=14.5),"12,5 a 14,5",BB313=15,"15",AND(BB313&gt;=15.5,BB313&lt;=17.5),"15,5 a 17,5",AND(BB313&gt;=18,BB313&lt;=20),"18 a 20",AND(BB313&gt;=20.5,BB313&lt;=22.5),"20,5 a 22,5",AND(BB313&gt;=23,BB313&lt;=25),"23 a 25",TRUE(),"Fuera de rango"))</f>
        <v>0 a 2</v>
      </c>
      <c r="BD313" s="11" t="n">
        <f aca="false" t="array" ref="BD313">IF(BC313="","",_xlfn.IFS(BC313="0 a 2",1,BC313="2,5 a 4,5",2,BC313="5 a 7",3,BC313="7,5 a 9,5",4,BC313="10 a 12",5,BC313="12,5 a 14,5",6,BC313="15","NORMA",BC313="15,5 a 17,5",7,BC313="18 a 20",8,BC313="20,5 a 22,5",9,BC313="23 a 25",10,TRUE(),"Fuera de rango"))</f>
        <v>1</v>
      </c>
      <c r="BE313" s="9" t="n">
        <v>16</v>
      </c>
      <c r="BF313" s="10" t="str">
        <f aca="false">IF(BE313="","",IF(AND(BE313&gt;=-20,BE313&lt;=-10),"-20 a -10",IF(AND(BE313&gt;=-9.5,BE313&lt;=0.5),"-9,5 a 0,5",IF(AND(BE313&gt;=1,BE313&lt;=11),"1 a 11",IF(AND(BE313&gt;=11.5,BE313&lt;=20.5),"11,5 a 20,5",IF(BE313=21,"21",IF(AND(BE313&gt;=21.5,BE313&lt;=31.5),"21,5 a 31,5",IF(AND(BE313&gt;=32,BE313&lt;=42),"32 a 42","Fuera de rango"))))))))</f>
        <v>11,5 a 20,5</v>
      </c>
      <c r="BG313" s="11" t="n">
        <f aca="false">IF(BF313="","",IF(BF313="-20 a -10",1,IF(BF313="-9,5 a 0,5",2,IF(BF313="1 a 11",3,IF(BF313="11,5 a 20,5",4,IF(BF313="21","NORMA",IF(BF313="21,5 a 31,5",5,IF(BF313="32 a 42",6,""))))))))</f>
        <v>4</v>
      </c>
      <c r="BH313" s="9" t="n">
        <v>11</v>
      </c>
      <c r="BI313" s="10" t="str">
        <f aca="false">IF(BH313="","",IF(AND(BH313&gt;=-20,BH313&lt;=-15),"-20 a -15",IF(AND(BH313&gt;=-14.5,BH313&lt;=-9.5),"-14,5 a -9,5",IF(AND(BH313&gt;=-9,BH313&lt;=-4),"-9 a -4",IF(AND(BH313&gt;=-3.5,BH313&lt;=2.5),"-3,5 a 2,5",IF(AND(BH313&gt;=3,BH313&lt;=8),"3 a 8",IF(AND(BH313&gt;=8.5,BH313&lt;=14.5),"8,5 a 14,5",IF(BH313=15,"15",IF(AND(BH313&gt;=15.5,BH313&lt;=20.5),"15,5 a 20,5",IF(AND(BH313&gt;=21,BH313&lt;=26),"21 a 26","Fuera de rango"))))))))))</f>
        <v>8,5 a 14,5</v>
      </c>
      <c r="BJ313" s="11" t="n">
        <f aca="false">IF(BI313="","",IF(BI313="-20 a -15",1,IF(BI313="-14,5 a -9,5",2,IF(BI313="-9 a -4",3,IF(BI313="-3,5 a 2,5",4,IF(BI313="3 a 8",5,IF(BI313="8,5 a 14,5",6,IF(BI313="15","NORMA",IF(BI313="15,5 a 20,5",7,IF(BI313="21 a 26",8,IF(BI313="26,5 a 31,5",9,"")))))))))))</f>
        <v>6</v>
      </c>
      <c r="BK313" s="9" t="n">
        <v>0</v>
      </c>
      <c r="BL313" s="10" t="str">
        <f aca="false">IF(BK313="","",IF(AND(BK313&gt;=0,BK313&lt;=2),"0 - 2",IF(AND(BK313&gt;=2.5,BK313&lt;=4.5),"2,5 - 4,5",IF(AND(BK313&gt;=5,BK313&lt;=7),"5 - 7",IF(AND(BK313&gt;=7.5,BK313&lt;=9.5),"7,5 - 9,5",IF(AND(BK313&gt;=10,BK313&lt;=12),"10 - 12",IF(AND(BK313&gt;=12.5,BK313&lt;=13.5),"12,5 - 13,5",IF(BK313=14,"14",IF(AND(BK313&gt;=14.5,BK313&lt;=16.5),"14,5 - 16,5",IF(AND(BK313&gt;=17,BK313&lt;=19),"17 - 19",IF(AND(BK313&gt;=19.5,BK313&lt;=21.5),"19,5 - 21,5",IF(AND(BK313&gt;=22,BK313&lt;=24),"22 - 24",IF(AND(BK313&gt;=24.5,BK313&lt;=26.5),"24,5 - 26,5",IF(AND(BK313&gt;=27,BK313&lt;=29),"27 - 29",IF(AND(BK313&gt;=29.5,BK313&lt;=30),"29,5 - 30","Fuera de rango")))))))))))))))</f>
        <v>0 - 2</v>
      </c>
      <c r="BM313" s="11" t="n">
        <f aca="false">IF(BL313="","",IF(BL313="0 - 2",1,IF(BL313="2,5 - 4,5",2,IF(BL313="5 - 7",3,IF(BL313="7,5 - 9,5",4,IF(BL313="10 - 12",5,IF(BL313="12,5 - 13,5",6,IF(BL313="14","NORMA",IF(BL313="14,5 - 16,5",7,IF(BL313="17 - 19",8,IF(BL313="19,5 - 21,5",9,IF(BL313="22 - 24",10,IF(BL313="24,5 - 26,5",11,IF(BL313="27 - 29",12,IF(BL313="29,5 - 30",13,"")))))))))))))))</f>
        <v>1</v>
      </c>
      <c r="BN313" s="9" t="n">
        <v>20</v>
      </c>
      <c r="BO313" s="11" t="str">
        <f aca="false">IF(BN313="","",IF(AND(BN313&gt;=-20,BN313&lt;=-10),"-20 a -10",IF(AND(BN313&gt;=-9.5,BN313&lt;=0.5),"-9,5 a 0,5",IF(AND(BN313&gt;=1,BN313&lt;=11),"1 a 11",IF(AND(BN313&gt;=11.5,BN313&lt;=21.5),"11,5 a 21,5",IF(BN313=22,"22",IF(AND(BN313&gt;=22.5,BN313&lt;=32.5),"22,5 a 32,5",IF(AND(BN313&gt;=33,BN313&lt;=43),"33 a 43","Fuera de rango"))))))))</f>
        <v>11,5 a 21,5</v>
      </c>
      <c r="BP313" s="11" t="n">
        <f aca="false">IF(BO313="","",IF(BO313="-20 a -10",1,IF(BO313="-9,5 a 0,5",2,IF(BO313="1 a 11",3,IF(BO313="11,5 a 21,5",4,IF(BO313="22","NORMA",IF(BO313="22,5 a 32,5",5,IF(BO313="33 a 43",6,""))))))))</f>
        <v>4</v>
      </c>
      <c r="BQ313" s="9" t="n">
        <v>12</v>
      </c>
      <c r="BR313" s="10" t="str">
        <f aca="false">IF(BQ313="","",IF(AND(BQ313&gt;=-20,BQ313&lt;=-15),"-20 a -15",IF(AND(BQ313&gt;=-14.5,BQ313&lt;=-9.5),"-14,5 a -9,5",IF(AND(BQ313&gt;=-9,BQ313&lt;=-4),"-9 a -4",IF(AND(BQ313&gt;=-3.5,BQ313&lt;=2.5),"-3,5 a 2,5",IF(AND(BQ313&gt;=3,BQ313&lt;=8),"3 a 8",IF(AND(BQ313&gt;=8.5,BQ313&lt;=13.5),"8,5 a 13,5",IF(AND(BQ313&gt;=14,BQ313&lt;=17.5),"14 a 17,5",IF(BQ313=18,"18",IF(AND(BQ313&gt;=18.5,BQ313&lt;=23.5),"18,5 a 23,5",IF(AND(BQ313&gt;=24,BQ313&lt;=29),"24 a 29",IF(AND(BQ313&gt;=29.5,BQ313&lt;=34.5),"29,5 a 34,5",IF(AND(BQ313&gt;=35,BQ313&lt;=40),"35 a 40","Fuera de rango")))))))))))))</f>
        <v>8,5 a 13,5</v>
      </c>
      <c r="BS313" s="11" t="n">
        <f aca="false">IF(BR313="","",IF(BR313="-20 a -15",1,IF(BR313="-14,5 a -9,5",2,IF(BR313="-9 a -4",3,IF(BR313="-3,5 a 2,5",4,IF(BR313="3 a 8",5,IF(BR313="8,5 a 13,5",6,IF(BR313="14 a 17,5",7,IF(BR313="18","NORMA",IF(BR313="18,5 a 23,5",8,IF(BR313="24 a 29",9,IF(BR313="29,5 a 34,5",10,IF(BR313="35 a 40",11,"")))))))))))))</f>
        <v>6</v>
      </c>
      <c r="BT313" s="9" t="n">
        <v>0</v>
      </c>
      <c r="BU313" s="10" t="str">
        <f aca="false">IF(BT313="","",IF(AND(BT313&gt;=-20,BT313&lt;=-18),"-20 a -18",IF(AND(BT313&gt;=-17.5,BT313&lt;=-15.5),"-17,5 a -15,5",IF(AND(BT313&gt;=-15,BT313&lt;=-13),"-15 a -13",IF(AND(BT313&gt;=-12.5,BT313&lt;=-10.5),"-12,5 a -10,5",IF(AND(BT313&gt;=-10,BT313&lt;=-8),"-10 a -8",IF(AND(BT313&gt;=-7.5,BT313&lt;=-5.5),"-7,5 a -5,5",IF(AND(BT313&gt;=-5,BT313&lt;=-3),"-5 a -3",IF(AND(BT313&gt;=-2.5,BT313&lt;=-0.5),"-2,5 a -0,5",IF(BT313=0,"0",IF(AND(BT313&gt;=0.5,BT313&lt;=2.5),"0,5 a 2,5",IF(AND(BT313&gt;=3,BT313&lt;=5),"3 a 5",IF(AND(BT313&gt;=5.5,BT313&lt;=7.5),"5,5 a 7,5",IF(AND(BT313&gt;=8,BT313&lt;=10),"8 a 10",IF(AND(BT313&gt;=10.5,BT313&lt;=12.5),"10,5 a 12,5",IF(AND(BT313&gt;=13,BT313&lt;=15),"13 a 15",IF(AND(BT313&gt;=15.5,BT313&lt;=17.5),"15,5 a 17,5",IF(AND(BT313&gt;=18,BT313&lt;=20),"18 a 20","Fuera de rango"))))))))))))))))))</f>
        <v>0</v>
      </c>
      <c r="BV313" s="11" t="str">
        <f aca="false">IF(BT313="","",IF(BT313=0,"NORMA",IF(AND(BT313&gt;=-20,BT313&lt;=-18),2,IF(AND(BT313&gt;=-17.5,BT313&lt;=-15.5),2,IF(AND(BT313&gt;=-15,BT313&lt;=-13),3,IF(AND(BT313&gt;=-12.5,BT313&lt;=-10.5),4,IF(AND(BT313&gt;=-10,BT313&lt;=-8),5,IF(AND(BT313&gt;=-7.5,BT313&lt;=-5.5),6,IF(AND(BT313&gt;=-5,BT313&lt;=-3),7,IF(AND(BT313&gt;=-2.5,BT313&lt;=-0.5),8,IF(AND(BT313&gt;=0.5,BT313&lt;=2.5),9,IF(AND(BT313&gt;=3,BT313&lt;=5),10,IF(AND(BT313&gt;=5.5,BT313&lt;=7.5),11,IF(AND(BT313&gt;=8,BT313&lt;=10),12,IF(AND(BT313&gt;=10.5,BT313&lt;=12.5),13,IF(AND(BT313&gt;=13,BT313&lt;=15),14,IF(AND(BT313&gt;=15.5,BT313&lt;=17.5),15,IF(AND(BT313&gt;=18,BT313&lt;=20),16,"Fuera de rango"))))))))))))))))))</f>
        <v>NORMA</v>
      </c>
      <c r="BW313" s="9" t="n">
        <v>-5.25</v>
      </c>
      <c r="BX313" s="10" t="n">
        <f aca="false">18.5- (0.3*H313)</f>
        <v>4.4</v>
      </c>
      <c r="BY313" s="10" t="n">
        <f aca="false">(BW313)-(BX313)</f>
        <v>-9.65</v>
      </c>
      <c r="BZ313" s="10" t="str">
        <f aca="false">IF(BY313="","",IF(BY313&lt;-27.5,"De -30 a -28",IF(BY313&lt;-25,"De -27,5 a -25,5",IF(BY313&lt;-22.5,"De -25 a -23",IF(BY313&lt;-20,"De -22,5 a -20,5",IF(BY313&lt;-17.5,"De -20 a -18",IF(BY313&lt;-15,"De -17,5 a -15,5",IF(BY313&lt;-12.5,"De -15 a -13",IF(BY313&lt;-10,"De -12,5 a -10,5",IF(BY313&lt;-7.5,"De -10 a -8",IF(BY313&lt;-5,"De -7,5 a -5,5",IF(BY313&lt;-2.5,"De -5 a -3",IF(BY313&lt;0,"De -2,5 a -0,5",IF(BY313&lt;2.5,"De 0 a 2",IF(BY313&lt;5,"De 2,5 a 4,5",IF(BY313&lt;7.5,"De 5 a 7",IF(BY313&lt;10,"De 7,5 a 9,5",IF(BY313&lt;12.5,"De 10 a 12",IF(BY313&lt;15,"De 12,5 a 14,5",IF(BY313&lt;17.5,"De 15 a 17",IF(BY313&lt;20,"De 17,5 a 19,5",IF(BY313&lt;22.5,"De 20 a 22",IF(BY313&lt;25,"De 22,5 a 24,5",IF(BY313&lt;27.5,"De 25 a 27","De 27,5 a 30"))))))))))))))))))))))))</f>
        <v>De -10 a -8</v>
      </c>
      <c r="CA313" s="12" t="n">
        <f aca="false">IF(BY313="","",IF(BY313&lt;=-28,1,IF(BY313&lt;=-25.5,2,IF(BY313&lt;=-23,3,IF(BY313&lt;=-20.5,4,IF(BY313&lt;=-18,5,IF(BY313&lt;=-15.5,6,IF(BY313&lt;=-13,7,IF(BY313&lt;=-10.5,8,IF(BY313&lt;=-8,9,IF(BY313&lt;=-5.5,10,IF(BY313&lt;=-3,11,IF(BY313&lt;=-0.5,12,IF(BY313&lt;=2,13,IF(BY313&lt;=4.5,14,IF(BY313&lt;=7,15,IF(BY313&lt;=9.5,16,IF(BY313&lt;=12,17,IF(BY313&lt;=14.5,18,IF(BY313&lt;=17,19,IF(BY313&lt;=19.5,20,IF(BY313&lt;=22,21,IF(BY313&lt;=24.5,22,IF(BY313&lt;=27,23,IF(BY313&lt;=30,24,"Fuera de rango")))))))))))))))))))))))))</f>
        <v>9</v>
      </c>
      <c r="CB313" s="9" t="n">
        <v>-5.5</v>
      </c>
      <c r="CC313" s="10" t="n">
        <f aca="false">18.5- (0.3*H313)</f>
        <v>4.4</v>
      </c>
      <c r="CD313" s="10" t="n">
        <f aca="false">(CB313)-(CC313)</f>
        <v>-9.9</v>
      </c>
      <c r="CE313" s="10" t="str">
        <f aca="false">IF(CD313="","",IF(CD313&lt;-27.5,"De -30 a -28",IF(CD313&lt;-25,"De -27,5 a -25,5",IF(CD313&lt;-22.5,"De -25 a -23",IF(CD313&lt;-20,"De -22,5 a -20,5",IF(CD313&lt;-17.5,"De -20 a -18",IF(CD313&lt;-15,"De -17,5 a -15,5",IF(CD313&lt;-12.5,"De -15 a -13",IF(CD313&lt;-10,"De -12,5 a -10,5",IF(CD313&lt;-7.5,"De -10 a -8",IF(CD313&lt;-5,"De -7,5 a -5,5",IF(CD313&lt;-2.5,"De -5 a -3",IF(CD313&lt;0,"De -2,5 a -0,5",IF(CD313&lt;=2,"De 0 a 2",IF(CD313&lt;=4.5,"De 2,5 a 4,5",IF(CD313&lt;=7,"De 5 a 7",IF(CD313&lt;=9.5,"De 7,5 a 9,5",IF(CD313&lt;=12,"De 10 a 12",IF(CD313&lt;=14.5,"De 12,5 a 14,5",IF(CD313&lt;=17,"De 15 a 17",IF(CD313&lt;=19.5,"De 17,5 a 19,5",IF(CD313&lt;=22,"De 20 a 22",IF(CD313&lt;=24.5,"De 22,5 a 24,5",IF(CD313&lt;=27,"De 25 a 27","De 27,5 a 30"))))))))))))))))))))))))</f>
        <v>De -10 a -8</v>
      </c>
      <c r="CF313" s="12" t="n">
        <f aca="false">IF(CD313="","",IF(CD313&lt;-27.5,1,IF(CD313&lt;-25,2,IF(CD313&lt;-22.5,3,IF(CD313&lt;-20,4,IF(CD313&lt;-17.5,5,IF(CD313&lt;-15,6,IF(CD313&lt;-12.5,7,IF(CD313&lt;-10,8,IF(CD313&lt;-7.5,9,IF(CD313&lt;-5,10,IF(CD313&lt;-2.5,11,IF(CD313&lt;0,12,IF(CD313&lt;2.5,13,IF(CD313&lt;5,14,IF(CD313&lt;7.5,15,IF(CD313&lt;10,16,IF(CD313&lt;12.5,17,IF(CD313&lt;15,18,IF(CD313&lt;17.5,19,IF(CD313&lt;20,20,IF(CD313&lt;22.5,21,IF(CD313&lt;25,22,IF(CD313&lt;27.5,23,24))))))))))))))))))))))))</f>
        <v>9</v>
      </c>
      <c r="CG313" s="9" t="n">
        <v>-3.25</v>
      </c>
      <c r="CH313" s="10" t="str">
        <f aca="false">IF(CG313="","",IF(AND(CG313&gt;=-10,CG313&lt;=-9.5),"-10 a -9,5",IF(AND(CG313&gt;-9.5,CG313&lt;=-8.5),"-9 a -8,5",IF(AND(CG313&gt;-8.5,CG313&lt;=-7.5),"-8 a -7,5",IF(AND(CG313&gt;-7.5,CG313&lt;=-6.5),"-7 a -6,5",IF(AND(CG313&gt;-6.5,CG313&lt;=-5.5),"-6 a -5,5",IF(AND(CG313&gt;-5.5,CG313&lt;=-4.5),"-5 a -4,5",IF(AND(CG313&gt;-4.5,CG313&lt;=-3.5),"-4 a -3,5",IF(AND(CG313&gt;-3.5,CG313&lt;=-2.5),"-3 a -2,5",IF(CG313=-2.25,"-2,25",IF(AND(CG313&gt;-2.5,CG313&lt;=-1.5),"-2 a -1,5",IF(AND(CG313&gt;-1.5,CG313&lt;=-0.5),"-1 a -0,5",IF(AND(CG313&gt;-0.5,CG313&lt;=0.5),"0 a 0,5",IF(AND(CG313&gt;0.5,CG313&lt;=1.5),"1 a 1,5",IF(AND(CG313&gt;1.5,CG313&lt;=2.5),"2 a 2,5",IF(AND(CG313&gt;2.5,CG313&lt;=3.5),"3 a 3,5",IF(AND(CG313&gt;3.5,CG313&lt;=4.5),"4 a 4,5",IF(AND(CG313&gt;4.5,CG313&lt;=5.5),"5 a 5,5",IF(AND(CG313&gt;5.5,CG313&lt;=6.5),"6 a 6,5",IF(AND(CG313&gt;6.5,CG313&lt;=7.5),"7 a 7,5",IF(AND(CG313&gt;7.5,CG313&lt;=8.5),"8 a 8,5",IF(AND(CG313&gt;8.5,CG313&lt;=9.5),"9 a 9,5",IF(CG313&gt;=10,"10","Fuera de rango")))))))))))))))))))))))</f>
        <v>-3 a -2,5</v>
      </c>
      <c r="CI313" s="11" t="n">
        <f aca="false">IF(CG313="","",IF(CG313=-2.25,"NORMA",IF(CG313&lt;=-9.5,1,IF(CG313&lt;=-8.5,2,IF(CG313&lt;=-7.5,3,IF(CG313&lt;=-6.5,4,IF(CG313&lt;=-5.5,5,IF(CG313&lt;=-4.5,6,IF(CG313&lt;=-3.5,7,IF(CG313&lt;=-2.5,8,IF(CG313&lt;=-1.5,9,IF(CG313&lt;=-0.5,10,IF(CG313&lt;=0.5,11,IF(CG313&lt;=1.5,12,IF(CG313&lt;=2.5,13,IF(CG313&lt;=3.5,14,IF(CG313&lt;=4.5,15,IF(CG313&lt;=5.5,16,IF(CG313&lt;=6.5,17,IF(CG313&lt;=7.5,18,IF(CG313&lt;=8.5,19,IF(CG313&lt;=9.5,20,IF(CG313=10,21,"Fuera de rango")))))))))))))))))))))))</f>
        <v>8</v>
      </c>
      <c r="CJ313" s="9" t="n">
        <v>4</v>
      </c>
      <c r="CK313" s="10" t="str">
        <f aca="false">IF(CJ313="","",IF(AND(CJ313&gt;=-6,CJ313&lt;=-5.5),"-6 a -5,5",IF(AND(CJ313&gt;-5.5,CJ313&lt;=-4.5),"-5 a -4,5",IF(AND(CJ313&gt;-4.5,CJ313&lt;=-3.5),"-4 a -3,5",IF(AND(CJ313&gt;-3.5,CJ313&lt;=-2.5),"-3 a -2,5",IF(AND(CJ313&gt;-2.5,CJ313&lt;=-1.5),"-2 a -1,5",IF(AND(CJ313&gt;-1.5,CJ313&lt;=-0.5),"-1 a -0,5",IF(AND(CJ313&gt;-0.5,CJ313&lt;=0.5),"0 a 0,5",IF(AND(CJ313&gt;0.5,CJ313&lt;=1.5),"1 a 1,5",IF(AND(CJ313&gt;1.5,CJ313&lt;2.5),"2",IF(AND(CJ313&gt;=2.5,CJ313&lt;=3),"2,5 a 3",IF(AND(CJ313&gt;3,CJ313&lt;=4),"3,5 a 4",IF(AND(CJ313&gt;4,CJ313&lt;=5),"4,5 a 5",IF(AND(CJ313&gt;5,CJ313&lt;=6),"5,5 a 6",IF(AND(CJ313&gt;6,CJ313&lt;=7),"6,5 a 7",IF(AND(CJ313&gt;7,CJ313&lt;=8),"7,5 a 8",IF(AND(CJ313&gt;8,CJ313&lt;=9.5),"8,5 a 9,5",IF(CJ313=10,"10","Fuera de rango"))))))))))))))))))</f>
        <v>3,5 a 4</v>
      </c>
      <c r="CL313" s="11" t="n">
        <f aca="false">IF(CK313="","",IF(OR(CK313="-6 a -5,5",CK313="-6 - -5,5"),1,IF(OR(CK313="-5 a -4,5",CK313="-5 - -4,5"),2,IF(OR(CK313="-4 a -3,5",CK313="-4 - -3,5"),3,IF(OR(CK313="-3 a -2,5",CK313="-3 - -2,5"),4,IF(OR(CK313="-2 a -1,5",CK313="-2 - -1,5"),5,IF(OR(CK313="-1 a -0,5",CK313="-1 - -0,5"),6,IF(OR(CK313="0 a 0,5",CK313="0 - 0,5"),7,IF(OR(CK313="1 a 1,5",CK313="1 - 1,5"),8,IF(CK313="2","NORMA",IF(OR(CK313="2,5 a 3",CK313="2,5 - 3"),9,IF(OR(CK313="3,5 a 4",CK313="3,5 - 4"),10,IF(OR(CK313="4,5 a 5",CK313="4,5 - 5"),11,IF(OR(CK313="5,5 a 6",CK313="5,5 - 6"),12,IF(OR(CK313="6,5 a 7",CK313="6,5 - 7"),13,IF(OR(CK313="7,5 a 8",CK313="7,5 - 8"),14,IF(OR(CK313="8,5 a 9",CK313="8,5 - 9,5",CK313="9 a 9,5"),15,IF(CK313="10",15,IF(OR(CK313="0,5 a 1",CK313="0,5 - 1"),7,"Fuera de rango")))))))))))))))))))</f>
        <v>10</v>
      </c>
      <c r="CN313" s="10" t="str">
        <f aca="false">IF(CM313=0,"0", " ")</f>
        <v>0</v>
      </c>
      <c r="CO313" s="10" t="str">
        <f aca="false">IF(CM313&gt;0,"EME"," ")</f>
        <v> </v>
      </c>
      <c r="CQ313" s="10" t="str">
        <f aca="false">IF(CP313&gt;0,"0", " ")</f>
        <v> </v>
      </c>
      <c r="CR313" s="10" t="str">
        <f aca="false">IF(CP313&gt;0,"EME"," ")</f>
        <v> </v>
      </c>
      <c r="CS313" s="9" t="n">
        <v>0</v>
      </c>
      <c r="CT313" s="10" t="str">
        <f aca="false">IF(CS313&gt;0,"1", " ")</f>
        <v> </v>
      </c>
      <c r="CU313" s="10" t="str">
        <f aca="false">IF(CS313&gt;0,"HIP"," ")</f>
        <v> </v>
      </c>
      <c r="CV313" s="9" t="n">
        <v>0</v>
      </c>
      <c r="CW313" s="10" t="str">
        <f aca="false">IF(CV313&gt;0,"1", " ")</f>
        <v> </v>
      </c>
      <c r="CX313" s="10" t="str">
        <f aca="false">IF(CV313&gt;0,"HIP"," ")</f>
        <v> </v>
      </c>
      <c r="CY313" s="9" t="n">
        <v>-4.5</v>
      </c>
      <c r="DB313" s="9" t="n">
        <v>-4.75</v>
      </c>
      <c r="DC313" s="11" t="str">
        <f aca="false">IF(DB313&lt;0,"2"," ")</f>
        <v>2</v>
      </c>
      <c r="DD313" s="11" t="str">
        <f aca="false">IF(DB313&lt;0,"MIO"," ")</f>
        <v>MIO</v>
      </c>
      <c r="DE313" s="9" t="n">
        <v>-0.5</v>
      </c>
      <c r="DF313" s="10" t="str">
        <f aca="false">IF(DE313&lt;0,"3"," ")</f>
        <v>3</v>
      </c>
      <c r="DG313" s="10" t="str">
        <f aca="false">IF(DE313&lt;0,"AST"," ")</f>
        <v>AST</v>
      </c>
      <c r="DH313" s="9" t="n">
        <v>0</v>
      </c>
      <c r="DI313" s="10" t="str">
        <f aca="false">IF(DH313&lt;0,"3"," ")</f>
        <v> </v>
      </c>
      <c r="DJ313" s="10" t="str">
        <f aca="false">IF(DH313&lt;0,"AST"," ")</f>
        <v> </v>
      </c>
      <c r="DK313" s="9" t="n">
        <v>0</v>
      </c>
      <c r="DL313" s="10" t="str">
        <f aca="false">IF(DK313&gt;0,"4"," ")</f>
        <v> </v>
      </c>
      <c r="DM313" s="10" t="str">
        <f aca="false">IF(DK313&gt;0,"PRE"," ")</f>
        <v> </v>
      </c>
      <c r="DN313" s="9" t="n">
        <v>0</v>
      </c>
      <c r="DO313" s="10" t="str">
        <f aca="false">IF(DN313&gt;0,"4"," ")</f>
        <v> </v>
      </c>
      <c r="DP313" s="10" t="str">
        <f aca="false">IF(DN313&gt;0,"PRE"," ")</f>
        <v> </v>
      </c>
      <c r="DS313" s="12" t="str">
        <f aca="false">CONCATENATE(CO313,CU313,DA313,DG313,DM313)</f>
        <v>  AST </v>
      </c>
      <c r="DT313" s="10" t="e">
        <f aca="false" t="array" ref="DT313">_xlfn.IFS(DS313="EME    ","0", DS313=" HIP   ","1", DS313="  MIO  ","2", DS313="   AST ","3", DS313="    PRE","4", DS313="EME   PRE","5", DS313=" HIP  PRE","6", DS313=" HIP AST ","7", DS313="  MIO PRE","8", DS313="  MIOAST ","9", DS313="   ASTPRE","10",DS313=" HIP ASTPRE","11", DS313="  MIOASTPRE","12", DS313="     ","0")</f>
        <v>#N/A</v>
      </c>
      <c r="DV313" s="1" t="e">
        <f aca="false" t="array" ref="DV313">_xlfn.IFS(DU313="SI","2", DU313="NO","1")</f>
        <v>#N/A</v>
      </c>
      <c r="DX313" s="11" t="str">
        <f aca="false">IF(DW313=0,"1","2")</f>
        <v>1</v>
      </c>
      <c r="DY313" s="11" t="str">
        <f aca="false" t="array" ref="DY313">_xlfn.IFS(DW313=0,"0", DW313=0.25, "1", DW313=0.5,"2", DW313=0.75,"3", DW313=1,"4",DW313=1.25,"5", DW313=1.5,"6", DW313=1.75,"7", DW313=2,"8")</f>
        <v>0</v>
      </c>
      <c r="EA313" s="11" t="str">
        <f aca="false">IF(DZ313=0,"1","2")</f>
        <v>1</v>
      </c>
      <c r="EB313" s="11" t="str">
        <f aca="false" t="array" ref="EB313">_xlfn.IFS(DZ313=0,"0", DZ313=0.25, "1", DZ313=0.5,"2", DZ313=0.75,"3", DZ313=1,"4",DZ313=1.25,"5", DZ313=1.5,"6", DZ313=1.75,"7", DZ313=2,"8")</f>
        <v>0</v>
      </c>
      <c r="ED313" s="10" t="str">
        <f aca="false">IF(EC313=0,"1","2")</f>
        <v>1</v>
      </c>
      <c r="EE313" s="11" t="str">
        <f aca="false" t="array" ref="EE313">_xlfn.IFS(EC313=0,"0", EC313=-0.25, "1", EC313=-0.5,"2", EC313=-0.75,"3", EC313=-1,"4",EC313=-1.25,"5", EC313=-1.5,"6", EC313=-1.75,"7", EC313=-2,"8", EC313=-2.25,"9",EC313=-2.5,"10", EC313=-2.75,"11", EC313=-3,"12", EC313=-3.25,"13", EC313=-3.5,"14", EC313=-3.75,"15",EC313=-4,"16")</f>
        <v>0</v>
      </c>
      <c r="EG313" s="10" t="str">
        <f aca="false">IF(EF313=0,"1","2")</f>
        <v>1</v>
      </c>
      <c r="EH313" s="11" t="str">
        <f aca="false" t="array" ref="EH313">_xlfn.IFS(EF313=0,"0", EF313=-0.25, "1", EF313=-0.5,"2", EF313=-0.75,"3", EF313=-1,"4",EF313=-1.25,"5", EF313=-1.5,"6", EF313=-1.75,"7", EF313=-2,"8", EF313=-2.25,"9",EF313=-2.5,"10", EF313=-2.75,"11", EF313=-3,"12", EF313=-3.25,"13", EF313=-3.5,"14", EF313=-3.75,"15",EF313=-4,"16")</f>
        <v>0</v>
      </c>
      <c r="EJ313" s="11" t="str">
        <f aca="false">IF(EI313=0,"1","2")</f>
        <v>1</v>
      </c>
      <c r="EK313" s="11" t="str">
        <f aca="false" t="array" ref="EK313">_xlfn.IFS(EI313=0,"0", EI313=-0.25, "1", EI313=-0.5,"2", EI313=-0.75,"3", EI313=-1,"4",EI313=-1.25,"5", EI313=-1.5,"6", EI313=-1.75,"7", EI313=-2,"8", EI313=-2.25,"9", EI313=-2.25,"9",EI313=-2.5,"10", EI313=-2.75,"11", EI313=-3,"12", EI313=-3.25,"13", EI313=-3.5,"14", EI313=-3.75,"15",EI313=-4,"16", EI313=0.25, "17", EI313=0.5, "18")</f>
        <v>0</v>
      </c>
      <c r="EM313" s="11" t="str">
        <f aca="false">IF(EL313=0,"1","2")</f>
        <v>1</v>
      </c>
      <c r="EN313" s="11" t="str">
        <f aca="false" t="array" ref="EN313">_xlfn.IFS(EL313=0.25,"17",EL313=0.5,"18", EL313=0,"0", EL313=-0.25, "1", EL313=-0.5,"2", EL313=-0.75,"3", EL313=-1,"4",EL313=-1.25,"5", EL313=-1.5,"6", EL313=-1.75,"7", EL313=-2,"8",EL313= -2.25,"9",EL313=-2.5,"10",EL313= -2.75,"11",EL313= -3,"12",EL313= -3.25,"13",EL313= -3.5,"14",EL313= -3.75,"15",EL313=-4,"16")</f>
        <v>0</v>
      </c>
      <c r="EP313" s="11" t="str">
        <f aca="false">IF(EO313=0,"1","2")</f>
        <v>1</v>
      </c>
      <c r="EQ313" s="11" t="str">
        <f aca="false" t="array" ref="EQ313">_xlfn.IFS(EO313=0,"0", EO313=0.25, "1", EO313=0.5,"2", EO313=0.75,"3", EO313=1,"4",EO313=1.25,"5", EO313=1.5,"6", EO313=1.75,"7", EO313=2,"8", EO313=2.25,"9", EO313=2.25,"9",EO313=2.5,"10", EO313=2.75,"11", EO313=3,"12", EO313=3.25,"13", EO313=3.5,"14", EO313=3.75,"15",EO313=4,"16", EO313=-0.25, "17", bq=-0.5, "18")</f>
        <v>0</v>
      </c>
      <c r="ES313" s="11" t="str">
        <f aca="false">IF(ER313=0,"1","2")</f>
        <v>1</v>
      </c>
      <c r="ET313" s="11" t="str">
        <f aca="false" t="array" ref="ET313">_xlfn.IFS(ER313=0,"0", ER313=0.25, "1", ER313=0.5,"2", ER313=0.75,"3", ER313=1,"4",ER313=1.25,"5", ER313=1.5,"6", ER313=1.75,"7", ER313=2,"8", ER313=2.25,"9", ER313=2.25,"9",ER313=2.5,"10", ER313=2.75,"11", ER313=3,"12", ER313=3.25,"13", ER313=3.5,"14", ER313=3.75,"15",ER313=4,"16", ER313=-0.25, "17", bq=-0.5, "18")</f>
        <v>0</v>
      </c>
      <c r="EV313" s="14" t="e">
        <f aca="false">VLOOKUP(EU313,LEYENDA!$G$2:$H$8,2,TRUE())</f>
        <v>#N/A</v>
      </c>
      <c r="EW313" s="14" t="e">
        <f aca="false" t="array" ref="EW313">_xlfn.IFS(EV313="0-5","1", EV313="6-12","2", EV313="13-18","3", EV313="19-24","4", EV313="25-36","5", EV313="37-48","6", EV313="49-60","7")</f>
        <v>#N/A</v>
      </c>
    </row>
    <row r="314" customFormat="false" ht="13.5" hidden="false" customHeight="false" outlineLevel="0" collapsed="false">
      <c r="A314" s="1" t="n">
        <v>77</v>
      </c>
      <c r="B314" s="32" t="n">
        <v>1</v>
      </c>
      <c r="C314" s="33" t="n">
        <v>41878</v>
      </c>
      <c r="D314" s="6"/>
      <c r="E314" s="5" t="str">
        <f aca="false">VLOOKUP(A314,'286'!$A$3:$J$6279,10,FALSE())</f>
        <v>ZURITA NÚÑEZ, ESTHER</v>
      </c>
      <c r="F314" s="4" t="str">
        <f aca="false">VLOOKUP(A314,'286'!$A$3:$I$1768,3,FALSE())</f>
        <v>ZUNUES</v>
      </c>
      <c r="G314" s="6" t="n">
        <f aca="false">VLOOKUP(A314,'286'!$A$3:$I$1768,4,FALSE())</f>
        <v>33646</v>
      </c>
      <c r="H314" s="7" t="n">
        <f aca="false">YEAR(C314)-YEAR(G314)</f>
        <v>22</v>
      </c>
      <c r="I314" s="1" t="str">
        <f aca="false">VLOOKUP(H314,LEYENDA!$C$2:$D$6,2,TRUE())</f>
        <v>13-24</v>
      </c>
      <c r="J314" s="5" t="str">
        <f aca="false">VLOOKUP(A314,'286'!$A$3:$I$1768,7,FALSE())</f>
        <v>M</v>
      </c>
      <c r="K314" s="8" t="n">
        <f aca="false">VLOOKUP(A314,'286'!$A$3:$I$1768,2,FALSE())</f>
        <v>0</v>
      </c>
      <c r="L314" s="4" t="str">
        <f aca="false">VLOOKUP(A314,'286'!$A$3:$I$1768,8,FALSE())</f>
        <v>D</v>
      </c>
      <c r="M314" s="4" t="str">
        <f aca="false">VLOOKUP(A314,'286'!$A$3:$I$1768,9,FALSE())</f>
        <v>D</v>
      </c>
      <c r="N314" s="8" t="str">
        <f aca="false">IF(R314=O314, "MISMA","CONTRARIA")</f>
        <v>MISMA</v>
      </c>
      <c r="O314" s="8" t="str">
        <f aca="false" t="array" ref="O314">_xlfn.IFS(L314="D","1", L314="I","2")</f>
        <v>1</v>
      </c>
      <c r="P314" s="8" t="e">
        <f aca="false" t="array" ref="P314">_xlfn.IFS(K314="OD","1", K314="OI","2")</f>
        <v>#N/A</v>
      </c>
      <c r="Q314" s="1" t="str">
        <f aca="false" t="array" ref="Q314">_xlfn.IFS(J314="M","1", J314="H","2")</f>
        <v>1</v>
      </c>
      <c r="R314" s="8" t="str">
        <f aca="false" t="array" ref="R314">_xlfn.IFS(M314="D","1", M314="I","2")</f>
        <v>1</v>
      </c>
      <c r="S314" s="1" t="str">
        <f aca="false" t="array" ref="S314">_xlfn.IFS(N314="CONTRARIA", "1",N314= "MISMA","2")</f>
        <v>2</v>
      </c>
      <c r="T314" s="1" t="str">
        <f aca="false" t="array" ref="T314">_xlfn.IFS(I314="0-12","1", I314="13-24","2", I314="25-40","3", I314="41-60","4", I314="61-100","5")</f>
        <v>2</v>
      </c>
      <c r="U314" s="9" t="n">
        <v>3</v>
      </c>
      <c r="V314" s="1" t="str">
        <f aca="false">IF(U314="","",IF(AND(U314&gt;=-9,U314&lt;=-6.5),"-9 a -6,5",IF(AND(U314&gt;=-6,U314&lt;=-3.5),"-6 a -3,5",IF(AND(U314&gt;=-3,U314&lt;=-1),"-3 a -1",IF(U314=-0.5,"-0,5",IF(AND(U314&gt;=0,U314&lt;=2.5),"0 a 2,5",IF(AND(U314&gt;=3,U314&lt;=5.5),"3 a 5,5",IF(AND(U314&gt;=6,U314&lt;=8.5),"6 a 8,5",IF(AND(U314&gt;=9,U314&lt;=20),"9 a 20","Fuera de rango")))))))))</f>
        <v>3 a 5,5</v>
      </c>
      <c r="W314" s="11" t="n">
        <f aca="false">IF(V314="","",IF(V314="-9 a -6,5",2,IF(V314="-6 a -3,5",3,IF(V314="-3 a -1",4,IF(V314="-0,5","NORMA",IF(V314="0 a 2,5",5,IF(V314="3 a 5,5",6,IF(V314="6 a 8,5",7,IF(V314="9 a 20",8,"Fuera de rango")))))))))</f>
        <v>6</v>
      </c>
      <c r="X314" s="9" t="n">
        <v>0</v>
      </c>
      <c r="Y314" s="11" t="str">
        <f aca="false">IF(X314="","",IF(AND(X314&gt;=0,X314&lt;=4),"0 a 4",IF(AND(X314&gt;=4.5,X314&lt;=8.5),"4,5 a 8,5",IF(X314=9,"9",IF(AND(X314&gt;=9.5,X314&lt;=13),"9,5 a 13",IF(AND(X314&gt;=13.5,X314&lt;=20),"13,5 a 20",IF(AND(X314&gt;=20.5,X314&lt;=35),"20,5 a 35","Fuera de rango")))))))</f>
        <v>0 a 4</v>
      </c>
      <c r="Z314" s="11" t="n">
        <f aca="false">IF(Y314="","",IF(Y314="0 a 4",1,IF(Y314="4,5 a 8,5",2,IF(Y314="9","NORMA",IF(Y314="9,5 a 13",3,IF(Y314="13,5 a 20",4,IF(Y314="20,5 a 35",5,"Fuera de rango")))))))</f>
        <v>1</v>
      </c>
      <c r="AA314" s="9" t="n">
        <v>22</v>
      </c>
      <c r="AB314" s="10" t="str">
        <f aca="false">IF(AA314="","",IF(AND(AA314&gt;=0,AA314&lt;=9),"0 a 9",IF(AND(AA314&gt;=9.5,AA314&lt;=18.5),"9,5 a 18,5",IF(AA314=19,"19",IF(AND(AA314&gt;=19.5,AA314&lt;=28),"19,5 a 28",IF(AND(AA314&gt;=28.5,AA314&lt;=40),"28,5 a 40","Fuera de rango"))))))</f>
        <v>19,5 a 28</v>
      </c>
      <c r="AC314" s="11" t="n">
        <f aca="false" t="array" ref="AC314">_xlfn.IFS(AB314="","",AB314="0 a 9",1,AB314="9,5 a 18,5",2,AB314="19","NORMA",AB314="19,5 a 28",3,AB314="28,5 a 40",4,TRUE(),"Fuera de rango")</f>
        <v>3</v>
      </c>
      <c r="AD314" s="9" t="n">
        <v>15</v>
      </c>
      <c r="AE314" s="10" t="str">
        <f aca="false">IF(AD314="","",IF(AND(AD314&gt;=-10,AD314&lt;=0),"De -10 a 0",IF(AND(AD314&gt;=0.5,AD314&lt;=9.5),"0,5 a 9,5",IF(AD314=10,"10",IF(AND(AD314&gt;=10.5,AD314&lt;=20),"10,5 a 20",IF(AND(AD314&gt;=20.5,AD314&lt;=40),"20,5 a 40","Fuera de rango"))))))</f>
        <v>10,5 a 20</v>
      </c>
      <c r="AF314" s="12" t="n">
        <f aca="false">IF(AD314="","",IF(AND(AD314&gt;=-10,AD314&lt;=0),1,IF(AND(AD314&gt;=0.5,AD314&lt;=9.5),2,IF(AD314=10,"NORMA",IF(AND(AD314&gt;=10.5,AD314&lt;=20),3,IF(AND(AD314&gt;=20.5,AD314&lt;=40),4,""))))))</f>
        <v>3</v>
      </c>
      <c r="AG314" s="9" t="n">
        <v>9</v>
      </c>
      <c r="AH314" s="10" t="str">
        <f aca="false">IF(AG314="","",IF(AND(AG314&gt;=0,AG314&lt;=4),"0 a 4",IF(AND(AG314&gt;=4.5,AG314&lt;=8.5),"4,5 a 8,5",IF(AG314=9,"9",IF(AND(AG314&gt;=9.5,AG314&lt;=13),"9,5 a 13",IF(AND(AG314&gt;=13.5,AG314&lt;=25),"13,5 a 25","Fuera de rango"))))))</f>
        <v>9</v>
      </c>
      <c r="AI314" s="10" t="str">
        <f aca="false">IF(AH314="","",IF(AH314="0 a 4",1,IF(AH314="4,5 a 8,5",2,IF(AH314="9","NORMA",IF(AH314="9,5 a 13",3,IF(AH314="13,5 a 25",4,""))))))</f>
        <v>NORMA</v>
      </c>
      <c r="AJ314" s="9" t="n">
        <v>4</v>
      </c>
      <c r="AK314" s="10" t="str">
        <f aca="false">IF(AJ314="","",IF(AND(AJ314&gt;=-15,AJ314&lt;=-10.5),"-15 a -10,5",IF(AND(AJ314&gt;=-10,AJ314&lt;=-4),"-10 a -4",IF(AND(AJ314&gt;=-4.5,AJ314&lt;=0),"-4,5 a 0",IF(AND(AJ314&gt;=0.5,AJ314&lt;=4.5),"0,5 a 4,5",IF(AJ314=5,"5",IF(AND(AJ314&gt;=5.5,AJ314&lt;=10),"5,5 a 10",IF(AND(AJ314&gt;=10.5,AJ314&lt;=20),"10,5 a 20","Fuera de rango"))))))))</f>
        <v>0,5 a 4,5</v>
      </c>
      <c r="AL314" s="11" t="n">
        <f aca="false">IF(AK314="","",IF(AK314="-15 a -10,5",1,IF(AK314="-10 a -4",2,IF(AK314="-4,5 a 0",3,IF(AK314="0,5 a 4,5",4,IF(AK314="5","NORMA",IF(AK314="5,5 a 10",5,IF(AK314="10,5 a 20",6,"Error"))))))))</f>
        <v>4</v>
      </c>
      <c r="AM314" s="9" t="n">
        <v>0</v>
      </c>
      <c r="AN314" s="10" t="str">
        <f aca="false">IF(AM314="","",IF(AND(AM314&gt;=-7.5,AM314&lt;=-5.5),"-7,5 a -5,5",IF(AND(AM314&gt;=-5,AM314&lt;=-3),"-5 a -3",IF(AND(AM314&gt;=-2.5,AM314&lt;=-0.5),"-2,5 a -0,5",IF(AM314=0,"0,00",IF(AND(AM314&gt;=0.5,AM314&lt;=2.5),"0,5 a 2,5",IF(AND(AM314&gt;=3,AM314&lt;=5),"3 a 5",IF(AND(AM314&gt;=5.5,AM314&lt;=7.5),"5,5 a 7,5",IF(AND(AM314&gt;=8,AM314&lt;=10),"8 a 10","Fuera de rango")))))))))</f>
        <v>0,00</v>
      </c>
      <c r="AO314" s="11" t="str">
        <f aca="false">IF(AN314="","",IF(AN314="-7,5 a -5,5",1,IF(AN314="-5 a -3",2,IF(AN314="-2,5 a -0,5",3,IF(AN314="0,00","NORMA",IF(AN314="0,5 a 2,5",4,IF(AN314="3 a 5",5,IF(AN314="5,5 a 7,5",6,IF(AN314="8 a 10",7,"Error")))))))))</f>
        <v>NORMA</v>
      </c>
      <c r="AP314" s="9" t="n">
        <v>9</v>
      </c>
      <c r="AQ314" s="10" t="str">
        <f aca="false">IF(AP314="","",IF(AND(AP314&gt;=-20,AP314&lt;=-9.5),"-20 a -9,5",IF(AND(AP314&gt;=-9,AP314&lt;=-6.5),"-9 a -6,5",IF(AP314=-6,"-6",IF(AND(AP314&gt;=-5.5,AP314&lt;=-3),"-5,5 a -3",IF(AND(AP314&gt;=-2.5,AP314&lt;=0),"-2,5 a 0",IF(AND(AP314&gt;=0.5,AP314&lt;=3),"0,5 a 3",IF(AND(AP314&gt;=3.5,AP314&lt;=6),"3,5 a 6",IF(AND(AP314&gt;=6.5,AP314&lt;=9),"6,5 a 9",IF(AND(AP314&gt;=9.5,AP314&lt;=20),"9,5 a 20","Fuera de rango"))))))))))</f>
        <v>6,5 a 9</v>
      </c>
      <c r="AR314" s="11" t="n">
        <f aca="false">IF(AQ314="","",IF(AQ314="-20 a -9,5",1,IF(AQ314="-9 a -6,5",2,IF(AQ314="-6","NORMA",IF(AQ314="-5,5 a -3",3,IF(AQ314="-2,5 a 0",4,IF(AQ314="0,5 a 3",5,IF(AQ314="3,5 a 6",6,IF(AQ314="6,5 a 9",7,IF(AQ314="9,5 a 20",8,""))))))))))</f>
        <v>7</v>
      </c>
      <c r="AS314" s="9" t="n">
        <v>9</v>
      </c>
      <c r="AT314" s="10" t="str">
        <f aca="false">IF(AS314="","",IF(AND(AS314&gt;=-16,AS314&lt;=-14),"-16 a -14",IF(AND(AS314&gt;=-13.5,AS314&lt;=-11.5),"-13,5 a -11,5",IF(AND(AS314&gt;=-11,AS314&lt;=-9),"-11 a -9",IF(AND(AS314&gt;=-8.5,AS314&lt;=-6.5),"-8,5 a -6,5",IF(AND(AS314&gt;=-6,AS314&lt;=-4),"-6 a -4",IF(AND(AS314&gt;=-3.5,AS314&lt;=-1.5),"-3,5 a -1,5",IF(AND(AS314&gt;=-1,AS314&lt;=1),"-1 a 1",IF(AND(AS314&gt;=1.5,AS314&lt;=3.5),"1,5 a 3,5",IF(AND(AS314&gt;=4,AS314&lt;=6),"4 a 6",IF(AND(AS314&gt;=6.5,AS314&lt;=8.5),"6,5 a 8,5",IF(AND(AS314&gt;=9,AS314&lt;=11),"9 a 11",IF(AND(AS314&gt;=11.5,AS314&lt;=13.5),"11,5 a 13,5",IF(AND(AS314&gt;=14,AS314&lt;=16),"14 a 16",IF(AND(AS314&gt;=16.5,AS314&lt;=18.5),"16,5 a 18,5",IF(AND(AS314&gt;=19,AS314&lt;=21),"19 a 21","Fuera de rango"))))))))))))))))</f>
        <v>9 a 11</v>
      </c>
      <c r="AU314" s="11" t="n">
        <f aca="false" t="array" ref="AU314">IF(AT314="","",_xlfn.IFS(AT314="-16 a -14",1,AT314="-13,5 a -11,5",2,AT314="-11 a -9",3,AT314="-8,5 a -6,5",4,AT314="-6 a -4",5,AT314="-3,5 a -1,5",6,AT314="-1 a 1",7,AT314="1,5 a 3,5",8,AT314="4 a 6","NORMA",AT314="6,5 a 8,5",9,AT314="9 a 11",10,AT314="11,5 a 13,5",11,AT314="14 a 16",12,AT314="16,5 a 18,5",13,AT314="19 a 21",14,TRUE(),""))</f>
        <v>10</v>
      </c>
      <c r="AV314" s="9" t="n">
        <v>2</v>
      </c>
      <c r="AW314" s="10" t="str">
        <f aca="false">IF(AV314="","",IF(AND(AV314&gt;=-1,AV314&lt;=-0.5),"-1 a -0,5",IF(AND(AV314&gt;-0.5,AV314&lt;=0),"De -0,5 a 0",IF(AND(AV314&gt;=0.25,AV314&lt;=0.75),"0,25 a 0,75",IF(AND(AV314&gt;=1,AV314&lt;=1.5),"1 a 1,5",IF(AND(AV314&gt;=1.75,AV314&lt;=2.25),"1,75 a 2,25",IF(AND(AV314&gt;=2.5,AV314&lt;=3),"2,5 a 3",IF(AND(AV314&gt;=3.25,AV314&lt;=3.75),"3,25 a 3,75","Fuera de rango"))))))))</f>
        <v>1,75 a 2,25</v>
      </c>
      <c r="AX314" s="10" t="n">
        <f aca="false">IF(AW314="","",IF(OR(AW314="-1 a -0,5",AW314="-1 a -0.5"),1,IF(OR(AW314="De -0,5 a 0",AW314="-0,5 a 0",AW314="De -0.5 a 0"),2,IF(OR(AW314="0,25 a 0,75",AW314="0.25 a 0.75"),"NORMA",IF(OR(AW314="1 a 1,5",AW314="1 a 1.5"),3,IF(OR(AW314="1,75 a 2,25",AW314="1.75 a 2.25"),4,IF(OR(AW314="2,5 a 3",AW314="2.5 a 3"),5,IF(OR(AW314="3,25 a 3,75",AW314="3.25 a 3.75"),6,""))))))))</f>
        <v>4</v>
      </c>
      <c r="AY314" s="9" t="n">
        <v>-1</v>
      </c>
      <c r="AZ314" s="10" t="str">
        <f aca="false">IF(AY314="","",IF(AND(AY314&gt;=-20,AY314&lt;=-9.5),"-20 a -9,5",IF(AND(AY314&gt;=-9,AY314&lt;=-6.5),"-9 a -6,5",IF(AY314=-6,"-6",IF(AND(AY314&gt;=-5.5,AY314&lt;=-3),"-5,5 a -3",IF(AND(AY314&gt;=-2.5,AY314&lt;=0),"-2,5 a 0",IF(AND(AY314&gt;=0.5,AY314&lt;=3),"0,5 a 3",IF(AND(AY314&gt;=3.5,AY314&lt;=6),"3,5 a 6","Fuera de rango"))))))))</f>
        <v>-2,5 a 0</v>
      </c>
      <c r="BA314" s="11" t="n">
        <f aca="false">IF(AZ314="","",IF(AZ314="-20 a -9,5",1,IF(AZ314="-9 a -6,5",2,IF(AZ314="-6","NORMA",IF(AZ314="-5,5 a -3",3,IF(AZ314="-2,5 a 0",4,IF(AZ314="0,5 a 3",5,IF(AZ314="3,5 a 6",6,""))))))))</f>
        <v>4</v>
      </c>
      <c r="BB314" s="9" t="n">
        <v>0</v>
      </c>
      <c r="BC314" s="10" t="str">
        <f aca="false" t="array" ref="BC314">IF(BB314="","",_xlfn.IFS(AND(BB314&gt;=0,BB314&lt;=2),"0 a 2",AND(BB314&gt;=2.5,BB314&lt;=4.5),"2,5 a 4,5",AND(BB314&gt;=5,BB314&lt;=7),"5 a 7",AND(BB314&gt;=7.5,BB314&lt;=9.5),"7,5 a 9,5",AND(BB314&gt;=10,BB314&lt;=12),"10 a 12",AND(BB314&gt;=12.5,BB314&lt;=14.5),"12,5 a 14,5",BB314=15,"15",AND(BB314&gt;=15.5,BB314&lt;=17.5),"15,5 a 17,5",AND(BB314&gt;=18,BB314&lt;=20),"18 a 20",AND(BB314&gt;=20.5,BB314&lt;=22.5),"20,5 a 22,5",AND(BB314&gt;=23,BB314&lt;=25),"23 a 25",TRUE(),"Fuera de rango"))</f>
        <v>0 a 2</v>
      </c>
      <c r="BD314" s="11" t="n">
        <f aca="false" t="array" ref="BD314">IF(BC314="","",_xlfn.IFS(BC314="0 a 2",1,BC314="2,5 a 4,5",2,BC314="5 a 7",3,BC314="7,5 a 9,5",4,BC314="10 a 12",5,BC314="12,5 a 14,5",6,BC314="15","NORMA",BC314="15,5 a 17,5",7,BC314="18 a 20",8,BC314="20,5 a 22,5",9,BC314="23 a 25",10,TRUE(),"Fuera de rango"))</f>
        <v>1</v>
      </c>
      <c r="BE314" s="9" t="n">
        <v>30</v>
      </c>
      <c r="BF314" s="10" t="str">
        <f aca="false">IF(BE314="","",IF(AND(BE314&gt;=-20,BE314&lt;=-10),"-20 a -10",IF(AND(BE314&gt;=-9.5,BE314&lt;=0.5),"-9,5 a 0,5",IF(AND(BE314&gt;=1,BE314&lt;=11),"1 a 11",IF(AND(BE314&gt;=11.5,BE314&lt;=20.5),"11,5 a 20,5",IF(BE314=21,"21",IF(AND(BE314&gt;=21.5,BE314&lt;=31.5),"21,5 a 31,5",IF(AND(BE314&gt;=32,BE314&lt;=42),"32 a 42","Fuera de rango"))))))))</f>
        <v>21,5 a 31,5</v>
      </c>
      <c r="BG314" s="11" t="n">
        <f aca="false">IF(BF314="","",IF(BF314="-20 a -10",1,IF(BF314="-9,5 a 0,5",2,IF(BF314="1 a 11",3,IF(BF314="11,5 a 20,5",4,IF(BF314="21","NORMA",IF(BF314="21,5 a 31,5",5,IF(BF314="32 a 42",6,""))))))))</f>
        <v>5</v>
      </c>
      <c r="BH314" s="9" t="n">
        <v>18</v>
      </c>
      <c r="BI314" s="10" t="str">
        <f aca="false">IF(BH314="","",IF(AND(BH314&gt;=-20,BH314&lt;=-15),"-20 a -15",IF(AND(BH314&gt;=-14.5,BH314&lt;=-9.5),"-14,5 a -9,5",IF(AND(BH314&gt;=-9,BH314&lt;=-4),"-9 a -4",IF(AND(BH314&gt;=-3.5,BH314&lt;=2.5),"-3,5 a 2,5",IF(AND(BH314&gt;=3,BH314&lt;=8),"3 a 8",IF(AND(BH314&gt;=8.5,BH314&lt;=14.5),"8,5 a 14,5",IF(BH314=15,"15",IF(AND(BH314&gt;=15.5,BH314&lt;=20.5),"15,5 a 20,5",IF(AND(BH314&gt;=21,BH314&lt;=26),"21 a 26","Fuera de rango"))))))))))</f>
        <v>15,5 a 20,5</v>
      </c>
      <c r="BJ314" s="11" t="n">
        <f aca="false">IF(BI314="","",IF(BI314="-20 a -15",1,IF(BI314="-14,5 a -9,5",2,IF(BI314="-9 a -4",3,IF(BI314="-3,5 a 2,5",4,IF(BI314="3 a 8",5,IF(BI314="8,5 a 14,5",6,IF(BI314="15","NORMA",IF(BI314="15,5 a 20,5",7,IF(BI314="21 a 26",8,IF(BI314="26,5 a 31,5",9,"")))))))))))</f>
        <v>7</v>
      </c>
      <c r="BK314" s="9" t="n">
        <v>0</v>
      </c>
      <c r="BL314" s="10" t="str">
        <f aca="false">IF(BK314="","",IF(AND(BK314&gt;=0,BK314&lt;=2),"0 - 2",IF(AND(BK314&gt;=2.5,BK314&lt;=4.5),"2,5 - 4,5",IF(AND(BK314&gt;=5,BK314&lt;=7),"5 - 7",IF(AND(BK314&gt;=7.5,BK314&lt;=9.5),"7,5 - 9,5",IF(AND(BK314&gt;=10,BK314&lt;=12),"10 - 12",IF(AND(BK314&gt;=12.5,BK314&lt;=13.5),"12,5 - 13,5",IF(BK314=14,"14",IF(AND(BK314&gt;=14.5,BK314&lt;=16.5),"14,5 - 16,5",IF(AND(BK314&gt;=17,BK314&lt;=19),"17 - 19",IF(AND(BK314&gt;=19.5,BK314&lt;=21.5),"19,5 - 21,5",IF(AND(BK314&gt;=22,BK314&lt;=24),"22 - 24",IF(AND(BK314&gt;=24.5,BK314&lt;=26.5),"24,5 - 26,5",IF(AND(BK314&gt;=27,BK314&lt;=29),"27 - 29",IF(AND(BK314&gt;=29.5,BK314&lt;=30),"29,5 - 30","Fuera de rango")))))))))))))))</f>
        <v>0 - 2</v>
      </c>
      <c r="BM314" s="11" t="n">
        <f aca="false">IF(BL314="","",IF(BL314="0 - 2",1,IF(BL314="2,5 - 4,5",2,IF(BL314="5 - 7",3,IF(BL314="7,5 - 9,5",4,IF(BL314="10 - 12",5,IF(BL314="12,5 - 13,5",6,IF(BL314="14","NORMA",IF(BL314="14,5 - 16,5",7,IF(BL314="17 - 19",8,IF(BL314="19,5 - 21,5",9,IF(BL314="22 - 24",10,IF(BL314="24,5 - 26,5",11,IF(BL314="27 - 29",12,IF(BL314="29,5 - 30",13,"")))))))))))))))</f>
        <v>1</v>
      </c>
      <c r="BN314" s="9" t="n">
        <v>15</v>
      </c>
      <c r="BO314" s="11" t="str">
        <f aca="false">IF(BN314="","",IF(AND(BN314&gt;=-20,BN314&lt;=-10),"-20 a -10",IF(AND(BN314&gt;=-9.5,BN314&lt;=0.5),"-9,5 a 0,5",IF(AND(BN314&gt;=1,BN314&lt;=11),"1 a 11",IF(AND(BN314&gt;=11.5,BN314&lt;=21.5),"11,5 a 21,5",IF(BN314=22,"22",IF(AND(BN314&gt;=22.5,BN314&lt;=32.5),"22,5 a 32,5",IF(AND(BN314&gt;=33,BN314&lt;=43),"33 a 43","Fuera de rango"))))))))</f>
        <v>11,5 a 21,5</v>
      </c>
      <c r="BP314" s="11" t="n">
        <f aca="false">IF(BO314="","",IF(BO314="-20 a -10",1,IF(BO314="-9,5 a 0,5",2,IF(BO314="1 a 11",3,IF(BO314="11,5 a 21,5",4,IF(BO314="22","NORMA",IF(BO314="22,5 a 32,5",5,IF(BO314="33 a 43",6,""))))))))</f>
        <v>4</v>
      </c>
      <c r="BQ314" s="9" t="n">
        <v>-5</v>
      </c>
      <c r="BR314" s="10" t="str">
        <f aca="false">IF(BQ314="","",IF(AND(BQ314&gt;=-20,BQ314&lt;=-15),"-20 a -15",IF(AND(BQ314&gt;=-14.5,BQ314&lt;=-9.5),"-14,5 a -9,5",IF(AND(BQ314&gt;=-9,BQ314&lt;=-4),"-9 a -4",IF(AND(BQ314&gt;=-3.5,BQ314&lt;=2.5),"-3,5 a 2,5",IF(AND(BQ314&gt;=3,BQ314&lt;=8),"3 a 8",IF(AND(BQ314&gt;=8.5,BQ314&lt;=13.5),"8,5 a 13,5",IF(AND(BQ314&gt;=14,BQ314&lt;=17.5),"14 a 17,5",IF(BQ314=18,"18",IF(AND(BQ314&gt;=18.5,BQ314&lt;=23.5),"18,5 a 23,5",IF(AND(BQ314&gt;=24,BQ314&lt;=29),"24 a 29",IF(AND(BQ314&gt;=29.5,BQ314&lt;=34.5),"29,5 a 34,5",IF(AND(BQ314&gt;=35,BQ314&lt;=40),"35 a 40","Fuera de rango")))))))))))))</f>
        <v>-9 a -4</v>
      </c>
      <c r="BS314" s="11" t="n">
        <f aca="false">IF(BR314="","",IF(BR314="-20 a -15",1,IF(BR314="-14,5 a -9,5",2,IF(BR314="-9 a -4",3,IF(BR314="-3,5 a 2,5",4,IF(BR314="3 a 8",5,IF(BR314="8,5 a 13,5",6,IF(BR314="14 a 17,5",7,IF(BR314="18","NORMA",IF(BR314="18,5 a 23,5",8,IF(BR314="24 a 29",9,IF(BR314="29,5 a 34,5",10,IF(BR314="35 a 40",11,"")))))))))))))</f>
        <v>3</v>
      </c>
      <c r="BT314" s="9" t="n">
        <v>1</v>
      </c>
      <c r="BU314" s="10" t="str">
        <f aca="false">IF(BT314="","",IF(AND(BT314&gt;=-20,BT314&lt;=-18),"-20 a -18",IF(AND(BT314&gt;=-17.5,BT314&lt;=-15.5),"-17,5 a -15,5",IF(AND(BT314&gt;=-15,BT314&lt;=-13),"-15 a -13",IF(AND(BT314&gt;=-12.5,BT314&lt;=-10.5),"-12,5 a -10,5",IF(AND(BT314&gt;=-10,BT314&lt;=-8),"-10 a -8",IF(AND(BT314&gt;=-7.5,BT314&lt;=-5.5),"-7,5 a -5,5",IF(AND(BT314&gt;=-5,BT314&lt;=-3),"-5 a -3",IF(AND(BT314&gt;=-2.5,BT314&lt;=-0.5),"-2,5 a -0,5",IF(BT314=0,"0",IF(AND(BT314&gt;=0.5,BT314&lt;=2.5),"0,5 a 2,5",IF(AND(BT314&gt;=3,BT314&lt;=5),"3 a 5",IF(AND(BT314&gt;=5.5,BT314&lt;=7.5),"5,5 a 7,5",IF(AND(BT314&gt;=8,BT314&lt;=10),"8 a 10",IF(AND(BT314&gt;=10.5,BT314&lt;=12.5),"10,5 a 12,5",IF(AND(BT314&gt;=13,BT314&lt;=15),"13 a 15",IF(AND(BT314&gt;=15.5,BT314&lt;=17.5),"15,5 a 17,5",IF(AND(BT314&gt;=18,BT314&lt;=20),"18 a 20","Fuera de rango"))))))))))))))))))</f>
        <v>0,5 a 2,5</v>
      </c>
      <c r="BV314" s="11" t="n">
        <f aca="false">IF(BT314="","",IF(BT314=0,"NORMA",IF(AND(BT314&gt;=-20,BT314&lt;=-18),2,IF(AND(BT314&gt;=-17.5,BT314&lt;=-15.5),2,IF(AND(BT314&gt;=-15,BT314&lt;=-13),3,IF(AND(BT314&gt;=-12.5,BT314&lt;=-10.5),4,IF(AND(BT314&gt;=-10,BT314&lt;=-8),5,IF(AND(BT314&gt;=-7.5,BT314&lt;=-5.5),6,IF(AND(BT314&gt;=-5,BT314&lt;=-3),7,IF(AND(BT314&gt;=-2.5,BT314&lt;=-0.5),8,IF(AND(BT314&gt;=0.5,BT314&lt;=2.5),9,IF(AND(BT314&gt;=3,BT314&lt;=5),10,IF(AND(BT314&gt;=5.5,BT314&lt;=7.5),11,IF(AND(BT314&gt;=8,BT314&lt;=10),12,IF(AND(BT314&gt;=10.5,BT314&lt;=12.5),13,IF(AND(BT314&gt;=13,BT314&lt;=15),14,IF(AND(BT314&gt;=15.5,BT314&lt;=17.5),15,IF(AND(BT314&gt;=18,BT314&lt;=20),16,"Fuera de rango"))))))))))))))))))</f>
        <v>9</v>
      </c>
      <c r="BW314" s="9" t="n">
        <v>-8.5</v>
      </c>
      <c r="BX314" s="10" t="n">
        <f aca="false">18.5- (0.3*H314)</f>
        <v>11.9</v>
      </c>
      <c r="BY314" s="10" t="n">
        <f aca="false">(BW314)-(BX314)</f>
        <v>-20.4</v>
      </c>
      <c r="BZ314" s="10" t="str">
        <f aca="false">IF(BY314="","",IF(BY314&lt;-27.5,"De -30 a -28",IF(BY314&lt;-25,"De -27,5 a -25,5",IF(BY314&lt;-22.5,"De -25 a -23",IF(BY314&lt;-20,"De -22,5 a -20,5",IF(BY314&lt;-17.5,"De -20 a -18",IF(BY314&lt;-15,"De -17,5 a -15,5",IF(BY314&lt;-12.5,"De -15 a -13",IF(BY314&lt;-10,"De -12,5 a -10,5",IF(BY314&lt;-7.5,"De -10 a -8",IF(BY314&lt;-5,"De -7,5 a -5,5",IF(BY314&lt;-2.5,"De -5 a -3",IF(BY314&lt;0,"De -2,5 a -0,5",IF(BY314&lt;2.5,"De 0 a 2",IF(BY314&lt;5,"De 2,5 a 4,5",IF(BY314&lt;7.5,"De 5 a 7",IF(BY314&lt;10,"De 7,5 a 9,5",IF(BY314&lt;12.5,"De 10 a 12",IF(BY314&lt;15,"De 12,5 a 14,5",IF(BY314&lt;17.5,"De 15 a 17",IF(BY314&lt;20,"De 17,5 a 19,5",IF(BY314&lt;22.5,"De 20 a 22",IF(BY314&lt;25,"De 22,5 a 24,5",IF(BY314&lt;27.5,"De 25 a 27","De 27,5 a 30"))))))))))))))))))))))))</f>
        <v>De -22,5 a -20,5</v>
      </c>
      <c r="CA314" s="12" t="n">
        <f aca="false">IF(BY314="","",IF(BY314&lt;=-28,1,IF(BY314&lt;=-25.5,2,IF(BY314&lt;=-23,3,IF(BY314&lt;=-20.5,4,IF(BY314&lt;=-18,5,IF(BY314&lt;=-15.5,6,IF(BY314&lt;=-13,7,IF(BY314&lt;=-10.5,8,IF(BY314&lt;=-8,9,IF(BY314&lt;=-5.5,10,IF(BY314&lt;=-3,11,IF(BY314&lt;=-0.5,12,IF(BY314&lt;=2,13,IF(BY314&lt;=4.5,14,IF(BY314&lt;=7,15,IF(BY314&lt;=9.5,16,IF(BY314&lt;=12,17,IF(BY314&lt;=14.5,18,IF(BY314&lt;=17,19,IF(BY314&lt;=19.5,20,IF(BY314&lt;=22,21,IF(BY314&lt;=24.5,22,IF(BY314&lt;=27,23,IF(BY314&lt;=30,24,"Fuera de rango")))))))))))))))))))))))))</f>
        <v>5</v>
      </c>
      <c r="CB314" s="9" t="n">
        <v>-7.5</v>
      </c>
      <c r="CC314" s="10" t="n">
        <f aca="false">18.5- (0.3*H314)</f>
        <v>11.9</v>
      </c>
      <c r="CD314" s="10" t="n">
        <f aca="false">(CB314)-(CC314)</f>
        <v>-19.4</v>
      </c>
      <c r="CE314" s="10" t="str">
        <f aca="false">IF(CD314="","",IF(CD314&lt;-27.5,"De -30 a -28",IF(CD314&lt;-25,"De -27,5 a -25,5",IF(CD314&lt;-22.5,"De -25 a -23",IF(CD314&lt;-20,"De -22,5 a -20,5",IF(CD314&lt;-17.5,"De -20 a -18",IF(CD314&lt;-15,"De -17,5 a -15,5",IF(CD314&lt;-12.5,"De -15 a -13",IF(CD314&lt;-10,"De -12,5 a -10,5",IF(CD314&lt;-7.5,"De -10 a -8",IF(CD314&lt;-5,"De -7,5 a -5,5",IF(CD314&lt;-2.5,"De -5 a -3",IF(CD314&lt;0,"De -2,5 a -0,5",IF(CD314&lt;=2,"De 0 a 2",IF(CD314&lt;=4.5,"De 2,5 a 4,5",IF(CD314&lt;=7,"De 5 a 7",IF(CD314&lt;=9.5,"De 7,5 a 9,5",IF(CD314&lt;=12,"De 10 a 12",IF(CD314&lt;=14.5,"De 12,5 a 14,5",IF(CD314&lt;=17,"De 15 a 17",IF(CD314&lt;=19.5,"De 17,5 a 19,5",IF(CD314&lt;=22,"De 20 a 22",IF(CD314&lt;=24.5,"De 22,5 a 24,5",IF(CD314&lt;=27,"De 25 a 27","De 27,5 a 30"))))))))))))))))))))))))</f>
        <v>De -20 a -18</v>
      </c>
      <c r="CF314" s="12" t="n">
        <f aca="false">IF(CD314="","",IF(CD314&lt;-27.5,1,IF(CD314&lt;-25,2,IF(CD314&lt;-22.5,3,IF(CD314&lt;-20,4,IF(CD314&lt;-17.5,5,IF(CD314&lt;-15,6,IF(CD314&lt;-12.5,7,IF(CD314&lt;-10,8,IF(CD314&lt;-7.5,9,IF(CD314&lt;-5,10,IF(CD314&lt;-2.5,11,IF(CD314&lt;0,12,IF(CD314&lt;2.5,13,IF(CD314&lt;5,14,IF(CD314&lt;7.5,15,IF(CD314&lt;10,16,IF(CD314&lt;12.5,17,IF(CD314&lt;15,18,IF(CD314&lt;17.5,19,IF(CD314&lt;20,20,IF(CD314&lt;22.5,21,IF(CD314&lt;25,22,IF(CD314&lt;27.5,23,24))))))))))))))))))))))))</f>
        <v>5</v>
      </c>
      <c r="CG314" s="9" t="n">
        <v>-3.5</v>
      </c>
      <c r="CH314" s="10" t="str">
        <f aca="false">IF(CG314="","",IF(AND(CG314&gt;=-10,CG314&lt;=-9.5),"-10 a -9,5",IF(AND(CG314&gt;-9.5,CG314&lt;=-8.5),"-9 a -8,5",IF(AND(CG314&gt;-8.5,CG314&lt;=-7.5),"-8 a -7,5",IF(AND(CG314&gt;-7.5,CG314&lt;=-6.5),"-7 a -6,5",IF(AND(CG314&gt;-6.5,CG314&lt;=-5.5),"-6 a -5,5",IF(AND(CG314&gt;-5.5,CG314&lt;=-4.5),"-5 a -4,5",IF(AND(CG314&gt;-4.5,CG314&lt;=-3.5),"-4 a -3,5",IF(AND(CG314&gt;-3.5,CG314&lt;=-2.5),"-3 a -2,5",IF(CG314=-2.25,"-2,25",IF(AND(CG314&gt;-2.5,CG314&lt;=-1.5),"-2 a -1,5",IF(AND(CG314&gt;-1.5,CG314&lt;=-0.5),"-1 a -0,5",IF(AND(CG314&gt;-0.5,CG314&lt;=0.5),"0 a 0,5",IF(AND(CG314&gt;0.5,CG314&lt;=1.5),"1 a 1,5",IF(AND(CG314&gt;1.5,CG314&lt;=2.5),"2 a 2,5",IF(AND(CG314&gt;2.5,CG314&lt;=3.5),"3 a 3,5",IF(AND(CG314&gt;3.5,CG314&lt;=4.5),"4 a 4,5",IF(AND(CG314&gt;4.5,CG314&lt;=5.5),"5 a 5,5",IF(AND(CG314&gt;5.5,CG314&lt;=6.5),"6 a 6,5",IF(AND(CG314&gt;6.5,CG314&lt;=7.5),"7 a 7,5",IF(AND(CG314&gt;7.5,CG314&lt;=8.5),"8 a 8,5",IF(AND(CG314&gt;8.5,CG314&lt;=9.5),"9 a 9,5",IF(CG314&gt;=10,"10","Fuera de rango")))))))))))))))))))))))</f>
        <v>-4 a -3,5</v>
      </c>
      <c r="CI314" s="11" t="n">
        <f aca="false">IF(CG314="","",IF(CG314=-2.25,"NORMA",IF(CG314&lt;=-9.5,1,IF(CG314&lt;=-8.5,2,IF(CG314&lt;=-7.5,3,IF(CG314&lt;=-6.5,4,IF(CG314&lt;=-5.5,5,IF(CG314&lt;=-4.5,6,IF(CG314&lt;=-3.5,7,IF(CG314&lt;=-2.5,8,IF(CG314&lt;=-1.5,9,IF(CG314&lt;=-0.5,10,IF(CG314&lt;=0.5,11,IF(CG314&lt;=1.5,12,IF(CG314&lt;=2.5,13,IF(CG314&lt;=3.5,14,IF(CG314&lt;=4.5,15,IF(CG314&lt;=5.5,16,IF(CG314&lt;=6.5,17,IF(CG314&lt;=7.5,18,IF(CG314&lt;=8.5,19,IF(CG314&lt;=9.5,20,IF(CG314=10,21,"Fuera de rango")))))))))))))))))))))))</f>
        <v>7</v>
      </c>
      <c r="CJ314" s="9" t="n">
        <v>3.75</v>
      </c>
      <c r="CK314" s="10" t="str">
        <f aca="false">IF(CJ314="","",IF(AND(CJ314&gt;=-6,CJ314&lt;=-5.5),"-6 a -5,5",IF(AND(CJ314&gt;-5.5,CJ314&lt;=-4.5),"-5 a -4,5",IF(AND(CJ314&gt;-4.5,CJ314&lt;=-3.5),"-4 a -3,5",IF(AND(CJ314&gt;-3.5,CJ314&lt;=-2.5),"-3 a -2,5",IF(AND(CJ314&gt;-2.5,CJ314&lt;=-1.5),"-2 a -1,5",IF(AND(CJ314&gt;-1.5,CJ314&lt;=-0.5),"-1 a -0,5",IF(AND(CJ314&gt;-0.5,CJ314&lt;=0.5),"0 a 0,5",IF(AND(CJ314&gt;0.5,CJ314&lt;=1.5),"1 a 1,5",IF(AND(CJ314&gt;1.5,CJ314&lt;2.5),"2",IF(AND(CJ314&gt;=2.5,CJ314&lt;=3),"2,5 a 3",IF(AND(CJ314&gt;3,CJ314&lt;=4),"3,5 a 4",IF(AND(CJ314&gt;4,CJ314&lt;=5),"4,5 a 5",IF(AND(CJ314&gt;5,CJ314&lt;=6),"5,5 a 6",IF(AND(CJ314&gt;6,CJ314&lt;=7),"6,5 a 7",IF(AND(CJ314&gt;7,CJ314&lt;=8),"7,5 a 8",IF(AND(CJ314&gt;8,CJ314&lt;=9.5),"8,5 a 9,5",IF(CJ314=10,"10","Fuera de rango"))))))))))))))))))</f>
        <v>3,5 a 4</v>
      </c>
      <c r="CL314" s="11" t="n">
        <f aca="false">IF(CK314="","",IF(OR(CK314="-6 a -5,5",CK314="-6 - -5,5"),1,IF(OR(CK314="-5 a -4,5",CK314="-5 - -4,5"),2,IF(OR(CK314="-4 a -3,5",CK314="-4 - -3,5"),3,IF(OR(CK314="-3 a -2,5",CK314="-3 - -2,5"),4,IF(OR(CK314="-2 a -1,5",CK314="-2 - -1,5"),5,IF(OR(CK314="-1 a -0,5",CK314="-1 - -0,5"),6,IF(OR(CK314="0 a 0,5",CK314="0 - 0,5"),7,IF(OR(CK314="1 a 1,5",CK314="1 - 1,5"),8,IF(CK314="2","NORMA",IF(OR(CK314="2,5 a 3",CK314="2,5 - 3"),9,IF(OR(CK314="3,5 a 4",CK314="3,5 - 4"),10,IF(OR(CK314="4,5 a 5",CK314="4,5 - 5"),11,IF(OR(CK314="5,5 a 6",CK314="5,5 - 6"),12,IF(OR(CK314="6,5 a 7",CK314="6,5 - 7"),13,IF(OR(CK314="7,5 a 8",CK314="7,5 - 8"),14,IF(OR(CK314="8,5 a 9",CK314="8,5 - 9,5",CK314="9 a 9,5"),15,IF(CK314="10",15,IF(OR(CK314="0,5 a 1",CK314="0,5 - 1"),7,"Fuera de rango")))))))))))))))))))</f>
        <v>10</v>
      </c>
      <c r="CN314" s="10" t="str">
        <f aca="false">IF(CM314=0,"0", " ")</f>
        <v>0</v>
      </c>
      <c r="CO314" s="10" t="str">
        <f aca="false">IF(CM314&gt;0,"EME"," ")</f>
        <v> </v>
      </c>
      <c r="CQ314" s="10" t="str">
        <f aca="false">IF(CP314&gt;0,"0", " ")</f>
        <v> </v>
      </c>
      <c r="CR314" s="10" t="str">
        <f aca="false">IF(CP314&gt;0,"EME"," ")</f>
        <v> </v>
      </c>
      <c r="CS314" s="9" t="n">
        <v>0</v>
      </c>
      <c r="CT314" s="10" t="str">
        <f aca="false">IF(CS314&gt;0,"1", " ")</f>
        <v> </v>
      </c>
      <c r="CU314" s="10" t="str">
        <f aca="false">IF(CS314&gt;0,"HIP"," ")</f>
        <v> </v>
      </c>
      <c r="CV314" s="9" t="n">
        <v>0</v>
      </c>
      <c r="CW314" s="10" t="str">
        <f aca="false">IF(CV314&gt;0,"1", " ")</f>
        <v> </v>
      </c>
      <c r="CX314" s="10" t="str">
        <f aca="false">IF(CV314&gt;0,"HIP"," ")</f>
        <v> </v>
      </c>
      <c r="CY314" s="9" t="n">
        <v>-1.5</v>
      </c>
      <c r="DB314" s="9" t="n">
        <v>-1.75</v>
      </c>
      <c r="DC314" s="11" t="str">
        <f aca="false">IF(DB314&lt;0,"2"," ")</f>
        <v>2</v>
      </c>
      <c r="DD314" s="11" t="str">
        <f aca="false">IF(DB314&lt;0,"MIO"," ")</f>
        <v>MIO</v>
      </c>
      <c r="DE314" s="9" t="n">
        <v>0</v>
      </c>
      <c r="DF314" s="10" t="str">
        <f aca="false">IF(DE314&lt;0,"3"," ")</f>
        <v> </v>
      </c>
      <c r="DG314" s="10" t="str">
        <f aca="false">IF(DE314&lt;0,"AST"," ")</f>
        <v> </v>
      </c>
      <c r="DH314" s="9" t="n">
        <v>0</v>
      </c>
      <c r="DI314" s="10" t="str">
        <f aca="false">IF(DH314&lt;0,"3"," ")</f>
        <v> </v>
      </c>
      <c r="DJ314" s="10" t="str">
        <f aca="false">IF(DH314&lt;0,"AST"," ")</f>
        <v> </v>
      </c>
      <c r="DK314" s="9" t="n">
        <v>0</v>
      </c>
      <c r="DL314" s="10" t="str">
        <f aca="false">IF(DK314&gt;0,"4"," ")</f>
        <v> </v>
      </c>
      <c r="DM314" s="10" t="str">
        <f aca="false">IF(DK314&gt;0,"PRE"," ")</f>
        <v> </v>
      </c>
      <c r="DN314" s="9" t="n">
        <v>0</v>
      </c>
      <c r="DO314" s="10" t="str">
        <f aca="false">IF(DN314&gt;0,"4"," ")</f>
        <v> </v>
      </c>
      <c r="DP314" s="10" t="str">
        <f aca="false">IF(DN314&gt;0,"PRE"," ")</f>
        <v> </v>
      </c>
      <c r="DS314" s="12" t="str">
        <f aca="false">CONCATENATE(CO314,CU314,DA314,DG314,DM314)</f>
        <v>    </v>
      </c>
      <c r="DT314" s="10" t="e">
        <f aca="false" t="array" ref="DT314">_xlfn.IFS(DS314="EME    ","0", DS314=" HIP   ","1", DS314="  MIO  ","2", DS314="   AST ","3", DS314="    PRE","4", DS314="EME   PRE","5", DS314=" HIP  PRE","6", DS314=" HIP AST ","7", DS314="  MIO PRE","8", DS314="  MIOAST ","9", DS314="   ASTPRE","10",DS314=" HIP ASTPRE","11", DS314="  MIOASTPRE","12", DS314="     ","0")</f>
        <v>#N/A</v>
      </c>
      <c r="DV314" s="1" t="e">
        <f aca="false" t="array" ref="DV314">_xlfn.IFS(DU314="SI","2", DU314="NO","1")</f>
        <v>#N/A</v>
      </c>
      <c r="DX314" s="11" t="str">
        <f aca="false">IF(DW314=0,"1","2")</f>
        <v>1</v>
      </c>
      <c r="DY314" s="11" t="str">
        <f aca="false" t="array" ref="DY314">_xlfn.IFS(DW314=0,"0", DW314=0.25, "1", DW314=0.5,"2", DW314=0.75,"3", DW314=1,"4",DW314=1.25,"5", DW314=1.5,"6", DW314=1.75,"7", DW314=2,"8")</f>
        <v>0</v>
      </c>
      <c r="EA314" s="11" t="str">
        <f aca="false">IF(DZ314=0,"1","2")</f>
        <v>1</v>
      </c>
      <c r="EB314" s="11" t="str">
        <f aca="false" t="array" ref="EB314">_xlfn.IFS(DZ314=0,"0", DZ314=0.25, "1", DZ314=0.5,"2", DZ314=0.75,"3", DZ314=1,"4",DZ314=1.25,"5", DZ314=1.5,"6", DZ314=1.75,"7", DZ314=2,"8")</f>
        <v>0</v>
      </c>
      <c r="ED314" s="10" t="str">
        <f aca="false">IF(EC314=0,"1","2")</f>
        <v>1</v>
      </c>
      <c r="EE314" s="11" t="str">
        <f aca="false" t="array" ref="EE314">_xlfn.IFS(EC314=0,"0", EC314=-0.25, "1", EC314=-0.5,"2", EC314=-0.75,"3", EC314=-1,"4",EC314=-1.25,"5", EC314=-1.5,"6", EC314=-1.75,"7", EC314=-2,"8", EC314=-2.25,"9",EC314=-2.5,"10", EC314=-2.75,"11", EC314=-3,"12", EC314=-3.25,"13", EC314=-3.5,"14", EC314=-3.75,"15",EC314=-4,"16")</f>
        <v>0</v>
      </c>
      <c r="EG314" s="10" t="str">
        <f aca="false">IF(EF314=0,"1","2")</f>
        <v>1</v>
      </c>
      <c r="EH314" s="11" t="str">
        <f aca="false" t="array" ref="EH314">_xlfn.IFS(EF314=0,"0", EF314=-0.25, "1", EF314=-0.5,"2", EF314=-0.75,"3", EF314=-1,"4",EF314=-1.25,"5", EF314=-1.5,"6", EF314=-1.75,"7", EF314=-2,"8", EF314=-2.25,"9",EF314=-2.5,"10", EF314=-2.75,"11", EF314=-3,"12", EF314=-3.25,"13", EF314=-3.5,"14", EF314=-3.75,"15",EF314=-4,"16")</f>
        <v>0</v>
      </c>
      <c r="EJ314" s="11" t="str">
        <f aca="false">IF(EI314=0,"1","2")</f>
        <v>1</v>
      </c>
      <c r="EK314" s="11" t="str">
        <f aca="false" t="array" ref="EK314">_xlfn.IFS(EI314=0,"0", EI314=-0.25, "1", EI314=-0.5,"2", EI314=-0.75,"3", EI314=-1,"4",EI314=-1.25,"5", EI314=-1.5,"6", EI314=-1.75,"7", EI314=-2,"8", EI314=-2.25,"9", EI314=-2.25,"9",EI314=-2.5,"10", EI314=-2.75,"11", EI314=-3,"12", EI314=-3.25,"13", EI314=-3.5,"14", EI314=-3.75,"15",EI314=-4,"16", EI314=0.25, "17", EI314=0.5, "18")</f>
        <v>0</v>
      </c>
      <c r="EM314" s="11" t="str">
        <f aca="false">IF(EL314=0,"1","2")</f>
        <v>1</v>
      </c>
      <c r="EN314" s="11" t="str">
        <f aca="false" t="array" ref="EN314">_xlfn.IFS(EL314=0.25,"17",EL314=0.5,"18", EL314=0,"0", EL314=-0.25, "1", EL314=-0.5,"2", EL314=-0.75,"3", EL314=-1,"4",EL314=-1.25,"5", EL314=-1.5,"6", EL314=-1.75,"7", EL314=-2,"8",EL314= -2.25,"9",EL314=-2.5,"10",EL314= -2.75,"11",EL314= -3,"12",EL314= -3.25,"13",EL314= -3.5,"14",EL314= -3.75,"15",EL314=-4,"16")</f>
        <v>0</v>
      </c>
      <c r="EP314" s="11" t="str">
        <f aca="false">IF(EO314=0,"1","2")</f>
        <v>1</v>
      </c>
      <c r="EQ314" s="11" t="str">
        <f aca="false" t="array" ref="EQ314">_xlfn.IFS(EO314=0,"0", EO314=0.25, "1", EO314=0.5,"2", EO314=0.75,"3", EO314=1,"4",EO314=1.25,"5", EO314=1.5,"6", EO314=1.75,"7", EO314=2,"8", EO314=2.25,"9", EO314=2.25,"9",EO314=2.5,"10", EO314=2.75,"11", EO314=3,"12", EO314=3.25,"13", EO314=3.5,"14", EO314=3.75,"15",EO314=4,"16", EO314=-0.25, "17", bq=-0.5, "18")</f>
        <v>0</v>
      </c>
      <c r="ES314" s="11" t="str">
        <f aca="false">IF(ER314=0,"1","2")</f>
        <v>1</v>
      </c>
      <c r="ET314" s="11" t="str">
        <f aca="false" t="array" ref="ET314">_xlfn.IFS(ER314=0,"0", ER314=0.25, "1", ER314=0.5,"2", ER314=0.75,"3", ER314=1,"4",ER314=1.25,"5", ER314=1.5,"6", ER314=1.75,"7", ER314=2,"8", ER314=2.25,"9", ER314=2.25,"9",ER314=2.5,"10", ER314=2.75,"11", ER314=3,"12", ER314=3.25,"13", ER314=3.5,"14", ER314=3.75,"15",ER314=4,"16", ER314=-0.25, "17", bq=-0.5, "18")</f>
        <v>0</v>
      </c>
      <c r="EV314" s="14" t="e">
        <f aca="false">VLOOKUP(EU314,LEYENDA!$G$2:$H$8,2,TRUE())</f>
        <v>#N/A</v>
      </c>
      <c r="EW314" s="14" t="e">
        <f aca="false" t="array" ref="EW314">_xlfn.IFS(EV314="0-5","1", EV314="6-12","2", EV314="13-18","3", EV314="19-24","4", EV314="25-36","5", EV314="37-48","6", EV314="49-60","7")</f>
        <v>#N/A</v>
      </c>
    </row>
    <row r="315" customFormat="false" ht="13.5" hidden="false" customHeight="false" outlineLevel="0" collapsed="false">
      <c r="A315" s="1" t="n">
        <v>77</v>
      </c>
      <c r="B315" s="32" t="n">
        <v>2</v>
      </c>
      <c r="C315" s="33" t="n">
        <v>41975</v>
      </c>
      <c r="D315" s="6"/>
      <c r="E315" s="5" t="str">
        <f aca="false">VLOOKUP(A315,'286'!$A$3:$J$6279,10,FALSE())</f>
        <v>ZURITA NÚÑEZ, ESTHER</v>
      </c>
      <c r="F315" s="4" t="str">
        <f aca="false">VLOOKUP(A315,'286'!$A$3:$I$1768,3,FALSE())</f>
        <v>ZUNUES</v>
      </c>
      <c r="G315" s="6" t="n">
        <f aca="false">VLOOKUP(A315,'286'!$A$3:$I$1768,4,FALSE())</f>
        <v>33646</v>
      </c>
      <c r="H315" s="7" t="n">
        <f aca="false">YEAR(C315)-YEAR(G315)</f>
        <v>22</v>
      </c>
      <c r="I315" s="1" t="str">
        <f aca="false">VLOOKUP(H315,LEYENDA!$C$2:$D$6,2,TRUE())</f>
        <v>13-24</v>
      </c>
      <c r="J315" s="5" t="str">
        <f aca="false">VLOOKUP(A315,'286'!$A$3:$I$1768,7,FALSE())</f>
        <v>M</v>
      </c>
      <c r="K315" s="8" t="n">
        <f aca="false">VLOOKUP(A315,'286'!$A$3:$I$1768,2,FALSE())</f>
        <v>0</v>
      </c>
      <c r="L315" s="4" t="str">
        <f aca="false">VLOOKUP(A315,'286'!$A$3:$I$1768,8,FALSE())</f>
        <v>D</v>
      </c>
      <c r="M315" s="4" t="str">
        <f aca="false">VLOOKUP(A315,'286'!$A$3:$I$1768,9,FALSE())</f>
        <v>D</v>
      </c>
      <c r="N315" s="8" t="str">
        <f aca="false">IF(R315=O315, "MISMA","CONTRARIA")</f>
        <v>MISMA</v>
      </c>
      <c r="O315" s="8" t="str">
        <f aca="false" t="array" ref="O315">_xlfn.IFS(L315="D","1", L315="I","2")</f>
        <v>1</v>
      </c>
      <c r="P315" s="8" t="e">
        <f aca="false" t="array" ref="P315">_xlfn.IFS(K315="OD","1", K315="OI","2")</f>
        <v>#N/A</v>
      </c>
      <c r="Q315" s="1" t="str">
        <f aca="false" t="array" ref="Q315">_xlfn.IFS(J315="M","1", J315="H","2")</f>
        <v>1</v>
      </c>
      <c r="R315" s="8" t="str">
        <f aca="false" t="array" ref="R315">_xlfn.IFS(M315="D","1", M315="I","2")</f>
        <v>1</v>
      </c>
      <c r="S315" s="1" t="str">
        <f aca="false" t="array" ref="S315">_xlfn.IFS(N315="CONTRARIA", "1",N315= "MISMA","2")</f>
        <v>2</v>
      </c>
      <c r="T315" s="1" t="str">
        <f aca="false" t="array" ref="T315">_xlfn.IFS(I315="0-12","1", I315="13-24","2", I315="25-40","3", I315="41-60","4", I315="61-100","5")</f>
        <v>2</v>
      </c>
      <c r="U315" s="9" t="n">
        <v>-0.5</v>
      </c>
      <c r="V315" s="1" t="str">
        <f aca="false">IF(U315="","",IF(AND(U315&gt;=-9,U315&lt;=-6.5),"-9 a -6,5",IF(AND(U315&gt;=-6,U315&lt;=-3.5),"-6 a -3,5",IF(AND(U315&gt;=-3,U315&lt;=-1),"-3 a -1",IF(U315=-0.5,"-0,5",IF(AND(U315&gt;=0,U315&lt;=2.5),"0 a 2,5",IF(AND(U315&gt;=3,U315&lt;=5.5),"3 a 5,5",IF(AND(U315&gt;=6,U315&lt;=8.5),"6 a 8,5",IF(AND(U315&gt;=9,U315&lt;=20),"9 a 20","Fuera de rango")))))))))</f>
        <v>-0,5</v>
      </c>
      <c r="W315" s="11" t="str">
        <f aca="false">IF(V315="","",IF(V315="-9 a -6,5",2,IF(V315="-6 a -3,5",3,IF(V315="-3 a -1",4,IF(V315="-0,5","NORMA",IF(V315="0 a 2,5",5,IF(V315="3 a 5,5",6,IF(V315="6 a 8,5",7,IF(V315="9 a 20",8,"Fuera de rango")))))))))</f>
        <v>NORMA</v>
      </c>
      <c r="X315" s="9" t="n">
        <v>0</v>
      </c>
      <c r="Y315" s="11" t="str">
        <f aca="false">IF(X315="","",IF(AND(X315&gt;=0,X315&lt;=4),"0 a 4",IF(AND(X315&gt;=4.5,X315&lt;=8.5),"4,5 a 8,5",IF(X315=9,"9",IF(AND(X315&gt;=9.5,X315&lt;=13),"9,5 a 13",IF(AND(X315&gt;=13.5,X315&lt;=20),"13,5 a 20",IF(AND(X315&gt;=20.5,X315&lt;=35),"20,5 a 35","Fuera de rango")))))))</f>
        <v>0 a 4</v>
      </c>
      <c r="Z315" s="11" t="n">
        <f aca="false">IF(Y315="","",IF(Y315="0 a 4",1,IF(Y315="4,5 a 8,5",2,IF(Y315="9","NORMA",IF(Y315="9,5 a 13",3,IF(Y315="13,5 a 20",4,IF(Y315="20,5 a 35",5,"Fuera de rango")))))))</f>
        <v>1</v>
      </c>
      <c r="AA315" s="9" t="n">
        <v>26</v>
      </c>
      <c r="AB315" s="10" t="str">
        <f aca="false">IF(AA315="","",IF(AND(AA315&gt;=0,AA315&lt;=9),"0 a 9",IF(AND(AA315&gt;=9.5,AA315&lt;=18.5),"9,5 a 18,5",IF(AA315=19,"19",IF(AND(AA315&gt;=19.5,AA315&lt;=28),"19,5 a 28",IF(AND(AA315&gt;=28.5,AA315&lt;=40),"28,5 a 40","Fuera de rango"))))))</f>
        <v>19,5 a 28</v>
      </c>
      <c r="AC315" s="11" t="n">
        <f aca="false" t="array" ref="AC315">_xlfn.IFS(AB315="","",AB315="0 a 9",1,AB315="9,5 a 18,5",2,AB315="19","NORMA",AB315="19,5 a 28",3,AB315="28,5 a 40",4,TRUE(),"Fuera de rango")</f>
        <v>3</v>
      </c>
      <c r="AD315" s="9" t="n">
        <v>16</v>
      </c>
      <c r="AE315" s="10" t="str">
        <f aca="false">IF(AD315="","",IF(AND(AD315&gt;=-10,AD315&lt;=0),"De -10 a 0",IF(AND(AD315&gt;=0.5,AD315&lt;=9.5),"0,5 a 9,5",IF(AD315=10,"10",IF(AND(AD315&gt;=10.5,AD315&lt;=20),"10,5 a 20",IF(AND(AD315&gt;=20.5,AD315&lt;=40),"20,5 a 40","Fuera de rango"))))))</f>
        <v>10,5 a 20</v>
      </c>
      <c r="AF315" s="12" t="n">
        <f aca="false">IF(AD315="","",IF(AND(AD315&gt;=-10,AD315&lt;=0),1,IF(AND(AD315&gt;=0.5,AD315&lt;=9.5),2,IF(AD315=10,"NORMA",IF(AND(AD315&gt;=10.5,AD315&lt;=20),3,IF(AND(AD315&gt;=20.5,AD315&lt;=40),4,""))))))</f>
        <v>3</v>
      </c>
      <c r="AG315" s="9" t="n">
        <v>9</v>
      </c>
      <c r="AH315" s="10" t="str">
        <f aca="false">IF(AG315="","",IF(AND(AG315&gt;=0,AG315&lt;=4),"0 a 4",IF(AND(AG315&gt;=4.5,AG315&lt;=8.5),"4,5 a 8,5",IF(AG315=9,"9",IF(AND(AG315&gt;=9.5,AG315&lt;=13),"9,5 a 13",IF(AND(AG315&gt;=13.5,AG315&lt;=25),"13,5 a 25","Fuera de rango"))))))</f>
        <v>9</v>
      </c>
      <c r="AI315" s="10" t="str">
        <f aca="false">IF(AH315="","",IF(AH315="0 a 4",1,IF(AH315="4,5 a 8,5",2,IF(AH315="9","NORMA",IF(AH315="9,5 a 13",3,IF(AH315="13,5 a 25",4,""))))))</f>
        <v>NORMA</v>
      </c>
      <c r="AJ315" s="9" t="n">
        <v>2</v>
      </c>
      <c r="AK315" s="10" t="str">
        <f aca="false">IF(AJ315="","",IF(AND(AJ315&gt;=-15,AJ315&lt;=-10.5),"-15 a -10,5",IF(AND(AJ315&gt;=-10,AJ315&lt;=-4),"-10 a -4",IF(AND(AJ315&gt;=-4.5,AJ315&lt;=0),"-4,5 a 0",IF(AND(AJ315&gt;=0.5,AJ315&lt;=4.5),"0,5 a 4,5",IF(AJ315=5,"5",IF(AND(AJ315&gt;=5.5,AJ315&lt;=10),"5,5 a 10",IF(AND(AJ315&gt;=10.5,AJ315&lt;=20),"10,5 a 20","Fuera de rango"))))))))</f>
        <v>0,5 a 4,5</v>
      </c>
      <c r="AL315" s="11" t="n">
        <f aca="false">IF(AK315="","",IF(AK315="-15 a -10,5",1,IF(AK315="-10 a -4",2,IF(AK315="-4,5 a 0",3,IF(AK315="0,5 a 4,5",4,IF(AK315="5","NORMA",IF(AK315="5,5 a 10",5,IF(AK315="10,5 a 20",6,"Error"))))))))</f>
        <v>4</v>
      </c>
      <c r="AM315" s="9" t="n">
        <v>-1</v>
      </c>
      <c r="AN315" s="10" t="str">
        <f aca="false">IF(AM315="","",IF(AND(AM315&gt;=-7.5,AM315&lt;=-5.5),"-7,5 a -5,5",IF(AND(AM315&gt;=-5,AM315&lt;=-3),"-5 a -3",IF(AND(AM315&gt;=-2.5,AM315&lt;=-0.5),"-2,5 a -0,5",IF(AM315=0,"0,00",IF(AND(AM315&gt;=0.5,AM315&lt;=2.5),"0,5 a 2,5",IF(AND(AM315&gt;=3,AM315&lt;=5),"3 a 5",IF(AND(AM315&gt;=5.5,AM315&lt;=7.5),"5,5 a 7,5",IF(AND(AM315&gt;=8,AM315&lt;=10),"8 a 10","Fuera de rango")))))))))</f>
        <v>-2,5 a -0,5</v>
      </c>
      <c r="AO315" s="11" t="n">
        <f aca="false">IF(AN315="","",IF(AN315="-7,5 a -5,5",1,IF(AN315="-5 a -3",2,IF(AN315="-2,5 a -0,5",3,IF(AN315="0,00","NORMA",IF(AN315="0,5 a 2,5",4,IF(AN315="3 a 5",5,IF(AN315="5,5 a 7,5",6,IF(AN315="8 a 10",7,"Error")))))))))</f>
        <v>3</v>
      </c>
      <c r="AP315" s="9" t="n">
        <v>5</v>
      </c>
      <c r="AQ315" s="10" t="str">
        <f aca="false">IF(AP315="","",IF(AND(AP315&gt;=-20,AP315&lt;=-9.5),"-20 a -9,5",IF(AND(AP315&gt;=-9,AP315&lt;=-6.5),"-9 a -6,5",IF(AP315=-6,"-6",IF(AND(AP315&gt;=-5.5,AP315&lt;=-3),"-5,5 a -3",IF(AND(AP315&gt;=-2.5,AP315&lt;=0),"-2,5 a 0",IF(AND(AP315&gt;=0.5,AP315&lt;=3),"0,5 a 3",IF(AND(AP315&gt;=3.5,AP315&lt;=6),"3,5 a 6",IF(AND(AP315&gt;=6.5,AP315&lt;=9),"6,5 a 9",IF(AND(AP315&gt;=9.5,AP315&lt;=20),"9,5 a 20","Fuera de rango"))))))))))</f>
        <v>3,5 a 6</v>
      </c>
      <c r="AR315" s="11" t="n">
        <f aca="false">IF(AQ315="","",IF(AQ315="-20 a -9,5",1,IF(AQ315="-9 a -6,5",2,IF(AQ315="-6","NORMA",IF(AQ315="-5,5 a -3",3,IF(AQ315="-2,5 a 0",4,IF(AQ315="0,5 a 3",5,IF(AQ315="3,5 a 6",6,IF(AQ315="6,5 a 9",7,IF(AQ315="9,5 a 20",8,""))))))))))</f>
        <v>6</v>
      </c>
      <c r="AS315" s="9" t="n">
        <v>6</v>
      </c>
      <c r="AT315" s="10" t="str">
        <f aca="false">IF(AS315="","",IF(AND(AS315&gt;=-16,AS315&lt;=-14),"-16 a -14",IF(AND(AS315&gt;=-13.5,AS315&lt;=-11.5),"-13,5 a -11,5",IF(AND(AS315&gt;=-11,AS315&lt;=-9),"-11 a -9",IF(AND(AS315&gt;=-8.5,AS315&lt;=-6.5),"-8,5 a -6,5",IF(AND(AS315&gt;=-6,AS315&lt;=-4),"-6 a -4",IF(AND(AS315&gt;=-3.5,AS315&lt;=-1.5),"-3,5 a -1,5",IF(AND(AS315&gt;=-1,AS315&lt;=1),"-1 a 1",IF(AND(AS315&gt;=1.5,AS315&lt;=3.5),"1,5 a 3,5",IF(AND(AS315&gt;=4,AS315&lt;=6),"4 a 6",IF(AND(AS315&gt;=6.5,AS315&lt;=8.5),"6,5 a 8,5",IF(AND(AS315&gt;=9,AS315&lt;=11),"9 a 11",IF(AND(AS315&gt;=11.5,AS315&lt;=13.5),"11,5 a 13,5",IF(AND(AS315&gt;=14,AS315&lt;=16),"14 a 16",IF(AND(AS315&gt;=16.5,AS315&lt;=18.5),"16,5 a 18,5",IF(AND(AS315&gt;=19,AS315&lt;=21),"19 a 21","Fuera de rango"))))))))))))))))</f>
        <v>4 a 6</v>
      </c>
      <c r="AU315" s="11" t="str">
        <f aca="false" t="array" ref="AU315">IF(AT315="","",_xlfn.IFS(AT315="-16 a -14",1,AT315="-13,5 a -11,5",2,AT315="-11 a -9",3,AT315="-8,5 a -6,5",4,AT315="-6 a -4",5,AT315="-3,5 a -1,5",6,AT315="-1 a 1",7,AT315="1,5 a 3,5",8,AT315="4 a 6","NORMA",AT315="6,5 a 8,5",9,AT315="9 a 11",10,AT315="11,5 a 13,5",11,AT315="14 a 16",12,AT315="16,5 a 18,5",13,AT315="19 a 21",14,TRUE(),""))</f>
        <v>NORMA</v>
      </c>
      <c r="AV315" s="9" t="n">
        <v>1.5</v>
      </c>
      <c r="AW315" s="10" t="str">
        <f aca="false">IF(AV315="","",IF(AND(AV315&gt;=-1,AV315&lt;=-0.5),"-1 a -0,5",IF(AND(AV315&gt;-0.5,AV315&lt;=0),"De -0,5 a 0",IF(AND(AV315&gt;=0.25,AV315&lt;=0.75),"0,25 a 0,75",IF(AND(AV315&gt;=1,AV315&lt;=1.5),"1 a 1,5",IF(AND(AV315&gt;=1.75,AV315&lt;=2.25),"1,75 a 2,25",IF(AND(AV315&gt;=2.5,AV315&lt;=3),"2,5 a 3",IF(AND(AV315&gt;=3.25,AV315&lt;=3.75),"3,25 a 3,75","Fuera de rango"))))))))</f>
        <v>1 a 1,5</v>
      </c>
      <c r="AX315" s="10" t="n">
        <f aca="false">IF(AW315="","",IF(OR(AW315="-1 a -0,5",AW315="-1 a -0.5"),1,IF(OR(AW315="De -0,5 a 0",AW315="-0,5 a 0",AW315="De -0.5 a 0"),2,IF(OR(AW315="0,25 a 0,75",AW315="0.25 a 0.75"),"NORMA",IF(OR(AW315="1 a 1,5",AW315="1 a 1.5"),3,IF(OR(AW315="1,75 a 2,25",AW315="1.75 a 2.25"),4,IF(OR(AW315="2,5 a 3",AW315="2.5 a 3"),5,IF(OR(AW315="3,25 a 3,75",AW315="3.25 a 3.75"),6,""))))))))</f>
        <v>3</v>
      </c>
      <c r="AY315" s="9" t="n">
        <v>-4</v>
      </c>
      <c r="AZ315" s="10" t="str">
        <f aca="false">IF(AY315="","",IF(AND(AY315&gt;=-20,AY315&lt;=-9.5),"-20 a -9,5",IF(AND(AY315&gt;=-9,AY315&lt;=-6.5),"-9 a -6,5",IF(AY315=-6,"-6",IF(AND(AY315&gt;=-5.5,AY315&lt;=-3),"-5,5 a -3",IF(AND(AY315&gt;=-2.5,AY315&lt;=0),"-2,5 a 0",IF(AND(AY315&gt;=0.5,AY315&lt;=3),"0,5 a 3",IF(AND(AY315&gt;=3.5,AY315&lt;=6),"3,5 a 6","Fuera de rango"))))))))</f>
        <v>-5,5 a -3</v>
      </c>
      <c r="BA315" s="11" t="n">
        <f aca="false">IF(AZ315="","",IF(AZ315="-20 a -9,5",1,IF(AZ315="-9 a -6,5",2,IF(AZ315="-6","NORMA",IF(AZ315="-5,5 a -3",3,IF(AZ315="-2,5 a 0",4,IF(AZ315="0,5 a 3",5,IF(AZ315="3,5 a 6",6,""))))))))</f>
        <v>3</v>
      </c>
      <c r="BB315" s="9" t="n">
        <v>0</v>
      </c>
      <c r="BC315" s="10" t="str">
        <f aca="false" t="array" ref="BC315">IF(BB315="","",_xlfn.IFS(AND(BB315&gt;=0,BB315&lt;=2),"0 a 2",AND(BB315&gt;=2.5,BB315&lt;=4.5),"2,5 a 4,5",AND(BB315&gt;=5,BB315&lt;=7),"5 a 7",AND(BB315&gt;=7.5,BB315&lt;=9.5),"7,5 a 9,5",AND(BB315&gt;=10,BB315&lt;=12),"10 a 12",AND(BB315&gt;=12.5,BB315&lt;=14.5),"12,5 a 14,5",BB315=15,"15",AND(BB315&gt;=15.5,BB315&lt;=17.5),"15,5 a 17,5",AND(BB315&gt;=18,BB315&lt;=20),"18 a 20",AND(BB315&gt;=20.5,BB315&lt;=22.5),"20,5 a 22,5",AND(BB315&gt;=23,BB315&lt;=25),"23 a 25",TRUE(),"Fuera de rango"))</f>
        <v>0 a 2</v>
      </c>
      <c r="BD315" s="11" t="n">
        <f aca="false" t="array" ref="BD315">IF(BC315="","",_xlfn.IFS(BC315="0 a 2",1,BC315="2,5 a 4,5",2,BC315="5 a 7",3,BC315="7,5 a 9,5",4,BC315="10 a 12",5,BC315="12,5 a 14,5",6,BC315="15","NORMA",BC315="15,5 a 17,5",7,BC315="18 a 20",8,BC315="20,5 a 22,5",9,BC315="23 a 25",10,TRUE(),"Fuera de rango"))</f>
        <v>1</v>
      </c>
      <c r="BE315" s="9" t="n">
        <v>30</v>
      </c>
      <c r="BF315" s="10" t="str">
        <f aca="false">IF(BE315="","",IF(AND(BE315&gt;=-20,BE315&lt;=-10),"-20 a -10",IF(AND(BE315&gt;=-9.5,BE315&lt;=0.5),"-9,5 a 0,5",IF(AND(BE315&gt;=1,BE315&lt;=11),"1 a 11",IF(AND(BE315&gt;=11.5,BE315&lt;=20.5),"11,5 a 20,5",IF(BE315=21,"21",IF(AND(BE315&gt;=21.5,BE315&lt;=31.5),"21,5 a 31,5",IF(AND(BE315&gt;=32,BE315&lt;=42),"32 a 42","Fuera de rango"))))))))</f>
        <v>21,5 a 31,5</v>
      </c>
      <c r="BG315" s="11" t="n">
        <f aca="false">IF(BF315="","",IF(BF315="-20 a -10",1,IF(BF315="-9,5 a 0,5",2,IF(BF315="1 a 11",3,IF(BF315="11,5 a 20,5",4,IF(BF315="21","NORMA",IF(BF315="21,5 a 31,5",5,IF(BF315="32 a 42",6,""))))))))</f>
        <v>5</v>
      </c>
      <c r="BH315" s="9" t="n">
        <v>18</v>
      </c>
      <c r="BI315" s="10" t="str">
        <f aca="false">IF(BH315="","",IF(AND(BH315&gt;=-20,BH315&lt;=-15),"-20 a -15",IF(AND(BH315&gt;=-14.5,BH315&lt;=-9.5),"-14,5 a -9,5",IF(AND(BH315&gt;=-9,BH315&lt;=-4),"-9 a -4",IF(AND(BH315&gt;=-3.5,BH315&lt;=2.5),"-3,5 a 2,5",IF(AND(BH315&gt;=3,BH315&lt;=8),"3 a 8",IF(AND(BH315&gt;=8.5,BH315&lt;=14.5),"8,5 a 14,5",IF(BH315=15,"15",IF(AND(BH315&gt;=15.5,BH315&lt;=20.5),"15,5 a 20,5",IF(AND(BH315&gt;=21,BH315&lt;=26),"21 a 26","Fuera de rango"))))))))))</f>
        <v>15,5 a 20,5</v>
      </c>
      <c r="BJ315" s="11" t="n">
        <f aca="false">IF(BI315="","",IF(BI315="-20 a -15",1,IF(BI315="-14,5 a -9,5",2,IF(BI315="-9 a -4",3,IF(BI315="-3,5 a 2,5",4,IF(BI315="3 a 8",5,IF(BI315="8,5 a 14,5",6,IF(BI315="15","NORMA",IF(BI315="15,5 a 20,5",7,IF(BI315="21 a 26",8,IF(BI315="26,5 a 31,5",9,"")))))))))))</f>
        <v>7</v>
      </c>
      <c r="BK315" s="9" t="n">
        <v>0</v>
      </c>
      <c r="BL315" s="10" t="str">
        <f aca="false">IF(BK315="","",IF(AND(BK315&gt;=0,BK315&lt;=2),"0 - 2",IF(AND(BK315&gt;=2.5,BK315&lt;=4.5),"2,5 - 4,5",IF(AND(BK315&gt;=5,BK315&lt;=7),"5 - 7",IF(AND(BK315&gt;=7.5,BK315&lt;=9.5),"7,5 - 9,5",IF(AND(BK315&gt;=10,BK315&lt;=12),"10 - 12",IF(AND(BK315&gt;=12.5,BK315&lt;=13.5),"12,5 - 13,5",IF(BK315=14,"14",IF(AND(BK315&gt;=14.5,BK315&lt;=16.5),"14,5 - 16,5",IF(AND(BK315&gt;=17,BK315&lt;=19),"17 - 19",IF(AND(BK315&gt;=19.5,BK315&lt;=21.5),"19,5 - 21,5",IF(AND(BK315&gt;=22,BK315&lt;=24),"22 - 24",IF(AND(BK315&gt;=24.5,BK315&lt;=26.5),"24,5 - 26,5",IF(AND(BK315&gt;=27,BK315&lt;=29),"27 - 29",IF(AND(BK315&gt;=29.5,BK315&lt;=30),"29,5 - 30","Fuera de rango")))))))))))))))</f>
        <v>0 - 2</v>
      </c>
      <c r="BM315" s="11" t="n">
        <f aca="false">IF(BL315="","",IF(BL315="0 - 2",1,IF(BL315="2,5 - 4,5",2,IF(BL315="5 - 7",3,IF(BL315="7,5 - 9,5",4,IF(BL315="10 - 12",5,IF(BL315="12,5 - 13,5",6,IF(BL315="14","NORMA",IF(BL315="14,5 - 16,5",7,IF(BL315="17 - 19",8,IF(BL315="19,5 - 21,5",9,IF(BL315="22 - 24",10,IF(BL315="24,5 - 26,5",11,IF(BL315="27 - 29",12,IF(BL315="29,5 - 30",13,"")))))))))))))))</f>
        <v>1</v>
      </c>
      <c r="BN315" s="9" t="n">
        <v>16</v>
      </c>
      <c r="BO315" s="11" t="str">
        <f aca="false">IF(BN315="","",IF(AND(BN315&gt;=-20,BN315&lt;=-10),"-20 a -10",IF(AND(BN315&gt;=-9.5,BN315&lt;=0.5),"-9,5 a 0,5",IF(AND(BN315&gt;=1,BN315&lt;=11),"1 a 11",IF(AND(BN315&gt;=11.5,BN315&lt;=21.5),"11,5 a 21,5",IF(BN315=22,"22",IF(AND(BN315&gt;=22.5,BN315&lt;=32.5),"22,5 a 32,5",IF(AND(BN315&gt;=33,BN315&lt;=43),"33 a 43","Fuera de rango"))))))))</f>
        <v>11,5 a 21,5</v>
      </c>
      <c r="BP315" s="11" t="n">
        <f aca="false">IF(BO315="","",IF(BO315="-20 a -10",1,IF(BO315="-9,5 a 0,5",2,IF(BO315="1 a 11",3,IF(BO315="11,5 a 21,5",4,IF(BO315="22","NORMA",IF(BO315="22,5 a 32,5",5,IF(BO315="33 a 43",6,""))))))))</f>
        <v>4</v>
      </c>
      <c r="BQ315" s="9" t="n">
        <v>5</v>
      </c>
      <c r="BR315" s="10" t="str">
        <f aca="false">IF(BQ315="","",IF(AND(BQ315&gt;=-20,BQ315&lt;=-15),"-20 a -15",IF(AND(BQ315&gt;=-14.5,BQ315&lt;=-9.5),"-14,5 a -9,5",IF(AND(BQ315&gt;=-9,BQ315&lt;=-4),"-9 a -4",IF(AND(BQ315&gt;=-3.5,BQ315&lt;=2.5),"-3,5 a 2,5",IF(AND(BQ315&gt;=3,BQ315&lt;=8),"3 a 8",IF(AND(BQ315&gt;=8.5,BQ315&lt;=13.5),"8,5 a 13,5",IF(AND(BQ315&gt;=14,BQ315&lt;=17.5),"14 a 17,5",IF(BQ315=18,"18",IF(AND(BQ315&gt;=18.5,BQ315&lt;=23.5),"18,5 a 23,5",IF(AND(BQ315&gt;=24,BQ315&lt;=29),"24 a 29",IF(AND(BQ315&gt;=29.5,BQ315&lt;=34.5),"29,5 a 34,5",IF(AND(BQ315&gt;=35,BQ315&lt;=40),"35 a 40","Fuera de rango")))))))))))))</f>
        <v>3 a 8</v>
      </c>
      <c r="BS315" s="11" t="n">
        <f aca="false">IF(BR315="","",IF(BR315="-20 a -15",1,IF(BR315="-14,5 a -9,5",2,IF(BR315="-9 a -4",3,IF(BR315="-3,5 a 2,5",4,IF(BR315="3 a 8",5,IF(BR315="8,5 a 13,5",6,IF(BR315="14 a 17,5",7,IF(BR315="18","NORMA",IF(BR315="18,5 a 23,5",8,IF(BR315="24 a 29",9,IF(BR315="29,5 a 34,5",10,IF(BR315="35 a 40",11,"")))))))))))))</f>
        <v>5</v>
      </c>
      <c r="BT315" s="9" t="n">
        <v>2</v>
      </c>
      <c r="BU315" s="10" t="str">
        <f aca="false">IF(BT315="","",IF(AND(BT315&gt;=-20,BT315&lt;=-18),"-20 a -18",IF(AND(BT315&gt;=-17.5,BT315&lt;=-15.5),"-17,5 a -15,5",IF(AND(BT315&gt;=-15,BT315&lt;=-13),"-15 a -13",IF(AND(BT315&gt;=-12.5,BT315&lt;=-10.5),"-12,5 a -10,5",IF(AND(BT315&gt;=-10,BT315&lt;=-8),"-10 a -8",IF(AND(BT315&gt;=-7.5,BT315&lt;=-5.5),"-7,5 a -5,5",IF(AND(BT315&gt;=-5,BT315&lt;=-3),"-5 a -3",IF(AND(BT315&gt;=-2.5,BT315&lt;=-0.5),"-2,5 a -0,5",IF(BT315=0,"0",IF(AND(BT315&gt;=0.5,BT315&lt;=2.5),"0,5 a 2,5",IF(AND(BT315&gt;=3,BT315&lt;=5),"3 a 5",IF(AND(BT315&gt;=5.5,BT315&lt;=7.5),"5,5 a 7,5",IF(AND(BT315&gt;=8,BT315&lt;=10),"8 a 10",IF(AND(BT315&gt;=10.5,BT315&lt;=12.5),"10,5 a 12,5",IF(AND(BT315&gt;=13,BT315&lt;=15),"13 a 15",IF(AND(BT315&gt;=15.5,BT315&lt;=17.5),"15,5 a 17,5",IF(AND(BT315&gt;=18,BT315&lt;=20),"18 a 20","Fuera de rango"))))))))))))))))))</f>
        <v>0,5 a 2,5</v>
      </c>
      <c r="BV315" s="11" t="n">
        <f aca="false">IF(BT315="","",IF(BT315=0,"NORMA",IF(AND(BT315&gt;=-20,BT315&lt;=-18),2,IF(AND(BT315&gt;=-17.5,BT315&lt;=-15.5),2,IF(AND(BT315&gt;=-15,BT315&lt;=-13),3,IF(AND(BT315&gt;=-12.5,BT315&lt;=-10.5),4,IF(AND(BT315&gt;=-10,BT315&lt;=-8),5,IF(AND(BT315&gt;=-7.5,BT315&lt;=-5.5),6,IF(AND(BT315&gt;=-5,BT315&lt;=-3),7,IF(AND(BT315&gt;=-2.5,BT315&lt;=-0.5),8,IF(AND(BT315&gt;=0.5,BT315&lt;=2.5),9,IF(AND(BT315&gt;=3,BT315&lt;=5),10,IF(AND(BT315&gt;=5.5,BT315&lt;=7.5),11,IF(AND(BT315&gt;=8,BT315&lt;=10),12,IF(AND(BT315&gt;=10.5,BT315&lt;=12.5),13,IF(AND(BT315&gt;=13,BT315&lt;=15),14,IF(AND(BT315&gt;=15.5,BT315&lt;=17.5),15,IF(AND(BT315&gt;=18,BT315&lt;=20),16,"Fuera de rango"))))))))))))))))))</f>
        <v>9</v>
      </c>
      <c r="BW315" s="9" t="n">
        <v>-7.25</v>
      </c>
      <c r="BX315" s="10" t="n">
        <f aca="false">18.5- (0.3*H315)</f>
        <v>11.9</v>
      </c>
      <c r="BY315" s="10" t="n">
        <f aca="false">(BW315)-(BX315)</f>
        <v>-19.15</v>
      </c>
      <c r="BZ315" s="10" t="str">
        <f aca="false">IF(BY315="","",IF(BY315&lt;-27.5,"De -30 a -28",IF(BY315&lt;-25,"De -27,5 a -25,5",IF(BY315&lt;-22.5,"De -25 a -23",IF(BY315&lt;-20,"De -22,5 a -20,5",IF(BY315&lt;-17.5,"De -20 a -18",IF(BY315&lt;-15,"De -17,5 a -15,5",IF(BY315&lt;-12.5,"De -15 a -13",IF(BY315&lt;-10,"De -12,5 a -10,5",IF(BY315&lt;-7.5,"De -10 a -8",IF(BY315&lt;-5,"De -7,5 a -5,5",IF(BY315&lt;-2.5,"De -5 a -3",IF(BY315&lt;0,"De -2,5 a -0,5",IF(BY315&lt;2.5,"De 0 a 2",IF(BY315&lt;5,"De 2,5 a 4,5",IF(BY315&lt;7.5,"De 5 a 7",IF(BY315&lt;10,"De 7,5 a 9,5",IF(BY315&lt;12.5,"De 10 a 12",IF(BY315&lt;15,"De 12,5 a 14,5",IF(BY315&lt;17.5,"De 15 a 17",IF(BY315&lt;20,"De 17,5 a 19,5",IF(BY315&lt;22.5,"De 20 a 22",IF(BY315&lt;25,"De 22,5 a 24,5",IF(BY315&lt;27.5,"De 25 a 27","De 27,5 a 30"))))))))))))))))))))))))</f>
        <v>De -20 a -18</v>
      </c>
      <c r="CA315" s="12" t="n">
        <f aca="false">IF(BY315="","",IF(BY315&lt;=-28,1,IF(BY315&lt;=-25.5,2,IF(BY315&lt;=-23,3,IF(BY315&lt;=-20.5,4,IF(BY315&lt;=-18,5,IF(BY315&lt;=-15.5,6,IF(BY315&lt;=-13,7,IF(BY315&lt;=-10.5,8,IF(BY315&lt;=-8,9,IF(BY315&lt;=-5.5,10,IF(BY315&lt;=-3,11,IF(BY315&lt;=-0.5,12,IF(BY315&lt;=2,13,IF(BY315&lt;=4.5,14,IF(BY315&lt;=7,15,IF(BY315&lt;=9.5,16,IF(BY315&lt;=12,17,IF(BY315&lt;=14.5,18,IF(BY315&lt;=17,19,IF(BY315&lt;=19.5,20,IF(BY315&lt;=22,21,IF(BY315&lt;=24.5,22,IF(BY315&lt;=27,23,IF(BY315&lt;=30,24,"Fuera de rango")))))))))))))))))))))))))</f>
        <v>5</v>
      </c>
      <c r="CB315" s="9" t="n">
        <v>-7.25</v>
      </c>
      <c r="CC315" s="10" t="n">
        <f aca="false">18.5- (0.3*H315)</f>
        <v>11.9</v>
      </c>
      <c r="CD315" s="10" t="n">
        <f aca="false">(CB315)-(CC315)</f>
        <v>-19.15</v>
      </c>
      <c r="CE315" s="10" t="str">
        <f aca="false">IF(CD315="","",IF(CD315&lt;-27.5,"De -30 a -28",IF(CD315&lt;-25,"De -27,5 a -25,5",IF(CD315&lt;-22.5,"De -25 a -23",IF(CD315&lt;-20,"De -22,5 a -20,5",IF(CD315&lt;-17.5,"De -20 a -18",IF(CD315&lt;-15,"De -17,5 a -15,5",IF(CD315&lt;-12.5,"De -15 a -13",IF(CD315&lt;-10,"De -12,5 a -10,5",IF(CD315&lt;-7.5,"De -10 a -8",IF(CD315&lt;-5,"De -7,5 a -5,5",IF(CD315&lt;-2.5,"De -5 a -3",IF(CD315&lt;0,"De -2,5 a -0,5",IF(CD315&lt;=2,"De 0 a 2",IF(CD315&lt;=4.5,"De 2,5 a 4,5",IF(CD315&lt;=7,"De 5 a 7",IF(CD315&lt;=9.5,"De 7,5 a 9,5",IF(CD315&lt;=12,"De 10 a 12",IF(CD315&lt;=14.5,"De 12,5 a 14,5",IF(CD315&lt;=17,"De 15 a 17",IF(CD315&lt;=19.5,"De 17,5 a 19,5",IF(CD315&lt;=22,"De 20 a 22",IF(CD315&lt;=24.5,"De 22,5 a 24,5",IF(CD315&lt;=27,"De 25 a 27","De 27,5 a 30"))))))))))))))))))))))))</f>
        <v>De -20 a -18</v>
      </c>
      <c r="CF315" s="12" t="n">
        <f aca="false">IF(CD315="","",IF(CD315&lt;-27.5,1,IF(CD315&lt;-25,2,IF(CD315&lt;-22.5,3,IF(CD315&lt;-20,4,IF(CD315&lt;-17.5,5,IF(CD315&lt;-15,6,IF(CD315&lt;-12.5,7,IF(CD315&lt;-10,8,IF(CD315&lt;-7.5,9,IF(CD315&lt;-5,10,IF(CD315&lt;-2.5,11,IF(CD315&lt;0,12,IF(CD315&lt;2.5,13,IF(CD315&lt;5,14,IF(CD315&lt;7.5,15,IF(CD315&lt;10,16,IF(CD315&lt;12.5,17,IF(CD315&lt;15,18,IF(CD315&lt;17.5,19,IF(CD315&lt;20,20,IF(CD315&lt;22.5,21,IF(CD315&lt;25,22,IF(CD315&lt;27.5,23,24))))))))))))))))))))))))</f>
        <v>5</v>
      </c>
      <c r="CG315" s="9" t="n">
        <v>-4.25</v>
      </c>
      <c r="CH315" s="10" t="str">
        <f aca="false">IF(CG315="","",IF(AND(CG315&gt;=-10,CG315&lt;=-9.5),"-10 a -9,5",IF(AND(CG315&gt;-9.5,CG315&lt;=-8.5),"-9 a -8,5",IF(AND(CG315&gt;-8.5,CG315&lt;=-7.5),"-8 a -7,5",IF(AND(CG315&gt;-7.5,CG315&lt;=-6.5),"-7 a -6,5",IF(AND(CG315&gt;-6.5,CG315&lt;=-5.5),"-6 a -5,5",IF(AND(CG315&gt;-5.5,CG315&lt;=-4.5),"-5 a -4,5",IF(AND(CG315&gt;-4.5,CG315&lt;=-3.5),"-4 a -3,5",IF(AND(CG315&gt;-3.5,CG315&lt;=-2.5),"-3 a -2,5",IF(CG315=-2.25,"-2,25",IF(AND(CG315&gt;-2.5,CG315&lt;=-1.5),"-2 a -1,5",IF(AND(CG315&gt;-1.5,CG315&lt;=-0.5),"-1 a -0,5",IF(AND(CG315&gt;-0.5,CG315&lt;=0.5),"0 a 0,5",IF(AND(CG315&gt;0.5,CG315&lt;=1.5),"1 a 1,5",IF(AND(CG315&gt;1.5,CG315&lt;=2.5),"2 a 2,5",IF(AND(CG315&gt;2.5,CG315&lt;=3.5),"3 a 3,5",IF(AND(CG315&gt;3.5,CG315&lt;=4.5),"4 a 4,5",IF(AND(CG315&gt;4.5,CG315&lt;=5.5),"5 a 5,5",IF(AND(CG315&gt;5.5,CG315&lt;=6.5),"6 a 6,5",IF(AND(CG315&gt;6.5,CG315&lt;=7.5),"7 a 7,5",IF(AND(CG315&gt;7.5,CG315&lt;=8.5),"8 a 8,5",IF(AND(CG315&gt;8.5,CG315&lt;=9.5),"9 a 9,5",IF(CG315&gt;=10,"10","Fuera de rango")))))))))))))))))))))))</f>
        <v>-4 a -3,5</v>
      </c>
      <c r="CI315" s="11" t="n">
        <f aca="false">IF(CG315="","",IF(CG315=-2.25,"NORMA",IF(CG315&lt;=-9.5,1,IF(CG315&lt;=-8.5,2,IF(CG315&lt;=-7.5,3,IF(CG315&lt;=-6.5,4,IF(CG315&lt;=-5.5,5,IF(CG315&lt;=-4.5,6,IF(CG315&lt;=-3.5,7,IF(CG315&lt;=-2.5,8,IF(CG315&lt;=-1.5,9,IF(CG315&lt;=-0.5,10,IF(CG315&lt;=0.5,11,IF(CG315&lt;=1.5,12,IF(CG315&lt;=2.5,13,IF(CG315&lt;=3.5,14,IF(CG315&lt;=4.5,15,IF(CG315&lt;=5.5,16,IF(CG315&lt;=6.5,17,IF(CG315&lt;=7.5,18,IF(CG315&lt;=8.5,19,IF(CG315&lt;=9.5,20,IF(CG315=10,21,"Fuera de rango")))))))))))))))))))))))</f>
        <v>7</v>
      </c>
      <c r="CJ315" s="9" t="n">
        <v>3.75</v>
      </c>
      <c r="CK315" s="10" t="str">
        <f aca="false">IF(CJ315="","",IF(AND(CJ315&gt;=-6,CJ315&lt;=-5.5),"-6 a -5,5",IF(AND(CJ315&gt;-5.5,CJ315&lt;=-4.5),"-5 a -4,5",IF(AND(CJ315&gt;-4.5,CJ315&lt;=-3.5),"-4 a -3,5",IF(AND(CJ315&gt;-3.5,CJ315&lt;=-2.5),"-3 a -2,5",IF(AND(CJ315&gt;-2.5,CJ315&lt;=-1.5),"-2 a -1,5",IF(AND(CJ315&gt;-1.5,CJ315&lt;=-0.5),"-1 a -0,5",IF(AND(CJ315&gt;-0.5,CJ315&lt;=0.5),"0 a 0,5",IF(AND(CJ315&gt;0.5,CJ315&lt;=1.5),"1 a 1,5",IF(AND(CJ315&gt;1.5,CJ315&lt;2.5),"2",IF(AND(CJ315&gt;=2.5,CJ315&lt;=3),"2,5 a 3",IF(AND(CJ315&gt;3,CJ315&lt;=4),"3,5 a 4",IF(AND(CJ315&gt;4,CJ315&lt;=5),"4,5 a 5",IF(AND(CJ315&gt;5,CJ315&lt;=6),"5,5 a 6",IF(AND(CJ315&gt;6,CJ315&lt;=7),"6,5 a 7",IF(AND(CJ315&gt;7,CJ315&lt;=8),"7,5 a 8",IF(AND(CJ315&gt;8,CJ315&lt;=9.5),"8,5 a 9,5",IF(CJ315=10,"10","Fuera de rango"))))))))))))))))))</f>
        <v>3,5 a 4</v>
      </c>
      <c r="CL315" s="11" t="n">
        <f aca="false">IF(CK315="","",IF(OR(CK315="-6 a -5,5",CK315="-6 - -5,5"),1,IF(OR(CK315="-5 a -4,5",CK315="-5 - -4,5"),2,IF(OR(CK315="-4 a -3,5",CK315="-4 - -3,5"),3,IF(OR(CK315="-3 a -2,5",CK315="-3 - -2,5"),4,IF(OR(CK315="-2 a -1,5",CK315="-2 - -1,5"),5,IF(OR(CK315="-1 a -0,5",CK315="-1 - -0,5"),6,IF(OR(CK315="0 a 0,5",CK315="0 - 0,5"),7,IF(OR(CK315="1 a 1,5",CK315="1 - 1,5"),8,IF(CK315="2","NORMA",IF(OR(CK315="2,5 a 3",CK315="2,5 - 3"),9,IF(OR(CK315="3,5 a 4",CK315="3,5 - 4"),10,IF(OR(CK315="4,5 a 5",CK315="4,5 - 5"),11,IF(OR(CK315="5,5 a 6",CK315="5,5 - 6"),12,IF(OR(CK315="6,5 a 7",CK315="6,5 - 7"),13,IF(OR(CK315="7,5 a 8",CK315="7,5 - 8"),14,IF(OR(CK315="8,5 a 9",CK315="8,5 - 9,5",CK315="9 a 9,5"),15,IF(CK315="10",15,IF(OR(CK315="0,5 a 1",CK315="0,5 - 1"),7,"Fuera de rango")))))))))))))))))))</f>
        <v>10</v>
      </c>
      <c r="CN315" s="10" t="str">
        <f aca="false">IF(CM315=0,"0", " ")</f>
        <v>0</v>
      </c>
      <c r="CO315" s="10" t="str">
        <f aca="false">IF(CM315&gt;0,"EME"," ")</f>
        <v> </v>
      </c>
      <c r="CQ315" s="10" t="str">
        <f aca="false">IF(CP315&gt;0,"0", " ")</f>
        <v> </v>
      </c>
      <c r="CR315" s="10" t="str">
        <f aca="false">IF(CP315&gt;0,"EME"," ")</f>
        <v> </v>
      </c>
      <c r="CS315" s="9" t="n">
        <v>0</v>
      </c>
      <c r="CT315" s="10" t="str">
        <f aca="false">IF(CS315&gt;0,"1", " ")</f>
        <v> </v>
      </c>
      <c r="CU315" s="10" t="str">
        <f aca="false">IF(CS315&gt;0,"HIP"," ")</f>
        <v> </v>
      </c>
      <c r="CV315" s="9" t="n">
        <v>0</v>
      </c>
      <c r="CW315" s="10" t="str">
        <f aca="false">IF(CV315&gt;0,"1", " ")</f>
        <v> </v>
      </c>
      <c r="CX315" s="10" t="str">
        <f aca="false">IF(CV315&gt;0,"HIP"," ")</f>
        <v> </v>
      </c>
      <c r="CY315" s="9" t="n">
        <v>-1.5</v>
      </c>
      <c r="DB315" s="9" t="n">
        <v>-1.75</v>
      </c>
      <c r="DC315" s="11" t="str">
        <f aca="false">IF(DB315&lt;0,"2"," ")</f>
        <v>2</v>
      </c>
      <c r="DD315" s="11" t="str">
        <f aca="false">IF(DB315&lt;0,"MIO"," ")</f>
        <v>MIO</v>
      </c>
      <c r="DE315" s="9" t="n">
        <v>0</v>
      </c>
      <c r="DF315" s="10" t="str">
        <f aca="false">IF(DE315&lt;0,"3"," ")</f>
        <v> </v>
      </c>
      <c r="DG315" s="10" t="str">
        <f aca="false">IF(DE315&lt;0,"AST"," ")</f>
        <v> </v>
      </c>
      <c r="DH315" s="9" t="n">
        <v>-0.5</v>
      </c>
      <c r="DI315" s="10" t="str">
        <f aca="false">IF(DH315&lt;0,"3"," ")</f>
        <v>3</v>
      </c>
      <c r="DJ315" s="10" t="str">
        <f aca="false">IF(DH315&lt;0,"AST"," ")</f>
        <v>AST</v>
      </c>
      <c r="DK315" s="9" t="n">
        <v>0</v>
      </c>
      <c r="DL315" s="10" t="str">
        <f aca="false">IF(DK315&gt;0,"4"," ")</f>
        <v> </v>
      </c>
      <c r="DM315" s="10" t="str">
        <f aca="false">IF(DK315&gt;0,"PRE"," ")</f>
        <v> </v>
      </c>
      <c r="DN315" s="9" t="n">
        <v>0</v>
      </c>
      <c r="DO315" s="10" t="str">
        <f aca="false">IF(DN315&gt;0,"4"," ")</f>
        <v> </v>
      </c>
      <c r="DP315" s="10" t="str">
        <f aca="false">IF(DN315&gt;0,"PRE"," ")</f>
        <v> </v>
      </c>
      <c r="DS315" s="12" t="str">
        <f aca="false">CONCATENATE(CO315,CU315,DA315,DG315,DM315)</f>
        <v>    </v>
      </c>
      <c r="DT315" s="10" t="e">
        <f aca="false" t="array" ref="DT315">_xlfn.IFS(DS315="EME    ","0", DS315=" HIP   ","1", DS315="  MIO  ","2", DS315="   AST ","3", DS315="    PRE","4", DS315="EME   PRE","5", DS315=" HIP  PRE","6", DS315=" HIP AST ","7", DS315="  MIO PRE","8", DS315="  MIOAST ","9", DS315="   ASTPRE","10",DS315=" HIP ASTPRE","11", DS315="  MIOASTPRE","12", DS315="     ","0")</f>
        <v>#N/A</v>
      </c>
      <c r="DV315" s="1" t="e">
        <f aca="false" t="array" ref="DV315">_xlfn.IFS(DU315="SI","2", DU315="NO","1")</f>
        <v>#N/A</v>
      </c>
      <c r="DX315" s="11" t="str">
        <f aca="false">IF(DW315=0,"1","2")</f>
        <v>1</v>
      </c>
      <c r="DY315" s="11" t="str">
        <f aca="false" t="array" ref="DY315">_xlfn.IFS(DW315=0,"0", DW315=0.25, "1", DW315=0.5,"2", DW315=0.75,"3", DW315=1,"4",DW315=1.25,"5", DW315=1.5,"6", DW315=1.75,"7", DW315=2,"8")</f>
        <v>0</v>
      </c>
      <c r="EA315" s="11" t="str">
        <f aca="false">IF(DZ315=0,"1","2")</f>
        <v>1</v>
      </c>
      <c r="EB315" s="11" t="str">
        <f aca="false" t="array" ref="EB315">_xlfn.IFS(DZ315=0,"0", DZ315=0.25, "1", DZ315=0.5,"2", DZ315=0.75,"3", DZ315=1,"4",DZ315=1.25,"5", DZ315=1.5,"6", DZ315=1.75,"7", DZ315=2,"8")</f>
        <v>0</v>
      </c>
      <c r="ED315" s="10" t="str">
        <f aca="false">IF(EC315=0,"1","2")</f>
        <v>1</v>
      </c>
      <c r="EE315" s="11" t="str">
        <f aca="false" t="array" ref="EE315">_xlfn.IFS(EC315=0,"0", EC315=-0.25, "1", EC315=-0.5,"2", EC315=-0.75,"3", EC315=-1,"4",EC315=-1.25,"5", EC315=-1.5,"6", EC315=-1.75,"7", EC315=-2,"8", EC315=-2.25,"9",EC315=-2.5,"10", EC315=-2.75,"11", EC315=-3,"12", EC315=-3.25,"13", EC315=-3.5,"14", EC315=-3.75,"15",EC315=-4,"16")</f>
        <v>0</v>
      </c>
      <c r="EG315" s="10" t="str">
        <f aca="false">IF(EF315=0,"1","2")</f>
        <v>1</v>
      </c>
      <c r="EH315" s="11" t="str">
        <f aca="false" t="array" ref="EH315">_xlfn.IFS(EF315=0,"0", EF315=-0.25, "1", EF315=-0.5,"2", EF315=-0.75,"3", EF315=-1,"4",EF315=-1.25,"5", EF315=-1.5,"6", EF315=-1.75,"7", EF315=-2,"8", EF315=-2.25,"9",EF315=-2.5,"10", EF315=-2.75,"11", EF315=-3,"12", EF315=-3.25,"13", EF315=-3.5,"14", EF315=-3.75,"15",EF315=-4,"16")</f>
        <v>0</v>
      </c>
      <c r="EJ315" s="11" t="str">
        <f aca="false">IF(EI315=0,"1","2")</f>
        <v>1</v>
      </c>
      <c r="EK315" s="11" t="str">
        <f aca="false" t="array" ref="EK315">_xlfn.IFS(EI315=0,"0", EI315=-0.25, "1", EI315=-0.5,"2", EI315=-0.75,"3", EI315=-1,"4",EI315=-1.25,"5", EI315=-1.5,"6", EI315=-1.75,"7", EI315=-2,"8", EI315=-2.25,"9", EI315=-2.25,"9",EI315=-2.5,"10", EI315=-2.75,"11", EI315=-3,"12", EI315=-3.25,"13", EI315=-3.5,"14", EI315=-3.75,"15",EI315=-4,"16", EI315=0.25, "17", EI315=0.5, "18")</f>
        <v>0</v>
      </c>
      <c r="EM315" s="11" t="str">
        <f aca="false">IF(EL315=0,"1","2")</f>
        <v>1</v>
      </c>
      <c r="EN315" s="11" t="str">
        <f aca="false" t="array" ref="EN315">_xlfn.IFS(EL315=0.25,"17",EL315=0.5,"18", EL315=0,"0", EL315=-0.25, "1", EL315=-0.5,"2", EL315=-0.75,"3", EL315=-1,"4",EL315=-1.25,"5", EL315=-1.5,"6", EL315=-1.75,"7", EL315=-2,"8",EL315= -2.25,"9",EL315=-2.5,"10",EL315= -2.75,"11",EL315= -3,"12",EL315= -3.25,"13",EL315= -3.5,"14",EL315= -3.75,"15",EL315=-4,"16")</f>
        <v>0</v>
      </c>
      <c r="EP315" s="11" t="str">
        <f aca="false">IF(EO315=0,"1","2")</f>
        <v>1</v>
      </c>
      <c r="EQ315" s="11" t="str">
        <f aca="false" t="array" ref="EQ315">_xlfn.IFS(EO315=0,"0", EO315=0.25, "1", EO315=0.5,"2", EO315=0.75,"3", EO315=1,"4",EO315=1.25,"5", EO315=1.5,"6", EO315=1.75,"7", EO315=2,"8", EO315=2.25,"9", EO315=2.25,"9",EO315=2.5,"10", EO315=2.75,"11", EO315=3,"12", EO315=3.25,"13", EO315=3.5,"14", EO315=3.75,"15",EO315=4,"16", EO315=-0.25, "17", bq=-0.5, "18")</f>
        <v>0</v>
      </c>
      <c r="ES315" s="11" t="str">
        <f aca="false">IF(ER315=0,"1","2")</f>
        <v>1</v>
      </c>
      <c r="ET315" s="11" t="str">
        <f aca="false" t="array" ref="ET315">_xlfn.IFS(ER315=0,"0", ER315=0.25, "1", ER315=0.5,"2", ER315=0.75,"3", ER315=1,"4",ER315=1.25,"5", ER315=1.5,"6", ER315=1.75,"7", ER315=2,"8", ER315=2.25,"9", ER315=2.25,"9",ER315=2.5,"10", ER315=2.75,"11", ER315=3,"12", ER315=3.25,"13", ER315=3.5,"14", ER315=3.75,"15",ER315=4,"16", ER315=-0.25, "17", bq=-0.5, "18")</f>
        <v>0</v>
      </c>
      <c r="EV315" s="14" t="e">
        <f aca="false">VLOOKUP(EU315,LEYENDA!$G$2:$H$8,2,TRUE())</f>
        <v>#N/A</v>
      </c>
      <c r="EW315" s="14" t="e">
        <f aca="false" t="array" ref="EW315">_xlfn.IFS(EV315="0-5","1", EV315="6-12","2", EV315="13-18","3", EV315="19-24","4", EV315="25-36","5", EV315="37-48","6", EV315="49-60","7")</f>
        <v>#N/A</v>
      </c>
    </row>
    <row r="316" customFormat="false" ht="13.5" hidden="false" customHeight="false" outlineLevel="0" collapsed="false">
      <c r="A316" s="1" t="n">
        <v>77</v>
      </c>
      <c r="B316" s="32" t="n">
        <v>3</v>
      </c>
      <c r="C316" s="33" t="n">
        <v>42410</v>
      </c>
      <c r="D316" s="6"/>
      <c r="E316" s="5" t="str">
        <f aca="false">VLOOKUP(A316,'286'!$A$3:$J$6279,10,FALSE())</f>
        <v>ZURITA NÚÑEZ, ESTHER</v>
      </c>
      <c r="F316" s="4" t="str">
        <f aca="false">VLOOKUP(A316,'286'!$A$3:$I$1768,3,FALSE())</f>
        <v>ZUNUES</v>
      </c>
      <c r="G316" s="6" t="n">
        <f aca="false">VLOOKUP(A316,'286'!$A$3:$I$1768,4,FALSE())</f>
        <v>33646</v>
      </c>
      <c r="H316" s="7" t="n">
        <f aca="false">YEAR(C316)-YEAR(G316)</f>
        <v>24</v>
      </c>
      <c r="I316" s="1" t="str">
        <f aca="false">VLOOKUP(H316,LEYENDA!$C$2:$D$6,2,TRUE())</f>
        <v>13-24</v>
      </c>
      <c r="J316" s="5" t="str">
        <f aca="false">VLOOKUP(A316,'286'!$A$3:$I$1768,7,FALSE())</f>
        <v>M</v>
      </c>
      <c r="K316" s="8" t="n">
        <f aca="false">VLOOKUP(A316,'286'!$A$3:$I$1768,2,FALSE())</f>
        <v>0</v>
      </c>
      <c r="L316" s="4" t="str">
        <f aca="false">VLOOKUP(A316,'286'!$A$3:$I$1768,8,FALSE())</f>
        <v>D</v>
      </c>
      <c r="M316" s="4" t="str">
        <f aca="false">VLOOKUP(A316,'286'!$A$3:$I$1768,9,FALSE())</f>
        <v>D</v>
      </c>
      <c r="N316" s="8" t="str">
        <f aca="false">IF(R316=O316, "MISMA","CONTRARIA")</f>
        <v>MISMA</v>
      </c>
      <c r="O316" s="8" t="str">
        <f aca="false" t="array" ref="O316">_xlfn.IFS(L316="D","1", L316="I","2")</f>
        <v>1</v>
      </c>
      <c r="P316" s="8" t="e">
        <f aca="false" t="array" ref="P316">_xlfn.IFS(K316="OD","1", K316="OI","2")</f>
        <v>#N/A</v>
      </c>
      <c r="Q316" s="1" t="str">
        <f aca="false" t="array" ref="Q316">_xlfn.IFS(J316="M","1", J316="H","2")</f>
        <v>1</v>
      </c>
      <c r="R316" s="8" t="str">
        <f aca="false" t="array" ref="R316">_xlfn.IFS(M316="D","1", M316="I","2")</f>
        <v>1</v>
      </c>
      <c r="S316" s="1" t="str">
        <f aca="false" t="array" ref="S316">_xlfn.IFS(N316="CONTRARIA", "1",N316= "MISMA","2")</f>
        <v>2</v>
      </c>
      <c r="T316" s="1" t="str">
        <f aca="false" t="array" ref="T316">_xlfn.IFS(I316="0-12","1", I316="13-24","2", I316="25-40","3", I316="41-60","4", I316="61-100","5")</f>
        <v>2</v>
      </c>
      <c r="U316" s="9" t="n">
        <v>2</v>
      </c>
      <c r="V316" s="1" t="str">
        <f aca="false">IF(U316="","",IF(AND(U316&gt;=-9,U316&lt;=-6.5),"-9 a -6,5",IF(AND(U316&gt;=-6,U316&lt;=-3.5),"-6 a -3,5",IF(AND(U316&gt;=-3,U316&lt;=-1),"-3 a -1",IF(U316=-0.5,"-0,5",IF(AND(U316&gt;=0,U316&lt;=2.5),"0 a 2,5",IF(AND(U316&gt;=3,U316&lt;=5.5),"3 a 5,5",IF(AND(U316&gt;=6,U316&lt;=8.5),"6 a 8,5",IF(AND(U316&gt;=9,U316&lt;=20),"9 a 20","Fuera de rango")))))))))</f>
        <v>0 a 2,5</v>
      </c>
      <c r="W316" s="11" t="n">
        <f aca="false">IF(V316="","",IF(V316="-9 a -6,5",2,IF(V316="-6 a -3,5",3,IF(V316="-3 a -1",4,IF(V316="-0,5","NORMA",IF(V316="0 a 2,5",5,IF(V316="3 a 5,5",6,IF(V316="6 a 8,5",7,IF(V316="9 a 20",8,"Fuera de rango")))))))))</f>
        <v>5</v>
      </c>
      <c r="X316" s="9" t="n">
        <v>19</v>
      </c>
      <c r="Y316" s="11" t="str">
        <f aca="false">IF(X316="","",IF(AND(X316&gt;=0,X316&lt;=4),"0 a 4",IF(AND(X316&gt;=4.5,X316&lt;=8.5),"4,5 a 8,5",IF(X316=9,"9",IF(AND(X316&gt;=9.5,X316&lt;=13),"9,5 a 13",IF(AND(X316&gt;=13.5,X316&lt;=20),"13,5 a 20",IF(AND(X316&gt;=20.5,X316&lt;=35),"20,5 a 35","Fuera de rango")))))))</f>
        <v>13,5 a 20</v>
      </c>
      <c r="Z316" s="11" t="n">
        <f aca="false">IF(Y316="","",IF(Y316="0 a 4",1,IF(Y316="4,5 a 8,5",2,IF(Y316="9","NORMA",IF(Y316="9,5 a 13",3,IF(Y316="13,5 a 20",4,IF(Y316="20,5 a 35",5,"Fuera de rango")))))))</f>
        <v>4</v>
      </c>
      <c r="AA316" s="9" t="n">
        <v>22</v>
      </c>
      <c r="AB316" s="10" t="str">
        <f aca="false">IF(AA316="","",IF(AND(AA316&gt;=0,AA316&lt;=9),"0 a 9",IF(AND(AA316&gt;=9.5,AA316&lt;=18.5),"9,5 a 18,5",IF(AA316=19,"19",IF(AND(AA316&gt;=19.5,AA316&lt;=28),"19,5 a 28",IF(AND(AA316&gt;=28.5,AA316&lt;=40),"28,5 a 40","Fuera de rango"))))))</f>
        <v>19,5 a 28</v>
      </c>
      <c r="AC316" s="11" t="n">
        <f aca="false" t="array" ref="AC316">_xlfn.IFS(AB316="","",AB316="0 a 9",1,AB316="9,5 a 18,5",2,AB316="19","NORMA",AB316="19,5 a 28",3,AB316="28,5 a 40",4,TRUE(),"Fuera de rango")</f>
        <v>3</v>
      </c>
      <c r="AD316" s="9" t="n">
        <v>14</v>
      </c>
      <c r="AE316" s="10" t="str">
        <f aca="false">IF(AD316="","",IF(AND(AD316&gt;=-10,AD316&lt;=0),"De -10 a 0",IF(AND(AD316&gt;=0.5,AD316&lt;=9.5),"0,5 a 9,5",IF(AD316=10,"10",IF(AND(AD316&gt;=10.5,AD316&lt;=20),"10,5 a 20",IF(AND(AD316&gt;=20.5,AD316&lt;=40),"20,5 a 40","Fuera de rango"))))))</f>
        <v>10,5 a 20</v>
      </c>
      <c r="AF316" s="12" t="n">
        <f aca="false">IF(AD316="","",IF(AND(AD316&gt;=-10,AD316&lt;=0),1,IF(AND(AD316&gt;=0.5,AD316&lt;=9.5),2,IF(AD316=10,"NORMA",IF(AND(AD316&gt;=10.5,AD316&lt;=20),3,IF(AND(AD316&gt;=20.5,AD316&lt;=40),4,""))))))</f>
        <v>3</v>
      </c>
      <c r="AG316" s="9" t="n">
        <v>8</v>
      </c>
      <c r="AH316" s="10" t="str">
        <f aca="false">IF(AG316="","",IF(AND(AG316&gt;=0,AG316&lt;=4),"0 a 4",IF(AND(AG316&gt;=4.5,AG316&lt;=8.5),"4,5 a 8,5",IF(AG316=9,"9",IF(AND(AG316&gt;=9.5,AG316&lt;=13),"9,5 a 13",IF(AND(AG316&gt;=13.5,AG316&lt;=25),"13,5 a 25","Fuera de rango"))))))</f>
        <v>4,5 a 8,5</v>
      </c>
      <c r="AI316" s="10" t="n">
        <f aca="false">IF(AH316="","",IF(AH316="0 a 4",1,IF(AH316="4,5 a 8,5",2,IF(AH316="9","NORMA",IF(AH316="9,5 a 13",3,IF(AH316="13,5 a 25",4,""))))))</f>
        <v>2</v>
      </c>
      <c r="AJ316" s="9" t="n">
        <v>2</v>
      </c>
      <c r="AK316" s="10" t="str">
        <f aca="false">IF(AJ316="","",IF(AND(AJ316&gt;=-15,AJ316&lt;=-10.5),"-15 a -10,5",IF(AND(AJ316&gt;=-10,AJ316&lt;=-4),"-10 a -4",IF(AND(AJ316&gt;=-4.5,AJ316&lt;=0),"-4,5 a 0",IF(AND(AJ316&gt;=0.5,AJ316&lt;=4.5),"0,5 a 4,5",IF(AJ316=5,"5",IF(AND(AJ316&gt;=5.5,AJ316&lt;=10),"5,5 a 10",IF(AND(AJ316&gt;=10.5,AJ316&lt;=20),"10,5 a 20","Fuera de rango"))))))))</f>
        <v>0,5 a 4,5</v>
      </c>
      <c r="AL316" s="11" t="n">
        <f aca="false">IF(AK316="","",IF(AK316="-15 a -10,5",1,IF(AK316="-10 a -4",2,IF(AK316="-4,5 a 0",3,IF(AK316="0,5 a 4,5",4,IF(AK316="5","NORMA",IF(AK316="5,5 a 10",5,IF(AK316="10,5 a 20",6,"Error"))))))))</f>
        <v>4</v>
      </c>
      <c r="AM316" s="9" t="n">
        <v>1</v>
      </c>
      <c r="AN316" s="10" t="str">
        <f aca="false">IF(AM316="","",IF(AND(AM316&gt;=-7.5,AM316&lt;=-5.5),"-7,5 a -5,5",IF(AND(AM316&gt;=-5,AM316&lt;=-3),"-5 a -3",IF(AND(AM316&gt;=-2.5,AM316&lt;=-0.5),"-2,5 a -0,5",IF(AM316=0,"0,00",IF(AND(AM316&gt;=0.5,AM316&lt;=2.5),"0,5 a 2,5",IF(AND(AM316&gt;=3,AM316&lt;=5),"3 a 5",IF(AND(AM316&gt;=5.5,AM316&lt;=7.5),"5,5 a 7,5",IF(AND(AM316&gt;=8,AM316&lt;=10),"8 a 10","Fuera de rango")))))))))</f>
        <v>0,5 a 2,5</v>
      </c>
      <c r="AO316" s="11" t="n">
        <f aca="false">IF(AN316="","",IF(AN316="-7,5 a -5,5",1,IF(AN316="-5 a -3",2,IF(AN316="-2,5 a -0,5",3,IF(AN316="0,00","NORMA",IF(AN316="0,5 a 2,5",4,IF(AN316="3 a 5",5,IF(AN316="5,5 a 7,5",6,IF(AN316="8 a 10",7,"Error")))))))))</f>
        <v>4</v>
      </c>
      <c r="AP316" s="9" t="n">
        <v>7</v>
      </c>
      <c r="AQ316" s="10" t="str">
        <f aca="false">IF(AP316="","",IF(AND(AP316&gt;=-20,AP316&lt;=-9.5),"-20 a -9,5",IF(AND(AP316&gt;=-9,AP316&lt;=-6.5),"-9 a -6,5",IF(AP316=-6,"-6",IF(AND(AP316&gt;=-5.5,AP316&lt;=-3),"-5,5 a -3",IF(AND(AP316&gt;=-2.5,AP316&lt;=0),"-2,5 a 0",IF(AND(AP316&gt;=0.5,AP316&lt;=3),"0,5 a 3",IF(AND(AP316&gt;=3.5,AP316&lt;=6),"3,5 a 6",IF(AND(AP316&gt;=6.5,AP316&lt;=9),"6,5 a 9",IF(AND(AP316&gt;=9.5,AP316&lt;=20),"9,5 a 20","Fuera de rango"))))))))))</f>
        <v>6,5 a 9</v>
      </c>
      <c r="AR316" s="11" t="n">
        <f aca="false">IF(AQ316="","",IF(AQ316="-20 a -9,5",1,IF(AQ316="-9 a -6,5",2,IF(AQ316="-6","NORMA",IF(AQ316="-5,5 a -3",3,IF(AQ316="-2,5 a 0",4,IF(AQ316="0,5 a 3",5,IF(AQ316="3,5 a 6",6,IF(AQ316="6,5 a 9",7,IF(AQ316="9,5 a 20",8,""))))))))))</f>
        <v>7</v>
      </c>
      <c r="AS316" s="9" t="n">
        <v>3</v>
      </c>
      <c r="AT316" s="10" t="str">
        <f aca="false">IF(AS316="","",IF(AND(AS316&gt;=-16,AS316&lt;=-14),"-16 a -14",IF(AND(AS316&gt;=-13.5,AS316&lt;=-11.5),"-13,5 a -11,5",IF(AND(AS316&gt;=-11,AS316&lt;=-9),"-11 a -9",IF(AND(AS316&gt;=-8.5,AS316&lt;=-6.5),"-8,5 a -6,5",IF(AND(AS316&gt;=-6,AS316&lt;=-4),"-6 a -4",IF(AND(AS316&gt;=-3.5,AS316&lt;=-1.5),"-3,5 a -1,5",IF(AND(AS316&gt;=-1,AS316&lt;=1),"-1 a 1",IF(AND(AS316&gt;=1.5,AS316&lt;=3.5),"1,5 a 3,5",IF(AND(AS316&gt;=4,AS316&lt;=6),"4 a 6",IF(AND(AS316&gt;=6.5,AS316&lt;=8.5),"6,5 a 8,5",IF(AND(AS316&gt;=9,AS316&lt;=11),"9 a 11",IF(AND(AS316&gt;=11.5,AS316&lt;=13.5),"11,5 a 13,5",IF(AND(AS316&gt;=14,AS316&lt;=16),"14 a 16",IF(AND(AS316&gt;=16.5,AS316&lt;=18.5),"16,5 a 18,5",IF(AND(AS316&gt;=19,AS316&lt;=21),"19 a 21","Fuera de rango"))))))))))))))))</f>
        <v>1,5 a 3,5</v>
      </c>
      <c r="AU316" s="11" t="n">
        <f aca="false" t="array" ref="AU316">IF(AT316="","",_xlfn.IFS(AT316="-16 a -14",1,AT316="-13,5 a -11,5",2,AT316="-11 a -9",3,AT316="-8,5 a -6,5",4,AT316="-6 a -4",5,AT316="-3,5 a -1,5",6,AT316="-1 a 1",7,AT316="1,5 a 3,5",8,AT316="4 a 6","NORMA",AT316="6,5 a 8,5",9,AT316="9 a 11",10,AT316="11,5 a 13,5",11,AT316="14 a 16",12,AT316="16,5 a 18,5",13,AT316="19 a 21",14,TRUE(),""))</f>
        <v>8</v>
      </c>
      <c r="AV316" s="9" t="n">
        <v>1.25</v>
      </c>
      <c r="AW316" s="10" t="str">
        <f aca="false">IF(AV316="","",IF(AND(AV316&gt;=-1,AV316&lt;=-0.5),"-1 a -0,5",IF(AND(AV316&gt;-0.5,AV316&lt;=0),"De -0,5 a 0",IF(AND(AV316&gt;=0.25,AV316&lt;=0.75),"0,25 a 0,75",IF(AND(AV316&gt;=1,AV316&lt;=1.5),"1 a 1,5",IF(AND(AV316&gt;=1.75,AV316&lt;=2.25),"1,75 a 2,25",IF(AND(AV316&gt;=2.5,AV316&lt;=3),"2,5 a 3",IF(AND(AV316&gt;=3.25,AV316&lt;=3.75),"3,25 a 3,75","Fuera de rango"))))))))</f>
        <v>1 a 1,5</v>
      </c>
      <c r="AX316" s="10" t="n">
        <f aca="false">IF(AW316="","",IF(OR(AW316="-1 a -0,5",AW316="-1 a -0.5"),1,IF(OR(AW316="De -0,5 a 0",AW316="-0,5 a 0",AW316="De -0.5 a 0"),2,IF(OR(AW316="0,25 a 0,75",AW316="0.25 a 0.75"),"NORMA",IF(OR(AW316="1 a 1,5",AW316="1 a 1.5"),3,IF(OR(AW316="1,75 a 2,25",AW316="1.75 a 2.25"),4,IF(OR(AW316="2,5 a 3",AW316="2.5 a 3"),5,IF(OR(AW316="3,25 a 3,75",AW316="3.25 a 3.75"),6,""))))))))</f>
        <v>3</v>
      </c>
      <c r="AY316" s="9" t="n">
        <v>-1</v>
      </c>
      <c r="AZ316" s="10" t="str">
        <f aca="false">IF(AY316="","",IF(AND(AY316&gt;=-20,AY316&lt;=-9.5),"-20 a -9,5",IF(AND(AY316&gt;=-9,AY316&lt;=-6.5),"-9 a -6,5",IF(AY316=-6,"-6",IF(AND(AY316&gt;=-5.5,AY316&lt;=-3),"-5,5 a -3",IF(AND(AY316&gt;=-2.5,AY316&lt;=0),"-2,5 a 0",IF(AND(AY316&gt;=0.5,AY316&lt;=3),"0,5 a 3",IF(AND(AY316&gt;=3.5,AY316&lt;=6),"3,5 a 6","Fuera de rango"))))))))</f>
        <v>-2,5 a 0</v>
      </c>
      <c r="BA316" s="11" t="n">
        <f aca="false">IF(AZ316="","",IF(AZ316="-20 a -9,5",1,IF(AZ316="-9 a -6,5",2,IF(AZ316="-6","NORMA",IF(AZ316="-5,5 a -3",3,IF(AZ316="-2,5 a 0",4,IF(AZ316="0,5 a 3",5,IF(AZ316="3,5 a 6",6,""))))))))</f>
        <v>4</v>
      </c>
      <c r="BB316" s="9" t="n">
        <v>0</v>
      </c>
      <c r="BC316" s="10" t="str">
        <f aca="false" t="array" ref="BC316">IF(BB316="","",_xlfn.IFS(AND(BB316&gt;=0,BB316&lt;=2),"0 a 2",AND(BB316&gt;=2.5,BB316&lt;=4.5),"2,5 a 4,5",AND(BB316&gt;=5,BB316&lt;=7),"5 a 7",AND(BB316&gt;=7.5,BB316&lt;=9.5),"7,5 a 9,5",AND(BB316&gt;=10,BB316&lt;=12),"10 a 12",AND(BB316&gt;=12.5,BB316&lt;=14.5),"12,5 a 14,5",BB316=15,"15",AND(BB316&gt;=15.5,BB316&lt;=17.5),"15,5 a 17,5",AND(BB316&gt;=18,BB316&lt;=20),"18 a 20",AND(BB316&gt;=20.5,BB316&lt;=22.5),"20,5 a 22,5",AND(BB316&gt;=23,BB316&lt;=25),"23 a 25",TRUE(),"Fuera de rango"))</f>
        <v>0 a 2</v>
      </c>
      <c r="BD316" s="11" t="n">
        <f aca="false" t="array" ref="BD316">IF(BC316="","",_xlfn.IFS(BC316="0 a 2",1,BC316="2,5 a 4,5",2,BC316="5 a 7",3,BC316="7,5 a 9,5",4,BC316="10 a 12",5,BC316="12,5 a 14,5",6,BC316="15","NORMA",BC316="15,5 a 17,5",7,BC316="18 a 20",8,BC316="20,5 a 22,5",9,BC316="23 a 25",10,TRUE(),"Fuera de rango"))</f>
        <v>1</v>
      </c>
      <c r="BE316" s="9" t="n">
        <v>24</v>
      </c>
      <c r="BF316" s="10" t="str">
        <f aca="false">IF(BE316="","",IF(AND(BE316&gt;=-20,BE316&lt;=-10),"-20 a -10",IF(AND(BE316&gt;=-9.5,BE316&lt;=0.5),"-9,5 a 0,5",IF(AND(BE316&gt;=1,BE316&lt;=11),"1 a 11",IF(AND(BE316&gt;=11.5,BE316&lt;=20.5),"11,5 a 20,5",IF(BE316=21,"21",IF(AND(BE316&gt;=21.5,BE316&lt;=31.5),"21,5 a 31,5",IF(AND(BE316&gt;=32,BE316&lt;=42),"32 a 42","Fuera de rango"))))))))</f>
        <v>21,5 a 31,5</v>
      </c>
      <c r="BG316" s="11" t="n">
        <f aca="false">IF(BF316="","",IF(BF316="-20 a -10",1,IF(BF316="-9,5 a 0,5",2,IF(BF316="1 a 11",3,IF(BF316="11,5 a 20,5",4,IF(BF316="21","NORMA",IF(BF316="21,5 a 31,5",5,IF(BF316="32 a 42",6,""))))))))</f>
        <v>5</v>
      </c>
      <c r="BH316" s="9" t="n">
        <v>18</v>
      </c>
      <c r="BI316" s="10" t="str">
        <f aca="false">IF(BH316="","",IF(AND(BH316&gt;=-20,BH316&lt;=-15),"-20 a -15",IF(AND(BH316&gt;=-14.5,BH316&lt;=-9.5),"-14,5 a -9,5",IF(AND(BH316&gt;=-9,BH316&lt;=-4),"-9 a -4",IF(AND(BH316&gt;=-3.5,BH316&lt;=2.5),"-3,5 a 2,5",IF(AND(BH316&gt;=3,BH316&lt;=8),"3 a 8",IF(AND(BH316&gt;=8.5,BH316&lt;=14.5),"8,5 a 14,5",IF(BH316=15,"15",IF(AND(BH316&gt;=15.5,BH316&lt;=20.5),"15,5 a 20,5",IF(AND(BH316&gt;=21,BH316&lt;=26),"21 a 26","Fuera de rango"))))))))))</f>
        <v>15,5 a 20,5</v>
      </c>
      <c r="BJ316" s="11" t="n">
        <f aca="false">IF(BI316="","",IF(BI316="-20 a -15",1,IF(BI316="-14,5 a -9,5",2,IF(BI316="-9 a -4",3,IF(BI316="-3,5 a 2,5",4,IF(BI316="3 a 8",5,IF(BI316="8,5 a 14,5",6,IF(BI316="15","NORMA",IF(BI316="15,5 a 20,5",7,IF(BI316="21 a 26",8,IF(BI316="26,5 a 31,5",9,"")))))))))))</f>
        <v>7</v>
      </c>
      <c r="BK316" s="9" t="n">
        <v>15</v>
      </c>
      <c r="BL316" s="10" t="str">
        <f aca="false">IF(BK316="","",IF(AND(BK316&gt;=0,BK316&lt;=2),"0 - 2",IF(AND(BK316&gt;=2.5,BK316&lt;=4.5),"2,5 - 4,5",IF(AND(BK316&gt;=5,BK316&lt;=7),"5 - 7",IF(AND(BK316&gt;=7.5,BK316&lt;=9.5),"7,5 - 9,5",IF(AND(BK316&gt;=10,BK316&lt;=12),"10 - 12",IF(AND(BK316&gt;=12.5,BK316&lt;=13.5),"12,5 - 13,5",IF(BK316=14,"14",IF(AND(BK316&gt;=14.5,BK316&lt;=16.5),"14,5 - 16,5",IF(AND(BK316&gt;=17,BK316&lt;=19),"17 - 19",IF(AND(BK316&gt;=19.5,BK316&lt;=21.5),"19,5 - 21,5",IF(AND(BK316&gt;=22,BK316&lt;=24),"22 - 24",IF(AND(BK316&gt;=24.5,BK316&lt;=26.5),"24,5 - 26,5",IF(AND(BK316&gt;=27,BK316&lt;=29),"27 - 29",IF(AND(BK316&gt;=29.5,BK316&lt;=30),"29,5 - 30","Fuera de rango")))))))))))))))</f>
        <v>14,5 - 16,5</v>
      </c>
      <c r="BM316" s="11" t="n">
        <f aca="false">IF(BL316="","",IF(BL316="0 - 2",1,IF(BL316="2,5 - 4,5",2,IF(BL316="5 - 7",3,IF(BL316="7,5 - 9,5",4,IF(BL316="10 - 12",5,IF(BL316="12,5 - 13,5",6,IF(BL316="14","NORMA",IF(BL316="14,5 - 16,5",7,IF(BL316="17 - 19",8,IF(BL316="19,5 - 21,5",9,IF(BL316="22 - 24",10,IF(BL316="24,5 - 26,5",11,IF(BL316="27 - 29",12,IF(BL316="29,5 - 30",13,"")))))))))))))))</f>
        <v>7</v>
      </c>
      <c r="BN316" s="9" t="n">
        <v>16</v>
      </c>
      <c r="BO316" s="11" t="str">
        <f aca="false">IF(BN316="","",IF(AND(BN316&gt;=-20,BN316&lt;=-10),"-20 a -10",IF(AND(BN316&gt;=-9.5,BN316&lt;=0.5),"-9,5 a 0,5",IF(AND(BN316&gt;=1,BN316&lt;=11),"1 a 11",IF(AND(BN316&gt;=11.5,BN316&lt;=21.5),"11,5 a 21,5",IF(BN316=22,"22",IF(AND(BN316&gt;=22.5,BN316&lt;=32.5),"22,5 a 32,5",IF(AND(BN316&gt;=33,BN316&lt;=43),"33 a 43","Fuera de rango"))))))))</f>
        <v>11,5 a 21,5</v>
      </c>
      <c r="BP316" s="11" t="n">
        <f aca="false">IF(BO316="","",IF(BO316="-20 a -10",1,IF(BO316="-9,5 a 0,5",2,IF(BO316="1 a 11",3,IF(BO316="11,5 a 21,5",4,IF(BO316="22","NORMA",IF(BO316="22,5 a 32,5",5,IF(BO316="33 a 43",6,""))))))))</f>
        <v>4</v>
      </c>
      <c r="BQ316" s="9" t="n">
        <v>3</v>
      </c>
      <c r="BR316" s="10" t="str">
        <f aca="false">IF(BQ316="","",IF(AND(BQ316&gt;=-20,BQ316&lt;=-15),"-20 a -15",IF(AND(BQ316&gt;=-14.5,BQ316&lt;=-9.5),"-14,5 a -9,5",IF(AND(BQ316&gt;=-9,BQ316&lt;=-4),"-9 a -4",IF(AND(BQ316&gt;=-3.5,BQ316&lt;=2.5),"-3,5 a 2,5",IF(AND(BQ316&gt;=3,BQ316&lt;=8),"3 a 8",IF(AND(BQ316&gt;=8.5,BQ316&lt;=13.5),"8,5 a 13,5",IF(AND(BQ316&gt;=14,BQ316&lt;=17.5),"14 a 17,5",IF(BQ316=18,"18",IF(AND(BQ316&gt;=18.5,BQ316&lt;=23.5),"18,5 a 23,5",IF(AND(BQ316&gt;=24,BQ316&lt;=29),"24 a 29",IF(AND(BQ316&gt;=29.5,BQ316&lt;=34.5),"29,5 a 34,5",IF(AND(BQ316&gt;=35,BQ316&lt;=40),"35 a 40","Fuera de rango")))))))))))))</f>
        <v>3 a 8</v>
      </c>
      <c r="BS316" s="11" t="n">
        <f aca="false">IF(BR316="","",IF(BR316="-20 a -15",1,IF(BR316="-14,5 a -9,5",2,IF(BR316="-9 a -4",3,IF(BR316="-3,5 a 2,5",4,IF(BR316="3 a 8",5,IF(BR316="8,5 a 13,5",6,IF(BR316="14 a 17,5",7,IF(BR316="18","NORMA",IF(BR316="18,5 a 23,5",8,IF(BR316="24 a 29",9,IF(BR316="29,5 a 34,5",10,IF(BR316="35 a 40",11,"")))))))))))))</f>
        <v>5</v>
      </c>
      <c r="BT316" s="9" t="n">
        <v>2</v>
      </c>
      <c r="BU316" s="10" t="str">
        <f aca="false">IF(BT316="","",IF(AND(BT316&gt;=-20,BT316&lt;=-18),"-20 a -18",IF(AND(BT316&gt;=-17.5,BT316&lt;=-15.5),"-17,5 a -15,5",IF(AND(BT316&gt;=-15,BT316&lt;=-13),"-15 a -13",IF(AND(BT316&gt;=-12.5,BT316&lt;=-10.5),"-12,5 a -10,5",IF(AND(BT316&gt;=-10,BT316&lt;=-8),"-10 a -8",IF(AND(BT316&gt;=-7.5,BT316&lt;=-5.5),"-7,5 a -5,5",IF(AND(BT316&gt;=-5,BT316&lt;=-3),"-5 a -3",IF(AND(BT316&gt;=-2.5,BT316&lt;=-0.5),"-2,5 a -0,5",IF(BT316=0,"0",IF(AND(BT316&gt;=0.5,BT316&lt;=2.5),"0,5 a 2,5",IF(AND(BT316&gt;=3,BT316&lt;=5),"3 a 5",IF(AND(BT316&gt;=5.5,BT316&lt;=7.5),"5,5 a 7,5",IF(AND(BT316&gt;=8,BT316&lt;=10),"8 a 10",IF(AND(BT316&gt;=10.5,BT316&lt;=12.5),"10,5 a 12,5",IF(AND(BT316&gt;=13,BT316&lt;=15),"13 a 15",IF(AND(BT316&gt;=15.5,BT316&lt;=17.5),"15,5 a 17,5",IF(AND(BT316&gt;=18,BT316&lt;=20),"18 a 20","Fuera de rango"))))))))))))))))))</f>
        <v>0,5 a 2,5</v>
      </c>
      <c r="BV316" s="11" t="n">
        <f aca="false">IF(BT316="","",IF(BT316=0,"NORMA",IF(AND(BT316&gt;=-20,BT316&lt;=-18),2,IF(AND(BT316&gt;=-17.5,BT316&lt;=-15.5),2,IF(AND(BT316&gt;=-15,BT316&lt;=-13),3,IF(AND(BT316&gt;=-12.5,BT316&lt;=-10.5),4,IF(AND(BT316&gt;=-10,BT316&lt;=-8),5,IF(AND(BT316&gt;=-7.5,BT316&lt;=-5.5),6,IF(AND(BT316&gt;=-5,BT316&lt;=-3),7,IF(AND(BT316&gt;=-2.5,BT316&lt;=-0.5),8,IF(AND(BT316&gt;=0.5,BT316&lt;=2.5),9,IF(AND(BT316&gt;=3,BT316&lt;=5),10,IF(AND(BT316&gt;=5.5,BT316&lt;=7.5),11,IF(AND(BT316&gt;=8,BT316&lt;=10),12,IF(AND(BT316&gt;=10.5,BT316&lt;=12.5),13,IF(AND(BT316&gt;=13,BT316&lt;=15),14,IF(AND(BT316&gt;=15.5,BT316&lt;=17.5),15,IF(AND(BT316&gt;=18,BT316&lt;=20),16,"Fuera de rango"))))))))))))))))))</f>
        <v>9</v>
      </c>
      <c r="BW316" s="9" t="n">
        <v>-5.75</v>
      </c>
      <c r="BX316" s="10" t="n">
        <f aca="false">18.5- (0.3*H316)</f>
        <v>11.3</v>
      </c>
      <c r="BY316" s="10" t="n">
        <f aca="false">(BW316)-(BX316)</f>
        <v>-17.05</v>
      </c>
      <c r="BZ316" s="10" t="str">
        <f aca="false">IF(BY316="","",IF(BY316&lt;-27.5,"De -30 a -28",IF(BY316&lt;-25,"De -27,5 a -25,5",IF(BY316&lt;-22.5,"De -25 a -23",IF(BY316&lt;-20,"De -22,5 a -20,5",IF(BY316&lt;-17.5,"De -20 a -18",IF(BY316&lt;-15,"De -17,5 a -15,5",IF(BY316&lt;-12.5,"De -15 a -13",IF(BY316&lt;-10,"De -12,5 a -10,5",IF(BY316&lt;-7.5,"De -10 a -8",IF(BY316&lt;-5,"De -7,5 a -5,5",IF(BY316&lt;-2.5,"De -5 a -3",IF(BY316&lt;0,"De -2,5 a -0,5",IF(BY316&lt;2.5,"De 0 a 2",IF(BY316&lt;5,"De 2,5 a 4,5",IF(BY316&lt;7.5,"De 5 a 7",IF(BY316&lt;10,"De 7,5 a 9,5",IF(BY316&lt;12.5,"De 10 a 12",IF(BY316&lt;15,"De 12,5 a 14,5",IF(BY316&lt;17.5,"De 15 a 17",IF(BY316&lt;20,"De 17,5 a 19,5",IF(BY316&lt;22.5,"De 20 a 22",IF(BY316&lt;25,"De 22,5 a 24,5",IF(BY316&lt;27.5,"De 25 a 27","De 27,5 a 30"))))))))))))))))))))))))</f>
        <v>De -17,5 a -15,5</v>
      </c>
      <c r="CA316" s="12" t="n">
        <f aca="false">IF(BY316="","",IF(BY316&lt;=-28,1,IF(BY316&lt;=-25.5,2,IF(BY316&lt;=-23,3,IF(BY316&lt;=-20.5,4,IF(BY316&lt;=-18,5,IF(BY316&lt;=-15.5,6,IF(BY316&lt;=-13,7,IF(BY316&lt;=-10.5,8,IF(BY316&lt;=-8,9,IF(BY316&lt;=-5.5,10,IF(BY316&lt;=-3,11,IF(BY316&lt;=-0.5,12,IF(BY316&lt;=2,13,IF(BY316&lt;=4.5,14,IF(BY316&lt;=7,15,IF(BY316&lt;=9.5,16,IF(BY316&lt;=12,17,IF(BY316&lt;=14.5,18,IF(BY316&lt;=17,19,IF(BY316&lt;=19.5,20,IF(BY316&lt;=22,21,IF(BY316&lt;=24.5,22,IF(BY316&lt;=27,23,IF(BY316&lt;=30,24,"Fuera de rango")))))))))))))))))))))))))</f>
        <v>6</v>
      </c>
      <c r="CB316" s="9" t="n">
        <v>-6.75</v>
      </c>
      <c r="CC316" s="10" t="n">
        <f aca="false">18.5- (0.3*H316)</f>
        <v>11.3</v>
      </c>
      <c r="CD316" s="10" t="n">
        <f aca="false">(CB316)-(CC316)</f>
        <v>-18.05</v>
      </c>
      <c r="CE316" s="10" t="str">
        <f aca="false">IF(CD316="","",IF(CD316&lt;-27.5,"De -30 a -28",IF(CD316&lt;-25,"De -27,5 a -25,5",IF(CD316&lt;-22.5,"De -25 a -23",IF(CD316&lt;-20,"De -22,5 a -20,5",IF(CD316&lt;-17.5,"De -20 a -18",IF(CD316&lt;-15,"De -17,5 a -15,5",IF(CD316&lt;-12.5,"De -15 a -13",IF(CD316&lt;-10,"De -12,5 a -10,5",IF(CD316&lt;-7.5,"De -10 a -8",IF(CD316&lt;-5,"De -7,5 a -5,5",IF(CD316&lt;-2.5,"De -5 a -3",IF(CD316&lt;0,"De -2,5 a -0,5",IF(CD316&lt;=2,"De 0 a 2",IF(CD316&lt;=4.5,"De 2,5 a 4,5",IF(CD316&lt;=7,"De 5 a 7",IF(CD316&lt;=9.5,"De 7,5 a 9,5",IF(CD316&lt;=12,"De 10 a 12",IF(CD316&lt;=14.5,"De 12,5 a 14,5",IF(CD316&lt;=17,"De 15 a 17",IF(CD316&lt;=19.5,"De 17,5 a 19,5",IF(CD316&lt;=22,"De 20 a 22",IF(CD316&lt;=24.5,"De 22,5 a 24,5",IF(CD316&lt;=27,"De 25 a 27","De 27,5 a 30"))))))))))))))))))))))))</f>
        <v>De -20 a -18</v>
      </c>
      <c r="CF316" s="12" t="n">
        <f aca="false">IF(CD316="","",IF(CD316&lt;-27.5,1,IF(CD316&lt;-25,2,IF(CD316&lt;-22.5,3,IF(CD316&lt;-20,4,IF(CD316&lt;-17.5,5,IF(CD316&lt;-15,6,IF(CD316&lt;-12.5,7,IF(CD316&lt;-10,8,IF(CD316&lt;-7.5,9,IF(CD316&lt;-5,10,IF(CD316&lt;-2.5,11,IF(CD316&lt;0,12,IF(CD316&lt;2.5,13,IF(CD316&lt;5,14,IF(CD316&lt;7.5,15,IF(CD316&lt;10,16,IF(CD316&lt;12.5,17,IF(CD316&lt;15,18,IF(CD316&lt;17.5,19,IF(CD316&lt;20,20,IF(CD316&lt;22.5,21,IF(CD316&lt;25,22,IF(CD316&lt;27.5,23,24))))))))))))))))))))))))</f>
        <v>5</v>
      </c>
      <c r="CG316" s="9" t="n">
        <v>-3</v>
      </c>
      <c r="CH316" s="10" t="str">
        <f aca="false">IF(CG316="","",IF(AND(CG316&gt;=-10,CG316&lt;=-9.5),"-10 a -9,5",IF(AND(CG316&gt;-9.5,CG316&lt;=-8.5),"-9 a -8,5",IF(AND(CG316&gt;-8.5,CG316&lt;=-7.5),"-8 a -7,5",IF(AND(CG316&gt;-7.5,CG316&lt;=-6.5),"-7 a -6,5",IF(AND(CG316&gt;-6.5,CG316&lt;=-5.5),"-6 a -5,5",IF(AND(CG316&gt;-5.5,CG316&lt;=-4.5),"-5 a -4,5",IF(AND(CG316&gt;-4.5,CG316&lt;=-3.5),"-4 a -3,5",IF(AND(CG316&gt;-3.5,CG316&lt;=-2.5),"-3 a -2,5",IF(CG316=-2.25,"-2,25",IF(AND(CG316&gt;-2.5,CG316&lt;=-1.5),"-2 a -1,5",IF(AND(CG316&gt;-1.5,CG316&lt;=-0.5),"-1 a -0,5",IF(AND(CG316&gt;-0.5,CG316&lt;=0.5),"0 a 0,5",IF(AND(CG316&gt;0.5,CG316&lt;=1.5),"1 a 1,5",IF(AND(CG316&gt;1.5,CG316&lt;=2.5),"2 a 2,5",IF(AND(CG316&gt;2.5,CG316&lt;=3.5),"3 a 3,5",IF(AND(CG316&gt;3.5,CG316&lt;=4.5),"4 a 4,5",IF(AND(CG316&gt;4.5,CG316&lt;=5.5),"5 a 5,5",IF(AND(CG316&gt;5.5,CG316&lt;=6.5),"6 a 6,5",IF(AND(CG316&gt;6.5,CG316&lt;=7.5),"7 a 7,5",IF(AND(CG316&gt;7.5,CG316&lt;=8.5),"8 a 8,5",IF(AND(CG316&gt;8.5,CG316&lt;=9.5),"9 a 9,5",IF(CG316&gt;=10,"10","Fuera de rango")))))))))))))))))))))))</f>
        <v>-3 a -2,5</v>
      </c>
      <c r="CI316" s="11" t="n">
        <f aca="false">IF(CG316="","",IF(CG316=-2.25,"NORMA",IF(CG316&lt;=-9.5,1,IF(CG316&lt;=-8.5,2,IF(CG316&lt;=-7.5,3,IF(CG316&lt;=-6.5,4,IF(CG316&lt;=-5.5,5,IF(CG316&lt;=-4.5,6,IF(CG316&lt;=-3.5,7,IF(CG316&lt;=-2.5,8,IF(CG316&lt;=-1.5,9,IF(CG316&lt;=-0.5,10,IF(CG316&lt;=0.5,11,IF(CG316&lt;=1.5,12,IF(CG316&lt;=2.5,13,IF(CG316&lt;=3.5,14,IF(CG316&lt;=4.5,15,IF(CG316&lt;=5.5,16,IF(CG316&lt;=6.5,17,IF(CG316&lt;=7.5,18,IF(CG316&lt;=8.5,19,IF(CG316&lt;=9.5,20,IF(CG316=10,21,"Fuera de rango")))))))))))))))))))))))</f>
        <v>8</v>
      </c>
      <c r="CJ316" s="9" t="n">
        <v>3</v>
      </c>
      <c r="CK316" s="10" t="str">
        <f aca="false">IF(CJ316="","",IF(AND(CJ316&gt;=-6,CJ316&lt;=-5.5),"-6 a -5,5",IF(AND(CJ316&gt;-5.5,CJ316&lt;=-4.5),"-5 a -4,5",IF(AND(CJ316&gt;-4.5,CJ316&lt;=-3.5),"-4 a -3,5",IF(AND(CJ316&gt;-3.5,CJ316&lt;=-2.5),"-3 a -2,5",IF(AND(CJ316&gt;-2.5,CJ316&lt;=-1.5),"-2 a -1,5",IF(AND(CJ316&gt;-1.5,CJ316&lt;=-0.5),"-1 a -0,5",IF(AND(CJ316&gt;-0.5,CJ316&lt;=0.5),"0 a 0,5",IF(AND(CJ316&gt;0.5,CJ316&lt;=1.5),"1 a 1,5",IF(AND(CJ316&gt;1.5,CJ316&lt;2.5),"2",IF(AND(CJ316&gt;=2.5,CJ316&lt;=3),"2,5 a 3",IF(AND(CJ316&gt;3,CJ316&lt;=4),"3,5 a 4",IF(AND(CJ316&gt;4,CJ316&lt;=5),"4,5 a 5",IF(AND(CJ316&gt;5,CJ316&lt;=6),"5,5 a 6",IF(AND(CJ316&gt;6,CJ316&lt;=7),"6,5 a 7",IF(AND(CJ316&gt;7,CJ316&lt;=8),"7,5 a 8",IF(AND(CJ316&gt;8,CJ316&lt;=9.5),"8,5 a 9,5",IF(CJ316=10,"10","Fuera de rango"))))))))))))))))))</f>
        <v>2,5 a 3</v>
      </c>
      <c r="CL316" s="11" t="n">
        <f aca="false">IF(CK316="","",IF(OR(CK316="-6 a -5,5",CK316="-6 - -5,5"),1,IF(OR(CK316="-5 a -4,5",CK316="-5 - -4,5"),2,IF(OR(CK316="-4 a -3,5",CK316="-4 - -3,5"),3,IF(OR(CK316="-3 a -2,5",CK316="-3 - -2,5"),4,IF(OR(CK316="-2 a -1,5",CK316="-2 - -1,5"),5,IF(OR(CK316="-1 a -0,5",CK316="-1 - -0,5"),6,IF(OR(CK316="0 a 0,5",CK316="0 - 0,5"),7,IF(OR(CK316="1 a 1,5",CK316="1 - 1,5"),8,IF(CK316="2","NORMA",IF(OR(CK316="2,5 a 3",CK316="2,5 - 3"),9,IF(OR(CK316="3,5 a 4",CK316="3,5 - 4"),10,IF(OR(CK316="4,5 a 5",CK316="4,5 - 5"),11,IF(OR(CK316="5,5 a 6",CK316="5,5 - 6"),12,IF(OR(CK316="6,5 a 7",CK316="6,5 - 7"),13,IF(OR(CK316="7,5 a 8",CK316="7,5 - 8"),14,IF(OR(CK316="8,5 a 9",CK316="8,5 - 9,5",CK316="9 a 9,5"),15,IF(CK316="10",15,IF(OR(CK316="0,5 a 1",CK316="0,5 - 1"),7,"Fuera de rango")))))))))))))))))))</f>
        <v>9</v>
      </c>
      <c r="CN316" s="10" t="str">
        <f aca="false">IF(CM316=0,"0", " ")</f>
        <v>0</v>
      </c>
      <c r="CO316" s="10" t="str">
        <f aca="false">IF(CM316&gt;0,"EME"," ")</f>
        <v> </v>
      </c>
      <c r="CQ316" s="10" t="str">
        <f aca="false">IF(CP316&gt;0,"0", " ")</f>
        <v> </v>
      </c>
      <c r="CR316" s="10" t="str">
        <f aca="false">IF(CP316&gt;0,"EME"," ")</f>
        <v> </v>
      </c>
      <c r="CS316" s="9" t="n">
        <v>0</v>
      </c>
      <c r="CT316" s="10" t="str">
        <f aca="false">IF(CS316&gt;0,"1", " ")</f>
        <v> </v>
      </c>
      <c r="CU316" s="10" t="str">
        <f aca="false">IF(CS316&gt;0,"HIP"," ")</f>
        <v> </v>
      </c>
      <c r="CV316" s="9" t="n">
        <v>0</v>
      </c>
      <c r="CW316" s="10" t="str">
        <f aca="false">IF(CV316&gt;0,"1", " ")</f>
        <v> </v>
      </c>
      <c r="CX316" s="10" t="str">
        <f aca="false">IF(CV316&gt;0,"HIP"," ")</f>
        <v> </v>
      </c>
      <c r="CY316" s="9" t="n">
        <v>-1.5</v>
      </c>
      <c r="DB316" s="9" t="n">
        <v>-1.75</v>
      </c>
      <c r="DC316" s="11" t="str">
        <f aca="false">IF(DB316&lt;0,"2"," ")</f>
        <v>2</v>
      </c>
      <c r="DD316" s="11" t="str">
        <f aca="false">IF(DB316&lt;0,"MIO"," ")</f>
        <v>MIO</v>
      </c>
      <c r="DE316" s="9" t="n">
        <v>0</v>
      </c>
      <c r="DF316" s="10" t="str">
        <f aca="false">IF(DE316&lt;0,"3"," ")</f>
        <v> </v>
      </c>
      <c r="DG316" s="10" t="str">
        <f aca="false">IF(DE316&lt;0,"AST"," ")</f>
        <v> </v>
      </c>
      <c r="DH316" s="9" t="n">
        <v>-0.25</v>
      </c>
      <c r="DI316" s="10" t="str">
        <f aca="false">IF(DH316&lt;0,"3"," ")</f>
        <v>3</v>
      </c>
      <c r="DJ316" s="10" t="str">
        <f aca="false">IF(DH316&lt;0,"AST"," ")</f>
        <v>AST</v>
      </c>
      <c r="DK316" s="9" t="n">
        <v>0</v>
      </c>
      <c r="DL316" s="10" t="str">
        <f aca="false">IF(DK316&gt;0,"4"," ")</f>
        <v> </v>
      </c>
      <c r="DM316" s="10" t="str">
        <f aca="false">IF(DK316&gt;0,"PRE"," ")</f>
        <v> </v>
      </c>
      <c r="DN316" s="9" t="n">
        <v>0</v>
      </c>
      <c r="DO316" s="10" t="str">
        <f aca="false">IF(DN316&gt;0,"4"," ")</f>
        <v> </v>
      </c>
      <c r="DP316" s="10" t="str">
        <f aca="false">IF(DN316&gt;0,"PRE"," ")</f>
        <v> </v>
      </c>
      <c r="DS316" s="12" t="str">
        <f aca="false">CONCATENATE(CO316,CU316,DA316,DG316,DM316)</f>
        <v>    </v>
      </c>
      <c r="DT316" s="10" t="e">
        <f aca="false" t="array" ref="DT316">_xlfn.IFS(DS316="EME    ","0", DS316=" HIP   ","1", DS316="  MIO  ","2", DS316="   AST ","3", DS316="    PRE","4", DS316="EME   PRE","5", DS316=" HIP  PRE","6", DS316=" HIP AST ","7", DS316="  MIO PRE","8", DS316="  MIOAST ","9", DS316="   ASTPRE","10",DS316=" HIP ASTPRE","11", DS316="  MIOASTPRE","12", DS316="     ","0")</f>
        <v>#N/A</v>
      </c>
      <c r="DV316" s="1" t="e">
        <f aca="false" t="array" ref="DV316">_xlfn.IFS(DU316="SI","2", DU316="NO","1")</f>
        <v>#N/A</v>
      </c>
      <c r="DX316" s="11" t="str">
        <f aca="false">IF(DW316=0,"1","2")</f>
        <v>1</v>
      </c>
      <c r="DY316" s="11" t="str">
        <f aca="false" t="array" ref="DY316">_xlfn.IFS(DW316=0,"0", DW316=0.25, "1", DW316=0.5,"2", DW316=0.75,"3", DW316=1,"4",DW316=1.25,"5", DW316=1.5,"6", DW316=1.75,"7", DW316=2,"8")</f>
        <v>0</v>
      </c>
      <c r="EA316" s="11" t="str">
        <f aca="false">IF(DZ316=0,"1","2")</f>
        <v>1</v>
      </c>
      <c r="EB316" s="11" t="str">
        <f aca="false" t="array" ref="EB316">_xlfn.IFS(DZ316=0,"0", DZ316=0.25, "1", DZ316=0.5,"2", DZ316=0.75,"3", DZ316=1,"4",DZ316=1.25,"5", DZ316=1.5,"6", DZ316=1.75,"7", DZ316=2,"8")</f>
        <v>0</v>
      </c>
      <c r="ED316" s="10" t="str">
        <f aca="false">IF(EC316=0,"1","2")</f>
        <v>1</v>
      </c>
      <c r="EE316" s="11" t="str">
        <f aca="false" t="array" ref="EE316">_xlfn.IFS(EC316=0,"0", EC316=-0.25, "1", EC316=-0.5,"2", EC316=-0.75,"3", EC316=-1,"4",EC316=-1.25,"5", EC316=-1.5,"6", EC316=-1.75,"7", EC316=-2,"8", EC316=-2.25,"9",EC316=-2.5,"10", EC316=-2.75,"11", EC316=-3,"12", EC316=-3.25,"13", EC316=-3.5,"14", EC316=-3.75,"15",EC316=-4,"16")</f>
        <v>0</v>
      </c>
      <c r="EG316" s="10" t="str">
        <f aca="false">IF(EF316=0,"1","2")</f>
        <v>1</v>
      </c>
      <c r="EH316" s="11" t="str">
        <f aca="false" t="array" ref="EH316">_xlfn.IFS(EF316=0,"0", EF316=-0.25, "1", EF316=-0.5,"2", EF316=-0.75,"3", EF316=-1,"4",EF316=-1.25,"5", EF316=-1.5,"6", EF316=-1.75,"7", EF316=-2,"8", EF316=-2.25,"9",EF316=-2.5,"10", EF316=-2.75,"11", EF316=-3,"12", EF316=-3.25,"13", EF316=-3.5,"14", EF316=-3.75,"15",EF316=-4,"16")</f>
        <v>0</v>
      </c>
      <c r="EJ316" s="11" t="str">
        <f aca="false">IF(EI316=0,"1","2")</f>
        <v>1</v>
      </c>
      <c r="EK316" s="11" t="str">
        <f aca="false" t="array" ref="EK316">_xlfn.IFS(EI316=0,"0", EI316=-0.25, "1", EI316=-0.5,"2", EI316=-0.75,"3", EI316=-1,"4",EI316=-1.25,"5", EI316=-1.5,"6", EI316=-1.75,"7", EI316=-2,"8", EI316=-2.25,"9", EI316=-2.25,"9",EI316=-2.5,"10", EI316=-2.75,"11", EI316=-3,"12", EI316=-3.25,"13", EI316=-3.5,"14", EI316=-3.75,"15",EI316=-4,"16", EI316=0.25, "17", EI316=0.5, "18")</f>
        <v>0</v>
      </c>
      <c r="EM316" s="11" t="str">
        <f aca="false">IF(EL316=0,"1","2")</f>
        <v>1</v>
      </c>
      <c r="EN316" s="11" t="str">
        <f aca="false" t="array" ref="EN316">_xlfn.IFS(EL316=0.25,"17",EL316=0.5,"18", EL316=0,"0", EL316=-0.25, "1", EL316=-0.5,"2", EL316=-0.75,"3", EL316=-1,"4",EL316=-1.25,"5", EL316=-1.5,"6", EL316=-1.75,"7", EL316=-2,"8",EL316= -2.25,"9",EL316=-2.5,"10",EL316= -2.75,"11",EL316= -3,"12",EL316= -3.25,"13",EL316= -3.5,"14",EL316= -3.75,"15",EL316=-4,"16")</f>
        <v>0</v>
      </c>
      <c r="EP316" s="11" t="str">
        <f aca="false">IF(EO316=0,"1","2")</f>
        <v>1</v>
      </c>
      <c r="EQ316" s="11" t="str">
        <f aca="false" t="array" ref="EQ316">_xlfn.IFS(EO316=0,"0", EO316=0.25, "1", EO316=0.5,"2", EO316=0.75,"3", EO316=1,"4",EO316=1.25,"5", EO316=1.5,"6", EO316=1.75,"7", EO316=2,"8", EO316=2.25,"9", EO316=2.25,"9",EO316=2.5,"10", EO316=2.75,"11", EO316=3,"12", EO316=3.25,"13", EO316=3.5,"14", EO316=3.75,"15",EO316=4,"16", EO316=-0.25, "17", bq=-0.5, "18")</f>
        <v>0</v>
      </c>
      <c r="ES316" s="11" t="str">
        <f aca="false">IF(ER316=0,"1","2")</f>
        <v>1</v>
      </c>
      <c r="ET316" s="11" t="str">
        <f aca="false" t="array" ref="ET316">_xlfn.IFS(ER316=0,"0", ER316=0.25, "1", ER316=0.5,"2", ER316=0.75,"3", ER316=1,"4",ER316=1.25,"5", ER316=1.5,"6", ER316=1.75,"7", ER316=2,"8", ER316=2.25,"9", ER316=2.25,"9",ER316=2.5,"10", ER316=2.75,"11", ER316=3,"12", ER316=3.25,"13", ER316=3.5,"14", ER316=3.75,"15",ER316=4,"16", ER316=-0.25, "17", bq=-0.5, "18")</f>
        <v>0</v>
      </c>
      <c r="EV316" s="14" t="e">
        <f aca="false">VLOOKUP(EU316,LEYENDA!$G$2:$H$8,2,TRUE())</f>
        <v>#N/A</v>
      </c>
      <c r="EW316" s="14" t="e">
        <f aca="false" t="array" ref="EW316">_xlfn.IFS(EV316="0-5","1", EV316="6-12","2", EV316="13-18","3", EV316="19-24","4", EV316="25-36","5", EV316="37-48","6", EV316="49-60","7")</f>
        <v>#N/A</v>
      </c>
    </row>
    <row r="317" customFormat="false" ht="13.5" hidden="false" customHeight="false" outlineLevel="0" collapsed="false">
      <c r="A317" s="1" t="n">
        <v>77</v>
      </c>
      <c r="B317" s="32" t="n">
        <v>4</v>
      </c>
      <c r="C317" s="33" t="n">
        <v>43530</v>
      </c>
      <c r="D317" s="6"/>
      <c r="E317" s="5" t="str">
        <f aca="false">VLOOKUP(A317,'286'!$A$3:$J$6279,10,FALSE())</f>
        <v>ZURITA NÚÑEZ, ESTHER</v>
      </c>
      <c r="F317" s="4" t="str">
        <f aca="false">VLOOKUP(A317,'286'!$A$3:$I$1768,3,FALSE())</f>
        <v>ZUNUES</v>
      </c>
      <c r="G317" s="6" t="n">
        <f aca="false">VLOOKUP(A317,'286'!$A$3:$I$1768,4,FALSE())</f>
        <v>33646</v>
      </c>
      <c r="H317" s="7" t="n">
        <f aca="false">YEAR(C317)-YEAR(G317)</f>
        <v>27</v>
      </c>
      <c r="I317" s="1" t="str">
        <f aca="false">VLOOKUP(H317,LEYENDA!$C$2:$D$6,2,TRUE())</f>
        <v>25-40</v>
      </c>
      <c r="J317" s="5" t="str">
        <f aca="false">VLOOKUP(A317,'286'!$A$3:$I$1768,7,FALSE())</f>
        <v>M</v>
      </c>
      <c r="K317" s="8" t="n">
        <f aca="false">VLOOKUP(A317,'286'!$A$3:$I$1768,2,FALSE())</f>
        <v>0</v>
      </c>
      <c r="L317" s="4" t="str">
        <f aca="false">VLOOKUP(A317,'286'!$A$3:$I$1768,8,FALSE())</f>
        <v>D</v>
      </c>
      <c r="M317" s="4" t="str">
        <f aca="false">VLOOKUP(A317,'286'!$A$3:$I$1768,9,FALSE())</f>
        <v>D</v>
      </c>
      <c r="N317" s="8" t="str">
        <f aca="false">IF(R317=O317, "MISMA","CONTRARIA")</f>
        <v>MISMA</v>
      </c>
      <c r="O317" s="8" t="str">
        <f aca="false" t="array" ref="O317">_xlfn.IFS(L317="D","1", L317="I","2")</f>
        <v>1</v>
      </c>
      <c r="P317" s="8" t="e">
        <f aca="false" t="array" ref="P317">_xlfn.IFS(K317="OD","1", K317="OI","2")</f>
        <v>#N/A</v>
      </c>
      <c r="Q317" s="1" t="str">
        <f aca="false" t="array" ref="Q317">_xlfn.IFS(J317="M","1", J317="H","2")</f>
        <v>1</v>
      </c>
      <c r="R317" s="8" t="str">
        <f aca="false" t="array" ref="R317">_xlfn.IFS(M317="D","1", M317="I","2")</f>
        <v>1</v>
      </c>
      <c r="S317" s="1" t="str">
        <f aca="false" t="array" ref="S317">_xlfn.IFS(N317="CONTRARIA", "1",N317= "MISMA","2")</f>
        <v>2</v>
      </c>
      <c r="T317" s="1" t="str">
        <f aca="false" t="array" ref="T317">_xlfn.IFS(I317="0-12","1", I317="13-24","2", I317="25-40","3", I317="41-60","4", I317="61-100","5")</f>
        <v>3</v>
      </c>
      <c r="U317" s="9" t="n">
        <v>2</v>
      </c>
      <c r="V317" s="1" t="str">
        <f aca="false">IF(U317="","",IF(AND(U317&gt;=-9,U317&lt;=-6.5),"-9 a -6,5",IF(AND(U317&gt;=-6,U317&lt;=-3.5),"-6 a -3,5",IF(AND(U317&gt;=-3,U317&lt;=-1),"-3 a -1",IF(U317=-0.5,"-0,5",IF(AND(U317&gt;=0,U317&lt;=2.5),"0 a 2,5",IF(AND(U317&gt;=3,U317&lt;=5.5),"3 a 5,5",IF(AND(U317&gt;=6,U317&lt;=8.5),"6 a 8,5",IF(AND(U317&gt;=9,U317&lt;=20),"9 a 20","Fuera de rango")))))))))</f>
        <v>0 a 2,5</v>
      </c>
      <c r="W317" s="11" t="n">
        <f aca="false">IF(V317="","",IF(V317="-9 a -6,5",2,IF(V317="-6 a -3,5",3,IF(V317="-3 a -1",4,IF(V317="-0,5","NORMA",IF(V317="0 a 2,5",5,IF(V317="3 a 5,5",6,IF(V317="6 a 8,5",7,IF(V317="9 a 20",8,"Fuera de rango")))))))))</f>
        <v>5</v>
      </c>
      <c r="X317" s="9" t="n">
        <v>0</v>
      </c>
      <c r="Y317" s="11" t="str">
        <f aca="false">IF(X317="","",IF(AND(X317&gt;=0,X317&lt;=4),"0 a 4",IF(AND(X317&gt;=4.5,X317&lt;=8.5),"4,5 a 8,5",IF(X317=9,"9",IF(AND(X317&gt;=9.5,X317&lt;=13),"9,5 a 13",IF(AND(X317&gt;=13.5,X317&lt;=20),"13,5 a 20",IF(AND(X317&gt;=20.5,X317&lt;=35),"20,5 a 35","Fuera de rango")))))))</f>
        <v>0 a 4</v>
      </c>
      <c r="Z317" s="11" t="n">
        <f aca="false">IF(Y317="","",IF(Y317="0 a 4",1,IF(Y317="4,5 a 8,5",2,IF(Y317="9","NORMA",IF(Y317="9,5 a 13",3,IF(Y317="13,5 a 20",4,IF(Y317="20,5 a 35",5,"Fuera de rango")))))))</f>
        <v>1</v>
      </c>
      <c r="AA317" s="9" t="n">
        <v>14</v>
      </c>
      <c r="AB317" s="10" t="str">
        <f aca="false">IF(AA317="","",IF(AND(AA317&gt;=0,AA317&lt;=9),"0 a 9",IF(AND(AA317&gt;=9.5,AA317&lt;=18.5),"9,5 a 18,5",IF(AA317=19,"19",IF(AND(AA317&gt;=19.5,AA317&lt;=28),"19,5 a 28",IF(AND(AA317&gt;=28.5,AA317&lt;=40),"28,5 a 40","Fuera de rango"))))))</f>
        <v>9,5 a 18,5</v>
      </c>
      <c r="AC317" s="11" t="n">
        <f aca="false" t="array" ref="AC317">_xlfn.IFS(AB317="","",AB317="0 a 9",1,AB317="9,5 a 18,5",2,AB317="19","NORMA",AB317="19,5 a 28",3,AB317="28,5 a 40",4,TRUE(),"Fuera de rango")</f>
        <v>2</v>
      </c>
      <c r="AD317" s="9" t="n">
        <v>12</v>
      </c>
      <c r="AE317" s="10" t="str">
        <f aca="false">IF(AD317="","",IF(AND(AD317&gt;=-10,AD317&lt;=0),"De -10 a 0",IF(AND(AD317&gt;=0.5,AD317&lt;=9.5),"0,5 a 9,5",IF(AD317=10,"10",IF(AND(AD317&gt;=10.5,AD317&lt;=20),"10,5 a 20",IF(AND(AD317&gt;=20.5,AD317&lt;=40),"20,5 a 40","Fuera de rango"))))))</f>
        <v>10,5 a 20</v>
      </c>
      <c r="AF317" s="12" t="n">
        <f aca="false">IF(AD317="","",IF(AND(AD317&gt;=-10,AD317&lt;=0),1,IF(AND(AD317&gt;=0.5,AD317&lt;=9.5),2,IF(AD317=10,"NORMA",IF(AND(AD317&gt;=10.5,AD317&lt;=20),3,IF(AND(AD317&gt;=20.5,AD317&lt;=40),4,""))))))</f>
        <v>3</v>
      </c>
      <c r="AG317" s="9" t="n">
        <v>7</v>
      </c>
      <c r="AH317" s="10" t="str">
        <f aca="false">IF(AG317="","",IF(AND(AG317&gt;=0,AG317&lt;=4),"0 a 4",IF(AND(AG317&gt;=4.5,AG317&lt;=8.5),"4,5 a 8,5",IF(AG317=9,"9",IF(AND(AG317&gt;=9.5,AG317&lt;=13),"9,5 a 13",IF(AND(AG317&gt;=13.5,AG317&lt;=25),"13,5 a 25","Fuera de rango"))))))</f>
        <v>4,5 a 8,5</v>
      </c>
      <c r="AI317" s="10" t="n">
        <f aca="false">IF(AH317="","",IF(AH317="0 a 4",1,IF(AH317="4,5 a 8,5",2,IF(AH317="9","NORMA",IF(AH317="9,5 a 13",3,IF(AH317="13,5 a 25",4,""))))))</f>
        <v>2</v>
      </c>
      <c r="AJ317" s="9" t="n">
        <v>0</v>
      </c>
      <c r="AK317" s="10" t="str">
        <f aca="false">IF(AJ317="","",IF(AND(AJ317&gt;=-15,AJ317&lt;=-10.5),"-15 a -10,5",IF(AND(AJ317&gt;=-10,AJ317&lt;=-4),"-10 a -4",IF(AND(AJ317&gt;=-4.5,AJ317&lt;=0),"-4,5 a 0",IF(AND(AJ317&gt;=0.5,AJ317&lt;=4.5),"0,5 a 4,5",IF(AJ317=5,"5",IF(AND(AJ317&gt;=5.5,AJ317&lt;=10),"5,5 a 10",IF(AND(AJ317&gt;=10.5,AJ317&lt;=20),"10,5 a 20","Fuera de rango"))))))))</f>
        <v>-4,5 a 0</v>
      </c>
      <c r="AL317" s="11" t="n">
        <f aca="false">IF(AK317="","",IF(AK317="-15 a -10,5",1,IF(AK317="-10 a -4",2,IF(AK317="-4,5 a 0",3,IF(AK317="0,5 a 4,5",4,IF(AK317="5","NORMA",IF(AK317="5,5 a 10",5,IF(AK317="10,5 a 20",6,"Error"))))))))</f>
        <v>3</v>
      </c>
      <c r="AM317" s="9" t="n">
        <v>-2</v>
      </c>
      <c r="AN317" s="10" t="str">
        <f aca="false">IF(AM317="","",IF(AND(AM317&gt;=-7.5,AM317&lt;=-5.5),"-7,5 a -5,5",IF(AND(AM317&gt;=-5,AM317&lt;=-3),"-5 a -3",IF(AND(AM317&gt;=-2.5,AM317&lt;=-0.5),"-2,5 a -0,5",IF(AM317=0,"0,00",IF(AND(AM317&gt;=0.5,AM317&lt;=2.5),"0,5 a 2,5",IF(AND(AM317&gt;=3,AM317&lt;=5),"3 a 5",IF(AND(AM317&gt;=5.5,AM317&lt;=7.5),"5,5 a 7,5",IF(AND(AM317&gt;=8,AM317&lt;=10),"8 a 10","Fuera de rango")))))))))</f>
        <v>-2,5 a -0,5</v>
      </c>
      <c r="AO317" s="11" t="n">
        <f aca="false">IF(AN317="","",IF(AN317="-7,5 a -5,5",1,IF(AN317="-5 a -3",2,IF(AN317="-2,5 a -0,5",3,IF(AN317="0,00","NORMA",IF(AN317="0,5 a 2,5",4,IF(AN317="3 a 5",5,IF(AN317="5,5 a 7,5",6,IF(AN317="8 a 10",7,"Error")))))))))</f>
        <v>3</v>
      </c>
      <c r="AP317" s="9" t="n">
        <v>12</v>
      </c>
      <c r="AQ317" s="10" t="str">
        <f aca="false">IF(AP317="","",IF(AND(AP317&gt;=-20,AP317&lt;=-9.5),"-20 a -9,5",IF(AND(AP317&gt;=-9,AP317&lt;=-6.5),"-9 a -6,5",IF(AP317=-6,"-6",IF(AND(AP317&gt;=-5.5,AP317&lt;=-3),"-5,5 a -3",IF(AND(AP317&gt;=-2.5,AP317&lt;=0),"-2,5 a 0",IF(AND(AP317&gt;=0.5,AP317&lt;=3),"0,5 a 3",IF(AND(AP317&gt;=3.5,AP317&lt;=6),"3,5 a 6",IF(AND(AP317&gt;=6.5,AP317&lt;=9),"6,5 a 9",IF(AND(AP317&gt;=9.5,AP317&lt;=20),"9,5 a 20","Fuera de rango"))))))))))</f>
        <v>9,5 a 20</v>
      </c>
      <c r="AR317" s="11" t="n">
        <f aca="false">IF(AQ317="","",IF(AQ317="-20 a -9,5",1,IF(AQ317="-9 a -6,5",2,IF(AQ317="-6","NORMA",IF(AQ317="-5,5 a -3",3,IF(AQ317="-2,5 a 0",4,IF(AQ317="0,5 a 3",5,IF(AQ317="3,5 a 6",6,IF(AQ317="6,5 a 9",7,IF(AQ317="9,5 a 20",8,""))))))))))</f>
        <v>8</v>
      </c>
      <c r="AS317" s="9" t="n">
        <v>1</v>
      </c>
      <c r="AT317" s="10" t="str">
        <f aca="false">IF(AS317="","",IF(AND(AS317&gt;=-16,AS317&lt;=-14),"-16 a -14",IF(AND(AS317&gt;=-13.5,AS317&lt;=-11.5),"-13,5 a -11,5",IF(AND(AS317&gt;=-11,AS317&lt;=-9),"-11 a -9",IF(AND(AS317&gt;=-8.5,AS317&lt;=-6.5),"-8,5 a -6,5",IF(AND(AS317&gt;=-6,AS317&lt;=-4),"-6 a -4",IF(AND(AS317&gt;=-3.5,AS317&lt;=-1.5),"-3,5 a -1,5",IF(AND(AS317&gt;=-1,AS317&lt;=1),"-1 a 1",IF(AND(AS317&gt;=1.5,AS317&lt;=3.5),"1,5 a 3,5",IF(AND(AS317&gt;=4,AS317&lt;=6),"4 a 6",IF(AND(AS317&gt;=6.5,AS317&lt;=8.5),"6,5 a 8,5",IF(AND(AS317&gt;=9,AS317&lt;=11),"9 a 11",IF(AND(AS317&gt;=11.5,AS317&lt;=13.5),"11,5 a 13,5",IF(AND(AS317&gt;=14,AS317&lt;=16),"14 a 16",IF(AND(AS317&gt;=16.5,AS317&lt;=18.5),"16,5 a 18,5",IF(AND(AS317&gt;=19,AS317&lt;=21),"19 a 21","Fuera de rango"))))))))))))))))</f>
        <v>-1 a 1</v>
      </c>
      <c r="AU317" s="11" t="n">
        <f aca="false" t="array" ref="AU317">IF(AT317="","",_xlfn.IFS(AT317="-16 a -14",1,AT317="-13,5 a -11,5",2,AT317="-11 a -9",3,AT317="-8,5 a -6,5",4,AT317="-6 a -4",5,AT317="-3,5 a -1,5",6,AT317="-1 a 1",7,AT317="1,5 a 3,5",8,AT317="4 a 6","NORMA",AT317="6,5 a 8,5",9,AT317="9 a 11",10,AT317="11,5 a 13,5",11,AT317="14 a 16",12,AT317="16,5 a 18,5",13,AT317="19 a 21",14,TRUE(),""))</f>
        <v>7</v>
      </c>
      <c r="AV317" s="9" t="n">
        <v>1</v>
      </c>
      <c r="AW317" s="10" t="str">
        <f aca="false">IF(AV317="","",IF(AND(AV317&gt;=-1,AV317&lt;=-0.5),"-1 a -0,5",IF(AND(AV317&gt;-0.5,AV317&lt;=0),"De -0,5 a 0",IF(AND(AV317&gt;=0.25,AV317&lt;=0.75),"0,25 a 0,75",IF(AND(AV317&gt;=1,AV317&lt;=1.5),"1 a 1,5",IF(AND(AV317&gt;=1.75,AV317&lt;=2.25),"1,75 a 2,25",IF(AND(AV317&gt;=2.5,AV317&lt;=3),"2,5 a 3",IF(AND(AV317&gt;=3.25,AV317&lt;=3.75),"3,25 a 3,75","Fuera de rango"))))))))</f>
        <v>1 a 1,5</v>
      </c>
      <c r="AX317" s="10" t="n">
        <f aca="false">IF(AW317="","",IF(OR(AW317="-1 a -0,5",AW317="-1 a -0.5"),1,IF(OR(AW317="De -0,5 a 0",AW317="-0,5 a 0",AW317="De -0.5 a 0"),2,IF(OR(AW317="0,25 a 0,75",AW317="0.25 a 0.75"),"NORMA",IF(OR(AW317="1 a 1,5",AW317="1 a 1.5"),3,IF(OR(AW317="1,75 a 2,25",AW317="1.75 a 2.25"),4,IF(OR(AW317="2,5 a 3",AW317="2.5 a 3"),5,IF(OR(AW317="3,25 a 3,75",AW317="3.25 a 3.75"),6,""))))))))</f>
        <v>3</v>
      </c>
      <c r="AY317" s="9" t="n">
        <v>3</v>
      </c>
      <c r="AZ317" s="10" t="str">
        <f aca="false">IF(AY317="","",IF(AND(AY317&gt;=-20,AY317&lt;=-9.5),"-20 a -9,5",IF(AND(AY317&gt;=-9,AY317&lt;=-6.5),"-9 a -6,5",IF(AY317=-6,"-6",IF(AND(AY317&gt;=-5.5,AY317&lt;=-3),"-5,5 a -3",IF(AND(AY317&gt;=-2.5,AY317&lt;=0),"-2,5 a 0",IF(AND(AY317&gt;=0.5,AY317&lt;=3),"0,5 a 3",IF(AND(AY317&gt;=3.5,AY317&lt;=6),"3,5 a 6","Fuera de rango"))))))))</f>
        <v>0,5 a 3</v>
      </c>
      <c r="BA317" s="11" t="n">
        <f aca="false">IF(AZ317="","",IF(AZ317="-20 a -9,5",1,IF(AZ317="-9 a -6,5",2,IF(AZ317="-6","NORMA",IF(AZ317="-5,5 a -3",3,IF(AZ317="-2,5 a 0",4,IF(AZ317="0,5 a 3",5,IF(AZ317="3,5 a 6",6,""))))))))</f>
        <v>5</v>
      </c>
      <c r="BB317" s="9" t="n">
        <v>0</v>
      </c>
      <c r="BC317" s="10" t="str">
        <f aca="false" t="array" ref="BC317">IF(BB317="","",_xlfn.IFS(AND(BB317&gt;=0,BB317&lt;=2),"0 a 2",AND(BB317&gt;=2.5,BB317&lt;=4.5),"2,5 a 4,5",AND(BB317&gt;=5,BB317&lt;=7),"5 a 7",AND(BB317&gt;=7.5,BB317&lt;=9.5),"7,5 a 9,5",AND(BB317&gt;=10,BB317&lt;=12),"10 a 12",AND(BB317&gt;=12.5,BB317&lt;=14.5),"12,5 a 14,5",BB317=15,"15",AND(BB317&gt;=15.5,BB317&lt;=17.5),"15,5 a 17,5",AND(BB317&gt;=18,BB317&lt;=20),"18 a 20",AND(BB317&gt;=20.5,BB317&lt;=22.5),"20,5 a 22,5",AND(BB317&gt;=23,BB317&lt;=25),"23 a 25",TRUE(),"Fuera de rango"))</f>
        <v>0 a 2</v>
      </c>
      <c r="BD317" s="11" t="n">
        <f aca="false" t="array" ref="BD317">IF(BC317="","",_xlfn.IFS(BC317="0 a 2",1,BC317="2,5 a 4,5",2,BC317="5 a 7",3,BC317="7,5 a 9,5",4,BC317="10 a 12",5,BC317="12,5 a 14,5",6,BC317="15","NORMA",BC317="15,5 a 17,5",7,BC317="18 a 20",8,BC317="20,5 a 22,5",9,BC317="23 a 25",10,TRUE(),"Fuera de rango"))</f>
        <v>1</v>
      </c>
      <c r="BE317" s="9" t="n">
        <v>26</v>
      </c>
      <c r="BF317" s="10" t="str">
        <f aca="false">IF(BE317="","",IF(AND(BE317&gt;=-20,BE317&lt;=-10),"-20 a -10",IF(AND(BE317&gt;=-9.5,BE317&lt;=0.5),"-9,5 a 0,5",IF(AND(BE317&gt;=1,BE317&lt;=11),"1 a 11",IF(AND(BE317&gt;=11.5,BE317&lt;=20.5),"11,5 a 20,5",IF(BE317=21,"21",IF(AND(BE317&gt;=21.5,BE317&lt;=31.5),"21,5 a 31,5",IF(AND(BE317&gt;=32,BE317&lt;=42),"32 a 42","Fuera de rango"))))))))</f>
        <v>21,5 a 31,5</v>
      </c>
      <c r="BG317" s="11" t="n">
        <f aca="false">IF(BF317="","",IF(BF317="-20 a -10",1,IF(BF317="-9,5 a 0,5",2,IF(BF317="1 a 11",3,IF(BF317="11,5 a 20,5",4,IF(BF317="21","NORMA",IF(BF317="21,5 a 31,5",5,IF(BF317="32 a 42",6,""))))))))</f>
        <v>5</v>
      </c>
      <c r="BH317" s="9" t="n">
        <v>14</v>
      </c>
      <c r="BI317" s="10" t="str">
        <f aca="false">IF(BH317="","",IF(AND(BH317&gt;=-20,BH317&lt;=-15),"-20 a -15",IF(AND(BH317&gt;=-14.5,BH317&lt;=-9.5),"-14,5 a -9,5",IF(AND(BH317&gt;=-9,BH317&lt;=-4),"-9 a -4",IF(AND(BH317&gt;=-3.5,BH317&lt;=2.5),"-3,5 a 2,5",IF(AND(BH317&gt;=3,BH317&lt;=8),"3 a 8",IF(AND(BH317&gt;=8.5,BH317&lt;=14.5),"8,5 a 14,5",IF(BH317=15,"15",IF(AND(BH317&gt;=15.5,BH317&lt;=20.5),"15,5 a 20,5",IF(AND(BH317&gt;=21,BH317&lt;=26),"21 a 26","Fuera de rango"))))))))))</f>
        <v>8,5 a 14,5</v>
      </c>
      <c r="BJ317" s="11" t="n">
        <f aca="false">IF(BI317="","",IF(BI317="-20 a -15",1,IF(BI317="-14,5 a -9,5",2,IF(BI317="-9 a -4",3,IF(BI317="-3,5 a 2,5",4,IF(BI317="3 a 8",5,IF(BI317="8,5 a 14,5",6,IF(BI317="15","NORMA",IF(BI317="15,5 a 20,5",7,IF(BI317="21 a 26",8,IF(BI317="26,5 a 31,5",9,"")))))))))))</f>
        <v>6</v>
      </c>
      <c r="BK317" s="9" t="n">
        <v>0</v>
      </c>
      <c r="BL317" s="10" t="str">
        <f aca="false">IF(BK317="","",IF(AND(BK317&gt;=0,BK317&lt;=2),"0 - 2",IF(AND(BK317&gt;=2.5,BK317&lt;=4.5),"2,5 - 4,5",IF(AND(BK317&gt;=5,BK317&lt;=7),"5 - 7",IF(AND(BK317&gt;=7.5,BK317&lt;=9.5),"7,5 - 9,5",IF(AND(BK317&gt;=10,BK317&lt;=12),"10 - 12",IF(AND(BK317&gt;=12.5,BK317&lt;=13.5),"12,5 - 13,5",IF(BK317=14,"14",IF(AND(BK317&gt;=14.5,BK317&lt;=16.5),"14,5 - 16,5",IF(AND(BK317&gt;=17,BK317&lt;=19),"17 - 19",IF(AND(BK317&gt;=19.5,BK317&lt;=21.5),"19,5 - 21,5",IF(AND(BK317&gt;=22,BK317&lt;=24),"22 - 24",IF(AND(BK317&gt;=24.5,BK317&lt;=26.5),"24,5 - 26,5",IF(AND(BK317&gt;=27,BK317&lt;=29),"27 - 29",IF(AND(BK317&gt;=29.5,BK317&lt;=30),"29,5 - 30","Fuera de rango")))))))))))))))</f>
        <v>0 - 2</v>
      </c>
      <c r="BM317" s="11" t="n">
        <f aca="false">IF(BL317="","",IF(BL317="0 - 2",1,IF(BL317="2,5 - 4,5",2,IF(BL317="5 - 7",3,IF(BL317="7,5 - 9,5",4,IF(BL317="10 - 12",5,IF(BL317="12,5 - 13,5",6,IF(BL317="14","NORMA",IF(BL317="14,5 - 16,5",7,IF(BL317="17 - 19",8,IF(BL317="19,5 - 21,5",9,IF(BL317="22 - 24",10,IF(BL317="24,5 - 26,5",11,IF(BL317="27 - 29",12,IF(BL317="29,5 - 30",13,"")))))))))))))))</f>
        <v>1</v>
      </c>
      <c r="BN317" s="9" t="n">
        <v>10</v>
      </c>
      <c r="BO317" s="11" t="str">
        <f aca="false">IF(BN317="","",IF(AND(BN317&gt;=-20,BN317&lt;=-10),"-20 a -10",IF(AND(BN317&gt;=-9.5,BN317&lt;=0.5),"-9,5 a 0,5",IF(AND(BN317&gt;=1,BN317&lt;=11),"1 a 11",IF(AND(BN317&gt;=11.5,BN317&lt;=21.5),"11,5 a 21,5",IF(BN317=22,"22",IF(AND(BN317&gt;=22.5,BN317&lt;=32.5),"22,5 a 32,5",IF(AND(BN317&gt;=33,BN317&lt;=43),"33 a 43","Fuera de rango"))))))))</f>
        <v>1 a 11</v>
      </c>
      <c r="BP317" s="11" t="n">
        <f aca="false">IF(BO317="","",IF(BO317="-20 a -10",1,IF(BO317="-9,5 a 0,5",2,IF(BO317="1 a 11",3,IF(BO317="11,5 a 21,5",4,IF(BO317="22","NORMA",IF(BO317="22,5 a 32,5",5,IF(BO317="33 a 43",6,""))))))))</f>
        <v>3</v>
      </c>
      <c r="BQ317" s="9" t="n">
        <v>-3</v>
      </c>
      <c r="BR317" s="10" t="str">
        <f aca="false">IF(BQ317="","",IF(AND(BQ317&gt;=-20,BQ317&lt;=-15),"-20 a -15",IF(AND(BQ317&gt;=-14.5,BQ317&lt;=-9.5),"-14,5 a -9,5",IF(AND(BQ317&gt;=-9,BQ317&lt;=-4),"-9 a -4",IF(AND(BQ317&gt;=-3.5,BQ317&lt;=2.5),"-3,5 a 2,5",IF(AND(BQ317&gt;=3,BQ317&lt;=8),"3 a 8",IF(AND(BQ317&gt;=8.5,BQ317&lt;=13.5),"8,5 a 13,5",IF(AND(BQ317&gt;=14,BQ317&lt;=17.5),"14 a 17,5",IF(BQ317=18,"18",IF(AND(BQ317&gt;=18.5,BQ317&lt;=23.5),"18,5 a 23,5",IF(AND(BQ317&gt;=24,BQ317&lt;=29),"24 a 29",IF(AND(BQ317&gt;=29.5,BQ317&lt;=34.5),"29,5 a 34,5",IF(AND(BQ317&gt;=35,BQ317&lt;=40),"35 a 40","Fuera de rango")))))))))))))</f>
        <v>-3,5 a 2,5</v>
      </c>
      <c r="BS317" s="11" t="n">
        <f aca="false">IF(BR317="","",IF(BR317="-20 a -15",1,IF(BR317="-14,5 a -9,5",2,IF(BR317="-9 a -4",3,IF(BR317="-3,5 a 2,5",4,IF(BR317="3 a 8",5,IF(BR317="8,5 a 13,5",6,IF(BR317="14 a 17,5",7,IF(BR317="18","NORMA",IF(BR317="18,5 a 23,5",8,IF(BR317="24 a 29",9,IF(BR317="29,5 a 34,5",10,IF(BR317="35 a 40",11,"")))))))))))))</f>
        <v>4</v>
      </c>
      <c r="BT317" s="9" t="n">
        <v>-1.5</v>
      </c>
      <c r="BU317" s="10" t="str">
        <f aca="false">IF(BT317="","",IF(AND(BT317&gt;=-20,BT317&lt;=-18),"-20 a -18",IF(AND(BT317&gt;=-17.5,BT317&lt;=-15.5),"-17,5 a -15,5",IF(AND(BT317&gt;=-15,BT317&lt;=-13),"-15 a -13",IF(AND(BT317&gt;=-12.5,BT317&lt;=-10.5),"-12,5 a -10,5",IF(AND(BT317&gt;=-10,BT317&lt;=-8),"-10 a -8",IF(AND(BT317&gt;=-7.5,BT317&lt;=-5.5),"-7,5 a -5,5",IF(AND(BT317&gt;=-5,BT317&lt;=-3),"-5 a -3",IF(AND(BT317&gt;=-2.5,BT317&lt;=-0.5),"-2,5 a -0,5",IF(BT317=0,"0",IF(AND(BT317&gt;=0.5,BT317&lt;=2.5),"0,5 a 2,5",IF(AND(BT317&gt;=3,BT317&lt;=5),"3 a 5",IF(AND(BT317&gt;=5.5,BT317&lt;=7.5),"5,5 a 7,5",IF(AND(BT317&gt;=8,BT317&lt;=10),"8 a 10",IF(AND(BT317&gt;=10.5,BT317&lt;=12.5),"10,5 a 12,5",IF(AND(BT317&gt;=13,BT317&lt;=15),"13 a 15",IF(AND(BT317&gt;=15.5,BT317&lt;=17.5),"15,5 a 17,5",IF(AND(BT317&gt;=18,BT317&lt;=20),"18 a 20","Fuera de rango"))))))))))))))))))</f>
        <v>-2,5 a -0,5</v>
      </c>
      <c r="BV317" s="11" t="n">
        <f aca="false">IF(BT317="","",IF(BT317=0,"NORMA",IF(AND(BT317&gt;=-20,BT317&lt;=-18),2,IF(AND(BT317&gt;=-17.5,BT317&lt;=-15.5),2,IF(AND(BT317&gt;=-15,BT317&lt;=-13),3,IF(AND(BT317&gt;=-12.5,BT317&lt;=-10.5),4,IF(AND(BT317&gt;=-10,BT317&lt;=-8),5,IF(AND(BT317&gt;=-7.5,BT317&lt;=-5.5),6,IF(AND(BT317&gt;=-5,BT317&lt;=-3),7,IF(AND(BT317&gt;=-2.5,BT317&lt;=-0.5),8,IF(AND(BT317&gt;=0.5,BT317&lt;=2.5),9,IF(AND(BT317&gt;=3,BT317&lt;=5),10,IF(AND(BT317&gt;=5.5,BT317&lt;=7.5),11,IF(AND(BT317&gt;=8,BT317&lt;=10),12,IF(AND(BT317&gt;=10.5,BT317&lt;=12.5),13,IF(AND(BT317&gt;=13,BT317&lt;=15),14,IF(AND(BT317&gt;=15.5,BT317&lt;=17.5),15,IF(AND(BT317&gt;=18,BT317&lt;=20),16,"Fuera de rango"))))))))))))))))))</f>
        <v>8</v>
      </c>
      <c r="BW317" s="9" t="n">
        <v>-7.75</v>
      </c>
      <c r="BX317" s="10" t="n">
        <f aca="false">18.5- (0.3*H317)</f>
        <v>10.4</v>
      </c>
      <c r="BY317" s="10" t="n">
        <f aca="false">(BW317)-(BX317)</f>
        <v>-18.15</v>
      </c>
      <c r="BZ317" s="10" t="str">
        <f aca="false">IF(BY317="","",IF(BY317&lt;-27.5,"De -30 a -28",IF(BY317&lt;-25,"De -27,5 a -25,5",IF(BY317&lt;-22.5,"De -25 a -23",IF(BY317&lt;-20,"De -22,5 a -20,5",IF(BY317&lt;-17.5,"De -20 a -18",IF(BY317&lt;-15,"De -17,5 a -15,5",IF(BY317&lt;-12.5,"De -15 a -13",IF(BY317&lt;-10,"De -12,5 a -10,5",IF(BY317&lt;-7.5,"De -10 a -8",IF(BY317&lt;-5,"De -7,5 a -5,5",IF(BY317&lt;-2.5,"De -5 a -3",IF(BY317&lt;0,"De -2,5 a -0,5",IF(BY317&lt;2.5,"De 0 a 2",IF(BY317&lt;5,"De 2,5 a 4,5",IF(BY317&lt;7.5,"De 5 a 7",IF(BY317&lt;10,"De 7,5 a 9,5",IF(BY317&lt;12.5,"De 10 a 12",IF(BY317&lt;15,"De 12,5 a 14,5",IF(BY317&lt;17.5,"De 15 a 17",IF(BY317&lt;20,"De 17,5 a 19,5",IF(BY317&lt;22.5,"De 20 a 22",IF(BY317&lt;25,"De 22,5 a 24,5",IF(BY317&lt;27.5,"De 25 a 27","De 27,5 a 30"))))))))))))))))))))))))</f>
        <v>De -20 a -18</v>
      </c>
      <c r="CA317" s="12" t="n">
        <f aca="false">IF(BY317="","",IF(BY317&lt;=-28,1,IF(BY317&lt;=-25.5,2,IF(BY317&lt;=-23,3,IF(BY317&lt;=-20.5,4,IF(BY317&lt;=-18,5,IF(BY317&lt;=-15.5,6,IF(BY317&lt;=-13,7,IF(BY317&lt;=-10.5,8,IF(BY317&lt;=-8,9,IF(BY317&lt;=-5.5,10,IF(BY317&lt;=-3,11,IF(BY317&lt;=-0.5,12,IF(BY317&lt;=2,13,IF(BY317&lt;=4.5,14,IF(BY317&lt;=7,15,IF(BY317&lt;=9.5,16,IF(BY317&lt;=12,17,IF(BY317&lt;=14.5,18,IF(BY317&lt;=17,19,IF(BY317&lt;=19.5,20,IF(BY317&lt;=22,21,IF(BY317&lt;=24.5,22,IF(BY317&lt;=27,23,IF(BY317&lt;=30,24,"Fuera de rango")))))))))))))))))))))))))</f>
        <v>5</v>
      </c>
      <c r="CB317" s="9" t="n">
        <v>-7.75</v>
      </c>
      <c r="CC317" s="10" t="n">
        <f aca="false">18.5- (0.3*H317)</f>
        <v>10.4</v>
      </c>
      <c r="CD317" s="10" t="n">
        <f aca="false">(CB317)-(CC317)</f>
        <v>-18.15</v>
      </c>
      <c r="CE317" s="10" t="str">
        <f aca="false">IF(CD317="","",IF(CD317&lt;-27.5,"De -30 a -28",IF(CD317&lt;-25,"De -27,5 a -25,5",IF(CD317&lt;-22.5,"De -25 a -23",IF(CD317&lt;-20,"De -22,5 a -20,5",IF(CD317&lt;-17.5,"De -20 a -18",IF(CD317&lt;-15,"De -17,5 a -15,5",IF(CD317&lt;-12.5,"De -15 a -13",IF(CD317&lt;-10,"De -12,5 a -10,5",IF(CD317&lt;-7.5,"De -10 a -8",IF(CD317&lt;-5,"De -7,5 a -5,5",IF(CD317&lt;-2.5,"De -5 a -3",IF(CD317&lt;0,"De -2,5 a -0,5",IF(CD317&lt;=2,"De 0 a 2",IF(CD317&lt;=4.5,"De 2,5 a 4,5",IF(CD317&lt;=7,"De 5 a 7",IF(CD317&lt;=9.5,"De 7,5 a 9,5",IF(CD317&lt;=12,"De 10 a 12",IF(CD317&lt;=14.5,"De 12,5 a 14,5",IF(CD317&lt;=17,"De 15 a 17",IF(CD317&lt;=19.5,"De 17,5 a 19,5",IF(CD317&lt;=22,"De 20 a 22",IF(CD317&lt;=24.5,"De 22,5 a 24,5",IF(CD317&lt;=27,"De 25 a 27","De 27,5 a 30"))))))))))))))))))))))))</f>
        <v>De -20 a -18</v>
      </c>
      <c r="CF317" s="12" t="n">
        <f aca="false">IF(CD317="","",IF(CD317&lt;-27.5,1,IF(CD317&lt;-25,2,IF(CD317&lt;-22.5,3,IF(CD317&lt;-20,4,IF(CD317&lt;-17.5,5,IF(CD317&lt;-15,6,IF(CD317&lt;-12.5,7,IF(CD317&lt;-10,8,IF(CD317&lt;-7.5,9,IF(CD317&lt;-5,10,IF(CD317&lt;-2.5,11,IF(CD317&lt;0,12,IF(CD317&lt;2.5,13,IF(CD317&lt;5,14,IF(CD317&lt;7.5,15,IF(CD317&lt;10,16,IF(CD317&lt;12.5,17,IF(CD317&lt;15,18,IF(CD317&lt;17.5,19,IF(CD317&lt;20,20,IF(CD317&lt;22.5,21,IF(CD317&lt;25,22,IF(CD317&lt;27.5,23,24))))))))))))))))))))))))</f>
        <v>5</v>
      </c>
      <c r="CG317" s="9" t="n">
        <v>-3.5</v>
      </c>
      <c r="CH317" s="10" t="str">
        <f aca="false">IF(CG317="","",IF(AND(CG317&gt;=-10,CG317&lt;=-9.5),"-10 a -9,5",IF(AND(CG317&gt;-9.5,CG317&lt;=-8.5),"-9 a -8,5",IF(AND(CG317&gt;-8.5,CG317&lt;=-7.5),"-8 a -7,5",IF(AND(CG317&gt;-7.5,CG317&lt;=-6.5),"-7 a -6,5",IF(AND(CG317&gt;-6.5,CG317&lt;=-5.5),"-6 a -5,5",IF(AND(CG317&gt;-5.5,CG317&lt;=-4.5),"-5 a -4,5",IF(AND(CG317&gt;-4.5,CG317&lt;=-3.5),"-4 a -3,5",IF(AND(CG317&gt;-3.5,CG317&lt;=-2.5),"-3 a -2,5",IF(CG317=-2.25,"-2,25",IF(AND(CG317&gt;-2.5,CG317&lt;=-1.5),"-2 a -1,5",IF(AND(CG317&gt;-1.5,CG317&lt;=-0.5),"-1 a -0,5",IF(AND(CG317&gt;-0.5,CG317&lt;=0.5),"0 a 0,5",IF(AND(CG317&gt;0.5,CG317&lt;=1.5),"1 a 1,5",IF(AND(CG317&gt;1.5,CG317&lt;=2.5),"2 a 2,5",IF(AND(CG317&gt;2.5,CG317&lt;=3.5),"3 a 3,5",IF(AND(CG317&gt;3.5,CG317&lt;=4.5),"4 a 4,5",IF(AND(CG317&gt;4.5,CG317&lt;=5.5),"5 a 5,5",IF(AND(CG317&gt;5.5,CG317&lt;=6.5),"6 a 6,5",IF(AND(CG317&gt;6.5,CG317&lt;=7.5),"7 a 7,5",IF(AND(CG317&gt;7.5,CG317&lt;=8.5),"8 a 8,5",IF(AND(CG317&gt;8.5,CG317&lt;=9.5),"9 a 9,5",IF(CG317&gt;=10,"10","Fuera de rango")))))))))))))))))))))))</f>
        <v>-4 a -3,5</v>
      </c>
      <c r="CI317" s="11" t="n">
        <f aca="false">IF(CG317="","",IF(CG317=-2.25,"NORMA",IF(CG317&lt;=-9.5,1,IF(CG317&lt;=-8.5,2,IF(CG317&lt;=-7.5,3,IF(CG317&lt;=-6.5,4,IF(CG317&lt;=-5.5,5,IF(CG317&lt;=-4.5,6,IF(CG317&lt;=-3.5,7,IF(CG317&lt;=-2.5,8,IF(CG317&lt;=-1.5,9,IF(CG317&lt;=-0.5,10,IF(CG317&lt;=0.5,11,IF(CG317&lt;=1.5,12,IF(CG317&lt;=2.5,13,IF(CG317&lt;=3.5,14,IF(CG317&lt;=4.5,15,IF(CG317&lt;=5.5,16,IF(CG317&lt;=6.5,17,IF(CG317&lt;=7.5,18,IF(CG317&lt;=8.5,19,IF(CG317&lt;=9.5,20,IF(CG317=10,21,"Fuera de rango")))))))))))))))))))))))</f>
        <v>7</v>
      </c>
      <c r="CJ317" s="9" t="n">
        <v>3.5</v>
      </c>
      <c r="CK317" s="10" t="str">
        <f aca="false">IF(CJ317="","",IF(AND(CJ317&gt;=-6,CJ317&lt;=-5.5),"-6 a -5,5",IF(AND(CJ317&gt;-5.5,CJ317&lt;=-4.5),"-5 a -4,5",IF(AND(CJ317&gt;-4.5,CJ317&lt;=-3.5),"-4 a -3,5",IF(AND(CJ317&gt;-3.5,CJ317&lt;=-2.5),"-3 a -2,5",IF(AND(CJ317&gt;-2.5,CJ317&lt;=-1.5),"-2 a -1,5",IF(AND(CJ317&gt;-1.5,CJ317&lt;=-0.5),"-1 a -0,5",IF(AND(CJ317&gt;-0.5,CJ317&lt;=0.5),"0 a 0,5",IF(AND(CJ317&gt;0.5,CJ317&lt;=1.5),"1 a 1,5",IF(AND(CJ317&gt;1.5,CJ317&lt;2.5),"2",IF(AND(CJ317&gt;=2.5,CJ317&lt;=3),"2,5 a 3",IF(AND(CJ317&gt;3,CJ317&lt;=4),"3,5 a 4",IF(AND(CJ317&gt;4,CJ317&lt;=5),"4,5 a 5",IF(AND(CJ317&gt;5,CJ317&lt;=6),"5,5 a 6",IF(AND(CJ317&gt;6,CJ317&lt;=7),"6,5 a 7",IF(AND(CJ317&gt;7,CJ317&lt;=8),"7,5 a 8",IF(AND(CJ317&gt;8,CJ317&lt;=9.5),"8,5 a 9,5",IF(CJ317=10,"10","Fuera de rango"))))))))))))))))))</f>
        <v>3,5 a 4</v>
      </c>
      <c r="CL317" s="11" t="n">
        <f aca="false">IF(CK317="","",IF(OR(CK317="-6 a -5,5",CK317="-6 - -5,5"),1,IF(OR(CK317="-5 a -4,5",CK317="-5 - -4,5"),2,IF(OR(CK317="-4 a -3,5",CK317="-4 - -3,5"),3,IF(OR(CK317="-3 a -2,5",CK317="-3 - -2,5"),4,IF(OR(CK317="-2 a -1,5",CK317="-2 - -1,5"),5,IF(OR(CK317="-1 a -0,5",CK317="-1 - -0,5"),6,IF(OR(CK317="0 a 0,5",CK317="0 - 0,5"),7,IF(OR(CK317="1 a 1,5",CK317="1 - 1,5"),8,IF(CK317="2","NORMA",IF(OR(CK317="2,5 a 3",CK317="2,5 - 3"),9,IF(OR(CK317="3,5 a 4",CK317="3,5 - 4"),10,IF(OR(CK317="4,5 a 5",CK317="4,5 - 5"),11,IF(OR(CK317="5,5 a 6",CK317="5,5 - 6"),12,IF(OR(CK317="6,5 a 7",CK317="6,5 - 7"),13,IF(OR(CK317="7,5 a 8",CK317="7,5 - 8"),14,IF(OR(CK317="8,5 a 9",CK317="8,5 - 9,5",CK317="9 a 9,5"),15,IF(CK317="10",15,IF(OR(CK317="0,5 a 1",CK317="0,5 - 1"),7,"Fuera de rango")))))))))))))))))))</f>
        <v>10</v>
      </c>
      <c r="CN317" s="10" t="str">
        <f aca="false">IF(CM317=0,"0", " ")</f>
        <v>0</v>
      </c>
      <c r="CO317" s="10" t="str">
        <f aca="false">IF(CM317&gt;0,"EME"," ")</f>
        <v> </v>
      </c>
      <c r="CQ317" s="10" t="str">
        <f aca="false">IF(CP317&gt;0,"0", " ")</f>
        <v> </v>
      </c>
      <c r="CR317" s="10" t="str">
        <f aca="false">IF(CP317&gt;0,"EME"," ")</f>
        <v> </v>
      </c>
      <c r="CS317" s="9" t="n">
        <v>0</v>
      </c>
      <c r="CT317" s="10" t="str">
        <f aca="false">IF(CS317&gt;0,"1", " ")</f>
        <v> </v>
      </c>
      <c r="CU317" s="10" t="str">
        <f aca="false">IF(CS317&gt;0,"HIP"," ")</f>
        <v> </v>
      </c>
      <c r="CV317" s="9" t="n">
        <v>0</v>
      </c>
      <c r="CW317" s="10" t="str">
        <f aca="false">IF(CV317&gt;0,"1", " ")</f>
        <v> </v>
      </c>
      <c r="CX317" s="10" t="str">
        <f aca="false">IF(CV317&gt;0,"HIP"," ")</f>
        <v> </v>
      </c>
      <c r="CY317" s="9" t="n">
        <v>-1.75</v>
      </c>
      <c r="DB317" s="9" t="n">
        <v>-2</v>
      </c>
      <c r="DC317" s="11" t="str">
        <f aca="false">IF(DB317&lt;0,"2"," ")</f>
        <v>2</v>
      </c>
      <c r="DD317" s="11" t="str">
        <f aca="false">IF(DB317&lt;0,"MIO"," ")</f>
        <v>MIO</v>
      </c>
      <c r="DE317" s="9" t="n">
        <v>0</v>
      </c>
      <c r="DF317" s="10" t="str">
        <f aca="false">IF(DE317&lt;0,"3"," ")</f>
        <v> </v>
      </c>
      <c r="DG317" s="10" t="str">
        <f aca="false">IF(DE317&lt;0,"AST"," ")</f>
        <v> </v>
      </c>
      <c r="DH317" s="9" t="n">
        <v>-0.5</v>
      </c>
      <c r="DI317" s="10" t="str">
        <f aca="false">IF(DH317&lt;0,"3"," ")</f>
        <v>3</v>
      </c>
      <c r="DJ317" s="10" t="str">
        <f aca="false">IF(DH317&lt;0,"AST"," ")</f>
        <v>AST</v>
      </c>
      <c r="DK317" s="9" t="n">
        <v>0</v>
      </c>
      <c r="DL317" s="10" t="str">
        <f aca="false">IF(DK317&gt;0,"4"," ")</f>
        <v> </v>
      </c>
      <c r="DM317" s="10" t="str">
        <f aca="false">IF(DK317&gt;0,"PRE"," ")</f>
        <v> </v>
      </c>
      <c r="DN317" s="9" t="n">
        <v>0</v>
      </c>
      <c r="DO317" s="10" t="str">
        <f aca="false">IF(DN317&gt;0,"4"," ")</f>
        <v> </v>
      </c>
      <c r="DP317" s="10" t="str">
        <f aca="false">IF(DN317&gt;0,"PRE"," ")</f>
        <v> </v>
      </c>
      <c r="DS317" s="12" t="str">
        <f aca="false">CONCATENATE(CO317,CU317,DA317,DG317,DM317)</f>
        <v>    </v>
      </c>
      <c r="DT317" s="10" t="e">
        <f aca="false" t="array" ref="DT317">_xlfn.IFS(DS317="EME    ","0", DS317=" HIP   ","1", DS317="  MIO  ","2", DS317="   AST ","3", DS317="    PRE","4", DS317="EME   PRE","5", DS317=" HIP  PRE","6", DS317=" HIP AST ","7", DS317="  MIO PRE","8", DS317="  MIOAST ","9", DS317="   ASTPRE","10",DS317=" HIP ASTPRE","11", DS317="  MIOASTPRE","12", DS317="     ","0")</f>
        <v>#N/A</v>
      </c>
      <c r="DV317" s="1" t="e">
        <f aca="false" t="array" ref="DV317">_xlfn.IFS(DU317="SI","2", DU317="NO","1")</f>
        <v>#N/A</v>
      </c>
      <c r="DX317" s="11" t="str">
        <f aca="false">IF(DW317=0,"1","2")</f>
        <v>1</v>
      </c>
      <c r="DY317" s="11" t="str">
        <f aca="false" t="array" ref="DY317">_xlfn.IFS(DW317=0,"0", DW317=0.25, "1", DW317=0.5,"2", DW317=0.75,"3", DW317=1,"4",DW317=1.25,"5", DW317=1.5,"6", DW317=1.75,"7", DW317=2,"8")</f>
        <v>0</v>
      </c>
      <c r="EA317" s="11" t="str">
        <f aca="false">IF(DZ317=0,"1","2")</f>
        <v>1</v>
      </c>
      <c r="EB317" s="11" t="str">
        <f aca="false" t="array" ref="EB317">_xlfn.IFS(DZ317=0,"0", DZ317=0.25, "1", DZ317=0.5,"2", DZ317=0.75,"3", DZ317=1,"4",DZ317=1.25,"5", DZ317=1.5,"6", DZ317=1.75,"7", DZ317=2,"8")</f>
        <v>0</v>
      </c>
      <c r="ED317" s="10" t="str">
        <f aca="false">IF(EC317=0,"1","2")</f>
        <v>1</v>
      </c>
      <c r="EE317" s="11" t="str">
        <f aca="false" t="array" ref="EE317">_xlfn.IFS(EC317=0,"0", EC317=-0.25, "1", EC317=-0.5,"2", EC317=-0.75,"3", EC317=-1,"4",EC317=-1.25,"5", EC317=-1.5,"6", EC317=-1.75,"7", EC317=-2,"8", EC317=-2.25,"9",EC317=-2.5,"10", EC317=-2.75,"11", EC317=-3,"12", EC317=-3.25,"13", EC317=-3.5,"14", EC317=-3.75,"15",EC317=-4,"16")</f>
        <v>0</v>
      </c>
      <c r="EG317" s="10" t="str">
        <f aca="false">IF(EF317=0,"1","2")</f>
        <v>1</v>
      </c>
      <c r="EH317" s="11" t="str">
        <f aca="false" t="array" ref="EH317">_xlfn.IFS(EF317=0,"0", EF317=-0.25, "1", EF317=-0.5,"2", EF317=-0.75,"3", EF317=-1,"4",EF317=-1.25,"5", EF317=-1.5,"6", EF317=-1.75,"7", EF317=-2,"8", EF317=-2.25,"9",EF317=-2.5,"10", EF317=-2.75,"11", EF317=-3,"12", EF317=-3.25,"13", EF317=-3.5,"14", EF317=-3.75,"15",EF317=-4,"16")</f>
        <v>0</v>
      </c>
      <c r="EJ317" s="11" t="str">
        <f aca="false">IF(EI317=0,"1","2")</f>
        <v>1</v>
      </c>
      <c r="EK317" s="11" t="str">
        <f aca="false" t="array" ref="EK317">_xlfn.IFS(EI317=0,"0", EI317=-0.25, "1", EI317=-0.5,"2", EI317=-0.75,"3", EI317=-1,"4",EI317=-1.25,"5", EI317=-1.5,"6", EI317=-1.75,"7", EI317=-2,"8", EI317=-2.25,"9", EI317=-2.25,"9",EI317=-2.5,"10", EI317=-2.75,"11", EI317=-3,"12", EI317=-3.25,"13", EI317=-3.5,"14", EI317=-3.75,"15",EI317=-4,"16", EI317=0.25, "17", EI317=0.5, "18")</f>
        <v>0</v>
      </c>
      <c r="EM317" s="11" t="str">
        <f aca="false">IF(EL317=0,"1","2")</f>
        <v>1</v>
      </c>
      <c r="EN317" s="11" t="str">
        <f aca="false" t="array" ref="EN317">_xlfn.IFS(EL317=0.25,"17",EL317=0.5,"18", EL317=0,"0", EL317=-0.25, "1", EL317=-0.5,"2", EL317=-0.75,"3", EL317=-1,"4",EL317=-1.25,"5", EL317=-1.5,"6", EL317=-1.75,"7", EL317=-2,"8",EL317= -2.25,"9",EL317=-2.5,"10",EL317= -2.75,"11",EL317= -3,"12",EL317= -3.25,"13",EL317= -3.5,"14",EL317= -3.75,"15",EL317=-4,"16")</f>
        <v>0</v>
      </c>
      <c r="EP317" s="11" t="str">
        <f aca="false">IF(EO317=0,"1","2")</f>
        <v>1</v>
      </c>
      <c r="EQ317" s="11" t="str">
        <f aca="false" t="array" ref="EQ317">_xlfn.IFS(EO317=0,"0", EO317=0.25, "1", EO317=0.5,"2", EO317=0.75,"3", EO317=1,"4",EO317=1.25,"5", EO317=1.5,"6", EO317=1.75,"7", EO317=2,"8", EO317=2.25,"9", EO317=2.25,"9",EO317=2.5,"10", EO317=2.75,"11", EO317=3,"12", EO317=3.25,"13", EO317=3.5,"14", EO317=3.75,"15",EO317=4,"16", EO317=-0.25, "17", bq=-0.5, "18")</f>
        <v>0</v>
      </c>
      <c r="ES317" s="11" t="str">
        <f aca="false">IF(ER317=0,"1","2")</f>
        <v>1</v>
      </c>
      <c r="ET317" s="11" t="str">
        <f aca="false" t="array" ref="ET317">_xlfn.IFS(ER317=0,"0", ER317=0.25, "1", ER317=0.5,"2", ER317=0.75,"3", ER317=1,"4",ER317=1.25,"5", ER317=1.5,"6", ER317=1.75,"7", ER317=2,"8", ER317=2.25,"9", ER317=2.25,"9",ER317=2.5,"10", ER317=2.75,"11", ER317=3,"12", ER317=3.25,"13", ER317=3.5,"14", ER317=3.75,"15",ER317=4,"16", ER317=-0.25, "17", bq=-0.5, "18")</f>
        <v>0</v>
      </c>
      <c r="EV317" s="14" t="e">
        <f aca="false">VLOOKUP(EU317,LEYENDA!$G$2:$H$8,2,TRUE())</f>
        <v>#N/A</v>
      </c>
      <c r="EW317" s="14" t="e">
        <f aca="false" t="array" ref="EW317">_xlfn.IFS(EV317="0-5","1", EV317="6-12","2", EV317="13-18","3", EV317="19-24","4", EV317="25-36","5", EV317="37-48","6", EV317="49-60","7")</f>
        <v>#N/A</v>
      </c>
    </row>
    <row r="318" customFormat="false" ht="13.5" hidden="false" customHeight="false" outlineLevel="0" collapsed="false">
      <c r="A318" s="1" t="n">
        <v>77</v>
      </c>
      <c r="B318" s="32" t="n">
        <v>5</v>
      </c>
      <c r="C318" s="33" t="n">
        <v>43843</v>
      </c>
      <c r="D318" s="6"/>
      <c r="E318" s="5" t="str">
        <f aca="false">VLOOKUP(A318,'286'!$A$3:$J$6279,10,FALSE())</f>
        <v>ZURITA NÚÑEZ, ESTHER</v>
      </c>
      <c r="F318" s="4" t="str">
        <f aca="false">VLOOKUP(A318,'286'!$A$3:$I$1768,3,FALSE())</f>
        <v>ZUNUES</v>
      </c>
      <c r="G318" s="6" t="n">
        <f aca="false">VLOOKUP(A318,'286'!$A$3:$I$1768,4,FALSE())</f>
        <v>33646</v>
      </c>
      <c r="H318" s="7" t="n">
        <f aca="false">YEAR(C318)-YEAR(G318)</f>
        <v>28</v>
      </c>
      <c r="I318" s="1" t="str">
        <f aca="false">VLOOKUP(H318,LEYENDA!$C$2:$D$6,2,TRUE())</f>
        <v>25-40</v>
      </c>
      <c r="J318" s="5" t="str">
        <f aca="false">VLOOKUP(A318,'286'!$A$3:$I$1768,7,FALSE())</f>
        <v>M</v>
      </c>
      <c r="K318" s="8" t="n">
        <f aca="false">VLOOKUP(A318,'286'!$A$3:$I$1768,2,FALSE())</f>
        <v>0</v>
      </c>
      <c r="L318" s="4" t="str">
        <f aca="false">VLOOKUP(A318,'286'!$A$3:$I$1768,8,FALSE())</f>
        <v>D</v>
      </c>
      <c r="M318" s="4" t="str">
        <f aca="false">VLOOKUP(A318,'286'!$A$3:$I$1768,9,FALSE())</f>
        <v>D</v>
      </c>
      <c r="N318" s="8" t="str">
        <f aca="false">IF(R318=O318, "MISMA","CONTRARIA")</f>
        <v>MISMA</v>
      </c>
      <c r="O318" s="8" t="str">
        <f aca="false" t="array" ref="O318">_xlfn.IFS(L318="D","1", L318="I","2")</f>
        <v>1</v>
      </c>
      <c r="P318" s="8" t="e">
        <f aca="false" t="array" ref="P318">_xlfn.IFS(K318="OD","1", K318="OI","2")</f>
        <v>#N/A</v>
      </c>
      <c r="Q318" s="1" t="str">
        <f aca="false" t="array" ref="Q318">_xlfn.IFS(J318="M","1", J318="H","2")</f>
        <v>1</v>
      </c>
      <c r="R318" s="8" t="str">
        <f aca="false" t="array" ref="R318">_xlfn.IFS(M318="D","1", M318="I","2")</f>
        <v>1</v>
      </c>
      <c r="S318" s="1" t="str">
        <f aca="false" t="array" ref="S318">_xlfn.IFS(N318="CONTRARIA", "1",N318= "MISMA","2")</f>
        <v>2</v>
      </c>
      <c r="T318" s="1" t="str">
        <f aca="false" t="array" ref="T318">_xlfn.IFS(I318="0-12","1", I318="13-24","2", I318="25-40","3", I318="41-60","4", I318="61-100","5")</f>
        <v>3</v>
      </c>
      <c r="U318" s="9" t="n">
        <v>-1.75</v>
      </c>
      <c r="V318" s="10" t="str">
        <f aca="false">IF(U318="","",IF(AND(U318&gt;=-9,U318&lt;=-6.5),"-9 a -6,5",IF(AND(U318&gt;=-6,U318&lt;=-3.5),"-6 a -3,5",IF(AND(U318&gt;=-3,U318&lt;=-1),"-3 a -1",IF(U318=-0.5,"-0,5",IF(AND(U318&gt;=0,U318&lt;=2.5),"0 a 2,5",IF(AND(U318&gt;=3,U318&lt;=5.5),"3 a 5,5",IF(AND(U318&gt;=6,U318&lt;=8.5),"6 a 8,5",IF(AND(U318&gt;=9,U318&lt;=20),"9 a 20","Fuera de rango")))))))))</f>
        <v>-3 a -1</v>
      </c>
      <c r="W318" s="11" t="n">
        <f aca="false">IF(V318="","",IF(V318="-9 a -6,5",2,IF(V318="-6 a -3,5",3,IF(V318="-3 a -1",4,IF(V318="-0,5","NORMA",IF(V318="0 a 2,5",5,IF(V318="3 a 5,5",6,IF(V318="6 a 8,5",7,IF(V318="9 a 20",8,"Fuera de rango")))))))))</f>
        <v>4</v>
      </c>
      <c r="X318" s="9" t="n">
        <v>0</v>
      </c>
      <c r="Y318" s="11" t="str">
        <f aca="false">IF(X318="","",IF(AND(X318&gt;=0,X318&lt;=4),"0 a 4",IF(AND(X318&gt;=4.5,X318&lt;=8.5),"4,5 a 8,5",IF(X318=9,"9",IF(AND(X318&gt;=9.5,X318&lt;=13),"9,5 a 13",IF(AND(X318&gt;=13.5,X318&lt;=20),"13,5 a 20",IF(AND(X318&gt;=20.5,X318&lt;=35),"20,5 a 35","Fuera de rango")))))))</f>
        <v>0 a 4</v>
      </c>
      <c r="Z318" s="11" t="n">
        <f aca="false">IF(Y318="","",IF(Y318="0 a 4",1,IF(Y318="4,5 a 8,5",2,IF(Y318="9","NORMA",IF(Y318="9,5 a 13",3,IF(Y318="13,5 a 20",4,IF(Y318="20,5 a 35",5,"Fuera de rango")))))))</f>
        <v>1</v>
      </c>
      <c r="AA318" s="9" t="n">
        <v>14</v>
      </c>
      <c r="AB318" s="10" t="str">
        <f aca="false">IF(AA318="","",IF(AND(AA318&gt;=0,AA318&lt;=9),"0 a 9",IF(AND(AA318&gt;=9.5,AA318&lt;=18.5),"9,5 a 18,5",IF(AA318=19,"19",IF(AND(AA318&gt;=19.5,AA318&lt;=28),"19,5 a 28",IF(AND(AA318&gt;=28.5,AA318&lt;=40),"28,5 a 40","Fuera de rango"))))))</f>
        <v>9,5 a 18,5</v>
      </c>
      <c r="AC318" s="11" t="n">
        <f aca="false" t="array" ref="AC318">_xlfn.IFS(AB318="","",AB318="0 a 9",1,AB318="9,5 a 18,5",2,AB318="19","NORMA",AB318="19,5 a 28",3,AB318="28,5 a 40",4,TRUE(),"Fuera de rango")</f>
        <v>2</v>
      </c>
      <c r="AD318" s="9" t="n">
        <v>-4</v>
      </c>
      <c r="AE318" s="10" t="str">
        <f aca="false">IF(AD318="","",IF(AND(AD318&gt;=-10,AD318&lt;=0),"De -10 a 0",IF(AND(AD318&gt;=0.5,AD318&lt;=9.5),"0,5 a 9,5",IF(AD318=10,"10",IF(AND(AD318&gt;=10.5,AD318&lt;=20),"10,5 a 20",IF(AND(AD318&gt;=20.5,AD318&lt;=40),"20,5 a 40","Fuera de rango"))))))</f>
        <v>De -10 a 0</v>
      </c>
      <c r="AF318" s="12" t="n">
        <f aca="false">IF(AD318="","",IF(AND(AD318&gt;=-10,AD318&lt;=0),1,IF(AND(AD318&gt;=0.5,AD318&lt;=9.5),2,IF(AD318=10,"NORMA",IF(AND(AD318&gt;=10.5,AD318&lt;=20),3,IF(AND(AD318&gt;=20.5,AD318&lt;=40),4,""))))))</f>
        <v>1</v>
      </c>
      <c r="AG318" s="9" t="n">
        <v>7</v>
      </c>
      <c r="AH318" s="10" t="str">
        <f aca="false">IF(AG318="","",IF(AND(AG318&gt;=0,AG318&lt;=4),"0 a 4",IF(AND(AG318&gt;=4.5,AG318&lt;=8.5),"4,5 a 8,5",IF(AG318=9,"9",IF(AND(AG318&gt;=9.5,AG318&lt;=13),"9,5 a 13",IF(AND(AG318&gt;=13.5,AG318&lt;=25),"13,5 a 25","Fuera de rango"))))))</f>
        <v>4,5 a 8,5</v>
      </c>
      <c r="AI318" s="10" t="n">
        <f aca="false">IF(AH318="","",IF(AH318="0 a 4",1,IF(AH318="4,5 a 8,5",2,IF(AH318="9","NORMA",IF(AH318="9,5 a 13",3,IF(AH318="13,5 a 25",4,""))))))</f>
        <v>2</v>
      </c>
      <c r="AJ318" s="9" t="n">
        <v>-2</v>
      </c>
      <c r="AK318" s="10" t="str">
        <f aca="false">IF(AJ318="","",IF(AND(AJ318&gt;=-15,AJ318&lt;=-10.5),"-15 a -10,5",IF(AND(AJ318&gt;=-10,AJ318&lt;=-4),"-10 a -4",IF(AND(AJ318&gt;=-4.5,AJ318&lt;=0),"-4,5 a 0",IF(AND(AJ318&gt;=0.5,AJ318&lt;=4.5),"0,5 a 4,5",IF(AJ318=5,"5",IF(AND(AJ318&gt;=5.5,AJ318&lt;=10),"5,5 a 10",IF(AND(AJ318&gt;=10.5,AJ318&lt;=20),"10,5 a 20","Fuera de rango"))))))))</f>
        <v>-4,5 a 0</v>
      </c>
      <c r="AL318" s="11" t="n">
        <f aca="false">IF(AK318="","",IF(AK318="-15 a -10,5",1,IF(AK318="-10 a -4",2,IF(AK318="-4,5 a 0",3,IF(AK318="0,5 a 4,5",4,IF(AK318="5","NORMA",IF(AK318="5,5 a 10",5,IF(AK318="10,5 a 20",6,"Error"))))))))</f>
        <v>3</v>
      </c>
      <c r="AM318" s="9" t="n">
        <v>1</v>
      </c>
      <c r="AN318" s="10" t="str">
        <f aca="false">IF(AM318="","",IF(AND(AM318&gt;=-7.5,AM318&lt;=-5.5),"-7,5 a -5,5",IF(AND(AM318&gt;=-5,AM318&lt;=-3),"-5 a -3",IF(AND(AM318&gt;=-2.5,AM318&lt;=-0.5),"-2,5 a -0,5",IF(AM318=0,"0,00",IF(AND(AM318&gt;=0.5,AM318&lt;=2.5),"0,5 a 2,5",IF(AND(AM318&gt;=3,AM318&lt;=5),"3 a 5",IF(AND(AM318&gt;=5.5,AM318&lt;=7.5),"5,5 a 7,5",IF(AND(AM318&gt;=8,AM318&lt;=10),"8 a 10","Fuera de rango")))))))))</f>
        <v>0,5 a 2,5</v>
      </c>
      <c r="AO318" s="11" t="n">
        <f aca="false">IF(AN318="","",IF(AN318="-7,5 a -5,5",1,IF(AN318="-5 a -3",2,IF(AN318="-2,5 a -0,5",3,IF(AN318="0,00","NORMA",IF(AN318="0,5 a 2,5",4,IF(AN318="3 a 5",5,IF(AN318="5,5 a 7,5",6,IF(AN318="8 a 10",7,"Error")))))))))</f>
        <v>4</v>
      </c>
      <c r="AP318" s="9" t="n">
        <v>3</v>
      </c>
      <c r="AQ318" s="10" t="str">
        <f aca="false">IF(AP318="","",IF(AND(AP318&gt;=-20,AP318&lt;=-9.5),"-20 a -9,5",IF(AND(AP318&gt;=-9,AP318&lt;=-6.5),"-9 a -6,5",IF(AP318=-6,"-6",IF(AND(AP318&gt;=-5.5,AP318&lt;=-3),"-5,5 a -3",IF(AND(AP318&gt;=-2.5,AP318&lt;=0),"-2,5 a 0",IF(AND(AP318&gt;=0.5,AP318&lt;=3),"0,5 a 3",IF(AND(AP318&gt;=3.5,AP318&lt;=6),"3,5 a 6",IF(AND(AP318&gt;=6.5,AP318&lt;=9),"6,5 a 9",IF(AND(AP318&gt;=9.5,AP318&lt;=20),"9,5 a 20","Fuera de rango"))))))))))</f>
        <v>0,5 a 3</v>
      </c>
      <c r="AR318" s="11" t="n">
        <f aca="false">IF(AQ318="","",IF(AQ318="-20 a -9,5",1,IF(AQ318="-9 a -6,5",2,IF(AQ318="-6","NORMA",IF(AQ318="-5,5 a -3",3,IF(AQ318="-2,5 a 0",4,IF(AQ318="0,5 a 3",5,IF(AQ318="3,5 a 6",6,IF(AQ318="6,5 a 9",7,IF(AQ318="9,5 a 20",8,""))))))))))</f>
        <v>5</v>
      </c>
      <c r="AS318" s="9" t="n">
        <v>4</v>
      </c>
      <c r="AT318" s="10" t="str">
        <f aca="false">IF(AS318="","",IF(AND(AS318&gt;=-16,AS318&lt;=-14),"-16 a -14",IF(AND(AS318&gt;=-13.5,AS318&lt;=-11.5),"-13,5 a -11,5",IF(AND(AS318&gt;=-11,AS318&lt;=-9),"-11 a -9",IF(AND(AS318&gt;=-8.5,AS318&lt;=-6.5),"-8,5 a -6,5",IF(AND(AS318&gt;=-6,AS318&lt;=-4),"-6 a -4",IF(AND(AS318&gt;=-3.5,AS318&lt;=-1.5),"-3,5 a -1,5",IF(AND(AS318&gt;=-1,AS318&lt;=1),"-1 a 1",IF(AND(AS318&gt;=1.5,AS318&lt;=3.5),"1,5 a 3,5",IF(AND(AS318&gt;=4,AS318&lt;=6),"4 a 6",IF(AND(AS318&gt;=6.5,AS318&lt;=8.5),"6,5 a 8,5",IF(AND(AS318&gt;=9,AS318&lt;=11),"9 a 11",IF(AND(AS318&gt;=11.5,AS318&lt;=13.5),"11,5 a 13,5",IF(AND(AS318&gt;=14,AS318&lt;=16),"14 a 16",IF(AND(AS318&gt;=16.5,AS318&lt;=18.5),"16,5 a 18,5",IF(AND(AS318&gt;=19,AS318&lt;=21),"19 a 21","Fuera de rango"))))))))))))))))</f>
        <v>4 a 6</v>
      </c>
      <c r="AU318" s="11" t="str">
        <f aca="false" t="array" ref="AU318">IF(AT318="","",_xlfn.IFS(AT318="-16 a -14",1,AT318="-13,5 a -11,5",2,AT318="-11 a -9",3,AT318="-8,5 a -6,5",4,AT318="-6 a -4",5,AT318="-3,5 a -1,5",6,AT318="-1 a 1",7,AT318="1,5 a 3,5",8,AT318="4 a 6","NORMA",AT318="6,5 a 8,5",9,AT318="9 a 11",10,AT318="11,5 a 13,5",11,AT318="14 a 16",12,AT318="16,5 a 18,5",13,AT318="19 a 21",14,TRUE(),""))</f>
        <v>NORMA</v>
      </c>
      <c r="AV318" s="9" t="n">
        <v>0.75</v>
      </c>
      <c r="AW318" s="10" t="str">
        <f aca="false">IF(AV318="","",IF(AND(AV318&gt;=-1,AV318&lt;=-0.5),"-1 a -0,5",IF(AND(AV318&gt;-0.5,AV318&lt;=0),"De -0,5 a 0",IF(AND(AV318&gt;=0.25,AV318&lt;=0.75),"0,25 a 0,75",IF(AND(AV318&gt;=1,AV318&lt;=1.5),"1 a 1,5",IF(AND(AV318&gt;=1.75,AV318&lt;=2.25),"1,75 a 2,25",IF(AND(AV318&gt;=2.5,AV318&lt;=3),"2,5 a 3",IF(AND(AV318&gt;=3.25,AV318&lt;=3.75),"3,25 a 3,75","Fuera de rango"))))))))</f>
        <v>0,25 a 0,75</v>
      </c>
      <c r="AX318" s="10" t="str">
        <f aca="false">IF(AW318="","",IF(OR(AW318="-1 a -0,5",AW318="-1 a -0.5"),1,IF(OR(AW318="De -0,5 a 0",AW318="-0,5 a 0",AW318="De -0.5 a 0"),2,IF(OR(AW318="0,25 a 0,75",AW318="0.25 a 0.75"),"NORMA",IF(OR(AW318="1 a 1,5",AW318="1 a 1.5"),3,IF(OR(AW318="1,75 a 2,25",AW318="1.75 a 2.25"),4,IF(OR(AW318="2,5 a 3",AW318="2.5 a 3"),5,IF(OR(AW318="3,25 a 3,75",AW318="3.25 a 3.75"),6,""))))))))</f>
        <v>NORMA</v>
      </c>
      <c r="AY318" s="9" t="n">
        <v>-3</v>
      </c>
      <c r="AZ318" s="10" t="str">
        <f aca="false">IF(AY318="","",IF(AND(AY318&gt;=-20,AY318&lt;=-9.5),"-20 a -9,5",IF(AND(AY318&gt;=-9,AY318&lt;=-6.5),"-9 a -6,5",IF(AY318=-6,"-6",IF(AND(AY318&gt;=-5.5,AY318&lt;=-3),"-5,5 a -3",IF(AND(AY318&gt;=-2.5,AY318&lt;=0),"-2,5 a 0",IF(AND(AY318&gt;=0.5,AY318&lt;=3),"0,5 a 3",IF(AND(AY318&gt;=3.5,AY318&lt;=6),"3,5 a 6","Fuera de rango"))))))))</f>
        <v>-5,5 a -3</v>
      </c>
      <c r="BA318" s="11" t="n">
        <f aca="false">IF(AZ318="","",IF(AZ318="-20 a -9,5",1,IF(AZ318="-9 a -6,5",2,IF(AZ318="-6","NORMA",IF(AZ318="-5,5 a -3",3,IF(AZ318="-2,5 a 0",4,IF(AZ318="0,5 a 3",5,IF(AZ318="3,5 a 6",6,""))))))))</f>
        <v>3</v>
      </c>
      <c r="BB318" s="9" t="n">
        <v>0</v>
      </c>
      <c r="BC318" s="10" t="str">
        <f aca="false" t="array" ref="BC318">IF(BB318="","",_xlfn.IFS(AND(BB318&gt;=0,BB318&lt;=2),"0 a 2",AND(BB318&gt;=2.5,BB318&lt;=4.5),"2,5 a 4,5",AND(BB318&gt;=5,BB318&lt;=7),"5 a 7",AND(BB318&gt;=7.5,BB318&lt;=9.5),"7,5 a 9,5",AND(BB318&gt;=10,BB318&lt;=12),"10 a 12",AND(BB318&gt;=12.5,BB318&lt;=14.5),"12,5 a 14,5",BB318=15,"15",AND(BB318&gt;=15.5,BB318&lt;=17.5),"15,5 a 17,5",AND(BB318&gt;=18,BB318&lt;=20),"18 a 20",AND(BB318&gt;=20.5,BB318&lt;=22.5),"20,5 a 22,5",AND(BB318&gt;=23,BB318&lt;=25),"23 a 25",TRUE(),"Fuera de rango"))</f>
        <v>0 a 2</v>
      </c>
      <c r="BD318" s="11" t="n">
        <f aca="false" t="array" ref="BD318">IF(BC318="","",_xlfn.IFS(BC318="0 a 2",1,BC318="2,5 a 4,5",2,BC318="5 a 7",3,BC318="7,5 a 9,5",4,BC318="10 a 12",5,BC318="12,5 a 14,5",6,BC318="15","NORMA",BC318="15,5 a 17,5",7,BC318="18 a 20",8,BC318="20,5 a 22,5",9,BC318="23 a 25",10,TRUE(),"Fuera de rango"))</f>
        <v>1</v>
      </c>
      <c r="BE318" s="9" t="n">
        <v>26</v>
      </c>
      <c r="BF318" s="10" t="str">
        <f aca="false">IF(BE318="","",IF(AND(BE318&gt;=-20,BE318&lt;=-10),"-20 a -10",IF(AND(BE318&gt;=-9.5,BE318&lt;=0.5),"-9,5 a 0,5",IF(AND(BE318&gt;=1,BE318&lt;=11),"1 a 11",IF(AND(BE318&gt;=11.5,BE318&lt;=20.5),"11,5 a 20,5",IF(BE318=21,"21",IF(AND(BE318&gt;=21.5,BE318&lt;=31.5),"21,5 a 31,5",IF(AND(BE318&gt;=32,BE318&lt;=42),"32 a 42","Fuera de rango"))))))))</f>
        <v>21,5 a 31,5</v>
      </c>
      <c r="BG318" s="11" t="n">
        <f aca="false">IF(BF318="","",IF(BF318="-20 a -10",1,IF(BF318="-9,5 a 0,5",2,IF(BF318="1 a 11",3,IF(BF318="11,5 a 20,5",4,IF(BF318="21","NORMA",IF(BF318="21,5 a 31,5",5,IF(BF318="32 a 42",6,""))))))))</f>
        <v>5</v>
      </c>
      <c r="BH318" s="9" t="n">
        <v>12</v>
      </c>
      <c r="BI318" s="10" t="str">
        <f aca="false">IF(BH318="","",IF(AND(BH318&gt;=-20,BH318&lt;=-15),"-20 a -15",IF(AND(BH318&gt;=-14.5,BH318&lt;=-9.5),"-14,5 a -9,5",IF(AND(BH318&gt;=-9,BH318&lt;=-4),"-9 a -4",IF(AND(BH318&gt;=-3.5,BH318&lt;=2.5),"-3,5 a 2,5",IF(AND(BH318&gt;=3,BH318&lt;=8),"3 a 8",IF(AND(BH318&gt;=8.5,BH318&lt;=14.5),"8,5 a 14,5",IF(BH318=15,"15",IF(AND(BH318&gt;=15.5,BH318&lt;=20.5),"15,5 a 20,5",IF(AND(BH318&gt;=21,BH318&lt;=26),"21 a 26","Fuera de rango"))))))))))</f>
        <v>8,5 a 14,5</v>
      </c>
      <c r="BJ318" s="11" t="n">
        <f aca="false">IF(BI318="","",IF(BI318="-20 a -15",1,IF(BI318="-14,5 a -9,5",2,IF(BI318="-9 a -4",3,IF(BI318="-3,5 a 2,5",4,IF(BI318="3 a 8",5,IF(BI318="8,5 a 14,5",6,IF(BI318="15","NORMA",IF(BI318="15,5 a 20,5",7,IF(BI318="21 a 26",8,IF(BI318="26,5 a 31,5",9,"")))))))))))</f>
        <v>6</v>
      </c>
      <c r="BK318" s="9" t="n">
        <v>0</v>
      </c>
      <c r="BL318" s="10" t="str">
        <f aca="false">IF(BK318="","",IF(AND(BK318&gt;=0,BK318&lt;=2),"0 - 2",IF(AND(BK318&gt;=2.5,BK318&lt;=4.5),"2,5 - 4,5",IF(AND(BK318&gt;=5,BK318&lt;=7),"5 - 7",IF(AND(BK318&gt;=7.5,BK318&lt;=9.5),"7,5 - 9,5",IF(AND(BK318&gt;=10,BK318&lt;=12),"10 - 12",IF(AND(BK318&gt;=12.5,BK318&lt;=13.5),"12,5 - 13,5",IF(BK318=14,"14",IF(AND(BK318&gt;=14.5,BK318&lt;=16.5),"14,5 - 16,5",IF(AND(BK318&gt;=17,BK318&lt;=19),"17 - 19",IF(AND(BK318&gt;=19.5,BK318&lt;=21.5),"19,5 - 21,5",IF(AND(BK318&gt;=22,BK318&lt;=24),"22 - 24",IF(AND(BK318&gt;=24.5,BK318&lt;=26.5),"24,5 - 26,5",IF(AND(BK318&gt;=27,BK318&lt;=29),"27 - 29",IF(AND(BK318&gt;=29.5,BK318&lt;=30),"29,5 - 30","Fuera de rango")))))))))))))))</f>
        <v>0 - 2</v>
      </c>
      <c r="BM318" s="11" t="n">
        <f aca="false">IF(BL318="","",IF(BL318="0 - 2",1,IF(BL318="2,5 - 4,5",2,IF(BL318="5 - 7",3,IF(BL318="7,5 - 9,5",4,IF(BL318="10 - 12",5,IF(BL318="12,5 - 13,5",6,IF(BL318="14","NORMA",IF(BL318="14,5 - 16,5",7,IF(BL318="17 - 19",8,IF(BL318="19,5 - 21,5",9,IF(BL318="22 - 24",10,IF(BL318="24,5 - 26,5",11,IF(BL318="27 - 29",12,IF(BL318="29,5 - 30",13,"")))))))))))))))</f>
        <v>1</v>
      </c>
      <c r="BN318" s="9" t="n">
        <v>17</v>
      </c>
      <c r="BO318" s="11" t="str">
        <f aca="false">IF(BN318="","",IF(AND(BN318&gt;=-20,BN318&lt;=-10),"-20 a -10",IF(AND(BN318&gt;=-9.5,BN318&lt;=0.5),"-9,5 a 0,5",IF(AND(BN318&gt;=1,BN318&lt;=11),"1 a 11",IF(AND(BN318&gt;=11.5,BN318&lt;=21.5),"11,5 a 21,5",IF(BN318=22,"22",IF(AND(BN318&gt;=22.5,BN318&lt;=32.5),"22,5 a 32,5",IF(AND(BN318&gt;=33,BN318&lt;=43),"33 a 43","Fuera de rango"))))))))</f>
        <v>11,5 a 21,5</v>
      </c>
      <c r="BP318" s="11" t="n">
        <f aca="false">IF(BO318="","",IF(BO318="-20 a -10",1,IF(BO318="-9,5 a 0,5",2,IF(BO318="1 a 11",3,IF(BO318="11,5 a 21,5",4,IF(BO318="22","NORMA",IF(BO318="22,5 a 32,5",5,IF(BO318="33 a 43",6,""))))))))</f>
        <v>4</v>
      </c>
      <c r="BQ318" s="9" t="n">
        <v>0</v>
      </c>
      <c r="BR318" s="10" t="str">
        <f aca="false">IF(BQ318="","",IF(AND(BQ318&gt;=-20,BQ318&lt;=-15),"-20 a -15",IF(AND(BQ318&gt;=-14.5,BQ318&lt;=-9.5),"-14,5 a -9,5",IF(AND(BQ318&gt;=-9,BQ318&lt;=-4),"-9 a -4",IF(AND(BQ318&gt;=-3.5,BQ318&lt;=2.5),"-3,5 a 2,5",IF(AND(BQ318&gt;=3,BQ318&lt;=8),"3 a 8",IF(AND(BQ318&gt;=8.5,BQ318&lt;=13.5),"8,5 a 13,5",IF(AND(BQ318&gt;=14,BQ318&lt;=17.5),"14 a 17,5",IF(BQ318=18,"18",IF(AND(BQ318&gt;=18.5,BQ318&lt;=23.5),"18,5 a 23,5",IF(AND(BQ318&gt;=24,BQ318&lt;=29),"24 a 29",IF(AND(BQ318&gt;=29.5,BQ318&lt;=34.5),"29,5 a 34,5",IF(AND(BQ318&gt;=35,BQ318&lt;=40),"35 a 40","Fuera de rango")))))))))))))</f>
        <v>-3,5 a 2,5</v>
      </c>
      <c r="BS318" s="11" t="n">
        <f aca="false">IF(BR318="","",IF(BR318="-20 a -15",1,IF(BR318="-14,5 a -9,5",2,IF(BR318="-9 a -4",3,IF(BR318="-3,5 a 2,5",4,IF(BR318="3 a 8",5,IF(BR318="8,5 a 13,5",6,IF(BR318="14 a 17,5",7,IF(BR318="18","NORMA",IF(BR318="18,5 a 23,5",8,IF(BR318="24 a 29",9,IF(BR318="29,5 a 34,5",10,IF(BR318="35 a 40",11,"")))))))))))))</f>
        <v>4</v>
      </c>
      <c r="BT318" s="9" t="n">
        <v>1</v>
      </c>
      <c r="BU318" s="10" t="str">
        <f aca="false">IF(BT318="","",IF(AND(BT318&gt;=-20,BT318&lt;=-18),"-20 a -18",IF(AND(BT318&gt;=-17.5,BT318&lt;=-15.5),"-17,5 a -15,5",IF(AND(BT318&gt;=-15,BT318&lt;=-13),"-15 a -13",IF(AND(BT318&gt;=-12.5,BT318&lt;=-10.5),"-12,5 a -10,5",IF(AND(BT318&gt;=-10,BT318&lt;=-8),"-10 a -8",IF(AND(BT318&gt;=-7.5,BT318&lt;=-5.5),"-7,5 a -5,5",IF(AND(BT318&gt;=-5,BT318&lt;=-3),"-5 a -3",IF(AND(BT318&gt;=-2.5,BT318&lt;=-0.5),"-2,5 a -0,5",IF(BT318=0,"0",IF(AND(BT318&gt;=0.5,BT318&lt;=2.5),"0,5 a 2,5",IF(AND(BT318&gt;=3,BT318&lt;=5),"3 a 5",IF(AND(BT318&gt;=5.5,BT318&lt;=7.5),"5,5 a 7,5",IF(AND(BT318&gt;=8,BT318&lt;=10),"8 a 10",IF(AND(BT318&gt;=10.5,BT318&lt;=12.5),"10,5 a 12,5",IF(AND(BT318&gt;=13,BT318&lt;=15),"13 a 15",IF(AND(BT318&gt;=15.5,BT318&lt;=17.5),"15,5 a 17,5",IF(AND(BT318&gt;=18,BT318&lt;=20),"18 a 20","Fuera de rango"))))))))))))))))))</f>
        <v>0,5 a 2,5</v>
      </c>
      <c r="BV318" s="11" t="n">
        <f aca="false">IF(BT318="","",IF(BT318=0,"NORMA",IF(AND(BT318&gt;=-20,BT318&lt;=-18),2,IF(AND(BT318&gt;=-17.5,BT318&lt;=-15.5),2,IF(AND(BT318&gt;=-15,BT318&lt;=-13),3,IF(AND(BT318&gt;=-12.5,BT318&lt;=-10.5),4,IF(AND(BT318&gt;=-10,BT318&lt;=-8),5,IF(AND(BT318&gt;=-7.5,BT318&lt;=-5.5),6,IF(AND(BT318&gt;=-5,BT318&lt;=-3),7,IF(AND(BT318&gt;=-2.5,BT318&lt;=-0.5),8,IF(AND(BT318&gt;=0.5,BT318&lt;=2.5),9,IF(AND(BT318&gt;=3,BT318&lt;=5),10,IF(AND(BT318&gt;=5.5,BT318&lt;=7.5),11,IF(AND(BT318&gt;=8,BT318&lt;=10),12,IF(AND(BT318&gt;=10.5,BT318&lt;=12.5),13,IF(AND(BT318&gt;=13,BT318&lt;=15),14,IF(AND(BT318&gt;=15.5,BT318&lt;=17.5),15,IF(AND(BT318&gt;=18,BT318&lt;=20),16,"Fuera de rango"))))))))))))))))))</f>
        <v>9</v>
      </c>
      <c r="BW318" s="9" t="n">
        <v>-9.75</v>
      </c>
      <c r="BX318" s="10" t="n">
        <f aca="false">18.5- (0.3*H318)</f>
        <v>10.1</v>
      </c>
      <c r="BY318" s="10" t="n">
        <f aca="false">(BW318)-(BX318)</f>
        <v>-19.85</v>
      </c>
      <c r="BZ318" s="10" t="str">
        <f aca="false">IF(BY318="","",IF(BY318&lt;-27.5,"De -30 a -28",IF(BY318&lt;-25,"De -27,5 a -25,5",IF(BY318&lt;-22.5,"De -25 a -23",IF(BY318&lt;-20,"De -22,5 a -20,5",IF(BY318&lt;-17.5,"De -20 a -18",IF(BY318&lt;-15,"De -17,5 a -15,5",IF(BY318&lt;-12.5,"De -15 a -13",IF(BY318&lt;-10,"De -12,5 a -10,5",IF(BY318&lt;-7.5,"De -10 a -8",IF(BY318&lt;-5,"De -7,5 a -5,5",IF(BY318&lt;-2.5,"De -5 a -3",IF(BY318&lt;0,"De -2,5 a -0,5",IF(BY318&lt;2.5,"De 0 a 2",IF(BY318&lt;5,"De 2,5 a 4,5",IF(BY318&lt;7.5,"De 5 a 7",IF(BY318&lt;10,"De 7,5 a 9,5",IF(BY318&lt;12.5,"De 10 a 12",IF(BY318&lt;15,"De 12,5 a 14,5",IF(BY318&lt;17.5,"De 15 a 17",IF(BY318&lt;20,"De 17,5 a 19,5",IF(BY318&lt;22.5,"De 20 a 22",IF(BY318&lt;25,"De 22,5 a 24,5",IF(BY318&lt;27.5,"De 25 a 27","De 27,5 a 30"))))))))))))))))))))))))</f>
        <v>De -20 a -18</v>
      </c>
      <c r="CA318" s="12" t="n">
        <f aca="false">IF(BY318="","",IF(BY318&lt;=-28,1,IF(BY318&lt;=-25.5,2,IF(BY318&lt;=-23,3,IF(BY318&lt;=-20.5,4,IF(BY318&lt;=-18,5,IF(BY318&lt;=-15.5,6,IF(BY318&lt;=-13,7,IF(BY318&lt;=-10.5,8,IF(BY318&lt;=-8,9,IF(BY318&lt;=-5.5,10,IF(BY318&lt;=-3,11,IF(BY318&lt;=-0.5,12,IF(BY318&lt;=2,13,IF(BY318&lt;=4.5,14,IF(BY318&lt;=7,15,IF(BY318&lt;=9.5,16,IF(BY318&lt;=12,17,IF(BY318&lt;=14.5,18,IF(BY318&lt;=17,19,IF(BY318&lt;=19.5,20,IF(BY318&lt;=22,21,IF(BY318&lt;=24.5,22,IF(BY318&lt;=27,23,IF(BY318&lt;=30,24,"Fuera de rango")))))))))))))))))))))))))</f>
        <v>5</v>
      </c>
      <c r="CB318" s="9" t="n">
        <v>-9.25</v>
      </c>
      <c r="CC318" s="10" t="n">
        <f aca="false">18.5- (0.3*H318)</f>
        <v>10.1</v>
      </c>
      <c r="CD318" s="10" t="n">
        <f aca="false">(CB318)-(CC318)</f>
        <v>-19.35</v>
      </c>
      <c r="CE318" s="10" t="str">
        <f aca="false">IF(CD318="","",IF(CD318&lt;-27.5,"De -30 a -28",IF(CD318&lt;-25,"De -27,5 a -25,5",IF(CD318&lt;-22.5,"De -25 a -23",IF(CD318&lt;-20,"De -22,5 a -20,5",IF(CD318&lt;-17.5,"De -20 a -18",IF(CD318&lt;-15,"De -17,5 a -15,5",IF(CD318&lt;-12.5,"De -15 a -13",IF(CD318&lt;-10,"De -12,5 a -10,5",IF(CD318&lt;-7.5,"De -10 a -8",IF(CD318&lt;-5,"De -7,5 a -5,5",IF(CD318&lt;-2.5,"De -5 a -3",IF(CD318&lt;0,"De -2,5 a -0,5",IF(CD318&lt;=2,"De 0 a 2",IF(CD318&lt;=4.5,"De 2,5 a 4,5",IF(CD318&lt;=7,"De 5 a 7",IF(CD318&lt;=9.5,"De 7,5 a 9,5",IF(CD318&lt;=12,"De 10 a 12",IF(CD318&lt;=14.5,"De 12,5 a 14,5",IF(CD318&lt;=17,"De 15 a 17",IF(CD318&lt;=19.5,"De 17,5 a 19,5",IF(CD318&lt;=22,"De 20 a 22",IF(CD318&lt;=24.5,"De 22,5 a 24,5",IF(CD318&lt;=27,"De 25 a 27","De 27,5 a 30"))))))))))))))))))))))))</f>
        <v>De -20 a -18</v>
      </c>
      <c r="CF318" s="12" t="n">
        <f aca="false">IF(CD318="","",IF(CD318&lt;-27.5,1,IF(CD318&lt;-25,2,IF(CD318&lt;-22.5,3,IF(CD318&lt;-20,4,IF(CD318&lt;-17.5,5,IF(CD318&lt;-15,6,IF(CD318&lt;-12.5,7,IF(CD318&lt;-10,8,IF(CD318&lt;-7.5,9,IF(CD318&lt;-5,10,IF(CD318&lt;-2.5,11,IF(CD318&lt;0,12,IF(CD318&lt;2.5,13,IF(CD318&lt;5,14,IF(CD318&lt;7.5,15,IF(CD318&lt;10,16,IF(CD318&lt;12.5,17,IF(CD318&lt;15,18,IF(CD318&lt;17.5,19,IF(CD318&lt;20,20,IF(CD318&lt;22.5,21,IF(CD318&lt;25,22,IF(CD318&lt;27.5,23,24))))))))))))))))))))))))</f>
        <v>5</v>
      </c>
      <c r="CG318" s="9" t="n">
        <v>-4.5</v>
      </c>
      <c r="CH318" s="10" t="str">
        <f aca="false">IF(CG318="","",IF(AND(CG318&gt;=-10,CG318&lt;=-9.5),"-10 a -9,5",IF(AND(CG318&gt;-9.5,CG318&lt;=-8.5),"-9 a -8,5",IF(AND(CG318&gt;-8.5,CG318&lt;=-7.5),"-8 a -7,5",IF(AND(CG318&gt;-7.5,CG318&lt;=-6.5),"-7 a -6,5",IF(AND(CG318&gt;-6.5,CG318&lt;=-5.5),"-6 a -5,5",IF(AND(CG318&gt;-5.5,CG318&lt;=-4.5),"-5 a -4,5",IF(AND(CG318&gt;-4.5,CG318&lt;=-3.5),"-4 a -3,5",IF(AND(CG318&gt;-3.5,CG318&lt;=-2.5),"-3 a -2,5",IF(CG318=-2.25,"-2,25",IF(AND(CG318&gt;-2.5,CG318&lt;=-1.5),"-2 a -1,5",IF(AND(CG318&gt;-1.5,CG318&lt;=-0.5),"-1 a -0,5",IF(AND(CG318&gt;-0.5,CG318&lt;=0.5),"0 a 0,5",IF(AND(CG318&gt;0.5,CG318&lt;=1.5),"1 a 1,5",IF(AND(CG318&gt;1.5,CG318&lt;=2.5),"2 a 2,5",IF(AND(CG318&gt;2.5,CG318&lt;=3.5),"3 a 3,5",IF(AND(CG318&gt;3.5,CG318&lt;=4.5),"4 a 4,5",IF(AND(CG318&gt;4.5,CG318&lt;=5.5),"5 a 5,5",IF(AND(CG318&gt;5.5,CG318&lt;=6.5),"6 a 6,5",IF(AND(CG318&gt;6.5,CG318&lt;=7.5),"7 a 7,5",IF(AND(CG318&gt;7.5,CG318&lt;=8.5),"8 a 8,5",IF(AND(CG318&gt;8.5,CG318&lt;=9.5),"9 a 9,5",IF(CG318&gt;=10,"10","Fuera de rango")))))))))))))))))))))))</f>
        <v>-5 a -4,5</v>
      </c>
      <c r="CI318" s="11" t="n">
        <f aca="false">IF(CG318="","",IF(CG318=-2.25,"NORMA",IF(CG318&lt;=-9.5,1,IF(CG318&lt;=-8.5,2,IF(CG318&lt;=-7.5,3,IF(CG318&lt;=-6.5,4,IF(CG318&lt;=-5.5,5,IF(CG318&lt;=-4.5,6,IF(CG318&lt;=-3.5,7,IF(CG318&lt;=-2.5,8,IF(CG318&lt;=-1.5,9,IF(CG318&lt;=-0.5,10,IF(CG318&lt;=0.5,11,IF(CG318&lt;=1.5,12,IF(CG318&lt;=2.5,13,IF(CG318&lt;=3.5,14,IF(CG318&lt;=4.5,15,IF(CG318&lt;=5.5,16,IF(CG318&lt;=6.5,17,IF(CG318&lt;=7.5,18,IF(CG318&lt;=8.5,19,IF(CG318&lt;=9.5,20,IF(CG318=10,21,"Fuera de rango")))))))))))))))))))))))</f>
        <v>6</v>
      </c>
      <c r="CJ318" s="9" t="n">
        <v>3.25</v>
      </c>
      <c r="CK318" s="10" t="str">
        <f aca="false">IF(CJ318="","",IF(AND(CJ318&gt;=-6,CJ318&lt;=-5.5),"-6 a -5,5",IF(AND(CJ318&gt;-5.5,CJ318&lt;=-4.5),"-5 a -4,5",IF(AND(CJ318&gt;-4.5,CJ318&lt;=-3.5),"-4 a -3,5",IF(AND(CJ318&gt;-3.5,CJ318&lt;=-2.5),"-3 a -2,5",IF(AND(CJ318&gt;-2.5,CJ318&lt;=-1.5),"-2 a -1,5",IF(AND(CJ318&gt;-1.5,CJ318&lt;=-0.5),"-1 a -0,5",IF(AND(CJ318&gt;-0.5,CJ318&lt;=0.5),"0 a 0,5",IF(AND(CJ318&gt;0.5,CJ318&lt;=1.5),"1 a 1,5",IF(AND(CJ318&gt;1.5,CJ318&lt;2.5),"2",IF(AND(CJ318&gt;=2.5,CJ318&lt;=3),"2,5 a 3",IF(AND(CJ318&gt;3,CJ318&lt;=4),"3,5 a 4",IF(AND(CJ318&gt;4,CJ318&lt;=5),"4,5 a 5",IF(AND(CJ318&gt;5,CJ318&lt;=6),"5,5 a 6",IF(AND(CJ318&gt;6,CJ318&lt;=7),"6,5 a 7",IF(AND(CJ318&gt;7,CJ318&lt;=8),"7,5 a 8",IF(AND(CJ318&gt;8,CJ318&lt;=9.5),"8,5 a 9,5",IF(CJ318=10,"10","Fuera de rango"))))))))))))))))))</f>
        <v>3,5 a 4</v>
      </c>
      <c r="CL318" s="11" t="n">
        <f aca="false">IF(CK318="","",IF(OR(CK318="-6 a -5,5",CK318="-6 - -5,5"),1,IF(OR(CK318="-5 a -4,5",CK318="-5 - -4,5"),2,IF(OR(CK318="-4 a -3,5",CK318="-4 - -3,5"),3,IF(OR(CK318="-3 a -2,5",CK318="-3 - -2,5"),4,IF(OR(CK318="-2 a -1,5",CK318="-2 - -1,5"),5,IF(OR(CK318="-1 a -0,5",CK318="-1 - -0,5"),6,IF(OR(CK318="0 a 0,5",CK318="0 - 0,5"),7,IF(OR(CK318="1 a 1,5",CK318="1 - 1,5"),8,IF(CK318="2","NORMA",IF(OR(CK318="2,5 a 3",CK318="2,5 - 3"),9,IF(OR(CK318="3,5 a 4",CK318="3,5 - 4"),10,IF(OR(CK318="4,5 a 5",CK318="4,5 - 5"),11,IF(OR(CK318="5,5 a 6",CK318="5,5 - 6"),12,IF(OR(CK318="6,5 a 7",CK318="6,5 - 7"),13,IF(OR(CK318="7,5 a 8",CK318="7,5 - 8"),14,IF(OR(CK318="8,5 a 9",CK318="8,5 - 9,5",CK318="9 a 9,5"),15,IF(CK318="10",15,IF(OR(CK318="0,5 a 1",CK318="0,5 - 1"),7,"Fuera de rango")))))))))))))))))))</f>
        <v>10</v>
      </c>
      <c r="CN318" s="10" t="str">
        <f aca="false">IF(CM318=0,"0", " ")</f>
        <v>0</v>
      </c>
      <c r="CO318" s="10" t="str">
        <f aca="false">IF(CM318&gt;0,"EME"," ")</f>
        <v> </v>
      </c>
      <c r="CQ318" s="10" t="str">
        <f aca="false">IF(CP318&gt;0,"0", " ")</f>
        <v> </v>
      </c>
      <c r="CR318" s="10" t="str">
        <f aca="false">IF(CP318&gt;0,"EME"," ")</f>
        <v> </v>
      </c>
      <c r="CS318" s="9" t="n">
        <v>0</v>
      </c>
      <c r="CT318" s="10" t="str">
        <f aca="false">IF(CS318&gt;0,"1", " ")</f>
        <v> </v>
      </c>
      <c r="CU318" s="10" t="str">
        <f aca="false">IF(CS318&gt;0,"HIP"," ")</f>
        <v> </v>
      </c>
      <c r="CV318" s="9" t="n">
        <v>0</v>
      </c>
      <c r="CW318" s="10" t="str">
        <f aca="false">IF(CV318&gt;0,"1", " ")</f>
        <v> </v>
      </c>
      <c r="CX318" s="10" t="str">
        <f aca="false">IF(CV318&gt;0,"HIP"," ")</f>
        <v> </v>
      </c>
      <c r="CY318" s="9" t="n">
        <v>-1.75</v>
      </c>
      <c r="DB318" s="9" t="n">
        <v>-2</v>
      </c>
      <c r="DC318" s="11" t="str">
        <f aca="false">IF(DB318&lt;0,"2"," ")</f>
        <v>2</v>
      </c>
      <c r="DD318" s="11" t="str">
        <f aca="false">IF(DB318&lt;0,"MIO"," ")</f>
        <v>MIO</v>
      </c>
      <c r="DE318" s="9" t="n">
        <v>0</v>
      </c>
      <c r="DF318" s="10" t="str">
        <f aca="false">IF(DE318&lt;0,"3"," ")</f>
        <v> </v>
      </c>
      <c r="DG318" s="10" t="str">
        <f aca="false">IF(DE318&lt;0,"AST"," ")</f>
        <v> </v>
      </c>
      <c r="DH318" s="9" t="n">
        <v>-0.5</v>
      </c>
      <c r="DI318" s="10" t="str">
        <f aca="false">IF(DH318&lt;0,"3"," ")</f>
        <v>3</v>
      </c>
      <c r="DJ318" s="10" t="str">
        <f aca="false">IF(DH318&lt;0,"AST"," ")</f>
        <v>AST</v>
      </c>
      <c r="DK318" s="9" t="n">
        <v>0</v>
      </c>
      <c r="DL318" s="10" t="str">
        <f aca="false">IF(DK318&gt;0,"4"," ")</f>
        <v> </v>
      </c>
      <c r="DM318" s="10" t="str">
        <f aca="false">IF(DK318&gt;0,"PRE"," ")</f>
        <v> </v>
      </c>
      <c r="DN318" s="9" t="n">
        <v>0</v>
      </c>
      <c r="DO318" s="10" t="str">
        <f aca="false">IF(DN318&gt;0,"4"," ")</f>
        <v> </v>
      </c>
      <c r="DP318" s="10" t="str">
        <f aca="false">IF(DN318&gt;0,"PRE"," ")</f>
        <v> </v>
      </c>
      <c r="DS318" s="12" t="str">
        <f aca="false">CONCATENATE(CO318,CU318,DA318,DG318,DM318)</f>
        <v>    </v>
      </c>
      <c r="DT318" s="10" t="e">
        <f aca="false" t="array" ref="DT318">_xlfn.IFS(DS318="EME    ","0", DS318=" HIP   ","1", DS318="  MIO  ","2", DS318="   AST ","3", DS318="    PRE","4", DS318="EME   PRE","5", DS318=" HIP  PRE","6", DS318=" HIP AST ","7", DS318="  MIO PRE","8", DS318="  MIOAST ","9", DS318="   ASTPRE","10",DS318=" HIP ASTPRE","11", DS318="  MIOASTPRE","12", DS318="     ","0")</f>
        <v>#N/A</v>
      </c>
      <c r="DV318" s="1" t="e">
        <f aca="false" t="array" ref="DV318">_xlfn.IFS(DU318="SI","2", DU318="NO","1")</f>
        <v>#N/A</v>
      </c>
      <c r="DX318" s="11" t="str">
        <f aca="false">IF(DW318=0,"1","2")</f>
        <v>1</v>
      </c>
      <c r="DY318" s="11" t="str">
        <f aca="false" t="array" ref="DY318">_xlfn.IFS(DW318=0,"0", DW318=0.25, "1", DW318=0.5,"2", DW318=0.75,"3", DW318=1,"4",DW318=1.25,"5", DW318=1.5,"6", DW318=1.75,"7", DW318=2,"8")</f>
        <v>0</v>
      </c>
      <c r="EA318" s="11" t="str">
        <f aca="false">IF(DZ318=0,"1","2")</f>
        <v>1</v>
      </c>
      <c r="EB318" s="11" t="str">
        <f aca="false" t="array" ref="EB318">_xlfn.IFS(DZ318=0,"0", DZ318=0.25, "1", DZ318=0.5,"2", DZ318=0.75,"3", DZ318=1,"4",DZ318=1.25,"5", DZ318=1.5,"6", DZ318=1.75,"7", DZ318=2,"8")</f>
        <v>0</v>
      </c>
      <c r="ED318" s="10" t="str">
        <f aca="false">IF(EC318=0,"1","2")</f>
        <v>1</v>
      </c>
      <c r="EE318" s="11" t="str">
        <f aca="false" t="array" ref="EE318">_xlfn.IFS(EC318=0,"0", EC318=-0.25, "1", EC318=-0.5,"2", EC318=-0.75,"3", EC318=-1,"4",EC318=-1.25,"5", EC318=-1.5,"6", EC318=-1.75,"7", EC318=-2,"8", EC318=-2.25,"9",EC318=-2.5,"10", EC318=-2.75,"11", EC318=-3,"12", EC318=-3.25,"13", EC318=-3.5,"14", EC318=-3.75,"15",EC318=-4,"16")</f>
        <v>0</v>
      </c>
      <c r="EG318" s="10" t="str">
        <f aca="false">IF(EF318=0,"1","2")</f>
        <v>1</v>
      </c>
      <c r="EH318" s="11" t="str">
        <f aca="false" t="array" ref="EH318">_xlfn.IFS(EF318=0,"0", EF318=-0.25, "1", EF318=-0.5,"2", EF318=-0.75,"3", EF318=-1,"4",EF318=-1.25,"5", EF318=-1.5,"6", EF318=-1.75,"7", EF318=-2,"8", EF318=-2.25,"9",EF318=-2.5,"10", EF318=-2.75,"11", EF318=-3,"12", EF318=-3.25,"13", EF318=-3.5,"14", EF318=-3.75,"15",EF318=-4,"16")</f>
        <v>0</v>
      </c>
      <c r="EJ318" s="11" t="str">
        <f aca="false">IF(EI318=0,"1","2")</f>
        <v>1</v>
      </c>
      <c r="EK318" s="11" t="str">
        <f aca="false" t="array" ref="EK318">_xlfn.IFS(EI318=0,"0", EI318=-0.25, "1", EI318=-0.5,"2", EI318=-0.75,"3", EI318=-1,"4",EI318=-1.25,"5", EI318=-1.5,"6", EI318=-1.75,"7", EI318=-2,"8", EI318=-2.25,"9", EI318=-2.25,"9",EI318=-2.5,"10", EI318=-2.75,"11", EI318=-3,"12", EI318=-3.25,"13", EI318=-3.5,"14", EI318=-3.75,"15",EI318=-4,"16", EI318=0.25, "17", EI318=0.5, "18")</f>
        <v>0</v>
      </c>
      <c r="EM318" s="11" t="str">
        <f aca="false">IF(EL318=0,"1","2")</f>
        <v>1</v>
      </c>
      <c r="EN318" s="11" t="str">
        <f aca="false" t="array" ref="EN318">_xlfn.IFS(EL318=0.25,"17",EL318=0.5,"18", EL318=0,"0", EL318=-0.25, "1", EL318=-0.5,"2", EL318=-0.75,"3", EL318=-1,"4",EL318=-1.25,"5", EL318=-1.5,"6", EL318=-1.75,"7", EL318=-2,"8",EL318= -2.25,"9",EL318=-2.5,"10",EL318= -2.75,"11",EL318= -3,"12",EL318= -3.25,"13",EL318= -3.5,"14",EL318= -3.75,"15",EL318=-4,"16")</f>
        <v>0</v>
      </c>
      <c r="EP318" s="11" t="str">
        <f aca="false">IF(EO318=0,"1","2")</f>
        <v>1</v>
      </c>
      <c r="EQ318" s="11" t="str">
        <f aca="false" t="array" ref="EQ318">_xlfn.IFS(EO318=0,"0", EO318=0.25, "1", EO318=0.5,"2", EO318=0.75,"3", EO318=1,"4",EO318=1.25,"5", EO318=1.5,"6", EO318=1.75,"7", EO318=2,"8", EO318=2.25,"9", EO318=2.25,"9",EO318=2.5,"10", EO318=2.75,"11", EO318=3,"12", EO318=3.25,"13", EO318=3.5,"14", EO318=3.75,"15",EO318=4,"16", EO318=-0.25, "17", bq=-0.5, "18")</f>
        <v>0</v>
      </c>
      <c r="ES318" s="11" t="str">
        <f aca="false">IF(ER318=0,"1","2")</f>
        <v>1</v>
      </c>
      <c r="ET318" s="11" t="str">
        <f aca="false" t="array" ref="ET318">_xlfn.IFS(ER318=0,"0", ER318=0.25, "1", ER318=0.5,"2", ER318=0.75,"3", ER318=1,"4",ER318=1.25,"5", ER318=1.5,"6", ER318=1.75,"7", ER318=2,"8", ER318=2.25,"9", ER318=2.25,"9",ER318=2.5,"10", ER318=2.75,"11", ER318=3,"12", ER318=3.25,"13", ER318=3.5,"14", ER318=3.75,"15",ER318=4,"16", ER318=-0.25, "17", bq=-0.5, "18")</f>
        <v>0</v>
      </c>
      <c r="EV318" s="14" t="e">
        <f aca="false">VLOOKUP(EU318,LEYENDA!$G$2:$H$8,2,TRUE())</f>
        <v>#N/A</v>
      </c>
      <c r="EW318" s="14" t="e">
        <f aca="false" t="array" ref="EW318">_xlfn.IFS(EV318="0-5","1", EV318="6-12","2", EV318="13-18","3", EV318="19-24","4", EV318="25-36","5", EV318="37-48","6", EV318="49-60","7")</f>
        <v>#N/A</v>
      </c>
    </row>
    <row r="319" customFormat="false" ht="13.5" hidden="false" customHeight="false" outlineLevel="0" collapsed="false">
      <c r="A319" s="1" t="n">
        <v>78</v>
      </c>
      <c r="B319" s="32" t="n">
        <v>1</v>
      </c>
      <c r="C319" s="33" t="n">
        <v>43073</v>
      </c>
      <c r="D319" s="6"/>
      <c r="E319" s="5" t="str">
        <f aca="false">VLOOKUP(A319,'286'!$A$3:$J$6279,10,FALSE())</f>
        <v>CHUM DÍAZ, JOHN</v>
      </c>
      <c r="F319" s="4" t="str">
        <f aca="false">VLOOKUP(A319,'286'!$A$3:$I$1768,3,FALSE())</f>
        <v>CHUMDIJO</v>
      </c>
      <c r="G319" s="6" t="n">
        <f aca="false">VLOOKUP(A319,'286'!$A$3:$I$1768,4,FALSE())</f>
        <v>27812</v>
      </c>
      <c r="H319" s="7" t="n">
        <f aca="false">YEAR(C319)-YEAR(G319)</f>
        <v>41</v>
      </c>
      <c r="I319" s="1" t="str">
        <f aca="false">VLOOKUP(H319,LEYENDA!$C$2:$D$6,2,TRUE())</f>
        <v>41-60</v>
      </c>
      <c r="J319" s="5" t="str">
        <f aca="false">VLOOKUP(A319,'286'!$A$3:$I$1768,7,FALSE())</f>
        <v>H</v>
      </c>
      <c r="K319" s="8" t="n">
        <f aca="false">VLOOKUP(A319,'286'!$A$3:$I$1768,2,FALSE())</f>
        <v>0</v>
      </c>
      <c r="L319" s="4" t="str">
        <f aca="false">VLOOKUP(A319,'286'!$A$3:$I$1768,8,FALSE())</f>
        <v>D</v>
      </c>
      <c r="M319" s="4" t="str">
        <f aca="false">VLOOKUP(A319,'286'!$A$3:$I$1768,9,FALSE())</f>
        <v>I</v>
      </c>
      <c r="N319" s="8" t="str">
        <f aca="false">IF(R319=O319, "MISMA","CONTRARIA")</f>
        <v>CONTRARIA</v>
      </c>
      <c r="O319" s="8" t="str">
        <f aca="false" t="array" ref="O319">_xlfn.IFS(L319="D","1", L319="I","2")</f>
        <v>1</v>
      </c>
      <c r="P319" s="8" t="e">
        <f aca="false" t="array" ref="P319">_xlfn.IFS(K319="OD","1", K319="OI","2")</f>
        <v>#N/A</v>
      </c>
      <c r="Q319" s="1" t="str">
        <f aca="false" t="array" ref="Q319">_xlfn.IFS(J319="M","1", J319="H","2")</f>
        <v>2</v>
      </c>
      <c r="R319" s="8" t="str">
        <f aca="false" t="array" ref="R319">_xlfn.IFS(M319="D","1", M319="I","2")</f>
        <v>2</v>
      </c>
      <c r="S319" s="1" t="str">
        <f aca="false" t="array" ref="S319">_xlfn.IFS(N319="CONTRARIA", "1",N319= "MISMA","2")</f>
        <v>1</v>
      </c>
      <c r="T319" s="1" t="str">
        <f aca="false" t="array" ref="T319">_xlfn.IFS(I319="0-12","1", I319="13-24","2", I319="25-40","3", I319="41-60","4", I319="61-100","5")</f>
        <v>4</v>
      </c>
      <c r="U319" s="9" t="n">
        <v>1</v>
      </c>
      <c r="V319" s="1" t="str">
        <f aca="false">IF(U319="","",IF(AND(U319&gt;=-9,U319&lt;=-6.5),"-9 a -6,5",IF(AND(U319&gt;=-6,U319&lt;=-3.5),"-6 a -3,5",IF(AND(U319&gt;=-3,U319&lt;=-1),"-3 a -1",IF(U319=-0.5,"-0,5",IF(AND(U319&gt;=0,U319&lt;=2.5),"0 a 2,5",IF(AND(U319&gt;=3,U319&lt;=5.5),"3 a 5,5",IF(AND(U319&gt;=6,U319&lt;=8.5),"6 a 8,5",IF(AND(U319&gt;=9,U319&lt;=20),"9 a 20","Fuera de rango")))))))))</f>
        <v>0 a 2,5</v>
      </c>
      <c r="W319" s="11" t="n">
        <f aca="false">IF(V319="","",IF(V319="-9 a -6,5",2,IF(V319="-6 a -3,5",3,IF(V319="-3 a -1",4,IF(V319="-0,5","NORMA",IF(V319="0 a 2,5",5,IF(V319="3 a 5,5",6,IF(V319="6 a 8,5",7,IF(V319="9 a 20",8,"Fuera de rango")))))))))</f>
        <v>5</v>
      </c>
      <c r="X319" s="9" t="n">
        <v>0</v>
      </c>
      <c r="Y319" s="11" t="str">
        <f aca="false">IF(X319="","",IF(AND(X319&gt;=0,X319&lt;=4),"0 a 4",IF(AND(X319&gt;=4.5,X319&lt;=8.5),"4,5 a 8,5",IF(X319=9,"9",IF(AND(X319&gt;=9.5,X319&lt;=13),"9,5 a 13",IF(AND(X319&gt;=13.5,X319&lt;=20),"13,5 a 20",IF(AND(X319&gt;=20.5,X319&lt;=35),"20,5 a 35","Fuera de rango")))))))</f>
        <v>0 a 4</v>
      </c>
      <c r="Z319" s="11" t="n">
        <f aca="false">IF(Y319="","",IF(Y319="0 a 4",1,IF(Y319="4,5 a 8,5",2,IF(Y319="9","NORMA",IF(Y319="9,5 a 13",3,IF(Y319="13,5 a 20",4,IF(Y319="20,5 a 35",5,"Fuera de rango")))))))</f>
        <v>1</v>
      </c>
      <c r="AA319" s="9" t="n">
        <v>11</v>
      </c>
      <c r="AB319" s="10" t="str">
        <f aca="false">IF(AA319="","",IF(AND(AA319&gt;=0,AA319&lt;=9),"0 a 9",IF(AND(AA319&gt;=9.5,AA319&lt;=18.5),"9,5 a 18,5",IF(AA319=19,"19",IF(AND(AA319&gt;=19.5,AA319&lt;=28),"19,5 a 28",IF(AND(AA319&gt;=28.5,AA319&lt;=40),"28,5 a 40","Fuera de rango"))))))</f>
        <v>9,5 a 18,5</v>
      </c>
      <c r="AC319" s="11" t="n">
        <f aca="false" t="array" ref="AC319">_xlfn.IFS(AB319="","",AB319="0 a 9",1,AB319="9,5 a 18,5",2,AB319="19","NORMA",AB319="19,5 a 28",3,AB319="28,5 a 40",4,TRUE(),"Fuera de rango")</f>
        <v>2</v>
      </c>
      <c r="AD319" s="9" t="n">
        <v>7</v>
      </c>
      <c r="AE319" s="10" t="str">
        <f aca="false">IF(AD319="","",IF(AND(AD319&gt;=-10,AD319&lt;=0),"De -10 a 0",IF(AND(AD319&gt;=0.5,AD319&lt;=9.5),"0,5 a 9,5",IF(AD319=10,"10",IF(AND(AD319&gt;=10.5,AD319&lt;=20),"10,5 a 20",IF(AND(AD319&gt;=20.5,AD319&lt;=40),"20,5 a 40","Fuera de rango"))))))</f>
        <v>0,5 a 9,5</v>
      </c>
      <c r="AF319" s="12" t="n">
        <f aca="false">IF(AD319="","",IF(AND(AD319&gt;=-10,AD319&lt;=0),1,IF(AND(AD319&gt;=0.5,AD319&lt;=9.5),2,IF(AD319=10,"NORMA",IF(AND(AD319&gt;=10.5,AD319&lt;=20),3,IF(AND(AD319&gt;=20.5,AD319&lt;=40),4,""))))))</f>
        <v>2</v>
      </c>
      <c r="AG319" s="9" t="n">
        <v>9</v>
      </c>
      <c r="AH319" s="10" t="str">
        <f aca="false">IF(AG319="","",IF(AND(AG319&gt;=0,AG319&lt;=4),"0 a 4",IF(AND(AG319&gt;=4.5,AG319&lt;=8.5),"4,5 a 8,5",IF(AG319=9,"9",IF(AND(AG319&gt;=9.5,AG319&lt;=13),"9,5 a 13",IF(AND(AG319&gt;=13.5,AG319&lt;=25),"13,5 a 25","Fuera de rango"))))))</f>
        <v>9</v>
      </c>
      <c r="AI319" s="10" t="str">
        <f aca="false">IF(AH319="","",IF(AH319="0 a 4",1,IF(AH319="4,5 a 8,5",2,IF(AH319="9","NORMA",IF(AH319="9,5 a 13",3,IF(AH319="13,5 a 25",4,""))))))</f>
        <v>NORMA</v>
      </c>
      <c r="AJ319" s="9" t="n">
        <v>2</v>
      </c>
      <c r="AK319" s="10" t="str">
        <f aca="false">IF(AJ319="","",IF(AND(AJ319&gt;=-15,AJ319&lt;=-10.5),"-15 a -10,5",IF(AND(AJ319&gt;=-10,AJ319&lt;=-4),"-10 a -4",IF(AND(AJ319&gt;=-4.5,AJ319&lt;=0),"-4,5 a 0",IF(AND(AJ319&gt;=0.5,AJ319&lt;=4.5),"0,5 a 4,5",IF(AJ319=5,"5",IF(AND(AJ319&gt;=5.5,AJ319&lt;=10),"5,5 a 10",IF(AND(AJ319&gt;=10.5,AJ319&lt;=20),"10,5 a 20","Fuera de rango"))))))))</f>
        <v>0,5 a 4,5</v>
      </c>
      <c r="AL319" s="11" t="n">
        <f aca="false">IF(AK319="","",IF(AK319="-15 a -10,5",1,IF(AK319="-10 a -4",2,IF(AK319="-4,5 a 0",3,IF(AK319="0,5 a 4,5",4,IF(AK319="5","NORMA",IF(AK319="5,5 a 10",5,IF(AK319="10,5 a 20",6,"Error"))))))))</f>
        <v>4</v>
      </c>
      <c r="AM319" s="9" t="n">
        <v>0</v>
      </c>
      <c r="AN319" s="10" t="str">
        <f aca="false">IF(AM319="","",IF(AND(AM319&gt;=-7.5,AM319&lt;=-5.5),"-7,5 a -5,5",IF(AND(AM319&gt;=-5,AM319&lt;=-3),"-5 a -3",IF(AND(AM319&gt;=-2.5,AM319&lt;=-0.5),"-2,5 a -0,5",IF(AM319=0,"0,00",IF(AND(AM319&gt;=0.5,AM319&lt;=2.5),"0,5 a 2,5",IF(AND(AM319&gt;=3,AM319&lt;=5),"3 a 5",IF(AND(AM319&gt;=5.5,AM319&lt;=7.5),"5,5 a 7,5",IF(AND(AM319&gt;=8,AM319&lt;=10),"8 a 10","Fuera de rango")))))))))</f>
        <v>0,00</v>
      </c>
      <c r="AO319" s="11" t="str">
        <f aca="false">IF(AN319="","",IF(AN319="-7,5 a -5,5",1,IF(AN319="-5 a -3",2,IF(AN319="-2,5 a -0,5",3,IF(AN319="0,00","NORMA",IF(AN319="0,5 a 2,5",4,IF(AN319="3 a 5",5,IF(AN319="5,5 a 7,5",6,IF(AN319="8 a 10",7,"Error")))))))))</f>
        <v>NORMA</v>
      </c>
      <c r="AP319" s="9" t="n">
        <v>-2</v>
      </c>
      <c r="AQ319" s="10" t="str">
        <f aca="false">IF(AP319="","",IF(AND(AP319&gt;=-20,AP319&lt;=-9.5),"-20 a -9,5",IF(AND(AP319&gt;=-9,AP319&lt;=-6.5),"-9 a -6,5",IF(AP319=-6,"-6",IF(AND(AP319&gt;=-5.5,AP319&lt;=-3),"-5,5 a -3",IF(AND(AP319&gt;=-2.5,AP319&lt;=0),"-2,5 a 0",IF(AND(AP319&gt;=0.5,AP319&lt;=3),"0,5 a 3",IF(AND(AP319&gt;=3.5,AP319&lt;=6),"3,5 a 6",IF(AND(AP319&gt;=6.5,AP319&lt;=9),"6,5 a 9",IF(AND(AP319&gt;=9.5,AP319&lt;=20),"9,5 a 20","Fuera de rango"))))))))))</f>
        <v>-2,5 a 0</v>
      </c>
      <c r="AR319" s="11" t="n">
        <f aca="false">IF(AQ319="","",IF(AQ319="-20 a -9,5",1,IF(AQ319="-9 a -6,5",2,IF(AQ319="-6","NORMA",IF(AQ319="-5,5 a -3",3,IF(AQ319="-2,5 a 0",4,IF(AQ319="0,5 a 3",5,IF(AQ319="3,5 a 6",6,IF(AQ319="6,5 a 9",7,IF(AQ319="9,5 a 20",8,""))))))))))</f>
        <v>4</v>
      </c>
      <c r="AS319" s="9" t="n">
        <v>5</v>
      </c>
      <c r="AT319" s="10" t="str">
        <f aca="false">IF(AS319="","",IF(AND(AS319&gt;=-16,AS319&lt;=-14),"-16 a -14",IF(AND(AS319&gt;=-13.5,AS319&lt;=-11.5),"-13,5 a -11,5",IF(AND(AS319&gt;=-11,AS319&lt;=-9),"-11 a -9",IF(AND(AS319&gt;=-8.5,AS319&lt;=-6.5),"-8,5 a -6,5",IF(AND(AS319&gt;=-6,AS319&lt;=-4),"-6 a -4",IF(AND(AS319&gt;=-3.5,AS319&lt;=-1.5),"-3,5 a -1,5",IF(AND(AS319&gt;=-1,AS319&lt;=1),"-1 a 1",IF(AND(AS319&gt;=1.5,AS319&lt;=3.5),"1,5 a 3,5",IF(AND(AS319&gt;=4,AS319&lt;=6),"4 a 6",IF(AND(AS319&gt;=6.5,AS319&lt;=8.5),"6,5 a 8,5",IF(AND(AS319&gt;=9,AS319&lt;=11),"9 a 11",IF(AND(AS319&gt;=11.5,AS319&lt;=13.5),"11,5 a 13,5",IF(AND(AS319&gt;=14,AS319&lt;=16),"14 a 16",IF(AND(AS319&gt;=16.5,AS319&lt;=18.5),"16,5 a 18,5",IF(AND(AS319&gt;=19,AS319&lt;=21),"19 a 21","Fuera de rango"))))))))))))))))</f>
        <v>4 a 6</v>
      </c>
      <c r="AU319" s="11" t="str">
        <f aca="false" t="array" ref="AU319">IF(AT319="","",_xlfn.IFS(AT319="-16 a -14",1,AT319="-13,5 a -11,5",2,AT319="-11 a -9",3,AT319="-8,5 a -6,5",4,AT319="-6 a -4",5,AT319="-3,5 a -1,5",6,AT319="-1 a 1",7,AT319="1,5 a 3,5",8,AT319="4 a 6","NORMA",AT319="6,5 a 8,5",9,AT319="9 a 11",10,AT319="11,5 a 13,5",11,AT319="14 a 16",12,AT319="16,5 a 18,5",13,AT319="19 a 21",14,TRUE(),""))</f>
        <v>NORMA</v>
      </c>
      <c r="AV319" s="9" t="n">
        <v>1.25</v>
      </c>
      <c r="AW319" s="10" t="str">
        <f aca="false">IF(AV319="","",IF(AND(AV319&gt;=-1,AV319&lt;=-0.5),"-1 a -0,5",IF(AND(AV319&gt;-0.5,AV319&lt;=0),"De -0,5 a 0",IF(AND(AV319&gt;=0.25,AV319&lt;=0.75),"0,25 a 0,75",IF(AND(AV319&gt;=1,AV319&lt;=1.5),"1 a 1,5",IF(AND(AV319&gt;=1.75,AV319&lt;=2.25),"1,75 a 2,25",IF(AND(AV319&gt;=2.5,AV319&lt;=3),"2,5 a 3",IF(AND(AV319&gt;=3.25,AV319&lt;=3.75),"3,25 a 3,75","Fuera de rango"))))))))</f>
        <v>1 a 1,5</v>
      </c>
      <c r="AX319" s="10" t="n">
        <f aca="false">IF(AW319="","",IF(OR(AW319="-1 a -0,5",AW319="-1 a -0.5"),1,IF(OR(AW319="De -0,5 a 0",AW319="-0,5 a 0",AW319="De -0.5 a 0"),2,IF(OR(AW319="0,25 a 0,75",AW319="0.25 a 0.75"),"NORMA",IF(OR(AW319="1 a 1,5",AW319="1 a 1.5"),3,IF(OR(AW319="1,75 a 2,25",AW319="1.75 a 2.25"),4,IF(OR(AW319="2,5 a 3",AW319="2.5 a 3"),5,IF(OR(AW319="3,25 a 3,75",AW319="3.25 a 3.75"),6,""))))))))</f>
        <v>3</v>
      </c>
      <c r="AY319" s="9" t="n">
        <v>-3</v>
      </c>
      <c r="AZ319" s="10" t="str">
        <f aca="false">IF(AY319="","",IF(AND(AY319&gt;=-20,AY319&lt;=-9.5),"-20 a -9,5",IF(AND(AY319&gt;=-9,AY319&lt;=-6.5),"-9 a -6,5",IF(AY319=-6,"-6",IF(AND(AY319&gt;=-5.5,AY319&lt;=-3),"-5,5 a -3",IF(AND(AY319&gt;=-2.5,AY319&lt;=0),"-2,5 a 0",IF(AND(AY319&gt;=0.5,AY319&lt;=3),"0,5 a 3",IF(AND(AY319&gt;=3.5,AY319&lt;=6),"3,5 a 6","Fuera de rango"))))))))</f>
        <v>-5,5 a -3</v>
      </c>
      <c r="BA319" s="11" t="n">
        <f aca="false">IF(AZ319="","",IF(AZ319="-20 a -9,5",1,IF(AZ319="-9 a -6,5",2,IF(AZ319="-6","NORMA",IF(AZ319="-5,5 a -3",3,IF(AZ319="-2,5 a 0",4,IF(AZ319="0,5 a 3",5,IF(AZ319="3,5 a 6",6,""))))))))</f>
        <v>3</v>
      </c>
      <c r="BB319" s="9" t="n">
        <v>0</v>
      </c>
      <c r="BC319" s="10" t="str">
        <f aca="false" t="array" ref="BC319">IF(BB319="","",_xlfn.IFS(AND(BB319&gt;=0,BB319&lt;=2),"0 a 2",AND(BB319&gt;=2.5,BB319&lt;=4.5),"2,5 a 4,5",AND(BB319&gt;=5,BB319&lt;=7),"5 a 7",AND(BB319&gt;=7.5,BB319&lt;=9.5),"7,5 a 9,5",AND(BB319&gt;=10,BB319&lt;=12),"10 a 12",AND(BB319&gt;=12.5,BB319&lt;=14.5),"12,5 a 14,5",BB319=15,"15",AND(BB319&gt;=15.5,BB319&lt;=17.5),"15,5 a 17,5",AND(BB319&gt;=18,BB319&lt;=20),"18 a 20",AND(BB319&gt;=20.5,BB319&lt;=22.5),"20,5 a 22,5",AND(BB319&gt;=23,BB319&lt;=25),"23 a 25",TRUE(),"Fuera de rango"))</f>
        <v>0 a 2</v>
      </c>
      <c r="BD319" s="11" t="n">
        <f aca="false" t="array" ref="BD319">IF(BC319="","",_xlfn.IFS(BC319="0 a 2",1,BC319="2,5 a 4,5",2,BC319="5 a 7",3,BC319="7,5 a 9,5",4,BC319="10 a 12",5,BC319="12,5 a 14,5",6,BC319="15","NORMA",BC319="15,5 a 17,5",7,BC319="18 a 20",8,BC319="20,5 a 22,5",9,BC319="23 a 25",10,TRUE(),"Fuera de rango"))</f>
        <v>1</v>
      </c>
      <c r="BE319" s="9" t="n">
        <v>12</v>
      </c>
      <c r="BF319" s="10" t="str">
        <f aca="false">IF(BE319="","",IF(AND(BE319&gt;=-20,BE319&lt;=-10),"-20 a -10",IF(AND(BE319&gt;=-9.5,BE319&lt;=0.5),"-9,5 a 0,5",IF(AND(BE319&gt;=1,BE319&lt;=11),"1 a 11",IF(AND(BE319&gt;=11.5,BE319&lt;=20.5),"11,5 a 20,5",IF(BE319=21,"21",IF(AND(BE319&gt;=21.5,BE319&lt;=31.5),"21,5 a 31,5",IF(AND(BE319&gt;=32,BE319&lt;=42),"32 a 42","Fuera de rango"))))))))</f>
        <v>11,5 a 20,5</v>
      </c>
      <c r="BG319" s="11" t="n">
        <f aca="false">IF(BF319="","",IF(BF319="-20 a -10",1,IF(BF319="-9,5 a 0,5",2,IF(BF319="1 a 11",3,IF(BF319="11,5 a 20,5",4,IF(BF319="21","NORMA",IF(BF319="21,5 a 31,5",5,IF(BF319="32 a 42",6,""))))))))</f>
        <v>4</v>
      </c>
      <c r="BH319" s="9" t="n">
        <v>6</v>
      </c>
      <c r="BI319" s="10" t="str">
        <f aca="false">IF(BH319="","",IF(AND(BH319&gt;=-20,BH319&lt;=-15),"-20 a -15",IF(AND(BH319&gt;=-14.5,BH319&lt;=-9.5),"-14,5 a -9,5",IF(AND(BH319&gt;=-9,BH319&lt;=-4),"-9 a -4",IF(AND(BH319&gt;=-3.5,BH319&lt;=2.5),"-3,5 a 2,5",IF(AND(BH319&gt;=3,BH319&lt;=8),"3 a 8",IF(AND(BH319&gt;=8.5,BH319&lt;=14.5),"8,5 a 14,5",IF(BH319=15,"15",IF(AND(BH319&gt;=15.5,BH319&lt;=20.5),"15,5 a 20,5",IF(AND(BH319&gt;=21,BH319&lt;=26),"21 a 26","Fuera de rango"))))))))))</f>
        <v>3 a 8</v>
      </c>
      <c r="BJ319" s="11" t="n">
        <f aca="false">IF(BI319="","",IF(BI319="-20 a -15",1,IF(BI319="-14,5 a -9,5",2,IF(BI319="-9 a -4",3,IF(BI319="-3,5 a 2,5",4,IF(BI319="3 a 8",5,IF(BI319="8,5 a 14,5",6,IF(BI319="15","NORMA",IF(BI319="15,5 a 20,5",7,IF(BI319="21 a 26",8,IF(BI319="26,5 a 31,5",9,"")))))))))))</f>
        <v>5</v>
      </c>
      <c r="BK319" s="9" t="n">
        <v>0</v>
      </c>
      <c r="BL319" s="10" t="str">
        <f aca="false">IF(BK319="","",IF(AND(BK319&gt;=0,BK319&lt;=2),"0 - 2",IF(AND(BK319&gt;=2.5,BK319&lt;=4.5),"2,5 - 4,5",IF(AND(BK319&gt;=5,BK319&lt;=7),"5 - 7",IF(AND(BK319&gt;=7.5,BK319&lt;=9.5),"7,5 - 9,5",IF(AND(BK319&gt;=10,BK319&lt;=12),"10 - 12",IF(AND(BK319&gt;=12.5,BK319&lt;=13.5),"12,5 - 13,5",IF(BK319=14,"14",IF(AND(BK319&gt;=14.5,BK319&lt;=16.5),"14,5 - 16,5",IF(AND(BK319&gt;=17,BK319&lt;=19),"17 - 19",IF(AND(BK319&gt;=19.5,BK319&lt;=21.5),"19,5 - 21,5",IF(AND(BK319&gt;=22,BK319&lt;=24),"22 - 24",IF(AND(BK319&gt;=24.5,BK319&lt;=26.5),"24,5 - 26,5",IF(AND(BK319&gt;=27,BK319&lt;=29),"27 - 29",IF(AND(BK319&gt;=29.5,BK319&lt;=30),"29,5 - 30","Fuera de rango")))))))))))))))</f>
        <v>0 - 2</v>
      </c>
      <c r="BM319" s="11" t="n">
        <f aca="false">IF(BL319="","",IF(BL319="0 - 2",1,IF(BL319="2,5 - 4,5",2,IF(BL319="5 - 7",3,IF(BL319="7,5 - 9,5",4,IF(BL319="10 - 12",5,IF(BL319="12,5 - 13,5",6,IF(BL319="14","NORMA",IF(BL319="14,5 - 16,5",7,IF(BL319="17 - 19",8,IF(BL319="19,5 - 21,5",9,IF(BL319="22 - 24",10,IF(BL319="24,5 - 26,5",11,IF(BL319="27 - 29",12,IF(BL319="29,5 - 30",13,"")))))))))))))))</f>
        <v>1</v>
      </c>
      <c r="BN319" s="9" t="n">
        <v>12</v>
      </c>
      <c r="BO319" s="11" t="str">
        <f aca="false">IF(BN319="","",IF(AND(BN319&gt;=-20,BN319&lt;=-10),"-20 a -10",IF(AND(BN319&gt;=-9.5,BN319&lt;=0.5),"-9,5 a 0,5",IF(AND(BN319&gt;=1,BN319&lt;=11),"1 a 11",IF(AND(BN319&gt;=11.5,BN319&lt;=21.5),"11,5 a 21,5",IF(BN319=22,"22",IF(AND(BN319&gt;=22.5,BN319&lt;=32.5),"22,5 a 32,5",IF(AND(BN319&gt;=33,BN319&lt;=43),"33 a 43","Fuera de rango"))))))))</f>
        <v>11,5 a 21,5</v>
      </c>
      <c r="BP319" s="11" t="n">
        <f aca="false">IF(BO319="","",IF(BO319="-20 a -10",1,IF(BO319="-9,5 a 0,5",2,IF(BO319="1 a 11",3,IF(BO319="11,5 a 21,5",4,IF(BO319="22","NORMA",IF(BO319="22,5 a 32,5",5,IF(BO319="33 a 43",6,""))))))))</f>
        <v>4</v>
      </c>
      <c r="BQ319" s="9" t="n">
        <v>6</v>
      </c>
      <c r="BR319" s="10" t="str">
        <f aca="false">IF(BQ319="","",IF(AND(BQ319&gt;=-20,BQ319&lt;=-15),"-20 a -15",IF(AND(BQ319&gt;=-14.5,BQ319&lt;=-9.5),"-14,5 a -9,5",IF(AND(BQ319&gt;=-9,BQ319&lt;=-4),"-9 a -4",IF(AND(BQ319&gt;=-3.5,BQ319&lt;=2.5),"-3,5 a 2,5",IF(AND(BQ319&gt;=3,BQ319&lt;=8),"3 a 8",IF(AND(BQ319&gt;=8.5,BQ319&lt;=13.5),"8,5 a 13,5",IF(AND(BQ319&gt;=14,BQ319&lt;=17.5),"14 a 17,5",IF(BQ319=18,"18",IF(AND(BQ319&gt;=18.5,BQ319&lt;=23.5),"18,5 a 23,5",IF(AND(BQ319&gt;=24,BQ319&lt;=29),"24 a 29",IF(AND(BQ319&gt;=29.5,BQ319&lt;=34.5),"29,5 a 34,5",IF(AND(BQ319&gt;=35,BQ319&lt;=40),"35 a 40","Fuera de rango")))))))))))))</f>
        <v>3 a 8</v>
      </c>
      <c r="BS319" s="11" t="n">
        <f aca="false">IF(BR319="","",IF(BR319="-20 a -15",1,IF(BR319="-14,5 a -9,5",2,IF(BR319="-9 a -4",3,IF(BR319="-3,5 a 2,5",4,IF(BR319="3 a 8",5,IF(BR319="8,5 a 13,5",6,IF(BR319="14 a 17,5",7,IF(BR319="18","NORMA",IF(BR319="18,5 a 23,5",8,IF(BR319="24 a 29",9,IF(BR319="29,5 a 34,5",10,IF(BR319="35 a 40",11,"")))))))))))))</f>
        <v>5</v>
      </c>
      <c r="BT319" s="9" t="n">
        <v>0</v>
      </c>
      <c r="BU319" s="10" t="str">
        <f aca="false">IF(BT319="","",IF(AND(BT319&gt;=-20,BT319&lt;=-18),"-20 a -18",IF(AND(BT319&gt;=-17.5,BT319&lt;=-15.5),"-17,5 a -15,5",IF(AND(BT319&gt;=-15,BT319&lt;=-13),"-15 a -13",IF(AND(BT319&gt;=-12.5,BT319&lt;=-10.5),"-12,5 a -10,5",IF(AND(BT319&gt;=-10,BT319&lt;=-8),"-10 a -8",IF(AND(BT319&gt;=-7.5,BT319&lt;=-5.5),"-7,5 a -5,5",IF(AND(BT319&gt;=-5,BT319&lt;=-3),"-5 a -3",IF(AND(BT319&gt;=-2.5,BT319&lt;=-0.5),"-2,5 a -0,5",IF(BT319=0,"0",IF(AND(BT319&gt;=0.5,BT319&lt;=2.5),"0,5 a 2,5",IF(AND(BT319&gt;=3,BT319&lt;=5),"3 a 5",IF(AND(BT319&gt;=5.5,BT319&lt;=7.5),"5,5 a 7,5",IF(AND(BT319&gt;=8,BT319&lt;=10),"8 a 10",IF(AND(BT319&gt;=10.5,BT319&lt;=12.5),"10,5 a 12,5",IF(AND(BT319&gt;=13,BT319&lt;=15),"13 a 15",IF(AND(BT319&gt;=15.5,BT319&lt;=17.5),"15,5 a 17,5",IF(AND(BT319&gt;=18,BT319&lt;=20),"18 a 20","Fuera de rango"))))))))))))))))))</f>
        <v>0</v>
      </c>
      <c r="BV319" s="11" t="str">
        <f aca="false">IF(BT319="","",IF(BT319=0,"NORMA",IF(AND(BT319&gt;=-20,BT319&lt;=-18),2,IF(AND(BT319&gt;=-17.5,BT319&lt;=-15.5),2,IF(AND(BT319&gt;=-15,BT319&lt;=-13),3,IF(AND(BT319&gt;=-12.5,BT319&lt;=-10.5),4,IF(AND(BT319&gt;=-10,BT319&lt;=-8),5,IF(AND(BT319&gt;=-7.5,BT319&lt;=-5.5),6,IF(AND(BT319&gt;=-5,BT319&lt;=-3),7,IF(AND(BT319&gt;=-2.5,BT319&lt;=-0.5),8,IF(AND(BT319&gt;=0.5,BT319&lt;=2.5),9,IF(AND(BT319&gt;=3,BT319&lt;=5),10,IF(AND(BT319&gt;=5.5,BT319&lt;=7.5),11,IF(AND(BT319&gt;=8,BT319&lt;=10),12,IF(AND(BT319&gt;=10.5,BT319&lt;=12.5),13,IF(AND(BT319&gt;=13,BT319&lt;=15),14,IF(AND(BT319&gt;=15.5,BT319&lt;=17.5),15,IF(AND(BT319&gt;=18,BT319&lt;=20),16,"Fuera de rango"))))))))))))))))))</f>
        <v>NORMA</v>
      </c>
      <c r="BW319" s="9" t="n">
        <v>-2.75</v>
      </c>
      <c r="BX319" s="10" t="n">
        <f aca="false">18.5- (0.3*H319)</f>
        <v>6.2</v>
      </c>
      <c r="BY319" s="10" t="n">
        <f aca="false">(BW319)-(BX319)</f>
        <v>-8.95</v>
      </c>
      <c r="BZ319" s="10" t="str">
        <f aca="false">IF(BY319="","",IF(BY319&lt;-27.5,"De -30 a -28",IF(BY319&lt;-25,"De -27,5 a -25,5",IF(BY319&lt;-22.5,"De -25 a -23",IF(BY319&lt;-20,"De -22,5 a -20,5",IF(BY319&lt;-17.5,"De -20 a -18",IF(BY319&lt;-15,"De -17,5 a -15,5",IF(BY319&lt;-12.5,"De -15 a -13",IF(BY319&lt;-10,"De -12,5 a -10,5",IF(BY319&lt;-7.5,"De -10 a -8",IF(BY319&lt;-5,"De -7,5 a -5,5",IF(BY319&lt;-2.5,"De -5 a -3",IF(BY319&lt;0,"De -2,5 a -0,5",IF(BY319&lt;2.5,"De 0 a 2",IF(BY319&lt;5,"De 2,5 a 4,5",IF(BY319&lt;7.5,"De 5 a 7",IF(BY319&lt;10,"De 7,5 a 9,5",IF(BY319&lt;12.5,"De 10 a 12",IF(BY319&lt;15,"De 12,5 a 14,5",IF(BY319&lt;17.5,"De 15 a 17",IF(BY319&lt;20,"De 17,5 a 19,5",IF(BY319&lt;22.5,"De 20 a 22",IF(BY319&lt;25,"De 22,5 a 24,5",IF(BY319&lt;27.5,"De 25 a 27","De 27,5 a 30"))))))))))))))))))))))))</f>
        <v>De -10 a -8</v>
      </c>
      <c r="CA319" s="12" t="n">
        <f aca="false">IF(BY319="","",IF(BY319&lt;=-28,1,IF(BY319&lt;=-25.5,2,IF(BY319&lt;=-23,3,IF(BY319&lt;=-20.5,4,IF(BY319&lt;=-18,5,IF(BY319&lt;=-15.5,6,IF(BY319&lt;=-13,7,IF(BY319&lt;=-10.5,8,IF(BY319&lt;=-8,9,IF(BY319&lt;=-5.5,10,IF(BY319&lt;=-3,11,IF(BY319&lt;=-0.5,12,IF(BY319&lt;=2,13,IF(BY319&lt;=4.5,14,IF(BY319&lt;=7,15,IF(BY319&lt;=9.5,16,IF(BY319&lt;=12,17,IF(BY319&lt;=14.5,18,IF(BY319&lt;=17,19,IF(BY319&lt;=19.5,20,IF(BY319&lt;=22,21,IF(BY319&lt;=24.5,22,IF(BY319&lt;=27,23,IF(BY319&lt;=30,24,"Fuera de rango")))))))))))))))))))))))))</f>
        <v>9</v>
      </c>
      <c r="CB319" s="9" t="n">
        <v>-3</v>
      </c>
      <c r="CC319" s="10" t="n">
        <f aca="false">18.5- (0.3*H319)</f>
        <v>6.2</v>
      </c>
      <c r="CD319" s="10" t="n">
        <f aca="false">(CB319)-(CC319)</f>
        <v>-9.2</v>
      </c>
      <c r="CE319" s="10" t="str">
        <f aca="false">IF(CD319="","",IF(CD319&lt;-27.5,"De -30 a -28",IF(CD319&lt;-25,"De -27,5 a -25,5",IF(CD319&lt;-22.5,"De -25 a -23",IF(CD319&lt;-20,"De -22,5 a -20,5",IF(CD319&lt;-17.5,"De -20 a -18",IF(CD319&lt;-15,"De -17,5 a -15,5",IF(CD319&lt;-12.5,"De -15 a -13",IF(CD319&lt;-10,"De -12,5 a -10,5",IF(CD319&lt;-7.5,"De -10 a -8",IF(CD319&lt;-5,"De -7,5 a -5,5",IF(CD319&lt;-2.5,"De -5 a -3",IF(CD319&lt;0,"De -2,5 a -0,5",IF(CD319&lt;=2,"De 0 a 2",IF(CD319&lt;=4.5,"De 2,5 a 4,5",IF(CD319&lt;=7,"De 5 a 7",IF(CD319&lt;=9.5,"De 7,5 a 9,5",IF(CD319&lt;=12,"De 10 a 12",IF(CD319&lt;=14.5,"De 12,5 a 14,5",IF(CD319&lt;=17,"De 15 a 17",IF(CD319&lt;=19.5,"De 17,5 a 19,5",IF(CD319&lt;=22,"De 20 a 22",IF(CD319&lt;=24.5,"De 22,5 a 24,5",IF(CD319&lt;=27,"De 25 a 27","De 27,5 a 30"))))))))))))))))))))))))</f>
        <v>De -10 a -8</v>
      </c>
      <c r="CF319" s="12" t="n">
        <f aca="false">IF(CD319="","",IF(CD319&lt;-27.5,1,IF(CD319&lt;-25,2,IF(CD319&lt;-22.5,3,IF(CD319&lt;-20,4,IF(CD319&lt;-17.5,5,IF(CD319&lt;-15,6,IF(CD319&lt;-12.5,7,IF(CD319&lt;-10,8,IF(CD319&lt;-7.5,9,IF(CD319&lt;-5,10,IF(CD319&lt;-2.5,11,IF(CD319&lt;0,12,IF(CD319&lt;2.5,13,IF(CD319&lt;5,14,IF(CD319&lt;7.5,15,IF(CD319&lt;10,16,IF(CD319&lt;12.5,17,IF(CD319&lt;15,18,IF(CD319&lt;17.5,19,IF(CD319&lt;20,20,IF(CD319&lt;22.5,21,IF(CD319&lt;25,22,IF(CD319&lt;27.5,23,24))))))))))))))))))))))))</f>
        <v>9</v>
      </c>
      <c r="CG319" s="9" t="n">
        <v>-3</v>
      </c>
      <c r="CH319" s="10" t="str">
        <f aca="false">IF(CG319="","",IF(AND(CG319&gt;=-10,CG319&lt;=-9.5),"-10 a -9,5",IF(AND(CG319&gt;-9.5,CG319&lt;=-8.5),"-9 a -8,5",IF(AND(CG319&gt;-8.5,CG319&lt;=-7.5),"-8 a -7,5",IF(AND(CG319&gt;-7.5,CG319&lt;=-6.5),"-7 a -6,5",IF(AND(CG319&gt;-6.5,CG319&lt;=-5.5),"-6 a -5,5",IF(AND(CG319&gt;-5.5,CG319&lt;=-4.5),"-5 a -4,5",IF(AND(CG319&gt;-4.5,CG319&lt;=-3.5),"-4 a -3,5",IF(AND(CG319&gt;-3.5,CG319&lt;=-2.5),"-3 a -2,5",IF(CG319=-2.25,"-2,25",IF(AND(CG319&gt;-2.5,CG319&lt;=-1.5),"-2 a -1,5",IF(AND(CG319&gt;-1.5,CG319&lt;=-0.5),"-1 a -0,5",IF(AND(CG319&gt;-0.5,CG319&lt;=0.5),"0 a 0,5",IF(AND(CG319&gt;0.5,CG319&lt;=1.5),"1 a 1,5",IF(AND(CG319&gt;1.5,CG319&lt;=2.5),"2 a 2,5",IF(AND(CG319&gt;2.5,CG319&lt;=3.5),"3 a 3,5",IF(AND(CG319&gt;3.5,CG319&lt;=4.5),"4 a 4,5",IF(AND(CG319&gt;4.5,CG319&lt;=5.5),"5 a 5,5",IF(AND(CG319&gt;5.5,CG319&lt;=6.5),"6 a 6,5",IF(AND(CG319&gt;6.5,CG319&lt;=7.5),"7 a 7,5",IF(AND(CG319&gt;7.5,CG319&lt;=8.5),"8 a 8,5",IF(AND(CG319&gt;8.5,CG319&lt;=9.5),"9 a 9,5",IF(CG319&gt;=10,"10","Fuera de rango")))))))))))))))))))))))</f>
        <v>-3 a -2,5</v>
      </c>
      <c r="CI319" s="11" t="n">
        <f aca="false">IF(CG319="","",IF(CG319=-2.25,"NORMA",IF(CG319&lt;=-9.5,1,IF(CG319&lt;=-8.5,2,IF(CG319&lt;=-7.5,3,IF(CG319&lt;=-6.5,4,IF(CG319&lt;=-5.5,5,IF(CG319&lt;=-4.5,6,IF(CG319&lt;=-3.5,7,IF(CG319&lt;=-2.5,8,IF(CG319&lt;=-1.5,9,IF(CG319&lt;=-0.5,10,IF(CG319&lt;=0.5,11,IF(CG319&lt;=1.5,12,IF(CG319&lt;=2.5,13,IF(CG319&lt;=3.5,14,IF(CG319&lt;=4.5,15,IF(CG319&lt;=5.5,16,IF(CG319&lt;=6.5,17,IF(CG319&lt;=7.5,18,IF(CG319&lt;=8.5,19,IF(CG319&lt;=9.5,20,IF(CG319=10,21,"Fuera de rango")))))))))))))))))))))))</f>
        <v>8</v>
      </c>
      <c r="CJ319" s="9" t="n">
        <v>2</v>
      </c>
      <c r="CK319" s="10" t="str">
        <f aca="false">IF(CJ319="","",IF(AND(CJ319&gt;=-6,CJ319&lt;=-5.5),"-6 a -5,5",IF(AND(CJ319&gt;-5.5,CJ319&lt;=-4.5),"-5 a -4,5",IF(AND(CJ319&gt;-4.5,CJ319&lt;=-3.5),"-4 a -3,5",IF(AND(CJ319&gt;-3.5,CJ319&lt;=-2.5),"-3 a -2,5",IF(AND(CJ319&gt;-2.5,CJ319&lt;=-1.5),"-2 a -1,5",IF(AND(CJ319&gt;-1.5,CJ319&lt;=-0.5),"-1 a -0,5",IF(AND(CJ319&gt;-0.5,CJ319&lt;=0.5),"0 a 0,5",IF(AND(CJ319&gt;0.5,CJ319&lt;=1.5),"1 a 1,5",IF(AND(CJ319&gt;1.5,CJ319&lt;2.5),"2",IF(AND(CJ319&gt;=2.5,CJ319&lt;=3),"2,5 a 3",IF(AND(CJ319&gt;3,CJ319&lt;=4),"3,5 a 4",IF(AND(CJ319&gt;4,CJ319&lt;=5),"4,5 a 5",IF(AND(CJ319&gt;5,CJ319&lt;=6),"5,5 a 6",IF(AND(CJ319&gt;6,CJ319&lt;=7),"6,5 a 7",IF(AND(CJ319&gt;7,CJ319&lt;=8),"7,5 a 8",IF(AND(CJ319&gt;8,CJ319&lt;=9.5),"8,5 a 9,5",IF(CJ319=10,"10","Fuera de rango"))))))))))))))))))</f>
        <v>2</v>
      </c>
      <c r="CL319" s="11" t="str">
        <f aca="false">IF(CK319="","",IF(OR(CK319="-6 a -5,5",CK319="-6 - -5,5"),1,IF(OR(CK319="-5 a -4,5",CK319="-5 - -4,5"),2,IF(OR(CK319="-4 a -3,5",CK319="-4 - -3,5"),3,IF(OR(CK319="-3 a -2,5",CK319="-3 - -2,5"),4,IF(OR(CK319="-2 a -1,5",CK319="-2 - -1,5"),5,IF(OR(CK319="-1 a -0,5",CK319="-1 - -0,5"),6,IF(OR(CK319="0 a 0,5",CK319="0 - 0,5"),7,IF(OR(CK319="1 a 1,5",CK319="1 - 1,5"),8,IF(CK319="2","NORMA",IF(OR(CK319="2,5 a 3",CK319="2,5 - 3"),9,IF(OR(CK319="3,5 a 4",CK319="3,5 - 4"),10,IF(OR(CK319="4,5 a 5",CK319="4,5 - 5"),11,IF(OR(CK319="5,5 a 6",CK319="5,5 - 6"),12,IF(OR(CK319="6,5 a 7",CK319="6,5 - 7"),13,IF(OR(CK319="7,5 a 8",CK319="7,5 - 8"),14,IF(OR(CK319="8,5 a 9",CK319="8,5 - 9,5",CK319="9 a 9,5"),15,IF(CK319="10",15,IF(OR(CK319="0,5 a 1",CK319="0,5 - 1"),7,"Fuera de rango")))))))))))))))))))</f>
        <v>NORMA</v>
      </c>
      <c r="CN319" s="10" t="str">
        <f aca="false">IF(CM319=0,"0", " ")</f>
        <v>0</v>
      </c>
      <c r="CO319" s="10" t="str">
        <f aca="false">IF(CM319&gt;0,"EME"," ")</f>
        <v> </v>
      </c>
      <c r="CQ319" s="10" t="str">
        <f aca="false">IF(CP319&gt;0,"0", " ")</f>
        <v> </v>
      </c>
      <c r="CR319" s="10" t="str">
        <f aca="false">IF(CP319&gt;0,"EME"," ")</f>
        <v> </v>
      </c>
      <c r="CS319" s="9" t="n">
        <v>0</v>
      </c>
      <c r="CT319" s="10" t="str">
        <f aca="false">IF(CS319&gt;0,"1", " ")</f>
        <v> </v>
      </c>
      <c r="CU319" s="10" t="str">
        <f aca="false">IF(CS319&gt;0,"HIP"," ")</f>
        <v> </v>
      </c>
      <c r="CV319" s="9" t="n">
        <v>0</v>
      </c>
      <c r="CW319" s="10" t="str">
        <f aca="false">IF(CV319&gt;0,"1", " ")</f>
        <v> </v>
      </c>
      <c r="CX319" s="10" t="str">
        <f aca="false">IF(CV319&gt;0,"HIP"," ")</f>
        <v> </v>
      </c>
      <c r="CY319" s="9" t="n">
        <v>0</v>
      </c>
      <c r="DB319" s="9" t="n">
        <v>0</v>
      </c>
      <c r="DC319" s="11" t="str">
        <f aca="false">IF(DB319&lt;0,"2"," ")</f>
        <v> </v>
      </c>
      <c r="DD319" s="11" t="str">
        <f aca="false">IF(DB319&lt;0,"MIO"," ")</f>
        <v> </v>
      </c>
      <c r="DE319" s="9" t="n">
        <v>-0.5</v>
      </c>
      <c r="DF319" s="10" t="str">
        <f aca="false">IF(DE319&lt;0,"3"," ")</f>
        <v>3</v>
      </c>
      <c r="DG319" s="10" t="str">
        <f aca="false">IF(DE319&lt;0,"AST"," ")</f>
        <v>AST</v>
      </c>
      <c r="DH319" s="9" t="n">
        <v>-0.5</v>
      </c>
      <c r="DI319" s="10" t="str">
        <f aca="false">IF(DH319&lt;0,"3"," ")</f>
        <v>3</v>
      </c>
      <c r="DJ319" s="10" t="str">
        <f aca="false">IF(DH319&lt;0,"AST"," ")</f>
        <v>AST</v>
      </c>
      <c r="DK319" s="9" t="n">
        <v>0</v>
      </c>
      <c r="DL319" s="10" t="str">
        <f aca="false">IF(DK319&gt;0,"4"," ")</f>
        <v> </v>
      </c>
      <c r="DM319" s="10" t="str">
        <f aca="false">IF(DK319&gt;0,"PRE"," ")</f>
        <v> </v>
      </c>
      <c r="DN319" s="9" t="n">
        <v>0</v>
      </c>
      <c r="DO319" s="10" t="str">
        <f aca="false">IF(DN319&gt;0,"4"," ")</f>
        <v> </v>
      </c>
      <c r="DP319" s="10" t="str">
        <f aca="false">IF(DN319&gt;0,"PRE"," ")</f>
        <v> </v>
      </c>
      <c r="DS319" s="12" t="str">
        <f aca="false">CONCATENATE(CO319,CU319,DA319,DG319,DM319)</f>
        <v>  AST </v>
      </c>
      <c r="DT319" s="10" t="e">
        <f aca="false" t="array" ref="DT319">_xlfn.IFS(DS319="EME    ","0", DS319=" HIP   ","1", DS319="  MIO  ","2", DS319="   AST ","3", DS319="    PRE","4", DS319="EME   PRE","5", DS319=" HIP  PRE","6", DS319=" HIP AST ","7", DS319="  MIO PRE","8", DS319="  MIOAST ","9", DS319="   ASTPRE","10",DS319=" HIP ASTPRE","11", DS319="  MIOASTPRE","12", DS319="     ","0")</f>
        <v>#N/A</v>
      </c>
      <c r="DV319" s="1" t="e">
        <f aca="false" t="array" ref="DV319">_xlfn.IFS(DU319="SI","2", DU319="NO","1")</f>
        <v>#N/A</v>
      </c>
      <c r="DX319" s="11" t="str">
        <f aca="false">IF(DW319=0,"1","2")</f>
        <v>1</v>
      </c>
      <c r="DY319" s="11" t="str">
        <f aca="false" t="array" ref="DY319">_xlfn.IFS(DW319=0,"0", DW319=0.25, "1", DW319=0.5,"2", DW319=0.75,"3", DW319=1,"4",DW319=1.25,"5", DW319=1.5,"6", DW319=1.75,"7", DW319=2,"8")</f>
        <v>0</v>
      </c>
      <c r="EA319" s="11" t="str">
        <f aca="false">IF(DZ319=0,"1","2")</f>
        <v>1</v>
      </c>
      <c r="EB319" s="11" t="str">
        <f aca="false" t="array" ref="EB319">_xlfn.IFS(DZ319=0,"0", DZ319=0.25, "1", DZ319=0.5,"2", DZ319=0.75,"3", DZ319=1,"4",DZ319=1.25,"5", DZ319=1.5,"6", DZ319=1.75,"7", DZ319=2,"8")</f>
        <v>0</v>
      </c>
      <c r="ED319" s="10" t="str">
        <f aca="false">IF(EC319=0,"1","2")</f>
        <v>1</v>
      </c>
      <c r="EE319" s="11" t="str">
        <f aca="false" t="array" ref="EE319">_xlfn.IFS(EC319=0,"0", EC319=-0.25, "1", EC319=-0.5,"2", EC319=-0.75,"3", EC319=-1,"4",EC319=-1.25,"5", EC319=-1.5,"6", EC319=-1.75,"7", EC319=-2,"8", EC319=-2.25,"9",EC319=-2.5,"10", EC319=-2.75,"11", EC319=-3,"12", EC319=-3.25,"13", EC319=-3.5,"14", EC319=-3.75,"15",EC319=-4,"16")</f>
        <v>0</v>
      </c>
      <c r="EG319" s="10" t="str">
        <f aca="false">IF(EF319=0,"1","2")</f>
        <v>1</v>
      </c>
      <c r="EH319" s="11" t="str">
        <f aca="false" t="array" ref="EH319">_xlfn.IFS(EF319=0,"0", EF319=-0.25, "1", EF319=-0.5,"2", EF319=-0.75,"3", EF319=-1,"4",EF319=-1.25,"5", EF319=-1.5,"6", EF319=-1.75,"7", EF319=-2,"8", EF319=-2.25,"9",EF319=-2.5,"10", EF319=-2.75,"11", EF319=-3,"12", EF319=-3.25,"13", EF319=-3.5,"14", EF319=-3.75,"15",EF319=-4,"16")</f>
        <v>0</v>
      </c>
      <c r="EJ319" s="11" t="str">
        <f aca="false">IF(EI319=0,"1","2")</f>
        <v>1</v>
      </c>
      <c r="EK319" s="11" t="str">
        <f aca="false" t="array" ref="EK319">_xlfn.IFS(EI319=0,"0", EI319=-0.25, "1", EI319=-0.5,"2", EI319=-0.75,"3", EI319=-1,"4",EI319=-1.25,"5", EI319=-1.5,"6", EI319=-1.75,"7", EI319=-2,"8", EI319=-2.25,"9", EI319=-2.25,"9",EI319=-2.5,"10", EI319=-2.75,"11", EI319=-3,"12", EI319=-3.25,"13", EI319=-3.5,"14", EI319=-3.75,"15",EI319=-4,"16", EI319=0.25, "17", EI319=0.5, "18")</f>
        <v>0</v>
      </c>
      <c r="EM319" s="11" t="str">
        <f aca="false">IF(EL319=0,"1","2")</f>
        <v>1</v>
      </c>
      <c r="EN319" s="11" t="str">
        <f aca="false" t="array" ref="EN319">_xlfn.IFS(EL319=0.25,"17",EL319=0.5,"18", EL319=0,"0", EL319=-0.25, "1", EL319=-0.5,"2", EL319=-0.75,"3", EL319=-1,"4",EL319=-1.25,"5", EL319=-1.5,"6", EL319=-1.75,"7", EL319=-2,"8",EL319= -2.25,"9",EL319=-2.5,"10",EL319= -2.75,"11",EL319= -3,"12",EL319= -3.25,"13",EL319= -3.5,"14",EL319= -3.75,"15",EL319=-4,"16")</f>
        <v>0</v>
      </c>
      <c r="EP319" s="11" t="str">
        <f aca="false">IF(EO319=0,"1","2")</f>
        <v>1</v>
      </c>
      <c r="EQ319" s="11" t="str">
        <f aca="false" t="array" ref="EQ319">_xlfn.IFS(EO319=0,"0", EO319=0.25, "1", EO319=0.5,"2", EO319=0.75,"3", EO319=1,"4",EO319=1.25,"5", EO319=1.5,"6", EO319=1.75,"7", EO319=2,"8", EO319=2.25,"9", EO319=2.25,"9",EO319=2.5,"10", EO319=2.75,"11", EO319=3,"12", EO319=3.25,"13", EO319=3.5,"14", EO319=3.75,"15",EO319=4,"16", EO319=-0.25, "17", bq=-0.5, "18")</f>
        <v>0</v>
      </c>
      <c r="ES319" s="11" t="str">
        <f aca="false">IF(ER319=0,"1","2")</f>
        <v>1</v>
      </c>
      <c r="ET319" s="11" t="str">
        <f aca="false" t="array" ref="ET319">_xlfn.IFS(ER319=0,"0", ER319=0.25, "1", ER319=0.5,"2", ER319=0.75,"3", ER319=1,"4",ER319=1.25,"5", ER319=1.5,"6", ER319=1.75,"7", ER319=2,"8", ER319=2.25,"9", ER319=2.25,"9",ER319=2.5,"10", ER319=2.75,"11", ER319=3,"12", ER319=3.25,"13", ER319=3.5,"14", ER319=3.75,"15",ER319=4,"16", ER319=-0.25, "17", bq=-0.5, "18")</f>
        <v>0</v>
      </c>
      <c r="EV319" s="14" t="e">
        <f aca="false">VLOOKUP(EU319,LEYENDA!$G$2:$H$8,2,TRUE())</f>
        <v>#N/A</v>
      </c>
      <c r="EW319" s="14" t="e">
        <f aca="false" t="array" ref="EW319">_xlfn.IFS(EV319="0-5","1", EV319="6-12","2", EV319="13-18","3", EV319="19-24","4", EV319="25-36","5", EV319="37-48","6", EV319="49-60","7")</f>
        <v>#N/A</v>
      </c>
    </row>
    <row r="320" customFormat="false" ht="13.5" hidden="false" customHeight="false" outlineLevel="0" collapsed="false">
      <c r="A320" s="1" t="n">
        <v>79</v>
      </c>
      <c r="B320" s="32" t="n">
        <v>1</v>
      </c>
      <c r="C320" s="33" t="n">
        <v>42101</v>
      </c>
      <c r="D320" s="6"/>
      <c r="E320" s="5" t="str">
        <f aca="false">VLOOKUP(A320,'286'!$A$3:$J$6279,10,FALSE())</f>
        <v>GARCÍA LAVADO, JAVIER</v>
      </c>
      <c r="F320" s="4" t="str">
        <f aca="false">VLOOKUP(A320,'286'!$A$3:$I$1768,3,FALSE())</f>
        <v>GARLAJA</v>
      </c>
      <c r="G320" s="6" t="n">
        <f aca="false">VLOOKUP(A320,'286'!$A$3:$I$1768,4,FALSE())</f>
        <v>28759</v>
      </c>
      <c r="H320" s="7" t="n">
        <f aca="false">YEAR(C320)-YEAR(G320)</f>
        <v>37</v>
      </c>
      <c r="I320" s="1" t="str">
        <f aca="false">VLOOKUP(H320,LEYENDA!$C$2:$D$6,2,TRUE())</f>
        <v>25-40</v>
      </c>
      <c r="J320" s="5" t="str">
        <f aca="false">VLOOKUP(A320,'286'!$A$3:$I$1768,7,FALSE())</f>
        <v>H</v>
      </c>
      <c r="K320" s="8" t="n">
        <f aca="false">VLOOKUP(A320,'286'!$A$3:$I$1768,2,FALSE())</f>
        <v>0</v>
      </c>
      <c r="L320" s="4" t="str">
        <f aca="false">VLOOKUP(A320,'286'!$A$3:$I$1768,8,FALSE())</f>
        <v>D</v>
      </c>
      <c r="M320" s="4" t="str">
        <f aca="false">VLOOKUP(A320,'286'!$A$3:$I$1768,9,FALSE())</f>
        <v>D</v>
      </c>
      <c r="N320" s="8" t="str">
        <f aca="false">IF(R320=O320, "MISMA","CONTRARIA")</f>
        <v>MISMA</v>
      </c>
      <c r="O320" s="8" t="str">
        <f aca="false" t="array" ref="O320">_xlfn.IFS(L320="D","1", L320="I","2")</f>
        <v>1</v>
      </c>
      <c r="P320" s="8" t="e">
        <f aca="false" t="array" ref="P320">_xlfn.IFS(K320="OD","1", K320="OI","2")</f>
        <v>#N/A</v>
      </c>
      <c r="Q320" s="1" t="str">
        <f aca="false" t="array" ref="Q320">_xlfn.IFS(J320="M","1", J320="H","2")</f>
        <v>2</v>
      </c>
      <c r="R320" s="8" t="str">
        <f aca="false" t="array" ref="R320">_xlfn.IFS(M320="D","1", M320="I","2")</f>
        <v>1</v>
      </c>
      <c r="S320" s="1" t="str">
        <f aca="false" t="array" ref="S320">_xlfn.IFS(N320="CONTRARIA", "1",N320= "MISMA","2")</f>
        <v>2</v>
      </c>
      <c r="T320" s="1" t="str">
        <f aca="false" t="array" ref="T320">_xlfn.IFS(I320="0-12","1", I320="13-24","2", I320="25-40","3", I320="41-60","4", I320="61-100","5")</f>
        <v>3</v>
      </c>
      <c r="U320" s="9" t="n">
        <v>0.5</v>
      </c>
      <c r="V320" s="1" t="str">
        <f aca="false">IF(U320="","",IF(AND(U320&gt;=-9,U320&lt;=-6.5),"-9 a -6,5",IF(AND(U320&gt;=-6,U320&lt;=-3.5),"-6 a -3,5",IF(AND(U320&gt;=-3,U320&lt;=-1),"-3 a -1",IF(U320=-0.5,"-0,5",IF(AND(U320&gt;=0,U320&lt;=2.5),"0 a 2,5",IF(AND(U320&gt;=3,U320&lt;=5.5),"3 a 5,5",IF(AND(U320&gt;=6,U320&lt;=8.5),"6 a 8,5",IF(AND(U320&gt;=9,U320&lt;=20),"9 a 20","Fuera de rango")))))))))</f>
        <v>0 a 2,5</v>
      </c>
      <c r="W320" s="11" t="n">
        <f aca="false">IF(V320="","",IF(V320="-9 a -6,5",2,IF(V320="-6 a -3,5",3,IF(V320="-3 a -1",4,IF(V320="-0,5","NORMA",IF(V320="0 a 2,5",5,IF(V320="3 a 5,5",6,IF(V320="6 a 8,5",7,IF(V320="9 a 20",8,"Fuera de rango")))))))))</f>
        <v>5</v>
      </c>
      <c r="X320" s="9" t="n">
        <v>0</v>
      </c>
      <c r="Y320" s="11" t="str">
        <f aca="false">IF(X320="","",IF(AND(X320&gt;=0,X320&lt;=4),"0 a 4",IF(AND(X320&gt;=4.5,X320&lt;=8.5),"4,5 a 8,5",IF(X320=9,"9",IF(AND(X320&gt;=9.5,X320&lt;=13),"9,5 a 13",IF(AND(X320&gt;=13.5,X320&lt;=20),"13,5 a 20",IF(AND(X320&gt;=20.5,X320&lt;=35),"20,5 a 35","Fuera de rango")))))))</f>
        <v>0 a 4</v>
      </c>
      <c r="Z320" s="11" t="n">
        <f aca="false">IF(Y320="","",IF(Y320="0 a 4",1,IF(Y320="4,5 a 8,5",2,IF(Y320="9","NORMA",IF(Y320="9,5 a 13",3,IF(Y320="13,5 a 20",4,IF(Y320="20,5 a 35",5,"Fuera de rango")))))))</f>
        <v>1</v>
      </c>
      <c r="AA320" s="9" t="n">
        <v>16</v>
      </c>
      <c r="AB320" s="10" t="str">
        <f aca="false">IF(AA320="","",IF(AND(AA320&gt;=0,AA320&lt;=9),"0 a 9",IF(AND(AA320&gt;=9.5,AA320&lt;=18.5),"9,5 a 18,5",IF(AA320=19,"19",IF(AND(AA320&gt;=19.5,AA320&lt;=28),"19,5 a 28",IF(AND(AA320&gt;=28.5,AA320&lt;=40),"28,5 a 40","Fuera de rango"))))))</f>
        <v>9,5 a 18,5</v>
      </c>
      <c r="AC320" s="11" t="n">
        <f aca="false" t="array" ref="AC320">_xlfn.IFS(AB320="","",AB320="0 a 9",1,AB320="9,5 a 18,5",2,AB320="19","NORMA",AB320="19,5 a 28",3,AB320="28,5 a 40",4,TRUE(),"Fuera de rango")</f>
        <v>2</v>
      </c>
      <c r="AD320" s="9" t="n">
        <v>5</v>
      </c>
      <c r="AE320" s="10" t="str">
        <f aca="false">IF(AD320="","",IF(AND(AD320&gt;=-10,AD320&lt;=0),"De -10 a 0",IF(AND(AD320&gt;=0.5,AD320&lt;=9.5),"0,5 a 9,5",IF(AD320=10,"10",IF(AND(AD320&gt;=10.5,AD320&lt;=20),"10,5 a 20",IF(AND(AD320&gt;=20.5,AD320&lt;=40),"20,5 a 40","Fuera de rango"))))))</f>
        <v>0,5 a 9,5</v>
      </c>
      <c r="AF320" s="12" t="n">
        <f aca="false">IF(AD320="","",IF(AND(AD320&gt;=-10,AD320&lt;=0),1,IF(AND(AD320&gt;=0.5,AD320&lt;=9.5),2,IF(AD320=10,"NORMA",IF(AND(AD320&gt;=10.5,AD320&lt;=20),3,IF(AND(AD320&gt;=20.5,AD320&lt;=40),4,""))))))</f>
        <v>2</v>
      </c>
      <c r="AG320" s="9" t="n">
        <v>8</v>
      </c>
      <c r="AH320" s="10" t="str">
        <f aca="false">IF(AG320="","",IF(AND(AG320&gt;=0,AG320&lt;=4),"0 a 4",IF(AND(AG320&gt;=4.5,AG320&lt;=8.5),"4,5 a 8,5",IF(AG320=9,"9",IF(AND(AG320&gt;=9.5,AG320&lt;=13),"9,5 a 13",IF(AND(AG320&gt;=13.5,AG320&lt;=25),"13,5 a 25","Fuera de rango"))))))</f>
        <v>4,5 a 8,5</v>
      </c>
      <c r="AI320" s="10" t="n">
        <f aca="false">IF(AH320="","",IF(AH320="0 a 4",1,IF(AH320="4,5 a 8,5",2,IF(AH320="9","NORMA",IF(AH320="9,5 a 13",3,IF(AH320="13,5 a 25",4,""))))))</f>
        <v>2</v>
      </c>
      <c r="AJ320" s="9" t="n">
        <v>3</v>
      </c>
      <c r="AK320" s="10" t="str">
        <f aca="false">IF(AJ320="","",IF(AND(AJ320&gt;=-15,AJ320&lt;=-10.5),"-15 a -10,5",IF(AND(AJ320&gt;=-10,AJ320&lt;=-4),"-10 a -4",IF(AND(AJ320&gt;=-4.5,AJ320&lt;=0),"-4,5 a 0",IF(AND(AJ320&gt;=0.5,AJ320&lt;=4.5),"0,5 a 4,5",IF(AJ320=5,"5",IF(AND(AJ320&gt;=5.5,AJ320&lt;=10),"5,5 a 10",IF(AND(AJ320&gt;=10.5,AJ320&lt;=20),"10,5 a 20","Fuera de rango"))))))))</f>
        <v>0,5 a 4,5</v>
      </c>
      <c r="AL320" s="11" t="n">
        <f aca="false">IF(AK320="","",IF(AK320="-15 a -10,5",1,IF(AK320="-10 a -4",2,IF(AK320="-4,5 a 0",3,IF(AK320="0,5 a 4,5",4,IF(AK320="5","NORMA",IF(AK320="5,5 a 10",5,IF(AK320="10,5 a 20",6,"Error"))))))))</f>
        <v>4</v>
      </c>
      <c r="AM320" s="9" t="n">
        <v>0</v>
      </c>
      <c r="AN320" s="10" t="str">
        <f aca="false">IF(AM320="","",IF(AND(AM320&gt;=-7.5,AM320&lt;=-5.5),"-7,5 a -5,5",IF(AND(AM320&gt;=-5,AM320&lt;=-3),"-5 a -3",IF(AND(AM320&gt;=-2.5,AM320&lt;=-0.5),"-2,5 a -0,5",IF(AM320=0,"0,00",IF(AND(AM320&gt;=0.5,AM320&lt;=2.5),"0,5 a 2,5",IF(AND(AM320&gt;=3,AM320&lt;=5),"3 a 5",IF(AND(AM320&gt;=5.5,AM320&lt;=7.5),"5,5 a 7,5",IF(AND(AM320&gt;=8,AM320&lt;=10),"8 a 10","Fuera de rango")))))))))</f>
        <v>0,00</v>
      </c>
      <c r="AO320" s="11" t="str">
        <f aca="false">IF(AN320="","",IF(AN320="-7,5 a -5,5",1,IF(AN320="-5 a -3",2,IF(AN320="-2,5 a -0,5",3,IF(AN320="0,00","NORMA",IF(AN320="0,5 a 2,5",4,IF(AN320="3 a 5",5,IF(AN320="5,5 a 7,5",6,IF(AN320="8 a 10",7,"Error")))))))))</f>
        <v>NORMA</v>
      </c>
      <c r="AP320" s="9" t="n">
        <v>4</v>
      </c>
      <c r="AQ320" s="10" t="str">
        <f aca="false">IF(AP320="","",IF(AND(AP320&gt;=-20,AP320&lt;=-9.5),"-20 a -9,5",IF(AND(AP320&gt;=-9,AP320&lt;=-6.5),"-9 a -6,5",IF(AP320=-6,"-6",IF(AND(AP320&gt;=-5.5,AP320&lt;=-3),"-5,5 a -3",IF(AND(AP320&gt;=-2.5,AP320&lt;=0),"-2,5 a 0",IF(AND(AP320&gt;=0.5,AP320&lt;=3),"0,5 a 3",IF(AND(AP320&gt;=3.5,AP320&lt;=6),"3,5 a 6",IF(AND(AP320&gt;=6.5,AP320&lt;=9),"6,5 a 9",IF(AND(AP320&gt;=9.5,AP320&lt;=20),"9,5 a 20","Fuera de rango"))))))))))</f>
        <v>3,5 a 6</v>
      </c>
      <c r="AR320" s="11" t="n">
        <f aca="false">IF(AQ320="","",IF(AQ320="-20 a -9,5",1,IF(AQ320="-9 a -6,5",2,IF(AQ320="-6","NORMA",IF(AQ320="-5,5 a -3",3,IF(AQ320="-2,5 a 0",4,IF(AQ320="0,5 a 3",5,IF(AQ320="3,5 a 6",6,IF(AQ320="6,5 a 9",7,IF(AQ320="9,5 a 20",8,""))))))))))</f>
        <v>6</v>
      </c>
      <c r="AS320" s="9" t="n">
        <v>0</v>
      </c>
      <c r="AT320" s="10" t="str">
        <f aca="false">IF(AS320="","",IF(AND(AS320&gt;=-16,AS320&lt;=-14),"-16 a -14",IF(AND(AS320&gt;=-13.5,AS320&lt;=-11.5),"-13,5 a -11,5",IF(AND(AS320&gt;=-11,AS320&lt;=-9),"-11 a -9",IF(AND(AS320&gt;=-8.5,AS320&lt;=-6.5),"-8,5 a -6,5",IF(AND(AS320&gt;=-6,AS320&lt;=-4),"-6 a -4",IF(AND(AS320&gt;=-3.5,AS320&lt;=-1.5),"-3,5 a -1,5",IF(AND(AS320&gt;=-1,AS320&lt;=1),"-1 a 1",IF(AND(AS320&gt;=1.5,AS320&lt;=3.5),"1,5 a 3,5",IF(AND(AS320&gt;=4,AS320&lt;=6),"4 a 6",IF(AND(AS320&gt;=6.5,AS320&lt;=8.5),"6,5 a 8,5",IF(AND(AS320&gt;=9,AS320&lt;=11),"9 a 11",IF(AND(AS320&gt;=11.5,AS320&lt;=13.5),"11,5 a 13,5",IF(AND(AS320&gt;=14,AS320&lt;=16),"14 a 16",IF(AND(AS320&gt;=16.5,AS320&lt;=18.5),"16,5 a 18,5",IF(AND(AS320&gt;=19,AS320&lt;=21),"19 a 21","Fuera de rango"))))))))))))))))</f>
        <v>-1 a 1</v>
      </c>
      <c r="AU320" s="11" t="n">
        <f aca="false" t="array" ref="AU320">IF(AT320="","",_xlfn.IFS(AT320="-16 a -14",1,AT320="-13,5 a -11,5",2,AT320="-11 a -9",3,AT320="-8,5 a -6,5",4,AT320="-6 a -4",5,AT320="-3,5 a -1,5",6,AT320="-1 a 1",7,AT320="1,5 a 3,5",8,AT320="4 a 6","NORMA",AT320="6,5 a 8,5",9,AT320="9 a 11",10,AT320="11,5 a 13,5",11,AT320="14 a 16",12,AT320="16,5 a 18,5",13,AT320="19 a 21",14,TRUE(),""))</f>
        <v>7</v>
      </c>
      <c r="AV320" s="9" t="n">
        <v>2.25</v>
      </c>
      <c r="AW320" s="10" t="str">
        <f aca="false">IF(AV320="","",IF(AND(AV320&gt;=-1,AV320&lt;=-0.5),"-1 a -0,5",IF(AND(AV320&gt;-0.5,AV320&lt;=0),"De -0,5 a 0",IF(AND(AV320&gt;=0.25,AV320&lt;=0.75),"0,25 a 0,75",IF(AND(AV320&gt;=1,AV320&lt;=1.5),"1 a 1,5",IF(AND(AV320&gt;=1.75,AV320&lt;=2.25),"1,75 a 2,25",IF(AND(AV320&gt;=2.5,AV320&lt;=3),"2,5 a 3",IF(AND(AV320&gt;=3.25,AV320&lt;=3.75),"3,25 a 3,75","Fuera de rango"))))))))</f>
        <v>1,75 a 2,25</v>
      </c>
      <c r="AX320" s="10" t="n">
        <f aca="false">IF(AW320="","",IF(OR(AW320="-1 a -0,5",AW320="-1 a -0.5"),1,IF(OR(AW320="De -0,5 a 0",AW320="-0,5 a 0",AW320="De -0.5 a 0"),2,IF(OR(AW320="0,25 a 0,75",AW320="0.25 a 0.75"),"NORMA",IF(OR(AW320="1 a 1,5",AW320="1 a 1.5"),3,IF(OR(AW320="1,75 a 2,25",AW320="1.75 a 2.25"),4,IF(OR(AW320="2,5 a 3",AW320="2.5 a 3"),5,IF(OR(AW320="3,25 a 3,75",AW320="3.25 a 3.75"),6,""))))))))</f>
        <v>4</v>
      </c>
      <c r="AY320" s="9" t="n">
        <v>-2</v>
      </c>
      <c r="AZ320" s="10" t="str">
        <f aca="false">IF(AY320="","",IF(AND(AY320&gt;=-20,AY320&lt;=-9.5),"-20 a -9,5",IF(AND(AY320&gt;=-9,AY320&lt;=-6.5),"-9 a -6,5",IF(AY320=-6,"-6",IF(AND(AY320&gt;=-5.5,AY320&lt;=-3),"-5,5 a -3",IF(AND(AY320&gt;=-2.5,AY320&lt;=0),"-2,5 a 0",IF(AND(AY320&gt;=0.5,AY320&lt;=3),"0,5 a 3",IF(AND(AY320&gt;=3.5,AY320&lt;=6),"3,5 a 6","Fuera de rango"))))))))</f>
        <v>-2,5 a 0</v>
      </c>
      <c r="BA320" s="11" t="n">
        <f aca="false">IF(AZ320="","",IF(AZ320="-20 a -9,5",1,IF(AZ320="-9 a -6,5",2,IF(AZ320="-6","NORMA",IF(AZ320="-5,5 a -3",3,IF(AZ320="-2,5 a 0",4,IF(AZ320="0,5 a 3",5,IF(AZ320="3,5 a 6",6,""))))))))</f>
        <v>4</v>
      </c>
      <c r="BB320" s="9" t="n">
        <v>0</v>
      </c>
      <c r="BC320" s="10" t="str">
        <f aca="false" t="array" ref="BC320">IF(BB320="","",_xlfn.IFS(AND(BB320&gt;=0,BB320&lt;=2),"0 a 2",AND(BB320&gt;=2.5,BB320&lt;=4.5),"2,5 a 4,5",AND(BB320&gt;=5,BB320&lt;=7),"5 a 7",AND(BB320&gt;=7.5,BB320&lt;=9.5),"7,5 a 9,5",AND(BB320&gt;=10,BB320&lt;=12),"10 a 12",AND(BB320&gt;=12.5,BB320&lt;=14.5),"12,5 a 14,5",BB320=15,"15",AND(BB320&gt;=15.5,BB320&lt;=17.5),"15,5 a 17,5",AND(BB320&gt;=18,BB320&lt;=20),"18 a 20",AND(BB320&gt;=20.5,BB320&lt;=22.5),"20,5 a 22,5",AND(BB320&gt;=23,BB320&lt;=25),"23 a 25",TRUE(),"Fuera de rango"))</f>
        <v>0 a 2</v>
      </c>
      <c r="BD320" s="11" t="n">
        <f aca="false" t="array" ref="BD320">IF(BC320="","",_xlfn.IFS(BC320="0 a 2",1,BC320="2,5 a 4,5",2,BC320="5 a 7",3,BC320="7,5 a 9,5",4,BC320="10 a 12",5,BC320="12,5 a 14,5",6,BC320="15","NORMA",BC320="15,5 a 17,5",7,BC320="18 a 20",8,BC320="20,5 a 22,5",9,BC320="23 a 25",10,TRUE(),"Fuera de rango"))</f>
        <v>1</v>
      </c>
      <c r="BE320" s="9" t="n">
        <v>18</v>
      </c>
      <c r="BF320" s="10" t="str">
        <f aca="false">IF(BE320="","",IF(AND(BE320&gt;=-20,BE320&lt;=-10),"-20 a -10",IF(AND(BE320&gt;=-9.5,BE320&lt;=0.5),"-9,5 a 0,5",IF(AND(BE320&gt;=1,BE320&lt;=11),"1 a 11",IF(AND(BE320&gt;=11.5,BE320&lt;=20.5),"11,5 a 20,5",IF(BE320=21,"21",IF(AND(BE320&gt;=21.5,BE320&lt;=31.5),"21,5 a 31,5",IF(AND(BE320&gt;=32,BE320&lt;=42),"32 a 42","Fuera de rango"))))))))</f>
        <v>11,5 a 20,5</v>
      </c>
      <c r="BG320" s="11" t="n">
        <f aca="false">IF(BF320="","",IF(BF320="-20 a -10",1,IF(BF320="-9,5 a 0,5",2,IF(BF320="1 a 11",3,IF(BF320="11,5 a 20,5",4,IF(BF320="21","NORMA",IF(BF320="21,5 a 31,5",5,IF(BF320="32 a 42",6,""))))))))</f>
        <v>4</v>
      </c>
      <c r="BH320" s="9" t="n">
        <v>8</v>
      </c>
      <c r="BI320" s="10" t="str">
        <f aca="false">IF(BH320="","",IF(AND(BH320&gt;=-20,BH320&lt;=-15),"-20 a -15",IF(AND(BH320&gt;=-14.5,BH320&lt;=-9.5),"-14,5 a -9,5",IF(AND(BH320&gt;=-9,BH320&lt;=-4),"-9 a -4",IF(AND(BH320&gt;=-3.5,BH320&lt;=2.5),"-3,5 a 2,5",IF(AND(BH320&gt;=3,BH320&lt;=8),"3 a 8",IF(AND(BH320&gt;=8.5,BH320&lt;=14.5),"8,5 a 14,5",IF(BH320=15,"15",IF(AND(BH320&gt;=15.5,BH320&lt;=20.5),"15,5 a 20,5",IF(AND(BH320&gt;=21,BH320&lt;=26),"21 a 26","Fuera de rango"))))))))))</f>
        <v>3 a 8</v>
      </c>
      <c r="BJ320" s="11" t="n">
        <f aca="false">IF(BI320="","",IF(BI320="-20 a -15",1,IF(BI320="-14,5 a -9,5",2,IF(BI320="-9 a -4",3,IF(BI320="-3,5 a 2,5",4,IF(BI320="3 a 8",5,IF(BI320="8,5 a 14,5",6,IF(BI320="15","NORMA",IF(BI320="15,5 a 20,5",7,IF(BI320="21 a 26",8,IF(BI320="26,5 a 31,5",9,"")))))))))))</f>
        <v>5</v>
      </c>
      <c r="BK320" s="9" t="n">
        <v>0</v>
      </c>
      <c r="BL320" s="10" t="str">
        <f aca="false">IF(BK320="","",IF(AND(BK320&gt;=0,BK320&lt;=2),"0 - 2",IF(AND(BK320&gt;=2.5,BK320&lt;=4.5),"2,5 - 4,5",IF(AND(BK320&gt;=5,BK320&lt;=7),"5 - 7",IF(AND(BK320&gt;=7.5,BK320&lt;=9.5),"7,5 - 9,5",IF(AND(BK320&gt;=10,BK320&lt;=12),"10 - 12",IF(AND(BK320&gt;=12.5,BK320&lt;=13.5),"12,5 - 13,5",IF(BK320=14,"14",IF(AND(BK320&gt;=14.5,BK320&lt;=16.5),"14,5 - 16,5",IF(AND(BK320&gt;=17,BK320&lt;=19),"17 - 19",IF(AND(BK320&gt;=19.5,BK320&lt;=21.5),"19,5 - 21,5",IF(AND(BK320&gt;=22,BK320&lt;=24),"22 - 24",IF(AND(BK320&gt;=24.5,BK320&lt;=26.5),"24,5 - 26,5",IF(AND(BK320&gt;=27,BK320&lt;=29),"27 - 29",IF(AND(BK320&gt;=29.5,BK320&lt;=30),"29,5 - 30","Fuera de rango")))))))))))))))</f>
        <v>0 - 2</v>
      </c>
      <c r="BM320" s="11" t="n">
        <f aca="false">IF(BL320="","",IF(BL320="0 - 2",1,IF(BL320="2,5 - 4,5",2,IF(BL320="5 - 7",3,IF(BL320="7,5 - 9,5",4,IF(BL320="10 - 12",5,IF(BL320="12,5 - 13,5",6,IF(BL320="14","NORMA",IF(BL320="14,5 - 16,5",7,IF(BL320="17 - 19",8,IF(BL320="19,5 - 21,5",9,IF(BL320="22 - 24",10,IF(BL320="24,5 - 26,5",11,IF(BL320="27 - 29",12,IF(BL320="29,5 - 30",13,"")))))))))))))))</f>
        <v>1</v>
      </c>
      <c r="BN320" s="9" t="n">
        <v>15</v>
      </c>
      <c r="BO320" s="11" t="str">
        <f aca="false">IF(BN320="","",IF(AND(BN320&gt;=-20,BN320&lt;=-10),"-20 a -10",IF(AND(BN320&gt;=-9.5,BN320&lt;=0.5),"-9,5 a 0,5",IF(AND(BN320&gt;=1,BN320&lt;=11),"1 a 11",IF(AND(BN320&gt;=11.5,BN320&lt;=21.5),"11,5 a 21,5",IF(BN320=22,"22",IF(AND(BN320&gt;=22.5,BN320&lt;=32.5),"22,5 a 32,5",IF(AND(BN320&gt;=33,BN320&lt;=43),"33 a 43","Fuera de rango"))))))))</f>
        <v>11,5 a 21,5</v>
      </c>
      <c r="BP320" s="11" t="n">
        <f aca="false">IF(BO320="","",IF(BO320="-20 a -10",1,IF(BO320="-9,5 a 0,5",2,IF(BO320="1 a 11",3,IF(BO320="11,5 a 21,5",4,IF(BO320="22","NORMA",IF(BO320="22,5 a 32,5",5,IF(BO320="33 a 43",6,""))))))))</f>
        <v>4</v>
      </c>
      <c r="BQ320" s="9" t="n">
        <v>10</v>
      </c>
      <c r="BR320" s="10" t="str">
        <f aca="false">IF(BQ320="","",IF(AND(BQ320&gt;=-20,BQ320&lt;=-15),"-20 a -15",IF(AND(BQ320&gt;=-14.5,BQ320&lt;=-9.5),"-14,5 a -9,5",IF(AND(BQ320&gt;=-9,BQ320&lt;=-4),"-9 a -4",IF(AND(BQ320&gt;=-3.5,BQ320&lt;=2.5),"-3,5 a 2,5",IF(AND(BQ320&gt;=3,BQ320&lt;=8),"3 a 8",IF(AND(BQ320&gt;=8.5,BQ320&lt;=13.5),"8,5 a 13,5",IF(AND(BQ320&gt;=14,BQ320&lt;=17.5),"14 a 17,5",IF(BQ320=18,"18",IF(AND(BQ320&gt;=18.5,BQ320&lt;=23.5),"18,5 a 23,5",IF(AND(BQ320&gt;=24,BQ320&lt;=29),"24 a 29",IF(AND(BQ320&gt;=29.5,BQ320&lt;=34.5),"29,5 a 34,5",IF(AND(BQ320&gt;=35,BQ320&lt;=40),"35 a 40","Fuera de rango")))))))))))))</f>
        <v>8,5 a 13,5</v>
      </c>
      <c r="BS320" s="11" t="n">
        <f aca="false">IF(BR320="","",IF(BR320="-20 a -15",1,IF(BR320="-14,5 a -9,5",2,IF(BR320="-9 a -4",3,IF(BR320="-3,5 a 2,5",4,IF(BR320="3 a 8",5,IF(BR320="8,5 a 13,5",6,IF(BR320="14 a 17,5",7,IF(BR320="18","NORMA",IF(BR320="18,5 a 23,5",8,IF(BR320="24 a 29",9,IF(BR320="29,5 a 34,5",10,IF(BR320="35 a 40",11,"")))))))))))))</f>
        <v>6</v>
      </c>
      <c r="BT320" s="9" t="n">
        <v>1</v>
      </c>
      <c r="BU320" s="10" t="str">
        <f aca="false">IF(BT320="","",IF(AND(BT320&gt;=-20,BT320&lt;=-18),"-20 a -18",IF(AND(BT320&gt;=-17.5,BT320&lt;=-15.5),"-17,5 a -15,5",IF(AND(BT320&gt;=-15,BT320&lt;=-13),"-15 a -13",IF(AND(BT320&gt;=-12.5,BT320&lt;=-10.5),"-12,5 a -10,5",IF(AND(BT320&gt;=-10,BT320&lt;=-8),"-10 a -8",IF(AND(BT320&gt;=-7.5,BT320&lt;=-5.5),"-7,5 a -5,5",IF(AND(BT320&gt;=-5,BT320&lt;=-3),"-5 a -3",IF(AND(BT320&gt;=-2.5,BT320&lt;=-0.5),"-2,5 a -0,5",IF(BT320=0,"0",IF(AND(BT320&gt;=0.5,BT320&lt;=2.5),"0,5 a 2,5",IF(AND(BT320&gt;=3,BT320&lt;=5),"3 a 5",IF(AND(BT320&gt;=5.5,BT320&lt;=7.5),"5,5 a 7,5",IF(AND(BT320&gt;=8,BT320&lt;=10),"8 a 10",IF(AND(BT320&gt;=10.5,BT320&lt;=12.5),"10,5 a 12,5",IF(AND(BT320&gt;=13,BT320&lt;=15),"13 a 15",IF(AND(BT320&gt;=15.5,BT320&lt;=17.5),"15,5 a 17,5",IF(AND(BT320&gt;=18,BT320&lt;=20),"18 a 20","Fuera de rango"))))))))))))))))))</f>
        <v>0,5 a 2,5</v>
      </c>
      <c r="BV320" s="11" t="n">
        <f aca="false">IF(BT320="","",IF(BT320=0,"NORMA",IF(AND(BT320&gt;=-20,BT320&lt;=-18),2,IF(AND(BT320&gt;=-17.5,BT320&lt;=-15.5),2,IF(AND(BT320&gt;=-15,BT320&lt;=-13),3,IF(AND(BT320&gt;=-12.5,BT320&lt;=-10.5),4,IF(AND(BT320&gt;=-10,BT320&lt;=-8),5,IF(AND(BT320&gt;=-7.5,BT320&lt;=-5.5),6,IF(AND(BT320&gt;=-5,BT320&lt;=-3),7,IF(AND(BT320&gt;=-2.5,BT320&lt;=-0.5),8,IF(AND(BT320&gt;=0.5,BT320&lt;=2.5),9,IF(AND(BT320&gt;=3,BT320&lt;=5),10,IF(AND(BT320&gt;=5.5,BT320&lt;=7.5),11,IF(AND(BT320&gt;=8,BT320&lt;=10),12,IF(AND(BT320&gt;=10.5,BT320&lt;=12.5),13,IF(AND(BT320&gt;=13,BT320&lt;=15),14,IF(AND(BT320&gt;=15.5,BT320&lt;=17.5),15,IF(AND(BT320&gt;=18,BT320&lt;=20),16,"Fuera de rango"))))))))))))))))))</f>
        <v>9</v>
      </c>
      <c r="BW320" s="9" t="n">
        <v>-2.75</v>
      </c>
      <c r="BX320" s="10" t="n">
        <f aca="false">18.5- (0.3*H320)</f>
        <v>7.4</v>
      </c>
      <c r="BY320" s="10" t="n">
        <f aca="false">(BW320)-(BX320)</f>
        <v>-10.15</v>
      </c>
      <c r="BZ320" s="10" t="str">
        <f aca="false">IF(BY320="","",IF(BY320&lt;-27.5,"De -30 a -28",IF(BY320&lt;-25,"De -27,5 a -25,5",IF(BY320&lt;-22.5,"De -25 a -23",IF(BY320&lt;-20,"De -22,5 a -20,5",IF(BY320&lt;-17.5,"De -20 a -18",IF(BY320&lt;-15,"De -17,5 a -15,5",IF(BY320&lt;-12.5,"De -15 a -13",IF(BY320&lt;-10,"De -12,5 a -10,5",IF(BY320&lt;-7.5,"De -10 a -8",IF(BY320&lt;-5,"De -7,5 a -5,5",IF(BY320&lt;-2.5,"De -5 a -3",IF(BY320&lt;0,"De -2,5 a -0,5",IF(BY320&lt;2.5,"De 0 a 2",IF(BY320&lt;5,"De 2,5 a 4,5",IF(BY320&lt;7.5,"De 5 a 7",IF(BY320&lt;10,"De 7,5 a 9,5",IF(BY320&lt;12.5,"De 10 a 12",IF(BY320&lt;15,"De 12,5 a 14,5",IF(BY320&lt;17.5,"De 15 a 17",IF(BY320&lt;20,"De 17,5 a 19,5",IF(BY320&lt;22.5,"De 20 a 22",IF(BY320&lt;25,"De 22,5 a 24,5",IF(BY320&lt;27.5,"De 25 a 27","De 27,5 a 30"))))))))))))))))))))))))</f>
        <v>De -12,5 a -10,5</v>
      </c>
      <c r="CA320" s="12" t="n">
        <f aca="false">IF(BY320="","",IF(BY320&lt;=-28,1,IF(BY320&lt;=-25.5,2,IF(BY320&lt;=-23,3,IF(BY320&lt;=-20.5,4,IF(BY320&lt;=-18,5,IF(BY320&lt;=-15.5,6,IF(BY320&lt;=-13,7,IF(BY320&lt;=-10.5,8,IF(BY320&lt;=-8,9,IF(BY320&lt;=-5.5,10,IF(BY320&lt;=-3,11,IF(BY320&lt;=-0.5,12,IF(BY320&lt;=2,13,IF(BY320&lt;=4.5,14,IF(BY320&lt;=7,15,IF(BY320&lt;=9.5,16,IF(BY320&lt;=12,17,IF(BY320&lt;=14.5,18,IF(BY320&lt;=17,19,IF(BY320&lt;=19.5,20,IF(BY320&lt;=22,21,IF(BY320&lt;=24.5,22,IF(BY320&lt;=27,23,IF(BY320&lt;=30,24,"Fuera de rango")))))))))))))))))))))))))</f>
        <v>9</v>
      </c>
      <c r="CB320" s="9" t="n">
        <v>-3.5</v>
      </c>
      <c r="CC320" s="10" t="n">
        <f aca="false">18.5- (0.3*H320)</f>
        <v>7.4</v>
      </c>
      <c r="CD320" s="10" t="n">
        <f aca="false">(CB320)-(CC320)</f>
        <v>-10.9</v>
      </c>
      <c r="CE320" s="10" t="str">
        <f aca="false">IF(CD320="","",IF(CD320&lt;-27.5,"De -30 a -28",IF(CD320&lt;-25,"De -27,5 a -25,5",IF(CD320&lt;-22.5,"De -25 a -23",IF(CD320&lt;-20,"De -22,5 a -20,5",IF(CD320&lt;-17.5,"De -20 a -18",IF(CD320&lt;-15,"De -17,5 a -15,5",IF(CD320&lt;-12.5,"De -15 a -13",IF(CD320&lt;-10,"De -12,5 a -10,5",IF(CD320&lt;-7.5,"De -10 a -8",IF(CD320&lt;-5,"De -7,5 a -5,5",IF(CD320&lt;-2.5,"De -5 a -3",IF(CD320&lt;0,"De -2,5 a -0,5",IF(CD320&lt;=2,"De 0 a 2",IF(CD320&lt;=4.5,"De 2,5 a 4,5",IF(CD320&lt;=7,"De 5 a 7",IF(CD320&lt;=9.5,"De 7,5 a 9,5",IF(CD320&lt;=12,"De 10 a 12",IF(CD320&lt;=14.5,"De 12,5 a 14,5",IF(CD320&lt;=17,"De 15 a 17",IF(CD320&lt;=19.5,"De 17,5 a 19,5",IF(CD320&lt;=22,"De 20 a 22",IF(CD320&lt;=24.5,"De 22,5 a 24,5",IF(CD320&lt;=27,"De 25 a 27","De 27,5 a 30"))))))))))))))))))))))))</f>
        <v>De -12,5 a -10,5</v>
      </c>
      <c r="CF320" s="12" t="n">
        <f aca="false">IF(CD320="","",IF(CD320&lt;-27.5,1,IF(CD320&lt;-25,2,IF(CD320&lt;-22.5,3,IF(CD320&lt;-20,4,IF(CD320&lt;-17.5,5,IF(CD320&lt;-15,6,IF(CD320&lt;-12.5,7,IF(CD320&lt;-10,8,IF(CD320&lt;-7.5,9,IF(CD320&lt;-5,10,IF(CD320&lt;-2.5,11,IF(CD320&lt;0,12,IF(CD320&lt;2.5,13,IF(CD320&lt;5,14,IF(CD320&lt;7.5,15,IF(CD320&lt;10,16,IF(CD320&lt;12.5,17,IF(CD320&lt;15,18,IF(CD320&lt;17.5,19,IF(CD320&lt;20,20,IF(CD320&lt;22.5,21,IF(CD320&lt;25,22,IF(CD320&lt;27.5,23,24))))))))))))))))))))))))</f>
        <v>8</v>
      </c>
      <c r="CG320" s="9" t="n">
        <v>-1</v>
      </c>
      <c r="CH320" s="10" t="str">
        <f aca="false">IF(CG320="","",IF(AND(CG320&gt;=-10,CG320&lt;=-9.5),"-10 a -9,5",IF(AND(CG320&gt;-9.5,CG320&lt;=-8.5),"-9 a -8,5",IF(AND(CG320&gt;-8.5,CG320&lt;=-7.5),"-8 a -7,5",IF(AND(CG320&gt;-7.5,CG320&lt;=-6.5),"-7 a -6,5",IF(AND(CG320&gt;-6.5,CG320&lt;=-5.5),"-6 a -5,5",IF(AND(CG320&gt;-5.5,CG320&lt;=-4.5),"-5 a -4,5",IF(AND(CG320&gt;-4.5,CG320&lt;=-3.5),"-4 a -3,5",IF(AND(CG320&gt;-3.5,CG320&lt;=-2.5),"-3 a -2,5",IF(CG320=-2.25,"-2,25",IF(AND(CG320&gt;-2.5,CG320&lt;=-1.5),"-2 a -1,5",IF(AND(CG320&gt;-1.5,CG320&lt;=-0.5),"-1 a -0,5",IF(AND(CG320&gt;-0.5,CG320&lt;=0.5),"0 a 0,5",IF(AND(CG320&gt;0.5,CG320&lt;=1.5),"1 a 1,5",IF(AND(CG320&gt;1.5,CG320&lt;=2.5),"2 a 2,5",IF(AND(CG320&gt;2.5,CG320&lt;=3.5),"3 a 3,5",IF(AND(CG320&gt;3.5,CG320&lt;=4.5),"4 a 4,5",IF(AND(CG320&gt;4.5,CG320&lt;=5.5),"5 a 5,5",IF(AND(CG320&gt;5.5,CG320&lt;=6.5),"6 a 6,5",IF(AND(CG320&gt;6.5,CG320&lt;=7.5),"7 a 7,5",IF(AND(CG320&gt;7.5,CG320&lt;=8.5),"8 a 8,5",IF(AND(CG320&gt;8.5,CG320&lt;=9.5),"9 a 9,5",IF(CG320&gt;=10,"10","Fuera de rango")))))))))))))))))))))))</f>
        <v>-1 a -0,5</v>
      </c>
      <c r="CI320" s="11" t="n">
        <f aca="false">IF(CG320="","",IF(CG320=-2.25,"NORMA",IF(CG320&lt;=-9.5,1,IF(CG320&lt;=-8.5,2,IF(CG320&lt;=-7.5,3,IF(CG320&lt;=-6.5,4,IF(CG320&lt;=-5.5,5,IF(CG320&lt;=-4.5,6,IF(CG320&lt;=-3.5,7,IF(CG320&lt;=-2.5,8,IF(CG320&lt;=-1.5,9,IF(CG320&lt;=-0.5,10,IF(CG320&lt;=0.5,11,IF(CG320&lt;=1.5,12,IF(CG320&lt;=2.5,13,IF(CG320&lt;=3.5,14,IF(CG320&lt;=4.5,15,IF(CG320&lt;=5.5,16,IF(CG320&lt;=6.5,17,IF(CG320&lt;=7.5,18,IF(CG320&lt;=8.5,19,IF(CG320&lt;=9.5,20,IF(CG320=10,21,"Fuera de rango")))))))))))))))))))))))</f>
        <v>10</v>
      </c>
      <c r="CJ320" s="9" t="n">
        <v>2.25</v>
      </c>
      <c r="CK320" s="10" t="str">
        <f aca="false">IF(CJ320="","",IF(AND(CJ320&gt;=-6,CJ320&lt;=-5.5),"-6 a -5,5",IF(AND(CJ320&gt;-5.5,CJ320&lt;=-4.5),"-5 a -4,5",IF(AND(CJ320&gt;-4.5,CJ320&lt;=-3.5),"-4 a -3,5",IF(AND(CJ320&gt;-3.5,CJ320&lt;=-2.5),"-3 a -2,5",IF(AND(CJ320&gt;-2.5,CJ320&lt;=-1.5),"-2 a -1,5",IF(AND(CJ320&gt;-1.5,CJ320&lt;=-0.5),"-1 a -0,5",IF(AND(CJ320&gt;-0.5,CJ320&lt;=0.5),"0 a 0,5",IF(AND(CJ320&gt;0.5,CJ320&lt;=1.5),"1 a 1,5",IF(AND(CJ320&gt;1.5,CJ320&lt;2.5),"2",IF(AND(CJ320&gt;=2.5,CJ320&lt;=3),"2,5 a 3",IF(AND(CJ320&gt;3,CJ320&lt;=4),"3,5 a 4",IF(AND(CJ320&gt;4,CJ320&lt;=5),"4,5 a 5",IF(AND(CJ320&gt;5,CJ320&lt;=6),"5,5 a 6",IF(AND(CJ320&gt;6,CJ320&lt;=7),"6,5 a 7",IF(AND(CJ320&gt;7,CJ320&lt;=8),"7,5 a 8",IF(AND(CJ320&gt;8,CJ320&lt;=9.5),"8,5 a 9,5",IF(CJ320=10,"10","Fuera de rango"))))))))))))))))))</f>
        <v>2</v>
      </c>
      <c r="CL320" s="11" t="str">
        <f aca="false">IF(CK320="","",IF(OR(CK320="-6 a -5,5",CK320="-6 - -5,5"),1,IF(OR(CK320="-5 a -4,5",CK320="-5 - -4,5"),2,IF(OR(CK320="-4 a -3,5",CK320="-4 - -3,5"),3,IF(OR(CK320="-3 a -2,5",CK320="-3 - -2,5"),4,IF(OR(CK320="-2 a -1,5",CK320="-2 - -1,5"),5,IF(OR(CK320="-1 a -0,5",CK320="-1 - -0,5"),6,IF(OR(CK320="0 a 0,5",CK320="0 - 0,5"),7,IF(OR(CK320="1 a 1,5",CK320="1 - 1,5"),8,IF(CK320="2","NORMA",IF(OR(CK320="2,5 a 3",CK320="2,5 - 3"),9,IF(OR(CK320="3,5 a 4",CK320="3,5 - 4"),10,IF(OR(CK320="4,5 a 5",CK320="4,5 - 5"),11,IF(OR(CK320="5,5 a 6",CK320="5,5 - 6"),12,IF(OR(CK320="6,5 a 7",CK320="6,5 - 7"),13,IF(OR(CK320="7,5 a 8",CK320="7,5 - 8"),14,IF(OR(CK320="8,5 a 9",CK320="8,5 - 9,5",CK320="9 a 9,5"),15,IF(CK320="10",15,IF(OR(CK320="0,5 a 1",CK320="0,5 - 1"),7,"Fuera de rango")))))))))))))))))))</f>
        <v>NORMA</v>
      </c>
      <c r="CN320" s="10" t="str">
        <f aca="false">IF(CM320=0,"0", " ")</f>
        <v>0</v>
      </c>
      <c r="CO320" s="10" t="str">
        <f aca="false">IF(CM320&gt;0,"EME"," ")</f>
        <v> </v>
      </c>
      <c r="CQ320" s="10" t="str">
        <f aca="false">IF(CP320&gt;0,"0", " ")</f>
        <v> </v>
      </c>
      <c r="CR320" s="10" t="str">
        <f aca="false">IF(CP320&gt;0,"EME"," ")</f>
        <v> </v>
      </c>
      <c r="CS320" s="9" t="n">
        <v>1.75</v>
      </c>
      <c r="CT320" s="10" t="str">
        <f aca="false">IF(CS320&gt;0,"1", " ")</f>
        <v>1</v>
      </c>
      <c r="CU320" s="10" t="str">
        <f aca="false">IF(CS320&gt;0,"HIP"," ")</f>
        <v>HIP</v>
      </c>
      <c r="CV320" s="9" t="n">
        <v>2</v>
      </c>
      <c r="CW320" s="10" t="str">
        <f aca="false">IF(CV320&gt;0,"1", " ")</f>
        <v>1</v>
      </c>
      <c r="CX320" s="10" t="str">
        <f aca="false">IF(CV320&gt;0,"HIP"," ")</f>
        <v>HIP</v>
      </c>
      <c r="CY320" s="9" t="n">
        <v>0</v>
      </c>
      <c r="DB320" s="9" t="n">
        <v>0</v>
      </c>
      <c r="DC320" s="11" t="str">
        <f aca="false">IF(DB320&lt;0,"2"," ")</f>
        <v> </v>
      </c>
      <c r="DD320" s="11" t="str">
        <f aca="false">IF(DB320&lt;0,"MIO"," ")</f>
        <v> </v>
      </c>
      <c r="DE320" s="9" t="n">
        <v>0</v>
      </c>
      <c r="DF320" s="10" t="str">
        <f aca="false">IF(DE320&lt;0,"3"," ")</f>
        <v> </v>
      </c>
      <c r="DG320" s="10" t="str">
        <f aca="false">IF(DE320&lt;0,"AST"," ")</f>
        <v> </v>
      </c>
      <c r="DH320" s="9" t="n">
        <v>0</v>
      </c>
      <c r="DI320" s="10" t="str">
        <f aca="false">IF(DH320&lt;0,"3"," ")</f>
        <v> </v>
      </c>
      <c r="DJ320" s="10" t="str">
        <f aca="false">IF(DH320&lt;0,"AST"," ")</f>
        <v> </v>
      </c>
      <c r="DK320" s="9" t="n">
        <v>0</v>
      </c>
      <c r="DL320" s="10" t="str">
        <f aca="false">IF(DK320&gt;0,"4"," ")</f>
        <v> </v>
      </c>
      <c r="DM320" s="10" t="str">
        <f aca="false">IF(DK320&gt;0,"PRE"," ")</f>
        <v> </v>
      </c>
      <c r="DN320" s="9" t="n">
        <v>0</v>
      </c>
      <c r="DO320" s="10" t="str">
        <f aca="false">IF(DN320&gt;0,"4"," ")</f>
        <v> </v>
      </c>
      <c r="DP320" s="10" t="str">
        <f aca="false">IF(DN320&gt;0,"PRE"," ")</f>
        <v> </v>
      </c>
      <c r="DS320" s="12" t="str">
        <f aca="false">CONCATENATE(CO320,CU320,DA320,DG320,DM320)</f>
        <v> HIP  </v>
      </c>
      <c r="DT320" s="10" t="e">
        <f aca="false" t="array" ref="DT320">_xlfn.IFS(DS320="EME    ","0", DS320=" HIP   ","1", DS320="  MIO  ","2", DS320="   AST ","3", DS320="    PRE","4", DS320="EME   PRE","5", DS320=" HIP  PRE","6", DS320=" HIP AST ","7", DS320="  MIO PRE","8", DS320="  MIOAST ","9", DS320="   ASTPRE","10",DS320=" HIP ASTPRE","11", DS320="  MIOASTPRE","12", DS320="     ","0")</f>
        <v>#N/A</v>
      </c>
      <c r="DV320" s="1" t="e">
        <f aca="false" t="array" ref="DV320">_xlfn.IFS(DU320="SI","2", DU320="NO","1")</f>
        <v>#N/A</v>
      </c>
      <c r="DX320" s="11" t="str">
        <f aca="false">IF(DW320=0,"1","2")</f>
        <v>1</v>
      </c>
      <c r="DY320" s="11" t="str">
        <f aca="false" t="array" ref="DY320">_xlfn.IFS(DW320=0,"0", DW320=0.25, "1", DW320=0.5,"2", DW320=0.75,"3", DW320=1,"4",DW320=1.25,"5", DW320=1.5,"6", DW320=1.75,"7", DW320=2,"8")</f>
        <v>0</v>
      </c>
      <c r="EA320" s="11" t="str">
        <f aca="false">IF(DZ320=0,"1","2")</f>
        <v>1</v>
      </c>
      <c r="EB320" s="11" t="str">
        <f aca="false" t="array" ref="EB320">_xlfn.IFS(DZ320=0,"0", DZ320=0.25, "1", DZ320=0.5,"2", DZ320=0.75,"3", DZ320=1,"4",DZ320=1.25,"5", DZ320=1.5,"6", DZ320=1.75,"7", DZ320=2,"8")</f>
        <v>0</v>
      </c>
      <c r="ED320" s="10" t="str">
        <f aca="false">IF(EC320=0,"1","2")</f>
        <v>1</v>
      </c>
      <c r="EE320" s="11" t="str">
        <f aca="false" t="array" ref="EE320">_xlfn.IFS(EC320=0,"0", EC320=-0.25, "1", EC320=-0.5,"2", EC320=-0.75,"3", EC320=-1,"4",EC320=-1.25,"5", EC320=-1.5,"6", EC320=-1.75,"7", EC320=-2,"8", EC320=-2.25,"9",EC320=-2.5,"10", EC320=-2.75,"11", EC320=-3,"12", EC320=-3.25,"13", EC320=-3.5,"14", EC320=-3.75,"15",EC320=-4,"16")</f>
        <v>0</v>
      </c>
      <c r="EG320" s="10" t="str">
        <f aca="false">IF(EF320=0,"1","2")</f>
        <v>1</v>
      </c>
      <c r="EH320" s="11" t="str">
        <f aca="false" t="array" ref="EH320">_xlfn.IFS(EF320=0,"0", EF320=-0.25, "1", EF320=-0.5,"2", EF320=-0.75,"3", EF320=-1,"4",EF320=-1.25,"5", EF320=-1.5,"6", EF320=-1.75,"7", EF320=-2,"8", EF320=-2.25,"9",EF320=-2.5,"10", EF320=-2.75,"11", EF320=-3,"12", EF320=-3.25,"13", EF320=-3.5,"14", EF320=-3.75,"15",EF320=-4,"16")</f>
        <v>0</v>
      </c>
      <c r="EJ320" s="11" t="str">
        <f aca="false">IF(EI320=0,"1","2")</f>
        <v>1</v>
      </c>
      <c r="EK320" s="11" t="str">
        <f aca="false" t="array" ref="EK320">_xlfn.IFS(EI320=0,"0", EI320=-0.25, "1", EI320=-0.5,"2", EI320=-0.75,"3", EI320=-1,"4",EI320=-1.25,"5", EI320=-1.5,"6", EI320=-1.75,"7", EI320=-2,"8", EI320=-2.25,"9", EI320=-2.25,"9",EI320=-2.5,"10", EI320=-2.75,"11", EI320=-3,"12", EI320=-3.25,"13", EI320=-3.5,"14", EI320=-3.75,"15",EI320=-4,"16", EI320=0.25, "17", EI320=0.5, "18")</f>
        <v>0</v>
      </c>
      <c r="EM320" s="11" t="str">
        <f aca="false">IF(EL320=0,"1","2")</f>
        <v>1</v>
      </c>
      <c r="EN320" s="11" t="str">
        <f aca="false" t="array" ref="EN320">_xlfn.IFS(EL320=0.25,"17",EL320=0.5,"18", EL320=0,"0", EL320=-0.25, "1", EL320=-0.5,"2", EL320=-0.75,"3", EL320=-1,"4",EL320=-1.25,"5", EL320=-1.5,"6", EL320=-1.75,"7", EL320=-2,"8",EL320= -2.25,"9",EL320=-2.5,"10",EL320= -2.75,"11",EL320= -3,"12",EL320= -3.25,"13",EL320= -3.5,"14",EL320= -3.75,"15",EL320=-4,"16")</f>
        <v>0</v>
      </c>
      <c r="EP320" s="11" t="str">
        <f aca="false">IF(EO320=0,"1","2")</f>
        <v>1</v>
      </c>
      <c r="EQ320" s="11" t="str">
        <f aca="false" t="array" ref="EQ320">_xlfn.IFS(EO320=0,"0", EO320=0.25, "1", EO320=0.5,"2", EO320=0.75,"3", EO320=1,"4",EO320=1.25,"5", EO320=1.5,"6", EO320=1.75,"7", EO320=2,"8", EO320=2.25,"9", EO320=2.25,"9",EO320=2.5,"10", EO320=2.75,"11", EO320=3,"12", EO320=3.25,"13", EO320=3.5,"14", EO320=3.75,"15",EO320=4,"16", EO320=-0.25, "17", bq=-0.5, "18")</f>
        <v>0</v>
      </c>
      <c r="ES320" s="11" t="str">
        <f aca="false">IF(ER320=0,"1","2")</f>
        <v>1</v>
      </c>
      <c r="ET320" s="11" t="str">
        <f aca="false" t="array" ref="ET320">_xlfn.IFS(ER320=0,"0", ER320=0.25, "1", ER320=0.5,"2", ER320=0.75,"3", ER320=1,"4",ER320=1.25,"5", ER320=1.5,"6", ER320=1.75,"7", ER320=2,"8", ER320=2.25,"9", ER320=2.25,"9",ER320=2.5,"10", ER320=2.75,"11", ER320=3,"12", ER320=3.25,"13", ER320=3.5,"14", ER320=3.75,"15",ER320=4,"16", ER320=-0.25, "17", bq=-0.5, "18")</f>
        <v>0</v>
      </c>
      <c r="EV320" s="14" t="e">
        <f aca="false">VLOOKUP(EU320,LEYENDA!$G$2:$H$8,2,TRUE())</f>
        <v>#N/A</v>
      </c>
      <c r="EW320" s="14" t="e">
        <f aca="false" t="array" ref="EW320">_xlfn.IFS(EV320="0-5","1", EV320="6-12","2", EV320="13-18","3", EV320="19-24","4", EV320="25-36","5", EV320="37-48","6", EV320="49-60","7")</f>
        <v>#N/A</v>
      </c>
    </row>
    <row r="321" customFormat="false" ht="13.5" hidden="false" customHeight="false" outlineLevel="0" collapsed="false">
      <c r="A321" s="1" t="n">
        <v>80</v>
      </c>
      <c r="B321" s="32" t="n">
        <v>1</v>
      </c>
      <c r="C321" s="33" t="n">
        <v>42172</v>
      </c>
      <c r="D321" s="6"/>
      <c r="E321" s="5" t="str">
        <f aca="false">VLOOKUP(A321,'286'!$A$3:$J$6279,10,FALSE())</f>
        <v>MORENO JAIME, PATRICIA</v>
      </c>
      <c r="F321" s="4" t="str">
        <f aca="false">VLOOKUP(A321,'286'!$A$3:$I$1768,3,FALSE())</f>
        <v>MOJAPA</v>
      </c>
      <c r="G321" s="6" t="n">
        <f aca="false">VLOOKUP(A321,'286'!$A$3:$I$1768,4,FALSE())</f>
        <v>33824</v>
      </c>
      <c r="H321" s="7" t="n">
        <f aca="false">YEAR(C321)-YEAR(G321)</f>
        <v>23</v>
      </c>
      <c r="I321" s="1" t="str">
        <f aca="false">VLOOKUP(H321,LEYENDA!$C$2:$D$6,2,TRUE())</f>
        <v>13-24</v>
      </c>
      <c r="J321" s="5" t="str">
        <f aca="false">VLOOKUP(A321,'286'!$A$3:$I$1768,7,FALSE())</f>
        <v>M</v>
      </c>
      <c r="K321" s="8" t="n">
        <f aca="false">VLOOKUP(A321,'286'!$A$3:$I$1768,2,FALSE())</f>
        <v>0</v>
      </c>
      <c r="L321" s="4" t="str">
        <f aca="false">VLOOKUP(A321,'286'!$A$3:$I$1768,8,FALSE())</f>
        <v>D</v>
      </c>
      <c r="M321" s="4" t="str">
        <f aca="false">VLOOKUP(A321,'286'!$A$3:$I$1768,9,FALSE())</f>
        <v>I</v>
      </c>
      <c r="N321" s="8" t="str">
        <f aca="false">IF(R321=O321, "MISMA","CONTRARIA")</f>
        <v>CONTRARIA</v>
      </c>
      <c r="O321" s="8" t="str">
        <f aca="false" t="array" ref="O321">_xlfn.IFS(L321="D","1", L321="I","2")</f>
        <v>1</v>
      </c>
      <c r="P321" s="8" t="e">
        <f aca="false" t="array" ref="P321">_xlfn.IFS(K321="OD","1", K321="OI","2")</f>
        <v>#N/A</v>
      </c>
      <c r="Q321" s="1" t="str">
        <f aca="false" t="array" ref="Q321">_xlfn.IFS(J321="M","1", J321="H","2")</f>
        <v>1</v>
      </c>
      <c r="R321" s="8" t="str">
        <f aca="false" t="array" ref="R321">_xlfn.IFS(M321="D","1", M321="I","2")</f>
        <v>2</v>
      </c>
      <c r="S321" s="1" t="str">
        <f aca="false" t="array" ref="S321">_xlfn.IFS(N321="CONTRARIA", "1",N321= "MISMA","2")</f>
        <v>1</v>
      </c>
      <c r="T321" s="1" t="str">
        <f aca="false" t="array" ref="T321">_xlfn.IFS(I321="0-12","1", I321="13-24","2", I321="25-40","3", I321="41-60","4", I321="61-100","5")</f>
        <v>2</v>
      </c>
      <c r="U321" s="9" t="n">
        <v>-0.5</v>
      </c>
      <c r="V321" s="1" t="str">
        <f aca="false">IF(U321="","",IF(AND(U321&gt;=-9,U321&lt;=-6.5),"-9 a -6,5",IF(AND(U321&gt;=-6,U321&lt;=-3.5),"-6 a -3,5",IF(AND(U321&gt;=-3,U321&lt;=-1),"-3 a -1",IF(U321=-0.5,"-0,5",IF(AND(U321&gt;=0,U321&lt;=2.5),"0 a 2,5",IF(AND(U321&gt;=3,U321&lt;=5.5),"3 a 5,5",IF(AND(U321&gt;=6,U321&lt;=8.5),"6 a 8,5",IF(AND(U321&gt;=9,U321&lt;=20),"9 a 20","Fuera de rango")))))))))</f>
        <v>-0,5</v>
      </c>
      <c r="W321" s="11" t="str">
        <f aca="false">IF(V321="","",IF(V321="-9 a -6,5",2,IF(V321="-6 a -3,5",3,IF(V321="-3 a -1",4,IF(V321="-0,5","NORMA",IF(V321="0 a 2,5",5,IF(V321="3 a 5,5",6,IF(V321="6 a 8,5",7,IF(V321="9 a 20",8,"Fuera de rango")))))))))</f>
        <v>NORMA</v>
      </c>
      <c r="X321" s="9" t="n">
        <v>0</v>
      </c>
      <c r="Y321" s="11" t="str">
        <f aca="false">IF(X321="","",IF(AND(X321&gt;=0,X321&lt;=4),"0 a 4",IF(AND(X321&gt;=4.5,X321&lt;=8.5),"4,5 a 8,5",IF(X321=9,"9",IF(AND(X321&gt;=9.5,X321&lt;=13),"9,5 a 13",IF(AND(X321&gt;=13.5,X321&lt;=20),"13,5 a 20",IF(AND(X321&gt;=20.5,X321&lt;=35),"20,5 a 35","Fuera de rango")))))))</f>
        <v>0 a 4</v>
      </c>
      <c r="Z321" s="11" t="n">
        <f aca="false">IF(Y321="","",IF(Y321="0 a 4",1,IF(Y321="4,5 a 8,5",2,IF(Y321="9","NORMA",IF(Y321="9,5 a 13",3,IF(Y321="13,5 a 20",4,IF(Y321="20,5 a 35",5,"Fuera de rango")))))))</f>
        <v>1</v>
      </c>
      <c r="AA321" s="9" t="n">
        <v>24</v>
      </c>
      <c r="AB321" s="10" t="str">
        <f aca="false">IF(AA321="","",IF(AND(AA321&gt;=0,AA321&lt;=9),"0 a 9",IF(AND(AA321&gt;=9.5,AA321&lt;=18.5),"9,5 a 18,5",IF(AA321=19,"19",IF(AND(AA321&gt;=19.5,AA321&lt;=28),"19,5 a 28",IF(AND(AA321&gt;=28.5,AA321&lt;=40),"28,5 a 40","Fuera de rango"))))))</f>
        <v>19,5 a 28</v>
      </c>
      <c r="AC321" s="11" t="n">
        <f aca="false" t="array" ref="AC321">_xlfn.IFS(AB321="","",AB321="0 a 9",1,AB321="9,5 a 18,5",2,AB321="19","NORMA",AB321="19,5 a 28",3,AB321="28,5 a 40",4,TRUE(),"Fuera de rango")</f>
        <v>3</v>
      </c>
      <c r="AD321" s="9" t="n">
        <v>7</v>
      </c>
      <c r="AE321" s="10" t="str">
        <f aca="false">IF(AD321="","",IF(AND(AD321&gt;=-10,AD321&lt;=0),"De -10 a 0",IF(AND(AD321&gt;=0.5,AD321&lt;=9.5),"0,5 a 9,5",IF(AD321=10,"10",IF(AND(AD321&gt;=10.5,AD321&lt;=20),"10,5 a 20",IF(AND(AD321&gt;=20.5,AD321&lt;=40),"20,5 a 40","Fuera de rango"))))))</f>
        <v>0,5 a 9,5</v>
      </c>
      <c r="AF321" s="12" t="n">
        <f aca="false">IF(AD321="","",IF(AND(AD321&gt;=-10,AD321&lt;=0),1,IF(AND(AD321&gt;=0.5,AD321&lt;=9.5),2,IF(AD321=10,"NORMA",IF(AND(AD321&gt;=10.5,AD321&lt;=20),3,IF(AND(AD321&gt;=20.5,AD321&lt;=40),4,""))))))</f>
        <v>2</v>
      </c>
      <c r="AG321" s="9" t="n">
        <v>10</v>
      </c>
      <c r="AH321" s="10" t="str">
        <f aca="false">IF(AG321="","",IF(AND(AG321&gt;=0,AG321&lt;=4),"0 a 4",IF(AND(AG321&gt;=4.5,AG321&lt;=8.5),"4,5 a 8,5",IF(AG321=9,"9",IF(AND(AG321&gt;=9.5,AG321&lt;=13),"9,5 a 13",IF(AND(AG321&gt;=13.5,AG321&lt;=25),"13,5 a 25","Fuera de rango"))))))</f>
        <v>9,5 a 13</v>
      </c>
      <c r="AI321" s="10" t="n">
        <f aca="false">IF(AH321="","",IF(AH321="0 a 4",1,IF(AH321="4,5 a 8,5",2,IF(AH321="9","NORMA",IF(AH321="9,5 a 13",3,IF(AH321="13,5 a 25",4,""))))))</f>
        <v>3</v>
      </c>
      <c r="AJ321" s="9" t="n">
        <v>6</v>
      </c>
      <c r="AK321" s="10" t="str">
        <f aca="false">IF(AJ321="","",IF(AND(AJ321&gt;=-15,AJ321&lt;=-10.5),"-15 a -10,5",IF(AND(AJ321&gt;=-10,AJ321&lt;=-4),"-10 a -4",IF(AND(AJ321&gt;=-4.5,AJ321&lt;=0),"-4,5 a 0",IF(AND(AJ321&gt;=0.5,AJ321&lt;=4.5),"0,5 a 4,5",IF(AJ321=5,"5",IF(AND(AJ321&gt;=5.5,AJ321&lt;=10),"5,5 a 10",IF(AND(AJ321&gt;=10.5,AJ321&lt;=20),"10,5 a 20","Fuera de rango"))))))))</f>
        <v>5,5 a 10</v>
      </c>
      <c r="AL321" s="11" t="n">
        <f aca="false">IF(AK321="","",IF(AK321="-15 a -10,5",1,IF(AK321="-10 a -4",2,IF(AK321="-4,5 a 0",3,IF(AK321="0,5 a 4,5",4,IF(AK321="5","NORMA",IF(AK321="5,5 a 10",5,IF(AK321="10,5 a 20",6,"Error"))))))))</f>
        <v>5</v>
      </c>
      <c r="AM321" s="9" t="n">
        <v>0</v>
      </c>
      <c r="AN321" s="10" t="str">
        <f aca="false">IF(AM321="","",IF(AND(AM321&gt;=-7.5,AM321&lt;=-5.5),"-7,5 a -5,5",IF(AND(AM321&gt;=-5,AM321&lt;=-3),"-5 a -3",IF(AND(AM321&gt;=-2.5,AM321&lt;=-0.5),"-2,5 a -0,5",IF(AM321=0,"0,00",IF(AND(AM321&gt;=0.5,AM321&lt;=2.5),"0,5 a 2,5",IF(AND(AM321&gt;=3,AM321&lt;=5),"3 a 5",IF(AND(AM321&gt;=5.5,AM321&lt;=7.5),"5,5 a 7,5",IF(AND(AM321&gt;=8,AM321&lt;=10),"8 a 10","Fuera de rango")))))))))</f>
        <v>0,00</v>
      </c>
      <c r="AO321" s="11" t="str">
        <f aca="false">IF(AN321="","",IF(AN321="-7,5 a -5,5",1,IF(AN321="-5 a -3",2,IF(AN321="-2,5 a -0,5",3,IF(AN321="0,00","NORMA",IF(AN321="0,5 a 2,5",4,IF(AN321="3 a 5",5,IF(AN321="5,5 a 7,5",6,IF(AN321="8 a 10",7,"Error")))))))))</f>
        <v>NORMA</v>
      </c>
      <c r="AP321" s="9" t="n">
        <v>-4</v>
      </c>
      <c r="AQ321" s="10" t="str">
        <f aca="false">IF(AP321="","",IF(AND(AP321&gt;=-20,AP321&lt;=-9.5),"-20 a -9,5",IF(AND(AP321&gt;=-9,AP321&lt;=-6.5),"-9 a -6,5",IF(AP321=-6,"-6",IF(AND(AP321&gt;=-5.5,AP321&lt;=-3),"-5,5 a -3",IF(AND(AP321&gt;=-2.5,AP321&lt;=0),"-2,5 a 0",IF(AND(AP321&gt;=0.5,AP321&lt;=3),"0,5 a 3",IF(AND(AP321&gt;=3.5,AP321&lt;=6),"3,5 a 6",IF(AND(AP321&gt;=6.5,AP321&lt;=9),"6,5 a 9",IF(AND(AP321&gt;=9.5,AP321&lt;=20),"9,5 a 20","Fuera de rango"))))))))))</f>
        <v>-5,5 a -3</v>
      </c>
      <c r="AR321" s="11" t="n">
        <f aca="false">IF(AQ321="","",IF(AQ321="-20 a -9,5",1,IF(AQ321="-9 a -6,5",2,IF(AQ321="-6","NORMA",IF(AQ321="-5,5 a -3",3,IF(AQ321="-2,5 a 0",4,IF(AQ321="0,5 a 3",5,IF(AQ321="3,5 a 6",6,IF(AQ321="6,5 a 9",7,IF(AQ321="9,5 a 20",8,""))))))))))</f>
        <v>3</v>
      </c>
      <c r="AS321" s="9" t="n">
        <v>5</v>
      </c>
      <c r="AT321" s="10" t="str">
        <f aca="false">IF(AS321="","",IF(AND(AS321&gt;=-16,AS321&lt;=-14),"-16 a -14",IF(AND(AS321&gt;=-13.5,AS321&lt;=-11.5),"-13,5 a -11,5",IF(AND(AS321&gt;=-11,AS321&lt;=-9),"-11 a -9",IF(AND(AS321&gt;=-8.5,AS321&lt;=-6.5),"-8,5 a -6,5",IF(AND(AS321&gt;=-6,AS321&lt;=-4),"-6 a -4",IF(AND(AS321&gt;=-3.5,AS321&lt;=-1.5),"-3,5 a -1,5",IF(AND(AS321&gt;=-1,AS321&lt;=1),"-1 a 1",IF(AND(AS321&gt;=1.5,AS321&lt;=3.5),"1,5 a 3,5",IF(AND(AS321&gt;=4,AS321&lt;=6),"4 a 6",IF(AND(AS321&gt;=6.5,AS321&lt;=8.5),"6,5 a 8,5",IF(AND(AS321&gt;=9,AS321&lt;=11),"9 a 11",IF(AND(AS321&gt;=11.5,AS321&lt;=13.5),"11,5 a 13,5",IF(AND(AS321&gt;=14,AS321&lt;=16),"14 a 16",IF(AND(AS321&gt;=16.5,AS321&lt;=18.5),"16,5 a 18,5",IF(AND(AS321&gt;=19,AS321&lt;=21),"19 a 21","Fuera de rango"))))))))))))))))</f>
        <v>4 a 6</v>
      </c>
      <c r="AU321" s="11" t="str">
        <f aca="false" t="array" ref="AU321">IF(AT321="","",_xlfn.IFS(AT321="-16 a -14",1,AT321="-13,5 a -11,5",2,AT321="-11 a -9",3,AT321="-8,5 a -6,5",4,AT321="-6 a -4",5,AT321="-3,5 a -1,5",6,AT321="-1 a 1",7,AT321="1,5 a 3,5",8,AT321="4 a 6","NORMA",AT321="6,5 a 8,5",9,AT321="9 a 11",10,AT321="11,5 a 13,5",11,AT321="14 a 16",12,AT321="16,5 a 18,5",13,AT321="19 a 21",14,TRUE(),""))</f>
        <v>NORMA</v>
      </c>
      <c r="AV321" s="9" t="n">
        <v>0</v>
      </c>
      <c r="AW321" s="10" t="str">
        <f aca="false">IF(AV321="","",IF(AND(AV321&gt;=-1,AV321&lt;=-0.5),"-1 a -0,5",IF(AND(AV321&gt;-0.5,AV321&lt;=0),"De -0,5 a 0",IF(AND(AV321&gt;=0.25,AV321&lt;=0.75),"0,25 a 0,75",IF(AND(AV321&gt;=1,AV321&lt;=1.5),"1 a 1,5",IF(AND(AV321&gt;=1.75,AV321&lt;=2.25),"1,75 a 2,25",IF(AND(AV321&gt;=2.5,AV321&lt;=3),"2,5 a 3",IF(AND(AV321&gt;=3.25,AV321&lt;=3.75),"3,25 a 3,75","Fuera de rango"))))))))</f>
        <v>De -0,5 a 0</v>
      </c>
      <c r="AX321" s="10" t="n">
        <f aca="false">IF(AW321="","",IF(OR(AW321="-1 a -0,5",AW321="-1 a -0.5"),1,IF(OR(AW321="De -0,5 a 0",AW321="-0,5 a 0",AW321="De -0.5 a 0"),2,IF(OR(AW321="0,25 a 0,75",AW321="0.25 a 0.75"),"NORMA",IF(OR(AW321="1 a 1,5",AW321="1 a 1.5"),3,IF(OR(AW321="1,75 a 2,25",AW321="1.75 a 2.25"),4,IF(OR(AW321="2,5 a 3",AW321="2.5 a 3"),5,IF(OR(AW321="3,25 a 3,75",AW321="3.25 a 3.75"),6,""))))))))</f>
        <v>2</v>
      </c>
      <c r="AY321" s="9" t="n">
        <v>-1</v>
      </c>
      <c r="AZ321" s="10" t="str">
        <f aca="false">IF(AY321="","",IF(AND(AY321&gt;=-20,AY321&lt;=-9.5),"-20 a -9,5",IF(AND(AY321&gt;=-9,AY321&lt;=-6.5),"-9 a -6,5",IF(AY321=-6,"-6",IF(AND(AY321&gt;=-5.5,AY321&lt;=-3),"-5,5 a -3",IF(AND(AY321&gt;=-2.5,AY321&lt;=0),"-2,5 a 0",IF(AND(AY321&gt;=0.5,AY321&lt;=3),"0,5 a 3",IF(AND(AY321&gt;=3.5,AY321&lt;=6),"3,5 a 6","Fuera de rango"))))))))</f>
        <v>-2,5 a 0</v>
      </c>
      <c r="BA321" s="11" t="n">
        <f aca="false">IF(AZ321="","",IF(AZ321="-20 a -9,5",1,IF(AZ321="-9 a -6,5",2,IF(AZ321="-6","NORMA",IF(AZ321="-5,5 a -3",3,IF(AZ321="-2,5 a 0",4,IF(AZ321="0,5 a 3",5,IF(AZ321="3,5 a 6",6,""))))))))</f>
        <v>4</v>
      </c>
      <c r="BB321" s="9" t="n">
        <v>0</v>
      </c>
      <c r="BC321" s="10" t="str">
        <f aca="false" t="array" ref="BC321">IF(BB321="","",_xlfn.IFS(AND(BB321&gt;=0,BB321&lt;=2),"0 a 2",AND(BB321&gt;=2.5,BB321&lt;=4.5),"2,5 a 4,5",AND(BB321&gt;=5,BB321&lt;=7),"5 a 7",AND(BB321&gt;=7.5,BB321&lt;=9.5),"7,5 a 9,5",AND(BB321&gt;=10,BB321&lt;=12),"10 a 12",AND(BB321&gt;=12.5,BB321&lt;=14.5),"12,5 a 14,5",BB321=15,"15",AND(BB321&gt;=15.5,BB321&lt;=17.5),"15,5 a 17,5",AND(BB321&gt;=18,BB321&lt;=20),"18 a 20",AND(BB321&gt;=20.5,BB321&lt;=22.5),"20,5 a 22,5",AND(BB321&gt;=23,BB321&lt;=25),"23 a 25",TRUE(),"Fuera de rango"))</f>
        <v>0 a 2</v>
      </c>
      <c r="BD321" s="11" t="n">
        <f aca="false" t="array" ref="BD321">IF(BC321="","",_xlfn.IFS(BC321="0 a 2",1,BC321="2,5 a 4,5",2,BC321="5 a 7",3,BC321="7,5 a 9,5",4,BC321="10 a 12",5,BC321="12,5 a 14,5",6,BC321="15","NORMA",BC321="15,5 a 17,5",7,BC321="18 a 20",8,BC321="20,5 a 22,5",9,BC321="23 a 25",10,TRUE(),"Fuera de rango"))</f>
        <v>1</v>
      </c>
      <c r="BE321" s="9" t="n">
        <v>21</v>
      </c>
      <c r="BF321" s="10" t="str">
        <f aca="false">IF(BE321="","",IF(AND(BE321&gt;=-20,BE321&lt;=-10),"-20 a -10",IF(AND(BE321&gt;=-9.5,BE321&lt;=0.5),"-9,5 a 0,5",IF(AND(BE321&gt;=1,BE321&lt;=11),"1 a 11",IF(AND(BE321&gt;=11.5,BE321&lt;=20.5),"11,5 a 20,5",IF(BE321=21,"21",IF(AND(BE321&gt;=21.5,BE321&lt;=31.5),"21,5 a 31,5",IF(AND(BE321&gt;=32,BE321&lt;=42),"32 a 42","Fuera de rango"))))))))</f>
        <v>21</v>
      </c>
      <c r="BG321" s="11" t="str">
        <f aca="false">IF(BF321="","",IF(BF321="-20 a -10",1,IF(BF321="-9,5 a 0,5",2,IF(BF321="1 a 11",3,IF(BF321="11,5 a 20,5",4,IF(BF321="21","NORMA",IF(BF321="21,5 a 31,5",5,IF(BF321="32 a 42",6,""))))))))</f>
        <v>NORMA</v>
      </c>
      <c r="BH321" s="9" t="n">
        <v>6</v>
      </c>
      <c r="BI321" s="10" t="str">
        <f aca="false">IF(BH321="","",IF(AND(BH321&gt;=-20,BH321&lt;=-15),"-20 a -15",IF(AND(BH321&gt;=-14.5,BH321&lt;=-9.5),"-14,5 a -9,5",IF(AND(BH321&gt;=-9,BH321&lt;=-4),"-9 a -4",IF(AND(BH321&gt;=-3.5,BH321&lt;=2.5),"-3,5 a 2,5",IF(AND(BH321&gt;=3,BH321&lt;=8),"3 a 8",IF(AND(BH321&gt;=8.5,BH321&lt;=14.5),"8,5 a 14,5",IF(BH321=15,"15",IF(AND(BH321&gt;=15.5,BH321&lt;=20.5),"15,5 a 20,5",IF(AND(BH321&gt;=21,BH321&lt;=26),"21 a 26","Fuera de rango"))))))))))</f>
        <v>3 a 8</v>
      </c>
      <c r="BJ321" s="11" t="n">
        <f aca="false">IF(BI321="","",IF(BI321="-20 a -15",1,IF(BI321="-14,5 a -9,5",2,IF(BI321="-9 a -4",3,IF(BI321="-3,5 a 2,5",4,IF(BI321="3 a 8",5,IF(BI321="8,5 a 14,5",6,IF(BI321="15","NORMA",IF(BI321="15,5 a 20,5",7,IF(BI321="21 a 26",8,IF(BI321="26,5 a 31,5",9,"")))))))))))</f>
        <v>5</v>
      </c>
      <c r="BK321" s="9" t="n">
        <v>15</v>
      </c>
      <c r="BL321" s="10" t="str">
        <f aca="false">IF(BK321="","",IF(AND(BK321&gt;=0,BK321&lt;=2),"0 - 2",IF(AND(BK321&gt;=2.5,BK321&lt;=4.5),"2,5 - 4,5",IF(AND(BK321&gt;=5,BK321&lt;=7),"5 - 7",IF(AND(BK321&gt;=7.5,BK321&lt;=9.5),"7,5 - 9,5",IF(AND(BK321&gt;=10,BK321&lt;=12),"10 - 12",IF(AND(BK321&gt;=12.5,BK321&lt;=13.5),"12,5 - 13,5",IF(BK321=14,"14",IF(AND(BK321&gt;=14.5,BK321&lt;=16.5),"14,5 - 16,5",IF(AND(BK321&gt;=17,BK321&lt;=19),"17 - 19",IF(AND(BK321&gt;=19.5,BK321&lt;=21.5),"19,5 - 21,5",IF(AND(BK321&gt;=22,BK321&lt;=24),"22 - 24",IF(AND(BK321&gt;=24.5,BK321&lt;=26.5),"24,5 - 26,5",IF(AND(BK321&gt;=27,BK321&lt;=29),"27 - 29",IF(AND(BK321&gt;=29.5,BK321&lt;=30),"29,5 - 30","Fuera de rango")))))))))))))))</f>
        <v>14,5 - 16,5</v>
      </c>
      <c r="BM321" s="11" t="n">
        <f aca="false">IF(BL321="","",IF(BL321="0 - 2",1,IF(BL321="2,5 - 4,5",2,IF(BL321="5 - 7",3,IF(BL321="7,5 - 9,5",4,IF(BL321="10 - 12",5,IF(BL321="12,5 - 13,5",6,IF(BL321="14","NORMA",IF(BL321="14,5 - 16,5",7,IF(BL321="17 - 19",8,IF(BL321="19,5 - 21,5",9,IF(BL321="22 - 24",10,IF(BL321="24,5 - 26,5",11,IF(BL321="27 - 29",12,IF(BL321="29,5 - 30",13,"")))))))))))))))</f>
        <v>7</v>
      </c>
      <c r="BN321" s="9" t="n">
        <v>18</v>
      </c>
      <c r="BO321" s="11" t="str">
        <f aca="false">IF(BN321="","",IF(AND(BN321&gt;=-20,BN321&lt;=-10),"-20 a -10",IF(AND(BN321&gt;=-9.5,BN321&lt;=0.5),"-9,5 a 0,5",IF(AND(BN321&gt;=1,BN321&lt;=11),"1 a 11",IF(AND(BN321&gt;=11.5,BN321&lt;=21.5),"11,5 a 21,5",IF(BN321=22,"22",IF(AND(BN321&gt;=22.5,BN321&lt;=32.5),"22,5 a 32,5",IF(AND(BN321&gt;=33,BN321&lt;=43),"33 a 43","Fuera de rango"))))))))</f>
        <v>11,5 a 21,5</v>
      </c>
      <c r="BP321" s="11" t="n">
        <f aca="false">IF(BO321="","",IF(BO321="-20 a -10",1,IF(BO321="-9,5 a 0,5",2,IF(BO321="1 a 11",3,IF(BO321="11,5 a 21,5",4,IF(BO321="22","NORMA",IF(BO321="22,5 a 32,5",5,IF(BO321="33 a 43",6,""))))))))</f>
        <v>4</v>
      </c>
      <c r="BQ321" s="9" t="n">
        <v>9</v>
      </c>
      <c r="BR321" s="10" t="str">
        <f aca="false">IF(BQ321="","",IF(AND(BQ321&gt;=-20,BQ321&lt;=-15),"-20 a -15",IF(AND(BQ321&gt;=-14.5,BQ321&lt;=-9.5),"-14,5 a -9,5",IF(AND(BQ321&gt;=-9,BQ321&lt;=-4),"-9 a -4",IF(AND(BQ321&gt;=-3.5,BQ321&lt;=2.5),"-3,5 a 2,5",IF(AND(BQ321&gt;=3,BQ321&lt;=8),"3 a 8",IF(AND(BQ321&gt;=8.5,BQ321&lt;=13.5),"8,5 a 13,5",IF(AND(BQ321&gt;=14,BQ321&lt;=17.5),"14 a 17,5",IF(BQ321=18,"18",IF(AND(BQ321&gt;=18.5,BQ321&lt;=23.5),"18,5 a 23,5",IF(AND(BQ321&gt;=24,BQ321&lt;=29),"24 a 29",IF(AND(BQ321&gt;=29.5,BQ321&lt;=34.5),"29,5 a 34,5",IF(AND(BQ321&gt;=35,BQ321&lt;=40),"35 a 40","Fuera de rango")))))))))))))</f>
        <v>8,5 a 13,5</v>
      </c>
      <c r="BS321" s="11" t="n">
        <f aca="false">IF(BR321="","",IF(BR321="-20 a -15",1,IF(BR321="-14,5 a -9,5",2,IF(BR321="-9 a -4",3,IF(BR321="-3,5 a 2,5",4,IF(BR321="3 a 8",5,IF(BR321="8,5 a 13,5",6,IF(BR321="14 a 17,5",7,IF(BR321="18","NORMA",IF(BR321="18,5 a 23,5",8,IF(BR321="24 a 29",9,IF(BR321="29,5 a 34,5",10,IF(BR321="35 a 40",11,"")))))))))))))</f>
        <v>6</v>
      </c>
      <c r="BT321" s="9" t="n">
        <v>0</v>
      </c>
      <c r="BU321" s="10" t="str">
        <f aca="false">IF(BT321="","",IF(AND(BT321&gt;=-20,BT321&lt;=-18),"-20 a -18",IF(AND(BT321&gt;=-17.5,BT321&lt;=-15.5),"-17,5 a -15,5",IF(AND(BT321&gt;=-15,BT321&lt;=-13),"-15 a -13",IF(AND(BT321&gt;=-12.5,BT321&lt;=-10.5),"-12,5 a -10,5",IF(AND(BT321&gt;=-10,BT321&lt;=-8),"-10 a -8",IF(AND(BT321&gt;=-7.5,BT321&lt;=-5.5),"-7,5 a -5,5",IF(AND(BT321&gt;=-5,BT321&lt;=-3),"-5 a -3",IF(AND(BT321&gt;=-2.5,BT321&lt;=-0.5),"-2,5 a -0,5",IF(BT321=0,"0",IF(AND(BT321&gt;=0.5,BT321&lt;=2.5),"0,5 a 2,5",IF(AND(BT321&gt;=3,BT321&lt;=5),"3 a 5",IF(AND(BT321&gt;=5.5,BT321&lt;=7.5),"5,5 a 7,5",IF(AND(BT321&gt;=8,BT321&lt;=10),"8 a 10",IF(AND(BT321&gt;=10.5,BT321&lt;=12.5),"10,5 a 12,5",IF(AND(BT321&gt;=13,BT321&lt;=15),"13 a 15",IF(AND(BT321&gt;=15.5,BT321&lt;=17.5),"15,5 a 17,5",IF(AND(BT321&gt;=18,BT321&lt;=20),"18 a 20","Fuera de rango"))))))))))))))))))</f>
        <v>0</v>
      </c>
      <c r="BV321" s="11" t="str">
        <f aca="false">IF(BT321="","",IF(BT321=0,"NORMA",IF(AND(BT321&gt;=-20,BT321&lt;=-18),2,IF(AND(BT321&gt;=-17.5,BT321&lt;=-15.5),2,IF(AND(BT321&gt;=-15,BT321&lt;=-13),3,IF(AND(BT321&gt;=-12.5,BT321&lt;=-10.5),4,IF(AND(BT321&gt;=-10,BT321&lt;=-8),5,IF(AND(BT321&gt;=-7.5,BT321&lt;=-5.5),6,IF(AND(BT321&gt;=-5,BT321&lt;=-3),7,IF(AND(BT321&gt;=-2.5,BT321&lt;=-0.5),8,IF(AND(BT321&gt;=0.5,BT321&lt;=2.5),9,IF(AND(BT321&gt;=3,BT321&lt;=5),10,IF(AND(BT321&gt;=5.5,BT321&lt;=7.5),11,IF(AND(BT321&gt;=8,BT321&lt;=10),12,IF(AND(BT321&gt;=10.5,BT321&lt;=12.5),13,IF(AND(BT321&gt;=13,BT321&lt;=15),14,IF(AND(BT321&gt;=15.5,BT321&lt;=17.5),15,IF(AND(BT321&gt;=18,BT321&lt;=20),16,"Fuera de rango"))))))))))))))))))</f>
        <v>NORMA</v>
      </c>
      <c r="BW321" s="9" t="n">
        <v>-3.75</v>
      </c>
      <c r="BX321" s="10" t="n">
        <f aca="false">18.5- (0.3*H321)</f>
        <v>11.6</v>
      </c>
      <c r="BY321" s="10" t="n">
        <f aca="false">(BW321)-(BX321)</f>
        <v>-15.35</v>
      </c>
      <c r="BZ321" s="10" t="str">
        <f aca="false">IF(BY321="","",IF(BY321&lt;-27.5,"De -30 a -28",IF(BY321&lt;-25,"De -27,5 a -25,5",IF(BY321&lt;-22.5,"De -25 a -23",IF(BY321&lt;-20,"De -22,5 a -20,5",IF(BY321&lt;-17.5,"De -20 a -18",IF(BY321&lt;-15,"De -17,5 a -15,5",IF(BY321&lt;-12.5,"De -15 a -13",IF(BY321&lt;-10,"De -12,5 a -10,5",IF(BY321&lt;-7.5,"De -10 a -8",IF(BY321&lt;-5,"De -7,5 a -5,5",IF(BY321&lt;-2.5,"De -5 a -3",IF(BY321&lt;0,"De -2,5 a -0,5",IF(BY321&lt;2.5,"De 0 a 2",IF(BY321&lt;5,"De 2,5 a 4,5",IF(BY321&lt;7.5,"De 5 a 7",IF(BY321&lt;10,"De 7,5 a 9,5",IF(BY321&lt;12.5,"De 10 a 12",IF(BY321&lt;15,"De 12,5 a 14,5",IF(BY321&lt;17.5,"De 15 a 17",IF(BY321&lt;20,"De 17,5 a 19,5",IF(BY321&lt;22.5,"De 20 a 22",IF(BY321&lt;25,"De 22,5 a 24,5",IF(BY321&lt;27.5,"De 25 a 27","De 27,5 a 30"))))))))))))))))))))))))</f>
        <v>De -17,5 a -15,5</v>
      </c>
      <c r="CA321" s="12" t="n">
        <f aca="false">IF(BY321="","",IF(BY321&lt;=-28,1,IF(BY321&lt;=-25.5,2,IF(BY321&lt;=-23,3,IF(BY321&lt;=-20.5,4,IF(BY321&lt;=-18,5,IF(BY321&lt;=-15.5,6,IF(BY321&lt;=-13,7,IF(BY321&lt;=-10.5,8,IF(BY321&lt;=-8,9,IF(BY321&lt;=-5.5,10,IF(BY321&lt;=-3,11,IF(BY321&lt;=-0.5,12,IF(BY321&lt;=2,13,IF(BY321&lt;=4.5,14,IF(BY321&lt;=7,15,IF(BY321&lt;=9.5,16,IF(BY321&lt;=12,17,IF(BY321&lt;=14.5,18,IF(BY321&lt;=17,19,IF(BY321&lt;=19.5,20,IF(BY321&lt;=22,21,IF(BY321&lt;=24.5,22,IF(BY321&lt;=27,23,IF(BY321&lt;=30,24,"Fuera de rango")))))))))))))))))))))))))</f>
        <v>7</v>
      </c>
      <c r="CB321" s="9" t="n">
        <v>-3.25</v>
      </c>
      <c r="CC321" s="10" t="n">
        <f aca="false">18.5- (0.3*H321)</f>
        <v>11.6</v>
      </c>
      <c r="CD321" s="10" t="n">
        <f aca="false">(CB321)-(CC321)</f>
        <v>-14.85</v>
      </c>
      <c r="CE321" s="10" t="str">
        <f aca="false">IF(CD321="","",IF(CD321&lt;-27.5,"De -30 a -28",IF(CD321&lt;-25,"De -27,5 a -25,5",IF(CD321&lt;-22.5,"De -25 a -23",IF(CD321&lt;-20,"De -22,5 a -20,5",IF(CD321&lt;-17.5,"De -20 a -18",IF(CD321&lt;-15,"De -17,5 a -15,5",IF(CD321&lt;-12.5,"De -15 a -13",IF(CD321&lt;-10,"De -12,5 a -10,5",IF(CD321&lt;-7.5,"De -10 a -8",IF(CD321&lt;-5,"De -7,5 a -5,5",IF(CD321&lt;-2.5,"De -5 a -3",IF(CD321&lt;0,"De -2,5 a -0,5",IF(CD321&lt;=2,"De 0 a 2",IF(CD321&lt;=4.5,"De 2,5 a 4,5",IF(CD321&lt;=7,"De 5 a 7",IF(CD321&lt;=9.5,"De 7,5 a 9,5",IF(CD321&lt;=12,"De 10 a 12",IF(CD321&lt;=14.5,"De 12,5 a 14,5",IF(CD321&lt;=17,"De 15 a 17",IF(CD321&lt;=19.5,"De 17,5 a 19,5",IF(CD321&lt;=22,"De 20 a 22",IF(CD321&lt;=24.5,"De 22,5 a 24,5",IF(CD321&lt;=27,"De 25 a 27","De 27,5 a 30"))))))))))))))))))))))))</f>
        <v>De -15 a -13</v>
      </c>
      <c r="CF321" s="12" t="n">
        <f aca="false">IF(CD321="","",IF(CD321&lt;-27.5,1,IF(CD321&lt;-25,2,IF(CD321&lt;-22.5,3,IF(CD321&lt;-20,4,IF(CD321&lt;-17.5,5,IF(CD321&lt;-15,6,IF(CD321&lt;-12.5,7,IF(CD321&lt;-10,8,IF(CD321&lt;-7.5,9,IF(CD321&lt;-5,10,IF(CD321&lt;-2.5,11,IF(CD321&lt;0,12,IF(CD321&lt;2.5,13,IF(CD321&lt;5,14,IF(CD321&lt;7.5,15,IF(CD321&lt;10,16,IF(CD321&lt;12.5,17,IF(CD321&lt;15,18,IF(CD321&lt;17.5,19,IF(CD321&lt;20,20,IF(CD321&lt;22.5,21,IF(CD321&lt;25,22,IF(CD321&lt;27.5,23,24))))))))))))))))))))))))</f>
        <v>7</v>
      </c>
      <c r="CG321" s="9" t="n">
        <v>-2.5</v>
      </c>
      <c r="CH321" s="10" t="str">
        <f aca="false">IF(CG321="","",IF(AND(CG321&gt;=-10,CG321&lt;=-9.5),"-10 a -9,5",IF(AND(CG321&gt;-9.5,CG321&lt;=-8.5),"-9 a -8,5",IF(AND(CG321&gt;-8.5,CG321&lt;=-7.5),"-8 a -7,5",IF(AND(CG321&gt;-7.5,CG321&lt;=-6.5),"-7 a -6,5",IF(AND(CG321&gt;-6.5,CG321&lt;=-5.5),"-6 a -5,5",IF(AND(CG321&gt;-5.5,CG321&lt;=-4.5),"-5 a -4,5",IF(AND(CG321&gt;-4.5,CG321&lt;=-3.5),"-4 a -3,5",IF(AND(CG321&gt;-3.5,CG321&lt;=-2.5),"-3 a -2,5",IF(CG321=-2.25,"-2,25",IF(AND(CG321&gt;-2.5,CG321&lt;=-1.5),"-2 a -1,5",IF(AND(CG321&gt;-1.5,CG321&lt;=-0.5),"-1 a -0,5",IF(AND(CG321&gt;-0.5,CG321&lt;=0.5),"0 a 0,5",IF(AND(CG321&gt;0.5,CG321&lt;=1.5),"1 a 1,5",IF(AND(CG321&gt;1.5,CG321&lt;=2.5),"2 a 2,5",IF(AND(CG321&gt;2.5,CG321&lt;=3.5),"3 a 3,5",IF(AND(CG321&gt;3.5,CG321&lt;=4.5),"4 a 4,5",IF(AND(CG321&gt;4.5,CG321&lt;=5.5),"5 a 5,5",IF(AND(CG321&gt;5.5,CG321&lt;=6.5),"6 a 6,5",IF(AND(CG321&gt;6.5,CG321&lt;=7.5),"7 a 7,5",IF(AND(CG321&gt;7.5,CG321&lt;=8.5),"8 a 8,5",IF(AND(CG321&gt;8.5,CG321&lt;=9.5),"9 a 9,5",IF(CG321&gt;=10,"10","Fuera de rango")))))))))))))))))))))))</f>
        <v>-3 a -2,5</v>
      </c>
      <c r="CI321" s="11" t="n">
        <f aca="false">IF(CG321="","",IF(CG321=-2.25,"NORMA",IF(CG321&lt;=-9.5,1,IF(CG321&lt;=-8.5,2,IF(CG321&lt;=-7.5,3,IF(CG321&lt;=-6.5,4,IF(CG321&lt;=-5.5,5,IF(CG321&lt;=-4.5,6,IF(CG321&lt;=-3.5,7,IF(CG321&lt;=-2.5,8,IF(CG321&lt;=-1.5,9,IF(CG321&lt;=-0.5,10,IF(CG321&lt;=0.5,11,IF(CG321&lt;=1.5,12,IF(CG321&lt;=2.5,13,IF(CG321&lt;=3.5,14,IF(CG321&lt;=4.5,15,IF(CG321&lt;=5.5,16,IF(CG321&lt;=6.5,17,IF(CG321&lt;=7.5,18,IF(CG321&lt;=8.5,19,IF(CG321&lt;=9.5,20,IF(CG321=10,21,"Fuera de rango")))))))))))))))))))))))</f>
        <v>8</v>
      </c>
      <c r="CJ321" s="9" t="n">
        <v>3</v>
      </c>
      <c r="CK321" s="10" t="str">
        <f aca="false">IF(CJ321="","",IF(AND(CJ321&gt;=-6,CJ321&lt;=-5.5),"-6 a -5,5",IF(AND(CJ321&gt;-5.5,CJ321&lt;=-4.5),"-5 a -4,5",IF(AND(CJ321&gt;-4.5,CJ321&lt;=-3.5),"-4 a -3,5",IF(AND(CJ321&gt;-3.5,CJ321&lt;=-2.5),"-3 a -2,5",IF(AND(CJ321&gt;-2.5,CJ321&lt;=-1.5),"-2 a -1,5",IF(AND(CJ321&gt;-1.5,CJ321&lt;=-0.5),"-1 a -0,5",IF(AND(CJ321&gt;-0.5,CJ321&lt;=0.5),"0 a 0,5",IF(AND(CJ321&gt;0.5,CJ321&lt;=1.5),"1 a 1,5",IF(AND(CJ321&gt;1.5,CJ321&lt;2.5),"2",IF(AND(CJ321&gt;=2.5,CJ321&lt;=3),"2,5 a 3",IF(AND(CJ321&gt;3,CJ321&lt;=4),"3,5 a 4",IF(AND(CJ321&gt;4,CJ321&lt;=5),"4,5 a 5",IF(AND(CJ321&gt;5,CJ321&lt;=6),"5,5 a 6",IF(AND(CJ321&gt;6,CJ321&lt;=7),"6,5 a 7",IF(AND(CJ321&gt;7,CJ321&lt;=8),"7,5 a 8",IF(AND(CJ321&gt;8,CJ321&lt;=9.5),"8,5 a 9,5",IF(CJ321=10,"10","Fuera de rango"))))))))))))))))))</f>
        <v>2,5 a 3</v>
      </c>
      <c r="CL321" s="11" t="n">
        <f aca="false">IF(CK321="","",IF(OR(CK321="-6 a -5,5",CK321="-6 - -5,5"),1,IF(OR(CK321="-5 a -4,5",CK321="-5 - -4,5"),2,IF(OR(CK321="-4 a -3,5",CK321="-4 - -3,5"),3,IF(OR(CK321="-3 a -2,5",CK321="-3 - -2,5"),4,IF(OR(CK321="-2 a -1,5",CK321="-2 - -1,5"),5,IF(OR(CK321="-1 a -0,5",CK321="-1 - -0,5"),6,IF(OR(CK321="0 a 0,5",CK321="0 - 0,5"),7,IF(OR(CK321="1 a 1,5",CK321="1 - 1,5"),8,IF(CK321="2","NORMA",IF(OR(CK321="2,5 a 3",CK321="2,5 - 3"),9,IF(OR(CK321="3,5 a 4",CK321="3,5 - 4"),10,IF(OR(CK321="4,5 a 5",CK321="4,5 - 5"),11,IF(OR(CK321="5,5 a 6",CK321="5,5 - 6"),12,IF(OR(CK321="6,5 a 7",CK321="6,5 - 7"),13,IF(OR(CK321="7,5 a 8",CK321="7,5 - 8"),14,IF(OR(CK321="8,5 a 9",CK321="8,5 - 9,5",CK321="9 a 9,5"),15,IF(CK321="10",15,IF(OR(CK321="0,5 a 1",CK321="0,5 - 1"),7,"Fuera de rango")))))))))))))))))))</f>
        <v>9</v>
      </c>
      <c r="CN321" s="10" t="str">
        <f aca="false">IF(CM321=0,"0", " ")</f>
        <v>0</v>
      </c>
      <c r="CO321" s="10" t="str">
        <f aca="false">IF(CM321&gt;0,"EME"," ")</f>
        <v> </v>
      </c>
      <c r="CQ321" s="10" t="str">
        <f aca="false">IF(CP321&gt;0,"0", " ")</f>
        <v> </v>
      </c>
      <c r="CR321" s="10" t="str">
        <f aca="false">IF(CP321&gt;0,"EME"," ")</f>
        <v> </v>
      </c>
      <c r="CS321" s="9" t="n">
        <v>0</v>
      </c>
      <c r="CT321" s="10" t="str">
        <f aca="false">IF(CS321&gt;0,"1", " ")</f>
        <v> </v>
      </c>
      <c r="CU321" s="10" t="str">
        <f aca="false">IF(CS321&gt;0,"HIP"," ")</f>
        <v> </v>
      </c>
      <c r="CV321" s="9" t="n">
        <v>0</v>
      </c>
      <c r="CW321" s="10" t="str">
        <f aca="false">IF(CV321&gt;0,"1", " ")</f>
        <v> </v>
      </c>
      <c r="CX321" s="10" t="str">
        <f aca="false">IF(CV321&gt;0,"HIP"," ")</f>
        <v> </v>
      </c>
      <c r="CY321" s="9" t="n">
        <v>-1.75</v>
      </c>
      <c r="DB321" s="9" t="n">
        <v>-1.75</v>
      </c>
      <c r="DC321" s="11" t="str">
        <f aca="false">IF(DB321&lt;0,"2"," ")</f>
        <v>2</v>
      </c>
      <c r="DD321" s="11" t="str">
        <f aca="false">IF(DB321&lt;0,"MIO"," ")</f>
        <v>MIO</v>
      </c>
      <c r="DE321" s="9" t="n">
        <v>0</v>
      </c>
      <c r="DF321" s="10" t="str">
        <f aca="false">IF(DE321&lt;0,"3"," ")</f>
        <v> </v>
      </c>
      <c r="DG321" s="10" t="str">
        <f aca="false">IF(DE321&lt;0,"AST"," ")</f>
        <v> </v>
      </c>
      <c r="DH321" s="9" t="n">
        <v>0</v>
      </c>
      <c r="DI321" s="10" t="str">
        <f aca="false">IF(DH321&lt;0,"3"," ")</f>
        <v> </v>
      </c>
      <c r="DJ321" s="10" t="str">
        <f aca="false">IF(DH321&lt;0,"AST"," ")</f>
        <v> </v>
      </c>
      <c r="DK321" s="9" t="n">
        <v>0</v>
      </c>
      <c r="DL321" s="10" t="str">
        <f aca="false">IF(DK321&gt;0,"4"," ")</f>
        <v> </v>
      </c>
      <c r="DM321" s="10" t="str">
        <f aca="false">IF(DK321&gt;0,"PRE"," ")</f>
        <v> </v>
      </c>
      <c r="DN321" s="9" t="n">
        <v>0</v>
      </c>
      <c r="DO321" s="10" t="str">
        <f aca="false">IF(DN321&gt;0,"4"," ")</f>
        <v> </v>
      </c>
      <c r="DP321" s="10" t="str">
        <f aca="false">IF(DN321&gt;0,"PRE"," ")</f>
        <v> </v>
      </c>
      <c r="DS321" s="12" t="str">
        <f aca="false">CONCATENATE(CO321,CU321,DA321,DG321,DM321)</f>
        <v>    </v>
      </c>
      <c r="DT321" s="10" t="e">
        <f aca="false" t="array" ref="DT321">_xlfn.IFS(DS321="EME    ","0", DS321=" HIP   ","1", DS321="  MIO  ","2", DS321="   AST ","3", DS321="    PRE","4", DS321="EME   PRE","5", DS321=" HIP  PRE","6", DS321=" HIP AST ","7", DS321="  MIO PRE","8", DS321="  MIOAST ","9", DS321="   ASTPRE","10",DS321=" HIP ASTPRE","11", DS321="  MIOASTPRE","12", DS321="     ","0")</f>
        <v>#N/A</v>
      </c>
      <c r="DV321" s="1" t="e">
        <f aca="false" t="array" ref="DV321">_xlfn.IFS(DU321="SI","2", DU321="NO","1")</f>
        <v>#N/A</v>
      </c>
      <c r="DX321" s="11" t="str">
        <f aca="false">IF(DW321=0,"1","2")</f>
        <v>1</v>
      </c>
      <c r="DY321" s="11" t="str">
        <f aca="false" t="array" ref="DY321">_xlfn.IFS(DW321=0,"0", DW321=0.25, "1", DW321=0.5,"2", DW321=0.75,"3", DW321=1,"4",DW321=1.25,"5", DW321=1.5,"6", DW321=1.75,"7", DW321=2,"8")</f>
        <v>0</v>
      </c>
      <c r="EA321" s="11" t="str">
        <f aca="false">IF(DZ321=0,"1","2")</f>
        <v>1</v>
      </c>
      <c r="EB321" s="11" t="str">
        <f aca="false" t="array" ref="EB321">_xlfn.IFS(DZ321=0,"0", DZ321=0.25, "1", DZ321=0.5,"2", DZ321=0.75,"3", DZ321=1,"4",DZ321=1.25,"5", DZ321=1.5,"6", DZ321=1.75,"7", DZ321=2,"8")</f>
        <v>0</v>
      </c>
      <c r="ED321" s="10" t="str">
        <f aca="false">IF(EC321=0,"1","2")</f>
        <v>1</v>
      </c>
      <c r="EE321" s="11" t="str">
        <f aca="false" t="array" ref="EE321">_xlfn.IFS(EC321=0,"0", EC321=-0.25, "1", EC321=-0.5,"2", EC321=-0.75,"3", EC321=-1,"4",EC321=-1.25,"5", EC321=-1.5,"6", EC321=-1.75,"7", EC321=-2,"8", EC321=-2.25,"9",EC321=-2.5,"10", EC321=-2.75,"11", EC321=-3,"12", EC321=-3.25,"13", EC321=-3.5,"14", EC321=-3.75,"15",EC321=-4,"16")</f>
        <v>0</v>
      </c>
      <c r="EG321" s="10" t="str">
        <f aca="false">IF(EF321=0,"1","2")</f>
        <v>1</v>
      </c>
      <c r="EH321" s="11" t="str">
        <f aca="false" t="array" ref="EH321">_xlfn.IFS(EF321=0,"0", EF321=-0.25, "1", EF321=-0.5,"2", EF321=-0.75,"3", EF321=-1,"4",EF321=-1.25,"5", EF321=-1.5,"6", EF321=-1.75,"7", EF321=-2,"8", EF321=-2.25,"9",EF321=-2.5,"10", EF321=-2.75,"11", EF321=-3,"12", EF321=-3.25,"13", EF321=-3.5,"14", EF321=-3.75,"15",EF321=-4,"16")</f>
        <v>0</v>
      </c>
      <c r="EJ321" s="11" t="str">
        <f aca="false">IF(EI321=0,"1","2")</f>
        <v>1</v>
      </c>
      <c r="EK321" s="11" t="str">
        <f aca="false" t="array" ref="EK321">_xlfn.IFS(EI321=0,"0", EI321=-0.25, "1", EI321=-0.5,"2", EI321=-0.75,"3", EI321=-1,"4",EI321=-1.25,"5", EI321=-1.5,"6", EI321=-1.75,"7", EI321=-2,"8", EI321=-2.25,"9", EI321=-2.25,"9",EI321=-2.5,"10", EI321=-2.75,"11", EI321=-3,"12", EI321=-3.25,"13", EI321=-3.5,"14", EI321=-3.75,"15",EI321=-4,"16", EI321=0.25, "17", EI321=0.5, "18")</f>
        <v>0</v>
      </c>
      <c r="EM321" s="11" t="str">
        <f aca="false">IF(EL321=0,"1","2")</f>
        <v>1</v>
      </c>
      <c r="EN321" s="11" t="str">
        <f aca="false" t="array" ref="EN321">_xlfn.IFS(EL321=0.25,"17",EL321=0.5,"18", EL321=0,"0", EL321=-0.25, "1", EL321=-0.5,"2", EL321=-0.75,"3", EL321=-1,"4",EL321=-1.25,"5", EL321=-1.5,"6", EL321=-1.75,"7", EL321=-2,"8",EL321= -2.25,"9",EL321=-2.5,"10",EL321= -2.75,"11",EL321= -3,"12",EL321= -3.25,"13",EL321= -3.5,"14",EL321= -3.75,"15",EL321=-4,"16")</f>
        <v>0</v>
      </c>
      <c r="EP321" s="11" t="str">
        <f aca="false">IF(EO321=0,"1","2")</f>
        <v>1</v>
      </c>
      <c r="EQ321" s="11" t="str">
        <f aca="false" t="array" ref="EQ321">_xlfn.IFS(EO321=0,"0", EO321=0.25, "1", EO321=0.5,"2", EO321=0.75,"3", EO321=1,"4",EO321=1.25,"5", EO321=1.5,"6", EO321=1.75,"7", EO321=2,"8", EO321=2.25,"9", EO321=2.25,"9",EO321=2.5,"10", EO321=2.75,"11", EO321=3,"12", EO321=3.25,"13", EO321=3.5,"14", EO321=3.75,"15",EO321=4,"16", EO321=-0.25, "17", bq=-0.5, "18")</f>
        <v>0</v>
      </c>
      <c r="ES321" s="11" t="str">
        <f aca="false">IF(ER321=0,"1","2")</f>
        <v>1</v>
      </c>
      <c r="ET321" s="11" t="str">
        <f aca="false" t="array" ref="ET321">_xlfn.IFS(ER321=0,"0", ER321=0.25, "1", ER321=0.5,"2", ER321=0.75,"3", ER321=1,"4",ER321=1.25,"5", ER321=1.5,"6", ER321=1.75,"7", ER321=2,"8", ER321=2.25,"9", ER321=2.25,"9",ER321=2.5,"10", ER321=2.75,"11", ER321=3,"12", ER321=3.25,"13", ER321=3.5,"14", ER321=3.75,"15",ER321=4,"16", ER321=-0.25, "17", bq=-0.5, "18")</f>
        <v>0</v>
      </c>
      <c r="EV321" s="14" t="e">
        <f aca="false">VLOOKUP(EU321,LEYENDA!$G$2:$H$8,2,TRUE())</f>
        <v>#N/A</v>
      </c>
      <c r="EW321" s="14" t="e">
        <f aca="false" t="array" ref="EW321">_xlfn.IFS(EV321="0-5","1", EV321="6-12","2", EV321="13-18","3", EV321="19-24","4", EV321="25-36","5", EV321="37-48","6", EV321="49-60","7")</f>
        <v>#N/A</v>
      </c>
    </row>
    <row r="322" customFormat="false" ht="13.5" hidden="false" customHeight="false" outlineLevel="0" collapsed="false">
      <c r="A322" s="1" t="n">
        <v>80</v>
      </c>
      <c r="B322" s="32" t="n">
        <v>2</v>
      </c>
      <c r="C322" s="33" t="n">
        <v>42437</v>
      </c>
      <c r="D322" s="6"/>
      <c r="E322" s="5" t="str">
        <f aca="false">VLOOKUP(A322,'286'!$A$3:$J$6279,10,FALSE())</f>
        <v>MORENO JAIME, PATRICIA</v>
      </c>
      <c r="F322" s="4" t="str">
        <f aca="false">VLOOKUP(A322,'286'!$A$3:$I$1768,3,FALSE())</f>
        <v>MOJAPA</v>
      </c>
      <c r="G322" s="6" t="n">
        <f aca="false">VLOOKUP(A322,'286'!$A$3:$I$1768,4,FALSE())</f>
        <v>33824</v>
      </c>
      <c r="H322" s="7" t="n">
        <f aca="false">YEAR(C322)-YEAR(G322)</f>
        <v>24</v>
      </c>
      <c r="I322" s="1" t="str">
        <f aca="false">VLOOKUP(H322,LEYENDA!$C$2:$D$6,2,TRUE())</f>
        <v>13-24</v>
      </c>
      <c r="J322" s="5" t="str">
        <f aca="false">VLOOKUP(A322,'286'!$A$3:$I$1768,7,FALSE())</f>
        <v>M</v>
      </c>
      <c r="K322" s="8" t="n">
        <f aca="false">VLOOKUP(A322,'286'!$A$3:$I$1768,2,FALSE())</f>
        <v>0</v>
      </c>
      <c r="L322" s="4" t="str">
        <f aca="false">VLOOKUP(A322,'286'!$A$3:$I$1768,8,FALSE())</f>
        <v>D</v>
      </c>
      <c r="M322" s="4" t="str">
        <f aca="false">VLOOKUP(A322,'286'!$A$3:$I$1768,9,FALSE())</f>
        <v>I</v>
      </c>
      <c r="N322" s="8" t="str">
        <f aca="false">IF(R322=O322, "MISMA","CONTRARIA")</f>
        <v>CONTRARIA</v>
      </c>
      <c r="O322" s="8" t="str">
        <f aca="false" t="array" ref="O322">_xlfn.IFS(L322="D","1", L322="I","2")</f>
        <v>1</v>
      </c>
      <c r="P322" s="8" t="e">
        <f aca="false" t="array" ref="P322">_xlfn.IFS(K322="OD","1", K322="OI","2")</f>
        <v>#N/A</v>
      </c>
      <c r="Q322" s="1" t="str">
        <f aca="false" t="array" ref="Q322">_xlfn.IFS(J322="M","1", J322="H","2")</f>
        <v>1</v>
      </c>
      <c r="R322" s="8" t="str">
        <f aca="false" t="array" ref="R322">_xlfn.IFS(M322="D","1", M322="I","2")</f>
        <v>2</v>
      </c>
      <c r="S322" s="1" t="str">
        <f aca="false" t="array" ref="S322">_xlfn.IFS(N322="CONTRARIA", "1",N322= "MISMA","2")</f>
        <v>1</v>
      </c>
      <c r="T322" s="1" t="str">
        <f aca="false" t="array" ref="T322">_xlfn.IFS(I322="0-12","1", I322="13-24","2", I322="25-40","3", I322="41-60","4", I322="61-100","5")</f>
        <v>2</v>
      </c>
      <c r="U322" s="9" t="n">
        <v>-0.5</v>
      </c>
      <c r="V322" s="1" t="str">
        <f aca="false">IF(U322="","",IF(AND(U322&gt;=-9,U322&lt;=-6.5),"-9 a -6,5",IF(AND(U322&gt;=-6,U322&lt;=-3.5),"-6 a -3,5",IF(AND(U322&gt;=-3,U322&lt;=-1),"-3 a -1",IF(U322=-0.5,"-0,5",IF(AND(U322&gt;=0,U322&lt;=2.5),"0 a 2,5",IF(AND(U322&gt;=3,U322&lt;=5.5),"3 a 5,5",IF(AND(U322&gt;=6,U322&lt;=8.5),"6 a 8,5",IF(AND(U322&gt;=9,U322&lt;=20),"9 a 20","Fuera de rango")))))))))</f>
        <v>-0,5</v>
      </c>
      <c r="W322" s="11" t="str">
        <f aca="false">IF(V322="","",IF(V322="-9 a -6,5",2,IF(V322="-6 a -3,5",3,IF(V322="-3 a -1",4,IF(V322="-0,5","NORMA",IF(V322="0 a 2,5",5,IF(V322="3 a 5,5",6,IF(V322="6 a 8,5",7,IF(V322="9 a 20",8,"Fuera de rango")))))))))</f>
        <v>NORMA</v>
      </c>
      <c r="X322" s="9" t="n">
        <v>0</v>
      </c>
      <c r="Y322" s="11" t="str">
        <f aca="false">IF(X322="","",IF(AND(X322&gt;=0,X322&lt;=4),"0 a 4",IF(AND(X322&gt;=4.5,X322&lt;=8.5),"4,5 a 8,5",IF(X322=9,"9",IF(AND(X322&gt;=9.5,X322&lt;=13),"9,5 a 13",IF(AND(X322&gt;=13.5,X322&lt;=20),"13,5 a 20",IF(AND(X322&gt;=20.5,X322&lt;=35),"20,5 a 35","Fuera de rango")))))))</f>
        <v>0 a 4</v>
      </c>
      <c r="Z322" s="11" t="n">
        <f aca="false">IF(Y322="","",IF(Y322="0 a 4",1,IF(Y322="4,5 a 8,5",2,IF(Y322="9","NORMA",IF(Y322="9,5 a 13",3,IF(Y322="13,5 a 20",4,IF(Y322="20,5 a 35",5,"Fuera de rango")))))))</f>
        <v>1</v>
      </c>
      <c r="AA322" s="9" t="n">
        <v>12</v>
      </c>
      <c r="AB322" s="10" t="str">
        <f aca="false">IF(AA322="","",IF(AND(AA322&gt;=0,AA322&lt;=9),"0 a 9",IF(AND(AA322&gt;=9.5,AA322&lt;=18.5),"9,5 a 18,5",IF(AA322=19,"19",IF(AND(AA322&gt;=19.5,AA322&lt;=28),"19,5 a 28",IF(AND(AA322&gt;=28.5,AA322&lt;=40),"28,5 a 40","Fuera de rango"))))))</f>
        <v>9,5 a 18,5</v>
      </c>
      <c r="AC322" s="11" t="n">
        <f aca="false" t="array" ref="AC322">_xlfn.IFS(AB322="","",AB322="0 a 9",1,AB322="9,5 a 18,5",2,AB322="19","NORMA",AB322="19,5 a 28",3,AB322="28,5 a 40",4,TRUE(),"Fuera de rango")</f>
        <v>2</v>
      </c>
      <c r="AD322" s="9" t="n">
        <v>5</v>
      </c>
      <c r="AE322" s="10" t="str">
        <f aca="false">IF(AD322="","",IF(AND(AD322&gt;=-10,AD322&lt;=0),"De -10 a 0",IF(AND(AD322&gt;=0.5,AD322&lt;=9.5),"0,5 a 9,5",IF(AD322=10,"10",IF(AND(AD322&gt;=10.5,AD322&lt;=20),"10,5 a 20",IF(AND(AD322&gt;=20.5,AD322&lt;=40),"20,5 a 40","Fuera de rango"))))))</f>
        <v>0,5 a 9,5</v>
      </c>
      <c r="AF322" s="12" t="n">
        <f aca="false">IF(AD322="","",IF(AND(AD322&gt;=-10,AD322&lt;=0),1,IF(AND(AD322&gt;=0.5,AD322&lt;=9.5),2,IF(AD322=10,"NORMA",IF(AND(AD322&gt;=10.5,AD322&lt;=20),3,IF(AND(AD322&gt;=20.5,AD322&lt;=40),4,""))))))</f>
        <v>2</v>
      </c>
      <c r="AG322" s="9" t="n">
        <v>9</v>
      </c>
      <c r="AH322" s="10" t="str">
        <f aca="false">IF(AG322="","",IF(AND(AG322&gt;=0,AG322&lt;=4),"0 a 4",IF(AND(AG322&gt;=4.5,AG322&lt;=8.5),"4,5 a 8,5",IF(AG322=9,"9",IF(AND(AG322&gt;=9.5,AG322&lt;=13),"9,5 a 13",IF(AND(AG322&gt;=13.5,AG322&lt;=25),"13,5 a 25","Fuera de rango"))))))</f>
        <v>9</v>
      </c>
      <c r="AI322" s="10" t="str">
        <f aca="false">IF(AH322="","",IF(AH322="0 a 4",1,IF(AH322="4,5 a 8,5",2,IF(AH322="9","NORMA",IF(AH322="9,5 a 13",3,IF(AH322="13,5 a 25",4,""))))))</f>
        <v>NORMA</v>
      </c>
      <c r="AJ322" s="9" t="n">
        <v>5</v>
      </c>
      <c r="AK322" s="10" t="str">
        <f aca="false">IF(AJ322="","",IF(AND(AJ322&gt;=-15,AJ322&lt;=-10.5),"-15 a -10,5",IF(AND(AJ322&gt;=-10,AJ322&lt;=-4),"-10 a -4",IF(AND(AJ322&gt;=-4.5,AJ322&lt;=0),"-4,5 a 0",IF(AND(AJ322&gt;=0.5,AJ322&lt;=4.5),"0,5 a 4,5",IF(AJ322=5,"5",IF(AND(AJ322&gt;=5.5,AJ322&lt;=10),"5,5 a 10",IF(AND(AJ322&gt;=10.5,AJ322&lt;=20),"10,5 a 20","Fuera de rango"))))))))</f>
        <v>5</v>
      </c>
      <c r="AL322" s="11" t="str">
        <f aca="false">IF(AK322="","",IF(AK322="-15 a -10,5",1,IF(AK322="-10 a -4",2,IF(AK322="-4,5 a 0",3,IF(AK322="0,5 a 4,5",4,IF(AK322="5","NORMA",IF(AK322="5,5 a 10",5,IF(AK322="10,5 a 20",6,"Error"))))))))</f>
        <v>NORMA</v>
      </c>
      <c r="AM322" s="9" t="n">
        <v>0</v>
      </c>
      <c r="AN322" s="10" t="str">
        <f aca="false">IF(AM322="","",IF(AND(AM322&gt;=-7.5,AM322&lt;=-5.5),"-7,5 a -5,5",IF(AND(AM322&gt;=-5,AM322&lt;=-3),"-5 a -3",IF(AND(AM322&gt;=-2.5,AM322&lt;=-0.5),"-2,5 a -0,5",IF(AM322=0,"0,00",IF(AND(AM322&gt;=0.5,AM322&lt;=2.5),"0,5 a 2,5",IF(AND(AM322&gt;=3,AM322&lt;=5),"3 a 5",IF(AND(AM322&gt;=5.5,AM322&lt;=7.5),"5,5 a 7,5",IF(AND(AM322&gt;=8,AM322&lt;=10),"8 a 10","Fuera de rango")))))))))</f>
        <v>0,00</v>
      </c>
      <c r="AO322" s="11" t="str">
        <f aca="false">IF(AN322="","",IF(AN322="-7,5 a -5,5",1,IF(AN322="-5 a -3",2,IF(AN322="-2,5 a -0,5",3,IF(AN322="0,00","NORMA",IF(AN322="0,5 a 2,5",4,IF(AN322="3 a 5",5,IF(AN322="5,5 a 7,5",6,IF(AN322="8 a 10",7,"Error")))))))))</f>
        <v>NORMA</v>
      </c>
      <c r="AP322" s="9" t="n">
        <v>-2</v>
      </c>
      <c r="AQ322" s="10" t="str">
        <f aca="false">IF(AP322="","",IF(AND(AP322&gt;=-20,AP322&lt;=-9.5),"-20 a -9,5",IF(AND(AP322&gt;=-9,AP322&lt;=-6.5),"-9 a -6,5",IF(AP322=-6,"-6",IF(AND(AP322&gt;=-5.5,AP322&lt;=-3),"-5,5 a -3",IF(AND(AP322&gt;=-2.5,AP322&lt;=0),"-2,5 a 0",IF(AND(AP322&gt;=0.5,AP322&lt;=3),"0,5 a 3",IF(AND(AP322&gt;=3.5,AP322&lt;=6),"3,5 a 6",IF(AND(AP322&gt;=6.5,AP322&lt;=9),"6,5 a 9",IF(AND(AP322&gt;=9.5,AP322&lt;=20),"9,5 a 20","Fuera de rango"))))))))))</f>
        <v>-2,5 a 0</v>
      </c>
      <c r="AR322" s="11" t="n">
        <f aca="false">IF(AQ322="","",IF(AQ322="-20 a -9,5",1,IF(AQ322="-9 a -6,5",2,IF(AQ322="-6","NORMA",IF(AQ322="-5,5 a -3",3,IF(AQ322="-2,5 a 0",4,IF(AQ322="0,5 a 3",5,IF(AQ322="3,5 a 6",6,IF(AQ322="6,5 a 9",7,IF(AQ322="9,5 a 20",8,""))))))))))</f>
        <v>4</v>
      </c>
      <c r="AS322" s="9" t="n">
        <v>7</v>
      </c>
      <c r="AT322" s="10" t="str">
        <f aca="false">IF(AS322="","",IF(AND(AS322&gt;=-16,AS322&lt;=-14),"-16 a -14",IF(AND(AS322&gt;=-13.5,AS322&lt;=-11.5),"-13,5 a -11,5",IF(AND(AS322&gt;=-11,AS322&lt;=-9),"-11 a -9",IF(AND(AS322&gt;=-8.5,AS322&lt;=-6.5),"-8,5 a -6,5",IF(AND(AS322&gt;=-6,AS322&lt;=-4),"-6 a -4",IF(AND(AS322&gt;=-3.5,AS322&lt;=-1.5),"-3,5 a -1,5",IF(AND(AS322&gt;=-1,AS322&lt;=1),"-1 a 1",IF(AND(AS322&gt;=1.5,AS322&lt;=3.5),"1,5 a 3,5",IF(AND(AS322&gt;=4,AS322&lt;=6),"4 a 6",IF(AND(AS322&gt;=6.5,AS322&lt;=8.5),"6,5 a 8,5",IF(AND(AS322&gt;=9,AS322&lt;=11),"9 a 11",IF(AND(AS322&gt;=11.5,AS322&lt;=13.5),"11,5 a 13,5",IF(AND(AS322&gt;=14,AS322&lt;=16),"14 a 16",IF(AND(AS322&gt;=16.5,AS322&lt;=18.5),"16,5 a 18,5",IF(AND(AS322&gt;=19,AS322&lt;=21),"19 a 21","Fuera de rango"))))))))))))))))</f>
        <v>6,5 a 8,5</v>
      </c>
      <c r="AU322" s="11" t="n">
        <f aca="false" t="array" ref="AU322">IF(AT322="","",_xlfn.IFS(AT322="-16 a -14",1,AT322="-13,5 a -11,5",2,AT322="-11 a -9",3,AT322="-8,5 a -6,5",4,AT322="-6 a -4",5,AT322="-3,5 a -1,5",6,AT322="-1 a 1",7,AT322="1,5 a 3,5",8,AT322="4 a 6","NORMA",AT322="6,5 a 8,5",9,AT322="9 a 11",10,AT322="11,5 a 13,5",11,AT322="14 a 16",12,AT322="16,5 a 18,5",13,AT322="19 a 21",14,TRUE(),""))</f>
        <v>9</v>
      </c>
      <c r="AV322" s="9" t="n">
        <v>-1</v>
      </c>
      <c r="AW322" s="10" t="str">
        <f aca="false">IF(AV322="","",IF(AND(AV322&gt;=-1,AV322&lt;=-0.5),"-1 a -0,5",IF(AND(AV322&gt;-0.5,AV322&lt;=0),"De -0,5 a 0",IF(AND(AV322&gt;=0.25,AV322&lt;=0.75),"0,25 a 0,75",IF(AND(AV322&gt;=1,AV322&lt;=1.5),"1 a 1,5",IF(AND(AV322&gt;=1.75,AV322&lt;=2.25),"1,75 a 2,25",IF(AND(AV322&gt;=2.5,AV322&lt;=3),"2,5 a 3",IF(AND(AV322&gt;=3.25,AV322&lt;=3.75),"3,25 a 3,75","Fuera de rango"))))))))</f>
        <v>-1 a -0,5</v>
      </c>
      <c r="AX322" s="10" t="n">
        <f aca="false">IF(AW322="","",IF(OR(AW322="-1 a -0,5",AW322="-1 a -0.5"),1,IF(OR(AW322="De -0,5 a 0",AW322="-0,5 a 0",AW322="De -0.5 a 0"),2,IF(OR(AW322="0,25 a 0,75",AW322="0.25 a 0.75"),"NORMA",IF(OR(AW322="1 a 1,5",AW322="1 a 1.5"),3,IF(OR(AW322="1,75 a 2,25",AW322="1.75 a 2.25"),4,IF(OR(AW322="2,5 a 3",AW322="2.5 a 3"),5,IF(OR(AW322="3,25 a 3,75",AW322="3.25 a 3.75"),6,""))))))))</f>
        <v>1</v>
      </c>
      <c r="AY322" s="9" t="n">
        <v>-1</v>
      </c>
      <c r="AZ322" s="10" t="str">
        <f aca="false">IF(AY322="","",IF(AND(AY322&gt;=-20,AY322&lt;=-9.5),"-20 a -9,5",IF(AND(AY322&gt;=-9,AY322&lt;=-6.5),"-9 a -6,5",IF(AY322=-6,"-6",IF(AND(AY322&gt;=-5.5,AY322&lt;=-3),"-5,5 a -3",IF(AND(AY322&gt;=-2.5,AY322&lt;=0),"-2,5 a 0",IF(AND(AY322&gt;=0.5,AY322&lt;=3),"0,5 a 3",IF(AND(AY322&gt;=3.5,AY322&lt;=6),"3,5 a 6","Fuera de rango"))))))))</f>
        <v>-2,5 a 0</v>
      </c>
      <c r="BA322" s="11" t="n">
        <f aca="false">IF(AZ322="","",IF(AZ322="-20 a -9,5",1,IF(AZ322="-9 a -6,5",2,IF(AZ322="-6","NORMA",IF(AZ322="-5,5 a -3",3,IF(AZ322="-2,5 a 0",4,IF(AZ322="0,5 a 3",5,IF(AZ322="3,5 a 6",6,""))))))))</f>
        <v>4</v>
      </c>
      <c r="BB322" s="9" t="n">
        <v>19</v>
      </c>
      <c r="BC322" s="10" t="str">
        <f aca="false" t="array" ref="BC322">IF(BB322="","",_xlfn.IFS(AND(BB322&gt;=0,BB322&lt;=2),"0 a 2",AND(BB322&gt;=2.5,BB322&lt;=4.5),"2,5 a 4,5",AND(BB322&gt;=5,BB322&lt;=7),"5 a 7",AND(BB322&gt;=7.5,BB322&lt;=9.5),"7,5 a 9,5",AND(BB322&gt;=10,BB322&lt;=12),"10 a 12",AND(BB322&gt;=12.5,BB322&lt;=14.5),"12,5 a 14,5",BB322=15,"15",AND(BB322&gt;=15.5,BB322&lt;=17.5),"15,5 a 17,5",AND(BB322&gt;=18,BB322&lt;=20),"18 a 20",AND(BB322&gt;=20.5,BB322&lt;=22.5),"20,5 a 22,5",AND(BB322&gt;=23,BB322&lt;=25),"23 a 25",TRUE(),"Fuera de rango"))</f>
        <v>18 a 20</v>
      </c>
      <c r="BD322" s="11" t="n">
        <f aca="false" t="array" ref="BD322">IF(BC322="","",_xlfn.IFS(BC322="0 a 2",1,BC322="2,5 a 4,5",2,BC322="5 a 7",3,BC322="7,5 a 9,5",4,BC322="10 a 12",5,BC322="12,5 a 14,5",6,BC322="15","NORMA",BC322="15,5 a 17,5",7,BC322="18 a 20",8,BC322="20,5 a 22,5",9,BC322="23 a 25",10,TRUE(),"Fuera de rango"))</f>
        <v>8</v>
      </c>
      <c r="BE322" s="9" t="n">
        <v>24</v>
      </c>
      <c r="BF322" s="10" t="str">
        <f aca="false">IF(BE322="","",IF(AND(BE322&gt;=-20,BE322&lt;=-10),"-20 a -10",IF(AND(BE322&gt;=-9.5,BE322&lt;=0.5),"-9,5 a 0,5",IF(AND(BE322&gt;=1,BE322&lt;=11),"1 a 11",IF(AND(BE322&gt;=11.5,BE322&lt;=20.5),"11,5 a 20,5",IF(BE322=21,"21",IF(AND(BE322&gt;=21.5,BE322&lt;=31.5),"21,5 a 31,5",IF(AND(BE322&gt;=32,BE322&lt;=42),"32 a 42","Fuera de rango"))))))))</f>
        <v>21,5 a 31,5</v>
      </c>
      <c r="BG322" s="11" t="n">
        <f aca="false">IF(BF322="","",IF(BF322="-20 a -10",1,IF(BF322="-9,5 a 0,5",2,IF(BF322="1 a 11",3,IF(BF322="11,5 a 20,5",4,IF(BF322="21","NORMA",IF(BF322="21,5 a 31,5",5,IF(BF322="32 a 42",6,""))))))))</f>
        <v>5</v>
      </c>
      <c r="BH322" s="9" t="n">
        <v>11</v>
      </c>
      <c r="BI322" s="10" t="str">
        <f aca="false">IF(BH322="","",IF(AND(BH322&gt;=-20,BH322&lt;=-15),"-20 a -15",IF(AND(BH322&gt;=-14.5,BH322&lt;=-9.5),"-14,5 a -9,5",IF(AND(BH322&gt;=-9,BH322&lt;=-4),"-9 a -4",IF(AND(BH322&gt;=-3.5,BH322&lt;=2.5),"-3,5 a 2,5",IF(AND(BH322&gt;=3,BH322&lt;=8),"3 a 8",IF(AND(BH322&gt;=8.5,BH322&lt;=14.5),"8,5 a 14,5",IF(BH322=15,"15",IF(AND(BH322&gt;=15.5,BH322&lt;=20.5),"15,5 a 20,5",IF(AND(BH322&gt;=21,BH322&lt;=26),"21 a 26","Fuera de rango"))))))))))</f>
        <v>8,5 a 14,5</v>
      </c>
      <c r="BJ322" s="11" t="n">
        <f aca="false">IF(BI322="","",IF(BI322="-20 a -15",1,IF(BI322="-14,5 a -9,5",2,IF(BI322="-9 a -4",3,IF(BI322="-3,5 a 2,5",4,IF(BI322="3 a 8",5,IF(BI322="8,5 a 14,5",6,IF(BI322="15","NORMA",IF(BI322="15,5 a 20,5",7,IF(BI322="21 a 26",8,IF(BI322="26,5 a 31,5",9,"")))))))))))</f>
        <v>6</v>
      </c>
      <c r="BK322" s="9" t="n">
        <v>16</v>
      </c>
      <c r="BL322" s="10" t="str">
        <f aca="false">IF(BK322="","",IF(AND(BK322&gt;=0,BK322&lt;=2),"0 - 2",IF(AND(BK322&gt;=2.5,BK322&lt;=4.5),"2,5 - 4,5",IF(AND(BK322&gt;=5,BK322&lt;=7),"5 - 7",IF(AND(BK322&gt;=7.5,BK322&lt;=9.5),"7,5 - 9,5",IF(AND(BK322&gt;=10,BK322&lt;=12),"10 - 12",IF(AND(BK322&gt;=12.5,BK322&lt;=13.5),"12,5 - 13,5",IF(BK322=14,"14",IF(AND(BK322&gt;=14.5,BK322&lt;=16.5),"14,5 - 16,5",IF(AND(BK322&gt;=17,BK322&lt;=19),"17 - 19",IF(AND(BK322&gt;=19.5,BK322&lt;=21.5),"19,5 - 21,5",IF(AND(BK322&gt;=22,BK322&lt;=24),"22 - 24",IF(AND(BK322&gt;=24.5,BK322&lt;=26.5),"24,5 - 26,5",IF(AND(BK322&gt;=27,BK322&lt;=29),"27 - 29",IF(AND(BK322&gt;=29.5,BK322&lt;=30),"29,5 - 30","Fuera de rango")))))))))))))))</f>
        <v>14,5 - 16,5</v>
      </c>
      <c r="BM322" s="11" t="n">
        <f aca="false">IF(BL322="","",IF(BL322="0 - 2",1,IF(BL322="2,5 - 4,5",2,IF(BL322="5 - 7",3,IF(BL322="7,5 - 9,5",4,IF(BL322="10 - 12",5,IF(BL322="12,5 - 13,5",6,IF(BL322="14","NORMA",IF(BL322="14,5 - 16,5",7,IF(BL322="17 - 19",8,IF(BL322="19,5 - 21,5",9,IF(BL322="22 - 24",10,IF(BL322="24,5 - 26,5",11,IF(BL322="27 - 29",12,IF(BL322="29,5 - 30",13,"")))))))))))))))</f>
        <v>7</v>
      </c>
      <c r="BN322" s="9" t="n">
        <v>19</v>
      </c>
      <c r="BO322" s="11" t="str">
        <f aca="false">IF(BN322="","",IF(AND(BN322&gt;=-20,BN322&lt;=-10),"-20 a -10",IF(AND(BN322&gt;=-9.5,BN322&lt;=0.5),"-9,5 a 0,5",IF(AND(BN322&gt;=1,BN322&lt;=11),"1 a 11",IF(AND(BN322&gt;=11.5,BN322&lt;=21.5),"11,5 a 21,5",IF(BN322=22,"22",IF(AND(BN322&gt;=22.5,BN322&lt;=32.5),"22,5 a 32,5",IF(AND(BN322&gt;=33,BN322&lt;=43),"33 a 43","Fuera de rango"))))))))</f>
        <v>11,5 a 21,5</v>
      </c>
      <c r="BP322" s="11" t="n">
        <f aca="false">IF(BO322="","",IF(BO322="-20 a -10",1,IF(BO322="-9,5 a 0,5",2,IF(BO322="1 a 11",3,IF(BO322="11,5 a 21,5",4,IF(BO322="22","NORMA",IF(BO322="22,5 a 32,5",5,IF(BO322="33 a 43",6,""))))))))</f>
        <v>4</v>
      </c>
      <c r="BQ322" s="9" t="n">
        <v>10</v>
      </c>
      <c r="BR322" s="10" t="str">
        <f aca="false">IF(BQ322="","",IF(AND(BQ322&gt;=-20,BQ322&lt;=-15),"-20 a -15",IF(AND(BQ322&gt;=-14.5,BQ322&lt;=-9.5),"-14,5 a -9,5",IF(AND(BQ322&gt;=-9,BQ322&lt;=-4),"-9 a -4",IF(AND(BQ322&gt;=-3.5,BQ322&lt;=2.5),"-3,5 a 2,5",IF(AND(BQ322&gt;=3,BQ322&lt;=8),"3 a 8",IF(AND(BQ322&gt;=8.5,BQ322&lt;=13.5),"8,5 a 13,5",IF(AND(BQ322&gt;=14,BQ322&lt;=17.5),"14 a 17,5",IF(BQ322=18,"18",IF(AND(BQ322&gt;=18.5,BQ322&lt;=23.5),"18,5 a 23,5",IF(AND(BQ322&gt;=24,BQ322&lt;=29),"24 a 29",IF(AND(BQ322&gt;=29.5,BQ322&lt;=34.5),"29,5 a 34,5",IF(AND(BQ322&gt;=35,BQ322&lt;=40),"35 a 40","Fuera de rango")))))))))))))</f>
        <v>8,5 a 13,5</v>
      </c>
      <c r="BS322" s="11" t="n">
        <f aca="false">IF(BR322="","",IF(BR322="-20 a -15",1,IF(BR322="-14,5 a -9,5",2,IF(BR322="-9 a -4",3,IF(BR322="-3,5 a 2,5",4,IF(BR322="3 a 8",5,IF(BR322="8,5 a 13,5",6,IF(BR322="14 a 17,5",7,IF(BR322="18","NORMA",IF(BR322="18,5 a 23,5",8,IF(BR322="24 a 29",9,IF(BR322="29,5 a 34,5",10,IF(BR322="35 a 40",11,"")))))))))))))</f>
        <v>6</v>
      </c>
      <c r="BT322" s="9" t="n">
        <v>0</v>
      </c>
      <c r="BU322" s="10" t="str">
        <f aca="false">IF(BT322="","",IF(AND(BT322&gt;=-20,BT322&lt;=-18),"-20 a -18",IF(AND(BT322&gt;=-17.5,BT322&lt;=-15.5),"-17,5 a -15,5",IF(AND(BT322&gt;=-15,BT322&lt;=-13),"-15 a -13",IF(AND(BT322&gt;=-12.5,BT322&lt;=-10.5),"-12,5 a -10,5",IF(AND(BT322&gt;=-10,BT322&lt;=-8),"-10 a -8",IF(AND(BT322&gt;=-7.5,BT322&lt;=-5.5),"-7,5 a -5,5",IF(AND(BT322&gt;=-5,BT322&lt;=-3),"-5 a -3",IF(AND(BT322&gt;=-2.5,BT322&lt;=-0.5),"-2,5 a -0,5",IF(BT322=0,"0",IF(AND(BT322&gt;=0.5,BT322&lt;=2.5),"0,5 a 2,5",IF(AND(BT322&gt;=3,BT322&lt;=5),"3 a 5",IF(AND(BT322&gt;=5.5,BT322&lt;=7.5),"5,5 a 7,5",IF(AND(BT322&gt;=8,BT322&lt;=10),"8 a 10",IF(AND(BT322&gt;=10.5,BT322&lt;=12.5),"10,5 a 12,5",IF(AND(BT322&gt;=13,BT322&lt;=15),"13 a 15",IF(AND(BT322&gt;=15.5,BT322&lt;=17.5),"15,5 a 17,5",IF(AND(BT322&gt;=18,BT322&lt;=20),"18 a 20","Fuera de rango"))))))))))))))))))</f>
        <v>0</v>
      </c>
      <c r="BV322" s="11" t="str">
        <f aca="false">IF(BT322="","",IF(BT322=0,"NORMA",IF(AND(BT322&gt;=-20,BT322&lt;=-18),2,IF(AND(BT322&gt;=-17.5,BT322&lt;=-15.5),2,IF(AND(BT322&gt;=-15,BT322&lt;=-13),3,IF(AND(BT322&gt;=-12.5,BT322&lt;=-10.5),4,IF(AND(BT322&gt;=-10,BT322&lt;=-8),5,IF(AND(BT322&gt;=-7.5,BT322&lt;=-5.5),6,IF(AND(BT322&gt;=-5,BT322&lt;=-3),7,IF(AND(BT322&gt;=-2.5,BT322&lt;=-0.5),8,IF(AND(BT322&gt;=0.5,BT322&lt;=2.5),9,IF(AND(BT322&gt;=3,BT322&lt;=5),10,IF(AND(BT322&gt;=5.5,BT322&lt;=7.5),11,IF(AND(BT322&gt;=8,BT322&lt;=10),12,IF(AND(BT322&gt;=10.5,BT322&lt;=12.5),13,IF(AND(BT322&gt;=13,BT322&lt;=15),14,IF(AND(BT322&gt;=15.5,BT322&lt;=17.5),15,IF(AND(BT322&gt;=18,BT322&lt;=20),16,"Fuera de rango"))))))))))))))))))</f>
        <v>NORMA</v>
      </c>
      <c r="BW322" s="9" t="n">
        <v>-4</v>
      </c>
      <c r="BX322" s="10" t="n">
        <f aca="false">18.5- (0.3*H322)</f>
        <v>11.3</v>
      </c>
      <c r="BY322" s="10" t="n">
        <f aca="false">(BW322)-(BX322)</f>
        <v>-15.3</v>
      </c>
      <c r="BZ322" s="10" t="str">
        <f aca="false">IF(BY322="","",IF(BY322&lt;-27.5,"De -30 a -28",IF(BY322&lt;-25,"De -27,5 a -25,5",IF(BY322&lt;-22.5,"De -25 a -23",IF(BY322&lt;-20,"De -22,5 a -20,5",IF(BY322&lt;-17.5,"De -20 a -18",IF(BY322&lt;-15,"De -17,5 a -15,5",IF(BY322&lt;-12.5,"De -15 a -13",IF(BY322&lt;-10,"De -12,5 a -10,5",IF(BY322&lt;-7.5,"De -10 a -8",IF(BY322&lt;-5,"De -7,5 a -5,5",IF(BY322&lt;-2.5,"De -5 a -3",IF(BY322&lt;0,"De -2,5 a -0,5",IF(BY322&lt;2.5,"De 0 a 2",IF(BY322&lt;5,"De 2,5 a 4,5",IF(BY322&lt;7.5,"De 5 a 7",IF(BY322&lt;10,"De 7,5 a 9,5",IF(BY322&lt;12.5,"De 10 a 12",IF(BY322&lt;15,"De 12,5 a 14,5",IF(BY322&lt;17.5,"De 15 a 17",IF(BY322&lt;20,"De 17,5 a 19,5",IF(BY322&lt;22.5,"De 20 a 22",IF(BY322&lt;25,"De 22,5 a 24,5",IF(BY322&lt;27.5,"De 25 a 27","De 27,5 a 30"))))))))))))))))))))))))</f>
        <v>De -17,5 a -15,5</v>
      </c>
      <c r="CA322" s="12" t="n">
        <f aca="false">IF(BY322="","",IF(BY322&lt;=-28,1,IF(BY322&lt;=-25.5,2,IF(BY322&lt;=-23,3,IF(BY322&lt;=-20.5,4,IF(BY322&lt;=-18,5,IF(BY322&lt;=-15.5,6,IF(BY322&lt;=-13,7,IF(BY322&lt;=-10.5,8,IF(BY322&lt;=-8,9,IF(BY322&lt;=-5.5,10,IF(BY322&lt;=-3,11,IF(BY322&lt;=-0.5,12,IF(BY322&lt;=2,13,IF(BY322&lt;=4.5,14,IF(BY322&lt;=7,15,IF(BY322&lt;=9.5,16,IF(BY322&lt;=12,17,IF(BY322&lt;=14.5,18,IF(BY322&lt;=17,19,IF(BY322&lt;=19.5,20,IF(BY322&lt;=22,21,IF(BY322&lt;=24.5,22,IF(BY322&lt;=27,23,IF(BY322&lt;=30,24,"Fuera de rango")))))))))))))))))))))))))</f>
        <v>7</v>
      </c>
      <c r="CB322" s="9" t="n">
        <v>-4</v>
      </c>
      <c r="CC322" s="10" t="n">
        <f aca="false">18.5- (0.3*H322)</f>
        <v>11.3</v>
      </c>
      <c r="CD322" s="10" t="n">
        <f aca="false">(CB322)-(CC322)</f>
        <v>-15.3</v>
      </c>
      <c r="CE322" s="10" t="str">
        <f aca="false">IF(CD322="","",IF(CD322&lt;-27.5,"De -30 a -28",IF(CD322&lt;-25,"De -27,5 a -25,5",IF(CD322&lt;-22.5,"De -25 a -23",IF(CD322&lt;-20,"De -22,5 a -20,5",IF(CD322&lt;-17.5,"De -20 a -18",IF(CD322&lt;-15,"De -17,5 a -15,5",IF(CD322&lt;-12.5,"De -15 a -13",IF(CD322&lt;-10,"De -12,5 a -10,5",IF(CD322&lt;-7.5,"De -10 a -8",IF(CD322&lt;-5,"De -7,5 a -5,5",IF(CD322&lt;-2.5,"De -5 a -3",IF(CD322&lt;0,"De -2,5 a -0,5",IF(CD322&lt;=2,"De 0 a 2",IF(CD322&lt;=4.5,"De 2,5 a 4,5",IF(CD322&lt;=7,"De 5 a 7",IF(CD322&lt;=9.5,"De 7,5 a 9,5",IF(CD322&lt;=12,"De 10 a 12",IF(CD322&lt;=14.5,"De 12,5 a 14,5",IF(CD322&lt;=17,"De 15 a 17",IF(CD322&lt;=19.5,"De 17,5 a 19,5",IF(CD322&lt;=22,"De 20 a 22",IF(CD322&lt;=24.5,"De 22,5 a 24,5",IF(CD322&lt;=27,"De 25 a 27","De 27,5 a 30"))))))))))))))))))))))))</f>
        <v>De -17,5 a -15,5</v>
      </c>
      <c r="CF322" s="12" t="n">
        <f aca="false">IF(CD322="","",IF(CD322&lt;-27.5,1,IF(CD322&lt;-25,2,IF(CD322&lt;-22.5,3,IF(CD322&lt;-20,4,IF(CD322&lt;-17.5,5,IF(CD322&lt;-15,6,IF(CD322&lt;-12.5,7,IF(CD322&lt;-10,8,IF(CD322&lt;-7.5,9,IF(CD322&lt;-5,10,IF(CD322&lt;-2.5,11,IF(CD322&lt;0,12,IF(CD322&lt;2.5,13,IF(CD322&lt;5,14,IF(CD322&lt;7.5,15,IF(CD322&lt;10,16,IF(CD322&lt;12.5,17,IF(CD322&lt;15,18,IF(CD322&lt;17.5,19,IF(CD322&lt;20,20,IF(CD322&lt;22.5,21,IF(CD322&lt;25,22,IF(CD322&lt;27.5,23,24))))))))))))))))))))))))</f>
        <v>6</v>
      </c>
      <c r="CG322" s="9" t="n">
        <v>-2.5</v>
      </c>
      <c r="CH322" s="10" t="str">
        <f aca="false">IF(CG322="","",IF(AND(CG322&gt;=-10,CG322&lt;=-9.5),"-10 a -9,5",IF(AND(CG322&gt;-9.5,CG322&lt;=-8.5),"-9 a -8,5",IF(AND(CG322&gt;-8.5,CG322&lt;=-7.5),"-8 a -7,5",IF(AND(CG322&gt;-7.5,CG322&lt;=-6.5),"-7 a -6,5",IF(AND(CG322&gt;-6.5,CG322&lt;=-5.5),"-6 a -5,5",IF(AND(CG322&gt;-5.5,CG322&lt;=-4.5),"-5 a -4,5",IF(AND(CG322&gt;-4.5,CG322&lt;=-3.5),"-4 a -3,5",IF(AND(CG322&gt;-3.5,CG322&lt;=-2.5),"-3 a -2,5",IF(CG322=-2.25,"-2,25",IF(AND(CG322&gt;-2.5,CG322&lt;=-1.5),"-2 a -1,5",IF(AND(CG322&gt;-1.5,CG322&lt;=-0.5),"-1 a -0,5",IF(AND(CG322&gt;-0.5,CG322&lt;=0.5),"0 a 0,5",IF(AND(CG322&gt;0.5,CG322&lt;=1.5),"1 a 1,5",IF(AND(CG322&gt;1.5,CG322&lt;=2.5),"2 a 2,5",IF(AND(CG322&gt;2.5,CG322&lt;=3.5),"3 a 3,5",IF(AND(CG322&gt;3.5,CG322&lt;=4.5),"4 a 4,5",IF(AND(CG322&gt;4.5,CG322&lt;=5.5),"5 a 5,5",IF(AND(CG322&gt;5.5,CG322&lt;=6.5),"6 a 6,5",IF(AND(CG322&gt;6.5,CG322&lt;=7.5),"7 a 7,5",IF(AND(CG322&gt;7.5,CG322&lt;=8.5),"8 a 8,5",IF(AND(CG322&gt;8.5,CG322&lt;=9.5),"9 a 9,5",IF(CG322&gt;=10,"10","Fuera de rango")))))))))))))))))))))))</f>
        <v>-3 a -2,5</v>
      </c>
      <c r="CI322" s="11" t="n">
        <f aca="false">IF(CG322="","",IF(CG322=-2.25,"NORMA",IF(CG322&lt;=-9.5,1,IF(CG322&lt;=-8.5,2,IF(CG322&lt;=-7.5,3,IF(CG322&lt;=-6.5,4,IF(CG322&lt;=-5.5,5,IF(CG322&lt;=-4.5,6,IF(CG322&lt;=-3.5,7,IF(CG322&lt;=-2.5,8,IF(CG322&lt;=-1.5,9,IF(CG322&lt;=-0.5,10,IF(CG322&lt;=0.5,11,IF(CG322&lt;=1.5,12,IF(CG322&lt;=2.5,13,IF(CG322&lt;=3.5,14,IF(CG322&lt;=4.5,15,IF(CG322&lt;=5.5,16,IF(CG322&lt;=6.5,17,IF(CG322&lt;=7.5,18,IF(CG322&lt;=8.5,19,IF(CG322&lt;=9.5,20,IF(CG322=10,21,"Fuera de rango")))))))))))))))))))))))</f>
        <v>8</v>
      </c>
      <c r="CJ322" s="9" t="n">
        <v>2.25</v>
      </c>
      <c r="CK322" s="10" t="str">
        <f aca="false">IF(CJ322="","",IF(AND(CJ322&gt;=-6,CJ322&lt;=-5.5),"-6 a -5,5",IF(AND(CJ322&gt;-5.5,CJ322&lt;=-4.5),"-5 a -4,5",IF(AND(CJ322&gt;-4.5,CJ322&lt;=-3.5),"-4 a -3,5",IF(AND(CJ322&gt;-3.5,CJ322&lt;=-2.5),"-3 a -2,5",IF(AND(CJ322&gt;-2.5,CJ322&lt;=-1.5),"-2 a -1,5",IF(AND(CJ322&gt;-1.5,CJ322&lt;=-0.5),"-1 a -0,5",IF(AND(CJ322&gt;-0.5,CJ322&lt;=0.5),"0 a 0,5",IF(AND(CJ322&gt;0.5,CJ322&lt;=1.5),"1 a 1,5",IF(AND(CJ322&gt;1.5,CJ322&lt;2.5),"2",IF(AND(CJ322&gt;=2.5,CJ322&lt;=3),"2,5 a 3",IF(AND(CJ322&gt;3,CJ322&lt;=4),"3,5 a 4",IF(AND(CJ322&gt;4,CJ322&lt;=5),"4,5 a 5",IF(AND(CJ322&gt;5,CJ322&lt;=6),"5,5 a 6",IF(AND(CJ322&gt;6,CJ322&lt;=7),"6,5 a 7",IF(AND(CJ322&gt;7,CJ322&lt;=8),"7,5 a 8",IF(AND(CJ322&gt;8,CJ322&lt;=9.5),"8,5 a 9,5",IF(CJ322=10,"10","Fuera de rango"))))))))))))))))))</f>
        <v>2</v>
      </c>
      <c r="CL322" s="11" t="str">
        <f aca="false">IF(CK322="","",IF(OR(CK322="-6 a -5,5",CK322="-6 - -5,5"),1,IF(OR(CK322="-5 a -4,5",CK322="-5 - -4,5"),2,IF(OR(CK322="-4 a -3,5",CK322="-4 - -3,5"),3,IF(OR(CK322="-3 a -2,5",CK322="-3 - -2,5"),4,IF(OR(CK322="-2 a -1,5",CK322="-2 - -1,5"),5,IF(OR(CK322="-1 a -0,5",CK322="-1 - -0,5"),6,IF(OR(CK322="0 a 0,5",CK322="0 - 0,5"),7,IF(OR(CK322="1 a 1,5",CK322="1 - 1,5"),8,IF(CK322="2","NORMA",IF(OR(CK322="2,5 a 3",CK322="2,5 - 3"),9,IF(OR(CK322="3,5 a 4",CK322="3,5 - 4"),10,IF(OR(CK322="4,5 a 5",CK322="4,5 - 5"),11,IF(OR(CK322="5,5 a 6",CK322="5,5 - 6"),12,IF(OR(CK322="6,5 a 7",CK322="6,5 - 7"),13,IF(OR(CK322="7,5 a 8",CK322="7,5 - 8"),14,IF(OR(CK322="8,5 a 9",CK322="8,5 - 9,5",CK322="9 a 9,5"),15,IF(CK322="10",15,IF(OR(CK322="0,5 a 1",CK322="0,5 - 1"),7,"Fuera de rango")))))))))))))))))))</f>
        <v>NORMA</v>
      </c>
      <c r="CN322" s="10" t="str">
        <f aca="false">IF(CM322=0,"0", " ")</f>
        <v>0</v>
      </c>
      <c r="CO322" s="10" t="str">
        <f aca="false">IF(CM322&gt;0,"EME"," ")</f>
        <v> </v>
      </c>
      <c r="CQ322" s="10" t="str">
        <f aca="false">IF(CP322&gt;0,"0", " ")</f>
        <v> </v>
      </c>
      <c r="CR322" s="10" t="str">
        <f aca="false">IF(CP322&gt;0,"EME"," ")</f>
        <v> </v>
      </c>
      <c r="CS322" s="9" t="n">
        <v>0</v>
      </c>
      <c r="CT322" s="10" t="str">
        <f aca="false">IF(CS322&gt;0,"1", " ")</f>
        <v> </v>
      </c>
      <c r="CU322" s="10" t="str">
        <f aca="false">IF(CS322&gt;0,"HIP"," ")</f>
        <v> </v>
      </c>
      <c r="CV322" s="9" t="n">
        <v>0</v>
      </c>
      <c r="CW322" s="10" t="str">
        <f aca="false">IF(CV322&gt;0,"1", " ")</f>
        <v> </v>
      </c>
      <c r="CX322" s="10" t="str">
        <f aca="false">IF(CV322&gt;0,"HIP"," ")</f>
        <v> </v>
      </c>
      <c r="CY322" s="9" t="n">
        <v>-1.75</v>
      </c>
      <c r="DB322" s="9" t="n">
        <v>-1.75</v>
      </c>
      <c r="DC322" s="11" t="str">
        <f aca="false">IF(DB322&lt;0,"2"," ")</f>
        <v>2</v>
      </c>
      <c r="DD322" s="11" t="str">
        <f aca="false">IF(DB322&lt;0,"MIO"," ")</f>
        <v>MIO</v>
      </c>
      <c r="DE322" s="9" t="n">
        <v>0</v>
      </c>
      <c r="DF322" s="10" t="str">
        <f aca="false">IF(DE322&lt;0,"3"," ")</f>
        <v> </v>
      </c>
      <c r="DG322" s="10" t="str">
        <f aca="false">IF(DE322&lt;0,"AST"," ")</f>
        <v> </v>
      </c>
      <c r="DH322" s="9" t="n">
        <v>-0.5</v>
      </c>
      <c r="DI322" s="10" t="str">
        <f aca="false">IF(DH322&lt;0,"3"," ")</f>
        <v>3</v>
      </c>
      <c r="DJ322" s="10" t="str">
        <f aca="false">IF(DH322&lt;0,"AST"," ")</f>
        <v>AST</v>
      </c>
      <c r="DK322" s="9" t="n">
        <v>0</v>
      </c>
      <c r="DL322" s="10" t="str">
        <f aca="false">IF(DK322&gt;0,"4"," ")</f>
        <v> </v>
      </c>
      <c r="DM322" s="10" t="str">
        <f aca="false">IF(DK322&gt;0,"PRE"," ")</f>
        <v> </v>
      </c>
      <c r="DN322" s="9" t="n">
        <v>0</v>
      </c>
      <c r="DO322" s="10" t="str">
        <f aca="false">IF(DN322&gt;0,"4"," ")</f>
        <v> </v>
      </c>
      <c r="DP322" s="10" t="str">
        <f aca="false">IF(DN322&gt;0,"PRE"," ")</f>
        <v> </v>
      </c>
      <c r="DS322" s="12" t="str">
        <f aca="false">CONCATENATE(CO322,CU322,DA322,DG322,DM322)</f>
        <v>    </v>
      </c>
      <c r="DT322" s="10" t="e">
        <f aca="false" t="array" ref="DT322">_xlfn.IFS(DS322="EME    ","0", DS322=" HIP   ","1", DS322="  MIO  ","2", DS322="   AST ","3", DS322="    PRE","4", DS322="EME   PRE","5", DS322=" HIP  PRE","6", DS322=" HIP AST ","7", DS322="  MIO PRE","8", DS322="  MIOAST ","9", DS322="   ASTPRE","10",DS322=" HIP ASTPRE","11", DS322="  MIOASTPRE","12", DS322="     ","0")</f>
        <v>#N/A</v>
      </c>
      <c r="DV322" s="1" t="e">
        <f aca="false" t="array" ref="DV322">_xlfn.IFS(DU322="SI","2", DU322="NO","1")</f>
        <v>#N/A</v>
      </c>
      <c r="DX322" s="11" t="str">
        <f aca="false">IF(DW322=0,"1","2")</f>
        <v>1</v>
      </c>
      <c r="DY322" s="11" t="str">
        <f aca="false" t="array" ref="DY322">_xlfn.IFS(DW322=0,"0", DW322=0.25, "1", DW322=0.5,"2", DW322=0.75,"3", DW322=1,"4",DW322=1.25,"5", DW322=1.5,"6", DW322=1.75,"7", DW322=2,"8")</f>
        <v>0</v>
      </c>
      <c r="EA322" s="11" t="str">
        <f aca="false">IF(DZ322=0,"1","2")</f>
        <v>1</v>
      </c>
      <c r="EB322" s="11" t="str">
        <f aca="false" t="array" ref="EB322">_xlfn.IFS(DZ322=0,"0", DZ322=0.25, "1", DZ322=0.5,"2", DZ322=0.75,"3", DZ322=1,"4",DZ322=1.25,"5", DZ322=1.5,"6", DZ322=1.75,"7", DZ322=2,"8")</f>
        <v>0</v>
      </c>
      <c r="ED322" s="10" t="str">
        <f aca="false">IF(EC322=0,"1","2")</f>
        <v>1</v>
      </c>
      <c r="EE322" s="11" t="str">
        <f aca="false" t="array" ref="EE322">_xlfn.IFS(EC322=0,"0", EC322=-0.25, "1", EC322=-0.5,"2", EC322=-0.75,"3", EC322=-1,"4",EC322=-1.25,"5", EC322=-1.5,"6", EC322=-1.75,"7", EC322=-2,"8", EC322=-2.25,"9",EC322=-2.5,"10", EC322=-2.75,"11", EC322=-3,"12", EC322=-3.25,"13", EC322=-3.5,"14", EC322=-3.75,"15",EC322=-4,"16")</f>
        <v>0</v>
      </c>
      <c r="EG322" s="10" t="str">
        <f aca="false">IF(EF322=0,"1","2")</f>
        <v>1</v>
      </c>
      <c r="EH322" s="11" t="str">
        <f aca="false" t="array" ref="EH322">_xlfn.IFS(EF322=0,"0", EF322=-0.25, "1", EF322=-0.5,"2", EF322=-0.75,"3", EF322=-1,"4",EF322=-1.25,"5", EF322=-1.5,"6", EF322=-1.75,"7", EF322=-2,"8", EF322=-2.25,"9",EF322=-2.5,"10", EF322=-2.75,"11", EF322=-3,"12", EF322=-3.25,"13", EF322=-3.5,"14", EF322=-3.75,"15",EF322=-4,"16")</f>
        <v>0</v>
      </c>
      <c r="EJ322" s="11" t="str">
        <f aca="false">IF(EI322=0,"1","2")</f>
        <v>1</v>
      </c>
      <c r="EK322" s="11" t="str">
        <f aca="false" t="array" ref="EK322">_xlfn.IFS(EI322=0,"0", EI322=-0.25, "1", EI322=-0.5,"2", EI322=-0.75,"3", EI322=-1,"4",EI322=-1.25,"5", EI322=-1.5,"6", EI322=-1.75,"7", EI322=-2,"8", EI322=-2.25,"9", EI322=-2.25,"9",EI322=-2.5,"10", EI322=-2.75,"11", EI322=-3,"12", EI322=-3.25,"13", EI322=-3.5,"14", EI322=-3.75,"15",EI322=-4,"16", EI322=0.25, "17", EI322=0.5, "18")</f>
        <v>0</v>
      </c>
      <c r="EM322" s="11" t="str">
        <f aca="false">IF(EL322=0,"1","2")</f>
        <v>1</v>
      </c>
      <c r="EN322" s="11" t="str">
        <f aca="false" t="array" ref="EN322">_xlfn.IFS(EL322=0.25,"17",EL322=0.5,"18", EL322=0,"0", EL322=-0.25, "1", EL322=-0.5,"2", EL322=-0.75,"3", EL322=-1,"4",EL322=-1.25,"5", EL322=-1.5,"6", EL322=-1.75,"7", EL322=-2,"8",EL322= -2.25,"9",EL322=-2.5,"10",EL322= -2.75,"11",EL322= -3,"12",EL322= -3.25,"13",EL322= -3.5,"14",EL322= -3.75,"15",EL322=-4,"16")</f>
        <v>0</v>
      </c>
      <c r="EP322" s="11" t="str">
        <f aca="false">IF(EO322=0,"1","2")</f>
        <v>1</v>
      </c>
      <c r="EQ322" s="11" t="str">
        <f aca="false" t="array" ref="EQ322">_xlfn.IFS(EO322=0,"0", EO322=0.25, "1", EO322=0.5,"2", EO322=0.75,"3", EO322=1,"4",EO322=1.25,"5", EO322=1.5,"6", EO322=1.75,"7", EO322=2,"8", EO322=2.25,"9", EO322=2.25,"9",EO322=2.5,"10", EO322=2.75,"11", EO322=3,"12", EO322=3.25,"13", EO322=3.5,"14", EO322=3.75,"15",EO322=4,"16", EO322=-0.25, "17", bq=-0.5, "18")</f>
        <v>0</v>
      </c>
      <c r="ES322" s="11" t="str">
        <f aca="false">IF(ER322=0,"1","2")</f>
        <v>1</v>
      </c>
      <c r="ET322" s="11" t="str">
        <f aca="false" t="array" ref="ET322">_xlfn.IFS(ER322=0,"0", ER322=0.25, "1", ER322=0.5,"2", ER322=0.75,"3", ER322=1,"4",ER322=1.25,"5", ER322=1.5,"6", ER322=1.75,"7", ER322=2,"8", ER322=2.25,"9", ER322=2.25,"9",ER322=2.5,"10", ER322=2.75,"11", ER322=3,"12", ER322=3.25,"13", ER322=3.5,"14", ER322=3.75,"15",ER322=4,"16", ER322=-0.25, "17", bq=-0.5, "18")</f>
        <v>0</v>
      </c>
      <c r="EV322" s="14" t="e">
        <f aca="false">VLOOKUP(EU322,LEYENDA!$G$2:$H$8,2,TRUE())</f>
        <v>#N/A</v>
      </c>
      <c r="EW322" s="14" t="e">
        <f aca="false" t="array" ref="EW322">_xlfn.IFS(EV322="0-5","1", EV322="6-12","2", EV322="13-18","3", EV322="19-24","4", EV322="25-36","5", EV322="37-48","6", EV322="49-60","7")</f>
        <v>#N/A</v>
      </c>
    </row>
    <row r="323" customFormat="false" ht="13.5" hidden="false" customHeight="false" outlineLevel="0" collapsed="false">
      <c r="A323" s="1" t="n">
        <v>80</v>
      </c>
      <c r="B323" s="32" t="n">
        <v>3</v>
      </c>
      <c r="C323" s="33" t="n">
        <v>42899</v>
      </c>
      <c r="D323" s="6"/>
      <c r="E323" s="5" t="str">
        <f aca="false">VLOOKUP(A323,'286'!$A$3:$J$6279,10,FALSE())</f>
        <v>MORENO JAIME, PATRICIA</v>
      </c>
      <c r="F323" s="4" t="str">
        <f aca="false">VLOOKUP(A323,'286'!$A$3:$I$1768,3,FALSE())</f>
        <v>MOJAPA</v>
      </c>
      <c r="G323" s="6" t="n">
        <f aca="false">VLOOKUP(A323,'286'!$A$3:$I$1768,4,FALSE())</f>
        <v>33824</v>
      </c>
      <c r="H323" s="7" t="n">
        <f aca="false">YEAR(C323)-YEAR(G323)</f>
        <v>25</v>
      </c>
      <c r="I323" s="1" t="str">
        <f aca="false">VLOOKUP(H323,LEYENDA!$C$2:$D$6,2,TRUE())</f>
        <v>25-40</v>
      </c>
      <c r="J323" s="5" t="str">
        <f aca="false">VLOOKUP(A323,'286'!$A$3:$I$1768,7,FALSE())</f>
        <v>M</v>
      </c>
      <c r="K323" s="8" t="n">
        <f aca="false">VLOOKUP(A323,'286'!$A$3:$I$1768,2,FALSE())</f>
        <v>0</v>
      </c>
      <c r="L323" s="4" t="str">
        <f aca="false">VLOOKUP(A323,'286'!$A$3:$I$1768,8,FALSE())</f>
        <v>D</v>
      </c>
      <c r="M323" s="4" t="str">
        <f aca="false">VLOOKUP(A323,'286'!$A$3:$I$1768,9,FALSE())</f>
        <v>I</v>
      </c>
      <c r="N323" s="8" t="str">
        <f aca="false">IF(R323=O323, "MISMA","CONTRARIA")</f>
        <v>CONTRARIA</v>
      </c>
      <c r="O323" s="8" t="str">
        <f aca="false" t="array" ref="O323">_xlfn.IFS(L323="D","1", L323="I","2")</f>
        <v>1</v>
      </c>
      <c r="P323" s="8" t="e">
        <f aca="false" t="array" ref="P323">_xlfn.IFS(K323="OD","1", K323="OI","2")</f>
        <v>#N/A</v>
      </c>
      <c r="Q323" s="1" t="str">
        <f aca="false" t="array" ref="Q323">_xlfn.IFS(J323="M","1", J323="H","2")</f>
        <v>1</v>
      </c>
      <c r="R323" s="8" t="str">
        <f aca="false" t="array" ref="R323">_xlfn.IFS(M323="D","1", M323="I","2")</f>
        <v>2</v>
      </c>
      <c r="S323" s="1" t="str">
        <f aca="false" t="array" ref="S323">_xlfn.IFS(N323="CONTRARIA", "1",N323= "MISMA","2")</f>
        <v>1</v>
      </c>
      <c r="T323" s="1" t="str">
        <f aca="false" t="array" ref="T323">_xlfn.IFS(I323="0-12","1", I323="13-24","2", I323="25-40","3", I323="41-60","4", I323="61-100","5")</f>
        <v>3</v>
      </c>
      <c r="U323" s="9" t="n">
        <v>-2</v>
      </c>
      <c r="V323" s="11" t="str">
        <f aca="false">IF(U323="","",IF(AND(U323&gt;=-9,U323&lt;=-6.5),"-9 a -6,5",IF(AND(U323&gt;=-6,U323&lt;=-3.5),"-6 a -3,5",IF(AND(U323&gt;=-3,U323&lt;=-1),"-3 a -1",IF(U323=-0.5,"-0,5",IF(AND(U323&gt;=0,U323&lt;=2.5),"0 a 2,5",IF(AND(U323&gt;=3,U323&lt;=5.5),"3 a 5,5",IF(AND(U323&gt;=6,U323&lt;=8.5),"6 a 8,5",IF(AND(U323&gt;=9,U323&lt;=20),"9 a 20","Fuera de rango")))))))))</f>
        <v>-3 a -1</v>
      </c>
      <c r="W323" s="11" t="n">
        <f aca="false">IF(V323="","",IF(V323="-9 a -6,5",2,IF(V323="-6 a -3,5",3,IF(V323="-3 a -1",4,IF(V323="-0,5","NORMA",IF(V323="0 a 2,5",5,IF(V323="3 a 5,5",6,IF(V323="6 a 8,5",7,IF(V323="9 a 20",8,"Fuera de rango")))))))))</f>
        <v>4</v>
      </c>
      <c r="X323" s="9" t="n">
        <v>16</v>
      </c>
      <c r="Y323" s="11" t="str">
        <f aca="false">IF(X323="","",IF(AND(X323&gt;=0,X323&lt;=4),"0 a 4",IF(AND(X323&gt;=4.5,X323&lt;=8.5),"4,5 a 8,5",IF(X323=9,"9",IF(AND(X323&gt;=9.5,X323&lt;=13),"9,5 a 13",IF(AND(X323&gt;=13.5,X323&lt;=20),"13,5 a 20",IF(AND(X323&gt;=20.5,X323&lt;=35),"20,5 a 35","Fuera de rango")))))))</f>
        <v>13,5 a 20</v>
      </c>
      <c r="Z323" s="11" t="n">
        <f aca="false">IF(Y323="","",IF(Y323="0 a 4",1,IF(Y323="4,5 a 8,5",2,IF(Y323="9","NORMA",IF(Y323="9,5 a 13",3,IF(Y323="13,5 a 20",4,IF(Y323="20,5 a 35",5,"Fuera de rango")))))))</f>
        <v>4</v>
      </c>
      <c r="AA323" s="9" t="n">
        <v>16</v>
      </c>
      <c r="AB323" s="10" t="str">
        <f aca="false">IF(AA323="","",IF(AND(AA323&gt;=0,AA323&lt;=9),"0 a 9",IF(AND(AA323&gt;=9.5,AA323&lt;=18.5),"9,5 a 18,5",IF(AA323=19,"19",IF(AND(AA323&gt;=19.5,AA323&lt;=28),"19,5 a 28",IF(AND(AA323&gt;=28.5,AA323&lt;=40),"28,5 a 40","Fuera de rango"))))))</f>
        <v>9,5 a 18,5</v>
      </c>
      <c r="AC323" s="11" t="n">
        <f aca="false" t="array" ref="AC323">_xlfn.IFS(AB323="","",AB323="0 a 9",1,AB323="9,5 a 18,5",2,AB323="19","NORMA",AB323="19,5 a 28",3,AB323="28,5 a 40",4,TRUE(),"Fuera de rango")</f>
        <v>2</v>
      </c>
      <c r="AD323" s="9" t="n">
        <v>10</v>
      </c>
      <c r="AE323" s="10" t="str">
        <f aca="false">IF(AD323="","",IF(AND(AD323&gt;=-10,AD323&lt;=0),"De -10 a 0",IF(AND(AD323&gt;=0.5,AD323&lt;=9.5),"0,5 a 9,5",IF(AD323=10,"10",IF(AND(AD323&gt;=10.5,AD323&lt;=20),"10,5 a 20",IF(AND(AD323&gt;=20.5,AD323&lt;=40),"20,5 a 40","Fuera de rango"))))))</f>
        <v>10</v>
      </c>
      <c r="AF323" s="12" t="str">
        <f aca="false">IF(AD323="","",IF(AND(AD323&gt;=-10,AD323&lt;=0),1,IF(AND(AD323&gt;=0.5,AD323&lt;=9.5),2,IF(AD323=10,"NORMA",IF(AND(AD323&gt;=10.5,AD323&lt;=20),3,IF(AND(AD323&gt;=20.5,AD323&lt;=40),4,""))))))</f>
        <v>NORMA</v>
      </c>
      <c r="AG323" s="9" t="n">
        <v>9</v>
      </c>
      <c r="AH323" s="10" t="str">
        <f aca="false">IF(AG323="","",IF(AND(AG323&gt;=0,AG323&lt;=4),"0 a 4",IF(AND(AG323&gt;=4.5,AG323&lt;=8.5),"4,5 a 8,5",IF(AG323=9,"9",IF(AND(AG323&gt;=9.5,AG323&lt;=13),"9,5 a 13",IF(AND(AG323&gt;=13.5,AG323&lt;=25),"13,5 a 25","Fuera de rango"))))))</f>
        <v>9</v>
      </c>
      <c r="AI323" s="10" t="str">
        <f aca="false">IF(AH323="","",IF(AH323="0 a 4",1,IF(AH323="4,5 a 8,5",2,IF(AH323="9","NORMA",IF(AH323="9,5 a 13",3,IF(AH323="13,5 a 25",4,""))))))</f>
        <v>NORMA</v>
      </c>
      <c r="AJ323" s="9" t="n">
        <v>5</v>
      </c>
      <c r="AK323" s="10" t="str">
        <f aca="false">IF(AJ323="","",IF(AND(AJ323&gt;=-15,AJ323&lt;=-10.5),"-15 a -10,5",IF(AND(AJ323&gt;=-10,AJ323&lt;=-4),"-10 a -4",IF(AND(AJ323&gt;=-4.5,AJ323&lt;=0),"-4,5 a 0",IF(AND(AJ323&gt;=0.5,AJ323&lt;=4.5),"0,5 a 4,5",IF(AJ323=5,"5",IF(AND(AJ323&gt;=5.5,AJ323&lt;=10),"5,5 a 10",IF(AND(AJ323&gt;=10.5,AJ323&lt;=20),"10,5 a 20","Fuera de rango"))))))))</f>
        <v>5</v>
      </c>
      <c r="AL323" s="11" t="str">
        <f aca="false">IF(AK323="","",IF(AK323="-15 a -10,5",1,IF(AK323="-10 a -4",2,IF(AK323="-4,5 a 0",3,IF(AK323="0,5 a 4,5",4,IF(AK323="5","NORMA",IF(AK323="5,5 a 10",5,IF(AK323="10,5 a 20",6,"Error"))))))))</f>
        <v>NORMA</v>
      </c>
      <c r="AM323" s="9" t="n">
        <v>0</v>
      </c>
      <c r="AN323" s="10" t="str">
        <f aca="false">IF(AM323="","",IF(AND(AM323&gt;=-7.5,AM323&lt;=-5.5),"-7,5 a -5,5",IF(AND(AM323&gt;=-5,AM323&lt;=-3),"-5 a -3",IF(AND(AM323&gt;=-2.5,AM323&lt;=-0.5),"-2,5 a -0,5",IF(AM323=0,"0,00",IF(AND(AM323&gt;=0.5,AM323&lt;=2.5),"0,5 a 2,5",IF(AND(AM323&gt;=3,AM323&lt;=5),"3 a 5",IF(AND(AM323&gt;=5.5,AM323&lt;=7.5),"5,5 a 7,5",IF(AND(AM323&gt;=8,AM323&lt;=10),"8 a 10","Fuera de rango")))))))))</f>
        <v>0,00</v>
      </c>
      <c r="AO323" s="11" t="str">
        <f aca="false">IF(AN323="","",IF(AN323="-7,5 a -5,5",1,IF(AN323="-5 a -3",2,IF(AN323="-2,5 a -0,5",3,IF(AN323="0,00","NORMA",IF(AN323="0,5 a 2,5",4,IF(AN323="3 a 5",5,IF(AN323="5,5 a 7,5",6,IF(AN323="8 a 10",7,"Error")))))))))</f>
        <v>NORMA</v>
      </c>
      <c r="AP323" s="9" t="n">
        <v>-6</v>
      </c>
      <c r="AQ323" s="10" t="str">
        <f aca="false">IF(AP323="","",IF(AND(AP323&gt;=-20,AP323&lt;=-9.5),"-20 a -9,5",IF(AND(AP323&gt;=-9,AP323&lt;=-6.5),"-9 a -6,5",IF(AP323=-6,"-6",IF(AND(AP323&gt;=-5.5,AP323&lt;=-3),"-5,5 a -3",IF(AND(AP323&gt;=-2.5,AP323&lt;=0),"-2,5 a 0",IF(AND(AP323&gt;=0.5,AP323&lt;=3),"0,5 a 3",IF(AND(AP323&gt;=3.5,AP323&lt;=6),"3,5 a 6",IF(AND(AP323&gt;=6.5,AP323&lt;=9),"6,5 a 9",IF(AND(AP323&gt;=9.5,AP323&lt;=20),"9,5 a 20","Fuera de rango"))))))))))</f>
        <v>-6</v>
      </c>
      <c r="AR323" s="11" t="str">
        <f aca="false">IF(AQ323="","",IF(AQ323="-20 a -9,5",1,IF(AQ323="-9 a -6,5",2,IF(AQ323="-6","NORMA",IF(AQ323="-5,5 a -3",3,IF(AQ323="-2,5 a 0",4,IF(AQ323="0,5 a 3",5,IF(AQ323="3,5 a 6",6,IF(AQ323="6,5 a 9",7,IF(AQ323="9,5 a 20",8,""))))))))))</f>
        <v>NORMA</v>
      </c>
      <c r="AS323" s="9" t="n">
        <v>5</v>
      </c>
      <c r="AT323" s="10" t="str">
        <f aca="false">IF(AS323="","",IF(AND(AS323&gt;=-16,AS323&lt;=-14),"-16 a -14",IF(AND(AS323&gt;=-13.5,AS323&lt;=-11.5),"-13,5 a -11,5",IF(AND(AS323&gt;=-11,AS323&lt;=-9),"-11 a -9",IF(AND(AS323&gt;=-8.5,AS323&lt;=-6.5),"-8,5 a -6,5",IF(AND(AS323&gt;=-6,AS323&lt;=-4),"-6 a -4",IF(AND(AS323&gt;=-3.5,AS323&lt;=-1.5),"-3,5 a -1,5",IF(AND(AS323&gt;=-1,AS323&lt;=1),"-1 a 1",IF(AND(AS323&gt;=1.5,AS323&lt;=3.5),"1,5 a 3,5",IF(AND(AS323&gt;=4,AS323&lt;=6),"4 a 6",IF(AND(AS323&gt;=6.5,AS323&lt;=8.5),"6,5 a 8,5",IF(AND(AS323&gt;=9,AS323&lt;=11),"9 a 11",IF(AND(AS323&gt;=11.5,AS323&lt;=13.5),"11,5 a 13,5",IF(AND(AS323&gt;=14,AS323&lt;=16),"14 a 16",IF(AND(AS323&gt;=16.5,AS323&lt;=18.5),"16,5 a 18,5",IF(AND(AS323&gt;=19,AS323&lt;=21),"19 a 21","Fuera de rango"))))))))))))))))</f>
        <v>4 a 6</v>
      </c>
      <c r="AU323" s="11" t="str">
        <f aca="false" t="array" ref="AU323">IF(AT323="","",_xlfn.IFS(AT323="-16 a -14",1,AT323="-13,5 a -11,5",2,AT323="-11 a -9",3,AT323="-8,5 a -6,5",4,AT323="-6 a -4",5,AT323="-3,5 a -1,5",6,AT323="-1 a 1",7,AT323="1,5 a 3,5",8,AT323="4 a 6","NORMA",AT323="6,5 a 8,5",9,AT323="9 a 11",10,AT323="11,5 a 13,5",11,AT323="14 a 16",12,AT323="16,5 a 18,5",13,AT323="19 a 21",14,TRUE(),""))</f>
        <v>NORMA</v>
      </c>
      <c r="AV323" s="9" t="n">
        <v>11.25</v>
      </c>
      <c r="AW323" s="10" t="str">
        <f aca="false">IF(AV323="","",IF(AND(AV323&gt;=-1,AV323&lt;=-0.5),"-1 a -0,5",IF(AND(AV323&gt;-0.5,AV323&lt;=0),"De -0,5 a 0",IF(AND(AV323&gt;=0.25,AV323&lt;=0.75),"0,25 a 0,75",IF(AND(AV323&gt;=1,AV323&lt;=1.5),"1 a 1,5",IF(AND(AV323&gt;=1.75,AV323&lt;=2.25),"1,75 a 2,25",IF(AND(AV323&gt;=2.5,AV323&lt;=3),"2,5 a 3",IF(AND(AV323&gt;=3.25,AV323&lt;=3.75),"3,25 a 3,75","Fuera de rango"))))))))</f>
        <v>Fuera de rango</v>
      </c>
      <c r="AX323" s="10" t="str">
        <f aca="false">IF(AW323="","",IF(OR(AW323="-1 a -0,5",AW323="-1 a -0.5"),1,IF(OR(AW323="De -0,5 a 0",AW323="-0,5 a 0",AW323="De -0.5 a 0"),2,IF(OR(AW323="0,25 a 0,75",AW323="0.25 a 0.75"),"NORMA",IF(OR(AW323="1 a 1,5",AW323="1 a 1.5"),3,IF(OR(AW323="1,75 a 2,25",AW323="1.75 a 2.25"),4,IF(OR(AW323="2,5 a 3",AW323="2.5 a 3"),5,IF(OR(AW323="3,25 a 3,75",AW323="3.25 a 3.75"),6,""))))))))</f>
        <v/>
      </c>
      <c r="AY323" s="9" t="n">
        <v>-5</v>
      </c>
      <c r="AZ323" s="10" t="str">
        <f aca="false">IF(AY323="","",IF(AND(AY323&gt;=-20,AY323&lt;=-9.5),"-20 a -9,5",IF(AND(AY323&gt;=-9,AY323&lt;=-6.5),"-9 a -6,5",IF(AY323=-6,"-6",IF(AND(AY323&gt;=-5.5,AY323&lt;=-3),"-5,5 a -3",IF(AND(AY323&gt;=-2.5,AY323&lt;=0),"-2,5 a 0",IF(AND(AY323&gt;=0.5,AY323&lt;=3),"0,5 a 3",IF(AND(AY323&gt;=3.5,AY323&lt;=6),"3,5 a 6","Fuera de rango"))))))))</f>
        <v>-5,5 a -3</v>
      </c>
      <c r="BA323" s="11" t="n">
        <f aca="false">IF(AZ323="","",IF(AZ323="-20 a -9,5",1,IF(AZ323="-9 a -6,5",2,IF(AZ323="-6","NORMA",IF(AZ323="-5,5 a -3",3,IF(AZ323="-2,5 a 0",4,IF(AZ323="0,5 a 3",5,IF(AZ323="3,5 a 6",6,""))))))))</f>
        <v>3</v>
      </c>
      <c r="BB323" s="9" t="n">
        <v>22</v>
      </c>
      <c r="BC323" s="10" t="str">
        <f aca="false" t="array" ref="BC323">IF(BB323="","",_xlfn.IFS(AND(BB323&gt;=0,BB323&lt;=2),"0 a 2",AND(BB323&gt;=2.5,BB323&lt;=4.5),"2,5 a 4,5",AND(BB323&gt;=5,BB323&lt;=7),"5 a 7",AND(BB323&gt;=7.5,BB323&lt;=9.5),"7,5 a 9,5",AND(BB323&gt;=10,BB323&lt;=12),"10 a 12",AND(BB323&gt;=12.5,BB323&lt;=14.5),"12,5 a 14,5",BB323=15,"15",AND(BB323&gt;=15.5,BB323&lt;=17.5),"15,5 a 17,5",AND(BB323&gt;=18,BB323&lt;=20),"18 a 20",AND(BB323&gt;=20.5,BB323&lt;=22.5),"20,5 a 22,5",AND(BB323&gt;=23,BB323&lt;=25),"23 a 25",TRUE(),"Fuera de rango"))</f>
        <v>20,5 a 22,5</v>
      </c>
      <c r="BD323" s="11" t="n">
        <f aca="false" t="array" ref="BD323">IF(BC323="","",_xlfn.IFS(BC323="0 a 2",1,BC323="2,5 a 4,5",2,BC323="5 a 7",3,BC323="7,5 a 9,5",4,BC323="10 a 12",5,BC323="12,5 a 14,5",6,BC323="15","NORMA",BC323="15,5 a 17,5",7,BC323="18 a 20",8,BC323="20,5 a 22,5",9,BC323="23 a 25",10,TRUE(),"Fuera de rango"))</f>
        <v>9</v>
      </c>
      <c r="BE323" s="9" t="n">
        <v>26</v>
      </c>
      <c r="BF323" s="10" t="str">
        <f aca="false">IF(BE323="","",IF(AND(BE323&gt;=-20,BE323&lt;=-10),"-20 a -10",IF(AND(BE323&gt;=-9.5,BE323&lt;=0.5),"-9,5 a 0,5",IF(AND(BE323&gt;=1,BE323&lt;=11),"1 a 11",IF(AND(BE323&gt;=11.5,BE323&lt;=20.5),"11,5 a 20,5",IF(BE323=21,"21",IF(AND(BE323&gt;=21.5,BE323&lt;=31.5),"21,5 a 31,5",IF(AND(BE323&gt;=32,BE323&lt;=42),"32 a 42","Fuera de rango"))))))))</f>
        <v>21,5 a 31,5</v>
      </c>
      <c r="BG323" s="11" t="n">
        <f aca="false">IF(BF323="","",IF(BF323="-20 a -10",1,IF(BF323="-9,5 a 0,5",2,IF(BF323="1 a 11",3,IF(BF323="11,5 a 20,5",4,IF(BF323="21","NORMA",IF(BF323="21,5 a 31,5",5,IF(BF323="32 a 42",6,""))))))))</f>
        <v>5</v>
      </c>
      <c r="BH323" s="9" t="n">
        <v>12</v>
      </c>
      <c r="BI323" s="10" t="str">
        <f aca="false">IF(BH323="","",IF(AND(BH323&gt;=-20,BH323&lt;=-15),"-20 a -15",IF(AND(BH323&gt;=-14.5,BH323&lt;=-9.5),"-14,5 a -9,5",IF(AND(BH323&gt;=-9,BH323&lt;=-4),"-9 a -4",IF(AND(BH323&gt;=-3.5,BH323&lt;=2.5),"-3,5 a 2,5",IF(AND(BH323&gt;=3,BH323&lt;=8),"3 a 8",IF(AND(BH323&gt;=8.5,BH323&lt;=14.5),"8,5 a 14,5",IF(BH323=15,"15",IF(AND(BH323&gt;=15.5,BH323&lt;=20.5),"15,5 a 20,5",IF(AND(BH323&gt;=21,BH323&lt;=26),"21 a 26","Fuera de rango"))))))))))</f>
        <v>8,5 a 14,5</v>
      </c>
      <c r="BJ323" s="11" t="n">
        <f aca="false">IF(BI323="","",IF(BI323="-20 a -15",1,IF(BI323="-14,5 a -9,5",2,IF(BI323="-9 a -4",3,IF(BI323="-3,5 a 2,5",4,IF(BI323="3 a 8",5,IF(BI323="8,5 a 14,5",6,IF(BI323="15","NORMA",IF(BI323="15,5 a 20,5",7,IF(BI323="21 a 26",8,IF(BI323="26,5 a 31,5",9,"")))))))))))</f>
        <v>6</v>
      </c>
      <c r="BK323" s="9" t="n">
        <v>10</v>
      </c>
      <c r="BL323" s="10" t="str">
        <f aca="false">IF(BK323="","",IF(AND(BK323&gt;=0,BK323&lt;=2),"0 - 2",IF(AND(BK323&gt;=2.5,BK323&lt;=4.5),"2,5 - 4,5",IF(AND(BK323&gt;=5,BK323&lt;=7),"5 - 7",IF(AND(BK323&gt;=7.5,BK323&lt;=9.5),"7,5 - 9,5",IF(AND(BK323&gt;=10,BK323&lt;=12),"10 - 12",IF(AND(BK323&gt;=12.5,BK323&lt;=13.5),"12,5 - 13,5",IF(BK323=14,"14",IF(AND(BK323&gt;=14.5,BK323&lt;=16.5),"14,5 - 16,5",IF(AND(BK323&gt;=17,BK323&lt;=19),"17 - 19",IF(AND(BK323&gt;=19.5,BK323&lt;=21.5),"19,5 - 21,5",IF(AND(BK323&gt;=22,BK323&lt;=24),"22 - 24",IF(AND(BK323&gt;=24.5,BK323&lt;=26.5),"24,5 - 26,5",IF(AND(BK323&gt;=27,BK323&lt;=29),"27 - 29",IF(AND(BK323&gt;=29.5,BK323&lt;=30),"29,5 - 30","Fuera de rango")))))))))))))))</f>
        <v>10 - 12</v>
      </c>
      <c r="BM323" s="11" t="n">
        <f aca="false">IF(BL323="","",IF(BL323="0 - 2",1,IF(BL323="2,5 - 4,5",2,IF(BL323="5 - 7",3,IF(BL323="7,5 - 9,5",4,IF(BL323="10 - 12",5,IF(BL323="12,5 - 13,5",6,IF(BL323="14","NORMA",IF(BL323="14,5 - 16,5",7,IF(BL323="17 - 19",8,IF(BL323="19,5 - 21,5",9,IF(BL323="22 - 24",10,IF(BL323="24,5 - 26,5",11,IF(BL323="27 - 29",12,IF(BL323="29,5 - 30",13,"")))))))))))))))</f>
        <v>5</v>
      </c>
      <c r="BN323" s="9" t="n">
        <v>21</v>
      </c>
      <c r="BO323" s="11" t="str">
        <f aca="false">IF(BN323="","",IF(AND(BN323&gt;=-20,BN323&lt;=-10),"-20 a -10",IF(AND(BN323&gt;=-9.5,BN323&lt;=0.5),"-9,5 a 0,5",IF(AND(BN323&gt;=1,BN323&lt;=11),"1 a 11",IF(AND(BN323&gt;=11.5,BN323&lt;=21.5),"11,5 a 21,5",IF(BN323=22,"22",IF(AND(BN323&gt;=22.5,BN323&lt;=32.5),"22,5 a 32,5",IF(AND(BN323&gt;=33,BN323&lt;=43),"33 a 43","Fuera de rango"))))))))</f>
        <v>11,5 a 21,5</v>
      </c>
      <c r="BP323" s="11" t="n">
        <f aca="false">IF(BO323="","",IF(BO323="-20 a -10",1,IF(BO323="-9,5 a 0,5",2,IF(BO323="1 a 11",3,IF(BO323="11,5 a 21,5",4,IF(BO323="22","NORMA",IF(BO323="22,5 a 32,5",5,IF(BO323="33 a 43",6,""))))))))</f>
        <v>4</v>
      </c>
      <c r="BQ323" s="9" t="n">
        <v>13</v>
      </c>
      <c r="BR323" s="10" t="str">
        <f aca="false">IF(BQ323="","",IF(AND(BQ323&gt;=-20,BQ323&lt;=-15),"-20 a -15",IF(AND(BQ323&gt;=-14.5,BQ323&lt;=-9.5),"-14,5 a -9,5",IF(AND(BQ323&gt;=-9,BQ323&lt;=-4),"-9 a -4",IF(AND(BQ323&gt;=-3.5,BQ323&lt;=2.5),"-3,5 a 2,5",IF(AND(BQ323&gt;=3,BQ323&lt;=8),"3 a 8",IF(AND(BQ323&gt;=8.5,BQ323&lt;=13.5),"8,5 a 13,5",IF(AND(BQ323&gt;=14,BQ323&lt;=17.5),"14 a 17,5",IF(BQ323=18,"18",IF(AND(BQ323&gt;=18.5,BQ323&lt;=23.5),"18,5 a 23,5",IF(AND(BQ323&gt;=24,BQ323&lt;=29),"24 a 29",IF(AND(BQ323&gt;=29.5,BQ323&lt;=34.5),"29,5 a 34,5",IF(AND(BQ323&gt;=35,BQ323&lt;=40),"35 a 40","Fuera de rango")))))))))))))</f>
        <v>8,5 a 13,5</v>
      </c>
      <c r="BS323" s="11" t="n">
        <f aca="false">IF(BR323="","",IF(BR323="-20 a -15",1,IF(BR323="-14,5 a -9,5",2,IF(BR323="-9 a -4",3,IF(BR323="-3,5 a 2,5",4,IF(BR323="3 a 8",5,IF(BR323="8,5 a 13,5",6,IF(BR323="14 a 17,5",7,IF(BR323="18","NORMA",IF(BR323="18,5 a 23,5",8,IF(BR323="24 a 29",9,IF(BR323="29,5 a 34,5",10,IF(BR323="35 a 40",11,"")))))))))))))</f>
        <v>6</v>
      </c>
      <c r="BT323" s="9" t="n">
        <v>0</v>
      </c>
      <c r="BU323" s="10" t="str">
        <f aca="false">IF(BT323="","",IF(AND(BT323&gt;=-20,BT323&lt;=-18),"-20 a -18",IF(AND(BT323&gt;=-17.5,BT323&lt;=-15.5),"-17,5 a -15,5",IF(AND(BT323&gt;=-15,BT323&lt;=-13),"-15 a -13",IF(AND(BT323&gt;=-12.5,BT323&lt;=-10.5),"-12,5 a -10,5",IF(AND(BT323&gt;=-10,BT323&lt;=-8),"-10 a -8",IF(AND(BT323&gt;=-7.5,BT323&lt;=-5.5),"-7,5 a -5,5",IF(AND(BT323&gt;=-5,BT323&lt;=-3),"-5 a -3",IF(AND(BT323&gt;=-2.5,BT323&lt;=-0.5),"-2,5 a -0,5",IF(BT323=0,"0",IF(AND(BT323&gt;=0.5,BT323&lt;=2.5),"0,5 a 2,5",IF(AND(BT323&gt;=3,BT323&lt;=5),"3 a 5",IF(AND(BT323&gt;=5.5,BT323&lt;=7.5),"5,5 a 7,5",IF(AND(BT323&gt;=8,BT323&lt;=10),"8 a 10",IF(AND(BT323&gt;=10.5,BT323&lt;=12.5),"10,5 a 12,5",IF(AND(BT323&gt;=13,BT323&lt;=15),"13 a 15",IF(AND(BT323&gt;=15.5,BT323&lt;=17.5),"15,5 a 17,5",IF(AND(BT323&gt;=18,BT323&lt;=20),"18 a 20","Fuera de rango"))))))))))))))))))</f>
        <v>0</v>
      </c>
      <c r="BV323" s="11" t="str">
        <f aca="false">IF(BT323="","",IF(BT323=0,"NORMA",IF(AND(BT323&gt;=-20,BT323&lt;=-18),2,IF(AND(BT323&gt;=-17.5,BT323&lt;=-15.5),2,IF(AND(BT323&gt;=-15,BT323&lt;=-13),3,IF(AND(BT323&gt;=-12.5,BT323&lt;=-10.5),4,IF(AND(BT323&gt;=-10,BT323&lt;=-8),5,IF(AND(BT323&gt;=-7.5,BT323&lt;=-5.5),6,IF(AND(BT323&gt;=-5,BT323&lt;=-3),7,IF(AND(BT323&gt;=-2.5,BT323&lt;=-0.5),8,IF(AND(BT323&gt;=0.5,BT323&lt;=2.5),9,IF(AND(BT323&gt;=3,BT323&lt;=5),10,IF(AND(BT323&gt;=5.5,BT323&lt;=7.5),11,IF(AND(BT323&gt;=8,BT323&lt;=10),12,IF(AND(BT323&gt;=10.5,BT323&lt;=12.5),13,IF(AND(BT323&gt;=13,BT323&lt;=15),14,IF(AND(BT323&gt;=15.5,BT323&lt;=17.5),15,IF(AND(BT323&gt;=18,BT323&lt;=20),16,"Fuera de rango"))))))))))))))))))</f>
        <v>NORMA</v>
      </c>
      <c r="BW323" s="9" t="n">
        <v>-4.25</v>
      </c>
      <c r="BX323" s="10" t="n">
        <f aca="false">18.5- (0.3*H323)</f>
        <v>11</v>
      </c>
      <c r="BY323" s="10" t="n">
        <f aca="false">(BW323)-(BX323)</f>
        <v>-15.25</v>
      </c>
      <c r="BZ323" s="10" t="str">
        <f aca="false">IF(BY323="","",IF(BY323&lt;-27.5,"De -30 a -28",IF(BY323&lt;-25,"De -27,5 a -25,5",IF(BY323&lt;-22.5,"De -25 a -23",IF(BY323&lt;-20,"De -22,5 a -20,5",IF(BY323&lt;-17.5,"De -20 a -18",IF(BY323&lt;-15,"De -17,5 a -15,5",IF(BY323&lt;-12.5,"De -15 a -13",IF(BY323&lt;-10,"De -12,5 a -10,5",IF(BY323&lt;-7.5,"De -10 a -8",IF(BY323&lt;-5,"De -7,5 a -5,5",IF(BY323&lt;-2.5,"De -5 a -3",IF(BY323&lt;0,"De -2,5 a -0,5",IF(BY323&lt;2.5,"De 0 a 2",IF(BY323&lt;5,"De 2,5 a 4,5",IF(BY323&lt;7.5,"De 5 a 7",IF(BY323&lt;10,"De 7,5 a 9,5",IF(BY323&lt;12.5,"De 10 a 12",IF(BY323&lt;15,"De 12,5 a 14,5",IF(BY323&lt;17.5,"De 15 a 17",IF(BY323&lt;20,"De 17,5 a 19,5",IF(BY323&lt;22.5,"De 20 a 22",IF(BY323&lt;25,"De 22,5 a 24,5",IF(BY323&lt;27.5,"De 25 a 27","De 27,5 a 30"))))))))))))))))))))))))</f>
        <v>De -17,5 a -15,5</v>
      </c>
      <c r="CA323" s="12" t="n">
        <f aca="false">IF(BY323="","",IF(BY323&lt;=-28,1,IF(BY323&lt;=-25.5,2,IF(BY323&lt;=-23,3,IF(BY323&lt;=-20.5,4,IF(BY323&lt;=-18,5,IF(BY323&lt;=-15.5,6,IF(BY323&lt;=-13,7,IF(BY323&lt;=-10.5,8,IF(BY323&lt;=-8,9,IF(BY323&lt;=-5.5,10,IF(BY323&lt;=-3,11,IF(BY323&lt;=-0.5,12,IF(BY323&lt;=2,13,IF(BY323&lt;=4.5,14,IF(BY323&lt;=7,15,IF(BY323&lt;=9.5,16,IF(BY323&lt;=12,17,IF(BY323&lt;=14.5,18,IF(BY323&lt;=17,19,IF(BY323&lt;=19.5,20,IF(BY323&lt;=22,21,IF(BY323&lt;=24.5,22,IF(BY323&lt;=27,23,IF(BY323&lt;=30,24,"Fuera de rango")))))))))))))))))))))))))</f>
        <v>7</v>
      </c>
      <c r="CB323" s="9" t="n">
        <v>-4</v>
      </c>
      <c r="CC323" s="10" t="n">
        <f aca="false">18.5- (0.3*H323)</f>
        <v>11</v>
      </c>
      <c r="CD323" s="10" t="n">
        <f aca="false">(CB323)-(CC323)</f>
        <v>-15</v>
      </c>
      <c r="CE323" s="10" t="str">
        <f aca="false">IF(CD323="","",IF(CD323&lt;-27.5,"De -30 a -28",IF(CD323&lt;-25,"De -27,5 a -25,5",IF(CD323&lt;-22.5,"De -25 a -23",IF(CD323&lt;-20,"De -22,5 a -20,5",IF(CD323&lt;-17.5,"De -20 a -18",IF(CD323&lt;-15,"De -17,5 a -15,5",IF(CD323&lt;-12.5,"De -15 a -13",IF(CD323&lt;-10,"De -12,5 a -10,5",IF(CD323&lt;-7.5,"De -10 a -8",IF(CD323&lt;-5,"De -7,5 a -5,5",IF(CD323&lt;-2.5,"De -5 a -3",IF(CD323&lt;0,"De -2,5 a -0,5",IF(CD323&lt;=2,"De 0 a 2",IF(CD323&lt;=4.5,"De 2,5 a 4,5",IF(CD323&lt;=7,"De 5 a 7",IF(CD323&lt;=9.5,"De 7,5 a 9,5",IF(CD323&lt;=12,"De 10 a 12",IF(CD323&lt;=14.5,"De 12,5 a 14,5",IF(CD323&lt;=17,"De 15 a 17",IF(CD323&lt;=19.5,"De 17,5 a 19,5",IF(CD323&lt;=22,"De 20 a 22",IF(CD323&lt;=24.5,"De 22,5 a 24,5",IF(CD323&lt;=27,"De 25 a 27","De 27,5 a 30"))))))))))))))))))))))))</f>
        <v>De -15 a -13</v>
      </c>
      <c r="CF323" s="12" t="n">
        <f aca="false">IF(CD323="","",IF(CD323&lt;-27.5,1,IF(CD323&lt;-25,2,IF(CD323&lt;-22.5,3,IF(CD323&lt;-20,4,IF(CD323&lt;-17.5,5,IF(CD323&lt;-15,6,IF(CD323&lt;-12.5,7,IF(CD323&lt;-10,8,IF(CD323&lt;-7.5,9,IF(CD323&lt;-5,10,IF(CD323&lt;-2.5,11,IF(CD323&lt;0,12,IF(CD323&lt;2.5,13,IF(CD323&lt;5,14,IF(CD323&lt;7.5,15,IF(CD323&lt;10,16,IF(CD323&lt;12.5,17,IF(CD323&lt;15,18,IF(CD323&lt;17.5,19,IF(CD323&lt;20,20,IF(CD323&lt;22.5,21,IF(CD323&lt;25,22,IF(CD323&lt;27.5,23,24))))))))))))))))))))))))</f>
        <v>7</v>
      </c>
      <c r="CG323" s="9" t="n">
        <v>-1.75</v>
      </c>
      <c r="CH323" s="10" t="str">
        <f aca="false">IF(CG323="","",IF(AND(CG323&gt;=-10,CG323&lt;=-9.5),"-10 a -9,5",IF(AND(CG323&gt;-9.5,CG323&lt;=-8.5),"-9 a -8,5",IF(AND(CG323&gt;-8.5,CG323&lt;=-7.5),"-8 a -7,5",IF(AND(CG323&gt;-7.5,CG323&lt;=-6.5),"-7 a -6,5",IF(AND(CG323&gt;-6.5,CG323&lt;=-5.5),"-6 a -5,5",IF(AND(CG323&gt;-5.5,CG323&lt;=-4.5),"-5 a -4,5",IF(AND(CG323&gt;-4.5,CG323&lt;=-3.5),"-4 a -3,5",IF(AND(CG323&gt;-3.5,CG323&lt;=-2.5),"-3 a -2,5",IF(CG323=-2.25,"-2,25",IF(AND(CG323&gt;-2.5,CG323&lt;=-1.5),"-2 a -1,5",IF(AND(CG323&gt;-1.5,CG323&lt;=-0.5),"-1 a -0,5",IF(AND(CG323&gt;-0.5,CG323&lt;=0.5),"0 a 0,5",IF(AND(CG323&gt;0.5,CG323&lt;=1.5),"1 a 1,5",IF(AND(CG323&gt;1.5,CG323&lt;=2.5),"2 a 2,5",IF(AND(CG323&gt;2.5,CG323&lt;=3.5),"3 a 3,5",IF(AND(CG323&gt;3.5,CG323&lt;=4.5),"4 a 4,5",IF(AND(CG323&gt;4.5,CG323&lt;=5.5),"5 a 5,5",IF(AND(CG323&gt;5.5,CG323&lt;=6.5),"6 a 6,5",IF(AND(CG323&gt;6.5,CG323&lt;=7.5),"7 a 7,5",IF(AND(CG323&gt;7.5,CG323&lt;=8.5),"8 a 8,5",IF(AND(CG323&gt;8.5,CG323&lt;=9.5),"9 a 9,5",IF(CG323&gt;=10,"10","Fuera de rango")))))))))))))))))))))))</f>
        <v>-2 a -1,5</v>
      </c>
      <c r="CI323" s="11" t="n">
        <f aca="false">IF(CG323="","",IF(CG323=-2.25,"NORMA",IF(CG323&lt;=-9.5,1,IF(CG323&lt;=-8.5,2,IF(CG323&lt;=-7.5,3,IF(CG323&lt;=-6.5,4,IF(CG323&lt;=-5.5,5,IF(CG323&lt;=-4.5,6,IF(CG323&lt;=-3.5,7,IF(CG323&lt;=-2.5,8,IF(CG323&lt;=-1.5,9,IF(CG323&lt;=-0.5,10,IF(CG323&lt;=0.5,11,IF(CG323&lt;=1.5,12,IF(CG323&lt;=2.5,13,IF(CG323&lt;=3.5,14,IF(CG323&lt;=4.5,15,IF(CG323&lt;=5.5,16,IF(CG323&lt;=6.5,17,IF(CG323&lt;=7.5,18,IF(CG323&lt;=8.5,19,IF(CG323&lt;=9.5,20,IF(CG323=10,21,"Fuera de rango")))))))))))))))))))))))</f>
        <v>9</v>
      </c>
      <c r="CJ323" s="9" t="n">
        <v>3</v>
      </c>
      <c r="CK323" s="10" t="str">
        <f aca="false">IF(CJ323="","",IF(AND(CJ323&gt;=-6,CJ323&lt;=-5.5),"-6 a -5,5",IF(AND(CJ323&gt;-5.5,CJ323&lt;=-4.5),"-5 a -4,5",IF(AND(CJ323&gt;-4.5,CJ323&lt;=-3.5),"-4 a -3,5",IF(AND(CJ323&gt;-3.5,CJ323&lt;=-2.5),"-3 a -2,5",IF(AND(CJ323&gt;-2.5,CJ323&lt;=-1.5),"-2 a -1,5",IF(AND(CJ323&gt;-1.5,CJ323&lt;=-0.5),"-1 a -0,5",IF(AND(CJ323&gt;-0.5,CJ323&lt;=0.5),"0 a 0,5",IF(AND(CJ323&gt;0.5,CJ323&lt;=1.5),"1 a 1,5",IF(AND(CJ323&gt;1.5,CJ323&lt;2.5),"2",IF(AND(CJ323&gt;=2.5,CJ323&lt;=3),"2,5 a 3",IF(AND(CJ323&gt;3,CJ323&lt;=4),"3,5 a 4",IF(AND(CJ323&gt;4,CJ323&lt;=5),"4,5 a 5",IF(AND(CJ323&gt;5,CJ323&lt;=6),"5,5 a 6",IF(AND(CJ323&gt;6,CJ323&lt;=7),"6,5 a 7",IF(AND(CJ323&gt;7,CJ323&lt;=8),"7,5 a 8",IF(AND(CJ323&gt;8,CJ323&lt;=9.5),"8,5 a 9,5",IF(CJ323=10,"10","Fuera de rango"))))))))))))))))))</f>
        <v>2,5 a 3</v>
      </c>
      <c r="CL323" s="11" t="n">
        <f aca="false">IF(CK323="","",IF(OR(CK323="-6 a -5,5",CK323="-6 - -5,5"),1,IF(OR(CK323="-5 a -4,5",CK323="-5 - -4,5"),2,IF(OR(CK323="-4 a -3,5",CK323="-4 - -3,5"),3,IF(OR(CK323="-3 a -2,5",CK323="-3 - -2,5"),4,IF(OR(CK323="-2 a -1,5",CK323="-2 - -1,5"),5,IF(OR(CK323="-1 a -0,5",CK323="-1 - -0,5"),6,IF(OR(CK323="0 a 0,5",CK323="0 - 0,5"),7,IF(OR(CK323="1 a 1,5",CK323="1 - 1,5"),8,IF(CK323="2","NORMA",IF(OR(CK323="2,5 a 3",CK323="2,5 - 3"),9,IF(OR(CK323="3,5 a 4",CK323="3,5 - 4"),10,IF(OR(CK323="4,5 a 5",CK323="4,5 - 5"),11,IF(OR(CK323="5,5 a 6",CK323="5,5 - 6"),12,IF(OR(CK323="6,5 a 7",CK323="6,5 - 7"),13,IF(OR(CK323="7,5 a 8",CK323="7,5 - 8"),14,IF(OR(CK323="8,5 a 9",CK323="8,5 - 9,5",CK323="9 a 9,5"),15,IF(CK323="10",15,IF(OR(CK323="0,5 a 1",CK323="0,5 - 1"),7,"Fuera de rango")))))))))))))))))))</f>
        <v>9</v>
      </c>
      <c r="CN323" s="10" t="str">
        <f aca="false">IF(CM323=0,"0", " ")</f>
        <v>0</v>
      </c>
      <c r="CO323" s="10" t="str">
        <f aca="false">IF(CM323&gt;0,"EME"," ")</f>
        <v> </v>
      </c>
      <c r="CQ323" s="10" t="str">
        <f aca="false">IF(CP323&gt;0,"0", " ")</f>
        <v> </v>
      </c>
      <c r="CR323" s="10" t="str">
        <f aca="false">IF(CP323&gt;0,"EME"," ")</f>
        <v> </v>
      </c>
      <c r="CS323" s="9" t="n">
        <v>0</v>
      </c>
      <c r="CT323" s="10" t="str">
        <f aca="false">IF(CS323&gt;0,"1", " ")</f>
        <v> </v>
      </c>
      <c r="CU323" s="10" t="str">
        <f aca="false">IF(CS323&gt;0,"HIP"," ")</f>
        <v> </v>
      </c>
      <c r="CV323" s="9" t="n">
        <v>0</v>
      </c>
      <c r="CW323" s="10" t="str">
        <f aca="false">IF(CV323&gt;0,"1", " ")</f>
        <v> </v>
      </c>
      <c r="CX323" s="10" t="str">
        <f aca="false">IF(CV323&gt;0,"HIP"," ")</f>
        <v> </v>
      </c>
      <c r="CY323" s="9" t="n">
        <v>-2.25</v>
      </c>
      <c r="DB323" s="9" t="n">
        <v>-2.25</v>
      </c>
      <c r="DC323" s="11" t="str">
        <f aca="false">IF(DB323&lt;0,"2"," ")</f>
        <v>2</v>
      </c>
      <c r="DD323" s="11" t="str">
        <f aca="false">IF(DB323&lt;0,"MIO"," ")</f>
        <v>MIO</v>
      </c>
      <c r="DE323" s="9" t="n">
        <v>0</v>
      </c>
      <c r="DF323" s="10" t="str">
        <f aca="false">IF(DE323&lt;0,"3"," ")</f>
        <v> </v>
      </c>
      <c r="DG323" s="10" t="str">
        <f aca="false">IF(DE323&lt;0,"AST"," ")</f>
        <v> </v>
      </c>
      <c r="DH323" s="9" t="n">
        <v>-0.5</v>
      </c>
      <c r="DI323" s="10" t="str">
        <f aca="false">IF(DH323&lt;0,"3"," ")</f>
        <v>3</v>
      </c>
      <c r="DJ323" s="10" t="str">
        <f aca="false">IF(DH323&lt;0,"AST"," ")</f>
        <v>AST</v>
      </c>
      <c r="DK323" s="9" t="n">
        <v>0</v>
      </c>
      <c r="DL323" s="10" t="str">
        <f aca="false">IF(DK323&gt;0,"4"," ")</f>
        <v> </v>
      </c>
      <c r="DM323" s="10" t="str">
        <f aca="false">IF(DK323&gt;0,"PRE"," ")</f>
        <v> </v>
      </c>
      <c r="DN323" s="9" t="n">
        <v>0</v>
      </c>
      <c r="DO323" s="10" t="str">
        <f aca="false">IF(DN323&gt;0,"4"," ")</f>
        <v> </v>
      </c>
      <c r="DP323" s="10" t="str">
        <f aca="false">IF(DN323&gt;0,"PRE"," ")</f>
        <v> </v>
      </c>
      <c r="DS323" s="12" t="str">
        <f aca="false">CONCATENATE(CO323,CU323,DA323,DG323,DM323)</f>
        <v>    </v>
      </c>
      <c r="DT323" s="10" t="e">
        <f aca="false" t="array" ref="DT323">_xlfn.IFS(DS323="EME    ","0", DS323=" HIP   ","1", DS323="  MIO  ","2", DS323="   AST ","3", DS323="    PRE","4", DS323="EME   PRE","5", DS323=" HIP  PRE","6", DS323=" HIP AST ","7", DS323="  MIO PRE","8", DS323="  MIOAST ","9", DS323="   ASTPRE","10",DS323=" HIP ASTPRE","11", DS323="  MIOASTPRE","12", DS323="     ","0")</f>
        <v>#N/A</v>
      </c>
      <c r="DV323" s="1" t="e">
        <f aca="false" t="array" ref="DV323">_xlfn.IFS(DU323="SI","2", DU323="NO","1")</f>
        <v>#N/A</v>
      </c>
      <c r="DX323" s="11" t="str">
        <f aca="false">IF(DW323=0,"1","2")</f>
        <v>1</v>
      </c>
      <c r="DY323" s="11" t="str">
        <f aca="false" t="array" ref="DY323">_xlfn.IFS(DW323=0,"0", DW323=0.25, "1", DW323=0.5,"2", DW323=0.75,"3", DW323=1,"4",DW323=1.25,"5", DW323=1.5,"6", DW323=1.75,"7", DW323=2,"8")</f>
        <v>0</v>
      </c>
      <c r="EA323" s="11" t="str">
        <f aca="false">IF(DZ323=0,"1","2")</f>
        <v>1</v>
      </c>
      <c r="EB323" s="11" t="str">
        <f aca="false" t="array" ref="EB323">_xlfn.IFS(DZ323=0,"0", DZ323=0.25, "1", DZ323=0.5,"2", DZ323=0.75,"3", DZ323=1,"4",DZ323=1.25,"5", DZ323=1.5,"6", DZ323=1.75,"7", DZ323=2,"8")</f>
        <v>0</v>
      </c>
      <c r="ED323" s="10" t="str">
        <f aca="false">IF(EC323=0,"1","2")</f>
        <v>1</v>
      </c>
      <c r="EE323" s="11" t="str">
        <f aca="false" t="array" ref="EE323">_xlfn.IFS(EC323=0,"0", EC323=-0.25, "1", EC323=-0.5,"2", EC323=-0.75,"3", EC323=-1,"4",EC323=-1.25,"5", EC323=-1.5,"6", EC323=-1.75,"7", EC323=-2,"8", EC323=-2.25,"9",EC323=-2.5,"10", EC323=-2.75,"11", EC323=-3,"12", EC323=-3.25,"13", EC323=-3.5,"14", EC323=-3.75,"15",EC323=-4,"16")</f>
        <v>0</v>
      </c>
      <c r="EG323" s="10" t="str">
        <f aca="false">IF(EF323=0,"1","2")</f>
        <v>1</v>
      </c>
      <c r="EH323" s="11" t="str">
        <f aca="false" t="array" ref="EH323">_xlfn.IFS(EF323=0,"0", EF323=-0.25, "1", EF323=-0.5,"2", EF323=-0.75,"3", EF323=-1,"4",EF323=-1.25,"5", EF323=-1.5,"6", EF323=-1.75,"7", EF323=-2,"8", EF323=-2.25,"9",EF323=-2.5,"10", EF323=-2.75,"11", EF323=-3,"12", EF323=-3.25,"13", EF323=-3.5,"14", EF323=-3.75,"15",EF323=-4,"16")</f>
        <v>0</v>
      </c>
      <c r="EJ323" s="11" t="str">
        <f aca="false">IF(EI323=0,"1","2")</f>
        <v>1</v>
      </c>
      <c r="EK323" s="11" t="str">
        <f aca="false" t="array" ref="EK323">_xlfn.IFS(EI323=0,"0", EI323=-0.25, "1", EI323=-0.5,"2", EI323=-0.75,"3", EI323=-1,"4",EI323=-1.25,"5", EI323=-1.5,"6", EI323=-1.75,"7", EI323=-2,"8", EI323=-2.25,"9", EI323=-2.25,"9",EI323=-2.5,"10", EI323=-2.75,"11", EI323=-3,"12", EI323=-3.25,"13", EI323=-3.5,"14", EI323=-3.75,"15",EI323=-4,"16", EI323=0.25, "17", EI323=0.5, "18")</f>
        <v>0</v>
      </c>
      <c r="EM323" s="11" t="str">
        <f aca="false">IF(EL323=0,"1","2")</f>
        <v>1</v>
      </c>
      <c r="EN323" s="11" t="str">
        <f aca="false" t="array" ref="EN323">_xlfn.IFS(EL323=0.25,"17",EL323=0.5,"18", EL323=0,"0", EL323=-0.25, "1", EL323=-0.5,"2", EL323=-0.75,"3", EL323=-1,"4",EL323=-1.25,"5", EL323=-1.5,"6", EL323=-1.75,"7", EL323=-2,"8",EL323= -2.25,"9",EL323=-2.5,"10",EL323= -2.75,"11",EL323= -3,"12",EL323= -3.25,"13",EL323= -3.5,"14",EL323= -3.75,"15",EL323=-4,"16")</f>
        <v>0</v>
      </c>
      <c r="EP323" s="11" t="str">
        <f aca="false">IF(EO323=0,"1","2")</f>
        <v>1</v>
      </c>
      <c r="EQ323" s="11" t="str">
        <f aca="false" t="array" ref="EQ323">_xlfn.IFS(EO323=0,"0", EO323=0.25, "1", EO323=0.5,"2", EO323=0.75,"3", EO323=1,"4",EO323=1.25,"5", EO323=1.5,"6", EO323=1.75,"7", EO323=2,"8", EO323=2.25,"9", EO323=2.25,"9",EO323=2.5,"10", EO323=2.75,"11", EO323=3,"12", EO323=3.25,"13", EO323=3.5,"14", EO323=3.75,"15",EO323=4,"16", EO323=-0.25, "17", bq=-0.5, "18")</f>
        <v>0</v>
      </c>
      <c r="ES323" s="11" t="str">
        <f aca="false">IF(ER323=0,"1","2")</f>
        <v>1</v>
      </c>
      <c r="ET323" s="11" t="str">
        <f aca="false" t="array" ref="ET323">_xlfn.IFS(ER323=0,"0", ER323=0.25, "1", ER323=0.5,"2", ER323=0.75,"3", ER323=1,"4",ER323=1.25,"5", ER323=1.5,"6", ER323=1.75,"7", ER323=2,"8", ER323=2.25,"9", ER323=2.25,"9",ER323=2.5,"10", ER323=2.75,"11", ER323=3,"12", ER323=3.25,"13", ER323=3.5,"14", ER323=3.75,"15",ER323=4,"16", ER323=-0.25, "17", bq=-0.5, "18")</f>
        <v>0</v>
      </c>
      <c r="EV323" s="14" t="e">
        <f aca="false">VLOOKUP(EU323,LEYENDA!$G$2:$H$8,2,TRUE())</f>
        <v>#N/A</v>
      </c>
      <c r="EW323" s="14" t="e">
        <f aca="false" t="array" ref="EW323">_xlfn.IFS(EV323="0-5","1", EV323="6-12","2", EV323="13-18","3", EV323="19-24","4", EV323="25-36","5", EV323="37-48","6", EV323="49-60","7")</f>
        <v>#N/A</v>
      </c>
    </row>
    <row r="324" customFormat="false" ht="13.5" hidden="false" customHeight="false" outlineLevel="0" collapsed="false">
      <c r="A324" s="1" t="n">
        <v>80</v>
      </c>
      <c r="B324" s="32" t="n">
        <v>4</v>
      </c>
      <c r="C324" s="33" t="n">
        <v>43441</v>
      </c>
      <c r="D324" s="6"/>
      <c r="E324" s="5" t="str">
        <f aca="false">VLOOKUP(A324,'286'!$A$3:$J$6279,10,FALSE())</f>
        <v>MORENO JAIME, PATRICIA</v>
      </c>
      <c r="F324" s="4" t="str">
        <f aca="false">VLOOKUP(A324,'286'!$A$3:$I$1768,3,FALSE())</f>
        <v>MOJAPA</v>
      </c>
      <c r="G324" s="6" t="n">
        <f aca="false">VLOOKUP(A324,'286'!$A$3:$I$1768,4,FALSE())</f>
        <v>33824</v>
      </c>
      <c r="H324" s="7" t="n">
        <f aca="false">YEAR(C324)-YEAR(G324)</f>
        <v>26</v>
      </c>
      <c r="I324" s="1" t="str">
        <f aca="false">VLOOKUP(H324,LEYENDA!$C$2:$D$6,2,TRUE())</f>
        <v>25-40</v>
      </c>
      <c r="J324" s="5" t="str">
        <f aca="false">VLOOKUP(A324,'286'!$A$3:$I$1768,7,FALSE())</f>
        <v>M</v>
      </c>
      <c r="K324" s="8" t="n">
        <f aca="false">VLOOKUP(A324,'286'!$A$3:$I$1768,2,FALSE())</f>
        <v>0</v>
      </c>
      <c r="L324" s="4" t="str">
        <f aca="false">VLOOKUP(A324,'286'!$A$3:$I$1768,8,FALSE())</f>
        <v>D</v>
      </c>
      <c r="M324" s="4" t="str">
        <f aca="false">VLOOKUP(A324,'286'!$A$3:$I$1768,9,FALSE())</f>
        <v>I</v>
      </c>
      <c r="N324" s="8" t="str">
        <f aca="false">IF(R324=O324, "MISMA","CONTRARIA")</f>
        <v>CONTRARIA</v>
      </c>
      <c r="O324" s="8" t="str">
        <f aca="false" t="array" ref="O324">_xlfn.IFS(L324="D","1", L324="I","2")</f>
        <v>1</v>
      </c>
      <c r="P324" s="8" t="e">
        <f aca="false" t="array" ref="P324">_xlfn.IFS(K324="OD","1", K324="OI","2")</f>
        <v>#N/A</v>
      </c>
      <c r="Q324" s="1" t="str">
        <f aca="false" t="array" ref="Q324">_xlfn.IFS(J324="M","1", J324="H","2")</f>
        <v>1</v>
      </c>
      <c r="R324" s="8" t="str">
        <f aca="false" t="array" ref="R324">_xlfn.IFS(M324="D","1", M324="I","2")</f>
        <v>2</v>
      </c>
      <c r="S324" s="1" t="str">
        <f aca="false" t="array" ref="S324">_xlfn.IFS(N324="CONTRARIA", "1",N324= "MISMA","2")</f>
        <v>1</v>
      </c>
      <c r="T324" s="1" t="str">
        <f aca="false" t="array" ref="T324">_xlfn.IFS(I324="0-12","1", I324="13-24","2", I324="25-40","3", I324="41-60","4", I324="61-100","5")</f>
        <v>3</v>
      </c>
      <c r="U324" s="9" t="n">
        <v>0</v>
      </c>
      <c r="V324" s="1" t="str">
        <f aca="false">IF(U324="","",IF(AND(U324&gt;=-9,U324&lt;=-6.5),"-9 a -6,5",IF(AND(U324&gt;=-6,U324&lt;=-3.5),"-6 a -3,5",IF(AND(U324&gt;=-3,U324&lt;=-1),"-3 a -1",IF(U324=-0.5,"-0,5",IF(AND(U324&gt;=0,U324&lt;=2.5),"0 a 2,5",IF(AND(U324&gt;=3,U324&lt;=5.5),"3 a 5,5",IF(AND(U324&gt;=6,U324&lt;=8.5),"6 a 8,5",IF(AND(U324&gt;=9,U324&lt;=20),"9 a 20","Fuera de rango")))))))))</f>
        <v>0 a 2,5</v>
      </c>
      <c r="W324" s="11" t="n">
        <f aca="false">IF(V324="","",IF(V324="-9 a -6,5",2,IF(V324="-6 a -3,5",3,IF(V324="-3 a -1",4,IF(V324="-0,5","NORMA",IF(V324="0 a 2,5",5,IF(V324="3 a 5,5",6,IF(V324="6 a 8,5",7,IF(V324="9 a 20",8,"Fuera de rango")))))))))</f>
        <v>5</v>
      </c>
      <c r="X324" s="9" t="n">
        <v>8</v>
      </c>
      <c r="Y324" s="11" t="str">
        <f aca="false">IF(X324="","",IF(AND(X324&gt;=0,X324&lt;=4),"0 a 4",IF(AND(X324&gt;=4.5,X324&lt;=8.5),"4,5 a 8,5",IF(X324=9,"9",IF(AND(X324&gt;=9.5,X324&lt;=13),"9,5 a 13",IF(AND(X324&gt;=13.5,X324&lt;=20),"13,5 a 20",IF(AND(X324&gt;=20.5,X324&lt;=35),"20,5 a 35","Fuera de rango")))))))</f>
        <v>4,5 a 8,5</v>
      </c>
      <c r="Z324" s="11" t="n">
        <f aca="false">IF(Y324="","",IF(Y324="0 a 4",1,IF(Y324="4,5 a 8,5",2,IF(Y324="9","NORMA",IF(Y324="9,5 a 13",3,IF(Y324="13,5 a 20",4,IF(Y324="20,5 a 35",5,"Fuera de rango")))))))</f>
        <v>2</v>
      </c>
      <c r="AA324" s="9" t="n">
        <v>16</v>
      </c>
      <c r="AB324" s="10" t="str">
        <f aca="false">IF(AA324="","",IF(AND(AA324&gt;=0,AA324&lt;=9),"0 a 9",IF(AND(AA324&gt;=9.5,AA324&lt;=18.5),"9,5 a 18,5",IF(AA324=19,"19",IF(AND(AA324&gt;=19.5,AA324&lt;=28),"19,5 a 28",IF(AND(AA324&gt;=28.5,AA324&lt;=40),"28,5 a 40","Fuera de rango"))))))</f>
        <v>9,5 a 18,5</v>
      </c>
      <c r="AC324" s="11" t="n">
        <f aca="false" t="array" ref="AC324">_xlfn.IFS(AB324="","",AB324="0 a 9",1,AB324="9,5 a 18,5",2,AB324="19","NORMA",AB324="19,5 a 28",3,AB324="28,5 a 40",4,TRUE(),"Fuera de rango")</f>
        <v>2</v>
      </c>
      <c r="AD324" s="9" t="n">
        <v>7</v>
      </c>
      <c r="AE324" s="10" t="str">
        <f aca="false">IF(AD324="","",IF(AND(AD324&gt;=-10,AD324&lt;=0),"De -10 a 0",IF(AND(AD324&gt;=0.5,AD324&lt;=9.5),"0,5 a 9,5",IF(AD324=10,"10",IF(AND(AD324&gt;=10.5,AD324&lt;=20),"10,5 a 20",IF(AND(AD324&gt;=20.5,AD324&lt;=40),"20,5 a 40","Fuera de rango"))))))</f>
        <v>0,5 a 9,5</v>
      </c>
      <c r="AF324" s="12" t="n">
        <f aca="false">IF(AD324="","",IF(AND(AD324&gt;=-10,AD324&lt;=0),1,IF(AND(AD324&gt;=0.5,AD324&lt;=9.5),2,IF(AD324=10,"NORMA",IF(AND(AD324&gt;=10.5,AD324&lt;=20),3,IF(AND(AD324&gt;=20.5,AD324&lt;=40),4,""))))))</f>
        <v>2</v>
      </c>
      <c r="AG324" s="9" t="n">
        <v>7</v>
      </c>
      <c r="AH324" s="10" t="str">
        <f aca="false">IF(AG324="","",IF(AND(AG324&gt;=0,AG324&lt;=4),"0 a 4",IF(AND(AG324&gt;=4.5,AG324&lt;=8.5),"4,5 a 8,5",IF(AG324=9,"9",IF(AND(AG324&gt;=9.5,AG324&lt;=13),"9,5 a 13",IF(AND(AG324&gt;=13.5,AG324&lt;=25),"13,5 a 25","Fuera de rango"))))))</f>
        <v>4,5 a 8,5</v>
      </c>
      <c r="AI324" s="10" t="n">
        <f aca="false">IF(AH324="","",IF(AH324="0 a 4",1,IF(AH324="4,5 a 8,5",2,IF(AH324="9","NORMA",IF(AH324="9,5 a 13",3,IF(AH324="13,5 a 25",4,""))))))</f>
        <v>2</v>
      </c>
      <c r="AJ324" s="9" t="n">
        <v>4</v>
      </c>
      <c r="AK324" s="10" t="str">
        <f aca="false">IF(AJ324="","",IF(AND(AJ324&gt;=-15,AJ324&lt;=-10.5),"-15 a -10,5",IF(AND(AJ324&gt;=-10,AJ324&lt;=-4),"-10 a -4",IF(AND(AJ324&gt;=-4.5,AJ324&lt;=0),"-4,5 a 0",IF(AND(AJ324&gt;=0.5,AJ324&lt;=4.5),"0,5 a 4,5",IF(AJ324=5,"5",IF(AND(AJ324&gt;=5.5,AJ324&lt;=10),"5,5 a 10",IF(AND(AJ324&gt;=10.5,AJ324&lt;=20),"10,5 a 20","Fuera de rango"))))))))</f>
        <v>0,5 a 4,5</v>
      </c>
      <c r="AL324" s="11" t="n">
        <f aca="false">IF(AK324="","",IF(AK324="-15 a -10,5",1,IF(AK324="-10 a -4",2,IF(AK324="-4,5 a 0",3,IF(AK324="0,5 a 4,5",4,IF(AK324="5","NORMA",IF(AK324="5,5 a 10",5,IF(AK324="10,5 a 20",6,"Error"))))))))</f>
        <v>4</v>
      </c>
      <c r="AM324" s="9" t="n">
        <v>0</v>
      </c>
      <c r="AN324" s="10" t="str">
        <f aca="false">IF(AM324="","",IF(AND(AM324&gt;=-7.5,AM324&lt;=-5.5),"-7,5 a -5,5",IF(AND(AM324&gt;=-5,AM324&lt;=-3),"-5 a -3",IF(AND(AM324&gt;=-2.5,AM324&lt;=-0.5),"-2,5 a -0,5",IF(AM324=0,"0,00",IF(AND(AM324&gt;=0.5,AM324&lt;=2.5),"0,5 a 2,5",IF(AND(AM324&gt;=3,AM324&lt;=5),"3 a 5",IF(AND(AM324&gt;=5.5,AM324&lt;=7.5),"5,5 a 7,5",IF(AND(AM324&gt;=8,AM324&lt;=10),"8 a 10","Fuera de rango")))))))))</f>
        <v>0,00</v>
      </c>
      <c r="AO324" s="11" t="str">
        <f aca="false">IF(AN324="","",IF(AN324="-7,5 a -5,5",1,IF(AN324="-5 a -3",2,IF(AN324="-2,5 a -0,5",3,IF(AN324="0,00","NORMA",IF(AN324="0,5 a 2,5",4,IF(AN324="3 a 5",5,IF(AN324="5,5 a 7,5",6,IF(AN324="8 a 10",7,"Error")))))))))</f>
        <v>NORMA</v>
      </c>
      <c r="AP324" s="9" t="n">
        <v>-2</v>
      </c>
      <c r="AQ324" s="10" t="str">
        <f aca="false">IF(AP324="","",IF(AND(AP324&gt;=-20,AP324&lt;=-9.5),"-20 a -9,5",IF(AND(AP324&gt;=-9,AP324&lt;=-6.5),"-9 a -6,5",IF(AP324=-6,"-6",IF(AND(AP324&gt;=-5.5,AP324&lt;=-3),"-5,5 a -3",IF(AND(AP324&gt;=-2.5,AP324&lt;=0),"-2,5 a 0",IF(AND(AP324&gt;=0.5,AP324&lt;=3),"0,5 a 3",IF(AND(AP324&gt;=3.5,AP324&lt;=6),"3,5 a 6",IF(AND(AP324&gt;=6.5,AP324&lt;=9),"6,5 a 9",IF(AND(AP324&gt;=9.5,AP324&lt;=20),"9,5 a 20","Fuera de rango"))))))))))</f>
        <v>-2,5 a 0</v>
      </c>
      <c r="AR324" s="11" t="n">
        <f aca="false">IF(AQ324="","",IF(AQ324="-20 a -9,5",1,IF(AQ324="-9 a -6,5",2,IF(AQ324="-6","NORMA",IF(AQ324="-5,5 a -3",3,IF(AQ324="-2,5 a 0",4,IF(AQ324="0,5 a 3",5,IF(AQ324="3,5 a 6",6,IF(AQ324="6,5 a 9",7,IF(AQ324="9,5 a 20",8,""))))))))))</f>
        <v>4</v>
      </c>
      <c r="AS324" s="9" t="n">
        <v>-2</v>
      </c>
      <c r="AT324" s="10" t="str">
        <f aca="false">IF(AS324="","",IF(AND(AS324&gt;=-16,AS324&lt;=-14),"-16 a -14",IF(AND(AS324&gt;=-13.5,AS324&lt;=-11.5),"-13,5 a -11,5",IF(AND(AS324&gt;=-11,AS324&lt;=-9),"-11 a -9",IF(AND(AS324&gt;=-8.5,AS324&lt;=-6.5),"-8,5 a -6,5",IF(AND(AS324&gt;=-6,AS324&lt;=-4),"-6 a -4",IF(AND(AS324&gt;=-3.5,AS324&lt;=-1.5),"-3,5 a -1,5",IF(AND(AS324&gt;=-1,AS324&lt;=1),"-1 a 1",IF(AND(AS324&gt;=1.5,AS324&lt;=3.5),"1,5 a 3,5",IF(AND(AS324&gt;=4,AS324&lt;=6),"4 a 6",IF(AND(AS324&gt;=6.5,AS324&lt;=8.5),"6,5 a 8,5",IF(AND(AS324&gt;=9,AS324&lt;=11),"9 a 11",IF(AND(AS324&gt;=11.5,AS324&lt;=13.5),"11,5 a 13,5",IF(AND(AS324&gt;=14,AS324&lt;=16),"14 a 16",IF(AND(AS324&gt;=16.5,AS324&lt;=18.5),"16,5 a 18,5",IF(AND(AS324&gt;=19,AS324&lt;=21),"19 a 21","Fuera de rango"))))))))))))))))</f>
        <v>-3,5 a -1,5</v>
      </c>
      <c r="AU324" s="11" t="n">
        <f aca="false" t="array" ref="AU324">IF(AT324="","",_xlfn.IFS(AT324="-16 a -14",1,AT324="-13,5 a -11,5",2,AT324="-11 a -9",3,AT324="-8,5 a -6,5",4,AT324="-6 a -4",5,AT324="-3,5 a -1,5",6,AT324="-1 a 1",7,AT324="1,5 a 3,5",8,AT324="4 a 6","NORMA",AT324="6,5 a 8,5",9,AT324="9 a 11",10,AT324="11,5 a 13,5",11,AT324="14 a 16",12,AT324="16,5 a 18,5",13,AT324="19 a 21",14,TRUE(),""))</f>
        <v>6</v>
      </c>
      <c r="AV324" s="9" t="n">
        <v>-0.25</v>
      </c>
      <c r="AW324" s="10" t="str">
        <f aca="false">IF(AV324="","",IF(AND(AV324&gt;=-1,AV324&lt;=-0.5),"-1 a -0,5",IF(AND(AV324&gt;-0.5,AV324&lt;=0),"De -0,5 a 0",IF(AND(AV324&gt;=0.25,AV324&lt;=0.75),"0,25 a 0,75",IF(AND(AV324&gt;=1,AV324&lt;=1.5),"1 a 1,5",IF(AND(AV324&gt;=1.75,AV324&lt;=2.25),"1,75 a 2,25",IF(AND(AV324&gt;=2.5,AV324&lt;=3),"2,5 a 3",IF(AND(AV324&gt;=3.25,AV324&lt;=3.75),"3,25 a 3,75","Fuera de rango"))))))))</f>
        <v>De -0,5 a 0</v>
      </c>
      <c r="AX324" s="10" t="n">
        <f aca="false">IF(AW324="","",IF(OR(AW324="-1 a -0,5",AW324="-1 a -0.5"),1,IF(OR(AW324="De -0,5 a 0",AW324="-0,5 a 0",AW324="De -0.5 a 0"),2,IF(OR(AW324="0,25 a 0,75",AW324="0.25 a 0.75"),"NORMA",IF(OR(AW324="1 a 1,5",AW324="1 a 1.5"),3,IF(OR(AW324="1,75 a 2,25",AW324="1.75 a 2.25"),4,IF(OR(AW324="2,5 a 3",AW324="2.5 a 3"),5,IF(OR(AW324="3,25 a 3,75",AW324="3.25 a 3.75"),6,""))))))))</f>
        <v>2</v>
      </c>
      <c r="AY324" s="9" t="n">
        <v>1</v>
      </c>
      <c r="AZ324" s="10" t="str">
        <f aca="false">IF(AY324="","",IF(AND(AY324&gt;=-20,AY324&lt;=-9.5),"-20 a -9,5",IF(AND(AY324&gt;=-9,AY324&lt;=-6.5),"-9 a -6,5",IF(AY324=-6,"-6",IF(AND(AY324&gt;=-5.5,AY324&lt;=-3),"-5,5 a -3",IF(AND(AY324&gt;=-2.5,AY324&lt;=0),"-2,5 a 0",IF(AND(AY324&gt;=0.5,AY324&lt;=3),"0,5 a 3",IF(AND(AY324&gt;=3.5,AY324&lt;=6),"3,5 a 6","Fuera de rango"))))))))</f>
        <v>0,5 a 3</v>
      </c>
      <c r="BA324" s="11" t="n">
        <f aca="false">IF(AZ324="","",IF(AZ324="-20 a -9,5",1,IF(AZ324="-9 a -6,5",2,IF(AZ324="-6","NORMA",IF(AZ324="-5,5 a -3",3,IF(AZ324="-2,5 a 0",4,IF(AZ324="0,5 a 3",5,IF(AZ324="3,5 a 6",6,""))))))))</f>
        <v>5</v>
      </c>
      <c r="BB324" s="9" t="n">
        <v>20</v>
      </c>
      <c r="BC324" s="10" t="str">
        <f aca="false" t="array" ref="BC324">IF(BB324="","",_xlfn.IFS(AND(BB324&gt;=0,BB324&lt;=2),"0 a 2",AND(BB324&gt;=2.5,BB324&lt;=4.5),"2,5 a 4,5",AND(BB324&gt;=5,BB324&lt;=7),"5 a 7",AND(BB324&gt;=7.5,BB324&lt;=9.5),"7,5 a 9,5",AND(BB324&gt;=10,BB324&lt;=12),"10 a 12",AND(BB324&gt;=12.5,BB324&lt;=14.5),"12,5 a 14,5",BB324=15,"15",AND(BB324&gt;=15.5,BB324&lt;=17.5),"15,5 a 17,5",AND(BB324&gt;=18,BB324&lt;=20),"18 a 20",AND(BB324&gt;=20.5,BB324&lt;=22.5),"20,5 a 22,5",AND(BB324&gt;=23,BB324&lt;=25),"23 a 25",TRUE(),"Fuera de rango"))</f>
        <v>18 a 20</v>
      </c>
      <c r="BD324" s="11" t="n">
        <f aca="false" t="array" ref="BD324">IF(BC324="","",_xlfn.IFS(BC324="0 a 2",1,BC324="2,5 a 4,5",2,BC324="5 a 7",3,BC324="7,5 a 9,5",4,BC324="10 a 12",5,BC324="12,5 a 14,5",6,BC324="15","NORMA",BC324="15,5 a 17,5",7,BC324="18 a 20",8,BC324="20,5 a 22,5",9,BC324="23 a 25",10,TRUE(),"Fuera de rango"))</f>
        <v>8</v>
      </c>
      <c r="BE324" s="9" t="n">
        <v>21</v>
      </c>
      <c r="BF324" s="10" t="str">
        <f aca="false">IF(BE324="","",IF(AND(BE324&gt;=-20,BE324&lt;=-10),"-20 a -10",IF(AND(BE324&gt;=-9.5,BE324&lt;=0.5),"-9,5 a 0,5",IF(AND(BE324&gt;=1,BE324&lt;=11),"1 a 11",IF(AND(BE324&gt;=11.5,BE324&lt;=20.5),"11,5 a 20,5",IF(BE324=21,"21",IF(AND(BE324&gt;=21.5,BE324&lt;=31.5),"21,5 a 31,5",IF(AND(BE324&gt;=32,BE324&lt;=42),"32 a 42","Fuera de rango"))))))))</f>
        <v>21</v>
      </c>
      <c r="BG324" s="11" t="str">
        <f aca="false">IF(BF324="","",IF(BF324="-20 a -10",1,IF(BF324="-9,5 a 0,5",2,IF(BF324="1 a 11",3,IF(BF324="11,5 a 20,5",4,IF(BF324="21","NORMA",IF(BF324="21,5 a 31,5",5,IF(BF324="32 a 42",6,""))))))))</f>
        <v>NORMA</v>
      </c>
      <c r="BH324" s="9" t="n">
        <v>8</v>
      </c>
      <c r="BI324" s="10" t="str">
        <f aca="false">IF(BH324="","",IF(AND(BH324&gt;=-20,BH324&lt;=-15),"-20 a -15",IF(AND(BH324&gt;=-14.5,BH324&lt;=-9.5),"-14,5 a -9,5",IF(AND(BH324&gt;=-9,BH324&lt;=-4),"-9 a -4",IF(AND(BH324&gt;=-3.5,BH324&lt;=2.5),"-3,5 a 2,5",IF(AND(BH324&gt;=3,BH324&lt;=8),"3 a 8",IF(AND(BH324&gt;=8.5,BH324&lt;=14.5),"8,5 a 14,5",IF(BH324=15,"15",IF(AND(BH324&gt;=15.5,BH324&lt;=20.5),"15,5 a 20,5",IF(AND(BH324&gt;=21,BH324&lt;=26),"21 a 26","Fuera de rango"))))))))))</f>
        <v>3 a 8</v>
      </c>
      <c r="BJ324" s="11" t="n">
        <f aca="false">IF(BI324="","",IF(BI324="-20 a -15",1,IF(BI324="-14,5 a -9,5",2,IF(BI324="-9 a -4",3,IF(BI324="-3,5 a 2,5",4,IF(BI324="3 a 8",5,IF(BI324="8,5 a 14,5",6,IF(BI324="15","NORMA",IF(BI324="15,5 a 20,5",7,IF(BI324="21 a 26",8,IF(BI324="26,5 a 31,5",9,"")))))))))))</f>
        <v>5</v>
      </c>
      <c r="BK324" s="9" t="n">
        <v>11</v>
      </c>
      <c r="BL324" s="10" t="str">
        <f aca="false">IF(BK324="","",IF(AND(BK324&gt;=0,BK324&lt;=2),"0 - 2",IF(AND(BK324&gt;=2.5,BK324&lt;=4.5),"2,5 - 4,5",IF(AND(BK324&gt;=5,BK324&lt;=7),"5 - 7",IF(AND(BK324&gt;=7.5,BK324&lt;=9.5),"7,5 - 9,5",IF(AND(BK324&gt;=10,BK324&lt;=12),"10 - 12",IF(AND(BK324&gt;=12.5,BK324&lt;=13.5),"12,5 - 13,5",IF(BK324=14,"14",IF(AND(BK324&gt;=14.5,BK324&lt;=16.5),"14,5 - 16,5",IF(AND(BK324&gt;=17,BK324&lt;=19),"17 - 19",IF(AND(BK324&gt;=19.5,BK324&lt;=21.5),"19,5 - 21,5",IF(AND(BK324&gt;=22,BK324&lt;=24),"22 - 24",IF(AND(BK324&gt;=24.5,BK324&lt;=26.5),"24,5 - 26,5",IF(AND(BK324&gt;=27,BK324&lt;=29),"27 - 29",IF(AND(BK324&gt;=29.5,BK324&lt;=30),"29,5 - 30","Fuera de rango")))))))))))))))</f>
        <v>10 - 12</v>
      </c>
      <c r="BM324" s="11" t="n">
        <f aca="false">IF(BL324="","",IF(BL324="0 - 2",1,IF(BL324="2,5 - 4,5",2,IF(BL324="5 - 7",3,IF(BL324="7,5 - 9,5",4,IF(BL324="10 - 12",5,IF(BL324="12,5 - 13,5",6,IF(BL324="14","NORMA",IF(BL324="14,5 - 16,5",7,IF(BL324="17 - 19",8,IF(BL324="19,5 - 21,5",9,IF(BL324="22 - 24",10,IF(BL324="24,5 - 26,5",11,IF(BL324="27 - 29",12,IF(BL324="29,5 - 30",13,"")))))))))))))))</f>
        <v>5</v>
      </c>
      <c r="BN324" s="9" t="n">
        <v>18</v>
      </c>
      <c r="BO324" s="11" t="str">
        <f aca="false">IF(BN324="","",IF(AND(BN324&gt;=-20,BN324&lt;=-10),"-20 a -10",IF(AND(BN324&gt;=-9.5,BN324&lt;=0.5),"-9,5 a 0,5",IF(AND(BN324&gt;=1,BN324&lt;=11),"1 a 11",IF(AND(BN324&gt;=11.5,BN324&lt;=21.5),"11,5 a 21,5",IF(BN324=22,"22",IF(AND(BN324&gt;=22.5,BN324&lt;=32.5),"22,5 a 32,5",IF(AND(BN324&gt;=33,BN324&lt;=43),"33 a 43","Fuera de rango"))))))))</f>
        <v>11,5 a 21,5</v>
      </c>
      <c r="BP324" s="11" t="n">
        <f aca="false">IF(BO324="","",IF(BO324="-20 a -10",1,IF(BO324="-9,5 a 0,5",2,IF(BO324="1 a 11",3,IF(BO324="11,5 a 21,5",4,IF(BO324="22","NORMA",IF(BO324="22,5 a 32,5",5,IF(BO324="33 a 43",6,""))))))))</f>
        <v>4</v>
      </c>
      <c r="BQ324" s="9" t="n">
        <v>12</v>
      </c>
      <c r="BR324" s="10" t="str">
        <f aca="false">IF(BQ324="","",IF(AND(BQ324&gt;=-20,BQ324&lt;=-15),"-20 a -15",IF(AND(BQ324&gt;=-14.5,BQ324&lt;=-9.5),"-14,5 a -9,5",IF(AND(BQ324&gt;=-9,BQ324&lt;=-4),"-9 a -4",IF(AND(BQ324&gt;=-3.5,BQ324&lt;=2.5),"-3,5 a 2,5",IF(AND(BQ324&gt;=3,BQ324&lt;=8),"3 a 8",IF(AND(BQ324&gt;=8.5,BQ324&lt;=13.5),"8,5 a 13,5",IF(AND(BQ324&gt;=14,BQ324&lt;=17.5),"14 a 17,5",IF(BQ324=18,"18",IF(AND(BQ324&gt;=18.5,BQ324&lt;=23.5),"18,5 a 23,5",IF(AND(BQ324&gt;=24,BQ324&lt;=29),"24 a 29",IF(AND(BQ324&gt;=29.5,BQ324&lt;=34.5),"29,5 a 34,5",IF(AND(BQ324&gt;=35,BQ324&lt;=40),"35 a 40","Fuera de rango")))))))))))))</f>
        <v>8,5 a 13,5</v>
      </c>
      <c r="BS324" s="11" t="n">
        <f aca="false">IF(BR324="","",IF(BR324="-20 a -15",1,IF(BR324="-14,5 a -9,5",2,IF(BR324="-9 a -4",3,IF(BR324="-3,5 a 2,5",4,IF(BR324="3 a 8",5,IF(BR324="8,5 a 13,5",6,IF(BR324="14 a 17,5",7,IF(BR324="18","NORMA",IF(BR324="18,5 a 23,5",8,IF(BR324="24 a 29",9,IF(BR324="29,5 a 34,5",10,IF(BR324="35 a 40",11,"")))))))))))))</f>
        <v>6</v>
      </c>
      <c r="BT324" s="9" t="n">
        <v>0</v>
      </c>
      <c r="BU324" s="10" t="str">
        <f aca="false">IF(BT324="","",IF(AND(BT324&gt;=-20,BT324&lt;=-18),"-20 a -18",IF(AND(BT324&gt;=-17.5,BT324&lt;=-15.5),"-17,5 a -15,5",IF(AND(BT324&gt;=-15,BT324&lt;=-13),"-15 a -13",IF(AND(BT324&gt;=-12.5,BT324&lt;=-10.5),"-12,5 a -10,5",IF(AND(BT324&gt;=-10,BT324&lt;=-8),"-10 a -8",IF(AND(BT324&gt;=-7.5,BT324&lt;=-5.5),"-7,5 a -5,5",IF(AND(BT324&gt;=-5,BT324&lt;=-3),"-5 a -3",IF(AND(BT324&gt;=-2.5,BT324&lt;=-0.5),"-2,5 a -0,5",IF(BT324=0,"0",IF(AND(BT324&gt;=0.5,BT324&lt;=2.5),"0,5 a 2,5",IF(AND(BT324&gt;=3,BT324&lt;=5),"3 a 5",IF(AND(BT324&gt;=5.5,BT324&lt;=7.5),"5,5 a 7,5",IF(AND(BT324&gt;=8,BT324&lt;=10),"8 a 10",IF(AND(BT324&gt;=10.5,BT324&lt;=12.5),"10,5 a 12,5",IF(AND(BT324&gt;=13,BT324&lt;=15),"13 a 15",IF(AND(BT324&gt;=15.5,BT324&lt;=17.5),"15,5 a 17,5",IF(AND(BT324&gt;=18,BT324&lt;=20),"18 a 20","Fuera de rango"))))))))))))))))))</f>
        <v>0</v>
      </c>
      <c r="BV324" s="11" t="str">
        <f aca="false">IF(BT324="","",IF(BT324=0,"NORMA",IF(AND(BT324&gt;=-20,BT324&lt;=-18),2,IF(AND(BT324&gt;=-17.5,BT324&lt;=-15.5),2,IF(AND(BT324&gt;=-15,BT324&lt;=-13),3,IF(AND(BT324&gt;=-12.5,BT324&lt;=-10.5),4,IF(AND(BT324&gt;=-10,BT324&lt;=-8),5,IF(AND(BT324&gt;=-7.5,BT324&lt;=-5.5),6,IF(AND(BT324&gt;=-5,BT324&lt;=-3),7,IF(AND(BT324&gt;=-2.5,BT324&lt;=-0.5),8,IF(AND(BT324&gt;=0.5,BT324&lt;=2.5),9,IF(AND(BT324&gt;=3,BT324&lt;=5),10,IF(AND(BT324&gt;=5.5,BT324&lt;=7.5),11,IF(AND(BT324&gt;=8,BT324&lt;=10),12,IF(AND(BT324&gt;=10.5,BT324&lt;=12.5),13,IF(AND(BT324&gt;=13,BT324&lt;=15),14,IF(AND(BT324&gt;=15.5,BT324&lt;=17.5),15,IF(AND(BT324&gt;=18,BT324&lt;=20),16,"Fuera de rango"))))))))))))))))))</f>
        <v>NORMA</v>
      </c>
      <c r="BW324" s="9" t="n">
        <v>-5.5</v>
      </c>
      <c r="BX324" s="10" t="n">
        <f aca="false">18.5- (0.3*H324)</f>
        <v>10.7</v>
      </c>
      <c r="BY324" s="10" t="n">
        <f aca="false">(BW324)-(BX324)</f>
        <v>-16.2</v>
      </c>
      <c r="BZ324" s="10" t="str">
        <f aca="false">IF(BY324="","",IF(BY324&lt;-27.5,"De -30 a -28",IF(BY324&lt;-25,"De -27,5 a -25,5",IF(BY324&lt;-22.5,"De -25 a -23",IF(BY324&lt;-20,"De -22,5 a -20,5",IF(BY324&lt;-17.5,"De -20 a -18",IF(BY324&lt;-15,"De -17,5 a -15,5",IF(BY324&lt;-12.5,"De -15 a -13",IF(BY324&lt;-10,"De -12,5 a -10,5",IF(BY324&lt;-7.5,"De -10 a -8",IF(BY324&lt;-5,"De -7,5 a -5,5",IF(BY324&lt;-2.5,"De -5 a -3",IF(BY324&lt;0,"De -2,5 a -0,5",IF(BY324&lt;2.5,"De 0 a 2",IF(BY324&lt;5,"De 2,5 a 4,5",IF(BY324&lt;7.5,"De 5 a 7",IF(BY324&lt;10,"De 7,5 a 9,5",IF(BY324&lt;12.5,"De 10 a 12",IF(BY324&lt;15,"De 12,5 a 14,5",IF(BY324&lt;17.5,"De 15 a 17",IF(BY324&lt;20,"De 17,5 a 19,5",IF(BY324&lt;22.5,"De 20 a 22",IF(BY324&lt;25,"De 22,5 a 24,5",IF(BY324&lt;27.5,"De 25 a 27","De 27,5 a 30"))))))))))))))))))))))))</f>
        <v>De -17,5 a -15,5</v>
      </c>
      <c r="CA324" s="12" t="n">
        <f aca="false">IF(BY324="","",IF(BY324&lt;=-28,1,IF(BY324&lt;=-25.5,2,IF(BY324&lt;=-23,3,IF(BY324&lt;=-20.5,4,IF(BY324&lt;=-18,5,IF(BY324&lt;=-15.5,6,IF(BY324&lt;=-13,7,IF(BY324&lt;=-10.5,8,IF(BY324&lt;=-8,9,IF(BY324&lt;=-5.5,10,IF(BY324&lt;=-3,11,IF(BY324&lt;=-0.5,12,IF(BY324&lt;=2,13,IF(BY324&lt;=4.5,14,IF(BY324&lt;=7,15,IF(BY324&lt;=9.5,16,IF(BY324&lt;=12,17,IF(BY324&lt;=14.5,18,IF(BY324&lt;=17,19,IF(BY324&lt;=19.5,20,IF(BY324&lt;=22,21,IF(BY324&lt;=24.5,22,IF(BY324&lt;=27,23,IF(BY324&lt;=30,24,"Fuera de rango")))))))))))))))))))))))))</f>
        <v>6</v>
      </c>
      <c r="CB324" s="9" t="n">
        <v>-4.75</v>
      </c>
      <c r="CC324" s="10" t="n">
        <f aca="false">18.5- (0.3*H324)</f>
        <v>10.7</v>
      </c>
      <c r="CD324" s="10" t="n">
        <f aca="false">(CB324)-(CC324)</f>
        <v>-15.45</v>
      </c>
      <c r="CE324" s="10" t="str">
        <f aca="false">IF(CD324="","",IF(CD324&lt;-27.5,"De -30 a -28",IF(CD324&lt;-25,"De -27,5 a -25,5",IF(CD324&lt;-22.5,"De -25 a -23",IF(CD324&lt;-20,"De -22,5 a -20,5",IF(CD324&lt;-17.5,"De -20 a -18",IF(CD324&lt;-15,"De -17,5 a -15,5",IF(CD324&lt;-12.5,"De -15 a -13",IF(CD324&lt;-10,"De -12,5 a -10,5",IF(CD324&lt;-7.5,"De -10 a -8",IF(CD324&lt;-5,"De -7,5 a -5,5",IF(CD324&lt;-2.5,"De -5 a -3",IF(CD324&lt;0,"De -2,5 a -0,5",IF(CD324&lt;=2,"De 0 a 2",IF(CD324&lt;=4.5,"De 2,5 a 4,5",IF(CD324&lt;=7,"De 5 a 7",IF(CD324&lt;=9.5,"De 7,5 a 9,5",IF(CD324&lt;=12,"De 10 a 12",IF(CD324&lt;=14.5,"De 12,5 a 14,5",IF(CD324&lt;=17,"De 15 a 17",IF(CD324&lt;=19.5,"De 17,5 a 19,5",IF(CD324&lt;=22,"De 20 a 22",IF(CD324&lt;=24.5,"De 22,5 a 24,5",IF(CD324&lt;=27,"De 25 a 27","De 27,5 a 30"))))))))))))))))))))))))</f>
        <v>De -17,5 a -15,5</v>
      </c>
      <c r="CF324" s="12" t="n">
        <f aca="false">IF(CD324="","",IF(CD324&lt;-27.5,1,IF(CD324&lt;-25,2,IF(CD324&lt;-22.5,3,IF(CD324&lt;-20,4,IF(CD324&lt;-17.5,5,IF(CD324&lt;-15,6,IF(CD324&lt;-12.5,7,IF(CD324&lt;-10,8,IF(CD324&lt;-7.5,9,IF(CD324&lt;-5,10,IF(CD324&lt;-2.5,11,IF(CD324&lt;0,12,IF(CD324&lt;2.5,13,IF(CD324&lt;5,14,IF(CD324&lt;7.5,15,IF(CD324&lt;10,16,IF(CD324&lt;12.5,17,IF(CD324&lt;15,18,IF(CD324&lt;17.5,19,IF(CD324&lt;20,20,IF(CD324&lt;22.5,21,IF(CD324&lt;25,22,IF(CD324&lt;27.5,23,24))))))))))))))))))))))))</f>
        <v>6</v>
      </c>
      <c r="CG324" s="9" t="n">
        <v>-2.75</v>
      </c>
      <c r="CH324" s="10" t="str">
        <f aca="false">IF(CG324="","",IF(AND(CG324&gt;=-10,CG324&lt;=-9.5),"-10 a -9,5",IF(AND(CG324&gt;-9.5,CG324&lt;=-8.5),"-9 a -8,5",IF(AND(CG324&gt;-8.5,CG324&lt;=-7.5),"-8 a -7,5",IF(AND(CG324&gt;-7.5,CG324&lt;=-6.5),"-7 a -6,5",IF(AND(CG324&gt;-6.5,CG324&lt;=-5.5),"-6 a -5,5",IF(AND(CG324&gt;-5.5,CG324&lt;=-4.5),"-5 a -4,5",IF(AND(CG324&gt;-4.5,CG324&lt;=-3.5),"-4 a -3,5",IF(AND(CG324&gt;-3.5,CG324&lt;=-2.5),"-3 a -2,5",IF(CG324=-2.25,"-2,25",IF(AND(CG324&gt;-2.5,CG324&lt;=-1.5),"-2 a -1,5",IF(AND(CG324&gt;-1.5,CG324&lt;=-0.5),"-1 a -0,5",IF(AND(CG324&gt;-0.5,CG324&lt;=0.5),"0 a 0,5",IF(AND(CG324&gt;0.5,CG324&lt;=1.5),"1 a 1,5",IF(AND(CG324&gt;1.5,CG324&lt;=2.5),"2 a 2,5",IF(AND(CG324&gt;2.5,CG324&lt;=3.5),"3 a 3,5",IF(AND(CG324&gt;3.5,CG324&lt;=4.5),"4 a 4,5",IF(AND(CG324&gt;4.5,CG324&lt;=5.5),"5 a 5,5",IF(AND(CG324&gt;5.5,CG324&lt;=6.5),"6 a 6,5",IF(AND(CG324&gt;6.5,CG324&lt;=7.5),"7 a 7,5",IF(AND(CG324&gt;7.5,CG324&lt;=8.5),"8 a 8,5",IF(AND(CG324&gt;8.5,CG324&lt;=9.5),"9 a 9,5",IF(CG324&gt;=10,"10","Fuera de rango")))))))))))))))))))))))</f>
        <v>-3 a -2,5</v>
      </c>
      <c r="CI324" s="11" t="n">
        <f aca="false">IF(CG324="","",IF(CG324=-2.25,"NORMA",IF(CG324&lt;=-9.5,1,IF(CG324&lt;=-8.5,2,IF(CG324&lt;=-7.5,3,IF(CG324&lt;=-6.5,4,IF(CG324&lt;=-5.5,5,IF(CG324&lt;=-4.5,6,IF(CG324&lt;=-3.5,7,IF(CG324&lt;=-2.5,8,IF(CG324&lt;=-1.5,9,IF(CG324&lt;=-0.5,10,IF(CG324&lt;=0.5,11,IF(CG324&lt;=1.5,12,IF(CG324&lt;=2.5,13,IF(CG324&lt;=3.5,14,IF(CG324&lt;=4.5,15,IF(CG324&lt;=5.5,16,IF(CG324&lt;=6.5,17,IF(CG324&lt;=7.5,18,IF(CG324&lt;=8.5,19,IF(CG324&lt;=9.5,20,IF(CG324=10,21,"Fuera de rango")))))))))))))))))))))))</f>
        <v>8</v>
      </c>
      <c r="CJ324" s="9" t="n">
        <v>2.5</v>
      </c>
      <c r="CK324" s="10" t="str">
        <f aca="false">IF(CJ324="","",IF(AND(CJ324&gt;=-6,CJ324&lt;=-5.5),"-6 a -5,5",IF(AND(CJ324&gt;-5.5,CJ324&lt;=-4.5),"-5 a -4,5",IF(AND(CJ324&gt;-4.5,CJ324&lt;=-3.5),"-4 a -3,5",IF(AND(CJ324&gt;-3.5,CJ324&lt;=-2.5),"-3 a -2,5",IF(AND(CJ324&gt;-2.5,CJ324&lt;=-1.5),"-2 a -1,5",IF(AND(CJ324&gt;-1.5,CJ324&lt;=-0.5),"-1 a -0,5",IF(AND(CJ324&gt;-0.5,CJ324&lt;=0.5),"0 a 0,5",IF(AND(CJ324&gt;0.5,CJ324&lt;=1.5),"1 a 1,5",IF(AND(CJ324&gt;1.5,CJ324&lt;2.5),"2",IF(AND(CJ324&gt;=2.5,CJ324&lt;=3),"2,5 a 3",IF(AND(CJ324&gt;3,CJ324&lt;=4),"3,5 a 4",IF(AND(CJ324&gt;4,CJ324&lt;=5),"4,5 a 5",IF(AND(CJ324&gt;5,CJ324&lt;=6),"5,5 a 6",IF(AND(CJ324&gt;6,CJ324&lt;=7),"6,5 a 7",IF(AND(CJ324&gt;7,CJ324&lt;=8),"7,5 a 8",IF(AND(CJ324&gt;8,CJ324&lt;=9.5),"8,5 a 9,5",IF(CJ324=10,"10","Fuera de rango"))))))))))))))))))</f>
        <v>2,5 a 3</v>
      </c>
      <c r="CL324" s="11" t="n">
        <f aca="false">IF(CK324="","",IF(OR(CK324="-6 a -5,5",CK324="-6 - -5,5"),1,IF(OR(CK324="-5 a -4,5",CK324="-5 - -4,5"),2,IF(OR(CK324="-4 a -3,5",CK324="-4 - -3,5"),3,IF(OR(CK324="-3 a -2,5",CK324="-3 - -2,5"),4,IF(OR(CK324="-2 a -1,5",CK324="-2 - -1,5"),5,IF(OR(CK324="-1 a -0,5",CK324="-1 - -0,5"),6,IF(OR(CK324="0 a 0,5",CK324="0 - 0,5"),7,IF(OR(CK324="1 a 1,5",CK324="1 - 1,5"),8,IF(CK324="2","NORMA",IF(OR(CK324="2,5 a 3",CK324="2,5 - 3"),9,IF(OR(CK324="3,5 a 4",CK324="3,5 - 4"),10,IF(OR(CK324="4,5 a 5",CK324="4,5 - 5"),11,IF(OR(CK324="5,5 a 6",CK324="5,5 - 6"),12,IF(OR(CK324="6,5 a 7",CK324="6,5 - 7"),13,IF(OR(CK324="7,5 a 8",CK324="7,5 - 8"),14,IF(OR(CK324="8,5 a 9",CK324="8,5 - 9,5",CK324="9 a 9,5"),15,IF(CK324="10",15,IF(OR(CK324="0,5 a 1",CK324="0,5 - 1"),7,"Fuera de rango")))))))))))))))))))</f>
        <v>9</v>
      </c>
      <c r="CN324" s="10" t="str">
        <f aca="false">IF(CM324=0,"0", " ")</f>
        <v>0</v>
      </c>
      <c r="CO324" s="10" t="str">
        <f aca="false">IF(CM324&gt;0,"EME"," ")</f>
        <v> </v>
      </c>
      <c r="CQ324" s="10" t="str">
        <f aca="false">IF(CP324&gt;0,"0", " ")</f>
        <v> </v>
      </c>
      <c r="CR324" s="10" t="str">
        <f aca="false">IF(CP324&gt;0,"EME"," ")</f>
        <v> </v>
      </c>
      <c r="CS324" s="9" t="n">
        <v>0</v>
      </c>
      <c r="CU324" s="10" t="str">
        <f aca="false">IF(CS324&gt;0,"HIP"," ")</f>
        <v> </v>
      </c>
      <c r="CV324" s="9" t="n">
        <v>0</v>
      </c>
      <c r="CW324" s="10" t="str">
        <f aca="false">IF(CV324&gt;0,"1", " ")</f>
        <v> </v>
      </c>
      <c r="CX324" s="10" t="str">
        <f aca="false">IF(CV324&gt;0,"HIP"," ")</f>
        <v> </v>
      </c>
      <c r="CY324" s="9" t="n">
        <v>-2.25</v>
      </c>
      <c r="DB324" s="9" t="n">
        <v>-2.5</v>
      </c>
      <c r="DC324" s="11" t="str">
        <f aca="false">IF(DB324&lt;0,"2"," ")</f>
        <v>2</v>
      </c>
      <c r="DD324" s="11" t="str">
        <f aca="false">IF(DB324&lt;0,"MIO"," ")</f>
        <v>MIO</v>
      </c>
      <c r="DE324" s="9" t="n">
        <v>0</v>
      </c>
      <c r="DF324" s="10" t="str">
        <f aca="false">IF(DE324&lt;0,"3"," ")</f>
        <v> </v>
      </c>
      <c r="DG324" s="10" t="str">
        <f aca="false">IF(DE324&lt;0,"AST"," ")</f>
        <v> </v>
      </c>
      <c r="DH324" s="9" t="n">
        <v>-0.25</v>
      </c>
      <c r="DI324" s="10" t="str">
        <f aca="false">IF(DH324&lt;0,"3"," ")</f>
        <v>3</v>
      </c>
      <c r="DJ324" s="10" t="str">
        <f aca="false">IF(DH324&lt;0,"AST"," ")</f>
        <v>AST</v>
      </c>
      <c r="DK324" s="9" t="n">
        <v>0</v>
      </c>
      <c r="DL324" s="10" t="str">
        <f aca="false">IF(DK324&gt;0,"4"," ")</f>
        <v> </v>
      </c>
      <c r="DN324" s="9" t="n">
        <v>0</v>
      </c>
      <c r="DO324" s="10" t="str">
        <f aca="false">IF(DN324&gt;0,"4"," ")</f>
        <v> </v>
      </c>
      <c r="DP324" s="10" t="str">
        <f aca="false">IF(DN324&gt;0,"PRE"," ")</f>
        <v> </v>
      </c>
      <c r="DS324" s="12" t="str">
        <f aca="false">CONCATENATE(CO324,CU324,DA324,DG324,DM324)</f>
        <v>   </v>
      </c>
      <c r="DT324" s="10" t="e">
        <f aca="false" t="array" ref="DT324">_xlfn.IFS(DS324="EME    ","0", DS324=" HIP   ","1", DS324="  MIO  ","2", DS324="   AST ","3", DS324="    PRE","4", DS324="EME   PRE","5", DS324=" HIP  PRE","6", DS324=" HIP AST ","7", DS324="  MIO PRE","8", DS324="  MIOAST ","9", DS324="   ASTPRE","10",DS324=" HIP ASTPRE","11", DS324="  MIOASTPRE","12", DS324="     ","0")</f>
        <v>#N/A</v>
      </c>
      <c r="DV324" s="1" t="e">
        <f aca="false" t="array" ref="DV324">_xlfn.IFS(DU324="SI","2", DU324="NO","1")</f>
        <v>#N/A</v>
      </c>
      <c r="DX324" s="11" t="str">
        <f aca="false">IF(DW324=0,"1","2")</f>
        <v>1</v>
      </c>
      <c r="DY324" s="11" t="str">
        <f aca="false" t="array" ref="DY324">_xlfn.IFS(DW324=0,"0", DW324=0.25, "1", DW324=0.5,"2", DW324=0.75,"3", DW324=1,"4",DW324=1.25,"5", DW324=1.5,"6", DW324=1.75,"7", DW324=2,"8")</f>
        <v>0</v>
      </c>
      <c r="EA324" s="11" t="str">
        <f aca="false">IF(DZ324=0,"1","2")</f>
        <v>1</v>
      </c>
      <c r="EB324" s="11" t="str">
        <f aca="false" t="array" ref="EB324">_xlfn.IFS(DZ324=0,"0", DZ324=0.25, "1", DZ324=0.5,"2", DZ324=0.75,"3", DZ324=1,"4",DZ324=1.25,"5", DZ324=1.5,"6", DZ324=1.75,"7", DZ324=2,"8")</f>
        <v>0</v>
      </c>
      <c r="ED324" s="10" t="str">
        <f aca="false">IF(EC324=0,"1","2")</f>
        <v>1</v>
      </c>
      <c r="EE324" s="11" t="str">
        <f aca="false" t="array" ref="EE324">_xlfn.IFS(EC324=0,"0", EC324=-0.25, "1", EC324=-0.5,"2", EC324=-0.75,"3", EC324=-1,"4",EC324=-1.25,"5", EC324=-1.5,"6", EC324=-1.75,"7", EC324=-2,"8", EC324=-2.25,"9",EC324=-2.5,"10", EC324=-2.75,"11", EC324=-3,"12", EC324=-3.25,"13", EC324=-3.5,"14", EC324=-3.75,"15",EC324=-4,"16")</f>
        <v>0</v>
      </c>
      <c r="EG324" s="10" t="str">
        <f aca="false">IF(EF324=0,"1","2")</f>
        <v>1</v>
      </c>
      <c r="EH324" s="11" t="str">
        <f aca="false" t="array" ref="EH324">_xlfn.IFS(EF324=0,"0", EF324=-0.25, "1", EF324=-0.5,"2", EF324=-0.75,"3", EF324=-1,"4",EF324=-1.25,"5", EF324=-1.5,"6", EF324=-1.75,"7", EF324=-2,"8", EF324=-2.25,"9",EF324=-2.5,"10", EF324=-2.75,"11", EF324=-3,"12", EF324=-3.25,"13", EF324=-3.5,"14", EF324=-3.75,"15",EF324=-4,"16")</f>
        <v>0</v>
      </c>
      <c r="EJ324" s="11" t="str">
        <f aca="false">IF(EI324=0,"1","2")</f>
        <v>1</v>
      </c>
      <c r="EK324" s="11" t="str">
        <f aca="false" t="array" ref="EK324">_xlfn.IFS(EI324=0,"0", EI324=-0.25, "1", EI324=-0.5,"2", EI324=-0.75,"3", EI324=-1,"4",EI324=-1.25,"5", EI324=-1.5,"6", EI324=-1.75,"7", EI324=-2,"8", EI324=-2.25,"9", EI324=-2.25,"9",EI324=-2.5,"10", EI324=-2.75,"11", EI324=-3,"12", EI324=-3.25,"13", EI324=-3.5,"14", EI324=-3.75,"15",EI324=-4,"16", EI324=0.25, "17", EI324=0.5, "18")</f>
        <v>0</v>
      </c>
      <c r="EM324" s="11" t="str">
        <f aca="false">IF(EL324=0,"1","2")</f>
        <v>1</v>
      </c>
      <c r="EN324" s="11" t="str">
        <f aca="false" t="array" ref="EN324">_xlfn.IFS(EL324=0.25,"17",EL324=0.5,"18", EL324=0,"0", EL324=-0.25, "1", EL324=-0.5,"2", EL324=-0.75,"3", EL324=-1,"4",EL324=-1.25,"5", EL324=-1.5,"6", EL324=-1.75,"7", EL324=-2,"8",EL324= -2.25,"9",EL324=-2.5,"10",EL324= -2.75,"11",EL324= -3,"12",EL324= -3.25,"13",EL324= -3.5,"14",EL324= -3.75,"15",EL324=-4,"16")</f>
        <v>0</v>
      </c>
      <c r="EP324" s="11" t="str">
        <f aca="false">IF(EO324=0,"1","2")</f>
        <v>1</v>
      </c>
      <c r="EQ324" s="11" t="str">
        <f aca="false" t="array" ref="EQ324">_xlfn.IFS(EO324=0,"0", EO324=0.25, "1", EO324=0.5,"2", EO324=0.75,"3", EO324=1,"4",EO324=1.25,"5", EO324=1.5,"6", EO324=1.75,"7", EO324=2,"8", EO324=2.25,"9", EO324=2.25,"9",EO324=2.5,"10", EO324=2.75,"11", EO324=3,"12", EO324=3.25,"13", EO324=3.5,"14", EO324=3.75,"15",EO324=4,"16", EO324=-0.25, "17", bq=-0.5, "18")</f>
        <v>0</v>
      </c>
      <c r="ES324" s="11" t="str">
        <f aca="false">IF(ER324=0,"1","2")</f>
        <v>1</v>
      </c>
      <c r="ET324" s="11" t="str">
        <f aca="false" t="array" ref="ET324">_xlfn.IFS(ER324=0,"0", ER324=0.25, "1", ER324=0.5,"2", ER324=0.75,"3", ER324=1,"4",ER324=1.25,"5", ER324=1.5,"6", ER324=1.75,"7", ER324=2,"8", ER324=2.25,"9", ER324=2.25,"9",ER324=2.5,"10", ER324=2.75,"11", ER324=3,"12", ER324=3.25,"13", ER324=3.5,"14", ER324=3.75,"15",ER324=4,"16", ER324=-0.25, "17", bq=-0.5, "18")</f>
        <v>0</v>
      </c>
      <c r="EV324" s="14" t="e">
        <f aca="false">VLOOKUP(EU324,LEYENDA!$G$2:$H$8,2,TRUE())</f>
        <v>#N/A</v>
      </c>
      <c r="EW324" s="14" t="e">
        <f aca="false" t="array" ref="EW324">_xlfn.IFS(EV324="0-5","1", EV324="6-12","2", EV324="13-18","3", EV324="19-24","4", EV324="25-36","5", EV324="37-48","6", EV324="49-60","7")</f>
        <v>#N/A</v>
      </c>
    </row>
    <row r="325" customFormat="false" ht="13.5" hidden="false" customHeight="false" outlineLevel="0" collapsed="false">
      <c r="A325" s="1" t="n">
        <v>81</v>
      </c>
      <c r="B325" s="32" t="n">
        <v>1</v>
      </c>
      <c r="C325" s="33" t="n">
        <v>43211</v>
      </c>
      <c r="D325" s="6"/>
      <c r="E325" s="5" t="str">
        <f aca="false">VLOOKUP(A325,'286'!$A$3:$J$6279,10,FALSE())</f>
        <v>IBANCOS DANCOOUSA, ANA Mª</v>
      </c>
      <c r="F325" s="4" t="str">
        <f aca="false">VLOOKUP(A325,'286'!$A$3:$I$1768,3,FALSE())</f>
        <v>IDANA</v>
      </c>
      <c r="G325" s="6" t="n">
        <f aca="false">VLOOKUP(A325,'286'!$A$3:$I$1768,4,FALSE())</f>
        <v>31411</v>
      </c>
      <c r="H325" s="7" t="n">
        <f aca="false">YEAR(C325)-YEAR(G325)</f>
        <v>33</v>
      </c>
      <c r="I325" s="1" t="str">
        <f aca="false">VLOOKUP(H325,LEYENDA!$C$2:$D$6,2,TRUE())</f>
        <v>25-40</v>
      </c>
      <c r="J325" s="5" t="str">
        <f aca="false">VLOOKUP(A325,'286'!$A$3:$I$1768,7,FALSE())</f>
        <v>M</v>
      </c>
      <c r="K325" s="8" t="n">
        <f aca="false">VLOOKUP(A325,'286'!$A$3:$I$1768,2,FALSE())</f>
        <v>0</v>
      </c>
      <c r="L325" s="4" t="str">
        <f aca="false">VLOOKUP(A325,'286'!$A$3:$I$1768,8,FALSE())</f>
        <v>D</v>
      </c>
      <c r="M325" s="4" t="str">
        <f aca="false">VLOOKUP(A325,'286'!$A$3:$I$1768,9,FALSE())</f>
        <v>I</v>
      </c>
      <c r="N325" s="8" t="str">
        <f aca="false">IF(R325=O325, "MISMA","CONTRARIA")</f>
        <v>CONTRARIA</v>
      </c>
      <c r="O325" s="8" t="str">
        <f aca="false" t="array" ref="O325">_xlfn.IFS(L325="D","1", L325="I","2")</f>
        <v>1</v>
      </c>
      <c r="P325" s="8" t="e">
        <f aca="false" t="array" ref="P325">_xlfn.IFS(K325="OD","1", K325="OI","2")</f>
        <v>#N/A</v>
      </c>
      <c r="Q325" s="1" t="str">
        <f aca="false" t="array" ref="Q325">_xlfn.IFS(J325="M","1", J325="H","2")</f>
        <v>1</v>
      </c>
      <c r="R325" s="8" t="str">
        <f aca="false" t="array" ref="R325">_xlfn.IFS(M325="D","1", M325="I","2")</f>
        <v>2</v>
      </c>
      <c r="S325" s="1" t="str">
        <f aca="false" t="array" ref="S325">_xlfn.IFS(N325="CONTRARIA", "1",N325= "MISMA","2")</f>
        <v>1</v>
      </c>
      <c r="T325" s="1" t="str">
        <f aca="false" t="array" ref="T325">_xlfn.IFS(I325="0-12","1", I325="13-24","2", I325="25-40","3", I325="41-60","4", I325="61-100","5")</f>
        <v>3</v>
      </c>
      <c r="U325" s="9" t="n">
        <v>-0.5</v>
      </c>
      <c r="V325" s="1" t="str">
        <f aca="false">IF(U325="","",IF(AND(U325&gt;=-9,U325&lt;=-6.5),"-9 a -6,5",IF(AND(U325&gt;=-6,U325&lt;=-3.5),"-6 a -3,5",IF(AND(U325&gt;=-3,U325&lt;=-1),"-3 a -1",IF(U325=-0.5,"-0,5",IF(AND(U325&gt;=0,U325&lt;=2.5),"0 a 2,5",IF(AND(U325&gt;=3,U325&lt;=5.5),"3 a 5,5",IF(AND(U325&gt;=6,U325&lt;=8.5),"6 a 8,5",IF(AND(U325&gt;=9,U325&lt;=20),"9 a 20","Fuera de rango")))))))))</f>
        <v>-0,5</v>
      </c>
      <c r="W325" s="11" t="str">
        <f aca="false">IF(V325="","",IF(V325="-9 a -6,5",2,IF(V325="-6 a -3,5",3,IF(V325="-3 a -1",4,IF(V325="-0,5","NORMA",IF(V325="0 a 2,5",5,IF(V325="3 a 5,5",6,IF(V325="6 a 8,5",7,IF(V325="9 a 20",8,"Fuera de rango")))))))))</f>
        <v>NORMA</v>
      </c>
      <c r="X325" s="9" t="n">
        <v>0</v>
      </c>
      <c r="Y325" s="11" t="str">
        <f aca="false">IF(X325="","",IF(AND(X325&gt;=0,X325&lt;=4),"0 a 4",IF(AND(X325&gt;=4.5,X325&lt;=8.5),"4,5 a 8,5",IF(X325=9,"9",IF(AND(X325&gt;=9.5,X325&lt;=13),"9,5 a 13",IF(AND(X325&gt;=13.5,X325&lt;=20),"13,5 a 20",IF(AND(X325&gt;=20.5,X325&lt;=35),"20,5 a 35","Fuera de rango")))))))</f>
        <v>0 a 4</v>
      </c>
      <c r="Z325" s="11" t="n">
        <f aca="false">IF(Y325="","",IF(Y325="0 a 4",1,IF(Y325="4,5 a 8,5",2,IF(Y325="9","NORMA",IF(Y325="9,5 a 13",3,IF(Y325="13,5 a 20",4,IF(Y325="20,5 a 35",5,"Fuera de rango")))))))</f>
        <v>1</v>
      </c>
      <c r="AA325" s="9" t="n">
        <v>23</v>
      </c>
      <c r="AB325" s="10" t="str">
        <f aca="false">IF(AA325="","",IF(AND(AA325&gt;=0,AA325&lt;=9),"0 a 9",IF(AND(AA325&gt;=9.5,AA325&lt;=18.5),"9,5 a 18,5",IF(AA325=19,"19",IF(AND(AA325&gt;=19.5,AA325&lt;=28),"19,5 a 28",IF(AND(AA325&gt;=28.5,AA325&lt;=40),"28,5 a 40","Fuera de rango"))))))</f>
        <v>19,5 a 28</v>
      </c>
      <c r="AC325" s="11" t="n">
        <f aca="false" t="array" ref="AC325">_xlfn.IFS(AB325="","",AB325="0 a 9",1,AB325="9,5 a 18,5",2,AB325="19","NORMA",AB325="19,5 a 28",3,AB325="28,5 a 40",4,TRUE(),"Fuera de rango")</f>
        <v>3</v>
      </c>
      <c r="AD325" s="9" t="n">
        <v>17</v>
      </c>
      <c r="AE325" s="10" t="str">
        <f aca="false">IF(AD325="","",IF(AND(AD325&gt;=-10,AD325&lt;=0),"De -10 a 0",IF(AND(AD325&gt;=0.5,AD325&lt;=9.5),"0,5 a 9,5",IF(AD325=10,"10",IF(AND(AD325&gt;=10.5,AD325&lt;=20),"10,5 a 20",IF(AND(AD325&gt;=20.5,AD325&lt;=40),"20,5 a 40","Fuera de rango"))))))</f>
        <v>10,5 a 20</v>
      </c>
      <c r="AF325" s="12" t="n">
        <f aca="false">IF(AD325="","",IF(AND(AD325&gt;=-10,AD325&lt;=0),1,IF(AND(AD325&gt;=0.5,AD325&lt;=9.5),2,IF(AD325=10,"NORMA",IF(AND(AD325&gt;=10.5,AD325&lt;=20),3,IF(AND(AD325&gt;=20.5,AD325&lt;=40),4,""))))))</f>
        <v>3</v>
      </c>
      <c r="AG325" s="9" t="n">
        <v>9</v>
      </c>
      <c r="AH325" s="10" t="str">
        <f aca="false">IF(AG325="","",IF(AND(AG325&gt;=0,AG325&lt;=4),"0 a 4",IF(AND(AG325&gt;=4.5,AG325&lt;=8.5),"4,5 a 8,5",IF(AG325=9,"9",IF(AND(AG325&gt;=9.5,AG325&lt;=13),"9,5 a 13",IF(AND(AG325&gt;=13.5,AG325&lt;=25),"13,5 a 25","Fuera de rango"))))))</f>
        <v>9</v>
      </c>
      <c r="AI325" s="10" t="str">
        <f aca="false">IF(AH325="","",IF(AH325="0 a 4",1,IF(AH325="4,5 a 8,5",2,IF(AH325="9","NORMA",IF(AH325="9,5 a 13",3,IF(AH325="13,5 a 25",4,""))))))</f>
        <v>NORMA</v>
      </c>
      <c r="AJ325" s="9" t="n">
        <v>4</v>
      </c>
      <c r="AK325" s="10" t="str">
        <f aca="false">IF(AJ325="","",IF(AND(AJ325&gt;=-15,AJ325&lt;=-10.5),"-15 a -10,5",IF(AND(AJ325&gt;=-10,AJ325&lt;=-4),"-10 a -4",IF(AND(AJ325&gt;=-4.5,AJ325&lt;=0),"-4,5 a 0",IF(AND(AJ325&gt;=0.5,AJ325&lt;=4.5),"0,5 a 4,5",IF(AJ325=5,"5",IF(AND(AJ325&gt;=5.5,AJ325&lt;=10),"5,5 a 10",IF(AND(AJ325&gt;=10.5,AJ325&lt;=20),"10,5 a 20","Fuera de rango"))))))))</f>
        <v>0,5 a 4,5</v>
      </c>
      <c r="AL325" s="11" t="n">
        <f aca="false">IF(AK325="","",IF(AK325="-15 a -10,5",1,IF(AK325="-10 a -4",2,IF(AK325="-4,5 a 0",3,IF(AK325="0,5 a 4,5",4,IF(AK325="5","NORMA",IF(AK325="5,5 a 10",5,IF(AK325="10,5 a 20",6,"Error"))))))))</f>
        <v>4</v>
      </c>
      <c r="AM325" s="9" t="n">
        <v>0</v>
      </c>
      <c r="AN325" s="10" t="str">
        <f aca="false">IF(AM325="","",IF(AND(AM325&gt;=-7.5,AM325&lt;=-5.5),"-7,5 a -5,5",IF(AND(AM325&gt;=-5,AM325&lt;=-3),"-5 a -3",IF(AND(AM325&gt;=-2.5,AM325&lt;=-0.5),"-2,5 a -0,5",IF(AM325=0,"0,00",IF(AND(AM325&gt;=0.5,AM325&lt;=2.5),"0,5 a 2,5",IF(AND(AM325&gt;=3,AM325&lt;=5),"3 a 5",IF(AND(AM325&gt;=5.5,AM325&lt;=7.5),"5,5 a 7,5",IF(AND(AM325&gt;=8,AM325&lt;=10),"8 a 10","Fuera de rango")))))))))</f>
        <v>0,00</v>
      </c>
      <c r="AO325" s="11" t="str">
        <f aca="false">IF(AN325="","",IF(AN325="-7,5 a -5,5",1,IF(AN325="-5 a -3",2,IF(AN325="-2,5 a -0,5",3,IF(AN325="0,00","NORMA",IF(AN325="0,5 a 2,5",4,IF(AN325="3 a 5",5,IF(AN325="5,5 a 7,5",6,IF(AN325="8 a 10",7,"Error")))))))))</f>
        <v>NORMA</v>
      </c>
      <c r="AP325" s="9" t="n">
        <v>-3</v>
      </c>
      <c r="AQ325" s="10" t="str">
        <f aca="false">IF(AP325="","",IF(AND(AP325&gt;=-20,AP325&lt;=-9.5),"-20 a -9,5",IF(AND(AP325&gt;=-9,AP325&lt;=-6.5),"-9 a -6,5",IF(AP325=-6,"-6",IF(AND(AP325&gt;=-5.5,AP325&lt;=-3),"-5,5 a -3",IF(AND(AP325&gt;=-2.5,AP325&lt;=0),"-2,5 a 0",IF(AND(AP325&gt;=0.5,AP325&lt;=3),"0,5 a 3",IF(AND(AP325&gt;=3.5,AP325&lt;=6),"3,5 a 6",IF(AND(AP325&gt;=6.5,AP325&lt;=9),"6,5 a 9",IF(AND(AP325&gt;=9.5,AP325&lt;=20),"9,5 a 20","Fuera de rango"))))))))))</f>
        <v>-5,5 a -3</v>
      </c>
      <c r="AR325" s="11" t="n">
        <f aca="false">IF(AQ325="","",IF(AQ325="-20 a -9,5",1,IF(AQ325="-9 a -6,5",2,IF(AQ325="-6","NORMA",IF(AQ325="-5,5 a -3",3,IF(AQ325="-2,5 a 0",4,IF(AQ325="0,5 a 3",5,IF(AQ325="3,5 a 6",6,IF(AQ325="6,5 a 9",7,IF(AQ325="9,5 a 20",8,""))))))))))</f>
        <v>3</v>
      </c>
      <c r="AS325" s="9" t="n">
        <v>1</v>
      </c>
      <c r="AT325" s="10" t="str">
        <f aca="false">IF(AS325="","",IF(AND(AS325&gt;=-16,AS325&lt;=-14),"-16 a -14",IF(AND(AS325&gt;=-13.5,AS325&lt;=-11.5),"-13,5 a -11,5",IF(AND(AS325&gt;=-11,AS325&lt;=-9),"-11 a -9",IF(AND(AS325&gt;=-8.5,AS325&lt;=-6.5),"-8,5 a -6,5",IF(AND(AS325&gt;=-6,AS325&lt;=-4),"-6 a -4",IF(AND(AS325&gt;=-3.5,AS325&lt;=-1.5),"-3,5 a -1,5",IF(AND(AS325&gt;=-1,AS325&lt;=1),"-1 a 1",IF(AND(AS325&gt;=1.5,AS325&lt;=3.5),"1,5 a 3,5",IF(AND(AS325&gt;=4,AS325&lt;=6),"4 a 6",IF(AND(AS325&gt;=6.5,AS325&lt;=8.5),"6,5 a 8,5",IF(AND(AS325&gt;=9,AS325&lt;=11),"9 a 11",IF(AND(AS325&gt;=11.5,AS325&lt;=13.5),"11,5 a 13,5",IF(AND(AS325&gt;=14,AS325&lt;=16),"14 a 16",IF(AND(AS325&gt;=16.5,AS325&lt;=18.5),"16,5 a 18,5",IF(AND(AS325&gt;=19,AS325&lt;=21),"19 a 21","Fuera de rango"))))))))))))))))</f>
        <v>-1 a 1</v>
      </c>
      <c r="AU325" s="11" t="n">
        <f aca="false" t="array" ref="AU325">IF(AT325="","",_xlfn.IFS(AT325="-16 a -14",1,AT325="-13,5 a -11,5",2,AT325="-11 a -9",3,AT325="-8,5 a -6,5",4,AT325="-6 a -4",5,AT325="-3,5 a -1,5",6,AT325="-1 a 1",7,AT325="1,5 a 3,5",8,AT325="4 a 6","NORMA",AT325="6,5 a 8,5",9,AT325="9 a 11",10,AT325="11,5 a 13,5",11,AT325="14 a 16",12,AT325="16,5 a 18,5",13,AT325="19 a 21",14,TRUE(),""))</f>
        <v>7</v>
      </c>
      <c r="AV325" s="9" t="n">
        <v>0.75</v>
      </c>
      <c r="AW325" s="10" t="str">
        <f aca="false">IF(AV325="","",IF(AND(AV325&gt;=-1,AV325&lt;=-0.5),"-1 a -0,5",IF(AND(AV325&gt;-0.5,AV325&lt;=0),"De -0,5 a 0",IF(AND(AV325&gt;=0.25,AV325&lt;=0.75),"0,25 a 0,75",IF(AND(AV325&gt;=1,AV325&lt;=1.5),"1 a 1,5",IF(AND(AV325&gt;=1.75,AV325&lt;=2.25),"1,75 a 2,25",IF(AND(AV325&gt;=2.5,AV325&lt;=3),"2,5 a 3",IF(AND(AV325&gt;=3.25,AV325&lt;=3.75),"3,25 a 3,75","Fuera de rango"))))))))</f>
        <v>0,25 a 0,75</v>
      </c>
      <c r="AX325" s="10" t="str">
        <f aca="false">IF(AW325="","",IF(OR(AW325="-1 a -0,5",AW325="-1 a -0.5"),1,IF(OR(AW325="De -0,5 a 0",AW325="-0,5 a 0",AW325="De -0.5 a 0"),2,IF(OR(AW325="0,25 a 0,75",AW325="0.25 a 0.75"),"NORMA",IF(OR(AW325="1 a 1,5",AW325="1 a 1.5"),3,IF(OR(AW325="1,75 a 2,25",AW325="1.75 a 2.25"),4,IF(OR(AW325="2,5 a 3",AW325="2.5 a 3"),5,IF(OR(AW325="3,25 a 3,75",AW325="3.25 a 3.75"),6,""))))))))</f>
        <v>NORMA</v>
      </c>
      <c r="AY325" s="9" t="n">
        <v>-4</v>
      </c>
      <c r="AZ325" s="10" t="str">
        <f aca="false">IF(AY325="","",IF(AND(AY325&gt;=-20,AY325&lt;=-9.5),"-20 a -9,5",IF(AND(AY325&gt;=-9,AY325&lt;=-6.5),"-9 a -6,5",IF(AY325=-6,"-6",IF(AND(AY325&gt;=-5.5,AY325&lt;=-3),"-5,5 a -3",IF(AND(AY325&gt;=-2.5,AY325&lt;=0),"-2,5 a 0",IF(AND(AY325&gt;=0.5,AY325&lt;=3),"0,5 a 3",IF(AND(AY325&gt;=3.5,AY325&lt;=6),"3,5 a 6","Fuera de rango"))))))))</f>
        <v>-5,5 a -3</v>
      </c>
      <c r="BA325" s="11" t="n">
        <f aca="false">IF(AZ325="","",IF(AZ325="-20 a -9,5",1,IF(AZ325="-9 a -6,5",2,IF(AZ325="-6","NORMA",IF(AZ325="-5,5 a -3",3,IF(AZ325="-2,5 a 0",4,IF(AZ325="0,5 a 3",5,IF(AZ325="3,5 a 6",6,""))))))))</f>
        <v>3</v>
      </c>
      <c r="BB325" s="9" t="n">
        <v>16</v>
      </c>
      <c r="BC325" s="10" t="str">
        <f aca="false" t="array" ref="BC325">IF(BB325="","",_xlfn.IFS(AND(BB325&gt;=0,BB325&lt;=2),"0 a 2",AND(BB325&gt;=2.5,BB325&lt;=4.5),"2,5 a 4,5",AND(BB325&gt;=5,BB325&lt;=7),"5 a 7",AND(BB325&gt;=7.5,BB325&lt;=9.5),"7,5 a 9,5",AND(BB325&gt;=10,BB325&lt;=12),"10 a 12",AND(BB325&gt;=12.5,BB325&lt;=14.5),"12,5 a 14,5",BB325=15,"15",AND(BB325&gt;=15.5,BB325&lt;=17.5),"15,5 a 17,5",AND(BB325&gt;=18,BB325&lt;=20),"18 a 20",AND(BB325&gt;=20.5,BB325&lt;=22.5),"20,5 a 22,5",AND(BB325&gt;=23,BB325&lt;=25),"23 a 25",TRUE(),"Fuera de rango"))</f>
        <v>15,5 a 17,5</v>
      </c>
      <c r="BD325" s="11" t="n">
        <f aca="false" t="array" ref="BD325">IF(BC325="","",_xlfn.IFS(BC325="0 a 2",1,BC325="2,5 a 4,5",2,BC325="5 a 7",3,BC325="7,5 a 9,5",4,BC325="10 a 12",5,BC325="12,5 a 14,5",6,BC325="15","NORMA",BC325="15,5 a 17,5",7,BC325="18 a 20",8,BC325="20,5 a 22,5",9,BC325="23 a 25",10,TRUE(),"Fuera de rango"))</f>
        <v>7</v>
      </c>
      <c r="BE325" s="9" t="n">
        <v>28</v>
      </c>
      <c r="BF325" s="10" t="str">
        <f aca="false">IF(BE325="","",IF(AND(BE325&gt;=-20,BE325&lt;=-10),"-20 a -10",IF(AND(BE325&gt;=-9.5,BE325&lt;=0.5),"-9,5 a 0,5",IF(AND(BE325&gt;=1,BE325&lt;=11),"1 a 11",IF(AND(BE325&gt;=11.5,BE325&lt;=20.5),"11,5 a 20,5",IF(BE325=21,"21",IF(AND(BE325&gt;=21.5,BE325&lt;=31.5),"21,5 a 31,5",IF(AND(BE325&gt;=32,BE325&lt;=42),"32 a 42","Fuera de rango"))))))))</f>
        <v>21,5 a 31,5</v>
      </c>
      <c r="BG325" s="11" t="n">
        <f aca="false">IF(BF325="","",IF(BF325="-20 a -10",1,IF(BF325="-9,5 a 0,5",2,IF(BF325="1 a 11",3,IF(BF325="11,5 a 20,5",4,IF(BF325="21","NORMA",IF(BF325="21,5 a 31,5",5,IF(BF325="32 a 42",6,""))))))))</f>
        <v>5</v>
      </c>
      <c r="BH325" s="9" t="n">
        <v>12</v>
      </c>
      <c r="BI325" s="10" t="str">
        <f aca="false">IF(BH325="","",IF(AND(BH325&gt;=-20,BH325&lt;=-15),"-20 a -15",IF(AND(BH325&gt;=-14.5,BH325&lt;=-9.5),"-14,5 a -9,5",IF(AND(BH325&gt;=-9,BH325&lt;=-4),"-9 a -4",IF(AND(BH325&gt;=-3.5,BH325&lt;=2.5),"-3,5 a 2,5",IF(AND(BH325&gt;=3,BH325&lt;=8),"3 a 8",IF(AND(BH325&gt;=8.5,BH325&lt;=14.5),"8,5 a 14,5",IF(BH325=15,"15",IF(AND(BH325&gt;=15.5,BH325&lt;=20.5),"15,5 a 20,5",IF(AND(BH325&gt;=21,BH325&lt;=26),"21 a 26","Fuera de rango"))))))))))</f>
        <v>8,5 a 14,5</v>
      </c>
      <c r="BJ325" s="11" t="n">
        <f aca="false">IF(BI325="","",IF(BI325="-20 a -15",1,IF(BI325="-14,5 a -9,5",2,IF(BI325="-9 a -4",3,IF(BI325="-3,5 a 2,5",4,IF(BI325="3 a 8",5,IF(BI325="8,5 a 14,5",6,IF(BI325="15","NORMA",IF(BI325="15,5 a 20,5",7,IF(BI325="21 a 26",8,IF(BI325="26,5 a 31,5",9,"")))))))))))</f>
        <v>6</v>
      </c>
      <c r="BK325" s="9" t="n">
        <v>0</v>
      </c>
      <c r="BL325" s="10" t="str">
        <f aca="false">IF(BK325="","",IF(AND(BK325&gt;=0,BK325&lt;=2),"0 - 2",IF(AND(BK325&gt;=2.5,BK325&lt;=4.5),"2,5 - 4,5",IF(AND(BK325&gt;=5,BK325&lt;=7),"5 - 7",IF(AND(BK325&gt;=7.5,BK325&lt;=9.5),"7,5 - 9,5",IF(AND(BK325&gt;=10,BK325&lt;=12),"10 - 12",IF(AND(BK325&gt;=12.5,BK325&lt;=13.5),"12,5 - 13,5",IF(BK325=14,"14",IF(AND(BK325&gt;=14.5,BK325&lt;=16.5),"14,5 - 16,5",IF(AND(BK325&gt;=17,BK325&lt;=19),"17 - 19",IF(AND(BK325&gt;=19.5,BK325&lt;=21.5),"19,5 - 21,5",IF(AND(BK325&gt;=22,BK325&lt;=24),"22 - 24",IF(AND(BK325&gt;=24.5,BK325&lt;=26.5),"24,5 - 26,5",IF(AND(BK325&gt;=27,BK325&lt;=29),"27 - 29",IF(AND(BK325&gt;=29.5,BK325&lt;=30),"29,5 - 30","Fuera de rango")))))))))))))))</f>
        <v>0 - 2</v>
      </c>
      <c r="BM325" s="11" t="n">
        <f aca="false">IF(BL325="","",IF(BL325="0 - 2",1,IF(BL325="2,5 - 4,5",2,IF(BL325="5 - 7",3,IF(BL325="7,5 - 9,5",4,IF(BL325="10 - 12",5,IF(BL325="12,5 - 13,5",6,IF(BL325="14","NORMA",IF(BL325="14,5 - 16,5",7,IF(BL325="17 - 19",8,IF(BL325="19,5 - 21,5",9,IF(BL325="22 - 24",10,IF(BL325="24,5 - 26,5",11,IF(BL325="27 - 29",12,IF(BL325="29,5 - 30",13,"")))))))))))))))</f>
        <v>1</v>
      </c>
      <c r="BN325" s="9" t="n">
        <v>17</v>
      </c>
      <c r="BO325" s="11" t="str">
        <f aca="false">IF(BN325="","",IF(AND(BN325&gt;=-20,BN325&lt;=-10),"-20 a -10",IF(AND(BN325&gt;=-9.5,BN325&lt;=0.5),"-9,5 a 0,5",IF(AND(BN325&gt;=1,BN325&lt;=11),"1 a 11",IF(AND(BN325&gt;=11.5,BN325&lt;=21.5),"11,5 a 21,5",IF(BN325=22,"22",IF(AND(BN325&gt;=22.5,BN325&lt;=32.5),"22,5 a 32,5",IF(AND(BN325&gt;=33,BN325&lt;=43),"33 a 43","Fuera de rango"))))))))</f>
        <v>11,5 a 21,5</v>
      </c>
      <c r="BP325" s="11" t="n">
        <f aca="false">IF(BO325="","",IF(BO325="-20 a -10",1,IF(BO325="-9,5 a 0,5",2,IF(BO325="1 a 11",3,IF(BO325="11,5 a 21,5",4,IF(BO325="22","NORMA",IF(BO325="22,5 a 32,5",5,IF(BO325="33 a 43",6,""))))))))</f>
        <v>4</v>
      </c>
      <c r="BQ325" s="9" t="n">
        <v>10</v>
      </c>
      <c r="BR325" s="10" t="str">
        <f aca="false">IF(BQ325="","",IF(AND(BQ325&gt;=-20,BQ325&lt;=-15),"-20 a -15",IF(AND(BQ325&gt;=-14.5,BQ325&lt;=-9.5),"-14,5 a -9,5",IF(AND(BQ325&gt;=-9,BQ325&lt;=-4),"-9 a -4",IF(AND(BQ325&gt;=-3.5,BQ325&lt;=2.5),"-3,5 a 2,5",IF(AND(BQ325&gt;=3,BQ325&lt;=8),"3 a 8",IF(AND(BQ325&gt;=8.5,BQ325&lt;=13.5),"8,5 a 13,5",IF(AND(BQ325&gt;=14,BQ325&lt;=17.5),"14 a 17,5",IF(BQ325=18,"18",IF(AND(BQ325&gt;=18.5,BQ325&lt;=23.5),"18,5 a 23,5",IF(AND(BQ325&gt;=24,BQ325&lt;=29),"24 a 29",IF(AND(BQ325&gt;=29.5,BQ325&lt;=34.5),"29,5 a 34,5",IF(AND(BQ325&gt;=35,BQ325&lt;=40),"35 a 40","Fuera de rango")))))))))))))</f>
        <v>8,5 a 13,5</v>
      </c>
      <c r="BS325" s="11" t="n">
        <f aca="false">IF(BR325="","",IF(BR325="-20 a -15",1,IF(BR325="-14,5 a -9,5",2,IF(BR325="-9 a -4",3,IF(BR325="-3,5 a 2,5",4,IF(BR325="3 a 8",5,IF(BR325="8,5 a 13,5",6,IF(BR325="14 a 17,5",7,IF(BR325="18","NORMA",IF(BR325="18,5 a 23,5",8,IF(BR325="24 a 29",9,IF(BR325="29,5 a 34,5",10,IF(BR325="35 a 40",11,"")))))))))))))</f>
        <v>6</v>
      </c>
      <c r="BT325" s="9" t="n">
        <v>0</v>
      </c>
      <c r="BU325" s="10" t="str">
        <f aca="false">IF(BT325="","",IF(AND(BT325&gt;=-20,BT325&lt;=-18),"-20 a -18",IF(AND(BT325&gt;=-17.5,BT325&lt;=-15.5),"-17,5 a -15,5",IF(AND(BT325&gt;=-15,BT325&lt;=-13),"-15 a -13",IF(AND(BT325&gt;=-12.5,BT325&lt;=-10.5),"-12,5 a -10,5",IF(AND(BT325&gt;=-10,BT325&lt;=-8),"-10 a -8",IF(AND(BT325&gt;=-7.5,BT325&lt;=-5.5),"-7,5 a -5,5",IF(AND(BT325&gt;=-5,BT325&lt;=-3),"-5 a -3",IF(AND(BT325&gt;=-2.5,BT325&lt;=-0.5),"-2,5 a -0,5",IF(BT325=0,"0",IF(AND(BT325&gt;=0.5,BT325&lt;=2.5),"0,5 a 2,5",IF(AND(BT325&gt;=3,BT325&lt;=5),"3 a 5",IF(AND(BT325&gt;=5.5,BT325&lt;=7.5),"5,5 a 7,5",IF(AND(BT325&gt;=8,BT325&lt;=10),"8 a 10",IF(AND(BT325&gt;=10.5,BT325&lt;=12.5),"10,5 a 12,5",IF(AND(BT325&gt;=13,BT325&lt;=15),"13 a 15",IF(AND(BT325&gt;=15.5,BT325&lt;=17.5),"15,5 a 17,5",IF(AND(BT325&gt;=18,BT325&lt;=20),"18 a 20","Fuera de rango"))))))))))))))))))</f>
        <v>0</v>
      </c>
      <c r="BV325" s="11" t="str">
        <f aca="false">IF(BT325="","",IF(BT325=0,"NORMA",IF(AND(BT325&gt;=-20,BT325&lt;=-18),2,IF(AND(BT325&gt;=-17.5,BT325&lt;=-15.5),2,IF(AND(BT325&gt;=-15,BT325&lt;=-13),3,IF(AND(BT325&gt;=-12.5,BT325&lt;=-10.5),4,IF(AND(BT325&gt;=-10,BT325&lt;=-8),5,IF(AND(BT325&gt;=-7.5,BT325&lt;=-5.5),6,IF(AND(BT325&gt;=-5,BT325&lt;=-3),7,IF(AND(BT325&gt;=-2.5,BT325&lt;=-0.5),8,IF(AND(BT325&gt;=0.5,BT325&lt;=2.5),9,IF(AND(BT325&gt;=3,BT325&lt;=5),10,IF(AND(BT325&gt;=5.5,BT325&lt;=7.5),11,IF(AND(BT325&gt;=8,BT325&lt;=10),12,IF(AND(BT325&gt;=10.5,BT325&lt;=12.5),13,IF(AND(BT325&gt;=13,BT325&lt;=15),14,IF(AND(BT325&gt;=15.5,BT325&lt;=17.5),15,IF(AND(BT325&gt;=18,BT325&lt;=20),16,"Fuera de rango"))))))))))))))))))</f>
        <v>NORMA</v>
      </c>
      <c r="BW325" s="9" t="n">
        <v>-4.5</v>
      </c>
      <c r="BX325" s="10" t="n">
        <f aca="false">18.5- (0.3*H325)</f>
        <v>8.6</v>
      </c>
      <c r="BY325" s="10" t="n">
        <f aca="false">(BW325)-(BX325)</f>
        <v>-13.1</v>
      </c>
      <c r="BZ325" s="10" t="str">
        <f aca="false">IF(BY325="","",IF(BY325&lt;-27.5,"De -30 a -28",IF(BY325&lt;-25,"De -27,5 a -25,5",IF(BY325&lt;-22.5,"De -25 a -23",IF(BY325&lt;-20,"De -22,5 a -20,5",IF(BY325&lt;-17.5,"De -20 a -18",IF(BY325&lt;-15,"De -17,5 a -15,5",IF(BY325&lt;-12.5,"De -15 a -13",IF(BY325&lt;-10,"De -12,5 a -10,5",IF(BY325&lt;-7.5,"De -10 a -8",IF(BY325&lt;-5,"De -7,5 a -5,5",IF(BY325&lt;-2.5,"De -5 a -3",IF(BY325&lt;0,"De -2,5 a -0,5",IF(BY325&lt;2.5,"De 0 a 2",IF(BY325&lt;5,"De 2,5 a 4,5",IF(BY325&lt;7.5,"De 5 a 7",IF(BY325&lt;10,"De 7,5 a 9,5",IF(BY325&lt;12.5,"De 10 a 12",IF(BY325&lt;15,"De 12,5 a 14,5",IF(BY325&lt;17.5,"De 15 a 17",IF(BY325&lt;20,"De 17,5 a 19,5",IF(BY325&lt;22.5,"De 20 a 22",IF(BY325&lt;25,"De 22,5 a 24,5",IF(BY325&lt;27.5,"De 25 a 27","De 27,5 a 30"))))))))))))))))))))))))</f>
        <v>De -15 a -13</v>
      </c>
      <c r="CA325" s="12" t="n">
        <f aca="false">IF(BY325="","",IF(BY325&lt;=-28,1,IF(BY325&lt;=-25.5,2,IF(BY325&lt;=-23,3,IF(BY325&lt;=-20.5,4,IF(BY325&lt;=-18,5,IF(BY325&lt;=-15.5,6,IF(BY325&lt;=-13,7,IF(BY325&lt;=-10.5,8,IF(BY325&lt;=-8,9,IF(BY325&lt;=-5.5,10,IF(BY325&lt;=-3,11,IF(BY325&lt;=-0.5,12,IF(BY325&lt;=2,13,IF(BY325&lt;=4.5,14,IF(BY325&lt;=7,15,IF(BY325&lt;=9.5,16,IF(BY325&lt;=12,17,IF(BY325&lt;=14.5,18,IF(BY325&lt;=17,19,IF(BY325&lt;=19.5,20,IF(BY325&lt;=22,21,IF(BY325&lt;=24.5,22,IF(BY325&lt;=27,23,IF(BY325&lt;=30,24,"Fuera de rango")))))))))))))))))))))))))</f>
        <v>7</v>
      </c>
      <c r="CB325" s="9" t="n">
        <v>-5</v>
      </c>
      <c r="CC325" s="10" t="n">
        <f aca="false">18.5- (0.3*H325)</f>
        <v>8.6</v>
      </c>
      <c r="CD325" s="10" t="n">
        <f aca="false">(CB325)-(CC325)</f>
        <v>-13.6</v>
      </c>
      <c r="CE325" s="10" t="str">
        <f aca="false">IF(CD325="","",IF(CD325&lt;-27.5,"De -30 a -28",IF(CD325&lt;-25,"De -27,5 a -25,5",IF(CD325&lt;-22.5,"De -25 a -23",IF(CD325&lt;-20,"De -22,5 a -20,5",IF(CD325&lt;-17.5,"De -20 a -18",IF(CD325&lt;-15,"De -17,5 a -15,5",IF(CD325&lt;-12.5,"De -15 a -13",IF(CD325&lt;-10,"De -12,5 a -10,5",IF(CD325&lt;-7.5,"De -10 a -8",IF(CD325&lt;-5,"De -7,5 a -5,5",IF(CD325&lt;-2.5,"De -5 a -3",IF(CD325&lt;0,"De -2,5 a -0,5",IF(CD325&lt;=2,"De 0 a 2",IF(CD325&lt;=4.5,"De 2,5 a 4,5",IF(CD325&lt;=7,"De 5 a 7",IF(CD325&lt;=9.5,"De 7,5 a 9,5",IF(CD325&lt;=12,"De 10 a 12",IF(CD325&lt;=14.5,"De 12,5 a 14,5",IF(CD325&lt;=17,"De 15 a 17",IF(CD325&lt;=19.5,"De 17,5 a 19,5",IF(CD325&lt;=22,"De 20 a 22",IF(CD325&lt;=24.5,"De 22,5 a 24,5",IF(CD325&lt;=27,"De 25 a 27","De 27,5 a 30"))))))))))))))))))))))))</f>
        <v>De -15 a -13</v>
      </c>
      <c r="CF325" s="12" t="n">
        <f aca="false">IF(CD325="","",IF(CD325&lt;-27.5,1,IF(CD325&lt;-25,2,IF(CD325&lt;-22.5,3,IF(CD325&lt;-20,4,IF(CD325&lt;-17.5,5,IF(CD325&lt;-15,6,IF(CD325&lt;-12.5,7,IF(CD325&lt;-10,8,IF(CD325&lt;-7.5,9,IF(CD325&lt;-5,10,IF(CD325&lt;-2.5,11,IF(CD325&lt;0,12,IF(CD325&lt;2.5,13,IF(CD325&lt;5,14,IF(CD325&lt;7.5,15,IF(CD325&lt;10,16,IF(CD325&lt;12.5,17,IF(CD325&lt;15,18,IF(CD325&lt;17.5,19,IF(CD325&lt;20,20,IF(CD325&lt;22.5,21,IF(CD325&lt;25,22,IF(CD325&lt;27.5,23,24))))))))))))))))))))))))</f>
        <v>7</v>
      </c>
      <c r="CG325" s="9" t="n">
        <v>-3</v>
      </c>
      <c r="CH325" s="10" t="str">
        <f aca="false">IF(CG325="","",IF(AND(CG325&gt;=-10,CG325&lt;=-9.5),"-10 a -9,5",IF(AND(CG325&gt;-9.5,CG325&lt;=-8.5),"-9 a -8,5",IF(AND(CG325&gt;-8.5,CG325&lt;=-7.5),"-8 a -7,5",IF(AND(CG325&gt;-7.5,CG325&lt;=-6.5),"-7 a -6,5",IF(AND(CG325&gt;-6.5,CG325&lt;=-5.5),"-6 a -5,5",IF(AND(CG325&gt;-5.5,CG325&lt;=-4.5),"-5 a -4,5",IF(AND(CG325&gt;-4.5,CG325&lt;=-3.5),"-4 a -3,5",IF(AND(CG325&gt;-3.5,CG325&lt;=-2.5),"-3 a -2,5",IF(CG325=-2.25,"-2,25",IF(AND(CG325&gt;-2.5,CG325&lt;=-1.5),"-2 a -1,5",IF(AND(CG325&gt;-1.5,CG325&lt;=-0.5),"-1 a -0,5",IF(AND(CG325&gt;-0.5,CG325&lt;=0.5),"0 a 0,5",IF(AND(CG325&gt;0.5,CG325&lt;=1.5),"1 a 1,5",IF(AND(CG325&gt;1.5,CG325&lt;=2.5),"2 a 2,5",IF(AND(CG325&gt;2.5,CG325&lt;=3.5),"3 a 3,5",IF(AND(CG325&gt;3.5,CG325&lt;=4.5),"4 a 4,5",IF(AND(CG325&gt;4.5,CG325&lt;=5.5),"5 a 5,5",IF(AND(CG325&gt;5.5,CG325&lt;=6.5),"6 a 6,5",IF(AND(CG325&gt;6.5,CG325&lt;=7.5),"7 a 7,5",IF(AND(CG325&gt;7.5,CG325&lt;=8.5),"8 a 8,5",IF(AND(CG325&gt;8.5,CG325&lt;=9.5),"9 a 9,5",IF(CG325&gt;=10,"10","Fuera de rango")))))))))))))))))))))))</f>
        <v>-3 a -2,5</v>
      </c>
      <c r="CI325" s="11" t="n">
        <f aca="false">IF(CG325="","",IF(CG325=-2.25,"NORMA",IF(CG325&lt;=-9.5,1,IF(CG325&lt;=-8.5,2,IF(CG325&lt;=-7.5,3,IF(CG325&lt;=-6.5,4,IF(CG325&lt;=-5.5,5,IF(CG325&lt;=-4.5,6,IF(CG325&lt;=-3.5,7,IF(CG325&lt;=-2.5,8,IF(CG325&lt;=-1.5,9,IF(CG325&lt;=-0.5,10,IF(CG325&lt;=0.5,11,IF(CG325&lt;=1.5,12,IF(CG325&lt;=2.5,13,IF(CG325&lt;=3.5,14,IF(CG325&lt;=4.5,15,IF(CG325&lt;=5.5,16,IF(CG325&lt;=6.5,17,IF(CG325&lt;=7.5,18,IF(CG325&lt;=8.5,19,IF(CG325&lt;=9.5,20,IF(CG325=10,21,"Fuera de rango")))))))))))))))))))))))</f>
        <v>8</v>
      </c>
      <c r="CJ325" s="9" t="n">
        <v>2.5</v>
      </c>
      <c r="CK325" s="10" t="str">
        <f aca="false">IF(CJ325="","",IF(AND(CJ325&gt;=-6,CJ325&lt;=-5.5),"-6 a -5,5",IF(AND(CJ325&gt;-5.5,CJ325&lt;=-4.5),"-5 a -4,5",IF(AND(CJ325&gt;-4.5,CJ325&lt;=-3.5),"-4 a -3,5",IF(AND(CJ325&gt;-3.5,CJ325&lt;=-2.5),"-3 a -2,5",IF(AND(CJ325&gt;-2.5,CJ325&lt;=-1.5),"-2 a -1,5",IF(AND(CJ325&gt;-1.5,CJ325&lt;=-0.5),"-1 a -0,5",IF(AND(CJ325&gt;-0.5,CJ325&lt;=0.5),"0 a 0,5",IF(AND(CJ325&gt;0.5,CJ325&lt;=1.5),"1 a 1,5",IF(AND(CJ325&gt;1.5,CJ325&lt;2.5),"2",IF(AND(CJ325&gt;=2.5,CJ325&lt;=3),"2,5 a 3",IF(AND(CJ325&gt;3,CJ325&lt;=4),"3,5 a 4",IF(AND(CJ325&gt;4,CJ325&lt;=5),"4,5 a 5",IF(AND(CJ325&gt;5,CJ325&lt;=6),"5,5 a 6",IF(AND(CJ325&gt;6,CJ325&lt;=7),"6,5 a 7",IF(AND(CJ325&gt;7,CJ325&lt;=8),"7,5 a 8",IF(AND(CJ325&gt;8,CJ325&lt;=9.5),"8,5 a 9,5",IF(CJ325=10,"10","Fuera de rango"))))))))))))))))))</f>
        <v>2,5 a 3</v>
      </c>
      <c r="CL325" s="11" t="n">
        <f aca="false">IF(CK325="","",IF(OR(CK325="-6 a -5,5",CK325="-6 - -5,5"),1,IF(OR(CK325="-5 a -4,5",CK325="-5 - -4,5"),2,IF(OR(CK325="-4 a -3,5",CK325="-4 - -3,5"),3,IF(OR(CK325="-3 a -2,5",CK325="-3 - -2,5"),4,IF(OR(CK325="-2 a -1,5",CK325="-2 - -1,5"),5,IF(OR(CK325="-1 a -0,5",CK325="-1 - -0,5"),6,IF(OR(CK325="0 a 0,5",CK325="0 - 0,5"),7,IF(OR(CK325="1 a 1,5",CK325="1 - 1,5"),8,IF(CK325="2","NORMA",IF(OR(CK325="2,5 a 3",CK325="2,5 - 3"),9,IF(OR(CK325="3,5 a 4",CK325="3,5 - 4"),10,IF(OR(CK325="4,5 a 5",CK325="4,5 - 5"),11,IF(OR(CK325="5,5 a 6",CK325="5,5 - 6"),12,IF(OR(CK325="6,5 a 7",CK325="6,5 - 7"),13,IF(OR(CK325="7,5 a 8",CK325="7,5 - 8"),14,IF(OR(CK325="8,5 a 9",CK325="8,5 - 9,5",CK325="9 a 9,5"),15,IF(CK325="10",15,IF(OR(CK325="0,5 a 1",CK325="0,5 - 1"),7,"Fuera de rango")))))))))))))))))))</f>
        <v>9</v>
      </c>
      <c r="CN325" s="10" t="str">
        <f aca="false">IF(CM325=0,"0", " ")</f>
        <v>0</v>
      </c>
      <c r="CO325" s="10" t="str">
        <f aca="false">IF(CM325&gt;0,"EME"," ")</f>
        <v> </v>
      </c>
      <c r="CQ325" s="10" t="str">
        <f aca="false">IF(CP325&gt;0,"0", " ")</f>
        <v> </v>
      </c>
      <c r="CR325" s="10" t="str">
        <f aca="false">IF(CP325&gt;0,"EME"," ")</f>
        <v> </v>
      </c>
      <c r="CS325" s="9" t="n">
        <v>0</v>
      </c>
      <c r="CU325" s="10" t="str">
        <f aca="false">IF(CS325&gt;0,"HIP"," ")</f>
        <v> </v>
      </c>
      <c r="CV325" s="9" t="n">
        <v>0</v>
      </c>
      <c r="CW325" s="10" t="str">
        <f aca="false">IF(CV325&gt;0,"1", " ")</f>
        <v> </v>
      </c>
      <c r="CX325" s="10" t="str">
        <f aca="false">IF(CV325&gt;0,"HIP"," ")</f>
        <v> </v>
      </c>
      <c r="CY325" s="9" t="n">
        <v>0</v>
      </c>
      <c r="DB325" s="9" t="n">
        <v>0</v>
      </c>
      <c r="DC325" s="11" t="str">
        <f aca="false">IF(DB325&lt;0,"2"," ")</f>
        <v> </v>
      </c>
      <c r="DD325" s="11" t="str">
        <f aca="false">IF(DB325&lt;0,"MIO"," ")</f>
        <v> </v>
      </c>
      <c r="DE325" s="9" t="n">
        <v>0</v>
      </c>
      <c r="DF325" s="10" t="str">
        <f aca="false">IF(DE325&lt;0,"3"," ")</f>
        <v> </v>
      </c>
      <c r="DG325" s="10" t="str">
        <f aca="false">IF(DE325&lt;0,"AST"," ")</f>
        <v> </v>
      </c>
      <c r="DH325" s="9" t="n">
        <v>0</v>
      </c>
      <c r="DI325" s="10" t="str">
        <f aca="false">IF(DH325&lt;0,"3"," ")</f>
        <v> </v>
      </c>
      <c r="DJ325" s="10" t="str">
        <f aca="false">IF(DH325&lt;0,"AST"," ")</f>
        <v> </v>
      </c>
      <c r="DK325" s="9" t="n">
        <v>0</v>
      </c>
      <c r="DL325" s="10" t="str">
        <f aca="false">IF(DK325&gt;0,"4"," ")</f>
        <v> </v>
      </c>
      <c r="DM325" s="10" t="str">
        <f aca="false">IF(DK325&gt;0,"PRE"," ")</f>
        <v> </v>
      </c>
      <c r="DN325" s="9" t="n">
        <v>0</v>
      </c>
      <c r="DO325" s="10" t="str">
        <f aca="false">IF(DN325&gt;0,"4"," ")</f>
        <v> </v>
      </c>
      <c r="DP325" s="10" t="str">
        <f aca="false">IF(DN325&gt;0,"PRE"," ")</f>
        <v> </v>
      </c>
      <c r="DS325" s="12" t="str">
        <f aca="false">CONCATENATE(CO325,CU325,DA325,DG325,DM325)</f>
        <v>    </v>
      </c>
      <c r="DT325" s="10" t="e">
        <f aca="false" t="array" ref="DT325">_xlfn.IFS(DS325="EME    ","0", DS325=" HIP   ","1", DS325="  MIO  ","2", DS325="   AST ","3", DS325="    PRE","4", DS325="EME   PRE","5", DS325=" HIP  PRE","6", DS325=" HIP AST ","7", DS325="  MIO PRE","8", DS325="  MIOAST ","9", DS325="   ASTPRE","10",DS325=" HIP ASTPRE","11", DS325="  MIOASTPRE","12", DS325="     ","0")</f>
        <v>#N/A</v>
      </c>
      <c r="DV325" s="1" t="e">
        <f aca="false" t="array" ref="DV325">_xlfn.IFS(DU325="SI","2", DU325="NO","1")</f>
        <v>#N/A</v>
      </c>
      <c r="DX325" s="11" t="str">
        <f aca="false">IF(DW325=0,"1","2")</f>
        <v>1</v>
      </c>
      <c r="DY325" s="11" t="str">
        <f aca="false" t="array" ref="DY325">_xlfn.IFS(DW325=0,"0", DW325=0.25, "1", DW325=0.5,"2", DW325=0.75,"3", DW325=1,"4",DW325=1.25,"5", DW325=1.5,"6", DW325=1.75,"7", DW325=2,"8")</f>
        <v>0</v>
      </c>
      <c r="EA325" s="11" t="str">
        <f aca="false">IF(DZ325=0,"1","2")</f>
        <v>1</v>
      </c>
      <c r="EB325" s="11" t="str">
        <f aca="false" t="array" ref="EB325">_xlfn.IFS(DZ325=0,"0", DZ325=0.25, "1", DZ325=0.5,"2", DZ325=0.75,"3", DZ325=1,"4",DZ325=1.25,"5", DZ325=1.5,"6", DZ325=1.75,"7", DZ325=2,"8")</f>
        <v>0</v>
      </c>
      <c r="ED325" s="10" t="str">
        <f aca="false">IF(EC325=0,"1","2")</f>
        <v>1</v>
      </c>
      <c r="EE325" s="11" t="str">
        <f aca="false" t="array" ref="EE325">_xlfn.IFS(EC325=0,"0", EC325=-0.25, "1", EC325=-0.5,"2", EC325=-0.75,"3", EC325=-1,"4",EC325=-1.25,"5", EC325=-1.5,"6", EC325=-1.75,"7", EC325=-2,"8", EC325=-2.25,"9",EC325=-2.5,"10", EC325=-2.75,"11", EC325=-3,"12", EC325=-3.25,"13", EC325=-3.5,"14", EC325=-3.75,"15",EC325=-4,"16")</f>
        <v>0</v>
      </c>
      <c r="EG325" s="10" t="str">
        <f aca="false">IF(EF325=0,"1","2")</f>
        <v>1</v>
      </c>
      <c r="EH325" s="11" t="str">
        <f aca="false" t="array" ref="EH325">_xlfn.IFS(EF325=0,"0", EF325=-0.25, "1", EF325=-0.5,"2", EF325=-0.75,"3", EF325=-1,"4",EF325=-1.25,"5", EF325=-1.5,"6", EF325=-1.75,"7", EF325=-2,"8", EF325=-2.25,"9",EF325=-2.5,"10", EF325=-2.75,"11", EF325=-3,"12", EF325=-3.25,"13", EF325=-3.5,"14", EF325=-3.75,"15",EF325=-4,"16")</f>
        <v>0</v>
      </c>
      <c r="EJ325" s="11" t="str">
        <f aca="false">IF(EI325=0,"1","2")</f>
        <v>1</v>
      </c>
      <c r="EK325" s="11" t="str">
        <f aca="false" t="array" ref="EK325">_xlfn.IFS(EI325=0,"0", EI325=-0.25, "1", EI325=-0.5,"2", EI325=-0.75,"3", EI325=-1,"4",EI325=-1.25,"5", EI325=-1.5,"6", EI325=-1.75,"7", EI325=-2,"8", EI325=-2.25,"9", EI325=-2.25,"9",EI325=-2.5,"10", EI325=-2.75,"11", EI325=-3,"12", EI325=-3.25,"13", EI325=-3.5,"14", EI325=-3.75,"15",EI325=-4,"16", EI325=0.25, "17", EI325=0.5, "18")</f>
        <v>0</v>
      </c>
      <c r="EM325" s="11" t="str">
        <f aca="false">IF(EL325=0,"1","2")</f>
        <v>1</v>
      </c>
      <c r="EN325" s="11" t="str">
        <f aca="false" t="array" ref="EN325">_xlfn.IFS(EL325=0.25,"17",EL325=0.5,"18", EL325=0,"0", EL325=-0.25, "1", EL325=-0.5,"2", EL325=-0.75,"3", EL325=-1,"4",EL325=-1.25,"5", EL325=-1.5,"6", EL325=-1.75,"7", EL325=-2,"8",EL325= -2.25,"9",EL325=-2.5,"10",EL325= -2.75,"11",EL325= -3,"12",EL325= -3.25,"13",EL325= -3.5,"14",EL325= -3.75,"15",EL325=-4,"16")</f>
        <v>0</v>
      </c>
      <c r="EP325" s="11" t="str">
        <f aca="false">IF(EO325=0,"1","2")</f>
        <v>1</v>
      </c>
      <c r="EQ325" s="11" t="str">
        <f aca="false" t="array" ref="EQ325">_xlfn.IFS(EO325=0,"0", EO325=0.25, "1", EO325=0.5,"2", EO325=0.75,"3", EO325=1,"4",EO325=1.25,"5", EO325=1.5,"6", EO325=1.75,"7", EO325=2,"8", EO325=2.25,"9", EO325=2.25,"9",EO325=2.5,"10", EO325=2.75,"11", EO325=3,"12", EO325=3.25,"13", EO325=3.5,"14", EO325=3.75,"15",EO325=4,"16", EO325=-0.25, "17", bq=-0.5, "18")</f>
        <v>0</v>
      </c>
      <c r="ES325" s="11" t="str">
        <f aca="false">IF(ER325=0,"1","2")</f>
        <v>1</v>
      </c>
      <c r="ET325" s="11" t="str">
        <f aca="false" t="array" ref="ET325">_xlfn.IFS(ER325=0,"0", ER325=0.25, "1", ER325=0.5,"2", ER325=0.75,"3", ER325=1,"4",ER325=1.25,"5", ER325=1.5,"6", ER325=1.75,"7", ER325=2,"8", ER325=2.25,"9", ER325=2.25,"9",ER325=2.5,"10", ER325=2.75,"11", ER325=3,"12", ER325=3.25,"13", ER325=3.5,"14", ER325=3.75,"15",ER325=4,"16", ER325=-0.25, "17", bq=-0.5, "18")</f>
        <v>0</v>
      </c>
      <c r="EV325" s="14" t="e">
        <f aca="false">VLOOKUP(EU325,LEYENDA!$G$2:$H$8,2,TRUE())</f>
        <v>#N/A</v>
      </c>
      <c r="EW325" s="14" t="e">
        <f aca="false" t="array" ref="EW325">_xlfn.IFS(EV325="0-5","1", EV325="6-12","2", EV325="13-18","3", EV325="19-24","4", EV325="25-36","5", EV325="37-48","6", EV325="49-60","7")</f>
        <v>#N/A</v>
      </c>
    </row>
    <row r="326" customFormat="false" ht="13.5" hidden="false" customHeight="false" outlineLevel="0" collapsed="false">
      <c r="A326" s="1" t="n">
        <v>82</v>
      </c>
      <c r="B326" s="32" t="n">
        <v>1</v>
      </c>
      <c r="C326" s="33" t="n">
        <v>41906</v>
      </c>
      <c r="D326" s="6"/>
      <c r="E326" s="5" t="str">
        <f aca="false">VLOOKUP(A326,'286'!$A$3:$J$6279,10,FALSE())</f>
        <v>CHERADI ALONSO, KADER</v>
      </c>
      <c r="F326" s="4" t="str">
        <f aca="false">VLOOKUP(A326,'286'!$A$3:$I$1768,3,FALSE())</f>
        <v>CHEAKA</v>
      </c>
      <c r="G326" s="6" t="n">
        <f aca="false">VLOOKUP(A326,'286'!$A$3:$I$1768,4,FALSE())</f>
        <v>38757</v>
      </c>
      <c r="H326" s="7" t="n">
        <f aca="false">YEAR(C326)-YEAR(G326)</f>
        <v>8</v>
      </c>
      <c r="I326" s="1" t="str">
        <f aca="false">VLOOKUP(H326,LEYENDA!$C$2:$D$6,2,TRUE())</f>
        <v>0-12</v>
      </c>
      <c r="J326" s="5" t="str">
        <f aca="false">VLOOKUP(A326,'286'!$A$3:$I$1768,7,FALSE())</f>
        <v>H</v>
      </c>
      <c r="K326" s="8" t="n">
        <f aca="false">VLOOKUP(A326,'286'!$A$3:$I$1768,2,FALSE())</f>
        <v>0</v>
      </c>
      <c r="L326" s="4" t="str">
        <f aca="false">VLOOKUP(A326,'286'!$A$3:$I$1768,8,FALSE())</f>
        <v>D</v>
      </c>
      <c r="M326" s="4" t="str">
        <f aca="false">VLOOKUP(A326,'286'!$A$3:$I$1768,9,FALSE())</f>
        <v>D</v>
      </c>
      <c r="N326" s="8" t="str">
        <f aca="false">IF(R326=O326, "MISMA","CONTRARIA")</f>
        <v>MISMA</v>
      </c>
      <c r="O326" s="8" t="str">
        <f aca="false" t="array" ref="O326">_xlfn.IFS(L326="D","1", L326="I","2")</f>
        <v>1</v>
      </c>
      <c r="P326" s="8" t="e">
        <f aca="false" t="array" ref="P326">_xlfn.IFS(K326="OD","1", K326="OI","2")</f>
        <v>#N/A</v>
      </c>
      <c r="Q326" s="1" t="str">
        <f aca="false" t="array" ref="Q326">_xlfn.IFS(J326="M","1", J326="H","2")</f>
        <v>2</v>
      </c>
      <c r="R326" s="8" t="str">
        <f aca="false" t="array" ref="R326">_xlfn.IFS(M326="D","1", M326="I","2")</f>
        <v>1</v>
      </c>
      <c r="S326" s="1" t="str">
        <f aca="false" t="array" ref="S326">_xlfn.IFS(N326="CONTRARIA", "1",N326= "MISMA","2")</f>
        <v>2</v>
      </c>
      <c r="T326" s="1" t="str">
        <f aca="false" t="array" ref="T326">_xlfn.IFS(I326="0-12","1", I326="13-24","2", I326="25-40","3", I326="41-60","4", I326="61-100","5")</f>
        <v>1</v>
      </c>
      <c r="U326" s="9" t="n">
        <v>-3</v>
      </c>
      <c r="V326" s="11" t="str">
        <f aca="false">IF(U326="","",IF(AND(U326&gt;=-9,U326&lt;=-6.5),"-9 a -6,5",IF(AND(U326&gt;=-6,U326&lt;=-3.5),"-6 a -3,5",IF(AND(U326&gt;=-3,U326&lt;=-1),"-3 a -1",IF(U326=-0.5,"-0,5",IF(AND(U326&gt;=0,U326&lt;=2.5),"0 a 2,5",IF(AND(U326&gt;=3,U326&lt;=5.5),"3 a 5,5",IF(AND(U326&gt;=6,U326&lt;=8.5),"6 a 8,5",IF(AND(U326&gt;=9,U326&lt;=20),"9 a 20","Fuera de rango")))))))))</f>
        <v>-3 a -1</v>
      </c>
      <c r="W326" s="11" t="n">
        <f aca="false">IF(V326="","",IF(V326="-9 a -6,5",2,IF(V326="-6 a -3,5",3,IF(V326="-3 a -1",4,IF(V326="-0,5","NORMA",IF(V326="0 a 2,5",5,IF(V326="3 a 5,5",6,IF(V326="6 a 8,5",7,IF(V326="9 a 20",8,"Fuera de rango")))))))))</f>
        <v>4</v>
      </c>
      <c r="X326" s="9" t="n">
        <v>0</v>
      </c>
      <c r="Y326" s="11" t="str">
        <f aca="false">IF(X326="","",IF(AND(X326&gt;=0,X326&lt;=4),"0 a 4",IF(AND(X326&gt;=4.5,X326&lt;=8.5),"4,5 a 8,5",IF(X326=9,"9",IF(AND(X326&gt;=9.5,X326&lt;=13),"9,5 a 13",IF(AND(X326&gt;=13.5,X326&lt;=20),"13,5 a 20",IF(AND(X326&gt;=20.5,X326&lt;=35),"20,5 a 35","Fuera de rango")))))))</f>
        <v>0 a 4</v>
      </c>
      <c r="Z326" s="11" t="n">
        <f aca="false">IF(Y326="","",IF(Y326="0 a 4",1,IF(Y326="4,5 a 8,5",2,IF(Y326="9","NORMA",IF(Y326="9,5 a 13",3,IF(Y326="13,5 a 20",4,IF(Y326="20,5 a 35",5,"Fuera de rango")))))))</f>
        <v>1</v>
      </c>
      <c r="AA326" s="9" t="n">
        <v>18</v>
      </c>
      <c r="AB326" s="10" t="str">
        <f aca="false">IF(AA326="","",IF(AND(AA326&gt;=0,AA326&lt;=9),"0 a 9",IF(AND(AA326&gt;=9.5,AA326&lt;=18.5),"9,5 a 18,5",IF(AA326=19,"19",IF(AND(AA326&gt;=19.5,AA326&lt;=28),"19,5 a 28",IF(AND(AA326&gt;=28.5,AA326&lt;=40),"28,5 a 40","Fuera de rango"))))))</f>
        <v>9,5 a 18,5</v>
      </c>
      <c r="AC326" s="11" t="n">
        <f aca="false" t="array" ref="AC326">_xlfn.IFS(AB326="","",AB326="0 a 9",1,AB326="9,5 a 18,5",2,AB326="19","NORMA",AB326="19,5 a 28",3,AB326="28,5 a 40",4,TRUE(),"Fuera de rango")</f>
        <v>2</v>
      </c>
      <c r="AD326" s="9" t="n">
        <v>10</v>
      </c>
      <c r="AE326" s="10" t="str">
        <f aca="false">IF(AD326="","",IF(AND(AD326&gt;=-10,AD326&lt;=0),"De -10 a 0",IF(AND(AD326&gt;=0.5,AD326&lt;=9.5),"0,5 a 9,5",IF(AD326=10,"10",IF(AND(AD326&gt;=10.5,AD326&lt;=20),"10,5 a 20",IF(AND(AD326&gt;=20.5,AD326&lt;=40),"20,5 a 40","Fuera de rango"))))))</f>
        <v>10</v>
      </c>
      <c r="AF326" s="12" t="str">
        <f aca="false">IF(AD326="","",IF(AND(AD326&gt;=-10,AD326&lt;=0),1,IF(AND(AD326&gt;=0.5,AD326&lt;=9.5),2,IF(AD326=10,"NORMA",IF(AND(AD326&gt;=10.5,AD326&lt;=20),3,IF(AND(AD326&gt;=20.5,AD326&lt;=40),4,""))))))</f>
        <v>NORMA</v>
      </c>
      <c r="AG326" s="9" t="n">
        <v>6</v>
      </c>
      <c r="AH326" s="10" t="str">
        <f aca="false">IF(AG326="","",IF(AND(AG326&gt;=0,AG326&lt;=4),"0 a 4",IF(AND(AG326&gt;=4.5,AG326&lt;=8.5),"4,5 a 8,5",IF(AG326=9,"9",IF(AND(AG326&gt;=9.5,AG326&lt;=13),"9,5 a 13",IF(AND(AG326&gt;=13.5,AG326&lt;=25),"13,5 a 25","Fuera de rango"))))))</f>
        <v>4,5 a 8,5</v>
      </c>
      <c r="AI326" s="10" t="n">
        <f aca="false">IF(AH326="","",IF(AH326="0 a 4",1,IF(AH326="4,5 a 8,5",2,IF(AH326="9","NORMA",IF(AH326="9,5 a 13",3,IF(AH326="13,5 a 25",4,""))))))</f>
        <v>2</v>
      </c>
      <c r="AJ326" s="9" t="n">
        <v>3</v>
      </c>
      <c r="AK326" s="10" t="str">
        <f aca="false">IF(AJ326="","",IF(AND(AJ326&gt;=-15,AJ326&lt;=-10.5),"-15 a -10,5",IF(AND(AJ326&gt;=-10,AJ326&lt;=-4),"-10 a -4",IF(AND(AJ326&gt;=-4.5,AJ326&lt;=0),"-4,5 a 0",IF(AND(AJ326&gt;=0.5,AJ326&lt;=4.5),"0,5 a 4,5",IF(AJ326=5,"5",IF(AND(AJ326&gt;=5.5,AJ326&lt;=10),"5,5 a 10",IF(AND(AJ326&gt;=10.5,AJ326&lt;=20),"10,5 a 20","Fuera de rango"))))))))</f>
        <v>0,5 a 4,5</v>
      </c>
      <c r="AL326" s="11" t="n">
        <f aca="false">IF(AK326="","",IF(AK326="-15 a -10,5",1,IF(AK326="-10 a -4",2,IF(AK326="-4,5 a 0",3,IF(AK326="0,5 a 4,5",4,IF(AK326="5","NORMA",IF(AK326="5,5 a 10",5,IF(AK326="10,5 a 20",6,"Error"))))))))</f>
        <v>4</v>
      </c>
      <c r="AM326" s="9" t="n">
        <v>1</v>
      </c>
      <c r="AN326" s="10" t="str">
        <f aca="false">IF(AM326="","",IF(AND(AM326&gt;=-7.5,AM326&lt;=-5.5),"-7,5 a -5,5",IF(AND(AM326&gt;=-5,AM326&lt;=-3),"-5 a -3",IF(AND(AM326&gt;=-2.5,AM326&lt;=-0.5),"-2,5 a -0,5",IF(AM326=0,"0,00",IF(AND(AM326&gt;=0.5,AM326&lt;=2.5),"0,5 a 2,5",IF(AND(AM326&gt;=3,AM326&lt;=5),"3 a 5",IF(AND(AM326&gt;=5.5,AM326&lt;=7.5),"5,5 a 7,5",IF(AND(AM326&gt;=8,AM326&lt;=10),"8 a 10","Fuera de rango")))))))))</f>
        <v>0,5 a 2,5</v>
      </c>
      <c r="AO326" s="11" t="n">
        <f aca="false">IF(AN326="","",IF(AN326="-7,5 a -5,5",1,IF(AN326="-5 a -3",2,IF(AN326="-2,5 a -0,5",3,IF(AN326="0,00","NORMA",IF(AN326="0,5 a 2,5",4,IF(AN326="3 a 5",5,IF(AN326="5,5 a 7,5",6,IF(AN326="8 a 10",7,"Error")))))))))</f>
        <v>4</v>
      </c>
      <c r="AP326" s="9" t="n">
        <v>-9</v>
      </c>
      <c r="AQ326" s="10" t="str">
        <f aca="false">IF(AP326="","",IF(AND(AP326&gt;=-20,AP326&lt;=-9.5),"-20 a -9,5",IF(AND(AP326&gt;=-9,AP326&lt;=-6.5),"-9 a -6,5",IF(AP326=-6,"-6",IF(AND(AP326&gt;=-5.5,AP326&lt;=-3),"-5,5 a -3",IF(AND(AP326&gt;=-2.5,AP326&lt;=0),"-2,5 a 0",IF(AND(AP326&gt;=0.5,AP326&lt;=3),"0,5 a 3",IF(AND(AP326&gt;=3.5,AP326&lt;=6),"3,5 a 6",IF(AND(AP326&gt;=6.5,AP326&lt;=9),"6,5 a 9",IF(AND(AP326&gt;=9.5,AP326&lt;=20),"9,5 a 20","Fuera de rango"))))))))))</f>
        <v>-9 a -6,5</v>
      </c>
      <c r="AR326" s="11" t="n">
        <f aca="false">IF(AQ326="","",IF(AQ326="-20 a -9,5",1,IF(AQ326="-9 a -6,5",2,IF(AQ326="-6","NORMA",IF(AQ326="-5,5 a -3",3,IF(AQ326="-2,5 a 0",4,IF(AQ326="0,5 a 3",5,IF(AQ326="3,5 a 6",6,IF(AQ326="6,5 a 9",7,IF(AQ326="9,5 a 20",8,""))))))))))</f>
        <v>2</v>
      </c>
      <c r="AS326" s="9" t="n">
        <v>3</v>
      </c>
      <c r="AT326" s="10" t="str">
        <f aca="false">IF(AS326="","",IF(AND(AS326&gt;=-16,AS326&lt;=-14),"-16 a -14",IF(AND(AS326&gt;=-13.5,AS326&lt;=-11.5),"-13,5 a -11,5",IF(AND(AS326&gt;=-11,AS326&lt;=-9),"-11 a -9",IF(AND(AS326&gt;=-8.5,AS326&lt;=-6.5),"-8,5 a -6,5",IF(AND(AS326&gt;=-6,AS326&lt;=-4),"-6 a -4",IF(AND(AS326&gt;=-3.5,AS326&lt;=-1.5),"-3,5 a -1,5",IF(AND(AS326&gt;=-1,AS326&lt;=1),"-1 a 1",IF(AND(AS326&gt;=1.5,AS326&lt;=3.5),"1,5 a 3,5",IF(AND(AS326&gt;=4,AS326&lt;=6),"4 a 6",IF(AND(AS326&gt;=6.5,AS326&lt;=8.5),"6,5 a 8,5",IF(AND(AS326&gt;=9,AS326&lt;=11),"9 a 11",IF(AND(AS326&gt;=11.5,AS326&lt;=13.5),"11,5 a 13,5",IF(AND(AS326&gt;=14,AS326&lt;=16),"14 a 16",IF(AND(AS326&gt;=16.5,AS326&lt;=18.5),"16,5 a 18,5",IF(AND(AS326&gt;=19,AS326&lt;=21),"19 a 21","Fuera de rango"))))))))))))))))</f>
        <v>1,5 a 3,5</v>
      </c>
      <c r="AU326" s="11" t="n">
        <f aca="false" t="array" ref="AU326">IF(AT326="","",_xlfn.IFS(AT326="-16 a -14",1,AT326="-13,5 a -11,5",2,AT326="-11 a -9",3,AT326="-8,5 a -6,5",4,AT326="-6 a -4",5,AT326="-3,5 a -1,5",6,AT326="-1 a 1",7,AT326="1,5 a 3,5",8,AT326="4 a 6","NORMA",AT326="6,5 a 8,5",9,AT326="9 a 11",10,AT326="11,5 a 13,5",11,AT326="14 a 16",12,AT326="16,5 a 18,5",13,AT326="19 a 21",14,TRUE(),""))</f>
        <v>8</v>
      </c>
      <c r="AV326" s="9" t="n">
        <v>1</v>
      </c>
      <c r="AW326" s="10" t="str">
        <f aca="false">IF(AV326="","",IF(AND(AV326&gt;=-1,AV326&lt;=-0.5),"-1 a -0,5",IF(AND(AV326&gt;-0.5,AV326&lt;=0),"De -0,5 a 0",IF(AND(AV326&gt;=0.25,AV326&lt;=0.75),"0,25 a 0,75",IF(AND(AV326&gt;=1,AV326&lt;=1.5),"1 a 1,5",IF(AND(AV326&gt;=1.75,AV326&lt;=2.25),"1,75 a 2,25",IF(AND(AV326&gt;=2.5,AV326&lt;=3),"2,5 a 3",IF(AND(AV326&gt;=3.25,AV326&lt;=3.75),"3,25 a 3,75","Fuera de rango"))))))))</f>
        <v>1 a 1,5</v>
      </c>
      <c r="AX326" s="10" t="n">
        <f aca="false">IF(AW326="","",IF(OR(AW326="-1 a -0,5",AW326="-1 a -0.5"),1,IF(OR(AW326="De -0,5 a 0",AW326="-0,5 a 0",AW326="De -0.5 a 0"),2,IF(OR(AW326="0,25 a 0,75",AW326="0.25 a 0.75"),"NORMA",IF(OR(AW326="1 a 1,5",AW326="1 a 1.5"),3,IF(OR(AW326="1,75 a 2,25",AW326="1.75 a 2.25"),4,IF(OR(AW326="2,5 a 3",AW326="2.5 a 3"),5,IF(OR(AW326="3,25 a 3,75",AW326="3.25 a 3.75"),6,""))))))))</f>
        <v>3</v>
      </c>
      <c r="AY326" s="9" t="n">
        <v>-8</v>
      </c>
      <c r="AZ326" s="10" t="str">
        <f aca="false">IF(AY326="","",IF(AND(AY326&gt;=-20,AY326&lt;=-9.5),"-20 a -9,5",IF(AND(AY326&gt;=-9,AY326&lt;=-6.5),"-9 a -6,5",IF(AY326=-6,"-6",IF(AND(AY326&gt;=-5.5,AY326&lt;=-3),"-5,5 a -3",IF(AND(AY326&gt;=-2.5,AY326&lt;=0),"-2,5 a 0",IF(AND(AY326&gt;=0.5,AY326&lt;=3),"0,5 a 3",IF(AND(AY326&gt;=3.5,AY326&lt;=6),"3,5 a 6","Fuera de rango"))))))))</f>
        <v>-9 a -6,5</v>
      </c>
      <c r="BA326" s="11" t="n">
        <f aca="false">IF(AZ326="","",IF(AZ326="-20 a -9,5",1,IF(AZ326="-9 a -6,5",2,IF(AZ326="-6","NORMA",IF(AZ326="-5,5 a -3",3,IF(AZ326="-2,5 a 0",4,IF(AZ326="0,5 a 3",5,IF(AZ326="3,5 a 6",6,""))))))))</f>
        <v>2</v>
      </c>
      <c r="BB326" s="9" t="n">
        <v>0</v>
      </c>
      <c r="BC326" s="10" t="str">
        <f aca="false" t="array" ref="BC326">IF(BB326="","",_xlfn.IFS(AND(BB326&gt;=0,BB326&lt;=2),"0 a 2",AND(BB326&gt;=2.5,BB326&lt;=4.5),"2,5 a 4,5",AND(BB326&gt;=5,BB326&lt;=7),"5 a 7",AND(BB326&gt;=7.5,BB326&lt;=9.5),"7,5 a 9,5",AND(BB326&gt;=10,BB326&lt;=12),"10 a 12",AND(BB326&gt;=12.5,BB326&lt;=14.5),"12,5 a 14,5",BB326=15,"15",AND(BB326&gt;=15.5,BB326&lt;=17.5),"15,5 a 17,5",AND(BB326&gt;=18,BB326&lt;=20),"18 a 20",AND(BB326&gt;=20.5,BB326&lt;=22.5),"20,5 a 22,5",AND(BB326&gt;=23,BB326&lt;=25),"23 a 25",TRUE(),"Fuera de rango"))</f>
        <v>0 a 2</v>
      </c>
      <c r="BD326" s="11" t="n">
        <f aca="false" t="array" ref="BD326">IF(BC326="","",_xlfn.IFS(BC326="0 a 2",1,BC326="2,5 a 4,5",2,BC326="5 a 7",3,BC326="7,5 a 9,5",4,BC326="10 a 12",5,BC326="12,5 a 14,5",6,BC326="15","NORMA",BC326="15,5 a 17,5",7,BC326="18 a 20",8,BC326="20,5 a 22,5",9,BC326="23 a 25",10,TRUE(),"Fuera de rango"))</f>
        <v>1</v>
      </c>
      <c r="BE326" s="9" t="n">
        <v>26</v>
      </c>
      <c r="BF326" s="10" t="str">
        <f aca="false">IF(BE326="","",IF(AND(BE326&gt;=-20,BE326&lt;=-10),"-20 a -10",IF(AND(BE326&gt;=-9.5,BE326&lt;=0.5),"-9,5 a 0,5",IF(AND(BE326&gt;=1,BE326&lt;=11),"1 a 11",IF(AND(BE326&gt;=11.5,BE326&lt;=20.5),"11,5 a 20,5",IF(BE326=21,"21",IF(AND(BE326&gt;=21.5,BE326&lt;=31.5),"21,5 a 31,5",IF(AND(BE326&gt;=32,BE326&lt;=42),"32 a 42","Fuera de rango"))))))))</f>
        <v>21,5 a 31,5</v>
      </c>
      <c r="BG326" s="11" t="n">
        <f aca="false">IF(BF326="","",IF(BF326="-20 a -10",1,IF(BF326="-9,5 a 0,5",2,IF(BF326="1 a 11",3,IF(BF326="11,5 a 20,5",4,IF(BF326="21","NORMA",IF(BF326="21,5 a 31,5",5,IF(BF326="32 a 42",6,""))))))))</f>
        <v>5</v>
      </c>
      <c r="BH326" s="9" t="n">
        <v>11</v>
      </c>
      <c r="BI326" s="10" t="str">
        <f aca="false">IF(BH326="","",IF(AND(BH326&gt;=-20,BH326&lt;=-15),"-20 a -15",IF(AND(BH326&gt;=-14.5,BH326&lt;=-9.5),"-14,5 a -9,5",IF(AND(BH326&gt;=-9,BH326&lt;=-4),"-9 a -4",IF(AND(BH326&gt;=-3.5,BH326&lt;=2.5),"-3,5 a 2,5",IF(AND(BH326&gt;=3,BH326&lt;=8),"3 a 8",IF(AND(BH326&gt;=8.5,BH326&lt;=14.5),"8,5 a 14,5",IF(BH326=15,"15",IF(AND(BH326&gt;=15.5,BH326&lt;=20.5),"15,5 a 20,5",IF(AND(BH326&gt;=21,BH326&lt;=26),"21 a 26","Fuera de rango"))))))))))</f>
        <v>8,5 a 14,5</v>
      </c>
      <c r="BJ326" s="11" t="n">
        <f aca="false">IF(BI326="","",IF(BI326="-20 a -15",1,IF(BI326="-14,5 a -9,5",2,IF(BI326="-9 a -4",3,IF(BI326="-3,5 a 2,5",4,IF(BI326="3 a 8",5,IF(BI326="8,5 a 14,5",6,IF(BI326="15","NORMA",IF(BI326="15,5 a 20,5",7,IF(BI326="21 a 26",8,IF(BI326="26,5 a 31,5",9,"")))))))))))</f>
        <v>6</v>
      </c>
      <c r="BK326" s="9" t="n">
        <v>0</v>
      </c>
      <c r="BL326" s="10" t="str">
        <f aca="false">IF(BK326="","",IF(AND(BK326&gt;=0,BK326&lt;=2),"0 - 2",IF(AND(BK326&gt;=2.5,BK326&lt;=4.5),"2,5 - 4,5",IF(AND(BK326&gt;=5,BK326&lt;=7),"5 - 7",IF(AND(BK326&gt;=7.5,BK326&lt;=9.5),"7,5 - 9,5",IF(AND(BK326&gt;=10,BK326&lt;=12),"10 - 12",IF(AND(BK326&gt;=12.5,BK326&lt;=13.5),"12,5 - 13,5",IF(BK326=14,"14",IF(AND(BK326&gt;=14.5,BK326&lt;=16.5),"14,5 - 16,5",IF(AND(BK326&gt;=17,BK326&lt;=19),"17 - 19",IF(AND(BK326&gt;=19.5,BK326&lt;=21.5),"19,5 - 21,5",IF(AND(BK326&gt;=22,BK326&lt;=24),"22 - 24",IF(AND(BK326&gt;=24.5,BK326&lt;=26.5),"24,5 - 26,5",IF(AND(BK326&gt;=27,BK326&lt;=29),"27 - 29",IF(AND(BK326&gt;=29.5,BK326&lt;=30),"29,5 - 30","Fuera de rango")))))))))))))))</f>
        <v>0 - 2</v>
      </c>
      <c r="BM326" s="11" t="n">
        <f aca="false">IF(BL326="","",IF(BL326="0 - 2",1,IF(BL326="2,5 - 4,5",2,IF(BL326="5 - 7",3,IF(BL326="7,5 - 9,5",4,IF(BL326="10 - 12",5,IF(BL326="12,5 - 13,5",6,IF(BL326="14","NORMA",IF(BL326="14,5 - 16,5",7,IF(BL326="17 - 19",8,IF(BL326="19,5 - 21,5",9,IF(BL326="22 - 24",10,IF(BL326="24,5 - 26,5",11,IF(BL326="27 - 29",12,IF(BL326="29,5 - 30",13,"")))))))))))))))</f>
        <v>1</v>
      </c>
      <c r="BN326" s="9" t="n">
        <v>11</v>
      </c>
      <c r="BO326" s="11" t="str">
        <f aca="false">IF(BN326="","",IF(AND(BN326&gt;=-20,BN326&lt;=-10),"-20 a -10",IF(AND(BN326&gt;=-9.5,BN326&lt;=0.5),"-9,5 a 0,5",IF(AND(BN326&gt;=1,BN326&lt;=11),"1 a 11",IF(AND(BN326&gt;=11.5,BN326&lt;=21.5),"11,5 a 21,5",IF(BN326=22,"22",IF(AND(BN326&gt;=22.5,BN326&lt;=32.5),"22,5 a 32,5",IF(AND(BN326&gt;=33,BN326&lt;=43),"33 a 43","Fuera de rango"))))))))</f>
        <v>1 a 11</v>
      </c>
      <c r="BP326" s="11" t="n">
        <f aca="false">IF(BO326="","",IF(BO326="-20 a -10",1,IF(BO326="-9,5 a 0,5",2,IF(BO326="1 a 11",3,IF(BO326="11,5 a 21,5",4,IF(BO326="22","NORMA",IF(BO326="22,5 a 32,5",5,IF(BO326="33 a 43",6,""))))))))</f>
        <v>3</v>
      </c>
      <c r="BQ326" s="9" t="n">
        <v>6</v>
      </c>
      <c r="BR326" s="10" t="str">
        <f aca="false">IF(BQ326="","",IF(AND(BQ326&gt;=-20,BQ326&lt;=-15),"-20 a -15",IF(AND(BQ326&gt;=-14.5,BQ326&lt;=-9.5),"-14,5 a -9,5",IF(AND(BQ326&gt;=-9,BQ326&lt;=-4),"-9 a -4",IF(AND(BQ326&gt;=-3.5,BQ326&lt;=2.5),"-3,5 a 2,5",IF(AND(BQ326&gt;=3,BQ326&lt;=8),"3 a 8",IF(AND(BQ326&gt;=8.5,BQ326&lt;=13.5),"8,5 a 13,5",IF(AND(BQ326&gt;=14,BQ326&lt;=17.5),"14 a 17,5",IF(BQ326=18,"18",IF(AND(BQ326&gt;=18.5,BQ326&lt;=23.5),"18,5 a 23,5",IF(AND(BQ326&gt;=24,BQ326&lt;=29),"24 a 29",IF(AND(BQ326&gt;=29.5,BQ326&lt;=34.5),"29,5 a 34,5",IF(AND(BQ326&gt;=35,BQ326&lt;=40),"35 a 40","Fuera de rango")))))))))))))</f>
        <v>3 a 8</v>
      </c>
      <c r="BS326" s="11" t="n">
        <f aca="false">IF(BR326="","",IF(BR326="-20 a -15",1,IF(BR326="-14,5 a -9,5",2,IF(BR326="-9 a -4",3,IF(BR326="-3,5 a 2,5",4,IF(BR326="3 a 8",5,IF(BR326="8,5 a 13,5",6,IF(BR326="14 a 17,5",7,IF(BR326="18","NORMA",IF(BR326="18,5 a 23,5",8,IF(BR326="24 a 29",9,IF(BR326="29,5 a 34,5",10,IF(BR326="35 a 40",11,"")))))))))))))</f>
        <v>5</v>
      </c>
      <c r="BT326" s="9" t="n">
        <v>1</v>
      </c>
      <c r="BU326" s="10" t="str">
        <f aca="false">IF(BT326="","",IF(AND(BT326&gt;=-20,BT326&lt;=-18),"-20 a -18",IF(AND(BT326&gt;=-17.5,BT326&lt;=-15.5),"-17,5 a -15,5",IF(AND(BT326&gt;=-15,BT326&lt;=-13),"-15 a -13",IF(AND(BT326&gt;=-12.5,BT326&lt;=-10.5),"-12,5 a -10,5",IF(AND(BT326&gt;=-10,BT326&lt;=-8),"-10 a -8",IF(AND(BT326&gt;=-7.5,BT326&lt;=-5.5),"-7,5 a -5,5",IF(AND(BT326&gt;=-5,BT326&lt;=-3),"-5 a -3",IF(AND(BT326&gt;=-2.5,BT326&lt;=-0.5),"-2,5 a -0,5",IF(BT326=0,"0",IF(AND(BT326&gt;=0.5,BT326&lt;=2.5),"0,5 a 2,5",IF(AND(BT326&gt;=3,BT326&lt;=5),"3 a 5",IF(AND(BT326&gt;=5.5,BT326&lt;=7.5),"5,5 a 7,5",IF(AND(BT326&gt;=8,BT326&lt;=10),"8 a 10",IF(AND(BT326&gt;=10.5,BT326&lt;=12.5),"10,5 a 12,5",IF(AND(BT326&gt;=13,BT326&lt;=15),"13 a 15",IF(AND(BT326&gt;=15.5,BT326&lt;=17.5),"15,5 a 17,5",IF(AND(BT326&gt;=18,BT326&lt;=20),"18 a 20","Fuera de rango"))))))))))))))))))</f>
        <v>0,5 a 2,5</v>
      </c>
      <c r="BV326" s="11" t="n">
        <f aca="false">IF(BT326="","",IF(BT326=0,"NORMA",IF(AND(BT326&gt;=-20,BT326&lt;=-18),2,IF(AND(BT326&gt;=-17.5,BT326&lt;=-15.5),2,IF(AND(BT326&gt;=-15,BT326&lt;=-13),3,IF(AND(BT326&gt;=-12.5,BT326&lt;=-10.5),4,IF(AND(BT326&gt;=-10,BT326&lt;=-8),5,IF(AND(BT326&gt;=-7.5,BT326&lt;=-5.5),6,IF(AND(BT326&gt;=-5,BT326&lt;=-3),7,IF(AND(BT326&gt;=-2.5,BT326&lt;=-0.5),8,IF(AND(BT326&gt;=0.5,BT326&lt;=2.5),9,IF(AND(BT326&gt;=3,BT326&lt;=5),10,IF(AND(BT326&gt;=5.5,BT326&lt;=7.5),11,IF(AND(BT326&gt;=8,BT326&lt;=10),12,IF(AND(BT326&gt;=10.5,BT326&lt;=12.5),13,IF(AND(BT326&gt;=13,BT326&lt;=15),14,IF(AND(BT326&gt;=15.5,BT326&lt;=17.5),15,IF(AND(BT326&gt;=18,BT326&lt;=20),16,"Fuera de rango"))))))))))))))))))</f>
        <v>9</v>
      </c>
      <c r="BW326" s="9" t="n">
        <v>-7.25</v>
      </c>
      <c r="BX326" s="10" t="n">
        <f aca="false">18.5- (0.3*H326)</f>
        <v>16.1</v>
      </c>
      <c r="BY326" s="10" t="n">
        <f aca="false">(BW326)-(BX326)</f>
        <v>-23.35</v>
      </c>
      <c r="BZ326" s="10" t="str">
        <f aca="false">IF(BY326="","",IF(BY326&lt;-27.5,"De -30 a -28",IF(BY326&lt;-25,"De -27,5 a -25,5",IF(BY326&lt;-22.5,"De -25 a -23",IF(BY326&lt;-20,"De -22,5 a -20,5",IF(BY326&lt;-17.5,"De -20 a -18",IF(BY326&lt;-15,"De -17,5 a -15,5",IF(BY326&lt;-12.5,"De -15 a -13",IF(BY326&lt;-10,"De -12,5 a -10,5",IF(BY326&lt;-7.5,"De -10 a -8",IF(BY326&lt;-5,"De -7,5 a -5,5",IF(BY326&lt;-2.5,"De -5 a -3",IF(BY326&lt;0,"De -2,5 a -0,5",IF(BY326&lt;2.5,"De 0 a 2",IF(BY326&lt;5,"De 2,5 a 4,5",IF(BY326&lt;7.5,"De 5 a 7",IF(BY326&lt;10,"De 7,5 a 9,5",IF(BY326&lt;12.5,"De 10 a 12",IF(BY326&lt;15,"De 12,5 a 14,5",IF(BY326&lt;17.5,"De 15 a 17",IF(BY326&lt;20,"De 17,5 a 19,5",IF(BY326&lt;22.5,"De 20 a 22",IF(BY326&lt;25,"De 22,5 a 24,5",IF(BY326&lt;27.5,"De 25 a 27","De 27,5 a 30"))))))))))))))))))))))))</f>
        <v>De -25 a -23</v>
      </c>
      <c r="CA326" s="12" t="n">
        <f aca="false">IF(BY326="","",IF(BY326&lt;=-28,1,IF(BY326&lt;=-25.5,2,IF(BY326&lt;=-23,3,IF(BY326&lt;=-20.5,4,IF(BY326&lt;=-18,5,IF(BY326&lt;=-15.5,6,IF(BY326&lt;=-13,7,IF(BY326&lt;=-10.5,8,IF(BY326&lt;=-8,9,IF(BY326&lt;=-5.5,10,IF(BY326&lt;=-3,11,IF(BY326&lt;=-0.5,12,IF(BY326&lt;=2,13,IF(BY326&lt;=4.5,14,IF(BY326&lt;=7,15,IF(BY326&lt;=9.5,16,IF(BY326&lt;=12,17,IF(BY326&lt;=14.5,18,IF(BY326&lt;=17,19,IF(BY326&lt;=19.5,20,IF(BY326&lt;=22,21,IF(BY326&lt;=24.5,22,IF(BY326&lt;=27,23,IF(BY326&lt;=30,24,"Fuera de rango")))))))))))))))))))))))))</f>
        <v>3</v>
      </c>
      <c r="CB326" s="9" t="n">
        <v>-9.25</v>
      </c>
      <c r="CC326" s="10" t="n">
        <f aca="false">18.5- (0.3*H326)</f>
        <v>16.1</v>
      </c>
      <c r="CD326" s="10" t="n">
        <f aca="false">(CB326)-(CC326)</f>
        <v>-25.35</v>
      </c>
      <c r="CE326" s="10" t="str">
        <f aca="false">IF(CD326="","",IF(CD326&lt;-27.5,"De -30 a -28",IF(CD326&lt;-25,"De -27,5 a -25,5",IF(CD326&lt;-22.5,"De -25 a -23",IF(CD326&lt;-20,"De -22,5 a -20,5",IF(CD326&lt;-17.5,"De -20 a -18",IF(CD326&lt;-15,"De -17,5 a -15,5",IF(CD326&lt;-12.5,"De -15 a -13",IF(CD326&lt;-10,"De -12,5 a -10,5",IF(CD326&lt;-7.5,"De -10 a -8",IF(CD326&lt;-5,"De -7,5 a -5,5",IF(CD326&lt;-2.5,"De -5 a -3",IF(CD326&lt;0,"De -2,5 a -0,5",IF(CD326&lt;=2,"De 0 a 2",IF(CD326&lt;=4.5,"De 2,5 a 4,5",IF(CD326&lt;=7,"De 5 a 7",IF(CD326&lt;=9.5,"De 7,5 a 9,5",IF(CD326&lt;=12,"De 10 a 12",IF(CD326&lt;=14.5,"De 12,5 a 14,5",IF(CD326&lt;=17,"De 15 a 17",IF(CD326&lt;=19.5,"De 17,5 a 19,5",IF(CD326&lt;=22,"De 20 a 22",IF(CD326&lt;=24.5,"De 22,5 a 24,5",IF(CD326&lt;=27,"De 25 a 27","De 27,5 a 30"))))))))))))))))))))))))</f>
        <v>De -27,5 a -25,5</v>
      </c>
      <c r="CF326" s="12" t="n">
        <f aca="false">IF(CD326="","",IF(CD326&lt;-27.5,1,IF(CD326&lt;-25,2,IF(CD326&lt;-22.5,3,IF(CD326&lt;-20,4,IF(CD326&lt;-17.5,5,IF(CD326&lt;-15,6,IF(CD326&lt;-12.5,7,IF(CD326&lt;-10,8,IF(CD326&lt;-7.5,9,IF(CD326&lt;-5,10,IF(CD326&lt;-2.5,11,IF(CD326&lt;0,12,IF(CD326&lt;2.5,13,IF(CD326&lt;5,14,IF(CD326&lt;7.5,15,IF(CD326&lt;10,16,IF(CD326&lt;12.5,17,IF(CD326&lt;15,18,IF(CD326&lt;17.5,19,IF(CD326&lt;20,20,IF(CD326&lt;22.5,21,IF(CD326&lt;25,22,IF(CD326&lt;27.5,23,24))))))))))))))))))))))))</f>
        <v>2</v>
      </c>
      <c r="CG326" s="9" t="n">
        <v>-3.25</v>
      </c>
      <c r="CH326" s="10" t="str">
        <f aca="false">IF(CG326="","",IF(AND(CG326&gt;=-10,CG326&lt;=-9.5),"-10 a -9,5",IF(AND(CG326&gt;-9.5,CG326&lt;=-8.5),"-9 a -8,5",IF(AND(CG326&gt;-8.5,CG326&lt;=-7.5),"-8 a -7,5",IF(AND(CG326&gt;-7.5,CG326&lt;=-6.5),"-7 a -6,5",IF(AND(CG326&gt;-6.5,CG326&lt;=-5.5),"-6 a -5,5",IF(AND(CG326&gt;-5.5,CG326&lt;=-4.5),"-5 a -4,5",IF(AND(CG326&gt;-4.5,CG326&lt;=-3.5),"-4 a -3,5",IF(AND(CG326&gt;-3.5,CG326&lt;=-2.5),"-3 a -2,5",IF(CG326=-2.25,"-2,25",IF(AND(CG326&gt;-2.5,CG326&lt;=-1.5),"-2 a -1,5",IF(AND(CG326&gt;-1.5,CG326&lt;=-0.5),"-1 a -0,5",IF(AND(CG326&gt;-0.5,CG326&lt;=0.5),"0 a 0,5",IF(AND(CG326&gt;0.5,CG326&lt;=1.5),"1 a 1,5",IF(AND(CG326&gt;1.5,CG326&lt;=2.5),"2 a 2,5",IF(AND(CG326&gt;2.5,CG326&lt;=3.5),"3 a 3,5",IF(AND(CG326&gt;3.5,CG326&lt;=4.5),"4 a 4,5",IF(AND(CG326&gt;4.5,CG326&lt;=5.5),"5 a 5,5",IF(AND(CG326&gt;5.5,CG326&lt;=6.5),"6 a 6,5",IF(AND(CG326&gt;6.5,CG326&lt;=7.5),"7 a 7,5",IF(AND(CG326&gt;7.5,CG326&lt;=8.5),"8 a 8,5",IF(AND(CG326&gt;8.5,CG326&lt;=9.5),"9 a 9,5",IF(CG326&gt;=10,"10","Fuera de rango")))))))))))))))))))))))</f>
        <v>-3 a -2,5</v>
      </c>
      <c r="CI326" s="11" t="n">
        <f aca="false">IF(CG326="","",IF(CG326=-2.25,"NORMA",IF(CG326&lt;=-9.5,1,IF(CG326&lt;=-8.5,2,IF(CG326&lt;=-7.5,3,IF(CG326&lt;=-6.5,4,IF(CG326&lt;=-5.5,5,IF(CG326&lt;=-4.5,6,IF(CG326&lt;=-3.5,7,IF(CG326&lt;=-2.5,8,IF(CG326&lt;=-1.5,9,IF(CG326&lt;=-0.5,10,IF(CG326&lt;=0.5,11,IF(CG326&lt;=1.5,12,IF(CG326&lt;=2.5,13,IF(CG326&lt;=3.5,14,IF(CG326&lt;=4.5,15,IF(CG326&lt;=5.5,16,IF(CG326&lt;=6.5,17,IF(CG326&lt;=7.5,18,IF(CG326&lt;=8.5,19,IF(CG326&lt;=9.5,20,IF(CG326=10,21,"Fuera de rango")))))))))))))))))))))))</f>
        <v>8</v>
      </c>
      <c r="CJ326" s="9" t="n">
        <v>3.5</v>
      </c>
      <c r="CK326" s="10" t="str">
        <f aca="false">IF(CJ326="","",IF(AND(CJ326&gt;=-6,CJ326&lt;=-5.5),"-6 a -5,5",IF(AND(CJ326&gt;-5.5,CJ326&lt;=-4.5),"-5 a -4,5",IF(AND(CJ326&gt;-4.5,CJ326&lt;=-3.5),"-4 a -3,5",IF(AND(CJ326&gt;-3.5,CJ326&lt;=-2.5),"-3 a -2,5",IF(AND(CJ326&gt;-2.5,CJ326&lt;=-1.5),"-2 a -1,5",IF(AND(CJ326&gt;-1.5,CJ326&lt;=-0.5),"-1 a -0,5",IF(AND(CJ326&gt;-0.5,CJ326&lt;=0.5),"0 a 0,5",IF(AND(CJ326&gt;0.5,CJ326&lt;=1.5),"1 a 1,5",IF(AND(CJ326&gt;1.5,CJ326&lt;2.5),"2",IF(AND(CJ326&gt;=2.5,CJ326&lt;=3),"2,5 a 3",IF(AND(CJ326&gt;3,CJ326&lt;=4),"3,5 a 4",IF(AND(CJ326&gt;4,CJ326&lt;=5),"4,5 a 5",IF(AND(CJ326&gt;5,CJ326&lt;=6),"5,5 a 6",IF(AND(CJ326&gt;6,CJ326&lt;=7),"6,5 a 7",IF(AND(CJ326&gt;7,CJ326&lt;=8),"7,5 a 8",IF(AND(CJ326&gt;8,CJ326&lt;=9.5),"8,5 a 9,5",IF(CJ326=10,"10","Fuera de rango"))))))))))))))))))</f>
        <v>3,5 a 4</v>
      </c>
      <c r="CL326" s="11" t="n">
        <f aca="false">IF(CK326="","",IF(OR(CK326="-6 a -5,5",CK326="-6 - -5,5"),1,IF(OR(CK326="-5 a -4,5",CK326="-5 - -4,5"),2,IF(OR(CK326="-4 a -3,5",CK326="-4 - -3,5"),3,IF(OR(CK326="-3 a -2,5",CK326="-3 - -2,5"),4,IF(OR(CK326="-2 a -1,5",CK326="-2 - -1,5"),5,IF(OR(CK326="-1 a -0,5",CK326="-1 - -0,5"),6,IF(OR(CK326="0 a 0,5",CK326="0 - 0,5"),7,IF(OR(CK326="1 a 1,5",CK326="1 - 1,5"),8,IF(CK326="2","NORMA",IF(OR(CK326="2,5 a 3",CK326="2,5 - 3"),9,IF(OR(CK326="3,5 a 4",CK326="3,5 - 4"),10,IF(OR(CK326="4,5 a 5",CK326="4,5 - 5"),11,IF(OR(CK326="5,5 a 6",CK326="5,5 - 6"),12,IF(OR(CK326="6,5 a 7",CK326="6,5 - 7"),13,IF(OR(CK326="7,5 a 8",CK326="7,5 - 8"),14,IF(OR(CK326="8,5 a 9",CK326="8,5 - 9,5",CK326="9 a 9,5"),15,IF(CK326="10",15,IF(OR(CK326="0,5 a 1",CK326="0,5 - 1"),7,"Fuera de rango")))))))))))))))))))</f>
        <v>10</v>
      </c>
      <c r="CN326" s="10" t="str">
        <f aca="false">IF(CM326=0,"0", " ")</f>
        <v>0</v>
      </c>
      <c r="CO326" s="10" t="str">
        <f aca="false">IF(CM326&gt;0,"EME"," ")</f>
        <v> </v>
      </c>
      <c r="CQ326" s="10" t="str">
        <f aca="false">IF(CP326&gt;0,"0", " ")</f>
        <v> </v>
      </c>
      <c r="CR326" s="10" t="str">
        <f aca="false">IF(CP326&gt;0,"EME"," ")</f>
        <v> </v>
      </c>
      <c r="CS326" s="9" t="n">
        <v>0.25</v>
      </c>
      <c r="CU326" s="10" t="str">
        <f aca="false">IF(CS326&gt;0,"HIP"," ")</f>
        <v>HIP</v>
      </c>
      <c r="CV326" s="9" t="n">
        <v>0.25</v>
      </c>
      <c r="CW326" s="10" t="str">
        <f aca="false">IF(CV326&gt;0,"1", " ")</f>
        <v>1</v>
      </c>
      <c r="CX326" s="10" t="str">
        <f aca="false">IF(CV326&gt;0,"HIP"," ")</f>
        <v>HIP</v>
      </c>
      <c r="CY326" s="9" t="n">
        <v>0</v>
      </c>
      <c r="DB326" s="9" t="n">
        <v>0</v>
      </c>
      <c r="DC326" s="11" t="str">
        <f aca="false">IF(DB326&lt;0,"2"," ")</f>
        <v> </v>
      </c>
      <c r="DD326" s="11" t="str">
        <f aca="false">IF(DB326&lt;0,"MIO"," ")</f>
        <v> </v>
      </c>
      <c r="DE326" s="9" t="n">
        <v>0</v>
      </c>
      <c r="DF326" s="10" t="str">
        <f aca="false">IF(DE326&lt;0,"3"," ")</f>
        <v> </v>
      </c>
      <c r="DG326" s="10" t="str">
        <f aca="false">IF(DE326&lt;0,"AST"," ")</f>
        <v> </v>
      </c>
      <c r="DH326" s="9" t="n">
        <v>0</v>
      </c>
      <c r="DI326" s="10" t="str">
        <f aca="false">IF(DH326&lt;0,"3"," ")</f>
        <v> </v>
      </c>
      <c r="DJ326" s="10" t="str">
        <f aca="false">IF(DH326&lt;0,"AST"," ")</f>
        <v> </v>
      </c>
      <c r="DK326" s="9" t="n">
        <v>0</v>
      </c>
      <c r="DL326" s="10" t="str">
        <f aca="false">IF(DK326&gt;0,"4"," ")</f>
        <v> </v>
      </c>
      <c r="DM326" s="10" t="str">
        <f aca="false">IF(DK326&gt;0,"PRE"," ")</f>
        <v> </v>
      </c>
      <c r="DN326" s="9" t="n">
        <v>0</v>
      </c>
      <c r="DO326" s="10" t="str">
        <f aca="false">IF(DN326&gt;0,"4"," ")</f>
        <v> </v>
      </c>
      <c r="DP326" s="10" t="str">
        <f aca="false">IF(DN326&gt;0,"PRE"," ")</f>
        <v> </v>
      </c>
      <c r="DS326" s="12" t="str">
        <f aca="false">CONCATENATE(CO326,CU326,DA326,DG326,DM326)</f>
        <v> HIP  </v>
      </c>
      <c r="DT326" s="10" t="e">
        <f aca="false" t="array" ref="DT326">_xlfn.IFS(DS326="EME    ","0", DS326=" HIP   ","1", DS326="  MIO  ","2", DS326="   AST ","3", DS326="    PRE","4", DS326="EME   PRE","5", DS326=" HIP  PRE","6", DS326=" HIP AST ","7", DS326="  MIO PRE","8", DS326="  MIOAST ","9", DS326="   ASTPRE","10",DS326=" HIP ASTPRE","11", DS326="  MIOASTPRE","12", DS326="     ","0")</f>
        <v>#N/A</v>
      </c>
      <c r="DV326" s="1" t="e">
        <f aca="false" t="array" ref="DV326">_xlfn.IFS(DU326="SI","2", DU326="NO","1")</f>
        <v>#N/A</v>
      </c>
      <c r="DX326" s="11" t="str">
        <f aca="false">IF(DW326=0,"1","2")</f>
        <v>1</v>
      </c>
      <c r="DY326" s="11" t="str">
        <f aca="false" t="array" ref="DY326">_xlfn.IFS(DW326=0,"0", DW326=0.25, "1", DW326=0.5,"2", DW326=0.75,"3", DW326=1,"4",DW326=1.25,"5", DW326=1.5,"6", DW326=1.75,"7", DW326=2,"8")</f>
        <v>0</v>
      </c>
      <c r="EA326" s="11" t="str">
        <f aca="false">IF(DZ326=0,"1","2")</f>
        <v>1</v>
      </c>
      <c r="EB326" s="11" t="str">
        <f aca="false" t="array" ref="EB326">_xlfn.IFS(DZ326=0,"0", DZ326=0.25, "1", DZ326=0.5,"2", DZ326=0.75,"3", DZ326=1,"4",DZ326=1.25,"5", DZ326=1.5,"6", DZ326=1.75,"7", DZ326=2,"8")</f>
        <v>0</v>
      </c>
      <c r="ED326" s="10" t="str">
        <f aca="false">IF(EC326=0,"1","2")</f>
        <v>1</v>
      </c>
      <c r="EE326" s="11" t="str">
        <f aca="false" t="array" ref="EE326">_xlfn.IFS(EC326=0,"0", EC326=-0.25, "1", EC326=-0.5,"2", EC326=-0.75,"3", EC326=-1,"4",EC326=-1.25,"5", EC326=-1.5,"6", EC326=-1.75,"7", EC326=-2,"8", EC326=-2.25,"9",EC326=-2.5,"10", EC326=-2.75,"11", EC326=-3,"12", EC326=-3.25,"13", EC326=-3.5,"14", EC326=-3.75,"15",EC326=-4,"16")</f>
        <v>0</v>
      </c>
      <c r="EG326" s="10" t="str">
        <f aca="false">IF(EF326=0,"1","2")</f>
        <v>1</v>
      </c>
      <c r="EH326" s="11" t="str">
        <f aca="false" t="array" ref="EH326">_xlfn.IFS(EF326=0,"0", EF326=-0.25, "1", EF326=-0.5,"2", EF326=-0.75,"3", EF326=-1,"4",EF326=-1.25,"5", EF326=-1.5,"6", EF326=-1.75,"7", EF326=-2,"8", EF326=-2.25,"9",EF326=-2.5,"10", EF326=-2.75,"11", EF326=-3,"12", EF326=-3.25,"13", EF326=-3.5,"14", EF326=-3.75,"15",EF326=-4,"16")</f>
        <v>0</v>
      </c>
      <c r="EJ326" s="11" t="str">
        <f aca="false">IF(EI326=0,"1","2")</f>
        <v>1</v>
      </c>
      <c r="EK326" s="11" t="str">
        <f aca="false" t="array" ref="EK326">_xlfn.IFS(EI326=0,"0", EI326=-0.25, "1", EI326=-0.5,"2", EI326=-0.75,"3", EI326=-1,"4",EI326=-1.25,"5", EI326=-1.5,"6", EI326=-1.75,"7", EI326=-2,"8", EI326=-2.25,"9", EI326=-2.25,"9",EI326=-2.5,"10", EI326=-2.75,"11", EI326=-3,"12", EI326=-3.25,"13", EI326=-3.5,"14", EI326=-3.75,"15",EI326=-4,"16", EI326=0.25, "17", EI326=0.5, "18")</f>
        <v>0</v>
      </c>
      <c r="EM326" s="11" t="str">
        <f aca="false">IF(EL326=0,"1","2")</f>
        <v>1</v>
      </c>
      <c r="EN326" s="11" t="str">
        <f aca="false" t="array" ref="EN326">_xlfn.IFS(EL326=0.25,"17",EL326=0.5,"18", EL326=0,"0", EL326=-0.25, "1", EL326=-0.5,"2", EL326=-0.75,"3", EL326=-1,"4",EL326=-1.25,"5", EL326=-1.5,"6", EL326=-1.75,"7", EL326=-2,"8",EL326= -2.25,"9",EL326=-2.5,"10",EL326= -2.75,"11",EL326= -3,"12",EL326= -3.25,"13",EL326= -3.5,"14",EL326= -3.75,"15",EL326=-4,"16")</f>
        <v>0</v>
      </c>
      <c r="EP326" s="11" t="str">
        <f aca="false">IF(EO326=0,"1","2")</f>
        <v>1</v>
      </c>
      <c r="EQ326" s="11" t="str">
        <f aca="false" t="array" ref="EQ326">_xlfn.IFS(EO326=0,"0", EO326=0.25, "1", EO326=0.5,"2", EO326=0.75,"3", EO326=1,"4",EO326=1.25,"5", EO326=1.5,"6", EO326=1.75,"7", EO326=2,"8", EO326=2.25,"9", EO326=2.25,"9",EO326=2.5,"10", EO326=2.75,"11", EO326=3,"12", EO326=3.25,"13", EO326=3.5,"14", EO326=3.75,"15",EO326=4,"16", EO326=-0.25, "17", bq=-0.5, "18")</f>
        <v>0</v>
      </c>
      <c r="ES326" s="11" t="str">
        <f aca="false">IF(ER326=0,"1","2")</f>
        <v>1</v>
      </c>
      <c r="ET326" s="11" t="str">
        <f aca="false" t="array" ref="ET326">_xlfn.IFS(ER326=0,"0", ER326=0.25, "1", ER326=0.5,"2", ER326=0.75,"3", ER326=1,"4",ER326=1.25,"5", ER326=1.5,"6", ER326=1.75,"7", ER326=2,"8", ER326=2.25,"9", ER326=2.25,"9",ER326=2.5,"10", ER326=2.75,"11", ER326=3,"12", ER326=3.25,"13", ER326=3.5,"14", ER326=3.75,"15",ER326=4,"16", ER326=-0.25, "17", bq=-0.5, "18")</f>
        <v>0</v>
      </c>
      <c r="EV326" s="14" t="e">
        <f aca="false">VLOOKUP(EU326,LEYENDA!$G$2:$H$8,2,TRUE())</f>
        <v>#N/A</v>
      </c>
      <c r="EW326" s="14" t="e">
        <f aca="false" t="array" ref="EW326">_xlfn.IFS(EV326="0-5","1", EV326="6-12","2", EV326="13-18","3", EV326="19-24","4", EV326="25-36","5", EV326="37-48","6", EV326="49-60","7")</f>
        <v>#N/A</v>
      </c>
    </row>
    <row r="327" customFormat="false" ht="13.5" hidden="false" customHeight="false" outlineLevel="0" collapsed="false">
      <c r="A327" s="1" t="n">
        <v>82</v>
      </c>
      <c r="B327" s="32" t="n">
        <v>2</v>
      </c>
      <c r="C327" s="33" t="n">
        <v>46484</v>
      </c>
      <c r="D327" s="6"/>
      <c r="E327" s="5" t="str">
        <f aca="false">VLOOKUP(A327,'286'!$A$3:$J$6279,10,FALSE())</f>
        <v>CHERADI ALONSO, KADER</v>
      </c>
      <c r="F327" s="4" t="str">
        <f aca="false">VLOOKUP(A327,'286'!$A$3:$I$1768,3,FALSE())</f>
        <v>CHEAKA</v>
      </c>
      <c r="G327" s="6" t="n">
        <f aca="false">VLOOKUP(A327,'286'!$A$3:$I$1768,4,FALSE())</f>
        <v>38757</v>
      </c>
      <c r="H327" s="7" t="n">
        <f aca="false">YEAR(C327)-YEAR(G327)</f>
        <v>21</v>
      </c>
      <c r="I327" s="1" t="str">
        <f aca="false">VLOOKUP(H327,LEYENDA!$C$2:$D$6,2,TRUE())</f>
        <v>13-24</v>
      </c>
      <c r="J327" s="5" t="str">
        <f aca="false">VLOOKUP(A327,'286'!$A$3:$I$1768,7,FALSE())</f>
        <v>H</v>
      </c>
      <c r="K327" s="8" t="n">
        <f aca="false">VLOOKUP(A327,'286'!$A$3:$I$1768,2,FALSE())</f>
        <v>0</v>
      </c>
      <c r="L327" s="4" t="str">
        <f aca="false">VLOOKUP(A327,'286'!$A$3:$I$1768,8,FALSE())</f>
        <v>D</v>
      </c>
      <c r="M327" s="4" t="str">
        <f aca="false">VLOOKUP(A327,'286'!$A$3:$I$1768,9,FALSE())</f>
        <v>D</v>
      </c>
      <c r="N327" s="8" t="str">
        <f aca="false">IF(R327=O327, "MISMA","CONTRARIA")</f>
        <v>MISMA</v>
      </c>
      <c r="O327" s="8" t="str">
        <f aca="false" t="array" ref="O327">_xlfn.IFS(L327="D","1", L327="I","2")</f>
        <v>1</v>
      </c>
      <c r="P327" s="8" t="e">
        <f aca="false" t="array" ref="P327">_xlfn.IFS(K327="OD","1", K327="OI","2")</f>
        <v>#N/A</v>
      </c>
      <c r="Q327" s="1" t="str">
        <f aca="false" t="array" ref="Q327">_xlfn.IFS(J327="M","1", J327="H","2")</f>
        <v>2</v>
      </c>
      <c r="R327" s="8" t="str">
        <f aca="false" t="array" ref="R327">_xlfn.IFS(M327="D","1", M327="I","2")</f>
        <v>1</v>
      </c>
      <c r="S327" s="1" t="str">
        <f aca="false" t="array" ref="S327">_xlfn.IFS(N327="CONTRARIA", "1",N327= "MISMA","2")</f>
        <v>2</v>
      </c>
      <c r="T327" s="1" t="str">
        <f aca="false" t="array" ref="T327">_xlfn.IFS(I327="0-12","1", I327="13-24","2", I327="25-40","3", I327="41-60","4", I327="61-100","5")</f>
        <v>2</v>
      </c>
      <c r="U327" s="9" t="n">
        <v>-0.5</v>
      </c>
      <c r="V327" s="1" t="str">
        <f aca="false">IF(U327="","",IF(AND(U327&gt;=-9,U327&lt;=-6.5),"-9 a -6,5",IF(AND(U327&gt;=-6,U327&lt;=-3.5),"-6 a -3,5",IF(AND(U327&gt;=-3,U327&lt;=-1),"-3 a -1",IF(U327=-0.5,"-0,5",IF(AND(U327&gt;=0,U327&lt;=2.5),"0 a 2,5",IF(AND(U327&gt;=3,U327&lt;=5.5),"3 a 5,5",IF(AND(U327&gt;=6,U327&lt;=8.5),"6 a 8,5",IF(AND(U327&gt;=9,U327&lt;=20),"9 a 20","Fuera de rango")))))))))</f>
        <v>-0,5</v>
      </c>
      <c r="W327" s="11" t="str">
        <f aca="false">IF(V327="","",IF(V327="-9 a -6,5",2,IF(V327="-6 a -3,5",3,IF(V327="-3 a -1",4,IF(V327="-0,5","NORMA",IF(V327="0 a 2,5",5,IF(V327="3 a 5,5",6,IF(V327="6 a 8,5",7,IF(V327="9 a 20",8,"Fuera de rango")))))))))</f>
        <v>NORMA</v>
      </c>
      <c r="X327" s="9" t="n">
        <v>0</v>
      </c>
      <c r="Y327" s="11" t="str">
        <f aca="false">IF(X327="","",IF(AND(X327&gt;=0,X327&lt;=4),"0 a 4",IF(AND(X327&gt;=4.5,X327&lt;=8.5),"4,5 a 8,5",IF(X327=9,"9",IF(AND(X327&gt;=9.5,X327&lt;=13),"9,5 a 13",IF(AND(X327&gt;=13.5,X327&lt;=20),"13,5 a 20",IF(AND(X327&gt;=20.5,X327&lt;=35),"20,5 a 35","Fuera de rango")))))))</f>
        <v>0 a 4</v>
      </c>
      <c r="Z327" s="11" t="n">
        <f aca="false">IF(Y327="","",IF(Y327="0 a 4",1,IF(Y327="4,5 a 8,5",2,IF(Y327="9","NORMA",IF(Y327="9,5 a 13",3,IF(Y327="13,5 a 20",4,IF(Y327="20,5 a 35",5,"Fuera de rango")))))))</f>
        <v>1</v>
      </c>
      <c r="AA327" s="9" t="n">
        <v>14</v>
      </c>
      <c r="AB327" s="10" t="str">
        <f aca="false">IF(AA327="","",IF(AND(AA327&gt;=0,AA327&lt;=9),"0 a 9",IF(AND(AA327&gt;=9.5,AA327&lt;=18.5),"9,5 a 18,5",IF(AA327=19,"19",IF(AND(AA327&gt;=19.5,AA327&lt;=28),"19,5 a 28",IF(AND(AA327&gt;=28.5,AA327&lt;=40),"28,5 a 40","Fuera de rango"))))))</f>
        <v>9,5 a 18,5</v>
      </c>
      <c r="AC327" s="11" t="n">
        <f aca="false" t="array" ref="AC327">_xlfn.IFS(AB327="","",AB327="0 a 9",1,AB327="9,5 a 18,5",2,AB327="19","NORMA",AB327="19,5 a 28",3,AB327="28,5 a 40",4,TRUE(),"Fuera de rango")</f>
        <v>2</v>
      </c>
      <c r="AD327" s="9" t="n">
        <v>8</v>
      </c>
      <c r="AE327" s="10" t="str">
        <f aca="false">IF(AD327="","",IF(AND(AD327&gt;=-10,AD327&lt;=0),"De -10 a 0",IF(AND(AD327&gt;=0.5,AD327&lt;=9.5),"0,5 a 9,5",IF(AD327=10,"10",IF(AND(AD327&gt;=10.5,AD327&lt;=20),"10,5 a 20",IF(AND(AD327&gt;=20.5,AD327&lt;=40),"20,5 a 40","Fuera de rango"))))))</f>
        <v>0,5 a 9,5</v>
      </c>
      <c r="AF327" s="12" t="n">
        <f aca="false">IF(AD327="","",IF(AND(AD327&gt;=-10,AD327&lt;=0),1,IF(AND(AD327&gt;=0.5,AD327&lt;=9.5),2,IF(AD327=10,"NORMA",IF(AND(AD327&gt;=10.5,AD327&lt;=20),3,IF(AND(AD327&gt;=20.5,AD327&lt;=40),4,""))))))</f>
        <v>2</v>
      </c>
      <c r="AG327" s="9" t="n">
        <v>6</v>
      </c>
      <c r="AH327" s="10" t="str">
        <f aca="false">IF(AG327="","",IF(AND(AG327&gt;=0,AG327&lt;=4),"0 a 4",IF(AND(AG327&gt;=4.5,AG327&lt;=8.5),"4,5 a 8,5",IF(AG327=9,"9",IF(AND(AG327&gt;=9.5,AG327&lt;=13),"9,5 a 13",IF(AND(AG327&gt;=13.5,AG327&lt;=25),"13,5 a 25","Fuera de rango"))))))</f>
        <v>4,5 a 8,5</v>
      </c>
      <c r="AI327" s="10" t="n">
        <f aca="false">IF(AH327="","",IF(AH327="0 a 4",1,IF(AH327="4,5 a 8,5",2,IF(AH327="9","NORMA",IF(AH327="9,5 a 13",3,IF(AH327="13,5 a 25",4,""))))))</f>
        <v>2</v>
      </c>
      <c r="AJ327" s="9" t="n">
        <v>2</v>
      </c>
      <c r="AK327" s="10" t="str">
        <f aca="false">IF(AJ327="","",IF(AND(AJ327&gt;=-15,AJ327&lt;=-10.5),"-15 a -10,5",IF(AND(AJ327&gt;=-10,AJ327&lt;=-4),"-10 a -4",IF(AND(AJ327&gt;=-4.5,AJ327&lt;=0),"-4,5 a 0",IF(AND(AJ327&gt;=0.5,AJ327&lt;=4.5),"0,5 a 4,5",IF(AJ327=5,"5",IF(AND(AJ327&gt;=5.5,AJ327&lt;=10),"5,5 a 10",IF(AND(AJ327&gt;=10.5,AJ327&lt;=20),"10,5 a 20","Fuera de rango"))))))))</f>
        <v>0,5 a 4,5</v>
      </c>
      <c r="AL327" s="11" t="n">
        <f aca="false">IF(AK327="","",IF(AK327="-15 a -10,5",1,IF(AK327="-10 a -4",2,IF(AK327="-4,5 a 0",3,IF(AK327="0,5 a 4,5",4,IF(AK327="5","NORMA",IF(AK327="5,5 a 10",5,IF(AK327="10,5 a 20",6,"Error"))))))))</f>
        <v>4</v>
      </c>
      <c r="AM327" s="9" t="n">
        <v>0</v>
      </c>
      <c r="AN327" s="10" t="str">
        <f aca="false">IF(AM327="","",IF(AND(AM327&gt;=-7.5,AM327&lt;=-5.5),"-7,5 a -5,5",IF(AND(AM327&gt;=-5,AM327&lt;=-3),"-5 a -3",IF(AND(AM327&gt;=-2.5,AM327&lt;=-0.5),"-2,5 a -0,5",IF(AM327=0,"0,00",IF(AND(AM327&gt;=0.5,AM327&lt;=2.5),"0,5 a 2,5",IF(AND(AM327&gt;=3,AM327&lt;=5),"3 a 5",IF(AND(AM327&gt;=5.5,AM327&lt;=7.5),"5,5 a 7,5",IF(AND(AM327&gt;=8,AM327&lt;=10),"8 a 10","Fuera de rango")))))))))</f>
        <v>0,00</v>
      </c>
      <c r="AO327" s="11" t="str">
        <f aca="false">IF(AN327="","",IF(AN327="-7,5 a -5,5",1,IF(AN327="-5 a -3",2,IF(AN327="-2,5 a -0,5",3,IF(AN327="0,00","NORMA",IF(AN327="0,5 a 2,5",4,IF(AN327="3 a 5",5,IF(AN327="5,5 a 7,5",6,IF(AN327="8 a 10",7,"Error")))))))))</f>
        <v>NORMA</v>
      </c>
      <c r="AP327" s="9" t="n">
        <v>-2</v>
      </c>
      <c r="AQ327" s="10" t="str">
        <f aca="false">IF(AP327="","",IF(AND(AP327&gt;=-20,AP327&lt;=-9.5),"-20 a -9,5",IF(AND(AP327&gt;=-9,AP327&lt;=-6.5),"-9 a -6,5",IF(AP327=-6,"-6",IF(AND(AP327&gt;=-5.5,AP327&lt;=-3),"-5,5 a -3",IF(AND(AP327&gt;=-2.5,AP327&lt;=0),"-2,5 a 0",IF(AND(AP327&gt;=0.5,AP327&lt;=3),"0,5 a 3",IF(AND(AP327&gt;=3.5,AP327&lt;=6),"3,5 a 6",IF(AND(AP327&gt;=6.5,AP327&lt;=9),"6,5 a 9",IF(AND(AP327&gt;=9.5,AP327&lt;=20),"9,5 a 20","Fuera de rango"))))))))))</f>
        <v>-2,5 a 0</v>
      </c>
      <c r="AR327" s="11" t="n">
        <f aca="false">IF(AQ327="","",IF(AQ327="-20 a -9,5",1,IF(AQ327="-9 a -6,5",2,IF(AQ327="-6","NORMA",IF(AQ327="-5,5 a -3",3,IF(AQ327="-2,5 a 0",4,IF(AQ327="0,5 a 3",5,IF(AQ327="3,5 a 6",6,IF(AQ327="6,5 a 9",7,IF(AQ327="9,5 a 20",8,""))))))))))</f>
        <v>4</v>
      </c>
      <c r="AS327" s="9" t="n">
        <v>3</v>
      </c>
      <c r="AT327" s="10" t="str">
        <f aca="false">IF(AS327="","",IF(AND(AS327&gt;=-16,AS327&lt;=-14),"-16 a -14",IF(AND(AS327&gt;=-13.5,AS327&lt;=-11.5),"-13,5 a -11,5",IF(AND(AS327&gt;=-11,AS327&lt;=-9),"-11 a -9",IF(AND(AS327&gt;=-8.5,AS327&lt;=-6.5),"-8,5 a -6,5",IF(AND(AS327&gt;=-6,AS327&lt;=-4),"-6 a -4",IF(AND(AS327&gt;=-3.5,AS327&lt;=-1.5),"-3,5 a -1,5",IF(AND(AS327&gt;=-1,AS327&lt;=1),"-1 a 1",IF(AND(AS327&gt;=1.5,AS327&lt;=3.5),"1,5 a 3,5",IF(AND(AS327&gt;=4,AS327&lt;=6),"4 a 6",IF(AND(AS327&gt;=6.5,AS327&lt;=8.5),"6,5 a 8,5",IF(AND(AS327&gt;=9,AS327&lt;=11),"9 a 11",IF(AND(AS327&gt;=11.5,AS327&lt;=13.5),"11,5 a 13,5",IF(AND(AS327&gt;=14,AS327&lt;=16),"14 a 16",IF(AND(AS327&gt;=16.5,AS327&lt;=18.5),"16,5 a 18,5",IF(AND(AS327&gt;=19,AS327&lt;=21),"19 a 21","Fuera de rango"))))))))))))))))</f>
        <v>1,5 a 3,5</v>
      </c>
      <c r="AU327" s="11" t="n">
        <f aca="false" t="array" ref="AU327">IF(AT327="","",_xlfn.IFS(AT327="-16 a -14",1,AT327="-13,5 a -11,5",2,AT327="-11 a -9",3,AT327="-8,5 a -6,5",4,AT327="-6 a -4",5,AT327="-3,5 a -1,5",6,AT327="-1 a 1",7,AT327="1,5 a 3,5",8,AT327="4 a 6","NORMA",AT327="6,5 a 8,5",9,AT327="9 a 11",10,AT327="11,5 a 13,5",11,AT327="14 a 16",12,AT327="16,5 a 18,5",13,AT327="19 a 21",14,TRUE(),""))</f>
        <v>8</v>
      </c>
      <c r="AV327" s="9" t="n">
        <v>1.25</v>
      </c>
      <c r="AW327" s="10" t="str">
        <f aca="false">IF(AV327="","",IF(AND(AV327&gt;=-1,AV327&lt;=-0.5),"-1 a -0,5",IF(AND(AV327&gt;-0.5,AV327&lt;=0),"De -0,5 a 0",IF(AND(AV327&gt;=0.25,AV327&lt;=0.75),"0,25 a 0,75",IF(AND(AV327&gt;=1,AV327&lt;=1.5),"1 a 1,5",IF(AND(AV327&gt;=1.75,AV327&lt;=2.25),"1,75 a 2,25",IF(AND(AV327&gt;=2.5,AV327&lt;=3),"2,5 a 3",IF(AND(AV327&gt;=3.25,AV327&lt;=3.75),"3,25 a 3,75","Fuera de rango"))))))))</f>
        <v>1 a 1,5</v>
      </c>
      <c r="AX327" s="10" t="n">
        <f aca="false">IF(AW327="","",IF(OR(AW327="-1 a -0,5",AW327="-1 a -0.5"),1,IF(OR(AW327="De -0,5 a 0",AW327="-0,5 a 0",AW327="De -0.5 a 0"),2,IF(OR(AW327="0,25 a 0,75",AW327="0.25 a 0.75"),"NORMA",IF(OR(AW327="1 a 1,5",AW327="1 a 1.5"),3,IF(OR(AW327="1,75 a 2,25",AW327="1.75 a 2.25"),4,IF(OR(AW327="2,5 a 3",AW327="2.5 a 3"),5,IF(OR(AW327="3,25 a 3,75",AW327="3.25 a 3.75"),6,""))))))))</f>
        <v>3</v>
      </c>
      <c r="AY327" s="9" t="n">
        <v>-7</v>
      </c>
      <c r="AZ327" s="10" t="str">
        <f aca="false">IF(AY327="","",IF(AND(AY327&gt;=-20,AY327&lt;=-9.5),"-20 a -9,5",IF(AND(AY327&gt;=-9,AY327&lt;=-6.5),"-9 a -6,5",IF(AY327=-6,"-6",IF(AND(AY327&gt;=-5.5,AY327&lt;=-3),"-5,5 a -3",IF(AND(AY327&gt;=-2.5,AY327&lt;=0),"-2,5 a 0",IF(AND(AY327&gt;=0.5,AY327&lt;=3),"0,5 a 3",IF(AND(AY327&gt;=3.5,AY327&lt;=6),"3,5 a 6","Fuera de rango"))))))))</f>
        <v>-9 a -6,5</v>
      </c>
      <c r="BA327" s="11" t="n">
        <f aca="false">IF(AZ327="","",IF(AZ327="-20 a -9,5",1,IF(AZ327="-9 a -6,5",2,IF(AZ327="-6","NORMA",IF(AZ327="-5,5 a -3",3,IF(AZ327="-2,5 a 0",4,IF(AZ327="0,5 a 3",5,IF(AZ327="3,5 a 6",6,""))))))))</f>
        <v>2</v>
      </c>
      <c r="BB327" s="9" t="n">
        <v>0</v>
      </c>
      <c r="BC327" s="10" t="str">
        <f aca="false" t="array" ref="BC327">IF(BB327="","",_xlfn.IFS(AND(BB327&gt;=0,BB327&lt;=2),"0 a 2",AND(BB327&gt;=2.5,BB327&lt;=4.5),"2,5 a 4,5",AND(BB327&gt;=5,BB327&lt;=7),"5 a 7",AND(BB327&gt;=7.5,BB327&lt;=9.5),"7,5 a 9,5",AND(BB327&gt;=10,BB327&lt;=12),"10 a 12",AND(BB327&gt;=12.5,BB327&lt;=14.5),"12,5 a 14,5",BB327=15,"15",AND(BB327&gt;=15.5,BB327&lt;=17.5),"15,5 a 17,5",AND(BB327&gt;=18,BB327&lt;=20),"18 a 20",AND(BB327&gt;=20.5,BB327&lt;=22.5),"20,5 a 22,5",AND(BB327&gt;=23,BB327&lt;=25),"23 a 25",TRUE(),"Fuera de rango"))</f>
        <v>0 a 2</v>
      </c>
      <c r="BD327" s="11" t="n">
        <f aca="false" t="array" ref="BD327">IF(BC327="","",_xlfn.IFS(BC327="0 a 2",1,BC327="2,5 a 4,5",2,BC327="5 a 7",3,BC327="7,5 a 9,5",4,BC327="10 a 12",5,BC327="12,5 a 14,5",6,BC327="15","NORMA",BC327="15,5 a 17,5",7,BC327="18 a 20",8,BC327="20,5 a 22,5",9,BC327="23 a 25",10,TRUE(),"Fuera de rango"))</f>
        <v>1</v>
      </c>
      <c r="BE327" s="9" t="n">
        <v>24</v>
      </c>
      <c r="BF327" s="10" t="str">
        <f aca="false">IF(BE327="","",IF(AND(BE327&gt;=-20,BE327&lt;=-10),"-20 a -10",IF(AND(BE327&gt;=-9.5,BE327&lt;=0.5),"-9,5 a 0,5",IF(AND(BE327&gt;=1,BE327&lt;=11),"1 a 11",IF(AND(BE327&gt;=11.5,BE327&lt;=20.5),"11,5 a 20,5",IF(BE327=21,"21",IF(AND(BE327&gt;=21.5,BE327&lt;=31.5),"21,5 a 31,5",IF(AND(BE327&gt;=32,BE327&lt;=42),"32 a 42","Fuera de rango"))))))))</f>
        <v>21,5 a 31,5</v>
      </c>
      <c r="BG327" s="11" t="n">
        <f aca="false">IF(BF327="","",IF(BF327="-20 a -10",1,IF(BF327="-9,5 a 0,5",2,IF(BF327="1 a 11",3,IF(BF327="11,5 a 20,5",4,IF(BF327="21","NORMA",IF(BF327="21,5 a 31,5",5,IF(BF327="32 a 42",6,""))))))))</f>
        <v>5</v>
      </c>
      <c r="BH327" s="9" t="n">
        <v>16</v>
      </c>
      <c r="BI327" s="10" t="str">
        <f aca="false">IF(BH327="","",IF(AND(BH327&gt;=-20,BH327&lt;=-15),"-20 a -15",IF(AND(BH327&gt;=-14.5,BH327&lt;=-9.5),"-14,5 a -9,5",IF(AND(BH327&gt;=-9,BH327&lt;=-4),"-9 a -4",IF(AND(BH327&gt;=-3.5,BH327&lt;=2.5),"-3,5 a 2,5",IF(AND(BH327&gt;=3,BH327&lt;=8),"3 a 8",IF(AND(BH327&gt;=8.5,BH327&lt;=14.5),"8,5 a 14,5",IF(BH327=15,"15",IF(AND(BH327&gt;=15.5,BH327&lt;=20.5),"15,5 a 20,5",IF(AND(BH327&gt;=21,BH327&lt;=26),"21 a 26","Fuera de rango"))))))))))</f>
        <v>15,5 a 20,5</v>
      </c>
      <c r="BJ327" s="11" t="n">
        <f aca="false">IF(BI327="","",IF(BI327="-20 a -15",1,IF(BI327="-14,5 a -9,5",2,IF(BI327="-9 a -4",3,IF(BI327="-3,5 a 2,5",4,IF(BI327="3 a 8",5,IF(BI327="8,5 a 14,5",6,IF(BI327="15","NORMA",IF(BI327="15,5 a 20,5",7,IF(BI327="21 a 26",8,IF(BI327="26,5 a 31,5",9,"")))))))))))</f>
        <v>7</v>
      </c>
      <c r="BK327" s="9" t="n">
        <v>18</v>
      </c>
      <c r="BL327" s="10" t="str">
        <f aca="false">IF(BK327="","",IF(AND(BK327&gt;=0,BK327&lt;=2),"0 - 2",IF(AND(BK327&gt;=2.5,BK327&lt;=4.5),"2,5 - 4,5",IF(AND(BK327&gt;=5,BK327&lt;=7),"5 - 7",IF(AND(BK327&gt;=7.5,BK327&lt;=9.5),"7,5 - 9,5",IF(AND(BK327&gt;=10,BK327&lt;=12),"10 - 12",IF(AND(BK327&gt;=12.5,BK327&lt;=13.5),"12,5 - 13,5",IF(BK327=14,"14",IF(AND(BK327&gt;=14.5,BK327&lt;=16.5),"14,5 - 16,5",IF(AND(BK327&gt;=17,BK327&lt;=19),"17 - 19",IF(AND(BK327&gt;=19.5,BK327&lt;=21.5),"19,5 - 21,5",IF(AND(BK327&gt;=22,BK327&lt;=24),"22 - 24",IF(AND(BK327&gt;=24.5,BK327&lt;=26.5),"24,5 - 26,5",IF(AND(BK327&gt;=27,BK327&lt;=29),"27 - 29",IF(AND(BK327&gt;=29.5,BK327&lt;=30),"29,5 - 30","Fuera de rango")))))))))))))))</f>
        <v>17 - 19</v>
      </c>
      <c r="BM327" s="11" t="n">
        <f aca="false">IF(BL327="","",IF(BL327="0 - 2",1,IF(BL327="2,5 - 4,5",2,IF(BL327="5 - 7",3,IF(BL327="7,5 - 9,5",4,IF(BL327="10 - 12",5,IF(BL327="12,5 - 13,5",6,IF(BL327="14","NORMA",IF(BL327="14,5 - 16,5",7,IF(BL327="17 - 19",8,IF(BL327="19,5 - 21,5",9,IF(BL327="22 - 24",10,IF(BL327="24,5 - 26,5",11,IF(BL327="27 - 29",12,IF(BL327="29,5 - 30",13,"")))))))))))))))</f>
        <v>8</v>
      </c>
      <c r="BN327" s="9" t="n">
        <v>10</v>
      </c>
      <c r="BO327" s="11" t="str">
        <f aca="false">IF(BN327="","",IF(AND(BN327&gt;=-20,BN327&lt;=-10),"-20 a -10",IF(AND(BN327&gt;=-9.5,BN327&lt;=0.5),"-9,5 a 0,5",IF(AND(BN327&gt;=1,BN327&lt;=11),"1 a 11",IF(AND(BN327&gt;=11.5,BN327&lt;=21.5),"11,5 a 21,5",IF(BN327=22,"22",IF(AND(BN327&gt;=22.5,BN327&lt;=32.5),"22,5 a 32,5",IF(AND(BN327&gt;=33,BN327&lt;=43),"33 a 43","Fuera de rango"))))))))</f>
        <v>1 a 11</v>
      </c>
      <c r="BP327" s="11" t="n">
        <f aca="false">IF(BO327="","",IF(BO327="-20 a -10",1,IF(BO327="-9,5 a 0,5",2,IF(BO327="1 a 11",3,IF(BO327="11,5 a 21,5",4,IF(BO327="22","NORMA",IF(BO327="22,5 a 32,5",5,IF(BO327="33 a 43",6,""))))))))</f>
        <v>3</v>
      </c>
      <c r="BQ327" s="9" t="n">
        <v>6</v>
      </c>
      <c r="BR327" s="10" t="str">
        <f aca="false">IF(BQ327="","",IF(AND(BQ327&gt;=-20,BQ327&lt;=-15),"-20 a -15",IF(AND(BQ327&gt;=-14.5,BQ327&lt;=-9.5),"-14,5 a -9,5",IF(AND(BQ327&gt;=-9,BQ327&lt;=-4),"-9 a -4",IF(AND(BQ327&gt;=-3.5,BQ327&lt;=2.5),"-3,5 a 2,5",IF(AND(BQ327&gt;=3,BQ327&lt;=8),"3 a 8",IF(AND(BQ327&gt;=8.5,BQ327&lt;=13.5),"8,5 a 13,5",IF(AND(BQ327&gt;=14,BQ327&lt;=17.5),"14 a 17,5",IF(BQ327=18,"18",IF(AND(BQ327&gt;=18.5,BQ327&lt;=23.5),"18,5 a 23,5",IF(AND(BQ327&gt;=24,BQ327&lt;=29),"24 a 29",IF(AND(BQ327&gt;=29.5,BQ327&lt;=34.5),"29,5 a 34,5",IF(AND(BQ327&gt;=35,BQ327&lt;=40),"35 a 40","Fuera de rango")))))))))))))</f>
        <v>3 a 8</v>
      </c>
      <c r="BS327" s="11" t="n">
        <f aca="false">IF(BR327="","",IF(BR327="-20 a -15",1,IF(BR327="-14,5 a -9,5",2,IF(BR327="-9 a -4",3,IF(BR327="-3,5 a 2,5",4,IF(BR327="3 a 8",5,IF(BR327="8,5 a 13,5",6,IF(BR327="14 a 17,5",7,IF(BR327="18","NORMA",IF(BR327="18,5 a 23,5",8,IF(BR327="24 a 29",9,IF(BR327="29,5 a 34,5",10,IF(BR327="35 a 40",11,"")))))))))))))</f>
        <v>5</v>
      </c>
      <c r="BT327" s="9" t="n">
        <v>0</v>
      </c>
      <c r="BU327" s="10" t="str">
        <f aca="false">IF(BT327="","",IF(AND(BT327&gt;=-20,BT327&lt;=-18),"-20 a -18",IF(AND(BT327&gt;=-17.5,BT327&lt;=-15.5),"-17,5 a -15,5",IF(AND(BT327&gt;=-15,BT327&lt;=-13),"-15 a -13",IF(AND(BT327&gt;=-12.5,BT327&lt;=-10.5),"-12,5 a -10,5",IF(AND(BT327&gt;=-10,BT327&lt;=-8),"-10 a -8",IF(AND(BT327&gt;=-7.5,BT327&lt;=-5.5),"-7,5 a -5,5",IF(AND(BT327&gt;=-5,BT327&lt;=-3),"-5 a -3",IF(AND(BT327&gt;=-2.5,BT327&lt;=-0.5),"-2,5 a -0,5",IF(BT327=0,"0",IF(AND(BT327&gt;=0.5,BT327&lt;=2.5),"0,5 a 2,5",IF(AND(BT327&gt;=3,BT327&lt;=5),"3 a 5",IF(AND(BT327&gt;=5.5,BT327&lt;=7.5),"5,5 a 7,5",IF(AND(BT327&gt;=8,BT327&lt;=10),"8 a 10",IF(AND(BT327&gt;=10.5,BT327&lt;=12.5),"10,5 a 12,5",IF(AND(BT327&gt;=13,BT327&lt;=15),"13 a 15",IF(AND(BT327&gt;=15.5,BT327&lt;=17.5),"15,5 a 17,5",IF(AND(BT327&gt;=18,BT327&lt;=20),"18 a 20","Fuera de rango"))))))))))))))))))</f>
        <v>0</v>
      </c>
      <c r="BV327" s="11" t="str">
        <f aca="false">IF(BT327="","",IF(BT327=0,"NORMA",IF(AND(BT327&gt;=-20,BT327&lt;=-18),2,IF(AND(BT327&gt;=-17.5,BT327&lt;=-15.5),2,IF(AND(BT327&gt;=-15,BT327&lt;=-13),3,IF(AND(BT327&gt;=-12.5,BT327&lt;=-10.5),4,IF(AND(BT327&gt;=-10,BT327&lt;=-8),5,IF(AND(BT327&gt;=-7.5,BT327&lt;=-5.5),6,IF(AND(BT327&gt;=-5,BT327&lt;=-3),7,IF(AND(BT327&gt;=-2.5,BT327&lt;=-0.5),8,IF(AND(BT327&gt;=0.5,BT327&lt;=2.5),9,IF(AND(BT327&gt;=3,BT327&lt;=5),10,IF(AND(BT327&gt;=5.5,BT327&lt;=7.5),11,IF(AND(BT327&gt;=8,BT327&lt;=10),12,IF(AND(BT327&gt;=10.5,BT327&lt;=12.5),13,IF(AND(BT327&gt;=13,BT327&lt;=15),14,IF(AND(BT327&gt;=15.5,BT327&lt;=17.5),15,IF(AND(BT327&gt;=18,BT327&lt;=20),16,"Fuera de rango"))))))))))))))))))</f>
        <v>NORMA</v>
      </c>
      <c r="BW327" s="9" t="n">
        <v>-4.75</v>
      </c>
      <c r="BX327" s="10" t="n">
        <f aca="false">18.5- (0.3*H327)</f>
        <v>12.2</v>
      </c>
      <c r="BY327" s="10" t="n">
        <f aca="false">(BW327)-(BX327)</f>
        <v>-16.95</v>
      </c>
      <c r="BZ327" s="10" t="str">
        <f aca="false">IF(BY327="","",IF(BY327&lt;-27.5,"De -30 a -28",IF(BY327&lt;-25,"De -27,5 a -25,5",IF(BY327&lt;-22.5,"De -25 a -23",IF(BY327&lt;-20,"De -22,5 a -20,5",IF(BY327&lt;-17.5,"De -20 a -18",IF(BY327&lt;-15,"De -17,5 a -15,5",IF(BY327&lt;-12.5,"De -15 a -13",IF(BY327&lt;-10,"De -12,5 a -10,5",IF(BY327&lt;-7.5,"De -10 a -8",IF(BY327&lt;-5,"De -7,5 a -5,5",IF(BY327&lt;-2.5,"De -5 a -3",IF(BY327&lt;0,"De -2,5 a -0,5",IF(BY327&lt;2.5,"De 0 a 2",IF(BY327&lt;5,"De 2,5 a 4,5",IF(BY327&lt;7.5,"De 5 a 7",IF(BY327&lt;10,"De 7,5 a 9,5",IF(BY327&lt;12.5,"De 10 a 12",IF(BY327&lt;15,"De 12,5 a 14,5",IF(BY327&lt;17.5,"De 15 a 17",IF(BY327&lt;20,"De 17,5 a 19,5",IF(BY327&lt;22.5,"De 20 a 22",IF(BY327&lt;25,"De 22,5 a 24,5",IF(BY327&lt;27.5,"De 25 a 27","De 27,5 a 30"))))))))))))))))))))))))</f>
        <v>De -17,5 a -15,5</v>
      </c>
      <c r="CA327" s="12" t="n">
        <f aca="false">IF(BY327="","",IF(BY327&lt;=-28,1,IF(BY327&lt;=-25.5,2,IF(BY327&lt;=-23,3,IF(BY327&lt;=-20.5,4,IF(BY327&lt;=-18,5,IF(BY327&lt;=-15.5,6,IF(BY327&lt;=-13,7,IF(BY327&lt;=-10.5,8,IF(BY327&lt;=-8,9,IF(BY327&lt;=-5.5,10,IF(BY327&lt;=-3,11,IF(BY327&lt;=-0.5,12,IF(BY327&lt;=2,13,IF(BY327&lt;=4.5,14,IF(BY327&lt;=7,15,IF(BY327&lt;=9.5,16,IF(BY327&lt;=12,17,IF(BY327&lt;=14.5,18,IF(BY327&lt;=17,19,IF(BY327&lt;=19.5,20,IF(BY327&lt;=22,21,IF(BY327&lt;=24.5,22,IF(BY327&lt;=27,23,IF(BY327&lt;=30,24,"Fuera de rango")))))))))))))))))))))))))</f>
        <v>6</v>
      </c>
      <c r="CB327" s="9" t="n">
        <v>-5.75</v>
      </c>
      <c r="CC327" s="10" t="n">
        <f aca="false">18.5- (0.3*H327)</f>
        <v>12.2</v>
      </c>
      <c r="CD327" s="10" t="n">
        <f aca="false">(CB327)-(CC327)</f>
        <v>-17.95</v>
      </c>
      <c r="CE327" s="10" t="str">
        <f aca="false">IF(CD327="","",IF(CD327&lt;-27.5,"De -30 a -28",IF(CD327&lt;-25,"De -27,5 a -25,5",IF(CD327&lt;-22.5,"De -25 a -23",IF(CD327&lt;-20,"De -22,5 a -20,5",IF(CD327&lt;-17.5,"De -20 a -18",IF(CD327&lt;-15,"De -17,5 a -15,5",IF(CD327&lt;-12.5,"De -15 a -13",IF(CD327&lt;-10,"De -12,5 a -10,5",IF(CD327&lt;-7.5,"De -10 a -8",IF(CD327&lt;-5,"De -7,5 a -5,5",IF(CD327&lt;-2.5,"De -5 a -3",IF(CD327&lt;0,"De -2,5 a -0,5",IF(CD327&lt;=2,"De 0 a 2",IF(CD327&lt;=4.5,"De 2,5 a 4,5",IF(CD327&lt;=7,"De 5 a 7",IF(CD327&lt;=9.5,"De 7,5 a 9,5",IF(CD327&lt;=12,"De 10 a 12",IF(CD327&lt;=14.5,"De 12,5 a 14,5",IF(CD327&lt;=17,"De 15 a 17",IF(CD327&lt;=19.5,"De 17,5 a 19,5",IF(CD327&lt;=22,"De 20 a 22",IF(CD327&lt;=24.5,"De 22,5 a 24,5",IF(CD327&lt;=27,"De 25 a 27","De 27,5 a 30"))))))))))))))))))))))))</f>
        <v>De -20 a -18</v>
      </c>
      <c r="CF327" s="12" t="n">
        <f aca="false">IF(CD327="","",IF(CD327&lt;-27.5,1,IF(CD327&lt;-25,2,IF(CD327&lt;-22.5,3,IF(CD327&lt;-20,4,IF(CD327&lt;-17.5,5,IF(CD327&lt;-15,6,IF(CD327&lt;-12.5,7,IF(CD327&lt;-10,8,IF(CD327&lt;-7.5,9,IF(CD327&lt;-5,10,IF(CD327&lt;-2.5,11,IF(CD327&lt;0,12,IF(CD327&lt;2.5,13,IF(CD327&lt;5,14,IF(CD327&lt;7.5,15,IF(CD327&lt;10,16,IF(CD327&lt;12.5,17,IF(CD327&lt;15,18,IF(CD327&lt;17.5,19,IF(CD327&lt;20,20,IF(CD327&lt;22.5,21,IF(CD327&lt;25,22,IF(CD327&lt;27.5,23,24))))))))))))))))))))))))</f>
        <v>5</v>
      </c>
      <c r="CG327" s="9" t="n">
        <v>-2.25</v>
      </c>
      <c r="CH327" s="10" t="str">
        <f aca="false">IF(CG327="","",IF(AND(CG327&gt;=-10,CG327&lt;=-9.5),"-10 a -9,5",IF(AND(CG327&gt;-9.5,CG327&lt;=-8.5),"-9 a -8,5",IF(AND(CG327&gt;-8.5,CG327&lt;=-7.5),"-8 a -7,5",IF(AND(CG327&gt;-7.5,CG327&lt;=-6.5),"-7 a -6,5",IF(AND(CG327&gt;-6.5,CG327&lt;=-5.5),"-6 a -5,5",IF(AND(CG327&gt;-5.5,CG327&lt;=-4.5),"-5 a -4,5",IF(AND(CG327&gt;-4.5,CG327&lt;=-3.5),"-4 a -3,5",IF(AND(CG327&gt;-3.5,CG327&lt;=-2.5),"-3 a -2,5",IF(CG327=-2.25,"-2,25",IF(AND(CG327&gt;-2.5,CG327&lt;=-1.5),"-2 a -1,5",IF(AND(CG327&gt;-1.5,CG327&lt;=-0.5),"-1 a -0,5",IF(AND(CG327&gt;-0.5,CG327&lt;=0.5),"0 a 0,5",IF(AND(CG327&gt;0.5,CG327&lt;=1.5),"1 a 1,5",IF(AND(CG327&gt;1.5,CG327&lt;=2.5),"2 a 2,5",IF(AND(CG327&gt;2.5,CG327&lt;=3.5),"3 a 3,5",IF(AND(CG327&gt;3.5,CG327&lt;=4.5),"4 a 4,5",IF(AND(CG327&gt;4.5,CG327&lt;=5.5),"5 a 5,5",IF(AND(CG327&gt;5.5,CG327&lt;=6.5),"6 a 6,5",IF(AND(CG327&gt;6.5,CG327&lt;=7.5),"7 a 7,5",IF(AND(CG327&gt;7.5,CG327&lt;=8.5),"8 a 8,5",IF(AND(CG327&gt;8.5,CG327&lt;=9.5),"9 a 9,5",IF(CG327&gt;=10,"10","Fuera de rango")))))))))))))))))))))))</f>
        <v>-2,25</v>
      </c>
      <c r="CI327" s="11" t="str">
        <f aca="false">IF(CG327="","",IF(CG327=-2.25,"NORMA",IF(CG327&lt;=-9.5,1,IF(CG327&lt;=-8.5,2,IF(CG327&lt;=-7.5,3,IF(CG327&lt;=-6.5,4,IF(CG327&lt;=-5.5,5,IF(CG327&lt;=-4.5,6,IF(CG327&lt;=-3.5,7,IF(CG327&lt;=-2.5,8,IF(CG327&lt;=-1.5,9,IF(CG327&lt;=-0.5,10,IF(CG327&lt;=0.5,11,IF(CG327&lt;=1.5,12,IF(CG327&lt;=2.5,13,IF(CG327&lt;=3.5,14,IF(CG327&lt;=4.5,15,IF(CG327&lt;=5.5,16,IF(CG327&lt;=6.5,17,IF(CG327&lt;=7.5,18,IF(CG327&lt;=8.5,19,IF(CG327&lt;=9.5,20,IF(CG327=10,21,"Fuera de rango")))))))))))))))))))))))</f>
        <v>NORMA</v>
      </c>
      <c r="CJ327" s="9" t="n">
        <v>2</v>
      </c>
      <c r="CK327" s="10" t="str">
        <f aca="false">IF(CJ327="","",IF(AND(CJ327&gt;=-6,CJ327&lt;=-5.5),"-6 a -5,5",IF(AND(CJ327&gt;-5.5,CJ327&lt;=-4.5),"-5 a -4,5",IF(AND(CJ327&gt;-4.5,CJ327&lt;=-3.5),"-4 a -3,5",IF(AND(CJ327&gt;-3.5,CJ327&lt;=-2.5),"-3 a -2,5",IF(AND(CJ327&gt;-2.5,CJ327&lt;=-1.5),"-2 a -1,5",IF(AND(CJ327&gt;-1.5,CJ327&lt;=-0.5),"-1 a -0,5",IF(AND(CJ327&gt;-0.5,CJ327&lt;=0.5),"0 a 0,5",IF(AND(CJ327&gt;0.5,CJ327&lt;=1.5),"1 a 1,5",IF(AND(CJ327&gt;1.5,CJ327&lt;2.5),"2",IF(AND(CJ327&gt;=2.5,CJ327&lt;=3),"2,5 a 3",IF(AND(CJ327&gt;3,CJ327&lt;=4),"3,5 a 4",IF(AND(CJ327&gt;4,CJ327&lt;=5),"4,5 a 5",IF(AND(CJ327&gt;5,CJ327&lt;=6),"5,5 a 6",IF(AND(CJ327&gt;6,CJ327&lt;=7),"6,5 a 7",IF(AND(CJ327&gt;7,CJ327&lt;=8),"7,5 a 8",IF(AND(CJ327&gt;8,CJ327&lt;=9.5),"8,5 a 9,5",IF(CJ327=10,"10","Fuera de rango"))))))))))))))))))</f>
        <v>2</v>
      </c>
      <c r="CL327" s="11" t="str">
        <f aca="false">IF(CK327="","",IF(OR(CK327="-6 a -5,5",CK327="-6 - -5,5"),1,IF(OR(CK327="-5 a -4,5",CK327="-5 - -4,5"),2,IF(OR(CK327="-4 a -3,5",CK327="-4 - -3,5"),3,IF(OR(CK327="-3 a -2,5",CK327="-3 - -2,5"),4,IF(OR(CK327="-2 a -1,5",CK327="-2 - -1,5"),5,IF(OR(CK327="-1 a -0,5",CK327="-1 - -0,5"),6,IF(OR(CK327="0 a 0,5",CK327="0 - 0,5"),7,IF(OR(CK327="1 a 1,5",CK327="1 - 1,5"),8,IF(CK327="2","NORMA",IF(OR(CK327="2,5 a 3",CK327="2,5 - 3"),9,IF(OR(CK327="3,5 a 4",CK327="3,5 - 4"),10,IF(OR(CK327="4,5 a 5",CK327="4,5 - 5"),11,IF(OR(CK327="5,5 a 6",CK327="5,5 - 6"),12,IF(OR(CK327="6,5 a 7",CK327="6,5 - 7"),13,IF(OR(CK327="7,5 a 8",CK327="7,5 - 8"),14,IF(OR(CK327="8,5 a 9",CK327="8,5 - 9,5",CK327="9 a 9,5"),15,IF(CK327="10",15,IF(OR(CK327="0,5 a 1",CK327="0,5 - 1"),7,"Fuera de rango")))))))))))))))))))</f>
        <v>NORMA</v>
      </c>
      <c r="CN327" s="10" t="str">
        <f aca="false">IF(CM327=0,"0", " ")</f>
        <v>0</v>
      </c>
      <c r="CO327" s="10" t="str">
        <f aca="false">IF(CM327&gt;0,"EME"," ")</f>
        <v> </v>
      </c>
      <c r="CQ327" s="10" t="str">
        <f aca="false">IF(CP327&gt;0,"0", " ")</f>
        <v> </v>
      </c>
      <c r="CR327" s="10" t="str">
        <f aca="false">IF(CP327&gt;0,"EME"," ")</f>
        <v> </v>
      </c>
      <c r="CS327" s="9" t="n">
        <v>0</v>
      </c>
      <c r="CU327" s="10" t="str">
        <f aca="false">IF(CS327&gt;0,"HIP"," ")</f>
        <v> </v>
      </c>
      <c r="CV327" s="9" t="n">
        <v>0</v>
      </c>
      <c r="CW327" s="10" t="str">
        <f aca="false">IF(CV327&gt;0,"1", " ")</f>
        <v> </v>
      </c>
      <c r="CX327" s="10" t="str">
        <f aca="false">IF(CV327&gt;0,"HIP"," ")</f>
        <v> </v>
      </c>
      <c r="CY327" s="9" t="n">
        <v>0</v>
      </c>
      <c r="DB327" s="9" t="n">
        <v>0</v>
      </c>
      <c r="DC327" s="11" t="str">
        <f aca="false">IF(DB327&lt;0,"2"," ")</f>
        <v> </v>
      </c>
      <c r="DD327" s="11" t="str">
        <f aca="false">IF(DB327&lt;0,"MIO"," ")</f>
        <v> </v>
      </c>
      <c r="DE327" s="9" t="n">
        <v>0</v>
      </c>
      <c r="DF327" s="10" t="str">
        <f aca="false">IF(DE327&lt;0,"3"," ")</f>
        <v> </v>
      </c>
      <c r="DG327" s="10" t="str">
        <f aca="false">IF(DE327&lt;0,"AST"," ")</f>
        <v> </v>
      </c>
      <c r="DH327" s="9" t="n">
        <v>0</v>
      </c>
      <c r="DI327" s="10" t="str">
        <f aca="false">IF(DH327&lt;0,"3"," ")</f>
        <v> </v>
      </c>
      <c r="DJ327" s="10" t="str">
        <f aca="false">IF(DH327&lt;0,"AST"," ")</f>
        <v> </v>
      </c>
      <c r="DK327" s="9" t="n">
        <v>0</v>
      </c>
      <c r="DL327" s="10" t="str">
        <f aca="false">IF(DK327&gt;0,"4"," ")</f>
        <v> </v>
      </c>
      <c r="DM327" s="10" t="str">
        <f aca="false">IF(DK327&gt;0,"PRE"," ")</f>
        <v> </v>
      </c>
      <c r="DN327" s="9" t="n">
        <v>0</v>
      </c>
      <c r="DO327" s="10" t="str">
        <f aca="false">IF(DN327&gt;0,"4"," ")</f>
        <v> </v>
      </c>
      <c r="DP327" s="10" t="str">
        <f aca="false">IF(DN327&gt;0,"PRE"," ")</f>
        <v> </v>
      </c>
      <c r="DS327" s="12" t="str">
        <f aca="false">CONCATENATE(CO327,CU327,DA327,DG327,DM327)</f>
        <v>    </v>
      </c>
      <c r="DT327" s="10" t="e">
        <f aca="false" t="array" ref="DT327">_xlfn.IFS(DS327="EME    ","0", DS327=" HIP   ","1", DS327="  MIO  ","2", DS327="   AST ","3", DS327="    PRE","4", DS327="EME   PRE","5", DS327=" HIP  PRE","6", DS327=" HIP AST ","7", DS327="  MIO PRE","8", DS327="  MIOAST ","9", DS327="   ASTPRE","10",DS327=" HIP ASTPRE","11", DS327="  MIOASTPRE","12", DS327="     ","0")</f>
        <v>#N/A</v>
      </c>
      <c r="DV327" s="1" t="e">
        <f aca="false" t="array" ref="DV327">_xlfn.IFS(DU327="SI","2", DU327="NO","1")</f>
        <v>#N/A</v>
      </c>
      <c r="DX327" s="11" t="str">
        <f aca="false">IF(DW327=0,"1","2")</f>
        <v>1</v>
      </c>
      <c r="DY327" s="11" t="str">
        <f aca="false" t="array" ref="DY327">_xlfn.IFS(DW327=0,"0", DW327=0.25, "1", DW327=0.5,"2", DW327=0.75,"3", DW327=1,"4",DW327=1.25,"5", DW327=1.5,"6", DW327=1.75,"7", DW327=2,"8")</f>
        <v>0</v>
      </c>
      <c r="EA327" s="11" t="str">
        <f aca="false">IF(DZ327=0,"1","2")</f>
        <v>1</v>
      </c>
      <c r="EB327" s="11" t="str">
        <f aca="false" t="array" ref="EB327">_xlfn.IFS(DZ327=0,"0", DZ327=0.25, "1", DZ327=0.5,"2", DZ327=0.75,"3", DZ327=1,"4",DZ327=1.25,"5", DZ327=1.5,"6", DZ327=1.75,"7", DZ327=2,"8")</f>
        <v>0</v>
      </c>
      <c r="ED327" s="10" t="str">
        <f aca="false">IF(EC327=0,"1","2")</f>
        <v>1</v>
      </c>
      <c r="EE327" s="11" t="str">
        <f aca="false" t="array" ref="EE327">_xlfn.IFS(EC327=0,"0", EC327=-0.25, "1", EC327=-0.5,"2", EC327=-0.75,"3", EC327=-1,"4",EC327=-1.25,"5", EC327=-1.5,"6", EC327=-1.75,"7", EC327=-2,"8", EC327=-2.25,"9",EC327=-2.5,"10", EC327=-2.75,"11", EC327=-3,"12", EC327=-3.25,"13", EC327=-3.5,"14", EC327=-3.75,"15",EC327=-4,"16")</f>
        <v>0</v>
      </c>
      <c r="EG327" s="10" t="str">
        <f aca="false">IF(EF327=0,"1","2")</f>
        <v>1</v>
      </c>
      <c r="EH327" s="11" t="str">
        <f aca="false" t="array" ref="EH327">_xlfn.IFS(EF327=0,"0", EF327=-0.25, "1", EF327=-0.5,"2", EF327=-0.75,"3", EF327=-1,"4",EF327=-1.25,"5", EF327=-1.5,"6", EF327=-1.75,"7", EF327=-2,"8", EF327=-2.25,"9",EF327=-2.5,"10", EF327=-2.75,"11", EF327=-3,"12", EF327=-3.25,"13", EF327=-3.5,"14", EF327=-3.75,"15",EF327=-4,"16")</f>
        <v>0</v>
      </c>
      <c r="EJ327" s="11" t="str">
        <f aca="false">IF(EI327=0,"1","2")</f>
        <v>1</v>
      </c>
      <c r="EK327" s="11" t="str">
        <f aca="false" t="array" ref="EK327">_xlfn.IFS(EI327=0,"0", EI327=-0.25, "1", EI327=-0.5,"2", EI327=-0.75,"3", EI327=-1,"4",EI327=-1.25,"5", EI327=-1.5,"6", EI327=-1.75,"7", EI327=-2,"8", EI327=-2.25,"9", EI327=-2.25,"9",EI327=-2.5,"10", EI327=-2.75,"11", EI327=-3,"12", EI327=-3.25,"13", EI327=-3.5,"14", EI327=-3.75,"15",EI327=-4,"16", EI327=0.25, "17", EI327=0.5, "18")</f>
        <v>0</v>
      </c>
      <c r="EM327" s="11" t="str">
        <f aca="false">IF(EL327=0,"1","2")</f>
        <v>1</v>
      </c>
      <c r="EN327" s="11" t="str">
        <f aca="false" t="array" ref="EN327">_xlfn.IFS(EL327=0.25,"17",EL327=0.5,"18", EL327=0,"0", EL327=-0.25, "1", EL327=-0.5,"2", EL327=-0.75,"3", EL327=-1,"4",EL327=-1.25,"5", EL327=-1.5,"6", EL327=-1.75,"7", EL327=-2,"8",EL327= -2.25,"9",EL327=-2.5,"10",EL327= -2.75,"11",EL327= -3,"12",EL327= -3.25,"13",EL327= -3.5,"14",EL327= -3.75,"15",EL327=-4,"16")</f>
        <v>0</v>
      </c>
      <c r="EP327" s="11" t="str">
        <f aca="false">IF(EO327=0,"1","2")</f>
        <v>1</v>
      </c>
      <c r="EQ327" s="11" t="str">
        <f aca="false" t="array" ref="EQ327">_xlfn.IFS(EO327=0,"0", EO327=0.25, "1", EO327=0.5,"2", EO327=0.75,"3", EO327=1,"4",EO327=1.25,"5", EO327=1.5,"6", EO327=1.75,"7", EO327=2,"8", EO327=2.25,"9", EO327=2.25,"9",EO327=2.5,"10", EO327=2.75,"11", EO327=3,"12", EO327=3.25,"13", EO327=3.5,"14", EO327=3.75,"15",EO327=4,"16", EO327=-0.25, "17", bq=-0.5, "18")</f>
        <v>0</v>
      </c>
      <c r="ES327" s="11" t="str">
        <f aca="false">IF(ER327=0,"1","2")</f>
        <v>1</v>
      </c>
      <c r="ET327" s="11" t="str">
        <f aca="false" t="array" ref="ET327">_xlfn.IFS(ER327=0,"0", ER327=0.25, "1", ER327=0.5,"2", ER327=0.75,"3", ER327=1,"4",ER327=1.25,"5", ER327=1.5,"6", ER327=1.75,"7", ER327=2,"8", ER327=2.25,"9", ER327=2.25,"9",ER327=2.5,"10", ER327=2.75,"11", ER327=3,"12", ER327=3.25,"13", ER327=3.5,"14", ER327=3.75,"15",ER327=4,"16", ER327=-0.25, "17", bq=-0.5, "18")</f>
        <v>0</v>
      </c>
      <c r="EV327" s="14" t="e">
        <f aca="false">VLOOKUP(EU327,LEYENDA!$G$2:$H$8,2,TRUE())</f>
        <v>#N/A</v>
      </c>
      <c r="EW327" s="14" t="e">
        <f aca="false" t="array" ref="EW327">_xlfn.IFS(EV327="0-5","1", EV327="6-12","2", EV327="13-18","3", EV327="19-24","4", EV327="25-36","5", EV327="37-48","6", EV327="49-60","7")</f>
        <v>#N/A</v>
      </c>
    </row>
    <row r="328" customFormat="false" ht="13.5" hidden="false" customHeight="false" outlineLevel="0" collapsed="false">
      <c r="A328" s="1" t="n">
        <v>83</v>
      </c>
      <c r="B328" s="32" t="n">
        <v>1</v>
      </c>
      <c r="C328" s="33" t="n">
        <v>46948</v>
      </c>
      <c r="D328" s="6"/>
      <c r="E328" s="5" t="str">
        <f aca="false">VLOOKUP(A328,'286'!$A$3:$J$6279,10,FALSE())</f>
        <v>VALBUENA BATISTA, ÁNGEL</v>
      </c>
      <c r="F328" s="4" t="str">
        <f aca="false">VLOOKUP(A328,'286'!$A$3:$I$1768,3,FALSE())</f>
        <v>VALBUAN</v>
      </c>
      <c r="G328" s="6" t="n">
        <f aca="false">VLOOKUP(A328,'286'!$A$3:$I$1768,4,FALSE())</f>
        <v>36691</v>
      </c>
      <c r="H328" s="7" t="n">
        <f aca="false">YEAR(C328)-YEAR(G328)</f>
        <v>28</v>
      </c>
      <c r="I328" s="1" t="str">
        <f aca="false">VLOOKUP(H328,LEYENDA!$C$2:$D$6,2,TRUE())</f>
        <v>25-40</v>
      </c>
      <c r="J328" s="5" t="str">
        <f aca="false">VLOOKUP(A328,'286'!$A$3:$I$1768,7,FALSE())</f>
        <v>H</v>
      </c>
      <c r="K328" s="8" t="n">
        <f aca="false">VLOOKUP(A328,'286'!$A$3:$I$1768,2,FALSE())</f>
        <v>0</v>
      </c>
      <c r="L328" s="4" t="str">
        <f aca="false">VLOOKUP(A328,'286'!$A$3:$I$1768,8,FALSE())</f>
        <v>D</v>
      </c>
      <c r="M328" s="4" t="str">
        <f aca="false">VLOOKUP(A328,'286'!$A$3:$I$1768,9,FALSE())</f>
        <v>I</v>
      </c>
      <c r="N328" s="8" t="str">
        <f aca="false">IF(R328=O328, "MISMA","CONTRARIA")</f>
        <v>CONTRARIA</v>
      </c>
      <c r="O328" s="8" t="str">
        <f aca="false" t="array" ref="O328">_xlfn.IFS(L328="D","1", L328="I","2")</f>
        <v>1</v>
      </c>
      <c r="P328" s="8" t="e">
        <f aca="false" t="array" ref="P328">_xlfn.IFS(K328="OD","1", K328="OI","2")</f>
        <v>#N/A</v>
      </c>
      <c r="Q328" s="1" t="str">
        <f aca="false" t="array" ref="Q328">_xlfn.IFS(J328="M","1", J328="H","2")</f>
        <v>2</v>
      </c>
      <c r="R328" s="8" t="str">
        <f aca="false" t="array" ref="R328">_xlfn.IFS(M328="D","1", M328="I","2")</f>
        <v>2</v>
      </c>
      <c r="S328" s="1" t="str">
        <f aca="false" t="array" ref="S328">_xlfn.IFS(N328="CONTRARIA", "1",N328= "MISMA","2")</f>
        <v>1</v>
      </c>
      <c r="T328" s="1" t="str">
        <f aca="false" t="array" ref="T328">_xlfn.IFS(I328="0-12","1", I328="13-24","2", I328="25-40","3", I328="41-60","4", I328="61-100","5")</f>
        <v>3</v>
      </c>
      <c r="U328" s="9" t="n">
        <v>2</v>
      </c>
      <c r="V328" s="1" t="str">
        <f aca="false">IF(U328="","",IF(AND(U328&gt;=-9,U328&lt;=-6.5),"-9 a -6,5",IF(AND(U328&gt;=-6,U328&lt;=-3.5),"-6 a -3,5",IF(AND(U328&gt;=-3,U328&lt;=-1),"-3 a -1",IF(U328=-0.5,"-0,5",IF(AND(U328&gt;=0,U328&lt;=2.5),"0 a 2,5",IF(AND(U328&gt;=3,U328&lt;=5.5),"3 a 5,5",IF(AND(U328&gt;=6,U328&lt;=8.5),"6 a 8,5",IF(AND(U328&gt;=9,U328&lt;=20),"9 a 20","Fuera de rango")))))))))</f>
        <v>0 a 2,5</v>
      </c>
      <c r="W328" s="11" t="n">
        <f aca="false">IF(V328="","",IF(V328="-9 a -6,5",2,IF(V328="-6 a -3,5",3,IF(V328="-3 a -1",4,IF(V328="-0,5","NORMA",IF(V328="0 a 2,5",5,IF(V328="3 a 5,5",6,IF(V328="6 a 8,5",7,IF(V328="9 a 20",8,"Fuera de rango")))))))))</f>
        <v>5</v>
      </c>
      <c r="X328" s="9" t="n">
        <v>0</v>
      </c>
      <c r="Y328" s="11" t="str">
        <f aca="false">IF(X328="","",IF(AND(X328&gt;=0,X328&lt;=4),"0 a 4",IF(AND(X328&gt;=4.5,X328&lt;=8.5),"4,5 a 8,5",IF(X328=9,"9",IF(AND(X328&gt;=9.5,X328&lt;=13),"9,5 a 13",IF(AND(X328&gt;=13.5,X328&lt;=20),"13,5 a 20",IF(AND(X328&gt;=20.5,X328&lt;=35),"20,5 a 35","Fuera de rango")))))))</f>
        <v>0 a 4</v>
      </c>
      <c r="Z328" s="11" t="n">
        <f aca="false">IF(Y328="","",IF(Y328="0 a 4",1,IF(Y328="4,5 a 8,5",2,IF(Y328="9","NORMA",IF(Y328="9,5 a 13",3,IF(Y328="13,5 a 20",4,IF(Y328="20,5 a 35",5,"Fuera de rango")))))))</f>
        <v>1</v>
      </c>
      <c r="AA328" s="9" t="n">
        <v>20</v>
      </c>
      <c r="AB328" s="10" t="str">
        <f aca="false">IF(AA328="","",IF(AND(AA328&gt;=0,AA328&lt;=9),"0 a 9",IF(AND(AA328&gt;=9.5,AA328&lt;=18.5),"9,5 a 18,5",IF(AA328=19,"19",IF(AND(AA328&gt;=19.5,AA328&lt;=28),"19,5 a 28",IF(AND(AA328&gt;=28.5,AA328&lt;=40),"28,5 a 40","Fuera de rango"))))))</f>
        <v>19,5 a 28</v>
      </c>
      <c r="AC328" s="11" t="n">
        <f aca="false" t="array" ref="AC328">_xlfn.IFS(AB328="","",AB328="0 a 9",1,AB328="9,5 a 18,5",2,AB328="19","NORMA",AB328="19,5 a 28",3,AB328="28,5 a 40",4,TRUE(),"Fuera de rango")</f>
        <v>3</v>
      </c>
      <c r="AD328" s="9" t="n">
        <v>18</v>
      </c>
      <c r="AE328" s="10" t="str">
        <f aca="false">IF(AD328="","",IF(AND(AD328&gt;=-10,AD328&lt;=0),"De -10 a 0",IF(AND(AD328&gt;=0.5,AD328&lt;=9.5),"0,5 a 9,5",IF(AD328=10,"10",IF(AND(AD328&gt;=10.5,AD328&lt;=20),"10,5 a 20",IF(AND(AD328&gt;=20.5,AD328&lt;=40),"20,5 a 40","Fuera de rango"))))))</f>
        <v>10,5 a 20</v>
      </c>
      <c r="AF328" s="12" t="n">
        <f aca="false">IF(AD328="","",IF(AND(AD328&gt;=-10,AD328&lt;=0),1,IF(AND(AD328&gt;=0.5,AD328&lt;=9.5),2,IF(AD328=10,"NORMA",IF(AND(AD328&gt;=10.5,AD328&lt;=20),3,IF(AND(AD328&gt;=20.5,AD328&lt;=40),4,""))))))</f>
        <v>3</v>
      </c>
      <c r="AG328" s="9" t="n">
        <v>8</v>
      </c>
      <c r="AH328" s="10" t="str">
        <f aca="false">IF(AG328="","",IF(AND(AG328&gt;=0,AG328&lt;=4),"0 a 4",IF(AND(AG328&gt;=4.5,AG328&lt;=8.5),"4,5 a 8,5",IF(AG328=9,"9",IF(AND(AG328&gt;=9.5,AG328&lt;=13),"9,5 a 13",IF(AND(AG328&gt;=13.5,AG328&lt;=25),"13,5 a 25","Fuera de rango"))))))</f>
        <v>4,5 a 8,5</v>
      </c>
      <c r="AI328" s="10" t="n">
        <f aca="false">IF(AH328="","",IF(AH328="0 a 4",1,IF(AH328="4,5 a 8,5",2,IF(AH328="9","NORMA",IF(AH328="9,5 a 13",3,IF(AH328="13,5 a 25",4,""))))))</f>
        <v>2</v>
      </c>
      <c r="AJ328" s="9" t="n">
        <v>9</v>
      </c>
      <c r="AK328" s="10" t="str">
        <f aca="false">IF(AJ328="","",IF(AND(AJ328&gt;=-15,AJ328&lt;=-10.5),"-15 a -10,5",IF(AND(AJ328&gt;=-10,AJ328&lt;=-4),"-10 a -4",IF(AND(AJ328&gt;=-4.5,AJ328&lt;=0),"-4,5 a 0",IF(AND(AJ328&gt;=0.5,AJ328&lt;=4.5),"0,5 a 4,5",IF(AJ328=5,"5",IF(AND(AJ328&gt;=5.5,AJ328&lt;=10),"5,5 a 10",IF(AND(AJ328&gt;=10.5,AJ328&lt;=20),"10,5 a 20","Fuera de rango"))))))))</f>
        <v>5,5 a 10</v>
      </c>
      <c r="AL328" s="11" t="n">
        <f aca="false">IF(AK328="","",IF(AK328="-15 a -10,5",1,IF(AK328="-10 a -4",2,IF(AK328="-4,5 a 0",3,IF(AK328="0,5 a 4,5",4,IF(AK328="5","NORMA",IF(AK328="5,5 a 10",5,IF(AK328="10,5 a 20",6,"Error"))))))))</f>
        <v>5</v>
      </c>
      <c r="AM328" s="9" t="n">
        <v>0</v>
      </c>
      <c r="AN328" s="10" t="str">
        <f aca="false">IF(AM328="","",IF(AND(AM328&gt;=-7.5,AM328&lt;=-5.5),"-7,5 a -5,5",IF(AND(AM328&gt;=-5,AM328&lt;=-3),"-5 a -3",IF(AND(AM328&gt;=-2.5,AM328&lt;=-0.5),"-2,5 a -0,5",IF(AM328=0,"0,00",IF(AND(AM328&gt;=0.5,AM328&lt;=2.5),"0,5 a 2,5",IF(AND(AM328&gt;=3,AM328&lt;=5),"3 a 5",IF(AND(AM328&gt;=5.5,AM328&lt;=7.5),"5,5 a 7,5",IF(AND(AM328&gt;=8,AM328&lt;=10),"8 a 10","Fuera de rango")))))))))</f>
        <v>0,00</v>
      </c>
      <c r="AO328" s="11" t="str">
        <f aca="false">IF(AN328="","",IF(AN328="-7,5 a -5,5",1,IF(AN328="-5 a -3",2,IF(AN328="-2,5 a -0,5",3,IF(AN328="0,00","NORMA",IF(AN328="0,5 a 2,5",4,IF(AN328="3 a 5",5,IF(AN328="5,5 a 7,5",6,IF(AN328="8 a 10",7,"Error")))))))))</f>
        <v>NORMA</v>
      </c>
      <c r="AP328" s="9" t="n">
        <v>0</v>
      </c>
      <c r="AQ328" s="10" t="str">
        <f aca="false">IF(AP328="","",IF(AND(AP328&gt;=-20,AP328&lt;=-9.5),"-20 a -9,5",IF(AND(AP328&gt;=-9,AP328&lt;=-6.5),"-9 a -6,5",IF(AP328=-6,"-6",IF(AND(AP328&gt;=-5.5,AP328&lt;=-3),"-5,5 a -3",IF(AND(AP328&gt;=-2.5,AP328&lt;=0),"-2,5 a 0",IF(AND(AP328&gt;=0.5,AP328&lt;=3),"0,5 a 3",IF(AND(AP328&gt;=3.5,AP328&lt;=6),"3,5 a 6",IF(AND(AP328&gt;=6.5,AP328&lt;=9),"6,5 a 9",IF(AND(AP328&gt;=9.5,AP328&lt;=20),"9,5 a 20","Fuera de rango"))))))))))</f>
        <v>-2,5 a 0</v>
      </c>
      <c r="AR328" s="11" t="n">
        <f aca="false">IF(AQ328="","",IF(AQ328="-20 a -9,5",1,IF(AQ328="-9 a -6,5",2,IF(AQ328="-6","NORMA",IF(AQ328="-5,5 a -3",3,IF(AQ328="-2,5 a 0",4,IF(AQ328="0,5 a 3",5,IF(AQ328="3,5 a 6",6,IF(AQ328="6,5 a 9",7,IF(AQ328="9,5 a 20",8,""))))))))))</f>
        <v>4</v>
      </c>
      <c r="AS328" s="9" t="n">
        <v>-1</v>
      </c>
      <c r="AT328" s="10" t="str">
        <f aca="false">IF(AS328="","",IF(AND(AS328&gt;=-16,AS328&lt;=-14),"-16 a -14",IF(AND(AS328&gt;=-13.5,AS328&lt;=-11.5),"-13,5 a -11,5",IF(AND(AS328&gt;=-11,AS328&lt;=-9),"-11 a -9",IF(AND(AS328&gt;=-8.5,AS328&lt;=-6.5),"-8,5 a -6,5",IF(AND(AS328&gt;=-6,AS328&lt;=-4),"-6 a -4",IF(AND(AS328&gt;=-3.5,AS328&lt;=-1.5),"-3,5 a -1,5",IF(AND(AS328&gt;=-1,AS328&lt;=1),"-1 a 1",IF(AND(AS328&gt;=1.5,AS328&lt;=3.5),"1,5 a 3,5",IF(AND(AS328&gt;=4,AS328&lt;=6),"4 a 6",IF(AND(AS328&gt;=6.5,AS328&lt;=8.5),"6,5 a 8,5",IF(AND(AS328&gt;=9,AS328&lt;=11),"9 a 11",IF(AND(AS328&gt;=11.5,AS328&lt;=13.5),"11,5 a 13,5",IF(AND(AS328&gt;=14,AS328&lt;=16),"14 a 16",IF(AND(AS328&gt;=16.5,AS328&lt;=18.5),"16,5 a 18,5",IF(AND(AS328&gt;=19,AS328&lt;=21),"19 a 21","Fuera de rango"))))))))))))))))</f>
        <v>-1 a 1</v>
      </c>
      <c r="AU328" s="11" t="n">
        <f aca="false" t="array" ref="AU328">IF(AT328="","",_xlfn.IFS(AT328="-16 a -14",1,AT328="-13,5 a -11,5",2,AT328="-11 a -9",3,AT328="-8,5 a -6,5",4,AT328="-6 a -4",5,AT328="-3,5 a -1,5",6,AT328="-1 a 1",7,AT328="1,5 a 3,5",8,AT328="4 a 6","NORMA",AT328="6,5 a 8,5",9,AT328="9 a 11",10,AT328="11,5 a 13,5",11,AT328="14 a 16",12,AT328="16,5 a 18,5",13,AT328="19 a 21",14,TRUE(),""))</f>
        <v>7</v>
      </c>
      <c r="AV328" s="9" t="n">
        <v>0.25</v>
      </c>
      <c r="AW328" s="10" t="str">
        <f aca="false">IF(AV328="","",IF(AND(AV328&gt;=-1,AV328&lt;=-0.5),"-1 a -0,5",IF(AND(AV328&gt;-0.5,AV328&lt;=0),"De -0,5 a 0",IF(AND(AV328&gt;=0.25,AV328&lt;=0.75),"0,25 a 0,75",IF(AND(AV328&gt;=1,AV328&lt;=1.5),"1 a 1,5",IF(AND(AV328&gt;=1.75,AV328&lt;=2.25),"1,75 a 2,25",IF(AND(AV328&gt;=2.5,AV328&lt;=3),"2,5 a 3",IF(AND(AV328&gt;=3.25,AV328&lt;=3.75),"3,25 a 3,75","Fuera de rango"))))))))</f>
        <v>0,25 a 0,75</v>
      </c>
      <c r="AX328" s="10" t="str">
        <f aca="false">IF(AW328="","",IF(OR(AW328="-1 a -0,5",AW328="-1 a -0.5"),1,IF(OR(AW328="De -0,5 a 0",AW328="-0,5 a 0",AW328="De -0.5 a 0"),2,IF(OR(AW328="0,25 a 0,75",AW328="0.25 a 0.75"),"NORMA",IF(OR(AW328="1 a 1,5",AW328="1 a 1.5"),3,IF(OR(AW328="1,75 a 2,25",AW328="1.75 a 2.25"),4,IF(OR(AW328="2,5 a 3",AW328="2.5 a 3"),5,IF(OR(AW328="3,25 a 3,75",AW328="3.25 a 3.75"),6,""))))))))</f>
        <v>NORMA</v>
      </c>
      <c r="AY328" s="9" t="n">
        <v>0</v>
      </c>
      <c r="AZ328" s="10" t="str">
        <f aca="false">IF(AY328="","",IF(AND(AY328&gt;=-20,AY328&lt;=-9.5),"-20 a -9,5",IF(AND(AY328&gt;=-9,AY328&lt;=-6.5),"-9 a -6,5",IF(AY328=-6,"-6",IF(AND(AY328&gt;=-5.5,AY328&lt;=-3),"-5,5 a -3",IF(AND(AY328&gt;=-2.5,AY328&lt;=0),"-2,5 a 0",IF(AND(AY328&gt;=0.5,AY328&lt;=3),"0,5 a 3",IF(AND(AY328&gt;=3.5,AY328&lt;=6),"3,5 a 6","Fuera de rango"))))))))</f>
        <v>-2,5 a 0</v>
      </c>
      <c r="BA328" s="11" t="n">
        <f aca="false">IF(AZ328="","",IF(AZ328="-20 a -9,5",1,IF(AZ328="-9 a -6,5",2,IF(AZ328="-6","NORMA",IF(AZ328="-5,5 a -3",3,IF(AZ328="-2,5 a 0",4,IF(AZ328="0,5 a 3",5,IF(AZ328="3,5 a 6",6,""))))))))</f>
        <v>4</v>
      </c>
      <c r="BB328" s="9" t="n">
        <v>0</v>
      </c>
      <c r="BC328" s="10" t="str">
        <f aca="false" t="array" ref="BC328">IF(BB328="","",_xlfn.IFS(AND(BB328&gt;=0,BB328&lt;=2),"0 a 2",AND(BB328&gt;=2.5,BB328&lt;=4.5),"2,5 a 4,5",AND(BB328&gt;=5,BB328&lt;=7),"5 a 7",AND(BB328&gt;=7.5,BB328&lt;=9.5),"7,5 a 9,5",AND(BB328&gt;=10,BB328&lt;=12),"10 a 12",AND(BB328&gt;=12.5,BB328&lt;=14.5),"12,5 a 14,5",BB328=15,"15",AND(BB328&gt;=15.5,BB328&lt;=17.5),"15,5 a 17,5",AND(BB328&gt;=18,BB328&lt;=20),"18 a 20",AND(BB328&gt;=20.5,BB328&lt;=22.5),"20,5 a 22,5",AND(BB328&gt;=23,BB328&lt;=25),"23 a 25",TRUE(),"Fuera de rango"))</f>
        <v>0 a 2</v>
      </c>
      <c r="BD328" s="11" t="n">
        <f aca="false" t="array" ref="BD328">IF(BC328="","",_xlfn.IFS(BC328="0 a 2",1,BC328="2,5 a 4,5",2,BC328="5 a 7",3,BC328="7,5 a 9,5",4,BC328="10 a 12",5,BC328="12,5 a 14,5",6,BC328="15","NORMA",BC328="15,5 a 17,5",7,BC328="18 a 20",8,BC328="20,5 a 22,5",9,BC328="23 a 25",10,TRUE(),"Fuera de rango"))</f>
        <v>1</v>
      </c>
      <c r="BE328" s="9" t="n">
        <v>26</v>
      </c>
      <c r="BF328" s="10" t="str">
        <f aca="false">IF(BE328="","",IF(AND(BE328&gt;=-20,BE328&lt;=-10),"-20 a -10",IF(AND(BE328&gt;=-9.5,BE328&lt;=0.5),"-9,5 a 0,5",IF(AND(BE328&gt;=1,BE328&lt;=11),"1 a 11",IF(AND(BE328&gt;=11.5,BE328&lt;=20.5),"11,5 a 20,5",IF(BE328=21,"21",IF(AND(BE328&gt;=21.5,BE328&lt;=31.5),"21,5 a 31,5",IF(AND(BE328&gt;=32,BE328&lt;=42),"32 a 42","Fuera de rango"))))))))</f>
        <v>21,5 a 31,5</v>
      </c>
      <c r="BG328" s="11" t="n">
        <f aca="false">IF(BF328="","",IF(BF328="-20 a -10",1,IF(BF328="-9,5 a 0,5",2,IF(BF328="1 a 11",3,IF(BF328="11,5 a 20,5",4,IF(BF328="21","NORMA",IF(BF328="21,5 a 31,5",5,IF(BF328="32 a 42",6,""))))))))</f>
        <v>5</v>
      </c>
      <c r="BH328" s="9" t="n">
        <v>20</v>
      </c>
      <c r="BI328" s="10" t="str">
        <f aca="false">IF(BH328="","",IF(AND(BH328&gt;=-20,BH328&lt;=-15),"-20 a -15",IF(AND(BH328&gt;=-14.5,BH328&lt;=-9.5),"-14,5 a -9,5",IF(AND(BH328&gt;=-9,BH328&lt;=-4),"-9 a -4",IF(AND(BH328&gt;=-3.5,BH328&lt;=2.5),"-3,5 a 2,5",IF(AND(BH328&gt;=3,BH328&lt;=8),"3 a 8",IF(AND(BH328&gt;=8.5,BH328&lt;=14.5),"8,5 a 14,5",IF(BH328=15,"15",IF(AND(BH328&gt;=15.5,BH328&lt;=20.5),"15,5 a 20,5",IF(AND(BH328&gt;=21,BH328&lt;=26),"21 a 26","Fuera de rango"))))))))))</f>
        <v>15,5 a 20,5</v>
      </c>
      <c r="BJ328" s="11" t="n">
        <f aca="false">IF(BI328="","",IF(BI328="-20 a -15",1,IF(BI328="-14,5 a -9,5",2,IF(BI328="-9 a -4",3,IF(BI328="-3,5 a 2,5",4,IF(BI328="3 a 8",5,IF(BI328="8,5 a 14,5",6,IF(BI328="15","NORMA",IF(BI328="15,5 a 20,5",7,IF(BI328="21 a 26",8,IF(BI328="26,5 a 31,5",9,"")))))))))))</f>
        <v>7</v>
      </c>
      <c r="BK328" s="9" t="n">
        <v>0</v>
      </c>
      <c r="BL328" s="10" t="str">
        <f aca="false">IF(BK328="","",IF(AND(BK328&gt;=0,BK328&lt;=2),"0 - 2",IF(AND(BK328&gt;=2.5,BK328&lt;=4.5),"2,5 - 4,5",IF(AND(BK328&gt;=5,BK328&lt;=7),"5 - 7",IF(AND(BK328&gt;=7.5,BK328&lt;=9.5),"7,5 - 9,5",IF(AND(BK328&gt;=10,BK328&lt;=12),"10 - 12",IF(AND(BK328&gt;=12.5,BK328&lt;=13.5),"12,5 - 13,5",IF(BK328=14,"14",IF(AND(BK328&gt;=14.5,BK328&lt;=16.5),"14,5 - 16,5",IF(AND(BK328&gt;=17,BK328&lt;=19),"17 - 19",IF(AND(BK328&gt;=19.5,BK328&lt;=21.5),"19,5 - 21,5",IF(AND(BK328&gt;=22,BK328&lt;=24),"22 - 24",IF(AND(BK328&gt;=24.5,BK328&lt;=26.5),"24,5 - 26,5",IF(AND(BK328&gt;=27,BK328&lt;=29),"27 - 29",IF(AND(BK328&gt;=29.5,BK328&lt;=30),"29,5 - 30","Fuera de rango")))))))))))))))</f>
        <v>0 - 2</v>
      </c>
      <c r="BM328" s="11" t="n">
        <f aca="false">IF(BL328="","",IF(BL328="0 - 2",1,IF(BL328="2,5 - 4,5",2,IF(BL328="5 - 7",3,IF(BL328="7,5 - 9,5",4,IF(BL328="10 - 12",5,IF(BL328="12,5 - 13,5",6,IF(BL328="14","NORMA",IF(BL328="14,5 - 16,5",7,IF(BL328="17 - 19",8,IF(BL328="19,5 - 21,5",9,IF(BL328="22 - 24",10,IF(BL328="24,5 - 26,5",11,IF(BL328="27 - 29",12,IF(BL328="29,5 - 30",13,"")))))))))))))))</f>
        <v>1</v>
      </c>
      <c r="BN328" s="9" t="n">
        <v>16</v>
      </c>
      <c r="BO328" s="11" t="str">
        <f aca="false">IF(BN328="","",IF(AND(BN328&gt;=-20,BN328&lt;=-10),"-20 a -10",IF(AND(BN328&gt;=-9.5,BN328&lt;=0.5),"-9,5 a 0,5",IF(AND(BN328&gt;=1,BN328&lt;=11),"1 a 11",IF(AND(BN328&gt;=11.5,BN328&lt;=21.5),"11,5 a 21,5",IF(BN328=22,"22",IF(AND(BN328&gt;=22.5,BN328&lt;=32.5),"22,5 a 32,5",IF(AND(BN328&gt;=33,BN328&lt;=43),"33 a 43","Fuera de rango"))))))))</f>
        <v>11,5 a 21,5</v>
      </c>
      <c r="BP328" s="11" t="n">
        <f aca="false">IF(BO328="","",IF(BO328="-20 a -10",1,IF(BO328="-9,5 a 0,5",2,IF(BO328="1 a 11",3,IF(BO328="11,5 a 21,5",4,IF(BO328="22","NORMA",IF(BO328="22,5 a 32,5",5,IF(BO328="33 a 43",6,""))))))))</f>
        <v>4</v>
      </c>
      <c r="BQ328" s="9" t="n">
        <v>9</v>
      </c>
      <c r="BR328" s="10" t="str">
        <f aca="false">IF(BQ328="","",IF(AND(BQ328&gt;=-20,BQ328&lt;=-15),"-20 a -15",IF(AND(BQ328&gt;=-14.5,BQ328&lt;=-9.5),"-14,5 a -9,5",IF(AND(BQ328&gt;=-9,BQ328&lt;=-4),"-9 a -4",IF(AND(BQ328&gt;=-3.5,BQ328&lt;=2.5),"-3,5 a 2,5",IF(AND(BQ328&gt;=3,BQ328&lt;=8),"3 a 8",IF(AND(BQ328&gt;=8.5,BQ328&lt;=13.5),"8,5 a 13,5",IF(AND(BQ328&gt;=14,BQ328&lt;=17.5),"14 a 17,5",IF(BQ328=18,"18",IF(AND(BQ328&gt;=18.5,BQ328&lt;=23.5),"18,5 a 23,5",IF(AND(BQ328&gt;=24,BQ328&lt;=29),"24 a 29",IF(AND(BQ328&gt;=29.5,BQ328&lt;=34.5),"29,5 a 34,5",IF(AND(BQ328&gt;=35,BQ328&lt;=40),"35 a 40","Fuera de rango")))))))))))))</f>
        <v>8,5 a 13,5</v>
      </c>
      <c r="BS328" s="11" t="n">
        <f aca="false">IF(BR328="","",IF(BR328="-20 a -15",1,IF(BR328="-14,5 a -9,5",2,IF(BR328="-9 a -4",3,IF(BR328="-3,5 a 2,5",4,IF(BR328="3 a 8",5,IF(BR328="8,5 a 13,5",6,IF(BR328="14 a 17,5",7,IF(BR328="18","NORMA",IF(BR328="18,5 a 23,5",8,IF(BR328="24 a 29",9,IF(BR328="29,5 a 34,5",10,IF(BR328="35 a 40",11,"")))))))))))))</f>
        <v>6</v>
      </c>
      <c r="BT328" s="9" t="n">
        <v>0</v>
      </c>
      <c r="BU328" s="10" t="str">
        <f aca="false">IF(BT328="","",IF(AND(BT328&gt;=-20,BT328&lt;=-18),"-20 a -18",IF(AND(BT328&gt;=-17.5,BT328&lt;=-15.5),"-17,5 a -15,5",IF(AND(BT328&gt;=-15,BT328&lt;=-13),"-15 a -13",IF(AND(BT328&gt;=-12.5,BT328&lt;=-10.5),"-12,5 a -10,5",IF(AND(BT328&gt;=-10,BT328&lt;=-8),"-10 a -8",IF(AND(BT328&gt;=-7.5,BT328&lt;=-5.5),"-7,5 a -5,5",IF(AND(BT328&gt;=-5,BT328&lt;=-3),"-5 a -3",IF(AND(BT328&gt;=-2.5,BT328&lt;=-0.5),"-2,5 a -0,5",IF(BT328=0,"0",IF(AND(BT328&gt;=0.5,BT328&lt;=2.5),"0,5 a 2,5",IF(AND(BT328&gt;=3,BT328&lt;=5),"3 a 5",IF(AND(BT328&gt;=5.5,BT328&lt;=7.5),"5,5 a 7,5",IF(AND(BT328&gt;=8,BT328&lt;=10),"8 a 10",IF(AND(BT328&gt;=10.5,BT328&lt;=12.5),"10,5 a 12,5",IF(AND(BT328&gt;=13,BT328&lt;=15),"13 a 15",IF(AND(BT328&gt;=15.5,BT328&lt;=17.5),"15,5 a 17,5",IF(AND(BT328&gt;=18,BT328&lt;=20),"18 a 20","Fuera de rango"))))))))))))))))))</f>
        <v>0</v>
      </c>
      <c r="BV328" s="11" t="str">
        <f aca="false">IF(BT328="","",IF(BT328=0,"NORMA",IF(AND(BT328&gt;=-20,BT328&lt;=-18),2,IF(AND(BT328&gt;=-17.5,BT328&lt;=-15.5),2,IF(AND(BT328&gt;=-15,BT328&lt;=-13),3,IF(AND(BT328&gt;=-12.5,BT328&lt;=-10.5),4,IF(AND(BT328&gt;=-10,BT328&lt;=-8),5,IF(AND(BT328&gt;=-7.5,BT328&lt;=-5.5),6,IF(AND(BT328&gt;=-5,BT328&lt;=-3),7,IF(AND(BT328&gt;=-2.5,BT328&lt;=-0.5),8,IF(AND(BT328&gt;=0.5,BT328&lt;=2.5),9,IF(AND(BT328&gt;=3,BT328&lt;=5),10,IF(AND(BT328&gt;=5.5,BT328&lt;=7.5),11,IF(AND(BT328&gt;=8,BT328&lt;=10),12,IF(AND(BT328&gt;=10.5,BT328&lt;=12.5),13,IF(AND(BT328&gt;=13,BT328&lt;=15),14,IF(AND(BT328&gt;=15.5,BT328&lt;=17.5),15,IF(AND(BT328&gt;=18,BT328&lt;=20),16,"Fuera de rango"))))))))))))))))))</f>
        <v>NORMA</v>
      </c>
      <c r="BW328" s="9" t="n">
        <v>-10.5</v>
      </c>
      <c r="BX328" s="10" t="n">
        <f aca="false">18.5- (0.3*H328)</f>
        <v>10.1</v>
      </c>
      <c r="BY328" s="10" t="n">
        <f aca="false">(BW328)-(BX328)</f>
        <v>-20.6</v>
      </c>
      <c r="BZ328" s="10" t="str">
        <f aca="false">IF(BY328="","",IF(BY328&lt;-27.5,"De -30 a -28",IF(BY328&lt;-25,"De -27,5 a -25,5",IF(BY328&lt;-22.5,"De -25 a -23",IF(BY328&lt;-20,"De -22,5 a -20,5",IF(BY328&lt;-17.5,"De -20 a -18",IF(BY328&lt;-15,"De -17,5 a -15,5",IF(BY328&lt;-12.5,"De -15 a -13",IF(BY328&lt;-10,"De -12,5 a -10,5",IF(BY328&lt;-7.5,"De -10 a -8",IF(BY328&lt;-5,"De -7,5 a -5,5",IF(BY328&lt;-2.5,"De -5 a -3",IF(BY328&lt;0,"De -2,5 a -0,5",IF(BY328&lt;2.5,"De 0 a 2",IF(BY328&lt;5,"De 2,5 a 4,5",IF(BY328&lt;7.5,"De 5 a 7",IF(BY328&lt;10,"De 7,5 a 9,5",IF(BY328&lt;12.5,"De 10 a 12",IF(BY328&lt;15,"De 12,5 a 14,5",IF(BY328&lt;17.5,"De 15 a 17",IF(BY328&lt;20,"De 17,5 a 19,5",IF(BY328&lt;22.5,"De 20 a 22",IF(BY328&lt;25,"De 22,5 a 24,5",IF(BY328&lt;27.5,"De 25 a 27","De 27,5 a 30"))))))))))))))))))))))))</f>
        <v>De -22,5 a -20,5</v>
      </c>
      <c r="CA328" s="12" t="n">
        <f aca="false">IF(BY328="","",IF(BY328&lt;=-28,1,IF(BY328&lt;=-25.5,2,IF(BY328&lt;=-23,3,IF(BY328&lt;=-20.5,4,IF(BY328&lt;=-18,5,IF(BY328&lt;=-15.5,6,IF(BY328&lt;=-13,7,IF(BY328&lt;=-10.5,8,IF(BY328&lt;=-8,9,IF(BY328&lt;=-5.5,10,IF(BY328&lt;=-3,11,IF(BY328&lt;=-0.5,12,IF(BY328&lt;=2,13,IF(BY328&lt;=4.5,14,IF(BY328&lt;=7,15,IF(BY328&lt;=9.5,16,IF(BY328&lt;=12,17,IF(BY328&lt;=14.5,18,IF(BY328&lt;=17,19,IF(BY328&lt;=19.5,20,IF(BY328&lt;=22,21,IF(BY328&lt;=24.5,22,IF(BY328&lt;=27,23,IF(BY328&lt;=30,24,"Fuera de rango")))))))))))))))))))))))))</f>
        <v>4</v>
      </c>
      <c r="CB328" s="9" t="n">
        <v>-10.25</v>
      </c>
      <c r="CC328" s="10" t="n">
        <f aca="false">18.5- (0.3*H328)</f>
        <v>10.1</v>
      </c>
      <c r="CD328" s="10" t="n">
        <f aca="false">(CB328)-(CC328)</f>
        <v>-20.35</v>
      </c>
      <c r="CE328" s="10" t="str">
        <f aca="false">IF(CD328="","",IF(CD328&lt;-27.5,"De -30 a -28",IF(CD328&lt;-25,"De -27,5 a -25,5",IF(CD328&lt;-22.5,"De -25 a -23",IF(CD328&lt;-20,"De -22,5 a -20,5",IF(CD328&lt;-17.5,"De -20 a -18",IF(CD328&lt;-15,"De -17,5 a -15,5",IF(CD328&lt;-12.5,"De -15 a -13",IF(CD328&lt;-10,"De -12,5 a -10,5",IF(CD328&lt;-7.5,"De -10 a -8",IF(CD328&lt;-5,"De -7,5 a -5,5",IF(CD328&lt;-2.5,"De -5 a -3",IF(CD328&lt;0,"De -2,5 a -0,5",IF(CD328&lt;=2,"De 0 a 2",IF(CD328&lt;=4.5,"De 2,5 a 4,5",IF(CD328&lt;=7,"De 5 a 7",IF(CD328&lt;=9.5,"De 7,5 a 9,5",IF(CD328&lt;=12,"De 10 a 12",IF(CD328&lt;=14.5,"De 12,5 a 14,5",IF(CD328&lt;=17,"De 15 a 17",IF(CD328&lt;=19.5,"De 17,5 a 19,5",IF(CD328&lt;=22,"De 20 a 22",IF(CD328&lt;=24.5,"De 22,5 a 24,5",IF(CD328&lt;=27,"De 25 a 27","De 27,5 a 30"))))))))))))))))))))))))</f>
        <v>De -22,5 a -20,5</v>
      </c>
      <c r="CF328" s="12" t="n">
        <f aca="false">IF(CD328="","",IF(CD328&lt;-27.5,1,IF(CD328&lt;-25,2,IF(CD328&lt;-22.5,3,IF(CD328&lt;-20,4,IF(CD328&lt;-17.5,5,IF(CD328&lt;-15,6,IF(CD328&lt;-12.5,7,IF(CD328&lt;-10,8,IF(CD328&lt;-7.5,9,IF(CD328&lt;-5,10,IF(CD328&lt;-2.5,11,IF(CD328&lt;0,12,IF(CD328&lt;2.5,13,IF(CD328&lt;5,14,IF(CD328&lt;7.5,15,IF(CD328&lt;10,16,IF(CD328&lt;12.5,17,IF(CD328&lt;15,18,IF(CD328&lt;17.5,19,IF(CD328&lt;20,20,IF(CD328&lt;22.5,21,IF(CD328&lt;25,22,IF(CD328&lt;27.5,23,24))))))))))))))))))))))))</f>
        <v>4</v>
      </c>
      <c r="CG328" s="9" t="n">
        <v>-6.5</v>
      </c>
      <c r="CH328" s="10" t="str">
        <f aca="false">IF(CG328="","",IF(AND(CG328&gt;=-10,CG328&lt;=-9.5),"-10 a -9,5",IF(AND(CG328&gt;-9.5,CG328&lt;=-8.5),"-9 a -8,5",IF(AND(CG328&gt;-8.5,CG328&lt;=-7.5),"-8 a -7,5",IF(AND(CG328&gt;-7.5,CG328&lt;=-6.5),"-7 a -6,5",IF(AND(CG328&gt;-6.5,CG328&lt;=-5.5),"-6 a -5,5",IF(AND(CG328&gt;-5.5,CG328&lt;=-4.5),"-5 a -4,5",IF(AND(CG328&gt;-4.5,CG328&lt;=-3.5),"-4 a -3,5",IF(AND(CG328&gt;-3.5,CG328&lt;=-2.5),"-3 a -2,5",IF(CG328=-2.25,"-2,25",IF(AND(CG328&gt;-2.5,CG328&lt;=-1.5),"-2 a -1,5",IF(AND(CG328&gt;-1.5,CG328&lt;=-0.5),"-1 a -0,5",IF(AND(CG328&gt;-0.5,CG328&lt;=0.5),"0 a 0,5",IF(AND(CG328&gt;0.5,CG328&lt;=1.5),"1 a 1,5",IF(AND(CG328&gt;1.5,CG328&lt;=2.5),"2 a 2,5",IF(AND(CG328&gt;2.5,CG328&lt;=3.5),"3 a 3,5",IF(AND(CG328&gt;3.5,CG328&lt;=4.5),"4 a 4,5",IF(AND(CG328&gt;4.5,CG328&lt;=5.5),"5 a 5,5",IF(AND(CG328&gt;5.5,CG328&lt;=6.5),"6 a 6,5",IF(AND(CG328&gt;6.5,CG328&lt;=7.5),"7 a 7,5",IF(AND(CG328&gt;7.5,CG328&lt;=8.5),"8 a 8,5",IF(AND(CG328&gt;8.5,CG328&lt;=9.5),"9 a 9,5",IF(CG328&gt;=10,"10","Fuera de rango")))))))))))))))))))))))</f>
        <v>-7 a -6,5</v>
      </c>
      <c r="CI328" s="11" t="n">
        <f aca="false">IF(CG328="","",IF(CG328=-2.25,"NORMA",IF(CG328&lt;=-9.5,1,IF(CG328&lt;=-8.5,2,IF(CG328&lt;=-7.5,3,IF(CG328&lt;=-6.5,4,IF(CG328&lt;=-5.5,5,IF(CG328&lt;=-4.5,6,IF(CG328&lt;=-3.5,7,IF(CG328&lt;=-2.5,8,IF(CG328&lt;=-1.5,9,IF(CG328&lt;=-0.5,10,IF(CG328&lt;=0.5,11,IF(CG328&lt;=1.5,12,IF(CG328&lt;=2.5,13,IF(CG328&lt;=3.5,14,IF(CG328&lt;=4.5,15,IF(CG328&lt;=5.5,16,IF(CG328&lt;=6.5,17,IF(CG328&lt;=7.5,18,IF(CG328&lt;=8.5,19,IF(CG328&lt;=9.5,20,IF(CG328=10,21,"Fuera de rango")))))))))))))))))))))))</f>
        <v>4</v>
      </c>
      <c r="CJ328" s="9" t="n">
        <v>3.75</v>
      </c>
      <c r="CK328" s="10" t="str">
        <f aca="false">IF(CJ328="","",IF(AND(CJ328&gt;=-6,CJ328&lt;=-5.5),"-6 a -5,5",IF(AND(CJ328&gt;-5.5,CJ328&lt;=-4.5),"-5 a -4,5",IF(AND(CJ328&gt;-4.5,CJ328&lt;=-3.5),"-4 a -3,5",IF(AND(CJ328&gt;-3.5,CJ328&lt;=-2.5),"-3 a -2,5",IF(AND(CJ328&gt;-2.5,CJ328&lt;=-1.5),"-2 a -1,5",IF(AND(CJ328&gt;-1.5,CJ328&lt;=-0.5),"-1 a -0,5",IF(AND(CJ328&gt;-0.5,CJ328&lt;=0.5),"0 a 0,5",IF(AND(CJ328&gt;0.5,CJ328&lt;=1.5),"1 a 1,5",IF(AND(CJ328&gt;1.5,CJ328&lt;2.5),"2",IF(AND(CJ328&gt;=2.5,CJ328&lt;=3),"2,5 a 3",IF(AND(CJ328&gt;3,CJ328&lt;=4),"3,5 a 4",IF(AND(CJ328&gt;4,CJ328&lt;=5),"4,5 a 5",IF(AND(CJ328&gt;5,CJ328&lt;=6),"5,5 a 6",IF(AND(CJ328&gt;6,CJ328&lt;=7),"6,5 a 7",IF(AND(CJ328&gt;7,CJ328&lt;=8),"7,5 a 8",IF(AND(CJ328&gt;8,CJ328&lt;=9.5),"8,5 a 9,5",IF(CJ328=10,"10","Fuera de rango"))))))))))))))))))</f>
        <v>3,5 a 4</v>
      </c>
      <c r="CL328" s="11" t="n">
        <f aca="false">IF(CK328="","",IF(OR(CK328="-6 a -5,5",CK328="-6 - -5,5"),1,IF(OR(CK328="-5 a -4,5",CK328="-5 - -4,5"),2,IF(OR(CK328="-4 a -3,5",CK328="-4 - -3,5"),3,IF(OR(CK328="-3 a -2,5",CK328="-3 - -2,5"),4,IF(OR(CK328="-2 a -1,5",CK328="-2 - -1,5"),5,IF(OR(CK328="-1 a -0,5",CK328="-1 - -0,5"),6,IF(OR(CK328="0 a 0,5",CK328="0 - 0,5"),7,IF(OR(CK328="1 a 1,5",CK328="1 - 1,5"),8,IF(CK328="2","NORMA",IF(OR(CK328="2,5 a 3",CK328="2,5 - 3"),9,IF(OR(CK328="3,5 a 4",CK328="3,5 - 4"),10,IF(OR(CK328="4,5 a 5",CK328="4,5 - 5"),11,IF(OR(CK328="5,5 a 6",CK328="5,5 - 6"),12,IF(OR(CK328="6,5 a 7",CK328="6,5 - 7"),13,IF(OR(CK328="7,5 a 8",CK328="7,5 - 8"),14,IF(OR(CK328="8,5 a 9",CK328="8,5 - 9,5",CK328="9 a 9,5"),15,IF(CK328="10",15,IF(OR(CK328="0,5 a 1",CK328="0,5 - 1"),7,"Fuera de rango")))))))))))))))))))</f>
        <v>10</v>
      </c>
      <c r="CN328" s="10" t="str">
        <f aca="false">IF(CM328=0,"0", " ")</f>
        <v>0</v>
      </c>
      <c r="CO328" s="10" t="str">
        <f aca="false">IF(CM328&gt;0,"EME"," ")</f>
        <v> </v>
      </c>
      <c r="CQ328" s="10" t="str">
        <f aca="false">IF(CP328&gt;0,"0", " ")</f>
        <v> </v>
      </c>
      <c r="CR328" s="10" t="str">
        <f aca="false">IF(CP328&gt;0,"EME"," ")</f>
        <v> </v>
      </c>
      <c r="CS328" s="9" t="n">
        <v>0.25</v>
      </c>
      <c r="CU328" s="10" t="str">
        <f aca="false">IF(CS328&gt;0,"HIP"," ")</f>
        <v>HIP</v>
      </c>
      <c r="CV328" s="9" t="n">
        <v>0.25</v>
      </c>
      <c r="CW328" s="10" t="str">
        <f aca="false">IF(CV328&gt;0,"1", " ")</f>
        <v>1</v>
      </c>
      <c r="CX328" s="10" t="str">
        <f aca="false">IF(CV328&gt;0,"HIP"," ")</f>
        <v>HIP</v>
      </c>
      <c r="CY328" s="9" t="n">
        <v>0</v>
      </c>
      <c r="DB328" s="9" t="n">
        <v>0</v>
      </c>
      <c r="DC328" s="11" t="str">
        <f aca="false">IF(DB328&lt;0,"2"," ")</f>
        <v> </v>
      </c>
      <c r="DD328" s="11" t="str">
        <f aca="false">IF(DB328&lt;0,"MIO"," ")</f>
        <v> </v>
      </c>
      <c r="DE328" s="9" t="n">
        <v>0</v>
      </c>
      <c r="DF328" s="10" t="str">
        <f aca="false">IF(DE328&lt;0,"3"," ")</f>
        <v> </v>
      </c>
      <c r="DG328" s="10" t="str">
        <f aca="false">IF(DE328&lt;0,"AST"," ")</f>
        <v> </v>
      </c>
      <c r="DH328" s="9" t="n">
        <v>0</v>
      </c>
      <c r="DI328" s="10" t="str">
        <f aca="false">IF(DH328&lt;0,"3"," ")</f>
        <v> </v>
      </c>
      <c r="DJ328" s="10" t="str">
        <f aca="false">IF(DH328&lt;0,"AST"," ")</f>
        <v> </v>
      </c>
      <c r="DK328" s="9" t="n">
        <v>0</v>
      </c>
      <c r="DL328" s="10" t="str">
        <f aca="false">IF(DK328&gt;0,"4"," ")</f>
        <v> </v>
      </c>
      <c r="DM328" s="10" t="str">
        <f aca="false">IF(DK328&gt;0,"PRE"," ")</f>
        <v> </v>
      </c>
      <c r="DN328" s="9" t="n">
        <v>0</v>
      </c>
      <c r="DO328" s="10" t="str">
        <f aca="false">IF(DN328&gt;0,"4"," ")</f>
        <v> </v>
      </c>
      <c r="DP328" s="10" t="str">
        <f aca="false">IF(DN328&gt;0,"PRE"," ")</f>
        <v> </v>
      </c>
      <c r="DS328" s="12" t="str">
        <f aca="false">CONCATENATE(CO328,CU328,DA328,DG328,DM328)</f>
        <v> HIP  </v>
      </c>
      <c r="DT328" s="10" t="e">
        <f aca="false" t="array" ref="DT328">_xlfn.IFS(DS328="EME    ","0", DS328=" HIP   ","1", DS328="  MIO  ","2", DS328="   AST ","3", DS328="    PRE","4", DS328="EME   PRE","5", DS328=" HIP  PRE","6", DS328=" HIP AST ","7", DS328="  MIO PRE","8", DS328="  MIOAST ","9", DS328="   ASTPRE","10",DS328=" HIP ASTPRE","11", DS328="  MIOASTPRE","12", DS328="     ","0")</f>
        <v>#N/A</v>
      </c>
      <c r="DV328" s="1" t="e">
        <f aca="false" t="array" ref="DV328">_xlfn.IFS(DU328="SI","2", DU328="NO","1")</f>
        <v>#N/A</v>
      </c>
      <c r="DX328" s="11" t="str">
        <f aca="false">IF(DW328=0,"1","2")</f>
        <v>1</v>
      </c>
      <c r="DY328" s="11" t="str">
        <f aca="false" t="array" ref="DY328">_xlfn.IFS(DW328=0,"0", DW328=0.25, "1", DW328=0.5,"2", DW328=0.75,"3", DW328=1,"4",DW328=1.25,"5", DW328=1.5,"6", DW328=1.75,"7", DW328=2,"8")</f>
        <v>0</v>
      </c>
      <c r="EA328" s="11" t="str">
        <f aca="false">IF(DZ328=0,"1","2")</f>
        <v>1</v>
      </c>
      <c r="EB328" s="11" t="str">
        <f aca="false" t="array" ref="EB328">_xlfn.IFS(DZ328=0,"0", DZ328=0.25, "1", DZ328=0.5,"2", DZ328=0.75,"3", DZ328=1,"4",DZ328=1.25,"5", DZ328=1.5,"6", DZ328=1.75,"7", DZ328=2,"8")</f>
        <v>0</v>
      </c>
      <c r="ED328" s="10" t="str">
        <f aca="false">IF(EC328=0,"1","2")</f>
        <v>1</v>
      </c>
      <c r="EE328" s="11" t="str">
        <f aca="false" t="array" ref="EE328">_xlfn.IFS(EC328=0,"0", EC328=-0.25, "1", EC328=-0.5,"2", EC328=-0.75,"3", EC328=-1,"4",EC328=-1.25,"5", EC328=-1.5,"6", EC328=-1.75,"7", EC328=-2,"8", EC328=-2.25,"9",EC328=-2.5,"10", EC328=-2.75,"11", EC328=-3,"12", EC328=-3.25,"13", EC328=-3.5,"14", EC328=-3.75,"15",EC328=-4,"16")</f>
        <v>0</v>
      </c>
      <c r="EG328" s="10" t="str">
        <f aca="false">IF(EF328=0,"1","2")</f>
        <v>1</v>
      </c>
      <c r="EH328" s="11" t="str">
        <f aca="false" t="array" ref="EH328">_xlfn.IFS(EF328=0,"0", EF328=-0.25, "1", EF328=-0.5,"2", EF328=-0.75,"3", EF328=-1,"4",EF328=-1.25,"5", EF328=-1.5,"6", EF328=-1.75,"7", EF328=-2,"8", EF328=-2.25,"9",EF328=-2.5,"10", EF328=-2.75,"11", EF328=-3,"12", EF328=-3.25,"13", EF328=-3.5,"14", EF328=-3.75,"15",EF328=-4,"16")</f>
        <v>0</v>
      </c>
      <c r="EJ328" s="11" t="str">
        <f aca="false">IF(EI328=0,"1","2")</f>
        <v>1</v>
      </c>
      <c r="EK328" s="11" t="str">
        <f aca="false" t="array" ref="EK328">_xlfn.IFS(EI328=0,"0", EI328=-0.25, "1", EI328=-0.5,"2", EI328=-0.75,"3", EI328=-1,"4",EI328=-1.25,"5", EI328=-1.5,"6", EI328=-1.75,"7", EI328=-2,"8", EI328=-2.25,"9", EI328=-2.25,"9",EI328=-2.5,"10", EI328=-2.75,"11", EI328=-3,"12", EI328=-3.25,"13", EI328=-3.5,"14", EI328=-3.75,"15",EI328=-4,"16", EI328=0.25, "17", EI328=0.5, "18")</f>
        <v>0</v>
      </c>
      <c r="EM328" s="11" t="str">
        <f aca="false">IF(EL328=0,"1","2")</f>
        <v>1</v>
      </c>
      <c r="EN328" s="11" t="str">
        <f aca="false" t="array" ref="EN328">_xlfn.IFS(EL328=0.25,"17",EL328=0.5,"18", EL328=0,"0", EL328=-0.25, "1", EL328=-0.5,"2", EL328=-0.75,"3", EL328=-1,"4",EL328=-1.25,"5", EL328=-1.5,"6", EL328=-1.75,"7", EL328=-2,"8",EL328= -2.25,"9",EL328=-2.5,"10",EL328= -2.75,"11",EL328= -3,"12",EL328= -3.25,"13",EL328= -3.5,"14",EL328= -3.75,"15",EL328=-4,"16")</f>
        <v>0</v>
      </c>
      <c r="EP328" s="11" t="str">
        <f aca="false">IF(EO328=0,"1","2")</f>
        <v>1</v>
      </c>
      <c r="EQ328" s="11" t="str">
        <f aca="false" t="array" ref="EQ328">_xlfn.IFS(EO328=0,"0", EO328=0.25, "1", EO328=0.5,"2", EO328=0.75,"3", EO328=1,"4",EO328=1.25,"5", EO328=1.5,"6", EO328=1.75,"7", EO328=2,"8", EO328=2.25,"9", EO328=2.25,"9",EO328=2.5,"10", EO328=2.75,"11", EO328=3,"12", EO328=3.25,"13", EO328=3.5,"14", EO328=3.75,"15",EO328=4,"16", EO328=-0.25, "17", bq=-0.5, "18")</f>
        <v>0</v>
      </c>
      <c r="ES328" s="11" t="str">
        <f aca="false">IF(ER328=0,"1","2")</f>
        <v>1</v>
      </c>
      <c r="ET328" s="11" t="str">
        <f aca="false" t="array" ref="ET328">_xlfn.IFS(ER328=0,"0", ER328=0.25, "1", ER328=0.5,"2", ER328=0.75,"3", ER328=1,"4",ER328=1.25,"5", ER328=1.5,"6", ER328=1.75,"7", ER328=2,"8", ER328=2.25,"9", ER328=2.25,"9",ER328=2.5,"10", ER328=2.75,"11", ER328=3,"12", ER328=3.25,"13", ER328=3.5,"14", ER328=3.75,"15",ER328=4,"16", ER328=-0.25, "17", bq=-0.5, "18")</f>
        <v>0</v>
      </c>
      <c r="EV328" s="14" t="e">
        <f aca="false">VLOOKUP(EU328,LEYENDA!$G$2:$H$8,2,TRUE())</f>
        <v>#N/A</v>
      </c>
      <c r="EW328" s="14" t="e">
        <f aca="false" t="array" ref="EW328">_xlfn.IFS(EV328="0-5","1", EV328="6-12","2", EV328="13-18","3", EV328="19-24","4", EV328="25-36","5", EV328="37-48","6", EV328="49-60","7")</f>
        <v>#N/A</v>
      </c>
    </row>
    <row r="329" customFormat="false" ht="13.5" hidden="false" customHeight="false" outlineLevel="0" collapsed="false">
      <c r="A329" s="1" t="n">
        <v>83</v>
      </c>
      <c r="B329" s="32" t="n">
        <v>2</v>
      </c>
      <c r="C329" s="33" t="n">
        <v>44277</v>
      </c>
      <c r="D329" s="6"/>
      <c r="E329" s="5" t="str">
        <f aca="false">VLOOKUP(A329,'286'!$A$3:$J$6279,10,FALSE())</f>
        <v>VALBUENA BATISTA, ÁNGEL</v>
      </c>
      <c r="F329" s="4" t="str">
        <f aca="false">VLOOKUP(A329,'286'!$A$3:$I$1768,3,FALSE())</f>
        <v>VALBUAN</v>
      </c>
      <c r="G329" s="6" t="n">
        <f aca="false">VLOOKUP(A329,'286'!$A$3:$I$1768,4,FALSE())</f>
        <v>36691</v>
      </c>
      <c r="H329" s="7" t="n">
        <f aca="false">YEAR(C329)-YEAR(G329)</f>
        <v>21</v>
      </c>
      <c r="I329" s="1" t="str">
        <f aca="false">VLOOKUP(H329,LEYENDA!$C$2:$D$6,2,TRUE())</f>
        <v>13-24</v>
      </c>
      <c r="J329" s="5" t="str">
        <f aca="false">VLOOKUP(A329,'286'!$A$3:$I$1768,7,FALSE())</f>
        <v>H</v>
      </c>
      <c r="K329" s="8" t="n">
        <f aca="false">VLOOKUP(A329,'286'!$A$3:$I$1768,2,FALSE())</f>
        <v>0</v>
      </c>
      <c r="L329" s="4" t="str">
        <f aca="false">VLOOKUP(A329,'286'!$A$3:$I$1768,8,FALSE())</f>
        <v>D</v>
      </c>
      <c r="M329" s="4" t="str">
        <f aca="false">VLOOKUP(A329,'286'!$A$3:$I$1768,9,FALSE())</f>
        <v>I</v>
      </c>
      <c r="N329" s="8" t="str">
        <f aca="false">IF(R329=O329, "MISMA","CONTRARIA")</f>
        <v>CONTRARIA</v>
      </c>
      <c r="O329" s="8" t="str">
        <f aca="false" t="array" ref="O329">_xlfn.IFS(L329="D","1", L329="I","2")</f>
        <v>1</v>
      </c>
      <c r="P329" s="8" t="e">
        <f aca="false" t="array" ref="P329">_xlfn.IFS(K329="OD","1", K329="OI","2")</f>
        <v>#N/A</v>
      </c>
      <c r="Q329" s="1" t="str">
        <f aca="false" t="array" ref="Q329">_xlfn.IFS(J329="M","1", J329="H","2")</f>
        <v>2</v>
      </c>
      <c r="R329" s="8" t="str">
        <f aca="false" t="array" ref="R329">_xlfn.IFS(M329="D","1", M329="I","2")</f>
        <v>2</v>
      </c>
      <c r="S329" s="1" t="str">
        <f aca="false" t="array" ref="S329">_xlfn.IFS(N329="CONTRARIA", "1",N329= "MISMA","2")</f>
        <v>1</v>
      </c>
      <c r="T329" s="1" t="str">
        <f aca="false" t="array" ref="T329">_xlfn.IFS(I329="0-12","1", I329="13-24","2", I329="25-40","3", I329="41-60","4", I329="61-100","5")</f>
        <v>2</v>
      </c>
      <c r="U329" s="9" t="n">
        <v>-0.5</v>
      </c>
      <c r="V329" s="1" t="str">
        <f aca="false">IF(U329="","",IF(AND(U329&gt;=-9,U329&lt;=-6.5),"-9 a -6,5",IF(AND(U329&gt;=-6,U329&lt;=-3.5),"-6 a -3,5",IF(AND(U329&gt;=-3,U329&lt;=-1),"-3 a -1",IF(U329=-0.5,"-0,5",IF(AND(U329&gt;=0,U329&lt;=2.5),"0 a 2,5",IF(AND(U329&gt;=3,U329&lt;=5.5),"3 a 5,5",IF(AND(U329&gt;=6,U329&lt;=8.5),"6 a 8,5",IF(AND(U329&gt;=9,U329&lt;=20),"9 a 20","Fuera de rango")))))))))</f>
        <v>-0,5</v>
      </c>
      <c r="W329" s="11" t="str">
        <f aca="false">IF(V329="","",IF(V329="-9 a -6,5",2,IF(V329="-6 a -3,5",3,IF(V329="-3 a -1",4,IF(V329="-0,5","NORMA",IF(V329="0 a 2,5",5,IF(V329="3 a 5,5",6,IF(V329="6 a 8,5",7,IF(V329="9 a 20",8,"Fuera de rango")))))))))</f>
        <v>NORMA</v>
      </c>
      <c r="X329" s="9" t="n">
        <v>7</v>
      </c>
      <c r="Y329" s="11" t="str">
        <f aca="false">IF(X329="","",IF(AND(X329&gt;=0,X329&lt;=4),"0 a 4",IF(AND(X329&gt;=4.5,X329&lt;=8.5),"4,5 a 8,5",IF(X329=9,"9",IF(AND(X329&gt;=9.5,X329&lt;=13),"9,5 a 13",IF(AND(X329&gt;=13.5,X329&lt;=20),"13,5 a 20",IF(AND(X329&gt;=20.5,X329&lt;=35),"20,5 a 35","Fuera de rango")))))))</f>
        <v>4,5 a 8,5</v>
      </c>
      <c r="Z329" s="11" t="n">
        <f aca="false">IF(Y329="","",IF(Y329="0 a 4",1,IF(Y329="4,5 a 8,5",2,IF(Y329="9","NORMA",IF(Y329="9,5 a 13",3,IF(Y329="13,5 a 20",4,IF(Y329="20,5 a 35",5,"Fuera de rango")))))))</f>
        <v>2</v>
      </c>
      <c r="AA329" s="9" t="n">
        <v>16</v>
      </c>
      <c r="AB329" s="10" t="str">
        <f aca="false">IF(AA329="","",IF(AND(AA329&gt;=0,AA329&lt;=9),"0 a 9",IF(AND(AA329&gt;=9.5,AA329&lt;=18.5),"9,5 a 18,5",IF(AA329=19,"19",IF(AND(AA329&gt;=19.5,AA329&lt;=28),"19,5 a 28",IF(AND(AA329&gt;=28.5,AA329&lt;=40),"28,5 a 40","Fuera de rango"))))))</f>
        <v>9,5 a 18,5</v>
      </c>
      <c r="AC329" s="11" t="n">
        <f aca="false" t="array" ref="AC329">_xlfn.IFS(AB329="","",AB329="0 a 9",1,AB329="9,5 a 18,5",2,AB329="19","NORMA",AB329="19,5 a 28",3,AB329="28,5 a 40",4,TRUE(),"Fuera de rango")</f>
        <v>2</v>
      </c>
      <c r="AD329" s="9" t="n">
        <v>8</v>
      </c>
      <c r="AE329" s="10" t="str">
        <f aca="false">IF(AD329="","",IF(AND(AD329&gt;=-10,AD329&lt;=0),"De -10 a 0",IF(AND(AD329&gt;=0.5,AD329&lt;=9.5),"0,5 a 9,5",IF(AD329=10,"10",IF(AND(AD329&gt;=10.5,AD329&lt;=20),"10,5 a 20",IF(AND(AD329&gt;=20.5,AD329&lt;=40),"20,5 a 40","Fuera de rango"))))))</f>
        <v>0,5 a 9,5</v>
      </c>
      <c r="AF329" s="12" t="n">
        <f aca="false">IF(AD329="","",IF(AND(AD329&gt;=-10,AD329&lt;=0),1,IF(AND(AD329&gt;=0.5,AD329&lt;=9.5),2,IF(AD329=10,"NORMA",IF(AND(AD329&gt;=10.5,AD329&lt;=20),3,IF(AND(AD329&gt;=20.5,AD329&lt;=40),4,""))))))</f>
        <v>2</v>
      </c>
      <c r="AG329" s="9" t="n">
        <v>9</v>
      </c>
      <c r="AH329" s="10" t="str">
        <f aca="false">IF(AG329="","",IF(AND(AG329&gt;=0,AG329&lt;=4),"0 a 4",IF(AND(AG329&gt;=4.5,AG329&lt;=8.5),"4,5 a 8,5",IF(AG329=9,"9",IF(AND(AG329&gt;=9.5,AG329&lt;=13),"9,5 a 13",IF(AND(AG329&gt;=13.5,AG329&lt;=25),"13,5 a 25","Fuera de rango"))))))</f>
        <v>9</v>
      </c>
      <c r="AI329" s="10" t="str">
        <f aca="false">IF(AH329="","",IF(AH329="0 a 4",1,IF(AH329="4,5 a 8,5",2,IF(AH329="9","NORMA",IF(AH329="9,5 a 13",3,IF(AH329="13,5 a 25",4,""))))))</f>
        <v>NORMA</v>
      </c>
      <c r="AJ329" s="9" t="n">
        <v>5</v>
      </c>
      <c r="AK329" s="10" t="str">
        <f aca="false">IF(AJ329="","",IF(AND(AJ329&gt;=-15,AJ329&lt;=-10.5),"-15 a -10,5",IF(AND(AJ329&gt;=-10,AJ329&lt;=-4),"-10 a -4",IF(AND(AJ329&gt;=-4.5,AJ329&lt;=0),"-4,5 a 0",IF(AND(AJ329&gt;=0.5,AJ329&lt;=4.5),"0,5 a 4,5",IF(AJ329=5,"5",IF(AND(AJ329&gt;=5.5,AJ329&lt;=10),"5,5 a 10",IF(AND(AJ329&gt;=10.5,AJ329&lt;=20),"10,5 a 20","Fuera de rango"))))))))</f>
        <v>5</v>
      </c>
      <c r="AL329" s="11" t="str">
        <f aca="false">IF(AK329="","",IF(AK329="-15 a -10,5",1,IF(AK329="-10 a -4",2,IF(AK329="-4,5 a 0",3,IF(AK329="0,5 a 4,5",4,IF(AK329="5","NORMA",IF(AK329="5,5 a 10",5,IF(AK329="10,5 a 20",6,"Error"))))))))</f>
        <v>NORMA</v>
      </c>
      <c r="AM329" s="9" t="n">
        <v>0</v>
      </c>
      <c r="AN329" s="10" t="str">
        <f aca="false">IF(AM329="","",IF(AND(AM329&gt;=-7.5,AM329&lt;=-5.5),"-7,5 a -5,5",IF(AND(AM329&gt;=-5,AM329&lt;=-3),"-5 a -3",IF(AND(AM329&gt;=-2.5,AM329&lt;=-0.5),"-2,5 a -0,5",IF(AM329=0,"0,00",IF(AND(AM329&gt;=0.5,AM329&lt;=2.5),"0,5 a 2,5",IF(AND(AM329&gt;=3,AM329&lt;=5),"3 a 5",IF(AND(AM329&gt;=5.5,AM329&lt;=7.5),"5,5 a 7,5",IF(AND(AM329&gt;=8,AM329&lt;=10),"8 a 10","Fuera de rango")))))))))</f>
        <v>0,00</v>
      </c>
      <c r="AO329" s="11" t="str">
        <f aca="false">IF(AN329="","",IF(AN329="-7,5 a -5,5",1,IF(AN329="-5 a -3",2,IF(AN329="-2,5 a -0,5",3,IF(AN329="0,00","NORMA",IF(AN329="0,5 a 2,5",4,IF(AN329="3 a 5",5,IF(AN329="5,5 a 7,5",6,IF(AN329="8 a 10",7,"Error")))))))))</f>
        <v>NORMA</v>
      </c>
      <c r="AP329" s="9" t="n">
        <v>-6</v>
      </c>
      <c r="AQ329" s="10" t="str">
        <f aca="false">IF(AP329="","",IF(AND(AP329&gt;=-20,AP329&lt;=-9.5),"-20 a -9,5",IF(AND(AP329&gt;=-9,AP329&lt;=-6.5),"-9 a -6,5",IF(AP329=-6,"-6",IF(AND(AP329&gt;=-5.5,AP329&lt;=-3),"-5,5 a -3",IF(AND(AP329&gt;=-2.5,AP329&lt;=0),"-2,5 a 0",IF(AND(AP329&gt;=0.5,AP329&lt;=3),"0,5 a 3",IF(AND(AP329&gt;=3.5,AP329&lt;=6),"3,5 a 6",IF(AND(AP329&gt;=6.5,AP329&lt;=9),"6,5 a 9",IF(AND(AP329&gt;=9.5,AP329&lt;=20),"9,5 a 20","Fuera de rango"))))))))))</f>
        <v>-6</v>
      </c>
      <c r="AR329" s="11" t="str">
        <f aca="false">IF(AQ329="","",IF(AQ329="-20 a -9,5",1,IF(AQ329="-9 a -6,5",2,IF(AQ329="-6","NORMA",IF(AQ329="-5,5 a -3",3,IF(AQ329="-2,5 a 0",4,IF(AQ329="0,5 a 3",5,IF(AQ329="3,5 a 6",6,IF(AQ329="6,5 a 9",7,IF(AQ329="9,5 a 20",8,""))))))))))</f>
        <v>NORMA</v>
      </c>
      <c r="AS329" s="9" t="n">
        <v>1</v>
      </c>
      <c r="AT329" s="10" t="str">
        <f aca="false">IF(AS329="","",IF(AND(AS329&gt;=-16,AS329&lt;=-14),"-16 a -14",IF(AND(AS329&gt;=-13.5,AS329&lt;=-11.5),"-13,5 a -11,5",IF(AND(AS329&gt;=-11,AS329&lt;=-9),"-11 a -9",IF(AND(AS329&gt;=-8.5,AS329&lt;=-6.5),"-8,5 a -6,5",IF(AND(AS329&gt;=-6,AS329&lt;=-4),"-6 a -4",IF(AND(AS329&gt;=-3.5,AS329&lt;=-1.5),"-3,5 a -1,5",IF(AND(AS329&gt;=-1,AS329&lt;=1),"-1 a 1",IF(AND(AS329&gt;=1.5,AS329&lt;=3.5),"1,5 a 3,5",IF(AND(AS329&gt;=4,AS329&lt;=6),"4 a 6",IF(AND(AS329&gt;=6.5,AS329&lt;=8.5),"6,5 a 8,5",IF(AND(AS329&gt;=9,AS329&lt;=11),"9 a 11",IF(AND(AS329&gt;=11.5,AS329&lt;=13.5),"11,5 a 13,5",IF(AND(AS329&gt;=14,AS329&lt;=16),"14 a 16",IF(AND(AS329&gt;=16.5,AS329&lt;=18.5),"16,5 a 18,5",IF(AND(AS329&gt;=19,AS329&lt;=21),"19 a 21","Fuera de rango"))))))))))))))))</f>
        <v>-1 a 1</v>
      </c>
      <c r="AU329" s="11" t="n">
        <f aca="false" t="array" ref="AU329">IF(AT329="","",_xlfn.IFS(AT329="-16 a -14",1,AT329="-13,5 a -11,5",2,AT329="-11 a -9",3,AT329="-8,5 a -6,5",4,AT329="-6 a -4",5,AT329="-3,5 a -1,5",6,AT329="-1 a 1",7,AT329="1,5 a 3,5",8,AT329="4 a 6","NORMA",AT329="6,5 a 8,5",9,AT329="9 a 11",10,AT329="11,5 a 13,5",11,AT329="14 a 16",12,AT329="16,5 a 18,5",13,AT329="19 a 21",14,TRUE(),""))</f>
        <v>7</v>
      </c>
      <c r="AV329" s="9" t="n">
        <v>-1.25</v>
      </c>
      <c r="AW329" s="10" t="str">
        <f aca="false">IF(AV329="","",IF(AND(AV329&gt;=-1,AV329&lt;=-0.5),"-1 a -0,5",IF(AND(AV329&gt;-0.5,AV329&lt;=0),"De -0,5 a 0",IF(AND(AV329&gt;=0.25,AV329&lt;=0.75),"0,25 a 0,75",IF(AND(AV329&gt;=1,AV329&lt;=1.5),"1 a 1,5",IF(AND(AV329&gt;=1.75,AV329&lt;=2.25),"1,75 a 2,25",IF(AND(AV329&gt;=2.5,AV329&lt;=3),"2,5 a 3",IF(AND(AV329&gt;=3.25,AV329&lt;=3.75),"3,25 a 3,75","Fuera de rango"))))))))</f>
        <v>Fuera de rango</v>
      </c>
      <c r="AX329" s="10" t="str">
        <f aca="false">IF(AW329="","",IF(OR(AW329="-1 a -0,5",AW329="-1 a -0.5"),1,IF(OR(AW329="De -0,5 a 0",AW329="-0,5 a 0",AW329="De -0.5 a 0"),2,IF(OR(AW329="0,25 a 0,75",AW329="0.25 a 0.75"),"NORMA",IF(OR(AW329="1 a 1,5",AW329="1 a 1.5"),3,IF(OR(AW329="1,75 a 2,25",AW329="1.75 a 2.25"),4,IF(OR(AW329="2,5 a 3",AW329="2.5 a 3"),5,IF(OR(AW329="3,25 a 3,75",AW329="3.25 a 3.75"),6,""))))))))</f>
        <v/>
      </c>
      <c r="AY329" s="9" t="n">
        <v>-2</v>
      </c>
      <c r="AZ329" s="10" t="str">
        <f aca="false">IF(AY329="","",IF(AND(AY329&gt;=-20,AY329&lt;=-9.5),"-20 a -9,5",IF(AND(AY329&gt;=-9,AY329&lt;=-6.5),"-9 a -6,5",IF(AY329=-6,"-6",IF(AND(AY329&gt;=-5.5,AY329&lt;=-3),"-5,5 a -3",IF(AND(AY329&gt;=-2.5,AY329&lt;=0),"-2,5 a 0",IF(AND(AY329&gt;=0.5,AY329&lt;=3),"0,5 a 3",IF(AND(AY329&gt;=3.5,AY329&lt;=6),"3,5 a 6","Fuera de rango"))))))))</f>
        <v>-2,5 a 0</v>
      </c>
      <c r="BA329" s="11" t="n">
        <f aca="false">IF(AZ329="","",IF(AZ329="-20 a -9,5",1,IF(AZ329="-9 a -6,5",2,IF(AZ329="-6","NORMA",IF(AZ329="-5,5 a -3",3,IF(AZ329="-2,5 a 0",4,IF(AZ329="0,5 a 3",5,IF(AZ329="3,5 a 6",6,""))))))))</f>
        <v>4</v>
      </c>
      <c r="BB329" s="9" t="n">
        <v>11</v>
      </c>
      <c r="BC329" s="10" t="str">
        <f aca="false" t="array" ref="BC329">IF(BB329="","",_xlfn.IFS(AND(BB329&gt;=0,BB329&lt;=2),"0 a 2",AND(BB329&gt;=2.5,BB329&lt;=4.5),"2,5 a 4,5",AND(BB329&gt;=5,BB329&lt;=7),"5 a 7",AND(BB329&gt;=7.5,BB329&lt;=9.5),"7,5 a 9,5",AND(BB329&gt;=10,BB329&lt;=12),"10 a 12",AND(BB329&gt;=12.5,BB329&lt;=14.5),"12,5 a 14,5",BB329=15,"15",AND(BB329&gt;=15.5,BB329&lt;=17.5),"15,5 a 17,5",AND(BB329&gt;=18,BB329&lt;=20),"18 a 20",AND(BB329&gt;=20.5,BB329&lt;=22.5),"20,5 a 22,5",AND(BB329&gt;=23,BB329&lt;=25),"23 a 25",TRUE(),"Fuera de rango"))</f>
        <v>10 a 12</v>
      </c>
      <c r="BD329" s="11" t="n">
        <f aca="false" t="array" ref="BD329">IF(BC329="","",_xlfn.IFS(BC329="0 a 2",1,BC329="2,5 a 4,5",2,BC329="5 a 7",3,BC329="7,5 a 9,5",4,BC329="10 a 12",5,BC329="12,5 a 14,5",6,BC329="15","NORMA",BC329="15,5 a 17,5",7,BC329="18 a 20",8,BC329="20,5 a 22,5",9,BC329="23 a 25",10,TRUE(),"Fuera de rango"))</f>
        <v>5</v>
      </c>
      <c r="BE329" s="9" t="n">
        <v>26</v>
      </c>
      <c r="BF329" s="10" t="str">
        <f aca="false">IF(BE329="","",IF(AND(BE329&gt;=-20,BE329&lt;=-10),"-20 a -10",IF(AND(BE329&gt;=-9.5,BE329&lt;=0.5),"-9,5 a 0,5",IF(AND(BE329&gt;=1,BE329&lt;=11),"1 a 11",IF(AND(BE329&gt;=11.5,BE329&lt;=20.5),"11,5 a 20,5",IF(BE329=21,"21",IF(AND(BE329&gt;=21.5,BE329&lt;=31.5),"21,5 a 31,5",IF(AND(BE329&gt;=32,BE329&lt;=42),"32 a 42","Fuera de rango"))))))))</f>
        <v>21,5 a 31,5</v>
      </c>
      <c r="BG329" s="11" t="n">
        <f aca="false">IF(BF329="","",IF(BF329="-20 a -10",1,IF(BF329="-9,5 a 0,5",2,IF(BF329="1 a 11",3,IF(BF329="11,5 a 20,5",4,IF(BF329="21","NORMA",IF(BF329="21,5 a 31,5",5,IF(BF329="32 a 42",6,""))))))))</f>
        <v>5</v>
      </c>
      <c r="BH329" s="9" t="n">
        <v>15</v>
      </c>
      <c r="BI329" s="10" t="str">
        <f aca="false">IF(BH329="","",IF(AND(BH329&gt;=-20,BH329&lt;=-15),"-20 a -15",IF(AND(BH329&gt;=-14.5,BH329&lt;=-9.5),"-14,5 a -9,5",IF(AND(BH329&gt;=-9,BH329&lt;=-4),"-9 a -4",IF(AND(BH329&gt;=-3.5,BH329&lt;=2.5),"-3,5 a 2,5",IF(AND(BH329&gt;=3,BH329&lt;=8),"3 a 8",IF(AND(BH329&gt;=8.5,BH329&lt;=14.5),"8,5 a 14,5",IF(BH329=15,"15",IF(AND(BH329&gt;=15.5,BH329&lt;=20.5),"15,5 a 20,5",IF(AND(BH329&gt;=21,BH329&lt;=26),"21 a 26","Fuera de rango"))))))))))</f>
        <v>15</v>
      </c>
      <c r="BJ329" s="11" t="str">
        <f aca="false">IF(BI329="","",IF(BI329="-20 a -15",1,IF(BI329="-14,5 a -9,5",2,IF(BI329="-9 a -4",3,IF(BI329="-3,5 a 2,5",4,IF(BI329="3 a 8",5,IF(BI329="8,5 a 14,5",6,IF(BI329="15","NORMA",IF(BI329="15,5 a 20,5",7,IF(BI329="21 a 26",8,IF(BI329="26,5 a 31,5",9,"")))))))))))</f>
        <v>NORMA</v>
      </c>
      <c r="BK329" s="9" t="n">
        <v>0</v>
      </c>
      <c r="BL329" s="10" t="str">
        <f aca="false">IF(BK329="","",IF(AND(BK329&gt;=0,BK329&lt;=2),"0 - 2",IF(AND(BK329&gt;=2.5,BK329&lt;=4.5),"2,5 - 4,5",IF(AND(BK329&gt;=5,BK329&lt;=7),"5 - 7",IF(AND(BK329&gt;=7.5,BK329&lt;=9.5),"7,5 - 9,5",IF(AND(BK329&gt;=10,BK329&lt;=12),"10 - 12",IF(AND(BK329&gt;=12.5,BK329&lt;=13.5),"12,5 - 13,5",IF(BK329=14,"14",IF(AND(BK329&gt;=14.5,BK329&lt;=16.5),"14,5 - 16,5",IF(AND(BK329&gt;=17,BK329&lt;=19),"17 - 19",IF(AND(BK329&gt;=19.5,BK329&lt;=21.5),"19,5 - 21,5",IF(AND(BK329&gt;=22,BK329&lt;=24),"22 - 24",IF(AND(BK329&gt;=24.5,BK329&lt;=26.5),"24,5 - 26,5",IF(AND(BK329&gt;=27,BK329&lt;=29),"27 - 29",IF(AND(BK329&gt;=29.5,BK329&lt;=30),"29,5 - 30","Fuera de rango")))))))))))))))</f>
        <v>0 - 2</v>
      </c>
      <c r="BM329" s="11" t="n">
        <f aca="false">IF(BL329="","",IF(BL329="0 - 2",1,IF(BL329="2,5 - 4,5",2,IF(BL329="5 - 7",3,IF(BL329="7,5 - 9,5",4,IF(BL329="10 - 12",5,IF(BL329="12,5 - 13,5",6,IF(BL329="14","NORMA",IF(BL329="14,5 - 16,5",7,IF(BL329="17 - 19",8,IF(BL329="19,5 - 21,5",9,IF(BL329="22 - 24",10,IF(BL329="24,5 - 26,5",11,IF(BL329="27 - 29",12,IF(BL329="29,5 - 30",13,"")))))))))))))))</f>
        <v>1</v>
      </c>
      <c r="BN329" s="9" t="n">
        <v>15</v>
      </c>
      <c r="BO329" s="11" t="str">
        <f aca="false">IF(BN329="","",IF(AND(BN329&gt;=-20,BN329&lt;=-10),"-20 a -10",IF(AND(BN329&gt;=-9.5,BN329&lt;=0.5),"-9,5 a 0,5",IF(AND(BN329&gt;=1,BN329&lt;=11),"1 a 11",IF(AND(BN329&gt;=11.5,BN329&lt;=21.5),"11,5 a 21,5",IF(BN329=22,"22",IF(AND(BN329&gt;=22.5,BN329&lt;=32.5),"22,5 a 32,5",IF(AND(BN329&gt;=33,BN329&lt;=43),"33 a 43","Fuera de rango"))))))))</f>
        <v>11,5 a 21,5</v>
      </c>
      <c r="BP329" s="11" t="n">
        <f aca="false">IF(BO329="","",IF(BO329="-20 a -10",1,IF(BO329="-9,5 a 0,5",2,IF(BO329="1 a 11",3,IF(BO329="11,5 a 21,5",4,IF(BO329="22","NORMA",IF(BO329="22,5 a 32,5",5,IF(BO329="33 a 43",6,""))))))))</f>
        <v>4</v>
      </c>
      <c r="BQ329" s="9" t="n">
        <v>11</v>
      </c>
      <c r="BR329" s="10" t="str">
        <f aca="false">IF(BQ329="","",IF(AND(BQ329&gt;=-20,BQ329&lt;=-15),"-20 a -15",IF(AND(BQ329&gt;=-14.5,BQ329&lt;=-9.5),"-14,5 a -9,5",IF(AND(BQ329&gt;=-9,BQ329&lt;=-4),"-9 a -4",IF(AND(BQ329&gt;=-3.5,BQ329&lt;=2.5),"-3,5 a 2,5",IF(AND(BQ329&gt;=3,BQ329&lt;=8),"3 a 8",IF(AND(BQ329&gt;=8.5,BQ329&lt;=13.5),"8,5 a 13,5",IF(AND(BQ329&gt;=14,BQ329&lt;=17.5),"14 a 17,5",IF(BQ329=18,"18",IF(AND(BQ329&gt;=18.5,BQ329&lt;=23.5),"18,5 a 23,5",IF(AND(BQ329&gt;=24,BQ329&lt;=29),"24 a 29",IF(AND(BQ329&gt;=29.5,BQ329&lt;=34.5),"29,5 a 34,5",IF(AND(BQ329&gt;=35,BQ329&lt;=40),"35 a 40","Fuera de rango")))))))))))))</f>
        <v>8,5 a 13,5</v>
      </c>
      <c r="BS329" s="11" t="n">
        <f aca="false">IF(BR329="","",IF(BR329="-20 a -15",1,IF(BR329="-14,5 a -9,5",2,IF(BR329="-9 a -4",3,IF(BR329="-3,5 a 2,5",4,IF(BR329="3 a 8",5,IF(BR329="8,5 a 13,5",6,IF(BR329="14 a 17,5",7,IF(BR329="18","NORMA",IF(BR329="18,5 a 23,5",8,IF(BR329="24 a 29",9,IF(BR329="29,5 a 34,5",10,IF(BR329="35 a 40",11,"")))))))))))))</f>
        <v>6</v>
      </c>
      <c r="BT329" s="9" t="n">
        <v>0</v>
      </c>
      <c r="BU329" s="10" t="str">
        <f aca="false">IF(BT329="","",IF(AND(BT329&gt;=-20,BT329&lt;=-18),"-20 a -18",IF(AND(BT329&gt;=-17.5,BT329&lt;=-15.5),"-17,5 a -15,5",IF(AND(BT329&gt;=-15,BT329&lt;=-13),"-15 a -13",IF(AND(BT329&gt;=-12.5,BT329&lt;=-10.5),"-12,5 a -10,5",IF(AND(BT329&gt;=-10,BT329&lt;=-8),"-10 a -8",IF(AND(BT329&gt;=-7.5,BT329&lt;=-5.5),"-7,5 a -5,5",IF(AND(BT329&gt;=-5,BT329&lt;=-3),"-5 a -3",IF(AND(BT329&gt;=-2.5,BT329&lt;=-0.5),"-2,5 a -0,5",IF(BT329=0,"0",IF(AND(BT329&gt;=0.5,BT329&lt;=2.5),"0,5 a 2,5",IF(AND(BT329&gt;=3,BT329&lt;=5),"3 a 5",IF(AND(BT329&gt;=5.5,BT329&lt;=7.5),"5,5 a 7,5",IF(AND(BT329&gt;=8,BT329&lt;=10),"8 a 10",IF(AND(BT329&gt;=10.5,BT329&lt;=12.5),"10,5 a 12,5",IF(AND(BT329&gt;=13,BT329&lt;=15),"13 a 15",IF(AND(BT329&gt;=15.5,BT329&lt;=17.5),"15,5 a 17,5",IF(AND(BT329&gt;=18,BT329&lt;=20),"18 a 20","Fuera de rango"))))))))))))))))))</f>
        <v>0</v>
      </c>
      <c r="BV329" s="11" t="str">
        <f aca="false">IF(BT329="","",IF(BT329=0,"NORMA",IF(AND(BT329&gt;=-20,BT329&lt;=-18),2,IF(AND(BT329&gt;=-17.5,BT329&lt;=-15.5),2,IF(AND(BT329&gt;=-15,BT329&lt;=-13),3,IF(AND(BT329&gt;=-12.5,BT329&lt;=-10.5),4,IF(AND(BT329&gt;=-10,BT329&lt;=-8),5,IF(AND(BT329&gt;=-7.5,BT329&lt;=-5.5),6,IF(AND(BT329&gt;=-5,BT329&lt;=-3),7,IF(AND(BT329&gt;=-2.5,BT329&lt;=-0.5),8,IF(AND(BT329&gt;=0.5,BT329&lt;=2.5),9,IF(AND(BT329&gt;=3,BT329&lt;=5),10,IF(AND(BT329&gt;=5.5,BT329&lt;=7.5),11,IF(AND(BT329&gt;=8,BT329&lt;=10),12,IF(AND(BT329&gt;=10.5,BT329&lt;=12.5),13,IF(AND(BT329&gt;=13,BT329&lt;=15),14,IF(AND(BT329&gt;=15.5,BT329&lt;=17.5),15,IF(AND(BT329&gt;=18,BT329&lt;=20),16,"Fuera de rango"))))))))))))))))))</f>
        <v>NORMA</v>
      </c>
      <c r="BW329" s="9" t="n">
        <v>-10</v>
      </c>
      <c r="BX329" s="10" t="n">
        <f aca="false">18.5- (0.3*H329)</f>
        <v>12.2</v>
      </c>
      <c r="BY329" s="10" t="n">
        <f aca="false">(BW329)-(BX329)</f>
        <v>-22.2</v>
      </c>
      <c r="BZ329" s="10" t="str">
        <f aca="false">IF(BY329="","",IF(BY329&lt;-27.5,"De -30 a -28",IF(BY329&lt;-25,"De -27,5 a -25,5",IF(BY329&lt;-22.5,"De -25 a -23",IF(BY329&lt;-20,"De -22,5 a -20,5",IF(BY329&lt;-17.5,"De -20 a -18",IF(BY329&lt;-15,"De -17,5 a -15,5",IF(BY329&lt;-12.5,"De -15 a -13",IF(BY329&lt;-10,"De -12,5 a -10,5",IF(BY329&lt;-7.5,"De -10 a -8",IF(BY329&lt;-5,"De -7,5 a -5,5",IF(BY329&lt;-2.5,"De -5 a -3",IF(BY329&lt;0,"De -2,5 a -0,5",IF(BY329&lt;2.5,"De 0 a 2",IF(BY329&lt;5,"De 2,5 a 4,5",IF(BY329&lt;7.5,"De 5 a 7",IF(BY329&lt;10,"De 7,5 a 9,5",IF(BY329&lt;12.5,"De 10 a 12",IF(BY329&lt;15,"De 12,5 a 14,5",IF(BY329&lt;17.5,"De 15 a 17",IF(BY329&lt;20,"De 17,5 a 19,5",IF(BY329&lt;22.5,"De 20 a 22",IF(BY329&lt;25,"De 22,5 a 24,5",IF(BY329&lt;27.5,"De 25 a 27","De 27,5 a 30"))))))))))))))))))))))))</f>
        <v>De -22,5 a -20,5</v>
      </c>
      <c r="CA329" s="12" t="n">
        <f aca="false">IF(BY329="","",IF(BY329&lt;=-28,1,IF(BY329&lt;=-25.5,2,IF(BY329&lt;=-23,3,IF(BY329&lt;=-20.5,4,IF(BY329&lt;=-18,5,IF(BY329&lt;=-15.5,6,IF(BY329&lt;=-13,7,IF(BY329&lt;=-10.5,8,IF(BY329&lt;=-8,9,IF(BY329&lt;=-5.5,10,IF(BY329&lt;=-3,11,IF(BY329&lt;=-0.5,12,IF(BY329&lt;=2,13,IF(BY329&lt;=4.5,14,IF(BY329&lt;=7,15,IF(BY329&lt;=9.5,16,IF(BY329&lt;=12,17,IF(BY329&lt;=14.5,18,IF(BY329&lt;=17,19,IF(BY329&lt;=19.5,20,IF(BY329&lt;=22,21,IF(BY329&lt;=24.5,22,IF(BY329&lt;=27,23,IF(BY329&lt;=30,24,"Fuera de rango")))))))))))))))))))))))))</f>
        <v>4</v>
      </c>
      <c r="CB329" s="9" t="n">
        <v>-10</v>
      </c>
      <c r="CC329" s="10" t="n">
        <f aca="false">18.5- (0.3*H329)</f>
        <v>12.2</v>
      </c>
      <c r="CD329" s="10" t="n">
        <f aca="false">(CB329)-(CC329)</f>
        <v>-22.2</v>
      </c>
      <c r="CE329" s="10" t="str">
        <f aca="false">IF(CD329="","",IF(CD329&lt;-27.5,"De -30 a -28",IF(CD329&lt;-25,"De -27,5 a -25,5",IF(CD329&lt;-22.5,"De -25 a -23",IF(CD329&lt;-20,"De -22,5 a -20,5",IF(CD329&lt;-17.5,"De -20 a -18",IF(CD329&lt;-15,"De -17,5 a -15,5",IF(CD329&lt;-12.5,"De -15 a -13",IF(CD329&lt;-10,"De -12,5 a -10,5",IF(CD329&lt;-7.5,"De -10 a -8",IF(CD329&lt;-5,"De -7,5 a -5,5",IF(CD329&lt;-2.5,"De -5 a -3",IF(CD329&lt;0,"De -2,5 a -0,5",IF(CD329&lt;=2,"De 0 a 2",IF(CD329&lt;=4.5,"De 2,5 a 4,5",IF(CD329&lt;=7,"De 5 a 7",IF(CD329&lt;=9.5,"De 7,5 a 9,5",IF(CD329&lt;=12,"De 10 a 12",IF(CD329&lt;=14.5,"De 12,5 a 14,5",IF(CD329&lt;=17,"De 15 a 17",IF(CD329&lt;=19.5,"De 17,5 a 19,5",IF(CD329&lt;=22,"De 20 a 22",IF(CD329&lt;=24.5,"De 22,5 a 24,5",IF(CD329&lt;=27,"De 25 a 27","De 27,5 a 30"))))))))))))))))))))))))</f>
        <v>De -22,5 a -20,5</v>
      </c>
      <c r="CF329" s="12" t="n">
        <f aca="false">IF(CD329="","",IF(CD329&lt;-27.5,1,IF(CD329&lt;-25,2,IF(CD329&lt;-22.5,3,IF(CD329&lt;-20,4,IF(CD329&lt;-17.5,5,IF(CD329&lt;-15,6,IF(CD329&lt;-12.5,7,IF(CD329&lt;-10,8,IF(CD329&lt;-7.5,9,IF(CD329&lt;-5,10,IF(CD329&lt;-2.5,11,IF(CD329&lt;0,12,IF(CD329&lt;2.5,13,IF(CD329&lt;5,14,IF(CD329&lt;7.5,15,IF(CD329&lt;10,16,IF(CD329&lt;12.5,17,IF(CD329&lt;15,18,IF(CD329&lt;17.5,19,IF(CD329&lt;20,20,IF(CD329&lt;22.5,21,IF(CD329&lt;25,22,IF(CD329&lt;27.5,23,24))))))))))))))))))))))))</f>
        <v>4</v>
      </c>
      <c r="CG329" s="9" t="n">
        <v>-6.75</v>
      </c>
      <c r="CH329" s="10" t="str">
        <f aca="false">IF(CG329="","",IF(AND(CG329&gt;=-10,CG329&lt;=-9.5),"-10 a -9,5",IF(AND(CG329&gt;-9.5,CG329&lt;=-8.5),"-9 a -8,5",IF(AND(CG329&gt;-8.5,CG329&lt;=-7.5),"-8 a -7,5",IF(AND(CG329&gt;-7.5,CG329&lt;=-6.5),"-7 a -6,5",IF(AND(CG329&gt;-6.5,CG329&lt;=-5.5),"-6 a -5,5",IF(AND(CG329&gt;-5.5,CG329&lt;=-4.5),"-5 a -4,5",IF(AND(CG329&gt;-4.5,CG329&lt;=-3.5),"-4 a -3,5",IF(AND(CG329&gt;-3.5,CG329&lt;=-2.5),"-3 a -2,5",IF(CG329=-2.25,"-2,25",IF(AND(CG329&gt;-2.5,CG329&lt;=-1.5),"-2 a -1,5",IF(AND(CG329&gt;-1.5,CG329&lt;=-0.5),"-1 a -0,5",IF(AND(CG329&gt;-0.5,CG329&lt;=0.5),"0 a 0,5",IF(AND(CG329&gt;0.5,CG329&lt;=1.5),"1 a 1,5",IF(AND(CG329&gt;1.5,CG329&lt;=2.5),"2 a 2,5",IF(AND(CG329&gt;2.5,CG329&lt;=3.5),"3 a 3,5",IF(AND(CG329&gt;3.5,CG329&lt;=4.5),"4 a 4,5",IF(AND(CG329&gt;4.5,CG329&lt;=5.5),"5 a 5,5",IF(AND(CG329&gt;5.5,CG329&lt;=6.5),"6 a 6,5",IF(AND(CG329&gt;6.5,CG329&lt;=7.5),"7 a 7,5",IF(AND(CG329&gt;7.5,CG329&lt;=8.5),"8 a 8,5",IF(AND(CG329&gt;8.5,CG329&lt;=9.5),"9 a 9,5",IF(CG329&gt;=10,"10","Fuera de rango")))))))))))))))))))))))</f>
        <v>-7 a -6,5</v>
      </c>
      <c r="CI329" s="11" t="n">
        <f aca="false">IF(CG329="","",IF(CG329=-2.25,"NORMA",IF(CG329&lt;=-9.5,1,IF(CG329&lt;=-8.5,2,IF(CG329&lt;=-7.5,3,IF(CG329&lt;=-6.5,4,IF(CG329&lt;=-5.5,5,IF(CG329&lt;=-4.5,6,IF(CG329&lt;=-3.5,7,IF(CG329&lt;=-2.5,8,IF(CG329&lt;=-1.5,9,IF(CG329&lt;=-0.5,10,IF(CG329&lt;=0.5,11,IF(CG329&lt;=1.5,12,IF(CG329&lt;=2.5,13,IF(CG329&lt;=3.5,14,IF(CG329&lt;=4.5,15,IF(CG329&lt;=5.5,16,IF(CG329&lt;=6.5,17,IF(CG329&lt;=7.5,18,IF(CG329&lt;=8.5,19,IF(CG329&lt;=9.5,20,IF(CG329=10,21,"Fuera de rango")))))))))))))))))))))))</f>
        <v>4</v>
      </c>
      <c r="CJ329" s="9" t="n">
        <v>2.5</v>
      </c>
      <c r="CK329" s="10" t="str">
        <f aca="false">IF(CJ329="","",IF(AND(CJ329&gt;=-6,CJ329&lt;=-5.5),"-6 a -5,5",IF(AND(CJ329&gt;-5.5,CJ329&lt;=-4.5),"-5 a -4,5",IF(AND(CJ329&gt;-4.5,CJ329&lt;=-3.5),"-4 a -3,5",IF(AND(CJ329&gt;-3.5,CJ329&lt;=-2.5),"-3 a -2,5",IF(AND(CJ329&gt;-2.5,CJ329&lt;=-1.5),"-2 a -1,5",IF(AND(CJ329&gt;-1.5,CJ329&lt;=-0.5),"-1 a -0,5",IF(AND(CJ329&gt;-0.5,CJ329&lt;=0.5),"0 a 0,5",IF(AND(CJ329&gt;0.5,CJ329&lt;=1.5),"1 a 1,5",IF(AND(CJ329&gt;1.5,CJ329&lt;2.5),"2",IF(AND(CJ329&gt;=2.5,CJ329&lt;=3),"2,5 a 3",IF(AND(CJ329&gt;3,CJ329&lt;=4),"3,5 a 4",IF(AND(CJ329&gt;4,CJ329&lt;=5),"4,5 a 5",IF(AND(CJ329&gt;5,CJ329&lt;=6),"5,5 a 6",IF(AND(CJ329&gt;6,CJ329&lt;=7),"6,5 a 7",IF(AND(CJ329&gt;7,CJ329&lt;=8),"7,5 a 8",IF(AND(CJ329&gt;8,CJ329&lt;=9.5),"8,5 a 9,5",IF(CJ329=10,"10","Fuera de rango"))))))))))))))))))</f>
        <v>2,5 a 3</v>
      </c>
      <c r="CL329" s="11" t="n">
        <f aca="false">IF(CK329="","",IF(OR(CK329="-6 a -5,5",CK329="-6 - -5,5"),1,IF(OR(CK329="-5 a -4,5",CK329="-5 - -4,5"),2,IF(OR(CK329="-4 a -3,5",CK329="-4 - -3,5"),3,IF(OR(CK329="-3 a -2,5",CK329="-3 - -2,5"),4,IF(OR(CK329="-2 a -1,5",CK329="-2 - -1,5"),5,IF(OR(CK329="-1 a -0,5",CK329="-1 - -0,5"),6,IF(OR(CK329="0 a 0,5",CK329="0 - 0,5"),7,IF(OR(CK329="1 a 1,5",CK329="1 - 1,5"),8,IF(CK329="2","NORMA",IF(OR(CK329="2,5 a 3",CK329="2,5 - 3"),9,IF(OR(CK329="3,5 a 4",CK329="3,5 - 4"),10,IF(OR(CK329="4,5 a 5",CK329="4,5 - 5"),11,IF(OR(CK329="5,5 a 6",CK329="5,5 - 6"),12,IF(OR(CK329="6,5 a 7",CK329="6,5 - 7"),13,IF(OR(CK329="7,5 a 8",CK329="7,5 - 8"),14,IF(OR(CK329="8,5 a 9",CK329="8,5 - 9,5",CK329="9 a 9,5"),15,IF(CK329="10",15,IF(OR(CK329="0,5 a 1",CK329="0,5 - 1"),7,"Fuera de rango")))))))))))))))))))</f>
        <v>9</v>
      </c>
      <c r="CN329" s="10" t="str">
        <f aca="false">IF(CM329=0,"0", " ")</f>
        <v>0</v>
      </c>
      <c r="CO329" s="10" t="str">
        <f aca="false">IF(CM329&gt;0,"EME"," ")</f>
        <v> </v>
      </c>
      <c r="CQ329" s="10" t="str">
        <f aca="false">IF(CP329&gt;0,"0", " ")</f>
        <v> </v>
      </c>
      <c r="CR329" s="10" t="str">
        <f aca="false">IF(CP329&gt;0,"EME"," ")</f>
        <v> </v>
      </c>
      <c r="CS329" s="9" t="n">
        <v>0</v>
      </c>
      <c r="CU329" s="10" t="str">
        <f aca="false">IF(CS329&gt;0,"HIP"," ")</f>
        <v> </v>
      </c>
      <c r="CV329" s="9" t="n">
        <v>0</v>
      </c>
      <c r="CW329" s="10" t="str">
        <f aca="false">IF(CV329&gt;0,"1", " ")</f>
        <v> </v>
      </c>
      <c r="CX329" s="10" t="str">
        <f aca="false">IF(CV329&gt;0,"HIP"," ")</f>
        <v> </v>
      </c>
      <c r="CY329" s="9" t="n">
        <v>0</v>
      </c>
      <c r="DB329" s="9" t="n">
        <v>0</v>
      </c>
      <c r="DC329" s="11" t="str">
        <f aca="false">IF(DB329&lt;0,"2"," ")</f>
        <v> </v>
      </c>
      <c r="DD329" s="11" t="str">
        <f aca="false">IF(DB329&lt;0,"MIO"," ")</f>
        <v> </v>
      </c>
      <c r="DE329" s="9" t="n">
        <v>0</v>
      </c>
      <c r="DF329" s="10" t="str">
        <f aca="false">IF(DE329&lt;0,"3"," ")</f>
        <v> </v>
      </c>
      <c r="DG329" s="10" t="str">
        <f aca="false">IF(DE329&lt;0,"AST"," ")</f>
        <v> </v>
      </c>
      <c r="DH329" s="9" t="n">
        <v>0</v>
      </c>
      <c r="DI329" s="10" t="str">
        <f aca="false">IF(DH329&lt;0,"3"," ")</f>
        <v> </v>
      </c>
      <c r="DJ329" s="10" t="str">
        <f aca="false">IF(DH329&lt;0,"AST"," ")</f>
        <v> </v>
      </c>
      <c r="DK329" s="9" t="n">
        <v>0</v>
      </c>
      <c r="DL329" s="10" t="str">
        <f aca="false">IF(DK329&gt;0,"4"," ")</f>
        <v> </v>
      </c>
      <c r="DM329" s="10" t="str">
        <f aca="false">IF(DK329&gt;0,"PRE"," ")</f>
        <v> </v>
      </c>
      <c r="DN329" s="9" t="n">
        <v>0</v>
      </c>
      <c r="DO329" s="10" t="str">
        <f aca="false">IF(DN329&gt;0,"4"," ")</f>
        <v> </v>
      </c>
      <c r="DP329" s="10" t="str">
        <f aca="false">IF(DN329&gt;0,"PRE"," ")</f>
        <v> </v>
      </c>
      <c r="DS329" s="12" t="str">
        <f aca="false">CONCATENATE(CO329,CU329,DA329,DG329,DM329)</f>
        <v>    </v>
      </c>
      <c r="DT329" s="10" t="e">
        <f aca="false" t="array" ref="DT329">_xlfn.IFS(DS329="EME    ","0", DS329=" HIP   ","1", DS329="  MIO  ","2", DS329="   AST ","3", DS329="    PRE","4", DS329="EME   PRE","5", DS329=" HIP  PRE","6", DS329=" HIP AST ","7", DS329="  MIO PRE","8", DS329="  MIOAST ","9", DS329="   ASTPRE","10",DS329=" HIP ASTPRE","11", DS329="  MIOASTPRE","12", DS329="     ","0")</f>
        <v>#N/A</v>
      </c>
      <c r="DV329" s="1" t="e">
        <f aca="false" t="array" ref="DV329">_xlfn.IFS(DU329="SI","2", DU329="NO","1")</f>
        <v>#N/A</v>
      </c>
      <c r="DX329" s="11" t="str">
        <f aca="false">IF(DW329=0,"1","2")</f>
        <v>1</v>
      </c>
      <c r="DY329" s="11" t="str">
        <f aca="false" t="array" ref="DY329">_xlfn.IFS(DW329=0,"0", DW329=0.25, "1", DW329=0.5,"2", DW329=0.75,"3", DW329=1,"4",DW329=1.25,"5", DW329=1.5,"6", DW329=1.75,"7", DW329=2,"8")</f>
        <v>0</v>
      </c>
      <c r="EA329" s="11" t="str">
        <f aca="false">IF(DZ329=0,"1","2")</f>
        <v>1</v>
      </c>
      <c r="EB329" s="11" t="str">
        <f aca="false" t="array" ref="EB329">_xlfn.IFS(DZ329=0,"0", DZ329=0.25, "1", DZ329=0.5,"2", DZ329=0.75,"3", DZ329=1,"4",DZ329=1.25,"5", DZ329=1.5,"6", DZ329=1.75,"7", DZ329=2,"8")</f>
        <v>0</v>
      </c>
      <c r="ED329" s="10" t="str">
        <f aca="false">IF(EC329=0,"1","2")</f>
        <v>1</v>
      </c>
      <c r="EE329" s="11" t="str">
        <f aca="false" t="array" ref="EE329">_xlfn.IFS(EC329=0,"0", EC329=-0.25, "1", EC329=-0.5,"2", EC329=-0.75,"3", EC329=-1,"4",EC329=-1.25,"5", EC329=-1.5,"6", EC329=-1.75,"7", EC329=-2,"8", EC329=-2.25,"9",EC329=-2.5,"10", EC329=-2.75,"11", EC329=-3,"12", EC329=-3.25,"13", EC329=-3.5,"14", EC329=-3.75,"15",EC329=-4,"16")</f>
        <v>0</v>
      </c>
      <c r="EG329" s="10" t="str">
        <f aca="false">IF(EF329=0,"1","2")</f>
        <v>1</v>
      </c>
      <c r="EH329" s="11" t="str">
        <f aca="false" t="array" ref="EH329">_xlfn.IFS(EF329=0,"0", EF329=-0.25, "1", EF329=-0.5,"2", EF329=-0.75,"3", EF329=-1,"4",EF329=-1.25,"5", EF329=-1.5,"6", EF329=-1.75,"7", EF329=-2,"8", EF329=-2.25,"9",EF329=-2.5,"10", EF329=-2.75,"11", EF329=-3,"12", EF329=-3.25,"13", EF329=-3.5,"14", EF329=-3.75,"15",EF329=-4,"16")</f>
        <v>0</v>
      </c>
      <c r="EJ329" s="11" t="str">
        <f aca="false">IF(EI329=0,"1","2")</f>
        <v>1</v>
      </c>
      <c r="EK329" s="11" t="str">
        <f aca="false" t="array" ref="EK329">_xlfn.IFS(EI329=0,"0", EI329=-0.25, "1", EI329=-0.5,"2", EI329=-0.75,"3", EI329=-1,"4",EI329=-1.25,"5", EI329=-1.5,"6", EI329=-1.75,"7", EI329=-2,"8", EI329=-2.25,"9", EI329=-2.25,"9",EI329=-2.5,"10", EI329=-2.75,"11", EI329=-3,"12", EI329=-3.25,"13", EI329=-3.5,"14", EI329=-3.75,"15",EI329=-4,"16", EI329=0.25, "17", EI329=0.5, "18")</f>
        <v>0</v>
      </c>
      <c r="EM329" s="11" t="str">
        <f aca="false">IF(EL329=0,"1","2")</f>
        <v>1</v>
      </c>
      <c r="EN329" s="11" t="str">
        <f aca="false" t="array" ref="EN329">_xlfn.IFS(EL329=0.25,"17",EL329=0.5,"18", EL329=0,"0", EL329=-0.25, "1", EL329=-0.5,"2", EL329=-0.75,"3", EL329=-1,"4",EL329=-1.25,"5", EL329=-1.5,"6", EL329=-1.75,"7", EL329=-2,"8",EL329= -2.25,"9",EL329=-2.5,"10",EL329= -2.75,"11",EL329= -3,"12",EL329= -3.25,"13",EL329= -3.5,"14",EL329= -3.75,"15",EL329=-4,"16")</f>
        <v>0</v>
      </c>
      <c r="EP329" s="11" t="str">
        <f aca="false">IF(EO329=0,"1","2")</f>
        <v>1</v>
      </c>
      <c r="EQ329" s="11" t="str">
        <f aca="false" t="array" ref="EQ329">_xlfn.IFS(EO329=0,"0", EO329=0.25, "1", EO329=0.5,"2", EO329=0.75,"3", EO329=1,"4",EO329=1.25,"5", EO329=1.5,"6", EO329=1.75,"7", EO329=2,"8", EO329=2.25,"9", EO329=2.25,"9",EO329=2.5,"10", EO329=2.75,"11", EO329=3,"12", EO329=3.25,"13", EO329=3.5,"14", EO329=3.75,"15",EO329=4,"16", EO329=-0.25, "17", bq=-0.5, "18")</f>
        <v>0</v>
      </c>
      <c r="ES329" s="11" t="str">
        <f aca="false">IF(ER329=0,"1","2")</f>
        <v>1</v>
      </c>
      <c r="ET329" s="11" t="str">
        <f aca="false" t="array" ref="ET329">_xlfn.IFS(ER329=0,"0", ER329=0.25, "1", ER329=0.5,"2", ER329=0.75,"3", ER329=1,"4",ER329=1.25,"5", ER329=1.5,"6", ER329=1.75,"7", ER329=2,"8", ER329=2.25,"9", ER329=2.25,"9",ER329=2.5,"10", ER329=2.75,"11", ER329=3,"12", ER329=3.25,"13", ER329=3.5,"14", ER329=3.75,"15",ER329=4,"16", ER329=-0.25, "17", bq=-0.5, "18")</f>
        <v>0</v>
      </c>
      <c r="EV329" s="14" t="e">
        <f aca="false">VLOOKUP(EU329,LEYENDA!$G$2:$H$8,2,TRUE())</f>
        <v>#N/A</v>
      </c>
      <c r="EW329" s="14" t="e">
        <f aca="false" t="array" ref="EW329">_xlfn.IFS(EV329="0-5","1", EV329="6-12","2", EV329="13-18","3", EV329="19-24","4", EV329="25-36","5", EV329="37-48","6", EV329="49-60","7")</f>
        <v>#N/A</v>
      </c>
    </row>
    <row r="330" customFormat="false" ht="13.5" hidden="false" customHeight="false" outlineLevel="0" collapsed="false">
      <c r="A330" s="1" t="n">
        <v>84</v>
      </c>
      <c r="B330" s="32" t="n">
        <v>1</v>
      </c>
      <c r="C330" s="33" t="n">
        <v>41741</v>
      </c>
      <c r="D330" s="6"/>
      <c r="E330" s="5" t="str">
        <f aca="false">VLOOKUP(A330,'286'!$A$3:$J$6279,10,FALSE())</f>
        <v>VALBUENA BATISTA, CRISTIAN</v>
      </c>
      <c r="F330" s="4" t="str">
        <f aca="false">VLOOKUP(A330,'286'!$A$3:$I$1768,3,FALSE())</f>
        <v>VALBACRIS</v>
      </c>
      <c r="G330" s="6" t="n">
        <f aca="false">VLOOKUP(A330,'286'!$A$3:$I$1768,4,FALSE())</f>
        <v>38652</v>
      </c>
      <c r="H330" s="7" t="n">
        <f aca="false">YEAR(C330)-YEAR(G330)</f>
        <v>9</v>
      </c>
      <c r="I330" s="1" t="str">
        <f aca="false">VLOOKUP(H330,LEYENDA!$C$2:$D$6,2,TRUE())</f>
        <v>0-12</v>
      </c>
      <c r="J330" s="5" t="str">
        <f aca="false">VLOOKUP(A330,'286'!$A$3:$I$1768,7,FALSE())</f>
        <v>H</v>
      </c>
      <c r="K330" s="8" t="n">
        <f aca="false">VLOOKUP(A330,'286'!$A$3:$I$1768,2,FALSE())</f>
        <v>0</v>
      </c>
      <c r="L330" s="4" t="str">
        <f aca="false">VLOOKUP(A330,'286'!$A$3:$I$1768,8,FALSE())</f>
        <v>D</v>
      </c>
      <c r="M330" s="4" t="str">
        <f aca="false">VLOOKUP(A330,'286'!$A$3:$I$1768,9,FALSE())</f>
        <v>I</v>
      </c>
      <c r="N330" s="8" t="str">
        <f aca="false">IF(R330=O330, "MISMA","CONTRARIA")</f>
        <v>CONTRARIA</v>
      </c>
      <c r="O330" s="8" t="str">
        <f aca="false" t="array" ref="O330">_xlfn.IFS(L330="D","1", L330="I","2")</f>
        <v>1</v>
      </c>
      <c r="P330" s="8" t="e">
        <f aca="false" t="array" ref="P330">_xlfn.IFS(K330="OD","1", K330="OI","2")</f>
        <v>#N/A</v>
      </c>
      <c r="Q330" s="1" t="str">
        <f aca="false" t="array" ref="Q330">_xlfn.IFS(J330="M","1", J330="H","2")</f>
        <v>2</v>
      </c>
      <c r="R330" s="8" t="str">
        <f aca="false" t="array" ref="R330">_xlfn.IFS(M330="D","1", M330="I","2")</f>
        <v>2</v>
      </c>
      <c r="S330" s="1" t="str">
        <f aca="false" t="array" ref="S330">_xlfn.IFS(N330="CONTRARIA", "1",N330= "MISMA","2")</f>
        <v>1</v>
      </c>
      <c r="T330" s="1" t="str">
        <f aca="false" t="array" ref="T330">_xlfn.IFS(I330="0-12","1", I330="13-24","2", I330="25-40","3", I330="41-60","4", I330="61-100","5")</f>
        <v>1</v>
      </c>
      <c r="U330" s="9" t="n">
        <v>-0.5</v>
      </c>
      <c r="V330" s="1" t="str">
        <f aca="false">IF(U330="","",IF(AND(U330&gt;=-9,U330&lt;=-6.5),"-9 a -6,5",IF(AND(U330&gt;=-6,U330&lt;=-3.5),"-6 a -3,5",IF(AND(U330&gt;=-3,U330&lt;=-1),"-3 a -1",IF(U330=-0.5,"-0,5",IF(AND(U330&gt;=0,U330&lt;=2.5),"0 a 2,5",IF(AND(U330&gt;=3,U330&lt;=5.5),"3 a 5,5",IF(AND(U330&gt;=6,U330&lt;=8.5),"6 a 8,5",IF(AND(U330&gt;=9,U330&lt;=20),"9 a 20","Fuera de rango")))))))))</f>
        <v>-0,5</v>
      </c>
      <c r="W330" s="11" t="str">
        <f aca="false">IF(V330="","",IF(V330="-9 a -6,5",2,IF(V330="-6 a -3,5",3,IF(V330="-3 a -1",4,IF(V330="-0,5","NORMA",IF(V330="0 a 2,5",5,IF(V330="3 a 5,5",6,IF(V330="6 a 8,5",7,IF(V330="9 a 20",8,"Fuera de rango")))))))))</f>
        <v>NORMA</v>
      </c>
      <c r="X330" s="9" t="n">
        <v>0</v>
      </c>
      <c r="Y330" s="11" t="str">
        <f aca="false">IF(X330="","",IF(AND(X330&gt;=0,X330&lt;=4),"0 a 4",IF(AND(X330&gt;=4.5,X330&lt;=8.5),"4,5 a 8,5",IF(X330=9,"9",IF(AND(X330&gt;=9.5,X330&lt;=13),"9,5 a 13",IF(AND(X330&gt;=13.5,X330&lt;=20),"13,5 a 20",IF(AND(X330&gt;=20.5,X330&lt;=35),"20,5 a 35","Fuera de rango")))))))</f>
        <v>0 a 4</v>
      </c>
      <c r="Z330" s="11" t="n">
        <f aca="false">IF(Y330="","",IF(Y330="0 a 4",1,IF(Y330="4,5 a 8,5",2,IF(Y330="9","NORMA",IF(Y330="9,5 a 13",3,IF(Y330="13,5 a 20",4,IF(Y330="20,5 a 35",5,"Fuera de rango")))))))</f>
        <v>1</v>
      </c>
      <c r="AA330" s="9" t="n">
        <v>16</v>
      </c>
      <c r="AB330" s="10" t="str">
        <f aca="false">IF(AA330="","",IF(AND(AA330&gt;=0,AA330&lt;=9),"0 a 9",IF(AND(AA330&gt;=9.5,AA330&lt;=18.5),"9,5 a 18,5",IF(AA330=19,"19",IF(AND(AA330&gt;=19.5,AA330&lt;=28),"19,5 a 28",IF(AND(AA330&gt;=28.5,AA330&lt;=40),"28,5 a 40","Fuera de rango"))))))</f>
        <v>9,5 a 18,5</v>
      </c>
      <c r="AC330" s="11" t="n">
        <f aca="false" t="array" ref="AC330">_xlfn.IFS(AB330="","",AB330="0 a 9",1,AB330="9,5 a 18,5",2,AB330="19","NORMA",AB330="19,5 a 28",3,AB330="28,5 a 40",4,TRUE(),"Fuera de rango")</f>
        <v>2</v>
      </c>
      <c r="AD330" s="9" t="n">
        <v>12</v>
      </c>
      <c r="AE330" s="10" t="str">
        <f aca="false">IF(AD330="","",IF(AND(AD330&gt;=-10,AD330&lt;=0),"De -10 a 0",IF(AND(AD330&gt;=0.5,AD330&lt;=9.5),"0,5 a 9,5",IF(AD330=10,"10",IF(AND(AD330&gt;=10.5,AD330&lt;=20),"10,5 a 20",IF(AND(AD330&gt;=20.5,AD330&lt;=40),"20,5 a 40","Fuera de rango"))))))</f>
        <v>10,5 a 20</v>
      </c>
      <c r="AF330" s="12" t="n">
        <f aca="false">IF(AD330="","",IF(AND(AD330&gt;=-10,AD330&lt;=0),1,IF(AND(AD330&gt;=0.5,AD330&lt;=9.5),2,IF(AD330=10,"NORMA",IF(AND(AD330&gt;=10.5,AD330&lt;=20),3,IF(AND(AD330&gt;=20.5,AD330&lt;=40),4,""))))))</f>
        <v>3</v>
      </c>
      <c r="AG330" s="9" t="n">
        <v>9</v>
      </c>
      <c r="AH330" s="10" t="str">
        <f aca="false">IF(AG330="","",IF(AND(AG330&gt;=0,AG330&lt;=4),"0 a 4",IF(AND(AG330&gt;=4.5,AG330&lt;=8.5),"4,5 a 8,5",IF(AG330=9,"9",IF(AND(AG330&gt;=9.5,AG330&lt;=13),"9,5 a 13",IF(AND(AG330&gt;=13.5,AG330&lt;=25),"13,5 a 25","Fuera de rango"))))))</f>
        <v>9</v>
      </c>
      <c r="AI330" s="10" t="str">
        <f aca="false">IF(AH330="","",IF(AH330="0 a 4",1,IF(AH330="4,5 a 8,5",2,IF(AH330="9","NORMA",IF(AH330="9,5 a 13",3,IF(AH330="13,5 a 25",4,""))))))</f>
        <v>NORMA</v>
      </c>
      <c r="AJ330" s="9" t="n">
        <v>5</v>
      </c>
      <c r="AK330" s="10" t="str">
        <f aca="false">IF(AJ330="","",IF(AND(AJ330&gt;=-15,AJ330&lt;=-10.5),"-15 a -10,5",IF(AND(AJ330&gt;=-10,AJ330&lt;=-4),"-10 a -4",IF(AND(AJ330&gt;=-4.5,AJ330&lt;=0),"-4,5 a 0",IF(AND(AJ330&gt;=0.5,AJ330&lt;=4.5),"0,5 a 4,5",IF(AJ330=5,"5",IF(AND(AJ330&gt;=5.5,AJ330&lt;=10),"5,5 a 10",IF(AND(AJ330&gt;=10.5,AJ330&lt;=20),"10,5 a 20","Fuera de rango"))))))))</f>
        <v>5</v>
      </c>
      <c r="AL330" s="11" t="str">
        <f aca="false">IF(AK330="","",IF(AK330="-15 a -10,5",1,IF(AK330="-10 a -4",2,IF(AK330="-4,5 a 0",3,IF(AK330="0,5 a 4,5",4,IF(AK330="5","NORMA",IF(AK330="5,5 a 10",5,IF(AK330="10,5 a 20",6,"Error"))))))))</f>
        <v>NORMA</v>
      </c>
      <c r="AM330" s="9" t="n">
        <v>0</v>
      </c>
      <c r="AN330" s="10" t="str">
        <f aca="false">IF(AM330="","",IF(AND(AM330&gt;=-7.5,AM330&lt;=-5.5),"-7,5 a -5,5",IF(AND(AM330&gt;=-5,AM330&lt;=-3),"-5 a -3",IF(AND(AM330&gt;=-2.5,AM330&lt;=-0.5),"-2,5 a -0,5",IF(AM330=0,"0,00",IF(AND(AM330&gt;=0.5,AM330&lt;=2.5),"0,5 a 2,5",IF(AND(AM330&gt;=3,AM330&lt;=5),"3 a 5",IF(AND(AM330&gt;=5.5,AM330&lt;=7.5),"5,5 a 7,5",IF(AND(AM330&gt;=8,AM330&lt;=10),"8 a 10","Fuera de rango")))))))))</f>
        <v>0,00</v>
      </c>
      <c r="AO330" s="11" t="str">
        <f aca="false">IF(AN330="","",IF(AN330="-7,5 a -5,5",1,IF(AN330="-5 a -3",2,IF(AN330="-2,5 a -0,5",3,IF(AN330="0,00","NORMA",IF(AN330="0,5 a 2,5",4,IF(AN330="3 a 5",5,IF(AN330="5,5 a 7,5",6,IF(AN330="8 a 10",7,"Error")))))))))</f>
        <v>NORMA</v>
      </c>
      <c r="AP330" s="9" t="n">
        <v>-7</v>
      </c>
      <c r="AQ330" s="10" t="str">
        <f aca="false">IF(AP330="","",IF(AND(AP330&gt;=-20,AP330&lt;=-9.5),"-20 a -9,5",IF(AND(AP330&gt;=-9,AP330&lt;=-6.5),"-9 a -6,5",IF(AP330=-6,"-6",IF(AND(AP330&gt;=-5.5,AP330&lt;=-3),"-5,5 a -3",IF(AND(AP330&gt;=-2.5,AP330&lt;=0),"-2,5 a 0",IF(AND(AP330&gt;=0.5,AP330&lt;=3),"0,5 a 3",IF(AND(AP330&gt;=3.5,AP330&lt;=6),"3,5 a 6",IF(AND(AP330&gt;=6.5,AP330&lt;=9),"6,5 a 9",IF(AND(AP330&gt;=9.5,AP330&lt;=20),"9,5 a 20","Fuera de rango"))))))))))</f>
        <v>-9 a -6,5</v>
      </c>
      <c r="AR330" s="11" t="n">
        <f aca="false">IF(AQ330="","",IF(AQ330="-20 a -9,5",1,IF(AQ330="-9 a -6,5",2,IF(AQ330="-6","NORMA",IF(AQ330="-5,5 a -3",3,IF(AQ330="-2,5 a 0",4,IF(AQ330="0,5 a 3",5,IF(AQ330="3,5 a 6",6,IF(AQ330="6,5 a 9",7,IF(AQ330="9,5 a 20",8,""))))))))))</f>
        <v>2</v>
      </c>
      <c r="AS330" s="9" t="n">
        <v>-1</v>
      </c>
      <c r="AT330" s="10" t="str">
        <f aca="false">IF(AS330="","",IF(AND(AS330&gt;=-16,AS330&lt;=-14),"-16 a -14",IF(AND(AS330&gt;=-13.5,AS330&lt;=-11.5),"-13,5 a -11,5",IF(AND(AS330&gt;=-11,AS330&lt;=-9),"-11 a -9",IF(AND(AS330&gt;=-8.5,AS330&lt;=-6.5),"-8,5 a -6,5",IF(AND(AS330&gt;=-6,AS330&lt;=-4),"-6 a -4",IF(AND(AS330&gt;=-3.5,AS330&lt;=-1.5),"-3,5 a -1,5",IF(AND(AS330&gt;=-1,AS330&lt;=1),"-1 a 1",IF(AND(AS330&gt;=1.5,AS330&lt;=3.5),"1,5 a 3,5",IF(AND(AS330&gt;=4,AS330&lt;=6),"4 a 6",IF(AND(AS330&gt;=6.5,AS330&lt;=8.5),"6,5 a 8,5",IF(AND(AS330&gt;=9,AS330&lt;=11),"9 a 11",IF(AND(AS330&gt;=11.5,AS330&lt;=13.5),"11,5 a 13,5",IF(AND(AS330&gt;=14,AS330&lt;=16),"14 a 16",IF(AND(AS330&gt;=16.5,AS330&lt;=18.5),"16,5 a 18,5",IF(AND(AS330&gt;=19,AS330&lt;=21),"19 a 21","Fuera de rango"))))))))))))))))</f>
        <v>-1 a 1</v>
      </c>
      <c r="AU330" s="11" t="n">
        <f aca="false" t="array" ref="AU330">IF(AT330="","",_xlfn.IFS(AT330="-16 a -14",1,AT330="-13,5 a -11,5",2,AT330="-11 a -9",3,AT330="-8,5 a -6,5",4,AT330="-6 a -4",5,AT330="-3,5 a -1,5",6,AT330="-1 a 1",7,AT330="1,5 a 3,5",8,AT330="4 a 6","NORMA",AT330="6,5 a 8,5",9,AT330="9 a 11",10,AT330="11,5 a 13,5",11,AT330="14 a 16",12,AT330="16,5 a 18,5",13,AT330="19 a 21",14,TRUE(),""))</f>
        <v>7</v>
      </c>
      <c r="AV330" s="9" t="n">
        <v>0</v>
      </c>
      <c r="AW330" s="10" t="str">
        <f aca="false">IF(AV330="","",IF(AND(AV330&gt;=-1,AV330&lt;=-0.5),"-1 a -0,5",IF(AND(AV330&gt;-0.5,AV330&lt;=0),"De -0,5 a 0",IF(AND(AV330&gt;=0.25,AV330&lt;=0.75),"0,25 a 0,75",IF(AND(AV330&gt;=1,AV330&lt;=1.5),"1 a 1,5",IF(AND(AV330&gt;=1.75,AV330&lt;=2.25),"1,75 a 2,25",IF(AND(AV330&gt;=2.5,AV330&lt;=3),"2,5 a 3",IF(AND(AV330&gt;=3.25,AV330&lt;=3.75),"3,25 a 3,75","Fuera de rango"))))))))</f>
        <v>De -0,5 a 0</v>
      </c>
      <c r="AX330" s="10" t="n">
        <f aca="false">IF(AW330="","",IF(OR(AW330="-1 a -0,5",AW330="-1 a -0.5"),1,IF(OR(AW330="De -0,5 a 0",AW330="-0,5 a 0",AW330="De -0.5 a 0"),2,IF(OR(AW330="0,25 a 0,75",AW330="0.25 a 0.75"),"NORMA",IF(OR(AW330="1 a 1,5",AW330="1 a 1.5"),3,IF(OR(AW330="1,75 a 2,25",AW330="1.75 a 2.25"),4,IF(OR(AW330="2,5 a 3",AW330="2.5 a 3"),5,IF(OR(AW330="3,25 a 3,75",AW330="3.25 a 3.75"),6,""))))))))</f>
        <v>2</v>
      </c>
      <c r="AY330" s="9" t="n">
        <v>-7</v>
      </c>
      <c r="AZ330" s="10" t="str">
        <f aca="false">IF(AY330="","",IF(AND(AY330&gt;=-20,AY330&lt;=-9.5),"-20 a -9,5",IF(AND(AY330&gt;=-9,AY330&lt;=-6.5),"-9 a -6,5",IF(AY330=-6,"-6",IF(AND(AY330&gt;=-5.5,AY330&lt;=-3),"-5,5 a -3",IF(AND(AY330&gt;=-2.5,AY330&lt;=0),"-2,5 a 0",IF(AND(AY330&gt;=0.5,AY330&lt;=3),"0,5 a 3",IF(AND(AY330&gt;=3.5,AY330&lt;=6),"3,5 a 6","Fuera de rango"))))))))</f>
        <v>-9 a -6,5</v>
      </c>
      <c r="BA330" s="11" t="n">
        <f aca="false">IF(AZ330="","",IF(AZ330="-20 a -9,5",1,IF(AZ330="-9 a -6,5",2,IF(AZ330="-6","NORMA",IF(AZ330="-5,5 a -3",3,IF(AZ330="-2,5 a 0",4,IF(AZ330="0,5 a 3",5,IF(AZ330="3,5 a 6",6,""))))))))</f>
        <v>2</v>
      </c>
      <c r="BB330" s="9" t="n">
        <v>0</v>
      </c>
      <c r="BC330" s="10" t="str">
        <f aca="false" t="array" ref="BC330">IF(BB330="","",_xlfn.IFS(AND(BB330&gt;=0,BB330&lt;=2),"0 a 2",AND(BB330&gt;=2.5,BB330&lt;=4.5),"2,5 a 4,5",AND(BB330&gt;=5,BB330&lt;=7),"5 a 7",AND(BB330&gt;=7.5,BB330&lt;=9.5),"7,5 a 9,5",AND(BB330&gt;=10,BB330&lt;=12),"10 a 12",AND(BB330&gt;=12.5,BB330&lt;=14.5),"12,5 a 14,5",BB330=15,"15",AND(BB330&gt;=15.5,BB330&lt;=17.5),"15,5 a 17,5",AND(BB330&gt;=18,BB330&lt;=20),"18 a 20",AND(BB330&gt;=20.5,BB330&lt;=22.5),"20,5 a 22,5",AND(BB330&gt;=23,BB330&lt;=25),"23 a 25",TRUE(),"Fuera de rango"))</f>
        <v>0 a 2</v>
      </c>
      <c r="BD330" s="11" t="n">
        <f aca="false" t="array" ref="BD330">IF(BC330="","",_xlfn.IFS(BC330="0 a 2",1,BC330="2,5 a 4,5",2,BC330="5 a 7",3,BC330="7,5 a 9,5",4,BC330="10 a 12",5,BC330="12,5 a 14,5",6,BC330="15","NORMA",BC330="15,5 a 17,5",7,BC330="18 a 20",8,BC330="20,5 a 22,5",9,BC330="23 a 25",10,TRUE(),"Fuera de rango"))</f>
        <v>1</v>
      </c>
      <c r="BE330" s="9" t="n">
        <v>26</v>
      </c>
      <c r="BF330" s="10" t="str">
        <f aca="false">IF(BE330="","",IF(AND(BE330&gt;=-20,BE330&lt;=-10),"-20 a -10",IF(AND(BE330&gt;=-9.5,BE330&lt;=0.5),"-9,5 a 0,5",IF(AND(BE330&gt;=1,BE330&lt;=11),"1 a 11",IF(AND(BE330&gt;=11.5,BE330&lt;=20.5),"11,5 a 20,5",IF(BE330=21,"21",IF(AND(BE330&gt;=21.5,BE330&lt;=31.5),"21,5 a 31,5",IF(AND(BE330&gt;=32,BE330&lt;=42),"32 a 42","Fuera de rango"))))))))</f>
        <v>21,5 a 31,5</v>
      </c>
      <c r="BG330" s="11" t="n">
        <f aca="false">IF(BF330="","",IF(BF330="-20 a -10",1,IF(BF330="-9,5 a 0,5",2,IF(BF330="1 a 11",3,IF(BF330="11,5 a 20,5",4,IF(BF330="21","NORMA",IF(BF330="21,5 a 31,5",5,IF(BF330="32 a 42",6,""))))))))</f>
        <v>5</v>
      </c>
      <c r="BH330" s="9" t="n">
        <v>6</v>
      </c>
      <c r="BI330" s="10" t="str">
        <f aca="false">IF(BH330="","",IF(AND(BH330&gt;=-20,BH330&lt;=-15),"-20 a -15",IF(AND(BH330&gt;=-14.5,BH330&lt;=-9.5),"-14,5 a -9,5",IF(AND(BH330&gt;=-9,BH330&lt;=-4),"-9 a -4",IF(AND(BH330&gt;=-3.5,BH330&lt;=2.5),"-3,5 a 2,5",IF(AND(BH330&gt;=3,BH330&lt;=8),"3 a 8",IF(AND(BH330&gt;=8.5,BH330&lt;=14.5),"8,5 a 14,5",IF(BH330=15,"15",IF(AND(BH330&gt;=15.5,BH330&lt;=20.5),"15,5 a 20,5",IF(AND(BH330&gt;=21,BH330&lt;=26),"21 a 26","Fuera de rango"))))))))))</f>
        <v>3 a 8</v>
      </c>
      <c r="BJ330" s="11" t="n">
        <f aca="false">IF(BI330="","",IF(BI330="-20 a -15",1,IF(BI330="-14,5 a -9,5",2,IF(BI330="-9 a -4",3,IF(BI330="-3,5 a 2,5",4,IF(BI330="3 a 8",5,IF(BI330="8,5 a 14,5",6,IF(BI330="15","NORMA",IF(BI330="15,5 a 20,5",7,IF(BI330="21 a 26",8,IF(BI330="26,5 a 31,5",9,"")))))))))))</f>
        <v>5</v>
      </c>
      <c r="BK330" s="9" t="n">
        <v>0</v>
      </c>
      <c r="BL330" s="10" t="str">
        <f aca="false">IF(BK330="","",IF(AND(BK330&gt;=0,BK330&lt;=2),"0 - 2",IF(AND(BK330&gt;=2.5,BK330&lt;=4.5),"2,5 - 4,5",IF(AND(BK330&gt;=5,BK330&lt;=7),"5 - 7",IF(AND(BK330&gt;=7.5,BK330&lt;=9.5),"7,5 - 9,5",IF(AND(BK330&gt;=10,BK330&lt;=12),"10 - 12",IF(AND(BK330&gt;=12.5,BK330&lt;=13.5),"12,5 - 13,5",IF(BK330=14,"14",IF(AND(BK330&gt;=14.5,BK330&lt;=16.5),"14,5 - 16,5",IF(AND(BK330&gt;=17,BK330&lt;=19),"17 - 19",IF(AND(BK330&gt;=19.5,BK330&lt;=21.5),"19,5 - 21,5",IF(AND(BK330&gt;=22,BK330&lt;=24),"22 - 24",IF(AND(BK330&gt;=24.5,BK330&lt;=26.5),"24,5 - 26,5",IF(AND(BK330&gt;=27,BK330&lt;=29),"27 - 29",IF(AND(BK330&gt;=29.5,BK330&lt;=30),"29,5 - 30","Fuera de rango")))))))))))))))</f>
        <v>0 - 2</v>
      </c>
      <c r="BM330" s="11" t="n">
        <f aca="false">IF(BL330="","",IF(BL330="0 - 2",1,IF(BL330="2,5 - 4,5",2,IF(BL330="5 - 7",3,IF(BL330="7,5 - 9,5",4,IF(BL330="10 - 12",5,IF(BL330="12,5 - 13,5",6,IF(BL330="14","NORMA",IF(BL330="14,5 - 16,5",7,IF(BL330="17 - 19",8,IF(BL330="19,5 - 21,5",9,IF(BL330="22 - 24",10,IF(BL330="24,5 - 26,5",11,IF(BL330="27 - 29",12,IF(BL330="29,5 - 30",13,"")))))))))))))))</f>
        <v>1</v>
      </c>
      <c r="BN330" s="9" t="n">
        <v>15</v>
      </c>
      <c r="BO330" s="11" t="str">
        <f aca="false">IF(BN330="","",IF(AND(BN330&gt;=-20,BN330&lt;=-10),"-20 a -10",IF(AND(BN330&gt;=-9.5,BN330&lt;=0.5),"-9,5 a 0,5",IF(AND(BN330&gt;=1,BN330&lt;=11),"1 a 11",IF(AND(BN330&gt;=11.5,BN330&lt;=21.5),"11,5 a 21,5",IF(BN330=22,"22",IF(AND(BN330&gt;=22.5,BN330&lt;=32.5),"22,5 a 32,5",IF(AND(BN330&gt;=33,BN330&lt;=43),"33 a 43","Fuera de rango"))))))))</f>
        <v>11,5 a 21,5</v>
      </c>
      <c r="BP330" s="11" t="n">
        <f aca="false">IF(BO330="","",IF(BO330="-20 a -10",1,IF(BO330="-9,5 a 0,5",2,IF(BO330="1 a 11",3,IF(BO330="11,5 a 21,5",4,IF(BO330="22","NORMA",IF(BO330="22,5 a 32,5",5,IF(BO330="33 a 43",6,""))))))))</f>
        <v>4</v>
      </c>
      <c r="BQ330" s="9" t="n">
        <v>12</v>
      </c>
      <c r="BR330" s="10" t="str">
        <f aca="false">IF(BQ330="","",IF(AND(BQ330&gt;=-20,BQ330&lt;=-15),"-20 a -15",IF(AND(BQ330&gt;=-14.5,BQ330&lt;=-9.5),"-14,5 a -9,5",IF(AND(BQ330&gt;=-9,BQ330&lt;=-4),"-9 a -4",IF(AND(BQ330&gt;=-3.5,BQ330&lt;=2.5),"-3,5 a 2,5",IF(AND(BQ330&gt;=3,BQ330&lt;=8),"3 a 8",IF(AND(BQ330&gt;=8.5,BQ330&lt;=13.5),"8,5 a 13,5",IF(AND(BQ330&gt;=14,BQ330&lt;=17.5),"14 a 17,5",IF(BQ330=18,"18",IF(AND(BQ330&gt;=18.5,BQ330&lt;=23.5),"18,5 a 23,5",IF(AND(BQ330&gt;=24,BQ330&lt;=29),"24 a 29",IF(AND(BQ330&gt;=29.5,BQ330&lt;=34.5),"29,5 a 34,5",IF(AND(BQ330&gt;=35,BQ330&lt;=40),"35 a 40","Fuera de rango")))))))))))))</f>
        <v>8,5 a 13,5</v>
      </c>
      <c r="BS330" s="11" t="n">
        <f aca="false">IF(BR330="","",IF(BR330="-20 a -15",1,IF(BR330="-14,5 a -9,5",2,IF(BR330="-9 a -4",3,IF(BR330="-3,5 a 2,5",4,IF(BR330="3 a 8",5,IF(BR330="8,5 a 13,5",6,IF(BR330="14 a 17,5",7,IF(BR330="18","NORMA",IF(BR330="18,5 a 23,5",8,IF(BR330="24 a 29",9,IF(BR330="29,5 a 34,5",10,IF(BR330="35 a 40",11,"")))))))))))))</f>
        <v>6</v>
      </c>
      <c r="BT330" s="9" t="n">
        <v>0</v>
      </c>
      <c r="BU330" s="10" t="str">
        <f aca="false">IF(BT330="","",IF(AND(BT330&gt;=-20,BT330&lt;=-18),"-20 a -18",IF(AND(BT330&gt;=-17.5,BT330&lt;=-15.5),"-17,5 a -15,5",IF(AND(BT330&gt;=-15,BT330&lt;=-13),"-15 a -13",IF(AND(BT330&gt;=-12.5,BT330&lt;=-10.5),"-12,5 a -10,5",IF(AND(BT330&gt;=-10,BT330&lt;=-8),"-10 a -8",IF(AND(BT330&gt;=-7.5,BT330&lt;=-5.5),"-7,5 a -5,5",IF(AND(BT330&gt;=-5,BT330&lt;=-3),"-5 a -3",IF(AND(BT330&gt;=-2.5,BT330&lt;=-0.5),"-2,5 a -0,5",IF(BT330=0,"0",IF(AND(BT330&gt;=0.5,BT330&lt;=2.5),"0,5 a 2,5",IF(AND(BT330&gt;=3,BT330&lt;=5),"3 a 5",IF(AND(BT330&gt;=5.5,BT330&lt;=7.5),"5,5 a 7,5",IF(AND(BT330&gt;=8,BT330&lt;=10),"8 a 10",IF(AND(BT330&gt;=10.5,BT330&lt;=12.5),"10,5 a 12,5",IF(AND(BT330&gt;=13,BT330&lt;=15),"13 a 15",IF(AND(BT330&gt;=15.5,BT330&lt;=17.5),"15,5 a 17,5",IF(AND(BT330&gt;=18,BT330&lt;=20),"18 a 20","Fuera de rango"))))))))))))))))))</f>
        <v>0</v>
      </c>
      <c r="BV330" s="11" t="str">
        <f aca="false">IF(BT330="","",IF(BT330=0,"NORMA",IF(AND(BT330&gt;=-20,BT330&lt;=-18),2,IF(AND(BT330&gt;=-17.5,BT330&lt;=-15.5),2,IF(AND(BT330&gt;=-15,BT330&lt;=-13),3,IF(AND(BT330&gt;=-12.5,BT330&lt;=-10.5),4,IF(AND(BT330&gt;=-10,BT330&lt;=-8),5,IF(AND(BT330&gt;=-7.5,BT330&lt;=-5.5),6,IF(AND(BT330&gt;=-5,BT330&lt;=-3),7,IF(AND(BT330&gt;=-2.5,BT330&lt;=-0.5),8,IF(AND(BT330&gt;=0.5,BT330&lt;=2.5),9,IF(AND(BT330&gt;=3,BT330&lt;=5),10,IF(AND(BT330&gt;=5.5,BT330&lt;=7.5),11,IF(AND(BT330&gt;=8,BT330&lt;=10),12,IF(AND(BT330&gt;=10.5,BT330&lt;=12.5),13,IF(AND(BT330&gt;=13,BT330&lt;=15),14,IF(AND(BT330&gt;=15.5,BT330&lt;=17.5),15,IF(AND(BT330&gt;=18,BT330&lt;=20),16,"Fuera de rango"))))))))))))))))))</f>
        <v>NORMA</v>
      </c>
      <c r="BW330" s="9" t="n">
        <v>-6.5</v>
      </c>
      <c r="BX330" s="10" t="n">
        <f aca="false">18.5- (0.3*H330)</f>
        <v>15.8</v>
      </c>
      <c r="BY330" s="10" t="n">
        <f aca="false">(BW330)-(BX330)</f>
        <v>-22.3</v>
      </c>
      <c r="BZ330" s="10" t="str">
        <f aca="false">IF(BY330="","",IF(BY330&lt;-27.5,"De -30 a -28",IF(BY330&lt;-25,"De -27,5 a -25,5",IF(BY330&lt;-22.5,"De -25 a -23",IF(BY330&lt;-20,"De -22,5 a -20,5",IF(BY330&lt;-17.5,"De -20 a -18",IF(BY330&lt;-15,"De -17,5 a -15,5",IF(BY330&lt;-12.5,"De -15 a -13",IF(BY330&lt;-10,"De -12,5 a -10,5",IF(BY330&lt;-7.5,"De -10 a -8",IF(BY330&lt;-5,"De -7,5 a -5,5",IF(BY330&lt;-2.5,"De -5 a -3",IF(BY330&lt;0,"De -2,5 a -0,5",IF(BY330&lt;2.5,"De 0 a 2",IF(BY330&lt;5,"De 2,5 a 4,5",IF(BY330&lt;7.5,"De 5 a 7",IF(BY330&lt;10,"De 7,5 a 9,5",IF(BY330&lt;12.5,"De 10 a 12",IF(BY330&lt;15,"De 12,5 a 14,5",IF(BY330&lt;17.5,"De 15 a 17",IF(BY330&lt;20,"De 17,5 a 19,5",IF(BY330&lt;22.5,"De 20 a 22",IF(BY330&lt;25,"De 22,5 a 24,5",IF(BY330&lt;27.5,"De 25 a 27","De 27,5 a 30"))))))))))))))))))))))))</f>
        <v>De -22,5 a -20,5</v>
      </c>
      <c r="CA330" s="12" t="n">
        <f aca="false">IF(BY330="","",IF(BY330&lt;=-28,1,IF(BY330&lt;=-25.5,2,IF(BY330&lt;=-23,3,IF(BY330&lt;=-20.5,4,IF(BY330&lt;=-18,5,IF(BY330&lt;=-15.5,6,IF(BY330&lt;=-13,7,IF(BY330&lt;=-10.5,8,IF(BY330&lt;=-8,9,IF(BY330&lt;=-5.5,10,IF(BY330&lt;=-3,11,IF(BY330&lt;=-0.5,12,IF(BY330&lt;=2,13,IF(BY330&lt;=4.5,14,IF(BY330&lt;=7,15,IF(BY330&lt;=9.5,16,IF(BY330&lt;=12,17,IF(BY330&lt;=14.5,18,IF(BY330&lt;=17,19,IF(BY330&lt;=19.5,20,IF(BY330&lt;=22,21,IF(BY330&lt;=24.5,22,IF(BY330&lt;=27,23,IF(BY330&lt;=30,24,"Fuera de rango")))))))))))))))))))))))))</f>
        <v>4</v>
      </c>
      <c r="CB330" s="9" t="n">
        <v>-5.25</v>
      </c>
      <c r="CC330" s="10" t="n">
        <f aca="false">18.5- (0.3*H330)</f>
        <v>15.8</v>
      </c>
      <c r="CD330" s="10" t="n">
        <f aca="false">(CB330)-(CC330)</f>
        <v>-21.05</v>
      </c>
      <c r="CE330" s="10" t="str">
        <f aca="false">IF(CD330="","",IF(CD330&lt;-27.5,"De -30 a -28",IF(CD330&lt;-25,"De -27,5 a -25,5",IF(CD330&lt;-22.5,"De -25 a -23",IF(CD330&lt;-20,"De -22,5 a -20,5",IF(CD330&lt;-17.5,"De -20 a -18",IF(CD330&lt;-15,"De -17,5 a -15,5",IF(CD330&lt;-12.5,"De -15 a -13",IF(CD330&lt;-10,"De -12,5 a -10,5",IF(CD330&lt;-7.5,"De -10 a -8",IF(CD330&lt;-5,"De -7,5 a -5,5",IF(CD330&lt;-2.5,"De -5 a -3",IF(CD330&lt;0,"De -2,5 a -0,5",IF(CD330&lt;=2,"De 0 a 2",IF(CD330&lt;=4.5,"De 2,5 a 4,5",IF(CD330&lt;=7,"De 5 a 7",IF(CD330&lt;=9.5,"De 7,5 a 9,5",IF(CD330&lt;=12,"De 10 a 12",IF(CD330&lt;=14.5,"De 12,5 a 14,5",IF(CD330&lt;=17,"De 15 a 17",IF(CD330&lt;=19.5,"De 17,5 a 19,5",IF(CD330&lt;=22,"De 20 a 22",IF(CD330&lt;=24.5,"De 22,5 a 24,5",IF(CD330&lt;=27,"De 25 a 27","De 27,5 a 30"))))))))))))))))))))))))</f>
        <v>De -22,5 a -20,5</v>
      </c>
      <c r="CF330" s="12" t="n">
        <f aca="false">IF(CD330="","",IF(CD330&lt;-27.5,1,IF(CD330&lt;-25,2,IF(CD330&lt;-22.5,3,IF(CD330&lt;-20,4,IF(CD330&lt;-17.5,5,IF(CD330&lt;-15,6,IF(CD330&lt;-12.5,7,IF(CD330&lt;-10,8,IF(CD330&lt;-7.5,9,IF(CD330&lt;-5,10,IF(CD330&lt;-2.5,11,IF(CD330&lt;0,12,IF(CD330&lt;2.5,13,IF(CD330&lt;5,14,IF(CD330&lt;7.5,15,IF(CD330&lt;10,16,IF(CD330&lt;12.5,17,IF(CD330&lt;15,18,IF(CD330&lt;17.5,19,IF(CD330&lt;20,20,IF(CD330&lt;22.5,21,IF(CD330&lt;25,22,IF(CD330&lt;27.5,23,24))))))))))))))))))))))))</f>
        <v>4</v>
      </c>
      <c r="CG330" s="9" t="n">
        <v>-4</v>
      </c>
      <c r="CH330" s="10" t="str">
        <f aca="false">IF(CG330="","",IF(AND(CG330&gt;=-10,CG330&lt;=-9.5),"-10 a -9,5",IF(AND(CG330&gt;-9.5,CG330&lt;=-8.5),"-9 a -8,5",IF(AND(CG330&gt;-8.5,CG330&lt;=-7.5),"-8 a -7,5",IF(AND(CG330&gt;-7.5,CG330&lt;=-6.5),"-7 a -6,5",IF(AND(CG330&gt;-6.5,CG330&lt;=-5.5),"-6 a -5,5",IF(AND(CG330&gt;-5.5,CG330&lt;=-4.5),"-5 a -4,5",IF(AND(CG330&gt;-4.5,CG330&lt;=-3.5),"-4 a -3,5",IF(AND(CG330&gt;-3.5,CG330&lt;=-2.5),"-3 a -2,5",IF(CG330=-2.25,"-2,25",IF(AND(CG330&gt;-2.5,CG330&lt;=-1.5),"-2 a -1,5",IF(AND(CG330&gt;-1.5,CG330&lt;=-0.5),"-1 a -0,5",IF(AND(CG330&gt;-0.5,CG330&lt;=0.5),"0 a 0,5",IF(AND(CG330&gt;0.5,CG330&lt;=1.5),"1 a 1,5",IF(AND(CG330&gt;1.5,CG330&lt;=2.5),"2 a 2,5",IF(AND(CG330&gt;2.5,CG330&lt;=3.5),"3 a 3,5",IF(AND(CG330&gt;3.5,CG330&lt;=4.5),"4 a 4,5",IF(AND(CG330&gt;4.5,CG330&lt;=5.5),"5 a 5,5",IF(AND(CG330&gt;5.5,CG330&lt;=6.5),"6 a 6,5",IF(AND(CG330&gt;6.5,CG330&lt;=7.5),"7 a 7,5",IF(AND(CG330&gt;7.5,CG330&lt;=8.5),"8 a 8,5",IF(AND(CG330&gt;8.5,CG330&lt;=9.5),"9 a 9,5",IF(CG330&gt;=10,"10","Fuera de rango")))))))))))))))))))))))</f>
        <v>-4 a -3,5</v>
      </c>
      <c r="CI330" s="11" t="n">
        <f aca="false">IF(CG330="","",IF(CG330=-2.25,"NORMA",IF(CG330&lt;=-9.5,1,IF(CG330&lt;=-8.5,2,IF(CG330&lt;=-7.5,3,IF(CG330&lt;=-6.5,4,IF(CG330&lt;=-5.5,5,IF(CG330&lt;=-4.5,6,IF(CG330&lt;=-3.5,7,IF(CG330&lt;=-2.5,8,IF(CG330&lt;=-1.5,9,IF(CG330&lt;=-0.5,10,IF(CG330&lt;=0.5,11,IF(CG330&lt;=1.5,12,IF(CG330&lt;=2.5,13,IF(CG330&lt;=3.5,14,IF(CG330&lt;=4.5,15,IF(CG330&lt;=5.5,16,IF(CG330&lt;=6.5,17,IF(CG330&lt;=7.5,18,IF(CG330&lt;=8.5,19,IF(CG330&lt;=9.5,20,IF(CG330=10,21,"Fuera de rango")))))))))))))))))))))))</f>
        <v>7</v>
      </c>
      <c r="CJ330" s="9" t="n">
        <v>2.5</v>
      </c>
      <c r="CK330" s="10" t="str">
        <f aca="false">IF(CJ330="","",IF(AND(CJ330&gt;=-6,CJ330&lt;=-5.5),"-6 a -5,5",IF(AND(CJ330&gt;-5.5,CJ330&lt;=-4.5),"-5 a -4,5",IF(AND(CJ330&gt;-4.5,CJ330&lt;=-3.5),"-4 a -3,5",IF(AND(CJ330&gt;-3.5,CJ330&lt;=-2.5),"-3 a -2,5",IF(AND(CJ330&gt;-2.5,CJ330&lt;=-1.5),"-2 a -1,5",IF(AND(CJ330&gt;-1.5,CJ330&lt;=-0.5),"-1 a -0,5",IF(AND(CJ330&gt;-0.5,CJ330&lt;=0.5),"0 a 0,5",IF(AND(CJ330&gt;0.5,CJ330&lt;=1.5),"1 a 1,5",IF(AND(CJ330&gt;1.5,CJ330&lt;2.5),"2",IF(AND(CJ330&gt;=2.5,CJ330&lt;=3),"2,5 a 3",IF(AND(CJ330&gt;3,CJ330&lt;=4),"3,5 a 4",IF(AND(CJ330&gt;4,CJ330&lt;=5),"4,5 a 5",IF(AND(CJ330&gt;5,CJ330&lt;=6),"5,5 a 6",IF(AND(CJ330&gt;6,CJ330&lt;=7),"6,5 a 7",IF(AND(CJ330&gt;7,CJ330&lt;=8),"7,5 a 8",IF(AND(CJ330&gt;8,CJ330&lt;=9.5),"8,5 a 9,5",IF(CJ330=10,"10","Fuera de rango"))))))))))))))))))</f>
        <v>2,5 a 3</v>
      </c>
      <c r="CL330" s="11" t="n">
        <f aca="false">IF(CK330="","",IF(OR(CK330="-6 a -5,5",CK330="-6 - -5,5"),1,IF(OR(CK330="-5 a -4,5",CK330="-5 - -4,5"),2,IF(OR(CK330="-4 a -3,5",CK330="-4 - -3,5"),3,IF(OR(CK330="-3 a -2,5",CK330="-3 - -2,5"),4,IF(OR(CK330="-2 a -1,5",CK330="-2 - -1,5"),5,IF(OR(CK330="-1 a -0,5",CK330="-1 - -0,5"),6,IF(OR(CK330="0 a 0,5",CK330="0 - 0,5"),7,IF(OR(CK330="1 a 1,5",CK330="1 - 1,5"),8,IF(CK330="2","NORMA",IF(OR(CK330="2,5 a 3",CK330="2,5 - 3"),9,IF(OR(CK330="3,5 a 4",CK330="3,5 - 4"),10,IF(OR(CK330="4,5 a 5",CK330="4,5 - 5"),11,IF(OR(CK330="5,5 a 6",CK330="5,5 - 6"),12,IF(OR(CK330="6,5 a 7",CK330="6,5 - 7"),13,IF(OR(CK330="7,5 a 8",CK330="7,5 - 8"),14,IF(OR(CK330="8,5 a 9",CK330="8,5 - 9,5",CK330="9 a 9,5"),15,IF(CK330="10",15,IF(OR(CK330="0,5 a 1",CK330="0,5 - 1"),7,"Fuera de rango")))))))))))))))))))</f>
        <v>9</v>
      </c>
      <c r="CN330" s="10" t="str">
        <f aca="false">IF(CM330=0,"0", " ")</f>
        <v>0</v>
      </c>
      <c r="CO330" s="10" t="str">
        <f aca="false">IF(CM330&gt;0,"EME"," ")</f>
        <v> </v>
      </c>
      <c r="CQ330" s="10" t="str">
        <f aca="false">IF(CP330&gt;0,"0", " ")</f>
        <v> </v>
      </c>
      <c r="CR330" s="10" t="str">
        <f aca="false">IF(CP330&gt;0,"EME"," ")</f>
        <v> </v>
      </c>
      <c r="CS330" s="9" t="n">
        <v>0</v>
      </c>
      <c r="CU330" s="10" t="str">
        <f aca="false">IF(CS330&gt;0,"HIP"," ")</f>
        <v> </v>
      </c>
      <c r="CV330" s="9" t="n">
        <v>0</v>
      </c>
      <c r="CW330" s="10" t="str">
        <f aca="false">IF(CV330&gt;0,"1", " ")</f>
        <v> </v>
      </c>
      <c r="CX330" s="10" t="str">
        <f aca="false">IF(CV330&gt;0,"HIP"," ")</f>
        <v> </v>
      </c>
      <c r="CY330" s="9" t="n">
        <v>0</v>
      </c>
      <c r="DB330" s="9" t="n">
        <v>0</v>
      </c>
      <c r="DC330" s="11" t="str">
        <f aca="false">IF(DB330&lt;0,"2"," ")</f>
        <v> </v>
      </c>
      <c r="DD330" s="11" t="str">
        <f aca="false">IF(DB330&lt;0,"MIO"," ")</f>
        <v> </v>
      </c>
      <c r="DE330" s="9" t="n">
        <v>0</v>
      </c>
      <c r="DF330" s="10" t="str">
        <f aca="false">IF(DE330&lt;0,"3"," ")</f>
        <v> </v>
      </c>
      <c r="DG330" s="10" t="str">
        <f aca="false">IF(DE330&lt;0,"AST"," ")</f>
        <v> </v>
      </c>
      <c r="DH330" s="9" t="n">
        <v>0</v>
      </c>
      <c r="DI330" s="10" t="str">
        <f aca="false">IF(DH330&lt;0,"3"," ")</f>
        <v> </v>
      </c>
      <c r="DJ330" s="10" t="str">
        <f aca="false">IF(DH330&lt;0,"AST"," ")</f>
        <v> </v>
      </c>
      <c r="DK330" s="9" t="n">
        <v>0</v>
      </c>
      <c r="DL330" s="10" t="str">
        <f aca="false">IF(DK330&gt;0,"4"," ")</f>
        <v> </v>
      </c>
      <c r="DM330" s="10" t="str">
        <f aca="false">IF(DK330&gt;0,"PRE"," ")</f>
        <v> </v>
      </c>
      <c r="DN330" s="9" t="n">
        <v>0</v>
      </c>
      <c r="DO330" s="10" t="str">
        <f aca="false">IF(DN330&gt;0,"4"," ")</f>
        <v> </v>
      </c>
      <c r="DP330" s="10" t="str">
        <f aca="false">IF(DN330&gt;0,"PRE"," ")</f>
        <v> </v>
      </c>
      <c r="DS330" s="12" t="str">
        <f aca="false">CONCATENATE(CO330,CU330,DA330,DG330,DM330)</f>
        <v>    </v>
      </c>
      <c r="DT330" s="10" t="e">
        <f aca="false" t="array" ref="DT330">_xlfn.IFS(DS330="EME    ","0", DS330=" HIP   ","1", DS330="  MIO  ","2", DS330="   AST ","3", DS330="    PRE","4", DS330="EME   PRE","5", DS330=" HIP  PRE","6", DS330=" HIP AST ","7", DS330="  MIO PRE","8", DS330="  MIOAST ","9", DS330="   ASTPRE","10",DS330=" HIP ASTPRE","11", DS330="  MIOASTPRE","12", DS330="     ","0")</f>
        <v>#N/A</v>
      </c>
      <c r="DV330" s="1" t="e">
        <f aca="false" t="array" ref="DV330">_xlfn.IFS(DU330="SI","2", DU330="NO","1")</f>
        <v>#N/A</v>
      </c>
      <c r="DX330" s="11" t="str">
        <f aca="false">IF(DW330=0,"1","2")</f>
        <v>1</v>
      </c>
      <c r="DY330" s="11" t="str">
        <f aca="false" t="array" ref="DY330">_xlfn.IFS(DW330=0,"0", DW330=0.25, "1", DW330=0.5,"2", DW330=0.75,"3", DW330=1,"4",DW330=1.25,"5", DW330=1.5,"6", DW330=1.75,"7", DW330=2,"8")</f>
        <v>0</v>
      </c>
      <c r="EA330" s="11" t="str">
        <f aca="false">IF(DZ330=0,"1","2")</f>
        <v>1</v>
      </c>
      <c r="EB330" s="11" t="str">
        <f aca="false" t="array" ref="EB330">_xlfn.IFS(DZ330=0,"0", DZ330=0.25, "1", DZ330=0.5,"2", DZ330=0.75,"3", DZ330=1,"4",DZ330=1.25,"5", DZ330=1.5,"6", DZ330=1.75,"7", DZ330=2,"8")</f>
        <v>0</v>
      </c>
      <c r="ED330" s="10" t="str">
        <f aca="false">IF(EC330=0,"1","2")</f>
        <v>1</v>
      </c>
      <c r="EE330" s="11" t="str">
        <f aca="false" t="array" ref="EE330">_xlfn.IFS(EC330=0,"0", EC330=-0.25, "1", EC330=-0.5,"2", EC330=-0.75,"3", EC330=-1,"4",EC330=-1.25,"5", EC330=-1.5,"6", EC330=-1.75,"7", EC330=-2,"8", EC330=-2.25,"9",EC330=-2.5,"10", EC330=-2.75,"11", EC330=-3,"12", EC330=-3.25,"13", EC330=-3.5,"14", EC330=-3.75,"15",EC330=-4,"16")</f>
        <v>0</v>
      </c>
      <c r="EG330" s="10" t="str">
        <f aca="false">IF(EF330=0,"1","2")</f>
        <v>1</v>
      </c>
      <c r="EH330" s="11" t="str">
        <f aca="false" t="array" ref="EH330">_xlfn.IFS(EF330=0,"0", EF330=-0.25, "1", EF330=-0.5,"2", EF330=-0.75,"3", EF330=-1,"4",EF330=-1.25,"5", EF330=-1.5,"6", EF330=-1.75,"7", EF330=-2,"8", EF330=-2.25,"9",EF330=-2.5,"10", EF330=-2.75,"11", EF330=-3,"12", EF330=-3.25,"13", EF330=-3.5,"14", EF330=-3.75,"15",EF330=-4,"16")</f>
        <v>0</v>
      </c>
      <c r="EJ330" s="11" t="str">
        <f aca="false">IF(EI330=0,"1","2")</f>
        <v>1</v>
      </c>
      <c r="EK330" s="11" t="str">
        <f aca="false" t="array" ref="EK330">_xlfn.IFS(EI330=0,"0", EI330=-0.25, "1", EI330=-0.5,"2", EI330=-0.75,"3", EI330=-1,"4",EI330=-1.25,"5", EI330=-1.5,"6", EI330=-1.75,"7", EI330=-2,"8", EI330=-2.25,"9", EI330=-2.25,"9",EI330=-2.5,"10", EI330=-2.75,"11", EI330=-3,"12", EI330=-3.25,"13", EI330=-3.5,"14", EI330=-3.75,"15",EI330=-4,"16", EI330=0.25, "17", EI330=0.5, "18")</f>
        <v>0</v>
      </c>
      <c r="EM330" s="11" t="str">
        <f aca="false">IF(EL330=0,"1","2")</f>
        <v>1</v>
      </c>
      <c r="EN330" s="11" t="str">
        <f aca="false" t="array" ref="EN330">_xlfn.IFS(EL330=0.25,"17",EL330=0.5,"18", EL330=0,"0", EL330=-0.25, "1", EL330=-0.5,"2", EL330=-0.75,"3", EL330=-1,"4",EL330=-1.25,"5", EL330=-1.5,"6", EL330=-1.75,"7", EL330=-2,"8",EL330= -2.25,"9",EL330=-2.5,"10",EL330= -2.75,"11",EL330= -3,"12",EL330= -3.25,"13",EL330= -3.5,"14",EL330= -3.75,"15",EL330=-4,"16")</f>
        <v>0</v>
      </c>
      <c r="EP330" s="11" t="str">
        <f aca="false">IF(EO330=0,"1","2")</f>
        <v>1</v>
      </c>
      <c r="EQ330" s="11" t="str">
        <f aca="false" t="array" ref="EQ330">_xlfn.IFS(EO330=0,"0", EO330=0.25, "1", EO330=0.5,"2", EO330=0.75,"3", EO330=1,"4",EO330=1.25,"5", EO330=1.5,"6", EO330=1.75,"7", EO330=2,"8", EO330=2.25,"9", EO330=2.25,"9",EO330=2.5,"10", EO330=2.75,"11", EO330=3,"12", EO330=3.25,"13", EO330=3.5,"14", EO330=3.75,"15",EO330=4,"16", EO330=-0.25, "17", bq=-0.5, "18")</f>
        <v>0</v>
      </c>
      <c r="ES330" s="11" t="str">
        <f aca="false">IF(ER330=0,"1","2")</f>
        <v>1</v>
      </c>
      <c r="ET330" s="11" t="str">
        <f aca="false" t="array" ref="ET330">_xlfn.IFS(ER330=0,"0", ER330=0.25, "1", ER330=0.5,"2", ER330=0.75,"3", ER330=1,"4",ER330=1.25,"5", ER330=1.5,"6", ER330=1.75,"7", ER330=2,"8", ER330=2.25,"9", ER330=2.25,"9",ER330=2.5,"10", ER330=2.75,"11", ER330=3,"12", ER330=3.25,"13", ER330=3.5,"14", ER330=3.75,"15",ER330=4,"16", ER330=-0.25, "17", bq=-0.5, "18")</f>
        <v>0</v>
      </c>
      <c r="EV330" s="14" t="e">
        <f aca="false">VLOOKUP(EU330,LEYENDA!$G$2:$H$8,2,TRUE())</f>
        <v>#N/A</v>
      </c>
      <c r="EW330" s="14" t="e">
        <f aca="false" t="array" ref="EW330">_xlfn.IFS(EV330="0-5","1", EV330="6-12","2", EV330="13-18","3", EV330="19-24","4", EV330="25-36","5", EV330="37-48","6", EV330="49-60","7")</f>
        <v>#N/A</v>
      </c>
    </row>
    <row r="331" customFormat="false" ht="13.5" hidden="false" customHeight="false" outlineLevel="0" collapsed="false">
      <c r="A331" s="1" t="n">
        <v>84</v>
      </c>
      <c r="B331" s="32" t="n">
        <v>2</v>
      </c>
      <c r="C331" s="33" t="n">
        <v>44277</v>
      </c>
      <c r="D331" s="6"/>
      <c r="E331" s="5" t="str">
        <f aca="false">VLOOKUP(A331,'286'!$A$3:$J$6279,10,FALSE())</f>
        <v>VALBUENA BATISTA, CRISTIAN</v>
      </c>
      <c r="F331" s="4" t="str">
        <f aca="false">VLOOKUP(A331,'286'!$A$3:$I$1768,3,FALSE())</f>
        <v>VALBACRIS</v>
      </c>
      <c r="G331" s="6" t="n">
        <f aca="false">VLOOKUP(A331,'286'!$A$3:$I$1768,4,FALSE())</f>
        <v>38652</v>
      </c>
      <c r="H331" s="7" t="n">
        <f aca="false">YEAR(C331)-YEAR(G331)</f>
        <v>16</v>
      </c>
      <c r="I331" s="1" t="str">
        <f aca="false">VLOOKUP(H331,LEYENDA!$C$2:$D$6,2,TRUE())</f>
        <v>13-24</v>
      </c>
      <c r="J331" s="5" t="str">
        <f aca="false">VLOOKUP(A331,'286'!$A$3:$I$1768,7,FALSE())</f>
        <v>H</v>
      </c>
      <c r="K331" s="8" t="n">
        <f aca="false">VLOOKUP(A331,'286'!$A$3:$I$1768,2,FALSE())</f>
        <v>0</v>
      </c>
      <c r="L331" s="4" t="str">
        <f aca="false">VLOOKUP(A331,'286'!$A$3:$I$1768,8,FALSE())</f>
        <v>D</v>
      </c>
      <c r="M331" s="4" t="str">
        <f aca="false">VLOOKUP(A331,'286'!$A$3:$I$1768,9,FALSE())</f>
        <v>I</v>
      </c>
      <c r="N331" s="8" t="str">
        <f aca="false">IF(R331=O331, "MISMA","CONTRARIA")</f>
        <v>CONTRARIA</v>
      </c>
      <c r="O331" s="8" t="str">
        <f aca="false" t="array" ref="O331">_xlfn.IFS(L331="D","1", L331="I","2")</f>
        <v>1</v>
      </c>
      <c r="P331" s="8" t="e">
        <f aca="false" t="array" ref="P331">_xlfn.IFS(K331="OD","1", K331="OI","2")</f>
        <v>#N/A</v>
      </c>
      <c r="Q331" s="1" t="str">
        <f aca="false" t="array" ref="Q331">_xlfn.IFS(J331="M","1", J331="H","2")</f>
        <v>2</v>
      </c>
      <c r="R331" s="8" t="str">
        <f aca="false" t="array" ref="R331">_xlfn.IFS(M331="D","1", M331="I","2")</f>
        <v>2</v>
      </c>
      <c r="S331" s="1" t="str">
        <f aca="false" t="array" ref="S331">_xlfn.IFS(N331="CONTRARIA", "1",N331= "MISMA","2")</f>
        <v>1</v>
      </c>
      <c r="T331" s="1" t="str">
        <f aca="false" t="array" ref="T331">_xlfn.IFS(I331="0-12","1", I331="13-24","2", I331="25-40","3", I331="41-60","4", I331="61-100","5")</f>
        <v>2</v>
      </c>
      <c r="U331" s="9" t="n">
        <v>-1.5</v>
      </c>
      <c r="V331" s="11" t="str">
        <f aca="false">IF(U331="","",IF(AND(U331&gt;=-9,U331&lt;=-6.5),"-9 a -6,5",IF(AND(U331&gt;=-6,U331&lt;=-3.5),"-6 a -3,5",IF(AND(U331&gt;=-3,U331&lt;=-1),"-3 a -1",IF(U331=-0.5,"-0,5",IF(AND(U331&gt;=0,U331&lt;=2.5),"0 a 2,5",IF(AND(U331&gt;=3,U331&lt;=5.5),"3 a 5,5",IF(AND(U331&gt;=6,U331&lt;=8.5),"6 a 8,5",IF(AND(U331&gt;=9,U331&lt;=20),"9 a 20","Fuera de rango")))))))))</f>
        <v>-3 a -1</v>
      </c>
      <c r="W331" s="11" t="n">
        <f aca="false">IF(V331="","",IF(V331="-9 a -6,5",2,IF(V331="-6 a -3,5",3,IF(V331="-3 a -1",4,IF(V331="-0,5","NORMA",IF(V331="0 a 2,5",5,IF(V331="3 a 5,5",6,IF(V331="6 a 8,5",7,IF(V331="9 a 20",8,"Fuera de rango")))))))))</f>
        <v>4</v>
      </c>
      <c r="X331" s="9" t="n">
        <v>0</v>
      </c>
      <c r="Y331" s="11" t="str">
        <f aca="false">IF(X331="","",IF(AND(X331&gt;=0,X331&lt;=4),"0 a 4",IF(AND(X331&gt;=4.5,X331&lt;=8.5),"4,5 a 8,5",IF(X331=9,"9",IF(AND(X331&gt;=9.5,X331&lt;=13),"9,5 a 13",IF(AND(X331&gt;=13.5,X331&lt;=20),"13,5 a 20",IF(AND(X331&gt;=20.5,X331&lt;=35),"20,5 a 35","Fuera de rango")))))))</f>
        <v>0 a 4</v>
      </c>
      <c r="Z331" s="11" t="n">
        <f aca="false">IF(Y331="","",IF(Y331="0 a 4",1,IF(Y331="4,5 a 8,5",2,IF(Y331="9","NORMA",IF(Y331="9,5 a 13",3,IF(Y331="13,5 a 20",4,IF(Y331="20,5 a 35",5,"Fuera de rango")))))))</f>
        <v>1</v>
      </c>
      <c r="AA331" s="9" t="n">
        <v>18</v>
      </c>
      <c r="AB331" s="10" t="str">
        <f aca="false">IF(AA331="","",IF(AND(AA331&gt;=0,AA331&lt;=9),"0 a 9",IF(AND(AA331&gt;=9.5,AA331&lt;=18.5),"9,5 a 18,5",IF(AA331=19,"19",IF(AND(AA331&gt;=19.5,AA331&lt;=28),"19,5 a 28",IF(AND(AA331&gt;=28.5,AA331&lt;=40),"28,5 a 40","Fuera de rango"))))))</f>
        <v>9,5 a 18,5</v>
      </c>
      <c r="AC331" s="11" t="n">
        <f aca="false" t="array" ref="AC331">_xlfn.IFS(AB331="","",AB331="0 a 9",1,AB331="9,5 a 18,5",2,AB331="19","NORMA",AB331="19,5 a 28",3,AB331="28,5 a 40",4,TRUE(),"Fuera de rango")</f>
        <v>2</v>
      </c>
      <c r="AD331" s="9" t="n">
        <v>14</v>
      </c>
      <c r="AE331" s="10" t="str">
        <f aca="false">IF(AD331="","",IF(AND(AD331&gt;=-10,AD331&lt;=0),"De -10 a 0",IF(AND(AD331&gt;=0.5,AD331&lt;=9.5),"0,5 a 9,5",IF(AD331=10,"10",IF(AND(AD331&gt;=10.5,AD331&lt;=20),"10,5 a 20",IF(AND(AD331&gt;=20.5,AD331&lt;=40),"20,5 a 40","Fuera de rango"))))))</f>
        <v>10,5 a 20</v>
      </c>
      <c r="AF331" s="12" t="n">
        <f aca="false">IF(AD331="","",IF(AND(AD331&gt;=-10,AD331&lt;=0),1,IF(AND(AD331&gt;=0.5,AD331&lt;=9.5),2,IF(AD331=10,"NORMA",IF(AND(AD331&gt;=10.5,AD331&lt;=20),3,IF(AND(AD331&gt;=20.5,AD331&lt;=40),4,""))))))</f>
        <v>3</v>
      </c>
      <c r="AG331" s="9" t="n">
        <v>7</v>
      </c>
      <c r="AH331" s="10" t="str">
        <f aca="false">IF(AG331="","",IF(AND(AG331&gt;=0,AG331&lt;=4),"0 a 4",IF(AND(AG331&gt;=4.5,AG331&lt;=8.5),"4,5 a 8,5",IF(AG331=9,"9",IF(AND(AG331&gt;=9.5,AG331&lt;=13),"9,5 a 13",IF(AND(AG331&gt;=13.5,AG331&lt;=25),"13,5 a 25","Fuera de rango"))))))</f>
        <v>4,5 a 8,5</v>
      </c>
      <c r="AI331" s="10" t="n">
        <f aca="false">IF(AH331="","",IF(AH331="0 a 4",1,IF(AH331="4,5 a 8,5",2,IF(AH331="9","NORMA",IF(AH331="9,5 a 13",3,IF(AH331="13,5 a 25",4,""))))))</f>
        <v>2</v>
      </c>
      <c r="AJ331" s="9" t="n">
        <v>5</v>
      </c>
      <c r="AK331" s="10" t="str">
        <f aca="false">IF(AJ331="","",IF(AND(AJ331&gt;=-15,AJ331&lt;=-10.5),"-15 a -10,5",IF(AND(AJ331&gt;=-10,AJ331&lt;=-4),"-10 a -4",IF(AND(AJ331&gt;=-4.5,AJ331&lt;=0),"-4,5 a 0",IF(AND(AJ331&gt;=0.5,AJ331&lt;=4.5),"0,5 a 4,5",IF(AJ331=5,"5",IF(AND(AJ331&gt;=5.5,AJ331&lt;=10),"5,5 a 10",IF(AND(AJ331&gt;=10.5,AJ331&lt;=20),"10,5 a 20","Fuera de rango"))))))))</f>
        <v>5</v>
      </c>
      <c r="AL331" s="11" t="str">
        <f aca="false">IF(AK331="","",IF(AK331="-15 a -10,5",1,IF(AK331="-10 a -4",2,IF(AK331="-4,5 a 0",3,IF(AK331="0,5 a 4,5",4,IF(AK331="5","NORMA",IF(AK331="5,5 a 10",5,IF(AK331="10,5 a 20",6,"Error"))))))))</f>
        <v>NORMA</v>
      </c>
      <c r="AM331" s="9" t="n">
        <v>0</v>
      </c>
      <c r="AN331" s="10" t="str">
        <f aca="false">IF(AM331="","",IF(AND(AM331&gt;=-7.5,AM331&lt;=-5.5),"-7,5 a -5,5",IF(AND(AM331&gt;=-5,AM331&lt;=-3),"-5 a -3",IF(AND(AM331&gt;=-2.5,AM331&lt;=-0.5),"-2,5 a -0,5",IF(AM331=0,"0,00",IF(AND(AM331&gt;=0.5,AM331&lt;=2.5),"0,5 a 2,5",IF(AND(AM331&gt;=3,AM331&lt;=5),"3 a 5",IF(AND(AM331&gt;=5.5,AM331&lt;=7.5),"5,5 a 7,5",IF(AND(AM331&gt;=8,AM331&lt;=10),"8 a 10","Fuera de rango")))))))))</f>
        <v>0,00</v>
      </c>
      <c r="AO331" s="11" t="str">
        <f aca="false">IF(AN331="","",IF(AN331="-7,5 a -5,5",1,IF(AN331="-5 a -3",2,IF(AN331="-2,5 a -0,5",3,IF(AN331="0,00","NORMA",IF(AN331="0,5 a 2,5",4,IF(AN331="3 a 5",5,IF(AN331="5,5 a 7,5",6,IF(AN331="8 a 10",7,"Error")))))))))</f>
        <v>NORMA</v>
      </c>
      <c r="AP331" s="9" t="n">
        <v>0</v>
      </c>
      <c r="AQ331" s="10" t="str">
        <f aca="false">IF(AP331="","",IF(AND(AP331&gt;=-20,AP331&lt;=-9.5),"-20 a -9,5",IF(AND(AP331&gt;=-9,AP331&lt;=-6.5),"-9 a -6,5",IF(AP331=-6,"-6",IF(AND(AP331&gt;=-5.5,AP331&lt;=-3),"-5,5 a -3",IF(AND(AP331&gt;=-2.5,AP331&lt;=0),"-2,5 a 0",IF(AND(AP331&gt;=0.5,AP331&lt;=3),"0,5 a 3",IF(AND(AP331&gt;=3.5,AP331&lt;=6),"3,5 a 6",IF(AND(AP331&gt;=6.5,AP331&lt;=9),"6,5 a 9",IF(AND(AP331&gt;=9.5,AP331&lt;=20),"9,5 a 20","Fuera de rango"))))))))))</f>
        <v>-2,5 a 0</v>
      </c>
      <c r="AR331" s="11" t="n">
        <f aca="false">IF(AQ331="","",IF(AQ331="-20 a -9,5",1,IF(AQ331="-9 a -6,5",2,IF(AQ331="-6","NORMA",IF(AQ331="-5,5 a -3",3,IF(AQ331="-2,5 a 0",4,IF(AQ331="0,5 a 3",5,IF(AQ331="3,5 a 6",6,IF(AQ331="6,5 a 9",7,IF(AQ331="9,5 a 20",8,""))))))))))</f>
        <v>4</v>
      </c>
      <c r="AS331" s="9" t="n">
        <v>0</v>
      </c>
      <c r="AT331" s="10" t="str">
        <f aca="false">IF(AS331="","",IF(AND(AS331&gt;=-16,AS331&lt;=-14),"-16 a -14",IF(AND(AS331&gt;=-13.5,AS331&lt;=-11.5),"-13,5 a -11,5",IF(AND(AS331&gt;=-11,AS331&lt;=-9),"-11 a -9",IF(AND(AS331&gt;=-8.5,AS331&lt;=-6.5),"-8,5 a -6,5",IF(AND(AS331&gt;=-6,AS331&lt;=-4),"-6 a -4",IF(AND(AS331&gt;=-3.5,AS331&lt;=-1.5),"-3,5 a -1,5",IF(AND(AS331&gt;=-1,AS331&lt;=1),"-1 a 1",IF(AND(AS331&gt;=1.5,AS331&lt;=3.5),"1,5 a 3,5",IF(AND(AS331&gt;=4,AS331&lt;=6),"4 a 6",IF(AND(AS331&gt;=6.5,AS331&lt;=8.5),"6,5 a 8,5",IF(AND(AS331&gt;=9,AS331&lt;=11),"9 a 11",IF(AND(AS331&gt;=11.5,AS331&lt;=13.5),"11,5 a 13,5",IF(AND(AS331&gt;=14,AS331&lt;=16),"14 a 16",IF(AND(AS331&gt;=16.5,AS331&lt;=18.5),"16,5 a 18,5",IF(AND(AS331&gt;=19,AS331&lt;=21),"19 a 21","Fuera de rango"))))))))))))))))</f>
        <v>-1 a 1</v>
      </c>
      <c r="AU331" s="11" t="n">
        <f aca="false" t="array" ref="AU331">IF(AT331="","",_xlfn.IFS(AT331="-16 a -14",1,AT331="-13,5 a -11,5",2,AT331="-11 a -9",3,AT331="-8,5 a -6,5",4,AT331="-6 a -4",5,AT331="-3,5 a -1,5",6,AT331="-1 a 1",7,AT331="1,5 a 3,5",8,AT331="4 a 6","NORMA",AT331="6,5 a 8,5",9,AT331="9 a 11",10,AT331="11,5 a 13,5",11,AT331="14 a 16",12,AT331="16,5 a 18,5",13,AT331="19 a 21",14,TRUE(),""))</f>
        <v>7</v>
      </c>
      <c r="AV331" s="9" t="n">
        <v>0</v>
      </c>
      <c r="AW331" s="10" t="str">
        <f aca="false">IF(AV331="","",IF(AND(AV331&gt;=-1,AV331&lt;=-0.5),"-1 a -0,5",IF(AND(AV331&gt;-0.5,AV331&lt;=0),"De -0,5 a 0",IF(AND(AV331&gt;=0.25,AV331&lt;=0.75),"0,25 a 0,75",IF(AND(AV331&gt;=1,AV331&lt;=1.5),"1 a 1,5",IF(AND(AV331&gt;=1.75,AV331&lt;=2.25),"1,75 a 2,25",IF(AND(AV331&gt;=2.5,AV331&lt;=3),"2,5 a 3",IF(AND(AV331&gt;=3.25,AV331&lt;=3.75),"3,25 a 3,75","Fuera de rango"))))))))</f>
        <v>De -0,5 a 0</v>
      </c>
      <c r="AX331" s="10" t="n">
        <f aca="false">IF(AW331="","",IF(OR(AW331="-1 a -0,5",AW331="-1 a -0.5"),1,IF(OR(AW331="De -0,5 a 0",AW331="-0,5 a 0",AW331="De -0.5 a 0"),2,IF(OR(AW331="0,25 a 0,75",AW331="0.25 a 0.75"),"NORMA",IF(OR(AW331="1 a 1,5",AW331="1 a 1.5"),3,IF(OR(AW331="1,75 a 2,25",AW331="1.75 a 2.25"),4,IF(OR(AW331="2,5 a 3",AW331="2.5 a 3"),5,IF(OR(AW331="3,25 a 3,75",AW331="3.25 a 3.75"),6,""))))))))</f>
        <v>2</v>
      </c>
      <c r="AY331" s="9" t="n">
        <v>0</v>
      </c>
      <c r="AZ331" s="10" t="str">
        <f aca="false">IF(AY331="","",IF(AND(AY331&gt;=-20,AY331&lt;=-9.5),"-20 a -9,5",IF(AND(AY331&gt;=-9,AY331&lt;=-6.5),"-9 a -6,5",IF(AY331=-6,"-6",IF(AND(AY331&gt;=-5.5,AY331&lt;=-3),"-5,5 a -3",IF(AND(AY331&gt;=-2.5,AY331&lt;=0),"-2,5 a 0",IF(AND(AY331&gt;=0.5,AY331&lt;=3),"0,5 a 3",IF(AND(AY331&gt;=3.5,AY331&lt;=6),"3,5 a 6","Fuera de rango"))))))))</f>
        <v>-2,5 a 0</v>
      </c>
      <c r="BA331" s="11" t="n">
        <f aca="false">IF(AZ331="","",IF(AZ331="-20 a -9,5",1,IF(AZ331="-9 a -6,5",2,IF(AZ331="-6","NORMA",IF(AZ331="-5,5 a -3",3,IF(AZ331="-2,5 a 0",4,IF(AZ331="0,5 a 3",5,IF(AZ331="3,5 a 6",6,""))))))))</f>
        <v>4</v>
      </c>
      <c r="BB331" s="9" t="n">
        <v>0</v>
      </c>
      <c r="BC331" s="10" t="str">
        <f aca="false" t="array" ref="BC331">IF(BB331="","",_xlfn.IFS(AND(BB331&gt;=0,BB331&lt;=2),"0 a 2",AND(BB331&gt;=2.5,BB331&lt;=4.5),"2,5 a 4,5",AND(BB331&gt;=5,BB331&lt;=7),"5 a 7",AND(BB331&gt;=7.5,BB331&lt;=9.5),"7,5 a 9,5",AND(BB331&gt;=10,BB331&lt;=12),"10 a 12",AND(BB331&gt;=12.5,BB331&lt;=14.5),"12,5 a 14,5",BB331=15,"15",AND(BB331&gt;=15.5,BB331&lt;=17.5),"15,5 a 17,5",AND(BB331&gt;=18,BB331&lt;=20),"18 a 20",AND(BB331&gt;=20.5,BB331&lt;=22.5),"20,5 a 22,5",AND(BB331&gt;=23,BB331&lt;=25),"23 a 25",TRUE(),"Fuera de rango"))</f>
        <v>0 a 2</v>
      </c>
      <c r="BD331" s="11" t="n">
        <f aca="false" t="array" ref="BD331">IF(BC331="","",_xlfn.IFS(BC331="0 a 2",1,BC331="2,5 a 4,5",2,BC331="5 a 7",3,BC331="7,5 a 9,5",4,BC331="10 a 12",5,BC331="12,5 a 14,5",6,BC331="15","NORMA",BC331="15,5 a 17,5",7,BC331="18 a 20",8,BC331="20,5 a 22,5",9,BC331="23 a 25",10,TRUE(),"Fuera de rango"))</f>
        <v>1</v>
      </c>
      <c r="BE331" s="9" t="n">
        <v>24</v>
      </c>
      <c r="BF331" s="10" t="str">
        <f aca="false">IF(BE331="","",IF(AND(BE331&gt;=-20,BE331&lt;=-10),"-20 a -10",IF(AND(BE331&gt;=-9.5,BE331&lt;=0.5),"-9,5 a 0,5",IF(AND(BE331&gt;=1,BE331&lt;=11),"1 a 11",IF(AND(BE331&gt;=11.5,BE331&lt;=20.5),"11,5 a 20,5",IF(BE331=21,"21",IF(AND(BE331&gt;=21.5,BE331&lt;=31.5),"21,5 a 31,5",IF(AND(BE331&gt;=32,BE331&lt;=42),"32 a 42","Fuera de rango"))))))))</f>
        <v>21,5 a 31,5</v>
      </c>
      <c r="BG331" s="11" t="n">
        <f aca="false">IF(BF331="","",IF(BF331="-20 a -10",1,IF(BF331="-9,5 a 0,5",2,IF(BF331="1 a 11",3,IF(BF331="11,5 a 20,5",4,IF(BF331="21","NORMA",IF(BF331="21,5 a 31,5",5,IF(BF331="32 a 42",6,""))))))))</f>
        <v>5</v>
      </c>
      <c r="BH331" s="9" t="n">
        <v>12</v>
      </c>
      <c r="BI331" s="10" t="str">
        <f aca="false">IF(BH331="","",IF(AND(BH331&gt;=-20,BH331&lt;=-15),"-20 a -15",IF(AND(BH331&gt;=-14.5,BH331&lt;=-9.5),"-14,5 a -9,5",IF(AND(BH331&gt;=-9,BH331&lt;=-4),"-9 a -4",IF(AND(BH331&gt;=-3.5,BH331&lt;=2.5),"-3,5 a 2,5",IF(AND(BH331&gt;=3,BH331&lt;=8),"3 a 8",IF(AND(BH331&gt;=8.5,BH331&lt;=14.5),"8,5 a 14,5",IF(BH331=15,"15",IF(AND(BH331&gt;=15.5,BH331&lt;=20.5),"15,5 a 20,5",IF(AND(BH331&gt;=21,BH331&lt;=26),"21 a 26","Fuera de rango"))))))))))</f>
        <v>8,5 a 14,5</v>
      </c>
      <c r="BJ331" s="11" t="n">
        <f aca="false">IF(BI331="","",IF(BI331="-20 a -15",1,IF(BI331="-14,5 a -9,5",2,IF(BI331="-9 a -4",3,IF(BI331="-3,5 a 2,5",4,IF(BI331="3 a 8",5,IF(BI331="8,5 a 14,5",6,IF(BI331="15","NORMA",IF(BI331="15,5 a 20,5",7,IF(BI331="21 a 26",8,IF(BI331="26,5 a 31,5",9,"")))))))))))</f>
        <v>6</v>
      </c>
      <c r="BK331" s="9" t="n">
        <v>0</v>
      </c>
      <c r="BL331" s="10" t="str">
        <f aca="false">IF(BK331="","",IF(AND(BK331&gt;=0,BK331&lt;=2),"0 - 2",IF(AND(BK331&gt;=2.5,BK331&lt;=4.5),"2,5 - 4,5",IF(AND(BK331&gt;=5,BK331&lt;=7),"5 - 7",IF(AND(BK331&gt;=7.5,BK331&lt;=9.5),"7,5 - 9,5",IF(AND(BK331&gt;=10,BK331&lt;=12),"10 - 12",IF(AND(BK331&gt;=12.5,BK331&lt;=13.5),"12,5 - 13,5",IF(BK331=14,"14",IF(AND(BK331&gt;=14.5,BK331&lt;=16.5),"14,5 - 16,5",IF(AND(BK331&gt;=17,BK331&lt;=19),"17 - 19",IF(AND(BK331&gt;=19.5,BK331&lt;=21.5),"19,5 - 21,5",IF(AND(BK331&gt;=22,BK331&lt;=24),"22 - 24",IF(AND(BK331&gt;=24.5,BK331&lt;=26.5),"24,5 - 26,5",IF(AND(BK331&gt;=27,BK331&lt;=29),"27 - 29",IF(AND(BK331&gt;=29.5,BK331&lt;=30),"29,5 - 30","Fuera de rango")))))))))))))))</f>
        <v>0 - 2</v>
      </c>
      <c r="BM331" s="11" t="n">
        <f aca="false">IF(BL331="","",IF(BL331="0 - 2",1,IF(BL331="2,5 - 4,5",2,IF(BL331="5 - 7",3,IF(BL331="7,5 - 9,5",4,IF(BL331="10 - 12",5,IF(BL331="12,5 - 13,5",6,IF(BL331="14","NORMA",IF(BL331="14,5 - 16,5",7,IF(BL331="17 - 19",8,IF(BL331="19,5 - 21,5",9,IF(BL331="22 - 24",10,IF(BL331="24,5 - 26,5",11,IF(BL331="27 - 29",12,IF(BL331="29,5 - 30",13,"")))))))))))))))</f>
        <v>1</v>
      </c>
      <c r="BN331" s="9" t="n">
        <v>13</v>
      </c>
      <c r="BO331" s="11" t="str">
        <f aca="false">IF(BN331="","",IF(AND(BN331&gt;=-20,BN331&lt;=-10),"-20 a -10",IF(AND(BN331&gt;=-9.5,BN331&lt;=0.5),"-9,5 a 0,5",IF(AND(BN331&gt;=1,BN331&lt;=11),"1 a 11",IF(AND(BN331&gt;=11.5,BN331&lt;=21.5),"11,5 a 21,5",IF(BN331=22,"22",IF(AND(BN331&gt;=22.5,BN331&lt;=32.5),"22,5 a 32,5",IF(AND(BN331&gt;=33,BN331&lt;=43),"33 a 43","Fuera de rango"))))))))</f>
        <v>11,5 a 21,5</v>
      </c>
      <c r="BP331" s="11" t="n">
        <f aca="false">IF(BO331="","",IF(BO331="-20 a -10",1,IF(BO331="-9,5 a 0,5",2,IF(BO331="1 a 11",3,IF(BO331="11,5 a 21,5",4,IF(BO331="22","NORMA",IF(BO331="22,5 a 32,5",5,IF(BO331="33 a 43",6,""))))))))</f>
        <v>4</v>
      </c>
      <c r="BQ331" s="9" t="n">
        <v>10</v>
      </c>
      <c r="BR331" s="10" t="str">
        <f aca="false">IF(BQ331="","",IF(AND(BQ331&gt;=-20,BQ331&lt;=-15),"-20 a -15",IF(AND(BQ331&gt;=-14.5,BQ331&lt;=-9.5),"-14,5 a -9,5",IF(AND(BQ331&gt;=-9,BQ331&lt;=-4),"-9 a -4",IF(AND(BQ331&gt;=-3.5,BQ331&lt;=2.5),"-3,5 a 2,5",IF(AND(BQ331&gt;=3,BQ331&lt;=8),"3 a 8",IF(AND(BQ331&gt;=8.5,BQ331&lt;=13.5),"8,5 a 13,5",IF(AND(BQ331&gt;=14,BQ331&lt;=17.5),"14 a 17,5",IF(BQ331=18,"18",IF(AND(BQ331&gt;=18.5,BQ331&lt;=23.5),"18,5 a 23,5",IF(AND(BQ331&gt;=24,BQ331&lt;=29),"24 a 29",IF(AND(BQ331&gt;=29.5,BQ331&lt;=34.5),"29,5 a 34,5",IF(AND(BQ331&gt;=35,BQ331&lt;=40),"35 a 40","Fuera de rango")))))))))))))</f>
        <v>8,5 a 13,5</v>
      </c>
      <c r="BS331" s="11" t="n">
        <f aca="false">IF(BR331="","",IF(BR331="-20 a -15",1,IF(BR331="-14,5 a -9,5",2,IF(BR331="-9 a -4",3,IF(BR331="-3,5 a 2,5",4,IF(BR331="3 a 8",5,IF(BR331="8,5 a 13,5",6,IF(BR331="14 a 17,5",7,IF(BR331="18","NORMA",IF(BR331="18,5 a 23,5",8,IF(BR331="24 a 29",9,IF(BR331="29,5 a 34,5",10,IF(BR331="35 a 40",11,"")))))))))))))</f>
        <v>6</v>
      </c>
      <c r="BT331" s="9" t="n">
        <v>0</v>
      </c>
      <c r="BU331" s="10" t="str">
        <f aca="false">IF(BT331="","",IF(AND(BT331&gt;=-20,BT331&lt;=-18),"-20 a -18",IF(AND(BT331&gt;=-17.5,BT331&lt;=-15.5),"-17,5 a -15,5",IF(AND(BT331&gt;=-15,BT331&lt;=-13),"-15 a -13",IF(AND(BT331&gt;=-12.5,BT331&lt;=-10.5),"-12,5 a -10,5",IF(AND(BT331&gt;=-10,BT331&lt;=-8),"-10 a -8",IF(AND(BT331&gt;=-7.5,BT331&lt;=-5.5),"-7,5 a -5,5",IF(AND(BT331&gt;=-5,BT331&lt;=-3),"-5 a -3",IF(AND(BT331&gt;=-2.5,BT331&lt;=-0.5),"-2,5 a -0,5",IF(BT331=0,"0",IF(AND(BT331&gt;=0.5,BT331&lt;=2.5),"0,5 a 2,5",IF(AND(BT331&gt;=3,BT331&lt;=5),"3 a 5",IF(AND(BT331&gt;=5.5,BT331&lt;=7.5),"5,5 a 7,5",IF(AND(BT331&gt;=8,BT331&lt;=10),"8 a 10",IF(AND(BT331&gt;=10.5,BT331&lt;=12.5),"10,5 a 12,5",IF(AND(BT331&gt;=13,BT331&lt;=15),"13 a 15",IF(AND(BT331&gt;=15.5,BT331&lt;=17.5),"15,5 a 17,5",IF(AND(BT331&gt;=18,BT331&lt;=20),"18 a 20","Fuera de rango"))))))))))))))))))</f>
        <v>0</v>
      </c>
      <c r="BV331" s="11" t="str">
        <f aca="false">IF(BT331="","",IF(BT331=0,"NORMA",IF(AND(BT331&gt;=-20,BT331&lt;=-18),2,IF(AND(BT331&gt;=-17.5,BT331&lt;=-15.5),2,IF(AND(BT331&gt;=-15,BT331&lt;=-13),3,IF(AND(BT331&gt;=-12.5,BT331&lt;=-10.5),4,IF(AND(BT331&gt;=-10,BT331&lt;=-8),5,IF(AND(BT331&gt;=-7.5,BT331&lt;=-5.5),6,IF(AND(BT331&gt;=-5,BT331&lt;=-3),7,IF(AND(BT331&gt;=-2.5,BT331&lt;=-0.5),8,IF(AND(BT331&gt;=0.5,BT331&lt;=2.5),9,IF(AND(BT331&gt;=3,BT331&lt;=5),10,IF(AND(BT331&gt;=5.5,BT331&lt;=7.5),11,IF(AND(BT331&gt;=8,BT331&lt;=10),12,IF(AND(BT331&gt;=10.5,BT331&lt;=12.5),13,IF(AND(BT331&gt;=13,BT331&lt;=15),14,IF(AND(BT331&gt;=15.5,BT331&lt;=17.5),15,IF(AND(BT331&gt;=18,BT331&lt;=20),16,"Fuera de rango"))))))))))))))))))</f>
        <v>NORMA</v>
      </c>
      <c r="BW331" s="9" t="n">
        <v>-12.25</v>
      </c>
      <c r="BX331" s="10" t="n">
        <f aca="false">18.5- (0.3*H331)</f>
        <v>13.7</v>
      </c>
      <c r="BY331" s="10" t="n">
        <f aca="false">(BW331)-(BX331)</f>
        <v>-25.95</v>
      </c>
      <c r="BZ331" s="10" t="str">
        <f aca="false">IF(BY331="","",IF(BY331&lt;-27.5,"De -30 a -28",IF(BY331&lt;-25,"De -27,5 a -25,5",IF(BY331&lt;-22.5,"De -25 a -23",IF(BY331&lt;-20,"De -22,5 a -20,5",IF(BY331&lt;-17.5,"De -20 a -18",IF(BY331&lt;-15,"De -17,5 a -15,5",IF(BY331&lt;-12.5,"De -15 a -13",IF(BY331&lt;-10,"De -12,5 a -10,5",IF(BY331&lt;-7.5,"De -10 a -8",IF(BY331&lt;-5,"De -7,5 a -5,5",IF(BY331&lt;-2.5,"De -5 a -3",IF(BY331&lt;0,"De -2,5 a -0,5",IF(BY331&lt;2.5,"De 0 a 2",IF(BY331&lt;5,"De 2,5 a 4,5",IF(BY331&lt;7.5,"De 5 a 7",IF(BY331&lt;10,"De 7,5 a 9,5",IF(BY331&lt;12.5,"De 10 a 12",IF(BY331&lt;15,"De 12,5 a 14,5",IF(BY331&lt;17.5,"De 15 a 17",IF(BY331&lt;20,"De 17,5 a 19,5",IF(BY331&lt;22.5,"De 20 a 22",IF(BY331&lt;25,"De 22,5 a 24,5",IF(BY331&lt;27.5,"De 25 a 27","De 27,5 a 30"))))))))))))))))))))))))</f>
        <v>De -27,5 a -25,5</v>
      </c>
      <c r="CA331" s="12" t="n">
        <f aca="false">IF(BY331="","",IF(BY331&lt;=-28,1,IF(BY331&lt;=-25.5,2,IF(BY331&lt;=-23,3,IF(BY331&lt;=-20.5,4,IF(BY331&lt;=-18,5,IF(BY331&lt;=-15.5,6,IF(BY331&lt;=-13,7,IF(BY331&lt;=-10.5,8,IF(BY331&lt;=-8,9,IF(BY331&lt;=-5.5,10,IF(BY331&lt;=-3,11,IF(BY331&lt;=-0.5,12,IF(BY331&lt;=2,13,IF(BY331&lt;=4.5,14,IF(BY331&lt;=7,15,IF(BY331&lt;=9.5,16,IF(BY331&lt;=12,17,IF(BY331&lt;=14.5,18,IF(BY331&lt;=17,19,IF(BY331&lt;=19.5,20,IF(BY331&lt;=22,21,IF(BY331&lt;=24.5,22,IF(BY331&lt;=27,23,IF(BY331&lt;=30,24,"Fuera de rango")))))))))))))))))))))))))</f>
        <v>2</v>
      </c>
      <c r="CB331" s="9" t="n">
        <v>-12</v>
      </c>
      <c r="CC331" s="10" t="n">
        <f aca="false">18.5- (0.3*H331)</f>
        <v>13.7</v>
      </c>
      <c r="CD331" s="10" t="n">
        <f aca="false">(CB331)-(CC331)</f>
        <v>-25.7</v>
      </c>
      <c r="CE331" s="10" t="str">
        <f aca="false">IF(CD331="","",IF(CD331&lt;-27.5,"De -30 a -28",IF(CD331&lt;-25,"De -27,5 a -25,5",IF(CD331&lt;-22.5,"De -25 a -23",IF(CD331&lt;-20,"De -22,5 a -20,5",IF(CD331&lt;-17.5,"De -20 a -18",IF(CD331&lt;-15,"De -17,5 a -15,5",IF(CD331&lt;-12.5,"De -15 a -13",IF(CD331&lt;-10,"De -12,5 a -10,5",IF(CD331&lt;-7.5,"De -10 a -8",IF(CD331&lt;-5,"De -7,5 a -5,5",IF(CD331&lt;-2.5,"De -5 a -3",IF(CD331&lt;0,"De -2,5 a -0,5",IF(CD331&lt;=2,"De 0 a 2",IF(CD331&lt;=4.5,"De 2,5 a 4,5",IF(CD331&lt;=7,"De 5 a 7",IF(CD331&lt;=9.5,"De 7,5 a 9,5",IF(CD331&lt;=12,"De 10 a 12",IF(CD331&lt;=14.5,"De 12,5 a 14,5",IF(CD331&lt;=17,"De 15 a 17",IF(CD331&lt;=19.5,"De 17,5 a 19,5",IF(CD331&lt;=22,"De 20 a 22",IF(CD331&lt;=24.5,"De 22,5 a 24,5",IF(CD331&lt;=27,"De 25 a 27","De 27,5 a 30"))))))))))))))))))))))))</f>
        <v>De -27,5 a -25,5</v>
      </c>
      <c r="CF331" s="12" t="n">
        <f aca="false">IF(CD331="","",IF(CD331&lt;-27.5,1,IF(CD331&lt;-25,2,IF(CD331&lt;-22.5,3,IF(CD331&lt;-20,4,IF(CD331&lt;-17.5,5,IF(CD331&lt;-15,6,IF(CD331&lt;-12.5,7,IF(CD331&lt;-10,8,IF(CD331&lt;-7.5,9,IF(CD331&lt;-5,10,IF(CD331&lt;-2.5,11,IF(CD331&lt;0,12,IF(CD331&lt;2.5,13,IF(CD331&lt;5,14,IF(CD331&lt;7.5,15,IF(CD331&lt;10,16,IF(CD331&lt;12.5,17,IF(CD331&lt;15,18,IF(CD331&lt;17.5,19,IF(CD331&lt;20,20,IF(CD331&lt;22.5,21,IF(CD331&lt;25,22,IF(CD331&lt;27.5,23,24))))))))))))))))))))))))</f>
        <v>2</v>
      </c>
      <c r="CG331" s="9" t="n">
        <v>-6.75</v>
      </c>
      <c r="CH331" s="10" t="str">
        <f aca="false">IF(CG331="","",IF(AND(CG331&gt;=-10,CG331&lt;=-9.5),"-10 a -9,5",IF(AND(CG331&gt;-9.5,CG331&lt;=-8.5),"-9 a -8,5",IF(AND(CG331&gt;-8.5,CG331&lt;=-7.5),"-8 a -7,5",IF(AND(CG331&gt;-7.5,CG331&lt;=-6.5),"-7 a -6,5",IF(AND(CG331&gt;-6.5,CG331&lt;=-5.5),"-6 a -5,5",IF(AND(CG331&gt;-5.5,CG331&lt;=-4.5),"-5 a -4,5",IF(AND(CG331&gt;-4.5,CG331&lt;=-3.5),"-4 a -3,5",IF(AND(CG331&gt;-3.5,CG331&lt;=-2.5),"-3 a -2,5",IF(CG331=-2.25,"-2,25",IF(AND(CG331&gt;-2.5,CG331&lt;=-1.5),"-2 a -1,5",IF(AND(CG331&gt;-1.5,CG331&lt;=-0.5),"-1 a -0,5",IF(AND(CG331&gt;-0.5,CG331&lt;=0.5),"0 a 0,5",IF(AND(CG331&gt;0.5,CG331&lt;=1.5),"1 a 1,5",IF(AND(CG331&gt;1.5,CG331&lt;=2.5),"2 a 2,5",IF(AND(CG331&gt;2.5,CG331&lt;=3.5),"3 a 3,5",IF(AND(CG331&gt;3.5,CG331&lt;=4.5),"4 a 4,5",IF(AND(CG331&gt;4.5,CG331&lt;=5.5),"5 a 5,5",IF(AND(CG331&gt;5.5,CG331&lt;=6.5),"6 a 6,5",IF(AND(CG331&gt;6.5,CG331&lt;=7.5),"7 a 7,5",IF(AND(CG331&gt;7.5,CG331&lt;=8.5),"8 a 8,5",IF(AND(CG331&gt;8.5,CG331&lt;=9.5),"9 a 9,5",IF(CG331&gt;=10,"10","Fuera de rango")))))))))))))))))))))))</f>
        <v>-7 a -6,5</v>
      </c>
      <c r="CI331" s="11" t="n">
        <f aca="false">IF(CG331="","",IF(CG331=-2.25,"NORMA",IF(CG331&lt;=-9.5,1,IF(CG331&lt;=-8.5,2,IF(CG331&lt;=-7.5,3,IF(CG331&lt;=-6.5,4,IF(CG331&lt;=-5.5,5,IF(CG331&lt;=-4.5,6,IF(CG331&lt;=-3.5,7,IF(CG331&lt;=-2.5,8,IF(CG331&lt;=-1.5,9,IF(CG331&lt;=-0.5,10,IF(CG331&lt;=0.5,11,IF(CG331&lt;=1.5,12,IF(CG331&lt;=2.5,13,IF(CG331&lt;=3.5,14,IF(CG331&lt;=4.5,15,IF(CG331&lt;=5.5,16,IF(CG331&lt;=6.5,17,IF(CG331&lt;=7.5,18,IF(CG331&lt;=8.5,19,IF(CG331&lt;=9.5,20,IF(CG331=10,21,"Fuera de rango")))))))))))))))))))))))</f>
        <v>4</v>
      </c>
      <c r="CJ331" s="9" t="n">
        <v>2</v>
      </c>
      <c r="CK331" s="10" t="str">
        <f aca="false">IF(CJ331="","",IF(AND(CJ331&gt;=-6,CJ331&lt;=-5.5),"-6 a -5,5",IF(AND(CJ331&gt;-5.5,CJ331&lt;=-4.5),"-5 a -4,5",IF(AND(CJ331&gt;-4.5,CJ331&lt;=-3.5),"-4 a -3,5",IF(AND(CJ331&gt;-3.5,CJ331&lt;=-2.5),"-3 a -2,5",IF(AND(CJ331&gt;-2.5,CJ331&lt;=-1.5),"-2 a -1,5",IF(AND(CJ331&gt;-1.5,CJ331&lt;=-0.5),"-1 a -0,5",IF(AND(CJ331&gt;-0.5,CJ331&lt;=0.5),"0 a 0,5",IF(AND(CJ331&gt;0.5,CJ331&lt;=1.5),"1 a 1,5",IF(AND(CJ331&gt;1.5,CJ331&lt;2.5),"2",IF(AND(CJ331&gt;=2.5,CJ331&lt;=3),"2,5 a 3",IF(AND(CJ331&gt;3,CJ331&lt;=4),"3,5 a 4",IF(AND(CJ331&gt;4,CJ331&lt;=5),"4,5 a 5",IF(AND(CJ331&gt;5,CJ331&lt;=6),"5,5 a 6",IF(AND(CJ331&gt;6,CJ331&lt;=7),"6,5 a 7",IF(AND(CJ331&gt;7,CJ331&lt;=8),"7,5 a 8",IF(AND(CJ331&gt;8,CJ331&lt;=9.5),"8,5 a 9,5",IF(CJ331=10,"10","Fuera de rango"))))))))))))))))))</f>
        <v>2</v>
      </c>
      <c r="CL331" s="11" t="str">
        <f aca="false">IF(CK331="","",IF(OR(CK331="-6 a -5,5",CK331="-6 - -5,5"),1,IF(OR(CK331="-5 a -4,5",CK331="-5 - -4,5"),2,IF(OR(CK331="-4 a -3,5",CK331="-4 - -3,5"),3,IF(OR(CK331="-3 a -2,5",CK331="-3 - -2,5"),4,IF(OR(CK331="-2 a -1,5",CK331="-2 - -1,5"),5,IF(OR(CK331="-1 a -0,5",CK331="-1 - -0,5"),6,IF(OR(CK331="0 a 0,5",CK331="0 - 0,5"),7,IF(OR(CK331="1 a 1,5",CK331="1 - 1,5"),8,IF(CK331="2","NORMA",IF(OR(CK331="2,5 a 3",CK331="2,5 - 3"),9,IF(OR(CK331="3,5 a 4",CK331="3,5 - 4"),10,IF(OR(CK331="4,5 a 5",CK331="4,5 - 5"),11,IF(OR(CK331="5,5 a 6",CK331="5,5 - 6"),12,IF(OR(CK331="6,5 a 7",CK331="6,5 - 7"),13,IF(OR(CK331="7,5 a 8",CK331="7,5 - 8"),14,IF(OR(CK331="8,5 a 9",CK331="8,5 - 9,5",CK331="9 a 9,5"),15,IF(CK331="10",15,IF(OR(CK331="0,5 a 1",CK331="0,5 - 1"),7,"Fuera de rango")))))))))))))))))))</f>
        <v>NORMA</v>
      </c>
      <c r="CN331" s="10" t="str">
        <f aca="false">IF(CM331=0,"0", " ")</f>
        <v>0</v>
      </c>
      <c r="CO331" s="10" t="str">
        <f aca="false">IF(CM331&gt;0,"EME"," ")</f>
        <v> </v>
      </c>
      <c r="CQ331" s="10" t="str">
        <f aca="false">IF(CP331&gt;0,"0", " ")</f>
        <v> </v>
      </c>
      <c r="CR331" s="10" t="str">
        <f aca="false">IF(CP331&gt;0,"EME"," ")</f>
        <v> </v>
      </c>
      <c r="CS331" s="9" t="n">
        <v>0</v>
      </c>
      <c r="CU331" s="10" t="str">
        <f aca="false">IF(CS331&gt;0,"HIP"," ")</f>
        <v> </v>
      </c>
      <c r="CV331" s="9" t="n">
        <v>0</v>
      </c>
      <c r="CW331" s="10" t="str">
        <f aca="false">IF(CV331&gt;0,"1", " ")</f>
        <v> </v>
      </c>
      <c r="CX331" s="10" t="str">
        <f aca="false">IF(CV331&gt;0,"HIP"," ")</f>
        <v> </v>
      </c>
      <c r="CY331" s="9" t="n">
        <v>0</v>
      </c>
      <c r="DB331" s="9" t="n">
        <v>0</v>
      </c>
      <c r="DC331" s="11" t="str">
        <f aca="false">IF(DB331&lt;0,"2"," ")</f>
        <v> </v>
      </c>
      <c r="DD331" s="11" t="str">
        <f aca="false">IF(DB331&lt;0,"MIO"," ")</f>
        <v> </v>
      </c>
      <c r="DE331" s="9" t="n">
        <v>0</v>
      </c>
      <c r="DF331" s="10" t="str">
        <f aca="false">IF(DE331&lt;0,"3"," ")</f>
        <v> </v>
      </c>
      <c r="DG331" s="10" t="str">
        <f aca="false">IF(DE331&lt;0,"AST"," ")</f>
        <v> </v>
      </c>
      <c r="DH331" s="9" t="n">
        <v>0</v>
      </c>
      <c r="DI331" s="10" t="str">
        <f aca="false">IF(DH331&lt;0,"3"," ")</f>
        <v> </v>
      </c>
      <c r="DJ331" s="10" t="str">
        <f aca="false">IF(DH331&lt;0,"AST"," ")</f>
        <v> </v>
      </c>
      <c r="DK331" s="9" t="n">
        <v>0</v>
      </c>
      <c r="DL331" s="10" t="str">
        <f aca="false">IF(DK331&gt;0,"4"," ")</f>
        <v> </v>
      </c>
      <c r="DM331" s="10" t="str">
        <f aca="false">IF(DK331&gt;0,"PRE"," ")</f>
        <v> </v>
      </c>
      <c r="DN331" s="9" t="n">
        <v>0</v>
      </c>
      <c r="DO331" s="10" t="str">
        <f aca="false">IF(DN331&gt;0,"4"," ")</f>
        <v> </v>
      </c>
      <c r="DP331" s="10" t="str">
        <f aca="false">IF(DN331&gt;0,"PRE"," ")</f>
        <v> </v>
      </c>
      <c r="DS331" s="12" t="str">
        <f aca="false">CONCATENATE(CO331,CU331,DA331,DG331,DM331)</f>
        <v>    </v>
      </c>
      <c r="DT331" s="10" t="e">
        <f aca="false" t="array" ref="DT331">_xlfn.IFS(DS331="EME    ","0", DS331=" HIP   ","1", DS331="  MIO  ","2", DS331="   AST ","3", DS331="    PRE","4", DS331="EME   PRE","5", DS331=" HIP  PRE","6", DS331=" HIP AST ","7", DS331="  MIO PRE","8", DS331="  MIOAST ","9", DS331="   ASTPRE","10",DS331=" HIP ASTPRE","11", DS331="  MIOASTPRE","12", DS331="     ","0")</f>
        <v>#N/A</v>
      </c>
      <c r="DV331" s="1" t="e">
        <f aca="false" t="array" ref="DV331">_xlfn.IFS(DU331="SI","2", DU331="NO","1")</f>
        <v>#N/A</v>
      </c>
      <c r="DX331" s="11" t="str">
        <f aca="false">IF(DW331=0,"1","2")</f>
        <v>1</v>
      </c>
      <c r="DY331" s="11" t="str">
        <f aca="false" t="array" ref="DY331">_xlfn.IFS(DW331=0,"0", DW331=0.25, "1", DW331=0.5,"2", DW331=0.75,"3", DW331=1,"4",DW331=1.25,"5", DW331=1.5,"6", DW331=1.75,"7", DW331=2,"8")</f>
        <v>0</v>
      </c>
      <c r="EA331" s="11" t="str">
        <f aca="false">IF(DZ331=0,"1","2")</f>
        <v>1</v>
      </c>
      <c r="EB331" s="11" t="str">
        <f aca="false" t="array" ref="EB331">_xlfn.IFS(DZ331=0,"0", DZ331=0.25, "1", DZ331=0.5,"2", DZ331=0.75,"3", DZ331=1,"4",DZ331=1.25,"5", DZ331=1.5,"6", DZ331=1.75,"7", DZ331=2,"8")</f>
        <v>0</v>
      </c>
      <c r="ED331" s="10" t="str">
        <f aca="false">IF(EC331=0,"1","2")</f>
        <v>1</v>
      </c>
      <c r="EE331" s="11" t="str">
        <f aca="false" t="array" ref="EE331">_xlfn.IFS(EC331=0,"0", EC331=-0.25, "1", EC331=-0.5,"2", EC331=-0.75,"3", EC331=-1,"4",EC331=-1.25,"5", EC331=-1.5,"6", EC331=-1.75,"7", EC331=-2,"8", EC331=-2.25,"9",EC331=-2.5,"10", EC331=-2.75,"11", EC331=-3,"12", EC331=-3.25,"13", EC331=-3.5,"14", EC331=-3.75,"15",EC331=-4,"16")</f>
        <v>0</v>
      </c>
      <c r="EG331" s="10" t="str">
        <f aca="false">IF(EF331=0,"1","2")</f>
        <v>1</v>
      </c>
      <c r="EH331" s="11" t="str">
        <f aca="false" t="array" ref="EH331">_xlfn.IFS(EF331=0,"0", EF331=-0.25, "1", EF331=-0.5,"2", EF331=-0.75,"3", EF331=-1,"4",EF331=-1.25,"5", EF331=-1.5,"6", EF331=-1.75,"7", EF331=-2,"8", EF331=-2.25,"9",EF331=-2.5,"10", EF331=-2.75,"11", EF331=-3,"12", EF331=-3.25,"13", EF331=-3.5,"14", EF331=-3.75,"15",EF331=-4,"16")</f>
        <v>0</v>
      </c>
      <c r="EJ331" s="11" t="str">
        <f aca="false">IF(EI331=0,"1","2")</f>
        <v>1</v>
      </c>
      <c r="EK331" s="11" t="str">
        <f aca="false" t="array" ref="EK331">_xlfn.IFS(EI331=0,"0", EI331=-0.25, "1", EI331=-0.5,"2", EI331=-0.75,"3", EI331=-1,"4",EI331=-1.25,"5", EI331=-1.5,"6", EI331=-1.75,"7", EI331=-2,"8", EI331=-2.25,"9", EI331=-2.25,"9",EI331=-2.5,"10", EI331=-2.75,"11", EI331=-3,"12", EI331=-3.25,"13", EI331=-3.5,"14", EI331=-3.75,"15",EI331=-4,"16", EI331=0.25, "17", EI331=0.5, "18")</f>
        <v>0</v>
      </c>
      <c r="EM331" s="11" t="str">
        <f aca="false">IF(EL331=0,"1","2")</f>
        <v>1</v>
      </c>
      <c r="EN331" s="11" t="str">
        <f aca="false" t="array" ref="EN331">_xlfn.IFS(EL331=0.25,"17",EL331=0.5,"18", EL331=0,"0", EL331=-0.25, "1", EL331=-0.5,"2", EL331=-0.75,"3", EL331=-1,"4",EL331=-1.25,"5", EL331=-1.5,"6", EL331=-1.75,"7", EL331=-2,"8",EL331= -2.25,"9",EL331=-2.5,"10",EL331= -2.75,"11",EL331= -3,"12",EL331= -3.25,"13",EL331= -3.5,"14",EL331= -3.75,"15",EL331=-4,"16")</f>
        <v>0</v>
      </c>
      <c r="EP331" s="11" t="str">
        <f aca="false">IF(EO331=0,"1","2")</f>
        <v>1</v>
      </c>
      <c r="EQ331" s="11" t="str">
        <f aca="false" t="array" ref="EQ331">_xlfn.IFS(EO331=0,"0", EO331=0.25, "1", EO331=0.5,"2", EO331=0.75,"3", EO331=1,"4",EO331=1.25,"5", EO331=1.5,"6", EO331=1.75,"7", EO331=2,"8", EO331=2.25,"9", EO331=2.25,"9",EO331=2.5,"10", EO331=2.75,"11", EO331=3,"12", EO331=3.25,"13", EO331=3.5,"14", EO331=3.75,"15",EO331=4,"16", EO331=-0.25, "17", bq=-0.5, "18")</f>
        <v>0</v>
      </c>
      <c r="ES331" s="11" t="str">
        <f aca="false">IF(ER331=0,"1","2")</f>
        <v>1</v>
      </c>
      <c r="ET331" s="11" t="str">
        <f aca="false" t="array" ref="ET331">_xlfn.IFS(ER331=0,"0", ER331=0.25, "1", ER331=0.5,"2", ER331=0.75,"3", ER331=1,"4",ER331=1.25,"5", ER331=1.5,"6", ER331=1.75,"7", ER331=2,"8", ER331=2.25,"9", ER331=2.25,"9",ER331=2.5,"10", ER331=2.75,"11", ER331=3,"12", ER331=3.25,"13", ER331=3.5,"14", ER331=3.75,"15",ER331=4,"16", ER331=-0.25, "17", bq=-0.5, "18")</f>
        <v>0</v>
      </c>
      <c r="EV331" s="14" t="e">
        <f aca="false">VLOOKUP(EU331,LEYENDA!$G$2:$H$8,2,TRUE())</f>
        <v>#N/A</v>
      </c>
      <c r="EW331" s="14" t="e">
        <f aca="false" t="array" ref="EW331">_xlfn.IFS(EV331="0-5","1", EV331="6-12","2", EV331="13-18","3", EV331="19-24","4", EV331="25-36","5", EV331="37-48","6", EV331="49-60","7")</f>
        <v>#N/A</v>
      </c>
    </row>
    <row r="332" customFormat="false" ht="13.5" hidden="false" customHeight="false" outlineLevel="0" collapsed="false">
      <c r="A332" s="1" t="n">
        <v>85</v>
      </c>
      <c r="B332" s="2" t="n">
        <v>1</v>
      </c>
      <c r="C332" s="33" t="n">
        <v>41765</v>
      </c>
      <c r="D332" s="6"/>
      <c r="E332" s="5" t="str">
        <f aca="false">VLOOKUP(A332,'286'!$A$3:$J$6279,10,FALSE())</f>
        <v>GARCÍA RUÍZ, WILLIANS</v>
      </c>
      <c r="F332" s="4" t="str">
        <f aca="false">VLOOKUP(A332,'286'!$A$3:$I$1768,3,FALSE())</f>
        <v>GARRUWI</v>
      </c>
      <c r="G332" s="6" t="n">
        <f aca="false">VLOOKUP(A332,'286'!$A$3:$I$1768,4,FALSE())</f>
        <v>31988</v>
      </c>
      <c r="H332" s="7" t="n">
        <f aca="false">YEAR(C332)-YEAR(G332)</f>
        <v>27</v>
      </c>
      <c r="I332" s="1" t="str">
        <f aca="false">VLOOKUP(H332,LEYENDA!$C$2:$D$6,2,TRUE())</f>
        <v>25-40</v>
      </c>
      <c r="J332" s="5" t="str">
        <f aca="false">VLOOKUP(A332,'286'!$A$3:$I$1768,7,FALSE())</f>
        <v>H</v>
      </c>
      <c r="K332" s="8" t="n">
        <f aca="false">VLOOKUP(A332,'286'!$A$3:$I$1768,2,FALSE())</f>
        <v>0</v>
      </c>
      <c r="L332" s="4" t="str">
        <f aca="false">VLOOKUP(A332,'286'!$A$3:$I$1768,8,FALSE())</f>
        <v>D</v>
      </c>
      <c r="M332" s="4" t="str">
        <f aca="false">VLOOKUP(A332,'286'!$A$3:$I$1768,9,FALSE())</f>
        <v>D</v>
      </c>
      <c r="N332" s="8" t="str">
        <f aca="false">IF(R332=O332, "MISMA","CONTRARIA")</f>
        <v>MISMA</v>
      </c>
      <c r="O332" s="8" t="str">
        <f aca="false" t="array" ref="O332">_xlfn.IFS(L332="D","1", L332="I","2")</f>
        <v>1</v>
      </c>
      <c r="P332" s="8" t="e">
        <f aca="false" t="array" ref="P332">_xlfn.IFS(K332="OD","1", K332="OI","2")</f>
        <v>#N/A</v>
      </c>
      <c r="Q332" s="1" t="str">
        <f aca="false" t="array" ref="Q332">_xlfn.IFS(J332="M","1", J332="H","2")</f>
        <v>2</v>
      </c>
      <c r="R332" s="8" t="str">
        <f aca="false" t="array" ref="R332">_xlfn.IFS(M332="D","1", M332="I","2")</f>
        <v>1</v>
      </c>
      <c r="S332" s="1" t="str">
        <f aca="false" t="array" ref="S332">_xlfn.IFS(N332="CONTRARIA", "1",N332= "MISMA","2")</f>
        <v>2</v>
      </c>
      <c r="T332" s="1" t="str">
        <f aca="false" t="array" ref="T332">_xlfn.IFS(I332="0-12","1", I332="13-24","2", I332="25-40","3", I332="41-60","4", I332="61-100","5")</f>
        <v>3</v>
      </c>
      <c r="U332" s="9" t="n">
        <v>0.5</v>
      </c>
      <c r="V332" s="1" t="str">
        <f aca="false">IF(U332="","",IF(AND(U332&gt;=-9,U332&lt;=-6.5),"-9 a -6,5",IF(AND(U332&gt;=-6,U332&lt;=-3.5),"-6 a -3,5",IF(AND(U332&gt;=-3,U332&lt;=-1),"-3 a -1",IF(U332=-0.5,"-0,5",IF(AND(U332&gt;=0,U332&lt;=2.5),"0 a 2,5",IF(AND(U332&gt;=3,U332&lt;=5.5),"3 a 5,5",IF(AND(U332&gt;=6,U332&lt;=8.5),"6 a 8,5",IF(AND(U332&gt;=9,U332&lt;=20),"9 a 20","Fuera de rango")))))))))</f>
        <v>0 a 2,5</v>
      </c>
      <c r="W332" s="11" t="n">
        <f aca="false">IF(V332="","",IF(V332="-9 a -6,5",2,IF(V332="-6 a -3,5",3,IF(V332="-3 a -1",4,IF(V332="-0,5","NORMA",IF(V332="0 a 2,5",5,IF(V332="3 a 5,5",6,IF(V332="6 a 8,5",7,IF(V332="9 a 20",8,"Fuera de rango")))))))))</f>
        <v>5</v>
      </c>
      <c r="X332" s="9" t="n">
        <v>0</v>
      </c>
      <c r="Y332" s="11" t="str">
        <f aca="false">IF(X332="","",IF(AND(X332&gt;=0,X332&lt;=4),"0 a 4",IF(AND(X332&gt;=4.5,X332&lt;=8.5),"4,5 a 8,5",IF(X332=9,"9",IF(AND(X332&gt;=9.5,X332&lt;=13),"9,5 a 13",IF(AND(X332&gt;=13.5,X332&lt;=20),"13,5 a 20",IF(AND(X332&gt;=20.5,X332&lt;=35),"20,5 a 35","Fuera de rango")))))))</f>
        <v>0 a 4</v>
      </c>
      <c r="Z332" s="11" t="n">
        <f aca="false">IF(Y332="","",IF(Y332="0 a 4",1,IF(Y332="4,5 a 8,5",2,IF(Y332="9","NORMA",IF(Y332="9,5 a 13",3,IF(Y332="13,5 a 20",4,IF(Y332="20,5 a 35",5,"Fuera de rango")))))))</f>
        <v>1</v>
      </c>
      <c r="AA332" s="9" t="n">
        <v>16</v>
      </c>
      <c r="AB332" s="10" t="str">
        <f aca="false">IF(AA332="","",IF(AND(AA332&gt;=0,AA332&lt;=9),"0 a 9",IF(AND(AA332&gt;=9.5,AA332&lt;=18.5),"9,5 a 18,5",IF(AA332=19,"19",IF(AND(AA332&gt;=19.5,AA332&lt;=28),"19,5 a 28",IF(AND(AA332&gt;=28.5,AA332&lt;=40),"28,5 a 40","Fuera de rango"))))))</f>
        <v>9,5 a 18,5</v>
      </c>
      <c r="AC332" s="11" t="n">
        <f aca="false" t="array" ref="AC332">_xlfn.IFS(AB332="","",AB332="0 a 9",1,AB332="9,5 a 18,5",2,AB332="19","NORMA",AB332="19,5 a 28",3,AB332="28,5 a 40",4,TRUE(),"Fuera de rango")</f>
        <v>2</v>
      </c>
      <c r="AD332" s="9" t="n">
        <v>12</v>
      </c>
      <c r="AE332" s="10" t="str">
        <f aca="false">IF(AD332="","",IF(AND(AD332&gt;=-10,AD332&lt;=0),"De -10 a 0",IF(AND(AD332&gt;=0.5,AD332&lt;=9.5),"0,5 a 9,5",IF(AD332=10,"10",IF(AND(AD332&gt;=10.5,AD332&lt;=20),"10,5 a 20",IF(AND(AD332&gt;=20.5,AD332&lt;=40),"20,5 a 40","Fuera de rango"))))))</f>
        <v>10,5 a 20</v>
      </c>
      <c r="AF332" s="12" t="n">
        <f aca="false">IF(AD332="","",IF(AND(AD332&gt;=-10,AD332&lt;=0),1,IF(AND(AD332&gt;=0.5,AD332&lt;=9.5),2,IF(AD332=10,"NORMA",IF(AND(AD332&gt;=10.5,AD332&lt;=20),3,IF(AND(AD332&gt;=20.5,AD332&lt;=40),4,""))))))</f>
        <v>3</v>
      </c>
      <c r="AG332" s="9" t="n">
        <v>9</v>
      </c>
      <c r="AH332" s="10" t="str">
        <f aca="false">IF(AG332="","",IF(AND(AG332&gt;=0,AG332&lt;=4),"0 a 4",IF(AND(AG332&gt;=4.5,AG332&lt;=8.5),"4,5 a 8,5",IF(AG332=9,"9",IF(AND(AG332&gt;=9.5,AG332&lt;=13),"9,5 a 13",IF(AND(AG332&gt;=13.5,AG332&lt;=25),"13,5 a 25","Fuera de rango"))))))</f>
        <v>9</v>
      </c>
      <c r="AI332" s="10" t="str">
        <f aca="false">IF(AH332="","",IF(AH332="0 a 4",1,IF(AH332="4,5 a 8,5",2,IF(AH332="9","NORMA",IF(AH332="9,5 a 13",3,IF(AH332="13,5 a 25",4,""))))))</f>
        <v>NORMA</v>
      </c>
      <c r="AJ332" s="9" t="n">
        <v>4</v>
      </c>
      <c r="AK332" s="10" t="str">
        <f aca="false">IF(AJ332="","",IF(AND(AJ332&gt;=-15,AJ332&lt;=-10.5),"-15 a -10,5",IF(AND(AJ332&gt;=-10,AJ332&lt;=-4),"-10 a -4",IF(AND(AJ332&gt;=-4.5,AJ332&lt;=0),"-4,5 a 0",IF(AND(AJ332&gt;=0.5,AJ332&lt;=4.5),"0,5 a 4,5",IF(AJ332=5,"5",IF(AND(AJ332&gt;=5.5,AJ332&lt;=10),"5,5 a 10",IF(AND(AJ332&gt;=10.5,AJ332&lt;=20),"10,5 a 20","Fuera de rango"))))))))</f>
        <v>0,5 a 4,5</v>
      </c>
      <c r="AL332" s="11" t="n">
        <f aca="false">IF(AK332="","",IF(AK332="-15 a -10,5",1,IF(AK332="-10 a -4",2,IF(AK332="-4,5 a 0",3,IF(AK332="0,5 a 4,5",4,IF(AK332="5","NORMA",IF(AK332="5,5 a 10",5,IF(AK332="10,5 a 20",6,"Error"))))))))</f>
        <v>4</v>
      </c>
      <c r="AM332" s="9" t="n">
        <v>0</v>
      </c>
      <c r="AN332" s="10" t="str">
        <f aca="false">IF(AM332="","",IF(AND(AM332&gt;=-7.5,AM332&lt;=-5.5),"-7,5 a -5,5",IF(AND(AM332&gt;=-5,AM332&lt;=-3),"-5 a -3",IF(AND(AM332&gt;=-2.5,AM332&lt;=-0.5),"-2,5 a -0,5",IF(AM332=0,"0,00",IF(AND(AM332&gt;=0.5,AM332&lt;=2.5),"0,5 a 2,5",IF(AND(AM332&gt;=3,AM332&lt;=5),"3 a 5",IF(AND(AM332&gt;=5.5,AM332&lt;=7.5),"5,5 a 7,5",IF(AND(AM332&gt;=8,AM332&lt;=10),"8 a 10","Fuera de rango")))))))))</f>
        <v>0,00</v>
      </c>
      <c r="AO332" s="11" t="str">
        <f aca="false">IF(AN332="","",IF(AN332="-7,5 a -5,5",1,IF(AN332="-5 a -3",2,IF(AN332="-2,5 a -0,5",3,IF(AN332="0,00","NORMA",IF(AN332="0,5 a 2,5",4,IF(AN332="3 a 5",5,IF(AN332="5,5 a 7,5",6,IF(AN332="8 a 10",7,"Error")))))))))</f>
        <v>NORMA</v>
      </c>
      <c r="AP332" s="9" t="n">
        <v>2</v>
      </c>
      <c r="AQ332" s="10" t="str">
        <f aca="false">IF(AP332="","",IF(AND(AP332&gt;=-20,AP332&lt;=-9.5),"-20 a -9,5",IF(AND(AP332&gt;=-9,AP332&lt;=-6.5),"-9 a -6,5",IF(AP332=-6,"-6",IF(AND(AP332&gt;=-5.5,AP332&lt;=-3),"-5,5 a -3",IF(AND(AP332&gt;=-2.5,AP332&lt;=0),"-2,5 a 0",IF(AND(AP332&gt;=0.5,AP332&lt;=3),"0,5 a 3",IF(AND(AP332&gt;=3.5,AP332&lt;=6),"3,5 a 6",IF(AND(AP332&gt;=6.5,AP332&lt;=9),"6,5 a 9",IF(AND(AP332&gt;=9.5,AP332&lt;=20),"9,5 a 20","Fuera de rango"))))))))))</f>
        <v>0,5 a 3</v>
      </c>
      <c r="AR332" s="11" t="n">
        <f aca="false">IF(AQ332="","",IF(AQ332="-20 a -9,5",1,IF(AQ332="-9 a -6,5",2,IF(AQ332="-6","NORMA",IF(AQ332="-5,5 a -3",3,IF(AQ332="-2,5 a 0",4,IF(AQ332="0,5 a 3",5,IF(AQ332="3,5 a 6",6,IF(AQ332="6,5 a 9",7,IF(AQ332="9,5 a 20",8,""))))))))))</f>
        <v>5</v>
      </c>
      <c r="AS332" s="9" t="n">
        <v>4</v>
      </c>
      <c r="AT332" s="10" t="str">
        <f aca="false">IF(AS332="","",IF(AND(AS332&gt;=-16,AS332&lt;=-14),"-16 a -14",IF(AND(AS332&gt;=-13.5,AS332&lt;=-11.5),"-13,5 a -11,5",IF(AND(AS332&gt;=-11,AS332&lt;=-9),"-11 a -9",IF(AND(AS332&gt;=-8.5,AS332&lt;=-6.5),"-8,5 a -6,5",IF(AND(AS332&gt;=-6,AS332&lt;=-4),"-6 a -4",IF(AND(AS332&gt;=-3.5,AS332&lt;=-1.5),"-3,5 a -1,5",IF(AND(AS332&gt;=-1,AS332&lt;=1),"-1 a 1",IF(AND(AS332&gt;=1.5,AS332&lt;=3.5),"1,5 a 3,5",IF(AND(AS332&gt;=4,AS332&lt;=6),"4 a 6",IF(AND(AS332&gt;=6.5,AS332&lt;=8.5),"6,5 a 8,5",IF(AND(AS332&gt;=9,AS332&lt;=11),"9 a 11",IF(AND(AS332&gt;=11.5,AS332&lt;=13.5),"11,5 a 13,5",IF(AND(AS332&gt;=14,AS332&lt;=16),"14 a 16",IF(AND(AS332&gt;=16.5,AS332&lt;=18.5),"16,5 a 18,5",IF(AND(AS332&gt;=19,AS332&lt;=21),"19 a 21","Fuera de rango"))))))))))))))))</f>
        <v>4 a 6</v>
      </c>
      <c r="AU332" s="11" t="str">
        <f aca="false" t="array" ref="AU332">IF(AT332="","",_xlfn.IFS(AT332="-16 a -14",1,AT332="-13,5 a -11,5",2,AT332="-11 a -9",3,AT332="-8,5 a -6,5",4,AT332="-6 a -4",5,AT332="-3,5 a -1,5",6,AT332="-1 a 1",7,AT332="1,5 a 3,5",8,AT332="4 a 6","NORMA",AT332="6,5 a 8,5",9,AT332="9 a 11",10,AT332="11,5 a 13,5",11,AT332="14 a 16",12,AT332="16,5 a 18,5",13,AT332="19 a 21",14,TRUE(),""))</f>
        <v>NORMA</v>
      </c>
      <c r="AV332" s="9" t="n">
        <v>0.5</v>
      </c>
      <c r="AW332" s="10" t="str">
        <f aca="false">IF(AV332="","",IF(AND(AV332&gt;=-1,AV332&lt;=-0.5),"-1 a -0,5",IF(AND(AV332&gt;-0.5,AV332&lt;=0),"De -0,5 a 0",IF(AND(AV332&gt;=0.25,AV332&lt;=0.75),"0,25 a 0,75",IF(AND(AV332&gt;=1,AV332&lt;=1.5),"1 a 1,5",IF(AND(AV332&gt;=1.75,AV332&lt;=2.25),"1,75 a 2,25",IF(AND(AV332&gt;=2.5,AV332&lt;=3),"2,5 a 3",IF(AND(AV332&gt;=3.25,AV332&lt;=3.75),"3,25 a 3,75","Fuera de rango"))))))))</f>
        <v>0,25 a 0,75</v>
      </c>
      <c r="AX332" s="10" t="str">
        <f aca="false">IF(AW332="","",IF(OR(AW332="-1 a -0,5",AW332="-1 a -0.5"),1,IF(OR(AW332="De -0,5 a 0",AW332="-0,5 a 0",AW332="De -0.5 a 0"),2,IF(OR(AW332="0,25 a 0,75",AW332="0.25 a 0.75"),"NORMA",IF(OR(AW332="1 a 1,5",AW332="1 a 1.5"),3,IF(OR(AW332="1,75 a 2,25",AW332="1.75 a 2.25"),4,IF(OR(AW332="2,5 a 3",AW332="2.5 a 3"),5,IF(OR(AW332="3,25 a 3,75",AW332="3.25 a 3.75"),6,""))))))))</f>
        <v>NORMA</v>
      </c>
      <c r="AY332" s="9" t="n">
        <v>-1</v>
      </c>
      <c r="AZ332" s="10" t="str">
        <f aca="false">IF(AY332="","",IF(AND(AY332&gt;=-20,AY332&lt;=-9.5),"-20 a -9,5",IF(AND(AY332&gt;=-9,AY332&lt;=-6.5),"-9 a -6,5",IF(AY332=-6,"-6",IF(AND(AY332&gt;=-5.5,AY332&lt;=-3),"-5,5 a -3",IF(AND(AY332&gt;=-2.5,AY332&lt;=0),"-2,5 a 0",IF(AND(AY332&gt;=0.5,AY332&lt;=3),"0,5 a 3",IF(AND(AY332&gt;=3.5,AY332&lt;=6),"3,5 a 6","Fuera de rango"))))))))</f>
        <v>-2,5 a 0</v>
      </c>
      <c r="BA332" s="11" t="n">
        <f aca="false">IF(AZ332="","",IF(AZ332="-20 a -9,5",1,IF(AZ332="-9 a -6,5",2,IF(AZ332="-6","NORMA",IF(AZ332="-5,5 a -3",3,IF(AZ332="-2,5 a 0",4,IF(AZ332="0,5 a 3",5,IF(AZ332="3,5 a 6",6,""))))))))</f>
        <v>4</v>
      </c>
      <c r="BB332" s="9" t="n">
        <v>0</v>
      </c>
      <c r="BC332" s="10" t="str">
        <f aca="false" t="array" ref="BC332">IF(BB332="","",_xlfn.IFS(AND(BB332&gt;=0,BB332&lt;=2),"0 a 2",AND(BB332&gt;=2.5,BB332&lt;=4.5),"2,5 a 4,5",AND(BB332&gt;=5,BB332&lt;=7),"5 a 7",AND(BB332&gt;=7.5,BB332&lt;=9.5),"7,5 a 9,5",AND(BB332&gt;=10,BB332&lt;=12),"10 a 12",AND(BB332&gt;=12.5,BB332&lt;=14.5),"12,5 a 14,5",BB332=15,"15",AND(BB332&gt;=15.5,BB332&lt;=17.5),"15,5 a 17,5",AND(BB332&gt;=18,BB332&lt;=20),"18 a 20",AND(BB332&gt;=20.5,BB332&lt;=22.5),"20,5 a 22,5",AND(BB332&gt;=23,BB332&lt;=25),"23 a 25",TRUE(),"Fuera de rango"))</f>
        <v>0 a 2</v>
      </c>
      <c r="BD332" s="11" t="n">
        <f aca="false" t="array" ref="BD332">IF(BC332="","",_xlfn.IFS(BC332="0 a 2",1,BC332="2,5 a 4,5",2,BC332="5 a 7",3,BC332="7,5 a 9,5",4,BC332="10 a 12",5,BC332="12,5 a 14,5",6,BC332="15","NORMA",BC332="15,5 a 17,5",7,BC332="18 a 20",8,BC332="20,5 a 22,5",9,BC332="23 a 25",10,TRUE(),"Fuera de rango"))</f>
        <v>1</v>
      </c>
      <c r="BE332" s="9" t="n">
        <v>19</v>
      </c>
      <c r="BF332" s="10" t="str">
        <f aca="false">IF(BE332="","",IF(AND(BE332&gt;=-20,BE332&lt;=-10),"-20 a -10",IF(AND(BE332&gt;=-9.5,BE332&lt;=0.5),"-9,5 a 0,5",IF(AND(BE332&gt;=1,BE332&lt;=11),"1 a 11",IF(AND(BE332&gt;=11.5,BE332&lt;=20.5),"11,5 a 20,5",IF(BE332=21,"21",IF(AND(BE332&gt;=21.5,BE332&lt;=31.5),"21,5 a 31,5",IF(AND(BE332&gt;=32,BE332&lt;=42),"32 a 42","Fuera de rango"))))))))</f>
        <v>11,5 a 20,5</v>
      </c>
      <c r="BG332" s="11" t="n">
        <f aca="false">IF(BF332="","",IF(BF332="-20 a -10",1,IF(BF332="-9,5 a 0,5",2,IF(BF332="1 a 11",3,IF(BF332="11,5 a 20,5",4,IF(BF332="21","NORMA",IF(BF332="21,5 a 31,5",5,IF(BF332="32 a 42",6,""))))))))</f>
        <v>4</v>
      </c>
      <c r="BH332" s="9" t="n">
        <v>11</v>
      </c>
      <c r="BI332" s="10" t="str">
        <f aca="false">IF(BH332="","",IF(AND(BH332&gt;=-20,BH332&lt;=-15),"-20 a -15",IF(AND(BH332&gt;=-14.5,BH332&lt;=-9.5),"-14,5 a -9,5",IF(AND(BH332&gt;=-9,BH332&lt;=-4),"-9 a -4",IF(AND(BH332&gt;=-3.5,BH332&lt;=2.5),"-3,5 a 2,5",IF(AND(BH332&gt;=3,BH332&lt;=8),"3 a 8",IF(AND(BH332&gt;=8.5,BH332&lt;=14.5),"8,5 a 14,5",IF(BH332=15,"15",IF(AND(BH332&gt;=15.5,BH332&lt;=20.5),"15,5 a 20,5",IF(AND(BH332&gt;=21,BH332&lt;=26),"21 a 26","Fuera de rango"))))))))))</f>
        <v>8,5 a 14,5</v>
      </c>
      <c r="BJ332" s="11" t="n">
        <f aca="false">IF(BI332="","",IF(BI332="-20 a -15",1,IF(BI332="-14,5 a -9,5",2,IF(BI332="-9 a -4",3,IF(BI332="-3,5 a 2,5",4,IF(BI332="3 a 8",5,IF(BI332="8,5 a 14,5",6,IF(BI332="15","NORMA",IF(BI332="15,5 a 20,5",7,IF(BI332="21 a 26",8,IF(BI332="26,5 a 31,5",9,"")))))))))))</f>
        <v>6</v>
      </c>
      <c r="BK332" s="9" t="n">
        <v>0</v>
      </c>
      <c r="BL332" s="10" t="str">
        <f aca="false">IF(BK332="","",IF(AND(BK332&gt;=0,BK332&lt;=2),"0 - 2",IF(AND(BK332&gt;=2.5,BK332&lt;=4.5),"2,5 - 4,5",IF(AND(BK332&gt;=5,BK332&lt;=7),"5 - 7",IF(AND(BK332&gt;=7.5,BK332&lt;=9.5),"7,5 - 9,5",IF(AND(BK332&gt;=10,BK332&lt;=12),"10 - 12",IF(AND(BK332&gt;=12.5,BK332&lt;=13.5),"12,5 - 13,5",IF(BK332=14,"14",IF(AND(BK332&gt;=14.5,BK332&lt;=16.5),"14,5 - 16,5",IF(AND(BK332&gt;=17,BK332&lt;=19),"17 - 19",IF(AND(BK332&gt;=19.5,BK332&lt;=21.5),"19,5 - 21,5",IF(AND(BK332&gt;=22,BK332&lt;=24),"22 - 24",IF(AND(BK332&gt;=24.5,BK332&lt;=26.5),"24,5 - 26,5",IF(AND(BK332&gt;=27,BK332&lt;=29),"27 - 29",IF(AND(BK332&gt;=29.5,BK332&lt;=30),"29,5 - 30","Fuera de rango")))))))))))))))</f>
        <v>0 - 2</v>
      </c>
      <c r="BM332" s="11" t="n">
        <f aca="false">IF(BL332="","",IF(BL332="0 - 2",1,IF(BL332="2,5 - 4,5",2,IF(BL332="5 - 7",3,IF(BL332="7,5 - 9,5",4,IF(BL332="10 - 12",5,IF(BL332="12,5 - 13,5",6,IF(BL332="14","NORMA",IF(BL332="14,5 - 16,5",7,IF(BL332="17 - 19",8,IF(BL332="19,5 - 21,5",9,IF(BL332="22 - 24",10,IF(BL332="24,5 - 26,5",11,IF(BL332="27 - 29",12,IF(BL332="29,5 - 30",13,"")))))))))))))))</f>
        <v>1</v>
      </c>
      <c r="BN332" s="9" t="n">
        <v>20</v>
      </c>
      <c r="BO332" s="11" t="str">
        <f aca="false">IF(BN332="","",IF(AND(BN332&gt;=-20,BN332&lt;=-10),"-20 a -10",IF(AND(BN332&gt;=-9.5,BN332&lt;=0.5),"-9,5 a 0,5",IF(AND(BN332&gt;=1,BN332&lt;=11),"1 a 11",IF(AND(BN332&gt;=11.5,BN332&lt;=21.5),"11,5 a 21,5",IF(BN332=22,"22",IF(AND(BN332&gt;=22.5,BN332&lt;=32.5),"22,5 a 32,5",IF(AND(BN332&gt;=33,BN332&lt;=43),"33 a 43","Fuera de rango"))))))))</f>
        <v>11,5 a 21,5</v>
      </c>
      <c r="BP332" s="11" t="n">
        <f aca="false">IF(BO332="","",IF(BO332="-20 a -10",1,IF(BO332="-9,5 a 0,5",2,IF(BO332="1 a 11",3,IF(BO332="11,5 a 21,5",4,IF(BO332="22","NORMA",IF(BO332="22,5 a 32,5",5,IF(BO332="33 a 43",6,""))))))))</f>
        <v>4</v>
      </c>
      <c r="BQ332" s="9" t="n">
        <v>3</v>
      </c>
      <c r="BR332" s="10" t="str">
        <f aca="false">IF(BQ332="","",IF(AND(BQ332&gt;=-20,BQ332&lt;=-15),"-20 a -15",IF(AND(BQ332&gt;=-14.5,BQ332&lt;=-9.5),"-14,5 a -9,5",IF(AND(BQ332&gt;=-9,BQ332&lt;=-4),"-9 a -4",IF(AND(BQ332&gt;=-3.5,BQ332&lt;=2.5),"-3,5 a 2,5",IF(AND(BQ332&gt;=3,BQ332&lt;=8),"3 a 8",IF(AND(BQ332&gt;=8.5,BQ332&lt;=13.5),"8,5 a 13,5",IF(AND(BQ332&gt;=14,BQ332&lt;=17.5),"14 a 17,5",IF(BQ332=18,"18",IF(AND(BQ332&gt;=18.5,BQ332&lt;=23.5),"18,5 a 23,5",IF(AND(BQ332&gt;=24,BQ332&lt;=29),"24 a 29",IF(AND(BQ332&gt;=29.5,BQ332&lt;=34.5),"29,5 a 34,5",IF(AND(BQ332&gt;=35,BQ332&lt;=40),"35 a 40","Fuera de rango")))))))))))))</f>
        <v>3 a 8</v>
      </c>
      <c r="BS332" s="11" t="n">
        <f aca="false">IF(BR332="","",IF(BR332="-20 a -15",1,IF(BR332="-14,5 a -9,5",2,IF(BR332="-9 a -4",3,IF(BR332="-3,5 a 2,5",4,IF(BR332="3 a 8",5,IF(BR332="8,5 a 13,5",6,IF(BR332="14 a 17,5",7,IF(BR332="18","NORMA",IF(BR332="18,5 a 23,5",8,IF(BR332="24 a 29",9,IF(BR332="29,5 a 34,5",10,IF(BR332="35 a 40",11,"")))))))))))))</f>
        <v>5</v>
      </c>
      <c r="BT332" s="9" t="n">
        <v>0</v>
      </c>
      <c r="BU332" s="10" t="str">
        <f aca="false">IF(BT332="","",IF(AND(BT332&gt;=-20,BT332&lt;=-18),"-20 a -18",IF(AND(BT332&gt;=-17.5,BT332&lt;=-15.5),"-17,5 a -15,5",IF(AND(BT332&gt;=-15,BT332&lt;=-13),"-15 a -13",IF(AND(BT332&gt;=-12.5,BT332&lt;=-10.5),"-12,5 a -10,5",IF(AND(BT332&gt;=-10,BT332&lt;=-8),"-10 a -8",IF(AND(BT332&gt;=-7.5,BT332&lt;=-5.5),"-7,5 a -5,5",IF(AND(BT332&gt;=-5,BT332&lt;=-3),"-5 a -3",IF(AND(BT332&gt;=-2.5,BT332&lt;=-0.5),"-2,5 a -0,5",IF(BT332=0,"0",IF(AND(BT332&gt;=0.5,BT332&lt;=2.5),"0,5 a 2,5",IF(AND(BT332&gt;=3,BT332&lt;=5),"3 a 5",IF(AND(BT332&gt;=5.5,BT332&lt;=7.5),"5,5 a 7,5",IF(AND(BT332&gt;=8,BT332&lt;=10),"8 a 10",IF(AND(BT332&gt;=10.5,BT332&lt;=12.5),"10,5 a 12,5",IF(AND(BT332&gt;=13,BT332&lt;=15),"13 a 15",IF(AND(BT332&gt;=15.5,BT332&lt;=17.5),"15,5 a 17,5",IF(AND(BT332&gt;=18,BT332&lt;=20),"18 a 20","Fuera de rango"))))))))))))))))))</f>
        <v>0</v>
      </c>
      <c r="BV332" s="11" t="str">
        <f aca="false">IF(BT332="","",IF(BT332=0,"NORMA",IF(AND(BT332&gt;=-20,BT332&lt;=-18),2,IF(AND(BT332&gt;=-17.5,BT332&lt;=-15.5),2,IF(AND(BT332&gt;=-15,BT332&lt;=-13),3,IF(AND(BT332&gt;=-12.5,BT332&lt;=-10.5),4,IF(AND(BT332&gt;=-10,BT332&lt;=-8),5,IF(AND(BT332&gt;=-7.5,BT332&lt;=-5.5),6,IF(AND(BT332&gt;=-5,BT332&lt;=-3),7,IF(AND(BT332&gt;=-2.5,BT332&lt;=-0.5),8,IF(AND(BT332&gt;=0.5,BT332&lt;=2.5),9,IF(AND(BT332&gt;=3,BT332&lt;=5),10,IF(AND(BT332&gt;=5.5,BT332&lt;=7.5),11,IF(AND(BT332&gt;=8,BT332&lt;=10),12,IF(AND(BT332&gt;=10.5,BT332&lt;=12.5),13,IF(AND(BT332&gt;=13,BT332&lt;=15),14,IF(AND(BT332&gt;=15.5,BT332&lt;=17.5),15,IF(AND(BT332&gt;=18,BT332&lt;=20),16,"Fuera de rango"))))))))))))))))))</f>
        <v>NORMA</v>
      </c>
      <c r="BW332" s="9" t="n">
        <v>-7.5</v>
      </c>
      <c r="BX332" s="10" t="n">
        <f aca="false">18.5- (0.3*H332)</f>
        <v>10.4</v>
      </c>
      <c r="BY332" s="10" t="n">
        <f aca="false">(BW332)-(BX332)</f>
        <v>-17.9</v>
      </c>
      <c r="BZ332" s="10" t="str">
        <f aca="false">IF(BY332="","",IF(BY332&lt;-27.5,"De -30 a -28",IF(BY332&lt;-25,"De -27,5 a -25,5",IF(BY332&lt;-22.5,"De -25 a -23",IF(BY332&lt;-20,"De -22,5 a -20,5",IF(BY332&lt;-17.5,"De -20 a -18",IF(BY332&lt;-15,"De -17,5 a -15,5",IF(BY332&lt;-12.5,"De -15 a -13",IF(BY332&lt;-10,"De -12,5 a -10,5",IF(BY332&lt;-7.5,"De -10 a -8",IF(BY332&lt;-5,"De -7,5 a -5,5",IF(BY332&lt;-2.5,"De -5 a -3",IF(BY332&lt;0,"De -2,5 a -0,5",IF(BY332&lt;2.5,"De 0 a 2",IF(BY332&lt;5,"De 2,5 a 4,5",IF(BY332&lt;7.5,"De 5 a 7",IF(BY332&lt;10,"De 7,5 a 9,5",IF(BY332&lt;12.5,"De 10 a 12",IF(BY332&lt;15,"De 12,5 a 14,5",IF(BY332&lt;17.5,"De 15 a 17",IF(BY332&lt;20,"De 17,5 a 19,5",IF(BY332&lt;22.5,"De 20 a 22",IF(BY332&lt;25,"De 22,5 a 24,5",IF(BY332&lt;27.5,"De 25 a 27","De 27,5 a 30"))))))))))))))))))))))))</f>
        <v>De -20 a -18</v>
      </c>
      <c r="CA332" s="12" t="n">
        <f aca="false">IF(BY332="","",IF(BY332&lt;=-28,1,IF(BY332&lt;=-25.5,2,IF(BY332&lt;=-23,3,IF(BY332&lt;=-20.5,4,IF(BY332&lt;=-18,5,IF(BY332&lt;=-15.5,6,IF(BY332&lt;=-13,7,IF(BY332&lt;=-10.5,8,IF(BY332&lt;=-8,9,IF(BY332&lt;=-5.5,10,IF(BY332&lt;=-3,11,IF(BY332&lt;=-0.5,12,IF(BY332&lt;=2,13,IF(BY332&lt;=4.5,14,IF(BY332&lt;=7,15,IF(BY332&lt;=9.5,16,IF(BY332&lt;=12,17,IF(BY332&lt;=14.5,18,IF(BY332&lt;=17,19,IF(BY332&lt;=19.5,20,IF(BY332&lt;=22,21,IF(BY332&lt;=24.5,22,IF(BY332&lt;=27,23,IF(BY332&lt;=30,24,"Fuera de rango")))))))))))))))))))))))))</f>
        <v>6</v>
      </c>
      <c r="CB332" s="9" t="n">
        <v>-7.5</v>
      </c>
      <c r="CC332" s="10" t="n">
        <f aca="false">18.5- (0.3*H332)</f>
        <v>10.4</v>
      </c>
      <c r="CD332" s="10" t="n">
        <f aca="false">(CB332)-(CC332)</f>
        <v>-17.9</v>
      </c>
      <c r="CE332" s="10" t="str">
        <f aca="false">IF(CD332="","",IF(CD332&lt;-27.5,"De -30 a -28",IF(CD332&lt;-25,"De -27,5 a -25,5",IF(CD332&lt;-22.5,"De -25 a -23",IF(CD332&lt;-20,"De -22,5 a -20,5",IF(CD332&lt;-17.5,"De -20 a -18",IF(CD332&lt;-15,"De -17,5 a -15,5",IF(CD332&lt;-12.5,"De -15 a -13",IF(CD332&lt;-10,"De -12,5 a -10,5",IF(CD332&lt;-7.5,"De -10 a -8",IF(CD332&lt;-5,"De -7,5 a -5,5",IF(CD332&lt;-2.5,"De -5 a -3",IF(CD332&lt;0,"De -2,5 a -0,5",IF(CD332&lt;=2,"De 0 a 2",IF(CD332&lt;=4.5,"De 2,5 a 4,5",IF(CD332&lt;=7,"De 5 a 7",IF(CD332&lt;=9.5,"De 7,5 a 9,5",IF(CD332&lt;=12,"De 10 a 12",IF(CD332&lt;=14.5,"De 12,5 a 14,5",IF(CD332&lt;=17,"De 15 a 17",IF(CD332&lt;=19.5,"De 17,5 a 19,5",IF(CD332&lt;=22,"De 20 a 22",IF(CD332&lt;=24.5,"De 22,5 a 24,5",IF(CD332&lt;=27,"De 25 a 27","De 27,5 a 30"))))))))))))))))))))))))</f>
        <v>De -20 a -18</v>
      </c>
      <c r="CF332" s="12" t="n">
        <f aca="false">IF(CD332="","",IF(CD332&lt;-27.5,1,IF(CD332&lt;-25,2,IF(CD332&lt;-22.5,3,IF(CD332&lt;-20,4,IF(CD332&lt;-17.5,5,IF(CD332&lt;-15,6,IF(CD332&lt;-12.5,7,IF(CD332&lt;-10,8,IF(CD332&lt;-7.5,9,IF(CD332&lt;-5,10,IF(CD332&lt;-2.5,11,IF(CD332&lt;0,12,IF(CD332&lt;2.5,13,IF(CD332&lt;5,14,IF(CD332&lt;7.5,15,IF(CD332&lt;10,16,IF(CD332&lt;12.5,17,IF(CD332&lt;15,18,IF(CD332&lt;17.5,19,IF(CD332&lt;20,20,IF(CD332&lt;22.5,21,IF(CD332&lt;25,22,IF(CD332&lt;27.5,23,24))))))))))))))))))))))))</f>
        <v>5</v>
      </c>
      <c r="CG332" s="9" t="n">
        <v>-5.25</v>
      </c>
      <c r="CH332" s="10" t="str">
        <f aca="false">IF(CG332="","",IF(AND(CG332&gt;=-10,CG332&lt;=-9.5),"-10 a -9,5",IF(AND(CG332&gt;-9.5,CG332&lt;=-8.5),"-9 a -8,5",IF(AND(CG332&gt;-8.5,CG332&lt;=-7.5),"-8 a -7,5",IF(AND(CG332&gt;-7.5,CG332&lt;=-6.5),"-7 a -6,5",IF(AND(CG332&gt;-6.5,CG332&lt;=-5.5),"-6 a -5,5",IF(AND(CG332&gt;-5.5,CG332&lt;=-4.5),"-5 a -4,5",IF(AND(CG332&gt;-4.5,CG332&lt;=-3.5),"-4 a -3,5",IF(AND(CG332&gt;-3.5,CG332&lt;=-2.5),"-3 a -2,5",IF(CG332=-2.25,"-2,25",IF(AND(CG332&gt;-2.5,CG332&lt;=-1.5),"-2 a -1,5",IF(AND(CG332&gt;-1.5,CG332&lt;=-0.5),"-1 a -0,5",IF(AND(CG332&gt;-0.5,CG332&lt;=0.5),"0 a 0,5",IF(AND(CG332&gt;0.5,CG332&lt;=1.5),"1 a 1,5",IF(AND(CG332&gt;1.5,CG332&lt;=2.5),"2 a 2,5",IF(AND(CG332&gt;2.5,CG332&lt;=3.5),"3 a 3,5",IF(AND(CG332&gt;3.5,CG332&lt;=4.5),"4 a 4,5",IF(AND(CG332&gt;4.5,CG332&lt;=5.5),"5 a 5,5",IF(AND(CG332&gt;5.5,CG332&lt;=6.5),"6 a 6,5",IF(AND(CG332&gt;6.5,CG332&lt;=7.5),"7 a 7,5",IF(AND(CG332&gt;7.5,CG332&lt;=8.5),"8 a 8,5",IF(AND(CG332&gt;8.5,CG332&lt;=9.5),"9 a 9,5",IF(CG332&gt;=10,"10","Fuera de rango")))))))))))))))))))))))</f>
        <v>-5 a -4,5</v>
      </c>
      <c r="CI332" s="11" t="n">
        <f aca="false">IF(CG332="","",IF(CG332=-2.25,"NORMA",IF(CG332&lt;=-9.5,1,IF(CG332&lt;=-8.5,2,IF(CG332&lt;=-7.5,3,IF(CG332&lt;=-6.5,4,IF(CG332&lt;=-5.5,5,IF(CG332&lt;=-4.5,6,IF(CG332&lt;=-3.5,7,IF(CG332&lt;=-2.5,8,IF(CG332&lt;=-1.5,9,IF(CG332&lt;=-0.5,10,IF(CG332&lt;=0.5,11,IF(CG332&lt;=1.5,12,IF(CG332&lt;=2.5,13,IF(CG332&lt;=3.5,14,IF(CG332&lt;=4.5,15,IF(CG332&lt;=5.5,16,IF(CG332&lt;=6.5,17,IF(CG332&lt;=7.5,18,IF(CG332&lt;=8.5,19,IF(CG332&lt;=9.5,20,IF(CG332=10,21,"Fuera de rango")))))))))))))))))))))))</f>
        <v>6</v>
      </c>
      <c r="CJ332" s="9" t="n">
        <v>3.25</v>
      </c>
      <c r="CK332" s="10" t="str">
        <f aca="false">IF(CJ332="","",IF(AND(CJ332&gt;=-6,CJ332&lt;=-5.5),"-6 a -5,5",IF(AND(CJ332&gt;-5.5,CJ332&lt;=-4.5),"-5 a -4,5",IF(AND(CJ332&gt;-4.5,CJ332&lt;=-3.5),"-4 a -3,5",IF(AND(CJ332&gt;-3.5,CJ332&lt;=-2.5),"-3 a -2,5",IF(AND(CJ332&gt;-2.5,CJ332&lt;=-1.5),"-2 a -1,5",IF(AND(CJ332&gt;-1.5,CJ332&lt;=-0.5),"-1 a -0,5",IF(AND(CJ332&gt;-0.5,CJ332&lt;=0.5),"0 a 0,5",IF(AND(CJ332&gt;0.5,CJ332&lt;=1.5),"1 a 1,5",IF(AND(CJ332&gt;1.5,CJ332&lt;2.5),"2",IF(AND(CJ332&gt;=2.5,CJ332&lt;=3),"2,5 a 3",IF(AND(CJ332&gt;3,CJ332&lt;=4),"3,5 a 4",IF(AND(CJ332&gt;4,CJ332&lt;=5),"4,5 a 5",IF(AND(CJ332&gt;5,CJ332&lt;=6),"5,5 a 6",IF(AND(CJ332&gt;6,CJ332&lt;=7),"6,5 a 7",IF(AND(CJ332&gt;7,CJ332&lt;=8),"7,5 a 8",IF(AND(CJ332&gt;8,CJ332&lt;=9.5),"8,5 a 9,5",IF(CJ332=10,"10","Fuera de rango"))))))))))))))))))</f>
        <v>3,5 a 4</v>
      </c>
      <c r="CL332" s="11" t="n">
        <f aca="false">IF(CK332="","",IF(OR(CK332="-6 a -5,5",CK332="-6 - -5,5"),1,IF(OR(CK332="-5 a -4,5",CK332="-5 - -4,5"),2,IF(OR(CK332="-4 a -3,5",CK332="-4 - -3,5"),3,IF(OR(CK332="-3 a -2,5",CK332="-3 - -2,5"),4,IF(OR(CK332="-2 a -1,5",CK332="-2 - -1,5"),5,IF(OR(CK332="-1 a -0,5",CK332="-1 - -0,5"),6,IF(OR(CK332="0 a 0,5",CK332="0 - 0,5"),7,IF(OR(CK332="1 a 1,5",CK332="1 - 1,5"),8,IF(CK332="2","NORMA",IF(OR(CK332="2,5 a 3",CK332="2,5 - 3"),9,IF(OR(CK332="3,5 a 4",CK332="3,5 - 4"),10,IF(OR(CK332="4,5 a 5",CK332="4,5 - 5"),11,IF(OR(CK332="5,5 a 6",CK332="5,5 - 6"),12,IF(OR(CK332="6,5 a 7",CK332="6,5 - 7"),13,IF(OR(CK332="7,5 a 8",CK332="7,5 - 8"),14,IF(OR(CK332="8,5 a 9",CK332="8,5 - 9,5",CK332="9 a 9,5"),15,IF(CK332="10",15,IF(OR(CK332="0,5 a 1",CK332="0,5 - 1"),7,"Fuera de rango")))))))))))))))))))</f>
        <v>10</v>
      </c>
      <c r="CN332" s="10" t="str">
        <f aca="false">IF(CM332=0,"0", " ")</f>
        <v>0</v>
      </c>
      <c r="CO332" s="10" t="str">
        <f aca="false">IF(CM332&gt;0,"EME"," ")</f>
        <v> </v>
      </c>
      <c r="CQ332" s="10" t="str">
        <f aca="false">IF(CP332&gt;0,"0", " ")</f>
        <v> </v>
      </c>
      <c r="CR332" s="10" t="str">
        <f aca="false">IF(CP332&gt;0,"EME"," ")</f>
        <v> </v>
      </c>
      <c r="CS332" s="9" t="n">
        <v>0</v>
      </c>
      <c r="CU332" s="10" t="str">
        <f aca="false">IF(CS332&gt;0,"HIP"," ")</f>
        <v> </v>
      </c>
      <c r="CV332" s="9" t="n">
        <v>0</v>
      </c>
      <c r="CW332" s="10" t="str">
        <f aca="false">IF(CV332&gt;0,"1", " ")</f>
        <v> </v>
      </c>
      <c r="CX332" s="10" t="str">
        <f aca="false">IF(CV332&gt;0,"HIP"," ")</f>
        <v> </v>
      </c>
      <c r="CY332" s="9" t="n">
        <v>-2</v>
      </c>
      <c r="DB332" s="9" t="n">
        <v>-1.75</v>
      </c>
      <c r="DC332" s="11" t="str">
        <f aca="false">IF(DB332&lt;0,"2"," ")</f>
        <v>2</v>
      </c>
      <c r="DD332" s="11" t="str">
        <f aca="false">IF(DB332&lt;0,"MIO"," ")</f>
        <v>MIO</v>
      </c>
      <c r="DE332" s="9" t="n">
        <v>0</v>
      </c>
      <c r="DF332" s="10" t="str">
        <f aca="false">IF(DE332&lt;0,"3"," ")</f>
        <v> </v>
      </c>
      <c r="DG332" s="10" t="str">
        <f aca="false">IF(DE332&lt;0,"AST"," ")</f>
        <v> </v>
      </c>
      <c r="DH332" s="9" t="n">
        <v>0</v>
      </c>
      <c r="DI332" s="10" t="str">
        <f aca="false">IF(DH332&lt;0,"3"," ")</f>
        <v> </v>
      </c>
      <c r="DJ332" s="10" t="str">
        <f aca="false">IF(DH332&lt;0,"AST"," ")</f>
        <v> </v>
      </c>
      <c r="DK332" s="9" t="n">
        <v>0</v>
      </c>
      <c r="DL332" s="10" t="str">
        <f aca="false">IF(DK332&gt;0,"4"," ")</f>
        <v> </v>
      </c>
      <c r="DM332" s="10" t="str">
        <f aca="false">IF(DK332&gt;0,"PRE"," ")</f>
        <v> </v>
      </c>
      <c r="DN332" s="9" t="n">
        <v>0</v>
      </c>
      <c r="DO332" s="10" t="str">
        <f aca="false">IF(DN332&gt;0,"4"," ")</f>
        <v> </v>
      </c>
      <c r="DP332" s="10" t="str">
        <f aca="false">IF(DN332&gt;0,"PRE"," ")</f>
        <v> </v>
      </c>
      <c r="DS332" s="12" t="str">
        <f aca="false">CONCATENATE(CO332,CU332,DA332,DG332,DM332)</f>
        <v>    </v>
      </c>
      <c r="DT332" s="10" t="e">
        <f aca="false" t="array" ref="DT332">_xlfn.IFS(DS332="EME    ","0", DS332=" HIP   ","1", DS332="  MIO  ","2", DS332="   AST ","3", DS332="    PRE","4", DS332="EME   PRE","5", DS332=" HIP  PRE","6", DS332=" HIP AST ","7", DS332="  MIO PRE","8", DS332="  MIOAST ","9", DS332="   ASTPRE","10",DS332=" HIP ASTPRE","11", DS332="  MIOASTPRE","12", DS332="     ","0")</f>
        <v>#N/A</v>
      </c>
      <c r="DV332" s="1" t="e">
        <f aca="false" t="array" ref="DV332">_xlfn.IFS(DU332="SI","2", DU332="NO","1")</f>
        <v>#N/A</v>
      </c>
      <c r="DX332" s="11" t="str">
        <f aca="false">IF(DW332=0,"1","2")</f>
        <v>1</v>
      </c>
      <c r="DY332" s="11" t="str">
        <f aca="false" t="array" ref="DY332">_xlfn.IFS(DW332=0,"0", DW332=0.25, "1", DW332=0.5,"2", DW332=0.75,"3", DW332=1,"4",DW332=1.25,"5", DW332=1.5,"6", DW332=1.75,"7", DW332=2,"8")</f>
        <v>0</v>
      </c>
      <c r="EA332" s="11" t="str">
        <f aca="false">IF(DZ332=0,"1","2")</f>
        <v>1</v>
      </c>
      <c r="EB332" s="11" t="str">
        <f aca="false" t="array" ref="EB332">_xlfn.IFS(DZ332=0,"0", DZ332=0.25, "1", DZ332=0.5,"2", DZ332=0.75,"3", DZ332=1,"4",DZ332=1.25,"5", DZ332=1.5,"6", DZ332=1.75,"7", DZ332=2,"8")</f>
        <v>0</v>
      </c>
      <c r="ED332" s="10" t="str">
        <f aca="false">IF(EC332=0,"1","2")</f>
        <v>1</v>
      </c>
      <c r="EE332" s="11" t="str">
        <f aca="false" t="array" ref="EE332">_xlfn.IFS(EC332=0,"0", EC332=-0.25, "1", EC332=-0.5,"2", EC332=-0.75,"3", EC332=-1,"4",EC332=-1.25,"5", EC332=-1.5,"6", EC332=-1.75,"7", EC332=-2,"8", EC332=-2.25,"9",EC332=-2.5,"10", EC332=-2.75,"11", EC332=-3,"12", EC332=-3.25,"13", EC332=-3.5,"14", EC332=-3.75,"15",EC332=-4,"16")</f>
        <v>0</v>
      </c>
      <c r="EG332" s="10" t="str">
        <f aca="false">IF(EF332=0,"1","2")</f>
        <v>1</v>
      </c>
      <c r="EH332" s="11" t="str">
        <f aca="false" t="array" ref="EH332">_xlfn.IFS(EF332=0,"0", EF332=-0.25, "1", EF332=-0.5,"2", EF332=-0.75,"3", EF332=-1,"4",EF332=-1.25,"5", EF332=-1.5,"6", EF332=-1.75,"7", EF332=-2,"8", EF332=-2.25,"9",EF332=-2.5,"10", EF332=-2.75,"11", EF332=-3,"12", EF332=-3.25,"13", EF332=-3.5,"14", EF332=-3.75,"15",EF332=-4,"16")</f>
        <v>0</v>
      </c>
      <c r="EJ332" s="11" t="str">
        <f aca="false">IF(EI332=0,"1","2")</f>
        <v>1</v>
      </c>
      <c r="EK332" s="11" t="str">
        <f aca="false" t="array" ref="EK332">_xlfn.IFS(EI332=0,"0", EI332=-0.25, "1", EI332=-0.5,"2", EI332=-0.75,"3", EI332=-1,"4",EI332=-1.25,"5", EI332=-1.5,"6", EI332=-1.75,"7", EI332=-2,"8", EI332=-2.25,"9", EI332=-2.25,"9",EI332=-2.5,"10", EI332=-2.75,"11", EI332=-3,"12", EI332=-3.25,"13", EI332=-3.5,"14", EI332=-3.75,"15",EI332=-4,"16", EI332=0.25, "17", EI332=0.5, "18")</f>
        <v>0</v>
      </c>
      <c r="EM332" s="11" t="str">
        <f aca="false">IF(EL332=0,"1","2")</f>
        <v>1</v>
      </c>
      <c r="EN332" s="11" t="str">
        <f aca="false" t="array" ref="EN332">_xlfn.IFS(EL332=0.25,"17",EL332=0.5,"18", EL332=0,"0", EL332=-0.25, "1", EL332=-0.5,"2", EL332=-0.75,"3", EL332=-1,"4",EL332=-1.25,"5", EL332=-1.5,"6", EL332=-1.75,"7", EL332=-2,"8",EL332= -2.25,"9",EL332=-2.5,"10",EL332= -2.75,"11",EL332= -3,"12",EL332= -3.25,"13",EL332= -3.5,"14",EL332= -3.75,"15",EL332=-4,"16")</f>
        <v>0</v>
      </c>
      <c r="EP332" s="11" t="str">
        <f aca="false">IF(EO332=0,"1","2")</f>
        <v>1</v>
      </c>
      <c r="EQ332" s="11" t="str">
        <f aca="false" t="array" ref="EQ332">_xlfn.IFS(EO332=0,"0", EO332=0.25, "1", EO332=0.5,"2", EO332=0.75,"3", EO332=1,"4",EO332=1.25,"5", EO332=1.5,"6", EO332=1.75,"7", EO332=2,"8", EO332=2.25,"9", EO332=2.25,"9",EO332=2.5,"10", EO332=2.75,"11", EO332=3,"12", EO332=3.25,"13", EO332=3.5,"14", EO332=3.75,"15",EO332=4,"16", EO332=-0.25, "17", bq=-0.5, "18")</f>
        <v>0</v>
      </c>
      <c r="ES332" s="11" t="str">
        <f aca="false">IF(ER332=0,"1","2")</f>
        <v>1</v>
      </c>
      <c r="ET332" s="11" t="str">
        <f aca="false" t="array" ref="ET332">_xlfn.IFS(ER332=0,"0", ER332=0.25, "1", ER332=0.5,"2", ER332=0.75,"3", ER332=1,"4",ER332=1.25,"5", ER332=1.5,"6", ER332=1.75,"7", ER332=2,"8", ER332=2.25,"9", ER332=2.25,"9",ER332=2.5,"10", ER332=2.75,"11", ER332=3,"12", ER332=3.25,"13", ER332=3.5,"14", ER332=3.75,"15",ER332=4,"16", ER332=-0.25, "17", bq=-0.5, "18")</f>
        <v>0</v>
      </c>
      <c r="EV332" s="14" t="e">
        <f aca="false">VLOOKUP(EU332,LEYENDA!$G$2:$H$8,2,TRUE())</f>
        <v>#N/A</v>
      </c>
      <c r="EW332" s="14" t="e">
        <f aca="false" t="array" ref="EW332">_xlfn.IFS(EV332="0-5","1", EV332="6-12","2", EV332="13-18","3", EV332="19-24","4", EV332="25-36","5", EV332="37-48","6", EV332="49-60","7")</f>
        <v>#N/A</v>
      </c>
    </row>
    <row r="333" customFormat="false" ht="13.5" hidden="false" customHeight="false" outlineLevel="0" collapsed="false">
      <c r="A333" s="1" t="n">
        <v>86</v>
      </c>
      <c r="B333" s="2" t="n">
        <v>1</v>
      </c>
      <c r="C333" s="33" t="n">
        <v>42368</v>
      </c>
      <c r="D333" s="6"/>
      <c r="E333" s="5" t="str">
        <f aca="false">VLOOKUP(A333,'286'!$A$3:$J$6279,10,FALSE())</f>
        <v>GARCÍA GARCÍA, PAULA</v>
      </c>
      <c r="F333" s="4" t="str">
        <f aca="false">VLOOKUP(A333,'286'!$A$3:$I$1768,3,FALSE())</f>
        <v>GARGARPA</v>
      </c>
      <c r="G333" s="6" t="n">
        <f aca="false">VLOOKUP(A333,'286'!$A$3:$I$1768,4,FALSE())</f>
        <v>31535</v>
      </c>
      <c r="H333" s="7" t="n">
        <f aca="false">YEAR(C333)-YEAR(G333)</f>
        <v>29</v>
      </c>
      <c r="I333" s="1" t="str">
        <f aca="false">VLOOKUP(H333,LEYENDA!$C$2:$D$6,2,TRUE())</f>
        <v>25-40</v>
      </c>
      <c r="J333" s="5" t="str">
        <f aca="false">VLOOKUP(A333,'286'!$A$3:$I$1768,7,FALSE())</f>
        <v>M</v>
      </c>
      <c r="K333" s="8" t="n">
        <f aca="false">VLOOKUP(A333,'286'!$A$3:$I$1768,2,FALSE())</f>
        <v>0</v>
      </c>
      <c r="L333" s="4" t="str">
        <f aca="false">VLOOKUP(A333,'286'!$A$3:$I$1768,8,FALSE())</f>
        <v>D</v>
      </c>
      <c r="M333" s="4" t="str">
        <f aca="false">VLOOKUP(A333,'286'!$A$3:$I$1768,9,FALSE())</f>
        <v>D</v>
      </c>
      <c r="N333" s="8" t="str">
        <f aca="false">IF(R333=O333, "MISMA","CONTRARIA")</f>
        <v>MISMA</v>
      </c>
      <c r="O333" s="8" t="str">
        <f aca="false" t="array" ref="O333">_xlfn.IFS(L333="D","1", L333="I","2")</f>
        <v>1</v>
      </c>
      <c r="P333" s="8" t="e">
        <f aca="false" t="array" ref="P333">_xlfn.IFS(K333="OD","1", K333="OI","2")</f>
        <v>#N/A</v>
      </c>
      <c r="Q333" s="1" t="str">
        <f aca="false" t="array" ref="Q333">_xlfn.IFS(J333="M","1", J333="H","2")</f>
        <v>1</v>
      </c>
      <c r="R333" s="8" t="str">
        <f aca="false" t="array" ref="R333">_xlfn.IFS(M333="D","1", M333="I","2")</f>
        <v>1</v>
      </c>
      <c r="S333" s="1" t="str">
        <f aca="false" t="array" ref="S333">_xlfn.IFS(N333="CONTRARIA", "1",N333= "MISMA","2")</f>
        <v>2</v>
      </c>
      <c r="T333" s="1" t="str">
        <f aca="false" t="array" ref="T333">_xlfn.IFS(I333="0-12","1", I333="13-24","2", I333="25-40","3", I333="41-60","4", I333="61-100","5")</f>
        <v>3</v>
      </c>
      <c r="U333" s="9" t="n">
        <v>2</v>
      </c>
      <c r="V333" s="1" t="str">
        <f aca="false">IF(U333="","",IF(AND(U333&gt;=-9,U333&lt;=-6.5),"-9 a -6,5",IF(AND(U333&gt;=-6,U333&lt;=-3.5),"-6 a -3,5",IF(AND(U333&gt;=-3,U333&lt;=-1),"-3 a -1",IF(U333=-0.5,"-0,5",IF(AND(U333&gt;=0,U333&lt;=2.5),"0 a 2,5",IF(AND(U333&gt;=3,U333&lt;=5.5),"3 a 5,5",IF(AND(U333&gt;=6,U333&lt;=8.5),"6 a 8,5",IF(AND(U333&gt;=9,U333&lt;=20),"9 a 20","Fuera de rango")))))))))</f>
        <v>0 a 2,5</v>
      </c>
      <c r="W333" s="11" t="n">
        <f aca="false">IF(V333="","",IF(V333="-9 a -6,5",2,IF(V333="-6 a -3,5",3,IF(V333="-3 a -1",4,IF(V333="-0,5","NORMA",IF(V333="0 a 2,5",5,IF(V333="3 a 5,5",6,IF(V333="6 a 8,5",7,IF(V333="9 a 20",8,"Fuera de rango")))))))))</f>
        <v>5</v>
      </c>
      <c r="X333" s="9" t="n">
        <v>0</v>
      </c>
      <c r="Y333" s="11" t="str">
        <f aca="false">IF(X333="","",IF(AND(X333&gt;=0,X333&lt;=4),"0 a 4",IF(AND(X333&gt;=4.5,X333&lt;=8.5),"4,5 a 8,5",IF(X333=9,"9",IF(AND(X333&gt;=9.5,X333&lt;=13),"9,5 a 13",IF(AND(X333&gt;=13.5,X333&lt;=20),"13,5 a 20",IF(AND(X333&gt;=20.5,X333&lt;=35),"20,5 a 35","Fuera de rango")))))))</f>
        <v>0 a 4</v>
      </c>
      <c r="Z333" s="11" t="n">
        <f aca="false">IF(Y333="","",IF(Y333="0 a 4",1,IF(Y333="4,5 a 8,5",2,IF(Y333="9","NORMA",IF(Y333="9,5 a 13",3,IF(Y333="13,5 a 20",4,IF(Y333="20,5 a 35",5,"Fuera de rango")))))))</f>
        <v>1</v>
      </c>
      <c r="AA333" s="9" t="n">
        <v>22</v>
      </c>
      <c r="AB333" s="10" t="str">
        <f aca="false">IF(AA333="","",IF(AND(AA333&gt;=0,AA333&lt;=9),"0 a 9",IF(AND(AA333&gt;=9.5,AA333&lt;=18.5),"9,5 a 18,5",IF(AA333=19,"19",IF(AND(AA333&gt;=19.5,AA333&lt;=28),"19,5 a 28",IF(AND(AA333&gt;=28.5,AA333&lt;=40),"28,5 a 40","Fuera de rango"))))))</f>
        <v>19,5 a 28</v>
      </c>
      <c r="AC333" s="11" t="n">
        <f aca="false" t="array" ref="AC333">_xlfn.IFS(AB333="","",AB333="0 a 9",1,AB333="9,5 a 18,5",2,AB333="19","NORMA",AB333="19,5 a 28",3,AB333="28,5 a 40",4,TRUE(),"Fuera de rango")</f>
        <v>3</v>
      </c>
      <c r="AD333" s="9" t="n">
        <v>18</v>
      </c>
      <c r="AE333" s="10" t="str">
        <f aca="false">IF(AD333="","",IF(AND(AD333&gt;=-10,AD333&lt;=0),"De -10 a 0",IF(AND(AD333&gt;=0.5,AD333&lt;=9.5),"0,5 a 9,5",IF(AD333=10,"10",IF(AND(AD333&gt;=10.5,AD333&lt;=20),"10,5 a 20",IF(AND(AD333&gt;=20.5,AD333&lt;=40),"20,5 a 40","Fuera de rango"))))))</f>
        <v>10,5 a 20</v>
      </c>
      <c r="AF333" s="12" t="n">
        <f aca="false">IF(AD333="","",IF(AND(AD333&gt;=-10,AD333&lt;=0),1,IF(AND(AD333&gt;=0.5,AD333&lt;=9.5),2,IF(AD333=10,"NORMA",IF(AND(AD333&gt;=10.5,AD333&lt;=20),3,IF(AND(AD333&gt;=20.5,AD333&lt;=40),4,""))))))</f>
        <v>3</v>
      </c>
      <c r="AG333" s="9" t="n">
        <v>6</v>
      </c>
      <c r="AH333" s="10" t="str">
        <f aca="false">IF(AG333="","",IF(AND(AG333&gt;=0,AG333&lt;=4),"0 a 4",IF(AND(AG333&gt;=4.5,AG333&lt;=8.5),"4,5 a 8,5",IF(AG333=9,"9",IF(AND(AG333&gt;=9.5,AG333&lt;=13),"9,5 a 13",IF(AND(AG333&gt;=13.5,AG333&lt;=25),"13,5 a 25","Fuera de rango"))))))</f>
        <v>4,5 a 8,5</v>
      </c>
      <c r="AI333" s="10" t="n">
        <f aca="false">IF(AH333="","",IF(AH333="0 a 4",1,IF(AH333="4,5 a 8,5",2,IF(AH333="9","NORMA",IF(AH333="9,5 a 13",3,IF(AH333="13,5 a 25",4,""))))))</f>
        <v>2</v>
      </c>
      <c r="AJ333" s="9" t="n">
        <v>3</v>
      </c>
      <c r="AK333" s="10" t="str">
        <f aca="false">IF(AJ333="","",IF(AND(AJ333&gt;=-15,AJ333&lt;=-10.5),"-15 a -10,5",IF(AND(AJ333&gt;=-10,AJ333&lt;=-4),"-10 a -4",IF(AND(AJ333&gt;=-4.5,AJ333&lt;=0),"-4,5 a 0",IF(AND(AJ333&gt;=0.5,AJ333&lt;=4.5),"0,5 a 4,5",IF(AJ333=5,"5",IF(AND(AJ333&gt;=5.5,AJ333&lt;=10),"5,5 a 10",IF(AND(AJ333&gt;=10.5,AJ333&lt;=20),"10,5 a 20","Fuera de rango"))))))))</f>
        <v>0,5 a 4,5</v>
      </c>
      <c r="AL333" s="11" t="n">
        <f aca="false">IF(AK333="","",IF(AK333="-15 a -10,5",1,IF(AK333="-10 a -4",2,IF(AK333="-4,5 a 0",3,IF(AK333="0,5 a 4,5",4,IF(AK333="5","NORMA",IF(AK333="5,5 a 10",5,IF(AK333="10,5 a 20",6,"Error"))))))))</f>
        <v>4</v>
      </c>
      <c r="AM333" s="9" t="n">
        <v>0</v>
      </c>
      <c r="AN333" s="10" t="str">
        <f aca="false">IF(AM333="","",IF(AND(AM333&gt;=-7.5,AM333&lt;=-5.5),"-7,5 a -5,5",IF(AND(AM333&gt;=-5,AM333&lt;=-3),"-5 a -3",IF(AND(AM333&gt;=-2.5,AM333&lt;=-0.5),"-2,5 a -0,5",IF(AM333=0,"0,00",IF(AND(AM333&gt;=0.5,AM333&lt;=2.5),"0,5 a 2,5",IF(AND(AM333&gt;=3,AM333&lt;=5),"3 a 5",IF(AND(AM333&gt;=5.5,AM333&lt;=7.5),"5,5 a 7,5",IF(AND(AM333&gt;=8,AM333&lt;=10),"8 a 10","Fuera de rango")))))))))</f>
        <v>0,00</v>
      </c>
      <c r="AO333" s="11" t="str">
        <f aca="false">IF(AN333="","",IF(AN333="-7,5 a -5,5",1,IF(AN333="-5 a -3",2,IF(AN333="-2,5 a -0,5",3,IF(AN333="0,00","NORMA",IF(AN333="0,5 a 2,5",4,IF(AN333="3 a 5",5,IF(AN333="5,5 a 7,5",6,IF(AN333="8 a 10",7,"Error")))))))))</f>
        <v>NORMA</v>
      </c>
      <c r="AP333" s="9" t="n">
        <v>2</v>
      </c>
      <c r="AQ333" s="10" t="str">
        <f aca="false">IF(AP333="","",IF(AND(AP333&gt;=-20,AP333&lt;=-9.5),"-20 a -9,5",IF(AND(AP333&gt;=-9,AP333&lt;=-6.5),"-9 a -6,5",IF(AP333=-6,"-6",IF(AND(AP333&gt;=-5.5,AP333&lt;=-3),"-5,5 a -3",IF(AND(AP333&gt;=-2.5,AP333&lt;=0),"-2,5 a 0",IF(AND(AP333&gt;=0.5,AP333&lt;=3),"0,5 a 3",IF(AND(AP333&gt;=3.5,AP333&lt;=6),"3,5 a 6",IF(AND(AP333&gt;=6.5,AP333&lt;=9),"6,5 a 9",IF(AND(AP333&gt;=9.5,AP333&lt;=20),"9,5 a 20","Fuera de rango"))))))))))</f>
        <v>0,5 a 3</v>
      </c>
      <c r="AR333" s="11" t="n">
        <f aca="false">IF(AQ333="","",IF(AQ333="-20 a -9,5",1,IF(AQ333="-9 a -6,5",2,IF(AQ333="-6","NORMA",IF(AQ333="-5,5 a -3",3,IF(AQ333="-2,5 a 0",4,IF(AQ333="0,5 a 3",5,IF(AQ333="3,5 a 6",6,IF(AQ333="6,5 a 9",7,IF(AQ333="9,5 a 20",8,""))))))))))</f>
        <v>5</v>
      </c>
      <c r="AS333" s="9" t="n">
        <v>2</v>
      </c>
      <c r="AT333" s="10" t="str">
        <f aca="false">IF(AS333="","",IF(AND(AS333&gt;=-16,AS333&lt;=-14),"-16 a -14",IF(AND(AS333&gt;=-13.5,AS333&lt;=-11.5),"-13,5 a -11,5",IF(AND(AS333&gt;=-11,AS333&lt;=-9),"-11 a -9",IF(AND(AS333&gt;=-8.5,AS333&lt;=-6.5),"-8,5 a -6,5",IF(AND(AS333&gt;=-6,AS333&lt;=-4),"-6 a -4",IF(AND(AS333&gt;=-3.5,AS333&lt;=-1.5),"-3,5 a -1,5",IF(AND(AS333&gt;=-1,AS333&lt;=1),"-1 a 1",IF(AND(AS333&gt;=1.5,AS333&lt;=3.5),"1,5 a 3,5",IF(AND(AS333&gt;=4,AS333&lt;=6),"4 a 6",IF(AND(AS333&gt;=6.5,AS333&lt;=8.5),"6,5 a 8,5",IF(AND(AS333&gt;=9,AS333&lt;=11),"9 a 11",IF(AND(AS333&gt;=11.5,AS333&lt;=13.5),"11,5 a 13,5",IF(AND(AS333&gt;=14,AS333&lt;=16),"14 a 16",IF(AND(AS333&gt;=16.5,AS333&lt;=18.5),"16,5 a 18,5",IF(AND(AS333&gt;=19,AS333&lt;=21),"19 a 21","Fuera de rango"))))))))))))))))</f>
        <v>1,5 a 3,5</v>
      </c>
      <c r="AU333" s="11" t="n">
        <f aca="false" t="array" ref="AU333">IF(AT333="","",_xlfn.IFS(AT333="-16 a -14",1,AT333="-13,5 a -11,5",2,AT333="-11 a -9",3,AT333="-8,5 a -6,5",4,AT333="-6 a -4",5,AT333="-3,5 a -1,5",6,AT333="-1 a 1",7,AT333="1,5 a 3,5",8,AT333="4 a 6","NORMA",AT333="6,5 a 8,5",9,AT333="9 a 11",10,AT333="11,5 a 13,5",11,AT333="14 a 16",12,AT333="16,5 a 18,5",13,AT333="19 a 21",14,TRUE(),""))</f>
        <v>8</v>
      </c>
      <c r="AV333" s="9" t="n">
        <v>-1.5</v>
      </c>
      <c r="AW333" s="10" t="str">
        <f aca="false">IF(AV333="","",IF(AND(AV333&gt;=-1,AV333&lt;=-0.5),"-1 a -0,5",IF(AND(AV333&gt;-0.5,AV333&lt;=0),"De -0,5 a 0",IF(AND(AV333&gt;=0.25,AV333&lt;=0.75),"0,25 a 0,75",IF(AND(AV333&gt;=1,AV333&lt;=1.5),"1 a 1,5",IF(AND(AV333&gt;=1.75,AV333&lt;=2.25),"1,75 a 2,25",IF(AND(AV333&gt;=2.5,AV333&lt;=3),"2,5 a 3",IF(AND(AV333&gt;=3.25,AV333&lt;=3.75),"3,25 a 3,75","Fuera de rango"))))))))</f>
        <v>Fuera de rango</v>
      </c>
      <c r="AX333" s="10" t="str">
        <f aca="false">IF(AW333="","",IF(OR(AW333="-1 a -0,5",AW333="-1 a -0.5"),1,IF(OR(AW333="De -0,5 a 0",AW333="-0,5 a 0",AW333="De -0.5 a 0"),2,IF(OR(AW333="0,25 a 0,75",AW333="0.25 a 0.75"),"NORMA",IF(OR(AW333="1 a 1,5",AW333="1 a 1.5"),3,IF(OR(AW333="1,75 a 2,25",AW333="1.75 a 2.25"),4,IF(OR(AW333="2,5 a 3",AW333="2.5 a 3"),5,IF(OR(AW333="3,25 a 3,75",AW333="3.25 a 3.75"),6,""))))))))</f>
        <v/>
      </c>
      <c r="AY333" s="9" t="n">
        <v>6</v>
      </c>
      <c r="AZ333" s="10" t="str">
        <f aca="false">IF(AY333="","",IF(AND(AY333&gt;=-20,AY333&lt;=-9.5),"-20 a -9,5",IF(AND(AY333&gt;=-9,AY333&lt;=-6.5),"-9 a -6,5",IF(AY333=-6,"-6",IF(AND(AY333&gt;=-5.5,AY333&lt;=-3),"-5,5 a -3",IF(AND(AY333&gt;=-2.5,AY333&lt;=0),"-2,5 a 0",IF(AND(AY333&gt;=0.5,AY333&lt;=3),"0,5 a 3",IF(AND(AY333&gt;=3.5,AY333&lt;=6),"3,5 a 6","Fuera de rango"))))))))</f>
        <v>3,5 a 6</v>
      </c>
      <c r="BA333" s="11" t="n">
        <f aca="false">IF(AZ333="","",IF(AZ333="-20 a -9,5",1,IF(AZ333="-9 a -6,5",2,IF(AZ333="-6","NORMA",IF(AZ333="-5,5 a -3",3,IF(AZ333="-2,5 a 0",4,IF(AZ333="0,5 a 3",5,IF(AZ333="3,5 a 6",6,""))))))))</f>
        <v>6</v>
      </c>
      <c r="BB333" s="9" t="n">
        <v>0</v>
      </c>
      <c r="BC333" s="10" t="str">
        <f aca="false" t="array" ref="BC333">IF(BB333="","",_xlfn.IFS(AND(BB333&gt;=0,BB333&lt;=2),"0 a 2",AND(BB333&gt;=2.5,BB333&lt;=4.5),"2,5 a 4,5",AND(BB333&gt;=5,BB333&lt;=7),"5 a 7",AND(BB333&gt;=7.5,BB333&lt;=9.5),"7,5 a 9,5",AND(BB333&gt;=10,BB333&lt;=12),"10 a 12",AND(BB333&gt;=12.5,BB333&lt;=14.5),"12,5 a 14,5",BB333=15,"15",AND(BB333&gt;=15.5,BB333&lt;=17.5),"15,5 a 17,5",AND(BB333&gt;=18,BB333&lt;=20),"18 a 20",AND(BB333&gt;=20.5,BB333&lt;=22.5),"20,5 a 22,5",AND(BB333&gt;=23,BB333&lt;=25),"23 a 25",TRUE(),"Fuera de rango"))</f>
        <v>0 a 2</v>
      </c>
      <c r="BD333" s="11" t="n">
        <f aca="false" t="array" ref="BD333">IF(BC333="","",_xlfn.IFS(BC333="0 a 2",1,BC333="2,5 a 4,5",2,BC333="5 a 7",3,BC333="7,5 a 9,5",4,BC333="10 a 12",5,BC333="12,5 a 14,5",6,BC333="15","NORMA",BC333="15,5 a 17,5",7,BC333="18 a 20",8,BC333="20,5 a 22,5",9,BC333="23 a 25",10,TRUE(),"Fuera de rango"))</f>
        <v>1</v>
      </c>
      <c r="BE333" s="9" t="n">
        <v>30</v>
      </c>
      <c r="BF333" s="10" t="str">
        <f aca="false">IF(BE333="","",IF(AND(BE333&gt;=-20,BE333&lt;=-10),"-20 a -10",IF(AND(BE333&gt;=-9.5,BE333&lt;=0.5),"-9,5 a 0,5",IF(AND(BE333&gt;=1,BE333&lt;=11),"1 a 11",IF(AND(BE333&gt;=11.5,BE333&lt;=20.5),"11,5 a 20,5",IF(BE333=21,"21",IF(AND(BE333&gt;=21.5,BE333&lt;=31.5),"21,5 a 31,5",IF(AND(BE333&gt;=32,BE333&lt;=42),"32 a 42","Fuera de rango"))))))))</f>
        <v>21,5 a 31,5</v>
      </c>
      <c r="BG333" s="11" t="n">
        <f aca="false">IF(BF333="","",IF(BF333="-20 a -10",1,IF(BF333="-9,5 a 0,5",2,IF(BF333="1 a 11",3,IF(BF333="11,5 a 20,5",4,IF(BF333="21","NORMA",IF(BF333="21,5 a 31,5",5,IF(BF333="32 a 42",6,""))))))))</f>
        <v>5</v>
      </c>
      <c r="BH333" s="9" t="n">
        <v>24</v>
      </c>
      <c r="BI333" s="10" t="str">
        <f aca="false">IF(BH333="","",IF(AND(BH333&gt;=-20,BH333&lt;=-15),"-20 a -15",IF(AND(BH333&gt;=-14.5,BH333&lt;=-9.5),"-14,5 a -9,5",IF(AND(BH333&gt;=-9,BH333&lt;=-4),"-9 a -4",IF(AND(BH333&gt;=-3.5,BH333&lt;=2.5),"-3,5 a 2,5",IF(AND(BH333&gt;=3,BH333&lt;=8),"3 a 8",IF(AND(BH333&gt;=8.5,BH333&lt;=14.5),"8,5 a 14,5",IF(BH333=15,"15",IF(AND(BH333&gt;=15.5,BH333&lt;=20.5),"15,5 a 20,5",IF(AND(BH333&gt;=21,BH333&lt;=26),"21 a 26","Fuera de rango"))))))))))</f>
        <v>21 a 26</v>
      </c>
      <c r="BJ333" s="11" t="n">
        <f aca="false">IF(BI333="","",IF(BI333="-20 a -15",1,IF(BI333="-14,5 a -9,5",2,IF(BI333="-9 a -4",3,IF(BI333="-3,5 a 2,5",4,IF(BI333="3 a 8",5,IF(BI333="8,5 a 14,5",6,IF(BI333="15","NORMA",IF(BI333="15,5 a 20,5",7,IF(BI333="21 a 26",8,IF(BI333="26,5 a 31,5",9,"")))))))))))</f>
        <v>8</v>
      </c>
      <c r="BK333" s="9" t="n">
        <v>0</v>
      </c>
      <c r="BL333" s="10" t="str">
        <f aca="false">IF(BK333="","",IF(AND(BK333&gt;=0,BK333&lt;=2),"0 - 2",IF(AND(BK333&gt;=2.5,BK333&lt;=4.5),"2,5 - 4,5",IF(AND(BK333&gt;=5,BK333&lt;=7),"5 - 7",IF(AND(BK333&gt;=7.5,BK333&lt;=9.5),"7,5 - 9,5",IF(AND(BK333&gt;=10,BK333&lt;=12),"10 - 12",IF(AND(BK333&gt;=12.5,BK333&lt;=13.5),"12,5 - 13,5",IF(BK333=14,"14",IF(AND(BK333&gt;=14.5,BK333&lt;=16.5),"14,5 - 16,5",IF(AND(BK333&gt;=17,BK333&lt;=19),"17 - 19",IF(AND(BK333&gt;=19.5,BK333&lt;=21.5),"19,5 - 21,5",IF(AND(BK333&gt;=22,BK333&lt;=24),"22 - 24",IF(AND(BK333&gt;=24.5,BK333&lt;=26.5),"24,5 - 26,5",IF(AND(BK333&gt;=27,BK333&lt;=29),"27 - 29",IF(AND(BK333&gt;=29.5,BK333&lt;=30),"29,5 - 30","Fuera de rango")))))))))))))))</f>
        <v>0 - 2</v>
      </c>
      <c r="BM333" s="11" t="n">
        <f aca="false">IF(BL333="","",IF(BL333="0 - 2",1,IF(BL333="2,5 - 4,5",2,IF(BL333="5 - 7",3,IF(BL333="7,5 - 9,5",4,IF(BL333="10 - 12",5,IF(BL333="12,5 - 13,5",6,IF(BL333="14","NORMA",IF(BL333="14,5 - 16,5",7,IF(BL333="17 - 19",8,IF(BL333="19,5 - 21,5",9,IF(BL333="22 - 24",10,IF(BL333="24,5 - 26,5",11,IF(BL333="27 - 29",12,IF(BL333="29,5 - 30",13,"")))))))))))))))</f>
        <v>1</v>
      </c>
      <c r="BN333" s="9" t="n">
        <v>9</v>
      </c>
      <c r="BO333" s="11" t="str">
        <f aca="false">IF(BN333="","",IF(AND(BN333&gt;=-20,BN333&lt;=-10),"-20 a -10",IF(AND(BN333&gt;=-9.5,BN333&lt;=0.5),"-9,5 a 0,5",IF(AND(BN333&gt;=1,BN333&lt;=11),"1 a 11",IF(AND(BN333&gt;=11.5,BN333&lt;=21.5),"11,5 a 21,5",IF(BN333=22,"22",IF(AND(BN333&gt;=22.5,BN333&lt;=32.5),"22,5 a 32,5",IF(AND(BN333&gt;=33,BN333&lt;=43),"33 a 43","Fuera de rango"))))))))</f>
        <v>1 a 11</v>
      </c>
      <c r="BP333" s="11" t="n">
        <f aca="false">IF(BO333="","",IF(BO333="-20 a -10",1,IF(BO333="-9,5 a 0,5",2,IF(BO333="1 a 11",3,IF(BO333="11,5 a 21,5",4,IF(BO333="22","NORMA",IF(BO333="22,5 a 32,5",5,IF(BO333="33 a 43",6,""))))))))</f>
        <v>3</v>
      </c>
      <c r="BQ333" s="9" t="n">
        <v>4</v>
      </c>
      <c r="BR333" s="10" t="str">
        <f aca="false">IF(BQ333="","",IF(AND(BQ333&gt;=-20,BQ333&lt;=-15),"-20 a -15",IF(AND(BQ333&gt;=-14.5,BQ333&lt;=-9.5),"-14,5 a -9,5",IF(AND(BQ333&gt;=-9,BQ333&lt;=-4),"-9 a -4",IF(AND(BQ333&gt;=-3.5,BQ333&lt;=2.5),"-3,5 a 2,5",IF(AND(BQ333&gt;=3,BQ333&lt;=8),"3 a 8",IF(AND(BQ333&gt;=8.5,BQ333&lt;=13.5),"8,5 a 13,5",IF(AND(BQ333&gt;=14,BQ333&lt;=17.5),"14 a 17,5",IF(BQ333=18,"18",IF(AND(BQ333&gt;=18.5,BQ333&lt;=23.5),"18,5 a 23,5",IF(AND(BQ333&gt;=24,BQ333&lt;=29),"24 a 29",IF(AND(BQ333&gt;=29.5,BQ333&lt;=34.5),"29,5 a 34,5",IF(AND(BQ333&gt;=35,BQ333&lt;=40),"35 a 40","Fuera de rango")))))))))))))</f>
        <v>3 a 8</v>
      </c>
      <c r="BS333" s="11" t="n">
        <f aca="false">IF(BR333="","",IF(BR333="-20 a -15",1,IF(BR333="-14,5 a -9,5",2,IF(BR333="-9 a -4",3,IF(BR333="-3,5 a 2,5",4,IF(BR333="3 a 8",5,IF(BR333="8,5 a 13,5",6,IF(BR333="14 a 17,5",7,IF(BR333="18","NORMA",IF(BR333="18,5 a 23,5",8,IF(BR333="24 a 29",9,IF(BR333="29,5 a 34,5",10,IF(BR333="35 a 40",11,"")))))))))))))</f>
        <v>5</v>
      </c>
      <c r="BT333" s="9" t="n">
        <v>0</v>
      </c>
      <c r="BU333" s="10" t="str">
        <f aca="false">IF(BT333="","",IF(AND(BT333&gt;=-20,BT333&lt;=-18),"-20 a -18",IF(AND(BT333&gt;=-17.5,BT333&lt;=-15.5),"-17,5 a -15,5",IF(AND(BT333&gt;=-15,BT333&lt;=-13),"-15 a -13",IF(AND(BT333&gt;=-12.5,BT333&lt;=-10.5),"-12,5 a -10,5",IF(AND(BT333&gt;=-10,BT333&lt;=-8),"-10 a -8",IF(AND(BT333&gt;=-7.5,BT333&lt;=-5.5),"-7,5 a -5,5",IF(AND(BT333&gt;=-5,BT333&lt;=-3),"-5 a -3",IF(AND(BT333&gt;=-2.5,BT333&lt;=-0.5),"-2,5 a -0,5",IF(BT333=0,"0",IF(AND(BT333&gt;=0.5,BT333&lt;=2.5),"0,5 a 2,5",IF(AND(BT333&gt;=3,BT333&lt;=5),"3 a 5",IF(AND(BT333&gt;=5.5,BT333&lt;=7.5),"5,5 a 7,5",IF(AND(BT333&gt;=8,BT333&lt;=10),"8 a 10",IF(AND(BT333&gt;=10.5,BT333&lt;=12.5),"10,5 a 12,5",IF(AND(BT333&gt;=13,BT333&lt;=15),"13 a 15",IF(AND(BT333&gt;=15.5,BT333&lt;=17.5),"15,5 a 17,5",IF(AND(BT333&gt;=18,BT333&lt;=20),"18 a 20","Fuera de rango"))))))))))))))))))</f>
        <v>0</v>
      </c>
      <c r="BV333" s="11" t="str">
        <f aca="false">IF(BT333="","",IF(BT333=0,"NORMA",IF(AND(BT333&gt;=-20,BT333&lt;=-18),2,IF(AND(BT333&gt;=-17.5,BT333&lt;=-15.5),2,IF(AND(BT333&gt;=-15,BT333&lt;=-13),3,IF(AND(BT333&gt;=-12.5,BT333&lt;=-10.5),4,IF(AND(BT333&gt;=-10,BT333&lt;=-8),5,IF(AND(BT333&gt;=-7.5,BT333&lt;=-5.5),6,IF(AND(BT333&gt;=-5,BT333&lt;=-3),7,IF(AND(BT333&gt;=-2.5,BT333&lt;=-0.5),8,IF(AND(BT333&gt;=0.5,BT333&lt;=2.5),9,IF(AND(BT333&gt;=3,BT333&lt;=5),10,IF(AND(BT333&gt;=5.5,BT333&lt;=7.5),11,IF(AND(BT333&gt;=8,BT333&lt;=10),12,IF(AND(BT333&gt;=10.5,BT333&lt;=12.5),13,IF(AND(BT333&gt;=13,BT333&lt;=15),14,IF(AND(BT333&gt;=15.5,BT333&lt;=17.5),15,IF(AND(BT333&gt;=18,BT333&lt;=20),16,"Fuera de rango"))))))))))))))))))</f>
        <v>NORMA</v>
      </c>
      <c r="BW333" s="9" t="n">
        <v>-6.75</v>
      </c>
      <c r="BX333" s="10" t="n">
        <f aca="false">18.5- (0.3*H333)</f>
        <v>9.8</v>
      </c>
      <c r="BY333" s="10" t="n">
        <f aca="false">(BW333)-(BX333)</f>
        <v>-16.55</v>
      </c>
      <c r="BZ333" s="10" t="str">
        <f aca="false">IF(BY333="","",IF(BY333&lt;-27.5,"De -30 a -28",IF(BY333&lt;-25,"De -27,5 a -25,5",IF(BY333&lt;-22.5,"De -25 a -23",IF(BY333&lt;-20,"De -22,5 a -20,5",IF(BY333&lt;-17.5,"De -20 a -18",IF(BY333&lt;-15,"De -17,5 a -15,5",IF(BY333&lt;-12.5,"De -15 a -13",IF(BY333&lt;-10,"De -12,5 a -10,5",IF(BY333&lt;-7.5,"De -10 a -8",IF(BY333&lt;-5,"De -7,5 a -5,5",IF(BY333&lt;-2.5,"De -5 a -3",IF(BY333&lt;0,"De -2,5 a -0,5",IF(BY333&lt;2.5,"De 0 a 2",IF(BY333&lt;5,"De 2,5 a 4,5",IF(BY333&lt;7.5,"De 5 a 7",IF(BY333&lt;10,"De 7,5 a 9,5",IF(BY333&lt;12.5,"De 10 a 12",IF(BY333&lt;15,"De 12,5 a 14,5",IF(BY333&lt;17.5,"De 15 a 17",IF(BY333&lt;20,"De 17,5 a 19,5",IF(BY333&lt;22.5,"De 20 a 22",IF(BY333&lt;25,"De 22,5 a 24,5",IF(BY333&lt;27.5,"De 25 a 27","De 27,5 a 30"))))))))))))))))))))))))</f>
        <v>De -17,5 a -15,5</v>
      </c>
      <c r="CA333" s="12" t="n">
        <f aca="false">IF(BY333="","",IF(BY333&lt;=-28,1,IF(BY333&lt;=-25.5,2,IF(BY333&lt;=-23,3,IF(BY333&lt;=-20.5,4,IF(BY333&lt;=-18,5,IF(BY333&lt;=-15.5,6,IF(BY333&lt;=-13,7,IF(BY333&lt;=-10.5,8,IF(BY333&lt;=-8,9,IF(BY333&lt;=-5.5,10,IF(BY333&lt;=-3,11,IF(BY333&lt;=-0.5,12,IF(BY333&lt;=2,13,IF(BY333&lt;=4.5,14,IF(BY333&lt;=7,15,IF(BY333&lt;=9.5,16,IF(BY333&lt;=12,17,IF(BY333&lt;=14.5,18,IF(BY333&lt;=17,19,IF(BY333&lt;=19.5,20,IF(BY333&lt;=22,21,IF(BY333&lt;=24.5,22,IF(BY333&lt;=27,23,IF(BY333&lt;=30,24,"Fuera de rango")))))))))))))))))))))))))</f>
        <v>6</v>
      </c>
      <c r="CB333" s="9" t="n">
        <v>-6.26</v>
      </c>
      <c r="CC333" s="10" t="n">
        <f aca="false">18.5- (0.3*H333)</f>
        <v>9.8</v>
      </c>
      <c r="CD333" s="10" t="n">
        <f aca="false">(CB333)-(CC333)</f>
        <v>-16.06</v>
      </c>
      <c r="CE333" s="10" t="str">
        <f aca="false">IF(CD333="","",IF(CD333&lt;-27.5,"De -30 a -28",IF(CD333&lt;-25,"De -27,5 a -25,5",IF(CD333&lt;-22.5,"De -25 a -23",IF(CD333&lt;-20,"De -22,5 a -20,5",IF(CD333&lt;-17.5,"De -20 a -18",IF(CD333&lt;-15,"De -17,5 a -15,5",IF(CD333&lt;-12.5,"De -15 a -13",IF(CD333&lt;-10,"De -12,5 a -10,5",IF(CD333&lt;-7.5,"De -10 a -8",IF(CD333&lt;-5,"De -7,5 a -5,5",IF(CD333&lt;-2.5,"De -5 a -3",IF(CD333&lt;0,"De -2,5 a -0,5",IF(CD333&lt;=2,"De 0 a 2",IF(CD333&lt;=4.5,"De 2,5 a 4,5",IF(CD333&lt;=7,"De 5 a 7",IF(CD333&lt;=9.5,"De 7,5 a 9,5",IF(CD333&lt;=12,"De 10 a 12",IF(CD333&lt;=14.5,"De 12,5 a 14,5",IF(CD333&lt;=17,"De 15 a 17",IF(CD333&lt;=19.5,"De 17,5 a 19,5",IF(CD333&lt;=22,"De 20 a 22",IF(CD333&lt;=24.5,"De 22,5 a 24,5",IF(CD333&lt;=27,"De 25 a 27","De 27,5 a 30"))))))))))))))))))))))))</f>
        <v>De -17,5 a -15,5</v>
      </c>
      <c r="CF333" s="12" t="n">
        <f aca="false">IF(CD333="","",IF(CD333&lt;-27.5,1,IF(CD333&lt;-25,2,IF(CD333&lt;-22.5,3,IF(CD333&lt;-20,4,IF(CD333&lt;-17.5,5,IF(CD333&lt;-15,6,IF(CD333&lt;-12.5,7,IF(CD333&lt;-10,8,IF(CD333&lt;-7.5,9,IF(CD333&lt;-5,10,IF(CD333&lt;-2.5,11,IF(CD333&lt;0,12,IF(CD333&lt;2.5,13,IF(CD333&lt;5,14,IF(CD333&lt;7.5,15,IF(CD333&lt;10,16,IF(CD333&lt;12.5,17,IF(CD333&lt;15,18,IF(CD333&lt;17.5,19,IF(CD333&lt;20,20,IF(CD333&lt;22.5,21,IF(CD333&lt;25,22,IF(CD333&lt;27.5,23,24))))))))))))))))))))))))</f>
        <v>6</v>
      </c>
      <c r="CG333" s="9" t="n">
        <v>-5</v>
      </c>
      <c r="CH333" s="10" t="str">
        <f aca="false">IF(CG333="","",IF(AND(CG333&gt;=-10,CG333&lt;=-9.5),"-10 a -9,5",IF(AND(CG333&gt;-9.5,CG333&lt;=-8.5),"-9 a -8,5",IF(AND(CG333&gt;-8.5,CG333&lt;=-7.5),"-8 a -7,5",IF(AND(CG333&gt;-7.5,CG333&lt;=-6.5),"-7 a -6,5",IF(AND(CG333&gt;-6.5,CG333&lt;=-5.5),"-6 a -5,5",IF(AND(CG333&gt;-5.5,CG333&lt;=-4.5),"-5 a -4,5",IF(AND(CG333&gt;-4.5,CG333&lt;=-3.5),"-4 a -3,5",IF(AND(CG333&gt;-3.5,CG333&lt;=-2.5),"-3 a -2,5",IF(CG333=-2.25,"-2,25",IF(AND(CG333&gt;-2.5,CG333&lt;=-1.5),"-2 a -1,5",IF(AND(CG333&gt;-1.5,CG333&lt;=-0.5),"-1 a -0,5",IF(AND(CG333&gt;-0.5,CG333&lt;=0.5),"0 a 0,5",IF(AND(CG333&gt;0.5,CG333&lt;=1.5),"1 a 1,5",IF(AND(CG333&gt;1.5,CG333&lt;=2.5),"2 a 2,5",IF(AND(CG333&gt;2.5,CG333&lt;=3.5),"3 a 3,5",IF(AND(CG333&gt;3.5,CG333&lt;=4.5),"4 a 4,5",IF(AND(CG333&gt;4.5,CG333&lt;=5.5),"5 a 5,5",IF(AND(CG333&gt;5.5,CG333&lt;=6.5),"6 a 6,5",IF(AND(CG333&gt;6.5,CG333&lt;=7.5),"7 a 7,5",IF(AND(CG333&gt;7.5,CG333&lt;=8.5),"8 a 8,5",IF(AND(CG333&gt;8.5,CG333&lt;=9.5),"9 a 9,5",IF(CG333&gt;=10,"10","Fuera de rango")))))))))))))))))))))))</f>
        <v>-5 a -4,5</v>
      </c>
      <c r="CI333" s="11" t="n">
        <f aca="false">IF(CG333="","",IF(CG333=-2.25,"NORMA",IF(CG333&lt;=-9.5,1,IF(CG333&lt;=-8.5,2,IF(CG333&lt;=-7.5,3,IF(CG333&lt;=-6.5,4,IF(CG333&lt;=-5.5,5,IF(CG333&lt;=-4.5,6,IF(CG333&lt;=-3.5,7,IF(CG333&lt;=-2.5,8,IF(CG333&lt;=-1.5,9,IF(CG333&lt;=-0.5,10,IF(CG333&lt;=0.5,11,IF(CG333&lt;=1.5,12,IF(CG333&lt;=2.5,13,IF(CG333&lt;=3.5,14,IF(CG333&lt;=4.5,15,IF(CG333&lt;=5.5,16,IF(CG333&lt;=6.5,17,IF(CG333&lt;=7.5,18,IF(CG333&lt;=8.5,19,IF(CG333&lt;=9.5,20,IF(CG333=10,21,"Fuera de rango")))))))))))))))))))))))</f>
        <v>6</v>
      </c>
      <c r="CJ333" s="9" t="n">
        <v>1.5</v>
      </c>
      <c r="CK333" s="10" t="str">
        <f aca="false">IF(CJ333="","",IF(AND(CJ333&gt;=-6,CJ333&lt;=-5.5),"-6 a -5,5",IF(AND(CJ333&gt;-5.5,CJ333&lt;=-4.5),"-5 a -4,5",IF(AND(CJ333&gt;-4.5,CJ333&lt;=-3.5),"-4 a -3,5",IF(AND(CJ333&gt;-3.5,CJ333&lt;=-2.5),"-3 a -2,5",IF(AND(CJ333&gt;-2.5,CJ333&lt;=-1.5),"-2 a -1,5",IF(AND(CJ333&gt;-1.5,CJ333&lt;=-0.5),"-1 a -0,5",IF(AND(CJ333&gt;-0.5,CJ333&lt;=0.5),"0 a 0,5",IF(AND(CJ333&gt;0.5,CJ333&lt;=1.5),"1 a 1,5",IF(AND(CJ333&gt;1.5,CJ333&lt;2.5),"2",IF(AND(CJ333&gt;=2.5,CJ333&lt;=3),"2,5 a 3",IF(AND(CJ333&gt;3,CJ333&lt;=4),"3,5 a 4",IF(AND(CJ333&gt;4,CJ333&lt;=5),"4,5 a 5",IF(AND(CJ333&gt;5,CJ333&lt;=6),"5,5 a 6",IF(AND(CJ333&gt;6,CJ333&lt;=7),"6,5 a 7",IF(AND(CJ333&gt;7,CJ333&lt;=8),"7,5 a 8",IF(AND(CJ333&gt;8,CJ333&lt;=9.5),"8,5 a 9,5",IF(CJ333=10,"10","Fuera de rango"))))))))))))))))))</f>
        <v>1 a 1,5</v>
      </c>
      <c r="CL333" s="11" t="n">
        <f aca="false">IF(CK333="","",IF(OR(CK333="-6 a -5,5",CK333="-6 - -5,5"),1,IF(OR(CK333="-5 a -4,5",CK333="-5 - -4,5"),2,IF(OR(CK333="-4 a -3,5",CK333="-4 - -3,5"),3,IF(OR(CK333="-3 a -2,5",CK333="-3 - -2,5"),4,IF(OR(CK333="-2 a -1,5",CK333="-2 - -1,5"),5,IF(OR(CK333="-1 a -0,5",CK333="-1 - -0,5"),6,IF(OR(CK333="0 a 0,5",CK333="0 - 0,5"),7,IF(OR(CK333="1 a 1,5",CK333="1 - 1,5"),8,IF(CK333="2","NORMA",IF(OR(CK333="2,5 a 3",CK333="2,5 - 3"),9,IF(OR(CK333="3,5 a 4",CK333="3,5 - 4"),10,IF(OR(CK333="4,5 a 5",CK333="4,5 - 5"),11,IF(OR(CK333="5,5 a 6",CK333="5,5 - 6"),12,IF(OR(CK333="6,5 a 7",CK333="6,5 - 7"),13,IF(OR(CK333="7,5 a 8",CK333="7,5 - 8"),14,IF(OR(CK333="8,5 a 9",CK333="8,5 - 9,5",CK333="9 a 9,5"),15,IF(CK333="10",15,IF(OR(CK333="0,5 a 1",CK333="0,5 - 1"),7,"Fuera de rango")))))))))))))))))))</f>
        <v>8</v>
      </c>
      <c r="CN333" s="10" t="str">
        <f aca="false">IF(CM333=0,"0", " ")</f>
        <v>0</v>
      </c>
      <c r="CO333" s="10" t="str">
        <f aca="false">IF(CM333&gt;0,"EME"," ")</f>
        <v> </v>
      </c>
      <c r="CQ333" s="10" t="str">
        <f aca="false">IF(CP333&gt;0,"0", " ")</f>
        <v> </v>
      </c>
      <c r="CR333" s="10" t="str">
        <f aca="false">IF(CP333&gt;0,"EME"," ")</f>
        <v> </v>
      </c>
      <c r="CS333" s="9" t="n">
        <v>0</v>
      </c>
      <c r="CU333" s="10" t="str">
        <f aca="false">IF(CS333&gt;0,"HIP"," ")</f>
        <v> </v>
      </c>
      <c r="CV333" s="9" t="n">
        <v>0</v>
      </c>
      <c r="CW333" s="10" t="str">
        <f aca="false">IF(CV333&gt;0,"1", " ")</f>
        <v> </v>
      </c>
      <c r="CX333" s="10" t="str">
        <f aca="false">IF(CV333&gt;0,"HIP"," ")</f>
        <v> </v>
      </c>
      <c r="CY333" s="9" t="n">
        <v>0</v>
      </c>
      <c r="DB333" s="9" t="n">
        <v>-0.75</v>
      </c>
      <c r="DC333" s="11" t="str">
        <f aca="false">IF(DB333&lt;0,"2"," ")</f>
        <v>2</v>
      </c>
      <c r="DD333" s="11" t="str">
        <f aca="false">IF(DB333&lt;0,"MIO"," ")</f>
        <v>MIO</v>
      </c>
      <c r="DE333" s="9" t="n">
        <v>-2</v>
      </c>
      <c r="DF333" s="10" t="str">
        <f aca="false">IF(DE333&lt;0,"3"," ")</f>
        <v>3</v>
      </c>
      <c r="DG333" s="10" t="str">
        <f aca="false">IF(DE333&lt;0,"AST"," ")</f>
        <v>AST</v>
      </c>
      <c r="DH333" s="9" t="n">
        <v>-3.25</v>
      </c>
      <c r="DI333" s="10" t="str">
        <f aca="false">IF(DH333&lt;0,"3"," ")</f>
        <v>3</v>
      </c>
      <c r="DJ333" s="10" t="str">
        <f aca="false">IF(DH333&lt;0,"AST"," ")</f>
        <v>AST</v>
      </c>
      <c r="DK333" s="9" t="n">
        <v>0</v>
      </c>
      <c r="DL333" s="10" t="str">
        <f aca="false">IF(DK333&gt;0,"4"," ")</f>
        <v> </v>
      </c>
      <c r="DM333" s="10" t="str">
        <f aca="false">IF(DK333&gt;0,"PRE"," ")</f>
        <v> </v>
      </c>
      <c r="DN333" s="9" t="n">
        <v>0</v>
      </c>
      <c r="DO333" s="10" t="str">
        <f aca="false">IF(DN333&gt;0,"4"," ")</f>
        <v> </v>
      </c>
      <c r="DP333" s="10" t="str">
        <f aca="false">IF(DN333&gt;0,"PRE"," ")</f>
        <v> </v>
      </c>
      <c r="DS333" s="12" t="str">
        <f aca="false">CONCATENATE(CO333,CU333,DA333,DG333,DM333)</f>
        <v>  AST </v>
      </c>
      <c r="DT333" s="10" t="e">
        <f aca="false" t="array" ref="DT333">_xlfn.IFS(DS333="EME    ","0", DS333=" HIP   ","1", DS333="  MIO  ","2", DS333="   AST ","3", DS333="    PRE","4", DS333="EME   PRE","5", DS333=" HIP  PRE","6", DS333=" HIP AST ","7", DS333="  MIO PRE","8", DS333="  MIOAST ","9", DS333="   ASTPRE","10",DS333=" HIP ASTPRE","11", DS333="  MIOASTPRE","12", DS333="     ","0")</f>
        <v>#N/A</v>
      </c>
      <c r="DV333" s="1" t="e">
        <f aca="false" t="array" ref="DV333">_xlfn.IFS(DU333="SI","2", DU333="NO","1")</f>
        <v>#N/A</v>
      </c>
      <c r="DX333" s="11" t="str">
        <f aca="false">IF(DW333=0,"1","2")</f>
        <v>1</v>
      </c>
      <c r="DY333" s="11" t="str">
        <f aca="false" t="array" ref="DY333">_xlfn.IFS(DW333=0,"0", DW333=0.25, "1", DW333=0.5,"2", DW333=0.75,"3", DW333=1,"4",DW333=1.25,"5", DW333=1.5,"6", DW333=1.75,"7", DW333=2,"8")</f>
        <v>0</v>
      </c>
      <c r="EA333" s="11" t="str">
        <f aca="false">IF(DZ333=0,"1","2")</f>
        <v>1</v>
      </c>
      <c r="EB333" s="11" t="str">
        <f aca="false" t="array" ref="EB333">_xlfn.IFS(DZ333=0,"0", DZ333=0.25, "1", DZ333=0.5,"2", DZ333=0.75,"3", DZ333=1,"4",DZ333=1.25,"5", DZ333=1.5,"6", DZ333=1.75,"7", DZ333=2,"8")</f>
        <v>0</v>
      </c>
      <c r="ED333" s="10" t="str">
        <f aca="false">IF(EC333=0,"1","2")</f>
        <v>1</v>
      </c>
      <c r="EE333" s="11" t="str">
        <f aca="false" t="array" ref="EE333">_xlfn.IFS(EC333=0,"0", EC333=-0.25, "1", EC333=-0.5,"2", EC333=-0.75,"3", EC333=-1,"4",EC333=-1.25,"5", EC333=-1.5,"6", EC333=-1.75,"7", EC333=-2,"8", EC333=-2.25,"9",EC333=-2.5,"10", EC333=-2.75,"11", EC333=-3,"12", EC333=-3.25,"13", EC333=-3.5,"14", EC333=-3.75,"15",EC333=-4,"16")</f>
        <v>0</v>
      </c>
      <c r="EG333" s="10" t="str">
        <f aca="false">IF(EF333=0,"1","2")</f>
        <v>1</v>
      </c>
      <c r="EH333" s="11" t="str">
        <f aca="false" t="array" ref="EH333">_xlfn.IFS(EF333=0,"0", EF333=-0.25, "1", EF333=-0.5,"2", EF333=-0.75,"3", EF333=-1,"4",EF333=-1.25,"5", EF333=-1.5,"6", EF333=-1.75,"7", EF333=-2,"8", EF333=-2.25,"9",EF333=-2.5,"10", EF333=-2.75,"11", EF333=-3,"12", EF333=-3.25,"13", EF333=-3.5,"14", EF333=-3.75,"15",EF333=-4,"16")</f>
        <v>0</v>
      </c>
      <c r="EJ333" s="11" t="str">
        <f aca="false">IF(EI333=0,"1","2")</f>
        <v>1</v>
      </c>
      <c r="EK333" s="11" t="str">
        <f aca="false" t="array" ref="EK333">_xlfn.IFS(EI333=0,"0", EI333=-0.25, "1", EI333=-0.5,"2", EI333=-0.75,"3", EI333=-1,"4",EI333=-1.25,"5", EI333=-1.5,"6", EI333=-1.75,"7", EI333=-2,"8", EI333=-2.25,"9", EI333=-2.25,"9",EI333=-2.5,"10", EI333=-2.75,"11", EI333=-3,"12", EI333=-3.25,"13", EI333=-3.5,"14", EI333=-3.75,"15",EI333=-4,"16", EI333=0.25, "17", EI333=0.5, "18")</f>
        <v>0</v>
      </c>
      <c r="EM333" s="11" t="str">
        <f aca="false">IF(EL333=0,"1","2")</f>
        <v>1</v>
      </c>
      <c r="EN333" s="11" t="str">
        <f aca="false" t="array" ref="EN333">_xlfn.IFS(EL333=0.25,"17",EL333=0.5,"18", EL333=0,"0", EL333=-0.25, "1", EL333=-0.5,"2", EL333=-0.75,"3", EL333=-1,"4",EL333=-1.25,"5", EL333=-1.5,"6", EL333=-1.75,"7", EL333=-2,"8",EL333= -2.25,"9",EL333=-2.5,"10",EL333= -2.75,"11",EL333= -3,"12",EL333= -3.25,"13",EL333= -3.5,"14",EL333= -3.75,"15",EL333=-4,"16")</f>
        <v>0</v>
      </c>
      <c r="EP333" s="11" t="str">
        <f aca="false">IF(EO333=0,"1","2")</f>
        <v>1</v>
      </c>
      <c r="EQ333" s="11" t="str">
        <f aca="false" t="array" ref="EQ333">_xlfn.IFS(EO333=0,"0", EO333=0.25, "1", EO333=0.5,"2", EO333=0.75,"3", EO333=1,"4",EO333=1.25,"5", EO333=1.5,"6", EO333=1.75,"7", EO333=2,"8", EO333=2.25,"9", EO333=2.25,"9",EO333=2.5,"10", EO333=2.75,"11", EO333=3,"12", EO333=3.25,"13", EO333=3.5,"14", EO333=3.75,"15",EO333=4,"16", EO333=-0.25, "17", bq=-0.5, "18")</f>
        <v>0</v>
      </c>
      <c r="ES333" s="11" t="str">
        <f aca="false">IF(ER333=0,"1","2")</f>
        <v>1</v>
      </c>
      <c r="ET333" s="11" t="str">
        <f aca="false" t="array" ref="ET333">_xlfn.IFS(ER333=0,"0", ER333=0.25, "1", ER333=0.5,"2", ER333=0.75,"3", ER333=1,"4",ER333=1.25,"5", ER333=1.5,"6", ER333=1.75,"7", ER333=2,"8", ER333=2.25,"9", ER333=2.25,"9",ER333=2.5,"10", ER333=2.75,"11", ER333=3,"12", ER333=3.25,"13", ER333=3.5,"14", ER333=3.75,"15",ER333=4,"16", ER333=-0.25, "17", bq=-0.5, "18")</f>
        <v>0</v>
      </c>
      <c r="EV333" s="14" t="e">
        <f aca="false">VLOOKUP(EU333,LEYENDA!$G$2:$H$8,2,TRUE())</f>
        <v>#N/A</v>
      </c>
      <c r="EW333" s="14" t="e">
        <f aca="false" t="array" ref="EW333">_xlfn.IFS(EV333="0-5","1", EV333="6-12","2", EV333="13-18","3", EV333="19-24","4", EV333="25-36","5", EV333="37-48","6", EV333="49-60","7")</f>
        <v>#N/A</v>
      </c>
    </row>
    <row r="334" customFormat="false" ht="13.5" hidden="false" customHeight="false" outlineLevel="0" collapsed="false">
      <c r="A334" s="1" t="n">
        <v>86</v>
      </c>
      <c r="B334" s="2" t="n">
        <v>2</v>
      </c>
      <c r="C334" s="33" t="n">
        <v>44280</v>
      </c>
      <c r="D334" s="6"/>
      <c r="E334" s="5" t="str">
        <f aca="false">VLOOKUP(A334,'286'!$A$3:$J$6279,10,FALSE())</f>
        <v>GARCÍA GARCÍA, PAULA</v>
      </c>
      <c r="F334" s="4" t="str">
        <f aca="false">VLOOKUP(A334,'286'!$A$3:$I$1768,3,FALSE())</f>
        <v>GARGARPA</v>
      </c>
      <c r="G334" s="6" t="n">
        <f aca="false">VLOOKUP(A334,'286'!$A$3:$I$1768,4,FALSE())</f>
        <v>31535</v>
      </c>
      <c r="H334" s="7" t="n">
        <f aca="false">YEAR(C334)-YEAR(G334)</f>
        <v>35</v>
      </c>
      <c r="I334" s="1" t="str">
        <f aca="false">VLOOKUP(H334,LEYENDA!$C$2:$D$6,2,TRUE())</f>
        <v>25-40</v>
      </c>
      <c r="J334" s="5" t="str">
        <f aca="false">VLOOKUP(A334,'286'!$A$3:$I$1768,7,FALSE())</f>
        <v>M</v>
      </c>
      <c r="K334" s="8" t="n">
        <f aca="false">VLOOKUP(A334,'286'!$A$3:$I$1768,2,FALSE())</f>
        <v>0</v>
      </c>
      <c r="L334" s="4" t="str">
        <f aca="false">VLOOKUP(A334,'286'!$A$3:$I$1768,8,FALSE())</f>
        <v>D</v>
      </c>
      <c r="M334" s="4" t="str">
        <f aca="false">VLOOKUP(A334,'286'!$A$3:$I$1768,9,FALSE())</f>
        <v>D</v>
      </c>
      <c r="N334" s="8" t="str">
        <f aca="false">IF(R334=O334, "MISMA","CONTRARIA")</f>
        <v>MISMA</v>
      </c>
      <c r="O334" s="8" t="str">
        <f aca="false" t="array" ref="O334">_xlfn.IFS(L334="D","1", L334="I","2")</f>
        <v>1</v>
      </c>
      <c r="P334" s="8" t="e">
        <f aca="false" t="array" ref="P334">_xlfn.IFS(K334="OD","1", K334="OI","2")</f>
        <v>#N/A</v>
      </c>
      <c r="Q334" s="1" t="str">
        <f aca="false" t="array" ref="Q334">_xlfn.IFS(J334="M","1", J334="H","2")</f>
        <v>1</v>
      </c>
      <c r="R334" s="8" t="str">
        <f aca="false" t="array" ref="R334">_xlfn.IFS(M334="D","1", M334="I","2")</f>
        <v>1</v>
      </c>
      <c r="S334" s="1" t="str">
        <f aca="false" t="array" ref="S334">_xlfn.IFS(N334="CONTRARIA", "1",N334= "MISMA","2")</f>
        <v>2</v>
      </c>
      <c r="T334" s="1" t="str">
        <f aca="false" t="array" ref="T334">_xlfn.IFS(I334="0-12","1", I334="13-24","2", I334="25-40","3", I334="41-60","4", I334="61-100","5")</f>
        <v>3</v>
      </c>
      <c r="U334" s="9" t="n">
        <v>0.5</v>
      </c>
      <c r="V334" s="1" t="str">
        <f aca="false">IF(U334="","",IF(AND(U334&gt;=-9,U334&lt;=-6.5),"-9 a -6,5",IF(AND(U334&gt;=-6,U334&lt;=-3.5),"-6 a -3,5",IF(AND(U334&gt;=-3,U334&lt;=-1),"-3 a -1",IF(U334=-0.5,"-0,5",IF(AND(U334&gt;=0,U334&lt;=2.5),"0 a 2,5",IF(AND(U334&gt;=3,U334&lt;=5.5),"3 a 5,5",IF(AND(U334&gt;=6,U334&lt;=8.5),"6 a 8,5",IF(AND(U334&gt;=9,U334&lt;=20),"9 a 20","Fuera de rango")))))))))</f>
        <v>0 a 2,5</v>
      </c>
      <c r="W334" s="11" t="n">
        <f aca="false">IF(V334="","",IF(V334="-9 a -6,5",2,IF(V334="-6 a -3,5",3,IF(V334="-3 a -1",4,IF(V334="-0,5","NORMA",IF(V334="0 a 2,5",5,IF(V334="3 a 5,5",6,IF(V334="6 a 8,5",7,IF(V334="9 a 20",8,"Fuera de rango")))))))))</f>
        <v>5</v>
      </c>
      <c r="X334" s="9" t="n">
        <v>18</v>
      </c>
      <c r="Y334" s="11" t="str">
        <f aca="false">IF(X334="","",IF(AND(X334&gt;=0,X334&lt;=4),"0 a 4",IF(AND(X334&gt;=4.5,X334&lt;=8.5),"4,5 a 8,5",IF(X334=9,"9",IF(AND(X334&gt;=9.5,X334&lt;=13),"9,5 a 13",IF(AND(X334&gt;=13.5,X334&lt;=20),"13,5 a 20",IF(AND(X334&gt;=20.5,X334&lt;=35),"20,5 a 35","Fuera de rango")))))))</f>
        <v>13,5 a 20</v>
      </c>
      <c r="Z334" s="11" t="n">
        <f aca="false">IF(Y334="","",IF(Y334="0 a 4",1,IF(Y334="4,5 a 8,5",2,IF(Y334="9","NORMA",IF(Y334="9,5 a 13",3,IF(Y334="13,5 a 20",4,IF(Y334="20,5 a 35",5,"Fuera de rango")))))))</f>
        <v>4</v>
      </c>
      <c r="AA334" s="9" t="n">
        <v>27</v>
      </c>
      <c r="AB334" s="10" t="str">
        <f aca="false">IF(AA334="","",IF(AND(AA334&gt;=0,AA334&lt;=9),"0 a 9",IF(AND(AA334&gt;=9.5,AA334&lt;=18.5),"9,5 a 18,5",IF(AA334=19,"19",IF(AND(AA334&gt;=19.5,AA334&lt;=28),"19,5 a 28",IF(AND(AA334&gt;=28.5,AA334&lt;=40),"28,5 a 40","Fuera de rango"))))))</f>
        <v>19,5 a 28</v>
      </c>
      <c r="AC334" s="11" t="n">
        <f aca="false" t="array" ref="AC334">_xlfn.IFS(AB334="","",AB334="0 a 9",1,AB334="9,5 a 18,5",2,AB334="19","NORMA",AB334="19,5 a 28",3,AB334="28,5 a 40",4,TRUE(),"Fuera de rango")</f>
        <v>3</v>
      </c>
      <c r="AD334" s="9" t="n">
        <v>14</v>
      </c>
      <c r="AE334" s="10" t="str">
        <f aca="false">IF(AD334="","",IF(AND(AD334&gt;=-10,AD334&lt;=0),"De -10 a 0",IF(AND(AD334&gt;=0.5,AD334&lt;=9.5),"0,5 a 9,5",IF(AD334=10,"10",IF(AND(AD334&gt;=10.5,AD334&lt;=20),"10,5 a 20",IF(AND(AD334&gt;=20.5,AD334&lt;=40),"20,5 a 40","Fuera de rango"))))))</f>
        <v>10,5 a 20</v>
      </c>
      <c r="AF334" s="12" t="n">
        <f aca="false">IF(AD334="","",IF(AND(AD334&gt;=-10,AD334&lt;=0),1,IF(AND(AD334&gt;=0.5,AD334&lt;=9.5),2,IF(AD334=10,"NORMA",IF(AND(AD334&gt;=10.5,AD334&lt;=20),3,IF(AND(AD334&gt;=20.5,AD334&lt;=40),4,""))))))</f>
        <v>3</v>
      </c>
      <c r="AG334" s="9" t="n">
        <v>7</v>
      </c>
      <c r="AH334" s="10" t="str">
        <f aca="false">IF(AG334="","",IF(AND(AG334&gt;=0,AG334&lt;=4),"0 a 4",IF(AND(AG334&gt;=4.5,AG334&lt;=8.5),"4,5 a 8,5",IF(AG334=9,"9",IF(AND(AG334&gt;=9.5,AG334&lt;=13),"9,5 a 13",IF(AND(AG334&gt;=13.5,AG334&lt;=25),"13,5 a 25","Fuera de rango"))))))</f>
        <v>4,5 a 8,5</v>
      </c>
      <c r="AI334" s="10" t="n">
        <f aca="false">IF(AH334="","",IF(AH334="0 a 4",1,IF(AH334="4,5 a 8,5",2,IF(AH334="9","NORMA",IF(AH334="9,5 a 13",3,IF(AH334="13,5 a 25",4,""))))))</f>
        <v>2</v>
      </c>
      <c r="AJ334" s="9" t="n">
        <v>6</v>
      </c>
      <c r="AK334" s="10" t="str">
        <f aca="false">IF(AJ334="","",IF(AND(AJ334&gt;=-15,AJ334&lt;=-10.5),"-15 a -10,5",IF(AND(AJ334&gt;=-10,AJ334&lt;=-4),"-10 a -4",IF(AND(AJ334&gt;=-4.5,AJ334&lt;=0),"-4,5 a 0",IF(AND(AJ334&gt;=0.5,AJ334&lt;=4.5),"0,5 a 4,5",IF(AJ334=5,"5",IF(AND(AJ334&gt;=5.5,AJ334&lt;=10),"5,5 a 10",IF(AND(AJ334&gt;=10.5,AJ334&lt;=20),"10,5 a 20","Fuera de rango"))))))))</f>
        <v>5,5 a 10</v>
      </c>
      <c r="AL334" s="11" t="n">
        <f aca="false">IF(AK334="","",IF(AK334="-15 a -10,5",1,IF(AK334="-10 a -4",2,IF(AK334="-4,5 a 0",3,IF(AK334="0,5 a 4,5",4,IF(AK334="5","NORMA",IF(AK334="5,5 a 10",5,IF(AK334="10,5 a 20",6,"Error"))))))))</f>
        <v>5</v>
      </c>
      <c r="AM334" s="9" t="n">
        <v>0</v>
      </c>
      <c r="AN334" s="10" t="str">
        <f aca="false">IF(AM334="","",IF(AND(AM334&gt;=-7.5,AM334&lt;=-5.5),"-7,5 a -5,5",IF(AND(AM334&gt;=-5,AM334&lt;=-3),"-5 a -3",IF(AND(AM334&gt;=-2.5,AM334&lt;=-0.5),"-2,5 a -0,5",IF(AM334=0,"0,00",IF(AND(AM334&gt;=0.5,AM334&lt;=2.5),"0,5 a 2,5",IF(AND(AM334&gt;=3,AM334&lt;=5),"3 a 5",IF(AND(AM334&gt;=5.5,AM334&lt;=7.5),"5,5 a 7,5",IF(AND(AM334&gt;=8,AM334&lt;=10),"8 a 10","Fuera de rango")))))))))</f>
        <v>0,00</v>
      </c>
      <c r="AO334" s="11" t="str">
        <f aca="false">IF(AN334="","",IF(AN334="-7,5 a -5,5",1,IF(AN334="-5 a -3",2,IF(AN334="-2,5 a -0,5",3,IF(AN334="0,00","NORMA",IF(AN334="0,5 a 2,5",4,IF(AN334="3 a 5",5,IF(AN334="5,5 a 7,5",6,IF(AN334="8 a 10",7,"Error")))))))))</f>
        <v>NORMA</v>
      </c>
      <c r="AP334" s="9" t="n">
        <v>-3</v>
      </c>
      <c r="AQ334" s="10" t="str">
        <f aca="false">IF(AP334="","",IF(AND(AP334&gt;=-20,AP334&lt;=-9.5),"-20 a -9,5",IF(AND(AP334&gt;=-9,AP334&lt;=-6.5),"-9 a -6,5",IF(AP334=-6,"-6",IF(AND(AP334&gt;=-5.5,AP334&lt;=-3),"-5,5 a -3",IF(AND(AP334&gt;=-2.5,AP334&lt;=0),"-2,5 a 0",IF(AND(AP334&gt;=0.5,AP334&lt;=3),"0,5 a 3",IF(AND(AP334&gt;=3.5,AP334&lt;=6),"3,5 a 6",IF(AND(AP334&gt;=6.5,AP334&lt;=9),"6,5 a 9",IF(AND(AP334&gt;=9.5,AP334&lt;=20),"9,5 a 20","Fuera de rango"))))))))))</f>
        <v>-5,5 a -3</v>
      </c>
      <c r="AR334" s="11" t="n">
        <f aca="false">IF(AQ334="","",IF(AQ334="-20 a -9,5",1,IF(AQ334="-9 a -6,5",2,IF(AQ334="-6","NORMA",IF(AQ334="-5,5 a -3",3,IF(AQ334="-2,5 a 0",4,IF(AQ334="0,5 a 3",5,IF(AQ334="3,5 a 6",6,IF(AQ334="6,5 a 9",7,IF(AQ334="9,5 a 20",8,""))))))))))</f>
        <v>3</v>
      </c>
      <c r="AS334" s="9" t="n">
        <v>6</v>
      </c>
      <c r="AT334" s="10" t="str">
        <f aca="false">IF(AS334="","",IF(AND(AS334&gt;=-16,AS334&lt;=-14),"-16 a -14",IF(AND(AS334&gt;=-13.5,AS334&lt;=-11.5),"-13,5 a -11,5",IF(AND(AS334&gt;=-11,AS334&lt;=-9),"-11 a -9",IF(AND(AS334&gt;=-8.5,AS334&lt;=-6.5),"-8,5 a -6,5",IF(AND(AS334&gt;=-6,AS334&lt;=-4),"-6 a -4",IF(AND(AS334&gt;=-3.5,AS334&lt;=-1.5),"-3,5 a -1,5",IF(AND(AS334&gt;=-1,AS334&lt;=1),"-1 a 1",IF(AND(AS334&gt;=1.5,AS334&lt;=3.5),"1,5 a 3,5",IF(AND(AS334&gt;=4,AS334&lt;=6),"4 a 6",IF(AND(AS334&gt;=6.5,AS334&lt;=8.5),"6,5 a 8,5",IF(AND(AS334&gt;=9,AS334&lt;=11),"9 a 11",IF(AND(AS334&gt;=11.5,AS334&lt;=13.5),"11,5 a 13,5",IF(AND(AS334&gt;=14,AS334&lt;=16),"14 a 16",IF(AND(AS334&gt;=16.5,AS334&lt;=18.5),"16,5 a 18,5",IF(AND(AS334&gt;=19,AS334&lt;=21),"19 a 21","Fuera de rango"))))))))))))))))</f>
        <v>4 a 6</v>
      </c>
      <c r="AU334" s="11" t="str">
        <f aca="false" t="array" ref="AU334">IF(AT334="","",_xlfn.IFS(AT334="-16 a -14",1,AT334="-13,5 a -11,5",2,AT334="-11 a -9",3,AT334="-8,5 a -6,5",4,AT334="-6 a -4",5,AT334="-3,5 a -1,5",6,AT334="-1 a 1",7,AT334="1,5 a 3,5",8,AT334="4 a 6","NORMA",AT334="6,5 a 8,5",9,AT334="9 a 11",10,AT334="11,5 a 13,5",11,AT334="14 a 16",12,AT334="16,5 a 18,5",13,AT334="19 a 21",14,TRUE(),""))</f>
        <v>NORMA</v>
      </c>
      <c r="AV334" s="9" t="n">
        <v>0.5</v>
      </c>
      <c r="AW334" s="10" t="str">
        <f aca="false">IF(AV334="","",IF(AND(AV334&gt;=-1,AV334&lt;=-0.5),"-1 a -0,5",IF(AND(AV334&gt;-0.5,AV334&lt;=0),"De -0,5 a 0",IF(AND(AV334&gt;=0.25,AV334&lt;=0.75),"0,25 a 0,75",IF(AND(AV334&gt;=1,AV334&lt;=1.5),"1 a 1,5",IF(AND(AV334&gt;=1.75,AV334&lt;=2.25),"1,75 a 2,25",IF(AND(AV334&gt;=2.5,AV334&lt;=3),"2,5 a 3",IF(AND(AV334&gt;=3.25,AV334&lt;=3.75),"3,25 a 3,75","Fuera de rango"))))))))</f>
        <v>0,25 a 0,75</v>
      </c>
      <c r="AX334" s="10" t="str">
        <f aca="false">IF(AW334="","",IF(OR(AW334="-1 a -0,5",AW334="-1 a -0.5"),1,IF(OR(AW334="De -0,5 a 0",AW334="-0,5 a 0",AW334="De -0.5 a 0"),2,IF(OR(AW334="0,25 a 0,75",AW334="0.25 a 0.75"),"NORMA",IF(OR(AW334="1 a 1,5",AW334="1 a 1.5"),3,IF(OR(AW334="1,75 a 2,25",AW334="1.75 a 2.25"),4,IF(OR(AW334="2,5 a 3",AW334="2.5 a 3"),5,IF(OR(AW334="3,25 a 3,75",AW334="3.25 a 3.75"),6,""))))))))</f>
        <v>NORMA</v>
      </c>
      <c r="AY334" s="9" t="n">
        <v>-1</v>
      </c>
      <c r="AZ334" s="10" t="str">
        <f aca="false">IF(AY334="","",IF(AND(AY334&gt;=-20,AY334&lt;=-9.5),"-20 a -9,5",IF(AND(AY334&gt;=-9,AY334&lt;=-6.5),"-9 a -6,5",IF(AY334=-6,"-6",IF(AND(AY334&gt;=-5.5,AY334&lt;=-3),"-5,5 a -3",IF(AND(AY334&gt;=-2.5,AY334&lt;=0),"-2,5 a 0",IF(AND(AY334&gt;=0.5,AY334&lt;=3),"0,5 a 3",IF(AND(AY334&gt;=3.5,AY334&lt;=6),"3,5 a 6","Fuera de rango"))))))))</f>
        <v>-2,5 a 0</v>
      </c>
      <c r="BA334" s="11" t="n">
        <f aca="false">IF(AZ334="","",IF(AZ334="-20 a -9,5",1,IF(AZ334="-9 a -6,5",2,IF(AZ334="-6","NORMA",IF(AZ334="-5,5 a -3",3,IF(AZ334="-2,5 a 0",4,IF(AZ334="0,5 a 3",5,IF(AZ334="3,5 a 6",6,""))))))))</f>
        <v>4</v>
      </c>
      <c r="BB334" s="9" t="n">
        <v>22</v>
      </c>
      <c r="BC334" s="10" t="str">
        <f aca="false" t="array" ref="BC334">IF(BB334="","",_xlfn.IFS(AND(BB334&gt;=0,BB334&lt;=2),"0 a 2",AND(BB334&gt;=2.5,BB334&lt;=4.5),"2,5 a 4,5",AND(BB334&gt;=5,BB334&lt;=7),"5 a 7",AND(BB334&gt;=7.5,BB334&lt;=9.5),"7,5 a 9,5",AND(BB334&gt;=10,BB334&lt;=12),"10 a 12",AND(BB334&gt;=12.5,BB334&lt;=14.5),"12,5 a 14,5",BB334=15,"15",AND(BB334&gt;=15.5,BB334&lt;=17.5),"15,5 a 17,5",AND(BB334&gt;=18,BB334&lt;=20),"18 a 20",AND(BB334&gt;=20.5,BB334&lt;=22.5),"20,5 a 22,5",AND(BB334&gt;=23,BB334&lt;=25),"23 a 25",TRUE(),"Fuera de rango"))</f>
        <v>20,5 a 22,5</v>
      </c>
      <c r="BD334" s="11" t="n">
        <f aca="false" t="array" ref="BD334">IF(BC334="","",_xlfn.IFS(BC334="0 a 2",1,BC334="2,5 a 4,5",2,BC334="5 a 7",3,BC334="7,5 a 9,5",4,BC334="10 a 12",5,BC334="12,5 a 14,5",6,BC334="15","NORMA",BC334="15,5 a 17,5",7,BC334="18 a 20",8,BC334="20,5 a 22,5",9,BC334="23 a 25",10,TRUE(),"Fuera de rango"))</f>
        <v>9</v>
      </c>
      <c r="BE334" s="9" t="n">
        <v>26</v>
      </c>
      <c r="BF334" s="10" t="str">
        <f aca="false">IF(BE334="","",IF(AND(BE334&gt;=-20,BE334&lt;=-10),"-20 a -10",IF(AND(BE334&gt;=-9.5,BE334&lt;=0.5),"-9,5 a 0,5",IF(AND(BE334&gt;=1,BE334&lt;=11),"1 a 11",IF(AND(BE334&gt;=11.5,BE334&lt;=20.5),"11,5 a 20,5",IF(BE334=21,"21",IF(AND(BE334&gt;=21.5,BE334&lt;=31.5),"21,5 a 31,5",IF(AND(BE334&gt;=32,BE334&lt;=42),"32 a 42","Fuera de rango"))))))))</f>
        <v>21,5 a 31,5</v>
      </c>
      <c r="BG334" s="11" t="n">
        <f aca="false">IF(BF334="","",IF(BF334="-20 a -10",1,IF(BF334="-9,5 a 0,5",2,IF(BF334="1 a 11",3,IF(BF334="11,5 a 20,5",4,IF(BF334="21","NORMA",IF(BF334="21,5 a 31,5",5,IF(BF334="32 a 42",6,""))))))))</f>
        <v>5</v>
      </c>
      <c r="BH334" s="9" t="n">
        <v>17</v>
      </c>
      <c r="BI334" s="10" t="str">
        <f aca="false">IF(BH334="","",IF(AND(BH334&gt;=-20,BH334&lt;=-15),"-20 a -15",IF(AND(BH334&gt;=-14.5,BH334&lt;=-9.5),"-14,5 a -9,5",IF(AND(BH334&gt;=-9,BH334&lt;=-4),"-9 a -4",IF(AND(BH334&gt;=-3.5,BH334&lt;=2.5),"-3,5 a 2,5",IF(AND(BH334&gt;=3,BH334&lt;=8),"3 a 8",IF(AND(BH334&gt;=8.5,BH334&lt;=14.5),"8,5 a 14,5",IF(BH334=15,"15",IF(AND(BH334&gt;=15.5,BH334&lt;=20.5),"15,5 a 20,5",IF(AND(BH334&gt;=21,BH334&lt;=26),"21 a 26","Fuera de rango"))))))))))</f>
        <v>15,5 a 20,5</v>
      </c>
      <c r="BJ334" s="11" t="n">
        <f aca="false">IF(BI334="","",IF(BI334="-20 a -15",1,IF(BI334="-14,5 a -9,5",2,IF(BI334="-9 a -4",3,IF(BI334="-3,5 a 2,5",4,IF(BI334="3 a 8",5,IF(BI334="8,5 a 14,5",6,IF(BI334="15","NORMA",IF(BI334="15,5 a 20,5",7,IF(BI334="21 a 26",8,IF(BI334="26,5 a 31,5",9,"")))))))))))</f>
        <v>7</v>
      </c>
      <c r="BK334" s="9" t="n">
        <v>11</v>
      </c>
      <c r="BL334" s="10" t="str">
        <f aca="false">IF(BK334="","",IF(AND(BK334&gt;=0,BK334&lt;=2),"0 - 2",IF(AND(BK334&gt;=2.5,BK334&lt;=4.5),"2,5 - 4,5",IF(AND(BK334&gt;=5,BK334&lt;=7),"5 - 7",IF(AND(BK334&gt;=7.5,BK334&lt;=9.5),"7,5 - 9,5",IF(AND(BK334&gt;=10,BK334&lt;=12),"10 - 12",IF(AND(BK334&gt;=12.5,BK334&lt;=13.5),"12,5 - 13,5",IF(BK334=14,"14",IF(AND(BK334&gt;=14.5,BK334&lt;=16.5),"14,5 - 16,5",IF(AND(BK334&gt;=17,BK334&lt;=19),"17 - 19",IF(AND(BK334&gt;=19.5,BK334&lt;=21.5),"19,5 - 21,5",IF(AND(BK334&gt;=22,BK334&lt;=24),"22 - 24",IF(AND(BK334&gt;=24.5,BK334&lt;=26.5),"24,5 - 26,5",IF(AND(BK334&gt;=27,BK334&lt;=29),"27 - 29",IF(AND(BK334&gt;=29.5,BK334&lt;=30),"29,5 - 30","Fuera de rango")))))))))))))))</f>
        <v>10 - 12</v>
      </c>
      <c r="BM334" s="11" t="n">
        <f aca="false">IF(BL334="","",IF(BL334="0 - 2",1,IF(BL334="2,5 - 4,5",2,IF(BL334="5 - 7",3,IF(BL334="7,5 - 9,5",4,IF(BL334="10 - 12",5,IF(BL334="12,5 - 13,5",6,IF(BL334="14","NORMA",IF(BL334="14,5 - 16,5",7,IF(BL334="17 - 19",8,IF(BL334="19,5 - 21,5",9,IF(BL334="22 - 24",10,IF(BL334="24,5 - 26,5",11,IF(BL334="27 - 29",12,IF(BL334="29,5 - 30",13,"")))))))))))))))</f>
        <v>5</v>
      </c>
      <c r="BN334" s="9" t="n">
        <v>16</v>
      </c>
      <c r="BO334" s="11" t="str">
        <f aca="false">IF(BN334="","",IF(AND(BN334&gt;=-20,BN334&lt;=-10),"-20 a -10",IF(AND(BN334&gt;=-9.5,BN334&lt;=0.5),"-9,5 a 0,5",IF(AND(BN334&gt;=1,BN334&lt;=11),"1 a 11",IF(AND(BN334&gt;=11.5,BN334&lt;=21.5),"11,5 a 21,5",IF(BN334=22,"22",IF(AND(BN334&gt;=22.5,BN334&lt;=32.5),"22,5 a 32,5",IF(AND(BN334&gt;=33,BN334&lt;=43),"33 a 43","Fuera de rango"))))))))</f>
        <v>11,5 a 21,5</v>
      </c>
      <c r="BP334" s="11" t="n">
        <f aca="false">IF(BO334="","",IF(BO334="-20 a -10",1,IF(BO334="-9,5 a 0,5",2,IF(BO334="1 a 11",3,IF(BO334="11,5 a 21,5",4,IF(BO334="22","NORMA",IF(BO334="22,5 a 32,5",5,IF(BO334="33 a 43",6,""))))))))</f>
        <v>4</v>
      </c>
      <c r="BQ334" s="9" t="n">
        <v>12</v>
      </c>
      <c r="BR334" s="10" t="str">
        <f aca="false">IF(BQ334="","",IF(AND(BQ334&gt;=-20,BQ334&lt;=-15),"-20 a -15",IF(AND(BQ334&gt;=-14.5,BQ334&lt;=-9.5),"-14,5 a -9,5",IF(AND(BQ334&gt;=-9,BQ334&lt;=-4),"-9 a -4",IF(AND(BQ334&gt;=-3.5,BQ334&lt;=2.5),"-3,5 a 2,5",IF(AND(BQ334&gt;=3,BQ334&lt;=8),"3 a 8",IF(AND(BQ334&gt;=8.5,BQ334&lt;=13.5),"8,5 a 13,5",IF(AND(BQ334&gt;=14,BQ334&lt;=17.5),"14 a 17,5",IF(BQ334=18,"18",IF(AND(BQ334&gt;=18.5,BQ334&lt;=23.5),"18,5 a 23,5",IF(AND(BQ334&gt;=24,BQ334&lt;=29),"24 a 29",IF(AND(BQ334&gt;=29.5,BQ334&lt;=34.5),"29,5 a 34,5",IF(AND(BQ334&gt;=35,BQ334&lt;=40),"35 a 40","Fuera de rango")))))))))))))</f>
        <v>8,5 a 13,5</v>
      </c>
      <c r="BS334" s="11" t="n">
        <f aca="false">IF(BR334="","",IF(BR334="-20 a -15",1,IF(BR334="-14,5 a -9,5",2,IF(BR334="-9 a -4",3,IF(BR334="-3,5 a 2,5",4,IF(BR334="3 a 8",5,IF(BR334="8,5 a 13,5",6,IF(BR334="14 a 17,5",7,IF(BR334="18","NORMA",IF(BR334="18,5 a 23,5",8,IF(BR334="24 a 29",9,IF(BR334="29,5 a 34,5",10,IF(BR334="35 a 40",11,"")))))))))))))</f>
        <v>6</v>
      </c>
      <c r="BT334" s="9" t="n">
        <v>0</v>
      </c>
      <c r="BU334" s="10" t="str">
        <f aca="false">IF(BT334="","",IF(AND(BT334&gt;=-20,BT334&lt;=-18),"-20 a -18",IF(AND(BT334&gt;=-17.5,BT334&lt;=-15.5),"-17,5 a -15,5",IF(AND(BT334&gt;=-15,BT334&lt;=-13),"-15 a -13",IF(AND(BT334&gt;=-12.5,BT334&lt;=-10.5),"-12,5 a -10,5",IF(AND(BT334&gt;=-10,BT334&lt;=-8),"-10 a -8",IF(AND(BT334&gt;=-7.5,BT334&lt;=-5.5),"-7,5 a -5,5",IF(AND(BT334&gt;=-5,BT334&lt;=-3),"-5 a -3",IF(AND(BT334&gt;=-2.5,BT334&lt;=-0.5),"-2,5 a -0,5",IF(BT334=0,"0",IF(AND(BT334&gt;=0.5,BT334&lt;=2.5),"0,5 a 2,5",IF(AND(BT334&gt;=3,BT334&lt;=5),"3 a 5",IF(AND(BT334&gt;=5.5,BT334&lt;=7.5),"5,5 a 7,5",IF(AND(BT334&gt;=8,BT334&lt;=10),"8 a 10",IF(AND(BT334&gt;=10.5,BT334&lt;=12.5),"10,5 a 12,5",IF(AND(BT334&gt;=13,BT334&lt;=15),"13 a 15",IF(AND(BT334&gt;=15.5,BT334&lt;=17.5),"15,5 a 17,5",IF(AND(BT334&gt;=18,BT334&lt;=20),"18 a 20","Fuera de rango"))))))))))))))))))</f>
        <v>0</v>
      </c>
      <c r="BV334" s="11" t="str">
        <f aca="false">IF(BT334="","",IF(BT334=0,"NORMA",IF(AND(BT334&gt;=-20,BT334&lt;=-18),2,IF(AND(BT334&gt;=-17.5,BT334&lt;=-15.5),2,IF(AND(BT334&gt;=-15,BT334&lt;=-13),3,IF(AND(BT334&gt;=-12.5,BT334&lt;=-10.5),4,IF(AND(BT334&gt;=-10,BT334&lt;=-8),5,IF(AND(BT334&gt;=-7.5,BT334&lt;=-5.5),6,IF(AND(BT334&gt;=-5,BT334&lt;=-3),7,IF(AND(BT334&gt;=-2.5,BT334&lt;=-0.5),8,IF(AND(BT334&gt;=0.5,BT334&lt;=2.5),9,IF(AND(BT334&gt;=3,BT334&lt;=5),10,IF(AND(BT334&gt;=5.5,BT334&lt;=7.5),11,IF(AND(BT334&gt;=8,BT334&lt;=10),12,IF(AND(BT334&gt;=10.5,BT334&lt;=12.5),13,IF(AND(BT334&gt;=13,BT334&lt;=15),14,IF(AND(BT334&gt;=15.5,BT334&lt;=17.5),15,IF(AND(BT334&gt;=18,BT334&lt;=20),16,"Fuera de rango"))))))))))))))))))</f>
        <v>NORMA</v>
      </c>
      <c r="BW334" s="9" t="n">
        <v>-6.75</v>
      </c>
      <c r="BX334" s="10" t="n">
        <f aca="false">18.5- (0.3*H334)</f>
        <v>8</v>
      </c>
      <c r="BY334" s="10" t="n">
        <f aca="false">(BW334)-(BX334)</f>
        <v>-14.75</v>
      </c>
      <c r="BZ334" s="10" t="str">
        <f aca="false">IF(BY334="","",IF(BY334&lt;-27.5,"De -30 a -28",IF(BY334&lt;-25,"De -27,5 a -25,5",IF(BY334&lt;-22.5,"De -25 a -23",IF(BY334&lt;-20,"De -22,5 a -20,5",IF(BY334&lt;-17.5,"De -20 a -18",IF(BY334&lt;-15,"De -17,5 a -15,5",IF(BY334&lt;-12.5,"De -15 a -13",IF(BY334&lt;-10,"De -12,5 a -10,5",IF(BY334&lt;-7.5,"De -10 a -8",IF(BY334&lt;-5,"De -7,5 a -5,5",IF(BY334&lt;-2.5,"De -5 a -3",IF(BY334&lt;0,"De -2,5 a -0,5",IF(BY334&lt;2.5,"De 0 a 2",IF(BY334&lt;5,"De 2,5 a 4,5",IF(BY334&lt;7.5,"De 5 a 7",IF(BY334&lt;10,"De 7,5 a 9,5",IF(BY334&lt;12.5,"De 10 a 12",IF(BY334&lt;15,"De 12,5 a 14,5",IF(BY334&lt;17.5,"De 15 a 17",IF(BY334&lt;20,"De 17,5 a 19,5",IF(BY334&lt;22.5,"De 20 a 22",IF(BY334&lt;25,"De 22,5 a 24,5",IF(BY334&lt;27.5,"De 25 a 27","De 27,5 a 30"))))))))))))))))))))))))</f>
        <v>De -15 a -13</v>
      </c>
      <c r="CA334" s="12" t="n">
        <f aca="false">IF(BY334="","",IF(BY334&lt;=-28,1,IF(BY334&lt;=-25.5,2,IF(BY334&lt;=-23,3,IF(BY334&lt;=-20.5,4,IF(BY334&lt;=-18,5,IF(BY334&lt;=-15.5,6,IF(BY334&lt;=-13,7,IF(BY334&lt;=-10.5,8,IF(BY334&lt;=-8,9,IF(BY334&lt;=-5.5,10,IF(BY334&lt;=-3,11,IF(BY334&lt;=-0.5,12,IF(BY334&lt;=2,13,IF(BY334&lt;=4.5,14,IF(BY334&lt;=7,15,IF(BY334&lt;=9.5,16,IF(BY334&lt;=12,17,IF(BY334&lt;=14.5,18,IF(BY334&lt;=17,19,IF(BY334&lt;=19.5,20,IF(BY334&lt;=22,21,IF(BY334&lt;=24.5,22,IF(BY334&lt;=27,23,IF(BY334&lt;=30,24,"Fuera de rango")))))))))))))))))))))))))</f>
        <v>7</v>
      </c>
      <c r="CB334" s="9" t="n">
        <v>-5.5</v>
      </c>
      <c r="CC334" s="10" t="n">
        <f aca="false">18.5- (0.3*H334)</f>
        <v>8</v>
      </c>
      <c r="CD334" s="10" t="n">
        <f aca="false">(CB334)-(CC334)</f>
        <v>-13.5</v>
      </c>
      <c r="CE334" s="10" t="str">
        <f aca="false">IF(CD334="","",IF(CD334&lt;-27.5,"De -30 a -28",IF(CD334&lt;-25,"De -27,5 a -25,5",IF(CD334&lt;-22.5,"De -25 a -23",IF(CD334&lt;-20,"De -22,5 a -20,5",IF(CD334&lt;-17.5,"De -20 a -18",IF(CD334&lt;-15,"De -17,5 a -15,5",IF(CD334&lt;-12.5,"De -15 a -13",IF(CD334&lt;-10,"De -12,5 a -10,5",IF(CD334&lt;-7.5,"De -10 a -8",IF(CD334&lt;-5,"De -7,5 a -5,5",IF(CD334&lt;-2.5,"De -5 a -3",IF(CD334&lt;0,"De -2,5 a -0,5",IF(CD334&lt;=2,"De 0 a 2",IF(CD334&lt;=4.5,"De 2,5 a 4,5",IF(CD334&lt;=7,"De 5 a 7",IF(CD334&lt;=9.5,"De 7,5 a 9,5",IF(CD334&lt;=12,"De 10 a 12",IF(CD334&lt;=14.5,"De 12,5 a 14,5",IF(CD334&lt;=17,"De 15 a 17",IF(CD334&lt;=19.5,"De 17,5 a 19,5",IF(CD334&lt;=22,"De 20 a 22",IF(CD334&lt;=24.5,"De 22,5 a 24,5",IF(CD334&lt;=27,"De 25 a 27","De 27,5 a 30"))))))))))))))))))))))))</f>
        <v>De -15 a -13</v>
      </c>
      <c r="CF334" s="12" t="n">
        <f aca="false">IF(CD334="","",IF(CD334&lt;-27.5,1,IF(CD334&lt;-25,2,IF(CD334&lt;-22.5,3,IF(CD334&lt;-20,4,IF(CD334&lt;-17.5,5,IF(CD334&lt;-15,6,IF(CD334&lt;-12.5,7,IF(CD334&lt;-10,8,IF(CD334&lt;-7.5,9,IF(CD334&lt;-5,10,IF(CD334&lt;-2.5,11,IF(CD334&lt;0,12,IF(CD334&lt;2.5,13,IF(CD334&lt;5,14,IF(CD334&lt;7.5,15,IF(CD334&lt;10,16,IF(CD334&lt;12.5,17,IF(CD334&lt;15,18,IF(CD334&lt;17.5,19,IF(CD334&lt;20,20,IF(CD334&lt;22.5,21,IF(CD334&lt;25,22,IF(CD334&lt;27.5,23,24))))))))))))))))))))))))</f>
        <v>7</v>
      </c>
      <c r="CG334" s="9" t="n">
        <v>-3.25</v>
      </c>
      <c r="CH334" s="10" t="str">
        <f aca="false">IF(CG334="","",IF(AND(CG334&gt;=-10,CG334&lt;=-9.5),"-10 a -9,5",IF(AND(CG334&gt;-9.5,CG334&lt;=-8.5),"-9 a -8,5",IF(AND(CG334&gt;-8.5,CG334&lt;=-7.5),"-8 a -7,5",IF(AND(CG334&gt;-7.5,CG334&lt;=-6.5),"-7 a -6,5",IF(AND(CG334&gt;-6.5,CG334&lt;=-5.5),"-6 a -5,5",IF(AND(CG334&gt;-5.5,CG334&lt;=-4.5),"-5 a -4,5",IF(AND(CG334&gt;-4.5,CG334&lt;=-3.5),"-4 a -3,5",IF(AND(CG334&gt;-3.5,CG334&lt;=-2.5),"-3 a -2,5",IF(CG334=-2.25,"-2,25",IF(AND(CG334&gt;-2.5,CG334&lt;=-1.5),"-2 a -1,5",IF(AND(CG334&gt;-1.5,CG334&lt;=-0.5),"-1 a -0,5",IF(AND(CG334&gt;-0.5,CG334&lt;=0.5),"0 a 0,5",IF(AND(CG334&gt;0.5,CG334&lt;=1.5),"1 a 1,5",IF(AND(CG334&gt;1.5,CG334&lt;=2.5),"2 a 2,5",IF(AND(CG334&gt;2.5,CG334&lt;=3.5),"3 a 3,5",IF(AND(CG334&gt;3.5,CG334&lt;=4.5),"4 a 4,5",IF(AND(CG334&gt;4.5,CG334&lt;=5.5),"5 a 5,5",IF(AND(CG334&gt;5.5,CG334&lt;=6.5),"6 a 6,5",IF(AND(CG334&gt;6.5,CG334&lt;=7.5),"7 a 7,5",IF(AND(CG334&gt;7.5,CG334&lt;=8.5),"8 a 8,5",IF(AND(CG334&gt;8.5,CG334&lt;=9.5),"9 a 9,5",IF(CG334&gt;=10,"10","Fuera de rango")))))))))))))))))))))))</f>
        <v>-3 a -2,5</v>
      </c>
      <c r="CI334" s="11" t="n">
        <f aca="false">IF(CG334="","",IF(CG334=-2.25,"NORMA",IF(CG334&lt;=-9.5,1,IF(CG334&lt;=-8.5,2,IF(CG334&lt;=-7.5,3,IF(CG334&lt;=-6.5,4,IF(CG334&lt;=-5.5,5,IF(CG334&lt;=-4.5,6,IF(CG334&lt;=-3.5,7,IF(CG334&lt;=-2.5,8,IF(CG334&lt;=-1.5,9,IF(CG334&lt;=-0.5,10,IF(CG334&lt;=0.5,11,IF(CG334&lt;=1.5,12,IF(CG334&lt;=2.5,13,IF(CG334&lt;=3.5,14,IF(CG334&lt;=4.5,15,IF(CG334&lt;=5.5,16,IF(CG334&lt;=6.5,17,IF(CG334&lt;=7.5,18,IF(CG334&lt;=8.5,19,IF(CG334&lt;=9.5,20,IF(CG334=10,21,"Fuera de rango")))))))))))))))))))))))</f>
        <v>8</v>
      </c>
      <c r="CJ334" s="9" t="n">
        <v>2</v>
      </c>
      <c r="CK334" s="10" t="str">
        <f aca="false">IF(CJ334="","",IF(AND(CJ334&gt;=-6,CJ334&lt;=-5.5),"-6 a -5,5",IF(AND(CJ334&gt;-5.5,CJ334&lt;=-4.5),"-5 a -4,5",IF(AND(CJ334&gt;-4.5,CJ334&lt;=-3.5),"-4 a -3,5",IF(AND(CJ334&gt;-3.5,CJ334&lt;=-2.5),"-3 a -2,5",IF(AND(CJ334&gt;-2.5,CJ334&lt;=-1.5),"-2 a -1,5",IF(AND(CJ334&gt;-1.5,CJ334&lt;=-0.5),"-1 a -0,5",IF(AND(CJ334&gt;-0.5,CJ334&lt;=0.5),"0 a 0,5",IF(AND(CJ334&gt;0.5,CJ334&lt;=1.5),"1 a 1,5",IF(AND(CJ334&gt;1.5,CJ334&lt;2.5),"2",IF(AND(CJ334&gt;=2.5,CJ334&lt;=3),"2,5 a 3",IF(AND(CJ334&gt;3,CJ334&lt;=4),"3,5 a 4",IF(AND(CJ334&gt;4,CJ334&lt;=5),"4,5 a 5",IF(AND(CJ334&gt;5,CJ334&lt;=6),"5,5 a 6",IF(AND(CJ334&gt;6,CJ334&lt;=7),"6,5 a 7",IF(AND(CJ334&gt;7,CJ334&lt;=8),"7,5 a 8",IF(AND(CJ334&gt;8,CJ334&lt;=9.5),"8,5 a 9,5",IF(CJ334=10,"10","Fuera de rango"))))))))))))))))))</f>
        <v>2</v>
      </c>
      <c r="CL334" s="11" t="str">
        <f aca="false">IF(CK334="","",IF(OR(CK334="-6 a -5,5",CK334="-6 - -5,5"),1,IF(OR(CK334="-5 a -4,5",CK334="-5 - -4,5"),2,IF(OR(CK334="-4 a -3,5",CK334="-4 - -3,5"),3,IF(OR(CK334="-3 a -2,5",CK334="-3 - -2,5"),4,IF(OR(CK334="-2 a -1,5",CK334="-2 - -1,5"),5,IF(OR(CK334="-1 a -0,5",CK334="-1 - -0,5"),6,IF(OR(CK334="0 a 0,5",CK334="0 - 0,5"),7,IF(OR(CK334="1 a 1,5",CK334="1 - 1,5"),8,IF(CK334="2","NORMA",IF(OR(CK334="2,5 a 3",CK334="2,5 - 3"),9,IF(OR(CK334="3,5 a 4",CK334="3,5 - 4"),10,IF(OR(CK334="4,5 a 5",CK334="4,5 - 5"),11,IF(OR(CK334="5,5 a 6",CK334="5,5 - 6"),12,IF(OR(CK334="6,5 a 7",CK334="6,5 - 7"),13,IF(OR(CK334="7,5 a 8",CK334="7,5 - 8"),14,IF(OR(CK334="8,5 a 9",CK334="8,5 - 9,5",CK334="9 a 9,5"),15,IF(CK334="10",15,IF(OR(CK334="0,5 a 1",CK334="0,5 - 1"),7,"Fuera de rango")))))))))))))))))))</f>
        <v>NORMA</v>
      </c>
      <c r="CN334" s="10" t="str">
        <f aca="false">IF(CM334=0,"0", " ")</f>
        <v>0</v>
      </c>
      <c r="CO334" s="10" t="str">
        <f aca="false">IF(CM334&gt;0,"EME"," ")</f>
        <v> </v>
      </c>
      <c r="CQ334" s="10" t="str">
        <f aca="false">IF(CP334&gt;0,"0", " ")</f>
        <v> </v>
      </c>
      <c r="CR334" s="10" t="str">
        <f aca="false">IF(CP334&gt;0,"EME"," ")</f>
        <v> </v>
      </c>
      <c r="CS334" s="9" t="n">
        <v>0</v>
      </c>
      <c r="CU334" s="10" t="str">
        <f aca="false">IF(CS334&gt;0,"HIP"," ")</f>
        <v> </v>
      </c>
      <c r="CV334" s="9" t="n">
        <v>0</v>
      </c>
      <c r="CW334" s="10" t="str">
        <f aca="false">IF(CV334&gt;0,"1", " ")</f>
        <v> </v>
      </c>
      <c r="CX334" s="10" t="str">
        <f aca="false">IF(CV334&gt;0,"HIP"," ")</f>
        <v> </v>
      </c>
      <c r="CY334" s="9" t="n">
        <v>0</v>
      </c>
      <c r="DB334" s="9" t="n">
        <v>0</v>
      </c>
      <c r="DC334" s="11" t="str">
        <f aca="false">IF(DB334&lt;0,"2"," ")</f>
        <v> </v>
      </c>
      <c r="DD334" s="11" t="str">
        <f aca="false">IF(DB334&lt;0,"MIO"," ")</f>
        <v> </v>
      </c>
      <c r="DE334" s="9" t="n">
        <v>-1.75</v>
      </c>
      <c r="DF334" s="10" t="str">
        <f aca="false">IF(DE334&lt;0,"3"," ")</f>
        <v>3</v>
      </c>
      <c r="DG334" s="10" t="str">
        <f aca="false">IF(DE334&lt;0,"AST"," ")</f>
        <v>AST</v>
      </c>
      <c r="DH334" s="9" t="n">
        <v>-1.5</v>
      </c>
      <c r="DI334" s="10" t="str">
        <f aca="false">IF(DH334&lt;0,"3"," ")</f>
        <v>3</v>
      </c>
      <c r="DJ334" s="10" t="str">
        <f aca="false">IF(DH334&lt;0,"AST"," ")</f>
        <v>AST</v>
      </c>
      <c r="DK334" s="9" t="n">
        <v>0</v>
      </c>
      <c r="DL334" s="10" t="str">
        <f aca="false">IF(DK334&gt;0,"4"," ")</f>
        <v> </v>
      </c>
      <c r="DM334" s="10" t="str">
        <f aca="false">IF(DK334&gt;0,"PRE"," ")</f>
        <v> </v>
      </c>
      <c r="DN334" s="9" t="n">
        <v>0</v>
      </c>
      <c r="DO334" s="10" t="str">
        <f aca="false">IF(DN334&gt;0,"4"," ")</f>
        <v> </v>
      </c>
      <c r="DP334" s="10" t="str">
        <f aca="false">IF(DN334&gt;0,"PRE"," ")</f>
        <v> </v>
      </c>
      <c r="DS334" s="12" t="str">
        <f aca="false">CONCATENATE(CO334,CU334,DA334,DG334,DM334)</f>
        <v>  AST </v>
      </c>
      <c r="DT334" s="10" t="e">
        <f aca="false" t="array" ref="DT334">_xlfn.IFS(DS334="EME    ","0", DS334=" HIP   ","1", DS334="  MIO  ","2", DS334="   AST ","3", DS334="    PRE","4", DS334="EME   PRE","5", DS334=" HIP  PRE","6", DS334=" HIP AST ","7", DS334="  MIO PRE","8", DS334="  MIOAST ","9", DS334="   ASTPRE","10",DS334=" HIP ASTPRE","11", DS334="  MIOASTPRE","12", DS334="     ","0")</f>
        <v>#N/A</v>
      </c>
      <c r="DV334" s="1" t="e">
        <f aca="false" t="array" ref="DV334">_xlfn.IFS(DU334="SI","2", DU334="NO","1")</f>
        <v>#N/A</v>
      </c>
      <c r="DX334" s="11" t="str">
        <f aca="false">IF(DW334=0,"1","2")</f>
        <v>1</v>
      </c>
      <c r="DY334" s="11" t="str">
        <f aca="false" t="array" ref="DY334">_xlfn.IFS(DW334=0,"0", DW334=0.25, "1", DW334=0.5,"2", DW334=0.75,"3", DW334=1,"4",DW334=1.25,"5", DW334=1.5,"6", DW334=1.75,"7", DW334=2,"8")</f>
        <v>0</v>
      </c>
      <c r="EA334" s="11" t="str">
        <f aca="false">IF(DZ334=0,"1","2")</f>
        <v>1</v>
      </c>
      <c r="EB334" s="11" t="str">
        <f aca="false" t="array" ref="EB334">_xlfn.IFS(DZ334=0,"0", DZ334=0.25, "1", DZ334=0.5,"2", DZ334=0.75,"3", DZ334=1,"4",DZ334=1.25,"5", DZ334=1.5,"6", DZ334=1.75,"7", DZ334=2,"8")</f>
        <v>0</v>
      </c>
      <c r="ED334" s="10" t="str">
        <f aca="false">IF(EC334=0,"1","2")</f>
        <v>1</v>
      </c>
      <c r="EE334" s="11" t="str">
        <f aca="false" t="array" ref="EE334">_xlfn.IFS(EC334=0,"0", EC334=-0.25, "1", EC334=-0.5,"2", EC334=-0.75,"3", EC334=-1,"4",EC334=-1.25,"5", EC334=-1.5,"6", EC334=-1.75,"7", EC334=-2,"8", EC334=-2.25,"9",EC334=-2.5,"10", EC334=-2.75,"11", EC334=-3,"12", EC334=-3.25,"13", EC334=-3.5,"14", EC334=-3.75,"15",EC334=-4,"16")</f>
        <v>0</v>
      </c>
      <c r="EG334" s="10" t="str">
        <f aca="false">IF(EF334=0,"1","2")</f>
        <v>1</v>
      </c>
      <c r="EH334" s="11" t="str">
        <f aca="false" t="array" ref="EH334">_xlfn.IFS(EF334=0,"0", EF334=-0.25, "1", EF334=-0.5,"2", EF334=-0.75,"3", EF334=-1,"4",EF334=-1.25,"5", EF334=-1.5,"6", EF334=-1.75,"7", EF334=-2,"8", EF334=-2.25,"9",EF334=-2.5,"10", EF334=-2.75,"11", EF334=-3,"12", EF334=-3.25,"13", EF334=-3.5,"14", EF334=-3.75,"15",EF334=-4,"16")</f>
        <v>0</v>
      </c>
      <c r="EJ334" s="11" t="str">
        <f aca="false">IF(EI334=0,"1","2")</f>
        <v>1</v>
      </c>
      <c r="EK334" s="11" t="str">
        <f aca="false" t="array" ref="EK334">_xlfn.IFS(EI334=0,"0", EI334=-0.25, "1", EI334=-0.5,"2", EI334=-0.75,"3", EI334=-1,"4",EI334=-1.25,"5", EI334=-1.5,"6", EI334=-1.75,"7", EI334=-2,"8", EI334=-2.25,"9", EI334=-2.25,"9",EI334=-2.5,"10", EI334=-2.75,"11", EI334=-3,"12", EI334=-3.25,"13", EI334=-3.5,"14", EI334=-3.75,"15",EI334=-4,"16", EI334=0.25, "17", EI334=0.5, "18")</f>
        <v>0</v>
      </c>
      <c r="EM334" s="11" t="str">
        <f aca="false">IF(EL334=0,"1","2")</f>
        <v>1</v>
      </c>
      <c r="EN334" s="11" t="str">
        <f aca="false" t="array" ref="EN334">_xlfn.IFS(EL334=0.25,"17",EL334=0.5,"18", EL334=0,"0", EL334=-0.25, "1", EL334=-0.5,"2", EL334=-0.75,"3", EL334=-1,"4",EL334=-1.25,"5", EL334=-1.5,"6", EL334=-1.75,"7", EL334=-2,"8",EL334= -2.25,"9",EL334=-2.5,"10",EL334= -2.75,"11",EL334= -3,"12",EL334= -3.25,"13",EL334= -3.5,"14",EL334= -3.75,"15",EL334=-4,"16")</f>
        <v>0</v>
      </c>
      <c r="EP334" s="11" t="str">
        <f aca="false">IF(EO334=0,"1","2")</f>
        <v>1</v>
      </c>
      <c r="EQ334" s="11" t="str">
        <f aca="false" t="array" ref="EQ334">_xlfn.IFS(EO334=0,"0", EO334=0.25, "1", EO334=0.5,"2", EO334=0.75,"3", EO334=1,"4",EO334=1.25,"5", EO334=1.5,"6", EO334=1.75,"7", EO334=2,"8", EO334=2.25,"9", EO334=2.25,"9",EO334=2.5,"10", EO334=2.75,"11", EO334=3,"12", EO334=3.25,"13", EO334=3.5,"14", EO334=3.75,"15",EO334=4,"16", EO334=-0.25, "17", bq=-0.5, "18")</f>
        <v>0</v>
      </c>
      <c r="ES334" s="11" t="str">
        <f aca="false">IF(ER334=0,"1","2")</f>
        <v>1</v>
      </c>
      <c r="ET334" s="11" t="str">
        <f aca="false" t="array" ref="ET334">_xlfn.IFS(ER334=0,"0", ER334=0.25, "1", ER334=0.5,"2", ER334=0.75,"3", ER334=1,"4",ER334=1.25,"5", ER334=1.5,"6", ER334=1.75,"7", ER334=2,"8", ER334=2.25,"9", ER334=2.25,"9",ER334=2.5,"10", ER334=2.75,"11", ER334=3,"12", ER334=3.25,"13", ER334=3.5,"14", ER334=3.75,"15",ER334=4,"16", ER334=-0.25, "17", bq=-0.5, "18")</f>
        <v>0</v>
      </c>
      <c r="EV334" s="14" t="e">
        <f aca="false">VLOOKUP(EU334,LEYENDA!$G$2:$H$8,2,TRUE())</f>
        <v>#N/A</v>
      </c>
      <c r="EW334" s="14" t="e">
        <f aca="false" t="array" ref="EW334">_xlfn.IFS(EV334="0-5","1", EV334="6-12","2", EV334="13-18","3", EV334="19-24","4", EV334="25-36","5", EV334="37-48","6", EV334="49-60","7")</f>
        <v>#N/A</v>
      </c>
    </row>
    <row r="335" customFormat="false" ht="13.5" hidden="false" customHeight="false" outlineLevel="0" collapsed="false">
      <c r="A335" s="1" t="n">
        <v>87</v>
      </c>
      <c r="B335" s="2" t="n">
        <v>1</v>
      </c>
      <c r="C335" s="33" t="n">
        <v>43251</v>
      </c>
      <c r="D335" s="6"/>
      <c r="E335" s="5" t="str">
        <f aca="false">VLOOKUP(A335,'286'!$A$3:$J$6279,10,FALSE())</f>
        <v>GARCÍA GONZÁLEZ, ROSARIO</v>
      </c>
      <c r="F335" s="4" t="str">
        <f aca="false">VLOOKUP(A335,'286'!$A$3:$I$1768,3,FALSE())</f>
        <v>GARGONRO</v>
      </c>
      <c r="G335" s="6" t="n">
        <f aca="false">VLOOKUP(A335,'286'!$A$3:$I$1768,4,FALSE())</f>
        <v>31515</v>
      </c>
      <c r="H335" s="7" t="n">
        <f aca="false">YEAR(C335)-YEAR(G335)</f>
        <v>32</v>
      </c>
      <c r="I335" s="1" t="str">
        <f aca="false">VLOOKUP(H335,LEYENDA!$C$2:$D$6,2,TRUE())</f>
        <v>25-40</v>
      </c>
      <c r="J335" s="5" t="str">
        <f aca="false">VLOOKUP(A335,'286'!$A$3:$I$1768,7,FALSE())</f>
        <v>M</v>
      </c>
      <c r="K335" s="8" t="n">
        <f aca="false">VLOOKUP(A335,'286'!$A$3:$I$1768,2,FALSE())</f>
        <v>0</v>
      </c>
      <c r="L335" s="4" t="str">
        <f aca="false">VLOOKUP(A335,'286'!$A$3:$I$1768,8,FALSE())</f>
        <v>D</v>
      </c>
      <c r="M335" s="4" t="str">
        <f aca="false">VLOOKUP(A335,'286'!$A$3:$I$1768,9,FALSE())</f>
        <v>D</v>
      </c>
      <c r="N335" s="8" t="str">
        <f aca="false">IF(R335=O335, "MISMA","CONTRARIA")</f>
        <v>MISMA</v>
      </c>
      <c r="O335" s="8" t="str">
        <f aca="false" t="array" ref="O335">_xlfn.IFS(L335="D","1", L335="I","2")</f>
        <v>1</v>
      </c>
      <c r="P335" s="8" t="e">
        <f aca="false" t="array" ref="P335">_xlfn.IFS(K335="OD","1", K335="OI","2")</f>
        <v>#N/A</v>
      </c>
      <c r="Q335" s="1" t="str">
        <f aca="false" t="array" ref="Q335">_xlfn.IFS(J335="M","1", J335="H","2")</f>
        <v>1</v>
      </c>
      <c r="R335" s="8" t="str">
        <f aca="false" t="array" ref="R335">_xlfn.IFS(M335="D","1", M335="I","2")</f>
        <v>1</v>
      </c>
      <c r="S335" s="1" t="str">
        <f aca="false" t="array" ref="S335">_xlfn.IFS(N335="CONTRARIA", "1",N335= "MISMA","2")</f>
        <v>2</v>
      </c>
      <c r="T335" s="1" t="str">
        <f aca="false" t="array" ref="T335">_xlfn.IFS(I335="0-12","1", I335="13-24","2", I335="25-40","3", I335="41-60","4", I335="61-100","5")</f>
        <v>3</v>
      </c>
      <c r="U335" s="9" t="n">
        <v>-4</v>
      </c>
      <c r="V335" s="1" t="str">
        <f aca="false">IF(U335="","",IF(AND(U335&gt;=-9,U335&lt;=-6.5),"-9 a -6,5",IF(AND(U335&gt;=-6,U335&lt;=-3.5),"-6 a -3,5",IF(AND(U335&gt;=-3,U335&lt;=-1),"-3 a -1",IF(U335=-0.5,"-0,5",IF(AND(U335&gt;=0,U335&lt;=2.5),"0 a 2,5",IF(AND(U335&gt;=3,U335&lt;=5.5),"3 a 5,5",IF(AND(U335&gt;=6,U335&lt;=8.5),"6 a 8,5",IF(AND(U335&gt;=9,U335&lt;=20),"9 a 20","Fuera de rango")))))))))</f>
        <v>-6 a -3,5</v>
      </c>
      <c r="W335" s="11" t="n">
        <f aca="false">IF(V335="","",IF(V335="-9 a -6,5",2,IF(V335="-6 a -3,5",3,IF(V335="-3 a -1",4,IF(V335="-0,5","NORMA",IF(V335="0 a 2,5",5,IF(V335="3 a 5,5",6,IF(V335="6 a 8,5",7,IF(V335="9 a 20",8,"Fuera de rango")))))))))</f>
        <v>3</v>
      </c>
      <c r="X335" s="9" t="n">
        <v>14</v>
      </c>
      <c r="Y335" s="11" t="str">
        <f aca="false">IF(X335="","",IF(AND(X335&gt;=0,X335&lt;=4),"0 a 4",IF(AND(X335&gt;=4.5,X335&lt;=8.5),"4,5 a 8,5",IF(X335=9,"9",IF(AND(X335&gt;=9.5,X335&lt;=13),"9,5 a 13",IF(AND(X335&gt;=13.5,X335&lt;=20),"13,5 a 20",IF(AND(X335&gt;=20.5,X335&lt;=35),"20,5 a 35","Fuera de rango")))))))</f>
        <v>13,5 a 20</v>
      </c>
      <c r="Z335" s="11" t="n">
        <f aca="false">IF(Y335="","",IF(Y335="0 a 4",1,IF(Y335="4,5 a 8,5",2,IF(Y335="9","NORMA",IF(Y335="9,5 a 13",3,IF(Y335="13,5 a 20",4,IF(Y335="20,5 a 35",5,"Fuera de rango")))))))</f>
        <v>4</v>
      </c>
      <c r="AA335" s="9" t="n">
        <v>22</v>
      </c>
      <c r="AB335" s="10" t="str">
        <f aca="false">IF(AA335="","",IF(AND(AA335&gt;=0,AA335&lt;=9),"0 a 9",IF(AND(AA335&gt;=9.5,AA335&lt;=18.5),"9,5 a 18,5",IF(AA335=19,"19",IF(AND(AA335&gt;=19.5,AA335&lt;=28),"19,5 a 28",IF(AND(AA335&gt;=28.5,AA335&lt;=40),"28,5 a 40","Fuera de rango"))))))</f>
        <v>19,5 a 28</v>
      </c>
      <c r="AC335" s="11" t="n">
        <f aca="false" t="array" ref="AC335">_xlfn.IFS(AB335="","",AB335="0 a 9",1,AB335="9,5 a 18,5",2,AB335="19","NORMA",AB335="19,5 a 28",3,AB335="28,5 a 40",4,TRUE(),"Fuera de rango")</f>
        <v>3</v>
      </c>
      <c r="AD335" s="9" t="n">
        <v>14</v>
      </c>
      <c r="AE335" s="10" t="str">
        <f aca="false">IF(AD335="","",IF(AND(AD335&gt;=-10,AD335&lt;=0),"De -10 a 0",IF(AND(AD335&gt;=0.5,AD335&lt;=9.5),"0,5 a 9,5",IF(AD335=10,"10",IF(AND(AD335&gt;=10.5,AD335&lt;=20),"10,5 a 20",IF(AND(AD335&gt;=20.5,AD335&lt;=40),"20,5 a 40","Fuera de rango"))))))</f>
        <v>10,5 a 20</v>
      </c>
      <c r="AF335" s="12" t="n">
        <f aca="false">IF(AD335="","",IF(AND(AD335&gt;=-10,AD335&lt;=0),1,IF(AND(AD335&gt;=0.5,AD335&lt;=9.5),2,IF(AD335=10,"NORMA",IF(AND(AD335&gt;=10.5,AD335&lt;=20),3,IF(AND(AD335&gt;=20.5,AD335&lt;=40),4,""))))))</f>
        <v>3</v>
      </c>
      <c r="AG335" s="9" t="n">
        <v>10</v>
      </c>
      <c r="AH335" s="10" t="str">
        <f aca="false">IF(AG335="","",IF(AND(AG335&gt;=0,AG335&lt;=4),"0 a 4",IF(AND(AG335&gt;=4.5,AG335&lt;=8.5),"4,5 a 8,5",IF(AG335=9,"9",IF(AND(AG335&gt;=9.5,AG335&lt;=13),"9,5 a 13",IF(AND(AG335&gt;=13.5,AG335&lt;=25),"13,5 a 25","Fuera de rango"))))))</f>
        <v>9,5 a 13</v>
      </c>
      <c r="AI335" s="10" t="n">
        <f aca="false">IF(AH335="","",IF(AH335="0 a 4",1,IF(AH335="4,5 a 8,5",2,IF(AH335="9","NORMA",IF(AH335="9,5 a 13",3,IF(AH335="13,5 a 25",4,""))))))</f>
        <v>3</v>
      </c>
      <c r="AJ335" s="9" t="n">
        <v>6</v>
      </c>
      <c r="AK335" s="10" t="str">
        <f aca="false">IF(AJ335="","",IF(AND(AJ335&gt;=-15,AJ335&lt;=-10.5),"-15 a -10,5",IF(AND(AJ335&gt;=-10,AJ335&lt;=-4),"-10 a -4",IF(AND(AJ335&gt;=-4.5,AJ335&lt;=0),"-4,5 a 0",IF(AND(AJ335&gt;=0.5,AJ335&lt;=4.5),"0,5 a 4,5",IF(AJ335=5,"5",IF(AND(AJ335&gt;=5.5,AJ335&lt;=10),"5,5 a 10",IF(AND(AJ335&gt;=10.5,AJ335&lt;=20),"10,5 a 20","Fuera de rango"))))))))</f>
        <v>5,5 a 10</v>
      </c>
      <c r="AL335" s="11" t="n">
        <f aca="false">IF(AK335="","",IF(AK335="-15 a -10,5",1,IF(AK335="-10 a -4",2,IF(AK335="-4,5 a 0",3,IF(AK335="0,5 a 4,5",4,IF(AK335="5","NORMA",IF(AK335="5,5 a 10",5,IF(AK335="10,5 a 20",6,"Error"))))))))</f>
        <v>5</v>
      </c>
      <c r="AM335" s="9" t="n">
        <v>0</v>
      </c>
      <c r="AN335" s="10" t="str">
        <f aca="false">IF(AM335="","",IF(AND(AM335&gt;=-7.5,AM335&lt;=-5.5),"-7,5 a -5,5",IF(AND(AM335&gt;=-5,AM335&lt;=-3),"-5 a -3",IF(AND(AM335&gt;=-2.5,AM335&lt;=-0.5),"-2,5 a -0,5",IF(AM335=0,"0,00",IF(AND(AM335&gt;=0.5,AM335&lt;=2.5),"0,5 a 2,5",IF(AND(AM335&gt;=3,AM335&lt;=5),"3 a 5",IF(AND(AM335&gt;=5.5,AM335&lt;=7.5),"5,5 a 7,5",IF(AND(AM335&gt;=8,AM335&lt;=10),"8 a 10","Fuera de rango")))))))))</f>
        <v>0,00</v>
      </c>
      <c r="AO335" s="11" t="str">
        <f aca="false">IF(AN335="","",IF(AN335="-7,5 a -5,5",1,IF(AN335="-5 a -3",2,IF(AN335="-2,5 a -0,5",3,IF(AN335="0,00","NORMA",IF(AN335="0,5 a 2,5",4,IF(AN335="3 a 5",5,IF(AN335="5,5 a 7,5",6,IF(AN335="8 a 10",7,"Error")))))))))</f>
        <v>NORMA</v>
      </c>
      <c r="AP335" s="9" t="n">
        <v>-8</v>
      </c>
      <c r="AQ335" s="10" t="str">
        <f aca="false">IF(AP335="","",IF(AND(AP335&gt;=-20,AP335&lt;=-9.5),"-20 a -9,5",IF(AND(AP335&gt;=-9,AP335&lt;=-6.5),"-9 a -6,5",IF(AP335=-6,"-6",IF(AND(AP335&gt;=-5.5,AP335&lt;=-3),"-5,5 a -3",IF(AND(AP335&gt;=-2.5,AP335&lt;=0),"-2,5 a 0",IF(AND(AP335&gt;=0.5,AP335&lt;=3),"0,5 a 3",IF(AND(AP335&gt;=3.5,AP335&lt;=6),"3,5 a 6",IF(AND(AP335&gt;=6.5,AP335&lt;=9),"6,5 a 9",IF(AND(AP335&gt;=9.5,AP335&lt;=20),"9,5 a 20","Fuera de rango"))))))))))</f>
        <v>-9 a -6,5</v>
      </c>
      <c r="AR335" s="11" t="n">
        <f aca="false">IF(AQ335="","",IF(AQ335="-20 a -9,5",1,IF(AQ335="-9 a -6,5",2,IF(AQ335="-6","NORMA",IF(AQ335="-5,5 a -3",3,IF(AQ335="-2,5 a 0",4,IF(AQ335="0,5 a 3",5,IF(AQ335="3,5 a 6",6,IF(AQ335="6,5 a 9",7,IF(AQ335="9,5 a 20",8,""))))))))))</f>
        <v>2</v>
      </c>
      <c r="AS335" s="9" t="n">
        <v>-2</v>
      </c>
      <c r="AT335" s="10" t="str">
        <f aca="false">IF(AS335="","",IF(AND(AS335&gt;=-16,AS335&lt;=-14),"-16 a -14",IF(AND(AS335&gt;=-13.5,AS335&lt;=-11.5),"-13,5 a -11,5",IF(AND(AS335&gt;=-11,AS335&lt;=-9),"-11 a -9",IF(AND(AS335&gt;=-8.5,AS335&lt;=-6.5),"-8,5 a -6,5",IF(AND(AS335&gt;=-6,AS335&lt;=-4),"-6 a -4",IF(AND(AS335&gt;=-3.5,AS335&lt;=-1.5),"-3,5 a -1,5",IF(AND(AS335&gt;=-1,AS335&lt;=1),"-1 a 1",IF(AND(AS335&gt;=1.5,AS335&lt;=3.5),"1,5 a 3,5",IF(AND(AS335&gt;=4,AS335&lt;=6),"4 a 6",IF(AND(AS335&gt;=6.5,AS335&lt;=8.5),"6,5 a 8,5",IF(AND(AS335&gt;=9,AS335&lt;=11),"9 a 11",IF(AND(AS335&gt;=11.5,AS335&lt;=13.5),"11,5 a 13,5",IF(AND(AS335&gt;=14,AS335&lt;=16),"14 a 16",IF(AND(AS335&gt;=16.5,AS335&lt;=18.5),"16,5 a 18,5",IF(AND(AS335&gt;=19,AS335&lt;=21),"19 a 21","Fuera de rango"))))))))))))))))</f>
        <v>-3,5 a -1,5</v>
      </c>
      <c r="AU335" s="11" t="n">
        <f aca="false" t="array" ref="AU335">IF(AT335="","",_xlfn.IFS(AT335="-16 a -14",1,AT335="-13,5 a -11,5",2,AT335="-11 a -9",3,AT335="-8,5 a -6,5",4,AT335="-6 a -4",5,AT335="-3,5 a -1,5",6,AT335="-1 a 1",7,AT335="1,5 a 3,5",8,AT335="4 a 6","NORMA",AT335="6,5 a 8,5",9,AT335="9 a 11",10,AT335="11,5 a 13,5",11,AT335="14 a 16",12,AT335="16,5 a 18,5",13,AT335="19 a 21",14,TRUE(),""))</f>
        <v>6</v>
      </c>
      <c r="AV335" s="9" t="n">
        <v>1.25</v>
      </c>
      <c r="AW335" s="10" t="str">
        <f aca="false">IF(AV335="","",IF(AND(AV335&gt;=-1,AV335&lt;=-0.5),"-1 a -0,5",IF(AND(AV335&gt;-0.5,AV335&lt;=0),"De -0,5 a 0",IF(AND(AV335&gt;=0.25,AV335&lt;=0.75),"0,25 a 0,75",IF(AND(AV335&gt;=1,AV335&lt;=1.5),"1 a 1,5",IF(AND(AV335&gt;=1.75,AV335&lt;=2.25),"1,75 a 2,25",IF(AND(AV335&gt;=2.5,AV335&lt;=3),"2,5 a 3",IF(AND(AV335&gt;=3.25,AV335&lt;=3.75),"3,25 a 3,75","Fuera de rango"))))))))</f>
        <v>1 a 1,5</v>
      </c>
      <c r="AX335" s="10" t="n">
        <f aca="false">IF(AW335="","",IF(OR(AW335="-1 a -0,5",AW335="-1 a -0.5"),1,IF(OR(AW335="De -0,5 a 0",AW335="-0,5 a 0",AW335="De -0.5 a 0"),2,IF(OR(AW335="0,25 a 0,75",AW335="0.25 a 0.75"),"NORMA",IF(OR(AW335="1 a 1,5",AW335="1 a 1.5"),3,IF(OR(AW335="1,75 a 2,25",AW335="1.75 a 2.25"),4,IF(OR(AW335="2,5 a 3",AW335="2.5 a 3"),5,IF(OR(AW335="3,25 a 3,75",AW335="3.25 a 3.75"),6,""))))))))</f>
        <v>3</v>
      </c>
      <c r="AY335" s="9" t="n">
        <v>-4</v>
      </c>
      <c r="AZ335" s="10" t="str">
        <f aca="false">IF(AY335="","",IF(AND(AY335&gt;=-20,AY335&lt;=-9.5),"-20 a -9,5",IF(AND(AY335&gt;=-9,AY335&lt;=-6.5),"-9 a -6,5",IF(AY335=-6,"-6",IF(AND(AY335&gt;=-5.5,AY335&lt;=-3),"-5,5 a -3",IF(AND(AY335&gt;=-2.5,AY335&lt;=0),"-2,5 a 0",IF(AND(AY335&gt;=0.5,AY335&lt;=3),"0,5 a 3",IF(AND(AY335&gt;=3.5,AY335&lt;=6),"3,5 a 6","Fuera de rango"))))))))</f>
        <v>-5,5 a -3</v>
      </c>
      <c r="BA335" s="11" t="n">
        <f aca="false">IF(AZ335="","",IF(AZ335="-20 a -9,5",1,IF(AZ335="-9 a -6,5",2,IF(AZ335="-6","NORMA",IF(AZ335="-5,5 a -3",3,IF(AZ335="-2,5 a 0",4,IF(AZ335="0,5 a 3",5,IF(AZ335="3,5 a 6",6,""))))))))</f>
        <v>3</v>
      </c>
      <c r="BB335" s="9" t="n">
        <v>0</v>
      </c>
      <c r="BC335" s="10" t="str">
        <f aca="false" t="array" ref="BC335">IF(BB335="","",_xlfn.IFS(AND(BB335&gt;=0,BB335&lt;=2),"0 a 2",AND(BB335&gt;=2.5,BB335&lt;=4.5),"2,5 a 4,5",AND(BB335&gt;=5,BB335&lt;=7),"5 a 7",AND(BB335&gt;=7.5,BB335&lt;=9.5),"7,5 a 9,5",AND(BB335&gt;=10,BB335&lt;=12),"10 a 12",AND(BB335&gt;=12.5,BB335&lt;=14.5),"12,5 a 14,5",BB335=15,"15",AND(BB335&gt;=15.5,BB335&lt;=17.5),"15,5 a 17,5",AND(BB335&gt;=18,BB335&lt;=20),"18 a 20",AND(BB335&gt;=20.5,BB335&lt;=22.5),"20,5 a 22,5",AND(BB335&gt;=23,BB335&lt;=25),"23 a 25",TRUE(),"Fuera de rango"))</f>
        <v>0 a 2</v>
      </c>
      <c r="BD335" s="11" t="n">
        <f aca="false" t="array" ref="BD335">IF(BC335="","",_xlfn.IFS(BC335="0 a 2",1,BC335="2,5 a 4,5",2,BC335="5 a 7",3,BC335="7,5 a 9,5",4,BC335="10 a 12",5,BC335="12,5 a 14,5",6,BC335="15","NORMA",BC335="15,5 a 17,5",7,BC335="18 a 20",8,BC335="20,5 a 22,5",9,BC335="23 a 25",10,TRUE(),"Fuera de rango"))</f>
        <v>1</v>
      </c>
      <c r="BE335" s="9" t="n">
        <v>29</v>
      </c>
      <c r="BF335" s="10" t="str">
        <f aca="false">IF(BE335="","",IF(AND(BE335&gt;=-20,BE335&lt;=-10),"-20 a -10",IF(AND(BE335&gt;=-9.5,BE335&lt;=0.5),"-9,5 a 0,5",IF(AND(BE335&gt;=1,BE335&lt;=11),"1 a 11",IF(AND(BE335&gt;=11.5,BE335&lt;=20.5),"11,5 a 20,5",IF(BE335=21,"21",IF(AND(BE335&gt;=21.5,BE335&lt;=31.5),"21,5 a 31,5",IF(AND(BE335&gt;=32,BE335&lt;=42),"32 a 42","Fuera de rango"))))))))</f>
        <v>21,5 a 31,5</v>
      </c>
      <c r="BG335" s="11" t="n">
        <f aca="false">IF(BF335="","",IF(BF335="-20 a -10",1,IF(BF335="-9,5 a 0,5",2,IF(BF335="1 a 11",3,IF(BF335="11,5 a 20,5",4,IF(BF335="21","NORMA",IF(BF335="21,5 a 31,5",5,IF(BF335="32 a 42",6,""))))))))</f>
        <v>5</v>
      </c>
      <c r="BH335" s="9" t="n">
        <v>19</v>
      </c>
      <c r="BI335" s="10" t="str">
        <f aca="false">IF(BH335="","",IF(AND(BH335&gt;=-20,BH335&lt;=-15),"-20 a -15",IF(AND(BH335&gt;=-14.5,BH335&lt;=-9.5),"-14,5 a -9,5",IF(AND(BH335&gt;=-9,BH335&lt;=-4),"-9 a -4",IF(AND(BH335&gt;=-3.5,BH335&lt;=2.5),"-3,5 a 2,5",IF(AND(BH335&gt;=3,BH335&lt;=8),"3 a 8",IF(AND(BH335&gt;=8.5,BH335&lt;=14.5),"8,5 a 14,5",IF(BH335=15,"15",IF(AND(BH335&gt;=15.5,BH335&lt;=20.5),"15,5 a 20,5",IF(AND(BH335&gt;=21,BH335&lt;=26),"21 a 26","Fuera de rango"))))))))))</f>
        <v>15,5 a 20,5</v>
      </c>
      <c r="BJ335" s="11" t="n">
        <f aca="false">IF(BI335="","",IF(BI335="-20 a -15",1,IF(BI335="-14,5 a -9,5",2,IF(BI335="-9 a -4",3,IF(BI335="-3,5 a 2,5",4,IF(BI335="3 a 8",5,IF(BI335="8,5 a 14,5",6,IF(BI335="15","NORMA",IF(BI335="15,5 a 20,5",7,IF(BI335="21 a 26",8,IF(BI335="26,5 a 31,5",9,"")))))))))))</f>
        <v>7</v>
      </c>
      <c r="BK335" s="9" t="n">
        <v>0</v>
      </c>
      <c r="BL335" s="10" t="str">
        <f aca="false">IF(BK335="","",IF(AND(BK335&gt;=0,BK335&lt;=2),"0 - 2",IF(AND(BK335&gt;=2.5,BK335&lt;=4.5),"2,5 - 4,5",IF(AND(BK335&gt;=5,BK335&lt;=7),"5 - 7",IF(AND(BK335&gt;=7.5,BK335&lt;=9.5),"7,5 - 9,5",IF(AND(BK335&gt;=10,BK335&lt;=12),"10 - 12",IF(AND(BK335&gt;=12.5,BK335&lt;=13.5),"12,5 - 13,5",IF(BK335=14,"14",IF(AND(BK335&gt;=14.5,BK335&lt;=16.5),"14,5 - 16,5",IF(AND(BK335&gt;=17,BK335&lt;=19),"17 - 19",IF(AND(BK335&gt;=19.5,BK335&lt;=21.5),"19,5 - 21,5",IF(AND(BK335&gt;=22,BK335&lt;=24),"22 - 24",IF(AND(BK335&gt;=24.5,BK335&lt;=26.5),"24,5 - 26,5",IF(AND(BK335&gt;=27,BK335&lt;=29),"27 - 29",IF(AND(BK335&gt;=29.5,BK335&lt;=30),"29,5 - 30","Fuera de rango")))))))))))))))</f>
        <v>0 - 2</v>
      </c>
      <c r="BM335" s="11" t="n">
        <f aca="false">IF(BL335="","",IF(BL335="0 - 2",1,IF(BL335="2,5 - 4,5",2,IF(BL335="5 - 7",3,IF(BL335="7,5 - 9,5",4,IF(BL335="10 - 12",5,IF(BL335="12,5 - 13,5",6,IF(BL335="14","NORMA",IF(BL335="14,5 - 16,5",7,IF(BL335="17 - 19",8,IF(BL335="19,5 - 21,5",9,IF(BL335="22 - 24",10,IF(BL335="24,5 - 26,5",11,IF(BL335="27 - 29",12,IF(BL335="29,5 - 30",13,"")))))))))))))))</f>
        <v>1</v>
      </c>
      <c r="BN335" s="9" t="n">
        <v>18</v>
      </c>
      <c r="BO335" s="11" t="str">
        <f aca="false">IF(BN335="","",IF(AND(BN335&gt;=-20,BN335&lt;=-10),"-20 a -10",IF(AND(BN335&gt;=-9.5,BN335&lt;=0.5),"-9,5 a 0,5",IF(AND(BN335&gt;=1,BN335&lt;=11),"1 a 11",IF(AND(BN335&gt;=11.5,BN335&lt;=21.5),"11,5 a 21,5",IF(BN335=22,"22",IF(AND(BN335&gt;=22.5,BN335&lt;=32.5),"22,5 a 32,5",IF(AND(BN335&gt;=33,BN335&lt;=43),"33 a 43","Fuera de rango"))))))))</f>
        <v>11,5 a 21,5</v>
      </c>
      <c r="BP335" s="11" t="n">
        <f aca="false">IF(BO335="","",IF(BO335="-20 a -10",1,IF(BO335="-9,5 a 0,5",2,IF(BO335="1 a 11",3,IF(BO335="11,5 a 21,5",4,IF(BO335="22","NORMA",IF(BO335="22,5 a 32,5",5,IF(BO335="33 a 43",6,""))))))))</f>
        <v>4</v>
      </c>
      <c r="BQ335" s="9" t="n">
        <v>12</v>
      </c>
      <c r="BR335" s="10" t="str">
        <f aca="false">IF(BQ335="","",IF(AND(BQ335&gt;=-20,BQ335&lt;=-15),"-20 a -15",IF(AND(BQ335&gt;=-14.5,BQ335&lt;=-9.5),"-14,5 a -9,5",IF(AND(BQ335&gt;=-9,BQ335&lt;=-4),"-9 a -4",IF(AND(BQ335&gt;=-3.5,BQ335&lt;=2.5),"-3,5 a 2,5",IF(AND(BQ335&gt;=3,BQ335&lt;=8),"3 a 8",IF(AND(BQ335&gt;=8.5,BQ335&lt;=13.5),"8,5 a 13,5",IF(AND(BQ335&gt;=14,BQ335&lt;=17.5),"14 a 17,5",IF(BQ335=18,"18",IF(AND(BQ335&gt;=18.5,BQ335&lt;=23.5),"18,5 a 23,5",IF(AND(BQ335&gt;=24,BQ335&lt;=29),"24 a 29",IF(AND(BQ335&gt;=29.5,BQ335&lt;=34.5),"29,5 a 34,5",IF(AND(BQ335&gt;=35,BQ335&lt;=40),"35 a 40","Fuera de rango")))))))))))))</f>
        <v>8,5 a 13,5</v>
      </c>
      <c r="BS335" s="11" t="n">
        <f aca="false">IF(BR335="","",IF(BR335="-20 a -15",1,IF(BR335="-14,5 a -9,5",2,IF(BR335="-9 a -4",3,IF(BR335="-3,5 a 2,5",4,IF(BR335="3 a 8",5,IF(BR335="8,5 a 13,5",6,IF(BR335="14 a 17,5",7,IF(BR335="18","NORMA",IF(BR335="18,5 a 23,5",8,IF(BR335="24 a 29",9,IF(BR335="29,5 a 34,5",10,IF(BR335="35 a 40",11,"")))))))))))))</f>
        <v>6</v>
      </c>
      <c r="BT335" s="9" t="n">
        <v>0</v>
      </c>
      <c r="BU335" s="10" t="str">
        <f aca="false">IF(BT335="","",IF(AND(BT335&gt;=-20,BT335&lt;=-18),"-20 a -18",IF(AND(BT335&gt;=-17.5,BT335&lt;=-15.5),"-17,5 a -15,5",IF(AND(BT335&gt;=-15,BT335&lt;=-13),"-15 a -13",IF(AND(BT335&gt;=-12.5,BT335&lt;=-10.5),"-12,5 a -10,5",IF(AND(BT335&gt;=-10,BT335&lt;=-8),"-10 a -8",IF(AND(BT335&gt;=-7.5,BT335&lt;=-5.5),"-7,5 a -5,5",IF(AND(BT335&gt;=-5,BT335&lt;=-3),"-5 a -3",IF(AND(BT335&gt;=-2.5,BT335&lt;=-0.5),"-2,5 a -0,5",IF(BT335=0,"0",IF(AND(BT335&gt;=0.5,BT335&lt;=2.5),"0,5 a 2,5",IF(AND(BT335&gt;=3,BT335&lt;=5),"3 a 5",IF(AND(BT335&gt;=5.5,BT335&lt;=7.5),"5,5 a 7,5",IF(AND(BT335&gt;=8,BT335&lt;=10),"8 a 10",IF(AND(BT335&gt;=10.5,BT335&lt;=12.5),"10,5 a 12,5",IF(AND(BT335&gt;=13,BT335&lt;=15),"13 a 15",IF(AND(BT335&gt;=15.5,BT335&lt;=17.5),"15,5 a 17,5",IF(AND(BT335&gt;=18,BT335&lt;=20),"18 a 20","Fuera de rango"))))))))))))))))))</f>
        <v>0</v>
      </c>
      <c r="BV335" s="11" t="str">
        <f aca="false">IF(BT335="","",IF(BT335=0,"NORMA",IF(AND(BT335&gt;=-20,BT335&lt;=-18),2,IF(AND(BT335&gt;=-17.5,BT335&lt;=-15.5),2,IF(AND(BT335&gt;=-15,BT335&lt;=-13),3,IF(AND(BT335&gt;=-12.5,BT335&lt;=-10.5),4,IF(AND(BT335&gt;=-10,BT335&lt;=-8),5,IF(AND(BT335&gt;=-7.5,BT335&lt;=-5.5),6,IF(AND(BT335&gt;=-5,BT335&lt;=-3),7,IF(AND(BT335&gt;=-2.5,BT335&lt;=-0.5),8,IF(AND(BT335&gt;=0.5,BT335&lt;=2.5),9,IF(AND(BT335&gt;=3,BT335&lt;=5),10,IF(AND(BT335&gt;=5.5,BT335&lt;=7.5),11,IF(AND(BT335&gt;=8,BT335&lt;=10),12,IF(AND(BT335&gt;=10.5,BT335&lt;=12.5),13,IF(AND(BT335&gt;=13,BT335&lt;=15),14,IF(AND(BT335&gt;=15.5,BT335&lt;=17.5),15,IF(AND(BT335&gt;=18,BT335&lt;=20),16,"Fuera de rango"))))))))))))))))))</f>
        <v>NORMA</v>
      </c>
      <c r="BW335" s="9" t="n">
        <v>-6.25</v>
      </c>
      <c r="BX335" s="10" t="n">
        <f aca="false">18.5- (0.3*H335)</f>
        <v>8.9</v>
      </c>
      <c r="BY335" s="10" t="n">
        <f aca="false">(BW335)-(BX335)</f>
        <v>-15.15</v>
      </c>
      <c r="BZ335" s="10" t="str">
        <f aca="false">IF(BY335="","",IF(BY335&lt;-27.5,"De -30 a -28",IF(BY335&lt;-25,"De -27,5 a -25,5",IF(BY335&lt;-22.5,"De -25 a -23",IF(BY335&lt;-20,"De -22,5 a -20,5",IF(BY335&lt;-17.5,"De -20 a -18",IF(BY335&lt;-15,"De -17,5 a -15,5",IF(BY335&lt;-12.5,"De -15 a -13",IF(BY335&lt;-10,"De -12,5 a -10,5",IF(BY335&lt;-7.5,"De -10 a -8",IF(BY335&lt;-5,"De -7,5 a -5,5",IF(BY335&lt;-2.5,"De -5 a -3",IF(BY335&lt;0,"De -2,5 a -0,5",IF(BY335&lt;2.5,"De 0 a 2",IF(BY335&lt;5,"De 2,5 a 4,5",IF(BY335&lt;7.5,"De 5 a 7",IF(BY335&lt;10,"De 7,5 a 9,5",IF(BY335&lt;12.5,"De 10 a 12",IF(BY335&lt;15,"De 12,5 a 14,5",IF(BY335&lt;17.5,"De 15 a 17",IF(BY335&lt;20,"De 17,5 a 19,5",IF(BY335&lt;22.5,"De 20 a 22",IF(BY335&lt;25,"De 22,5 a 24,5",IF(BY335&lt;27.5,"De 25 a 27","De 27,5 a 30"))))))))))))))))))))))))</f>
        <v>De -17,5 a -15,5</v>
      </c>
      <c r="CA335" s="12" t="n">
        <f aca="false">IF(BY335="","",IF(BY335&lt;=-28,1,IF(BY335&lt;=-25.5,2,IF(BY335&lt;=-23,3,IF(BY335&lt;=-20.5,4,IF(BY335&lt;=-18,5,IF(BY335&lt;=-15.5,6,IF(BY335&lt;=-13,7,IF(BY335&lt;=-10.5,8,IF(BY335&lt;=-8,9,IF(BY335&lt;=-5.5,10,IF(BY335&lt;=-3,11,IF(BY335&lt;=-0.5,12,IF(BY335&lt;=2,13,IF(BY335&lt;=4.5,14,IF(BY335&lt;=7,15,IF(BY335&lt;=9.5,16,IF(BY335&lt;=12,17,IF(BY335&lt;=14.5,18,IF(BY335&lt;=17,19,IF(BY335&lt;=19.5,20,IF(BY335&lt;=22,21,IF(BY335&lt;=24.5,22,IF(BY335&lt;=27,23,IF(BY335&lt;=30,24,"Fuera de rango")))))))))))))))))))))))))</f>
        <v>7</v>
      </c>
      <c r="CB335" s="9" t="n">
        <v>-6</v>
      </c>
      <c r="CC335" s="10" t="n">
        <f aca="false">18.5- (0.3*H335)</f>
        <v>8.9</v>
      </c>
      <c r="CD335" s="10" t="n">
        <f aca="false">(CB335)-(CC335)</f>
        <v>-14.9</v>
      </c>
      <c r="CE335" s="10" t="str">
        <f aca="false">IF(CD335="","",IF(CD335&lt;-27.5,"De -30 a -28",IF(CD335&lt;-25,"De -27,5 a -25,5",IF(CD335&lt;-22.5,"De -25 a -23",IF(CD335&lt;-20,"De -22,5 a -20,5",IF(CD335&lt;-17.5,"De -20 a -18",IF(CD335&lt;-15,"De -17,5 a -15,5",IF(CD335&lt;-12.5,"De -15 a -13",IF(CD335&lt;-10,"De -12,5 a -10,5",IF(CD335&lt;-7.5,"De -10 a -8",IF(CD335&lt;-5,"De -7,5 a -5,5",IF(CD335&lt;-2.5,"De -5 a -3",IF(CD335&lt;0,"De -2,5 a -0,5",IF(CD335&lt;=2,"De 0 a 2",IF(CD335&lt;=4.5,"De 2,5 a 4,5",IF(CD335&lt;=7,"De 5 a 7",IF(CD335&lt;=9.5,"De 7,5 a 9,5",IF(CD335&lt;=12,"De 10 a 12",IF(CD335&lt;=14.5,"De 12,5 a 14,5",IF(CD335&lt;=17,"De 15 a 17",IF(CD335&lt;=19.5,"De 17,5 a 19,5",IF(CD335&lt;=22,"De 20 a 22",IF(CD335&lt;=24.5,"De 22,5 a 24,5",IF(CD335&lt;=27,"De 25 a 27","De 27,5 a 30"))))))))))))))))))))))))</f>
        <v>De -15 a -13</v>
      </c>
      <c r="CF335" s="12" t="n">
        <f aca="false">IF(CD335="","",IF(CD335&lt;-27.5,1,IF(CD335&lt;-25,2,IF(CD335&lt;-22.5,3,IF(CD335&lt;-20,4,IF(CD335&lt;-17.5,5,IF(CD335&lt;-15,6,IF(CD335&lt;-12.5,7,IF(CD335&lt;-10,8,IF(CD335&lt;-7.5,9,IF(CD335&lt;-5,10,IF(CD335&lt;-2.5,11,IF(CD335&lt;0,12,IF(CD335&lt;2.5,13,IF(CD335&lt;5,14,IF(CD335&lt;7.5,15,IF(CD335&lt;10,16,IF(CD335&lt;12.5,17,IF(CD335&lt;15,18,IF(CD335&lt;17.5,19,IF(CD335&lt;20,20,IF(CD335&lt;22.5,21,IF(CD335&lt;25,22,IF(CD335&lt;27.5,23,24))))))))))))))))))))))))</f>
        <v>7</v>
      </c>
      <c r="CG335" s="9" t="n">
        <v>-5</v>
      </c>
      <c r="CH335" s="10" t="str">
        <f aca="false">IF(CG335="","",IF(AND(CG335&gt;=-10,CG335&lt;=-9.5),"-10 a -9,5",IF(AND(CG335&gt;-9.5,CG335&lt;=-8.5),"-9 a -8,5",IF(AND(CG335&gt;-8.5,CG335&lt;=-7.5),"-8 a -7,5",IF(AND(CG335&gt;-7.5,CG335&lt;=-6.5),"-7 a -6,5",IF(AND(CG335&gt;-6.5,CG335&lt;=-5.5),"-6 a -5,5",IF(AND(CG335&gt;-5.5,CG335&lt;=-4.5),"-5 a -4,5",IF(AND(CG335&gt;-4.5,CG335&lt;=-3.5),"-4 a -3,5",IF(AND(CG335&gt;-3.5,CG335&lt;=-2.5),"-3 a -2,5",IF(CG335=-2.25,"-2,25",IF(AND(CG335&gt;-2.5,CG335&lt;=-1.5),"-2 a -1,5",IF(AND(CG335&gt;-1.5,CG335&lt;=-0.5),"-1 a -0,5",IF(AND(CG335&gt;-0.5,CG335&lt;=0.5),"0 a 0,5",IF(AND(CG335&gt;0.5,CG335&lt;=1.5),"1 a 1,5",IF(AND(CG335&gt;1.5,CG335&lt;=2.5),"2 a 2,5",IF(AND(CG335&gt;2.5,CG335&lt;=3.5),"3 a 3,5",IF(AND(CG335&gt;3.5,CG335&lt;=4.5),"4 a 4,5",IF(AND(CG335&gt;4.5,CG335&lt;=5.5),"5 a 5,5",IF(AND(CG335&gt;5.5,CG335&lt;=6.5),"6 a 6,5",IF(AND(CG335&gt;6.5,CG335&lt;=7.5),"7 a 7,5",IF(AND(CG335&gt;7.5,CG335&lt;=8.5),"8 a 8,5",IF(AND(CG335&gt;8.5,CG335&lt;=9.5),"9 a 9,5",IF(CG335&gt;=10,"10","Fuera de rango")))))))))))))))))))))))</f>
        <v>-5 a -4,5</v>
      </c>
      <c r="CI335" s="11" t="n">
        <f aca="false">IF(CG335="","",IF(CG335=-2.25,"NORMA",IF(CG335&lt;=-9.5,1,IF(CG335&lt;=-8.5,2,IF(CG335&lt;=-7.5,3,IF(CG335&lt;=-6.5,4,IF(CG335&lt;=-5.5,5,IF(CG335&lt;=-4.5,6,IF(CG335&lt;=-3.5,7,IF(CG335&lt;=-2.5,8,IF(CG335&lt;=-1.5,9,IF(CG335&lt;=-0.5,10,IF(CG335&lt;=0.5,11,IF(CG335&lt;=1.5,12,IF(CG335&lt;=2.5,13,IF(CG335&lt;=3.5,14,IF(CG335&lt;=4.5,15,IF(CG335&lt;=5.5,16,IF(CG335&lt;=6.5,17,IF(CG335&lt;=7.5,18,IF(CG335&lt;=8.5,19,IF(CG335&lt;=9.5,20,IF(CG335=10,21,"Fuera de rango")))))))))))))))))))))))</f>
        <v>6</v>
      </c>
      <c r="CJ335" s="9" t="n">
        <v>2.5</v>
      </c>
      <c r="CK335" s="10" t="str">
        <f aca="false">IF(CJ335="","",IF(AND(CJ335&gt;=-6,CJ335&lt;=-5.5),"-6 a -5,5",IF(AND(CJ335&gt;-5.5,CJ335&lt;=-4.5),"-5 a -4,5",IF(AND(CJ335&gt;-4.5,CJ335&lt;=-3.5),"-4 a -3,5",IF(AND(CJ335&gt;-3.5,CJ335&lt;=-2.5),"-3 a -2,5",IF(AND(CJ335&gt;-2.5,CJ335&lt;=-1.5),"-2 a -1,5",IF(AND(CJ335&gt;-1.5,CJ335&lt;=-0.5),"-1 a -0,5",IF(AND(CJ335&gt;-0.5,CJ335&lt;=0.5),"0 a 0,5",IF(AND(CJ335&gt;0.5,CJ335&lt;=1.5),"1 a 1,5",IF(AND(CJ335&gt;1.5,CJ335&lt;2.5),"2",IF(AND(CJ335&gt;=2.5,CJ335&lt;=3),"2,5 a 3",IF(AND(CJ335&gt;3,CJ335&lt;=4),"3,5 a 4",IF(AND(CJ335&gt;4,CJ335&lt;=5),"4,5 a 5",IF(AND(CJ335&gt;5,CJ335&lt;=6),"5,5 a 6",IF(AND(CJ335&gt;6,CJ335&lt;=7),"6,5 a 7",IF(AND(CJ335&gt;7,CJ335&lt;=8),"7,5 a 8",IF(AND(CJ335&gt;8,CJ335&lt;=9.5),"8,5 a 9,5",IF(CJ335=10,"10","Fuera de rango"))))))))))))))))))</f>
        <v>2,5 a 3</v>
      </c>
      <c r="CL335" s="11" t="n">
        <f aca="false">IF(CK335="","",IF(OR(CK335="-6 a -5,5",CK335="-6 - -5,5"),1,IF(OR(CK335="-5 a -4,5",CK335="-5 - -4,5"),2,IF(OR(CK335="-4 a -3,5",CK335="-4 - -3,5"),3,IF(OR(CK335="-3 a -2,5",CK335="-3 - -2,5"),4,IF(OR(CK335="-2 a -1,5",CK335="-2 - -1,5"),5,IF(OR(CK335="-1 a -0,5",CK335="-1 - -0,5"),6,IF(OR(CK335="0 a 0,5",CK335="0 - 0,5"),7,IF(OR(CK335="1 a 1,5",CK335="1 - 1,5"),8,IF(CK335="2","NORMA",IF(OR(CK335="2,5 a 3",CK335="2,5 - 3"),9,IF(OR(CK335="3,5 a 4",CK335="3,5 - 4"),10,IF(OR(CK335="4,5 a 5",CK335="4,5 - 5"),11,IF(OR(CK335="5,5 a 6",CK335="5,5 - 6"),12,IF(OR(CK335="6,5 a 7",CK335="6,5 - 7"),13,IF(OR(CK335="7,5 a 8",CK335="7,5 - 8"),14,IF(OR(CK335="8,5 a 9",CK335="8,5 - 9,5",CK335="9 a 9,5"),15,IF(CK335="10",15,IF(OR(CK335="0,5 a 1",CK335="0,5 - 1"),7,"Fuera de rango")))))))))))))))))))</f>
        <v>9</v>
      </c>
      <c r="CN335" s="10" t="str">
        <f aca="false">IF(CM335=0,"0", " ")</f>
        <v>0</v>
      </c>
      <c r="CO335" s="10" t="str">
        <f aca="false">IF(CM335&gt;0,"EME"," ")</f>
        <v> </v>
      </c>
      <c r="CQ335" s="10" t="str">
        <f aca="false">IF(CP335&gt;0,"0", " ")</f>
        <v> </v>
      </c>
      <c r="CR335" s="10" t="str">
        <f aca="false">IF(CP335&gt;0,"EME"," ")</f>
        <v> </v>
      </c>
      <c r="CS335" s="9" t="n">
        <v>0.5</v>
      </c>
      <c r="CU335" s="10" t="str">
        <f aca="false">IF(CS335&gt;0,"HIP"," ")</f>
        <v>HIP</v>
      </c>
      <c r="CV335" s="9" t="n">
        <v>0.25</v>
      </c>
      <c r="CW335" s="10" t="str">
        <f aca="false">IF(CV335&gt;0,"1", " ")</f>
        <v>1</v>
      </c>
      <c r="CX335" s="10" t="str">
        <f aca="false">IF(CV335&gt;0,"HIP"," ")</f>
        <v>HIP</v>
      </c>
      <c r="CY335" s="9" t="n">
        <v>0</v>
      </c>
      <c r="DB335" s="9" t="n">
        <v>0</v>
      </c>
      <c r="DC335" s="11" t="str">
        <f aca="false">IF(DB335&lt;0,"2"," ")</f>
        <v> </v>
      </c>
      <c r="DD335" s="11" t="str">
        <f aca="false">IF(DB335&lt;0,"MIO"," ")</f>
        <v> </v>
      </c>
      <c r="DE335" s="9" t="n">
        <v>0</v>
      </c>
      <c r="DF335" s="10" t="str">
        <f aca="false">IF(DE335&lt;0,"3"," ")</f>
        <v> </v>
      </c>
      <c r="DG335" s="10" t="str">
        <f aca="false">IF(DE335&lt;0,"AST"," ")</f>
        <v> </v>
      </c>
      <c r="DH335" s="9" t="n">
        <v>0</v>
      </c>
      <c r="DI335" s="10" t="str">
        <f aca="false">IF(DH335&lt;0,"3"," ")</f>
        <v> </v>
      </c>
      <c r="DJ335" s="10" t="str">
        <f aca="false">IF(DH335&lt;0,"AST"," ")</f>
        <v> </v>
      </c>
      <c r="DK335" s="9" t="n">
        <v>0</v>
      </c>
      <c r="DL335" s="10" t="str">
        <f aca="false">IF(DK335&gt;0,"4"," ")</f>
        <v> </v>
      </c>
      <c r="DM335" s="10" t="str">
        <f aca="false">IF(DK335&gt;0,"PRE"," ")</f>
        <v> </v>
      </c>
      <c r="DN335" s="9" t="n">
        <v>0</v>
      </c>
      <c r="DO335" s="10" t="str">
        <f aca="false">IF(DN335&gt;0,"4"," ")</f>
        <v> </v>
      </c>
      <c r="DP335" s="10" t="str">
        <f aca="false">IF(DN335&gt;0,"PRE"," ")</f>
        <v> </v>
      </c>
      <c r="DS335" s="12" t="str">
        <f aca="false">CONCATENATE(CO335,CU335,DA335,DG335,DM335)</f>
        <v> HIP  </v>
      </c>
      <c r="DT335" s="10" t="e">
        <f aca="false" t="array" ref="DT335">_xlfn.IFS(DS335="EME    ","0", DS335=" HIP   ","1", DS335="  MIO  ","2", DS335="   AST ","3", DS335="    PRE","4", DS335="EME   PRE","5", DS335=" HIP  PRE","6", DS335=" HIP AST ","7", DS335="  MIO PRE","8", DS335="  MIOAST ","9", DS335="   ASTPRE","10",DS335=" HIP ASTPRE","11", DS335="  MIOASTPRE","12", DS335="     ","0")</f>
        <v>#N/A</v>
      </c>
      <c r="DV335" s="1" t="e">
        <f aca="false" t="array" ref="DV335">_xlfn.IFS(DU335="SI","2", DU335="NO","1")</f>
        <v>#N/A</v>
      </c>
      <c r="DX335" s="11" t="str">
        <f aca="false">IF(DW335=0,"1","2")</f>
        <v>1</v>
      </c>
      <c r="DY335" s="11" t="str">
        <f aca="false" t="array" ref="DY335">_xlfn.IFS(DW335=0,"0", DW335=0.25, "1", DW335=0.5,"2", DW335=0.75,"3", DW335=1,"4",DW335=1.25,"5", DW335=1.5,"6", DW335=1.75,"7", DW335=2,"8")</f>
        <v>0</v>
      </c>
      <c r="EA335" s="11" t="str">
        <f aca="false">IF(DZ335=0,"1","2")</f>
        <v>1</v>
      </c>
      <c r="EB335" s="11" t="str">
        <f aca="false" t="array" ref="EB335">_xlfn.IFS(DZ335=0,"0", DZ335=0.25, "1", DZ335=0.5,"2", DZ335=0.75,"3", DZ335=1,"4",DZ335=1.25,"5", DZ335=1.5,"6", DZ335=1.75,"7", DZ335=2,"8")</f>
        <v>0</v>
      </c>
      <c r="ED335" s="10" t="str">
        <f aca="false">IF(EC335=0,"1","2")</f>
        <v>1</v>
      </c>
      <c r="EE335" s="11" t="str">
        <f aca="false" t="array" ref="EE335">_xlfn.IFS(EC335=0,"0", EC335=-0.25, "1", EC335=-0.5,"2", EC335=-0.75,"3", EC335=-1,"4",EC335=-1.25,"5", EC335=-1.5,"6", EC335=-1.75,"7", EC335=-2,"8", EC335=-2.25,"9",EC335=-2.5,"10", EC335=-2.75,"11", EC335=-3,"12", EC335=-3.25,"13", EC335=-3.5,"14", EC335=-3.75,"15",EC335=-4,"16")</f>
        <v>0</v>
      </c>
      <c r="EG335" s="10" t="str">
        <f aca="false">IF(EF335=0,"1","2")</f>
        <v>1</v>
      </c>
      <c r="EH335" s="11" t="str">
        <f aca="false" t="array" ref="EH335">_xlfn.IFS(EF335=0,"0", EF335=-0.25, "1", EF335=-0.5,"2", EF335=-0.75,"3", EF335=-1,"4",EF335=-1.25,"5", EF335=-1.5,"6", EF335=-1.75,"7", EF335=-2,"8", EF335=-2.25,"9",EF335=-2.5,"10", EF335=-2.75,"11", EF335=-3,"12", EF335=-3.25,"13", EF335=-3.5,"14", EF335=-3.75,"15",EF335=-4,"16")</f>
        <v>0</v>
      </c>
      <c r="EJ335" s="11" t="str">
        <f aca="false">IF(EI335=0,"1","2")</f>
        <v>1</v>
      </c>
      <c r="EK335" s="11" t="str">
        <f aca="false" t="array" ref="EK335">_xlfn.IFS(EI335=0,"0", EI335=-0.25, "1", EI335=-0.5,"2", EI335=-0.75,"3", EI335=-1,"4",EI335=-1.25,"5", EI335=-1.5,"6", EI335=-1.75,"7", EI335=-2,"8", EI335=-2.25,"9", EI335=-2.25,"9",EI335=-2.5,"10", EI335=-2.75,"11", EI335=-3,"12", EI335=-3.25,"13", EI335=-3.5,"14", EI335=-3.75,"15",EI335=-4,"16", EI335=0.25, "17", EI335=0.5, "18")</f>
        <v>0</v>
      </c>
      <c r="EM335" s="11" t="str">
        <f aca="false">IF(EL335=0,"1","2")</f>
        <v>1</v>
      </c>
      <c r="EN335" s="11" t="str">
        <f aca="false" t="array" ref="EN335">_xlfn.IFS(EL335=0.25,"17",EL335=0.5,"18", EL335=0,"0", EL335=-0.25, "1", EL335=-0.5,"2", EL335=-0.75,"3", EL335=-1,"4",EL335=-1.25,"5", EL335=-1.5,"6", EL335=-1.75,"7", EL335=-2,"8",EL335= -2.25,"9",EL335=-2.5,"10",EL335= -2.75,"11",EL335= -3,"12",EL335= -3.25,"13",EL335= -3.5,"14",EL335= -3.75,"15",EL335=-4,"16")</f>
        <v>0</v>
      </c>
      <c r="EP335" s="11" t="str">
        <f aca="false">IF(EO335=0,"1","2")</f>
        <v>1</v>
      </c>
      <c r="EQ335" s="11" t="str">
        <f aca="false" t="array" ref="EQ335">_xlfn.IFS(EO335=0,"0", EO335=0.25, "1", EO335=0.5,"2", EO335=0.75,"3", EO335=1,"4",EO335=1.25,"5", EO335=1.5,"6", EO335=1.75,"7", EO335=2,"8", EO335=2.25,"9", EO335=2.25,"9",EO335=2.5,"10", EO335=2.75,"11", EO335=3,"12", EO335=3.25,"13", EO335=3.5,"14", EO335=3.75,"15",EO335=4,"16", EO335=-0.25, "17", bq=-0.5, "18")</f>
        <v>0</v>
      </c>
      <c r="ES335" s="11" t="str">
        <f aca="false">IF(ER335=0,"1","2")</f>
        <v>1</v>
      </c>
      <c r="ET335" s="11" t="str">
        <f aca="false" t="array" ref="ET335">_xlfn.IFS(ER335=0,"0", ER335=0.25, "1", ER335=0.5,"2", ER335=0.75,"3", ER335=1,"4",ER335=1.25,"5", ER335=1.5,"6", ER335=1.75,"7", ER335=2,"8", ER335=2.25,"9", ER335=2.25,"9",ER335=2.5,"10", ER335=2.75,"11", ER335=3,"12", ER335=3.25,"13", ER335=3.5,"14", ER335=3.75,"15",ER335=4,"16", ER335=-0.25, "17", bq=-0.5, "18")</f>
        <v>0</v>
      </c>
      <c r="EV335" s="14" t="e">
        <f aca="false">VLOOKUP(EU335,LEYENDA!$G$2:$H$8,2,TRUE())</f>
        <v>#N/A</v>
      </c>
      <c r="EW335" s="14" t="e">
        <f aca="false" t="array" ref="EW335">_xlfn.IFS(EV335="0-5","1", EV335="6-12","2", EV335="13-18","3", EV335="19-24","4", EV335="25-36","5", EV335="37-48","6", EV335="49-60","7")</f>
        <v>#N/A</v>
      </c>
    </row>
    <row r="336" customFormat="false" ht="13.5" hidden="false" customHeight="false" outlineLevel="0" collapsed="false">
      <c r="A336" s="1" t="n">
        <v>88</v>
      </c>
      <c r="B336" s="2" t="n">
        <v>1</v>
      </c>
      <c r="C336" s="33" t="n">
        <v>44180</v>
      </c>
      <c r="E336" s="5" t="str">
        <f aca="false">VLOOKUP(A336,'286'!$A$3:$J$6279,10,FALSE())</f>
        <v>GARCÍA ORTÍZ-ARTIÑANO, DANIELA</v>
      </c>
      <c r="F336" s="4" t="str">
        <f aca="false">VLOOKUP(A336,'286'!$A$3:$I$1768,3,FALSE())</f>
        <v>GARORDA</v>
      </c>
      <c r="G336" s="6" t="n">
        <f aca="false">VLOOKUP(A336,'286'!$A$3:$I$1768,4,FALSE())</f>
        <v>41438</v>
      </c>
      <c r="H336" s="7" t="n">
        <f aca="false">YEAR(C336)-YEAR(G336)</f>
        <v>7</v>
      </c>
      <c r="I336" s="1" t="str">
        <f aca="false">VLOOKUP(H336,LEYENDA!$C$2:$D$6,2,TRUE())</f>
        <v>0-12</v>
      </c>
      <c r="J336" s="5" t="str">
        <f aca="false">VLOOKUP(A336,'286'!$A$3:$I$1768,7,FALSE())</f>
        <v>M</v>
      </c>
      <c r="K336" s="8" t="n">
        <f aca="false">VLOOKUP(A336,'286'!$A$3:$I$1768,2,FALSE())</f>
        <v>0</v>
      </c>
      <c r="L336" s="4" t="str">
        <f aca="false">VLOOKUP(A336,'286'!$A$3:$I$1768,8,FALSE())</f>
        <v>D</v>
      </c>
      <c r="M336" s="4" t="str">
        <f aca="false">VLOOKUP(A336,'286'!$A$3:$I$1768,9,FALSE())</f>
        <v>D</v>
      </c>
      <c r="N336" s="8" t="str">
        <f aca="false">IF(R336=O336, "MISMA","CONTRARIA")</f>
        <v>MISMA</v>
      </c>
      <c r="O336" s="8" t="str">
        <f aca="false" t="array" ref="O336">_xlfn.IFS(L336="D","1", L336="I","2")</f>
        <v>1</v>
      </c>
      <c r="P336" s="8" t="e">
        <f aca="false" t="array" ref="P336">_xlfn.IFS(K336="OD","1", K336="OI","2")</f>
        <v>#N/A</v>
      </c>
      <c r="Q336" s="1" t="str">
        <f aca="false" t="array" ref="Q336">_xlfn.IFS(J336="M","1", J336="H","2")</f>
        <v>1</v>
      </c>
      <c r="R336" s="8" t="str">
        <f aca="false" t="array" ref="R336">_xlfn.IFS(M336="D","1", M336="I","2")</f>
        <v>1</v>
      </c>
      <c r="S336" s="1" t="str">
        <f aca="false" t="array" ref="S336">_xlfn.IFS(N336="CONTRARIA", "1",N336= "MISMA","2")</f>
        <v>2</v>
      </c>
      <c r="T336" s="1" t="str">
        <f aca="false" t="array" ref="T336">_xlfn.IFS(I336="0-12","1", I336="13-24","2", I336="25-40","3", I336="41-60","4", I336="61-100","5")</f>
        <v>1</v>
      </c>
      <c r="U336" s="9" t="n">
        <v>-0.5</v>
      </c>
      <c r="V336" s="1" t="str">
        <f aca="false">IF(U336="","",IF(AND(U336&gt;=-9,U336&lt;=-6.5),"-9 a -6,5",IF(AND(U336&gt;=-6,U336&lt;=-3.5),"-6 a -3,5",IF(AND(U336&gt;=-3,U336&lt;=-1),"-3 a -1",IF(U336=-0.5,"-0,5",IF(AND(U336&gt;=0,U336&lt;=2.5),"0 a 2,5",IF(AND(U336&gt;=3,U336&lt;=5.5),"3 a 5,5",IF(AND(U336&gt;=6,U336&lt;=8.5),"6 a 8,5",IF(AND(U336&gt;=9,U336&lt;=20),"9 a 20","Fuera de rango")))))))))</f>
        <v>-0,5</v>
      </c>
      <c r="W336" s="11" t="str">
        <f aca="false">IF(V336="","",IF(V336="-9 a -6,5",2,IF(V336="-6 a -3,5",3,IF(V336="-3 a -1",4,IF(V336="-0,5","NORMA",IF(V336="0 a 2,5",5,IF(V336="3 a 5,5",6,IF(V336="6 a 8,5",7,IF(V336="9 a 20",8,"Fuera de rango")))))))))</f>
        <v>NORMA</v>
      </c>
      <c r="X336" s="9" t="n">
        <v>0</v>
      </c>
      <c r="Y336" s="11" t="str">
        <f aca="false">IF(X336="","",IF(AND(X336&gt;=0,X336&lt;=4),"0 a 4",IF(AND(X336&gt;=4.5,X336&lt;=8.5),"4,5 a 8,5",IF(X336=9,"9",IF(AND(X336&gt;=9.5,X336&lt;=13),"9,5 a 13",IF(AND(X336&gt;=13.5,X336&lt;=20),"13,5 a 20",IF(AND(X336&gt;=20.5,X336&lt;=35),"20,5 a 35","Fuera de rango")))))))</f>
        <v>0 a 4</v>
      </c>
      <c r="Z336" s="11" t="n">
        <f aca="false">IF(Y336="","",IF(Y336="0 a 4",1,IF(Y336="4,5 a 8,5",2,IF(Y336="9","NORMA",IF(Y336="9,5 a 13",3,IF(Y336="13,5 a 20",4,IF(Y336="20,5 a 35",5,"Fuera de rango")))))))</f>
        <v>1</v>
      </c>
      <c r="AA336" s="9" t="n">
        <v>22</v>
      </c>
      <c r="AB336" s="10" t="str">
        <f aca="false">IF(AA336="","",IF(AND(AA336&gt;=0,AA336&lt;=9),"0 a 9",IF(AND(AA336&gt;=9.5,AA336&lt;=18.5),"9,5 a 18,5",IF(AA336=19,"19",IF(AND(AA336&gt;=19.5,AA336&lt;=28),"19,5 a 28",IF(AND(AA336&gt;=28.5,AA336&lt;=40),"28,5 a 40","Fuera de rango"))))))</f>
        <v>19,5 a 28</v>
      </c>
      <c r="AC336" s="11" t="n">
        <f aca="false" t="array" ref="AC336">_xlfn.IFS(AB336="","",AB336="0 a 9",1,AB336="9,5 a 18,5",2,AB336="19","NORMA",AB336="19,5 a 28",3,AB336="28,5 a 40",4,TRUE(),"Fuera de rango")</f>
        <v>3</v>
      </c>
      <c r="AD336" s="9" t="n">
        <v>6</v>
      </c>
      <c r="AE336" s="10" t="str">
        <f aca="false">IF(AD336="","",IF(AND(AD336&gt;=-10,AD336&lt;=0),"De -10 a 0",IF(AND(AD336&gt;=0.5,AD336&lt;=9.5),"0,5 a 9,5",IF(AD336=10,"10",IF(AND(AD336&gt;=10.5,AD336&lt;=20),"10,5 a 20",IF(AND(AD336&gt;=20.5,AD336&lt;=40),"20,5 a 40","Fuera de rango"))))))</f>
        <v>0,5 a 9,5</v>
      </c>
      <c r="AF336" s="12" t="n">
        <f aca="false">IF(AD336="","",IF(AND(AD336&gt;=-10,AD336&lt;=0),1,IF(AND(AD336&gt;=0.5,AD336&lt;=9.5),2,IF(AD336=10,"NORMA",IF(AND(AD336&gt;=10.5,AD336&lt;=20),3,IF(AND(AD336&gt;=20.5,AD336&lt;=40),4,""))))))</f>
        <v>2</v>
      </c>
      <c r="AG336" s="9" t="n">
        <v>9</v>
      </c>
      <c r="AH336" s="10" t="str">
        <f aca="false">IF(AG336="","",IF(AND(AG336&gt;=0,AG336&lt;=4),"0 a 4",IF(AND(AG336&gt;=4.5,AG336&lt;=8.5),"4,5 a 8,5",IF(AG336=9,"9",IF(AND(AG336&gt;=9.5,AG336&lt;=13),"9,5 a 13",IF(AND(AG336&gt;=13.5,AG336&lt;=25),"13,5 a 25","Fuera de rango"))))))</f>
        <v>9</v>
      </c>
      <c r="AI336" s="10" t="str">
        <f aca="false">IF(AH336="","",IF(AH336="0 a 4",1,IF(AH336="4,5 a 8,5",2,IF(AH336="9","NORMA",IF(AH336="9,5 a 13",3,IF(AH336="13,5 a 25",4,""))))))</f>
        <v>NORMA</v>
      </c>
      <c r="AJ336" s="9" t="n">
        <v>3</v>
      </c>
      <c r="AK336" s="10" t="str">
        <f aca="false">IF(AJ336="","",IF(AND(AJ336&gt;=-15,AJ336&lt;=-10.5),"-15 a -10,5",IF(AND(AJ336&gt;=-10,AJ336&lt;=-4),"-10 a -4",IF(AND(AJ336&gt;=-4.5,AJ336&lt;=0),"-4,5 a 0",IF(AND(AJ336&gt;=0.5,AJ336&lt;=4.5),"0,5 a 4,5",IF(AJ336=5,"5",IF(AND(AJ336&gt;=5.5,AJ336&lt;=10),"5,5 a 10",IF(AND(AJ336&gt;=10.5,AJ336&lt;=20),"10,5 a 20","Fuera de rango"))))))))</f>
        <v>0,5 a 4,5</v>
      </c>
      <c r="AL336" s="11" t="n">
        <f aca="false">IF(AK336="","",IF(AK336="-15 a -10,5",1,IF(AK336="-10 a -4",2,IF(AK336="-4,5 a 0",3,IF(AK336="0,5 a 4,5",4,IF(AK336="5","NORMA",IF(AK336="5,5 a 10",5,IF(AK336="10,5 a 20",6,"Error"))))))))</f>
        <v>4</v>
      </c>
      <c r="AM336" s="9" t="n">
        <v>0</v>
      </c>
      <c r="AN336" s="10" t="str">
        <f aca="false">IF(AM336="","",IF(AND(AM336&gt;=-7.5,AM336&lt;=-5.5),"-7,5 a -5,5",IF(AND(AM336&gt;=-5,AM336&lt;=-3),"-5 a -3",IF(AND(AM336&gt;=-2.5,AM336&lt;=-0.5),"-2,5 a -0,5",IF(AM336=0,"0,00",IF(AND(AM336&gt;=0.5,AM336&lt;=2.5),"0,5 a 2,5",IF(AND(AM336&gt;=3,AM336&lt;=5),"3 a 5",IF(AND(AM336&gt;=5.5,AM336&lt;=7.5),"5,5 a 7,5",IF(AND(AM336&gt;=8,AM336&lt;=10),"8 a 10","Fuera de rango")))))))))</f>
        <v>0,00</v>
      </c>
      <c r="AO336" s="11" t="str">
        <f aca="false">IF(AN336="","",IF(AN336="-7,5 a -5,5",1,IF(AN336="-5 a -3",2,IF(AN336="-2,5 a -0,5",3,IF(AN336="0,00","NORMA",IF(AN336="0,5 a 2,5",4,IF(AN336="3 a 5",5,IF(AN336="5,5 a 7,5",6,IF(AN336="8 a 10",7,"Error")))))))))</f>
        <v>NORMA</v>
      </c>
      <c r="AP336" s="9" t="n">
        <v>0</v>
      </c>
      <c r="AQ336" s="10" t="str">
        <f aca="false">IF(AP336="","",IF(AND(AP336&gt;=-20,AP336&lt;=-9.5),"-20 a -9,5",IF(AND(AP336&gt;=-9,AP336&lt;=-6.5),"-9 a -6,5",IF(AP336=-6,"-6",IF(AND(AP336&gt;=-5.5,AP336&lt;=-3),"-5,5 a -3",IF(AND(AP336&gt;=-2.5,AP336&lt;=0),"-2,5 a 0",IF(AND(AP336&gt;=0.5,AP336&lt;=3),"0,5 a 3",IF(AND(AP336&gt;=3.5,AP336&lt;=6),"3,5 a 6",IF(AND(AP336&gt;=6.5,AP336&lt;=9),"6,5 a 9",IF(AND(AP336&gt;=9.5,AP336&lt;=20),"9,5 a 20","Fuera de rango"))))))))))</f>
        <v>-2,5 a 0</v>
      </c>
      <c r="AR336" s="11" t="n">
        <f aca="false">IF(AQ336="","",IF(AQ336="-20 a -9,5",1,IF(AQ336="-9 a -6,5",2,IF(AQ336="-6","NORMA",IF(AQ336="-5,5 a -3",3,IF(AQ336="-2,5 a 0",4,IF(AQ336="0,5 a 3",5,IF(AQ336="3,5 a 6",6,IF(AQ336="6,5 a 9",7,IF(AQ336="9,5 a 20",8,""))))))))))</f>
        <v>4</v>
      </c>
      <c r="AS336" s="9" t="n">
        <v>6</v>
      </c>
      <c r="AT336" s="10" t="str">
        <f aca="false">IF(AS336="","",IF(AND(AS336&gt;=-16,AS336&lt;=-14),"-16 a -14",IF(AND(AS336&gt;=-13.5,AS336&lt;=-11.5),"-13,5 a -11,5",IF(AND(AS336&gt;=-11,AS336&lt;=-9),"-11 a -9",IF(AND(AS336&gt;=-8.5,AS336&lt;=-6.5),"-8,5 a -6,5",IF(AND(AS336&gt;=-6,AS336&lt;=-4),"-6 a -4",IF(AND(AS336&gt;=-3.5,AS336&lt;=-1.5),"-3,5 a -1,5",IF(AND(AS336&gt;=-1,AS336&lt;=1),"-1 a 1",IF(AND(AS336&gt;=1.5,AS336&lt;=3.5),"1,5 a 3,5",IF(AND(AS336&gt;=4,AS336&lt;=6),"4 a 6",IF(AND(AS336&gt;=6.5,AS336&lt;=8.5),"6,5 a 8,5",IF(AND(AS336&gt;=9,AS336&lt;=11),"9 a 11",IF(AND(AS336&gt;=11.5,AS336&lt;=13.5),"11,5 a 13,5",IF(AND(AS336&gt;=14,AS336&lt;=16),"14 a 16",IF(AND(AS336&gt;=16.5,AS336&lt;=18.5),"16,5 a 18,5",IF(AND(AS336&gt;=19,AS336&lt;=21),"19 a 21","Fuera de rango"))))))))))))))))</f>
        <v>4 a 6</v>
      </c>
      <c r="AU336" s="11" t="str">
        <f aca="false" t="array" ref="AU336">IF(AT336="","",_xlfn.IFS(AT336="-16 a -14",1,AT336="-13,5 a -11,5",2,AT336="-11 a -9",3,AT336="-8,5 a -6,5",4,AT336="-6 a -4",5,AT336="-3,5 a -1,5",6,AT336="-1 a 1",7,AT336="1,5 a 3,5",8,AT336="4 a 6","NORMA",AT336="6,5 a 8,5",9,AT336="9 a 11",10,AT336="11,5 a 13,5",11,AT336="14 a 16",12,AT336="16,5 a 18,5",13,AT336="19 a 21",14,TRUE(),""))</f>
        <v>NORMA</v>
      </c>
      <c r="AV336" s="9" t="n">
        <v>1</v>
      </c>
      <c r="AW336" s="10" t="str">
        <f aca="false">IF(AV336="","",IF(AND(AV336&gt;=-1,AV336&lt;=-0.5),"-1 a -0,5",IF(AND(AV336&gt;-0.5,AV336&lt;=0),"De -0,5 a 0",IF(AND(AV336&gt;=0.25,AV336&lt;=0.75),"0,25 a 0,75",IF(AND(AV336&gt;=1,AV336&lt;=1.5),"1 a 1,5",IF(AND(AV336&gt;=1.75,AV336&lt;=2.25),"1,75 a 2,25",IF(AND(AV336&gt;=2.5,AV336&lt;=3),"2,5 a 3",IF(AND(AV336&gt;=3.25,AV336&lt;=3.75),"3,25 a 3,75","Fuera de rango"))))))))</f>
        <v>1 a 1,5</v>
      </c>
      <c r="AX336" s="10" t="n">
        <f aca="false">IF(AW336="","",IF(OR(AW336="-1 a -0,5",AW336="-1 a -0.5"),1,IF(OR(AW336="De -0,5 a 0",AW336="-0,5 a 0",AW336="De -0.5 a 0"),2,IF(OR(AW336="0,25 a 0,75",AW336="0.25 a 0.75"),"NORMA",IF(OR(AW336="1 a 1,5",AW336="1 a 1.5"),3,IF(OR(AW336="1,75 a 2,25",AW336="1.75 a 2.25"),4,IF(OR(AW336="2,5 a 3",AW336="2.5 a 3"),5,IF(OR(AW336="3,25 a 3,75",AW336="3.25 a 3.75"),6,""))))))))</f>
        <v>3</v>
      </c>
      <c r="AY336" s="9" t="n">
        <v>-2</v>
      </c>
      <c r="AZ336" s="10" t="str">
        <f aca="false">IF(AY336="","",IF(AND(AY336&gt;=-20,AY336&lt;=-9.5),"-20 a -9,5",IF(AND(AY336&gt;=-9,AY336&lt;=-6.5),"-9 a -6,5",IF(AY336=-6,"-6",IF(AND(AY336&gt;=-5.5,AY336&lt;=-3),"-5,5 a -3",IF(AND(AY336&gt;=-2.5,AY336&lt;=0),"-2,5 a 0",IF(AND(AY336&gt;=0.5,AY336&lt;=3),"0,5 a 3",IF(AND(AY336&gt;=3.5,AY336&lt;=6),"3,5 a 6","Fuera de rango"))))))))</f>
        <v>-2,5 a 0</v>
      </c>
      <c r="BA336" s="11" t="n">
        <f aca="false">IF(AZ336="","",IF(AZ336="-20 a -9,5",1,IF(AZ336="-9 a -6,5",2,IF(AZ336="-6","NORMA",IF(AZ336="-5,5 a -3",3,IF(AZ336="-2,5 a 0",4,IF(AZ336="0,5 a 3",5,IF(AZ336="3,5 a 6",6,""))))))))</f>
        <v>4</v>
      </c>
      <c r="BB336" s="9" t="n">
        <v>0</v>
      </c>
      <c r="BC336" s="10" t="str">
        <f aca="false" t="array" ref="BC336">IF(BB336="","",_xlfn.IFS(AND(BB336&gt;=0,BB336&lt;=2),"0 a 2",AND(BB336&gt;=2.5,BB336&lt;=4.5),"2,5 a 4,5",AND(BB336&gt;=5,BB336&lt;=7),"5 a 7",AND(BB336&gt;=7.5,BB336&lt;=9.5),"7,5 a 9,5",AND(BB336&gt;=10,BB336&lt;=12),"10 a 12",AND(BB336&gt;=12.5,BB336&lt;=14.5),"12,5 a 14,5",BB336=15,"15",AND(BB336&gt;=15.5,BB336&lt;=17.5),"15,5 a 17,5",AND(BB336&gt;=18,BB336&lt;=20),"18 a 20",AND(BB336&gt;=20.5,BB336&lt;=22.5),"20,5 a 22,5",AND(BB336&gt;=23,BB336&lt;=25),"23 a 25",TRUE(),"Fuera de rango"))</f>
        <v>0 a 2</v>
      </c>
      <c r="BD336" s="11" t="n">
        <f aca="false" t="array" ref="BD336">IF(BC336="","",_xlfn.IFS(BC336="0 a 2",1,BC336="2,5 a 4,5",2,BC336="5 a 7",3,BC336="7,5 a 9,5",4,BC336="10 a 12",5,BC336="12,5 a 14,5",6,BC336="15","NORMA",BC336="15,5 a 17,5",7,BC336="18 a 20",8,BC336="20,5 a 22,5",9,BC336="23 a 25",10,TRUE(),"Fuera de rango"))</f>
        <v>1</v>
      </c>
      <c r="BE336" s="9" t="n">
        <v>19</v>
      </c>
      <c r="BF336" s="10" t="str">
        <f aca="false">IF(BE336="","",IF(AND(BE336&gt;=-20,BE336&lt;=-10),"-20 a -10",IF(AND(BE336&gt;=-9.5,BE336&lt;=0.5),"-9,5 a 0,5",IF(AND(BE336&gt;=1,BE336&lt;=11),"1 a 11",IF(AND(BE336&gt;=11.5,BE336&lt;=20.5),"11,5 a 20,5",IF(BE336=21,"21",IF(AND(BE336&gt;=21.5,BE336&lt;=31.5),"21,5 a 31,5",IF(AND(BE336&gt;=32,BE336&lt;=42),"32 a 42","Fuera de rango"))))))))</f>
        <v>11,5 a 20,5</v>
      </c>
      <c r="BG336" s="11" t="n">
        <f aca="false">IF(BF336="","",IF(BF336="-20 a -10",1,IF(BF336="-9,5 a 0,5",2,IF(BF336="1 a 11",3,IF(BF336="11,5 a 20,5",4,IF(BF336="21","NORMA",IF(BF336="21,5 a 31,5",5,IF(BF336="32 a 42",6,""))))))))</f>
        <v>4</v>
      </c>
      <c r="BH336" s="9" t="n">
        <v>9</v>
      </c>
      <c r="BI336" s="10" t="str">
        <f aca="false">IF(BH336="","",IF(AND(BH336&gt;=-20,BH336&lt;=-15),"-20 a -15",IF(AND(BH336&gt;=-14.5,BH336&lt;=-9.5),"-14,5 a -9,5",IF(AND(BH336&gt;=-9,BH336&lt;=-4),"-9 a -4",IF(AND(BH336&gt;=-3.5,BH336&lt;=2.5),"-3,5 a 2,5",IF(AND(BH336&gt;=3,BH336&lt;=8),"3 a 8",IF(AND(BH336&gt;=8.5,BH336&lt;=14.5),"8,5 a 14,5",IF(BH336=15,"15",IF(AND(BH336&gt;=15.5,BH336&lt;=20.5),"15,5 a 20,5",IF(AND(BH336&gt;=21,BH336&lt;=26),"21 a 26","Fuera de rango"))))))))))</f>
        <v>8,5 a 14,5</v>
      </c>
      <c r="BJ336" s="11" t="n">
        <f aca="false">IF(BI336="","",IF(BI336="-20 a -15",1,IF(BI336="-14,5 a -9,5",2,IF(BI336="-9 a -4",3,IF(BI336="-3,5 a 2,5",4,IF(BI336="3 a 8",5,IF(BI336="8,5 a 14,5",6,IF(BI336="15","NORMA",IF(BI336="15,5 a 20,5",7,IF(BI336="21 a 26",8,IF(BI336="26,5 a 31,5",9,"")))))))))))</f>
        <v>6</v>
      </c>
      <c r="BK336" s="9" t="n">
        <v>0</v>
      </c>
      <c r="BL336" s="10" t="str">
        <f aca="false">IF(BK336="","",IF(AND(BK336&gt;=0,BK336&lt;=2),"0 - 2",IF(AND(BK336&gt;=2.5,BK336&lt;=4.5),"2,5 - 4,5",IF(AND(BK336&gt;=5,BK336&lt;=7),"5 - 7",IF(AND(BK336&gt;=7.5,BK336&lt;=9.5),"7,5 - 9,5",IF(AND(BK336&gt;=10,BK336&lt;=12),"10 - 12",IF(AND(BK336&gt;=12.5,BK336&lt;=13.5),"12,5 - 13,5",IF(BK336=14,"14",IF(AND(BK336&gt;=14.5,BK336&lt;=16.5),"14,5 - 16,5",IF(AND(BK336&gt;=17,BK336&lt;=19),"17 - 19",IF(AND(BK336&gt;=19.5,BK336&lt;=21.5),"19,5 - 21,5",IF(AND(BK336&gt;=22,BK336&lt;=24),"22 - 24",IF(AND(BK336&gt;=24.5,BK336&lt;=26.5),"24,5 - 26,5",IF(AND(BK336&gt;=27,BK336&lt;=29),"27 - 29",IF(AND(BK336&gt;=29.5,BK336&lt;=30),"29,5 - 30","Fuera de rango")))))))))))))))</f>
        <v>0 - 2</v>
      </c>
      <c r="BM336" s="11" t="n">
        <f aca="false">IF(BL336="","",IF(BL336="0 - 2",1,IF(BL336="2,5 - 4,5",2,IF(BL336="5 - 7",3,IF(BL336="7,5 - 9,5",4,IF(BL336="10 - 12",5,IF(BL336="12,5 - 13,5",6,IF(BL336="14","NORMA",IF(BL336="14,5 - 16,5",7,IF(BL336="17 - 19",8,IF(BL336="19,5 - 21,5",9,IF(BL336="22 - 24",10,IF(BL336="24,5 - 26,5",11,IF(BL336="27 - 29",12,IF(BL336="29,5 - 30",13,"")))))))))))))))</f>
        <v>1</v>
      </c>
      <c r="BN336" s="9" t="n">
        <v>23</v>
      </c>
      <c r="BO336" s="11" t="str">
        <f aca="false">IF(BN336="","",IF(AND(BN336&gt;=-20,BN336&lt;=-10),"-20 a -10",IF(AND(BN336&gt;=-9.5,BN336&lt;=0.5),"-9,5 a 0,5",IF(AND(BN336&gt;=1,BN336&lt;=11),"1 a 11",IF(AND(BN336&gt;=11.5,BN336&lt;=21.5),"11,5 a 21,5",IF(BN336=22,"22",IF(AND(BN336&gt;=22.5,BN336&lt;=32.5),"22,5 a 32,5",IF(AND(BN336&gt;=33,BN336&lt;=43),"33 a 43","Fuera de rango"))))))))</f>
        <v>22,5 a 32,5</v>
      </c>
      <c r="BP336" s="11" t="n">
        <f aca="false">IF(BO336="","",IF(BO336="-20 a -10",1,IF(BO336="-9,5 a 0,5",2,IF(BO336="1 a 11",3,IF(BO336="11,5 a 21,5",4,IF(BO336="22","NORMA",IF(BO336="22,5 a 32,5",5,IF(BO336="33 a 43",6,""))))))))</f>
        <v>5</v>
      </c>
      <c r="BQ336" s="9" t="n">
        <v>12</v>
      </c>
      <c r="BR336" s="10" t="str">
        <f aca="false">IF(BQ336="","",IF(AND(BQ336&gt;=-20,BQ336&lt;=-15),"-20 a -15",IF(AND(BQ336&gt;=-14.5,BQ336&lt;=-9.5),"-14,5 a -9,5",IF(AND(BQ336&gt;=-9,BQ336&lt;=-4),"-9 a -4",IF(AND(BQ336&gt;=-3.5,BQ336&lt;=2.5),"-3,5 a 2,5",IF(AND(BQ336&gt;=3,BQ336&lt;=8),"3 a 8",IF(AND(BQ336&gt;=8.5,BQ336&lt;=13.5),"8,5 a 13,5",IF(AND(BQ336&gt;=14,BQ336&lt;=17.5),"14 a 17,5",IF(BQ336=18,"18",IF(AND(BQ336&gt;=18.5,BQ336&lt;=23.5),"18,5 a 23,5",IF(AND(BQ336&gt;=24,BQ336&lt;=29),"24 a 29",IF(AND(BQ336&gt;=29.5,BQ336&lt;=34.5),"29,5 a 34,5",IF(AND(BQ336&gt;=35,BQ336&lt;=40),"35 a 40","Fuera de rango")))))))))))))</f>
        <v>8,5 a 13,5</v>
      </c>
      <c r="BS336" s="11" t="n">
        <f aca="false">IF(BR336="","",IF(BR336="-20 a -15",1,IF(BR336="-14,5 a -9,5",2,IF(BR336="-9 a -4",3,IF(BR336="-3,5 a 2,5",4,IF(BR336="3 a 8",5,IF(BR336="8,5 a 13,5",6,IF(BR336="14 a 17,5",7,IF(BR336="18","NORMA",IF(BR336="18,5 a 23,5",8,IF(BR336="24 a 29",9,IF(BR336="29,5 a 34,5",10,IF(BR336="35 a 40",11,"")))))))))))))</f>
        <v>6</v>
      </c>
      <c r="BT336" s="9" t="n">
        <v>0</v>
      </c>
      <c r="BU336" s="10" t="str">
        <f aca="false">IF(BT336="","",IF(AND(BT336&gt;=-20,BT336&lt;=-18),"-20 a -18",IF(AND(BT336&gt;=-17.5,BT336&lt;=-15.5),"-17,5 a -15,5",IF(AND(BT336&gt;=-15,BT336&lt;=-13),"-15 a -13",IF(AND(BT336&gt;=-12.5,BT336&lt;=-10.5),"-12,5 a -10,5",IF(AND(BT336&gt;=-10,BT336&lt;=-8),"-10 a -8",IF(AND(BT336&gt;=-7.5,BT336&lt;=-5.5),"-7,5 a -5,5",IF(AND(BT336&gt;=-5,BT336&lt;=-3),"-5 a -3",IF(AND(BT336&gt;=-2.5,BT336&lt;=-0.5),"-2,5 a -0,5",IF(BT336=0,"0",IF(AND(BT336&gt;=0.5,BT336&lt;=2.5),"0,5 a 2,5",IF(AND(BT336&gt;=3,BT336&lt;=5),"3 a 5",IF(AND(BT336&gt;=5.5,BT336&lt;=7.5),"5,5 a 7,5",IF(AND(BT336&gt;=8,BT336&lt;=10),"8 a 10",IF(AND(BT336&gt;=10.5,BT336&lt;=12.5),"10,5 a 12,5",IF(AND(BT336&gt;=13,BT336&lt;=15),"13 a 15",IF(AND(BT336&gt;=15.5,BT336&lt;=17.5),"15,5 a 17,5",IF(AND(BT336&gt;=18,BT336&lt;=20),"18 a 20","Fuera de rango"))))))))))))))))))</f>
        <v>0</v>
      </c>
      <c r="BV336" s="11" t="str">
        <f aca="false">IF(BT336="","",IF(BT336=0,"NORMA",IF(AND(BT336&gt;=-20,BT336&lt;=-18),2,IF(AND(BT336&gt;=-17.5,BT336&lt;=-15.5),2,IF(AND(BT336&gt;=-15,BT336&lt;=-13),3,IF(AND(BT336&gt;=-12.5,BT336&lt;=-10.5),4,IF(AND(BT336&gt;=-10,BT336&lt;=-8),5,IF(AND(BT336&gt;=-7.5,BT336&lt;=-5.5),6,IF(AND(BT336&gt;=-5,BT336&lt;=-3),7,IF(AND(BT336&gt;=-2.5,BT336&lt;=-0.5),8,IF(AND(BT336&gt;=0.5,BT336&lt;=2.5),9,IF(AND(BT336&gt;=3,BT336&lt;=5),10,IF(AND(BT336&gt;=5.5,BT336&lt;=7.5),11,IF(AND(BT336&gt;=8,BT336&lt;=10),12,IF(AND(BT336&gt;=10.5,BT336&lt;=12.5),13,IF(AND(BT336&gt;=13,BT336&lt;=15),14,IF(AND(BT336&gt;=15.5,BT336&lt;=17.5),15,IF(AND(BT336&gt;=18,BT336&lt;=20),16,"Fuera de rango"))))))))))))))))))</f>
        <v>NORMA</v>
      </c>
      <c r="BW336" s="9" t="n">
        <v>-7.75</v>
      </c>
      <c r="BX336" s="10" t="n">
        <f aca="false">18.5- (0.3*H336)</f>
        <v>16.4</v>
      </c>
      <c r="BY336" s="10" t="n">
        <f aca="false">(BW336)-(BX336)</f>
        <v>-24.15</v>
      </c>
      <c r="BZ336" s="10" t="str">
        <f aca="false">IF(BY336="","",IF(BY336&lt;-27.5,"De -30 a -28",IF(BY336&lt;-25,"De -27,5 a -25,5",IF(BY336&lt;-22.5,"De -25 a -23",IF(BY336&lt;-20,"De -22,5 a -20,5",IF(BY336&lt;-17.5,"De -20 a -18",IF(BY336&lt;-15,"De -17,5 a -15,5",IF(BY336&lt;-12.5,"De -15 a -13",IF(BY336&lt;-10,"De -12,5 a -10,5",IF(BY336&lt;-7.5,"De -10 a -8",IF(BY336&lt;-5,"De -7,5 a -5,5",IF(BY336&lt;-2.5,"De -5 a -3",IF(BY336&lt;0,"De -2,5 a -0,5",IF(BY336&lt;2.5,"De 0 a 2",IF(BY336&lt;5,"De 2,5 a 4,5",IF(BY336&lt;7.5,"De 5 a 7",IF(BY336&lt;10,"De 7,5 a 9,5",IF(BY336&lt;12.5,"De 10 a 12",IF(BY336&lt;15,"De 12,5 a 14,5",IF(BY336&lt;17.5,"De 15 a 17",IF(BY336&lt;20,"De 17,5 a 19,5",IF(BY336&lt;22.5,"De 20 a 22",IF(BY336&lt;25,"De 22,5 a 24,5",IF(BY336&lt;27.5,"De 25 a 27","De 27,5 a 30"))))))))))))))))))))))))</f>
        <v>De -25 a -23</v>
      </c>
      <c r="CA336" s="12" t="n">
        <f aca="false">IF(BY336="","",IF(BY336&lt;=-28,1,IF(BY336&lt;=-25.5,2,IF(BY336&lt;=-23,3,IF(BY336&lt;=-20.5,4,IF(BY336&lt;=-18,5,IF(BY336&lt;=-15.5,6,IF(BY336&lt;=-13,7,IF(BY336&lt;=-10.5,8,IF(BY336&lt;=-8,9,IF(BY336&lt;=-5.5,10,IF(BY336&lt;=-3,11,IF(BY336&lt;=-0.5,12,IF(BY336&lt;=2,13,IF(BY336&lt;=4.5,14,IF(BY336&lt;=7,15,IF(BY336&lt;=9.5,16,IF(BY336&lt;=12,17,IF(BY336&lt;=14.5,18,IF(BY336&lt;=17,19,IF(BY336&lt;=19.5,20,IF(BY336&lt;=22,21,IF(BY336&lt;=24.5,22,IF(BY336&lt;=27,23,IF(BY336&lt;=30,24,"Fuera de rango")))))))))))))))))))))))))</f>
        <v>3</v>
      </c>
      <c r="CB336" s="9" t="n">
        <v>-8</v>
      </c>
      <c r="CC336" s="10" t="n">
        <f aca="false">18.5- (0.3*H336)</f>
        <v>16.4</v>
      </c>
      <c r="CD336" s="10" t="n">
        <f aca="false">(CB336)-(CC336)</f>
        <v>-24.4</v>
      </c>
      <c r="CE336" s="10" t="str">
        <f aca="false">IF(CD336="","",IF(CD336&lt;-27.5,"De -30 a -28",IF(CD336&lt;-25,"De -27,5 a -25,5",IF(CD336&lt;-22.5,"De -25 a -23",IF(CD336&lt;-20,"De -22,5 a -20,5",IF(CD336&lt;-17.5,"De -20 a -18",IF(CD336&lt;-15,"De -17,5 a -15,5",IF(CD336&lt;-12.5,"De -15 a -13",IF(CD336&lt;-10,"De -12,5 a -10,5",IF(CD336&lt;-7.5,"De -10 a -8",IF(CD336&lt;-5,"De -7,5 a -5,5",IF(CD336&lt;-2.5,"De -5 a -3",IF(CD336&lt;0,"De -2,5 a -0,5",IF(CD336&lt;=2,"De 0 a 2",IF(CD336&lt;=4.5,"De 2,5 a 4,5",IF(CD336&lt;=7,"De 5 a 7",IF(CD336&lt;=9.5,"De 7,5 a 9,5",IF(CD336&lt;=12,"De 10 a 12",IF(CD336&lt;=14.5,"De 12,5 a 14,5",IF(CD336&lt;=17,"De 15 a 17",IF(CD336&lt;=19.5,"De 17,5 a 19,5",IF(CD336&lt;=22,"De 20 a 22",IF(CD336&lt;=24.5,"De 22,5 a 24,5",IF(CD336&lt;=27,"De 25 a 27","De 27,5 a 30"))))))))))))))))))))))))</f>
        <v>De -25 a -23</v>
      </c>
      <c r="CF336" s="12" t="n">
        <f aca="false">IF(CD336="","",IF(CD336&lt;-27.5,1,IF(CD336&lt;-25,2,IF(CD336&lt;-22.5,3,IF(CD336&lt;-20,4,IF(CD336&lt;-17.5,5,IF(CD336&lt;-15,6,IF(CD336&lt;-12.5,7,IF(CD336&lt;-10,8,IF(CD336&lt;-7.5,9,IF(CD336&lt;-5,10,IF(CD336&lt;-2.5,11,IF(CD336&lt;0,12,IF(CD336&lt;2.5,13,IF(CD336&lt;5,14,IF(CD336&lt;7.5,15,IF(CD336&lt;10,16,IF(CD336&lt;12.5,17,IF(CD336&lt;15,18,IF(CD336&lt;17.5,19,IF(CD336&lt;20,20,IF(CD336&lt;22.5,21,IF(CD336&lt;25,22,IF(CD336&lt;27.5,23,24))))))))))))))))))))))))</f>
        <v>3</v>
      </c>
      <c r="CG336" s="9" t="n">
        <v>-4.5</v>
      </c>
      <c r="CH336" s="10" t="str">
        <f aca="false">IF(CG336="","",IF(AND(CG336&gt;=-10,CG336&lt;=-9.5),"-10 a -9,5",IF(AND(CG336&gt;-9.5,CG336&lt;=-8.5),"-9 a -8,5",IF(AND(CG336&gt;-8.5,CG336&lt;=-7.5),"-8 a -7,5",IF(AND(CG336&gt;-7.5,CG336&lt;=-6.5),"-7 a -6,5",IF(AND(CG336&gt;-6.5,CG336&lt;=-5.5),"-6 a -5,5",IF(AND(CG336&gt;-5.5,CG336&lt;=-4.5),"-5 a -4,5",IF(AND(CG336&gt;-4.5,CG336&lt;=-3.5),"-4 a -3,5",IF(AND(CG336&gt;-3.5,CG336&lt;=-2.5),"-3 a -2,5",IF(CG336=-2.25,"-2,25",IF(AND(CG336&gt;-2.5,CG336&lt;=-1.5),"-2 a -1,5",IF(AND(CG336&gt;-1.5,CG336&lt;=-0.5),"-1 a -0,5",IF(AND(CG336&gt;-0.5,CG336&lt;=0.5),"0 a 0,5",IF(AND(CG336&gt;0.5,CG336&lt;=1.5),"1 a 1,5",IF(AND(CG336&gt;1.5,CG336&lt;=2.5),"2 a 2,5",IF(AND(CG336&gt;2.5,CG336&lt;=3.5),"3 a 3,5",IF(AND(CG336&gt;3.5,CG336&lt;=4.5),"4 a 4,5",IF(AND(CG336&gt;4.5,CG336&lt;=5.5),"5 a 5,5",IF(AND(CG336&gt;5.5,CG336&lt;=6.5),"6 a 6,5",IF(AND(CG336&gt;6.5,CG336&lt;=7.5),"7 a 7,5",IF(AND(CG336&gt;7.5,CG336&lt;=8.5),"8 a 8,5",IF(AND(CG336&gt;8.5,CG336&lt;=9.5),"9 a 9,5",IF(CG336&gt;=10,"10","Fuera de rango")))))))))))))))))))))))</f>
        <v>-5 a -4,5</v>
      </c>
      <c r="CI336" s="11" t="n">
        <f aca="false">IF(CG336="","",IF(CG336=-2.25,"NORMA",IF(CG336&lt;=-9.5,1,IF(CG336&lt;=-8.5,2,IF(CG336&lt;=-7.5,3,IF(CG336&lt;=-6.5,4,IF(CG336&lt;=-5.5,5,IF(CG336&lt;=-4.5,6,IF(CG336&lt;=-3.5,7,IF(CG336&lt;=-2.5,8,IF(CG336&lt;=-1.5,9,IF(CG336&lt;=-0.5,10,IF(CG336&lt;=0.5,11,IF(CG336&lt;=1.5,12,IF(CG336&lt;=2.5,13,IF(CG336&lt;=3.5,14,IF(CG336&lt;=4.5,15,IF(CG336&lt;=5.5,16,IF(CG336&lt;=6.5,17,IF(CG336&lt;=7.5,18,IF(CG336&lt;=8.5,19,IF(CG336&lt;=9.5,20,IF(CG336=10,21,"Fuera de rango")))))))))))))))))))))))</f>
        <v>6</v>
      </c>
      <c r="CJ336" s="9" t="n">
        <v>3.25</v>
      </c>
      <c r="CK336" s="10" t="str">
        <f aca="false">IF(CJ336="","",IF(AND(CJ336&gt;=-6,CJ336&lt;=-5.5),"-6 a -5,5",IF(AND(CJ336&gt;-5.5,CJ336&lt;=-4.5),"-5 a -4,5",IF(AND(CJ336&gt;-4.5,CJ336&lt;=-3.5),"-4 a -3,5",IF(AND(CJ336&gt;-3.5,CJ336&lt;=-2.5),"-3 a -2,5",IF(AND(CJ336&gt;-2.5,CJ336&lt;=-1.5),"-2 a -1,5",IF(AND(CJ336&gt;-1.5,CJ336&lt;=-0.5),"-1 a -0,5",IF(AND(CJ336&gt;-0.5,CJ336&lt;=0.5),"0 a 0,5",IF(AND(CJ336&gt;0.5,CJ336&lt;=1.5),"1 a 1,5",IF(AND(CJ336&gt;1.5,CJ336&lt;2.5),"2",IF(AND(CJ336&gt;=2.5,CJ336&lt;=3),"2,5 a 3",IF(AND(CJ336&gt;3,CJ336&lt;=4),"3,5 a 4",IF(AND(CJ336&gt;4,CJ336&lt;=5),"4,5 a 5",IF(AND(CJ336&gt;5,CJ336&lt;=6),"5,5 a 6",IF(AND(CJ336&gt;6,CJ336&lt;=7),"6,5 a 7",IF(AND(CJ336&gt;7,CJ336&lt;=8),"7,5 a 8",IF(AND(CJ336&gt;8,CJ336&lt;=9.5),"8,5 a 9,5",IF(CJ336=10,"10","Fuera de rango"))))))))))))))))))</f>
        <v>3,5 a 4</v>
      </c>
      <c r="CL336" s="11" t="n">
        <f aca="false">IF(CK336="","",IF(OR(CK336="-6 a -5,5",CK336="-6 - -5,5"),1,IF(OR(CK336="-5 a -4,5",CK336="-5 - -4,5"),2,IF(OR(CK336="-4 a -3,5",CK336="-4 - -3,5"),3,IF(OR(CK336="-3 a -2,5",CK336="-3 - -2,5"),4,IF(OR(CK336="-2 a -1,5",CK336="-2 - -1,5"),5,IF(OR(CK336="-1 a -0,5",CK336="-1 - -0,5"),6,IF(OR(CK336="0 a 0,5",CK336="0 - 0,5"),7,IF(OR(CK336="1 a 1,5",CK336="1 - 1,5"),8,IF(CK336="2","NORMA",IF(OR(CK336="2,5 a 3",CK336="2,5 - 3"),9,IF(OR(CK336="3,5 a 4",CK336="3,5 - 4"),10,IF(OR(CK336="4,5 a 5",CK336="4,5 - 5"),11,IF(OR(CK336="5,5 a 6",CK336="5,5 - 6"),12,IF(OR(CK336="6,5 a 7",CK336="6,5 - 7"),13,IF(OR(CK336="7,5 a 8",CK336="7,5 - 8"),14,IF(OR(CK336="8,5 a 9",CK336="8,5 - 9,5",CK336="9 a 9,5"),15,IF(CK336="10",15,IF(OR(CK336="0,5 a 1",CK336="0,5 - 1"),7,"Fuera de rango")))))))))))))))))))</f>
        <v>10</v>
      </c>
      <c r="CN336" s="10" t="str">
        <f aca="false">IF(CM336=0,"0", " ")</f>
        <v>0</v>
      </c>
      <c r="CO336" s="10" t="str">
        <f aca="false">IF(CM336&gt;0,"EME"," ")</f>
        <v> </v>
      </c>
      <c r="CQ336" s="10" t="str">
        <f aca="false">IF(CP336&gt;0,"0", " ")</f>
        <v> </v>
      </c>
      <c r="CR336" s="10" t="str">
        <f aca="false">IF(CP336&gt;0,"EME"," ")</f>
        <v> </v>
      </c>
      <c r="CS336" s="9" t="n">
        <v>0</v>
      </c>
      <c r="CU336" s="10" t="str">
        <f aca="false">IF(CS336&gt;0,"HIP"," ")</f>
        <v> </v>
      </c>
      <c r="CV336" s="9" t="n">
        <v>0</v>
      </c>
      <c r="CW336" s="10" t="str">
        <f aca="false">IF(CV336&gt;0,"1", " ")</f>
        <v> </v>
      </c>
      <c r="CX336" s="10" t="str">
        <f aca="false">IF(CV336&gt;0,"HIP"," ")</f>
        <v> </v>
      </c>
      <c r="CY336" s="9" t="n">
        <v>0</v>
      </c>
      <c r="DB336" s="9" t="n">
        <v>0</v>
      </c>
      <c r="DC336" s="11" t="str">
        <f aca="false">IF(DB336&lt;0,"2"," ")</f>
        <v> </v>
      </c>
      <c r="DD336" s="11" t="str">
        <f aca="false">IF(DB336&lt;0,"MIO"," ")</f>
        <v> </v>
      </c>
      <c r="DE336" s="9" t="n">
        <v>0</v>
      </c>
      <c r="DF336" s="10" t="str">
        <f aca="false">IF(DE336&lt;0,"3"," ")</f>
        <v> </v>
      </c>
      <c r="DG336" s="10" t="str">
        <f aca="false">IF(DE336&lt;0,"AST"," ")</f>
        <v> </v>
      </c>
      <c r="DH336" s="9" t="n">
        <v>0</v>
      </c>
      <c r="DI336" s="10" t="str">
        <f aca="false">IF(DH336&lt;0,"3"," ")</f>
        <v> </v>
      </c>
      <c r="DJ336" s="10" t="str">
        <f aca="false">IF(DH336&lt;0,"AST"," ")</f>
        <v> </v>
      </c>
      <c r="DK336" s="9" t="n">
        <v>0</v>
      </c>
      <c r="DL336" s="10" t="str">
        <f aca="false">IF(DK336&gt;0,"4"," ")</f>
        <v> </v>
      </c>
      <c r="DM336" s="10" t="str">
        <f aca="false">IF(DK336&gt;0,"PRE"," ")</f>
        <v> </v>
      </c>
      <c r="DN336" s="9" t="n">
        <v>0</v>
      </c>
      <c r="DO336" s="10" t="str">
        <f aca="false">IF(DN336&gt;0,"4"," ")</f>
        <v> </v>
      </c>
      <c r="DP336" s="10" t="str">
        <f aca="false">IF(DN336&gt;0,"PRE"," ")</f>
        <v> </v>
      </c>
      <c r="DS336" s="12" t="str">
        <f aca="false">CONCATENATE(CO336,CU336,DA336,DG336,DM336)</f>
        <v>    </v>
      </c>
      <c r="DT336" s="10" t="e">
        <f aca="false" t="array" ref="DT336">_xlfn.IFS(DS336="EME    ","0", DS336=" HIP   ","1", DS336="  MIO  ","2", DS336="   AST ","3", DS336="    PRE","4", DS336="EME   PRE","5", DS336=" HIP  PRE","6", DS336=" HIP AST ","7", DS336="  MIO PRE","8", DS336="  MIOAST ","9", DS336="   ASTPRE","10",DS336=" HIP ASTPRE","11", DS336="  MIOASTPRE","12", DS336="     ","0")</f>
        <v>#N/A</v>
      </c>
      <c r="DV336" s="1" t="e">
        <f aca="false" t="array" ref="DV336">_xlfn.IFS(DU336="SI","2", DU336="NO","1")</f>
        <v>#N/A</v>
      </c>
      <c r="DX336" s="11" t="str">
        <f aca="false">IF(DW336=0,"1","2")</f>
        <v>1</v>
      </c>
      <c r="DY336" s="11" t="str">
        <f aca="false" t="array" ref="DY336">_xlfn.IFS(DW336=0,"0", DW336=0.25, "1", DW336=0.5,"2", DW336=0.75,"3", DW336=1,"4",DW336=1.25,"5", DW336=1.5,"6", DW336=1.75,"7", DW336=2,"8")</f>
        <v>0</v>
      </c>
      <c r="EA336" s="11" t="str">
        <f aca="false">IF(DZ336=0,"1","2")</f>
        <v>1</v>
      </c>
      <c r="EB336" s="11" t="str">
        <f aca="false" t="array" ref="EB336">_xlfn.IFS(DZ336=0,"0", DZ336=0.25, "1", DZ336=0.5,"2", DZ336=0.75,"3", DZ336=1,"4",DZ336=1.25,"5", DZ336=1.5,"6", DZ336=1.75,"7", DZ336=2,"8")</f>
        <v>0</v>
      </c>
      <c r="ED336" s="10" t="str">
        <f aca="false">IF(EC336=0,"1","2")</f>
        <v>1</v>
      </c>
      <c r="EE336" s="11" t="str">
        <f aca="false" t="array" ref="EE336">_xlfn.IFS(EC336=0,"0", EC336=-0.25, "1", EC336=-0.5,"2", EC336=-0.75,"3", EC336=-1,"4",EC336=-1.25,"5", EC336=-1.5,"6", EC336=-1.75,"7", EC336=-2,"8", EC336=-2.25,"9",EC336=-2.5,"10", EC336=-2.75,"11", EC336=-3,"12", EC336=-3.25,"13", EC336=-3.5,"14", EC336=-3.75,"15",EC336=-4,"16")</f>
        <v>0</v>
      </c>
      <c r="EG336" s="10" t="str">
        <f aca="false">IF(EF336=0,"1","2")</f>
        <v>1</v>
      </c>
      <c r="EH336" s="11" t="str">
        <f aca="false" t="array" ref="EH336">_xlfn.IFS(EF336=0,"0", EF336=-0.25, "1", EF336=-0.5,"2", EF336=-0.75,"3", EF336=-1,"4",EF336=-1.25,"5", EF336=-1.5,"6", EF336=-1.75,"7", EF336=-2,"8", EF336=-2.25,"9",EF336=-2.5,"10", EF336=-2.75,"11", EF336=-3,"12", EF336=-3.25,"13", EF336=-3.5,"14", EF336=-3.75,"15",EF336=-4,"16")</f>
        <v>0</v>
      </c>
      <c r="EJ336" s="11" t="str">
        <f aca="false">IF(EI336=0,"1","2")</f>
        <v>1</v>
      </c>
      <c r="EK336" s="11" t="str">
        <f aca="false" t="array" ref="EK336">_xlfn.IFS(EI336=0,"0", EI336=-0.25, "1", EI336=-0.5,"2", EI336=-0.75,"3", EI336=-1,"4",EI336=-1.25,"5", EI336=-1.5,"6", EI336=-1.75,"7", EI336=-2,"8", EI336=-2.25,"9", EI336=-2.25,"9",EI336=-2.5,"10", EI336=-2.75,"11", EI336=-3,"12", EI336=-3.25,"13", EI336=-3.5,"14", EI336=-3.75,"15",EI336=-4,"16", EI336=0.25, "17", EI336=0.5, "18")</f>
        <v>0</v>
      </c>
      <c r="EM336" s="11" t="str">
        <f aca="false">IF(EL336=0,"1","2")</f>
        <v>1</v>
      </c>
      <c r="EN336" s="11" t="str">
        <f aca="false" t="array" ref="EN336">_xlfn.IFS(EL336=0.25,"17",EL336=0.5,"18", EL336=0,"0", EL336=-0.25, "1", EL336=-0.5,"2", EL336=-0.75,"3", EL336=-1,"4",EL336=-1.25,"5", EL336=-1.5,"6", EL336=-1.75,"7", EL336=-2,"8",EL336= -2.25,"9",EL336=-2.5,"10",EL336= -2.75,"11",EL336= -3,"12",EL336= -3.25,"13",EL336= -3.5,"14",EL336= -3.75,"15",EL336=-4,"16")</f>
        <v>0</v>
      </c>
      <c r="EP336" s="11" t="str">
        <f aca="false">IF(EO336=0,"1","2")</f>
        <v>1</v>
      </c>
      <c r="EQ336" s="11" t="str">
        <f aca="false" t="array" ref="EQ336">_xlfn.IFS(EO336=0,"0", EO336=0.25, "1", EO336=0.5,"2", EO336=0.75,"3", EO336=1,"4",EO336=1.25,"5", EO336=1.5,"6", EO336=1.75,"7", EO336=2,"8", EO336=2.25,"9", EO336=2.25,"9",EO336=2.5,"10", EO336=2.75,"11", EO336=3,"12", EO336=3.25,"13", EO336=3.5,"14", EO336=3.75,"15",EO336=4,"16", EO336=-0.25, "17", bq=-0.5, "18")</f>
        <v>0</v>
      </c>
      <c r="ES336" s="11" t="str">
        <f aca="false">IF(ER336=0,"1","2")</f>
        <v>1</v>
      </c>
      <c r="ET336" s="11" t="str">
        <f aca="false" t="array" ref="ET336">_xlfn.IFS(ER336=0,"0", ER336=0.25, "1", ER336=0.5,"2", ER336=0.75,"3", ER336=1,"4",ER336=1.25,"5", ER336=1.5,"6", ER336=1.75,"7", ER336=2,"8", ER336=2.25,"9", ER336=2.25,"9",ER336=2.5,"10", ER336=2.75,"11", ER336=3,"12", ER336=3.25,"13", ER336=3.5,"14", ER336=3.75,"15",ER336=4,"16", ER336=-0.25, "17", bq=-0.5, "18")</f>
        <v>0</v>
      </c>
      <c r="EV336" s="14" t="e">
        <f aca="false">VLOOKUP(EU336,LEYENDA!$G$2:$H$8,2,TRUE())</f>
        <v>#N/A</v>
      </c>
      <c r="EW336" s="14" t="e">
        <f aca="false" t="array" ref="EW336">_xlfn.IFS(EV336="0-5","1", EV336="6-12","2", EV336="13-18","3", EV336="19-24","4", EV336="25-36","5", EV336="37-48","6", EV336="49-60","7")</f>
        <v>#N/A</v>
      </c>
    </row>
    <row r="337" customFormat="false" ht="13.5" hidden="false" customHeight="false" outlineLevel="0" collapsed="false">
      <c r="A337" s="1" t="n">
        <v>89</v>
      </c>
      <c r="B337" s="2" t="n">
        <v>1</v>
      </c>
      <c r="C337" s="33" t="n">
        <v>43642</v>
      </c>
      <c r="E337" s="5" t="str">
        <f aca="false">VLOOKUP(A337,'286'!$A$3:$J$6279,10,FALSE())</f>
        <v>GARCÍA MARTÍNEZ, LUIS</v>
      </c>
      <c r="F337" s="4" t="str">
        <f aca="false">VLOOKUP(A337,'286'!$A$3:$I$1768,3,FALSE())</f>
        <v>GARMARLU</v>
      </c>
      <c r="G337" s="6" t="n">
        <f aca="false">VLOOKUP(A337,'286'!$A$3:$I$1768,4,FALSE())</f>
        <v>41940</v>
      </c>
      <c r="H337" s="7" t="n">
        <f aca="false">YEAR(C337)-YEAR(G337)</f>
        <v>5</v>
      </c>
      <c r="I337" s="1" t="str">
        <f aca="false">VLOOKUP(H337,LEYENDA!$C$2:$D$6,2,TRUE())</f>
        <v>0-12</v>
      </c>
      <c r="J337" s="5" t="str">
        <f aca="false">VLOOKUP(A337,'286'!$A$3:$I$1768,7,FALSE())</f>
        <v>H</v>
      </c>
      <c r="K337" s="8" t="n">
        <f aca="false">VLOOKUP(A337,'286'!$A$3:$I$1768,2,FALSE())</f>
        <v>0</v>
      </c>
      <c r="L337" s="4" t="str">
        <f aca="false">VLOOKUP(A337,'286'!$A$3:$I$1768,8,FALSE())</f>
        <v>D</v>
      </c>
      <c r="M337" s="4" t="str">
        <f aca="false">VLOOKUP(A337,'286'!$A$3:$I$1768,9,FALSE())</f>
        <v>D</v>
      </c>
      <c r="N337" s="8" t="str">
        <f aca="false">IF(R337=O337, "MISMA","CONTRARIA")</f>
        <v>MISMA</v>
      </c>
      <c r="O337" s="8" t="str">
        <f aca="false" t="array" ref="O337">_xlfn.IFS(L337="D","1", L337="I","2")</f>
        <v>1</v>
      </c>
      <c r="P337" s="8" t="e">
        <f aca="false" t="array" ref="P337">_xlfn.IFS(K337="OD","1", K337="OI","2")</f>
        <v>#N/A</v>
      </c>
      <c r="Q337" s="1" t="str">
        <f aca="false" t="array" ref="Q337">_xlfn.IFS(J337="M","1", J337="H","2")</f>
        <v>2</v>
      </c>
      <c r="R337" s="8" t="str">
        <f aca="false" t="array" ref="R337">_xlfn.IFS(M337="D","1", M337="I","2")</f>
        <v>1</v>
      </c>
      <c r="S337" s="1" t="str">
        <f aca="false" t="array" ref="S337">_xlfn.IFS(N337="CONTRARIA", "1",N337= "MISMA","2")</f>
        <v>2</v>
      </c>
      <c r="T337" s="1" t="str">
        <f aca="false" t="array" ref="T337">_xlfn.IFS(I337="0-12","1", I337="13-24","2", I337="25-40","3", I337="41-60","4", I337="61-100","5")</f>
        <v>1</v>
      </c>
      <c r="U337" s="9" t="n">
        <v>-2</v>
      </c>
      <c r="V337" s="11" t="str">
        <f aca="false">IF(U337="","",IF(AND(U337&gt;=-9,U337&lt;=-6.5),"-9 a -6,5",IF(AND(U337&gt;=-6,U337&lt;=-3.5),"-6 a -3,5",IF(AND(U337&gt;=-3,U337&lt;=-1),"-3 a -1",IF(U337=-0.5,"-0,5",IF(AND(U337&gt;=0,U337&lt;=2.5),"0 a 2,5",IF(AND(U337&gt;=3,U337&lt;=5.5),"3 a 5,5",IF(AND(U337&gt;=6,U337&lt;=8.5),"6 a 8,5",IF(AND(U337&gt;=9,U337&lt;=20),"9 a 20","Fuera de rango")))))))))</f>
        <v>-3 a -1</v>
      </c>
      <c r="W337" s="11" t="n">
        <f aca="false">IF(V337="","",IF(V337="-9 a -6,5",2,IF(V337="-6 a -3,5",3,IF(V337="-3 a -1",4,IF(V337="-0,5","NORMA",IF(V337="0 a 2,5",5,IF(V337="3 a 5,5",6,IF(V337="6 a 8,5",7,IF(V337="9 a 20",8,"Fuera de rango")))))))))</f>
        <v>4</v>
      </c>
      <c r="X337" s="9" t="n">
        <v>0</v>
      </c>
      <c r="Y337" s="11" t="str">
        <f aca="false">IF(X337="","",IF(AND(X337&gt;=0,X337&lt;=4),"0 a 4",IF(AND(X337&gt;=4.5,X337&lt;=8.5),"4,5 a 8,5",IF(X337=9,"9",IF(AND(X337&gt;=9.5,X337&lt;=13),"9,5 a 13",IF(AND(X337&gt;=13.5,X337&lt;=20),"13,5 a 20",IF(AND(X337&gt;=20.5,X337&lt;=35),"20,5 a 35","Fuera de rango")))))))</f>
        <v>0 a 4</v>
      </c>
      <c r="Z337" s="11" t="n">
        <f aca="false">IF(Y337="","",IF(Y337="0 a 4",1,IF(Y337="4,5 a 8,5",2,IF(Y337="9","NORMA",IF(Y337="9,5 a 13",3,IF(Y337="13,5 a 20",4,IF(Y337="20,5 a 35",5,"Fuera de rango")))))))</f>
        <v>1</v>
      </c>
      <c r="AA337" s="9" t="n">
        <v>20</v>
      </c>
      <c r="AB337" s="10" t="str">
        <f aca="false">IF(AA337="","",IF(AND(AA337&gt;=0,AA337&lt;=9),"0 a 9",IF(AND(AA337&gt;=9.5,AA337&lt;=18.5),"9,5 a 18,5",IF(AA337=19,"19",IF(AND(AA337&gt;=19.5,AA337&lt;=28),"19,5 a 28",IF(AND(AA337&gt;=28.5,AA337&lt;=40),"28,5 a 40","Fuera de rango"))))))</f>
        <v>19,5 a 28</v>
      </c>
      <c r="AC337" s="11" t="n">
        <f aca="false" t="array" ref="AC337">_xlfn.IFS(AB337="","",AB337="0 a 9",1,AB337="9,5 a 18,5",2,AB337="19","NORMA",AB337="19,5 a 28",3,AB337="28,5 a 40",4,TRUE(),"Fuera de rango")</f>
        <v>3</v>
      </c>
      <c r="AD337" s="9" t="n">
        <v>3</v>
      </c>
      <c r="AE337" s="10" t="str">
        <f aca="false">IF(AD337="","",IF(AND(AD337&gt;=-10,AD337&lt;=0),"De -10 a 0",IF(AND(AD337&gt;=0.5,AD337&lt;=9.5),"0,5 a 9,5",IF(AD337=10,"10",IF(AND(AD337&gt;=10.5,AD337&lt;=20),"10,5 a 20",IF(AND(AD337&gt;=20.5,AD337&lt;=40),"20,5 a 40","Fuera de rango"))))))</f>
        <v>0,5 a 9,5</v>
      </c>
      <c r="AF337" s="12" t="n">
        <f aca="false">IF(AD337="","",IF(AND(AD337&gt;=-10,AD337&lt;=0),1,IF(AND(AD337&gt;=0.5,AD337&lt;=9.5),2,IF(AD337=10,"NORMA",IF(AND(AD337&gt;=10.5,AD337&lt;=20),3,IF(AND(AD337&gt;=20.5,AD337&lt;=40),4,""))))))</f>
        <v>2</v>
      </c>
      <c r="AG337" s="9" t="n">
        <v>9</v>
      </c>
      <c r="AH337" s="10" t="str">
        <f aca="false">IF(AG337="","",IF(AND(AG337&gt;=0,AG337&lt;=4),"0 a 4",IF(AND(AG337&gt;=4.5,AG337&lt;=8.5),"4,5 a 8,5",IF(AG337=9,"9",IF(AND(AG337&gt;=9.5,AG337&lt;=13),"9,5 a 13",IF(AND(AG337&gt;=13.5,AG337&lt;=25),"13,5 a 25","Fuera de rango"))))))</f>
        <v>9</v>
      </c>
      <c r="AI337" s="10" t="str">
        <f aca="false">IF(AH337="","",IF(AH337="0 a 4",1,IF(AH337="4,5 a 8,5",2,IF(AH337="9","NORMA",IF(AH337="9,5 a 13",3,IF(AH337="13,5 a 25",4,""))))))</f>
        <v>NORMA</v>
      </c>
      <c r="AJ337" s="9" t="n">
        <v>3</v>
      </c>
      <c r="AK337" s="10" t="str">
        <f aca="false">IF(AJ337="","",IF(AND(AJ337&gt;=-15,AJ337&lt;=-10.5),"-15 a -10,5",IF(AND(AJ337&gt;=-10,AJ337&lt;=-4),"-10 a -4",IF(AND(AJ337&gt;=-4.5,AJ337&lt;=0),"-4,5 a 0",IF(AND(AJ337&gt;=0.5,AJ337&lt;=4.5),"0,5 a 4,5",IF(AJ337=5,"5",IF(AND(AJ337&gt;=5.5,AJ337&lt;=10),"5,5 a 10",IF(AND(AJ337&gt;=10.5,AJ337&lt;=20),"10,5 a 20","Fuera de rango"))))))))</f>
        <v>0,5 a 4,5</v>
      </c>
      <c r="AL337" s="11" t="n">
        <f aca="false">IF(AK337="","",IF(AK337="-15 a -10,5",1,IF(AK337="-10 a -4",2,IF(AK337="-4,5 a 0",3,IF(AK337="0,5 a 4,5",4,IF(AK337="5","NORMA",IF(AK337="5,5 a 10",5,IF(AK337="10,5 a 20",6,"Error"))))))))</f>
        <v>4</v>
      </c>
      <c r="AM337" s="9" t="n">
        <v>0</v>
      </c>
      <c r="AN337" s="10" t="str">
        <f aca="false">IF(AM337="","",IF(AND(AM337&gt;=-7.5,AM337&lt;=-5.5),"-7,5 a -5,5",IF(AND(AM337&gt;=-5,AM337&lt;=-3),"-5 a -3",IF(AND(AM337&gt;=-2.5,AM337&lt;=-0.5),"-2,5 a -0,5",IF(AM337=0,"0,00",IF(AND(AM337&gt;=0.5,AM337&lt;=2.5),"0,5 a 2,5",IF(AND(AM337&gt;=3,AM337&lt;=5),"3 a 5",IF(AND(AM337&gt;=5.5,AM337&lt;=7.5),"5,5 a 7,5",IF(AND(AM337&gt;=8,AM337&lt;=10),"8 a 10","Fuera de rango")))))))))</f>
        <v>0,00</v>
      </c>
      <c r="AO337" s="11" t="str">
        <f aca="false">IF(AN337="","",IF(AN337="-7,5 a -5,5",1,IF(AN337="-5 a -3",2,IF(AN337="-2,5 a -0,5",3,IF(AN337="0,00","NORMA",IF(AN337="0,5 a 2,5",4,IF(AN337="3 a 5",5,IF(AN337="5,5 a 7,5",6,IF(AN337="8 a 10",7,"Error")))))))))</f>
        <v>NORMA</v>
      </c>
      <c r="AP337" s="9" t="n">
        <v>-4</v>
      </c>
      <c r="AQ337" s="10" t="str">
        <f aca="false">IF(AP337="","",IF(AND(AP337&gt;=-20,AP337&lt;=-9.5),"-20 a -9,5",IF(AND(AP337&gt;=-9,AP337&lt;=-6.5),"-9 a -6,5",IF(AP337=-6,"-6",IF(AND(AP337&gt;=-5.5,AP337&lt;=-3),"-5,5 a -3",IF(AND(AP337&gt;=-2.5,AP337&lt;=0),"-2,5 a 0",IF(AND(AP337&gt;=0.5,AP337&lt;=3),"0,5 a 3",IF(AND(AP337&gt;=3.5,AP337&lt;=6),"3,5 a 6",IF(AND(AP337&gt;=6.5,AP337&lt;=9),"6,5 a 9",IF(AND(AP337&gt;=9.5,AP337&lt;=20),"9,5 a 20","Fuera de rango"))))))))))</f>
        <v>-5,5 a -3</v>
      </c>
      <c r="AR337" s="11" t="n">
        <f aca="false">IF(AQ337="","",IF(AQ337="-20 a -9,5",1,IF(AQ337="-9 a -6,5",2,IF(AQ337="-6","NORMA",IF(AQ337="-5,5 a -3",3,IF(AQ337="-2,5 a 0",4,IF(AQ337="0,5 a 3",5,IF(AQ337="3,5 a 6",6,IF(AQ337="6,5 a 9",7,IF(AQ337="9,5 a 20",8,""))))))))))</f>
        <v>3</v>
      </c>
      <c r="AS337" s="9" t="n">
        <v>1</v>
      </c>
      <c r="AT337" s="10" t="str">
        <f aca="false">IF(AS337="","",IF(AND(AS337&gt;=-16,AS337&lt;=-14),"-16 a -14",IF(AND(AS337&gt;=-13.5,AS337&lt;=-11.5),"-13,5 a -11,5",IF(AND(AS337&gt;=-11,AS337&lt;=-9),"-11 a -9",IF(AND(AS337&gt;=-8.5,AS337&lt;=-6.5),"-8,5 a -6,5",IF(AND(AS337&gt;=-6,AS337&lt;=-4),"-6 a -4",IF(AND(AS337&gt;=-3.5,AS337&lt;=-1.5),"-3,5 a -1,5",IF(AND(AS337&gt;=-1,AS337&lt;=1),"-1 a 1",IF(AND(AS337&gt;=1.5,AS337&lt;=3.5),"1,5 a 3,5",IF(AND(AS337&gt;=4,AS337&lt;=6),"4 a 6",IF(AND(AS337&gt;=6.5,AS337&lt;=8.5),"6,5 a 8,5",IF(AND(AS337&gt;=9,AS337&lt;=11),"9 a 11",IF(AND(AS337&gt;=11.5,AS337&lt;=13.5),"11,5 a 13,5",IF(AND(AS337&gt;=14,AS337&lt;=16),"14 a 16",IF(AND(AS337&gt;=16.5,AS337&lt;=18.5),"16,5 a 18,5",IF(AND(AS337&gt;=19,AS337&lt;=21),"19 a 21","Fuera de rango"))))))))))))))))</f>
        <v>-1 a 1</v>
      </c>
      <c r="AU337" s="11" t="n">
        <f aca="false" t="array" ref="AU337">IF(AT337="","",_xlfn.IFS(AT337="-16 a -14",1,AT337="-13,5 a -11,5",2,AT337="-11 a -9",3,AT337="-8,5 a -6,5",4,AT337="-6 a -4",5,AT337="-3,5 a -1,5",6,AT337="-1 a 1",7,AT337="1,5 a 3,5",8,AT337="4 a 6","NORMA",AT337="6,5 a 8,5",9,AT337="9 a 11",10,AT337="11,5 a 13,5",11,AT337="14 a 16",12,AT337="16,5 a 18,5",13,AT337="19 a 21",14,TRUE(),""))</f>
        <v>7</v>
      </c>
      <c r="AV337" s="9" t="n">
        <v>0</v>
      </c>
      <c r="AW337" s="10" t="str">
        <f aca="false">IF(AV337="","",IF(AND(AV337&gt;=-1,AV337&lt;=-0.5),"-1 a -0,5",IF(AND(AV337&gt;-0.5,AV337&lt;=0),"De -0,5 a 0",IF(AND(AV337&gt;=0.25,AV337&lt;=0.75),"0,25 a 0,75",IF(AND(AV337&gt;=1,AV337&lt;=1.5),"1 a 1,5",IF(AND(AV337&gt;=1.75,AV337&lt;=2.25),"1,75 a 2,25",IF(AND(AV337&gt;=2.5,AV337&lt;=3),"2,5 a 3",IF(AND(AV337&gt;=3.25,AV337&lt;=3.75),"3,25 a 3,75","Fuera de rango"))))))))</f>
        <v>De -0,5 a 0</v>
      </c>
      <c r="AX337" s="10" t="n">
        <f aca="false">IF(AW337="","",IF(OR(AW337="-1 a -0,5",AW337="-1 a -0.5"),1,IF(OR(AW337="De -0,5 a 0",AW337="-0,5 a 0",AW337="De -0.5 a 0"),2,IF(OR(AW337="0,25 a 0,75",AW337="0.25 a 0.75"),"NORMA",IF(OR(AW337="1 a 1,5",AW337="1 a 1.5"),3,IF(OR(AW337="1,75 a 2,25",AW337="1.75 a 2.25"),4,IF(OR(AW337="2,5 a 3",AW337="2.5 a 3"),5,IF(OR(AW337="3,25 a 3,75",AW337="3.25 a 3.75"),6,""))))))))</f>
        <v>2</v>
      </c>
      <c r="AY337" s="9" t="n">
        <v>-4</v>
      </c>
      <c r="AZ337" s="10" t="str">
        <f aca="false">IF(AY337="","",IF(AND(AY337&gt;=-20,AY337&lt;=-9.5),"-20 a -9,5",IF(AND(AY337&gt;=-9,AY337&lt;=-6.5),"-9 a -6,5",IF(AY337=-6,"-6",IF(AND(AY337&gt;=-5.5,AY337&lt;=-3),"-5,5 a -3",IF(AND(AY337&gt;=-2.5,AY337&lt;=0),"-2,5 a 0",IF(AND(AY337&gt;=0.5,AY337&lt;=3),"0,5 a 3",IF(AND(AY337&gt;=3.5,AY337&lt;=6),"3,5 a 6","Fuera de rango"))))))))</f>
        <v>-5,5 a -3</v>
      </c>
      <c r="BA337" s="11" t="n">
        <f aca="false">IF(AZ337="","",IF(AZ337="-20 a -9,5",1,IF(AZ337="-9 a -6,5",2,IF(AZ337="-6","NORMA",IF(AZ337="-5,5 a -3",3,IF(AZ337="-2,5 a 0",4,IF(AZ337="0,5 a 3",5,IF(AZ337="3,5 a 6",6,""))))))))</f>
        <v>3</v>
      </c>
      <c r="BB337" s="9" t="n">
        <v>0</v>
      </c>
      <c r="BC337" s="10" t="str">
        <f aca="false" t="array" ref="BC337">IF(BB337="","",_xlfn.IFS(AND(BB337&gt;=0,BB337&lt;=2),"0 a 2",AND(BB337&gt;=2.5,BB337&lt;=4.5),"2,5 a 4,5",AND(BB337&gt;=5,BB337&lt;=7),"5 a 7",AND(BB337&gt;=7.5,BB337&lt;=9.5),"7,5 a 9,5",AND(BB337&gt;=10,BB337&lt;=12),"10 a 12",AND(BB337&gt;=12.5,BB337&lt;=14.5),"12,5 a 14,5",BB337=15,"15",AND(BB337&gt;=15.5,BB337&lt;=17.5),"15,5 a 17,5",AND(BB337&gt;=18,BB337&lt;=20),"18 a 20",AND(BB337&gt;=20.5,BB337&lt;=22.5),"20,5 a 22,5",AND(BB337&gt;=23,BB337&lt;=25),"23 a 25",TRUE(),"Fuera de rango"))</f>
        <v>0 a 2</v>
      </c>
      <c r="BD337" s="11" t="n">
        <f aca="false" t="array" ref="BD337">IF(BC337="","",_xlfn.IFS(BC337="0 a 2",1,BC337="2,5 a 4,5",2,BC337="5 a 7",3,BC337="7,5 a 9,5",4,BC337="10 a 12",5,BC337="12,5 a 14,5",6,BC337="15","NORMA",BC337="15,5 a 17,5",7,BC337="18 a 20",8,BC337="20,5 a 22,5",9,BC337="23 a 25",10,TRUE(),"Fuera de rango"))</f>
        <v>1</v>
      </c>
      <c r="BE337" s="9" t="n">
        <v>15</v>
      </c>
      <c r="BF337" s="10" t="str">
        <f aca="false">IF(BE337="","",IF(AND(BE337&gt;=-20,BE337&lt;=-10),"-20 a -10",IF(AND(BE337&gt;=-9.5,BE337&lt;=0.5),"-9,5 a 0,5",IF(AND(BE337&gt;=1,BE337&lt;=11),"1 a 11",IF(AND(BE337&gt;=11.5,BE337&lt;=20.5),"11,5 a 20,5",IF(BE337=21,"21",IF(AND(BE337&gt;=21.5,BE337&lt;=31.5),"21,5 a 31,5",IF(AND(BE337&gt;=32,BE337&lt;=42),"32 a 42","Fuera de rango"))))))))</f>
        <v>11,5 a 20,5</v>
      </c>
      <c r="BG337" s="11" t="n">
        <f aca="false">IF(BF337="","",IF(BF337="-20 a -10",1,IF(BF337="-9,5 a 0,5",2,IF(BF337="1 a 11",3,IF(BF337="11,5 a 20,5",4,IF(BF337="21","NORMA",IF(BF337="21,5 a 31,5",5,IF(BF337="32 a 42",6,""))))))))</f>
        <v>4</v>
      </c>
      <c r="BH337" s="9" t="n">
        <v>3</v>
      </c>
      <c r="BI337" s="10" t="str">
        <f aca="false">IF(BH337="","",IF(AND(BH337&gt;=-20,BH337&lt;=-15),"-20 a -15",IF(AND(BH337&gt;=-14.5,BH337&lt;=-9.5),"-14,5 a -9,5",IF(AND(BH337&gt;=-9,BH337&lt;=-4),"-9 a -4",IF(AND(BH337&gt;=-3.5,BH337&lt;=2.5),"-3,5 a 2,5",IF(AND(BH337&gt;=3,BH337&lt;=8),"3 a 8",IF(AND(BH337&gt;=8.5,BH337&lt;=14.5),"8,5 a 14,5",IF(BH337=15,"15",IF(AND(BH337&gt;=15.5,BH337&lt;=20.5),"15,5 a 20,5",IF(AND(BH337&gt;=21,BH337&lt;=26),"21 a 26","Fuera de rango"))))))))))</f>
        <v>3 a 8</v>
      </c>
      <c r="BJ337" s="11" t="n">
        <f aca="false">IF(BI337="","",IF(BI337="-20 a -15",1,IF(BI337="-14,5 a -9,5",2,IF(BI337="-9 a -4",3,IF(BI337="-3,5 a 2,5",4,IF(BI337="3 a 8",5,IF(BI337="8,5 a 14,5",6,IF(BI337="15","NORMA",IF(BI337="15,5 a 20,5",7,IF(BI337="21 a 26",8,IF(BI337="26,5 a 31,5",9,"")))))))))))</f>
        <v>5</v>
      </c>
      <c r="BK337" s="9" t="n">
        <v>0</v>
      </c>
      <c r="BL337" s="10" t="str">
        <f aca="false">IF(BK337="","",IF(AND(BK337&gt;=0,BK337&lt;=2),"0 - 2",IF(AND(BK337&gt;=2.5,BK337&lt;=4.5),"2,5 - 4,5",IF(AND(BK337&gt;=5,BK337&lt;=7),"5 - 7",IF(AND(BK337&gt;=7.5,BK337&lt;=9.5),"7,5 - 9,5",IF(AND(BK337&gt;=10,BK337&lt;=12),"10 - 12",IF(AND(BK337&gt;=12.5,BK337&lt;=13.5),"12,5 - 13,5",IF(BK337=14,"14",IF(AND(BK337&gt;=14.5,BK337&lt;=16.5),"14,5 - 16,5",IF(AND(BK337&gt;=17,BK337&lt;=19),"17 - 19",IF(AND(BK337&gt;=19.5,BK337&lt;=21.5),"19,5 - 21,5",IF(AND(BK337&gt;=22,BK337&lt;=24),"22 - 24",IF(AND(BK337&gt;=24.5,BK337&lt;=26.5),"24,5 - 26,5",IF(AND(BK337&gt;=27,BK337&lt;=29),"27 - 29",IF(AND(BK337&gt;=29.5,BK337&lt;=30),"29,5 - 30","Fuera de rango")))))))))))))))</f>
        <v>0 - 2</v>
      </c>
      <c r="BM337" s="11" t="n">
        <f aca="false">IF(BL337="","",IF(BL337="0 - 2",1,IF(BL337="2,5 - 4,5",2,IF(BL337="5 - 7",3,IF(BL337="7,5 - 9,5",4,IF(BL337="10 - 12",5,IF(BL337="12,5 - 13,5",6,IF(BL337="14","NORMA",IF(BL337="14,5 - 16,5",7,IF(BL337="17 - 19",8,IF(BL337="19,5 - 21,5",9,IF(BL337="22 - 24",10,IF(BL337="24,5 - 26,5",11,IF(BL337="27 - 29",12,IF(BL337="29,5 - 30",13,"")))))))))))))))</f>
        <v>1</v>
      </c>
      <c r="BN337" s="9" t="n">
        <v>27</v>
      </c>
      <c r="BO337" s="11" t="str">
        <f aca="false">IF(BN337="","",IF(AND(BN337&gt;=-20,BN337&lt;=-10),"-20 a -10",IF(AND(BN337&gt;=-9.5,BN337&lt;=0.5),"-9,5 a 0,5",IF(AND(BN337&gt;=1,BN337&lt;=11),"1 a 11",IF(AND(BN337&gt;=11.5,BN337&lt;=21.5),"11,5 a 21,5",IF(BN337=22,"22",IF(AND(BN337&gt;=22.5,BN337&lt;=32.5),"22,5 a 32,5",IF(AND(BN337&gt;=33,BN337&lt;=43),"33 a 43","Fuera de rango"))))))))</f>
        <v>22,5 a 32,5</v>
      </c>
      <c r="BP337" s="11" t="n">
        <f aca="false">IF(BO337="","",IF(BO337="-20 a -10",1,IF(BO337="-9,5 a 0,5",2,IF(BO337="1 a 11",3,IF(BO337="11,5 a 21,5",4,IF(BO337="22","NORMA",IF(BO337="22,5 a 32,5",5,IF(BO337="33 a 43",6,""))))))))</f>
        <v>5</v>
      </c>
      <c r="BQ337" s="9" t="n">
        <v>21</v>
      </c>
      <c r="BR337" s="10" t="str">
        <f aca="false">IF(BQ337="","",IF(AND(BQ337&gt;=-20,BQ337&lt;=-15),"-20 a -15",IF(AND(BQ337&gt;=-14.5,BQ337&lt;=-9.5),"-14,5 a -9,5",IF(AND(BQ337&gt;=-9,BQ337&lt;=-4),"-9 a -4",IF(AND(BQ337&gt;=-3.5,BQ337&lt;=2.5),"-3,5 a 2,5",IF(AND(BQ337&gt;=3,BQ337&lt;=8),"3 a 8",IF(AND(BQ337&gt;=8.5,BQ337&lt;=13.5),"8,5 a 13,5",IF(AND(BQ337&gt;=14,BQ337&lt;=17.5),"14 a 17,5",IF(BQ337=18,"18",IF(AND(BQ337&gt;=18.5,BQ337&lt;=23.5),"18,5 a 23,5",IF(AND(BQ337&gt;=24,BQ337&lt;=29),"24 a 29",IF(AND(BQ337&gt;=29.5,BQ337&lt;=34.5),"29,5 a 34,5",IF(AND(BQ337&gt;=35,BQ337&lt;=40),"35 a 40","Fuera de rango")))))))))))))</f>
        <v>18,5 a 23,5</v>
      </c>
      <c r="BS337" s="11" t="n">
        <f aca="false">IF(BR337="","",IF(BR337="-20 a -15",1,IF(BR337="-14,5 a -9,5",2,IF(BR337="-9 a -4",3,IF(BR337="-3,5 a 2,5",4,IF(BR337="3 a 8",5,IF(BR337="8,5 a 13,5",6,IF(BR337="14 a 17,5",7,IF(BR337="18","NORMA",IF(BR337="18,5 a 23,5",8,IF(BR337="24 a 29",9,IF(BR337="29,5 a 34,5",10,IF(BR337="35 a 40",11,"")))))))))))))</f>
        <v>8</v>
      </c>
      <c r="BT337" s="9" t="n">
        <v>0</v>
      </c>
      <c r="BU337" s="10" t="str">
        <f aca="false">IF(BT337="","",IF(AND(BT337&gt;=-20,BT337&lt;=-18),"-20 a -18",IF(AND(BT337&gt;=-17.5,BT337&lt;=-15.5),"-17,5 a -15,5",IF(AND(BT337&gt;=-15,BT337&lt;=-13),"-15 a -13",IF(AND(BT337&gt;=-12.5,BT337&lt;=-10.5),"-12,5 a -10,5",IF(AND(BT337&gt;=-10,BT337&lt;=-8),"-10 a -8",IF(AND(BT337&gt;=-7.5,BT337&lt;=-5.5),"-7,5 a -5,5",IF(AND(BT337&gt;=-5,BT337&lt;=-3),"-5 a -3",IF(AND(BT337&gt;=-2.5,BT337&lt;=-0.5),"-2,5 a -0,5",IF(BT337=0,"0",IF(AND(BT337&gt;=0.5,BT337&lt;=2.5),"0,5 a 2,5",IF(AND(BT337&gt;=3,BT337&lt;=5),"3 a 5",IF(AND(BT337&gt;=5.5,BT337&lt;=7.5),"5,5 a 7,5",IF(AND(BT337&gt;=8,BT337&lt;=10),"8 a 10",IF(AND(BT337&gt;=10.5,BT337&lt;=12.5),"10,5 a 12,5",IF(AND(BT337&gt;=13,BT337&lt;=15),"13 a 15",IF(AND(BT337&gt;=15.5,BT337&lt;=17.5),"15,5 a 17,5",IF(AND(BT337&gt;=18,BT337&lt;=20),"18 a 20","Fuera de rango"))))))))))))))))))</f>
        <v>0</v>
      </c>
      <c r="BV337" s="11" t="str">
        <f aca="false">IF(BT337="","",IF(BT337=0,"NORMA",IF(AND(BT337&gt;=-20,BT337&lt;=-18),2,IF(AND(BT337&gt;=-17.5,BT337&lt;=-15.5),2,IF(AND(BT337&gt;=-15,BT337&lt;=-13),3,IF(AND(BT337&gt;=-12.5,BT337&lt;=-10.5),4,IF(AND(BT337&gt;=-10,BT337&lt;=-8),5,IF(AND(BT337&gt;=-7.5,BT337&lt;=-5.5),6,IF(AND(BT337&gt;=-5,BT337&lt;=-3),7,IF(AND(BT337&gt;=-2.5,BT337&lt;=-0.5),8,IF(AND(BT337&gt;=0.5,BT337&lt;=2.5),9,IF(AND(BT337&gt;=3,BT337&lt;=5),10,IF(AND(BT337&gt;=5.5,BT337&lt;=7.5),11,IF(AND(BT337&gt;=8,BT337&lt;=10),12,IF(AND(BT337&gt;=10.5,BT337&lt;=12.5),13,IF(AND(BT337&gt;=13,BT337&lt;=15),14,IF(AND(BT337&gt;=15.5,BT337&lt;=17.5),15,IF(AND(BT337&gt;=18,BT337&lt;=20),16,"Fuera de rango"))))))))))))))))))</f>
        <v>NORMA</v>
      </c>
      <c r="BW337" s="9" t="n">
        <v>-6.25</v>
      </c>
      <c r="BX337" s="10" t="n">
        <f aca="false">18.5- (0.3*H337)</f>
        <v>17</v>
      </c>
      <c r="BY337" s="10" t="n">
        <f aca="false">(BW337)-(BX337)</f>
        <v>-23.25</v>
      </c>
      <c r="BZ337" s="10" t="str">
        <f aca="false">IF(BY337="","",IF(BY337&lt;-27.5,"De -30 a -28",IF(BY337&lt;-25,"De -27,5 a -25,5",IF(BY337&lt;-22.5,"De -25 a -23",IF(BY337&lt;-20,"De -22,5 a -20,5",IF(BY337&lt;-17.5,"De -20 a -18",IF(BY337&lt;-15,"De -17,5 a -15,5",IF(BY337&lt;-12.5,"De -15 a -13",IF(BY337&lt;-10,"De -12,5 a -10,5",IF(BY337&lt;-7.5,"De -10 a -8",IF(BY337&lt;-5,"De -7,5 a -5,5",IF(BY337&lt;-2.5,"De -5 a -3",IF(BY337&lt;0,"De -2,5 a -0,5",IF(BY337&lt;2.5,"De 0 a 2",IF(BY337&lt;5,"De 2,5 a 4,5",IF(BY337&lt;7.5,"De 5 a 7",IF(BY337&lt;10,"De 7,5 a 9,5",IF(BY337&lt;12.5,"De 10 a 12",IF(BY337&lt;15,"De 12,5 a 14,5",IF(BY337&lt;17.5,"De 15 a 17",IF(BY337&lt;20,"De 17,5 a 19,5",IF(BY337&lt;22.5,"De 20 a 22",IF(BY337&lt;25,"De 22,5 a 24,5",IF(BY337&lt;27.5,"De 25 a 27","De 27,5 a 30"))))))))))))))))))))))))</f>
        <v>De -25 a -23</v>
      </c>
      <c r="CA337" s="12" t="n">
        <f aca="false">IF(BY337="","",IF(BY337&lt;=-28,1,IF(BY337&lt;=-25.5,2,IF(BY337&lt;=-23,3,IF(BY337&lt;=-20.5,4,IF(BY337&lt;=-18,5,IF(BY337&lt;=-15.5,6,IF(BY337&lt;=-13,7,IF(BY337&lt;=-10.5,8,IF(BY337&lt;=-8,9,IF(BY337&lt;=-5.5,10,IF(BY337&lt;=-3,11,IF(BY337&lt;=-0.5,12,IF(BY337&lt;=2,13,IF(BY337&lt;=4.5,14,IF(BY337&lt;=7,15,IF(BY337&lt;=9.5,16,IF(BY337&lt;=12,17,IF(BY337&lt;=14.5,18,IF(BY337&lt;=17,19,IF(BY337&lt;=19.5,20,IF(BY337&lt;=22,21,IF(BY337&lt;=24.5,22,IF(BY337&lt;=27,23,IF(BY337&lt;=30,24,"Fuera de rango")))))))))))))))))))))))))</f>
        <v>3</v>
      </c>
      <c r="CB337" s="9" t="n">
        <v>-7</v>
      </c>
      <c r="CC337" s="10" t="n">
        <f aca="false">18.5- (0.3*H337)</f>
        <v>17</v>
      </c>
      <c r="CD337" s="10" t="n">
        <f aca="false">(CB337)-(CC337)</f>
        <v>-24</v>
      </c>
      <c r="CE337" s="10" t="str">
        <f aca="false">IF(CD337="","",IF(CD337&lt;-27.5,"De -30 a -28",IF(CD337&lt;-25,"De -27,5 a -25,5",IF(CD337&lt;-22.5,"De -25 a -23",IF(CD337&lt;-20,"De -22,5 a -20,5",IF(CD337&lt;-17.5,"De -20 a -18",IF(CD337&lt;-15,"De -17,5 a -15,5",IF(CD337&lt;-12.5,"De -15 a -13",IF(CD337&lt;-10,"De -12,5 a -10,5",IF(CD337&lt;-7.5,"De -10 a -8",IF(CD337&lt;-5,"De -7,5 a -5,5",IF(CD337&lt;-2.5,"De -5 a -3",IF(CD337&lt;0,"De -2,5 a -0,5",IF(CD337&lt;=2,"De 0 a 2",IF(CD337&lt;=4.5,"De 2,5 a 4,5",IF(CD337&lt;=7,"De 5 a 7",IF(CD337&lt;=9.5,"De 7,5 a 9,5",IF(CD337&lt;=12,"De 10 a 12",IF(CD337&lt;=14.5,"De 12,5 a 14,5",IF(CD337&lt;=17,"De 15 a 17",IF(CD337&lt;=19.5,"De 17,5 a 19,5",IF(CD337&lt;=22,"De 20 a 22",IF(CD337&lt;=24.5,"De 22,5 a 24,5",IF(CD337&lt;=27,"De 25 a 27","De 27,5 a 30"))))))))))))))))))))))))</f>
        <v>De -25 a -23</v>
      </c>
      <c r="CF337" s="12" t="n">
        <f aca="false">IF(CD337="","",IF(CD337&lt;-27.5,1,IF(CD337&lt;-25,2,IF(CD337&lt;-22.5,3,IF(CD337&lt;-20,4,IF(CD337&lt;-17.5,5,IF(CD337&lt;-15,6,IF(CD337&lt;-12.5,7,IF(CD337&lt;-10,8,IF(CD337&lt;-7.5,9,IF(CD337&lt;-5,10,IF(CD337&lt;-2.5,11,IF(CD337&lt;0,12,IF(CD337&lt;2.5,13,IF(CD337&lt;5,14,IF(CD337&lt;7.5,15,IF(CD337&lt;10,16,IF(CD337&lt;12.5,17,IF(CD337&lt;15,18,IF(CD337&lt;17.5,19,IF(CD337&lt;20,20,IF(CD337&lt;22.5,21,IF(CD337&lt;25,22,IF(CD337&lt;27.5,23,24))))))))))))))))))))))))</f>
        <v>3</v>
      </c>
      <c r="CG337" s="9" t="n">
        <v>-1.5</v>
      </c>
      <c r="CH337" s="10" t="str">
        <f aca="false">IF(CG337="","",IF(AND(CG337&gt;=-10,CG337&lt;=-9.5),"-10 a -9,5",IF(AND(CG337&gt;-9.5,CG337&lt;=-8.5),"-9 a -8,5",IF(AND(CG337&gt;-8.5,CG337&lt;=-7.5),"-8 a -7,5",IF(AND(CG337&gt;-7.5,CG337&lt;=-6.5),"-7 a -6,5",IF(AND(CG337&gt;-6.5,CG337&lt;=-5.5),"-6 a -5,5",IF(AND(CG337&gt;-5.5,CG337&lt;=-4.5),"-5 a -4,5",IF(AND(CG337&gt;-4.5,CG337&lt;=-3.5),"-4 a -3,5",IF(AND(CG337&gt;-3.5,CG337&lt;=-2.5),"-3 a -2,5",IF(CG337=-2.25,"-2,25",IF(AND(CG337&gt;-2.5,CG337&lt;=-1.5),"-2 a -1,5",IF(AND(CG337&gt;-1.5,CG337&lt;=-0.5),"-1 a -0,5",IF(AND(CG337&gt;-0.5,CG337&lt;=0.5),"0 a 0,5",IF(AND(CG337&gt;0.5,CG337&lt;=1.5),"1 a 1,5",IF(AND(CG337&gt;1.5,CG337&lt;=2.5),"2 a 2,5",IF(AND(CG337&gt;2.5,CG337&lt;=3.5),"3 a 3,5",IF(AND(CG337&gt;3.5,CG337&lt;=4.5),"4 a 4,5",IF(AND(CG337&gt;4.5,CG337&lt;=5.5),"5 a 5,5",IF(AND(CG337&gt;5.5,CG337&lt;=6.5),"6 a 6,5",IF(AND(CG337&gt;6.5,CG337&lt;=7.5),"7 a 7,5",IF(AND(CG337&gt;7.5,CG337&lt;=8.5),"8 a 8,5",IF(AND(CG337&gt;8.5,CG337&lt;=9.5),"9 a 9,5",IF(CG337&gt;=10,"10","Fuera de rango")))))))))))))))))))))))</f>
        <v>-2 a -1,5</v>
      </c>
      <c r="CI337" s="11" t="n">
        <f aca="false">IF(CG337="","",IF(CG337=-2.25,"NORMA",IF(CG337&lt;=-9.5,1,IF(CG337&lt;=-8.5,2,IF(CG337&lt;=-7.5,3,IF(CG337&lt;=-6.5,4,IF(CG337&lt;=-5.5,5,IF(CG337&lt;=-4.5,6,IF(CG337&lt;=-3.5,7,IF(CG337&lt;=-2.5,8,IF(CG337&lt;=-1.5,9,IF(CG337&lt;=-0.5,10,IF(CG337&lt;=0.5,11,IF(CG337&lt;=1.5,12,IF(CG337&lt;=2.5,13,IF(CG337&lt;=3.5,14,IF(CG337&lt;=4.5,15,IF(CG337&lt;=5.5,16,IF(CG337&lt;=6.5,17,IF(CG337&lt;=7.5,18,IF(CG337&lt;=8.5,19,IF(CG337&lt;=9.5,20,IF(CG337=10,21,"Fuera de rango")))))))))))))))))))))))</f>
        <v>9</v>
      </c>
      <c r="CJ337" s="9" t="n">
        <v>3</v>
      </c>
      <c r="CK337" s="10" t="str">
        <f aca="false">IF(CJ337="","",IF(AND(CJ337&gt;=-6,CJ337&lt;=-5.5),"-6 a -5,5",IF(AND(CJ337&gt;-5.5,CJ337&lt;=-4.5),"-5 a -4,5",IF(AND(CJ337&gt;-4.5,CJ337&lt;=-3.5),"-4 a -3,5",IF(AND(CJ337&gt;-3.5,CJ337&lt;=-2.5),"-3 a -2,5",IF(AND(CJ337&gt;-2.5,CJ337&lt;=-1.5),"-2 a -1,5",IF(AND(CJ337&gt;-1.5,CJ337&lt;=-0.5),"-1 a -0,5",IF(AND(CJ337&gt;-0.5,CJ337&lt;=0.5),"0 a 0,5",IF(AND(CJ337&gt;0.5,CJ337&lt;=1.5),"1 a 1,5",IF(AND(CJ337&gt;1.5,CJ337&lt;2.5),"2",IF(AND(CJ337&gt;=2.5,CJ337&lt;=3),"2,5 a 3",IF(AND(CJ337&gt;3,CJ337&lt;=4),"3,5 a 4",IF(AND(CJ337&gt;4,CJ337&lt;=5),"4,5 a 5",IF(AND(CJ337&gt;5,CJ337&lt;=6),"5,5 a 6",IF(AND(CJ337&gt;6,CJ337&lt;=7),"6,5 a 7",IF(AND(CJ337&gt;7,CJ337&lt;=8),"7,5 a 8",IF(AND(CJ337&gt;8,CJ337&lt;=9.5),"8,5 a 9,5",IF(CJ337=10,"10","Fuera de rango"))))))))))))))))))</f>
        <v>2,5 a 3</v>
      </c>
      <c r="CL337" s="11" t="n">
        <f aca="false">IF(CK337="","",IF(OR(CK337="-6 a -5,5",CK337="-6 - -5,5"),1,IF(OR(CK337="-5 a -4,5",CK337="-5 - -4,5"),2,IF(OR(CK337="-4 a -3,5",CK337="-4 - -3,5"),3,IF(OR(CK337="-3 a -2,5",CK337="-3 - -2,5"),4,IF(OR(CK337="-2 a -1,5",CK337="-2 - -1,5"),5,IF(OR(CK337="-1 a -0,5",CK337="-1 - -0,5"),6,IF(OR(CK337="0 a 0,5",CK337="0 - 0,5"),7,IF(OR(CK337="1 a 1,5",CK337="1 - 1,5"),8,IF(CK337="2","NORMA",IF(OR(CK337="2,5 a 3",CK337="2,5 - 3"),9,IF(OR(CK337="3,5 a 4",CK337="3,5 - 4"),10,IF(OR(CK337="4,5 a 5",CK337="4,5 - 5"),11,IF(OR(CK337="5,5 a 6",CK337="5,5 - 6"),12,IF(OR(CK337="6,5 a 7",CK337="6,5 - 7"),13,IF(OR(CK337="7,5 a 8",CK337="7,5 - 8"),14,IF(OR(CK337="8,5 a 9",CK337="8,5 - 9,5",CK337="9 a 9,5"),15,IF(CK337="10",15,IF(OR(CK337="0,5 a 1",CK337="0,5 - 1"),7,"Fuera de rango")))))))))))))))))))</f>
        <v>9</v>
      </c>
      <c r="CN337" s="10" t="str">
        <f aca="false">IF(CM337=0,"0", " ")</f>
        <v>0</v>
      </c>
      <c r="CO337" s="10" t="str">
        <f aca="false">IF(CM337&gt;0,"EME"," ")</f>
        <v> </v>
      </c>
      <c r="CQ337" s="10" t="str">
        <f aca="false">IF(CP337&gt;0,"0", " ")</f>
        <v> </v>
      </c>
      <c r="CR337" s="10" t="str">
        <f aca="false">IF(CP337&gt;0,"EME"," ")</f>
        <v> </v>
      </c>
      <c r="CS337" s="9" t="n">
        <v>0</v>
      </c>
      <c r="CU337" s="10" t="str">
        <f aca="false">IF(CS337&gt;0,"HIP"," ")</f>
        <v> </v>
      </c>
      <c r="CV337" s="9" t="n">
        <v>0</v>
      </c>
      <c r="CW337" s="10" t="str">
        <f aca="false">IF(CV337&gt;0,"1", " ")</f>
        <v> </v>
      </c>
      <c r="CX337" s="10" t="str">
        <f aca="false">IF(CV337&gt;0,"HIP"," ")</f>
        <v> </v>
      </c>
      <c r="CY337" s="9" t="n">
        <v>0</v>
      </c>
      <c r="DB337" s="9" t="n">
        <v>0</v>
      </c>
      <c r="DC337" s="11" t="str">
        <f aca="false">IF(DB337&lt;0,"2"," ")</f>
        <v> </v>
      </c>
      <c r="DD337" s="11" t="str">
        <f aca="false">IF(DB337&lt;0,"MIO"," ")</f>
        <v> </v>
      </c>
      <c r="DE337" s="9" t="n">
        <v>0</v>
      </c>
      <c r="DF337" s="10" t="str">
        <f aca="false">IF(DE337&lt;0,"3"," ")</f>
        <v> </v>
      </c>
      <c r="DG337" s="10" t="str">
        <f aca="false">IF(DE337&lt;0,"AST"," ")</f>
        <v> </v>
      </c>
      <c r="DH337" s="9" t="n">
        <v>0</v>
      </c>
      <c r="DI337" s="10" t="str">
        <f aca="false">IF(DH337&lt;0,"3"," ")</f>
        <v> </v>
      </c>
      <c r="DJ337" s="10" t="str">
        <f aca="false">IF(DH337&lt;0,"AST"," ")</f>
        <v> </v>
      </c>
      <c r="DK337" s="9" t="n">
        <v>0</v>
      </c>
      <c r="DL337" s="10" t="str">
        <f aca="false">IF(DK337&gt;0,"4"," ")</f>
        <v> </v>
      </c>
      <c r="DM337" s="10" t="str">
        <f aca="false">IF(DK337&gt;0,"PRE"," ")</f>
        <v> </v>
      </c>
      <c r="DN337" s="9" t="n">
        <v>0</v>
      </c>
      <c r="DO337" s="10" t="str">
        <f aca="false">IF(DN337&gt;0,"4"," ")</f>
        <v> </v>
      </c>
      <c r="DP337" s="10" t="str">
        <f aca="false">IF(DN337&gt;0,"PRE"," ")</f>
        <v> </v>
      </c>
      <c r="DS337" s="12" t="str">
        <f aca="false">CONCATENATE(CO337,CU337,DA337,DG337,DM337)</f>
        <v>    </v>
      </c>
      <c r="DT337" s="10" t="e">
        <f aca="false" t="array" ref="DT337">_xlfn.IFS(DS337="EME    ","0", DS337=" HIP   ","1", DS337="  MIO  ","2", DS337="   AST ","3", DS337="    PRE","4", DS337="EME   PRE","5", DS337=" HIP  PRE","6", DS337=" HIP AST ","7", DS337="  MIO PRE","8", DS337="  MIOAST ","9", DS337="   ASTPRE","10",DS337=" HIP ASTPRE","11", DS337="  MIOASTPRE","12", DS337="     ","0")</f>
        <v>#N/A</v>
      </c>
      <c r="DV337" s="1" t="e">
        <f aca="false" t="array" ref="DV337">_xlfn.IFS(DU337="SI","2", DU337="NO","1")</f>
        <v>#N/A</v>
      </c>
      <c r="DX337" s="11" t="str">
        <f aca="false">IF(DW337=0,"1","2")</f>
        <v>1</v>
      </c>
      <c r="DY337" s="11" t="str">
        <f aca="false" t="array" ref="DY337">_xlfn.IFS(DW337=0,"0", DW337=0.25, "1", DW337=0.5,"2", DW337=0.75,"3", DW337=1,"4",DW337=1.25,"5", DW337=1.5,"6", DW337=1.75,"7", DW337=2,"8")</f>
        <v>0</v>
      </c>
      <c r="EA337" s="11" t="str">
        <f aca="false">IF(DZ337=0,"1","2")</f>
        <v>1</v>
      </c>
      <c r="EB337" s="11" t="str">
        <f aca="false" t="array" ref="EB337">_xlfn.IFS(DZ337=0,"0", DZ337=0.25, "1", DZ337=0.5,"2", DZ337=0.75,"3", DZ337=1,"4",DZ337=1.25,"5", DZ337=1.5,"6", DZ337=1.75,"7", DZ337=2,"8")</f>
        <v>0</v>
      </c>
      <c r="ED337" s="10" t="str">
        <f aca="false">IF(EC337=0,"1","2")</f>
        <v>1</v>
      </c>
      <c r="EE337" s="11" t="str">
        <f aca="false" t="array" ref="EE337">_xlfn.IFS(EC337=0,"0", EC337=-0.25, "1", EC337=-0.5,"2", EC337=-0.75,"3", EC337=-1,"4",EC337=-1.25,"5", EC337=-1.5,"6", EC337=-1.75,"7", EC337=-2,"8", EC337=-2.25,"9",EC337=-2.5,"10", EC337=-2.75,"11", EC337=-3,"12", EC337=-3.25,"13", EC337=-3.5,"14", EC337=-3.75,"15",EC337=-4,"16")</f>
        <v>0</v>
      </c>
      <c r="EG337" s="10" t="str">
        <f aca="false">IF(EF337=0,"1","2")</f>
        <v>1</v>
      </c>
      <c r="EH337" s="11" t="str">
        <f aca="false" t="array" ref="EH337">_xlfn.IFS(EF337=0,"0", EF337=-0.25, "1", EF337=-0.5,"2", EF337=-0.75,"3", EF337=-1,"4",EF337=-1.25,"5", EF337=-1.5,"6", EF337=-1.75,"7", EF337=-2,"8", EF337=-2.25,"9",EF337=-2.5,"10", EF337=-2.75,"11", EF337=-3,"12", EF337=-3.25,"13", EF337=-3.5,"14", EF337=-3.75,"15",EF337=-4,"16")</f>
        <v>0</v>
      </c>
      <c r="EJ337" s="11" t="str">
        <f aca="false">IF(EI337=0,"1","2")</f>
        <v>1</v>
      </c>
      <c r="EK337" s="11" t="str">
        <f aca="false" t="array" ref="EK337">_xlfn.IFS(EI337=0,"0", EI337=-0.25, "1", EI337=-0.5,"2", EI337=-0.75,"3", EI337=-1,"4",EI337=-1.25,"5", EI337=-1.5,"6", EI337=-1.75,"7", EI337=-2,"8", EI337=-2.25,"9", EI337=-2.25,"9",EI337=-2.5,"10", EI337=-2.75,"11", EI337=-3,"12", EI337=-3.25,"13", EI337=-3.5,"14", EI337=-3.75,"15",EI337=-4,"16", EI337=0.25, "17", EI337=0.5, "18")</f>
        <v>0</v>
      </c>
      <c r="EM337" s="11" t="str">
        <f aca="false">IF(EL337=0,"1","2")</f>
        <v>1</v>
      </c>
      <c r="EN337" s="11" t="str">
        <f aca="false" t="array" ref="EN337">_xlfn.IFS(EL337=0.25,"17",EL337=0.5,"18", EL337=0,"0", EL337=-0.25, "1", EL337=-0.5,"2", EL337=-0.75,"3", EL337=-1,"4",EL337=-1.25,"5", EL337=-1.5,"6", EL337=-1.75,"7", EL337=-2,"8",EL337= -2.25,"9",EL337=-2.5,"10",EL337= -2.75,"11",EL337= -3,"12",EL337= -3.25,"13",EL337= -3.5,"14",EL337= -3.75,"15",EL337=-4,"16")</f>
        <v>0</v>
      </c>
      <c r="EP337" s="11" t="str">
        <f aca="false">IF(EO337=0,"1","2")</f>
        <v>1</v>
      </c>
      <c r="EQ337" s="11" t="str">
        <f aca="false" t="array" ref="EQ337">_xlfn.IFS(EO337=0,"0", EO337=0.25, "1", EO337=0.5,"2", EO337=0.75,"3", EO337=1,"4",EO337=1.25,"5", EO337=1.5,"6", EO337=1.75,"7", EO337=2,"8", EO337=2.25,"9", EO337=2.25,"9",EO337=2.5,"10", EO337=2.75,"11", EO337=3,"12", EO337=3.25,"13", EO337=3.5,"14", EO337=3.75,"15",EO337=4,"16", EO337=-0.25, "17", bq=-0.5, "18")</f>
        <v>0</v>
      </c>
      <c r="ES337" s="11" t="str">
        <f aca="false">IF(ER337=0,"1","2")</f>
        <v>1</v>
      </c>
      <c r="ET337" s="11" t="str">
        <f aca="false" t="array" ref="ET337">_xlfn.IFS(ER337=0,"0", ER337=0.25, "1", ER337=0.5,"2", ER337=0.75,"3", ER337=1,"4",ER337=1.25,"5", ER337=1.5,"6", ER337=1.75,"7", ER337=2,"8", ER337=2.25,"9", ER337=2.25,"9",ER337=2.5,"10", ER337=2.75,"11", ER337=3,"12", ER337=3.25,"13", ER337=3.5,"14", ER337=3.75,"15",ER337=4,"16", ER337=-0.25, "17", bq=-0.5, "18")</f>
        <v>0</v>
      </c>
      <c r="EV337" s="14" t="e">
        <f aca="false">VLOOKUP(EU337,LEYENDA!$G$2:$H$8,2,TRUE())</f>
        <v>#N/A</v>
      </c>
      <c r="EW337" s="14" t="e">
        <f aca="false" t="array" ref="EW337">_xlfn.IFS(EV337="0-5","1", EV337="6-12","2", EV337="13-18","3", EV337="19-24","4", EV337="25-36","5", EV337="37-48","6", EV337="49-60","7")</f>
        <v>#N/A</v>
      </c>
    </row>
    <row r="338" customFormat="false" ht="13.5" hidden="false" customHeight="false" outlineLevel="0" collapsed="false">
      <c r="A338" s="1" t="n">
        <v>89</v>
      </c>
      <c r="B338" s="2" t="n">
        <v>2</v>
      </c>
      <c r="C338" s="33" t="n">
        <v>45499</v>
      </c>
      <c r="E338" s="5" t="str">
        <f aca="false">VLOOKUP(A338,'286'!$A$3:$J$6279,10,FALSE())</f>
        <v>GARCÍA MARTÍNEZ, LUIS</v>
      </c>
      <c r="F338" s="4" t="str">
        <f aca="false">VLOOKUP(A338,'286'!$A$3:$I$1768,3,FALSE())</f>
        <v>GARMARLU</v>
      </c>
      <c r="G338" s="6" t="n">
        <f aca="false">VLOOKUP(A338,'286'!$A$3:$I$1768,4,FALSE())</f>
        <v>41940</v>
      </c>
      <c r="H338" s="7" t="n">
        <f aca="false">YEAR(C338)-YEAR(G338)</f>
        <v>10</v>
      </c>
      <c r="I338" s="1" t="str">
        <f aca="false">VLOOKUP(H338,LEYENDA!$C$2:$D$6,2,TRUE())</f>
        <v>0-12</v>
      </c>
      <c r="J338" s="5" t="str">
        <f aca="false">VLOOKUP(A338,'286'!$A$3:$I$1768,7,FALSE())</f>
        <v>H</v>
      </c>
      <c r="K338" s="8" t="n">
        <f aca="false">VLOOKUP(A338,'286'!$A$3:$I$1768,2,FALSE())</f>
        <v>0</v>
      </c>
      <c r="L338" s="4" t="str">
        <f aca="false">VLOOKUP(A338,'286'!$A$3:$I$1768,8,FALSE())</f>
        <v>D</v>
      </c>
      <c r="M338" s="4" t="str">
        <f aca="false">VLOOKUP(A338,'286'!$A$3:$I$1768,9,FALSE())</f>
        <v>D</v>
      </c>
      <c r="N338" s="8" t="str">
        <f aca="false">IF(R338=O338, "MISMA","CONTRARIA")</f>
        <v>MISMA</v>
      </c>
      <c r="O338" s="8" t="str">
        <f aca="false" t="array" ref="O338">_xlfn.IFS(L338="D","1", L338="I","2")</f>
        <v>1</v>
      </c>
      <c r="P338" s="8" t="e">
        <f aca="false" t="array" ref="P338">_xlfn.IFS(K338="OD","1", K338="OI","2")</f>
        <v>#N/A</v>
      </c>
      <c r="Q338" s="1" t="str">
        <f aca="false" t="array" ref="Q338">_xlfn.IFS(J338="M","1", J338="H","2")</f>
        <v>2</v>
      </c>
      <c r="R338" s="8" t="str">
        <f aca="false" t="array" ref="R338">_xlfn.IFS(M338="D","1", M338="I","2")</f>
        <v>1</v>
      </c>
      <c r="S338" s="1" t="str">
        <f aca="false" t="array" ref="S338">_xlfn.IFS(N338="CONTRARIA", "1",N338= "MISMA","2")</f>
        <v>2</v>
      </c>
      <c r="T338" s="1" t="str">
        <f aca="false" t="array" ref="T338">_xlfn.IFS(I338="0-12","1", I338="13-24","2", I338="25-40","3", I338="41-60","4", I338="61-100","5")</f>
        <v>1</v>
      </c>
      <c r="U338" s="9" t="n">
        <v>-3</v>
      </c>
      <c r="V338" s="11" t="str">
        <f aca="false">IF(U338="","",IF(AND(U338&gt;=-9,U338&lt;=-6.5),"-9 a -6,5",IF(AND(U338&gt;=-6,U338&lt;=-3.5),"-6 a -3,5",IF(AND(U338&gt;=-3,U338&lt;=-1),"-3 a -1",IF(U338=-0.5,"-0,5",IF(AND(U338&gt;=0,U338&lt;=2.5),"0 a 2,5",IF(AND(U338&gt;=3,U338&lt;=5.5),"3 a 5,5",IF(AND(U338&gt;=6,U338&lt;=8.5),"6 a 8,5",IF(AND(U338&gt;=9,U338&lt;=20),"9 a 20","Fuera de rango")))))))))</f>
        <v>-3 a -1</v>
      </c>
      <c r="W338" s="11" t="n">
        <f aca="false">IF(V338="","",IF(V338="-9 a -6,5",2,IF(V338="-6 a -3,5",3,IF(V338="-3 a -1",4,IF(V338="-0,5","NORMA",IF(V338="0 a 2,5",5,IF(V338="3 a 5,5",6,IF(V338="6 a 8,5",7,IF(V338="9 a 20",8,"Fuera de rango")))))))))</f>
        <v>4</v>
      </c>
      <c r="X338" s="9" t="n">
        <v>0</v>
      </c>
      <c r="Y338" s="11" t="str">
        <f aca="false">IF(X338="","",IF(AND(X338&gt;=0,X338&lt;=4),"0 a 4",IF(AND(X338&gt;=4.5,X338&lt;=8.5),"4,5 a 8,5",IF(X338=9,"9",IF(AND(X338&gt;=9.5,X338&lt;=13),"9,5 a 13",IF(AND(X338&gt;=13.5,X338&lt;=20),"13,5 a 20",IF(AND(X338&gt;=20.5,X338&lt;=35),"20,5 a 35","Fuera de rango")))))))</f>
        <v>0 a 4</v>
      </c>
      <c r="Z338" s="11" t="n">
        <f aca="false">IF(Y338="","",IF(Y338="0 a 4",1,IF(Y338="4,5 a 8,5",2,IF(Y338="9","NORMA",IF(Y338="9,5 a 13",3,IF(Y338="13,5 a 20",4,IF(Y338="20,5 a 35",5,"Fuera de rango")))))))</f>
        <v>1</v>
      </c>
      <c r="AA338" s="9" t="n">
        <v>18</v>
      </c>
      <c r="AB338" s="10" t="str">
        <f aca="false">IF(AA338="","",IF(AND(AA338&gt;=0,AA338&lt;=9),"0 a 9",IF(AND(AA338&gt;=9.5,AA338&lt;=18.5),"9,5 a 18,5",IF(AA338=19,"19",IF(AND(AA338&gt;=19.5,AA338&lt;=28),"19,5 a 28",IF(AND(AA338&gt;=28.5,AA338&lt;=40),"28,5 a 40","Fuera de rango"))))))</f>
        <v>9,5 a 18,5</v>
      </c>
      <c r="AC338" s="11" t="n">
        <f aca="false" t="array" ref="AC338">_xlfn.IFS(AB338="","",AB338="0 a 9",1,AB338="9,5 a 18,5",2,AB338="19","NORMA",AB338="19,5 a 28",3,AB338="28,5 a 40",4,TRUE(),"Fuera de rango")</f>
        <v>2</v>
      </c>
      <c r="AD338" s="9" t="n">
        <v>6</v>
      </c>
      <c r="AE338" s="10" t="str">
        <f aca="false">IF(AD338="","",IF(AND(AD338&gt;=-10,AD338&lt;=0),"De -10 a 0",IF(AND(AD338&gt;=0.5,AD338&lt;=9.5),"0,5 a 9,5",IF(AD338=10,"10",IF(AND(AD338&gt;=10.5,AD338&lt;=20),"10,5 a 20",IF(AND(AD338&gt;=20.5,AD338&lt;=40),"20,5 a 40","Fuera de rango"))))))</f>
        <v>0,5 a 9,5</v>
      </c>
      <c r="AF338" s="12" t="n">
        <f aca="false">IF(AD338="","",IF(AND(AD338&gt;=-10,AD338&lt;=0),1,IF(AND(AD338&gt;=0.5,AD338&lt;=9.5),2,IF(AD338=10,"NORMA",IF(AND(AD338&gt;=10.5,AD338&lt;=20),3,IF(AND(AD338&gt;=20.5,AD338&lt;=40),4,""))))))</f>
        <v>2</v>
      </c>
      <c r="AG338" s="9" t="n">
        <v>9</v>
      </c>
      <c r="AH338" s="10" t="str">
        <f aca="false">IF(AG338="","",IF(AND(AG338&gt;=0,AG338&lt;=4),"0 a 4",IF(AND(AG338&gt;=4.5,AG338&lt;=8.5),"4,5 a 8,5",IF(AG338=9,"9",IF(AND(AG338&gt;=9.5,AG338&lt;=13),"9,5 a 13",IF(AND(AG338&gt;=13.5,AG338&lt;=25),"13,5 a 25","Fuera de rango"))))))</f>
        <v>9</v>
      </c>
      <c r="AI338" s="10" t="str">
        <f aca="false">IF(AH338="","",IF(AH338="0 a 4",1,IF(AH338="4,5 a 8,5",2,IF(AH338="9","NORMA",IF(AH338="9,5 a 13",3,IF(AH338="13,5 a 25",4,""))))))</f>
        <v>NORMA</v>
      </c>
      <c r="AJ338" s="9" t="n">
        <v>5</v>
      </c>
      <c r="AK338" s="10" t="str">
        <f aca="false">IF(AJ338="","",IF(AND(AJ338&gt;=-15,AJ338&lt;=-10.5),"-15 a -10,5",IF(AND(AJ338&gt;=-10,AJ338&lt;=-4),"-10 a -4",IF(AND(AJ338&gt;=-4.5,AJ338&lt;=0),"-4,5 a 0",IF(AND(AJ338&gt;=0.5,AJ338&lt;=4.5),"0,5 a 4,5",IF(AJ338=5,"5",IF(AND(AJ338&gt;=5.5,AJ338&lt;=10),"5,5 a 10",IF(AND(AJ338&gt;=10.5,AJ338&lt;=20),"10,5 a 20","Fuera de rango"))))))))</f>
        <v>5</v>
      </c>
      <c r="AL338" s="11" t="str">
        <f aca="false">IF(AK338="","",IF(AK338="-15 a -10,5",1,IF(AK338="-10 a -4",2,IF(AK338="-4,5 a 0",3,IF(AK338="0,5 a 4,5",4,IF(AK338="5","NORMA",IF(AK338="5,5 a 10",5,IF(AK338="10,5 a 20",6,"Error"))))))))</f>
        <v>NORMA</v>
      </c>
      <c r="AM338" s="9" t="n">
        <v>0</v>
      </c>
      <c r="AN338" s="10" t="str">
        <f aca="false">IF(AM338="","",IF(AND(AM338&gt;=-7.5,AM338&lt;=-5.5),"-7,5 a -5,5",IF(AND(AM338&gt;=-5,AM338&lt;=-3),"-5 a -3",IF(AND(AM338&gt;=-2.5,AM338&lt;=-0.5),"-2,5 a -0,5",IF(AM338=0,"0,00",IF(AND(AM338&gt;=0.5,AM338&lt;=2.5),"0,5 a 2,5",IF(AND(AM338&gt;=3,AM338&lt;=5),"3 a 5",IF(AND(AM338&gt;=5.5,AM338&lt;=7.5),"5,5 a 7,5",IF(AND(AM338&gt;=8,AM338&lt;=10),"8 a 10","Fuera de rango")))))))))</f>
        <v>0,00</v>
      </c>
      <c r="AO338" s="11" t="str">
        <f aca="false">IF(AN338="","",IF(AN338="-7,5 a -5,5",1,IF(AN338="-5 a -3",2,IF(AN338="-2,5 a -0,5",3,IF(AN338="0,00","NORMA",IF(AN338="0,5 a 2,5",4,IF(AN338="3 a 5",5,IF(AN338="5,5 a 7,5",6,IF(AN338="8 a 10",7,"Error")))))))))</f>
        <v>NORMA</v>
      </c>
      <c r="AP338" s="9" t="n">
        <v>-6</v>
      </c>
      <c r="AQ338" s="10" t="str">
        <f aca="false">IF(AP338="","",IF(AND(AP338&gt;=-20,AP338&lt;=-9.5),"-20 a -9,5",IF(AND(AP338&gt;=-9,AP338&lt;=-6.5),"-9 a -6,5",IF(AP338=-6,"-6",IF(AND(AP338&gt;=-5.5,AP338&lt;=-3),"-5,5 a -3",IF(AND(AP338&gt;=-2.5,AP338&lt;=0),"-2,5 a 0",IF(AND(AP338&gt;=0.5,AP338&lt;=3),"0,5 a 3",IF(AND(AP338&gt;=3.5,AP338&lt;=6),"3,5 a 6",IF(AND(AP338&gt;=6.5,AP338&lt;=9),"6,5 a 9",IF(AND(AP338&gt;=9.5,AP338&lt;=20),"9,5 a 20","Fuera de rango"))))))))))</f>
        <v>-6</v>
      </c>
      <c r="AR338" s="11" t="str">
        <f aca="false">IF(AQ338="","",IF(AQ338="-20 a -9,5",1,IF(AQ338="-9 a -6,5",2,IF(AQ338="-6","NORMA",IF(AQ338="-5,5 a -3",3,IF(AQ338="-2,5 a 0",4,IF(AQ338="0,5 a 3",5,IF(AQ338="3,5 a 6",6,IF(AQ338="6,5 a 9",7,IF(AQ338="9,5 a 20",8,""))))))))))</f>
        <v>NORMA</v>
      </c>
      <c r="AS338" s="9" t="n">
        <v>2</v>
      </c>
      <c r="AT338" s="10" t="str">
        <f aca="false">IF(AS338="","",IF(AND(AS338&gt;=-16,AS338&lt;=-14),"-16 a -14",IF(AND(AS338&gt;=-13.5,AS338&lt;=-11.5),"-13,5 a -11,5",IF(AND(AS338&gt;=-11,AS338&lt;=-9),"-11 a -9",IF(AND(AS338&gt;=-8.5,AS338&lt;=-6.5),"-8,5 a -6,5",IF(AND(AS338&gt;=-6,AS338&lt;=-4),"-6 a -4",IF(AND(AS338&gt;=-3.5,AS338&lt;=-1.5),"-3,5 a -1,5",IF(AND(AS338&gt;=-1,AS338&lt;=1),"-1 a 1",IF(AND(AS338&gt;=1.5,AS338&lt;=3.5),"1,5 a 3,5",IF(AND(AS338&gt;=4,AS338&lt;=6),"4 a 6",IF(AND(AS338&gt;=6.5,AS338&lt;=8.5),"6,5 a 8,5",IF(AND(AS338&gt;=9,AS338&lt;=11),"9 a 11",IF(AND(AS338&gt;=11.5,AS338&lt;=13.5),"11,5 a 13,5",IF(AND(AS338&gt;=14,AS338&lt;=16),"14 a 16",IF(AND(AS338&gt;=16.5,AS338&lt;=18.5),"16,5 a 18,5",IF(AND(AS338&gt;=19,AS338&lt;=21),"19 a 21","Fuera de rango"))))))))))))))))</f>
        <v>1,5 a 3,5</v>
      </c>
      <c r="AU338" s="11" t="n">
        <f aca="false" t="array" ref="AU338">IF(AT338="","",_xlfn.IFS(AT338="-16 a -14",1,AT338="-13,5 a -11,5",2,AT338="-11 a -9",3,AT338="-8,5 a -6,5",4,AT338="-6 a -4",5,AT338="-3,5 a -1,5",6,AT338="-1 a 1",7,AT338="1,5 a 3,5",8,AT338="4 a 6","NORMA",AT338="6,5 a 8,5",9,AT338="9 a 11",10,AT338="11,5 a 13,5",11,AT338="14 a 16",12,AT338="16,5 a 18,5",13,AT338="19 a 21",14,TRUE(),""))</f>
        <v>8</v>
      </c>
      <c r="AV338" s="9" t="n">
        <v>0.75</v>
      </c>
      <c r="AW338" s="10" t="str">
        <f aca="false">IF(AV338="","",IF(AND(AV338&gt;=-1,AV338&lt;=-0.5),"-1 a -0,5",IF(AND(AV338&gt;-0.5,AV338&lt;=0),"De -0,5 a 0",IF(AND(AV338&gt;=0.25,AV338&lt;=0.75),"0,25 a 0,75",IF(AND(AV338&gt;=1,AV338&lt;=1.5),"1 a 1,5",IF(AND(AV338&gt;=1.75,AV338&lt;=2.25),"1,75 a 2,25",IF(AND(AV338&gt;=2.5,AV338&lt;=3),"2,5 a 3",IF(AND(AV338&gt;=3.25,AV338&lt;=3.75),"3,25 a 3,75","Fuera de rango"))))))))</f>
        <v>0,25 a 0,75</v>
      </c>
      <c r="AX338" s="10" t="str">
        <f aca="false">IF(AW338="","",IF(OR(AW338="-1 a -0,5",AW338="-1 a -0.5"),1,IF(OR(AW338="De -0,5 a 0",AW338="-0,5 a 0",AW338="De -0.5 a 0"),2,IF(OR(AW338="0,25 a 0,75",AW338="0.25 a 0.75"),"NORMA",IF(OR(AW338="1 a 1,5",AW338="1 a 1.5"),3,IF(OR(AW338="1,75 a 2,25",AW338="1.75 a 2.25"),4,IF(OR(AW338="2,5 a 3",AW338="2.5 a 3"),5,IF(OR(AW338="3,25 a 3,75",AW338="3.25 a 3.75"),6,""))))))))</f>
        <v>NORMA</v>
      </c>
      <c r="AY338" s="9" t="n">
        <v>-6</v>
      </c>
      <c r="AZ338" s="10" t="str">
        <f aca="false">IF(AY338="","",IF(AND(AY338&gt;=-20,AY338&lt;=-9.5),"-20 a -9,5",IF(AND(AY338&gt;=-9,AY338&lt;=-6.5),"-9 a -6,5",IF(AY338=-6,"-6",IF(AND(AY338&gt;=-5.5,AY338&lt;=-3),"-5,5 a -3",IF(AND(AY338&gt;=-2.5,AY338&lt;=0),"-2,5 a 0",IF(AND(AY338&gt;=0.5,AY338&lt;=3),"0,5 a 3",IF(AND(AY338&gt;=3.5,AY338&lt;=6),"3,5 a 6","Fuera de rango"))))))))</f>
        <v>-6</v>
      </c>
      <c r="BA338" s="11" t="str">
        <f aca="false">IF(AZ338="","",IF(AZ338="-20 a -9,5",1,IF(AZ338="-9 a -6,5",2,IF(AZ338="-6","NORMA",IF(AZ338="-5,5 a -3",3,IF(AZ338="-2,5 a 0",4,IF(AZ338="0,5 a 3",5,IF(AZ338="3,5 a 6",6,""))))))))</f>
        <v>NORMA</v>
      </c>
      <c r="BB338" s="9" t="n">
        <v>0</v>
      </c>
      <c r="BC338" s="10" t="str">
        <f aca="false" t="array" ref="BC338">IF(BB338="","",_xlfn.IFS(AND(BB338&gt;=0,BB338&lt;=2),"0 a 2",AND(BB338&gt;=2.5,BB338&lt;=4.5),"2,5 a 4,5",AND(BB338&gt;=5,BB338&lt;=7),"5 a 7",AND(BB338&gt;=7.5,BB338&lt;=9.5),"7,5 a 9,5",AND(BB338&gt;=10,BB338&lt;=12),"10 a 12",AND(BB338&gt;=12.5,BB338&lt;=14.5),"12,5 a 14,5",BB338=15,"15",AND(BB338&gt;=15.5,BB338&lt;=17.5),"15,5 a 17,5",AND(BB338&gt;=18,BB338&lt;=20),"18 a 20",AND(BB338&gt;=20.5,BB338&lt;=22.5),"20,5 a 22,5",AND(BB338&gt;=23,BB338&lt;=25),"23 a 25",TRUE(),"Fuera de rango"))</f>
        <v>0 a 2</v>
      </c>
      <c r="BD338" s="11" t="n">
        <f aca="false" t="array" ref="BD338">IF(BC338="","",_xlfn.IFS(BC338="0 a 2",1,BC338="2,5 a 4,5",2,BC338="5 a 7",3,BC338="7,5 a 9,5",4,BC338="10 a 12",5,BC338="12,5 a 14,5",6,BC338="15","NORMA",BC338="15,5 a 17,5",7,BC338="18 a 20",8,BC338="20,5 a 22,5",9,BC338="23 a 25",10,TRUE(),"Fuera de rango"))</f>
        <v>1</v>
      </c>
      <c r="BE338" s="9" t="n">
        <v>10</v>
      </c>
      <c r="BF338" s="10" t="str">
        <f aca="false">IF(BE338="","",IF(AND(BE338&gt;=-20,BE338&lt;=-10),"-20 a -10",IF(AND(BE338&gt;=-9.5,BE338&lt;=0.5),"-9,5 a 0,5",IF(AND(BE338&gt;=1,BE338&lt;=11),"1 a 11",IF(AND(BE338&gt;=11.5,BE338&lt;=20.5),"11,5 a 20,5",IF(BE338=21,"21",IF(AND(BE338&gt;=21.5,BE338&lt;=31.5),"21,5 a 31,5",IF(AND(BE338&gt;=32,BE338&lt;=42),"32 a 42","Fuera de rango"))))))))</f>
        <v>1 a 11</v>
      </c>
      <c r="BG338" s="11" t="n">
        <f aca="false">IF(BF338="","",IF(BF338="-20 a -10",1,IF(BF338="-9,5 a 0,5",2,IF(BF338="1 a 11",3,IF(BF338="11,5 a 20,5",4,IF(BF338="21","NORMA",IF(BF338="21,5 a 31,5",5,IF(BF338="32 a 42",6,""))))))))</f>
        <v>3</v>
      </c>
      <c r="BH338" s="9" t="n">
        <v>4</v>
      </c>
      <c r="BI338" s="10" t="str">
        <f aca="false">IF(BH338="","",IF(AND(BH338&gt;=-20,BH338&lt;=-15),"-20 a -15",IF(AND(BH338&gt;=-14.5,BH338&lt;=-9.5),"-14,5 a -9,5",IF(AND(BH338&gt;=-9,BH338&lt;=-4),"-9 a -4",IF(AND(BH338&gt;=-3.5,BH338&lt;=2.5),"-3,5 a 2,5",IF(AND(BH338&gt;=3,BH338&lt;=8),"3 a 8",IF(AND(BH338&gt;=8.5,BH338&lt;=14.5),"8,5 a 14,5",IF(BH338=15,"15",IF(AND(BH338&gt;=15.5,BH338&lt;=20.5),"15,5 a 20,5",IF(AND(BH338&gt;=21,BH338&lt;=26),"21 a 26","Fuera de rango"))))))))))</f>
        <v>3 a 8</v>
      </c>
      <c r="BJ338" s="11" t="n">
        <f aca="false">IF(BI338="","",IF(BI338="-20 a -15",1,IF(BI338="-14,5 a -9,5",2,IF(BI338="-9 a -4",3,IF(BI338="-3,5 a 2,5",4,IF(BI338="3 a 8",5,IF(BI338="8,5 a 14,5",6,IF(BI338="15","NORMA",IF(BI338="15,5 a 20,5",7,IF(BI338="21 a 26",8,IF(BI338="26,5 a 31,5",9,"")))))))))))</f>
        <v>5</v>
      </c>
      <c r="BK338" s="9" t="n">
        <v>0</v>
      </c>
      <c r="BL338" s="10" t="str">
        <f aca="false">IF(BK338="","",IF(AND(BK338&gt;=0,BK338&lt;=2),"0 - 2",IF(AND(BK338&gt;=2.5,BK338&lt;=4.5),"2,5 - 4,5",IF(AND(BK338&gt;=5,BK338&lt;=7),"5 - 7",IF(AND(BK338&gt;=7.5,BK338&lt;=9.5),"7,5 - 9,5",IF(AND(BK338&gt;=10,BK338&lt;=12),"10 - 12",IF(AND(BK338&gt;=12.5,BK338&lt;=13.5),"12,5 - 13,5",IF(BK338=14,"14",IF(AND(BK338&gt;=14.5,BK338&lt;=16.5),"14,5 - 16,5",IF(AND(BK338&gt;=17,BK338&lt;=19),"17 - 19",IF(AND(BK338&gt;=19.5,BK338&lt;=21.5),"19,5 - 21,5",IF(AND(BK338&gt;=22,BK338&lt;=24),"22 - 24",IF(AND(BK338&gt;=24.5,BK338&lt;=26.5),"24,5 - 26,5",IF(AND(BK338&gt;=27,BK338&lt;=29),"27 - 29",IF(AND(BK338&gt;=29.5,BK338&lt;=30),"29,5 - 30","Fuera de rango")))))))))))))))</f>
        <v>0 - 2</v>
      </c>
      <c r="BM338" s="11" t="n">
        <f aca="false">IF(BL338="","",IF(BL338="0 - 2",1,IF(BL338="2,5 - 4,5",2,IF(BL338="5 - 7",3,IF(BL338="7,5 - 9,5",4,IF(BL338="10 - 12",5,IF(BL338="12,5 - 13,5",6,IF(BL338="14","NORMA",IF(BL338="14,5 - 16,5",7,IF(BL338="17 - 19",8,IF(BL338="19,5 - 21,5",9,IF(BL338="22 - 24",10,IF(BL338="24,5 - 26,5",11,IF(BL338="27 - 29",12,IF(BL338="29,5 - 30",13,"")))))))))))))))</f>
        <v>1</v>
      </c>
      <c r="BN338" s="9" t="n">
        <v>19</v>
      </c>
      <c r="BO338" s="11" t="str">
        <f aca="false">IF(BN338="","",IF(AND(BN338&gt;=-20,BN338&lt;=-10),"-20 a -10",IF(AND(BN338&gt;=-9.5,BN338&lt;=0.5),"-9,5 a 0,5",IF(AND(BN338&gt;=1,BN338&lt;=11),"1 a 11",IF(AND(BN338&gt;=11.5,BN338&lt;=21.5),"11,5 a 21,5",IF(BN338=22,"22",IF(AND(BN338&gt;=22.5,BN338&lt;=32.5),"22,5 a 32,5",IF(AND(BN338&gt;=33,BN338&lt;=43),"33 a 43","Fuera de rango"))))))))</f>
        <v>11,5 a 21,5</v>
      </c>
      <c r="BP338" s="11" t="n">
        <f aca="false">IF(BO338="","",IF(BO338="-20 a -10",1,IF(BO338="-9,5 a 0,5",2,IF(BO338="1 a 11",3,IF(BO338="11,5 a 21,5",4,IF(BO338="22","NORMA",IF(BO338="22,5 a 32,5",5,IF(BO338="33 a 43",6,""))))))))</f>
        <v>4</v>
      </c>
      <c r="BQ338" s="9" t="n">
        <v>12</v>
      </c>
      <c r="BR338" s="10" t="str">
        <f aca="false">IF(BQ338="","",IF(AND(BQ338&gt;=-20,BQ338&lt;=-15),"-20 a -15",IF(AND(BQ338&gt;=-14.5,BQ338&lt;=-9.5),"-14,5 a -9,5",IF(AND(BQ338&gt;=-9,BQ338&lt;=-4),"-9 a -4",IF(AND(BQ338&gt;=-3.5,BQ338&lt;=2.5),"-3,5 a 2,5",IF(AND(BQ338&gt;=3,BQ338&lt;=8),"3 a 8",IF(AND(BQ338&gt;=8.5,BQ338&lt;=13.5),"8,5 a 13,5",IF(AND(BQ338&gt;=14,BQ338&lt;=17.5),"14 a 17,5",IF(BQ338=18,"18",IF(AND(BQ338&gt;=18.5,BQ338&lt;=23.5),"18,5 a 23,5",IF(AND(BQ338&gt;=24,BQ338&lt;=29),"24 a 29",IF(AND(BQ338&gt;=29.5,BQ338&lt;=34.5),"29,5 a 34,5",IF(AND(BQ338&gt;=35,BQ338&lt;=40),"35 a 40","Fuera de rango")))))))))))))</f>
        <v>8,5 a 13,5</v>
      </c>
      <c r="BS338" s="11" t="n">
        <f aca="false">IF(BR338="","",IF(BR338="-20 a -15",1,IF(BR338="-14,5 a -9,5",2,IF(BR338="-9 a -4",3,IF(BR338="-3,5 a 2,5",4,IF(BR338="3 a 8",5,IF(BR338="8,5 a 13,5",6,IF(BR338="14 a 17,5",7,IF(BR338="18","NORMA",IF(BR338="18,5 a 23,5",8,IF(BR338="24 a 29",9,IF(BR338="29,5 a 34,5",10,IF(BR338="35 a 40",11,"")))))))))))))</f>
        <v>6</v>
      </c>
      <c r="BT338" s="9" t="n">
        <v>0</v>
      </c>
      <c r="BU338" s="10" t="str">
        <f aca="false">IF(BT338="","",IF(AND(BT338&gt;=-20,BT338&lt;=-18),"-20 a -18",IF(AND(BT338&gt;=-17.5,BT338&lt;=-15.5),"-17,5 a -15,5",IF(AND(BT338&gt;=-15,BT338&lt;=-13),"-15 a -13",IF(AND(BT338&gt;=-12.5,BT338&lt;=-10.5),"-12,5 a -10,5",IF(AND(BT338&gt;=-10,BT338&lt;=-8),"-10 a -8",IF(AND(BT338&gt;=-7.5,BT338&lt;=-5.5),"-7,5 a -5,5",IF(AND(BT338&gt;=-5,BT338&lt;=-3),"-5 a -3",IF(AND(BT338&gt;=-2.5,BT338&lt;=-0.5),"-2,5 a -0,5",IF(BT338=0,"0",IF(AND(BT338&gt;=0.5,BT338&lt;=2.5),"0,5 a 2,5",IF(AND(BT338&gt;=3,BT338&lt;=5),"3 a 5",IF(AND(BT338&gt;=5.5,BT338&lt;=7.5),"5,5 a 7,5",IF(AND(BT338&gt;=8,BT338&lt;=10),"8 a 10",IF(AND(BT338&gt;=10.5,BT338&lt;=12.5),"10,5 a 12,5",IF(AND(BT338&gt;=13,BT338&lt;=15),"13 a 15",IF(AND(BT338&gt;=15.5,BT338&lt;=17.5),"15,5 a 17,5",IF(AND(BT338&gt;=18,BT338&lt;=20),"18 a 20","Fuera de rango"))))))))))))))))))</f>
        <v>0</v>
      </c>
      <c r="BV338" s="11" t="str">
        <f aca="false">IF(BT338="","",IF(BT338=0,"NORMA",IF(AND(BT338&gt;=-20,BT338&lt;=-18),2,IF(AND(BT338&gt;=-17.5,BT338&lt;=-15.5),2,IF(AND(BT338&gt;=-15,BT338&lt;=-13),3,IF(AND(BT338&gt;=-12.5,BT338&lt;=-10.5),4,IF(AND(BT338&gt;=-10,BT338&lt;=-8),5,IF(AND(BT338&gt;=-7.5,BT338&lt;=-5.5),6,IF(AND(BT338&gt;=-5,BT338&lt;=-3),7,IF(AND(BT338&gt;=-2.5,BT338&lt;=-0.5),8,IF(AND(BT338&gt;=0.5,BT338&lt;=2.5),9,IF(AND(BT338&gt;=3,BT338&lt;=5),10,IF(AND(BT338&gt;=5.5,BT338&lt;=7.5),11,IF(AND(BT338&gt;=8,BT338&lt;=10),12,IF(AND(BT338&gt;=10.5,BT338&lt;=12.5),13,IF(AND(BT338&gt;=13,BT338&lt;=15),14,IF(AND(BT338&gt;=15.5,BT338&lt;=17.5),15,IF(AND(BT338&gt;=18,BT338&lt;=20),16,"Fuera de rango"))))))))))))))))))</f>
        <v>NORMA</v>
      </c>
      <c r="BW338" s="9" t="n">
        <v>-8</v>
      </c>
      <c r="BX338" s="10" t="n">
        <f aca="false">18.5- (0.3*H338)</f>
        <v>15.5</v>
      </c>
      <c r="BY338" s="10" t="n">
        <f aca="false">(BW338)-(BX338)</f>
        <v>-23.5</v>
      </c>
      <c r="BZ338" s="10" t="str">
        <f aca="false">IF(BY338="","",IF(BY338&lt;-27.5,"De -30 a -28",IF(BY338&lt;-25,"De -27,5 a -25,5",IF(BY338&lt;-22.5,"De -25 a -23",IF(BY338&lt;-20,"De -22,5 a -20,5",IF(BY338&lt;-17.5,"De -20 a -18",IF(BY338&lt;-15,"De -17,5 a -15,5",IF(BY338&lt;-12.5,"De -15 a -13",IF(BY338&lt;-10,"De -12,5 a -10,5",IF(BY338&lt;-7.5,"De -10 a -8",IF(BY338&lt;-5,"De -7,5 a -5,5",IF(BY338&lt;-2.5,"De -5 a -3",IF(BY338&lt;0,"De -2,5 a -0,5",IF(BY338&lt;2.5,"De 0 a 2",IF(BY338&lt;5,"De 2,5 a 4,5",IF(BY338&lt;7.5,"De 5 a 7",IF(BY338&lt;10,"De 7,5 a 9,5",IF(BY338&lt;12.5,"De 10 a 12",IF(BY338&lt;15,"De 12,5 a 14,5",IF(BY338&lt;17.5,"De 15 a 17",IF(BY338&lt;20,"De 17,5 a 19,5",IF(BY338&lt;22.5,"De 20 a 22",IF(BY338&lt;25,"De 22,5 a 24,5",IF(BY338&lt;27.5,"De 25 a 27","De 27,5 a 30"))))))))))))))))))))))))</f>
        <v>De -25 a -23</v>
      </c>
      <c r="CA338" s="12" t="n">
        <f aca="false">IF(BY338="","",IF(BY338&lt;=-28,1,IF(BY338&lt;=-25.5,2,IF(BY338&lt;=-23,3,IF(BY338&lt;=-20.5,4,IF(BY338&lt;=-18,5,IF(BY338&lt;=-15.5,6,IF(BY338&lt;=-13,7,IF(BY338&lt;=-10.5,8,IF(BY338&lt;=-8,9,IF(BY338&lt;=-5.5,10,IF(BY338&lt;=-3,11,IF(BY338&lt;=-0.5,12,IF(BY338&lt;=2,13,IF(BY338&lt;=4.5,14,IF(BY338&lt;=7,15,IF(BY338&lt;=9.5,16,IF(BY338&lt;=12,17,IF(BY338&lt;=14.5,18,IF(BY338&lt;=17,19,IF(BY338&lt;=19.5,20,IF(BY338&lt;=22,21,IF(BY338&lt;=24.5,22,IF(BY338&lt;=27,23,IF(BY338&lt;=30,24,"Fuera de rango")))))))))))))))))))))))))</f>
        <v>3</v>
      </c>
      <c r="CB338" s="9" t="n">
        <v>-9</v>
      </c>
      <c r="CC338" s="10" t="n">
        <f aca="false">18.5- (0.3*H338)</f>
        <v>15.5</v>
      </c>
      <c r="CD338" s="10" t="n">
        <f aca="false">(CB338)-(CC338)</f>
        <v>-24.5</v>
      </c>
      <c r="CE338" s="10" t="str">
        <f aca="false">IF(CD338="","",IF(CD338&lt;-27.5,"De -30 a -28",IF(CD338&lt;-25,"De -27,5 a -25,5",IF(CD338&lt;-22.5,"De -25 a -23",IF(CD338&lt;-20,"De -22,5 a -20,5",IF(CD338&lt;-17.5,"De -20 a -18",IF(CD338&lt;-15,"De -17,5 a -15,5",IF(CD338&lt;-12.5,"De -15 a -13",IF(CD338&lt;-10,"De -12,5 a -10,5",IF(CD338&lt;-7.5,"De -10 a -8",IF(CD338&lt;-5,"De -7,5 a -5,5",IF(CD338&lt;-2.5,"De -5 a -3",IF(CD338&lt;0,"De -2,5 a -0,5",IF(CD338&lt;=2,"De 0 a 2",IF(CD338&lt;=4.5,"De 2,5 a 4,5",IF(CD338&lt;=7,"De 5 a 7",IF(CD338&lt;=9.5,"De 7,5 a 9,5",IF(CD338&lt;=12,"De 10 a 12",IF(CD338&lt;=14.5,"De 12,5 a 14,5",IF(CD338&lt;=17,"De 15 a 17",IF(CD338&lt;=19.5,"De 17,5 a 19,5",IF(CD338&lt;=22,"De 20 a 22",IF(CD338&lt;=24.5,"De 22,5 a 24,5",IF(CD338&lt;=27,"De 25 a 27","De 27,5 a 30"))))))))))))))))))))))))</f>
        <v>De -25 a -23</v>
      </c>
      <c r="CF338" s="12" t="n">
        <f aca="false">IF(CD338="","",IF(CD338&lt;-27.5,1,IF(CD338&lt;-25,2,IF(CD338&lt;-22.5,3,IF(CD338&lt;-20,4,IF(CD338&lt;-17.5,5,IF(CD338&lt;-15,6,IF(CD338&lt;-12.5,7,IF(CD338&lt;-10,8,IF(CD338&lt;-7.5,9,IF(CD338&lt;-5,10,IF(CD338&lt;-2.5,11,IF(CD338&lt;0,12,IF(CD338&lt;2.5,13,IF(CD338&lt;5,14,IF(CD338&lt;7.5,15,IF(CD338&lt;10,16,IF(CD338&lt;12.5,17,IF(CD338&lt;15,18,IF(CD338&lt;17.5,19,IF(CD338&lt;20,20,IF(CD338&lt;22.5,21,IF(CD338&lt;25,22,IF(CD338&lt;27.5,23,24))))))))))))))))))))))))</f>
        <v>3</v>
      </c>
      <c r="CG338" s="9" t="n">
        <v>-6.25</v>
      </c>
      <c r="CH338" s="10" t="str">
        <f aca="false">IF(CG338="","",IF(AND(CG338&gt;=-10,CG338&lt;=-9.5),"-10 a -9,5",IF(AND(CG338&gt;-9.5,CG338&lt;=-8.5),"-9 a -8,5",IF(AND(CG338&gt;-8.5,CG338&lt;=-7.5),"-8 a -7,5",IF(AND(CG338&gt;-7.5,CG338&lt;=-6.5),"-7 a -6,5",IF(AND(CG338&gt;-6.5,CG338&lt;=-5.5),"-6 a -5,5",IF(AND(CG338&gt;-5.5,CG338&lt;=-4.5),"-5 a -4,5",IF(AND(CG338&gt;-4.5,CG338&lt;=-3.5),"-4 a -3,5",IF(AND(CG338&gt;-3.5,CG338&lt;=-2.5),"-3 a -2,5",IF(CG338=-2.25,"-2,25",IF(AND(CG338&gt;-2.5,CG338&lt;=-1.5),"-2 a -1,5",IF(AND(CG338&gt;-1.5,CG338&lt;=-0.5),"-1 a -0,5",IF(AND(CG338&gt;-0.5,CG338&lt;=0.5),"0 a 0,5",IF(AND(CG338&gt;0.5,CG338&lt;=1.5),"1 a 1,5",IF(AND(CG338&gt;1.5,CG338&lt;=2.5),"2 a 2,5",IF(AND(CG338&gt;2.5,CG338&lt;=3.5),"3 a 3,5",IF(AND(CG338&gt;3.5,CG338&lt;=4.5),"4 a 4,5",IF(AND(CG338&gt;4.5,CG338&lt;=5.5),"5 a 5,5",IF(AND(CG338&gt;5.5,CG338&lt;=6.5),"6 a 6,5",IF(AND(CG338&gt;6.5,CG338&lt;=7.5),"7 a 7,5",IF(AND(CG338&gt;7.5,CG338&lt;=8.5),"8 a 8,5",IF(AND(CG338&gt;8.5,CG338&lt;=9.5),"9 a 9,5",IF(CG338&gt;=10,"10","Fuera de rango")))))))))))))))))))))))</f>
        <v>-6 a -5,5</v>
      </c>
      <c r="CI338" s="11" t="n">
        <f aca="false">IF(CG338="","",IF(CG338=-2.25,"NORMA",IF(CG338&lt;=-9.5,1,IF(CG338&lt;=-8.5,2,IF(CG338&lt;=-7.5,3,IF(CG338&lt;=-6.5,4,IF(CG338&lt;=-5.5,5,IF(CG338&lt;=-4.5,6,IF(CG338&lt;=-3.5,7,IF(CG338&lt;=-2.5,8,IF(CG338&lt;=-1.5,9,IF(CG338&lt;=-0.5,10,IF(CG338&lt;=0.5,11,IF(CG338&lt;=1.5,12,IF(CG338&lt;=2.5,13,IF(CG338&lt;=3.5,14,IF(CG338&lt;=4.5,15,IF(CG338&lt;=5.5,16,IF(CG338&lt;=6.5,17,IF(CG338&lt;=7.5,18,IF(CG338&lt;=8.5,19,IF(CG338&lt;=9.5,20,IF(CG338=10,21,"Fuera de rango")))))))))))))))))))))))</f>
        <v>5</v>
      </c>
      <c r="CJ338" s="9" t="n">
        <v>3</v>
      </c>
      <c r="CK338" s="10" t="str">
        <f aca="false">IF(CJ338="","",IF(AND(CJ338&gt;=-6,CJ338&lt;=-5.5),"-6 a -5,5",IF(AND(CJ338&gt;-5.5,CJ338&lt;=-4.5),"-5 a -4,5",IF(AND(CJ338&gt;-4.5,CJ338&lt;=-3.5),"-4 a -3,5",IF(AND(CJ338&gt;-3.5,CJ338&lt;=-2.5),"-3 a -2,5",IF(AND(CJ338&gt;-2.5,CJ338&lt;=-1.5),"-2 a -1,5",IF(AND(CJ338&gt;-1.5,CJ338&lt;=-0.5),"-1 a -0,5",IF(AND(CJ338&gt;-0.5,CJ338&lt;=0.5),"0 a 0,5",IF(AND(CJ338&gt;0.5,CJ338&lt;=1.5),"1 a 1,5",IF(AND(CJ338&gt;1.5,CJ338&lt;2.5),"2",IF(AND(CJ338&gt;=2.5,CJ338&lt;=3),"2,5 a 3",IF(AND(CJ338&gt;3,CJ338&lt;=4),"3,5 a 4",IF(AND(CJ338&gt;4,CJ338&lt;=5),"4,5 a 5",IF(AND(CJ338&gt;5,CJ338&lt;=6),"5,5 a 6",IF(AND(CJ338&gt;6,CJ338&lt;=7),"6,5 a 7",IF(AND(CJ338&gt;7,CJ338&lt;=8),"7,5 a 8",IF(AND(CJ338&gt;8,CJ338&lt;=9.5),"8,5 a 9,5",IF(CJ338=10,"10","Fuera de rango"))))))))))))))))))</f>
        <v>2,5 a 3</v>
      </c>
      <c r="CL338" s="11" t="n">
        <f aca="false">IF(CK338="","",IF(OR(CK338="-6 a -5,5",CK338="-6 - -5,5"),1,IF(OR(CK338="-5 a -4,5",CK338="-5 - -4,5"),2,IF(OR(CK338="-4 a -3,5",CK338="-4 - -3,5"),3,IF(OR(CK338="-3 a -2,5",CK338="-3 - -2,5"),4,IF(OR(CK338="-2 a -1,5",CK338="-2 - -1,5"),5,IF(OR(CK338="-1 a -0,5",CK338="-1 - -0,5"),6,IF(OR(CK338="0 a 0,5",CK338="0 - 0,5"),7,IF(OR(CK338="1 a 1,5",CK338="1 - 1,5"),8,IF(CK338="2","NORMA",IF(OR(CK338="2,5 a 3",CK338="2,5 - 3"),9,IF(OR(CK338="3,5 a 4",CK338="3,5 - 4"),10,IF(OR(CK338="4,5 a 5",CK338="4,5 - 5"),11,IF(OR(CK338="5,5 a 6",CK338="5,5 - 6"),12,IF(OR(CK338="6,5 a 7",CK338="6,5 - 7"),13,IF(OR(CK338="7,5 a 8",CK338="7,5 - 8"),14,IF(OR(CK338="8,5 a 9",CK338="8,5 - 9,5",CK338="9 a 9,5"),15,IF(CK338="10",15,IF(OR(CK338="0,5 a 1",CK338="0,5 - 1"),7,"Fuera de rango")))))))))))))))))))</f>
        <v>9</v>
      </c>
      <c r="CN338" s="10" t="str">
        <f aca="false">IF(CM338=0,"0", " ")</f>
        <v>0</v>
      </c>
      <c r="CO338" s="10" t="str">
        <f aca="false">IF(CM338&gt;0,"EME"," ")</f>
        <v> </v>
      </c>
      <c r="CQ338" s="10" t="str">
        <f aca="false">IF(CP338&gt;0,"0", " ")</f>
        <v> </v>
      </c>
      <c r="CR338" s="10" t="str">
        <f aca="false">IF(CP338&gt;0,"EME"," ")</f>
        <v> </v>
      </c>
      <c r="CS338" s="9" t="n">
        <v>0.25</v>
      </c>
      <c r="CU338" s="10" t="str">
        <f aca="false">IF(CS338&gt;0,"HIP"," ")</f>
        <v>HIP</v>
      </c>
      <c r="CV338" s="9" t="n">
        <v>0.25</v>
      </c>
      <c r="CW338" s="10" t="str">
        <f aca="false">IF(CV338&gt;0,"1", " ")</f>
        <v>1</v>
      </c>
      <c r="CX338" s="10" t="str">
        <f aca="false">IF(CV338&gt;0,"HIP"," ")</f>
        <v>HIP</v>
      </c>
      <c r="CY338" s="9" t="n">
        <v>0</v>
      </c>
      <c r="DB338" s="9" t="n">
        <v>0</v>
      </c>
      <c r="DC338" s="11" t="str">
        <f aca="false">IF(DB338&lt;0,"2"," ")</f>
        <v> </v>
      </c>
      <c r="DD338" s="11" t="str">
        <f aca="false">IF(DB338&lt;0,"MIO"," ")</f>
        <v> </v>
      </c>
      <c r="DE338" s="9" t="n">
        <v>0</v>
      </c>
      <c r="DF338" s="10" t="str">
        <f aca="false">IF(DE338&lt;0,"3"," ")</f>
        <v> </v>
      </c>
      <c r="DG338" s="10" t="str">
        <f aca="false">IF(DE338&lt;0,"AST"," ")</f>
        <v> </v>
      </c>
      <c r="DH338" s="9" t="n">
        <v>0</v>
      </c>
      <c r="DI338" s="10" t="str">
        <f aca="false">IF(DH338&lt;0,"3"," ")</f>
        <v> </v>
      </c>
      <c r="DJ338" s="10" t="str">
        <f aca="false">IF(DH338&lt;0,"AST"," ")</f>
        <v> </v>
      </c>
      <c r="DK338" s="9" t="n">
        <v>0</v>
      </c>
      <c r="DL338" s="10" t="str">
        <f aca="false">IF(DK338&gt;0,"4"," ")</f>
        <v> </v>
      </c>
      <c r="DM338" s="10" t="str">
        <f aca="false">IF(DK338&gt;0,"PRE"," ")</f>
        <v> </v>
      </c>
      <c r="DN338" s="9" t="n">
        <v>0</v>
      </c>
      <c r="DO338" s="10" t="str">
        <f aca="false">IF(DN338&gt;0,"4"," ")</f>
        <v> </v>
      </c>
      <c r="DP338" s="10" t="str">
        <f aca="false">IF(DN338&gt;0,"PRE"," ")</f>
        <v> </v>
      </c>
      <c r="DS338" s="12" t="str">
        <f aca="false">CONCATENATE(CO338,CU338,DA338,DG338,DM338)</f>
        <v> HIP  </v>
      </c>
      <c r="DT338" s="10" t="e">
        <f aca="false" t="array" ref="DT338">_xlfn.IFS(DS338="EME    ","0", DS338=" HIP   ","1", DS338="  MIO  ","2", DS338="   AST ","3", DS338="    PRE","4", DS338="EME   PRE","5", DS338=" HIP  PRE","6", DS338=" HIP AST ","7", DS338="  MIO PRE","8", DS338="  MIOAST ","9", DS338="   ASTPRE","10",DS338=" HIP ASTPRE","11", DS338="  MIOASTPRE","12", DS338="     ","0")</f>
        <v>#N/A</v>
      </c>
      <c r="DV338" s="1" t="e">
        <f aca="false" t="array" ref="DV338">_xlfn.IFS(DU338="SI","2", DU338="NO","1")</f>
        <v>#N/A</v>
      </c>
      <c r="DX338" s="11" t="str">
        <f aca="false">IF(DW338=0,"1","2")</f>
        <v>1</v>
      </c>
      <c r="DY338" s="11" t="str">
        <f aca="false" t="array" ref="DY338">_xlfn.IFS(DW338=0,"0", DW338=0.25, "1", DW338=0.5,"2", DW338=0.75,"3", DW338=1,"4",DW338=1.25,"5", DW338=1.5,"6", DW338=1.75,"7", DW338=2,"8")</f>
        <v>0</v>
      </c>
      <c r="EA338" s="11" t="str">
        <f aca="false">IF(DZ338=0,"1","2")</f>
        <v>1</v>
      </c>
      <c r="EB338" s="11" t="str">
        <f aca="false" t="array" ref="EB338">_xlfn.IFS(DZ338=0,"0", DZ338=0.25, "1", DZ338=0.5,"2", DZ338=0.75,"3", DZ338=1,"4",DZ338=1.25,"5", DZ338=1.5,"6", DZ338=1.75,"7", DZ338=2,"8")</f>
        <v>0</v>
      </c>
      <c r="ED338" s="10" t="str">
        <f aca="false">IF(EC338=0,"1","2")</f>
        <v>1</v>
      </c>
      <c r="EE338" s="11" t="str">
        <f aca="false" t="array" ref="EE338">_xlfn.IFS(EC338=0,"0", EC338=-0.25, "1", EC338=-0.5,"2", EC338=-0.75,"3", EC338=-1,"4",EC338=-1.25,"5", EC338=-1.5,"6", EC338=-1.75,"7", EC338=-2,"8", EC338=-2.25,"9",EC338=-2.5,"10", EC338=-2.75,"11", EC338=-3,"12", EC338=-3.25,"13", EC338=-3.5,"14", EC338=-3.75,"15",EC338=-4,"16")</f>
        <v>0</v>
      </c>
      <c r="EG338" s="10" t="str">
        <f aca="false">IF(EF338=0,"1","2")</f>
        <v>1</v>
      </c>
      <c r="EH338" s="11" t="str">
        <f aca="false" t="array" ref="EH338">_xlfn.IFS(EF338=0,"0", EF338=-0.25, "1", EF338=-0.5,"2", EF338=-0.75,"3", EF338=-1,"4",EF338=-1.25,"5", EF338=-1.5,"6", EF338=-1.75,"7", EF338=-2,"8", EF338=-2.25,"9",EF338=-2.5,"10", EF338=-2.75,"11", EF338=-3,"12", EF338=-3.25,"13", EF338=-3.5,"14", EF338=-3.75,"15",EF338=-4,"16")</f>
        <v>0</v>
      </c>
      <c r="EJ338" s="11" t="str">
        <f aca="false">IF(EI338=0,"1","2")</f>
        <v>1</v>
      </c>
      <c r="EK338" s="11" t="str">
        <f aca="false" t="array" ref="EK338">_xlfn.IFS(EI338=0,"0", EI338=-0.25, "1", EI338=-0.5,"2", EI338=-0.75,"3", EI338=-1,"4",EI338=-1.25,"5", EI338=-1.5,"6", EI338=-1.75,"7", EI338=-2,"8", EI338=-2.25,"9", EI338=-2.25,"9",EI338=-2.5,"10", EI338=-2.75,"11", EI338=-3,"12", EI338=-3.25,"13", EI338=-3.5,"14", EI338=-3.75,"15",EI338=-4,"16", EI338=0.25, "17", EI338=0.5, "18")</f>
        <v>0</v>
      </c>
      <c r="EM338" s="11" t="str">
        <f aca="false">IF(EL338=0,"1","2")</f>
        <v>1</v>
      </c>
      <c r="EN338" s="11" t="str">
        <f aca="false" t="array" ref="EN338">_xlfn.IFS(EL338=0.25,"17",EL338=0.5,"18", EL338=0,"0", EL338=-0.25, "1", EL338=-0.5,"2", EL338=-0.75,"3", EL338=-1,"4",EL338=-1.25,"5", EL338=-1.5,"6", EL338=-1.75,"7", EL338=-2,"8",EL338= -2.25,"9",EL338=-2.5,"10",EL338= -2.75,"11",EL338= -3,"12",EL338= -3.25,"13",EL338= -3.5,"14",EL338= -3.75,"15",EL338=-4,"16")</f>
        <v>0</v>
      </c>
      <c r="EP338" s="11" t="str">
        <f aca="false">IF(EO338=0,"1","2")</f>
        <v>1</v>
      </c>
      <c r="EQ338" s="11" t="str">
        <f aca="false" t="array" ref="EQ338">_xlfn.IFS(EO338=0,"0", EO338=0.25, "1", EO338=0.5,"2", EO338=0.75,"3", EO338=1,"4",EO338=1.25,"5", EO338=1.5,"6", EO338=1.75,"7", EO338=2,"8", EO338=2.25,"9", EO338=2.25,"9",EO338=2.5,"10", EO338=2.75,"11", EO338=3,"12", EO338=3.25,"13", EO338=3.5,"14", EO338=3.75,"15",EO338=4,"16", EO338=-0.25, "17", bq=-0.5, "18")</f>
        <v>0</v>
      </c>
      <c r="ES338" s="11" t="str">
        <f aca="false">IF(ER338=0,"1","2")</f>
        <v>1</v>
      </c>
      <c r="ET338" s="11" t="str">
        <f aca="false" t="array" ref="ET338">_xlfn.IFS(ER338=0,"0", ER338=0.25, "1", ER338=0.5,"2", ER338=0.75,"3", ER338=1,"4",ER338=1.25,"5", ER338=1.5,"6", ER338=1.75,"7", ER338=2,"8", ER338=2.25,"9", ER338=2.25,"9",ER338=2.5,"10", ER338=2.75,"11", ER338=3,"12", ER338=3.25,"13", ER338=3.5,"14", ER338=3.75,"15",ER338=4,"16", ER338=-0.25, "17", bq=-0.5, "18")</f>
        <v>0</v>
      </c>
      <c r="EV338" s="14" t="e">
        <f aca="false">VLOOKUP(EU338,LEYENDA!$G$2:$H$8,2,TRUE())</f>
        <v>#N/A</v>
      </c>
      <c r="EW338" s="14" t="e">
        <f aca="false" t="array" ref="EW338">_xlfn.IFS(EV338="0-5","1", EV338="6-12","2", EV338="13-18","3", EV338="19-24","4", EV338="25-36","5", EV338="37-48","6", EV338="49-60","7")</f>
        <v>#N/A</v>
      </c>
    </row>
    <row r="339" customFormat="false" ht="13.5" hidden="false" customHeight="false" outlineLevel="0" collapsed="false">
      <c r="A339" s="1" t="n">
        <v>90</v>
      </c>
      <c r="B339" s="2" t="n">
        <v>1</v>
      </c>
      <c r="C339" s="33" t="n">
        <v>41789</v>
      </c>
      <c r="E339" s="5" t="str">
        <f aca="false">VLOOKUP(A339,'286'!$A$3:$J$6279,10,FALSE())</f>
        <v>GARCÍA NUÑEZ, FRANCISCO</v>
      </c>
      <c r="F339" s="4" t="str">
        <f aca="false">VLOOKUP(A339,'286'!$A$3:$I$1768,3,FALSE())</f>
        <v>GARNUFRAN</v>
      </c>
      <c r="G339" s="6" t="n">
        <f aca="false">VLOOKUP(A339,'286'!$A$3:$I$1768,4,FALSE())</f>
        <v>30644</v>
      </c>
      <c r="H339" s="7" t="n">
        <f aca="false">YEAR(C339)-YEAR(G339)</f>
        <v>31</v>
      </c>
      <c r="I339" s="1" t="str">
        <f aca="false">VLOOKUP(H339,LEYENDA!$C$2:$D$6,2,TRUE())</f>
        <v>25-40</v>
      </c>
      <c r="J339" s="5" t="str">
        <f aca="false">VLOOKUP(A339,'286'!$A$3:$I$1768,7,FALSE())</f>
        <v>H</v>
      </c>
      <c r="K339" s="8" t="n">
        <f aca="false">VLOOKUP(A339,'286'!$A$3:$I$1768,2,FALSE())</f>
        <v>0</v>
      </c>
      <c r="L339" s="4" t="str">
        <f aca="false">VLOOKUP(A339,'286'!$A$3:$I$1768,8,FALSE())</f>
        <v>D</v>
      </c>
      <c r="M339" s="4" t="str">
        <f aca="false">VLOOKUP(A339,'286'!$A$3:$I$1768,9,FALSE())</f>
        <v>D</v>
      </c>
      <c r="N339" s="8" t="str">
        <f aca="false">IF(R339=O339, "MISMA","CONTRARIA")</f>
        <v>MISMA</v>
      </c>
      <c r="O339" s="8" t="str">
        <f aca="false" t="array" ref="O339">_xlfn.IFS(L339="D","1", L339="I","2")</f>
        <v>1</v>
      </c>
      <c r="P339" s="8" t="e">
        <f aca="false" t="array" ref="P339">_xlfn.IFS(K339="OD","1", K339="OI","2")</f>
        <v>#N/A</v>
      </c>
      <c r="Q339" s="1" t="str">
        <f aca="false" t="array" ref="Q339">_xlfn.IFS(J339="M","1", J339="H","2")</f>
        <v>2</v>
      </c>
      <c r="R339" s="8" t="str">
        <f aca="false" t="array" ref="R339">_xlfn.IFS(M339="D","1", M339="I","2")</f>
        <v>1</v>
      </c>
      <c r="S339" s="1" t="str">
        <f aca="false" t="array" ref="S339">_xlfn.IFS(N339="CONTRARIA", "1",N339= "MISMA","2")</f>
        <v>2</v>
      </c>
      <c r="T339" s="1" t="str">
        <f aca="false" t="array" ref="T339">_xlfn.IFS(I339="0-12","1", I339="13-24","2", I339="25-40","3", I339="41-60","4", I339="61-100","5")</f>
        <v>3</v>
      </c>
      <c r="U339" s="9" t="n">
        <v>1.5</v>
      </c>
      <c r="V339" s="1" t="str">
        <f aca="false">IF(U339="","",IF(AND(U339&gt;=-9,U339&lt;=-6.5),"-9 a -6,5",IF(AND(U339&gt;=-6,U339&lt;=-3.5),"-6 a -3,5",IF(AND(U339&gt;=-3,U339&lt;=-1),"-3 a -1",IF(U339=-0.5,"-0,5",IF(AND(U339&gt;=0,U339&lt;=2.5),"0 a 2,5",IF(AND(U339&gt;=3,U339&lt;=5.5),"3 a 5,5",IF(AND(U339&gt;=6,U339&lt;=8.5),"6 a 8,5",IF(AND(U339&gt;=9,U339&lt;=20),"9 a 20","Fuera de rango")))))))))</f>
        <v>0 a 2,5</v>
      </c>
      <c r="W339" s="11" t="n">
        <f aca="false">IF(V339="","",IF(V339="-9 a -6,5",2,IF(V339="-6 a -3,5",3,IF(V339="-3 a -1",4,IF(V339="-0,5","NORMA",IF(V339="0 a 2,5",5,IF(V339="3 a 5,5",6,IF(V339="6 a 8,5",7,IF(V339="9 a 20",8,"Fuera de rango")))))))))</f>
        <v>5</v>
      </c>
      <c r="X339" s="9" t="n">
        <v>8</v>
      </c>
      <c r="Y339" s="11" t="str">
        <f aca="false">IF(X339="","",IF(AND(X339&gt;=0,X339&lt;=4),"0 a 4",IF(AND(X339&gt;=4.5,X339&lt;=8.5),"4,5 a 8,5",IF(X339=9,"9",IF(AND(X339&gt;=9.5,X339&lt;=13),"9,5 a 13",IF(AND(X339&gt;=13.5,X339&lt;=20),"13,5 a 20",IF(AND(X339&gt;=20.5,X339&lt;=35),"20,5 a 35","Fuera de rango")))))))</f>
        <v>4,5 a 8,5</v>
      </c>
      <c r="Z339" s="11" t="n">
        <f aca="false">IF(Y339="","",IF(Y339="0 a 4",1,IF(Y339="4,5 a 8,5",2,IF(Y339="9","NORMA",IF(Y339="9,5 a 13",3,IF(Y339="13,5 a 20",4,IF(Y339="20,5 a 35",5,"Fuera de rango")))))))</f>
        <v>2</v>
      </c>
      <c r="AA339" s="9" t="n">
        <v>12</v>
      </c>
      <c r="AB339" s="10" t="str">
        <f aca="false">IF(AA339="","",IF(AND(AA339&gt;=0,AA339&lt;=9),"0 a 9",IF(AND(AA339&gt;=9.5,AA339&lt;=18.5),"9,5 a 18,5",IF(AA339=19,"19",IF(AND(AA339&gt;=19.5,AA339&lt;=28),"19,5 a 28",IF(AND(AA339&gt;=28.5,AA339&lt;=40),"28,5 a 40","Fuera de rango"))))))</f>
        <v>9,5 a 18,5</v>
      </c>
      <c r="AC339" s="11" t="n">
        <f aca="false" t="array" ref="AC339">_xlfn.IFS(AB339="","",AB339="0 a 9",1,AB339="9,5 a 18,5",2,AB339="19","NORMA",AB339="19,5 a 28",3,AB339="28,5 a 40",4,TRUE(),"Fuera de rango")</f>
        <v>2</v>
      </c>
      <c r="AD339" s="9" t="n">
        <v>9</v>
      </c>
      <c r="AE339" s="10" t="str">
        <f aca="false">IF(AD339="","",IF(AND(AD339&gt;=-10,AD339&lt;=0),"De -10 a 0",IF(AND(AD339&gt;=0.5,AD339&lt;=9.5),"0,5 a 9,5",IF(AD339=10,"10",IF(AND(AD339&gt;=10.5,AD339&lt;=20),"10,5 a 20",IF(AND(AD339&gt;=20.5,AD339&lt;=40),"20,5 a 40","Fuera de rango"))))))</f>
        <v>0,5 a 9,5</v>
      </c>
      <c r="AF339" s="12" t="n">
        <f aca="false">IF(AD339="","",IF(AND(AD339&gt;=-10,AD339&lt;=0),1,IF(AND(AD339&gt;=0.5,AD339&lt;=9.5),2,IF(AD339=10,"NORMA",IF(AND(AD339&gt;=10.5,AD339&lt;=20),3,IF(AND(AD339&gt;=20.5,AD339&lt;=40),4,""))))))</f>
        <v>2</v>
      </c>
      <c r="AG339" s="9" t="n">
        <v>4</v>
      </c>
      <c r="AH339" s="10" t="str">
        <f aca="false">IF(AG339="","",IF(AND(AG339&gt;=0,AG339&lt;=4),"0 a 4",IF(AND(AG339&gt;=4.5,AG339&lt;=8.5),"4,5 a 8,5",IF(AG339=9,"9",IF(AND(AG339&gt;=9.5,AG339&lt;=13),"9,5 a 13",IF(AND(AG339&gt;=13.5,AG339&lt;=25),"13,5 a 25","Fuera de rango"))))))</f>
        <v>0 a 4</v>
      </c>
      <c r="AI339" s="10" t="n">
        <f aca="false">IF(AH339="","",IF(AH339="0 a 4",1,IF(AH339="4,5 a 8,5",2,IF(AH339="9","NORMA",IF(AH339="9,5 a 13",3,IF(AH339="13,5 a 25",4,""))))))</f>
        <v>1</v>
      </c>
      <c r="AJ339" s="9" t="n">
        <v>2</v>
      </c>
      <c r="AK339" s="10" t="str">
        <f aca="false">IF(AJ339="","",IF(AND(AJ339&gt;=-15,AJ339&lt;=-10.5),"-15 a -10,5",IF(AND(AJ339&gt;=-10,AJ339&lt;=-4),"-10 a -4",IF(AND(AJ339&gt;=-4.5,AJ339&lt;=0),"-4,5 a 0",IF(AND(AJ339&gt;=0.5,AJ339&lt;=4.5),"0,5 a 4,5",IF(AJ339=5,"5",IF(AND(AJ339&gt;=5.5,AJ339&lt;=10),"5,5 a 10",IF(AND(AJ339&gt;=10.5,AJ339&lt;=20),"10,5 a 20","Fuera de rango"))))))))</f>
        <v>0,5 a 4,5</v>
      </c>
      <c r="AL339" s="11" t="n">
        <f aca="false">IF(AK339="","",IF(AK339="-15 a -10,5",1,IF(AK339="-10 a -4",2,IF(AK339="-4,5 a 0",3,IF(AK339="0,5 a 4,5",4,IF(AK339="5","NORMA",IF(AK339="5,5 a 10",5,IF(AK339="10,5 a 20",6,"Error"))))))))</f>
        <v>4</v>
      </c>
      <c r="AM339" s="9" t="n">
        <v>0</v>
      </c>
      <c r="AN339" s="10" t="str">
        <f aca="false">IF(AM339="","",IF(AND(AM339&gt;=-7.5,AM339&lt;=-5.5),"-7,5 a -5,5",IF(AND(AM339&gt;=-5,AM339&lt;=-3),"-5 a -3",IF(AND(AM339&gt;=-2.5,AM339&lt;=-0.5),"-2,5 a -0,5",IF(AM339=0,"0,00",IF(AND(AM339&gt;=0.5,AM339&lt;=2.5),"0,5 a 2,5",IF(AND(AM339&gt;=3,AM339&lt;=5),"3 a 5",IF(AND(AM339&gt;=5.5,AM339&lt;=7.5),"5,5 a 7,5",IF(AND(AM339&gt;=8,AM339&lt;=10),"8 a 10","Fuera de rango")))))))))</f>
        <v>0,00</v>
      </c>
      <c r="AO339" s="11" t="str">
        <f aca="false">IF(AN339="","",IF(AN339="-7,5 a -5,5",1,IF(AN339="-5 a -3",2,IF(AN339="-2,5 a -0,5",3,IF(AN339="0,00","NORMA",IF(AN339="0,5 a 2,5",4,IF(AN339="3 a 5",5,IF(AN339="5,5 a 7,5",6,IF(AN339="8 a 10",7,"Error")))))))))</f>
        <v>NORMA</v>
      </c>
      <c r="AP339" s="9" t="n">
        <v>2</v>
      </c>
      <c r="AQ339" s="10" t="str">
        <f aca="false">IF(AP339="","",IF(AND(AP339&gt;=-20,AP339&lt;=-9.5),"-20 a -9,5",IF(AND(AP339&gt;=-9,AP339&lt;=-6.5),"-9 a -6,5",IF(AP339=-6,"-6",IF(AND(AP339&gt;=-5.5,AP339&lt;=-3),"-5,5 a -3",IF(AND(AP339&gt;=-2.5,AP339&lt;=0),"-2,5 a 0",IF(AND(AP339&gt;=0.5,AP339&lt;=3),"0,5 a 3",IF(AND(AP339&gt;=3.5,AP339&lt;=6),"3,5 a 6",IF(AND(AP339&gt;=6.5,AP339&lt;=9),"6,5 a 9",IF(AND(AP339&gt;=9.5,AP339&lt;=20),"9,5 a 20","Fuera de rango"))))))))))</f>
        <v>0,5 a 3</v>
      </c>
      <c r="AR339" s="11" t="n">
        <f aca="false">IF(AQ339="","",IF(AQ339="-20 a -9,5",1,IF(AQ339="-9 a -6,5",2,IF(AQ339="-6","NORMA",IF(AQ339="-5,5 a -3",3,IF(AQ339="-2,5 a 0",4,IF(AQ339="0,5 a 3",5,IF(AQ339="3,5 a 6",6,IF(AQ339="6,5 a 9",7,IF(AQ339="9,5 a 20",8,""))))))))))</f>
        <v>5</v>
      </c>
      <c r="AS339" s="9" t="n">
        <v>-1</v>
      </c>
      <c r="AT339" s="10" t="str">
        <f aca="false">IF(AS339="","",IF(AND(AS339&gt;=-16,AS339&lt;=-14),"-16 a -14",IF(AND(AS339&gt;=-13.5,AS339&lt;=-11.5),"-13,5 a -11,5",IF(AND(AS339&gt;=-11,AS339&lt;=-9),"-11 a -9",IF(AND(AS339&gt;=-8.5,AS339&lt;=-6.5),"-8,5 a -6,5",IF(AND(AS339&gt;=-6,AS339&lt;=-4),"-6 a -4",IF(AND(AS339&gt;=-3.5,AS339&lt;=-1.5),"-3,5 a -1,5",IF(AND(AS339&gt;=-1,AS339&lt;=1),"-1 a 1",IF(AND(AS339&gt;=1.5,AS339&lt;=3.5),"1,5 a 3,5",IF(AND(AS339&gt;=4,AS339&lt;=6),"4 a 6",IF(AND(AS339&gt;=6.5,AS339&lt;=8.5),"6,5 a 8,5",IF(AND(AS339&gt;=9,AS339&lt;=11),"9 a 11",IF(AND(AS339&gt;=11.5,AS339&lt;=13.5),"11,5 a 13,5",IF(AND(AS339&gt;=14,AS339&lt;=16),"14 a 16",IF(AND(AS339&gt;=16.5,AS339&lt;=18.5),"16,5 a 18,5",IF(AND(AS339&gt;=19,AS339&lt;=21),"19 a 21","Fuera de rango"))))))))))))))))</f>
        <v>-1 a 1</v>
      </c>
      <c r="AU339" s="11" t="n">
        <f aca="false" t="array" ref="AU339">IF(AT339="","",_xlfn.IFS(AT339="-16 a -14",1,AT339="-13,5 a -11,5",2,AT339="-11 a -9",3,AT339="-8,5 a -6,5",4,AT339="-6 a -4",5,AT339="-3,5 a -1,5",6,AT339="-1 a 1",7,AT339="1,5 a 3,5",8,AT339="4 a 6","NORMA",AT339="6,5 a 8,5",9,AT339="9 a 11",10,AT339="11,5 a 13,5",11,AT339="14 a 16",12,AT339="16,5 a 18,5",13,AT339="19 a 21",14,TRUE(),""))</f>
        <v>7</v>
      </c>
      <c r="AV339" s="9" t="n">
        <v>2.75</v>
      </c>
      <c r="AW339" s="10" t="str">
        <f aca="false">IF(AV339="","",IF(AND(AV339&gt;=-1,AV339&lt;=-0.5),"-1 a -0,5",IF(AND(AV339&gt;-0.5,AV339&lt;=0),"De -0,5 a 0",IF(AND(AV339&gt;=0.25,AV339&lt;=0.75),"0,25 a 0,75",IF(AND(AV339&gt;=1,AV339&lt;=1.5),"1 a 1,5",IF(AND(AV339&gt;=1.75,AV339&lt;=2.25),"1,75 a 2,25",IF(AND(AV339&gt;=2.5,AV339&lt;=3),"2,5 a 3",IF(AND(AV339&gt;=3.25,AV339&lt;=3.75),"3,25 a 3,75","Fuera de rango"))))))))</f>
        <v>2,5 a 3</v>
      </c>
      <c r="AX339" s="10" t="n">
        <f aca="false">IF(AW339="","",IF(OR(AW339="-1 a -0,5",AW339="-1 a -0.5"),1,IF(OR(AW339="De -0,5 a 0",AW339="-0,5 a 0",AW339="De -0.5 a 0"),2,IF(OR(AW339="0,25 a 0,75",AW339="0.25 a 0.75"),"NORMA",IF(OR(AW339="1 a 1,5",AW339="1 a 1.5"),3,IF(OR(AW339="1,75 a 2,25",AW339="1.75 a 2.25"),4,IF(OR(AW339="2,5 a 3",AW339="2.5 a 3"),5,IF(OR(AW339="3,25 a 3,75",AW339="3.25 a 3.75"),6,""))))))))</f>
        <v>5</v>
      </c>
      <c r="AY339" s="9" t="n">
        <v>-5</v>
      </c>
      <c r="AZ339" s="10" t="str">
        <f aca="false">IF(AY339="","",IF(AND(AY339&gt;=-20,AY339&lt;=-9.5),"-20 a -9,5",IF(AND(AY339&gt;=-9,AY339&lt;=-6.5),"-9 a -6,5",IF(AY339=-6,"-6",IF(AND(AY339&gt;=-5.5,AY339&lt;=-3),"-5,5 a -3",IF(AND(AY339&gt;=-2.5,AY339&lt;=0),"-2,5 a 0",IF(AND(AY339&gt;=0.5,AY339&lt;=3),"0,5 a 3",IF(AND(AY339&gt;=3.5,AY339&lt;=6),"3,5 a 6","Fuera de rango"))))))))</f>
        <v>-5,5 a -3</v>
      </c>
      <c r="BA339" s="11" t="n">
        <f aca="false">IF(AZ339="","",IF(AZ339="-20 a -9,5",1,IF(AZ339="-9 a -6,5",2,IF(AZ339="-6","NORMA",IF(AZ339="-5,5 a -3",3,IF(AZ339="-2,5 a 0",4,IF(AZ339="0,5 a 3",5,IF(AZ339="3,5 a 6",6,""))))))))</f>
        <v>3</v>
      </c>
      <c r="BB339" s="9" t="n">
        <v>8</v>
      </c>
      <c r="BC339" s="10" t="str">
        <f aca="false" t="array" ref="BC339">IF(BB339="","",_xlfn.IFS(AND(BB339&gt;=0,BB339&lt;=2),"0 a 2",AND(BB339&gt;=2.5,BB339&lt;=4.5),"2,5 a 4,5",AND(BB339&gt;=5,BB339&lt;=7),"5 a 7",AND(BB339&gt;=7.5,BB339&lt;=9.5),"7,5 a 9,5",AND(BB339&gt;=10,BB339&lt;=12),"10 a 12",AND(BB339&gt;=12.5,BB339&lt;=14.5),"12,5 a 14,5",BB339=15,"15",AND(BB339&gt;=15.5,BB339&lt;=17.5),"15,5 a 17,5",AND(BB339&gt;=18,BB339&lt;=20),"18 a 20",AND(BB339&gt;=20.5,BB339&lt;=22.5),"20,5 a 22,5",AND(BB339&gt;=23,BB339&lt;=25),"23 a 25",TRUE(),"Fuera de rango"))</f>
        <v>7,5 a 9,5</v>
      </c>
      <c r="BD339" s="11" t="n">
        <f aca="false" t="array" ref="BD339">IF(BC339="","",_xlfn.IFS(BC339="0 a 2",1,BC339="2,5 a 4,5",2,BC339="5 a 7",3,BC339="7,5 a 9,5",4,BC339="10 a 12",5,BC339="12,5 a 14,5",6,BC339="15","NORMA",BC339="15,5 a 17,5",7,BC339="18 a 20",8,BC339="20,5 a 22,5",9,BC339="23 a 25",10,TRUE(),"Fuera de rango"))</f>
        <v>4</v>
      </c>
      <c r="BE339" s="9" t="n">
        <v>19</v>
      </c>
      <c r="BF339" s="10" t="str">
        <f aca="false">IF(BE339="","",IF(AND(BE339&gt;=-20,BE339&lt;=-10),"-20 a -10",IF(AND(BE339&gt;=-9.5,BE339&lt;=0.5),"-9,5 a 0,5",IF(AND(BE339&gt;=1,BE339&lt;=11),"1 a 11",IF(AND(BE339&gt;=11.5,BE339&lt;=20.5),"11,5 a 20,5",IF(BE339=21,"21",IF(AND(BE339&gt;=21.5,BE339&lt;=31.5),"21,5 a 31,5",IF(AND(BE339&gt;=32,BE339&lt;=42),"32 a 42","Fuera de rango"))))))))</f>
        <v>11,5 a 20,5</v>
      </c>
      <c r="BG339" s="11" t="n">
        <f aca="false">IF(BF339="","",IF(BF339="-20 a -10",1,IF(BF339="-9,5 a 0,5",2,IF(BF339="1 a 11",3,IF(BF339="11,5 a 20,5",4,IF(BF339="21","NORMA",IF(BF339="21,5 a 31,5",5,IF(BF339="32 a 42",6,""))))))))</f>
        <v>4</v>
      </c>
      <c r="BH339" s="9" t="n">
        <v>8</v>
      </c>
      <c r="BI339" s="10" t="str">
        <f aca="false">IF(BH339="","",IF(AND(BH339&gt;=-20,BH339&lt;=-15),"-20 a -15",IF(AND(BH339&gt;=-14.5,BH339&lt;=-9.5),"-14,5 a -9,5",IF(AND(BH339&gt;=-9,BH339&lt;=-4),"-9 a -4",IF(AND(BH339&gt;=-3.5,BH339&lt;=2.5),"-3,5 a 2,5",IF(AND(BH339&gt;=3,BH339&lt;=8),"3 a 8",IF(AND(BH339&gt;=8.5,BH339&lt;=14.5),"8,5 a 14,5",IF(BH339=15,"15",IF(AND(BH339&gt;=15.5,BH339&lt;=20.5),"15,5 a 20,5",IF(AND(BH339&gt;=21,BH339&lt;=26),"21 a 26","Fuera de rango"))))))))))</f>
        <v>3 a 8</v>
      </c>
      <c r="BJ339" s="11" t="n">
        <f aca="false">IF(BI339="","",IF(BI339="-20 a -15",1,IF(BI339="-14,5 a -9,5",2,IF(BI339="-9 a -4",3,IF(BI339="-3,5 a 2,5",4,IF(BI339="3 a 8",5,IF(BI339="8,5 a 14,5",6,IF(BI339="15","NORMA",IF(BI339="15,5 a 20,5",7,IF(BI339="21 a 26",8,IF(BI339="26,5 a 31,5",9,"")))))))))))</f>
        <v>5</v>
      </c>
      <c r="BK339" s="9" t="n">
        <v>8</v>
      </c>
      <c r="BL339" s="10" t="str">
        <f aca="false">IF(BK339="","",IF(AND(BK339&gt;=0,BK339&lt;=2),"0 - 2",IF(AND(BK339&gt;=2.5,BK339&lt;=4.5),"2,5 - 4,5",IF(AND(BK339&gt;=5,BK339&lt;=7),"5 - 7",IF(AND(BK339&gt;=7.5,BK339&lt;=9.5),"7,5 - 9,5",IF(AND(BK339&gt;=10,BK339&lt;=12),"10 - 12",IF(AND(BK339&gt;=12.5,BK339&lt;=13.5),"12,5 - 13,5",IF(BK339=14,"14",IF(AND(BK339&gt;=14.5,BK339&lt;=16.5),"14,5 - 16,5",IF(AND(BK339&gt;=17,BK339&lt;=19),"17 - 19",IF(AND(BK339&gt;=19.5,BK339&lt;=21.5),"19,5 - 21,5",IF(AND(BK339&gt;=22,BK339&lt;=24),"22 - 24",IF(AND(BK339&gt;=24.5,BK339&lt;=26.5),"24,5 - 26,5",IF(AND(BK339&gt;=27,BK339&lt;=29),"27 - 29",IF(AND(BK339&gt;=29.5,BK339&lt;=30),"29,5 - 30","Fuera de rango")))))))))))))))</f>
        <v>7,5 - 9,5</v>
      </c>
      <c r="BM339" s="11" t="n">
        <f aca="false">IF(BL339="","",IF(BL339="0 - 2",1,IF(BL339="2,5 - 4,5",2,IF(BL339="5 - 7",3,IF(BL339="7,5 - 9,5",4,IF(BL339="10 - 12",5,IF(BL339="12,5 - 13,5",6,IF(BL339="14","NORMA",IF(BL339="14,5 - 16,5",7,IF(BL339="17 - 19",8,IF(BL339="19,5 - 21,5",9,IF(BL339="22 - 24",10,IF(BL339="24,5 - 26,5",11,IF(BL339="27 - 29",12,IF(BL339="29,5 - 30",13,"")))))))))))))))</f>
        <v>4</v>
      </c>
      <c r="BN339" s="9" t="n">
        <v>10</v>
      </c>
      <c r="BO339" s="11" t="str">
        <f aca="false">IF(BN339="","",IF(AND(BN339&gt;=-20,BN339&lt;=-10),"-20 a -10",IF(AND(BN339&gt;=-9.5,BN339&lt;=0.5),"-9,5 a 0,5",IF(AND(BN339&gt;=1,BN339&lt;=11),"1 a 11",IF(AND(BN339&gt;=11.5,BN339&lt;=21.5),"11,5 a 21,5",IF(BN339=22,"22",IF(AND(BN339&gt;=22.5,BN339&lt;=32.5),"22,5 a 32,5",IF(AND(BN339&gt;=33,BN339&lt;=43),"33 a 43","Fuera de rango"))))))))</f>
        <v>1 a 11</v>
      </c>
      <c r="BP339" s="11" t="n">
        <f aca="false">IF(BO339="","",IF(BO339="-20 a -10",1,IF(BO339="-9,5 a 0,5",2,IF(BO339="1 a 11",3,IF(BO339="11,5 a 21,5",4,IF(BO339="22","NORMA",IF(BO339="22,5 a 32,5",5,IF(BO339="33 a 43",6,""))))))))</f>
        <v>3</v>
      </c>
      <c r="BQ339" s="9" t="n">
        <v>6</v>
      </c>
      <c r="BR339" s="10" t="str">
        <f aca="false">IF(BQ339="","",IF(AND(BQ339&gt;=-20,BQ339&lt;=-15),"-20 a -15",IF(AND(BQ339&gt;=-14.5,BQ339&lt;=-9.5),"-14,5 a -9,5",IF(AND(BQ339&gt;=-9,BQ339&lt;=-4),"-9 a -4",IF(AND(BQ339&gt;=-3.5,BQ339&lt;=2.5),"-3,5 a 2,5",IF(AND(BQ339&gt;=3,BQ339&lt;=8),"3 a 8",IF(AND(BQ339&gt;=8.5,BQ339&lt;=13.5),"8,5 a 13,5",IF(AND(BQ339&gt;=14,BQ339&lt;=17.5),"14 a 17,5",IF(BQ339=18,"18",IF(AND(BQ339&gt;=18.5,BQ339&lt;=23.5),"18,5 a 23,5",IF(AND(BQ339&gt;=24,BQ339&lt;=29),"24 a 29",IF(AND(BQ339&gt;=29.5,BQ339&lt;=34.5),"29,5 a 34,5",IF(AND(BQ339&gt;=35,BQ339&lt;=40),"35 a 40","Fuera de rango")))))))))))))</f>
        <v>3 a 8</v>
      </c>
      <c r="BS339" s="11" t="n">
        <f aca="false">IF(BR339="","",IF(BR339="-20 a -15",1,IF(BR339="-14,5 a -9,5",2,IF(BR339="-9 a -4",3,IF(BR339="-3,5 a 2,5",4,IF(BR339="3 a 8",5,IF(BR339="8,5 a 13,5",6,IF(BR339="14 a 17,5",7,IF(BR339="18","NORMA",IF(BR339="18,5 a 23,5",8,IF(BR339="24 a 29",9,IF(BR339="29,5 a 34,5",10,IF(BR339="35 a 40",11,"")))))))))))))</f>
        <v>5</v>
      </c>
      <c r="BT339" s="9" t="n">
        <v>0</v>
      </c>
      <c r="BU339" s="10" t="str">
        <f aca="false">IF(BT339="","",IF(AND(BT339&gt;=-20,BT339&lt;=-18),"-20 a -18",IF(AND(BT339&gt;=-17.5,BT339&lt;=-15.5),"-17,5 a -15,5",IF(AND(BT339&gt;=-15,BT339&lt;=-13),"-15 a -13",IF(AND(BT339&gt;=-12.5,BT339&lt;=-10.5),"-12,5 a -10,5",IF(AND(BT339&gt;=-10,BT339&lt;=-8),"-10 a -8",IF(AND(BT339&gt;=-7.5,BT339&lt;=-5.5),"-7,5 a -5,5",IF(AND(BT339&gt;=-5,BT339&lt;=-3),"-5 a -3",IF(AND(BT339&gt;=-2.5,BT339&lt;=-0.5),"-2,5 a -0,5",IF(BT339=0,"0",IF(AND(BT339&gt;=0.5,BT339&lt;=2.5),"0,5 a 2,5",IF(AND(BT339&gt;=3,BT339&lt;=5),"3 a 5",IF(AND(BT339&gt;=5.5,BT339&lt;=7.5),"5,5 a 7,5",IF(AND(BT339&gt;=8,BT339&lt;=10),"8 a 10",IF(AND(BT339&gt;=10.5,BT339&lt;=12.5),"10,5 a 12,5",IF(AND(BT339&gt;=13,BT339&lt;=15),"13 a 15",IF(AND(BT339&gt;=15.5,BT339&lt;=17.5),"15,5 a 17,5",IF(AND(BT339&gt;=18,BT339&lt;=20),"18 a 20","Fuera de rango"))))))))))))))))))</f>
        <v>0</v>
      </c>
      <c r="BV339" s="11" t="str">
        <f aca="false">IF(BT339="","",IF(BT339=0,"NORMA",IF(AND(BT339&gt;=-20,BT339&lt;=-18),2,IF(AND(BT339&gt;=-17.5,BT339&lt;=-15.5),2,IF(AND(BT339&gt;=-15,BT339&lt;=-13),3,IF(AND(BT339&gt;=-12.5,BT339&lt;=-10.5),4,IF(AND(BT339&gt;=-10,BT339&lt;=-8),5,IF(AND(BT339&gt;=-7.5,BT339&lt;=-5.5),6,IF(AND(BT339&gt;=-5,BT339&lt;=-3),7,IF(AND(BT339&gt;=-2.5,BT339&lt;=-0.5),8,IF(AND(BT339&gt;=0.5,BT339&lt;=2.5),9,IF(AND(BT339&gt;=3,BT339&lt;=5),10,IF(AND(BT339&gt;=5.5,BT339&lt;=7.5),11,IF(AND(BT339&gt;=8,BT339&lt;=10),12,IF(AND(BT339&gt;=10.5,BT339&lt;=12.5),13,IF(AND(BT339&gt;=13,BT339&lt;=15),14,IF(AND(BT339&gt;=15.5,BT339&lt;=17.5),15,IF(AND(BT339&gt;=18,BT339&lt;=20),16,"Fuera de rango"))))))))))))))))))</f>
        <v>NORMA</v>
      </c>
      <c r="BW339" s="9" t="n">
        <v>-3</v>
      </c>
      <c r="BX339" s="10" t="n">
        <f aca="false">18.5- (0.3*H339)</f>
        <v>9.2</v>
      </c>
      <c r="BY339" s="10" t="n">
        <f aca="false">(BW339)-(BX339)</f>
        <v>-12.2</v>
      </c>
      <c r="BZ339" s="10" t="str">
        <f aca="false">IF(BY339="","",IF(BY339&lt;-27.5,"De -30 a -28",IF(BY339&lt;-25,"De -27,5 a -25,5",IF(BY339&lt;-22.5,"De -25 a -23",IF(BY339&lt;-20,"De -22,5 a -20,5",IF(BY339&lt;-17.5,"De -20 a -18",IF(BY339&lt;-15,"De -17,5 a -15,5",IF(BY339&lt;-12.5,"De -15 a -13",IF(BY339&lt;-10,"De -12,5 a -10,5",IF(BY339&lt;-7.5,"De -10 a -8",IF(BY339&lt;-5,"De -7,5 a -5,5",IF(BY339&lt;-2.5,"De -5 a -3",IF(BY339&lt;0,"De -2,5 a -0,5",IF(BY339&lt;2.5,"De 0 a 2",IF(BY339&lt;5,"De 2,5 a 4,5",IF(BY339&lt;7.5,"De 5 a 7",IF(BY339&lt;10,"De 7,5 a 9,5",IF(BY339&lt;12.5,"De 10 a 12",IF(BY339&lt;15,"De 12,5 a 14,5",IF(BY339&lt;17.5,"De 15 a 17",IF(BY339&lt;20,"De 17,5 a 19,5",IF(BY339&lt;22.5,"De 20 a 22",IF(BY339&lt;25,"De 22,5 a 24,5",IF(BY339&lt;27.5,"De 25 a 27","De 27,5 a 30"))))))))))))))))))))))))</f>
        <v>De -12,5 a -10,5</v>
      </c>
      <c r="CA339" s="12" t="n">
        <f aca="false">IF(BY339="","",IF(BY339&lt;=-28,1,IF(BY339&lt;=-25.5,2,IF(BY339&lt;=-23,3,IF(BY339&lt;=-20.5,4,IF(BY339&lt;=-18,5,IF(BY339&lt;=-15.5,6,IF(BY339&lt;=-13,7,IF(BY339&lt;=-10.5,8,IF(BY339&lt;=-8,9,IF(BY339&lt;=-5.5,10,IF(BY339&lt;=-3,11,IF(BY339&lt;=-0.5,12,IF(BY339&lt;=2,13,IF(BY339&lt;=4.5,14,IF(BY339&lt;=7,15,IF(BY339&lt;=9.5,16,IF(BY339&lt;=12,17,IF(BY339&lt;=14.5,18,IF(BY339&lt;=17,19,IF(BY339&lt;=19.5,20,IF(BY339&lt;=22,21,IF(BY339&lt;=24.5,22,IF(BY339&lt;=27,23,IF(BY339&lt;=30,24,"Fuera de rango")))))))))))))))))))))))))</f>
        <v>8</v>
      </c>
      <c r="CB339" s="9" t="n">
        <v>-4</v>
      </c>
      <c r="CC339" s="10" t="n">
        <f aca="false">18.5- (0.3*H339)</f>
        <v>9.2</v>
      </c>
      <c r="CD339" s="10" t="n">
        <f aca="false">(CB339)-(CC339)</f>
        <v>-13.2</v>
      </c>
      <c r="CE339" s="10" t="str">
        <f aca="false">IF(CD339="","",IF(CD339&lt;-27.5,"De -30 a -28",IF(CD339&lt;-25,"De -27,5 a -25,5",IF(CD339&lt;-22.5,"De -25 a -23",IF(CD339&lt;-20,"De -22,5 a -20,5",IF(CD339&lt;-17.5,"De -20 a -18",IF(CD339&lt;-15,"De -17,5 a -15,5",IF(CD339&lt;-12.5,"De -15 a -13",IF(CD339&lt;-10,"De -12,5 a -10,5",IF(CD339&lt;-7.5,"De -10 a -8",IF(CD339&lt;-5,"De -7,5 a -5,5",IF(CD339&lt;-2.5,"De -5 a -3",IF(CD339&lt;0,"De -2,5 a -0,5",IF(CD339&lt;=2,"De 0 a 2",IF(CD339&lt;=4.5,"De 2,5 a 4,5",IF(CD339&lt;=7,"De 5 a 7",IF(CD339&lt;=9.5,"De 7,5 a 9,5",IF(CD339&lt;=12,"De 10 a 12",IF(CD339&lt;=14.5,"De 12,5 a 14,5",IF(CD339&lt;=17,"De 15 a 17",IF(CD339&lt;=19.5,"De 17,5 a 19,5",IF(CD339&lt;=22,"De 20 a 22",IF(CD339&lt;=24.5,"De 22,5 a 24,5",IF(CD339&lt;=27,"De 25 a 27","De 27,5 a 30"))))))))))))))))))))))))</f>
        <v>De -15 a -13</v>
      </c>
      <c r="CF339" s="12" t="n">
        <f aca="false">IF(CD339="","",IF(CD339&lt;-27.5,1,IF(CD339&lt;-25,2,IF(CD339&lt;-22.5,3,IF(CD339&lt;-20,4,IF(CD339&lt;-17.5,5,IF(CD339&lt;-15,6,IF(CD339&lt;-12.5,7,IF(CD339&lt;-10,8,IF(CD339&lt;-7.5,9,IF(CD339&lt;-5,10,IF(CD339&lt;-2.5,11,IF(CD339&lt;0,12,IF(CD339&lt;2.5,13,IF(CD339&lt;5,14,IF(CD339&lt;7.5,15,IF(CD339&lt;10,16,IF(CD339&lt;12.5,17,IF(CD339&lt;15,18,IF(CD339&lt;17.5,19,IF(CD339&lt;20,20,IF(CD339&lt;22.5,21,IF(CD339&lt;25,22,IF(CD339&lt;27.5,23,24))))))))))))))))))))))))</f>
        <v>7</v>
      </c>
      <c r="CG339" s="9" t="n">
        <v>-2.25</v>
      </c>
      <c r="CH339" s="10" t="str">
        <f aca="false">IF(CG339="","",IF(AND(CG339&gt;=-10,CG339&lt;=-9.5),"-10 a -9,5",IF(AND(CG339&gt;-9.5,CG339&lt;=-8.5),"-9 a -8,5",IF(AND(CG339&gt;-8.5,CG339&lt;=-7.5),"-8 a -7,5",IF(AND(CG339&gt;-7.5,CG339&lt;=-6.5),"-7 a -6,5",IF(AND(CG339&gt;-6.5,CG339&lt;=-5.5),"-6 a -5,5",IF(AND(CG339&gt;-5.5,CG339&lt;=-4.5),"-5 a -4,5",IF(AND(CG339&gt;-4.5,CG339&lt;=-3.5),"-4 a -3,5",IF(AND(CG339&gt;-3.5,CG339&lt;=-2.5),"-3 a -2,5",IF(CG339=-2.25,"-2,25",IF(AND(CG339&gt;-2.5,CG339&lt;=-1.5),"-2 a -1,5",IF(AND(CG339&gt;-1.5,CG339&lt;=-0.5),"-1 a -0,5",IF(AND(CG339&gt;-0.5,CG339&lt;=0.5),"0 a 0,5",IF(AND(CG339&gt;0.5,CG339&lt;=1.5),"1 a 1,5",IF(AND(CG339&gt;1.5,CG339&lt;=2.5),"2 a 2,5",IF(AND(CG339&gt;2.5,CG339&lt;=3.5),"3 a 3,5",IF(AND(CG339&gt;3.5,CG339&lt;=4.5),"4 a 4,5",IF(AND(CG339&gt;4.5,CG339&lt;=5.5),"5 a 5,5",IF(AND(CG339&gt;5.5,CG339&lt;=6.5),"6 a 6,5",IF(AND(CG339&gt;6.5,CG339&lt;=7.5),"7 a 7,5",IF(AND(CG339&gt;7.5,CG339&lt;=8.5),"8 a 8,5",IF(AND(CG339&gt;8.5,CG339&lt;=9.5),"9 a 9,5",IF(CG339&gt;=10,"10","Fuera de rango")))))))))))))))))))))))</f>
        <v>-2,25</v>
      </c>
      <c r="CI339" s="11" t="str">
        <f aca="false">IF(CG339="","",IF(CG339=-2.25,"NORMA",IF(CG339&lt;=-9.5,1,IF(CG339&lt;=-8.5,2,IF(CG339&lt;=-7.5,3,IF(CG339&lt;=-6.5,4,IF(CG339&lt;=-5.5,5,IF(CG339&lt;=-4.5,6,IF(CG339&lt;=-3.5,7,IF(CG339&lt;=-2.5,8,IF(CG339&lt;=-1.5,9,IF(CG339&lt;=-0.5,10,IF(CG339&lt;=0.5,11,IF(CG339&lt;=1.5,12,IF(CG339&lt;=2.5,13,IF(CG339&lt;=3.5,14,IF(CG339&lt;=4.5,15,IF(CG339&lt;=5.5,16,IF(CG339&lt;=6.5,17,IF(CG339&lt;=7.5,18,IF(CG339&lt;=8.5,19,IF(CG339&lt;=9.5,20,IF(CG339=10,21,"Fuera de rango")))))))))))))))))))))))</f>
        <v>NORMA</v>
      </c>
      <c r="CJ339" s="9" t="n">
        <v>3.5</v>
      </c>
      <c r="CK339" s="10" t="str">
        <f aca="false">IF(CJ339="","",IF(AND(CJ339&gt;=-6,CJ339&lt;=-5.5),"-6 a -5,5",IF(AND(CJ339&gt;-5.5,CJ339&lt;=-4.5),"-5 a -4,5",IF(AND(CJ339&gt;-4.5,CJ339&lt;=-3.5),"-4 a -3,5",IF(AND(CJ339&gt;-3.5,CJ339&lt;=-2.5),"-3 a -2,5",IF(AND(CJ339&gt;-2.5,CJ339&lt;=-1.5),"-2 a -1,5",IF(AND(CJ339&gt;-1.5,CJ339&lt;=-0.5),"-1 a -0,5",IF(AND(CJ339&gt;-0.5,CJ339&lt;=0.5),"0 a 0,5",IF(AND(CJ339&gt;0.5,CJ339&lt;=1.5),"1 a 1,5",IF(AND(CJ339&gt;1.5,CJ339&lt;2.5),"2",IF(AND(CJ339&gt;=2.5,CJ339&lt;=3),"2,5 a 3",IF(AND(CJ339&gt;3,CJ339&lt;=4),"3,5 a 4",IF(AND(CJ339&gt;4,CJ339&lt;=5),"4,5 a 5",IF(AND(CJ339&gt;5,CJ339&lt;=6),"5,5 a 6",IF(AND(CJ339&gt;6,CJ339&lt;=7),"6,5 a 7",IF(AND(CJ339&gt;7,CJ339&lt;=8),"7,5 a 8",IF(AND(CJ339&gt;8,CJ339&lt;=9.5),"8,5 a 9,5",IF(CJ339=10,"10","Fuera de rango"))))))))))))))))))</f>
        <v>3,5 a 4</v>
      </c>
      <c r="CL339" s="11" t="n">
        <f aca="false">IF(CK339="","",IF(OR(CK339="-6 a -5,5",CK339="-6 - -5,5"),1,IF(OR(CK339="-5 a -4,5",CK339="-5 - -4,5"),2,IF(OR(CK339="-4 a -3,5",CK339="-4 - -3,5"),3,IF(OR(CK339="-3 a -2,5",CK339="-3 - -2,5"),4,IF(OR(CK339="-2 a -1,5",CK339="-2 - -1,5"),5,IF(OR(CK339="-1 a -0,5",CK339="-1 - -0,5"),6,IF(OR(CK339="0 a 0,5",CK339="0 - 0,5"),7,IF(OR(CK339="1 a 1,5",CK339="1 - 1,5"),8,IF(CK339="2","NORMA",IF(OR(CK339="2,5 a 3",CK339="2,5 - 3"),9,IF(OR(CK339="3,5 a 4",CK339="3,5 - 4"),10,IF(OR(CK339="4,5 a 5",CK339="4,5 - 5"),11,IF(OR(CK339="5,5 a 6",CK339="5,5 - 6"),12,IF(OR(CK339="6,5 a 7",CK339="6,5 - 7"),13,IF(OR(CK339="7,5 a 8",CK339="7,5 - 8"),14,IF(OR(CK339="8,5 a 9",CK339="8,5 - 9,5",CK339="9 a 9,5"),15,IF(CK339="10",15,IF(OR(CK339="0,5 a 1",CK339="0,5 - 1"),7,"Fuera de rango")))))))))))))))))))</f>
        <v>10</v>
      </c>
      <c r="CN339" s="10" t="str">
        <f aca="false">IF(CM339=0,"0", " ")</f>
        <v>0</v>
      </c>
      <c r="CO339" s="10" t="str">
        <f aca="false">IF(CM339&gt;0,"EME"," ")</f>
        <v> </v>
      </c>
      <c r="CQ339" s="10" t="str">
        <f aca="false">IF(CP339&gt;0,"0", " ")</f>
        <v> </v>
      </c>
      <c r="CR339" s="10" t="str">
        <f aca="false">IF(CP339&gt;0,"EME"," ")</f>
        <v> </v>
      </c>
      <c r="CS339" s="9" t="n">
        <v>2.5</v>
      </c>
      <c r="CV339" s="9" t="n">
        <v>3</v>
      </c>
      <c r="CY339" s="9" t="n">
        <v>0</v>
      </c>
      <c r="DB339" s="9" t="n">
        <v>0</v>
      </c>
      <c r="DC339" s="11" t="str">
        <f aca="false">IF(DB339&lt;0,"2"," ")</f>
        <v> </v>
      </c>
      <c r="DD339" s="11" t="str">
        <f aca="false">IF(DB339&lt;0,"MIO"," ")</f>
        <v> </v>
      </c>
      <c r="DE339" s="9" t="n">
        <v>0</v>
      </c>
      <c r="DF339" s="10" t="str">
        <f aca="false">IF(DE339&lt;0,"3"," ")</f>
        <v> </v>
      </c>
      <c r="DG339" s="10" t="str">
        <f aca="false">IF(DE339&lt;0,"AST"," ")</f>
        <v> </v>
      </c>
      <c r="DH339" s="9" t="n">
        <v>0</v>
      </c>
      <c r="DI339" s="10" t="str">
        <f aca="false">IF(DH339&lt;0,"3"," ")</f>
        <v> </v>
      </c>
      <c r="DJ339" s="10" t="str">
        <f aca="false">IF(DH339&lt;0,"AST"," ")</f>
        <v> </v>
      </c>
      <c r="DK339" s="9" t="n">
        <v>0</v>
      </c>
      <c r="DL339" s="10" t="str">
        <f aca="false">IF(DK339&gt;0,"4"," ")</f>
        <v> </v>
      </c>
      <c r="DM339" s="10" t="str">
        <f aca="false">IF(DK339&gt;0,"PRE"," ")</f>
        <v> </v>
      </c>
      <c r="DN339" s="9" t="n">
        <v>0</v>
      </c>
      <c r="DO339" s="10" t="str">
        <f aca="false">IF(DN339&gt;0,"4"," ")</f>
        <v> </v>
      </c>
      <c r="DP339" s="10" t="str">
        <f aca="false">IF(DN339&gt;0,"PRE"," ")</f>
        <v> </v>
      </c>
      <c r="DS339" s="12" t="str">
        <f aca="false">CONCATENATE(CO339,CU339,DA339,DG339,DM339)</f>
        <v>   </v>
      </c>
      <c r="DT339" s="10" t="e">
        <f aca="false" t="array" ref="DT339">_xlfn.IFS(DS339="EME    ","0", DS339=" HIP   ","1", DS339="  MIO  ","2", DS339="   AST ","3", DS339="    PRE","4", DS339="EME   PRE","5", DS339=" HIP  PRE","6", DS339=" HIP AST ","7", DS339="  MIO PRE","8", DS339="  MIOAST ","9", DS339="   ASTPRE","10",DS339=" HIP ASTPRE","11", DS339="  MIOASTPRE","12", DS339="     ","0")</f>
        <v>#N/A</v>
      </c>
      <c r="DV339" s="1" t="e">
        <f aca="false" t="array" ref="DV339">_xlfn.IFS(DU339="SI","2", DU339="NO","1")</f>
        <v>#N/A</v>
      </c>
      <c r="DX339" s="11" t="str">
        <f aca="false">IF(DW339=0,"1","2")</f>
        <v>1</v>
      </c>
      <c r="DY339" s="11" t="str">
        <f aca="false" t="array" ref="DY339">_xlfn.IFS(DW339=0,"0", DW339=0.25, "1", DW339=0.5,"2", DW339=0.75,"3", DW339=1,"4",DW339=1.25,"5", DW339=1.5,"6", DW339=1.75,"7", DW339=2,"8")</f>
        <v>0</v>
      </c>
      <c r="EA339" s="11" t="str">
        <f aca="false">IF(DZ339=0,"1","2")</f>
        <v>1</v>
      </c>
      <c r="EB339" s="11" t="str">
        <f aca="false" t="array" ref="EB339">_xlfn.IFS(DZ339=0,"0", DZ339=0.25, "1", DZ339=0.5,"2", DZ339=0.75,"3", DZ339=1,"4",DZ339=1.25,"5", DZ339=1.5,"6", DZ339=1.75,"7", DZ339=2,"8")</f>
        <v>0</v>
      </c>
      <c r="ED339" s="10" t="str">
        <f aca="false">IF(EC339=0,"1","2")</f>
        <v>1</v>
      </c>
      <c r="EE339" s="11" t="str">
        <f aca="false" t="array" ref="EE339">_xlfn.IFS(EC339=0,"0", EC339=-0.25, "1", EC339=-0.5,"2", EC339=-0.75,"3", EC339=-1,"4",EC339=-1.25,"5", EC339=-1.5,"6", EC339=-1.75,"7", EC339=-2,"8", EC339=-2.25,"9",EC339=-2.5,"10", EC339=-2.75,"11", EC339=-3,"12", EC339=-3.25,"13", EC339=-3.5,"14", EC339=-3.75,"15",EC339=-4,"16")</f>
        <v>0</v>
      </c>
      <c r="EG339" s="10" t="str">
        <f aca="false">IF(EF339=0,"1","2")</f>
        <v>1</v>
      </c>
      <c r="EH339" s="11" t="str">
        <f aca="false" t="array" ref="EH339">_xlfn.IFS(EF339=0,"0", EF339=-0.25, "1", EF339=-0.5,"2", EF339=-0.75,"3", EF339=-1,"4",EF339=-1.25,"5", EF339=-1.5,"6", EF339=-1.75,"7", EF339=-2,"8", EF339=-2.25,"9",EF339=-2.5,"10", EF339=-2.75,"11", EF339=-3,"12", EF339=-3.25,"13", EF339=-3.5,"14", EF339=-3.75,"15",EF339=-4,"16")</f>
        <v>0</v>
      </c>
      <c r="EJ339" s="11" t="str">
        <f aca="false">IF(EI339=0,"1","2")</f>
        <v>1</v>
      </c>
      <c r="EK339" s="11" t="str">
        <f aca="false" t="array" ref="EK339">_xlfn.IFS(EI339=0,"0", EI339=-0.25, "1", EI339=-0.5,"2", EI339=-0.75,"3", EI339=-1,"4",EI339=-1.25,"5", EI339=-1.5,"6", EI339=-1.75,"7", EI339=-2,"8", EI339=-2.25,"9", EI339=-2.25,"9",EI339=-2.5,"10", EI339=-2.75,"11", EI339=-3,"12", EI339=-3.25,"13", EI339=-3.5,"14", EI339=-3.75,"15",EI339=-4,"16", EI339=0.25, "17", EI339=0.5, "18")</f>
        <v>0</v>
      </c>
      <c r="EM339" s="11" t="str">
        <f aca="false">IF(EL339=0,"1","2")</f>
        <v>1</v>
      </c>
      <c r="EN339" s="11" t="str">
        <f aca="false" t="array" ref="EN339">_xlfn.IFS(EL339=0.25,"17",EL339=0.5,"18", EL339=0,"0", EL339=-0.25, "1", EL339=-0.5,"2", EL339=-0.75,"3", EL339=-1,"4",EL339=-1.25,"5", EL339=-1.5,"6", EL339=-1.75,"7", EL339=-2,"8",EL339= -2.25,"9",EL339=-2.5,"10",EL339= -2.75,"11",EL339= -3,"12",EL339= -3.25,"13",EL339= -3.5,"14",EL339= -3.75,"15",EL339=-4,"16")</f>
        <v>0</v>
      </c>
      <c r="EP339" s="11" t="str">
        <f aca="false">IF(EO339=0,"1","2")</f>
        <v>1</v>
      </c>
      <c r="EQ339" s="11" t="str">
        <f aca="false" t="array" ref="EQ339">_xlfn.IFS(EO339=0,"0", EO339=0.25, "1", EO339=0.5,"2", EO339=0.75,"3", EO339=1,"4",EO339=1.25,"5", EO339=1.5,"6", EO339=1.75,"7", EO339=2,"8", EO339=2.25,"9", EO339=2.25,"9",EO339=2.5,"10", EO339=2.75,"11", EO339=3,"12", EO339=3.25,"13", EO339=3.5,"14", EO339=3.75,"15",EO339=4,"16", EO339=-0.25, "17", bq=-0.5, "18")</f>
        <v>0</v>
      </c>
      <c r="ES339" s="11" t="str">
        <f aca="false">IF(ER339=0,"1","2")</f>
        <v>1</v>
      </c>
      <c r="ET339" s="11" t="str">
        <f aca="false" t="array" ref="ET339">_xlfn.IFS(ER339=0,"0", ER339=0.25, "1", ER339=0.5,"2", ER339=0.75,"3", ER339=1,"4",ER339=1.25,"5", ER339=1.5,"6", ER339=1.75,"7", ER339=2,"8", ER339=2.25,"9", ER339=2.25,"9",ER339=2.5,"10", ER339=2.75,"11", ER339=3,"12", ER339=3.25,"13", ER339=3.5,"14", ER339=3.75,"15",ER339=4,"16", ER339=-0.25, "17", bq=-0.5, "18")</f>
        <v>0</v>
      </c>
      <c r="EV339" s="14" t="e">
        <f aca="false">VLOOKUP(EU339,LEYENDA!$G$2:$H$8,2,TRUE())</f>
        <v>#N/A</v>
      </c>
      <c r="EW339" s="14" t="e">
        <f aca="false" t="array" ref="EW339">_xlfn.IFS(EV339="0-5","1", EV339="6-12","2", EV339="13-18","3", EV339="19-24","4", EV339="25-36","5", EV339="37-48","6", EV339="49-60","7")</f>
        <v>#N/A</v>
      </c>
    </row>
    <row r="340" customFormat="false" ht="13.5" hidden="false" customHeight="false" outlineLevel="0" collapsed="false">
      <c r="A340" s="1" t="n">
        <v>90</v>
      </c>
      <c r="B340" s="2" t="n">
        <v>2</v>
      </c>
      <c r="C340" s="33" t="n">
        <v>42531</v>
      </c>
      <c r="E340" s="5" t="str">
        <f aca="false">VLOOKUP(A340,'286'!$A$3:$J$6279,10,FALSE())</f>
        <v>GARCÍA NUÑEZ, FRANCISCO</v>
      </c>
      <c r="F340" s="4" t="str">
        <f aca="false">VLOOKUP(A340,'286'!$A$3:$I$1768,3,FALSE())</f>
        <v>GARNUFRAN</v>
      </c>
      <c r="G340" s="6" t="n">
        <f aca="false">VLOOKUP(A340,'286'!$A$3:$I$1768,4,FALSE())</f>
        <v>30644</v>
      </c>
      <c r="H340" s="7" t="n">
        <f aca="false">YEAR(C340)-YEAR(G340)</f>
        <v>33</v>
      </c>
      <c r="I340" s="1" t="str">
        <f aca="false">VLOOKUP(H340,LEYENDA!$C$2:$D$6,2,TRUE())</f>
        <v>25-40</v>
      </c>
      <c r="J340" s="5" t="str">
        <f aca="false">VLOOKUP(A340,'286'!$A$3:$I$1768,7,FALSE())</f>
        <v>H</v>
      </c>
      <c r="K340" s="8" t="n">
        <f aca="false">VLOOKUP(A340,'286'!$A$3:$I$1768,2,FALSE())</f>
        <v>0</v>
      </c>
      <c r="L340" s="4" t="str">
        <f aca="false">VLOOKUP(A340,'286'!$A$3:$I$1768,8,FALSE())</f>
        <v>D</v>
      </c>
      <c r="M340" s="4" t="str">
        <f aca="false">VLOOKUP(A340,'286'!$A$3:$I$1768,9,FALSE())</f>
        <v>D</v>
      </c>
      <c r="N340" s="8" t="str">
        <f aca="false">IF(R340=O340, "MISMA","CONTRARIA")</f>
        <v>MISMA</v>
      </c>
      <c r="O340" s="8" t="str">
        <f aca="false" t="array" ref="O340">_xlfn.IFS(L340="D","1", L340="I","2")</f>
        <v>1</v>
      </c>
      <c r="P340" s="8" t="e">
        <f aca="false" t="array" ref="P340">_xlfn.IFS(K340="OD","1", K340="OI","2")</f>
        <v>#N/A</v>
      </c>
      <c r="Q340" s="1" t="str">
        <f aca="false" t="array" ref="Q340">_xlfn.IFS(J340="M","1", J340="H","2")</f>
        <v>2</v>
      </c>
      <c r="R340" s="8" t="str">
        <f aca="false" t="array" ref="R340">_xlfn.IFS(M340="D","1", M340="I","2")</f>
        <v>1</v>
      </c>
      <c r="S340" s="1" t="str">
        <f aca="false" t="array" ref="S340">_xlfn.IFS(N340="CONTRARIA", "1",N340= "MISMA","2")</f>
        <v>2</v>
      </c>
      <c r="T340" s="1" t="str">
        <f aca="false" t="array" ref="T340">_xlfn.IFS(I340="0-12","1", I340="13-24","2", I340="25-40","3", I340="41-60","4", I340="61-100","5")</f>
        <v>3</v>
      </c>
      <c r="U340" s="9" t="n">
        <v>-0.5</v>
      </c>
      <c r="V340" s="1" t="str">
        <f aca="false">IF(U340="","",IF(AND(U340&gt;=-9,U340&lt;=-6.5),"-9 a -6,5",IF(AND(U340&gt;=-6,U340&lt;=-3.5),"-6 a -3,5",IF(AND(U340&gt;=-3,U340&lt;=-1),"-3 a -1",IF(U340=-0.5,"-0,5",IF(AND(U340&gt;=0,U340&lt;=2.5),"0 a 2,5",IF(AND(U340&gt;=3,U340&lt;=5.5),"3 a 5,5",IF(AND(U340&gt;=6,U340&lt;=8.5),"6 a 8,5",IF(AND(U340&gt;=9,U340&lt;=20),"9 a 20","Fuera de rango")))))))))</f>
        <v>-0,5</v>
      </c>
      <c r="W340" s="11" t="str">
        <f aca="false">IF(V340="","",IF(V340="-9 a -6,5",2,IF(V340="-6 a -3,5",3,IF(V340="-3 a -1",4,IF(V340="-0,5","NORMA",IF(V340="0 a 2,5",5,IF(V340="3 a 5,5",6,IF(V340="6 a 8,5",7,IF(V340="9 a 20",8,"Fuera de rango")))))))))</f>
        <v>NORMA</v>
      </c>
      <c r="X340" s="9" t="n">
        <v>6</v>
      </c>
      <c r="Y340" s="11" t="str">
        <f aca="false">IF(X340="","",IF(AND(X340&gt;=0,X340&lt;=4),"0 a 4",IF(AND(X340&gt;=4.5,X340&lt;=8.5),"4,5 a 8,5",IF(X340=9,"9",IF(AND(X340&gt;=9.5,X340&lt;=13),"9,5 a 13",IF(AND(X340&gt;=13.5,X340&lt;=20),"13,5 a 20",IF(AND(X340&gt;=20.5,X340&lt;=35),"20,5 a 35","Fuera de rango")))))))</f>
        <v>4,5 a 8,5</v>
      </c>
      <c r="Z340" s="11" t="n">
        <f aca="false">IF(Y340="","",IF(Y340="0 a 4",1,IF(Y340="4,5 a 8,5",2,IF(Y340="9","NORMA",IF(Y340="9,5 a 13",3,IF(Y340="13,5 a 20",4,IF(Y340="20,5 a 35",5,"Fuera de rango")))))))</f>
        <v>2</v>
      </c>
      <c r="AA340" s="9" t="n">
        <v>14</v>
      </c>
      <c r="AB340" s="10" t="str">
        <f aca="false">IF(AA340="","",IF(AND(AA340&gt;=0,AA340&lt;=9),"0 a 9",IF(AND(AA340&gt;=9.5,AA340&lt;=18.5),"9,5 a 18,5",IF(AA340=19,"19",IF(AND(AA340&gt;=19.5,AA340&lt;=28),"19,5 a 28",IF(AND(AA340&gt;=28.5,AA340&lt;=40),"28,5 a 40","Fuera de rango"))))))</f>
        <v>9,5 a 18,5</v>
      </c>
      <c r="AC340" s="11" t="n">
        <f aca="false" t="array" ref="AC340">_xlfn.IFS(AB340="","",AB340="0 a 9",1,AB340="9,5 a 18,5",2,AB340="19","NORMA",AB340="19,5 a 28",3,AB340="28,5 a 40",4,TRUE(),"Fuera de rango")</f>
        <v>2</v>
      </c>
      <c r="AD340" s="9" t="n">
        <v>11</v>
      </c>
      <c r="AE340" s="10" t="str">
        <f aca="false">IF(AD340="","",IF(AND(AD340&gt;=-10,AD340&lt;=0),"De -10 a 0",IF(AND(AD340&gt;=0.5,AD340&lt;=9.5),"0,5 a 9,5",IF(AD340=10,"10",IF(AND(AD340&gt;=10.5,AD340&lt;=20),"10,5 a 20",IF(AND(AD340&gt;=20.5,AD340&lt;=40),"20,5 a 40","Fuera de rango"))))))</f>
        <v>10,5 a 20</v>
      </c>
      <c r="AF340" s="12" t="n">
        <f aca="false">IF(AD340="","",IF(AND(AD340&gt;=-10,AD340&lt;=0),1,IF(AND(AD340&gt;=0.5,AD340&lt;=9.5),2,IF(AD340=10,"NORMA",IF(AND(AD340&gt;=10.5,AD340&lt;=20),3,IF(AND(AD340&gt;=20.5,AD340&lt;=40),4,""))))))</f>
        <v>3</v>
      </c>
      <c r="AG340" s="9" t="n">
        <v>5</v>
      </c>
      <c r="AH340" s="10" t="str">
        <f aca="false">IF(AG340="","",IF(AND(AG340&gt;=0,AG340&lt;=4),"0 a 4",IF(AND(AG340&gt;=4.5,AG340&lt;=8.5),"4,5 a 8,5",IF(AG340=9,"9",IF(AND(AG340&gt;=9.5,AG340&lt;=13),"9,5 a 13",IF(AND(AG340&gt;=13.5,AG340&lt;=25),"13,5 a 25","Fuera de rango"))))))</f>
        <v>4,5 a 8,5</v>
      </c>
      <c r="AI340" s="10" t="n">
        <f aca="false">IF(AH340="","",IF(AH340="0 a 4",1,IF(AH340="4,5 a 8,5",2,IF(AH340="9","NORMA",IF(AH340="9,5 a 13",3,IF(AH340="13,5 a 25",4,""))))))</f>
        <v>2</v>
      </c>
      <c r="AJ340" s="9" t="n">
        <v>3</v>
      </c>
      <c r="AK340" s="10" t="str">
        <f aca="false">IF(AJ340="","",IF(AND(AJ340&gt;=-15,AJ340&lt;=-10.5),"-15 a -10,5",IF(AND(AJ340&gt;=-10,AJ340&lt;=-4),"-10 a -4",IF(AND(AJ340&gt;=-4.5,AJ340&lt;=0),"-4,5 a 0",IF(AND(AJ340&gt;=0.5,AJ340&lt;=4.5),"0,5 a 4,5",IF(AJ340=5,"5",IF(AND(AJ340&gt;=5.5,AJ340&lt;=10),"5,5 a 10",IF(AND(AJ340&gt;=10.5,AJ340&lt;=20),"10,5 a 20","Fuera de rango"))))))))</f>
        <v>0,5 a 4,5</v>
      </c>
      <c r="AL340" s="11" t="n">
        <f aca="false">IF(AK340="","",IF(AK340="-15 a -10,5",1,IF(AK340="-10 a -4",2,IF(AK340="-4,5 a 0",3,IF(AK340="0,5 a 4,5",4,IF(AK340="5","NORMA",IF(AK340="5,5 a 10",5,IF(AK340="10,5 a 20",6,"Error"))))))))</f>
        <v>4</v>
      </c>
      <c r="AM340" s="9" t="n">
        <v>0</v>
      </c>
      <c r="AN340" s="10" t="str">
        <f aca="false">IF(AM340="","",IF(AND(AM340&gt;=-7.5,AM340&lt;=-5.5),"-7,5 a -5,5",IF(AND(AM340&gt;=-5,AM340&lt;=-3),"-5 a -3",IF(AND(AM340&gt;=-2.5,AM340&lt;=-0.5),"-2,5 a -0,5",IF(AM340=0,"0,00",IF(AND(AM340&gt;=0.5,AM340&lt;=2.5),"0,5 a 2,5",IF(AND(AM340&gt;=3,AM340&lt;=5),"3 a 5",IF(AND(AM340&gt;=5.5,AM340&lt;=7.5),"5,5 a 7,5",IF(AND(AM340&gt;=8,AM340&lt;=10),"8 a 10","Fuera de rango")))))))))</f>
        <v>0,00</v>
      </c>
      <c r="AO340" s="11" t="str">
        <f aca="false">IF(AN340="","",IF(AN340="-7,5 a -5,5",1,IF(AN340="-5 a -3",2,IF(AN340="-2,5 a -0,5",3,IF(AN340="0,00","NORMA",IF(AN340="0,5 a 2,5",4,IF(AN340="3 a 5",5,IF(AN340="5,5 a 7,5",6,IF(AN340="8 a 10",7,"Error")))))))))</f>
        <v>NORMA</v>
      </c>
      <c r="AP340" s="9" t="n">
        <v>-2</v>
      </c>
      <c r="AQ340" s="10" t="str">
        <f aca="false">IF(AP340="","",IF(AND(AP340&gt;=-20,AP340&lt;=-9.5),"-20 a -9,5",IF(AND(AP340&gt;=-9,AP340&lt;=-6.5),"-9 a -6,5",IF(AP340=-6,"-6",IF(AND(AP340&gt;=-5.5,AP340&lt;=-3),"-5,5 a -3",IF(AND(AP340&gt;=-2.5,AP340&lt;=0),"-2,5 a 0",IF(AND(AP340&gt;=0.5,AP340&lt;=3),"0,5 a 3",IF(AND(AP340&gt;=3.5,AP340&lt;=6),"3,5 a 6",IF(AND(AP340&gt;=6.5,AP340&lt;=9),"6,5 a 9",IF(AND(AP340&gt;=9.5,AP340&lt;=20),"9,5 a 20","Fuera de rango"))))))))))</f>
        <v>-2,5 a 0</v>
      </c>
      <c r="AR340" s="11" t="n">
        <f aca="false">IF(AQ340="","",IF(AQ340="-20 a -9,5",1,IF(AQ340="-9 a -6,5",2,IF(AQ340="-6","NORMA",IF(AQ340="-5,5 a -3",3,IF(AQ340="-2,5 a 0",4,IF(AQ340="0,5 a 3",5,IF(AQ340="3,5 a 6",6,IF(AQ340="6,5 a 9",7,IF(AQ340="9,5 a 20",8,""))))))))))</f>
        <v>4</v>
      </c>
      <c r="AS340" s="9" t="n">
        <v>0</v>
      </c>
      <c r="AT340" s="10" t="str">
        <f aca="false">IF(AS340="","",IF(AND(AS340&gt;=-16,AS340&lt;=-14),"-16 a -14",IF(AND(AS340&gt;=-13.5,AS340&lt;=-11.5),"-13,5 a -11,5",IF(AND(AS340&gt;=-11,AS340&lt;=-9),"-11 a -9",IF(AND(AS340&gt;=-8.5,AS340&lt;=-6.5),"-8,5 a -6,5",IF(AND(AS340&gt;=-6,AS340&lt;=-4),"-6 a -4",IF(AND(AS340&gt;=-3.5,AS340&lt;=-1.5),"-3,5 a -1,5",IF(AND(AS340&gt;=-1,AS340&lt;=1),"-1 a 1",IF(AND(AS340&gt;=1.5,AS340&lt;=3.5),"1,5 a 3,5",IF(AND(AS340&gt;=4,AS340&lt;=6),"4 a 6",IF(AND(AS340&gt;=6.5,AS340&lt;=8.5),"6,5 a 8,5",IF(AND(AS340&gt;=9,AS340&lt;=11),"9 a 11",IF(AND(AS340&gt;=11.5,AS340&lt;=13.5),"11,5 a 13,5",IF(AND(AS340&gt;=14,AS340&lt;=16),"14 a 16",IF(AND(AS340&gt;=16.5,AS340&lt;=18.5),"16,5 a 18,5",IF(AND(AS340&gt;=19,AS340&lt;=21),"19 a 21","Fuera de rango"))))))))))))))))</f>
        <v>-1 a 1</v>
      </c>
      <c r="AU340" s="11" t="n">
        <f aca="false" t="array" ref="AU340">IF(AT340="","",_xlfn.IFS(AT340="-16 a -14",1,AT340="-13,5 a -11,5",2,AT340="-11 a -9",3,AT340="-8,5 a -6,5",4,AT340="-6 a -4",5,AT340="-3,5 a -1,5",6,AT340="-1 a 1",7,AT340="1,5 a 3,5",8,AT340="4 a 6","NORMA",AT340="6,5 a 8,5",9,AT340="9 a 11",10,AT340="11,5 a 13,5",11,AT340="14 a 16",12,AT340="16,5 a 18,5",13,AT340="19 a 21",14,TRUE(),""))</f>
        <v>7</v>
      </c>
      <c r="AV340" s="9" t="n">
        <v>0.75</v>
      </c>
      <c r="AW340" s="10" t="str">
        <f aca="false">IF(AV340="","",IF(AND(AV340&gt;=-1,AV340&lt;=-0.5),"-1 a -0,5",IF(AND(AV340&gt;-0.5,AV340&lt;=0),"De -0,5 a 0",IF(AND(AV340&gt;=0.25,AV340&lt;=0.75),"0,25 a 0,75",IF(AND(AV340&gt;=1,AV340&lt;=1.5),"1 a 1,5",IF(AND(AV340&gt;=1.75,AV340&lt;=2.25),"1,75 a 2,25",IF(AND(AV340&gt;=2.5,AV340&lt;=3),"2,5 a 3",IF(AND(AV340&gt;=3.25,AV340&lt;=3.75),"3,25 a 3,75","Fuera de rango"))))))))</f>
        <v>0,25 a 0,75</v>
      </c>
      <c r="AX340" s="10" t="str">
        <f aca="false">IF(AW340="","",IF(OR(AW340="-1 a -0,5",AW340="-1 a -0.5"),1,IF(OR(AW340="De -0,5 a 0",AW340="-0,5 a 0",AW340="De -0.5 a 0"),2,IF(OR(AW340="0,25 a 0,75",AW340="0.25 a 0.75"),"NORMA",IF(OR(AW340="1 a 1,5",AW340="1 a 1.5"),3,IF(OR(AW340="1,75 a 2,25",AW340="1.75 a 2.25"),4,IF(OR(AW340="2,5 a 3",AW340="2.5 a 3"),5,IF(OR(AW340="3,25 a 3,75",AW340="3.25 a 3.75"),6,""))))))))</f>
        <v>NORMA</v>
      </c>
      <c r="AY340" s="9" t="n">
        <v>-4</v>
      </c>
      <c r="AZ340" s="10" t="str">
        <f aca="false">IF(AY340="","",IF(AND(AY340&gt;=-20,AY340&lt;=-9.5),"-20 a -9,5",IF(AND(AY340&gt;=-9,AY340&lt;=-6.5),"-9 a -6,5",IF(AY340=-6,"-6",IF(AND(AY340&gt;=-5.5,AY340&lt;=-3),"-5,5 a -3",IF(AND(AY340&gt;=-2.5,AY340&lt;=0),"-2,5 a 0",IF(AND(AY340&gt;=0.5,AY340&lt;=3),"0,5 a 3",IF(AND(AY340&gt;=3.5,AY340&lt;=6),"3,5 a 6","Fuera de rango"))))))))</f>
        <v>-5,5 a -3</v>
      </c>
      <c r="BA340" s="11" t="n">
        <f aca="false">IF(AZ340="","",IF(AZ340="-20 a -9,5",1,IF(AZ340="-9 a -6,5",2,IF(AZ340="-6","NORMA",IF(AZ340="-5,5 a -3",3,IF(AZ340="-2,5 a 0",4,IF(AZ340="0,5 a 3",5,IF(AZ340="3,5 a 6",6,""))))))))</f>
        <v>3</v>
      </c>
      <c r="BB340" s="9" t="n">
        <v>6</v>
      </c>
      <c r="BC340" s="10" t="str">
        <f aca="false" t="array" ref="BC340">IF(BB340="","",_xlfn.IFS(AND(BB340&gt;=0,BB340&lt;=2),"0 a 2",AND(BB340&gt;=2.5,BB340&lt;=4.5),"2,5 a 4,5",AND(BB340&gt;=5,BB340&lt;=7),"5 a 7",AND(BB340&gt;=7.5,BB340&lt;=9.5),"7,5 a 9,5",AND(BB340&gt;=10,BB340&lt;=12),"10 a 12",AND(BB340&gt;=12.5,BB340&lt;=14.5),"12,5 a 14,5",BB340=15,"15",AND(BB340&gt;=15.5,BB340&lt;=17.5),"15,5 a 17,5",AND(BB340&gt;=18,BB340&lt;=20),"18 a 20",AND(BB340&gt;=20.5,BB340&lt;=22.5),"20,5 a 22,5",AND(BB340&gt;=23,BB340&lt;=25),"23 a 25",TRUE(),"Fuera de rango"))</f>
        <v>5 a 7</v>
      </c>
      <c r="BD340" s="11" t="n">
        <f aca="false" t="array" ref="BD340">IF(BC340="","",_xlfn.IFS(BC340="0 a 2",1,BC340="2,5 a 4,5",2,BC340="5 a 7",3,BC340="7,5 a 9,5",4,BC340="10 a 12",5,BC340="12,5 a 14,5",6,BC340="15","NORMA",BC340="15,5 a 17,5",7,BC340="18 a 20",8,BC340="20,5 a 22,5",9,BC340="23 a 25",10,TRUE(),"Fuera de rango"))</f>
        <v>3</v>
      </c>
      <c r="BE340" s="9" t="n">
        <v>12</v>
      </c>
      <c r="BF340" s="10" t="str">
        <f aca="false">IF(BE340="","",IF(AND(BE340&gt;=-20,BE340&lt;=-10),"-20 a -10",IF(AND(BE340&gt;=-9.5,BE340&lt;=0.5),"-9,5 a 0,5",IF(AND(BE340&gt;=1,BE340&lt;=11),"1 a 11",IF(AND(BE340&gt;=11.5,BE340&lt;=20.5),"11,5 a 20,5",IF(BE340=21,"21",IF(AND(BE340&gt;=21.5,BE340&lt;=31.5),"21,5 a 31,5",IF(AND(BE340&gt;=32,BE340&lt;=42),"32 a 42","Fuera de rango"))))))))</f>
        <v>11,5 a 20,5</v>
      </c>
      <c r="BG340" s="11" t="n">
        <f aca="false">IF(BF340="","",IF(BF340="-20 a -10",1,IF(BF340="-9,5 a 0,5",2,IF(BF340="1 a 11",3,IF(BF340="11,5 a 20,5",4,IF(BF340="21","NORMA",IF(BF340="21,5 a 31,5",5,IF(BF340="32 a 42",6,""))))))))</f>
        <v>4</v>
      </c>
      <c r="BH340" s="9" t="n">
        <v>5</v>
      </c>
      <c r="BI340" s="10" t="str">
        <f aca="false">IF(BH340="","",IF(AND(BH340&gt;=-20,BH340&lt;=-15),"-20 a -15",IF(AND(BH340&gt;=-14.5,BH340&lt;=-9.5),"-14,5 a -9,5",IF(AND(BH340&gt;=-9,BH340&lt;=-4),"-9 a -4",IF(AND(BH340&gt;=-3.5,BH340&lt;=2.5),"-3,5 a 2,5",IF(AND(BH340&gt;=3,BH340&lt;=8),"3 a 8",IF(AND(BH340&gt;=8.5,BH340&lt;=14.5),"8,5 a 14,5",IF(BH340=15,"15",IF(AND(BH340&gt;=15.5,BH340&lt;=20.5),"15,5 a 20,5",IF(AND(BH340&gt;=21,BH340&lt;=26),"21 a 26","Fuera de rango"))))))))))</f>
        <v>3 a 8</v>
      </c>
      <c r="BJ340" s="11" t="n">
        <f aca="false">IF(BI340="","",IF(BI340="-20 a -15",1,IF(BI340="-14,5 a -9,5",2,IF(BI340="-9 a -4",3,IF(BI340="-3,5 a 2,5",4,IF(BI340="3 a 8",5,IF(BI340="8,5 a 14,5",6,IF(BI340="15","NORMA",IF(BI340="15,5 a 20,5",7,IF(BI340="21 a 26",8,IF(BI340="26,5 a 31,5",9,"")))))))))))</f>
        <v>5</v>
      </c>
      <c r="BK340" s="9" t="n">
        <v>6</v>
      </c>
      <c r="BL340" s="10" t="str">
        <f aca="false">IF(BK340="","",IF(AND(BK340&gt;=0,BK340&lt;=2),"0 - 2",IF(AND(BK340&gt;=2.5,BK340&lt;=4.5),"2,5 - 4,5",IF(AND(BK340&gt;=5,BK340&lt;=7),"5 - 7",IF(AND(BK340&gt;=7.5,BK340&lt;=9.5),"7,5 - 9,5",IF(AND(BK340&gt;=10,BK340&lt;=12),"10 - 12",IF(AND(BK340&gt;=12.5,BK340&lt;=13.5),"12,5 - 13,5",IF(BK340=14,"14",IF(AND(BK340&gt;=14.5,BK340&lt;=16.5),"14,5 - 16,5",IF(AND(BK340&gt;=17,BK340&lt;=19),"17 - 19",IF(AND(BK340&gt;=19.5,BK340&lt;=21.5),"19,5 - 21,5",IF(AND(BK340&gt;=22,BK340&lt;=24),"22 - 24",IF(AND(BK340&gt;=24.5,BK340&lt;=26.5),"24,5 - 26,5",IF(AND(BK340&gt;=27,BK340&lt;=29),"27 - 29",IF(AND(BK340&gt;=29.5,BK340&lt;=30),"29,5 - 30","Fuera de rango")))))))))))))))</f>
        <v>5 - 7</v>
      </c>
      <c r="BM340" s="11" t="n">
        <f aca="false">IF(BL340="","",IF(BL340="0 - 2",1,IF(BL340="2,5 - 4,5",2,IF(BL340="5 - 7",3,IF(BL340="7,5 - 9,5",4,IF(BL340="10 - 12",5,IF(BL340="12,5 - 13,5",6,IF(BL340="14","NORMA",IF(BL340="14,5 - 16,5",7,IF(BL340="17 - 19",8,IF(BL340="19,5 - 21,5",9,IF(BL340="22 - 24",10,IF(BL340="24,5 - 26,5",11,IF(BL340="27 - 29",12,IF(BL340="29,5 - 30",13,"")))))))))))))))</f>
        <v>3</v>
      </c>
      <c r="BN340" s="9" t="n">
        <v>11</v>
      </c>
      <c r="BO340" s="11" t="str">
        <f aca="false">IF(BN340="","",IF(AND(BN340&gt;=-20,BN340&lt;=-10),"-20 a -10",IF(AND(BN340&gt;=-9.5,BN340&lt;=0.5),"-9,5 a 0,5",IF(AND(BN340&gt;=1,BN340&lt;=11),"1 a 11",IF(AND(BN340&gt;=11.5,BN340&lt;=21.5),"11,5 a 21,5",IF(BN340=22,"22",IF(AND(BN340&gt;=22.5,BN340&lt;=32.5),"22,5 a 32,5",IF(AND(BN340&gt;=33,BN340&lt;=43),"33 a 43","Fuera de rango"))))))))</f>
        <v>1 a 11</v>
      </c>
      <c r="BP340" s="11" t="n">
        <f aca="false">IF(BO340="","",IF(BO340="-20 a -10",1,IF(BO340="-9,5 a 0,5",2,IF(BO340="1 a 11",3,IF(BO340="11,5 a 21,5",4,IF(BO340="22","NORMA",IF(BO340="22,5 a 32,5",5,IF(BO340="33 a 43",6,""))))))))</f>
        <v>3</v>
      </c>
      <c r="BQ340" s="9" t="n">
        <v>5</v>
      </c>
      <c r="BR340" s="10" t="str">
        <f aca="false">IF(BQ340="","",IF(AND(BQ340&gt;=-20,BQ340&lt;=-15),"-20 a -15",IF(AND(BQ340&gt;=-14.5,BQ340&lt;=-9.5),"-14,5 a -9,5",IF(AND(BQ340&gt;=-9,BQ340&lt;=-4),"-9 a -4",IF(AND(BQ340&gt;=-3.5,BQ340&lt;=2.5),"-3,5 a 2,5",IF(AND(BQ340&gt;=3,BQ340&lt;=8),"3 a 8",IF(AND(BQ340&gt;=8.5,BQ340&lt;=13.5),"8,5 a 13,5",IF(AND(BQ340&gt;=14,BQ340&lt;=17.5),"14 a 17,5",IF(BQ340=18,"18",IF(AND(BQ340&gt;=18.5,BQ340&lt;=23.5),"18,5 a 23,5",IF(AND(BQ340&gt;=24,BQ340&lt;=29),"24 a 29",IF(AND(BQ340&gt;=29.5,BQ340&lt;=34.5),"29,5 a 34,5",IF(AND(BQ340&gt;=35,BQ340&lt;=40),"35 a 40","Fuera de rango")))))))))))))</f>
        <v>3 a 8</v>
      </c>
      <c r="BS340" s="11" t="n">
        <f aca="false">IF(BR340="","",IF(BR340="-20 a -15",1,IF(BR340="-14,5 a -9,5",2,IF(BR340="-9 a -4",3,IF(BR340="-3,5 a 2,5",4,IF(BR340="3 a 8",5,IF(BR340="8,5 a 13,5",6,IF(BR340="14 a 17,5",7,IF(BR340="18","NORMA",IF(BR340="18,5 a 23,5",8,IF(BR340="24 a 29",9,IF(BR340="29,5 a 34,5",10,IF(BR340="35 a 40",11,"")))))))))))))</f>
        <v>5</v>
      </c>
      <c r="BT340" s="9" t="n">
        <v>0</v>
      </c>
      <c r="BU340" s="10" t="str">
        <f aca="false">IF(BT340="","",IF(AND(BT340&gt;=-20,BT340&lt;=-18),"-20 a -18",IF(AND(BT340&gt;=-17.5,BT340&lt;=-15.5),"-17,5 a -15,5",IF(AND(BT340&gt;=-15,BT340&lt;=-13),"-15 a -13",IF(AND(BT340&gt;=-12.5,BT340&lt;=-10.5),"-12,5 a -10,5",IF(AND(BT340&gt;=-10,BT340&lt;=-8),"-10 a -8",IF(AND(BT340&gt;=-7.5,BT340&lt;=-5.5),"-7,5 a -5,5",IF(AND(BT340&gt;=-5,BT340&lt;=-3),"-5 a -3",IF(AND(BT340&gt;=-2.5,BT340&lt;=-0.5),"-2,5 a -0,5",IF(BT340=0,"0",IF(AND(BT340&gt;=0.5,BT340&lt;=2.5),"0,5 a 2,5",IF(AND(BT340&gt;=3,BT340&lt;=5),"3 a 5",IF(AND(BT340&gt;=5.5,BT340&lt;=7.5),"5,5 a 7,5",IF(AND(BT340&gt;=8,BT340&lt;=10),"8 a 10",IF(AND(BT340&gt;=10.5,BT340&lt;=12.5),"10,5 a 12,5",IF(AND(BT340&gt;=13,BT340&lt;=15),"13 a 15",IF(AND(BT340&gt;=15.5,BT340&lt;=17.5),"15,5 a 17,5",IF(AND(BT340&gt;=18,BT340&lt;=20),"18 a 20","Fuera de rango"))))))))))))))))))</f>
        <v>0</v>
      </c>
      <c r="BV340" s="11" t="str">
        <f aca="false">IF(BT340="","",IF(BT340=0,"NORMA",IF(AND(BT340&gt;=-20,BT340&lt;=-18),2,IF(AND(BT340&gt;=-17.5,BT340&lt;=-15.5),2,IF(AND(BT340&gt;=-15,BT340&lt;=-13),3,IF(AND(BT340&gt;=-12.5,BT340&lt;=-10.5),4,IF(AND(BT340&gt;=-10,BT340&lt;=-8),5,IF(AND(BT340&gt;=-7.5,BT340&lt;=-5.5),6,IF(AND(BT340&gt;=-5,BT340&lt;=-3),7,IF(AND(BT340&gt;=-2.5,BT340&lt;=-0.5),8,IF(AND(BT340&gt;=0.5,BT340&lt;=2.5),9,IF(AND(BT340&gt;=3,BT340&lt;=5),10,IF(AND(BT340&gt;=5.5,BT340&lt;=7.5),11,IF(AND(BT340&gt;=8,BT340&lt;=10),12,IF(AND(BT340&gt;=10.5,BT340&lt;=12.5),13,IF(AND(BT340&gt;=13,BT340&lt;=15),14,IF(AND(BT340&gt;=15.5,BT340&lt;=17.5),15,IF(AND(BT340&gt;=18,BT340&lt;=20),16,"Fuera de rango"))))))))))))))))))</f>
        <v>NORMA</v>
      </c>
      <c r="BW340" s="9" t="n">
        <v>-3</v>
      </c>
      <c r="BX340" s="10" t="n">
        <f aca="false">18.5- (0.3*H340)</f>
        <v>8.6</v>
      </c>
      <c r="BY340" s="10" t="n">
        <f aca="false">(BW340)-(BX340)</f>
        <v>-11.6</v>
      </c>
      <c r="BZ340" s="10" t="str">
        <f aca="false">IF(BY340="","",IF(BY340&lt;-27.5,"De -30 a -28",IF(BY340&lt;-25,"De -27,5 a -25,5",IF(BY340&lt;-22.5,"De -25 a -23",IF(BY340&lt;-20,"De -22,5 a -20,5",IF(BY340&lt;-17.5,"De -20 a -18",IF(BY340&lt;-15,"De -17,5 a -15,5",IF(BY340&lt;-12.5,"De -15 a -13",IF(BY340&lt;-10,"De -12,5 a -10,5",IF(BY340&lt;-7.5,"De -10 a -8",IF(BY340&lt;-5,"De -7,5 a -5,5",IF(BY340&lt;-2.5,"De -5 a -3",IF(BY340&lt;0,"De -2,5 a -0,5",IF(BY340&lt;2.5,"De 0 a 2",IF(BY340&lt;5,"De 2,5 a 4,5",IF(BY340&lt;7.5,"De 5 a 7",IF(BY340&lt;10,"De 7,5 a 9,5",IF(BY340&lt;12.5,"De 10 a 12",IF(BY340&lt;15,"De 12,5 a 14,5",IF(BY340&lt;17.5,"De 15 a 17",IF(BY340&lt;20,"De 17,5 a 19,5",IF(BY340&lt;22.5,"De 20 a 22",IF(BY340&lt;25,"De 22,5 a 24,5",IF(BY340&lt;27.5,"De 25 a 27","De 27,5 a 30"))))))))))))))))))))))))</f>
        <v>De -12,5 a -10,5</v>
      </c>
      <c r="CA340" s="12" t="n">
        <f aca="false">IF(BY340="","",IF(BY340&lt;=-28,1,IF(BY340&lt;=-25.5,2,IF(BY340&lt;=-23,3,IF(BY340&lt;=-20.5,4,IF(BY340&lt;=-18,5,IF(BY340&lt;=-15.5,6,IF(BY340&lt;=-13,7,IF(BY340&lt;=-10.5,8,IF(BY340&lt;=-8,9,IF(BY340&lt;=-5.5,10,IF(BY340&lt;=-3,11,IF(BY340&lt;=-0.5,12,IF(BY340&lt;=2,13,IF(BY340&lt;=4.5,14,IF(BY340&lt;=7,15,IF(BY340&lt;=9.5,16,IF(BY340&lt;=12,17,IF(BY340&lt;=14.5,18,IF(BY340&lt;=17,19,IF(BY340&lt;=19.5,20,IF(BY340&lt;=22,21,IF(BY340&lt;=24.5,22,IF(BY340&lt;=27,23,IF(BY340&lt;=30,24,"Fuera de rango")))))))))))))))))))))))))</f>
        <v>8</v>
      </c>
      <c r="CB340" s="9" t="n">
        <v>-4</v>
      </c>
      <c r="CC340" s="10" t="n">
        <f aca="false">18.5- (0.3*H340)</f>
        <v>8.6</v>
      </c>
      <c r="CD340" s="10" t="n">
        <f aca="false">(CB340)-(CC340)</f>
        <v>-12.6</v>
      </c>
      <c r="CE340" s="10" t="str">
        <f aca="false">IF(CD340="","",IF(CD340&lt;-27.5,"De -30 a -28",IF(CD340&lt;-25,"De -27,5 a -25,5",IF(CD340&lt;-22.5,"De -25 a -23",IF(CD340&lt;-20,"De -22,5 a -20,5",IF(CD340&lt;-17.5,"De -20 a -18",IF(CD340&lt;-15,"De -17,5 a -15,5",IF(CD340&lt;-12.5,"De -15 a -13",IF(CD340&lt;-10,"De -12,5 a -10,5",IF(CD340&lt;-7.5,"De -10 a -8",IF(CD340&lt;-5,"De -7,5 a -5,5",IF(CD340&lt;-2.5,"De -5 a -3",IF(CD340&lt;0,"De -2,5 a -0,5",IF(CD340&lt;=2,"De 0 a 2",IF(CD340&lt;=4.5,"De 2,5 a 4,5",IF(CD340&lt;=7,"De 5 a 7",IF(CD340&lt;=9.5,"De 7,5 a 9,5",IF(CD340&lt;=12,"De 10 a 12",IF(CD340&lt;=14.5,"De 12,5 a 14,5",IF(CD340&lt;=17,"De 15 a 17",IF(CD340&lt;=19.5,"De 17,5 a 19,5",IF(CD340&lt;=22,"De 20 a 22",IF(CD340&lt;=24.5,"De 22,5 a 24,5",IF(CD340&lt;=27,"De 25 a 27","De 27,5 a 30"))))))))))))))))))))))))</f>
        <v>De -15 a -13</v>
      </c>
      <c r="CF340" s="12" t="n">
        <f aca="false">IF(CD340="","",IF(CD340&lt;-27.5,1,IF(CD340&lt;-25,2,IF(CD340&lt;-22.5,3,IF(CD340&lt;-20,4,IF(CD340&lt;-17.5,5,IF(CD340&lt;-15,6,IF(CD340&lt;-12.5,7,IF(CD340&lt;-10,8,IF(CD340&lt;-7.5,9,IF(CD340&lt;-5,10,IF(CD340&lt;-2.5,11,IF(CD340&lt;0,12,IF(CD340&lt;2.5,13,IF(CD340&lt;5,14,IF(CD340&lt;7.5,15,IF(CD340&lt;10,16,IF(CD340&lt;12.5,17,IF(CD340&lt;15,18,IF(CD340&lt;17.5,19,IF(CD340&lt;20,20,IF(CD340&lt;22.5,21,IF(CD340&lt;25,22,IF(CD340&lt;27.5,23,24))))))))))))))))))))))))</f>
        <v>7</v>
      </c>
      <c r="CG340" s="9" t="n">
        <v>-2</v>
      </c>
      <c r="CH340" s="10" t="str">
        <f aca="false">IF(CG340="","",IF(AND(CG340&gt;=-10,CG340&lt;=-9.5),"-10 a -9,5",IF(AND(CG340&gt;-9.5,CG340&lt;=-8.5),"-9 a -8,5",IF(AND(CG340&gt;-8.5,CG340&lt;=-7.5),"-8 a -7,5",IF(AND(CG340&gt;-7.5,CG340&lt;=-6.5),"-7 a -6,5",IF(AND(CG340&gt;-6.5,CG340&lt;=-5.5),"-6 a -5,5",IF(AND(CG340&gt;-5.5,CG340&lt;=-4.5),"-5 a -4,5",IF(AND(CG340&gt;-4.5,CG340&lt;=-3.5),"-4 a -3,5",IF(AND(CG340&gt;-3.5,CG340&lt;=-2.5),"-3 a -2,5",IF(CG340=-2.25,"-2,25",IF(AND(CG340&gt;-2.5,CG340&lt;=-1.5),"-2 a -1,5",IF(AND(CG340&gt;-1.5,CG340&lt;=-0.5),"-1 a -0,5",IF(AND(CG340&gt;-0.5,CG340&lt;=0.5),"0 a 0,5",IF(AND(CG340&gt;0.5,CG340&lt;=1.5),"1 a 1,5",IF(AND(CG340&gt;1.5,CG340&lt;=2.5),"2 a 2,5",IF(AND(CG340&gt;2.5,CG340&lt;=3.5),"3 a 3,5",IF(AND(CG340&gt;3.5,CG340&lt;=4.5),"4 a 4,5",IF(AND(CG340&gt;4.5,CG340&lt;=5.5),"5 a 5,5",IF(AND(CG340&gt;5.5,CG340&lt;=6.5),"6 a 6,5",IF(AND(CG340&gt;6.5,CG340&lt;=7.5),"7 a 7,5",IF(AND(CG340&gt;7.5,CG340&lt;=8.5),"8 a 8,5",IF(AND(CG340&gt;8.5,CG340&lt;=9.5),"9 a 9,5",IF(CG340&gt;=10,"10","Fuera de rango")))))))))))))))))))))))</f>
        <v>-2 a -1,5</v>
      </c>
      <c r="CI340" s="11" t="n">
        <f aca="false">IF(CG340="","",IF(CG340=-2.25,"NORMA",IF(CG340&lt;=-9.5,1,IF(CG340&lt;=-8.5,2,IF(CG340&lt;=-7.5,3,IF(CG340&lt;=-6.5,4,IF(CG340&lt;=-5.5,5,IF(CG340&lt;=-4.5,6,IF(CG340&lt;=-3.5,7,IF(CG340&lt;=-2.5,8,IF(CG340&lt;=-1.5,9,IF(CG340&lt;=-0.5,10,IF(CG340&lt;=0.5,11,IF(CG340&lt;=1.5,12,IF(CG340&lt;=2.5,13,IF(CG340&lt;=3.5,14,IF(CG340&lt;=4.5,15,IF(CG340&lt;=5.5,16,IF(CG340&lt;=6.5,17,IF(CG340&lt;=7.5,18,IF(CG340&lt;=8.5,19,IF(CG340&lt;=9.5,20,IF(CG340=10,21,"Fuera de rango")))))))))))))))))))))))</f>
        <v>9</v>
      </c>
      <c r="CJ340" s="9" t="n">
        <v>3</v>
      </c>
      <c r="CK340" s="10" t="str">
        <f aca="false">IF(CJ340="","",IF(AND(CJ340&gt;=-6,CJ340&lt;=-5.5),"-6 a -5,5",IF(AND(CJ340&gt;-5.5,CJ340&lt;=-4.5),"-5 a -4,5",IF(AND(CJ340&gt;-4.5,CJ340&lt;=-3.5),"-4 a -3,5",IF(AND(CJ340&gt;-3.5,CJ340&lt;=-2.5),"-3 a -2,5",IF(AND(CJ340&gt;-2.5,CJ340&lt;=-1.5),"-2 a -1,5",IF(AND(CJ340&gt;-1.5,CJ340&lt;=-0.5),"-1 a -0,5",IF(AND(CJ340&gt;-0.5,CJ340&lt;=0.5),"0 a 0,5",IF(AND(CJ340&gt;0.5,CJ340&lt;=1.5),"1 a 1,5",IF(AND(CJ340&gt;1.5,CJ340&lt;2.5),"2",IF(AND(CJ340&gt;=2.5,CJ340&lt;=3),"2,5 a 3",IF(AND(CJ340&gt;3,CJ340&lt;=4),"3,5 a 4",IF(AND(CJ340&gt;4,CJ340&lt;=5),"4,5 a 5",IF(AND(CJ340&gt;5,CJ340&lt;=6),"5,5 a 6",IF(AND(CJ340&gt;6,CJ340&lt;=7),"6,5 a 7",IF(AND(CJ340&gt;7,CJ340&lt;=8),"7,5 a 8",IF(AND(CJ340&gt;8,CJ340&lt;=9.5),"8,5 a 9,5",IF(CJ340=10,"10","Fuera de rango"))))))))))))))))))</f>
        <v>2,5 a 3</v>
      </c>
      <c r="CL340" s="11" t="n">
        <f aca="false">IF(CK340="","",IF(OR(CK340="-6 a -5,5",CK340="-6 - -5,5"),1,IF(OR(CK340="-5 a -4,5",CK340="-5 - -4,5"),2,IF(OR(CK340="-4 a -3,5",CK340="-4 - -3,5"),3,IF(OR(CK340="-3 a -2,5",CK340="-3 - -2,5"),4,IF(OR(CK340="-2 a -1,5",CK340="-2 - -1,5"),5,IF(OR(CK340="-1 a -0,5",CK340="-1 - -0,5"),6,IF(OR(CK340="0 a 0,5",CK340="0 - 0,5"),7,IF(OR(CK340="1 a 1,5",CK340="1 - 1,5"),8,IF(CK340="2","NORMA",IF(OR(CK340="2,5 a 3",CK340="2,5 - 3"),9,IF(OR(CK340="3,5 a 4",CK340="3,5 - 4"),10,IF(OR(CK340="4,5 a 5",CK340="4,5 - 5"),11,IF(OR(CK340="5,5 a 6",CK340="5,5 - 6"),12,IF(OR(CK340="6,5 a 7",CK340="6,5 - 7"),13,IF(OR(CK340="7,5 a 8",CK340="7,5 - 8"),14,IF(OR(CK340="8,5 a 9",CK340="8,5 - 9,5",CK340="9 a 9,5"),15,IF(CK340="10",15,IF(OR(CK340="0,5 a 1",CK340="0,5 - 1"),7,"Fuera de rango")))))))))))))))))))</f>
        <v>9</v>
      </c>
      <c r="CN340" s="10" t="str">
        <f aca="false">IF(CM340=0,"0", " ")</f>
        <v>0</v>
      </c>
      <c r="CO340" s="10" t="str">
        <f aca="false">IF(CM340&gt;0,"EME"," ")</f>
        <v> </v>
      </c>
      <c r="CQ340" s="10" t="str">
        <f aca="false">IF(CP340&gt;0,"0", " ")</f>
        <v> </v>
      </c>
      <c r="CR340" s="10" t="str">
        <f aca="false">IF(CP340&gt;0,"EME"," ")</f>
        <v> </v>
      </c>
      <c r="CS340" s="9" t="n">
        <v>2.5</v>
      </c>
      <c r="CV340" s="9" t="n">
        <v>3</v>
      </c>
      <c r="CY340" s="9" t="n">
        <v>0</v>
      </c>
      <c r="DB340" s="9" t="n">
        <v>0</v>
      </c>
      <c r="DC340" s="11" t="str">
        <f aca="false">IF(DB340&lt;0,"2"," ")</f>
        <v> </v>
      </c>
      <c r="DD340" s="11" t="str">
        <f aca="false">IF(DB340&lt;0,"MIO"," ")</f>
        <v> </v>
      </c>
      <c r="DE340" s="9" t="n">
        <v>0</v>
      </c>
      <c r="DF340" s="10" t="str">
        <f aca="false">IF(DE340&lt;0,"3"," ")</f>
        <v> </v>
      </c>
      <c r="DG340" s="10" t="str">
        <f aca="false">IF(DE340&lt;0,"AST"," ")</f>
        <v> </v>
      </c>
      <c r="DH340" s="9" t="n">
        <v>0</v>
      </c>
      <c r="DI340" s="10" t="str">
        <f aca="false">IF(DH340&lt;0,"3"," ")</f>
        <v> </v>
      </c>
      <c r="DJ340" s="10" t="str">
        <f aca="false">IF(DH340&lt;0,"AST"," ")</f>
        <v> </v>
      </c>
      <c r="DK340" s="9" t="n">
        <v>0</v>
      </c>
      <c r="DL340" s="10" t="str">
        <f aca="false">IF(DK340&gt;0,"4"," ")</f>
        <v> </v>
      </c>
      <c r="DM340" s="10" t="str">
        <f aca="false">IF(DK340&gt;0,"PRE"," ")</f>
        <v> </v>
      </c>
      <c r="DN340" s="9" t="n">
        <v>0</v>
      </c>
      <c r="DO340" s="10" t="str">
        <f aca="false">IF(DN340&gt;0,"4"," ")</f>
        <v> </v>
      </c>
      <c r="DP340" s="10" t="str">
        <f aca="false">IF(DN340&gt;0,"PRE"," ")</f>
        <v> </v>
      </c>
      <c r="DS340" s="12" t="str">
        <f aca="false">CONCATENATE(CO340,CU340,DA340,DG340,DM340)</f>
        <v>   </v>
      </c>
      <c r="DT340" s="10" t="e">
        <f aca="false" t="array" ref="DT340">_xlfn.IFS(DS340="EME    ","0", DS340=" HIP   ","1", DS340="  MIO  ","2", DS340="   AST ","3", DS340="    PRE","4", DS340="EME   PRE","5", DS340=" HIP  PRE","6", DS340=" HIP AST ","7", DS340="  MIO PRE","8", DS340="  MIOAST ","9", DS340="   ASTPRE","10",DS340=" HIP ASTPRE","11", DS340="  MIOASTPRE","12", DS340="     ","0")</f>
        <v>#N/A</v>
      </c>
      <c r="DV340" s="1" t="e">
        <f aca="false" t="array" ref="DV340">_xlfn.IFS(DU340="SI","2", DU340="NO","1")</f>
        <v>#N/A</v>
      </c>
      <c r="DX340" s="11" t="str">
        <f aca="false">IF(DW340=0,"1","2")</f>
        <v>1</v>
      </c>
      <c r="DY340" s="11" t="str">
        <f aca="false" t="array" ref="DY340">_xlfn.IFS(DW340=0,"0", DW340=0.25, "1", DW340=0.5,"2", DW340=0.75,"3", DW340=1,"4",DW340=1.25,"5", DW340=1.5,"6", DW340=1.75,"7", DW340=2,"8")</f>
        <v>0</v>
      </c>
      <c r="EA340" s="11" t="str">
        <f aca="false">IF(DZ340=0,"1","2")</f>
        <v>1</v>
      </c>
      <c r="EB340" s="11" t="str">
        <f aca="false" t="array" ref="EB340">_xlfn.IFS(DZ340=0,"0", DZ340=0.25, "1", DZ340=0.5,"2", DZ340=0.75,"3", DZ340=1,"4",DZ340=1.25,"5", DZ340=1.5,"6", DZ340=1.75,"7", DZ340=2,"8")</f>
        <v>0</v>
      </c>
      <c r="ED340" s="10" t="str">
        <f aca="false">IF(EC340=0,"1","2")</f>
        <v>1</v>
      </c>
      <c r="EE340" s="11" t="str">
        <f aca="false" t="array" ref="EE340">_xlfn.IFS(EC340=0,"0", EC340=-0.25, "1", EC340=-0.5,"2", EC340=-0.75,"3", EC340=-1,"4",EC340=-1.25,"5", EC340=-1.5,"6", EC340=-1.75,"7", EC340=-2,"8", EC340=-2.25,"9",EC340=-2.5,"10", EC340=-2.75,"11", EC340=-3,"12", EC340=-3.25,"13", EC340=-3.5,"14", EC340=-3.75,"15",EC340=-4,"16")</f>
        <v>0</v>
      </c>
      <c r="EG340" s="10" t="str">
        <f aca="false">IF(EF340=0,"1","2")</f>
        <v>1</v>
      </c>
      <c r="EH340" s="11" t="str">
        <f aca="false" t="array" ref="EH340">_xlfn.IFS(EF340=0,"0", EF340=-0.25, "1", EF340=-0.5,"2", EF340=-0.75,"3", EF340=-1,"4",EF340=-1.25,"5", EF340=-1.5,"6", EF340=-1.75,"7", EF340=-2,"8", EF340=-2.25,"9",EF340=-2.5,"10", EF340=-2.75,"11", EF340=-3,"12", EF340=-3.25,"13", EF340=-3.5,"14", EF340=-3.75,"15",EF340=-4,"16")</f>
        <v>0</v>
      </c>
      <c r="EJ340" s="11" t="str">
        <f aca="false">IF(EI340=0,"1","2")</f>
        <v>1</v>
      </c>
      <c r="EK340" s="11" t="str">
        <f aca="false" t="array" ref="EK340">_xlfn.IFS(EI340=0,"0", EI340=-0.25, "1", EI340=-0.5,"2", EI340=-0.75,"3", EI340=-1,"4",EI340=-1.25,"5", EI340=-1.5,"6", EI340=-1.75,"7", EI340=-2,"8", EI340=-2.25,"9", EI340=-2.25,"9",EI340=-2.5,"10", EI340=-2.75,"11", EI340=-3,"12", EI340=-3.25,"13", EI340=-3.5,"14", EI340=-3.75,"15",EI340=-4,"16", EI340=0.25, "17", EI340=0.5, "18")</f>
        <v>0</v>
      </c>
      <c r="EM340" s="11" t="str">
        <f aca="false">IF(EL340=0,"1","2")</f>
        <v>1</v>
      </c>
      <c r="EN340" s="11" t="str">
        <f aca="false" t="array" ref="EN340">_xlfn.IFS(EL340=0.25,"17",EL340=0.5,"18", EL340=0,"0", EL340=-0.25, "1", EL340=-0.5,"2", EL340=-0.75,"3", EL340=-1,"4",EL340=-1.25,"5", EL340=-1.5,"6", EL340=-1.75,"7", EL340=-2,"8",EL340= -2.25,"9",EL340=-2.5,"10",EL340= -2.75,"11",EL340= -3,"12",EL340= -3.25,"13",EL340= -3.5,"14",EL340= -3.75,"15",EL340=-4,"16")</f>
        <v>0</v>
      </c>
      <c r="EP340" s="11" t="str">
        <f aca="false">IF(EO340=0,"1","2")</f>
        <v>1</v>
      </c>
      <c r="EQ340" s="11" t="str">
        <f aca="false" t="array" ref="EQ340">_xlfn.IFS(EO340=0,"0", EO340=0.25, "1", EO340=0.5,"2", EO340=0.75,"3", EO340=1,"4",EO340=1.25,"5", EO340=1.5,"6", EO340=1.75,"7", EO340=2,"8", EO340=2.25,"9", EO340=2.25,"9",EO340=2.5,"10", EO340=2.75,"11", EO340=3,"12", EO340=3.25,"13", EO340=3.5,"14", EO340=3.75,"15",EO340=4,"16", EO340=-0.25, "17", bq=-0.5, "18")</f>
        <v>0</v>
      </c>
      <c r="ES340" s="11" t="str">
        <f aca="false">IF(ER340=0,"1","2")</f>
        <v>1</v>
      </c>
      <c r="ET340" s="11" t="str">
        <f aca="false" t="array" ref="ET340">_xlfn.IFS(ER340=0,"0", ER340=0.25, "1", ER340=0.5,"2", ER340=0.75,"3", ER340=1,"4",ER340=1.25,"5", ER340=1.5,"6", ER340=1.75,"7", ER340=2,"8", ER340=2.25,"9", ER340=2.25,"9",ER340=2.5,"10", ER340=2.75,"11", ER340=3,"12", ER340=3.25,"13", ER340=3.5,"14", ER340=3.75,"15",ER340=4,"16", ER340=-0.25, "17", bq=-0.5, "18")</f>
        <v>0</v>
      </c>
      <c r="EV340" s="14" t="e">
        <f aca="false">VLOOKUP(EU340,LEYENDA!$G$2:$H$8,2,TRUE())</f>
        <v>#N/A</v>
      </c>
      <c r="EW340" s="14" t="e">
        <f aca="false" t="array" ref="EW340">_xlfn.IFS(EV340="0-5","1", EV340="6-12","2", EV340="13-18","3", EV340="19-24","4", EV340="25-36","5", EV340="37-48","6", EV340="49-60","7")</f>
        <v>#N/A</v>
      </c>
    </row>
    <row r="341" customFormat="false" ht="13.5" hidden="false" customHeight="false" outlineLevel="0" collapsed="false">
      <c r="A341" s="1" t="n">
        <v>91</v>
      </c>
      <c r="B341" s="2" t="n">
        <v>1</v>
      </c>
      <c r="C341" s="33" t="n">
        <v>45499</v>
      </c>
      <c r="E341" s="5" t="str">
        <f aca="false">VLOOKUP(A341,'286'!$A$3:$J$6279,10,FALSE())</f>
        <v>GARCÍA PÉREZ, MARINA</v>
      </c>
      <c r="F341" s="4" t="str">
        <f aca="false">VLOOKUP(A341,'286'!$A$3:$I$1768,3,FALSE())</f>
        <v>GARPEMA</v>
      </c>
      <c r="G341" s="6" t="n">
        <f aca="false">VLOOKUP(A341,'286'!$A$3:$I$1768,4,FALSE())</f>
        <v>34790</v>
      </c>
      <c r="H341" s="7" t="n">
        <f aca="false">YEAR(C341)-YEAR(G341)</f>
        <v>29</v>
      </c>
      <c r="I341" s="1" t="str">
        <f aca="false">VLOOKUP(H341,LEYENDA!$C$2:$D$6,2,TRUE())</f>
        <v>25-40</v>
      </c>
      <c r="J341" s="5" t="str">
        <f aca="false">VLOOKUP(A341,'286'!$A$3:$I$1768,7,FALSE())</f>
        <v>M</v>
      </c>
      <c r="K341" s="8" t="n">
        <f aca="false">VLOOKUP(A341,'286'!$A$3:$I$1768,2,FALSE())</f>
        <v>0</v>
      </c>
      <c r="L341" s="4" t="str">
        <f aca="false">VLOOKUP(A341,'286'!$A$3:$I$1768,8,FALSE())</f>
        <v>D</v>
      </c>
      <c r="M341" s="4" t="str">
        <f aca="false">VLOOKUP(A341,'286'!$A$3:$I$1768,9,FALSE())</f>
        <v>I</v>
      </c>
      <c r="N341" s="8" t="str">
        <f aca="false">IF(R341=O341, "MISMA","CONTRARIA")</f>
        <v>CONTRARIA</v>
      </c>
      <c r="O341" s="8" t="str">
        <f aca="false" t="array" ref="O341">_xlfn.IFS(L341="D","1", L341="I","2")</f>
        <v>1</v>
      </c>
      <c r="P341" s="8" t="e">
        <f aca="false" t="array" ref="P341">_xlfn.IFS(K341="OD","1", K341="OI","2")</f>
        <v>#N/A</v>
      </c>
      <c r="Q341" s="1" t="str">
        <f aca="false" t="array" ref="Q341">_xlfn.IFS(J341="M","1", J341="H","2")</f>
        <v>1</v>
      </c>
      <c r="R341" s="8" t="str">
        <f aca="false" t="array" ref="R341">_xlfn.IFS(M341="D","1", M341="I","2")</f>
        <v>2</v>
      </c>
      <c r="S341" s="1" t="str">
        <f aca="false" t="array" ref="S341">_xlfn.IFS(N341="CONTRARIA", "1",N341= "MISMA","2")</f>
        <v>1</v>
      </c>
      <c r="T341" s="1" t="str">
        <f aca="false" t="array" ref="T341">_xlfn.IFS(I341="0-12","1", I341="13-24","2", I341="25-40","3", I341="41-60","4", I341="61-100","5")</f>
        <v>3</v>
      </c>
      <c r="U341" s="9" t="n">
        <v>-1.5</v>
      </c>
      <c r="V341" s="11" t="str">
        <f aca="false">IF(U341="","",IF(AND(U341&gt;=-9,U341&lt;=-6.5),"-9 a -6,5",IF(AND(U341&gt;=-6,U341&lt;=-3.5),"-6 a -3,5",IF(AND(U341&gt;=-3,U341&lt;=-1),"-3 a -1",IF(U341=-0.5,"-0,5",IF(AND(U341&gt;=0,U341&lt;=2.5),"0 a 2,5",IF(AND(U341&gt;=3,U341&lt;=5.5),"3 a 5,5",IF(AND(U341&gt;=6,U341&lt;=8.5),"6 a 8,5",IF(AND(U341&gt;=9,U341&lt;=20),"9 a 20","Fuera de rango")))))))))</f>
        <v>-3 a -1</v>
      </c>
      <c r="W341" s="11" t="n">
        <f aca="false">IF(V341="","",IF(V341="-9 a -6,5",2,IF(V341="-6 a -3,5",3,IF(V341="-3 a -1",4,IF(V341="-0,5","NORMA",IF(V341="0 a 2,5",5,IF(V341="3 a 5,5",6,IF(V341="6 a 8,5",7,IF(V341="9 a 20",8,"Fuera de rango")))))))))</f>
        <v>4</v>
      </c>
      <c r="X341" s="9" t="n">
        <v>0</v>
      </c>
      <c r="Y341" s="11" t="str">
        <f aca="false">IF(X341="","",IF(AND(X341&gt;=0,X341&lt;=4),"0 a 4",IF(AND(X341&gt;=4.5,X341&lt;=8.5),"4,5 a 8,5",IF(X341=9,"9",IF(AND(X341&gt;=9.5,X341&lt;=13),"9,5 a 13",IF(AND(X341&gt;=13.5,X341&lt;=20),"13,5 a 20",IF(AND(X341&gt;=20.5,X341&lt;=35),"20,5 a 35","Fuera de rango")))))))</f>
        <v>0 a 4</v>
      </c>
      <c r="Z341" s="11" t="n">
        <f aca="false">IF(Y341="","",IF(Y341="0 a 4",1,IF(Y341="4,5 a 8,5",2,IF(Y341="9","NORMA",IF(Y341="9,5 a 13",3,IF(Y341="13,5 a 20",4,IF(Y341="20,5 a 35",5,"Fuera de rango")))))))</f>
        <v>1</v>
      </c>
      <c r="AA341" s="9" t="n">
        <v>19</v>
      </c>
      <c r="AB341" s="10" t="str">
        <f aca="false">IF(AA341="","",IF(AND(AA341&gt;=0,AA341&lt;=9),"0 a 9",IF(AND(AA341&gt;=9.5,AA341&lt;=18.5),"9,5 a 18,5",IF(AA341=19,"19",IF(AND(AA341&gt;=19.5,AA341&lt;=28),"19,5 a 28",IF(AND(AA341&gt;=28.5,AA341&lt;=40),"28,5 a 40","Fuera de rango"))))))</f>
        <v>19</v>
      </c>
      <c r="AC341" s="11" t="str">
        <f aca="false" t="array" ref="AC341">_xlfn.IFS(AB341="","",AB341="0 a 9",1,AB341="9,5 a 18,5",2,AB341="19","NORMA",AB341="19,5 a 28",3,AB341="28,5 a 40",4,TRUE(),"Fuera de rango")</f>
        <v>NORMA</v>
      </c>
      <c r="AD341" s="9" t="n">
        <v>9</v>
      </c>
      <c r="AE341" s="10" t="str">
        <f aca="false">IF(AD341="","",IF(AND(AD341&gt;=-10,AD341&lt;=0),"De -10 a 0",IF(AND(AD341&gt;=0.5,AD341&lt;=9.5),"0,5 a 9,5",IF(AD341=10,"10",IF(AND(AD341&gt;=10.5,AD341&lt;=20),"10,5 a 20",IF(AND(AD341&gt;=20.5,AD341&lt;=40),"20,5 a 40","Fuera de rango"))))))</f>
        <v>0,5 a 9,5</v>
      </c>
      <c r="AF341" s="12" t="n">
        <f aca="false">IF(AD341="","",IF(AND(AD341&gt;=-10,AD341&lt;=0),1,IF(AND(AD341&gt;=0.5,AD341&lt;=9.5),2,IF(AD341=10,"NORMA",IF(AND(AD341&gt;=10.5,AD341&lt;=20),3,IF(AND(AD341&gt;=20.5,AD341&lt;=40),4,""))))))</f>
        <v>2</v>
      </c>
      <c r="AG341" s="9" t="n">
        <v>9</v>
      </c>
      <c r="AH341" s="10" t="str">
        <f aca="false">IF(AG341="","",IF(AND(AG341&gt;=0,AG341&lt;=4),"0 a 4",IF(AND(AG341&gt;=4.5,AG341&lt;=8.5),"4,5 a 8,5",IF(AG341=9,"9",IF(AND(AG341&gt;=9.5,AG341&lt;=13),"9,5 a 13",IF(AND(AG341&gt;=13.5,AG341&lt;=25),"13,5 a 25","Fuera de rango"))))))</f>
        <v>9</v>
      </c>
      <c r="AI341" s="10" t="str">
        <f aca="false">IF(AH341="","",IF(AH341="0 a 4",1,IF(AH341="4,5 a 8,5",2,IF(AH341="9","NORMA",IF(AH341="9,5 a 13",3,IF(AH341="13,5 a 25",4,""))))))</f>
        <v>NORMA</v>
      </c>
      <c r="AJ341" s="9" t="n">
        <v>5</v>
      </c>
      <c r="AK341" s="10" t="str">
        <f aca="false">IF(AJ341="","",IF(AND(AJ341&gt;=-15,AJ341&lt;=-10.5),"-15 a -10,5",IF(AND(AJ341&gt;=-10,AJ341&lt;=-4),"-10 a -4",IF(AND(AJ341&gt;=-4.5,AJ341&lt;=0),"-4,5 a 0",IF(AND(AJ341&gt;=0.5,AJ341&lt;=4.5),"0,5 a 4,5",IF(AJ341=5,"5",IF(AND(AJ341&gt;=5.5,AJ341&lt;=10),"5,5 a 10",IF(AND(AJ341&gt;=10.5,AJ341&lt;=20),"10,5 a 20","Fuera de rango"))))))))</f>
        <v>5</v>
      </c>
      <c r="AL341" s="11" t="str">
        <f aca="false">IF(AK341="","",IF(AK341="-15 a -10,5",1,IF(AK341="-10 a -4",2,IF(AK341="-4,5 a 0",3,IF(AK341="0,5 a 4,5",4,IF(AK341="5","NORMA",IF(AK341="5,5 a 10",5,IF(AK341="10,5 a 20",6,"Error"))))))))</f>
        <v>NORMA</v>
      </c>
      <c r="AM341" s="9" t="n">
        <v>0</v>
      </c>
      <c r="AN341" s="10" t="str">
        <f aca="false">IF(AM341="","",IF(AND(AM341&gt;=-7.5,AM341&lt;=-5.5),"-7,5 a -5,5",IF(AND(AM341&gt;=-5,AM341&lt;=-3),"-5 a -3",IF(AND(AM341&gt;=-2.5,AM341&lt;=-0.5),"-2,5 a -0,5",IF(AM341=0,"0,00",IF(AND(AM341&gt;=0.5,AM341&lt;=2.5),"0,5 a 2,5",IF(AND(AM341&gt;=3,AM341&lt;=5),"3 a 5",IF(AND(AM341&gt;=5.5,AM341&lt;=7.5),"5,5 a 7,5",IF(AND(AM341&gt;=8,AM341&lt;=10),"8 a 10","Fuera de rango")))))))))</f>
        <v>0,00</v>
      </c>
      <c r="AO341" s="11" t="str">
        <f aca="false">IF(AN341="","",IF(AN341="-7,5 a -5,5",1,IF(AN341="-5 a -3",2,IF(AN341="-2,5 a -0,5",3,IF(AN341="0,00","NORMA",IF(AN341="0,5 a 2,5",4,IF(AN341="3 a 5",5,IF(AN341="5,5 a 7,5",6,IF(AN341="8 a 10",7,"Error")))))))))</f>
        <v>NORMA</v>
      </c>
      <c r="AP341" s="9" t="n">
        <v>8</v>
      </c>
      <c r="AQ341" s="10" t="str">
        <f aca="false">IF(AP341="","",IF(AND(AP341&gt;=-20,AP341&lt;=-9.5),"-20 a -9,5",IF(AND(AP341&gt;=-9,AP341&lt;=-6.5),"-9 a -6,5",IF(AP341=-6,"-6",IF(AND(AP341&gt;=-5.5,AP341&lt;=-3),"-5,5 a -3",IF(AND(AP341&gt;=-2.5,AP341&lt;=0),"-2,5 a 0",IF(AND(AP341&gt;=0.5,AP341&lt;=3),"0,5 a 3",IF(AND(AP341&gt;=3.5,AP341&lt;=6),"3,5 a 6",IF(AND(AP341&gt;=6.5,AP341&lt;=9),"6,5 a 9",IF(AND(AP341&gt;=9.5,AP341&lt;=20),"9,5 a 20","Fuera de rango"))))))))))</f>
        <v>6,5 a 9</v>
      </c>
      <c r="AR341" s="11" t="n">
        <f aca="false">IF(AQ341="","",IF(AQ341="-20 a -9,5",1,IF(AQ341="-9 a -6,5",2,IF(AQ341="-6","NORMA",IF(AQ341="-5,5 a -3",3,IF(AQ341="-2,5 a 0",4,IF(AQ341="0,5 a 3",5,IF(AQ341="3,5 a 6",6,IF(AQ341="6,5 a 9",7,IF(AQ341="9,5 a 20",8,""))))))))))</f>
        <v>7</v>
      </c>
      <c r="AS341" s="9" t="n">
        <v>7</v>
      </c>
      <c r="AT341" s="10" t="str">
        <f aca="false">IF(AS341="","",IF(AND(AS341&gt;=-16,AS341&lt;=-14),"-16 a -14",IF(AND(AS341&gt;=-13.5,AS341&lt;=-11.5),"-13,5 a -11,5",IF(AND(AS341&gt;=-11,AS341&lt;=-9),"-11 a -9",IF(AND(AS341&gt;=-8.5,AS341&lt;=-6.5),"-8,5 a -6,5",IF(AND(AS341&gt;=-6,AS341&lt;=-4),"-6 a -4",IF(AND(AS341&gt;=-3.5,AS341&lt;=-1.5),"-3,5 a -1,5",IF(AND(AS341&gt;=-1,AS341&lt;=1),"-1 a 1",IF(AND(AS341&gt;=1.5,AS341&lt;=3.5),"1,5 a 3,5",IF(AND(AS341&gt;=4,AS341&lt;=6),"4 a 6",IF(AND(AS341&gt;=6.5,AS341&lt;=8.5),"6,5 a 8,5",IF(AND(AS341&gt;=9,AS341&lt;=11),"9 a 11",IF(AND(AS341&gt;=11.5,AS341&lt;=13.5),"11,5 a 13,5",IF(AND(AS341&gt;=14,AS341&lt;=16),"14 a 16",IF(AND(AS341&gt;=16.5,AS341&lt;=18.5),"16,5 a 18,5",IF(AND(AS341&gt;=19,AS341&lt;=21),"19 a 21","Fuera de rango"))))))))))))))))</f>
        <v>6,5 a 8,5</v>
      </c>
      <c r="AU341" s="11" t="n">
        <f aca="false" t="array" ref="AU341">IF(AT341="","",_xlfn.IFS(AT341="-16 a -14",1,AT341="-13,5 a -11,5",2,AT341="-11 a -9",3,AT341="-8,5 a -6,5",4,AT341="-6 a -4",5,AT341="-3,5 a -1,5",6,AT341="-1 a 1",7,AT341="1,5 a 3,5",8,AT341="4 a 6","NORMA",AT341="6,5 a 8,5",9,AT341="9 a 11",10,AT341="11,5 a 13,5",11,AT341="14 a 16",12,AT341="16,5 a 18,5",13,AT341="19 a 21",14,TRUE(),""))</f>
        <v>9</v>
      </c>
      <c r="AV341" s="9" t="n">
        <v>1.5</v>
      </c>
      <c r="AW341" s="10" t="str">
        <f aca="false">IF(AV341="","",IF(AND(AV341&gt;=-1,AV341&lt;=-0.5),"-1 a -0,5",IF(AND(AV341&gt;-0.5,AV341&lt;=0),"De -0,5 a 0",IF(AND(AV341&gt;=0.25,AV341&lt;=0.75),"0,25 a 0,75",IF(AND(AV341&gt;=1,AV341&lt;=1.5),"1 a 1,5",IF(AND(AV341&gt;=1.75,AV341&lt;=2.25),"1,75 a 2,25",IF(AND(AV341&gt;=2.5,AV341&lt;=3),"2,5 a 3",IF(AND(AV341&gt;=3.25,AV341&lt;=3.75),"3,25 a 3,75","Fuera de rango"))))))))</f>
        <v>1 a 1,5</v>
      </c>
      <c r="AX341" s="10" t="n">
        <f aca="false">IF(AW341="","",IF(OR(AW341="-1 a -0,5",AW341="-1 a -0.5"),1,IF(OR(AW341="De -0,5 a 0",AW341="-0,5 a 0",AW341="De -0.5 a 0"),2,IF(OR(AW341="0,25 a 0,75",AW341="0.25 a 0.75"),"NORMA",IF(OR(AW341="1 a 1,5",AW341="1 a 1.5"),3,IF(OR(AW341="1,75 a 2,25",AW341="1.75 a 2.25"),4,IF(OR(AW341="2,5 a 3",AW341="2.5 a 3"),5,IF(OR(AW341="3,25 a 3,75",AW341="3.25 a 3.75"),6,""))))))))</f>
        <v>3</v>
      </c>
      <c r="AY341" s="9" t="n">
        <v>-3</v>
      </c>
      <c r="AZ341" s="10" t="str">
        <f aca="false">IF(AY341="","",IF(AND(AY341&gt;=-20,AY341&lt;=-9.5),"-20 a -9,5",IF(AND(AY341&gt;=-9,AY341&lt;=-6.5),"-9 a -6,5",IF(AY341=-6,"-6",IF(AND(AY341&gt;=-5.5,AY341&lt;=-3),"-5,5 a -3",IF(AND(AY341&gt;=-2.5,AY341&lt;=0),"-2,5 a 0",IF(AND(AY341&gt;=0.5,AY341&lt;=3),"0,5 a 3",IF(AND(AY341&gt;=3.5,AY341&lt;=6),"3,5 a 6","Fuera de rango"))))))))</f>
        <v>-5,5 a -3</v>
      </c>
      <c r="BA341" s="11" t="n">
        <f aca="false">IF(AZ341="","",IF(AZ341="-20 a -9,5",1,IF(AZ341="-9 a -6,5",2,IF(AZ341="-6","NORMA",IF(AZ341="-5,5 a -3",3,IF(AZ341="-2,5 a 0",4,IF(AZ341="0,5 a 3",5,IF(AZ341="3,5 a 6",6,""))))))))</f>
        <v>3</v>
      </c>
      <c r="BB341" s="9" t="n">
        <v>0</v>
      </c>
      <c r="BC341" s="10" t="str">
        <f aca="false" t="array" ref="BC341">IF(BB341="","",_xlfn.IFS(AND(BB341&gt;=0,BB341&lt;=2),"0 a 2",AND(BB341&gt;=2.5,BB341&lt;=4.5),"2,5 a 4,5",AND(BB341&gt;=5,BB341&lt;=7),"5 a 7",AND(BB341&gt;=7.5,BB341&lt;=9.5),"7,5 a 9,5",AND(BB341&gt;=10,BB341&lt;=12),"10 a 12",AND(BB341&gt;=12.5,BB341&lt;=14.5),"12,5 a 14,5",BB341=15,"15",AND(BB341&gt;=15.5,BB341&lt;=17.5),"15,5 a 17,5",AND(BB341&gt;=18,BB341&lt;=20),"18 a 20",AND(BB341&gt;=20.5,BB341&lt;=22.5),"20,5 a 22,5",AND(BB341&gt;=23,BB341&lt;=25),"23 a 25",TRUE(),"Fuera de rango"))</f>
        <v>0 a 2</v>
      </c>
      <c r="BD341" s="11" t="n">
        <f aca="false" t="array" ref="BD341">IF(BC341="","",_xlfn.IFS(BC341="0 a 2",1,BC341="2,5 a 4,5",2,BC341="5 a 7",3,BC341="7,5 a 9,5",4,BC341="10 a 12",5,BC341="12,5 a 14,5",6,BC341="15","NORMA",BC341="15,5 a 17,5",7,BC341="18 a 20",8,BC341="20,5 a 22,5",9,BC341="23 a 25",10,TRUE(),"Fuera de rango"))</f>
        <v>1</v>
      </c>
      <c r="BE341" s="9" t="n">
        <v>20</v>
      </c>
      <c r="BF341" s="10" t="str">
        <f aca="false">IF(BE341="","",IF(AND(BE341&gt;=-20,BE341&lt;=-10),"-20 a -10",IF(AND(BE341&gt;=-9.5,BE341&lt;=0.5),"-9,5 a 0,5",IF(AND(BE341&gt;=1,BE341&lt;=11),"1 a 11",IF(AND(BE341&gt;=11.5,BE341&lt;=20.5),"11,5 a 20,5",IF(BE341=21,"21",IF(AND(BE341&gt;=21.5,BE341&lt;=31.5),"21,5 a 31,5",IF(AND(BE341&gt;=32,BE341&lt;=42),"32 a 42","Fuera de rango"))))))))</f>
        <v>11,5 a 20,5</v>
      </c>
      <c r="BG341" s="11" t="n">
        <f aca="false">IF(BF341="","",IF(BF341="-20 a -10",1,IF(BF341="-9,5 a 0,5",2,IF(BF341="1 a 11",3,IF(BF341="11,5 a 20,5",4,IF(BF341="21","NORMA",IF(BF341="21,5 a 31,5",5,IF(BF341="32 a 42",6,""))))))))</f>
        <v>4</v>
      </c>
      <c r="BH341" s="9" t="n">
        <v>8</v>
      </c>
      <c r="BI341" s="10" t="str">
        <f aca="false">IF(BH341="","",IF(AND(BH341&gt;=-20,BH341&lt;=-15),"-20 a -15",IF(AND(BH341&gt;=-14.5,BH341&lt;=-9.5),"-14,5 a -9,5",IF(AND(BH341&gt;=-9,BH341&lt;=-4),"-9 a -4",IF(AND(BH341&gt;=-3.5,BH341&lt;=2.5),"-3,5 a 2,5",IF(AND(BH341&gt;=3,BH341&lt;=8),"3 a 8",IF(AND(BH341&gt;=8.5,BH341&lt;=14.5),"8,5 a 14,5",IF(BH341=15,"15",IF(AND(BH341&gt;=15.5,BH341&lt;=20.5),"15,5 a 20,5",IF(AND(BH341&gt;=21,BH341&lt;=26),"21 a 26","Fuera de rango"))))))))))</f>
        <v>3 a 8</v>
      </c>
      <c r="BJ341" s="11" t="n">
        <f aca="false">IF(BI341="","",IF(BI341="-20 a -15",1,IF(BI341="-14,5 a -9,5",2,IF(BI341="-9 a -4",3,IF(BI341="-3,5 a 2,5",4,IF(BI341="3 a 8",5,IF(BI341="8,5 a 14,5",6,IF(BI341="15","NORMA",IF(BI341="15,5 a 20,5",7,IF(BI341="21 a 26",8,IF(BI341="26,5 a 31,5",9,"")))))))))))</f>
        <v>5</v>
      </c>
      <c r="BK341" s="9" t="n">
        <v>12</v>
      </c>
      <c r="BL341" s="10" t="str">
        <f aca="false">IF(BK341="","",IF(AND(BK341&gt;=0,BK341&lt;=2),"0 - 2",IF(AND(BK341&gt;=2.5,BK341&lt;=4.5),"2,5 - 4,5",IF(AND(BK341&gt;=5,BK341&lt;=7),"5 - 7",IF(AND(BK341&gt;=7.5,BK341&lt;=9.5),"7,5 - 9,5",IF(AND(BK341&gt;=10,BK341&lt;=12),"10 - 12",IF(AND(BK341&gt;=12.5,BK341&lt;=13.5),"12,5 - 13,5",IF(BK341=14,"14",IF(AND(BK341&gt;=14.5,BK341&lt;=16.5),"14,5 - 16,5",IF(AND(BK341&gt;=17,BK341&lt;=19),"17 - 19",IF(AND(BK341&gt;=19.5,BK341&lt;=21.5),"19,5 - 21,5",IF(AND(BK341&gt;=22,BK341&lt;=24),"22 - 24",IF(AND(BK341&gt;=24.5,BK341&lt;=26.5),"24,5 - 26,5",IF(AND(BK341&gt;=27,BK341&lt;=29),"27 - 29",IF(AND(BK341&gt;=29.5,BK341&lt;=30),"29,5 - 30","Fuera de rango")))))))))))))))</f>
        <v>10 - 12</v>
      </c>
      <c r="BM341" s="11" t="n">
        <f aca="false">IF(BL341="","",IF(BL341="0 - 2",1,IF(BL341="2,5 - 4,5",2,IF(BL341="5 - 7",3,IF(BL341="7,5 - 9,5",4,IF(BL341="10 - 12",5,IF(BL341="12,5 - 13,5",6,IF(BL341="14","NORMA",IF(BL341="14,5 - 16,5",7,IF(BL341="17 - 19",8,IF(BL341="19,5 - 21,5",9,IF(BL341="22 - 24",10,IF(BL341="24,5 - 26,5",11,IF(BL341="27 - 29",12,IF(BL341="29,5 - 30",13,"")))))))))))))))</f>
        <v>5</v>
      </c>
      <c r="BN341" s="9" t="n">
        <v>16</v>
      </c>
      <c r="BO341" s="11" t="str">
        <f aca="false">IF(BN341="","",IF(AND(BN341&gt;=-20,BN341&lt;=-10),"-20 a -10",IF(AND(BN341&gt;=-9.5,BN341&lt;=0.5),"-9,5 a 0,5",IF(AND(BN341&gt;=1,BN341&lt;=11),"1 a 11",IF(AND(BN341&gt;=11.5,BN341&lt;=21.5),"11,5 a 21,5",IF(BN341=22,"22",IF(AND(BN341&gt;=22.5,BN341&lt;=32.5),"22,5 a 32,5",IF(AND(BN341&gt;=33,BN341&lt;=43),"33 a 43","Fuera de rango"))))))))</f>
        <v>11,5 a 21,5</v>
      </c>
      <c r="BP341" s="11" t="n">
        <f aca="false">IF(BO341="","",IF(BO341="-20 a -10",1,IF(BO341="-9,5 a 0,5",2,IF(BO341="1 a 11",3,IF(BO341="11,5 a 21,5",4,IF(BO341="22","NORMA",IF(BO341="22,5 a 32,5",5,IF(BO341="33 a 43",6,""))))))))</f>
        <v>4</v>
      </c>
      <c r="BQ341" s="9" t="n">
        <v>11</v>
      </c>
      <c r="BR341" s="10" t="str">
        <f aca="false">IF(BQ341="","",IF(AND(BQ341&gt;=-20,BQ341&lt;=-15),"-20 a -15",IF(AND(BQ341&gt;=-14.5,BQ341&lt;=-9.5),"-14,5 a -9,5",IF(AND(BQ341&gt;=-9,BQ341&lt;=-4),"-9 a -4",IF(AND(BQ341&gt;=-3.5,BQ341&lt;=2.5),"-3,5 a 2,5",IF(AND(BQ341&gt;=3,BQ341&lt;=8),"3 a 8",IF(AND(BQ341&gt;=8.5,BQ341&lt;=13.5),"8,5 a 13,5",IF(AND(BQ341&gt;=14,BQ341&lt;=17.5),"14 a 17,5",IF(BQ341=18,"18",IF(AND(BQ341&gt;=18.5,BQ341&lt;=23.5),"18,5 a 23,5",IF(AND(BQ341&gt;=24,BQ341&lt;=29),"24 a 29",IF(AND(BQ341&gt;=29.5,BQ341&lt;=34.5),"29,5 a 34,5",IF(AND(BQ341&gt;=35,BQ341&lt;=40),"35 a 40","Fuera de rango")))))))))))))</f>
        <v>8,5 a 13,5</v>
      </c>
      <c r="BS341" s="11" t="n">
        <f aca="false">IF(BR341="","",IF(BR341="-20 a -15",1,IF(BR341="-14,5 a -9,5",2,IF(BR341="-9 a -4",3,IF(BR341="-3,5 a 2,5",4,IF(BR341="3 a 8",5,IF(BR341="8,5 a 13,5",6,IF(BR341="14 a 17,5",7,IF(BR341="18","NORMA",IF(BR341="18,5 a 23,5",8,IF(BR341="24 a 29",9,IF(BR341="29,5 a 34,5",10,IF(BR341="35 a 40",11,"")))))))))))))</f>
        <v>6</v>
      </c>
      <c r="BT341" s="9" t="n">
        <v>0</v>
      </c>
      <c r="BU341" s="10" t="str">
        <f aca="false">IF(BT341="","",IF(AND(BT341&gt;=-20,BT341&lt;=-18),"-20 a -18",IF(AND(BT341&gt;=-17.5,BT341&lt;=-15.5),"-17,5 a -15,5",IF(AND(BT341&gt;=-15,BT341&lt;=-13),"-15 a -13",IF(AND(BT341&gt;=-12.5,BT341&lt;=-10.5),"-12,5 a -10,5",IF(AND(BT341&gt;=-10,BT341&lt;=-8),"-10 a -8",IF(AND(BT341&gt;=-7.5,BT341&lt;=-5.5),"-7,5 a -5,5",IF(AND(BT341&gt;=-5,BT341&lt;=-3),"-5 a -3",IF(AND(BT341&gt;=-2.5,BT341&lt;=-0.5),"-2,5 a -0,5",IF(BT341=0,"0",IF(AND(BT341&gt;=0.5,BT341&lt;=2.5),"0,5 a 2,5",IF(AND(BT341&gt;=3,BT341&lt;=5),"3 a 5",IF(AND(BT341&gt;=5.5,BT341&lt;=7.5),"5,5 a 7,5",IF(AND(BT341&gt;=8,BT341&lt;=10),"8 a 10",IF(AND(BT341&gt;=10.5,BT341&lt;=12.5),"10,5 a 12,5",IF(AND(BT341&gt;=13,BT341&lt;=15),"13 a 15",IF(AND(BT341&gt;=15.5,BT341&lt;=17.5),"15,5 a 17,5",IF(AND(BT341&gt;=18,BT341&lt;=20),"18 a 20","Fuera de rango"))))))))))))))))))</f>
        <v>0</v>
      </c>
      <c r="BV341" s="11" t="str">
        <f aca="false">IF(BT341="","",IF(BT341=0,"NORMA",IF(AND(BT341&gt;=-20,BT341&lt;=-18),2,IF(AND(BT341&gt;=-17.5,BT341&lt;=-15.5),2,IF(AND(BT341&gt;=-15,BT341&lt;=-13),3,IF(AND(BT341&gt;=-12.5,BT341&lt;=-10.5),4,IF(AND(BT341&gt;=-10,BT341&lt;=-8),5,IF(AND(BT341&gt;=-7.5,BT341&lt;=-5.5),6,IF(AND(BT341&gt;=-5,BT341&lt;=-3),7,IF(AND(BT341&gt;=-2.5,BT341&lt;=-0.5),8,IF(AND(BT341&gt;=0.5,BT341&lt;=2.5),9,IF(AND(BT341&gt;=3,BT341&lt;=5),10,IF(AND(BT341&gt;=5.5,BT341&lt;=7.5),11,IF(AND(BT341&gt;=8,BT341&lt;=10),12,IF(AND(BT341&gt;=10.5,BT341&lt;=12.5),13,IF(AND(BT341&gt;=13,BT341&lt;=15),14,IF(AND(BT341&gt;=15.5,BT341&lt;=17.5),15,IF(AND(BT341&gt;=18,BT341&lt;=20),16,"Fuera de rango"))))))))))))))))))</f>
        <v>NORMA</v>
      </c>
      <c r="BW341" s="9" t="n">
        <v>-7</v>
      </c>
      <c r="BX341" s="10" t="n">
        <f aca="false">18.5- (0.3*H341)</f>
        <v>9.8</v>
      </c>
      <c r="BY341" s="10" t="n">
        <f aca="false">(BW341)-(BX341)</f>
        <v>-16.8</v>
      </c>
      <c r="BZ341" s="10" t="str">
        <f aca="false">IF(BY341="","",IF(BY341&lt;-27.5,"De -30 a -28",IF(BY341&lt;-25,"De -27,5 a -25,5",IF(BY341&lt;-22.5,"De -25 a -23",IF(BY341&lt;-20,"De -22,5 a -20,5",IF(BY341&lt;-17.5,"De -20 a -18",IF(BY341&lt;-15,"De -17,5 a -15,5",IF(BY341&lt;-12.5,"De -15 a -13",IF(BY341&lt;-10,"De -12,5 a -10,5",IF(BY341&lt;-7.5,"De -10 a -8",IF(BY341&lt;-5,"De -7,5 a -5,5",IF(BY341&lt;-2.5,"De -5 a -3",IF(BY341&lt;0,"De -2,5 a -0,5",IF(BY341&lt;2.5,"De 0 a 2",IF(BY341&lt;5,"De 2,5 a 4,5",IF(BY341&lt;7.5,"De 5 a 7",IF(BY341&lt;10,"De 7,5 a 9,5",IF(BY341&lt;12.5,"De 10 a 12",IF(BY341&lt;15,"De 12,5 a 14,5",IF(BY341&lt;17.5,"De 15 a 17",IF(BY341&lt;20,"De 17,5 a 19,5",IF(BY341&lt;22.5,"De 20 a 22",IF(BY341&lt;25,"De 22,5 a 24,5",IF(BY341&lt;27.5,"De 25 a 27","De 27,5 a 30"))))))))))))))))))))))))</f>
        <v>De -17,5 a -15,5</v>
      </c>
      <c r="CA341" s="12" t="n">
        <f aca="false">IF(BY341="","",IF(BY341&lt;=-28,1,IF(BY341&lt;=-25.5,2,IF(BY341&lt;=-23,3,IF(BY341&lt;=-20.5,4,IF(BY341&lt;=-18,5,IF(BY341&lt;=-15.5,6,IF(BY341&lt;=-13,7,IF(BY341&lt;=-10.5,8,IF(BY341&lt;=-8,9,IF(BY341&lt;=-5.5,10,IF(BY341&lt;=-3,11,IF(BY341&lt;=-0.5,12,IF(BY341&lt;=2,13,IF(BY341&lt;=4.5,14,IF(BY341&lt;=7,15,IF(BY341&lt;=9.5,16,IF(BY341&lt;=12,17,IF(BY341&lt;=14.5,18,IF(BY341&lt;=17,19,IF(BY341&lt;=19.5,20,IF(BY341&lt;=22,21,IF(BY341&lt;=24.5,22,IF(BY341&lt;=27,23,IF(BY341&lt;=30,24,"Fuera de rango")))))))))))))))))))))))))</f>
        <v>6</v>
      </c>
      <c r="CB341" s="9" t="n">
        <v>-10</v>
      </c>
      <c r="CC341" s="10" t="n">
        <f aca="false">18.5- (0.3*H341)</f>
        <v>9.8</v>
      </c>
      <c r="CD341" s="10" t="n">
        <f aca="false">(CB341)-(CC341)</f>
        <v>-19.8</v>
      </c>
      <c r="CE341" s="10" t="str">
        <f aca="false">IF(CD341="","",IF(CD341&lt;-27.5,"De -30 a -28",IF(CD341&lt;-25,"De -27,5 a -25,5",IF(CD341&lt;-22.5,"De -25 a -23",IF(CD341&lt;-20,"De -22,5 a -20,5",IF(CD341&lt;-17.5,"De -20 a -18",IF(CD341&lt;-15,"De -17,5 a -15,5",IF(CD341&lt;-12.5,"De -15 a -13",IF(CD341&lt;-10,"De -12,5 a -10,5",IF(CD341&lt;-7.5,"De -10 a -8",IF(CD341&lt;-5,"De -7,5 a -5,5",IF(CD341&lt;-2.5,"De -5 a -3",IF(CD341&lt;0,"De -2,5 a -0,5",IF(CD341&lt;=2,"De 0 a 2",IF(CD341&lt;=4.5,"De 2,5 a 4,5",IF(CD341&lt;=7,"De 5 a 7",IF(CD341&lt;=9.5,"De 7,5 a 9,5",IF(CD341&lt;=12,"De 10 a 12",IF(CD341&lt;=14.5,"De 12,5 a 14,5",IF(CD341&lt;=17,"De 15 a 17",IF(CD341&lt;=19.5,"De 17,5 a 19,5",IF(CD341&lt;=22,"De 20 a 22",IF(CD341&lt;=24.5,"De 22,5 a 24,5",IF(CD341&lt;=27,"De 25 a 27","De 27,5 a 30"))))))))))))))))))))))))</f>
        <v>De -20 a -18</v>
      </c>
      <c r="CF341" s="12" t="n">
        <f aca="false">IF(CD341="","",IF(CD341&lt;-27.5,1,IF(CD341&lt;-25,2,IF(CD341&lt;-22.5,3,IF(CD341&lt;-20,4,IF(CD341&lt;-17.5,5,IF(CD341&lt;-15,6,IF(CD341&lt;-12.5,7,IF(CD341&lt;-10,8,IF(CD341&lt;-7.5,9,IF(CD341&lt;-5,10,IF(CD341&lt;-2.5,11,IF(CD341&lt;0,12,IF(CD341&lt;2.5,13,IF(CD341&lt;5,14,IF(CD341&lt;7.5,15,IF(CD341&lt;10,16,IF(CD341&lt;12.5,17,IF(CD341&lt;15,18,IF(CD341&lt;17.5,19,IF(CD341&lt;20,20,IF(CD341&lt;22.5,21,IF(CD341&lt;25,22,IF(CD341&lt;27.5,23,24))))))))))))))))))))))))</f>
        <v>5</v>
      </c>
      <c r="CG341" s="9" t="n">
        <v>-2.75</v>
      </c>
      <c r="CH341" s="10" t="str">
        <f aca="false">IF(CG341="","",IF(AND(CG341&gt;=-10,CG341&lt;=-9.5),"-10 a -9,5",IF(AND(CG341&gt;-9.5,CG341&lt;=-8.5),"-9 a -8,5",IF(AND(CG341&gt;-8.5,CG341&lt;=-7.5),"-8 a -7,5",IF(AND(CG341&gt;-7.5,CG341&lt;=-6.5),"-7 a -6,5",IF(AND(CG341&gt;-6.5,CG341&lt;=-5.5),"-6 a -5,5",IF(AND(CG341&gt;-5.5,CG341&lt;=-4.5),"-5 a -4,5",IF(AND(CG341&gt;-4.5,CG341&lt;=-3.5),"-4 a -3,5",IF(AND(CG341&gt;-3.5,CG341&lt;=-2.5),"-3 a -2,5",IF(CG341=-2.25,"-2,25",IF(AND(CG341&gt;-2.5,CG341&lt;=-1.5),"-2 a -1,5",IF(AND(CG341&gt;-1.5,CG341&lt;=-0.5),"-1 a -0,5",IF(AND(CG341&gt;-0.5,CG341&lt;=0.5),"0 a 0,5",IF(AND(CG341&gt;0.5,CG341&lt;=1.5),"1 a 1,5",IF(AND(CG341&gt;1.5,CG341&lt;=2.5),"2 a 2,5",IF(AND(CG341&gt;2.5,CG341&lt;=3.5),"3 a 3,5",IF(AND(CG341&gt;3.5,CG341&lt;=4.5),"4 a 4,5",IF(AND(CG341&gt;4.5,CG341&lt;=5.5),"5 a 5,5",IF(AND(CG341&gt;5.5,CG341&lt;=6.5),"6 a 6,5",IF(AND(CG341&gt;6.5,CG341&lt;=7.5),"7 a 7,5",IF(AND(CG341&gt;7.5,CG341&lt;=8.5),"8 a 8,5",IF(AND(CG341&gt;8.5,CG341&lt;=9.5),"9 a 9,5",IF(CG341&gt;=10,"10","Fuera de rango")))))))))))))))))))))))</f>
        <v>-3 a -2,5</v>
      </c>
      <c r="CI341" s="11" t="n">
        <f aca="false">IF(CG341="","",IF(CG341=-2.25,"NORMA",IF(CG341&lt;=-9.5,1,IF(CG341&lt;=-8.5,2,IF(CG341&lt;=-7.5,3,IF(CG341&lt;=-6.5,4,IF(CG341&lt;=-5.5,5,IF(CG341&lt;=-4.5,6,IF(CG341&lt;=-3.5,7,IF(CG341&lt;=-2.5,8,IF(CG341&lt;=-1.5,9,IF(CG341&lt;=-0.5,10,IF(CG341&lt;=0.5,11,IF(CG341&lt;=1.5,12,IF(CG341&lt;=2.5,13,IF(CG341&lt;=3.5,14,IF(CG341&lt;=4.5,15,IF(CG341&lt;=5.5,16,IF(CG341&lt;=6.5,17,IF(CG341&lt;=7.5,18,IF(CG341&lt;=8.5,19,IF(CG341&lt;=9.5,20,IF(CG341=10,21,"Fuera de rango")))))))))))))))))))))))</f>
        <v>8</v>
      </c>
      <c r="CJ341" s="9" t="n">
        <v>2.5</v>
      </c>
      <c r="CK341" s="10" t="str">
        <f aca="false">IF(CJ341="","",IF(AND(CJ341&gt;=-6,CJ341&lt;=-5.5),"-6 a -5,5",IF(AND(CJ341&gt;-5.5,CJ341&lt;=-4.5),"-5 a -4,5",IF(AND(CJ341&gt;-4.5,CJ341&lt;=-3.5),"-4 a -3,5",IF(AND(CJ341&gt;-3.5,CJ341&lt;=-2.5),"-3 a -2,5",IF(AND(CJ341&gt;-2.5,CJ341&lt;=-1.5),"-2 a -1,5",IF(AND(CJ341&gt;-1.5,CJ341&lt;=-0.5),"-1 a -0,5",IF(AND(CJ341&gt;-0.5,CJ341&lt;=0.5),"0 a 0,5",IF(AND(CJ341&gt;0.5,CJ341&lt;=1.5),"1 a 1,5",IF(AND(CJ341&gt;1.5,CJ341&lt;2.5),"2",IF(AND(CJ341&gt;=2.5,CJ341&lt;=3),"2,5 a 3",IF(AND(CJ341&gt;3,CJ341&lt;=4),"3,5 a 4",IF(AND(CJ341&gt;4,CJ341&lt;=5),"4,5 a 5",IF(AND(CJ341&gt;5,CJ341&lt;=6),"5,5 a 6",IF(AND(CJ341&gt;6,CJ341&lt;=7),"6,5 a 7",IF(AND(CJ341&gt;7,CJ341&lt;=8),"7,5 a 8",IF(AND(CJ341&gt;8,CJ341&lt;=9.5),"8,5 a 9,5",IF(CJ341=10,"10","Fuera de rango"))))))))))))))))))</f>
        <v>2,5 a 3</v>
      </c>
      <c r="CL341" s="11" t="n">
        <f aca="false">IF(CK341="","",IF(OR(CK341="-6 a -5,5",CK341="-6 - -5,5"),1,IF(OR(CK341="-5 a -4,5",CK341="-5 - -4,5"),2,IF(OR(CK341="-4 a -3,5",CK341="-4 - -3,5"),3,IF(OR(CK341="-3 a -2,5",CK341="-3 - -2,5"),4,IF(OR(CK341="-2 a -1,5",CK341="-2 - -1,5"),5,IF(OR(CK341="-1 a -0,5",CK341="-1 - -0,5"),6,IF(OR(CK341="0 a 0,5",CK341="0 - 0,5"),7,IF(OR(CK341="1 a 1,5",CK341="1 - 1,5"),8,IF(CK341="2","NORMA",IF(OR(CK341="2,5 a 3",CK341="2,5 - 3"),9,IF(OR(CK341="3,5 a 4",CK341="3,5 - 4"),10,IF(OR(CK341="4,5 a 5",CK341="4,5 - 5"),11,IF(OR(CK341="5,5 a 6",CK341="5,5 - 6"),12,IF(OR(CK341="6,5 a 7",CK341="6,5 - 7"),13,IF(OR(CK341="7,5 a 8",CK341="7,5 - 8"),14,IF(OR(CK341="8,5 a 9",CK341="8,5 - 9,5",CK341="9 a 9,5"),15,IF(CK341="10",15,IF(OR(CK341="0,5 a 1",CK341="0,5 - 1"),7,"Fuera de rango")))))))))))))))))))</f>
        <v>9</v>
      </c>
      <c r="CN341" s="10" t="str">
        <f aca="false">IF(CM341=0,"0", " ")</f>
        <v>0</v>
      </c>
      <c r="CO341" s="10" t="str">
        <f aca="false">IF(CM341&gt;0,"EME"," ")</f>
        <v> </v>
      </c>
      <c r="CQ341" s="10" t="str">
        <f aca="false">IF(CP341&gt;0,"0", " ")</f>
        <v> </v>
      </c>
      <c r="CR341" s="10" t="str">
        <f aca="false">IF(CP341&gt;0,"EME"," ")</f>
        <v> </v>
      </c>
      <c r="CS341" s="9" t="n">
        <v>0</v>
      </c>
      <c r="CV341" s="9" t="n">
        <v>0</v>
      </c>
      <c r="CY341" s="9" t="n">
        <v>-1.75</v>
      </c>
      <c r="DB341" s="9" t="n">
        <v>-1.75</v>
      </c>
      <c r="DC341" s="11" t="str">
        <f aca="false">IF(DB341&lt;0,"2"," ")</f>
        <v>2</v>
      </c>
      <c r="DD341" s="11" t="str">
        <f aca="false">IF(DB341&lt;0,"MIO"," ")</f>
        <v>MIO</v>
      </c>
      <c r="DE341" s="9" t="n">
        <v>0</v>
      </c>
      <c r="DF341" s="10" t="str">
        <f aca="false">IF(DE341&lt;0,"3"," ")</f>
        <v> </v>
      </c>
      <c r="DG341" s="10" t="str">
        <f aca="false">IF(DE341&lt;0,"AST"," ")</f>
        <v> </v>
      </c>
      <c r="DH341" s="9" t="n">
        <v>0</v>
      </c>
      <c r="DI341" s="10" t="str">
        <f aca="false">IF(DH341&lt;0,"3"," ")</f>
        <v> </v>
      </c>
      <c r="DJ341" s="10" t="str">
        <f aca="false">IF(DH341&lt;0,"AST"," ")</f>
        <v> </v>
      </c>
      <c r="DK341" s="9" t="n">
        <v>0</v>
      </c>
      <c r="DL341" s="10" t="str">
        <f aca="false">IF(DK341&gt;0,"4"," ")</f>
        <v> </v>
      </c>
      <c r="DM341" s="10" t="str">
        <f aca="false">IF(DK341&gt;0,"PRE"," ")</f>
        <v> </v>
      </c>
      <c r="DN341" s="9" t="n">
        <v>0</v>
      </c>
      <c r="DO341" s="10" t="str">
        <f aca="false">IF(DN341&gt;0,"4"," ")</f>
        <v> </v>
      </c>
      <c r="DP341" s="10" t="str">
        <f aca="false">IF(DN341&gt;0,"PRE"," ")</f>
        <v> </v>
      </c>
      <c r="DS341" s="12" t="str">
        <f aca="false">CONCATENATE(CO341,CU341,DA341,DG341,DM341)</f>
        <v>   </v>
      </c>
      <c r="DT341" s="10" t="e">
        <f aca="false" t="array" ref="DT341">_xlfn.IFS(DS341="EME    ","0", DS341=" HIP   ","1", DS341="  MIO  ","2", DS341="   AST ","3", DS341="    PRE","4", DS341="EME   PRE","5", DS341=" HIP  PRE","6", DS341=" HIP AST ","7", DS341="  MIO PRE","8", DS341="  MIOAST ","9", DS341="   ASTPRE","10",DS341=" HIP ASTPRE","11", DS341="  MIOASTPRE","12", DS341="     ","0")</f>
        <v>#N/A</v>
      </c>
      <c r="DV341" s="1" t="e">
        <f aca="false" t="array" ref="DV341">_xlfn.IFS(DU341="SI","2", DU341="NO","1")</f>
        <v>#N/A</v>
      </c>
      <c r="DX341" s="11" t="str">
        <f aca="false">IF(DW341=0,"1","2")</f>
        <v>1</v>
      </c>
      <c r="DY341" s="11" t="str">
        <f aca="false" t="array" ref="DY341">_xlfn.IFS(DW341=0,"0", DW341=0.25, "1", DW341=0.5,"2", DW341=0.75,"3", DW341=1,"4",DW341=1.25,"5", DW341=1.5,"6", DW341=1.75,"7", DW341=2,"8")</f>
        <v>0</v>
      </c>
      <c r="EA341" s="11" t="str">
        <f aca="false">IF(DZ341=0,"1","2")</f>
        <v>1</v>
      </c>
      <c r="EB341" s="11" t="str">
        <f aca="false" t="array" ref="EB341">_xlfn.IFS(DZ341=0,"0", DZ341=0.25, "1", DZ341=0.5,"2", DZ341=0.75,"3", DZ341=1,"4",DZ341=1.25,"5", DZ341=1.5,"6", DZ341=1.75,"7", DZ341=2,"8")</f>
        <v>0</v>
      </c>
      <c r="ED341" s="10" t="str">
        <f aca="false">IF(EC341=0,"1","2")</f>
        <v>1</v>
      </c>
      <c r="EE341" s="11" t="str">
        <f aca="false" t="array" ref="EE341">_xlfn.IFS(EC341=0,"0", EC341=-0.25, "1", EC341=-0.5,"2", EC341=-0.75,"3", EC341=-1,"4",EC341=-1.25,"5", EC341=-1.5,"6", EC341=-1.75,"7", EC341=-2,"8", EC341=-2.25,"9",EC341=-2.5,"10", EC341=-2.75,"11", EC341=-3,"12", EC341=-3.25,"13", EC341=-3.5,"14", EC341=-3.75,"15",EC341=-4,"16")</f>
        <v>0</v>
      </c>
      <c r="EG341" s="10" t="str">
        <f aca="false">IF(EF341=0,"1","2")</f>
        <v>1</v>
      </c>
      <c r="EH341" s="11" t="str">
        <f aca="false" t="array" ref="EH341">_xlfn.IFS(EF341=0,"0", EF341=-0.25, "1", EF341=-0.5,"2", EF341=-0.75,"3", EF341=-1,"4",EF341=-1.25,"5", EF341=-1.5,"6", EF341=-1.75,"7", EF341=-2,"8", EF341=-2.25,"9",EF341=-2.5,"10", EF341=-2.75,"11", EF341=-3,"12", EF341=-3.25,"13", EF341=-3.5,"14", EF341=-3.75,"15",EF341=-4,"16")</f>
        <v>0</v>
      </c>
      <c r="EJ341" s="11" t="str">
        <f aca="false">IF(EI341=0,"1","2")</f>
        <v>1</v>
      </c>
      <c r="EK341" s="11" t="str">
        <f aca="false" t="array" ref="EK341">_xlfn.IFS(EI341=0,"0", EI341=-0.25, "1", EI341=-0.5,"2", EI341=-0.75,"3", EI341=-1,"4",EI341=-1.25,"5", EI341=-1.5,"6", EI341=-1.75,"7", EI341=-2,"8", EI341=-2.25,"9", EI341=-2.25,"9",EI341=-2.5,"10", EI341=-2.75,"11", EI341=-3,"12", EI341=-3.25,"13", EI341=-3.5,"14", EI341=-3.75,"15",EI341=-4,"16", EI341=0.25, "17", EI341=0.5, "18")</f>
        <v>0</v>
      </c>
      <c r="EM341" s="11" t="str">
        <f aca="false">IF(EL341=0,"1","2")</f>
        <v>1</v>
      </c>
      <c r="EN341" s="11" t="str">
        <f aca="false" t="array" ref="EN341">_xlfn.IFS(EL341=0.25,"17",EL341=0.5,"18", EL341=0,"0", EL341=-0.25, "1", EL341=-0.5,"2", EL341=-0.75,"3", EL341=-1,"4",EL341=-1.25,"5", EL341=-1.5,"6", EL341=-1.75,"7", EL341=-2,"8",EL341= -2.25,"9",EL341=-2.5,"10",EL341= -2.75,"11",EL341= -3,"12",EL341= -3.25,"13",EL341= -3.5,"14",EL341= -3.75,"15",EL341=-4,"16")</f>
        <v>0</v>
      </c>
      <c r="EP341" s="11" t="str">
        <f aca="false">IF(EO341=0,"1","2")</f>
        <v>1</v>
      </c>
      <c r="EQ341" s="11" t="str">
        <f aca="false" t="array" ref="EQ341">_xlfn.IFS(EO341=0,"0", EO341=0.25, "1", EO341=0.5,"2", EO341=0.75,"3", EO341=1,"4",EO341=1.25,"5", EO341=1.5,"6", EO341=1.75,"7", EO341=2,"8", EO341=2.25,"9", EO341=2.25,"9",EO341=2.5,"10", EO341=2.75,"11", EO341=3,"12", EO341=3.25,"13", EO341=3.5,"14", EO341=3.75,"15",EO341=4,"16", EO341=-0.25, "17", bq=-0.5, "18")</f>
        <v>0</v>
      </c>
      <c r="ES341" s="11" t="str">
        <f aca="false">IF(ER341=0,"1","2")</f>
        <v>1</v>
      </c>
      <c r="ET341" s="11" t="str">
        <f aca="false" t="array" ref="ET341">_xlfn.IFS(ER341=0,"0", ER341=0.25, "1", ER341=0.5,"2", ER341=0.75,"3", ER341=1,"4",ER341=1.25,"5", ER341=1.5,"6", ER341=1.75,"7", ER341=2,"8", ER341=2.25,"9", ER341=2.25,"9",ER341=2.5,"10", ER341=2.75,"11", ER341=3,"12", ER341=3.25,"13", ER341=3.5,"14", ER341=3.75,"15",ER341=4,"16", ER341=-0.25, "17", bq=-0.5, "18")</f>
        <v>0</v>
      </c>
      <c r="EV341" s="14" t="e">
        <f aca="false">VLOOKUP(EU341,LEYENDA!$G$2:$H$8,2,TRUE())</f>
        <v>#N/A</v>
      </c>
      <c r="EW341" s="14" t="e">
        <f aca="false" t="array" ref="EW341">_xlfn.IFS(EV341="0-5","1", EV341="6-12","2", EV341="13-18","3", EV341="19-24","4", EV341="25-36","5", EV341="37-48","6", EV341="49-60","7")</f>
        <v>#N/A</v>
      </c>
    </row>
    <row r="342" customFormat="false" ht="13.5" hidden="false" customHeight="false" outlineLevel="0" collapsed="false">
      <c r="A342" s="1" t="n">
        <v>92</v>
      </c>
      <c r="B342" s="2" t="n">
        <v>1</v>
      </c>
      <c r="C342" s="33" t="n">
        <v>44674</v>
      </c>
      <c r="E342" s="5" t="s">
        <v>158</v>
      </c>
      <c r="F342" s="4" t="str">
        <f aca="false">VLOOKUP(A342,'286'!$A$3:$I$1768,3,FALSE())</f>
        <v>GARMARJOMA</v>
      </c>
      <c r="G342" s="6" t="n">
        <f aca="false">VLOOKUP(A342,'286'!$A$3:$I$1768,4,FALSE())</f>
        <v>27405</v>
      </c>
      <c r="H342" s="7" t="n">
        <f aca="false">YEAR(C342)-YEAR(G342)</f>
        <v>47</v>
      </c>
      <c r="I342" s="1" t="str">
        <f aca="false">VLOOKUP(H342,LEYENDA!$C$2:$D$6,2,TRUE())</f>
        <v>41-60</v>
      </c>
      <c r="J342" s="5" t="str">
        <f aca="false">VLOOKUP(A342,'286'!$A$3:$I$1768,7,FALSE())</f>
        <v>M</v>
      </c>
      <c r="K342" s="8" t="n">
        <f aca="false">VLOOKUP(A342,'286'!$A$3:$I$1768,2,FALSE())</f>
        <v>0</v>
      </c>
      <c r="L342" s="4" t="str">
        <f aca="false">VLOOKUP(A342,'286'!$A$3:$I$1768,8,FALSE())</f>
        <v>D</v>
      </c>
      <c r="M342" s="4" t="str">
        <f aca="false">VLOOKUP(A342,'286'!$A$3:$I$1768,9,FALSE())</f>
        <v>D</v>
      </c>
      <c r="N342" s="8" t="str">
        <f aca="false">IF(R342=O342, "MISMA","CONTRARIA")</f>
        <v>MISMA</v>
      </c>
      <c r="O342" s="8" t="str">
        <f aca="false" t="array" ref="O342">_xlfn.IFS(L342="D","1", L342="I","2")</f>
        <v>1</v>
      </c>
      <c r="P342" s="8" t="e">
        <f aca="false" t="array" ref="P342">_xlfn.IFS(K342="OD","1", K342="OI","2")</f>
        <v>#N/A</v>
      </c>
      <c r="Q342" s="1" t="str">
        <f aca="false" t="array" ref="Q342">_xlfn.IFS(J342="M","1", J342="H","2")</f>
        <v>1</v>
      </c>
      <c r="R342" s="8" t="str">
        <f aca="false" t="array" ref="R342">_xlfn.IFS(M342="D","1", M342="I","2")</f>
        <v>1</v>
      </c>
      <c r="S342" s="1" t="str">
        <f aca="false" t="array" ref="S342">_xlfn.IFS(N342="CONTRARIA", "1",N342= "MISMA","2")</f>
        <v>2</v>
      </c>
      <c r="T342" s="1" t="str">
        <f aca="false" t="array" ref="T342">_xlfn.IFS(I342="0-12","1", I342="13-24","2", I342="25-40","3", I342="41-60","4", I342="61-100","5")</f>
        <v>4</v>
      </c>
      <c r="U342" s="9" t="n">
        <v>9</v>
      </c>
      <c r="V342" s="44" t="str">
        <f aca="false">IF(U342="","",IF(AND(U342&gt;=-9,U342&lt;=-6.5),"-9 a -6,5",IF(AND(U342&gt;=-6,U342&lt;=-3.5),"-6 a -3,5",IF(AND(U342&gt;=-3,U342&lt;=-1),"-3 a -1",IF(U342=-0.5,"-0,5",IF(AND(U342&gt;=0,U342&lt;=2.5),"0 a 2,5",IF(AND(U342&gt;=3,U342&lt;=5.5),"3 a 5,5",IF(AND(U342&gt;=6,U342&lt;=8.5),"6 a 8,5",IF(AND(U342&gt;=9,U342&lt;=20),"9 a 20","Fuera de rango")))))))))</f>
        <v>9 a 20</v>
      </c>
      <c r="W342" s="11" t="n">
        <f aca="false">IF(V342="","",IF(V342="-9 a -6,5",2,IF(V342="-6 a -3,5",3,IF(V342="-3 a -1",4,IF(V342="-0,5","NORMA",IF(V342="0 a 2,5",5,IF(V342="3 a 5,5",6,IF(V342="6 a 8,5",7,IF(V342="9 a 20",8,"Fuera de rango")))))))))</f>
        <v>8</v>
      </c>
      <c r="X342" s="9" t="n">
        <v>0</v>
      </c>
      <c r="Y342" s="11" t="str">
        <f aca="false">IF(X342="","",IF(AND(X342&gt;=0,X342&lt;=4),"0 a 4",IF(AND(X342&gt;=4.5,X342&lt;=8.5),"4,5 a 8,5",IF(X342=9,"9",IF(AND(X342&gt;=9.5,X342&lt;=13),"9,5 a 13",IF(AND(X342&gt;=13.5,X342&lt;=20),"13,5 a 20",IF(AND(X342&gt;=20.5,X342&lt;=35),"20,5 a 35","Fuera de rango")))))))</f>
        <v>0 a 4</v>
      </c>
      <c r="Z342" s="11" t="n">
        <f aca="false">IF(Y342="","",IF(Y342="0 a 4",1,IF(Y342="4,5 a 8,5",2,IF(Y342="9","NORMA",IF(Y342="9,5 a 13",3,IF(Y342="13,5 a 20",4,IF(Y342="20,5 a 35",5,"Fuera de rango")))))))</f>
        <v>1</v>
      </c>
      <c r="AA342" s="9" t="n">
        <v>0</v>
      </c>
      <c r="AB342" s="10" t="str">
        <f aca="false">IF(AA342="","",IF(AND(AA342&gt;=0,AA342&lt;=9),"0 a 9",IF(AND(AA342&gt;=9.5,AA342&lt;=18.5),"9,5 a 18,5",IF(AA342=19,"19",IF(AND(AA342&gt;=19.5,AA342&lt;=28),"19,5 a 28",IF(AND(AA342&gt;=28.5,AA342&lt;=40),"28,5 a 40","Fuera de rango"))))))</f>
        <v>0 a 9</v>
      </c>
      <c r="AC342" s="11" t="n">
        <f aca="false" t="array" ref="AC342">_xlfn.IFS(AB342="","",AB342="0 a 9",1,AB342="9,5 a 18,5",2,AB342="19","NORMA",AB342="19,5 a 28",3,AB342="28,5 a 40",4,TRUE(),"Fuera de rango")</f>
        <v>1</v>
      </c>
      <c r="AD342" s="9" t="n">
        <v>0</v>
      </c>
      <c r="AE342" s="10" t="str">
        <f aca="false">IF(AD342="","",IF(AND(AD342&gt;=-10,AD342&lt;=0),"De -10 a 0",IF(AND(AD342&gt;=0.5,AD342&lt;=9.5),"0,5 a 9,5",IF(AD342=10,"10",IF(AND(AD342&gt;=10.5,AD342&lt;=20),"10,5 a 20",IF(AND(AD342&gt;=20.5,AD342&lt;=40),"20,5 a 40","Fuera de rango"))))))</f>
        <v>De -10 a 0</v>
      </c>
      <c r="AF342" s="12" t="n">
        <f aca="false">IF(AD342="","",IF(AND(AD342&gt;=-10,AD342&lt;=0),1,IF(AND(AD342&gt;=0.5,AD342&lt;=9.5),2,IF(AD342=10,"NORMA",IF(AND(AD342&gt;=10.5,AD342&lt;=20),3,IF(AND(AD342&gt;=20.5,AD342&lt;=40),4,""))))))</f>
        <v>1</v>
      </c>
      <c r="AG342" s="9" t="n">
        <v>6</v>
      </c>
      <c r="AH342" s="10" t="str">
        <f aca="false">IF(AG342="","",IF(AND(AG342&gt;=0,AG342&lt;=4),"0 a 4",IF(AND(AG342&gt;=4.5,AG342&lt;=8.5),"4,5 a 8,5",IF(AG342=9,"9",IF(AND(AG342&gt;=9.5,AG342&lt;=13),"9,5 a 13",IF(AND(AG342&gt;=13.5,AG342&lt;=25),"13,5 a 25","Fuera de rango"))))))</f>
        <v>4,5 a 8,5</v>
      </c>
      <c r="AI342" s="10" t="n">
        <f aca="false">IF(AH342="","",IF(AH342="0 a 4",1,IF(AH342="4,5 a 8,5",2,IF(AH342="9","NORMA",IF(AH342="9,5 a 13",3,IF(AH342="13,5 a 25",4,""))))))</f>
        <v>2</v>
      </c>
      <c r="AJ342" s="9" t="n">
        <v>4</v>
      </c>
      <c r="AK342" s="10" t="str">
        <f aca="false">IF(AJ342="","",IF(AND(AJ342&gt;=-15,AJ342&lt;=-10.5),"-15 a -10,5",IF(AND(AJ342&gt;=-10,AJ342&lt;=-4),"-10 a -4",IF(AND(AJ342&gt;=-4.5,AJ342&lt;=0),"-4,5 a 0",IF(AND(AJ342&gt;=0.5,AJ342&lt;=4.5),"0,5 a 4,5",IF(AJ342=5,"5",IF(AND(AJ342&gt;=5.5,AJ342&lt;=10),"5,5 a 10",IF(AND(AJ342&gt;=10.5,AJ342&lt;=20),"10,5 a 20","Fuera de rango"))))))))</f>
        <v>0,5 a 4,5</v>
      </c>
      <c r="AL342" s="11" t="n">
        <f aca="false">IF(AK342="","",IF(AK342="-15 a -10,5",1,IF(AK342="-10 a -4",2,IF(AK342="-4,5 a 0",3,IF(AK342="0,5 a 4,5",4,IF(AK342="5","NORMA",IF(AK342="5,5 a 10",5,IF(AK342="10,5 a 20",6,"Error"))))))))</f>
        <v>4</v>
      </c>
      <c r="AM342" s="9" t="n">
        <v>0</v>
      </c>
      <c r="AN342" s="10" t="str">
        <f aca="false">IF(AM342="","",IF(AND(AM342&gt;=-7.5,AM342&lt;=-5.5),"-7,5 a -5,5",IF(AND(AM342&gt;=-5,AM342&lt;=-3),"-5 a -3",IF(AND(AM342&gt;=-2.5,AM342&lt;=-0.5),"-2,5 a -0,5",IF(AM342=0,"0,00",IF(AND(AM342&gt;=0.5,AM342&lt;=2.5),"0,5 a 2,5",IF(AND(AM342&gt;=3,AM342&lt;=5),"3 a 5",IF(AND(AM342&gt;=5.5,AM342&lt;=7.5),"5,5 a 7,5",IF(AND(AM342&gt;=8,AM342&lt;=10),"8 a 10","Fuera de rango")))))))))</f>
        <v>0,00</v>
      </c>
      <c r="AO342" s="11" t="str">
        <f aca="false">IF(AN342="","",IF(AN342="-7,5 a -5,5",1,IF(AN342="-5 a -3",2,IF(AN342="-2,5 a -0,5",3,IF(AN342="0,00","NORMA",IF(AN342="0,5 a 2,5",4,IF(AN342="3 a 5",5,IF(AN342="5,5 a 7,5",6,IF(AN342="8 a 10",7,"Error")))))))))</f>
        <v>NORMA</v>
      </c>
      <c r="AP342" s="9" t="n">
        <v>12</v>
      </c>
      <c r="AQ342" s="10" t="str">
        <f aca="false">IF(AP342="","",IF(AND(AP342&gt;=-20,AP342&lt;=-9.5),"-20 a -9,5",IF(AND(AP342&gt;=-9,AP342&lt;=-6.5),"-9 a -6,5",IF(AP342=-6,"-6",IF(AND(AP342&gt;=-5.5,AP342&lt;=-3),"-5,5 a -3",IF(AND(AP342&gt;=-2.5,AP342&lt;=0),"-2,5 a 0",IF(AND(AP342&gt;=0.5,AP342&lt;=3),"0,5 a 3",IF(AND(AP342&gt;=3.5,AP342&lt;=6),"3,5 a 6",IF(AND(AP342&gt;=6.5,AP342&lt;=9),"6,5 a 9",IF(AND(AP342&gt;=9.5,AP342&lt;=20),"9,5 a 20","Fuera de rango"))))))))))</f>
        <v>9,5 a 20</v>
      </c>
      <c r="AR342" s="11" t="n">
        <f aca="false">IF(AQ342="","",IF(AQ342="-20 a -9,5",1,IF(AQ342="-9 a -6,5",2,IF(AQ342="-6","NORMA",IF(AQ342="-5,5 a -3",3,IF(AQ342="-2,5 a 0",4,IF(AQ342="0,5 a 3",5,IF(AQ342="3,5 a 6",6,IF(AQ342="6,5 a 9",7,IF(AQ342="9,5 a 20",8,""))))))))))</f>
        <v>8</v>
      </c>
      <c r="AS342" s="9" t="n">
        <v>2</v>
      </c>
      <c r="AT342" s="10" t="str">
        <f aca="false">IF(AS342="","",IF(AND(AS342&gt;=-16,AS342&lt;=-14),"-16 a -14",IF(AND(AS342&gt;=-13.5,AS342&lt;=-11.5),"-13,5 a -11,5",IF(AND(AS342&gt;=-11,AS342&lt;=-9),"-11 a -9",IF(AND(AS342&gt;=-8.5,AS342&lt;=-6.5),"-8,5 a -6,5",IF(AND(AS342&gt;=-6,AS342&lt;=-4),"-6 a -4",IF(AND(AS342&gt;=-3.5,AS342&lt;=-1.5),"-3,5 a -1,5",IF(AND(AS342&gt;=-1,AS342&lt;=1),"-1 a 1",IF(AND(AS342&gt;=1.5,AS342&lt;=3.5),"1,5 a 3,5",IF(AND(AS342&gt;=4,AS342&lt;=6),"4 a 6",IF(AND(AS342&gt;=6.5,AS342&lt;=8.5),"6,5 a 8,5",IF(AND(AS342&gt;=9,AS342&lt;=11),"9 a 11",IF(AND(AS342&gt;=11.5,AS342&lt;=13.5),"11,5 a 13,5",IF(AND(AS342&gt;=14,AS342&lt;=16),"14 a 16",IF(AND(AS342&gt;=16.5,AS342&lt;=18.5),"16,5 a 18,5",IF(AND(AS342&gt;=19,AS342&lt;=21),"19 a 21","Fuera de rango"))))))))))))))))</f>
        <v>1,5 a 3,5</v>
      </c>
      <c r="AU342" s="11" t="n">
        <f aca="false" t="array" ref="AU342">IF(AT342="","",_xlfn.IFS(AT342="-16 a -14",1,AT342="-13,5 a -11,5",2,AT342="-11 a -9",3,AT342="-8,5 a -6,5",4,AT342="-6 a -4",5,AT342="-3,5 a -1,5",6,AT342="-1 a 1",7,AT342="1,5 a 3,5",8,AT342="4 a 6","NORMA",AT342="6,5 a 8,5",9,AT342="9 a 11",10,AT342="11,5 a 13,5",11,AT342="14 a 16",12,AT342="16,5 a 18,5",13,AT342="19 a 21",14,TRUE(),""))</f>
        <v>8</v>
      </c>
      <c r="AV342" s="9" t="n">
        <v>1.25</v>
      </c>
      <c r="AW342" s="10" t="str">
        <f aca="false">IF(AV342="","",IF(AND(AV342&gt;=-1,AV342&lt;=-0.5),"-1 a -0,5",IF(AND(AV342&gt;-0.5,AV342&lt;=0),"De -0,5 a 0",IF(AND(AV342&gt;=0.25,AV342&lt;=0.75),"0,25 a 0,75",IF(AND(AV342&gt;=1,AV342&lt;=1.5),"1 a 1,5",IF(AND(AV342&gt;=1.75,AV342&lt;=2.25),"1,75 a 2,25",IF(AND(AV342&gt;=2.5,AV342&lt;=3),"2,5 a 3",IF(AND(AV342&gt;=3.25,AV342&lt;=3.75),"3,25 a 3,75","Fuera de rango"))))))))</f>
        <v>1 a 1,5</v>
      </c>
      <c r="AX342" s="10" t="n">
        <f aca="false">IF(AW342="","",IF(OR(AW342="-1 a -0,5",AW342="-1 a -0.5"),1,IF(OR(AW342="De -0,5 a 0",AW342="-0,5 a 0",AW342="De -0.5 a 0"),2,IF(OR(AW342="0,25 a 0,75",AW342="0.25 a 0.75"),"NORMA",IF(OR(AW342="1 a 1,5",AW342="1 a 1.5"),3,IF(OR(AW342="1,75 a 2,25",AW342="1.75 a 2.25"),4,IF(OR(AW342="2,5 a 3",AW342="2.5 a 3"),5,IF(OR(AW342="3,25 a 3,75",AW342="3.25 a 3.75"),6,""))))))))</f>
        <v>3</v>
      </c>
      <c r="AY342" s="9" t="n">
        <v>-1</v>
      </c>
      <c r="AZ342" s="10" t="str">
        <f aca="false">IF(AY342="","",IF(AND(AY342&gt;=-20,AY342&lt;=-9.5),"-20 a -9,5",IF(AND(AY342&gt;=-9,AY342&lt;=-6.5),"-9 a -6,5",IF(AY342=-6,"-6",IF(AND(AY342&gt;=-5.5,AY342&lt;=-3),"-5,5 a -3",IF(AND(AY342&gt;=-2.5,AY342&lt;=0),"-2,5 a 0",IF(AND(AY342&gt;=0.5,AY342&lt;=3),"0,5 a 3",IF(AND(AY342&gt;=3.5,AY342&lt;=6),"3,5 a 6","Fuera de rango"))))))))</f>
        <v>-2,5 a 0</v>
      </c>
      <c r="BA342" s="11" t="n">
        <f aca="false">IF(AZ342="","",IF(AZ342="-20 a -9,5",1,IF(AZ342="-9 a -6,5",2,IF(AZ342="-6","NORMA",IF(AZ342="-5,5 a -3",3,IF(AZ342="-2,5 a 0",4,IF(AZ342="0,5 a 3",5,IF(AZ342="3,5 a 6",6,""))))))))</f>
        <v>4</v>
      </c>
      <c r="BB342" s="9" t="n">
        <v>0</v>
      </c>
      <c r="BC342" s="10" t="str">
        <f aca="false" t="array" ref="BC342">IF(BB342="","",_xlfn.IFS(AND(BB342&gt;=0,BB342&lt;=2),"0 a 2",AND(BB342&gt;=2.5,BB342&lt;=4.5),"2,5 a 4,5",AND(BB342&gt;=5,BB342&lt;=7),"5 a 7",AND(BB342&gt;=7.5,BB342&lt;=9.5),"7,5 a 9,5",AND(BB342&gt;=10,BB342&lt;=12),"10 a 12",AND(BB342&gt;=12.5,BB342&lt;=14.5),"12,5 a 14,5",BB342=15,"15",AND(BB342&gt;=15.5,BB342&lt;=17.5),"15,5 a 17,5",AND(BB342&gt;=18,BB342&lt;=20),"18 a 20",AND(BB342&gt;=20.5,BB342&lt;=22.5),"20,5 a 22,5",AND(BB342&gt;=23,BB342&lt;=25),"23 a 25",TRUE(),"Fuera de rango"))</f>
        <v>0 a 2</v>
      </c>
      <c r="BD342" s="11" t="n">
        <f aca="false" t="array" ref="BD342">IF(BC342="","",_xlfn.IFS(BC342="0 a 2",1,BC342="2,5 a 4,5",2,BC342="5 a 7",3,BC342="7,5 a 9,5",4,BC342="10 a 12",5,BC342="12,5 a 14,5",6,BC342="15","NORMA",BC342="15,5 a 17,5",7,BC342="18 a 20",8,BC342="20,5 a 22,5",9,BC342="23 a 25",10,TRUE(),"Fuera de rango"))</f>
        <v>1</v>
      </c>
      <c r="BE342" s="9" t="n">
        <v>20</v>
      </c>
      <c r="BF342" s="10" t="str">
        <f aca="false">IF(BE342="","",IF(AND(BE342&gt;=-20,BE342&lt;=-10),"-20 a -10",IF(AND(BE342&gt;=-9.5,BE342&lt;=0.5),"-9,5 a 0,5",IF(AND(BE342&gt;=1,BE342&lt;=11),"1 a 11",IF(AND(BE342&gt;=11.5,BE342&lt;=20.5),"11,5 a 20,5",IF(BE342=21,"21",IF(AND(BE342&gt;=21.5,BE342&lt;=31.5),"21,5 a 31,5",IF(AND(BE342&gt;=32,BE342&lt;=42),"32 a 42","Fuera de rango"))))))))</f>
        <v>11,5 a 20,5</v>
      </c>
      <c r="BG342" s="11" t="n">
        <f aca="false">IF(BF342="","",IF(BF342="-20 a -10",1,IF(BF342="-9,5 a 0,5",2,IF(BF342="1 a 11",3,IF(BF342="11,5 a 20,5",4,IF(BF342="21","NORMA",IF(BF342="21,5 a 31,5",5,IF(BF342="32 a 42",6,""))))))))</f>
        <v>4</v>
      </c>
      <c r="BH342" s="9" t="n">
        <v>12</v>
      </c>
      <c r="BI342" s="10" t="str">
        <f aca="false">IF(BH342="","",IF(AND(BH342&gt;=-20,BH342&lt;=-15),"-20 a -15",IF(AND(BH342&gt;=-14.5,BH342&lt;=-9.5),"-14,5 a -9,5",IF(AND(BH342&gt;=-9,BH342&lt;=-4),"-9 a -4",IF(AND(BH342&gt;=-3.5,BH342&lt;=2.5),"-3,5 a 2,5",IF(AND(BH342&gt;=3,BH342&lt;=8),"3 a 8",IF(AND(BH342&gt;=8.5,BH342&lt;=14.5),"8,5 a 14,5",IF(BH342=15,"15",IF(AND(BH342&gt;=15.5,BH342&lt;=20.5),"15,5 a 20,5",IF(AND(BH342&gt;=21,BH342&lt;=26),"21 a 26","Fuera de rango"))))))))))</f>
        <v>8,5 a 14,5</v>
      </c>
      <c r="BJ342" s="11" t="n">
        <f aca="false">IF(BI342="","",IF(BI342="-20 a -15",1,IF(BI342="-14,5 a -9,5",2,IF(BI342="-9 a -4",3,IF(BI342="-3,5 a 2,5",4,IF(BI342="3 a 8",5,IF(BI342="8,5 a 14,5",6,IF(BI342="15","NORMA",IF(BI342="15,5 a 20,5",7,IF(BI342="21 a 26",8,IF(BI342="26,5 a 31,5",9,"")))))))))))</f>
        <v>6</v>
      </c>
      <c r="BK342" s="9" t="n">
        <v>0</v>
      </c>
      <c r="BL342" s="10" t="str">
        <f aca="false">IF(BK342="","",IF(AND(BK342&gt;=0,BK342&lt;=2),"0 - 2",IF(AND(BK342&gt;=2.5,BK342&lt;=4.5),"2,5 - 4,5",IF(AND(BK342&gt;=5,BK342&lt;=7),"5 - 7",IF(AND(BK342&gt;=7.5,BK342&lt;=9.5),"7,5 - 9,5",IF(AND(BK342&gt;=10,BK342&lt;=12),"10 - 12",IF(AND(BK342&gt;=12.5,BK342&lt;=13.5),"12,5 - 13,5",IF(BK342=14,"14",IF(AND(BK342&gt;=14.5,BK342&lt;=16.5),"14,5 - 16,5",IF(AND(BK342&gt;=17,BK342&lt;=19),"17 - 19",IF(AND(BK342&gt;=19.5,BK342&lt;=21.5),"19,5 - 21,5",IF(AND(BK342&gt;=22,BK342&lt;=24),"22 - 24",IF(AND(BK342&gt;=24.5,BK342&lt;=26.5),"24,5 - 26,5",IF(AND(BK342&gt;=27,BK342&lt;=29),"27 - 29",IF(AND(BK342&gt;=29.5,BK342&lt;=30),"29,5 - 30","Fuera de rango")))))))))))))))</f>
        <v>0 - 2</v>
      </c>
      <c r="BM342" s="11" t="n">
        <f aca="false">IF(BL342="","",IF(BL342="0 - 2",1,IF(BL342="2,5 - 4,5",2,IF(BL342="5 - 7",3,IF(BL342="7,5 - 9,5",4,IF(BL342="10 - 12",5,IF(BL342="12,5 - 13,5",6,IF(BL342="14","NORMA",IF(BL342="14,5 - 16,5",7,IF(BL342="17 - 19",8,IF(BL342="19,5 - 21,5",9,IF(BL342="22 - 24",10,IF(BL342="24,5 - 26,5",11,IF(BL342="27 - 29",12,IF(BL342="29,5 - 30",13,"")))))))))))))))</f>
        <v>1</v>
      </c>
      <c r="BN342" s="9" t="n">
        <v>14</v>
      </c>
      <c r="BO342" s="11" t="str">
        <f aca="false">IF(BN342="","",IF(AND(BN342&gt;=-20,BN342&lt;=-10),"-20 a -10",IF(AND(BN342&gt;=-9.5,BN342&lt;=0.5),"-9,5 a 0,5",IF(AND(BN342&gt;=1,BN342&lt;=11),"1 a 11",IF(AND(BN342&gt;=11.5,BN342&lt;=21.5),"11,5 a 21,5",IF(BN342=22,"22",IF(AND(BN342&gt;=22.5,BN342&lt;=32.5),"22,5 a 32,5",IF(AND(BN342&gt;=33,BN342&lt;=43),"33 a 43","Fuera de rango"))))))))</f>
        <v>11,5 a 21,5</v>
      </c>
      <c r="BP342" s="11" t="n">
        <f aca="false">IF(BO342="","",IF(BO342="-20 a -10",1,IF(BO342="-9,5 a 0,5",2,IF(BO342="1 a 11",3,IF(BO342="11,5 a 21,5",4,IF(BO342="22","NORMA",IF(BO342="22,5 a 32,5",5,IF(BO342="33 a 43",6,""))))))))</f>
        <v>4</v>
      </c>
      <c r="BQ342" s="9" t="n">
        <v>10</v>
      </c>
      <c r="BR342" s="10" t="str">
        <f aca="false">IF(BQ342="","",IF(AND(BQ342&gt;=-20,BQ342&lt;=-15),"-20 a -15",IF(AND(BQ342&gt;=-14.5,BQ342&lt;=-9.5),"-14,5 a -9,5",IF(AND(BQ342&gt;=-9,BQ342&lt;=-4),"-9 a -4",IF(AND(BQ342&gt;=-3.5,BQ342&lt;=2.5),"-3,5 a 2,5",IF(AND(BQ342&gt;=3,BQ342&lt;=8),"3 a 8",IF(AND(BQ342&gt;=8.5,BQ342&lt;=13.5),"8,5 a 13,5",IF(AND(BQ342&gt;=14,BQ342&lt;=17.5),"14 a 17,5",IF(BQ342=18,"18",IF(AND(BQ342&gt;=18.5,BQ342&lt;=23.5),"18,5 a 23,5",IF(AND(BQ342&gt;=24,BQ342&lt;=29),"24 a 29",IF(AND(BQ342&gt;=29.5,BQ342&lt;=34.5),"29,5 a 34,5",IF(AND(BQ342&gt;=35,BQ342&lt;=40),"35 a 40","Fuera de rango")))))))))))))</f>
        <v>8,5 a 13,5</v>
      </c>
      <c r="BS342" s="11" t="n">
        <f aca="false">IF(BR342="","",IF(BR342="-20 a -15",1,IF(BR342="-14,5 a -9,5",2,IF(BR342="-9 a -4",3,IF(BR342="-3,5 a 2,5",4,IF(BR342="3 a 8",5,IF(BR342="8,5 a 13,5",6,IF(BR342="14 a 17,5",7,IF(BR342="18","NORMA",IF(BR342="18,5 a 23,5",8,IF(BR342="24 a 29",9,IF(BR342="29,5 a 34,5",10,IF(BR342="35 a 40",11,"")))))))))))))</f>
        <v>6</v>
      </c>
      <c r="BT342" s="9" t="n">
        <v>0</v>
      </c>
      <c r="BU342" s="10" t="str">
        <f aca="false">IF(BT342="","",IF(AND(BT342&gt;=-20,BT342&lt;=-18),"-20 a -18",IF(AND(BT342&gt;=-17.5,BT342&lt;=-15.5),"-17,5 a -15,5",IF(AND(BT342&gt;=-15,BT342&lt;=-13),"-15 a -13",IF(AND(BT342&gt;=-12.5,BT342&lt;=-10.5),"-12,5 a -10,5",IF(AND(BT342&gt;=-10,BT342&lt;=-8),"-10 a -8",IF(AND(BT342&gt;=-7.5,BT342&lt;=-5.5),"-7,5 a -5,5",IF(AND(BT342&gt;=-5,BT342&lt;=-3),"-5 a -3",IF(AND(BT342&gt;=-2.5,BT342&lt;=-0.5),"-2,5 a -0,5",IF(BT342=0,"0",IF(AND(BT342&gt;=0.5,BT342&lt;=2.5),"0,5 a 2,5",IF(AND(BT342&gt;=3,BT342&lt;=5),"3 a 5",IF(AND(BT342&gt;=5.5,BT342&lt;=7.5),"5,5 a 7,5",IF(AND(BT342&gt;=8,BT342&lt;=10),"8 a 10",IF(AND(BT342&gt;=10.5,BT342&lt;=12.5),"10,5 a 12,5",IF(AND(BT342&gt;=13,BT342&lt;=15),"13 a 15",IF(AND(BT342&gt;=15.5,BT342&lt;=17.5),"15,5 a 17,5",IF(AND(BT342&gt;=18,BT342&lt;=20),"18 a 20","Fuera de rango"))))))))))))))))))</f>
        <v>0</v>
      </c>
      <c r="BV342" s="11" t="str">
        <f aca="false">IF(BT342="","",IF(BT342=0,"NORMA",IF(AND(BT342&gt;=-20,BT342&lt;=-18),2,IF(AND(BT342&gt;=-17.5,BT342&lt;=-15.5),2,IF(AND(BT342&gt;=-15,BT342&lt;=-13),3,IF(AND(BT342&gt;=-12.5,BT342&lt;=-10.5),4,IF(AND(BT342&gt;=-10,BT342&lt;=-8),5,IF(AND(BT342&gt;=-7.5,BT342&lt;=-5.5),6,IF(AND(BT342&gt;=-5,BT342&lt;=-3),7,IF(AND(BT342&gt;=-2.5,BT342&lt;=-0.5),8,IF(AND(BT342&gt;=0.5,BT342&lt;=2.5),9,IF(AND(BT342&gt;=3,BT342&lt;=5),10,IF(AND(BT342&gt;=5.5,BT342&lt;=7.5),11,IF(AND(BT342&gt;=8,BT342&lt;=10),12,IF(AND(BT342&gt;=10.5,BT342&lt;=12.5),13,IF(AND(BT342&gt;=13,BT342&lt;=15),14,IF(AND(BT342&gt;=15.5,BT342&lt;=17.5),15,IF(AND(BT342&gt;=18,BT342&lt;=20),16,"Fuera de rango"))))))))))))))))))</f>
        <v>NORMA</v>
      </c>
      <c r="BW342" s="9" t="n">
        <v>-3.75</v>
      </c>
      <c r="BX342" s="10" t="n">
        <f aca="false">18.5- (0.3*H342)</f>
        <v>4.4</v>
      </c>
      <c r="BY342" s="10" t="n">
        <f aca="false">(BW342)-(BX342)</f>
        <v>-8.15</v>
      </c>
      <c r="BZ342" s="10" t="str">
        <f aca="false">IF(BY342="","",IF(BY342&lt;-27.5,"De -30 a -28",IF(BY342&lt;-25,"De -27,5 a -25,5",IF(BY342&lt;-22.5,"De -25 a -23",IF(BY342&lt;-20,"De -22,5 a -20,5",IF(BY342&lt;-17.5,"De -20 a -18",IF(BY342&lt;-15,"De -17,5 a -15,5",IF(BY342&lt;-12.5,"De -15 a -13",IF(BY342&lt;-10,"De -12,5 a -10,5",IF(BY342&lt;-7.5,"De -10 a -8",IF(BY342&lt;-5,"De -7,5 a -5,5",IF(BY342&lt;-2.5,"De -5 a -3",IF(BY342&lt;0,"De -2,5 a -0,5",IF(BY342&lt;2.5,"De 0 a 2",IF(BY342&lt;5,"De 2,5 a 4,5",IF(BY342&lt;7.5,"De 5 a 7",IF(BY342&lt;10,"De 7,5 a 9,5",IF(BY342&lt;12.5,"De 10 a 12",IF(BY342&lt;15,"De 12,5 a 14,5",IF(BY342&lt;17.5,"De 15 a 17",IF(BY342&lt;20,"De 17,5 a 19,5",IF(BY342&lt;22.5,"De 20 a 22",IF(BY342&lt;25,"De 22,5 a 24,5",IF(BY342&lt;27.5,"De 25 a 27","De 27,5 a 30"))))))))))))))))))))))))</f>
        <v>De -10 a -8</v>
      </c>
      <c r="CA342" s="12" t="n">
        <f aca="false">IF(BY342="","",IF(BY342&lt;=-28,1,IF(BY342&lt;=-25.5,2,IF(BY342&lt;=-23,3,IF(BY342&lt;=-20.5,4,IF(BY342&lt;=-18,5,IF(BY342&lt;=-15.5,6,IF(BY342&lt;=-13,7,IF(BY342&lt;=-10.5,8,IF(BY342&lt;=-8,9,IF(BY342&lt;=-5.5,10,IF(BY342&lt;=-3,11,IF(BY342&lt;=-0.5,12,IF(BY342&lt;=2,13,IF(BY342&lt;=4.5,14,IF(BY342&lt;=7,15,IF(BY342&lt;=9.5,16,IF(BY342&lt;=12,17,IF(BY342&lt;=14.5,18,IF(BY342&lt;=17,19,IF(BY342&lt;=19.5,20,IF(BY342&lt;=22,21,IF(BY342&lt;=24.5,22,IF(BY342&lt;=27,23,IF(BY342&lt;=30,24,"Fuera de rango")))))))))))))))))))))))))</f>
        <v>9</v>
      </c>
      <c r="CB342" s="9" t="n">
        <v>-4.75</v>
      </c>
      <c r="CC342" s="10" t="n">
        <f aca="false">18.5- (0.3*H342)</f>
        <v>4.4</v>
      </c>
      <c r="CD342" s="10" t="n">
        <f aca="false">(CB342)-(CC342)</f>
        <v>-9.15</v>
      </c>
      <c r="CE342" s="10" t="str">
        <f aca="false">IF(CD342="","",IF(CD342&lt;-27.5,"De -30 a -28",IF(CD342&lt;-25,"De -27,5 a -25,5",IF(CD342&lt;-22.5,"De -25 a -23",IF(CD342&lt;-20,"De -22,5 a -20,5",IF(CD342&lt;-17.5,"De -20 a -18",IF(CD342&lt;-15,"De -17,5 a -15,5",IF(CD342&lt;-12.5,"De -15 a -13",IF(CD342&lt;-10,"De -12,5 a -10,5",IF(CD342&lt;-7.5,"De -10 a -8",IF(CD342&lt;-5,"De -7,5 a -5,5",IF(CD342&lt;-2.5,"De -5 a -3",IF(CD342&lt;0,"De -2,5 a -0,5",IF(CD342&lt;=2,"De 0 a 2",IF(CD342&lt;=4.5,"De 2,5 a 4,5",IF(CD342&lt;=7,"De 5 a 7",IF(CD342&lt;=9.5,"De 7,5 a 9,5",IF(CD342&lt;=12,"De 10 a 12",IF(CD342&lt;=14.5,"De 12,5 a 14,5",IF(CD342&lt;=17,"De 15 a 17",IF(CD342&lt;=19.5,"De 17,5 a 19,5",IF(CD342&lt;=22,"De 20 a 22",IF(CD342&lt;=24.5,"De 22,5 a 24,5",IF(CD342&lt;=27,"De 25 a 27","De 27,5 a 30"))))))))))))))))))))))))</f>
        <v>De -10 a -8</v>
      </c>
      <c r="CF342" s="12" t="n">
        <f aca="false">IF(CD342="","",IF(CD342&lt;-27.5,1,IF(CD342&lt;-25,2,IF(CD342&lt;-22.5,3,IF(CD342&lt;-20,4,IF(CD342&lt;-17.5,5,IF(CD342&lt;-15,6,IF(CD342&lt;-12.5,7,IF(CD342&lt;-10,8,IF(CD342&lt;-7.5,9,IF(CD342&lt;-5,10,IF(CD342&lt;-2.5,11,IF(CD342&lt;0,12,IF(CD342&lt;2.5,13,IF(CD342&lt;5,14,IF(CD342&lt;7.5,15,IF(CD342&lt;10,16,IF(CD342&lt;12.5,17,IF(CD342&lt;15,18,IF(CD342&lt;17.5,19,IF(CD342&lt;20,20,IF(CD342&lt;22.5,21,IF(CD342&lt;25,22,IF(CD342&lt;27.5,23,24))))))))))))))))))))))))</f>
        <v>9</v>
      </c>
      <c r="CG342" s="9" t="n">
        <v>-3.75</v>
      </c>
      <c r="CH342" s="10" t="str">
        <f aca="false">IF(CG342="","",IF(AND(CG342&gt;=-10,CG342&lt;=-9.5),"-10 a -9,5",IF(AND(CG342&gt;-9.5,CG342&lt;=-8.5),"-9 a -8,5",IF(AND(CG342&gt;-8.5,CG342&lt;=-7.5),"-8 a -7,5",IF(AND(CG342&gt;-7.5,CG342&lt;=-6.5),"-7 a -6,5",IF(AND(CG342&gt;-6.5,CG342&lt;=-5.5),"-6 a -5,5",IF(AND(CG342&gt;-5.5,CG342&lt;=-4.5),"-5 a -4,5",IF(AND(CG342&gt;-4.5,CG342&lt;=-3.5),"-4 a -3,5",IF(AND(CG342&gt;-3.5,CG342&lt;=-2.5),"-3 a -2,5",IF(CG342=-2.25,"-2,25",IF(AND(CG342&gt;-2.5,CG342&lt;=-1.5),"-2 a -1,5",IF(AND(CG342&gt;-1.5,CG342&lt;=-0.5),"-1 a -0,5",IF(AND(CG342&gt;-0.5,CG342&lt;=0.5),"0 a 0,5",IF(AND(CG342&gt;0.5,CG342&lt;=1.5),"1 a 1,5",IF(AND(CG342&gt;1.5,CG342&lt;=2.5),"2 a 2,5",IF(AND(CG342&gt;2.5,CG342&lt;=3.5),"3 a 3,5",IF(AND(CG342&gt;3.5,CG342&lt;=4.5),"4 a 4,5",IF(AND(CG342&gt;4.5,CG342&lt;=5.5),"5 a 5,5",IF(AND(CG342&gt;5.5,CG342&lt;=6.5),"6 a 6,5",IF(AND(CG342&gt;6.5,CG342&lt;=7.5),"7 a 7,5",IF(AND(CG342&gt;7.5,CG342&lt;=8.5),"8 a 8,5",IF(AND(CG342&gt;8.5,CG342&lt;=9.5),"9 a 9,5",IF(CG342&gt;=10,"10","Fuera de rango")))))))))))))))))))))))</f>
        <v>-4 a -3,5</v>
      </c>
      <c r="CI342" s="11" t="n">
        <f aca="false">IF(CG342="","",IF(CG342=-2.25,"NORMA",IF(CG342&lt;=-9.5,1,IF(CG342&lt;=-8.5,2,IF(CG342&lt;=-7.5,3,IF(CG342&lt;=-6.5,4,IF(CG342&lt;=-5.5,5,IF(CG342&lt;=-4.5,6,IF(CG342&lt;=-3.5,7,IF(CG342&lt;=-2.5,8,IF(CG342&lt;=-1.5,9,IF(CG342&lt;=-0.5,10,IF(CG342&lt;=0.5,11,IF(CG342&lt;=1.5,12,IF(CG342&lt;=2.5,13,IF(CG342&lt;=3.5,14,IF(CG342&lt;=4.5,15,IF(CG342&lt;=5.5,16,IF(CG342&lt;=6.5,17,IF(CG342&lt;=7.5,18,IF(CG342&lt;=8.5,19,IF(CG342&lt;=9.5,20,IF(CG342=10,21,"Fuera de rango")))))))))))))))))))))))</f>
        <v>7</v>
      </c>
      <c r="CJ342" s="9" t="n">
        <v>3.75</v>
      </c>
      <c r="CK342" s="10" t="str">
        <f aca="false">IF(CJ342="","",IF(AND(CJ342&gt;=-6,CJ342&lt;=-5.5),"-6 a -5,5",IF(AND(CJ342&gt;-5.5,CJ342&lt;=-4.5),"-5 a -4,5",IF(AND(CJ342&gt;-4.5,CJ342&lt;=-3.5),"-4 a -3,5",IF(AND(CJ342&gt;-3.5,CJ342&lt;=-2.5),"-3 a -2,5",IF(AND(CJ342&gt;-2.5,CJ342&lt;=-1.5),"-2 a -1,5",IF(AND(CJ342&gt;-1.5,CJ342&lt;=-0.5),"-1 a -0,5",IF(AND(CJ342&gt;-0.5,CJ342&lt;=0.5),"0 a 0,5",IF(AND(CJ342&gt;0.5,CJ342&lt;=1.5),"1 a 1,5",IF(AND(CJ342&gt;1.5,CJ342&lt;2.5),"2",IF(AND(CJ342&gt;=2.5,CJ342&lt;=3),"2,5 a 3",IF(AND(CJ342&gt;3,CJ342&lt;=4),"3,5 a 4",IF(AND(CJ342&gt;4,CJ342&lt;=5),"4,5 a 5",IF(AND(CJ342&gt;5,CJ342&lt;=6),"5,5 a 6",IF(AND(CJ342&gt;6,CJ342&lt;=7),"6,5 a 7",IF(AND(CJ342&gt;7,CJ342&lt;=8),"7,5 a 8",IF(AND(CJ342&gt;8,CJ342&lt;=9.5),"8,5 a 9,5",IF(CJ342=10,"10","Fuera de rango"))))))))))))))))))</f>
        <v>3,5 a 4</v>
      </c>
      <c r="CL342" s="11" t="n">
        <f aca="false">IF(CK342="","",IF(OR(CK342="-6 a -5,5",CK342="-6 - -5,5"),1,IF(OR(CK342="-5 a -4,5",CK342="-5 - -4,5"),2,IF(OR(CK342="-4 a -3,5",CK342="-4 - -3,5"),3,IF(OR(CK342="-3 a -2,5",CK342="-3 - -2,5"),4,IF(OR(CK342="-2 a -1,5",CK342="-2 - -1,5"),5,IF(OR(CK342="-1 a -0,5",CK342="-1 - -0,5"),6,IF(OR(CK342="0 a 0,5",CK342="0 - 0,5"),7,IF(OR(CK342="1 a 1,5",CK342="1 - 1,5"),8,IF(CK342="2","NORMA",IF(OR(CK342="2,5 a 3",CK342="2,5 - 3"),9,IF(OR(CK342="3,5 a 4",CK342="3,5 - 4"),10,IF(OR(CK342="4,5 a 5",CK342="4,5 - 5"),11,IF(OR(CK342="5,5 a 6",CK342="5,5 - 6"),12,IF(OR(CK342="6,5 a 7",CK342="6,5 - 7"),13,IF(OR(CK342="7,5 a 8",CK342="7,5 - 8"),14,IF(OR(CK342="8,5 a 9",CK342="8,5 - 9,5",CK342="9 a 9,5"),15,IF(CK342="10",15,IF(OR(CK342="0,5 a 1",CK342="0,5 - 1"),7,"Fuera de rango")))))))))))))))))))</f>
        <v>10</v>
      </c>
      <c r="CN342" s="10" t="str">
        <f aca="false">IF(CM342=0,"0", " ")</f>
        <v>0</v>
      </c>
      <c r="CO342" s="10" t="str">
        <f aca="false">IF(CM342&gt;0,"EME"," ")</f>
        <v> </v>
      </c>
      <c r="CQ342" s="10" t="str">
        <f aca="false">IF(CP342&gt;0,"0", " ")</f>
        <v> </v>
      </c>
      <c r="CR342" s="10" t="str">
        <f aca="false">IF(CP342&gt;0,"EME"," ")</f>
        <v> </v>
      </c>
      <c r="CS342" s="9" t="n">
        <v>0</v>
      </c>
      <c r="CV342" s="9" t="n">
        <v>0</v>
      </c>
      <c r="CY342" s="9" t="n">
        <v>-4</v>
      </c>
      <c r="DB342" s="9" t="n">
        <v>-4.25</v>
      </c>
      <c r="DC342" s="11" t="str">
        <f aca="false">IF(DB342&lt;0,"2"," ")</f>
        <v>2</v>
      </c>
      <c r="DD342" s="11" t="str">
        <f aca="false">IF(DB342&lt;0,"MIO"," ")</f>
        <v>MIO</v>
      </c>
      <c r="DE342" s="9" t="n">
        <v>0</v>
      </c>
      <c r="DF342" s="10" t="str">
        <f aca="false">IF(DE342&lt;0,"3"," ")</f>
        <v> </v>
      </c>
      <c r="DG342" s="10" t="str">
        <f aca="false">IF(DE342&lt;0,"AST"," ")</f>
        <v> </v>
      </c>
      <c r="DH342" s="9" t="n">
        <v>-0.5</v>
      </c>
      <c r="DI342" s="10" t="str">
        <f aca="false">IF(DH342&lt;0,"3"," ")</f>
        <v>3</v>
      </c>
      <c r="DJ342" s="10" t="str">
        <f aca="false">IF(DH342&lt;0,"AST"," ")</f>
        <v>AST</v>
      </c>
      <c r="DK342" s="9" t="n">
        <v>0</v>
      </c>
      <c r="DL342" s="10" t="str">
        <f aca="false">IF(DK342&gt;0,"4"," ")</f>
        <v> </v>
      </c>
      <c r="DM342" s="10" t="str">
        <f aca="false">IF(DK342&gt;0,"PRE"," ")</f>
        <v> </v>
      </c>
      <c r="DN342" s="9" t="n">
        <v>0</v>
      </c>
      <c r="DO342" s="10" t="str">
        <f aca="false">IF(DN342&gt;0,"4"," ")</f>
        <v> </v>
      </c>
      <c r="DP342" s="10" t="str">
        <f aca="false">IF(DN342&gt;0,"PRE"," ")</f>
        <v> </v>
      </c>
      <c r="DS342" s="12" t="str">
        <f aca="false">CONCATENATE(CO342,CU342,DA342,DG342,DM342)</f>
        <v>   </v>
      </c>
      <c r="DT342" s="10" t="e">
        <f aca="false" t="array" ref="DT342">_xlfn.IFS(DS342="EME    ","0", DS342=" HIP   ","1", DS342="  MIO  ","2", DS342="   AST ","3", DS342="    PRE","4", DS342="EME   PRE","5", DS342=" HIP  PRE","6", DS342=" HIP AST ","7", DS342="  MIO PRE","8", DS342="  MIOAST ","9", DS342="   ASTPRE","10",DS342=" HIP ASTPRE","11", DS342="  MIOASTPRE","12", DS342="     ","0")</f>
        <v>#N/A</v>
      </c>
      <c r="DV342" s="1" t="e">
        <f aca="false" t="array" ref="DV342">_xlfn.IFS(DU342="SI","2", DU342="NO","1")</f>
        <v>#N/A</v>
      </c>
      <c r="DX342" s="11" t="str">
        <f aca="false">IF(DW342=0,"1","2")</f>
        <v>1</v>
      </c>
      <c r="DY342" s="11" t="str">
        <f aca="false" t="array" ref="DY342">_xlfn.IFS(DW342=0,"0", DW342=0.25, "1", DW342=0.5,"2", DW342=0.75,"3", DW342=1,"4",DW342=1.25,"5", DW342=1.5,"6", DW342=1.75,"7", DW342=2,"8")</f>
        <v>0</v>
      </c>
      <c r="EA342" s="11" t="str">
        <f aca="false">IF(DZ342=0,"1","2")</f>
        <v>1</v>
      </c>
      <c r="EB342" s="11" t="str">
        <f aca="false" t="array" ref="EB342">_xlfn.IFS(DZ342=0,"0", DZ342=0.25, "1", DZ342=0.5,"2", DZ342=0.75,"3", DZ342=1,"4",DZ342=1.25,"5", DZ342=1.5,"6", DZ342=1.75,"7", DZ342=2,"8")</f>
        <v>0</v>
      </c>
      <c r="ED342" s="10" t="str">
        <f aca="false">IF(EC342=0,"1","2")</f>
        <v>1</v>
      </c>
      <c r="EE342" s="11" t="str">
        <f aca="false" t="array" ref="EE342">_xlfn.IFS(EC342=0,"0", EC342=-0.25, "1", EC342=-0.5,"2", EC342=-0.75,"3", EC342=-1,"4",EC342=-1.25,"5", EC342=-1.5,"6", EC342=-1.75,"7", EC342=-2,"8", EC342=-2.25,"9",EC342=-2.5,"10", EC342=-2.75,"11", EC342=-3,"12", EC342=-3.25,"13", EC342=-3.5,"14", EC342=-3.75,"15",EC342=-4,"16")</f>
        <v>0</v>
      </c>
      <c r="EG342" s="10" t="str">
        <f aca="false">IF(EF342=0,"1","2")</f>
        <v>1</v>
      </c>
      <c r="EH342" s="11" t="str">
        <f aca="false" t="array" ref="EH342">_xlfn.IFS(EF342=0,"0", EF342=-0.25, "1", EF342=-0.5,"2", EF342=-0.75,"3", EF342=-1,"4",EF342=-1.25,"5", EF342=-1.5,"6", EF342=-1.75,"7", EF342=-2,"8", EF342=-2.25,"9",EF342=-2.5,"10", EF342=-2.75,"11", EF342=-3,"12", EF342=-3.25,"13", EF342=-3.5,"14", EF342=-3.75,"15",EF342=-4,"16")</f>
        <v>0</v>
      </c>
      <c r="EJ342" s="11" t="str">
        <f aca="false">IF(EI342=0,"1","2")</f>
        <v>1</v>
      </c>
      <c r="EK342" s="11" t="str">
        <f aca="false" t="array" ref="EK342">_xlfn.IFS(EI342=0,"0", EI342=-0.25, "1", EI342=-0.5,"2", EI342=-0.75,"3", EI342=-1,"4",EI342=-1.25,"5", EI342=-1.5,"6", EI342=-1.75,"7", EI342=-2,"8", EI342=-2.25,"9", EI342=-2.25,"9",EI342=-2.5,"10", EI342=-2.75,"11", EI342=-3,"12", EI342=-3.25,"13", EI342=-3.5,"14", EI342=-3.75,"15",EI342=-4,"16", EI342=0.25, "17", EI342=0.5, "18")</f>
        <v>0</v>
      </c>
      <c r="EM342" s="11" t="str">
        <f aca="false">IF(EL342=0,"1","2")</f>
        <v>1</v>
      </c>
      <c r="EN342" s="11" t="str">
        <f aca="false" t="array" ref="EN342">_xlfn.IFS(EL342=0.25,"17",EL342=0.5,"18", EL342=0,"0", EL342=-0.25, "1", EL342=-0.5,"2", EL342=-0.75,"3", EL342=-1,"4",EL342=-1.25,"5", EL342=-1.5,"6", EL342=-1.75,"7", EL342=-2,"8",EL342= -2.25,"9",EL342=-2.5,"10",EL342= -2.75,"11",EL342= -3,"12",EL342= -3.25,"13",EL342= -3.5,"14",EL342= -3.75,"15",EL342=-4,"16")</f>
        <v>0</v>
      </c>
      <c r="EP342" s="11" t="str">
        <f aca="false">IF(EO342=0,"1","2")</f>
        <v>1</v>
      </c>
      <c r="EQ342" s="11" t="str">
        <f aca="false" t="array" ref="EQ342">_xlfn.IFS(EO342=0,"0", EO342=0.25, "1", EO342=0.5,"2", EO342=0.75,"3", EO342=1,"4",EO342=1.25,"5", EO342=1.5,"6", EO342=1.75,"7", EO342=2,"8", EO342=2.25,"9", EO342=2.25,"9",EO342=2.5,"10", EO342=2.75,"11", EO342=3,"12", EO342=3.25,"13", EO342=3.5,"14", EO342=3.75,"15",EO342=4,"16", EO342=-0.25, "17", bq=-0.5, "18")</f>
        <v>0</v>
      </c>
      <c r="ES342" s="11" t="str">
        <f aca="false">IF(ER342=0,"1","2")</f>
        <v>1</v>
      </c>
      <c r="ET342" s="11" t="str">
        <f aca="false" t="array" ref="ET342">_xlfn.IFS(ER342=0,"0", ER342=0.25, "1", ER342=0.5,"2", ER342=0.75,"3", ER342=1,"4",ER342=1.25,"5", ER342=1.5,"6", ER342=1.75,"7", ER342=2,"8", ER342=2.25,"9", ER342=2.25,"9",ER342=2.5,"10", ER342=2.75,"11", ER342=3,"12", ER342=3.25,"13", ER342=3.5,"14", ER342=3.75,"15",ER342=4,"16", ER342=-0.25, "17", bq=-0.5, "18")</f>
        <v>0</v>
      </c>
      <c r="EV342" s="14" t="e">
        <f aca="false">VLOOKUP(EU342,LEYENDA!$G$2:$H$8,2,TRUE())</f>
        <v>#N/A</v>
      </c>
      <c r="EW342" s="14" t="e">
        <f aca="false" t="array" ref="EW342">_xlfn.IFS(EV342="0-5","1", EV342="6-12","2", EV342="13-18","3", EV342="19-24","4", EV342="25-36","5", EV342="37-48","6", EV342="49-60","7")</f>
        <v>#N/A</v>
      </c>
    </row>
    <row r="343" customFormat="false" ht="13.5" hidden="false" customHeight="false" outlineLevel="0" collapsed="false">
      <c r="A343" s="1" t="n">
        <v>93</v>
      </c>
      <c r="B343" s="2" t="n">
        <v>1</v>
      </c>
      <c r="C343" s="33" t="n">
        <v>43347</v>
      </c>
      <c r="E343" s="5" t="str">
        <f aca="false">VLOOKUP(A343,'286'!$A$3:$J$6279,10,FALSE())</f>
        <v>INSUNZA DÍAZ,ELOY</v>
      </c>
      <c r="F343" s="4" t="str">
        <f aca="false">VLOOKUP(A343,'286'!$A$3:$I$1768,3,FALSE())</f>
        <v>INDIE</v>
      </c>
      <c r="G343" s="6" t="n">
        <f aca="false">VLOOKUP(A343,'286'!$A$3:$I$1768,4,FALSE())</f>
        <v>35033</v>
      </c>
      <c r="H343" s="7" t="n">
        <f aca="false">YEAR(C343)-YEAR(G343)</f>
        <v>23</v>
      </c>
      <c r="I343" s="1" t="str">
        <f aca="false">VLOOKUP(H343,LEYENDA!$C$2:$D$6,2,TRUE())</f>
        <v>13-24</v>
      </c>
      <c r="J343" s="5" t="str">
        <f aca="false">VLOOKUP(A343,'286'!$A$3:$I$1768,7,FALSE())</f>
        <v>M</v>
      </c>
      <c r="K343" s="8" t="n">
        <f aca="false">VLOOKUP(A343,'286'!$A$3:$I$1768,2,FALSE())</f>
        <v>0</v>
      </c>
      <c r="L343" s="4" t="str">
        <f aca="false">VLOOKUP(A343,'286'!$A$3:$I$1768,8,FALSE())</f>
        <v>D</v>
      </c>
      <c r="M343" s="4" t="str">
        <f aca="false">VLOOKUP(A343,'286'!$A$3:$I$1768,9,FALSE())</f>
        <v>D</v>
      </c>
      <c r="N343" s="8" t="str">
        <f aca="false">IF(R343=O343, "MISMA","CONTRARIA")</f>
        <v>MISMA</v>
      </c>
      <c r="O343" s="8" t="str">
        <f aca="false" t="array" ref="O343">_xlfn.IFS(L343="D","1", L343="I","2")</f>
        <v>1</v>
      </c>
      <c r="P343" s="8" t="e">
        <f aca="false" t="array" ref="P343">_xlfn.IFS(K343="OD","1", K343="OI","2")</f>
        <v>#N/A</v>
      </c>
      <c r="Q343" s="1" t="str">
        <f aca="false" t="array" ref="Q343">_xlfn.IFS(J343="M","1", J343="H","2")</f>
        <v>1</v>
      </c>
      <c r="R343" s="8" t="str">
        <f aca="false" t="array" ref="R343">_xlfn.IFS(M343="D","1", M343="I","2")</f>
        <v>1</v>
      </c>
      <c r="S343" s="1" t="str">
        <f aca="false" t="array" ref="S343">_xlfn.IFS(N343="CONTRARIA", "1",N343= "MISMA","2")</f>
        <v>2</v>
      </c>
      <c r="T343" s="1" t="str">
        <f aca="false" t="array" ref="T343">_xlfn.IFS(I343="0-12","1", I343="13-24","2", I343="25-40","3", I343="41-60","4", I343="61-100","5")</f>
        <v>2</v>
      </c>
      <c r="U343" s="9" t="n">
        <v>0</v>
      </c>
      <c r="V343" s="1" t="str">
        <f aca="false">IF(U343="","",IF(AND(U343&gt;=-9,U343&lt;=-6.5),"-9 a -6,5",IF(AND(U343&gt;=-6,U343&lt;=-3.5),"-6 a -3,5",IF(AND(U343&gt;=-3,U343&lt;=-1),"-3 a -1",IF(U343=-0.5,"-0,5",IF(AND(U343&gt;=0,U343&lt;=2.5),"0 a 2,5",IF(AND(U343&gt;=3,U343&lt;=5.5),"3 a 5,5",IF(AND(U343&gt;=6,U343&lt;=8.5),"6 a 8,5",IF(AND(U343&gt;=9,U343&lt;=20),"9 a 20","Fuera de rango")))))))))</f>
        <v>0 a 2,5</v>
      </c>
      <c r="W343" s="11" t="n">
        <f aca="false">IF(V343="","",IF(V343="-9 a -6,5",2,IF(V343="-6 a -3,5",3,IF(V343="-3 a -1",4,IF(V343="-0,5","NORMA",IF(V343="0 a 2,5",5,IF(V343="3 a 5,5",6,IF(V343="6 a 8,5",7,IF(V343="9 a 20",8,"Fuera de rango")))))))))</f>
        <v>5</v>
      </c>
      <c r="X343" s="9" t="n">
        <v>0</v>
      </c>
      <c r="Y343" s="11" t="str">
        <f aca="false">IF(X343="","",IF(AND(X343&gt;=0,X343&lt;=4),"0 a 4",IF(AND(X343&gt;=4.5,X343&lt;=8.5),"4,5 a 8,5",IF(X343=9,"9",IF(AND(X343&gt;=9.5,X343&lt;=13),"9,5 a 13",IF(AND(X343&gt;=13.5,X343&lt;=20),"13,5 a 20",IF(AND(X343&gt;=20.5,X343&lt;=35),"20,5 a 35","Fuera de rango")))))))</f>
        <v>0 a 4</v>
      </c>
      <c r="Z343" s="11" t="n">
        <f aca="false">IF(Y343="","",IF(Y343="0 a 4",1,IF(Y343="4,5 a 8,5",2,IF(Y343="9","NORMA",IF(Y343="9,5 a 13",3,IF(Y343="13,5 a 20",4,IF(Y343="20,5 a 35",5,"Fuera de rango")))))))</f>
        <v>1</v>
      </c>
      <c r="AA343" s="9" t="n">
        <v>13</v>
      </c>
      <c r="AB343" s="10" t="str">
        <f aca="false">IF(AA343="","",IF(AND(AA343&gt;=0,AA343&lt;=9),"0 a 9",IF(AND(AA343&gt;=9.5,AA343&lt;=18.5),"9,5 a 18,5",IF(AA343=19,"19",IF(AND(AA343&gt;=19.5,AA343&lt;=28),"19,5 a 28",IF(AND(AA343&gt;=28.5,AA343&lt;=40),"28,5 a 40","Fuera de rango"))))))</f>
        <v>9,5 a 18,5</v>
      </c>
      <c r="AC343" s="11" t="n">
        <f aca="false" t="array" ref="AC343">_xlfn.IFS(AB343="","",AB343="0 a 9",1,AB343="9,5 a 18,5",2,AB343="19","NORMA",AB343="19,5 a 28",3,AB343="28,5 a 40",4,TRUE(),"Fuera de rango")</f>
        <v>2</v>
      </c>
      <c r="AD343" s="9" t="n">
        <v>4</v>
      </c>
      <c r="AE343" s="10" t="str">
        <f aca="false">IF(AD343="","",IF(AND(AD343&gt;=-10,AD343&lt;=0),"De -10 a 0",IF(AND(AD343&gt;=0.5,AD343&lt;=9.5),"0,5 a 9,5",IF(AD343=10,"10",IF(AND(AD343&gt;=10.5,AD343&lt;=20),"10,5 a 20",IF(AND(AD343&gt;=20.5,AD343&lt;=40),"20,5 a 40","Fuera de rango"))))))</f>
        <v>0,5 a 9,5</v>
      </c>
      <c r="AF343" s="12" t="n">
        <f aca="false">IF(AD343="","",IF(AND(AD343&gt;=-10,AD343&lt;=0),1,IF(AND(AD343&gt;=0.5,AD343&lt;=9.5),2,IF(AD343=10,"NORMA",IF(AND(AD343&gt;=10.5,AD343&lt;=20),3,IF(AND(AD343&gt;=20.5,AD343&lt;=40),4,""))))))</f>
        <v>2</v>
      </c>
      <c r="AG343" s="9" t="n">
        <v>9</v>
      </c>
      <c r="AH343" s="10" t="str">
        <f aca="false">IF(AG343="","",IF(AND(AG343&gt;=0,AG343&lt;=4),"0 a 4",IF(AND(AG343&gt;=4.5,AG343&lt;=8.5),"4,5 a 8,5",IF(AG343=9,"9",IF(AND(AG343&gt;=9.5,AG343&lt;=13),"9,5 a 13",IF(AND(AG343&gt;=13.5,AG343&lt;=25),"13,5 a 25","Fuera de rango"))))))</f>
        <v>9</v>
      </c>
      <c r="AI343" s="10" t="str">
        <f aca="false">IF(AH343="","",IF(AH343="0 a 4",1,IF(AH343="4,5 a 8,5",2,IF(AH343="9","NORMA",IF(AH343="9,5 a 13",3,IF(AH343="13,5 a 25",4,""))))))</f>
        <v>NORMA</v>
      </c>
      <c r="AJ343" s="9" t="n">
        <v>3</v>
      </c>
      <c r="AK343" s="10" t="str">
        <f aca="false">IF(AJ343="","",IF(AND(AJ343&gt;=-15,AJ343&lt;=-10.5),"-15 a -10,5",IF(AND(AJ343&gt;=-10,AJ343&lt;=-4),"-10 a -4",IF(AND(AJ343&gt;=-4.5,AJ343&lt;=0),"-4,5 a 0",IF(AND(AJ343&gt;=0.5,AJ343&lt;=4.5),"0,5 a 4,5",IF(AJ343=5,"5",IF(AND(AJ343&gt;=5.5,AJ343&lt;=10),"5,5 a 10",IF(AND(AJ343&gt;=10.5,AJ343&lt;=20),"10,5 a 20","Fuera de rango"))))))))</f>
        <v>0,5 a 4,5</v>
      </c>
      <c r="AL343" s="11" t="n">
        <f aca="false">IF(AK343="","",IF(AK343="-15 a -10,5",1,IF(AK343="-10 a -4",2,IF(AK343="-4,5 a 0",3,IF(AK343="0,5 a 4,5",4,IF(AK343="5","NORMA",IF(AK343="5,5 a 10",5,IF(AK343="10,5 a 20",6,"Error"))))))))</f>
        <v>4</v>
      </c>
      <c r="AM343" s="9" t="n">
        <v>1</v>
      </c>
      <c r="AN343" s="10" t="str">
        <f aca="false">IF(AM343="","",IF(AND(AM343&gt;=-7.5,AM343&lt;=-5.5),"-7,5 a -5,5",IF(AND(AM343&gt;=-5,AM343&lt;=-3),"-5 a -3",IF(AND(AM343&gt;=-2.5,AM343&lt;=-0.5),"-2,5 a -0,5",IF(AM343=0,"0,00",IF(AND(AM343&gt;=0.5,AM343&lt;=2.5),"0,5 a 2,5",IF(AND(AM343&gt;=3,AM343&lt;=5),"3 a 5",IF(AND(AM343&gt;=5.5,AM343&lt;=7.5),"5,5 a 7,5",IF(AND(AM343&gt;=8,AM343&lt;=10),"8 a 10","Fuera de rango")))))))))</f>
        <v>0,5 a 2,5</v>
      </c>
      <c r="AO343" s="11" t="n">
        <f aca="false">IF(AN343="","",IF(AN343="-7,5 a -5,5",1,IF(AN343="-5 a -3",2,IF(AN343="-2,5 a -0,5",3,IF(AN343="0,00","NORMA",IF(AN343="0,5 a 2,5",4,IF(AN343="3 a 5",5,IF(AN343="5,5 a 7,5",6,IF(AN343="8 a 10",7,"Error")))))))))</f>
        <v>4</v>
      </c>
      <c r="AP343" s="9" t="n">
        <v>-1</v>
      </c>
      <c r="AQ343" s="10" t="str">
        <f aca="false">IF(AP343="","",IF(AND(AP343&gt;=-20,AP343&lt;=-9.5),"-20 a -9,5",IF(AND(AP343&gt;=-9,AP343&lt;=-6.5),"-9 a -6,5",IF(AP343=-6,"-6",IF(AND(AP343&gt;=-5.5,AP343&lt;=-3),"-5,5 a -3",IF(AND(AP343&gt;=-2.5,AP343&lt;=0),"-2,5 a 0",IF(AND(AP343&gt;=0.5,AP343&lt;=3),"0,5 a 3",IF(AND(AP343&gt;=3.5,AP343&lt;=6),"3,5 a 6",IF(AND(AP343&gt;=6.5,AP343&lt;=9),"6,5 a 9",IF(AND(AP343&gt;=9.5,AP343&lt;=20),"9,5 a 20","Fuera de rango"))))))))))</f>
        <v>-2,5 a 0</v>
      </c>
      <c r="AR343" s="11" t="n">
        <f aca="false">IF(AQ343="","",IF(AQ343="-20 a -9,5",1,IF(AQ343="-9 a -6,5",2,IF(AQ343="-6","NORMA",IF(AQ343="-5,5 a -3",3,IF(AQ343="-2,5 a 0",4,IF(AQ343="0,5 a 3",5,IF(AQ343="3,5 a 6",6,IF(AQ343="6,5 a 9",7,IF(AQ343="9,5 a 20",8,""))))))))))</f>
        <v>4</v>
      </c>
      <c r="AS343" s="9" t="n">
        <v>0</v>
      </c>
      <c r="AT343" s="10" t="str">
        <f aca="false">IF(AS343="","",IF(AND(AS343&gt;=-16,AS343&lt;=-14),"-16 a -14",IF(AND(AS343&gt;=-13.5,AS343&lt;=-11.5),"-13,5 a -11,5",IF(AND(AS343&gt;=-11,AS343&lt;=-9),"-11 a -9",IF(AND(AS343&gt;=-8.5,AS343&lt;=-6.5),"-8,5 a -6,5",IF(AND(AS343&gt;=-6,AS343&lt;=-4),"-6 a -4",IF(AND(AS343&gt;=-3.5,AS343&lt;=-1.5),"-3,5 a -1,5",IF(AND(AS343&gt;=-1,AS343&lt;=1),"-1 a 1",IF(AND(AS343&gt;=1.5,AS343&lt;=3.5),"1,5 a 3,5",IF(AND(AS343&gt;=4,AS343&lt;=6),"4 a 6",IF(AND(AS343&gt;=6.5,AS343&lt;=8.5),"6,5 a 8,5",IF(AND(AS343&gt;=9,AS343&lt;=11),"9 a 11",IF(AND(AS343&gt;=11.5,AS343&lt;=13.5),"11,5 a 13,5",IF(AND(AS343&gt;=14,AS343&lt;=16),"14 a 16",IF(AND(AS343&gt;=16.5,AS343&lt;=18.5),"16,5 a 18,5",IF(AND(AS343&gt;=19,AS343&lt;=21),"19 a 21","Fuera de rango"))))))))))))))))</f>
        <v>-1 a 1</v>
      </c>
      <c r="AU343" s="11" t="n">
        <f aca="false" t="array" ref="AU343">IF(AT343="","",_xlfn.IFS(AT343="-16 a -14",1,AT343="-13,5 a -11,5",2,AT343="-11 a -9",3,AT343="-8,5 a -6,5",4,AT343="-6 a -4",5,AT343="-3,5 a -1,5",6,AT343="-1 a 1",7,AT343="1,5 a 3,5",8,AT343="4 a 6","NORMA",AT343="6,5 a 8,5",9,AT343="9 a 11",10,AT343="11,5 a 13,5",11,AT343="14 a 16",12,AT343="16,5 a 18,5",13,AT343="19 a 21",14,TRUE(),""))</f>
        <v>7</v>
      </c>
      <c r="AV343" s="9" t="n">
        <v>1.25</v>
      </c>
      <c r="AW343" s="10" t="str">
        <f aca="false">IF(AV343="","",IF(AND(AV343&gt;=-1,AV343&lt;=-0.5),"-1 a -0,5",IF(AND(AV343&gt;-0.5,AV343&lt;=0),"De -0,5 a 0",IF(AND(AV343&gt;=0.25,AV343&lt;=0.75),"0,25 a 0,75",IF(AND(AV343&gt;=1,AV343&lt;=1.5),"1 a 1,5",IF(AND(AV343&gt;=1.75,AV343&lt;=2.25),"1,75 a 2,25",IF(AND(AV343&gt;=2.5,AV343&lt;=3),"2,5 a 3",IF(AND(AV343&gt;=3.25,AV343&lt;=3.75),"3,25 a 3,75","Fuera de rango"))))))))</f>
        <v>1 a 1,5</v>
      </c>
      <c r="AX343" s="10" t="n">
        <f aca="false">IF(AW343="","",IF(OR(AW343="-1 a -0,5",AW343="-1 a -0.5"),1,IF(OR(AW343="De -0,5 a 0",AW343="-0,5 a 0",AW343="De -0.5 a 0"),2,IF(OR(AW343="0,25 a 0,75",AW343="0.25 a 0.75"),"NORMA",IF(OR(AW343="1 a 1,5",AW343="1 a 1.5"),3,IF(OR(AW343="1,75 a 2,25",AW343="1.75 a 2.25"),4,IF(OR(AW343="2,5 a 3",AW343="2.5 a 3"),5,IF(OR(AW343="3,25 a 3,75",AW343="3.25 a 3.75"),6,""))))))))</f>
        <v>3</v>
      </c>
      <c r="AY343" s="9" t="n">
        <v>-4</v>
      </c>
      <c r="AZ343" s="10" t="str">
        <f aca="false">IF(AY343="","",IF(AND(AY343&gt;=-20,AY343&lt;=-9.5),"-20 a -9,5",IF(AND(AY343&gt;=-9,AY343&lt;=-6.5),"-9 a -6,5",IF(AY343=-6,"-6",IF(AND(AY343&gt;=-5.5,AY343&lt;=-3),"-5,5 a -3",IF(AND(AY343&gt;=-2.5,AY343&lt;=0),"-2,5 a 0",IF(AND(AY343&gt;=0.5,AY343&lt;=3),"0,5 a 3",IF(AND(AY343&gt;=3.5,AY343&lt;=6),"3,5 a 6","Fuera de rango"))))))))</f>
        <v>-5,5 a -3</v>
      </c>
      <c r="BA343" s="11" t="n">
        <f aca="false">IF(AZ343="","",IF(AZ343="-20 a -9,5",1,IF(AZ343="-9 a -6,5",2,IF(AZ343="-6","NORMA",IF(AZ343="-5,5 a -3",3,IF(AZ343="-2,5 a 0",4,IF(AZ343="0,5 a 3",5,IF(AZ343="3,5 a 6",6,""))))))))</f>
        <v>3</v>
      </c>
      <c r="BB343" s="9" t="n">
        <v>0</v>
      </c>
      <c r="BC343" s="10" t="str">
        <f aca="false" t="array" ref="BC343">IF(BB343="","",_xlfn.IFS(AND(BB343&gt;=0,BB343&lt;=2),"0 a 2",AND(BB343&gt;=2.5,BB343&lt;=4.5),"2,5 a 4,5",AND(BB343&gt;=5,BB343&lt;=7),"5 a 7",AND(BB343&gt;=7.5,BB343&lt;=9.5),"7,5 a 9,5",AND(BB343&gt;=10,BB343&lt;=12),"10 a 12",AND(BB343&gt;=12.5,BB343&lt;=14.5),"12,5 a 14,5",BB343=15,"15",AND(BB343&gt;=15.5,BB343&lt;=17.5),"15,5 a 17,5",AND(BB343&gt;=18,BB343&lt;=20),"18 a 20",AND(BB343&gt;=20.5,BB343&lt;=22.5),"20,5 a 22,5",AND(BB343&gt;=23,BB343&lt;=25),"23 a 25",TRUE(),"Fuera de rango"))</f>
        <v>0 a 2</v>
      </c>
      <c r="BD343" s="11" t="n">
        <f aca="false" t="array" ref="BD343">IF(BC343="","",_xlfn.IFS(BC343="0 a 2",1,BC343="2,5 a 4,5",2,BC343="5 a 7",3,BC343="7,5 a 9,5",4,BC343="10 a 12",5,BC343="12,5 a 14,5",6,BC343="15","NORMA",BC343="15,5 a 17,5",7,BC343="18 a 20",8,BC343="20,5 a 22,5",9,BC343="23 a 25",10,TRUE(),"Fuera de rango"))</f>
        <v>1</v>
      </c>
      <c r="BE343" s="9" t="n">
        <v>22</v>
      </c>
      <c r="BF343" s="10" t="str">
        <f aca="false">IF(BE343="","",IF(AND(BE343&gt;=-20,BE343&lt;=-10),"-20 a -10",IF(AND(BE343&gt;=-9.5,BE343&lt;=0.5),"-9,5 a 0,5",IF(AND(BE343&gt;=1,BE343&lt;=11),"1 a 11",IF(AND(BE343&gt;=11.5,BE343&lt;=20.5),"11,5 a 20,5",IF(BE343=21,"21",IF(AND(BE343&gt;=21.5,BE343&lt;=31.5),"21,5 a 31,5",IF(AND(BE343&gt;=32,BE343&lt;=42),"32 a 42","Fuera de rango"))))))))</f>
        <v>21,5 a 31,5</v>
      </c>
      <c r="BG343" s="11" t="n">
        <f aca="false">IF(BF343="","",IF(BF343="-20 a -10",1,IF(BF343="-9,5 a 0,5",2,IF(BF343="1 a 11",3,IF(BF343="11,5 a 20,5",4,IF(BF343="21","NORMA",IF(BF343="21,5 a 31,5",5,IF(BF343="32 a 42",6,""))))))))</f>
        <v>5</v>
      </c>
      <c r="BH343" s="9" t="n">
        <v>4</v>
      </c>
      <c r="BI343" s="10" t="str">
        <f aca="false">IF(BH343="","",IF(AND(BH343&gt;=-20,BH343&lt;=-15),"-20 a -15",IF(AND(BH343&gt;=-14.5,BH343&lt;=-9.5),"-14,5 a -9,5",IF(AND(BH343&gt;=-9,BH343&lt;=-4),"-9 a -4",IF(AND(BH343&gt;=-3.5,BH343&lt;=2.5),"-3,5 a 2,5",IF(AND(BH343&gt;=3,BH343&lt;=8),"3 a 8",IF(AND(BH343&gt;=8.5,BH343&lt;=14.5),"8,5 a 14,5",IF(BH343=15,"15",IF(AND(BH343&gt;=15.5,BH343&lt;=20.5),"15,5 a 20,5",IF(AND(BH343&gt;=21,BH343&lt;=26),"21 a 26","Fuera de rango"))))))))))</f>
        <v>3 a 8</v>
      </c>
      <c r="BJ343" s="11" t="n">
        <f aca="false">IF(BI343="","",IF(BI343="-20 a -15",1,IF(BI343="-14,5 a -9,5",2,IF(BI343="-9 a -4",3,IF(BI343="-3,5 a 2,5",4,IF(BI343="3 a 8",5,IF(BI343="8,5 a 14,5",6,IF(BI343="15","NORMA",IF(BI343="15,5 a 20,5",7,IF(BI343="21 a 26",8,IF(BI343="26,5 a 31,5",9,"")))))))))))</f>
        <v>5</v>
      </c>
      <c r="BK343" s="9" t="n">
        <v>0</v>
      </c>
      <c r="BL343" s="10" t="str">
        <f aca="false">IF(BK343="","",IF(AND(BK343&gt;=0,BK343&lt;=2),"0 - 2",IF(AND(BK343&gt;=2.5,BK343&lt;=4.5),"2,5 - 4,5",IF(AND(BK343&gt;=5,BK343&lt;=7),"5 - 7",IF(AND(BK343&gt;=7.5,BK343&lt;=9.5),"7,5 - 9,5",IF(AND(BK343&gt;=10,BK343&lt;=12),"10 - 12",IF(AND(BK343&gt;=12.5,BK343&lt;=13.5),"12,5 - 13,5",IF(BK343=14,"14",IF(AND(BK343&gt;=14.5,BK343&lt;=16.5),"14,5 - 16,5",IF(AND(BK343&gt;=17,BK343&lt;=19),"17 - 19",IF(AND(BK343&gt;=19.5,BK343&lt;=21.5),"19,5 - 21,5",IF(AND(BK343&gt;=22,BK343&lt;=24),"22 - 24",IF(AND(BK343&gt;=24.5,BK343&lt;=26.5),"24,5 - 26,5",IF(AND(BK343&gt;=27,BK343&lt;=29),"27 - 29",IF(AND(BK343&gt;=29.5,BK343&lt;=30),"29,5 - 30","Fuera de rango")))))))))))))))</f>
        <v>0 - 2</v>
      </c>
      <c r="BM343" s="11" t="n">
        <f aca="false">IF(BL343="","",IF(BL343="0 - 2",1,IF(BL343="2,5 - 4,5",2,IF(BL343="5 - 7",3,IF(BL343="7,5 - 9,5",4,IF(BL343="10 - 12",5,IF(BL343="12,5 - 13,5",6,IF(BL343="14","NORMA",IF(BL343="14,5 - 16,5",7,IF(BL343="17 - 19",8,IF(BL343="19,5 - 21,5",9,IF(BL343="22 - 24",10,IF(BL343="24,5 - 26,5",11,IF(BL343="27 - 29",12,IF(BL343="29,5 - 30",13,"")))))))))))))))</f>
        <v>1</v>
      </c>
      <c r="BN343" s="9" t="n">
        <v>12</v>
      </c>
      <c r="BO343" s="11" t="str">
        <f aca="false">IF(BN343="","",IF(AND(BN343&gt;=-20,BN343&lt;=-10),"-20 a -10",IF(AND(BN343&gt;=-9.5,BN343&lt;=0.5),"-9,5 a 0,5",IF(AND(BN343&gt;=1,BN343&lt;=11),"1 a 11",IF(AND(BN343&gt;=11.5,BN343&lt;=21.5),"11,5 a 21,5",IF(BN343=22,"22",IF(AND(BN343&gt;=22.5,BN343&lt;=32.5),"22,5 a 32,5",IF(AND(BN343&gt;=33,BN343&lt;=43),"33 a 43","Fuera de rango"))))))))</f>
        <v>11,5 a 21,5</v>
      </c>
      <c r="BP343" s="11" t="n">
        <f aca="false">IF(BO343="","",IF(BO343="-20 a -10",1,IF(BO343="-9,5 a 0,5",2,IF(BO343="1 a 11",3,IF(BO343="11,5 a 21,5",4,IF(BO343="22","NORMA",IF(BO343="22,5 a 32,5",5,IF(BO343="33 a 43",6,""))))))))</f>
        <v>4</v>
      </c>
      <c r="BQ343" s="9" t="n">
        <v>4</v>
      </c>
      <c r="BR343" s="10" t="str">
        <f aca="false">IF(BQ343="","",IF(AND(BQ343&gt;=-20,BQ343&lt;=-15),"-20 a -15",IF(AND(BQ343&gt;=-14.5,BQ343&lt;=-9.5),"-14,5 a -9,5",IF(AND(BQ343&gt;=-9,BQ343&lt;=-4),"-9 a -4",IF(AND(BQ343&gt;=-3.5,BQ343&lt;=2.5),"-3,5 a 2,5",IF(AND(BQ343&gt;=3,BQ343&lt;=8),"3 a 8",IF(AND(BQ343&gt;=8.5,BQ343&lt;=13.5),"8,5 a 13,5",IF(AND(BQ343&gt;=14,BQ343&lt;=17.5),"14 a 17,5",IF(BQ343=18,"18",IF(AND(BQ343&gt;=18.5,BQ343&lt;=23.5),"18,5 a 23,5",IF(AND(BQ343&gt;=24,BQ343&lt;=29),"24 a 29",IF(AND(BQ343&gt;=29.5,BQ343&lt;=34.5),"29,5 a 34,5",IF(AND(BQ343&gt;=35,BQ343&lt;=40),"35 a 40","Fuera de rango")))))))))))))</f>
        <v>3 a 8</v>
      </c>
      <c r="BS343" s="11" t="n">
        <f aca="false">IF(BR343="","",IF(BR343="-20 a -15",1,IF(BR343="-14,5 a -9,5",2,IF(BR343="-9 a -4",3,IF(BR343="-3,5 a 2,5",4,IF(BR343="3 a 8",5,IF(BR343="8,5 a 13,5",6,IF(BR343="14 a 17,5",7,IF(BR343="18","NORMA",IF(BR343="18,5 a 23,5",8,IF(BR343="24 a 29",9,IF(BR343="29,5 a 34,5",10,IF(BR343="35 a 40",11,"")))))))))))))</f>
        <v>5</v>
      </c>
      <c r="BT343" s="9" t="n">
        <v>1</v>
      </c>
      <c r="BU343" s="10" t="str">
        <f aca="false">IF(BT343="","",IF(AND(BT343&gt;=-20,BT343&lt;=-18),"-20 a -18",IF(AND(BT343&gt;=-17.5,BT343&lt;=-15.5),"-17,5 a -15,5",IF(AND(BT343&gt;=-15,BT343&lt;=-13),"-15 a -13",IF(AND(BT343&gt;=-12.5,BT343&lt;=-10.5),"-12,5 a -10,5",IF(AND(BT343&gt;=-10,BT343&lt;=-8),"-10 a -8",IF(AND(BT343&gt;=-7.5,BT343&lt;=-5.5),"-7,5 a -5,5",IF(AND(BT343&gt;=-5,BT343&lt;=-3),"-5 a -3",IF(AND(BT343&gt;=-2.5,BT343&lt;=-0.5),"-2,5 a -0,5",IF(BT343=0,"0",IF(AND(BT343&gt;=0.5,BT343&lt;=2.5),"0,5 a 2,5",IF(AND(BT343&gt;=3,BT343&lt;=5),"3 a 5",IF(AND(BT343&gt;=5.5,BT343&lt;=7.5),"5,5 a 7,5",IF(AND(BT343&gt;=8,BT343&lt;=10),"8 a 10",IF(AND(BT343&gt;=10.5,BT343&lt;=12.5),"10,5 a 12,5",IF(AND(BT343&gt;=13,BT343&lt;=15),"13 a 15",IF(AND(BT343&gt;=15.5,BT343&lt;=17.5),"15,5 a 17,5",IF(AND(BT343&gt;=18,BT343&lt;=20),"18 a 20","Fuera de rango"))))))))))))))))))</f>
        <v>0,5 a 2,5</v>
      </c>
      <c r="BV343" s="11" t="n">
        <f aca="false">IF(BT343="","",IF(BT343=0,"NORMA",IF(AND(BT343&gt;=-20,BT343&lt;=-18),2,IF(AND(BT343&gt;=-17.5,BT343&lt;=-15.5),2,IF(AND(BT343&gt;=-15,BT343&lt;=-13),3,IF(AND(BT343&gt;=-12.5,BT343&lt;=-10.5),4,IF(AND(BT343&gt;=-10,BT343&lt;=-8),5,IF(AND(BT343&gt;=-7.5,BT343&lt;=-5.5),6,IF(AND(BT343&gt;=-5,BT343&lt;=-3),7,IF(AND(BT343&gt;=-2.5,BT343&lt;=-0.5),8,IF(AND(BT343&gt;=0.5,BT343&lt;=2.5),9,IF(AND(BT343&gt;=3,BT343&lt;=5),10,IF(AND(BT343&gt;=5.5,BT343&lt;=7.5),11,IF(AND(BT343&gt;=8,BT343&lt;=10),12,IF(AND(BT343&gt;=10.5,BT343&lt;=12.5),13,IF(AND(BT343&gt;=13,BT343&lt;=15),14,IF(AND(BT343&gt;=15.5,BT343&lt;=17.5),15,IF(AND(BT343&gt;=18,BT343&lt;=20),16,"Fuera de rango"))))))))))))))))))</f>
        <v>9</v>
      </c>
      <c r="BW343" s="9" t="n">
        <v>-7</v>
      </c>
      <c r="BX343" s="10" t="n">
        <f aca="false">18.5- (0.3*H343)</f>
        <v>11.6</v>
      </c>
      <c r="BY343" s="10" t="n">
        <f aca="false">(BW343)-(BX343)</f>
        <v>-18.6</v>
      </c>
      <c r="BZ343" s="10" t="str">
        <f aca="false">IF(BY343="","",IF(BY343&lt;-27.5,"De -30 a -28",IF(BY343&lt;-25,"De -27,5 a -25,5",IF(BY343&lt;-22.5,"De -25 a -23",IF(BY343&lt;-20,"De -22,5 a -20,5",IF(BY343&lt;-17.5,"De -20 a -18",IF(BY343&lt;-15,"De -17,5 a -15,5",IF(BY343&lt;-12.5,"De -15 a -13",IF(BY343&lt;-10,"De -12,5 a -10,5",IF(BY343&lt;-7.5,"De -10 a -8",IF(BY343&lt;-5,"De -7,5 a -5,5",IF(BY343&lt;-2.5,"De -5 a -3",IF(BY343&lt;0,"De -2,5 a -0,5",IF(BY343&lt;2.5,"De 0 a 2",IF(BY343&lt;5,"De 2,5 a 4,5",IF(BY343&lt;7.5,"De 5 a 7",IF(BY343&lt;10,"De 7,5 a 9,5",IF(BY343&lt;12.5,"De 10 a 12",IF(BY343&lt;15,"De 12,5 a 14,5",IF(BY343&lt;17.5,"De 15 a 17",IF(BY343&lt;20,"De 17,5 a 19,5",IF(BY343&lt;22.5,"De 20 a 22",IF(BY343&lt;25,"De 22,5 a 24,5",IF(BY343&lt;27.5,"De 25 a 27","De 27,5 a 30"))))))))))))))))))))))))</f>
        <v>De -20 a -18</v>
      </c>
      <c r="CA343" s="12" t="n">
        <f aca="false">IF(BY343="","",IF(BY343&lt;=-28,1,IF(BY343&lt;=-25.5,2,IF(BY343&lt;=-23,3,IF(BY343&lt;=-20.5,4,IF(BY343&lt;=-18,5,IF(BY343&lt;=-15.5,6,IF(BY343&lt;=-13,7,IF(BY343&lt;=-10.5,8,IF(BY343&lt;=-8,9,IF(BY343&lt;=-5.5,10,IF(BY343&lt;=-3,11,IF(BY343&lt;=-0.5,12,IF(BY343&lt;=2,13,IF(BY343&lt;=4.5,14,IF(BY343&lt;=7,15,IF(BY343&lt;=9.5,16,IF(BY343&lt;=12,17,IF(BY343&lt;=14.5,18,IF(BY343&lt;=17,19,IF(BY343&lt;=19.5,20,IF(BY343&lt;=22,21,IF(BY343&lt;=24.5,22,IF(BY343&lt;=27,23,IF(BY343&lt;=30,24,"Fuera de rango")))))))))))))))))))))))))</f>
        <v>5</v>
      </c>
      <c r="CB343" s="9" t="n">
        <v>-5.5</v>
      </c>
      <c r="CC343" s="10" t="n">
        <f aca="false">18.5- (0.3*H343)</f>
        <v>11.6</v>
      </c>
      <c r="CD343" s="10" t="n">
        <f aca="false">(CB343)-(CC343)</f>
        <v>-17.1</v>
      </c>
      <c r="CE343" s="10" t="str">
        <f aca="false">IF(CD343="","",IF(CD343&lt;-27.5,"De -30 a -28",IF(CD343&lt;-25,"De -27,5 a -25,5",IF(CD343&lt;-22.5,"De -25 a -23",IF(CD343&lt;-20,"De -22,5 a -20,5",IF(CD343&lt;-17.5,"De -20 a -18",IF(CD343&lt;-15,"De -17,5 a -15,5",IF(CD343&lt;-12.5,"De -15 a -13",IF(CD343&lt;-10,"De -12,5 a -10,5",IF(CD343&lt;-7.5,"De -10 a -8",IF(CD343&lt;-5,"De -7,5 a -5,5",IF(CD343&lt;-2.5,"De -5 a -3",IF(CD343&lt;0,"De -2,5 a -0,5",IF(CD343&lt;=2,"De 0 a 2",IF(CD343&lt;=4.5,"De 2,5 a 4,5",IF(CD343&lt;=7,"De 5 a 7",IF(CD343&lt;=9.5,"De 7,5 a 9,5",IF(CD343&lt;=12,"De 10 a 12",IF(CD343&lt;=14.5,"De 12,5 a 14,5",IF(CD343&lt;=17,"De 15 a 17",IF(CD343&lt;=19.5,"De 17,5 a 19,5",IF(CD343&lt;=22,"De 20 a 22",IF(CD343&lt;=24.5,"De 22,5 a 24,5",IF(CD343&lt;=27,"De 25 a 27","De 27,5 a 30"))))))))))))))))))))))))</f>
        <v>De -17,5 a -15,5</v>
      </c>
      <c r="CF343" s="12" t="n">
        <f aca="false">IF(CD343="","",IF(CD343&lt;-27.5,1,IF(CD343&lt;-25,2,IF(CD343&lt;-22.5,3,IF(CD343&lt;-20,4,IF(CD343&lt;-17.5,5,IF(CD343&lt;-15,6,IF(CD343&lt;-12.5,7,IF(CD343&lt;-10,8,IF(CD343&lt;-7.5,9,IF(CD343&lt;-5,10,IF(CD343&lt;-2.5,11,IF(CD343&lt;0,12,IF(CD343&lt;2.5,13,IF(CD343&lt;5,14,IF(CD343&lt;7.5,15,IF(CD343&lt;10,16,IF(CD343&lt;12.5,17,IF(CD343&lt;15,18,IF(CD343&lt;17.5,19,IF(CD343&lt;20,20,IF(CD343&lt;22.5,21,IF(CD343&lt;25,22,IF(CD343&lt;27.5,23,24))))))))))))))))))))))))</f>
        <v>6</v>
      </c>
      <c r="CG343" s="9" t="n">
        <v>-2</v>
      </c>
      <c r="CH343" s="10" t="str">
        <f aca="false">IF(CG343="","",IF(AND(CG343&gt;=-10,CG343&lt;=-9.5),"-10 a -9,5",IF(AND(CG343&gt;-9.5,CG343&lt;=-8.5),"-9 a -8,5",IF(AND(CG343&gt;-8.5,CG343&lt;=-7.5),"-8 a -7,5",IF(AND(CG343&gt;-7.5,CG343&lt;=-6.5),"-7 a -6,5",IF(AND(CG343&gt;-6.5,CG343&lt;=-5.5),"-6 a -5,5",IF(AND(CG343&gt;-5.5,CG343&lt;=-4.5),"-5 a -4,5",IF(AND(CG343&gt;-4.5,CG343&lt;=-3.5),"-4 a -3,5",IF(AND(CG343&gt;-3.5,CG343&lt;=-2.5),"-3 a -2,5",IF(CG343=-2.25,"-2,25",IF(AND(CG343&gt;-2.5,CG343&lt;=-1.5),"-2 a -1,5",IF(AND(CG343&gt;-1.5,CG343&lt;=-0.5),"-1 a -0,5",IF(AND(CG343&gt;-0.5,CG343&lt;=0.5),"0 a 0,5",IF(AND(CG343&gt;0.5,CG343&lt;=1.5),"1 a 1,5",IF(AND(CG343&gt;1.5,CG343&lt;=2.5),"2 a 2,5",IF(AND(CG343&gt;2.5,CG343&lt;=3.5),"3 a 3,5",IF(AND(CG343&gt;3.5,CG343&lt;=4.5),"4 a 4,5",IF(AND(CG343&gt;4.5,CG343&lt;=5.5),"5 a 5,5",IF(AND(CG343&gt;5.5,CG343&lt;=6.5),"6 a 6,5",IF(AND(CG343&gt;6.5,CG343&lt;=7.5),"7 a 7,5",IF(AND(CG343&gt;7.5,CG343&lt;=8.5),"8 a 8,5",IF(AND(CG343&gt;8.5,CG343&lt;=9.5),"9 a 9,5",IF(CG343&gt;=10,"10","Fuera de rango")))))))))))))))))))))))</f>
        <v>-2 a -1,5</v>
      </c>
      <c r="CI343" s="11" t="n">
        <f aca="false">IF(CG343="","",IF(CG343=-2.25,"NORMA",IF(CG343&lt;=-9.5,1,IF(CG343&lt;=-8.5,2,IF(CG343&lt;=-7.5,3,IF(CG343&lt;=-6.5,4,IF(CG343&lt;=-5.5,5,IF(CG343&lt;=-4.5,6,IF(CG343&lt;=-3.5,7,IF(CG343&lt;=-2.5,8,IF(CG343&lt;=-1.5,9,IF(CG343&lt;=-0.5,10,IF(CG343&lt;=0.5,11,IF(CG343&lt;=1.5,12,IF(CG343&lt;=2.5,13,IF(CG343&lt;=3.5,14,IF(CG343&lt;=4.5,15,IF(CG343&lt;=5.5,16,IF(CG343&lt;=6.5,17,IF(CG343&lt;=7.5,18,IF(CG343&lt;=8.5,19,IF(CG343&lt;=9.5,20,IF(CG343=10,21,"Fuera de rango")))))))))))))))))))))))</f>
        <v>9</v>
      </c>
      <c r="CJ343" s="9" t="n">
        <v>2.5</v>
      </c>
      <c r="CK343" s="10" t="str">
        <f aca="false">IF(CJ343="","",IF(AND(CJ343&gt;=-6,CJ343&lt;=-5.5),"-6 a -5,5",IF(AND(CJ343&gt;-5.5,CJ343&lt;=-4.5),"-5 a -4,5",IF(AND(CJ343&gt;-4.5,CJ343&lt;=-3.5),"-4 a -3,5",IF(AND(CJ343&gt;-3.5,CJ343&lt;=-2.5),"-3 a -2,5",IF(AND(CJ343&gt;-2.5,CJ343&lt;=-1.5),"-2 a -1,5",IF(AND(CJ343&gt;-1.5,CJ343&lt;=-0.5),"-1 a -0,5",IF(AND(CJ343&gt;-0.5,CJ343&lt;=0.5),"0 a 0,5",IF(AND(CJ343&gt;0.5,CJ343&lt;=1.5),"1 a 1,5",IF(AND(CJ343&gt;1.5,CJ343&lt;2.5),"2",IF(AND(CJ343&gt;=2.5,CJ343&lt;=3),"2,5 a 3",IF(AND(CJ343&gt;3,CJ343&lt;=4),"3,5 a 4",IF(AND(CJ343&gt;4,CJ343&lt;=5),"4,5 a 5",IF(AND(CJ343&gt;5,CJ343&lt;=6),"5,5 a 6",IF(AND(CJ343&gt;6,CJ343&lt;=7),"6,5 a 7",IF(AND(CJ343&gt;7,CJ343&lt;=8),"7,5 a 8",IF(AND(CJ343&gt;8,CJ343&lt;=9.5),"8,5 a 9,5",IF(CJ343=10,"10","Fuera de rango"))))))))))))))))))</f>
        <v>2,5 a 3</v>
      </c>
      <c r="CL343" s="11" t="n">
        <f aca="false">IF(CK343="","",IF(OR(CK343="-6 a -5,5",CK343="-6 - -5,5"),1,IF(OR(CK343="-5 a -4,5",CK343="-5 - -4,5"),2,IF(OR(CK343="-4 a -3,5",CK343="-4 - -3,5"),3,IF(OR(CK343="-3 a -2,5",CK343="-3 - -2,5"),4,IF(OR(CK343="-2 a -1,5",CK343="-2 - -1,5"),5,IF(OR(CK343="-1 a -0,5",CK343="-1 - -0,5"),6,IF(OR(CK343="0 a 0,5",CK343="0 - 0,5"),7,IF(OR(CK343="1 a 1,5",CK343="1 - 1,5"),8,IF(CK343="2","NORMA",IF(OR(CK343="2,5 a 3",CK343="2,5 - 3"),9,IF(OR(CK343="3,5 a 4",CK343="3,5 - 4"),10,IF(OR(CK343="4,5 a 5",CK343="4,5 - 5"),11,IF(OR(CK343="5,5 a 6",CK343="5,5 - 6"),12,IF(OR(CK343="6,5 a 7",CK343="6,5 - 7"),13,IF(OR(CK343="7,5 a 8",CK343="7,5 - 8"),14,IF(OR(CK343="8,5 a 9",CK343="8,5 - 9,5",CK343="9 a 9,5"),15,IF(CK343="10",15,IF(OR(CK343="0,5 a 1",CK343="0,5 - 1"),7,"Fuera de rango")))))))))))))))))))</f>
        <v>9</v>
      </c>
      <c r="CN343" s="10" t="str">
        <f aca="false">IF(CM343=0,"0", " ")</f>
        <v>0</v>
      </c>
      <c r="CO343" s="10" t="str">
        <f aca="false">IF(CM343&gt;0,"EME"," ")</f>
        <v> </v>
      </c>
      <c r="CQ343" s="10" t="str">
        <f aca="false">IF(CP343&gt;0,"0", " ")</f>
        <v> </v>
      </c>
      <c r="CR343" s="10" t="str">
        <f aca="false">IF(CP343&gt;0,"EME"," ")</f>
        <v> </v>
      </c>
      <c r="CS343" s="9" t="n">
        <v>0</v>
      </c>
      <c r="CV343" s="9" t="n">
        <v>0</v>
      </c>
      <c r="CY343" s="9" t="n">
        <v>-2</v>
      </c>
      <c r="DB343" s="9" t="n">
        <v>-2</v>
      </c>
      <c r="DC343" s="11" t="str">
        <f aca="false">IF(DB343&lt;0,"2"," ")</f>
        <v>2</v>
      </c>
      <c r="DD343" s="11" t="str">
        <f aca="false">IF(DB343&lt;0,"MIO"," ")</f>
        <v>MIO</v>
      </c>
      <c r="DE343" s="9" t="n">
        <v>0</v>
      </c>
      <c r="DF343" s="10" t="str">
        <f aca="false">IF(DE343&lt;0,"3"," ")</f>
        <v> </v>
      </c>
      <c r="DG343" s="10" t="str">
        <f aca="false">IF(DE343&lt;0,"AST"," ")</f>
        <v> </v>
      </c>
      <c r="DH343" s="9" t="n">
        <v>0</v>
      </c>
      <c r="DI343" s="10" t="str">
        <f aca="false">IF(DH343&lt;0,"3"," ")</f>
        <v> </v>
      </c>
      <c r="DJ343" s="10" t="str">
        <f aca="false">IF(DH343&lt;0,"AST"," ")</f>
        <v> </v>
      </c>
      <c r="DK343" s="9" t="n">
        <v>0</v>
      </c>
      <c r="DL343" s="10" t="str">
        <f aca="false">IF(DK343&gt;0,"4"," ")</f>
        <v> </v>
      </c>
      <c r="DM343" s="10" t="str">
        <f aca="false">IF(DK343&gt;0,"PRE"," ")</f>
        <v> </v>
      </c>
      <c r="DN343" s="9" t="n">
        <v>0</v>
      </c>
      <c r="DO343" s="10" t="str">
        <f aca="false">IF(DN343&gt;0,"4"," ")</f>
        <v> </v>
      </c>
      <c r="DP343" s="10" t="str">
        <f aca="false">IF(DN343&gt;0,"PRE"," ")</f>
        <v> </v>
      </c>
      <c r="DS343" s="12" t="str">
        <f aca="false">CONCATENATE(CO343,CU343,DA343,DG343,DM343)</f>
        <v>   </v>
      </c>
      <c r="DT343" s="10" t="e">
        <f aca="false" t="array" ref="DT343">_xlfn.IFS(DS343="EME    ","0", DS343=" HIP   ","1", DS343="  MIO  ","2", DS343="   AST ","3", DS343="    PRE","4", DS343="EME   PRE","5", DS343=" HIP  PRE","6", DS343=" HIP AST ","7", DS343="  MIO PRE","8", DS343="  MIOAST ","9", DS343="   ASTPRE","10",DS343=" HIP ASTPRE","11", DS343="  MIOASTPRE","12", DS343="     ","0")</f>
        <v>#N/A</v>
      </c>
      <c r="DV343" s="1" t="e">
        <f aca="false" t="array" ref="DV343">_xlfn.IFS(DU343="SI","2", DU343="NO","1")</f>
        <v>#N/A</v>
      </c>
      <c r="DX343" s="11" t="str">
        <f aca="false">IF(DW343=0,"1","2")</f>
        <v>1</v>
      </c>
      <c r="DY343" s="11" t="str">
        <f aca="false" t="array" ref="DY343">_xlfn.IFS(DW343=0,"0", DW343=0.25, "1", DW343=0.5,"2", DW343=0.75,"3", DW343=1,"4",DW343=1.25,"5", DW343=1.5,"6", DW343=1.75,"7", DW343=2,"8")</f>
        <v>0</v>
      </c>
      <c r="EA343" s="11" t="str">
        <f aca="false">IF(DZ343=0,"1","2")</f>
        <v>1</v>
      </c>
      <c r="EB343" s="11" t="str">
        <f aca="false" t="array" ref="EB343">_xlfn.IFS(DZ343=0,"0", DZ343=0.25, "1", DZ343=0.5,"2", DZ343=0.75,"3", DZ343=1,"4",DZ343=1.25,"5", DZ343=1.5,"6", DZ343=1.75,"7", DZ343=2,"8")</f>
        <v>0</v>
      </c>
      <c r="ED343" s="10" t="str">
        <f aca="false">IF(EC343=0,"1","2")</f>
        <v>1</v>
      </c>
      <c r="EE343" s="11" t="str">
        <f aca="false" t="array" ref="EE343">_xlfn.IFS(EC343=0,"0", EC343=-0.25, "1", EC343=-0.5,"2", EC343=-0.75,"3", EC343=-1,"4",EC343=-1.25,"5", EC343=-1.5,"6", EC343=-1.75,"7", EC343=-2,"8", EC343=-2.25,"9",EC343=-2.5,"10", EC343=-2.75,"11", EC343=-3,"12", EC343=-3.25,"13", EC343=-3.5,"14", EC343=-3.75,"15",EC343=-4,"16")</f>
        <v>0</v>
      </c>
      <c r="EG343" s="10" t="str">
        <f aca="false">IF(EF343=0,"1","2")</f>
        <v>1</v>
      </c>
      <c r="EH343" s="11" t="str">
        <f aca="false" t="array" ref="EH343">_xlfn.IFS(EF343=0,"0", EF343=-0.25, "1", EF343=-0.5,"2", EF343=-0.75,"3", EF343=-1,"4",EF343=-1.25,"5", EF343=-1.5,"6", EF343=-1.75,"7", EF343=-2,"8", EF343=-2.25,"9",EF343=-2.5,"10", EF343=-2.75,"11", EF343=-3,"12", EF343=-3.25,"13", EF343=-3.5,"14", EF343=-3.75,"15",EF343=-4,"16")</f>
        <v>0</v>
      </c>
      <c r="EJ343" s="11" t="str">
        <f aca="false">IF(EI343=0,"1","2")</f>
        <v>1</v>
      </c>
      <c r="EK343" s="11" t="str">
        <f aca="false" t="array" ref="EK343">_xlfn.IFS(EI343=0,"0", EI343=-0.25, "1", EI343=-0.5,"2", EI343=-0.75,"3", EI343=-1,"4",EI343=-1.25,"5", EI343=-1.5,"6", EI343=-1.75,"7", EI343=-2,"8", EI343=-2.25,"9", EI343=-2.25,"9",EI343=-2.5,"10", EI343=-2.75,"11", EI343=-3,"12", EI343=-3.25,"13", EI343=-3.5,"14", EI343=-3.75,"15",EI343=-4,"16", EI343=0.25, "17", EI343=0.5, "18")</f>
        <v>0</v>
      </c>
      <c r="EM343" s="11" t="str">
        <f aca="false">IF(EL343=0,"1","2")</f>
        <v>1</v>
      </c>
      <c r="EN343" s="11" t="str">
        <f aca="false" t="array" ref="EN343">_xlfn.IFS(EL343=0.25,"17",EL343=0.5,"18", EL343=0,"0", EL343=-0.25, "1", EL343=-0.5,"2", EL343=-0.75,"3", EL343=-1,"4",EL343=-1.25,"5", EL343=-1.5,"6", EL343=-1.75,"7", EL343=-2,"8",EL343= -2.25,"9",EL343=-2.5,"10",EL343= -2.75,"11",EL343= -3,"12",EL343= -3.25,"13",EL343= -3.5,"14",EL343= -3.75,"15",EL343=-4,"16")</f>
        <v>0</v>
      </c>
      <c r="EP343" s="11" t="str">
        <f aca="false">IF(EO343=0,"1","2")</f>
        <v>1</v>
      </c>
      <c r="EQ343" s="11" t="str">
        <f aca="false" t="array" ref="EQ343">_xlfn.IFS(EO343=0,"0", EO343=0.25, "1", EO343=0.5,"2", EO343=0.75,"3", EO343=1,"4",EO343=1.25,"5", EO343=1.5,"6", EO343=1.75,"7", EO343=2,"8", EO343=2.25,"9", EO343=2.25,"9",EO343=2.5,"10", EO343=2.75,"11", EO343=3,"12", EO343=3.25,"13", EO343=3.5,"14", EO343=3.75,"15",EO343=4,"16", EO343=-0.25, "17", bq=-0.5, "18")</f>
        <v>0</v>
      </c>
      <c r="ES343" s="11" t="str">
        <f aca="false">IF(ER343=0,"1","2")</f>
        <v>1</v>
      </c>
      <c r="ET343" s="11" t="str">
        <f aca="false" t="array" ref="ET343">_xlfn.IFS(ER343=0,"0", ER343=0.25, "1", ER343=0.5,"2", ER343=0.75,"3", ER343=1,"4",ER343=1.25,"5", ER343=1.5,"6", ER343=1.75,"7", ER343=2,"8", ER343=2.25,"9", ER343=2.25,"9",ER343=2.5,"10", ER343=2.75,"11", ER343=3,"12", ER343=3.25,"13", ER343=3.5,"14", ER343=3.75,"15",ER343=4,"16", ER343=-0.25, "17", bq=-0.5, "18")</f>
        <v>0</v>
      </c>
      <c r="EV343" s="14" t="e">
        <f aca="false">VLOOKUP(EU343,LEYENDA!$G$2:$H$8,2,TRUE())</f>
        <v>#N/A</v>
      </c>
      <c r="EW343" s="14" t="e">
        <f aca="false" t="array" ref="EW343">_xlfn.IFS(EV343="0-5","1", EV343="6-12","2", EV343="13-18","3", EV343="19-24","4", EV343="25-36","5", EV343="37-48","6", EV343="49-60","7")</f>
        <v>#N/A</v>
      </c>
    </row>
    <row r="344" customFormat="false" ht="13.5" hidden="false" customHeight="false" outlineLevel="0" collapsed="false">
      <c r="A344" s="1" t="n">
        <v>93</v>
      </c>
      <c r="B344" s="2" t="n">
        <v>2</v>
      </c>
      <c r="C344" s="33" t="n">
        <v>44243</v>
      </c>
      <c r="E344" s="5" t="str">
        <f aca="false">VLOOKUP(A344,'286'!$A$3:$J$6279,10,FALSE())</f>
        <v>INSUNZA DÍAZ,ELOY</v>
      </c>
      <c r="F344" s="4" t="str">
        <f aca="false">VLOOKUP(A344,'286'!$A$3:$I$1768,3,FALSE())</f>
        <v>INDIE</v>
      </c>
      <c r="G344" s="6" t="n">
        <f aca="false">VLOOKUP(A344,'286'!$A$3:$I$1768,4,FALSE())</f>
        <v>35033</v>
      </c>
      <c r="H344" s="7" t="n">
        <f aca="false">YEAR(C344)-YEAR(G344)</f>
        <v>26</v>
      </c>
      <c r="I344" s="1" t="str">
        <f aca="false">VLOOKUP(H344,LEYENDA!$C$2:$D$6,2,TRUE())</f>
        <v>25-40</v>
      </c>
      <c r="J344" s="5" t="str">
        <f aca="false">VLOOKUP(A344,'286'!$A$3:$I$1768,7,FALSE())</f>
        <v>M</v>
      </c>
      <c r="K344" s="8" t="n">
        <f aca="false">VLOOKUP(A344,'286'!$A$3:$I$1768,2,FALSE())</f>
        <v>0</v>
      </c>
      <c r="L344" s="4" t="str">
        <f aca="false">VLOOKUP(A344,'286'!$A$3:$I$1768,8,FALSE())</f>
        <v>D</v>
      </c>
      <c r="M344" s="4" t="str">
        <f aca="false">VLOOKUP(A344,'286'!$A$3:$I$1768,9,FALSE())</f>
        <v>D</v>
      </c>
      <c r="N344" s="8" t="str">
        <f aca="false">IF(R344=O344, "MISMA","CONTRARIA")</f>
        <v>MISMA</v>
      </c>
      <c r="O344" s="8" t="str">
        <f aca="false" t="array" ref="O344">_xlfn.IFS(L344="D","1", L344="I","2")</f>
        <v>1</v>
      </c>
      <c r="P344" s="8" t="e">
        <f aca="false" t="array" ref="P344">_xlfn.IFS(K344="OD","1", K344="OI","2")</f>
        <v>#N/A</v>
      </c>
      <c r="Q344" s="1" t="str">
        <f aca="false" t="array" ref="Q344">_xlfn.IFS(J344="M","1", J344="H","2")</f>
        <v>1</v>
      </c>
      <c r="R344" s="8" t="str">
        <f aca="false" t="array" ref="R344">_xlfn.IFS(M344="D","1", M344="I","2")</f>
        <v>1</v>
      </c>
      <c r="S344" s="1" t="str">
        <f aca="false" t="array" ref="S344">_xlfn.IFS(N344="CONTRARIA", "1",N344= "MISMA","2")</f>
        <v>2</v>
      </c>
      <c r="T344" s="1" t="str">
        <f aca="false" t="array" ref="T344">_xlfn.IFS(I344="0-12","1", I344="13-24","2", I344="25-40","3", I344="41-60","4", I344="61-100","5")</f>
        <v>3</v>
      </c>
      <c r="U344" s="9" t="n">
        <v>1</v>
      </c>
      <c r="V344" s="1" t="str">
        <f aca="false">IF(U344="","",IF(AND(U344&gt;=-9,U344&lt;=-6.5),"-9 a -6,5",IF(AND(U344&gt;=-6,U344&lt;=-3.5),"-6 a -3,5",IF(AND(U344&gt;=-3,U344&lt;=-1),"-3 a -1",IF(U344=-0.5,"-0,5",IF(AND(U344&gt;=0,U344&lt;=2.5),"0 a 2,5",IF(AND(U344&gt;=3,U344&lt;=5.5),"3 a 5,5",IF(AND(U344&gt;=6,U344&lt;=8.5),"6 a 8,5",IF(AND(U344&gt;=9,U344&lt;=20),"9 a 20","Fuera de rango")))))))))</f>
        <v>0 a 2,5</v>
      </c>
      <c r="W344" s="11" t="n">
        <f aca="false">IF(V344="","",IF(V344="-9 a -6,5",2,IF(V344="-6 a -3,5",3,IF(V344="-3 a -1",4,IF(V344="-0,5","NORMA",IF(V344="0 a 2,5",5,IF(V344="3 a 5,5",6,IF(V344="6 a 8,5",7,IF(V344="9 a 20",8,"Fuera de rango")))))))))</f>
        <v>5</v>
      </c>
      <c r="X344" s="9" t="n">
        <v>0</v>
      </c>
      <c r="Y344" s="11" t="str">
        <f aca="false">IF(X344="","",IF(AND(X344&gt;=0,X344&lt;=4),"0 a 4",IF(AND(X344&gt;=4.5,X344&lt;=8.5),"4,5 a 8,5",IF(X344=9,"9",IF(AND(X344&gt;=9.5,X344&lt;=13),"9,5 a 13",IF(AND(X344&gt;=13.5,X344&lt;=20),"13,5 a 20",IF(AND(X344&gt;=20.5,X344&lt;=35),"20,5 a 35","Fuera de rango")))))))</f>
        <v>0 a 4</v>
      </c>
      <c r="Z344" s="11" t="n">
        <f aca="false">IF(Y344="","",IF(Y344="0 a 4",1,IF(Y344="4,5 a 8,5",2,IF(Y344="9","NORMA",IF(Y344="9,5 a 13",3,IF(Y344="13,5 a 20",4,IF(Y344="20,5 a 35",5,"Fuera de rango")))))))</f>
        <v>1</v>
      </c>
      <c r="AA344" s="9" t="n">
        <v>20</v>
      </c>
      <c r="AB344" s="10" t="str">
        <f aca="false">IF(AA344="","",IF(AND(AA344&gt;=0,AA344&lt;=9),"0 a 9",IF(AND(AA344&gt;=9.5,AA344&lt;=18.5),"9,5 a 18,5",IF(AA344=19,"19",IF(AND(AA344&gt;=19.5,AA344&lt;=28),"19,5 a 28",IF(AND(AA344&gt;=28.5,AA344&lt;=40),"28,5 a 40","Fuera de rango"))))))</f>
        <v>19,5 a 28</v>
      </c>
      <c r="AC344" s="11" t="n">
        <f aca="false" t="array" ref="AC344">_xlfn.IFS(AB344="","",AB344="0 a 9",1,AB344="9,5 a 18,5",2,AB344="19","NORMA",AB344="19,5 a 28",3,AB344="28,5 a 40",4,TRUE(),"Fuera de rango")</f>
        <v>3</v>
      </c>
      <c r="AD344" s="9" t="n">
        <v>18</v>
      </c>
      <c r="AE344" s="10" t="str">
        <f aca="false">IF(AD344="","",IF(AND(AD344&gt;=-10,AD344&lt;=0),"De -10 a 0",IF(AND(AD344&gt;=0.5,AD344&lt;=9.5),"0,5 a 9,5",IF(AD344=10,"10",IF(AND(AD344&gt;=10.5,AD344&lt;=20),"10,5 a 20",IF(AND(AD344&gt;=20.5,AD344&lt;=40),"20,5 a 40","Fuera de rango"))))))</f>
        <v>10,5 a 20</v>
      </c>
      <c r="AF344" s="12" t="n">
        <f aca="false">IF(AD344="","",IF(AND(AD344&gt;=-10,AD344&lt;=0),1,IF(AND(AD344&gt;=0.5,AD344&lt;=9.5),2,IF(AD344=10,"NORMA",IF(AND(AD344&gt;=10.5,AD344&lt;=20),3,IF(AND(AD344&gt;=20.5,AD344&lt;=40),4,""))))))</f>
        <v>3</v>
      </c>
      <c r="AG344" s="9" t="n">
        <v>8</v>
      </c>
      <c r="AH344" s="10" t="str">
        <f aca="false">IF(AG344="","",IF(AND(AG344&gt;=0,AG344&lt;=4),"0 a 4",IF(AND(AG344&gt;=4.5,AG344&lt;=8.5),"4,5 a 8,5",IF(AG344=9,"9",IF(AND(AG344&gt;=9.5,AG344&lt;=13),"9,5 a 13",IF(AND(AG344&gt;=13.5,AG344&lt;=25),"13,5 a 25","Fuera de rango"))))))</f>
        <v>4,5 a 8,5</v>
      </c>
      <c r="AI344" s="10" t="n">
        <f aca="false">IF(AH344="","",IF(AH344="0 a 4",1,IF(AH344="4,5 a 8,5",2,IF(AH344="9","NORMA",IF(AH344="9,5 a 13",3,IF(AH344="13,5 a 25",4,""))))))</f>
        <v>2</v>
      </c>
      <c r="AJ344" s="9" t="n">
        <v>4</v>
      </c>
      <c r="AK344" s="10" t="str">
        <f aca="false">IF(AJ344="","",IF(AND(AJ344&gt;=-15,AJ344&lt;=-10.5),"-15 a -10,5",IF(AND(AJ344&gt;=-10,AJ344&lt;=-4),"-10 a -4",IF(AND(AJ344&gt;=-4.5,AJ344&lt;=0),"-4,5 a 0",IF(AND(AJ344&gt;=0.5,AJ344&lt;=4.5),"0,5 a 4,5",IF(AJ344=5,"5",IF(AND(AJ344&gt;=5.5,AJ344&lt;=10),"5,5 a 10",IF(AND(AJ344&gt;=10.5,AJ344&lt;=20),"10,5 a 20","Fuera de rango"))))))))</f>
        <v>0,5 a 4,5</v>
      </c>
      <c r="AL344" s="11" t="n">
        <f aca="false">IF(AK344="","",IF(AK344="-15 a -10,5",1,IF(AK344="-10 a -4",2,IF(AK344="-4,5 a 0",3,IF(AK344="0,5 a 4,5",4,IF(AK344="5","NORMA",IF(AK344="5,5 a 10",5,IF(AK344="10,5 a 20",6,"Error"))))))))</f>
        <v>4</v>
      </c>
      <c r="AM344" s="9" t="n">
        <v>0</v>
      </c>
      <c r="AN344" s="10" t="str">
        <f aca="false">IF(AM344="","",IF(AND(AM344&gt;=-7.5,AM344&lt;=-5.5),"-7,5 a -5,5",IF(AND(AM344&gt;=-5,AM344&lt;=-3),"-5 a -3",IF(AND(AM344&gt;=-2.5,AM344&lt;=-0.5),"-2,5 a -0,5",IF(AM344=0,"0,00",IF(AND(AM344&gt;=0.5,AM344&lt;=2.5),"0,5 a 2,5",IF(AND(AM344&gt;=3,AM344&lt;=5),"3 a 5",IF(AND(AM344&gt;=5.5,AM344&lt;=7.5),"5,5 a 7,5",IF(AND(AM344&gt;=8,AM344&lt;=10),"8 a 10","Fuera de rango")))))))))</f>
        <v>0,00</v>
      </c>
      <c r="AO344" s="11" t="str">
        <f aca="false">IF(AN344="","",IF(AN344="-7,5 a -5,5",1,IF(AN344="-5 a -3",2,IF(AN344="-2,5 a -0,5",3,IF(AN344="0,00","NORMA",IF(AN344="0,5 a 2,5",4,IF(AN344="3 a 5",5,IF(AN344="5,5 a 7,5",6,IF(AN344="8 a 10",7,"Error")))))))))</f>
        <v>NORMA</v>
      </c>
      <c r="AP344" s="9" t="n">
        <v>2</v>
      </c>
      <c r="AQ344" s="10" t="str">
        <f aca="false">IF(AP344="","",IF(AND(AP344&gt;=-20,AP344&lt;=-9.5),"-20 a -9,5",IF(AND(AP344&gt;=-9,AP344&lt;=-6.5),"-9 a -6,5",IF(AP344=-6,"-6",IF(AND(AP344&gt;=-5.5,AP344&lt;=-3),"-5,5 a -3",IF(AND(AP344&gt;=-2.5,AP344&lt;=0),"-2,5 a 0",IF(AND(AP344&gt;=0.5,AP344&lt;=3),"0,5 a 3",IF(AND(AP344&gt;=3.5,AP344&lt;=6),"3,5 a 6",IF(AND(AP344&gt;=6.5,AP344&lt;=9),"6,5 a 9",IF(AND(AP344&gt;=9.5,AP344&lt;=20),"9,5 a 20","Fuera de rango"))))))))))</f>
        <v>0,5 a 3</v>
      </c>
      <c r="AR344" s="11" t="n">
        <f aca="false">IF(AQ344="","",IF(AQ344="-20 a -9,5",1,IF(AQ344="-9 a -6,5",2,IF(AQ344="-6","NORMA",IF(AQ344="-5,5 a -3",3,IF(AQ344="-2,5 a 0",4,IF(AQ344="0,5 a 3",5,IF(AQ344="3,5 a 6",6,IF(AQ344="6,5 a 9",7,IF(AQ344="9,5 a 20",8,""))))))))))</f>
        <v>5</v>
      </c>
      <c r="AS344" s="9" t="n">
        <v>1</v>
      </c>
      <c r="AT344" s="10" t="str">
        <f aca="false">IF(AS344="","",IF(AND(AS344&gt;=-16,AS344&lt;=-14),"-16 a -14",IF(AND(AS344&gt;=-13.5,AS344&lt;=-11.5),"-13,5 a -11,5",IF(AND(AS344&gt;=-11,AS344&lt;=-9),"-11 a -9",IF(AND(AS344&gt;=-8.5,AS344&lt;=-6.5),"-8,5 a -6,5",IF(AND(AS344&gt;=-6,AS344&lt;=-4),"-6 a -4",IF(AND(AS344&gt;=-3.5,AS344&lt;=-1.5),"-3,5 a -1,5",IF(AND(AS344&gt;=-1,AS344&lt;=1),"-1 a 1",IF(AND(AS344&gt;=1.5,AS344&lt;=3.5),"1,5 a 3,5",IF(AND(AS344&gt;=4,AS344&lt;=6),"4 a 6",IF(AND(AS344&gt;=6.5,AS344&lt;=8.5),"6,5 a 8,5",IF(AND(AS344&gt;=9,AS344&lt;=11),"9 a 11",IF(AND(AS344&gt;=11.5,AS344&lt;=13.5),"11,5 a 13,5",IF(AND(AS344&gt;=14,AS344&lt;=16),"14 a 16",IF(AND(AS344&gt;=16.5,AS344&lt;=18.5),"16,5 a 18,5",IF(AND(AS344&gt;=19,AS344&lt;=21),"19 a 21","Fuera de rango"))))))))))))))))</f>
        <v>-1 a 1</v>
      </c>
      <c r="AU344" s="11" t="n">
        <f aca="false" t="array" ref="AU344">IF(AT344="","",_xlfn.IFS(AT344="-16 a -14",1,AT344="-13,5 a -11,5",2,AT344="-11 a -9",3,AT344="-8,5 a -6,5",4,AT344="-6 a -4",5,AT344="-3,5 a -1,5",6,AT344="-1 a 1",7,AT344="1,5 a 3,5",8,AT344="4 a 6","NORMA",AT344="6,5 a 8,5",9,AT344="9 a 11",10,AT344="11,5 a 13,5",11,AT344="14 a 16",12,AT344="16,5 a 18,5",13,AT344="19 a 21",14,TRUE(),""))</f>
        <v>7</v>
      </c>
      <c r="AV344" s="9" t="n">
        <v>1</v>
      </c>
      <c r="AW344" s="10" t="str">
        <f aca="false">IF(AV344="","",IF(AND(AV344&gt;=-1,AV344&lt;=-0.5),"-1 a -0,5",IF(AND(AV344&gt;-0.5,AV344&lt;=0),"De -0,5 a 0",IF(AND(AV344&gt;=0.25,AV344&lt;=0.75),"0,25 a 0,75",IF(AND(AV344&gt;=1,AV344&lt;=1.5),"1 a 1,5",IF(AND(AV344&gt;=1.75,AV344&lt;=2.25),"1,75 a 2,25",IF(AND(AV344&gt;=2.5,AV344&lt;=3),"2,5 a 3",IF(AND(AV344&gt;=3.25,AV344&lt;=3.75),"3,25 a 3,75","Fuera de rango"))))))))</f>
        <v>1 a 1,5</v>
      </c>
      <c r="AX344" s="10" t="n">
        <f aca="false">IF(AW344="","",IF(OR(AW344="-1 a -0,5",AW344="-1 a -0.5"),1,IF(OR(AW344="De -0,5 a 0",AW344="-0,5 a 0",AW344="De -0.5 a 0"),2,IF(OR(AW344="0,25 a 0,75",AW344="0.25 a 0.75"),"NORMA",IF(OR(AW344="1 a 1,5",AW344="1 a 1.5"),3,IF(OR(AW344="1,75 a 2,25",AW344="1.75 a 2.25"),4,IF(OR(AW344="2,5 a 3",AW344="2.5 a 3"),5,IF(OR(AW344="3,25 a 3,75",AW344="3.25 a 3.75"),6,""))))))))</f>
        <v>3</v>
      </c>
      <c r="AY344" s="9" t="n">
        <v>-1</v>
      </c>
      <c r="AZ344" s="10" t="str">
        <f aca="false">IF(AY344="","",IF(AND(AY344&gt;=-20,AY344&lt;=-9.5),"-20 a -9,5",IF(AND(AY344&gt;=-9,AY344&lt;=-6.5),"-9 a -6,5",IF(AY344=-6,"-6",IF(AND(AY344&gt;=-5.5,AY344&lt;=-3),"-5,5 a -3",IF(AND(AY344&gt;=-2.5,AY344&lt;=0),"-2,5 a 0",IF(AND(AY344&gt;=0.5,AY344&lt;=3),"0,5 a 3",IF(AND(AY344&gt;=3.5,AY344&lt;=6),"3,5 a 6","Fuera de rango"))))))))</f>
        <v>-2,5 a 0</v>
      </c>
      <c r="BA344" s="11" t="n">
        <f aca="false">IF(AZ344="","",IF(AZ344="-20 a -9,5",1,IF(AZ344="-9 a -6,5",2,IF(AZ344="-6","NORMA",IF(AZ344="-5,5 a -3",3,IF(AZ344="-2,5 a 0",4,IF(AZ344="0,5 a 3",5,IF(AZ344="3,5 a 6",6,""))))))))</f>
        <v>4</v>
      </c>
      <c r="BB344" s="9" t="n">
        <v>0</v>
      </c>
      <c r="BC344" s="10" t="str">
        <f aca="false" t="array" ref="BC344">IF(BB344="","",_xlfn.IFS(AND(BB344&gt;=0,BB344&lt;=2),"0 a 2",AND(BB344&gt;=2.5,BB344&lt;=4.5),"2,5 a 4,5",AND(BB344&gt;=5,BB344&lt;=7),"5 a 7",AND(BB344&gt;=7.5,BB344&lt;=9.5),"7,5 a 9,5",AND(BB344&gt;=10,BB344&lt;=12),"10 a 12",AND(BB344&gt;=12.5,BB344&lt;=14.5),"12,5 a 14,5",BB344=15,"15",AND(BB344&gt;=15.5,BB344&lt;=17.5),"15,5 a 17,5",AND(BB344&gt;=18,BB344&lt;=20),"18 a 20",AND(BB344&gt;=20.5,BB344&lt;=22.5),"20,5 a 22,5",AND(BB344&gt;=23,BB344&lt;=25),"23 a 25",TRUE(),"Fuera de rango"))</f>
        <v>0 a 2</v>
      </c>
      <c r="BD344" s="11" t="n">
        <f aca="false" t="array" ref="BD344">IF(BC344="","",_xlfn.IFS(BC344="0 a 2",1,BC344="2,5 a 4,5",2,BC344="5 a 7",3,BC344="7,5 a 9,5",4,BC344="10 a 12",5,BC344="12,5 a 14,5",6,BC344="15","NORMA",BC344="15,5 a 17,5",7,BC344="18 a 20",8,BC344="20,5 a 22,5",9,BC344="23 a 25",10,TRUE(),"Fuera de rango"))</f>
        <v>1</v>
      </c>
      <c r="BE344" s="9" t="n">
        <v>6</v>
      </c>
      <c r="BF344" s="10" t="str">
        <f aca="false">IF(BE344="","",IF(AND(BE344&gt;=-20,BE344&lt;=-10),"-20 a -10",IF(AND(BE344&gt;=-9.5,BE344&lt;=0.5),"-9,5 a 0,5",IF(AND(BE344&gt;=1,BE344&lt;=11),"1 a 11",IF(AND(BE344&gt;=11.5,BE344&lt;=20.5),"11,5 a 20,5",IF(BE344=21,"21",IF(AND(BE344&gt;=21.5,BE344&lt;=31.5),"21,5 a 31,5",IF(AND(BE344&gt;=32,BE344&lt;=42),"32 a 42","Fuera de rango"))))))))</f>
        <v>1 a 11</v>
      </c>
      <c r="BG344" s="11" t="n">
        <f aca="false">IF(BF344="","",IF(BF344="-20 a -10",1,IF(BF344="-9,5 a 0,5",2,IF(BF344="1 a 11",3,IF(BF344="11,5 a 20,5",4,IF(BF344="21","NORMA",IF(BF344="21,5 a 31,5",5,IF(BF344="32 a 42",6,""))))))))</f>
        <v>3</v>
      </c>
      <c r="BH344" s="9" t="n">
        <v>0</v>
      </c>
      <c r="BI344" s="10" t="str">
        <f aca="false">IF(BH344="","",IF(AND(BH344&gt;=-20,BH344&lt;=-15),"-20 a -15",IF(AND(BH344&gt;=-14.5,BH344&lt;=-9.5),"-14,5 a -9,5",IF(AND(BH344&gt;=-9,BH344&lt;=-4),"-9 a -4",IF(AND(BH344&gt;=-3.5,BH344&lt;=2.5),"-3,5 a 2,5",IF(AND(BH344&gt;=3,BH344&lt;=8),"3 a 8",IF(AND(BH344&gt;=8.5,BH344&lt;=14.5),"8,5 a 14,5",IF(BH344=15,"15",IF(AND(BH344&gt;=15.5,BH344&lt;=20.5),"15,5 a 20,5",IF(AND(BH344&gt;=21,BH344&lt;=26),"21 a 26","Fuera de rango"))))))))))</f>
        <v>-3,5 a 2,5</v>
      </c>
      <c r="BJ344" s="11" t="n">
        <f aca="false">IF(BI344="","",IF(BI344="-20 a -15",1,IF(BI344="-14,5 a -9,5",2,IF(BI344="-9 a -4",3,IF(BI344="-3,5 a 2,5",4,IF(BI344="3 a 8",5,IF(BI344="8,5 a 14,5",6,IF(BI344="15","NORMA",IF(BI344="15,5 a 20,5",7,IF(BI344="21 a 26",8,IF(BI344="26,5 a 31,5",9,"")))))))))))</f>
        <v>4</v>
      </c>
      <c r="BK344" s="9" t="n">
        <v>0</v>
      </c>
      <c r="BL344" s="10" t="str">
        <f aca="false">IF(BK344="","",IF(AND(BK344&gt;=0,BK344&lt;=2),"0 - 2",IF(AND(BK344&gt;=2.5,BK344&lt;=4.5),"2,5 - 4,5",IF(AND(BK344&gt;=5,BK344&lt;=7),"5 - 7",IF(AND(BK344&gt;=7.5,BK344&lt;=9.5),"7,5 - 9,5",IF(AND(BK344&gt;=10,BK344&lt;=12),"10 - 12",IF(AND(BK344&gt;=12.5,BK344&lt;=13.5),"12,5 - 13,5",IF(BK344=14,"14",IF(AND(BK344&gt;=14.5,BK344&lt;=16.5),"14,5 - 16,5",IF(AND(BK344&gt;=17,BK344&lt;=19),"17 - 19",IF(AND(BK344&gt;=19.5,BK344&lt;=21.5),"19,5 - 21,5",IF(AND(BK344&gt;=22,BK344&lt;=24),"22 - 24",IF(AND(BK344&gt;=24.5,BK344&lt;=26.5),"24,5 - 26,5",IF(AND(BK344&gt;=27,BK344&lt;=29),"27 - 29",IF(AND(BK344&gt;=29.5,BK344&lt;=30),"29,5 - 30","Fuera de rango")))))))))))))))</f>
        <v>0 - 2</v>
      </c>
      <c r="BM344" s="11" t="n">
        <f aca="false">IF(BL344="","",IF(BL344="0 - 2",1,IF(BL344="2,5 - 4,5",2,IF(BL344="5 - 7",3,IF(BL344="7,5 - 9,5",4,IF(BL344="10 - 12",5,IF(BL344="12,5 - 13,5",6,IF(BL344="14","NORMA",IF(BL344="14,5 - 16,5",7,IF(BL344="17 - 19",8,IF(BL344="19,5 - 21,5",9,IF(BL344="22 - 24",10,IF(BL344="24,5 - 26,5",11,IF(BL344="27 - 29",12,IF(BL344="29,5 - 30",13,"")))))))))))))))</f>
        <v>1</v>
      </c>
      <c r="BN344" s="9" t="n">
        <v>11</v>
      </c>
      <c r="BO344" s="11" t="str">
        <f aca="false">IF(BN344="","",IF(AND(BN344&gt;=-20,BN344&lt;=-10),"-20 a -10",IF(AND(BN344&gt;=-9.5,BN344&lt;=0.5),"-9,5 a 0,5",IF(AND(BN344&gt;=1,BN344&lt;=11),"1 a 11",IF(AND(BN344&gt;=11.5,BN344&lt;=21.5),"11,5 a 21,5",IF(BN344=22,"22",IF(AND(BN344&gt;=22.5,BN344&lt;=32.5),"22,5 a 32,5",IF(AND(BN344&gt;=33,BN344&lt;=43),"33 a 43","Fuera de rango"))))))))</f>
        <v>1 a 11</v>
      </c>
      <c r="BP344" s="11" t="n">
        <f aca="false">IF(BO344="","",IF(BO344="-20 a -10",1,IF(BO344="-9,5 a 0,5",2,IF(BO344="1 a 11",3,IF(BO344="11,5 a 21,5",4,IF(BO344="22","NORMA",IF(BO344="22,5 a 32,5",5,IF(BO344="33 a 43",6,""))))))))</f>
        <v>3</v>
      </c>
      <c r="BQ344" s="9" t="n">
        <v>6</v>
      </c>
      <c r="BR344" s="10" t="str">
        <f aca="false">IF(BQ344="","",IF(AND(BQ344&gt;=-20,BQ344&lt;=-15),"-20 a -15",IF(AND(BQ344&gt;=-14.5,BQ344&lt;=-9.5),"-14,5 a -9,5",IF(AND(BQ344&gt;=-9,BQ344&lt;=-4),"-9 a -4",IF(AND(BQ344&gt;=-3.5,BQ344&lt;=2.5),"-3,5 a 2,5",IF(AND(BQ344&gt;=3,BQ344&lt;=8),"3 a 8",IF(AND(BQ344&gt;=8.5,BQ344&lt;=13.5),"8,5 a 13,5",IF(AND(BQ344&gt;=14,BQ344&lt;=17.5),"14 a 17,5",IF(BQ344=18,"18",IF(AND(BQ344&gt;=18.5,BQ344&lt;=23.5),"18,5 a 23,5",IF(AND(BQ344&gt;=24,BQ344&lt;=29),"24 a 29",IF(AND(BQ344&gt;=29.5,BQ344&lt;=34.5),"29,5 a 34,5",IF(AND(BQ344&gt;=35,BQ344&lt;=40),"35 a 40","Fuera de rango")))))))))))))</f>
        <v>3 a 8</v>
      </c>
      <c r="BS344" s="11" t="n">
        <f aca="false">IF(BR344="","",IF(BR344="-20 a -15",1,IF(BR344="-14,5 a -9,5",2,IF(BR344="-9 a -4",3,IF(BR344="-3,5 a 2,5",4,IF(BR344="3 a 8",5,IF(BR344="8,5 a 13,5",6,IF(BR344="14 a 17,5",7,IF(BR344="18","NORMA",IF(BR344="18,5 a 23,5",8,IF(BR344="24 a 29",9,IF(BR344="29,5 a 34,5",10,IF(BR344="35 a 40",11,"")))))))))))))</f>
        <v>5</v>
      </c>
      <c r="BT344" s="9" t="n">
        <v>0</v>
      </c>
      <c r="BU344" s="10" t="str">
        <f aca="false">IF(BT344="","",IF(AND(BT344&gt;=-20,BT344&lt;=-18),"-20 a -18",IF(AND(BT344&gt;=-17.5,BT344&lt;=-15.5),"-17,5 a -15,5",IF(AND(BT344&gt;=-15,BT344&lt;=-13),"-15 a -13",IF(AND(BT344&gt;=-12.5,BT344&lt;=-10.5),"-12,5 a -10,5",IF(AND(BT344&gt;=-10,BT344&lt;=-8),"-10 a -8",IF(AND(BT344&gt;=-7.5,BT344&lt;=-5.5),"-7,5 a -5,5",IF(AND(BT344&gt;=-5,BT344&lt;=-3),"-5 a -3",IF(AND(BT344&gt;=-2.5,BT344&lt;=-0.5),"-2,5 a -0,5",IF(BT344=0,"0",IF(AND(BT344&gt;=0.5,BT344&lt;=2.5),"0,5 a 2,5",IF(AND(BT344&gt;=3,BT344&lt;=5),"3 a 5",IF(AND(BT344&gt;=5.5,BT344&lt;=7.5),"5,5 a 7,5",IF(AND(BT344&gt;=8,BT344&lt;=10),"8 a 10",IF(AND(BT344&gt;=10.5,BT344&lt;=12.5),"10,5 a 12,5",IF(AND(BT344&gt;=13,BT344&lt;=15),"13 a 15",IF(AND(BT344&gt;=15.5,BT344&lt;=17.5),"15,5 a 17,5",IF(AND(BT344&gt;=18,BT344&lt;=20),"18 a 20","Fuera de rango"))))))))))))))))))</f>
        <v>0</v>
      </c>
      <c r="BV344" s="11" t="str">
        <f aca="false">IF(BT344="","",IF(BT344=0,"NORMA",IF(AND(BT344&gt;=-20,BT344&lt;=-18),2,IF(AND(BT344&gt;=-17.5,BT344&lt;=-15.5),2,IF(AND(BT344&gt;=-15,BT344&lt;=-13),3,IF(AND(BT344&gt;=-12.5,BT344&lt;=-10.5),4,IF(AND(BT344&gt;=-10,BT344&lt;=-8),5,IF(AND(BT344&gt;=-7.5,BT344&lt;=-5.5),6,IF(AND(BT344&gt;=-5,BT344&lt;=-3),7,IF(AND(BT344&gt;=-2.5,BT344&lt;=-0.5),8,IF(AND(BT344&gt;=0.5,BT344&lt;=2.5),9,IF(AND(BT344&gt;=3,BT344&lt;=5),10,IF(AND(BT344&gt;=5.5,BT344&lt;=7.5),11,IF(AND(BT344&gt;=8,BT344&lt;=10),12,IF(AND(BT344&gt;=10.5,BT344&lt;=12.5),13,IF(AND(BT344&gt;=13,BT344&lt;=15),14,IF(AND(BT344&gt;=15.5,BT344&lt;=17.5),15,IF(AND(BT344&gt;=18,BT344&lt;=20),16,"Fuera de rango"))))))))))))))))))</f>
        <v>NORMA</v>
      </c>
      <c r="BW344" s="9" t="n">
        <v>-7.5</v>
      </c>
      <c r="BX344" s="10" t="n">
        <f aca="false">18.5- (0.3*H344)</f>
        <v>10.7</v>
      </c>
      <c r="BY344" s="10" t="n">
        <f aca="false">(BW344)-(BX344)</f>
        <v>-18.2</v>
      </c>
      <c r="BZ344" s="10" t="str">
        <f aca="false">IF(BY344="","",IF(BY344&lt;-27.5,"De -30 a -28",IF(BY344&lt;-25,"De -27,5 a -25,5",IF(BY344&lt;-22.5,"De -25 a -23",IF(BY344&lt;-20,"De -22,5 a -20,5",IF(BY344&lt;-17.5,"De -20 a -18",IF(BY344&lt;-15,"De -17,5 a -15,5",IF(BY344&lt;-12.5,"De -15 a -13",IF(BY344&lt;-10,"De -12,5 a -10,5",IF(BY344&lt;-7.5,"De -10 a -8",IF(BY344&lt;-5,"De -7,5 a -5,5",IF(BY344&lt;-2.5,"De -5 a -3",IF(BY344&lt;0,"De -2,5 a -0,5",IF(BY344&lt;2.5,"De 0 a 2",IF(BY344&lt;5,"De 2,5 a 4,5",IF(BY344&lt;7.5,"De 5 a 7",IF(BY344&lt;10,"De 7,5 a 9,5",IF(BY344&lt;12.5,"De 10 a 12",IF(BY344&lt;15,"De 12,5 a 14,5",IF(BY344&lt;17.5,"De 15 a 17",IF(BY344&lt;20,"De 17,5 a 19,5",IF(BY344&lt;22.5,"De 20 a 22",IF(BY344&lt;25,"De 22,5 a 24,5",IF(BY344&lt;27.5,"De 25 a 27","De 27,5 a 30"))))))))))))))))))))))))</f>
        <v>De -20 a -18</v>
      </c>
      <c r="CA344" s="12" t="n">
        <f aca="false">IF(BY344="","",IF(BY344&lt;=-28,1,IF(BY344&lt;=-25.5,2,IF(BY344&lt;=-23,3,IF(BY344&lt;=-20.5,4,IF(BY344&lt;=-18,5,IF(BY344&lt;=-15.5,6,IF(BY344&lt;=-13,7,IF(BY344&lt;=-10.5,8,IF(BY344&lt;=-8,9,IF(BY344&lt;=-5.5,10,IF(BY344&lt;=-3,11,IF(BY344&lt;=-0.5,12,IF(BY344&lt;=2,13,IF(BY344&lt;=4.5,14,IF(BY344&lt;=7,15,IF(BY344&lt;=9.5,16,IF(BY344&lt;=12,17,IF(BY344&lt;=14.5,18,IF(BY344&lt;=17,19,IF(BY344&lt;=19.5,20,IF(BY344&lt;=22,21,IF(BY344&lt;=24.5,22,IF(BY344&lt;=27,23,IF(BY344&lt;=30,24,"Fuera de rango")))))))))))))))))))))))))</f>
        <v>5</v>
      </c>
      <c r="CB344" s="9" t="n">
        <v>-5.5</v>
      </c>
      <c r="CC344" s="10" t="n">
        <f aca="false">18.5- (0.3*H344)</f>
        <v>10.7</v>
      </c>
      <c r="CD344" s="10" t="n">
        <f aca="false">(CB344)-(CC344)</f>
        <v>-16.2</v>
      </c>
      <c r="CE344" s="10" t="str">
        <f aca="false">IF(CD344="","",IF(CD344&lt;-27.5,"De -30 a -28",IF(CD344&lt;-25,"De -27,5 a -25,5",IF(CD344&lt;-22.5,"De -25 a -23",IF(CD344&lt;-20,"De -22,5 a -20,5",IF(CD344&lt;-17.5,"De -20 a -18",IF(CD344&lt;-15,"De -17,5 a -15,5",IF(CD344&lt;-12.5,"De -15 a -13",IF(CD344&lt;-10,"De -12,5 a -10,5",IF(CD344&lt;-7.5,"De -10 a -8",IF(CD344&lt;-5,"De -7,5 a -5,5",IF(CD344&lt;-2.5,"De -5 a -3",IF(CD344&lt;0,"De -2,5 a -0,5",IF(CD344&lt;=2,"De 0 a 2",IF(CD344&lt;=4.5,"De 2,5 a 4,5",IF(CD344&lt;=7,"De 5 a 7",IF(CD344&lt;=9.5,"De 7,5 a 9,5",IF(CD344&lt;=12,"De 10 a 12",IF(CD344&lt;=14.5,"De 12,5 a 14,5",IF(CD344&lt;=17,"De 15 a 17",IF(CD344&lt;=19.5,"De 17,5 a 19,5",IF(CD344&lt;=22,"De 20 a 22",IF(CD344&lt;=24.5,"De 22,5 a 24,5",IF(CD344&lt;=27,"De 25 a 27","De 27,5 a 30"))))))))))))))))))))))))</f>
        <v>De -17,5 a -15,5</v>
      </c>
      <c r="CF344" s="12" t="n">
        <f aca="false">IF(CD344="","",IF(CD344&lt;-27.5,1,IF(CD344&lt;-25,2,IF(CD344&lt;-22.5,3,IF(CD344&lt;-20,4,IF(CD344&lt;-17.5,5,IF(CD344&lt;-15,6,IF(CD344&lt;-12.5,7,IF(CD344&lt;-10,8,IF(CD344&lt;-7.5,9,IF(CD344&lt;-5,10,IF(CD344&lt;-2.5,11,IF(CD344&lt;0,12,IF(CD344&lt;2.5,13,IF(CD344&lt;5,14,IF(CD344&lt;7.5,15,IF(CD344&lt;10,16,IF(CD344&lt;12.5,17,IF(CD344&lt;15,18,IF(CD344&lt;17.5,19,IF(CD344&lt;20,20,IF(CD344&lt;22.5,21,IF(CD344&lt;25,22,IF(CD344&lt;27.5,23,24))))))))))))))))))))))))</f>
        <v>6</v>
      </c>
      <c r="CG344" s="9" t="n">
        <v>-2.75</v>
      </c>
      <c r="CH344" s="10" t="str">
        <f aca="false">IF(CG344="","",IF(AND(CG344&gt;=-10,CG344&lt;=-9.5),"-10 a -9,5",IF(AND(CG344&gt;-9.5,CG344&lt;=-8.5),"-9 a -8,5",IF(AND(CG344&gt;-8.5,CG344&lt;=-7.5),"-8 a -7,5",IF(AND(CG344&gt;-7.5,CG344&lt;=-6.5),"-7 a -6,5",IF(AND(CG344&gt;-6.5,CG344&lt;=-5.5),"-6 a -5,5",IF(AND(CG344&gt;-5.5,CG344&lt;=-4.5),"-5 a -4,5",IF(AND(CG344&gt;-4.5,CG344&lt;=-3.5),"-4 a -3,5",IF(AND(CG344&gt;-3.5,CG344&lt;=-2.5),"-3 a -2,5",IF(CG344=-2.25,"-2,25",IF(AND(CG344&gt;-2.5,CG344&lt;=-1.5),"-2 a -1,5",IF(AND(CG344&gt;-1.5,CG344&lt;=-0.5),"-1 a -0,5",IF(AND(CG344&gt;-0.5,CG344&lt;=0.5),"0 a 0,5",IF(AND(CG344&gt;0.5,CG344&lt;=1.5),"1 a 1,5",IF(AND(CG344&gt;1.5,CG344&lt;=2.5),"2 a 2,5",IF(AND(CG344&gt;2.5,CG344&lt;=3.5),"3 a 3,5",IF(AND(CG344&gt;3.5,CG344&lt;=4.5),"4 a 4,5",IF(AND(CG344&gt;4.5,CG344&lt;=5.5),"5 a 5,5",IF(AND(CG344&gt;5.5,CG344&lt;=6.5),"6 a 6,5",IF(AND(CG344&gt;6.5,CG344&lt;=7.5),"7 a 7,5",IF(AND(CG344&gt;7.5,CG344&lt;=8.5),"8 a 8,5",IF(AND(CG344&gt;8.5,CG344&lt;=9.5),"9 a 9,5",IF(CG344&gt;=10,"10","Fuera de rango")))))))))))))))))))))))</f>
        <v>-3 a -2,5</v>
      </c>
      <c r="CI344" s="11" t="n">
        <f aca="false">IF(CG344="","",IF(CG344=-2.25,"NORMA",IF(CG344&lt;=-9.5,1,IF(CG344&lt;=-8.5,2,IF(CG344&lt;=-7.5,3,IF(CG344&lt;=-6.5,4,IF(CG344&lt;=-5.5,5,IF(CG344&lt;=-4.5,6,IF(CG344&lt;=-3.5,7,IF(CG344&lt;=-2.5,8,IF(CG344&lt;=-1.5,9,IF(CG344&lt;=-0.5,10,IF(CG344&lt;=0.5,11,IF(CG344&lt;=1.5,12,IF(CG344&lt;=2.5,13,IF(CG344&lt;=3.5,14,IF(CG344&lt;=4.5,15,IF(CG344&lt;=5.5,16,IF(CG344&lt;=6.5,17,IF(CG344&lt;=7.5,18,IF(CG344&lt;=8.5,19,IF(CG344&lt;=9.5,20,IF(CG344=10,21,"Fuera de rango")))))))))))))))))))))))</f>
        <v>8</v>
      </c>
      <c r="CJ344" s="9" t="n">
        <v>3</v>
      </c>
      <c r="CK344" s="10" t="str">
        <f aca="false">IF(CJ344="","",IF(AND(CJ344&gt;=-6,CJ344&lt;=-5.5),"-6 a -5,5",IF(AND(CJ344&gt;-5.5,CJ344&lt;=-4.5),"-5 a -4,5",IF(AND(CJ344&gt;-4.5,CJ344&lt;=-3.5),"-4 a -3,5",IF(AND(CJ344&gt;-3.5,CJ344&lt;=-2.5),"-3 a -2,5",IF(AND(CJ344&gt;-2.5,CJ344&lt;=-1.5),"-2 a -1,5",IF(AND(CJ344&gt;-1.5,CJ344&lt;=-0.5),"-1 a -0,5",IF(AND(CJ344&gt;-0.5,CJ344&lt;=0.5),"0 a 0,5",IF(AND(CJ344&gt;0.5,CJ344&lt;=1.5),"1 a 1,5",IF(AND(CJ344&gt;1.5,CJ344&lt;2.5),"2",IF(AND(CJ344&gt;=2.5,CJ344&lt;=3),"2,5 a 3",IF(AND(CJ344&gt;3,CJ344&lt;=4),"3,5 a 4",IF(AND(CJ344&gt;4,CJ344&lt;=5),"4,5 a 5",IF(AND(CJ344&gt;5,CJ344&lt;=6),"5,5 a 6",IF(AND(CJ344&gt;6,CJ344&lt;=7),"6,5 a 7",IF(AND(CJ344&gt;7,CJ344&lt;=8),"7,5 a 8",IF(AND(CJ344&gt;8,CJ344&lt;=9.5),"8,5 a 9,5",IF(CJ344=10,"10","Fuera de rango"))))))))))))))))))</f>
        <v>2,5 a 3</v>
      </c>
      <c r="CL344" s="11" t="n">
        <f aca="false">IF(CK344="","",IF(OR(CK344="-6 a -5,5",CK344="-6 - -5,5"),1,IF(OR(CK344="-5 a -4,5",CK344="-5 - -4,5"),2,IF(OR(CK344="-4 a -3,5",CK344="-4 - -3,5"),3,IF(OR(CK344="-3 a -2,5",CK344="-3 - -2,5"),4,IF(OR(CK344="-2 a -1,5",CK344="-2 - -1,5"),5,IF(OR(CK344="-1 a -0,5",CK344="-1 - -0,5"),6,IF(OR(CK344="0 a 0,5",CK344="0 - 0,5"),7,IF(OR(CK344="1 a 1,5",CK344="1 - 1,5"),8,IF(CK344="2","NORMA",IF(OR(CK344="2,5 a 3",CK344="2,5 - 3"),9,IF(OR(CK344="3,5 a 4",CK344="3,5 - 4"),10,IF(OR(CK344="4,5 a 5",CK344="4,5 - 5"),11,IF(OR(CK344="5,5 a 6",CK344="5,5 - 6"),12,IF(OR(CK344="6,5 a 7",CK344="6,5 - 7"),13,IF(OR(CK344="7,5 a 8",CK344="7,5 - 8"),14,IF(OR(CK344="8,5 a 9",CK344="8,5 - 9,5",CK344="9 a 9,5"),15,IF(CK344="10",15,IF(OR(CK344="0,5 a 1",CK344="0,5 - 1"),7,"Fuera de rango")))))))))))))))))))</f>
        <v>9</v>
      </c>
      <c r="CN344" s="10" t="str">
        <f aca="false">IF(CM344=0,"0", " ")</f>
        <v>0</v>
      </c>
      <c r="CO344" s="10" t="str">
        <f aca="false">IF(CM344&gt;0,"EME"," ")</f>
        <v> </v>
      </c>
      <c r="CQ344" s="10" t="str">
        <f aca="false">IF(CP344&gt;0,"0", " ")</f>
        <v> </v>
      </c>
      <c r="CR344" s="10" t="str">
        <f aca="false">IF(CP344&gt;0,"EME"," ")</f>
        <v> </v>
      </c>
      <c r="CS344" s="9" t="n">
        <v>0</v>
      </c>
      <c r="CV344" s="9" t="n">
        <v>0</v>
      </c>
      <c r="CY344" s="9" t="n">
        <v>-2.25</v>
      </c>
      <c r="DB344" s="9" t="n">
        <v>-2.25</v>
      </c>
      <c r="DC344" s="11" t="str">
        <f aca="false">IF(DB344&lt;0,"2"," ")</f>
        <v>2</v>
      </c>
      <c r="DD344" s="11" t="str">
        <f aca="false">IF(DB344&lt;0,"MIO"," ")</f>
        <v>MIO</v>
      </c>
      <c r="DE344" s="9" t="n">
        <v>-0.5</v>
      </c>
      <c r="DF344" s="10" t="str">
        <f aca="false">IF(DE344&lt;0,"3"," ")</f>
        <v>3</v>
      </c>
      <c r="DG344" s="10" t="str">
        <f aca="false">IF(DE344&lt;0,"AST"," ")</f>
        <v>AST</v>
      </c>
      <c r="DH344" s="9" t="n">
        <v>-0.25</v>
      </c>
      <c r="DI344" s="10" t="str">
        <f aca="false">IF(DH344&lt;0,"3"," ")</f>
        <v>3</v>
      </c>
      <c r="DJ344" s="10" t="str">
        <f aca="false">IF(DH344&lt;0,"AST"," ")</f>
        <v>AST</v>
      </c>
      <c r="DK344" s="9" t="n">
        <v>0</v>
      </c>
      <c r="DL344" s="10" t="str">
        <f aca="false">IF(DK344&gt;0,"4"," ")</f>
        <v> </v>
      </c>
      <c r="DM344" s="10" t="str">
        <f aca="false">IF(DK344&gt;0,"PRE"," ")</f>
        <v> </v>
      </c>
      <c r="DN344" s="9" t="n">
        <v>0</v>
      </c>
      <c r="DO344" s="10" t="str">
        <f aca="false">IF(DN344&gt;0,"4"," ")</f>
        <v> </v>
      </c>
      <c r="DP344" s="10" t="str">
        <f aca="false">IF(DN344&gt;0,"PRE"," ")</f>
        <v> </v>
      </c>
      <c r="DS344" s="12" t="str">
        <f aca="false">CONCATENATE(CO344,CU344,DA344,DG344,DM344)</f>
        <v> AST </v>
      </c>
      <c r="DT344" s="10" t="e">
        <f aca="false" t="array" ref="DT344">_xlfn.IFS(DS344="EME    ","0", DS344=" HIP   ","1", DS344="  MIO  ","2", DS344="   AST ","3", DS344="    PRE","4", DS344="EME   PRE","5", DS344=" HIP  PRE","6", DS344=" HIP AST ","7", DS344="  MIO PRE","8", DS344="  MIOAST ","9", DS344="   ASTPRE","10",DS344=" HIP ASTPRE","11", DS344="  MIOASTPRE","12", DS344="     ","0")</f>
        <v>#N/A</v>
      </c>
      <c r="DV344" s="1" t="e">
        <f aca="false" t="array" ref="DV344">_xlfn.IFS(DU344="SI","2", DU344="NO","1")</f>
        <v>#N/A</v>
      </c>
      <c r="DX344" s="11" t="str">
        <f aca="false">IF(DW344=0,"1","2")</f>
        <v>1</v>
      </c>
      <c r="DY344" s="11" t="str">
        <f aca="false" t="array" ref="DY344">_xlfn.IFS(DW344=0,"0", DW344=0.25, "1", DW344=0.5,"2", DW344=0.75,"3", DW344=1,"4",DW344=1.25,"5", DW344=1.5,"6", DW344=1.75,"7", DW344=2,"8")</f>
        <v>0</v>
      </c>
      <c r="EA344" s="11" t="str">
        <f aca="false">IF(DZ344=0,"1","2")</f>
        <v>1</v>
      </c>
      <c r="EB344" s="11" t="str">
        <f aca="false" t="array" ref="EB344">_xlfn.IFS(DZ344=0,"0", DZ344=0.25, "1", DZ344=0.5,"2", DZ344=0.75,"3", DZ344=1,"4",DZ344=1.25,"5", DZ344=1.5,"6", DZ344=1.75,"7", DZ344=2,"8")</f>
        <v>0</v>
      </c>
      <c r="ED344" s="10" t="str">
        <f aca="false">IF(EC344=0,"1","2")</f>
        <v>1</v>
      </c>
      <c r="EE344" s="11" t="str">
        <f aca="false" t="array" ref="EE344">_xlfn.IFS(EC344=0,"0", EC344=-0.25, "1", EC344=-0.5,"2", EC344=-0.75,"3", EC344=-1,"4",EC344=-1.25,"5", EC344=-1.5,"6", EC344=-1.75,"7", EC344=-2,"8", EC344=-2.25,"9",EC344=-2.5,"10", EC344=-2.75,"11", EC344=-3,"12", EC344=-3.25,"13", EC344=-3.5,"14", EC344=-3.75,"15",EC344=-4,"16")</f>
        <v>0</v>
      </c>
      <c r="EG344" s="10" t="str">
        <f aca="false">IF(EF344=0,"1","2")</f>
        <v>1</v>
      </c>
      <c r="EH344" s="11" t="str">
        <f aca="false" t="array" ref="EH344">_xlfn.IFS(EF344=0,"0", EF344=-0.25, "1", EF344=-0.5,"2", EF344=-0.75,"3", EF344=-1,"4",EF344=-1.25,"5", EF344=-1.5,"6", EF344=-1.75,"7", EF344=-2,"8", EF344=-2.25,"9",EF344=-2.5,"10", EF344=-2.75,"11", EF344=-3,"12", EF344=-3.25,"13", EF344=-3.5,"14", EF344=-3.75,"15",EF344=-4,"16")</f>
        <v>0</v>
      </c>
      <c r="EJ344" s="11" t="str">
        <f aca="false">IF(EI344=0,"1","2")</f>
        <v>1</v>
      </c>
      <c r="EK344" s="11" t="str">
        <f aca="false" t="array" ref="EK344">_xlfn.IFS(EI344=0,"0", EI344=-0.25, "1", EI344=-0.5,"2", EI344=-0.75,"3", EI344=-1,"4",EI344=-1.25,"5", EI344=-1.5,"6", EI344=-1.75,"7", EI344=-2,"8", EI344=-2.25,"9", EI344=-2.25,"9",EI344=-2.5,"10", EI344=-2.75,"11", EI344=-3,"12", EI344=-3.25,"13", EI344=-3.5,"14", EI344=-3.75,"15",EI344=-4,"16", EI344=0.25, "17", EI344=0.5, "18")</f>
        <v>0</v>
      </c>
      <c r="EM344" s="11" t="str">
        <f aca="false">IF(EL344=0,"1","2")</f>
        <v>1</v>
      </c>
      <c r="EN344" s="11" t="str">
        <f aca="false" t="array" ref="EN344">_xlfn.IFS(EL344=0.25,"17",EL344=0.5,"18", EL344=0,"0", EL344=-0.25, "1", EL344=-0.5,"2", EL344=-0.75,"3", EL344=-1,"4",EL344=-1.25,"5", EL344=-1.5,"6", EL344=-1.75,"7", EL344=-2,"8",EL344= -2.25,"9",EL344=-2.5,"10",EL344= -2.75,"11",EL344= -3,"12",EL344= -3.25,"13",EL344= -3.5,"14",EL344= -3.75,"15",EL344=-4,"16")</f>
        <v>0</v>
      </c>
      <c r="EP344" s="11" t="str">
        <f aca="false">IF(EO344=0,"1","2")</f>
        <v>1</v>
      </c>
      <c r="EQ344" s="11" t="str">
        <f aca="false" t="array" ref="EQ344">_xlfn.IFS(EO344=0,"0", EO344=0.25, "1", EO344=0.5,"2", EO344=0.75,"3", EO344=1,"4",EO344=1.25,"5", EO344=1.5,"6", EO344=1.75,"7", EO344=2,"8", EO344=2.25,"9", EO344=2.25,"9",EO344=2.5,"10", EO344=2.75,"11", EO344=3,"12", EO344=3.25,"13", EO344=3.5,"14", EO344=3.75,"15",EO344=4,"16", EO344=-0.25, "17", bq=-0.5, "18")</f>
        <v>0</v>
      </c>
      <c r="ES344" s="11" t="str">
        <f aca="false">IF(ER344=0,"1","2")</f>
        <v>1</v>
      </c>
      <c r="ET344" s="11" t="str">
        <f aca="false" t="array" ref="ET344">_xlfn.IFS(ER344=0,"0", ER344=0.25, "1", ER344=0.5,"2", ER344=0.75,"3", ER344=1,"4",ER344=1.25,"5", ER344=1.5,"6", ER344=1.75,"7", ER344=2,"8", ER344=2.25,"9", ER344=2.25,"9",ER344=2.5,"10", ER344=2.75,"11", ER344=3,"12", ER344=3.25,"13", ER344=3.5,"14", ER344=3.75,"15",ER344=4,"16", ER344=-0.25, "17", bq=-0.5, "18")</f>
        <v>0</v>
      </c>
      <c r="EV344" s="14" t="e">
        <f aca="false">VLOOKUP(EU344,LEYENDA!$G$2:$H$8,2,TRUE())</f>
        <v>#N/A</v>
      </c>
      <c r="EW344" s="14" t="e">
        <f aca="false" t="array" ref="EW344">_xlfn.IFS(EV344="0-5","1", EV344="6-12","2", EV344="13-18","3", EV344="19-24","4", EV344="25-36","5", EV344="37-48","6", EV344="49-60","7")</f>
        <v>#N/A</v>
      </c>
    </row>
    <row r="345" customFormat="false" ht="13.5" hidden="false" customHeight="false" outlineLevel="0" collapsed="false">
      <c r="A345" s="1" t="n">
        <v>94</v>
      </c>
      <c r="B345" s="2" t="n">
        <v>1</v>
      </c>
      <c r="C345" s="33" t="n">
        <v>43876</v>
      </c>
      <c r="E345" s="5" t="str">
        <f aca="false">VLOOKUP(A345,'286'!$A$3:$J$6279,10,FALSE())</f>
        <v>DE LA PUENTE BERNARDOS, MARÍA</v>
      </c>
      <c r="F345" s="4" t="str">
        <f aca="false">VLOOKUP(A345,'286'!$A$3:$I$1768,3,FALSE())</f>
        <v>PUBERMA</v>
      </c>
      <c r="G345" s="6" t="n">
        <f aca="false">VLOOKUP(A345,'286'!$A$3:$I$1768,4,FALSE())</f>
        <v>32233</v>
      </c>
      <c r="H345" s="7" t="n">
        <f aca="false">YEAR(C345)-YEAR(G345)</f>
        <v>32</v>
      </c>
      <c r="I345" s="1" t="str">
        <f aca="false">VLOOKUP(H345,LEYENDA!$C$2:$D$6,2,TRUE())</f>
        <v>25-40</v>
      </c>
      <c r="J345" s="5" t="str">
        <f aca="false">VLOOKUP(A345,'286'!$A$3:$I$1768,7,FALSE())</f>
        <v>M</v>
      </c>
      <c r="K345" s="8" t="n">
        <f aca="false">VLOOKUP(A345,'286'!$A$3:$I$1768,2,FALSE())</f>
        <v>0</v>
      </c>
      <c r="L345" s="4" t="str">
        <f aca="false">VLOOKUP(A345,'286'!$A$3:$I$1768,8,FALSE())</f>
        <v>D</v>
      </c>
      <c r="M345" s="4" t="str">
        <f aca="false">VLOOKUP(A345,'286'!$A$3:$I$1768,9,FALSE())</f>
        <v>I</v>
      </c>
      <c r="N345" s="8" t="str">
        <f aca="false">IF(R345=O345, "MISMA","CONTRARIA")</f>
        <v>CONTRARIA</v>
      </c>
      <c r="O345" s="8" t="str">
        <f aca="false" t="array" ref="O345">_xlfn.IFS(L345="D","1", L345="I","2")</f>
        <v>1</v>
      </c>
      <c r="P345" s="8" t="e">
        <f aca="false" t="array" ref="P345">_xlfn.IFS(K345="OD","1", K345="OI","2")</f>
        <v>#N/A</v>
      </c>
      <c r="Q345" s="1" t="str">
        <f aca="false" t="array" ref="Q345">_xlfn.IFS(J345="M","1", J345="H","2")</f>
        <v>1</v>
      </c>
      <c r="R345" s="8" t="str">
        <f aca="false" t="array" ref="R345">_xlfn.IFS(M345="D","1", M345="I","2")</f>
        <v>2</v>
      </c>
      <c r="S345" s="1" t="str">
        <f aca="false" t="array" ref="S345">_xlfn.IFS(N345="CONTRARIA", "1",N345= "MISMA","2")</f>
        <v>1</v>
      </c>
      <c r="T345" s="1" t="str">
        <f aca="false" t="array" ref="T345">_xlfn.IFS(I345="0-12","1", I345="13-24","2", I345="25-40","3", I345="41-60","4", I345="61-100","5")</f>
        <v>3</v>
      </c>
      <c r="U345" s="9" t="n">
        <v>-3</v>
      </c>
      <c r="V345" s="11" t="str">
        <f aca="false">IF(U345="","",IF(AND(U345&gt;=-9,U345&lt;=-6.5),"-9 a -6,5",IF(AND(U345&gt;=-6,U345&lt;=-3.5),"-6 a -3,5",IF(AND(U345&gt;=-3,U345&lt;=-1),"-3 a -1",IF(U345=-0.5,"-0,5",IF(AND(U345&gt;=0,U345&lt;=2.5),"0 a 2,5",IF(AND(U345&gt;=3,U345&lt;=5.5),"3 a 5,5",IF(AND(U345&gt;=6,U345&lt;=8.5),"6 a 8,5",IF(AND(U345&gt;=9,U345&lt;=20),"9 a 20","Fuera de rango")))))))))</f>
        <v>-3 a -1</v>
      </c>
      <c r="W345" s="11" t="n">
        <f aca="false">IF(V345="","",IF(V345="-9 a -6,5",2,IF(V345="-6 a -3,5",3,IF(V345="-3 a -1",4,IF(V345="-0,5","NORMA",IF(V345="0 a 2,5",5,IF(V345="3 a 5,5",6,IF(V345="6 a 8,5",7,IF(V345="9 a 20",8,"Fuera de rango")))))))))</f>
        <v>4</v>
      </c>
      <c r="X345" s="9" t="n">
        <v>0</v>
      </c>
      <c r="Y345" s="11" t="str">
        <f aca="false">IF(X345="","",IF(AND(X345&gt;=0,X345&lt;=4),"0 a 4",IF(AND(X345&gt;=4.5,X345&lt;=8.5),"4,5 a 8,5",IF(X345=9,"9",IF(AND(X345&gt;=9.5,X345&lt;=13),"9,5 a 13",IF(AND(X345&gt;=13.5,X345&lt;=20),"13,5 a 20",IF(AND(X345&gt;=20.5,X345&lt;=35),"20,5 a 35","Fuera de rango")))))))</f>
        <v>0 a 4</v>
      </c>
      <c r="Z345" s="11" t="n">
        <f aca="false">IF(Y345="","",IF(Y345="0 a 4",1,IF(Y345="4,5 a 8,5",2,IF(Y345="9","NORMA",IF(Y345="9,5 a 13",3,IF(Y345="13,5 a 20",4,IF(Y345="20,5 a 35",5,"Fuera de rango")))))))</f>
        <v>1</v>
      </c>
      <c r="AA345" s="9" t="n">
        <v>15</v>
      </c>
      <c r="AB345" s="10" t="str">
        <f aca="false">IF(AA345="","",IF(AND(AA345&gt;=0,AA345&lt;=9),"0 a 9",IF(AND(AA345&gt;=9.5,AA345&lt;=18.5),"9,5 a 18,5",IF(AA345=19,"19",IF(AND(AA345&gt;=19.5,AA345&lt;=28),"19,5 a 28",IF(AND(AA345&gt;=28.5,AA345&lt;=40),"28,5 a 40","Fuera de rango"))))))</f>
        <v>9,5 a 18,5</v>
      </c>
      <c r="AC345" s="11" t="n">
        <f aca="false" t="array" ref="AC345">_xlfn.IFS(AB345="","",AB345="0 a 9",1,AB345="9,5 a 18,5",2,AB345="19","NORMA",AB345="19,5 a 28",3,AB345="28,5 a 40",4,TRUE(),"Fuera de rango")</f>
        <v>2</v>
      </c>
      <c r="AD345" s="9" t="n">
        <v>8</v>
      </c>
      <c r="AE345" s="10" t="str">
        <f aca="false">IF(AD345="","",IF(AND(AD345&gt;=-10,AD345&lt;=0),"De -10 a 0",IF(AND(AD345&gt;=0.5,AD345&lt;=9.5),"0,5 a 9,5",IF(AD345=10,"10",IF(AND(AD345&gt;=10.5,AD345&lt;=20),"10,5 a 20",IF(AND(AD345&gt;=20.5,AD345&lt;=40),"20,5 a 40","Fuera de rango"))))))</f>
        <v>0,5 a 9,5</v>
      </c>
      <c r="AF345" s="12" t="n">
        <f aca="false">IF(AD345="","",IF(AND(AD345&gt;=-10,AD345&lt;=0),1,IF(AND(AD345&gt;=0.5,AD345&lt;=9.5),2,IF(AD345=10,"NORMA",IF(AND(AD345&gt;=10.5,AD345&lt;=20),3,IF(AND(AD345&gt;=20.5,AD345&lt;=40),4,""))))))</f>
        <v>2</v>
      </c>
      <c r="AG345" s="9" t="n">
        <v>8</v>
      </c>
      <c r="AH345" s="10" t="str">
        <f aca="false">IF(AG345="","",IF(AND(AG345&gt;=0,AG345&lt;=4),"0 a 4",IF(AND(AG345&gt;=4.5,AG345&lt;=8.5),"4,5 a 8,5",IF(AG345=9,"9",IF(AND(AG345&gt;=9.5,AG345&lt;=13),"9,5 a 13",IF(AND(AG345&gt;=13.5,AG345&lt;=25),"13,5 a 25","Fuera de rango"))))))</f>
        <v>4,5 a 8,5</v>
      </c>
      <c r="AI345" s="10" t="n">
        <f aca="false">IF(AH345="","",IF(AH345="0 a 4",1,IF(AH345="4,5 a 8,5",2,IF(AH345="9","NORMA",IF(AH345="9,5 a 13",3,IF(AH345="13,5 a 25",4,""))))))</f>
        <v>2</v>
      </c>
      <c r="AJ345" s="9" t="n">
        <v>5</v>
      </c>
      <c r="AK345" s="10" t="str">
        <f aca="false">IF(AJ345="","",IF(AND(AJ345&gt;=-15,AJ345&lt;=-10.5),"-15 a -10,5",IF(AND(AJ345&gt;=-10,AJ345&lt;=-4),"-10 a -4",IF(AND(AJ345&gt;=-4.5,AJ345&lt;=0),"-4,5 a 0",IF(AND(AJ345&gt;=0.5,AJ345&lt;=4.5),"0,5 a 4,5",IF(AJ345=5,"5",IF(AND(AJ345&gt;=5.5,AJ345&lt;=10),"5,5 a 10",IF(AND(AJ345&gt;=10.5,AJ345&lt;=20),"10,5 a 20","Fuera de rango"))))))))</f>
        <v>5</v>
      </c>
      <c r="AL345" s="11" t="str">
        <f aca="false">IF(AK345="","",IF(AK345="-15 a -10,5",1,IF(AK345="-10 a -4",2,IF(AK345="-4,5 a 0",3,IF(AK345="0,5 a 4,5",4,IF(AK345="5","NORMA",IF(AK345="5,5 a 10",5,IF(AK345="10,5 a 20",6,"Error"))))))))</f>
        <v>NORMA</v>
      </c>
      <c r="AM345" s="9" t="n">
        <v>-1</v>
      </c>
      <c r="AN345" s="10" t="str">
        <f aca="false">IF(AM345="","",IF(AND(AM345&gt;=-7.5,AM345&lt;=-5.5),"-7,5 a -5,5",IF(AND(AM345&gt;=-5,AM345&lt;=-3),"-5 a -3",IF(AND(AM345&gt;=-2.5,AM345&lt;=-0.5),"-2,5 a -0,5",IF(AM345=0,"0,00",IF(AND(AM345&gt;=0.5,AM345&lt;=2.5),"0,5 a 2,5",IF(AND(AM345&gt;=3,AM345&lt;=5),"3 a 5",IF(AND(AM345&gt;=5.5,AM345&lt;=7.5),"5,5 a 7,5",IF(AND(AM345&gt;=8,AM345&lt;=10),"8 a 10","Fuera de rango")))))))))</f>
        <v>-2,5 a -0,5</v>
      </c>
      <c r="AO345" s="11" t="n">
        <f aca="false">IF(AN345="","",IF(AN345="-7,5 a -5,5",1,IF(AN345="-5 a -3",2,IF(AN345="-2,5 a -0,5",3,IF(AN345="0,00","NORMA",IF(AN345="0,5 a 2,5",4,IF(AN345="3 a 5",5,IF(AN345="5,5 a 7,5",6,IF(AN345="8 a 10",7,"Error")))))))))</f>
        <v>3</v>
      </c>
      <c r="AP345" s="9" t="n">
        <v>1</v>
      </c>
      <c r="AQ345" s="10" t="str">
        <f aca="false">IF(AP345="","",IF(AND(AP345&gt;=-20,AP345&lt;=-9.5),"-20 a -9,5",IF(AND(AP345&gt;=-9,AP345&lt;=-6.5),"-9 a -6,5",IF(AP345=-6,"-6",IF(AND(AP345&gt;=-5.5,AP345&lt;=-3),"-5,5 a -3",IF(AND(AP345&gt;=-2.5,AP345&lt;=0),"-2,5 a 0",IF(AND(AP345&gt;=0.5,AP345&lt;=3),"0,5 a 3",IF(AND(AP345&gt;=3.5,AP345&lt;=6),"3,5 a 6",IF(AND(AP345&gt;=6.5,AP345&lt;=9),"6,5 a 9",IF(AND(AP345&gt;=9.5,AP345&lt;=20),"9,5 a 20","Fuera de rango"))))))))))</f>
        <v>0,5 a 3</v>
      </c>
      <c r="AR345" s="11" t="n">
        <f aca="false">IF(AQ345="","",IF(AQ345="-20 a -9,5",1,IF(AQ345="-9 a -6,5",2,IF(AQ345="-6","NORMA",IF(AQ345="-5,5 a -3",3,IF(AQ345="-2,5 a 0",4,IF(AQ345="0,5 a 3",5,IF(AQ345="3,5 a 6",6,IF(AQ345="6,5 a 9",7,IF(AQ345="9,5 a 20",8,""))))))))))</f>
        <v>5</v>
      </c>
      <c r="AS345" s="9" t="n">
        <v>5</v>
      </c>
      <c r="AT345" s="10" t="str">
        <f aca="false">IF(AS345="","",IF(AND(AS345&gt;=-16,AS345&lt;=-14),"-16 a -14",IF(AND(AS345&gt;=-13.5,AS345&lt;=-11.5),"-13,5 a -11,5",IF(AND(AS345&gt;=-11,AS345&lt;=-9),"-11 a -9",IF(AND(AS345&gt;=-8.5,AS345&lt;=-6.5),"-8,5 a -6,5",IF(AND(AS345&gt;=-6,AS345&lt;=-4),"-6 a -4",IF(AND(AS345&gt;=-3.5,AS345&lt;=-1.5),"-3,5 a -1,5",IF(AND(AS345&gt;=-1,AS345&lt;=1),"-1 a 1",IF(AND(AS345&gt;=1.5,AS345&lt;=3.5),"1,5 a 3,5",IF(AND(AS345&gt;=4,AS345&lt;=6),"4 a 6",IF(AND(AS345&gt;=6.5,AS345&lt;=8.5),"6,5 a 8,5",IF(AND(AS345&gt;=9,AS345&lt;=11),"9 a 11",IF(AND(AS345&gt;=11.5,AS345&lt;=13.5),"11,5 a 13,5",IF(AND(AS345&gt;=14,AS345&lt;=16),"14 a 16",IF(AND(AS345&gt;=16.5,AS345&lt;=18.5),"16,5 a 18,5",IF(AND(AS345&gt;=19,AS345&lt;=21),"19 a 21","Fuera de rango"))))))))))))))))</f>
        <v>4 a 6</v>
      </c>
      <c r="AU345" s="11" t="str">
        <f aca="false" t="array" ref="AU345">IF(AT345="","",_xlfn.IFS(AT345="-16 a -14",1,AT345="-13,5 a -11,5",2,AT345="-11 a -9",3,AT345="-8,5 a -6,5",4,AT345="-6 a -4",5,AT345="-3,5 a -1,5",6,AT345="-1 a 1",7,AT345="1,5 a 3,5",8,AT345="4 a 6","NORMA",AT345="6,5 a 8,5",9,AT345="9 a 11",10,AT345="11,5 a 13,5",11,AT345="14 a 16",12,AT345="16,5 a 18,5",13,AT345="19 a 21",14,TRUE(),""))</f>
        <v>NORMA</v>
      </c>
      <c r="AV345" s="9" t="n">
        <v>0</v>
      </c>
      <c r="AW345" s="10" t="str">
        <f aca="false">IF(AV345="","",IF(AND(AV345&gt;=-1,AV345&lt;=-0.5),"-1 a -0,5",IF(AND(AV345&gt;-0.5,AV345&lt;=0),"De -0,5 a 0",IF(AND(AV345&gt;=0.25,AV345&lt;=0.75),"0,25 a 0,75",IF(AND(AV345&gt;=1,AV345&lt;=1.5),"1 a 1,5",IF(AND(AV345&gt;=1.75,AV345&lt;=2.25),"1,75 a 2,25",IF(AND(AV345&gt;=2.5,AV345&lt;=3),"2,5 a 3",IF(AND(AV345&gt;=3.25,AV345&lt;=3.75),"3,25 a 3,75","Fuera de rango"))))))))</f>
        <v>De -0,5 a 0</v>
      </c>
      <c r="AX345" s="10" t="n">
        <f aca="false">IF(AW345="","",IF(OR(AW345="-1 a -0,5",AW345="-1 a -0.5"),1,IF(OR(AW345="De -0,5 a 0",AW345="-0,5 a 0",AW345="De -0.5 a 0"),2,IF(OR(AW345="0,25 a 0,75",AW345="0.25 a 0.75"),"NORMA",IF(OR(AW345="1 a 1,5",AW345="1 a 1.5"),3,IF(OR(AW345="1,75 a 2,25",AW345="1.75 a 2.25"),4,IF(OR(AW345="2,5 a 3",AW345="2.5 a 3"),5,IF(OR(AW345="3,25 a 3,75",AW345="3.25 a 3.75"),6,""))))))))</f>
        <v>2</v>
      </c>
      <c r="AY345" s="9" t="n">
        <v>1</v>
      </c>
      <c r="AZ345" s="10" t="str">
        <f aca="false">IF(AY345="","",IF(AND(AY345&gt;=-20,AY345&lt;=-9.5),"-20 a -9,5",IF(AND(AY345&gt;=-9,AY345&lt;=-6.5),"-9 a -6,5",IF(AY345=-6,"-6",IF(AND(AY345&gt;=-5.5,AY345&lt;=-3),"-5,5 a -3",IF(AND(AY345&gt;=-2.5,AY345&lt;=0),"-2,5 a 0",IF(AND(AY345&gt;=0.5,AY345&lt;=3),"0,5 a 3",IF(AND(AY345&gt;=3.5,AY345&lt;=6),"3,5 a 6","Fuera de rango"))))))))</f>
        <v>0,5 a 3</v>
      </c>
      <c r="BA345" s="11" t="n">
        <f aca="false">IF(AZ345="","",IF(AZ345="-20 a -9,5",1,IF(AZ345="-9 a -6,5",2,IF(AZ345="-6","NORMA",IF(AZ345="-5,5 a -3",3,IF(AZ345="-2,5 a 0",4,IF(AZ345="0,5 a 3",5,IF(AZ345="3,5 a 6",6,""))))))))</f>
        <v>5</v>
      </c>
      <c r="BB345" s="9" t="n">
        <v>0</v>
      </c>
      <c r="BC345" s="10" t="str">
        <f aca="false" t="array" ref="BC345">IF(BB345="","",_xlfn.IFS(AND(BB345&gt;=0,BB345&lt;=2),"0 a 2",AND(BB345&gt;=2.5,BB345&lt;=4.5),"2,5 a 4,5",AND(BB345&gt;=5,BB345&lt;=7),"5 a 7",AND(BB345&gt;=7.5,BB345&lt;=9.5),"7,5 a 9,5",AND(BB345&gt;=10,BB345&lt;=12),"10 a 12",AND(BB345&gt;=12.5,BB345&lt;=14.5),"12,5 a 14,5",BB345=15,"15",AND(BB345&gt;=15.5,BB345&lt;=17.5),"15,5 a 17,5",AND(BB345&gt;=18,BB345&lt;=20),"18 a 20",AND(BB345&gt;=20.5,BB345&lt;=22.5),"20,5 a 22,5",AND(BB345&gt;=23,BB345&lt;=25),"23 a 25",TRUE(),"Fuera de rango"))</f>
        <v>0 a 2</v>
      </c>
      <c r="BD345" s="11" t="n">
        <f aca="false" t="array" ref="BD345">IF(BC345="","",_xlfn.IFS(BC345="0 a 2",1,BC345="2,5 a 4,5",2,BC345="5 a 7",3,BC345="7,5 a 9,5",4,BC345="10 a 12",5,BC345="12,5 a 14,5",6,BC345="15","NORMA",BC345="15,5 a 17,5",7,BC345="18 a 20",8,BC345="20,5 a 22,5",9,BC345="23 a 25",10,TRUE(),"Fuera de rango"))</f>
        <v>1</v>
      </c>
      <c r="BE345" s="9" t="n">
        <v>16</v>
      </c>
      <c r="BF345" s="10" t="str">
        <f aca="false">IF(BE345="","",IF(AND(BE345&gt;=-20,BE345&lt;=-10),"-20 a -10",IF(AND(BE345&gt;=-9.5,BE345&lt;=0.5),"-9,5 a 0,5",IF(AND(BE345&gt;=1,BE345&lt;=11),"1 a 11",IF(AND(BE345&gt;=11.5,BE345&lt;=20.5),"11,5 a 20,5",IF(BE345=21,"21",IF(AND(BE345&gt;=21.5,BE345&lt;=31.5),"21,5 a 31,5",IF(AND(BE345&gt;=32,BE345&lt;=42),"32 a 42","Fuera de rango"))))))))</f>
        <v>11,5 a 20,5</v>
      </c>
      <c r="BG345" s="11" t="n">
        <f aca="false">IF(BF345="","",IF(BF345="-20 a -10",1,IF(BF345="-9,5 a 0,5",2,IF(BF345="1 a 11",3,IF(BF345="11,5 a 20,5",4,IF(BF345="21","NORMA",IF(BF345="21,5 a 31,5",5,IF(BF345="32 a 42",6,""))))))))</f>
        <v>4</v>
      </c>
      <c r="BH345" s="9" t="n">
        <v>5</v>
      </c>
      <c r="BI345" s="10" t="str">
        <f aca="false">IF(BH345="","",IF(AND(BH345&gt;=-20,BH345&lt;=-15),"-20 a -15",IF(AND(BH345&gt;=-14.5,BH345&lt;=-9.5),"-14,5 a -9,5",IF(AND(BH345&gt;=-9,BH345&lt;=-4),"-9 a -4",IF(AND(BH345&gt;=-3.5,BH345&lt;=2.5),"-3,5 a 2,5",IF(AND(BH345&gt;=3,BH345&lt;=8),"3 a 8",IF(AND(BH345&gt;=8.5,BH345&lt;=14.5),"8,5 a 14,5",IF(BH345=15,"15",IF(AND(BH345&gt;=15.5,BH345&lt;=20.5),"15,5 a 20,5",IF(AND(BH345&gt;=21,BH345&lt;=26),"21 a 26","Fuera de rango"))))))))))</f>
        <v>3 a 8</v>
      </c>
      <c r="BJ345" s="11" t="n">
        <f aca="false">IF(BI345="","",IF(BI345="-20 a -15",1,IF(BI345="-14,5 a -9,5",2,IF(BI345="-9 a -4",3,IF(BI345="-3,5 a 2,5",4,IF(BI345="3 a 8",5,IF(BI345="8,5 a 14,5",6,IF(BI345="15","NORMA",IF(BI345="15,5 a 20,5",7,IF(BI345="21 a 26",8,IF(BI345="26,5 a 31,5",9,"")))))))))))</f>
        <v>5</v>
      </c>
      <c r="BK345" s="9" t="n">
        <v>0</v>
      </c>
      <c r="BL345" s="10" t="str">
        <f aca="false">IF(BK345="","",IF(AND(BK345&gt;=0,BK345&lt;=2),"0 - 2",IF(AND(BK345&gt;=2.5,BK345&lt;=4.5),"2,5 - 4,5",IF(AND(BK345&gt;=5,BK345&lt;=7),"5 - 7",IF(AND(BK345&gt;=7.5,BK345&lt;=9.5),"7,5 - 9,5",IF(AND(BK345&gt;=10,BK345&lt;=12),"10 - 12",IF(AND(BK345&gt;=12.5,BK345&lt;=13.5),"12,5 - 13,5",IF(BK345=14,"14",IF(AND(BK345&gt;=14.5,BK345&lt;=16.5),"14,5 - 16,5",IF(AND(BK345&gt;=17,BK345&lt;=19),"17 - 19",IF(AND(BK345&gt;=19.5,BK345&lt;=21.5),"19,5 - 21,5",IF(AND(BK345&gt;=22,BK345&lt;=24),"22 - 24",IF(AND(BK345&gt;=24.5,BK345&lt;=26.5),"24,5 - 26,5",IF(AND(BK345&gt;=27,BK345&lt;=29),"27 - 29",IF(AND(BK345&gt;=29.5,BK345&lt;=30),"29,5 - 30","Fuera de rango")))))))))))))))</f>
        <v>0 - 2</v>
      </c>
      <c r="BM345" s="11" t="n">
        <f aca="false">IF(BL345="","",IF(BL345="0 - 2",1,IF(BL345="2,5 - 4,5",2,IF(BL345="5 - 7",3,IF(BL345="7,5 - 9,5",4,IF(BL345="10 - 12",5,IF(BL345="12,5 - 13,5",6,IF(BL345="14","NORMA",IF(BL345="14,5 - 16,5",7,IF(BL345="17 - 19",8,IF(BL345="19,5 - 21,5",9,IF(BL345="22 - 24",10,IF(BL345="24,5 - 26,5",11,IF(BL345="27 - 29",12,IF(BL345="29,5 - 30",13,"")))))))))))))))</f>
        <v>1</v>
      </c>
      <c r="BN345" s="9" t="n">
        <v>13</v>
      </c>
      <c r="BO345" s="11" t="str">
        <f aca="false">IF(BN345="","",IF(AND(BN345&gt;=-20,BN345&lt;=-10),"-20 a -10",IF(AND(BN345&gt;=-9.5,BN345&lt;=0.5),"-9,5 a 0,5",IF(AND(BN345&gt;=1,BN345&lt;=11),"1 a 11",IF(AND(BN345&gt;=11.5,BN345&lt;=21.5),"11,5 a 21,5",IF(BN345=22,"22",IF(AND(BN345&gt;=22.5,BN345&lt;=32.5),"22,5 a 32,5",IF(AND(BN345&gt;=33,BN345&lt;=43),"33 a 43","Fuera de rango"))))))))</f>
        <v>11,5 a 21,5</v>
      </c>
      <c r="BP345" s="11" t="n">
        <f aca="false">IF(BO345="","",IF(BO345="-20 a -10",1,IF(BO345="-9,5 a 0,5",2,IF(BO345="1 a 11",3,IF(BO345="11,5 a 21,5",4,IF(BO345="22","NORMA",IF(BO345="22,5 a 32,5",5,IF(BO345="33 a 43",6,""))))))))</f>
        <v>4</v>
      </c>
      <c r="BQ345" s="9" t="n">
        <v>5</v>
      </c>
      <c r="BR345" s="10" t="str">
        <f aca="false">IF(BQ345="","",IF(AND(BQ345&gt;=-20,BQ345&lt;=-15),"-20 a -15",IF(AND(BQ345&gt;=-14.5,BQ345&lt;=-9.5),"-14,5 a -9,5",IF(AND(BQ345&gt;=-9,BQ345&lt;=-4),"-9 a -4",IF(AND(BQ345&gt;=-3.5,BQ345&lt;=2.5),"-3,5 a 2,5",IF(AND(BQ345&gt;=3,BQ345&lt;=8),"3 a 8",IF(AND(BQ345&gt;=8.5,BQ345&lt;=13.5),"8,5 a 13,5",IF(AND(BQ345&gt;=14,BQ345&lt;=17.5),"14 a 17,5",IF(BQ345=18,"18",IF(AND(BQ345&gt;=18.5,BQ345&lt;=23.5),"18,5 a 23,5",IF(AND(BQ345&gt;=24,BQ345&lt;=29),"24 a 29",IF(AND(BQ345&gt;=29.5,BQ345&lt;=34.5),"29,5 a 34,5",IF(AND(BQ345&gt;=35,BQ345&lt;=40),"35 a 40","Fuera de rango")))))))))))))</f>
        <v>3 a 8</v>
      </c>
      <c r="BS345" s="11" t="n">
        <f aca="false">IF(BR345="","",IF(BR345="-20 a -15",1,IF(BR345="-14,5 a -9,5",2,IF(BR345="-9 a -4",3,IF(BR345="-3,5 a 2,5",4,IF(BR345="3 a 8",5,IF(BR345="8,5 a 13,5",6,IF(BR345="14 a 17,5",7,IF(BR345="18","NORMA",IF(BR345="18,5 a 23,5",8,IF(BR345="24 a 29",9,IF(BR345="29,5 a 34,5",10,IF(BR345="35 a 40",11,"")))))))))))))</f>
        <v>5</v>
      </c>
      <c r="BT345" s="9" t="n">
        <v>0</v>
      </c>
      <c r="BU345" s="10" t="str">
        <f aca="false">IF(BT345="","",IF(AND(BT345&gt;=-20,BT345&lt;=-18),"-20 a -18",IF(AND(BT345&gt;=-17.5,BT345&lt;=-15.5),"-17,5 a -15,5",IF(AND(BT345&gt;=-15,BT345&lt;=-13),"-15 a -13",IF(AND(BT345&gt;=-12.5,BT345&lt;=-10.5),"-12,5 a -10,5",IF(AND(BT345&gt;=-10,BT345&lt;=-8),"-10 a -8",IF(AND(BT345&gt;=-7.5,BT345&lt;=-5.5),"-7,5 a -5,5",IF(AND(BT345&gt;=-5,BT345&lt;=-3),"-5 a -3",IF(AND(BT345&gt;=-2.5,BT345&lt;=-0.5),"-2,5 a -0,5",IF(BT345=0,"0",IF(AND(BT345&gt;=0.5,BT345&lt;=2.5),"0,5 a 2,5",IF(AND(BT345&gt;=3,BT345&lt;=5),"3 a 5",IF(AND(BT345&gt;=5.5,BT345&lt;=7.5),"5,5 a 7,5",IF(AND(BT345&gt;=8,BT345&lt;=10),"8 a 10",IF(AND(BT345&gt;=10.5,BT345&lt;=12.5),"10,5 a 12,5",IF(AND(BT345&gt;=13,BT345&lt;=15),"13 a 15",IF(AND(BT345&gt;=15.5,BT345&lt;=17.5),"15,5 a 17,5",IF(AND(BT345&gt;=18,BT345&lt;=20),"18 a 20","Fuera de rango"))))))))))))))))))</f>
        <v>0</v>
      </c>
      <c r="BV345" s="11" t="str">
        <f aca="false">IF(BT345="","",IF(BT345=0,"NORMA",IF(AND(BT345&gt;=-20,BT345&lt;=-18),2,IF(AND(BT345&gt;=-17.5,BT345&lt;=-15.5),2,IF(AND(BT345&gt;=-15,BT345&lt;=-13),3,IF(AND(BT345&gt;=-12.5,BT345&lt;=-10.5),4,IF(AND(BT345&gt;=-10,BT345&lt;=-8),5,IF(AND(BT345&gt;=-7.5,BT345&lt;=-5.5),6,IF(AND(BT345&gt;=-5,BT345&lt;=-3),7,IF(AND(BT345&gt;=-2.5,BT345&lt;=-0.5),8,IF(AND(BT345&gt;=0.5,BT345&lt;=2.5),9,IF(AND(BT345&gt;=3,BT345&lt;=5),10,IF(AND(BT345&gt;=5.5,BT345&lt;=7.5),11,IF(AND(BT345&gt;=8,BT345&lt;=10),12,IF(AND(BT345&gt;=10.5,BT345&lt;=12.5),13,IF(AND(BT345&gt;=13,BT345&lt;=15),14,IF(AND(BT345&gt;=15.5,BT345&lt;=17.5),15,IF(AND(BT345&gt;=18,BT345&lt;=20),16,"Fuera de rango"))))))))))))))))))</f>
        <v>NORMA</v>
      </c>
      <c r="BW345" s="9" t="n">
        <v>-4</v>
      </c>
      <c r="BX345" s="10" t="n">
        <f aca="false">18.5- (0.3*H345)</f>
        <v>8.9</v>
      </c>
      <c r="BY345" s="10" t="n">
        <f aca="false">(BW345)-(BX345)</f>
        <v>-12.9</v>
      </c>
      <c r="BZ345" s="10" t="str">
        <f aca="false">IF(BY345="","",IF(BY345&lt;-27.5,"De -30 a -28",IF(BY345&lt;-25,"De -27,5 a -25,5",IF(BY345&lt;-22.5,"De -25 a -23",IF(BY345&lt;-20,"De -22,5 a -20,5",IF(BY345&lt;-17.5,"De -20 a -18",IF(BY345&lt;-15,"De -17,5 a -15,5",IF(BY345&lt;-12.5,"De -15 a -13",IF(BY345&lt;-10,"De -12,5 a -10,5",IF(BY345&lt;-7.5,"De -10 a -8",IF(BY345&lt;-5,"De -7,5 a -5,5",IF(BY345&lt;-2.5,"De -5 a -3",IF(BY345&lt;0,"De -2,5 a -0,5",IF(BY345&lt;2.5,"De 0 a 2",IF(BY345&lt;5,"De 2,5 a 4,5",IF(BY345&lt;7.5,"De 5 a 7",IF(BY345&lt;10,"De 7,5 a 9,5",IF(BY345&lt;12.5,"De 10 a 12",IF(BY345&lt;15,"De 12,5 a 14,5",IF(BY345&lt;17.5,"De 15 a 17",IF(BY345&lt;20,"De 17,5 a 19,5",IF(BY345&lt;22.5,"De 20 a 22",IF(BY345&lt;25,"De 22,5 a 24,5",IF(BY345&lt;27.5,"De 25 a 27","De 27,5 a 30"))))))))))))))))))))))))</f>
        <v>De -15 a -13</v>
      </c>
      <c r="CA345" s="12" t="n">
        <f aca="false">IF(BY345="","",IF(BY345&lt;=-28,1,IF(BY345&lt;=-25.5,2,IF(BY345&lt;=-23,3,IF(BY345&lt;=-20.5,4,IF(BY345&lt;=-18,5,IF(BY345&lt;=-15.5,6,IF(BY345&lt;=-13,7,IF(BY345&lt;=-10.5,8,IF(BY345&lt;=-8,9,IF(BY345&lt;=-5.5,10,IF(BY345&lt;=-3,11,IF(BY345&lt;=-0.5,12,IF(BY345&lt;=2,13,IF(BY345&lt;=4.5,14,IF(BY345&lt;=7,15,IF(BY345&lt;=9.5,16,IF(BY345&lt;=12,17,IF(BY345&lt;=14.5,18,IF(BY345&lt;=17,19,IF(BY345&lt;=19.5,20,IF(BY345&lt;=22,21,IF(BY345&lt;=24.5,22,IF(BY345&lt;=27,23,IF(BY345&lt;=30,24,"Fuera de rango")))))))))))))))))))))))))</f>
        <v>8</v>
      </c>
      <c r="CB345" s="9" t="n">
        <v>-4.25</v>
      </c>
      <c r="CC345" s="10" t="n">
        <f aca="false">18.5- (0.3*H345)</f>
        <v>8.9</v>
      </c>
      <c r="CD345" s="10" t="n">
        <f aca="false">(CB345)-(CC345)</f>
        <v>-13.15</v>
      </c>
      <c r="CE345" s="10" t="str">
        <f aca="false">IF(CD345="","",IF(CD345&lt;-27.5,"De -30 a -28",IF(CD345&lt;-25,"De -27,5 a -25,5",IF(CD345&lt;-22.5,"De -25 a -23",IF(CD345&lt;-20,"De -22,5 a -20,5",IF(CD345&lt;-17.5,"De -20 a -18",IF(CD345&lt;-15,"De -17,5 a -15,5",IF(CD345&lt;-12.5,"De -15 a -13",IF(CD345&lt;-10,"De -12,5 a -10,5",IF(CD345&lt;-7.5,"De -10 a -8",IF(CD345&lt;-5,"De -7,5 a -5,5",IF(CD345&lt;-2.5,"De -5 a -3",IF(CD345&lt;0,"De -2,5 a -0,5",IF(CD345&lt;=2,"De 0 a 2",IF(CD345&lt;=4.5,"De 2,5 a 4,5",IF(CD345&lt;=7,"De 5 a 7",IF(CD345&lt;=9.5,"De 7,5 a 9,5",IF(CD345&lt;=12,"De 10 a 12",IF(CD345&lt;=14.5,"De 12,5 a 14,5",IF(CD345&lt;=17,"De 15 a 17",IF(CD345&lt;=19.5,"De 17,5 a 19,5",IF(CD345&lt;=22,"De 20 a 22",IF(CD345&lt;=24.5,"De 22,5 a 24,5",IF(CD345&lt;=27,"De 25 a 27","De 27,5 a 30"))))))))))))))))))))))))</f>
        <v>De -15 a -13</v>
      </c>
      <c r="CF345" s="12" t="n">
        <f aca="false">IF(CD345="","",IF(CD345&lt;-27.5,1,IF(CD345&lt;-25,2,IF(CD345&lt;-22.5,3,IF(CD345&lt;-20,4,IF(CD345&lt;-17.5,5,IF(CD345&lt;-15,6,IF(CD345&lt;-12.5,7,IF(CD345&lt;-10,8,IF(CD345&lt;-7.5,9,IF(CD345&lt;-5,10,IF(CD345&lt;-2.5,11,IF(CD345&lt;0,12,IF(CD345&lt;2.5,13,IF(CD345&lt;5,14,IF(CD345&lt;7.5,15,IF(CD345&lt;10,16,IF(CD345&lt;12.5,17,IF(CD345&lt;15,18,IF(CD345&lt;17.5,19,IF(CD345&lt;20,20,IF(CD345&lt;22.5,21,IF(CD345&lt;25,22,IF(CD345&lt;27.5,23,24))))))))))))))))))))))))</f>
        <v>7</v>
      </c>
      <c r="CG345" s="9" t="n">
        <v>-2</v>
      </c>
      <c r="CH345" s="10" t="str">
        <f aca="false">IF(CG345="","",IF(AND(CG345&gt;=-10,CG345&lt;=-9.5),"-10 a -9,5",IF(AND(CG345&gt;-9.5,CG345&lt;=-8.5),"-9 a -8,5",IF(AND(CG345&gt;-8.5,CG345&lt;=-7.5),"-8 a -7,5",IF(AND(CG345&gt;-7.5,CG345&lt;=-6.5),"-7 a -6,5",IF(AND(CG345&gt;-6.5,CG345&lt;=-5.5),"-6 a -5,5",IF(AND(CG345&gt;-5.5,CG345&lt;=-4.5),"-5 a -4,5",IF(AND(CG345&gt;-4.5,CG345&lt;=-3.5),"-4 a -3,5",IF(AND(CG345&gt;-3.5,CG345&lt;=-2.5),"-3 a -2,5",IF(CG345=-2.25,"-2,25",IF(AND(CG345&gt;-2.5,CG345&lt;=-1.5),"-2 a -1,5",IF(AND(CG345&gt;-1.5,CG345&lt;=-0.5),"-1 a -0,5",IF(AND(CG345&gt;-0.5,CG345&lt;=0.5),"0 a 0,5",IF(AND(CG345&gt;0.5,CG345&lt;=1.5),"1 a 1,5",IF(AND(CG345&gt;1.5,CG345&lt;=2.5),"2 a 2,5",IF(AND(CG345&gt;2.5,CG345&lt;=3.5),"3 a 3,5",IF(AND(CG345&gt;3.5,CG345&lt;=4.5),"4 a 4,5",IF(AND(CG345&gt;4.5,CG345&lt;=5.5),"5 a 5,5",IF(AND(CG345&gt;5.5,CG345&lt;=6.5),"6 a 6,5",IF(AND(CG345&gt;6.5,CG345&lt;=7.5),"7 a 7,5",IF(AND(CG345&gt;7.5,CG345&lt;=8.5),"8 a 8,5",IF(AND(CG345&gt;8.5,CG345&lt;=9.5),"9 a 9,5",IF(CG345&gt;=10,"10","Fuera de rango")))))))))))))))))))))))</f>
        <v>-2 a -1,5</v>
      </c>
      <c r="CI345" s="11" t="n">
        <f aca="false">IF(CG345="","",IF(CG345=-2.25,"NORMA",IF(CG345&lt;=-9.5,1,IF(CG345&lt;=-8.5,2,IF(CG345&lt;=-7.5,3,IF(CG345&lt;=-6.5,4,IF(CG345&lt;=-5.5,5,IF(CG345&lt;=-4.5,6,IF(CG345&lt;=-3.5,7,IF(CG345&lt;=-2.5,8,IF(CG345&lt;=-1.5,9,IF(CG345&lt;=-0.5,10,IF(CG345&lt;=0.5,11,IF(CG345&lt;=1.5,12,IF(CG345&lt;=2.5,13,IF(CG345&lt;=3.5,14,IF(CG345&lt;=4.5,15,IF(CG345&lt;=5.5,16,IF(CG345&lt;=6.5,17,IF(CG345&lt;=7.5,18,IF(CG345&lt;=8.5,19,IF(CG345&lt;=9.5,20,IF(CG345=10,21,"Fuera de rango")))))))))))))))))))))))</f>
        <v>9</v>
      </c>
      <c r="CJ345" s="9" t="n">
        <v>3.75</v>
      </c>
      <c r="CK345" s="10" t="str">
        <f aca="false">IF(CJ345="","",IF(AND(CJ345&gt;=-6,CJ345&lt;=-5.5),"-6 a -5,5",IF(AND(CJ345&gt;-5.5,CJ345&lt;=-4.5),"-5 a -4,5",IF(AND(CJ345&gt;-4.5,CJ345&lt;=-3.5),"-4 a -3,5",IF(AND(CJ345&gt;-3.5,CJ345&lt;=-2.5),"-3 a -2,5",IF(AND(CJ345&gt;-2.5,CJ345&lt;=-1.5),"-2 a -1,5",IF(AND(CJ345&gt;-1.5,CJ345&lt;=-0.5),"-1 a -0,5",IF(AND(CJ345&gt;-0.5,CJ345&lt;=0.5),"0 a 0,5",IF(AND(CJ345&gt;0.5,CJ345&lt;=1.5),"1 a 1,5",IF(AND(CJ345&gt;1.5,CJ345&lt;2.5),"2",IF(AND(CJ345&gt;=2.5,CJ345&lt;=3),"2,5 a 3",IF(AND(CJ345&gt;3,CJ345&lt;=4),"3,5 a 4",IF(AND(CJ345&gt;4,CJ345&lt;=5),"4,5 a 5",IF(AND(CJ345&gt;5,CJ345&lt;=6),"5,5 a 6",IF(AND(CJ345&gt;6,CJ345&lt;=7),"6,5 a 7",IF(AND(CJ345&gt;7,CJ345&lt;=8),"7,5 a 8",IF(AND(CJ345&gt;8,CJ345&lt;=9.5),"8,5 a 9,5",IF(CJ345=10,"10","Fuera de rango"))))))))))))))))))</f>
        <v>3,5 a 4</v>
      </c>
      <c r="CL345" s="11" t="n">
        <f aca="false">IF(CK345="","",IF(OR(CK345="-6 a -5,5",CK345="-6 - -5,5"),1,IF(OR(CK345="-5 a -4,5",CK345="-5 - -4,5"),2,IF(OR(CK345="-4 a -3,5",CK345="-4 - -3,5"),3,IF(OR(CK345="-3 a -2,5",CK345="-3 - -2,5"),4,IF(OR(CK345="-2 a -1,5",CK345="-2 - -1,5"),5,IF(OR(CK345="-1 a -0,5",CK345="-1 - -0,5"),6,IF(OR(CK345="0 a 0,5",CK345="0 - 0,5"),7,IF(OR(CK345="1 a 1,5",CK345="1 - 1,5"),8,IF(CK345="2","NORMA",IF(OR(CK345="2,5 a 3",CK345="2,5 - 3"),9,IF(OR(CK345="3,5 a 4",CK345="3,5 - 4"),10,IF(OR(CK345="4,5 a 5",CK345="4,5 - 5"),11,IF(OR(CK345="5,5 a 6",CK345="5,5 - 6"),12,IF(OR(CK345="6,5 a 7",CK345="6,5 - 7"),13,IF(OR(CK345="7,5 a 8",CK345="7,5 - 8"),14,IF(OR(CK345="8,5 a 9",CK345="8,5 - 9,5",CK345="9 a 9,5"),15,IF(CK345="10",15,IF(OR(CK345="0,5 a 1",CK345="0,5 - 1"),7,"Fuera de rango")))))))))))))))))))</f>
        <v>10</v>
      </c>
      <c r="CN345" s="10" t="str">
        <f aca="false">IF(CM345=0,"0", " ")</f>
        <v>0</v>
      </c>
      <c r="CO345" s="10" t="str">
        <f aca="false">IF(CM345&gt;0,"EME"," ")</f>
        <v> </v>
      </c>
      <c r="CQ345" s="10" t="str">
        <f aca="false">IF(CP345&gt;0,"0", " ")</f>
        <v> </v>
      </c>
      <c r="CR345" s="10" t="str">
        <f aca="false">IF(CP345&gt;0,"EME"," ")</f>
        <v> </v>
      </c>
      <c r="CS345" s="9" t="n">
        <v>0.75</v>
      </c>
      <c r="CV345" s="9" t="n">
        <v>0</v>
      </c>
      <c r="CY345" s="9" t="n">
        <v>0</v>
      </c>
      <c r="DB345" s="9" t="n">
        <v>0</v>
      </c>
      <c r="DC345" s="11" t="str">
        <f aca="false">IF(DB345&lt;0,"2"," ")</f>
        <v> </v>
      </c>
      <c r="DD345" s="11" t="str">
        <f aca="false">IF(DB345&lt;0,"MIO"," ")</f>
        <v> </v>
      </c>
      <c r="DE345" s="9" t="n">
        <v>-2.25</v>
      </c>
      <c r="DF345" s="10" t="str">
        <f aca="false">IF(DE345&lt;0,"3"," ")</f>
        <v>3</v>
      </c>
      <c r="DG345" s="10" t="str">
        <f aca="false">IF(DE345&lt;0,"AST"," ")</f>
        <v>AST</v>
      </c>
      <c r="DH345" s="9" t="n">
        <v>-2.5</v>
      </c>
      <c r="DI345" s="10" t="str">
        <f aca="false">IF(DH345&lt;0,"3"," ")</f>
        <v>3</v>
      </c>
      <c r="DJ345" s="10" t="str">
        <f aca="false">IF(DH345&lt;0,"AST"," ")</f>
        <v>AST</v>
      </c>
      <c r="DK345" s="9" t="n">
        <v>0</v>
      </c>
      <c r="DL345" s="10" t="str">
        <f aca="false">IF(DK345&gt;0,"4"," ")</f>
        <v> </v>
      </c>
      <c r="DM345" s="10" t="str">
        <f aca="false">IF(DK345&gt;0,"PRE"," ")</f>
        <v> </v>
      </c>
      <c r="DN345" s="9" t="n">
        <v>0</v>
      </c>
      <c r="DO345" s="10" t="str">
        <f aca="false">IF(DN345&gt;0,"4"," ")</f>
        <v> </v>
      </c>
      <c r="DP345" s="10" t="str">
        <f aca="false">IF(DN345&gt;0,"PRE"," ")</f>
        <v> </v>
      </c>
      <c r="DS345" s="12" t="str">
        <f aca="false">CONCATENATE(CO345,CU345,DA345,DG345,DM345)</f>
        <v> AST </v>
      </c>
      <c r="DT345" s="10" t="e">
        <f aca="false" t="array" ref="DT345">_xlfn.IFS(DS345="EME    ","0", DS345=" HIP   ","1", DS345="  MIO  ","2", DS345="   AST ","3", DS345="    PRE","4", DS345="EME   PRE","5", DS345=" HIP  PRE","6", DS345=" HIP AST ","7", DS345="  MIO PRE","8", DS345="  MIOAST ","9", DS345="   ASTPRE","10",DS345=" HIP ASTPRE","11", DS345="  MIOASTPRE","12", DS345="     ","0")</f>
        <v>#N/A</v>
      </c>
      <c r="DV345" s="1" t="e">
        <f aca="false" t="array" ref="DV345">_xlfn.IFS(DU345="SI","2", DU345="NO","1")</f>
        <v>#N/A</v>
      </c>
      <c r="DX345" s="11" t="str">
        <f aca="false">IF(DW345=0,"1","2")</f>
        <v>1</v>
      </c>
      <c r="DY345" s="11" t="str">
        <f aca="false" t="array" ref="DY345">_xlfn.IFS(DW345=0,"0", DW345=0.25, "1", DW345=0.5,"2", DW345=0.75,"3", DW345=1,"4",DW345=1.25,"5", DW345=1.5,"6", DW345=1.75,"7", DW345=2,"8")</f>
        <v>0</v>
      </c>
      <c r="EA345" s="11" t="str">
        <f aca="false">IF(DZ345=0,"1","2")</f>
        <v>1</v>
      </c>
      <c r="EB345" s="11" t="str">
        <f aca="false" t="array" ref="EB345">_xlfn.IFS(DZ345=0,"0", DZ345=0.25, "1", DZ345=0.5,"2", DZ345=0.75,"3", DZ345=1,"4",DZ345=1.25,"5", DZ345=1.5,"6", DZ345=1.75,"7", DZ345=2,"8")</f>
        <v>0</v>
      </c>
      <c r="ED345" s="10" t="str">
        <f aca="false">IF(EC345=0,"1","2")</f>
        <v>1</v>
      </c>
      <c r="EE345" s="11" t="str">
        <f aca="false" t="array" ref="EE345">_xlfn.IFS(EC345=0,"0", EC345=-0.25, "1", EC345=-0.5,"2", EC345=-0.75,"3", EC345=-1,"4",EC345=-1.25,"5", EC345=-1.5,"6", EC345=-1.75,"7", EC345=-2,"8", EC345=-2.25,"9",EC345=-2.5,"10", EC345=-2.75,"11", EC345=-3,"12", EC345=-3.25,"13", EC345=-3.5,"14", EC345=-3.75,"15",EC345=-4,"16")</f>
        <v>0</v>
      </c>
      <c r="EG345" s="10" t="str">
        <f aca="false">IF(EF345=0,"1","2")</f>
        <v>1</v>
      </c>
      <c r="EH345" s="11" t="str">
        <f aca="false" t="array" ref="EH345">_xlfn.IFS(EF345=0,"0", EF345=-0.25, "1", EF345=-0.5,"2", EF345=-0.75,"3", EF345=-1,"4",EF345=-1.25,"5", EF345=-1.5,"6", EF345=-1.75,"7", EF345=-2,"8", EF345=-2.25,"9",EF345=-2.5,"10", EF345=-2.75,"11", EF345=-3,"12", EF345=-3.25,"13", EF345=-3.5,"14", EF345=-3.75,"15",EF345=-4,"16")</f>
        <v>0</v>
      </c>
      <c r="EJ345" s="11" t="str">
        <f aca="false">IF(EI345=0,"1","2")</f>
        <v>1</v>
      </c>
      <c r="EK345" s="11" t="str">
        <f aca="false" t="array" ref="EK345">_xlfn.IFS(EI345=0,"0", EI345=-0.25, "1", EI345=-0.5,"2", EI345=-0.75,"3", EI345=-1,"4",EI345=-1.25,"5", EI345=-1.5,"6", EI345=-1.75,"7", EI345=-2,"8", EI345=-2.25,"9", EI345=-2.25,"9",EI345=-2.5,"10", EI345=-2.75,"11", EI345=-3,"12", EI345=-3.25,"13", EI345=-3.5,"14", EI345=-3.75,"15",EI345=-4,"16", EI345=0.25, "17", EI345=0.5, "18")</f>
        <v>0</v>
      </c>
      <c r="EM345" s="11" t="str">
        <f aca="false">IF(EL345=0,"1","2")</f>
        <v>1</v>
      </c>
      <c r="EN345" s="11" t="str">
        <f aca="false" t="array" ref="EN345">_xlfn.IFS(EL345=0.25,"17",EL345=0.5,"18", EL345=0,"0", EL345=-0.25, "1", EL345=-0.5,"2", EL345=-0.75,"3", EL345=-1,"4",EL345=-1.25,"5", EL345=-1.5,"6", EL345=-1.75,"7", EL345=-2,"8",EL345= -2.25,"9",EL345=-2.5,"10",EL345= -2.75,"11",EL345= -3,"12",EL345= -3.25,"13",EL345= -3.5,"14",EL345= -3.75,"15",EL345=-4,"16")</f>
        <v>0</v>
      </c>
      <c r="EP345" s="11" t="str">
        <f aca="false">IF(EO345=0,"1","2")</f>
        <v>1</v>
      </c>
      <c r="EQ345" s="11" t="str">
        <f aca="false" t="array" ref="EQ345">_xlfn.IFS(EO345=0,"0", EO345=0.25, "1", EO345=0.5,"2", EO345=0.75,"3", EO345=1,"4",EO345=1.25,"5", EO345=1.5,"6", EO345=1.75,"7", EO345=2,"8", EO345=2.25,"9", EO345=2.25,"9",EO345=2.5,"10", EO345=2.75,"11", EO345=3,"12", EO345=3.25,"13", EO345=3.5,"14", EO345=3.75,"15",EO345=4,"16", EO345=-0.25, "17", bq=-0.5, "18")</f>
        <v>0</v>
      </c>
      <c r="ES345" s="11" t="str">
        <f aca="false">IF(ER345=0,"1","2")</f>
        <v>1</v>
      </c>
      <c r="ET345" s="11" t="str">
        <f aca="false" t="array" ref="ET345">_xlfn.IFS(ER345=0,"0", ER345=0.25, "1", ER345=0.5,"2", ER345=0.75,"3", ER345=1,"4",ER345=1.25,"5", ER345=1.5,"6", ER345=1.75,"7", ER345=2,"8", ER345=2.25,"9", ER345=2.25,"9",ER345=2.5,"10", ER345=2.75,"11", ER345=3,"12", ER345=3.25,"13", ER345=3.5,"14", ER345=3.75,"15",ER345=4,"16", ER345=-0.25, "17", bq=-0.5, "18")</f>
        <v>0</v>
      </c>
      <c r="EV345" s="14" t="e">
        <f aca="false">VLOOKUP(EU345,LEYENDA!$G$2:$H$8,2,TRUE())</f>
        <v>#N/A</v>
      </c>
      <c r="EW345" s="14" t="e">
        <f aca="false" t="array" ref="EW345">_xlfn.IFS(EV345="0-5","1", EV345="6-12","2", EV345="13-18","3", EV345="19-24","4", EV345="25-36","5", EV345="37-48","6", EV345="49-60","7")</f>
        <v>#N/A</v>
      </c>
    </row>
    <row r="346" customFormat="false" ht="13.5" hidden="false" customHeight="false" outlineLevel="0" collapsed="false">
      <c r="A346" s="1" t="n">
        <v>94</v>
      </c>
      <c r="B346" s="2" t="n">
        <v>2</v>
      </c>
      <c r="C346" s="33" t="n">
        <v>44823</v>
      </c>
      <c r="E346" s="5" t="str">
        <f aca="false">VLOOKUP(A346,'286'!$A$3:$J$6279,10,FALSE())</f>
        <v>DE LA PUENTE BERNARDOS, MARÍA</v>
      </c>
      <c r="F346" s="4" t="str">
        <f aca="false">VLOOKUP(A346,'286'!$A$3:$I$1768,3,FALSE())</f>
        <v>PUBERMA</v>
      </c>
      <c r="G346" s="6" t="n">
        <f aca="false">VLOOKUP(A346,'286'!$A$3:$I$1768,4,FALSE())</f>
        <v>32233</v>
      </c>
      <c r="H346" s="7" t="n">
        <f aca="false">YEAR(C346)-YEAR(G346)</f>
        <v>34</v>
      </c>
      <c r="I346" s="1" t="str">
        <f aca="false">VLOOKUP(H346,LEYENDA!$C$2:$D$6,2,TRUE())</f>
        <v>25-40</v>
      </c>
      <c r="J346" s="5" t="str">
        <f aca="false">VLOOKUP(A346,'286'!$A$3:$I$1768,7,FALSE())</f>
        <v>M</v>
      </c>
      <c r="K346" s="8" t="n">
        <f aca="false">VLOOKUP(A346,'286'!$A$3:$I$1768,2,FALSE())</f>
        <v>0</v>
      </c>
      <c r="L346" s="4" t="str">
        <f aca="false">VLOOKUP(A346,'286'!$A$3:$I$1768,8,FALSE())</f>
        <v>D</v>
      </c>
      <c r="M346" s="4" t="str">
        <f aca="false">VLOOKUP(A346,'286'!$A$3:$I$1768,9,FALSE())</f>
        <v>I</v>
      </c>
      <c r="N346" s="8" t="str">
        <f aca="false">IF(R346=O346, "MISMA","CONTRARIA")</f>
        <v>CONTRARIA</v>
      </c>
      <c r="O346" s="8" t="str">
        <f aca="false" t="array" ref="O346">_xlfn.IFS(L346="D","1", L346="I","2")</f>
        <v>1</v>
      </c>
      <c r="P346" s="8" t="e">
        <f aca="false" t="array" ref="P346">_xlfn.IFS(K346="OD","1", K346="OI","2")</f>
        <v>#N/A</v>
      </c>
      <c r="Q346" s="1" t="str">
        <f aca="false" t="array" ref="Q346">_xlfn.IFS(J346="M","1", J346="H","2")</f>
        <v>1</v>
      </c>
      <c r="R346" s="8" t="str">
        <f aca="false" t="array" ref="R346">_xlfn.IFS(M346="D","1", M346="I","2")</f>
        <v>2</v>
      </c>
      <c r="S346" s="1" t="str">
        <f aca="false" t="array" ref="S346">_xlfn.IFS(N346="CONTRARIA", "1",N346= "MISMA","2")</f>
        <v>1</v>
      </c>
      <c r="T346" s="1" t="str">
        <f aca="false" t="array" ref="T346">_xlfn.IFS(I346="0-12","1", I346="13-24","2", I346="25-40","3", I346="41-60","4", I346="61-100","5")</f>
        <v>3</v>
      </c>
      <c r="U346" s="9" t="n">
        <v>-2.5</v>
      </c>
      <c r="V346" s="10" t="str">
        <f aca="false">IF(U346="","",IF(AND(U346&gt;=-9,U346&lt;=-6.5),"-9 a -6,5",IF(AND(U346&gt;=-6,U346&lt;=-3.5),"-6 a -3,5",IF(AND(U346&gt;=-3,U346&lt;=-1),"-3 a -1",IF(U346=-0.5,"-0,5",IF(AND(U346&gt;=0,U346&lt;=2.5),"0 a 2,5",IF(AND(U346&gt;=3,U346&lt;=5.5),"3 a 5,5",IF(AND(U346&gt;=6,U346&lt;=8.5),"6 a 8,5",IF(AND(U346&gt;=9,U346&lt;=20),"9 a 20","Fuera de rango")))))))))</f>
        <v>-3 a -1</v>
      </c>
      <c r="W346" s="11" t="n">
        <f aca="false">IF(V346="","",IF(V346="-9 a -6,5",2,IF(V346="-6 a -3,5",3,IF(V346="-3 a -1",4,IF(V346="-0,5","NORMA",IF(V346="0 a 2,5",5,IF(V346="3 a 5,5",6,IF(V346="6 a 8,5",7,IF(V346="9 a 20",8,"Fuera de rango")))))))))</f>
        <v>4</v>
      </c>
      <c r="X346" s="9" t="n">
        <v>13</v>
      </c>
      <c r="Y346" s="11" t="str">
        <f aca="false">IF(X346="","",IF(AND(X346&gt;=0,X346&lt;=4),"0 a 4",IF(AND(X346&gt;=4.5,X346&lt;=8.5),"4,5 a 8,5",IF(X346=9,"9",IF(AND(X346&gt;=9.5,X346&lt;=13),"9,5 a 13",IF(AND(X346&gt;=13.5,X346&lt;=20),"13,5 a 20",IF(AND(X346&gt;=20.5,X346&lt;=35),"20,5 a 35","Fuera de rango")))))))</f>
        <v>9,5 a 13</v>
      </c>
      <c r="Z346" s="11" t="n">
        <f aca="false">IF(Y346="","",IF(Y346="0 a 4",1,IF(Y346="4,5 a 8,5",2,IF(Y346="9","NORMA",IF(Y346="9,5 a 13",3,IF(Y346="13,5 a 20",4,IF(Y346="20,5 a 35",5,"Fuera de rango")))))))</f>
        <v>3</v>
      </c>
      <c r="AA346" s="9" t="n">
        <v>18</v>
      </c>
      <c r="AB346" s="10" t="str">
        <f aca="false">IF(AA346="","",IF(AND(AA346&gt;=0,AA346&lt;=9),"0 a 9",IF(AND(AA346&gt;=9.5,AA346&lt;=18.5),"9,5 a 18,5",IF(AA346=19,"19",IF(AND(AA346&gt;=19.5,AA346&lt;=28),"19,5 a 28",IF(AND(AA346&gt;=28.5,AA346&lt;=40),"28,5 a 40","Fuera de rango"))))))</f>
        <v>9,5 a 18,5</v>
      </c>
      <c r="AC346" s="11" t="n">
        <f aca="false" t="array" ref="AC346">_xlfn.IFS(AB346="","",AB346="0 a 9",1,AB346="9,5 a 18,5",2,AB346="19","NORMA",AB346="19,5 a 28",3,AB346="28,5 a 40",4,TRUE(),"Fuera de rango")</f>
        <v>2</v>
      </c>
      <c r="AD346" s="9" t="n">
        <v>17</v>
      </c>
      <c r="AE346" s="10" t="str">
        <f aca="false">IF(AD346="","",IF(AND(AD346&gt;=-10,AD346&lt;=0),"De -10 a 0",IF(AND(AD346&gt;=0.5,AD346&lt;=9.5),"0,5 a 9,5",IF(AD346=10,"10",IF(AND(AD346&gt;=10.5,AD346&lt;=20),"10,5 a 20",IF(AND(AD346&gt;=20.5,AD346&lt;=40),"20,5 a 40","Fuera de rango"))))))</f>
        <v>10,5 a 20</v>
      </c>
      <c r="AF346" s="12" t="n">
        <f aca="false">IF(AD346="","",IF(AND(AD346&gt;=-10,AD346&lt;=0),1,IF(AND(AD346&gt;=0.5,AD346&lt;=9.5),2,IF(AD346=10,"NORMA",IF(AND(AD346&gt;=10.5,AD346&lt;=20),3,IF(AND(AD346&gt;=20.5,AD346&lt;=40),4,""))))))</f>
        <v>3</v>
      </c>
      <c r="AG346" s="9" t="n">
        <v>10</v>
      </c>
      <c r="AH346" s="10" t="str">
        <f aca="false">IF(AG346="","",IF(AND(AG346&gt;=0,AG346&lt;=4),"0 a 4",IF(AND(AG346&gt;=4.5,AG346&lt;=8.5),"4,5 a 8,5",IF(AG346=9,"9",IF(AND(AG346&gt;=9.5,AG346&lt;=13),"9,5 a 13",IF(AND(AG346&gt;=13.5,AG346&lt;=25),"13,5 a 25","Fuera de rango"))))))</f>
        <v>9,5 a 13</v>
      </c>
      <c r="AI346" s="10" t="n">
        <f aca="false">IF(AH346="","",IF(AH346="0 a 4",1,IF(AH346="4,5 a 8,5",2,IF(AH346="9","NORMA",IF(AH346="9,5 a 13",3,IF(AH346="13,5 a 25",4,""))))))</f>
        <v>3</v>
      </c>
      <c r="AJ346" s="9" t="n">
        <v>6</v>
      </c>
      <c r="AK346" s="10" t="str">
        <f aca="false">IF(AJ346="","",IF(AND(AJ346&gt;=-15,AJ346&lt;=-10.5),"-15 a -10,5",IF(AND(AJ346&gt;=-10,AJ346&lt;=-4),"-10 a -4",IF(AND(AJ346&gt;=-4.5,AJ346&lt;=0),"-4,5 a 0",IF(AND(AJ346&gt;=0.5,AJ346&lt;=4.5),"0,5 a 4,5",IF(AJ346=5,"5",IF(AND(AJ346&gt;=5.5,AJ346&lt;=10),"5,5 a 10",IF(AND(AJ346&gt;=10.5,AJ346&lt;=20),"10,5 a 20","Fuera de rango"))))))))</f>
        <v>5,5 a 10</v>
      </c>
      <c r="AL346" s="11" t="n">
        <f aca="false">IF(AK346="","",IF(AK346="-15 a -10,5",1,IF(AK346="-10 a -4",2,IF(AK346="-4,5 a 0",3,IF(AK346="0,5 a 4,5",4,IF(AK346="5","NORMA",IF(AK346="5,5 a 10",5,IF(AK346="10,5 a 20",6,"Error"))))))))</f>
        <v>5</v>
      </c>
      <c r="AM346" s="9" t="n">
        <v>-0.5</v>
      </c>
      <c r="AN346" s="10" t="str">
        <f aca="false">IF(AM346="","",IF(AND(AM346&gt;=-7.5,AM346&lt;=-5.5),"-7,5 a -5,5",IF(AND(AM346&gt;=-5,AM346&lt;=-3),"-5 a -3",IF(AND(AM346&gt;=-2.5,AM346&lt;=-0.5),"-2,5 a -0,5",IF(AM346=0,"0,00",IF(AND(AM346&gt;=0.5,AM346&lt;=2.5),"0,5 a 2,5",IF(AND(AM346&gt;=3,AM346&lt;=5),"3 a 5",IF(AND(AM346&gt;=5.5,AM346&lt;=7.5),"5,5 a 7,5",IF(AND(AM346&gt;=8,AM346&lt;=10),"8 a 10","Fuera de rango")))))))))</f>
        <v>-2,5 a -0,5</v>
      </c>
      <c r="AO346" s="11" t="n">
        <f aca="false">IF(AN346="","",IF(AN346="-7,5 a -5,5",1,IF(AN346="-5 a -3",2,IF(AN346="-2,5 a -0,5",3,IF(AN346="0,00","NORMA",IF(AN346="0,5 a 2,5",4,IF(AN346="3 a 5",5,IF(AN346="5,5 a 7,5",6,IF(AN346="8 a 10",7,"Error")))))))))</f>
        <v>3</v>
      </c>
      <c r="AP346" s="9" t="n">
        <v>-2.5</v>
      </c>
      <c r="AQ346" s="10" t="str">
        <f aca="false">IF(AP346="","",IF(AND(AP346&gt;=-20,AP346&lt;=-9.5),"-20 a -9,5",IF(AND(AP346&gt;=-9,AP346&lt;=-6.5),"-9 a -6,5",IF(AP346=-6,"-6",IF(AND(AP346&gt;=-5.5,AP346&lt;=-3),"-5,5 a -3",IF(AND(AP346&gt;=-2.5,AP346&lt;=0),"-2,5 a 0",IF(AND(AP346&gt;=0.5,AP346&lt;=3),"0,5 a 3",IF(AND(AP346&gt;=3.5,AP346&lt;=6),"3,5 a 6",IF(AND(AP346&gt;=6.5,AP346&lt;=9),"6,5 a 9",IF(AND(AP346&gt;=9.5,AP346&lt;=20),"9,5 a 20","Fuera de rango"))))))))))</f>
        <v>-2,5 a 0</v>
      </c>
      <c r="AR346" s="11" t="n">
        <f aca="false">IF(AQ346="","",IF(AQ346="-20 a -9,5",1,IF(AQ346="-9 a -6,5",2,IF(AQ346="-6","NORMA",IF(AQ346="-5,5 a -3",3,IF(AQ346="-2,5 a 0",4,IF(AQ346="0,5 a 3",5,IF(AQ346="3,5 a 6",6,IF(AQ346="6,5 a 9",7,IF(AQ346="9,5 a 20",8,""))))))))))</f>
        <v>4</v>
      </c>
      <c r="AS346" s="9" t="n">
        <v>0</v>
      </c>
      <c r="AT346" s="10" t="str">
        <f aca="false">IF(AS346="","",IF(AND(AS346&gt;=-16,AS346&lt;=-14),"-16 a -14",IF(AND(AS346&gt;=-13.5,AS346&lt;=-11.5),"-13,5 a -11,5",IF(AND(AS346&gt;=-11,AS346&lt;=-9),"-11 a -9",IF(AND(AS346&gt;=-8.5,AS346&lt;=-6.5),"-8,5 a -6,5",IF(AND(AS346&gt;=-6,AS346&lt;=-4),"-6 a -4",IF(AND(AS346&gt;=-3.5,AS346&lt;=-1.5),"-3,5 a -1,5",IF(AND(AS346&gt;=-1,AS346&lt;=1),"-1 a 1",IF(AND(AS346&gt;=1.5,AS346&lt;=3.5),"1,5 a 3,5",IF(AND(AS346&gt;=4,AS346&lt;=6),"4 a 6",IF(AND(AS346&gt;=6.5,AS346&lt;=8.5),"6,5 a 8,5",IF(AND(AS346&gt;=9,AS346&lt;=11),"9 a 11",IF(AND(AS346&gt;=11.5,AS346&lt;=13.5),"11,5 a 13,5",IF(AND(AS346&gt;=14,AS346&lt;=16),"14 a 16",IF(AND(AS346&gt;=16.5,AS346&lt;=18.5),"16,5 a 18,5",IF(AND(AS346&gt;=19,AS346&lt;=21),"19 a 21","Fuera de rango"))))))))))))))))</f>
        <v>-1 a 1</v>
      </c>
      <c r="AU346" s="11" t="n">
        <f aca="false" t="array" ref="AU346">IF(AT346="","",_xlfn.IFS(AT346="-16 a -14",1,AT346="-13,5 a -11,5",2,AT346="-11 a -9",3,AT346="-8,5 a -6,5",4,AT346="-6 a -4",5,AT346="-3,5 a -1,5",6,AT346="-1 a 1",7,AT346="1,5 a 3,5",8,AT346="4 a 6","NORMA",AT346="6,5 a 8,5",9,AT346="9 a 11",10,AT346="11,5 a 13,5",11,AT346="14 a 16",12,AT346="16,5 a 18,5",13,AT346="19 a 21",14,TRUE(),""))</f>
        <v>7</v>
      </c>
      <c r="AV346" s="9" t="n">
        <v>-0.25</v>
      </c>
      <c r="AW346" s="10" t="str">
        <f aca="false">IF(AV346="","",IF(AND(AV346&gt;=-1,AV346&lt;=-0.5),"-1 a -0,5",IF(AND(AV346&gt;-0.5,AV346&lt;=0),"De -0,5 a 0",IF(AND(AV346&gt;=0.25,AV346&lt;=0.75),"0,25 a 0,75",IF(AND(AV346&gt;=1,AV346&lt;=1.5),"1 a 1,5",IF(AND(AV346&gt;=1.75,AV346&lt;=2.25),"1,75 a 2,25",IF(AND(AV346&gt;=2.5,AV346&lt;=3),"2,5 a 3",IF(AND(AV346&gt;=3.25,AV346&lt;=3.75),"3,25 a 3,75","Fuera de rango"))))))))</f>
        <v>De -0,5 a 0</v>
      </c>
      <c r="AX346" s="10" t="n">
        <f aca="false">IF(AW346="","",IF(OR(AW346="-1 a -0,5",AW346="-1 a -0.5"),1,IF(OR(AW346="De -0,5 a 0",AW346="-0,5 a 0",AW346="De -0.5 a 0"),2,IF(OR(AW346="0,25 a 0,75",AW346="0.25 a 0.75"),"NORMA",IF(OR(AW346="1 a 1,5",AW346="1 a 1.5"),3,IF(OR(AW346="1,75 a 2,25",AW346="1.75 a 2.25"),4,IF(OR(AW346="2,5 a 3",AW346="2.5 a 3"),5,IF(OR(AW346="3,25 a 3,75",AW346="3.25 a 3.75"),6,""))))))))</f>
        <v>2</v>
      </c>
      <c r="AY346" s="9" t="n">
        <v>-6</v>
      </c>
      <c r="AZ346" s="10" t="str">
        <f aca="false">IF(AY346="","",IF(AND(AY346&gt;=-20,AY346&lt;=-9.5),"-20 a -9,5",IF(AND(AY346&gt;=-9,AY346&lt;=-6.5),"-9 a -6,5",IF(AY346=-6,"-6",IF(AND(AY346&gt;=-5.5,AY346&lt;=-3),"-5,5 a -3",IF(AND(AY346&gt;=-2.5,AY346&lt;=0),"-2,5 a 0",IF(AND(AY346&gt;=0.5,AY346&lt;=3),"0,5 a 3",IF(AND(AY346&gt;=3.5,AY346&lt;=6),"3,5 a 6","Fuera de rango"))))))))</f>
        <v>-6</v>
      </c>
      <c r="BA346" s="11" t="str">
        <f aca="false">IF(AZ346="","",IF(AZ346="-20 a -9,5",1,IF(AZ346="-9 a -6,5",2,IF(AZ346="-6","NORMA",IF(AZ346="-5,5 a -3",3,IF(AZ346="-2,5 a 0",4,IF(AZ346="0,5 a 3",5,IF(AZ346="3,5 a 6",6,""))))))))</f>
        <v>NORMA</v>
      </c>
      <c r="BB346" s="9" t="n">
        <v>0</v>
      </c>
      <c r="BC346" s="10" t="str">
        <f aca="false" t="array" ref="BC346">IF(BB346="","",_xlfn.IFS(AND(BB346&gt;=0,BB346&lt;=2),"0 a 2",AND(BB346&gt;=2.5,BB346&lt;=4.5),"2,5 a 4,5",AND(BB346&gt;=5,BB346&lt;=7),"5 a 7",AND(BB346&gt;=7.5,BB346&lt;=9.5),"7,5 a 9,5",AND(BB346&gt;=10,BB346&lt;=12),"10 a 12",AND(BB346&gt;=12.5,BB346&lt;=14.5),"12,5 a 14,5",BB346=15,"15",AND(BB346&gt;=15.5,BB346&lt;=17.5),"15,5 a 17,5",AND(BB346&gt;=18,BB346&lt;=20),"18 a 20",AND(BB346&gt;=20.5,BB346&lt;=22.5),"20,5 a 22,5",AND(BB346&gt;=23,BB346&lt;=25),"23 a 25",TRUE(),"Fuera de rango"))</f>
        <v>0 a 2</v>
      </c>
      <c r="BD346" s="11" t="n">
        <f aca="false" t="array" ref="BD346">IF(BC346="","",_xlfn.IFS(BC346="0 a 2",1,BC346="2,5 a 4,5",2,BC346="5 a 7",3,BC346="7,5 a 9,5",4,BC346="10 a 12",5,BC346="12,5 a 14,5",6,BC346="15","NORMA",BC346="15,5 a 17,5",7,BC346="18 a 20",8,BC346="20,5 a 22,5",9,BC346="23 a 25",10,TRUE(),"Fuera de rango"))</f>
        <v>1</v>
      </c>
      <c r="BE346" s="9" t="n">
        <v>25</v>
      </c>
      <c r="BF346" s="10" t="str">
        <f aca="false">IF(BE346="","",IF(AND(BE346&gt;=-20,BE346&lt;=-10),"-20 a -10",IF(AND(BE346&gt;=-9.5,BE346&lt;=0.5),"-9,5 a 0,5",IF(AND(BE346&gt;=1,BE346&lt;=11),"1 a 11",IF(AND(BE346&gt;=11.5,BE346&lt;=20.5),"11,5 a 20,5",IF(BE346=21,"21",IF(AND(BE346&gt;=21.5,BE346&lt;=31.5),"21,5 a 31,5",IF(AND(BE346&gt;=32,BE346&lt;=42),"32 a 42","Fuera de rango"))))))))</f>
        <v>21,5 a 31,5</v>
      </c>
      <c r="BG346" s="11" t="n">
        <f aca="false">IF(BF346="","",IF(BF346="-20 a -10",1,IF(BF346="-9,5 a 0,5",2,IF(BF346="1 a 11",3,IF(BF346="11,5 a 20,5",4,IF(BF346="21","NORMA",IF(BF346="21,5 a 31,5",5,IF(BF346="32 a 42",6,""))))))))</f>
        <v>5</v>
      </c>
      <c r="BH346" s="9" t="n">
        <v>9</v>
      </c>
      <c r="BI346" s="10" t="str">
        <f aca="false">IF(BH346="","",IF(AND(BH346&gt;=-20,BH346&lt;=-15),"-20 a -15",IF(AND(BH346&gt;=-14.5,BH346&lt;=-9.5),"-14,5 a -9,5",IF(AND(BH346&gt;=-9,BH346&lt;=-4),"-9 a -4",IF(AND(BH346&gt;=-3.5,BH346&lt;=2.5),"-3,5 a 2,5",IF(AND(BH346&gt;=3,BH346&lt;=8),"3 a 8",IF(AND(BH346&gt;=8.5,BH346&lt;=14.5),"8,5 a 14,5",IF(BH346=15,"15",IF(AND(BH346&gt;=15.5,BH346&lt;=20.5),"15,5 a 20,5",IF(AND(BH346&gt;=21,BH346&lt;=26),"21 a 26","Fuera de rango"))))))))))</f>
        <v>8,5 a 14,5</v>
      </c>
      <c r="BJ346" s="11" t="n">
        <f aca="false">IF(BI346="","",IF(BI346="-20 a -15",1,IF(BI346="-14,5 a -9,5",2,IF(BI346="-9 a -4",3,IF(BI346="-3,5 a 2,5",4,IF(BI346="3 a 8",5,IF(BI346="8,5 a 14,5",6,IF(BI346="15","NORMA",IF(BI346="15,5 a 20,5",7,IF(BI346="21 a 26",8,IF(BI346="26,5 a 31,5",9,"")))))))))))</f>
        <v>6</v>
      </c>
      <c r="BK346" s="9" t="n">
        <v>8</v>
      </c>
      <c r="BL346" s="10" t="str">
        <f aca="false">IF(BK346="","",IF(AND(BK346&gt;=0,BK346&lt;=2),"0 - 2",IF(AND(BK346&gt;=2.5,BK346&lt;=4.5),"2,5 - 4,5",IF(AND(BK346&gt;=5,BK346&lt;=7),"5 - 7",IF(AND(BK346&gt;=7.5,BK346&lt;=9.5),"7,5 - 9,5",IF(AND(BK346&gt;=10,BK346&lt;=12),"10 - 12",IF(AND(BK346&gt;=12.5,BK346&lt;=13.5),"12,5 - 13,5",IF(BK346=14,"14",IF(AND(BK346&gt;=14.5,BK346&lt;=16.5),"14,5 - 16,5",IF(AND(BK346&gt;=17,BK346&lt;=19),"17 - 19",IF(AND(BK346&gt;=19.5,BK346&lt;=21.5),"19,5 - 21,5",IF(AND(BK346&gt;=22,BK346&lt;=24),"22 - 24",IF(AND(BK346&gt;=24.5,BK346&lt;=26.5),"24,5 - 26,5",IF(AND(BK346&gt;=27,BK346&lt;=29),"27 - 29",IF(AND(BK346&gt;=29.5,BK346&lt;=30),"29,5 - 30","Fuera de rango")))))))))))))))</f>
        <v>7,5 - 9,5</v>
      </c>
      <c r="BM346" s="11" t="n">
        <f aca="false">IF(BL346="","",IF(BL346="0 - 2",1,IF(BL346="2,5 - 4,5",2,IF(BL346="5 - 7",3,IF(BL346="7,5 - 9,5",4,IF(BL346="10 - 12",5,IF(BL346="12,5 - 13,5",6,IF(BL346="14","NORMA",IF(BL346="14,5 - 16,5",7,IF(BL346="17 - 19",8,IF(BL346="19,5 - 21,5",9,IF(BL346="22 - 24",10,IF(BL346="24,5 - 26,5",11,IF(BL346="27 - 29",12,IF(BL346="29,5 - 30",13,"")))))))))))))))</f>
        <v>4</v>
      </c>
      <c r="BN346" s="9" t="n">
        <v>15</v>
      </c>
      <c r="BO346" s="11" t="str">
        <f aca="false">IF(BN346="","",IF(AND(BN346&gt;=-20,BN346&lt;=-10),"-20 a -10",IF(AND(BN346&gt;=-9.5,BN346&lt;=0.5),"-9,5 a 0,5",IF(AND(BN346&gt;=1,BN346&lt;=11),"1 a 11",IF(AND(BN346&gt;=11.5,BN346&lt;=21.5),"11,5 a 21,5",IF(BN346=22,"22",IF(AND(BN346&gt;=22.5,BN346&lt;=32.5),"22,5 a 32,5",IF(AND(BN346&gt;=33,BN346&lt;=43),"33 a 43","Fuera de rango"))))))))</f>
        <v>11,5 a 21,5</v>
      </c>
      <c r="BP346" s="11" t="n">
        <f aca="false">IF(BO346="","",IF(BO346="-20 a -10",1,IF(BO346="-9,5 a 0,5",2,IF(BO346="1 a 11",3,IF(BO346="11,5 a 21,5",4,IF(BO346="22","NORMA",IF(BO346="22,5 a 32,5",5,IF(BO346="33 a 43",6,""))))))))</f>
        <v>4</v>
      </c>
      <c r="BQ346" s="9" t="n">
        <v>11</v>
      </c>
      <c r="BR346" s="10" t="str">
        <f aca="false">IF(BQ346="","",IF(AND(BQ346&gt;=-20,BQ346&lt;=-15),"-20 a -15",IF(AND(BQ346&gt;=-14.5,BQ346&lt;=-9.5),"-14,5 a -9,5",IF(AND(BQ346&gt;=-9,BQ346&lt;=-4),"-9 a -4",IF(AND(BQ346&gt;=-3.5,BQ346&lt;=2.5),"-3,5 a 2,5",IF(AND(BQ346&gt;=3,BQ346&lt;=8),"3 a 8",IF(AND(BQ346&gt;=8.5,BQ346&lt;=13.5),"8,5 a 13,5",IF(AND(BQ346&gt;=14,BQ346&lt;=17.5),"14 a 17,5",IF(BQ346=18,"18",IF(AND(BQ346&gt;=18.5,BQ346&lt;=23.5),"18,5 a 23,5",IF(AND(BQ346&gt;=24,BQ346&lt;=29),"24 a 29",IF(AND(BQ346&gt;=29.5,BQ346&lt;=34.5),"29,5 a 34,5",IF(AND(BQ346&gt;=35,BQ346&lt;=40),"35 a 40","Fuera de rango")))))))))))))</f>
        <v>8,5 a 13,5</v>
      </c>
      <c r="BS346" s="11" t="n">
        <f aca="false">IF(BR346="","",IF(BR346="-20 a -15",1,IF(BR346="-14,5 a -9,5",2,IF(BR346="-9 a -4",3,IF(BR346="-3,5 a 2,5",4,IF(BR346="3 a 8",5,IF(BR346="8,5 a 13,5",6,IF(BR346="14 a 17,5",7,IF(BR346="18","NORMA",IF(BR346="18,5 a 23,5",8,IF(BR346="24 a 29",9,IF(BR346="29,5 a 34,5",10,IF(BR346="35 a 40",11,"")))))))))))))</f>
        <v>6</v>
      </c>
      <c r="BT346" s="9" t="n">
        <v>0</v>
      </c>
      <c r="BU346" s="10" t="str">
        <f aca="false">IF(BT346="","",IF(AND(BT346&gt;=-20,BT346&lt;=-18),"-20 a -18",IF(AND(BT346&gt;=-17.5,BT346&lt;=-15.5),"-17,5 a -15,5",IF(AND(BT346&gt;=-15,BT346&lt;=-13),"-15 a -13",IF(AND(BT346&gt;=-12.5,BT346&lt;=-10.5),"-12,5 a -10,5",IF(AND(BT346&gt;=-10,BT346&lt;=-8),"-10 a -8",IF(AND(BT346&gt;=-7.5,BT346&lt;=-5.5),"-7,5 a -5,5",IF(AND(BT346&gt;=-5,BT346&lt;=-3),"-5 a -3",IF(AND(BT346&gt;=-2.5,BT346&lt;=-0.5),"-2,5 a -0,5",IF(BT346=0,"0",IF(AND(BT346&gt;=0.5,BT346&lt;=2.5),"0,5 a 2,5",IF(AND(BT346&gt;=3,BT346&lt;=5),"3 a 5",IF(AND(BT346&gt;=5.5,BT346&lt;=7.5),"5,5 a 7,5",IF(AND(BT346&gt;=8,BT346&lt;=10),"8 a 10",IF(AND(BT346&gt;=10.5,BT346&lt;=12.5),"10,5 a 12,5",IF(AND(BT346&gt;=13,BT346&lt;=15),"13 a 15",IF(AND(BT346&gt;=15.5,BT346&lt;=17.5),"15,5 a 17,5",IF(AND(BT346&gt;=18,BT346&lt;=20),"18 a 20","Fuera de rango"))))))))))))))))))</f>
        <v>0</v>
      </c>
      <c r="BV346" s="11" t="str">
        <f aca="false">IF(BT346="","",IF(BT346=0,"NORMA",IF(AND(BT346&gt;=-20,BT346&lt;=-18),2,IF(AND(BT346&gt;=-17.5,BT346&lt;=-15.5),2,IF(AND(BT346&gt;=-15,BT346&lt;=-13),3,IF(AND(BT346&gt;=-12.5,BT346&lt;=-10.5),4,IF(AND(BT346&gt;=-10,BT346&lt;=-8),5,IF(AND(BT346&gt;=-7.5,BT346&lt;=-5.5),6,IF(AND(BT346&gt;=-5,BT346&lt;=-3),7,IF(AND(BT346&gt;=-2.5,BT346&lt;=-0.5),8,IF(AND(BT346&gt;=0.5,BT346&lt;=2.5),9,IF(AND(BT346&gt;=3,BT346&lt;=5),10,IF(AND(BT346&gt;=5.5,BT346&lt;=7.5),11,IF(AND(BT346&gt;=8,BT346&lt;=10),12,IF(AND(BT346&gt;=10.5,BT346&lt;=12.5),13,IF(AND(BT346&gt;=13,BT346&lt;=15),14,IF(AND(BT346&gt;=15.5,BT346&lt;=17.5),15,IF(AND(BT346&gt;=18,BT346&lt;=20),16,"Fuera de rango"))))))))))))))))))</f>
        <v>NORMA</v>
      </c>
      <c r="BW346" s="9" t="n">
        <v>-4.75</v>
      </c>
      <c r="BX346" s="10" t="n">
        <f aca="false">18.5- (0.3*H346)</f>
        <v>8.3</v>
      </c>
      <c r="BY346" s="10" t="n">
        <f aca="false">(BW346)-(BX346)</f>
        <v>-13.05</v>
      </c>
      <c r="BZ346" s="10" t="str">
        <f aca="false">IF(BY346="","",IF(BY346&lt;-27.5,"De -30 a -28",IF(BY346&lt;-25,"De -27,5 a -25,5",IF(BY346&lt;-22.5,"De -25 a -23",IF(BY346&lt;-20,"De -22,5 a -20,5",IF(BY346&lt;-17.5,"De -20 a -18",IF(BY346&lt;-15,"De -17,5 a -15,5",IF(BY346&lt;-12.5,"De -15 a -13",IF(BY346&lt;-10,"De -12,5 a -10,5",IF(BY346&lt;-7.5,"De -10 a -8",IF(BY346&lt;-5,"De -7,5 a -5,5",IF(BY346&lt;-2.5,"De -5 a -3",IF(BY346&lt;0,"De -2,5 a -0,5",IF(BY346&lt;2.5,"De 0 a 2",IF(BY346&lt;5,"De 2,5 a 4,5",IF(BY346&lt;7.5,"De 5 a 7",IF(BY346&lt;10,"De 7,5 a 9,5",IF(BY346&lt;12.5,"De 10 a 12",IF(BY346&lt;15,"De 12,5 a 14,5",IF(BY346&lt;17.5,"De 15 a 17",IF(BY346&lt;20,"De 17,5 a 19,5",IF(BY346&lt;22.5,"De 20 a 22",IF(BY346&lt;25,"De 22,5 a 24,5",IF(BY346&lt;27.5,"De 25 a 27","De 27,5 a 30"))))))))))))))))))))))))</f>
        <v>De -15 a -13</v>
      </c>
      <c r="CA346" s="12" t="n">
        <f aca="false">IF(BY346="","",IF(BY346&lt;=-28,1,IF(BY346&lt;=-25.5,2,IF(BY346&lt;=-23,3,IF(BY346&lt;=-20.5,4,IF(BY346&lt;=-18,5,IF(BY346&lt;=-15.5,6,IF(BY346&lt;=-13,7,IF(BY346&lt;=-10.5,8,IF(BY346&lt;=-8,9,IF(BY346&lt;=-5.5,10,IF(BY346&lt;=-3,11,IF(BY346&lt;=-0.5,12,IF(BY346&lt;=2,13,IF(BY346&lt;=4.5,14,IF(BY346&lt;=7,15,IF(BY346&lt;=9.5,16,IF(BY346&lt;=12,17,IF(BY346&lt;=14.5,18,IF(BY346&lt;=17,19,IF(BY346&lt;=19.5,20,IF(BY346&lt;=22,21,IF(BY346&lt;=24.5,22,IF(BY346&lt;=27,23,IF(BY346&lt;=30,24,"Fuera de rango")))))))))))))))))))))))))</f>
        <v>7</v>
      </c>
      <c r="CB346" s="9" t="n">
        <v>-5.25</v>
      </c>
      <c r="CC346" s="10" t="n">
        <f aca="false">18.5- (0.3*H346)</f>
        <v>8.3</v>
      </c>
      <c r="CD346" s="10" t="n">
        <f aca="false">(CB346)-(CC346)</f>
        <v>-13.55</v>
      </c>
      <c r="CE346" s="10" t="str">
        <f aca="false">IF(CD346="","",IF(CD346&lt;-27.5,"De -30 a -28",IF(CD346&lt;-25,"De -27,5 a -25,5",IF(CD346&lt;-22.5,"De -25 a -23",IF(CD346&lt;-20,"De -22,5 a -20,5",IF(CD346&lt;-17.5,"De -20 a -18",IF(CD346&lt;-15,"De -17,5 a -15,5",IF(CD346&lt;-12.5,"De -15 a -13",IF(CD346&lt;-10,"De -12,5 a -10,5",IF(CD346&lt;-7.5,"De -10 a -8",IF(CD346&lt;-5,"De -7,5 a -5,5",IF(CD346&lt;-2.5,"De -5 a -3",IF(CD346&lt;0,"De -2,5 a -0,5",IF(CD346&lt;=2,"De 0 a 2",IF(CD346&lt;=4.5,"De 2,5 a 4,5",IF(CD346&lt;=7,"De 5 a 7",IF(CD346&lt;=9.5,"De 7,5 a 9,5",IF(CD346&lt;=12,"De 10 a 12",IF(CD346&lt;=14.5,"De 12,5 a 14,5",IF(CD346&lt;=17,"De 15 a 17",IF(CD346&lt;=19.5,"De 17,5 a 19,5",IF(CD346&lt;=22,"De 20 a 22",IF(CD346&lt;=24.5,"De 22,5 a 24,5",IF(CD346&lt;=27,"De 25 a 27","De 27,5 a 30"))))))))))))))))))))))))</f>
        <v>De -15 a -13</v>
      </c>
      <c r="CF346" s="12" t="n">
        <f aca="false">IF(CD346="","",IF(CD346&lt;-27.5,1,IF(CD346&lt;-25,2,IF(CD346&lt;-22.5,3,IF(CD346&lt;-20,4,IF(CD346&lt;-17.5,5,IF(CD346&lt;-15,6,IF(CD346&lt;-12.5,7,IF(CD346&lt;-10,8,IF(CD346&lt;-7.5,9,IF(CD346&lt;-5,10,IF(CD346&lt;-2.5,11,IF(CD346&lt;0,12,IF(CD346&lt;2.5,13,IF(CD346&lt;5,14,IF(CD346&lt;7.5,15,IF(CD346&lt;10,16,IF(CD346&lt;12.5,17,IF(CD346&lt;15,18,IF(CD346&lt;17.5,19,IF(CD346&lt;20,20,IF(CD346&lt;22.5,21,IF(CD346&lt;25,22,IF(CD346&lt;27.5,23,24))))))))))))))))))))))))</f>
        <v>7</v>
      </c>
      <c r="CG346" s="9" t="n">
        <v>-3</v>
      </c>
      <c r="CH346" s="10" t="str">
        <f aca="false">IF(CG346="","",IF(AND(CG346&gt;=-10,CG346&lt;=-9.5),"-10 a -9,5",IF(AND(CG346&gt;-9.5,CG346&lt;=-8.5),"-9 a -8,5",IF(AND(CG346&gt;-8.5,CG346&lt;=-7.5),"-8 a -7,5",IF(AND(CG346&gt;-7.5,CG346&lt;=-6.5),"-7 a -6,5",IF(AND(CG346&gt;-6.5,CG346&lt;=-5.5),"-6 a -5,5",IF(AND(CG346&gt;-5.5,CG346&lt;=-4.5),"-5 a -4,5",IF(AND(CG346&gt;-4.5,CG346&lt;=-3.5),"-4 a -3,5",IF(AND(CG346&gt;-3.5,CG346&lt;=-2.5),"-3 a -2,5",IF(CG346=-2.25,"-2,25",IF(AND(CG346&gt;-2.5,CG346&lt;=-1.5),"-2 a -1,5",IF(AND(CG346&gt;-1.5,CG346&lt;=-0.5),"-1 a -0,5",IF(AND(CG346&gt;-0.5,CG346&lt;=0.5),"0 a 0,5",IF(AND(CG346&gt;0.5,CG346&lt;=1.5),"1 a 1,5",IF(AND(CG346&gt;1.5,CG346&lt;=2.5),"2 a 2,5",IF(AND(CG346&gt;2.5,CG346&lt;=3.5),"3 a 3,5",IF(AND(CG346&gt;3.5,CG346&lt;=4.5),"4 a 4,5",IF(AND(CG346&gt;4.5,CG346&lt;=5.5),"5 a 5,5",IF(AND(CG346&gt;5.5,CG346&lt;=6.5),"6 a 6,5",IF(AND(CG346&gt;6.5,CG346&lt;=7.5),"7 a 7,5",IF(AND(CG346&gt;7.5,CG346&lt;=8.5),"8 a 8,5",IF(AND(CG346&gt;8.5,CG346&lt;=9.5),"9 a 9,5",IF(CG346&gt;=10,"10","Fuera de rango")))))))))))))))))))))))</f>
        <v>-3 a -2,5</v>
      </c>
      <c r="CI346" s="11" t="n">
        <f aca="false">IF(CG346="","",IF(CG346=-2.25,"NORMA",IF(CG346&lt;=-9.5,1,IF(CG346&lt;=-8.5,2,IF(CG346&lt;=-7.5,3,IF(CG346&lt;=-6.5,4,IF(CG346&lt;=-5.5,5,IF(CG346&lt;=-4.5,6,IF(CG346&lt;=-3.5,7,IF(CG346&lt;=-2.5,8,IF(CG346&lt;=-1.5,9,IF(CG346&lt;=-0.5,10,IF(CG346&lt;=0.5,11,IF(CG346&lt;=1.5,12,IF(CG346&lt;=2.5,13,IF(CG346&lt;=3.5,14,IF(CG346&lt;=4.5,15,IF(CG346&lt;=5.5,16,IF(CG346&lt;=6.5,17,IF(CG346&lt;=7.5,18,IF(CG346&lt;=8.5,19,IF(CG346&lt;=9.5,20,IF(CG346=10,21,"Fuera de rango")))))))))))))))))))))))</f>
        <v>8</v>
      </c>
      <c r="CJ346" s="9" t="n">
        <v>3</v>
      </c>
      <c r="CK346" s="10" t="str">
        <f aca="false">IF(CJ346="","",IF(AND(CJ346&gt;=-6,CJ346&lt;=-5.5),"-6 a -5,5",IF(AND(CJ346&gt;-5.5,CJ346&lt;=-4.5),"-5 a -4,5",IF(AND(CJ346&gt;-4.5,CJ346&lt;=-3.5),"-4 a -3,5",IF(AND(CJ346&gt;-3.5,CJ346&lt;=-2.5),"-3 a -2,5",IF(AND(CJ346&gt;-2.5,CJ346&lt;=-1.5),"-2 a -1,5",IF(AND(CJ346&gt;-1.5,CJ346&lt;=-0.5),"-1 a -0,5",IF(AND(CJ346&gt;-0.5,CJ346&lt;=0.5),"0 a 0,5",IF(AND(CJ346&gt;0.5,CJ346&lt;=1.5),"1 a 1,5",IF(AND(CJ346&gt;1.5,CJ346&lt;2.5),"2",IF(AND(CJ346&gt;=2.5,CJ346&lt;=3),"2,5 a 3",IF(AND(CJ346&gt;3,CJ346&lt;=4),"3,5 a 4",IF(AND(CJ346&gt;4,CJ346&lt;=5),"4,5 a 5",IF(AND(CJ346&gt;5,CJ346&lt;=6),"5,5 a 6",IF(AND(CJ346&gt;6,CJ346&lt;=7),"6,5 a 7",IF(AND(CJ346&gt;7,CJ346&lt;=8),"7,5 a 8",IF(AND(CJ346&gt;8,CJ346&lt;=9.5),"8,5 a 9,5",IF(CJ346=10,"10","Fuera de rango"))))))))))))))))))</f>
        <v>2,5 a 3</v>
      </c>
      <c r="CL346" s="11" t="n">
        <f aca="false">IF(CK346="","",IF(OR(CK346="-6 a -5,5",CK346="-6 - -5,5"),1,IF(OR(CK346="-5 a -4,5",CK346="-5 - -4,5"),2,IF(OR(CK346="-4 a -3,5",CK346="-4 - -3,5"),3,IF(OR(CK346="-3 a -2,5",CK346="-3 - -2,5"),4,IF(OR(CK346="-2 a -1,5",CK346="-2 - -1,5"),5,IF(OR(CK346="-1 a -0,5",CK346="-1 - -0,5"),6,IF(OR(CK346="0 a 0,5",CK346="0 - 0,5"),7,IF(OR(CK346="1 a 1,5",CK346="1 - 1,5"),8,IF(CK346="2","NORMA",IF(OR(CK346="2,5 a 3",CK346="2,5 - 3"),9,IF(OR(CK346="3,5 a 4",CK346="3,5 - 4"),10,IF(OR(CK346="4,5 a 5",CK346="4,5 - 5"),11,IF(OR(CK346="5,5 a 6",CK346="5,5 - 6"),12,IF(OR(CK346="6,5 a 7",CK346="6,5 - 7"),13,IF(OR(CK346="7,5 a 8",CK346="7,5 - 8"),14,IF(OR(CK346="8,5 a 9",CK346="8,5 - 9,5",CK346="9 a 9,5"),15,IF(CK346="10",15,IF(OR(CK346="0,5 a 1",CK346="0,5 - 1"),7,"Fuera de rango")))))))))))))))))))</f>
        <v>9</v>
      </c>
      <c r="CN346" s="10" t="str">
        <f aca="false">IF(CM346=0,"0", " ")</f>
        <v>0</v>
      </c>
      <c r="CO346" s="10" t="str">
        <f aca="false">IF(CM346&gt;0,"EME"," ")</f>
        <v> </v>
      </c>
      <c r="CQ346" s="10" t="str">
        <f aca="false">IF(CP346&gt;0,"0", " ")</f>
        <v> </v>
      </c>
      <c r="CR346" s="10" t="str">
        <f aca="false">IF(CP346&gt;0,"EME"," ")</f>
        <v> </v>
      </c>
      <c r="CS346" s="9" t="n">
        <v>0.5</v>
      </c>
      <c r="CV346" s="9" t="n">
        <v>0.25</v>
      </c>
      <c r="CY346" s="9" t="n">
        <v>0</v>
      </c>
      <c r="DB346" s="9" t="n">
        <v>0</v>
      </c>
      <c r="DC346" s="11" t="str">
        <f aca="false">IF(DB346&lt;0,"2"," ")</f>
        <v> </v>
      </c>
      <c r="DD346" s="11" t="str">
        <f aca="false">IF(DB346&lt;0,"MIO"," ")</f>
        <v> </v>
      </c>
      <c r="DE346" s="9" t="n">
        <v>-2.5</v>
      </c>
      <c r="DF346" s="10" t="str">
        <f aca="false">IF(DE346&lt;0,"3"," ")</f>
        <v>3</v>
      </c>
      <c r="DG346" s="10" t="str">
        <f aca="false">IF(DE346&lt;0,"AST"," ")</f>
        <v>AST</v>
      </c>
      <c r="DH346" s="9" t="n">
        <v>-2.25</v>
      </c>
      <c r="DI346" s="10" t="str">
        <f aca="false">IF(DH346&lt;0,"3"," ")</f>
        <v>3</v>
      </c>
      <c r="DJ346" s="10" t="str">
        <f aca="false">IF(DH346&lt;0,"AST"," ")</f>
        <v>AST</v>
      </c>
      <c r="DK346" s="9" t="n">
        <v>0</v>
      </c>
      <c r="DL346" s="10" t="str">
        <f aca="false">IF(DK346&gt;0,"4"," ")</f>
        <v> </v>
      </c>
      <c r="DM346" s="10" t="str">
        <f aca="false">IF(DK346&gt;0,"PRE"," ")</f>
        <v> </v>
      </c>
      <c r="DN346" s="9" t="n">
        <v>0</v>
      </c>
      <c r="DO346" s="10" t="str">
        <f aca="false">IF(DN346&gt;0,"4"," ")</f>
        <v> </v>
      </c>
      <c r="DP346" s="10" t="str">
        <f aca="false">IF(DN346&gt;0,"PRE"," ")</f>
        <v> </v>
      </c>
      <c r="DS346" s="12" t="str">
        <f aca="false">CONCATENATE(CO346,CU346,DA346,DG346,DM346)</f>
        <v> AST </v>
      </c>
      <c r="DT346" s="10" t="e">
        <f aca="false" t="array" ref="DT346">_xlfn.IFS(DS346="EME    ","0", DS346=" HIP   ","1", DS346="  MIO  ","2", DS346="   AST ","3", DS346="    PRE","4", DS346="EME   PRE","5", DS346=" HIP  PRE","6", DS346=" HIP AST ","7", DS346="  MIO PRE","8", DS346="  MIOAST ","9", DS346="   ASTPRE","10",DS346=" HIP ASTPRE","11", DS346="  MIOASTPRE","12", DS346="     ","0")</f>
        <v>#N/A</v>
      </c>
      <c r="DV346" s="1" t="e">
        <f aca="false" t="array" ref="DV346">_xlfn.IFS(DU346="SI","2", DU346="NO","1")</f>
        <v>#N/A</v>
      </c>
      <c r="DX346" s="11" t="str">
        <f aca="false">IF(DW346=0,"1","2")</f>
        <v>1</v>
      </c>
      <c r="DY346" s="11" t="str">
        <f aca="false" t="array" ref="DY346">_xlfn.IFS(DW346=0,"0", DW346=0.25, "1", DW346=0.5,"2", DW346=0.75,"3", DW346=1,"4",DW346=1.25,"5", DW346=1.5,"6", DW346=1.75,"7", DW346=2,"8")</f>
        <v>0</v>
      </c>
      <c r="EA346" s="11" t="str">
        <f aca="false">IF(DZ346=0,"1","2")</f>
        <v>1</v>
      </c>
      <c r="EB346" s="11" t="str">
        <f aca="false" t="array" ref="EB346">_xlfn.IFS(DZ346=0,"0", DZ346=0.25, "1", DZ346=0.5,"2", DZ346=0.75,"3", DZ346=1,"4",DZ346=1.25,"5", DZ346=1.5,"6", DZ346=1.75,"7", DZ346=2,"8")</f>
        <v>0</v>
      </c>
      <c r="ED346" s="10" t="str">
        <f aca="false">IF(EC346=0,"1","2")</f>
        <v>1</v>
      </c>
      <c r="EE346" s="11" t="str">
        <f aca="false" t="array" ref="EE346">_xlfn.IFS(EC346=0,"0", EC346=-0.25, "1", EC346=-0.5,"2", EC346=-0.75,"3", EC346=-1,"4",EC346=-1.25,"5", EC346=-1.5,"6", EC346=-1.75,"7", EC346=-2,"8", EC346=-2.25,"9",EC346=-2.5,"10", EC346=-2.75,"11", EC346=-3,"12", EC346=-3.25,"13", EC346=-3.5,"14", EC346=-3.75,"15",EC346=-4,"16")</f>
        <v>0</v>
      </c>
      <c r="EG346" s="10" t="str">
        <f aca="false">IF(EF346=0,"1","2")</f>
        <v>1</v>
      </c>
      <c r="EH346" s="11" t="str">
        <f aca="false" t="array" ref="EH346">_xlfn.IFS(EF346=0,"0", EF346=-0.25, "1", EF346=-0.5,"2", EF346=-0.75,"3", EF346=-1,"4",EF346=-1.25,"5", EF346=-1.5,"6", EF346=-1.75,"7", EF346=-2,"8", EF346=-2.25,"9",EF346=-2.5,"10", EF346=-2.75,"11", EF346=-3,"12", EF346=-3.25,"13", EF346=-3.5,"14", EF346=-3.75,"15",EF346=-4,"16")</f>
        <v>0</v>
      </c>
      <c r="EJ346" s="11" t="str">
        <f aca="false">IF(EI346=0,"1","2")</f>
        <v>1</v>
      </c>
      <c r="EK346" s="11" t="str">
        <f aca="false" t="array" ref="EK346">_xlfn.IFS(EI346=0,"0", EI346=-0.25, "1", EI346=-0.5,"2", EI346=-0.75,"3", EI346=-1,"4",EI346=-1.25,"5", EI346=-1.5,"6", EI346=-1.75,"7", EI346=-2,"8", EI346=-2.25,"9", EI346=-2.25,"9",EI346=-2.5,"10", EI346=-2.75,"11", EI346=-3,"12", EI346=-3.25,"13", EI346=-3.5,"14", EI346=-3.75,"15",EI346=-4,"16", EI346=0.25, "17", EI346=0.5, "18")</f>
        <v>0</v>
      </c>
      <c r="EM346" s="11" t="str">
        <f aca="false">IF(EL346=0,"1","2")</f>
        <v>1</v>
      </c>
      <c r="EN346" s="11" t="str">
        <f aca="false" t="array" ref="EN346">_xlfn.IFS(EL346=0.25,"17",EL346=0.5,"18", EL346=0,"0", EL346=-0.25, "1", EL346=-0.5,"2", EL346=-0.75,"3", EL346=-1,"4",EL346=-1.25,"5", EL346=-1.5,"6", EL346=-1.75,"7", EL346=-2,"8",EL346= -2.25,"9",EL346=-2.5,"10",EL346= -2.75,"11",EL346= -3,"12",EL346= -3.25,"13",EL346= -3.5,"14",EL346= -3.75,"15",EL346=-4,"16")</f>
        <v>0</v>
      </c>
      <c r="EP346" s="11" t="str">
        <f aca="false">IF(EO346=0,"1","2")</f>
        <v>1</v>
      </c>
      <c r="EQ346" s="11" t="str">
        <f aca="false" t="array" ref="EQ346">_xlfn.IFS(EO346=0,"0", EO346=0.25, "1", EO346=0.5,"2", EO346=0.75,"3", EO346=1,"4",EO346=1.25,"5", EO346=1.5,"6", EO346=1.75,"7", EO346=2,"8", EO346=2.25,"9", EO346=2.25,"9",EO346=2.5,"10", EO346=2.75,"11", EO346=3,"12", EO346=3.25,"13", EO346=3.5,"14", EO346=3.75,"15",EO346=4,"16", EO346=-0.25, "17", bq=-0.5, "18")</f>
        <v>0</v>
      </c>
      <c r="ES346" s="11" t="str">
        <f aca="false">IF(ER346=0,"1","2")</f>
        <v>1</v>
      </c>
      <c r="ET346" s="11" t="str">
        <f aca="false" t="array" ref="ET346">_xlfn.IFS(ER346=0,"0", ER346=0.25, "1", ER346=0.5,"2", ER346=0.75,"3", ER346=1,"4",ER346=1.25,"5", ER346=1.5,"6", ER346=1.75,"7", ER346=2,"8", ER346=2.25,"9", ER346=2.25,"9",ER346=2.5,"10", ER346=2.75,"11", ER346=3,"12", ER346=3.25,"13", ER346=3.5,"14", ER346=3.75,"15",ER346=4,"16", ER346=-0.25, "17", bq=-0.5, "18")</f>
        <v>0</v>
      </c>
      <c r="EV346" s="14" t="e">
        <f aca="false">VLOOKUP(EU346,LEYENDA!$G$2:$H$8,2,TRUE())</f>
        <v>#N/A</v>
      </c>
      <c r="EW346" s="14" t="e">
        <f aca="false" t="array" ref="EW346">_xlfn.IFS(EV346="0-5","1", EV346="6-12","2", EV346="13-18","3", EV346="19-24","4", EV346="25-36","5", EV346="37-48","6", EV346="49-60","7")</f>
        <v>#N/A</v>
      </c>
    </row>
    <row r="347" customFormat="false" ht="13.5" hidden="false" customHeight="false" outlineLevel="0" collapsed="false">
      <c r="A347" s="1" t="n">
        <v>95</v>
      </c>
      <c r="B347" s="2" t="n">
        <v>1</v>
      </c>
      <c r="C347" s="33" t="n">
        <v>41825</v>
      </c>
      <c r="E347" s="5" t="str">
        <f aca="false">VLOOKUP(A347,'286'!$A$3:$J$6279,10,FALSE())</f>
        <v>DE LAS HERAS LÓPEZ, VIRGINIA</v>
      </c>
      <c r="F347" s="4" t="str">
        <f aca="false">VLOOKUP(A347,'286'!$A$3:$I$1768,3,FALSE())</f>
        <v>HELOVIR</v>
      </c>
      <c r="G347" s="6" t="n">
        <f aca="false">VLOOKUP(A347,'286'!$A$3:$I$1768,4,FALSE())</f>
        <v>26637</v>
      </c>
      <c r="H347" s="7" t="n">
        <f aca="false">YEAR(C347)-YEAR(G347)</f>
        <v>42</v>
      </c>
      <c r="I347" s="1" t="str">
        <f aca="false">VLOOKUP(H347,LEYENDA!$C$2:$D$6,2,TRUE())</f>
        <v>41-60</v>
      </c>
      <c r="J347" s="5" t="str">
        <f aca="false">VLOOKUP(A347,'286'!$A$3:$I$1768,7,FALSE())</f>
        <v>M</v>
      </c>
      <c r="K347" s="8" t="n">
        <f aca="false">VLOOKUP(A347,'286'!$A$3:$I$1768,2,FALSE())</f>
        <v>0</v>
      </c>
      <c r="L347" s="4" t="str">
        <f aca="false">VLOOKUP(A347,'286'!$A$3:$I$1768,8,FALSE())</f>
        <v>D</v>
      </c>
      <c r="M347" s="4" t="str">
        <f aca="false">VLOOKUP(A347,'286'!$A$3:$I$1768,9,FALSE())</f>
        <v>D</v>
      </c>
      <c r="N347" s="8" t="str">
        <f aca="false">IF(R347=O347, "MISMA","CONTRARIA")</f>
        <v>MISMA</v>
      </c>
      <c r="O347" s="8" t="str">
        <f aca="false" t="array" ref="O347">_xlfn.IFS(L347="D","1", L347="I","2")</f>
        <v>1</v>
      </c>
      <c r="P347" s="8" t="e">
        <f aca="false" t="array" ref="P347">_xlfn.IFS(K347="OD","1", K347="OI","2")</f>
        <v>#N/A</v>
      </c>
      <c r="Q347" s="1" t="str">
        <f aca="false" t="array" ref="Q347">_xlfn.IFS(J347="M","1", J347="H","2")</f>
        <v>1</v>
      </c>
      <c r="R347" s="8" t="str">
        <f aca="false" t="array" ref="R347">_xlfn.IFS(M347="D","1", M347="I","2")</f>
        <v>1</v>
      </c>
      <c r="S347" s="1" t="str">
        <f aca="false" t="array" ref="S347">_xlfn.IFS(N347="CONTRARIA", "1",N347= "MISMA","2")</f>
        <v>2</v>
      </c>
      <c r="T347" s="1" t="str">
        <f aca="false" t="array" ref="T347">_xlfn.IFS(I347="0-12","1", I347="13-24","2", I347="25-40","3", I347="41-60","4", I347="61-100","5")</f>
        <v>4</v>
      </c>
      <c r="U347" s="9" t="n">
        <v>1</v>
      </c>
      <c r="V347" s="1" t="str">
        <f aca="false">IF(U347="","",IF(AND(U347&gt;=-9,U347&lt;=-6.5),"-9 a -6,5",IF(AND(U347&gt;=-6,U347&lt;=-3.5),"-6 a -3,5",IF(AND(U347&gt;=-3,U347&lt;=-1),"-3 a -1",IF(U347=-0.5,"-0,5",IF(AND(U347&gt;=0,U347&lt;=2.5),"0 a 2,5",IF(AND(U347&gt;=3,U347&lt;=5.5),"3 a 5,5",IF(AND(U347&gt;=6,U347&lt;=8.5),"6 a 8,5",IF(AND(U347&gt;=9,U347&lt;=20),"9 a 20","Fuera de rango")))))))))</f>
        <v>0 a 2,5</v>
      </c>
      <c r="W347" s="11" t="n">
        <f aca="false">IF(V347="","",IF(V347="-9 a -6,5",2,IF(V347="-6 a -3,5",3,IF(V347="-3 a -1",4,IF(V347="-0,5","NORMA",IF(V347="0 a 2,5",5,IF(V347="3 a 5,5",6,IF(V347="6 a 8,5",7,IF(V347="9 a 20",8,"Fuera de rango")))))))))</f>
        <v>5</v>
      </c>
      <c r="X347" s="9" t="n">
        <v>0</v>
      </c>
      <c r="Y347" s="11" t="str">
        <f aca="false">IF(X347="","",IF(AND(X347&gt;=0,X347&lt;=4),"0 a 4",IF(AND(X347&gt;=4.5,X347&lt;=8.5),"4,5 a 8,5",IF(X347=9,"9",IF(AND(X347&gt;=9.5,X347&lt;=13),"9,5 a 13",IF(AND(X347&gt;=13.5,X347&lt;=20),"13,5 a 20",IF(AND(X347&gt;=20.5,X347&lt;=35),"20,5 a 35","Fuera de rango")))))))</f>
        <v>0 a 4</v>
      </c>
      <c r="Z347" s="11" t="n">
        <f aca="false">IF(Y347="","",IF(Y347="0 a 4",1,IF(Y347="4,5 a 8,5",2,IF(Y347="9","NORMA",IF(Y347="9,5 a 13",3,IF(Y347="13,5 a 20",4,IF(Y347="20,5 a 35",5,"Fuera de rango")))))))</f>
        <v>1</v>
      </c>
      <c r="AA347" s="9" t="n">
        <v>36</v>
      </c>
      <c r="AB347" s="10" t="str">
        <f aca="false">IF(AA347="","",IF(AND(AA347&gt;=0,AA347&lt;=9),"0 a 9",IF(AND(AA347&gt;=9.5,AA347&lt;=18.5),"9,5 a 18,5",IF(AA347=19,"19",IF(AND(AA347&gt;=19.5,AA347&lt;=28),"19,5 a 28",IF(AND(AA347&gt;=28.5,AA347&lt;=40),"28,5 a 40","Fuera de rango"))))))</f>
        <v>28,5 a 40</v>
      </c>
      <c r="AC347" s="11" t="n">
        <f aca="false" t="array" ref="AC347">_xlfn.IFS(AB347="","",AB347="0 a 9",1,AB347="9,5 a 18,5",2,AB347="19","NORMA",AB347="19,5 a 28",3,AB347="28,5 a 40",4,TRUE(),"Fuera de rango")</f>
        <v>4</v>
      </c>
      <c r="AD347" s="9" t="n">
        <v>30</v>
      </c>
      <c r="AE347" s="10" t="str">
        <f aca="false">IF(AD347="","",IF(AND(AD347&gt;=-10,AD347&lt;=0),"De -10 a 0",IF(AND(AD347&gt;=0.5,AD347&lt;=9.5),"0,5 a 9,5",IF(AD347=10,"10",IF(AND(AD347&gt;=10.5,AD347&lt;=20),"10,5 a 20",IF(AND(AD347&gt;=20.5,AD347&lt;=40),"20,5 a 40","Fuera de rango"))))))</f>
        <v>20,5 a 40</v>
      </c>
      <c r="AF347" s="12" t="n">
        <f aca="false">IF(AD347="","",IF(AND(AD347&gt;=-10,AD347&lt;=0),1,IF(AND(AD347&gt;=0.5,AD347&lt;=9.5),2,IF(AD347=10,"NORMA",IF(AND(AD347&gt;=10.5,AD347&lt;=20),3,IF(AND(AD347&gt;=20.5,AD347&lt;=40),4,""))))))</f>
        <v>4</v>
      </c>
      <c r="AG347" s="9" t="n">
        <v>7</v>
      </c>
      <c r="AH347" s="10" t="str">
        <f aca="false">IF(AG347="","",IF(AND(AG347&gt;=0,AG347&lt;=4),"0 a 4",IF(AND(AG347&gt;=4.5,AG347&lt;=8.5),"4,5 a 8,5",IF(AG347=9,"9",IF(AND(AG347&gt;=9.5,AG347&lt;=13),"9,5 a 13",IF(AND(AG347&gt;=13.5,AG347&lt;=25),"13,5 a 25","Fuera de rango"))))))</f>
        <v>4,5 a 8,5</v>
      </c>
      <c r="AI347" s="10" t="n">
        <f aca="false">IF(AH347="","",IF(AH347="0 a 4",1,IF(AH347="4,5 a 8,5",2,IF(AH347="9","NORMA",IF(AH347="9,5 a 13",3,IF(AH347="13,5 a 25",4,""))))))</f>
        <v>2</v>
      </c>
      <c r="AJ347" s="9" t="n">
        <v>2</v>
      </c>
      <c r="AK347" s="10" t="str">
        <f aca="false">IF(AJ347="","",IF(AND(AJ347&gt;=-15,AJ347&lt;=-10.5),"-15 a -10,5",IF(AND(AJ347&gt;=-10,AJ347&lt;=-4),"-10 a -4",IF(AND(AJ347&gt;=-4.5,AJ347&lt;=0),"-4,5 a 0",IF(AND(AJ347&gt;=0.5,AJ347&lt;=4.5),"0,5 a 4,5",IF(AJ347=5,"5",IF(AND(AJ347&gt;=5.5,AJ347&lt;=10),"5,5 a 10",IF(AND(AJ347&gt;=10.5,AJ347&lt;=20),"10,5 a 20","Fuera de rango"))))))))</f>
        <v>0,5 a 4,5</v>
      </c>
      <c r="AL347" s="11" t="n">
        <f aca="false">IF(AK347="","",IF(AK347="-15 a -10,5",1,IF(AK347="-10 a -4",2,IF(AK347="-4,5 a 0",3,IF(AK347="0,5 a 4,5",4,IF(AK347="5","NORMA",IF(AK347="5,5 a 10",5,IF(AK347="10,5 a 20",6,"Error"))))))))</f>
        <v>4</v>
      </c>
      <c r="AM347" s="9" t="n">
        <v>0</v>
      </c>
      <c r="AN347" s="10" t="str">
        <f aca="false">IF(AM347="","",IF(AND(AM347&gt;=-7.5,AM347&lt;=-5.5),"-7,5 a -5,5",IF(AND(AM347&gt;=-5,AM347&lt;=-3),"-5 a -3",IF(AND(AM347&gt;=-2.5,AM347&lt;=-0.5),"-2,5 a -0,5",IF(AM347=0,"0,00",IF(AND(AM347&gt;=0.5,AM347&lt;=2.5),"0,5 a 2,5",IF(AND(AM347&gt;=3,AM347&lt;=5),"3 a 5",IF(AND(AM347&gt;=5.5,AM347&lt;=7.5),"5,5 a 7,5",IF(AND(AM347&gt;=8,AM347&lt;=10),"8 a 10","Fuera de rango")))))))))</f>
        <v>0,00</v>
      </c>
      <c r="AO347" s="11" t="str">
        <f aca="false">IF(AN347="","",IF(AN347="-7,5 a -5,5",1,IF(AN347="-5 a -3",2,IF(AN347="-2,5 a -0,5",3,IF(AN347="0,00","NORMA",IF(AN347="0,5 a 2,5",4,IF(AN347="3 a 5",5,IF(AN347="5,5 a 7,5",6,IF(AN347="8 a 10",7,"Error")))))))))</f>
        <v>NORMA</v>
      </c>
      <c r="AP347" s="9" t="n">
        <v>-3</v>
      </c>
      <c r="AQ347" s="10" t="str">
        <f aca="false">IF(AP347="","",IF(AND(AP347&gt;=-20,AP347&lt;=-9.5),"-20 a -9,5",IF(AND(AP347&gt;=-9,AP347&lt;=-6.5),"-9 a -6,5",IF(AP347=-6,"-6",IF(AND(AP347&gt;=-5.5,AP347&lt;=-3),"-5,5 a -3",IF(AND(AP347&gt;=-2.5,AP347&lt;=0),"-2,5 a 0",IF(AND(AP347&gt;=0.5,AP347&lt;=3),"0,5 a 3",IF(AND(AP347&gt;=3.5,AP347&lt;=6),"3,5 a 6",IF(AND(AP347&gt;=6.5,AP347&lt;=9),"6,5 a 9",IF(AND(AP347&gt;=9.5,AP347&lt;=20),"9,5 a 20","Fuera de rango"))))))))))</f>
        <v>-5,5 a -3</v>
      </c>
      <c r="AR347" s="11" t="n">
        <f aca="false">IF(AQ347="","",IF(AQ347="-20 a -9,5",1,IF(AQ347="-9 a -6,5",2,IF(AQ347="-6","NORMA",IF(AQ347="-5,5 a -3",3,IF(AQ347="-2,5 a 0",4,IF(AQ347="0,5 a 3",5,IF(AQ347="3,5 a 6",6,IF(AQ347="6,5 a 9",7,IF(AQ347="9,5 a 20",8,""))))))))))</f>
        <v>3</v>
      </c>
      <c r="AS347" s="9" t="n">
        <v>2</v>
      </c>
      <c r="AT347" s="10" t="str">
        <f aca="false">IF(AS347="","",IF(AND(AS347&gt;=-16,AS347&lt;=-14),"-16 a -14",IF(AND(AS347&gt;=-13.5,AS347&lt;=-11.5),"-13,5 a -11,5",IF(AND(AS347&gt;=-11,AS347&lt;=-9),"-11 a -9",IF(AND(AS347&gt;=-8.5,AS347&lt;=-6.5),"-8,5 a -6,5",IF(AND(AS347&gt;=-6,AS347&lt;=-4),"-6 a -4",IF(AND(AS347&gt;=-3.5,AS347&lt;=-1.5),"-3,5 a -1,5",IF(AND(AS347&gt;=-1,AS347&lt;=1),"-1 a 1",IF(AND(AS347&gt;=1.5,AS347&lt;=3.5),"1,5 a 3,5",IF(AND(AS347&gt;=4,AS347&lt;=6),"4 a 6",IF(AND(AS347&gt;=6.5,AS347&lt;=8.5),"6,5 a 8,5",IF(AND(AS347&gt;=9,AS347&lt;=11),"9 a 11",IF(AND(AS347&gt;=11.5,AS347&lt;=13.5),"11,5 a 13,5",IF(AND(AS347&gt;=14,AS347&lt;=16),"14 a 16",IF(AND(AS347&gt;=16.5,AS347&lt;=18.5),"16,5 a 18,5",IF(AND(AS347&gt;=19,AS347&lt;=21),"19 a 21","Fuera de rango"))))))))))))))))</f>
        <v>1,5 a 3,5</v>
      </c>
      <c r="AU347" s="11" t="n">
        <f aca="false" t="array" ref="AU347">IF(AT347="","",_xlfn.IFS(AT347="-16 a -14",1,AT347="-13,5 a -11,5",2,AT347="-11 a -9",3,AT347="-8,5 a -6,5",4,AT347="-6 a -4",5,AT347="-3,5 a -1,5",6,AT347="-1 a 1",7,AT347="1,5 a 3,5",8,AT347="4 a 6","NORMA",AT347="6,5 a 8,5",9,AT347="9 a 11",10,AT347="11,5 a 13,5",11,AT347="14 a 16",12,AT347="16,5 a 18,5",13,AT347="19 a 21",14,TRUE(),""))</f>
        <v>8</v>
      </c>
      <c r="AV347" s="9" t="n">
        <v>1.5</v>
      </c>
      <c r="AW347" s="10" t="str">
        <f aca="false">IF(AV347="","",IF(AND(AV347&gt;=-1,AV347&lt;=-0.5),"-1 a -0,5",IF(AND(AV347&gt;-0.5,AV347&lt;=0),"De -0,5 a 0",IF(AND(AV347&gt;=0.25,AV347&lt;=0.75),"0,25 a 0,75",IF(AND(AV347&gt;=1,AV347&lt;=1.5),"1 a 1,5",IF(AND(AV347&gt;=1.75,AV347&lt;=2.25),"1,75 a 2,25",IF(AND(AV347&gt;=2.5,AV347&lt;=3),"2,5 a 3",IF(AND(AV347&gt;=3.25,AV347&lt;=3.75),"3,25 a 3,75","Fuera de rango"))))))))</f>
        <v>1 a 1,5</v>
      </c>
      <c r="AX347" s="10" t="n">
        <f aca="false">IF(AW347="","",IF(OR(AW347="-1 a -0,5",AW347="-1 a -0.5"),1,IF(OR(AW347="De -0,5 a 0",AW347="-0,5 a 0",AW347="De -0.5 a 0"),2,IF(OR(AW347="0,25 a 0,75",AW347="0.25 a 0.75"),"NORMA",IF(OR(AW347="1 a 1,5",AW347="1 a 1.5"),3,IF(OR(AW347="1,75 a 2,25",AW347="1.75 a 2.25"),4,IF(OR(AW347="2,5 a 3",AW347="2.5 a 3"),5,IF(OR(AW347="3,25 a 3,75",AW347="3.25 a 3.75"),6,""))))))))</f>
        <v>3</v>
      </c>
      <c r="AY347" s="9" t="n">
        <v>-4</v>
      </c>
      <c r="AZ347" s="10" t="str">
        <f aca="false">IF(AY347="","",IF(AND(AY347&gt;=-20,AY347&lt;=-9.5),"-20 a -9,5",IF(AND(AY347&gt;=-9,AY347&lt;=-6.5),"-9 a -6,5",IF(AY347=-6,"-6",IF(AND(AY347&gt;=-5.5,AY347&lt;=-3),"-5,5 a -3",IF(AND(AY347&gt;=-2.5,AY347&lt;=0),"-2,5 a 0",IF(AND(AY347&gt;=0.5,AY347&lt;=3),"0,5 a 3",IF(AND(AY347&gt;=3.5,AY347&lt;=6),"3,5 a 6","Fuera de rango"))))))))</f>
        <v>-5,5 a -3</v>
      </c>
      <c r="BA347" s="11" t="n">
        <f aca="false">IF(AZ347="","",IF(AZ347="-20 a -9,5",1,IF(AZ347="-9 a -6,5",2,IF(AZ347="-6","NORMA",IF(AZ347="-5,5 a -3",3,IF(AZ347="-2,5 a 0",4,IF(AZ347="0,5 a 3",5,IF(AZ347="3,5 a 6",6,""))))))))</f>
        <v>3</v>
      </c>
      <c r="BB347" s="9" t="n">
        <v>0</v>
      </c>
      <c r="BC347" s="10" t="str">
        <f aca="false" t="array" ref="BC347">IF(BB347="","",_xlfn.IFS(AND(BB347&gt;=0,BB347&lt;=2),"0 a 2",AND(BB347&gt;=2.5,BB347&lt;=4.5),"2,5 a 4,5",AND(BB347&gt;=5,BB347&lt;=7),"5 a 7",AND(BB347&gt;=7.5,BB347&lt;=9.5),"7,5 a 9,5",AND(BB347&gt;=10,BB347&lt;=12),"10 a 12",AND(BB347&gt;=12.5,BB347&lt;=14.5),"12,5 a 14,5",BB347=15,"15",AND(BB347&gt;=15.5,BB347&lt;=17.5),"15,5 a 17,5",AND(BB347&gt;=18,BB347&lt;=20),"18 a 20",AND(BB347&gt;=20.5,BB347&lt;=22.5),"20,5 a 22,5",AND(BB347&gt;=23,BB347&lt;=25),"23 a 25",TRUE(),"Fuera de rango"))</f>
        <v>0 a 2</v>
      </c>
      <c r="BD347" s="11" t="n">
        <f aca="false" t="array" ref="BD347">IF(BC347="","",_xlfn.IFS(BC347="0 a 2",1,BC347="2,5 a 4,5",2,BC347="5 a 7",3,BC347="7,5 a 9,5",4,BC347="10 a 12",5,BC347="12,5 a 14,5",6,BC347="15","NORMA",BC347="15,5 a 17,5",7,BC347="18 a 20",8,BC347="20,5 a 22,5",9,BC347="23 a 25",10,TRUE(),"Fuera de rango"))</f>
        <v>1</v>
      </c>
      <c r="BE347" s="9" t="n">
        <v>16</v>
      </c>
      <c r="BF347" s="10" t="str">
        <f aca="false">IF(BE347="","",IF(AND(BE347&gt;=-20,BE347&lt;=-10),"-20 a -10",IF(AND(BE347&gt;=-9.5,BE347&lt;=0.5),"-9,5 a 0,5",IF(AND(BE347&gt;=1,BE347&lt;=11),"1 a 11",IF(AND(BE347&gt;=11.5,BE347&lt;=20.5),"11,5 a 20,5",IF(BE347=21,"21",IF(AND(BE347&gt;=21.5,BE347&lt;=31.5),"21,5 a 31,5",IF(AND(BE347&gt;=32,BE347&lt;=42),"32 a 42","Fuera de rango"))))))))</f>
        <v>11,5 a 20,5</v>
      </c>
      <c r="BG347" s="11" t="n">
        <f aca="false">IF(BF347="","",IF(BF347="-20 a -10",1,IF(BF347="-9,5 a 0,5",2,IF(BF347="1 a 11",3,IF(BF347="11,5 a 20,5",4,IF(BF347="21","NORMA",IF(BF347="21,5 a 31,5",5,IF(BF347="32 a 42",6,""))))))))</f>
        <v>4</v>
      </c>
      <c r="BH347" s="9" t="n">
        <v>22</v>
      </c>
      <c r="BI347" s="10" t="str">
        <f aca="false">IF(BH347="","",IF(AND(BH347&gt;=-20,BH347&lt;=-15),"-20 a -15",IF(AND(BH347&gt;=-14.5,BH347&lt;=-9.5),"-14,5 a -9,5",IF(AND(BH347&gt;=-9,BH347&lt;=-4),"-9 a -4",IF(AND(BH347&gt;=-3.5,BH347&lt;=2.5),"-3,5 a 2,5",IF(AND(BH347&gt;=3,BH347&lt;=8),"3 a 8",IF(AND(BH347&gt;=8.5,BH347&lt;=14.5),"8,5 a 14,5",IF(BH347=15,"15",IF(AND(BH347&gt;=15.5,BH347&lt;=20.5),"15,5 a 20,5",IF(AND(BH347&gt;=21,BH347&lt;=26),"21 a 26","Fuera de rango"))))))))))</f>
        <v>21 a 26</v>
      </c>
      <c r="BJ347" s="11" t="n">
        <f aca="false">IF(BI347="","",IF(BI347="-20 a -15",1,IF(BI347="-14,5 a -9,5",2,IF(BI347="-9 a -4",3,IF(BI347="-3,5 a 2,5",4,IF(BI347="3 a 8",5,IF(BI347="8,5 a 14,5",6,IF(BI347="15","NORMA",IF(BI347="15,5 a 20,5",7,IF(BI347="21 a 26",8,IF(BI347="26,5 a 31,5",9,"")))))))))))</f>
        <v>8</v>
      </c>
      <c r="BK347" s="9" t="n">
        <v>0</v>
      </c>
      <c r="BL347" s="10" t="str">
        <f aca="false">IF(BK347="","",IF(AND(BK347&gt;=0,BK347&lt;=2),"0 - 2",IF(AND(BK347&gt;=2.5,BK347&lt;=4.5),"2,5 - 4,5",IF(AND(BK347&gt;=5,BK347&lt;=7),"5 - 7",IF(AND(BK347&gt;=7.5,BK347&lt;=9.5),"7,5 - 9,5",IF(AND(BK347&gt;=10,BK347&lt;=12),"10 - 12",IF(AND(BK347&gt;=12.5,BK347&lt;=13.5),"12,5 - 13,5",IF(BK347=14,"14",IF(AND(BK347&gt;=14.5,BK347&lt;=16.5),"14,5 - 16,5",IF(AND(BK347&gt;=17,BK347&lt;=19),"17 - 19",IF(AND(BK347&gt;=19.5,BK347&lt;=21.5),"19,5 - 21,5",IF(AND(BK347&gt;=22,BK347&lt;=24),"22 - 24",IF(AND(BK347&gt;=24.5,BK347&lt;=26.5),"24,5 - 26,5",IF(AND(BK347&gt;=27,BK347&lt;=29),"27 - 29",IF(AND(BK347&gt;=29.5,BK347&lt;=30),"29,5 - 30","Fuera de rango")))))))))))))))</f>
        <v>0 - 2</v>
      </c>
      <c r="BM347" s="11" t="n">
        <f aca="false">IF(BL347="","",IF(BL347="0 - 2",1,IF(BL347="2,5 - 4,5",2,IF(BL347="5 - 7",3,IF(BL347="7,5 - 9,5",4,IF(BL347="10 - 12",5,IF(BL347="12,5 - 13,5",6,IF(BL347="14","NORMA",IF(BL347="14,5 - 16,5",7,IF(BL347="17 - 19",8,IF(BL347="19,5 - 21,5",9,IF(BL347="22 - 24",10,IF(BL347="24,5 - 26,5",11,IF(BL347="27 - 29",12,IF(BL347="29,5 - 30",13,"")))))))))))))))</f>
        <v>1</v>
      </c>
      <c r="BN347" s="9" t="n">
        <v>19</v>
      </c>
      <c r="BO347" s="11" t="str">
        <f aca="false">IF(BN347="","",IF(AND(BN347&gt;=-20,BN347&lt;=-10),"-20 a -10",IF(AND(BN347&gt;=-9.5,BN347&lt;=0.5),"-9,5 a 0,5",IF(AND(BN347&gt;=1,BN347&lt;=11),"1 a 11",IF(AND(BN347&gt;=11.5,BN347&lt;=21.5),"11,5 a 21,5",IF(BN347=22,"22",IF(AND(BN347&gt;=22.5,BN347&lt;=32.5),"22,5 a 32,5",IF(AND(BN347&gt;=33,BN347&lt;=43),"33 a 43","Fuera de rango"))))))))</f>
        <v>11,5 a 21,5</v>
      </c>
      <c r="BP347" s="11" t="n">
        <f aca="false">IF(BO347="","",IF(BO347="-20 a -10",1,IF(BO347="-9,5 a 0,5",2,IF(BO347="1 a 11",3,IF(BO347="11,5 a 21,5",4,IF(BO347="22","NORMA",IF(BO347="22,5 a 32,5",5,IF(BO347="33 a 43",6,""))))))))</f>
        <v>4</v>
      </c>
      <c r="BQ347" s="9" t="n">
        <v>8</v>
      </c>
      <c r="BR347" s="10" t="str">
        <f aca="false">IF(BQ347="","",IF(AND(BQ347&gt;=-20,BQ347&lt;=-15),"-20 a -15",IF(AND(BQ347&gt;=-14.5,BQ347&lt;=-9.5),"-14,5 a -9,5",IF(AND(BQ347&gt;=-9,BQ347&lt;=-4),"-9 a -4",IF(AND(BQ347&gt;=-3.5,BQ347&lt;=2.5),"-3,5 a 2,5",IF(AND(BQ347&gt;=3,BQ347&lt;=8),"3 a 8",IF(AND(BQ347&gt;=8.5,BQ347&lt;=13.5),"8,5 a 13,5",IF(AND(BQ347&gt;=14,BQ347&lt;=17.5),"14 a 17,5",IF(BQ347=18,"18",IF(AND(BQ347&gt;=18.5,BQ347&lt;=23.5),"18,5 a 23,5",IF(AND(BQ347&gt;=24,BQ347&lt;=29),"24 a 29",IF(AND(BQ347&gt;=29.5,BQ347&lt;=34.5),"29,5 a 34,5",IF(AND(BQ347&gt;=35,BQ347&lt;=40),"35 a 40","Fuera de rango")))))))))))))</f>
        <v>3 a 8</v>
      </c>
      <c r="BS347" s="11" t="n">
        <f aca="false">IF(BR347="","",IF(BR347="-20 a -15",1,IF(BR347="-14,5 a -9,5",2,IF(BR347="-9 a -4",3,IF(BR347="-3,5 a 2,5",4,IF(BR347="3 a 8",5,IF(BR347="8,5 a 13,5",6,IF(BR347="14 a 17,5",7,IF(BR347="18","NORMA",IF(BR347="18,5 a 23,5",8,IF(BR347="24 a 29",9,IF(BR347="29,5 a 34,5",10,IF(BR347="35 a 40",11,"")))))))))))))</f>
        <v>5</v>
      </c>
      <c r="BT347" s="9" t="n">
        <v>2</v>
      </c>
      <c r="BU347" s="10" t="str">
        <f aca="false">IF(BT347="","",IF(AND(BT347&gt;=-20,BT347&lt;=-18),"-20 a -18",IF(AND(BT347&gt;=-17.5,BT347&lt;=-15.5),"-17,5 a -15,5",IF(AND(BT347&gt;=-15,BT347&lt;=-13),"-15 a -13",IF(AND(BT347&gt;=-12.5,BT347&lt;=-10.5),"-12,5 a -10,5",IF(AND(BT347&gt;=-10,BT347&lt;=-8),"-10 a -8",IF(AND(BT347&gt;=-7.5,BT347&lt;=-5.5),"-7,5 a -5,5",IF(AND(BT347&gt;=-5,BT347&lt;=-3),"-5 a -3",IF(AND(BT347&gt;=-2.5,BT347&lt;=-0.5),"-2,5 a -0,5",IF(BT347=0,"0",IF(AND(BT347&gt;=0.5,BT347&lt;=2.5),"0,5 a 2,5",IF(AND(BT347&gt;=3,BT347&lt;=5),"3 a 5",IF(AND(BT347&gt;=5.5,BT347&lt;=7.5),"5,5 a 7,5",IF(AND(BT347&gt;=8,BT347&lt;=10),"8 a 10",IF(AND(BT347&gt;=10.5,BT347&lt;=12.5),"10,5 a 12,5",IF(AND(BT347&gt;=13,BT347&lt;=15),"13 a 15",IF(AND(BT347&gt;=15.5,BT347&lt;=17.5),"15,5 a 17,5",IF(AND(BT347&gt;=18,BT347&lt;=20),"18 a 20","Fuera de rango"))))))))))))))))))</f>
        <v>0,5 a 2,5</v>
      </c>
      <c r="BV347" s="11" t="n">
        <f aca="false">IF(BT347="","",IF(BT347=0,"NORMA",IF(AND(BT347&gt;=-20,BT347&lt;=-18),2,IF(AND(BT347&gt;=-17.5,BT347&lt;=-15.5),2,IF(AND(BT347&gt;=-15,BT347&lt;=-13),3,IF(AND(BT347&gt;=-12.5,BT347&lt;=-10.5),4,IF(AND(BT347&gt;=-10,BT347&lt;=-8),5,IF(AND(BT347&gt;=-7.5,BT347&lt;=-5.5),6,IF(AND(BT347&gt;=-5,BT347&lt;=-3),7,IF(AND(BT347&gt;=-2.5,BT347&lt;=-0.5),8,IF(AND(BT347&gt;=0.5,BT347&lt;=2.5),9,IF(AND(BT347&gt;=3,BT347&lt;=5),10,IF(AND(BT347&gt;=5.5,BT347&lt;=7.5),11,IF(AND(BT347&gt;=8,BT347&lt;=10),12,IF(AND(BT347&gt;=10.5,BT347&lt;=12.5),13,IF(AND(BT347&gt;=13,BT347&lt;=15),14,IF(AND(BT347&gt;=15.5,BT347&lt;=17.5),15,IF(AND(BT347&gt;=18,BT347&lt;=20),16,"Fuera de rango"))))))))))))))))))</f>
        <v>9</v>
      </c>
      <c r="BW347" s="9" t="n">
        <v>-3.75</v>
      </c>
      <c r="BX347" s="10" t="n">
        <f aca="false">18.5- (0.3*H347)</f>
        <v>5.9</v>
      </c>
      <c r="BY347" s="10" t="n">
        <f aca="false">(BW347)-(BX347)</f>
        <v>-9.65</v>
      </c>
      <c r="BZ347" s="10" t="str">
        <f aca="false">IF(BY347="","",IF(BY347&lt;-27.5,"De -30 a -28",IF(BY347&lt;-25,"De -27,5 a -25,5",IF(BY347&lt;-22.5,"De -25 a -23",IF(BY347&lt;-20,"De -22,5 a -20,5",IF(BY347&lt;-17.5,"De -20 a -18",IF(BY347&lt;-15,"De -17,5 a -15,5",IF(BY347&lt;-12.5,"De -15 a -13",IF(BY347&lt;-10,"De -12,5 a -10,5",IF(BY347&lt;-7.5,"De -10 a -8",IF(BY347&lt;-5,"De -7,5 a -5,5",IF(BY347&lt;-2.5,"De -5 a -3",IF(BY347&lt;0,"De -2,5 a -0,5",IF(BY347&lt;2.5,"De 0 a 2",IF(BY347&lt;5,"De 2,5 a 4,5",IF(BY347&lt;7.5,"De 5 a 7",IF(BY347&lt;10,"De 7,5 a 9,5",IF(BY347&lt;12.5,"De 10 a 12",IF(BY347&lt;15,"De 12,5 a 14,5",IF(BY347&lt;17.5,"De 15 a 17",IF(BY347&lt;20,"De 17,5 a 19,5",IF(BY347&lt;22.5,"De 20 a 22",IF(BY347&lt;25,"De 22,5 a 24,5",IF(BY347&lt;27.5,"De 25 a 27","De 27,5 a 30"))))))))))))))))))))))))</f>
        <v>De -10 a -8</v>
      </c>
      <c r="CA347" s="12" t="n">
        <f aca="false">IF(BY347="","",IF(BY347&lt;=-28,1,IF(BY347&lt;=-25.5,2,IF(BY347&lt;=-23,3,IF(BY347&lt;=-20.5,4,IF(BY347&lt;=-18,5,IF(BY347&lt;=-15.5,6,IF(BY347&lt;=-13,7,IF(BY347&lt;=-10.5,8,IF(BY347&lt;=-8,9,IF(BY347&lt;=-5.5,10,IF(BY347&lt;=-3,11,IF(BY347&lt;=-0.5,12,IF(BY347&lt;=2,13,IF(BY347&lt;=4.5,14,IF(BY347&lt;=7,15,IF(BY347&lt;=9.5,16,IF(BY347&lt;=12,17,IF(BY347&lt;=14.5,18,IF(BY347&lt;=17,19,IF(BY347&lt;=19.5,20,IF(BY347&lt;=22,21,IF(BY347&lt;=24.5,22,IF(BY347&lt;=27,23,IF(BY347&lt;=30,24,"Fuera de rango")))))))))))))))))))))))))</f>
        <v>9</v>
      </c>
      <c r="CB347" s="9" t="n">
        <v>-3.75</v>
      </c>
      <c r="CC347" s="10" t="n">
        <f aca="false">18.5- (0.3*H347)</f>
        <v>5.9</v>
      </c>
      <c r="CD347" s="10" t="n">
        <f aca="false">(CB347)-(CC347)</f>
        <v>-9.65</v>
      </c>
      <c r="CE347" s="10" t="str">
        <f aca="false">IF(CD347="","",IF(CD347&lt;-27.5,"De -30 a -28",IF(CD347&lt;-25,"De -27,5 a -25,5",IF(CD347&lt;-22.5,"De -25 a -23",IF(CD347&lt;-20,"De -22,5 a -20,5",IF(CD347&lt;-17.5,"De -20 a -18",IF(CD347&lt;-15,"De -17,5 a -15,5",IF(CD347&lt;-12.5,"De -15 a -13",IF(CD347&lt;-10,"De -12,5 a -10,5",IF(CD347&lt;-7.5,"De -10 a -8",IF(CD347&lt;-5,"De -7,5 a -5,5",IF(CD347&lt;-2.5,"De -5 a -3",IF(CD347&lt;0,"De -2,5 a -0,5",IF(CD347&lt;=2,"De 0 a 2",IF(CD347&lt;=4.5,"De 2,5 a 4,5",IF(CD347&lt;=7,"De 5 a 7",IF(CD347&lt;=9.5,"De 7,5 a 9,5",IF(CD347&lt;=12,"De 10 a 12",IF(CD347&lt;=14.5,"De 12,5 a 14,5",IF(CD347&lt;=17,"De 15 a 17",IF(CD347&lt;=19.5,"De 17,5 a 19,5",IF(CD347&lt;=22,"De 20 a 22",IF(CD347&lt;=24.5,"De 22,5 a 24,5",IF(CD347&lt;=27,"De 25 a 27","De 27,5 a 30"))))))))))))))))))))))))</f>
        <v>De -10 a -8</v>
      </c>
      <c r="CF347" s="12" t="n">
        <f aca="false">IF(CD347="","",IF(CD347&lt;-27.5,1,IF(CD347&lt;-25,2,IF(CD347&lt;-22.5,3,IF(CD347&lt;-20,4,IF(CD347&lt;-17.5,5,IF(CD347&lt;-15,6,IF(CD347&lt;-12.5,7,IF(CD347&lt;-10,8,IF(CD347&lt;-7.5,9,IF(CD347&lt;-5,10,IF(CD347&lt;-2.5,11,IF(CD347&lt;0,12,IF(CD347&lt;2.5,13,IF(CD347&lt;5,14,IF(CD347&lt;7.5,15,IF(CD347&lt;10,16,IF(CD347&lt;12.5,17,IF(CD347&lt;15,18,IF(CD347&lt;17.5,19,IF(CD347&lt;20,20,IF(CD347&lt;22.5,21,IF(CD347&lt;25,22,IF(CD347&lt;27.5,23,24))))))))))))))))))))))))</f>
        <v>9</v>
      </c>
      <c r="CG347" s="9" t="n">
        <v>-1.75</v>
      </c>
      <c r="CH347" s="10" t="str">
        <f aca="false">IF(CG347="","",IF(AND(CG347&gt;=-10,CG347&lt;=-9.5),"-10 a -9,5",IF(AND(CG347&gt;-9.5,CG347&lt;=-8.5),"-9 a -8,5",IF(AND(CG347&gt;-8.5,CG347&lt;=-7.5),"-8 a -7,5",IF(AND(CG347&gt;-7.5,CG347&lt;=-6.5),"-7 a -6,5",IF(AND(CG347&gt;-6.5,CG347&lt;=-5.5),"-6 a -5,5",IF(AND(CG347&gt;-5.5,CG347&lt;=-4.5),"-5 a -4,5",IF(AND(CG347&gt;-4.5,CG347&lt;=-3.5),"-4 a -3,5",IF(AND(CG347&gt;-3.5,CG347&lt;=-2.5),"-3 a -2,5",IF(CG347=-2.25,"-2,25",IF(AND(CG347&gt;-2.5,CG347&lt;=-1.5),"-2 a -1,5",IF(AND(CG347&gt;-1.5,CG347&lt;=-0.5),"-1 a -0,5",IF(AND(CG347&gt;-0.5,CG347&lt;=0.5),"0 a 0,5",IF(AND(CG347&gt;0.5,CG347&lt;=1.5),"1 a 1,5",IF(AND(CG347&gt;1.5,CG347&lt;=2.5),"2 a 2,5",IF(AND(CG347&gt;2.5,CG347&lt;=3.5),"3 a 3,5",IF(AND(CG347&gt;3.5,CG347&lt;=4.5),"4 a 4,5",IF(AND(CG347&gt;4.5,CG347&lt;=5.5),"5 a 5,5",IF(AND(CG347&gt;5.5,CG347&lt;=6.5),"6 a 6,5",IF(AND(CG347&gt;6.5,CG347&lt;=7.5),"7 a 7,5",IF(AND(CG347&gt;7.5,CG347&lt;=8.5),"8 a 8,5",IF(AND(CG347&gt;8.5,CG347&lt;=9.5),"9 a 9,5",IF(CG347&gt;=10,"10","Fuera de rango")))))))))))))))))))))))</f>
        <v>-2 a -1,5</v>
      </c>
      <c r="CI347" s="11" t="n">
        <f aca="false">IF(CG347="","",IF(CG347=-2.25,"NORMA",IF(CG347&lt;=-9.5,1,IF(CG347&lt;=-8.5,2,IF(CG347&lt;=-7.5,3,IF(CG347&lt;=-6.5,4,IF(CG347&lt;=-5.5,5,IF(CG347&lt;=-4.5,6,IF(CG347&lt;=-3.5,7,IF(CG347&lt;=-2.5,8,IF(CG347&lt;=-1.5,9,IF(CG347&lt;=-0.5,10,IF(CG347&lt;=0.5,11,IF(CG347&lt;=1.5,12,IF(CG347&lt;=2.5,13,IF(CG347&lt;=3.5,14,IF(CG347&lt;=4.5,15,IF(CG347&lt;=5.5,16,IF(CG347&lt;=6.5,17,IF(CG347&lt;=7.5,18,IF(CG347&lt;=8.5,19,IF(CG347&lt;=9.5,20,IF(CG347=10,21,"Fuera de rango")))))))))))))))))))))))</f>
        <v>9</v>
      </c>
      <c r="CJ347" s="9" t="n">
        <v>3</v>
      </c>
      <c r="CK347" s="10" t="str">
        <f aca="false">IF(CJ347="","",IF(AND(CJ347&gt;=-6,CJ347&lt;=-5.5),"-6 a -5,5",IF(AND(CJ347&gt;-5.5,CJ347&lt;=-4.5),"-5 a -4,5",IF(AND(CJ347&gt;-4.5,CJ347&lt;=-3.5),"-4 a -3,5",IF(AND(CJ347&gt;-3.5,CJ347&lt;=-2.5),"-3 a -2,5",IF(AND(CJ347&gt;-2.5,CJ347&lt;=-1.5),"-2 a -1,5",IF(AND(CJ347&gt;-1.5,CJ347&lt;=-0.5),"-1 a -0,5",IF(AND(CJ347&gt;-0.5,CJ347&lt;=0.5),"0 a 0,5",IF(AND(CJ347&gt;0.5,CJ347&lt;=1.5),"1 a 1,5",IF(AND(CJ347&gt;1.5,CJ347&lt;2.5),"2",IF(AND(CJ347&gt;=2.5,CJ347&lt;=3),"2,5 a 3",IF(AND(CJ347&gt;3,CJ347&lt;=4),"3,5 a 4",IF(AND(CJ347&gt;4,CJ347&lt;=5),"4,5 a 5",IF(AND(CJ347&gt;5,CJ347&lt;=6),"5,5 a 6",IF(AND(CJ347&gt;6,CJ347&lt;=7),"6,5 a 7",IF(AND(CJ347&gt;7,CJ347&lt;=8),"7,5 a 8",IF(AND(CJ347&gt;8,CJ347&lt;=9.5),"8,5 a 9,5",IF(CJ347=10,"10","Fuera de rango"))))))))))))))))))</f>
        <v>2,5 a 3</v>
      </c>
      <c r="CL347" s="11" t="n">
        <f aca="false">IF(CK347="","",IF(OR(CK347="-6 a -5,5",CK347="-6 - -5,5"),1,IF(OR(CK347="-5 a -4,5",CK347="-5 - -4,5"),2,IF(OR(CK347="-4 a -3,5",CK347="-4 - -3,5"),3,IF(OR(CK347="-3 a -2,5",CK347="-3 - -2,5"),4,IF(OR(CK347="-2 a -1,5",CK347="-2 - -1,5"),5,IF(OR(CK347="-1 a -0,5",CK347="-1 - -0,5"),6,IF(OR(CK347="0 a 0,5",CK347="0 - 0,5"),7,IF(OR(CK347="1 a 1,5",CK347="1 - 1,5"),8,IF(CK347="2","NORMA",IF(OR(CK347="2,5 a 3",CK347="2,5 - 3"),9,IF(OR(CK347="3,5 a 4",CK347="3,5 - 4"),10,IF(OR(CK347="4,5 a 5",CK347="4,5 - 5"),11,IF(OR(CK347="5,5 a 6",CK347="5,5 - 6"),12,IF(OR(CK347="6,5 a 7",CK347="6,5 - 7"),13,IF(OR(CK347="7,5 a 8",CK347="7,5 - 8"),14,IF(OR(CK347="8,5 a 9",CK347="8,5 - 9,5",CK347="9 a 9,5"),15,IF(CK347="10",15,IF(OR(CK347="0,5 a 1",CK347="0,5 - 1"),7,"Fuera de rango")))))))))))))))))))</f>
        <v>9</v>
      </c>
      <c r="CN347" s="10" t="str">
        <f aca="false">IF(CM347=0,"0", " ")</f>
        <v>0</v>
      </c>
      <c r="CO347" s="10" t="str">
        <f aca="false">IF(CM347&gt;0,"EME"," ")</f>
        <v> </v>
      </c>
      <c r="CQ347" s="10" t="str">
        <f aca="false">IF(CP347&gt;0,"0", " ")</f>
        <v> </v>
      </c>
      <c r="CR347" s="10" t="str">
        <f aca="false">IF(CP347&gt;0,"EME"," ")</f>
        <v> </v>
      </c>
      <c r="CS347" s="9" t="n">
        <v>0</v>
      </c>
      <c r="CV347" s="9" t="n">
        <v>0</v>
      </c>
      <c r="CY347" s="9" t="n">
        <v>-8.5</v>
      </c>
      <c r="DB347" s="9" t="n">
        <v>-9.75</v>
      </c>
      <c r="DC347" s="11" t="str">
        <f aca="false">IF(DB347&lt;0,"2"," ")</f>
        <v>2</v>
      </c>
      <c r="DD347" s="11" t="str">
        <f aca="false">IF(DB347&lt;0,"MIO"," ")</f>
        <v>MIO</v>
      </c>
      <c r="DE347" s="9" t="n">
        <v>-1.5</v>
      </c>
      <c r="DF347" s="10" t="str">
        <f aca="false">IF(DE347&lt;0,"3"," ")</f>
        <v>3</v>
      </c>
      <c r="DG347" s="10" t="str">
        <f aca="false">IF(DE347&lt;0,"AST"," ")</f>
        <v>AST</v>
      </c>
      <c r="DH347" s="9" t="n">
        <v>-1.25</v>
      </c>
      <c r="DI347" s="10" t="str">
        <f aca="false">IF(DH347&lt;0,"3"," ")</f>
        <v>3</v>
      </c>
      <c r="DJ347" s="10" t="str">
        <f aca="false">IF(DH347&lt;0,"AST"," ")</f>
        <v>AST</v>
      </c>
      <c r="DK347" s="9" t="n">
        <v>0</v>
      </c>
      <c r="DL347" s="10" t="str">
        <f aca="false">IF(DK347&gt;0,"4"," ")</f>
        <v> </v>
      </c>
      <c r="DM347" s="10" t="str">
        <f aca="false">IF(DK347&gt;0,"PRE"," ")</f>
        <v> </v>
      </c>
      <c r="DN347" s="9" t="n">
        <v>0</v>
      </c>
      <c r="DO347" s="10" t="str">
        <f aca="false">IF(DN347&gt;0,"4"," ")</f>
        <v> </v>
      </c>
      <c r="DP347" s="10" t="str">
        <f aca="false">IF(DN347&gt;0,"PRE"," ")</f>
        <v> </v>
      </c>
      <c r="DS347" s="12" t="str">
        <f aca="false">CONCATENATE(CO347,CU347,DA347,DG347,DM347)</f>
        <v> AST </v>
      </c>
      <c r="DT347" s="10" t="e">
        <f aca="false" t="array" ref="DT347">_xlfn.IFS(DS347="EME    ","0", DS347=" HIP   ","1", DS347="  MIO  ","2", DS347="   AST ","3", DS347="    PRE","4", DS347="EME   PRE","5", DS347=" HIP  PRE","6", DS347=" HIP AST ","7", DS347="  MIO PRE","8", DS347="  MIOAST ","9", DS347="   ASTPRE","10",DS347=" HIP ASTPRE","11", DS347="  MIOASTPRE","12", DS347="     ","0")</f>
        <v>#N/A</v>
      </c>
      <c r="DV347" s="1" t="e">
        <f aca="false" t="array" ref="DV347">_xlfn.IFS(DU347="SI","2", DU347="NO","1")</f>
        <v>#N/A</v>
      </c>
      <c r="DX347" s="11" t="str">
        <f aca="false">IF(DW347=0,"1","2")</f>
        <v>1</v>
      </c>
      <c r="DY347" s="11" t="str">
        <f aca="false" t="array" ref="DY347">_xlfn.IFS(DW347=0,"0", DW347=0.25, "1", DW347=0.5,"2", DW347=0.75,"3", DW347=1,"4",DW347=1.25,"5", DW347=1.5,"6", DW347=1.75,"7", DW347=2,"8")</f>
        <v>0</v>
      </c>
      <c r="EA347" s="11" t="str">
        <f aca="false">IF(DZ347=0,"1","2")</f>
        <v>1</v>
      </c>
      <c r="EB347" s="11" t="str">
        <f aca="false" t="array" ref="EB347">_xlfn.IFS(DZ347=0,"0", DZ347=0.25, "1", DZ347=0.5,"2", DZ347=0.75,"3", DZ347=1,"4",DZ347=1.25,"5", DZ347=1.5,"6", DZ347=1.75,"7", DZ347=2,"8")</f>
        <v>0</v>
      </c>
      <c r="ED347" s="10" t="str">
        <f aca="false">IF(EC347=0,"1","2")</f>
        <v>1</v>
      </c>
      <c r="EE347" s="11" t="str">
        <f aca="false" t="array" ref="EE347">_xlfn.IFS(EC347=0,"0", EC347=-0.25, "1", EC347=-0.5,"2", EC347=-0.75,"3", EC347=-1,"4",EC347=-1.25,"5", EC347=-1.5,"6", EC347=-1.75,"7", EC347=-2,"8", EC347=-2.25,"9",EC347=-2.5,"10", EC347=-2.75,"11", EC347=-3,"12", EC347=-3.25,"13", EC347=-3.5,"14", EC347=-3.75,"15",EC347=-4,"16")</f>
        <v>0</v>
      </c>
      <c r="EG347" s="10" t="str">
        <f aca="false">IF(EF347=0,"1","2")</f>
        <v>1</v>
      </c>
      <c r="EH347" s="11" t="str">
        <f aca="false" t="array" ref="EH347">_xlfn.IFS(EF347=0,"0", EF347=-0.25, "1", EF347=-0.5,"2", EF347=-0.75,"3", EF347=-1,"4",EF347=-1.25,"5", EF347=-1.5,"6", EF347=-1.75,"7", EF347=-2,"8", EF347=-2.25,"9",EF347=-2.5,"10", EF347=-2.75,"11", EF347=-3,"12", EF347=-3.25,"13", EF347=-3.5,"14", EF347=-3.75,"15",EF347=-4,"16")</f>
        <v>0</v>
      </c>
      <c r="EJ347" s="11" t="str">
        <f aca="false">IF(EI347=0,"1","2")</f>
        <v>1</v>
      </c>
      <c r="EK347" s="11" t="str">
        <f aca="false" t="array" ref="EK347">_xlfn.IFS(EI347=0,"0", EI347=-0.25, "1", EI347=-0.5,"2", EI347=-0.75,"3", EI347=-1,"4",EI347=-1.25,"5", EI347=-1.5,"6", EI347=-1.75,"7", EI347=-2,"8", EI347=-2.25,"9", EI347=-2.25,"9",EI347=-2.5,"10", EI347=-2.75,"11", EI347=-3,"12", EI347=-3.25,"13", EI347=-3.5,"14", EI347=-3.75,"15",EI347=-4,"16", EI347=0.25, "17", EI347=0.5, "18")</f>
        <v>0</v>
      </c>
      <c r="EM347" s="11" t="str">
        <f aca="false">IF(EL347=0,"1","2")</f>
        <v>1</v>
      </c>
      <c r="EN347" s="11" t="str">
        <f aca="false" t="array" ref="EN347">_xlfn.IFS(EL347=0.25,"17",EL347=0.5,"18", EL347=0,"0", EL347=-0.25, "1", EL347=-0.5,"2", EL347=-0.75,"3", EL347=-1,"4",EL347=-1.25,"5", EL347=-1.5,"6", EL347=-1.75,"7", EL347=-2,"8",EL347= -2.25,"9",EL347=-2.5,"10",EL347= -2.75,"11",EL347= -3,"12",EL347= -3.25,"13",EL347= -3.5,"14",EL347= -3.75,"15",EL347=-4,"16")</f>
        <v>0</v>
      </c>
      <c r="EP347" s="11" t="str">
        <f aca="false">IF(EO347=0,"1","2")</f>
        <v>1</v>
      </c>
      <c r="EQ347" s="11" t="str">
        <f aca="false" t="array" ref="EQ347">_xlfn.IFS(EO347=0,"0", EO347=0.25, "1", EO347=0.5,"2", EO347=0.75,"3", EO347=1,"4",EO347=1.25,"5", EO347=1.5,"6", EO347=1.75,"7", EO347=2,"8", EO347=2.25,"9", EO347=2.25,"9",EO347=2.5,"10", EO347=2.75,"11", EO347=3,"12", EO347=3.25,"13", EO347=3.5,"14", EO347=3.75,"15",EO347=4,"16", EO347=-0.25, "17", bq=-0.5, "18")</f>
        <v>0</v>
      </c>
      <c r="ES347" s="11" t="str">
        <f aca="false">IF(ER347=0,"1","2")</f>
        <v>1</v>
      </c>
      <c r="ET347" s="11" t="str">
        <f aca="false" t="array" ref="ET347">_xlfn.IFS(ER347=0,"0", ER347=0.25, "1", ER347=0.5,"2", ER347=0.75,"3", ER347=1,"4",ER347=1.25,"5", ER347=1.5,"6", ER347=1.75,"7", ER347=2,"8", ER347=2.25,"9", ER347=2.25,"9",ER347=2.5,"10", ER347=2.75,"11", ER347=3,"12", ER347=3.25,"13", ER347=3.5,"14", ER347=3.75,"15",ER347=4,"16", ER347=-0.25, "17", bq=-0.5, "18")</f>
        <v>0</v>
      </c>
      <c r="EV347" s="14" t="e">
        <f aca="false">VLOOKUP(EU347,LEYENDA!$G$2:$H$8,2,TRUE())</f>
        <v>#N/A</v>
      </c>
      <c r="EW347" s="14" t="e">
        <f aca="false" t="array" ref="EW347">_xlfn.IFS(EV347="0-5","1", EV347="6-12","2", EV347="13-18","3", EV347="19-24","4", EV347="25-36","5", EV347="37-48","6", EV347="49-60","7")</f>
        <v>#N/A</v>
      </c>
    </row>
    <row r="348" customFormat="false" ht="13.5" hidden="false" customHeight="false" outlineLevel="0" collapsed="false">
      <c r="A348" s="1" t="n">
        <v>95</v>
      </c>
      <c r="B348" s="2" t="n">
        <v>2</v>
      </c>
      <c r="C348" s="33" t="n">
        <v>42553</v>
      </c>
      <c r="E348" s="5" t="str">
        <f aca="false">VLOOKUP(A348,'286'!$A$3:$J$6279,10,FALSE())</f>
        <v>DE LAS HERAS LÓPEZ, VIRGINIA</v>
      </c>
      <c r="F348" s="4" t="str">
        <f aca="false">VLOOKUP(A348,'286'!$A$3:$I$1768,3,FALSE())</f>
        <v>HELOVIR</v>
      </c>
      <c r="G348" s="6" t="n">
        <f aca="false">VLOOKUP(A348,'286'!$A$3:$I$1768,4,FALSE())</f>
        <v>26637</v>
      </c>
      <c r="H348" s="7" t="n">
        <f aca="false">YEAR(C348)-YEAR(G348)</f>
        <v>44</v>
      </c>
      <c r="I348" s="1" t="str">
        <f aca="false">VLOOKUP(H348,LEYENDA!$C$2:$D$6,2,TRUE())</f>
        <v>41-60</v>
      </c>
      <c r="J348" s="5" t="str">
        <f aca="false">VLOOKUP(A348,'286'!$A$3:$I$1768,7,FALSE())</f>
        <v>M</v>
      </c>
      <c r="K348" s="8" t="n">
        <f aca="false">VLOOKUP(A348,'286'!$A$3:$I$1768,2,FALSE())</f>
        <v>0</v>
      </c>
      <c r="L348" s="4" t="str">
        <f aca="false">VLOOKUP(A348,'286'!$A$3:$I$1768,8,FALSE())</f>
        <v>D</v>
      </c>
      <c r="M348" s="4" t="str">
        <f aca="false">VLOOKUP(A348,'286'!$A$3:$I$1768,9,FALSE())</f>
        <v>D</v>
      </c>
      <c r="N348" s="8" t="str">
        <f aca="false">IF(R348=O348, "MISMA","CONTRARIA")</f>
        <v>MISMA</v>
      </c>
      <c r="O348" s="8" t="str">
        <f aca="false" t="array" ref="O348">_xlfn.IFS(L348="D","1", L348="I","2")</f>
        <v>1</v>
      </c>
      <c r="P348" s="8" t="e">
        <f aca="false" t="array" ref="P348">_xlfn.IFS(K348="OD","1", K348="OI","2")</f>
        <v>#N/A</v>
      </c>
      <c r="Q348" s="1" t="str">
        <f aca="false" t="array" ref="Q348">_xlfn.IFS(J348="M","1", J348="H","2")</f>
        <v>1</v>
      </c>
      <c r="R348" s="8" t="str">
        <f aca="false" t="array" ref="R348">_xlfn.IFS(M348="D","1", M348="I","2")</f>
        <v>1</v>
      </c>
      <c r="S348" s="1" t="str">
        <f aca="false" t="array" ref="S348">_xlfn.IFS(N348="CONTRARIA", "1",N348= "MISMA","2")</f>
        <v>2</v>
      </c>
      <c r="T348" s="1" t="str">
        <f aca="false" t="array" ref="T348">_xlfn.IFS(I348="0-12","1", I348="13-24","2", I348="25-40","3", I348="41-60","4", I348="61-100","5")</f>
        <v>4</v>
      </c>
      <c r="U348" s="9" t="n">
        <v>-3</v>
      </c>
      <c r="V348" s="11" t="str">
        <f aca="false">IF(U348="","",IF(AND(U348&gt;=-9,U348&lt;=-6.5),"-9 a -6,5",IF(AND(U348&gt;=-6,U348&lt;=-3.5),"-6 a -3,5",IF(AND(U348&gt;=-3,U348&lt;=-1),"-3 a -1",IF(U348=-0.5,"-0,5",IF(AND(U348&gt;=0,U348&lt;=2.5),"0 a 2,5",IF(AND(U348&gt;=3,U348&lt;=5.5),"3 a 5,5",IF(AND(U348&gt;=6,U348&lt;=8.5),"6 a 8,5",IF(AND(U348&gt;=9,U348&lt;=20),"9 a 20","Fuera de rango")))))))))</f>
        <v>-3 a -1</v>
      </c>
      <c r="W348" s="11" t="n">
        <f aca="false">IF(V348="","",IF(V348="-9 a -6,5",2,IF(V348="-6 a -3,5",3,IF(V348="-3 a -1",4,IF(V348="-0,5","NORMA",IF(V348="0 a 2,5",5,IF(V348="3 a 5,5",6,IF(V348="6 a 8,5",7,IF(V348="9 a 20",8,"Fuera de rango")))))))))</f>
        <v>4</v>
      </c>
      <c r="X348" s="9" t="n">
        <v>28</v>
      </c>
      <c r="Y348" s="11" t="str">
        <f aca="false">IF(X348="","",IF(AND(X348&gt;=0,X348&lt;=4),"0 a 4",IF(AND(X348&gt;=4.5,X348&lt;=8.5),"4,5 a 8,5",IF(X348=9,"9",IF(AND(X348&gt;=9.5,X348&lt;=13),"9,5 a 13",IF(AND(X348&gt;=13.5,X348&lt;=20),"13,5 a 20",IF(AND(X348&gt;=20.5,X348&lt;=35),"20,5 a 35","Fuera de rango")))))))</f>
        <v>20,5 a 35</v>
      </c>
      <c r="Z348" s="11" t="n">
        <f aca="false">IF(Y348="","",IF(Y348="0 a 4",1,IF(Y348="4,5 a 8,5",2,IF(Y348="9","NORMA",IF(Y348="9,5 a 13",3,IF(Y348="13,5 a 20",4,IF(Y348="20,5 a 35",5,"Fuera de rango")))))))</f>
        <v>5</v>
      </c>
      <c r="AA348" s="9" t="n">
        <v>36</v>
      </c>
      <c r="AB348" s="10" t="str">
        <f aca="false">IF(AA348="","",IF(AND(AA348&gt;=0,AA348&lt;=9),"0 a 9",IF(AND(AA348&gt;=9.5,AA348&lt;=18.5),"9,5 a 18,5",IF(AA348=19,"19",IF(AND(AA348&gt;=19.5,AA348&lt;=28),"19,5 a 28",IF(AND(AA348&gt;=28.5,AA348&lt;=40),"28,5 a 40","Fuera de rango"))))))</f>
        <v>28,5 a 40</v>
      </c>
      <c r="AC348" s="11" t="n">
        <f aca="false" t="array" ref="AC348">_xlfn.IFS(AB348="","",AB348="0 a 9",1,AB348="9,5 a 18,5",2,AB348="19","NORMA",AB348="19,5 a 28",3,AB348="28,5 a 40",4,TRUE(),"Fuera de rango")</f>
        <v>4</v>
      </c>
      <c r="AD348" s="9" t="n">
        <v>33</v>
      </c>
      <c r="AE348" s="10" t="str">
        <f aca="false">IF(AD348="","",IF(AND(AD348&gt;=-10,AD348&lt;=0),"De -10 a 0",IF(AND(AD348&gt;=0.5,AD348&lt;=9.5),"0,5 a 9,5",IF(AD348=10,"10",IF(AND(AD348&gt;=10.5,AD348&lt;=20),"10,5 a 20",IF(AND(AD348&gt;=20.5,AD348&lt;=40),"20,5 a 40","Fuera de rango"))))))</f>
        <v>20,5 a 40</v>
      </c>
      <c r="AF348" s="12" t="n">
        <f aca="false">IF(AD348="","",IF(AND(AD348&gt;=-10,AD348&lt;=0),1,IF(AND(AD348&gt;=0.5,AD348&lt;=9.5),2,IF(AD348=10,"NORMA",IF(AND(AD348&gt;=10.5,AD348&lt;=20),3,IF(AND(AD348&gt;=20.5,AD348&lt;=40),4,""))))))</f>
        <v>4</v>
      </c>
      <c r="AG348" s="9" t="n">
        <v>6</v>
      </c>
      <c r="AH348" s="10" t="str">
        <f aca="false">IF(AG348="","",IF(AND(AG348&gt;=0,AG348&lt;=4),"0 a 4",IF(AND(AG348&gt;=4.5,AG348&lt;=8.5),"4,5 a 8,5",IF(AG348=9,"9",IF(AND(AG348&gt;=9.5,AG348&lt;=13),"9,5 a 13",IF(AND(AG348&gt;=13.5,AG348&lt;=25),"13,5 a 25","Fuera de rango"))))))</f>
        <v>4,5 a 8,5</v>
      </c>
      <c r="AI348" s="10" t="n">
        <f aca="false">IF(AH348="","",IF(AH348="0 a 4",1,IF(AH348="4,5 a 8,5",2,IF(AH348="9","NORMA",IF(AH348="9,5 a 13",3,IF(AH348="13,5 a 25",4,""))))))</f>
        <v>2</v>
      </c>
      <c r="AJ348" s="9" t="n">
        <v>2</v>
      </c>
      <c r="AK348" s="10" t="str">
        <f aca="false">IF(AJ348="","",IF(AND(AJ348&gt;=-15,AJ348&lt;=-10.5),"-15 a -10,5",IF(AND(AJ348&gt;=-10,AJ348&lt;=-4),"-10 a -4",IF(AND(AJ348&gt;=-4.5,AJ348&lt;=0),"-4,5 a 0",IF(AND(AJ348&gt;=0.5,AJ348&lt;=4.5),"0,5 a 4,5",IF(AJ348=5,"5",IF(AND(AJ348&gt;=5.5,AJ348&lt;=10),"5,5 a 10",IF(AND(AJ348&gt;=10.5,AJ348&lt;=20),"10,5 a 20","Fuera de rango"))))))))</f>
        <v>0,5 a 4,5</v>
      </c>
      <c r="AL348" s="11" t="n">
        <f aca="false">IF(AK348="","",IF(AK348="-15 a -10,5",1,IF(AK348="-10 a -4",2,IF(AK348="-4,5 a 0",3,IF(AK348="0,5 a 4,5",4,IF(AK348="5","NORMA",IF(AK348="5,5 a 10",5,IF(AK348="10,5 a 20",6,"Error"))))))))</f>
        <v>4</v>
      </c>
      <c r="AM348" s="9" t="n">
        <v>0</v>
      </c>
      <c r="AN348" s="10" t="str">
        <f aca="false">IF(AM348="","",IF(AND(AM348&gt;=-7.5,AM348&lt;=-5.5),"-7,5 a -5,5",IF(AND(AM348&gt;=-5,AM348&lt;=-3),"-5 a -3",IF(AND(AM348&gt;=-2.5,AM348&lt;=-0.5),"-2,5 a -0,5",IF(AM348=0,"0,00",IF(AND(AM348&gt;=0.5,AM348&lt;=2.5),"0,5 a 2,5",IF(AND(AM348&gt;=3,AM348&lt;=5),"3 a 5",IF(AND(AM348&gt;=5.5,AM348&lt;=7.5),"5,5 a 7,5",IF(AND(AM348&gt;=8,AM348&lt;=10),"8 a 10","Fuera de rango")))))))))</f>
        <v>0,00</v>
      </c>
      <c r="AO348" s="11" t="str">
        <f aca="false">IF(AN348="","",IF(AN348="-7,5 a -5,5",1,IF(AN348="-5 a -3",2,IF(AN348="-2,5 a -0,5",3,IF(AN348="0,00","NORMA",IF(AN348="0,5 a 2,5",4,IF(AN348="3 a 5",5,IF(AN348="5,5 a 7,5",6,IF(AN348="8 a 10",7,"Error")))))))))</f>
        <v>NORMA</v>
      </c>
      <c r="AP348" s="9" t="n">
        <v>-1</v>
      </c>
      <c r="AQ348" s="10" t="str">
        <f aca="false">IF(AP348="","",IF(AND(AP348&gt;=-20,AP348&lt;=-9.5),"-20 a -9,5",IF(AND(AP348&gt;=-9,AP348&lt;=-6.5),"-9 a -6,5",IF(AP348=-6,"-6",IF(AND(AP348&gt;=-5.5,AP348&lt;=-3),"-5,5 a -3",IF(AND(AP348&gt;=-2.5,AP348&lt;=0),"-2,5 a 0",IF(AND(AP348&gt;=0.5,AP348&lt;=3),"0,5 a 3",IF(AND(AP348&gt;=3.5,AP348&lt;=6),"3,5 a 6",IF(AND(AP348&gt;=6.5,AP348&lt;=9),"6,5 a 9",IF(AND(AP348&gt;=9.5,AP348&lt;=20),"9,5 a 20","Fuera de rango"))))))))))</f>
        <v>-2,5 a 0</v>
      </c>
      <c r="AR348" s="11" t="n">
        <f aca="false">IF(AQ348="","",IF(AQ348="-20 a -9,5",1,IF(AQ348="-9 a -6,5",2,IF(AQ348="-6","NORMA",IF(AQ348="-5,5 a -3",3,IF(AQ348="-2,5 a 0",4,IF(AQ348="0,5 a 3",5,IF(AQ348="3,5 a 6",6,IF(AQ348="6,5 a 9",7,IF(AQ348="9,5 a 20",8,""))))))))))</f>
        <v>4</v>
      </c>
      <c r="AS348" s="9" t="n">
        <v>0</v>
      </c>
      <c r="AT348" s="10" t="str">
        <f aca="false">IF(AS348="","",IF(AND(AS348&gt;=-16,AS348&lt;=-14),"-16 a -14",IF(AND(AS348&gt;=-13.5,AS348&lt;=-11.5),"-13,5 a -11,5",IF(AND(AS348&gt;=-11,AS348&lt;=-9),"-11 a -9",IF(AND(AS348&gt;=-8.5,AS348&lt;=-6.5),"-8,5 a -6,5",IF(AND(AS348&gt;=-6,AS348&lt;=-4),"-6 a -4",IF(AND(AS348&gt;=-3.5,AS348&lt;=-1.5),"-3,5 a -1,5",IF(AND(AS348&gt;=-1,AS348&lt;=1),"-1 a 1",IF(AND(AS348&gt;=1.5,AS348&lt;=3.5),"1,5 a 3,5",IF(AND(AS348&gt;=4,AS348&lt;=6),"4 a 6",IF(AND(AS348&gt;=6.5,AS348&lt;=8.5),"6,5 a 8,5",IF(AND(AS348&gt;=9,AS348&lt;=11),"9 a 11",IF(AND(AS348&gt;=11.5,AS348&lt;=13.5),"11,5 a 13,5",IF(AND(AS348&gt;=14,AS348&lt;=16),"14 a 16",IF(AND(AS348&gt;=16.5,AS348&lt;=18.5),"16,5 a 18,5",IF(AND(AS348&gt;=19,AS348&lt;=21),"19 a 21","Fuera de rango"))))))))))))))))</f>
        <v>-1 a 1</v>
      </c>
      <c r="AU348" s="11" t="n">
        <f aca="false" t="array" ref="AU348">IF(AT348="","",_xlfn.IFS(AT348="-16 a -14",1,AT348="-13,5 a -11,5",2,AT348="-11 a -9",3,AT348="-8,5 a -6,5",4,AT348="-6 a -4",5,AT348="-3,5 a -1,5",6,AT348="-1 a 1",7,AT348="1,5 a 3,5",8,AT348="4 a 6","NORMA",AT348="6,5 a 8,5",9,AT348="9 a 11",10,AT348="11,5 a 13,5",11,AT348="14 a 16",12,AT348="16,5 a 18,5",13,AT348="19 a 21",14,TRUE(),""))</f>
        <v>7</v>
      </c>
      <c r="AV348" s="9" t="n">
        <v>0.75</v>
      </c>
      <c r="AW348" s="10" t="str">
        <f aca="false">IF(AV348="","",IF(AND(AV348&gt;=-1,AV348&lt;=-0.5),"-1 a -0,5",IF(AND(AV348&gt;-0.5,AV348&lt;=0),"De -0,5 a 0",IF(AND(AV348&gt;=0.25,AV348&lt;=0.75),"0,25 a 0,75",IF(AND(AV348&gt;=1,AV348&lt;=1.5),"1 a 1,5",IF(AND(AV348&gt;=1.75,AV348&lt;=2.25),"1,75 a 2,25",IF(AND(AV348&gt;=2.5,AV348&lt;=3),"2,5 a 3",IF(AND(AV348&gt;=3.25,AV348&lt;=3.75),"3,25 a 3,75","Fuera de rango"))))))))</f>
        <v>0,25 a 0,75</v>
      </c>
      <c r="AX348" s="10" t="str">
        <f aca="false">IF(AW348="","",IF(OR(AW348="-1 a -0,5",AW348="-1 a -0.5"),1,IF(OR(AW348="De -0,5 a 0",AW348="-0,5 a 0",AW348="De -0.5 a 0"),2,IF(OR(AW348="0,25 a 0,75",AW348="0.25 a 0.75"),"NORMA",IF(OR(AW348="1 a 1,5",AW348="1 a 1.5"),3,IF(OR(AW348="1,75 a 2,25",AW348="1.75 a 2.25"),4,IF(OR(AW348="2,5 a 3",AW348="2.5 a 3"),5,IF(OR(AW348="3,25 a 3,75",AW348="3.25 a 3.75"),6,""))))))))</f>
        <v>NORMA</v>
      </c>
      <c r="AY348" s="9" t="n">
        <v>-1</v>
      </c>
      <c r="AZ348" s="10" t="str">
        <f aca="false">IF(AY348="","",IF(AND(AY348&gt;=-20,AY348&lt;=-9.5),"-20 a -9,5",IF(AND(AY348&gt;=-9,AY348&lt;=-6.5),"-9 a -6,5",IF(AY348=-6,"-6",IF(AND(AY348&gt;=-5.5,AY348&lt;=-3),"-5,5 a -3",IF(AND(AY348&gt;=-2.5,AY348&lt;=0),"-2,5 a 0",IF(AND(AY348&gt;=0.5,AY348&lt;=3),"0,5 a 3",IF(AND(AY348&gt;=3.5,AY348&lt;=6),"3,5 a 6","Fuera de rango"))))))))</f>
        <v>-2,5 a 0</v>
      </c>
      <c r="BA348" s="11" t="n">
        <f aca="false">IF(AZ348="","",IF(AZ348="-20 a -9,5",1,IF(AZ348="-9 a -6,5",2,IF(AZ348="-6","NORMA",IF(AZ348="-5,5 a -3",3,IF(AZ348="-2,5 a 0",4,IF(AZ348="0,5 a 3",5,IF(AZ348="3,5 a 6",6,""))))))))</f>
        <v>4</v>
      </c>
      <c r="BB348" s="9" t="n">
        <v>26</v>
      </c>
      <c r="BC348" s="10" t="str">
        <f aca="false" t="array" ref="BC348">IF(BB348="","",_xlfn.IFS(AND(BB348&gt;=0,BB348&lt;=2),"0 a 2",AND(BB348&gt;=2.5,BB348&lt;=4.5),"2,5 a 4,5",AND(BB348&gt;=5,BB348&lt;=7),"5 a 7",AND(BB348&gt;=7.5,BB348&lt;=9.5),"7,5 a 9,5",AND(BB348&gt;=10,BB348&lt;=12),"10 a 12",AND(BB348&gt;=12.5,BB348&lt;=14.5),"12,5 a 14,5",BB348=15,"15",AND(BB348&gt;=15.5,BB348&lt;=17.5),"15,5 a 17,5",AND(BB348&gt;=18,BB348&lt;=20),"18 a 20",AND(BB348&gt;=20.5,BB348&lt;=22.5),"20,5 a 22,5",AND(BB348&gt;=23,BB348&lt;=25),"23 a 25",TRUE(),"Fuera de rango"))</f>
        <v>Fuera de rango</v>
      </c>
      <c r="BD348" s="11" t="str">
        <f aca="false" t="array" ref="BD348">IF(BC348="","",_xlfn.IFS(BC348="0 a 2",1,BC348="2,5 a 4,5",2,BC348="5 a 7",3,BC348="7,5 a 9,5",4,BC348="10 a 12",5,BC348="12,5 a 14,5",6,BC348="15","NORMA",BC348="15,5 a 17,5",7,BC348="18 a 20",8,BC348="20,5 a 22,5",9,BC348="23 a 25",10,TRUE(),"Fuera de rango"))</f>
        <v>Fuera de rango</v>
      </c>
      <c r="BE348" s="9" t="n">
        <v>40</v>
      </c>
      <c r="BF348" s="10" t="str">
        <f aca="false">IF(BE348="","",IF(AND(BE348&gt;=-20,BE348&lt;=-10),"-20 a -10",IF(AND(BE348&gt;=-9.5,BE348&lt;=0.5),"-9,5 a 0,5",IF(AND(BE348&gt;=1,BE348&lt;=11),"1 a 11",IF(AND(BE348&gt;=11.5,BE348&lt;=20.5),"11,5 a 20,5",IF(BE348=21,"21",IF(AND(BE348&gt;=21.5,BE348&lt;=31.5),"21,5 a 31,5",IF(AND(BE348&gt;=32,BE348&lt;=42),"32 a 42","Fuera de rango"))))))))</f>
        <v>32 a 42</v>
      </c>
      <c r="BG348" s="11" t="n">
        <f aca="false">IF(BF348="","",IF(BF348="-20 a -10",1,IF(BF348="-9,5 a 0,5",2,IF(BF348="1 a 11",3,IF(BF348="11,5 a 20,5",4,IF(BF348="21","NORMA",IF(BF348="21,5 a 31,5",5,IF(BF348="32 a 42",6,""))))))))</f>
        <v>6</v>
      </c>
      <c r="BH348" s="9" t="n">
        <v>30</v>
      </c>
      <c r="BI348" s="10" t="str">
        <f aca="false">IF(BH348="","",IF(AND(BH348&gt;=-20,BH348&lt;=-15),"-20 a -15",IF(AND(BH348&gt;=-14.5,BH348&lt;=-9.5),"-14,5 a -9,5",IF(AND(BH348&gt;=-9,BH348&lt;=-4),"-9 a -4",IF(AND(BH348&gt;=-3.5,BH348&lt;=2.5),"-3,5 a 2,5",IF(AND(BH348&gt;=3,BH348&lt;=8),"3 a 8",IF(AND(BH348&gt;=8.5,BH348&lt;=14.5),"8,5 a 14,5",IF(BH348=15,"15",IF(AND(BH348&gt;=15.5,BH348&lt;=20.5),"15,5 a 20,5",IF(AND(BH348&gt;=21,BH348&lt;=26),"21 a 26","Fuera de rango"))))))))))</f>
        <v>Fuera de rango</v>
      </c>
      <c r="BJ348" s="11" t="str">
        <f aca="false">IF(BI348="","",IF(BI348="-20 a -15",1,IF(BI348="-14,5 a -9,5",2,IF(BI348="-9 a -4",3,IF(BI348="-3,5 a 2,5",4,IF(BI348="3 a 8",5,IF(BI348="8,5 a 14,5",6,IF(BI348="15","NORMA",IF(BI348="15,5 a 20,5",7,IF(BI348="21 a 26",8,IF(BI348="26,5 a 31,5",9,"")))))))))))</f>
        <v/>
      </c>
      <c r="BK348" s="9" t="n">
        <v>12</v>
      </c>
      <c r="BL348" s="10" t="str">
        <f aca="false">IF(BK348="","",IF(AND(BK348&gt;=0,BK348&lt;=2),"0 - 2",IF(AND(BK348&gt;=2.5,BK348&lt;=4.5),"2,5 - 4,5",IF(AND(BK348&gt;=5,BK348&lt;=7),"5 - 7",IF(AND(BK348&gt;=7.5,BK348&lt;=9.5),"7,5 - 9,5",IF(AND(BK348&gt;=10,BK348&lt;=12),"10 - 12",IF(AND(BK348&gt;=12.5,BK348&lt;=13.5),"12,5 - 13,5",IF(BK348=14,"14",IF(AND(BK348&gt;=14.5,BK348&lt;=16.5),"14,5 - 16,5",IF(AND(BK348&gt;=17,BK348&lt;=19),"17 - 19",IF(AND(BK348&gt;=19.5,BK348&lt;=21.5),"19,5 - 21,5",IF(AND(BK348&gt;=22,BK348&lt;=24),"22 - 24",IF(AND(BK348&gt;=24.5,BK348&lt;=26.5),"24,5 - 26,5",IF(AND(BK348&gt;=27,BK348&lt;=29),"27 - 29",IF(AND(BK348&gt;=29.5,BK348&lt;=30),"29,5 - 30","Fuera de rango")))))))))))))))</f>
        <v>10 - 12</v>
      </c>
      <c r="BM348" s="11" t="n">
        <f aca="false">IF(BL348="","",IF(BL348="0 - 2",1,IF(BL348="2,5 - 4,5",2,IF(BL348="5 - 7",3,IF(BL348="7,5 - 9,5",4,IF(BL348="10 - 12",5,IF(BL348="12,5 - 13,5",6,IF(BL348="14","NORMA",IF(BL348="14,5 - 16,5",7,IF(BL348="17 - 19",8,IF(BL348="19,5 - 21,5",9,IF(BL348="22 - 24",10,IF(BL348="24,5 - 26,5",11,IF(BL348="27 - 29",12,IF(BL348="29,5 - 30",13,"")))))))))))))))</f>
        <v>5</v>
      </c>
      <c r="BN348" s="9" t="n">
        <v>13</v>
      </c>
      <c r="BO348" s="11" t="str">
        <f aca="false">IF(BN348="","",IF(AND(BN348&gt;=-20,BN348&lt;=-10),"-20 a -10",IF(AND(BN348&gt;=-9.5,BN348&lt;=0.5),"-9,5 a 0,5",IF(AND(BN348&gt;=1,BN348&lt;=11),"1 a 11",IF(AND(BN348&gt;=11.5,BN348&lt;=21.5),"11,5 a 21,5",IF(BN348=22,"22",IF(AND(BN348&gt;=22.5,BN348&lt;=32.5),"22,5 a 32,5",IF(AND(BN348&gt;=33,BN348&lt;=43),"33 a 43","Fuera de rango"))))))))</f>
        <v>11,5 a 21,5</v>
      </c>
      <c r="BP348" s="11" t="n">
        <f aca="false">IF(BO348="","",IF(BO348="-20 a -10",1,IF(BO348="-9,5 a 0,5",2,IF(BO348="1 a 11",3,IF(BO348="11,5 a 21,5",4,IF(BO348="22","NORMA",IF(BO348="22,5 a 32,5",5,IF(BO348="33 a 43",6,""))))))))</f>
        <v>4</v>
      </c>
      <c r="BQ348" s="9" t="n">
        <v>5</v>
      </c>
      <c r="BR348" s="10" t="str">
        <f aca="false">IF(BQ348="","",IF(AND(BQ348&gt;=-20,BQ348&lt;=-15),"-20 a -15",IF(AND(BQ348&gt;=-14.5,BQ348&lt;=-9.5),"-14,5 a -9,5",IF(AND(BQ348&gt;=-9,BQ348&lt;=-4),"-9 a -4",IF(AND(BQ348&gt;=-3.5,BQ348&lt;=2.5),"-3,5 a 2,5",IF(AND(BQ348&gt;=3,BQ348&lt;=8),"3 a 8",IF(AND(BQ348&gt;=8.5,BQ348&lt;=13.5),"8,5 a 13,5",IF(AND(BQ348&gt;=14,BQ348&lt;=17.5),"14 a 17,5",IF(BQ348=18,"18",IF(AND(BQ348&gt;=18.5,BQ348&lt;=23.5),"18,5 a 23,5",IF(AND(BQ348&gt;=24,BQ348&lt;=29),"24 a 29",IF(AND(BQ348&gt;=29.5,BQ348&lt;=34.5),"29,5 a 34,5",IF(AND(BQ348&gt;=35,BQ348&lt;=40),"35 a 40","Fuera de rango")))))))))))))</f>
        <v>3 a 8</v>
      </c>
      <c r="BS348" s="11" t="n">
        <f aca="false">IF(BR348="","",IF(BR348="-20 a -15",1,IF(BR348="-14,5 a -9,5",2,IF(BR348="-9 a -4",3,IF(BR348="-3,5 a 2,5",4,IF(BR348="3 a 8",5,IF(BR348="8,5 a 13,5",6,IF(BR348="14 a 17,5",7,IF(BR348="18","NORMA",IF(BR348="18,5 a 23,5",8,IF(BR348="24 a 29",9,IF(BR348="29,5 a 34,5",10,IF(BR348="35 a 40",11,"")))))))))))))</f>
        <v>5</v>
      </c>
      <c r="BT348" s="9" t="n">
        <v>0</v>
      </c>
      <c r="BU348" s="10" t="str">
        <f aca="false">IF(BT348="","",IF(AND(BT348&gt;=-20,BT348&lt;=-18),"-20 a -18",IF(AND(BT348&gt;=-17.5,BT348&lt;=-15.5),"-17,5 a -15,5",IF(AND(BT348&gt;=-15,BT348&lt;=-13),"-15 a -13",IF(AND(BT348&gt;=-12.5,BT348&lt;=-10.5),"-12,5 a -10,5",IF(AND(BT348&gt;=-10,BT348&lt;=-8),"-10 a -8",IF(AND(BT348&gt;=-7.5,BT348&lt;=-5.5),"-7,5 a -5,5",IF(AND(BT348&gt;=-5,BT348&lt;=-3),"-5 a -3",IF(AND(BT348&gt;=-2.5,BT348&lt;=-0.5),"-2,5 a -0,5",IF(BT348=0,"0",IF(AND(BT348&gt;=0.5,BT348&lt;=2.5),"0,5 a 2,5",IF(AND(BT348&gt;=3,BT348&lt;=5),"3 a 5",IF(AND(BT348&gt;=5.5,BT348&lt;=7.5),"5,5 a 7,5",IF(AND(BT348&gt;=8,BT348&lt;=10),"8 a 10",IF(AND(BT348&gt;=10.5,BT348&lt;=12.5),"10,5 a 12,5",IF(AND(BT348&gt;=13,BT348&lt;=15),"13 a 15",IF(AND(BT348&gt;=15.5,BT348&lt;=17.5),"15,5 a 17,5",IF(AND(BT348&gt;=18,BT348&lt;=20),"18 a 20","Fuera de rango"))))))))))))))))))</f>
        <v>0</v>
      </c>
      <c r="BV348" s="11" t="str">
        <f aca="false">IF(BT348="","",IF(BT348=0,"NORMA",IF(AND(BT348&gt;=-20,BT348&lt;=-18),2,IF(AND(BT348&gt;=-17.5,BT348&lt;=-15.5),2,IF(AND(BT348&gt;=-15,BT348&lt;=-13),3,IF(AND(BT348&gt;=-12.5,BT348&lt;=-10.5),4,IF(AND(BT348&gt;=-10,BT348&lt;=-8),5,IF(AND(BT348&gt;=-7.5,BT348&lt;=-5.5),6,IF(AND(BT348&gt;=-5,BT348&lt;=-3),7,IF(AND(BT348&gt;=-2.5,BT348&lt;=-0.5),8,IF(AND(BT348&gt;=0.5,BT348&lt;=2.5),9,IF(AND(BT348&gt;=3,BT348&lt;=5),10,IF(AND(BT348&gt;=5.5,BT348&lt;=7.5),11,IF(AND(BT348&gt;=8,BT348&lt;=10),12,IF(AND(BT348&gt;=10.5,BT348&lt;=12.5),13,IF(AND(BT348&gt;=13,BT348&lt;=15),14,IF(AND(BT348&gt;=15.5,BT348&lt;=17.5),15,IF(AND(BT348&gt;=18,BT348&lt;=20),16,"Fuera de rango"))))))))))))))))))</f>
        <v>NORMA</v>
      </c>
      <c r="BW348" s="9" t="n">
        <v>-3.5</v>
      </c>
      <c r="BX348" s="10" t="n">
        <f aca="false">18.5- (0.3*H348)</f>
        <v>5.3</v>
      </c>
      <c r="BY348" s="10" t="n">
        <f aca="false">(BW348)-(BX348)</f>
        <v>-8.8</v>
      </c>
      <c r="BZ348" s="10" t="str">
        <f aca="false">IF(BY348="","",IF(BY348&lt;-27.5,"De -30 a -28",IF(BY348&lt;-25,"De -27,5 a -25,5",IF(BY348&lt;-22.5,"De -25 a -23",IF(BY348&lt;-20,"De -22,5 a -20,5",IF(BY348&lt;-17.5,"De -20 a -18",IF(BY348&lt;-15,"De -17,5 a -15,5",IF(BY348&lt;-12.5,"De -15 a -13",IF(BY348&lt;-10,"De -12,5 a -10,5",IF(BY348&lt;-7.5,"De -10 a -8",IF(BY348&lt;-5,"De -7,5 a -5,5",IF(BY348&lt;-2.5,"De -5 a -3",IF(BY348&lt;0,"De -2,5 a -0,5",IF(BY348&lt;2.5,"De 0 a 2",IF(BY348&lt;5,"De 2,5 a 4,5",IF(BY348&lt;7.5,"De 5 a 7",IF(BY348&lt;10,"De 7,5 a 9,5",IF(BY348&lt;12.5,"De 10 a 12",IF(BY348&lt;15,"De 12,5 a 14,5",IF(BY348&lt;17.5,"De 15 a 17",IF(BY348&lt;20,"De 17,5 a 19,5",IF(BY348&lt;22.5,"De 20 a 22",IF(BY348&lt;25,"De 22,5 a 24,5",IF(BY348&lt;27.5,"De 25 a 27","De 27,5 a 30"))))))))))))))))))))))))</f>
        <v>De -10 a -8</v>
      </c>
      <c r="CA348" s="12" t="n">
        <f aca="false">IF(BY348="","",IF(BY348&lt;=-28,1,IF(BY348&lt;=-25.5,2,IF(BY348&lt;=-23,3,IF(BY348&lt;=-20.5,4,IF(BY348&lt;=-18,5,IF(BY348&lt;=-15.5,6,IF(BY348&lt;=-13,7,IF(BY348&lt;=-10.5,8,IF(BY348&lt;=-8,9,IF(BY348&lt;=-5.5,10,IF(BY348&lt;=-3,11,IF(BY348&lt;=-0.5,12,IF(BY348&lt;=2,13,IF(BY348&lt;=4.5,14,IF(BY348&lt;=7,15,IF(BY348&lt;=9.5,16,IF(BY348&lt;=12,17,IF(BY348&lt;=14.5,18,IF(BY348&lt;=17,19,IF(BY348&lt;=19.5,20,IF(BY348&lt;=22,21,IF(BY348&lt;=24.5,22,IF(BY348&lt;=27,23,IF(BY348&lt;=30,24,"Fuera de rango")))))))))))))))))))))))))</f>
        <v>9</v>
      </c>
      <c r="CB348" s="9" t="n">
        <v>-2.75</v>
      </c>
      <c r="CC348" s="10" t="n">
        <f aca="false">18.5- (0.3*H348)</f>
        <v>5.3</v>
      </c>
      <c r="CD348" s="10" t="n">
        <f aca="false">(CB348)-(CC348)</f>
        <v>-8.05</v>
      </c>
      <c r="CE348" s="10" t="str">
        <f aca="false">IF(CD348="","",IF(CD348&lt;-27.5,"De -30 a -28",IF(CD348&lt;-25,"De -27,5 a -25,5",IF(CD348&lt;-22.5,"De -25 a -23",IF(CD348&lt;-20,"De -22,5 a -20,5",IF(CD348&lt;-17.5,"De -20 a -18",IF(CD348&lt;-15,"De -17,5 a -15,5",IF(CD348&lt;-12.5,"De -15 a -13",IF(CD348&lt;-10,"De -12,5 a -10,5",IF(CD348&lt;-7.5,"De -10 a -8",IF(CD348&lt;-5,"De -7,5 a -5,5",IF(CD348&lt;-2.5,"De -5 a -3",IF(CD348&lt;0,"De -2,5 a -0,5",IF(CD348&lt;=2,"De 0 a 2",IF(CD348&lt;=4.5,"De 2,5 a 4,5",IF(CD348&lt;=7,"De 5 a 7",IF(CD348&lt;=9.5,"De 7,5 a 9,5",IF(CD348&lt;=12,"De 10 a 12",IF(CD348&lt;=14.5,"De 12,5 a 14,5",IF(CD348&lt;=17,"De 15 a 17",IF(CD348&lt;=19.5,"De 17,5 a 19,5",IF(CD348&lt;=22,"De 20 a 22",IF(CD348&lt;=24.5,"De 22,5 a 24,5",IF(CD348&lt;=27,"De 25 a 27","De 27,5 a 30"))))))))))))))))))))))))</f>
        <v>De -10 a -8</v>
      </c>
      <c r="CF348" s="12" t="n">
        <f aca="false">IF(CD348="","",IF(CD348&lt;-27.5,1,IF(CD348&lt;-25,2,IF(CD348&lt;-22.5,3,IF(CD348&lt;-20,4,IF(CD348&lt;-17.5,5,IF(CD348&lt;-15,6,IF(CD348&lt;-12.5,7,IF(CD348&lt;-10,8,IF(CD348&lt;-7.5,9,IF(CD348&lt;-5,10,IF(CD348&lt;-2.5,11,IF(CD348&lt;0,12,IF(CD348&lt;2.5,13,IF(CD348&lt;5,14,IF(CD348&lt;7.5,15,IF(CD348&lt;10,16,IF(CD348&lt;12.5,17,IF(CD348&lt;15,18,IF(CD348&lt;17.5,19,IF(CD348&lt;20,20,IF(CD348&lt;22.5,21,IF(CD348&lt;25,22,IF(CD348&lt;27.5,23,24))))))))))))))))))))))))</f>
        <v>9</v>
      </c>
      <c r="CG348" s="9" t="n">
        <v>-1.5</v>
      </c>
      <c r="CH348" s="10" t="str">
        <f aca="false">IF(CG348="","",IF(AND(CG348&gt;=-10,CG348&lt;=-9.5),"-10 a -9,5",IF(AND(CG348&gt;-9.5,CG348&lt;=-8.5),"-9 a -8,5",IF(AND(CG348&gt;-8.5,CG348&lt;=-7.5),"-8 a -7,5",IF(AND(CG348&gt;-7.5,CG348&lt;=-6.5),"-7 a -6,5",IF(AND(CG348&gt;-6.5,CG348&lt;=-5.5),"-6 a -5,5",IF(AND(CG348&gt;-5.5,CG348&lt;=-4.5),"-5 a -4,5",IF(AND(CG348&gt;-4.5,CG348&lt;=-3.5),"-4 a -3,5",IF(AND(CG348&gt;-3.5,CG348&lt;=-2.5),"-3 a -2,5",IF(CG348=-2.25,"-2,25",IF(AND(CG348&gt;-2.5,CG348&lt;=-1.5),"-2 a -1,5",IF(AND(CG348&gt;-1.5,CG348&lt;=-0.5),"-1 a -0,5",IF(AND(CG348&gt;-0.5,CG348&lt;=0.5),"0 a 0,5",IF(AND(CG348&gt;0.5,CG348&lt;=1.5),"1 a 1,5",IF(AND(CG348&gt;1.5,CG348&lt;=2.5),"2 a 2,5",IF(AND(CG348&gt;2.5,CG348&lt;=3.5),"3 a 3,5",IF(AND(CG348&gt;3.5,CG348&lt;=4.5),"4 a 4,5",IF(AND(CG348&gt;4.5,CG348&lt;=5.5),"5 a 5,5",IF(AND(CG348&gt;5.5,CG348&lt;=6.5),"6 a 6,5",IF(AND(CG348&gt;6.5,CG348&lt;=7.5),"7 a 7,5",IF(AND(CG348&gt;7.5,CG348&lt;=8.5),"8 a 8,5",IF(AND(CG348&gt;8.5,CG348&lt;=9.5),"9 a 9,5",IF(CG348&gt;=10,"10","Fuera de rango")))))))))))))))))))))))</f>
        <v>-2 a -1,5</v>
      </c>
      <c r="CI348" s="11" t="n">
        <f aca="false">IF(CG348="","",IF(CG348=-2.25,"NORMA",IF(CG348&lt;=-9.5,1,IF(CG348&lt;=-8.5,2,IF(CG348&lt;=-7.5,3,IF(CG348&lt;=-6.5,4,IF(CG348&lt;=-5.5,5,IF(CG348&lt;=-4.5,6,IF(CG348&lt;=-3.5,7,IF(CG348&lt;=-2.5,8,IF(CG348&lt;=-1.5,9,IF(CG348&lt;=-0.5,10,IF(CG348&lt;=0.5,11,IF(CG348&lt;=1.5,12,IF(CG348&lt;=2.5,13,IF(CG348&lt;=3.5,14,IF(CG348&lt;=4.5,15,IF(CG348&lt;=5.5,16,IF(CG348&lt;=6.5,17,IF(CG348&lt;=7.5,18,IF(CG348&lt;=8.5,19,IF(CG348&lt;=9.5,20,IF(CG348=10,21,"Fuera de rango")))))))))))))))))))))))</f>
        <v>9</v>
      </c>
      <c r="CJ348" s="9" t="n">
        <v>2</v>
      </c>
      <c r="CK348" s="10" t="str">
        <f aca="false">IF(CJ348="","",IF(AND(CJ348&gt;=-6,CJ348&lt;=-5.5),"-6 a -5,5",IF(AND(CJ348&gt;-5.5,CJ348&lt;=-4.5),"-5 a -4,5",IF(AND(CJ348&gt;-4.5,CJ348&lt;=-3.5),"-4 a -3,5",IF(AND(CJ348&gt;-3.5,CJ348&lt;=-2.5),"-3 a -2,5",IF(AND(CJ348&gt;-2.5,CJ348&lt;=-1.5),"-2 a -1,5",IF(AND(CJ348&gt;-1.5,CJ348&lt;=-0.5),"-1 a -0,5",IF(AND(CJ348&gt;-0.5,CJ348&lt;=0.5),"0 a 0,5",IF(AND(CJ348&gt;0.5,CJ348&lt;=1.5),"1 a 1,5",IF(AND(CJ348&gt;1.5,CJ348&lt;2.5),"2",IF(AND(CJ348&gt;=2.5,CJ348&lt;=3),"2,5 a 3",IF(AND(CJ348&gt;3,CJ348&lt;=4),"3,5 a 4",IF(AND(CJ348&gt;4,CJ348&lt;=5),"4,5 a 5",IF(AND(CJ348&gt;5,CJ348&lt;=6),"5,5 a 6",IF(AND(CJ348&gt;6,CJ348&lt;=7),"6,5 a 7",IF(AND(CJ348&gt;7,CJ348&lt;=8),"7,5 a 8",IF(AND(CJ348&gt;8,CJ348&lt;=9.5),"8,5 a 9,5",IF(CJ348=10,"10","Fuera de rango"))))))))))))))))))</f>
        <v>2</v>
      </c>
      <c r="CL348" s="11" t="str">
        <f aca="false">IF(CK348="","",IF(OR(CK348="-6 a -5,5",CK348="-6 - -5,5"),1,IF(OR(CK348="-5 a -4,5",CK348="-5 - -4,5"),2,IF(OR(CK348="-4 a -3,5",CK348="-4 - -3,5"),3,IF(OR(CK348="-3 a -2,5",CK348="-3 - -2,5"),4,IF(OR(CK348="-2 a -1,5",CK348="-2 - -1,5"),5,IF(OR(CK348="-1 a -0,5",CK348="-1 - -0,5"),6,IF(OR(CK348="0 a 0,5",CK348="0 - 0,5"),7,IF(OR(CK348="1 a 1,5",CK348="1 - 1,5"),8,IF(CK348="2","NORMA",IF(OR(CK348="2,5 a 3",CK348="2,5 - 3"),9,IF(OR(CK348="3,5 a 4",CK348="3,5 - 4"),10,IF(OR(CK348="4,5 a 5",CK348="4,5 - 5"),11,IF(OR(CK348="5,5 a 6",CK348="5,5 - 6"),12,IF(OR(CK348="6,5 a 7",CK348="6,5 - 7"),13,IF(OR(CK348="7,5 a 8",CK348="7,5 - 8"),14,IF(OR(CK348="8,5 a 9",CK348="8,5 - 9,5",CK348="9 a 9,5"),15,IF(CK348="10",15,IF(OR(CK348="0,5 a 1",CK348="0,5 - 1"),7,"Fuera de rango")))))))))))))))))))</f>
        <v>NORMA</v>
      </c>
      <c r="CN348" s="10" t="str">
        <f aca="false">IF(CM348=0,"0", " ")</f>
        <v>0</v>
      </c>
      <c r="CO348" s="10" t="str">
        <f aca="false">IF(CM348&gt;0,"EME"," ")</f>
        <v> </v>
      </c>
      <c r="CQ348" s="10" t="str">
        <f aca="false">IF(CP348&gt;0,"0", " ")</f>
        <v> </v>
      </c>
      <c r="CR348" s="10" t="str">
        <f aca="false">IF(CP348&gt;0,"EME"," ")</f>
        <v> </v>
      </c>
      <c r="CS348" s="9" t="n">
        <v>0</v>
      </c>
      <c r="CV348" s="9" t="n">
        <v>0</v>
      </c>
      <c r="CY348" s="9" t="n">
        <v>-8.5</v>
      </c>
      <c r="DB348" s="9" t="n">
        <v>-9.75</v>
      </c>
      <c r="DC348" s="11" t="str">
        <f aca="false">IF(DB348&lt;0,"2"," ")</f>
        <v>2</v>
      </c>
      <c r="DD348" s="11" t="str">
        <f aca="false">IF(DB348&lt;0,"MIO"," ")</f>
        <v>MIO</v>
      </c>
      <c r="DE348" s="9" t="n">
        <v>-1.5</v>
      </c>
      <c r="DF348" s="10" t="str">
        <f aca="false">IF(DE348&lt;0,"3"," ")</f>
        <v>3</v>
      </c>
      <c r="DG348" s="10" t="str">
        <f aca="false">IF(DE348&lt;0,"AST"," ")</f>
        <v>AST</v>
      </c>
      <c r="DH348" s="9" t="n">
        <v>-1.25</v>
      </c>
      <c r="DI348" s="10" t="str">
        <f aca="false">IF(DH348&lt;0,"3"," ")</f>
        <v>3</v>
      </c>
      <c r="DJ348" s="10" t="str">
        <f aca="false">IF(DH348&lt;0,"AST"," ")</f>
        <v>AST</v>
      </c>
      <c r="DK348" s="9" t="n">
        <v>0</v>
      </c>
      <c r="DL348" s="10" t="str">
        <f aca="false">IF(DK348&gt;0,"4"," ")</f>
        <v> </v>
      </c>
      <c r="DM348" s="10" t="str">
        <f aca="false">IF(DK348&gt;0,"PRE"," ")</f>
        <v> </v>
      </c>
      <c r="DN348" s="9" t="n">
        <v>0</v>
      </c>
      <c r="DO348" s="10" t="str">
        <f aca="false">IF(DN348&gt;0,"4"," ")</f>
        <v> </v>
      </c>
      <c r="DP348" s="10" t="str">
        <f aca="false">IF(DN348&gt;0,"PRE"," ")</f>
        <v> </v>
      </c>
      <c r="DS348" s="12" t="str">
        <f aca="false">CONCATENATE(CO348,CU348,DA348,DG348,DM348)</f>
        <v> AST </v>
      </c>
      <c r="DT348" s="10" t="e">
        <f aca="false" t="array" ref="DT348">_xlfn.IFS(DS348="EME    ","0", DS348=" HIP   ","1", DS348="  MIO  ","2", DS348="   AST ","3", DS348="    PRE","4", DS348="EME   PRE","5", DS348=" HIP  PRE","6", DS348=" HIP AST ","7", DS348="  MIO PRE","8", DS348="  MIOAST ","9", DS348="   ASTPRE","10",DS348=" HIP ASTPRE","11", DS348="  MIOASTPRE","12", DS348="     ","0")</f>
        <v>#N/A</v>
      </c>
      <c r="DV348" s="1" t="e">
        <f aca="false" t="array" ref="DV348">_xlfn.IFS(DU348="SI","2", DU348="NO","1")</f>
        <v>#N/A</v>
      </c>
      <c r="DX348" s="11" t="str">
        <f aca="false">IF(DW348=0,"1","2")</f>
        <v>1</v>
      </c>
      <c r="DY348" s="11" t="str">
        <f aca="false" t="array" ref="DY348">_xlfn.IFS(DW348=0,"0", DW348=0.25, "1", DW348=0.5,"2", DW348=0.75,"3", DW348=1,"4",DW348=1.25,"5", DW348=1.5,"6", DW348=1.75,"7", DW348=2,"8")</f>
        <v>0</v>
      </c>
      <c r="EA348" s="11" t="str">
        <f aca="false">IF(DZ348=0,"1","2")</f>
        <v>1</v>
      </c>
      <c r="EB348" s="11" t="str">
        <f aca="false" t="array" ref="EB348">_xlfn.IFS(DZ348=0,"0", DZ348=0.25, "1", DZ348=0.5,"2", DZ348=0.75,"3", DZ348=1,"4",DZ348=1.25,"5", DZ348=1.5,"6", DZ348=1.75,"7", DZ348=2,"8")</f>
        <v>0</v>
      </c>
      <c r="ED348" s="10" t="str">
        <f aca="false">IF(EC348=0,"1","2")</f>
        <v>1</v>
      </c>
      <c r="EE348" s="11" t="str">
        <f aca="false" t="array" ref="EE348">_xlfn.IFS(EC348=0,"0", EC348=-0.25, "1", EC348=-0.5,"2", EC348=-0.75,"3", EC348=-1,"4",EC348=-1.25,"5", EC348=-1.5,"6", EC348=-1.75,"7", EC348=-2,"8", EC348=-2.25,"9",EC348=-2.5,"10", EC348=-2.75,"11", EC348=-3,"12", EC348=-3.25,"13", EC348=-3.5,"14", EC348=-3.75,"15",EC348=-4,"16")</f>
        <v>0</v>
      </c>
      <c r="EG348" s="10" t="str">
        <f aca="false">IF(EF348=0,"1","2")</f>
        <v>1</v>
      </c>
      <c r="EH348" s="11" t="str">
        <f aca="false" t="array" ref="EH348">_xlfn.IFS(EF348=0,"0", EF348=-0.25, "1", EF348=-0.5,"2", EF348=-0.75,"3", EF348=-1,"4",EF348=-1.25,"5", EF348=-1.5,"6", EF348=-1.75,"7", EF348=-2,"8", EF348=-2.25,"9",EF348=-2.5,"10", EF348=-2.75,"11", EF348=-3,"12", EF348=-3.25,"13", EF348=-3.5,"14", EF348=-3.75,"15",EF348=-4,"16")</f>
        <v>0</v>
      </c>
      <c r="EJ348" s="11" t="str">
        <f aca="false">IF(EI348=0,"1","2")</f>
        <v>1</v>
      </c>
      <c r="EK348" s="11" t="str">
        <f aca="false" t="array" ref="EK348">_xlfn.IFS(EI348=0,"0", EI348=-0.25, "1", EI348=-0.5,"2", EI348=-0.75,"3", EI348=-1,"4",EI348=-1.25,"5", EI348=-1.5,"6", EI348=-1.75,"7", EI348=-2,"8", EI348=-2.25,"9", EI348=-2.25,"9",EI348=-2.5,"10", EI348=-2.75,"11", EI348=-3,"12", EI348=-3.25,"13", EI348=-3.5,"14", EI348=-3.75,"15",EI348=-4,"16", EI348=0.25, "17", EI348=0.5, "18")</f>
        <v>0</v>
      </c>
      <c r="EM348" s="11" t="str">
        <f aca="false">IF(EL348=0,"1","2")</f>
        <v>1</v>
      </c>
      <c r="EN348" s="11" t="str">
        <f aca="false" t="array" ref="EN348">_xlfn.IFS(EL348=0.25,"17",EL348=0.5,"18", EL348=0,"0", EL348=-0.25, "1", EL348=-0.5,"2", EL348=-0.75,"3", EL348=-1,"4",EL348=-1.25,"5", EL348=-1.5,"6", EL348=-1.75,"7", EL348=-2,"8",EL348= -2.25,"9",EL348=-2.5,"10",EL348= -2.75,"11",EL348= -3,"12",EL348= -3.25,"13",EL348= -3.5,"14",EL348= -3.75,"15",EL348=-4,"16")</f>
        <v>0</v>
      </c>
      <c r="EP348" s="11" t="str">
        <f aca="false">IF(EO348=0,"1","2")</f>
        <v>1</v>
      </c>
      <c r="EQ348" s="11" t="str">
        <f aca="false" t="array" ref="EQ348">_xlfn.IFS(EO348=0,"0", EO348=0.25, "1", EO348=0.5,"2", EO348=0.75,"3", EO348=1,"4",EO348=1.25,"5", EO348=1.5,"6", EO348=1.75,"7", EO348=2,"8", EO348=2.25,"9", EO348=2.25,"9",EO348=2.5,"10", EO348=2.75,"11", EO348=3,"12", EO348=3.25,"13", EO348=3.5,"14", EO348=3.75,"15",EO348=4,"16", EO348=-0.25, "17", bq=-0.5, "18")</f>
        <v>0</v>
      </c>
      <c r="ES348" s="11" t="str">
        <f aca="false">IF(ER348=0,"1","2")</f>
        <v>1</v>
      </c>
      <c r="ET348" s="11" t="str">
        <f aca="false" t="array" ref="ET348">_xlfn.IFS(ER348=0,"0", ER348=0.25, "1", ER348=0.5,"2", ER348=0.75,"3", ER348=1,"4",ER348=1.25,"5", ER348=1.5,"6", ER348=1.75,"7", ER348=2,"8", ER348=2.25,"9", ER348=2.25,"9",ER348=2.5,"10", ER348=2.75,"11", ER348=3,"12", ER348=3.25,"13", ER348=3.5,"14", ER348=3.75,"15",ER348=4,"16", ER348=-0.25, "17", bq=-0.5, "18")</f>
        <v>0</v>
      </c>
      <c r="EV348" s="14" t="e">
        <f aca="false">VLOOKUP(EU348,LEYENDA!$G$2:$H$8,2,TRUE())</f>
        <v>#N/A</v>
      </c>
      <c r="EW348" s="14" t="e">
        <f aca="false" t="array" ref="EW348">_xlfn.IFS(EV348="0-5","1", EV348="6-12","2", EV348="13-18","3", EV348="19-24","4", EV348="25-36","5", EV348="37-48","6", EV348="49-60","7")</f>
        <v>#N/A</v>
      </c>
    </row>
    <row r="349" customFormat="false" ht="13.5" hidden="false" customHeight="false" outlineLevel="0" collapsed="false">
      <c r="A349" s="1" t="n">
        <v>95</v>
      </c>
      <c r="B349" s="2" t="n">
        <v>3</v>
      </c>
      <c r="C349" s="33" t="n">
        <v>43260</v>
      </c>
      <c r="E349" s="5" t="str">
        <f aca="false">VLOOKUP(A349,'286'!$A$3:$J$6279,10,FALSE())</f>
        <v>DE LAS HERAS LÓPEZ, VIRGINIA</v>
      </c>
      <c r="F349" s="4" t="str">
        <f aca="false">VLOOKUP(A349,'286'!$A$3:$I$1768,3,FALSE())</f>
        <v>HELOVIR</v>
      </c>
      <c r="G349" s="6" t="n">
        <f aca="false">VLOOKUP(A349,'286'!$A$3:$I$1768,4,FALSE())</f>
        <v>26637</v>
      </c>
      <c r="H349" s="7" t="n">
        <f aca="false">YEAR(C349)-YEAR(G349)</f>
        <v>46</v>
      </c>
      <c r="I349" s="1" t="str">
        <f aca="false">VLOOKUP(H349,LEYENDA!$C$2:$D$6,2,TRUE())</f>
        <v>41-60</v>
      </c>
      <c r="J349" s="5" t="str">
        <f aca="false">VLOOKUP(A349,'286'!$A$3:$I$1768,7,FALSE())</f>
        <v>M</v>
      </c>
      <c r="K349" s="8" t="n">
        <f aca="false">VLOOKUP(A349,'286'!$A$3:$I$1768,2,FALSE())</f>
        <v>0</v>
      </c>
      <c r="L349" s="4" t="str">
        <f aca="false">VLOOKUP(A349,'286'!$A$3:$I$1768,8,FALSE())</f>
        <v>D</v>
      </c>
      <c r="M349" s="4" t="str">
        <f aca="false">VLOOKUP(A349,'286'!$A$3:$I$1768,9,FALSE())</f>
        <v>D</v>
      </c>
      <c r="N349" s="8" t="str">
        <f aca="false">IF(R349=O349, "MISMA","CONTRARIA")</f>
        <v>MISMA</v>
      </c>
      <c r="O349" s="8" t="str">
        <f aca="false" t="array" ref="O349">_xlfn.IFS(L349="D","1", L349="I","2")</f>
        <v>1</v>
      </c>
      <c r="P349" s="8" t="e">
        <f aca="false" t="array" ref="P349">_xlfn.IFS(K349="OD","1", K349="OI","2")</f>
        <v>#N/A</v>
      </c>
      <c r="Q349" s="1" t="str">
        <f aca="false" t="array" ref="Q349">_xlfn.IFS(J349="M","1", J349="H","2")</f>
        <v>1</v>
      </c>
      <c r="R349" s="8" t="str">
        <f aca="false" t="array" ref="R349">_xlfn.IFS(M349="D","1", M349="I","2")</f>
        <v>1</v>
      </c>
      <c r="S349" s="1" t="str">
        <f aca="false" t="array" ref="S349">_xlfn.IFS(N349="CONTRARIA", "1",N349= "MISMA","2")</f>
        <v>2</v>
      </c>
      <c r="T349" s="1" t="str">
        <f aca="false" t="array" ref="T349">_xlfn.IFS(I349="0-12","1", I349="13-24","2", I349="25-40","3", I349="41-60","4", I349="61-100","5")</f>
        <v>4</v>
      </c>
      <c r="U349" s="9" t="n">
        <v>-0.5</v>
      </c>
      <c r="V349" s="1" t="str">
        <f aca="false">IF(U349="","",IF(AND(U349&gt;=-9,U349&lt;=-6.5),"-9 a -6,5",IF(AND(U349&gt;=-6,U349&lt;=-3.5),"-6 a -3,5",IF(AND(U349&gt;=-3,U349&lt;=-1),"-3 a -1",IF(U349=-0.5,"-0,5",IF(AND(U349&gt;=0,U349&lt;=2.5),"0 a 2,5",IF(AND(U349&gt;=3,U349&lt;=5.5),"3 a 5,5",IF(AND(U349&gt;=6,U349&lt;=8.5),"6 a 8,5",IF(AND(U349&gt;=9,U349&lt;=20),"9 a 20","Fuera de rango")))))))))</f>
        <v>-0,5</v>
      </c>
      <c r="W349" s="11" t="str">
        <f aca="false">IF(V349="","",IF(V349="-9 a -6,5",2,IF(V349="-6 a -3,5",3,IF(V349="-3 a -1",4,IF(V349="-0,5","NORMA",IF(V349="0 a 2,5",5,IF(V349="3 a 5,5",6,IF(V349="6 a 8,5",7,IF(V349="9 a 20",8,"Fuera de rango")))))))))</f>
        <v>NORMA</v>
      </c>
      <c r="X349" s="9" t="n">
        <v>0</v>
      </c>
      <c r="Y349" s="11" t="str">
        <f aca="false">IF(X349="","",IF(AND(X349&gt;=0,X349&lt;=4),"0 a 4",IF(AND(X349&gt;=4.5,X349&lt;=8.5),"4,5 a 8,5",IF(X349=9,"9",IF(AND(X349&gt;=9.5,X349&lt;=13),"9,5 a 13",IF(AND(X349&gt;=13.5,X349&lt;=20),"13,5 a 20",IF(AND(X349&gt;=20.5,X349&lt;=35),"20,5 a 35","Fuera de rango")))))))</f>
        <v>0 a 4</v>
      </c>
      <c r="Z349" s="11" t="n">
        <f aca="false">IF(Y349="","",IF(Y349="0 a 4",1,IF(Y349="4,5 a 8,5",2,IF(Y349="9","NORMA",IF(Y349="9,5 a 13",3,IF(Y349="13,5 a 20",4,IF(Y349="20,5 a 35",5,"Fuera de rango")))))))</f>
        <v>1</v>
      </c>
      <c r="AA349" s="9" t="n">
        <v>36</v>
      </c>
      <c r="AB349" s="10" t="str">
        <f aca="false">IF(AA349="","",IF(AND(AA349&gt;=0,AA349&lt;=9),"0 a 9",IF(AND(AA349&gt;=9.5,AA349&lt;=18.5),"9,5 a 18,5",IF(AA349=19,"19",IF(AND(AA349&gt;=19.5,AA349&lt;=28),"19,5 a 28",IF(AND(AA349&gt;=28.5,AA349&lt;=40),"28,5 a 40","Fuera de rango"))))))</f>
        <v>28,5 a 40</v>
      </c>
      <c r="AC349" s="11" t="n">
        <f aca="false" t="array" ref="AC349">_xlfn.IFS(AB349="","",AB349="0 a 9",1,AB349="9,5 a 18,5",2,AB349="19","NORMA",AB349="19,5 a 28",3,AB349="28,5 a 40",4,TRUE(),"Fuera de rango")</f>
        <v>4</v>
      </c>
      <c r="AD349" s="9" t="n">
        <v>31</v>
      </c>
      <c r="AE349" s="10" t="str">
        <f aca="false">IF(AD349="","",IF(AND(AD349&gt;=-10,AD349&lt;=0),"De -10 a 0",IF(AND(AD349&gt;=0.5,AD349&lt;=9.5),"0,5 a 9,5",IF(AD349=10,"10",IF(AND(AD349&gt;=10.5,AD349&lt;=20),"10,5 a 20",IF(AND(AD349&gt;=20.5,AD349&lt;=40),"20,5 a 40","Fuera de rango"))))))</f>
        <v>20,5 a 40</v>
      </c>
      <c r="AF349" s="12" t="n">
        <f aca="false">IF(AD349="","",IF(AND(AD349&gt;=-10,AD349&lt;=0),1,IF(AND(AD349&gt;=0.5,AD349&lt;=9.5),2,IF(AD349=10,"NORMA",IF(AND(AD349&gt;=10.5,AD349&lt;=20),3,IF(AND(AD349&gt;=20.5,AD349&lt;=40),4,""))))))</f>
        <v>4</v>
      </c>
      <c r="AG349" s="9" t="n">
        <v>9</v>
      </c>
      <c r="AH349" s="10" t="str">
        <f aca="false">IF(AG349="","",IF(AND(AG349&gt;=0,AG349&lt;=4),"0 a 4",IF(AND(AG349&gt;=4.5,AG349&lt;=8.5),"4,5 a 8,5",IF(AG349=9,"9",IF(AND(AG349&gt;=9.5,AG349&lt;=13),"9,5 a 13",IF(AND(AG349&gt;=13.5,AG349&lt;=25),"13,5 a 25","Fuera de rango"))))))</f>
        <v>9</v>
      </c>
      <c r="AI349" s="10" t="str">
        <f aca="false">IF(AH349="","",IF(AH349="0 a 4",1,IF(AH349="4,5 a 8,5",2,IF(AH349="9","NORMA",IF(AH349="9,5 a 13",3,IF(AH349="13,5 a 25",4,""))))))</f>
        <v>NORMA</v>
      </c>
      <c r="AJ349" s="9" t="n">
        <v>4</v>
      </c>
      <c r="AK349" s="10" t="str">
        <f aca="false">IF(AJ349="","",IF(AND(AJ349&gt;=-15,AJ349&lt;=-10.5),"-15 a -10,5",IF(AND(AJ349&gt;=-10,AJ349&lt;=-4),"-10 a -4",IF(AND(AJ349&gt;=-4.5,AJ349&lt;=0),"-4,5 a 0",IF(AND(AJ349&gt;=0.5,AJ349&lt;=4.5),"0,5 a 4,5",IF(AJ349=5,"5",IF(AND(AJ349&gt;=5.5,AJ349&lt;=10),"5,5 a 10",IF(AND(AJ349&gt;=10.5,AJ349&lt;=20),"10,5 a 20","Fuera de rango"))))))))</f>
        <v>0,5 a 4,5</v>
      </c>
      <c r="AL349" s="11" t="n">
        <f aca="false">IF(AK349="","",IF(AK349="-15 a -10,5",1,IF(AK349="-10 a -4",2,IF(AK349="-4,5 a 0",3,IF(AK349="0,5 a 4,5",4,IF(AK349="5","NORMA",IF(AK349="5,5 a 10",5,IF(AK349="10,5 a 20",6,"Error"))))))))</f>
        <v>4</v>
      </c>
      <c r="AM349" s="9" t="n">
        <v>0</v>
      </c>
      <c r="AN349" s="10" t="str">
        <f aca="false">IF(AM349="","",IF(AND(AM349&gt;=-7.5,AM349&lt;=-5.5),"-7,5 a -5,5",IF(AND(AM349&gt;=-5,AM349&lt;=-3),"-5 a -3",IF(AND(AM349&gt;=-2.5,AM349&lt;=-0.5),"-2,5 a -0,5",IF(AM349=0,"0,00",IF(AND(AM349&gt;=0.5,AM349&lt;=2.5),"0,5 a 2,5",IF(AND(AM349&gt;=3,AM349&lt;=5),"3 a 5",IF(AND(AM349&gt;=5.5,AM349&lt;=7.5),"5,5 a 7,5",IF(AND(AM349&gt;=8,AM349&lt;=10),"8 a 10","Fuera de rango")))))))))</f>
        <v>0,00</v>
      </c>
      <c r="AO349" s="11" t="str">
        <f aca="false">IF(AN349="","",IF(AN349="-7,5 a -5,5",1,IF(AN349="-5 a -3",2,IF(AN349="-2,5 a -0,5",3,IF(AN349="0,00","NORMA",IF(AN349="0,5 a 2,5",4,IF(AN349="3 a 5",5,IF(AN349="5,5 a 7,5",6,IF(AN349="8 a 10",7,"Error")))))))))</f>
        <v>NORMA</v>
      </c>
      <c r="AP349" s="9" t="n">
        <v>-0.5</v>
      </c>
      <c r="AQ349" s="10" t="str">
        <f aca="false">IF(AP349="","",IF(AND(AP349&gt;=-20,AP349&lt;=-9.5),"-20 a -9,5",IF(AND(AP349&gt;=-9,AP349&lt;=-6.5),"-9 a -6,5",IF(AP349=-6,"-6",IF(AND(AP349&gt;=-5.5,AP349&lt;=-3),"-5,5 a -3",IF(AND(AP349&gt;=-2.5,AP349&lt;=0),"-2,5 a 0",IF(AND(AP349&gt;=0.5,AP349&lt;=3),"0,5 a 3",IF(AND(AP349&gt;=3.5,AP349&lt;=6),"3,5 a 6",IF(AND(AP349&gt;=6.5,AP349&lt;=9),"6,5 a 9",IF(AND(AP349&gt;=9.5,AP349&lt;=20),"9,5 a 20","Fuera de rango"))))))))))</f>
        <v>-2,5 a 0</v>
      </c>
      <c r="AR349" s="11" t="n">
        <f aca="false">IF(AQ349="","",IF(AQ349="-20 a -9,5",1,IF(AQ349="-9 a -6,5",2,IF(AQ349="-6","NORMA",IF(AQ349="-5,5 a -3",3,IF(AQ349="-2,5 a 0",4,IF(AQ349="0,5 a 3",5,IF(AQ349="3,5 a 6",6,IF(AQ349="6,5 a 9",7,IF(AQ349="9,5 a 20",8,""))))))))))</f>
        <v>4</v>
      </c>
      <c r="AS349" s="9" t="n">
        <v>2.5</v>
      </c>
      <c r="AT349" s="10" t="str">
        <f aca="false">IF(AS349="","",IF(AND(AS349&gt;=-16,AS349&lt;=-14),"-16 a -14",IF(AND(AS349&gt;=-13.5,AS349&lt;=-11.5),"-13,5 a -11,5",IF(AND(AS349&gt;=-11,AS349&lt;=-9),"-11 a -9",IF(AND(AS349&gt;=-8.5,AS349&lt;=-6.5),"-8,5 a -6,5",IF(AND(AS349&gt;=-6,AS349&lt;=-4),"-6 a -4",IF(AND(AS349&gt;=-3.5,AS349&lt;=-1.5),"-3,5 a -1,5",IF(AND(AS349&gt;=-1,AS349&lt;=1),"-1 a 1",IF(AND(AS349&gt;=1.5,AS349&lt;=3.5),"1,5 a 3,5",IF(AND(AS349&gt;=4,AS349&lt;=6),"4 a 6",IF(AND(AS349&gt;=6.5,AS349&lt;=8.5),"6,5 a 8,5",IF(AND(AS349&gt;=9,AS349&lt;=11),"9 a 11",IF(AND(AS349&gt;=11.5,AS349&lt;=13.5),"11,5 a 13,5",IF(AND(AS349&gt;=14,AS349&lt;=16),"14 a 16",IF(AND(AS349&gt;=16.5,AS349&lt;=18.5),"16,5 a 18,5",IF(AND(AS349&gt;=19,AS349&lt;=21),"19 a 21","Fuera de rango"))))))))))))))))</f>
        <v>1,5 a 3,5</v>
      </c>
      <c r="AU349" s="11" t="n">
        <f aca="false" t="array" ref="AU349">IF(AT349="","",_xlfn.IFS(AT349="-16 a -14",1,AT349="-13,5 a -11,5",2,AT349="-11 a -9",3,AT349="-8,5 a -6,5",4,AT349="-6 a -4",5,AT349="-3,5 a -1,5",6,AT349="-1 a 1",7,AT349="1,5 a 3,5",8,AT349="4 a 6","NORMA",AT349="6,5 a 8,5",9,AT349="9 a 11",10,AT349="11,5 a 13,5",11,AT349="14 a 16",12,AT349="16,5 a 18,5",13,AT349="19 a 21",14,TRUE(),""))</f>
        <v>8</v>
      </c>
      <c r="AV349" s="9" t="n">
        <v>1.25</v>
      </c>
      <c r="AW349" s="10" t="str">
        <f aca="false">IF(AV349="","",IF(AND(AV349&gt;=-1,AV349&lt;=-0.5),"-1 a -0,5",IF(AND(AV349&gt;-0.5,AV349&lt;=0),"De -0,5 a 0",IF(AND(AV349&gt;=0.25,AV349&lt;=0.75),"0,25 a 0,75",IF(AND(AV349&gt;=1,AV349&lt;=1.5),"1 a 1,5",IF(AND(AV349&gt;=1.75,AV349&lt;=2.25),"1,75 a 2,25",IF(AND(AV349&gt;=2.5,AV349&lt;=3),"2,5 a 3",IF(AND(AV349&gt;=3.25,AV349&lt;=3.75),"3,25 a 3,75","Fuera de rango"))))))))</f>
        <v>1 a 1,5</v>
      </c>
      <c r="AX349" s="10" t="n">
        <f aca="false">IF(AW349="","",IF(OR(AW349="-1 a -0,5",AW349="-1 a -0.5"),1,IF(OR(AW349="De -0,5 a 0",AW349="-0,5 a 0",AW349="De -0.5 a 0"),2,IF(OR(AW349="0,25 a 0,75",AW349="0.25 a 0.75"),"NORMA",IF(OR(AW349="1 a 1,5",AW349="1 a 1.5"),3,IF(OR(AW349="1,75 a 2,25",AW349="1.75 a 2.25"),4,IF(OR(AW349="2,5 a 3",AW349="2.5 a 3"),5,IF(OR(AW349="3,25 a 3,75",AW349="3.25 a 3.75"),6,""))))))))</f>
        <v>3</v>
      </c>
      <c r="AY349" s="9" t="n">
        <v>-2</v>
      </c>
      <c r="AZ349" s="10" t="str">
        <f aca="false">IF(AY349="","",IF(AND(AY349&gt;=-20,AY349&lt;=-9.5),"-20 a -9,5",IF(AND(AY349&gt;=-9,AY349&lt;=-6.5),"-9 a -6,5",IF(AY349=-6,"-6",IF(AND(AY349&gt;=-5.5,AY349&lt;=-3),"-5,5 a -3",IF(AND(AY349&gt;=-2.5,AY349&lt;=0),"-2,5 a 0",IF(AND(AY349&gt;=0.5,AY349&lt;=3),"0,5 a 3",IF(AND(AY349&gt;=3.5,AY349&lt;=6),"3,5 a 6","Fuera de rango"))))))))</f>
        <v>-2,5 a 0</v>
      </c>
      <c r="BA349" s="11" t="n">
        <f aca="false">IF(AZ349="","",IF(AZ349="-20 a -9,5",1,IF(AZ349="-9 a -6,5",2,IF(AZ349="-6","NORMA",IF(AZ349="-5,5 a -3",3,IF(AZ349="-2,5 a 0",4,IF(AZ349="0,5 a 3",5,IF(AZ349="3,5 a 6",6,""))))))))</f>
        <v>4</v>
      </c>
      <c r="BB349" s="9" t="n">
        <v>0</v>
      </c>
      <c r="BC349" s="10" t="str">
        <f aca="false" t="array" ref="BC349">IF(BB349="","",_xlfn.IFS(AND(BB349&gt;=0,BB349&lt;=2),"0 a 2",AND(BB349&gt;=2.5,BB349&lt;=4.5),"2,5 a 4,5",AND(BB349&gt;=5,BB349&lt;=7),"5 a 7",AND(BB349&gt;=7.5,BB349&lt;=9.5),"7,5 a 9,5",AND(BB349&gt;=10,BB349&lt;=12),"10 a 12",AND(BB349&gt;=12.5,BB349&lt;=14.5),"12,5 a 14,5",BB349=15,"15",AND(BB349&gt;=15.5,BB349&lt;=17.5),"15,5 a 17,5",AND(BB349&gt;=18,BB349&lt;=20),"18 a 20",AND(BB349&gt;=20.5,BB349&lt;=22.5),"20,5 a 22,5",AND(BB349&gt;=23,BB349&lt;=25),"23 a 25",TRUE(),"Fuera de rango"))</f>
        <v>0 a 2</v>
      </c>
      <c r="BD349" s="11" t="n">
        <f aca="false" t="array" ref="BD349">IF(BC349="","",_xlfn.IFS(BC349="0 a 2",1,BC349="2,5 a 4,5",2,BC349="5 a 7",3,BC349="7,5 a 9,5",4,BC349="10 a 12",5,BC349="12,5 a 14,5",6,BC349="15","NORMA",BC349="15,5 a 17,5",7,BC349="18 a 20",8,BC349="20,5 a 22,5",9,BC349="23 a 25",10,TRUE(),"Fuera de rango"))</f>
        <v>1</v>
      </c>
      <c r="BE349" s="9" t="n">
        <v>36</v>
      </c>
      <c r="BF349" s="10" t="str">
        <f aca="false">IF(BE349="","",IF(AND(BE349&gt;=-20,BE349&lt;=-10),"-20 a -10",IF(AND(BE349&gt;=-9.5,BE349&lt;=0.5),"-9,5 a 0,5",IF(AND(BE349&gt;=1,BE349&lt;=11),"1 a 11",IF(AND(BE349&gt;=11.5,BE349&lt;=20.5),"11,5 a 20,5",IF(BE349=21,"21",IF(AND(BE349&gt;=21.5,BE349&lt;=31.5),"21,5 a 31,5",IF(AND(BE349&gt;=32,BE349&lt;=42),"32 a 42","Fuera de rango"))))))))</f>
        <v>32 a 42</v>
      </c>
      <c r="BG349" s="11" t="n">
        <f aca="false">IF(BF349="","",IF(BF349="-20 a -10",1,IF(BF349="-9,5 a 0,5",2,IF(BF349="1 a 11",3,IF(BF349="11,5 a 20,5",4,IF(BF349="21","NORMA",IF(BF349="21,5 a 31,5",5,IF(BF349="32 a 42",6,""))))))))</f>
        <v>6</v>
      </c>
      <c r="BH349" s="9" t="n">
        <v>26</v>
      </c>
      <c r="BI349" s="10" t="str">
        <f aca="false">IF(BH349="","",IF(AND(BH349&gt;=-20,BH349&lt;=-15),"-20 a -15",IF(AND(BH349&gt;=-14.5,BH349&lt;=-9.5),"-14,5 a -9,5",IF(AND(BH349&gt;=-9,BH349&lt;=-4),"-9 a -4",IF(AND(BH349&gt;=-3.5,BH349&lt;=2.5),"-3,5 a 2,5",IF(AND(BH349&gt;=3,BH349&lt;=8),"3 a 8",IF(AND(BH349&gt;=8.5,BH349&lt;=14.5),"8,5 a 14,5",IF(BH349=15,"15",IF(AND(BH349&gt;=15.5,BH349&lt;=20.5),"15,5 a 20,5",IF(AND(BH349&gt;=21,BH349&lt;=26),"21 a 26","Fuera de rango"))))))))))</f>
        <v>21 a 26</v>
      </c>
      <c r="BJ349" s="11" t="n">
        <f aca="false">IF(BI349="","",IF(BI349="-20 a -15",1,IF(BI349="-14,5 a -9,5",2,IF(BI349="-9 a -4",3,IF(BI349="-3,5 a 2,5",4,IF(BI349="3 a 8",5,IF(BI349="8,5 a 14,5",6,IF(BI349="15","NORMA",IF(BI349="15,5 a 20,5",7,IF(BI349="21 a 26",8,IF(BI349="26,5 a 31,5",9,"")))))))))))</f>
        <v>8</v>
      </c>
      <c r="BK349" s="9" t="n">
        <v>0</v>
      </c>
      <c r="BL349" s="10" t="str">
        <f aca="false">IF(BK349="","",IF(AND(BK349&gt;=0,BK349&lt;=2),"0 - 2",IF(AND(BK349&gt;=2.5,BK349&lt;=4.5),"2,5 - 4,5",IF(AND(BK349&gt;=5,BK349&lt;=7),"5 - 7",IF(AND(BK349&gt;=7.5,BK349&lt;=9.5),"7,5 - 9,5",IF(AND(BK349&gt;=10,BK349&lt;=12),"10 - 12",IF(AND(BK349&gt;=12.5,BK349&lt;=13.5),"12,5 - 13,5",IF(BK349=14,"14",IF(AND(BK349&gt;=14.5,BK349&lt;=16.5),"14,5 - 16,5",IF(AND(BK349&gt;=17,BK349&lt;=19),"17 - 19",IF(AND(BK349&gt;=19.5,BK349&lt;=21.5),"19,5 - 21,5",IF(AND(BK349&gt;=22,BK349&lt;=24),"22 - 24",IF(AND(BK349&gt;=24.5,BK349&lt;=26.5),"24,5 - 26,5",IF(AND(BK349&gt;=27,BK349&lt;=29),"27 - 29",IF(AND(BK349&gt;=29.5,BK349&lt;=30),"29,5 - 30","Fuera de rango")))))))))))))))</f>
        <v>0 - 2</v>
      </c>
      <c r="BM349" s="11" t="n">
        <f aca="false">IF(BL349="","",IF(BL349="0 - 2",1,IF(BL349="2,5 - 4,5",2,IF(BL349="5 - 7",3,IF(BL349="7,5 - 9,5",4,IF(BL349="10 - 12",5,IF(BL349="12,5 - 13,5",6,IF(BL349="14","NORMA",IF(BL349="14,5 - 16,5",7,IF(BL349="17 - 19",8,IF(BL349="19,5 - 21,5",9,IF(BL349="22 - 24",10,IF(BL349="24,5 - 26,5",11,IF(BL349="27 - 29",12,IF(BL349="29,5 - 30",13,"")))))))))))))))</f>
        <v>1</v>
      </c>
      <c r="BN349" s="9" t="n">
        <v>14</v>
      </c>
      <c r="BO349" s="11" t="str">
        <f aca="false">IF(BN349="","",IF(AND(BN349&gt;=-20,BN349&lt;=-10),"-20 a -10",IF(AND(BN349&gt;=-9.5,BN349&lt;=0.5),"-9,5 a 0,5",IF(AND(BN349&gt;=1,BN349&lt;=11),"1 a 11",IF(AND(BN349&gt;=11.5,BN349&lt;=21.5),"11,5 a 21,5",IF(BN349=22,"22",IF(AND(BN349&gt;=22.5,BN349&lt;=32.5),"22,5 a 32,5",IF(AND(BN349&gt;=33,BN349&lt;=43),"33 a 43","Fuera de rango"))))))))</f>
        <v>11,5 a 21,5</v>
      </c>
      <c r="BP349" s="11" t="n">
        <f aca="false">IF(BO349="","",IF(BO349="-20 a -10",1,IF(BO349="-9,5 a 0,5",2,IF(BO349="1 a 11",3,IF(BO349="11,5 a 21,5",4,IF(BO349="22","NORMA",IF(BO349="22,5 a 32,5",5,IF(BO349="33 a 43",6,""))))))))</f>
        <v>4</v>
      </c>
      <c r="BQ349" s="9" t="n">
        <v>4</v>
      </c>
      <c r="BR349" s="10" t="str">
        <f aca="false">IF(BQ349="","",IF(AND(BQ349&gt;=-20,BQ349&lt;=-15),"-20 a -15",IF(AND(BQ349&gt;=-14.5,BQ349&lt;=-9.5),"-14,5 a -9,5",IF(AND(BQ349&gt;=-9,BQ349&lt;=-4),"-9 a -4",IF(AND(BQ349&gt;=-3.5,BQ349&lt;=2.5),"-3,5 a 2,5",IF(AND(BQ349&gt;=3,BQ349&lt;=8),"3 a 8",IF(AND(BQ349&gt;=8.5,BQ349&lt;=13.5),"8,5 a 13,5",IF(AND(BQ349&gt;=14,BQ349&lt;=17.5),"14 a 17,5",IF(BQ349=18,"18",IF(AND(BQ349&gt;=18.5,BQ349&lt;=23.5),"18,5 a 23,5",IF(AND(BQ349&gt;=24,BQ349&lt;=29),"24 a 29",IF(AND(BQ349&gt;=29.5,BQ349&lt;=34.5),"29,5 a 34,5",IF(AND(BQ349&gt;=35,BQ349&lt;=40),"35 a 40","Fuera de rango")))))))))))))</f>
        <v>3 a 8</v>
      </c>
      <c r="BS349" s="11" t="n">
        <f aca="false">IF(BR349="","",IF(BR349="-20 a -15",1,IF(BR349="-14,5 a -9,5",2,IF(BR349="-9 a -4",3,IF(BR349="-3,5 a 2,5",4,IF(BR349="3 a 8",5,IF(BR349="8,5 a 13,5",6,IF(BR349="14 a 17,5",7,IF(BR349="18","NORMA",IF(BR349="18,5 a 23,5",8,IF(BR349="24 a 29",9,IF(BR349="29,5 a 34,5",10,IF(BR349="35 a 40",11,"")))))))))))))</f>
        <v>5</v>
      </c>
      <c r="BT349" s="9" t="n">
        <v>0</v>
      </c>
      <c r="BU349" s="10" t="str">
        <f aca="false">IF(BT349="","",IF(AND(BT349&gt;=-20,BT349&lt;=-18),"-20 a -18",IF(AND(BT349&gt;=-17.5,BT349&lt;=-15.5),"-17,5 a -15,5",IF(AND(BT349&gt;=-15,BT349&lt;=-13),"-15 a -13",IF(AND(BT349&gt;=-12.5,BT349&lt;=-10.5),"-12,5 a -10,5",IF(AND(BT349&gt;=-10,BT349&lt;=-8),"-10 a -8",IF(AND(BT349&gt;=-7.5,BT349&lt;=-5.5),"-7,5 a -5,5",IF(AND(BT349&gt;=-5,BT349&lt;=-3),"-5 a -3",IF(AND(BT349&gt;=-2.5,BT349&lt;=-0.5),"-2,5 a -0,5",IF(BT349=0,"0",IF(AND(BT349&gt;=0.5,BT349&lt;=2.5),"0,5 a 2,5",IF(AND(BT349&gt;=3,BT349&lt;=5),"3 a 5",IF(AND(BT349&gt;=5.5,BT349&lt;=7.5),"5,5 a 7,5",IF(AND(BT349&gt;=8,BT349&lt;=10),"8 a 10",IF(AND(BT349&gt;=10.5,BT349&lt;=12.5),"10,5 a 12,5",IF(AND(BT349&gt;=13,BT349&lt;=15),"13 a 15",IF(AND(BT349&gt;=15.5,BT349&lt;=17.5),"15,5 a 17,5",IF(AND(BT349&gt;=18,BT349&lt;=20),"18 a 20","Fuera de rango"))))))))))))))))))</f>
        <v>0</v>
      </c>
      <c r="BV349" s="11" t="str">
        <f aca="false">IF(BT349="","",IF(BT349=0,"NORMA",IF(AND(BT349&gt;=-20,BT349&lt;=-18),2,IF(AND(BT349&gt;=-17.5,BT349&lt;=-15.5),2,IF(AND(BT349&gt;=-15,BT349&lt;=-13),3,IF(AND(BT349&gt;=-12.5,BT349&lt;=-10.5),4,IF(AND(BT349&gt;=-10,BT349&lt;=-8),5,IF(AND(BT349&gt;=-7.5,BT349&lt;=-5.5),6,IF(AND(BT349&gt;=-5,BT349&lt;=-3),7,IF(AND(BT349&gt;=-2.5,BT349&lt;=-0.5),8,IF(AND(BT349&gt;=0.5,BT349&lt;=2.5),9,IF(AND(BT349&gt;=3,BT349&lt;=5),10,IF(AND(BT349&gt;=5.5,BT349&lt;=7.5),11,IF(AND(BT349&gt;=8,BT349&lt;=10),12,IF(AND(BT349&gt;=10.5,BT349&lt;=12.5),13,IF(AND(BT349&gt;=13,BT349&lt;=15),14,IF(AND(BT349&gt;=15.5,BT349&lt;=17.5),15,IF(AND(BT349&gt;=18,BT349&lt;=20),16,"Fuera de rango"))))))))))))))))))</f>
        <v>NORMA</v>
      </c>
      <c r="BW349" s="9" t="n">
        <v>-3.5</v>
      </c>
      <c r="BX349" s="10" t="n">
        <f aca="false">18.5- (0.3*H349)</f>
        <v>4.7</v>
      </c>
      <c r="BY349" s="10" t="n">
        <f aca="false">(BW349)-(BX349)</f>
        <v>-8.2</v>
      </c>
      <c r="BZ349" s="10" t="str">
        <f aca="false">IF(BY349="","",IF(BY349&lt;-27.5,"De -30 a -28",IF(BY349&lt;-25,"De -27,5 a -25,5",IF(BY349&lt;-22.5,"De -25 a -23",IF(BY349&lt;-20,"De -22,5 a -20,5",IF(BY349&lt;-17.5,"De -20 a -18",IF(BY349&lt;-15,"De -17,5 a -15,5",IF(BY349&lt;-12.5,"De -15 a -13",IF(BY349&lt;-10,"De -12,5 a -10,5",IF(BY349&lt;-7.5,"De -10 a -8",IF(BY349&lt;-5,"De -7,5 a -5,5",IF(BY349&lt;-2.5,"De -5 a -3",IF(BY349&lt;0,"De -2,5 a -0,5",IF(BY349&lt;2.5,"De 0 a 2",IF(BY349&lt;5,"De 2,5 a 4,5",IF(BY349&lt;7.5,"De 5 a 7",IF(BY349&lt;10,"De 7,5 a 9,5",IF(BY349&lt;12.5,"De 10 a 12",IF(BY349&lt;15,"De 12,5 a 14,5",IF(BY349&lt;17.5,"De 15 a 17",IF(BY349&lt;20,"De 17,5 a 19,5",IF(BY349&lt;22.5,"De 20 a 22",IF(BY349&lt;25,"De 22,5 a 24,5",IF(BY349&lt;27.5,"De 25 a 27","De 27,5 a 30"))))))))))))))))))))))))</f>
        <v>De -10 a -8</v>
      </c>
      <c r="CA349" s="12" t="n">
        <f aca="false">IF(BY349="","",IF(BY349&lt;=-28,1,IF(BY349&lt;=-25.5,2,IF(BY349&lt;=-23,3,IF(BY349&lt;=-20.5,4,IF(BY349&lt;=-18,5,IF(BY349&lt;=-15.5,6,IF(BY349&lt;=-13,7,IF(BY349&lt;=-10.5,8,IF(BY349&lt;=-8,9,IF(BY349&lt;=-5.5,10,IF(BY349&lt;=-3,11,IF(BY349&lt;=-0.5,12,IF(BY349&lt;=2,13,IF(BY349&lt;=4.5,14,IF(BY349&lt;=7,15,IF(BY349&lt;=9.5,16,IF(BY349&lt;=12,17,IF(BY349&lt;=14.5,18,IF(BY349&lt;=17,19,IF(BY349&lt;=19.5,20,IF(BY349&lt;=22,21,IF(BY349&lt;=24.5,22,IF(BY349&lt;=27,23,IF(BY349&lt;=30,24,"Fuera de rango")))))))))))))))))))))))))</f>
        <v>9</v>
      </c>
      <c r="CB349" s="9" t="n">
        <v>-3.5</v>
      </c>
      <c r="CC349" s="10" t="n">
        <f aca="false">18.5- (0.3*H349)</f>
        <v>4.7</v>
      </c>
      <c r="CD349" s="10" t="n">
        <f aca="false">(CB349)-(CC349)</f>
        <v>-8.2</v>
      </c>
      <c r="CE349" s="10" t="str">
        <f aca="false">IF(CD349="","",IF(CD349&lt;-27.5,"De -30 a -28",IF(CD349&lt;-25,"De -27,5 a -25,5",IF(CD349&lt;-22.5,"De -25 a -23",IF(CD349&lt;-20,"De -22,5 a -20,5",IF(CD349&lt;-17.5,"De -20 a -18",IF(CD349&lt;-15,"De -17,5 a -15,5",IF(CD349&lt;-12.5,"De -15 a -13",IF(CD349&lt;-10,"De -12,5 a -10,5",IF(CD349&lt;-7.5,"De -10 a -8",IF(CD349&lt;-5,"De -7,5 a -5,5",IF(CD349&lt;-2.5,"De -5 a -3",IF(CD349&lt;0,"De -2,5 a -0,5",IF(CD349&lt;=2,"De 0 a 2",IF(CD349&lt;=4.5,"De 2,5 a 4,5",IF(CD349&lt;=7,"De 5 a 7",IF(CD349&lt;=9.5,"De 7,5 a 9,5",IF(CD349&lt;=12,"De 10 a 12",IF(CD349&lt;=14.5,"De 12,5 a 14,5",IF(CD349&lt;=17,"De 15 a 17",IF(CD349&lt;=19.5,"De 17,5 a 19,5",IF(CD349&lt;=22,"De 20 a 22",IF(CD349&lt;=24.5,"De 22,5 a 24,5",IF(CD349&lt;=27,"De 25 a 27","De 27,5 a 30"))))))))))))))))))))))))</f>
        <v>De -10 a -8</v>
      </c>
      <c r="CF349" s="12" t="n">
        <f aca="false">IF(CD349="","",IF(CD349&lt;-27.5,1,IF(CD349&lt;-25,2,IF(CD349&lt;-22.5,3,IF(CD349&lt;-20,4,IF(CD349&lt;-17.5,5,IF(CD349&lt;-15,6,IF(CD349&lt;-12.5,7,IF(CD349&lt;-10,8,IF(CD349&lt;-7.5,9,IF(CD349&lt;-5,10,IF(CD349&lt;-2.5,11,IF(CD349&lt;0,12,IF(CD349&lt;2.5,13,IF(CD349&lt;5,14,IF(CD349&lt;7.5,15,IF(CD349&lt;10,16,IF(CD349&lt;12.5,17,IF(CD349&lt;15,18,IF(CD349&lt;17.5,19,IF(CD349&lt;20,20,IF(CD349&lt;22.5,21,IF(CD349&lt;25,22,IF(CD349&lt;27.5,23,24))))))))))))))))))))))))</f>
        <v>9</v>
      </c>
      <c r="CG349" s="9" t="n">
        <v>-1.5</v>
      </c>
      <c r="CH349" s="10" t="str">
        <f aca="false">IF(CG349="","",IF(AND(CG349&gt;=-10,CG349&lt;=-9.5),"-10 a -9,5",IF(AND(CG349&gt;-9.5,CG349&lt;=-8.5),"-9 a -8,5",IF(AND(CG349&gt;-8.5,CG349&lt;=-7.5),"-8 a -7,5",IF(AND(CG349&gt;-7.5,CG349&lt;=-6.5),"-7 a -6,5",IF(AND(CG349&gt;-6.5,CG349&lt;=-5.5),"-6 a -5,5",IF(AND(CG349&gt;-5.5,CG349&lt;=-4.5),"-5 a -4,5",IF(AND(CG349&gt;-4.5,CG349&lt;=-3.5),"-4 a -3,5",IF(AND(CG349&gt;-3.5,CG349&lt;=-2.5),"-3 a -2,5",IF(CG349=-2.25,"-2,25",IF(AND(CG349&gt;-2.5,CG349&lt;=-1.5),"-2 a -1,5",IF(AND(CG349&gt;-1.5,CG349&lt;=-0.5),"-1 a -0,5",IF(AND(CG349&gt;-0.5,CG349&lt;=0.5),"0 a 0,5",IF(AND(CG349&gt;0.5,CG349&lt;=1.5),"1 a 1,5",IF(AND(CG349&gt;1.5,CG349&lt;=2.5),"2 a 2,5",IF(AND(CG349&gt;2.5,CG349&lt;=3.5),"3 a 3,5",IF(AND(CG349&gt;3.5,CG349&lt;=4.5),"4 a 4,5",IF(AND(CG349&gt;4.5,CG349&lt;=5.5),"5 a 5,5",IF(AND(CG349&gt;5.5,CG349&lt;=6.5),"6 a 6,5",IF(AND(CG349&gt;6.5,CG349&lt;=7.5),"7 a 7,5",IF(AND(CG349&gt;7.5,CG349&lt;=8.5),"8 a 8,5",IF(AND(CG349&gt;8.5,CG349&lt;=9.5),"9 a 9,5",IF(CG349&gt;=10,"10","Fuera de rango")))))))))))))))))))))))</f>
        <v>-2 a -1,5</v>
      </c>
      <c r="CI349" s="11" t="n">
        <f aca="false">IF(CG349="","",IF(CG349=-2.25,"NORMA",IF(CG349&lt;=-9.5,1,IF(CG349&lt;=-8.5,2,IF(CG349&lt;=-7.5,3,IF(CG349&lt;=-6.5,4,IF(CG349&lt;=-5.5,5,IF(CG349&lt;=-4.5,6,IF(CG349&lt;=-3.5,7,IF(CG349&lt;=-2.5,8,IF(CG349&lt;=-1.5,9,IF(CG349&lt;=-0.5,10,IF(CG349&lt;=0.5,11,IF(CG349&lt;=1.5,12,IF(CG349&lt;=2.5,13,IF(CG349&lt;=3.5,14,IF(CG349&lt;=4.5,15,IF(CG349&lt;=5.5,16,IF(CG349&lt;=6.5,17,IF(CG349&lt;=7.5,18,IF(CG349&lt;=8.5,19,IF(CG349&lt;=9.5,20,IF(CG349=10,21,"Fuera de rango")))))))))))))))))))))))</f>
        <v>9</v>
      </c>
      <c r="CJ349" s="9" t="n">
        <v>2.5</v>
      </c>
      <c r="CK349" s="10" t="str">
        <f aca="false">IF(CJ349="","",IF(AND(CJ349&gt;=-6,CJ349&lt;=-5.5),"-6 a -5,5",IF(AND(CJ349&gt;-5.5,CJ349&lt;=-4.5),"-5 a -4,5",IF(AND(CJ349&gt;-4.5,CJ349&lt;=-3.5),"-4 a -3,5",IF(AND(CJ349&gt;-3.5,CJ349&lt;=-2.5),"-3 a -2,5",IF(AND(CJ349&gt;-2.5,CJ349&lt;=-1.5),"-2 a -1,5",IF(AND(CJ349&gt;-1.5,CJ349&lt;=-0.5),"-1 a -0,5",IF(AND(CJ349&gt;-0.5,CJ349&lt;=0.5),"0 a 0,5",IF(AND(CJ349&gt;0.5,CJ349&lt;=1.5),"1 a 1,5",IF(AND(CJ349&gt;1.5,CJ349&lt;2.5),"2",IF(AND(CJ349&gt;=2.5,CJ349&lt;=3),"2,5 a 3",IF(AND(CJ349&gt;3,CJ349&lt;=4),"3,5 a 4",IF(AND(CJ349&gt;4,CJ349&lt;=5),"4,5 a 5",IF(AND(CJ349&gt;5,CJ349&lt;=6),"5,5 a 6",IF(AND(CJ349&gt;6,CJ349&lt;=7),"6,5 a 7",IF(AND(CJ349&gt;7,CJ349&lt;=8),"7,5 a 8",IF(AND(CJ349&gt;8,CJ349&lt;=9.5),"8,5 a 9,5",IF(CJ349=10,"10","Fuera de rango"))))))))))))))))))</f>
        <v>2,5 a 3</v>
      </c>
      <c r="CL349" s="11" t="n">
        <f aca="false">IF(CK349="","",IF(OR(CK349="-6 a -5,5",CK349="-6 - -5,5"),1,IF(OR(CK349="-5 a -4,5",CK349="-5 - -4,5"),2,IF(OR(CK349="-4 a -3,5",CK349="-4 - -3,5"),3,IF(OR(CK349="-3 a -2,5",CK349="-3 - -2,5"),4,IF(OR(CK349="-2 a -1,5",CK349="-2 - -1,5"),5,IF(OR(CK349="-1 a -0,5",CK349="-1 - -0,5"),6,IF(OR(CK349="0 a 0,5",CK349="0 - 0,5"),7,IF(OR(CK349="1 a 1,5",CK349="1 - 1,5"),8,IF(CK349="2","NORMA",IF(OR(CK349="2,5 a 3",CK349="2,5 - 3"),9,IF(OR(CK349="3,5 a 4",CK349="3,5 - 4"),10,IF(OR(CK349="4,5 a 5",CK349="4,5 - 5"),11,IF(OR(CK349="5,5 a 6",CK349="5,5 - 6"),12,IF(OR(CK349="6,5 a 7",CK349="6,5 - 7"),13,IF(OR(CK349="7,5 a 8",CK349="7,5 - 8"),14,IF(OR(CK349="8,5 a 9",CK349="8,5 - 9,5",CK349="9 a 9,5"),15,IF(CK349="10",15,IF(OR(CK349="0,5 a 1",CK349="0,5 - 1"),7,"Fuera de rango")))))))))))))))))))</f>
        <v>9</v>
      </c>
      <c r="CN349" s="10" t="str">
        <f aca="false">IF(CM349=0,"0", " ")</f>
        <v>0</v>
      </c>
      <c r="CO349" s="10" t="str">
        <f aca="false">IF(CM349&gt;0,"EME"," ")</f>
        <v> </v>
      </c>
      <c r="CQ349" s="10" t="str">
        <f aca="false">IF(CP349&gt;0,"0", " ")</f>
        <v> </v>
      </c>
      <c r="CR349" s="10" t="str">
        <f aca="false">IF(CP349&gt;0,"EME"," ")</f>
        <v> </v>
      </c>
      <c r="CS349" s="9" t="n">
        <v>0</v>
      </c>
      <c r="CV349" s="9" t="n">
        <v>0</v>
      </c>
      <c r="CY349" s="9" t="n">
        <v>-9</v>
      </c>
      <c r="DB349" s="9" t="n">
        <v>-9.75</v>
      </c>
      <c r="DC349" s="11" t="str">
        <f aca="false">IF(DB349&lt;0,"2"," ")</f>
        <v>2</v>
      </c>
      <c r="DD349" s="11" t="str">
        <f aca="false">IF(DB349&lt;0,"MIO"," ")</f>
        <v>MIO</v>
      </c>
      <c r="DE349" s="9" t="n">
        <v>-1.5</v>
      </c>
      <c r="DF349" s="10" t="str">
        <f aca="false">IF(DE349&lt;0,"3"," ")</f>
        <v>3</v>
      </c>
      <c r="DG349" s="10" t="str">
        <f aca="false">IF(DE349&lt;0,"AST"," ")</f>
        <v>AST</v>
      </c>
      <c r="DH349" s="9" t="n">
        <v>-1.25</v>
      </c>
      <c r="DI349" s="10" t="str">
        <f aca="false">IF(DH349&lt;0,"3"," ")</f>
        <v>3</v>
      </c>
      <c r="DJ349" s="10" t="str">
        <f aca="false">IF(DH349&lt;0,"AST"," ")</f>
        <v>AST</v>
      </c>
      <c r="DK349" s="9" t="n">
        <v>0</v>
      </c>
      <c r="DL349" s="10" t="str">
        <f aca="false">IF(DK349&gt;0,"4"," ")</f>
        <v> </v>
      </c>
      <c r="DM349" s="10" t="str">
        <f aca="false">IF(DK349&gt;0,"PRE"," ")</f>
        <v> </v>
      </c>
      <c r="DN349" s="9" t="n">
        <v>0</v>
      </c>
      <c r="DO349" s="10" t="str">
        <f aca="false">IF(DN349&gt;0,"4"," ")</f>
        <v> </v>
      </c>
      <c r="DP349" s="10" t="str">
        <f aca="false">IF(DN349&gt;0,"PRE"," ")</f>
        <v> </v>
      </c>
      <c r="DS349" s="12" t="str">
        <f aca="false">CONCATENATE(CO349,CU349,DA349,DG349,DM349)</f>
        <v> AST </v>
      </c>
      <c r="DT349" s="10" t="e">
        <f aca="false" t="array" ref="DT349">_xlfn.IFS(DS349="EME    ","0", DS349=" HIP   ","1", DS349="  MIO  ","2", DS349="   AST ","3", DS349="    PRE","4", DS349="EME   PRE","5", DS349=" HIP  PRE","6", DS349=" HIP AST ","7", DS349="  MIO PRE","8", DS349="  MIOAST ","9", DS349="   ASTPRE","10",DS349=" HIP ASTPRE","11", DS349="  MIOASTPRE","12", DS349="     ","0")</f>
        <v>#N/A</v>
      </c>
      <c r="DV349" s="1" t="e">
        <f aca="false" t="array" ref="DV349">_xlfn.IFS(DU349="SI","2", DU349="NO","1")</f>
        <v>#N/A</v>
      </c>
      <c r="DX349" s="11" t="str">
        <f aca="false">IF(DW349=0,"1","2")</f>
        <v>1</v>
      </c>
      <c r="DY349" s="11" t="str">
        <f aca="false" t="array" ref="DY349">_xlfn.IFS(DW349=0,"0", DW349=0.25, "1", DW349=0.5,"2", DW349=0.75,"3", DW349=1,"4",DW349=1.25,"5", DW349=1.5,"6", DW349=1.75,"7", DW349=2,"8")</f>
        <v>0</v>
      </c>
      <c r="EA349" s="11" t="str">
        <f aca="false">IF(DZ349=0,"1","2")</f>
        <v>1</v>
      </c>
      <c r="EB349" s="11" t="str">
        <f aca="false" t="array" ref="EB349">_xlfn.IFS(DZ349=0,"0", DZ349=0.25, "1", DZ349=0.5,"2", DZ349=0.75,"3", DZ349=1,"4",DZ349=1.25,"5", DZ349=1.5,"6", DZ349=1.75,"7", DZ349=2,"8")</f>
        <v>0</v>
      </c>
      <c r="ED349" s="10" t="str">
        <f aca="false">IF(EC349=0,"1","2")</f>
        <v>1</v>
      </c>
      <c r="EE349" s="11" t="str">
        <f aca="false" t="array" ref="EE349">_xlfn.IFS(EC349=0,"0", EC349=-0.25, "1", EC349=-0.5,"2", EC349=-0.75,"3", EC349=-1,"4",EC349=-1.25,"5", EC349=-1.5,"6", EC349=-1.75,"7", EC349=-2,"8", EC349=-2.25,"9",EC349=-2.5,"10", EC349=-2.75,"11", EC349=-3,"12", EC349=-3.25,"13", EC349=-3.5,"14", EC349=-3.75,"15",EC349=-4,"16")</f>
        <v>0</v>
      </c>
      <c r="EG349" s="10" t="str">
        <f aca="false">IF(EF349=0,"1","2")</f>
        <v>1</v>
      </c>
      <c r="EH349" s="11" t="str">
        <f aca="false" t="array" ref="EH349">_xlfn.IFS(EF349=0,"0", EF349=-0.25, "1", EF349=-0.5,"2", EF349=-0.75,"3", EF349=-1,"4",EF349=-1.25,"5", EF349=-1.5,"6", EF349=-1.75,"7", EF349=-2,"8", EF349=-2.25,"9",EF349=-2.5,"10", EF349=-2.75,"11", EF349=-3,"12", EF349=-3.25,"13", EF349=-3.5,"14", EF349=-3.75,"15",EF349=-4,"16")</f>
        <v>0</v>
      </c>
      <c r="EJ349" s="11" t="str">
        <f aca="false">IF(EI349=0,"1","2")</f>
        <v>1</v>
      </c>
      <c r="EK349" s="11" t="str">
        <f aca="false" t="array" ref="EK349">_xlfn.IFS(EI349=0,"0", EI349=-0.25, "1", EI349=-0.5,"2", EI349=-0.75,"3", EI349=-1,"4",EI349=-1.25,"5", EI349=-1.5,"6", EI349=-1.75,"7", EI349=-2,"8", EI349=-2.25,"9", EI349=-2.25,"9",EI349=-2.5,"10", EI349=-2.75,"11", EI349=-3,"12", EI349=-3.25,"13", EI349=-3.5,"14", EI349=-3.75,"15",EI349=-4,"16", EI349=0.25, "17", EI349=0.5, "18")</f>
        <v>0</v>
      </c>
      <c r="EM349" s="11" t="str">
        <f aca="false">IF(EL349=0,"1","2")</f>
        <v>1</v>
      </c>
      <c r="EN349" s="11" t="str">
        <f aca="false" t="array" ref="EN349">_xlfn.IFS(EL349=0.25,"17",EL349=0.5,"18", EL349=0,"0", EL349=-0.25, "1", EL349=-0.5,"2", EL349=-0.75,"3", EL349=-1,"4",EL349=-1.25,"5", EL349=-1.5,"6", EL349=-1.75,"7", EL349=-2,"8",EL349= -2.25,"9",EL349=-2.5,"10",EL349= -2.75,"11",EL349= -3,"12",EL349= -3.25,"13",EL349= -3.5,"14",EL349= -3.75,"15",EL349=-4,"16")</f>
        <v>0</v>
      </c>
      <c r="EP349" s="11" t="str">
        <f aca="false">IF(EO349=0,"1","2")</f>
        <v>1</v>
      </c>
      <c r="EQ349" s="11" t="str">
        <f aca="false" t="array" ref="EQ349">_xlfn.IFS(EO349=0,"0", EO349=0.25, "1", EO349=0.5,"2", EO349=0.75,"3", EO349=1,"4",EO349=1.25,"5", EO349=1.5,"6", EO349=1.75,"7", EO349=2,"8", EO349=2.25,"9", EO349=2.25,"9",EO349=2.5,"10", EO349=2.75,"11", EO349=3,"12", EO349=3.25,"13", EO349=3.5,"14", EO349=3.75,"15",EO349=4,"16", EO349=-0.25, "17", bq=-0.5, "18")</f>
        <v>0</v>
      </c>
      <c r="ES349" s="11" t="str">
        <f aca="false">IF(ER349=0,"1","2")</f>
        <v>1</v>
      </c>
      <c r="ET349" s="11" t="str">
        <f aca="false" t="array" ref="ET349">_xlfn.IFS(ER349=0,"0", ER349=0.25, "1", ER349=0.5,"2", ER349=0.75,"3", ER349=1,"4",ER349=1.25,"5", ER349=1.5,"6", ER349=1.75,"7", ER349=2,"8", ER349=2.25,"9", ER349=2.25,"9",ER349=2.5,"10", ER349=2.75,"11", ER349=3,"12", ER349=3.25,"13", ER349=3.5,"14", ER349=3.75,"15",ER349=4,"16", ER349=-0.25, "17", bq=-0.5, "18")</f>
        <v>0</v>
      </c>
      <c r="EV349" s="14" t="e">
        <f aca="false">VLOOKUP(EU349,LEYENDA!$G$2:$H$8,2,TRUE())</f>
        <v>#N/A</v>
      </c>
      <c r="EW349" s="14" t="e">
        <f aca="false" t="array" ref="EW349">_xlfn.IFS(EV349="0-5","1", EV349="6-12","2", EV349="13-18","3", EV349="19-24","4", EV349="25-36","5", EV349="37-48","6", EV349="49-60","7")</f>
        <v>#N/A</v>
      </c>
    </row>
    <row r="350" customFormat="false" ht="13.5" hidden="false" customHeight="false" outlineLevel="0" collapsed="false">
      <c r="A350" s="1" t="n">
        <v>95</v>
      </c>
      <c r="B350" s="2" t="n">
        <v>4</v>
      </c>
      <c r="C350" s="33" t="n">
        <v>43631</v>
      </c>
      <c r="E350" s="5" t="str">
        <f aca="false">VLOOKUP(A350,'286'!$A$3:$J$6279,10,FALSE())</f>
        <v>DE LAS HERAS LÓPEZ, VIRGINIA</v>
      </c>
      <c r="F350" s="4" t="str">
        <f aca="false">VLOOKUP(A350,'286'!$A$3:$I$1768,3,FALSE())</f>
        <v>HELOVIR</v>
      </c>
      <c r="G350" s="6" t="n">
        <f aca="false">VLOOKUP(A350,'286'!$A$3:$I$1768,4,FALSE())</f>
        <v>26637</v>
      </c>
      <c r="H350" s="7" t="n">
        <f aca="false">YEAR(C350)-YEAR(G350)</f>
        <v>47</v>
      </c>
      <c r="I350" s="1" t="str">
        <f aca="false">VLOOKUP(H350,LEYENDA!$C$2:$D$6,2,TRUE())</f>
        <v>41-60</v>
      </c>
      <c r="J350" s="5" t="str">
        <f aca="false">VLOOKUP(A350,'286'!$A$3:$I$1768,7,FALSE())</f>
        <v>M</v>
      </c>
      <c r="K350" s="8" t="n">
        <f aca="false">VLOOKUP(A350,'286'!$A$3:$I$1768,2,FALSE())</f>
        <v>0</v>
      </c>
      <c r="L350" s="4" t="str">
        <f aca="false">VLOOKUP(A350,'286'!$A$3:$I$1768,8,FALSE())</f>
        <v>D</v>
      </c>
      <c r="M350" s="4" t="str">
        <f aca="false">VLOOKUP(A350,'286'!$A$3:$I$1768,9,FALSE())</f>
        <v>D</v>
      </c>
      <c r="N350" s="8" t="str">
        <f aca="false">IF(R350=O350, "MISMA","CONTRARIA")</f>
        <v>MISMA</v>
      </c>
      <c r="O350" s="8" t="str">
        <f aca="false" t="array" ref="O350">_xlfn.IFS(L350="D","1", L350="I","2")</f>
        <v>1</v>
      </c>
      <c r="P350" s="8" t="e">
        <f aca="false" t="array" ref="P350">_xlfn.IFS(K350="OD","1", K350="OI","2")</f>
        <v>#N/A</v>
      </c>
      <c r="Q350" s="1" t="str">
        <f aca="false" t="array" ref="Q350">_xlfn.IFS(J350="M","1", J350="H","2")</f>
        <v>1</v>
      </c>
      <c r="R350" s="8" t="str">
        <f aca="false" t="array" ref="R350">_xlfn.IFS(M350="D","1", M350="I","2")</f>
        <v>1</v>
      </c>
      <c r="S350" s="1" t="str">
        <f aca="false" t="array" ref="S350">_xlfn.IFS(N350="CONTRARIA", "1",N350= "MISMA","2")</f>
        <v>2</v>
      </c>
      <c r="T350" s="1" t="str">
        <f aca="false" t="array" ref="T350">_xlfn.IFS(I350="0-12","1", I350="13-24","2", I350="25-40","3", I350="41-60","4", I350="61-100","5")</f>
        <v>4</v>
      </c>
      <c r="U350" s="9" t="n">
        <v>7</v>
      </c>
      <c r="V350" s="1" t="str">
        <f aca="false">IF(U350="","",IF(AND(U350&gt;=-9,U350&lt;=-6.5),"-9 a -6,5",IF(AND(U350&gt;=-6,U350&lt;=-3.5),"-6 a -3,5",IF(AND(U350&gt;=-3,U350&lt;=-1),"-3 a -1",IF(U350=-0.5,"-0,5",IF(AND(U350&gt;=0,U350&lt;=2.5),"0 a 2,5",IF(AND(U350&gt;=3,U350&lt;=5.5),"3 a 5,5",IF(AND(U350&gt;=6,U350&lt;=8.5),"6 a 8,5",IF(AND(U350&gt;=9,U350&lt;=20),"9 a 20","Fuera de rango")))))))))</f>
        <v>6 a 8,5</v>
      </c>
      <c r="W350" s="11" t="n">
        <f aca="false">IF(V350="","",IF(V350="-9 a -6,5",2,IF(V350="-6 a -3,5",3,IF(V350="-3 a -1",4,IF(V350="-0,5","NORMA",IF(V350="0 a 2,5",5,IF(V350="3 a 5,5",6,IF(V350="6 a 8,5",7,IF(V350="9 a 20",8,"Fuera de rango")))))))))</f>
        <v>7</v>
      </c>
      <c r="X350" s="9" t="n">
        <v>26</v>
      </c>
      <c r="Y350" s="11" t="str">
        <f aca="false">IF(X350="","",IF(AND(X350&gt;=0,X350&lt;=4),"0 a 4",IF(AND(X350&gt;=4.5,X350&lt;=8.5),"4,5 a 8,5",IF(X350=9,"9",IF(AND(X350&gt;=9.5,X350&lt;=13),"9,5 a 13",IF(AND(X350&gt;=13.5,X350&lt;=20),"13,5 a 20",IF(AND(X350&gt;=20.5,X350&lt;=35),"20,5 a 35","Fuera de rango")))))))</f>
        <v>20,5 a 35</v>
      </c>
      <c r="Z350" s="11" t="n">
        <f aca="false">IF(Y350="","",IF(Y350="0 a 4",1,IF(Y350="4,5 a 8,5",2,IF(Y350="9","NORMA",IF(Y350="9,5 a 13",3,IF(Y350="13,5 a 20",4,IF(Y350="20,5 a 35",5,"Fuera de rango")))))))</f>
        <v>5</v>
      </c>
      <c r="AA350" s="9" t="n">
        <v>30</v>
      </c>
      <c r="AB350" s="10" t="str">
        <f aca="false">IF(AA350="","",IF(AND(AA350&gt;=0,AA350&lt;=9),"0 a 9",IF(AND(AA350&gt;=9.5,AA350&lt;=18.5),"9,5 a 18,5",IF(AA350=19,"19",IF(AND(AA350&gt;=19.5,AA350&lt;=28),"19,5 a 28",IF(AND(AA350&gt;=28.5,AA350&lt;=40),"28,5 a 40","Fuera de rango"))))))</f>
        <v>28,5 a 40</v>
      </c>
      <c r="AC350" s="11" t="n">
        <f aca="false" t="array" ref="AC350">_xlfn.IFS(AB350="","",AB350="0 a 9",1,AB350="9,5 a 18,5",2,AB350="19","NORMA",AB350="19,5 a 28",3,AB350="28,5 a 40",4,TRUE(),"Fuera de rango")</f>
        <v>4</v>
      </c>
      <c r="AD350" s="9" t="n">
        <v>19</v>
      </c>
      <c r="AE350" s="10" t="str">
        <f aca="false">IF(AD350="","",IF(AND(AD350&gt;=-10,AD350&lt;=0),"De -10 a 0",IF(AND(AD350&gt;=0.5,AD350&lt;=9.5),"0,5 a 9,5",IF(AD350=10,"10",IF(AND(AD350&gt;=10.5,AD350&lt;=20),"10,5 a 20",IF(AND(AD350&gt;=20.5,AD350&lt;=40),"20,5 a 40","Fuera de rango"))))))</f>
        <v>10,5 a 20</v>
      </c>
      <c r="AF350" s="12" t="n">
        <f aca="false">IF(AD350="","",IF(AND(AD350&gt;=-10,AD350&lt;=0),1,IF(AND(AD350&gt;=0.5,AD350&lt;=9.5),2,IF(AD350=10,"NORMA",IF(AND(AD350&gt;=10.5,AD350&lt;=20),3,IF(AND(AD350&gt;=20.5,AD350&lt;=40),4,""))))))</f>
        <v>3</v>
      </c>
      <c r="AG350" s="9" t="n">
        <v>3</v>
      </c>
      <c r="AH350" s="10" t="str">
        <f aca="false">IF(AG350="","",IF(AND(AG350&gt;=0,AG350&lt;=4),"0 a 4",IF(AND(AG350&gt;=4.5,AG350&lt;=8.5),"4,5 a 8,5",IF(AG350=9,"9",IF(AND(AG350&gt;=9.5,AG350&lt;=13),"9,5 a 13",IF(AND(AG350&gt;=13.5,AG350&lt;=25),"13,5 a 25","Fuera de rango"))))))</f>
        <v>0 a 4</v>
      </c>
      <c r="AI350" s="10" t="n">
        <f aca="false">IF(AH350="","",IF(AH350="0 a 4",1,IF(AH350="4,5 a 8,5",2,IF(AH350="9","NORMA",IF(AH350="9,5 a 13",3,IF(AH350="13,5 a 25",4,""))))))</f>
        <v>1</v>
      </c>
      <c r="AJ350" s="9" t="n">
        <v>-4</v>
      </c>
      <c r="AK350" s="10" t="str">
        <f aca="false">IF(AJ350="","",IF(AND(AJ350&gt;=-15,AJ350&lt;=-10.5),"-15 a -10,5",IF(AND(AJ350&gt;=-10,AJ350&lt;=-4),"-10 a -4",IF(AND(AJ350&gt;=-4.5,AJ350&lt;=0),"-4,5 a 0",IF(AND(AJ350&gt;=0.5,AJ350&lt;=4.5),"0,5 a 4,5",IF(AJ350=5,"5",IF(AND(AJ350&gt;=5.5,AJ350&lt;=10),"5,5 a 10",IF(AND(AJ350&gt;=10.5,AJ350&lt;=20),"10,5 a 20","Fuera de rango"))))))))</f>
        <v>-10 a -4</v>
      </c>
      <c r="AL350" s="11" t="n">
        <f aca="false">IF(AK350="","",IF(AK350="-15 a -10,5",1,IF(AK350="-10 a -4",2,IF(AK350="-4,5 a 0",3,IF(AK350="0,5 a 4,5",4,IF(AK350="5","NORMA",IF(AK350="5,5 a 10",5,IF(AK350="10,5 a 20",6,"Error"))))))))</f>
        <v>2</v>
      </c>
      <c r="AM350" s="9" t="n">
        <v>0</v>
      </c>
      <c r="AN350" s="10" t="str">
        <f aca="false">IF(AM350="","",IF(AND(AM350&gt;=-7.5,AM350&lt;=-5.5),"-7,5 a -5,5",IF(AND(AM350&gt;=-5,AM350&lt;=-3),"-5 a -3",IF(AND(AM350&gt;=-2.5,AM350&lt;=-0.5),"-2,5 a -0,5",IF(AM350=0,"0,00",IF(AND(AM350&gt;=0.5,AM350&lt;=2.5),"0,5 a 2,5",IF(AND(AM350&gt;=3,AM350&lt;=5),"3 a 5",IF(AND(AM350&gt;=5.5,AM350&lt;=7.5),"5,5 a 7,5",IF(AND(AM350&gt;=8,AM350&lt;=10),"8 a 10","Fuera de rango")))))))))</f>
        <v>0,00</v>
      </c>
      <c r="AO350" s="11" t="str">
        <f aca="false">IF(AN350="","",IF(AN350="-7,5 a -5,5",1,IF(AN350="-5 a -3",2,IF(AN350="-2,5 a -0,5",3,IF(AN350="0,00","NORMA",IF(AN350="0,5 a 2,5",4,IF(AN350="3 a 5",5,IF(AN350="5,5 a 7,5",6,IF(AN350="8 a 10",7,"Error")))))))))</f>
        <v>NORMA</v>
      </c>
      <c r="AP350" s="9" t="n">
        <v>1</v>
      </c>
      <c r="AQ350" s="10" t="str">
        <f aca="false">IF(AP350="","",IF(AND(AP350&gt;=-20,AP350&lt;=-9.5),"-20 a -9,5",IF(AND(AP350&gt;=-9,AP350&lt;=-6.5),"-9 a -6,5",IF(AP350=-6,"-6",IF(AND(AP350&gt;=-5.5,AP350&lt;=-3),"-5,5 a -3",IF(AND(AP350&gt;=-2.5,AP350&lt;=0),"-2,5 a 0",IF(AND(AP350&gt;=0.5,AP350&lt;=3),"0,5 a 3",IF(AND(AP350&gt;=3.5,AP350&lt;=6),"3,5 a 6",IF(AND(AP350&gt;=6.5,AP350&lt;=9),"6,5 a 9",IF(AND(AP350&gt;=9.5,AP350&lt;=20),"9,5 a 20","Fuera de rango"))))))))))</f>
        <v>0,5 a 3</v>
      </c>
      <c r="AR350" s="11" t="n">
        <f aca="false">IF(AQ350="","",IF(AQ350="-20 a -9,5",1,IF(AQ350="-9 a -6,5",2,IF(AQ350="-6","NORMA",IF(AQ350="-5,5 a -3",3,IF(AQ350="-2,5 a 0",4,IF(AQ350="0,5 a 3",5,IF(AQ350="3,5 a 6",6,IF(AQ350="6,5 a 9",7,IF(AQ350="9,5 a 20",8,""))))))))))</f>
        <v>5</v>
      </c>
      <c r="AS350" s="9" t="n">
        <v>4</v>
      </c>
      <c r="AT350" s="10" t="str">
        <f aca="false">IF(AS350="","",IF(AND(AS350&gt;=-16,AS350&lt;=-14),"-16 a -14",IF(AND(AS350&gt;=-13.5,AS350&lt;=-11.5),"-13,5 a -11,5",IF(AND(AS350&gt;=-11,AS350&lt;=-9),"-11 a -9",IF(AND(AS350&gt;=-8.5,AS350&lt;=-6.5),"-8,5 a -6,5",IF(AND(AS350&gt;=-6,AS350&lt;=-4),"-6 a -4",IF(AND(AS350&gt;=-3.5,AS350&lt;=-1.5),"-3,5 a -1,5",IF(AND(AS350&gt;=-1,AS350&lt;=1),"-1 a 1",IF(AND(AS350&gt;=1.5,AS350&lt;=3.5),"1,5 a 3,5",IF(AND(AS350&gt;=4,AS350&lt;=6),"4 a 6",IF(AND(AS350&gt;=6.5,AS350&lt;=8.5),"6,5 a 8,5",IF(AND(AS350&gt;=9,AS350&lt;=11),"9 a 11",IF(AND(AS350&gt;=11.5,AS350&lt;=13.5),"11,5 a 13,5",IF(AND(AS350&gt;=14,AS350&lt;=16),"14 a 16",IF(AND(AS350&gt;=16.5,AS350&lt;=18.5),"16,5 a 18,5",IF(AND(AS350&gt;=19,AS350&lt;=21),"19 a 21","Fuera de rango"))))))))))))))))</f>
        <v>4 a 6</v>
      </c>
      <c r="AU350" s="11" t="str">
        <f aca="false" t="array" ref="AU350">IF(AT350="","",_xlfn.IFS(AT350="-16 a -14",1,AT350="-13,5 a -11,5",2,AT350="-11 a -9",3,AT350="-8,5 a -6,5",4,AT350="-6 a -4",5,AT350="-3,5 a -1,5",6,AT350="-1 a 1",7,AT350="1,5 a 3,5",8,AT350="4 a 6","NORMA",AT350="6,5 a 8,5",9,AT350="9 a 11",10,AT350="11,5 a 13,5",11,AT350="14 a 16",12,AT350="16,5 a 18,5",13,AT350="19 a 21",14,TRUE(),""))</f>
        <v>NORMA</v>
      </c>
      <c r="AV350" s="9" t="n">
        <v>1.25</v>
      </c>
      <c r="AW350" s="10" t="str">
        <f aca="false">IF(AV350="","",IF(AND(AV350&gt;=-1,AV350&lt;=-0.5),"-1 a -0,5",IF(AND(AV350&gt;-0.5,AV350&lt;=0),"De -0,5 a 0",IF(AND(AV350&gt;=0.25,AV350&lt;=0.75),"0,25 a 0,75",IF(AND(AV350&gt;=1,AV350&lt;=1.5),"1 a 1,5",IF(AND(AV350&gt;=1.75,AV350&lt;=2.25),"1,75 a 2,25",IF(AND(AV350&gt;=2.5,AV350&lt;=3),"2,5 a 3",IF(AND(AV350&gt;=3.25,AV350&lt;=3.75),"3,25 a 3,75","Fuera de rango"))))))))</f>
        <v>1 a 1,5</v>
      </c>
      <c r="AX350" s="10" t="n">
        <f aca="false">IF(AW350="","",IF(OR(AW350="-1 a -0,5",AW350="-1 a -0.5"),1,IF(OR(AW350="De -0,5 a 0",AW350="-0,5 a 0",AW350="De -0.5 a 0"),2,IF(OR(AW350="0,25 a 0,75",AW350="0.25 a 0.75"),"NORMA",IF(OR(AW350="1 a 1,5",AW350="1 a 1.5"),3,IF(OR(AW350="1,75 a 2,25",AW350="1.75 a 2.25"),4,IF(OR(AW350="2,5 a 3",AW350="2.5 a 3"),5,IF(OR(AW350="3,25 a 3,75",AW350="3.25 a 3.75"),6,""))))))))</f>
        <v>3</v>
      </c>
      <c r="AY350" s="9" t="n">
        <v>-1</v>
      </c>
      <c r="AZ350" s="10" t="str">
        <f aca="false">IF(AY350="","",IF(AND(AY350&gt;=-20,AY350&lt;=-9.5),"-20 a -9,5",IF(AND(AY350&gt;=-9,AY350&lt;=-6.5),"-9 a -6,5",IF(AY350=-6,"-6",IF(AND(AY350&gt;=-5.5,AY350&lt;=-3),"-5,5 a -3",IF(AND(AY350&gt;=-2.5,AY350&lt;=0),"-2,5 a 0",IF(AND(AY350&gt;=0.5,AY350&lt;=3),"0,5 a 3",IF(AND(AY350&gt;=3.5,AY350&lt;=6),"3,5 a 6","Fuera de rango"))))))))</f>
        <v>-2,5 a 0</v>
      </c>
      <c r="BA350" s="11" t="n">
        <f aca="false">IF(AZ350="","",IF(AZ350="-20 a -9,5",1,IF(AZ350="-9 a -6,5",2,IF(AZ350="-6","NORMA",IF(AZ350="-5,5 a -3",3,IF(AZ350="-2,5 a 0",4,IF(AZ350="0,5 a 3",5,IF(AZ350="3,5 a 6",6,""))))))))</f>
        <v>4</v>
      </c>
      <c r="BB350" s="9" t="n">
        <v>22</v>
      </c>
      <c r="BC350" s="10" t="str">
        <f aca="false" t="array" ref="BC350">IF(BB350="","",_xlfn.IFS(AND(BB350&gt;=0,BB350&lt;=2),"0 a 2",AND(BB350&gt;=2.5,BB350&lt;=4.5),"2,5 a 4,5",AND(BB350&gt;=5,BB350&lt;=7),"5 a 7",AND(BB350&gt;=7.5,BB350&lt;=9.5),"7,5 a 9,5",AND(BB350&gt;=10,BB350&lt;=12),"10 a 12",AND(BB350&gt;=12.5,BB350&lt;=14.5),"12,5 a 14,5",BB350=15,"15",AND(BB350&gt;=15.5,BB350&lt;=17.5),"15,5 a 17,5",AND(BB350&gt;=18,BB350&lt;=20),"18 a 20",AND(BB350&gt;=20.5,BB350&lt;=22.5),"20,5 a 22,5",AND(BB350&gt;=23,BB350&lt;=25),"23 a 25",TRUE(),"Fuera de rango"))</f>
        <v>20,5 a 22,5</v>
      </c>
      <c r="BD350" s="11" t="n">
        <f aca="false" t="array" ref="BD350">IF(BC350="","",_xlfn.IFS(BC350="0 a 2",1,BC350="2,5 a 4,5",2,BC350="5 a 7",3,BC350="7,5 a 9,5",4,BC350="10 a 12",5,BC350="12,5 a 14,5",6,BC350="15","NORMA",BC350="15,5 a 17,5",7,BC350="18 a 20",8,BC350="20,5 a 22,5",9,BC350="23 a 25",10,TRUE(),"Fuera de rango"))</f>
        <v>9</v>
      </c>
      <c r="BE350" s="9" t="n">
        <v>37</v>
      </c>
      <c r="BF350" s="10" t="str">
        <f aca="false">IF(BE350="","",IF(AND(BE350&gt;=-20,BE350&lt;=-10),"-20 a -10",IF(AND(BE350&gt;=-9.5,BE350&lt;=0.5),"-9,5 a 0,5",IF(AND(BE350&gt;=1,BE350&lt;=11),"1 a 11",IF(AND(BE350&gt;=11.5,BE350&lt;=20.5),"11,5 a 20,5",IF(BE350=21,"21",IF(AND(BE350&gt;=21.5,BE350&lt;=31.5),"21,5 a 31,5",IF(AND(BE350&gt;=32,BE350&lt;=42),"32 a 42","Fuera de rango"))))))))</f>
        <v>32 a 42</v>
      </c>
      <c r="BG350" s="11" t="n">
        <f aca="false">IF(BF350="","",IF(BF350="-20 a -10",1,IF(BF350="-9,5 a 0,5",2,IF(BF350="1 a 11",3,IF(BF350="11,5 a 20,5",4,IF(BF350="21","NORMA",IF(BF350="21,5 a 31,5",5,IF(BF350="32 a 42",6,""))))))))</f>
        <v>6</v>
      </c>
      <c r="BH350" s="9" t="n">
        <v>28</v>
      </c>
      <c r="BI350" s="10" t="str">
        <f aca="false">IF(BH350="","",IF(AND(BH350&gt;=-20,BH350&lt;=-15),"-20 a -15",IF(AND(BH350&gt;=-14.5,BH350&lt;=-9.5),"-14,5 a -9,5",IF(AND(BH350&gt;=-9,BH350&lt;=-4),"-9 a -4",IF(AND(BH350&gt;=-3.5,BH350&lt;=2.5),"-3,5 a 2,5",IF(AND(BH350&gt;=3,BH350&lt;=8),"3 a 8",IF(AND(BH350&gt;=8.5,BH350&lt;=14.5),"8,5 a 14,5",IF(BH350=15,"15",IF(AND(BH350&gt;=15.5,BH350&lt;=20.5),"15,5 a 20,5",IF(AND(BH350&gt;=21,BH350&lt;=26),"21 a 26","Fuera de rango"))))))))))</f>
        <v>Fuera de rango</v>
      </c>
      <c r="BJ350" s="11" t="str">
        <f aca="false">IF(BI350="","",IF(BI350="-20 a -15",1,IF(BI350="-14,5 a -9,5",2,IF(BI350="-9 a -4",3,IF(BI350="-3,5 a 2,5",4,IF(BI350="3 a 8",5,IF(BI350="8,5 a 14,5",6,IF(BI350="15","NORMA",IF(BI350="15,5 a 20,5",7,IF(BI350="21 a 26",8,IF(BI350="26,5 a 31,5",9,"")))))))))))</f>
        <v/>
      </c>
      <c r="BK350" s="9" t="n">
        <v>0</v>
      </c>
      <c r="BL350" s="10" t="str">
        <f aca="false">IF(BK350="","",IF(AND(BK350&gt;=0,BK350&lt;=2),"0 - 2",IF(AND(BK350&gt;=2.5,BK350&lt;=4.5),"2,5 - 4,5",IF(AND(BK350&gt;=5,BK350&lt;=7),"5 - 7",IF(AND(BK350&gt;=7.5,BK350&lt;=9.5),"7,5 - 9,5",IF(AND(BK350&gt;=10,BK350&lt;=12),"10 - 12",IF(AND(BK350&gt;=12.5,BK350&lt;=13.5),"12,5 - 13,5",IF(BK350=14,"14",IF(AND(BK350&gt;=14.5,BK350&lt;=16.5),"14,5 - 16,5",IF(AND(BK350&gt;=17,BK350&lt;=19),"17 - 19",IF(AND(BK350&gt;=19.5,BK350&lt;=21.5),"19,5 - 21,5",IF(AND(BK350&gt;=22,BK350&lt;=24),"22 - 24",IF(AND(BK350&gt;=24.5,BK350&lt;=26.5),"24,5 - 26,5",IF(AND(BK350&gt;=27,BK350&lt;=29),"27 - 29",IF(AND(BK350&gt;=29.5,BK350&lt;=30),"29,5 - 30","Fuera de rango")))))))))))))))</f>
        <v>0 - 2</v>
      </c>
      <c r="BM350" s="11" t="n">
        <f aca="false">IF(BL350="","",IF(BL350="0 - 2",1,IF(BL350="2,5 - 4,5",2,IF(BL350="5 - 7",3,IF(BL350="7,5 - 9,5",4,IF(BL350="10 - 12",5,IF(BL350="12,5 - 13,5",6,IF(BL350="14","NORMA",IF(BL350="14,5 - 16,5",7,IF(BL350="17 - 19",8,IF(BL350="19,5 - 21,5",9,IF(BL350="22 - 24",10,IF(BL350="24,5 - 26,5",11,IF(BL350="27 - 29",12,IF(BL350="29,5 - 30",13,"")))))))))))))))</f>
        <v>1</v>
      </c>
      <c r="BN350" s="9" t="n">
        <v>16</v>
      </c>
      <c r="BO350" s="11" t="str">
        <f aca="false">IF(BN350="","",IF(AND(BN350&gt;=-20,BN350&lt;=-10),"-20 a -10",IF(AND(BN350&gt;=-9.5,BN350&lt;=0.5),"-9,5 a 0,5",IF(AND(BN350&gt;=1,BN350&lt;=11),"1 a 11",IF(AND(BN350&gt;=11.5,BN350&lt;=21.5),"11,5 a 21,5",IF(BN350=22,"22",IF(AND(BN350&gt;=22.5,BN350&lt;=32.5),"22,5 a 32,5",IF(AND(BN350&gt;=33,BN350&lt;=43),"33 a 43","Fuera de rango"))))))))</f>
        <v>11,5 a 21,5</v>
      </c>
      <c r="BP350" s="11" t="n">
        <f aca="false">IF(BO350="","",IF(BO350="-20 a -10",1,IF(BO350="-9,5 a 0,5",2,IF(BO350="1 a 11",3,IF(BO350="11,5 a 21,5",4,IF(BO350="22","NORMA",IF(BO350="22,5 a 32,5",5,IF(BO350="33 a 43",6,""))))))))</f>
        <v>4</v>
      </c>
      <c r="BQ350" s="9" t="n">
        <v>10</v>
      </c>
      <c r="BR350" s="10" t="str">
        <f aca="false">IF(BQ350="","",IF(AND(BQ350&gt;=-20,BQ350&lt;=-15),"-20 a -15",IF(AND(BQ350&gt;=-14.5,BQ350&lt;=-9.5),"-14,5 a -9,5",IF(AND(BQ350&gt;=-9,BQ350&lt;=-4),"-9 a -4",IF(AND(BQ350&gt;=-3.5,BQ350&lt;=2.5),"-3,5 a 2,5",IF(AND(BQ350&gt;=3,BQ350&lt;=8),"3 a 8",IF(AND(BQ350&gt;=8.5,BQ350&lt;=13.5),"8,5 a 13,5",IF(AND(BQ350&gt;=14,BQ350&lt;=17.5),"14 a 17,5",IF(BQ350=18,"18",IF(AND(BQ350&gt;=18.5,BQ350&lt;=23.5),"18,5 a 23,5",IF(AND(BQ350&gt;=24,BQ350&lt;=29),"24 a 29",IF(AND(BQ350&gt;=29.5,BQ350&lt;=34.5),"29,5 a 34,5",IF(AND(BQ350&gt;=35,BQ350&lt;=40),"35 a 40","Fuera de rango")))))))))))))</f>
        <v>8,5 a 13,5</v>
      </c>
      <c r="BS350" s="11" t="n">
        <f aca="false">IF(BR350="","",IF(BR350="-20 a -15",1,IF(BR350="-14,5 a -9,5",2,IF(BR350="-9 a -4",3,IF(BR350="-3,5 a 2,5",4,IF(BR350="3 a 8",5,IF(BR350="8,5 a 13,5",6,IF(BR350="14 a 17,5",7,IF(BR350="18","NORMA",IF(BR350="18,5 a 23,5",8,IF(BR350="24 a 29",9,IF(BR350="29,5 a 34,5",10,IF(BR350="35 a 40",11,"")))))))))))))</f>
        <v>6</v>
      </c>
      <c r="BT350" s="9" t="n">
        <v>0</v>
      </c>
      <c r="BU350" s="10" t="str">
        <f aca="false">IF(BT350="","",IF(AND(BT350&gt;=-20,BT350&lt;=-18),"-20 a -18",IF(AND(BT350&gt;=-17.5,BT350&lt;=-15.5),"-17,5 a -15,5",IF(AND(BT350&gt;=-15,BT350&lt;=-13),"-15 a -13",IF(AND(BT350&gt;=-12.5,BT350&lt;=-10.5),"-12,5 a -10,5",IF(AND(BT350&gt;=-10,BT350&lt;=-8),"-10 a -8",IF(AND(BT350&gt;=-7.5,BT350&lt;=-5.5),"-7,5 a -5,5",IF(AND(BT350&gt;=-5,BT350&lt;=-3),"-5 a -3",IF(AND(BT350&gt;=-2.5,BT350&lt;=-0.5),"-2,5 a -0,5",IF(BT350=0,"0",IF(AND(BT350&gt;=0.5,BT350&lt;=2.5),"0,5 a 2,5",IF(AND(BT350&gt;=3,BT350&lt;=5),"3 a 5",IF(AND(BT350&gt;=5.5,BT350&lt;=7.5),"5,5 a 7,5",IF(AND(BT350&gt;=8,BT350&lt;=10),"8 a 10",IF(AND(BT350&gt;=10.5,BT350&lt;=12.5),"10,5 a 12,5",IF(AND(BT350&gt;=13,BT350&lt;=15),"13 a 15",IF(AND(BT350&gt;=15.5,BT350&lt;=17.5),"15,5 a 17,5",IF(AND(BT350&gt;=18,BT350&lt;=20),"18 a 20","Fuera de rango"))))))))))))))))))</f>
        <v>0</v>
      </c>
      <c r="BV350" s="11" t="str">
        <f aca="false">IF(BT350="","",IF(BT350=0,"NORMA",IF(AND(BT350&gt;=-20,BT350&lt;=-18),2,IF(AND(BT350&gt;=-17.5,BT350&lt;=-15.5),2,IF(AND(BT350&gt;=-15,BT350&lt;=-13),3,IF(AND(BT350&gt;=-12.5,BT350&lt;=-10.5),4,IF(AND(BT350&gt;=-10,BT350&lt;=-8),5,IF(AND(BT350&gt;=-7.5,BT350&lt;=-5.5),6,IF(AND(BT350&gt;=-5,BT350&lt;=-3),7,IF(AND(BT350&gt;=-2.5,BT350&lt;=-0.5),8,IF(AND(BT350&gt;=0.5,BT350&lt;=2.5),9,IF(AND(BT350&gt;=3,BT350&lt;=5),10,IF(AND(BT350&gt;=5.5,BT350&lt;=7.5),11,IF(AND(BT350&gt;=8,BT350&lt;=10),12,IF(AND(BT350&gt;=10.5,BT350&lt;=12.5),13,IF(AND(BT350&gt;=13,BT350&lt;=15),14,IF(AND(BT350&gt;=15.5,BT350&lt;=17.5),15,IF(AND(BT350&gt;=18,BT350&lt;=20),16,"Fuera de rango"))))))))))))))))))</f>
        <v>NORMA</v>
      </c>
      <c r="BW350" s="9" t="n">
        <v>-4.5</v>
      </c>
      <c r="BX350" s="10" t="n">
        <f aca="false">18.5- (0.3*H350)</f>
        <v>4.4</v>
      </c>
      <c r="BY350" s="10" t="n">
        <f aca="false">(BW350)-(BX350)</f>
        <v>-8.9</v>
      </c>
      <c r="BZ350" s="10" t="str">
        <f aca="false">IF(BY350="","",IF(BY350&lt;-27.5,"De -30 a -28",IF(BY350&lt;-25,"De -27,5 a -25,5",IF(BY350&lt;-22.5,"De -25 a -23",IF(BY350&lt;-20,"De -22,5 a -20,5",IF(BY350&lt;-17.5,"De -20 a -18",IF(BY350&lt;-15,"De -17,5 a -15,5",IF(BY350&lt;-12.5,"De -15 a -13",IF(BY350&lt;-10,"De -12,5 a -10,5",IF(BY350&lt;-7.5,"De -10 a -8",IF(BY350&lt;-5,"De -7,5 a -5,5",IF(BY350&lt;-2.5,"De -5 a -3",IF(BY350&lt;0,"De -2,5 a -0,5",IF(BY350&lt;2.5,"De 0 a 2",IF(BY350&lt;5,"De 2,5 a 4,5",IF(BY350&lt;7.5,"De 5 a 7",IF(BY350&lt;10,"De 7,5 a 9,5",IF(BY350&lt;12.5,"De 10 a 12",IF(BY350&lt;15,"De 12,5 a 14,5",IF(BY350&lt;17.5,"De 15 a 17",IF(BY350&lt;20,"De 17,5 a 19,5",IF(BY350&lt;22.5,"De 20 a 22",IF(BY350&lt;25,"De 22,5 a 24,5",IF(BY350&lt;27.5,"De 25 a 27","De 27,5 a 30"))))))))))))))))))))))))</f>
        <v>De -10 a -8</v>
      </c>
      <c r="CA350" s="12" t="n">
        <f aca="false">IF(BY350="","",IF(BY350&lt;=-28,1,IF(BY350&lt;=-25.5,2,IF(BY350&lt;=-23,3,IF(BY350&lt;=-20.5,4,IF(BY350&lt;=-18,5,IF(BY350&lt;=-15.5,6,IF(BY350&lt;=-13,7,IF(BY350&lt;=-10.5,8,IF(BY350&lt;=-8,9,IF(BY350&lt;=-5.5,10,IF(BY350&lt;=-3,11,IF(BY350&lt;=-0.5,12,IF(BY350&lt;=2,13,IF(BY350&lt;=4.5,14,IF(BY350&lt;=7,15,IF(BY350&lt;=9.5,16,IF(BY350&lt;=12,17,IF(BY350&lt;=14.5,18,IF(BY350&lt;=17,19,IF(BY350&lt;=19.5,20,IF(BY350&lt;=22,21,IF(BY350&lt;=24.5,22,IF(BY350&lt;=27,23,IF(BY350&lt;=30,24,"Fuera de rango")))))))))))))))))))))))))</f>
        <v>9</v>
      </c>
      <c r="CB350" s="9" t="n">
        <v>-3</v>
      </c>
      <c r="CC350" s="10" t="n">
        <f aca="false">18.5- (0.3*H350)</f>
        <v>4.4</v>
      </c>
      <c r="CD350" s="10" t="n">
        <f aca="false">(CB350)-(CC350)</f>
        <v>-7.4</v>
      </c>
      <c r="CE350" s="10" t="str">
        <f aca="false">IF(CD350="","",IF(CD350&lt;-27.5,"De -30 a -28",IF(CD350&lt;-25,"De -27,5 a -25,5",IF(CD350&lt;-22.5,"De -25 a -23",IF(CD350&lt;-20,"De -22,5 a -20,5",IF(CD350&lt;-17.5,"De -20 a -18",IF(CD350&lt;-15,"De -17,5 a -15,5",IF(CD350&lt;-12.5,"De -15 a -13",IF(CD350&lt;-10,"De -12,5 a -10,5",IF(CD350&lt;-7.5,"De -10 a -8",IF(CD350&lt;-5,"De -7,5 a -5,5",IF(CD350&lt;-2.5,"De -5 a -3",IF(CD350&lt;0,"De -2,5 a -0,5",IF(CD350&lt;=2,"De 0 a 2",IF(CD350&lt;=4.5,"De 2,5 a 4,5",IF(CD350&lt;=7,"De 5 a 7",IF(CD350&lt;=9.5,"De 7,5 a 9,5",IF(CD350&lt;=12,"De 10 a 12",IF(CD350&lt;=14.5,"De 12,5 a 14,5",IF(CD350&lt;=17,"De 15 a 17",IF(CD350&lt;=19.5,"De 17,5 a 19,5",IF(CD350&lt;=22,"De 20 a 22",IF(CD350&lt;=24.5,"De 22,5 a 24,5",IF(CD350&lt;=27,"De 25 a 27","De 27,5 a 30"))))))))))))))))))))))))</f>
        <v>De -7,5 a -5,5</v>
      </c>
      <c r="CF350" s="12" t="n">
        <f aca="false">IF(CD350="","",IF(CD350&lt;-27.5,1,IF(CD350&lt;-25,2,IF(CD350&lt;-22.5,3,IF(CD350&lt;-20,4,IF(CD350&lt;-17.5,5,IF(CD350&lt;-15,6,IF(CD350&lt;-12.5,7,IF(CD350&lt;-10,8,IF(CD350&lt;-7.5,9,IF(CD350&lt;-5,10,IF(CD350&lt;-2.5,11,IF(CD350&lt;0,12,IF(CD350&lt;2.5,13,IF(CD350&lt;5,14,IF(CD350&lt;7.5,15,IF(CD350&lt;10,16,IF(CD350&lt;12.5,17,IF(CD350&lt;15,18,IF(CD350&lt;17.5,19,IF(CD350&lt;20,20,IF(CD350&lt;22.5,21,IF(CD350&lt;25,22,IF(CD350&lt;27.5,23,24))))))))))))))))))))))))</f>
        <v>10</v>
      </c>
      <c r="CG350" s="9" t="n">
        <v>-2.25</v>
      </c>
      <c r="CH350" s="10" t="str">
        <f aca="false">IF(CG350="","",IF(AND(CG350&gt;=-10,CG350&lt;=-9.5),"-10 a -9,5",IF(AND(CG350&gt;-9.5,CG350&lt;=-8.5),"-9 a -8,5",IF(AND(CG350&gt;-8.5,CG350&lt;=-7.5),"-8 a -7,5",IF(AND(CG350&gt;-7.5,CG350&lt;=-6.5),"-7 a -6,5",IF(AND(CG350&gt;-6.5,CG350&lt;=-5.5),"-6 a -5,5",IF(AND(CG350&gt;-5.5,CG350&lt;=-4.5),"-5 a -4,5",IF(AND(CG350&gt;-4.5,CG350&lt;=-3.5),"-4 a -3,5",IF(AND(CG350&gt;-3.5,CG350&lt;=-2.5),"-3 a -2,5",IF(CG350=-2.25,"-2,25",IF(AND(CG350&gt;-2.5,CG350&lt;=-1.5),"-2 a -1,5",IF(AND(CG350&gt;-1.5,CG350&lt;=-0.5),"-1 a -0,5",IF(AND(CG350&gt;-0.5,CG350&lt;=0.5),"0 a 0,5",IF(AND(CG350&gt;0.5,CG350&lt;=1.5),"1 a 1,5",IF(AND(CG350&gt;1.5,CG350&lt;=2.5),"2 a 2,5",IF(AND(CG350&gt;2.5,CG350&lt;=3.5),"3 a 3,5",IF(AND(CG350&gt;3.5,CG350&lt;=4.5),"4 a 4,5",IF(AND(CG350&gt;4.5,CG350&lt;=5.5),"5 a 5,5",IF(AND(CG350&gt;5.5,CG350&lt;=6.5),"6 a 6,5",IF(AND(CG350&gt;6.5,CG350&lt;=7.5),"7 a 7,5",IF(AND(CG350&gt;7.5,CG350&lt;=8.5),"8 a 8,5",IF(AND(CG350&gt;8.5,CG350&lt;=9.5),"9 a 9,5",IF(CG350&gt;=10,"10","Fuera de rango")))))))))))))))))))))))</f>
        <v>-2,25</v>
      </c>
      <c r="CI350" s="11" t="str">
        <f aca="false">IF(CG350="","",IF(CG350=-2.25,"NORMA",IF(CG350&lt;=-9.5,1,IF(CG350&lt;=-8.5,2,IF(CG350&lt;=-7.5,3,IF(CG350&lt;=-6.5,4,IF(CG350&lt;=-5.5,5,IF(CG350&lt;=-4.5,6,IF(CG350&lt;=-3.5,7,IF(CG350&lt;=-2.5,8,IF(CG350&lt;=-1.5,9,IF(CG350&lt;=-0.5,10,IF(CG350&lt;=0.5,11,IF(CG350&lt;=1.5,12,IF(CG350&lt;=2.5,13,IF(CG350&lt;=3.5,14,IF(CG350&lt;=4.5,15,IF(CG350&lt;=5.5,16,IF(CG350&lt;=6.5,17,IF(CG350&lt;=7.5,18,IF(CG350&lt;=8.5,19,IF(CG350&lt;=9.5,20,IF(CG350=10,21,"Fuera de rango")))))))))))))))))))))))</f>
        <v>NORMA</v>
      </c>
      <c r="CJ350" s="9" t="n">
        <v>3.5</v>
      </c>
      <c r="CK350" s="10" t="str">
        <f aca="false">IF(CJ350="","",IF(AND(CJ350&gt;=-6,CJ350&lt;=-5.5),"-6 a -5,5",IF(AND(CJ350&gt;-5.5,CJ350&lt;=-4.5),"-5 a -4,5",IF(AND(CJ350&gt;-4.5,CJ350&lt;=-3.5),"-4 a -3,5",IF(AND(CJ350&gt;-3.5,CJ350&lt;=-2.5),"-3 a -2,5",IF(AND(CJ350&gt;-2.5,CJ350&lt;=-1.5),"-2 a -1,5",IF(AND(CJ350&gt;-1.5,CJ350&lt;=-0.5),"-1 a -0,5",IF(AND(CJ350&gt;-0.5,CJ350&lt;=0.5),"0 a 0,5",IF(AND(CJ350&gt;0.5,CJ350&lt;=1.5),"1 a 1,5",IF(AND(CJ350&gt;1.5,CJ350&lt;2.5),"2",IF(AND(CJ350&gt;=2.5,CJ350&lt;=3),"2,5 a 3",IF(AND(CJ350&gt;3,CJ350&lt;=4),"3,5 a 4",IF(AND(CJ350&gt;4,CJ350&lt;=5),"4,5 a 5",IF(AND(CJ350&gt;5,CJ350&lt;=6),"5,5 a 6",IF(AND(CJ350&gt;6,CJ350&lt;=7),"6,5 a 7",IF(AND(CJ350&gt;7,CJ350&lt;=8),"7,5 a 8",IF(AND(CJ350&gt;8,CJ350&lt;=9.5),"8,5 a 9,5",IF(CJ350=10,"10","Fuera de rango"))))))))))))))))))</f>
        <v>3,5 a 4</v>
      </c>
      <c r="CL350" s="11" t="n">
        <f aca="false">IF(CK350="","",IF(OR(CK350="-6 a -5,5",CK350="-6 - -5,5"),1,IF(OR(CK350="-5 a -4,5",CK350="-5 - -4,5"),2,IF(OR(CK350="-4 a -3,5",CK350="-4 - -3,5"),3,IF(OR(CK350="-3 a -2,5",CK350="-3 - -2,5"),4,IF(OR(CK350="-2 a -1,5",CK350="-2 - -1,5"),5,IF(OR(CK350="-1 a -0,5",CK350="-1 - -0,5"),6,IF(OR(CK350="0 a 0,5",CK350="0 - 0,5"),7,IF(OR(CK350="1 a 1,5",CK350="1 - 1,5"),8,IF(CK350="2","NORMA",IF(OR(CK350="2,5 a 3",CK350="2,5 - 3"),9,IF(OR(CK350="3,5 a 4",CK350="3,5 - 4"),10,IF(OR(CK350="4,5 a 5",CK350="4,5 - 5"),11,IF(OR(CK350="5,5 a 6",CK350="5,5 - 6"),12,IF(OR(CK350="6,5 a 7",CK350="6,5 - 7"),13,IF(OR(CK350="7,5 a 8",CK350="7,5 - 8"),14,IF(OR(CK350="8,5 a 9",CK350="8,5 - 9,5",CK350="9 a 9,5"),15,IF(CK350="10",15,IF(OR(CK350="0,5 a 1",CK350="0,5 - 1"),7,"Fuera de rango")))))))))))))))))))</f>
        <v>10</v>
      </c>
      <c r="CN350" s="10" t="str">
        <f aca="false">IF(CM350=0,"0", " ")</f>
        <v>0</v>
      </c>
      <c r="CO350" s="10" t="str">
        <f aca="false">IF(CM350&gt;0,"EME"," ")</f>
        <v> </v>
      </c>
      <c r="CQ350" s="10" t="str">
        <f aca="false">IF(CP350&gt;0,"0", " ")</f>
        <v> </v>
      </c>
      <c r="CR350" s="10" t="str">
        <f aca="false">IF(CP350&gt;0,"EME"," ")</f>
        <v> </v>
      </c>
      <c r="CS350" s="9" t="n">
        <v>0</v>
      </c>
      <c r="CV350" s="9" t="n">
        <v>0</v>
      </c>
      <c r="CY350" s="9" t="n">
        <v>-9.25</v>
      </c>
      <c r="DB350" s="9" t="n">
        <v>-10.5</v>
      </c>
      <c r="DC350" s="11" t="str">
        <f aca="false">IF(DB350&lt;0,"2"," ")</f>
        <v>2</v>
      </c>
      <c r="DD350" s="11" t="str">
        <f aca="false">IF(DB350&lt;0,"MIO"," ")</f>
        <v>MIO</v>
      </c>
      <c r="DE350" s="9" t="n">
        <v>-2</v>
      </c>
      <c r="DF350" s="10" t="str">
        <f aca="false">IF(DE350&lt;0,"3"," ")</f>
        <v>3</v>
      </c>
      <c r="DG350" s="10" t="str">
        <f aca="false">IF(DE350&lt;0,"AST"," ")</f>
        <v>AST</v>
      </c>
      <c r="DH350" s="9" t="n">
        <v>-1.5</v>
      </c>
      <c r="DI350" s="10" t="str">
        <f aca="false">IF(DH350&lt;0,"3"," ")</f>
        <v>3</v>
      </c>
      <c r="DJ350" s="10" t="str">
        <f aca="false">IF(DH350&lt;0,"AST"," ")</f>
        <v>AST</v>
      </c>
      <c r="DK350" s="9" t="n">
        <v>0</v>
      </c>
      <c r="DL350" s="10" t="str">
        <f aca="false">IF(DK350&gt;0,"4"," ")</f>
        <v> </v>
      </c>
      <c r="DM350" s="10" t="str">
        <f aca="false">IF(DK350&gt;0,"PRE"," ")</f>
        <v> </v>
      </c>
      <c r="DN350" s="9" t="n">
        <v>0</v>
      </c>
      <c r="DO350" s="10" t="str">
        <f aca="false">IF(DN350&gt;0,"4"," ")</f>
        <v> </v>
      </c>
      <c r="DP350" s="10" t="str">
        <f aca="false">IF(DN350&gt;0,"PRE"," ")</f>
        <v> </v>
      </c>
      <c r="DS350" s="12" t="str">
        <f aca="false">CONCATENATE(CO350,CU350,DA350,DG350,DM350)</f>
        <v> AST </v>
      </c>
      <c r="DT350" s="10" t="e">
        <f aca="false" t="array" ref="DT350">_xlfn.IFS(DS350="EME    ","0", DS350=" HIP   ","1", DS350="  MIO  ","2", DS350="   AST ","3", DS350="    PRE","4", DS350="EME   PRE","5", DS350=" HIP  PRE","6", DS350=" HIP AST ","7", DS350="  MIO PRE","8", DS350="  MIOAST ","9", DS350="   ASTPRE","10",DS350=" HIP ASTPRE","11", DS350="  MIOASTPRE","12", DS350="     ","0")</f>
        <v>#N/A</v>
      </c>
      <c r="DV350" s="1" t="e">
        <f aca="false" t="array" ref="DV350">_xlfn.IFS(DU350="SI","2", DU350="NO","1")</f>
        <v>#N/A</v>
      </c>
      <c r="DX350" s="11" t="str">
        <f aca="false">IF(DW350=0,"1","2")</f>
        <v>1</v>
      </c>
      <c r="DY350" s="11" t="str">
        <f aca="false" t="array" ref="DY350">_xlfn.IFS(DW350=0,"0", DW350=0.25, "1", DW350=0.5,"2", DW350=0.75,"3", DW350=1,"4",DW350=1.25,"5", DW350=1.5,"6", DW350=1.75,"7", DW350=2,"8")</f>
        <v>0</v>
      </c>
      <c r="EA350" s="11" t="str">
        <f aca="false">IF(DZ350=0,"1","2")</f>
        <v>1</v>
      </c>
      <c r="EB350" s="11" t="str">
        <f aca="false" t="array" ref="EB350">_xlfn.IFS(DZ350=0,"0", DZ350=0.25, "1", DZ350=0.5,"2", DZ350=0.75,"3", DZ350=1,"4",DZ350=1.25,"5", DZ350=1.5,"6", DZ350=1.75,"7", DZ350=2,"8")</f>
        <v>0</v>
      </c>
      <c r="ED350" s="10" t="str">
        <f aca="false">IF(EC350=0,"1","2")</f>
        <v>1</v>
      </c>
      <c r="EE350" s="11" t="str">
        <f aca="false" t="array" ref="EE350">_xlfn.IFS(EC350=0,"0", EC350=-0.25, "1", EC350=-0.5,"2", EC350=-0.75,"3", EC350=-1,"4",EC350=-1.25,"5", EC350=-1.5,"6", EC350=-1.75,"7", EC350=-2,"8", EC350=-2.25,"9",EC350=-2.5,"10", EC350=-2.75,"11", EC350=-3,"12", EC350=-3.25,"13", EC350=-3.5,"14", EC350=-3.75,"15",EC350=-4,"16")</f>
        <v>0</v>
      </c>
      <c r="EG350" s="10" t="str">
        <f aca="false">IF(EF350=0,"1","2")</f>
        <v>1</v>
      </c>
      <c r="EH350" s="11" t="str">
        <f aca="false" t="array" ref="EH350">_xlfn.IFS(EF350=0,"0", EF350=-0.25, "1", EF350=-0.5,"2", EF350=-0.75,"3", EF350=-1,"4",EF350=-1.25,"5", EF350=-1.5,"6", EF350=-1.75,"7", EF350=-2,"8", EF350=-2.25,"9",EF350=-2.5,"10", EF350=-2.75,"11", EF350=-3,"12", EF350=-3.25,"13", EF350=-3.5,"14", EF350=-3.75,"15",EF350=-4,"16")</f>
        <v>0</v>
      </c>
      <c r="EJ350" s="11" t="str">
        <f aca="false">IF(EI350=0,"1","2")</f>
        <v>1</v>
      </c>
      <c r="EK350" s="11" t="str">
        <f aca="false" t="array" ref="EK350">_xlfn.IFS(EI350=0,"0", EI350=-0.25, "1", EI350=-0.5,"2", EI350=-0.75,"3", EI350=-1,"4",EI350=-1.25,"5", EI350=-1.5,"6", EI350=-1.75,"7", EI350=-2,"8", EI350=-2.25,"9", EI350=-2.25,"9",EI350=-2.5,"10", EI350=-2.75,"11", EI350=-3,"12", EI350=-3.25,"13", EI350=-3.5,"14", EI350=-3.75,"15",EI350=-4,"16", EI350=0.25, "17", EI350=0.5, "18")</f>
        <v>0</v>
      </c>
      <c r="EM350" s="11" t="str">
        <f aca="false">IF(EL350=0,"1","2")</f>
        <v>1</v>
      </c>
      <c r="EN350" s="11" t="str">
        <f aca="false" t="array" ref="EN350">_xlfn.IFS(EL350=0.25,"17",EL350=0.5,"18", EL350=0,"0", EL350=-0.25, "1", EL350=-0.5,"2", EL350=-0.75,"3", EL350=-1,"4",EL350=-1.25,"5", EL350=-1.5,"6", EL350=-1.75,"7", EL350=-2,"8",EL350= -2.25,"9",EL350=-2.5,"10",EL350= -2.75,"11",EL350= -3,"12",EL350= -3.25,"13",EL350= -3.5,"14",EL350= -3.75,"15",EL350=-4,"16")</f>
        <v>0</v>
      </c>
      <c r="EP350" s="11" t="str">
        <f aca="false">IF(EO350=0,"1","2")</f>
        <v>1</v>
      </c>
      <c r="EQ350" s="11" t="str">
        <f aca="false" t="array" ref="EQ350">_xlfn.IFS(EO350=0,"0", EO350=0.25, "1", EO350=0.5,"2", EO350=0.75,"3", EO350=1,"4",EO350=1.25,"5", EO350=1.5,"6", EO350=1.75,"7", EO350=2,"8", EO350=2.25,"9", EO350=2.25,"9",EO350=2.5,"10", EO350=2.75,"11", EO350=3,"12", EO350=3.25,"13", EO350=3.5,"14", EO350=3.75,"15",EO350=4,"16", EO350=-0.25, "17", bq=-0.5, "18")</f>
        <v>0</v>
      </c>
      <c r="ES350" s="11" t="str">
        <f aca="false">IF(ER350=0,"1","2")</f>
        <v>1</v>
      </c>
      <c r="ET350" s="11" t="str">
        <f aca="false" t="array" ref="ET350">_xlfn.IFS(ER350=0,"0", ER350=0.25, "1", ER350=0.5,"2", ER350=0.75,"3", ER350=1,"4",ER350=1.25,"5", ER350=1.5,"6", ER350=1.75,"7", ER350=2,"8", ER350=2.25,"9", ER350=2.25,"9",ER350=2.5,"10", ER350=2.75,"11", ER350=3,"12", ER350=3.25,"13", ER350=3.5,"14", ER350=3.75,"15",ER350=4,"16", ER350=-0.25, "17", bq=-0.5, "18")</f>
        <v>0</v>
      </c>
      <c r="EV350" s="14" t="e">
        <f aca="false">VLOOKUP(EU350,LEYENDA!$G$2:$H$8,2,TRUE())</f>
        <v>#N/A</v>
      </c>
      <c r="EW350" s="14" t="e">
        <f aca="false" t="array" ref="EW350">_xlfn.IFS(EV350="0-5","1", EV350="6-12","2", EV350="13-18","3", EV350="19-24","4", EV350="25-36","5", EV350="37-48","6", EV350="49-60","7")</f>
        <v>#N/A</v>
      </c>
    </row>
    <row r="351" customFormat="false" ht="13.5" hidden="false" customHeight="false" outlineLevel="0" collapsed="false">
      <c r="A351" s="1" t="n">
        <v>96</v>
      </c>
      <c r="B351" s="2" t="n">
        <v>1</v>
      </c>
      <c r="C351" s="33" t="n">
        <v>45076</v>
      </c>
      <c r="E351" s="5" t="str">
        <f aca="false">VLOOKUP(A351,'286'!$A$3:$J$6279,10,FALSE())</f>
        <v>DE LORENZO DE MIGUEL, ROCÍO</v>
      </c>
      <c r="F351" s="4" t="str">
        <f aca="false">VLOOKUP(A351,'286'!$A$3:$I$1768,3,FALSE())</f>
        <v>LOMIRO</v>
      </c>
      <c r="G351" s="6" t="n">
        <f aca="false">VLOOKUP(A351,'286'!$A$3:$I$1768,4,FALSE())</f>
        <v>27648</v>
      </c>
      <c r="H351" s="7" t="n">
        <f aca="false">YEAR(C351)-YEAR(G351)</f>
        <v>48</v>
      </c>
      <c r="I351" s="1" t="str">
        <f aca="false">VLOOKUP(H351,LEYENDA!$C$2:$D$6,2,TRUE())</f>
        <v>41-60</v>
      </c>
      <c r="J351" s="5" t="str">
        <f aca="false">VLOOKUP(A351,'286'!$A$3:$I$1768,7,FALSE())</f>
        <v>M</v>
      </c>
      <c r="K351" s="8" t="n">
        <f aca="false">VLOOKUP(A351,'286'!$A$3:$I$1768,2,FALSE())</f>
        <v>0</v>
      </c>
      <c r="L351" s="4" t="str">
        <f aca="false">VLOOKUP(A351,'286'!$A$3:$I$1768,8,FALSE())</f>
        <v>D</v>
      </c>
      <c r="M351" s="4" t="str">
        <f aca="false">VLOOKUP(A351,'286'!$A$3:$I$1768,9,FALSE())</f>
        <v>I</v>
      </c>
      <c r="N351" s="8" t="str">
        <f aca="false">IF(R351=O351, "MISMA","CONTRARIA")</f>
        <v>CONTRARIA</v>
      </c>
      <c r="O351" s="8" t="str">
        <f aca="false" t="array" ref="O351">_xlfn.IFS(L351="D","1", L351="I","2")</f>
        <v>1</v>
      </c>
      <c r="P351" s="8" t="e">
        <f aca="false" t="array" ref="P351">_xlfn.IFS(K351="OD","1", K351="OI","2")</f>
        <v>#N/A</v>
      </c>
      <c r="Q351" s="1" t="str">
        <f aca="false" t="array" ref="Q351">_xlfn.IFS(J351="M","1", J351="H","2")</f>
        <v>1</v>
      </c>
      <c r="R351" s="8" t="str">
        <f aca="false" t="array" ref="R351">_xlfn.IFS(M351="D","1", M351="I","2")</f>
        <v>2</v>
      </c>
      <c r="S351" s="1" t="str">
        <f aca="false" t="array" ref="S351">_xlfn.IFS(N351="CONTRARIA", "1",N351= "MISMA","2")</f>
        <v>1</v>
      </c>
      <c r="T351" s="1" t="str">
        <f aca="false" t="array" ref="T351">_xlfn.IFS(I351="0-12","1", I351="13-24","2", I351="25-40","3", I351="41-60","4", I351="61-100","5")</f>
        <v>4</v>
      </c>
      <c r="U351" s="9" t="n">
        <v>1.5</v>
      </c>
      <c r="V351" s="1" t="str">
        <f aca="false">IF(U351="","",IF(AND(U351&gt;=-9,U351&lt;=-6.5),"-9 a -6,5",IF(AND(U351&gt;=-6,U351&lt;=-3.5),"-6 a -3,5",IF(AND(U351&gt;=-3,U351&lt;=-1),"-3 a -1",IF(U351=-0.5,"-0,5",IF(AND(U351&gt;=0,U351&lt;=2.5),"0 a 2,5",IF(AND(U351&gt;=3,U351&lt;=5.5),"3 a 5,5",IF(AND(U351&gt;=6,U351&lt;=8.5),"6 a 8,5",IF(AND(U351&gt;=9,U351&lt;=20),"9 a 20","Fuera de rango")))))))))</f>
        <v>0 a 2,5</v>
      </c>
      <c r="W351" s="11" t="n">
        <f aca="false">IF(V351="","",IF(V351="-9 a -6,5",2,IF(V351="-6 a -3,5",3,IF(V351="-3 a -1",4,IF(V351="-0,5","NORMA",IF(V351="0 a 2,5",5,IF(V351="3 a 5,5",6,IF(V351="6 a 8,5",7,IF(V351="9 a 20",8,"Fuera de rango")))))))))</f>
        <v>5</v>
      </c>
      <c r="X351" s="9" t="n">
        <v>0</v>
      </c>
      <c r="Y351" s="11" t="str">
        <f aca="false">IF(X351="","",IF(AND(X351&gt;=0,X351&lt;=4),"0 a 4",IF(AND(X351&gt;=4.5,X351&lt;=8.5),"4,5 a 8,5",IF(X351=9,"9",IF(AND(X351&gt;=9.5,X351&lt;=13),"9,5 a 13",IF(AND(X351&gt;=13.5,X351&lt;=20),"13,5 a 20",IF(AND(X351&gt;=20.5,X351&lt;=35),"20,5 a 35","Fuera de rango")))))))</f>
        <v>0 a 4</v>
      </c>
      <c r="Z351" s="11" t="n">
        <f aca="false">IF(Y351="","",IF(Y351="0 a 4",1,IF(Y351="4,5 a 8,5",2,IF(Y351="9","NORMA",IF(Y351="9,5 a 13",3,IF(Y351="13,5 a 20",4,IF(Y351="20,5 a 35",5,"Fuera de rango")))))))</f>
        <v>1</v>
      </c>
      <c r="AA351" s="9" t="n">
        <v>15</v>
      </c>
      <c r="AB351" s="10" t="str">
        <f aca="false">IF(AA351="","",IF(AND(AA351&gt;=0,AA351&lt;=9),"0 a 9",IF(AND(AA351&gt;=9.5,AA351&lt;=18.5),"9,5 a 18,5",IF(AA351=19,"19",IF(AND(AA351&gt;=19.5,AA351&lt;=28),"19,5 a 28",IF(AND(AA351&gt;=28.5,AA351&lt;=40),"28,5 a 40","Fuera de rango"))))))</f>
        <v>9,5 a 18,5</v>
      </c>
      <c r="AC351" s="11" t="n">
        <f aca="false" t="array" ref="AC351">_xlfn.IFS(AB351="","",AB351="0 a 9",1,AB351="9,5 a 18,5",2,AB351="19","NORMA",AB351="19,5 a 28",3,AB351="28,5 a 40",4,TRUE(),"Fuera de rango")</f>
        <v>2</v>
      </c>
      <c r="AD351" s="9" t="n">
        <v>9</v>
      </c>
      <c r="AE351" s="10" t="str">
        <f aca="false">IF(AD351="","",IF(AND(AD351&gt;=-10,AD351&lt;=0),"De -10 a 0",IF(AND(AD351&gt;=0.5,AD351&lt;=9.5),"0,5 a 9,5",IF(AD351=10,"10",IF(AND(AD351&gt;=10.5,AD351&lt;=20),"10,5 a 20",IF(AND(AD351&gt;=20.5,AD351&lt;=40),"20,5 a 40","Fuera de rango"))))))</f>
        <v>0,5 a 9,5</v>
      </c>
      <c r="AF351" s="12" t="n">
        <f aca="false">IF(AD351="","",IF(AND(AD351&gt;=-10,AD351&lt;=0),1,IF(AND(AD351&gt;=0.5,AD351&lt;=9.5),2,IF(AD351=10,"NORMA",IF(AND(AD351&gt;=10.5,AD351&lt;=20),3,IF(AND(AD351&gt;=20.5,AD351&lt;=40),4,""))))))</f>
        <v>2</v>
      </c>
      <c r="AG351" s="9" t="n">
        <v>6</v>
      </c>
      <c r="AH351" s="10" t="str">
        <f aca="false">IF(AG351="","",IF(AND(AG351&gt;=0,AG351&lt;=4),"0 a 4",IF(AND(AG351&gt;=4.5,AG351&lt;=8.5),"4,5 a 8,5",IF(AG351=9,"9",IF(AND(AG351&gt;=9.5,AG351&lt;=13),"9,5 a 13",IF(AND(AG351&gt;=13.5,AG351&lt;=25),"13,5 a 25","Fuera de rango"))))))</f>
        <v>4,5 a 8,5</v>
      </c>
      <c r="AI351" s="10" t="n">
        <f aca="false">IF(AH351="","",IF(AH351="0 a 4",1,IF(AH351="4,5 a 8,5",2,IF(AH351="9","NORMA",IF(AH351="9,5 a 13",3,IF(AH351="13,5 a 25",4,""))))))</f>
        <v>2</v>
      </c>
      <c r="AJ351" s="9" t="n">
        <v>1</v>
      </c>
      <c r="AK351" s="10" t="str">
        <f aca="false">IF(AJ351="","",IF(AND(AJ351&gt;=-15,AJ351&lt;=-10.5),"-15 a -10,5",IF(AND(AJ351&gt;=-10,AJ351&lt;=-4),"-10 a -4",IF(AND(AJ351&gt;=-4.5,AJ351&lt;=0),"-4,5 a 0",IF(AND(AJ351&gt;=0.5,AJ351&lt;=4.5),"0,5 a 4,5",IF(AJ351=5,"5",IF(AND(AJ351&gt;=5.5,AJ351&lt;=10),"5,5 a 10",IF(AND(AJ351&gt;=10.5,AJ351&lt;=20),"10,5 a 20","Fuera de rango"))))))))</f>
        <v>0,5 a 4,5</v>
      </c>
      <c r="AL351" s="11" t="n">
        <f aca="false">IF(AK351="","",IF(AK351="-15 a -10,5",1,IF(AK351="-10 a -4",2,IF(AK351="-4,5 a 0",3,IF(AK351="0,5 a 4,5",4,IF(AK351="5","NORMA",IF(AK351="5,5 a 10",5,IF(AK351="10,5 a 20",6,"Error"))))))))</f>
        <v>4</v>
      </c>
      <c r="AM351" s="9" t="n">
        <v>0</v>
      </c>
      <c r="AN351" s="10" t="str">
        <f aca="false">IF(AM351="","",IF(AND(AM351&gt;=-7.5,AM351&lt;=-5.5),"-7,5 a -5,5",IF(AND(AM351&gt;=-5,AM351&lt;=-3),"-5 a -3",IF(AND(AM351&gt;=-2.5,AM351&lt;=-0.5),"-2,5 a -0,5",IF(AM351=0,"0,00",IF(AND(AM351&gt;=0.5,AM351&lt;=2.5),"0,5 a 2,5",IF(AND(AM351&gt;=3,AM351&lt;=5),"3 a 5",IF(AND(AM351&gt;=5.5,AM351&lt;=7.5),"5,5 a 7,5",IF(AND(AM351&gt;=8,AM351&lt;=10),"8 a 10","Fuera de rango")))))))))</f>
        <v>0,00</v>
      </c>
      <c r="AO351" s="11" t="str">
        <f aca="false">IF(AN351="","",IF(AN351="-7,5 a -5,5",1,IF(AN351="-5 a -3",2,IF(AN351="-2,5 a -0,5",3,IF(AN351="0,00","NORMA",IF(AN351="0,5 a 2,5",4,IF(AN351="3 a 5",5,IF(AN351="5,5 a 7,5",6,IF(AN351="8 a 10",7,"Error")))))))))</f>
        <v>NORMA</v>
      </c>
      <c r="AP351" s="9" t="n">
        <v>7</v>
      </c>
      <c r="AQ351" s="10" t="str">
        <f aca="false">IF(AP351="","",IF(AND(AP351&gt;=-20,AP351&lt;=-9.5),"-20 a -9,5",IF(AND(AP351&gt;=-9,AP351&lt;=-6.5),"-9 a -6,5",IF(AP351=-6,"-6",IF(AND(AP351&gt;=-5.5,AP351&lt;=-3),"-5,5 a -3",IF(AND(AP351&gt;=-2.5,AP351&lt;=0),"-2,5 a 0",IF(AND(AP351&gt;=0.5,AP351&lt;=3),"0,5 a 3",IF(AND(AP351&gt;=3.5,AP351&lt;=6),"3,5 a 6",IF(AND(AP351&gt;=6.5,AP351&lt;=9),"6,5 a 9",IF(AND(AP351&gt;=9.5,AP351&lt;=20),"9,5 a 20","Fuera de rango"))))))))))</f>
        <v>6,5 a 9</v>
      </c>
      <c r="AR351" s="11" t="n">
        <f aca="false">IF(AQ351="","",IF(AQ351="-20 a -9,5",1,IF(AQ351="-9 a -6,5",2,IF(AQ351="-6","NORMA",IF(AQ351="-5,5 a -3",3,IF(AQ351="-2,5 a 0",4,IF(AQ351="0,5 a 3",5,IF(AQ351="3,5 a 6",6,IF(AQ351="6,5 a 9",7,IF(AQ351="9,5 a 20",8,""))))))))))</f>
        <v>7</v>
      </c>
      <c r="AS351" s="9" t="n">
        <v>1</v>
      </c>
      <c r="AT351" s="10" t="str">
        <f aca="false">IF(AS351="","",IF(AND(AS351&gt;=-16,AS351&lt;=-14),"-16 a -14",IF(AND(AS351&gt;=-13.5,AS351&lt;=-11.5),"-13,5 a -11,5",IF(AND(AS351&gt;=-11,AS351&lt;=-9),"-11 a -9",IF(AND(AS351&gt;=-8.5,AS351&lt;=-6.5),"-8,5 a -6,5",IF(AND(AS351&gt;=-6,AS351&lt;=-4),"-6 a -4",IF(AND(AS351&gt;=-3.5,AS351&lt;=-1.5),"-3,5 a -1,5",IF(AND(AS351&gt;=-1,AS351&lt;=1),"-1 a 1",IF(AND(AS351&gt;=1.5,AS351&lt;=3.5),"1,5 a 3,5",IF(AND(AS351&gt;=4,AS351&lt;=6),"4 a 6",IF(AND(AS351&gt;=6.5,AS351&lt;=8.5),"6,5 a 8,5",IF(AND(AS351&gt;=9,AS351&lt;=11),"9 a 11",IF(AND(AS351&gt;=11.5,AS351&lt;=13.5),"11,5 a 13,5",IF(AND(AS351&gt;=14,AS351&lt;=16),"14 a 16",IF(AND(AS351&gt;=16.5,AS351&lt;=18.5),"16,5 a 18,5",IF(AND(AS351&gt;=19,AS351&lt;=21),"19 a 21","Fuera de rango"))))))))))))))))</f>
        <v>-1 a 1</v>
      </c>
      <c r="AU351" s="11" t="n">
        <f aca="false" t="array" ref="AU351">IF(AT351="","",_xlfn.IFS(AT351="-16 a -14",1,AT351="-13,5 a -11,5",2,AT351="-11 a -9",3,AT351="-8,5 a -6,5",4,AT351="-6 a -4",5,AT351="-3,5 a -1,5",6,AT351="-1 a 1",7,AT351="1,5 a 3,5",8,AT351="4 a 6","NORMA",AT351="6,5 a 8,5",9,AT351="9 a 11",10,AT351="11,5 a 13,5",11,AT351="14 a 16",12,AT351="16,5 a 18,5",13,AT351="19 a 21",14,TRUE(),""))</f>
        <v>7</v>
      </c>
      <c r="AV351" s="9" t="n">
        <v>2</v>
      </c>
      <c r="AW351" s="10" t="str">
        <f aca="false">IF(AV351="","",IF(AND(AV351&gt;=-1,AV351&lt;=-0.5),"-1 a -0,5",IF(AND(AV351&gt;-0.5,AV351&lt;=0),"De -0,5 a 0",IF(AND(AV351&gt;=0.25,AV351&lt;=0.75),"0,25 a 0,75",IF(AND(AV351&gt;=1,AV351&lt;=1.5),"1 a 1,5",IF(AND(AV351&gt;=1.75,AV351&lt;=2.25),"1,75 a 2,25",IF(AND(AV351&gt;=2.5,AV351&lt;=3),"2,5 a 3",IF(AND(AV351&gt;=3.25,AV351&lt;=3.75),"3,25 a 3,75","Fuera de rango"))))))))</f>
        <v>1,75 a 2,25</v>
      </c>
      <c r="AX351" s="10" t="n">
        <f aca="false">IF(AW351="","",IF(OR(AW351="-1 a -0,5",AW351="-1 a -0.5"),1,IF(OR(AW351="De -0,5 a 0",AW351="-0,5 a 0",AW351="De -0.5 a 0"),2,IF(OR(AW351="0,25 a 0,75",AW351="0.25 a 0.75"),"NORMA",IF(OR(AW351="1 a 1,5",AW351="1 a 1.5"),3,IF(OR(AW351="1,75 a 2,25",AW351="1.75 a 2.25"),4,IF(OR(AW351="2,5 a 3",AW351="2.5 a 3"),5,IF(OR(AW351="3,25 a 3,75",AW351="3.25 a 3.75"),6,""))))))))</f>
        <v>4</v>
      </c>
      <c r="AY351" s="9" t="n">
        <v>-3</v>
      </c>
      <c r="AZ351" s="10" t="str">
        <f aca="false">IF(AY351="","",IF(AND(AY351&gt;=-20,AY351&lt;=-9.5),"-20 a -9,5",IF(AND(AY351&gt;=-9,AY351&lt;=-6.5),"-9 a -6,5",IF(AY351=-6,"-6",IF(AND(AY351&gt;=-5.5,AY351&lt;=-3),"-5,5 a -3",IF(AND(AY351&gt;=-2.5,AY351&lt;=0),"-2,5 a 0",IF(AND(AY351&gt;=0.5,AY351&lt;=3),"0,5 a 3",IF(AND(AY351&gt;=3.5,AY351&lt;=6),"3,5 a 6","Fuera de rango"))))))))</f>
        <v>-5,5 a -3</v>
      </c>
      <c r="BA351" s="11" t="n">
        <f aca="false">IF(AZ351="","",IF(AZ351="-20 a -9,5",1,IF(AZ351="-9 a -6,5",2,IF(AZ351="-6","NORMA",IF(AZ351="-5,5 a -3",3,IF(AZ351="-2,5 a 0",4,IF(AZ351="0,5 a 3",5,IF(AZ351="3,5 a 6",6,""))))))))</f>
        <v>3</v>
      </c>
      <c r="BB351" s="9" t="n">
        <v>0</v>
      </c>
      <c r="BC351" s="10" t="str">
        <f aca="false" t="array" ref="BC351">IF(BB351="","",_xlfn.IFS(AND(BB351&gt;=0,BB351&lt;=2),"0 a 2",AND(BB351&gt;=2.5,BB351&lt;=4.5),"2,5 a 4,5",AND(BB351&gt;=5,BB351&lt;=7),"5 a 7",AND(BB351&gt;=7.5,BB351&lt;=9.5),"7,5 a 9,5",AND(BB351&gt;=10,BB351&lt;=12),"10 a 12",AND(BB351&gt;=12.5,BB351&lt;=14.5),"12,5 a 14,5",BB351=15,"15",AND(BB351&gt;=15.5,BB351&lt;=17.5),"15,5 a 17,5",AND(BB351&gt;=18,BB351&lt;=20),"18 a 20",AND(BB351&gt;=20.5,BB351&lt;=22.5),"20,5 a 22,5",AND(BB351&gt;=23,BB351&lt;=25),"23 a 25",TRUE(),"Fuera de rango"))</f>
        <v>0 a 2</v>
      </c>
      <c r="BD351" s="11" t="n">
        <f aca="false" t="array" ref="BD351">IF(BC351="","",_xlfn.IFS(BC351="0 a 2",1,BC351="2,5 a 4,5",2,BC351="5 a 7",3,BC351="7,5 a 9,5",4,BC351="10 a 12",5,BC351="12,5 a 14,5",6,BC351="15","NORMA",BC351="15,5 a 17,5",7,BC351="18 a 20",8,BC351="20,5 a 22,5",9,BC351="23 a 25",10,TRUE(),"Fuera de rango"))</f>
        <v>1</v>
      </c>
      <c r="BE351" s="9" t="n">
        <v>20</v>
      </c>
      <c r="BF351" s="10" t="str">
        <f aca="false">IF(BE351="","",IF(AND(BE351&gt;=-20,BE351&lt;=-10),"-20 a -10",IF(AND(BE351&gt;=-9.5,BE351&lt;=0.5),"-9,5 a 0,5",IF(AND(BE351&gt;=1,BE351&lt;=11),"1 a 11",IF(AND(BE351&gt;=11.5,BE351&lt;=20.5),"11,5 a 20,5",IF(BE351=21,"21",IF(AND(BE351&gt;=21.5,BE351&lt;=31.5),"21,5 a 31,5",IF(AND(BE351&gt;=32,BE351&lt;=42),"32 a 42","Fuera de rango"))))))))</f>
        <v>11,5 a 20,5</v>
      </c>
      <c r="BG351" s="11" t="n">
        <f aca="false">IF(BF351="","",IF(BF351="-20 a -10",1,IF(BF351="-9,5 a 0,5",2,IF(BF351="1 a 11",3,IF(BF351="11,5 a 20,5",4,IF(BF351="21","NORMA",IF(BF351="21,5 a 31,5",5,IF(BF351="32 a 42",6,""))))))))</f>
        <v>4</v>
      </c>
      <c r="BH351" s="9" t="n">
        <v>1</v>
      </c>
      <c r="BI351" s="10" t="str">
        <f aca="false">IF(BH351="","",IF(AND(BH351&gt;=-20,BH351&lt;=-15),"-20 a -15",IF(AND(BH351&gt;=-14.5,BH351&lt;=-9.5),"-14,5 a -9,5",IF(AND(BH351&gt;=-9,BH351&lt;=-4),"-9 a -4",IF(AND(BH351&gt;=-3.5,BH351&lt;=2.5),"-3,5 a 2,5",IF(AND(BH351&gt;=3,BH351&lt;=8),"3 a 8",IF(AND(BH351&gt;=8.5,BH351&lt;=14.5),"8,5 a 14,5",IF(BH351=15,"15",IF(AND(BH351&gt;=15.5,BH351&lt;=20.5),"15,5 a 20,5",IF(AND(BH351&gt;=21,BH351&lt;=26),"21 a 26","Fuera de rango"))))))))))</f>
        <v>-3,5 a 2,5</v>
      </c>
      <c r="BJ351" s="11" t="n">
        <f aca="false">IF(BI351="","",IF(BI351="-20 a -15",1,IF(BI351="-14,5 a -9,5",2,IF(BI351="-9 a -4",3,IF(BI351="-3,5 a 2,5",4,IF(BI351="3 a 8",5,IF(BI351="8,5 a 14,5",6,IF(BI351="15","NORMA",IF(BI351="15,5 a 20,5",7,IF(BI351="21 a 26",8,IF(BI351="26,5 a 31,5",9,"")))))))))))</f>
        <v>4</v>
      </c>
      <c r="BK351" s="9" t="n">
        <v>0</v>
      </c>
      <c r="BL351" s="10" t="str">
        <f aca="false">IF(BK351="","",IF(AND(BK351&gt;=0,BK351&lt;=2),"0 - 2",IF(AND(BK351&gt;=2.5,BK351&lt;=4.5),"2,5 - 4,5",IF(AND(BK351&gt;=5,BK351&lt;=7),"5 - 7",IF(AND(BK351&gt;=7.5,BK351&lt;=9.5),"7,5 - 9,5",IF(AND(BK351&gt;=10,BK351&lt;=12),"10 - 12",IF(AND(BK351&gt;=12.5,BK351&lt;=13.5),"12,5 - 13,5",IF(BK351=14,"14",IF(AND(BK351&gt;=14.5,BK351&lt;=16.5),"14,5 - 16,5",IF(AND(BK351&gt;=17,BK351&lt;=19),"17 - 19",IF(AND(BK351&gt;=19.5,BK351&lt;=21.5),"19,5 - 21,5",IF(AND(BK351&gt;=22,BK351&lt;=24),"22 - 24",IF(AND(BK351&gt;=24.5,BK351&lt;=26.5),"24,5 - 26,5",IF(AND(BK351&gt;=27,BK351&lt;=29),"27 - 29",IF(AND(BK351&gt;=29.5,BK351&lt;=30),"29,5 - 30","Fuera de rango")))))))))))))))</f>
        <v>0 - 2</v>
      </c>
      <c r="BM351" s="11" t="n">
        <f aca="false">IF(BL351="","",IF(BL351="0 - 2",1,IF(BL351="2,5 - 4,5",2,IF(BL351="5 - 7",3,IF(BL351="7,5 - 9,5",4,IF(BL351="10 - 12",5,IF(BL351="12,5 - 13,5",6,IF(BL351="14","NORMA",IF(BL351="14,5 - 16,5",7,IF(BL351="17 - 19",8,IF(BL351="19,5 - 21,5",9,IF(BL351="22 - 24",10,IF(BL351="24,5 - 26,5",11,IF(BL351="27 - 29",12,IF(BL351="29,5 - 30",13,"")))))))))))))))</f>
        <v>1</v>
      </c>
      <c r="BN351" s="9" t="n">
        <v>15</v>
      </c>
      <c r="BO351" s="11" t="str">
        <f aca="false">IF(BN351="","",IF(AND(BN351&gt;=-20,BN351&lt;=-10),"-20 a -10",IF(AND(BN351&gt;=-9.5,BN351&lt;=0.5),"-9,5 a 0,5",IF(AND(BN351&gt;=1,BN351&lt;=11),"1 a 11",IF(AND(BN351&gt;=11.5,BN351&lt;=21.5),"11,5 a 21,5",IF(BN351=22,"22",IF(AND(BN351&gt;=22.5,BN351&lt;=32.5),"22,5 a 32,5",IF(AND(BN351&gt;=33,BN351&lt;=43),"33 a 43","Fuera de rango"))))))))</f>
        <v>11,5 a 21,5</v>
      </c>
      <c r="BP351" s="11" t="n">
        <f aca="false">IF(BO351="","",IF(BO351="-20 a -10",1,IF(BO351="-9,5 a 0,5",2,IF(BO351="1 a 11",3,IF(BO351="11,5 a 21,5",4,IF(BO351="22","NORMA",IF(BO351="22,5 a 32,5",5,IF(BO351="33 a 43",6,""))))))))</f>
        <v>4</v>
      </c>
      <c r="BQ351" s="9" t="n">
        <v>9</v>
      </c>
      <c r="BR351" s="10" t="str">
        <f aca="false">IF(BQ351="","",IF(AND(BQ351&gt;=-20,BQ351&lt;=-15),"-20 a -15",IF(AND(BQ351&gt;=-14.5,BQ351&lt;=-9.5),"-14,5 a -9,5",IF(AND(BQ351&gt;=-9,BQ351&lt;=-4),"-9 a -4",IF(AND(BQ351&gt;=-3.5,BQ351&lt;=2.5),"-3,5 a 2,5",IF(AND(BQ351&gt;=3,BQ351&lt;=8),"3 a 8",IF(AND(BQ351&gt;=8.5,BQ351&lt;=13.5),"8,5 a 13,5",IF(AND(BQ351&gt;=14,BQ351&lt;=17.5),"14 a 17,5",IF(BQ351=18,"18",IF(AND(BQ351&gt;=18.5,BQ351&lt;=23.5),"18,5 a 23,5",IF(AND(BQ351&gt;=24,BQ351&lt;=29),"24 a 29",IF(AND(BQ351&gt;=29.5,BQ351&lt;=34.5),"29,5 a 34,5",IF(AND(BQ351&gt;=35,BQ351&lt;=40),"35 a 40","Fuera de rango")))))))))))))</f>
        <v>8,5 a 13,5</v>
      </c>
      <c r="BS351" s="11" t="n">
        <f aca="false">IF(BR351="","",IF(BR351="-20 a -15",1,IF(BR351="-14,5 a -9,5",2,IF(BR351="-9 a -4",3,IF(BR351="-3,5 a 2,5",4,IF(BR351="3 a 8",5,IF(BR351="8,5 a 13,5",6,IF(BR351="14 a 17,5",7,IF(BR351="18","NORMA",IF(BR351="18,5 a 23,5",8,IF(BR351="24 a 29",9,IF(BR351="29,5 a 34,5",10,IF(BR351="35 a 40",11,"")))))))))))))</f>
        <v>6</v>
      </c>
      <c r="BT351" s="9" t="n">
        <v>0</v>
      </c>
      <c r="BU351" s="10" t="str">
        <f aca="false">IF(BT351="","",IF(AND(BT351&gt;=-20,BT351&lt;=-18),"-20 a -18",IF(AND(BT351&gt;=-17.5,BT351&lt;=-15.5),"-17,5 a -15,5",IF(AND(BT351&gt;=-15,BT351&lt;=-13),"-15 a -13",IF(AND(BT351&gt;=-12.5,BT351&lt;=-10.5),"-12,5 a -10,5",IF(AND(BT351&gt;=-10,BT351&lt;=-8),"-10 a -8",IF(AND(BT351&gt;=-7.5,BT351&lt;=-5.5),"-7,5 a -5,5",IF(AND(BT351&gt;=-5,BT351&lt;=-3),"-5 a -3",IF(AND(BT351&gt;=-2.5,BT351&lt;=-0.5),"-2,5 a -0,5",IF(BT351=0,"0",IF(AND(BT351&gt;=0.5,BT351&lt;=2.5),"0,5 a 2,5",IF(AND(BT351&gt;=3,BT351&lt;=5),"3 a 5",IF(AND(BT351&gt;=5.5,BT351&lt;=7.5),"5,5 a 7,5",IF(AND(BT351&gt;=8,BT351&lt;=10),"8 a 10",IF(AND(BT351&gt;=10.5,BT351&lt;=12.5),"10,5 a 12,5",IF(AND(BT351&gt;=13,BT351&lt;=15),"13 a 15",IF(AND(BT351&gt;=15.5,BT351&lt;=17.5),"15,5 a 17,5",IF(AND(BT351&gt;=18,BT351&lt;=20),"18 a 20","Fuera de rango"))))))))))))))))))</f>
        <v>0</v>
      </c>
      <c r="BV351" s="11" t="str">
        <f aca="false">IF(BT351="","",IF(BT351=0,"NORMA",IF(AND(BT351&gt;=-20,BT351&lt;=-18),2,IF(AND(BT351&gt;=-17.5,BT351&lt;=-15.5),2,IF(AND(BT351&gt;=-15,BT351&lt;=-13),3,IF(AND(BT351&gt;=-12.5,BT351&lt;=-10.5),4,IF(AND(BT351&gt;=-10,BT351&lt;=-8),5,IF(AND(BT351&gt;=-7.5,BT351&lt;=-5.5),6,IF(AND(BT351&gt;=-5,BT351&lt;=-3),7,IF(AND(BT351&gt;=-2.5,BT351&lt;=-0.5),8,IF(AND(BT351&gt;=0.5,BT351&lt;=2.5),9,IF(AND(BT351&gt;=3,BT351&lt;=5),10,IF(AND(BT351&gt;=5.5,BT351&lt;=7.5),11,IF(AND(BT351&gt;=8,BT351&lt;=10),12,IF(AND(BT351&gt;=10.5,BT351&lt;=12.5),13,IF(AND(BT351&gt;=13,BT351&lt;=15),14,IF(AND(BT351&gt;=15.5,BT351&lt;=17.5),15,IF(AND(BT351&gt;=18,BT351&lt;=20),16,"Fuera de rango"))))))))))))))))))</f>
        <v>NORMA</v>
      </c>
      <c r="BW351" s="9" t="n">
        <v>-3.25</v>
      </c>
      <c r="BX351" s="10" t="n">
        <f aca="false">18.5- (0.3*H351)</f>
        <v>4.1</v>
      </c>
      <c r="BY351" s="10" t="n">
        <f aca="false">(BW351)-(BX351)</f>
        <v>-7.35</v>
      </c>
      <c r="BZ351" s="10" t="str">
        <f aca="false">IF(BY351="","",IF(BY351&lt;-27.5,"De -30 a -28",IF(BY351&lt;-25,"De -27,5 a -25,5",IF(BY351&lt;-22.5,"De -25 a -23",IF(BY351&lt;-20,"De -22,5 a -20,5",IF(BY351&lt;-17.5,"De -20 a -18",IF(BY351&lt;-15,"De -17,5 a -15,5",IF(BY351&lt;-12.5,"De -15 a -13",IF(BY351&lt;-10,"De -12,5 a -10,5",IF(BY351&lt;-7.5,"De -10 a -8",IF(BY351&lt;-5,"De -7,5 a -5,5",IF(BY351&lt;-2.5,"De -5 a -3",IF(BY351&lt;0,"De -2,5 a -0,5",IF(BY351&lt;2.5,"De 0 a 2",IF(BY351&lt;5,"De 2,5 a 4,5",IF(BY351&lt;7.5,"De 5 a 7",IF(BY351&lt;10,"De 7,5 a 9,5",IF(BY351&lt;12.5,"De 10 a 12",IF(BY351&lt;15,"De 12,5 a 14,5",IF(BY351&lt;17.5,"De 15 a 17",IF(BY351&lt;20,"De 17,5 a 19,5",IF(BY351&lt;22.5,"De 20 a 22",IF(BY351&lt;25,"De 22,5 a 24,5",IF(BY351&lt;27.5,"De 25 a 27","De 27,5 a 30"))))))))))))))))))))))))</f>
        <v>De -7,5 a -5,5</v>
      </c>
      <c r="CA351" s="12" t="n">
        <f aca="false">IF(BY351="","",IF(BY351&lt;=-28,1,IF(BY351&lt;=-25.5,2,IF(BY351&lt;=-23,3,IF(BY351&lt;=-20.5,4,IF(BY351&lt;=-18,5,IF(BY351&lt;=-15.5,6,IF(BY351&lt;=-13,7,IF(BY351&lt;=-10.5,8,IF(BY351&lt;=-8,9,IF(BY351&lt;=-5.5,10,IF(BY351&lt;=-3,11,IF(BY351&lt;=-0.5,12,IF(BY351&lt;=2,13,IF(BY351&lt;=4.5,14,IF(BY351&lt;=7,15,IF(BY351&lt;=9.5,16,IF(BY351&lt;=12,17,IF(BY351&lt;=14.5,18,IF(BY351&lt;=17,19,IF(BY351&lt;=19.5,20,IF(BY351&lt;=22,21,IF(BY351&lt;=24.5,22,IF(BY351&lt;=27,23,IF(BY351&lt;=30,24,"Fuera de rango")))))))))))))))))))))))))</f>
        <v>10</v>
      </c>
      <c r="CB351" s="9" t="n">
        <v>-3.5</v>
      </c>
      <c r="CC351" s="10" t="n">
        <f aca="false">18.5- (0.3*H351)</f>
        <v>4.1</v>
      </c>
      <c r="CD351" s="10" t="n">
        <f aca="false">(CB351)-(CC351)</f>
        <v>-7.6</v>
      </c>
      <c r="CE351" s="10" t="str">
        <f aca="false">IF(CD351="","",IF(CD351&lt;-27.5,"De -30 a -28",IF(CD351&lt;-25,"De -27,5 a -25,5",IF(CD351&lt;-22.5,"De -25 a -23",IF(CD351&lt;-20,"De -22,5 a -20,5",IF(CD351&lt;-17.5,"De -20 a -18",IF(CD351&lt;-15,"De -17,5 a -15,5",IF(CD351&lt;-12.5,"De -15 a -13",IF(CD351&lt;-10,"De -12,5 a -10,5",IF(CD351&lt;-7.5,"De -10 a -8",IF(CD351&lt;-5,"De -7,5 a -5,5",IF(CD351&lt;-2.5,"De -5 a -3",IF(CD351&lt;0,"De -2,5 a -0,5",IF(CD351&lt;=2,"De 0 a 2",IF(CD351&lt;=4.5,"De 2,5 a 4,5",IF(CD351&lt;=7,"De 5 a 7",IF(CD351&lt;=9.5,"De 7,5 a 9,5",IF(CD351&lt;=12,"De 10 a 12",IF(CD351&lt;=14.5,"De 12,5 a 14,5",IF(CD351&lt;=17,"De 15 a 17",IF(CD351&lt;=19.5,"De 17,5 a 19,5",IF(CD351&lt;=22,"De 20 a 22",IF(CD351&lt;=24.5,"De 22,5 a 24,5",IF(CD351&lt;=27,"De 25 a 27","De 27,5 a 30"))))))))))))))))))))))))</f>
        <v>De -10 a -8</v>
      </c>
      <c r="CF351" s="12" t="n">
        <f aca="false">IF(CD351="","",IF(CD351&lt;-27.5,1,IF(CD351&lt;-25,2,IF(CD351&lt;-22.5,3,IF(CD351&lt;-20,4,IF(CD351&lt;-17.5,5,IF(CD351&lt;-15,6,IF(CD351&lt;-12.5,7,IF(CD351&lt;-10,8,IF(CD351&lt;-7.5,9,IF(CD351&lt;-5,10,IF(CD351&lt;-2.5,11,IF(CD351&lt;0,12,IF(CD351&lt;2.5,13,IF(CD351&lt;5,14,IF(CD351&lt;7.5,15,IF(CD351&lt;10,16,IF(CD351&lt;12.5,17,IF(CD351&lt;15,18,IF(CD351&lt;17.5,19,IF(CD351&lt;20,20,IF(CD351&lt;22.5,21,IF(CD351&lt;25,22,IF(CD351&lt;27.5,23,24))))))))))))))))))))))))</f>
        <v>9</v>
      </c>
      <c r="CG351" s="9" t="n">
        <v>-1.75</v>
      </c>
      <c r="CH351" s="10" t="str">
        <f aca="false">IF(CG351="","",IF(AND(CG351&gt;=-10,CG351&lt;=-9.5),"-10 a -9,5",IF(AND(CG351&gt;-9.5,CG351&lt;=-8.5),"-9 a -8,5",IF(AND(CG351&gt;-8.5,CG351&lt;=-7.5),"-8 a -7,5",IF(AND(CG351&gt;-7.5,CG351&lt;=-6.5),"-7 a -6,5",IF(AND(CG351&gt;-6.5,CG351&lt;=-5.5),"-6 a -5,5",IF(AND(CG351&gt;-5.5,CG351&lt;=-4.5),"-5 a -4,5",IF(AND(CG351&gt;-4.5,CG351&lt;=-3.5),"-4 a -3,5",IF(AND(CG351&gt;-3.5,CG351&lt;=-2.5),"-3 a -2,5",IF(CG351=-2.25,"-2,25",IF(AND(CG351&gt;-2.5,CG351&lt;=-1.5),"-2 a -1,5",IF(AND(CG351&gt;-1.5,CG351&lt;=-0.5),"-1 a -0,5",IF(AND(CG351&gt;-0.5,CG351&lt;=0.5),"0 a 0,5",IF(AND(CG351&gt;0.5,CG351&lt;=1.5),"1 a 1,5",IF(AND(CG351&gt;1.5,CG351&lt;=2.5),"2 a 2,5",IF(AND(CG351&gt;2.5,CG351&lt;=3.5),"3 a 3,5",IF(AND(CG351&gt;3.5,CG351&lt;=4.5),"4 a 4,5",IF(AND(CG351&gt;4.5,CG351&lt;=5.5),"5 a 5,5",IF(AND(CG351&gt;5.5,CG351&lt;=6.5),"6 a 6,5",IF(AND(CG351&gt;6.5,CG351&lt;=7.5),"7 a 7,5",IF(AND(CG351&gt;7.5,CG351&lt;=8.5),"8 a 8,5",IF(AND(CG351&gt;8.5,CG351&lt;=9.5),"9 a 9,5",IF(CG351&gt;=10,"10","Fuera de rango")))))))))))))))))))))))</f>
        <v>-2 a -1,5</v>
      </c>
      <c r="CI351" s="11" t="n">
        <f aca="false">IF(CG351="","",IF(CG351=-2.25,"NORMA",IF(CG351&lt;=-9.5,1,IF(CG351&lt;=-8.5,2,IF(CG351&lt;=-7.5,3,IF(CG351&lt;=-6.5,4,IF(CG351&lt;=-5.5,5,IF(CG351&lt;=-4.5,6,IF(CG351&lt;=-3.5,7,IF(CG351&lt;=-2.5,8,IF(CG351&lt;=-1.5,9,IF(CG351&lt;=-0.5,10,IF(CG351&lt;=0.5,11,IF(CG351&lt;=1.5,12,IF(CG351&lt;=2.5,13,IF(CG351&lt;=3.5,14,IF(CG351&lt;=4.5,15,IF(CG351&lt;=5.5,16,IF(CG351&lt;=6.5,17,IF(CG351&lt;=7.5,18,IF(CG351&lt;=8.5,19,IF(CG351&lt;=9.5,20,IF(CG351=10,21,"Fuera de rango")))))))))))))))))))))))</f>
        <v>9</v>
      </c>
      <c r="CJ351" s="9" t="n">
        <v>1.5</v>
      </c>
      <c r="CK351" s="10" t="str">
        <f aca="false">IF(CJ351="","",IF(AND(CJ351&gt;=-6,CJ351&lt;=-5.5),"-6 a -5,5",IF(AND(CJ351&gt;-5.5,CJ351&lt;=-4.5),"-5 a -4,5",IF(AND(CJ351&gt;-4.5,CJ351&lt;=-3.5),"-4 a -3,5",IF(AND(CJ351&gt;-3.5,CJ351&lt;=-2.5),"-3 a -2,5",IF(AND(CJ351&gt;-2.5,CJ351&lt;=-1.5),"-2 a -1,5",IF(AND(CJ351&gt;-1.5,CJ351&lt;=-0.5),"-1 a -0,5",IF(AND(CJ351&gt;-0.5,CJ351&lt;=0.5),"0 a 0,5",IF(AND(CJ351&gt;0.5,CJ351&lt;=1.5),"1 a 1,5",IF(AND(CJ351&gt;1.5,CJ351&lt;2.5),"2",IF(AND(CJ351&gt;=2.5,CJ351&lt;=3),"2,5 a 3",IF(AND(CJ351&gt;3,CJ351&lt;=4),"3,5 a 4",IF(AND(CJ351&gt;4,CJ351&lt;=5),"4,5 a 5",IF(AND(CJ351&gt;5,CJ351&lt;=6),"5,5 a 6",IF(AND(CJ351&gt;6,CJ351&lt;=7),"6,5 a 7",IF(AND(CJ351&gt;7,CJ351&lt;=8),"7,5 a 8",IF(AND(CJ351&gt;8,CJ351&lt;=9.5),"8,5 a 9,5",IF(CJ351=10,"10","Fuera de rango"))))))))))))))))))</f>
        <v>1 a 1,5</v>
      </c>
      <c r="CL351" s="11" t="n">
        <f aca="false">IF(CK351="","",IF(OR(CK351="-6 a -5,5",CK351="-6 - -5,5"),1,IF(OR(CK351="-5 a -4,5",CK351="-5 - -4,5"),2,IF(OR(CK351="-4 a -3,5",CK351="-4 - -3,5"),3,IF(OR(CK351="-3 a -2,5",CK351="-3 - -2,5"),4,IF(OR(CK351="-2 a -1,5",CK351="-2 - -1,5"),5,IF(OR(CK351="-1 a -0,5",CK351="-1 - -0,5"),6,IF(OR(CK351="0 a 0,5",CK351="0 - 0,5"),7,IF(OR(CK351="1 a 1,5",CK351="1 - 1,5"),8,IF(CK351="2","NORMA",IF(OR(CK351="2,5 a 3",CK351="2,5 - 3"),9,IF(OR(CK351="3,5 a 4",CK351="3,5 - 4"),10,IF(OR(CK351="4,5 a 5",CK351="4,5 - 5"),11,IF(OR(CK351="5,5 a 6",CK351="5,5 - 6"),12,IF(OR(CK351="6,5 a 7",CK351="6,5 - 7"),13,IF(OR(CK351="7,5 a 8",CK351="7,5 - 8"),14,IF(OR(CK351="8,5 a 9",CK351="8,5 - 9,5",CK351="9 a 9,5"),15,IF(CK351="10",15,IF(OR(CK351="0,5 a 1",CK351="0,5 - 1"),7,"Fuera de rango")))))))))))))))))))</f>
        <v>8</v>
      </c>
      <c r="CN351" s="10" t="str">
        <f aca="false">IF(CM351=0,"0", " ")</f>
        <v>0</v>
      </c>
      <c r="CO351" s="10" t="str">
        <f aca="false">IF(CM351&gt;0,"EME"," ")</f>
        <v> </v>
      </c>
      <c r="CQ351" s="10" t="str">
        <f aca="false">IF(CP351&gt;0,"0", " ")</f>
        <v> </v>
      </c>
      <c r="CR351" s="10" t="str">
        <f aca="false">IF(CP351&gt;0,"EME"," ")</f>
        <v> </v>
      </c>
      <c r="CS351" s="9" t="n">
        <v>0</v>
      </c>
      <c r="CV351" s="9" t="n">
        <v>0</v>
      </c>
      <c r="CY351" s="9" t="n">
        <v>0</v>
      </c>
      <c r="DB351" s="9" t="n">
        <v>0</v>
      </c>
      <c r="DC351" s="11" t="str">
        <f aca="false">IF(DB351&lt;0,"2"," ")</f>
        <v> </v>
      </c>
      <c r="DD351" s="11" t="str">
        <f aca="false">IF(DB351&lt;0,"MIO"," ")</f>
        <v> </v>
      </c>
      <c r="DE351" s="9" t="n">
        <v>0</v>
      </c>
      <c r="DF351" s="10" t="str">
        <f aca="false">IF(DE351&lt;0,"3"," ")</f>
        <v> </v>
      </c>
      <c r="DG351" s="10" t="str">
        <f aca="false">IF(DE351&lt;0,"AST"," ")</f>
        <v> </v>
      </c>
      <c r="DH351" s="9" t="n">
        <v>0</v>
      </c>
      <c r="DI351" s="10" t="str">
        <f aca="false">IF(DH351&lt;0,"3"," ")</f>
        <v> </v>
      </c>
      <c r="DJ351" s="10" t="str">
        <f aca="false">IF(DH351&lt;0,"AST"," ")</f>
        <v> </v>
      </c>
      <c r="DK351" s="9" t="n">
        <v>2</v>
      </c>
      <c r="DL351" s="10" t="str">
        <f aca="false">IF(DK351&gt;0,"4"," ")</f>
        <v>4</v>
      </c>
      <c r="DM351" s="10" t="str">
        <f aca="false">IF(DK351&gt;0,"PRE"," ")</f>
        <v>PRE</v>
      </c>
      <c r="DN351" s="9" t="n">
        <v>2</v>
      </c>
      <c r="DO351" s="10" t="str">
        <f aca="false">IF(DN351&gt;0,"4"," ")</f>
        <v>4</v>
      </c>
      <c r="DP351" s="10" t="str">
        <f aca="false">IF(DN351&gt;0,"PRE"," ")</f>
        <v>PRE</v>
      </c>
      <c r="DS351" s="12" t="str">
        <f aca="false">CONCATENATE(CO351,CU351,DA351,DG351,DM351)</f>
        <v>  PRE</v>
      </c>
      <c r="DT351" s="10" t="e">
        <f aca="false" t="array" ref="DT351">_xlfn.IFS(DS351="EME    ","0", DS351=" HIP   ","1", DS351="  MIO  ","2", DS351="   AST ","3", DS351="    PRE","4", DS351="EME   PRE","5", DS351=" HIP  PRE","6", DS351=" HIP AST ","7", DS351="  MIO PRE","8", DS351="  MIOAST ","9", DS351="   ASTPRE","10",DS351=" HIP ASTPRE","11", DS351="  MIOASTPRE","12", DS351="     ","0")</f>
        <v>#N/A</v>
      </c>
      <c r="DV351" s="1" t="e">
        <f aca="false" t="array" ref="DV351">_xlfn.IFS(DU351="SI","2", DU351="NO","1")</f>
        <v>#N/A</v>
      </c>
      <c r="DX351" s="11" t="str">
        <f aca="false">IF(DW351=0,"1","2")</f>
        <v>1</v>
      </c>
      <c r="DY351" s="11" t="str">
        <f aca="false" t="array" ref="DY351">_xlfn.IFS(DW351=0,"0", DW351=0.25, "1", DW351=0.5,"2", DW351=0.75,"3", DW351=1,"4",DW351=1.25,"5", DW351=1.5,"6", DW351=1.75,"7", DW351=2,"8")</f>
        <v>0</v>
      </c>
      <c r="EA351" s="11" t="str">
        <f aca="false">IF(DZ351=0,"1","2")</f>
        <v>1</v>
      </c>
      <c r="EB351" s="11" t="str">
        <f aca="false" t="array" ref="EB351">_xlfn.IFS(DZ351=0,"0", DZ351=0.25, "1", DZ351=0.5,"2", DZ351=0.75,"3", DZ351=1,"4",DZ351=1.25,"5", DZ351=1.5,"6", DZ351=1.75,"7", DZ351=2,"8")</f>
        <v>0</v>
      </c>
      <c r="ED351" s="10" t="str">
        <f aca="false">IF(EC351=0,"1","2")</f>
        <v>1</v>
      </c>
      <c r="EE351" s="11" t="str">
        <f aca="false" t="array" ref="EE351">_xlfn.IFS(EC351=0,"0", EC351=-0.25, "1", EC351=-0.5,"2", EC351=-0.75,"3", EC351=-1,"4",EC351=-1.25,"5", EC351=-1.5,"6", EC351=-1.75,"7", EC351=-2,"8", EC351=-2.25,"9",EC351=-2.5,"10", EC351=-2.75,"11", EC351=-3,"12", EC351=-3.25,"13", EC351=-3.5,"14", EC351=-3.75,"15",EC351=-4,"16")</f>
        <v>0</v>
      </c>
      <c r="EG351" s="10" t="str">
        <f aca="false">IF(EF351=0,"1","2")</f>
        <v>1</v>
      </c>
      <c r="EH351" s="11" t="str">
        <f aca="false" t="array" ref="EH351">_xlfn.IFS(EF351=0,"0", EF351=-0.25, "1", EF351=-0.5,"2", EF351=-0.75,"3", EF351=-1,"4",EF351=-1.25,"5", EF351=-1.5,"6", EF351=-1.75,"7", EF351=-2,"8", EF351=-2.25,"9",EF351=-2.5,"10", EF351=-2.75,"11", EF351=-3,"12", EF351=-3.25,"13", EF351=-3.5,"14", EF351=-3.75,"15",EF351=-4,"16")</f>
        <v>0</v>
      </c>
      <c r="EJ351" s="11" t="str">
        <f aca="false">IF(EI351=0,"1","2")</f>
        <v>1</v>
      </c>
      <c r="EK351" s="11" t="str">
        <f aca="false" t="array" ref="EK351">_xlfn.IFS(EI351=0,"0", EI351=-0.25, "1", EI351=-0.5,"2", EI351=-0.75,"3", EI351=-1,"4",EI351=-1.25,"5", EI351=-1.5,"6", EI351=-1.75,"7", EI351=-2,"8", EI351=-2.25,"9", EI351=-2.25,"9",EI351=-2.5,"10", EI351=-2.75,"11", EI351=-3,"12", EI351=-3.25,"13", EI351=-3.5,"14", EI351=-3.75,"15",EI351=-4,"16", EI351=0.25, "17", EI351=0.5, "18")</f>
        <v>0</v>
      </c>
      <c r="EM351" s="11" t="str">
        <f aca="false">IF(EL351=0,"1","2")</f>
        <v>1</v>
      </c>
      <c r="EN351" s="11" t="str">
        <f aca="false" t="array" ref="EN351">_xlfn.IFS(EL351=0.25,"17",EL351=0.5,"18", EL351=0,"0", EL351=-0.25, "1", EL351=-0.5,"2", EL351=-0.75,"3", EL351=-1,"4",EL351=-1.25,"5", EL351=-1.5,"6", EL351=-1.75,"7", EL351=-2,"8",EL351= -2.25,"9",EL351=-2.5,"10",EL351= -2.75,"11",EL351= -3,"12",EL351= -3.25,"13",EL351= -3.5,"14",EL351= -3.75,"15",EL351=-4,"16")</f>
        <v>0</v>
      </c>
      <c r="EP351" s="11" t="str">
        <f aca="false">IF(EO351=0,"1","2")</f>
        <v>1</v>
      </c>
      <c r="EQ351" s="11" t="str">
        <f aca="false" t="array" ref="EQ351">_xlfn.IFS(EO351=0,"0", EO351=0.25, "1", EO351=0.5,"2", EO351=0.75,"3", EO351=1,"4",EO351=1.25,"5", EO351=1.5,"6", EO351=1.75,"7", EO351=2,"8", EO351=2.25,"9", EO351=2.25,"9",EO351=2.5,"10", EO351=2.75,"11", EO351=3,"12", EO351=3.25,"13", EO351=3.5,"14", EO351=3.75,"15",EO351=4,"16", EO351=-0.25, "17", bq=-0.5, "18")</f>
        <v>0</v>
      </c>
      <c r="ES351" s="11" t="str">
        <f aca="false">IF(ER351=0,"1","2")</f>
        <v>1</v>
      </c>
      <c r="ET351" s="11" t="str">
        <f aca="false" t="array" ref="ET351">_xlfn.IFS(ER351=0,"0", ER351=0.25, "1", ER351=0.5,"2", ER351=0.75,"3", ER351=1,"4",ER351=1.25,"5", ER351=1.5,"6", ER351=1.75,"7", ER351=2,"8", ER351=2.25,"9", ER351=2.25,"9",ER351=2.5,"10", ER351=2.75,"11", ER351=3,"12", ER351=3.25,"13", ER351=3.5,"14", ER351=3.75,"15",ER351=4,"16", ER351=-0.25, "17", bq=-0.5, "18")</f>
        <v>0</v>
      </c>
      <c r="EV351" s="14" t="e">
        <f aca="false">VLOOKUP(EU351,LEYENDA!$G$2:$H$8,2,TRUE())</f>
        <v>#N/A</v>
      </c>
      <c r="EW351" s="14" t="e">
        <f aca="false" t="array" ref="EW351">_xlfn.IFS(EV351="0-5","1", EV351="6-12","2", EV351="13-18","3", EV351="19-24","4", EV351="25-36","5", EV351="37-48","6", EV351="49-60","7")</f>
        <v>#N/A</v>
      </c>
    </row>
    <row r="352" customFormat="false" ht="13.5" hidden="false" customHeight="false" outlineLevel="0" collapsed="false">
      <c r="A352" s="1" t="n">
        <v>97</v>
      </c>
      <c r="B352" s="2" t="n">
        <v>1</v>
      </c>
      <c r="C352" s="33" t="n">
        <v>42385</v>
      </c>
      <c r="E352" s="5" t="str">
        <f aca="false">VLOOKUP(A352,'286'!$A$3:$J$6279,10,FALSE())</f>
        <v>DE LUCA, JULIO</v>
      </c>
      <c r="F352" s="4" t="str">
        <f aca="false">VLOOKUP(A352,'286'!$A$3:$I$1768,3,FALSE())</f>
        <v>LUJU</v>
      </c>
      <c r="G352" s="6" t="n">
        <f aca="false">VLOOKUP(A352,'286'!$A$3:$I$1768,4,FALSE())</f>
        <v>29898</v>
      </c>
      <c r="H352" s="7" t="n">
        <f aca="false">YEAR(C352)-YEAR(G352)</f>
        <v>35</v>
      </c>
      <c r="I352" s="1" t="str">
        <f aca="false">VLOOKUP(H352,LEYENDA!$C$2:$D$6,2,TRUE())</f>
        <v>25-40</v>
      </c>
      <c r="J352" s="5" t="str">
        <f aca="false">VLOOKUP(A352,'286'!$A$3:$I$1768,7,FALSE())</f>
        <v>H</v>
      </c>
      <c r="K352" s="8" t="n">
        <f aca="false">VLOOKUP(A352,'286'!$A$3:$I$1768,2,FALSE())</f>
        <v>0</v>
      </c>
      <c r="L352" s="4" t="str">
        <f aca="false">VLOOKUP(A352,'286'!$A$3:$I$1768,8,FALSE())</f>
        <v>D</v>
      </c>
      <c r="M352" s="4" t="str">
        <f aca="false">VLOOKUP(A352,'286'!$A$3:$I$1768,9,FALSE())</f>
        <v>D</v>
      </c>
      <c r="N352" s="8" t="str">
        <f aca="false">IF(R352=O352, "MISMA","CONTRARIA")</f>
        <v>MISMA</v>
      </c>
      <c r="O352" s="8" t="str">
        <f aca="false" t="array" ref="O352">_xlfn.IFS(L352="D","1", L352="I","2")</f>
        <v>1</v>
      </c>
      <c r="P352" s="8" t="e">
        <f aca="false" t="array" ref="P352">_xlfn.IFS(K352="OD","1", K352="OI","2")</f>
        <v>#N/A</v>
      </c>
      <c r="Q352" s="1" t="str">
        <f aca="false" t="array" ref="Q352">_xlfn.IFS(J352="M","1", J352="H","2")</f>
        <v>2</v>
      </c>
      <c r="R352" s="8" t="str">
        <f aca="false" t="array" ref="R352">_xlfn.IFS(M352="D","1", M352="I","2")</f>
        <v>1</v>
      </c>
      <c r="S352" s="1" t="str">
        <f aca="false" t="array" ref="S352">_xlfn.IFS(N352="CONTRARIA", "1",N352= "MISMA","2")</f>
        <v>2</v>
      </c>
      <c r="T352" s="1" t="str">
        <f aca="false" t="array" ref="T352">_xlfn.IFS(I352="0-12","1", I352="13-24","2", I352="25-40","3", I352="41-60","4", I352="61-100","5")</f>
        <v>3</v>
      </c>
      <c r="U352" s="9" t="n">
        <v>-1.5</v>
      </c>
      <c r="V352" s="11" t="str">
        <f aca="false">IF(U352="","",IF(AND(U352&gt;=-9,U352&lt;=-6.5),"-9 a -6,5",IF(AND(U352&gt;=-6,U352&lt;=-3.5),"-6 a -3,5",IF(AND(U352&gt;=-3,U352&lt;=-1),"-3 a -1",IF(U352=-0.5,"-0,5",IF(AND(U352&gt;=0,U352&lt;=2.5),"0 a 2,5",IF(AND(U352&gt;=3,U352&lt;=5.5),"3 a 5,5",IF(AND(U352&gt;=6,U352&lt;=8.5),"6 a 8,5",IF(AND(U352&gt;=9,U352&lt;=20),"9 a 20","Fuera de rango")))))))))</f>
        <v>-3 a -1</v>
      </c>
      <c r="W352" s="11" t="n">
        <f aca="false">IF(V352="","",IF(V352="-9 a -6,5",2,IF(V352="-6 a -3,5",3,IF(V352="-3 a -1",4,IF(V352="-0,5","NORMA",IF(V352="0 a 2,5",5,IF(V352="3 a 5,5",6,IF(V352="6 a 8,5",7,IF(V352="9 a 20",8,"Fuera de rango")))))))))</f>
        <v>4</v>
      </c>
      <c r="X352" s="9" t="n">
        <v>10</v>
      </c>
      <c r="Y352" s="11" t="str">
        <f aca="false">IF(X352="","",IF(AND(X352&gt;=0,X352&lt;=4),"0 a 4",IF(AND(X352&gt;=4.5,X352&lt;=8.5),"4,5 a 8,5",IF(X352=9,"9",IF(AND(X352&gt;=9.5,X352&lt;=13),"9,5 a 13",IF(AND(X352&gt;=13.5,X352&lt;=20),"13,5 a 20",IF(AND(X352&gt;=20.5,X352&lt;=35),"20,5 a 35","Fuera de rango")))))))</f>
        <v>9,5 a 13</v>
      </c>
      <c r="Z352" s="11" t="n">
        <f aca="false">IF(Y352="","",IF(Y352="0 a 4",1,IF(Y352="4,5 a 8,5",2,IF(Y352="9","NORMA",IF(Y352="9,5 a 13",3,IF(Y352="13,5 a 20",4,IF(Y352="20,5 a 35",5,"Fuera de rango")))))))</f>
        <v>3</v>
      </c>
      <c r="AA352" s="9" t="n">
        <v>27</v>
      </c>
      <c r="AB352" s="10" t="str">
        <f aca="false">IF(AA352="","",IF(AND(AA352&gt;=0,AA352&lt;=9),"0 a 9",IF(AND(AA352&gt;=9.5,AA352&lt;=18.5),"9,5 a 18,5",IF(AA352=19,"19",IF(AND(AA352&gt;=19.5,AA352&lt;=28),"19,5 a 28",IF(AND(AA352&gt;=28.5,AA352&lt;=40),"28,5 a 40","Fuera de rango"))))))</f>
        <v>19,5 a 28</v>
      </c>
      <c r="AC352" s="11" t="n">
        <f aca="false" t="array" ref="AC352">_xlfn.IFS(AB352="","",AB352="0 a 9",1,AB352="9,5 a 18,5",2,AB352="19","NORMA",AB352="19,5 a 28",3,AB352="28,5 a 40",4,TRUE(),"Fuera de rango")</f>
        <v>3</v>
      </c>
      <c r="AD352" s="9" t="n">
        <v>5</v>
      </c>
      <c r="AE352" s="10" t="str">
        <f aca="false">IF(AD352="","",IF(AND(AD352&gt;=-10,AD352&lt;=0),"De -10 a 0",IF(AND(AD352&gt;=0.5,AD352&lt;=9.5),"0,5 a 9,5",IF(AD352=10,"10",IF(AND(AD352&gt;=10.5,AD352&lt;=20),"10,5 a 20",IF(AND(AD352&gt;=20.5,AD352&lt;=40),"20,5 a 40","Fuera de rango"))))))</f>
        <v>0,5 a 9,5</v>
      </c>
      <c r="AF352" s="12" t="n">
        <f aca="false">IF(AD352="","",IF(AND(AD352&gt;=-10,AD352&lt;=0),1,IF(AND(AD352&gt;=0.5,AD352&lt;=9.5),2,IF(AD352=10,"NORMA",IF(AND(AD352&gt;=10.5,AD352&lt;=20),3,IF(AND(AD352&gt;=20.5,AD352&lt;=40),4,""))))))</f>
        <v>2</v>
      </c>
      <c r="AG352" s="9" t="n">
        <v>10</v>
      </c>
      <c r="AH352" s="10" t="str">
        <f aca="false">IF(AG352="","",IF(AND(AG352&gt;=0,AG352&lt;=4),"0 a 4",IF(AND(AG352&gt;=4.5,AG352&lt;=8.5),"4,5 a 8,5",IF(AG352=9,"9",IF(AND(AG352&gt;=9.5,AG352&lt;=13),"9,5 a 13",IF(AND(AG352&gt;=13.5,AG352&lt;=25),"13,5 a 25","Fuera de rango"))))))</f>
        <v>9,5 a 13</v>
      </c>
      <c r="AI352" s="10" t="n">
        <f aca="false">IF(AH352="","",IF(AH352="0 a 4",1,IF(AH352="4,5 a 8,5",2,IF(AH352="9","NORMA",IF(AH352="9,5 a 13",3,IF(AH352="13,5 a 25",4,""))))))</f>
        <v>3</v>
      </c>
      <c r="AJ352" s="9" t="n">
        <v>7</v>
      </c>
      <c r="AK352" s="10" t="str">
        <f aca="false">IF(AJ352="","",IF(AND(AJ352&gt;=-15,AJ352&lt;=-10.5),"-15 a -10,5",IF(AND(AJ352&gt;=-10,AJ352&lt;=-4),"-10 a -4",IF(AND(AJ352&gt;=-4.5,AJ352&lt;=0),"-4,5 a 0",IF(AND(AJ352&gt;=0.5,AJ352&lt;=4.5),"0,5 a 4,5",IF(AJ352=5,"5",IF(AND(AJ352&gt;=5.5,AJ352&lt;=10),"5,5 a 10",IF(AND(AJ352&gt;=10.5,AJ352&lt;=20),"10,5 a 20","Fuera de rango"))))))))</f>
        <v>5,5 a 10</v>
      </c>
      <c r="AL352" s="11" t="n">
        <f aca="false">IF(AK352="","",IF(AK352="-15 a -10,5",1,IF(AK352="-10 a -4",2,IF(AK352="-4,5 a 0",3,IF(AK352="0,5 a 4,5",4,IF(AK352="5","NORMA",IF(AK352="5,5 a 10",5,IF(AK352="10,5 a 20",6,"Error"))))))))</f>
        <v>5</v>
      </c>
      <c r="AM352" s="9" t="n">
        <v>2</v>
      </c>
      <c r="AN352" s="10" t="str">
        <f aca="false">IF(AM352="","",IF(AND(AM352&gt;=-7.5,AM352&lt;=-5.5),"-7,5 a -5,5",IF(AND(AM352&gt;=-5,AM352&lt;=-3),"-5 a -3",IF(AND(AM352&gt;=-2.5,AM352&lt;=-0.5),"-2,5 a -0,5",IF(AM352=0,"0,00",IF(AND(AM352&gt;=0.5,AM352&lt;=2.5),"0,5 a 2,5",IF(AND(AM352&gt;=3,AM352&lt;=5),"3 a 5",IF(AND(AM352&gt;=5.5,AM352&lt;=7.5),"5,5 a 7,5",IF(AND(AM352&gt;=8,AM352&lt;=10),"8 a 10","Fuera de rango")))))))))</f>
        <v>0,5 a 2,5</v>
      </c>
      <c r="AO352" s="11" t="n">
        <f aca="false">IF(AN352="","",IF(AN352="-7,5 a -5,5",1,IF(AN352="-5 a -3",2,IF(AN352="-2,5 a -0,5",3,IF(AN352="0,00","NORMA",IF(AN352="0,5 a 2,5",4,IF(AN352="3 a 5",5,IF(AN352="5,5 a 7,5",6,IF(AN352="8 a 10",7,"Error")))))))))</f>
        <v>4</v>
      </c>
      <c r="AP352" s="9" t="n">
        <v>4</v>
      </c>
      <c r="AQ352" s="10" t="str">
        <f aca="false">IF(AP352="","",IF(AND(AP352&gt;=-20,AP352&lt;=-9.5),"-20 a -9,5",IF(AND(AP352&gt;=-9,AP352&lt;=-6.5),"-9 a -6,5",IF(AP352=-6,"-6",IF(AND(AP352&gt;=-5.5,AP352&lt;=-3),"-5,5 a -3",IF(AND(AP352&gt;=-2.5,AP352&lt;=0),"-2,5 a 0",IF(AND(AP352&gt;=0.5,AP352&lt;=3),"0,5 a 3",IF(AND(AP352&gt;=3.5,AP352&lt;=6),"3,5 a 6",IF(AND(AP352&gt;=6.5,AP352&lt;=9),"6,5 a 9",IF(AND(AP352&gt;=9.5,AP352&lt;=20),"9,5 a 20","Fuera de rango"))))))))))</f>
        <v>3,5 a 6</v>
      </c>
      <c r="AR352" s="11" t="n">
        <f aca="false">IF(AQ352="","",IF(AQ352="-20 a -9,5",1,IF(AQ352="-9 a -6,5",2,IF(AQ352="-6","NORMA",IF(AQ352="-5,5 a -3",3,IF(AQ352="-2,5 a 0",4,IF(AQ352="0,5 a 3",5,IF(AQ352="3,5 a 6",6,IF(AQ352="6,5 a 9",7,IF(AQ352="9,5 a 20",8,""))))))))))</f>
        <v>6</v>
      </c>
      <c r="AS352" s="9" t="n">
        <v>8</v>
      </c>
      <c r="AT352" s="10" t="str">
        <f aca="false">IF(AS352="","",IF(AND(AS352&gt;=-16,AS352&lt;=-14),"-16 a -14",IF(AND(AS352&gt;=-13.5,AS352&lt;=-11.5),"-13,5 a -11,5",IF(AND(AS352&gt;=-11,AS352&lt;=-9),"-11 a -9",IF(AND(AS352&gt;=-8.5,AS352&lt;=-6.5),"-8,5 a -6,5",IF(AND(AS352&gt;=-6,AS352&lt;=-4),"-6 a -4",IF(AND(AS352&gt;=-3.5,AS352&lt;=-1.5),"-3,5 a -1,5",IF(AND(AS352&gt;=-1,AS352&lt;=1),"-1 a 1",IF(AND(AS352&gt;=1.5,AS352&lt;=3.5),"1,5 a 3,5",IF(AND(AS352&gt;=4,AS352&lt;=6),"4 a 6",IF(AND(AS352&gt;=6.5,AS352&lt;=8.5),"6,5 a 8,5",IF(AND(AS352&gt;=9,AS352&lt;=11),"9 a 11",IF(AND(AS352&gt;=11.5,AS352&lt;=13.5),"11,5 a 13,5",IF(AND(AS352&gt;=14,AS352&lt;=16),"14 a 16",IF(AND(AS352&gt;=16.5,AS352&lt;=18.5),"16,5 a 18,5",IF(AND(AS352&gt;=19,AS352&lt;=21),"19 a 21","Fuera de rango"))))))))))))))))</f>
        <v>6,5 a 8,5</v>
      </c>
      <c r="AU352" s="11" t="n">
        <f aca="false" t="array" ref="AU352">IF(AT352="","",_xlfn.IFS(AT352="-16 a -14",1,AT352="-13,5 a -11,5",2,AT352="-11 a -9",3,AT352="-8,5 a -6,5",4,AT352="-6 a -4",5,AT352="-3,5 a -1,5",6,AT352="-1 a 1",7,AT352="1,5 a 3,5",8,AT352="4 a 6","NORMA",AT352="6,5 a 8,5",9,AT352="9 a 11",10,AT352="11,5 a 13,5",11,AT352="14 a 16",12,AT352="16,5 a 18,5",13,AT352="19 a 21",14,TRUE(),""))</f>
        <v>9</v>
      </c>
      <c r="AV352" s="9" t="n">
        <v>1.25</v>
      </c>
      <c r="AW352" s="10" t="str">
        <f aca="false">IF(AV352="","",IF(AND(AV352&gt;=-1,AV352&lt;=-0.5),"-1 a -0,5",IF(AND(AV352&gt;-0.5,AV352&lt;=0),"De -0,5 a 0",IF(AND(AV352&gt;=0.25,AV352&lt;=0.75),"0,25 a 0,75",IF(AND(AV352&gt;=1,AV352&lt;=1.5),"1 a 1,5",IF(AND(AV352&gt;=1.75,AV352&lt;=2.25),"1,75 a 2,25",IF(AND(AV352&gt;=2.5,AV352&lt;=3),"2,5 a 3",IF(AND(AV352&gt;=3.25,AV352&lt;=3.75),"3,25 a 3,75","Fuera de rango"))))))))</f>
        <v>1 a 1,5</v>
      </c>
      <c r="AX352" s="10" t="n">
        <f aca="false">IF(AW352="","",IF(OR(AW352="-1 a -0,5",AW352="-1 a -0.5"),1,IF(OR(AW352="De -0,5 a 0",AW352="-0,5 a 0",AW352="De -0.5 a 0"),2,IF(OR(AW352="0,25 a 0,75",AW352="0.25 a 0.75"),"NORMA",IF(OR(AW352="1 a 1,5",AW352="1 a 1.5"),3,IF(OR(AW352="1,75 a 2,25",AW352="1.75 a 2.25"),4,IF(OR(AW352="2,5 a 3",AW352="2.5 a 3"),5,IF(OR(AW352="3,25 a 3,75",AW352="3.25 a 3.75"),6,""))))))))</f>
        <v>3</v>
      </c>
      <c r="AY352" s="9" t="n">
        <v>-7</v>
      </c>
      <c r="AZ352" s="10" t="str">
        <f aca="false">IF(AY352="","",IF(AND(AY352&gt;=-20,AY352&lt;=-9.5),"-20 a -9,5",IF(AND(AY352&gt;=-9,AY352&lt;=-6.5),"-9 a -6,5",IF(AY352=-6,"-6",IF(AND(AY352&gt;=-5.5,AY352&lt;=-3),"-5,5 a -3",IF(AND(AY352&gt;=-2.5,AY352&lt;=0),"-2,5 a 0",IF(AND(AY352&gt;=0.5,AY352&lt;=3),"0,5 a 3",IF(AND(AY352&gt;=3.5,AY352&lt;=6),"3,5 a 6","Fuera de rango"))))))))</f>
        <v>-9 a -6,5</v>
      </c>
      <c r="BA352" s="11" t="n">
        <f aca="false">IF(AZ352="","",IF(AZ352="-20 a -9,5",1,IF(AZ352="-9 a -6,5",2,IF(AZ352="-6","NORMA",IF(AZ352="-5,5 a -3",3,IF(AZ352="-2,5 a 0",4,IF(AZ352="0,5 a 3",5,IF(AZ352="3,5 a 6",6,""))))))))</f>
        <v>2</v>
      </c>
      <c r="BB352" s="9" t="n">
        <v>0</v>
      </c>
      <c r="BC352" s="10" t="str">
        <f aca="false" t="array" ref="BC352">IF(BB352="","",_xlfn.IFS(AND(BB352&gt;=0,BB352&lt;=2),"0 a 2",AND(BB352&gt;=2.5,BB352&lt;=4.5),"2,5 a 4,5",AND(BB352&gt;=5,BB352&lt;=7),"5 a 7",AND(BB352&gt;=7.5,BB352&lt;=9.5),"7,5 a 9,5",AND(BB352&gt;=10,BB352&lt;=12),"10 a 12",AND(BB352&gt;=12.5,BB352&lt;=14.5),"12,5 a 14,5",BB352=15,"15",AND(BB352&gt;=15.5,BB352&lt;=17.5),"15,5 a 17,5",AND(BB352&gt;=18,BB352&lt;=20),"18 a 20",AND(BB352&gt;=20.5,BB352&lt;=22.5),"20,5 a 22,5",AND(BB352&gt;=23,BB352&lt;=25),"23 a 25",TRUE(),"Fuera de rango"))</f>
        <v>0 a 2</v>
      </c>
      <c r="BD352" s="11" t="n">
        <f aca="false" t="array" ref="BD352">IF(BC352="","",_xlfn.IFS(BC352="0 a 2",1,BC352="2,5 a 4,5",2,BC352="5 a 7",3,BC352="7,5 a 9,5",4,BC352="10 a 12",5,BC352="12,5 a 14,5",6,BC352="15","NORMA",BC352="15,5 a 17,5",7,BC352="18 a 20",8,BC352="20,5 a 22,5",9,BC352="23 a 25",10,TRUE(),"Fuera de rango"))</f>
        <v>1</v>
      </c>
      <c r="BE352" s="9" t="n">
        <v>32</v>
      </c>
      <c r="BF352" s="10" t="str">
        <f aca="false">IF(BE352="","",IF(AND(BE352&gt;=-20,BE352&lt;=-10),"-20 a -10",IF(AND(BE352&gt;=-9.5,BE352&lt;=0.5),"-9,5 a 0,5",IF(AND(BE352&gt;=1,BE352&lt;=11),"1 a 11",IF(AND(BE352&gt;=11.5,BE352&lt;=20.5),"11,5 a 20,5",IF(BE352=21,"21",IF(AND(BE352&gt;=21.5,BE352&lt;=31.5),"21,5 a 31,5",IF(AND(BE352&gt;=32,BE352&lt;=42),"32 a 42","Fuera de rango"))))))))</f>
        <v>32 a 42</v>
      </c>
      <c r="BG352" s="11" t="n">
        <f aca="false">IF(BF352="","",IF(BF352="-20 a -10",1,IF(BF352="-9,5 a 0,5",2,IF(BF352="1 a 11",3,IF(BF352="11,5 a 20,5",4,IF(BF352="21","NORMA",IF(BF352="21,5 a 31,5",5,IF(BF352="32 a 42",6,""))))))))</f>
        <v>6</v>
      </c>
      <c r="BH352" s="9" t="n">
        <v>16</v>
      </c>
      <c r="BI352" s="10" t="str">
        <f aca="false">IF(BH352="","",IF(AND(BH352&gt;=-20,BH352&lt;=-15),"-20 a -15",IF(AND(BH352&gt;=-14.5,BH352&lt;=-9.5),"-14,5 a -9,5",IF(AND(BH352&gt;=-9,BH352&lt;=-4),"-9 a -4",IF(AND(BH352&gt;=-3.5,BH352&lt;=2.5),"-3,5 a 2,5",IF(AND(BH352&gt;=3,BH352&lt;=8),"3 a 8",IF(AND(BH352&gt;=8.5,BH352&lt;=14.5),"8,5 a 14,5",IF(BH352=15,"15",IF(AND(BH352&gt;=15.5,BH352&lt;=20.5),"15,5 a 20,5",IF(AND(BH352&gt;=21,BH352&lt;=26),"21 a 26","Fuera de rango"))))))))))</f>
        <v>15,5 a 20,5</v>
      </c>
      <c r="BJ352" s="11" t="n">
        <f aca="false">IF(BI352="","",IF(BI352="-20 a -15",1,IF(BI352="-14,5 a -9,5",2,IF(BI352="-9 a -4",3,IF(BI352="-3,5 a 2,5",4,IF(BI352="3 a 8",5,IF(BI352="8,5 a 14,5",6,IF(BI352="15","NORMA",IF(BI352="15,5 a 20,5",7,IF(BI352="21 a 26",8,IF(BI352="26,5 a 31,5",9,"")))))))))))</f>
        <v>7</v>
      </c>
      <c r="BK352" s="9" t="n">
        <v>11</v>
      </c>
      <c r="BL352" s="10" t="str">
        <f aca="false">IF(BK352="","",IF(AND(BK352&gt;=0,BK352&lt;=2),"0 - 2",IF(AND(BK352&gt;=2.5,BK352&lt;=4.5),"2,5 - 4,5",IF(AND(BK352&gt;=5,BK352&lt;=7),"5 - 7",IF(AND(BK352&gt;=7.5,BK352&lt;=9.5),"7,5 - 9,5",IF(AND(BK352&gt;=10,BK352&lt;=12),"10 - 12",IF(AND(BK352&gt;=12.5,BK352&lt;=13.5),"12,5 - 13,5",IF(BK352=14,"14",IF(AND(BK352&gt;=14.5,BK352&lt;=16.5),"14,5 - 16,5",IF(AND(BK352&gt;=17,BK352&lt;=19),"17 - 19",IF(AND(BK352&gt;=19.5,BK352&lt;=21.5),"19,5 - 21,5",IF(AND(BK352&gt;=22,BK352&lt;=24),"22 - 24",IF(AND(BK352&gt;=24.5,BK352&lt;=26.5),"24,5 - 26,5",IF(AND(BK352&gt;=27,BK352&lt;=29),"27 - 29",IF(AND(BK352&gt;=29.5,BK352&lt;=30),"29,5 - 30","Fuera de rango")))))))))))))))</f>
        <v>10 - 12</v>
      </c>
      <c r="BM352" s="11" t="n">
        <f aca="false">IF(BL352="","",IF(BL352="0 - 2",1,IF(BL352="2,5 - 4,5",2,IF(BL352="5 - 7",3,IF(BL352="7,5 - 9,5",4,IF(BL352="10 - 12",5,IF(BL352="12,5 - 13,5",6,IF(BL352="14","NORMA",IF(BL352="14,5 - 16,5",7,IF(BL352="17 - 19",8,IF(BL352="19,5 - 21,5",9,IF(BL352="22 - 24",10,IF(BL352="24,5 - 26,5",11,IF(BL352="27 - 29",12,IF(BL352="29,5 - 30",13,"")))))))))))))))</f>
        <v>5</v>
      </c>
      <c r="BN352" s="9" t="n">
        <v>17</v>
      </c>
      <c r="BO352" s="11" t="str">
        <f aca="false">IF(BN352="","",IF(AND(BN352&gt;=-20,BN352&lt;=-10),"-20 a -10",IF(AND(BN352&gt;=-9.5,BN352&lt;=0.5),"-9,5 a 0,5",IF(AND(BN352&gt;=1,BN352&lt;=11),"1 a 11",IF(AND(BN352&gt;=11.5,BN352&lt;=21.5),"11,5 a 21,5",IF(BN352=22,"22",IF(AND(BN352&gt;=22.5,BN352&lt;=32.5),"22,5 a 32,5",IF(AND(BN352&gt;=33,BN352&lt;=43),"33 a 43","Fuera de rango"))))))))</f>
        <v>11,5 a 21,5</v>
      </c>
      <c r="BP352" s="11" t="n">
        <f aca="false">IF(BO352="","",IF(BO352="-20 a -10",1,IF(BO352="-9,5 a 0,5",2,IF(BO352="1 a 11",3,IF(BO352="11,5 a 21,5",4,IF(BO352="22","NORMA",IF(BO352="22,5 a 32,5",5,IF(BO352="33 a 43",6,""))))))))</f>
        <v>4</v>
      </c>
      <c r="BQ352" s="9" t="n">
        <v>8</v>
      </c>
      <c r="BR352" s="10" t="str">
        <f aca="false">IF(BQ352="","",IF(AND(BQ352&gt;=-20,BQ352&lt;=-15),"-20 a -15",IF(AND(BQ352&gt;=-14.5,BQ352&lt;=-9.5),"-14,5 a -9,5",IF(AND(BQ352&gt;=-9,BQ352&lt;=-4),"-9 a -4",IF(AND(BQ352&gt;=-3.5,BQ352&lt;=2.5),"-3,5 a 2,5",IF(AND(BQ352&gt;=3,BQ352&lt;=8),"3 a 8",IF(AND(BQ352&gt;=8.5,BQ352&lt;=13.5),"8,5 a 13,5",IF(AND(BQ352&gt;=14,BQ352&lt;=17.5),"14 a 17,5",IF(BQ352=18,"18",IF(AND(BQ352&gt;=18.5,BQ352&lt;=23.5),"18,5 a 23,5",IF(AND(BQ352&gt;=24,BQ352&lt;=29),"24 a 29",IF(AND(BQ352&gt;=29.5,BQ352&lt;=34.5),"29,5 a 34,5",IF(AND(BQ352&gt;=35,BQ352&lt;=40),"35 a 40","Fuera de rango")))))))))))))</f>
        <v>3 a 8</v>
      </c>
      <c r="BS352" s="11" t="n">
        <f aca="false">IF(BR352="","",IF(BR352="-20 a -15",1,IF(BR352="-14,5 a -9,5",2,IF(BR352="-9 a -4",3,IF(BR352="-3,5 a 2,5",4,IF(BR352="3 a 8",5,IF(BR352="8,5 a 13,5",6,IF(BR352="14 a 17,5",7,IF(BR352="18","NORMA",IF(BR352="18,5 a 23,5",8,IF(BR352="24 a 29",9,IF(BR352="29,5 a 34,5",10,IF(BR352="35 a 40",11,"")))))))))))))</f>
        <v>5</v>
      </c>
      <c r="BT352" s="9" t="n">
        <v>0</v>
      </c>
      <c r="BU352" s="10" t="str">
        <f aca="false">IF(BT352="","",IF(AND(BT352&gt;=-20,BT352&lt;=-18),"-20 a -18",IF(AND(BT352&gt;=-17.5,BT352&lt;=-15.5),"-17,5 a -15,5",IF(AND(BT352&gt;=-15,BT352&lt;=-13),"-15 a -13",IF(AND(BT352&gt;=-12.5,BT352&lt;=-10.5),"-12,5 a -10,5",IF(AND(BT352&gt;=-10,BT352&lt;=-8),"-10 a -8",IF(AND(BT352&gt;=-7.5,BT352&lt;=-5.5),"-7,5 a -5,5",IF(AND(BT352&gt;=-5,BT352&lt;=-3),"-5 a -3",IF(AND(BT352&gt;=-2.5,BT352&lt;=-0.5),"-2,5 a -0,5",IF(BT352=0,"0",IF(AND(BT352&gt;=0.5,BT352&lt;=2.5),"0,5 a 2,5",IF(AND(BT352&gt;=3,BT352&lt;=5),"3 a 5",IF(AND(BT352&gt;=5.5,BT352&lt;=7.5),"5,5 a 7,5",IF(AND(BT352&gt;=8,BT352&lt;=10),"8 a 10",IF(AND(BT352&gt;=10.5,BT352&lt;=12.5),"10,5 a 12,5",IF(AND(BT352&gt;=13,BT352&lt;=15),"13 a 15",IF(AND(BT352&gt;=15.5,BT352&lt;=17.5),"15,5 a 17,5",IF(AND(BT352&gt;=18,BT352&lt;=20),"18 a 20","Fuera de rango"))))))))))))))))))</f>
        <v>0</v>
      </c>
      <c r="BV352" s="11" t="str">
        <f aca="false">IF(BT352="","",IF(BT352=0,"NORMA",IF(AND(BT352&gt;=-20,BT352&lt;=-18),2,IF(AND(BT352&gt;=-17.5,BT352&lt;=-15.5),2,IF(AND(BT352&gt;=-15,BT352&lt;=-13),3,IF(AND(BT352&gt;=-12.5,BT352&lt;=-10.5),4,IF(AND(BT352&gt;=-10,BT352&lt;=-8),5,IF(AND(BT352&gt;=-7.5,BT352&lt;=-5.5),6,IF(AND(BT352&gt;=-5,BT352&lt;=-3),7,IF(AND(BT352&gt;=-2.5,BT352&lt;=-0.5),8,IF(AND(BT352&gt;=0.5,BT352&lt;=2.5),9,IF(AND(BT352&gt;=3,BT352&lt;=5),10,IF(AND(BT352&gt;=5.5,BT352&lt;=7.5),11,IF(AND(BT352&gt;=8,BT352&lt;=10),12,IF(AND(BT352&gt;=10.5,BT352&lt;=12.5),13,IF(AND(BT352&gt;=13,BT352&lt;=15),14,IF(AND(BT352&gt;=15.5,BT352&lt;=17.5),15,IF(AND(BT352&gt;=18,BT352&lt;=20),16,"Fuera de rango"))))))))))))))))))</f>
        <v>NORMA</v>
      </c>
      <c r="BW352" s="9" t="n">
        <v>-5.25</v>
      </c>
      <c r="BX352" s="10" t="n">
        <f aca="false">18.5- (0.3*H352)</f>
        <v>8</v>
      </c>
      <c r="BY352" s="10" t="n">
        <f aca="false">(BW352)-(BX352)</f>
        <v>-13.25</v>
      </c>
      <c r="BZ352" s="10" t="str">
        <f aca="false">IF(BY352="","",IF(BY352&lt;-27.5,"De -30 a -28",IF(BY352&lt;-25,"De -27,5 a -25,5",IF(BY352&lt;-22.5,"De -25 a -23",IF(BY352&lt;-20,"De -22,5 a -20,5",IF(BY352&lt;-17.5,"De -20 a -18",IF(BY352&lt;-15,"De -17,5 a -15,5",IF(BY352&lt;-12.5,"De -15 a -13",IF(BY352&lt;-10,"De -12,5 a -10,5",IF(BY352&lt;-7.5,"De -10 a -8",IF(BY352&lt;-5,"De -7,5 a -5,5",IF(BY352&lt;-2.5,"De -5 a -3",IF(BY352&lt;0,"De -2,5 a -0,5",IF(BY352&lt;2.5,"De 0 a 2",IF(BY352&lt;5,"De 2,5 a 4,5",IF(BY352&lt;7.5,"De 5 a 7",IF(BY352&lt;10,"De 7,5 a 9,5",IF(BY352&lt;12.5,"De 10 a 12",IF(BY352&lt;15,"De 12,5 a 14,5",IF(BY352&lt;17.5,"De 15 a 17",IF(BY352&lt;20,"De 17,5 a 19,5",IF(BY352&lt;22.5,"De 20 a 22",IF(BY352&lt;25,"De 22,5 a 24,5",IF(BY352&lt;27.5,"De 25 a 27","De 27,5 a 30"))))))))))))))))))))))))</f>
        <v>De -15 a -13</v>
      </c>
      <c r="CA352" s="12" t="n">
        <f aca="false">IF(BY352="","",IF(BY352&lt;=-28,1,IF(BY352&lt;=-25.5,2,IF(BY352&lt;=-23,3,IF(BY352&lt;=-20.5,4,IF(BY352&lt;=-18,5,IF(BY352&lt;=-15.5,6,IF(BY352&lt;=-13,7,IF(BY352&lt;=-10.5,8,IF(BY352&lt;=-8,9,IF(BY352&lt;=-5.5,10,IF(BY352&lt;=-3,11,IF(BY352&lt;=-0.5,12,IF(BY352&lt;=2,13,IF(BY352&lt;=4.5,14,IF(BY352&lt;=7,15,IF(BY352&lt;=9.5,16,IF(BY352&lt;=12,17,IF(BY352&lt;=14.5,18,IF(BY352&lt;=17,19,IF(BY352&lt;=19.5,20,IF(BY352&lt;=22,21,IF(BY352&lt;=24.5,22,IF(BY352&lt;=27,23,IF(BY352&lt;=30,24,"Fuera de rango")))))))))))))))))))))))))</f>
        <v>7</v>
      </c>
      <c r="CB352" s="9" t="n">
        <v>-7.25</v>
      </c>
      <c r="CC352" s="10" t="n">
        <f aca="false">18.5- (0.3*H352)</f>
        <v>8</v>
      </c>
      <c r="CD352" s="10" t="n">
        <f aca="false">(CB352)-(CC352)</f>
        <v>-15.25</v>
      </c>
      <c r="CE352" s="10" t="str">
        <f aca="false">IF(CD352="","",IF(CD352&lt;-27.5,"De -30 a -28",IF(CD352&lt;-25,"De -27,5 a -25,5",IF(CD352&lt;-22.5,"De -25 a -23",IF(CD352&lt;-20,"De -22,5 a -20,5",IF(CD352&lt;-17.5,"De -20 a -18",IF(CD352&lt;-15,"De -17,5 a -15,5",IF(CD352&lt;-12.5,"De -15 a -13",IF(CD352&lt;-10,"De -12,5 a -10,5",IF(CD352&lt;-7.5,"De -10 a -8",IF(CD352&lt;-5,"De -7,5 a -5,5",IF(CD352&lt;-2.5,"De -5 a -3",IF(CD352&lt;0,"De -2,5 a -0,5",IF(CD352&lt;=2,"De 0 a 2",IF(CD352&lt;=4.5,"De 2,5 a 4,5",IF(CD352&lt;=7,"De 5 a 7",IF(CD352&lt;=9.5,"De 7,5 a 9,5",IF(CD352&lt;=12,"De 10 a 12",IF(CD352&lt;=14.5,"De 12,5 a 14,5",IF(CD352&lt;=17,"De 15 a 17",IF(CD352&lt;=19.5,"De 17,5 a 19,5",IF(CD352&lt;=22,"De 20 a 22",IF(CD352&lt;=24.5,"De 22,5 a 24,5",IF(CD352&lt;=27,"De 25 a 27","De 27,5 a 30"))))))))))))))))))))))))</f>
        <v>De -17,5 a -15,5</v>
      </c>
      <c r="CF352" s="12" t="n">
        <f aca="false">IF(CD352="","",IF(CD352&lt;-27.5,1,IF(CD352&lt;-25,2,IF(CD352&lt;-22.5,3,IF(CD352&lt;-20,4,IF(CD352&lt;-17.5,5,IF(CD352&lt;-15,6,IF(CD352&lt;-12.5,7,IF(CD352&lt;-10,8,IF(CD352&lt;-7.5,9,IF(CD352&lt;-5,10,IF(CD352&lt;-2.5,11,IF(CD352&lt;0,12,IF(CD352&lt;2.5,13,IF(CD352&lt;5,14,IF(CD352&lt;7.5,15,IF(CD352&lt;10,16,IF(CD352&lt;12.5,17,IF(CD352&lt;15,18,IF(CD352&lt;17.5,19,IF(CD352&lt;20,20,IF(CD352&lt;22.5,21,IF(CD352&lt;25,22,IF(CD352&lt;27.5,23,24))))))))))))))))))))))))</f>
        <v>6</v>
      </c>
      <c r="CG352" s="9" t="n">
        <v>-2.25</v>
      </c>
      <c r="CH352" s="10" t="str">
        <f aca="false">IF(CG352="","",IF(AND(CG352&gt;=-10,CG352&lt;=-9.5),"-10 a -9,5",IF(AND(CG352&gt;-9.5,CG352&lt;=-8.5),"-9 a -8,5",IF(AND(CG352&gt;-8.5,CG352&lt;=-7.5),"-8 a -7,5",IF(AND(CG352&gt;-7.5,CG352&lt;=-6.5),"-7 a -6,5",IF(AND(CG352&gt;-6.5,CG352&lt;=-5.5),"-6 a -5,5",IF(AND(CG352&gt;-5.5,CG352&lt;=-4.5),"-5 a -4,5",IF(AND(CG352&gt;-4.5,CG352&lt;=-3.5),"-4 a -3,5",IF(AND(CG352&gt;-3.5,CG352&lt;=-2.5),"-3 a -2,5",IF(CG352=-2.25,"-2,25",IF(AND(CG352&gt;-2.5,CG352&lt;=-1.5),"-2 a -1,5",IF(AND(CG352&gt;-1.5,CG352&lt;=-0.5),"-1 a -0,5",IF(AND(CG352&gt;-0.5,CG352&lt;=0.5),"0 a 0,5",IF(AND(CG352&gt;0.5,CG352&lt;=1.5),"1 a 1,5",IF(AND(CG352&gt;1.5,CG352&lt;=2.5),"2 a 2,5",IF(AND(CG352&gt;2.5,CG352&lt;=3.5),"3 a 3,5",IF(AND(CG352&gt;3.5,CG352&lt;=4.5),"4 a 4,5",IF(AND(CG352&gt;4.5,CG352&lt;=5.5),"5 a 5,5",IF(AND(CG352&gt;5.5,CG352&lt;=6.5),"6 a 6,5",IF(AND(CG352&gt;6.5,CG352&lt;=7.5),"7 a 7,5",IF(AND(CG352&gt;7.5,CG352&lt;=8.5),"8 a 8,5",IF(AND(CG352&gt;8.5,CG352&lt;=9.5),"9 a 9,5",IF(CG352&gt;=10,"10","Fuera de rango")))))))))))))))))))))))</f>
        <v>-2,25</v>
      </c>
      <c r="CI352" s="11" t="str">
        <f aca="false">IF(CG352="","",IF(CG352=-2.25,"NORMA",IF(CG352&lt;=-9.5,1,IF(CG352&lt;=-8.5,2,IF(CG352&lt;=-7.5,3,IF(CG352&lt;=-6.5,4,IF(CG352&lt;=-5.5,5,IF(CG352&lt;=-4.5,6,IF(CG352&lt;=-3.5,7,IF(CG352&lt;=-2.5,8,IF(CG352&lt;=-1.5,9,IF(CG352&lt;=-0.5,10,IF(CG352&lt;=0.5,11,IF(CG352&lt;=1.5,12,IF(CG352&lt;=2.5,13,IF(CG352&lt;=3.5,14,IF(CG352&lt;=4.5,15,IF(CG352&lt;=5.5,16,IF(CG352&lt;=6.5,17,IF(CG352&lt;=7.5,18,IF(CG352&lt;=8.5,19,IF(CG352&lt;=9.5,20,IF(CG352=10,21,"Fuera de rango")))))))))))))))))))))))</f>
        <v>NORMA</v>
      </c>
      <c r="CJ352" s="9" t="n">
        <v>2.75</v>
      </c>
      <c r="CK352" s="10" t="str">
        <f aca="false">IF(CJ352="","",IF(AND(CJ352&gt;=-6,CJ352&lt;=-5.5),"-6 a -5,5",IF(AND(CJ352&gt;-5.5,CJ352&lt;=-4.5),"-5 a -4,5",IF(AND(CJ352&gt;-4.5,CJ352&lt;=-3.5),"-4 a -3,5",IF(AND(CJ352&gt;-3.5,CJ352&lt;=-2.5),"-3 a -2,5",IF(AND(CJ352&gt;-2.5,CJ352&lt;=-1.5),"-2 a -1,5",IF(AND(CJ352&gt;-1.5,CJ352&lt;=-0.5),"-1 a -0,5",IF(AND(CJ352&gt;-0.5,CJ352&lt;=0.5),"0 a 0,5",IF(AND(CJ352&gt;0.5,CJ352&lt;=1.5),"1 a 1,5",IF(AND(CJ352&gt;1.5,CJ352&lt;2.5),"2",IF(AND(CJ352&gt;=2.5,CJ352&lt;=3),"2,5 a 3",IF(AND(CJ352&gt;3,CJ352&lt;=4),"3,5 a 4",IF(AND(CJ352&gt;4,CJ352&lt;=5),"4,5 a 5",IF(AND(CJ352&gt;5,CJ352&lt;=6),"5,5 a 6",IF(AND(CJ352&gt;6,CJ352&lt;=7),"6,5 a 7",IF(AND(CJ352&gt;7,CJ352&lt;=8),"7,5 a 8",IF(AND(CJ352&gt;8,CJ352&lt;=9.5),"8,5 a 9,5",IF(CJ352=10,"10","Fuera de rango"))))))))))))))))))</f>
        <v>2,5 a 3</v>
      </c>
      <c r="CL352" s="11" t="n">
        <f aca="false">IF(CK352="","",IF(OR(CK352="-6 a -5,5",CK352="-6 - -5,5"),1,IF(OR(CK352="-5 a -4,5",CK352="-5 - -4,5"),2,IF(OR(CK352="-4 a -3,5",CK352="-4 - -3,5"),3,IF(OR(CK352="-3 a -2,5",CK352="-3 - -2,5"),4,IF(OR(CK352="-2 a -1,5",CK352="-2 - -1,5"),5,IF(OR(CK352="-1 a -0,5",CK352="-1 - -0,5"),6,IF(OR(CK352="0 a 0,5",CK352="0 - 0,5"),7,IF(OR(CK352="1 a 1,5",CK352="1 - 1,5"),8,IF(CK352="2","NORMA",IF(OR(CK352="2,5 a 3",CK352="2,5 - 3"),9,IF(OR(CK352="3,5 a 4",CK352="3,5 - 4"),10,IF(OR(CK352="4,5 a 5",CK352="4,5 - 5"),11,IF(OR(CK352="5,5 a 6",CK352="5,5 - 6"),12,IF(OR(CK352="6,5 a 7",CK352="6,5 - 7"),13,IF(OR(CK352="7,5 a 8",CK352="7,5 - 8"),14,IF(OR(CK352="8,5 a 9",CK352="8,5 - 9,5",CK352="9 a 9,5"),15,IF(CK352="10",15,IF(OR(CK352="0,5 a 1",CK352="0,5 - 1"),7,"Fuera de rango")))))))))))))))))))</f>
        <v>9</v>
      </c>
      <c r="CN352" s="10" t="str">
        <f aca="false">IF(CM352=0,"0", " ")</f>
        <v>0</v>
      </c>
      <c r="CO352" s="10" t="str">
        <f aca="false">IF(CM352&gt;0,"EME"," ")</f>
        <v> </v>
      </c>
      <c r="CQ352" s="10" t="str">
        <f aca="false">IF(CP352&gt;0,"0", " ")</f>
        <v> </v>
      </c>
      <c r="CR352" s="10" t="str">
        <f aca="false">IF(CP352&gt;0,"EME"," ")</f>
        <v> </v>
      </c>
      <c r="CS352" s="9" t="n">
        <v>0</v>
      </c>
      <c r="CV352" s="9" t="n">
        <v>0</v>
      </c>
      <c r="CY352" s="9" t="n">
        <v>-3</v>
      </c>
      <c r="DB352" s="9" t="n">
        <v>-3.75</v>
      </c>
      <c r="DC352" s="11" t="str">
        <f aca="false">IF(DB352&lt;0,"2"," ")</f>
        <v>2</v>
      </c>
      <c r="DD352" s="11" t="str">
        <f aca="false">IF(DB352&lt;0,"MIO"," ")</f>
        <v>MIO</v>
      </c>
      <c r="DE352" s="9" t="n">
        <v>-0.5</v>
      </c>
      <c r="DF352" s="10" t="str">
        <f aca="false">IF(DE352&lt;0,"3"," ")</f>
        <v>3</v>
      </c>
      <c r="DG352" s="10" t="str">
        <f aca="false">IF(DE352&lt;0,"AST"," ")</f>
        <v>AST</v>
      </c>
      <c r="DH352" s="9" t="n">
        <v>-0.75</v>
      </c>
      <c r="DI352" s="10" t="str">
        <f aca="false">IF(DH352&lt;0,"3"," ")</f>
        <v>3</v>
      </c>
      <c r="DJ352" s="10" t="str">
        <f aca="false">IF(DH352&lt;0,"AST"," ")</f>
        <v>AST</v>
      </c>
      <c r="DK352" s="9" t="n">
        <v>0</v>
      </c>
      <c r="DL352" s="10" t="str">
        <f aca="false">IF(DK352&gt;0,"4"," ")</f>
        <v> </v>
      </c>
      <c r="DM352" s="10" t="str">
        <f aca="false">IF(DK352&gt;0,"PRE"," ")</f>
        <v> </v>
      </c>
      <c r="DN352" s="9" t="n">
        <v>0</v>
      </c>
      <c r="DO352" s="10" t="str">
        <f aca="false">IF(DN352&gt;0,"4"," ")</f>
        <v> </v>
      </c>
      <c r="DP352" s="10" t="str">
        <f aca="false">IF(DN352&gt;0,"PRE"," ")</f>
        <v> </v>
      </c>
      <c r="DS352" s="12" t="str">
        <f aca="false">CONCATENATE(CO352,CU352,DA352,DG352,DM352)</f>
        <v> AST </v>
      </c>
      <c r="DT352" s="10" t="e">
        <f aca="false" t="array" ref="DT352">_xlfn.IFS(DS352="EME    ","0", DS352=" HIP   ","1", DS352="  MIO  ","2", DS352="   AST ","3", DS352="    PRE","4", DS352="EME   PRE","5", DS352=" HIP  PRE","6", DS352=" HIP AST ","7", DS352="  MIO PRE","8", DS352="  MIOAST ","9", DS352="   ASTPRE","10",DS352=" HIP ASTPRE","11", DS352="  MIOASTPRE","12", DS352="     ","0")</f>
        <v>#N/A</v>
      </c>
      <c r="DV352" s="1" t="e">
        <f aca="false" t="array" ref="DV352">_xlfn.IFS(DU352="SI","2", DU352="NO","1")</f>
        <v>#N/A</v>
      </c>
      <c r="DX352" s="11" t="str">
        <f aca="false">IF(DW352=0,"1","2")</f>
        <v>1</v>
      </c>
      <c r="DY352" s="11" t="str">
        <f aca="false" t="array" ref="DY352">_xlfn.IFS(DW352=0,"0", DW352=0.25, "1", DW352=0.5,"2", DW352=0.75,"3", DW352=1,"4",DW352=1.25,"5", DW352=1.5,"6", DW352=1.75,"7", DW352=2,"8")</f>
        <v>0</v>
      </c>
      <c r="EA352" s="11" t="str">
        <f aca="false">IF(DZ352=0,"1","2")</f>
        <v>1</v>
      </c>
      <c r="EB352" s="11" t="str">
        <f aca="false" t="array" ref="EB352">_xlfn.IFS(DZ352=0,"0", DZ352=0.25, "1", DZ352=0.5,"2", DZ352=0.75,"3", DZ352=1,"4",DZ352=1.25,"5", DZ352=1.5,"6", DZ352=1.75,"7", DZ352=2,"8")</f>
        <v>0</v>
      </c>
      <c r="ED352" s="10" t="str">
        <f aca="false">IF(EC352=0,"1","2")</f>
        <v>1</v>
      </c>
      <c r="EE352" s="11" t="str">
        <f aca="false" t="array" ref="EE352">_xlfn.IFS(EC352=0,"0", EC352=-0.25, "1", EC352=-0.5,"2", EC352=-0.75,"3", EC352=-1,"4",EC352=-1.25,"5", EC352=-1.5,"6", EC352=-1.75,"7", EC352=-2,"8", EC352=-2.25,"9",EC352=-2.5,"10", EC352=-2.75,"11", EC352=-3,"12", EC352=-3.25,"13", EC352=-3.5,"14", EC352=-3.75,"15",EC352=-4,"16")</f>
        <v>0</v>
      </c>
      <c r="EG352" s="10" t="str">
        <f aca="false">IF(EF352=0,"1","2")</f>
        <v>1</v>
      </c>
      <c r="EH352" s="11" t="str">
        <f aca="false" t="array" ref="EH352">_xlfn.IFS(EF352=0,"0", EF352=-0.25, "1", EF352=-0.5,"2", EF352=-0.75,"3", EF352=-1,"4",EF352=-1.25,"5", EF352=-1.5,"6", EF352=-1.75,"7", EF352=-2,"8", EF352=-2.25,"9",EF352=-2.5,"10", EF352=-2.75,"11", EF352=-3,"12", EF352=-3.25,"13", EF352=-3.5,"14", EF352=-3.75,"15",EF352=-4,"16")</f>
        <v>0</v>
      </c>
      <c r="EJ352" s="11" t="str">
        <f aca="false">IF(EI352=0,"1","2")</f>
        <v>1</v>
      </c>
      <c r="EK352" s="11" t="str">
        <f aca="false" t="array" ref="EK352">_xlfn.IFS(EI352=0,"0", EI352=-0.25, "1", EI352=-0.5,"2", EI352=-0.75,"3", EI352=-1,"4",EI352=-1.25,"5", EI352=-1.5,"6", EI352=-1.75,"7", EI352=-2,"8", EI352=-2.25,"9", EI352=-2.25,"9",EI352=-2.5,"10", EI352=-2.75,"11", EI352=-3,"12", EI352=-3.25,"13", EI352=-3.5,"14", EI352=-3.75,"15",EI352=-4,"16", EI352=0.25, "17", EI352=0.5, "18")</f>
        <v>0</v>
      </c>
      <c r="EM352" s="11" t="str">
        <f aca="false">IF(EL352=0,"1","2")</f>
        <v>1</v>
      </c>
      <c r="EN352" s="11" t="str">
        <f aca="false" t="array" ref="EN352">_xlfn.IFS(EL352=0.25,"17",EL352=0.5,"18", EL352=0,"0", EL352=-0.25, "1", EL352=-0.5,"2", EL352=-0.75,"3", EL352=-1,"4",EL352=-1.25,"5", EL352=-1.5,"6", EL352=-1.75,"7", EL352=-2,"8",EL352= -2.25,"9",EL352=-2.5,"10",EL352= -2.75,"11",EL352= -3,"12",EL352= -3.25,"13",EL352= -3.5,"14",EL352= -3.75,"15",EL352=-4,"16")</f>
        <v>0</v>
      </c>
      <c r="EP352" s="11" t="str">
        <f aca="false">IF(EO352=0,"1","2")</f>
        <v>1</v>
      </c>
      <c r="EQ352" s="11" t="str">
        <f aca="false" t="array" ref="EQ352">_xlfn.IFS(EO352=0,"0", EO352=0.25, "1", EO352=0.5,"2", EO352=0.75,"3", EO352=1,"4",EO352=1.25,"5", EO352=1.5,"6", EO352=1.75,"7", EO352=2,"8", EO352=2.25,"9", EO352=2.25,"9",EO352=2.5,"10", EO352=2.75,"11", EO352=3,"12", EO352=3.25,"13", EO352=3.5,"14", EO352=3.75,"15",EO352=4,"16", EO352=-0.25, "17", bq=-0.5, "18")</f>
        <v>0</v>
      </c>
      <c r="ES352" s="11" t="str">
        <f aca="false">IF(ER352=0,"1","2")</f>
        <v>1</v>
      </c>
      <c r="ET352" s="11" t="str">
        <f aca="false" t="array" ref="ET352">_xlfn.IFS(ER352=0,"0", ER352=0.25, "1", ER352=0.5,"2", ER352=0.75,"3", ER352=1,"4",ER352=1.25,"5", ER352=1.5,"6", ER352=1.75,"7", ER352=2,"8", ER352=2.25,"9", ER352=2.25,"9",ER352=2.5,"10", ER352=2.75,"11", ER352=3,"12", ER352=3.25,"13", ER352=3.5,"14", ER352=3.75,"15",ER352=4,"16", ER352=-0.25, "17", bq=-0.5, "18")</f>
        <v>0</v>
      </c>
      <c r="EV352" s="14" t="e">
        <f aca="false">VLOOKUP(EU352,LEYENDA!$G$2:$H$8,2,TRUE())</f>
        <v>#N/A</v>
      </c>
      <c r="EW352" s="14" t="e">
        <f aca="false" t="array" ref="EW352">_xlfn.IFS(EV352="0-5","1", EV352="6-12","2", EV352="13-18","3", EV352="19-24","4", EV352="25-36","5", EV352="37-48","6", EV352="49-60","7")</f>
        <v>#N/A</v>
      </c>
    </row>
    <row r="353" customFormat="false" ht="13.5" hidden="false" customHeight="false" outlineLevel="0" collapsed="false">
      <c r="A353" s="1" t="n">
        <v>98</v>
      </c>
      <c r="B353" s="2" t="n">
        <v>1</v>
      </c>
      <c r="C353" s="33" t="n">
        <v>43305</v>
      </c>
      <c r="E353" s="5" t="str">
        <f aca="false">VLOOKUP(A353,'286'!$A$3:$J$6279,10,FALSE())</f>
        <v>DE LUCA BLANCO, ANGELINA</v>
      </c>
      <c r="F353" s="4" t="str">
        <f aca="false">VLOOKUP(A353,'286'!$A$3:$I$1768,3,FALSE())</f>
        <v>LUBLANAN</v>
      </c>
      <c r="G353" s="6" t="n">
        <f aca="false">VLOOKUP(A353,'286'!$A$3:$I$1768,4,FALSE())</f>
        <v>40941</v>
      </c>
      <c r="H353" s="7" t="n">
        <f aca="false">YEAR(C353)-YEAR(G353)</f>
        <v>6</v>
      </c>
      <c r="I353" s="1" t="str">
        <f aca="false">VLOOKUP(H353,LEYENDA!$C$2:$D$6,2,TRUE())</f>
        <v>0-12</v>
      </c>
      <c r="J353" s="5" t="str">
        <f aca="false">VLOOKUP(A353,'286'!$A$3:$I$1768,7,FALSE())</f>
        <v>M</v>
      </c>
      <c r="K353" s="8" t="n">
        <f aca="false">VLOOKUP(A353,'286'!$A$3:$I$1768,2,FALSE())</f>
        <v>0</v>
      </c>
      <c r="L353" s="4" t="str">
        <f aca="false">VLOOKUP(A353,'286'!$A$3:$I$1768,8,FALSE())</f>
        <v>D</v>
      </c>
      <c r="M353" s="4" t="str">
        <f aca="false">VLOOKUP(A353,'286'!$A$3:$I$1768,9,FALSE())</f>
        <v>D</v>
      </c>
      <c r="N353" s="8" t="str">
        <f aca="false">IF(R353=O353, "MISMA","CONTRARIA")</f>
        <v>MISMA</v>
      </c>
      <c r="O353" s="8" t="str">
        <f aca="false" t="array" ref="O353">_xlfn.IFS(L353="D","1", L353="I","2")</f>
        <v>1</v>
      </c>
      <c r="P353" s="8" t="e">
        <f aca="false" t="array" ref="P353">_xlfn.IFS(K353="OD","1", K353="OI","2")</f>
        <v>#N/A</v>
      </c>
      <c r="Q353" s="1" t="str">
        <f aca="false" t="array" ref="Q353">_xlfn.IFS(J353="M","1", J353="H","2")</f>
        <v>1</v>
      </c>
      <c r="R353" s="8" t="str">
        <f aca="false" t="array" ref="R353">_xlfn.IFS(M353="D","1", M353="I","2")</f>
        <v>1</v>
      </c>
      <c r="S353" s="1" t="str">
        <f aca="false" t="array" ref="S353">_xlfn.IFS(N353="CONTRARIA", "1",N353= "MISMA","2")</f>
        <v>2</v>
      </c>
      <c r="T353" s="1" t="str">
        <f aca="false" t="array" ref="T353">_xlfn.IFS(I353="0-12","1", I353="13-24","2", I353="25-40","3", I353="41-60","4", I353="61-100","5")</f>
        <v>1</v>
      </c>
      <c r="U353" s="9" t="n">
        <v>-0.5</v>
      </c>
      <c r="V353" s="1" t="str">
        <f aca="false">IF(U353="","",IF(AND(U353&gt;=-9,U353&lt;=-6.5),"-9 a -6,5",IF(AND(U353&gt;=-6,U353&lt;=-3.5),"-6 a -3,5",IF(AND(U353&gt;=-3,U353&lt;=-1),"-3 a -1",IF(U353=-0.5,"-0,5",IF(AND(U353&gt;=0,U353&lt;=2.5),"0 a 2,5",IF(AND(U353&gt;=3,U353&lt;=5.5),"3 a 5,5",IF(AND(U353&gt;=6,U353&lt;=8.5),"6 a 8,5",IF(AND(U353&gt;=9,U353&lt;=20),"9 a 20","Fuera de rango")))))))))</f>
        <v>-0,5</v>
      </c>
      <c r="W353" s="11" t="str">
        <f aca="false">IF(V353="","",IF(V353="-9 a -6,5",2,IF(V353="-6 a -3,5",3,IF(V353="-3 a -1",4,IF(V353="-0,5","NORMA",IF(V353="0 a 2,5",5,IF(V353="3 a 5,5",6,IF(V353="6 a 8,5",7,IF(V353="9 a 20",8,"Fuera de rango")))))))))</f>
        <v>NORMA</v>
      </c>
      <c r="X353" s="9" t="n">
        <v>8</v>
      </c>
      <c r="Y353" s="11" t="str">
        <f aca="false">IF(X353="","",IF(AND(X353&gt;=0,X353&lt;=4),"0 a 4",IF(AND(X353&gt;=4.5,X353&lt;=8.5),"4,5 a 8,5",IF(X353=9,"9",IF(AND(X353&gt;=9.5,X353&lt;=13),"9,5 a 13",IF(AND(X353&gt;=13.5,X353&lt;=20),"13,5 a 20",IF(AND(X353&gt;=20.5,X353&lt;=35),"20,5 a 35","Fuera de rango")))))))</f>
        <v>4,5 a 8,5</v>
      </c>
      <c r="Z353" s="11" t="n">
        <f aca="false">IF(Y353="","",IF(Y353="0 a 4",1,IF(Y353="4,5 a 8,5",2,IF(Y353="9","NORMA",IF(Y353="9,5 a 13",3,IF(Y353="13,5 a 20",4,IF(Y353="20,5 a 35",5,"Fuera de rango")))))))</f>
        <v>2</v>
      </c>
      <c r="AA353" s="9" t="n">
        <v>13</v>
      </c>
      <c r="AB353" s="10" t="str">
        <f aca="false">IF(AA353="","",IF(AND(AA353&gt;=0,AA353&lt;=9),"0 a 9",IF(AND(AA353&gt;=9.5,AA353&lt;=18.5),"9,5 a 18,5",IF(AA353=19,"19",IF(AND(AA353&gt;=19.5,AA353&lt;=28),"19,5 a 28",IF(AND(AA353&gt;=28.5,AA353&lt;=40),"28,5 a 40","Fuera de rango"))))))</f>
        <v>9,5 a 18,5</v>
      </c>
      <c r="AC353" s="11" t="n">
        <f aca="false" t="array" ref="AC353">_xlfn.IFS(AB353="","",AB353="0 a 9",1,AB353="9,5 a 18,5",2,AB353="19","NORMA",AB353="19,5 a 28",3,AB353="28,5 a 40",4,TRUE(),"Fuera de rango")</f>
        <v>2</v>
      </c>
      <c r="AD353" s="9" t="n">
        <v>5</v>
      </c>
      <c r="AE353" s="10" t="str">
        <f aca="false">IF(AD353="","",IF(AND(AD353&gt;=-10,AD353&lt;=0),"De -10 a 0",IF(AND(AD353&gt;=0.5,AD353&lt;=9.5),"0,5 a 9,5",IF(AD353=10,"10",IF(AND(AD353&gt;=10.5,AD353&lt;=20),"10,5 a 20",IF(AND(AD353&gt;=20.5,AD353&lt;=40),"20,5 a 40","Fuera de rango"))))))</f>
        <v>0,5 a 9,5</v>
      </c>
      <c r="AF353" s="12" t="n">
        <f aca="false">IF(AD353="","",IF(AND(AD353&gt;=-10,AD353&lt;=0),1,IF(AND(AD353&gt;=0.5,AD353&lt;=9.5),2,IF(AD353=10,"NORMA",IF(AND(AD353&gt;=10.5,AD353&lt;=20),3,IF(AND(AD353&gt;=20.5,AD353&lt;=40),4,""))))))</f>
        <v>2</v>
      </c>
      <c r="AG353" s="9" t="n">
        <v>9</v>
      </c>
      <c r="AH353" s="10" t="str">
        <f aca="false">IF(AG353="","",IF(AND(AG353&gt;=0,AG353&lt;=4),"0 a 4",IF(AND(AG353&gt;=4.5,AG353&lt;=8.5),"4,5 a 8,5",IF(AG353=9,"9",IF(AND(AG353&gt;=9.5,AG353&lt;=13),"9,5 a 13",IF(AND(AG353&gt;=13.5,AG353&lt;=25),"13,5 a 25","Fuera de rango"))))))</f>
        <v>9</v>
      </c>
      <c r="AI353" s="10" t="str">
        <f aca="false">IF(AH353="","",IF(AH353="0 a 4",1,IF(AH353="4,5 a 8,5",2,IF(AH353="9","NORMA",IF(AH353="9,5 a 13",3,IF(AH353="13,5 a 25",4,""))))))</f>
        <v>NORMA</v>
      </c>
      <c r="AJ353" s="9" t="n">
        <v>5</v>
      </c>
      <c r="AK353" s="10" t="str">
        <f aca="false">IF(AJ353="","",IF(AND(AJ353&gt;=-15,AJ353&lt;=-10.5),"-15 a -10,5",IF(AND(AJ353&gt;=-10,AJ353&lt;=-4),"-10 a -4",IF(AND(AJ353&gt;=-4.5,AJ353&lt;=0),"-4,5 a 0",IF(AND(AJ353&gt;=0.5,AJ353&lt;=4.5),"0,5 a 4,5",IF(AJ353=5,"5",IF(AND(AJ353&gt;=5.5,AJ353&lt;=10),"5,5 a 10",IF(AND(AJ353&gt;=10.5,AJ353&lt;=20),"10,5 a 20","Fuera de rango"))))))))</f>
        <v>5</v>
      </c>
      <c r="AL353" s="11" t="str">
        <f aca="false">IF(AK353="","",IF(AK353="-15 a -10,5",1,IF(AK353="-10 a -4",2,IF(AK353="-4,5 a 0",3,IF(AK353="0,5 a 4,5",4,IF(AK353="5","NORMA",IF(AK353="5,5 a 10",5,IF(AK353="10,5 a 20",6,"Error"))))))))</f>
        <v>NORMA</v>
      </c>
      <c r="AM353" s="9" t="n">
        <v>0</v>
      </c>
      <c r="AN353" s="10" t="str">
        <f aca="false">IF(AM353="","",IF(AND(AM353&gt;=-7.5,AM353&lt;=-5.5),"-7,5 a -5,5",IF(AND(AM353&gt;=-5,AM353&lt;=-3),"-5 a -3",IF(AND(AM353&gt;=-2.5,AM353&lt;=-0.5),"-2,5 a -0,5",IF(AM353=0,"0,00",IF(AND(AM353&gt;=0.5,AM353&lt;=2.5),"0,5 a 2,5",IF(AND(AM353&gt;=3,AM353&lt;=5),"3 a 5",IF(AND(AM353&gt;=5.5,AM353&lt;=7.5),"5,5 a 7,5",IF(AND(AM353&gt;=8,AM353&lt;=10),"8 a 10","Fuera de rango")))))))))</f>
        <v>0,00</v>
      </c>
      <c r="AO353" s="11" t="str">
        <f aca="false">IF(AN353="","",IF(AN353="-7,5 a -5,5",1,IF(AN353="-5 a -3",2,IF(AN353="-2,5 a -0,5",3,IF(AN353="0,00","NORMA",IF(AN353="0,5 a 2,5",4,IF(AN353="3 a 5",5,IF(AN353="5,5 a 7,5",6,IF(AN353="8 a 10",7,"Error")))))))))</f>
        <v>NORMA</v>
      </c>
      <c r="AP353" s="9" t="n">
        <v>-7</v>
      </c>
      <c r="AQ353" s="10" t="str">
        <f aca="false">IF(AP353="","",IF(AND(AP353&gt;=-20,AP353&lt;=-9.5),"-20 a -9,5",IF(AND(AP353&gt;=-9,AP353&lt;=-6.5),"-9 a -6,5",IF(AP353=-6,"-6",IF(AND(AP353&gt;=-5.5,AP353&lt;=-3),"-5,5 a -3",IF(AND(AP353&gt;=-2.5,AP353&lt;=0),"-2,5 a 0",IF(AND(AP353&gt;=0.5,AP353&lt;=3),"0,5 a 3",IF(AND(AP353&gt;=3.5,AP353&lt;=6),"3,5 a 6",IF(AND(AP353&gt;=6.5,AP353&lt;=9),"6,5 a 9",IF(AND(AP353&gt;=9.5,AP353&lt;=20),"9,5 a 20","Fuera de rango"))))))))))</f>
        <v>-9 a -6,5</v>
      </c>
      <c r="AR353" s="11" t="n">
        <f aca="false">IF(AQ353="","",IF(AQ353="-20 a -9,5",1,IF(AQ353="-9 a -6,5",2,IF(AQ353="-6","NORMA",IF(AQ353="-5,5 a -3",3,IF(AQ353="-2,5 a 0",4,IF(AQ353="0,5 a 3",5,IF(AQ353="3,5 a 6",6,IF(AQ353="6,5 a 9",7,IF(AQ353="9,5 a 20",8,""))))))))))</f>
        <v>2</v>
      </c>
      <c r="AS353" s="9" t="n">
        <v>-1</v>
      </c>
      <c r="AT353" s="10" t="str">
        <f aca="false">IF(AS353="","",IF(AND(AS353&gt;=-16,AS353&lt;=-14),"-16 a -14",IF(AND(AS353&gt;=-13.5,AS353&lt;=-11.5),"-13,5 a -11,5",IF(AND(AS353&gt;=-11,AS353&lt;=-9),"-11 a -9",IF(AND(AS353&gt;=-8.5,AS353&lt;=-6.5),"-8,5 a -6,5",IF(AND(AS353&gt;=-6,AS353&lt;=-4),"-6 a -4",IF(AND(AS353&gt;=-3.5,AS353&lt;=-1.5),"-3,5 a -1,5",IF(AND(AS353&gt;=-1,AS353&lt;=1),"-1 a 1",IF(AND(AS353&gt;=1.5,AS353&lt;=3.5),"1,5 a 3,5",IF(AND(AS353&gt;=4,AS353&lt;=6),"4 a 6",IF(AND(AS353&gt;=6.5,AS353&lt;=8.5),"6,5 a 8,5",IF(AND(AS353&gt;=9,AS353&lt;=11),"9 a 11",IF(AND(AS353&gt;=11.5,AS353&lt;=13.5),"11,5 a 13,5",IF(AND(AS353&gt;=14,AS353&lt;=16),"14 a 16",IF(AND(AS353&gt;=16.5,AS353&lt;=18.5),"16,5 a 18,5",IF(AND(AS353&gt;=19,AS353&lt;=21),"19 a 21","Fuera de rango"))))))))))))))))</f>
        <v>-1 a 1</v>
      </c>
      <c r="AU353" s="11" t="n">
        <f aca="false" t="array" ref="AU353">IF(AT353="","",_xlfn.IFS(AT353="-16 a -14",1,AT353="-13,5 a -11,5",2,AT353="-11 a -9",3,AT353="-8,5 a -6,5",4,AT353="-6 a -4",5,AT353="-3,5 a -1,5",6,AT353="-1 a 1",7,AT353="1,5 a 3,5",8,AT353="4 a 6","NORMA",AT353="6,5 a 8,5",9,AT353="9 a 11",10,AT353="11,5 a 13,5",11,AT353="14 a 16",12,AT353="16,5 a 18,5",13,AT353="19 a 21",14,TRUE(),""))</f>
        <v>7</v>
      </c>
      <c r="AV353" s="9" t="n">
        <v>0.5</v>
      </c>
      <c r="AW353" s="10" t="str">
        <f aca="false">IF(AV353="","",IF(AND(AV353&gt;=-1,AV353&lt;=-0.5),"-1 a -0,5",IF(AND(AV353&gt;-0.5,AV353&lt;=0),"De -0,5 a 0",IF(AND(AV353&gt;=0.25,AV353&lt;=0.75),"0,25 a 0,75",IF(AND(AV353&gt;=1,AV353&lt;=1.5),"1 a 1,5",IF(AND(AV353&gt;=1.75,AV353&lt;=2.25),"1,75 a 2,25",IF(AND(AV353&gt;=2.5,AV353&lt;=3),"2,5 a 3",IF(AND(AV353&gt;=3.25,AV353&lt;=3.75),"3,25 a 3,75","Fuera de rango"))))))))</f>
        <v>0,25 a 0,75</v>
      </c>
      <c r="AX353" s="10" t="str">
        <f aca="false">IF(AW353="","",IF(OR(AW353="-1 a -0,5",AW353="-1 a -0.5"),1,IF(OR(AW353="De -0,5 a 0",AW353="-0,5 a 0",AW353="De -0.5 a 0"),2,IF(OR(AW353="0,25 a 0,75",AW353="0.25 a 0.75"),"NORMA",IF(OR(AW353="1 a 1,5",AW353="1 a 1.5"),3,IF(OR(AW353="1,75 a 2,25",AW353="1.75 a 2.25"),4,IF(OR(AW353="2,5 a 3",AW353="2.5 a 3"),5,IF(OR(AW353="3,25 a 3,75",AW353="3.25 a 3.75"),6,""))))))))</f>
        <v>NORMA</v>
      </c>
      <c r="AY353" s="9" t="n">
        <v>-4</v>
      </c>
      <c r="AZ353" s="10" t="str">
        <f aca="false">IF(AY353="","",IF(AND(AY353&gt;=-20,AY353&lt;=-9.5),"-20 a -9,5",IF(AND(AY353&gt;=-9,AY353&lt;=-6.5),"-9 a -6,5",IF(AY353=-6,"-6",IF(AND(AY353&gt;=-5.5,AY353&lt;=-3),"-5,5 a -3",IF(AND(AY353&gt;=-2.5,AY353&lt;=0),"-2,5 a 0",IF(AND(AY353&gt;=0.5,AY353&lt;=3),"0,5 a 3",IF(AND(AY353&gt;=3.5,AY353&lt;=6),"3,5 a 6","Fuera de rango"))))))))</f>
        <v>-5,5 a -3</v>
      </c>
      <c r="BA353" s="11" t="n">
        <f aca="false">IF(AZ353="","",IF(AZ353="-20 a -9,5",1,IF(AZ353="-9 a -6,5",2,IF(AZ353="-6","NORMA",IF(AZ353="-5,5 a -3",3,IF(AZ353="-2,5 a 0",4,IF(AZ353="0,5 a 3",5,IF(AZ353="3,5 a 6",6,""))))))))</f>
        <v>3</v>
      </c>
      <c r="BB353" s="9" t="n">
        <v>6</v>
      </c>
      <c r="BC353" s="10" t="str">
        <f aca="false" t="array" ref="BC353">IF(BB353="","",_xlfn.IFS(AND(BB353&gt;=0,BB353&lt;=2),"0 a 2",AND(BB353&gt;=2.5,BB353&lt;=4.5),"2,5 a 4,5",AND(BB353&gt;=5,BB353&lt;=7),"5 a 7",AND(BB353&gt;=7.5,BB353&lt;=9.5),"7,5 a 9,5",AND(BB353&gt;=10,BB353&lt;=12),"10 a 12",AND(BB353&gt;=12.5,BB353&lt;=14.5),"12,5 a 14,5",BB353=15,"15",AND(BB353&gt;=15.5,BB353&lt;=17.5),"15,5 a 17,5",AND(BB353&gt;=18,BB353&lt;=20),"18 a 20",AND(BB353&gt;=20.5,BB353&lt;=22.5),"20,5 a 22,5",AND(BB353&gt;=23,BB353&lt;=25),"23 a 25",TRUE(),"Fuera de rango"))</f>
        <v>5 a 7</v>
      </c>
      <c r="BD353" s="11" t="n">
        <f aca="false" t="array" ref="BD353">IF(BC353="","",_xlfn.IFS(BC353="0 a 2",1,BC353="2,5 a 4,5",2,BC353="5 a 7",3,BC353="7,5 a 9,5",4,BC353="10 a 12",5,BC353="12,5 a 14,5",6,BC353="15","NORMA",BC353="15,5 a 17,5",7,BC353="18 a 20",8,BC353="20,5 a 22,5",9,BC353="23 a 25",10,TRUE(),"Fuera de rango"))</f>
        <v>3</v>
      </c>
      <c r="BE353" s="9" t="n">
        <v>17</v>
      </c>
      <c r="BF353" s="10" t="str">
        <f aca="false">IF(BE353="","",IF(AND(BE353&gt;=-20,BE353&lt;=-10),"-20 a -10",IF(AND(BE353&gt;=-9.5,BE353&lt;=0.5),"-9,5 a 0,5",IF(AND(BE353&gt;=1,BE353&lt;=11),"1 a 11",IF(AND(BE353&gt;=11.5,BE353&lt;=20.5),"11,5 a 20,5",IF(BE353=21,"21",IF(AND(BE353&gt;=21.5,BE353&lt;=31.5),"21,5 a 31,5",IF(AND(BE353&gt;=32,BE353&lt;=42),"32 a 42","Fuera de rango"))))))))</f>
        <v>11,5 a 20,5</v>
      </c>
      <c r="BG353" s="11" t="n">
        <f aca="false">IF(BF353="","",IF(BF353="-20 a -10",1,IF(BF353="-9,5 a 0,5",2,IF(BF353="1 a 11",3,IF(BF353="11,5 a 20,5",4,IF(BF353="21","NORMA",IF(BF353="21,5 a 31,5",5,IF(BF353="32 a 42",6,""))))))))</f>
        <v>4</v>
      </c>
      <c r="BH353" s="9" t="n">
        <v>-1</v>
      </c>
      <c r="BI353" s="10" t="str">
        <f aca="false">IF(BH353="","",IF(AND(BH353&gt;=-20,BH353&lt;=-15),"-20 a -15",IF(AND(BH353&gt;=-14.5,BH353&lt;=-9.5),"-14,5 a -9,5",IF(AND(BH353&gt;=-9,BH353&lt;=-4),"-9 a -4",IF(AND(BH353&gt;=-3.5,BH353&lt;=2.5),"-3,5 a 2,5",IF(AND(BH353&gt;=3,BH353&lt;=8),"3 a 8",IF(AND(BH353&gt;=8.5,BH353&lt;=14.5),"8,5 a 14,5",IF(BH353=15,"15",IF(AND(BH353&gt;=15.5,BH353&lt;=20.5),"15,5 a 20,5",IF(AND(BH353&gt;=21,BH353&lt;=26),"21 a 26","Fuera de rango"))))))))))</f>
        <v>-3,5 a 2,5</v>
      </c>
      <c r="BJ353" s="11" t="n">
        <f aca="false">IF(BI353="","",IF(BI353="-20 a -15",1,IF(BI353="-14,5 a -9,5",2,IF(BI353="-9 a -4",3,IF(BI353="-3,5 a 2,5",4,IF(BI353="3 a 8",5,IF(BI353="8,5 a 14,5",6,IF(BI353="15","NORMA",IF(BI353="15,5 a 20,5",7,IF(BI353="21 a 26",8,IF(BI353="26,5 a 31,5",9,"")))))))))))</f>
        <v>4</v>
      </c>
      <c r="BK353" s="9" t="n">
        <v>0</v>
      </c>
      <c r="BL353" s="10" t="str">
        <f aca="false">IF(BK353="","",IF(AND(BK353&gt;=0,BK353&lt;=2),"0 - 2",IF(AND(BK353&gt;=2.5,BK353&lt;=4.5),"2,5 - 4,5",IF(AND(BK353&gt;=5,BK353&lt;=7),"5 - 7",IF(AND(BK353&gt;=7.5,BK353&lt;=9.5),"7,5 - 9,5",IF(AND(BK353&gt;=10,BK353&lt;=12),"10 - 12",IF(AND(BK353&gt;=12.5,BK353&lt;=13.5),"12,5 - 13,5",IF(BK353=14,"14",IF(AND(BK353&gt;=14.5,BK353&lt;=16.5),"14,5 - 16,5",IF(AND(BK353&gt;=17,BK353&lt;=19),"17 - 19",IF(AND(BK353&gt;=19.5,BK353&lt;=21.5),"19,5 - 21,5",IF(AND(BK353&gt;=22,BK353&lt;=24),"22 - 24",IF(AND(BK353&gt;=24.5,BK353&lt;=26.5),"24,5 - 26,5",IF(AND(BK353&gt;=27,BK353&lt;=29),"27 - 29",IF(AND(BK353&gt;=29.5,BK353&lt;=30),"29,5 - 30","Fuera de rango")))))))))))))))</f>
        <v>0 - 2</v>
      </c>
      <c r="BM353" s="11" t="n">
        <f aca="false">IF(BL353="","",IF(BL353="0 - 2",1,IF(BL353="2,5 - 4,5",2,IF(BL353="5 - 7",3,IF(BL353="7,5 - 9,5",4,IF(BL353="10 - 12",5,IF(BL353="12,5 - 13,5",6,IF(BL353="14","NORMA",IF(BL353="14,5 - 16,5",7,IF(BL353="17 - 19",8,IF(BL353="19,5 - 21,5",9,IF(BL353="22 - 24",10,IF(BL353="24,5 - 26,5",11,IF(BL353="27 - 29",12,IF(BL353="29,5 - 30",13,"")))))))))))))))</f>
        <v>1</v>
      </c>
      <c r="BN353" s="9" t="n">
        <v>16</v>
      </c>
      <c r="BO353" s="11" t="str">
        <f aca="false">IF(BN353="","",IF(AND(BN353&gt;=-20,BN353&lt;=-10),"-20 a -10",IF(AND(BN353&gt;=-9.5,BN353&lt;=0.5),"-9,5 a 0,5",IF(AND(BN353&gt;=1,BN353&lt;=11),"1 a 11",IF(AND(BN353&gt;=11.5,BN353&lt;=21.5),"11,5 a 21,5",IF(BN353=22,"22",IF(AND(BN353&gt;=22.5,BN353&lt;=32.5),"22,5 a 32,5",IF(AND(BN353&gt;=33,BN353&lt;=43),"33 a 43","Fuera de rango"))))))))</f>
        <v>11,5 a 21,5</v>
      </c>
      <c r="BP353" s="11" t="n">
        <f aca="false">IF(BO353="","",IF(BO353="-20 a -10",1,IF(BO353="-9,5 a 0,5",2,IF(BO353="1 a 11",3,IF(BO353="11,5 a 21,5",4,IF(BO353="22","NORMA",IF(BO353="22,5 a 32,5",5,IF(BO353="33 a 43",6,""))))))))</f>
        <v>4</v>
      </c>
      <c r="BQ353" s="9" t="n">
        <v>13</v>
      </c>
      <c r="BR353" s="10" t="str">
        <f aca="false">IF(BQ353="","",IF(AND(BQ353&gt;=-20,BQ353&lt;=-15),"-20 a -15",IF(AND(BQ353&gt;=-14.5,BQ353&lt;=-9.5),"-14,5 a -9,5",IF(AND(BQ353&gt;=-9,BQ353&lt;=-4),"-9 a -4",IF(AND(BQ353&gt;=-3.5,BQ353&lt;=2.5),"-3,5 a 2,5",IF(AND(BQ353&gt;=3,BQ353&lt;=8),"3 a 8",IF(AND(BQ353&gt;=8.5,BQ353&lt;=13.5),"8,5 a 13,5",IF(AND(BQ353&gt;=14,BQ353&lt;=17.5),"14 a 17,5",IF(BQ353=18,"18",IF(AND(BQ353&gt;=18.5,BQ353&lt;=23.5),"18,5 a 23,5",IF(AND(BQ353&gt;=24,BQ353&lt;=29),"24 a 29",IF(AND(BQ353&gt;=29.5,BQ353&lt;=34.5),"29,5 a 34,5",IF(AND(BQ353&gt;=35,BQ353&lt;=40),"35 a 40","Fuera de rango")))))))))))))</f>
        <v>8,5 a 13,5</v>
      </c>
      <c r="BS353" s="11" t="n">
        <f aca="false">IF(BR353="","",IF(BR353="-20 a -15",1,IF(BR353="-14,5 a -9,5",2,IF(BR353="-9 a -4",3,IF(BR353="-3,5 a 2,5",4,IF(BR353="3 a 8",5,IF(BR353="8,5 a 13,5",6,IF(BR353="14 a 17,5",7,IF(BR353="18","NORMA",IF(BR353="18,5 a 23,5",8,IF(BR353="24 a 29",9,IF(BR353="29,5 a 34,5",10,IF(BR353="35 a 40",11,"")))))))))))))</f>
        <v>6</v>
      </c>
      <c r="BT353" s="9" t="n">
        <v>0</v>
      </c>
      <c r="BU353" s="10" t="str">
        <f aca="false">IF(BT353="","",IF(AND(BT353&gt;=-20,BT353&lt;=-18),"-20 a -18",IF(AND(BT353&gt;=-17.5,BT353&lt;=-15.5),"-17,5 a -15,5",IF(AND(BT353&gt;=-15,BT353&lt;=-13),"-15 a -13",IF(AND(BT353&gt;=-12.5,BT353&lt;=-10.5),"-12,5 a -10,5",IF(AND(BT353&gt;=-10,BT353&lt;=-8),"-10 a -8",IF(AND(BT353&gt;=-7.5,BT353&lt;=-5.5),"-7,5 a -5,5",IF(AND(BT353&gt;=-5,BT353&lt;=-3),"-5 a -3",IF(AND(BT353&gt;=-2.5,BT353&lt;=-0.5),"-2,5 a -0,5",IF(BT353=0,"0",IF(AND(BT353&gt;=0.5,BT353&lt;=2.5),"0,5 a 2,5",IF(AND(BT353&gt;=3,BT353&lt;=5),"3 a 5",IF(AND(BT353&gt;=5.5,BT353&lt;=7.5),"5,5 a 7,5",IF(AND(BT353&gt;=8,BT353&lt;=10),"8 a 10",IF(AND(BT353&gt;=10.5,BT353&lt;=12.5),"10,5 a 12,5",IF(AND(BT353&gt;=13,BT353&lt;=15),"13 a 15",IF(AND(BT353&gt;=15.5,BT353&lt;=17.5),"15,5 a 17,5",IF(AND(BT353&gt;=18,BT353&lt;=20),"18 a 20","Fuera de rango"))))))))))))))))))</f>
        <v>0</v>
      </c>
      <c r="BV353" s="11" t="str">
        <f aca="false">IF(BT353="","",IF(BT353=0,"NORMA",IF(AND(BT353&gt;=-20,BT353&lt;=-18),2,IF(AND(BT353&gt;=-17.5,BT353&lt;=-15.5),2,IF(AND(BT353&gt;=-15,BT353&lt;=-13),3,IF(AND(BT353&gt;=-12.5,BT353&lt;=-10.5),4,IF(AND(BT353&gt;=-10,BT353&lt;=-8),5,IF(AND(BT353&gt;=-7.5,BT353&lt;=-5.5),6,IF(AND(BT353&gt;=-5,BT353&lt;=-3),7,IF(AND(BT353&gt;=-2.5,BT353&lt;=-0.5),8,IF(AND(BT353&gt;=0.5,BT353&lt;=2.5),9,IF(AND(BT353&gt;=3,BT353&lt;=5),10,IF(AND(BT353&gt;=5.5,BT353&lt;=7.5),11,IF(AND(BT353&gt;=8,BT353&lt;=10),12,IF(AND(BT353&gt;=10.5,BT353&lt;=12.5),13,IF(AND(BT353&gt;=13,BT353&lt;=15),14,IF(AND(BT353&gt;=15.5,BT353&lt;=17.5),15,IF(AND(BT353&gt;=18,BT353&lt;=20),16,"Fuera de rango"))))))))))))))))))</f>
        <v>NORMA</v>
      </c>
      <c r="BW353" s="9" t="n">
        <v>-3.75</v>
      </c>
      <c r="BX353" s="10" t="n">
        <f aca="false">18.5- (0.3*H353)</f>
        <v>16.7</v>
      </c>
      <c r="BY353" s="10" t="n">
        <f aca="false">(BW353)-(BX353)</f>
        <v>-20.45</v>
      </c>
      <c r="BZ353" s="10" t="str">
        <f aca="false">IF(BY353="","",IF(BY353&lt;-27.5,"De -30 a -28",IF(BY353&lt;-25,"De -27,5 a -25,5",IF(BY353&lt;-22.5,"De -25 a -23",IF(BY353&lt;-20,"De -22,5 a -20,5",IF(BY353&lt;-17.5,"De -20 a -18",IF(BY353&lt;-15,"De -17,5 a -15,5",IF(BY353&lt;-12.5,"De -15 a -13",IF(BY353&lt;-10,"De -12,5 a -10,5",IF(BY353&lt;-7.5,"De -10 a -8",IF(BY353&lt;-5,"De -7,5 a -5,5",IF(BY353&lt;-2.5,"De -5 a -3",IF(BY353&lt;0,"De -2,5 a -0,5",IF(BY353&lt;2.5,"De 0 a 2",IF(BY353&lt;5,"De 2,5 a 4,5",IF(BY353&lt;7.5,"De 5 a 7",IF(BY353&lt;10,"De 7,5 a 9,5",IF(BY353&lt;12.5,"De 10 a 12",IF(BY353&lt;15,"De 12,5 a 14,5",IF(BY353&lt;17.5,"De 15 a 17",IF(BY353&lt;20,"De 17,5 a 19,5",IF(BY353&lt;22.5,"De 20 a 22",IF(BY353&lt;25,"De 22,5 a 24,5",IF(BY353&lt;27.5,"De 25 a 27","De 27,5 a 30"))))))))))))))))))))))))</f>
        <v>De -22,5 a -20,5</v>
      </c>
      <c r="CA353" s="12" t="n">
        <f aca="false">IF(BY353="","",IF(BY353&lt;=-28,1,IF(BY353&lt;=-25.5,2,IF(BY353&lt;=-23,3,IF(BY353&lt;=-20.5,4,IF(BY353&lt;=-18,5,IF(BY353&lt;=-15.5,6,IF(BY353&lt;=-13,7,IF(BY353&lt;=-10.5,8,IF(BY353&lt;=-8,9,IF(BY353&lt;=-5.5,10,IF(BY353&lt;=-3,11,IF(BY353&lt;=-0.5,12,IF(BY353&lt;=2,13,IF(BY353&lt;=4.5,14,IF(BY353&lt;=7,15,IF(BY353&lt;=9.5,16,IF(BY353&lt;=12,17,IF(BY353&lt;=14.5,18,IF(BY353&lt;=17,19,IF(BY353&lt;=19.5,20,IF(BY353&lt;=22,21,IF(BY353&lt;=24.5,22,IF(BY353&lt;=27,23,IF(BY353&lt;=30,24,"Fuera de rango")))))))))))))))))))))))))</f>
        <v>5</v>
      </c>
      <c r="CB353" s="9" t="n">
        <v>-4.5</v>
      </c>
      <c r="CC353" s="10" t="n">
        <f aca="false">18.5- (0.3*H353)</f>
        <v>16.7</v>
      </c>
      <c r="CD353" s="10" t="n">
        <f aca="false">(CB353)-(CC353)</f>
        <v>-21.2</v>
      </c>
      <c r="CE353" s="10" t="str">
        <f aca="false">IF(CD353="","",IF(CD353&lt;-27.5,"De -30 a -28",IF(CD353&lt;-25,"De -27,5 a -25,5",IF(CD353&lt;-22.5,"De -25 a -23",IF(CD353&lt;-20,"De -22,5 a -20,5",IF(CD353&lt;-17.5,"De -20 a -18",IF(CD353&lt;-15,"De -17,5 a -15,5",IF(CD353&lt;-12.5,"De -15 a -13",IF(CD353&lt;-10,"De -12,5 a -10,5",IF(CD353&lt;-7.5,"De -10 a -8",IF(CD353&lt;-5,"De -7,5 a -5,5",IF(CD353&lt;-2.5,"De -5 a -3",IF(CD353&lt;0,"De -2,5 a -0,5",IF(CD353&lt;=2,"De 0 a 2",IF(CD353&lt;=4.5,"De 2,5 a 4,5",IF(CD353&lt;=7,"De 5 a 7",IF(CD353&lt;=9.5,"De 7,5 a 9,5",IF(CD353&lt;=12,"De 10 a 12",IF(CD353&lt;=14.5,"De 12,5 a 14,5",IF(CD353&lt;=17,"De 15 a 17",IF(CD353&lt;=19.5,"De 17,5 a 19,5",IF(CD353&lt;=22,"De 20 a 22",IF(CD353&lt;=24.5,"De 22,5 a 24,5",IF(CD353&lt;=27,"De 25 a 27","De 27,5 a 30"))))))))))))))))))))))))</f>
        <v>De -22,5 a -20,5</v>
      </c>
      <c r="CF353" s="12" t="n">
        <f aca="false">IF(CD353="","",IF(CD353&lt;-27.5,1,IF(CD353&lt;-25,2,IF(CD353&lt;-22.5,3,IF(CD353&lt;-20,4,IF(CD353&lt;-17.5,5,IF(CD353&lt;-15,6,IF(CD353&lt;-12.5,7,IF(CD353&lt;-10,8,IF(CD353&lt;-7.5,9,IF(CD353&lt;-5,10,IF(CD353&lt;-2.5,11,IF(CD353&lt;0,12,IF(CD353&lt;2.5,13,IF(CD353&lt;5,14,IF(CD353&lt;7.5,15,IF(CD353&lt;10,16,IF(CD353&lt;12.5,17,IF(CD353&lt;15,18,IF(CD353&lt;17.5,19,IF(CD353&lt;20,20,IF(CD353&lt;22.5,21,IF(CD353&lt;25,22,IF(CD353&lt;27.5,23,24))))))))))))))))))))))))</f>
        <v>4</v>
      </c>
      <c r="CG353" s="9" t="n">
        <v>-1.25</v>
      </c>
      <c r="CH353" s="10" t="str">
        <f aca="false">IF(CG353="","",IF(AND(CG353&gt;=-10,CG353&lt;=-9.5),"-10 a -9,5",IF(AND(CG353&gt;-9.5,CG353&lt;=-8.5),"-9 a -8,5",IF(AND(CG353&gt;-8.5,CG353&lt;=-7.5),"-8 a -7,5",IF(AND(CG353&gt;-7.5,CG353&lt;=-6.5),"-7 a -6,5",IF(AND(CG353&gt;-6.5,CG353&lt;=-5.5),"-6 a -5,5",IF(AND(CG353&gt;-5.5,CG353&lt;=-4.5),"-5 a -4,5",IF(AND(CG353&gt;-4.5,CG353&lt;=-3.5),"-4 a -3,5",IF(AND(CG353&gt;-3.5,CG353&lt;=-2.5),"-3 a -2,5",IF(CG353=-2.25,"-2,25",IF(AND(CG353&gt;-2.5,CG353&lt;=-1.5),"-2 a -1,5",IF(AND(CG353&gt;-1.5,CG353&lt;=-0.5),"-1 a -0,5",IF(AND(CG353&gt;-0.5,CG353&lt;=0.5),"0 a 0,5",IF(AND(CG353&gt;0.5,CG353&lt;=1.5),"1 a 1,5",IF(AND(CG353&gt;1.5,CG353&lt;=2.5),"2 a 2,5",IF(AND(CG353&gt;2.5,CG353&lt;=3.5),"3 a 3,5",IF(AND(CG353&gt;3.5,CG353&lt;=4.5),"4 a 4,5",IF(AND(CG353&gt;4.5,CG353&lt;=5.5),"5 a 5,5",IF(AND(CG353&gt;5.5,CG353&lt;=6.5),"6 a 6,5",IF(AND(CG353&gt;6.5,CG353&lt;=7.5),"7 a 7,5",IF(AND(CG353&gt;7.5,CG353&lt;=8.5),"8 a 8,5",IF(AND(CG353&gt;8.5,CG353&lt;=9.5),"9 a 9,5",IF(CG353&gt;=10,"10","Fuera de rango")))))))))))))))))))))))</f>
        <v>-1 a -0,5</v>
      </c>
      <c r="CI353" s="11" t="n">
        <f aca="false">IF(CG353="","",IF(CG353=-2.25,"NORMA",IF(CG353&lt;=-9.5,1,IF(CG353&lt;=-8.5,2,IF(CG353&lt;=-7.5,3,IF(CG353&lt;=-6.5,4,IF(CG353&lt;=-5.5,5,IF(CG353&lt;=-4.5,6,IF(CG353&lt;=-3.5,7,IF(CG353&lt;=-2.5,8,IF(CG353&lt;=-1.5,9,IF(CG353&lt;=-0.5,10,IF(CG353&lt;=0.5,11,IF(CG353&lt;=1.5,12,IF(CG353&lt;=2.5,13,IF(CG353&lt;=3.5,14,IF(CG353&lt;=4.5,15,IF(CG353&lt;=5.5,16,IF(CG353&lt;=6.5,17,IF(CG353&lt;=7.5,18,IF(CG353&lt;=8.5,19,IF(CG353&lt;=9.5,20,IF(CG353=10,21,"Fuera de rango")))))))))))))))))))))))</f>
        <v>10</v>
      </c>
      <c r="CJ353" s="9" t="n">
        <v>2.5</v>
      </c>
      <c r="CK353" s="10" t="str">
        <f aca="false">IF(CJ353="","",IF(AND(CJ353&gt;=-6,CJ353&lt;=-5.5),"-6 a -5,5",IF(AND(CJ353&gt;-5.5,CJ353&lt;=-4.5),"-5 a -4,5",IF(AND(CJ353&gt;-4.5,CJ353&lt;=-3.5),"-4 a -3,5",IF(AND(CJ353&gt;-3.5,CJ353&lt;=-2.5),"-3 a -2,5",IF(AND(CJ353&gt;-2.5,CJ353&lt;=-1.5),"-2 a -1,5",IF(AND(CJ353&gt;-1.5,CJ353&lt;=-0.5),"-1 a -0,5",IF(AND(CJ353&gt;-0.5,CJ353&lt;=0.5),"0 a 0,5",IF(AND(CJ353&gt;0.5,CJ353&lt;=1.5),"1 a 1,5",IF(AND(CJ353&gt;1.5,CJ353&lt;2.5),"2",IF(AND(CJ353&gt;=2.5,CJ353&lt;=3),"2,5 a 3",IF(AND(CJ353&gt;3,CJ353&lt;=4),"3,5 a 4",IF(AND(CJ353&gt;4,CJ353&lt;=5),"4,5 a 5",IF(AND(CJ353&gt;5,CJ353&lt;=6),"5,5 a 6",IF(AND(CJ353&gt;6,CJ353&lt;=7),"6,5 a 7",IF(AND(CJ353&gt;7,CJ353&lt;=8),"7,5 a 8",IF(AND(CJ353&gt;8,CJ353&lt;=9.5),"8,5 a 9,5",IF(CJ353=10,"10","Fuera de rango"))))))))))))))))))</f>
        <v>2,5 a 3</v>
      </c>
      <c r="CL353" s="11" t="n">
        <f aca="false">IF(CK353="","",IF(OR(CK353="-6 a -5,5",CK353="-6 - -5,5"),1,IF(OR(CK353="-5 a -4,5",CK353="-5 - -4,5"),2,IF(OR(CK353="-4 a -3,5",CK353="-4 - -3,5"),3,IF(OR(CK353="-3 a -2,5",CK353="-3 - -2,5"),4,IF(OR(CK353="-2 a -1,5",CK353="-2 - -1,5"),5,IF(OR(CK353="-1 a -0,5",CK353="-1 - -0,5"),6,IF(OR(CK353="0 a 0,5",CK353="0 - 0,5"),7,IF(OR(CK353="1 a 1,5",CK353="1 - 1,5"),8,IF(CK353="2","NORMA",IF(OR(CK353="2,5 a 3",CK353="2,5 - 3"),9,IF(OR(CK353="3,5 a 4",CK353="3,5 - 4"),10,IF(OR(CK353="4,5 a 5",CK353="4,5 - 5"),11,IF(OR(CK353="5,5 a 6",CK353="5,5 - 6"),12,IF(OR(CK353="6,5 a 7",CK353="6,5 - 7"),13,IF(OR(CK353="7,5 a 8",CK353="7,5 - 8"),14,IF(OR(CK353="8,5 a 9",CK353="8,5 - 9,5",CK353="9 a 9,5"),15,IF(CK353="10",15,IF(OR(CK353="0,5 a 1",CK353="0,5 - 1"),7,"Fuera de rango")))))))))))))))))))</f>
        <v>9</v>
      </c>
      <c r="CN353" s="10" t="str">
        <f aca="false">IF(CM353=0,"0", " ")</f>
        <v>0</v>
      </c>
      <c r="CO353" s="10" t="str">
        <f aca="false">IF(CM353&gt;0,"EME"," ")</f>
        <v> </v>
      </c>
      <c r="CQ353" s="10" t="str">
        <f aca="false">IF(CP353&gt;0,"0", " ")</f>
        <v> </v>
      </c>
      <c r="CR353" s="10" t="str">
        <f aca="false">IF(CP353&gt;0,"EME"," ")</f>
        <v> </v>
      </c>
      <c r="CS353" s="9" t="n">
        <v>0.5</v>
      </c>
      <c r="CV353" s="9" t="n">
        <v>0</v>
      </c>
      <c r="CY353" s="9" t="n">
        <v>0</v>
      </c>
      <c r="DB353" s="9" t="n">
        <v>0</v>
      </c>
      <c r="DC353" s="11" t="str">
        <f aca="false">IF(DB353&lt;0,"2"," ")</f>
        <v> </v>
      </c>
      <c r="DD353" s="11" t="str">
        <f aca="false">IF(DB353&lt;0,"MIO"," ")</f>
        <v> </v>
      </c>
      <c r="DE353" s="9" t="n">
        <v>0</v>
      </c>
      <c r="DF353" s="10" t="str">
        <f aca="false">IF(DE353&lt;0,"3"," ")</f>
        <v> </v>
      </c>
      <c r="DG353" s="10" t="str">
        <f aca="false">IF(DE353&lt;0,"AST"," ")</f>
        <v> </v>
      </c>
      <c r="DH353" s="9" t="n">
        <v>0</v>
      </c>
      <c r="DI353" s="10" t="str">
        <f aca="false">IF(DH353&lt;0,"3"," ")</f>
        <v> </v>
      </c>
      <c r="DJ353" s="10" t="str">
        <f aca="false">IF(DH353&lt;0,"AST"," ")</f>
        <v> </v>
      </c>
      <c r="DK353" s="9" t="n">
        <v>0</v>
      </c>
      <c r="DL353" s="10" t="str">
        <f aca="false">IF(DK353&gt;0,"4"," ")</f>
        <v> </v>
      </c>
      <c r="DM353" s="10" t="str">
        <f aca="false">IF(DK353&gt;0,"PRE"," ")</f>
        <v> </v>
      </c>
      <c r="DN353" s="9" t="n">
        <v>0</v>
      </c>
      <c r="DO353" s="10" t="str">
        <f aca="false">IF(DN353&gt;0,"4"," ")</f>
        <v> </v>
      </c>
      <c r="DP353" s="10" t="str">
        <f aca="false">IF(DN353&gt;0,"PRE"," ")</f>
        <v> </v>
      </c>
      <c r="DS353" s="12" t="str">
        <f aca="false">CONCATENATE(CO353,CU353,DA353,DG353,DM353)</f>
        <v>   </v>
      </c>
      <c r="DT353" s="10" t="e">
        <f aca="false" t="array" ref="DT353">_xlfn.IFS(DS353="EME    ","0", DS353=" HIP   ","1", DS353="  MIO  ","2", DS353="   AST ","3", DS353="    PRE","4", DS353="EME   PRE","5", DS353=" HIP  PRE","6", DS353=" HIP AST ","7", DS353="  MIO PRE","8", DS353="  MIOAST ","9", DS353="   ASTPRE","10",DS353=" HIP ASTPRE","11", DS353="  MIOASTPRE","12", DS353="     ","0")</f>
        <v>#N/A</v>
      </c>
      <c r="DV353" s="1" t="e">
        <f aca="false" t="array" ref="DV353">_xlfn.IFS(DU353="SI","2", DU353="NO","1")</f>
        <v>#N/A</v>
      </c>
      <c r="DX353" s="11" t="str">
        <f aca="false">IF(DW353=0,"1","2")</f>
        <v>1</v>
      </c>
      <c r="DY353" s="11" t="str">
        <f aca="false" t="array" ref="DY353">_xlfn.IFS(DW353=0,"0", DW353=0.25, "1", DW353=0.5,"2", DW353=0.75,"3", DW353=1,"4",DW353=1.25,"5", DW353=1.5,"6", DW353=1.75,"7", DW353=2,"8")</f>
        <v>0</v>
      </c>
      <c r="EA353" s="11" t="str">
        <f aca="false">IF(DZ353=0,"1","2")</f>
        <v>1</v>
      </c>
      <c r="EB353" s="11" t="str">
        <f aca="false" t="array" ref="EB353">_xlfn.IFS(DZ353=0,"0", DZ353=0.25, "1", DZ353=0.5,"2", DZ353=0.75,"3", DZ353=1,"4",DZ353=1.25,"5", DZ353=1.5,"6", DZ353=1.75,"7", DZ353=2,"8")</f>
        <v>0</v>
      </c>
      <c r="ED353" s="10" t="str">
        <f aca="false">IF(EC353=0,"1","2")</f>
        <v>1</v>
      </c>
      <c r="EE353" s="11" t="str">
        <f aca="false" t="array" ref="EE353">_xlfn.IFS(EC353=0,"0", EC353=-0.25, "1", EC353=-0.5,"2", EC353=-0.75,"3", EC353=-1,"4",EC353=-1.25,"5", EC353=-1.5,"6", EC353=-1.75,"7", EC353=-2,"8", EC353=-2.25,"9",EC353=-2.5,"10", EC353=-2.75,"11", EC353=-3,"12", EC353=-3.25,"13", EC353=-3.5,"14", EC353=-3.75,"15",EC353=-4,"16")</f>
        <v>0</v>
      </c>
      <c r="EG353" s="10" t="str">
        <f aca="false">IF(EF353=0,"1","2")</f>
        <v>1</v>
      </c>
      <c r="EH353" s="11" t="str">
        <f aca="false" t="array" ref="EH353">_xlfn.IFS(EF353=0,"0", EF353=-0.25, "1", EF353=-0.5,"2", EF353=-0.75,"3", EF353=-1,"4",EF353=-1.25,"5", EF353=-1.5,"6", EF353=-1.75,"7", EF353=-2,"8", EF353=-2.25,"9",EF353=-2.5,"10", EF353=-2.75,"11", EF353=-3,"12", EF353=-3.25,"13", EF353=-3.5,"14", EF353=-3.75,"15",EF353=-4,"16")</f>
        <v>0</v>
      </c>
      <c r="EJ353" s="11" t="str">
        <f aca="false">IF(EI353=0,"1","2")</f>
        <v>1</v>
      </c>
      <c r="EK353" s="11" t="str">
        <f aca="false" t="array" ref="EK353">_xlfn.IFS(EI353=0,"0", EI353=-0.25, "1", EI353=-0.5,"2", EI353=-0.75,"3", EI353=-1,"4",EI353=-1.25,"5", EI353=-1.5,"6", EI353=-1.75,"7", EI353=-2,"8", EI353=-2.25,"9", EI353=-2.25,"9",EI353=-2.5,"10", EI353=-2.75,"11", EI353=-3,"12", EI353=-3.25,"13", EI353=-3.5,"14", EI353=-3.75,"15",EI353=-4,"16", EI353=0.25, "17", EI353=0.5, "18")</f>
        <v>0</v>
      </c>
      <c r="EM353" s="11" t="str">
        <f aca="false">IF(EL353=0,"1","2")</f>
        <v>1</v>
      </c>
      <c r="EN353" s="11" t="str">
        <f aca="false" t="array" ref="EN353">_xlfn.IFS(EL353=0.25,"17",EL353=0.5,"18", EL353=0,"0", EL353=-0.25, "1", EL353=-0.5,"2", EL353=-0.75,"3", EL353=-1,"4",EL353=-1.25,"5", EL353=-1.5,"6", EL353=-1.75,"7", EL353=-2,"8",EL353= -2.25,"9",EL353=-2.5,"10",EL353= -2.75,"11",EL353= -3,"12",EL353= -3.25,"13",EL353= -3.5,"14",EL353= -3.75,"15",EL353=-4,"16")</f>
        <v>0</v>
      </c>
      <c r="EP353" s="11" t="str">
        <f aca="false">IF(EO353=0,"1","2")</f>
        <v>1</v>
      </c>
      <c r="EQ353" s="11" t="str">
        <f aca="false" t="array" ref="EQ353">_xlfn.IFS(EO353=0,"0", EO353=0.25, "1", EO353=0.5,"2", EO353=0.75,"3", EO353=1,"4",EO353=1.25,"5", EO353=1.5,"6", EO353=1.75,"7", EO353=2,"8", EO353=2.25,"9", EO353=2.25,"9",EO353=2.5,"10", EO353=2.75,"11", EO353=3,"12", EO353=3.25,"13", EO353=3.5,"14", EO353=3.75,"15",EO353=4,"16", EO353=-0.25, "17", bq=-0.5, "18")</f>
        <v>0</v>
      </c>
      <c r="ES353" s="11" t="str">
        <f aca="false">IF(ER353=0,"1","2")</f>
        <v>1</v>
      </c>
      <c r="ET353" s="11" t="str">
        <f aca="false" t="array" ref="ET353">_xlfn.IFS(ER353=0,"0", ER353=0.25, "1", ER353=0.5,"2", ER353=0.75,"3", ER353=1,"4",ER353=1.25,"5", ER353=1.5,"6", ER353=1.75,"7", ER353=2,"8", ER353=2.25,"9", ER353=2.25,"9",ER353=2.5,"10", ER353=2.75,"11", ER353=3,"12", ER353=3.25,"13", ER353=3.5,"14", ER353=3.75,"15",ER353=4,"16", ER353=-0.25, "17", bq=-0.5, "18")</f>
        <v>0</v>
      </c>
      <c r="EV353" s="14" t="e">
        <f aca="false">VLOOKUP(EU353,LEYENDA!$G$2:$H$8,2,TRUE())</f>
        <v>#N/A</v>
      </c>
      <c r="EW353" s="14" t="e">
        <f aca="false" t="array" ref="EW353">_xlfn.IFS(EV353="0-5","1", EV353="6-12","2", EV353="13-18","3", EV353="19-24","4", EV353="25-36","5", EV353="37-48","6", EV353="49-60","7")</f>
        <v>#N/A</v>
      </c>
    </row>
    <row r="354" customFormat="false" ht="13.5" hidden="false" customHeight="false" outlineLevel="0" collapsed="false">
      <c r="A354" s="1" t="n">
        <v>99</v>
      </c>
      <c r="B354" s="2" t="n">
        <v>1</v>
      </c>
      <c r="C354" s="33" t="n">
        <v>41788</v>
      </c>
      <c r="E354" s="5" t="str">
        <f aca="false">VLOOKUP(A354,'286'!$A$3:$J$6279,10,FALSE())</f>
        <v>DE MIGUEL DOMÍNDUEZ, MARIO</v>
      </c>
      <c r="F354" s="4" t="str">
        <f aca="false">VLOOKUP(A354,'286'!$A$3:$I$1768,3,FALSE())</f>
        <v>MIDOMA</v>
      </c>
      <c r="G354" s="6" t="n">
        <f aca="false">VLOOKUP(A354,'286'!$A$3:$I$1768,4,FALSE())</f>
        <v>34225</v>
      </c>
      <c r="H354" s="7" t="n">
        <f aca="false">YEAR(C354)-YEAR(G354)</f>
        <v>21</v>
      </c>
      <c r="I354" s="1" t="str">
        <f aca="false">VLOOKUP(H354,LEYENDA!$C$2:$D$6,2,TRUE())</f>
        <v>13-24</v>
      </c>
      <c r="J354" s="5" t="str">
        <f aca="false">VLOOKUP(A354,'286'!$A$3:$I$1768,7,FALSE())</f>
        <v>H</v>
      </c>
      <c r="K354" s="8" t="n">
        <f aca="false">VLOOKUP(A354,'286'!$A$3:$I$1768,2,FALSE())</f>
        <v>0</v>
      </c>
      <c r="L354" s="4" t="str">
        <f aca="false">VLOOKUP(A354,'286'!$A$3:$I$1768,8,FALSE())</f>
        <v>D</v>
      </c>
      <c r="M354" s="4" t="str">
        <f aca="false">VLOOKUP(A354,'286'!$A$3:$I$1768,9,FALSE())</f>
        <v>D</v>
      </c>
      <c r="N354" s="8" t="str">
        <f aca="false">IF(R354=O354, "MISMA","CONTRARIA")</f>
        <v>MISMA</v>
      </c>
      <c r="O354" s="8" t="str">
        <f aca="false" t="array" ref="O354">_xlfn.IFS(L354="D","1", L354="I","2")</f>
        <v>1</v>
      </c>
      <c r="P354" s="8" t="e">
        <f aca="false" t="array" ref="P354">_xlfn.IFS(K354="OD","1", K354="OI","2")</f>
        <v>#N/A</v>
      </c>
      <c r="Q354" s="1" t="str">
        <f aca="false" t="array" ref="Q354">_xlfn.IFS(J354="M","1", J354="H","2")</f>
        <v>2</v>
      </c>
      <c r="R354" s="8" t="str">
        <f aca="false" t="array" ref="R354">_xlfn.IFS(M354="D","1", M354="I","2")</f>
        <v>1</v>
      </c>
      <c r="S354" s="1" t="str">
        <f aca="false" t="array" ref="S354">_xlfn.IFS(N354="CONTRARIA", "1",N354= "MISMA","2")</f>
        <v>2</v>
      </c>
      <c r="T354" s="1" t="str">
        <f aca="false" t="array" ref="T354">_xlfn.IFS(I354="0-12","1", I354="13-24","2", I354="25-40","3", I354="41-60","4", I354="61-100","5")</f>
        <v>2</v>
      </c>
      <c r="U354" s="9" t="n">
        <v>-2</v>
      </c>
      <c r="V354" s="11" t="str">
        <f aca="false">IF(U354="","",IF(AND(U354&gt;=-9,U354&lt;=-6.5),"-9 a -6,5",IF(AND(U354&gt;=-6,U354&lt;=-3.5),"-6 a -3,5",IF(AND(U354&gt;=-3,U354&lt;=-1),"-3 a -1",IF(U354=-0.5,"-0,5",IF(AND(U354&gt;=0,U354&lt;=2.5),"0 a 2,5",IF(AND(U354&gt;=3,U354&lt;=5.5),"3 a 5,5",IF(AND(U354&gt;=6,U354&lt;=8.5),"6 a 8,5",IF(AND(U354&gt;=9,U354&lt;=20),"9 a 20","Fuera de rango")))))))))</f>
        <v>-3 a -1</v>
      </c>
      <c r="W354" s="11" t="n">
        <f aca="false">IF(V354="","",IF(V354="-9 a -6,5",2,IF(V354="-6 a -3,5",3,IF(V354="-3 a -1",4,IF(V354="-0,5","NORMA",IF(V354="0 a 2,5",5,IF(V354="3 a 5,5",6,IF(V354="6 a 8,5",7,IF(V354="9 a 20",8,"Fuera de rango")))))))))</f>
        <v>4</v>
      </c>
      <c r="X354" s="9" t="n">
        <v>28</v>
      </c>
      <c r="Y354" s="11" t="str">
        <f aca="false">IF(X354="","",IF(AND(X354&gt;=0,X354&lt;=4),"0 a 4",IF(AND(X354&gt;=4.5,X354&lt;=8.5),"4,5 a 8,5",IF(X354=9,"9",IF(AND(X354&gt;=9.5,X354&lt;=13),"9,5 a 13",IF(AND(X354&gt;=13.5,X354&lt;=20),"13,5 a 20",IF(AND(X354&gt;=20.5,X354&lt;=35),"20,5 a 35","Fuera de rango")))))))</f>
        <v>20,5 a 35</v>
      </c>
      <c r="Z354" s="11" t="n">
        <f aca="false">IF(Y354="","",IF(Y354="0 a 4",1,IF(Y354="4,5 a 8,5",2,IF(Y354="9","NORMA",IF(Y354="9,5 a 13",3,IF(Y354="13,5 a 20",4,IF(Y354="20,5 a 35",5,"Fuera de rango")))))))</f>
        <v>5</v>
      </c>
      <c r="AA354" s="9" t="n">
        <v>30</v>
      </c>
      <c r="AB354" s="10" t="str">
        <f aca="false">IF(AA354="","",IF(AND(AA354&gt;=0,AA354&lt;=9),"0 a 9",IF(AND(AA354&gt;=9.5,AA354&lt;=18.5),"9,5 a 18,5",IF(AA354=19,"19",IF(AND(AA354&gt;=19.5,AA354&lt;=28),"19,5 a 28",IF(AND(AA354&gt;=28.5,AA354&lt;=40),"28,5 a 40","Fuera de rango"))))))</f>
        <v>28,5 a 40</v>
      </c>
      <c r="AC354" s="11" t="n">
        <f aca="false" t="array" ref="AC354">_xlfn.IFS(AB354="","",AB354="0 a 9",1,AB354="9,5 a 18,5",2,AB354="19","NORMA",AB354="19,5 a 28",3,AB354="28,5 a 40",4,TRUE(),"Fuera de rango")</f>
        <v>4</v>
      </c>
      <c r="AD354" s="9" t="n">
        <v>24</v>
      </c>
      <c r="AE354" s="10" t="str">
        <f aca="false">IF(AD354="","",IF(AND(AD354&gt;=-10,AD354&lt;=0),"De -10 a 0",IF(AND(AD354&gt;=0.5,AD354&lt;=9.5),"0,5 a 9,5",IF(AD354=10,"10",IF(AND(AD354&gt;=10.5,AD354&lt;=20),"10,5 a 20",IF(AND(AD354&gt;=20.5,AD354&lt;=40),"20,5 a 40","Fuera de rango"))))))</f>
        <v>20,5 a 40</v>
      </c>
      <c r="AF354" s="12" t="n">
        <f aca="false">IF(AD354="","",IF(AND(AD354&gt;=-10,AD354&lt;=0),1,IF(AND(AD354&gt;=0.5,AD354&lt;=9.5),2,IF(AD354=10,"NORMA",IF(AND(AD354&gt;=10.5,AD354&lt;=20),3,IF(AND(AD354&gt;=20.5,AD354&lt;=40),4,""))))))</f>
        <v>4</v>
      </c>
      <c r="AG354" s="9" t="n">
        <v>8</v>
      </c>
      <c r="AH354" s="10" t="str">
        <f aca="false">IF(AG354="","",IF(AND(AG354&gt;=0,AG354&lt;=4),"0 a 4",IF(AND(AG354&gt;=4.5,AG354&lt;=8.5),"4,5 a 8,5",IF(AG354=9,"9",IF(AND(AG354&gt;=9.5,AG354&lt;=13),"9,5 a 13",IF(AND(AG354&gt;=13.5,AG354&lt;=25),"13,5 a 25","Fuera de rango"))))))</f>
        <v>4,5 a 8,5</v>
      </c>
      <c r="AI354" s="10" t="n">
        <f aca="false">IF(AH354="","",IF(AH354="0 a 4",1,IF(AH354="4,5 a 8,5",2,IF(AH354="9","NORMA",IF(AH354="9,5 a 13",3,IF(AH354="13,5 a 25",4,""))))))</f>
        <v>2</v>
      </c>
      <c r="AJ354" s="9" t="n">
        <v>5</v>
      </c>
      <c r="AK354" s="10" t="str">
        <f aca="false">IF(AJ354="","",IF(AND(AJ354&gt;=-15,AJ354&lt;=-10.5),"-15 a -10,5",IF(AND(AJ354&gt;=-10,AJ354&lt;=-4),"-10 a -4",IF(AND(AJ354&gt;=-4.5,AJ354&lt;=0),"-4,5 a 0",IF(AND(AJ354&gt;=0.5,AJ354&lt;=4.5),"0,5 a 4,5",IF(AJ354=5,"5",IF(AND(AJ354&gt;=5.5,AJ354&lt;=10),"5,5 a 10",IF(AND(AJ354&gt;=10.5,AJ354&lt;=20),"10,5 a 20","Fuera de rango"))))))))</f>
        <v>5</v>
      </c>
      <c r="AL354" s="11" t="str">
        <f aca="false">IF(AK354="","",IF(AK354="-15 a -10,5",1,IF(AK354="-10 a -4",2,IF(AK354="-4,5 a 0",3,IF(AK354="0,5 a 4,5",4,IF(AK354="5","NORMA",IF(AK354="5,5 a 10",5,IF(AK354="10,5 a 20",6,"Error"))))))))</f>
        <v>NORMA</v>
      </c>
      <c r="AM354" s="9" t="n">
        <v>0</v>
      </c>
      <c r="AN354" s="10" t="str">
        <f aca="false">IF(AM354="","",IF(AND(AM354&gt;=-7.5,AM354&lt;=-5.5),"-7,5 a -5,5",IF(AND(AM354&gt;=-5,AM354&lt;=-3),"-5 a -3",IF(AND(AM354&gt;=-2.5,AM354&lt;=-0.5),"-2,5 a -0,5",IF(AM354=0,"0,00",IF(AND(AM354&gt;=0.5,AM354&lt;=2.5),"0,5 a 2,5",IF(AND(AM354&gt;=3,AM354&lt;=5),"3 a 5",IF(AND(AM354&gt;=5.5,AM354&lt;=7.5),"5,5 a 7,5",IF(AND(AM354&gt;=8,AM354&lt;=10),"8 a 10","Fuera de rango")))))))))</f>
        <v>0,00</v>
      </c>
      <c r="AO354" s="11" t="str">
        <f aca="false">IF(AN354="","",IF(AN354="-7,5 a -5,5",1,IF(AN354="-5 a -3",2,IF(AN354="-2,5 a -0,5",3,IF(AN354="0,00","NORMA",IF(AN354="0,5 a 2,5",4,IF(AN354="3 a 5",5,IF(AN354="5,5 a 7,5",6,IF(AN354="8 a 10",7,"Error")))))))))</f>
        <v>NORMA</v>
      </c>
      <c r="AP354" s="9" t="n">
        <v>-2</v>
      </c>
      <c r="AQ354" s="10" t="str">
        <f aca="false">IF(AP354="","",IF(AND(AP354&gt;=-20,AP354&lt;=-9.5),"-20 a -9,5",IF(AND(AP354&gt;=-9,AP354&lt;=-6.5),"-9 a -6,5",IF(AP354=-6,"-6",IF(AND(AP354&gt;=-5.5,AP354&lt;=-3),"-5,5 a -3",IF(AND(AP354&gt;=-2.5,AP354&lt;=0),"-2,5 a 0",IF(AND(AP354&gt;=0.5,AP354&lt;=3),"0,5 a 3",IF(AND(AP354&gt;=3.5,AP354&lt;=6),"3,5 a 6",IF(AND(AP354&gt;=6.5,AP354&lt;=9),"6,5 a 9",IF(AND(AP354&gt;=9.5,AP354&lt;=20),"9,5 a 20","Fuera de rango"))))))))))</f>
        <v>-2,5 a 0</v>
      </c>
      <c r="AR354" s="11" t="n">
        <f aca="false">IF(AQ354="","",IF(AQ354="-20 a -9,5",1,IF(AQ354="-9 a -6,5",2,IF(AQ354="-6","NORMA",IF(AQ354="-5,5 a -3",3,IF(AQ354="-2,5 a 0",4,IF(AQ354="0,5 a 3",5,IF(AQ354="3,5 a 6",6,IF(AQ354="6,5 a 9",7,IF(AQ354="9,5 a 20",8,""))))))))))</f>
        <v>4</v>
      </c>
      <c r="AS354" s="9" t="n">
        <v>3</v>
      </c>
      <c r="AT354" s="10" t="str">
        <f aca="false">IF(AS354="","",IF(AND(AS354&gt;=-16,AS354&lt;=-14),"-16 a -14",IF(AND(AS354&gt;=-13.5,AS354&lt;=-11.5),"-13,5 a -11,5",IF(AND(AS354&gt;=-11,AS354&lt;=-9),"-11 a -9",IF(AND(AS354&gt;=-8.5,AS354&lt;=-6.5),"-8,5 a -6,5",IF(AND(AS354&gt;=-6,AS354&lt;=-4),"-6 a -4",IF(AND(AS354&gt;=-3.5,AS354&lt;=-1.5),"-3,5 a -1,5",IF(AND(AS354&gt;=-1,AS354&lt;=1),"-1 a 1",IF(AND(AS354&gt;=1.5,AS354&lt;=3.5),"1,5 a 3,5",IF(AND(AS354&gt;=4,AS354&lt;=6),"4 a 6",IF(AND(AS354&gt;=6.5,AS354&lt;=8.5),"6,5 a 8,5",IF(AND(AS354&gt;=9,AS354&lt;=11),"9 a 11",IF(AND(AS354&gt;=11.5,AS354&lt;=13.5),"11,5 a 13,5",IF(AND(AS354&gt;=14,AS354&lt;=16),"14 a 16",IF(AND(AS354&gt;=16.5,AS354&lt;=18.5),"16,5 a 18,5",IF(AND(AS354&gt;=19,AS354&lt;=21),"19 a 21","Fuera de rango"))))))))))))))))</f>
        <v>1,5 a 3,5</v>
      </c>
      <c r="AU354" s="11" t="n">
        <f aca="false" t="array" ref="AU354">IF(AT354="","",_xlfn.IFS(AT354="-16 a -14",1,AT354="-13,5 a -11,5",2,AT354="-11 a -9",3,AT354="-8,5 a -6,5",4,AT354="-6 a -4",5,AT354="-3,5 a -1,5",6,AT354="-1 a 1",7,AT354="1,5 a 3,5",8,AT354="4 a 6","NORMA",AT354="6,5 a 8,5",9,AT354="9 a 11",10,AT354="11,5 a 13,5",11,AT354="14 a 16",12,AT354="16,5 a 18,5",13,AT354="19 a 21",14,TRUE(),""))</f>
        <v>8</v>
      </c>
      <c r="AV354" s="9" t="n">
        <v>1</v>
      </c>
      <c r="AW354" s="10" t="str">
        <f aca="false">IF(AV354="","",IF(AND(AV354&gt;=-1,AV354&lt;=-0.5),"-1 a -0,5",IF(AND(AV354&gt;-0.5,AV354&lt;=0),"De -0,5 a 0",IF(AND(AV354&gt;=0.25,AV354&lt;=0.75),"0,25 a 0,75",IF(AND(AV354&gt;=1,AV354&lt;=1.5),"1 a 1,5",IF(AND(AV354&gt;=1.75,AV354&lt;=2.25),"1,75 a 2,25",IF(AND(AV354&gt;=2.5,AV354&lt;=3),"2,5 a 3",IF(AND(AV354&gt;=3.25,AV354&lt;=3.75),"3,25 a 3,75","Fuera de rango"))))))))</f>
        <v>1 a 1,5</v>
      </c>
      <c r="AX354" s="10" t="n">
        <f aca="false">IF(AW354="","",IF(OR(AW354="-1 a -0,5",AW354="-1 a -0.5"),1,IF(OR(AW354="De -0,5 a 0",AW354="-0,5 a 0",AW354="De -0.5 a 0"),2,IF(OR(AW354="0,25 a 0,75",AW354="0.25 a 0.75"),"NORMA",IF(OR(AW354="1 a 1,5",AW354="1 a 1.5"),3,IF(OR(AW354="1,75 a 2,25",AW354="1.75 a 2.25"),4,IF(OR(AW354="2,5 a 3",AW354="2.5 a 3"),5,IF(OR(AW354="3,25 a 3,75",AW354="3.25 a 3.75"),6,""))))))))</f>
        <v>3</v>
      </c>
      <c r="AY354" s="9" t="n">
        <v>-4</v>
      </c>
      <c r="AZ354" s="10" t="str">
        <f aca="false">IF(AY354="","",IF(AND(AY354&gt;=-20,AY354&lt;=-9.5),"-20 a -9,5",IF(AND(AY354&gt;=-9,AY354&lt;=-6.5),"-9 a -6,5",IF(AY354=-6,"-6",IF(AND(AY354&gt;=-5.5,AY354&lt;=-3),"-5,5 a -3",IF(AND(AY354&gt;=-2.5,AY354&lt;=0),"-2,5 a 0",IF(AND(AY354&gt;=0.5,AY354&lt;=3),"0,5 a 3",IF(AND(AY354&gt;=3.5,AY354&lt;=6),"3,5 a 6","Fuera de rango"))))))))</f>
        <v>-5,5 a -3</v>
      </c>
      <c r="BA354" s="11" t="n">
        <f aca="false">IF(AZ354="","",IF(AZ354="-20 a -9,5",1,IF(AZ354="-9 a -6,5",2,IF(AZ354="-6","NORMA",IF(AZ354="-5,5 a -3",3,IF(AZ354="-2,5 a 0",4,IF(AZ354="0,5 a 3",5,IF(AZ354="3,5 a 6",6,""))))))))</f>
        <v>3</v>
      </c>
      <c r="BB354" s="9" t="n">
        <v>0</v>
      </c>
      <c r="BC354" s="10" t="str">
        <f aca="false" t="array" ref="BC354">IF(BB354="","",_xlfn.IFS(AND(BB354&gt;=0,BB354&lt;=2),"0 a 2",AND(BB354&gt;=2.5,BB354&lt;=4.5),"2,5 a 4,5",AND(BB354&gt;=5,BB354&lt;=7),"5 a 7",AND(BB354&gt;=7.5,BB354&lt;=9.5),"7,5 a 9,5",AND(BB354&gt;=10,BB354&lt;=12),"10 a 12",AND(BB354&gt;=12.5,BB354&lt;=14.5),"12,5 a 14,5",BB354=15,"15",AND(BB354&gt;=15.5,BB354&lt;=17.5),"15,5 a 17,5",AND(BB354&gt;=18,BB354&lt;=20),"18 a 20",AND(BB354&gt;=20.5,BB354&lt;=22.5),"20,5 a 22,5",AND(BB354&gt;=23,BB354&lt;=25),"23 a 25",TRUE(),"Fuera de rango"))</f>
        <v>0 a 2</v>
      </c>
      <c r="BD354" s="11" t="n">
        <f aca="false" t="array" ref="BD354">IF(BC354="","",_xlfn.IFS(BC354="0 a 2",1,BC354="2,5 a 4,5",2,BC354="5 a 7",3,BC354="7,5 a 9,5",4,BC354="10 a 12",5,BC354="12,5 a 14,5",6,BC354="15","NORMA",BC354="15,5 a 17,5",7,BC354="18 a 20",8,BC354="20,5 a 22,5",9,BC354="23 a 25",10,TRUE(),"Fuera de rango"))</f>
        <v>1</v>
      </c>
      <c r="BE354" s="9" t="n">
        <v>34</v>
      </c>
      <c r="BF354" s="10" t="str">
        <f aca="false">IF(BE354="","",IF(AND(BE354&gt;=-20,BE354&lt;=-10),"-20 a -10",IF(AND(BE354&gt;=-9.5,BE354&lt;=0.5),"-9,5 a 0,5",IF(AND(BE354&gt;=1,BE354&lt;=11),"1 a 11",IF(AND(BE354&gt;=11.5,BE354&lt;=20.5),"11,5 a 20,5",IF(BE354=21,"21",IF(AND(BE354&gt;=21.5,BE354&lt;=31.5),"21,5 a 31,5",IF(AND(BE354&gt;=32,BE354&lt;=42),"32 a 42","Fuera de rango"))))))))</f>
        <v>32 a 42</v>
      </c>
      <c r="BG354" s="11" t="n">
        <f aca="false">IF(BF354="","",IF(BF354="-20 a -10",1,IF(BF354="-9,5 a 0,5",2,IF(BF354="1 a 11",3,IF(BF354="11,5 a 20,5",4,IF(BF354="21","NORMA",IF(BF354="21,5 a 31,5",5,IF(BF354="32 a 42",6,""))))))))</f>
        <v>6</v>
      </c>
      <c r="BH354" s="9" t="n">
        <v>18</v>
      </c>
      <c r="BI354" s="10" t="str">
        <f aca="false">IF(BH354="","",IF(AND(BH354&gt;=-20,BH354&lt;=-15),"-20 a -15",IF(AND(BH354&gt;=-14.5,BH354&lt;=-9.5),"-14,5 a -9,5",IF(AND(BH354&gt;=-9,BH354&lt;=-4),"-9 a -4",IF(AND(BH354&gt;=-3.5,BH354&lt;=2.5),"-3,5 a 2,5",IF(AND(BH354&gt;=3,BH354&lt;=8),"3 a 8",IF(AND(BH354&gt;=8.5,BH354&lt;=14.5),"8,5 a 14,5",IF(BH354=15,"15",IF(AND(BH354&gt;=15.5,BH354&lt;=20.5),"15,5 a 20,5",IF(AND(BH354&gt;=21,BH354&lt;=26),"21 a 26","Fuera de rango"))))))))))</f>
        <v>15,5 a 20,5</v>
      </c>
      <c r="BJ354" s="11" t="n">
        <f aca="false">IF(BI354="","",IF(BI354="-20 a -15",1,IF(BI354="-14,5 a -9,5",2,IF(BI354="-9 a -4",3,IF(BI354="-3,5 a 2,5",4,IF(BI354="3 a 8",5,IF(BI354="8,5 a 14,5",6,IF(BI354="15","NORMA",IF(BI354="15,5 a 20,5",7,IF(BI354="21 a 26",8,IF(BI354="26,5 a 31,5",9,"")))))))))))</f>
        <v>7</v>
      </c>
      <c r="BK354" s="9" t="n">
        <v>0</v>
      </c>
      <c r="BL354" s="10" t="str">
        <f aca="false">IF(BK354="","",IF(AND(BK354&gt;=0,BK354&lt;=2),"0 - 2",IF(AND(BK354&gt;=2.5,BK354&lt;=4.5),"2,5 - 4,5",IF(AND(BK354&gt;=5,BK354&lt;=7),"5 - 7",IF(AND(BK354&gt;=7.5,BK354&lt;=9.5),"7,5 - 9,5",IF(AND(BK354&gt;=10,BK354&lt;=12),"10 - 12",IF(AND(BK354&gt;=12.5,BK354&lt;=13.5),"12,5 - 13,5",IF(BK354=14,"14",IF(AND(BK354&gt;=14.5,BK354&lt;=16.5),"14,5 - 16,5",IF(AND(BK354&gt;=17,BK354&lt;=19),"17 - 19",IF(AND(BK354&gt;=19.5,BK354&lt;=21.5),"19,5 - 21,5",IF(AND(BK354&gt;=22,BK354&lt;=24),"22 - 24",IF(AND(BK354&gt;=24.5,BK354&lt;=26.5),"24,5 - 26,5",IF(AND(BK354&gt;=27,BK354&lt;=29),"27 - 29",IF(AND(BK354&gt;=29.5,BK354&lt;=30),"29,5 - 30","Fuera de rango")))))))))))))))</f>
        <v>0 - 2</v>
      </c>
      <c r="BM354" s="11" t="n">
        <f aca="false">IF(BL354="","",IF(BL354="0 - 2",1,IF(BL354="2,5 - 4,5",2,IF(BL354="5 - 7",3,IF(BL354="7,5 - 9,5",4,IF(BL354="10 - 12",5,IF(BL354="12,5 - 13,5",6,IF(BL354="14","NORMA",IF(BL354="14,5 - 16,5",7,IF(BL354="17 - 19",8,IF(BL354="19,5 - 21,5",9,IF(BL354="22 - 24",10,IF(BL354="24,5 - 26,5",11,IF(BL354="27 - 29",12,IF(BL354="29,5 - 30",13,"")))))))))))))))</f>
        <v>1</v>
      </c>
      <c r="BN354" s="9" t="n">
        <v>12</v>
      </c>
      <c r="BO354" s="11" t="str">
        <f aca="false">IF(BN354="","",IF(AND(BN354&gt;=-20,BN354&lt;=-10),"-20 a -10",IF(AND(BN354&gt;=-9.5,BN354&lt;=0.5),"-9,5 a 0,5",IF(AND(BN354&gt;=1,BN354&lt;=11),"1 a 11",IF(AND(BN354&gt;=11.5,BN354&lt;=21.5),"11,5 a 21,5",IF(BN354=22,"22",IF(AND(BN354&gt;=22.5,BN354&lt;=32.5),"22,5 a 32,5",IF(AND(BN354&gt;=33,BN354&lt;=43),"33 a 43","Fuera de rango"))))))))</f>
        <v>11,5 a 21,5</v>
      </c>
      <c r="BP354" s="11" t="n">
        <f aca="false">IF(BO354="","",IF(BO354="-20 a -10",1,IF(BO354="-9,5 a 0,5",2,IF(BO354="1 a 11",3,IF(BO354="11,5 a 21,5",4,IF(BO354="22","NORMA",IF(BO354="22,5 a 32,5",5,IF(BO354="33 a 43",6,""))))))))</f>
        <v>4</v>
      </c>
      <c r="BQ354" s="9" t="n">
        <v>4</v>
      </c>
      <c r="BR354" s="10" t="str">
        <f aca="false">IF(BQ354="","",IF(AND(BQ354&gt;=-20,BQ354&lt;=-15),"-20 a -15",IF(AND(BQ354&gt;=-14.5,BQ354&lt;=-9.5),"-14,5 a -9,5",IF(AND(BQ354&gt;=-9,BQ354&lt;=-4),"-9 a -4",IF(AND(BQ354&gt;=-3.5,BQ354&lt;=2.5),"-3,5 a 2,5",IF(AND(BQ354&gt;=3,BQ354&lt;=8),"3 a 8",IF(AND(BQ354&gt;=8.5,BQ354&lt;=13.5),"8,5 a 13,5",IF(AND(BQ354&gt;=14,BQ354&lt;=17.5),"14 a 17,5",IF(BQ354=18,"18",IF(AND(BQ354&gt;=18.5,BQ354&lt;=23.5),"18,5 a 23,5",IF(AND(BQ354&gt;=24,BQ354&lt;=29),"24 a 29",IF(AND(BQ354&gt;=29.5,BQ354&lt;=34.5),"29,5 a 34,5",IF(AND(BQ354&gt;=35,BQ354&lt;=40),"35 a 40","Fuera de rango")))))))))))))</f>
        <v>3 a 8</v>
      </c>
      <c r="BS354" s="11" t="n">
        <f aca="false">IF(BR354="","",IF(BR354="-20 a -15",1,IF(BR354="-14,5 a -9,5",2,IF(BR354="-9 a -4",3,IF(BR354="-3,5 a 2,5",4,IF(BR354="3 a 8",5,IF(BR354="8,5 a 13,5",6,IF(BR354="14 a 17,5",7,IF(BR354="18","NORMA",IF(BR354="18,5 a 23,5",8,IF(BR354="24 a 29",9,IF(BR354="29,5 a 34,5",10,IF(BR354="35 a 40",11,"")))))))))))))</f>
        <v>5</v>
      </c>
      <c r="BT354" s="9" t="n">
        <v>1</v>
      </c>
      <c r="BU354" s="10" t="str">
        <f aca="false">IF(BT354="","",IF(AND(BT354&gt;=-20,BT354&lt;=-18),"-20 a -18",IF(AND(BT354&gt;=-17.5,BT354&lt;=-15.5),"-17,5 a -15,5",IF(AND(BT354&gt;=-15,BT354&lt;=-13),"-15 a -13",IF(AND(BT354&gt;=-12.5,BT354&lt;=-10.5),"-12,5 a -10,5",IF(AND(BT354&gt;=-10,BT354&lt;=-8),"-10 a -8",IF(AND(BT354&gt;=-7.5,BT354&lt;=-5.5),"-7,5 a -5,5",IF(AND(BT354&gt;=-5,BT354&lt;=-3),"-5 a -3",IF(AND(BT354&gt;=-2.5,BT354&lt;=-0.5),"-2,5 a -0,5",IF(BT354=0,"0",IF(AND(BT354&gt;=0.5,BT354&lt;=2.5),"0,5 a 2,5",IF(AND(BT354&gt;=3,BT354&lt;=5),"3 a 5",IF(AND(BT354&gt;=5.5,BT354&lt;=7.5),"5,5 a 7,5",IF(AND(BT354&gt;=8,BT354&lt;=10),"8 a 10",IF(AND(BT354&gt;=10.5,BT354&lt;=12.5),"10,5 a 12,5",IF(AND(BT354&gt;=13,BT354&lt;=15),"13 a 15",IF(AND(BT354&gt;=15.5,BT354&lt;=17.5),"15,5 a 17,5",IF(AND(BT354&gt;=18,BT354&lt;=20),"18 a 20","Fuera de rango"))))))))))))))))))</f>
        <v>0,5 a 2,5</v>
      </c>
      <c r="BV354" s="11" t="n">
        <f aca="false">IF(BT354="","",IF(BT354=0,"NORMA",IF(AND(BT354&gt;=-20,BT354&lt;=-18),2,IF(AND(BT354&gt;=-17.5,BT354&lt;=-15.5),2,IF(AND(BT354&gt;=-15,BT354&lt;=-13),3,IF(AND(BT354&gt;=-12.5,BT354&lt;=-10.5),4,IF(AND(BT354&gt;=-10,BT354&lt;=-8),5,IF(AND(BT354&gt;=-7.5,BT354&lt;=-5.5),6,IF(AND(BT354&gt;=-5,BT354&lt;=-3),7,IF(AND(BT354&gt;=-2.5,BT354&lt;=-0.5),8,IF(AND(BT354&gt;=0.5,BT354&lt;=2.5),9,IF(AND(BT354&gt;=3,BT354&lt;=5),10,IF(AND(BT354&gt;=5.5,BT354&lt;=7.5),11,IF(AND(BT354&gt;=8,BT354&lt;=10),12,IF(AND(BT354&gt;=10.5,BT354&lt;=12.5),13,IF(AND(BT354&gt;=13,BT354&lt;=15),14,IF(AND(BT354&gt;=15.5,BT354&lt;=17.5),15,IF(AND(BT354&gt;=18,BT354&lt;=20),16,"Fuera de rango"))))))))))))))))))</f>
        <v>9</v>
      </c>
      <c r="BW354" s="9" t="n">
        <v>-7.25</v>
      </c>
      <c r="BX354" s="10" t="n">
        <f aca="false">18.5- (0.3*H354)</f>
        <v>12.2</v>
      </c>
      <c r="BY354" s="10" t="n">
        <f aca="false">(BW354)-(BX354)</f>
        <v>-19.45</v>
      </c>
      <c r="BZ354" s="10" t="str">
        <f aca="false">IF(BY354="","",IF(BY354&lt;-27.5,"De -30 a -28",IF(BY354&lt;-25,"De -27,5 a -25,5",IF(BY354&lt;-22.5,"De -25 a -23",IF(BY354&lt;-20,"De -22,5 a -20,5",IF(BY354&lt;-17.5,"De -20 a -18",IF(BY354&lt;-15,"De -17,5 a -15,5",IF(BY354&lt;-12.5,"De -15 a -13",IF(BY354&lt;-10,"De -12,5 a -10,5",IF(BY354&lt;-7.5,"De -10 a -8",IF(BY354&lt;-5,"De -7,5 a -5,5",IF(BY354&lt;-2.5,"De -5 a -3",IF(BY354&lt;0,"De -2,5 a -0,5",IF(BY354&lt;2.5,"De 0 a 2",IF(BY354&lt;5,"De 2,5 a 4,5",IF(BY354&lt;7.5,"De 5 a 7",IF(BY354&lt;10,"De 7,5 a 9,5",IF(BY354&lt;12.5,"De 10 a 12",IF(BY354&lt;15,"De 12,5 a 14,5",IF(BY354&lt;17.5,"De 15 a 17",IF(BY354&lt;20,"De 17,5 a 19,5",IF(BY354&lt;22.5,"De 20 a 22",IF(BY354&lt;25,"De 22,5 a 24,5",IF(BY354&lt;27.5,"De 25 a 27","De 27,5 a 30"))))))))))))))))))))))))</f>
        <v>De -20 a -18</v>
      </c>
      <c r="CA354" s="12" t="n">
        <f aca="false">IF(BY354="","",IF(BY354&lt;=-28,1,IF(BY354&lt;=-25.5,2,IF(BY354&lt;=-23,3,IF(BY354&lt;=-20.5,4,IF(BY354&lt;=-18,5,IF(BY354&lt;=-15.5,6,IF(BY354&lt;=-13,7,IF(BY354&lt;=-10.5,8,IF(BY354&lt;=-8,9,IF(BY354&lt;=-5.5,10,IF(BY354&lt;=-3,11,IF(BY354&lt;=-0.5,12,IF(BY354&lt;=2,13,IF(BY354&lt;=4.5,14,IF(BY354&lt;=7,15,IF(BY354&lt;=9.5,16,IF(BY354&lt;=12,17,IF(BY354&lt;=14.5,18,IF(BY354&lt;=17,19,IF(BY354&lt;=19.5,20,IF(BY354&lt;=22,21,IF(BY354&lt;=24.5,22,IF(BY354&lt;=27,23,IF(BY354&lt;=30,24,"Fuera de rango")))))))))))))))))))))))))</f>
        <v>5</v>
      </c>
      <c r="CB354" s="9" t="n">
        <v>-8</v>
      </c>
      <c r="CC354" s="10" t="n">
        <f aca="false">18.5- (0.3*H354)</f>
        <v>12.2</v>
      </c>
      <c r="CD354" s="10" t="n">
        <f aca="false">(CB354)-(CC354)</f>
        <v>-20.2</v>
      </c>
      <c r="CE354" s="10" t="str">
        <f aca="false">IF(CD354="","",IF(CD354&lt;-27.5,"De -30 a -28",IF(CD354&lt;-25,"De -27,5 a -25,5",IF(CD354&lt;-22.5,"De -25 a -23",IF(CD354&lt;-20,"De -22,5 a -20,5",IF(CD354&lt;-17.5,"De -20 a -18",IF(CD354&lt;-15,"De -17,5 a -15,5",IF(CD354&lt;-12.5,"De -15 a -13",IF(CD354&lt;-10,"De -12,5 a -10,5",IF(CD354&lt;-7.5,"De -10 a -8",IF(CD354&lt;-5,"De -7,5 a -5,5",IF(CD354&lt;-2.5,"De -5 a -3",IF(CD354&lt;0,"De -2,5 a -0,5",IF(CD354&lt;=2,"De 0 a 2",IF(CD354&lt;=4.5,"De 2,5 a 4,5",IF(CD354&lt;=7,"De 5 a 7",IF(CD354&lt;=9.5,"De 7,5 a 9,5",IF(CD354&lt;=12,"De 10 a 12",IF(CD354&lt;=14.5,"De 12,5 a 14,5",IF(CD354&lt;=17,"De 15 a 17",IF(CD354&lt;=19.5,"De 17,5 a 19,5",IF(CD354&lt;=22,"De 20 a 22",IF(CD354&lt;=24.5,"De 22,5 a 24,5",IF(CD354&lt;=27,"De 25 a 27","De 27,5 a 30"))))))))))))))))))))))))</f>
        <v>De -22,5 a -20,5</v>
      </c>
      <c r="CF354" s="12" t="n">
        <f aca="false">IF(CD354="","",IF(CD354&lt;-27.5,1,IF(CD354&lt;-25,2,IF(CD354&lt;-22.5,3,IF(CD354&lt;-20,4,IF(CD354&lt;-17.5,5,IF(CD354&lt;-15,6,IF(CD354&lt;-12.5,7,IF(CD354&lt;-10,8,IF(CD354&lt;-7.5,9,IF(CD354&lt;-5,10,IF(CD354&lt;-2.5,11,IF(CD354&lt;0,12,IF(CD354&lt;2.5,13,IF(CD354&lt;5,14,IF(CD354&lt;7.5,15,IF(CD354&lt;10,16,IF(CD354&lt;12.5,17,IF(CD354&lt;15,18,IF(CD354&lt;17.5,19,IF(CD354&lt;20,20,IF(CD354&lt;22.5,21,IF(CD354&lt;25,22,IF(CD354&lt;27.5,23,24))))))))))))))))))))))))</f>
        <v>4</v>
      </c>
      <c r="CG354" s="9" t="n">
        <v>-3.5</v>
      </c>
      <c r="CH354" s="10" t="str">
        <f aca="false">IF(CG354="","",IF(AND(CG354&gt;=-10,CG354&lt;=-9.5),"-10 a -9,5",IF(AND(CG354&gt;-9.5,CG354&lt;=-8.5),"-9 a -8,5",IF(AND(CG354&gt;-8.5,CG354&lt;=-7.5),"-8 a -7,5",IF(AND(CG354&gt;-7.5,CG354&lt;=-6.5),"-7 a -6,5",IF(AND(CG354&gt;-6.5,CG354&lt;=-5.5),"-6 a -5,5",IF(AND(CG354&gt;-5.5,CG354&lt;=-4.5),"-5 a -4,5",IF(AND(CG354&gt;-4.5,CG354&lt;=-3.5),"-4 a -3,5",IF(AND(CG354&gt;-3.5,CG354&lt;=-2.5),"-3 a -2,5",IF(CG354=-2.25,"-2,25",IF(AND(CG354&gt;-2.5,CG354&lt;=-1.5),"-2 a -1,5",IF(AND(CG354&gt;-1.5,CG354&lt;=-0.5),"-1 a -0,5",IF(AND(CG354&gt;-0.5,CG354&lt;=0.5),"0 a 0,5",IF(AND(CG354&gt;0.5,CG354&lt;=1.5),"1 a 1,5",IF(AND(CG354&gt;1.5,CG354&lt;=2.5),"2 a 2,5",IF(AND(CG354&gt;2.5,CG354&lt;=3.5),"3 a 3,5",IF(AND(CG354&gt;3.5,CG354&lt;=4.5),"4 a 4,5",IF(AND(CG354&gt;4.5,CG354&lt;=5.5),"5 a 5,5",IF(AND(CG354&gt;5.5,CG354&lt;=6.5),"6 a 6,5",IF(AND(CG354&gt;6.5,CG354&lt;=7.5),"7 a 7,5",IF(AND(CG354&gt;7.5,CG354&lt;=8.5),"8 a 8,5",IF(AND(CG354&gt;8.5,CG354&lt;=9.5),"9 a 9,5",IF(CG354&gt;=10,"10","Fuera de rango")))))))))))))))))))))))</f>
        <v>-4 a -3,5</v>
      </c>
      <c r="CI354" s="11" t="n">
        <f aca="false">IF(CG354="","",IF(CG354=-2.25,"NORMA",IF(CG354&lt;=-9.5,1,IF(CG354&lt;=-8.5,2,IF(CG354&lt;=-7.5,3,IF(CG354&lt;=-6.5,4,IF(CG354&lt;=-5.5,5,IF(CG354&lt;=-4.5,6,IF(CG354&lt;=-3.5,7,IF(CG354&lt;=-2.5,8,IF(CG354&lt;=-1.5,9,IF(CG354&lt;=-0.5,10,IF(CG354&lt;=0.5,11,IF(CG354&lt;=1.5,12,IF(CG354&lt;=2.5,13,IF(CG354&lt;=3.5,14,IF(CG354&lt;=4.5,15,IF(CG354&lt;=5.5,16,IF(CG354&lt;=6.5,17,IF(CG354&lt;=7.5,18,IF(CG354&lt;=8.5,19,IF(CG354&lt;=9.5,20,IF(CG354=10,21,"Fuera de rango")))))))))))))))))))))))</f>
        <v>7</v>
      </c>
      <c r="CJ354" s="9" t="n">
        <v>3</v>
      </c>
      <c r="CK354" s="10" t="str">
        <f aca="false">IF(CJ354="","",IF(AND(CJ354&gt;=-6,CJ354&lt;=-5.5),"-6 a -5,5",IF(AND(CJ354&gt;-5.5,CJ354&lt;=-4.5),"-5 a -4,5",IF(AND(CJ354&gt;-4.5,CJ354&lt;=-3.5),"-4 a -3,5",IF(AND(CJ354&gt;-3.5,CJ354&lt;=-2.5),"-3 a -2,5",IF(AND(CJ354&gt;-2.5,CJ354&lt;=-1.5),"-2 a -1,5",IF(AND(CJ354&gt;-1.5,CJ354&lt;=-0.5),"-1 a -0,5",IF(AND(CJ354&gt;-0.5,CJ354&lt;=0.5),"0 a 0,5",IF(AND(CJ354&gt;0.5,CJ354&lt;=1.5),"1 a 1,5",IF(AND(CJ354&gt;1.5,CJ354&lt;2.5),"2",IF(AND(CJ354&gt;=2.5,CJ354&lt;=3),"2,5 a 3",IF(AND(CJ354&gt;3,CJ354&lt;=4),"3,5 a 4",IF(AND(CJ354&gt;4,CJ354&lt;=5),"4,5 a 5",IF(AND(CJ354&gt;5,CJ354&lt;=6),"5,5 a 6",IF(AND(CJ354&gt;6,CJ354&lt;=7),"6,5 a 7",IF(AND(CJ354&gt;7,CJ354&lt;=8),"7,5 a 8",IF(AND(CJ354&gt;8,CJ354&lt;=9.5),"8,5 a 9,5",IF(CJ354=10,"10","Fuera de rango"))))))))))))))))))</f>
        <v>2,5 a 3</v>
      </c>
      <c r="CL354" s="11" t="n">
        <f aca="false">IF(CK354="","",IF(OR(CK354="-6 a -5,5",CK354="-6 - -5,5"),1,IF(OR(CK354="-5 a -4,5",CK354="-5 - -4,5"),2,IF(OR(CK354="-4 a -3,5",CK354="-4 - -3,5"),3,IF(OR(CK354="-3 a -2,5",CK354="-3 - -2,5"),4,IF(OR(CK354="-2 a -1,5",CK354="-2 - -1,5"),5,IF(OR(CK354="-1 a -0,5",CK354="-1 - -0,5"),6,IF(OR(CK354="0 a 0,5",CK354="0 - 0,5"),7,IF(OR(CK354="1 a 1,5",CK354="1 - 1,5"),8,IF(CK354="2","NORMA",IF(OR(CK354="2,5 a 3",CK354="2,5 - 3"),9,IF(OR(CK354="3,5 a 4",CK354="3,5 - 4"),10,IF(OR(CK354="4,5 a 5",CK354="4,5 - 5"),11,IF(OR(CK354="5,5 a 6",CK354="5,5 - 6"),12,IF(OR(CK354="6,5 a 7",CK354="6,5 - 7"),13,IF(OR(CK354="7,5 a 8",CK354="7,5 - 8"),14,IF(OR(CK354="8,5 a 9",CK354="8,5 - 9,5",CK354="9 a 9,5"),15,IF(CK354="10",15,IF(OR(CK354="0,5 a 1",CK354="0,5 - 1"),7,"Fuera de rango")))))))))))))))))))</f>
        <v>9</v>
      </c>
      <c r="CN354" s="10" t="str">
        <f aca="false">IF(CM354=0,"0", " ")</f>
        <v>0</v>
      </c>
      <c r="CO354" s="10" t="str">
        <f aca="false">IF(CM354&gt;0,"EME"," ")</f>
        <v> </v>
      </c>
      <c r="CQ354" s="10" t="str">
        <f aca="false">IF(CP354&gt;0,"0", " ")</f>
        <v> </v>
      </c>
      <c r="CR354" s="10" t="str">
        <f aca="false">IF(CP354&gt;0,"EME"," ")</f>
        <v> </v>
      </c>
      <c r="CS354" s="9" t="n">
        <v>0</v>
      </c>
      <c r="CV354" s="9" t="n">
        <v>0</v>
      </c>
      <c r="CY354" s="9" t="n">
        <v>-4.25</v>
      </c>
      <c r="DB354" s="9" t="n">
        <v>-4.5</v>
      </c>
      <c r="DC354" s="11" t="str">
        <f aca="false">IF(DB354&lt;0,"2"," ")</f>
        <v>2</v>
      </c>
      <c r="DD354" s="11" t="str">
        <f aca="false">IF(DB354&lt;0,"MIO"," ")</f>
        <v>MIO</v>
      </c>
      <c r="DE354" s="9" t="n">
        <v>-1.75</v>
      </c>
      <c r="DF354" s="10" t="str">
        <f aca="false">IF(DE354&lt;0,"3"," ")</f>
        <v>3</v>
      </c>
      <c r="DG354" s="10" t="str">
        <f aca="false">IF(DE354&lt;0,"AST"," ")</f>
        <v>AST</v>
      </c>
      <c r="DH354" s="9" t="n">
        <v>-1.75</v>
      </c>
      <c r="DI354" s="10" t="str">
        <f aca="false">IF(DH354&lt;0,"3"," ")</f>
        <v>3</v>
      </c>
      <c r="DJ354" s="10" t="str">
        <f aca="false">IF(DH354&lt;0,"AST"," ")</f>
        <v>AST</v>
      </c>
      <c r="DK354" s="9" t="n">
        <v>0</v>
      </c>
      <c r="DL354" s="10" t="str">
        <f aca="false">IF(DK354&gt;0,"4"," ")</f>
        <v> </v>
      </c>
      <c r="DM354" s="10" t="str">
        <f aca="false">IF(DK354&gt;0,"PRE"," ")</f>
        <v> </v>
      </c>
      <c r="DN354" s="9" t="n">
        <v>0</v>
      </c>
      <c r="DO354" s="10" t="str">
        <f aca="false">IF(DN354&gt;0,"4"," ")</f>
        <v> </v>
      </c>
      <c r="DP354" s="10" t="str">
        <f aca="false">IF(DN354&gt;0,"PRE"," ")</f>
        <v> </v>
      </c>
      <c r="DS354" s="12" t="str">
        <f aca="false">CONCATENATE(CO354,CU354,DA354,DG354,DM354)</f>
        <v> AST </v>
      </c>
      <c r="DT354" s="10" t="e">
        <f aca="false" t="array" ref="DT354">_xlfn.IFS(DS354="EME    ","0", DS354=" HIP   ","1", DS354="  MIO  ","2", DS354="   AST ","3", DS354="    PRE","4", DS354="EME   PRE","5", DS354=" HIP  PRE","6", DS354=" HIP AST ","7", DS354="  MIO PRE","8", DS354="  MIOAST ","9", DS354="   ASTPRE","10",DS354=" HIP ASTPRE","11", DS354="  MIOASTPRE","12", DS354="     ","0")</f>
        <v>#N/A</v>
      </c>
      <c r="DV354" s="1" t="e">
        <f aca="false" t="array" ref="DV354">_xlfn.IFS(DU354="SI","2", DU354="NO","1")</f>
        <v>#N/A</v>
      </c>
      <c r="DX354" s="11" t="str">
        <f aca="false">IF(DW354=0,"1","2")</f>
        <v>1</v>
      </c>
      <c r="DY354" s="11" t="str">
        <f aca="false" t="array" ref="DY354">_xlfn.IFS(DW354=0,"0", DW354=0.25, "1", DW354=0.5,"2", DW354=0.75,"3", DW354=1,"4",DW354=1.25,"5", DW354=1.5,"6", DW354=1.75,"7", DW354=2,"8")</f>
        <v>0</v>
      </c>
      <c r="EA354" s="11" t="str">
        <f aca="false">IF(DZ354=0,"1","2")</f>
        <v>1</v>
      </c>
      <c r="EB354" s="11" t="str">
        <f aca="false" t="array" ref="EB354">_xlfn.IFS(DZ354=0,"0", DZ354=0.25, "1", DZ354=0.5,"2", DZ354=0.75,"3", DZ354=1,"4",DZ354=1.25,"5", DZ354=1.5,"6", DZ354=1.75,"7", DZ354=2,"8")</f>
        <v>0</v>
      </c>
      <c r="ED354" s="10" t="str">
        <f aca="false">IF(EC354=0,"1","2")</f>
        <v>1</v>
      </c>
      <c r="EE354" s="11" t="str">
        <f aca="false" t="array" ref="EE354">_xlfn.IFS(EC354=0,"0", EC354=-0.25, "1", EC354=-0.5,"2", EC354=-0.75,"3", EC354=-1,"4",EC354=-1.25,"5", EC354=-1.5,"6", EC354=-1.75,"7", EC354=-2,"8", EC354=-2.25,"9",EC354=-2.5,"10", EC354=-2.75,"11", EC354=-3,"12", EC354=-3.25,"13", EC354=-3.5,"14", EC354=-3.75,"15",EC354=-4,"16")</f>
        <v>0</v>
      </c>
      <c r="EG354" s="10" t="str">
        <f aca="false">IF(EF354=0,"1","2")</f>
        <v>1</v>
      </c>
      <c r="EH354" s="11" t="str">
        <f aca="false" t="array" ref="EH354">_xlfn.IFS(EF354=0,"0", EF354=-0.25, "1", EF354=-0.5,"2", EF354=-0.75,"3", EF354=-1,"4",EF354=-1.25,"5", EF354=-1.5,"6", EF354=-1.75,"7", EF354=-2,"8", EF354=-2.25,"9",EF354=-2.5,"10", EF354=-2.75,"11", EF354=-3,"12", EF354=-3.25,"13", EF354=-3.5,"14", EF354=-3.75,"15",EF354=-4,"16")</f>
        <v>0</v>
      </c>
      <c r="EJ354" s="11" t="str">
        <f aca="false">IF(EI354=0,"1","2")</f>
        <v>1</v>
      </c>
      <c r="EK354" s="11" t="str">
        <f aca="false" t="array" ref="EK354">_xlfn.IFS(EI354=0,"0", EI354=-0.25, "1", EI354=-0.5,"2", EI354=-0.75,"3", EI354=-1,"4",EI354=-1.25,"5", EI354=-1.5,"6", EI354=-1.75,"7", EI354=-2,"8", EI354=-2.25,"9", EI354=-2.25,"9",EI354=-2.5,"10", EI354=-2.75,"11", EI354=-3,"12", EI354=-3.25,"13", EI354=-3.5,"14", EI354=-3.75,"15",EI354=-4,"16", EI354=0.25, "17", EI354=0.5, "18")</f>
        <v>0</v>
      </c>
      <c r="EM354" s="11" t="str">
        <f aca="false">IF(EL354=0,"1","2")</f>
        <v>1</v>
      </c>
      <c r="EN354" s="11" t="str">
        <f aca="false" t="array" ref="EN354">_xlfn.IFS(EL354=0.25,"17",EL354=0.5,"18", EL354=0,"0", EL354=-0.25, "1", EL354=-0.5,"2", EL354=-0.75,"3", EL354=-1,"4",EL354=-1.25,"5", EL354=-1.5,"6", EL354=-1.75,"7", EL354=-2,"8",EL354= -2.25,"9",EL354=-2.5,"10",EL354= -2.75,"11",EL354= -3,"12",EL354= -3.25,"13",EL354= -3.5,"14",EL354= -3.75,"15",EL354=-4,"16")</f>
        <v>0</v>
      </c>
      <c r="EP354" s="11" t="str">
        <f aca="false">IF(EO354=0,"1","2")</f>
        <v>1</v>
      </c>
      <c r="EQ354" s="11" t="str">
        <f aca="false" t="array" ref="EQ354">_xlfn.IFS(EO354=0,"0", EO354=0.25, "1", EO354=0.5,"2", EO354=0.75,"3", EO354=1,"4",EO354=1.25,"5", EO354=1.5,"6", EO354=1.75,"7", EO354=2,"8", EO354=2.25,"9", EO354=2.25,"9",EO354=2.5,"10", EO354=2.75,"11", EO354=3,"12", EO354=3.25,"13", EO354=3.5,"14", EO354=3.75,"15",EO354=4,"16", EO354=-0.25, "17", bq=-0.5, "18")</f>
        <v>0</v>
      </c>
      <c r="ES354" s="11" t="str">
        <f aca="false">IF(ER354=0,"1","2")</f>
        <v>1</v>
      </c>
      <c r="ET354" s="11" t="str">
        <f aca="false" t="array" ref="ET354">_xlfn.IFS(ER354=0,"0", ER354=0.25, "1", ER354=0.5,"2", ER354=0.75,"3", ER354=1,"4",ER354=1.25,"5", ER354=1.5,"6", ER354=1.75,"7", ER354=2,"8", ER354=2.25,"9", ER354=2.25,"9",ER354=2.5,"10", ER354=2.75,"11", ER354=3,"12", ER354=3.25,"13", ER354=3.5,"14", ER354=3.75,"15",ER354=4,"16", ER354=-0.25, "17", bq=-0.5, "18")</f>
        <v>0</v>
      </c>
      <c r="EV354" s="14" t="e">
        <f aca="false">VLOOKUP(EU354,LEYENDA!$G$2:$H$8,2,TRUE())</f>
        <v>#N/A</v>
      </c>
      <c r="EW354" s="14" t="e">
        <f aca="false" t="array" ref="EW354">_xlfn.IFS(EV354="0-5","1", EV354="6-12","2", EV354="13-18","3", EV354="19-24","4", EV354="25-36","5", EV354="37-48","6", EV354="49-60","7")</f>
        <v>#N/A</v>
      </c>
    </row>
    <row r="355" customFormat="false" ht="13.5" hidden="false" customHeight="false" outlineLevel="0" collapsed="false">
      <c r="A355" s="1" t="n">
        <v>99</v>
      </c>
      <c r="B355" s="2" t="n">
        <v>2</v>
      </c>
      <c r="C355" s="33" t="n">
        <v>42440</v>
      </c>
      <c r="D355" s="6"/>
      <c r="E355" s="5" t="str">
        <f aca="false">VLOOKUP(A355,'286'!$A$3:$J$6279,10,FALSE())</f>
        <v>DE MIGUEL DOMÍNDUEZ, MARIO</v>
      </c>
      <c r="F355" s="4" t="str">
        <f aca="false">VLOOKUP(A355,'286'!$A$3:$I$1768,3,FALSE())</f>
        <v>MIDOMA</v>
      </c>
      <c r="G355" s="6" t="n">
        <f aca="false">VLOOKUP(A355,'286'!$A$3:$I$1768,4,FALSE())</f>
        <v>34225</v>
      </c>
      <c r="H355" s="7" t="n">
        <f aca="false">YEAR(C355)-YEAR(G355)</f>
        <v>23</v>
      </c>
      <c r="I355" s="1" t="str">
        <f aca="false">VLOOKUP(H355,LEYENDA!$C$2:$D$6,2,TRUE())</f>
        <v>13-24</v>
      </c>
      <c r="J355" s="5" t="str">
        <f aca="false">VLOOKUP(A355,'286'!$A$3:$I$1768,7,FALSE())</f>
        <v>H</v>
      </c>
      <c r="K355" s="8" t="n">
        <f aca="false">VLOOKUP(A355,'286'!$A$3:$I$1768,2,FALSE())</f>
        <v>0</v>
      </c>
      <c r="L355" s="4" t="str">
        <f aca="false">VLOOKUP(A355,'286'!$A$3:$I$1768,8,FALSE())</f>
        <v>D</v>
      </c>
      <c r="M355" s="4" t="str">
        <f aca="false">VLOOKUP(A355,'286'!$A$3:$I$1768,9,FALSE())</f>
        <v>D</v>
      </c>
      <c r="N355" s="8" t="str">
        <f aca="false">IF(R355=O355, "MISMA","CONTRARIA")</f>
        <v>MISMA</v>
      </c>
      <c r="O355" s="8" t="str">
        <f aca="false" t="array" ref="O355">_xlfn.IFS(L355="D","1", L355="I","2")</f>
        <v>1</v>
      </c>
      <c r="P355" s="8" t="e">
        <f aca="false" t="array" ref="P355">_xlfn.IFS(K355="OD","1", K355="OI","2")</f>
        <v>#N/A</v>
      </c>
      <c r="Q355" s="1" t="str">
        <f aca="false" t="array" ref="Q355">_xlfn.IFS(J355="M","1", J355="H","2")</f>
        <v>2</v>
      </c>
      <c r="R355" s="8" t="str">
        <f aca="false" t="array" ref="R355">_xlfn.IFS(M355="D","1", M355="I","2")</f>
        <v>1</v>
      </c>
      <c r="S355" s="1" t="str">
        <f aca="false" t="array" ref="S355">_xlfn.IFS(N355="CONTRARIA", "1",N355= "MISMA","2")</f>
        <v>2</v>
      </c>
      <c r="T355" s="1" t="str">
        <f aca="false" t="array" ref="T355">_xlfn.IFS(I355="0-12","1", I355="13-24","2", I355="25-40","3", I355="41-60","4", I355="61-100","5")</f>
        <v>2</v>
      </c>
      <c r="U355" s="9" t="n">
        <v>-2</v>
      </c>
      <c r="V355" s="11" t="str">
        <f aca="false">IF(U355="","",IF(AND(U355&gt;=-9,U355&lt;=-6.5),"-9 a -6,5",IF(AND(U355&gt;=-6,U355&lt;=-3.5),"-6 a -3,5",IF(AND(U355&gt;=-3,U355&lt;=-1),"-3 a -1",IF(U355=-0.5,"-0,5",IF(AND(U355&gt;=0,U355&lt;=2.5),"0 a 2,5",IF(AND(U355&gt;=3,U355&lt;=5.5),"3 a 5,5",IF(AND(U355&gt;=6,U355&lt;=8.5),"6 a 8,5",IF(AND(U355&gt;=9,U355&lt;=20),"9 a 20","Fuera de rango")))))))))</f>
        <v>-3 a -1</v>
      </c>
      <c r="W355" s="11" t="n">
        <f aca="false">IF(V355="","",IF(V355="-9 a -6,5",2,IF(V355="-6 a -3,5",3,IF(V355="-3 a -1",4,IF(V355="-0,5","NORMA",IF(V355="0 a 2,5",5,IF(V355="3 a 5,5",6,IF(V355="6 a 8,5",7,IF(V355="9 a 20",8,"Fuera de rango")))))))))</f>
        <v>4</v>
      </c>
      <c r="X355" s="9" t="n">
        <v>0</v>
      </c>
      <c r="Y355" s="11" t="str">
        <f aca="false">IF(X355="","",IF(AND(X355&gt;=0,X355&lt;=4),"0 a 4",IF(AND(X355&gt;=4.5,X355&lt;=8.5),"4,5 a 8,5",IF(X355=9,"9",IF(AND(X355&gt;=9.5,X355&lt;=13),"9,5 a 13",IF(AND(X355&gt;=13.5,X355&lt;=20),"13,5 a 20",IF(AND(X355&gt;=20.5,X355&lt;=35),"20,5 a 35","Fuera de rango")))))))</f>
        <v>0 a 4</v>
      </c>
      <c r="Z355" s="11" t="n">
        <f aca="false">IF(Y355="","",IF(Y355="0 a 4",1,IF(Y355="4,5 a 8,5",2,IF(Y355="9","NORMA",IF(Y355="9,5 a 13",3,IF(Y355="13,5 a 20",4,IF(Y355="20,5 a 35",5,"Fuera de rango")))))))</f>
        <v>1</v>
      </c>
      <c r="AA355" s="9" t="n">
        <v>30</v>
      </c>
      <c r="AB355" s="10" t="str">
        <f aca="false">IF(AA355="","",IF(AND(AA355&gt;=0,AA355&lt;=9),"0 a 9",IF(AND(AA355&gt;=9.5,AA355&lt;=18.5),"9,5 a 18,5",IF(AA355=19,"19",IF(AND(AA355&gt;=19.5,AA355&lt;=28),"19,5 a 28",IF(AND(AA355&gt;=28.5,AA355&lt;=40),"28,5 a 40","Fuera de rango"))))))</f>
        <v>28,5 a 40</v>
      </c>
      <c r="AC355" s="11" t="n">
        <f aca="false" t="array" ref="AC355">_xlfn.IFS(AB355="","",AB355="0 a 9",1,AB355="9,5 a 18,5",2,AB355="19","NORMA",AB355="19,5 a 28",3,AB355="28,5 a 40",4,TRUE(),"Fuera de rango")</f>
        <v>4</v>
      </c>
      <c r="AD355" s="9" t="n">
        <v>24</v>
      </c>
      <c r="AE355" s="10" t="str">
        <f aca="false">IF(AD355="","",IF(AND(AD355&gt;=-10,AD355&lt;=0),"De -10 a 0",IF(AND(AD355&gt;=0.5,AD355&lt;=9.5),"0,5 a 9,5",IF(AD355=10,"10",IF(AND(AD355&gt;=10.5,AD355&lt;=20),"10,5 a 20",IF(AND(AD355&gt;=20.5,AD355&lt;=40),"20,5 a 40","Fuera de rango"))))))</f>
        <v>20,5 a 40</v>
      </c>
      <c r="AF355" s="12" t="n">
        <f aca="false">IF(AD355="","",IF(AND(AD355&gt;=-10,AD355&lt;=0),1,IF(AND(AD355&gt;=0.5,AD355&lt;=9.5),2,IF(AD355=10,"NORMA",IF(AND(AD355&gt;=10.5,AD355&lt;=20),3,IF(AND(AD355&gt;=20.5,AD355&lt;=40),4,""))))))</f>
        <v>4</v>
      </c>
      <c r="AG355" s="9" t="n">
        <v>8</v>
      </c>
      <c r="AH355" s="10" t="str">
        <f aca="false">IF(AG355="","",IF(AND(AG355&gt;=0,AG355&lt;=4),"0 a 4",IF(AND(AG355&gt;=4.5,AG355&lt;=8.5),"4,5 a 8,5",IF(AG355=9,"9",IF(AND(AG355&gt;=9.5,AG355&lt;=13),"9,5 a 13",IF(AND(AG355&gt;=13.5,AG355&lt;=25),"13,5 a 25","Fuera de rango"))))))</f>
        <v>4,5 a 8,5</v>
      </c>
      <c r="AI355" s="10" t="n">
        <f aca="false">IF(AH355="","",IF(AH355="0 a 4",1,IF(AH355="4,5 a 8,5",2,IF(AH355="9","NORMA",IF(AH355="9,5 a 13",3,IF(AH355="13,5 a 25",4,""))))))</f>
        <v>2</v>
      </c>
      <c r="AJ355" s="9" t="n">
        <v>5</v>
      </c>
      <c r="AK355" s="10" t="str">
        <f aca="false">IF(AJ355="","",IF(AND(AJ355&gt;=-15,AJ355&lt;=-10.5),"-15 a -10,5",IF(AND(AJ355&gt;=-10,AJ355&lt;=-4),"-10 a -4",IF(AND(AJ355&gt;=-4.5,AJ355&lt;=0),"-4,5 a 0",IF(AND(AJ355&gt;=0.5,AJ355&lt;=4.5),"0,5 a 4,5",IF(AJ355=5,"5",IF(AND(AJ355&gt;=5.5,AJ355&lt;=10),"5,5 a 10",IF(AND(AJ355&gt;=10.5,AJ355&lt;=20),"10,5 a 20","Fuera de rango"))))))))</f>
        <v>5</v>
      </c>
      <c r="AL355" s="11" t="str">
        <f aca="false">IF(AK355="","",IF(AK355="-15 a -10,5",1,IF(AK355="-10 a -4",2,IF(AK355="-4,5 a 0",3,IF(AK355="0,5 a 4,5",4,IF(AK355="5","NORMA",IF(AK355="5,5 a 10",5,IF(AK355="10,5 a 20",6,"Error"))))))))</f>
        <v>NORMA</v>
      </c>
      <c r="AM355" s="9" t="n">
        <v>0</v>
      </c>
      <c r="AN355" s="10" t="str">
        <f aca="false">IF(AM355="","",IF(AND(AM355&gt;=-7.5,AM355&lt;=-5.5),"-7,5 a -5,5",IF(AND(AM355&gt;=-5,AM355&lt;=-3),"-5 a -3",IF(AND(AM355&gt;=-2.5,AM355&lt;=-0.5),"-2,5 a -0,5",IF(AM355=0,"0,00",IF(AND(AM355&gt;=0.5,AM355&lt;=2.5),"0,5 a 2,5",IF(AND(AM355&gt;=3,AM355&lt;=5),"3 a 5",IF(AND(AM355&gt;=5.5,AM355&lt;=7.5),"5,5 a 7,5",IF(AND(AM355&gt;=8,AM355&lt;=10),"8 a 10","Fuera de rango")))))))))</f>
        <v>0,00</v>
      </c>
      <c r="AO355" s="11" t="str">
        <f aca="false">IF(AN355="","",IF(AN355="-7,5 a -5,5",1,IF(AN355="-5 a -3",2,IF(AN355="-2,5 a -0,5",3,IF(AN355="0,00","NORMA",IF(AN355="0,5 a 2,5",4,IF(AN355="3 a 5",5,IF(AN355="5,5 a 7,5",6,IF(AN355="8 a 10",7,"Error")))))))))</f>
        <v>NORMA</v>
      </c>
      <c r="AP355" s="9" t="n">
        <v>8</v>
      </c>
      <c r="AQ355" s="10" t="str">
        <f aca="false">IF(AP355="","",IF(AND(AP355&gt;=-20,AP355&lt;=-9.5),"-20 a -9,5",IF(AND(AP355&gt;=-9,AP355&lt;=-6.5),"-9 a -6,5",IF(AP355=-6,"-6",IF(AND(AP355&gt;=-5.5,AP355&lt;=-3),"-5,5 a -3",IF(AND(AP355&gt;=-2.5,AP355&lt;=0),"-2,5 a 0",IF(AND(AP355&gt;=0.5,AP355&lt;=3),"0,5 a 3",IF(AND(AP355&gt;=3.5,AP355&lt;=6),"3,5 a 6",IF(AND(AP355&gt;=6.5,AP355&lt;=9),"6,5 a 9",IF(AND(AP355&gt;=9.5,AP355&lt;=20),"9,5 a 20","Fuera de rango"))))))))))</f>
        <v>6,5 a 9</v>
      </c>
      <c r="AR355" s="11" t="n">
        <f aca="false">IF(AQ355="","",IF(AQ355="-20 a -9,5",1,IF(AQ355="-9 a -6,5",2,IF(AQ355="-6","NORMA",IF(AQ355="-5,5 a -3",3,IF(AQ355="-2,5 a 0",4,IF(AQ355="0,5 a 3",5,IF(AQ355="3,5 a 6",6,IF(AQ355="6,5 a 9",7,IF(AQ355="9,5 a 20",8,""))))))))))</f>
        <v>7</v>
      </c>
      <c r="AS355" s="9" t="n">
        <v>-2</v>
      </c>
      <c r="AT355" s="10" t="str">
        <f aca="false">IF(AS355="","",IF(AND(AS355&gt;=-16,AS355&lt;=-14),"-16 a -14",IF(AND(AS355&gt;=-13.5,AS355&lt;=-11.5),"-13,5 a -11,5",IF(AND(AS355&gt;=-11,AS355&lt;=-9),"-11 a -9",IF(AND(AS355&gt;=-8.5,AS355&lt;=-6.5),"-8,5 a -6,5",IF(AND(AS355&gt;=-6,AS355&lt;=-4),"-6 a -4",IF(AND(AS355&gt;=-3.5,AS355&lt;=-1.5),"-3,5 a -1,5",IF(AND(AS355&gt;=-1,AS355&lt;=1),"-1 a 1",IF(AND(AS355&gt;=1.5,AS355&lt;=3.5),"1,5 a 3,5",IF(AND(AS355&gt;=4,AS355&lt;=6),"4 a 6",IF(AND(AS355&gt;=6.5,AS355&lt;=8.5),"6,5 a 8,5",IF(AND(AS355&gt;=9,AS355&lt;=11),"9 a 11",IF(AND(AS355&gt;=11.5,AS355&lt;=13.5),"11,5 a 13,5",IF(AND(AS355&gt;=14,AS355&lt;=16),"14 a 16",IF(AND(AS355&gt;=16.5,AS355&lt;=18.5),"16,5 a 18,5",IF(AND(AS355&gt;=19,AS355&lt;=21),"19 a 21","Fuera de rango"))))))))))))))))</f>
        <v>-3,5 a -1,5</v>
      </c>
      <c r="AU355" s="11" t="n">
        <f aca="false" t="array" ref="AU355">IF(AT355="","",_xlfn.IFS(AT355="-16 a -14",1,AT355="-13,5 a -11,5",2,AT355="-11 a -9",3,AT355="-8,5 a -6,5",4,AT355="-6 a -4",5,AT355="-3,5 a -1,5",6,AT355="-1 a 1",7,AT355="1,5 a 3,5",8,AT355="4 a 6","NORMA",AT355="6,5 a 8,5",9,AT355="9 a 11",10,AT355="11,5 a 13,5",11,AT355="14 a 16",12,AT355="16,5 a 18,5",13,AT355="19 a 21",14,TRUE(),""))</f>
        <v>6</v>
      </c>
      <c r="AV355" s="9" t="n">
        <v>0.75</v>
      </c>
      <c r="AW355" s="10" t="str">
        <f aca="false">IF(AV355="","",IF(AND(AV355&gt;=-1,AV355&lt;=-0.5),"-1 a -0,5",IF(AND(AV355&gt;-0.5,AV355&lt;=0),"De -0,5 a 0",IF(AND(AV355&gt;=0.25,AV355&lt;=0.75),"0,25 a 0,75",IF(AND(AV355&gt;=1,AV355&lt;=1.5),"1 a 1,5",IF(AND(AV355&gt;=1.75,AV355&lt;=2.25),"1,75 a 2,25",IF(AND(AV355&gt;=2.5,AV355&lt;=3),"2,5 a 3",IF(AND(AV355&gt;=3.25,AV355&lt;=3.75),"3,25 a 3,75","Fuera de rango"))))))))</f>
        <v>0,25 a 0,75</v>
      </c>
      <c r="AX355" s="10" t="str">
        <f aca="false">IF(AW355="","",IF(OR(AW355="-1 a -0,5",AW355="-1 a -0.5"),1,IF(OR(AW355="De -0,5 a 0",AW355="-0,5 a 0",AW355="De -0.5 a 0"),2,IF(OR(AW355="0,25 a 0,75",AW355="0.25 a 0.75"),"NORMA",IF(OR(AW355="1 a 1,5",AW355="1 a 1.5"),3,IF(OR(AW355="1,75 a 2,25",AW355="1.75 a 2.25"),4,IF(OR(AW355="2,5 a 3",AW355="2.5 a 3"),5,IF(OR(AW355="3,25 a 3,75",AW355="3.25 a 3.75"),6,""))))))))</f>
        <v>NORMA</v>
      </c>
      <c r="AY355" s="9" t="n">
        <v>-1</v>
      </c>
      <c r="AZ355" s="10" t="str">
        <f aca="false">IF(AY355="","",IF(AND(AY355&gt;=-20,AY355&lt;=-9.5),"-20 a -9,5",IF(AND(AY355&gt;=-9,AY355&lt;=-6.5),"-9 a -6,5",IF(AY355=-6,"-6",IF(AND(AY355&gt;=-5.5,AY355&lt;=-3),"-5,5 a -3",IF(AND(AY355&gt;=-2.5,AY355&lt;=0),"-2,5 a 0",IF(AND(AY355&gt;=0.5,AY355&lt;=3),"0,5 a 3",IF(AND(AY355&gt;=3.5,AY355&lt;=6),"3,5 a 6","Fuera de rango"))))))))</f>
        <v>-2,5 a 0</v>
      </c>
      <c r="BA355" s="11" t="n">
        <f aca="false">IF(AZ355="","",IF(AZ355="-20 a -9,5",1,IF(AZ355="-9 a -6,5",2,IF(AZ355="-6","NORMA",IF(AZ355="-5,5 a -3",3,IF(AZ355="-2,5 a 0",4,IF(AZ355="0,5 a 3",5,IF(AZ355="3,5 a 6",6,""))))))))</f>
        <v>4</v>
      </c>
      <c r="BB355" s="9" t="n">
        <v>0</v>
      </c>
      <c r="BC355" s="10" t="str">
        <f aca="false" t="array" ref="BC355">IF(BB355="","",_xlfn.IFS(AND(BB355&gt;=0,BB355&lt;=2),"0 a 2",AND(BB355&gt;=2.5,BB355&lt;=4.5),"2,5 a 4,5",AND(BB355&gt;=5,BB355&lt;=7),"5 a 7",AND(BB355&gt;=7.5,BB355&lt;=9.5),"7,5 a 9,5",AND(BB355&gt;=10,BB355&lt;=12),"10 a 12",AND(BB355&gt;=12.5,BB355&lt;=14.5),"12,5 a 14,5",BB355=15,"15",AND(BB355&gt;=15.5,BB355&lt;=17.5),"15,5 a 17,5",AND(BB355&gt;=18,BB355&lt;=20),"18 a 20",AND(BB355&gt;=20.5,BB355&lt;=22.5),"20,5 a 22,5",AND(BB355&gt;=23,BB355&lt;=25),"23 a 25",TRUE(),"Fuera de rango"))</f>
        <v>0 a 2</v>
      </c>
      <c r="BD355" s="11" t="n">
        <f aca="false" t="array" ref="BD355">IF(BC355="","",_xlfn.IFS(BC355="0 a 2",1,BC355="2,5 a 4,5",2,BC355="5 a 7",3,BC355="7,5 a 9,5",4,BC355="10 a 12",5,BC355="12,5 a 14,5",6,BC355="15","NORMA",BC355="15,5 a 17,5",7,BC355="18 a 20",8,BC355="20,5 a 22,5",9,BC355="23 a 25",10,TRUE(),"Fuera de rango"))</f>
        <v>1</v>
      </c>
      <c r="BE355" s="9" t="n">
        <v>38</v>
      </c>
      <c r="BF355" s="10" t="str">
        <f aca="false">IF(BE355="","",IF(AND(BE355&gt;=-20,BE355&lt;=-10),"-20 a -10",IF(AND(BE355&gt;=-9.5,BE355&lt;=0.5),"-9,5 a 0,5",IF(AND(BE355&gt;=1,BE355&lt;=11),"1 a 11",IF(AND(BE355&gt;=11.5,BE355&lt;=20.5),"11,5 a 20,5",IF(BE355=21,"21",IF(AND(BE355&gt;=21.5,BE355&lt;=31.5),"21,5 a 31,5",IF(AND(BE355&gt;=32,BE355&lt;=42),"32 a 42","Fuera de rango"))))))))</f>
        <v>32 a 42</v>
      </c>
      <c r="BG355" s="11" t="n">
        <f aca="false">IF(BF355="","",IF(BF355="-20 a -10",1,IF(BF355="-9,5 a 0,5",2,IF(BF355="1 a 11",3,IF(BF355="11,5 a 20,5",4,IF(BF355="21","NORMA",IF(BF355="21,5 a 31,5",5,IF(BF355="32 a 42",6,""))))))))</f>
        <v>6</v>
      </c>
      <c r="BH355" s="9" t="n">
        <v>34</v>
      </c>
      <c r="BI355" s="10" t="str">
        <f aca="false">IF(BH355="","",IF(AND(BH355&gt;=-20,BH355&lt;=-15),"-20 a -15",IF(AND(BH355&gt;=-14.5,BH355&lt;=-9.5),"-14,5 a -9,5",IF(AND(BH355&gt;=-9,BH355&lt;=-4),"-9 a -4",IF(AND(BH355&gt;=-3.5,BH355&lt;=2.5),"-3,5 a 2,5",IF(AND(BH355&gt;=3,BH355&lt;=8),"3 a 8",IF(AND(BH355&gt;=8.5,BH355&lt;=14.5),"8,5 a 14,5",IF(BH355=15,"15",IF(AND(BH355&gt;=15.5,BH355&lt;=20.5),"15,5 a 20,5",IF(AND(BH355&gt;=21,BH355&lt;=26),"21 a 26","Fuera de rango"))))))))))</f>
        <v>Fuera de rango</v>
      </c>
      <c r="BJ355" s="11" t="str">
        <f aca="false">IF(BI355="","",IF(BI355="-20 a -15",1,IF(BI355="-14,5 a -9,5",2,IF(BI355="-9 a -4",3,IF(BI355="-3,5 a 2,5",4,IF(BI355="3 a 8",5,IF(BI355="8,5 a 14,5",6,IF(BI355="15","NORMA",IF(BI355="15,5 a 20,5",7,IF(BI355="21 a 26",8,IF(BI355="26,5 a 31,5",9,"")))))))))))</f>
        <v/>
      </c>
      <c r="BK355" s="9" t="n">
        <v>0</v>
      </c>
      <c r="BL355" s="10" t="str">
        <f aca="false">IF(BK355="","",IF(AND(BK355&gt;=0,BK355&lt;=2),"0 - 2",IF(AND(BK355&gt;=2.5,BK355&lt;=4.5),"2,5 - 4,5",IF(AND(BK355&gt;=5,BK355&lt;=7),"5 - 7",IF(AND(BK355&gt;=7.5,BK355&lt;=9.5),"7,5 - 9,5",IF(AND(BK355&gt;=10,BK355&lt;=12),"10 - 12",IF(AND(BK355&gt;=12.5,BK355&lt;=13.5),"12,5 - 13,5",IF(BK355=14,"14",IF(AND(BK355&gt;=14.5,BK355&lt;=16.5),"14,5 - 16,5",IF(AND(BK355&gt;=17,BK355&lt;=19),"17 - 19",IF(AND(BK355&gt;=19.5,BK355&lt;=21.5),"19,5 - 21,5",IF(AND(BK355&gt;=22,BK355&lt;=24),"22 - 24",IF(AND(BK355&gt;=24.5,BK355&lt;=26.5),"24,5 - 26,5",IF(AND(BK355&gt;=27,BK355&lt;=29),"27 - 29",IF(AND(BK355&gt;=29.5,BK355&lt;=30),"29,5 - 30","Fuera de rango")))))))))))))))</f>
        <v>0 - 2</v>
      </c>
      <c r="BM355" s="11" t="n">
        <f aca="false">IF(BL355="","",IF(BL355="0 - 2",1,IF(BL355="2,5 - 4,5",2,IF(BL355="5 - 7",3,IF(BL355="7,5 - 9,5",4,IF(BL355="10 - 12",5,IF(BL355="12,5 - 13,5",6,IF(BL355="14","NORMA",IF(BL355="14,5 - 16,5",7,IF(BL355="17 - 19",8,IF(BL355="19,5 - 21,5",9,IF(BL355="22 - 24",10,IF(BL355="24,5 - 26,5",11,IF(BL355="27 - 29",12,IF(BL355="29,5 - 30",13,"")))))))))))))))</f>
        <v>1</v>
      </c>
      <c r="BN355" s="9" t="n">
        <v>10</v>
      </c>
      <c r="BO355" s="11" t="str">
        <f aca="false">IF(BN355="","",IF(AND(BN355&gt;=-20,BN355&lt;=-10),"-20 a -10",IF(AND(BN355&gt;=-9.5,BN355&lt;=0.5),"-9,5 a 0,5",IF(AND(BN355&gt;=1,BN355&lt;=11),"1 a 11",IF(AND(BN355&gt;=11.5,BN355&lt;=21.5),"11,5 a 21,5",IF(BN355=22,"22",IF(AND(BN355&gt;=22.5,BN355&lt;=32.5),"22,5 a 32,5",IF(AND(BN355&gt;=33,BN355&lt;=43),"33 a 43","Fuera de rango"))))))))</f>
        <v>1 a 11</v>
      </c>
      <c r="BP355" s="11" t="n">
        <f aca="false">IF(BO355="","",IF(BO355="-20 a -10",1,IF(BO355="-9,5 a 0,5",2,IF(BO355="1 a 11",3,IF(BO355="11,5 a 21,5",4,IF(BO355="22","NORMA",IF(BO355="22,5 a 32,5",5,IF(BO355="33 a 43",6,""))))))))</f>
        <v>3</v>
      </c>
      <c r="BQ355" s="9" t="n">
        <v>2</v>
      </c>
      <c r="BR355" s="10" t="str">
        <f aca="false">IF(BQ355="","",IF(AND(BQ355&gt;=-20,BQ355&lt;=-15),"-20 a -15",IF(AND(BQ355&gt;=-14.5,BQ355&lt;=-9.5),"-14,5 a -9,5",IF(AND(BQ355&gt;=-9,BQ355&lt;=-4),"-9 a -4",IF(AND(BQ355&gt;=-3.5,BQ355&lt;=2.5),"-3,5 a 2,5",IF(AND(BQ355&gt;=3,BQ355&lt;=8),"3 a 8",IF(AND(BQ355&gt;=8.5,BQ355&lt;=13.5),"8,5 a 13,5",IF(AND(BQ355&gt;=14,BQ355&lt;=17.5),"14 a 17,5",IF(BQ355=18,"18",IF(AND(BQ355&gt;=18.5,BQ355&lt;=23.5),"18,5 a 23,5",IF(AND(BQ355&gt;=24,BQ355&lt;=29),"24 a 29",IF(AND(BQ355&gt;=29.5,BQ355&lt;=34.5),"29,5 a 34,5",IF(AND(BQ355&gt;=35,BQ355&lt;=40),"35 a 40","Fuera de rango")))))))))))))</f>
        <v>-3,5 a 2,5</v>
      </c>
      <c r="BS355" s="11" t="n">
        <f aca="false">IF(BR355="","",IF(BR355="-20 a -15",1,IF(BR355="-14,5 a -9,5",2,IF(BR355="-9 a -4",3,IF(BR355="-3,5 a 2,5",4,IF(BR355="3 a 8",5,IF(BR355="8,5 a 13,5",6,IF(BR355="14 a 17,5",7,IF(BR355="18","NORMA",IF(BR355="18,5 a 23,5",8,IF(BR355="24 a 29",9,IF(BR355="29,5 a 34,5",10,IF(BR355="35 a 40",11,"")))))))))))))</f>
        <v>4</v>
      </c>
      <c r="BT355" s="9" t="n">
        <v>0</v>
      </c>
      <c r="BU355" s="10" t="str">
        <f aca="false">IF(BT355="","",IF(AND(BT355&gt;=-20,BT355&lt;=-18),"-20 a -18",IF(AND(BT355&gt;=-17.5,BT355&lt;=-15.5),"-17,5 a -15,5",IF(AND(BT355&gt;=-15,BT355&lt;=-13),"-15 a -13",IF(AND(BT355&gt;=-12.5,BT355&lt;=-10.5),"-12,5 a -10,5",IF(AND(BT355&gt;=-10,BT355&lt;=-8),"-10 a -8",IF(AND(BT355&gt;=-7.5,BT355&lt;=-5.5),"-7,5 a -5,5",IF(AND(BT355&gt;=-5,BT355&lt;=-3),"-5 a -3",IF(AND(BT355&gt;=-2.5,BT355&lt;=-0.5),"-2,5 a -0,5",IF(BT355=0,"0",IF(AND(BT355&gt;=0.5,BT355&lt;=2.5),"0,5 a 2,5",IF(AND(BT355&gt;=3,BT355&lt;=5),"3 a 5",IF(AND(BT355&gt;=5.5,BT355&lt;=7.5),"5,5 a 7,5",IF(AND(BT355&gt;=8,BT355&lt;=10),"8 a 10",IF(AND(BT355&gt;=10.5,BT355&lt;=12.5),"10,5 a 12,5",IF(AND(BT355&gt;=13,BT355&lt;=15),"13 a 15",IF(AND(BT355&gt;=15.5,BT355&lt;=17.5),"15,5 a 17,5",IF(AND(BT355&gt;=18,BT355&lt;=20),"18 a 20","Fuera de rango"))))))))))))))))))</f>
        <v>0</v>
      </c>
      <c r="BV355" s="11" t="str">
        <f aca="false">IF(BT355="","",IF(BT355=0,"NORMA",IF(AND(BT355&gt;=-20,BT355&lt;=-18),2,IF(AND(BT355&gt;=-17.5,BT355&lt;=-15.5),2,IF(AND(BT355&gt;=-15,BT355&lt;=-13),3,IF(AND(BT355&gt;=-12.5,BT355&lt;=-10.5),4,IF(AND(BT355&gt;=-10,BT355&lt;=-8),5,IF(AND(BT355&gt;=-7.5,BT355&lt;=-5.5),6,IF(AND(BT355&gt;=-5,BT355&lt;=-3),7,IF(AND(BT355&gt;=-2.5,BT355&lt;=-0.5),8,IF(AND(BT355&gt;=0.5,BT355&lt;=2.5),9,IF(AND(BT355&gt;=3,BT355&lt;=5),10,IF(AND(BT355&gt;=5.5,BT355&lt;=7.5),11,IF(AND(BT355&gt;=8,BT355&lt;=10),12,IF(AND(BT355&gt;=10.5,BT355&lt;=12.5),13,IF(AND(BT355&gt;=13,BT355&lt;=15),14,IF(AND(BT355&gt;=15.5,BT355&lt;=17.5),15,IF(AND(BT355&gt;=18,BT355&lt;=20),16,"Fuera de rango"))))))))))))))))))</f>
        <v>NORMA</v>
      </c>
      <c r="BW355" s="9" t="n">
        <v>-6.75</v>
      </c>
      <c r="BX355" s="10" t="n">
        <f aca="false">18.5- (0.3*H355)</f>
        <v>11.6</v>
      </c>
      <c r="BY355" s="10" t="n">
        <f aca="false">(BW355)-(BX355)</f>
        <v>-18.35</v>
      </c>
      <c r="BZ355" s="10" t="str">
        <f aca="false">IF(BY355="","",IF(BY355&lt;-27.5,"De -30 a -28",IF(BY355&lt;-25,"De -27,5 a -25,5",IF(BY355&lt;-22.5,"De -25 a -23",IF(BY355&lt;-20,"De -22,5 a -20,5",IF(BY355&lt;-17.5,"De -20 a -18",IF(BY355&lt;-15,"De -17,5 a -15,5",IF(BY355&lt;-12.5,"De -15 a -13",IF(BY355&lt;-10,"De -12,5 a -10,5",IF(BY355&lt;-7.5,"De -10 a -8",IF(BY355&lt;-5,"De -7,5 a -5,5",IF(BY355&lt;-2.5,"De -5 a -3",IF(BY355&lt;0,"De -2,5 a -0,5",IF(BY355&lt;2.5,"De 0 a 2",IF(BY355&lt;5,"De 2,5 a 4,5",IF(BY355&lt;7.5,"De 5 a 7",IF(BY355&lt;10,"De 7,5 a 9,5",IF(BY355&lt;12.5,"De 10 a 12",IF(BY355&lt;15,"De 12,5 a 14,5",IF(BY355&lt;17.5,"De 15 a 17",IF(BY355&lt;20,"De 17,5 a 19,5",IF(BY355&lt;22.5,"De 20 a 22",IF(BY355&lt;25,"De 22,5 a 24,5",IF(BY355&lt;27.5,"De 25 a 27","De 27,5 a 30"))))))))))))))))))))))))</f>
        <v>De -20 a -18</v>
      </c>
      <c r="CA355" s="12" t="n">
        <f aca="false">IF(BY355="","",IF(BY355&lt;=-28,1,IF(BY355&lt;=-25.5,2,IF(BY355&lt;=-23,3,IF(BY355&lt;=-20.5,4,IF(BY355&lt;=-18,5,IF(BY355&lt;=-15.5,6,IF(BY355&lt;=-13,7,IF(BY355&lt;=-10.5,8,IF(BY355&lt;=-8,9,IF(BY355&lt;=-5.5,10,IF(BY355&lt;=-3,11,IF(BY355&lt;=-0.5,12,IF(BY355&lt;=2,13,IF(BY355&lt;=4.5,14,IF(BY355&lt;=7,15,IF(BY355&lt;=9.5,16,IF(BY355&lt;=12,17,IF(BY355&lt;=14.5,18,IF(BY355&lt;=17,19,IF(BY355&lt;=19.5,20,IF(BY355&lt;=22,21,IF(BY355&lt;=24.5,22,IF(BY355&lt;=27,23,IF(BY355&lt;=30,24,"Fuera de rango")))))))))))))))))))))))))</f>
        <v>5</v>
      </c>
      <c r="CB355" s="9" t="n">
        <v>-7.25</v>
      </c>
      <c r="CC355" s="10" t="n">
        <f aca="false">18.5- (0.3*H355)</f>
        <v>11.6</v>
      </c>
      <c r="CD355" s="10" t="n">
        <f aca="false">(CB355)-(CC355)</f>
        <v>-18.85</v>
      </c>
      <c r="CE355" s="10" t="str">
        <f aca="false">IF(CD355="","",IF(CD355&lt;-27.5,"De -30 a -28",IF(CD355&lt;-25,"De -27,5 a -25,5",IF(CD355&lt;-22.5,"De -25 a -23",IF(CD355&lt;-20,"De -22,5 a -20,5",IF(CD355&lt;-17.5,"De -20 a -18",IF(CD355&lt;-15,"De -17,5 a -15,5",IF(CD355&lt;-12.5,"De -15 a -13",IF(CD355&lt;-10,"De -12,5 a -10,5",IF(CD355&lt;-7.5,"De -10 a -8",IF(CD355&lt;-5,"De -7,5 a -5,5",IF(CD355&lt;-2.5,"De -5 a -3",IF(CD355&lt;0,"De -2,5 a -0,5",IF(CD355&lt;=2,"De 0 a 2",IF(CD355&lt;=4.5,"De 2,5 a 4,5",IF(CD355&lt;=7,"De 5 a 7",IF(CD355&lt;=9.5,"De 7,5 a 9,5",IF(CD355&lt;=12,"De 10 a 12",IF(CD355&lt;=14.5,"De 12,5 a 14,5",IF(CD355&lt;=17,"De 15 a 17",IF(CD355&lt;=19.5,"De 17,5 a 19,5",IF(CD355&lt;=22,"De 20 a 22",IF(CD355&lt;=24.5,"De 22,5 a 24,5",IF(CD355&lt;=27,"De 25 a 27","De 27,5 a 30"))))))))))))))))))))))))</f>
        <v>De -20 a -18</v>
      </c>
      <c r="CF355" s="12" t="n">
        <f aca="false">IF(CD355="","",IF(CD355&lt;-27.5,1,IF(CD355&lt;-25,2,IF(CD355&lt;-22.5,3,IF(CD355&lt;-20,4,IF(CD355&lt;-17.5,5,IF(CD355&lt;-15,6,IF(CD355&lt;-12.5,7,IF(CD355&lt;-10,8,IF(CD355&lt;-7.5,9,IF(CD355&lt;-5,10,IF(CD355&lt;-2.5,11,IF(CD355&lt;0,12,IF(CD355&lt;2.5,13,IF(CD355&lt;5,14,IF(CD355&lt;7.5,15,IF(CD355&lt;10,16,IF(CD355&lt;12.5,17,IF(CD355&lt;15,18,IF(CD355&lt;17.5,19,IF(CD355&lt;20,20,IF(CD355&lt;22.5,21,IF(CD355&lt;25,22,IF(CD355&lt;27.5,23,24))))))))))))))))))))))))</f>
        <v>5</v>
      </c>
      <c r="CG355" s="9" t="n">
        <v>-3</v>
      </c>
      <c r="CH355" s="10" t="str">
        <f aca="false">IF(CG355="","",IF(AND(CG355&gt;=-10,CG355&lt;=-9.5),"-10 a -9,5",IF(AND(CG355&gt;-9.5,CG355&lt;=-8.5),"-9 a -8,5",IF(AND(CG355&gt;-8.5,CG355&lt;=-7.5),"-8 a -7,5",IF(AND(CG355&gt;-7.5,CG355&lt;=-6.5),"-7 a -6,5",IF(AND(CG355&gt;-6.5,CG355&lt;=-5.5),"-6 a -5,5",IF(AND(CG355&gt;-5.5,CG355&lt;=-4.5),"-5 a -4,5",IF(AND(CG355&gt;-4.5,CG355&lt;=-3.5),"-4 a -3,5",IF(AND(CG355&gt;-3.5,CG355&lt;=-2.5),"-3 a -2,5",IF(CG355=-2.25,"-2,25",IF(AND(CG355&gt;-2.5,CG355&lt;=-1.5),"-2 a -1,5",IF(AND(CG355&gt;-1.5,CG355&lt;=-0.5),"-1 a -0,5",IF(AND(CG355&gt;-0.5,CG355&lt;=0.5),"0 a 0,5",IF(AND(CG355&gt;0.5,CG355&lt;=1.5),"1 a 1,5",IF(AND(CG355&gt;1.5,CG355&lt;=2.5),"2 a 2,5",IF(AND(CG355&gt;2.5,CG355&lt;=3.5),"3 a 3,5",IF(AND(CG355&gt;3.5,CG355&lt;=4.5),"4 a 4,5",IF(AND(CG355&gt;4.5,CG355&lt;=5.5),"5 a 5,5",IF(AND(CG355&gt;5.5,CG355&lt;=6.5),"6 a 6,5",IF(AND(CG355&gt;6.5,CG355&lt;=7.5),"7 a 7,5",IF(AND(CG355&gt;7.5,CG355&lt;=8.5),"8 a 8,5",IF(AND(CG355&gt;8.5,CG355&lt;=9.5),"9 a 9,5",IF(CG355&gt;=10,"10","Fuera de rango")))))))))))))))))))))))</f>
        <v>-3 a -2,5</v>
      </c>
      <c r="CI355" s="11" t="n">
        <f aca="false">IF(CG355="","",IF(CG355=-2.25,"NORMA",IF(CG355&lt;=-9.5,1,IF(CG355&lt;=-8.5,2,IF(CG355&lt;=-7.5,3,IF(CG355&lt;=-6.5,4,IF(CG355&lt;=-5.5,5,IF(CG355&lt;=-4.5,6,IF(CG355&lt;=-3.5,7,IF(CG355&lt;=-2.5,8,IF(CG355&lt;=-1.5,9,IF(CG355&lt;=-0.5,10,IF(CG355&lt;=0.5,11,IF(CG355&lt;=1.5,12,IF(CG355&lt;=2.5,13,IF(CG355&lt;=3.5,14,IF(CG355&lt;=4.5,15,IF(CG355&lt;=5.5,16,IF(CG355&lt;=6.5,17,IF(CG355&lt;=7.5,18,IF(CG355&lt;=8.5,19,IF(CG355&lt;=9.5,20,IF(CG355=10,21,"Fuera de rango")))))))))))))))))))))))</f>
        <v>8</v>
      </c>
      <c r="CJ355" s="9" t="n">
        <v>2.25</v>
      </c>
      <c r="CK355" s="10" t="str">
        <f aca="false">IF(CJ355="","",IF(AND(CJ355&gt;=-6,CJ355&lt;=-5.5),"-6 a -5,5",IF(AND(CJ355&gt;-5.5,CJ355&lt;=-4.5),"-5 a -4,5",IF(AND(CJ355&gt;-4.5,CJ355&lt;=-3.5),"-4 a -3,5",IF(AND(CJ355&gt;-3.5,CJ355&lt;=-2.5),"-3 a -2,5",IF(AND(CJ355&gt;-2.5,CJ355&lt;=-1.5),"-2 a -1,5",IF(AND(CJ355&gt;-1.5,CJ355&lt;=-0.5),"-1 a -0,5",IF(AND(CJ355&gt;-0.5,CJ355&lt;=0.5),"0 a 0,5",IF(AND(CJ355&gt;0.5,CJ355&lt;=1.5),"1 a 1,5",IF(AND(CJ355&gt;1.5,CJ355&lt;2.5),"2",IF(AND(CJ355&gt;=2.5,CJ355&lt;=3),"2,5 a 3",IF(AND(CJ355&gt;3,CJ355&lt;=4),"3,5 a 4",IF(AND(CJ355&gt;4,CJ355&lt;=5),"4,5 a 5",IF(AND(CJ355&gt;5,CJ355&lt;=6),"5,5 a 6",IF(AND(CJ355&gt;6,CJ355&lt;=7),"6,5 a 7",IF(AND(CJ355&gt;7,CJ355&lt;=8),"7,5 a 8",IF(AND(CJ355&gt;8,CJ355&lt;=9.5),"8,5 a 9,5",IF(CJ355=10,"10","Fuera de rango"))))))))))))))))))</f>
        <v>2</v>
      </c>
      <c r="CL355" s="11" t="str">
        <f aca="false">IF(CK355="","",IF(OR(CK355="-6 a -5,5",CK355="-6 - -5,5"),1,IF(OR(CK355="-5 a -4,5",CK355="-5 - -4,5"),2,IF(OR(CK355="-4 a -3,5",CK355="-4 - -3,5"),3,IF(OR(CK355="-3 a -2,5",CK355="-3 - -2,5"),4,IF(OR(CK355="-2 a -1,5",CK355="-2 - -1,5"),5,IF(OR(CK355="-1 a -0,5",CK355="-1 - -0,5"),6,IF(OR(CK355="0 a 0,5",CK355="0 - 0,5"),7,IF(OR(CK355="1 a 1,5",CK355="1 - 1,5"),8,IF(CK355="2","NORMA",IF(OR(CK355="2,5 a 3",CK355="2,5 - 3"),9,IF(OR(CK355="3,5 a 4",CK355="3,5 - 4"),10,IF(OR(CK355="4,5 a 5",CK355="4,5 - 5"),11,IF(OR(CK355="5,5 a 6",CK355="5,5 - 6"),12,IF(OR(CK355="6,5 a 7",CK355="6,5 - 7"),13,IF(OR(CK355="7,5 a 8",CK355="7,5 - 8"),14,IF(OR(CK355="8,5 a 9",CK355="8,5 - 9,5",CK355="9 a 9,5"),15,IF(CK355="10",15,IF(OR(CK355="0,5 a 1",CK355="0,5 - 1"),7,"Fuera de rango")))))))))))))))))))</f>
        <v>NORMA</v>
      </c>
      <c r="CN355" s="10" t="str">
        <f aca="false">IF(CM355=0,"0", " ")</f>
        <v>0</v>
      </c>
      <c r="CO355" s="10" t="str">
        <f aca="false">IF(CM355&gt;0,"EME"," ")</f>
        <v> </v>
      </c>
      <c r="CQ355" s="10" t="str">
        <f aca="false">IF(CP355&gt;0,"0", " ")</f>
        <v> </v>
      </c>
      <c r="CR355" s="10" t="str">
        <f aca="false">IF(CP355&gt;0,"EME"," ")</f>
        <v> </v>
      </c>
      <c r="CS355" s="9" t="n">
        <v>0</v>
      </c>
      <c r="CV355" s="9" t="n">
        <v>0</v>
      </c>
      <c r="CY355" s="9" t="n">
        <v>-4.5</v>
      </c>
      <c r="DB355" s="9" t="n">
        <v>-4.5</v>
      </c>
      <c r="DC355" s="11" t="str">
        <f aca="false">IF(DB355&lt;0,"2"," ")</f>
        <v>2</v>
      </c>
      <c r="DD355" s="11" t="str">
        <f aca="false">IF(DB355&lt;0,"MIO"," ")</f>
        <v>MIO</v>
      </c>
      <c r="DE355" s="9" t="n">
        <v>-2.25</v>
      </c>
      <c r="DF355" s="10" t="str">
        <f aca="false">IF(DE355&lt;0,"3"," ")</f>
        <v>3</v>
      </c>
      <c r="DG355" s="10" t="str">
        <f aca="false">IF(DE355&lt;0,"AST"," ")</f>
        <v>AST</v>
      </c>
      <c r="DH355" s="9" t="n">
        <v>-2.25</v>
      </c>
      <c r="DI355" s="10" t="str">
        <f aca="false">IF(DH355&lt;0,"3"," ")</f>
        <v>3</v>
      </c>
      <c r="DJ355" s="10" t="str">
        <f aca="false">IF(DH355&lt;0,"AST"," ")</f>
        <v>AST</v>
      </c>
      <c r="DK355" s="9" t="n">
        <v>0</v>
      </c>
      <c r="DL355" s="10" t="str">
        <f aca="false">IF(DK355&gt;0,"4"," ")</f>
        <v> </v>
      </c>
      <c r="DM355" s="10" t="str">
        <f aca="false">IF(DK355&gt;0,"PRE"," ")</f>
        <v> </v>
      </c>
      <c r="DN355" s="9" t="n">
        <v>0</v>
      </c>
      <c r="DO355" s="10" t="str">
        <f aca="false">IF(DN355&gt;0,"4"," ")</f>
        <v> </v>
      </c>
      <c r="DP355" s="10" t="str">
        <f aca="false">IF(DN355&gt;0,"PRE"," ")</f>
        <v> </v>
      </c>
      <c r="DS355" s="12" t="str">
        <f aca="false">CONCATENATE(CO355,CU355,DA355,DG355,DM355)</f>
        <v> AST </v>
      </c>
      <c r="DT355" s="10" t="e">
        <f aca="false" t="array" ref="DT355">_xlfn.IFS(DS355="EME    ","0", DS355=" HIP   ","1", DS355="  MIO  ","2", DS355="   AST ","3", DS355="    PRE","4", DS355="EME   PRE","5", DS355=" HIP  PRE","6", DS355=" HIP AST ","7", DS355="  MIO PRE","8", DS355="  MIOAST ","9", DS355="   ASTPRE","10",DS355=" HIP ASTPRE","11", DS355="  MIOASTPRE","12", DS355="     ","0")</f>
        <v>#N/A</v>
      </c>
      <c r="DV355" s="1" t="e">
        <f aca="false" t="array" ref="DV355">_xlfn.IFS(DU355="SI","2", DU355="NO","1")</f>
        <v>#N/A</v>
      </c>
      <c r="DX355" s="11" t="str">
        <f aca="false">IF(DW355=0,"1","2")</f>
        <v>1</v>
      </c>
      <c r="DY355" s="11" t="str">
        <f aca="false" t="array" ref="DY355">_xlfn.IFS(DW355=0,"0", DW355=0.25, "1", DW355=0.5,"2", DW355=0.75,"3", DW355=1,"4",DW355=1.25,"5", DW355=1.5,"6", DW355=1.75,"7", DW355=2,"8")</f>
        <v>0</v>
      </c>
      <c r="EA355" s="11" t="str">
        <f aca="false">IF(DZ355=0,"1","2")</f>
        <v>1</v>
      </c>
      <c r="EB355" s="11" t="str">
        <f aca="false" t="array" ref="EB355">_xlfn.IFS(DZ355=0,"0", DZ355=0.25, "1", DZ355=0.5,"2", DZ355=0.75,"3", DZ355=1,"4",DZ355=1.25,"5", DZ355=1.5,"6", DZ355=1.75,"7", DZ355=2,"8")</f>
        <v>0</v>
      </c>
      <c r="ED355" s="10" t="str">
        <f aca="false">IF(EC355=0,"1","2")</f>
        <v>1</v>
      </c>
      <c r="EE355" s="11" t="str">
        <f aca="false" t="array" ref="EE355">_xlfn.IFS(EC355=0,"0", EC355=-0.25, "1", EC355=-0.5,"2", EC355=-0.75,"3", EC355=-1,"4",EC355=-1.25,"5", EC355=-1.5,"6", EC355=-1.75,"7", EC355=-2,"8", EC355=-2.25,"9",EC355=-2.5,"10", EC355=-2.75,"11", EC355=-3,"12", EC355=-3.25,"13", EC355=-3.5,"14", EC355=-3.75,"15",EC355=-4,"16")</f>
        <v>0</v>
      </c>
      <c r="EG355" s="10" t="str">
        <f aca="false">IF(EF355=0,"1","2")</f>
        <v>1</v>
      </c>
      <c r="EH355" s="11" t="str">
        <f aca="false" t="array" ref="EH355">_xlfn.IFS(EF355=0,"0", EF355=-0.25, "1", EF355=-0.5,"2", EF355=-0.75,"3", EF355=-1,"4",EF355=-1.25,"5", EF355=-1.5,"6", EF355=-1.75,"7", EF355=-2,"8", EF355=-2.25,"9",EF355=-2.5,"10", EF355=-2.75,"11", EF355=-3,"12", EF355=-3.25,"13", EF355=-3.5,"14", EF355=-3.75,"15",EF355=-4,"16")</f>
        <v>0</v>
      </c>
      <c r="EJ355" s="11" t="str">
        <f aca="false">IF(EI355=0,"1","2")</f>
        <v>1</v>
      </c>
      <c r="EK355" s="11" t="str">
        <f aca="false" t="array" ref="EK355">_xlfn.IFS(EI355=0,"0", EI355=-0.25, "1", EI355=-0.5,"2", EI355=-0.75,"3", EI355=-1,"4",EI355=-1.25,"5", EI355=-1.5,"6", EI355=-1.75,"7", EI355=-2,"8", EI355=-2.25,"9", EI355=-2.25,"9",EI355=-2.5,"10", EI355=-2.75,"11", EI355=-3,"12", EI355=-3.25,"13", EI355=-3.5,"14", EI355=-3.75,"15",EI355=-4,"16", EI355=0.25, "17", EI355=0.5, "18")</f>
        <v>0</v>
      </c>
      <c r="EM355" s="11" t="str">
        <f aca="false">IF(EL355=0,"1","2")</f>
        <v>1</v>
      </c>
      <c r="EN355" s="11" t="str">
        <f aca="false" t="array" ref="EN355">_xlfn.IFS(EL355=0.25,"17",EL355=0.5,"18", EL355=0,"0", EL355=-0.25, "1", EL355=-0.5,"2", EL355=-0.75,"3", EL355=-1,"4",EL355=-1.25,"5", EL355=-1.5,"6", EL355=-1.75,"7", EL355=-2,"8",EL355= -2.25,"9",EL355=-2.5,"10",EL355= -2.75,"11",EL355= -3,"12",EL355= -3.25,"13",EL355= -3.5,"14",EL355= -3.75,"15",EL355=-4,"16")</f>
        <v>0</v>
      </c>
      <c r="EP355" s="11" t="str">
        <f aca="false">IF(EO355=0,"1","2")</f>
        <v>1</v>
      </c>
      <c r="EQ355" s="11" t="str">
        <f aca="false" t="array" ref="EQ355">_xlfn.IFS(EO355=0,"0", EO355=0.25, "1", EO355=0.5,"2", EO355=0.75,"3", EO355=1,"4",EO355=1.25,"5", EO355=1.5,"6", EO355=1.75,"7", EO355=2,"8", EO355=2.25,"9", EO355=2.25,"9",EO355=2.5,"10", EO355=2.75,"11", EO355=3,"12", EO355=3.25,"13", EO355=3.5,"14", EO355=3.75,"15",EO355=4,"16", EO355=-0.25, "17", bq=-0.5, "18")</f>
        <v>0</v>
      </c>
      <c r="ES355" s="11" t="str">
        <f aca="false">IF(ER355=0,"1","2")</f>
        <v>1</v>
      </c>
      <c r="ET355" s="11" t="str">
        <f aca="false" t="array" ref="ET355">_xlfn.IFS(ER355=0,"0", ER355=0.25, "1", ER355=0.5,"2", ER355=0.75,"3", ER355=1,"4",ER355=1.25,"5", ER355=1.5,"6", ER355=1.75,"7", ER355=2,"8", ER355=2.25,"9", ER355=2.25,"9",ER355=2.5,"10", ER355=2.75,"11", ER355=3,"12", ER355=3.25,"13", ER355=3.5,"14", ER355=3.75,"15",ER355=4,"16", ER355=-0.25, "17", bq=-0.5, "18")</f>
        <v>0</v>
      </c>
      <c r="EV355" s="14" t="e">
        <f aca="false">VLOOKUP(EU355,LEYENDA!$G$2:$H$8,2,TRUE())</f>
        <v>#N/A</v>
      </c>
      <c r="EW355" s="14" t="e">
        <f aca="false" t="array" ref="EW355">_xlfn.IFS(EV355="0-5","1", EV355="6-12","2", EV355="13-18","3", EV355="19-24","4", EV355="25-36","5", EV355="37-48","6", EV355="49-60","7")</f>
        <v>#N/A</v>
      </c>
    </row>
    <row r="356" customFormat="false" ht="13.5" hidden="false" customHeight="false" outlineLevel="0" collapsed="false">
      <c r="A356" s="1" t="n">
        <v>99</v>
      </c>
      <c r="B356" s="2" t="n">
        <v>3</v>
      </c>
      <c r="C356" s="33" t="n">
        <v>43367</v>
      </c>
      <c r="E356" s="5" t="str">
        <f aca="false">VLOOKUP(A356,'286'!$A$3:$J$6279,10,FALSE())</f>
        <v>DE MIGUEL DOMÍNDUEZ, MARIO</v>
      </c>
      <c r="F356" s="4" t="str">
        <f aca="false">VLOOKUP(A356,'286'!$A$3:$I$1768,3,FALSE())</f>
        <v>MIDOMA</v>
      </c>
      <c r="G356" s="6" t="n">
        <f aca="false">VLOOKUP(A356,'286'!$A$3:$I$1768,4,FALSE())</f>
        <v>34225</v>
      </c>
      <c r="H356" s="7" t="n">
        <f aca="false">YEAR(C356)-YEAR(G356)</f>
        <v>25</v>
      </c>
      <c r="I356" s="1" t="str">
        <f aca="false">VLOOKUP(H356,LEYENDA!$C$2:$D$6,2,TRUE())</f>
        <v>25-40</v>
      </c>
      <c r="J356" s="5" t="str">
        <f aca="false">VLOOKUP(A356,'286'!$A$3:$I$1768,7,FALSE())</f>
        <v>H</v>
      </c>
      <c r="K356" s="8" t="n">
        <f aca="false">VLOOKUP(A356,'286'!$A$3:$I$1768,2,FALSE())</f>
        <v>0</v>
      </c>
      <c r="L356" s="4" t="str">
        <f aca="false">VLOOKUP(A356,'286'!$A$3:$I$1768,8,FALSE())</f>
        <v>D</v>
      </c>
      <c r="M356" s="4" t="str">
        <f aca="false">VLOOKUP(A356,'286'!$A$3:$I$1768,9,FALSE())</f>
        <v>D</v>
      </c>
      <c r="N356" s="8" t="str">
        <f aca="false">IF(R356=O356, "MISMA","CONTRARIA")</f>
        <v>MISMA</v>
      </c>
      <c r="O356" s="8" t="str">
        <f aca="false" t="array" ref="O356">_xlfn.IFS(L356="D","1", L356="I","2")</f>
        <v>1</v>
      </c>
      <c r="P356" s="8" t="e">
        <f aca="false" t="array" ref="P356">_xlfn.IFS(K356="OD","1", K356="OI","2")</f>
        <v>#N/A</v>
      </c>
      <c r="Q356" s="1" t="str">
        <f aca="false" t="array" ref="Q356">_xlfn.IFS(J356="M","1", J356="H","2")</f>
        <v>2</v>
      </c>
      <c r="R356" s="8" t="str">
        <f aca="false" t="array" ref="R356">_xlfn.IFS(M356="D","1", M356="I","2")</f>
        <v>1</v>
      </c>
      <c r="S356" s="1" t="str">
        <f aca="false" t="array" ref="S356">_xlfn.IFS(N356="CONTRARIA", "1",N356= "MISMA","2")</f>
        <v>2</v>
      </c>
      <c r="T356" s="1" t="str">
        <f aca="false" t="array" ref="T356">_xlfn.IFS(I356="0-12","1", I356="13-24","2", I356="25-40","3", I356="41-60","4", I356="61-100","5")</f>
        <v>3</v>
      </c>
      <c r="U356" s="9" t="n">
        <v>-3</v>
      </c>
      <c r="V356" s="11" t="str">
        <f aca="false">IF(U356="","",IF(AND(U356&gt;=-9,U356&lt;=-6.5),"-9 a -6,5",IF(AND(U356&gt;=-6,U356&lt;=-3.5),"-6 a -3,5",IF(AND(U356&gt;=-3,U356&lt;=-1),"-3 a -1",IF(U356=-0.5,"-0,5",IF(AND(U356&gt;=0,U356&lt;=2.5),"0 a 2,5",IF(AND(U356&gt;=3,U356&lt;=5.5),"3 a 5,5",IF(AND(U356&gt;=6,U356&lt;=8.5),"6 a 8,5",IF(AND(U356&gt;=9,U356&lt;=20),"9 a 20","Fuera de rango")))))))))</f>
        <v>-3 a -1</v>
      </c>
      <c r="W356" s="11" t="n">
        <f aca="false">IF(V356="","",IF(V356="-9 a -6,5",2,IF(V356="-6 a -3,5",3,IF(V356="-3 a -1",4,IF(V356="-0,5","NORMA",IF(V356="0 a 2,5",5,IF(V356="3 a 5,5",6,IF(V356="6 a 8,5",7,IF(V356="9 a 20",8,"Fuera de rango")))))))))</f>
        <v>4</v>
      </c>
      <c r="X356" s="9" t="n">
        <v>0</v>
      </c>
      <c r="Y356" s="11" t="str">
        <f aca="false">IF(X356="","",IF(AND(X356&gt;=0,X356&lt;=4),"0 a 4",IF(AND(X356&gt;=4.5,X356&lt;=8.5),"4,5 a 8,5",IF(X356=9,"9",IF(AND(X356&gt;=9.5,X356&lt;=13),"9,5 a 13",IF(AND(X356&gt;=13.5,X356&lt;=20),"13,5 a 20",IF(AND(X356&gt;=20.5,X356&lt;=35),"20,5 a 35","Fuera de rango")))))))</f>
        <v>0 a 4</v>
      </c>
      <c r="Z356" s="11" t="n">
        <f aca="false">IF(Y356="","",IF(Y356="0 a 4",1,IF(Y356="4,5 a 8,5",2,IF(Y356="9","NORMA",IF(Y356="9,5 a 13",3,IF(Y356="13,5 a 20",4,IF(Y356="20,5 a 35",5,"Fuera de rango")))))))</f>
        <v>1</v>
      </c>
      <c r="AA356" s="9" t="n">
        <v>27</v>
      </c>
      <c r="AB356" s="10" t="str">
        <f aca="false">IF(AA356="","",IF(AND(AA356&gt;=0,AA356&lt;=9),"0 a 9",IF(AND(AA356&gt;=9.5,AA356&lt;=18.5),"9,5 a 18,5",IF(AA356=19,"19",IF(AND(AA356&gt;=19.5,AA356&lt;=28),"19,5 a 28",IF(AND(AA356&gt;=28.5,AA356&lt;=40),"28,5 a 40","Fuera de rango"))))))</f>
        <v>19,5 a 28</v>
      </c>
      <c r="AC356" s="11" t="n">
        <f aca="false" t="array" ref="AC356">_xlfn.IFS(AB356="","",AB356="0 a 9",1,AB356="9,5 a 18,5",2,AB356="19","NORMA",AB356="19,5 a 28",3,AB356="28,5 a 40",4,TRUE(),"Fuera de rango")</f>
        <v>3</v>
      </c>
      <c r="AD356" s="9" t="n">
        <v>18</v>
      </c>
      <c r="AE356" s="10" t="str">
        <f aca="false">IF(AD356="","",IF(AND(AD356&gt;=-10,AD356&lt;=0),"De -10 a 0",IF(AND(AD356&gt;=0.5,AD356&lt;=9.5),"0,5 a 9,5",IF(AD356=10,"10",IF(AND(AD356&gt;=10.5,AD356&lt;=20),"10,5 a 20",IF(AND(AD356&gt;=20.5,AD356&lt;=40),"20,5 a 40","Fuera de rango"))))))</f>
        <v>10,5 a 20</v>
      </c>
      <c r="AF356" s="12" t="n">
        <f aca="false">IF(AD356="","",IF(AND(AD356&gt;=-10,AD356&lt;=0),1,IF(AND(AD356&gt;=0.5,AD356&lt;=9.5),2,IF(AD356=10,"NORMA",IF(AND(AD356&gt;=10.5,AD356&lt;=20),3,IF(AND(AD356&gt;=20.5,AD356&lt;=40),4,""))))))</f>
        <v>3</v>
      </c>
      <c r="AG356" s="9" t="n">
        <v>8</v>
      </c>
      <c r="AH356" s="10" t="str">
        <f aca="false">IF(AG356="","",IF(AND(AG356&gt;=0,AG356&lt;=4),"0 a 4",IF(AND(AG356&gt;=4.5,AG356&lt;=8.5),"4,5 a 8,5",IF(AG356=9,"9",IF(AND(AG356&gt;=9.5,AG356&lt;=13),"9,5 a 13",IF(AND(AG356&gt;=13.5,AG356&lt;=25),"13,5 a 25","Fuera de rango"))))))</f>
        <v>4,5 a 8,5</v>
      </c>
      <c r="AI356" s="10" t="n">
        <f aca="false">IF(AH356="","",IF(AH356="0 a 4",1,IF(AH356="4,5 a 8,5",2,IF(AH356="9","NORMA",IF(AH356="9,5 a 13",3,IF(AH356="13,5 a 25",4,""))))))</f>
        <v>2</v>
      </c>
      <c r="AJ356" s="9" t="n">
        <v>5</v>
      </c>
      <c r="AK356" s="10" t="str">
        <f aca="false">IF(AJ356="","",IF(AND(AJ356&gt;=-15,AJ356&lt;=-10.5),"-15 a -10,5",IF(AND(AJ356&gt;=-10,AJ356&lt;=-4),"-10 a -4",IF(AND(AJ356&gt;=-4.5,AJ356&lt;=0),"-4,5 a 0",IF(AND(AJ356&gt;=0.5,AJ356&lt;=4.5),"0,5 a 4,5",IF(AJ356=5,"5",IF(AND(AJ356&gt;=5.5,AJ356&lt;=10),"5,5 a 10",IF(AND(AJ356&gt;=10.5,AJ356&lt;=20),"10,5 a 20","Fuera de rango"))))))))</f>
        <v>5</v>
      </c>
      <c r="AL356" s="11" t="str">
        <f aca="false">IF(AK356="","",IF(AK356="-15 a -10,5",1,IF(AK356="-10 a -4",2,IF(AK356="-4,5 a 0",3,IF(AK356="0,5 a 4,5",4,IF(AK356="5","NORMA",IF(AK356="5,5 a 10",5,IF(AK356="10,5 a 20",6,"Error"))))))))</f>
        <v>NORMA</v>
      </c>
      <c r="AM356" s="9" t="n">
        <v>0</v>
      </c>
      <c r="AN356" s="10" t="str">
        <f aca="false">IF(AM356="","",IF(AND(AM356&gt;=-7.5,AM356&lt;=-5.5),"-7,5 a -5,5",IF(AND(AM356&gt;=-5,AM356&lt;=-3),"-5 a -3",IF(AND(AM356&gt;=-2.5,AM356&lt;=-0.5),"-2,5 a -0,5",IF(AM356=0,"0,00",IF(AND(AM356&gt;=0.5,AM356&lt;=2.5),"0,5 a 2,5",IF(AND(AM356&gt;=3,AM356&lt;=5),"3 a 5",IF(AND(AM356&gt;=5.5,AM356&lt;=7.5),"5,5 a 7,5",IF(AND(AM356&gt;=8,AM356&lt;=10),"8 a 10","Fuera de rango")))))))))</f>
        <v>0,00</v>
      </c>
      <c r="AO356" s="11" t="str">
        <f aca="false">IF(AN356="","",IF(AN356="-7,5 a -5,5",1,IF(AN356="-5 a -3",2,IF(AN356="-2,5 a -0,5",3,IF(AN356="0,00","NORMA",IF(AN356="0,5 a 2,5",4,IF(AN356="3 a 5",5,IF(AN356="5,5 a 7,5",6,IF(AN356="8 a 10",7,"Error")))))))))</f>
        <v>NORMA</v>
      </c>
      <c r="AP356" s="9" t="n">
        <v>-1.5</v>
      </c>
      <c r="AQ356" s="10" t="str">
        <f aca="false">IF(AP356="","",IF(AND(AP356&gt;=-20,AP356&lt;=-9.5),"-20 a -9,5",IF(AND(AP356&gt;=-9,AP356&lt;=-6.5),"-9 a -6,5",IF(AP356=-6,"-6",IF(AND(AP356&gt;=-5.5,AP356&lt;=-3),"-5,5 a -3",IF(AND(AP356&gt;=-2.5,AP356&lt;=0),"-2,5 a 0",IF(AND(AP356&gt;=0.5,AP356&lt;=3),"0,5 a 3",IF(AND(AP356&gt;=3.5,AP356&lt;=6),"3,5 a 6",IF(AND(AP356&gt;=6.5,AP356&lt;=9),"6,5 a 9",IF(AND(AP356&gt;=9.5,AP356&lt;=20),"9,5 a 20","Fuera de rango"))))))))))</f>
        <v>-2,5 a 0</v>
      </c>
      <c r="AR356" s="11" t="n">
        <f aca="false">IF(AQ356="","",IF(AQ356="-20 a -9,5",1,IF(AQ356="-9 a -6,5",2,IF(AQ356="-6","NORMA",IF(AQ356="-5,5 a -3",3,IF(AQ356="-2,5 a 0",4,IF(AQ356="0,5 a 3",5,IF(AQ356="3,5 a 6",6,IF(AQ356="6,5 a 9",7,IF(AQ356="9,5 a 20",8,""))))))))))</f>
        <v>4</v>
      </c>
      <c r="AS356" s="9" t="n">
        <v>4.5</v>
      </c>
      <c r="AT356" s="10" t="str">
        <f aca="false">IF(AS356="","",IF(AND(AS356&gt;=-16,AS356&lt;=-14),"-16 a -14",IF(AND(AS356&gt;=-13.5,AS356&lt;=-11.5),"-13,5 a -11,5",IF(AND(AS356&gt;=-11,AS356&lt;=-9),"-11 a -9",IF(AND(AS356&gt;=-8.5,AS356&lt;=-6.5),"-8,5 a -6,5",IF(AND(AS356&gt;=-6,AS356&lt;=-4),"-6 a -4",IF(AND(AS356&gt;=-3.5,AS356&lt;=-1.5),"-3,5 a -1,5",IF(AND(AS356&gt;=-1,AS356&lt;=1),"-1 a 1",IF(AND(AS356&gt;=1.5,AS356&lt;=3.5),"1,5 a 3,5",IF(AND(AS356&gt;=4,AS356&lt;=6),"4 a 6",IF(AND(AS356&gt;=6.5,AS356&lt;=8.5),"6,5 a 8,5",IF(AND(AS356&gt;=9,AS356&lt;=11),"9 a 11",IF(AND(AS356&gt;=11.5,AS356&lt;=13.5),"11,5 a 13,5",IF(AND(AS356&gt;=14,AS356&lt;=16),"14 a 16",IF(AND(AS356&gt;=16.5,AS356&lt;=18.5),"16,5 a 18,5",IF(AND(AS356&gt;=19,AS356&lt;=21),"19 a 21","Fuera de rango"))))))))))))))))</f>
        <v>4 a 6</v>
      </c>
      <c r="AU356" s="11" t="str">
        <f aca="false" t="array" ref="AU356">IF(AT356="","",_xlfn.IFS(AT356="-16 a -14",1,AT356="-13,5 a -11,5",2,AT356="-11 a -9",3,AT356="-8,5 a -6,5",4,AT356="-6 a -4",5,AT356="-3,5 a -1,5",6,AT356="-1 a 1",7,AT356="1,5 a 3,5",8,AT356="4 a 6","NORMA",AT356="6,5 a 8,5",9,AT356="9 a 11",10,AT356="11,5 a 13,5",11,AT356="14 a 16",12,AT356="16,5 a 18,5",13,AT356="19 a 21",14,TRUE(),""))</f>
        <v>NORMA</v>
      </c>
      <c r="AV356" s="9" t="n">
        <v>0.75</v>
      </c>
      <c r="AW356" s="10" t="str">
        <f aca="false">IF(AV356="","",IF(AND(AV356&gt;=-1,AV356&lt;=-0.5),"-1 a -0,5",IF(AND(AV356&gt;-0.5,AV356&lt;=0),"De -0,5 a 0",IF(AND(AV356&gt;=0.25,AV356&lt;=0.75),"0,25 a 0,75",IF(AND(AV356&gt;=1,AV356&lt;=1.5),"1 a 1,5",IF(AND(AV356&gt;=1.75,AV356&lt;=2.25),"1,75 a 2,25",IF(AND(AV356&gt;=2.5,AV356&lt;=3),"2,5 a 3",IF(AND(AV356&gt;=3.25,AV356&lt;=3.75),"3,25 a 3,75","Fuera de rango"))))))))</f>
        <v>0,25 a 0,75</v>
      </c>
      <c r="AX356" s="10" t="str">
        <f aca="false">IF(AW356="","",IF(OR(AW356="-1 a -0,5",AW356="-1 a -0.5"),1,IF(OR(AW356="De -0,5 a 0",AW356="-0,5 a 0",AW356="De -0.5 a 0"),2,IF(OR(AW356="0,25 a 0,75",AW356="0.25 a 0.75"),"NORMA",IF(OR(AW356="1 a 1,5",AW356="1 a 1.5"),3,IF(OR(AW356="1,75 a 2,25",AW356="1.75 a 2.25"),4,IF(OR(AW356="2,5 a 3",AW356="2.5 a 3"),5,IF(OR(AW356="3,25 a 3,75",AW356="3.25 a 3.75"),6,""))))))))</f>
        <v>NORMA</v>
      </c>
      <c r="AY356" s="9" t="n">
        <v>-4</v>
      </c>
      <c r="AZ356" s="10" t="str">
        <f aca="false">IF(AY356="","",IF(AND(AY356&gt;=-20,AY356&lt;=-9.5),"-20 a -9,5",IF(AND(AY356&gt;=-9,AY356&lt;=-6.5),"-9 a -6,5",IF(AY356=-6,"-6",IF(AND(AY356&gt;=-5.5,AY356&lt;=-3),"-5,5 a -3",IF(AND(AY356&gt;=-2.5,AY356&lt;=0),"-2,5 a 0",IF(AND(AY356&gt;=0.5,AY356&lt;=3),"0,5 a 3",IF(AND(AY356&gt;=3.5,AY356&lt;=6),"3,5 a 6","Fuera de rango"))))))))</f>
        <v>-5,5 a -3</v>
      </c>
      <c r="BA356" s="11" t="n">
        <f aca="false">IF(AZ356="","",IF(AZ356="-20 a -9,5",1,IF(AZ356="-9 a -6,5",2,IF(AZ356="-6","NORMA",IF(AZ356="-5,5 a -3",3,IF(AZ356="-2,5 a 0",4,IF(AZ356="0,5 a 3",5,IF(AZ356="3,5 a 6",6,""))))))))</f>
        <v>3</v>
      </c>
      <c r="BB356" s="9" t="n">
        <v>0</v>
      </c>
      <c r="BC356" s="10" t="str">
        <f aca="false" t="array" ref="BC356">IF(BB356="","",_xlfn.IFS(AND(BB356&gt;=0,BB356&lt;=2),"0 a 2",AND(BB356&gt;=2.5,BB356&lt;=4.5),"2,5 a 4,5",AND(BB356&gt;=5,BB356&lt;=7),"5 a 7",AND(BB356&gt;=7.5,BB356&lt;=9.5),"7,5 a 9,5",AND(BB356&gt;=10,BB356&lt;=12),"10 a 12",AND(BB356&gt;=12.5,BB356&lt;=14.5),"12,5 a 14,5",BB356=15,"15",AND(BB356&gt;=15.5,BB356&lt;=17.5),"15,5 a 17,5",AND(BB356&gt;=18,BB356&lt;=20),"18 a 20",AND(BB356&gt;=20.5,BB356&lt;=22.5),"20,5 a 22,5",AND(BB356&gt;=23,BB356&lt;=25),"23 a 25",TRUE(),"Fuera de rango"))</f>
        <v>0 a 2</v>
      </c>
      <c r="BD356" s="11" t="n">
        <f aca="false" t="array" ref="BD356">IF(BC356="","",_xlfn.IFS(BC356="0 a 2",1,BC356="2,5 a 4,5",2,BC356="5 a 7",3,BC356="7,5 a 9,5",4,BC356="10 a 12",5,BC356="12,5 a 14,5",6,BC356="15","NORMA",BC356="15,5 a 17,5",7,BC356="18 a 20",8,BC356="20,5 a 22,5",9,BC356="23 a 25",10,TRUE(),"Fuera de rango"))</f>
        <v>1</v>
      </c>
      <c r="BE356" s="9" t="n">
        <v>36</v>
      </c>
      <c r="BF356" s="10" t="str">
        <f aca="false">IF(BE356="","",IF(AND(BE356&gt;=-20,BE356&lt;=-10),"-20 a -10",IF(AND(BE356&gt;=-9.5,BE356&lt;=0.5),"-9,5 a 0,5",IF(AND(BE356&gt;=1,BE356&lt;=11),"1 a 11",IF(AND(BE356&gt;=11.5,BE356&lt;=20.5),"11,5 a 20,5",IF(BE356=21,"21",IF(AND(BE356&gt;=21.5,BE356&lt;=31.5),"21,5 a 31,5",IF(AND(BE356&gt;=32,BE356&lt;=42),"32 a 42","Fuera de rango"))))))))</f>
        <v>32 a 42</v>
      </c>
      <c r="BG356" s="11" t="n">
        <f aca="false">IF(BF356="","",IF(BF356="-20 a -10",1,IF(BF356="-9,5 a 0,5",2,IF(BF356="1 a 11",3,IF(BF356="11,5 a 20,5",4,IF(BF356="21","NORMA",IF(BF356="21,5 a 31,5",5,IF(BF356="32 a 42",6,""))))))))</f>
        <v>6</v>
      </c>
      <c r="BH356" s="9" t="n">
        <v>32</v>
      </c>
      <c r="BI356" s="10" t="str">
        <f aca="false">IF(BH356="","",IF(AND(BH356&gt;=-20,BH356&lt;=-15),"-20 a -15",IF(AND(BH356&gt;=-14.5,BH356&lt;=-9.5),"-14,5 a -9,5",IF(AND(BH356&gt;=-9,BH356&lt;=-4),"-9 a -4",IF(AND(BH356&gt;=-3.5,BH356&lt;=2.5),"-3,5 a 2,5",IF(AND(BH356&gt;=3,BH356&lt;=8),"3 a 8",IF(AND(BH356&gt;=8.5,BH356&lt;=14.5),"8,5 a 14,5",IF(BH356=15,"15",IF(AND(BH356&gt;=15.5,BH356&lt;=20.5),"15,5 a 20,5",IF(AND(BH356&gt;=21,BH356&lt;=26),"21 a 26","Fuera de rango"))))))))))</f>
        <v>Fuera de rango</v>
      </c>
      <c r="BJ356" s="11" t="str">
        <f aca="false">IF(BI356="","",IF(BI356="-20 a -15",1,IF(BI356="-14,5 a -9,5",2,IF(BI356="-9 a -4",3,IF(BI356="-3,5 a 2,5",4,IF(BI356="3 a 8",5,IF(BI356="8,5 a 14,5",6,IF(BI356="15","NORMA",IF(BI356="15,5 a 20,5",7,IF(BI356="21 a 26",8,IF(BI356="26,5 a 31,5",9,"")))))))))))</f>
        <v/>
      </c>
      <c r="BK356" s="9" t="n">
        <v>0</v>
      </c>
      <c r="BL356" s="10" t="str">
        <f aca="false">IF(BK356="","",IF(AND(BK356&gt;=0,BK356&lt;=2),"0 - 2",IF(AND(BK356&gt;=2.5,BK356&lt;=4.5),"2,5 - 4,5",IF(AND(BK356&gt;=5,BK356&lt;=7),"5 - 7",IF(AND(BK356&gt;=7.5,BK356&lt;=9.5),"7,5 - 9,5",IF(AND(BK356&gt;=10,BK356&lt;=12),"10 - 12",IF(AND(BK356&gt;=12.5,BK356&lt;=13.5),"12,5 - 13,5",IF(BK356=14,"14",IF(AND(BK356&gt;=14.5,BK356&lt;=16.5),"14,5 - 16,5",IF(AND(BK356&gt;=17,BK356&lt;=19),"17 - 19",IF(AND(BK356&gt;=19.5,BK356&lt;=21.5),"19,5 - 21,5",IF(AND(BK356&gt;=22,BK356&lt;=24),"22 - 24",IF(AND(BK356&gt;=24.5,BK356&lt;=26.5),"24,5 - 26,5",IF(AND(BK356&gt;=27,BK356&lt;=29),"27 - 29",IF(AND(BK356&gt;=29.5,BK356&lt;=30),"29,5 - 30","Fuera de rango")))))))))))))))</f>
        <v>0 - 2</v>
      </c>
      <c r="BM356" s="11" t="n">
        <f aca="false">IF(BL356="","",IF(BL356="0 - 2",1,IF(BL356="2,5 - 4,5",2,IF(BL356="5 - 7",3,IF(BL356="7,5 - 9,5",4,IF(BL356="10 - 12",5,IF(BL356="12,5 - 13,5",6,IF(BL356="14","NORMA",IF(BL356="14,5 - 16,5",7,IF(BL356="17 - 19",8,IF(BL356="19,5 - 21,5",9,IF(BL356="22 - 24",10,IF(BL356="24,5 - 26,5",11,IF(BL356="27 - 29",12,IF(BL356="29,5 - 30",13,"")))))))))))))))</f>
        <v>1</v>
      </c>
      <c r="BN356" s="9" t="n">
        <v>9</v>
      </c>
      <c r="BO356" s="11" t="str">
        <f aca="false">IF(BN356="","",IF(AND(BN356&gt;=-20,BN356&lt;=-10),"-20 a -10",IF(AND(BN356&gt;=-9.5,BN356&lt;=0.5),"-9,5 a 0,5",IF(AND(BN356&gt;=1,BN356&lt;=11),"1 a 11",IF(AND(BN356&gt;=11.5,BN356&lt;=21.5),"11,5 a 21,5",IF(BN356=22,"22",IF(AND(BN356&gt;=22.5,BN356&lt;=32.5),"22,5 a 32,5",IF(AND(BN356&gt;=33,BN356&lt;=43),"33 a 43","Fuera de rango"))))))))</f>
        <v>1 a 11</v>
      </c>
      <c r="BP356" s="11" t="n">
        <f aca="false">IF(BO356="","",IF(BO356="-20 a -10",1,IF(BO356="-9,5 a 0,5",2,IF(BO356="1 a 11",3,IF(BO356="11,5 a 21,5",4,IF(BO356="22","NORMA",IF(BO356="22,5 a 32,5",5,IF(BO356="33 a 43",6,""))))))))</f>
        <v>3</v>
      </c>
      <c r="BQ356" s="9" t="n">
        <v>4</v>
      </c>
      <c r="BR356" s="10" t="str">
        <f aca="false">IF(BQ356="","",IF(AND(BQ356&gt;=-20,BQ356&lt;=-15),"-20 a -15",IF(AND(BQ356&gt;=-14.5,BQ356&lt;=-9.5),"-14,5 a -9,5",IF(AND(BQ356&gt;=-9,BQ356&lt;=-4),"-9 a -4",IF(AND(BQ356&gt;=-3.5,BQ356&lt;=2.5),"-3,5 a 2,5",IF(AND(BQ356&gt;=3,BQ356&lt;=8),"3 a 8",IF(AND(BQ356&gt;=8.5,BQ356&lt;=13.5),"8,5 a 13,5",IF(AND(BQ356&gt;=14,BQ356&lt;=17.5),"14 a 17,5",IF(BQ356=18,"18",IF(AND(BQ356&gt;=18.5,BQ356&lt;=23.5),"18,5 a 23,5",IF(AND(BQ356&gt;=24,BQ356&lt;=29),"24 a 29",IF(AND(BQ356&gt;=29.5,BQ356&lt;=34.5),"29,5 a 34,5",IF(AND(BQ356&gt;=35,BQ356&lt;=40),"35 a 40","Fuera de rango")))))))))))))</f>
        <v>3 a 8</v>
      </c>
      <c r="BS356" s="11" t="n">
        <f aca="false">IF(BR356="","",IF(BR356="-20 a -15",1,IF(BR356="-14,5 a -9,5",2,IF(BR356="-9 a -4",3,IF(BR356="-3,5 a 2,5",4,IF(BR356="3 a 8",5,IF(BR356="8,5 a 13,5",6,IF(BR356="14 a 17,5",7,IF(BR356="18","NORMA",IF(BR356="18,5 a 23,5",8,IF(BR356="24 a 29",9,IF(BR356="29,5 a 34,5",10,IF(BR356="35 a 40",11,"")))))))))))))</f>
        <v>5</v>
      </c>
      <c r="BT356" s="9" t="n">
        <v>0</v>
      </c>
      <c r="BU356" s="10" t="str">
        <f aca="false">IF(BT356="","",IF(AND(BT356&gt;=-20,BT356&lt;=-18),"-20 a -18",IF(AND(BT356&gt;=-17.5,BT356&lt;=-15.5),"-17,5 a -15,5",IF(AND(BT356&gt;=-15,BT356&lt;=-13),"-15 a -13",IF(AND(BT356&gt;=-12.5,BT356&lt;=-10.5),"-12,5 a -10,5",IF(AND(BT356&gt;=-10,BT356&lt;=-8),"-10 a -8",IF(AND(BT356&gt;=-7.5,BT356&lt;=-5.5),"-7,5 a -5,5",IF(AND(BT356&gt;=-5,BT356&lt;=-3),"-5 a -3",IF(AND(BT356&gt;=-2.5,BT356&lt;=-0.5),"-2,5 a -0,5",IF(BT356=0,"0",IF(AND(BT356&gt;=0.5,BT356&lt;=2.5),"0,5 a 2,5",IF(AND(BT356&gt;=3,BT356&lt;=5),"3 a 5",IF(AND(BT356&gt;=5.5,BT356&lt;=7.5),"5,5 a 7,5",IF(AND(BT356&gt;=8,BT356&lt;=10),"8 a 10",IF(AND(BT356&gt;=10.5,BT356&lt;=12.5),"10,5 a 12,5",IF(AND(BT356&gt;=13,BT356&lt;=15),"13 a 15",IF(AND(BT356&gt;=15.5,BT356&lt;=17.5),"15,5 a 17,5",IF(AND(BT356&gt;=18,BT356&lt;=20),"18 a 20","Fuera de rango"))))))))))))))))))</f>
        <v>0</v>
      </c>
      <c r="BV356" s="11" t="str">
        <f aca="false">IF(BT356="","",IF(BT356=0,"NORMA",IF(AND(BT356&gt;=-20,BT356&lt;=-18),2,IF(AND(BT356&gt;=-17.5,BT356&lt;=-15.5),2,IF(AND(BT356&gt;=-15,BT356&lt;=-13),3,IF(AND(BT356&gt;=-12.5,BT356&lt;=-10.5),4,IF(AND(BT356&gt;=-10,BT356&lt;=-8),5,IF(AND(BT356&gt;=-7.5,BT356&lt;=-5.5),6,IF(AND(BT356&gt;=-5,BT356&lt;=-3),7,IF(AND(BT356&gt;=-2.5,BT356&lt;=-0.5),8,IF(AND(BT356&gt;=0.5,BT356&lt;=2.5),9,IF(AND(BT356&gt;=3,BT356&lt;=5),10,IF(AND(BT356&gt;=5.5,BT356&lt;=7.5),11,IF(AND(BT356&gt;=8,BT356&lt;=10),12,IF(AND(BT356&gt;=10.5,BT356&lt;=12.5),13,IF(AND(BT356&gt;=13,BT356&lt;=15),14,IF(AND(BT356&gt;=15.5,BT356&lt;=17.5),15,IF(AND(BT356&gt;=18,BT356&lt;=20),16,"Fuera de rango"))))))))))))))))))</f>
        <v>NORMA</v>
      </c>
      <c r="BW356" s="9" t="n">
        <v>-4.75</v>
      </c>
      <c r="BX356" s="10" t="n">
        <f aca="false">18.5- (0.3*H356)</f>
        <v>11</v>
      </c>
      <c r="BY356" s="10" t="n">
        <f aca="false">(BW356)-(BX356)</f>
        <v>-15.75</v>
      </c>
      <c r="BZ356" s="10" t="str">
        <f aca="false">IF(BY356="","",IF(BY356&lt;-27.5,"De -30 a -28",IF(BY356&lt;-25,"De -27,5 a -25,5",IF(BY356&lt;-22.5,"De -25 a -23",IF(BY356&lt;-20,"De -22,5 a -20,5",IF(BY356&lt;-17.5,"De -20 a -18",IF(BY356&lt;-15,"De -17,5 a -15,5",IF(BY356&lt;-12.5,"De -15 a -13",IF(BY356&lt;-10,"De -12,5 a -10,5",IF(BY356&lt;-7.5,"De -10 a -8",IF(BY356&lt;-5,"De -7,5 a -5,5",IF(BY356&lt;-2.5,"De -5 a -3",IF(BY356&lt;0,"De -2,5 a -0,5",IF(BY356&lt;2.5,"De 0 a 2",IF(BY356&lt;5,"De 2,5 a 4,5",IF(BY356&lt;7.5,"De 5 a 7",IF(BY356&lt;10,"De 7,5 a 9,5",IF(BY356&lt;12.5,"De 10 a 12",IF(BY356&lt;15,"De 12,5 a 14,5",IF(BY356&lt;17.5,"De 15 a 17",IF(BY356&lt;20,"De 17,5 a 19,5",IF(BY356&lt;22.5,"De 20 a 22",IF(BY356&lt;25,"De 22,5 a 24,5",IF(BY356&lt;27.5,"De 25 a 27","De 27,5 a 30"))))))))))))))))))))))))</f>
        <v>De -17,5 a -15,5</v>
      </c>
      <c r="CA356" s="12" t="n">
        <f aca="false">IF(BY356="","",IF(BY356&lt;=-28,1,IF(BY356&lt;=-25.5,2,IF(BY356&lt;=-23,3,IF(BY356&lt;=-20.5,4,IF(BY356&lt;=-18,5,IF(BY356&lt;=-15.5,6,IF(BY356&lt;=-13,7,IF(BY356&lt;=-10.5,8,IF(BY356&lt;=-8,9,IF(BY356&lt;=-5.5,10,IF(BY356&lt;=-3,11,IF(BY356&lt;=-0.5,12,IF(BY356&lt;=2,13,IF(BY356&lt;=4.5,14,IF(BY356&lt;=7,15,IF(BY356&lt;=9.5,16,IF(BY356&lt;=12,17,IF(BY356&lt;=14.5,18,IF(BY356&lt;=17,19,IF(BY356&lt;=19.5,20,IF(BY356&lt;=22,21,IF(BY356&lt;=24.5,22,IF(BY356&lt;=27,23,IF(BY356&lt;=30,24,"Fuera de rango")))))))))))))))))))))))))</f>
        <v>6</v>
      </c>
      <c r="CB356" s="9" t="n">
        <v>-8.25</v>
      </c>
      <c r="CC356" s="10" t="n">
        <f aca="false">18.5- (0.3*H356)</f>
        <v>11</v>
      </c>
      <c r="CD356" s="10" t="n">
        <f aca="false">(CB356)-(CC356)</f>
        <v>-19.25</v>
      </c>
      <c r="CE356" s="10" t="str">
        <f aca="false">IF(CD356="","",IF(CD356&lt;-27.5,"De -30 a -28",IF(CD356&lt;-25,"De -27,5 a -25,5",IF(CD356&lt;-22.5,"De -25 a -23",IF(CD356&lt;-20,"De -22,5 a -20,5",IF(CD356&lt;-17.5,"De -20 a -18",IF(CD356&lt;-15,"De -17,5 a -15,5",IF(CD356&lt;-12.5,"De -15 a -13",IF(CD356&lt;-10,"De -12,5 a -10,5",IF(CD356&lt;-7.5,"De -10 a -8",IF(CD356&lt;-5,"De -7,5 a -5,5",IF(CD356&lt;-2.5,"De -5 a -3",IF(CD356&lt;0,"De -2,5 a -0,5",IF(CD356&lt;=2,"De 0 a 2",IF(CD356&lt;=4.5,"De 2,5 a 4,5",IF(CD356&lt;=7,"De 5 a 7",IF(CD356&lt;=9.5,"De 7,5 a 9,5",IF(CD356&lt;=12,"De 10 a 12",IF(CD356&lt;=14.5,"De 12,5 a 14,5",IF(CD356&lt;=17,"De 15 a 17",IF(CD356&lt;=19.5,"De 17,5 a 19,5",IF(CD356&lt;=22,"De 20 a 22",IF(CD356&lt;=24.5,"De 22,5 a 24,5",IF(CD356&lt;=27,"De 25 a 27","De 27,5 a 30"))))))))))))))))))))))))</f>
        <v>De -20 a -18</v>
      </c>
      <c r="CF356" s="12" t="n">
        <f aca="false">IF(CD356="","",IF(CD356&lt;-27.5,1,IF(CD356&lt;-25,2,IF(CD356&lt;-22.5,3,IF(CD356&lt;-20,4,IF(CD356&lt;-17.5,5,IF(CD356&lt;-15,6,IF(CD356&lt;-12.5,7,IF(CD356&lt;-10,8,IF(CD356&lt;-7.5,9,IF(CD356&lt;-5,10,IF(CD356&lt;-2.5,11,IF(CD356&lt;0,12,IF(CD356&lt;2.5,13,IF(CD356&lt;5,14,IF(CD356&lt;7.5,15,IF(CD356&lt;10,16,IF(CD356&lt;12.5,17,IF(CD356&lt;15,18,IF(CD356&lt;17.5,19,IF(CD356&lt;20,20,IF(CD356&lt;22.5,21,IF(CD356&lt;25,22,IF(CD356&lt;27.5,23,24))))))))))))))))))))))))</f>
        <v>5</v>
      </c>
      <c r="CG356" s="9" t="n">
        <v>-2.75</v>
      </c>
      <c r="CH356" s="10" t="str">
        <f aca="false">IF(CG356="","",IF(AND(CG356&gt;=-10,CG356&lt;=-9.5),"-10 a -9,5",IF(AND(CG356&gt;-9.5,CG356&lt;=-8.5),"-9 a -8,5",IF(AND(CG356&gt;-8.5,CG356&lt;=-7.5),"-8 a -7,5",IF(AND(CG356&gt;-7.5,CG356&lt;=-6.5),"-7 a -6,5",IF(AND(CG356&gt;-6.5,CG356&lt;=-5.5),"-6 a -5,5",IF(AND(CG356&gt;-5.5,CG356&lt;=-4.5),"-5 a -4,5",IF(AND(CG356&gt;-4.5,CG356&lt;=-3.5),"-4 a -3,5",IF(AND(CG356&gt;-3.5,CG356&lt;=-2.5),"-3 a -2,5",IF(CG356=-2.25,"-2,25",IF(AND(CG356&gt;-2.5,CG356&lt;=-1.5),"-2 a -1,5",IF(AND(CG356&gt;-1.5,CG356&lt;=-0.5),"-1 a -0,5",IF(AND(CG356&gt;-0.5,CG356&lt;=0.5),"0 a 0,5",IF(AND(CG356&gt;0.5,CG356&lt;=1.5),"1 a 1,5",IF(AND(CG356&gt;1.5,CG356&lt;=2.5),"2 a 2,5",IF(AND(CG356&gt;2.5,CG356&lt;=3.5),"3 a 3,5",IF(AND(CG356&gt;3.5,CG356&lt;=4.5),"4 a 4,5",IF(AND(CG356&gt;4.5,CG356&lt;=5.5),"5 a 5,5",IF(AND(CG356&gt;5.5,CG356&lt;=6.5),"6 a 6,5",IF(AND(CG356&gt;6.5,CG356&lt;=7.5),"7 a 7,5",IF(AND(CG356&gt;7.5,CG356&lt;=8.5),"8 a 8,5",IF(AND(CG356&gt;8.5,CG356&lt;=9.5),"9 a 9,5",IF(CG356&gt;=10,"10","Fuera de rango")))))))))))))))))))))))</f>
        <v>-3 a -2,5</v>
      </c>
      <c r="CI356" s="11" t="n">
        <f aca="false">IF(CG356="","",IF(CG356=-2.25,"NORMA",IF(CG356&lt;=-9.5,1,IF(CG356&lt;=-8.5,2,IF(CG356&lt;=-7.5,3,IF(CG356&lt;=-6.5,4,IF(CG356&lt;=-5.5,5,IF(CG356&lt;=-4.5,6,IF(CG356&lt;=-3.5,7,IF(CG356&lt;=-2.5,8,IF(CG356&lt;=-1.5,9,IF(CG356&lt;=-0.5,10,IF(CG356&lt;=0.5,11,IF(CG356&lt;=1.5,12,IF(CG356&lt;=2.5,13,IF(CG356&lt;=3.5,14,IF(CG356&lt;=4.5,15,IF(CG356&lt;=5.5,16,IF(CG356&lt;=6.5,17,IF(CG356&lt;=7.5,18,IF(CG356&lt;=8.5,19,IF(CG356&lt;=9.5,20,IF(CG356=10,21,"Fuera de rango")))))))))))))))))))))))</f>
        <v>8</v>
      </c>
      <c r="CJ356" s="9" t="n">
        <v>2.5</v>
      </c>
      <c r="CK356" s="10" t="str">
        <f aca="false">IF(CJ356="","",IF(AND(CJ356&gt;=-6,CJ356&lt;=-5.5),"-6 a -5,5",IF(AND(CJ356&gt;-5.5,CJ356&lt;=-4.5),"-5 a -4,5",IF(AND(CJ356&gt;-4.5,CJ356&lt;=-3.5),"-4 a -3,5",IF(AND(CJ356&gt;-3.5,CJ356&lt;=-2.5),"-3 a -2,5",IF(AND(CJ356&gt;-2.5,CJ356&lt;=-1.5),"-2 a -1,5",IF(AND(CJ356&gt;-1.5,CJ356&lt;=-0.5),"-1 a -0,5",IF(AND(CJ356&gt;-0.5,CJ356&lt;=0.5),"0 a 0,5",IF(AND(CJ356&gt;0.5,CJ356&lt;=1.5),"1 a 1,5",IF(AND(CJ356&gt;1.5,CJ356&lt;2.5),"2",IF(AND(CJ356&gt;=2.5,CJ356&lt;=3),"2,5 a 3",IF(AND(CJ356&gt;3,CJ356&lt;=4),"3,5 a 4",IF(AND(CJ356&gt;4,CJ356&lt;=5),"4,5 a 5",IF(AND(CJ356&gt;5,CJ356&lt;=6),"5,5 a 6",IF(AND(CJ356&gt;6,CJ356&lt;=7),"6,5 a 7",IF(AND(CJ356&gt;7,CJ356&lt;=8),"7,5 a 8",IF(AND(CJ356&gt;8,CJ356&lt;=9.5),"8,5 a 9,5",IF(CJ356=10,"10","Fuera de rango"))))))))))))))))))</f>
        <v>2,5 a 3</v>
      </c>
      <c r="CL356" s="11" t="n">
        <f aca="false">IF(CK356="","",IF(OR(CK356="-6 a -5,5",CK356="-6 - -5,5"),1,IF(OR(CK356="-5 a -4,5",CK356="-5 - -4,5"),2,IF(OR(CK356="-4 a -3,5",CK356="-4 - -3,5"),3,IF(OR(CK356="-3 a -2,5",CK356="-3 - -2,5"),4,IF(OR(CK356="-2 a -1,5",CK356="-2 - -1,5"),5,IF(OR(CK356="-1 a -0,5",CK356="-1 - -0,5"),6,IF(OR(CK356="0 a 0,5",CK356="0 - 0,5"),7,IF(OR(CK356="1 a 1,5",CK356="1 - 1,5"),8,IF(CK356="2","NORMA",IF(OR(CK356="2,5 a 3",CK356="2,5 - 3"),9,IF(OR(CK356="3,5 a 4",CK356="3,5 - 4"),10,IF(OR(CK356="4,5 a 5",CK356="4,5 - 5"),11,IF(OR(CK356="5,5 a 6",CK356="5,5 - 6"),12,IF(OR(CK356="6,5 a 7",CK356="6,5 - 7"),13,IF(OR(CK356="7,5 a 8",CK356="7,5 - 8"),14,IF(OR(CK356="8,5 a 9",CK356="8,5 - 9,5",CK356="9 a 9,5"),15,IF(CK356="10",15,IF(OR(CK356="0,5 a 1",CK356="0,5 - 1"),7,"Fuera de rango")))))))))))))))))))</f>
        <v>9</v>
      </c>
      <c r="CN356" s="10" t="str">
        <f aca="false">IF(CM356=0,"0", " ")</f>
        <v>0</v>
      </c>
      <c r="CO356" s="10" t="str">
        <f aca="false">IF(CM356&gt;0,"EME"," ")</f>
        <v> </v>
      </c>
      <c r="CQ356" s="10" t="str">
        <f aca="false">IF(CP356&gt;0,"0", " ")</f>
        <v> </v>
      </c>
      <c r="CR356" s="10" t="str">
        <f aca="false">IF(CP356&gt;0,"EME"," ")</f>
        <v> </v>
      </c>
      <c r="CS356" s="9" t="n">
        <v>0</v>
      </c>
      <c r="CV356" s="9" t="n">
        <v>0</v>
      </c>
      <c r="CY356" s="9" t="n">
        <v>-4.25</v>
      </c>
      <c r="DB356" s="9" t="n">
        <v>-4.25</v>
      </c>
      <c r="DC356" s="11" t="str">
        <f aca="false">IF(DB356&lt;0,"2"," ")</f>
        <v>2</v>
      </c>
      <c r="DD356" s="11" t="str">
        <f aca="false">IF(DB356&lt;0,"MIO"," ")</f>
        <v>MIO</v>
      </c>
      <c r="DE356" s="9" t="n">
        <v>-2.25</v>
      </c>
      <c r="DF356" s="10" t="str">
        <f aca="false">IF(DE356&lt;0,"3"," ")</f>
        <v>3</v>
      </c>
      <c r="DG356" s="10" t="str">
        <f aca="false">IF(DE356&lt;0,"AST"," ")</f>
        <v>AST</v>
      </c>
      <c r="DH356" s="9" t="n">
        <v>-2.5</v>
      </c>
      <c r="DI356" s="10" t="str">
        <f aca="false">IF(DH356&lt;0,"3"," ")</f>
        <v>3</v>
      </c>
      <c r="DJ356" s="10" t="str">
        <f aca="false">IF(DH356&lt;0,"AST"," ")</f>
        <v>AST</v>
      </c>
      <c r="DK356" s="9" t="n">
        <v>0</v>
      </c>
      <c r="DL356" s="10" t="str">
        <f aca="false">IF(DK356&gt;0,"4"," ")</f>
        <v> </v>
      </c>
      <c r="DM356" s="10" t="str">
        <f aca="false">IF(DK356&gt;0,"PRE"," ")</f>
        <v> </v>
      </c>
      <c r="DN356" s="9" t="n">
        <v>0</v>
      </c>
      <c r="DO356" s="10" t="str">
        <f aca="false">IF(DN356&gt;0,"4"," ")</f>
        <v> </v>
      </c>
      <c r="DP356" s="10" t="str">
        <f aca="false">IF(DN356&gt;0,"PRE"," ")</f>
        <v> </v>
      </c>
      <c r="DS356" s="12" t="str">
        <f aca="false">CONCATENATE(CO356,CU356,DA356,DG356,DM356)</f>
        <v> AST </v>
      </c>
      <c r="DT356" s="10" t="e">
        <f aca="false" t="array" ref="DT356">_xlfn.IFS(DS356="EME    ","0", DS356=" HIP   ","1", DS356="  MIO  ","2", DS356="   AST ","3", DS356="    PRE","4", DS356="EME   PRE","5", DS356=" HIP  PRE","6", DS356=" HIP AST ","7", DS356="  MIO PRE","8", DS356="  MIOAST ","9", DS356="   ASTPRE","10",DS356=" HIP ASTPRE","11", DS356="  MIOASTPRE","12", DS356="     ","0")</f>
        <v>#N/A</v>
      </c>
      <c r="DV356" s="1" t="e">
        <f aca="false" t="array" ref="DV356">_xlfn.IFS(DU356="SI","2", DU356="NO","1")</f>
        <v>#N/A</v>
      </c>
      <c r="DX356" s="11" t="str">
        <f aca="false">IF(DW356=0,"1","2")</f>
        <v>1</v>
      </c>
      <c r="DY356" s="11" t="str">
        <f aca="false" t="array" ref="DY356">_xlfn.IFS(DW356=0,"0", DW356=0.25, "1", DW356=0.5,"2", DW356=0.75,"3", DW356=1,"4",DW356=1.25,"5", DW356=1.5,"6", DW356=1.75,"7", DW356=2,"8")</f>
        <v>0</v>
      </c>
      <c r="EA356" s="11" t="str">
        <f aca="false">IF(DZ356=0,"1","2")</f>
        <v>1</v>
      </c>
      <c r="EB356" s="11" t="str">
        <f aca="false" t="array" ref="EB356">_xlfn.IFS(DZ356=0,"0", DZ356=0.25, "1", DZ356=0.5,"2", DZ356=0.75,"3", DZ356=1,"4",DZ356=1.25,"5", DZ356=1.5,"6", DZ356=1.75,"7", DZ356=2,"8")</f>
        <v>0</v>
      </c>
      <c r="ED356" s="10" t="str">
        <f aca="false">IF(EC356=0,"1","2")</f>
        <v>1</v>
      </c>
      <c r="EE356" s="11" t="str">
        <f aca="false" t="array" ref="EE356">_xlfn.IFS(EC356=0,"0", EC356=-0.25, "1", EC356=-0.5,"2", EC356=-0.75,"3", EC356=-1,"4",EC356=-1.25,"5", EC356=-1.5,"6", EC356=-1.75,"7", EC356=-2,"8", EC356=-2.25,"9",EC356=-2.5,"10", EC356=-2.75,"11", EC356=-3,"12", EC356=-3.25,"13", EC356=-3.5,"14", EC356=-3.75,"15",EC356=-4,"16")</f>
        <v>0</v>
      </c>
      <c r="EG356" s="10" t="str">
        <f aca="false">IF(EF356=0,"1","2")</f>
        <v>1</v>
      </c>
      <c r="EH356" s="11" t="str">
        <f aca="false" t="array" ref="EH356">_xlfn.IFS(EF356=0,"0", EF356=-0.25, "1", EF356=-0.5,"2", EF356=-0.75,"3", EF356=-1,"4",EF356=-1.25,"5", EF356=-1.5,"6", EF356=-1.75,"7", EF356=-2,"8", EF356=-2.25,"9",EF356=-2.5,"10", EF356=-2.75,"11", EF356=-3,"12", EF356=-3.25,"13", EF356=-3.5,"14", EF356=-3.75,"15",EF356=-4,"16")</f>
        <v>0</v>
      </c>
      <c r="EJ356" s="11" t="str">
        <f aca="false">IF(EI356=0,"1","2")</f>
        <v>1</v>
      </c>
      <c r="EK356" s="11" t="str">
        <f aca="false" t="array" ref="EK356">_xlfn.IFS(EI356=0,"0", EI356=-0.25, "1", EI356=-0.5,"2", EI356=-0.75,"3", EI356=-1,"4",EI356=-1.25,"5", EI356=-1.5,"6", EI356=-1.75,"7", EI356=-2,"8", EI356=-2.25,"9", EI356=-2.25,"9",EI356=-2.5,"10", EI356=-2.75,"11", EI356=-3,"12", EI356=-3.25,"13", EI356=-3.5,"14", EI356=-3.75,"15",EI356=-4,"16", EI356=0.25, "17", EI356=0.5, "18")</f>
        <v>0</v>
      </c>
      <c r="EM356" s="11" t="str">
        <f aca="false">IF(EL356=0,"1","2")</f>
        <v>1</v>
      </c>
      <c r="EN356" s="11" t="str">
        <f aca="false" t="array" ref="EN356">_xlfn.IFS(EL356=0.25,"17",EL356=0.5,"18", EL356=0,"0", EL356=-0.25, "1", EL356=-0.5,"2", EL356=-0.75,"3", EL356=-1,"4",EL356=-1.25,"5", EL356=-1.5,"6", EL356=-1.75,"7", EL356=-2,"8",EL356= -2.25,"9",EL356=-2.5,"10",EL356= -2.75,"11",EL356= -3,"12",EL356= -3.25,"13",EL356= -3.5,"14",EL356= -3.75,"15",EL356=-4,"16")</f>
        <v>0</v>
      </c>
      <c r="EP356" s="11" t="str">
        <f aca="false">IF(EO356=0,"1","2")</f>
        <v>1</v>
      </c>
      <c r="EQ356" s="11" t="str">
        <f aca="false" t="array" ref="EQ356">_xlfn.IFS(EO356=0,"0", EO356=0.25, "1", EO356=0.5,"2", EO356=0.75,"3", EO356=1,"4",EO356=1.25,"5", EO356=1.5,"6", EO356=1.75,"7", EO356=2,"8", EO356=2.25,"9", EO356=2.25,"9",EO356=2.5,"10", EO356=2.75,"11", EO356=3,"12", EO356=3.25,"13", EO356=3.5,"14", EO356=3.75,"15",EO356=4,"16", EO356=-0.25, "17", bq=-0.5, "18")</f>
        <v>0</v>
      </c>
      <c r="ES356" s="11" t="str">
        <f aca="false">IF(ER356=0,"1","2")</f>
        <v>1</v>
      </c>
      <c r="ET356" s="11" t="str">
        <f aca="false" t="array" ref="ET356">_xlfn.IFS(ER356=0,"0", ER356=0.25, "1", ER356=0.5,"2", ER356=0.75,"3", ER356=1,"4",ER356=1.25,"5", ER356=1.5,"6", ER356=1.75,"7", ER356=2,"8", ER356=2.25,"9", ER356=2.25,"9",ER356=2.5,"10", ER356=2.75,"11", ER356=3,"12", ER356=3.25,"13", ER356=3.5,"14", ER356=3.75,"15",ER356=4,"16", ER356=-0.25, "17", bq=-0.5, "18")</f>
        <v>0</v>
      </c>
      <c r="EV356" s="14" t="e">
        <f aca="false">VLOOKUP(EU356,LEYENDA!$G$2:$H$8,2,TRUE())</f>
        <v>#N/A</v>
      </c>
      <c r="EW356" s="14" t="e">
        <f aca="false" t="array" ref="EW356">_xlfn.IFS(EV356="0-5","1", EV356="6-12","2", EV356="13-18","3", EV356="19-24","4", EV356="25-36","5", EV356="37-48","6", EV356="49-60","7")</f>
        <v>#N/A</v>
      </c>
    </row>
    <row r="357" customFormat="false" ht="13.5" hidden="false" customHeight="false" outlineLevel="0" collapsed="false">
      <c r="A357" s="1" t="n">
        <v>99</v>
      </c>
      <c r="B357" s="2" t="n">
        <v>4</v>
      </c>
      <c r="C357" s="33" t="n">
        <v>44114</v>
      </c>
      <c r="E357" s="5" t="str">
        <f aca="false">VLOOKUP(A357,'286'!$A$3:$J$6279,10,FALSE())</f>
        <v>DE MIGUEL DOMÍNDUEZ, MARIO</v>
      </c>
      <c r="F357" s="4" t="str">
        <f aca="false">VLOOKUP(A357,'286'!$A$3:$I$1768,3,FALSE())</f>
        <v>MIDOMA</v>
      </c>
      <c r="G357" s="6" t="n">
        <f aca="false">VLOOKUP(A357,'286'!$A$3:$I$1768,4,FALSE())</f>
        <v>34225</v>
      </c>
      <c r="H357" s="7" t="n">
        <f aca="false">YEAR(C357)-YEAR(G357)</f>
        <v>27</v>
      </c>
      <c r="I357" s="1" t="str">
        <f aca="false">VLOOKUP(H357,LEYENDA!$C$2:$D$6,2,TRUE())</f>
        <v>25-40</v>
      </c>
      <c r="J357" s="5" t="str">
        <f aca="false">VLOOKUP(A357,'286'!$A$3:$I$1768,7,FALSE())</f>
        <v>H</v>
      </c>
      <c r="K357" s="8" t="n">
        <f aca="false">VLOOKUP(A357,'286'!$A$3:$I$1768,2,FALSE())</f>
        <v>0</v>
      </c>
      <c r="L357" s="4" t="str">
        <f aca="false">VLOOKUP(A357,'286'!$A$3:$I$1768,8,FALSE())</f>
        <v>D</v>
      </c>
      <c r="M357" s="4" t="str">
        <f aca="false">VLOOKUP(A357,'286'!$A$3:$I$1768,9,FALSE())</f>
        <v>D</v>
      </c>
      <c r="N357" s="8" t="str">
        <f aca="false">IF(R357=O357, "MISMA","CONTRARIA")</f>
        <v>MISMA</v>
      </c>
      <c r="O357" s="8" t="str">
        <f aca="false" t="array" ref="O357">_xlfn.IFS(L357="D","1", L357="I","2")</f>
        <v>1</v>
      </c>
      <c r="P357" s="8" t="e">
        <f aca="false" t="array" ref="P357">_xlfn.IFS(K357="OD","1", K357="OI","2")</f>
        <v>#N/A</v>
      </c>
      <c r="Q357" s="1" t="str">
        <f aca="false" t="array" ref="Q357">_xlfn.IFS(J357="M","1", J357="H","2")</f>
        <v>2</v>
      </c>
      <c r="R357" s="8" t="str">
        <f aca="false" t="array" ref="R357">_xlfn.IFS(M357="D","1", M357="I","2")</f>
        <v>1</v>
      </c>
      <c r="S357" s="1" t="str">
        <f aca="false" t="array" ref="S357">_xlfn.IFS(N357="CONTRARIA", "1",N357= "MISMA","2")</f>
        <v>2</v>
      </c>
      <c r="T357" s="1" t="str">
        <f aca="false" t="array" ref="T357">_xlfn.IFS(I357="0-12","1", I357="13-24","2", I357="25-40","3", I357="41-60","4", I357="61-100","5")</f>
        <v>3</v>
      </c>
      <c r="U357" s="9" t="n">
        <v>-3</v>
      </c>
      <c r="V357" s="11" t="str">
        <f aca="false">IF(U357="","",IF(AND(U357&gt;=-9,U357&lt;=-6.5),"-9 a -6,5",IF(AND(U357&gt;=-6,U357&lt;=-3.5),"-6 a -3,5",IF(AND(U357&gt;=-3,U357&lt;=-1),"-3 a -1",IF(U357=-0.5,"-0,5",IF(AND(U357&gt;=0,U357&lt;=2.5),"0 a 2,5",IF(AND(U357&gt;=3,U357&lt;=5.5),"3 a 5,5",IF(AND(U357&gt;=6,U357&lt;=8.5),"6 a 8,5",IF(AND(U357&gt;=9,U357&lt;=20),"9 a 20","Fuera de rango")))))))))</f>
        <v>-3 a -1</v>
      </c>
      <c r="W357" s="11" t="n">
        <f aca="false">IF(V357="","",IF(V357="-9 a -6,5",2,IF(V357="-6 a -3,5",3,IF(V357="-3 a -1",4,IF(V357="-0,5","NORMA",IF(V357="0 a 2,5",5,IF(V357="3 a 5,5",6,IF(V357="6 a 8,5",7,IF(V357="9 a 20",8,"Fuera de rango")))))))))</f>
        <v>4</v>
      </c>
      <c r="X357" s="9" t="n">
        <v>0</v>
      </c>
      <c r="Y357" s="11" t="str">
        <f aca="false">IF(X357="","",IF(AND(X357&gt;=0,X357&lt;=4),"0 a 4",IF(AND(X357&gt;=4.5,X357&lt;=8.5),"4,5 a 8,5",IF(X357=9,"9",IF(AND(X357&gt;=9.5,X357&lt;=13),"9,5 a 13",IF(AND(X357&gt;=13.5,X357&lt;=20),"13,5 a 20",IF(AND(X357&gt;=20.5,X357&lt;=35),"20,5 a 35","Fuera de rango")))))))</f>
        <v>0 a 4</v>
      </c>
      <c r="Z357" s="11" t="n">
        <f aca="false">IF(Y357="","",IF(Y357="0 a 4",1,IF(Y357="4,5 a 8,5",2,IF(Y357="9","NORMA",IF(Y357="9,5 a 13",3,IF(Y357="13,5 a 20",4,IF(Y357="20,5 a 35",5,"Fuera de rango")))))))</f>
        <v>1</v>
      </c>
      <c r="AA357" s="9" t="n">
        <v>10</v>
      </c>
      <c r="AB357" s="10" t="str">
        <f aca="false">IF(AA357="","",IF(AND(AA357&gt;=0,AA357&lt;=9),"0 a 9",IF(AND(AA357&gt;=9.5,AA357&lt;=18.5),"9,5 a 18,5",IF(AA357=19,"19",IF(AND(AA357&gt;=19.5,AA357&lt;=28),"19,5 a 28",IF(AND(AA357&gt;=28.5,AA357&lt;=40),"28,5 a 40","Fuera de rango"))))))</f>
        <v>9,5 a 18,5</v>
      </c>
      <c r="AC357" s="11" t="n">
        <f aca="false" t="array" ref="AC357">_xlfn.IFS(AB357="","",AB357="0 a 9",1,AB357="9,5 a 18,5",2,AB357="19","NORMA",AB357="19,5 a 28",3,AB357="28,5 a 40",4,TRUE(),"Fuera de rango")</f>
        <v>2</v>
      </c>
      <c r="AD357" s="9" t="n">
        <v>6</v>
      </c>
      <c r="AE357" s="10" t="str">
        <f aca="false">IF(AD357="","",IF(AND(AD357&gt;=-10,AD357&lt;=0),"De -10 a 0",IF(AND(AD357&gt;=0.5,AD357&lt;=9.5),"0,5 a 9,5",IF(AD357=10,"10",IF(AND(AD357&gt;=10.5,AD357&lt;=20),"10,5 a 20",IF(AND(AD357&gt;=20.5,AD357&lt;=40),"20,5 a 40","Fuera de rango"))))))</f>
        <v>0,5 a 9,5</v>
      </c>
      <c r="AF357" s="12" t="n">
        <f aca="false">IF(AD357="","",IF(AND(AD357&gt;=-10,AD357&lt;=0),1,IF(AND(AD357&gt;=0.5,AD357&lt;=9.5),2,IF(AD357=10,"NORMA",IF(AND(AD357&gt;=10.5,AD357&lt;=20),3,IF(AND(AD357&gt;=20.5,AD357&lt;=40),4,""))))))</f>
        <v>2</v>
      </c>
      <c r="AG357" s="9" t="n">
        <v>6</v>
      </c>
      <c r="AH357" s="10" t="str">
        <f aca="false">IF(AG357="","",IF(AND(AG357&gt;=0,AG357&lt;=4),"0 a 4",IF(AND(AG357&gt;=4.5,AG357&lt;=8.5),"4,5 a 8,5",IF(AG357=9,"9",IF(AND(AG357&gt;=9.5,AG357&lt;=13),"9,5 a 13",IF(AND(AG357&gt;=13.5,AG357&lt;=25),"13,5 a 25","Fuera de rango"))))))</f>
        <v>4,5 a 8,5</v>
      </c>
      <c r="AI357" s="10" t="n">
        <f aca="false">IF(AH357="","",IF(AH357="0 a 4",1,IF(AH357="4,5 a 8,5",2,IF(AH357="9","NORMA",IF(AH357="9,5 a 13",3,IF(AH357="13,5 a 25",4,""))))))</f>
        <v>2</v>
      </c>
      <c r="AJ357" s="9" t="n">
        <v>4</v>
      </c>
      <c r="AK357" s="10" t="str">
        <f aca="false">IF(AJ357="","",IF(AND(AJ357&gt;=-15,AJ357&lt;=-10.5),"-15 a -10,5",IF(AND(AJ357&gt;=-10,AJ357&lt;=-4),"-10 a -4",IF(AND(AJ357&gt;=-4.5,AJ357&lt;=0),"-4,5 a 0",IF(AND(AJ357&gt;=0.5,AJ357&lt;=4.5),"0,5 a 4,5",IF(AJ357=5,"5",IF(AND(AJ357&gt;=5.5,AJ357&lt;=10),"5,5 a 10",IF(AND(AJ357&gt;=10.5,AJ357&lt;=20),"10,5 a 20","Fuera de rango"))))))))</f>
        <v>0,5 a 4,5</v>
      </c>
      <c r="AL357" s="11" t="n">
        <f aca="false">IF(AK357="","",IF(AK357="-15 a -10,5",1,IF(AK357="-10 a -4",2,IF(AK357="-4,5 a 0",3,IF(AK357="0,5 a 4,5",4,IF(AK357="5","NORMA",IF(AK357="5,5 a 10",5,IF(AK357="10,5 a 20",6,"Error"))))))))</f>
        <v>4</v>
      </c>
      <c r="AM357" s="9" t="n">
        <v>0</v>
      </c>
      <c r="AN357" s="10" t="str">
        <f aca="false">IF(AM357="","",IF(AND(AM357&gt;=-7.5,AM357&lt;=-5.5),"-7,5 a -5,5",IF(AND(AM357&gt;=-5,AM357&lt;=-3),"-5 a -3",IF(AND(AM357&gt;=-2.5,AM357&lt;=-0.5),"-2,5 a -0,5",IF(AM357=0,"0,00",IF(AND(AM357&gt;=0.5,AM357&lt;=2.5),"0,5 a 2,5",IF(AND(AM357&gt;=3,AM357&lt;=5),"3 a 5",IF(AND(AM357&gt;=5.5,AM357&lt;=7.5),"5,5 a 7,5",IF(AND(AM357&gt;=8,AM357&lt;=10),"8 a 10","Fuera de rango")))))))))</f>
        <v>0,00</v>
      </c>
      <c r="AO357" s="11" t="str">
        <f aca="false">IF(AN357="","",IF(AN357="-7,5 a -5,5",1,IF(AN357="-5 a -3",2,IF(AN357="-2,5 a -0,5",3,IF(AN357="0,00","NORMA",IF(AN357="0,5 a 2,5",4,IF(AN357="3 a 5",5,IF(AN357="5,5 a 7,5",6,IF(AN357="8 a 10",7,"Error")))))))))</f>
        <v>NORMA</v>
      </c>
      <c r="AP357" s="9" t="n">
        <v>-6</v>
      </c>
      <c r="AQ357" s="10" t="str">
        <f aca="false">IF(AP357="","",IF(AND(AP357&gt;=-20,AP357&lt;=-9.5),"-20 a -9,5",IF(AND(AP357&gt;=-9,AP357&lt;=-6.5),"-9 a -6,5",IF(AP357=-6,"-6",IF(AND(AP357&gt;=-5.5,AP357&lt;=-3),"-5,5 a -3",IF(AND(AP357&gt;=-2.5,AP357&lt;=0),"-2,5 a 0",IF(AND(AP357&gt;=0.5,AP357&lt;=3),"0,5 a 3",IF(AND(AP357&gt;=3.5,AP357&lt;=6),"3,5 a 6",IF(AND(AP357&gt;=6.5,AP357&lt;=9),"6,5 a 9",IF(AND(AP357&gt;=9.5,AP357&lt;=20),"9,5 a 20","Fuera de rango"))))))))))</f>
        <v>-6</v>
      </c>
      <c r="AR357" s="11" t="str">
        <f aca="false">IF(AQ357="","",IF(AQ357="-20 a -9,5",1,IF(AQ357="-9 a -6,5",2,IF(AQ357="-6","NORMA",IF(AQ357="-5,5 a -3",3,IF(AQ357="-2,5 a 0",4,IF(AQ357="0,5 a 3",5,IF(AQ357="3,5 a 6",6,IF(AQ357="6,5 a 9",7,IF(AQ357="9,5 a 20",8,""))))))))))</f>
        <v>NORMA</v>
      </c>
      <c r="AS357" s="9" t="n">
        <v>-1</v>
      </c>
      <c r="AT357" s="10" t="str">
        <f aca="false">IF(AS357="","",IF(AND(AS357&gt;=-16,AS357&lt;=-14),"-16 a -14",IF(AND(AS357&gt;=-13.5,AS357&lt;=-11.5),"-13,5 a -11,5",IF(AND(AS357&gt;=-11,AS357&lt;=-9),"-11 a -9",IF(AND(AS357&gt;=-8.5,AS357&lt;=-6.5),"-8,5 a -6,5",IF(AND(AS357&gt;=-6,AS357&lt;=-4),"-6 a -4",IF(AND(AS357&gt;=-3.5,AS357&lt;=-1.5),"-3,5 a -1,5",IF(AND(AS357&gt;=-1,AS357&lt;=1),"-1 a 1",IF(AND(AS357&gt;=1.5,AS357&lt;=3.5),"1,5 a 3,5",IF(AND(AS357&gt;=4,AS357&lt;=6),"4 a 6",IF(AND(AS357&gt;=6.5,AS357&lt;=8.5),"6,5 a 8,5",IF(AND(AS357&gt;=9,AS357&lt;=11),"9 a 11",IF(AND(AS357&gt;=11.5,AS357&lt;=13.5),"11,5 a 13,5",IF(AND(AS357&gt;=14,AS357&lt;=16),"14 a 16",IF(AND(AS357&gt;=16.5,AS357&lt;=18.5),"16,5 a 18,5",IF(AND(AS357&gt;=19,AS357&lt;=21),"19 a 21","Fuera de rango"))))))))))))))))</f>
        <v>-1 a 1</v>
      </c>
      <c r="AU357" s="11" t="n">
        <f aca="false" t="array" ref="AU357">IF(AT357="","",_xlfn.IFS(AT357="-16 a -14",1,AT357="-13,5 a -11,5",2,AT357="-11 a -9",3,AT357="-8,5 a -6,5",4,AT357="-6 a -4",5,AT357="-3,5 a -1,5",6,AT357="-1 a 1",7,AT357="1,5 a 3,5",8,AT357="4 a 6","NORMA",AT357="6,5 a 8,5",9,AT357="9 a 11",10,AT357="11,5 a 13,5",11,AT357="14 a 16",12,AT357="16,5 a 18,5",13,AT357="19 a 21",14,TRUE(),""))</f>
        <v>7</v>
      </c>
      <c r="AV357" s="9" t="n">
        <v>0</v>
      </c>
      <c r="AW357" s="10" t="str">
        <f aca="false">IF(AV357="","",IF(AND(AV357&gt;=-1,AV357&lt;=-0.5),"-1 a -0,5",IF(AND(AV357&gt;-0.5,AV357&lt;=0),"De -0,5 a 0",IF(AND(AV357&gt;=0.25,AV357&lt;=0.75),"0,25 a 0,75",IF(AND(AV357&gt;=1,AV357&lt;=1.5),"1 a 1,5",IF(AND(AV357&gt;=1.75,AV357&lt;=2.25),"1,75 a 2,25",IF(AND(AV357&gt;=2.5,AV357&lt;=3),"2,5 a 3",IF(AND(AV357&gt;=3.25,AV357&lt;=3.75),"3,25 a 3,75","Fuera de rango"))))))))</f>
        <v>De -0,5 a 0</v>
      </c>
      <c r="AX357" s="10" t="n">
        <f aca="false">IF(AW357="","",IF(OR(AW357="-1 a -0,5",AW357="-1 a -0.5"),1,IF(OR(AW357="De -0,5 a 0",AW357="-0,5 a 0",AW357="De -0.5 a 0"),2,IF(OR(AW357="0,25 a 0,75",AW357="0.25 a 0.75"),"NORMA",IF(OR(AW357="1 a 1,5",AW357="1 a 1.5"),3,IF(OR(AW357="1,75 a 2,25",AW357="1.75 a 2.25"),4,IF(OR(AW357="2,5 a 3",AW357="2.5 a 3"),5,IF(OR(AW357="3,25 a 3,75",AW357="3.25 a 3.75"),6,""))))))))</f>
        <v>2</v>
      </c>
      <c r="AY357" s="9" t="n">
        <v>-6</v>
      </c>
      <c r="AZ357" s="10" t="str">
        <f aca="false">IF(AY357="","",IF(AND(AY357&gt;=-20,AY357&lt;=-9.5),"-20 a -9,5",IF(AND(AY357&gt;=-9,AY357&lt;=-6.5),"-9 a -6,5",IF(AY357=-6,"-6",IF(AND(AY357&gt;=-5.5,AY357&lt;=-3),"-5,5 a -3",IF(AND(AY357&gt;=-2.5,AY357&lt;=0),"-2,5 a 0",IF(AND(AY357&gt;=0.5,AY357&lt;=3),"0,5 a 3",IF(AND(AY357&gt;=3.5,AY357&lt;=6),"3,5 a 6","Fuera de rango"))))))))</f>
        <v>-6</v>
      </c>
      <c r="BA357" s="11" t="str">
        <f aca="false">IF(AZ357="","",IF(AZ357="-20 a -9,5",1,IF(AZ357="-9 a -6,5",2,IF(AZ357="-6","NORMA",IF(AZ357="-5,5 a -3",3,IF(AZ357="-2,5 a 0",4,IF(AZ357="0,5 a 3",5,IF(AZ357="3,5 a 6",6,""))))))))</f>
        <v>NORMA</v>
      </c>
      <c r="BB357" s="9" t="n">
        <v>0</v>
      </c>
      <c r="BC357" s="10" t="str">
        <f aca="false" t="array" ref="BC357">IF(BB357="","",_xlfn.IFS(AND(BB357&gt;=0,BB357&lt;=2),"0 a 2",AND(BB357&gt;=2.5,BB357&lt;=4.5),"2,5 a 4,5",AND(BB357&gt;=5,BB357&lt;=7),"5 a 7",AND(BB357&gt;=7.5,BB357&lt;=9.5),"7,5 a 9,5",AND(BB357&gt;=10,BB357&lt;=12),"10 a 12",AND(BB357&gt;=12.5,BB357&lt;=14.5),"12,5 a 14,5",BB357=15,"15",AND(BB357&gt;=15.5,BB357&lt;=17.5),"15,5 a 17,5",AND(BB357&gt;=18,BB357&lt;=20),"18 a 20",AND(BB357&gt;=20.5,BB357&lt;=22.5),"20,5 a 22,5",AND(BB357&gt;=23,BB357&lt;=25),"23 a 25",TRUE(),"Fuera de rango"))</f>
        <v>0 a 2</v>
      </c>
      <c r="BD357" s="11" t="n">
        <f aca="false" t="array" ref="BD357">IF(BC357="","",_xlfn.IFS(BC357="0 a 2",1,BC357="2,5 a 4,5",2,BC357="5 a 7",3,BC357="7,5 a 9,5",4,BC357="10 a 12",5,BC357="12,5 a 14,5",6,BC357="15","NORMA",BC357="15,5 a 17,5",7,BC357="18 a 20",8,BC357="20,5 a 22,5",9,BC357="23 a 25",10,TRUE(),"Fuera de rango"))</f>
        <v>1</v>
      </c>
      <c r="BE357" s="9" t="n">
        <v>26</v>
      </c>
      <c r="BF357" s="10" t="str">
        <f aca="false">IF(BE357="","",IF(AND(BE357&gt;=-20,BE357&lt;=-10),"-20 a -10",IF(AND(BE357&gt;=-9.5,BE357&lt;=0.5),"-9,5 a 0,5",IF(AND(BE357&gt;=1,BE357&lt;=11),"1 a 11",IF(AND(BE357&gt;=11.5,BE357&lt;=20.5),"11,5 a 20,5",IF(BE357=21,"21",IF(AND(BE357&gt;=21.5,BE357&lt;=31.5),"21,5 a 31,5",IF(AND(BE357&gt;=32,BE357&lt;=42),"32 a 42","Fuera de rango"))))))))</f>
        <v>21,5 a 31,5</v>
      </c>
      <c r="BG357" s="11" t="n">
        <f aca="false">IF(BF357="","",IF(BF357="-20 a -10",1,IF(BF357="-9,5 a 0,5",2,IF(BF357="1 a 11",3,IF(BF357="11,5 a 20,5",4,IF(BF357="21","NORMA",IF(BF357="21,5 a 31,5",5,IF(BF357="32 a 42",6,""))))))))</f>
        <v>5</v>
      </c>
      <c r="BH357" s="9" t="n">
        <v>22</v>
      </c>
      <c r="BI357" s="10" t="str">
        <f aca="false">IF(BH357="","",IF(AND(BH357&gt;=-20,BH357&lt;=-15),"-20 a -15",IF(AND(BH357&gt;=-14.5,BH357&lt;=-9.5),"-14,5 a -9,5",IF(AND(BH357&gt;=-9,BH357&lt;=-4),"-9 a -4",IF(AND(BH357&gt;=-3.5,BH357&lt;=2.5),"-3,5 a 2,5",IF(AND(BH357&gt;=3,BH357&lt;=8),"3 a 8",IF(AND(BH357&gt;=8.5,BH357&lt;=14.5),"8,5 a 14,5",IF(BH357=15,"15",IF(AND(BH357&gt;=15.5,BH357&lt;=20.5),"15,5 a 20,5",IF(AND(BH357&gt;=21,BH357&lt;=26),"21 a 26","Fuera de rango"))))))))))</f>
        <v>21 a 26</v>
      </c>
      <c r="BJ357" s="11" t="n">
        <f aca="false">IF(BI357="","",IF(BI357="-20 a -15",1,IF(BI357="-14,5 a -9,5",2,IF(BI357="-9 a -4",3,IF(BI357="-3,5 a 2,5",4,IF(BI357="3 a 8",5,IF(BI357="8,5 a 14,5",6,IF(BI357="15","NORMA",IF(BI357="15,5 a 20,5",7,IF(BI357="21 a 26",8,IF(BI357="26,5 a 31,5",9,"")))))))))))</f>
        <v>8</v>
      </c>
      <c r="BK357" s="9" t="n">
        <v>0</v>
      </c>
      <c r="BL357" s="10" t="str">
        <f aca="false">IF(BK357="","",IF(AND(BK357&gt;=0,BK357&lt;=2),"0 - 2",IF(AND(BK357&gt;=2.5,BK357&lt;=4.5),"2,5 - 4,5",IF(AND(BK357&gt;=5,BK357&lt;=7),"5 - 7",IF(AND(BK357&gt;=7.5,BK357&lt;=9.5),"7,5 - 9,5",IF(AND(BK357&gt;=10,BK357&lt;=12),"10 - 12",IF(AND(BK357&gt;=12.5,BK357&lt;=13.5),"12,5 - 13,5",IF(BK357=14,"14",IF(AND(BK357&gt;=14.5,BK357&lt;=16.5),"14,5 - 16,5",IF(AND(BK357&gt;=17,BK357&lt;=19),"17 - 19",IF(AND(BK357&gt;=19.5,BK357&lt;=21.5),"19,5 - 21,5",IF(AND(BK357&gt;=22,BK357&lt;=24),"22 - 24",IF(AND(BK357&gt;=24.5,BK357&lt;=26.5),"24,5 - 26,5",IF(AND(BK357&gt;=27,BK357&lt;=29),"27 - 29",IF(AND(BK357&gt;=29.5,BK357&lt;=30),"29,5 - 30","Fuera de rango")))))))))))))))</f>
        <v>0 - 2</v>
      </c>
      <c r="BM357" s="11" t="n">
        <f aca="false">IF(BL357="","",IF(BL357="0 - 2",1,IF(BL357="2,5 - 4,5",2,IF(BL357="5 - 7",3,IF(BL357="7,5 - 9,5",4,IF(BL357="10 - 12",5,IF(BL357="12,5 - 13,5",6,IF(BL357="14","NORMA",IF(BL357="14,5 - 16,5",7,IF(BL357="17 - 19",8,IF(BL357="19,5 - 21,5",9,IF(BL357="22 - 24",10,IF(BL357="24,5 - 26,5",11,IF(BL357="27 - 29",12,IF(BL357="29,5 - 30",13,"")))))))))))))))</f>
        <v>1</v>
      </c>
      <c r="BN357" s="9" t="n">
        <v>12</v>
      </c>
      <c r="BO357" s="11" t="str">
        <f aca="false">IF(BN357="","",IF(AND(BN357&gt;=-20,BN357&lt;=-10),"-20 a -10",IF(AND(BN357&gt;=-9.5,BN357&lt;=0.5),"-9,5 a 0,5",IF(AND(BN357&gt;=1,BN357&lt;=11),"1 a 11",IF(AND(BN357&gt;=11.5,BN357&lt;=21.5),"11,5 a 21,5",IF(BN357=22,"22",IF(AND(BN357&gt;=22.5,BN357&lt;=32.5),"22,5 a 32,5",IF(AND(BN357&gt;=33,BN357&lt;=43),"33 a 43","Fuera de rango"))))))))</f>
        <v>11,5 a 21,5</v>
      </c>
      <c r="BP357" s="11" t="n">
        <f aca="false">IF(BO357="","",IF(BO357="-20 a -10",1,IF(BO357="-9,5 a 0,5",2,IF(BO357="1 a 11",3,IF(BO357="11,5 a 21,5",4,IF(BO357="22","NORMA",IF(BO357="22,5 a 32,5",5,IF(BO357="33 a 43",6,""))))))))</f>
        <v>4</v>
      </c>
      <c r="BQ357" s="9" t="n">
        <v>9</v>
      </c>
      <c r="BR357" s="10" t="str">
        <f aca="false">IF(BQ357="","",IF(AND(BQ357&gt;=-20,BQ357&lt;=-15),"-20 a -15",IF(AND(BQ357&gt;=-14.5,BQ357&lt;=-9.5),"-14,5 a -9,5",IF(AND(BQ357&gt;=-9,BQ357&lt;=-4),"-9 a -4",IF(AND(BQ357&gt;=-3.5,BQ357&lt;=2.5),"-3,5 a 2,5",IF(AND(BQ357&gt;=3,BQ357&lt;=8),"3 a 8",IF(AND(BQ357&gt;=8.5,BQ357&lt;=13.5),"8,5 a 13,5",IF(AND(BQ357&gt;=14,BQ357&lt;=17.5),"14 a 17,5",IF(BQ357=18,"18",IF(AND(BQ357&gt;=18.5,BQ357&lt;=23.5),"18,5 a 23,5",IF(AND(BQ357&gt;=24,BQ357&lt;=29),"24 a 29",IF(AND(BQ357&gt;=29.5,BQ357&lt;=34.5),"29,5 a 34,5",IF(AND(BQ357&gt;=35,BQ357&lt;=40),"35 a 40","Fuera de rango")))))))))))))</f>
        <v>8,5 a 13,5</v>
      </c>
      <c r="BS357" s="11" t="n">
        <f aca="false">IF(BR357="","",IF(BR357="-20 a -15",1,IF(BR357="-14,5 a -9,5",2,IF(BR357="-9 a -4",3,IF(BR357="-3,5 a 2,5",4,IF(BR357="3 a 8",5,IF(BR357="8,5 a 13,5",6,IF(BR357="14 a 17,5",7,IF(BR357="18","NORMA",IF(BR357="18,5 a 23,5",8,IF(BR357="24 a 29",9,IF(BR357="29,5 a 34,5",10,IF(BR357="35 a 40",11,"")))))))))))))</f>
        <v>6</v>
      </c>
      <c r="BT357" s="9" t="n">
        <v>0</v>
      </c>
      <c r="BU357" s="10" t="str">
        <f aca="false">IF(BT357="","",IF(AND(BT357&gt;=-20,BT357&lt;=-18),"-20 a -18",IF(AND(BT357&gt;=-17.5,BT357&lt;=-15.5),"-17,5 a -15,5",IF(AND(BT357&gt;=-15,BT357&lt;=-13),"-15 a -13",IF(AND(BT357&gt;=-12.5,BT357&lt;=-10.5),"-12,5 a -10,5",IF(AND(BT357&gt;=-10,BT357&lt;=-8),"-10 a -8",IF(AND(BT357&gt;=-7.5,BT357&lt;=-5.5),"-7,5 a -5,5",IF(AND(BT357&gt;=-5,BT357&lt;=-3),"-5 a -3",IF(AND(BT357&gt;=-2.5,BT357&lt;=-0.5),"-2,5 a -0,5",IF(BT357=0,"0",IF(AND(BT357&gt;=0.5,BT357&lt;=2.5),"0,5 a 2,5",IF(AND(BT357&gt;=3,BT357&lt;=5),"3 a 5",IF(AND(BT357&gt;=5.5,BT357&lt;=7.5),"5,5 a 7,5",IF(AND(BT357&gt;=8,BT357&lt;=10),"8 a 10",IF(AND(BT357&gt;=10.5,BT357&lt;=12.5),"10,5 a 12,5",IF(AND(BT357&gt;=13,BT357&lt;=15),"13 a 15",IF(AND(BT357&gt;=15.5,BT357&lt;=17.5),"15,5 a 17,5",IF(AND(BT357&gt;=18,BT357&lt;=20),"18 a 20","Fuera de rango"))))))))))))))))))</f>
        <v>0</v>
      </c>
      <c r="BV357" s="11" t="str">
        <f aca="false">IF(BT357="","",IF(BT357=0,"NORMA",IF(AND(BT357&gt;=-20,BT357&lt;=-18),2,IF(AND(BT357&gt;=-17.5,BT357&lt;=-15.5),2,IF(AND(BT357&gt;=-15,BT357&lt;=-13),3,IF(AND(BT357&gt;=-12.5,BT357&lt;=-10.5),4,IF(AND(BT357&gt;=-10,BT357&lt;=-8),5,IF(AND(BT357&gt;=-7.5,BT357&lt;=-5.5),6,IF(AND(BT357&gt;=-5,BT357&lt;=-3),7,IF(AND(BT357&gt;=-2.5,BT357&lt;=-0.5),8,IF(AND(BT357&gt;=0.5,BT357&lt;=2.5),9,IF(AND(BT357&gt;=3,BT357&lt;=5),10,IF(AND(BT357&gt;=5.5,BT357&lt;=7.5),11,IF(AND(BT357&gt;=8,BT357&lt;=10),12,IF(AND(BT357&gt;=10.5,BT357&lt;=12.5),13,IF(AND(BT357&gt;=13,BT357&lt;=15),14,IF(AND(BT357&gt;=15.5,BT357&lt;=17.5),15,IF(AND(BT357&gt;=18,BT357&lt;=20),16,"Fuera de rango"))))))))))))))))))</f>
        <v>NORMA</v>
      </c>
      <c r="BW357" s="9" t="n">
        <v>-8.25</v>
      </c>
      <c r="BX357" s="10" t="n">
        <f aca="false">18.5- (0.3*H357)</f>
        <v>10.4</v>
      </c>
      <c r="BY357" s="10" t="n">
        <f aca="false">(BW357)-(BX357)</f>
        <v>-18.65</v>
      </c>
      <c r="BZ357" s="10" t="str">
        <f aca="false">IF(BY357="","",IF(BY357&lt;-27.5,"De -30 a -28",IF(BY357&lt;-25,"De -27,5 a -25,5",IF(BY357&lt;-22.5,"De -25 a -23",IF(BY357&lt;-20,"De -22,5 a -20,5",IF(BY357&lt;-17.5,"De -20 a -18",IF(BY357&lt;-15,"De -17,5 a -15,5",IF(BY357&lt;-12.5,"De -15 a -13",IF(BY357&lt;-10,"De -12,5 a -10,5",IF(BY357&lt;-7.5,"De -10 a -8",IF(BY357&lt;-5,"De -7,5 a -5,5",IF(BY357&lt;-2.5,"De -5 a -3",IF(BY357&lt;0,"De -2,5 a -0,5",IF(BY357&lt;2.5,"De 0 a 2",IF(BY357&lt;5,"De 2,5 a 4,5",IF(BY357&lt;7.5,"De 5 a 7",IF(BY357&lt;10,"De 7,5 a 9,5",IF(BY357&lt;12.5,"De 10 a 12",IF(BY357&lt;15,"De 12,5 a 14,5",IF(BY357&lt;17.5,"De 15 a 17",IF(BY357&lt;20,"De 17,5 a 19,5",IF(BY357&lt;22.5,"De 20 a 22",IF(BY357&lt;25,"De 22,5 a 24,5",IF(BY357&lt;27.5,"De 25 a 27","De 27,5 a 30"))))))))))))))))))))))))</f>
        <v>De -20 a -18</v>
      </c>
      <c r="CA357" s="12" t="n">
        <f aca="false">IF(BY357="","",IF(BY357&lt;=-28,1,IF(BY357&lt;=-25.5,2,IF(BY357&lt;=-23,3,IF(BY357&lt;=-20.5,4,IF(BY357&lt;=-18,5,IF(BY357&lt;=-15.5,6,IF(BY357&lt;=-13,7,IF(BY357&lt;=-10.5,8,IF(BY357&lt;=-8,9,IF(BY357&lt;=-5.5,10,IF(BY357&lt;=-3,11,IF(BY357&lt;=-0.5,12,IF(BY357&lt;=2,13,IF(BY357&lt;=4.5,14,IF(BY357&lt;=7,15,IF(BY357&lt;=9.5,16,IF(BY357&lt;=12,17,IF(BY357&lt;=14.5,18,IF(BY357&lt;=17,19,IF(BY357&lt;=19.5,20,IF(BY357&lt;=22,21,IF(BY357&lt;=24.5,22,IF(BY357&lt;=27,23,IF(BY357&lt;=30,24,"Fuera de rango")))))))))))))))))))))))))</f>
        <v>5</v>
      </c>
      <c r="CB357" s="9" t="n">
        <v>-9.75</v>
      </c>
      <c r="CC357" s="10" t="n">
        <f aca="false">18.5- (0.3*H357)</f>
        <v>10.4</v>
      </c>
      <c r="CD357" s="10" t="n">
        <f aca="false">(CB357)-(CC357)</f>
        <v>-20.15</v>
      </c>
      <c r="CE357" s="10" t="str">
        <f aca="false">IF(CD357="","",IF(CD357&lt;-27.5,"De -30 a -28",IF(CD357&lt;-25,"De -27,5 a -25,5",IF(CD357&lt;-22.5,"De -25 a -23",IF(CD357&lt;-20,"De -22,5 a -20,5",IF(CD357&lt;-17.5,"De -20 a -18",IF(CD357&lt;-15,"De -17,5 a -15,5",IF(CD357&lt;-12.5,"De -15 a -13",IF(CD357&lt;-10,"De -12,5 a -10,5",IF(CD357&lt;-7.5,"De -10 a -8",IF(CD357&lt;-5,"De -7,5 a -5,5",IF(CD357&lt;-2.5,"De -5 a -3",IF(CD357&lt;0,"De -2,5 a -0,5",IF(CD357&lt;=2,"De 0 a 2",IF(CD357&lt;=4.5,"De 2,5 a 4,5",IF(CD357&lt;=7,"De 5 a 7",IF(CD357&lt;=9.5,"De 7,5 a 9,5",IF(CD357&lt;=12,"De 10 a 12",IF(CD357&lt;=14.5,"De 12,5 a 14,5",IF(CD357&lt;=17,"De 15 a 17",IF(CD357&lt;=19.5,"De 17,5 a 19,5",IF(CD357&lt;=22,"De 20 a 22",IF(CD357&lt;=24.5,"De 22,5 a 24,5",IF(CD357&lt;=27,"De 25 a 27","De 27,5 a 30"))))))))))))))))))))))))</f>
        <v>De -22,5 a -20,5</v>
      </c>
      <c r="CF357" s="12" t="n">
        <f aca="false">IF(CD357="","",IF(CD357&lt;-27.5,1,IF(CD357&lt;-25,2,IF(CD357&lt;-22.5,3,IF(CD357&lt;-20,4,IF(CD357&lt;-17.5,5,IF(CD357&lt;-15,6,IF(CD357&lt;-12.5,7,IF(CD357&lt;-10,8,IF(CD357&lt;-7.5,9,IF(CD357&lt;-5,10,IF(CD357&lt;-2.5,11,IF(CD357&lt;0,12,IF(CD357&lt;2.5,13,IF(CD357&lt;5,14,IF(CD357&lt;7.5,15,IF(CD357&lt;10,16,IF(CD357&lt;12.5,17,IF(CD357&lt;15,18,IF(CD357&lt;17.5,19,IF(CD357&lt;20,20,IF(CD357&lt;22.5,21,IF(CD357&lt;25,22,IF(CD357&lt;27.5,23,24))))))))))))))))))))))))</f>
        <v>4</v>
      </c>
      <c r="CG357" s="9" t="n">
        <v>-3.5</v>
      </c>
      <c r="CH357" s="10" t="str">
        <f aca="false">IF(CG357="","",IF(AND(CG357&gt;=-10,CG357&lt;=-9.5),"-10 a -9,5",IF(AND(CG357&gt;-9.5,CG357&lt;=-8.5),"-9 a -8,5",IF(AND(CG357&gt;-8.5,CG357&lt;=-7.5),"-8 a -7,5",IF(AND(CG357&gt;-7.5,CG357&lt;=-6.5),"-7 a -6,5",IF(AND(CG357&gt;-6.5,CG357&lt;=-5.5),"-6 a -5,5",IF(AND(CG357&gt;-5.5,CG357&lt;=-4.5),"-5 a -4,5",IF(AND(CG357&gt;-4.5,CG357&lt;=-3.5),"-4 a -3,5",IF(AND(CG357&gt;-3.5,CG357&lt;=-2.5),"-3 a -2,5",IF(CG357=-2.25,"-2,25",IF(AND(CG357&gt;-2.5,CG357&lt;=-1.5),"-2 a -1,5",IF(AND(CG357&gt;-1.5,CG357&lt;=-0.5),"-1 a -0,5",IF(AND(CG357&gt;-0.5,CG357&lt;=0.5),"0 a 0,5",IF(AND(CG357&gt;0.5,CG357&lt;=1.5),"1 a 1,5",IF(AND(CG357&gt;1.5,CG357&lt;=2.5),"2 a 2,5",IF(AND(CG357&gt;2.5,CG357&lt;=3.5),"3 a 3,5",IF(AND(CG357&gt;3.5,CG357&lt;=4.5),"4 a 4,5",IF(AND(CG357&gt;4.5,CG357&lt;=5.5),"5 a 5,5",IF(AND(CG357&gt;5.5,CG357&lt;=6.5),"6 a 6,5",IF(AND(CG357&gt;6.5,CG357&lt;=7.5),"7 a 7,5",IF(AND(CG357&gt;7.5,CG357&lt;=8.5),"8 a 8,5",IF(AND(CG357&gt;8.5,CG357&lt;=9.5),"9 a 9,5",IF(CG357&gt;=10,"10","Fuera de rango")))))))))))))))))))))))</f>
        <v>-4 a -3,5</v>
      </c>
      <c r="CI357" s="11" t="n">
        <f aca="false">IF(CG357="","",IF(CG357=-2.25,"NORMA",IF(CG357&lt;=-9.5,1,IF(CG357&lt;=-8.5,2,IF(CG357&lt;=-7.5,3,IF(CG357&lt;=-6.5,4,IF(CG357&lt;=-5.5,5,IF(CG357&lt;=-4.5,6,IF(CG357&lt;=-3.5,7,IF(CG357&lt;=-2.5,8,IF(CG357&lt;=-1.5,9,IF(CG357&lt;=-0.5,10,IF(CG357&lt;=0.5,11,IF(CG357&lt;=1.5,12,IF(CG357&lt;=2.5,13,IF(CG357&lt;=3.5,14,IF(CG357&lt;=4.5,15,IF(CG357&lt;=5.5,16,IF(CG357&lt;=6.5,17,IF(CG357&lt;=7.5,18,IF(CG357&lt;=8.5,19,IF(CG357&lt;=9.5,20,IF(CG357=10,21,"Fuera de rango")))))))))))))))))))))))</f>
        <v>7</v>
      </c>
      <c r="CJ357" s="9" t="n">
        <v>2</v>
      </c>
      <c r="CK357" s="10" t="str">
        <f aca="false">IF(CJ357="","",IF(AND(CJ357&gt;=-6,CJ357&lt;=-5.5),"-6 a -5,5",IF(AND(CJ357&gt;-5.5,CJ357&lt;=-4.5),"-5 a -4,5",IF(AND(CJ357&gt;-4.5,CJ357&lt;=-3.5),"-4 a -3,5",IF(AND(CJ357&gt;-3.5,CJ357&lt;=-2.5),"-3 a -2,5",IF(AND(CJ357&gt;-2.5,CJ357&lt;=-1.5),"-2 a -1,5",IF(AND(CJ357&gt;-1.5,CJ357&lt;=-0.5),"-1 a -0,5",IF(AND(CJ357&gt;-0.5,CJ357&lt;=0.5),"0 a 0,5",IF(AND(CJ357&gt;0.5,CJ357&lt;=1.5),"1 a 1,5",IF(AND(CJ357&gt;1.5,CJ357&lt;2.5),"2",IF(AND(CJ357&gt;=2.5,CJ357&lt;=3),"2,5 a 3",IF(AND(CJ357&gt;3,CJ357&lt;=4),"3,5 a 4",IF(AND(CJ357&gt;4,CJ357&lt;=5),"4,5 a 5",IF(AND(CJ357&gt;5,CJ357&lt;=6),"5,5 a 6",IF(AND(CJ357&gt;6,CJ357&lt;=7),"6,5 a 7",IF(AND(CJ357&gt;7,CJ357&lt;=8),"7,5 a 8",IF(AND(CJ357&gt;8,CJ357&lt;=9.5),"8,5 a 9,5",IF(CJ357=10,"10","Fuera de rango"))))))))))))))))))</f>
        <v>2</v>
      </c>
      <c r="CL357" s="11" t="str">
        <f aca="false">IF(CK357="","",IF(OR(CK357="-6 a -5,5",CK357="-6 - -5,5"),1,IF(OR(CK357="-5 a -4,5",CK357="-5 - -4,5"),2,IF(OR(CK357="-4 a -3,5",CK357="-4 - -3,5"),3,IF(OR(CK357="-3 a -2,5",CK357="-3 - -2,5"),4,IF(OR(CK357="-2 a -1,5",CK357="-2 - -1,5"),5,IF(OR(CK357="-1 a -0,5",CK357="-1 - -0,5"),6,IF(OR(CK357="0 a 0,5",CK357="0 - 0,5"),7,IF(OR(CK357="1 a 1,5",CK357="1 - 1,5"),8,IF(CK357="2","NORMA",IF(OR(CK357="2,5 a 3",CK357="2,5 - 3"),9,IF(OR(CK357="3,5 a 4",CK357="3,5 - 4"),10,IF(OR(CK357="4,5 a 5",CK357="4,5 - 5"),11,IF(OR(CK357="5,5 a 6",CK357="5,5 - 6"),12,IF(OR(CK357="6,5 a 7",CK357="6,5 - 7"),13,IF(OR(CK357="7,5 a 8",CK357="7,5 - 8"),14,IF(OR(CK357="8,5 a 9",CK357="8,5 - 9,5",CK357="9 a 9,5"),15,IF(CK357="10",15,IF(OR(CK357="0,5 a 1",CK357="0,5 - 1"),7,"Fuera de rango")))))))))))))))))))</f>
        <v>NORMA</v>
      </c>
      <c r="CN357" s="10" t="str">
        <f aca="false">IF(CM357=0,"0", " ")</f>
        <v>0</v>
      </c>
      <c r="CO357" s="10" t="str">
        <f aca="false">IF(CM357&gt;0,"EME"," ")</f>
        <v> </v>
      </c>
      <c r="CQ357" s="10" t="str">
        <f aca="false">IF(CP357&gt;0,"0", " ")</f>
        <v> </v>
      </c>
      <c r="CR357" s="10" t="str">
        <f aca="false">IF(CP357&gt;0,"EME"," ")</f>
        <v> </v>
      </c>
      <c r="CS357" s="9" t="n">
        <v>0</v>
      </c>
      <c r="CV357" s="9" t="n">
        <v>0</v>
      </c>
      <c r="CY357" s="9" t="n">
        <v>-4</v>
      </c>
      <c r="DB357" s="9" t="n">
        <v>-4.25</v>
      </c>
      <c r="DC357" s="11" t="str">
        <f aca="false">IF(DB357&lt;0,"2"," ")</f>
        <v>2</v>
      </c>
      <c r="DD357" s="11" t="str">
        <f aca="false">IF(DB357&lt;0,"MIO"," ")</f>
        <v>MIO</v>
      </c>
      <c r="DE357" s="9" t="n">
        <v>-2.25</v>
      </c>
      <c r="DF357" s="10" t="str">
        <f aca="false">IF(DE357&lt;0,"3"," ")</f>
        <v>3</v>
      </c>
      <c r="DG357" s="10" t="str">
        <f aca="false">IF(DE357&lt;0,"AST"," ")</f>
        <v>AST</v>
      </c>
      <c r="DH357" s="9" t="n">
        <v>-2.25</v>
      </c>
      <c r="DI357" s="10" t="str">
        <f aca="false">IF(DH357&lt;0,"3"," ")</f>
        <v>3</v>
      </c>
      <c r="DJ357" s="10" t="str">
        <f aca="false">IF(DH357&lt;0,"AST"," ")</f>
        <v>AST</v>
      </c>
      <c r="DK357" s="9" t="n">
        <v>0</v>
      </c>
      <c r="DL357" s="10" t="str">
        <f aca="false">IF(DK357&gt;0,"4"," ")</f>
        <v> </v>
      </c>
      <c r="DM357" s="10" t="str">
        <f aca="false">IF(DK357&gt;0,"PRE"," ")</f>
        <v> </v>
      </c>
      <c r="DN357" s="9" t="n">
        <v>0</v>
      </c>
      <c r="DO357" s="10" t="str">
        <f aca="false">IF(DN357&gt;0,"4"," ")</f>
        <v> </v>
      </c>
      <c r="DP357" s="10" t="str">
        <f aca="false">IF(DN357&gt;0,"PRE"," ")</f>
        <v> </v>
      </c>
      <c r="DS357" s="12" t="str">
        <f aca="false">CONCATENATE(CO357,CU357,DA357,DG357,DM357)</f>
        <v> AST </v>
      </c>
      <c r="DT357" s="10" t="e">
        <f aca="false" t="array" ref="DT357">_xlfn.IFS(DS357="EME    ","0", DS357=" HIP   ","1", DS357="  MIO  ","2", DS357="   AST ","3", DS357="    PRE","4", DS357="EME   PRE","5", DS357=" HIP  PRE","6", DS357=" HIP AST ","7", DS357="  MIO PRE","8", DS357="  MIOAST ","9", DS357="   ASTPRE","10",DS357=" HIP ASTPRE","11", DS357="  MIOASTPRE","12", DS357="     ","0")</f>
        <v>#N/A</v>
      </c>
      <c r="DV357" s="1" t="e">
        <f aca="false" t="array" ref="DV357">_xlfn.IFS(DU357="SI","2", DU357="NO","1")</f>
        <v>#N/A</v>
      </c>
      <c r="DX357" s="11" t="str">
        <f aca="false">IF(DW357=0,"1","2")</f>
        <v>1</v>
      </c>
      <c r="DY357" s="11" t="str">
        <f aca="false" t="array" ref="DY357">_xlfn.IFS(DW357=0,"0", DW357=0.25, "1", DW357=0.5,"2", DW357=0.75,"3", DW357=1,"4",DW357=1.25,"5", DW357=1.5,"6", DW357=1.75,"7", DW357=2,"8")</f>
        <v>0</v>
      </c>
      <c r="EA357" s="11" t="str">
        <f aca="false">IF(DZ357=0,"1","2")</f>
        <v>1</v>
      </c>
      <c r="EB357" s="11" t="str">
        <f aca="false" t="array" ref="EB357">_xlfn.IFS(DZ357=0,"0", DZ357=0.25, "1", DZ357=0.5,"2", DZ357=0.75,"3", DZ357=1,"4",DZ357=1.25,"5", DZ357=1.5,"6", DZ357=1.75,"7", DZ357=2,"8")</f>
        <v>0</v>
      </c>
      <c r="ED357" s="10" t="str">
        <f aca="false">IF(EC357=0,"1","2")</f>
        <v>1</v>
      </c>
      <c r="EE357" s="11" t="str">
        <f aca="false" t="array" ref="EE357">_xlfn.IFS(EC357=0,"0", EC357=-0.25, "1", EC357=-0.5,"2", EC357=-0.75,"3", EC357=-1,"4",EC357=-1.25,"5", EC357=-1.5,"6", EC357=-1.75,"7", EC357=-2,"8", EC357=-2.25,"9",EC357=-2.5,"10", EC357=-2.75,"11", EC357=-3,"12", EC357=-3.25,"13", EC357=-3.5,"14", EC357=-3.75,"15",EC357=-4,"16")</f>
        <v>0</v>
      </c>
      <c r="EG357" s="10" t="str">
        <f aca="false">IF(EF357=0,"1","2")</f>
        <v>1</v>
      </c>
      <c r="EH357" s="11" t="str">
        <f aca="false" t="array" ref="EH357">_xlfn.IFS(EF357=0,"0", EF357=-0.25, "1", EF357=-0.5,"2", EF357=-0.75,"3", EF357=-1,"4",EF357=-1.25,"5", EF357=-1.5,"6", EF357=-1.75,"7", EF357=-2,"8", EF357=-2.25,"9",EF357=-2.5,"10", EF357=-2.75,"11", EF357=-3,"12", EF357=-3.25,"13", EF357=-3.5,"14", EF357=-3.75,"15",EF357=-4,"16")</f>
        <v>0</v>
      </c>
      <c r="EJ357" s="11" t="str">
        <f aca="false">IF(EI357=0,"1","2")</f>
        <v>1</v>
      </c>
      <c r="EK357" s="11" t="str">
        <f aca="false" t="array" ref="EK357">_xlfn.IFS(EI357=0,"0", EI357=-0.25, "1", EI357=-0.5,"2", EI357=-0.75,"3", EI357=-1,"4",EI357=-1.25,"5", EI357=-1.5,"6", EI357=-1.75,"7", EI357=-2,"8", EI357=-2.25,"9", EI357=-2.25,"9",EI357=-2.5,"10", EI357=-2.75,"11", EI357=-3,"12", EI357=-3.25,"13", EI357=-3.5,"14", EI357=-3.75,"15",EI357=-4,"16", EI357=0.25, "17", EI357=0.5, "18")</f>
        <v>0</v>
      </c>
      <c r="EM357" s="11" t="str">
        <f aca="false">IF(EL357=0,"1","2")</f>
        <v>1</v>
      </c>
      <c r="EN357" s="11" t="str">
        <f aca="false" t="array" ref="EN357">_xlfn.IFS(EL357=0.25,"17",EL357=0.5,"18", EL357=0,"0", EL357=-0.25, "1", EL357=-0.5,"2", EL357=-0.75,"3", EL357=-1,"4",EL357=-1.25,"5", EL357=-1.5,"6", EL357=-1.75,"7", EL357=-2,"8",EL357= -2.25,"9",EL357=-2.5,"10",EL357= -2.75,"11",EL357= -3,"12",EL357= -3.25,"13",EL357= -3.5,"14",EL357= -3.75,"15",EL357=-4,"16")</f>
        <v>0</v>
      </c>
      <c r="EP357" s="11" t="str">
        <f aca="false">IF(EO357=0,"1","2")</f>
        <v>1</v>
      </c>
      <c r="EQ357" s="11" t="str">
        <f aca="false" t="array" ref="EQ357">_xlfn.IFS(EO357=0,"0", EO357=0.25, "1", EO357=0.5,"2", EO357=0.75,"3", EO357=1,"4",EO357=1.25,"5", EO357=1.5,"6", EO357=1.75,"7", EO357=2,"8", EO357=2.25,"9", EO357=2.25,"9",EO357=2.5,"10", EO357=2.75,"11", EO357=3,"12", EO357=3.25,"13", EO357=3.5,"14", EO357=3.75,"15",EO357=4,"16", EO357=-0.25, "17", bq=-0.5, "18")</f>
        <v>0</v>
      </c>
      <c r="ES357" s="11" t="str">
        <f aca="false">IF(ER357=0,"1","2")</f>
        <v>1</v>
      </c>
      <c r="ET357" s="11" t="str">
        <f aca="false" t="array" ref="ET357">_xlfn.IFS(ER357=0,"0", ER357=0.25, "1", ER357=0.5,"2", ER357=0.75,"3", ER357=1,"4",ER357=1.25,"5", ER357=1.5,"6", ER357=1.75,"7", ER357=2,"8", ER357=2.25,"9", ER357=2.25,"9",ER357=2.5,"10", ER357=2.75,"11", ER357=3,"12", ER357=3.25,"13", ER357=3.5,"14", ER357=3.75,"15",ER357=4,"16", ER357=-0.25, "17", bq=-0.5, "18")</f>
        <v>0</v>
      </c>
      <c r="EV357" s="14" t="e">
        <f aca="false">VLOOKUP(EU357,LEYENDA!$G$2:$H$8,2,TRUE())</f>
        <v>#N/A</v>
      </c>
      <c r="EW357" s="14" t="e">
        <f aca="false" t="array" ref="EW357">_xlfn.IFS(EV357="0-5","1", EV357="6-12","2", EV357="13-18","3", EV357="19-24","4", EV357="25-36","5", EV357="37-48","6", EV357="49-60","7")</f>
        <v>#N/A</v>
      </c>
    </row>
    <row r="358" customFormat="false" ht="13.5" hidden="false" customHeight="false" outlineLevel="0" collapsed="false">
      <c r="A358" s="1" t="n">
        <v>99</v>
      </c>
      <c r="B358" s="2" t="n">
        <v>5</v>
      </c>
      <c r="C358" s="33" t="n">
        <v>44875</v>
      </c>
      <c r="E358" s="5" t="str">
        <f aca="false">VLOOKUP(A358,'286'!$A$3:$J$6279,10,FALSE())</f>
        <v>DE MIGUEL DOMÍNDUEZ, MARIO</v>
      </c>
      <c r="F358" s="4" t="str">
        <f aca="false">VLOOKUP(A358,'286'!$A$3:$I$1768,3,FALSE())</f>
        <v>MIDOMA</v>
      </c>
      <c r="G358" s="6" t="n">
        <f aca="false">VLOOKUP(A358,'286'!$A$3:$I$1768,4,FALSE())</f>
        <v>34225</v>
      </c>
      <c r="H358" s="7" t="n">
        <f aca="false">YEAR(C358)-YEAR(G358)</f>
        <v>29</v>
      </c>
      <c r="I358" s="1" t="str">
        <f aca="false">VLOOKUP(H358,LEYENDA!$C$2:$D$6,2,TRUE())</f>
        <v>25-40</v>
      </c>
      <c r="J358" s="5" t="str">
        <f aca="false">VLOOKUP(A358,'286'!$A$3:$I$1768,7,FALSE())</f>
        <v>H</v>
      </c>
      <c r="K358" s="8" t="n">
        <f aca="false">VLOOKUP(A358,'286'!$A$3:$I$1768,2,FALSE())</f>
        <v>0</v>
      </c>
      <c r="L358" s="4" t="str">
        <f aca="false">VLOOKUP(A358,'286'!$A$3:$I$1768,8,FALSE())</f>
        <v>D</v>
      </c>
      <c r="M358" s="4" t="str">
        <f aca="false">VLOOKUP(A358,'286'!$A$3:$I$1768,9,FALSE())</f>
        <v>D</v>
      </c>
      <c r="N358" s="8" t="str">
        <f aca="false">IF(R358=O358, "MISMA","CONTRARIA")</f>
        <v>MISMA</v>
      </c>
      <c r="O358" s="8" t="str">
        <f aca="false" t="array" ref="O358">_xlfn.IFS(L358="D","1", L358="I","2")</f>
        <v>1</v>
      </c>
      <c r="P358" s="8" t="e">
        <f aca="false" t="array" ref="P358">_xlfn.IFS(K358="OD","1", K358="OI","2")</f>
        <v>#N/A</v>
      </c>
      <c r="Q358" s="1" t="str">
        <f aca="false" t="array" ref="Q358">_xlfn.IFS(J358="M","1", J358="H","2")</f>
        <v>2</v>
      </c>
      <c r="R358" s="8" t="str">
        <f aca="false" t="array" ref="R358">_xlfn.IFS(M358="D","1", M358="I","2")</f>
        <v>1</v>
      </c>
      <c r="S358" s="1" t="str">
        <f aca="false" t="array" ref="S358">_xlfn.IFS(N358="CONTRARIA", "1",N358= "MISMA","2")</f>
        <v>2</v>
      </c>
      <c r="T358" s="1" t="str">
        <f aca="false" t="array" ref="T358">_xlfn.IFS(I358="0-12","1", I358="13-24","2", I358="25-40","3", I358="41-60","4", I358="61-100","5")</f>
        <v>3</v>
      </c>
      <c r="U358" s="9" t="n">
        <v>-3</v>
      </c>
      <c r="V358" s="11" t="str">
        <f aca="false">IF(U358="","",IF(AND(U358&gt;=-9,U358&lt;=-6.5),"-9 a -6,5",IF(AND(U358&gt;=-6,U358&lt;=-3.5),"-6 a -3,5",IF(AND(U358&gt;=-3,U358&lt;=-1),"-3 a -1",IF(U358=-0.5,"-0,5",IF(AND(U358&gt;=0,U358&lt;=2.5),"0 a 2,5",IF(AND(U358&gt;=3,U358&lt;=5.5),"3 a 5,5",IF(AND(U358&gt;=6,U358&lt;=8.5),"6 a 8,5",IF(AND(U358&gt;=9,U358&lt;=20),"9 a 20","Fuera de rango")))))))))</f>
        <v>-3 a -1</v>
      </c>
      <c r="W358" s="11" t="n">
        <f aca="false">IF(V358="","",IF(V358="-9 a -6,5",2,IF(V358="-6 a -3,5",3,IF(V358="-3 a -1",4,IF(V358="-0,5","NORMA",IF(V358="0 a 2,5",5,IF(V358="3 a 5,5",6,IF(V358="6 a 8,5",7,IF(V358="9 a 20",8,"Fuera de rango")))))))))</f>
        <v>4</v>
      </c>
      <c r="X358" s="9" t="n">
        <v>0</v>
      </c>
      <c r="Y358" s="11" t="str">
        <f aca="false">IF(X358="","",IF(AND(X358&gt;=0,X358&lt;=4),"0 a 4",IF(AND(X358&gt;=4.5,X358&lt;=8.5),"4,5 a 8,5",IF(X358=9,"9",IF(AND(X358&gt;=9.5,X358&lt;=13),"9,5 a 13",IF(AND(X358&gt;=13.5,X358&lt;=20),"13,5 a 20",IF(AND(X358&gt;=20.5,X358&lt;=35),"20,5 a 35","Fuera de rango")))))))</f>
        <v>0 a 4</v>
      </c>
      <c r="Z358" s="11" t="n">
        <f aca="false">IF(Y358="","",IF(Y358="0 a 4",1,IF(Y358="4,5 a 8,5",2,IF(Y358="9","NORMA",IF(Y358="9,5 a 13",3,IF(Y358="13,5 a 20",4,IF(Y358="20,5 a 35",5,"Fuera de rango")))))))</f>
        <v>1</v>
      </c>
      <c r="AA358" s="9" t="n">
        <v>24</v>
      </c>
      <c r="AB358" s="10" t="str">
        <f aca="false">IF(AA358="","",IF(AND(AA358&gt;=0,AA358&lt;=9),"0 a 9",IF(AND(AA358&gt;=9.5,AA358&lt;=18.5),"9,5 a 18,5",IF(AA358=19,"19",IF(AND(AA358&gt;=19.5,AA358&lt;=28),"19,5 a 28",IF(AND(AA358&gt;=28.5,AA358&lt;=40),"28,5 a 40","Fuera de rango"))))))</f>
        <v>19,5 a 28</v>
      </c>
      <c r="AC358" s="11" t="n">
        <f aca="false" t="array" ref="AC358">_xlfn.IFS(AB358="","",AB358="0 a 9",1,AB358="9,5 a 18,5",2,AB358="19","NORMA",AB358="19,5 a 28",3,AB358="28,5 a 40",4,TRUE(),"Fuera de rango")</f>
        <v>3</v>
      </c>
      <c r="AD358" s="9" t="n">
        <v>19</v>
      </c>
      <c r="AE358" s="10" t="str">
        <f aca="false">IF(AD358="","",IF(AND(AD358&gt;=-10,AD358&lt;=0),"De -10 a 0",IF(AND(AD358&gt;=0.5,AD358&lt;=9.5),"0,5 a 9,5",IF(AD358=10,"10",IF(AND(AD358&gt;=10.5,AD358&lt;=20),"10,5 a 20",IF(AND(AD358&gt;=20.5,AD358&lt;=40),"20,5 a 40","Fuera de rango"))))))</f>
        <v>10,5 a 20</v>
      </c>
      <c r="AF358" s="12" t="n">
        <f aca="false">IF(AD358="","",IF(AND(AD358&gt;=-10,AD358&lt;=0),1,IF(AND(AD358&gt;=0.5,AD358&lt;=9.5),2,IF(AD358=10,"NORMA",IF(AND(AD358&gt;=10.5,AD358&lt;=20),3,IF(AND(AD358&gt;=20.5,AD358&lt;=40),4,""))))))</f>
        <v>3</v>
      </c>
      <c r="AG358" s="9" t="n">
        <v>9</v>
      </c>
      <c r="AH358" s="10" t="str">
        <f aca="false">IF(AG358="","",IF(AND(AG358&gt;=0,AG358&lt;=4),"0 a 4",IF(AND(AG358&gt;=4.5,AG358&lt;=8.5),"4,5 a 8,5",IF(AG358=9,"9",IF(AND(AG358&gt;=9.5,AG358&lt;=13),"9,5 a 13",IF(AND(AG358&gt;=13.5,AG358&lt;=25),"13,5 a 25","Fuera de rango"))))))</f>
        <v>9</v>
      </c>
      <c r="AI358" s="10" t="str">
        <f aca="false">IF(AH358="","",IF(AH358="0 a 4",1,IF(AH358="4,5 a 8,5",2,IF(AH358="9","NORMA",IF(AH358="9,5 a 13",3,IF(AH358="13,5 a 25",4,""))))))</f>
        <v>NORMA</v>
      </c>
      <c r="AJ358" s="9" t="n">
        <v>7</v>
      </c>
      <c r="AK358" s="10" t="str">
        <f aca="false">IF(AJ358="","",IF(AND(AJ358&gt;=-15,AJ358&lt;=-10.5),"-15 a -10,5",IF(AND(AJ358&gt;=-10,AJ358&lt;=-4),"-10 a -4",IF(AND(AJ358&gt;=-4.5,AJ358&lt;=0),"-4,5 a 0",IF(AND(AJ358&gt;=0.5,AJ358&lt;=4.5),"0,5 a 4,5",IF(AJ358=5,"5",IF(AND(AJ358&gt;=5.5,AJ358&lt;=10),"5,5 a 10",IF(AND(AJ358&gt;=10.5,AJ358&lt;=20),"10,5 a 20","Fuera de rango"))))))))</f>
        <v>5,5 a 10</v>
      </c>
      <c r="AL358" s="11" t="n">
        <f aca="false">IF(AK358="","",IF(AK358="-15 a -10,5",1,IF(AK358="-10 a -4",2,IF(AK358="-4,5 a 0",3,IF(AK358="0,5 a 4,5",4,IF(AK358="5","NORMA",IF(AK358="5,5 a 10",5,IF(AK358="10,5 a 20",6,"Error"))))))))</f>
        <v>5</v>
      </c>
      <c r="AM358" s="9" t="n">
        <v>-1</v>
      </c>
      <c r="AN358" s="10" t="str">
        <f aca="false">IF(AM358="","",IF(AND(AM358&gt;=-7.5,AM358&lt;=-5.5),"-7,5 a -5,5",IF(AND(AM358&gt;=-5,AM358&lt;=-3),"-5 a -3",IF(AND(AM358&gt;=-2.5,AM358&lt;=-0.5),"-2,5 a -0,5",IF(AM358=0,"0,00",IF(AND(AM358&gt;=0.5,AM358&lt;=2.5),"0,5 a 2,5",IF(AND(AM358&gt;=3,AM358&lt;=5),"3 a 5",IF(AND(AM358&gt;=5.5,AM358&lt;=7.5),"5,5 a 7,5",IF(AND(AM358&gt;=8,AM358&lt;=10),"8 a 10","Fuera de rango")))))))))</f>
        <v>-2,5 a -0,5</v>
      </c>
      <c r="AO358" s="11" t="n">
        <f aca="false">IF(AN358="","",IF(AN358="-7,5 a -5,5",1,IF(AN358="-5 a -3",2,IF(AN358="-2,5 a -0,5",3,IF(AN358="0,00","NORMA",IF(AN358="0,5 a 2,5",4,IF(AN358="3 a 5",5,IF(AN358="5,5 a 7,5",6,IF(AN358="8 a 10",7,"Error")))))))))</f>
        <v>3</v>
      </c>
      <c r="AP358" s="9" t="n">
        <v>5</v>
      </c>
      <c r="AQ358" s="10" t="str">
        <f aca="false">IF(AP358="","",IF(AND(AP358&gt;=-20,AP358&lt;=-9.5),"-20 a -9,5",IF(AND(AP358&gt;=-9,AP358&lt;=-6.5),"-9 a -6,5",IF(AP358=-6,"-6",IF(AND(AP358&gt;=-5.5,AP358&lt;=-3),"-5,5 a -3",IF(AND(AP358&gt;=-2.5,AP358&lt;=0),"-2,5 a 0",IF(AND(AP358&gt;=0.5,AP358&lt;=3),"0,5 a 3",IF(AND(AP358&gt;=3.5,AP358&lt;=6),"3,5 a 6",IF(AND(AP358&gt;=6.5,AP358&lt;=9),"6,5 a 9",IF(AND(AP358&gt;=9.5,AP358&lt;=20),"9,5 a 20","Fuera de rango"))))))))))</f>
        <v>3,5 a 6</v>
      </c>
      <c r="AR358" s="11" t="n">
        <f aca="false">IF(AQ358="","",IF(AQ358="-20 a -9,5",1,IF(AQ358="-9 a -6,5",2,IF(AQ358="-6","NORMA",IF(AQ358="-5,5 a -3",3,IF(AQ358="-2,5 a 0",4,IF(AQ358="0,5 a 3",5,IF(AQ358="3,5 a 6",6,IF(AQ358="6,5 a 9",7,IF(AQ358="9,5 a 20",8,""))))))))))</f>
        <v>6</v>
      </c>
      <c r="AS358" s="9" t="n">
        <v>-5</v>
      </c>
      <c r="AT358" s="10" t="str">
        <f aca="false">IF(AS358="","",IF(AND(AS358&gt;=-16,AS358&lt;=-14),"-16 a -14",IF(AND(AS358&gt;=-13.5,AS358&lt;=-11.5),"-13,5 a -11,5",IF(AND(AS358&gt;=-11,AS358&lt;=-9),"-11 a -9",IF(AND(AS358&gt;=-8.5,AS358&lt;=-6.5),"-8,5 a -6,5",IF(AND(AS358&gt;=-6,AS358&lt;=-4),"-6 a -4",IF(AND(AS358&gt;=-3.5,AS358&lt;=-1.5),"-3,5 a -1,5",IF(AND(AS358&gt;=-1,AS358&lt;=1),"-1 a 1",IF(AND(AS358&gt;=1.5,AS358&lt;=3.5),"1,5 a 3,5",IF(AND(AS358&gt;=4,AS358&lt;=6),"4 a 6",IF(AND(AS358&gt;=6.5,AS358&lt;=8.5),"6,5 a 8,5",IF(AND(AS358&gt;=9,AS358&lt;=11),"9 a 11",IF(AND(AS358&gt;=11.5,AS358&lt;=13.5),"11,5 a 13,5",IF(AND(AS358&gt;=14,AS358&lt;=16),"14 a 16",IF(AND(AS358&gt;=16.5,AS358&lt;=18.5),"16,5 a 18,5",IF(AND(AS358&gt;=19,AS358&lt;=21),"19 a 21","Fuera de rango"))))))))))))))))</f>
        <v>-6 a -4</v>
      </c>
      <c r="AU358" s="11" t="n">
        <f aca="false" t="array" ref="AU358">IF(AT358="","",_xlfn.IFS(AT358="-16 a -14",1,AT358="-13,5 a -11,5",2,AT358="-11 a -9",3,AT358="-8,5 a -6,5",4,AT358="-6 a -4",5,AT358="-3,5 a -1,5",6,AT358="-1 a 1",7,AT358="1,5 a 3,5",8,AT358="4 a 6","NORMA",AT358="6,5 a 8,5",9,AT358="9 a 11",10,AT358="11,5 a 13,5",11,AT358="14 a 16",12,AT358="16,5 a 18,5",13,AT358="19 a 21",14,TRUE(),""))</f>
        <v>5</v>
      </c>
      <c r="AV358" s="9" t="n">
        <v>0.25</v>
      </c>
      <c r="AW358" s="10" t="str">
        <f aca="false">IF(AV358="","",IF(AND(AV358&gt;=-1,AV358&lt;=-0.5),"-1 a -0,5",IF(AND(AV358&gt;-0.5,AV358&lt;=0),"De -0,5 a 0",IF(AND(AV358&gt;=0.25,AV358&lt;=0.75),"0,25 a 0,75",IF(AND(AV358&gt;=1,AV358&lt;=1.5),"1 a 1,5",IF(AND(AV358&gt;=1.75,AV358&lt;=2.25),"1,75 a 2,25",IF(AND(AV358&gt;=2.5,AV358&lt;=3),"2,5 a 3",IF(AND(AV358&gt;=3.25,AV358&lt;=3.75),"3,25 a 3,75","Fuera de rango"))))))))</f>
        <v>0,25 a 0,75</v>
      </c>
      <c r="AX358" s="10" t="str">
        <f aca="false">IF(AW358="","",IF(OR(AW358="-1 a -0,5",AW358="-1 a -0.5"),1,IF(OR(AW358="De -0,5 a 0",AW358="-0,5 a 0",AW358="De -0.5 a 0"),2,IF(OR(AW358="0,25 a 0,75",AW358="0.25 a 0.75"),"NORMA",IF(OR(AW358="1 a 1,5",AW358="1 a 1.5"),3,IF(OR(AW358="1,75 a 2,25",AW358="1.75 a 2.25"),4,IF(OR(AW358="2,5 a 3",AW358="2.5 a 3"),5,IF(OR(AW358="3,25 a 3,75",AW358="3.25 a 3.75"),6,""))))))))</f>
        <v>NORMA</v>
      </c>
      <c r="AY358" s="9" t="n">
        <v>-4</v>
      </c>
      <c r="AZ358" s="10" t="str">
        <f aca="false">IF(AY358="","",IF(AND(AY358&gt;=-20,AY358&lt;=-9.5),"-20 a -9,5",IF(AND(AY358&gt;=-9,AY358&lt;=-6.5),"-9 a -6,5",IF(AY358=-6,"-6",IF(AND(AY358&gt;=-5.5,AY358&lt;=-3),"-5,5 a -3",IF(AND(AY358&gt;=-2.5,AY358&lt;=0),"-2,5 a 0",IF(AND(AY358&gt;=0.5,AY358&lt;=3),"0,5 a 3",IF(AND(AY358&gt;=3.5,AY358&lt;=6),"3,5 a 6","Fuera de rango"))))))))</f>
        <v>-5,5 a -3</v>
      </c>
      <c r="BA358" s="11" t="n">
        <f aca="false">IF(AZ358="","",IF(AZ358="-20 a -9,5",1,IF(AZ358="-9 a -6,5",2,IF(AZ358="-6","NORMA",IF(AZ358="-5,5 a -3",3,IF(AZ358="-2,5 a 0",4,IF(AZ358="0,5 a 3",5,IF(AZ358="3,5 a 6",6,""))))))))</f>
        <v>3</v>
      </c>
      <c r="BB358" s="9" t="n">
        <v>0</v>
      </c>
      <c r="BC358" s="10" t="str">
        <f aca="false" t="array" ref="BC358">IF(BB358="","",_xlfn.IFS(AND(BB358&gt;=0,BB358&lt;=2),"0 a 2",AND(BB358&gt;=2.5,BB358&lt;=4.5),"2,5 a 4,5",AND(BB358&gt;=5,BB358&lt;=7),"5 a 7",AND(BB358&gt;=7.5,BB358&lt;=9.5),"7,5 a 9,5",AND(BB358&gt;=10,BB358&lt;=12),"10 a 12",AND(BB358&gt;=12.5,BB358&lt;=14.5),"12,5 a 14,5",BB358=15,"15",AND(BB358&gt;=15.5,BB358&lt;=17.5),"15,5 a 17,5",AND(BB358&gt;=18,BB358&lt;=20),"18 a 20",AND(BB358&gt;=20.5,BB358&lt;=22.5),"20,5 a 22,5",AND(BB358&gt;=23,BB358&lt;=25),"23 a 25",TRUE(),"Fuera de rango"))</f>
        <v>0 a 2</v>
      </c>
      <c r="BD358" s="11" t="n">
        <f aca="false" t="array" ref="BD358">IF(BC358="","",_xlfn.IFS(BC358="0 a 2",1,BC358="2,5 a 4,5",2,BC358="5 a 7",3,BC358="7,5 a 9,5",4,BC358="10 a 12",5,BC358="12,5 a 14,5",6,BC358="15","NORMA",BC358="15,5 a 17,5",7,BC358="18 a 20",8,BC358="20,5 a 22,5",9,BC358="23 a 25",10,TRUE(),"Fuera de rango"))</f>
        <v>1</v>
      </c>
      <c r="BE358" s="9" t="n">
        <v>28</v>
      </c>
      <c r="BF358" s="10" t="str">
        <f aca="false">IF(BE358="","",IF(AND(BE358&gt;=-20,BE358&lt;=-10),"-20 a -10",IF(AND(BE358&gt;=-9.5,BE358&lt;=0.5),"-9,5 a 0,5",IF(AND(BE358&gt;=1,BE358&lt;=11),"1 a 11",IF(AND(BE358&gt;=11.5,BE358&lt;=20.5),"11,5 a 20,5",IF(BE358=21,"21",IF(AND(BE358&gt;=21.5,BE358&lt;=31.5),"21,5 a 31,5",IF(AND(BE358&gt;=32,BE358&lt;=42),"32 a 42","Fuera de rango"))))))))</f>
        <v>21,5 a 31,5</v>
      </c>
      <c r="BG358" s="11" t="n">
        <f aca="false">IF(BF358="","",IF(BF358="-20 a -10",1,IF(BF358="-9,5 a 0,5",2,IF(BF358="1 a 11",3,IF(BF358="11,5 a 20,5",4,IF(BF358="21","NORMA",IF(BF358="21,5 a 31,5",5,IF(BF358="32 a 42",6,""))))))))</f>
        <v>5</v>
      </c>
      <c r="BH358" s="9" t="n">
        <v>26</v>
      </c>
      <c r="BI358" s="10" t="str">
        <f aca="false">IF(BH358="","",IF(AND(BH358&gt;=-20,BH358&lt;=-15),"-20 a -15",IF(AND(BH358&gt;=-14.5,BH358&lt;=-9.5),"-14,5 a -9,5",IF(AND(BH358&gt;=-9,BH358&lt;=-4),"-9 a -4",IF(AND(BH358&gt;=-3.5,BH358&lt;=2.5),"-3,5 a 2,5",IF(AND(BH358&gt;=3,BH358&lt;=8),"3 a 8",IF(AND(BH358&gt;=8.5,BH358&lt;=14.5),"8,5 a 14,5",IF(BH358=15,"15",IF(AND(BH358&gt;=15.5,BH358&lt;=20.5),"15,5 a 20,5",IF(AND(BH358&gt;=21,BH358&lt;=26),"21 a 26","Fuera de rango"))))))))))</f>
        <v>21 a 26</v>
      </c>
      <c r="BJ358" s="11" t="n">
        <f aca="false">IF(BI358="","",IF(BI358="-20 a -15",1,IF(BI358="-14,5 a -9,5",2,IF(BI358="-9 a -4",3,IF(BI358="-3,5 a 2,5",4,IF(BI358="3 a 8",5,IF(BI358="8,5 a 14,5",6,IF(BI358="15","NORMA",IF(BI358="15,5 a 20,5",7,IF(BI358="21 a 26",8,IF(BI358="26,5 a 31,5",9,"")))))))))))</f>
        <v>8</v>
      </c>
      <c r="BK358" s="9" t="n">
        <v>0</v>
      </c>
      <c r="BL358" s="10" t="str">
        <f aca="false">IF(BK358="","",IF(AND(BK358&gt;=0,BK358&lt;=2),"0 - 2",IF(AND(BK358&gt;=2.5,BK358&lt;=4.5),"2,5 - 4,5",IF(AND(BK358&gt;=5,BK358&lt;=7),"5 - 7",IF(AND(BK358&gt;=7.5,BK358&lt;=9.5),"7,5 - 9,5",IF(AND(BK358&gt;=10,BK358&lt;=12),"10 - 12",IF(AND(BK358&gt;=12.5,BK358&lt;=13.5),"12,5 - 13,5",IF(BK358=14,"14",IF(AND(BK358&gt;=14.5,BK358&lt;=16.5),"14,5 - 16,5",IF(AND(BK358&gt;=17,BK358&lt;=19),"17 - 19",IF(AND(BK358&gt;=19.5,BK358&lt;=21.5),"19,5 - 21,5",IF(AND(BK358&gt;=22,BK358&lt;=24),"22 - 24",IF(AND(BK358&gt;=24.5,BK358&lt;=26.5),"24,5 - 26,5",IF(AND(BK358&gt;=27,BK358&lt;=29),"27 - 29",IF(AND(BK358&gt;=29.5,BK358&lt;=30),"29,5 - 30","Fuera de rango")))))))))))))))</f>
        <v>0 - 2</v>
      </c>
      <c r="BM358" s="11" t="n">
        <f aca="false">IF(BL358="","",IF(BL358="0 - 2",1,IF(BL358="2,5 - 4,5",2,IF(BL358="5 - 7",3,IF(BL358="7,5 - 9,5",4,IF(BL358="10 - 12",5,IF(BL358="12,5 - 13,5",6,IF(BL358="14","NORMA",IF(BL358="14,5 - 16,5",7,IF(BL358="17 - 19",8,IF(BL358="19,5 - 21,5",9,IF(BL358="22 - 24",10,IF(BL358="24,5 - 26,5",11,IF(BL358="27 - 29",12,IF(BL358="29,5 - 30",13,"")))))))))))))))</f>
        <v>1</v>
      </c>
      <c r="BN358" s="9" t="n">
        <v>9</v>
      </c>
      <c r="BO358" s="11" t="str">
        <f aca="false">IF(BN358="","",IF(AND(BN358&gt;=-20,BN358&lt;=-10),"-20 a -10",IF(AND(BN358&gt;=-9.5,BN358&lt;=0.5),"-9,5 a 0,5",IF(AND(BN358&gt;=1,BN358&lt;=11),"1 a 11",IF(AND(BN358&gt;=11.5,BN358&lt;=21.5),"11,5 a 21,5",IF(BN358=22,"22",IF(AND(BN358&gt;=22.5,BN358&lt;=32.5),"22,5 a 32,5",IF(AND(BN358&gt;=33,BN358&lt;=43),"33 a 43","Fuera de rango"))))))))</f>
        <v>1 a 11</v>
      </c>
      <c r="BP358" s="11" t="n">
        <f aca="false">IF(BO358="","",IF(BO358="-20 a -10",1,IF(BO358="-9,5 a 0,5",2,IF(BO358="1 a 11",3,IF(BO358="11,5 a 21,5",4,IF(BO358="22","NORMA",IF(BO358="22,5 a 32,5",5,IF(BO358="33 a 43",6,""))))))))</f>
        <v>3</v>
      </c>
      <c r="BQ358" s="9" t="n">
        <v>7</v>
      </c>
      <c r="BR358" s="10" t="str">
        <f aca="false">IF(BQ358="","",IF(AND(BQ358&gt;=-20,BQ358&lt;=-15),"-20 a -15",IF(AND(BQ358&gt;=-14.5,BQ358&lt;=-9.5),"-14,5 a -9,5",IF(AND(BQ358&gt;=-9,BQ358&lt;=-4),"-9 a -4",IF(AND(BQ358&gt;=-3.5,BQ358&lt;=2.5),"-3,5 a 2,5",IF(AND(BQ358&gt;=3,BQ358&lt;=8),"3 a 8",IF(AND(BQ358&gt;=8.5,BQ358&lt;=13.5),"8,5 a 13,5",IF(AND(BQ358&gt;=14,BQ358&lt;=17.5),"14 a 17,5",IF(BQ358=18,"18",IF(AND(BQ358&gt;=18.5,BQ358&lt;=23.5),"18,5 a 23,5",IF(AND(BQ358&gt;=24,BQ358&lt;=29),"24 a 29",IF(AND(BQ358&gt;=29.5,BQ358&lt;=34.5),"29,5 a 34,5",IF(AND(BQ358&gt;=35,BQ358&lt;=40),"35 a 40","Fuera de rango")))))))))))))</f>
        <v>3 a 8</v>
      </c>
      <c r="BS358" s="11" t="n">
        <f aca="false">IF(BR358="","",IF(BR358="-20 a -15",1,IF(BR358="-14,5 a -9,5",2,IF(BR358="-9 a -4",3,IF(BR358="-3,5 a 2,5",4,IF(BR358="3 a 8",5,IF(BR358="8,5 a 13,5",6,IF(BR358="14 a 17,5",7,IF(BR358="18","NORMA",IF(BR358="18,5 a 23,5",8,IF(BR358="24 a 29",9,IF(BR358="29,5 a 34,5",10,IF(BR358="35 a 40",11,"")))))))))))))</f>
        <v>5</v>
      </c>
      <c r="BT358" s="9" t="n">
        <v>0</v>
      </c>
      <c r="BU358" s="10" t="str">
        <f aca="false">IF(BT358="","",IF(AND(BT358&gt;=-20,BT358&lt;=-18),"-20 a -18",IF(AND(BT358&gt;=-17.5,BT358&lt;=-15.5),"-17,5 a -15,5",IF(AND(BT358&gt;=-15,BT358&lt;=-13),"-15 a -13",IF(AND(BT358&gt;=-12.5,BT358&lt;=-10.5),"-12,5 a -10,5",IF(AND(BT358&gt;=-10,BT358&lt;=-8),"-10 a -8",IF(AND(BT358&gt;=-7.5,BT358&lt;=-5.5),"-7,5 a -5,5",IF(AND(BT358&gt;=-5,BT358&lt;=-3),"-5 a -3",IF(AND(BT358&gt;=-2.5,BT358&lt;=-0.5),"-2,5 a -0,5",IF(BT358=0,"0",IF(AND(BT358&gt;=0.5,BT358&lt;=2.5),"0,5 a 2,5",IF(AND(BT358&gt;=3,BT358&lt;=5),"3 a 5",IF(AND(BT358&gt;=5.5,BT358&lt;=7.5),"5,5 a 7,5",IF(AND(BT358&gt;=8,BT358&lt;=10),"8 a 10",IF(AND(BT358&gt;=10.5,BT358&lt;=12.5),"10,5 a 12,5",IF(AND(BT358&gt;=13,BT358&lt;=15),"13 a 15",IF(AND(BT358&gt;=15.5,BT358&lt;=17.5),"15,5 a 17,5",IF(AND(BT358&gt;=18,BT358&lt;=20),"18 a 20","Fuera de rango"))))))))))))))))))</f>
        <v>0</v>
      </c>
      <c r="BV358" s="11" t="str">
        <f aca="false">IF(BT358="","",IF(BT358=0,"NORMA",IF(AND(BT358&gt;=-20,BT358&lt;=-18),2,IF(AND(BT358&gt;=-17.5,BT358&lt;=-15.5),2,IF(AND(BT358&gt;=-15,BT358&lt;=-13),3,IF(AND(BT358&gt;=-12.5,BT358&lt;=-10.5),4,IF(AND(BT358&gt;=-10,BT358&lt;=-8),5,IF(AND(BT358&gt;=-7.5,BT358&lt;=-5.5),6,IF(AND(BT358&gt;=-5,BT358&lt;=-3),7,IF(AND(BT358&gt;=-2.5,BT358&lt;=-0.5),8,IF(AND(BT358&gt;=0.5,BT358&lt;=2.5),9,IF(AND(BT358&gt;=3,BT358&lt;=5),10,IF(AND(BT358&gt;=5.5,BT358&lt;=7.5),11,IF(AND(BT358&gt;=8,BT358&lt;=10),12,IF(AND(BT358&gt;=10.5,BT358&lt;=12.5),13,IF(AND(BT358&gt;=13,BT358&lt;=15),14,IF(AND(BT358&gt;=15.5,BT358&lt;=17.5),15,IF(AND(BT358&gt;=18,BT358&lt;=20),16,"Fuera de rango"))))))))))))))))))</f>
        <v>NORMA</v>
      </c>
      <c r="BW358" s="9" t="n">
        <v>-7</v>
      </c>
      <c r="BX358" s="10" t="n">
        <f aca="false">18.5- (0.3*H358)</f>
        <v>9.8</v>
      </c>
      <c r="BY358" s="10" t="n">
        <f aca="false">(BW358)-(BX358)</f>
        <v>-16.8</v>
      </c>
      <c r="BZ358" s="10" t="str">
        <f aca="false">IF(BY358="","",IF(BY358&lt;-27.5,"De -30 a -28",IF(BY358&lt;-25,"De -27,5 a -25,5",IF(BY358&lt;-22.5,"De -25 a -23",IF(BY358&lt;-20,"De -22,5 a -20,5",IF(BY358&lt;-17.5,"De -20 a -18",IF(BY358&lt;-15,"De -17,5 a -15,5",IF(BY358&lt;-12.5,"De -15 a -13",IF(BY358&lt;-10,"De -12,5 a -10,5",IF(BY358&lt;-7.5,"De -10 a -8",IF(BY358&lt;-5,"De -7,5 a -5,5",IF(BY358&lt;-2.5,"De -5 a -3",IF(BY358&lt;0,"De -2,5 a -0,5",IF(BY358&lt;2.5,"De 0 a 2",IF(BY358&lt;5,"De 2,5 a 4,5",IF(BY358&lt;7.5,"De 5 a 7",IF(BY358&lt;10,"De 7,5 a 9,5",IF(BY358&lt;12.5,"De 10 a 12",IF(BY358&lt;15,"De 12,5 a 14,5",IF(BY358&lt;17.5,"De 15 a 17",IF(BY358&lt;20,"De 17,5 a 19,5",IF(BY358&lt;22.5,"De 20 a 22",IF(BY358&lt;25,"De 22,5 a 24,5",IF(BY358&lt;27.5,"De 25 a 27","De 27,5 a 30"))))))))))))))))))))))))</f>
        <v>De -17,5 a -15,5</v>
      </c>
      <c r="CA358" s="12" t="n">
        <f aca="false">IF(BY358="","",IF(BY358&lt;=-28,1,IF(BY358&lt;=-25.5,2,IF(BY358&lt;=-23,3,IF(BY358&lt;=-20.5,4,IF(BY358&lt;=-18,5,IF(BY358&lt;=-15.5,6,IF(BY358&lt;=-13,7,IF(BY358&lt;=-10.5,8,IF(BY358&lt;=-8,9,IF(BY358&lt;=-5.5,10,IF(BY358&lt;=-3,11,IF(BY358&lt;=-0.5,12,IF(BY358&lt;=2,13,IF(BY358&lt;=4.5,14,IF(BY358&lt;=7,15,IF(BY358&lt;=9.5,16,IF(BY358&lt;=12,17,IF(BY358&lt;=14.5,18,IF(BY358&lt;=17,19,IF(BY358&lt;=19.5,20,IF(BY358&lt;=22,21,IF(BY358&lt;=24.5,22,IF(BY358&lt;=27,23,IF(BY358&lt;=30,24,"Fuera de rango")))))))))))))))))))))))))</f>
        <v>6</v>
      </c>
      <c r="CB358" s="9" t="n">
        <v>-9</v>
      </c>
      <c r="CC358" s="10" t="n">
        <f aca="false">18.5- (0.3*H358)</f>
        <v>9.8</v>
      </c>
      <c r="CD358" s="10" t="n">
        <f aca="false">(CB358)-(CC358)</f>
        <v>-18.8</v>
      </c>
      <c r="CE358" s="10" t="str">
        <f aca="false">IF(CD358="","",IF(CD358&lt;-27.5,"De -30 a -28",IF(CD358&lt;-25,"De -27,5 a -25,5",IF(CD358&lt;-22.5,"De -25 a -23",IF(CD358&lt;-20,"De -22,5 a -20,5",IF(CD358&lt;-17.5,"De -20 a -18",IF(CD358&lt;-15,"De -17,5 a -15,5",IF(CD358&lt;-12.5,"De -15 a -13",IF(CD358&lt;-10,"De -12,5 a -10,5",IF(CD358&lt;-7.5,"De -10 a -8",IF(CD358&lt;-5,"De -7,5 a -5,5",IF(CD358&lt;-2.5,"De -5 a -3",IF(CD358&lt;0,"De -2,5 a -0,5",IF(CD358&lt;=2,"De 0 a 2",IF(CD358&lt;=4.5,"De 2,5 a 4,5",IF(CD358&lt;=7,"De 5 a 7",IF(CD358&lt;=9.5,"De 7,5 a 9,5",IF(CD358&lt;=12,"De 10 a 12",IF(CD358&lt;=14.5,"De 12,5 a 14,5",IF(CD358&lt;=17,"De 15 a 17",IF(CD358&lt;=19.5,"De 17,5 a 19,5",IF(CD358&lt;=22,"De 20 a 22",IF(CD358&lt;=24.5,"De 22,5 a 24,5",IF(CD358&lt;=27,"De 25 a 27","De 27,5 a 30"))))))))))))))))))))))))</f>
        <v>De -20 a -18</v>
      </c>
      <c r="CF358" s="12" t="n">
        <f aca="false">IF(CD358="","",IF(CD358&lt;-27.5,1,IF(CD358&lt;-25,2,IF(CD358&lt;-22.5,3,IF(CD358&lt;-20,4,IF(CD358&lt;-17.5,5,IF(CD358&lt;-15,6,IF(CD358&lt;-12.5,7,IF(CD358&lt;-10,8,IF(CD358&lt;-7.5,9,IF(CD358&lt;-5,10,IF(CD358&lt;-2.5,11,IF(CD358&lt;0,12,IF(CD358&lt;2.5,13,IF(CD358&lt;5,14,IF(CD358&lt;7.5,15,IF(CD358&lt;10,16,IF(CD358&lt;12.5,17,IF(CD358&lt;15,18,IF(CD358&lt;17.5,19,IF(CD358&lt;20,20,IF(CD358&lt;22.5,21,IF(CD358&lt;25,22,IF(CD358&lt;27.5,23,24))))))))))))))))))))))))</f>
        <v>5</v>
      </c>
      <c r="CG358" s="9" t="n">
        <v>-5.25</v>
      </c>
      <c r="CH358" s="10" t="str">
        <f aca="false">IF(CG358="","",IF(AND(CG358&gt;=-10,CG358&lt;=-9.5),"-10 a -9,5",IF(AND(CG358&gt;-9.5,CG358&lt;=-8.5),"-9 a -8,5",IF(AND(CG358&gt;-8.5,CG358&lt;=-7.5),"-8 a -7,5",IF(AND(CG358&gt;-7.5,CG358&lt;=-6.5),"-7 a -6,5",IF(AND(CG358&gt;-6.5,CG358&lt;=-5.5),"-6 a -5,5",IF(AND(CG358&gt;-5.5,CG358&lt;=-4.5),"-5 a -4,5",IF(AND(CG358&gt;-4.5,CG358&lt;=-3.5),"-4 a -3,5",IF(AND(CG358&gt;-3.5,CG358&lt;=-2.5),"-3 a -2,5",IF(CG358=-2.25,"-2,25",IF(AND(CG358&gt;-2.5,CG358&lt;=-1.5),"-2 a -1,5",IF(AND(CG358&gt;-1.5,CG358&lt;=-0.5),"-1 a -0,5",IF(AND(CG358&gt;-0.5,CG358&lt;=0.5),"0 a 0,5",IF(AND(CG358&gt;0.5,CG358&lt;=1.5),"1 a 1,5",IF(AND(CG358&gt;1.5,CG358&lt;=2.5),"2 a 2,5",IF(AND(CG358&gt;2.5,CG358&lt;=3.5),"3 a 3,5",IF(AND(CG358&gt;3.5,CG358&lt;=4.5),"4 a 4,5",IF(AND(CG358&gt;4.5,CG358&lt;=5.5),"5 a 5,5",IF(AND(CG358&gt;5.5,CG358&lt;=6.5),"6 a 6,5",IF(AND(CG358&gt;6.5,CG358&lt;=7.5),"7 a 7,5",IF(AND(CG358&gt;7.5,CG358&lt;=8.5),"8 a 8,5",IF(AND(CG358&gt;8.5,CG358&lt;=9.5),"9 a 9,5",IF(CG358&gt;=10,"10","Fuera de rango")))))))))))))))))))))))</f>
        <v>-5 a -4,5</v>
      </c>
      <c r="CI358" s="11" t="n">
        <f aca="false">IF(CG358="","",IF(CG358=-2.25,"NORMA",IF(CG358&lt;=-9.5,1,IF(CG358&lt;=-8.5,2,IF(CG358&lt;=-7.5,3,IF(CG358&lt;=-6.5,4,IF(CG358&lt;=-5.5,5,IF(CG358&lt;=-4.5,6,IF(CG358&lt;=-3.5,7,IF(CG358&lt;=-2.5,8,IF(CG358&lt;=-1.5,9,IF(CG358&lt;=-0.5,10,IF(CG358&lt;=0.5,11,IF(CG358&lt;=1.5,12,IF(CG358&lt;=2.5,13,IF(CG358&lt;=3.5,14,IF(CG358&lt;=4.5,15,IF(CG358&lt;=5.5,16,IF(CG358&lt;=6.5,17,IF(CG358&lt;=7.5,18,IF(CG358&lt;=8.5,19,IF(CG358&lt;=9.5,20,IF(CG358=10,21,"Fuera de rango")))))))))))))))))))))))</f>
        <v>6</v>
      </c>
      <c r="CJ358" s="9" t="n">
        <v>1.5</v>
      </c>
      <c r="CK358" s="10" t="str">
        <f aca="false">IF(CJ358="","",IF(AND(CJ358&gt;=-6,CJ358&lt;=-5.5),"-6 a -5,5",IF(AND(CJ358&gt;-5.5,CJ358&lt;=-4.5),"-5 a -4,5",IF(AND(CJ358&gt;-4.5,CJ358&lt;=-3.5),"-4 a -3,5",IF(AND(CJ358&gt;-3.5,CJ358&lt;=-2.5),"-3 a -2,5",IF(AND(CJ358&gt;-2.5,CJ358&lt;=-1.5),"-2 a -1,5",IF(AND(CJ358&gt;-1.5,CJ358&lt;=-0.5),"-1 a -0,5",IF(AND(CJ358&gt;-0.5,CJ358&lt;=0.5),"0 a 0,5",IF(AND(CJ358&gt;0.5,CJ358&lt;=1.5),"1 a 1,5",IF(AND(CJ358&gt;1.5,CJ358&lt;2.5),"2",IF(AND(CJ358&gt;=2.5,CJ358&lt;=3),"2,5 a 3",IF(AND(CJ358&gt;3,CJ358&lt;=4),"3,5 a 4",IF(AND(CJ358&gt;4,CJ358&lt;=5),"4,5 a 5",IF(AND(CJ358&gt;5,CJ358&lt;=6),"5,5 a 6",IF(AND(CJ358&gt;6,CJ358&lt;=7),"6,5 a 7",IF(AND(CJ358&gt;7,CJ358&lt;=8),"7,5 a 8",IF(AND(CJ358&gt;8,CJ358&lt;=9.5),"8,5 a 9,5",IF(CJ358=10,"10","Fuera de rango"))))))))))))))))))</f>
        <v>1 a 1,5</v>
      </c>
      <c r="CL358" s="11" t="n">
        <f aca="false">IF(CK358="","",IF(OR(CK358="-6 a -5,5",CK358="-6 - -5,5"),1,IF(OR(CK358="-5 a -4,5",CK358="-5 - -4,5"),2,IF(OR(CK358="-4 a -3,5",CK358="-4 - -3,5"),3,IF(OR(CK358="-3 a -2,5",CK358="-3 - -2,5"),4,IF(OR(CK358="-2 a -1,5",CK358="-2 - -1,5"),5,IF(OR(CK358="-1 a -0,5",CK358="-1 - -0,5"),6,IF(OR(CK358="0 a 0,5",CK358="0 - 0,5"),7,IF(OR(CK358="1 a 1,5",CK358="1 - 1,5"),8,IF(CK358="2","NORMA",IF(OR(CK358="2,5 a 3",CK358="2,5 - 3"),9,IF(OR(CK358="3,5 a 4",CK358="3,5 - 4"),10,IF(OR(CK358="4,5 a 5",CK358="4,5 - 5"),11,IF(OR(CK358="5,5 a 6",CK358="5,5 - 6"),12,IF(OR(CK358="6,5 a 7",CK358="6,5 - 7"),13,IF(OR(CK358="7,5 a 8",CK358="7,5 - 8"),14,IF(OR(CK358="8,5 a 9",CK358="8,5 - 9,5",CK358="9 a 9,5"),15,IF(CK358="10",15,IF(OR(CK358="0,5 a 1",CK358="0,5 - 1"),7,"Fuera de rango")))))))))))))))))))</f>
        <v>8</v>
      </c>
      <c r="CN358" s="10" t="str">
        <f aca="false">IF(CM358=0,"0", " ")</f>
        <v>0</v>
      </c>
      <c r="CO358" s="10" t="str">
        <f aca="false">IF(CM358&gt;0,"EME"," ")</f>
        <v> </v>
      </c>
      <c r="CQ358" s="10" t="str">
        <f aca="false">IF(CP358&gt;0,"0", " ")</f>
        <v> </v>
      </c>
      <c r="CR358" s="10" t="str">
        <f aca="false">IF(CP358&gt;0,"EME"," ")</f>
        <v> </v>
      </c>
      <c r="CS358" s="9" t="n">
        <v>0</v>
      </c>
      <c r="CV358" s="9" t="n">
        <v>0</v>
      </c>
      <c r="CY358" s="9" t="n">
        <v>-4.25</v>
      </c>
      <c r="DB358" s="9" t="n">
        <v>-5</v>
      </c>
      <c r="DC358" s="11" t="str">
        <f aca="false">IF(DB358&lt;0,"2"," ")</f>
        <v>2</v>
      </c>
      <c r="DD358" s="11" t="str">
        <f aca="false">IF(DB358&lt;0,"MIO"," ")</f>
        <v>MIO</v>
      </c>
      <c r="DE358" s="9" t="n">
        <v>-2.5</v>
      </c>
      <c r="DF358" s="10" t="str">
        <f aca="false">IF(DE358&lt;0,"3"," ")</f>
        <v>3</v>
      </c>
      <c r="DG358" s="10" t="str">
        <f aca="false">IF(DE358&lt;0,"AST"," ")</f>
        <v>AST</v>
      </c>
      <c r="DH358" s="9" t="n">
        <v>-2.25</v>
      </c>
      <c r="DI358" s="10" t="str">
        <f aca="false">IF(DH358&lt;0,"3"," ")</f>
        <v>3</v>
      </c>
      <c r="DJ358" s="10" t="str">
        <f aca="false">IF(DH358&lt;0,"AST"," ")</f>
        <v>AST</v>
      </c>
      <c r="DK358" s="9" t="n">
        <v>0</v>
      </c>
      <c r="DL358" s="10" t="str">
        <f aca="false">IF(DK358&gt;0,"4"," ")</f>
        <v> </v>
      </c>
      <c r="DM358" s="10" t="str">
        <f aca="false">IF(DK358&gt;0,"PRE"," ")</f>
        <v> </v>
      </c>
      <c r="DN358" s="9" t="n">
        <v>0</v>
      </c>
      <c r="DO358" s="10" t="str">
        <f aca="false">IF(DN358&gt;0,"4"," ")</f>
        <v> </v>
      </c>
      <c r="DP358" s="10" t="str">
        <f aca="false">IF(DN358&gt;0,"PRE"," ")</f>
        <v> </v>
      </c>
      <c r="DS358" s="12" t="str">
        <f aca="false">CONCATENATE(CO358,CU358,DA358,DG358,DM358)</f>
        <v> AST </v>
      </c>
      <c r="DT358" s="10" t="e">
        <f aca="false" t="array" ref="DT358">_xlfn.IFS(DS358="EME    ","0", DS358=" HIP   ","1", DS358="  MIO  ","2", DS358="   AST ","3", DS358="    PRE","4", DS358="EME   PRE","5", DS358=" HIP  PRE","6", DS358=" HIP AST ","7", DS358="  MIO PRE","8", DS358="  MIOAST ","9", DS358="   ASTPRE","10",DS358=" HIP ASTPRE","11", DS358="  MIOASTPRE","12", DS358="     ","0")</f>
        <v>#N/A</v>
      </c>
      <c r="DV358" s="1" t="e">
        <f aca="false" t="array" ref="DV358">_xlfn.IFS(DU358="SI","2", DU358="NO","1")</f>
        <v>#N/A</v>
      </c>
      <c r="DX358" s="11" t="str">
        <f aca="false">IF(DW358=0,"1","2")</f>
        <v>1</v>
      </c>
      <c r="DY358" s="11" t="str">
        <f aca="false" t="array" ref="DY358">_xlfn.IFS(DW358=0,"0", DW358=0.25, "1", DW358=0.5,"2", DW358=0.75,"3", DW358=1,"4",DW358=1.25,"5", DW358=1.5,"6", DW358=1.75,"7", DW358=2,"8")</f>
        <v>0</v>
      </c>
      <c r="EA358" s="11" t="str">
        <f aca="false">IF(DZ358=0,"1","2")</f>
        <v>1</v>
      </c>
      <c r="EB358" s="11" t="str">
        <f aca="false" t="array" ref="EB358">_xlfn.IFS(DZ358=0,"0", DZ358=0.25, "1", DZ358=0.5,"2", DZ358=0.75,"3", DZ358=1,"4",DZ358=1.25,"5", DZ358=1.5,"6", DZ358=1.75,"7", DZ358=2,"8")</f>
        <v>0</v>
      </c>
      <c r="ED358" s="10" t="str">
        <f aca="false">IF(EC358=0,"1","2")</f>
        <v>1</v>
      </c>
      <c r="EE358" s="11" t="str">
        <f aca="false" t="array" ref="EE358">_xlfn.IFS(EC358=0,"0", EC358=-0.25, "1", EC358=-0.5,"2", EC358=-0.75,"3", EC358=-1,"4",EC358=-1.25,"5", EC358=-1.5,"6", EC358=-1.75,"7", EC358=-2,"8", EC358=-2.25,"9",EC358=-2.5,"10", EC358=-2.75,"11", EC358=-3,"12", EC358=-3.25,"13", EC358=-3.5,"14", EC358=-3.75,"15",EC358=-4,"16")</f>
        <v>0</v>
      </c>
      <c r="EG358" s="10" t="str">
        <f aca="false">IF(EF358=0,"1","2")</f>
        <v>1</v>
      </c>
      <c r="EH358" s="11" t="str">
        <f aca="false" t="array" ref="EH358">_xlfn.IFS(EF358=0,"0", EF358=-0.25, "1", EF358=-0.5,"2", EF358=-0.75,"3", EF358=-1,"4",EF358=-1.25,"5", EF358=-1.5,"6", EF358=-1.75,"7", EF358=-2,"8", EF358=-2.25,"9",EF358=-2.5,"10", EF358=-2.75,"11", EF358=-3,"12", EF358=-3.25,"13", EF358=-3.5,"14", EF358=-3.75,"15",EF358=-4,"16")</f>
        <v>0</v>
      </c>
      <c r="EJ358" s="11" t="str">
        <f aca="false">IF(EI358=0,"1","2")</f>
        <v>1</v>
      </c>
      <c r="EK358" s="11" t="str">
        <f aca="false" t="array" ref="EK358">_xlfn.IFS(EI358=0,"0", EI358=-0.25, "1", EI358=-0.5,"2", EI358=-0.75,"3", EI358=-1,"4",EI358=-1.25,"5", EI358=-1.5,"6", EI358=-1.75,"7", EI358=-2,"8", EI358=-2.25,"9", EI358=-2.25,"9",EI358=-2.5,"10", EI358=-2.75,"11", EI358=-3,"12", EI358=-3.25,"13", EI358=-3.5,"14", EI358=-3.75,"15",EI358=-4,"16", EI358=0.25, "17", EI358=0.5, "18")</f>
        <v>0</v>
      </c>
      <c r="EM358" s="11" t="str">
        <f aca="false">IF(EL358=0,"1","2")</f>
        <v>1</v>
      </c>
      <c r="EN358" s="11" t="str">
        <f aca="false" t="array" ref="EN358">_xlfn.IFS(EL358=0.25,"17",EL358=0.5,"18", EL358=0,"0", EL358=-0.25, "1", EL358=-0.5,"2", EL358=-0.75,"3", EL358=-1,"4",EL358=-1.25,"5", EL358=-1.5,"6", EL358=-1.75,"7", EL358=-2,"8",EL358= -2.25,"9",EL358=-2.5,"10",EL358= -2.75,"11",EL358= -3,"12",EL358= -3.25,"13",EL358= -3.5,"14",EL358= -3.75,"15",EL358=-4,"16")</f>
        <v>0</v>
      </c>
      <c r="EP358" s="11" t="str">
        <f aca="false">IF(EO358=0,"1","2")</f>
        <v>1</v>
      </c>
      <c r="EQ358" s="11" t="str">
        <f aca="false" t="array" ref="EQ358">_xlfn.IFS(EO358=0,"0", EO358=0.25, "1", EO358=0.5,"2", EO358=0.75,"3", EO358=1,"4",EO358=1.25,"5", EO358=1.5,"6", EO358=1.75,"7", EO358=2,"8", EO358=2.25,"9", EO358=2.25,"9",EO358=2.5,"10", EO358=2.75,"11", EO358=3,"12", EO358=3.25,"13", EO358=3.5,"14", EO358=3.75,"15",EO358=4,"16", EO358=-0.25, "17", bq=-0.5, "18")</f>
        <v>0</v>
      </c>
      <c r="ES358" s="11" t="str">
        <f aca="false">IF(ER358=0,"1","2")</f>
        <v>1</v>
      </c>
      <c r="ET358" s="11" t="str">
        <f aca="false" t="array" ref="ET358">_xlfn.IFS(ER358=0,"0", ER358=0.25, "1", ER358=0.5,"2", ER358=0.75,"3", ER358=1,"4",ER358=1.25,"5", ER358=1.5,"6", ER358=1.75,"7", ER358=2,"8", ER358=2.25,"9", ER358=2.25,"9",ER358=2.5,"10", ER358=2.75,"11", ER358=3,"12", ER358=3.25,"13", ER358=3.5,"14", ER358=3.75,"15",ER358=4,"16", ER358=-0.25, "17", bq=-0.5, "18")</f>
        <v>0</v>
      </c>
      <c r="EV358" s="14" t="e">
        <f aca="false">VLOOKUP(EU358,LEYENDA!$G$2:$H$8,2,TRUE())</f>
        <v>#N/A</v>
      </c>
      <c r="EW358" s="14" t="e">
        <f aca="false" t="array" ref="EW358">_xlfn.IFS(EV358="0-5","1", EV358="6-12","2", EV358="13-18","3", EV358="19-24","4", EV358="25-36","5", EV358="37-48","6", EV358="49-60","7")</f>
        <v>#N/A</v>
      </c>
    </row>
    <row r="359" customFormat="false" ht="13.5" hidden="false" customHeight="false" outlineLevel="0" collapsed="false">
      <c r="A359" s="1" t="n">
        <v>100</v>
      </c>
      <c r="B359" s="2" t="n">
        <v>1</v>
      </c>
      <c r="C359" s="33" t="n">
        <v>41894</v>
      </c>
      <c r="E359" s="5" t="str">
        <f aca="false">VLOOKUP(A359,'286'!$A$3:$J$6279,10,FALSE())</f>
        <v>DE MIGUEL VEGA, MARINA</v>
      </c>
      <c r="F359" s="4" t="str">
        <f aca="false">VLOOKUP(A359,'286'!$A$3:$I$1768,3,FALSE())</f>
        <v>MIVEMA</v>
      </c>
      <c r="G359" s="6" t="n">
        <f aca="false">VLOOKUP(A359,'286'!$A$3:$I$1768,4,FALSE())</f>
        <v>30523</v>
      </c>
      <c r="H359" s="7" t="n">
        <f aca="false">YEAR(C359)-YEAR(G359)</f>
        <v>31</v>
      </c>
      <c r="I359" s="1" t="str">
        <f aca="false">VLOOKUP(H359,LEYENDA!$C$2:$D$6,2,TRUE())</f>
        <v>25-40</v>
      </c>
      <c r="J359" s="5" t="str">
        <f aca="false">VLOOKUP(A359,'286'!$A$3:$I$1768,7,FALSE())</f>
        <v>M</v>
      </c>
      <c r="K359" s="8" t="n">
        <f aca="false">VLOOKUP(A359,'286'!$A$3:$I$1768,2,FALSE())</f>
        <v>0</v>
      </c>
      <c r="L359" s="4" t="str">
        <f aca="false">VLOOKUP(A359,'286'!$A$3:$I$1768,8,FALSE())</f>
        <v>D</v>
      </c>
      <c r="M359" s="4" t="str">
        <f aca="false">VLOOKUP(A359,'286'!$A$3:$I$1768,9,FALSE())</f>
        <v>I</v>
      </c>
      <c r="N359" s="8" t="str">
        <f aca="false">IF(R359=O359, "MISMA","CONTRARIA")</f>
        <v>CONTRARIA</v>
      </c>
      <c r="O359" s="8" t="str">
        <f aca="false" t="array" ref="O359">_xlfn.IFS(L359="D","1", L359="I","2")</f>
        <v>1</v>
      </c>
      <c r="P359" s="8" t="e">
        <f aca="false" t="array" ref="P359">_xlfn.IFS(K359="OD","1", K359="OI","2")</f>
        <v>#N/A</v>
      </c>
      <c r="Q359" s="1" t="str">
        <f aca="false" t="array" ref="Q359">_xlfn.IFS(J359="M","1", J359="H","2")</f>
        <v>1</v>
      </c>
      <c r="R359" s="8" t="str">
        <f aca="false" t="array" ref="R359">_xlfn.IFS(M359="D","1", M359="I","2")</f>
        <v>2</v>
      </c>
      <c r="S359" s="1" t="str">
        <f aca="false" t="array" ref="S359">_xlfn.IFS(N359="CONTRARIA", "1",N359= "MISMA","2")</f>
        <v>1</v>
      </c>
      <c r="T359" s="1" t="str">
        <f aca="false" t="array" ref="T359">_xlfn.IFS(I359="0-12","1", I359="13-24","2", I359="25-40","3", I359="41-60","4", I359="61-100","5")</f>
        <v>3</v>
      </c>
      <c r="U359" s="9" t="n">
        <v>-0.5</v>
      </c>
      <c r="V359" s="1" t="str">
        <f aca="false">IF(U359="","",IF(AND(U359&gt;=-9,U359&lt;=-6.5),"-9 a -6,5",IF(AND(U359&gt;=-6,U359&lt;=-3.5),"-6 a -3,5",IF(AND(U359&gt;=-3,U359&lt;=-1),"-3 a -1",IF(U359=-0.5,"-0,5",IF(AND(U359&gt;=0,U359&lt;=2.5),"0 a 2,5",IF(AND(U359&gt;=3,U359&lt;=5.5),"3 a 5,5",IF(AND(U359&gt;=6,U359&lt;=8.5),"6 a 8,5",IF(AND(U359&gt;=9,U359&lt;=20),"9 a 20","Fuera de rango")))))))))</f>
        <v>-0,5</v>
      </c>
      <c r="W359" s="11" t="str">
        <f aca="false">IF(V359="","",IF(V359="-9 a -6,5",2,IF(V359="-6 a -3,5",3,IF(V359="-3 a -1",4,IF(V359="-0,5","NORMA",IF(V359="0 a 2,5",5,IF(V359="3 a 5,5",6,IF(V359="6 a 8,5",7,IF(V359="9 a 20",8,"Fuera de rango")))))))))</f>
        <v>NORMA</v>
      </c>
      <c r="X359" s="9" t="n">
        <v>12</v>
      </c>
      <c r="Y359" s="11" t="str">
        <f aca="false">IF(X359="","",IF(AND(X359&gt;=0,X359&lt;=4),"0 a 4",IF(AND(X359&gt;=4.5,X359&lt;=8.5),"4,5 a 8,5",IF(X359=9,"9",IF(AND(X359&gt;=9.5,X359&lt;=13),"9,5 a 13",IF(AND(X359&gt;=13.5,X359&lt;=20),"13,5 a 20",IF(AND(X359&gt;=20.5,X359&lt;=35),"20,5 a 35","Fuera de rango")))))))</f>
        <v>9,5 a 13</v>
      </c>
      <c r="Z359" s="11" t="n">
        <f aca="false">IF(Y359="","",IF(Y359="0 a 4",1,IF(Y359="4,5 a 8,5",2,IF(Y359="9","NORMA",IF(Y359="9,5 a 13",3,IF(Y359="13,5 a 20",4,IF(Y359="20,5 a 35",5,"Fuera de rango")))))))</f>
        <v>3</v>
      </c>
      <c r="AA359" s="9" t="n">
        <v>16</v>
      </c>
      <c r="AB359" s="10" t="str">
        <f aca="false">IF(AA359="","",IF(AND(AA359&gt;=0,AA359&lt;=9),"0 a 9",IF(AND(AA359&gt;=9.5,AA359&lt;=18.5),"9,5 a 18,5",IF(AA359=19,"19",IF(AND(AA359&gt;=19.5,AA359&lt;=28),"19,5 a 28",IF(AND(AA359&gt;=28.5,AA359&lt;=40),"28,5 a 40","Fuera de rango"))))))</f>
        <v>9,5 a 18,5</v>
      </c>
      <c r="AC359" s="11" t="n">
        <f aca="false" t="array" ref="AC359">_xlfn.IFS(AB359="","",AB359="0 a 9",1,AB359="9,5 a 18,5",2,AB359="19","NORMA",AB359="19,5 a 28",3,AB359="28,5 a 40",4,TRUE(),"Fuera de rango")</f>
        <v>2</v>
      </c>
      <c r="AD359" s="9" t="n">
        <v>11</v>
      </c>
      <c r="AE359" s="10" t="str">
        <f aca="false">IF(AD359="","",IF(AND(AD359&gt;=-10,AD359&lt;=0),"De -10 a 0",IF(AND(AD359&gt;=0.5,AD359&lt;=9.5),"0,5 a 9,5",IF(AD359=10,"10",IF(AND(AD359&gt;=10.5,AD359&lt;=20),"10,5 a 20",IF(AND(AD359&gt;=20.5,AD359&lt;=40),"20,5 a 40","Fuera de rango"))))))</f>
        <v>10,5 a 20</v>
      </c>
      <c r="AF359" s="12" t="n">
        <f aca="false">IF(AD359="","",IF(AND(AD359&gt;=-10,AD359&lt;=0),1,IF(AND(AD359&gt;=0.5,AD359&lt;=9.5),2,IF(AD359=10,"NORMA",IF(AND(AD359&gt;=10.5,AD359&lt;=20),3,IF(AND(AD359&gt;=20.5,AD359&lt;=40),4,""))))))</f>
        <v>3</v>
      </c>
      <c r="AG359" s="9" t="n">
        <v>10</v>
      </c>
      <c r="AH359" s="10" t="str">
        <f aca="false">IF(AG359="","",IF(AND(AG359&gt;=0,AG359&lt;=4),"0 a 4",IF(AND(AG359&gt;=4.5,AG359&lt;=8.5),"4,5 a 8,5",IF(AG359=9,"9",IF(AND(AG359&gt;=9.5,AG359&lt;=13),"9,5 a 13",IF(AND(AG359&gt;=13.5,AG359&lt;=25),"13,5 a 25","Fuera de rango"))))))</f>
        <v>9,5 a 13</v>
      </c>
      <c r="AI359" s="10" t="n">
        <f aca="false">IF(AH359="","",IF(AH359="0 a 4",1,IF(AH359="4,5 a 8,5",2,IF(AH359="9","NORMA",IF(AH359="9,5 a 13",3,IF(AH359="13,5 a 25",4,""))))))</f>
        <v>3</v>
      </c>
      <c r="AJ359" s="9" t="n">
        <v>6</v>
      </c>
      <c r="AK359" s="10" t="str">
        <f aca="false">IF(AJ359="","",IF(AND(AJ359&gt;=-15,AJ359&lt;=-10.5),"-15 a -10,5",IF(AND(AJ359&gt;=-10,AJ359&lt;=-4),"-10 a -4",IF(AND(AJ359&gt;=-4.5,AJ359&lt;=0),"-4,5 a 0",IF(AND(AJ359&gt;=0.5,AJ359&lt;=4.5),"0,5 a 4,5",IF(AJ359=5,"5",IF(AND(AJ359&gt;=5.5,AJ359&lt;=10),"5,5 a 10",IF(AND(AJ359&gt;=10.5,AJ359&lt;=20),"10,5 a 20","Fuera de rango"))))))))</f>
        <v>5,5 a 10</v>
      </c>
      <c r="AL359" s="11" t="n">
        <f aca="false">IF(AK359="","",IF(AK359="-15 a -10,5",1,IF(AK359="-10 a -4",2,IF(AK359="-4,5 a 0",3,IF(AK359="0,5 a 4,5",4,IF(AK359="5","NORMA",IF(AK359="5,5 a 10",5,IF(AK359="10,5 a 20",6,"Error"))))))))</f>
        <v>5</v>
      </c>
      <c r="AM359" s="9" t="n">
        <v>-0.5</v>
      </c>
      <c r="AN359" s="10" t="str">
        <f aca="false">IF(AM359="","",IF(AND(AM359&gt;=-7.5,AM359&lt;=-5.5),"-7,5 a -5,5",IF(AND(AM359&gt;=-5,AM359&lt;=-3),"-5 a -3",IF(AND(AM359&gt;=-2.5,AM359&lt;=-0.5),"-2,5 a -0,5",IF(AM359=0,"0,00",IF(AND(AM359&gt;=0.5,AM359&lt;=2.5),"0,5 a 2,5",IF(AND(AM359&gt;=3,AM359&lt;=5),"3 a 5",IF(AND(AM359&gt;=5.5,AM359&lt;=7.5),"5,5 a 7,5",IF(AND(AM359&gt;=8,AM359&lt;=10),"8 a 10","Fuera de rango")))))))))</f>
        <v>-2,5 a -0,5</v>
      </c>
      <c r="AO359" s="11" t="n">
        <f aca="false">IF(AN359="","",IF(AN359="-7,5 a -5,5",1,IF(AN359="-5 a -3",2,IF(AN359="-2,5 a -0,5",3,IF(AN359="0,00","NORMA",IF(AN359="0,5 a 2,5",4,IF(AN359="3 a 5",5,IF(AN359="5,5 a 7,5",6,IF(AN359="8 a 10",7,"Error")))))))))</f>
        <v>3</v>
      </c>
      <c r="AP359" s="9" t="n">
        <v>3</v>
      </c>
      <c r="AQ359" s="10" t="str">
        <f aca="false">IF(AP359="","",IF(AND(AP359&gt;=-20,AP359&lt;=-9.5),"-20 a -9,5",IF(AND(AP359&gt;=-9,AP359&lt;=-6.5),"-9 a -6,5",IF(AP359=-6,"-6",IF(AND(AP359&gt;=-5.5,AP359&lt;=-3),"-5,5 a -3",IF(AND(AP359&gt;=-2.5,AP359&lt;=0),"-2,5 a 0",IF(AND(AP359&gt;=0.5,AP359&lt;=3),"0,5 a 3",IF(AND(AP359&gt;=3.5,AP359&lt;=6),"3,5 a 6",IF(AND(AP359&gt;=6.5,AP359&lt;=9),"6,5 a 9",IF(AND(AP359&gt;=9.5,AP359&lt;=20),"9,5 a 20","Fuera de rango"))))))))))</f>
        <v>0,5 a 3</v>
      </c>
      <c r="AR359" s="11" t="n">
        <f aca="false">IF(AQ359="","",IF(AQ359="-20 a -9,5",1,IF(AQ359="-9 a -6,5",2,IF(AQ359="-6","NORMA",IF(AQ359="-5,5 a -3",3,IF(AQ359="-2,5 a 0",4,IF(AQ359="0,5 a 3",5,IF(AQ359="3,5 a 6",6,IF(AQ359="6,5 a 9",7,IF(AQ359="9,5 a 20",8,""))))))))))</f>
        <v>5</v>
      </c>
      <c r="AS359" s="9" t="n">
        <v>4</v>
      </c>
      <c r="AT359" s="10" t="str">
        <f aca="false">IF(AS359="","",IF(AND(AS359&gt;=-16,AS359&lt;=-14),"-16 a -14",IF(AND(AS359&gt;=-13.5,AS359&lt;=-11.5),"-13,5 a -11,5",IF(AND(AS359&gt;=-11,AS359&lt;=-9),"-11 a -9",IF(AND(AS359&gt;=-8.5,AS359&lt;=-6.5),"-8,5 a -6,5",IF(AND(AS359&gt;=-6,AS359&lt;=-4),"-6 a -4",IF(AND(AS359&gt;=-3.5,AS359&lt;=-1.5),"-3,5 a -1,5",IF(AND(AS359&gt;=-1,AS359&lt;=1),"-1 a 1",IF(AND(AS359&gt;=1.5,AS359&lt;=3.5),"1,5 a 3,5",IF(AND(AS359&gt;=4,AS359&lt;=6),"4 a 6",IF(AND(AS359&gt;=6.5,AS359&lt;=8.5),"6,5 a 8,5",IF(AND(AS359&gt;=9,AS359&lt;=11),"9 a 11",IF(AND(AS359&gt;=11.5,AS359&lt;=13.5),"11,5 a 13,5",IF(AND(AS359&gt;=14,AS359&lt;=16),"14 a 16",IF(AND(AS359&gt;=16.5,AS359&lt;=18.5),"16,5 a 18,5",IF(AND(AS359&gt;=19,AS359&lt;=21),"19 a 21","Fuera de rango"))))))))))))))))</f>
        <v>4 a 6</v>
      </c>
      <c r="AU359" s="11" t="str">
        <f aca="false" t="array" ref="AU359">IF(AT359="","",_xlfn.IFS(AT359="-16 a -14",1,AT359="-13,5 a -11,5",2,AT359="-11 a -9",3,AT359="-8,5 a -6,5",4,AT359="-6 a -4",5,AT359="-3,5 a -1,5",6,AT359="-1 a 1",7,AT359="1,5 a 3,5",8,AT359="4 a 6","NORMA",AT359="6,5 a 8,5",9,AT359="9 a 11",10,AT359="11,5 a 13,5",11,AT359="14 a 16",12,AT359="16,5 a 18,5",13,AT359="19 a 21",14,TRUE(),""))</f>
        <v>NORMA</v>
      </c>
      <c r="AV359" s="9" t="n">
        <v>1.5</v>
      </c>
      <c r="AW359" s="10" t="str">
        <f aca="false">IF(AV359="","",IF(AND(AV359&gt;=-1,AV359&lt;=-0.5),"-1 a -0,5",IF(AND(AV359&gt;-0.5,AV359&lt;=0),"De -0,5 a 0",IF(AND(AV359&gt;=0.25,AV359&lt;=0.75),"0,25 a 0,75",IF(AND(AV359&gt;=1,AV359&lt;=1.5),"1 a 1,5",IF(AND(AV359&gt;=1.75,AV359&lt;=2.25),"1,75 a 2,25",IF(AND(AV359&gt;=2.5,AV359&lt;=3),"2,5 a 3",IF(AND(AV359&gt;=3.25,AV359&lt;=3.75),"3,25 a 3,75","Fuera de rango"))))))))</f>
        <v>1 a 1,5</v>
      </c>
      <c r="AX359" s="10" t="n">
        <f aca="false">IF(AW359="","",IF(OR(AW359="-1 a -0,5",AW359="-1 a -0.5"),1,IF(OR(AW359="De -0,5 a 0",AW359="-0,5 a 0",AW359="De -0.5 a 0"),2,IF(OR(AW359="0,25 a 0,75",AW359="0.25 a 0.75"),"NORMA",IF(OR(AW359="1 a 1,5",AW359="1 a 1.5"),3,IF(OR(AW359="1,75 a 2,25",AW359="1.75 a 2.25"),4,IF(OR(AW359="2,5 a 3",AW359="2.5 a 3"),5,IF(OR(AW359="3,25 a 3,75",AW359="3.25 a 3.75"),6,""))))))))</f>
        <v>3</v>
      </c>
      <c r="AY359" s="9" t="n">
        <v>-1</v>
      </c>
      <c r="AZ359" s="10" t="str">
        <f aca="false">IF(AY359="","",IF(AND(AY359&gt;=-20,AY359&lt;=-9.5),"-20 a -9,5",IF(AND(AY359&gt;=-9,AY359&lt;=-6.5),"-9 a -6,5",IF(AY359=-6,"-6",IF(AND(AY359&gt;=-5.5,AY359&lt;=-3),"-5,5 a -3",IF(AND(AY359&gt;=-2.5,AY359&lt;=0),"-2,5 a 0",IF(AND(AY359&gt;=0.5,AY359&lt;=3),"0,5 a 3",IF(AND(AY359&gt;=3.5,AY359&lt;=6),"3,5 a 6","Fuera de rango"))))))))</f>
        <v>-2,5 a 0</v>
      </c>
      <c r="BA359" s="11" t="n">
        <f aca="false">IF(AZ359="","",IF(AZ359="-20 a -9,5",1,IF(AZ359="-9 a -6,5",2,IF(AZ359="-6","NORMA",IF(AZ359="-5,5 a -3",3,IF(AZ359="-2,5 a 0",4,IF(AZ359="0,5 a 3",5,IF(AZ359="3,5 a 6",6,""))))))))</f>
        <v>4</v>
      </c>
      <c r="BB359" s="9" t="n">
        <v>28</v>
      </c>
      <c r="BC359" s="10" t="str">
        <f aca="false" t="array" ref="BC359">IF(BB359="","",_xlfn.IFS(AND(BB359&gt;=0,BB359&lt;=2),"0 a 2",AND(BB359&gt;=2.5,BB359&lt;=4.5),"2,5 a 4,5",AND(BB359&gt;=5,BB359&lt;=7),"5 a 7",AND(BB359&gt;=7.5,BB359&lt;=9.5),"7,5 a 9,5",AND(BB359&gt;=10,BB359&lt;=12),"10 a 12",AND(BB359&gt;=12.5,BB359&lt;=14.5),"12,5 a 14,5",BB359=15,"15",AND(BB359&gt;=15.5,BB359&lt;=17.5),"15,5 a 17,5",AND(BB359&gt;=18,BB359&lt;=20),"18 a 20",AND(BB359&gt;=20.5,BB359&lt;=22.5),"20,5 a 22,5",AND(BB359&gt;=23,BB359&lt;=25),"23 a 25",TRUE(),"Fuera de rango"))</f>
        <v>Fuera de rango</v>
      </c>
      <c r="BD359" s="11" t="str">
        <f aca="false" t="array" ref="BD359">IF(BC359="","",_xlfn.IFS(BC359="0 a 2",1,BC359="2,5 a 4,5",2,BC359="5 a 7",3,BC359="7,5 a 9,5",4,BC359="10 a 12",5,BC359="12,5 a 14,5",6,BC359="15","NORMA",BC359="15,5 a 17,5",7,BC359="18 a 20",8,BC359="20,5 a 22,5",9,BC359="23 a 25",10,TRUE(),"Fuera de rango"))</f>
        <v>Fuera de rango</v>
      </c>
      <c r="BE359" s="9" t="n">
        <v>32</v>
      </c>
      <c r="BF359" s="10" t="str">
        <f aca="false">IF(BE359="","",IF(AND(BE359&gt;=-20,BE359&lt;=-10),"-20 a -10",IF(AND(BE359&gt;=-9.5,BE359&lt;=0.5),"-9,5 a 0,5",IF(AND(BE359&gt;=1,BE359&lt;=11),"1 a 11",IF(AND(BE359&gt;=11.5,BE359&lt;=20.5),"11,5 a 20,5",IF(BE359=21,"21",IF(AND(BE359&gt;=21.5,BE359&lt;=31.5),"21,5 a 31,5",IF(AND(BE359&gt;=32,BE359&lt;=42),"32 a 42","Fuera de rango"))))))))</f>
        <v>32 a 42</v>
      </c>
      <c r="BG359" s="11" t="n">
        <f aca="false">IF(BF359="","",IF(BF359="-20 a -10",1,IF(BF359="-9,5 a 0,5",2,IF(BF359="1 a 11",3,IF(BF359="11,5 a 20,5",4,IF(BF359="21","NORMA",IF(BF359="21,5 a 31,5",5,IF(BF359="32 a 42",6,""))))))))</f>
        <v>6</v>
      </c>
      <c r="BH359" s="9" t="n">
        <v>12</v>
      </c>
      <c r="BI359" s="10" t="str">
        <f aca="false">IF(BH359="","",IF(AND(BH359&gt;=-20,BH359&lt;=-15),"-20 a -15",IF(AND(BH359&gt;=-14.5,BH359&lt;=-9.5),"-14,5 a -9,5",IF(AND(BH359&gt;=-9,BH359&lt;=-4),"-9 a -4",IF(AND(BH359&gt;=-3.5,BH359&lt;=2.5),"-3,5 a 2,5",IF(AND(BH359&gt;=3,BH359&lt;=8),"3 a 8",IF(AND(BH359&gt;=8.5,BH359&lt;=14.5),"8,5 a 14,5",IF(BH359=15,"15",IF(AND(BH359&gt;=15.5,BH359&lt;=20.5),"15,5 a 20,5",IF(AND(BH359&gt;=21,BH359&lt;=26),"21 a 26","Fuera de rango"))))))))))</f>
        <v>8,5 a 14,5</v>
      </c>
      <c r="BJ359" s="11" t="n">
        <f aca="false">IF(BI359="","",IF(BI359="-20 a -15",1,IF(BI359="-14,5 a -9,5",2,IF(BI359="-9 a -4",3,IF(BI359="-3,5 a 2,5",4,IF(BI359="3 a 8",5,IF(BI359="8,5 a 14,5",6,IF(BI359="15","NORMA",IF(BI359="15,5 a 20,5",7,IF(BI359="21 a 26",8,IF(BI359="26,5 a 31,5",9,"")))))))))))</f>
        <v>6</v>
      </c>
      <c r="BK359" s="9" t="n">
        <v>11</v>
      </c>
      <c r="BL359" s="10" t="str">
        <f aca="false">IF(BK359="","",IF(AND(BK359&gt;=0,BK359&lt;=2),"0 - 2",IF(AND(BK359&gt;=2.5,BK359&lt;=4.5),"2,5 - 4,5",IF(AND(BK359&gt;=5,BK359&lt;=7),"5 - 7",IF(AND(BK359&gt;=7.5,BK359&lt;=9.5),"7,5 - 9,5",IF(AND(BK359&gt;=10,BK359&lt;=12),"10 - 12",IF(AND(BK359&gt;=12.5,BK359&lt;=13.5),"12,5 - 13,5",IF(BK359=14,"14",IF(AND(BK359&gt;=14.5,BK359&lt;=16.5),"14,5 - 16,5",IF(AND(BK359&gt;=17,BK359&lt;=19),"17 - 19",IF(AND(BK359&gt;=19.5,BK359&lt;=21.5),"19,5 - 21,5",IF(AND(BK359&gt;=22,BK359&lt;=24),"22 - 24",IF(AND(BK359&gt;=24.5,BK359&lt;=26.5),"24,5 - 26,5",IF(AND(BK359&gt;=27,BK359&lt;=29),"27 - 29",IF(AND(BK359&gt;=29.5,BK359&lt;=30),"29,5 - 30","Fuera de rango")))))))))))))))</f>
        <v>10 - 12</v>
      </c>
      <c r="BM359" s="11" t="n">
        <f aca="false">IF(BL359="","",IF(BL359="0 - 2",1,IF(BL359="2,5 - 4,5",2,IF(BL359="5 - 7",3,IF(BL359="7,5 - 9,5",4,IF(BL359="10 - 12",5,IF(BL359="12,5 - 13,5",6,IF(BL359="14","NORMA",IF(BL359="14,5 - 16,5",7,IF(BL359="17 - 19",8,IF(BL359="19,5 - 21,5",9,IF(BL359="22 - 24",10,IF(BL359="24,5 - 26,5",11,IF(BL359="27 - 29",12,IF(BL359="29,5 - 30",13,"")))))))))))))))</f>
        <v>5</v>
      </c>
      <c r="BN359" s="9" t="n">
        <v>16</v>
      </c>
      <c r="BO359" s="11" t="str">
        <f aca="false">IF(BN359="","",IF(AND(BN359&gt;=-20,BN359&lt;=-10),"-20 a -10",IF(AND(BN359&gt;=-9.5,BN359&lt;=0.5),"-9,5 a 0,5",IF(AND(BN359&gt;=1,BN359&lt;=11),"1 a 11",IF(AND(BN359&gt;=11.5,BN359&lt;=21.5),"11,5 a 21,5",IF(BN359=22,"22",IF(AND(BN359&gt;=22.5,BN359&lt;=32.5),"22,5 a 32,5",IF(AND(BN359&gt;=33,BN359&lt;=43),"33 a 43","Fuera de rango"))))))))</f>
        <v>11,5 a 21,5</v>
      </c>
      <c r="BP359" s="11" t="n">
        <f aca="false">IF(BO359="","",IF(BO359="-20 a -10",1,IF(BO359="-9,5 a 0,5",2,IF(BO359="1 a 11",3,IF(BO359="11,5 a 21,5",4,IF(BO359="22","NORMA",IF(BO359="22,5 a 32,5",5,IF(BO359="33 a 43",6,""))))))))</f>
        <v>4</v>
      </c>
      <c r="BQ359" s="9" t="n">
        <v>9</v>
      </c>
      <c r="BR359" s="10" t="str">
        <f aca="false">IF(BQ359="","",IF(AND(BQ359&gt;=-20,BQ359&lt;=-15),"-20 a -15",IF(AND(BQ359&gt;=-14.5,BQ359&lt;=-9.5),"-14,5 a -9,5",IF(AND(BQ359&gt;=-9,BQ359&lt;=-4),"-9 a -4",IF(AND(BQ359&gt;=-3.5,BQ359&lt;=2.5),"-3,5 a 2,5",IF(AND(BQ359&gt;=3,BQ359&lt;=8),"3 a 8",IF(AND(BQ359&gt;=8.5,BQ359&lt;=13.5),"8,5 a 13,5",IF(AND(BQ359&gt;=14,BQ359&lt;=17.5),"14 a 17,5",IF(BQ359=18,"18",IF(AND(BQ359&gt;=18.5,BQ359&lt;=23.5),"18,5 a 23,5",IF(AND(BQ359&gt;=24,BQ359&lt;=29),"24 a 29",IF(AND(BQ359&gt;=29.5,BQ359&lt;=34.5),"29,5 a 34,5",IF(AND(BQ359&gt;=35,BQ359&lt;=40),"35 a 40","Fuera de rango")))))))))))))</f>
        <v>8,5 a 13,5</v>
      </c>
      <c r="BS359" s="11" t="n">
        <f aca="false">IF(BR359="","",IF(BR359="-20 a -15",1,IF(BR359="-14,5 a -9,5",2,IF(BR359="-9 a -4",3,IF(BR359="-3,5 a 2,5",4,IF(BR359="3 a 8",5,IF(BR359="8,5 a 13,5",6,IF(BR359="14 a 17,5",7,IF(BR359="18","NORMA",IF(BR359="18,5 a 23,5",8,IF(BR359="24 a 29",9,IF(BR359="29,5 a 34,5",10,IF(BR359="35 a 40",11,"")))))))))))))</f>
        <v>6</v>
      </c>
      <c r="BT359" s="9" t="n">
        <v>0.5</v>
      </c>
      <c r="BU359" s="10" t="str">
        <f aca="false">IF(BT359="","",IF(AND(BT359&gt;=-20,BT359&lt;=-18),"-20 a -18",IF(AND(BT359&gt;=-17.5,BT359&lt;=-15.5),"-17,5 a -15,5",IF(AND(BT359&gt;=-15,BT359&lt;=-13),"-15 a -13",IF(AND(BT359&gt;=-12.5,BT359&lt;=-10.5),"-12,5 a -10,5",IF(AND(BT359&gt;=-10,BT359&lt;=-8),"-10 a -8",IF(AND(BT359&gt;=-7.5,BT359&lt;=-5.5),"-7,5 a -5,5",IF(AND(BT359&gt;=-5,BT359&lt;=-3),"-5 a -3",IF(AND(BT359&gt;=-2.5,BT359&lt;=-0.5),"-2,5 a -0,5",IF(BT359=0,"0",IF(AND(BT359&gt;=0.5,BT359&lt;=2.5),"0,5 a 2,5",IF(AND(BT359&gt;=3,BT359&lt;=5),"3 a 5",IF(AND(BT359&gt;=5.5,BT359&lt;=7.5),"5,5 a 7,5",IF(AND(BT359&gt;=8,BT359&lt;=10),"8 a 10",IF(AND(BT359&gt;=10.5,BT359&lt;=12.5),"10,5 a 12,5",IF(AND(BT359&gt;=13,BT359&lt;=15),"13 a 15",IF(AND(BT359&gt;=15.5,BT359&lt;=17.5),"15,5 a 17,5",IF(AND(BT359&gt;=18,BT359&lt;=20),"18 a 20","Fuera de rango"))))))))))))))))))</f>
        <v>0,5 a 2,5</v>
      </c>
      <c r="BV359" s="11" t="n">
        <f aca="false">IF(BT359="","",IF(BT359=0,"NORMA",IF(AND(BT359&gt;=-20,BT359&lt;=-18),2,IF(AND(BT359&gt;=-17.5,BT359&lt;=-15.5),2,IF(AND(BT359&gt;=-15,BT359&lt;=-13),3,IF(AND(BT359&gt;=-12.5,BT359&lt;=-10.5),4,IF(AND(BT359&gt;=-10,BT359&lt;=-8),5,IF(AND(BT359&gt;=-7.5,BT359&lt;=-5.5),6,IF(AND(BT359&gt;=-5,BT359&lt;=-3),7,IF(AND(BT359&gt;=-2.5,BT359&lt;=-0.5),8,IF(AND(BT359&gt;=0.5,BT359&lt;=2.5),9,IF(AND(BT359&gt;=3,BT359&lt;=5),10,IF(AND(BT359&gt;=5.5,BT359&lt;=7.5),11,IF(AND(BT359&gt;=8,BT359&lt;=10),12,IF(AND(BT359&gt;=10.5,BT359&lt;=12.5),13,IF(AND(BT359&gt;=13,BT359&lt;=15),14,IF(AND(BT359&gt;=15.5,BT359&lt;=17.5),15,IF(AND(BT359&gt;=18,BT359&lt;=20),16,"Fuera de rango"))))))))))))))))))</f>
        <v>9</v>
      </c>
      <c r="BW359" s="9" t="n">
        <v>-4.25</v>
      </c>
      <c r="BX359" s="10" t="n">
        <f aca="false">18.5- (0.3*H359)</f>
        <v>9.2</v>
      </c>
      <c r="BY359" s="10" t="n">
        <f aca="false">(BW359)-(BX359)</f>
        <v>-13.45</v>
      </c>
      <c r="BZ359" s="10" t="str">
        <f aca="false">IF(BY359="","",IF(BY359&lt;-27.5,"De -30 a -28",IF(BY359&lt;-25,"De -27,5 a -25,5",IF(BY359&lt;-22.5,"De -25 a -23",IF(BY359&lt;-20,"De -22,5 a -20,5",IF(BY359&lt;-17.5,"De -20 a -18",IF(BY359&lt;-15,"De -17,5 a -15,5",IF(BY359&lt;-12.5,"De -15 a -13",IF(BY359&lt;-10,"De -12,5 a -10,5",IF(BY359&lt;-7.5,"De -10 a -8",IF(BY359&lt;-5,"De -7,5 a -5,5",IF(BY359&lt;-2.5,"De -5 a -3",IF(BY359&lt;0,"De -2,5 a -0,5",IF(BY359&lt;2.5,"De 0 a 2",IF(BY359&lt;5,"De 2,5 a 4,5",IF(BY359&lt;7.5,"De 5 a 7",IF(BY359&lt;10,"De 7,5 a 9,5",IF(BY359&lt;12.5,"De 10 a 12",IF(BY359&lt;15,"De 12,5 a 14,5",IF(BY359&lt;17.5,"De 15 a 17",IF(BY359&lt;20,"De 17,5 a 19,5",IF(BY359&lt;22.5,"De 20 a 22",IF(BY359&lt;25,"De 22,5 a 24,5",IF(BY359&lt;27.5,"De 25 a 27","De 27,5 a 30"))))))))))))))))))))))))</f>
        <v>De -15 a -13</v>
      </c>
      <c r="CA359" s="12" t="n">
        <f aca="false">IF(BY359="","",IF(BY359&lt;=-28,1,IF(BY359&lt;=-25.5,2,IF(BY359&lt;=-23,3,IF(BY359&lt;=-20.5,4,IF(BY359&lt;=-18,5,IF(BY359&lt;=-15.5,6,IF(BY359&lt;=-13,7,IF(BY359&lt;=-10.5,8,IF(BY359&lt;=-8,9,IF(BY359&lt;=-5.5,10,IF(BY359&lt;=-3,11,IF(BY359&lt;=-0.5,12,IF(BY359&lt;=2,13,IF(BY359&lt;=4.5,14,IF(BY359&lt;=7,15,IF(BY359&lt;=9.5,16,IF(BY359&lt;=12,17,IF(BY359&lt;=14.5,18,IF(BY359&lt;=17,19,IF(BY359&lt;=19.5,20,IF(BY359&lt;=22,21,IF(BY359&lt;=24.5,22,IF(BY359&lt;=27,23,IF(BY359&lt;=30,24,"Fuera de rango")))))))))))))))))))))))))</f>
        <v>7</v>
      </c>
      <c r="CB359" s="9" t="n">
        <v>-5</v>
      </c>
      <c r="CC359" s="10" t="n">
        <f aca="false">18.5- (0.3*H359)</f>
        <v>9.2</v>
      </c>
      <c r="CD359" s="10" t="n">
        <f aca="false">(CB359)-(CC359)</f>
        <v>-14.2</v>
      </c>
      <c r="CE359" s="10" t="str">
        <f aca="false">IF(CD359="","",IF(CD359&lt;-27.5,"De -30 a -28",IF(CD359&lt;-25,"De -27,5 a -25,5",IF(CD359&lt;-22.5,"De -25 a -23",IF(CD359&lt;-20,"De -22,5 a -20,5",IF(CD359&lt;-17.5,"De -20 a -18",IF(CD359&lt;-15,"De -17,5 a -15,5",IF(CD359&lt;-12.5,"De -15 a -13",IF(CD359&lt;-10,"De -12,5 a -10,5",IF(CD359&lt;-7.5,"De -10 a -8",IF(CD359&lt;-5,"De -7,5 a -5,5",IF(CD359&lt;-2.5,"De -5 a -3",IF(CD359&lt;0,"De -2,5 a -0,5",IF(CD359&lt;=2,"De 0 a 2",IF(CD359&lt;=4.5,"De 2,5 a 4,5",IF(CD359&lt;=7,"De 5 a 7",IF(CD359&lt;=9.5,"De 7,5 a 9,5",IF(CD359&lt;=12,"De 10 a 12",IF(CD359&lt;=14.5,"De 12,5 a 14,5",IF(CD359&lt;=17,"De 15 a 17",IF(CD359&lt;=19.5,"De 17,5 a 19,5",IF(CD359&lt;=22,"De 20 a 22",IF(CD359&lt;=24.5,"De 22,5 a 24,5",IF(CD359&lt;=27,"De 25 a 27","De 27,5 a 30"))))))))))))))))))))))))</f>
        <v>De -15 a -13</v>
      </c>
      <c r="CF359" s="12" t="n">
        <f aca="false">IF(CD359="","",IF(CD359&lt;-27.5,1,IF(CD359&lt;-25,2,IF(CD359&lt;-22.5,3,IF(CD359&lt;-20,4,IF(CD359&lt;-17.5,5,IF(CD359&lt;-15,6,IF(CD359&lt;-12.5,7,IF(CD359&lt;-10,8,IF(CD359&lt;-7.5,9,IF(CD359&lt;-5,10,IF(CD359&lt;-2.5,11,IF(CD359&lt;0,12,IF(CD359&lt;2.5,13,IF(CD359&lt;5,14,IF(CD359&lt;7.5,15,IF(CD359&lt;10,16,IF(CD359&lt;12.5,17,IF(CD359&lt;15,18,IF(CD359&lt;17.5,19,IF(CD359&lt;20,20,IF(CD359&lt;22.5,21,IF(CD359&lt;25,22,IF(CD359&lt;27.5,23,24))))))))))))))))))))))))</f>
        <v>7</v>
      </c>
      <c r="CG359" s="9" t="n">
        <v>-2.75</v>
      </c>
      <c r="CH359" s="10" t="str">
        <f aca="false">IF(CG359="","",IF(AND(CG359&gt;=-10,CG359&lt;=-9.5),"-10 a -9,5",IF(AND(CG359&gt;-9.5,CG359&lt;=-8.5),"-9 a -8,5",IF(AND(CG359&gt;-8.5,CG359&lt;=-7.5),"-8 a -7,5",IF(AND(CG359&gt;-7.5,CG359&lt;=-6.5),"-7 a -6,5",IF(AND(CG359&gt;-6.5,CG359&lt;=-5.5),"-6 a -5,5",IF(AND(CG359&gt;-5.5,CG359&lt;=-4.5),"-5 a -4,5",IF(AND(CG359&gt;-4.5,CG359&lt;=-3.5),"-4 a -3,5",IF(AND(CG359&gt;-3.5,CG359&lt;=-2.5),"-3 a -2,5",IF(CG359=-2.25,"-2,25",IF(AND(CG359&gt;-2.5,CG359&lt;=-1.5),"-2 a -1,5",IF(AND(CG359&gt;-1.5,CG359&lt;=-0.5),"-1 a -0,5",IF(AND(CG359&gt;-0.5,CG359&lt;=0.5),"0 a 0,5",IF(AND(CG359&gt;0.5,CG359&lt;=1.5),"1 a 1,5",IF(AND(CG359&gt;1.5,CG359&lt;=2.5),"2 a 2,5",IF(AND(CG359&gt;2.5,CG359&lt;=3.5),"3 a 3,5",IF(AND(CG359&gt;3.5,CG359&lt;=4.5),"4 a 4,5",IF(AND(CG359&gt;4.5,CG359&lt;=5.5),"5 a 5,5",IF(AND(CG359&gt;5.5,CG359&lt;=6.5),"6 a 6,5",IF(AND(CG359&gt;6.5,CG359&lt;=7.5),"7 a 7,5",IF(AND(CG359&gt;7.5,CG359&lt;=8.5),"8 a 8,5",IF(AND(CG359&gt;8.5,CG359&lt;=9.5),"9 a 9,5",IF(CG359&gt;=10,"10","Fuera de rango")))))))))))))))))))))))</f>
        <v>-3 a -2,5</v>
      </c>
      <c r="CI359" s="11" t="n">
        <f aca="false">IF(CG359="","",IF(CG359=-2.25,"NORMA",IF(CG359&lt;=-9.5,1,IF(CG359&lt;=-8.5,2,IF(CG359&lt;=-7.5,3,IF(CG359&lt;=-6.5,4,IF(CG359&lt;=-5.5,5,IF(CG359&lt;=-4.5,6,IF(CG359&lt;=-3.5,7,IF(CG359&lt;=-2.5,8,IF(CG359&lt;=-1.5,9,IF(CG359&lt;=-0.5,10,IF(CG359&lt;=0.5,11,IF(CG359&lt;=1.5,12,IF(CG359&lt;=2.5,13,IF(CG359&lt;=3.5,14,IF(CG359&lt;=4.5,15,IF(CG359&lt;=5.5,16,IF(CG359&lt;=6.5,17,IF(CG359&lt;=7.5,18,IF(CG359&lt;=8.5,19,IF(CG359&lt;=9.5,20,IF(CG359=10,21,"Fuera de rango")))))))))))))))))))))))</f>
        <v>8</v>
      </c>
      <c r="CJ359" s="9" t="n">
        <v>3</v>
      </c>
      <c r="CK359" s="10" t="str">
        <f aca="false">IF(CJ359="","",IF(AND(CJ359&gt;=-6,CJ359&lt;=-5.5),"-6 a -5,5",IF(AND(CJ359&gt;-5.5,CJ359&lt;=-4.5),"-5 a -4,5",IF(AND(CJ359&gt;-4.5,CJ359&lt;=-3.5),"-4 a -3,5",IF(AND(CJ359&gt;-3.5,CJ359&lt;=-2.5),"-3 a -2,5",IF(AND(CJ359&gt;-2.5,CJ359&lt;=-1.5),"-2 a -1,5",IF(AND(CJ359&gt;-1.5,CJ359&lt;=-0.5),"-1 a -0,5",IF(AND(CJ359&gt;-0.5,CJ359&lt;=0.5),"0 a 0,5",IF(AND(CJ359&gt;0.5,CJ359&lt;=1.5),"1 a 1,5",IF(AND(CJ359&gt;1.5,CJ359&lt;2.5),"2",IF(AND(CJ359&gt;=2.5,CJ359&lt;=3),"2,5 a 3",IF(AND(CJ359&gt;3,CJ359&lt;=4),"3,5 a 4",IF(AND(CJ359&gt;4,CJ359&lt;=5),"4,5 a 5",IF(AND(CJ359&gt;5,CJ359&lt;=6),"5,5 a 6",IF(AND(CJ359&gt;6,CJ359&lt;=7),"6,5 a 7",IF(AND(CJ359&gt;7,CJ359&lt;=8),"7,5 a 8",IF(AND(CJ359&gt;8,CJ359&lt;=9.5),"8,5 a 9,5",IF(CJ359=10,"10","Fuera de rango"))))))))))))))))))</f>
        <v>2,5 a 3</v>
      </c>
      <c r="CL359" s="11" t="n">
        <f aca="false">IF(CK359="","",IF(OR(CK359="-6 a -5,5",CK359="-6 - -5,5"),1,IF(OR(CK359="-5 a -4,5",CK359="-5 - -4,5"),2,IF(OR(CK359="-4 a -3,5",CK359="-4 - -3,5"),3,IF(OR(CK359="-3 a -2,5",CK359="-3 - -2,5"),4,IF(OR(CK359="-2 a -1,5",CK359="-2 - -1,5"),5,IF(OR(CK359="-1 a -0,5",CK359="-1 - -0,5"),6,IF(OR(CK359="0 a 0,5",CK359="0 - 0,5"),7,IF(OR(CK359="1 a 1,5",CK359="1 - 1,5"),8,IF(CK359="2","NORMA",IF(OR(CK359="2,5 a 3",CK359="2,5 - 3"),9,IF(OR(CK359="3,5 a 4",CK359="3,5 - 4"),10,IF(OR(CK359="4,5 a 5",CK359="4,5 - 5"),11,IF(OR(CK359="5,5 a 6",CK359="5,5 - 6"),12,IF(OR(CK359="6,5 a 7",CK359="6,5 - 7"),13,IF(OR(CK359="7,5 a 8",CK359="7,5 - 8"),14,IF(OR(CK359="8,5 a 9",CK359="8,5 - 9,5",CK359="9 a 9,5"),15,IF(CK359="10",15,IF(OR(CK359="0,5 a 1",CK359="0,5 - 1"),7,"Fuera de rango")))))))))))))))))))</f>
        <v>9</v>
      </c>
      <c r="CN359" s="10" t="str">
        <f aca="false">IF(CM359=0,"0", " ")</f>
        <v>0</v>
      </c>
      <c r="CO359" s="10" t="str">
        <f aca="false">IF(CM359&gt;0,"EME"," ")</f>
        <v> </v>
      </c>
      <c r="CQ359" s="10" t="str">
        <f aca="false">IF(CP359&gt;0,"0", " ")</f>
        <v> </v>
      </c>
      <c r="CR359" s="10" t="str">
        <f aca="false">IF(CP359&gt;0,"EME"," ")</f>
        <v> </v>
      </c>
      <c r="CS359" s="9" t="n">
        <v>0</v>
      </c>
      <c r="CV359" s="9" t="n">
        <v>0</v>
      </c>
      <c r="CY359" s="9" t="n">
        <v>-0.75</v>
      </c>
      <c r="DB359" s="9" t="n">
        <v>-1</v>
      </c>
      <c r="DC359" s="11" t="str">
        <f aca="false">IF(DB359&lt;0,"2"," ")</f>
        <v>2</v>
      </c>
      <c r="DD359" s="11" t="str">
        <f aca="false">IF(DB359&lt;0,"MIO"," ")</f>
        <v>MIO</v>
      </c>
      <c r="DE359" s="9" t="n">
        <v>0</v>
      </c>
      <c r="DF359" s="10" t="str">
        <f aca="false">IF(DE359&lt;0,"3"," ")</f>
        <v> </v>
      </c>
      <c r="DG359" s="10" t="str">
        <f aca="false">IF(DE359&lt;0,"AST"," ")</f>
        <v> </v>
      </c>
      <c r="DH359" s="9" t="n">
        <v>0</v>
      </c>
      <c r="DI359" s="10" t="str">
        <f aca="false">IF(DH359&lt;0,"3"," ")</f>
        <v> </v>
      </c>
      <c r="DJ359" s="10" t="str">
        <f aca="false">IF(DH359&lt;0,"AST"," ")</f>
        <v> </v>
      </c>
      <c r="DK359" s="9" t="n">
        <v>0</v>
      </c>
      <c r="DL359" s="10" t="str">
        <f aca="false">IF(DK359&gt;0,"4"," ")</f>
        <v> </v>
      </c>
      <c r="DM359" s="10" t="str">
        <f aca="false">IF(DK359&gt;0,"PRE"," ")</f>
        <v> </v>
      </c>
      <c r="DN359" s="9" t="n">
        <v>0</v>
      </c>
      <c r="DO359" s="10" t="str">
        <f aca="false">IF(DN359&gt;0,"4"," ")</f>
        <v> </v>
      </c>
      <c r="DP359" s="10" t="str">
        <f aca="false">IF(DN359&gt;0,"PRE"," ")</f>
        <v> </v>
      </c>
      <c r="DS359" s="12" t="str">
        <f aca="false">CONCATENATE(CO359,CU359,DA359,DG359,DM359)</f>
        <v>   </v>
      </c>
      <c r="DT359" s="10" t="e">
        <f aca="false" t="array" ref="DT359">_xlfn.IFS(DS359="EME    ","0", DS359=" HIP   ","1", DS359="  MIO  ","2", DS359="   AST ","3", DS359="    PRE","4", DS359="EME   PRE","5", DS359=" HIP  PRE","6", DS359=" HIP AST ","7", DS359="  MIO PRE","8", DS359="  MIOAST ","9", DS359="   ASTPRE","10",DS359=" HIP ASTPRE","11", DS359="  MIOASTPRE","12", DS359="     ","0")</f>
        <v>#N/A</v>
      </c>
      <c r="DV359" s="1" t="e">
        <f aca="false" t="array" ref="DV359">_xlfn.IFS(DU359="SI","2", DU359="NO","1")</f>
        <v>#N/A</v>
      </c>
      <c r="DX359" s="11" t="str">
        <f aca="false">IF(DW359=0,"1","2")</f>
        <v>1</v>
      </c>
      <c r="DY359" s="11" t="str">
        <f aca="false" t="array" ref="DY359">_xlfn.IFS(DW359=0,"0", DW359=0.25, "1", DW359=0.5,"2", DW359=0.75,"3", DW359=1,"4",DW359=1.25,"5", DW359=1.5,"6", DW359=1.75,"7", DW359=2,"8")</f>
        <v>0</v>
      </c>
      <c r="EA359" s="11" t="str">
        <f aca="false">IF(DZ359=0,"1","2")</f>
        <v>1</v>
      </c>
      <c r="EB359" s="11" t="str">
        <f aca="false" t="array" ref="EB359">_xlfn.IFS(DZ359=0,"0", DZ359=0.25, "1", DZ359=0.5,"2", DZ359=0.75,"3", DZ359=1,"4",DZ359=1.25,"5", DZ359=1.5,"6", DZ359=1.75,"7", DZ359=2,"8")</f>
        <v>0</v>
      </c>
      <c r="ED359" s="10" t="str">
        <f aca="false">IF(EC359=0,"1","2")</f>
        <v>1</v>
      </c>
      <c r="EE359" s="11" t="str">
        <f aca="false" t="array" ref="EE359">_xlfn.IFS(EC359=0,"0", EC359=-0.25, "1", EC359=-0.5,"2", EC359=-0.75,"3", EC359=-1,"4",EC359=-1.25,"5", EC359=-1.5,"6", EC359=-1.75,"7", EC359=-2,"8", EC359=-2.25,"9",EC359=-2.5,"10", EC359=-2.75,"11", EC359=-3,"12", EC359=-3.25,"13", EC359=-3.5,"14", EC359=-3.75,"15",EC359=-4,"16")</f>
        <v>0</v>
      </c>
      <c r="EG359" s="10" t="str">
        <f aca="false">IF(EF359=0,"1","2")</f>
        <v>1</v>
      </c>
      <c r="EH359" s="11" t="str">
        <f aca="false" t="array" ref="EH359">_xlfn.IFS(EF359=0,"0", EF359=-0.25, "1", EF359=-0.5,"2", EF359=-0.75,"3", EF359=-1,"4",EF359=-1.25,"5", EF359=-1.5,"6", EF359=-1.75,"7", EF359=-2,"8", EF359=-2.25,"9",EF359=-2.5,"10", EF359=-2.75,"11", EF359=-3,"12", EF359=-3.25,"13", EF359=-3.5,"14", EF359=-3.75,"15",EF359=-4,"16")</f>
        <v>0</v>
      </c>
      <c r="EJ359" s="11" t="str">
        <f aca="false">IF(EI359=0,"1","2")</f>
        <v>1</v>
      </c>
      <c r="EK359" s="11" t="str">
        <f aca="false" t="array" ref="EK359">_xlfn.IFS(EI359=0,"0", EI359=-0.25, "1", EI359=-0.5,"2", EI359=-0.75,"3", EI359=-1,"4",EI359=-1.25,"5", EI359=-1.5,"6", EI359=-1.75,"7", EI359=-2,"8", EI359=-2.25,"9", EI359=-2.25,"9",EI359=-2.5,"10", EI359=-2.75,"11", EI359=-3,"12", EI359=-3.25,"13", EI359=-3.5,"14", EI359=-3.75,"15",EI359=-4,"16", EI359=0.25, "17", EI359=0.5, "18")</f>
        <v>0</v>
      </c>
      <c r="EM359" s="11" t="str">
        <f aca="false">IF(EL359=0,"1","2")</f>
        <v>1</v>
      </c>
      <c r="EN359" s="11" t="str">
        <f aca="false" t="array" ref="EN359">_xlfn.IFS(EL359=0.25,"17",EL359=0.5,"18", EL359=0,"0", EL359=-0.25, "1", EL359=-0.5,"2", EL359=-0.75,"3", EL359=-1,"4",EL359=-1.25,"5", EL359=-1.5,"6", EL359=-1.75,"7", EL359=-2,"8",EL359= -2.25,"9",EL359=-2.5,"10",EL359= -2.75,"11",EL359= -3,"12",EL359= -3.25,"13",EL359= -3.5,"14",EL359= -3.75,"15",EL359=-4,"16")</f>
        <v>0</v>
      </c>
      <c r="EP359" s="11" t="str">
        <f aca="false">IF(EO359=0,"1","2")</f>
        <v>1</v>
      </c>
      <c r="EQ359" s="11" t="str">
        <f aca="false" t="array" ref="EQ359">_xlfn.IFS(EO359=0,"0", EO359=0.25, "1", EO359=0.5,"2", EO359=0.75,"3", EO359=1,"4",EO359=1.25,"5", EO359=1.5,"6", EO359=1.75,"7", EO359=2,"8", EO359=2.25,"9", EO359=2.25,"9",EO359=2.5,"10", EO359=2.75,"11", EO359=3,"12", EO359=3.25,"13", EO359=3.5,"14", EO359=3.75,"15",EO359=4,"16", EO359=-0.25, "17", bq=-0.5, "18")</f>
        <v>0</v>
      </c>
      <c r="ES359" s="11" t="str">
        <f aca="false">IF(ER359=0,"1","2")</f>
        <v>1</v>
      </c>
      <c r="ET359" s="11" t="str">
        <f aca="false" t="array" ref="ET359">_xlfn.IFS(ER359=0,"0", ER359=0.25, "1", ER359=0.5,"2", ER359=0.75,"3", ER359=1,"4",ER359=1.25,"5", ER359=1.5,"6", ER359=1.75,"7", ER359=2,"8", ER359=2.25,"9", ER359=2.25,"9",ER359=2.5,"10", ER359=2.75,"11", ER359=3,"12", ER359=3.25,"13", ER359=3.5,"14", ER359=3.75,"15",ER359=4,"16", ER359=-0.25, "17", bq=-0.5, "18")</f>
        <v>0</v>
      </c>
      <c r="EV359" s="14" t="e">
        <f aca="false">VLOOKUP(EU359,LEYENDA!$G$2:$H$8,2,TRUE())</f>
        <v>#N/A</v>
      </c>
      <c r="EW359" s="14" t="e">
        <f aca="false" t="array" ref="EW359">_xlfn.IFS(EV359="0-5","1", EV359="6-12","2", EV359="13-18","3", EV359="19-24","4", EV359="25-36","5", EV359="37-48","6", EV359="49-60","7")</f>
        <v>#N/A</v>
      </c>
    </row>
    <row r="360" customFormat="false" ht="13.5" hidden="false" customHeight="false" outlineLevel="0" collapsed="false">
      <c r="A360" s="1" t="n">
        <v>101</v>
      </c>
      <c r="B360" s="2" t="n">
        <v>1</v>
      </c>
      <c r="C360" s="33" t="n">
        <v>45768</v>
      </c>
      <c r="E360" s="5" t="s">
        <v>159</v>
      </c>
      <c r="F360" s="4" t="str">
        <f aca="false">VLOOKUP(A360,'286'!$A$3:$I$1768,3,FALSE())</f>
        <v>PRAALBE</v>
      </c>
      <c r="G360" s="6" t="n">
        <f aca="false">VLOOKUP(A360,'286'!$A$3:$I$1768,4,FALSE())</f>
        <v>40732</v>
      </c>
      <c r="H360" s="7" t="n">
        <f aca="false">YEAR(C360)-YEAR(G360)</f>
        <v>14</v>
      </c>
      <c r="I360" s="1" t="str">
        <f aca="false">VLOOKUP(H360,LEYENDA!$C$2:$D$6,2,TRUE())</f>
        <v>13-24</v>
      </c>
      <c r="J360" s="5" t="str">
        <f aca="false">VLOOKUP(A360,'286'!$A$3:$I$1768,7,FALSE())</f>
        <v>M</v>
      </c>
      <c r="K360" s="8" t="n">
        <f aca="false">VLOOKUP(A360,'286'!$A$3:$I$1768,2,FALSE())</f>
        <v>0</v>
      </c>
      <c r="L360" s="4" t="str">
        <f aca="false">VLOOKUP(A360,'286'!$A$3:$I$1768,8,FALSE())</f>
        <v>D</v>
      </c>
      <c r="M360" s="4" t="str">
        <f aca="false">VLOOKUP(A360,'286'!$A$3:$I$1768,9,FALSE())</f>
        <v>D</v>
      </c>
      <c r="N360" s="8" t="str">
        <f aca="false">IF(R360=O360, "MISMA","CONTRARIA")</f>
        <v>MISMA</v>
      </c>
      <c r="O360" s="8" t="str">
        <f aca="false" t="array" ref="O360">_xlfn.IFS(L360="D","1", L360="I","2")</f>
        <v>1</v>
      </c>
      <c r="P360" s="8" t="e">
        <f aca="false" t="array" ref="P360">_xlfn.IFS(K360="OD","1", K360="OI","2")</f>
        <v>#N/A</v>
      </c>
      <c r="Q360" s="1" t="str">
        <f aca="false" t="array" ref="Q360">_xlfn.IFS(J360="M","1", J360="H","2")</f>
        <v>1</v>
      </c>
      <c r="R360" s="8" t="str">
        <f aca="false" t="array" ref="R360">_xlfn.IFS(M360="D","1", M360="I","2")</f>
        <v>1</v>
      </c>
      <c r="S360" s="1" t="str">
        <f aca="false" t="array" ref="S360">_xlfn.IFS(N360="CONTRARIA", "1",N360= "MISMA","2")</f>
        <v>2</v>
      </c>
      <c r="T360" s="1" t="str">
        <f aca="false" t="array" ref="T360">_xlfn.IFS(I360="0-12","1", I360="13-24","2", I360="25-40","3", I360="41-60","4", I360="61-100","5")</f>
        <v>2</v>
      </c>
      <c r="U360" s="9" t="n">
        <v>-1</v>
      </c>
      <c r="V360" s="11" t="str">
        <f aca="false">IF(U360="","",IF(AND(U360&gt;=-9,U360&lt;=-6.5),"-9 a -6,5",IF(AND(U360&gt;=-6,U360&lt;=-3.5),"-6 a -3,5",IF(AND(U360&gt;=-3,U360&lt;=-1),"-3 a -1",IF(U360=-0.5,"-0,5",IF(AND(U360&gt;=0,U360&lt;=2.5),"0 a 2,5",IF(AND(U360&gt;=3,U360&lt;=5.5),"3 a 5,5",IF(AND(U360&gt;=6,U360&lt;=8.5),"6 a 8,5",IF(AND(U360&gt;=9,U360&lt;=20),"9 a 20","Fuera de rango")))))))))</f>
        <v>-3 a -1</v>
      </c>
      <c r="W360" s="11" t="n">
        <f aca="false">IF(V360="","",IF(V360="-9 a -6,5",2,IF(V360="-6 a -3,5",3,IF(V360="-3 a -1",4,IF(V360="-0,5","NORMA",IF(V360="0 a 2,5",5,IF(V360="3 a 5,5",6,IF(V360="6 a 8,5",7,IF(V360="9 a 20",8,"Fuera de rango")))))))))</f>
        <v>4</v>
      </c>
      <c r="X360" s="9" t="n">
        <v>0</v>
      </c>
      <c r="Y360" s="11" t="str">
        <f aca="false">IF(X360="","",IF(AND(X360&gt;=0,X360&lt;=4),"0 a 4",IF(AND(X360&gt;=4.5,X360&lt;=8.5),"4,5 a 8,5",IF(X360=9,"9",IF(AND(X360&gt;=9.5,X360&lt;=13),"9,5 a 13",IF(AND(X360&gt;=13.5,X360&lt;=20),"13,5 a 20",IF(AND(X360&gt;=20.5,X360&lt;=35),"20,5 a 35","Fuera de rango")))))))</f>
        <v>0 a 4</v>
      </c>
      <c r="Z360" s="11" t="n">
        <f aca="false">IF(Y360="","",IF(Y360="0 a 4",1,IF(Y360="4,5 a 8,5",2,IF(Y360="9","NORMA",IF(Y360="9,5 a 13",3,IF(Y360="13,5 a 20",4,IF(Y360="20,5 a 35",5,"Fuera de rango")))))))</f>
        <v>1</v>
      </c>
      <c r="AA360" s="9" t="n">
        <v>14</v>
      </c>
      <c r="AB360" s="10" t="str">
        <f aca="false">IF(AA360="","",IF(AND(AA360&gt;=0,AA360&lt;=9),"0 a 9",IF(AND(AA360&gt;=9.5,AA360&lt;=18.5),"9,5 a 18,5",IF(AA360=19,"19",IF(AND(AA360&gt;=19.5,AA360&lt;=28),"19,5 a 28",IF(AND(AA360&gt;=28.5,AA360&lt;=40),"28,5 a 40","Fuera de rango"))))))</f>
        <v>9,5 a 18,5</v>
      </c>
      <c r="AC360" s="11" t="n">
        <f aca="false" t="array" ref="AC360">_xlfn.IFS(AB360="","",AB360="0 a 9",1,AB360="9,5 a 18,5",2,AB360="19","NORMA",AB360="19,5 a 28",3,AB360="28,5 a 40",4,TRUE(),"Fuera de rango")</f>
        <v>2</v>
      </c>
      <c r="AD360" s="9" t="n">
        <v>7</v>
      </c>
      <c r="AE360" s="10" t="str">
        <f aca="false">IF(AD360="","",IF(AND(AD360&gt;=-10,AD360&lt;=0),"De -10 a 0",IF(AND(AD360&gt;=0.5,AD360&lt;=9.5),"0,5 a 9,5",IF(AD360=10,"10",IF(AND(AD360&gt;=10.5,AD360&lt;=20),"10,5 a 20",IF(AND(AD360&gt;=20.5,AD360&lt;=40),"20,5 a 40","Fuera de rango"))))))</f>
        <v>0,5 a 9,5</v>
      </c>
      <c r="AF360" s="12" t="n">
        <f aca="false">IF(AD360="","",IF(AND(AD360&gt;=-10,AD360&lt;=0),1,IF(AND(AD360&gt;=0.5,AD360&lt;=9.5),2,IF(AD360=10,"NORMA",IF(AND(AD360&gt;=10.5,AD360&lt;=20),3,IF(AND(AD360&gt;=20.5,AD360&lt;=40),4,""))))))</f>
        <v>2</v>
      </c>
      <c r="AG360" s="9" t="n">
        <v>9</v>
      </c>
      <c r="AH360" s="10" t="str">
        <f aca="false">IF(AG360="","",IF(AND(AG360&gt;=0,AG360&lt;=4),"0 a 4",IF(AND(AG360&gt;=4.5,AG360&lt;=8.5),"4,5 a 8,5",IF(AG360=9,"9",IF(AND(AG360&gt;=9.5,AG360&lt;=13),"9,5 a 13",IF(AND(AG360&gt;=13.5,AG360&lt;=25),"13,5 a 25","Fuera de rango"))))))</f>
        <v>9</v>
      </c>
      <c r="AI360" s="10" t="str">
        <f aca="false">IF(AH360="","",IF(AH360="0 a 4",1,IF(AH360="4,5 a 8,5",2,IF(AH360="9","NORMA",IF(AH360="9,5 a 13",3,IF(AH360="13,5 a 25",4,""))))))</f>
        <v>NORMA</v>
      </c>
      <c r="AJ360" s="9" t="n">
        <v>5</v>
      </c>
      <c r="AK360" s="10" t="str">
        <f aca="false">IF(AJ360="","",IF(AND(AJ360&gt;=-15,AJ360&lt;=-10.5),"-15 a -10,5",IF(AND(AJ360&gt;=-10,AJ360&lt;=-4),"-10 a -4",IF(AND(AJ360&gt;=-4.5,AJ360&lt;=0),"-4,5 a 0",IF(AND(AJ360&gt;=0.5,AJ360&lt;=4.5),"0,5 a 4,5",IF(AJ360=5,"5",IF(AND(AJ360&gt;=5.5,AJ360&lt;=10),"5,5 a 10",IF(AND(AJ360&gt;=10.5,AJ360&lt;=20),"10,5 a 20","Fuera de rango"))))))))</f>
        <v>5</v>
      </c>
      <c r="AL360" s="11" t="str">
        <f aca="false">IF(AK360="","",IF(AK360="-15 a -10,5",1,IF(AK360="-10 a -4",2,IF(AK360="-4,5 a 0",3,IF(AK360="0,5 a 4,5",4,IF(AK360="5","NORMA",IF(AK360="5,5 a 10",5,IF(AK360="10,5 a 20",6,"Error"))))))))</f>
        <v>NORMA</v>
      </c>
      <c r="AM360" s="9" t="n">
        <v>0</v>
      </c>
      <c r="AN360" s="10" t="str">
        <f aca="false">IF(AM360="","",IF(AND(AM360&gt;=-7.5,AM360&lt;=-5.5),"-7,5 a -5,5",IF(AND(AM360&gt;=-5,AM360&lt;=-3),"-5 a -3",IF(AND(AM360&gt;=-2.5,AM360&lt;=-0.5),"-2,5 a -0,5",IF(AM360=0,"0,00",IF(AND(AM360&gt;=0.5,AM360&lt;=2.5),"0,5 a 2,5",IF(AND(AM360&gt;=3,AM360&lt;=5),"3 a 5",IF(AND(AM360&gt;=5.5,AM360&lt;=7.5),"5,5 a 7,5",IF(AND(AM360&gt;=8,AM360&lt;=10),"8 a 10","Fuera de rango")))))))))</f>
        <v>0,00</v>
      </c>
      <c r="AO360" s="11" t="str">
        <f aca="false">IF(AN360="","",IF(AN360="-7,5 a -5,5",1,IF(AN360="-5 a -3",2,IF(AN360="-2,5 a -0,5",3,IF(AN360="0,00","NORMA",IF(AN360="0,5 a 2,5",4,IF(AN360="3 a 5",5,IF(AN360="5,5 a 7,5",6,IF(AN360="8 a 10",7,"Error")))))))))</f>
        <v>NORMA</v>
      </c>
      <c r="AP360" s="9" t="n">
        <v>-0.5</v>
      </c>
      <c r="AQ360" s="10" t="str">
        <f aca="false">IF(AP360="","",IF(AND(AP360&gt;=-20,AP360&lt;=-9.5),"-20 a -9,5",IF(AND(AP360&gt;=-9,AP360&lt;=-6.5),"-9 a -6,5",IF(AP360=-6,"-6",IF(AND(AP360&gt;=-5.5,AP360&lt;=-3),"-5,5 a -3",IF(AND(AP360&gt;=-2.5,AP360&lt;=0),"-2,5 a 0",IF(AND(AP360&gt;=0.5,AP360&lt;=3),"0,5 a 3",IF(AND(AP360&gt;=3.5,AP360&lt;=6),"3,5 a 6",IF(AND(AP360&gt;=6.5,AP360&lt;=9),"6,5 a 9",IF(AND(AP360&gt;=9.5,AP360&lt;=20),"9,5 a 20","Fuera de rango"))))))))))</f>
        <v>-2,5 a 0</v>
      </c>
      <c r="AR360" s="11" t="n">
        <f aca="false">IF(AQ360="","",IF(AQ360="-20 a -9,5",1,IF(AQ360="-9 a -6,5",2,IF(AQ360="-6","NORMA",IF(AQ360="-5,5 a -3",3,IF(AQ360="-2,5 a 0",4,IF(AQ360="0,5 a 3",5,IF(AQ360="3,5 a 6",6,IF(AQ360="6,5 a 9",7,IF(AQ360="9,5 a 20",8,""))))))))))</f>
        <v>4</v>
      </c>
      <c r="AS360" s="9" t="n">
        <v>3</v>
      </c>
      <c r="AT360" s="10" t="str">
        <f aca="false">IF(AS360="","",IF(AND(AS360&gt;=-16,AS360&lt;=-14),"-16 a -14",IF(AND(AS360&gt;=-13.5,AS360&lt;=-11.5),"-13,5 a -11,5",IF(AND(AS360&gt;=-11,AS360&lt;=-9),"-11 a -9",IF(AND(AS360&gt;=-8.5,AS360&lt;=-6.5),"-8,5 a -6,5",IF(AND(AS360&gt;=-6,AS360&lt;=-4),"-6 a -4",IF(AND(AS360&gt;=-3.5,AS360&lt;=-1.5),"-3,5 a -1,5",IF(AND(AS360&gt;=-1,AS360&lt;=1),"-1 a 1",IF(AND(AS360&gt;=1.5,AS360&lt;=3.5),"1,5 a 3,5",IF(AND(AS360&gt;=4,AS360&lt;=6),"4 a 6",IF(AND(AS360&gt;=6.5,AS360&lt;=8.5),"6,5 a 8,5",IF(AND(AS360&gt;=9,AS360&lt;=11),"9 a 11",IF(AND(AS360&gt;=11.5,AS360&lt;=13.5),"11,5 a 13,5",IF(AND(AS360&gt;=14,AS360&lt;=16),"14 a 16",IF(AND(AS360&gt;=16.5,AS360&lt;=18.5),"16,5 a 18,5",IF(AND(AS360&gt;=19,AS360&lt;=21),"19 a 21","Fuera de rango"))))))))))))))))</f>
        <v>1,5 a 3,5</v>
      </c>
      <c r="AU360" s="11" t="n">
        <f aca="false" t="array" ref="AU360">IF(AT360="","",_xlfn.IFS(AT360="-16 a -14",1,AT360="-13,5 a -11,5",2,AT360="-11 a -9",3,AT360="-8,5 a -6,5",4,AT360="-6 a -4",5,AT360="-3,5 a -1,5",6,AT360="-1 a 1",7,AT360="1,5 a 3,5",8,AT360="4 a 6","NORMA",AT360="6,5 a 8,5",9,AT360="9 a 11",10,AT360="11,5 a 13,5",11,AT360="14 a 16",12,AT360="16,5 a 18,5",13,AT360="19 a 21",14,TRUE(),""))</f>
        <v>8</v>
      </c>
      <c r="AV360" s="9" t="n">
        <v>0.5</v>
      </c>
      <c r="AW360" s="10" t="str">
        <f aca="false">IF(AV360="","",IF(AND(AV360&gt;=-1,AV360&lt;=-0.5),"-1 a -0,5",IF(AND(AV360&gt;-0.5,AV360&lt;=0),"De -0,5 a 0",IF(AND(AV360&gt;=0.25,AV360&lt;=0.75),"0,25 a 0,75",IF(AND(AV360&gt;=1,AV360&lt;=1.5),"1 a 1,5",IF(AND(AV360&gt;=1.75,AV360&lt;=2.25),"1,75 a 2,25",IF(AND(AV360&gt;=2.5,AV360&lt;=3),"2,5 a 3",IF(AND(AV360&gt;=3.25,AV360&lt;=3.75),"3,25 a 3,75","Fuera de rango"))))))))</f>
        <v>0,25 a 0,75</v>
      </c>
      <c r="AX360" s="10" t="str">
        <f aca="false">IF(AW360="","",IF(OR(AW360="-1 a -0,5",AW360="-1 a -0.5"),1,IF(OR(AW360="De -0,5 a 0",AW360="-0,5 a 0",AW360="De -0.5 a 0"),2,IF(OR(AW360="0,25 a 0,75",AW360="0.25 a 0.75"),"NORMA",IF(OR(AW360="1 a 1,5",AW360="1 a 1.5"),3,IF(OR(AW360="1,75 a 2,25",AW360="1.75 a 2.25"),4,IF(OR(AW360="2,5 a 3",AW360="2.5 a 3"),5,IF(OR(AW360="3,25 a 3,75",AW360="3.25 a 3.75"),6,""))))))))</f>
        <v>NORMA</v>
      </c>
      <c r="AY360" s="9" t="n">
        <v>-0.5</v>
      </c>
      <c r="AZ360" s="10" t="str">
        <f aca="false">IF(AY360="","",IF(AND(AY360&gt;=-20,AY360&lt;=-9.5),"-20 a -9,5",IF(AND(AY360&gt;=-9,AY360&lt;=-6.5),"-9 a -6,5",IF(AY360=-6,"-6",IF(AND(AY360&gt;=-5.5,AY360&lt;=-3),"-5,5 a -3",IF(AND(AY360&gt;=-2.5,AY360&lt;=0),"-2,5 a 0",IF(AND(AY360&gt;=0.5,AY360&lt;=3),"0,5 a 3",IF(AND(AY360&gt;=3.5,AY360&lt;=6),"3,5 a 6","Fuera de rango"))))))))</f>
        <v>-2,5 a 0</v>
      </c>
      <c r="BA360" s="11" t="n">
        <f aca="false">IF(AZ360="","",IF(AZ360="-20 a -9,5",1,IF(AZ360="-9 a -6,5",2,IF(AZ360="-6","NORMA",IF(AZ360="-5,5 a -3",3,IF(AZ360="-2,5 a 0",4,IF(AZ360="0,5 a 3",5,IF(AZ360="3,5 a 6",6,""))))))))</f>
        <v>4</v>
      </c>
      <c r="BB360" s="9" t="n">
        <v>10</v>
      </c>
      <c r="BC360" s="10" t="str">
        <f aca="false" t="array" ref="BC360">IF(BB360="","",_xlfn.IFS(AND(BB360&gt;=0,BB360&lt;=2),"0 a 2",AND(BB360&gt;=2.5,BB360&lt;=4.5),"2,5 a 4,5",AND(BB360&gt;=5,BB360&lt;=7),"5 a 7",AND(BB360&gt;=7.5,BB360&lt;=9.5),"7,5 a 9,5",AND(BB360&gt;=10,BB360&lt;=12),"10 a 12",AND(BB360&gt;=12.5,BB360&lt;=14.5),"12,5 a 14,5",BB360=15,"15",AND(BB360&gt;=15.5,BB360&lt;=17.5),"15,5 a 17,5",AND(BB360&gt;=18,BB360&lt;=20),"18 a 20",AND(BB360&gt;=20.5,BB360&lt;=22.5),"20,5 a 22,5",AND(BB360&gt;=23,BB360&lt;=25),"23 a 25",TRUE(),"Fuera de rango"))</f>
        <v>10 a 12</v>
      </c>
      <c r="BD360" s="11" t="n">
        <f aca="false" t="array" ref="BD360">IF(BC360="","",_xlfn.IFS(BC360="0 a 2",1,BC360="2,5 a 4,5",2,BC360="5 a 7",3,BC360="7,5 a 9,5",4,BC360="10 a 12",5,BC360="12,5 a 14,5",6,BC360="15","NORMA",BC360="15,5 a 17,5",7,BC360="18 a 20",8,BC360="20,5 a 22,5",9,BC360="23 a 25",10,TRUE(),"Fuera de rango"))</f>
        <v>5</v>
      </c>
      <c r="BE360" s="9" t="n">
        <v>19</v>
      </c>
      <c r="BF360" s="10" t="str">
        <f aca="false">IF(BE360="","",IF(AND(BE360&gt;=-20,BE360&lt;=-10),"-20 a -10",IF(AND(BE360&gt;=-9.5,BE360&lt;=0.5),"-9,5 a 0,5",IF(AND(BE360&gt;=1,BE360&lt;=11),"1 a 11",IF(AND(BE360&gt;=11.5,BE360&lt;=20.5),"11,5 a 20,5",IF(BE360=21,"21",IF(AND(BE360&gt;=21.5,BE360&lt;=31.5),"21,5 a 31,5",IF(AND(BE360&gt;=32,BE360&lt;=42),"32 a 42","Fuera de rango"))))))))</f>
        <v>11,5 a 20,5</v>
      </c>
      <c r="BG360" s="11" t="n">
        <f aca="false">IF(BF360="","",IF(BF360="-20 a -10",1,IF(BF360="-9,5 a 0,5",2,IF(BF360="1 a 11",3,IF(BF360="11,5 a 20,5",4,IF(BF360="21","NORMA",IF(BF360="21,5 a 31,5",5,IF(BF360="32 a 42",6,""))))))))</f>
        <v>4</v>
      </c>
      <c r="BH360" s="9" t="n">
        <v>15</v>
      </c>
      <c r="BI360" s="10" t="str">
        <f aca="false">IF(BH360="","",IF(AND(BH360&gt;=-20,BH360&lt;=-15),"-20 a -15",IF(AND(BH360&gt;=-14.5,BH360&lt;=-9.5),"-14,5 a -9,5",IF(AND(BH360&gt;=-9,BH360&lt;=-4),"-9 a -4",IF(AND(BH360&gt;=-3.5,BH360&lt;=2.5),"-3,5 a 2,5",IF(AND(BH360&gt;=3,BH360&lt;=8),"3 a 8",IF(AND(BH360&gt;=8.5,BH360&lt;=14.5),"8,5 a 14,5",IF(BH360=15,"15",IF(AND(BH360&gt;=15.5,BH360&lt;=20.5),"15,5 a 20,5",IF(AND(BH360&gt;=21,BH360&lt;=26),"21 a 26","Fuera de rango"))))))))))</f>
        <v>15</v>
      </c>
      <c r="BJ360" s="11" t="str">
        <f aca="false">IF(BI360="","",IF(BI360="-20 a -15",1,IF(BI360="-14,5 a -9,5",2,IF(BI360="-9 a -4",3,IF(BI360="-3,5 a 2,5",4,IF(BI360="3 a 8",5,IF(BI360="8,5 a 14,5",6,IF(BI360="15","NORMA",IF(BI360="15,5 a 20,5",7,IF(BI360="21 a 26",8,IF(BI360="26,5 a 31,5",9,"")))))))))))</f>
        <v>NORMA</v>
      </c>
      <c r="BK360" s="9" t="n">
        <v>10</v>
      </c>
      <c r="BL360" s="10" t="str">
        <f aca="false">IF(BK360="","",IF(AND(BK360&gt;=0,BK360&lt;=2),"0 - 2",IF(AND(BK360&gt;=2.5,BK360&lt;=4.5),"2,5 - 4,5",IF(AND(BK360&gt;=5,BK360&lt;=7),"5 - 7",IF(AND(BK360&gt;=7.5,BK360&lt;=9.5),"7,5 - 9,5",IF(AND(BK360&gt;=10,BK360&lt;=12),"10 - 12",IF(AND(BK360&gt;=12.5,BK360&lt;=13.5),"12,5 - 13,5",IF(BK360=14,"14",IF(AND(BK360&gt;=14.5,BK360&lt;=16.5),"14,5 - 16,5",IF(AND(BK360&gt;=17,BK360&lt;=19),"17 - 19",IF(AND(BK360&gt;=19.5,BK360&lt;=21.5),"19,5 - 21,5",IF(AND(BK360&gt;=22,BK360&lt;=24),"22 - 24",IF(AND(BK360&gt;=24.5,BK360&lt;=26.5),"24,5 - 26,5",IF(AND(BK360&gt;=27,BK360&lt;=29),"27 - 29",IF(AND(BK360&gt;=29.5,BK360&lt;=30),"29,5 - 30","Fuera de rango")))))))))))))))</f>
        <v>10 - 12</v>
      </c>
      <c r="BM360" s="11" t="n">
        <f aca="false">IF(BL360="","",IF(BL360="0 - 2",1,IF(BL360="2,5 - 4,5",2,IF(BL360="5 - 7",3,IF(BL360="7,5 - 9,5",4,IF(BL360="10 - 12",5,IF(BL360="12,5 - 13,5",6,IF(BL360="14","NORMA",IF(BL360="14,5 - 16,5",7,IF(BL360="17 - 19",8,IF(BL360="19,5 - 21,5",9,IF(BL360="22 - 24",10,IF(BL360="24,5 - 26,5",11,IF(BL360="27 - 29",12,IF(BL360="29,5 - 30",13,"")))))))))))))))</f>
        <v>5</v>
      </c>
      <c r="BN360" s="9" t="n">
        <v>19</v>
      </c>
      <c r="BO360" s="11" t="str">
        <f aca="false">IF(BN360="","",IF(AND(BN360&gt;=-20,BN360&lt;=-10),"-20 a -10",IF(AND(BN360&gt;=-9.5,BN360&lt;=0.5),"-9,5 a 0,5",IF(AND(BN360&gt;=1,BN360&lt;=11),"1 a 11",IF(AND(BN360&gt;=11.5,BN360&lt;=21.5),"11,5 a 21,5",IF(BN360=22,"22",IF(AND(BN360&gt;=22.5,BN360&lt;=32.5),"22,5 a 32,5",IF(AND(BN360&gt;=33,BN360&lt;=43),"33 a 43","Fuera de rango"))))))))</f>
        <v>11,5 a 21,5</v>
      </c>
      <c r="BP360" s="11" t="n">
        <f aca="false">IF(BO360="","",IF(BO360="-20 a -10",1,IF(BO360="-9,5 a 0,5",2,IF(BO360="1 a 11",3,IF(BO360="11,5 a 21,5",4,IF(BO360="22","NORMA",IF(BO360="22,5 a 32,5",5,IF(BO360="33 a 43",6,""))))))))</f>
        <v>4</v>
      </c>
      <c r="BQ360" s="9" t="n">
        <v>9</v>
      </c>
      <c r="BR360" s="10" t="str">
        <f aca="false">IF(BQ360="","",IF(AND(BQ360&gt;=-20,BQ360&lt;=-15),"-20 a -15",IF(AND(BQ360&gt;=-14.5,BQ360&lt;=-9.5),"-14,5 a -9,5",IF(AND(BQ360&gt;=-9,BQ360&lt;=-4),"-9 a -4",IF(AND(BQ360&gt;=-3.5,BQ360&lt;=2.5),"-3,5 a 2,5",IF(AND(BQ360&gt;=3,BQ360&lt;=8),"3 a 8",IF(AND(BQ360&gt;=8.5,BQ360&lt;=13.5),"8,5 a 13,5",IF(AND(BQ360&gt;=14,BQ360&lt;=17.5),"14 a 17,5",IF(BQ360=18,"18",IF(AND(BQ360&gt;=18.5,BQ360&lt;=23.5),"18,5 a 23,5",IF(AND(BQ360&gt;=24,BQ360&lt;=29),"24 a 29",IF(AND(BQ360&gt;=29.5,BQ360&lt;=34.5),"29,5 a 34,5",IF(AND(BQ360&gt;=35,BQ360&lt;=40),"35 a 40","Fuera de rango")))))))))))))</f>
        <v>8,5 a 13,5</v>
      </c>
      <c r="BS360" s="11" t="n">
        <f aca="false">IF(BR360="","",IF(BR360="-20 a -15",1,IF(BR360="-14,5 a -9,5",2,IF(BR360="-9 a -4",3,IF(BR360="-3,5 a 2,5",4,IF(BR360="3 a 8",5,IF(BR360="8,5 a 13,5",6,IF(BR360="14 a 17,5",7,IF(BR360="18","NORMA",IF(BR360="18,5 a 23,5",8,IF(BR360="24 a 29",9,IF(BR360="29,5 a 34,5",10,IF(BR360="35 a 40",11,"")))))))))))))</f>
        <v>6</v>
      </c>
      <c r="BT360" s="9" t="n">
        <v>0</v>
      </c>
      <c r="BU360" s="10" t="str">
        <f aca="false">IF(BT360="","",IF(AND(BT360&gt;=-20,BT360&lt;=-18),"-20 a -18",IF(AND(BT360&gt;=-17.5,BT360&lt;=-15.5),"-17,5 a -15,5",IF(AND(BT360&gt;=-15,BT360&lt;=-13),"-15 a -13",IF(AND(BT360&gt;=-12.5,BT360&lt;=-10.5),"-12,5 a -10,5",IF(AND(BT360&gt;=-10,BT360&lt;=-8),"-10 a -8",IF(AND(BT360&gt;=-7.5,BT360&lt;=-5.5),"-7,5 a -5,5",IF(AND(BT360&gt;=-5,BT360&lt;=-3),"-5 a -3",IF(AND(BT360&gt;=-2.5,BT360&lt;=-0.5),"-2,5 a -0,5",IF(BT360=0,"0",IF(AND(BT360&gt;=0.5,BT360&lt;=2.5),"0,5 a 2,5",IF(AND(BT360&gt;=3,BT360&lt;=5),"3 a 5",IF(AND(BT360&gt;=5.5,BT360&lt;=7.5),"5,5 a 7,5",IF(AND(BT360&gt;=8,BT360&lt;=10),"8 a 10",IF(AND(BT360&gt;=10.5,BT360&lt;=12.5),"10,5 a 12,5",IF(AND(BT360&gt;=13,BT360&lt;=15),"13 a 15",IF(AND(BT360&gt;=15.5,BT360&lt;=17.5),"15,5 a 17,5",IF(AND(BT360&gt;=18,BT360&lt;=20),"18 a 20","Fuera de rango"))))))))))))))))))</f>
        <v>0</v>
      </c>
      <c r="BV360" s="11" t="str">
        <f aca="false">IF(BT360="","",IF(BT360=0,"NORMA",IF(AND(BT360&gt;=-20,BT360&lt;=-18),2,IF(AND(BT360&gt;=-17.5,BT360&lt;=-15.5),2,IF(AND(BT360&gt;=-15,BT360&lt;=-13),3,IF(AND(BT360&gt;=-12.5,BT360&lt;=-10.5),4,IF(AND(BT360&gt;=-10,BT360&lt;=-8),5,IF(AND(BT360&gt;=-7.5,BT360&lt;=-5.5),6,IF(AND(BT360&gt;=-5,BT360&lt;=-3),7,IF(AND(BT360&gt;=-2.5,BT360&lt;=-0.5),8,IF(AND(BT360&gt;=0.5,BT360&lt;=2.5),9,IF(AND(BT360&gt;=3,BT360&lt;=5),10,IF(AND(BT360&gt;=5.5,BT360&lt;=7.5),11,IF(AND(BT360&gt;=8,BT360&lt;=10),12,IF(AND(BT360&gt;=10.5,BT360&lt;=12.5),13,IF(AND(BT360&gt;=13,BT360&lt;=15),14,IF(AND(BT360&gt;=15.5,BT360&lt;=17.5),15,IF(AND(BT360&gt;=18,BT360&lt;=20),16,"Fuera de rango"))))))))))))))))))</f>
        <v>NORMA</v>
      </c>
      <c r="BW360" s="9" t="n">
        <v>-3.5</v>
      </c>
      <c r="BX360" s="10" t="n">
        <f aca="false">18.5- (0.3*H360)</f>
        <v>14.3</v>
      </c>
      <c r="BY360" s="10" t="n">
        <f aca="false">(BW360)-(BX360)</f>
        <v>-17.8</v>
      </c>
      <c r="BZ360" s="10" t="str">
        <f aca="false">IF(BY360="","",IF(BY360&lt;-27.5,"De -30 a -28",IF(BY360&lt;-25,"De -27,5 a -25,5",IF(BY360&lt;-22.5,"De -25 a -23",IF(BY360&lt;-20,"De -22,5 a -20,5",IF(BY360&lt;-17.5,"De -20 a -18",IF(BY360&lt;-15,"De -17,5 a -15,5",IF(BY360&lt;-12.5,"De -15 a -13",IF(BY360&lt;-10,"De -12,5 a -10,5",IF(BY360&lt;-7.5,"De -10 a -8",IF(BY360&lt;-5,"De -7,5 a -5,5",IF(BY360&lt;-2.5,"De -5 a -3",IF(BY360&lt;0,"De -2,5 a -0,5",IF(BY360&lt;2.5,"De 0 a 2",IF(BY360&lt;5,"De 2,5 a 4,5",IF(BY360&lt;7.5,"De 5 a 7",IF(BY360&lt;10,"De 7,5 a 9,5",IF(BY360&lt;12.5,"De 10 a 12",IF(BY360&lt;15,"De 12,5 a 14,5",IF(BY360&lt;17.5,"De 15 a 17",IF(BY360&lt;20,"De 17,5 a 19,5",IF(BY360&lt;22.5,"De 20 a 22",IF(BY360&lt;25,"De 22,5 a 24,5",IF(BY360&lt;27.5,"De 25 a 27","De 27,5 a 30"))))))))))))))))))))))))</f>
        <v>De -20 a -18</v>
      </c>
      <c r="CA360" s="12" t="n">
        <f aca="false">IF(BY360="","",IF(BY360&lt;=-28,1,IF(BY360&lt;=-25.5,2,IF(BY360&lt;=-23,3,IF(BY360&lt;=-20.5,4,IF(BY360&lt;=-18,5,IF(BY360&lt;=-15.5,6,IF(BY360&lt;=-13,7,IF(BY360&lt;=-10.5,8,IF(BY360&lt;=-8,9,IF(BY360&lt;=-5.5,10,IF(BY360&lt;=-3,11,IF(BY360&lt;=-0.5,12,IF(BY360&lt;=2,13,IF(BY360&lt;=4.5,14,IF(BY360&lt;=7,15,IF(BY360&lt;=9.5,16,IF(BY360&lt;=12,17,IF(BY360&lt;=14.5,18,IF(BY360&lt;=17,19,IF(BY360&lt;=19.5,20,IF(BY360&lt;=22,21,IF(BY360&lt;=24.5,22,IF(BY360&lt;=27,23,IF(BY360&lt;=30,24,"Fuera de rango")))))))))))))))))))))))))</f>
        <v>6</v>
      </c>
      <c r="CB360" s="9" t="n">
        <v>-4</v>
      </c>
      <c r="CC360" s="10" t="n">
        <f aca="false">18.5- (0.3*H360)</f>
        <v>14.3</v>
      </c>
      <c r="CD360" s="10" t="n">
        <f aca="false">(CB360)-(CC360)</f>
        <v>-18.3</v>
      </c>
      <c r="CE360" s="10" t="str">
        <f aca="false">IF(CD360="","",IF(CD360&lt;-27.5,"De -30 a -28",IF(CD360&lt;-25,"De -27,5 a -25,5",IF(CD360&lt;-22.5,"De -25 a -23",IF(CD360&lt;-20,"De -22,5 a -20,5",IF(CD360&lt;-17.5,"De -20 a -18",IF(CD360&lt;-15,"De -17,5 a -15,5",IF(CD360&lt;-12.5,"De -15 a -13",IF(CD360&lt;-10,"De -12,5 a -10,5",IF(CD360&lt;-7.5,"De -10 a -8",IF(CD360&lt;-5,"De -7,5 a -5,5",IF(CD360&lt;-2.5,"De -5 a -3",IF(CD360&lt;0,"De -2,5 a -0,5",IF(CD360&lt;=2,"De 0 a 2",IF(CD360&lt;=4.5,"De 2,5 a 4,5",IF(CD360&lt;=7,"De 5 a 7",IF(CD360&lt;=9.5,"De 7,5 a 9,5",IF(CD360&lt;=12,"De 10 a 12",IF(CD360&lt;=14.5,"De 12,5 a 14,5",IF(CD360&lt;=17,"De 15 a 17",IF(CD360&lt;=19.5,"De 17,5 a 19,5",IF(CD360&lt;=22,"De 20 a 22",IF(CD360&lt;=24.5,"De 22,5 a 24,5",IF(CD360&lt;=27,"De 25 a 27","De 27,5 a 30"))))))))))))))))))))))))</f>
        <v>De -20 a -18</v>
      </c>
      <c r="CF360" s="12" t="n">
        <f aca="false">IF(CD360="","",IF(CD360&lt;-27.5,1,IF(CD360&lt;-25,2,IF(CD360&lt;-22.5,3,IF(CD360&lt;-20,4,IF(CD360&lt;-17.5,5,IF(CD360&lt;-15,6,IF(CD360&lt;-12.5,7,IF(CD360&lt;-10,8,IF(CD360&lt;-7.5,9,IF(CD360&lt;-5,10,IF(CD360&lt;-2.5,11,IF(CD360&lt;0,12,IF(CD360&lt;2.5,13,IF(CD360&lt;5,14,IF(CD360&lt;7.5,15,IF(CD360&lt;10,16,IF(CD360&lt;12.5,17,IF(CD360&lt;15,18,IF(CD360&lt;17.5,19,IF(CD360&lt;20,20,IF(CD360&lt;22.5,21,IF(CD360&lt;25,22,IF(CD360&lt;27.5,23,24))))))))))))))))))))))))</f>
        <v>5</v>
      </c>
      <c r="CG360" s="9" t="n">
        <v>-1.5</v>
      </c>
      <c r="CH360" s="10" t="str">
        <f aca="false">IF(CG360="","",IF(AND(CG360&gt;=-10,CG360&lt;=-9.5),"-10 a -9,5",IF(AND(CG360&gt;-9.5,CG360&lt;=-8.5),"-9 a -8,5",IF(AND(CG360&gt;-8.5,CG360&lt;=-7.5),"-8 a -7,5",IF(AND(CG360&gt;-7.5,CG360&lt;=-6.5),"-7 a -6,5",IF(AND(CG360&gt;-6.5,CG360&lt;=-5.5),"-6 a -5,5",IF(AND(CG360&gt;-5.5,CG360&lt;=-4.5),"-5 a -4,5",IF(AND(CG360&gt;-4.5,CG360&lt;=-3.5),"-4 a -3,5",IF(AND(CG360&gt;-3.5,CG360&lt;=-2.5),"-3 a -2,5",IF(CG360=-2.25,"-2,25",IF(AND(CG360&gt;-2.5,CG360&lt;=-1.5),"-2 a -1,5",IF(AND(CG360&gt;-1.5,CG360&lt;=-0.5),"-1 a -0,5",IF(AND(CG360&gt;-0.5,CG360&lt;=0.5),"0 a 0,5",IF(AND(CG360&gt;0.5,CG360&lt;=1.5),"1 a 1,5",IF(AND(CG360&gt;1.5,CG360&lt;=2.5),"2 a 2,5",IF(AND(CG360&gt;2.5,CG360&lt;=3.5),"3 a 3,5",IF(AND(CG360&gt;3.5,CG360&lt;=4.5),"4 a 4,5",IF(AND(CG360&gt;4.5,CG360&lt;=5.5),"5 a 5,5",IF(AND(CG360&gt;5.5,CG360&lt;=6.5),"6 a 6,5",IF(AND(CG360&gt;6.5,CG360&lt;=7.5),"7 a 7,5",IF(AND(CG360&gt;7.5,CG360&lt;=8.5),"8 a 8,5",IF(AND(CG360&gt;8.5,CG360&lt;=9.5),"9 a 9,5",IF(CG360&gt;=10,"10","Fuera de rango")))))))))))))))))))))))</f>
        <v>-2 a -1,5</v>
      </c>
      <c r="CI360" s="11" t="n">
        <f aca="false">IF(CG360="","",IF(CG360=-2.25,"NORMA",IF(CG360&lt;=-9.5,1,IF(CG360&lt;=-8.5,2,IF(CG360&lt;=-7.5,3,IF(CG360&lt;=-6.5,4,IF(CG360&lt;=-5.5,5,IF(CG360&lt;=-4.5,6,IF(CG360&lt;=-3.5,7,IF(CG360&lt;=-2.5,8,IF(CG360&lt;=-1.5,9,IF(CG360&lt;=-0.5,10,IF(CG360&lt;=0.5,11,IF(CG360&lt;=1.5,12,IF(CG360&lt;=2.5,13,IF(CG360&lt;=3.5,14,IF(CG360&lt;=4.5,15,IF(CG360&lt;=5.5,16,IF(CG360&lt;=6.5,17,IF(CG360&lt;=7.5,18,IF(CG360&lt;=8.5,19,IF(CG360&lt;=9.5,20,IF(CG360=10,21,"Fuera de rango")))))))))))))))))))))))</f>
        <v>9</v>
      </c>
      <c r="CJ360" s="9" t="n">
        <v>1.75</v>
      </c>
      <c r="CK360" s="10" t="str">
        <f aca="false">IF(CJ360="","",IF(AND(CJ360&gt;=-6,CJ360&lt;=-5.5),"-6 a -5,5",IF(AND(CJ360&gt;-5.5,CJ360&lt;=-4.5),"-5 a -4,5",IF(AND(CJ360&gt;-4.5,CJ360&lt;=-3.5),"-4 a -3,5",IF(AND(CJ360&gt;-3.5,CJ360&lt;=-2.5),"-3 a -2,5",IF(AND(CJ360&gt;-2.5,CJ360&lt;=-1.5),"-2 a -1,5",IF(AND(CJ360&gt;-1.5,CJ360&lt;=-0.5),"-1 a -0,5",IF(AND(CJ360&gt;-0.5,CJ360&lt;=0.5),"0 a 0,5",IF(AND(CJ360&gt;0.5,CJ360&lt;=1.5),"1 a 1,5",IF(AND(CJ360&gt;1.5,CJ360&lt;2.5),"2",IF(AND(CJ360&gt;=2.5,CJ360&lt;=3),"2,5 a 3",IF(AND(CJ360&gt;3,CJ360&lt;=4),"3,5 a 4",IF(AND(CJ360&gt;4,CJ360&lt;=5),"4,5 a 5",IF(AND(CJ360&gt;5,CJ360&lt;=6),"5,5 a 6",IF(AND(CJ360&gt;6,CJ360&lt;=7),"6,5 a 7",IF(AND(CJ360&gt;7,CJ360&lt;=8),"7,5 a 8",IF(AND(CJ360&gt;8,CJ360&lt;=9.5),"8,5 a 9,5",IF(CJ360=10,"10","Fuera de rango"))))))))))))))))))</f>
        <v>2</v>
      </c>
      <c r="CL360" s="11" t="str">
        <f aca="false">IF(CK360="","",IF(OR(CK360="-6 a -5,5",CK360="-6 - -5,5"),1,IF(OR(CK360="-5 a -4,5",CK360="-5 - -4,5"),2,IF(OR(CK360="-4 a -3,5",CK360="-4 - -3,5"),3,IF(OR(CK360="-3 a -2,5",CK360="-3 - -2,5"),4,IF(OR(CK360="-2 a -1,5",CK360="-2 - -1,5"),5,IF(OR(CK360="-1 a -0,5",CK360="-1 - -0,5"),6,IF(OR(CK360="0 a 0,5",CK360="0 - 0,5"),7,IF(OR(CK360="1 a 1,5",CK360="1 - 1,5"),8,IF(CK360="2","NORMA",IF(OR(CK360="2,5 a 3",CK360="2,5 - 3"),9,IF(OR(CK360="3,5 a 4",CK360="3,5 - 4"),10,IF(OR(CK360="4,5 a 5",CK360="4,5 - 5"),11,IF(OR(CK360="5,5 a 6",CK360="5,5 - 6"),12,IF(OR(CK360="6,5 a 7",CK360="6,5 - 7"),13,IF(OR(CK360="7,5 a 8",CK360="7,5 - 8"),14,IF(OR(CK360="8,5 a 9",CK360="8,5 - 9,5",CK360="9 a 9,5"),15,IF(CK360="10",15,IF(OR(CK360="0,5 a 1",CK360="0,5 - 1"),7,"Fuera de rango")))))))))))))))))))</f>
        <v>NORMA</v>
      </c>
      <c r="CN360" s="10" t="str">
        <f aca="false">IF(CM360=0,"0", " ")</f>
        <v>0</v>
      </c>
      <c r="CO360" s="10" t="str">
        <f aca="false">IF(CM360&gt;0,"EME"," ")</f>
        <v> </v>
      </c>
      <c r="CQ360" s="10" t="str">
        <f aca="false">IF(CP360&gt;0,"0", " ")</f>
        <v> </v>
      </c>
      <c r="CR360" s="10" t="str">
        <f aca="false">IF(CP360&gt;0,"EME"," ")</f>
        <v> </v>
      </c>
      <c r="CS360" s="9" t="n">
        <v>0</v>
      </c>
      <c r="CV360" s="9" t="n">
        <v>0</v>
      </c>
      <c r="CY360" s="9" t="n">
        <v>0</v>
      </c>
      <c r="DB360" s="9" t="n">
        <v>0</v>
      </c>
      <c r="DC360" s="11" t="str">
        <f aca="false">IF(DB360&lt;0,"2"," ")</f>
        <v> </v>
      </c>
      <c r="DD360" s="11" t="str">
        <f aca="false">IF(DB360&lt;0,"MIO"," ")</f>
        <v> </v>
      </c>
      <c r="DE360" s="9" t="n">
        <v>-0.25</v>
      </c>
      <c r="DF360" s="10" t="str">
        <f aca="false">IF(DE360&lt;0,"3"," ")</f>
        <v>3</v>
      </c>
      <c r="DG360" s="10" t="str">
        <f aca="false">IF(DE360&lt;0,"AST"," ")</f>
        <v>AST</v>
      </c>
      <c r="DH360" s="9" t="n">
        <v>-0.5</v>
      </c>
      <c r="DI360" s="10" t="str">
        <f aca="false">IF(DH360&lt;0,"3"," ")</f>
        <v>3</v>
      </c>
      <c r="DJ360" s="10" t="str">
        <f aca="false">IF(DH360&lt;0,"AST"," ")</f>
        <v>AST</v>
      </c>
      <c r="DK360" s="9" t="n">
        <v>0</v>
      </c>
      <c r="DL360" s="10" t="str">
        <f aca="false">IF(DK360&gt;0,"4"," ")</f>
        <v> </v>
      </c>
      <c r="DM360" s="10" t="str">
        <f aca="false">IF(DK360&gt;0,"PRE"," ")</f>
        <v> </v>
      </c>
      <c r="DN360" s="9" t="n">
        <v>0</v>
      </c>
      <c r="DO360" s="10" t="str">
        <f aca="false">IF(DN360&gt;0,"4"," ")</f>
        <v> </v>
      </c>
      <c r="DP360" s="10" t="str">
        <f aca="false">IF(DN360&gt;0,"PRE"," ")</f>
        <v> </v>
      </c>
      <c r="DS360" s="12" t="str">
        <f aca="false">CONCATENATE(CO360,CU360,DA360,DG360,DM360)</f>
        <v> AST </v>
      </c>
      <c r="DT360" s="10" t="e">
        <f aca="false" t="array" ref="DT360">_xlfn.IFS(DS360="EME    ","0", DS360=" HIP   ","1", DS360="  MIO  ","2", DS360="   AST ","3", DS360="    PRE","4", DS360="EME   PRE","5", DS360=" HIP  PRE","6", DS360=" HIP AST ","7", DS360="  MIO PRE","8", DS360="  MIOAST ","9", DS360="   ASTPRE","10",DS360=" HIP ASTPRE","11", DS360="  MIOASTPRE","12", DS360="     ","0")</f>
        <v>#N/A</v>
      </c>
      <c r="DV360" s="1" t="e">
        <f aca="false" t="array" ref="DV360">_xlfn.IFS(DU360="SI","2", DU360="NO","1")</f>
        <v>#N/A</v>
      </c>
      <c r="DX360" s="11" t="str">
        <f aca="false">IF(DW360=0,"1","2")</f>
        <v>1</v>
      </c>
      <c r="DY360" s="11" t="str">
        <f aca="false" t="array" ref="DY360">_xlfn.IFS(DW360=0,"0", DW360=0.25, "1", DW360=0.5,"2", DW360=0.75,"3", DW360=1,"4",DW360=1.25,"5", DW360=1.5,"6", DW360=1.75,"7", DW360=2,"8")</f>
        <v>0</v>
      </c>
      <c r="EA360" s="11" t="str">
        <f aca="false">IF(DZ360=0,"1","2")</f>
        <v>1</v>
      </c>
      <c r="EB360" s="11" t="str">
        <f aca="false" t="array" ref="EB360">_xlfn.IFS(DZ360=0,"0", DZ360=0.25, "1", DZ360=0.5,"2", DZ360=0.75,"3", DZ360=1,"4",DZ360=1.25,"5", DZ360=1.5,"6", DZ360=1.75,"7", DZ360=2,"8")</f>
        <v>0</v>
      </c>
      <c r="ED360" s="10" t="str">
        <f aca="false">IF(EC360=0,"1","2")</f>
        <v>1</v>
      </c>
      <c r="EE360" s="11" t="str">
        <f aca="false" t="array" ref="EE360">_xlfn.IFS(EC360=0,"0", EC360=-0.25, "1", EC360=-0.5,"2", EC360=-0.75,"3", EC360=-1,"4",EC360=-1.25,"5", EC360=-1.5,"6", EC360=-1.75,"7", EC360=-2,"8", EC360=-2.25,"9",EC360=-2.5,"10", EC360=-2.75,"11", EC360=-3,"12", EC360=-3.25,"13", EC360=-3.5,"14", EC360=-3.75,"15",EC360=-4,"16")</f>
        <v>0</v>
      </c>
      <c r="EG360" s="10" t="str">
        <f aca="false">IF(EF360=0,"1","2")</f>
        <v>1</v>
      </c>
      <c r="EH360" s="11" t="str">
        <f aca="false" t="array" ref="EH360">_xlfn.IFS(EF360=0,"0", EF360=-0.25, "1", EF360=-0.5,"2", EF360=-0.75,"3", EF360=-1,"4",EF360=-1.25,"5", EF360=-1.5,"6", EF360=-1.75,"7", EF360=-2,"8", EF360=-2.25,"9",EF360=-2.5,"10", EF360=-2.75,"11", EF360=-3,"12", EF360=-3.25,"13", EF360=-3.5,"14", EF360=-3.75,"15",EF360=-4,"16")</f>
        <v>0</v>
      </c>
      <c r="EJ360" s="11" t="str">
        <f aca="false">IF(EI360=0,"1","2")</f>
        <v>1</v>
      </c>
      <c r="EK360" s="11" t="str">
        <f aca="false" t="array" ref="EK360">_xlfn.IFS(EI360=0,"0", EI360=-0.25, "1", EI360=-0.5,"2", EI360=-0.75,"3", EI360=-1,"4",EI360=-1.25,"5", EI360=-1.5,"6", EI360=-1.75,"7", EI360=-2,"8", EI360=-2.25,"9", EI360=-2.25,"9",EI360=-2.5,"10", EI360=-2.75,"11", EI360=-3,"12", EI360=-3.25,"13", EI360=-3.5,"14", EI360=-3.75,"15",EI360=-4,"16", EI360=0.25, "17", EI360=0.5, "18")</f>
        <v>0</v>
      </c>
      <c r="EM360" s="11" t="str">
        <f aca="false">IF(EL360=0,"1","2")</f>
        <v>1</v>
      </c>
      <c r="EN360" s="11" t="str">
        <f aca="false" t="array" ref="EN360">_xlfn.IFS(EL360=0.25,"17",EL360=0.5,"18", EL360=0,"0", EL360=-0.25, "1", EL360=-0.5,"2", EL360=-0.75,"3", EL360=-1,"4",EL360=-1.25,"5", EL360=-1.5,"6", EL360=-1.75,"7", EL360=-2,"8",EL360= -2.25,"9",EL360=-2.5,"10",EL360= -2.75,"11",EL360= -3,"12",EL360= -3.25,"13",EL360= -3.5,"14",EL360= -3.75,"15",EL360=-4,"16")</f>
        <v>0</v>
      </c>
      <c r="EP360" s="11" t="str">
        <f aca="false">IF(EO360=0,"1","2")</f>
        <v>1</v>
      </c>
      <c r="EQ360" s="11" t="str">
        <f aca="false" t="array" ref="EQ360">_xlfn.IFS(EO360=0,"0", EO360=0.25, "1", EO360=0.5,"2", EO360=0.75,"3", EO360=1,"4",EO360=1.25,"5", EO360=1.5,"6", EO360=1.75,"7", EO360=2,"8", EO360=2.25,"9", EO360=2.25,"9",EO360=2.5,"10", EO360=2.75,"11", EO360=3,"12", EO360=3.25,"13", EO360=3.5,"14", EO360=3.75,"15",EO360=4,"16", EO360=-0.25, "17", bq=-0.5, "18")</f>
        <v>0</v>
      </c>
      <c r="ES360" s="11" t="str">
        <f aca="false">IF(ER360=0,"1","2")</f>
        <v>1</v>
      </c>
      <c r="ET360" s="11" t="str">
        <f aca="false" t="array" ref="ET360">_xlfn.IFS(ER360=0,"0", ER360=0.25, "1", ER360=0.5,"2", ER360=0.75,"3", ER360=1,"4",ER360=1.25,"5", ER360=1.5,"6", ER360=1.75,"7", ER360=2,"8", ER360=2.25,"9", ER360=2.25,"9",ER360=2.5,"10", ER360=2.75,"11", ER360=3,"12", ER360=3.25,"13", ER360=3.5,"14", ER360=3.75,"15",ER360=4,"16", ER360=-0.25, "17", bq=-0.5, "18")</f>
        <v>0</v>
      </c>
      <c r="EV360" s="14" t="e">
        <f aca="false">VLOOKUP(EU360,LEYENDA!$G$2:$H$8,2,TRUE())</f>
        <v>#N/A</v>
      </c>
      <c r="EW360" s="14" t="e">
        <f aca="false" t="array" ref="EW360">_xlfn.IFS(EV360="0-5","1", EV360="6-12","2", EV360="13-18","3", EV360="19-24","4", EV360="25-36","5", EV360="37-48","6", EV360="49-60","7")</f>
        <v>#N/A</v>
      </c>
    </row>
    <row r="361" customFormat="false" ht="13.5" hidden="false" customHeight="false" outlineLevel="0" collapsed="false">
      <c r="A361" s="1" t="n">
        <v>102</v>
      </c>
      <c r="B361" s="2" t="n">
        <v>1</v>
      </c>
      <c r="C361" s="33" t="n">
        <v>43711</v>
      </c>
      <c r="E361" s="5" t="str">
        <f aca="false">VLOOKUP(A361,'286'!$A$3:$J$6279,10,FALSE())</f>
        <v>DE ROJAS VALERO, ÁLVARO</v>
      </c>
      <c r="F361" s="4" t="str">
        <f aca="false">VLOOKUP(A361,'286'!$A$3:$I$1768,3,FALSE())</f>
        <v>ROVAAL</v>
      </c>
      <c r="G361" s="6" t="n">
        <f aca="false">VLOOKUP(A361,'286'!$A$3:$I$1768,4,FALSE())</f>
        <v>40058</v>
      </c>
      <c r="H361" s="7" t="n">
        <f aca="false">YEAR(C361)-YEAR(G361)</f>
        <v>10</v>
      </c>
      <c r="I361" s="1" t="str">
        <f aca="false">VLOOKUP(H361,LEYENDA!$C$2:$D$6,2,TRUE())</f>
        <v>0-12</v>
      </c>
      <c r="J361" s="5" t="str">
        <f aca="false">VLOOKUP(A361,'286'!$A$3:$I$1768,7,FALSE())</f>
        <v>H</v>
      </c>
      <c r="K361" s="8" t="n">
        <f aca="false">VLOOKUP(A361,'286'!$A$3:$I$1768,2,FALSE())</f>
        <v>0</v>
      </c>
      <c r="L361" s="4" t="str">
        <f aca="false">VLOOKUP(A361,'286'!$A$3:$I$1768,8,FALSE())</f>
        <v>D</v>
      </c>
      <c r="M361" s="4" t="str">
        <f aca="false">VLOOKUP(A361,'286'!$A$3:$I$1768,9,FALSE())</f>
        <v>D</v>
      </c>
      <c r="N361" s="8" t="str">
        <f aca="false">IF(R361=O361, "MISMA","CONTRARIA")</f>
        <v>MISMA</v>
      </c>
      <c r="O361" s="8" t="str">
        <f aca="false" t="array" ref="O361">_xlfn.IFS(L361="D","1", L361="I","2")</f>
        <v>1</v>
      </c>
      <c r="P361" s="8" t="e">
        <f aca="false" t="array" ref="P361">_xlfn.IFS(K361="OD","1", K361="OI","2")</f>
        <v>#N/A</v>
      </c>
      <c r="Q361" s="1" t="str">
        <f aca="false" t="array" ref="Q361">_xlfn.IFS(J361="M","1", J361="H","2")</f>
        <v>2</v>
      </c>
      <c r="R361" s="8" t="str">
        <f aca="false" t="array" ref="R361">_xlfn.IFS(M361="D","1", M361="I","2")</f>
        <v>1</v>
      </c>
      <c r="S361" s="1" t="str">
        <f aca="false" t="array" ref="S361">_xlfn.IFS(N361="CONTRARIA", "1",N361= "MISMA","2")</f>
        <v>2</v>
      </c>
      <c r="T361" s="1" t="str">
        <f aca="false" t="array" ref="T361">_xlfn.IFS(I361="0-12","1", I361="13-24","2", I361="25-40","3", I361="41-60","4", I361="61-100","5")</f>
        <v>1</v>
      </c>
      <c r="U361" s="9" t="n">
        <v>-2</v>
      </c>
      <c r="V361" s="11" t="str">
        <f aca="false">IF(U361="","",IF(AND(U361&gt;=-9,U361&lt;=-6.5),"-9 a -6,5",IF(AND(U361&gt;=-6,U361&lt;=-3.5),"-6 a -3,5",IF(AND(U361&gt;=-3,U361&lt;=-1),"-3 a -1",IF(U361=-0.5,"-0,5",IF(AND(U361&gt;=0,U361&lt;=2.5),"0 a 2,5",IF(AND(U361&gt;=3,U361&lt;=5.5),"3 a 5,5",IF(AND(U361&gt;=6,U361&lt;=8.5),"6 a 8,5",IF(AND(U361&gt;=9,U361&lt;=20),"9 a 20","Fuera de rango")))))))))</f>
        <v>-3 a -1</v>
      </c>
      <c r="W361" s="11" t="n">
        <f aca="false">IF(V361="","",IF(V361="-9 a -6,5",2,IF(V361="-6 a -3,5",3,IF(V361="-3 a -1",4,IF(V361="-0,5","NORMA",IF(V361="0 a 2,5",5,IF(V361="3 a 5,5",6,IF(V361="6 a 8,5",7,IF(V361="9 a 20",8,"Fuera de rango")))))))))</f>
        <v>4</v>
      </c>
      <c r="X361" s="9" t="n">
        <v>10</v>
      </c>
      <c r="Y361" s="11" t="str">
        <f aca="false">IF(X361="","",IF(AND(X361&gt;=0,X361&lt;=4),"0 a 4",IF(AND(X361&gt;=4.5,X361&lt;=8.5),"4,5 a 8,5",IF(X361=9,"9",IF(AND(X361&gt;=9.5,X361&lt;=13),"9,5 a 13",IF(AND(X361&gt;=13.5,X361&lt;=20),"13,5 a 20",IF(AND(X361&gt;=20.5,X361&lt;=35),"20,5 a 35","Fuera de rango")))))))</f>
        <v>9,5 a 13</v>
      </c>
      <c r="Z361" s="11" t="n">
        <f aca="false">IF(Y361="","",IF(Y361="0 a 4",1,IF(Y361="4,5 a 8,5",2,IF(Y361="9","NORMA",IF(Y361="9,5 a 13",3,IF(Y361="13,5 a 20",4,IF(Y361="20,5 a 35",5,"Fuera de rango")))))))</f>
        <v>3</v>
      </c>
      <c r="AA361" s="9" t="n">
        <v>28</v>
      </c>
      <c r="AB361" s="10" t="str">
        <f aca="false">IF(AA361="","",IF(AND(AA361&gt;=0,AA361&lt;=9),"0 a 9",IF(AND(AA361&gt;=9.5,AA361&lt;=18.5),"9,5 a 18,5",IF(AA361=19,"19",IF(AND(AA361&gt;=19.5,AA361&lt;=28),"19,5 a 28",IF(AND(AA361&gt;=28.5,AA361&lt;=40),"28,5 a 40","Fuera de rango"))))))</f>
        <v>19,5 a 28</v>
      </c>
      <c r="AC361" s="11" t="n">
        <f aca="false" t="array" ref="AC361">_xlfn.IFS(AB361="","",AB361="0 a 9",1,AB361="9,5 a 18,5",2,AB361="19","NORMA",AB361="19,5 a 28",3,AB361="28,5 a 40",4,TRUE(),"Fuera de rango")</f>
        <v>3</v>
      </c>
      <c r="AD361" s="9" t="n">
        <v>16</v>
      </c>
      <c r="AE361" s="10" t="str">
        <f aca="false">IF(AD361="","",IF(AND(AD361&gt;=-10,AD361&lt;=0),"De -10 a 0",IF(AND(AD361&gt;=0.5,AD361&lt;=9.5),"0,5 a 9,5",IF(AD361=10,"10",IF(AND(AD361&gt;=10.5,AD361&lt;=20),"10,5 a 20",IF(AND(AD361&gt;=20.5,AD361&lt;=40),"20,5 a 40","Fuera de rango"))))))</f>
        <v>10,5 a 20</v>
      </c>
      <c r="AF361" s="12" t="n">
        <f aca="false">IF(AD361="","",IF(AND(AD361&gt;=-10,AD361&lt;=0),1,IF(AND(AD361&gt;=0.5,AD361&lt;=9.5),2,IF(AD361=10,"NORMA",IF(AND(AD361&gt;=10.5,AD361&lt;=20),3,IF(AND(AD361&gt;=20.5,AD361&lt;=40),4,""))))))</f>
        <v>3</v>
      </c>
      <c r="AG361" s="9" t="n">
        <v>12</v>
      </c>
      <c r="AH361" s="10" t="str">
        <f aca="false">IF(AG361="","",IF(AND(AG361&gt;=0,AG361&lt;=4),"0 a 4",IF(AND(AG361&gt;=4.5,AG361&lt;=8.5),"4,5 a 8,5",IF(AG361=9,"9",IF(AND(AG361&gt;=9.5,AG361&lt;=13),"9,5 a 13",IF(AND(AG361&gt;=13.5,AG361&lt;=25),"13,5 a 25","Fuera de rango"))))))</f>
        <v>9,5 a 13</v>
      </c>
      <c r="AI361" s="10" t="n">
        <f aca="false">IF(AH361="","",IF(AH361="0 a 4",1,IF(AH361="4,5 a 8,5",2,IF(AH361="9","NORMA",IF(AH361="9,5 a 13",3,IF(AH361="13,5 a 25",4,""))))))</f>
        <v>3</v>
      </c>
      <c r="AJ361" s="9" t="n">
        <v>8</v>
      </c>
      <c r="AK361" s="10" t="str">
        <f aca="false">IF(AJ361="","",IF(AND(AJ361&gt;=-15,AJ361&lt;=-10.5),"-15 a -10,5",IF(AND(AJ361&gt;=-10,AJ361&lt;=-4),"-10 a -4",IF(AND(AJ361&gt;=-4.5,AJ361&lt;=0),"-4,5 a 0",IF(AND(AJ361&gt;=0.5,AJ361&lt;=4.5),"0,5 a 4,5",IF(AJ361=5,"5",IF(AND(AJ361&gt;=5.5,AJ361&lt;=10),"5,5 a 10",IF(AND(AJ361&gt;=10.5,AJ361&lt;=20),"10,5 a 20","Fuera de rango"))))))))</f>
        <v>5,5 a 10</v>
      </c>
      <c r="AL361" s="11" t="n">
        <f aca="false">IF(AK361="","",IF(AK361="-15 a -10,5",1,IF(AK361="-10 a -4",2,IF(AK361="-4,5 a 0",3,IF(AK361="0,5 a 4,5",4,IF(AK361="5","NORMA",IF(AK361="5,5 a 10",5,IF(AK361="10,5 a 20",6,"Error"))))))))</f>
        <v>5</v>
      </c>
      <c r="AM361" s="9" t="n">
        <v>1</v>
      </c>
      <c r="AN361" s="10" t="str">
        <f aca="false">IF(AM361="","",IF(AND(AM361&gt;=-7.5,AM361&lt;=-5.5),"-7,5 a -5,5",IF(AND(AM361&gt;=-5,AM361&lt;=-3),"-5 a -3",IF(AND(AM361&gt;=-2.5,AM361&lt;=-0.5),"-2,5 a -0,5",IF(AM361=0,"0,00",IF(AND(AM361&gt;=0.5,AM361&lt;=2.5),"0,5 a 2,5",IF(AND(AM361&gt;=3,AM361&lt;=5),"3 a 5",IF(AND(AM361&gt;=5.5,AM361&lt;=7.5),"5,5 a 7,5",IF(AND(AM361&gt;=8,AM361&lt;=10),"8 a 10","Fuera de rango")))))))))</f>
        <v>0,5 a 2,5</v>
      </c>
      <c r="AO361" s="11" t="n">
        <f aca="false">IF(AN361="","",IF(AN361="-7,5 a -5,5",1,IF(AN361="-5 a -3",2,IF(AN361="-2,5 a -0,5",3,IF(AN361="0,00","NORMA",IF(AN361="0,5 a 2,5",4,IF(AN361="3 a 5",5,IF(AN361="5,5 a 7,5",6,IF(AN361="8 a 10",7,"Error")))))))))</f>
        <v>4</v>
      </c>
      <c r="AP361" s="9" t="n">
        <v>-17</v>
      </c>
      <c r="AQ361" s="10" t="str">
        <f aca="false">IF(AP361="","",IF(AND(AP361&gt;=-20,AP361&lt;=-9.5),"-20 a -9,5",IF(AND(AP361&gt;=-9,AP361&lt;=-6.5),"-9 a -6,5",IF(AP361=-6,"-6",IF(AND(AP361&gt;=-5.5,AP361&lt;=-3),"-5,5 a -3",IF(AND(AP361&gt;=-2.5,AP361&lt;=0),"-2,5 a 0",IF(AND(AP361&gt;=0.5,AP361&lt;=3),"0,5 a 3",IF(AND(AP361&gt;=3.5,AP361&lt;=6),"3,5 a 6",IF(AND(AP361&gt;=6.5,AP361&lt;=9),"6,5 a 9",IF(AND(AP361&gt;=9.5,AP361&lt;=20),"9,5 a 20","Fuera de rango"))))))))))</f>
        <v>-20 a -9,5</v>
      </c>
      <c r="AR361" s="11" t="n">
        <f aca="false">IF(AQ361="","",IF(AQ361="-20 a -9,5",1,IF(AQ361="-9 a -6,5",2,IF(AQ361="-6","NORMA",IF(AQ361="-5,5 a -3",3,IF(AQ361="-2,5 a 0",4,IF(AQ361="0,5 a 3",5,IF(AQ361="3,5 a 6",6,IF(AQ361="6,5 a 9",7,IF(AQ361="9,5 a 20",8,""))))))))))</f>
        <v>1</v>
      </c>
      <c r="AS361" s="9" t="n">
        <v>5</v>
      </c>
      <c r="AT361" s="10" t="str">
        <f aca="false">IF(AS361="","",IF(AND(AS361&gt;=-16,AS361&lt;=-14),"-16 a -14",IF(AND(AS361&gt;=-13.5,AS361&lt;=-11.5),"-13,5 a -11,5",IF(AND(AS361&gt;=-11,AS361&lt;=-9),"-11 a -9",IF(AND(AS361&gt;=-8.5,AS361&lt;=-6.5),"-8,5 a -6,5",IF(AND(AS361&gt;=-6,AS361&lt;=-4),"-6 a -4",IF(AND(AS361&gt;=-3.5,AS361&lt;=-1.5),"-3,5 a -1,5",IF(AND(AS361&gt;=-1,AS361&lt;=1),"-1 a 1",IF(AND(AS361&gt;=1.5,AS361&lt;=3.5),"1,5 a 3,5",IF(AND(AS361&gt;=4,AS361&lt;=6),"4 a 6",IF(AND(AS361&gt;=6.5,AS361&lt;=8.5),"6,5 a 8,5",IF(AND(AS361&gt;=9,AS361&lt;=11),"9 a 11",IF(AND(AS361&gt;=11.5,AS361&lt;=13.5),"11,5 a 13,5",IF(AND(AS361&gt;=14,AS361&lt;=16),"14 a 16",IF(AND(AS361&gt;=16.5,AS361&lt;=18.5),"16,5 a 18,5",IF(AND(AS361&gt;=19,AS361&lt;=21),"19 a 21","Fuera de rango"))))))))))))))))</f>
        <v>4 a 6</v>
      </c>
      <c r="AU361" s="11" t="str">
        <f aca="false" t="array" ref="AU361">IF(AT361="","",_xlfn.IFS(AT361="-16 a -14",1,AT361="-13,5 a -11,5",2,AT361="-11 a -9",3,AT361="-8,5 a -6,5",4,AT361="-6 a -4",5,AT361="-3,5 a -1,5",6,AT361="-1 a 1",7,AT361="1,5 a 3,5",8,AT361="4 a 6","NORMA",AT361="6,5 a 8,5",9,AT361="9 a 11",10,AT361="11,5 a 13,5",11,AT361="14 a 16",12,AT361="16,5 a 18,5",13,AT361="19 a 21",14,TRUE(),""))</f>
        <v>NORMA</v>
      </c>
      <c r="AV361" s="9" t="n">
        <v>1</v>
      </c>
      <c r="AW361" s="10" t="str">
        <f aca="false">IF(AV361="","",IF(AND(AV361&gt;=-1,AV361&lt;=-0.5),"-1 a -0,5",IF(AND(AV361&gt;-0.5,AV361&lt;=0),"De -0,5 a 0",IF(AND(AV361&gt;=0.25,AV361&lt;=0.75),"0,25 a 0,75",IF(AND(AV361&gt;=1,AV361&lt;=1.5),"1 a 1,5",IF(AND(AV361&gt;=1.75,AV361&lt;=2.25),"1,75 a 2,25",IF(AND(AV361&gt;=2.5,AV361&lt;=3),"2,5 a 3",IF(AND(AV361&gt;=3.25,AV361&lt;=3.75),"3,25 a 3,75","Fuera de rango"))))))))</f>
        <v>1 a 1,5</v>
      </c>
      <c r="AX361" s="10" t="n">
        <f aca="false">IF(AW361="","",IF(OR(AW361="-1 a -0,5",AW361="-1 a -0.5"),1,IF(OR(AW361="De -0,5 a 0",AW361="-0,5 a 0",AW361="De -0.5 a 0"),2,IF(OR(AW361="0,25 a 0,75",AW361="0.25 a 0.75"),"NORMA",IF(OR(AW361="1 a 1,5",AW361="1 a 1.5"),3,IF(OR(AW361="1,75 a 2,25",AW361="1.75 a 2.25"),4,IF(OR(AW361="2,5 a 3",AW361="2.5 a 3"),5,IF(OR(AW361="3,25 a 3,75",AW361="3.25 a 3.75"),6,""))))))))</f>
        <v>3</v>
      </c>
      <c r="AY361" s="9" t="n">
        <v>-15</v>
      </c>
      <c r="AZ361" s="10" t="str">
        <f aca="false">IF(AY361="","",IF(AND(AY361&gt;=-20,AY361&lt;=-9.5),"-20 a -9,5",IF(AND(AY361&gt;=-9,AY361&lt;=-6.5),"-9 a -6,5",IF(AY361=-6,"-6",IF(AND(AY361&gt;=-5.5,AY361&lt;=-3),"-5,5 a -3",IF(AND(AY361&gt;=-2.5,AY361&lt;=0),"-2,5 a 0",IF(AND(AY361&gt;=0.5,AY361&lt;=3),"0,5 a 3",IF(AND(AY361&gt;=3.5,AY361&lt;=6),"3,5 a 6","Fuera de rango"))))))))</f>
        <v>-20 a -9,5</v>
      </c>
      <c r="BA361" s="11" t="n">
        <f aca="false">IF(AZ361="","",IF(AZ361="-20 a -9,5",1,IF(AZ361="-9 a -6,5",2,IF(AZ361="-6","NORMA",IF(AZ361="-5,5 a -3",3,IF(AZ361="-2,5 a 0",4,IF(AZ361="0,5 a 3",5,IF(AZ361="3,5 a 6",6,""))))))))</f>
        <v>1</v>
      </c>
      <c r="BB361" s="9" t="n">
        <v>18</v>
      </c>
      <c r="BC361" s="10" t="str">
        <f aca="false" t="array" ref="BC361">IF(BB361="","",_xlfn.IFS(AND(BB361&gt;=0,BB361&lt;=2),"0 a 2",AND(BB361&gt;=2.5,BB361&lt;=4.5),"2,5 a 4,5",AND(BB361&gt;=5,BB361&lt;=7),"5 a 7",AND(BB361&gt;=7.5,BB361&lt;=9.5),"7,5 a 9,5",AND(BB361&gt;=10,BB361&lt;=12),"10 a 12",AND(BB361&gt;=12.5,BB361&lt;=14.5),"12,5 a 14,5",BB361=15,"15",AND(BB361&gt;=15.5,BB361&lt;=17.5),"15,5 a 17,5",AND(BB361&gt;=18,BB361&lt;=20),"18 a 20",AND(BB361&gt;=20.5,BB361&lt;=22.5),"20,5 a 22,5",AND(BB361&gt;=23,BB361&lt;=25),"23 a 25",TRUE(),"Fuera de rango"))</f>
        <v>18 a 20</v>
      </c>
      <c r="BD361" s="11" t="n">
        <f aca="false" t="array" ref="BD361">IF(BC361="","",_xlfn.IFS(BC361="0 a 2",1,BC361="2,5 a 4,5",2,BC361="5 a 7",3,BC361="7,5 a 9,5",4,BC361="10 a 12",5,BC361="12,5 a 14,5",6,BC361="15","NORMA",BC361="15,5 a 17,5",7,BC361="18 a 20",8,BC361="20,5 a 22,5",9,BC361="23 a 25",10,TRUE(),"Fuera de rango"))</f>
        <v>8</v>
      </c>
      <c r="BE361" s="9" t="n">
        <v>36</v>
      </c>
      <c r="BF361" s="10" t="str">
        <f aca="false">IF(BE361="","",IF(AND(BE361&gt;=-20,BE361&lt;=-10),"-20 a -10",IF(AND(BE361&gt;=-9.5,BE361&lt;=0.5),"-9,5 a 0,5",IF(AND(BE361&gt;=1,BE361&lt;=11),"1 a 11",IF(AND(BE361&gt;=11.5,BE361&lt;=20.5),"11,5 a 20,5",IF(BE361=21,"21",IF(AND(BE361&gt;=21.5,BE361&lt;=31.5),"21,5 a 31,5",IF(AND(BE361&gt;=32,BE361&lt;=42),"32 a 42","Fuera de rango"))))))))</f>
        <v>32 a 42</v>
      </c>
      <c r="BG361" s="11" t="n">
        <f aca="false">IF(BF361="","",IF(BF361="-20 a -10",1,IF(BF361="-9,5 a 0,5",2,IF(BF361="1 a 11",3,IF(BF361="11,5 a 20,5",4,IF(BF361="21","NORMA",IF(BF361="21,5 a 31,5",5,IF(BF361="32 a 42",6,""))))))))</f>
        <v>6</v>
      </c>
      <c r="BH361" s="9" t="n">
        <v>20</v>
      </c>
      <c r="BI361" s="10" t="str">
        <f aca="false">IF(BH361="","",IF(AND(BH361&gt;=-20,BH361&lt;=-15),"-20 a -15",IF(AND(BH361&gt;=-14.5,BH361&lt;=-9.5),"-14,5 a -9,5",IF(AND(BH361&gt;=-9,BH361&lt;=-4),"-9 a -4",IF(AND(BH361&gt;=-3.5,BH361&lt;=2.5),"-3,5 a 2,5",IF(AND(BH361&gt;=3,BH361&lt;=8),"3 a 8",IF(AND(BH361&gt;=8.5,BH361&lt;=14.5),"8,5 a 14,5",IF(BH361=15,"15",IF(AND(BH361&gt;=15.5,BH361&lt;=20.5),"15,5 a 20,5",IF(AND(BH361&gt;=21,BH361&lt;=26),"21 a 26","Fuera de rango"))))))))))</f>
        <v>15,5 a 20,5</v>
      </c>
      <c r="BJ361" s="11" t="n">
        <f aca="false">IF(BI361="","",IF(BI361="-20 a -15",1,IF(BI361="-14,5 a -9,5",2,IF(BI361="-9 a -4",3,IF(BI361="-3,5 a 2,5",4,IF(BI361="3 a 8",5,IF(BI361="8,5 a 14,5",6,IF(BI361="15","NORMA",IF(BI361="15,5 a 20,5",7,IF(BI361="21 a 26",8,IF(BI361="26,5 a 31,5",9,"")))))))))))</f>
        <v>7</v>
      </c>
      <c r="BK361" s="9" t="n">
        <v>12</v>
      </c>
      <c r="BL361" s="10" t="str">
        <f aca="false">IF(BK361="","",IF(AND(BK361&gt;=0,BK361&lt;=2),"0 - 2",IF(AND(BK361&gt;=2.5,BK361&lt;=4.5),"2,5 - 4,5",IF(AND(BK361&gt;=5,BK361&lt;=7),"5 - 7",IF(AND(BK361&gt;=7.5,BK361&lt;=9.5),"7,5 - 9,5",IF(AND(BK361&gt;=10,BK361&lt;=12),"10 - 12",IF(AND(BK361&gt;=12.5,BK361&lt;=13.5),"12,5 - 13,5",IF(BK361=14,"14",IF(AND(BK361&gt;=14.5,BK361&lt;=16.5),"14,5 - 16,5",IF(AND(BK361&gt;=17,BK361&lt;=19),"17 - 19",IF(AND(BK361&gt;=19.5,BK361&lt;=21.5),"19,5 - 21,5",IF(AND(BK361&gt;=22,BK361&lt;=24),"22 - 24",IF(AND(BK361&gt;=24.5,BK361&lt;=26.5),"24,5 - 26,5",IF(AND(BK361&gt;=27,BK361&lt;=29),"27 - 29",IF(AND(BK361&gt;=29.5,BK361&lt;=30),"29,5 - 30","Fuera de rango")))))))))))))))</f>
        <v>10 - 12</v>
      </c>
      <c r="BM361" s="11" t="n">
        <f aca="false">IF(BL361="","",IF(BL361="0 - 2",1,IF(BL361="2,5 - 4,5",2,IF(BL361="5 - 7",3,IF(BL361="7,5 - 9,5",4,IF(BL361="10 - 12",5,IF(BL361="12,5 - 13,5",6,IF(BL361="14","NORMA",IF(BL361="14,5 - 16,5",7,IF(BL361="17 - 19",8,IF(BL361="19,5 - 21,5",9,IF(BL361="22 - 24",10,IF(BL361="24,5 - 26,5",11,IF(BL361="27 - 29",12,IF(BL361="29,5 - 30",13,"")))))))))))))))</f>
        <v>5</v>
      </c>
      <c r="BN361" s="9" t="n">
        <v>24</v>
      </c>
      <c r="BO361" s="11" t="str">
        <f aca="false">IF(BN361="","",IF(AND(BN361&gt;=-20,BN361&lt;=-10),"-20 a -10",IF(AND(BN361&gt;=-9.5,BN361&lt;=0.5),"-9,5 a 0,5",IF(AND(BN361&gt;=1,BN361&lt;=11),"1 a 11",IF(AND(BN361&gt;=11.5,BN361&lt;=21.5),"11,5 a 21,5",IF(BN361=22,"22",IF(AND(BN361&gt;=22.5,BN361&lt;=32.5),"22,5 a 32,5",IF(AND(BN361&gt;=33,BN361&lt;=43),"33 a 43","Fuera de rango"))))))))</f>
        <v>22,5 a 32,5</v>
      </c>
      <c r="BP361" s="11" t="n">
        <f aca="false">IF(BO361="","",IF(BO361="-20 a -10",1,IF(BO361="-9,5 a 0,5",2,IF(BO361="1 a 11",3,IF(BO361="11,5 a 21,5",4,IF(BO361="22","NORMA",IF(BO361="22,5 a 32,5",5,IF(BO361="33 a 43",6,""))))))))</f>
        <v>5</v>
      </c>
      <c r="BQ361" s="9" t="n">
        <v>16</v>
      </c>
      <c r="BR361" s="10" t="str">
        <f aca="false">IF(BQ361="","",IF(AND(BQ361&gt;=-20,BQ361&lt;=-15),"-20 a -15",IF(AND(BQ361&gt;=-14.5,BQ361&lt;=-9.5),"-14,5 a -9,5",IF(AND(BQ361&gt;=-9,BQ361&lt;=-4),"-9 a -4",IF(AND(BQ361&gt;=-3.5,BQ361&lt;=2.5),"-3,5 a 2,5",IF(AND(BQ361&gt;=3,BQ361&lt;=8),"3 a 8",IF(AND(BQ361&gt;=8.5,BQ361&lt;=13.5),"8,5 a 13,5",IF(AND(BQ361&gt;=14,BQ361&lt;=17.5),"14 a 17,5",IF(BQ361=18,"18",IF(AND(BQ361&gt;=18.5,BQ361&lt;=23.5),"18,5 a 23,5",IF(AND(BQ361&gt;=24,BQ361&lt;=29),"24 a 29",IF(AND(BQ361&gt;=29.5,BQ361&lt;=34.5),"29,5 a 34,5",IF(AND(BQ361&gt;=35,BQ361&lt;=40),"35 a 40","Fuera de rango")))))))))))))</f>
        <v>14 a 17,5</v>
      </c>
      <c r="BS361" s="11" t="n">
        <f aca="false">IF(BR361="","",IF(BR361="-20 a -15",1,IF(BR361="-14,5 a -9,5",2,IF(BR361="-9 a -4",3,IF(BR361="-3,5 a 2,5",4,IF(BR361="3 a 8",5,IF(BR361="8,5 a 13,5",6,IF(BR361="14 a 17,5",7,IF(BR361="18","NORMA",IF(BR361="18,5 a 23,5",8,IF(BR361="24 a 29",9,IF(BR361="29,5 a 34,5",10,IF(BR361="35 a 40",11,"")))))))))))))</f>
        <v>7</v>
      </c>
      <c r="BT361" s="9" t="n">
        <v>0</v>
      </c>
      <c r="BU361" s="10" t="str">
        <f aca="false">IF(BT361="","",IF(AND(BT361&gt;=-20,BT361&lt;=-18),"-20 a -18",IF(AND(BT361&gt;=-17.5,BT361&lt;=-15.5),"-17,5 a -15,5",IF(AND(BT361&gt;=-15,BT361&lt;=-13),"-15 a -13",IF(AND(BT361&gt;=-12.5,BT361&lt;=-10.5),"-12,5 a -10,5",IF(AND(BT361&gt;=-10,BT361&lt;=-8),"-10 a -8",IF(AND(BT361&gt;=-7.5,BT361&lt;=-5.5),"-7,5 a -5,5",IF(AND(BT361&gt;=-5,BT361&lt;=-3),"-5 a -3",IF(AND(BT361&gt;=-2.5,BT361&lt;=-0.5),"-2,5 a -0,5",IF(BT361=0,"0",IF(AND(BT361&gt;=0.5,BT361&lt;=2.5),"0,5 a 2,5",IF(AND(BT361&gt;=3,BT361&lt;=5),"3 a 5",IF(AND(BT361&gt;=5.5,BT361&lt;=7.5),"5,5 a 7,5",IF(AND(BT361&gt;=8,BT361&lt;=10),"8 a 10",IF(AND(BT361&gt;=10.5,BT361&lt;=12.5),"10,5 a 12,5",IF(AND(BT361&gt;=13,BT361&lt;=15),"13 a 15",IF(AND(BT361&gt;=15.5,BT361&lt;=17.5),"15,5 a 17,5",IF(AND(BT361&gt;=18,BT361&lt;=20),"18 a 20","Fuera de rango"))))))))))))))))))</f>
        <v>0</v>
      </c>
      <c r="BV361" s="11" t="str">
        <f aca="false">IF(BT361="","",IF(BT361=0,"NORMA",IF(AND(BT361&gt;=-20,BT361&lt;=-18),2,IF(AND(BT361&gt;=-17.5,BT361&lt;=-15.5),2,IF(AND(BT361&gt;=-15,BT361&lt;=-13),3,IF(AND(BT361&gt;=-12.5,BT361&lt;=-10.5),4,IF(AND(BT361&gt;=-10,BT361&lt;=-8),5,IF(AND(BT361&gt;=-7.5,BT361&lt;=-5.5),6,IF(AND(BT361&gt;=-5,BT361&lt;=-3),7,IF(AND(BT361&gt;=-2.5,BT361&lt;=-0.5),8,IF(AND(BT361&gt;=0.5,BT361&lt;=2.5),9,IF(AND(BT361&gt;=3,BT361&lt;=5),10,IF(AND(BT361&gt;=5.5,BT361&lt;=7.5),11,IF(AND(BT361&gt;=8,BT361&lt;=10),12,IF(AND(BT361&gt;=10.5,BT361&lt;=12.5),13,IF(AND(BT361&gt;=13,BT361&lt;=15),14,IF(AND(BT361&gt;=15.5,BT361&lt;=17.5),15,IF(AND(BT361&gt;=18,BT361&lt;=20),16,"Fuera de rango"))))))))))))))))))</f>
        <v>NORMA</v>
      </c>
      <c r="BW361" s="9" t="n">
        <v>-7.25</v>
      </c>
      <c r="BX361" s="10" t="n">
        <f aca="false">18.5- (0.3*H361)</f>
        <v>15.5</v>
      </c>
      <c r="BY361" s="10" t="n">
        <f aca="false">(BW361)-(BX361)</f>
        <v>-22.75</v>
      </c>
      <c r="BZ361" s="10" t="str">
        <f aca="false">IF(BY361="","",IF(BY361&lt;-27.5,"De -30 a -28",IF(BY361&lt;-25,"De -27,5 a -25,5",IF(BY361&lt;-22.5,"De -25 a -23",IF(BY361&lt;-20,"De -22,5 a -20,5",IF(BY361&lt;-17.5,"De -20 a -18",IF(BY361&lt;-15,"De -17,5 a -15,5",IF(BY361&lt;-12.5,"De -15 a -13",IF(BY361&lt;-10,"De -12,5 a -10,5",IF(BY361&lt;-7.5,"De -10 a -8",IF(BY361&lt;-5,"De -7,5 a -5,5",IF(BY361&lt;-2.5,"De -5 a -3",IF(BY361&lt;0,"De -2,5 a -0,5",IF(BY361&lt;2.5,"De 0 a 2",IF(BY361&lt;5,"De 2,5 a 4,5",IF(BY361&lt;7.5,"De 5 a 7",IF(BY361&lt;10,"De 7,5 a 9,5",IF(BY361&lt;12.5,"De 10 a 12",IF(BY361&lt;15,"De 12,5 a 14,5",IF(BY361&lt;17.5,"De 15 a 17",IF(BY361&lt;20,"De 17,5 a 19,5",IF(BY361&lt;22.5,"De 20 a 22",IF(BY361&lt;25,"De 22,5 a 24,5",IF(BY361&lt;27.5,"De 25 a 27","De 27,5 a 30"))))))))))))))))))))))))</f>
        <v>De -25 a -23</v>
      </c>
      <c r="CA361" s="12" t="n">
        <f aca="false">IF(BY361="","",IF(BY361&lt;=-28,1,IF(BY361&lt;=-25.5,2,IF(BY361&lt;=-23,3,IF(BY361&lt;=-20.5,4,IF(BY361&lt;=-18,5,IF(BY361&lt;=-15.5,6,IF(BY361&lt;=-13,7,IF(BY361&lt;=-10.5,8,IF(BY361&lt;=-8,9,IF(BY361&lt;=-5.5,10,IF(BY361&lt;=-3,11,IF(BY361&lt;=-0.5,12,IF(BY361&lt;=2,13,IF(BY361&lt;=4.5,14,IF(BY361&lt;=7,15,IF(BY361&lt;=9.5,16,IF(BY361&lt;=12,17,IF(BY361&lt;=14.5,18,IF(BY361&lt;=17,19,IF(BY361&lt;=19.5,20,IF(BY361&lt;=22,21,IF(BY361&lt;=24.5,22,IF(BY361&lt;=27,23,IF(BY361&lt;=30,24,"Fuera de rango")))))))))))))))))))))))))</f>
        <v>4</v>
      </c>
      <c r="CB361" s="9" t="n">
        <v>-5.5</v>
      </c>
      <c r="CC361" s="10" t="n">
        <f aca="false">18.5- (0.3*H361)</f>
        <v>15.5</v>
      </c>
      <c r="CD361" s="10" t="n">
        <f aca="false">(CB361)-(CC361)</f>
        <v>-21</v>
      </c>
      <c r="CE361" s="10" t="str">
        <f aca="false">IF(CD361="","",IF(CD361&lt;-27.5,"De -30 a -28",IF(CD361&lt;-25,"De -27,5 a -25,5",IF(CD361&lt;-22.5,"De -25 a -23",IF(CD361&lt;-20,"De -22,5 a -20,5",IF(CD361&lt;-17.5,"De -20 a -18",IF(CD361&lt;-15,"De -17,5 a -15,5",IF(CD361&lt;-12.5,"De -15 a -13",IF(CD361&lt;-10,"De -12,5 a -10,5",IF(CD361&lt;-7.5,"De -10 a -8",IF(CD361&lt;-5,"De -7,5 a -5,5",IF(CD361&lt;-2.5,"De -5 a -3",IF(CD361&lt;0,"De -2,5 a -0,5",IF(CD361&lt;=2,"De 0 a 2",IF(CD361&lt;=4.5,"De 2,5 a 4,5",IF(CD361&lt;=7,"De 5 a 7",IF(CD361&lt;=9.5,"De 7,5 a 9,5",IF(CD361&lt;=12,"De 10 a 12",IF(CD361&lt;=14.5,"De 12,5 a 14,5",IF(CD361&lt;=17,"De 15 a 17",IF(CD361&lt;=19.5,"De 17,5 a 19,5",IF(CD361&lt;=22,"De 20 a 22",IF(CD361&lt;=24.5,"De 22,5 a 24,5",IF(CD361&lt;=27,"De 25 a 27","De 27,5 a 30"))))))))))))))))))))))))</f>
        <v>De -22,5 a -20,5</v>
      </c>
      <c r="CF361" s="12" t="n">
        <f aca="false">IF(CD361="","",IF(CD361&lt;-27.5,1,IF(CD361&lt;-25,2,IF(CD361&lt;-22.5,3,IF(CD361&lt;-20,4,IF(CD361&lt;-17.5,5,IF(CD361&lt;-15,6,IF(CD361&lt;-12.5,7,IF(CD361&lt;-10,8,IF(CD361&lt;-7.5,9,IF(CD361&lt;-5,10,IF(CD361&lt;-2.5,11,IF(CD361&lt;0,12,IF(CD361&lt;2.5,13,IF(CD361&lt;5,14,IF(CD361&lt;7.5,15,IF(CD361&lt;10,16,IF(CD361&lt;12.5,17,IF(CD361&lt;15,18,IF(CD361&lt;17.5,19,IF(CD361&lt;20,20,IF(CD361&lt;22.5,21,IF(CD361&lt;25,22,IF(CD361&lt;27.5,23,24))))))))))))))))))))))))</f>
        <v>4</v>
      </c>
      <c r="CG361" s="9" t="n">
        <v>-2</v>
      </c>
      <c r="CH361" s="10" t="str">
        <f aca="false">IF(CG361="","",IF(AND(CG361&gt;=-10,CG361&lt;=-9.5),"-10 a -9,5",IF(AND(CG361&gt;-9.5,CG361&lt;=-8.5),"-9 a -8,5",IF(AND(CG361&gt;-8.5,CG361&lt;=-7.5),"-8 a -7,5",IF(AND(CG361&gt;-7.5,CG361&lt;=-6.5),"-7 a -6,5",IF(AND(CG361&gt;-6.5,CG361&lt;=-5.5),"-6 a -5,5",IF(AND(CG361&gt;-5.5,CG361&lt;=-4.5),"-5 a -4,5",IF(AND(CG361&gt;-4.5,CG361&lt;=-3.5),"-4 a -3,5",IF(AND(CG361&gt;-3.5,CG361&lt;=-2.5),"-3 a -2,5",IF(CG361=-2.25,"-2,25",IF(AND(CG361&gt;-2.5,CG361&lt;=-1.5),"-2 a -1,5",IF(AND(CG361&gt;-1.5,CG361&lt;=-0.5),"-1 a -0,5",IF(AND(CG361&gt;-0.5,CG361&lt;=0.5),"0 a 0,5",IF(AND(CG361&gt;0.5,CG361&lt;=1.5),"1 a 1,5",IF(AND(CG361&gt;1.5,CG361&lt;=2.5),"2 a 2,5",IF(AND(CG361&gt;2.5,CG361&lt;=3.5),"3 a 3,5",IF(AND(CG361&gt;3.5,CG361&lt;=4.5),"4 a 4,5",IF(AND(CG361&gt;4.5,CG361&lt;=5.5),"5 a 5,5",IF(AND(CG361&gt;5.5,CG361&lt;=6.5),"6 a 6,5",IF(AND(CG361&gt;6.5,CG361&lt;=7.5),"7 a 7,5",IF(AND(CG361&gt;7.5,CG361&lt;=8.5),"8 a 8,5",IF(AND(CG361&gt;8.5,CG361&lt;=9.5),"9 a 9,5",IF(CG361&gt;=10,"10","Fuera de rango")))))))))))))))))))))))</f>
        <v>-2 a -1,5</v>
      </c>
      <c r="CI361" s="11" t="n">
        <f aca="false">IF(CG361="","",IF(CG361=-2.25,"NORMA",IF(CG361&lt;=-9.5,1,IF(CG361&lt;=-8.5,2,IF(CG361&lt;=-7.5,3,IF(CG361&lt;=-6.5,4,IF(CG361&lt;=-5.5,5,IF(CG361&lt;=-4.5,6,IF(CG361&lt;=-3.5,7,IF(CG361&lt;=-2.5,8,IF(CG361&lt;=-1.5,9,IF(CG361&lt;=-0.5,10,IF(CG361&lt;=0.5,11,IF(CG361&lt;=1.5,12,IF(CG361&lt;=2.5,13,IF(CG361&lt;=3.5,14,IF(CG361&lt;=4.5,15,IF(CG361&lt;=5.5,16,IF(CG361&lt;=6.5,17,IF(CG361&lt;=7.5,18,IF(CG361&lt;=8.5,19,IF(CG361&lt;=9.5,20,IF(CG361=10,21,"Fuera de rango")))))))))))))))))))))))</f>
        <v>9</v>
      </c>
      <c r="CJ361" s="9" t="n">
        <v>1.75</v>
      </c>
      <c r="CK361" s="10" t="str">
        <f aca="false">IF(CJ361="","",IF(AND(CJ361&gt;=-6,CJ361&lt;=-5.5),"-6 a -5,5",IF(AND(CJ361&gt;-5.5,CJ361&lt;=-4.5),"-5 a -4,5",IF(AND(CJ361&gt;-4.5,CJ361&lt;=-3.5),"-4 a -3,5",IF(AND(CJ361&gt;-3.5,CJ361&lt;=-2.5),"-3 a -2,5",IF(AND(CJ361&gt;-2.5,CJ361&lt;=-1.5),"-2 a -1,5",IF(AND(CJ361&gt;-1.5,CJ361&lt;=-0.5),"-1 a -0,5",IF(AND(CJ361&gt;-0.5,CJ361&lt;=0.5),"0 a 0,5",IF(AND(CJ361&gt;0.5,CJ361&lt;=1.5),"1 a 1,5",IF(AND(CJ361&gt;1.5,CJ361&lt;2.5),"2",IF(AND(CJ361&gt;=2.5,CJ361&lt;=3),"2,5 a 3",IF(AND(CJ361&gt;3,CJ361&lt;=4),"3,5 a 4",IF(AND(CJ361&gt;4,CJ361&lt;=5),"4,5 a 5",IF(AND(CJ361&gt;5,CJ361&lt;=6),"5,5 a 6",IF(AND(CJ361&gt;6,CJ361&lt;=7),"6,5 a 7",IF(AND(CJ361&gt;7,CJ361&lt;=8),"7,5 a 8",IF(AND(CJ361&gt;8,CJ361&lt;=9.5),"8,5 a 9,5",IF(CJ361=10,"10","Fuera de rango"))))))))))))))))))</f>
        <v>2</v>
      </c>
      <c r="CL361" s="11" t="str">
        <f aca="false">IF(CK361="","",IF(OR(CK361="-6 a -5,5",CK361="-6 - -5,5"),1,IF(OR(CK361="-5 a -4,5",CK361="-5 - -4,5"),2,IF(OR(CK361="-4 a -3,5",CK361="-4 - -3,5"),3,IF(OR(CK361="-3 a -2,5",CK361="-3 - -2,5"),4,IF(OR(CK361="-2 a -1,5",CK361="-2 - -1,5"),5,IF(OR(CK361="-1 a -0,5",CK361="-1 - -0,5"),6,IF(OR(CK361="0 a 0,5",CK361="0 - 0,5"),7,IF(OR(CK361="1 a 1,5",CK361="1 - 1,5"),8,IF(CK361="2","NORMA",IF(OR(CK361="2,5 a 3",CK361="2,5 - 3"),9,IF(OR(CK361="3,5 a 4",CK361="3,5 - 4"),10,IF(OR(CK361="4,5 a 5",CK361="4,5 - 5"),11,IF(OR(CK361="5,5 a 6",CK361="5,5 - 6"),12,IF(OR(CK361="6,5 a 7",CK361="6,5 - 7"),13,IF(OR(CK361="7,5 a 8",CK361="7,5 - 8"),14,IF(OR(CK361="8,5 a 9",CK361="8,5 - 9,5",CK361="9 a 9,5"),15,IF(CK361="10",15,IF(OR(CK361="0,5 a 1",CK361="0,5 - 1"),7,"Fuera de rango")))))))))))))))))))</f>
        <v>NORMA</v>
      </c>
      <c r="CN361" s="10" t="str">
        <f aca="false">IF(CM361=0,"0", " ")</f>
        <v>0</v>
      </c>
      <c r="CO361" s="10" t="str">
        <f aca="false">IF(CM361&gt;0,"EME"," ")</f>
        <v> </v>
      </c>
      <c r="CQ361" s="10" t="str">
        <f aca="false">IF(CP361&gt;0,"0", " ")</f>
        <v> </v>
      </c>
      <c r="CR361" s="10" t="str">
        <f aca="false">IF(CP361&gt;0,"EME"," ")</f>
        <v> </v>
      </c>
      <c r="CS361" s="9" t="n">
        <v>1</v>
      </c>
      <c r="CV361" s="9" t="n">
        <v>1.75</v>
      </c>
      <c r="CY361" s="9" t="n">
        <v>0</v>
      </c>
      <c r="DB361" s="9" t="n">
        <v>0</v>
      </c>
      <c r="DC361" s="11" t="str">
        <f aca="false">IF(DB361&lt;0,"2"," ")</f>
        <v> </v>
      </c>
      <c r="DD361" s="11" t="str">
        <f aca="false">IF(DB361&lt;0,"MIO"," ")</f>
        <v> </v>
      </c>
      <c r="DE361" s="9" t="n">
        <v>-4</v>
      </c>
      <c r="DF361" s="10" t="str">
        <f aca="false">IF(DE361&lt;0,"3"," ")</f>
        <v>3</v>
      </c>
      <c r="DG361" s="10" t="str">
        <f aca="false">IF(DE361&lt;0,"AST"," ")</f>
        <v>AST</v>
      </c>
      <c r="DH361" s="9" t="n">
        <v>-4.5</v>
      </c>
      <c r="DI361" s="10" t="str">
        <f aca="false">IF(DH361&lt;0,"3"," ")</f>
        <v>3</v>
      </c>
      <c r="DJ361" s="10" t="str">
        <f aca="false">IF(DH361&lt;0,"AST"," ")</f>
        <v>AST</v>
      </c>
      <c r="DK361" s="9" t="n">
        <v>0</v>
      </c>
      <c r="DL361" s="10" t="str">
        <f aca="false">IF(DK361&gt;0,"4"," ")</f>
        <v> </v>
      </c>
      <c r="DM361" s="10" t="str">
        <f aca="false">IF(DK361&gt;0,"PRE"," ")</f>
        <v> </v>
      </c>
      <c r="DN361" s="9" t="n">
        <v>0</v>
      </c>
      <c r="DO361" s="10" t="str">
        <f aca="false">IF(DN361&gt;0,"4"," ")</f>
        <v> </v>
      </c>
      <c r="DP361" s="10" t="str">
        <f aca="false">IF(DN361&gt;0,"PRE"," ")</f>
        <v> </v>
      </c>
      <c r="DS361" s="12" t="str">
        <f aca="false">CONCATENATE(CO361,CU361,DA361,DG361,DM361)</f>
        <v> AST </v>
      </c>
      <c r="DT361" s="10" t="e">
        <f aca="false" t="array" ref="DT361">_xlfn.IFS(DS361="EME    ","0", DS361=" HIP   ","1", DS361="  MIO  ","2", DS361="   AST ","3", DS361="    PRE","4", DS361="EME   PRE","5", DS361=" HIP  PRE","6", DS361=" HIP AST ","7", DS361="  MIO PRE","8", DS361="  MIOAST ","9", DS361="   ASTPRE","10",DS361=" HIP ASTPRE","11", DS361="  MIOASTPRE","12", DS361="     ","0")</f>
        <v>#N/A</v>
      </c>
      <c r="DV361" s="1" t="e">
        <f aca="false" t="array" ref="DV361">_xlfn.IFS(DU361="SI","2", DU361="NO","1")</f>
        <v>#N/A</v>
      </c>
      <c r="DX361" s="11" t="str">
        <f aca="false">IF(DW361=0,"1","2")</f>
        <v>1</v>
      </c>
      <c r="DY361" s="11" t="str">
        <f aca="false" t="array" ref="DY361">_xlfn.IFS(DW361=0,"0", DW361=0.25, "1", DW361=0.5,"2", DW361=0.75,"3", DW361=1,"4",DW361=1.25,"5", DW361=1.5,"6", DW361=1.75,"7", DW361=2,"8")</f>
        <v>0</v>
      </c>
      <c r="EA361" s="11" t="str">
        <f aca="false">IF(DZ361=0,"1","2")</f>
        <v>1</v>
      </c>
      <c r="EB361" s="11" t="str">
        <f aca="false" t="array" ref="EB361">_xlfn.IFS(DZ361=0,"0", DZ361=0.25, "1", DZ361=0.5,"2", DZ361=0.75,"3", DZ361=1,"4",DZ361=1.25,"5", DZ361=1.5,"6", DZ361=1.75,"7", DZ361=2,"8")</f>
        <v>0</v>
      </c>
      <c r="ED361" s="10" t="str">
        <f aca="false">IF(EC361=0,"1","2")</f>
        <v>1</v>
      </c>
      <c r="EE361" s="11" t="str">
        <f aca="false" t="array" ref="EE361">_xlfn.IFS(EC361=0,"0", EC361=-0.25, "1", EC361=-0.5,"2", EC361=-0.75,"3", EC361=-1,"4",EC361=-1.25,"5", EC361=-1.5,"6", EC361=-1.75,"7", EC361=-2,"8", EC361=-2.25,"9",EC361=-2.5,"10", EC361=-2.75,"11", EC361=-3,"12", EC361=-3.25,"13", EC361=-3.5,"14", EC361=-3.75,"15",EC361=-4,"16")</f>
        <v>0</v>
      </c>
      <c r="EG361" s="10" t="str">
        <f aca="false">IF(EF361=0,"1","2")</f>
        <v>1</v>
      </c>
      <c r="EH361" s="11" t="str">
        <f aca="false" t="array" ref="EH361">_xlfn.IFS(EF361=0,"0", EF361=-0.25, "1", EF361=-0.5,"2", EF361=-0.75,"3", EF361=-1,"4",EF361=-1.25,"5", EF361=-1.5,"6", EF361=-1.75,"7", EF361=-2,"8", EF361=-2.25,"9",EF361=-2.5,"10", EF361=-2.75,"11", EF361=-3,"12", EF361=-3.25,"13", EF361=-3.5,"14", EF361=-3.75,"15",EF361=-4,"16")</f>
        <v>0</v>
      </c>
      <c r="EJ361" s="11" t="str">
        <f aca="false">IF(EI361=0,"1","2")</f>
        <v>1</v>
      </c>
      <c r="EK361" s="11" t="str">
        <f aca="false" t="array" ref="EK361">_xlfn.IFS(EI361=0,"0", EI361=-0.25, "1", EI361=-0.5,"2", EI361=-0.75,"3", EI361=-1,"4",EI361=-1.25,"5", EI361=-1.5,"6", EI361=-1.75,"7", EI361=-2,"8", EI361=-2.25,"9", EI361=-2.25,"9",EI361=-2.5,"10", EI361=-2.75,"11", EI361=-3,"12", EI361=-3.25,"13", EI361=-3.5,"14", EI361=-3.75,"15",EI361=-4,"16", EI361=0.25, "17", EI361=0.5, "18")</f>
        <v>0</v>
      </c>
      <c r="EM361" s="11" t="str">
        <f aca="false">IF(EL361=0,"1","2")</f>
        <v>1</v>
      </c>
      <c r="EN361" s="11" t="str">
        <f aca="false" t="array" ref="EN361">_xlfn.IFS(EL361=0.25,"17",EL361=0.5,"18", EL361=0,"0", EL361=-0.25, "1", EL361=-0.5,"2", EL361=-0.75,"3", EL361=-1,"4",EL361=-1.25,"5", EL361=-1.5,"6", EL361=-1.75,"7", EL361=-2,"8",EL361= -2.25,"9",EL361=-2.5,"10",EL361= -2.75,"11",EL361= -3,"12",EL361= -3.25,"13",EL361= -3.5,"14",EL361= -3.75,"15",EL361=-4,"16")</f>
        <v>0</v>
      </c>
      <c r="EP361" s="11" t="str">
        <f aca="false">IF(EO361=0,"1","2")</f>
        <v>1</v>
      </c>
      <c r="EQ361" s="11" t="str">
        <f aca="false" t="array" ref="EQ361">_xlfn.IFS(EO361=0,"0", EO361=0.25, "1", EO361=0.5,"2", EO361=0.75,"3", EO361=1,"4",EO361=1.25,"5", EO361=1.5,"6", EO361=1.75,"7", EO361=2,"8", EO361=2.25,"9", EO361=2.25,"9",EO361=2.5,"10", EO361=2.75,"11", EO361=3,"12", EO361=3.25,"13", EO361=3.5,"14", EO361=3.75,"15",EO361=4,"16", EO361=-0.25, "17", bq=-0.5, "18")</f>
        <v>0</v>
      </c>
      <c r="ES361" s="11" t="str">
        <f aca="false">IF(ER361=0,"1","2")</f>
        <v>1</v>
      </c>
      <c r="ET361" s="11" t="str">
        <f aca="false" t="array" ref="ET361">_xlfn.IFS(ER361=0,"0", ER361=0.25, "1", ER361=0.5,"2", ER361=0.75,"3", ER361=1,"4",ER361=1.25,"5", ER361=1.5,"6", ER361=1.75,"7", ER361=2,"8", ER361=2.25,"9", ER361=2.25,"9",ER361=2.5,"10", ER361=2.75,"11", ER361=3,"12", ER361=3.25,"13", ER361=3.5,"14", ER361=3.75,"15",ER361=4,"16", ER361=-0.25, "17", bq=-0.5, "18")</f>
        <v>0</v>
      </c>
      <c r="EV361" s="14" t="e">
        <f aca="false">VLOOKUP(EU361,LEYENDA!$G$2:$H$8,2,TRUE())</f>
        <v>#N/A</v>
      </c>
      <c r="EW361" s="14" t="e">
        <f aca="false" t="array" ref="EW361">_xlfn.IFS(EV361="0-5","1", EV361="6-12","2", EV361="13-18","3", EV361="19-24","4", EV361="25-36","5", EV361="37-48","6", EV361="49-60","7")</f>
        <v>#N/A</v>
      </c>
    </row>
    <row r="362" customFormat="false" ht="13.5" hidden="false" customHeight="false" outlineLevel="0" collapsed="false">
      <c r="A362" s="1" t="n">
        <v>103</v>
      </c>
      <c r="B362" s="2" t="n">
        <v>1</v>
      </c>
      <c r="C362" s="33" t="n">
        <v>43204</v>
      </c>
      <c r="E362" s="5" t="str">
        <f aca="false">VLOOKUP(A362,'286'!$A$3:$J$6279,10,FALSE())</f>
        <v>DE ROJAS VALERO, PEDRO</v>
      </c>
      <c r="F362" s="4" t="str">
        <f aca="false">VLOOKUP(A362,'286'!$A$3:$I$1768,3,FALSE())</f>
        <v>ROVAPE</v>
      </c>
      <c r="G362" s="6" t="n">
        <f aca="false">VLOOKUP(A362,'286'!$A$3:$I$1768,4,FALSE())</f>
        <v>33649</v>
      </c>
      <c r="H362" s="7" t="n">
        <f aca="false">YEAR(C362)-YEAR(G362)</f>
        <v>26</v>
      </c>
      <c r="I362" s="1" t="str">
        <f aca="false">VLOOKUP(H362,LEYENDA!$C$2:$D$6,2,TRUE())</f>
        <v>25-40</v>
      </c>
      <c r="J362" s="5" t="str">
        <f aca="false">VLOOKUP(A362,'286'!$A$3:$I$1768,7,FALSE())</f>
        <v>H</v>
      </c>
      <c r="K362" s="8" t="n">
        <f aca="false">VLOOKUP(A362,'286'!$A$3:$I$1768,2,FALSE())</f>
        <v>0</v>
      </c>
      <c r="L362" s="4" t="str">
        <f aca="false">VLOOKUP(A362,'286'!$A$3:$I$1768,8,FALSE())</f>
        <v>D</v>
      </c>
      <c r="M362" s="4" t="str">
        <f aca="false">VLOOKUP(A362,'286'!$A$3:$I$1768,9,FALSE())</f>
        <v>D</v>
      </c>
      <c r="N362" s="8" t="str">
        <f aca="false">IF(R362=O362, "MISMA","CONTRARIA")</f>
        <v>MISMA</v>
      </c>
      <c r="O362" s="8" t="str">
        <f aca="false" t="array" ref="O362">_xlfn.IFS(L362="D","1", L362="I","2")</f>
        <v>1</v>
      </c>
      <c r="P362" s="8" t="e">
        <f aca="false" t="array" ref="P362">_xlfn.IFS(K362="OD","1", K362="OI","2")</f>
        <v>#N/A</v>
      </c>
      <c r="Q362" s="1" t="str">
        <f aca="false" t="array" ref="Q362">_xlfn.IFS(J362="M","1", J362="H","2")</f>
        <v>2</v>
      </c>
      <c r="R362" s="8" t="str">
        <f aca="false" t="array" ref="R362">_xlfn.IFS(M362="D","1", M362="I","2")</f>
        <v>1</v>
      </c>
      <c r="S362" s="1" t="str">
        <f aca="false" t="array" ref="S362">_xlfn.IFS(N362="CONTRARIA", "1",N362= "MISMA","2")</f>
        <v>2</v>
      </c>
      <c r="T362" s="1" t="str">
        <f aca="false" t="array" ref="T362">_xlfn.IFS(I362="0-12","1", I362="13-24","2", I362="25-40","3", I362="41-60","4", I362="61-100","5")</f>
        <v>3</v>
      </c>
      <c r="U362" s="9" t="n">
        <v>-1</v>
      </c>
      <c r="V362" s="11" t="str">
        <f aca="false">IF(U362="","",IF(AND(U362&gt;=-9,U362&lt;=-6.5),"-9 a -6,5",IF(AND(U362&gt;=-6,U362&lt;=-3.5),"-6 a -3,5",IF(AND(U362&gt;=-3,U362&lt;=-1),"-3 a -1",IF(U362=-0.5,"-0,5",IF(AND(U362&gt;=0,U362&lt;=2.5),"0 a 2,5",IF(AND(U362&gt;=3,U362&lt;=5.5),"3 a 5,5",IF(AND(U362&gt;=6,U362&lt;=8.5),"6 a 8,5",IF(AND(U362&gt;=9,U362&lt;=20),"9 a 20","Fuera de rango")))))))))</f>
        <v>-3 a -1</v>
      </c>
      <c r="W362" s="11" t="n">
        <f aca="false">IF(V362="","",IF(V362="-9 a -6,5",2,IF(V362="-6 a -3,5",3,IF(V362="-3 a -1",4,IF(V362="-0,5","NORMA",IF(V362="0 a 2,5",5,IF(V362="3 a 5,5",6,IF(V362="6 a 8,5",7,IF(V362="9 a 20",8,"Fuera de rango")))))))))</f>
        <v>4</v>
      </c>
      <c r="X362" s="9" t="n">
        <v>18</v>
      </c>
      <c r="Y362" s="11" t="str">
        <f aca="false">IF(X362="","",IF(AND(X362&gt;=0,X362&lt;=4),"0 a 4",IF(AND(X362&gt;=4.5,X362&lt;=8.5),"4,5 a 8,5",IF(X362=9,"9",IF(AND(X362&gt;=9.5,X362&lt;=13),"9,5 a 13",IF(AND(X362&gt;=13.5,X362&lt;=20),"13,5 a 20",IF(AND(X362&gt;=20.5,X362&lt;=35),"20,5 a 35","Fuera de rango")))))))</f>
        <v>13,5 a 20</v>
      </c>
      <c r="Z362" s="11" t="n">
        <f aca="false">IF(Y362="","",IF(Y362="0 a 4",1,IF(Y362="4,5 a 8,5",2,IF(Y362="9","NORMA",IF(Y362="9,5 a 13",3,IF(Y362="13,5 a 20",4,IF(Y362="20,5 a 35",5,"Fuera de rango")))))))</f>
        <v>4</v>
      </c>
      <c r="AA362" s="9" t="n">
        <v>36</v>
      </c>
      <c r="AB362" s="10" t="str">
        <f aca="false">IF(AA362="","",IF(AND(AA362&gt;=0,AA362&lt;=9),"0 a 9",IF(AND(AA362&gt;=9.5,AA362&lt;=18.5),"9,5 a 18,5",IF(AA362=19,"19",IF(AND(AA362&gt;=19.5,AA362&lt;=28),"19,5 a 28",IF(AND(AA362&gt;=28.5,AA362&lt;=40),"28,5 a 40","Fuera de rango"))))))</f>
        <v>28,5 a 40</v>
      </c>
      <c r="AC362" s="11" t="n">
        <f aca="false" t="array" ref="AC362">_xlfn.IFS(AB362="","",AB362="0 a 9",1,AB362="9,5 a 18,5",2,AB362="19","NORMA",AB362="19,5 a 28",3,AB362="28,5 a 40",4,TRUE(),"Fuera de rango")</f>
        <v>4</v>
      </c>
      <c r="AD362" s="9" t="n">
        <v>14</v>
      </c>
      <c r="AE362" s="10" t="str">
        <f aca="false">IF(AD362="","",IF(AND(AD362&gt;=-10,AD362&lt;=0),"De -10 a 0",IF(AND(AD362&gt;=0.5,AD362&lt;=9.5),"0,5 a 9,5",IF(AD362=10,"10",IF(AND(AD362&gt;=10.5,AD362&lt;=20),"10,5 a 20",IF(AND(AD362&gt;=20.5,AD362&lt;=40),"20,5 a 40","Fuera de rango"))))))</f>
        <v>10,5 a 20</v>
      </c>
      <c r="AF362" s="12" t="n">
        <f aca="false">IF(AD362="","",IF(AND(AD362&gt;=-10,AD362&lt;=0),1,IF(AND(AD362&gt;=0.5,AD362&lt;=9.5),2,IF(AD362=10,"NORMA",IF(AND(AD362&gt;=10.5,AD362&lt;=20),3,IF(AND(AD362&gt;=20.5,AD362&lt;=40),4,""))))))</f>
        <v>3</v>
      </c>
      <c r="AG362" s="9" t="n">
        <v>16</v>
      </c>
      <c r="AH362" s="10" t="str">
        <f aca="false">IF(AG362="","",IF(AND(AG362&gt;=0,AG362&lt;=4),"0 a 4",IF(AND(AG362&gt;=4.5,AG362&lt;=8.5),"4,5 a 8,5",IF(AG362=9,"9",IF(AND(AG362&gt;=9.5,AG362&lt;=13),"9,5 a 13",IF(AND(AG362&gt;=13.5,AG362&lt;=25),"13,5 a 25","Fuera de rango"))))))</f>
        <v>13,5 a 25</v>
      </c>
      <c r="AI362" s="10" t="n">
        <f aca="false">IF(AH362="","",IF(AH362="0 a 4",1,IF(AH362="4,5 a 8,5",2,IF(AH362="9","NORMA",IF(AH362="9,5 a 13",3,IF(AH362="13,5 a 25",4,""))))))</f>
        <v>4</v>
      </c>
      <c r="AJ362" s="9" t="n">
        <v>4</v>
      </c>
      <c r="AK362" s="10" t="str">
        <f aca="false">IF(AJ362="","",IF(AND(AJ362&gt;=-15,AJ362&lt;=-10.5),"-15 a -10,5",IF(AND(AJ362&gt;=-10,AJ362&lt;=-4),"-10 a -4",IF(AND(AJ362&gt;=-4.5,AJ362&lt;=0),"-4,5 a 0",IF(AND(AJ362&gt;=0.5,AJ362&lt;=4.5),"0,5 a 4,5",IF(AJ362=5,"5",IF(AND(AJ362&gt;=5.5,AJ362&lt;=10),"5,5 a 10",IF(AND(AJ362&gt;=10.5,AJ362&lt;=20),"10,5 a 20","Fuera de rango"))))))))</f>
        <v>0,5 a 4,5</v>
      </c>
      <c r="AL362" s="11" t="n">
        <f aca="false">IF(AK362="","",IF(AK362="-15 a -10,5",1,IF(AK362="-10 a -4",2,IF(AK362="-4,5 a 0",3,IF(AK362="0,5 a 4,5",4,IF(AK362="5","NORMA",IF(AK362="5,5 a 10",5,IF(AK362="10,5 a 20",6,"Error"))))))))</f>
        <v>4</v>
      </c>
      <c r="AM362" s="9" t="n">
        <v>1</v>
      </c>
      <c r="AN362" s="10" t="str">
        <f aca="false">IF(AM362="","",IF(AND(AM362&gt;=-7.5,AM362&lt;=-5.5),"-7,5 a -5,5",IF(AND(AM362&gt;=-5,AM362&lt;=-3),"-5 a -3",IF(AND(AM362&gt;=-2.5,AM362&lt;=-0.5),"-2,5 a -0,5",IF(AM362=0,"0,00",IF(AND(AM362&gt;=0.5,AM362&lt;=2.5),"0,5 a 2,5",IF(AND(AM362&gt;=3,AM362&lt;=5),"3 a 5",IF(AND(AM362&gt;=5.5,AM362&lt;=7.5),"5,5 a 7,5",IF(AND(AM362&gt;=8,AM362&lt;=10),"8 a 10","Fuera de rango")))))))))</f>
        <v>0,5 a 2,5</v>
      </c>
      <c r="AO362" s="11" t="n">
        <f aca="false">IF(AN362="","",IF(AN362="-7,5 a -5,5",1,IF(AN362="-5 a -3",2,IF(AN362="-2,5 a -0,5",3,IF(AN362="0,00","NORMA",IF(AN362="0,5 a 2,5",4,IF(AN362="3 a 5",5,IF(AN362="5,5 a 7,5",6,IF(AN362="8 a 10",7,"Error")))))))))</f>
        <v>4</v>
      </c>
      <c r="AP362" s="9" t="n">
        <v>-12</v>
      </c>
      <c r="AQ362" s="10" t="str">
        <f aca="false">IF(AP362="","",IF(AND(AP362&gt;=-20,AP362&lt;=-9.5),"-20 a -9,5",IF(AND(AP362&gt;=-9,AP362&lt;=-6.5),"-9 a -6,5",IF(AP362=-6,"-6",IF(AND(AP362&gt;=-5.5,AP362&lt;=-3),"-5,5 a -3",IF(AND(AP362&gt;=-2.5,AP362&lt;=0),"-2,5 a 0",IF(AND(AP362&gt;=0.5,AP362&lt;=3),"0,5 a 3",IF(AND(AP362&gt;=3.5,AP362&lt;=6),"3,5 a 6",IF(AND(AP362&gt;=6.5,AP362&lt;=9),"6,5 a 9",IF(AND(AP362&gt;=9.5,AP362&lt;=20),"9,5 a 20","Fuera de rango"))))))))))</f>
        <v>-20 a -9,5</v>
      </c>
      <c r="AR362" s="11" t="n">
        <f aca="false">IF(AQ362="","",IF(AQ362="-20 a -9,5",1,IF(AQ362="-9 a -6,5",2,IF(AQ362="-6","NORMA",IF(AQ362="-5,5 a -3",3,IF(AQ362="-2,5 a 0",4,IF(AQ362="0,5 a 3",5,IF(AQ362="3,5 a 6",6,IF(AQ362="6,5 a 9",7,IF(AQ362="9,5 a 20",8,""))))))))))</f>
        <v>1</v>
      </c>
      <c r="AS362" s="9" t="n">
        <v>4</v>
      </c>
      <c r="AT362" s="10" t="str">
        <f aca="false">IF(AS362="","",IF(AND(AS362&gt;=-16,AS362&lt;=-14),"-16 a -14",IF(AND(AS362&gt;=-13.5,AS362&lt;=-11.5),"-13,5 a -11,5",IF(AND(AS362&gt;=-11,AS362&lt;=-9),"-11 a -9",IF(AND(AS362&gt;=-8.5,AS362&lt;=-6.5),"-8,5 a -6,5",IF(AND(AS362&gt;=-6,AS362&lt;=-4),"-6 a -4",IF(AND(AS362&gt;=-3.5,AS362&lt;=-1.5),"-3,5 a -1,5",IF(AND(AS362&gt;=-1,AS362&lt;=1),"-1 a 1",IF(AND(AS362&gt;=1.5,AS362&lt;=3.5),"1,5 a 3,5",IF(AND(AS362&gt;=4,AS362&lt;=6),"4 a 6",IF(AND(AS362&gt;=6.5,AS362&lt;=8.5),"6,5 a 8,5",IF(AND(AS362&gt;=9,AS362&lt;=11),"9 a 11",IF(AND(AS362&gt;=11.5,AS362&lt;=13.5),"11,5 a 13,5",IF(AND(AS362&gt;=14,AS362&lt;=16),"14 a 16",IF(AND(AS362&gt;=16.5,AS362&lt;=18.5),"16,5 a 18,5",IF(AND(AS362&gt;=19,AS362&lt;=21),"19 a 21","Fuera de rango"))))))))))))))))</f>
        <v>4 a 6</v>
      </c>
      <c r="AU362" s="11" t="str">
        <f aca="false" t="array" ref="AU362">IF(AT362="","",_xlfn.IFS(AT362="-16 a -14",1,AT362="-13,5 a -11,5",2,AT362="-11 a -9",3,AT362="-8,5 a -6,5",4,AT362="-6 a -4",5,AT362="-3,5 a -1,5",6,AT362="-1 a 1",7,AT362="1,5 a 3,5",8,AT362="4 a 6","NORMA",AT362="6,5 a 8,5",9,AT362="9 a 11",10,AT362="11,5 a 13,5",11,AT362="14 a 16",12,AT362="16,5 a 18,5",13,AT362="19 a 21",14,TRUE(),""))</f>
        <v>NORMA</v>
      </c>
      <c r="AV362" s="9" t="n">
        <v>0.75</v>
      </c>
      <c r="AW362" s="10" t="str">
        <f aca="false">IF(AV362="","",IF(AND(AV362&gt;=-1,AV362&lt;=-0.5),"-1 a -0,5",IF(AND(AV362&gt;-0.5,AV362&lt;=0),"De -0,5 a 0",IF(AND(AV362&gt;=0.25,AV362&lt;=0.75),"0,25 a 0,75",IF(AND(AV362&gt;=1,AV362&lt;=1.5),"1 a 1,5",IF(AND(AV362&gt;=1.75,AV362&lt;=2.25),"1,75 a 2,25",IF(AND(AV362&gt;=2.5,AV362&lt;=3),"2,5 a 3",IF(AND(AV362&gt;=3.25,AV362&lt;=3.75),"3,25 a 3,75","Fuera de rango"))))))))</f>
        <v>0,25 a 0,75</v>
      </c>
      <c r="AX362" s="10" t="str">
        <f aca="false">IF(AW362="","",IF(OR(AW362="-1 a -0,5",AW362="-1 a -0.5"),1,IF(OR(AW362="De -0,5 a 0",AW362="-0,5 a 0",AW362="De -0.5 a 0"),2,IF(OR(AW362="0,25 a 0,75",AW362="0.25 a 0.75"),"NORMA",IF(OR(AW362="1 a 1,5",AW362="1 a 1.5"),3,IF(OR(AW362="1,75 a 2,25",AW362="1.75 a 2.25"),4,IF(OR(AW362="2,5 a 3",AW362="2.5 a 3"),5,IF(OR(AW362="3,25 a 3,75",AW362="3.25 a 3.75"),6,""))))))))</f>
        <v>NORMA</v>
      </c>
      <c r="AY362" s="9" t="n">
        <v>-8</v>
      </c>
      <c r="AZ362" s="10" t="str">
        <f aca="false">IF(AY362="","",IF(AND(AY362&gt;=-20,AY362&lt;=-9.5),"-20 a -9,5",IF(AND(AY362&gt;=-9,AY362&lt;=-6.5),"-9 a -6,5",IF(AY362=-6,"-6",IF(AND(AY362&gt;=-5.5,AY362&lt;=-3),"-5,5 a -3",IF(AND(AY362&gt;=-2.5,AY362&lt;=0),"-2,5 a 0",IF(AND(AY362&gt;=0.5,AY362&lt;=3),"0,5 a 3",IF(AND(AY362&gt;=3.5,AY362&lt;=6),"3,5 a 6","Fuera de rango"))))))))</f>
        <v>-9 a -6,5</v>
      </c>
      <c r="BA362" s="11" t="n">
        <f aca="false">IF(AZ362="","",IF(AZ362="-20 a -9,5",1,IF(AZ362="-9 a -6,5",2,IF(AZ362="-6","NORMA",IF(AZ362="-5,5 a -3",3,IF(AZ362="-2,5 a 0",4,IF(AZ362="0,5 a 3",5,IF(AZ362="3,5 a 6",6,""))))))))</f>
        <v>2</v>
      </c>
      <c r="BB362" s="9" t="n">
        <v>24</v>
      </c>
      <c r="BC362" s="10" t="str">
        <f aca="false" t="array" ref="BC362">IF(BB362="","",_xlfn.IFS(AND(BB362&gt;=0,BB362&lt;=2),"0 a 2",AND(BB362&gt;=2.5,BB362&lt;=4.5),"2,5 a 4,5",AND(BB362&gt;=5,BB362&lt;=7),"5 a 7",AND(BB362&gt;=7.5,BB362&lt;=9.5),"7,5 a 9,5",AND(BB362&gt;=10,BB362&lt;=12),"10 a 12",AND(BB362&gt;=12.5,BB362&lt;=14.5),"12,5 a 14,5",BB362=15,"15",AND(BB362&gt;=15.5,BB362&lt;=17.5),"15,5 a 17,5",AND(BB362&gt;=18,BB362&lt;=20),"18 a 20",AND(BB362&gt;=20.5,BB362&lt;=22.5),"20,5 a 22,5",AND(BB362&gt;=23,BB362&lt;=25),"23 a 25",TRUE(),"Fuera de rango"))</f>
        <v>23 a 25</v>
      </c>
      <c r="BD362" s="11" t="n">
        <f aca="false" t="array" ref="BD362">IF(BC362="","",_xlfn.IFS(BC362="0 a 2",1,BC362="2,5 a 4,5",2,BC362="5 a 7",3,BC362="7,5 a 9,5",4,BC362="10 a 12",5,BC362="12,5 a 14,5",6,BC362="15","NORMA",BC362="15,5 a 17,5",7,BC362="18 a 20",8,BC362="20,5 a 22,5",9,BC362="23 a 25",10,TRUE(),"Fuera de rango"))</f>
        <v>10</v>
      </c>
      <c r="BE362" s="9" t="n">
        <v>36</v>
      </c>
      <c r="BF362" s="10" t="str">
        <f aca="false">IF(BE362="","",IF(AND(BE362&gt;=-20,BE362&lt;=-10),"-20 a -10",IF(AND(BE362&gt;=-9.5,BE362&lt;=0.5),"-9,5 a 0,5",IF(AND(BE362&gt;=1,BE362&lt;=11),"1 a 11",IF(AND(BE362&gt;=11.5,BE362&lt;=20.5),"11,5 a 20,5",IF(BE362=21,"21",IF(AND(BE362&gt;=21.5,BE362&lt;=31.5),"21,5 a 31,5",IF(AND(BE362&gt;=32,BE362&lt;=42),"32 a 42","Fuera de rango"))))))))</f>
        <v>32 a 42</v>
      </c>
      <c r="BG362" s="11" t="n">
        <f aca="false">IF(BF362="","",IF(BF362="-20 a -10",1,IF(BF362="-9,5 a 0,5",2,IF(BF362="1 a 11",3,IF(BF362="11,5 a 20,5",4,IF(BF362="21","NORMA",IF(BF362="21,5 a 31,5",5,IF(BF362="32 a 42",6,""))))))))</f>
        <v>6</v>
      </c>
      <c r="BH362" s="9" t="n">
        <v>18</v>
      </c>
      <c r="BI362" s="10" t="str">
        <f aca="false">IF(BH362="","",IF(AND(BH362&gt;=-20,BH362&lt;=-15),"-20 a -15",IF(AND(BH362&gt;=-14.5,BH362&lt;=-9.5),"-14,5 a -9,5",IF(AND(BH362&gt;=-9,BH362&lt;=-4),"-9 a -4",IF(AND(BH362&gt;=-3.5,BH362&lt;=2.5),"-3,5 a 2,5",IF(AND(BH362&gt;=3,BH362&lt;=8),"3 a 8",IF(AND(BH362&gt;=8.5,BH362&lt;=14.5),"8,5 a 14,5",IF(BH362=15,"15",IF(AND(BH362&gt;=15.5,BH362&lt;=20.5),"15,5 a 20,5",IF(AND(BH362&gt;=21,BH362&lt;=26),"21 a 26","Fuera de rango"))))))))))</f>
        <v>15,5 a 20,5</v>
      </c>
      <c r="BJ362" s="11" t="n">
        <f aca="false">IF(BI362="","",IF(BI362="-20 a -15",1,IF(BI362="-14,5 a -9,5",2,IF(BI362="-9 a -4",3,IF(BI362="-3,5 a 2,5",4,IF(BI362="3 a 8",5,IF(BI362="8,5 a 14,5",6,IF(BI362="15","NORMA",IF(BI362="15,5 a 20,5",7,IF(BI362="21 a 26",8,IF(BI362="26,5 a 31,5",9,"")))))))))))</f>
        <v>7</v>
      </c>
      <c r="BK362" s="9" t="n">
        <v>10</v>
      </c>
      <c r="BL362" s="10" t="str">
        <f aca="false">IF(BK362="","",IF(AND(BK362&gt;=0,BK362&lt;=2),"0 - 2",IF(AND(BK362&gt;=2.5,BK362&lt;=4.5),"2,5 - 4,5",IF(AND(BK362&gt;=5,BK362&lt;=7),"5 - 7",IF(AND(BK362&gt;=7.5,BK362&lt;=9.5),"7,5 - 9,5",IF(AND(BK362&gt;=10,BK362&lt;=12),"10 - 12",IF(AND(BK362&gt;=12.5,BK362&lt;=13.5),"12,5 - 13,5",IF(BK362=14,"14",IF(AND(BK362&gt;=14.5,BK362&lt;=16.5),"14,5 - 16,5",IF(AND(BK362&gt;=17,BK362&lt;=19),"17 - 19",IF(AND(BK362&gt;=19.5,BK362&lt;=21.5),"19,5 - 21,5",IF(AND(BK362&gt;=22,BK362&lt;=24),"22 - 24",IF(AND(BK362&gt;=24.5,BK362&lt;=26.5),"24,5 - 26,5",IF(AND(BK362&gt;=27,BK362&lt;=29),"27 - 29",IF(AND(BK362&gt;=29.5,BK362&lt;=30),"29,5 - 30","Fuera de rango")))))))))))))))</f>
        <v>10 - 12</v>
      </c>
      <c r="BM362" s="11" t="n">
        <f aca="false">IF(BL362="","",IF(BL362="0 - 2",1,IF(BL362="2,5 - 4,5",2,IF(BL362="5 - 7",3,IF(BL362="7,5 - 9,5",4,IF(BL362="10 - 12",5,IF(BL362="12,5 - 13,5",6,IF(BL362="14","NORMA",IF(BL362="14,5 - 16,5",7,IF(BL362="17 - 19",8,IF(BL362="19,5 - 21,5",9,IF(BL362="22 - 24",10,IF(BL362="24,5 - 26,5",11,IF(BL362="27 - 29",12,IF(BL362="29,5 - 30",13,"")))))))))))))))</f>
        <v>5</v>
      </c>
      <c r="BN362" s="9" t="n">
        <v>24</v>
      </c>
      <c r="BO362" s="11" t="str">
        <f aca="false">IF(BN362="","",IF(AND(BN362&gt;=-20,BN362&lt;=-10),"-20 a -10",IF(AND(BN362&gt;=-9.5,BN362&lt;=0.5),"-9,5 a 0,5",IF(AND(BN362&gt;=1,BN362&lt;=11),"1 a 11",IF(AND(BN362&gt;=11.5,BN362&lt;=21.5),"11,5 a 21,5",IF(BN362=22,"22",IF(AND(BN362&gt;=22.5,BN362&lt;=32.5),"22,5 a 32,5",IF(AND(BN362&gt;=33,BN362&lt;=43),"33 a 43","Fuera de rango"))))))))</f>
        <v>22,5 a 32,5</v>
      </c>
      <c r="BP362" s="11" t="n">
        <f aca="false">IF(BO362="","",IF(BO362="-20 a -10",1,IF(BO362="-9,5 a 0,5",2,IF(BO362="1 a 11",3,IF(BO362="11,5 a 21,5",4,IF(BO362="22","NORMA",IF(BO362="22,5 a 32,5",5,IF(BO362="33 a 43",6,""))))))))</f>
        <v>5</v>
      </c>
      <c r="BQ362" s="9" t="n">
        <v>10</v>
      </c>
      <c r="BR362" s="10" t="str">
        <f aca="false">IF(BQ362="","",IF(AND(BQ362&gt;=-20,BQ362&lt;=-15),"-20 a -15",IF(AND(BQ362&gt;=-14.5,BQ362&lt;=-9.5),"-14,5 a -9,5",IF(AND(BQ362&gt;=-9,BQ362&lt;=-4),"-9 a -4",IF(AND(BQ362&gt;=-3.5,BQ362&lt;=2.5),"-3,5 a 2,5",IF(AND(BQ362&gt;=3,BQ362&lt;=8),"3 a 8",IF(AND(BQ362&gt;=8.5,BQ362&lt;=13.5),"8,5 a 13,5",IF(AND(BQ362&gt;=14,BQ362&lt;=17.5),"14 a 17,5",IF(BQ362=18,"18",IF(AND(BQ362&gt;=18.5,BQ362&lt;=23.5),"18,5 a 23,5",IF(AND(BQ362&gt;=24,BQ362&lt;=29),"24 a 29",IF(AND(BQ362&gt;=29.5,BQ362&lt;=34.5),"29,5 a 34,5",IF(AND(BQ362&gt;=35,BQ362&lt;=40),"35 a 40","Fuera de rango")))))))))))))</f>
        <v>8,5 a 13,5</v>
      </c>
      <c r="BS362" s="11" t="n">
        <f aca="false">IF(BR362="","",IF(BR362="-20 a -15",1,IF(BR362="-14,5 a -9,5",2,IF(BR362="-9 a -4",3,IF(BR362="-3,5 a 2,5",4,IF(BR362="3 a 8",5,IF(BR362="8,5 a 13,5",6,IF(BR362="14 a 17,5",7,IF(BR362="18","NORMA",IF(BR362="18,5 a 23,5",8,IF(BR362="24 a 29",9,IF(BR362="29,5 a 34,5",10,IF(BR362="35 a 40",11,"")))))))))))))</f>
        <v>6</v>
      </c>
      <c r="BT362" s="9" t="n">
        <v>0</v>
      </c>
      <c r="BU362" s="10" t="str">
        <f aca="false">IF(BT362="","",IF(AND(BT362&gt;=-20,BT362&lt;=-18),"-20 a -18",IF(AND(BT362&gt;=-17.5,BT362&lt;=-15.5),"-17,5 a -15,5",IF(AND(BT362&gt;=-15,BT362&lt;=-13),"-15 a -13",IF(AND(BT362&gt;=-12.5,BT362&lt;=-10.5),"-12,5 a -10,5",IF(AND(BT362&gt;=-10,BT362&lt;=-8),"-10 a -8",IF(AND(BT362&gt;=-7.5,BT362&lt;=-5.5),"-7,5 a -5,5",IF(AND(BT362&gt;=-5,BT362&lt;=-3),"-5 a -3",IF(AND(BT362&gt;=-2.5,BT362&lt;=-0.5),"-2,5 a -0,5",IF(BT362=0,"0",IF(AND(BT362&gt;=0.5,BT362&lt;=2.5),"0,5 a 2,5",IF(AND(BT362&gt;=3,BT362&lt;=5),"3 a 5",IF(AND(BT362&gt;=5.5,BT362&lt;=7.5),"5,5 a 7,5",IF(AND(BT362&gt;=8,BT362&lt;=10),"8 a 10",IF(AND(BT362&gt;=10.5,BT362&lt;=12.5),"10,5 a 12,5",IF(AND(BT362&gt;=13,BT362&lt;=15),"13 a 15",IF(AND(BT362&gt;=15.5,BT362&lt;=17.5),"15,5 a 17,5",IF(AND(BT362&gt;=18,BT362&lt;=20),"18 a 20","Fuera de rango"))))))))))))))))))</f>
        <v>0</v>
      </c>
      <c r="BV362" s="11" t="str">
        <f aca="false">IF(BT362="","",IF(BT362=0,"NORMA",IF(AND(BT362&gt;=-20,BT362&lt;=-18),2,IF(AND(BT362&gt;=-17.5,BT362&lt;=-15.5),2,IF(AND(BT362&gt;=-15,BT362&lt;=-13),3,IF(AND(BT362&gt;=-12.5,BT362&lt;=-10.5),4,IF(AND(BT362&gt;=-10,BT362&lt;=-8),5,IF(AND(BT362&gt;=-7.5,BT362&lt;=-5.5),6,IF(AND(BT362&gt;=-5,BT362&lt;=-3),7,IF(AND(BT362&gt;=-2.5,BT362&lt;=-0.5),8,IF(AND(BT362&gt;=0.5,BT362&lt;=2.5),9,IF(AND(BT362&gt;=3,BT362&lt;=5),10,IF(AND(BT362&gt;=5.5,BT362&lt;=7.5),11,IF(AND(BT362&gt;=8,BT362&lt;=10),12,IF(AND(BT362&gt;=10.5,BT362&lt;=12.5),13,IF(AND(BT362&gt;=13,BT362&lt;=15),14,IF(AND(BT362&gt;=15.5,BT362&lt;=17.5),15,IF(AND(BT362&gt;=18,BT362&lt;=20),16,"Fuera de rango"))))))))))))))))))</f>
        <v>NORMA</v>
      </c>
      <c r="BW362" s="9" t="n">
        <v>-3</v>
      </c>
      <c r="BX362" s="10" t="n">
        <f aca="false">18.5- (0.3*H362)</f>
        <v>10.7</v>
      </c>
      <c r="BY362" s="10" t="n">
        <f aca="false">(BW362)-(BX362)</f>
        <v>-13.7</v>
      </c>
      <c r="BZ362" s="10" t="str">
        <f aca="false">IF(BY362="","",IF(BY362&lt;-27.5,"De -30 a -28",IF(BY362&lt;-25,"De -27,5 a -25,5",IF(BY362&lt;-22.5,"De -25 a -23",IF(BY362&lt;-20,"De -22,5 a -20,5",IF(BY362&lt;-17.5,"De -20 a -18",IF(BY362&lt;-15,"De -17,5 a -15,5",IF(BY362&lt;-12.5,"De -15 a -13",IF(BY362&lt;-10,"De -12,5 a -10,5",IF(BY362&lt;-7.5,"De -10 a -8",IF(BY362&lt;-5,"De -7,5 a -5,5",IF(BY362&lt;-2.5,"De -5 a -3",IF(BY362&lt;0,"De -2,5 a -0,5",IF(BY362&lt;2.5,"De 0 a 2",IF(BY362&lt;5,"De 2,5 a 4,5",IF(BY362&lt;7.5,"De 5 a 7",IF(BY362&lt;10,"De 7,5 a 9,5",IF(BY362&lt;12.5,"De 10 a 12",IF(BY362&lt;15,"De 12,5 a 14,5",IF(BY362&lt;17.5,"De 15 a 17",IF(BY362&lt;20,"De 17,5 a 19,5",IF(BY362&lt;22.5,"De 20 a 22",IF(BY362&lt;25,"De 22,5 a 24,5",IF(BY362&lt;27.5,"De 25 a 27","De 27,5 a 30"))))))))))))))))))))))))</f>
        <v>De -15 a -13</v>
      </c>
      <c r="CA362" s="12" t="n">
        <f aca="false">IF(BY362="","",IF(BY362&lt;=-28,1,IF(BY362&lt;=-25.5,2,IF(BY362&lt;=-23,3,IF(BY362&lt;=-20.5,4,IF(BY362&lt;=-18,5,IF(BY362&lt;=-15.5,6,IF(BY362&lt;=-13,7,IF(BY362&lt;=-10.5,8,IF(BY362&lt;=-8,9,IF(BY362&lt;=-5.5,10,IF(BY362&lt;=-3,11,IF(BY362&lt;=-0.5,12,IF(BY362&lt;=2,13,IF(BY362&lt;=4.5,14,IF(BY362&lt;=7,15,IF(BY362&lt;=9.5,16,IF(BY362&lt;=12,17,IF(BY362&lt;=14.5,18,IF(BY362&lt;=17,19,IF(BY362&lt;=19.5,20,IF(BY362&lt;=22,21,IF(BY362&lt;=24.5,22,IF(BY362&lt;=27,23,IF(BY362&lt;=30,24,"Fuera de rango")))))))))))))))))))))))))</f>
        <v>7</v>
      </c>
      <c r="CB362" s="9" t="n">
        <v>-3</v>
      </c>
      <c r="CC362" s="10" t="n">
        <f aca="false">18.5- (0.3*H362)</f>
        <v>10.7</v>
      </c>
      <c r="CD362" s="10" t="n">
        <f aca="false">(CB362)-(CC362)</f>
        <v>-13.7</v>
      </c>
      <c r="CE362" s="10" t="str">
        <f aca="false">IF(CD362="","",IF(CD362&lt;-27.5,"De -30 a -28",IF(CD362&lt;-25,"De -27,5 a -25,5",IF(CD362&lt;-22.5,"De -25 a -23",IF(CD362&lt;-20,"De -22,5 a -20,5",IF(CD362&lt;-17.5,"De -20 a -18",IF(CD362&lt;-15,"De -17,5 a -15,5",IF(CD362&lt;-12.5,"De -15 a -13",IF(CD362&lt;-10,"De -12,5 a -10,5",IF(CD362&lt;-7.5,"De -10 a -8",IF(CD362&lt;-5,"De -7,5 a -5,5",IF(CD362&lt;-2.5,"De -5 a -3",IF(CD362&lt;0,"De -2,5 a -0,5",IF(CD362&lt;=2,"De 0 a 2",IF(CD362&lt;=4.5,"De 2,5 a 4,5",IF(CD362&lt;=7,"De 5 a 7",IF(CD362&lt;=9.5,"De 7,5 a 9,5",IF(CD362&lt;=12,"De 10 a 12",IF(CD362&lt;=14.5,"De 12,5 a 14,5",IF(CD362&lt;=17,"De 15 a 17",IF(CD362&lt;=19.5,"De 17,5 a 19,5",IF(CD362&lt;=22,"De 20 a 22",IF(CD362&lt;=24.5,"De 22,5 a 24,5",IF(CD362&lt;=27,"De 25 a 27","De 27,5 a 30"))))))))))))))))))))))))</f>
        <v>De -15 a -13</v>
      </c>
      <c r="CF362" s="12" t="n">
        <f aca="false">IF(CD362="","",IF(CD362&lt;-27.5,1,IF(CD362&lt;-25,2,IF(CD362&lt;-22.5,3,IF(CD362&lt;-20,4,IF(CD362&lt;-17.5,5,IF(CD362&lt;-15,6,IF(CD362&lt;-12.5,7,IF(CD362&lt;-10,8,IF(CD362&lt;-7.5,9,IF(CD362&lt;-5,10,IF(CD362&lt;-2.5,11,IF(CD362&lt;0,12,IF(CD362&lt;2.5,13,IF(CD362&lt;5,14,IF(CD362&lt;7.5,15,IF(CD362&lt;10,16,IF(CD362&lt;12.5,17,IF(CD362&lt;15,18,IF(CD362&lt;17.5,19,IF(CD362&lt;20,20,IF(CD362&lt;22.5,21,IF(CD362&lt;25,22,IF(CD362&lt;27.5,23,24))))))))))))))))))))))))</f>
        <v>7</v>
      </c>
      <c r="CG362" s="9" t="n">
        <v>-1.5</v>
      </c>
      <c r="CH362" s="10" t="str">
        <f aca="false">IF(CG362="","",IF(AND(CG362&gt;=-10,CG362&lt;=-9.5),"-10 a -9,5",IF(AND(CG362&gt;-9.5,CG362&lt;=-8.5),"-9 a -8,5",IF(AND(CG362&gt;-8.5,CG362&lt;=-7.5),"-8 a -7,5",IF(AND(CG362&gt;-7.5,CG362&lt;=-6.5),"-7 a -6,5",IF(AND(CG362&gt;-6.5,CG362&lt;=-5.5),"-6 a -5,5",IF(AND(CG362&gt;-5.5,CG362&lt;=-4.5),"-5 a -4,5",IF(AND(CG362&gt;-4.5,CG362&lt;=-3.5),"-4 a -3,5",IF(AND(CG362&gt;-3.5,CG362&lt;=-2.5),"-3 a -2,5",IF(CG362=-2.25,"-2,25",IF(AND(CG362&gt;-2.5,CG362&lt;=-1.5),"-2 a -1,5",IF(AND(CG362&gt;-1.5,CG362&lt;=-0.5),"-1 a -0,5",IF(AND(CG362&gt;-0.5,CG362&lt;=0.5),"0 a 0,5",IF(AND(CG362&gt;0.5,CG362&lt;=1.5),"1 a 1,5",IF(AND(CG362&gt;1.5,CG362&lt;=2.5),"2 a 2,5",IF(AND(CG362&gt;2.5,CG362&lt;=3.5),"3 a 3,5",IF(AND(CG362&gt;3.5,CG362&lt;=4.5),"4 a 4,5",IF(AND(CG362&gt;4.5,CG362&lt;=5.5),"5 a 5,5",IF(AND(CG362&gt;5.5,CG362&lt;=6.5),"6 a 6,5",IF(AND(CG362&gt;6.5,CG362&lt;=7.5),"7 a 7,5",IF(AND(CG362&gt;7.5,CG362&lt;=8.5),"8 a 8,5",IF(AND(CG362&gt;8.5,CG362&lt;=9.5),"9 a 9,5",IF(CG362&gt;=10,"10","Fuera de rango")))))))))))))))))))))))</f>
        <v>-2 a -1,5</v>
      </c>
      <c r="CI362" s="11" t="n">
        <f aca="false">IF(CG362="","",IF(CG362=-2.25,"NORMA",IF(CG362&lt;=-9.5,1,IF(CG362&lt;=-8.5,2,IF(CG362&lt;=-7.5,3,IF(CG362&lt;=-6.5,4,IF(CG362&lt;=-5.5,5,IF(CG362&lt;=-4.5,6,IF(CG362&lt;=-3.5,7,IF(CG362&lt;=-2.5,8,IF(CG362&lt;=-1.5,9,IF(CG362&lt;=-0.5,10,IF(CG362&lt;=0.5,11,IF(CG362&lt;=1.5,12,IF(CG362&lt;=2.5,13,IF(CG362&lt;=3.5,14,IF(CG362&lt;=4.5,15,IF(CG362&lt;=5.5,16,IF(CG362&lt;=6.5,17,IF(CG362&lt;=7.5,18,IF(CG362&lt;=8.5,19,IF(CG362&lt;=9.5,20,IF(CG362=10,21,"Fuera de rango")))))))))))))))))))))))</f>
        <v>9</v>
      </c>
      <c r="CJ362" s="9" t="n">
        <v>1.75</v>
      </c>
      <c r="CK362" s="10" t="str">
        <f aca="false">IF(CJ362="","",IF(AND(CJ362&gt;=-6,CJ362&lt;=-5.5),"-6 a -5,5",IF(AND(CJ362&gt;-5.5,CJ362&lt;=-4.5),"-5 a -4,5",IF(AND(CJ362&gt;-4.5,CJ362&lt;=-3.5),"-4 a -3,5",IF(AND(CJ362&gt;-3.5,CJ362&lt;=-2.5),"-3 a -2,5",IF(AND(CJ362&gt;-2.5,CJ362&lt;=-1.5),"-2 a -1,5",IF(AND(CJ362&gt;-1.5,CJ362&lt;=-0.5),"-1 a -0,5",IF(AND(CJ362&gt;-0.5,CJ362&lt;=0.5),"0 a 0,5",IF(AND(CJ362&gt;0.5,CJ362&lt;=1.5),"1 a 1,5",IF(AND(CJ362&gt;1.5,CJ362&lt;2.5),"2",IF(AND(CJ362&gt;=2.5,CJ362&lt;=3),"2,5 a 3",IF(AND(CJ362&gt;3,CJ362&lt;=4),"3,5 a 4",IF(AND(CJ362&gt;4,CJ362&lt;=5),"4,5 a 5",IF(AND(CJ362&gt;5,CJ362&lt;=6),"5,5 a 6",IF(AND(CJ362&gt;6,CJ362&lt;=7),"6,5 a 7",IF(AND(CJ362&gt;7,CJ362&lt;=8),"7,5 a 8",IF(AND(CJ362&gt;8,CJ362&lt;=9.5),"8,5 a 9,5",IF(CJ362=10,"10","Fuera de rango"))))))))))))))))))</f>
        <v>2</v>
      </c>
      <c r="CL362" s="11" t="str">
        <f aca="false">IF(CK362="","",IF(OR(CK362="-6 a -5,5",CK362="-6 - -5,5"),1,IF(OR(CK362="-5 a -4,5",CK362="-5 - -4,5"),2,IF(OR(CK362="-4 a -3,5",CK362="-4 - -3,5"),3,IF(OR(CK362="-3 a -2,5",CK362="-3 - -2,5"),4,IF(OR(CK362="-2 a -1,5",CK362="-2 - -1,5"),5,IF(OR(CK362="-1 a -0,5",CK362="-1 - -0,5"),6,IF(OR(CK362="0 a 0,5",CK362="0 - 0,5"),7,IF(OR(CK362="1 a 1,5",CK362="1 - 1,5"),8,IF(CK362="2","NORMA",IF(OR(CK362="2,5 a 3",CK362="2,5 - 3"),9,IF(OR(CK362="3,5 a 4",CK362="3,5 - 4"),10,IF(OR(CK362="4,5 a 5",CK362="4,5 - 5"),11,IF(OR(CK362="5,5 a 6",CK362="5,5 - 6"),12,IF(OR(CK362="6,5 a 7",CK362="6,5 - 7"),13,IF(OR(CK362="7,5 a 8",CK362="7,5 - 8"),14,IF(OR(CK362="8,5 a 9",CK362="8,5 - 9,5",CK362="9 a 9,5"),15,IF(CK362="10",15,IF(OR(CK362="0,5 a 1",CK362="0,5 - 1"),7,"Fuera de rango")))))))))))))))))))</f>
        <v>NORMA</v>
      </c>
      <c r="CN362" s="10" t="str">
        <f aca="false">IF(CM362=0,"0", " ")</f>
        <v>0</v>
      </c>
      <c r="CO362" s="10" t="str">
        <f aca="false">IF(CM362&gt;0,"EME"," ")</f>
        <v> </v>
      </c>
      <c r="CQ362" s="10" t="str">
        <f aca="false">IF(CP362&gt;0,"0", " ")</f>
        <v> </v>
      </c>
      <c r="CR362" s="10" t="str">
        <f aca="false">IF(CP362&gt;0,"EME"," ")</f>
        <v> </v>
      </c>
      <c r="CS362" s="9" t="n">
        <v>0</v>
      </c>
      <c r="CV362" s="9" t="n">
        <v>0</v>
      </c>
      <c r="CY362" s="9" t="n">
        <v>-1</v>
      </c>
      <c r="DB362" s="9" t="n">
        <v>-1.25</v>
      </c>
      <c r="DC362" s="11" t="str">
        <f aca="false">IF(DB362&lt;0,"2"," ")</f>
        <v>2</v>
      </c>
      <c r="DD362" s="11" t="str">
        <f aca="false">IF(DB362&lt;0,"MIO"," ")</f>
        <v>MIO</v>
      </c>
      <c r="DE362" s="9" t="n">
        <v>-3.75</v>
      </c>
      <c r="DF362" s="10" t="str">
        <f aca="false">IF(DE362&lt;0,"3"," ")</f>
        <v>3</v>
      </c>
      <c r="DG362" s="10" t="str">
        <f aca="false">IF(DE362&lt;0,"AST"," ")</f>
        <v>AST</v>
      </c>
      <c r="DH362" s="9" t="n">
        <v>-5.25</v>
      </c>
      <c r="DI362" s="10" t="str">
        <f aca="false">IF(DH362&lt;0,"3"," ")</f>
        <v>3</v>
      </c>
      <c r="DJ362" s="10" t="str">
        <f aca="false">IF(DH362&lt;0,"AST"," ")</f>
        <v>AST</v>
      </c>
      <c r="DK362" s="9" t="n">
        <v>0</v>
      </c>
      <c r="DL362" s="10" t="str">
        <f aca="false">IF(DK362&gt;0,"4"," ")</f>
        <v> </v>
      </c>
      <c r="DM362" s="10" t="str">
        <f aca="false">IF(DK362&gt;0,"PRE"," ")</f>
        <v> </v>
      </c>
      <c r="DN362" s="9" t="n">
        <v>0</v>
      </c>
      <c r="DO362" s="10" t="str">
        <f aca="false">IF(DN362&gt;0,"4"," ")</f>
        <v> </v>
      </c>
      <c r="DP362" s="10" t="str">
        <f aca="false">IF(DN362&gt;0,"PRE"," ")</f>
        <v> </v>
      </c>
      <c r="DS362" s="12" t="str">
        <f aca="false">CONCATENATE(CO362,CU362,DA362,DG362,DM362)</f>
        <v> AST </v>
      </c>
      <c r="DT362" s="10" t="e">
        <f aca="false" t="array" ref="DT362">_xlfn.IFS(DS362="EME    ","0", DS362=" HIP   ","1", DS362="  MIO  ","2", DS362="   AST ","3", DS362="    PRE","4", DS362="EME   PRE","5", DS362=" HIP  PRE","6", DS362=" HIP AST ","7", DS362="  MIO PRE","8", DS362="  MIOAST ","9", DS362="   ASTPRE","10",DS362=" HIP ASTPRE","11", DS362="  MIOASTPRE","12", DS362="     ","0")</f>
        <v>#N/A</v>
      </c>
      <c r="DV362" s="1" t="e">
        <f aca="false" t="array" ref="DV362">_xlfn.IFS(DU362="SI","2", DU362="NO","1")</f>
        <v>#N/A</v>
      </c>
      <c r="DX362" s="11" t="str">
        <f aca="false">IF(DW362=0,"1","2")</f>
        <v>1</v>
      </c>
      <c r="DY362" s="11" t="str">
        <f aca="false" t="array" ref="DY362">_xlfn.IFS(DW362=0,"0", DW362=0.25, "1", DW362=0.5,"2", DW362=0.75,"3", DW362=1,"4",DW362=1.25,"5", DW362=1.5,"6", DW362=1.75,"7", DW362=2,"8")</f>
        <v>0</v>
      </c>
      <c r="EA362" s="11" t="str">
        <f aca="false">IF(DZ362=0,"1","2")</f>
        <v>1</v>
      </c>
      <c r="EB362" s="11" t="str">
        <f aca="false" t="array" ref="EB362">_xlfn.IFS(DZ362=0,"0", DZ362=0.25, "1", DZ362=0.5,"2", DZ362=0.75,"3", DZ362=1,"4",DZ362=1.25,"5", DZ362=1.5,"6", DZ362=1.75,"7", DZ362=2,"8")</f>
        <v>0</v>
      </c>
      <c r="ED362" s="10" t="str">
        <f aca="false">IF(EC362=0,"1","2")</f>
        <v>1</v>
      </c>
      <c r="EE362" s="11" t="str">
        <f aca="false" t="array" ref="EE362">_xlfn.IFS(EC362=0,"0", EC362=-0.25, "1", EC362=-0.5,"2", EC362=-0.75,"3", EC362=-1,"4",EC362=-1.25,"5", EC362=-1.5,"6", EC362=-1.75,"7", EC362=-2,"8", EC362=-2.25,"9",EC362=-2.5,"10", EC362=-2.75,"11", EC362=-3,"12", EC362=-3.25,"13", EC362=-3.5,"14", EC362=-3.75,"15",EC362=-4,"16")</f>
        <v>0</v>
      </c>
      <c r="EG362" s="10" t="str">
        <f aca="false">IF(EF362=0,"1","2")</f>
        <v>1</v>
      </c>
      <c r="EH362" s="11" t="str">
        <f aca="false" t="array" ref="EH362">_xlfn.IFS(EF362=0,"0", EF362=-0.25, "1", EF362=-0.5,"2", EF362=-0.75,"3", EF362=-1,"4",EF362=-1.25,"5", EF362=-1.5,"6", EF362=-1.75,"7", EF362=-2,"8", EF362=-2.25,"9",EF362=-2.5,"10", EF362=-2.75,"11", EF362=-3,"12", EF362=-3.25,"13", EF362=-3.5,"14", EF362=-3.75,"15",EF362=-4,"16")</f>
        <v>0</v>
      </c>
      <c r="EJ362" s="11" t="str">
        <f aca="false">IF(EI362=0,"1","2")</f>
        <v>1</v>
      </c>
      <c r="EK362" s="11" t="str">
        <f aca="false" t="array" ref="EK362">_xlfn.IFS(EI362=0,"0", EI362=-0.25, "1", EI362=-0.5,"2", EI362=-0.75,"3", EI362=-1,"4",EI362=-1.25,"5", EI362=-1.5,"6", EI362=-1.75,"7", EI362=-2,"8", EI362=-2.25,"9", EI362=-2.25,"9",EI362=-2.5,"10", EI362=-2.75,"11", EI362=-3,"12", EI362=-3.25,"13", EI362=-3.5,"14", EI362=-3.75,"15",EI362=-4,"16", EI362=0.25, "17", EI362=0.5, "18")</f>
        <v>0</v>
      </c>
      <c r="EM362" s="11" t="str">
        <f aca="false">IF(EL362=0,"1","2")</f>
        <v>1</v>
      </c>
      <c r="EN362" s="11" t="str">
        <f aca="false" t="array" ref="EN362">_xlfn.IFS(EL362=0.25,"17",EL362=0.5,"18", EL362=0,"0", EL362=-0.25, "1", EL362=-0.5,"2", EL362=-0.75,"3", EL362=-1,"4",EL362=-1.25,"5", EL362=-1.5,"6", EL362=-1.75,"7", EL362=-2,"8",EL362= -2.25,"9",EL362=-2.5,"10",EL362= -2.75,"11",EL362= -3,"12",EL362= -3.25,"13",EL362= -3.5,"14",EL362= -3.75,"15",EL362=-4,"16")</f>
        <v>0</v>
      </c>
      <c r="EP362" s="11" t="str">
        <f aca="false">IF(EO362=0,"1","2")</f>
        <v>1</v>
      </c>
      <c r="EQ362" s="11" t="str">
        <f aca="false" t="array" ref="EQ362">_xlfn.IFS(EO362=0,"0", EO362=0.25, "1", EO362=0.5,"2", EO362=0.75,"3", EO362=1,"4",EO362=1.25,"5", EO362=1.5,"6", EO362=1.75,"7", EO362=2,"8", EO362=2.25,"9", EO362=2.25,"9",EO362=2.5,"10", EO362=2.75,"11", EO362=3,"12", EO362=3.25,"13", EO362=3.5,"14", EO362=3.75,"15",EO362=4,"16", EO362=-0.25, "17", bq=-0.5, "18")</f>
        <v>0</v>
      </c>
      <c r="ES362" s="11" t="str">
        <f aca="false">IF(ER362=0,"1","2")</f>
        <v>1</v>
      </c>
      <c r="ET362" s="11" t="str">
        <f aca="false" t="array" ref="ET362">_xlfn.IFS(ER362=0,"0", ER362=0.25, "1", ER362=0.5,"2", ER362=0.75,"3", ER362=1,"4",ER362=1.25,"5", ER362=1.5,"6", ER362=1.75,"7", ER362=2,"8", ER362=2.25,"9", ER362=2.25,"9",ER362=2.5,"10", ER362=2.75,"11", ER362=3,"12", ER362=3.25,"13", ER362=3.5,"14", ER362=3.75,"15",ER362=4,"16", ER362=-0.25, "17", bq=-0.5, "18")</f>
        <v>0</v>
      </c>
      <c r="EV362" s="14" t="e">
        <f aca="false">VLOOKUP(EU362,LEYENDA!$G$2:$H$8,2,TRUE())</f>
        <v>#N/A</v>
      </c>
      <c r="EW362" s="14" t="e">
        <f aca="false" t="array" ref="EW362">_xlfn.IFS(EV362="0-5","1", EV362="6-12","2", EV362="13-18","3", EV362="19-24","4", EV362="25-36","5", EV362="37-48","6", EV362="49-60","7")</f>
        <v>#N/A</v>
      </c>
    </row>
    <row r="363" customFormat="false" ht="13.5" hidden="false" customHeight="false" outlineLevel="0" collapsed="false">
      <c r="A363" s="1" t="n">
        <v>103</v>
      </c>
      <c r="B363" s="2" t="n">
        <v>2</v>
      </c>
      <c r="C363" s="33" t="n">
        <v>43533</v>
      </c>
      <c r="E363" s="5" t="str">
        <f aca="false">VLOOKUP(A363,'286'!$A$3:$J$6279,10,FALSE())</f>
        <v>DE ROJAS VALERO, PEDRO</v>
      </c>
      <c r="F363" s="4" t="str">
        <f aca="false">VLOOKUP(A363,'286'!$A$3:$I$1768,3,FALSE())</f>
        <v>ROVAPE</v>
      </c>
      <c r="G363" s="6" t="n">
        <f aca="false">VLOOKUP(A363,'286'!$A$3:$I$1768,4,FALSE())</f>
        <v>33649</v>
      </c>
      <c r="H363" s="7" t="n">
        <f aca="false">YEAR(C363)-YEAR(G363)</f>
        <v>27</v>
      </c>
      <c r="I363" s="1" t="str">
        <f aca="false">VLOOKUP(H363,LEYENDA!$C$2:$D$6,2,TRUE())</f>
        <v>25-40</v>
      </c>
      <c r="J363" s="5" t="str">
        <f aca="false">VLOOKUP(A363,'286'!$A$3:$I$1768,7,FALSE())</f>
        <v>H</v>
      </c>
      <c r="K363" s="8" t="n">
        <f aca="false">VLOOKUP(A363,'286'!$A$3:$I$1768,2,FALSE())</f>
        <v>0</v>
      </c>
      <c r="L363" s="4" t="str">
        <f aca="false">VLOOKUP(A363,'286'!$A$3:$I$1768,8,FALSE())</f>
        <v>D</v>
      </c>
      <c r="M363" s="4" t="str">
        <f aca="false">VLOOKUP(A363,'286'!$A$3:$I$1768,9,FALSE())</f>
        <v>D</v>
      </c>
      <c r="N363" s="8" t="str">
        <f aca="false">IF(R363=O363, "MISMA","CONTRARIA")</f>
        <v>MISMA</v>
      </c>
      <c r="O363" s="8" t="str">
        <f aca="false" t="array" ref="O363">_xlfn.IFS(L363="D","1", L363="I","2")</f>
        <v>1</v>
      </c>
      <c r="P363" s="8" t="e">
        <f aca="false" t="array" ref="P363">_xlfn.IFS(K363="OD","1", K363="OI","2")</f>
        <v>#N/A</v>
      </c>
      <c r="Q363" s="1" t="str">
        <f aca="false" t="array" ref="Q363">_xlfn.IFS(J363="M","1", J363="H","2")</f>
        <v>2</v>
      </c>
      <c r="R363" s="8" t="str">
        <f aca="false" t="array" ref="R363">_xlfn.IFS(M363="D","1", M363="I","2")</f>
        <v>1</v>
      </c>
      <c r="S363" s="1" t="str">
        <f aca="false" t="array" ref="S363">_xlfn.IFS(N363="CONTRARIA", "1",N363= "MISMA","2")</f>
        <v>2</v>
      </c>
      <c r="T363" s="1" t="str">
        <f aca="false" t="array" ref="T363">_xlfn.IFS(I363="0-12","1", I363="13-24","2", I363="25-40","3", I363="41-60","4", I363="61-100","5")</f>
        <v>3</v>
      </c>
      <c r="U363" s="9" t="n">
        <v>-1</v>
      </c>
      <c r="V363" s="11" t="str">
        <f aca="false">IF(U363="","",IF(AND(U363&gt;=-9,U363&lt;=-6.5),"-9 a -6,5",IF(AND(U363&gt;=-6,U363&lt;=-3.5),"-6 a -3,5",IF(AND(U363&gt;=-3,U363&lt;=-1),"-3 a -1",IF(U363=-0.5,"-0,5",IF(AND(U363&gt;=0,U363&lt;=2.5),"0 a 2,5",IF(AND(U363&gt;=3,U363&lt;=5.5),"3 a 5,5",IF(AND(U363&gt;=6,U363&lt;=8.5),"6 a 8,5",IF(AND(U363&gt;=9,U363&lt;=20),"9 a 20","Fuera de rango")))))))))</f>
        <v>-3 a -1</v>
      </c>
      <c r="W363" s="11" t="n">
        <f aca="false">IF(V363="","",IF(V363="-9 a -6,5",2,IF(V363="-6 a -3,5",3,IF(V363="-3 a -1",4,IF(V363="-0,5","NORMA",IF(V363="0 a 2,5",5,IF(V363="3 a 5,5",6,IF(V363="6 a 8,5",7,IF(V363="9 a 20",8,"Fuera de rango")))))))))</f>
        <v>4</v>
      </c>
      <c r="X363" s="9" t="n">
        <v>6</v>
      </c>
      <c r="Y363" s="11" t="str">
        <f aca="false">IF(X363="","",IF(AND(X363&gt;=0,X363&lt;=4),"0 a 4",IF(AND(X363&gt;=4.5,X363&lt;=8.5),"4,5 a 8,5",IF(X363=9,"9",IF(AND(X363&gt;=9.5,X363&lt;=13),"9,5 a 13",IF(AND(X363&gt;=13.5,X363&lt;=20),"13,5 a 20",IF(AND(X363&gt;=20.5,X363&lt;=35),"20,5 a 35","Fuera de rango")))))))</f>
        <v>4,5 a 8,5</v>
      </c>
      <c r="Z363" s="11" t="n">
        <f aca="false">IF(Y363="","",IF(Y363="0 a 4",1,IF(Y363="4,5 a 8,5",2,IF(Y363="9","NORMA",IF(Y363="9,5 a 13",3,IF(Y363="13,5 a 20",4,IF(Y363="20,5 a 35",5,"Fuera de rango")))))))</f>
        <v>2</v>
      </c>
      <c r="AA363" s="9" t="n">
        <v>24</v>
      </c>
      <c r="AB363" s="10" t="str">
        <f aca="false">IF(AA363="","",IF(AND(AA363&gt;=0,AA363&lt;=9),"0 a 9",IF(AND(AA363&gt;=9.5,AA363&lt;=18.5),"9,5 a 18,5",IF(AA363=19,"19",IF(AND(AA363&gt;=19.5,AA363&lt;=28),"19,5 a 28",IF(AND(AA363&gt;=28.5,AA363&lt;=40),"28,5 a 40","Fuera de rango"))))))</f>
        <v>19,5 a 28</v>
      </c>
      <c r="AC363" s="11" t="n">
        <f aca="false" t="array" ref="AC363">_xlfn.IFS(AB363="","",AB363="0 a 9",1,AB363="9,5 a 18,5",2,AB363="19","NORMA",AB363="19,5 a 28",3,AB363="28,5 a 40",4,TRUE(),"Fuera de rango")</f>
        <v>3</v>
      </c>
      <c r="AD363" s="9" t="n">
        <v>20</v>
      </c>
      <c r="AE363" s="10" t="str">
        <f aca="false">IF(AD363="","",IF(AND(AD363&gt;=-10,AD363&lt;=0),"De -10 a 0",IF(AND(AD363&gt;=0.5,AD363&lt;=9.5),"0,5 a 9,5",IF(AD363=10,"10",IF(AND(AD363&gt;=10.5,AD363&lt;=20),"10,5 a 20",IF(AND(AD363&gt;=20.5,AD363&lt;=40),"20,5 a 40","Fuera de rango"))))))</f>
        <v>10,5 a 20</v>
      </c>
      <c r="AF363" s="12" t="n">
        <f aca="false">IF(AD363="","",IF(AND(AD363&gt;=-10,AD363&lt;=0),1,IF(AND(AD363&gt;=0.5,AD363&lt;=9.5),2,IF(AD363=10,"NORMA",IF(AND(AD363&gt;=10.5,AD363&lt;=20),3,IF(AND(AD363&gt;=20.5,AD363&lt;=40),4,""))))))</f>
        <v>3</v>
      </c>
      <c r="AG363" s="9" t="n">
        <v>12</v>
      </c>
      <c r="AH363" s="10" t="str">
        <f aca="false">IF(AG363="","",IF(AND(AG363&gt;=0,AG363&lt;=4),"0 a 4",IF(AND(AG363&gt;=4.5,AG363&lt;=8.5),"4,5 a 8,5",IF(AG363=9,"9",IF(AND(AG363&gt;=9.5,AG363&lt;=13),"9,5 a 13",IF(AND(AG363&gt;=13.5,AG363&lt;=25),"13,5 a 25","Fuera de rango"))))))</f>
        <v>9,5 a 13</v>
      </c>
      <c r="AI363" s="10" t="n">
        <f aca="false">IF(AH363="","",IF(AH363="0 a 4",1,IF(AH363="4,5 a 8,5",2,IF(AH363="9","NORMA",IF(AH363="9,5 a 13",3,IF(AH363="13,5 a 25",4,""))))))</f>
        <v>3</v>
      </c>
      <c r="AJ363" s="9" t="n">
        <v>6</v>
      </c>
      <c r="AK363" s="10" t="str">
        <f aca="false">IF(AJ363="","",IF(AND(AJ363&gt;=-15,AJ363&lt;=-10.5),"-15 a -10,5",IF(AND(AJ363&gt;=-10,AJ363&lt;=-4),"-10 a -4",IF(AND(AJ363&gt;=-4.5,AJ363&lt;=0),"-4,5 a 0",IF(AND(AJ363&gt;=0.5,AJ363&lt;=4.5),"0,5 a 4,5",IF(AJ363=5,"5",IF(AND(AJ363&gt;=5.5,AJ363&lt;=10),"5,5 a 10",IF(AND(AJ363&gt;=10.5,AJ363&lt;=20),"10,5 a 20","Fuera de rango"))))))))</f>
        <v>5,5 a 10</v>
      </c>
      <c r="AL363" s="11" t="n">
        <f aca="false">IF(AK363="","",IF(AK363="-15 a -10,5",1,IF(AK363="-10 a -4",2,IF(AK363="-4,5 a 0",3,IF(AK363="0,5 a 4,5",4,IF(AK363="5","NORMA",IF(AK363="5,5 a 10",5,IF(AK363="10,5 a 20",6,"Error"))))))))</f>
        <v>5</v>
      </c>
      <c r="AM363" s="9" t="n">
        <v>2</v>
      </c>
      <c r="AN363" s="10" t="str">
        <f aca="false">IF(AM363="","",IF(AND(AM363&gt;=-7.5,AM363&lt;=-5.5),"-7,5 a -5,5",IF(AND(AM363&gt;=-5,AM363&lt;=-3),"-5 a -3",IF(AND(AM363&gt;=-2.5,AM363&lt;=-0.5),"-2,5 a -0,5",IF(AM363=0,"0,00",IF(AND(AM363&gt;=0.5,AM363&lt;=2.5),"0,5 a 2,5",IF(AND(AM363&gt;=3,AM363&lt;=5),"3 a 5",IF(AND(AM363&gt;=5.5,AM363&lt;=7.5),"5,5 a 7,5",IF(AND(AM363&gt;=8,AM363&lt;=10),"8 a 10","Fuera de rango")))))))))</f>
        <v>0,5 a 2,5</v>
      </c>
      <c r="AO363" s="11" t="n">
        <f aca="false">IF(AN363="","",IF(AN363="-7,5 a -5,5",1,IF(AN363="-5 a -3",2,IF(AN363="-2,5 a -0,5",3,IF(AN363="0,00","NORMA",IF(AN363="0,5 a 2,5",4,IF(AN363="3 a 5",5,IF(AN363="5,5 a 7,5",6,IF(AN363="8 a 10",7,"Error")))))))))</f>
        <v>4</v>
      </c>
      <c r="AP363" s="9" t="n">
        <v>-4</v>
      </c>
      <c r="AQ363" s="10" t="str">
        <f aca="false">IF(AP363="","",IF(AND(AP363&gt;=-20,AP363&lt;=-9.5),"-20 a -9,5",IF(AND(AP363&gt;=-9,AP363&lt;=-6.5),"-9 a -6,5",IF(AP363=-6,"-6",IF(AND(AP363&gt;=-5.5,AP363&lt;=-3),"-5,5 a -3",IF(AND(AP363&gt;=-2.5,AP363&lt;=0),"-2,5 a 0",IF(AND(AP363&gt;=0.5,AP363&lt;=3),"0,5 a 3",IF(AND(AP363&gt;=3.5,AP363&lt;=6),"3,5 a 6",IF(AND(AP363&gt;=6.5,AP363&lt;=9),"6,5 a 9",IF(AND(AP363&gt;=9.5,AP363&lt;=20),"9,5 a 20","Fuera de rango"))))))))))</f>
        <v>-5,5 a -3</v>
      </c>
      <c r="AR363" s="11" t="n">
        <f aca="false">IF(AQ363="","",IF(AQ363="-20 a -9,5",1,IF(AQ363="-9 a -6,5",2,IF(AQ363="-6","NORMA",IF(AQ363="-5,5 a -3",3,IF(AQ363="-2,5 a 0",4,IF(AQ363="0,5 a 3",5,IF(AQ363="3,5 a 6",6,IF(AQ363="6,5 a 9",7,IF(AQ363="9,5 a 20",8,""))))))))))</f>
        <v>3</v>
      </c>
      <c r="AS363" s="9" t="n">
        <v>-3</v>
      </c>
      <c r="AT363" s="10" t="str">
        <f aca="false">IF(AS363="","",IF(AND(AS363&gt;=-16,AS363&lt;=-14),"-16 a -14",IF(AND(AS363&gt;=-13.5,AS363&lt;=-11.5),"-13,5 a -11,5",IF(AND(AS363&gt;=-11,AS363&lt;=-9),"-11 a -9",IF(AND(AS363&gt;=-8.5,AS363&lt;=-6.5),"-8,5 a -6,5",IF(AND(AS363&gt;=-6,AS363&lt;=-4),"-6 a -4",IF(AND(AS363&gt;=-3.5,AS363&lt;=-1.5),"-3,5 a -1,5",IF(AND(AS363&gt;=-1,AS363&lt;=1),"-1 a 1",IF(AND(AS363&gt;=1.5,AS363&lt;=3.5),"1,5 a 3,5",IF(AND(AS363&gt;=4,AS363&lt;=6),"4 a 6",IF(AND(AS363&gt;=6.5,AS363&lt;=8.5),"6,5 a 8,5",IF(AND(AS363&gt;=9,AS363&lt;=11),"9 a 11",IF(AND(AS363&gt;=11.5,AS363&lt;=13.5),"11,5 a 13,5",IF(AND(AS363&gt;=14,AS363&lt;=16),"14 a 16",IF(AND(AS363&gt;=16.5,AS363&lt;=18.5),"16,5 a 18,5",IF(AND(AS363&gt;=19,AS363&lt;=21),"19 a 21","Fuera de rango"))))))))))))))))</f>
        <v>-3,5 a -1,5</v>
      </c>
      <c r="AU363" s="11" t="n">
        <f aca="false" t="array" ref="AU363">IF(AT363="","",_xlfn.IFS(AT363="-16 a -14",1,AT363="-13,5 a -11,5",2,AT363="-11 a -9",3,AT363="-8,5 a -6,5",4,AT363="-6 a -4",5,AT363="-3,5 a -1,5",6,AT363="-1 a 1",7,AT363="1,5 a 3,5",8,AT363="4 a 6","NORMA",AT363="6,5 a 8,5",9,AT363="9 a 11",10,AT363="11,5 a 13,5",11,AT363="14 a 16",12,AT363="16,5 a 18,5",13,AT363="19 a 21",14,TRUE(),""))</f>
        <v>6</v>
      </c>
      <c r="AV363" s="9" t="n">
        <v>0.75</v>
      </c>
      <c r="AW363" s="10" t="str">
        <f aca="false">IF(AV363="","",IF(AND(AV363&gt;=-1,AV363&lt;=-0.5),"-1 a -0,5",IF(AND(AV363&gt;-0.5,AV363&lt;=0),"De -0,5 a 0",IF(AND(AV363&gt;=0.25,AV363&lt;=0.75),"0,25 a 0,75",IF(AND(AV363&gt;=1,AV363&lt;=1.5),"1 a 1,5",IF(AND(AV363&gt;=1.75,AV363&lt;=2.25),"1,75 a 2,25",IF(AND(AV363&gt;=2.5,AV363&lt;=3),"2,5 a 3",IF(AND(AV363&gt;=3.25,AV363&lt;=3.75),"3,25 a 3,75","Fuera de rango"))))))))</f>
        <v>0,25 a 0,75</v>
      </c>
      <c r="AX363" s="10" t="str">
        <f aca="false">IF(AW363="","",IF(OR(AW363="-1 a -0,5",AW363="-1 a -0.5"),1,IF(OR(AW363="De -0,5 a 0",AW363="-0,5 a 0",AW363="De -0.5 a 0"),2,IF(OR(AW363="0,25 a 0,75",AW363="0.25 a 0.75"),"NORMA",IF(OR(AW363="1 a 1,5",AW363="1 a 1.5"),3,IF(OR(AW363="1,75 a 2,25",AW363="1.75 a 2.25"),4,IF(OR(AW363="2,5 a 3",AW363="2.5 a 3"),5,IF(OR(AW363="3,25 a 3,75",AW363="3.25 a 3.75"),6,""))))))))</f>
        <v>NORMA</v>
      </c>
      <c r="AY363" s="9" t="n">
        <v>-9</v>
      </c>
      <c r="AZ363" s="10" t="str">
        <f aca="false">IF(AY363="","",IF(AND(AY363&gt;=-20,AY363&lt;=-9.5),"-20 a -9,5",IF(AND(AY363&gt;=-9,AY363&lt;=-6.5),"-9 a -6,5",IF(AY363=-6,"-6",IF(AND(AY363&gt;=-5.5,AY363&lt;=-3),"-5,5 a -3",IF(AND(AY363&gt;=-2.5,AY363&lt;=0),"-2,5 a 0",IF(AND(AY363&gt;=0.5,AY363&lt;=3),"0,5 a 3",IF(AND(AY363&gt;=3.5,AY363&lt;=6),"3,5 a 6","Fuera de rango"))))))))</f>
        <v>-9 a -6,5</v>
      </c>
      <c r="BA363" s="11" t="n">
        <f aca="false">IF(AZ363="","",IF(AZ363="-20 a -9,5",1,IF(AZ363="-9 a -6,5",2,IF(AZ363="-6","NORMA",IF(AZ363="-5,5 a -3",3,IF(AZ363="-2,5 a 0",4,IF(AZ363="0,5 a 3",5,IF(AZ363="3,5 a 6",6,""))))))))</f>
        <v>2</v>
      </c>
      <c r="BB363" s="9" t="n">
        <v>12</v>
      </c>
      <c r="BC363" s="10" t="str">
        <f aca="false" t="array" ref="BC363">IF(BB363="","",_xlfn.IFS(AND(BB363&gt;=0,BB363&lt;=2),"0 a 2",AND(BB363&gt;=2.5,BB363&lt;=4.5),"2,5 a 4,5",AND(BB363&gt;=5,BB363&lt;=7),"5 a 7",AND(BB363&gt;=7.5,BB363&lt;=9.5),"7,5 a 9,5",AND(BB363&gt;=10,BB363&lt;=12),"10 a 12",AND(BB363&gt;=12.5,BB363&lt;=14.5),"12,5 a 14,5",BB363=15,"15",AND(BB363&gt;=15.5,BB363&lt;=17.5),"15,5 a 17,5",AND(BB363&gt;=18,BB363&lt;=20),"18 a 20",AND(BB363&gt;=20.5,BB363&lt;=22.5),"20,5 a 22,5",AND(BB363&gt;=23,BB363&lt;=25),"23 a 25",TRUE(),"Fuera de rango"))</f>
        <v>10 a 12</v>
      </c>
      <c r="BD363" s="11" t="n">
        <f aca="false" t="array" ref="BD363">IF(BC363="","",_xlfn.IFS(BC363="0 a 2",1,BC363="2,5 a 4,5",2,BC363="5 a 7",3,BC363="7,5 a 9,5",4,BC363="10 a 12",5,BC363="12,5 a 14,5",6,BC363="15","NORMA",BC363="15,5 a 17,5",7,BC363="18 a 20",8,BC363="20,5 a 22,5",9,BC363="23 a 25",10,TRUE(),"Fuera de rango"))</f>
        <v>5</v>
      </c>
      <c r="BE363" s="9" t="n">
        <v>24</v>
      </c>
      <c r="BF363" s="10" t="str">
        <f aca="false">IF(BE363="","",IF(AND(BE363&gt;=-20,BE363&lt;=-10),"-20 a -10",IF(AND(BE363&gt;=-9.5,BE363&lt;=0.5),"-9,5 a 0,5",IF(AND(BE363&gt;=1,BE363&lt;=11),"1 a 11",IF(AND(BE363&gt;=11.5,BE363&lt;=20.5),"11,5 a 20,5",IF(BE363=21,"21",IF(AND(BE363&gt;=21.5,BE363&lt;=31.5),"21,5 a 31,5",IF(AND(BE363&gt;=32,BE363&lt;=42),"32 a 42","Fuera de rango"))))))))</f>
        <v>21,5 a 31,5</v>
      </c>
      <c r="BG363" s="11" t="n">
        <f aca="false">IF(BF363="","",IF(BF363="-20 a -10",1,IF(BF363="-9,5 a 0,5",2,IF(BF363="1 a 11",3,IF(BF363="11,5 a 20,5",4,IF(BF363="21","NORMA",IF(BF363="21,5 a 31,5",5,IF(BF363="32 a 42",6,""))))))))</f>
        <v>5</v>
      </c>
      <c r="BH363" s="9" t="n">
        <v>16</v>
      </c>
      <c r="BI363" s="10" t="str">
        <f aca="false">IF(BH363="","",IF(AND(BH363&gt;=-20,BH363&lt;=-15),"-20 a -15",IF(AND(BH363&gt;=-14.5,BH363&lt;=-9.5),"-14,5 a -9,5",IF(AND(BH363&gt;=-9,BH363&lt;=-4),"-9 a -4",IF(AND(BH363&gt;=-3.5,BH363&lt;=2.5),"-3,5 a 2,5",IF(AND(BH363&gt;=3,BH363&lt;=8),"3 a 8",IF(AND(BH363&gt;=8.5,BH363&lt;=14.5),"8,5 a 14,5",IF(BH363=15,"15",IF(AND(BH363&gt;=15.5,BH363&lt;=20.5),"15,5 a 20,5",IF(AND(BH363&gt;=21,BH363&lt;=26),"21 a 26","Fuera de rango"))))))))))</f>
        <v>15,5 a 20,5</v>
      </c>
      <c r="BJ363" s="11" t="n">
        <f aca="false">IF(BI363="","",IF(BI363="-20 a -15",1,IF(BI363="-14,5 a -9,5",2,IF(BI363="-9 a -4",3,IF(BI363="-3,5 a 2,5",4,IF(BI363="3 a 8",5,IF(BI363="8,5 a 14,5",6,IF(BI363="15","NORMA",IF(BI363="15,5 a 20,5",7,IF(BI363="21 a 26",8,IF(BI363="26,5 a 31,5",9,"")))))))))))</f>
        <v>7</v>
      </c>
      <c r="BK363" s="9" t="n">
        <v>12</v>
      </c>
      <c r="BL363" s="10" t="str">
        <f aca="false">IF(BK363="","",IF(AND(BK363&gt;=0,BK363&lt;=2),"0 - 2",IF(AND(BK363&gt;=2.5,BK363&lt;=4.5),"2,5 - 4,5",IF(AND(BK363&gt;=5,BK363&lt;=7),"5 - 7",IF(AND(BK363&gt;=7.5,BK363&lt;=9.5),"7,5 - 9,5",IF(AND(BK363&gt;=10,BK363&lt;=12),"10 - 12",IF(AND(BK363&gt;=12.5,BK363&lt;=13.5),"12,5 - 13,5",IF(BK363=14,"14",IF(AND(BK363&gt;=14.5,BK363&lt;=16.5),"14,5 - 16,5",IF(AND(BK363&gt;=17,BK363&lt;=19),"17 - 19",IF(AND(BK363&gt;=19.5,BK363&lt;=21.5),"19,5 - 21,5",IF(AND(BK363&gt;=22,BK363&lt;=24),"22 - 24",IF(AND(BK363&gt;=24.5,BK363&lt;=26.5),"24,5 - 26,5",IF(AND(BK363&gt;=27,BK363&lt;=29),"27 - 29",IF(AND(BK363&gt;=29.5,BK363&lt;=30),"29,5 - 30","Fuera de rango")))))))))))))))</f>
        <v>10 - 12</v>
      </c>
      <c r="BM363" s="11" t="n">
        <f aca="false">IF(BL363="","",IF(BL363="0 - 2",1,IF(BL363="2,5 - 4,5",2,IF(BL363="5 - 7",3,IF(BL363="7,5 - 9,5",4,IF(BL363="10 - 12",5,IF(BL363="12,5 - 13,5",6,IF(BL363="14","NORMA",IF(BL363="14,5 - 16,5",7,IF(BL363="17 - 19",8,IF(BL363="19,5 - 21,5",9,IF(BL363="22 - 24",10,IF(BL363="24,5 - 26,5",11,IF(BL363="27 - 29",12,IF(BL363="29,5 - 30",13,"")))))))))))))))</f>
        <v>5</v>
      </c>
      <c r="BN363" s="9" t="n">
        <v>24</v>
      </c>
      <c r="BO363" s="11" t="str">
        <f aca="false">IF(BN363="","",IF(AND(BN363&gt;=-20,BN363&lt;=-10),"-20 a -10",IF(AND(BN363&gt;=-9.5,BN363&lt;=0.5),"-9,5 a 0,5",IF(AND(BN363&gt;=1,BN363&lt;=11),"1 a 11",IF(AND(BN363&gt;=11.5,BN363&lt;=21.5),"11,5 a 21,5",IF(BN363=22,"22",IF(AND(BN363&gt;=22.5,BN363&lt;=32.5),"22,5 a 32,5",IF(AND(BN363&gt;=33,BN363&lt;=43),"33 a 43","Fuera de rango"))))))))</f>
        <v>22,5 a 32,5</v>
      </c>
      <c r="BP363" s="11" t="n">
        <f aca="false">IF(BO363="","",IF(BO363="-20 a -10",1,IF(BO363="-9,5 a 0,5",2,IF(BO363="1 a 11",3,IF(BO363="11,5 a 21,5",4,IF(BO363="22","NORMA",IF(BO363="22,5 a 32,5",5,IF(BO363="33 a 43",6,""))))))))</f>
        <v>5</v>
      </c>
      <c r="BQ363" s="9" t="n">
        <v>24</v>
      </c>
      <c r="BR363" s="10" t="str">
        <f aca="false">IF(BQ363="","",IF(AND(BQ363&gt;=-20,BQ363&lt;=-15),"-20 a -15",IF(AND(BQ363&gt;=-14.5,BQ363&lt;=-9.5),"-14,5 a -9,5",IF(AND(BQ363&gt;=-9,BQ363&lt;=-4),"-9 a -4",IF(AND(BQ363&gt;=-3.5,BQ363&lt;=2.5),"-3,5 a 2,5",IF(AND(BQ363&gt;=3,BQ363&lt;=8),"3 a 8",IF(AND(BQ363&gt;=8.5,BQ363&lt;=13.5),"8,5 a 13,5",IF(AND(BQ363&gt;=14,BQ363&lt;=17.5),"14 a 17,5",IF(BQ363=18,"18",IF(AND(BQ363&gt;=18.5,BQ363&lt;=23.5),"18,5 a 23,5",IF(AND(BQ363&gt;=24,BQ363&lt;=29),"24 a 29",IF(AND(BQ363&gt;=29.5,BQ363&lt;=34.5),"29,5 a 34,5",IF(AND(BQ363&gt;=35,BQ363&lt;=40),"35 a 40","Fuera de rango")))))))))))))</f>
        <v>24 a 29</v>
      </c>
      <c r="BS363" s="11" t="n">
        <f aca="false">IF(BR363="","",IF(BR363="-20 a -15",1,IF(BR363="-14,5 a -9,5",2,IF(BR363="-9 a -4",3,IF(BR363="-3,5 a 2,5",4,IF(BR363="3 a 8",5,IF(BR363="8,5 a 13,5",6,IF(BR363="14 a 17,5",7,IF(BR363="18","NORMA",IF(BR363="18,5 a 23,5",8,IF(BR363="24 a 29",9,IF(BR363="29,5 a 34,5",10,IF(BR363="35 a 40",11,"")))))))))))))</f>
        <v>9</v>
      </c>
      <c r="BT363" s="9" t="n">
        <v>0</v>
      </c>
      <c r="BU363" s="10" t="str">
        <f aca="false">IF(BT363="","",IF(AND(BT363&gt;=-20,BT363&lt;=-18),"-20 a -18",IF(AND(BT363&gt;=-17.5,BT363&lt;=-15.5),"-17,5 a -15,5",IF(AND(BT363&gt;=-15,BT363&lt;=-13),"-15 a -13",IF(AND(BT363&gt;=-12.5,BT363&lt;=-10.5),"-12,5 a -10,5",IF(AND(BT363&gt;=-10,BT363&lt;=-8),"-10 a -8",IF(AND(BT363&gt;=-7.5,BT363&lt;=-5.5),"-7,5 a -5,5",IF(AND(BT363&gt;=-5,BT363&lt;=-3),"-5 a -3",IF(AND(BT363&gt;=-2.5,BT363&lt;=-0.5),"-2,5 a -0,5",IF(BT363=0,"0",IF(AND(BT363&gt;=0.5,BT363&lt;=2.5),"0,5 a 2,5",IF(AND(BT363&gt;=3,BT363&lt;=5),"3 a 5",IF(AND(BT363&gt;=5.5,BT363&lt;=7.5),"5,5 a 7,5",IF(AND(BT363&gt;=8,BT363&lt;=10),"8 a 10",IF(AND(BT363&gt;=10.5,BT363&lt;=12.5),"10,5 a 12,5",IF(AND(BT363&gt;=13,BT363&lt;=15),"13 a 15",IF(AND(BT363&gt;=15.5,BT363&lt;=17.5),"15,5 a 17,5",IF(AND(BT363&gt;=18,BT363&lt;=20),"18 a 20","Fuera de rango"))))))))))))))))))</f>
        <v>0</v>
      </c>
      <c r="BV363" s="11" t="str">
        <f aca="false">IF(BT363="","",IF(BT363=0,"NORMA",IF(AND(BT363&gt;=-20,BT363&lt;=-18),2,IF(AND(BT363&gt;=-17.5,BT363&lt;=-15.5),2,IF(AND(BT363&gt;=-15,BT363&lt;=-13),3,IF(AND(BT363&gt;=-12.5,BT363&lt;=-10.5),4,IF(AND(BT363&gt;=-10,BT363&lt;=-8),5,IF(AND(BT363&gt;=-7.5,BT363&lt;=-5.5),6,IF(AND(BT363&gt;=-5,BT363&lt;=-3),7,IF(AND(BT363&gt;=-2.5,BT363&lt;=-0.5),8,IF(AND(BT363&gt;=0.5,BT363&lt;=2.5),9,IF(AND(BT363&gt;=3,BT363&lt;=5),10,IF(AND(BT363&gt;=5.5,BT363&lt;=7.5),11,IF(AND(BT363&gt;=8,BT363&lt;=10),12,IF(AND(BT363&gt;=10.5,BT363&lt;=12.5),13,IF(AND(BT363&gt;=13,BT363&lt;=15),14,IF(AND(BT363&gt;=15.5,BT363&lt;=17.5),15,IF(AND(BT363&gt;=18,BT363&lt;=20),16,"Fuera de rango"))))))))))))))))))</f>
        <v>NORMA</v>
      </c>
      <c r="BW363" s="9" t="n">
        <v>-4.5</v>
      </c>
      <c r="BX363" s="10" t="n">
        <f aca="false">18.5- (0.3*H363)</f>
        <v>10.4</v>
      </c>
      <c r="BY363" s="10" t="n">
        <f aca="false">(BW363)-(BX363)</f>
        <v>-14.9</v>
      </c>
      <c r="BZ363" s="10" t="str">
        <f aca="false">IF(BY363="","",IF(BY363&lt;-27.5,"De -30 a -28",IF(BY363&lt;-25,"De -27,5 a -25,5",IF(BY363&lt;-22.5,"De -25 a -23",IF(BY363&lt;-20,"De -22,5 a -20,5",IF(BY363&lt;-17.5,"De -20 a -18",IF(BY363&lt;-15,"De -17,5 a -15,5",IF(BY363&lt;-12.5,"De -15 a -13",IF(BY363&lt;-10,"De -12,5 a -10,5",IF(BY363&lt;-7.5,"De -10 a -8",IF(BY363&lt;-5,"De -7,5 a -5,5",IF(BY363&lt;-2.5,"De -5 a -3",IF(BY363&lt;0,"De -2,5 a -0,5",IF(BY363&lt;2.5,"De 0 a 2",IF(BY363&lt;5,"De 2,5 a 4,5",IF(BY363&lt;7.5,"De 5 a 7",IF(BY363&lt;10,"De 7,5 a 9,5",IF(BY363&lt;12.5,"De 10 a 12",IF(BY363&lt;15,"De 12,5 a 14,5",IF(BY363&lt;17.5,"De 15 a 17",IF(BY363&lt;20,"De 17,5 a 19,5",IF(BY363&lt;22.5,"De 20 a 22",IF(BY363&lt;25,"De 22,5 a 24,5",IF(BY363&lt;27.5,"De 25 a 27","De 27,5 a 30"))))))))))))))))))))))))</f>
        <v>De -15 a -13</v>
      </c>
      <c r="CA363" s="12" t="n">
        <f aca="false">IF(BY363="","",IF(BY363&lt;=-28,1,IF(BY363&lt;=-25.5,2,IF(BY363&lt;=-23,3,IF(BY363&lt;=-20.5,4,IF(BY363&lt;=-18,5,IF(BY363&lt;=-15.5,6,IF(BY363&lt;=-13,7,IF(BY363&lt;=-10.5,8,IF(BY363&lt;=-8,9,IF(BY363&lt;=-5.5,10,IF(BY363&lt;=-3,11,IF(BY363&lt;=-0.5,12,IF(BY363&lt;=2,13,IF(BY363&lt;=4.5,14,IF(BY363&lt;=7,15,IF(BY363&lt;=9.5,16,IF(BY363&lt;=12,17,IF(BY363&lt;=14.5,18,IF(BY363&lt;=17,19,IF(BY363&lt;=19.5,20,IF(BY363&lt;=22,21,IF(BY363&lt;=24.5,22,IF(BY363&lt;=27,23,IF(BY363&lt;=30,24,"Fuera de rango")))))))))))))))))))))))))</f>
        <v>7</v>
      </c>
      <c r="CB363" s="9" t="n">
        <v>-3.5</v>
      </c>
      <c r="CC363" s="10" t="n">
        <f aca="false">18.5- (0.3*H363)</f>
        <v>10.4</v>
      </c>
      <c r="CD363" s="10" t="n">
        <f aca="false">(CB363)-(CC363)</f>
        <v>-13.9</v>
      </c>
      <c r="CE363" s="10" t="str">
        <f aca="false">IF(CD363="","",IF(CD363&lt;-27.5,"De -30 a -28",IF(CD363&lt;-25,"De -27,5 a -25,5",IF(CD363&lt;-22.5,"De -25 a -23",IF(CD363&lt;-20,"De -22,5 a -20,5",IF(CD363&lt;-17.5,"De -20 a -18",IF(CD363&lt;-15,"De -17,5 a -15,5",IF(CD363&lt;-12.5,"De -15 a -13",IF(CD363&lt;-10,"De -12,5 a -10,5",IF(CD363&lt;-7.5,"De -10 a -8",IF(CD363&lt;-5,"De -7,5 a -5,5",IF(CD363&lt;-2.5,"De -5 a -3",IF(CD363&lt;0,"De -2,5 a -0,5",IF(CD363&lt;=2,"De 0 a 2",IF(CD363&lt;=4.5,"De 2,5 a 4,5",IF(CD363&lt;=7,"De 5 a 7",IF(CD363&lt;=9.5,"De 7,5 a 9,5",IF(CD363&lt;=12,"De 10 a 12",IF(CD363&lt;=14.5,"De 12,5 a 14,5",IF(CD363&lt;=17,"De 15 a 17",IF(CD363&lt;=19.5,"De 17,5 a 19,5",IF(CD363&lt;=22,"De 20 a 22",IF(CD363&lt;=24.5,"De 22,5 a 24,5",IF(CD363&lt;=27,"De 25 a 27","De 27,5 a 30"))))))))))))))))))))))))</f>
        <v>De -15 a -13</v>
      </c>
      <c r="CF363" s="12" t="n">
        <f aca="false">IF(CD363="","",IF(CD363&lt;-27.5,1,IF(CD363&lt;-25,2,IF(CD363&lt;-22.5,3,IF(CD363&lt;-20,4,IF(CD363&lt;-17.5,5,IF(CD363&lt;-15,6,IF(CD363&lt;-12.5,7,IF(CD363&lt;-10,8,IF(CD363&lt;-7.5,9,IF(CD363&lt;-5,10,IF(CD363&lt;-2.5,11,IF(CD363&lt;0,12,IF(CD363&lt;2.5,13,IF(CD363&lt;5,14,IF(CD363&lt;7.5,15,IF(CD363&lt;10,16,IF(CD363&lt;12.5,17,IF(CD363&lt;15,18,IF(CD363&lt;17.5,19,IF(CD363&lt;20,20,IF(CD363&lt;22.5,21,IF(CD363&lt;25,22,IF(CD363&lt;27.5,23,24))))))))))))))))))))))))</f>
        <v>7</v>
      </c>
      <c r="CG363" s="9" t="n">
        <v>-1.5</v>
      </c>
      <c r="CH363" s="10" t="str">
        <f aca="false">IF(CG363="","",IF(AND(CG363&gt;=-10,CG363&lt;=-9.5),"-10 a -9,5",IF(AND(CG363&gt;-9.5,CG363&lt;=-8.5),"-9 a -8,5",IF(AND(CG363&gt;-8.5,CG363&lt;=-7.5),"-8 a -7,5",IF(AND(CG363&gt;-7.5,CG363&lt;=-6.5),"-7 a -6,5",IF(AND(CG363&gt;-6.5,CG363&lt;=-5.5),"-6 a -5,5",IF(AND(CG363&gt;-5.5,CG363&lt;=-4.5),"-5 a -4,5",IF(AND(CG363&gt;-4.5,CG363&lt;=-3.5),"-4 a -3,5",IF(AND(CG363&gt;-3.5,CG363&lt;=-2.5),"-3 a -2,5",IF(CG363=-2.25,"-2,25",IF(AND(CG363&gt;-2.5,CG363&lt;=-1.5),"-2 a -1,5",IF(AND(CG363&gt;-1.5,CG363&lt;=-0.5),"-1 a -0,5",IF(AND(CG363&gt;-0.5,CG363&lt;=0.5),"0 a 0,5",IF(AND(CG363&gt;0.5,CG363&lt;=1.5),"1 a 1,5",IF(AND(CG363&gt;1.5,CG363&lt;=2.5),"2 a 2,5",IF(AND(CG363&gt;2.5,CG363&lt;=3.5),"3 a 3,5",IF(AND(CG363&gt;3.5,CG363&lt;=4.5),"4 a 4,5",IF(AND(CG363&gt;4.5,CG363&lt;=5.5),"5 a 5,5",IF(AND(CG363&gt;5.5,CG363&lt;=6.5),"6 a 6,5",IF(AND(CG363&gt;6.5,CG363&lt;=7.5),"7 a 7,5",IF(AND(CG363&gt;7.5,CG363&lt;=8.5),"8 a 8,5",IF(AND(CG363&gt;8.5,CG363&lt;=9.5),"9 a 9,5",IF(CG363&gt;=10,"10","Fuera de rango")))))))))))))))))))))))</f>
        <v>-2 a -1,5</v>
      </c>
      <c r="CI363" s="11" t="n">
        <f aca="false">IF(CG363="","",IF(CG363=-2.25,"NORMA",IF(CG363&lt;=-9.5,1,IF(CG363&lt;=-8.5,2,IF(CG363&lt;=-7.5,3,IF(CG363&lt;=-6.5,4,IF(CG363&lt;=-5.5,5,IF(CG363&lt;=-4.5,6,IF(CG363&lt;=-3.5,7,IF(CG363&lt;=-2.5,8,IF(CG363&lt;=-1.5,9,IF(CG363&lt;=-0.5,10,IF(CG363&lt;=0.5,11,IF(CG363&lt;=1.5,12,IF(CG363&lt;=2.5,13,IF(CG363&lt;=3.5,14,IF(CG363&lt;=4.5,15,IF(CG363&lt;=5.5,16,IF(CG363&lt;=6.5,17,IF(CG363&lt;=7.5,18,IF(CG363&lt;=8.5,19,IF(CG363&lt;=9.5,20,IF(CG363=10,21,"Fuera de rango")))))))))))))))))))))))</f>
        <v>9</v>
      </c>
      <c r="CJ363" s="9" t="n">
        <v>1.5</v>
      </c>
      <c r="CK363" s="10" t="str">
        <f aca="false">IF(CJ363="","",IF(AND(CJ363&gt;=-6,CJ363&lt;=-5.5),"-6 a -5,5",IF(AND(CJ363&gt;-5.5,CJ363&lt;=-4.5),"-5 a -4,5",IF(AND(CJ363&gt;-4.5,CJ363&lt;=-3.5),"-4 a -3,5",IF(AND(CJ363&gt;-3.5,CJ363&lt;=-2.5),"-3 a -2,5",IF(AND(CJ363&gt;-2.5,CJ363&lt;=-1.5),"-2 a -1,5",IF(AND(CJ363&gt;-1.5,CJ363&lt;=-0.5),"-1 a -0,5",IF(AND(CJ363&gt;-0.5,CJ363&lt;=0.5),"0 a 0,5",IF(AND(CJ363&gt;0.5,CJ363&lt;=1.5),"1 a 1,5",IF(AND(CJ363&gt;1.5,CJ363&lt;2.5),"2",IF(AND(CJ363&gt;=2.5,CJ363&lt;=3),"2,5 a 3",IF(AND(CJ363&gt;3,CJ363&lt;=4),"3,5 a 4",IF(AND(CJ363&gt;4,CJ363&lt;=5),"4,5 a 5",IF(AND(CJ363&gt;5,CJ363&lt;=6),"5,5 a 6",IF(AND(CJ363&gt;6,CJ363&lt;=7),"6,5 a 7",IF(AND(CJ363&gt;7,CJ363&lt;=8),"7,5 a 8",IF(AND(CJ363&gt;8,CJ363&lt;=9.5),"8,5 a 9,5",IF(CJ363=10,"10","Fuera de rango"))))))))))))))))))</f>
        <v>1 a 1,5</v>
      </c>
      <c r="CL363" s="11" t="n">
        <f aca="false">IF(CK363="","",IF(OR(CK363="-6 a -5,5",CK363="-6 - -5,5"),1,IF(OR(CK363="-5 a -4,5",CK363="-5 - -4,5"),2,IF(OR(CK363="-4 a -3,5",CK363="-4 - -3,5"),3,IF(OR(CK363="-3 a -2,5",CK363="-3 - -2,5"),4,IF(OR(CK363="-2 a -1,5",CK363="-2 - -1,5"),5,IF(OR(CK363="-1 a -0,5",CK363="-1 - -0,5"),6,IF(OR(CK363="0 a 0,5",CK363="0 - 0,5"),7,IF(OR(CK363="1 a 1,5",CK363="1 - 1,5"),8,IF(CK363="2","NORMA",IF(OR(CK363="2,5 a 3",CK363="2,5 - 3"),9,IF(OR(CK363="3,5 a 4",CK363="3,5 - 4"),10,IF(OR(CK363="4,5 a 5",CK363="4,5 - 5"),11,IF(OR(CK363="5,5 a 6",CK363="5,5 - 6"),12,IF(OR(CK363="6,5 a 7",CK363="6,5 - 7"),13,IF(OR(CK363="7,5 a 8",CK363="7,5 - 8"),14,IF(OR(CK363="8,5 a 9",CK363="8,5 - 9,5",CK363="9 a 9,5"),15,IF(CK363="10",15,IF(OR(CK363="0,5 a 1",CK363="0,5 - 1"),7,"Fuera de rango")))))))))))))))))))</f>
        <v>8</v>
      </c>
      <c r="CN363" s="10" t="str">
        <f aca="false">IF(CM363=0,"0", " ")</f>
        <v>0</v>
      </c>
      <c r="CO363" s="10" t="str">
        <f aca="false">IF(CM363&gt;0,"EME"," ")</f>
        <v> </v>
      </c>
      <c r="CQ363" s="10" t="str">
        <f aca="false">IF(CP363&gt;0,"0", " ")</f>
        <v> </v>
      </c>
      <c r="CR363" s="10" t="str">
        <f aca="false">IF(CP363&gt;0,"EME"," ")</f>
        <v> </v>
      </c>
      <c r="CS363" s="9" t="n">
        <v>0</v>
      </c>
      <c r="CV363" s="9" t="n">
        <v>0</v>
      </c>
      <c r="CY363" s="9" t="n">
        <v>-1</v>
      </c>
      <c r="DB363" s="9" t="n">
        <v>-1.5</v>
      </c>
      <c r="DC363" s="11" t="str">
        <f aca="false">IF(DB363&lt;0,"2"," ")</f>
        <v>2</v>
      </c>
      <c r="DD363" s="11" t="str">
        <f aca="false">IF(DB363&lt;0,"MIO"," ")</f>
        <v>MIO</v>
      </c>
      <c r="DE363" s="9" t="n">
        <v>-3.75</v>
      </c>
      <c r="DF363" s="10" t="str">
        <f aca="false">IF(DE363&lt;0,"3"," ")</f>
        <v>3</v>
      </c>
      <c r="DG363" s="10" t="str">
        <f aca="false">IF(DE363&lt;0,"AST"," ")</f>
        <v>AST</v>
      </c>
      <c r="DH363" s="9" t="n">
        <v>-4.5</v>
      </c>
      <c r="DI363" s="10" t="str">
        <f aca="false">IF(DH363&lt;0,"3"," ")</f>
        <v>3</v>
      </c>
      <c r="DJ363" s="10" t="str">
        <f aca="false">IF(DH363&lt;0,"AST"," ")</f>
        <v>AST</v>
      </c>
      <c r="DK363" s="9" t="n">
        <v>0</v>
      </c>
      <c r="DL363" s="10" t="str">
        <f aca="false">IF(DK363&gt;0,"4"," ")</f>
        <v> </v>
      </c>
      <c r="DM363" s="10" t="str">
        <f aca="false">IF(DK363&gt;0,"PRE"," ")</f>
        <v> </v>
      </c>
      <c r="DN363" s="9" t="n">
        <v>0</v>
      </c>
      <c r="DO363" s="10" t="str">
        <f aca="false">IF(DN363&gt;0,"4"," ")</f>
        <v> </v>
      </c>
      <c r="DP363" s="10" t="str">
        <f aca="false">IF(DN363&gt;0,"PRE"," ")</f>
        <v> </v>
      </c>
      <c r="DS363" s="12" t="str">
        <f aca="false">CONCATENATE(CO363,CU363,DA363,DG363,DM363)</f>
        <v> AST </v>
      </c>
      <c r="DT363" s="10" t="e">
        <f aca="false" t="array" ref="DT363">_xlfn.IFS(DS363="EME    ","0", DS363=" HIP   ","1", DS363="  MIO  ","2", DS363="   AST ","3", DS363="    PRE","4", DS363="EME   PRE","5", DS363=" HIP  PRE","6", DS363=" HIP AST ","7", DS363="  MIO PRE","8", DS363="  MIOAST ","9", DS363="   ASTPRE","10",DS363=" HIP ASTPRE","11", DS363="  MIOASTPRE","12", DS363="     ","0")</f>
        <v>#N/A</v>
      </c>
      <c r="DV363" s="1" t="e">
        <f aca="false" t="array" ref="DV363">_xlfn.IFS(DU363="SI","2", DU363="NO","1")</f>
        <v>#N/A</v>
      </c>
      <c r="DX363" s="11" t="str">
        <f aca="false">IF(DW363=0,"1","2")</f>
        <v>1</v>
      </c>
      <c r="DY363" s="11" t="str">
        <f aca="false" t="array" ref="DY363">_xlfn.IFS(DW363=0,"0", DW363=0.25, "1", DW363=0.5,"2", DW363=0.75,"3", DW363=1,"4",DW363=1.25,"5", DW363=1.5,"6", DW363=1.75,"7", DW363=2,"8")</f>
        <v>0</v>
      </c>
      <c r="EA363" s="11" t="str">
        <f aca="false">IF(DZ363=0,"1","2")</f>
        <v>1</v>
      </c>
      <c r="EB363" s="11" t="str">
        <f aca="false" t="array" ref="EB363">_xlfn.IFS(DZ363=0,"0", DZ363=0.25, "1", DZ363=0.5,"2", DZ363=0.75,"3", DZ363=1,"4",DZ363=1.25,"5", DZ363=1.5,"6", DZ363=1.75,"7", DZ363=2,"8")</f>
        <v>0</v>
      </c>
      <c r="ED363" s="10" t="str">
        <f aca="false">IF(EC363=0,"1","2")</f>
        <v>1</v>
      </c>
      <c r="EE363" s="11" t="str">
        <f aca="false" t="array" ref="EE363">_xlfn.IFS(EC363=0,"0", EC363=-0.25, "1", EC363=-0.5,"2", EC363=-0.75,"3", EC363=-1,"4",EC363=-1.25,"5", EC363=-1.5,"6", EC363=-1.75,"7", EC363=-2,"8", EC363=-2.25,"9",EC363=-2.5,"10", EC363=-2.75,"11", EC363=-3,"12", EC363=-3.25,"13", EC363=-3.5,"14", EC363=-3.75,"15",EC363=-4,"16")</f>
        <v>0</v>
      </c>
      <c r="EG363" s="10" t="str">
        <f aca="false">IF(EF363=0,"1","2")</f>
        <v>1</v>
      </c>
      <c r="EH363" s="11" t="str">
        <f aca="false" t="array" ref="EH363">_xlfn.IFS(EF363=0,"0", EF363=-0.25, "1", EF363=-0.5,"2", EF363=-0.75,"3", EF363=-1,"4",EF363=-1.25,"5", EF363=-1.5,"6", EF363=-1.75,"7", EF363=-2,"8", EF363=-2.25,"9",EF363=-2.5,"10", EF363=-2.75,"11", EF363=-3,"12", EF363=-3.25,"13", EF363=-3.5,"14", EF363=-3.75,"15",EF363=-4,"16")</f>
        <v>0</v>
      </c>
      <c r="EJ363" s="11" t="str">
        <f aca="false">IF(EI363=0,"1","2")</f>
        <v>1</v>
      </c>
      <c r="EK363" s="11" t="str">
        <f aca="false" t="array" ref="EK363">_xlfn.IFS(EI363=0,"0", EI363=-0.25, "1", EI363=-0.5,"2", EI363=-0.75,"3", EI363=-1,"4",EI363=-1.25,"5", EI363=-1.5,"6", EI363=-1.75,"7", EI363=-2,"8", EI363=-2.25,"9", EI363=-2.25,"9",EI363=-2.5,"10", EI363=-2.75,"11", EI363=-3,"12", EI363=-3.25,"13", EI363=-3.5,"14", EI363=-3.75,"15",EI363=-4,"16", EI363=0.25, "17", EI363=0.5, "18")</f>
        <v>0</v>
      </c>
      <c r="EM363" s="11" t="str">
        <f aca="false">IF(EL363=0,"1","2")</f>
        <v>1</v>
      </c>
      <c r="EN363" s="11" t="str">
        <f aca="false" t="array" ref="EN363">_xlfn.IFS(EL363=0.25,"17",EL363=0.5,"18", EL363=0,"0", EL363=-0.25, "1", EL363=-0.5,"2", EL363=-0.75,"3", EL363=-1,"4",EL363=-1.25,"5", EL363=-1.5,"6", EL363=-1.75,"7", EL363=-2,"8",EL363= -2.25,"9",EL363=-2.5,"10",EL363= -2.75,"11",EL363= -3,"12",EL363= -3.25,"13",EL363= -3.5,"14",EL363= -3.75,"15",EL363=-4,"16")</f>
        <v>0</v>
      </c>
      <c r="EP363" s="11" t="str">
        <f aca="false">IF(EO363=0,"1","2")</f>
        <v>1</v>
      </c>
      <c r="EQ363" s="11" t="str">
        <f aca="false" t="array" ref="EQ363">_xlfn.IFS(EO363=0,"0", EO363=0.25, "1", EO363=0.5,"2", EO363=0.75,"3", EO363=1,"4",EO363=1.25,"5", EO363=1.5,"6", EO363=1.75,"7", EO363=2,"8", EO363=2.25,"9", EO363=2.25,"9",EO363=2.5,"10", EO363=2.75,"11", EO363=3,"12", EO363=3.25,"13", EO363=3.5,"14", EO363=3.75,"15",EO363=4,"16", EO363=-0.25, "17", bq=-0.5, "18")</f>
        <v>0</v>
      </c>
      <c r="ES363" s="11" t="str">
        <f aca="false">IF(ER363=0,"1","2")</f>
        <v>1</v>
      </c>
      <c r="ET363" s="11" t="str">
        <f aca="false" t="array" ref="ET363">_xlfn.IFS(ER363=0,"0", ER363=0.25, "1", ER363=0.5,"2", ER363=0.75,"3", ER363=1,"4",ER363=1.25,"5", ER363=1.5,"6", ER363=1.75,"7", ER363=2,"8", ER363=2.25,"9", ER363=2.25,"9",ER363=2.5,"10", ER363=2.75,"11", ER363=3,"12", ER363=3.25,"13", ER363=3.5,"14", ER363=3.75,"15",ER363=4,"16", ER363=-0.25, "17", bq=-0.5, "18")</f>
        <v>0</v>
      </c>
      <c r="EV363" s="14" t="e">
        <f aca="false">VLOOKUP(EU363,LEYENDA!$G$2:$H$8,2,TRUE())</f>
        <v>#N/A</v>
      </c>
      <c r="EW363" s="14" t="e">
        <f aca="false" t="array" ref="EW363">_xlfn.IFS(EV363="0-5","1", EV363="6-12","2", EV363="13-18","3", EV363="19-24","4", EV363="25-36","5", EV363="37-48","6", EV363="49-60","7")</f>
        <v>#N/A</v>
      </c>
    </row>
    <row r="364" customFormat="false" ht="13.5" hidden="false" customHeight="false" outlineLevel="0" collapsed="false">
      <c r="A364" s="1" t="n">
        <v>104</v>
      </c>
      <c r="B364" s="2" t="n">
        <v>1</v>
      </c>
      <c r="C364" s="33" t="n">
        <v>44204</v>
      </c>
      <c r="E364" s="5" t="str">
        <f aca="false">VLOOKUP(A364,'286'!$A$3:$J$6279,10,FALSE())</f>
        <v>JIMÉNEZ DÍAZ, Mª CARMEN</v>
      </c>
      <c r="F364" s="4" t="str">
        <f aca="false">VLOOKUP(A364,'286'!$A$3:$I$1768,3,FALSE())</f>
        <v>JIDICAR</v>
      </c>
      <c r="G364" s="6" t="n">
        <f aca="false">VLOOKUP(A364,'286'!$A$3:$I$1768,4,FALSE())</f>
        <v>31226</v>
      </c>
      <c r="H364" s="7" t="n">
        <f aca="false">YEAR(C364)-YEAR(G364)</f>
        <v>36</v>
      </c>
      <c r="I364" s="1" t="str">
        <f aca="false">VLOOKUP(H364,LEYENDA!$C$2:$D$6,2,TRUE())</f>
        <v>25-40</v>
      </c>
      <c r="J364" s="5" t="str">
        <f aca="false">VLOOKUP(A364,'286'!$A$3:$I$1768,7,FALSE())</f>
        <v>M</v>
      </c>
      <c r="K364" s="8" t="n">
        <f aca="false">VLOOKUP(A364,'286'!$A$3:$I$1768,2,FALSE())</f>
        <v>0</v>
      </c>
      <c r="L364" s="4" t="str">
        <f aca="false">VLOOKUP(A364,'286'!$A$3:$I$1768,8,FALSE())</f>
        <v>I</v>
      </c>
      <c r="M364" s="4" t="str">
        <f aca="false">VLOOKUP(A364,'286'!$A$3:$I$1768,9,FALSE())</f>
        <v>I</v>
      </c>
      <c r="N364" s="8" t="str">
        <f aca="false">IF(R364=O364, "MISMA","CONTRARIA")</f>
        <v>MISMA</v>
      </c>
      <c r="O364" s="8" t="str">
        <f aca="false" t="array" ref="O364">_xlfn.IFS(L364="D","1", L364="I","2")</f>
        <v>2</v>
      </c>
      <c r="P364" s="8" t="e">
        <f aca="false" t="array" ref="P364">_xlfn.IFS(K364="OD","1", K364="OI","2")</f>
        <v>#N/A</v>
      </c>
      <c r="Q364" s="1" t="str">
        <f aca="false" t="array" ref="Q364">_xlfn.IFS(J364="M","1", J364="H","2")</f>
        <v>1</v>
      </c>
      <c r="R364" s="8" t="str">
        <f aca="false" t="array" ref="R364">_xlfn.IFS(M364="D","1", M364="I","2")</f>
        <v>2</v>
      </c>
      <c r="S364" s="1" t="str">
        <f aca="false" t="array" ref="S364">_xlfn.IFS(N364="CONTRARIA", "1",N364= "MISMA","2")</f>
        <v>2</v>
      </c>
      <c r="T364" s="1" t="str">
        <f aca="false" t="array" ref="T364">_xlfn.IFS(I364="0-12","1", I364="13-24","2", I364="25-40","3", I364="41-60","4", I364="61-100","5")</f>
        <v>3</v>
      </c>
      <c r="U364" s="9" t="n">
        <v>-3</v>
      </c>
      <c r="V364" s="11" t="str">
        <f aca="false">IF(U364="","",IF(AND(U364&gt;=-9,U364&lt;=-6.5),"-9 a -6,5",IF(AND(U364&gt;=-6,U364&lt;=-3.5),"-6 a -3,5",IF(AND(U364&gt;=-3,U364&lt;=-1),"-3 a -1",IF(U364=-0.5,"-0,5",IF(AND(U364&gt;=0,U364&lt;=2.5),"0 a 2,5",IF(AND(U364&gt;=3,U364&lt;=5.5),"3 a 5,5",IF(AND(U364&gt;=6,U364&lt;=8.5),"6 a 8,5",IF(AND(U364&gt;=9,U364&lt;=20),"9 a 20","Fuera de rango")))))))))</f>
        <v>-3 a -1</v>
      </c>
      <c r="W364" s="11" t="n">
        <f aca="false">IF(V364="","",IF(V364="-9 a -6,5",2,IF(V364="-6 a -3,5",3,IF(V364="-3 a -1",4,IF(V364="-0,5","NORMA",IF(V364="0 a 2,5",5,IF(V364="3 a 5,5",6,IF(V364="6 a 8,5",7,IF(V364="9 a 20",8,"Fuera de rango")))))))))</f>
        <v>4</v>
      </c>
      <c r="X364" s="9" t="n">
        <v>0</v>
      </c>
      <c r="Y364" s="11" t="str">
        <f aca="false">IF(X364="","",IF(AND(X364&gt;=0,X364&lt;=4),"0 a 4",IF(AND(X364&gt;=4.5,X364&lt;=8.5),"4,5 a 8,5",IF(X364=9,"9",IF(AND(X364&gt;=9.5,X364&lt;=13),"9,5 a 13",IF(AND(X364&gt;=13.5,X364&lt;=20),"13,5 a 20",IF(AND(X364&gt;=20.5,X364&lt;=35),"20,5 a 35","Fuera de rango")))))))</f>
        <v>0 a 4</v>
      </c>
      <c r="Z364" s="11" t="n">
        <f aca="false">IF(Y364="","",IF(Y364="0 a 4",1,IF(Y364="4,5 a 8,5",2,IF(Y364="9","NORMA",IF(Y364="9,5 a 13",3,IF(Y364="13,5 a 20",4,IF(Y364="20,5 a 35",5,"Fuera de rango")))))))</f>
        <v>1</v>
      </c>
      <c r="AA364" s="9" t="n">
        <v>14</v>
      </c>
      <c r="AB364" s="10" t="str">
        <f aca="false">IF(AA364="","",IF(AND(AA364&gt;=0,AA364&lt;=9),"0 a 9",IF(AND(AA364&gt;=9.5,AA364&lt;=18.5),"9,5 a 18,5",IF(AA364=19,"19",IF(AND(AA364&gt;=19.5,AA364&lt;=28),"19,5 a 28",IF(AND(AA364&gt;=28.5,AA364&lt;=40),"28,5 a 40","Fuera de rango"))))))</f>
        <v>9,5 a 18,5</v>
      </c>
      <c r="AC364" s="11" t="n">
        <f aca="false" t="array" ref="AC364">_xlfn.IFS(AB364="","",AB364="0 a 9",1,AB364="9,5 a 18,5",2,AB364="19","NORMA",AB364="19,5 a 28",3,AB364="28,5 a 40",4,TRUE(),"Fuera de rango")</f>
        <v>2</v>
      </c>
      <c r="AD364" s="9" t="n">
        <v>7</v>
      </c>
      <c r="AE364" s="10" t="str">
        <f aca="false">IF(AD364="","",IF(AND(AD364&gt;=-10,AD364&lt;=0),"De -10 a 0",IF(AND(AD364&gt;=0.5,AD364&lt;=9.5),"0,5 a 9,5",IF(AD364=10,"10",IF(AND(AD364&gt;=10.5,AD364&lt;=20),"10,5 a 20",IF(AND(AD364&gt;=20.5,AD364&lt;=40),"20,5 a 40","Fuera de rango"))))))</f>
        <v>0,5 a 9,5</v>
      </c>
      <c r="AF364" s="12" t="n">
        <f aca="false">IF(AD364="","",IF(AND(AD364&gt;=-10,AD364&lt;=0),1,IF(AND(AD364&gt;=0.5,AD364&lt;=9.5),2,IF(AD364=10,"NORMA",IF(AND(AD364&gt;=10.5,AD364&lt;=20),3,IF(AND(AD364&gt;=20.5,AD364&lt;=40),4,""))))))</f>
        <v>2</v>
      </c>
      <c r="AG364" s="9" t="n">
        <v>11</v>
      </c>
      <c r="AH364" s="10" t="str">
        <f aca="false">IF(AG364="","",IF(AND(AG364&gt;=0,AG364&lt;=4),"0 a 4",IF(AND(AG364&gt;=4.5,AG364&lt;=8.5),"4,5 a 8,5",IF(AG364=9,"9",IF(AND(AG364&gt;=9.5,AG364&lt;=13),"9,5 a 13",IF(AND(AG364&gt;=13.5,AG364&lt;=25),"13,5 a 25","Fuera de rango"))))))</f>
        <v>9,5 a 13</v>
      </c>
      <c r="AI364" s="10" t="n">
        <f aca="false">IF(AH364="","",IF(AH364="0 a 4",1,IF(AH364="4,5 a 8,5",2,IF(AH364="9","NORMA",IF(AH364="9,5 a 13",3,IF(AH364="13,5 a 25",4,""))))))</f>
        <v>3</v>
      </c>
      <c r="AJ364" s="9" t="n">
        <v>3</v>
      </c>
      <c r="AK364" s="10" t="str">
        <f aca="false">IF(AJ364="","",IF(AND(AJ364&gt;=-15,AJ364&lt;=-10.5),"-15 a -10,5",IF(AND(AJ364&gt;=-10,AJ364&lt;=-4),"-10 a -4",IF(AND(AJ364&gt;=-4.5,AJ364&lt;=0),"-4,5 a 0",IF(AND(AJ364&gt;=0.5,AJ364&lt;=4.5),"0,5 a 4,5",IF(AJ364=5,"5",IF(AND(AJ364&gt;=5.5,AJ364&lt;=10),"5,5 a 10",IF(AND(AJ364&gt;=10.5,AJ364&lt;=20),"10,5 a 20","Fuera de rango"))))))))</f>
        <v>0,5 a 4,5</v>
      </c>
      <c r="AL364" s="11" t="n">
        <f aca="false">IF(AK364="","",IF(AK364="-15 a -10,5",1,IF(AK364="-10 a -4",2,IF(AK364="-4,5 a 0",3,IF(AK364="0,5 a 4,5",4,IF(AK364="5","NORMA",IF(AK364="5,5 a 10",5,IF(AK364="10,5 a 20",6,"Error"))))))))</f>
        <v>4</v>
      </c>
      <c r="AM364" s="9" t="n">
        <v>0</v>
      </c>
      <c r="AN364" s="10" t="str">
        <f aca="false">IF(AM364="","",IF(AND(AM364&gt;=-7.5,AM364&lt;=-5.5),"-7,5 a -5,5",IF(AND(AM364&gt;=-5,AM364&lt;=-3),"-5 a -3",IF(AND(AM364&gt;=-2.5,AM364&lt;=-0.5),"-2,5 a -0,5",IF(AM364=0,"0,00",IF(AND(AM364&gt;=0.5,AM364&lt;=2.5),"0,5 a 2,5",IF(AND(AM364&gt;=3,AM364&lt;=5),"3 a 5",IF(AND(AM364&gt;=5.5,AM364&lt;=7.5),"5,5 a 7,5",IF(AND(AM364&gt;=8,AM364&lt;=10),"8 a 10","Fuera de rango")))))))))</f>
        <v>0,00</v>
      </c>
      <c r="AO364" s="11" t="str">
        <f aca="false">IF(AN364="","",IF(AN364="-7,5 a -5,5",1,IF(AN364="-5 a -3",2,IF(AN364="-2,5 a -0,5",3,IF(AN364="0,00","NORMA",IF(AN364="0,5 a 2,5",4,IF(AN364="3 a 5",5,IF(AN364="5,5 a 7,5",6,IF(AN364="8 a 10",7,"Error")))))))))</f>
        <v>NORMA</v>
      </c>
      <c r="AP364" s="9" t="n">
        <v>-6</v>
      </c>
      <c r="AQ364" s="10" t="str">
        <f aca="false">IF(AP364="","",IF(AND(AP364&gt;=-20,AP364&lt;=-9.5),"-20 a -9,5",IF(AND(AP364&gt;=-9,AP364&lt;=-6.5),"-9 a -6,5",IF(AP364=-6,"-6",IF(AND(AP364&gt;=-5.5,AP364&lt;=-3),"-5,5 a -3",IF(AND(AP364&gt;=-2.5,AP364&lt;=0),"-2,5 a 0",IF(AND(AP364&gt;=0.5,AP364&lt;=3),"0,5 a 3",IF(AND(AP364&gt;=3.5,AP364&lt;=6),"3,5 a 6",IF(AND(AP364&gt;=6.5,AP364&lt;=9),"6,5 a 9",IF(AND(AP364&gt;=9.5,AP364&lt;=20),"9,5 a 20","Fuera de rango"))))))))))</f>
        <v>-6</v>
      </c>
      <c r="AR364" s="11" t="str">
        <f aca="false">IF(AQ364="","",IF(AQ364="-20 a -9,5",1,IF(AQ364="-9 a -6,5",2,IF(AQ364="-6","NORMA",IF(AQ364="-5,5 a -3",3,IF(AQ364="-2,5 a 0",4,IF(AQ364="0,5 a 3",5,IF(AQ364="3,5 a 6",6,IF(AQ364="6,5 a 9",7,IF(AQ364="9,5 a 20",8,""))))))))))</f>
        <v>NORMA</v>
      </c>
      <c r="AS364" s="9" t="n">
        <v>0</v>
      </c>
      <c r="AT364" s="10" t="str">
        <f aca="false">IF(AS364="","",IF(AND(AS364&gt;=-16,AS364&lt;=-14),"-16 a -14",IF(AND(AS364&gt;=-13.5,AS364&lt;=-11.5),"-13,5 a -11,5",IF(AND(AS364&gt;=-11,AS364&lt;=-9),"-11 a -9",IF(AND(AS364&gt;=-8.5,AS364&lt;=-6.5),"-8,5 a -6,5",IF(AND(AS364&gt;=-6,AS364&lt;=-4),"-6 a -4",IF(AND(AS364&gt;=-3.5,AS364&lt;=-1.5),"-3,5 a -1,5",IF(AND(AS364&gt;=-1,AS364&lt;=1),"-1 a 1",IF(AND(AS364&gt;=1.5,AS364&lt;=3.5),"1,5 a 3,5",IF(AND(AS364&gt;=4,AS364&lt;=6),"4 a 6",IF(AND(AS364&gt;=6.5,AS364&lt;=8.5),"6,5 a 8,5",IF(AND(AS364&gt;=9,AS364&lt;=11),"9 a 11",IF(AND(AS364&gt;=11.5,AS364&lt;=13.5),"11,5 a 13,5",IF(AND(AS364&gt;=14,AS364&lt;=16),"14 a 16",IF(AND(AS364&gt;=16.5,AS364&lt;=18.5),"16,5 a 18,5",IF(AND(AS364&gt;=19,AS364&lt;=21),"19 a 21","Fuera de rango"))))))))))))))))</f>
        <v>-1 a 1</v>
      </c>
      <c r="AU364" s="11" t="n">
        <f aca="false" t="array" ref="AU364">IF(AT364="","",_xlfn.IFS(AT364="-16 a -14",1,AT364="-13,5 a -11,5",2,AT364="-11 a -9",3,AT364="-8,5 a -6,5",4,AT364="-6 a -4",5,AT364="-3,5 a -1,5",6,AT364="-1 a 1",7,AT364="1,5 a 3,5",8,AT364="4 a 6","NORMA",AT364="6,5 a 8,5",9,AT364="9 a 11",10,AT364="11,5 a 13,5",11,AT364="14 a 16",12,AT364="16,5 a 18,5",13,AT364="19 a 21",14,TRUE(),""))</f>
        <v>7</v>
      </c>
      <c r="AV364" s="9" t="n">
        <v>1</v>
      </c>
      <c r="AW364" s="10" t="str">
        <f aca="false">IF(AV364="","",IF(AND(AV364&gt;=-1,AV364&lt;=-0.5),"-1 a -0,5",IF(AND(AV364&gt;-0.5,AV364&lt;=0),"De -0,5 a 0",IF(AND(AV364&gt;=0.25,AV364&lt;=0.75),"0,25 a 0,75",IF(AND(AV364&gt;=1,AV364&lt;=1.5),"1 a 1,5",IF(AND(AV364&gt;=1.75,AV364&lt;=2.25),"1,75 a 2,25",IF(AND(AV364&gt;=2.5,AV364&lt;=3),"2,5 a 3",IF(AND(AV364&gt;=3.25,AV364&lt;=3.75),"3,25 a 3,75","Fuera de rango"))))))))</f>
        <v>1 a 1,5</v>
      </c>
      <c r="AX364" s="10" t="n">
        <f aca="false">IF(AW364="","",IF(OR(AW364="-1 a -0,5",AW364="-1 a -0.5"),1,IF(OR(AW364="De -0,5 a 0",AW364="-0,5 a 0",AW364="De -0.5 a 0"),2,IF(OR(AW364="0,25 a 0,75",AW364="0.25 a 0.75"),"NORMA",IF(OR(AW364="1 a 1,5",AW364="1 a 1.5"),3,IF(OR(AW364="1,75 a 2,25",AW364="1.75 a 2.25"),4,IF(OR(AW364="2,5 a 3",AW364="2.5 a 3"),5,IF(OR(AW364="3,25 a 3,75",AW364="3.25 a 3.75"),6,""))))))))</f>
        <v>3</v>
      </c>
      <c r="AY364" s="9" t="n">
        <v>-6</v>
      </c>
      <c r="AZ364" s="10" t="str">
        <f aca="false">IF(AY364="","",IF(AND(AY364&gt;=-20,AY364&lt;=-9.5),"-20 a -9,5",IF(AND(AY364&gt;=-9,AY364&lt;=-6.5),"-9 a -6,5",IF(AY364=-6,"-6",IF(AND(AY364&gt;=-5.5,AY364&lt;=-3),"-5,5 a -3",IF(AND(AY364&gt;=-2.5,AY364&lt;=0),"-2,5 a 0",IF(AND(AY364&gt;=0.5,AY364&lt;=3),"0,5 a 3",IF(AND(AY364&gt;=3.5,AY364&lt;=6),"3,5 a 6","Fuera de rango"))))))))</f>
        <v>-6</v>
      </c>
      <c r="BA364" s="11" t="str">
        <f aca="false">IF(AZ364="","",IF(AZ364="-20 a -9,5",1,IF(AZ364="-9 a -6,5",2,IF(AZ364="-6","NORMA",IF(AZ364="-5,5 a -3",3,IF(AZ364="-2,5 a 0",4,IF(AZ364="0,5 a 3",5,IF(AZ364="3,5 a 6",6,""))))))))</f>
        <v>NORMA</v>
      </c>
      <c r="BB364" s="9" t="n">
        <v>0</v>
      </c>
      <c r="BC364" s="10" t="str">
        <f aca="false" t="array" ref="BC364">IF(BB364="","",_xlfn.IFS(AND(BB364&gt;=0,BB364&lt;=2),"0 a 2",AND(BB364&gt;=2.5,BB364&lt;=4.5),"2,5 a 4,5",AND(BB364&gt;=5,BB364&lt;=7),"5 a 7",AND(BB364&gt;=7.5,BB364&lt;=9.5),"7,5 a 9,5",AND(BB364&gt;=10,BB364&lt;=12),"10 a 12",AND(BB364&gt;=12.5,BB364&lt;=14.5),"12,5 a 14,5",BB364=15,"15",AND(BB364&gt;=15.5,BB364&lt;=17.5),"15,5 a 17,5",AND(BB364&gt;=18,BB364&lt;=20),"18 a 20",AND(BB364&gt;=20.5,BB364&lt;=22.5),"20,5 a 22,5",AND(BB364&gt;=23,BB364&lt;=25),"23 a 25",TRUE(),"Fuera de rango"))</f>
        <v>0 a 2</v>
      </c>
      <c r="BD364" s="11" t="n">
        <f aca="false" t="array" ref="BD364">IF(BC364="","",_xlfn.IFS(BC364="0 a 2",1,BC364="2,5 a 4,5",2,BC364="5 a 7",3,BC364="7,5 a 9,5",4,BC364="10 a 12",5,BC364="12,5 a 14,5",6,BC364="15","NORMA",BC364="15,5 a 17,5",7,BC364="18 a 20",8,BC364="20,5 a 22,5",9,BC364="23 a 25",10,TRUE(),"Fuera de rango"))</f>
        <v>1</v>
      </c>
      <c r="BE364" s="9" t="n">
        <v>24</v>
      </c>
      <c r="BF364" s="10" t="str">
        <f aca="false">IF(BE364="","",IF(AND(BE364&gt;=-20,BE364&lt;=-10),"-20 a -10",IF(AND(BE364&gt;=-9.5,BE364&lt;=0.5),"-9,5 a 0,5",IF(AND(BE364&gt;=1,BE364&lt;=11),"1 a 11",IF(AND(BE364&gt;=11.5,BE364&lt;=20.5),"11,5 a 20,5",IF(BE364=21,"21",IF(AND(BE364&gt;=21.5,BE364&lt;=31.5),"21,5 a 31,5",IF(AND(BE364&gt;=32,BE364&lt;=42),"32 a 42","Fuera de rango"))))))))</f>
        <v>21,5 a 31,5</v>
      </c>
      <c r="BG364" s="11" t="n">
        <f aca="false">IF(BF364="","",IF(BF364="-20 a -10",1,IF(BF364="-9,5 a 0,5",2,IF(BF364="1 a 11",3,IF(BF364="11,5 a 20,5",4,IF(BF364="21","NORMA",IF(BF364="21,5 a 31,5",5,IF(BF364="32 a 42",6,""))))))))</f>
        <v>5</v>
      </c>
      <c r="BH364" s="9" t="n">
        <v>8</v>
      </c>
      <c r="BI364" s="10" t="str">
        <f aca="false">IF(BH364="","",IF(AND(BH364&gt;=-20,BH364&lt;=-15),"-20 a -15",IF(AND(BH364&gt;=-14.5,BH364&lt;=-9.5),"-14,5 a -9,5",IF(AND(BH364&gt;=-9,BH364&lt;=-4),"-9 a -4",IF(AND(BH364&gt;=-3.5,BH364&lt;=2.5),"-3,5 a 2,5",IF(AND(BH364&gt;=3,BH364&lt;=8),"3 a 8",IF(AND(BH364&gt;=8.5,BH364&lt;=14.5),"8,5 a 14,5",IF(BH364=15,"15",IF(AND(BH364&gt;=15.5,BH364&lt;=20.5),"15,5 a 20,5",IF(AND(BH364&gt;=21,BH364&lt;=26),"21 a 26","Fuera de rango"))))))))))</f>
        <v>3 a 8</v>
      </c>
      <c r="BJ364" s="11" t="n">
        <f aca="false">IF(BI364="","",IF(BI364="-20 a -15",1,IF(BI364="-14,5 a -9,5",2,IF(BI364="-9 a -4",3,IF(BI364="-3,5 a 2,5",4,IF(BI364="3 a 8",5,IF(BI364="8,5 a 14,5",6,IF(BI364="15","NORMA",IF(BI364="15,5 a 20,5",7,IF(BI364="21 a 26",8,IF(BI364="26,5 a 31,5",9,"")))))))))))</f>
        <v>5</v>
      </c>
      <c r="BK364" s="9" t="n">
        <v>18</v>
      </c>
      <c r="BL364" s="10" t="str">
        <f aca="false">IF(BK364="","",IF(AND(BK364&gt;=0,BK364&lt;=2),"0 - 2",IF(AND(BK364&gt;=2.5,BK364&lt;=4.5),"2,5 - 4,5",IF(AND(BK364&gt;=5,BK364&lt;=7),"5 - 7",IF(AND(BK364&gt;=7.5,BK364&lt;=9.5),"7,5 - 9,5",IF(AND(BK364&gt;=10,BK364&lt;=12),"10 - 12",IF(AND(BK364&gt;=12.5,BK364&lt;=13.5),"12,5 - 13,5",IF(BK364=14,"14",IF(AND(BK364&gt;=14.5,BK364&lt;=16.5),"14,5 - 16,5",IF(AND(BK364&gt;=17,BK364&lt;=19),"17 - 19",IF(AND(BK364&gt;=19.5,BK364&lt;=21.5),"19,5 - 21,5",IF(AND(BK364&gt;=22,BK364&lt;=24),"22 - 24",IF(AND(BK364&gt;=24.5,BK364&lt;=26.5),"24,5 - 26,5",IF(AND(BK364&gt;=27,BK364&lt;=29),"27 - 29",IF(AND(BK364&gt;=29.5,BK364&lt;=30),"29,5 - 30","Fuera de rango")))))))))))))))</f>
        <v>17 - 19</v>
      </c>
      <c r="BM364" s="11" t="n">
        <f aca="false">IF(BL364="","",IF(BL364="0 - 2",1,IF(BL364="2,5 - 4,5",2,IF(BL364="5 - 7",3,IF(BL364="7,5 - 9,5",4,IF(BL364="10 - 12",5,IF(BL364="12,5 - 13,5",6,IF(BL364="14","NORMA",IF(BL364="14,5 - 16,5",7,IF(BL364="17 - 19",8,IF(BL364="19,5 - 21,5",9,IF(BL364="22 - 24",10,IF(BL364="24,5 - 26,5",11,IF(BL364="27 - 29",12,IF(BL364="29,5 - 30",13,"")))))))))))))))</f>
        <v>8</v>
      </c>
      <c r="BN364" s="9" t="n">
        <v>24</v>
      </c>
      <c r="BO364" s="11" t="str">
        <f aca="false">IF(BN364="","",IF(AND(BN364&gt;=-20,BN364&lt;=-10),"-20 a -10",IF(AND(BN364&gt;=-9.5,BN364&lt;=0.5),"-9,5 a 0,5",IF(AND(BN364&gt;=1,BN364&lt;=11),"1 a 11",IF(AND(BN364&gt;=11.5,BN364&lt;=21.5),"11,5 a 21,5",IF(BN364=22,"22",IF(AND(BN364&gt;=22.5,BN364&lt;=32.5),"22,5 a 32,5",IF(AND(BN364&gt;=33,BN364&lt;=43),"33 a 43","Fuera de rango"))))))))</f>
        <v>22,5 a 32,5</v>
      </c>
      <c r="BP364" s="11" t="n">
        <f aca="false">IF(BO364="","",IF(BO364="-20 a -10",1,IF(BO364="-9,5 a 0,5",2,IF(BO364="1 a 11",3,IF(BO364="11,5 a 21,5",4,IF(BO364="22","NORMA",IF(BO364="22,5 a 32,5",5,IF(BO364="33 a 43",6,""))))))))</f>
        <v>5</v>
      </c>
      <c r="BQ364" s="9" t="n">
        <v>12</v>
      </c>
      <c r="BR364" s="10" t="str">
        <f aca="false">IF(BQ364="","",IF(AND(BQ364&gt;=-20,BQ364&lt;=-15),"-20 a -15",IF(AND(BQ364&gt;=-14.5,BQ364&lt;=-9.5),"-14,5 a -9,5",IF(AND(BQ364&gt;=-9,BQ364&lt;=-4),"-9 a -4",IF(AND(BQ364&gt;=-3.5,BQ364&lt;=2.5),"-3,5 a 2,5",IF(AND(BQ364&gt;=3,BQ364&lt;=8),"3 a 8",IF(AND(BQ364&gt;=8.5,BQ364&lt;=13.5),"8,5 a 13,5",IF(AND(BQ364&gt;=14,BQ364&lt;=17.5),"14 a 17,5",IF(BQ364=18,"18",IF(AND(BQ364&gt;=18.5,BQ364&lt;=23.5),"18,5 a 23,5",IF(AND(BQ364&gt;=24,BQ364&lt;=29),"24 a 29",IF(AND(BQ364&gt;=29.5,BQ364&lt;=34.5),"29,5 a 34,5",IF(AND(BQ364&gt;=35,BQ364&lt;=40),"35 a 40","Fuera de rango")))))))))))))</f>
        <v>8,5 a 13,5</v>
      </c>
      <c r="BS364" s="11" t="n">
        <f aca="false">IF(BR364="","",IF(BR364="-20 a -15",1,IF(BR364="-14,5 a -9,5",2,IF(BR364="-9 a -4",3,IF(BR364="-3,5 a 2,5",4,IF(BR364="3 a 8",5,IF(BR364="8,5 a 13,5",6,IF(BR364="14 a 17,5",7,IF(BR364="18","NORMA",IF(BR364="18,5 a 23,5",8,IF(BR364="24 a 29",9,IF(BR364="29,5 a 34,5",10,IF(BR364="35 a 40",11,"")))))))))))))</f>
        <v>6</v>
      </c>
      <c r="BT364" s="9" t="n">
        <v>0</v>
      </c>
      <c r="BU364" s="10" t="str">
        <f aca="false">IF(BT364="","",IF(AND(BT364&gt;=-20,BT364&lt;=-18),"-20 a -18",IF(AND(BT364&gt;=-17.5,BT364&lt;=-15.5),"-17,5 a -15,5",IF(AND(BT364&gt;=-15,BT364&lt;=-13),"-15 a -13",IF(AND(BT364&gt;=-12.5,BT364&lt;=-10.5),"-12,5 a -10,5",IF(AND(BT364&gt;=-10,BT364&lt;=-8),"-10 a -8",IF(AND(BT364&gt;=-7.5,BT364&lt;=-5.5),"-7,5 a -5,5",IF(AND(BT364&gt;=-5,BT364&lt;=-3),"-5 a -3",IF(AND(BT364&gt;=-2.5,BT364&lt;=-0.5),"-2,5 a -0,5",IF(BT364=0,"0",IF(AND(BT364&gt;=0.5,BT364&lt;=2.5),"0,5 a 2,5",IF(AND(BT364&gt;=3,BT364&lt;=5),"3 a 5",IF(AND(BT364&gt;=5.5,BT364&lt;=7.5),"5,5 a 7,5",IF(AND(BT364&gt;=8,BT364&lt;=10),"8 a 10",IF(AND(BT364&gt;=10.5,BT364&lt;=12.5),"10,5 a 12,5",IF(AND(BT364&gt;=13,BT364&lt;=15),"13 a 15",IF(AND(BT364&gt;=15.5,BT364&lt;=17.5),"15,5 a 17,5",IF(AND(BT364&gt;=18,BT364&lt;=20),"18 a 20","Fuera de rango"))))))))))))))))))</f>
        <v>0</v>
      </c>
      <c r="BV364" s="11" t="str">
        <f aca="false">IF(BT364="","",IF(BT364=0,"NORMA",IF(AND(BT364&gt;=-20,BT364&lt;=-18),2,IF(AND(BT364&gt;=-17.5,BT364&lt;=-15.5),2,IF(AND(BT364&gt;=-15,BT364&lt;=-13),3,IF(AND(BT364&gt;=-12.5,BT364&lt;=-10.5),4,IF(AND(BT364&gt;=-10,BT364&lt;=-8),5,IF(AND(BT364&gt;=-7.5,BT364&lt;=-5.5),6,IF(AND(BT364&gt;=-5,BT364&lt;=-3),7,IF(AND(BT364&gt;=-2.5,BT364&lt;=-0.5),8,IF(AND(BT364&gt;=0.5,BT364&lt;=2.5),9,IF(AND(BT364&gt;=3,BT364&lt;=5),10,IF(AND(BT364&gt;=5.5,BT364&lt;=7.5),11,IF(AND(BT364&gt;=8,BT364&lt;=10),12,IF(AND(BT364&gt;=10.5,BT364&lt;=12.5),13,IF(AND(BT364&gt;=13,BT364&lt;=15),14,IF(AND(BT364&gt;=15.5,BT364&lt;=17.5),15,IF(AND(BT364&gt;=18,BT364&lt;=20),16,"Fuera de rango"))))))))))))))))))</f>
        <v>NORMA</v>
      </c>
      <c r="BW364" s="9" t="n">
        <v>-5</v>
      </c>
      <c r="BX364" s="10" t="n">
        <f aca="false">18.5- (0.3*H364)</f>
        <v>7.7</v>
      </c>
      <c r="BY364" s="10" t="n">
        <f aca="false">(BW364)-(BX364)</f>
        <v>-12.7</v>
      </c>
      <c r="BZ364" s="10" t="str">
        <f aca="false">IF(BY364="","",IF(BY364&lt;-27.5,"De -30 a -28",IF(BY364&lt;-25,"De -27,5 a -25,5",IF(BY364&lt;-22.5,"De -25 a -23",IF(BY364&lt;-20,"De -22,5 a -20,5",IF(BY364&lt;-17.5,"De -20 a -18",IF(BY364&lt;-15,"De -17,5 a -15,5",IF(BY364&lt;-12.5,"De -15 a -13",IF(BY364&lt;-10,"De -12,5 a -10,5",IF(BY364&lt;-7.5,"De -10 a -8",IF(BY364&lt;-5,"De -7,5 a -5,5",IF(BY364&lt;-2.5,"De -5 a -3",IF(BY364&lt;0,"De -2,5 a -0,5",IF(BY364&lt;2.5,"De 0 a 2",IF(BY364&lt;5,"De 2,5 a 4,5",IF(BY364&lt;7.5,"De 5 a 7",IF(BY364&lt;10,"De 7,5 a 9,5",IF(BY364&lt;12.5,"De 10 a 12",IF(BY364&lt;15,"De 12,5 a 14,5",IF(BY364&lt;17.5,"De 15 a 17",IF(BY364&lt;20,"De 17,5 a 19,5",IF(BY364&lt;22.5,"De 20 a 22",IF(BY364&lt;25,"De 22,5 a 24,5",IF(BY364&lt;27.5,"De 25 a 27","De 27,5 a 30"))))))))))))))))))))))))</f>
        <v>De -15 a -13</v>
      </c>
      <c r="CA364" s="12" t="n">
        <f aca="false">IF(BY364="","",IF(BY364&lt;=-28,1,IF(BY364&lt;=-25.5,2,IF(BY364&lt;=-23,3,IF(BY364&lt;=-20.5,4,IF(BY364&lt;=-18,5,IF(BY364&lt;=-15.5,6,IF(BY364&lt;=-13,7,IF(BY364&lt;=-10.5,8,IF(BY364&lt;=-8,9,IF(BY364&lt;=-5.5,10,IF(BY364&lt;=-3,11,IF(BY364&lt;=-0.5,12,IF(BY364&lt;=2,13,IF(BY364&lt;=4.5,14,IF(BY364&lt;=7,15,IF(BY364&lt;=9.5,16,IF(BY364&lt;=12,17,IF(BY364&lt;=14.5,18,IF(BY364&lt;=17,19,IF(BY364&lt;=19.5,20,IF(BY364&lt;=22,21,IF(BY364&lt;=24.5,22,IF(BY364&lt;=27,23,IF(BY364&lt;=30,24,"Fuera de rango")))))))))))))))))))))))))</f>
        <v>8</v>
      </c>
      <c r="CB364" s="9" t="n">
        <v>-5</v>
      </c>
      <c r="CC364" s="10" t="n">
        <f aca="false">18.5- (0.3*H364)</f>
        <v>7.7</v>
      </c>
      <c r="CD364" s="10" t="n">
        <f aca="false">(CB364)-(CC364)</f>
        <v>-12.7</v>
      </c>
      <c r="CE364" s="10" t="str">
        <f aca="false">IF(CD364="","",IF(CD364&lt;-27.5,"De -30 a -28",IF(CD364&lt;-25,"De -27,5 a -25,5",IF(CD364&lt;-22.5,"De -25 a -23",IF(CD364&lt;-20,"De -22,5 a -20,5",IF(CD364&lt;-17.5,"De -20 a -18",IF(CD364&lt;-15,"De -17,5 a -15,5",IF(CD364&lt;-12.5,"De -15 a -13",IF(CD364&lt;-10,"De -12,5 a -10,5",IF(CD364&lt;-7.5,"De -10 a -8",IF(CD364&lt;-5,"De -7,5 a -5,5",IF(CD364&lt;-2.5,"De -5 a -3",IF(CD364&lt;0,"De -2,5 a -0,5",IF(CD364&lt;=2,"De 0 a 2",IF(CD364&lt;=4.5,"De 2,5 a 4,5",IF(CD364&lt;=7,"De 5 a 7",IF(CD364&lt;=9.5,"De 7,5 a 9,5",IF(CD364&lt;=12,"De 10 a 12",IF(CD364&lt;=14.5,"De 12,5 a 14,5",IF(CD364&lt;=17,"De 15 a 17",IF(CD364&lt;=19.5,"De 17,5 a 19,5",IF(CD364&lt;=22,"De 20 a 22",IF(CD364&lt;=24.5,"De 22,5 a 24,5",IF(CD364&lt;=27,"De 25 a 27","De 27,5 a 30"))))))))))))))))))))))))</f>
        <v>De -15 a -13</v>
      </c>
      <c r="CF364" s="12" t="n">
        <f aca="false">IF(CD364="","",IF(CD364&lt;-27.5,1,IF(CD364&lt;-25,2,IF(CD364&lt;-22.5,3,IF(CD364&lt;-20,4,IF(CD364&lt;-17.5,5,IF(CD364&lt;-15,6,IF(CD364&lt;-12.5,7,IF(CD364&lt;-10,8,IF(CD364&lt;-7.5,9,IF(CD364&lt;-5,10,IF(CD364&lt;-2.5,11,IF(CD364&lt;0,12,IF(CD364&lt;2.5,13,IF(CD364&lt;5,14,IF(CD364&lt;7.5,15,IF(CD364&lt;10,16,IF(CD364&lt;12.5,17,IF(CD364&lt;15,18,IF(CD364&lt;17.5,19,IF(CD364&lt;20,20,IF(CD364&lt;22.5,21,IF(CD364&lt;25,22,IF(CD364&lt;27.5,23,24))))))))))))))))))))))))</f>
        <v>7</v>
      </c>
      <c r="CG364" s="9" t="n">
        <v>-3.25</v>
      </c>
      <c r="CH364" s="10" t="str">
        <f aca="false">IF(CG364="","",IF(AND(CG364&gt;=-10,CG364&lt;=-9.5),"-10 a -9,5",IF(AND(CG364&gt;-9.5,CG364&lt;=-8.5),"-9 a -8,5",IF(AND(CG364&gt;-8.5,CG364&lt;=-7.5),"-8 a -7,5",IF(AND(CG364&gt;-7.5,CG364&lt;=-6.5),"-7 a -6,5",IF(AND(CG364&gt;-6.5,CG364&lt;=-5.5),"-6 a -5,5",IF(AND(CG364&gt;-5.5,CG364&lt;=-4.5),"-5 a -4,5",IF(AND(CG364&gt;-4.5,CG364&lt;=-3.5),"-4 a -3,5",IF(AND(CG364&gt;-3.5,CG364&lt;=-2.5),"-3 a -2,5",IF(CG364=-2.25,"-2,25",IF(AND(CG364&gt;-2.5,CG364&lt;=-1.5),"-2 a -1,5",IF(AND(CG364&gt;-1.5,CG364&lt;=-0.5),"-1 a -0,5",IF(AND(CG364&gt;-0.5,CG364&lt;=0.5),"0 a 0,5",IF(AND(CG364&gt;0.5,CG364&lt;=1.5),"1 a 1,5",IF(AND(CG364&gt;1.5,CG364&lt;=2.5),"2 a 2,5",IF(AND(CG364&gt;2.5,CG364&lt;=3.5),"3 a 3,5",IF(AND(CG364&gt;3.5,CG364&lt;=4.5),"4 a 4,5",IF(AND(CG364&gt;4.5,CG364&lt;=5.5),"5 a 5,5",IF(AND(CG364&gt;5.5,CG364&lt;=6.5),"6 a 6,5",IF(AND(CG364&gt;6.5,CG364&lt;=7.5),"7 a 7,5",IF(AND(CG364&gt;7.5,CG364&lt;=8.5),"8 a 8,5",IF(AND(CG364&gt;8.5,CG364&lt;=9.5),"9 a 9,5",IF(CG364&gt;=10,"10","Fuera de rango")))))))))))))))))))))))</f>
        <v>-3 a -2,5</v>
      </c>
      <c r="CI364" s="11" t="n">
        <f aca="false">IF(CG364="","",IF(CG364=-2.25,"NORMA",IF(CG364&lt;=-9.5,1,IF(CG364&lt;=-8.5,2,IF(CG364&lt;=-7.5,3,IF(CG364&lt;=-6.5,4,IF(CG364&lt;=-5.5,5,IF(CG364&lt;=-4.5,6,IF(CG364&lt;=-3.5,7,IF(CG364&lt;=-2.5,8,IF(CG364&lt;=-1.5,9,IF(CG364&lt;=-0.5,10,IF(CG364&lt;=0.5,11,IF(CG364&lt;=1.5,12,IF(CG364&lt;=2.5,13,IF(CG364&lt;=3.5,14,IF(CG364&lt;=4.5,15,IF(CG364&lt;=5.5,16,IF(CG364&lt;=6.5,17,IF(CG364&lt;=7.5,18,IF(CG364&lt;=8.5,19,IF(CG364&lt;=9.5,20,IF(CG364=10,21,"Fuera de rango")))))))))))))))))))))))</f>
        <v>8</v>
      </c>
      <c r="CJ364" s="9" t="n">
        <v>2.75</v>
      </c>
      <c r="CK364" s="10" t="str">
        <f aca="false">IF(CJ364="","",IF(AND(CJ364&gt;=-6,CJ364&lt;=-5.5),"-6 a -5,5",IF(AND(CJ364&gt;-5.5,CJ364&lt;=-4.5),"-5 a -4,5",IF(AND(CJ364&gt;-4.5,CJ364&lt;=-3.5),"-4 a -3,5",IF(AND(CJ364&gt;-3.5,CJ364&lt;=-2.5),"-3 a -2,5",IF(AND(CJ364&gt;-2.5,CJ364&lt;=-1.5),"-2 a -1,5",IF(AND(CJ364&gt;-1.5,CJ364&lt;=-0.5),"-1 a -0,5",IF(AND(CJ364&gt;-0.5,CJ364&lt;=0.5),"0 a 0,5",IF(AND(CJ364&gt;0.5,CJ364&lt;=1.5),"1 a 1,5",IF(AND(CJ364&gt;1.5,CJ364&lt;2.5),"2",IF(AND(CJ364&gt;=2.5,CJ364&lt;=3),"2,5 a 3",IF(AND(CJ364&gt;3,CJ364&lt;=4),"3,5 a 4",IF(AND(CJ364&gt;4,CJ364&lt;=5),"4,5 a 5",IF(AND(CJ364&gt;5,CJ364&lt;=6),"5,5 a 6",IF(AND(CJ364&gt;6,CJ364&lt;=7),"6,5 a 7",IF(AND(CJ364&gt;7,CJ364&lt;=8),"7,5 a 8",IF(AND(CJ364&gt;8,CJ364&lt;=9.5),"8,5 a 9,5",IF(CJ364=10,"10","Fuera de rango"))))))))))))))))))</f>
        <v>2,5 a 3</v>
      </c>
      <c r="CL364" s="11" t="n">
        <f aca="false">IF(CK364="","",IF(OR(CK364="-6 a -5,5",CK364="-6 - -5,5"),1,IF(OR(CK364="-5 a -4,5",CK364="-5 - -4,5"),2,IF(OR(CK364="-4 a -3,5",CK364="-4 - -3,5"),3,IF(OR(CK364="-3 a -2,5",CK364="-3 - -2,5"),4,IF(OR(CK364="-2 a -1,5",CK364="-2 - -1,5"),5,IF(OR(CK364="-1 a -0,5",CK364="-1 - -0,5"),6,IF(OR(CK364="0 a 0,5",CK364="0 - 0,5"),7,IF(OR(CK364="1 a 1,5",CK364="1 - 1,5"),8,IF(CK364="2","NORMA",IF(OR(CK364="2,5 a 3",CK364="2,5 - 3"),9,IF(OR(CK364="3,5 a 4",CK364="3,5 - 4"),10,IF(OR(CK364="4,5 a 5",CK364="4,5 - 5"),11,IF(OR(CK364="5,5 a 6",CK364="5,5 - 6"),12,IF(OR(CK364="6,5 a 7",CK364="6,5 - 7"),13,IF(OR(CK364="7,5 a 8",CK364="7,5 - 8"),14,IF(OR(CK364="8,5 a 9",CK364="8,5 - 9,5",CK364="9 a 9,5"),15,IF(CK364="10",15,IF(OR(CK364="0,5 a 1",CK364="0,5 - 1"),7,"Fuera de rango")))))))))))))))))))</f>
        <v>9</v>
      </c>
      <c r="CN364" s="10" t="str">
        <f aca="false">IF(CM364=0,"0", " ")</f>
        <v>0</v>
      </c>
      <c r="CO364" s="10" t="str">
        <f aca="false">IF(CM364&gt;0,"EME"," ")</f>
        <v> </v>
      </c>
      <c r="CQ364" s="10" t="str">
        <f aca="false">IF(CP364&gt;0,"0", " ")</f>
        <v> </v>
      </c>
      <c r="CR364" s="10" t="str">
        <f aca="false">IF(CP364&gt;0,"EME"," ")</f>
        <v> </v>
      </c>
      <c r="CS364" s="9" t="n">
        <v>0</v>
      </c>
      <c r="CV364" s="9" t="n">
        <v>0</v>
      </c>
      <c r="CY364" s="9" t="n">
        <v>-3</v>
      </c>
      <c r="DB364" s="9" t="n">
        <v>-4.5</v>
      </c>
      <c r="DC364" s="11" t="str">
        <f aca="false">IF(DB364&lt;0,"2"," ")</f>
        <v>2</v>
      </c>
      <c r="DD364" s="11" t="str">
        <f aca="false">IF(DB364&lt;0,"MIO"," ")</f>
        <v>MIO</v>
      </c>
      <c r="DE364" s="9" t="n">
        <v>-0.75</v>
      </c>
      <c r="DF364" s="10" t="str">
        <f aca="false">IF(DE364&lt;0,"3"," ")</f>
        <v>3</v>
      </c>
      <c r="DG364" s="10" t="str">
        <f aca="false">IF(DE364&lt;0,"AST"," ")</f>
        <v>AST</v>
      </c>
      <c r="DH364" s="9" t="n">
        <v>0</v>
      </c>
      <c r="DI364" s="10" t="str">
        <f aca="false">IF(DH364&lt;0,"3"," ")</f>
        <v> </v>
      </c>
      <c r="DJ364" s="10" t="str">
        <f aca="false">IF(DH364&lt;0,"AST"," ")</f>
        <v> </v>
      </c>
      <c r="DK364" s="9" t="n">
        <v>0</v>
      </c>
      <c r="DL364" s="10" t="str">
        <f aca="false">IF(DK364&gt;0,"4"," ")</f>
        <v> </v>
      </c>
      <c r="DM364" s="10" t="str">
        <f aca="false">IF(DK364&gt;0,"PRE"," ")</f>
        <v> </v>
      </c>
      <c r="DN364" s="9" t="n">
        <v>0</v>
      </c>
      <c r="DO364" s="10" t="str">
        <f aca="false">IF(DN364&gt;0,"4"," ")</f>
        <v> </v>
      </c>
      <c r="DP364" s="10" t="str">
        <f aca="false">IF(DN364&gt;0,"PRE"," ")</f>
        <v> </v>
      </c>
      <c r="DS364" s="12" t="str">
        <f aca="false">CONCATENATE(CO364,CU364,DA364,DG364,DM364)</f>
        <v> AST </v>
      </c>
      <c r="DT364" s="10" t="e">
        <f aca="false" t="array" ref="DT364">_xlfn.IFS(DS364="EME    ","0", DS364=" HIP   ","1", DS364="  MIO  ","2", DS364="   AST ","3", DS364="    PRE","4", DS364="EME   PRE","5", DS364=" HIP  PRE","6", DS364=" HIP AST ","7", DS364="  MIO PRE","8", DS364="  MIOAST ","9", DS364="   ASTPRE","10",DS364=" HIP ASTPRE","11", DS364="  MIOASTPRE","12", DS364="     ","0")</f>
        <v>#N/A</v>
      </c>
      <c r="DV364" s="1" t="e">
        <f aca="false" t="array" ref="DV364">_xlfn.IFS(DU364="SI","2", DU364="NO","1")</f>
        <v>#N/A</v>
      </c>
      <c r="DX364" s="11" t="str">
        <f aca="false">IF(DW364=0,"1","2")</f>
        <v>1</v>
      </c>
      <c r="DY364" s="11" t="str">
        <f aca="false" t="array" ref="DY364">_xlfn.IFS(DW364=0,"0", DW364=0.25, "1", DW364=0.5,"2", DW364=0.75,"3", DW364=1,"4",DW364=1.25,"5", DW364=1.5,"6", DW364=1.75,"7", DW364=2,"8")</f>
        <v>0</v>
      </c>
      <c r="EA364" s="11" t="str">
        <f aca="false">IF(DZ364=0,"1","2")</f>
        <v>1</v>
      </c>
      <c r="EB364" s="11" t="str">
        <f aca="false" t="array" ref="EB364">_xlfn.IFS(DZ364=0,"0", DZ364=0.25, "1", DZ364=0.5,"2", DZ364=0.75,"3", DZ364=1,"4",DZ364=1.25,"5", DZ364=1.5,"6", DZ364=1.75,"7", DZ364=2,"8")</f>
        <v>0</v>
      </c>
      <c r="ED364" s="10" t="str">
        <f aca="false">IF(EC364=0,"1","2")</f>
        <v>1</v>
      </c>
      <c r="EE364" s="11" t="str">
        <f aca="false" t="array" ref="EE364">_xlfn.IFS(EC364=0,"0", EC364=-0.25, "1", EC364=-0.5,"2", EC364=-0.75,"3", EC364=-1,"4",EC364=-1.25,"5", EC364=-1.5,"6", EC364=-1.75,"7", EC364=-2,"8", EC364=-2.25,"9",EC364=-2.5,"10", EC364=-2.75,"11", EC364=-3,"12", EC364=-3.25,"13", EC364=-3.5,"14", EC364=-3.75,"15",EC364=-4,"16")</f>
        <v>0</v>
      </c>
      <c r="EG364" s="10" t="str">
        <f aca="false">IF(EF364=0,"1","2")</f>
        <v>1</v>
      </c>
      <c r="EH364" s="11" t="str">
        <f aca="false" t="array" ref="EH364">_xlfn.IFS(EF364=0,"0", EF364=-0.25, "1", EF364=-0.5,"2", EF364=-0.75,"3", EF364=-1,"4",EF364=-1.25,"5", EF364=-1.5,"6", EF364=-1.75,"7", EF364=-2,"8", EF364=-2.25,"9",EF364=-2.5,"10", EF364=-2.75,"11", EF364=-3,"12", EF364=-3.25,"13", EF364=-3.5,"14", EF364=-3.75,"15",EF364=-4,"16")</f>
        <v>0</v>
      </c>
      <c r="EJ364" s="11" t="str">
        <f aca="false">IF(EI364=0,"1","2")</f>
        <v>1</v>
      </c>
      <c r="EK364" s="11" t="str">
        <f aca="false" t="array" ref="EK364">_xlfn.IFS(EI364=0,"0", EI364=-0.25, "1", EI364=-0.5,"2", EI364=-0.75,"3", EI364=-1,"4",EI364=-1.25,"5", EI364=-1.5,"6", EI364=-1.75,"7", EI364=-2,"8", EI364=-2.25,"9", EI364=-2.25,"9",EI364=-2.5,"10", EI364=-2.75,"11", EI364=-3,"12", EI364=-3.25,"13", EI364=-3.5,"14", EI364=-3.75,"15",EI364=-4,"16", EI364=0.25, "17", EI364=0.5, "18")</f>
        <v>0</v>
      </c>
      <c r="EM364" s="11" t="str">
        <f aca="false">IF(EL364=0,"1","2")</f>
        <v>1</v>
      </c>
      <c r="EN364" s="11" t="str">
        <f aca="false" t="array" ref="EN364">_xlfn.IFS(EL364=0.25,"17",EL364=0.5,"18", EL364=0,"0", EL364=-0.25, "1", EL364=-0.5,"2", EL364=-0.75,"3", EL364=-1,"4",EL364=-1.25,"5", EL364=-1.5,"6", EL364=-1.75,"7", EL364=-2,"8",EL364= -2.25,"9",EL364=-2.5,"10",EL364= -2.75,"11",EL364= -3,"12",EL364= -3.25,"13",EL364= -3.5,"14",EL364= -3.75,"15",EL364=-4,"16")</f>
        <v>0</v>
      </c>
      <c r="EP364" s="11" t="str">
        <f aca="false">IF(EO364=0,"1","2")</f>
        <v>1</v>
      </c>
      <c r="EQ364" s="11" t="str">
        <f aca="false" t="array" ref="EQ364">_xlfn.IFS(EO364=0,"0", EO364=0.25, "1", EO364=0.5,"2", EO364=0.75,"3", EO364=1,"4",EO364=1.25,"5", EO364=1.5,"6", EO364=1.75,"7", EO364=2,"8", EO364=2.25,"9", EO364=2.25,"9",EO364=2.5,"10", EO364=2.75,"11", EO364=3,"12", EO364=3.25,"13", EO364=3.5,"14", EO364=3.75,"15",EO364=4,"16", EO364=-0.25, "17", bq=-0.5, "18")</f>
        <v>0</v>
      </c>
      <c r="ES364" s="11" t="str">
        <f aca="false">IF(ER364=0,"1","2")</f>
        <v>1</v>
      </c>
      <c r="ET364" s="11" t="str">
        <f aca="false" t="array" ref="ET364">_xlfn.IFS(ER364=0,"0", ER364=0.25, "1", ER364=0.5,"2", ER364=0.75,"3", ER364=1,"4",ER364=1.25,"5", ER364=1.5,"6", ER364=1.75,"7", ER364=2,"8", ER364=2.25,"9", ER364=2.25,"9",ER364=2.5,"10", ER364=2.75,"11", ER364=3,"12", ER364=3.25,"13", ER364=3.5,"14", ER364=3.75,"15",ER364=4,"16", ER364=-0.25, "17", bq=-0.5, "18")</f>
        <v>0</v>
      </c>
      <c r="EV364" s="14" t="e">
        <f aca="false">VLOOKUP(EU364,LEYENDA!$G$2:$H$8,2,TRUE())</f>
        <v>#N/A</v>
      </c>
      <c r="EW364" s="14" t="e">
        <f aca="false" t="array" ref="EW364">_xlfn.IFS(EV364="0-5","1", EV364="6-12","2", EV364="13-18","3", EV364="19-24","4", EV364="25-36","5", EV364="37-48","6", EV364="49-60","7")</f>
        <v>#N/A</v>
      </c>
    </row>
    <row r="365" customFormat="false" ht="13.5" hidden="false" customHeight="false" outlineLevel="0" collapsed="false">
      <c r="A365" s="1" t="n">
        <v>105</v>
      </c>
      <c r="B365" s="2" t="n">
        <v>1</v>
      </c>
      <c r="C365" s="33" t="n">
        <v>44093</v>
      </c>
      <c r="E365" s="5" t="str">
        <f aca="false">VLOOKUP(A365,'286'!$A$3:$J$6279,10,FALSE())</f>
        <v>JIMÉNEZ GUERRERO, ELENA</v>
      </c>
      <c r="F365" s="4" t="str">
        <f aca="false">VLOOKUP(A365,'286'!$A$3:$I$1768,3,FALSE())</f>
        <v>JIGUEE</v>
      </c>
      <c r="G365" s="6" t="n">
        <f aca="false">VLOOKUP(A365,'286'!$A$3:$I$1768,4,FALSE())</f>
        <v>41426</v>
      </c>
      <c r="H365" s="7" t="n">
        <f aca="false">YEAR(C365)-YEAR(G365)</f>
        <v>7</v>
      </c>
      <c r="I365" s="1" t="str">
        <f aca="false">VLOOKUP(H365,LEYENDA!$C$2:$D$6,2,TRUE())</f>
        <v>0-12</v>
      </c>
      <c r="J365" s="5" t="str">
        <f aca="false">VLOOKUP(A365,'286'!$A$3:$I$1768,7,FALSE())</f>
        <v>M</v>
      </c>
      <c r="K365" s="8" t="n">
        <f aca="false">VLOOKUP(A365,'286'!$A$3:$I$1768,2,FALSE())</f>
        <v>0</v>
      </c>
      <c r="L365" s="4" t="str">
        <f aca="false">VLOOKUP(A365,'286'!$A$3:$I$1768,8,FALSE())</f>
        <v>D</v>
      </c>
      <c r="M365" s="4" t="str">
        <f aca="false">VLOOKUP(A365,'286'!$A$3:$I$1768,9,FALSE())</f>
        <v>I</v>
      </c>
      <c r="N365" s="8" t="str">
        <f aca="false">IF(R365=O365, "MISMA","CONTRARIA")</f>
        <v>CONTRARIA</v>
      </c>
      <c r="O365" s="8" t="str">
        <f aca="false" t="array" ref="O365">_xlfn.IFS(L365="D","1", L365="I","2")</f>
        <v>1</v>
      </c>
      <c r="P365" s="8" t="e">
        <f aca="false" t="array" ref="P365">_xlfn.IFS(K365="OD","1", K365="OI","2")</f>
        <v>#N/A</v>
      </c>
      <c r="Q365" s="1" t="str">
        <f aca="false" t="array" ref="Q365">_xlfn.IFS(J365="M","1", J365="H","2")</f>
        <v>1</v>
      </c>
      <c r="R365" s="8" t="str">
        <f aca="false" t="array" ref="R365">_xlfn.IFS(M365="D","1", M365="I","2")</f>
        <v>2</v>
      </c>
      <c r="S365" s="1" t="str">
        <f aca="false" t="array" ref="S365">_xlfn.IFS(N365="CONTRARIA", "1",N365= "MISMA","2")</f>
        <v>1</v>
      </c>
      <c r="T365" s="1" t="str">
        <f aca="false" t="array" ref="T365">_xlfn.IFS(I365="0-12","1", I365="13-24","2", I365="25-40","3", I365="41-60","4", I365="61-100","5")</f>
        <v>1</v>
      </c>
      <c r="U365" s="9" t="n">
        <v>0</v>
      </c>
      <c r="V365" s="1" t="str">
        <f aca="false">IF(U365="","",IF(AND(U365&gt;=-9,U365&lt;=-6.5),"-9 a -6,5",IF(AND(U365&gt;=-6,U365&lt;=-3.5),"-6 a -3,5",IF(AND(U365&gt;=-3,U365&lt;=-1),"-3 a -1",IF(U365=-0.5,"-0,5",IF(AND(U365&gt;=0,U365&lt;=2.5),"0 a 2,5",IF(AND(U365&gt;=3,U365&lt;=5.5),"3 a 5,5",IF(AND(U365&gt;=6,U365&lt;=8.5),"6 a 8,5",IF(AND(U365&gt;=9,U365&lt;=20),"9 a 20","Fuera de rango")))))))))</f>
        <v>0 a 2,5</v>
      </c>
      <c r="W365" s="11" t="n">
        <f aca="false">IF(V365="","",IF(V365="-9 a -6,5",2,IF(V365="-6 a -3,5",3,IF(V365="-3 a -1",4,IF(V365="-0,5","NORMA",IF(V365="0 a 2,5",5,IF(V365="3 a 5,5",6,IF(V365="6 a 8,5",7,IF(V365="9 a 20",8,"Fuera de rango")))))))))</f>
        <v>5</v>
      </c>
      <c r="X365" s="9" t="n">
        <v>0</v>
      </c>
      <c r="Y365" s="11" t="str">
        <f aca="false">IF(X365="","",IF(AND(X365&gt;=0,X365&lt;=4),"0 a 4",IF(AND(X365&gt;=4.5,X365&lt;=8.5),"4,5 a 8,5",IF(X365=9,"9",IF(AND(X365&gt;=9.5,X365&lt;=13),"9,5 a 13",IF(AND(X365&gt;=13.5,X365&lt;=20),"13,5 a 20",IF(AND(X365&gt;=20.5,X365&lt;=35),"20,5 a 35","Fuera de rango")))))))</f>
        <v>0 a 4</v>
      </c>
      <c r="Z365" s="11" t="n">
        <f aca="false">IF(Y365="","",IF(Y365="0 a 4",1,IF(Y365="4,5 a 8,5",2,IF(Y365="9","NORMA",IF(Y365="9,5 a 13",3,IF(Y365="13,5 a 20",4,IF(Y365="20,5 a 35",5,"Fuera de rango")))))))</f>
        <v>1</v>
      </c>
      <c r="AA365" s="9" t="n">
        <v>24</v>
      </c>
      <c r="AB365" s="10" t="str">
        <f aca="false">IF(AA365="","",IF(AND(AA365&gt;=0,AA365&lt;=9),"0 a 9",IF(AND(AA365&gt;=9.5,AA365&lt;=18.5),"9,5 a 18,5",IF(AA365=19,"19",IF(AND(AA365&gt;=19.5,AA365&lt;=28),"19,5 a 28",IF(AND(AA365&gt;=28.5,AA365&lt;=40),"28,5 a 40","Fuera de rango"))))))</f>
        <v>19,5 a 28</v>
      </c>
      <c r="AC365" s="11" t="n">
        <f aca="false" t="array" ref="AC365">_xlfn.IFS(AB365="","",AB365="0 a 9",1,AB365="9,5 a 18,5",2,AB365="19","NORMA",AB365="19,5 a 28",3,AB365="28,5 a 40",4,TRUE(),"Fuera de rango")</f>
        <v>3</v>
      </c>
      <c r="AD365" s="9" t="n">
        <v>4</v>
      </c>
      <c r="AE365" s="10" t="str">
        <f aca="false">IF(AD365="","",IF(AND(AD365&gt;=-10,AD365&lt;=0),"De -10 a 0",IF(AND(AD365&gt;=0.5,AD365&lt;=9.5),"0,5 a 9,5",IF(AD365=10,"10",IF(AND(AD365&gt;=10.5,AD365&lt;=20),"10,5 a 20",IF(AND(AD365&gt;=20.5,AD365&lt;=40),"20,5 a 40","Fuera de rango"))))))</f>
        <v>0,5 a 9,5</v>
      </c>
      <c r="AF365" s="12" t="n">
        <f aca="false">IF(AD365="","",IF(AND(AD365&gt;=-10,AD365&lt;=0),1,IF(AND(AD365&gt;=0.5,AD365&lt;=9.5),2,IF(AD365=10,"NORMA",IF(AND(AD365&gt;=10.5,AD365&lt;=20),3,IF(AND(AD365&gt;=20.5,AD365&lt;=40),4,""))))))</f>
        <v>2</v>
      </c>
      <c r="AG365" s="9" t="n">
        <v>18</v>
      </c>
      <c r="AH365" s="10" t="str">
        <f aca="false">IF(AG365="","",IF(AND(AG365&gt;=0,AG365&lt;=4),"0 a 4",IF(AND(AG365&gt;=4.5,AG365&lt;=8.5),"4,5 a 8,5",IF(AG365=9,"9",IF(AND(AG365&gt;=9.5,AG365&lt;=13),"9,5 a 13",IF(AND(AG365&gt;=13.5,AG365&lt;=25),"13,5 a 25","Fuera de rango"))))))</f>
        <v>13,5 a 25</v>
      </c>
      <c r="AI365" s="10" t="n">
        <f aca="false">IF(AH365="","",IF(AH365="0 a 4",1,IF(AH365="4,5 a 8,5",2,IF(AH365="9","NORMA",IF(AH365="9,5 a 13",3,IF(AH365="13,5 a 25",4,""))))))</f>
        <v>4</v>
      </c>
      <c r="AJ365" s="9" t="n">
        <v>2</v>
      </c>
      <c r="AK365" s="10" t="str">
        <f aca="false">IF(AJ365="","",IF(AND(AJ365&gt;=-15,AJ365&lt;=-10.5),"-15 a -10,5",IF(AND(AJ365&gt;=-10,AJ365&lt;=-4),"-10 a -4",IF(AND(AJ365&gt;=-4.5,AJ365&lt;=0),"-4,5 a 0",IF(AND(AJ365&gt;=0.5,AJ365&lt;=4.5),"0,5 a 4,5",IF(AJ365=5,"5",IF(AND(AJ365&gt;=5.5,AJ365&lt;=10),"5,5 a 10",IF(AND(AJ365&gt;=10.5,AJ365&lt;=20),"10,5 a 20","Fuera de rango"))))))))</f>
        <v>0,5 a 4,5</v>
      </c>
      <c r="AL365" s="11" t="n">
        <f aca="false">IF(AK365="","",IF(AK365="-15 a -10,5",1,IF(AK365="-10 a -4",2,IF(AK365="-4,5 a 0",3,IF(AK365="0,5 a 4,5",4,IF(AK365="5","NORMA",IF(AK365="5,5 a 10",5,IF(AK365="10,5 a 20",6,"Error"))))))))</f>
        <v>4</v>
      </c>
      <c r="AM365" s="9" t="n">
        <v>0</v>
      </c>
      <c r="AN365" s="10" t="str">
        <f aca="false">IF(AM365="","",IF(AND(AM365&gt;=-7.5,AM365&lt;=-5.5),"-7,5 a -5,5",IF(AND(AM365&gt;=-5,AM365&lt;=-3),"-5 a -3",IF(AND(AM365&gt;=-2.5,AM365&lt;=-0.5),"-2,5 a -0,5",IF(AM365=0,"0,00",IF(AND(AM365&gt;=0.5,AM365&lt;=2.5),"0,5 a 2,5",IF(AND(AM365&gt;=3,AM365&lt;=5),"3 a 5",IF(AND(AM365&gt;=5.5,AM365&lt;=7.5),"5,5 a 7,5",IF(AND(AM365&gt;=8,AM365&lt;=10),"8 a 10","Fuera de rango")))))))))</f>
        <v>0,00</v>
      </c>
      <c r="AO365" s="11" t="str">
        <f aca="false">IF(AN365="","",IF(AN365="-7,5 a -5,5",1,IF(AN365="-5 a -3",2,IF(AN365="-2,5 a -0,5",3,IF(AN365="0,00","NORMA",IF(AN365="0,5 a 2,5",4,IF(AN365="3 a 5",5,IF(AN365="5,5 a 7,5",6,IF(AN365="8 a 10",7,"Error")))))))))</f>
        <v>NORMA</v>
      </c>
      <c r="AP365" s="9" t="n">
        <v>-3</v>
      </c>
      <c r="AQ365" s="10" t="str">
        <f aca="false">IF(AP365="","",IF(AND(AP365&gt;=-20,AP365&lt;=-9.5),"-20 a -9,5",IF(AND(AP365&gt;=-9,AP365&lt;=-6.5),"-9 a -6,5",IF(AP365=-6,"-6",IF(AND(AP365&gt;=-5.5,AP365&lt;=-3),"-5,5 a -3",IF(AND(AP365&gt;=-2.5,AP365&lt;=0),"-2,5 a 0",IF(AND(AP365&gt;=0.5,AP365&lt;=3),"0,5 a 3",IF(AND(AP365&gt;=3.5,AP365&lt;=6),"3,5 a 6",IF(AND(AP365&gt;=6.5,AP365&lt;=9),"6,5 a 9",IF(AND(AP365&gt;=9.5,AP365&lt;=20),"9,5 a 20","Fuera de rango"))))))))))</f>
        <v>-5,5 a -3</v>
      </c>
      <c r="AR365" s="11" t="n">
        <f aca="false">IF(AQ365="","",IF(AQ365="-20 a -9,5",1,IF(AQ365="-9 a -6,5",2,IF(AQ365="-6","NORMA",IF(AQ365="-5,5 a -3",3,IF(AQ365="-2,5 a 0",4,IF(AQ365="0,5 a 3",5,IF(AQ365="3,5 a 6",6,IF(AQ365="6,5 a 9",7,IF(AQ365="9,5 a 20",8,""))))))))))</f>
        <v>3</v>
      </c>
      <c r="AS365" s="9" t="n">
        <v>4</v>
      </c>
      <c r="AT365" s="10" t="str">
        <f aca="false">IF(AS365="","",IF(AND(AS365&gt;=-16,AS365&lt;=-14),"-16 a -14",IF(AND(AS365&gt;=-13.5,AS365&lt;=-11.5),"-13,5 a -11,5",IF(AND(AS365&gt;=-11,AS365&lt;=-9),"-11 a -9",IF(AND(AS365&gt;=-8.5,AS365&lt;=-6.5),"-8,5 a -6,5",IF(AND(AS365&gt;=-6,AS365&lt;=-4),"-6 a -4",IF(AND(AS365&gt;=-3.5,AS365&lt;=-1.5),"-3,5 a -1,5",IF(AND(AS365&gt;=-1,AS365&lt;=1),"-1 a 1",IF(AND(AS365&gt;=1.5,AS365&lt;=3.5),"1,5 a 3,5",IF(AND(AS365&gt;=4,AS365&lt;=6),"4 a 6",IF(AND(AS365&gt;=6.5,AS365&lt;=8.5),"6,5 a 8,5",IF(AND(AS365&gt;=9,AS365&lt;=11),"9 a 11",IF(AND(AS365&gt;=11.5,AS365&lt;=13.5),"11,5 a 13,5",IF(AND(AS365&gt;=14,AS365&lt;=16),"14 a 16",IF(AND(AS365&gt;=16.5,AS365&lt;=18.5),"16,5 a 18,5",IF(AND(AS365&gt;=19,AS365&lt;=21),"19 a 21","Fuera de rango"))))))))))))))))</f>
        <v>4 a 6</v>
      </c>
      <c r="AU365" s="11" t="str">
        <f aca="false" t="array" ref="AU365">IF(AT365="","",_xlfn.IFS(AT365="-16 a -14",1,AT365="-13,5 a -11,5",2,AT365="-11 a -9",3,AT365="-8,5 a -6,5",4,AT365="-6 a -4",5,AT365="-3,5 a -1,5",6,AT365="-1 a 1",7,AT365="1,5 a 3,5",8,AT365="4 a 6","NORMA",AT365="6,5 a 8,5",9,AT365="9 a 11",10,AT365="11,5 a 13,5",11,AT365="14 a 16",12,AT365="16,5 a 18,5",13,AT365="19 a 21",14,TRUE(),""))</f>
        <v>NORMA</v>
      </c>
      <c r="AV365" s="9" t="n">
        <v>0.5</v>
      </c>
      <c r="AW365" s="10" t="str">
        <f aca="false">IF(AV365="","",IF(AND(AV365&gt;=-1,AV365&lt;=-0.5),"-1 a -0,5",IF(AND(AV365&gt;-0.5,AV365&lt;=0),"De -0,5 a 0",IF(AND(AV365&gt;=0.25,AV365&lt;=0.75),"0,25 a 0,75",IF(AND(AV365&gt;=1,AV365&lt;=1.5),"1 a 1,5",IF(AND(AV365&gt;=1.75,AV365&lt;=2.25),"1,75 a 2,25",IF(AND(AV365&gt;=2.5,AV365&lt;=3),"2,5 a 3",IF(AND(AV365&gt;=3.25,AV365&lt;=3.75),"3,25 a 3,75","Fuera de rango"))))))))</f>
        <v>0,25 a 0,75</v>
      </c>
      <c r="AX365" s="10" t="str">
        <f aca="false">IF(AW365="","",IF(OR(AW365="-1 a -0,5",AW365="-1 a -0.5"),1,IF(OR(AW365="De -0,5 a 0",AW365="-0,5 a 0",AW365="De -0.5 a 0"),2,IF(OR(AW365="0,25 a 0,75",AW365="0.25 a 0.75"),"NORMA",IF(OR(AW365="1 a 1,5",AW365="1 a 1.5"),3,IF(OR(AW365="1,75 a 2,25",AW365="1.75 a 2.25"),4,IF(OR(AW365="2,5 a 3",AW365="2.5 a 3"),5,IF(OR(AW365="3,25 a 3,75",AW365="3.25 a 3.75"),6,""))))))))</f>
        <v>NORMA</v>
      </c>
      <c r="AY365" s="9" t="n">
        <v>0</v>
      </c>
      <c r="AZ365" s="10" t="str">
        <f aca="false">IF(AY365="","",IF(AND(AY365&gt;=-20,AY365&lt;=-9.5),"-20 a -9,5",IF(AND(AY365&gt;=-9,AY365&lt;=-6.5),"-9 a -6,5",IF(AY365=-6,"-6",IF(AND(AY365&gt;=-5.5,AY365&lt;=-3),"-5,5 a -3",IF(AND(AY365&gt;=-2.5,AY365&lt;=0),"-2,5 a 0",IF(AND(AY365&gt;=0.5,AY365&lt;=3),"0,5 a 3",IF(AND(AY365&gt;=3.5,AY365&lt;=6),"3,5 a 6","Fuera de rango"))))))))</f>
        <v>-2,5 a 0</v>
      </c>
      <c r="BA365" s="11" t="n">
        <f aca="false">IF(AZ365="","",IF(AZ365="-20 a -9,5",1,IF(AZ365="-9 a -6,5",2,IF(AZ365="-6","NORMA",IF(AZ365="-5,5 a -3",3,IF(AZ365="-2,5 a 0",4,IF(AZ365="0,5 a 3",5,IF(AZ365="3,5 a 6",6,""))))))))</f>
        <v>4</v>
      </c>
      <c r="BB365" s="9" t="n">
        <v>0</v>
      </c>
      <c r="BC365" s="10" t="str">
        <f aca="false" t="array" ref="BC365">IF(BB365="","",_xlfn.IFS(AND(BB365&gt;=0,BB365&lt;=2),"0 a 2",AND(BB365&gt;=2.5,BB365&lt;=4.5),"2,5 a 4,5",AND(BB365&gt;=5,BB365&lt;=7),"5 a 7",AND(BB365&gt;=7.5,BB365&lt;=9.5),"7,5 a 9,5",AND(BB365&gt;=10,BB365&lt;=12),"10 a 12",AND(BB365&gt;=12.5,BB365&lt;=14.5),"12,5 a 14,5",BB365=15,"15",AND(BB365&gt;=15.5,BB365&lt;=17.5),"15,5 a 17,5",AND(BB365&gt;=18,BB365&lt;=20),"18 a 20",AND(BB365&gt;=20.5,BB365&lt;=22.5),"20,5 a 22,5",AND(BB365&gt;=23,BB365&lt;=25),"23 a 25",TRUE(),"Fuera de rango"))</f>
        <v>0 a 2</v>
      </c>
      <c r="BD365" s="11" t="n">
        <f aca="false" t="array" ref="BD365">IF(BC365="","",_xlfn.IFS(BC365="0 a 2",1,BC365="2,5 a 4,5",2,BC365="5 a 7",3,BC365="7,5 a 9,5",4,BC365="10 a 12",5,BC365="12,5 a 14,5",6,BC365="15","NORMA",BC365="15,5 a 17,5",7,BC365="18 a 20",8,BC365="20,5 a 22,5",9,BC365="23 a 25",10,TRUE(),"Fuera de rango"))</f>
        <v>1</v>
      </c>
      <c r="BE365" s="9" t="n">
        <v>18</v>
      </c>
      <c r="BF365" s="10" t="str">
        <f aca="false">IF(BE365="","",IF(AND(BE365&gt;=-20,BE365&lt;=-10),"-20 a -10",IF(AND(BE365&gt;=-9.5,BE365&lt;=0.5),"-9,5 a 0,5",IF(AND(BE365&gt;=1,BE365&lt;=11),"1 a 11",IF(AND(BE365&gt;=11.5,BE365&lt;=20.5),"11,5 a 20,5",IF(BE365=21,"21",IF(AND(BE365&gt;=21.5,BE365&lt;=31.5),"21,5 a 31,5",IF(AND(BE365&gt;=32,BE365&lt;=42),"32 a 42","Fuera de rango"))))))))</f>
        <v>11,5 a 20,5</v>
      </c>
      <c r="BG365" s="11" t="n">
        <f aca="false">IF(BF365="","",IF(BF365="-20 a -10",1,IF(BF365="-9,5 a 0,5",2,IF(BF365="1 a 11",3,IF(BF365="11,5 a 20,5",4,IF(BF365="21","NORMA",IF(BF365="21,5 a 31,5",5,IF(BF365="32 a 42",6,""))))))))</f>
        <v>4</v>
      </c>
      <c r="BH365" s="9" t="n">
        <v>0</v>
      </c>
      <c r="BI365" s="10" t="str">
        <f aca="false">IF(BH365="","",IF(AND(BH365&gt;=-20,BH365&lt;=-15),"-20 a -15",IF(AND(BH365&gt;=-14.5,BH365&lt;=-9.5),"-14,5 a -9,5",IF(AND(BH365&gt;=-9,BH365&lt;=-4),"-9 a -4",IF(AND(BH365&gt;=-3.5,BH365&lt;=2.5),"-3,5 a 2,5",IF(AND(BH365&gt;=3,BH365&lt;=8),"3 a 8",IF(AND(BH365&gt;=8.5,BH365&lt;=14.5),"8,5 a 14,5",IF(BH365=15,"15",IF(AND(BH365&gt;=15.5,BH365&lt;=20.5),"15,5 a 20,5",IF(AND(BH365&gt;=21,BH365&lt;=26),"21 a 26","Fuera de rango"))))))))))</f>
        <v>-3,5 a 2,5</v>
      </c>
      <c r="BJ365" s="11" t="n">
        <f aca="false">IF(BI365="","",IF(BI365="-20 a -15",1,IF(BI365="-14,5 a -9,5",2,IF(BI365="-9 a -4",3,IF(BI365="-3,5 a 2,5",4,IF(BI365="3 a 8",5,IF(BI365="8,5 a 14,5",6,IF(BI365="15","NORMA",IF(BI365="15,5 a 20,5",7,IF(BI365="21 a 26",8,IF(BI365="26,5 a 31,5",9,"")))))))))))</f>
        <v>4</v>
      </c>
      <c r="BK365" s="9" t="n">
        <v>0</v>
      </c>
      <c r="BL365" s="10" t="str">
        <f aca="false">IF(BK365="","",IF(AND(BK365&gt;=0,BK365&lt;=2),"0 - 2",IF(AND(BK365&gt;=2.5,BK365&lt;=4.5),"2,5 - 4,5",IF(AND(BK365&gt;=5,BK365&lt;=7),"5 - 7",IF(AND(BK365&gt;=7.5,BK365&lt;=9.5),"7,5 - 9,5",IF(AND(BK365&gt;=10,BK365&lt;=12),"10 - 12",IF(AND(BK365&gt;=12.5,BK365&lt;=13.5),"12,5 - 13,5",IF(BK365=14,"14",IF(AND(BK365&gt;=14.5,BK365&lt;=16.5),"14,5 - 16,5",IF(AND(BK365&gt;=17,BK365&lt;=19),"17 - 19",IF(AND(BK365&gt;=19.5,BK365&lt;=21.5),"19,5 - 21,5",IF(AND(BK365&gt;=22,BK365&lt;=24),"22 - 24",IF(AND(BK365&gt;=24.5,BK365&lt;=26.5),"24,5 - 26,5",IF(AND(BK365&gt;=27,BK365&lt;=29),"27 - 29",IF(AND(BK365&gt;=29.5,BK365&lt;=30),"29,5 - 30","Fuera de rango")))))))))))))))</f>
        <v>0 - 2</v>
      </c>
      <c r="BM365" s="11" t="n">
        <f aca="false">IF(BL365="","",IF(BL365="0 - 2",1,IF(BL365="2,5 - 4,5",2,IF(BL365="5 - 7",3,IF(BL365="7,5 - 9,5",4,IF(BL365="10 - 12",5,IF(BL365="12,5 - 13,5",6,IF(BL365="14","NORMA",IF(BL365="14,5 - 16,5",7,IF(BL365="17 - 19",8,IF(BL365="19,5 - 21,5",9,IF(BL365="22 - 24",10,IF(BL365="24,5 - 26,5",11,IF(BL365="27 - 29",12,IF(BL365="29,5 - 30",13,"")))))))))))))))</f>
        <v>1</v>
      </c>
      <c r="BN365" s="9" t="n">
        <v>18</v>
      </c>
      <c r="BO365" s="11" t="str">
        <f aca="false">IF(BN365="","",IF(AND(BN365&gt;=-20,BN365&lt;=-10),"-20 a -10",IF(AND(BN365&gt;=-9.5,BN365&lt;=0.5),"-9,5 a 0,5",IF(AND(BN365&gt;=1,BN365&lt;=11),"1 a 11",IF(AND(BN365&gt;=11.5,BN365&lt;=21.5),"11,5 a 21,5",IF(BN365=22,"22",IF(AND(BN365&gt;=22.5,BN365&lt;=32.5),"22,5 a 32,5",IF(AND(BN365&gt;=33,BN365&lt;=43),"33 a 43","Fuera de rango"))))))))</f>
        <v>11,5 a 21,5</v>
      </c>
      <c r="BP365" s="11" t="n">
        <f aca="false">IF(BO365="","",IF(BO365="-20 a -10",1,IF(BO365="-9,5 a 0,5",2,IF(BO365="1 a 11",3,IF(BO365="11,5 a 21,5",4,IF(BO365="22","NORMA",IF(BO365="22,5 a 32,5",5,IF(BO365="33 a 43",6,""))))))))</f>
        <v>4</v>
      </c>
      <c r="BQ365" s="9" t="n">
        <v>8</v>
      </c>
      <c r="BR365" s="10" t="str">
        <f aca="false">IF(BQ365="","",IF(AND(BQ365&gt;=-20,BQ365&lt;=-15),"-20 a -15",IF(AND(BQ365&gt;=-14.5,BQ365&lt;=-9.5),"-14,5 a -9,5",IF(AND(BQ365&gt;=-9,BQ365&lt;=-4),"-9 a -4",IF(AND(BQ365&gt;=-3.5,BQ365&lt;=2.5),"-3,5 a 2,5",IF(AND(BQ365&gt;=3,BQ365&lt;=8),"3 a 8",IF(AND(BQ365&gt;=8.5,BQ365&lt;=13.5),"8,5 a 13,5",IF(AND(BQ365&gt;=14,BQ365&lt;=17.5),"14 a 17,5",IF(BQ365=18,"18",IF(AND(BQ365&gt;=18.5,BQ365&lt;=23.5),"18,5 a 23,5",IF(AND(BQ365&gt;=24,BQ365&lt;=29),"24 a 29",IF(AND(BQ365&gt;=29.5,BQ365&lt;=34.5),"29,5 a 34,5",IF(AND(BQ365&gt;=35,BQ365&lt;=40),"35 a 40","Fuera de rango")))))))))))))</f>
        <v>3 a 8</v>
      </c>
      <c r="BS365" s="11" t="n">
        <f aca="false">IF(BR365="","",IF(BR365="-20 a -15",1,IF(BR365="-14,5 a -9,5",2,IF(BR365="-9 a -4",3,IF(BR365="-3,5 a 2,5",4,IF(BR365="3 a 8",5,IF(BR365="8,5 a 13,5",6,IF(BR365="14 a 17,5",7,IF(BR365="18","NORMA",IF(BR365="18,5 a 23,5",8,IF(BR365="24 a 29",9,IF(BR365="29,5 a 34,5",10,IF(BR365="35 a 40",11,"")))))))))))))</f>
        <v>5</v>
      </c>
      <c r="BT365" s="9" t="n">
        <v>0</v>
      </c>
      <c r="BU365" s="10" t="str">
        <f aca="false">IF(BT365="","",IF(AND(BT365&gt;=-20,BT365&lt;=-18),"-20 a -18",IF(AND(BT365&gt;=-17.5,BT365&lt;=-15.5),"-17,5 a -15,5",IF(AND(BT365&gt;=-15,BT365&lt;=-13),"-15 a -13",IF(AND(BT365&gt;=-12.5,BT365&lt;=-10.5),"-12,5 a -10,5",IF(AND(BT365&gt;=-10,BT365&lt;=-8),"-10 a -8",IF(AND(BT365&gt;=-7.5,BT365&lt;=-5.5),"-7,5 a -5,5",IF(AND(BT365&gt;=-5,BT365&lt;=-3),"-5 a -3",IF(AND(BT365&gt;=-2.5,BT365&lt;=-0.5),"-2,5 a -0,5",IF(BT365=0,"0",IF(AND(BT365&gt;=0.5,BT365&lt;=2.5),"0,5 a 2,5",IF(AND(BT365&gt;=3,BT365&lt;=5),"3 a 5",IF(AND(BT365&gt;=5.5,BT365&lt;=7.5),"5,5 a 7,5",IF(AND(BT365&gt;=8,BT365&lt;=10),"8 a 10",IF(AND(BT365&gt;=10.5,BT365&lt;=12.5),"10,5 a 12,5",IF(AND(BT365&gt;=13,BT365&lt;=15),"13 a 15",IF(AND(BT365&gt;=15.5,BT365&lt;=17.5),"15,5 a 17,5",IF(AND(BT365&gt;=18,BT365&lt;=20),"18 a 20","Fuera de rango"))))))))))))))))))</f>
        <v>0</v>
      </c>
      <c r="BV365" s="11" t="str">
        <f aca="false">IF(BT365="","",IF(BT365=0,"NORMA",IF(AND(BT365&gt;=-20,BT365&lt;=-18),2,IF(AND(BT365&gt;=-17.5,BT365&lt;=-15.5),2,IF(AND(BT365&gt;=-15,BT365&lt;=-13),3,IF(AND(BT365&gt;=-12.5,BT365&lt;=-10.5),4,IF(AND(BT365&gt;=-10,BT365&lt;=-8),5,IF(AND(BT365&gt;=-7.5,BT365&lt;=-5.5),6,IF(AND(BT365&gt;=-5,BT365&lt;=-3),7,IF(AND(BT365&gt;=-2.5,BT365&lt;=-0.5),8,IF(AND(BT365&gt;=0.5,BT365&lt;=2.5),9,IF(AND(BT365&gt;=3,BT365&lt;=5),10,IF(AND(BT365&gt;=5.5,BT365&lt;=7.5),11,IF(AND(BT365&gt;=8,BT365&lt;=10),12,IF(AND(BT365&gt;=10.5,BT365&lt;=12.5),13,IF(AND(BT365&gt;=13,BT365&lt;=15),14,IF(AND(BT365&gt;=15.5,BT365&lt;=17.5),15,IF(AND(BT365&gt;=18,BT365&lt;=20),16,"Fuera de rango"))))))))))))))))))</f>
        <v>NORMA</v>
      </c>
      <c r="BW365" s="9" t="n">
        <v>-7</v>
      </c>
      <c r="BX365" s="10" t="n">
        <f aca="false">18.5- (0.3*H365)</f>
        <v>16.4</v>
      </c>
      <c r="BY365" s="10" t="n">
        <f aca="false">(BW365)-(BX365)</f>
        <v>-23.4</v>
      </c>
      <c r="BZ365" s="10" t="str">
        <f aca="false">IF(BY365="","",IF(BY365&lt;-27.5,"De -30 a -28",IF(BY365&lt;-25,"De -27,5 a -25,5",IF(BY365&lt;-22.5,"De -25 a -23",IF(BY365&lt;-20,"De -22,5 a -20,5",IF(BY365&lt;-17.5,"De -20 a -18",IF(BY365&lt;-15,"De -17,5 a -15,5",IF(BY365&lt;-12.5,"De -15 a -13",IF(BY365&lt;-10,"De -12,5 a -10,5",IF(BY365&lt;-7.5,"De -10 a -8",IF(BY365&lt;-5,"De -7,5 a -5,5",IF(BY365&lt;-2.5,"De -5 a -3",IF(BY365&lt;0,"De -2,5 a -0,5",IF(BY365&lt;2.5,"De 0 a 2",IF(BY365&lt;5,"De 2,5 a 4,5",IF(BY365&lt;7.5,"De 5 a 7",IF(BY365&lt;10,"De 7,5 a 9,5",IF(BY365&lt;12.5,"De 10 a 12",IF(BY365&lt;15,"De 12,5 a 14,5",IF(BY365&lt;17.5,"De 15 a 17",IF(BY365&lt;20,"De 17,5 a 19,5",IF(BY365&lt;22.5,"De 20 a 22",IF(BY365&lt;25,"De 22,5 a 24,5",IF(BY365&lt;27.5,"De 25 a 27","De 27,5 a 30"))))))))))))))))))))))))</f>
        <v>De -25 a -23</v>
      </c>
      <c r="CA365" s="12" t="n">
        <f aca="false">IF(BY365="","",IF(BY365&lt;=-28,1,IF(BY365&lt;=-25.5,2,IF(BY365&lt;=-23,3,IF(BY365&lt;=-20.5,4,IF(BY365&lt;=-18,5,IF(BY365&lt;=-15.5,6,IF(BY365&lt;=-13,7,IF(BY365&lt;=-10.5,8,IF(BY365&lt;=-8,9,IF(BY365&lt;=-5.5,10,IF(BY365&lt;=-3,11,IF(BY365&lt;=-0.5,12,IF(BY365&lt;=2,13,IF(BY365&lt;=4.5,14,IF(BY365&lt;=7,15,IF(BY365&lt;=9.5,16,IF(BY365&lt;=12,17,IF(BY365&lt;=14.5,18,IF(BY365&lt;=17,19,IF(BY365&lt;=19.5,20,IF(BY365&lt;=22,21,IF(BY365&lt;=24.5,22,IF(BY365&lt;=27,23,IF(BY365&lt;=30,24,"Fuera de rango")))))))))))))))))))))))))</f>
        <v>3</v>
      </c>
      <c r="CB365" s="9" t="n">
        <v>-6.5</v>
      </c>
      <c r="CC365" s="10" t="n">
        <f aca="false">18.5- (0.3*H365)</f>
        <v>16.4</v>
      </c>
      <c r="CD365" s="10" t="n">
        <f aca="false">(CB365)-(CC365)</f>
        <v>-22.9</v>
      </c>
      <c r="CE365" s="10" t="str">
        <f aca="false">IF(CD365="","",IF(CD365&lt;-27.5,"De -30 a -28",IF(CD365&lt;-25,"De -27,5 a -25,5",IF(CD365&lt;-22.5,"De -25 a -23",IF(CD365&lt;-20,"De -22,5 a -20,5",IF(CD365&lt;-17.5,"De -20 a -18",IF(CD365&lt;-15,"De -17,5 a -15,5",IF(CD365&lt;-12.5,"De -15 a -13",IF(CD365&lt;-10,"De -12,5 a -10,5",IF(CD365&lt;-7.5,"De -10 a -8",IF(CD365&lt;-5,"De -7,5 a -5,5",IF(CD365&lt;-2.5,"De -5 a -3",IF(CD365&lt;0,"De -2,5 a -0,5",IF(CD365&lt;=2,"De 0 a 2",IF(CD365&lt;=4.5,"De 2,5 a 4,5",IF(CD365&lt;=7,"De 5 a 7",IF(CD365&lt;=9.5,"De 7,5 a 9,5",IF(CD365&lt;=12,"De 10 a 12",IF(CD365&lt;=14.5,"De 12,5 a 14,5",IF(CD365&lt;=17,"De 15 a 17",IF(CD365&lt;=19.5,"De 17,5 a 19,5",IF(CD365&lt;=22,"De 20 a 22",IF(CD365&lt;=24.5,"De 22,5 a 24,5",IF(CD365&lt;=27,"De 25 a 27","De 27,5 a 30"))))))))))))))))))))))))</f>
        <v>De -25 a -23</v>
      </c>
      <c r="CF365" s="12" t="n">
        <f aca="false">IF(CD365="","",IF(CD365&lt;-27.5,1,IF(CD365&lt;-25,2,IF(CD365&lt;-22.5,3,IF(CD365&lt;-20,4,IF(CD365&lt;-17.5,5,IF(CD365&lt;-15,6,IF(CD365&lt;-12.5,7,IF(CD365&lt;-10,8,IF(CD365&lt;-7.5,9,IF(CD365&lt;-5,10,IF(CD365&lt;-2.5,11,IF(CD365&lt;0,12,IF(CD365&lt;2.5,13,IF(CD365&lt;5,14,IF(CD365&lt;7.5,15,IF(CD365&lt;10,16,IF(CD365&lt;12.5,17,IF(CD365&lt;15,18,IF(CD365&lt;17.5,19,IF(CD365&lt;20,20,IF(CD365&lt;22.5,21,IF(CD365&lt;25,22,IF(CD365&lt;27.5,23,24))))))))))))))))))))))))</f>
        <v>3</v>
      </c>
      <c r="CG365" s="9" t="n">
        <v>-3</v>
      </c>
      <c r="CH365" s="10" t="str">
        <f aca="false">IF(CG365="","",IF(AND(CG365&gt;=-10,CG365&lt;=-9.5),"-10 a -9,5",IF(AND(CG365&gt;-9.5,CG365&lt;=-8.5),"-9 a -8,5",IF(AND(CG365&gt;-8.5,CG365&lt;=-7.5),"-8 a -7,5",IF(AND(CG365&gt;-7.5,CG365&lt;=-6.5),"-7 a -6,5",IF(AND(CG365&gt;-6.5,CG365&lt;=-5.5),"-6 a -5,5",IF(AND(CG365&gt;-5.5,CG365&lt;=-4.5),"-5 a -4,5",IF(AND(CG365&gt;-4.5,CG365&lt;=-3.5),"-4 a -3,5",IF(AND(CG365&gt;-3.5,CG365&lt;=-2.5),"-3 a -2,5",IF(CG365=-2.25,"-2,25",IF(AND(CG365&gt;-2.5,CG365&lt;=-1.5),"-2 a -1,5",IF(AND(CG365&gt;-1.5,CG365&lt;=-0.5),"-1 a -0,5",IF(AND(CG365&gt;-0.5,CG365&lt;=0.5),"0 a 0,5",IF(AND(CG365&gt;0.5,CG365&lt;=1.5),"1 a 1,5",IF(AND(CG365&gt;1.5,CG365&lt;=2.5),"2 a 2,5",IF(AND(CG365&gt;2.5,CG365&lt;=3.5),"3 a 3,5",IF(AND(CG365&gt;3.5,CG365&lt;=4.5),"4 a 4,5",IF(AND(CG365&gt;4.5,CG365&lt;=5.5),"5 a 5,5",IF(AND(CG365&gt;5.5,CG365&lt;=6.5),"6 a 6,5",IF(AND(CG365&gt;6.5,CG365&lt;=7.5),"7 a 7,5",IF(AND(CG365&gt;7.5,CG365&lt;=8.5),"8 a 8,5",IF(AND(CG365&gt;8.5,CG365&lt;=9.5),"9 a 9,5",IF(CG365&gt;=10,"10","Fuera de rango")))))))))))))))))))))))</f>
        <v>-3 a -2,5</v>
      </c>
      <c r="CI365" s="11" t="n">
        <f aca="false">IF(CG365="","",IF(CG365=-2.25,"NORMA",IF(CG365&lt;=-9.5,1,IF(CG365&lt;=-8.5,2,IF(CG365&lt;=-7.5,3,IF(CG365&lt;=-6.5,4,IF(CG365&lt;=-5.5,5,IF(CG365&lt;=-4.5,6,IF(CG365&lt;=-3.5,7,IF(CG365&lt;=-2.5,8,IF(CG365&lt;=-1.5,9,IF(CG365&lt;=-0.5,10,IF(CG365&lt;=0.5,11,IF(CG365&lt;=1.5,12,IF(CG365&lt;=2.5,13,IF(CG365&lt;=3.5,14,IF(CG365&lt;=4.5,15,IF(CG365&lt;=5.5,16,IF(CG365&lt;=6.5,17,IF(CG365&lt;=7.5,18,IF(CG365&lt;=8.5,19,IF(CG365&lt;=9.5,20,IF(CG365=10,21,"Fuera de rango")))))))))))))))))))))))</f>
        <v>8</v>
      </c>
      <c r="CJ365" s="9" t="n">
        <v>1.75</v>
      </c>
      <c r="CK365" s="10" t="str">
        <f aca="false">IF(CJ365="","",IF(AND(CJ365&gt;=-6,CJ365&lt;=-5.5),"-6 a -5,5",IF(AND(CJ365&gt;-5.5,CJ365&lt;=-4.5),"-5 a -4,5",IF(AND(CJ365&gt;-4.5,CJ365&lt;=-3.5),"-4 a -3,5",IF(AND(CJ365&gt;-3.5,CJ365&lt;=-2.5),"-3 a -2,5",IF(AND(CJ365&gt;-2.5,CJ365&lt;=-1.5),"-2 a -1,5",IF(AND(CJ365&gt;-1.5,CJ365&lt;=-0.5),"-1 a -0,5",IF(AND(CJ365&gt;-0.5,CJ365&lt;=0.5),"0 a 0,5",IF(AND(CJ365&gt;0.5,CJ365&lt;=1.5),"1 a 1,5",IF(AND(CJ365&gt;1.5,CJ365&lt;2.5),"2",IF(AND(CJ365&gt;=2.5,CJ365&lt;=3),"2,5 a 3",IF(AND(CJ365&gt;3,CJ365&lt;=4),"3,5 a 4",IF(AND(CJ365&gt;4,CJ365&lt;=5),"4,5 a 5",IF(AND(CJ365&gt;5,CJ365&lt;=6),"5,5 a 6",IF(AND(CJ365&gt;6,CJ365&lt;=7),"6,5 a 7",IF(AND(CJ365&gt;7,CJ365&lt;=8),"7,5 a 8",IF(AND(CJ365&gt;8,CJ365&lt;=9.5),"8,5 a 9,5",IF(CJ365=10,"10","Fuera de rango"))))))))))))))))))</f>
        <v>2</v>
      </c>
      <c r="CL365" s="11" t="str">
        <f aca="false">IF(CK365="","",IF(OR(CK365="-6 a -5,5",CK365="-6 - -5,5"),1,IF(OR(CK365="-5 a -4,5",CK365="-5 - -4,5"),2,IF(OR(CK365="-4 a -3,5",CK365="-4 - -3,5"),3,IF(OR(CK365="-3 a -2,5",CK365="-3 - -2,5"),4,IF(OR(CK365="-2 a -1,5",CK365="-2 - -1,5"),5,IF(OR(CK365="-1 a -0,5",CK365="-1 - -0,5"),6,IF(OR(CK365="0 a 0,5",CK365="0 - 0,5"),7,IF(OR(CK365="1 a 1,5",CK365="1 - 1,5"),8,IF(CK365="2","NORMA",IF(OR(CK365="2,5 a 3",CK365="2,5 - 3"),9,IF(OR(CK365="3,5 a 4",CK365="3,5 - 4"),10,IF(OR(CK365="4,5 a 5",CK365="4,5 - 5"),11,IF(OR(CK365="5,5 a 6",CK365="5,5 - 6"),12,IF(OR(CK365="6,5 a 7",CK365="6,5 - 7"),13,IF(OR(CK365="7,5 a 8",CK365="7,5 - 8"),14,IF(OR(CK365="8,5 a 9",CK365="8,5 - 9,5",CK365="9 a 9,5"),15,IF(CK365="10",15,IF(OR(CK365="0,5 a 1",CK365="0,5 - 1"),7,"Fuera de rango")))))))))))))))))))</f>
        <v>NORMA</v>
      </c>
      <c r="CN365" s="10" t="str">
        <f aca="false">IF(CM365=0,"0", " ")</f>
        <v>0</v>
      </c>
      <c r="CO365" s="10" t="str">
        <f aca="false">IF(CM365&gt;0,"EME"," ")</f>
        <v> </v>
      </c>
      <c r="CQ365" s="10" t="str">
        <f aca="false">IF(CP365&gt;0,"0", " ")</f>
        <v> </v>
      </c>
      <c r="CR365" s="10" t="str">
        <f aca="false">IF(CP365&gt;0,"EME"," ")</f>
        <v> </v>
      </c>
      <c r="CS365" s="9" t="n">
        <v>0.5</v>
      </c>
      <c r="CV365" s="9" t="n">
        <v>0.25</v>
      </c>
      <c r="CY365" s="9" t="n">
        <v>0</v>
      </c>
      <c r="DB365" s="9" t="n">
        <v>0</v>
      </c>
      <c r="DC365" s="11" t="str">
        <f aca="false">IF(DB365&lt;0,"2"," ")</f>
        <v> </v>
      </c>
      <c r="DD365" s="11" t="str">
        <f aca="false">IF(DB365&lt;0,"MIO"," ")</f>
        <v> </v>
      </c>
      <c r="DE365" s="9" t="n">
        <v>0</v>
      </c>
      <c r="DF365" s="10" t="str">
        <f aca="false">IF(DE365&lt;0,"3"," ")</f>
        <v> </v>
      </c>
      <c r="DG365" s="10" t="str">
        <f aca="false">IF(DE365&lt;0,"AST"," ")</f>
        <v> </v>
      </c>
      <c r="DH365" s="9" t="n">
        <v>0</v>
      </c>
      <c r="DI365" s="10" t="str">
        <f aca="false">IF(DH365&lt;0,"3"," ")</f>
        <v> </v>
      </c>
      <c r="DJ365" s="10" t="str">
        <f aca="false">IF(DH365&lt;0,"AST"," ")</f>
        <v> </v>
      </c>
      <c r="DK365" s="9" t="n">
        <v>0</v>
      </c>
      <c r="DL365" s="10" t="str">
        <f aca="false">IF(DK365&gt;0,"4"," ")</f>
        <v> </v>
      </c>
      <c r="DM365" s="10" t="str">
        <f aca="false">IF(DK365&gt;0,"PRE"," ")</f>
        <v> </v>
      </c>
      <c r="DN365" s="9" t="n">
        <v>0</v>
      </c>
      <c r="DO365" s="10" t="str">
        <f aca="false">IF(DN365&gt;0,"4"," ")</f>
        <v> </v>
      </c>
      <c r="DP365" s="10" t="str">
        <f aca="false">IF(DN365&gt;0,"PRE"," ")</f>
        <v> </v>
      </c>
      <c r="DS365" s="12" t="str">
        <f aca="false">CONCATENATE(CO365,CU365,DA365,DG365,DM365)</f>
        <v>   </v>
      </c>
      <c r="DT365" s="10" t="e">
        <f aca="false" t="array" ref="DT365">_xlfn.IFS(DS365="EME    ","0", DS365=" HIP   ","1", DS365="  MIO  ","2", DS365="   AST ","3", DS365="    PRE","4", DS365="EME   PRE","5", DS365=" HIP  PRE","6", DS365=" HIP AST ","7", DS365="  MIO PRE","8", DS365="  MIOAST ","9", DS365="   ASTPRE","10",DS365=" HIP ASTPRE","11", DS365="  MIOASTPRE","12", DS365="     ","0")</f>
        <v>#N/A</v>
      </c>
      <c r="DV365" s="1" t="e">
        <f aca="false" t="array" ref="DV365">_xlfn.IFS(DU365="SI","2", DU365="NO","1")</f>
        <v>#N/A</v>
      </c>
      <c r="DX365" s="11" t="str">
        <f aca="false">IF(DW365=0,"1","2")</f>
        <v>1</v>
      </c>
      <c r="DY365" s="11" t="str">
        <f aca="false" t="array" ref="DY365">_xlfn.IFS(DW365=0,"0", DW365=0.25, "1", DW365=0.5,"2", DW365=0.75,"3", DW365=1,"4",DW365=1.25,"5", DW365=1.5,"6", DW365=1.75,"7", DW365=2,"8")</f>
        <v>0</v>
      </c>
      <c r="EA365" s="11" t="str">
        <f aca="false">IF(DZ365=0,"1","2")</f>
        <v>1</v>
      </c>
      <c r="EB365" s="11" t="str">
        <f aca="false" t="array" ref="EB365">_xlfn.IFS(DZ365=0,"0", DZ365=0.25, "1", DZ365=0.5,"2", DZ365=0.75,"3", DZ365=1,"4",DZ365=1.25,"5", DZ365=1.5,"6", DZ365=1.75,"7", DZ365=2,"8")</f>
        <v>0</v>
      </c>
      <c r="ED365" s="10" t="str">
        <f aca="false">IF(EC365=0,"1","2")</f>
        <v>1</v>
      </c>
      <c r="EE365" s="11" t="str">
        <f aca="false" t="array" ref="EE365">_xlfn.IFS(EC365=0,"0", EC365=-0.25, "1", EC365=-0.5,"2", EC365=-0.75,"3", EC365=-1,"4",EC365=-1.25,"5", EC365=-1.5,"6", EC365=-1.75,"7", EC365=-2,"8", EC365=-2.25,"9",EC365=-2.5,"10", EC365=-2.75,"11", EC365=-3,"12", EC365=-3.25,"13", EC365=-3.5,"14", EC365=-3.75,"15",EC365=-4,"16")</f>
        <v>0</v>
      </c>
      <c r="EG365" s="10" t="str">
        <f aca="false">IF(EF365=0,"1","2")</f>
        <v>1</v>
      </c>
      <c r="EH365" s="11" t="str">
        <f aca="false" t="array" ref="EH365">_xlfn.IFS(EF365=0,"0", EF365=-0.25, "1", EF365=-0.5,"2", EF365=-0.75,"3", EF365=-1,"4",EF365=-1.25,"5", EF365=-1.5,"6", EF365=-1.75,"7", EF365=-2,"8", EF365=-2.25,"9",EF365=-2.5,"10", EF365=-2.75,"11", EF365=-3,"12", EF365=-3.25,"13", EF365=-3.5,"14", EF365=-3.75,"15",EF365=-4,"16")</f>
        <v>0</v>
      </c>
      <c r="EJ365" s="11" t="str">
        <f aca="false">IF(EI365=0,"1","2")</f>
        <v>1</v>
      </c>
      <c r="EK365" s="11" t="str">
        <f aca="false" t="array" ref="EK365">_xlfn.IFS(EI365=0,"0", EI365=-0.25, "1", EI365=-0.5,"2", EI365=-0.75,"3", EI365=-1,"4",EI365=-1.25,"5", EI365=-1.5,"6", EI365=-1.75,"7", EI365=-2,"8", EI365=-2.25,"9", EI365=-2.25,"9",EI365=-2.5,"10", EI365=-2.75,"11", EI365=-3,"12", EI365=-3.25,"13", EI365=-3.5,"14", EI365=-3.75,"15",EI365=-4,"16", EI365=0.25, "17", EI365=0.5, "18")</f>
        <v>0</v>
      </c>
      <c r="EM365" s="11" t="str">
        <f aca="false">IF(EL365=0,"1","2")</f>
        <v>1</v>
      </c>
      <c r="EN365" s="11" t="str">
        <f aca="false" t="array" ref="EN365">_xlfn.IFS(EL365=0.25,"17",EL365=0.5,"18", EL365=0,"0", EL365=-0.25, "1", EL365=-0.5,"2", EL365=-0.75,"3", EL365=-1,"4",EL365=-1.25,"5", EL365=-1.5,"6", EL365=-1.75,"7", EL365=-2,"8",EL365= -2.25,"9",EL365=-2.5,"10",EL365= -2.75,"11",EL365= -3,"12",EL365= -3.25,"13",EL365= -3.5,"14",EL365= -3.75,"15",EL365=-4,"16")</f>
        <v>0</v>
      </c>
      <c r="EP365" s="11" t="str">
        <f aca="false">IF(EO365=0,"1","2")</f>
        <v>1</v>
      </c>
      <c r="EQ365" s="11" t="str">
        <f aca="false" t="array" ref="EQ365">_xlfn.IFS(EO365=0,"0", EO365=0.25, "1", EO365=0.5,"2", EO365=0.75,"3", EO365=1,"4",EO365=1.25,"5", EO365=1.5,"6", EO365=1.75,"7", EO365=2,"8", EO365=2.25,"9", EO365=2.25,"9",EO365=2.5,"10", EO365=2.75,"11", EO365=3,"12", EO365=3.25,"13", EO365=3.5,"14", EO365=3.75,"15",EO365=4,"16", EO365=-0.25, "17", bq=-0.5, "18")</f>
        <v>0</v>
      </c>
      <c r="ES365" s="11" t="str">
        <f aca="false">IF(ER365=0,"1","2")</f>
        <v>1</v>
      </c>
      <c r="ET365" s="11" t="str">
        <f aca="false" t="array" ref="ET365">_xlfn.IFS(ER365=0,"0", ER365=0.25, "1", ER365=0.5,"2", ER365=0.75,"3", ER365=1,"4",ER365=1.25,"5", ER365=1.5,"6", ER365=1.75,"7", ER365=2,"8", ER365=2.25,"9", ER365=2.25,"9",ER365=2.5,"10", ER365=2.75,"11", ER365=3,"12", ER365=3.25,"13", ER365=3.5,"14", ER365=3.75,"15",ER365=4,"16", ER365=-0.25, "17", bq=-0.5, "18")</f>
        <v>0</v>
      </c>
      <c r="EV365" s="14" t="e">
        <f aca="false">VLOOKUP(EU365,LEYENDA!$G$2:$H$8,2,TRUE())</f>
        <v>#N/A</v>
      </c>
      <c r="EW365" s="14" t="e">
        <f aca="false" t="array" ref="EW365">_xlfn.IFS(EV365="0-5","1", EV365="6-12","2", EV365="13-18","3", EV365="19-24","4", EV365="25-36","5", EV365="37-48","6", EV365="49-60","7")</f>
        <v>#N/A</v>
      </c>
    </row>
    <row r="366" customFormat="false" ht="13.5" hidden="false" customHeight="false" outlineLevel="0" collapsed="false">
      <c r="A366" s="1" t="n">
        <v>106</v>
      </c>
      <c r="B366" s="2" t="n">
        <v>1</v>
      </c>
      <c r="C366" s="33" t="n">
        <v>41887</v>
      </c>
      <c r="E366" s="5" t="str">
        <f aca="false">VLOOKUP(A366,'286'!$A$3:$J$6279,10,FALSE())</f>
        <v>JIMÉNEZ MENÉNDEZ, CARLOS</v>
      </c>
      <c r="F366" s="4" t="str">
        <f aca="false">VLOOKUP(A366,'286'!$A$3:$I$1768,3,FALSE())</f>
        <v>JIMECAR</v>
      </c>
      <c r="G366" s="6" t="n">
        <f aca="false">VLOOKUP(A366,'286'!$A$3:$I$1768,4,FALSE())</f>
        <v>26473</v>
      </c>
      <c r="H366" s="7" t="n">
        <f aca="false">YEAR(C366)-YEAR(G366)</f>
        <v>42</v>
      </c>
      <c r="I366" s="1" t="str">
        <f aca="false">VLOOKUP(H366,LEYENDA!$C$2:$D$6,2,TRUE())</f>
        <v>41-60</v>
      </c>
      <c r="J366" s="5" t="str">
        <f aca="false">VLOOKUP(A366,'286'!$A$3:$I$1768,7,FALSE())</f>
        <v>H</v>
      </c>
      <c r="K366" s="8" t="n">
        <f aca="false">VLOOKUP(A366,'286'!$A$3:$I$1768,2,FALSE())</f>
        <v>0</v>
      </c>
      <c r="L366" s="4" t="str">
        <f aca="false">VLOOKUP(A366,'286'!$A$3:$I$1768,8,FALSE())</f>
        <v>D</v>
      </c>
      <c r="M366" s="4" t="str">
        <f aca="false">VLOOKUP(A366,'286'!$A$3:$I$1768,9,FALSE())</f>
        <v>I</v>
      </c>
      <c r="N366" s="8" t="str">
        <f aca="false">IF(R366=O366, "MISMA","CONTRARIA")</f>
        <v>CONTRARIA</v>
      </c>
      <c r="O366" s="8" t="str">
        <f aca="false" t="array" ref="O366">_xlfn.IFS(L366="D","1", L366="I","2")</f>
        <v>1</v>
      </c>
      <c r="P366" s="8" t="e">
        <f aca="false" t="array" ref="P366">_xlfn.IFS(K366="OD","1", K366="OI","2")</f>
        <v>#N/A</v>
      </c>
      <c r="Q366" s="1" t="str">
        <f aca="false" t="array" ref="Q366">_xlfn.IFS(J366="M","1", J366="H","2")</f>
        <v>2</v>
      </c>
      <c r="R366" s="8" t="str">
        <f aca="false" t="array" ref="R366">_xlfn.IFS(M366="D","1", M366="I","2")</f>
        <v>2</v>
      </c>
      <c r="S366" s="1" t="str">
        <f aca="false" t="array" ref="S366">_xlfn.IFS(N366="CONTRARIA", "1",N366= "MISMA","2")</f>
        <v>1</v>
      </c>
      <c r="T366" s="1" t="str">
        <f aca="false" t="array" ref="T366">_xlfn.IFS(I366="0-12","1", I366="13-24","2", I366="25-40","3", I366="41-60","4", I366="61-100","5")</f>
        <v>4</v>
      </c>
      <c r="U366" s="9" t="n">
        <v>5</v>
      </c>
      <c r="V366" s="1" t="str">
        <f aca="false">IF(U366="","",IF(AND(U366&gt;=-9,U366&lt;=-6.5),"-9 a -6,5",IF(AND(U366&gt;=-6,U366&lt;=-3.5),"-6 a -3,5",IF(AND(U366&gt;=-3,U366&lt;=-1),"-3 a -1",IF(U366=-0.5,"-0,5",IF(AND(U366&gt;=0,U366&lt;=2.5),"0 a 2,5",IF(AND(U366&gt;=3,U366&lt;=5.5),"3 a 5,5",IF(AND(U366&gt;=6,U366&lt;=8.5),"6 a 8,5",IF(AND(U366&gt;=9,U366&lt;=20),"9 a 20","Fuera de rango")))))))))</f>
        <v>3 a 5,5</v>
      </c>
      <c r="W366" s="11" t="n">
        <f aca="false">IF(V366="","",IF(V366="-9 a -6,5",2,IF(V366="-6 a -3,5",3,IF(V366="-3 a -1",4,IF(V366="-0,5","NORMA",IF(V366="0 a 2,5",5,IF(V366="3 a 5,5",6,IF(V366="6 a 8,5",7,IF(V366="9 a 20",8,"Fuera de rango")))))))))</f>
        <v>6</v>
      </c>
      <c r="X366" s="9" t="n">
        <v>0</v>
      </c>
      <c r="Y366" s="11" t="str">
        <f aca="false">IF(X366="","",IF(AND(X366&gt;=0,X366&lt;=4),"0 a 4",IF(AND(X366&gt;=4.5,X366&lt;=8.5),"4,5 a 8,5",IF(X366=9,"9",IF(AND(X366&gt;=9.5,X366&lt;=13),"9,5 a 13",IF(AND(X366&gt;=13.5,X366&lt;=20),"13,5 a 20",IF(AND(X366&gt;=20.5,X366&lt;=35),"20,5 a 35","Fuera de rango")))))))</f>
        <v>0 a 4</v>
      </c>
      <c r="Z366" s="11" t="n">
        <f aca="false">IF(Y366="","",IF(Y366="0 a 4",1,IF(Y366="4,5 a 8,5",2,IF(Y366="9","NORMA",IF(Y366="9,5 a 13",3,IF(Y366="13,5 a 20",4,IF(Y366="20,5 a 35",5,"Fuera de rango")))))))</f>
        <v>1</v>
      </c>
      <c r="AA366" s="9" t="n">
        <v>32</v>
      </c>
      <c r="AB366" s="10" t="str">
        <f aca="false">IF(AA366="","",IF(AND(AA366&gt;=0,AA366&lt;=9),"0 a 9",IF(AND(AA366&gt;=9.5,AA366&lt;=18.5),"9,5 a 18,5",IF(AA366=19,"19",IF(AND(AA366&gt;=19.5,AA366&lt;=28),"19,5 a 28",IF(AND(AA366&gt;=28.5,AA366&lt;=40),"28,5 a 40","Fuera de rango"))))))</f>
        <v>28,5 a 40</v>
      </c>
      <c r="AC366" s="11" t="n">
        <f aca="false" t="array" ref="AC366">_xlfn.IFS(AB366="","",AB366="0 a 9",1,AB366="9,5 a 18,5",2,AB366="19","NORMA",AB366="19,5 a 28",3,AB366="28,5 a 40",4,TRUE(),"Fuera de rango")</f>
        <v>4</v>
      </c>
      <c r="AD366" s="9" t="n">
        <v>24</v>
      </c>
      <c r="AE366" s="10" t="str">
        <f aca="false">IF(AD366="","",IF(AND(AD366&gt;=-10,AD366&lt;=0),"De -10 a 0",IF(AND(AD366&gt;=0.5,AD366&lt;=9.5),"0,5 a 9,5",IF(AD366=10,"10",IF(AND(AD366&gt;=10.5,AD366&lt;=20),"10,5 a 20",IF(AND(AD366&gt;=20.5,AD366&lt;=40),"20,5 a 40","Fuera de rango"))))))</f>
        <v>20,5 a 40</v>
      </c>
      <c r="AF366" s="12" t="n">
        <f aca="false">IF(AD366="","",IF(AND(AD366&gt;=-10,AD366&lt;=0),1,IF(AND(AD366&gt;=0.5,AD366&lt;=9.5),2,IF(AD366=10,"NORMA",IF(AND(AD366&gt;=10.5,AD366&lt;=20),3,IF(AND(AD366&gt;=20.5,AD366&lt;=40),4,""))))))</f>
        <v>4</v>
      </c>
      <c r="AG366" s="9" t="n">
        <v>10</v>
      </c>
      <c r="AH366" s="10" t="str">
        <f aca="false">IF(AG366="","",IF(AND(AG366&gt;=0,AG366&lt;=4),"0 a 4",IF(AND(AG366&gt;=4.5,AG366&lt;=8.5),"4,5 a 8,5",IF(AG366=9,"9",IF(AND(AG366&gt;=9.5,AG366&lt;=13),"9,5 a 13",IF(AND(AG366&gt;=13.5,AG366&lt;=25),"13,5 a 25","Fuera de rango"))))))</f>
        <v>9,5 a 13</v>
      </c>
      <c r="AI366" s="10" t="n">
        <f aca="false">IF(AH366="","",IF(AH366="0 a 4",1,IF(AH366="4,5 a 8,5",2,IF(AH366="9","NORMA",IF(AH366="9,5 a 13",3,IF(AH366="13,5 a 25",4,""))))))</f>
        <v>3</v>
      </c>
      <c r="AJ366" s="9" t="n">
        <v>5</v>
      </c>
      <c r="AK366" s="10" t="str">
        <f aca="false">IF(AJ366="","",IF(AND(AJ366&gt;=-15,AJ366&lt;=-10.5),"-15 a -10,5",IF(AND(AJ366&gt;=-10,AJ366&lt;=-4),"-10 a -4",IF(AND(AJ366&gt;=-4.5,AJ366&lt;=0),"-4,5 a 0",IF(AND(AJ366&gt;=0.5,AJ366&lt;=4.5),"0,5 a 4,5",IF(AJ366=5,"5",IF(AND(AJ366&gt;=5.5,AJ366&lt;=10),"5,5 a 10",IF(AND(AJ366&gt;=10.5,AJ366&lt;=20),"10,5 a 20","Fuera de rango"))))))))</f>
        <v>5</v>
      </c>
      <c r="AL366" s="11" t="str">
        <f aca="false">IF(AK366="","",IF(AK366="-15 a -10,5",1,IF(AK366="-10 a -4",2,IF(AK366="-4,5 a 0",3,IF(AK366="0,5 a 4,5",4,IF(AK366="5","NORMA",IF(AK366="5,5 a 10",5,IF(AK366="10,5 a 20",6,"Error"))))))))</f>
        <v>NORMA</v>
      </c>
      <c r="AM366" s="9" t="n">
        <v>-1</v>
      </c>
      <c r="AN366" s="10" t="str">
        <f aca="false">IF(AM366="","",IF(AND(AM366&gt;=-7.5,AM366&lt;=-5.5),"-7,5 a -5,5",IF(AND(AM366&gt;=-5,AM366&lt;=-3),"-5 a -3",IF(AND(AM366&gt;=-2.5,AM366&lt;=-0.5),"-2,5 a -0,5",IF(AM366=0,"0,00",IF(AND(AM366&gt;=0.5,AM366&lt;=2.5),"0,5 a 2,5",IF(AND(AM366&gt;=3,AM366&lt;=5),"3 a 5",IF(AND(AM366&gt;=5.5,AM366&lt;=7.5),"5,5 a 7,5",IF(AND(AM366&gt;=8,AM366&lt;=10),"8 a 10","Fuera de rango")))))))))</f>
        <v>-2,5 a -0,5</v>
      </c>
      <c r="AO366" s="11" t="n">
        <f aca="false">IF(AN366="","",IF(AN366="-7,5 a -5,5",1,IF(AN366="-5 a -3",2,IF(AN366="-2,5 a -0,5",3,IF(AN366="0,00","NORMA",IF(AN366="0,5 a 2,5",4,IF(AN366="3 a 5",5,IF(AN366="5,5 a 7,5",6,IF(AN366="8 a 10",7,"Error")))))))))</f>
        <v>3</v>
      </c>
      <c r="AP366" s="9" t="n">
        <v>2</v>
      </c>
      <c r="AQ366" s="10" t="str">
        <f aca="false">IF(AP366="","",IF(AND(AP366&gt;=-20,AP366&lt;=-9.5),"-20 a -9,5",IF(AND(AP366&gt;=-9,AP366&lt;=-6.5),"-9 a -6,5",IF(AP366=-6,"-6",IF(AND(AP366&gt;=-5.5,AP366&lt;=-3),"-5,5 a -3",IF(AND(AP366&gt;=-2.5,AP366&lt;=0),"-2,5 a 0",IF(AND(AP366&gt;=0.5,AP366&lt;=3),"0,5 a 3",IF(AND(AP366&gt;=3.5,AP366&lt;=6),"3,5 a 6",IF(AND(AP366&gt;=6.5,AP366&lt;=9),"6,5 a 9",IF(AND(AP366&gt;=9.5,AP366&lt;=20),"9,5 a 20","Fuera de rango"))))))))))</f>
        <v>0,5 a 3</v>
      </c>
      <c r="AR366" s="11" t="n">
        <f aca="false">IF(AQ366="","",IF(AQ366="-20 a -9,5",1,IF(AQ366="-9 a -6,5",2,IF(AQ366="-6","NORMA",IF(AQ366="-5,5 a -3",3,IF(AQ366="-2,5 a 0",4,IF(AQ366="0,5 a 3",5,IF(AQ366="3,5 a 6",6,IF(AQ366="6,5 a 9",7,IF(AQ366="9,5 a 20",8,""))))))))))</f>
        <v>5</v>
      </c>
      <c r="AS366" s="9" t="n">
        <v>0</v>
      </c>
      <c r="AT366" s="10" t="str">
        <f aca="false">IF(AS366="","",IF(AND(AS366&gt;=-16,AS366&lt;=-14),"-16 a -14",IF(AND(AS366&gt;=-13.5,AS366&lt;=-11.5),"-13,5 a -11,5",IF(AND(AS366&gt;=-11,AS366&lt;=-9),"-11 a -9",IF(AND(AS366&gt;=-8.5,AS366&lt;=-6.5),"-8,5 a -6,5",IF(AND(AS366&gt;=-6,AS366&lt;=-4),"-6 a -4",IF(AND(AS366&gt;=-3.5,AS366&lt;=-1.5),"-3,5 a -1,5",IF(AND(AS366&gt;=-1,AS366&lt;=1),"-1 a 1",IF(AND(AS366&gt;=1.5,AS366&lt;=3.5),"1,5 a 3,5",IF(AND(AS366&gt;=4,AS366&lt;=6),"4 a 6",IF(AND(AS366&gt;=6.5,AS366&lt;=8.5),"6,5 a 8,5",IF(AND(AS366&gt;=9,AS366&lt;=11),"9 a 11",IF(AND(AS366&gt;=11.5,AS366&lt;=13.5),"11,5 a 13,5",IF(AND(AS366&gt;=14,AS366&lt;=16),"14 a 16",IF(AND(AS366&gt;=16.5,AS366&lt;=18.5),"16,5 a 18,5",IF(AND(AS366&gt;=19,AS366&lt;=21),"19 a 21","Fuera de rango"))))))))))))))))</f>
        <v>-1 a 1</v>
      </c>
      <c r="AU366" s="11" t="n">
        <f aca="false" t="array" ref="AU366">IF(AT366="","",_xlfn.IFS(AT366="-16 a -14",1,AT366="-13,5 a -11,5",2,AT366="-11 a -9",3,AT366="-8,5 a -6,5",4,AT366="-6 a -4",5,AT366="-3,5 a -1,5",6,AT366="-1 a 1",7,AT366="1,5 a 3,5",8,AT366="4 a 6","NORMA",AT366="6,5 a 8,5",9,AT366="9 a 11",10,AT366="11,5 a 13,5",11,AT366="14 a 16",12,AT366="16,5 a 18,5",13,AT366="19 a 21",14,TRUE(),""))</f>
        <v>7</v>
      </c>
      <c r="AV366" s="9" t="n">
        <v>0.75</v>
      </c>
      <c r="AW366" s="10" t="str">
        <f aca="false">IF(AV366="","",IF(AND(AV366&gt;=-1,AV366&lt;=-0.5),"-1 a -0,5",IF(AND(AV366&gt;-0.5,AV366&lt;=0),"De -0,5 a 0",IF(AND(AV366&gt;=0.25,AV366&lt;=0.75),"0,25 a 0,75",IF(AND(AV366&gt;=1,AV366&lt;=1.5),"1 a 1,5",IF(AND(AV366&gt;=1.75,AV366&lt;=2.25),"1,75 a 2,25",IF(AND(AV366&gt;=2.5,AV366&lt;=3),"2,5 a 3",IF(AND(AV366&gt;=3.25,AV366&lt;=3.75),"3,25 a 3,75","Fuera de rango"))))))))</f>
        <v>0,25 a 0,75</v>
      </c>
      <c r="AX366" s="10" t="str">
        <f aca="false">IF(AW366="","",IF(OR(AW366="-1 a -0,5",AW366="-1 a -0.5"),1,IF(OR(AW366="De -0,5 a 0",AW366="-0,5 a 0",AW366="De -0.5 a 0"),2,IF(OR(AW366="0,25 a 0,75",AW366="0.25 a 0.75"),"NORMA",IF(OR(AW366="1 a 1,5",AW366="1 a 1.5"),3,IF(OR(AW366="1,75 a 2,25",AW366="1.75 a 2.25"),4,IF(OR(AW366="2,5 a 3",AW366="2.5 a 3"),5,IF(OR(AW366="3,25 a 3,75",AW366="3.25 a 3.75"),6,""))))))))</f>
        <v>NORMA</v>
      </c>
      <c r="AY366" s="9" t="n">
        <v>-6</v>
      </c>
      <c r="AZ366" s="10" t="str">
        <f aca="false">IF(AY366="","",IF(AND(AY366&gt;=-20,AY366&lt;=-9.5),"-20 a -9,5",IF(AND(AY366&gt;=-9,AY366&lt;=-6.5),"-9 a -6,5",IF(AY366=-6,"-6",IF(AND(AY366&gt;=-5.5,AY366&lt;=-3),"-5,5 a -3",IF(AND(AY366&gt;=-2.5,AY366&lt;=0),"-2,5 a 0",IF(AND(AY366&gt;=0.5,AY366&lt;=3),"0,5 a 3",IF(AND(AY366&gt;=3.5,AY366&lt;=6),"3,5 a 6","Fuera de rango"))))))))</f>
        <v>-6</v>
      </c>
      <c r="BA366" s="11" t="str">
        <f aca="false">IF(AZ366="","",IF(AZ366="-20 a -9,5",1,IF(AZ366="-9 a -6,5",2,IF(AZ366="-6","NORMA",IF(AZ366="-5,5 a -3",3,IF(AZ366="-2,5 a 0",4,IF(AZ366="0,5 a 3",5,IF(AZ366="3,5 a 6",6,""))))))))</f>
        <v>NORMA</v>
      </c>
      <c r="BB366" s="9" t="n">
        <v>30</v>
      </c>
      <c r="BC366" s="10" t="str">
        <f aca="false" t="array" ref="BC366">IF(BB366="","",_xlfn.IFS(AND(BB366&gt;=0,BB366&lt;=2),"0 a 2",AND(BB366&gt;=2.5,BB366&lt;=4.5),"2,5 a 4,5",AND(BB366&gt;=5,BB366&lt;=7),"5 a 7",AND(BB366&gt;=7.5,BB366&lt;=9.5),"7,5 a 9,5",AND(BB366&gt;=10,BB366&lt;=12),"10 a 12",AND(BB366&gt;=12.5,BB366&lt;=14.5),"12,5 a 14,5",BB366=15,"15",AND(BB366&gt;=15.5,BB366&lt;=17.5),"15,5 a 17,5",AND(BB366&gt;=18,BB366&lt;=20),"18 a 20",AND(BB366&gt;=20.5,BB366&lt;=22.5),"20,5 a 22,5",AND(BB366&gt;=23,BB366&lt;=25),"23 a 25",TRUE(),"Fuera de rango"))</f>
        <v>Fuera de rango</v>
      </c>
      <c r="BD366" s="11" t="str">
        <f aca="false" t="array" ref="BD366">IF(BC366="","",_xlfn.IFS(BC366="0 a 2",1,BC366="2,5 a 4,5",2,BC366="5 a 7",3,BC366="7,5 a 9,5",4,BC366="10 a 12",5,BC366="12,5 a 14,5",6,BC366="15","NORMA",BC366="15,5 a 17,5",7,BC366="18 a 20",8,BC366="20,5 a 22,5",9,BC366="23 a 25",10,TRUE(),"Fuera de rango"))</f>
        <v>Fuera de rango</v>
      </c>
      <c r="BE366" s="9" t="n">
        <v>32</v>
      </c>
      <c r="BF366" s="10" t="str">
        <f aca="false">IF(BE366="","",IF(AND(BE366&gt;=-20,BE366&lt;=-10),"-20 a -10",IF(AND(BE366&gt;=-9.5,BE366&lt;=0.5),"-9,5 a 0,5",IF(AND(BE366&gt;=1,BE366&lt;=11),"1 a 11",IF(AND(BE366&gt;=11.5,BE366&lt;=20.5),"11,5 a 20,5",IF(BE366=21,"21",IF(AND(BE366&gt;=21.5,BE366&lt;=31.5),"21,5 a 31,5",IF(AND(BE366&gt;=32,BE366&lt;=42),"32 a 42","Fuera de rango"))))))))</f>
        <v>32 a 42</v>
      </c>
      <c r="BG366" s="11" t="n">
        <f aca="false">IF(BF366="","",IF(BF366="-20 a -10",1,IF(BF366="-9,5 a 0,5",2,IF(BF366="1 a 11",3,IF(BF366="11,5 a 20,5",4,IF(BF366="21","NORMA",IF(BF366="21,5 a 31,5",5,IF(BF366="32 a 42",6,""))))))))</f>
        <v>6</v>
      </c>
      <c r="BH366" s="9" t="n">
        <v>18</v>
      </c>
      <c r="BI366" s="10" t="str">
        <f aca="false">IF(BH366="","",IF(AND(BH366&gt;=-20,BH366&lt;=-15),"-20 a -15",IF(AND(BH366&gt;=-14.5,BH366&lt;=-9.5),"-14,5 a -9,5",IF(AND(BH366&gt;=-9,BH366&lt;=-4),"-9 a -4",IF(AND(BH366&gt;=-3.5,BH366&lt;=2.5),"-3,5 a 2,5",IF(AND(BH366&gt;=3,BH366&lt;=8),"3 a 8",IF(AND(BH366&gt;=8.5,BH366&lt;=14.5),"8,5 a 14,5",IF(BH366=15,"15",IF(AND(BH366&gt;=15.5,BH366&lt;=20.5),"15,5 a 20,5",IF(AND(BH366&gt;=21,BH366&lt;=26),"21 a 26","Fuera de rango"))))))))))</f>
        <v>15,5 a 20,5</v>
      </c>
      <c r="BJ366" s="11" t="n">
        <f aca="false">IF(BI366="","",IF(BI366="-20 a -15",1,IF(BI366="-14,5 a -9,5",2,IF(BI366="-9 a -4",3,IF(BI366="-3,5 a 2,5",4,IF(BI366="3 a 8",5,IF(BI366="8,5 a 14,5",6,IF(BI366="15","NORMA",IF(BI366="15,5 a 20,5",7,IF(BI366="21 a 26",8,IF(BI366="26,5 a 31,5",9,"")))))))))))</f>
        <v>7</v>
      </c>
      <c r="BK366" s="9" t="n">
        <v>12</v>
      </c>
      <c r="BL366" s="10" t="str">
        <f aca="false">IF(BK366="","",IF(AND(BK366&gt;=0,BK366&lt;=2),"0 - 2",IF(AND(BK366&gt;=2.5,BK366&lt;=4.5),"2,5 - 4,5",IF(AND(BK366&gt;=5,BK366&lt;=7),"5 - 7",IF(AND(BK366&gt;=7.5,BK366&lt;=9.5),"7,5 - 9,5",IF(AND(BK366&gt;=10,BK366&lt;=12),"10 - 12",IF(AND(BK366&gt;=12.5,BK366&lt;=13.5),"12,5 - 13,5",IF(BK366=14,"14",IF(AND(BK366&gt;=14.5,BK366&lt;=16.5),"14,5 - 16,5",IF(AND(BK366&gt;=17,BK366&lt;=19),"17 - 19",IF(AND(BK366&gt;=19.5,BK366&lt;=21.5),"19,5 - 21,5",IF(AND(BK366&gt;=22,BK366&lt;=24),"22 - 24",IF(AND(BK366&gt;=24.5,BK366&lt;=26.5),"24,5 - 26,5",IF(AND(BK366&gt;=27,BK366&lt;=29),"27 - 29",IF(AND(BK366&gt;=29.5,BK366&lt;=30),"29,5 - 30","Fuera de rango")))))))))))))))</f>
        <v>10 - 12</v>
      </c>
      <c r="BM366" s="11" t="n">
        <f aca="false">IF(BL366="","",IF(BL366="0 - 2",1,IF(BL366="2,5 - 4,5",2,IF(BL366="5 - 7",3,IF(BL366="7,5 - 9,5",4,IF(BL366="10 - 12",5,IF(BL366="12,5 - 13,5",6,IF(BL366="14","NORMA",IF(BL366="14,5 - 16,5",7,IF(BL366="17 - 19",8,IF(BL366="19,5 - 21,5",9,IF(BL366="22 - 24",10,IF(BL366="24,5 - 26,5",11,IF(BL366="27 - 29",12,IF(BL366="29,5 - 30",13,"")))))))))))))))</f>
        <v>5</v>
      </c>
      <c r="BN366" s="9" t="n">
        <v>20</v>
      </c>
      <c r="BO366" s="11" t="str">
        <f aca="false">IF(BN366="","",IF(AND(BN366&gt;=-20,BN366&lt;=-10),"-20 a -10",IF(AND(BN366&gt;=-9.5,BN366&lt;=0.5),"-9,5 a 0,5",IF(AND(BN366&gt;=1,BN366&lt;=11),"1 a 11",IF(AND(BN366&gt;=11.5,BN366&lt;=21.5),"11,5 a 21,5",IF(BN366=22,"22",IF(AND(BN366&gt;=22.5,BN366&lt;=32.5),"22,5 a 32,5",IF(AND(BN366&gt;=33,BN366&lt;=43),"33 a 43","Fuera de rango"))))))))</f>
        <v>11,5 a 21,5</v>
      </c>
      <c r="BP366" s="11" t="n">
        <f aca="false">IF(BO366="","",IF(BO366="-20 a -10",1,IF(BO366="-9,5 a 0,5",2,IF(BO366="1 a 11",3,IF(BO366="11,5 a 21,5",4,IF(BO366="22","NORMA",IF(BO366="22,5 a 32,5",5,IF(BO366="33 a 43",6,""))))))))</f>
        <v>4</v>
      </c>
      <c r="BQ366" s="9" t="n">
        <v>11</v>
      </c>
      <c r="BR366" s="10" t="str">
        <f aca="false">IF(BQ366="","",IF(AND(BQ366&gt;=-20,BQ366&lt;=-15),"-20 a -15",IF(AND(BQ366&gt;=-14.5,BQ366&lt;=-9.5),"-14,5 a -9,5",IF(AND(BQ366&gt;=-9,BQ366&lt;=-4),"-9 a -4",IF(AND(BQ366&gt;=-3.5,BQ366&lt;=2.5),"-3,5 a 2,5",IF(AND(BQ366&gt;=3,BQ366&lt;=8),"3 a 8",IF(AND(BQ366&gt;=8.5,BQ366&lt;=13.5),"8,5 a 13,5",IF(AND(BQ366&gt;=14,BQ366&lt;=17.5),"14 a 17,5",IF(BQ366=18,"18",IF(AND(BQ366&gt;=18.5,BQ366&lt;=23.5),"18,5 a 23,5",IF(AND(BQ366&gt;=24,BQ366&lt;=29),"24 a 29",IF(AND(BQ366&gt;=29.5,BQ366&lt;=34.5),"29,5 a 34,5",IF(AND(BQ366&gt;=35,BQ366&lt;=40),"35 a 40","Fuera de rango")))))))))))))</f>
        <v>8,5 a 13,5</v>
      </c>
      <c r="BS366" s="11" t="n">
        <f aca="false">IF(BR366="","",IF(BR366="-20 a -15",1,IF(BR366="-14,5 a -9,5",2,IF(BR366="-9 a -4",3,IF(BR366="-3,5 a 2,5",4,IF(BR366="3 a 8",5,IF(BR366="8,5 a 13,5",6,IF(BR366="14 a 17,5",7,IF(BR366="18","NORMA",IF(BR366="18,5 a 23,5",8,IF(BR366="24 a 29",9,IF(BR366="29,5 a 34,5",10,IF(BR366="35 a 40",11,"")))))))))))))</f>
        <v>6</v>
      </c>
      <c r="BT366" s="9" t="n">
        <v>0</v>
      </c>
      <c r="BU366" s="10" t="str">
        <f aca="false">IF(BT366="","",IF(AND(BT366&gt;=-20,BT366&lt;=-18),"-20 a -18",IF(AND(BT366&gt;=-17.5,BT366&lt;=-15.5),"-17,5 a -15,5",IF(AND(BT366&gt;=-15,BT366&lt;=-13),"-15 a -13",IF(AND(BT366&gt;=-12.5,BT366&lt;=-10.5),"-12,5 a -10,5",IF(AND(BT366&gt;=-10,BT366&lt;=-8),"-10 a -8",IF(AND(BT366&gt;=-7.5,BT366&lt;=-5.5),"-7,5 a -5,5",IF(AND(BT366&gt;=-5,BT366&lt;=-3),"-5 a -3",IF(AND(BT366&gt;=-2.5,BT366&lt;=-0.5),"-2,5 a -0,5",IF(BT366=0,"0",IF(AND(BT366&gt;=0.5,BT366&lt;=2.5),"0,5 a 2,5",IF(AND(BT366&gt;=3,BT366&lt;=5),"3 a 5",IF(AND(BT366&gt;=5.5,BT366&lt;=7.5),"5,5 a 7,5",IF(AND(BT366&gt;=8,BT366&lt;=10),"8 a 10",IF(AND(BT366&gt;=10.5,BT366&lt;=12.5),"10,5 a 12,5",IF(AND(BT366&gt;=13,BT366&lt;=15),"13 a 15",IF(AND(BT366&gt;=15.5,BT366&lt;=17.5),"15,5 a 17,5",IF(AND(BT366&gt;=18,BT366&lt;=20),"18 a 20","Fuera de rango"))))))))))))))))))</f>
        <v>0</v>
      </c>
      <c r="BV366" s="11" t="str">
        <f aca="false">IF(BT366="","",IF(BT366=0,"NORMA",IF(AND(BT366&gt;=-20,BT366&lt;=-18),2,IF(AND(BT366&gt;=-17.5,BT366&lt;=-15.5),2,IF(AND(BT366&gt;=-15,BT366&lt;=-13),3,IF(AND(BT366&gt;=-12.5,BT366&lt;=-10.5),4,IF(AND(BT366&gt;=-10,BT366&lt;=-8),5,IF(AND(BT366&gt;=-7.5,BT366&lt;=-5.5),6,IF(AND(BT366&gt;=-5,BT366&lt;=-3),7,IF(AND(BT366&gt;=-2.5,BT366&lt;=-0.5),8,IF(AND(BT366&gt;=0.5,BT366&lt;=2.5),9,IF(AND(BT366&gt;=3,BT366&lt;=5),10,IF(AND(BT366&gt;=5.5,BT366&lt;=7.5),11,IF(AND(BT366&gt;=8,BT366&lt;=10),12,IF(AND(BT366&gt;=10.5,BT366&lt;=12.5),13,IF(AND(BT366&gt;=13,BT366&lt;=15),14,IF(AND(BT366&gt;=15.5,BT366&lt;=17.5),15,IF(AND(BT366&gt;=18,BT366&lt;=20),16,"Fuera de rango"))))))))))))))))))</f>
        <v>NORMA</v>
      </c>
      <c r="BW366" s="9" t="n">
        <v>-5</v>
      </c>
      <c r="BX366" s="10" t="n">
        <f aca="false">18.5- (0.3*H366)</f>
        <v>5.9</v>
      </c>
      <c r="BY366" s="10" t="n">
        <f aca="false">(BW366)-(BX366)</f>
        <v>-10.9</v>
      </c>
      <c r="BZ366" s="10" t="str">
        <f aca="false">IF(BY366="","",IF(BY366&lt;-27.5,"De -30 a -28",IF(BY366&lt;-25,"De -27,5 a -25,5",IF(BY366&lt;-22.5,"De -25 a -23",IF(BY366&lt;-20,"De -22,5 a -20,5",IF(BY366&lt;-17.5,"De -20 a -18",IF(BY366&lt;-15,"De -17,5 a -15,5",IF(BY366&lt;-12.5,"De -15 a -13",IF(BY366&lt;-10,"De -12,5 a -10,5",IF(BY366&lt;-7.5,"De -10 a -8",IF(BY366&lt;-5,"De -7,5 a -5,5",IF(BY366&lt;-2.5,"De -5 a -3",IF(BY366&lt;0,"De -2,5 a -0,5",IF(BY366&lt;2.5,"De 0 a 2",IF(BY366&lt;5,"De 2,5 a 4,5",IF(BY366&lt;7.5,"De 5 a 7",IF(BY366&lt;10,"De 7,5 a 9,5",IF(BY366&lt;12.5,"De 10 a 12",IF(BY366&lt;15,"De 12,5 a 14,5",IF(BY366&lt;17.5,"De 15 a 17",IF(BY366&lt;20,"De 17,5 a 19,5",IF(BY366&lt;22.5,"De 20 a 22",IF(BY366&lt;25,"De 22,5 a 24,5",IF(BY366&lt;27.5,"De 25 a 27","De 27,5 a 30"))))))))))))))))))))))))</f>
        <v>De -12,5 a -10,5</v>
      </c>
      <c r="CA366" s="12" t="n">
        <f aca="false">IF(BY366="","",IF(BY366&lt;=-28,1,IF(BY366&lt;=-25.5,2,IF(BY366&lt;=-23,3,IF(BY366&lt;=-20.5,4,IF(BY366&lt;=-18,5,IF(BY366&lt;=-15.5,6,IF(BY366&lt;=-13,7,IF(BY366&lt;=-10.5,8,IF(BY366&lt;=-8,9,IF(BY366&lt;=-5.5,10,IF(BY366&lt;=-3,11,IF(BY366&lt;=-0.5,12,IF(BY366&lt;=2,13,IF(BY366&lt;=4.5,14,IF(BY366&lt;=7,15,IF(BY366&lt;=9.5,16,IF(BY366&lt;=12,17,IF(BY366&lt;=14.5,18,IF(BY366&lt;=17,19,IF(BY366&lt;=19.5,20,IF(BY366&lt;=22,21,IF(BY366&lt;=24.5,22,IF(BY366&lt;=27,23,IF(BY366&lt;=30,24,"Fuera de rango")))))))))))))))))))))))))</f>
        <v>8</v>
      </c>
      <c r="CB366" s="9" t="n">
        <v>-3.75</v>
      </c>
      <c r="CC366" s="10" t="n">
        <f aca="false">18.5- (0.3*H366)</f>
        <v>5.9</v>
      </c>
      <c r="CD366" s="10" t="n">
        <f aca="false">(CB366)-(CC366)</f>
        <v>-9.65</v>
      </c>
      <c r="CE366" s="10" t="str">
        <f aca="false">IF(CD366="","",IF(CD366&lt;-27.5,"De -30 a -28",IF(CD366&lt;-25,"De -27,5 a -25,5",IF(CD366&lt;-22.5,"De -25 a -23",IF(CD366&lt;-20,"De -22,5 a -20,5",IF(CD366&lt;-17.5,"De -20 a -18",IF(CD366&lt;-15,"De -17,5 a -15,5",IF(CD366&lt;-12.5,"De -15 a -13",IF(CD366&lt;-10,"De -12,5 a -10,5",IF(CD366&lt;-7.5,"De -10 a -8",IF(CD366&lt;-5,"De -7,5 a -5,5",IF(CD366&lt;-2.5,"De -5 a -3",IF(CD366&lt;0,"De -2,5 a -0,5",IF(CD366&lt;=2,"De 0 a 2",IF(CD366&lt;=4.5,"De 2,5 a 4,5",IF(CD366&lt;=7,"De 5 a 7",IF(CD366&lt;=9.5,"De 7,5 a 9,5",IF(CD366&lt;=12,"De 10 a 12",IF(CD366&lt;=14.5,"De 12,5 a 14,5",IF(CD366&lt;=17,"De 15 a 17",IF(CD366&lt;=19.5,"De 17,5 a 19,5",IF(CD366&lt;=22,"De 20 a 22",IF(CD366&lt;=24.5,"De 22,5 a 24,5",IF(CD366&lt;=27,"De 25 a 27","De 27,5 a 30"))))))))))))))))))))))))</f>
        <v>De -10 a -8</v>
      </c>
      <c r="CF366" s="12" t="n">
        <f aca="false">IF(CD366="","",IF(CD366&lt;-27.5,1,IF(CD366&lt;-25,2,IF(CD366&lt;-22.5,3,IF(CD366&lt;-20,4,IF(CD366&lt;-17.5,5,IF(CD366&lt;-15,6,IF(CD366&lt;-12.5,7,IF(CD366&lt;-10,8,IF(CD366&lt;-7.5,9,IF(CD366&lt;-5,10,IF(CD366&lt;-2.5,11,IF(CD366&lt;0,12,IF(CD366&lt;2.5,13,IF(CD366&lt;5,14,IF(CD366&lt;7.5,15,IF(CD366&lt;10,16,IF(CD366&lt;12.5,17,IF(CD366&lt;15,18,IF(CD366&lt;17.5,19,IF(CD366&lt;20,20,IF(CD366&lt;22.5,21,IF(CD366&lt;25,22,IF(CD366&lt;27.5,23,24))))))))))))))))))))))))</f>
        <v>9</v>
      </c>
      <c r="CG366" s="9" t="n">
        <v>-2.5</v>
      </c>
      <c r="CH366" s="10" t="str">
        <f aca="false">IF(CG366="","",IF(AND(CG366&gt;=-10,CG366&lt;=-9.5),"-10 a -9,5",IF(AND(CG366&gt;-9.5,CG366&lt;=-8.5),"-9 a -8,5",IF(AND(CG366&gt;-8.5,CG366&lt;=-7.5),"-8 a -7,5",IF(AND(CG366&gt;-7.5,CG366&lt;=-6.5),"-7 a -6,5",IF(AND(CG366&gt;-6.5,CG366&lt;=-5.5),"-6 a -5,5",IF(AND(CG366&gt;-5.5,CG366&lt;=-4.5),"-5 a -4,5",IF(AND(CG366&gt;-4.5,CG366&lt;=-3.5),"-4 a -3,5",IF(AND(CG366&gt;-3.5,CG366&lt;=-2.5),"-3 a -2,5",IF(CG366=-2.25,"-2,25",IF(AND(CG366&gt;-2.5,CG366&lt;=-1.5),"-2 a -1,5",IF(AND(CG366&gt;-1.5,CG366&lt;=-0.5),"-1 a -0,5",IF(AND(CG366&gt;-0.5,CG366&lt;=0.5),"0 a 0,5",IF(AND(CG366&gt;0.5,CG366&lt;=1.5),"1 a 1,5",IF(AND(CG366&gt;1.5,CG366&lt;=2.5),"2 a 2,5",IF(AND(CG366&gt;2.5,CG366&lt;=3.5),"3 a 3,5",IF(AND(CG366&gt;3.5,CG366&lt;=4.5),"4 a 4,5",IF(AND(CG366&gt;4.5,CG366&lt;=5.5),"5 a 5,5",IF(AND(CG366&gt;5.5,CG366&lt;=6.5),"6 a 6,5",IF(AND(CG366&gt;6.5,CG366&lt;=7.5),"7 a 7,5",IF(AND(CG366&gt;7.5,CG366&lt;=8.5),"8 a 8,5",IF(AND(CG366&gt;8.5,CG366&lt;=9.5),"9 a 9,5",IF(CG366&gt;=10,"10","Fuera de rango")))))))))))))))))))))))</f>
        <v>-3 a -2,5</v>
      </c>
      <c r="CI366" s="11" t="n">
        <f aca="false">IF(CG366="","",IF(CG366=-2.25,"NORMA",IF(CG366&lt;=-9.5,1,IF(CG366&lt;=-8.5,2,IF(CG366&lt;=-7.5,3,IF(CG366&lt;=-6.5,4,IF(CG366&lt;=-5.5,5,IF(CG366&lt;=-4.5,6,IF(CG366&lt;=-3.5,7,IF(CG366&lt;=-2.5,8,IF(CG366&lt;=-1.5,9,IF(CG366&lt;=-0.5,10,IF(CG366&lt;=0.5,11,IF(CG366&lt;=1.5,12,IF(CG366&lt;=2.5,13,IF(CG366&lt;=3.5,14,IF(CG366&lt;=4.5,15,IF(CG366&lt;=5.5,16,IF(CG366&lt;=6.5,17,IF(CG366&lt;=7.5,18,IF(CG366&lt;=8.5,19,IF(CG366&lt;=9.5,20,IF(CG366=10,21,"Fuera de rango")))))))))))))))))))))))</f>
        <v>8</v>
      </c>
      <c r="CJ366" s="9" t="n">
        <v>1</v>
      </c>
      <c r="CK366" s="10" t="str">
        <f aca="false">IF(CJ366="","",IF(AND(CJ366&gt;=-6,CJ366&lt;=-5.5),"-6 a -5,5",IF(AND(CJ366&gt;-5.5,CJ366&lt;=-4.5),"-5 a -4,5",IF(AND(CJ366&gt;-4.5,CJ366&lt;=-3.5),"-4 a -3,5",IF(AND(CJ366&gt;-3.5,CJ366&lt;=-2.5),"-3 a -2,5",IF(AND(CJ366&gt;-2.5,CJ366&lt;=-1.5),"-2 a -1,5",IF(AND(CJ366&gt;-1.5,CJ366&lt;=-0.5),"-1 a -0,5",IF(AND(CJ366&gt;-0.5,CJ366&lt;=0.5),"0 a 0,5",IF(AND(CJ366&gt;0.5,CJ366&lt;=1.5),"1 a 1,5",IF(AND(CJ366&gt;1.5,CJ366&lt;2.5),"2",IF(AND(CJ366&gt;=2.5,CJ366&lt;=3),"2,5 a 3",IF(AND(CJ366&gt;3,CJ366&lt;=4),"3,5 a 4",IF(AND(CJ366&gt;4,CJ366&lt;=5),"4,5 a 5",IF(AND(CJ366&gt;5,CJ366&lt;=6),"5,5 a 6",IF(AND(CJ366&gt;6,CJ366&lt;=7),"6,5 a 7",IF(AND(CJ366&gt;7,CJ366&lt;=8),"7,5 a 8",IF(AND(CJ366&gt;8,CJ366&lt;=9.5),"8,5 a 9,5",IF(CJ366=10,"10","Fuera de rango"))))))))))))))))))</f>
        <v>1 a 1,5</v>
      </c>
      <c r="CL366" s="11" t="n">
        <f aca="false">IF(CK366="","",IF(OR(CK366="-6 a -5,5",CK366="-6 - -5,5"),1,IF(OR(CK366="-5 a -4,5",CK366="-5 - -4,5"),2,IF(OR(CK366="-4 a -3,5",CK366="-4 - -3,5"),3,IF(OR(CK366="-3 a -2,5",CK366="-3 - -2,5"),4,IF(OR(CK366="-2 a -1,5",CK366="-2 - -1,5"),5,IF(OR(CK366="-1 a -0,5",CK366="-1 - -0,5"),6,IF(OR(CK366="0 a 0,5",CK366="0 - 0,5"),7,IF(OR(CK366="1 a 1,5",CK366="1 - 1,5"),8,IF(CK366="2","NORMA",IF(OR(CK366="2,5 a 3",CK366="2,5 - 3"),9,IF(OR(CK366="3,5 a 4",CK366="3,5 - 4"),10,IF(OR(CK366="4,5 a 5",CK366="4,5 - 5"),11,IF(OR(CK366="5,5 a 6",CK366="5,5 - 6"),12,IF(OR(CK366="6,5 a 7",CK366="6,5 - 7"),13,IF(OR(CK366="7,5 a 8",CK366="7,5 - 8"),14,IF(OR(CK366="8,5 a 9",CK366="8,5 - 9,5",CK366="9 a 9,5"),15,IF(CK366="10",15,IF(OR(CK366="0,5 a 1",CK366="0,5 - 1"),7,"Fuera de rango")))))))))))))))))))</f>
        <v>8</v>
      </c>
      <c r="CN366" s="10" t="str">
        <f aca="false">IF(CM366=0,"0", " ")</f>
        <v>0</v>
      </c>
      <c r="CO366" s="10" t="str">
        <f aca="false">IF(CM366&gt;0,"EME"," ")</f>
        <v> </v>
      </c>
      <c r="CQ366" s="10" t="str">
        <f aca="false">IF(CP366&gt;0,"0", " ")</f>
        <v> </v>
      </c>
      <c r="CR366" s="10" t="str">
        <f aca="false">IF(CP366&gt;0,"EME"," ")</f>
        <v> </v>
      </c>
      <c r="CS366" s="9" t="n">
        <v>0</v>
      </c>
      <c r="CV366" s="9" t="n">
        <v>0</v>
      </c>
      <c r="CY366" s="9" t="n">
        <v>-4</v>
      </c>
      <c r="DB366" s="9" t="n">
        <v>-4</v>
      </c>
      <c r="DC366" s="11" t="str">
        <f aca="false">IF(DB366&lt;0,"2"," ")</f>
        <v>2</v>
      </c>
      <c r="DD366" s="11" t="str">
        <f aca="false">IF(DB366&lt;0,"MIO"," ")</f>
        <v>MIO</v>
      </c>
      <c r="DE366" s="9" t="n">
        <v>-0.75</v>
      </c>
      <c r="DF366" s="10" t="str">
        <f aca="false">IF(DE366&lt;0,"3"," ")</f>
        <v>3</v>
      </c>
      <c r="DG366" s="10" t="str">
        <f aca="false">IF(DE366&lt;0,"AST"," ")</f>
        <v>AST</v>
      </c>
      <c r="DH366" s="9" t="n">
        <v>-0.5</v>
      </c>
      <c r="DI366" s="10" t="str">
        <f aca="false">IF(DH366&lt;0,"3"," ")</f>
        <v>3</v>
      </c>
      <c r="DJ366" s="10" t="str">
        <f aca="false">IF(DH366&lt;0,"AST"," ")</f>
        <v>AST</v>
      </c>
      <c r="DK366" s="9" t="n">
        <v>0</v>
      </c>
      <c r="DL366" s="10" t="str">
        <f aca="false">IF(DK366&gt;0,"4"," ")</f>
        <v> </v>
      </c>
      <c r="DM366" s="10" t="str">
        <f aca="false">IF(DK366&gt;0,"PRE"," ")</f>
        <v> </v>
      </c>
      <c r="DN366" s="9" t="n">
        <v>0</v>
      </c>
      <c r="DO366" s="10" t="str">
        <f aca="false">IF(DN366&gt;0,"4"," ")</f>
        <v> </v>
      </c>
      <c r="DP366" s="10" t="str">
        <f aca="false">IF(DN366&gt;0,"PRE"," ")</f>
        <v> </v>
      </c>
      <c r="DS366" s="12" t="str">
        <f aca="false">CONCATENATE(CO366,CU366,DA366,DG366,DM366)</f>
        <v> AST </v>
      </c>
      <c r="DT366" s="10" t="e">
        <f aca="false" t="array" ref="DT366">_xlfn.IFS(DS366="EME    ","0", DS366=" HIP   ","1", DS366="  MIO  ","2", DS366="   AST ","3", DS366="    PRE","4", DS366="EME   PRE","5", DS366=" HIP  PRE","6", DS366=" HIP AST ","7", DS366="  MIO PRE","8", DS366="  MIOAST ","9", DS366="   ASTPRE","10",DS366=" HIP ASTPRE","11", DS366="  MIOASTPRE","12", DS366="     ","0")</f>
        <v>#N/A</v>
      </c>
      <c r="DV366" s="1" t="e">
        <f aca="false" t="array" ref="DV366">_xlfn.IFS(DU366="SI","2", DU366="NO","1")</f>
        <v>#N/A</v>
      </c>
      <c r="DX366" s="11" t="str">
        <f aca="false">IF(DW366=0,"1","2")</f>
        <v>1</v>
      </c>
      <c r="DY366" s="11" t="str">
        <f aca="false" t="array" ref="DY366">_xlfn.IFS(DW366=0,"0", DW366=0.25, "1", DW366=0.5,"2", DW366=0.75,"3", DW366=1,"4",DW366=1.25,"5", DW366=1.5,"6", DW366=1.75,"7", DW366=2,"8")</f>
        <v>0</v>
      </c>
      <c r="EA366" s="11" t="str">
        <f aca="false">IF(DZ366=0,"1","2")</f>
        <v>1</v>
      </c>
      <c r="EB366" s="11" t="str">
        <f aca="false" t="array" ref="EB366">_xlfn.IFS(DZ366=0,"0", DZ366=0.25, "1", DZ366=0.5,"2", DZ366=0.75,"3", DZ366=1,"4",DZ366=1.25,"5", DZ366=1.5,"6", DZ366=1.75,"7", DZ366=2,"8")</f>
        <v>0</v>
      </c>
      <c r="ED366" s="10" t="str">
        <f aca="false">IF(EC366=0,"1","2")</f>
        <v>1</v>
      </c>
      <c r="EE366" s="11" t="str">
        <f aca="false" t="array" ref="EE366">_xlfn.IFS(EC366=0,"0", EC366=-0.25, "1", EC366=-0.5,"2", EC366=-0.75,"3", EC366=-1,"4",EC366=-1.25,"5", EC366=-1.5,"6", EC366=-1.75,"7", EC366=-2,"8", EC366=-2.25,"9",EC366=-2.5,"10", EC366=-2.75,"11", EC366=-3,"12", EC366=-3.25,"13", EC366=-3.5,"14", EC366=-3.75,"15",EC366=-4,"16")</f>
        <v>0</v>
      </c>
      <c r="EG366" s="10" t="str">
        <f aca="false">IF(EF366=0,"1","2")</f>
        <v>1</v>
      </c>
      <c r="EH366" s="11" t="str">
        <f aca="false" t="array" ref="EH366">_xlfn.IFS(EF366=0,"0", EF366=-0.25, "1", EF366=-0.5,"2", EF366=-0.75,"3", EF366=-1,"4",EF366=-1.25,"5", EF366=-1.5,"6", EF366=-1.75,"7", EF366=-2,"8", EF366=-2.25,"9",EF366=-2.5,"10", EF366=-2.75,"11", EF366=-3,"12", EF366=-3.25,"13", EF366=-3.5,"14", EF366=-3.75,"15",EF366=-4,"16")</f>
        <v>0</v>
      </c>
      <c r="EJ366" s="11" t="str">
        <f aca="false">IF(EI366=0,"1","2")</f>
        <v>1</v>
      </c>
      <c r="EK366" s="11" t="str">
        <f aca="false" t="array" ref="EK366">_xlfn.IFS(EI366=0,"0", EI366=-0.25, "1", EI366=-0.5,"2", EI366=-0.75,"3", EI366=-1,"4",EI366=-1.25,"5", EI366=-1.5,"6", EI366=-1.75,"7", EI366=-2,"8", EI366=-2.25,"9", EI366=-2.25,"9",EI366=-2.5,"10", EI366=-2.75,"11", EI366=-3,"12", EI366=-3.25,"13", EI366=-3.5,"14", EI366=-3.75,"15",EI366=-4,"16", EI366=0.25, "17", EI366=0.5, "18")</f>
        <v>0</v>
      </c>
      <c r="EM366" s="11" t="str">
        <f aca="false">IF(EL366=0,"1","2")</f>
        <v>1</v>
      </c>
      <c r="EN366" s="11" t="str">
        <f aca="false" t="array" ref="EN366">_xlfn.IFS(EL366=0.25,"17",EL366=0.5,"18", EL366=0,"0", EL366=-0.25, "1", EL366=-0.5,"2", EL366=-0.75,"3", EL366=-1,"4",EL366=-1.25,"5", EL366=-1.5,"6", EL366=-1.75,"7", EL366=-2,"8",EL366= -2.25,"9",EL366=-2.5,"10",EL366= -2.75,"11",EL366= -3,"12",EL366= -3.25,"13",EL366= -3.5,"14",EL366= -3.75,"15",EL366=-4,"16")</f>
        <v>0</v>
      </c>
      <c r="EP366" s="11" t="str">
        <f aca="false">IF(EO366=0,"1","2")</f>
        <v>1</v>
      </c>
      <c r="EQ366" s="11" t="str">
        <f aca="false" t="array" ref="EQ366">_xlfn.IFS(EO366=0,"0", EO366=0.25, "1", EO366=0.5,"2", EO366=0.75,"3", EO366=1,"4",EO366=1.25,"5", EO366=1.5,"6", EO366=1.75,"7", EO366=2,"8", EO366=2.25,"9", EO366=2.25,"9",EO366=2.5,"10", EO366=2.75,"11", EO366=3,"12", EO366=3.25,"13", EO366=3.5,"14", EO366=3.75,"15",EO366=4,"16", EO366=-0.25, "17", bq=-0.5, "18")</f>
        <v>0</v>
      </c>
      <c r="ES366" s="11" t="str">
        <f aca="false">IF(ER366=0,"1","2")</f>
        <v>1</v>
      </c>
      <c r="ET366" s="11" t="str">
        <f aca="false" t="array" ref="ET366">_xlfn.IFS(ER366=0,"0", ER366=0.25, "1", ER366=0.5,"2", ER366=0.75,"3", ER366=1,"4",ER366=1.25,"5", ER366=1.5,"6", ER366=1.75,"7", ER366=2,"8", ER366=2.25,"9", ER366=2.25,"9",ER366=2.5,"10", ER366=2.75,"11", ER366=3,"12", ER366=3.25,"13", ER366=3.5,"14", ER366=3.75,"15",ER366=4,"16", ER366=-0.25, "17", bq=-0.5, "18")</f>
        <v>0</v>
      </c>
      <c r="EV366" s="14" t="e">
        <f aca="false">VLOOKUP(EU366,LEYENDA!$G$2:$H$8,2,TRUE())</f>
        <v>#N/A</v>
      </c>
      <c r="EW366" s="14" t="e">
        <f aca="false" t="array" ref="EW366">_xlfn.IFS(EV366="0-5","1", EV366="6-12","2", EV366="13-18","3", EV366="19-24","4", EV366="25-36","5", EV366="37-48","6", EV366="49-60","7")</f>
        <v>#N/A</v>
      </c>
    </row>
    <row r="367" customFormat="false" ht="13.5" hidden="false" customHeight="false" outlineLevel="0" collapsed="false">
      <c r="A367" s="1" t="n">
        <v>106</v>
      </c>
      <c r="B367" s="2" t="n">
        <v>2</v>
      </c>
      <c r="C367" s="33" t="n">
        <v>42662</v>
      </c>
      <c r="E367" s="5" t="str">
        <f aca="false">VLOOKUP(A367,'286'!$A$3:$J$6279,10,FALSE())</f>
        <v>JIMÉNEZ MENÉNDEZ, CARLOS</v>
      </c>
      <c r="F367" s="4" t="str">
        <f aca="false">VLOOKUP(A367,'286'!$A$3:$I$1768,3,FALSE())</f>
        <v>JIMECAR</v>
      </c>
      <c r="G367" s="6" t="n">
        <f aca="false">VLOOKUP(A367,'286'!$A$3:$I$1768,4,FALSE())</f>
        <v>26473</v>
      </c>
      <c r="H367" s="7" t="n">
        <f aca="false">YEAR(C367)-YEAR(G367)</f>
        <v>44</v>
      </c>
      <c r="I367" s="1" t="str">
        <f aca="false">VLOOKUP(H367,LEYENDA!$C$2:$D$6,2,TRUE())</f>
        <v>41-60</v>
      </c>
      <c r="J367" s="5" t="str">
        <f aca="false">VLOOKUP(A367,'286'!$A$3:$I$1768,7,FALSE())</f>
        <v>H</v>
      </c>
      <c r="K367" s="8" t="n">
        <f aca="false">VLOOKUP(A367,'286'!$A$3:$I$1768,2,FALSE())</f>
        <v>0</v>
      </c>
      <c r="L367" s="4" t="str">
        <f aca="false">VLOOKUP(A367,'286'!$A$3:$I$1768,8,FALSE())</f>
        <v>D</v>
      </c>
      <c r="M367" s="4" t="str">
        <f aca="false">VLOOKUP(A367,'286'!$A$3:$I$1768,9,FALSE())</f>
        <v>I</v>
      </c>
      <c r="N367" s="8" t="str">
        <f aca="false">IF(R367=O367, "MISMA","CONTRARIA")</f>
        <v>CONTRARIA</v>
      </c>
      <c r="O367" s="8" t="str">
        <f aca="false" t="array" ref="O367">_xlfn.IFS(L367="D","1", L367="I","2")</f>
        <v>1</v>
      </c>
      <c r="P367" s="8" t="e">
        <f aca="false" t="array" ref="P367">_xlfn.IFS(K367="OD","1", K367="OI","2")</f>
        <v>#N/A</v>
      </c>
      <c r="Q367" s="1" t="str">
        <f aca="false" t="array" ref="Q367">_xlfn.IFS(J367="M","1", J367="H","2")</f>
        <v>2</v>
      </c>
      <c r="R367" s="8" t="str">
        <f aca="false" t="array" ref="R367">_xlfn.IFS(M367="D","1", M367="I","2")</f>
        <v>2</v>
      </c>
      <c r="S367" s="1" t="str">
        <f aca="false" t="array" ref="S367">_xlfn.IFS(N367="CONTRARIA", "1",N367= "MISMA","2")</f>
        <v>1</v>
      </c>
      <c r="T367" s="1" t="str">
        <f aca="false" t="array" ref="T367">_xlfn.IFS(I367="0-12","1", I367="13-24","2", I367="25-40","3", I367="41-60","4", I367="61-100","5")</f>
        <v>4</v>
      </c>
      <c r="U367" s="9" t="n">
        <v>3</v>
      </c>
      <c r="V367" s="1" t="str">
        <f aca="false">IF(U367="","",IF(AND(U367&gt;=-9,U367&lt;=-6.5),"-9 a -6,5",IF(AND(U367&gt;=-6,U367&lt;=-3.5),"-6 a -3,5",IF(AND(U367&gt;=-3,U367&lt;=-1),"-3 a -1",IF(U367=-0.5,"-0,5",IF(AND(U367&gt;=0,U367&lt;=2.5),"0 a 2,5",IF(AND(U367&gt;=3,U367&lt;=5.5),"3 a 5,5",IF(AND(U367&gt;=6,U367&lt;=8.5),"6 a 8,5",IF(AND(U367&gt;=9,U367&lt;=20),"9 a 20","Fuera de rango")))))))))</f>
        <v>3 a 5,5</v>
      </c>
      <c r="W367" s="11" t="n">
        <f aca="false">IF(V367="","",IF(V367="-9 a -6,5",2,IF(V367="-6 a -3,5",3,IF(V367="-3 a -1",4,IF(V367="-0,5","NORMA",IF(V367="0 a 2,5",5,IF(V367="3 a 5,5",6,IF(V367="6 a 8,5",7,IF(V367="9 a 20",8,"Fuera de rango")))))))))</f>
        <v>6</v>
      </c>
      <c r="X367" s="9" t="n">
        <v>8</v>
      </c>
      <c r="Y367" s="11" t="str">
        <f aca="false">IF(X367="","",IF(AND(X367&gt;=0,X367&lt;=4),"0 a 4",IF(AND(X367&gt;=4.5,X367&lt;=8.5),"4,5 a 8,5",IF(X367=9,"9",IF(AND(X367&gt;=9.5,X367&lt;=13),"9,5 a 13",IF(AND(X367&gt;=13.5,X367&lt;=20),"13,5 a 20",IF(AND(X367&gt;=20.5,X367&lt;=35),"20,5 a 35","Fuera de rango")))))))</f>
        <v>4,5 a 8,5</v>
      </c>
      <c r="Z367" s="11" t="n">
        <f aca="false">IF(Y367="","",IF(Y367="0 a 4",1,IF(Y367="4,5 a 8,5",2,IF(Y367="9","NORMA",IF(Y367="9,5 a 13",3,IF(Y367="13,5 a 20",4,IF(Y367="20,5 a 35",5,"Fuera de rango")))))))</f>
        <v>2</v>
      </c>
      <c r="AA367" s="9" t="n">
        <v>30</v>
      </c>
      <c r="AB367" s="10" t="str">
        <f aca="false">IF(AA367="","",IF(AND(AA367&gt;=0,AA367&lt;=9),"0 a 9",IF(AND(AA367&gt;=9.5,AA367&lt;=18.5),"9,5 a 18,5",IF(AA367=19,"19",IF(AND(AA367&gt;=19.5,AA367&lt;=28),"19,5 a 28",IF(AND(AA367&gt;=28.5,AA367&lt;=40),"28,5 a 40","Fuera de rango"))))))</f>
        <v>28,5 a 40</v>
      </c>
      <c r="AC367" s="11" t="n">
        <f aca="false" t="array" ref="AC367">_xlfn.IFS(AB367="","",AB367="0 a 9",1,AB367="9,5 a 18,5",2,AB367="19","NORMA",AB367="19,5 a 28",3,AB367="28,5 a 40",4,TRUE(),"Fuera de rango")</f>
        <v>4</v>
      </c>
      <c r="AD367" s="9" t="n">
        <v>20</v>
      </c>
      <c r="AE367" s="10" t="str">
        <f aca="false">IF(AD367="","",IF(AND(AD367&gt;=-10,AD367&lt;=0),"De -10 a 0",IF(AND(AD367&gt;=0.5,AD367&lt;=9.5),"0,5 a 9,5",IF(AD367=10,"10",IF(AND(AD367&gt;=10.5,AD367&lt;=20),"10,5 a 20",IF(AND(AD367&gt;=20.5,AD367&lt;=40),"20,5 a 40","Fuera de rango"))))))</f>
        <v>10,5 a 20</v>
      </c>
      <c r="AF367" s="12" t="n">
        <f aca="false">IF(AD367="","",IF(AND(AD367&gt;=-10,AD367&lt;=0),1,IF(AND(AD367&gt;=0.5,AD367&lt;=9.5),2,IF(AD367=10,"NORMA",IF(AND(AD367&gt;=10.5,AD367&lt;=20),3,IF(AND(AD367&gt;=20.5,AD367&lt;=40),4,""))))))</f>
        <v>3</v>
      </c>
      <c r="AG367" s="9" t="n">
        <v>9</v>
      </c>
      <c r="AH367" s="10" t="str">
        <f aca="false">IF(AG367="","",IF(AND(AG367&gt;=0,AG367&lt;=4),"0 a 4",IF(AND(AG367&gt;=4.5,AG367&lt;=8.5),"4,5 a 8,5",IF(AG367=9,"9",IF(AND(AG367&gt;=9.5,AG367&lt;=13),"9,5 a 13",IF(AND(AG367&gt;=13.5,AG367&lt;=25),"13,5 a 25","Fuera de rango"))))))</f>
        <v>9</v>
      </c>
      <c r="AI367" s="10" t="str">
        <f aca="false">IF(AH367="","",IF(AH367="0 a 4",1,IF(AH367="4,5 a 8,5",2,IF(AH367="9","NORMA",IF(AH367="9,5 a 13",3,IF(AH367="13,5 a 25",4,""))))))</f>
        <v>NORMA</v>
      </c>
      <c r="AJ367" s="9" t="n">
        <v>4</v>
      </c>
      <c r="AK367" s="10" t="str">
        <f aca="false">IF(AJ367="","",IF(AND(AJ367&gt;=-15,AJ367&lt;=-10.5),"-15 a -10,5",IF(AND(AJ367&gt;=-10,AJ367&lt;=-4),"-10 a -4",IF(AND(AJ367&gt;=-4.5,AJ367&lt;=0),"-4,5 a 0",IF(AND(AJ367&gt;=0.5,AJ367&lt;=4.5),"0,5 a 4,5",IF(AJ367=5,"5",IF(AND(AJ367&gt;=5.5,AJ367&lt;=10),"5,5 a 10",IF(AND(AJ367&gt;=10.5,AJ367&lt;=20),"10,5 a 20","Fuera de rango"))))))))</f>
        <v>0,5 a 4,5</v>
      </c>
      <c r="AL367" s="11" t="n">
        <f aca="false">IF(AK367="","",IF(AK367="-15 a -10,5",1,IF(AK367="-10 a -4",2,IF(AK367="-4,5 a 0",3,IF(AK367="0,5 a 4,5",4,IF(AK367="5","NORMA",IF(AK367="5,5 a 10",5,IF(AK367="10,5 a 20",6,"Error"))))))))</f>
        <v>4</v>
      </c>
      <c r="AM367" s="9" t="n">
        <v>0</v>
      </c>
      <c r="AN367" s="10" t="str">
        <f aca="false">IF(AM367="","",IF(AND(AM367&gt;=-7.5,AM367&lt;=-5.5),"-7,5 a -5,5",IF(AND(AM367&gt;=-5,AM367&lt;=-3),"-5 a -3",IF(AND(AM367&gt;=-2.5,AM367&lt;=-0.5),"-2,5 a -0,5",IF(AM367=0,"0,00",IF(AND(AM367&gt;=0.5,AM367&lt;=2.5),"0,5 a 2,5",IF(AND(AM367&gt;=3,AM367&lt;=5),"3 a 5",IF(AND(AM367&gt;=5.5,AM367&lt;=7.5),"5,5 a 7,5",IF(AND(AM367&gt;=8,AM367&lt;=10),"8 a 10","Fuera de rango")))))))))</f>
        <v>0,00</v>
      </c>
      <c r="AO367" s="11" t="str">
        <f aca="false">IF(AN367="","",IF(AN367="-7,5 a -5,5",1,IF(AN367="-5 a -3",2,IF(AN367="-2,5 a -0,5",3,IF(AN367="0,00","NORMA",IF(AN367="0,5 a 2,5",4,IF(AN367="3 a 5",5,IF(AN367="5,5 a 7,5",6,IF(AN367="8 a 10",7,"Error")))))))))</f>
        <v>NORMA</v>
      </c>
      <c r="AP367" s="9" t="n">
        <v>-2</v>
      </c>
      <c r="AQ367" s="10" t="str">
        <f aca="false">IF(AP367="","",IF(AND(AP367&gt;=-20,AP367&lt;=-9.5),"-20 a -9,5",IF(AND(AP367&gt;=-9,AP367&lt;=-6.5),"-9 a -6,5",IF(AP367=-6,"-6",IF(AND(AP367&gt;=-5.5,AP367&lt;=-3),"-5,5 a -3",IF(AND(AP367&gt;=-2.5,AP367&lt;=0),"-2,5 a 0",IF(AND(AP367&gt;=0.5,AP367&lt;=3),"0,5 a 3",IF(AND(AP367&gt;=3.5,AP367&lt;=6),"3,5 a 6",IF(AND(AP367&gt;=6.5,AP367&lt;=9),"6,5 a 9",IF(AND(AP367&gt;=9.5,AP367&lt;=20),"9,5 a 20","Fuera de rango"))))))))))</f>
        <v>-2,5 a 0</v>
      </c>
      <c r="AR367" s="11" t="n">
        <f aca="false">IF(AQ367="","",IF(AQ367="-20 a -9,5",1,IF(AQ367="-9 a -6,5",2,IF(AQ367="-6","NORMA",IF(AQ367="-5,5 a -3",3,IF(AQ367="-2,5 a 0",4,IF(AQ367="0,5 a 3",5,IF(AQ367="3,5 a 6",6,IF(AQ367="6,5 a 9",7,IF(AQ367="9,5 a 20",8,""))))))))))</f>
        <v>4</v>
      </c>
      <c r="AS367" s="9" t="n">
        <v>0</v>
      </c>
      <c r="AT367" s="10" t="str">
        <f aca="false">IF(AS367="","",IF(AND(AS367&gt;=-16,AS367&lt;=-14),"-16 a -14",IF(AND(AS367&gt;=-13.5,AS367&lt;=-11.5),"-13,5 a -11,5",IF(AND(AS367&gt;=-11,AS367&lt;=-9),"-11 a -9",IF(AND(AS367&gt;=-8.5,AS367&lt;=-6.5),"-8,5 a -6,5",IF(AND(AS367&gt;=-6,AS367&lt;=-4),"-6 a -4",IF(AND(AS367&gt;=-3.5,AS367&lt;=-1.5),"-3,5 a -1,5",IF(AND(AS367&gt;=-1,AS367&lt;=1),"-1 a 1",IF(AND(AS367&gt;=1.5,AS367&lt;=3.5),"1,5 a 3,5",IF(AND(AS367&gt;=4,AS367&lt;=6),"4 a 6",IF(AND(AS367&gt;=6.5,AS367&lt;=8.5),"6,5 a 8,5",IF(AND(AS367&gt;=9,AS367&lt;=11),"9 a 11",IF(AND(AS367&gt;=11.5,AS367&lt;=13.5),"11,5 a 13,5",IF(AND(AS367&gt;=14,AS367&lt;=16),"14 a 16",IF(AND(AS367&gt;=16.5,AS367&lt;=18.5),"16,5 a 18,5",IF(AND(AS367&gt;=19,AS367&lt;=21),"19 a 21","Fuera de rango"))))))))))))))))</f>
        <v>-1 a 1</v>
      </c>
      <c r="AU367" s="11" t="n">
        <f aca="false" t="array" ref="AU367">IF(AT367="","",_xlfn.IFS(AT367="-16 a -14",1,AT367="-13,5 a -11,5",2,AT367="-11 a -9",3,AT367="-8,5 a -6,5",4,AT367="-6 a -4",5,AT367="-3,5 a -1,5",6,AT367="-1 a 1",7,AT367="1,5 a 3,5",8,AT367="4 a 6","NORMA",AT367="6,5 a 8,5",9,AT367="9 a 11",10,AT367="11,5 a 13,5",11,AT367="14 a 16",12,AT367="16,5 a 18,5",13,AT367="19 a 21",14,TRUE(),""))</f>
        <v>7</v>
      </c>
      <c r="AV367" s="9" t="n">
        <v>0.5</v>
      </c>
      <c r="AW367" s="10" t="str">
        <f aca="false">IF(AV367="","",IF(AND(AV367&gt;=-1,AV367&lt;=-0.5),"-1 a -0,5",IF(AND(AV367&gt;-0.5,AV367&lt;=0),"De -0,5 a 0",IF(AND(AV367&gt;=0.25,AV367&lt;=0.75),"0,25 a 0,75",IF(AND(AV367&gt;=1,AV367&lt;=1.5),"1 a 1,5",IF(AND(AV367&gt;=1.75,AV367&lt;=2.25),"1,75 a 2,25",IF(AND(AV367&gt;=2.5,AV367&lt;=3),"2,5 a 3",IF(AND(AV367&gt;=3.25,AV367&lt;=3.75),"3,25 a 3,75","Fuera de rango"))))))))</f>
        <v>0,25 a 0,75</v>
      </c>
      <c r="AX367" s="10" t="str">
        <f aca="false">IF(AW367="","",IF(OR(AW367="-1 a -0,5",AW367="-1 a -0.5"),1,IF(OR(AW367="De -0,5 a 0",AW367="-0,5 a 0",AW367="De -0.5 a 0"),2,IF(OR(AW367="0,25 a 0,75",AW367="0.25 a 0.75"),"NORMA",IF(OR(AW367="1 a 1,5",AW367="1 a 1.5"),3,IF(OR(AW367="1,75 a 2,25",AW367="1.75 a 2.25"),4,IF(OR(AW367="2,5 a 3",AW367="2.5 a 3"),5,IF(OR(AW367="3,25 a 3,75",AW367="3.25 a 3.75"),6,""))))))))</f>
        <v>NORMA</v>
      </c>
      <c r="AY367" s="9" t="n">
        <v>-6</v>
      </c>
      <c r="AZ367" s="10" t="str">
        <f aca="false">IF(AY367="","",IF(AND(AY367&gt;=-20,AY367&lt;=-9.5),"-20 a -9,5",IF(AND(AY367&gt;=-9,AY367&lt;=-6.5),"-9 a -6,5",IF(AY367=-6,"-6",IF(AND(AY367&gt;=-5.5,AY367&lt;=-3),"-5,5 a -3",IF(AND(AY367&gt;=-2.5,AY367&lt;=0),"-2,5 a 0",IF(AND(AY367&gt;=0.5,AY367&lt;=3),"0,5 a 3",IF(AND(AY367&gt;=3.5,AY367&lt;=6),"3,5 a 6","Fuera de rango"))))))))</f>
        <v>-6</v>
      </c>
      <c r="BA367" s="11" t="str">
        <f aca="false">IF(AZ367="","",IF(AZ367="-20 a -9,5",1,IF(AZ367="-9 a -6,5",2,IF(AZ367="-6","NORMA",IF(AZ367="-5,5 a -3",3,IF(AZ367="-2,5 a 0",4,IF(AZ367="0,5 a 3",5,IF(AZ367="3,5 a 6",6,""))))))))</f>
        <v>NORMA</v>
      </c>
      <c r="BB367" s="9" t="n">
        <v>24</v>
      </c>
      <c r="BC367" s="10" t="str">
        <f aca="false" t="array" ref="BC367">IF(BB367="","",_xlfn.IFS(AND(BB367&gt;=0,BB367&lt;=2),"0 a 2",AND(BB367&gt;=2.5,BB367&lt;=4.5),"2,5 a 4,5",AND(BB367&gt;=5,BB367&lt;=7),"5 a 7",AND(BB367&gt;=7.5,BB367&lt;=9.5),"7,5 a 9,5",AND(BB367&gt;=10,BB367&lt;=12),"10 a 12",AND(BB367&gt;=12.5,BB367&lt;=14.5),"12,5 a 14,5",BB367=15,"15",AND(BB367&gt;=15.5,BB367&lt;=17.5),"15,5 a 17,5",AND(BB367&gt;=18,BB367&lt;=20),"18 a 20",AND(BB367&gt;=20.5,BB367&lt;=22.5),"20,5 a 22,5",AND(BB367&gt;=23,BB367&lt;=25),"23 a 25",TRUE(),"Fuera de rango"))</f>
        <v>23 a 25</v>
      </c>
      <c r="BD367" s="11" t="n">
        <f aca="false" t="array" ref="BD367">IF(BC367="","",_xlfn.IFS(BC367="0 a 2",1,BC367="2,5 a 4,5",2,BC367="5 a 7",3,BC367="7,5 a 9,5",4,BC367="10 a 12",5,BC367="12,5 a 14,5",6,BC367="15","NORMA",BC367="15,5 a 17,5",7,BC367="18 a 20",8,BC367="20,5 a 22,5",9,BC367="23 a 25",10,TRUE(),"Fuera de rango"))</f>
        <v>10</v>
      </c>
      <c r="BE367" s="9" t="n">
        <v>42</v>
      </c>
      <c r="BF367" s="10" t="str">
        <f aca="false">IF(BE367="","",IF(AND(BE367&gt;=-20,BE367&lt;=-10),"-20 a -10",IF(AND(BE367&gt;=-9.5,BE367&lt;=0.5),"-9,5 a 0,5",IF(AND(BE367&gt;=1,BE367&lt;=11),"1 a 11",IF(AND(BE367&gt;=11.5,BE367&lt;=20.5),"11,5 a 20,5",IF(BE367=21,"21",IF(AND(BE367&gt;=21.5,BE367&lt;=31.5),"21,5 a 31,5",IF(AND(BE367&gt;=32,BE367&lt;=42),"32 a 42","Fuera de rango"))))))))</f>
        <v>32 a 42</v>
      </c>
      <c r="BG367" s="11" t="n">
        <f aca="false">IF(BF367="","",IF(BF367="-20 a -10",1,IF(BF367="-9,5 a 0,5",2,IF(BF367="1 a 11",3,IF(BF367="11,5 a 20,5",4,IF(BF367="21","NORMA",IF(BF367="21,5 a 31,5",5,IF(BF367="32 a 42",6,""))))))))</f>
        <v>6</v>
      </c>
      <c r="BH367" s="9" t="n">
        <v>40</v>
      </c>
      <c r="BI367" s="10" t="str">
        <f aca="false">IF(BH367="","",IF(AND(BH367&gt;=-20,BH367&lt;=-15),"-20 a -15",IF(AND(BH367&gt;=-14.5,BH367&lt;=-9.5),"-14,5 a -9,5",IF(AND(BH367&gt;=-9,BH367&lt;=-4),"-9 a -4",IF(AND(BH367&gt;=-3.5,BH367&lt;=2.5),"-3,5 a 2,5",IF(AND(BH367&gt;=3,BH367&lt;=8),"3 a 8",IF(AND(BH367&gt;=8.5,BH367&lt;=14.5),"8,5 a 14,5",IF(BH367=15,"15",IF(AND(BH367&gt;=15.5,BH367&lt;=20.5),"15,5 a 20,5",IF(AND(BH367&gt;=21,BH367&lt;=26),"21 a 26","Fuera de rango"))))))))))</f>
        <v>Fuera de rango</v>
      </c>
      <c r="BJ367" s="11" t="str">
        <f aca="false">IF(BI367="","",IF(BI367="-20 a -15",1,IF(BI367="-14,5 a -9,5",2,IF(BI367="-9 a -4",3,IF(BI367="-3,5 a 2,5",4,IF(BI367="3 a 8",5,IF(BI367="8,5 a 14,5",6,IF(BI367="15","NORMA",IF(BI367="15,5 a 20,5",7,IF(BI367="21 a 26",8,IF(BI367="26,5 a 31,5",9,"")))))))))))</f>
        <v/>
      </c>
      <c r="BK367" s="9" t="n">
        <v>18</v>
      </c>
      <c r="BL367" s="10" t="str">
        <f aca="false">IF(BK367="","",IF(AND(BK367&gt;=0,BK367&lt;=2),"0 - 2",IF(AND(BK367&gt;=2.5,BK367&lt;=4.5),"2,5 - 4,5",IF(AND(BK367&gt;=5,BK367&lt;=7),"5 - 7",IF(AND(BK367&gt;=7.5,BK367&lt;=9.5),"7,5 - 9,5",IF(AND(BK367&gt;=10,BK367&lt;=12),"10 - 12",IF(AND(BK367&gt;=12.5,BK367&lt;=13.5),"12,5 - 13,5",IF(BK367=14,"14",IF(AND(BK367&gt;=14.5,BK367&lt;=16.5),"14,5 - 16,5",IF(AND(BK367&gt;=17,BK367&lt;=19),"17 - 19",IF(AND(BK367&gt;=19.5,BK367&lt;=21.5),"19,5 - 21,5",IF(AND(BK367&gt;=22,BK367&lt;=24),"22 - 24",IF(AND(BK367&gt;=24.5,BK367&lt;=26.5),"24,5 - 26,5",IF(AND(BK367&gt;=27,BK367&lt;=29),"27 - 29",IF(AND(BK367&gt;=29.5,BK367&lt;=30),"29,5 - 30","Fuera de rango")))))))))))))))</f>
        <v>17 - 19</v>
      </c>
      <c r="BM367" s="11" t="n">
        <f aca="false">IF(BL367="","",IF(BL367="0 - 2",1,IF(BL367="2,5 - 4,5",2,IF(BL367="5 - 7",3,IF(BL367="7,5 - 9,5",4,IF(BL367="10 - 12",5,IF(BL367="12,5 - 13,5",6,IF(BL367="14","NORMA",IF(BL367="14,5 - 16,5",7,IF(BL367="17 - 19",8,IF(BL367="19,5 - 21,5",9,IF(BL367="22 - 24",10,IF(BL367="24,5 - 26,5",11,IF(BL367="27 - 29",12,IF(BL367="29,5 - 30",13,"")))))))))))))))</f>
        <v>8</v>
      </c>
      <c r="BN367" s="9" t="n">
        <v>22</v>
      </c>
      <c r="BO367" s="11" t="str">
        <f aca="false">IF(BN367="","",IF(AND(BN367&gt;=-20,BN367&lt;=-10),"-20 a -10",IF(AND(BN367&gt;=-9.5,BN367&lt;=0.5),"-9,5 a 0,5",IF(AND(BN367&gt;=1,BN367&lt;=11),"1 a 11",IF(AND(BN367&gt;=11.5,BN367&lt;=21.5),"11,5 a 21,5",IF(BN367=22,"22",IF(AND(BN367&gt;=22.5,BN367&lt;=32.5),"22,5 a 32,5",IF(AND(BN367&gt;=33,BN367&lt;=43),"33 a 43","Fuera de rango"))))))))</f>
        <v>22</v>
      </c>
      <c r="BP367" s="11" t="str">
        <f aca="false">IF(BO367="","",IF(BO367="-20 a -10",1,IF(BO367="-9,5 a 0,5",2,IF(BO367="1 a 11",3,IF(BO367="11,5 a 21,5",4,IF(BO367="22","NORMA",IF(BO367="22,5 a 32,5",5,IF(BO367="33 a 43",6,""))))))))</f>
        <v>NORMA</v>
      </c>
      <c r="BQ367" s="9" t="n">
        <v>14</v>
      </c>
      <c r="BR367" s="10" t="str">
        <f aca="false">IF(BQ367="","",IF(AND(BQ367&gt;=-20,BQ367&lt;=-15),"-20 a -15",IF(AND(BQ367&gt;=-14.5,BQ367&lt;=-9.5),"-14,5 a -9,5",IF(AND(BQ367&gt;=-9,BQ367&lt;=-4),"-9 a -4",IF(AND(BQ367&gt;=-3.5,BQ367&lt;=2.5),"-3,5 a 2,5",IF(AND(BQ367&gt;=3,BQ367&lt;=8),"3 a 8",IF(AND(BQ367&gt;=8.5,BQ367&lt;=13.5),"8,5 a 13,5",IF(AND(BQ367&gt;=14,BQ367&lt;=17.5),"14 a 17,5",IF(BQ367=18,"18",IF(AND(BQ367&gt;=18.5,BQ367&lt;=23.5),"18,5 a 23,5",IF(AND(BQ367&gt;=24,BQ367&lt;=29),"24 a 29",IF(AND(BQ367&gt;=29.5,BQ367&lt;=34.5),"29,5 a 34,5",IF(AND(BQ367&gt;=35,BQ367&lt;=40),"35 a 40","Fuera de rango")))))))))))))</f>
        <v>14 a 17,5</v>
      </c>
      <c r="BS367" s="11" t="n">
        <f aca="false">IF(BR367="","",IF(BR367="-20 a -15",1,IF(BR367="-14,5 a -9,5",2,IF(BR367="-9 a -4",3,IF(BR367="-3,5 a 2,5",4,IF(BR367="3 a 8",5,IF(BR367="8,5 a 13,5",6,IF(BR367="14 a 17,5",7,IF(BR367="18","NORMA",IF(BR367="18,5 a 23,5",8,IF(BR367="24 a 29",9,IF(BR367="29,5 a 34,5",10,IF(BR367="35 a 40",11,"")))))))))))))</f>
        <v>7</v>
      </c>
      <c r="BT367" s="9" t="n">
        <v>0</v>
      </c>
      <c r="BU367" s="10" t="str">
        <f aca="false">IF(BT367="","",IF(AND(BT367&gt;=-20,BT367&lt;=-18),"-20 a -18",IF(AND(BT367&gt;=-17.5,BT367&lt;=-15.5),"-17,5 a -15,5",IF(AND(BT367&gt;=-15,BT367&lt;=-13),"-15 a -13",IF(AND(BT367&gt;=-12.5,BT367&lt;=-10.5),"-12,5 a -10,5",IF(AND(BT367&gt;=-10,BT367&lt;=-8),"-10 a -8",IF(AND(BT367&gt;=-7.5,BT367&lt;=-5.5),"-7,5 a -5,5",IF(AND(BT367&gt;=-5,BT367&lt;=-3),"-5 a -3",IF(AND(BT367&gt;=-2.5,BT367&lt;=-0.5),"-2,5 a -0,5",IF(BT367=0,"0",IF(AND(BT367&gt;=0.5,BT367&lt;=2.5),"0,5 a 2,5",IF(AND(BT367&gt;=3,BT367&lt;=5),"3 a 5",IF(AND(BT367&gt;=5.5,BT367&lt;=7.5),"5,5 a 7,5",IF(AND(BT367&gt;=8,BT367&lt;=10),"8 a 10",IF(AND(BT367&gt;=10.5,BT367&lt;=12.5),"10,5 a 12,5",IF(AND(BT367&gt;=13,BT367&lt;=15),"13 a 15",IF(AND(BT367&gt;=15.5,BT367&lt;=17.5),"15,5 a 17,5",IF(AND(BT367&gt;=18,BT367&lt;=20),"18 a 20","Fuera de rango"))))))))))))))))))</f>
        <v>0</v>
      </c>
      <c r="BV367" s="11" t="str">
        <f aca="false">IF(BT367="","",IF(BT367=0,"NORMA",IF(AND(BT367&gt;=-20,BT367&lt;=-18),2,IF(AND(BT367&gt;=-17.5,BT367&lt;=-15.5),2,IF(AND(BT367&gt;=-15,BT367&lt;=-13),3,IF(AND(BT367&gt;=-12.5,BT367&lt;=-10.5),4,IF(AND(BT367&gt;=-10,BT367&lt;=-8),5,IF(AND(BT367&gt;=-7.5,BT367&lt;=-5.5),6,IF(AND(BT367&gt;=-5,BT367&lt;=-3),7,IF(AND(BT367&gt;=-2.5,BT367&lt;=-0.5),8,IF(AND(BT367&gt;=0.5,BT367&lt;=2.5),9,IF(AND(BT367&gt;=3,BT367&lt;=5),10,IF(AND(BT367&gt;=5.5,BT367&lt;=7.5),11,IF(AND(BT367&gt;=8,BT367&lt;=10),12,IF(AND(BT367&gt;=10.5,BT367&lt;=12.5),13,IF(AND(BT367&gt;=13,BT367&lt;=15),14,IF(AND(BT367&gt;=15.5,BT367&lt;=17.5),15,IF(AND(BT367&gt;=18,BT367&lt;=20),16,"Fuera de rango"))))))))))))))))))</f>
        <v>NORMA</v>
      </c>
      <c r="BW367" s="9" t="n">
        <v>-4.75</v>
      </c>
      <c r="BX367" s="10" t="n">
        <f aca="false">18.5- (0.3*H367)</f>
        <v>5.3</v>
      </c>
      <c r="BY367" s="10" t="n">
        <f aca="false">(BW367)-(BX367)</f>
        <v>-10.05</v>
      </c>
      <c r="BZ367" s="10" t="str">
        <f aca="false">IF(BY367="","",IF(BY367&lt;-27.5,"De -30 a -28",IF(BY367&lt;-25,"De -27,5 a -25,5",IF(BY367&lt;-22.5,"De -25 a -23",IF(BY367&lt;-20,"De -22,5 a -20,5",IF(BY367&lt;-17.5,"De -20 a -18",IF(BY367&lt;-15,"De -17,5 a -15,5",IF(BY367&lt;-12.5,"De -15 a -13",IF(BY367&lt;-10,"De -12,5 a -10,5",IF(BY367&lt;-7.5,"De -10 a -8",IF(BY367&lt;-5,"De -7,5 a -5,5",IF(BY367&lt;-2.5,"De -5 a -3",IF(BY367&lt;0,"De -2,5 a -0,5",IF(BY367&lt;2.5,"De 0 a 2",IF(BY367&lt;5,"De 2,5 a 4,5",IF(BY367&lt;7.5,"De 5 a 7",IF(BY367&lt;10,"De 7,5 a 9,5",IF(BY367&lt;12.5,"De 10 a 12",IF(BY367&lt;15,"De 12,5 a 14,5",IF(BY367&lt;17.5,"De 15 a 17",IF(BY367&lt;20,"De 17,5 a 19,5",IF(BY367&lt;22.5,"De 20 a 22",IF(BY367&lt;25,"De 22,5 a 24,5",IF(BY367&lt;27.5,"De 25 a 27","De 27,5 a 30"))))))))))))))))))))))))</f>
        <v>De -12,5 a -10,5</v>
      </c>
      <c r="CA367" s="12" t="n">
        <f aca="false">IF(BY367="","",IF(BY367&lt;=-28,1,IF(BY367&lt;=-25.5,2,IF(BY367&lt;=-23,3,IF(BY367&lt;=-20.5,4,IF(BY367&lt;=-18,5,IF(BY367&lt;=-15.5,6,IF(BY367&lt;=-13,7,IF(BY367&lt;=-10.5,8,IF(BY367&lt;=-8,9,IF(BY367&lt;=-5.5,10,IF(BY367&lt;=-3,11,IF(BY367&lt;=-0.5,12,IF(BY367&lt;=2,13,IF(BY367&lt;=4.5,14,IF(BY367&lt;=7,15,IF(BY367&lt;=9.5,16,IF(BY367&lt;=12,17,IF(BY367&lt;=14.5,18,IF(BY367&lt;=17,19,IF(BY367&lt;=19.5,20,IF(BY367&lt;=22,21,IF(BY367&lt;=24.5,22,IF(BY367&lt;=27,23,IF(BY367&lt;=30,24,"Fuera de rango")))))))))))))))))))))))))</f>
        <v>9</v>
      </c>
      <c r="CB367" s="9" t="n">
        <v>-3.75</v>
      </c>
      <c r="CC367" s="10" t="n">
        <f aca="false">18.5- (0.3*H367)</f>
        <v>5.3</v>
      </c>
      <c r="CD367" s="10" t="n">
        <f aca="false">(CB367)-(CC367)</f>
        <v>-9.05</v>
      </c>
      <c r="CE367" s="10" t="str">
        <f aca="false">IF(CD367="","",IF(CD367&lt;-27.5,"De -30 a -28",IF(CD367&lt;-25,"De -27,5 a -25,5",IF(CD367&lt;-22.5,"De -25 a -23",IF(CD367&lt;-20,"De -22,5 a -20,5",IF(CD367&lt;-17.5,"De -20 a -18",IF(CD367&lt;-15,"De -17,5 a -15,5",IF(CD367&lt;-12.5,"De -15 a -13",IF(CD367&lt;-10,"De -12,5 a -10,5",IF(CD367&lt;-7.5,"De -10 a -8",IF(CD367&lt;-5,"De -7,5 a -5,5",IF(CD367&lt;-2.5,"De -5 a -3",IF(CD367&lt;0,"De -2,5 a -0,5",IF(CD367&lt;=2,"De 0 a 2",IF(CD367&lt;=4.5,"De 2,5 a 4,5",IF(CD367&lt;=7,"De 5 a 7",IF(CD367&lt;=9.5,"De 7,5 a 9,5",IF(CD367&lt;=12,"De 10 a 12",IF(CD367&lt;=14.5,"De 12,5 a 14,5",IF(CD367&lt;=17,"De 15 a 17",IF(CD367&lt;=19.5,"De 17,5 a 19,5",IF(CD367&lt;=22,"De 20 a 22",IF(CD367&lt;=24.5,"De 22,5 a 24,5",IF(CD367&lt;=27,"De 25 a 27","De 27,5 a 30"))))))))))))))))))))))))</f>
        <v>De -10 a -8</v>
      </c>
      <c r="CF367" s="12" t="n">
        <f aca="false">IF(CD367="","",IF(CD367&lt;-27.5,1,IF(CD367&lt;-25,2,IF(CD367&lt;-22.5,3,IF(CD367&lt;-20,4,IF(CD367&lt;-17.5,5,IF(CD367&lt;-15,6,IF(CD367&lt;-12.5,7,IF(CD367&lt;-10,8,IF(CD367&lt;-7.5,9,IF(CD367&lt;-5,10,IF(CD367&lt;-2.5,11,IF(CD367&lt;0,12,IF(CD367&lt;2.5,13,IF(CD367&lt;5,14,IF(CD367&lt;7.5,15,IF(CD367&lt;10,16,IF(CD367&lt;12.5,17,IF(CD367&lt;15,18,IF(CD367&lt;17.5,19,IF(CD367&lt;20,20,IF(CD367&lt;22.5,21,IF(CD367&lt;25,22,IF(CD367&lt;27.5,23,24))))))))))))))))))))))))</f>
        <v>9</v>
      </c>
      <c r="CG367" s="9" t="n">
        <v>-2</v>
      </c>
      <c r="CH367" s="10" t="str">
        <f aca="false">IF(CG367="","",IF(AND(CG367&gt;=-10,CG367&lt;=-9.5),"-10 a -9,5",IF(AND(CG367&gt;-9.5,CG367&lt;=-8.5),"-9 a -8,5",IF(AND(CG367&gt;-8.5,CG367&lt;=-7.5),"-8 a -7,5",IF(AND(CG367&gt;-7.5,CG367&lt;=-6.5),"-7 a -6,5",IF(AND(CG367&gt;-6.5,CG367&lt;=-5.5),"-6 a -5,5",IF(AND(CG367&gt;-5.5,CG367&lt;=-4.5),"-5 a -4,5",IF(AND(CG367&gt;-4.5,CG367&lt;=-3.5),"-4 a -3,5",IF(AND(CG367&gt;-3.5,CG367&lt;=-2.5),"-3 a -2,5",IF(CG367=-2.25,"-2,25",IF(AND(CG367&gt;-2.5,CG367&lt;=-1.5),"-2 a -1,5",IF(AND(CG367&gt;-1.5,CG367&lt;=-0.5),"-1 a -0,5",IF(AND(CG367&gt;-0.5,CG367&lt;=0.5),"0 a 0,5",IF(AND(CG367&gt;0.5,CG367&lt;=1.5),"1 a 1,5",IF(AND(CG367&gt;1.5,CG367&lt;=2.5),"2 a 2,5",IF(AND(CG367&gt;2.5,CG367&lt;=3.5),"3 a 3,5",IF(AND(CG367&gt;3.5,CG367&lt;=4.5),"4 a 4,5",IF(AND(CG367&gt;4.5,CG367&lt;=5.5),"5 a 5,5",IF(AND(CG367&gt;5.5,CG367&lt;=6.5),"6 a 6,5",IF(AND(CG367&gt;6.5,CG367&lt;=7.5),"7 a 7,5",IF(AND(CG367&gt;7.5,CG367&lt;=8.5),"8 a 8,5",IF(AND(CG367&gt;8.5,CG367&lt;=9.5),"9 a 9,5",IF(CG367&gt;=10,"10","Fuera de rango")))))))))))))))))))))))</f>
        <v>-2 a -1,5</v>
      </c>
      <c r="CI367" s="11" t="n">
        <f aca="false">IF(CG367="","",IF(CG367=-2.25,"NORMA",IF(CG367&lt;=-9.5,1,IF(CG367&lt;=-8.5,2,IF(CG367&lt;=-7.5,3,IF(CG367&lt;=-6.5,4,IF(CG367&lt;=-5.5,5,IF(CG367&lt;=-4.5,6,IF(CG367&lt;=-3.5,7,IF(CG367&lt;=-2.5,8,IF(CG367&lt;=-1.5,9,IF(CG367&lt;=-0.5,10,IF(CG367&lt;=0.5,11,IF(CG367&lt;=1.5,12,IF(CG367&lt;=2.5,13,IF(CG367&lt;=3.5,14,IF(CG367&lt;=4.5,15,IF(CG367&lt;=5.5,16,IF(CG367&lt;=6.5,17,IF(CG367&lt;=7.5,18,IF(CG367&lt;=8.5,19,IF(CG367&lt;=9.5,20,IF(CG367=10,21,"Fuera de rango")))))))))))))))))))))))</f>
        <v>9</v>
      </c>
      <c r="CJ367" s="9" t="n">
        <v>2</v>
      </c>
      <c r="CK367" s="10" t="str">
        <f aca="false">IF(CJ367="","",IF(AND(CJ367&gt;=-6,CJ367&lt;=-5.5),"-6 a -5,5",IF(AND(CJ367&gt;-5.5,CJ367&lt;=-4.5),"-5 a -4,5",IF(AND(CJ367&gt;-4.5,CJ367&lt;=-3.5),"-4 a -3,5",IF(AND(CJ367&gt;-3.5,CJ367&lt;=-2.5),"-3 a -2,5",IF(AND(CJ367&gt;-2.5,CJ367&lt;=-1.5),"-2 a -1,5",IF(AND(CJ367&gt;-1.5,CJ367&lt;=-0.5),"-1 a -0,5",IF(AND(CJ367&gt;-0.5,CJ367&lt;=0.5),"0 a 0,5",IF(AND(CJ367&gt;0.5,CJ367&lt;=1.5),"1 a 1,5",IF(AND(CJ367&gt;1.5,CJ367&lt;2.5),"2",IF(AND(CJ367&gt;=2.5,CJ367&lt;=3),"2,5 a 3",IF(AND(CJ367&gt;3,CJ367&lt;=4),"3,5 a 4",IF(AND(CJ367&gt;4,CJ367&lt;=5),"4,5 a 5",IF(AND(CJ367&gt;5,CJ367&lt;=6),"5,5 a 6",IF(AND(CJ367&gt;6,CJ367&lt;=7),"6,5 a 7",IF(AND(CJ367&gt;7,CJ367&lt;=8),"7,5 a 8",IF(AND(CJ367&gt;8,CJ367&lt;=9.5),"8,5 a 9,5",IF(CJ367=10,"10","Fuera de rango"))))))))))))))))))</f>
        <v>2</v>
      </c>
      <c r="CL367" s="11" t="str">
        <f aca="false">IF(CK367="","",IF(OR(CK367="-6 a -5,5",CK367="-6 - -5,5"),1,IF(OR(CK367="-5 a -4,5",CK367="-5 - -4,5"),2,IF(OR(CK367="-4 a -3,5",CK367="-4 - -3,5"),3,IF(OR(CK367="-3 a -2,5",CK367="-3 - -2,5"),4,IF(OR(CK367="-2 a -1,5",CK367="-2 - -1,5"),5,IF(OR(CK367="-1 a -0,5",CK367="-1 - -0,5"),6,IF(OR(CK367="0 a 0,5",CK367="0 - 0,5"),7,IF(OR(CK367="1 a 1,5",CK367="1 - 1,5"),8,IF(CK367="2","NORMA",IF(OR(CK367="2,5 a 3",CK367="2,5 - 3"),9,IF(OR(CK367="3,5 a 4",CK367="3,5 - 4"),10,IF(OR(CK367="4,5 a 5",CK367="4,5 - 5"),11,IF(OR(CK367="5,5 a 6",CK367="5,5 - 6"),12,IF(OR(CK367="6,5 a 7",CK367="6,5 - 7"),13,IF(OR(CK367="7,5 a 8",CK367="7,5 - 8"),14,IF(OR(CK367="8,5 a 9",CK367="8,5 - 9,5",CK367="9 a 9,5"),15,IF(CK367="10",15,IF(OR(CK367="0,5 a 1",CK367="0,5 - 1"),7,"Fuera de rango")))))))))))))))))))</f>
        <v>NORMA</v>
      </c>
      <c r="CN367" s="10" t="str">
        <f aca="false">IF(CM367=0,"0", " ")</f>
        <v>0</v>
      </c>
      <c r="CO367" s="10" t="str">
        <f aca="false">IF(CM367&gt;0,"EME"," ")</f>
        <v> </v>
      </c>
      <c r="CQ367" s="10" t="str">
        <f aca="false">IF(CP367&gt;0,"0", " ")</f>
        <v> </v>
      </c>
      <c r="CR367" s="10" t="str">
        <f aca="false">IF(CP367&gt;0,"EME"," ")</f>
        <v> </v>
      </c>
      <c r="CS367" s="9" t="n">
        <v>0</v>
      </c>
      <c r="CV367" s="9" t="n">
        <v>0</v>
      </c>
      <c r="CY367" s="9" t="n">
        <v>-3.75</v>
      </c>
      <c r="DB367" s="9" t="n">
        <v>-3.75</v>
      </c>
      <c r="DC367" s="11" t="str">
        <f aca="false">IF(DB367&lt;0,"2"," ")</f>
        <v>2</v>
      </c>
      <c r="DD367" s="11" t="str">
        <f aca="false">IF(DB367&lt;0,"MIO"," ")</f>
        <v>MIO</v>
      </c>
      <c r="DE367" s="9" t="n">
        <v>-0.75</v>
      </c>
      <c r="DF367" s="10" t="str">
        <f aca="false">IF(DE367&lt;0,"3"," ")</f>
        <v>3</v>
      </c>
      <c r="DG367" s="10" t="str">
        <f aca="false">IF(DE367&lt;0,"AST"," ")</f>
        <v>AST</v>
      </c>
      <c r="DH367" s="9" t="n">
        <v>-0.5</v>
      </c>
      <c r="DI367" s="10" t="str">
        <f aca="false">IF(DH367&lt;0,"3"," ")</f>
        <v>3</v>
      </c>
      <c r="DJ367" s="10" t="str">
        <f aca="false">IF(DH367&lt;0,"AST"," ")</f>
        <v>AST</v>
      </c>
      <c r="DK367" s="9" t="n">
        <v>0</v>
      </c>
      <c r="DL367" s="10" t="str">
        <f aca="false">IF(DK367&gt;0,"4"," ")</f>
        <v> </v>
      </c>
      <c r="DM367" s="10" t="str">
        <f aca="false">IF(DK367&gt;0,"PRE"," ")</f>
        <v> </v>
      </c>
      <c r="DN367" s="9" t="n">
        <v>0</v>
      </c>
      <c r="DO367" s="10" t="str">
        <f aca="false">IF(DN367&gt;0,"4"," ")</f>
        <v> </v>
      </c>
      <c r="DP367" s="10" t="str">
        <f aca="false">IF(DN367&gt;0,"PRE"," ")</f>
        <v> </v>
      </c>
      <c r="DS367" s="12" t="str">
        <f aca="false">CONCATENATE(CO367,CU367,DA367,DG367,DM367)</f>
        <v> AST </v>
      </c>
      <c r="DT367" s="10" t="e">
        <f aca="false" t="array" ref="DT367">_xlfn.IFS(DS367="EME    ","0", DS367=" HIP   ","1", DS367="  MIO  ","2", DS367="   AST ","3", DS367="    PRE","4", DS367="EME   PRE","5", DS367=" HIP  PRE","6", DS367=" HIP AST ","7", DS367="  MIO PRE","8", DS367="  MIOAST ","9", DS367="   ASTPRE","10",DS367=" HIP ASTPRE","11", DS367="  MIOASTPRE","12", DS367="     ","0")</f>
        <v>#N/A</v>
      </c>
      <c r="DV367" s="1" t="e">
        <f aca="false" t="array" ref="DV367">_xlfn.IFS(DU367="SI","2", DU367="NO","1")</f>
        <v>#N/A</v>
      </c>
      <c r="DX367" s="11" t="str">
        <f aca="false">IF(DW367=0,"1","2")</f>
        <v>1</v>
      </c>
      <c r="DY367" s="11" t="str">
        <f aca="false" t="array" ref="DY367">_xlfn.IFS(DW367=0,"0", DW367=0.25, "1", DW367=0.5,"2", DW367=0.75,"3", DW367=1,"4",DW367=1.25,"5", DW367=1.5,"6", DW367=1.75,"7", DW367=2,"8")</f>
        <v>0</v>
      </c>
      <c r="EA367" s="11" t="str">
        <f aca="false">IF(DZ367=0,"1","2")</f>
        <v>1</v>
      </c>
      <c r="EB367" s="11" t="str">
        <f aca="false" t="array" ref="EB367">_xlfn.IFS(DZ367=0,"0", DZ367=0.25, "1", DZ367=0.5,"2", DZ367=0.75,"3", DZ367=1,"4",DZ367=1.25,"5", DZ367=1.5,"6", DZ367=1.75,"7", DZ367=2,"8")</f>
        <v>0</v>
      </c>
      <c r="ED367" s="10" t="str">
        <f aca="false">IF(EC367=0,"1","2")</f>
        <v>1</v>
      </c>
      <c r="EE367" s="11" t="str">
        <f aca="false" t="array" ref="EE367">_xlfn.IFS(EC367=0,"0", EC367=-0.25, "1", EC367=-0.5,"2", EC367=-0.75,"3", EC367=-1,"4",EC367=-1.25,"5", EC367=-1.5,"6", EC367=-1.75,"7", EC367=-2,"8", EC367=-2.25,"9",EC367=-2.5,"10", EC367=-2.75,"11", EC367=-3,"12", EC367=-3.25,"13", EC367=-3.5,"14", EC367=-3.75,"15",EC367=-4,"16")</f>
        <v>0</v>
      </c>
      <c r="EG367" s="10" t="str">
        <f aca="false">IF(EF367=0,"1","2")</f>
        <v>1</v>
      </c>
      <c r="EH367" s="11" t="str">
        <f aca="false" t="array" ref="EH367">_xlfn.IFS(EF367=0,"0", EF367=-0.25, "1", EF367=-0.5,"2", EF367=-0.75,"3", EF367=-1,"4",EF367=-1.25,"5", EF367=-1.5,"6", EF367=-1.75,"7", EF367=-2,"8", EF367=-2.25,"9",EF367=-2.5,"10", EF367=-2.75,"11", EF367=-3,"12", EF367=-3.25,"13", EF367=-3.5,"14", EF367=-3.75,"15",EF367=-4,"16")</f>
        <v>0</v>
      </c>
      <c r="EJ367" s="11" t="str">
        <f aca="false">IF(EI367=0,"1","2")</f>
        <v>1</v>
      </c>
      <c r="EK367" s="11" t="str">
        <f aca="false" t="array" ref="EK367">_xlfn.IFS(EI367=0,"0", EI367=-0.25, "1", EI367=-0.5,"2", EI367=-0.75,"3", EI367=-1,"4",EI367=-1.25,"5", EI367=-1.5,"6", EI367=-1.75,"7", EI367=-2,"8", EI367=-2.25,"9", EI367=-2.25,"9",EI367=-2.5,"10", EI367=-2.75,"11", EI367=-3,"12", EI367=-3.25,"13", EI367=-3.5,"14", EI367=-3.75,"15",EI367=-4,"16", EI367=0.25, "17", EI367=0.5, "18")</f>
        <v>0</v>
      </c>
      <c r="EM367" s="11" t="str">
        <f aca="false">IF(EL367=0,"1","2")</f>
        <v>1</v>
      </c>
      <c r="EN367" s="11" t="str">
        <f aca="false" t="array" ref="EN367">_xlfn.IFS(EL367=0.25,"17",EL367=0.5,"18", EL367=0,"0", EL367=-0.25, "1", EL367=-0.5,"2", EL367=-0.75,"3", EL367=-1,"4",EL367=-1.25,"5", EL367=-1.5,"6", EL367=-1.75,"7", EL367=-2,"8",EL367= -2.25,"9",EL367=-2.5,"10",EL367= -2.75,"11",EL367= -3,"12",EL367= -3.25,"13",EL367= -3.5,"14",EL367= -3.75,"15",EL367=-4,"16")</f>
        <v>0</v>
      </c>
      <c r="EP367" s="11" t="str">
        <f aca="false">IF(EO367=0,"1","2")</f>
        <v>1</v>
      </c>
      <c r="EQ367" s="11" t="str">
        <f aca="false" t="array" ref="EQ367">_xlfn.IFS(EO367=0,"0", EO367=0.25, "1", EO367=0.5,"2", EO367=0.75,"3", EO367=1,"4",EO367=1.25,"5", EO367=1.5,"6", EO367=1.75,"7", EO367=2,"8", EO367=2.25,"9", EO367=2.25,"9",EO367=2.5,"10", EO367=2.75,"11", EO367=3,"12", EO367=3.25,"13", EO367=3.5,"14", EO367=3.75,"15",EO367=4,"16", EO367=-0.25, "17", bq=-0.5, "18")</f>
        <v>0</v>
      </c>
      <c r="ES367" s="11" t="str">
        <f aca="false">IF(ER367=0,"1","2")</f>
        <v>1</v>
      </c>
      <c r="ET367" s="11" t="str">
        <f aca="false" t="array" ref="ET367">_xlfn.IFS(ER367=0,"0", ER367=0.25, "1", ER367=0.5,"2", ER367=0.75,"3", ER367=1,"4",ER367=1.25,"5", ER367=1.5,"6", ER367=1.75,"7", ER367=2,"8", ER367=2.25,"9", ER367=2.25,"9",ER367=2.5,"10", ER367=2.75,"11", ER367=3,"12", ER367=3.25,"13", ER367=3.5,"14", ER367=3.75,"15",ER367=4,"16", ER367=-0.25, "17", bq=-0.5, "18")</f>
        <v>0</v>
      </c>
      <c r="EV367" s="14" t="e">
        <f aca="false">VLOOKUP(EU367,LEYENDA!$G$2:$H$8,2,TRUE())</f>
        <v>#N/A</v>
      </c>
      <c r="EW367" s="14" t="e">
        <f aca="false" t="array" ref="EW367">_xlfn.IFS(EV367="0-5","1", EV367="6-12","2", EV367="13-18","3", EV367="19-24","4", EV367="25-36","5", EV367="37-48","6", EV367="49-60","7")</f>
        <v>#N/A</v>
      </c>
    </row>
    <row r="368" customFormat="false" ht="13.5" hidden="false" customHeight="false" outlineLevel="0" collapsed="false">
      <c r="A368" s="1" t="n">
        <v>106</v>
      </c>
      <c r="B368" s="2" t="n">
        <v>3</v>
      </c>
      <c r="C368" s="33" t="n">
        <v>43360</v>
      </c>
      <c r="E368" s="5" t="str">
        <f aca="false">VLOOKUP(A368,'286'!$A$3:$J$6279,10,FALSE())</f>
        <v>JIMÉNEZ MENÉNDEZ, CARLOS</v>
      </c>
      <c r="F368" s="4" t="str">
        <f aca="false">VLOOKUP(A368,'286'!$A$3:$I$1768,3,FALSE())</f>
        <v>JIMECAR</v>
      </c>
      <c r="G368" s="6" t="n">
        <f aca="false">VLOOKUP(A368,'286'!$A$3:$I$1768,4,FALSE())</f>
        <v>26473</v>
      </c>
      <c r="H368" s="7" t="n">
        <f aca="false">YEAR(C368)-YEAR(G368)</f>
        <v>46</v>
      </c>
      <c r="I368" s="1" t="str">
        <f aca="false">VLOOKUP(H368,LEYENDA!$C$2:$D$6,2,TRUE())</f>
        <v>41-60</v>
      </c>
      <c r="J368" s="5" t="str">
        <f aca="false">VLOOKUP(A368,'286'!$A$3:$I$1768,7,FALSE())</f>
        <v>H</v>
      </c>
      <c r="K368" s="8" t="n">
        <f aca="false">VLOOKUP(A368,'286'!$A$3:$I$1768,2,FALSE())</f>
        <v>0</v>
      </c>
      <c r="L368" s="4" t="str">
        <f aca="false">VLOOKUP(A368,'286'!$A$3:$I$1768,8,FALSE())</f>
        <v>D</v>
      </c>
      <c r="M368" s="4" t="str">
        <f aca="false">VLOOKUP(A368,'286'!$A$3:$I$1768,9,FALSE())</f>
        <v>I</v>
      </c>
      <c r="N368" s="8" t="str">
        <f aca="false">IF(R368=O368, "MISMA","CONTRARIA")</f>
        <v>CONTRARIA</v>
      </c>
      <c r="O368" s="8" t="str">
        <f aca="false" t="array" ref="O368">_xlfn.IFS(L368="D","1", L368="I","2")</f>
        <v>1</v>
      </c>
      <c r="P368" s="8" t="e">
        <f aca="false" t="array" ref="P368">_xlfn.IFS(K368="OD","1", K368="OI","2")</f>
        <v>#N/A</v>
      </c>
      <c r="Q368" s="1" t="str">
        <f aca="false" t="array" ref="Q368">_xlfn.IFS(J368="M","1", J368="H","2")</f>
        <v>2</v>
      </c>
      <c r="R368" s="8" t="str">
        <f aca="false" t="array" ref="R368">_xlfn.IFS(M368="D","1", M368="I","2")</f>
        <v>2</v>
      </c>
      <c r="S368" s="1" t="str">
        <f aca="false" t="array" ref="S368">_xlfn.IFS(N368="CONTRARIA", "1",N368= "MISMA","2")</f>
        <v>1</v>
      </c>
      <c r="T368" s="1" t="str">
        <f aca="false" t="array" ref="T368">_xlfn.IFS(I368="0-12","1", I368="13-24","2", I368="25-40","3", I368="41-60","4", I368="61-100","5")</f>
        <v>4</v>
      </c>
      <c r="U368" s="9" t="n">
        <v>3</v>
      </c>
      <c r="V368" s="1" t="str">
        <f aca="false">IF(U368="","",IF(AND(U368&gt;=-9,U368&lt;=-6.5),"-9 a -6,5",IF(AND(U368&gt;=-6,U368&lt;=-3.5),"-6 a -3,5",IF(AND(U368&gt;=-3,U368&lt;=-1),"-3 a -1",IF(U368=-0.5,"-0,5",IF(AND(U368&gt;=0,U368&lt;=2.5),"0 a 2,5",IF(AND(U368&gt;=3,U368&lt;=5.5),"3 a 5,5",IF(AND(U368&gt;=6,U368&lt;=8.5),"6 a 8,5",IF(AND(U368&gt;=9,U368&lt;=20),"9 a 20","Fuera de rango")))))))))</f>
        <v>3 a 5,5</v>
      </c>
      <c r="W368" s="11" t="n">
        <f aca="false">IF(V368="","",IF(V368="-9 a -6,5",2,IF(V368="-6 a -3,5",3,IF(V368="-3 a -1",4,IF(V368="-0,5","NORMA",IF(V368="0 a 2,5",5,IF(V368="3 a 5,5",6,IF(V368="6 a 8,5",7,IF(V368="9 a 20",8,"Fuera de rango")))))))))</f>
        <v>6</v>
      </c>
      <c r="X368" s="9" t="n">
        <v>11</v>
      </c>
      <c r="Y368" s="11" t="str">
        <f aca="false">IF(X368="","",IF(AND(X368&gt;=0,X368&lt;=4),"0 a 4",IF(AND(X368&gt;=4.5,X368&lt;=8.5),"4,5 a 8,5",IF(X368=9,"9",IF(AND(X368&gt;=9.5,X368&lt;=13),"9,5 a 13",IF(AND(X368&gt;=13.5,X368&lt;=20),"13,5 a 20",IF(AND(X368&gt;=20.5,X368&lt;=35),"20,5 a 35","Fuera de rango")))))))</f>
        <v>9,5 a 13</v>
      </c>
      <c r="Z368" s="11" t="n">
        <f aca="false">IF(Y368="","",IF(Y368="0 a 4",1,IF(Y368="4,5 a 8,5",2,IF(Y368="9","NORMA",IF(Y368="9,5 a 13",3,IF(Y368="13,5 a 20",4,IF(Y368="20,5 a 35",5,"Fuera de rango")))))))</f>
        <v>3</v>
      </c>
      <c r="AA368" s="9" t="n">
        <v>30</v>
      </c>
      <c r="AB368" s="10" t="str">
        <f aca="false">IF(AA368="","",IF(AND(AA368&gt;=0,AA368&lt;=9),"0 a 9",IF(AND(AA368&gt;=9.5,AA368&lt;=18.5),"9,5 a 18,5",IF(AA368=19,"19",IF(AND(AA368&gt;=19.5,AA368&lt;=28),"19,5 a 28",IF(AND(AA368&gt;=28.5,AA368&lt;=40),"28,5 a 40","Fuera de rango"))))))</f>
        <v>28,5 a 40</v>
      </c>
      <c r="AC368" s="11" t="n">
        <f aca="false" t="array" ref="AC368">_xlfn.IFS(AB368="","",AB368="0 a 9",1,AB368="9,5 a 18,5",2,AB368="19","NORMA",AB368="19,5 a 28",3,AB368="28,5 a 40",4,TRUE(),"Fuera de rango")</f>
        <v>4</v>
      </c>
      <c r="AD368" s="9" t="n">
        <v>25</v>
      </c>
      <c r="AE368" s="10" t="str">
        <f aca="false">IF(AD368="","",IF(AND(AD368&gt;=-10,AD368&lt;=0),"De -10 a 0",IF(AND(AD368&gt;=0.5,AD368&lt;=9.5),"0,5 a 9,5",IF(AD368=10,"10",IF(AND(AD368&gt;=10.5,AD368&lt;=20),"10,5 a 20",IF(AND(AD368&gt;=20.5,AD368&lt;=40),"20,5 a 40","Fuera de rango"))))))</f>
        <v>20,5 a 40</v>
      </c>
      <c r="AF368" s="12" t="n">
        <f aca="false">IF(AD368="","",IF(AND(AD368&gt;=-10,AD368&lt;=0),1,IF(AND(AD368&gt;=0.5,AD368&lt;=9.5),2,IF(AD368=10,"NORMA",IF(AND(AD368&gt;=10.5,AD368&lt;=20),3,IF(AND(AD368&gt;=20.5,AD368&lt;=40),4,""))))))</f>
        <v>4</v>
      </c>
      <c r="AG368" s="9" t="n">
        <v>9</v>
      </c>
      <c r="AH368" s="10" t="str">
        <f aca="false">IF(AG368="","",IF(AND(AG368&gt;=0,AG368&lt;=4),"0 a 4",IF(AND(AG368&gt;=4.5,AG368&lt;=8.5),"4,5 a 8,5",IF(AG368=9,"9",IF(AND(AG368&gt;=9.5,AG368&lt;=13),"9,5 a 13",IF(AND(AG368&gt;=13.5,AG368&lt;=25),"13,5 a 25","Fuera de rango"))))))</f>
        <v>9</v>
      </c>
      <c r="AI368" s="10" t="str">
        <f aca="false">IF(AH368="","",IF(AH368="0 a 4",1,IF(AH368="4,5 a 8,5",2,IF(AH368="9","NORMA",IF(AH368="9,5 a 13",3,IF(AH368="13,5 a 25",4,""))))))</f>
        <v>NORMA</v>
      </c>
      <c r="AJ368" s="9" t="n">
        <v>4</v>
      </c>
      <c r="AK368" s="10" t="str">
        <f aca="false">IF(AJ368="","",IF(AND(AJ368&gt;=-15,AJ368&lt;=-10.5),"-15 a -10,5",IF(AND(AJ368&gt;=-10,AJ368&lt;=-4),"-10 a -4",IF(AND(AJ368&gt;=-4.5,AJ368&lt;=0),"-4,5 a 0",IF(AND(AJ368&gt;=0.5,AJ368&lt;=4.5),"0,5 a 4,5",IF(AJ368=5,"5",IF(AND(AJ368&gt;=5.5,AJ368&lt;=10),"5,5 a 10",IF(AND(AJ368&gt;=10.5,AJ368&lt;=20),"10,5 a 20","Fuera de rango"))))))))</f>
        <v>0,5 a 4,5</v>
      </c>
      <c r="AL368" s="11" t="n">
        <f aca="false">IF(AK368="","",IF(AK368="-15 a -10,5",1,IF(AK368="-10 a -4",2,IF(AK368="-4,5 a 0",3,IF(AK368="0,5 a 4,5",4,IF(AK368="5","NORMA",IF(AK368="5,5 a 10",5,IF(AK368="10,5 a 20",6,"Error"))))))))</f>
        <v>4</v>
      </c>
      <c r="AM368" s="9" t="n">
        <v>0</v>
      </c>
      <c r="AN368" s="10" t="str">
        <f aca="false">IF(AM368="","",IF(AND(AM368&gt;=-7.5,AM368&lt;=-5.5),"-7,5 a -5,5",IF(AND(AM368&gt;=-5,AM368&lt;=-3),"-5 a -3",IF(AND(AM368&gt;=-2.5,AM368&lt;=-0.5),"-2,5 a -0,5",IF(AM368=0,"0,00",IF(AND(AM368&gt;=0.5,AM368&lt;=2.5),"0,5 a 2,5",IF(AND(AM368&gt;=3,AM368&lt;=5),"3 a 5",IF(AND(AM368&gt;=5.5,AM368&lt;=7.5),"5,5 a 7,5",IF(AND(AM368&gt;=8,AM368&lt;=10),"8 a 10","Fuera de rango")))))))))</f>
        <v>0,00</v>
      </c>
      <c r="AO368" s="11" t="str">
        <f aca="false">IF(AN368="","",IF(AN368="-7,5 a -5,5",1,IF(AN368="-5 a -3",2,IF(AN368="-2,5 a -0,5",3,IF(AN368="0,00","NORMA",IF(AN368="0,5 a 2,5",4,IF(AN368="3 a 5",5,IF(AN368="5,5 a 7,5",6,IF(AN368="8 a 10",7,"Error")))))))))</f>
        <v>NORMA</v>
      </c>
      <c r="AP368" s="9" t="n">
        <v>-2</v>
      </c>
      <c r="AQ368" s="10" t="str">
        <f aca="false">IF(AP368="","",IF(AND(AP368&gt;=-20,AP368&lt;=-9.5),"-20 a -9,5",IF(AND(AP368&gt;=-9,AP368&lt;=-6.5),"-9 a -6,5",IF(AP368=-6,"-6",IF(AND(AP368&gt;=-5.5,AP368&lt;=-3),"-5,5 a -3",IF(AND(AP368&gt;=-2.5,AP368&lt;=0),"-2,5 a 0",IF(AND(AP368&gt;=0.5,AP368&lt;=3),"0,5 a 3",IF(AND(AP368&gt;=3.5,AP368&lt;=6),"3,5 a 6",IF(AND(AP368&gt;=6.5,AP368&lt;=9),"6,5 a 9",IF(AND(AP368&gt;=9.5,AP368&lt;=20),"9,5 a 20","Fuera de rango"))))))))))</f>
        <v>-2,5 a 0</v>
      </c>
      <c r="AR368" s="11" t="n">
        <f aca="false">IF(AQ368="","",IF(AQ368="-20 a -9,5",1,IF(AQ368="-9 a -6,5",2,IF(AQ368="-6","NORMA",IF(AQ368="-5,5 a -3",3,IF(AQ368="-2,5 a 0",4,IF(AQ368="0,5 a 3",5,IF(AQ368="3,5 a 6",6,IF(AQ368="6,5 a 9",7,IF(AQ368="9,5 a 20",8,""))))))))))</f>
        <v>4</v>
      </c>
      <c r="AS368" s="9" t="n">
        <v>7</v>
      </c>
      <c r="AT368" s="10" t="str">
        <f aca="false">IF(AS368="","",IF(AND(AS368&gt;=-16,AS368&lt;=-14),"-16 a -14",IF(AND(AS368&gt;=-13.5,AS368&lt;=-11.5),"-13,5 a -11,5",IF(AND(AS368&gt;=-11,AS368&lt;=-9),"-11 a -9",IF(AND(AS368&gt;=-8.5,AS368&lt;=-6.5),"-8,5 a -6,5",IF(AND(AS368&gt;=-6,AS368&lt;=-4),"-6 a -4",IF(AND(AS368&gt;=-3.5,AS368&lt;=-1.5),"-3,5 a -1,5",IF(AND(AS368&gt;=-1,AS368&lt;=1),"-1 a 1",IF(AND(AS368&gt;=1.5,AS368&lt;=3.5),"1,5 a 3,5",IF(AND(AS368&gt;=4,AS368&lt;=6),"4 a 6",IF(AND(AS368&gt;=6.5,AS368&lt;=8.5),"6,5 a 8,5",IF(AND(AS368&gt;=9,AS368&lt;=11),"9 a 11",IF(AND(AS368&gt;=11.5,AS368&lt;=13.5),"11,5 a 13,5",IF(AND(AS368&gt;=14,AS368&lt;=16),"14 a 16",IF(AND(AS368&gt;=16.5,AS368&lt;=18.5),"16,5 a 18,5",IF(AND(AS368&gt;=19,AS368&lt;=21),"19 a 21","Fuera de rango"))))))))))))))))</f>
        <v>6,5 a 8,5</v>
      </c>
      <c r="AU368" s="11" t="n">
        <f aca="false" t="array" ref="AU368">IF(AT368="","",_xlfn.IFS(AT368="-16 a -14",1,AT368="-13,5 a -11,5",2,AT368="-11 a -9",3,AT368="-8,5 a -6,5",4,AT368="-6 a -4",5,AT368="-3,5 a -1,5",6,AT368="-1 a 1",7,AT368="1,5 a 3,5",8,AT368="4 a 6","NORMA",AT368="6,5 a 8,5",9,AT368="9 a 11",10,AT368="11,5 a 13,5",11,AT368="14 a 16",12,AT368="16,5 a 18,5",13,AT368="19 a 21",14,TRUE(),""))</f>
        <v>9</v>
      </c>
      <c r="AV368" s="9" t="n">
        <v>1.75</v>
      </c>
      <c r="AW368" s="10" t="str">
        <f aca="false">IF(AV368="","",IF(AND(AV368&gt;=-1,AV368&lt;=-0.5),"-1 a -0,5",IF(AND(AV368&gt;-0.5,AV368&lt;=0),"De -0,5 a 0",IF(AND(AV368&gt;=0.25,AV368&lt;=0.75),"0,25 a 0,75",IF(AND(AV368&gt;=1,AV368&lt;=1.5),"1 a 1,5",IF(AND(AV368&gt;=1.75,AV368&lt;=2.25),"1,75 a 2,25",IF(AND(AV368&gt;=2.5,AV368&lt;=3),"2,5 a 3",IF(AND(AV368&gt;=3.25,AV368&lt;=3.75),"3,25 a 3,75","Fuera de rango"))))))))</f>
        <v>1,75 a 2,25</v>
      </c>
      <c r="AX368" s="10" t="n">
        <f aca="false">IF(AW368="","",IF(OR(AW368="-1 a -0,5",AW368="-1 a -0.5"),1,IF(OR(AW368="De -0,5 a 0",AW368="-0,5 a 0",AW368="De -0.5 a 0"),2,IF(OR(AW368="0,25 a 0,75",AW368="0.25 a 0.75"),"NORMA",IF(OR(AW368="1 a 1,5",AW368="1 a 1.5"),3,IF(OR(AW368="1,75 a 2,25",AW368="1.75 a 2.25"),4,IF(OR(AW368="2,5 a 3",AW368="2.5 a 3"),5,IF(OR(AW368="3,25 a 3,75",AW368="3.25 a 3.75"),6,""))))))))</f>
        <v>4</v>
      </c>
      <c r="AY368" s="9" t="n">
        <v>-5</v>
      </c>
      <c r="AZ368" s="10" t="str">
        <f aca="false">IF(AY368="","",IF(AND(AY368&gt;=-20,AY368&lt;=-9.5),"-20 a -9,5",IF(AND(AY368&gt;=-9,AY368&lt;=-6.5),"-9 a -6,5",IF(AY368=-6,"-6",IF(AND(AY368&gt;=-5.5,AY368&lt;=-3),"-5,5 a -3",IF(AND(AY368&gt;=-2.5,AY368&lt;=0),"-2,5 a 0",IF(AND(AY368&gt;=0.5,AY368&lt;=3),"0,5 a 3",IF(AND(AY368&gt;=3.5,AY368&lt;=6),"3,5 a 6","Fuera de rango"))))))))</f>
        <v>-5,5 a -3</v>
      </c>
      <c r="BA368" s="11" t="n">
        <f aca="false">IF(AZ368="","",IF(AZ368="-20 a -9,5",1,IF(AZ368="-9 a -6,5",2,IF(AZ368="-6","NORMA",IF(AZ368="-5,5 a -3",3,IF(AZ368="-2,5 a 0",4,IF(AZ368="0,5 a 3",5,IF(AZ368="3,5 a 6",6,""))))))))</f>
        <v>3</v>
      </c>
      <c r="BB368" s="9" t="n">
        <v>0</v>
      </c>
      <c r="BC368" s="10" t="str">
        <f aca="false" t="array" ref="BC368">IF(BB368="","",_xlfn.IFS(AND(BB368&gt;=0,BB368&lt;=2),"0 a 2",AND(BB368&gt;=2.5,BB368&lt;=4.5),"2,5 a 4,5",AND(BB368&gt;=5,BB368&lt;=7),"5 a 7",AND(BB368&gt;=7.5,BB368&lt;=9.5),"7,5 a 9,5",AND(BB368&gt;=10,BB368&lt;=12),"10 a 12",AND(BB368&gt;=12.5,BB368&lt;=14.5),"12,5 a 14,5",BB368=15,"15",AND(BB368&gt;=15.5,BB368&lt;=17.5),"15,5 a 17,5",AND(BB368&gt;=18,BB368&lt;=20),"18 a 20",AND(BB368&gt;=20.5,BB368&lt;=22.5),"20,5 a 22,5",AND(BB368&gt;=23,BB368&lt;=25),"23 a 25",TRUE(),"Fuera de rango"))</f>
        <v>0 a 2</v>
      </c>
      <c r="BD368" s="11" t="n">
        <f aca="false" t="array" ref="BD368">IF(BC368="","",_xlfn.IFS(BC368="0 a 2",1,BC368="2,5 a 4,5",2,BC368="5 a 7",3,BC368="7,5 a 9,5",4,BC368="10 a 12",5,BC368="12,5 a 14,5",6,BC368="15","NORMA",BC368="15,5 a 17,5",7,BC368="18 a 20",8,BC368="20,5 a 22,5",9,BC368="23 a 25",10,TRUE(),"Fuera de rango"))</f>
        <v>1</v>
      </c>
      <c r="BE368" s="9" t="n">
        <v>42</v>
      </c>
      <c r="BF368" s="10" t="str">
        <f aca="false">IF(BE368="","",IF(AND(BE368&gt;=-20,BE368&lt;=-10),"-20 a -10",IF(AND(BE368&gt;=-9.5,BE368&lt;=0.5),"-9,5 a 0,5",IF(AND(BE368&gt;=1,BE368&lt;=11),"1 a 11",IF(AND(BE368&gt;=11.5,BE368&lt;=20.5),"11,5 a 20,5",IF(BE368=21,"21",IF(AND(BE368&gt;=21.5,BE368&lt;=31.5),"21,5 a 31,5",IF(AND(BE368&gt;=32,BE368&lt;=42),"32 a 42","Fuera de rango"))))))))</f>
        <v>32 a 42</v>
      </c>
      <c r="BG368" s="11" t="n">
        <f aca="false">IF(BF368="","",IF(BF368="-20 a -10",1,IF(BF368="-9,5 a 0,5",2,IF(BF368="1 a 11",3,IF(BF368="11,5 a 20,5",4,IF(BF368="21","NORMA",IF(BF368="21,5 a 31,5",5,IF(BF368="32 a 42",6,""))))))))</f>
        <v>6</v>
      </c>
      <c r="BH368" s="9" t="n">
        <v>40</v>
      </c>
      <c r="BI368" s="10" t="str">
        <f aca="false">IF(BH368="","",IF(AND(BH368&gt;=-20,BH368&lt;=-15),"-20 a -15",IF(AND(BH368&gt;=-14.5,BH368&lt;=-9.5),"-14,5 a -9,5",IF(AND(BH368&gt;=-9,BH368&lt;=-4),"-9 a -4",IF(AND(BH368&gt;=-3.5,BH368&lt;=2.5),"-3,5 a 2,5",IF(AND(BH368&gt;=3,BH368&lt;=8),"3 a 8",IF(AND(BH368&gt;=8.5,BH368&lt;=14.5),"8,5 a 14,5",IF(BH368=15,"15",IF(AND(BH368&gt;=15.5,BH368&lt;=20.5),"15,5 a 20,5",IF(AND(BH368&gt;=21,BH368&lt;=26),"21 a 26","Fuera de rango"))))))))))</f>
        <v>Fuera de rango</v>
      </c>
      <c r="BJ368" s="11" t="str">
        <f aca="false">IF(BI368="","",IF(BI368="-20 a -15",1,IF(BI368="-14,5 a -9,5",2,IF(BI368="-9 a -4",3,IF(BI368="-3,5 a 2,5",4,IF(BI368="3 a 8",5,IF(BI368="8,5 a 14,5",6,IF(BI368="15","NORMA",IF(BI368="15,5 a 20,5",7,IF(BI368="21 a 26",8,IF(BI368="26,5 a 31,5",9,"")))))))))))</f>
        <v/>
      </c>
      <c r="BK368" s="9" t="n">
        <v>1</v>
      </c>
      <c r="BL368" s="10" t="str">
        <f aca="false">IF(BK368="","",IF(AND(BK368&gt;=0,BK368&lt;=2),"0 - 2",IF(AND(BK368&gt;=2.5,BK368&lt;=4.5),"2,5 - 4,5",IF(AND(BK368&gt;=5,BK368&lt;=7),"5 - 7",IF(AND(BK368&gt;=7.5,BK368&lt;=9.5),"7,5 - 9,5",IF(AND(BK368&gt;=10,BK368&lt;=12),"10 - 12",IF(AND(BK368&gt;=12.5,BK368&lt;=13.5),"12,5 - 13,5",IF(BK368=14,"14",IF(AND(BK368&gt;=14.5,BK368&lt;=16.5),"14,5 - 16,5",IF(AND(BK368&gt;=17,BK368&lt;=19),"17 - 19",IF(AND(BK368&gt;=19.5,BK368&lt;=21.5),"19,5 - 21,5",IF(AND(BK368&gt;=22,BK368&lt;=24),"22 - 24",IF(AND(BK368&gt;=24.5,BK368&lt;=26.5),"24,5 - 26,5",IF(AND(BK368&gt;=27,BK368&lt;=29),"27 - 29",IF(AND(BK368&gt;=29.5,BK368&lt;=30),"29,5 - 30","Fuera de rango")))))))))))))))</f>
        <v>0 - 2</v>
      </c>
      <c r="BM368" s="11" t="n">
        <f aca="false">IF(BL368="","",IF(BL368="0 - 2",1,IF(BL368="2,5 - 4,5",2,IF(BL368="5 - 7",3,IF(BL368="7,5 - 9,5",4,IF(BL368="10 - 12",5,IF(BL368="12,5 - 13,5",6,IF(BL368="14","NORMA",IF(BL368="14,5 - 16,5",7,IF(BL368="17 - 19",8,IF(BL368="19,5 - 21,5",9,IF(BL368="22 - 24",10,IF(BL368="24,5 - 26,5",11,IF(BL368="27 - 29",12,IF(BL368="29,5 - 30",13,"")))))))))))))))</f>
        <v>1</v>
      </c>
      <c r="BN368" s="9" t="n">
        <v>21</v>
      </c>
      <c r="BO368" s="11" t="str">
        <f aca="false">IF(BN368="","",IF(AND(BN368&gt;=-20,BN368&lt;=-10),"-20 a -10",IF(AND(BN368&gt;=-9.5,BN368&lt;=0.5),"-9,5 a 0,5",IF(AND(BN368&gt;=1,BN368&lt;=11),"1 a 11",IF(AND(BN368&gt;=11.5,BN368&lt;=21.5),"11,5 a 21,5",IF(BN368=22,"22",IF(AND(BN368&gt;=22.5,BN368&lt;=32.5),"22,5 a 32,5",IF(AND(BN368&gt;=33,BN368&lt;=43),"33 a 43","Fuera de rango"))))))))</f>
        <v>11,5 a 21,5</v>
      </c>
      <c r="BP368" s="11" t="n">
        <f aca="false">IF(BO368="","",IF(BO368="-20 a -10",1,IF(BO368="-9,5 a 0,5",2,IF(BO368="1 a 11",3,IF(BO368="11,5 a 21,5",4,IF(BO368="22","NORMA",IF(BO368="22,5 a 32,5",5,IF(BO368="33 a 43",6,""))))))))</f>
        <v>4</v>
      </c>
      <c r="BQ368" s="9" t="n">
        <v>13</v>
      </c>
      <c r="BR368" s="10" t="str">
        <f aca="false">IF(BQ368="","",IF(AND(BQ368&gt;=-20,BQ368&lt;=-15),"-20 a -15",IF(AND(BQ368&gt;=-14.5,BQ368&lt;=-9.5),"-14,5 a -9,5",IF(AND(BQ368&gt;=-9,BQ368&lt;=-4),"-9 a -4",IF(AND(BQ368&gt;=-3.5,BQ368&lt;=2.5),"-3,5 a 2,5",IF(AND(BQ368&gt;=3,BQ368&lt;=8),"3 a 8",IF(AND(BQ368&gt;=8.5,BQ368&lt;=13.5),"8,5 a 13,5",IF(AND(BQ368&gt;=14,BQ368&lt;=17.5),"14 a 17,5",IF(BQ368=18,"18",IF(AND(BQ368&gt;=18.5,BQ368&lt;=23.5),"18,5 a 23,5",IF(AND(BQ368&gt;=24,BQ368&lt;=29),"24 a 29",IF(AND(BQ368&gt;=29.5,BQ368&lt;=34.5),"29,5 a 34,5",IF(AND(BQ368&gt;=35,BQ368&lt;=40),"35 a 40","Fuera de rango")))))))))))))</f>
        <v>8,5 a 13,5</v>
      </c>
      <c r="BS368" s="11" t="n">
        <f aca="false">IF(BR368="","",IF(BR368="-20 a -15",1,IF(BR368="-14,5 a -9,5",2,IF(BR368="-9 a -4",3,IF(BR368="-3,5 a 2,5",4,IF(BR368="3 a 8",5,IF(BR368="8,5 a 13,5",6,IF(BR368="14 a 17,5",7,IF(BR368="18","NORMA",IF(BR368="18,5 a 23,5",8,IF(BR368="24 a 29",9,IF(BR368="29,5 a 34,5",10,IF(BR368="35 a 40",11,"")))))))))))))</f>
        <v>6</v>
      </c>
      <c r="BT368" s="9" t="n">
        <v>0</v>
      </c>
      <c r="BU368" s="10" t="str">
        <f aca="false">IF(BT368="","",IF(AND(BT368&gt;=-20,BT368&lt;=-18),"-20 a -18",IF(AND(BT368&gt;=-17.5,BT368&lt;=-15.5),"-17,5 a -15,5",IF(AND(BT368&gt;=-15,BT368&lt;=-13),"-15 a -13",IF(AND(BT368&gt;=-12.5,BT368&lt;=-10.5),"-12,5 a -10,5",IF(AND(BT368&gt;=-10,BT368&lt;=-8),"-10 a -8",IF(AND(BT368&gt;=-7.5,BT368&lt;=-5.5),"-7,5 a -5,5",IF(AND(BT368&gt;=-5,BT368&lt;=-3),"-5 a -3",IF(AND(BT368&gt;=-2.5,BT368&lt;=-0.5),"-2,5 a -0,5",IF(BT368=0,"0",IF(AND(BT368&gt;=0.5,BT368&lt;=2.5),"0,5 a 2,5",IF(AND(BT368&gt;=3,BT368&lt;=5),"3 a 5",IF(AND(BT368&gt;=5.5,BT368&lt;=7.5),"5,5 a 7,5",IF(AND(BT368&gt;=8,BT368&lt;=10),"8 a 10",IF(AND(BT368&gt;=10.5,BT368&lt;=12.5),"10,5 a 12,5",IF(AND(BT368&gt;=13,BT368&lt;=15),"13 a 15",IF(AND(BT368&gt;=15.5,BT368&lt;=17.5),"15,5 a 17,5",IF(AND(BT368&gt;=18,BT368&lt;=20),"18 a 20","Fuera de rango"))))))))))))))))))</f>
        <v>0</v>
      </c>
      <c r="BV368" s="11" t="str">
        <f aca="false">IF(BT368="","",IF(BT368=0,"NORMA",IF(AND(BT368&gt;=-20,BT368&lt;=-18),2,IF(AND(BT368&gt;=-17.5,BT368&lt;=-15.5),2,IF(AND(BT368&gt;=-15,BT368&lt;=-13),3,IF(AND(BT368&gt;=-12.5,BT368&lt;=-10.5),4,IF(AND(BT368&gt;=-10,BT368&lt;=-8),5,IF(AND(BT368&gt;=-7.5,BT368&lt;=-5.5),6,IF(AND(BT368&gt;=-5,BT368&lt;=-3),7,IF(AND(BT368&gt;=-2.5,BT368&lt;=-0.5),8,IF(AND(BT368&gt;=0.5,BT368&lt;=2.5),9,IF(AND(BT368&gt;=3,BT368&lt;=5),10,IF(AND(BT368&gt;=5.5,BT368&lt;=7.5),11,IF(AND(BT368&gt;=8,BT368&lt;=10),12,IF(AND(BT368&gt;=10.5,BT368&lt;=12.5),13,IF(AND(BT368&gt;=13,BT368&lt;=15),14,IF(AND(BT368&gt;=15.5,BT368&lt;=17.5),15,IF(AND(BT368&gt;=18,BT368&lt;=20),16,"Fuera de rango"))))))))))))))))))</f>
        <v>NORMA</v>
      </c>
      <c r="BW368" s="9" t="n">
        <v>-3.25</v>
      </c>
      <c r="BX368" s="10" t="n">
        <f aca="false">18.5- (0.3*H368)</f>
        <v>4.7</v>
      </c>
      <c r="BY368" s="10" t="n">
        <f aca="false">(BW368)-(BX368)</f>
        <v>-7.95</v>
      </c>
      <c r="BZ368" s="10" t="str">
        <f aca="false">IF(BY368="","",IF(BY368&lt;-27.5,"De -30 a -28",IF(BY368&lt;-25,"De -27,5 a -25,5",IF(BY368&lt;-22.5,"De -25 a -23",IF(BY368&lt;-20,"De -22,5 a -20,5",IF(BY368&lt;-17.5,"De -20 a -18",IF(BY368&lt;-15,"De -17,5 a -15,5",IF(BY368&lt;-12.5,"De -15 a -13",IF(BY368&lt;-10,"De -12,5 a -10,5",IF(BY368&lt;-7.5,"De -10 a -8",IF(BY368&lt;-5,"De -7,5 a -5,5",IF(BY368&lt;-2.5,"De -5 a -3",IF(BY368&lt;0,"De -2,5 a -0,5",IF(BY368&lt;2.5,"De 0 a 2",IF(BY368&lt;5,"De 2,5 a 4,5",IF(BY368&lt;7.5,"De 5 a 7",IF(BY368&lt;10,"De 7,5 a 9,5",IF(BY368&lt;12.5,"De 10 a 12",IF(BY368&lt;15,"De 12,5 a 14,5",IF(BY368&lt;17.5,"De 15 a 17",IF(BY368&lt;20,"De 17,5 a 19,5",IF(BY368&lt;22.5,"De 20 a 22",IF(BY368&lt;25,"De 22,5 a 24,5",IF(BY368&lt;27.5,"De 25 a 27","De 27,5 a 30"))))))))))))))))))))))))</f>
        <v>De -10 a -8</v>
      </c>
      <c r="CA368" s="12" t="n">
        <f aca="false">IF(BY368="","",IF(BY368&lt;=-28,1,IF(BY368&lt;=-25.5,2,IF(BY368&lt;=-23,3,IF(BY368&lt;=-20.5,4,IF(BY368&lt;=-18,5,IF(BY368&lt;=-15.5,6,IF(BY368&lt;=-13,7,IF(BY368&lt;=-10.5,8,IF(BY368&lt;=-8,9,IF(BY368&lt;=-5.5,10,IF(BY368&lt;=-3,11,IF(BY368&lt;=-0.5,12,IF(BY368&lt;=2,13,IF(BY368&lt;=4.5,14,IF(BY368&lt;=7,15,IF(BY368&lt;=9.5,16,IF(BY368&lt;=12,17,IF(BY368&lt;=14.5,18,IF(BY368&lt;=17,19,IF(BY368&lt;=19.5,20,IF(BY368&lt;=22,21,IF(BY368&lt;=24.5,22,IF(BY368&lt;=27,23,IF(BY368&lt;=30,24,"Fuera de rango")))))))))))))))))))))))))</f>
        <v>10</v>
      </c>
      <c r="CB368" s="9" t="n">
        <v>-3.5</v>
      </c>
      <c r="CC368" s="10" t="n">
        <f aca="false">18.5- (0.3*H368)</f>
        <v>4.7</v>
      </c>
      <c r="CD368" s="10" t="n">
        <f aca="false">(CB368)-(CC368)</f>
        <v>-8.2</v>
      </c>
      <c r="CE368" s="10" t="str">
        <f aca="false">IF(CD368="","",IF(CD368&lt;-27.5,"De -30 a -28",IF(CD368&lt;-25,"De -27,5 a -25,5",IF(CD368&lt;-22.5,"De -25 a -23",IF(CD368&lt;-20,"De -22,5 a -20,5",IF(CD368&lt;-17.5,"De -20 a -18",IF(CD368&lt;-15,"De -17,5 a -15,5",IF(CD368&lt;-12.5,"De -15 a -13",IF(CD368&lt;-10,"De -12,5 a -10,5",IF(CD368&lt;-7.5,"De -10 a -8",IF(CD368&lt;-5,"De -7,5 a -5,5",IF(CD368&lt;-2.5,"De -5 a -3",IF(CD368&lt;0,"De -2,5 a -0,5",IF(CD368&lt;=2,"De 0 a 2",IF(CD368&lt;=4.5,"De 2,5 a 4,5",IF(CD368&lt;=7,"De 5 a 7",IF(CD368&lt;=9.5,"De 7,5 a 9,5",IF(CD368&lt;=12,"De 10 a 12",IF(CD368&lt;=14.5,"De 12,5 a 14,5",IF(CD368&lt;=17,"De 15 a 17",IF(CD368&lt;=19.5,"De 17,5 a 19,5",IF(CD368&lt;=22,"De 20 a 22",IF(CD368&lt;=24.5,"De 22,5 a 24,5",IF(CD368&lt;=27,"De 25 a 27","De 27,5 a 30"))))))))))))))))))))))))</f>
        <v>De -10 a -8</v>
      </c>
      <c r="CF368" s="12" t="n">
        <f aca="false">IF(CD368="","",IF(CD368&lt;-27.5,1,IF(CD368&lt;-25,2,IF(CD368&lt;-22.5,3,IF(CD368&lt;-20,4,IF(CD368&lt;-17.5,5,IF(CD368&lt;-15,6,IF(CD368&lt;-12.5,7,IF(CD368&lt;-10,8,IF(CD368&lt;-7.5,9,IF(CD368&lt;-5,10,IF(CD368&lt;-2.5,11,IF(CD368&lt;0,12,IF(CD368&lt;2.5,13,IF(CD368&lt;5,14,IF(CD368&lt;7.5,15,IF(CD368&lt;10,16,IF(CD368&lt;12.5,17,IF(CD368&lt;15,18,IF(CD368&lt;17.5,19,IF(CD368&lt;20,20,IF(CD368&lt;22.5,21,IF(CD368&lt;25,22,IF(CD368&lt;27.5,23,24))))))))))))))))))))))))</f>
        <v>9</v>
      </c>
      <c r="CG368" s="9" t="n">
        <v>-1.75</v>
      </c>
      <c r="CH368" s="10" t="str">
        <f aca="false">IF(CG368="","",IF(AND(CG368&gt;=-10,CG368&lt;=-9.5),"-10 a -9,5",IF(AND(CG368&gt;-9.5,CG368&lt;=-8.5),"-9 a -8,5",IF(AND(CG368&gt;-8.5,CG368&lt;=-7.5),"-8 a -7,5",IF(AND(CG368&gt;-7.5,CG368&lt;=-6.5),"-7 a -6,5",IF(AND(CG368&gt;-6.5,CG368&lt;=-5.5),"-6 a -5,5",IF(AND(CG368&gt;-5.5,CG368&lt;=-4.5),"-5 a -4,5",IF(AND(CG368&gt;-4.5,CG368&lt;=-3.5),"-4 a -3,5",IF(AND(CG368&gt;-3.5,CG368&lt;=-2.5),"-3 a -2,5",IF(CG368=-2.25,"-2,25",IF(AND(CG368&gt;-2.5,CG368&lt;=-1.5),"-2 a -1,5",IF(AND(CG368&gt;-1.5,CG368&lt;=-0.5),"-1 a -0,5",IF(AND(CG368&gt;-0.5,CG368&lt;=0.5),"0 a 0,5",IF(AND(CG368&gt;0.5,CG368&lt;=1.5),"1 a 1,5",IF(AND(CG368&gt;1.5,CG368&lt;=2.5),"2 a 2,5",IF(AND(CG368&gt;2.5,CG368&lt;=3.5),"3 a 3,5",IF(AND(CG368&gt;3.5,CG368&lt;=4.5),"4 a 4,5",IF(AND(CG368&gt;4.5,CG368&lt;=5.5),"5 a 5,5",IF(AND(CG368&gt;5.5,CG368&lt;=6.5),"6 a 6,5",IF(AND(CG368&gt;6.5,CG368&lt;=7.5),"7 a 7,5",IF(AND(CG368&gt;7.5,CG368&lt;=8.5),"8 a 8,5",IF(AND(CG368&gt;8.5,CG368&lt;=9.5),"9 a 9,5",IF(CG368&gt;=10,"10","Fuera de rango")))))))))))))))))))))))</f>
        <v>-2 a -1,5</v>
      </c>
      <c r="CI368" s="11" t="n">
        <f aca="false">IF(CG368="","",IF(CG368=-2.25,"NORMA",IF(CG368&lt;=-9.5,1,IF(CG368&lt;=-8.5,2,IF(CG368&lt;=-7.5,3,IF(CG368&lt;=-6.5,4,IF(CG368&lt;=-5.5,5,IF(CG368&lt;=-4.5,6,IF(CG368&lt;=-3.5,7,IF(CG368&lt;=-2.5,8,IF(CG368&lt;=-1.5,9,IF(CG368&lt;=-0.5,10,IF(CG368&lt;=0.5,11,IF(CG368&lt;=1.5,12,IF(CG368&lt;=2.5,13,IF(CG368&lt;=3.5,14,IF(CG368&lt;=4.5,15,IF(CG368&lt;=5.5,16,IF(CG368&lt;=6.5,17,IF(CG368&lt;=7.5,18,IF(CG368&lt;=8.5,19,IF(CG368&lt;=9.5,20,IF(CG368=10,21,"Fuera de rango")))))))))))))))))))))))</f>
        <v>9</v>
      </c>
      <c r="CJ368" s="9" t="n">
        <v>3</v>
      </c>
      <c r="CK368" s="10" t="str">
        <f aca="false">IF(CJ368="","",IF(AND(CJ368&gt;=-6,CJ368&lt;=-5.5),"-6 a -5,5",IF(AND(CJ368&gt;-5.5,CJ368&lt;=-4.5),"-5 a -4,5",IF(AND(CJ368&gt;-4.5,CJ368&lt;=-3.5),"-4 a -3,5",IF(AND(CJ368&gt;-3.5,CJ368&lt;=-2.5),"-3 a -2,5",IF(AND(CJ368&gt;-2.5,CJ368&lt;=-1.5),"-2 a -1,5",IF(AND(CJ368&gt;-1.5,CJ368&lt;=-0.5),"-1 a -0,5",IF(AND(CJ368&gt;-0.5,CJ368&lt;=0.5),"0 a 0,5",IF(AND(CJ368&gt;0.5,CJ368&lt;=1.5),"1 a 1,5",IF(AND(CJ368&gt;1.5,CJ368&lt;2.5),"2",IF(AND(CJ368&gt;=2.5,CJ368&lt;=3),"2,5 a 3",IF(AND(CJ368&gt;3,CJ368&lt;=4),"3,5 a 4",IF(AND(CJ368&gt;4,CJ368&lt;=5),"4,5 a 5",IF(AND(CJ368&gt;5,CJ368&lt;=6),"5,5 a 6",IF(AND(CJ368&gt;6,CJ368&lt;=7),"6,5 a 7",IF(AND(CJ368&gt;7,CJ368&lt;=8),"7,5 a 8",IF(AND(CJ368&gt;8,CJ368&lt;=9.5),"8,5 a 9,5",IF(CJ368=10,"10","Fuera de rango"))))))))))))))))))</f>
        <v>2,5 a 3</v>
      </c>
      <c r="CL368" s="11" t="n">
        <f aca="false">IF(CK368="","",IF(OR(CK368="-6 a -5,5",CK368="-6 - -5,5"),1,IF(OR(CK368="-5 a -4,5",CK368="-5 - -4,5"),2,IF(OR(CK368="-4 a -3,5",CK368="-4 - -3,5"),3,IF(OR(CK368="-3 a -2,5",CK368="-3 - -2,5"),4,IF(OR(CK368="-2 a -1,5",CK368="-2 - -1,5"),5,IF(OR(CK368="-1 a -0,5",CK368="-1 - -0,5"),6,IF(OR(CK368="0 a 0,5",CK368="0 - 0,5"),7,IF(OR(CK368="1 a 1,5",CK368="1 - 1,5"),8,IF(CK368="2","NORMA",IF(OR(CK368="2,5 a 3",CK368="2,5 - 3"),9,IF(OR(CK368="3,5 a 4",CK368="3,5 - 4"),10,IF(OR(CK368="4,5 a 5",CK368="4,5 - 5"),11,IF(OR(CK368="5,5 a 6",CK368="5,5 - 6"),12,IF(OR(CK368="6,5 a 7",CK368="6,5 - 7"),13,IF(OR(CK368="7,5 a 8",CK368="7,5 - 8"),14,IF(OR(CK368="8,5 a 9",CK368="8,5 - 9,5",CK368="9 a 9,5"),15,IF(CK368="10",15,IF(OR(CK368="0,5 a 1",CK368="0,5 - 1"),7,"Fuera de rango")))))))))))))))))))</f>
        <v>9</v>
      </c>
      <c r="CN368" s="10" t="str">
        <f aca="false">IF(CM368=0,"0", " ")</f>
        <v>0</v>
      </c>
      <c r="CO368" s="10" t="str">
        <f aca="false">IF(CM368&gt;0,"EME"," ")</f>
        <v> </v>
      </c>
      <c r="CQ368" s="10" t="str">
        <f aca="false">IF(CP368&gt;0,"0", " ")</f>
        <v> </v>
      </c>
      <c r="CR368" s="10" t="str">
        <f aca="false">IF(CP368&gt;0,"EME"," ")</f>
        <v> </v>
      </c>
      <c r="CS368" s="9" t="n">
        <v>0</v>
      </c>
      <c r="CV368" s="9" t="n">
        <v>0</v>
      </c>
      <c r="CY368" s="9" t="n">
        <v>-3.75</v>
      </c>
      <c r="DB368" s="9" t="n">
        <v>-4</v>
      </c>
      <c r="DC368" s="11" t="str">
        <f aca="false">IF(DB368&lt;0,"2"," ")</f>
        <v>2</v>
      </c>
      <c r="DD368" s="11" t="str">
        <f aca="false">IF(DB368&lt;0,"MIO"," ")</f>
        <v>MIO</v>
      </c>
      <c r="DE368" s="9" t="n">
        <v>-0.75</v>
      </c>
      <c r="DF368" s="10" t="str">
        <f aca="false">IF(DE368&lt;0,"3"," ")</f>
        <v>3</v>
      </c>
      <c r="DG368" s="10" t="str">
        <f aca="false">IF(DE368&lt;0,"AST"," ")</f>
        <v>AST</v>
      </c>
      <c r="DH368" s="9" t="n">
        <v>-0.5</v>
      </c>
      <c r="DI368" s="10" t="str">
        <f aca="false">IF(DH368&lt;0,"3"," ")</f>
        <v>3</v>
      </c>
      <c r="DJ368" s="10" t="str">
        <f aca="false">IF(DH368&lt;0,"AST"," ")</f>
        <v>AST</v>
      </c>
      <c r="DK368" s="9" t="n">
        <v>0.5</v>
      </c>
      <c r="DL368" s="10" t="str">
        <f aca="false">IF(DK368&gt;0,"4"," ")</f>
        <v>4</v>
      </c>
      <c r="DM368" s="10" t="str">
        <f aca="false">IF(DK368&gt;0,"PRE"," ")</f>
        <v>PRE</v>
      </c>
      <c r="DN368" s="9" t="n">
        <v>0.5</v>
      </c>
      <c r="DO368" s="10" t="str">
        <f aca="false">IF(DN368&gt;0,"4"," ")</f>
        <v>4</v>
      </c>
      <c r="DP368" s="10" t="str">
        <f aca="false">IF(DN368&gt;0,"PRE"," ")</f>
        <v>PRE</v>
      </c>
      <c r="DS368" s="12" t="str">
        <f aca="false">CONCATENATE(CO368,CU368,DA368,DG368,DM368)</f>
        <v> ASTPRE</v>
      </c>
      <c r="DT368" s="10" t="e">
        <f aca="false" t="array" ref="DT368">_xlfn.IFS(DS368="EME    ","0", DS368=" HIP   ","1", DS368="  MIO  ","2", DS368="   AST ","3", DS368="    PRE","4", DS368="EME   PRE","5", DS368=" HIP  PRE","6", DS368=" HIP AST ","7", DS368="  MIO PRE","8", DS368="  MIOAST ","9", DS368="   ASTPRE","10",DS368=" HIP ASTPRE","11", DS368="  MIOASTPRE","12", DS368="     ","0")</f>
        <v>#N/A</v>
      </c>
      <c r="DV368" s="1" t="e">
        <f aca="false" t="array" ref="DV368">_xlfn.IFS(DU368="SI","2", DU368="NO","1")</f>
        <v>#N/A</v>
      </c>
      <c r="DX368" s="11" t="str">
        <f aca="false">IF(DW368=0,"1","2")</f>
        <v>1</v>
      </c>
      <c r="DY368" s="11" t="str">
        <f aca="false" t="array" ref="DY368">_xlfn.IFS(DW368=0,"0", DW368=0.25, "1", DW368=0.5,"2", DW368=0.75,"3", DW368=1,"4",DW368=1.25,"5", DW368=1.5,"6", DW368=1.75,"7", DW368=2,"8")</f>
        <v>0</v>
      </c>
      <c r="EA368" s="11" t="str">
        <f aca="false">IF(DZ368=0,"1","2")</f>
        <v>1</v>
      </c>
      <c r="EB368" s="11" t="str">
        <f aca="false" t="array" ref="EB368">_xlfn.IFS(DZ368=0,"0", DZ368=0.25, "1", DZ368=0.5,"2", DZ368=0.75,"3", DZ368=1,"4",DZ368=1.25,"5", DZ368=1.5,"6", DZ368=1.75,"7", DZ368=2,"8")</f>
        <v>0</v>
      </c>
      <c r="ED368" s="10" t="str">
        <f aca="false">IF(EC368=0,"1","2")</f>
        <v>1</v>
      </c>
      <c r="EE368" s="11" t="str">
        <f aca="false" t="array" ref="EE368">_xlfn.IFS(EC368=0,"0", EC368=-0.25, "1", EC368=-0.5,"2", EC368=-0.75,"3", EC368=-1,"4",EC368=-1.25,"5", EC368=-1.5,"6", EC368=-1.75,"7", EC368=-2,"8", EC368=-2.25,"9",EC368=-2.5,"10", EC368=-2.75,"11", EC368=-3,"12", EC368=-3.25,"13", EC368=-3.5,"14", EC368=-3.75,"15",EC368=-4,"16")</f>
        <v>0</v>
      </c>
      <c r="EG368" s="10" t="str">
        <f aca="false">IF(EF368=0,"1","2")</f>
        <v>1</v>
      </c>
      <c r="EH368" s="11" t="str">
        <f aca="false" t="array" ref="EH368">_xlfn.IFS(EF368=0,"0", EF368=-0.25, "1", EF368=-0.5,"2", EF368=-0.75,"3", EF368=-1,"4",EF368=-1.25,"5", EF368=-1.5,"6", EF368=-1.75,"7", EF368=-2,"8", EF368=-2.25,"9",EF368=-2.5,"10", EF368=-2.75,"11", EF368=-3,"12", EF368=-3.25,"13", EF368=-3.5,"14", EF368=-3.75,"15",EF368=-4,"16")</f>
        <v>0</v>
      </c>
      <c r="EJ368" s="11" t="str">
        <f aca="false">IF(EI368=0,"1","2")</f>
        <v>1</v>
      </c>
      <c r="EK368" s="11" t="str">
        <f aca="false" t="array" ref="EK368">_xlfn.IFS(EI368=0,"0", EI368=-0.25, "1", EI368=-0.5,"2", EI368=-0.75,"3", EI368=-1,"4",EI368=-1.25,"5", EI368=-1.5,"6", EI368=-1.75,"7", EI368=-2,"8", EI368=-2.25,"9", EI368=-2.25,"9",EI368=-2.5,"10", EI368=-2.75,"11", EI368=-3,"12", EI368=-3.25,"13", EI368=-3.5,"14", EI368=-3.75,"15",EI368=-4,"16", EI368=0.25, "17", EI368=0.5, "18")</f>
        <v>0</v>
      </c>
      <c r="EM368" s="11" t="str">
        <f aca="false">IF(EL368=0,"1","2")</f>
        <v>1</v>
      </c>
      <c r="EN368" s="11" t="str">
        <f aca="false" t="array" ref="EN368">_xlfn.IFS(EL368=0.25,"17",EL368=0.5,"18", EL368=0,"0", EL368=-0.25, "1", EL368=-0.5,"2", EL368=-0.75,"3", EL368=-1,"4",EL368=-1.25,"5", EL368=-1.5,"6", EL368=-1.75,"7", EL368=-2,"8",EL368= -2.25,"9",EL368=-2.5,"10",EL368= -2.75,"11",EL368= -3,"12",EL368= -3.25,"13",EL368= -3.5,"14",EL368= -3.75,"15",EL368=-4,"16")</f>
        <v>0</v>
      </c>
      <c r="EP368" s="11" t="str">
        <f aca="false">IF(EO368=0,"1","2")</f>
        <v>1</v>
      </c>
      <c r="EQ368" s="11" t="str">
        <f aca="false" t="array" ref="EQ368">_xlfn.IFS(EO368=0,"0", EO368=0.25, "1", EO368=0.5,"2", EO368=0.75,"3", EO368=1,"4",EO368=1.25,"5", EO368=1.5,"6", EO368=1.75,"7", EO368=2,"8", EO368=2.25,"9", EO368=2.25,"9",EO368=2.5,"10", EO368=2.75,"11", EO368=3,"12", EO368=3.25,"13", EO368=3.5,"14", EO368=3.75,"15",EO368=4,"16", EO368=-0.25, "17", bq=-0.5, "18")</f>
        <v>0</v>
      </c>
      <c r="ES368" s="11" t="str">
        <f aca="false">IF(ER368=0,"1","2")</f>
        <v>1</v>
      </c>
      <c r="ET368" s="11" t="str">
        <f aca="false" t="array" ref="ET368">_xlfn.IFS(ER368=0,"0", ER368=0.25, "1", ER368=0.5,"2", ER368=0.75,"3", ER368=1,"4",ER368=1.25,"5", ER368=1.5,"6", ER368=1.75,"7", ER368=2,"8", ER368=2.25,"9", ER368=2.25,"9",ER368=2.5,"10", ER368=2.75,"11", ER368=3,"12", ER368=3.25,"13", ER368=3.5,"14", ER368=3.75,"15",ER368=4,"16", ER368=-0.25, "17", bq=-0.5, "18")</f>
        <v>0</v>
      </c>
      <c r="EV368" s="14" t="e">
        <f aca="false">VLOOKUP(EU368,LEYENDA!$G$2:$H$8,2,TRUE())</f>
        <v>#N/A</v>
      </c>
      <c r="EW368" s="14" t="e">
        <f aca="false" t="array" ref="EW368">_xlfn.IFS(EV368="0-5","1", EV368="6-12","2", EV368="13-18","3", EV368="19-24","4", EV368="25-36","5", EV368="37-48","6", EV368="49-60","7")</f>
        <v>#N/A</v>
      </c>
    </row>
    <row r="369" customFormat="false" ht="13.5" hidden="false" customHeight="false" outlineLevel="0" collapsed="false">
      <c r="A369" s="1" t="n">
        <v>106</v>
      </c>
      <c r="B369" s="2" t="n">
        <v>4</v>
      </c>
      <c r="C369" s="33" t="n">
        <v>44111</v>
      </c>
      <c r="E369" s="5" t="str">
        <f aca="false">VLOOKUP(A369,'286'!$A$3:$J$6279,10,FALSE())</f>
        <v>JIMÉNEZ MENÉNDEZ, CARLOS</v>
      </c>
      <c r="F369" s="4" t="str">
        <f aca="false">VLOOKUP(A369,'286'!$A$3:$I$1768,3,FALSE())</f>
        <v>JIMECAR</v>
      </c>
      <c r="G369" s="6" t="n">
        <f aca="false">VLOOKUP(A369,'286'!$A$3:$I$1768,4,FALSE())</f>
        <v>26473</v>
      </c>
      <c r="H369" s="7" t="n">
        <f aca="false">YEAR(C369)-YEAR(G369)</f>
        <v>48</v>
      </c>
      <c r="I369" s="1" t="str">
        <f aca="false">VLOOKUP(H369,LEYENDA!$C$2:$D$6,2,TRUE())</f>
        <v>41-60</v>
      </c>
      <c r="J369" s="5" t="str">
        <f aca="false">VLOOKUP(A369,'286'!$A$3:$I$1768,7,FALSE())</f>
        <v>H</v>
      </c>
      <c r="K369" s="8" t="n">
        <f aca="false">VLOOKUP(A369,'286'!$A$3:$I$1768,2,FALSE())</f>
        <v>0</v>
      </c>
      <c r="L369" s="4" t="str">
        <f aca="false">VLOOKUP(A369,'286'!$A$3:$I$1768,8,FALSE())</f>
        <v>D</v>
      </c>
      <c r="M369" s="4" t="str">
        <f aca="false">VLOOKUP(A369,'286'!$A$3:$I$1768,9,FALSE())</f>
        <v>I</v>
      </c>
      <c r="N369" s="8" t="str">
        <f aca="false">IF(R369=O369, "MISMA","CONTRARIA")</f>
        <v>CONTRARIA</v>
      </c>
      <c r="O369" s="8" t="str">
        <f aca="false" t="array" ref="O369">_xlfn.IFS(L369="D","1", L369="I","2")</f>
        <v>1</v>
      </c>
      <c r="P369" s="8" t="e">
        <f aca="false" t="array" ref="P369">_xlfn.IFS(K369="OD","1", K369="OI","2")</f>
        <v>#N/A</v>
      </c>
      <c r="Q369" s="1" t="str">
        <f aca="false" t="array" ref="Q369">_xlfn.IFS(J369="M","1", J369="H","2")</f>
        <v>2</v>
      </c>
      <c r="R369" s="8" t="str">
        <f aca="false" t="array" ref="R369">_xlfn.IFS(M369="D","1", M369="I","2")</f>
        <v>2</v>
      </c>
      <c r="S369" s="1" t="str">
        <f aca="false" t="array" ref="S369">_xlfn.IFS(N369="CONTRARIA", "1",N369= "MISMA","2")</f>
        <v>1</v>
      </c>
      <c r="T369" s="1" t="str">
        <f aca="false" t="array" ref="T369">_xlfn.IFS(I369="0-12","1", I369="13-24","2", I369="25-40","3", I369="41-60","4", I369="61-100","5")</f>
        <v>4</v>
      </c>
      <c r="U369" s="9" t="n">
        <v>0</v>
      </c>
      <c r="V369" s="1" t="str">
        <f aca="false">IF(U369="","",IF(AND(U369&gt;=-9,U369&lt;=-6.5),"-9 a -6,5",IF(AND(U369&gt;=-6,U369&lt;=-3.5),"-6 a -3,5",IF(AND(U369&gt;=-3,U369&lt;=-1),"-3 a -1",IF(U369=-0.5,"-0,5",IF(AND(U369&gt;=0,U369&lt;=2.5),"0 a 2,5",IF(AND(U369&gt;=3,U369&lt;=5.5),"3 a 5,5",IF(AND(U369&gt;=6,U369&lt;=8.5),"6 a 8,5",IF(AND(U369&gt;=9,U369&lt;=20),"9 a 20","Fuera de rango")))))))))</f>
        <v>0 a 2,5</v>
      </c>
      <c r="W369" s="11" t="n">
        <f aca="false">IF(V369="","",IF(V369="-9 a -6,5",2,IF(V369="-6 a -3,5",3,IF(V369="-3 a -1",4,IF(V369="-0,5","NORMA",IF(V369="0 a 2,5",5,IF(V369="3 a 5,5",6,IF(V369="6 a 8,5",7,IF(V369="9 a 20",8,"Fuera de rango")))))))))</f>
        <v>5</v>
      </c>
      <c r="X369" s="9" t="n">
        <v>0</v>
      </c>
      <c r="Y369" s="11" t="str">
        <f aca="false">IF(X369="","",IF(AND(X369&gt;=0,X369&lt;=4),"0 a 4",IF(AND(X369&gt;=4.5,X369&lt;=8.5),"4,5 a 8,5",IF(X369=9,"9",IF(AND(X369&gt;=9.5,X369&lt;=13),"9,5 a 13",IF(AND(X369&gt;=13.5,X369&lt;=20),"13,5 a 20",IF(AND(X369&gt;=20.5,X369&lt;=35),"20,5 a 35","Fuera de rango")))))))</f>
        <v>0 a 4</v>
      </c>
      <c r="Z369" s="11" t="n">
        <f aca="false">IF(Y369="","",IF(Y369="0 a 4",1,IF(Y369="4,5 a 8,5",2,IF(Y369="9","NORMA",IF(Y369="9,5 a 13",3,IF(Y369="13,5 a 20",4,IF(Y369="20,5 a 35",5,"Fuera de rango")))))))</f>
        <v>1</v>
      </c>
      <c r="AA369" s="9" t="n">
        <v>26</v>
      </c>
      <c r="AB369" s="10" t="str">
        <f aca="false">IF(AA369="","",IF(AND(AA369&gt;=0,AA369&lt;=9),"0 a 9",IF(AND(AA369&gt;=9.5,AA369&lt;=18.5),"9,5 a 18,5",IF(AA369=19,"19",IF(AND(AA369&gt;=19.5,AA369&lt;=28),"19,5 a 28",IF(AND(AA369&gt;=28.5,AA369&lt;=40),"28,5 a 40","Fuera de rango"))))))</f>
        <v>19,5 a 28</v>
      </c>
      <c r="AC369" s="11" t="n">
        <f aca="false" t="array" ref="AC369">_xlfn.IFS(AB369="","",AB369="0 a 9",1,AB369="9,5 a 18,5",2,AB369="19","NORMA",AB369="19,5 a 28",3,AB369="28,5 a 40",4,TRUE(),"Fuera de rango")</f>
        <v>3</v>
      </c>
      <c r="AD369" s="9" t="n">
        <v>18</v>
      </c>
      <c r="AE369" s="10" t="str">
        <f aca="false">IF(AD369="","",IF(AND(AD369&gt;=-10,AD369&lt;=0),"De -10 a 0",IF(AND(AD369&gt;=0.5,AD369&lt;=9.5),"0,5 a 9,5",IF(AD369=10,"10",IF(AND(AD369&gt;=10.5,AD369&lt;=20),"10,5 a 20",IF(AND(AD369&gt;=20.5,AD369&lt;=40),"20,5 a 40","Fuera de rango"))))))</f>
        <v>10,5 a 20</v>
      </c>
      <c r="AF369" s="12" t="n">
        <f aca="false">IF(AD369="","",IF(AND(AD369&gt;=-10,AD369&lt;=0),1,IF(AND(AD369&gt;=0.5,AD369&lt;=9.5),2,IF(AD369=10,"NORMA",IF(AND(AD369&gt;=10.5,AD369&lt;=20),3,IF(AND(AD369&gt;=20.5,AD369&lt;=40),4,""))))))</f>
        <v>3</v>
      </c>
      <c r="AG369" s="9" t="n">
        <v>9</v>
      </c>
      <c r="AH369" s="10" t="str">
        <f aca="false">IF(AG369="","",IF(AND(AG369&gt;=0,AG369&lt;=4),"0 a 4",IF(AND(AG369&gt;=4.5,AG369&lt;=8.5),"4,5 a 8,5",IF(AG369=9,"9",IF(AND(AG369&gt;=9.5,AG369&lt;=13),"9,5 a 13",IF(AND(AG369&gt;=13.5,AG369&lt;=25),"13,5 a 25","Fuera de rango"))))))</f>
        <v>9</v>
      </c>
      <c r="AI369" s="10" t="str">
        <f aca="false">IF(AH369="","",IF(AH369="0 a 4",1,IF(AH369="4,5 a 8,5",2,IF(AH369="9","NORMA",IF(AH369="9,5 a 13",3,IF(AH369="13,5 a 25",4,""))))))</f>
        <v>NORMA</v>
      </c>
      <c r="AJ369" s="9" t="n">
        <v>5</v>
      </c>
      <c r="AK369" s="10" t="str">
        <f aca="false">IF(AJ369="","",IF(AND(AJ369&gt;=-15,AJ369&lt;=-10.5),"-15 a -10,5",IF(AND(AJ369&gt;=-10,AJ369&lt;=-4),"-10 a -4",IF(AND(AJ369&gt;=-4.5,AJ369&lt;=0),"-4,5 a 0",IF(AND(AJ369&gt;=0.5,AJ369&lt;=4.5),"0,5 a 4,5",IF(AJ369=5,"5",IF(AND(AJ369&gt;=5.5,AJ369&lt;=10),"5,5 a 10",IF(AND(AJ369&gt;=10.5,AJ369&lt;=20),"10,5 a 20","Fuera de rango"))))))))</f>
        <v>5</v>
      </c>
      <c r="AL369" s="11" t="str">
        <f aca="false">IF(AK369="","",IF(AK369="-15 a -10,5",1,IF(AK369="-10 a -4",2,IF(AK369="-4,5 a 0",3,IF(AK369="0,5 a 4,5",4,IF(AK369="5","NORMA",IF(AK369="5,5 a 10",5,IF(AK369="10,5 a 20",6,"Error"))))))))</f>
        <v>NORMA</v>
      </c>
      <c r="AM369" s="9" t="n">
        <v>0</v>
      </c>
      <c r="AN369" s="10" t="str">
        <f aca="false">IF(AM369="","",IF(AND(AM369&gt;=-7.5,AM369&lt;=-5.5),"-7,5 a -5,5",IF(AND(AM369&gt;=-5,AM369&lt;=-3),"-5 a -3",IF(AND(AM369&gt;=-2.5,AM369&lt;=-0.5),"-2,5 a -0,5",IF(AM369=0,"0,00",IF(AND(AM369&gt;=0.5,AM369&lt;=2.5),"0,5 a 2,5",IF(AND(AM369&gt;=3,AM369&lt;=5),"3 a 5",IF(AND(AM369&gt;=5.5,AM369&lt;=7.5),"5,5 a 7,5",IF(AND(AM369&gt;=8,AM369&lt;=10),"8 a 10","Fuera de rango")))))))))</f>
        <v>0,00</v>
      </c>
      <c r="AO369" s="11" t="str">
        <f aca="false">IF(AN369="","",IF(AN369="-7,5 a -5,5",1,IF(AN369="-5 a -3",2,IF(AN369="-2,5 a -0,5",3,IF(AN369="0,00","NORMA",IF(AN369="0,5 a 2,5",4,IF(AN369="3 a 5",5,IF(AN369="5,5 a 7,5",6,IF(AN369="8 a 10",7,"Error")))))))))</f>
        <v>NORMA</v>
      </c>
      <c r="AP369" s="9" t="n">
        <v>3</v>
      </c>
      <c r="AQ369" s="10" t="str">
        <f aca="false">IF(AP369="","",IF(AND(AP369&gt;=-20,AP369&lt;=-9.5),"-20 a -9,5",IF(AND(AP369&gt;=-9,AP369&lt;=-6.5),"-9 a -6,5",IF(AP369=-6,"-6",IF(AND(AP369&gt;=-5.5,AP369&lt;=-3),"-5,5 a -3",IF(AND(AP369&gt;=-2.5,AP369&lt;=0),"-2,5 a 0",IF(AND(AP369&gt;=0.5,AP369&lt;=3),"0,5 a 3",IF(AND(AP369&gt;=3.5,AP369&lt;=6),"3,5 a 6",IF(AND(AP369&gt;=6.5,AP369&lt;=9),"6,5 a 9",IF(AND(AP369&gt;=9.5,AP369&lt;=20),"9,5 a 20","Fuera de rango"))))))))))</f>
        <v>0,5 a 3</v>
      </c>
      <c r="AR369" s="11" t="n">
        <f aca="false">IF(AQ369="","",IF(AQ369="-20 a -9,5",1,IF(AQ369="-9 a -6,5",2,IF(AQ369="-6","NORMA",IF(AQ369="-5,5 a -3",3,IF(AQ369="-2,5 a 0",4,IF(AQ369="0,5 a 3",5,IF(AQ369="3,5 a 6",6,IF(AQ369="6,5 a 9",7,IF(AQ369="9,5 a 20",8,""))))))))))</f>
        <v>5</v>
      </c>
      <c r="AS369" s="9" t="n">
        <v>2</v>
      </c>
      <c r="AT369" s="10" t="str">
        <f aca="false">IF(AS369="","",IF(AND(AS369&gt;=-16,AS369&lt;=-14),"-16 a -14",IF(AND(AS369&gt;=-13.5,AS369&lt;=-11.5),"-13,5 a -11,5",IF(AND(AS369&gt;=-11,AS369&lt;=-9),"-11 a -9",IF(AND(AS369&gt;=-8.5,AS369&lt;=-6.5),"-8,5 a -6,5",IF(AND(AS369&gt;=-6,AS369&lt;=-4),"-6 a -4",IF(AND(AS369&gt;=-3.5,AS369&lt;=-1.5),"-3,5 a -1,5",IF(AND(AS369&gt;=-1,AS369&lt;=1),"-1 a 1",IF(AND(AS369&gt;=1.5,AS369&lt;=3.5),"1,5 a 3,5",IF(AND(AS369&gt;=4,AS369&lt;=6),"4 a 6",IF(AND(AS369&gt;=6.5,AS369&lt;=8.5),"6,5 a 8,5",IF(AND(AS369&gt;=9,AS369&lt;=11),"9 a 11",IF(AND(AS369&gt;=11.5,AS369&lt;=13.5),"11,5 a 13,5",IF(AND(AS369&gt;=14,AS369&lt;=16),"14 a 16",IF(AND(AS369&gt;=16.5,AS369&lt;=18.5),"16,5 a 18,5",IF(AND(AS369&gt;=19,AS369&lt;=21),"19 a 21","Fuera de rango"))))))))))))))))</f>
        <v>1,5 a 3,5</v>
      </c>
      <c r="AU369" s="11" t="n">
        <f aca="false" t="array" ref="AU369">IF(AT369="","",_xlfn.IFS(AT369="-16 a -14",1,AT369="-13,5 a -11,5",2,AT369="-11 a -9",3,AT369="-8,5 a -6,5",4,AT369="-6 a -4",5,AT369="-3,5 a -1,5",6,AT369="-1 a 1",7,AT369="1,5 a 3,5",8,AT369="4 a 6","NORMA",AT369="6,5 a 8,5",9,AT369="9 a 11",10,AT369="11,5 a 13,5",11,AT369="14 a 16",12,AT369="16,5 a 18,5",13,AT369="19 a 21",14,TRUE(),""))</f>
        <v>8</v>
      </c>
      <c r="AV369" s="9" t="n">
        <v>1</v>
      </c>
      <c r="AW369" s="10" t="str">
        <f aca="false">IF(AV369="","",IF(AND(AV369&gt;=-1,AV369&lt;=-0.5),"-1 a -0,5",IF(AND(AV369&gt;-0.5,AV369&lt;=0),"De -0,5 a 0",IF(AND(AV369&gt;=0.25,AV369&lt;=0.75),"0,25 a 0,75",IF(AND(AV369&gt;=1,AV369&lt;=1.5),"1 a 1,5",IF(AND(AV369&gt;=1.75,AV369&lt;=2.25),"1,75 a 2,25",IF(AND(AV369&gt;=2.5,AV369&lt;=3),"2,5 a 3",IF(AND(AV369&gt;=3.25,AV369&lt;=3.75),"3,25 a 3,75","Fuera de rango"))))))))</f>
        <v>1 a 1,5</v>
      </c>
      <c r="AX369" s="10" t="n">
        <f aca="false">IF(AW369="","",IF(OR(AW369="-1 a -0,5",AW369="-1 a -0.5"),1,IF(OR(AW369="De -0,5 a 0",AW369="-0,5 a 0",AW369="De -0.5 a 0"),2,IF(OR(AW369="0,25 a 0,75",AW369="0.25 a 0.75"),"NORMA",IF(OR(AW369="1 a 1,5",AW369="1 a 1.5"),3,IF(OR(AW369="1,75 a 2,25",AW369="1.75 a 2.25"),4,IF(OR(AW369="2,5 a 3",AW369="2.5 a 3"),5,IF(OR(AW369="3,25 a 3,75",AW369="3.25 a 3.75"),6,""))))))))</f>
        <v>3</v>
      </c>
      <c r="AY369" s="9" t="n">
        <v>-7</v>
      </c>
      <c r="AZ369" s="10" t="str">
        <f aca="false">IF(AY369="","",IF(AND(AY369&gt;=-20,AY369&lt;=-9.5),"-20 a -9,5",IF(AND(AY369&gt;=-9,AY369&lt;=-6.5),"-9 a -6,5",IF(AY369=-6,"-6",IF(AND(AY369&gt;=-5.5,AY369&lt;=-3),"-5,5 a -3",IF(AND(AY369&gt;=-2.5,AY369&lt;=0),"-2,5 a 0",IF(AND(AY369&gt;=0.5,AY369&lt;=3),"0,5 a 3",IF(AND(AY369&gt;=3.5,AY369&lt;=6),"3,5 a 6","Fuera de rango"))))))))</f>
        <v>-9 a -6,5</v>
      </c>
      <c r="BA369" s="11" t="n">
        <f aca="false">IF(AZ369="","",IF(AZ369="-20 a -9,5",1,IF(AZ369="-9 a -6,5",2,IF(AZ369="-6","NORMA",IF(AZ369="-5,5 a -3",3,IF(AZ369="-2,5 a 0",4,IF(AZ369="0,5 a 3",5,IF(AZ369="3,5 a 6",6,""))))))))</f>
        <v>2</v>
      </c>
      <c r="BB369" s="9" t="n">
        <v>0</v>
      </c>
      <c r="BC369" s="10" t="str">
        <f aca="false" t="array" ref="BC369">IF(BB369="","",_xlfn.IFS(AND(BB369&gt;=0,BB369&lt;=2),"0 a 2",AND(BB369&gt;=2.5,BB369&lt;=4.5),"2,5 a 4,5",AND(BB369&gt;=5,BB369&lt;=7),"5 a 7",AND(BB369&gt;=7.5,BB369&lt;=9.5),"7,5 a 9,5",AND(BB369&gt;=10,BB369&lt;=12),"10 a 12",AND(BB369&gt;=12.5,BB369&lt;=14.5),"12,5 a 14,5",BB369=15,"15",AND(BB369&gt;=15.5,BB369&lt;=17.5),"15,5 a 17,5",AND(BB369&gt;=18,BB369&lt;=20),"18 a 20",AND(BB369&gt;=20.5,BB369&lt;=22.5),"20,5 a 22,5",AND(BB369&gt;=23,BB369&lt;=25),"23 a 25",TRUE(),"Fuera de rango"))</f>
        <v>0 a 2</v>
      </c>
      <c r="BD369" s="11" t="n">
        <f aca="false" t="array" ref="BD369">IF(BC369="","",_xlfn.IFS(BC369="0 a 2",1,BC369="2,5 a 4,5",2,BC369="5 a 7",3,BC369="7,5 a 9,5",4,BC369="10 a 12",5,BC369="12,5 a 14,5",6,BC369="15","NORMA",BC369="15,5 a 17,5",7,BC369="18 a 20",8,BC369="20,5 a 22,5",9,BC369="23 a 25",10,TRUE(),"Fuera de rango"))</f>
        <v>1</v>
      </c>
      <c r="BE369" s="9" t="n">
        <v>32</v>
      </c>
      <c r="BF369" s="10" t="str">
        <f aca="false">IF(BE369="","",IF(AND(BE369&gt;=-20,BE369&lt;=-10),"-20 a -10",IF(AND(BE369&gt;=-9.5,BE369&lt;=0.5),"-9,5 a 0,5",IF(AND(BE369&gt;=1,BE369&lt;=11),"1 a 11",IF(AND(BE369&gt;=11.5,BE369&lt;=20.5),"11,5 a 20,5",IF(BE369=21,"21",IF(AND(BE369&gt;=21.5,BE369&lt;=31.5),"21,5 a 31,5",IF(AND(BE369&gt;=32,BE369&lt;=42),"32 a 42","Fuera de rango"))))))))</f>
        <v>32 a 42</v>
      </c>
      <c r="BG369" s="11" t="n">
        <f aca="false">IF(BF369="","",IF(BF369="-20 a -10",1,IF(BF369="-9,5 a 0,5",2,IF(BF369="1 a 11",3,IF(BF369="11,5 a 20,5",4,IF(BF369="21","NORMA",IF(BF369="21,5 a 31,5",5,IF(BF369="32 a 42",6,""))))))))</f>
        <v>6</v>
      </c>
      <c r="BH369" s="9" t="n">
        <v>30</v>
      </c>
      <c r="BI369" s="10" t="str">
        <f aca="false">IF(BH369="","",IF(AND(BH369&gt;=-20,BH369&lt;=-15),"-20 a -15",IF(AND(BH369&gt;=-14.5,BH369&lt;=-9.5),"-14,5 a -9,5",IF(AND(BH369&gt;=-9,BH369&lt;=-4),"-9 a -4",IF(AND(BH369&gt;=-3.5,BH369&lt;=2.5),"-3,5 a 2,5",IF(AND(BH369&gt;=3,BH369&lt;=8),"3 a 8",IF(AND(BH369&gt;=8.5,BH369&lt;=14.5),"8,5 a 14,5",IF(BH369=15,"15",IF(AND(BH369&gt;=15.5,BH369&lt;=20.5),"15,5 a 20,5",IF(AND(BH369&gt;=21,BH369&lt;=26),"21 a 26","Fuera de rango"))))))))))</f>
        <v>Fuera de rango</v>
      </c>
      <c r="BJ369" s="11" t="str">
        <f aca="false">IF(BI369="","",IF(BI369="-20 a -15",1,IF(BI369="-14,5 a -9,5",2,IF(BI369="-9 a -4",3,IF(BI369="-3,5 a 2,5",4,IF(BI369="3 a 8",5,IF(BI369="8,5 a 14,5",6,IF(BI369="15","NORMA",IF(BI369="15,5 a 20,5",7,IF(BI369="21 a 26",8,IF(BI369="26,5 a 31,5",9,"")))))))))))</f>
        <v/>
      </c>
      <c r="BK369" s="9" t="n">
        <v>14</v>
      </c>
      <c r="BL369" s="10" t="str">
        <f aca="false">IF(BK369="","",IF(AND(BK369&gt;=0,BK369&lt;=2),"0 - 2",IF(AND(BK369&gt;=2.5,BK369&lt;=4.5),"2,5 - 4,5",IF(AND(BK369&gt;=5,BK369&lt;=7),"5 - 7",IF(AND(BK369&gt;=7.5,BK369&lt;=9.5),"7,5 - 9,5",IF(AND(BK369&gt;=10,BK369&lt;=12),"10 - 12",IF(AND(BK369&gt;=12.5,BK369&lt;=13.5),"12,5 - 13,5",IF(BK369=14,"14",IF(AND(BK369&gt;=14.5,BK369&lt;=16.5),"14,5 - 16,5",IF(AND(BK369&gt;=17,BK369&lt;=19),"17 - 19",IF(AND(BK369&gt;=19.5,BK369&lt;=21.5),"19,5 - 21,5",IF(AND(BK369&gt;=22,BK369&lt;=24),"22 - 24",IF(AND(BK369&gt;=24.5,BK369&lt;=26.5),"24,5 - 26,5",IF(AND(BK369&gt;=27,BK369&lt;=29),"27 - 29",IF(AND(BK369&gt;=29.5,BK369&lt;=30),"29,5 - 30","Fuera de rango")))))))))))))))</f>
        <v>14</v>
      </c>
      <c r="BM369" s="11" t="str">
        <f aca="false">IF(BL369="","",IF(BL369="0 - 2",1,IF(BL369="2,5 - 4,5",2,IF(BL369="5 - 7",3,IF(BL369="7,5 - 9,5",4,IF(BL369="10 - 12",5,IF(BL369="12,5 - 13,5",6,IF(BL369="14","NORMA",IF(BL369="14,5 - 16,5",7,IF(BL369="17 - 19",8,IF(BL369="19,5 - 21,5",9,IF(BL369="22 - 24",10,IF(BL369="24,5 - 26,5",11,IF(BL369="27 - 29",12,IF(BL369="29,5 - 30",13,"")))))))))))))))</f>
        <v>NORMA</v>
      </c>
      <c r="BN369" s="9" t="n">
        <v>23</v>
      </c>
      <c r="BO369" s="11" t="str">
        <f aca="false">IF(BN369="","",IF(AND(BN369&gt;=-20,BN369&lt;=-10),"-20 a -10",IF(AND(BN369&gt;=-9.5,BN369&lt;=0.5),"-9,5 a 0,5",IF(AND(BN369&gt;=1,BN369&lt;=11),"1 a 11",IF(AND(BN369&gt;=11.5,BN369&lt;=21.5),"11,5 a 21,5",IF(BN369=22,"22",IF(AND(BN369&gt;=22.5,BN369&lt;=32.5),"22,5 a 32,5",IF(AND(BN369&gt;=33,BN369&lt;=43),"33 a 43","Fuera de rango"))))))))</f>
        <v>22,5 a 32,5</v>
      </c>
      <c r="BP369" s="11" t="n">
        <f aca="false">IF(BO369="","",IF(BO369="-20 a -10",1,IF(BO369="-9,5 a 0,5",2,IF(BO369="1 a 11",3,IF(BO369="11,5 a 21,5",4,IF(BO369="22","NORMA",IF(BO369="22,5 a 32,5",5,IF(BO369="33 a 43",6,""))))))))</f>
        <v>5</v>
      </c>
      <c r="BQ369" s="9" t="n">
        <v>20</v>
      </c>
      <c r="BR369" s="10" t="str">
        <f aca="false">IF(BQ369="","",IF(AND(BQ369&gt;=-20,BQ369&lt;=-15),"-20 a -15",IF(AND(BQ369&gt;=-14.5,BQ369&lt;=-9.5),"-14,5 a -9,5",IF(AND(BQ369&gt;=-9,BQ369&lt;=-4),"-9 a -4",IF(AND(BQ369&gt;=-3.5,BQ369&lt;=2.5),"-3,5 a 2,5",IF(AND(BQ369&gt;=3,BQ369&lt;=8),"3 a 8",IF(AND(BQ369&gt;=8.5,BQ369&lt;=13.5),"8,5 a 13,5",IF(AND(BQ369&gt;=14,BQ369&lt;=17.5),"14 a 17,5",IF(BQ369=18,"18",IF(AND(BQ369&gt;=18.5,BQ369&lt;=23.5),"18,5 a 23,5",IF(AND(BQ369&gt;=24,BQ369&lt;=29),"24 a 29",IF(AND(BQ369&gt;=29.5,BQ369&lt;=34.5),"29,5 a 34,5",IF(AND(BQ369&gt;=35,BQ369&lt;=40),"35 a 40","Fuera de rango")))))))))))))</f>
        <v>18,5 a 23,5</v>
      </c>
      <c r="BS369" s="11" t="n">
        <f aca="false">IF(BR369="","",IF(BR369="-20 a -15",1,IF(BR369="-14,5 a -9,5",2,IF(BR369="-9 a -4",3,IF(BR369="-3,5 a 2,5",4,IF(BR369="3 a 8",5,IF(BR369="8,5 a 13,5",6,IF(BR369="14 a 17,5",7,IF(BR369="18","NORMA",IF(BR369="18,5 a 23,5",8,IF(BR369="24 a 29",9,IF(BR369="29,5 a 34,5",10,IF(BR369="35 a 40",11,"")))))))))))))</f>
        <v>8</v>
      </c>
      <c r="BT369" s="9" t="n">
        <v>0</v>
      </c>
      <c r="BU369" s="10" t="str">
        <f aca="false">IF(BT369="","",IF(AND(BT369&gt;=-20,BT369&lt;=-18),"-20 a -18",IF(AND(BT369&gt;=-17.5,BT369&lt;=-15.5),"-17,5 a -15,5",IF(AND(BT369&gt;=-15,BT369&lt;=-13),"-15 a -13",IF(AND(BT369&gt;=-12.5,BT369&lt;=-10.5),"-12,5 a -10,5",IF(AND(BT369&gt;=-10,BT369&lt;=-8),"-10 a -8",IF(AND(BT369&gt;=-7.5,BT369&lt;=-5.5),"-7,5 a -5,5",IF(AND(BT369&gt;=-5,BT369&lt;=-3),"-5 a -3",IF(AND(BT369&gt;=-2.5,BT369&lt;=-0.5),"-2,5 a -0,5",IF(BT369=0,"0",IF(AND(BT369&gt;=0.5,BT369&lt;=2.5),"0,5 a 2,5",IF(AND(BT369&gt;=3,BT369&lt;=5),"3 a 5",IF(AND(BT369&gt;=5.5,BT369&lt;=7.5),"5,5 a 7,5",IF(AND(BT369&gt;=8,BT369&lt;=10),"8 a 10",IF(AND(BT369&gt;=10.5,BT369&lt;=12.5),"10,5 a 12,5",IF(AND(BT369&gt;=13,BT369&lt;=15),"13 a 15",IF(AND(BT369&gt;=15.5,BT369&lt;=17.5),"15,5 a 17,5",IF(AND(BT369&gt;=18,BT369&lt;=20),"18 a 20","Fuera de rango"))))))))))))))))))</f>
        <v>0</v>
      </c>
      <c r="BV369" s="11" t="str">
        <f aca="false">IF(BT369="","",IF(BT369=0,"NORMA",IF(AND(BT369&gt;=-20,BT369&lt;=-18),2,IF(AND(BT369&gt;=-17.5,BT369&lt;=-15.5),2,IF(AND(BT369&gt;=-15,BT369&lt;=-13),3,IF(AND(BT369&gt;=-12.5,BT369&lt;=-10.5),4,IF(AND(BT369&gt;=-10,BT369&lt;=-8),5,IF(AND(BT369&gt;=-7.5,BT369&lt;=-5.5),6,IF(AND(BT369&gt;=-5,BT369&lt;=-3),7,IF(AND(BT369&gt;=-2.5,BT369&lt;=-0.5),8,IF(AND(BT369&gt;=0.5,BT369&lt;=2.5),9,IF(AND(BT369&gt;=3,BT369&lt;=5),10,IF(AND(BT369&gt;=5.5,BT369&lt;=7.5),11,IF(AND(BT369&gt;=8,BT369&lt;=10),12,IF(AND(BT369&gt;=10.5,BT369&lt;=12.5),13,IF(AND(BT369&gt;=13,BT369&lt;=15),14,IF(AND(BT369&gt;=15.5,BT369&lt;=17.5),15,IF(AND(BT369&gt;=18,BT369&lt;=20),16,"Fuera de rango"))))))))))))))))))</f>
        <v>NORMA</v>
      </c>
      <c r="BW369" s="9" t="n">
        <v>-3.5</v>
      </c>
      <c r="BX369" s="10" t="n">
        <f aca="false">18.5- (0.3*H369)</f>
        <v>4.1</v>
      </c>
      <c r="BY369" s="10" t="n">
        <f aca="false">(BW369)-(BX369)</f>
        <v>-7.6</v>
      </c>
      <c r="BZ369" s="10" t="str">
        <f aca="false">IF(BY369="","",IF(BY369&lt;-27.5,"De -30 a -28",IF(BY369&lt;-25,"De -27,5 a -25,5",IF(BY369&lt;-22.5,"De -25 a -23",IF(BY369&lt;-20,"De -22,5 a -20,5",IF(BY369&lt;-17.5,"De -20 a -18",IF(BY369&lt;-15,"De -17,5 a -15,5",IF(BY369&lt;-12.5,"De -15 a -13",IF(BY369&lt;-10,"De -12,5 a -10,5",IF(BY369&lt;-7.5,"De -10 a -8",IF(BY369&lt;-5,"De -7,5 a -5,5",IF(BY369&lt;-2.5,"De -5 a -3",IF(BY369&lt;0,"De -2,5 a -0,5",IF(BY369&lt;2.5,"De 0 a 2",IF(BY369&lt;5,"De 2,5 a 4,5",IF(BY369&lt;7.5,"De 5 a 7",IF(BY369&lt;10,"De 7,5 a 9,5",IF(BY369&lt;12.5,"De 10 a 12",IF(BY369&lt;15,"De 12,5 a 14,5",IF(BY369&lt;17.5,"De 15 a 17",IF(BY369&lt;20,"De 17,5 a 19,5",IF(BY369&lt;22.5,"De 20 a 22",IF(BY369&lt;25,"De 22,5 a 24,5",IF(BY369&lt;27.5,"De 25 a 27","De 27,5 a 30"))))))))))))))))))))))))</f>
        <v>De -10 a -8</v>
      </c>
      <c r="CA369" s="12" t="n">
        <f aca="false">IF(BY369="","",IF(BY369&lt;=-28,1,IF(BY369&lt;=-25.5,2,IF(BY369&lt;=-23,3,IF(BY369&lt;=-20.5,4,IF(BY369&lt;=-18,5,IF(BY369&lt;=-15.5,6,IF(BY369&lt;=-13,7,IF(BY369&lt;=-10.5,8,IF(BY369&lt;=-8,9,IF(BY369&lt;=-5.5,10,IF(BY369&lt;=-3,11,IF(BY369&lt;=-0.5,12,IF(BY369&lt;=2,13,IF(BY369&lt;=4.5,14,IF(BY369&lt;=7,15,IF(BY369&lt;=9.5,16,IF(BY369&lt;=12,17,IF(BY369&lt;=14.5,18,IF(BY369&lt;=17,19,IF(BY369&lt;=19.5,20,IF(BY369&lt;=22,21,IF(BY369&lt;=24.5,22,IF(BY369&lt;=27,23,IF(BY369&lt;=30,24,"Fuera de rango")))))))))))))))))))))))))</f>
        <v>10</v>
      </c>
      <c r="CB369" s="9" t="n">
        <v>-3.5</v>
      </c>
      <c r="CC369" s="10" t="n">
        <f aca="false">18.5- (0.3*H369)</f>
        <v>4.1</v>
      </c>
      <c r="CD369" s="10" t="n">
        <f aca="false">(CB369)-(CC369)</f>
        <v>-7.6</v>
      </c>
      <c r="CE369" s="10" t="str">
        <f aca="false">IF(CD369="","",IF(CD369&lt;-27.5,"De -30 a -28",IF(CD369&lt;-25,"De -27,5 a -25,5",IF(CD369&lt;-22.5,"De -25 a -23",IF(CD369&lt;-20,"De -22,5 a -20,5",IF(CD369&lt;-17.5,"De -20 a -18",IF(CD369&lt;-15,"De -17,5 a -15,5",IF(CD369&lt;-12.5,"De -15 a -13",IF(CD369&lt;-10,"De -12,5 a -10,5",IF(CD369&lt;-7.5,"De -10 a -8",IF(CD369&lt;-5,"De -7,5 a -5,5",IF(CD369&lt;-2.5,"De -5 a -3",IF(CD369&lt;0,"De -2,5 a -0,5",IF(CD369&lt;=2,"De 0 a 2",IF(CD369&lt;=4.5,"De 2,5 a 4,5",IF(CD369&lt;=7,"De 5 a 7",IF(CD369&lt;=9.5,"De 7,5 a 9,5",IF(CD369&lt;=12,"De 10 a 12",IF(CD369&lt;=14.5,"De 12,5 a 14,5",IF(CD369&lt;=17,"De 15 a 17",IF(CD369&lt;=19.5,"De 17,5 a 19,5",IF(CD369&lt;=22,"De 20 a 22",IF(CD369&lt;=24.5,"De 22,5 a 24,5",IF(CD369&lt;=27,"De 25 a 27","De 27,5 a 30"))))))))))))))))))))))))</f>
        <v>De -10 a -8</v>
      </c>
      <c r="CF369" s="12" t="n">
        <f aca="false">IF(CD369="","",IF(CD369&lt;-27.5,1,IF(CD369&lt;-25,2,IF(CD369&lt;-22.5,3,IF(CD369&lt;-20,4,IF(CD369&lt;-17.5,5,IF(CD369&lt;-15,6,IF(CD369&lt;-12.5,7,IF(CD369&lt;-10,8,IF(CD369&lt;-7.5,9,IF(CD369&lt;-5,10,IF(CD369&lt;-2.5,11,IF(CD369&lt;0,12,IF(CD369&lt;2.5,13,IF(CD369&lt;5,14,IF(CD369&lt;7.5,15,IF(CD369&lt;10,16,IF(CD369&lt;12.5,17,IF(CD369&lt;15,18,IF(CD369&lt;17.5,19,IF(CD369&lt;20,20,IF(CD369&lt;22.5,21,IF(CD369&lt;25,22,IF(CD369&lt;27.5,23,24))))))))))))))))))))))))</f>
        <v>9</v>
      </c>
      <c r="CG369" s="9" t="n">
        <v>-1.5</v>
      </c>
      <c r="CH369" s="10" t="str">
        <f aca="false">IF(CG369="","",IF(AND(CG369&gt;=-10,CG369&lt;=-9.5),"-10 a -9,5",IF(AND(CG369&gt;-9.5,CG369&lt;=-8.5),"-9 a -8,5",IF(AND(CG369&gt;-8.5,CG369&lt;=-7.5),"-8 a -7,5",IF(AND(CG369&gt;-7.5,CG369&lt;=-6.5),"-7 a -6,5",IF(AND(CG369&gt;-6.5,CG369&lt;=-5.5),"-6 a -5,5",IF(AND(CG369&gt;-5.5,CG369&lt;=-4.5),"-5 a -4,5",IF(AND(CG369&gt;-4.5,CG369&lt;=-3.5),"-4 a -3,5",IF(AND(CG369&gt;-3.5,CG369&lt;=-2.5),"-3 a -2,5",IF(CG369=-2.25,"-2,25",IF(AND(CG369&gt;-2.5,CG369&lt;=-1.5),"-2 a -1,5",IF(AND(CG369&gt;-1.5,CG369&lt;=-0.5),"-1 a -0,5",IF(AND(CG369&gt;-0.5,CG369&lt;=0.5),"0 a 0,5",IF(AND(CG369&gt;0.5,CG369&lt;=1.5),"1 a 1,5",IF(AND(CG369&gt;1.5,CG369&lt;=2.5),"2 a 2,5",IF(AND(CG369&gt;2.5,CG369&lt;=3.5),"3 a 3,5",IF(AND(CG369&gt;3.5,CG369&lt;=4.5),"4 a 4,5",IF(AND(CG369&gt;4.5,CG369&lt;=5.5),"5 a 5,5",IF(AND(CG369&gt;5.5,CG369&lt;=6.5),"6 a 6,5",IF(AND(CG369&gt;6.5,CG369&lt;=7.5),"7 a 7,5",IF(AND(CG369&gt;7.5,CG369&lt;=8.5),"8 a 8,5",IF(AND(CG369&gt;8.5,CG369&lt;=9.5),"9 a 9,5",IF(CG369&gt;=10,"10","Fuera de rango")))))))))))))))))))))))</f>
        <v>-2 a -1,5</v>
      </c>
      <c r="CI369" s="11" t="n">
        <f aca="false">IF(CG369="","",IF(CG369=-2.25,"NORMA",IF(CG369&lt;=-9.5,1,IF(CG369&lt;=-8.5,2,IF(CG369&lt;=-7.5,3,IF(CG369&lt;=-6.5,4,IF(CG369&lt;=-5.5,5,IF(CG369&lt;=-4.5,6,IF(CG369&lt;=-3.5,7,IF(CG369&lt;=-2.5,8,IF(CG369&lt;=-1.5,9,IF(CG369&lt;=-0.5,10,IF(CG369&lt;=0.5,11,IF(CG369&lt;=1.5,12,IF(CG369&lt;=2.5,13,IF(CG369&lt;=3.5,14,IF(CG369&lt;=4.5,15,IF(CG369&lt;=5.5,16,IF(CG369&lt;=6.5,17,IF(CG369&lt;=7.5,18,IF(CG369&lt;=8.5,19,IF(CG369&lt;=9.5,20,IF(CG369=10,21,"Fuera de rango")))))))))))))))))))))))</f>
        <v>9</v>
      </c>
      <c r="CJ369" s="9" t="n">
        <v>2</v>
      </c>
      <c r="CK369" s="10" t="str">
        <f aca="false">IF(CJ369="","",IF(AND(CJ369&gt;=-6,CJ369&lt;=-5.5),"-6 a -5,5",IF(AND(CJ369&gt;-5.5,CJ369&lt;=-4.5),"-5 a -4,5",IF(AND(CJ369&gt;-4.5,CJ369&lt;=-3.5),"-4 a -3,5",IF(AND(CJ369&gt;-3.5,CJ369&lt;=-2.5),"-3 a -2,5",IF(AND(CJ369&gt;-2.5,CJ369&lt;=-1.5),"-2 a -1,5",IF(AND(CJ369&gt;-1.5,CJ369&lt;=-0.5),"-1 a -0,5",IF(AND(CJ369&gt;-0.5,CJ369&lt;=0.5),"0 a 0,5",IF(AND(CJ369&gt;0.5,CJ369&lt;=1.5),"1 a 1,5",IF(AND(CJ369&gt;1.5,CJ369&lt;2.5),"2",IF(AND(CJ369&gt;=2.5,CJ369&lt;=3),"2,5 a 3",IF(AND(CJ369&gt;3,CJ369&lt;=4),"3,5 a 4",IF(AND(CJ369&gt;4,CJ369&lt;=5),"4,5 a 5",IF(AND(CJ369&gt;5,CJ369&lt;=6),"5,5 a 6",IF(AND(CJ369&gt;6,CJ369&lt;=7),"6,5 a 7",IF(AND(CJ369&gt;7,CJ369&lt;=8),"7,5 a 8",IF(AND(CJ369&gt;8,CJ369&lt;=9.5),"8,5 a 9,5",IF(CJ369=10,"10","Fuera de rango"))))))))))))))))))</f>
        <v>2</v>
      </c>
      <c r="CL369" s="11" t="str">
        <f aca="false">IF(CK369="","",IF(OR(CK369="-6 a -5,5",CK369="-6 - -5,5"),1,IF(OR(CK369="-5 a -4,5",CK369="-5 - -4,5"),2,IF(OR(CK369="-4 a -3,5",CK369="-4 - -3,5"),3,IF(OR(CK369="-3 a -2,5",CK369="-3 - -2,5"),4,IF(OR(CK369="-2 a -1,5",CK369="-2 - -1,5"),5,IF(OR(CK369="-1 a -0,5",CK369="-1 - -0,5"),6,IF(OR(CK369="0 a 0,5",CK369="0 - 0,5"),7,IF(OR(CK369="1 a 1,5",CK369="1 - 1,5"),8,IF(CK369="2","NORMA",IF(OR(CK369="2,5 a 3",CK369="2,5 - 3"),9,IF(OR(CK369="3,5 a 4",CK369="3,5 - 4"),10,IF(OR(CK369="4,5 a 5",CK369="4,5 - 5"),11,IF(OR(CK369="5,5 a 6",CK369="5,5 - 6"),12,IF(OR(CK369="6,5 a 7",CK369="6,5 - 7"),13,IF(OR(CK369="7,5 a 8",CK369="7,5 - 8"),14,IF(OR(CK369="8,5 a 9",CK369="8,5 - 9,5",CK369="9 a 9,5"),15,IF(CK369="10",15,IF(OR(CK369="0,5 a 1",CK369="0,5 - 1"),7,"Fuera de rango")))))))))))))))))))</f>
        <v>NORMA</v>
      </c>
      <c r="CN369" s="10" t="str">
        <f aca="false">IF(CM369=0,"0", " ")</f>
        <v>0</v>
      </c>
      <c r="CO369" s="10" t="str">
        <f aca="false">IF(CM369&gt;0,"EME"," ")</f>
        <v> </v>
      </c>
      <c r="CQ369" s="10" t="str">
        <f aca="false">IF(CP369&gt;0,"0", " ")</f>
        <v> </v>
      </c>
      <c r="CR369" s="10" t="str">
        <f aca="false">IF(CP369&gt;0,"EME"," ")</f>
        <v> </v>
      </c>
      <c r="CS369" s="9" t="n">
        <v>0</v>
      </c>
      <c r="CV369" s="9" t="n">
        <v>0</v>
      </c>
      <c r="CY369" s="9" t="n">
        <v>-3.75</v>
      </c>
      <c r="DB369" s="9" t="n">
        <v>-3.75</v>
      </c>
      <c r="DC369" s="11" t="str">
        <f aca="false">IF(DB369&lt;0,"2"," ")</f>
        <v>2</v>
      </c>
      <c r="DD369" s="11" t="str">
        <f aca="false">IF(DB369&lt;0,"MIO"," ")</f>
        <v>MIO</v>
      </c>
      <c r="DE369" s="9" t="n">
        <v>-0.5</v>
      </c>
      <c r="DF369" s="10" t="str">
        <f aca="false">IF(DE369&lt;0,"3"," ")</f>
        <v>3</v>
      </c>
      <c r="DG369" s="10" t="str">
        <f aca="false">IF(DE369&lt;0,"AST"," ")</f>
        <v>AST</v>
      </c>
      <c r="DH369" s="9" t="n">
        <v>-0.5</v>
      </c>
      <c r="DI369" s="10" t="str">
        <f aca="false">IF(DH369&lt;0,"3"," ")</f>
        <v>3</v>
      </c>
      <c r="DJ369" s="10" t="str">
        <f aca="false">IF(DH369&lt;0,"AST"," ")</f>
        <v>AST</v>
      </c>
      <c r="DK369" s="9" t="n">
        <v>0.75</v>
      </c>
      <c r="DL369" s="10" t="str">
        <f aca="false">IF(DK369&gt;0,"4"," ")</f>
        <v>4</v>
      </c>
      <c r="DM369" s="10" t="str">
        <f aca="false">IF(DK369&gt;0,"PRE"," ")</f>
        <v>PRE</v>
      </c>
      <c r="DN369" s="9" t="n">
        <v>0.75</v>
      </c>
      <c r="DO369" s="10" t="str">
        <f aca="false">IF(DN369&gt;0,"4"," ")</f>
        <v>4</v>
      </c>
      <c r="DP369" s="10" t="str">
        <f aca="false">IF(DN369&gt;0,"PRE"," ")</f>
        <v>PRE</v>
      </c>
      <c r="DS369" s="12" t="str">
        <f aca="false">CONCATENATE(CO369,CU369,DA369,DG369,DM369)</f>
        <v> ASTPRE</v>
      </c>
      <c r="DT369" s="10" t="e">
        <f aca="false" t="array" ref="DT369">_xlfn.IFS(DS369="EME    ","0", DS369=" HIP   ","1", DS369="  MIO  ","2", DS369="   AST ","3", DS369="    PRE","4", DS369="EME   PRE","5", DS369=" HIP  PRE","6", DS369=" HIP AST ","7", DS369="  MIO PRE","8", DS369="  MIOAST ","9", DS369="   ASTPRE","10",DS369=" HIP ASTPRE","11", DS369="  MIOASTPRE","12", DS369="     ","0")</f>
        <v>#N/A</v>
      </c>
      <c r="DV369" s="1" t="e">
        <f aca="false" t="array" ref="DV369">_xlfn.IFS(DU369="SI","2", DU369="NO","1")</f>
        <v>#N/A</v>
      </c>
      <c r="DX369" s="11" t="str">
        <f aca="false">IF(DW369=0,"1","2")</f>
        <v>1</v>
      </c>
      <c r="DY369" s="11" t="str">
        <f aca="false" t="array" ref="DY369">_xlfn.IFS(DW369=0,"0", DW369=0.25, "1", DW369=0.5,"2", DW369=0.75,"3", DW369=1,"4",DW369=1.25,"5", DW369=1.5,"6", DW369=1.75,"7", DW369=2,"8")</f>
        <v>0</v>
      </c>
      <c r="EA369" s="11" t="str">
        <f aca="false">IF(DZ369=0,"1","2")</f>
        <v>1</v>
      </c>
      <c r="EB369" s="11" t="str">
        <f aca="false" t="array" ref="EB369">_xlfn.IFS(DZ369=0,"0", DZ369=0.25, "1", DZ369=0.5,"2", DZ369=0.75,"3", DZ369=1,"4",DZ369=1.25,"5", DZ369=1.5,"6", DZ369=1.75,"7", DZ369=2,"8")</f>
        <v>0</v>
      </c>
      <c r="ED369" s="10" t="str">
        <f aca="false">IF(EC369=0,"1","2")</f>
        <v>1</v>
      </c>
      <c r="EE369" s="11" t="str">
        <f aca="false" t="array" ref="EE369">_xlfn.IFS(EC369=0,"0", EC369=-0.25, "1", EC369=-0.5,"2", EC369=-0.75,"3", EC369=-1,"4",EC369=-1.25,"5", EC369=-1.5,"6", EC369=-1.75,"7", EC369=-2,"8", EC369=-2.25,"9",EC369=-2.5,"10", EC369=-2.75,"11", EC369=-3,"12", EC369=-3.25,"13", EC369=-3.5,"14", EC369=-3.75,"15",EC369=-4,"16")</f>
        <v>0</v>
      </c>
      <c r="EG369" s="10" t="str">
        <f aca="false">IF(EF369=0,"1","2")</f>
        <v>1</v>
      </c>
      <c r="EH369" s="11" t="str">
        <f aca="false" t="array" ref="EH369">_xlfn.IFS(EF369=0,"0", EF369=-0.25, "1", EF369=-0.5,"2", EF369=-0.75,"3", EF369=-1,"4",EF369=-1.25,"5", EF369=-1.5,"6", EF369=-1.75,"7", EF369=-2,"8", EF369=-2.25,"9",EF369=-2.5,"10", EF369=-2.75,"11", EF369=-3,"12", EF369=-3.25,"13", EF369=-3.5,"14", EF369=-3.75,"15",EF369=-4,"16")</f>
        <v>0</v>
      </c>
      <c r="EJ369" s="11" t="str">
        <f aca="false">IF(EI369=0,"1","2")</f>
        <v>1</v>
      </c>
      <c r="EK369" s="11" t="str">
        <f aca="false" t="array" ref="EK369">_xlfn.IFS(EI369=0,"0", EI369=-0.25, "1", EI369=-0.5,"2", EI369=-0.75,"3", EI369=-1,"4",EI369=-1.25,"5", EI369=-1.5,"6", EI369=-1.75,"7", EI369=-2,"8", EI369=-2.25,"9", EI369=-2.25,"9",EI369=-2.5,"10", EI369=-2.75,"11", EI369=-3,"12", EI369=-3.25,"13", EI369=-3.5,"14", EI369=-3.75,"15",EI369=-4,"16", EI369=0.25, "17", EI369=0.5, "18")</f>
        <v>0</v>
      </c>
      <c r="EM369" s="11" t="str">
        <f aca="false">IF(EL369=0,"1","2")</f>
        <v>1</v>
      </c>
      <c r="EN369" s="11" t="str">
        <f aca="false" t="array" ref="EN369">_xlfn.IFS(EL369=0.25,"17",EL369=0.5,"18", EL369=0,"0", EL369=-0.25, "1", EL369=-0.5,"2", EL369=-0.75,"3", EL369=-1,"4",EL369=-1.25,"5", EL369=-1.5,"6", EL369=-1.75,"7", EL369=-2,"8",EL369= -2.25,"9",EL369=-2.5,"10",EL369= -2.75,"11",EL369= -3,"12",EL369= -3.25,"13",EL369= -3.5,"14",EL369= -3.75,"15",EL369=-4,"16")</f>
        <v>0</v>
      </c>
      <c r="EP369" s="11" t="str">
        <f aca="false">IF(EO369=0,"1","2")</f>
        <v>1</v>
      </c>
      <c r="EQ369" s="11" t="str">
        <f aca="false" t="array" ref="EQ369">_xlfn.IFS(EO369=0,"0", EO369=0.25, "1", EO369=0.5,"2", EO369=0.75,"3", EO369=1,"4",EO369=1.25,"5", EO369=1.5,"6", EO369=1.75,"7", EO369=2,"8", EO369=2.25,"9", EO369=2.25,"9",EO369=2.5,"10", EO369=2.75,"11", EO369=3,"12", EO369=3.25,"13", EO369=3.5,"14", EO369=3.75,"15",EO369=4,"16", EO369=-0.25, "17", bq=-0.5, "18")</f>
        <v>0</v>
      </c>
      <c r="ES369" s="11" t="str">
        <f aca="false">IF(ER369=0,"1","2")</f>
        <v>1</v>
      </c>
      <c r="ET369" s="11" t="str">
        <f aca="false" t="array" ref="ET369">_xlfn.IFS(ER369=0,"0", ER369=0.25, "1", ER369=0.5,"2", ER369=0.75,"3", ER369=1,"4",ER369=1.25,"5", ER369=1.5,"6", ER369=1.75,"7", ER369=2,"8", ER369=2.25,"9", ER369=2.25,"9",ER369=2.5,"10", ER369=2.75,"11", ER369=3,"12", ER369=3.25,"13", ER369=3.5,"14", ER369=3.75,"15",ER369=4,"16", ER369=-0.25, "17", bq=-0.5, "18")</f>
        <v>0</v>
      </c>
      <c r="EV369" s="14" t="e">
        <f aca="false">VLOOKUP(EU369,LEYENDA!$G$2:$H$8,2,TRUE())</f>
        <v>#N/A</v>
      </c>
      <c r="EW369" s="14" t="e">
        <f aca="false" t="array" ref="EW369">_xlfn.IFS(EV369="0-5","1", EV369="6-12","2", EV369="13-18","3", EV369="19-24","4", EV369="25-36","5", EV369="37-48","6", EV369="49-60","7")</f>
        <v>#N/A</v>
      </c>
    </row>
    <row r="370" customFormat="false" ht="13.5" hidden="false" customHeight="false" outlineLevel="0" collapsed="false">
      <c r="A370" s="1" t="n">
        <v>106</v>
      </c>
      <c r="B370" s="2" t="n">
        <v>5</v>
      </c>
      <c r="C370" s="33" t="n">
        <v>44957</v>
      </c>
      <c r="E370" s="5" t="str">
        <f aca="false">VLOOKUP(A370,'286'!$A$3:$J$6279,10,FALSE())</f>
        <v>JIMÉNEZ MENÉNDEZ, CARLOS</v>
      </c>
      <c r="F370" s="4" t="str">
        <f aca="false">VLOOKUP(A370,'286'!$A$3:$I$1768,3,FALSE())</f>
        <v>JIMECAR</v>
      </c>
      <c r="G370" s="6" t="n">
        <f aca="false">VLOOKUP(A370,'286'!$A$3:$I$1768,4,FALSE())</f>
        <v>26473</v>
      </c>
      <c r="H370" s="7" t="n">
        <f aca="false">YEAR(C370)-YEAR(G370)</f>
        <v>51</v>
      </c>
      <c r="I370" s="1" t="str">
        <f aca="false">VLOOKUP(H370,LEYENDA!$C$2:$D$6,2,TRUE())</f>
        <v>41-60</v>
      </c>
      <c r="J370" s="5" t="str">
        <f aca="false">VLOOKUP(A370,'286'!$A$3:$I$1768,7,FALSE())</f>
        <v>H</v>
      </c>
      <c r="K370" s="8" t="n">
        <f aca="false">VLOOKUP(A370,'286'!$A$3:$I$1768,2,FALSE())</f>
        <v>0</v>
      </c>
      <c r="L370" s="4" t="str">
        <f aca="false">VLOOKUP(A370,'286'!$A$3:$I$1768,8,FALSE())</f>
        <v>D</v>
      </c>
      <c r="M370" s="4" t="str">
        <f aca="false">VLOOKUP(A370,'286'!$A$3:$I$1768,9,FALSE())</f>
        <v>I</v>
      </c>
      <c r="N370" s="8" t="str">
        <f aca="false">IF(R370=O370, "MISMA","CONTRARIA")</f>
        <v>CONTRARIA</v>
      </c>
      <c r="O370" s="8" t="str">
        <f aca="false" t="array" ref="O370">_xlfn.IFS(L370="D","1", L370="I","2")</f>
        <v>1</v>
      </c>
      <c r="P370" s="8" t="e">
        <f aca="false" t="array" ref="P370">_xlfn.IFS(K370="OD","1", K370="OI","2")</f>
        <v>#N/A</v>
      </c>
      <c r="Q370" s="1" t="str">
        <f aca="false" t="array" ref="Q370">_xlfn.IFS(J370="M","1", J370="H","2")</f>
        <v>2</v>
      </c>
      <c r="R370" s="8" t="str">
        <f aca="false" t="array" ref="R370">_xlfn.IFS(M370="D","1", M370="I","2")</f>
        <v>2</v>
      </c>
      <c r="S370" s="1" t="str">
        <f aca="false" t="array" ref="S370">_xlfn.IFS(N370="CONTRARIA", "1",N370= "MISMA","2")</f>
        <v>1</v>
      </c>
      <c r="T370" s="1" t="str">
        <f aca="false" t="array" ref="T370">_xlfn.IFS(I370="0-12","1", I370="13-24","2", I370="25-40","3", I370="41-60","4", I370="61-100","5")</f>
        <v>4</v>
      </c>
      <c r="U370" s="9" t="n">
        <v>3</v>
      </c>
      <c r="V370" s="1" t="str">
        <f aca="false">IF(U370="","",IF(AND(U370&gt;=-9,U370&lt;=-6.5),"-9 a -6,5",IF(AND(U370&gt;=-6,U370&lt;=-3.5),"-6 a -3,5",IF(AND(U370&gt;=-3,U370&lt;=-1),"-3 a -1",IF(U370=-0.5,"-0,5",IF(AND(U370&gt;=0,U370&lt;=2.5),"0 a 2,5",IF(AND(U370&gt;=3,U370&lt;=5.5),"3 a 5,5",IF(AND(U370&gt;=6,U370&lt;=8.5),"6 a 8,5",IF(AND(U370&gt;=9,U370&lt;=20),"9 a 20","Fuera de rango")))))))))</f>
        <v>3 a 5,5</v>
      </c>
      <c r="W370" s="11" t="n">
        <f aca="false">IF(V370="","",IF(V370="-9 a -6,5",2,IF(V370="-6 a -3,5",3,IF(V370="-3 a -1",4,IF(V370="-0,5","NORMA",IF(V370="0 a 2,5",5,IF(V370="3 a 5,5",6,IF(V370="6 a 8,5",7,IF(V370="9 a 20",8,"Fuera de rango")))))))))</f>
        <v>6</v>
      </c>
      <c r="X370" s="9" t="n">
        <v>0</v>
      </c>
      <c r="Y370" s="11" t="str">
        <f aca="false">IF(X370="","",IF(AND(X370&gt;=0,X370&lt;=4),"0 a 4",IF(AND(X370&gt;=4.5,X370&lt;=8.5),"4,5 a 8,5",IF(X370=9,"9",IF(AND(X370&gt;=9.5,X370&lt;=13),"9,5 a 13",IF(AND(X370&gt;=13.5,X370&lt;=20),"13,5 a 20",IF(AND(X370&gt;=20.5,X370&lt;=35),"20,5 a 35","Fuera de rango")))))))</f>
        <v>0 a 4</v>
      </c>
      <c r="Z370" s="11" t="n">
        <f aca="false">IF(Y370="","",IF(Y370="0 a 4",1,IF(Y370="4,5 a 8,5",2,IF(Y370="9","NORMA",IF(Y370="9,5 a 13",3,IF(Y370="13,5 a 20",4,IF(Y370="20,5 a 35",5,"Fuera de rango")))))))</f>
        <v>1</v>
      </c>
      <c r="AA370" s="9" t="n">
        <v>22</v>
      </c>
      <c r="AB370" s="10" t="str">
        <f aca="false">IF(AA370="","",IF(AND(AA370&gt;=0,AA370&lt;=9),"0 a 9",IF(AND(AA370&gt;=9.5,AA370&lt;=18.5),"9,5 a 18,5",IF(AA370=19,"19",IF(AND(AA370&gt;=19.5,AA370&lt;=28),"19,5 a 28",IF(AND(AA370&gt;=28.5,AA370&lt;=40),"28,5 a 40","Fuera de rango"))))))</f>
        <v>19,5 a 28</v>
      </c>
      <c r="AC370" s="11" t="n">
        <f aca="false" t="array" ref="AC370">_xlfn.IFS(AB370="","",AB370="0 a 9",1,AB370="9,5 a 18,5",2,AB370="19","NORMA",AB370="19,5 a 28",3,AB370="28,5 a 40",4,TRUE(),"Fuera de rango")</f>
        <v>3</v>
      </c>
      <c r="AD370" s="9" t="n">
        <v>18</v>
      </c>
      <c r="AE370" s="10" t="str">
        <f aca="false">IF(AD370="","",IF(AND(AD370&gt;=-10,AD370&lt;=0),"De -10 a 0",IF(AND(AD370&gt;=0.5,AD370&lt;=9.5),"0,5 a 9,5",IF(AD370=10,"10",IF(AND(AD370&gt;=10.5,AD370&lt;=20),"10,5 a 20",IF(AND(AD370&gt;=20.5,AD370&lt;=40),"20,5 a 40","Fuera de rango"))))))</f>
        <v>10,5 a 20</v>
      </c>
      <c r="AF370" s="12" t="n">
        <f aca="false">IF(AD370="","",IF(AND(AD370&gt;=-10,AD370&lt;=0),1,IF(AND(AD370&gt;=0.5,AD370&lt;=9.5),2,IF(AD370=10,"NORMA",IF(AND(AD370&gt;=10.5,AD370&lt;=20),3,IF(AND(AD370&gt;=20.5,AD370&lt;=40),4,""))))))</f>
        <v>3</v>
      </c>
      <c r="AG370" s="9" t="n">
        <v>9</v>
      </c>
      <c r="AH370" s="10" t="str">
        <f aca="false">IF(AG370="","",IF(AND(AG370&gt;=0,AG370&lt;=4),"0 a 4",IF(AND(AG370&gt;=4.5,AG370&lt;=8.5),"4,5 a 8,5",IF(AG370=9,"9",IF(AND(AG370&gt;=9.5,AG370&lt;=13),"9,5 a 13",IF(AND(AG370&gt;=13.5,AG370&lt;=25),"13,5 a 25","Fuera de rango"))))))</f>
        <v>9</v>
      </c>
      <c r="AI370" s="10" t="str">
        <f aca="false">IF(AH370="","",IF(AH370="0 a 4",1,IF(AH370="4,5 a 8,5",2,IF(AH370="9","NORMA",IF(AH370="9,5 a 13",3,IF(AH370="13,5 a 25",4,""))))))</f>
        <v>NORMA</v>
      </c>
      <c r="AJ370" s="9" t="n">
        <v>5</v>
      </c>
      <c r="AK370" s="10" t="str">
        <f aca="false">IF(AJ370="","",IF(AND(AJ370&gt;=-15,AJ370&lt;=-10.5),"-15 a -10,5",IF(AND(AJ370&gt;=-10,AJ370&lt;=-4),"-10 a -4",IF(AND(AJ370&gt;=-4.5,AJ370&lt;=0),"-4,5 a 0",IF(AND(AJ370&gt;=0.5,AJ370&lt;=4.5),"0,5 a 4,5",IF(AJ370=5,"5",IF(AND(AJ370&gt;=5.5,AJ370&lt;=10),"5,5 a 10",IF(AND(AJ370&gt;=10.5,AJ370&lt;=20),"10,5 a 20","Fuera de rango"))))))))</f>
        <v>5</v>
      </c>
      <c r="AL370" s="11" t="str">
        <f aca="false">IF(AK370="","",IF(AK370="-15 a -10,5",1,IF(AK370="-10 a -4",2,IF(AK370="-4,5 a 0",3,IF(AK370="0,5 a 4,5",4,IF(AK370="5","NORMA",IF(AK370="5,5 a 10",5,IF(AK370="10,5 a 20",6,"Error"))))))))</f>
        <v>NORMA</v>
      </c>
      <c r="AM370" s="9" t="n">
        <v>0</v>
      </c>
      <c r="AN370" s="10" t="str">
        <f aca="false">IF(AM370="","",IF(AND(AM370&gt;=-7.5,AM370&lt;=-5.5),"-7,5 a -5,5",IF(AND(AM370&gt;=-5,AM370&lt;=-3),"-5 a -3",IF(AND(AM370&gt;=-2.5,AM370&lt;=-0.5),"-2,5 a -0,5",IF(AM370=0,"0,00",IF(AND(AM370&gt;=0.5,AM370&lt;=2.5),"0,5 a 2,5",IF(AND(AM370&gt;=3,AM370&lt;=5),"3 a 5",IF(AND(AM370&gt;=5.5,AM370&lt;=7.5),"5,5 a 7,5",IF(AND(AM370&gt;=8,AM370&lt;=10),"8 a 10","Fuera de rango")))))))))</f>
        <v>0,00</v>
      </c>
      <c r="AO370" s="11" t="str">
        <f aca="false">IF(AN370="","",IF(AN370="-7,5 a -5,5",1,IF(AN370="-5 a -3",2,IF(AN370="-2,5 a -0,5",3,IF(AN370="0,00","NORMA",IF(AN370="0,5 a 2,5",4,IF(AN370="3 a 5",5,IF(AN370="5,5 a 7,5",6,IF(AN370="8 a 10",7,"Error")))))))))</f>
        <v>NORMA</v>
      </c>
      <c r="AP370" s="9" t="n">
        <v>-7</v>
      </c>
      <c r="AQ370" s="10" t="str">
        <f aca="false">IF(AP370="","",IF(AND(AP370&gt;=-20,AP370&lt;=-9.5),"-20 a -9,5",IF(AND(AP370&gt;=-9,AP370&lt;=-6.5),"-9 a -6,5",IF(AP370=-6,"-6",IF(AND(AP370&gt;=-5.5,AP370&lt;=-3),"-5,5 a -3",IF(AND(AP370&gt;=-2.5,AP370&lt;=0),"-2,5 a 0",IF(AND(AP370&gt;=0.5,AP370&lt;=3),"0,5 a 3",IF(AND(AP370&gt;=3.5,AP370&lt;=6),"3,5 a 6",IF(AND(AP370&gt;=6.5,AP370&lt;=9),"6,5 a 9",IF(AND(AP370&gt;=9.5,AP370&lt;=20),"9,5 a 20","Fuera de rango"))))))))))</f>
        <v>-9 a -6,5</v>
      </c>
      <c r="AR370" s="11" t="n">
        <f aca="false">IF(AQ370="","",IF(AQ370="-20 a -9,5",1,IF(AQ370="-9 a -6,5",2,IF(AQ370="-6","NORMA",IF(AQ370="-5,5 a -3",3,IF(AQ370="-2,5 a 0",4,IF(AQ370="0,5 a 3",5,IF(AQ370="3,5 a 6",6,IF(AQ370="6,5 a 9",7,IF(AQ370="9,5 a 20",8,""))))))))))</f>
        <v>2</v>
      </c>
      <c r="AS370" s="9" t="n">
        <v>-2</v>
      </c>
      <c r="AT370" s="10" t="str">
        <f aca="false">IF(AS370="","",IF(AND(AS370&gt;=-16,AS370&lt;=-14),"-16 a -14",IF(AND(AS370&gt;=-13.5,AS370&lt;=-11.5),"-13,5 a -11,5",IF(AND(AS370&gt;=-11,AS370&lt;=-9),"-11 a -9",IF(AND(AS370&gt;=-8.5,AS370&lt;=-6.5),"-8,5 a -6,5",IF(AND(AS370&gt;=-6,AS370&lt;=-4),"-6 a -4",IF(AND(AS370&gt;=-3.5,AS370&lt;=-1.5),"-3,5 a -1,5",IF(AND(AS370&gt;=-1,AS370&lt;=1),"-1 a 1",IF(AND(AS370&gt;=1.5,AS370&lt;=3.5),"1,5 a 3,5",IF(AND(AS370&gt;=4,AS370&lt;=6),"4 a 6",IF(AND(AS370&gt;=6.5,AS370&lt;=8.5),"6,5 a 8,5",IF(AND(AS370&gt;=9,AS370&lt;=11),"9 a 11",IF(AND(AS370&gt;=11.5,AS370&lt;=13.5),"11,5 a 13,5",IF(AND(AS370&gt;=14,AS370&lt;=16),"14 a 16",IF(AND(AS370&gt;=16.5,AS370&lt;=18.5),"16,5 a 18,5",IF(AND(AS370&gt;=19,AS370&lt;=21),"19 a 21","Fuera de rango"))))))))))))))))</f>
        <v>-3,5 a -1,5</v>
      </c>
      <c r="AU370" s="11" t="n">
        <f aca="false" t="array" ref="AU370">IF(AT370="","",_xlfn.IFS(AT370="-16 a -14",1,AT370="-13,5 a -11,5",2,AT370="-11 a -9",3,AT370="-8,5 a -6,5",4,AT370="-6 a -4",5,AT370="-3,5 a -1,5",6,AT370="-1 a 1",7,AT370="1,5 a 3,5",8,AT370="4 a 6","NORMA",AT370="6,5 a 8,5",9,AT370="9 a 11",10,AT370="11,5 a 13,5",11,AT370="14 a 16",12,AT370="16,5 a 18,5",13,AT370="19 a 21",14,TRUE(),""))</f>
        <v>6</v>
      </c>
      <c r="AV370" s="9" t="n">
        <v>1.5</v>
      </c>
      <c r="AW370" s="10" t="str">
        <f aca="false">IF(AV370="","",IF(AND(AV370&gt;=-1,AV370&lt;=-0.5),"-1 a -0,5",IF(AND(AV370&gt;-0.5,AV370&lt;=0),"De -0,5 a 0",IF(AND(AV370&gt;=0.25,AV370&lt;=0.75),"0,25 a 0,75",IF(AND(AV370&gt;=1,AV370&lt;=1.5),"1 a 1,5",IF(AND(AV370&gt;=1.75,AV370&lt;=2.25),"1,75 a 2,25",IF(AND(AV370&gt;=2.5,AV370&lt;=3),"2,5 a 3",IF(AND(AV370&gt;=3.25,AV370&lt;=3.75),"3,25 a 3,75","Fuera de rango"))))))))</f>
        <v>1 a 1,5</v>
      </c>
      <c r="AX370" s="10" t="n">
        <f aca="false">IF(AW370="","",IF(OR(AW370="-1 a -0,5",AW370="-1 a -0.5"),1,IF(OR(AW370="De -0,5 a 0",AW370="-0,5 a 0",AW370="De -0.5 a 0"),2,IF(OR(AW370="0,25 a 0,75",AW370="0.25 a 0.75"),"NORMA",IF(OR(AW370="1 a 1,5",AW370="1 a 1.5"),3,IF(OR(AW370="1,75 a 2,25",AW370="1.75 a 2.25"),4,IF(OR(AW370="2,5 a 3",AW370="2.5 a 3"),5,IF(OR(AW370="3,25 a 3,75",AW370="3.25 a 3.75"),6,""))))))))</f>
        <v>3</v>
      </c>
      <c r="AY370" s="9" t="n">
        <v>-12</v>
      </c>
      <c r="AZ370" s="10" t="str">
        <f aca="false">IF(AY370="","",IF(AND(AY370&gt;=-20,AY370&lt;=-9.5),"-20 a -9,5",IF(AND(AY370&gt;=-9,AY370&lt;=-6.5),"-9 a -6,5",IF(AY370=-6,"-6",IF(AND(AY370&gt;=-5.5,AY370&lt;=-3),"-5,5 a -3",IF(AND(AY370&gt;=-2.5,AY370&lt;=0),"-2,5 a 0",IF(AND(AY370&gt;=0.5,AY370&lt;=3),"0,5 a 3",IF(AND(AY370&gt;=3.5,AY370&lt;=6),"3,5 a 6","Fuera de rango"))))))))</f>
        <v>-20 a -9,5</v>
      </c>
      <c r="BA370" s="11" t="n">
        <f aca="false">IF(AZ370="","",IF(AZ370="-20 a -9,5",1,IF(AZ370="-9 a -6,5",2,IF(AZ370="-6","NORMA",IF(AZ370="-5,5 a -3",3,IF(AZ370="-2,5 a 0",4,IF(AZ370="0,5 a 3",5,IF(AZ370="3,5 a 6",6,""))))))))</f>
        <v>1</v>
      </c>
      <c r="BB370" s="9" t="n">
        <v>0</v>
      </c>
      <c r="BC370" s="10" t="str">
        <f aca="false" t="array" ref="BC370">IF(BB370="","",_xlfn.IFS(AND(BB370&gt;=0,BB370&lt;=2),"0 a 2",AND(BB370&gt;=2.5,BB370&lt;=4.5),"2,5 a 4,5",AND(BB370&gt;=5,BB370&lt;=7),"5 a 7",AND(BB370&gt;=7.5,BB370&lt;=9.5),"7,5 a 9,5",AND(BB370&gt;=10,BB370&lt;=12),"10 a 12",AND(BB370&gt;=12.5,BB370&lt;=14.5),"12,5 a 14,5",BB370=15,"15",AND(BB370&gt;=15.5,BB370&lt;=17.5),"15,5 a 17,5",AND(BB370&gt;=18,BB370&lt;=20),"18 a 20",AND(BB370&gt;=20.5,BB370&lt;=22.5),"20,5 a 22,5",AND(BB370&gt;=23,BB370&lt;=25),"23 a 25",TRUE(),"Fuera de rango"))</f>
        <v>0 a 2</v>
      </c>
      <c r="BD370" s="11" t="n">
        <f aca="false" t="array" ref="BD370">IF(BC370="","",_xlfn.IFS(BC370="0 a 2",1,BC370="2,5 a 4,5",2,BC370="5 a 7",3,BC370="7,5 a 9,5",4,BC370="10 a 12",5,BC370="12,5 a 14,5",6,BC370="15","NORMA",BC370="15,5 a 17,5",7,BC370="18 a 20",8,BC370="20,5 a 22,5",9,BC370="23 a 25",10,TRUE(),"Fuera de rango"))</f>
        <v>1</v>
      </c>
      <c r="BE370" s="9" t="n">
        <v>32</v>
      </c>
      <c r="BF370" s="10" t="str">
        <f aca="false">IF(BE370="","",IF(AND(BE370&gt;=-20,BE370&lt;=-10),"-20 a -10",IF(AND(BE370&gt;=-9.5,BE370&lt;=0.5),"-9,5 a 0,5",IF(AND(BE370&gt;=1,BE370&lt;=11),"1 a 11",IF(AND(BE370&gt;=11.5,BE370&lt;=20.5),"11,5 a 20,5",IF(BE370=21,"21",IF(AND(BE370&gt;=21.5,BE370&lt;=31.5),"21,5 a 31,5",IF(AND(BE370&gt;=32,BE370&lt;=42),"32 a 42","Fuera de rango"))))))))</f>
        <v>32 a 42</v>
      </c>
      <c r="BG370" s="11" t="n">
        <f aca="false">IF(BF370="","",IF(BF370="-20 a -10",1,IF(BF370="-9,5 a 0,5",2,IF(BF370="1 a 11",3,IF(BF370="11,5 a 20,5",4,IF(BF370="21","NORMA",IF(BF370="21,5 a 31,5",5,IF(BF370="32 a 42",6,""))))))))</f>
        <v>6</v>
      </c>
      <c r="BH370" s="9" t="n">
        <v>1</v>
      </c>
      <c r="BI370" s="10" t="str">
        <f aca="false">IF(BH370="","",IF(AND(BH370&gt;=-20,BH370&lt;=-15),"-20 a -15",IF(AND(BH370&gt;=-14.5,BH370&lt;=-9.5),"-14,5 a -9,5",IF(AND(BH370&gt;=-9,BH370&lt;=-4),"-9 a -4",IF(AND(BH370&gt;=-3.5,BH370&lt;=2.5),"-3,5 a 2,5",IF(AND(BH370&gt;=3,BH370&lt;=8),"3 a 8",IF(AND(BH370&gt;=8.5,BH370&lt;=14.5),"8,5 a 14,5",IF(BH370=15,"15",IF(AND(BH370&gt;=15.5,BH370&lt;=20.5),"15,5 a 20,5",IF(AND(BH370&gt;=21,BH370&lt;=26),"21 a 26","Fuera de rango"))))))))))</f>
        <v>-3,5 a 2,5</v>
      </c>
      <c r="BJ370" s="11" t="n">
        <f aca="false">IF(BI370="","",IF(BI370="-20 a -15",1,IF(BI370="-14,5 a -9,5",2,IF(BI370="-9 a -4",3,IF(BI370="-3,5 a 2,5",4,IF(BI370="3 a 8",5,IF(BI370="8,5 a 14,5",6,IF(BI370="15","NORMA",IF(BI370="15,5 a 20,5",7,IF(BI370="21 a 26",8,IF(BI370="26,5 a 31,5",9,"")))))))))))</f>
        <v>4</v>
      </c>
      <c r="BK370" s="9" t="n">
        <v>20</v>
      </c>
      <c r="BL370" s="10" t="str">
        <f aca="false">IF(BK370="","",IF(AND(BK370&gt;=0,BK370&lt;=2),"0 - 2",IF(AND(BK370&gt;=2.5,BK370&lt;=4.5),"2,5 - 4,5",IF(AND(BK370&gt;=5,BK370&lt;=7),"5 - 7",IF(AND(BK370&gt;=7.5,BK370&lt;=9.5),"7,5 - 9,5",IF(AND(BK370&gt;=10,BK370&lt;=12),"10 - 12",IF(AND(BK370&gt;=12.5,BK370&lt;=13.5),"12,5 - 13,5",IF(BK370=14,"14",IF(AND(BK370&gt;=14.5,BK370&lt;=16.5),"14,5 - 16,5",IF(AND(BK370&gt;=17,BK370&lt;=19),"17 - 19",IF(AND(BK370&gt;=19.5,BK370&lt;=21.5),"19,5 - 21,5",IF(AND(BK370&gt;=22,BK370&lt;=24),"22 - 24",IF(AND(BK370&gt;=24.5,BK370&lt;=26.5),"24,5 - 26,5",IF(AND(BK370&gt;=27,BK370&lt;=29),"27 - 29",IF(AND(BK370&gt;=29.5,BK370&lt;=30),"29,5 - 30","Fuera de rango")))))))))))))))</f>
        <v>19,5 - 21,5</v>
      </c>
      <c r="BM370" s="11" t="n">
        <f aca="false">IF(BL370="","",IF(BL370="0 - 2",1,IF(BL370="2,5 - 4,5",2,IF(BL370="5 - 7",3,IF(BL370="7,5 - 9,5",4,IF(BL370="10 - 12",5,IF(BL370="12,5 - 13,5",6,IF(BL370="14","NORMA",IF(BL370="14,5 - 16,5",7,IF(BL370="17 - 19",8,IF(BL370="19,5 - 21,5",9,IF(BL370="22 - 24",10,IF(BL370="24,5 - 26,5",11,IF(BL370="27 - 29",12,IF(BL370="29,5 - 30",13,"")))))))))))))))</f>
        <v>9</v>
      </c>
      <c r="BN370" s="9" t="n">
        <v>24</v>
      </c>
      <c r="BO370" s="11" t="str">
        <f aca="false">IF(BN370="","",IF(AND(BN370&gt;=-20,BN370&lt;=-10),"-20 a -10",IF(AND(BN370&gt;=-9.5,BN370&lt;=0.5),"-9,5 a 0,5",IF(AND(BN370&gt;=1,BN370&lt;=11),"1 a 11",IF(AND(BN370&gt;=11.5,BN370&lt;=21.5),"11,5 a 21,5",IF(BN370=22,"22",IF(AND(BN370&gt;=22.5,BN370&lt;=32.5),"22,5 a 32,5",IF(AND(BN370&gt;=33,BN370&lt;=43),"33 a 43","Fuera de rango"))))))))</f>
        <v>22,5 a 32,5</v>
      </c>
      <c r="BP370" s="11" t="n">
        <f aca="false">IF(BO370="","",IF(BO370="-20 a -10",1,IF(BO370="-9,5 a 0,5",2,IF(BO370="1 a 11",3,IF(BO370="11,5 a 21,5",4,IF(BO370="22","NORMA",IF(BO370="22,5 a 32,5",5,IF(BO370="33 a 43",6,""))))))))</f>
        <v>5</v>
      </c>
      <c r="BQ370" s="9" t="n">
        <v>18</v>
      </c>
      <c r="BR370" s="10" t="str">
        <f aca="false">IF(BQ370="","",IF(AND(BQ370&gt;=-20,BQ370&lt;=-15),"-20 a -15",IF(AND(BQ370&gt;=-14.5,BQ370&lt;=-9.5),"-14,5 a -9,5",IF(AND(BQ370&gt;=-9,BQ370&lt;=-4),"-9 a -4",IF(AND(BQ370&gt;=-3.5,BQ370&lt;=2.5),"-3,5 a 2,5",IF(AND(BQ370&gt;=3,BQ370&lt;=8),"3 a 8",IF(AND(BQ370&gt;=8.5,BQ370&lt;=13.5),"8,5 a 13,5",IF(AND(BQ370&gt;=14,BQ370&lt;=17.5),"14 a 17,5",IF(BQ370=18,"18",IF(AND(BQ370&gt;=18.5,BQ370&lt;=23.5),"18,5 a 23,5",IF(AND(BQ370&gt;=24,BQ370&lt;=29),"24 a 29",IF(AND(BQ370&gt;=29.5,BQ370&lt;=34.5),"29,5 a 34,5",IF(AND(BQ370&gt;=35,BQ370&lt;=40),"35 a 40","Fuera de rango")))))))))))))</f>
        <v>18</v>
      </c>
      <c r="BS370" s="11" t="str">
        <f aca="false">IF(BR370="","",IF(BR370="-20 a -15",1,IF(BR370="-14,5 a -9,5",2,IF(BR370="-9 a -4",3,IF(BR370="-3,5 a 2,5",4,IF(BR370="3 a 8",5,IF(BR370="8,5 a 13,5",6,IF(BR370="14 a 17,5",7,IF(BR370="18","NORMA",IF(BR370="18,5 a 23,5",8,IF(BR370="24 a 29",9,IF(BR370="29,5 a 34,5",10,IF(BR370="35 a 40",11,"")))))))))))))</f>
        <v>NORMA</v>
      </c>
      <c r="BT370" s="9" t="n">
        <v>0</v>
      </c>
      <c r="BU370" s="10" t="str">
        <f aca="false">IF(BT370="","",IF(AND(BT370&gt;=-20,BT370&lt;=-18),"-20 a -18",IF(AND(BT370&gt;=-17.5,BT370&lt;=-15.5),"-17,5 a -15,5",IF(AND(BT370&gt;=-15,BT370&lt;=-13),"-15 a -13",IF(AND(BT370&gt;=-12.5,BT370&lt;=-10.5),"-12,5 a -10,5",IF(AND(BT370&gt;=-10,BT370&lt;=-8),"-10 a -8",IF(AND(BT370&gt;=-7.5,BT370&lt;=-5.5),"-7,5 a -5,5",IF(AND(BT370&gt;=-5,BT370&lt;=-3),"-5 a -3",IF(AND(BT370&gt;=-2.5,BT370&lt;=-0.5),"-2,5 a -0,5",IF(BT370=0,"0",IF(AND(BT370&gt;=0.5,BT370&lt;=2.5),"0,5 a 2,5",IF(AND(BT370&gt;=3,BT370&lt;=5),"3 a 5",IF(AND(BT370&gt;=5.5,BT370&lt;=7.5),"5,5 a 7,5",IF(AND(BT370&gt;=8,BT370&lt;=10),"8 a 10",IF(AND(BT370&gt;=10.5,BT370&lt;=12.5),"10,5 a 12,5",IF(AND(BT370&gt;=13,BT370&lt;=15),"13 a 15",IF(AND(BT370&gt;=15.5,BT370&lt;=17.5),"15,5 a 17,5",IF(AND(BT370&gt;=18,BT370&lt;=20),"18 a 20","Fuera de rango"))))))))))))))))))</f>
        <v>0</v>
      </c>
      <c r="BV370" s="11" t="str">
        <f aca="false">IF(BT370="","",IF(BT370=0,"NORMA",IF(AND(BT370&gt;=-20,BT370&lt;=-18),2,IF(AND(BT370&gt;=-17.5,BT370&lt;=-15.5),2,IF(AND(BT370&gt;=-15,BT370&lt;=-13),3,IF(AND(BT370&gt;=-12.5,BT370&lt;=-10.5),4,IF(AND(BT370&gt;=-10,BT370&lt;=-8),5,IF(AND(BT370&gt;=-7.5,BT370&lt;=-5.5),6,IF(AND(BT370&gt;=-5,BT370&lt;=-3),7,IF(AND(BT370&gt;=-2.5,BT370&lt;=-0.5),8,IF(AND(BT370&gt;=0.5,BT370&lt;=2.5),9,IF(AND(BT370&gt;=3,BT370&lt;=5),10,IF(AND(BT370&gt;=5.5,BT370&lt;=7.5),11,IF(AND(BT370&gt;=8,BT370&lt;=10),12,IF(AND(BT370&gt;=10.5,BT370&lt;=12.5),13,IF(AND(BT370&gt;=13,BT370&lt;=15),14,IF(AND(BT370&gt;=15.5,BT370&lt;=17.5),15,IF(AND(BT370&gt;=18,BT370&lt;=20),16,"Fuera de rango"))))))))))))))))))</f>
        <v>NORMA</v>
      </c>
      <c r="BW370" s="9" t="n">
        <v>-3.75</v>
      </c>
      <c r="BX370" s="10" t="n">
        <f aca="false">18.5- (0.3*H370)</f>
        <v>3.2</v>
      </c>
      <c r="BY370" s="10" t="n">
        <f aca="false">(BW370)-(BX370)</f>
        <v>-6.95</v>
      </c>
      <c r="BZ370" s="10" t="str">
        <f aca="false">IF(BY370="","",IF(BY370&lt;-27.5,"De -30 a -28",IF(BY370&lt;-25,"De -27,5 a -25,5",IF(BY370&lt;-22.5,"De -25 a -23",IF(BY370&lt;-20,"De -22,5 a -20,5",IF(BY370&lt;-17.5,"De -20 a -18",IF(BY370&lt;-15,"De -17,5 a -15,5",IF(BY370&lt;-12.5,"De -15 a -13",IF(BY370&lt;-10,"De -12,5 a -10,5",IF(BY370&lt;-7.5,"De -10 a -8",IF(BY370&lt;-5,"De -7,5 a -5,5",IF(BY370&lt;-2.5,"De -5 a -3",IF(BY370&lt;0,"De -2,5 a -0,5",IF(BY370&lt;2.5,"De 0 a 2",IF(BY370&lt;5,"De 2,5 a 4,5",IF(BY370&lt;7.5,"De 5 a 7",IF(BY370&lt;10,"De 7,5 a 9,5",IF(BY370&lt;12.5,"De 10 a 12",IF(BY370&lt;15,"De 12,5 a 14,5",IF(BY370&lt;17.5,"De 15 a 17",IF(BY370&lt;20,"De 17,5 a 19,5",IF(BY370&lt;22.5,"De 20 a 22",IF(BY370&lt;25,"De 22,5 a 24,5",IF(BY370&lt;27.5,"De 25 a 27","De 27,5 a 30"))))))))))))))))))))))))</f>
        <v>De -7,5 a -5,5</v>
      </c>
      <c r="CA370" s="12" t="n">
        <f aca="false">IF(BY370="","",IF(BY370&lt;=-28,1,IF(BY370&lt;=-25.5,2,IF(BY370&lt;=-23,3,IF(BY370&lt;=-20.5,4,IF(BY370&lt;=-18,5,IF(BY370&lt;=-15.5,6,IF(BY370&lt;=-13,7,IF(BY370&lt;=-10.5,8,IF(BY370&lt;=-8,9,IF(BY370&lt;=-5.5,10,IF(BY370&lt;=-3,11,IF(BY370&lt;=-0.5,12,IF(BY370&lt;=2,13,IF(BY370&lt;=4.5,14,IF(BY370&lt;=7,15,IF(BY370&lt;=9.5,16,IF(BY370&lt;=12,17,IF(BY370&lt;=14.5,18,IF(BY370&lt;=17,19,IF(BY370&lt;=19.5,20,IF(BY370&lt;=22,21,IF(BY370&lt;=24.5,22,IF(BY370&lt;=27,23,IF(BY370&lt;=30,24,"Fuera de rango")))))))))))))))))))))))))</f>
        <v>10</v>
      </c>
      <c r="CB370" s="9" t="n">
        <v>-3.5</v>
      </c>
      <c r="CC370" s="10" t="n">
        <f aca="false">18.5- (0.3*H370)</f>
        <v>3.2</v>
      </c>
      <c r="CD370" s="10" t="n">
        <f aca="false">(CB370)-(CC370)</f>
        <v>-6.7</v>
      </c>
      <c r="CE370" s="10" t="str">
        <f aca="false">IF(CD370="","",IF(CD370&lt;-27.5,"De -30 a -28",IF(CD370&lt;-25,"De -27,5 a -25,5",IF(CD370&lt;-22.5,"De -25 a -23",IF(CD370&lt;-20,"De -22,5 a -20,5",IF(CD370&lt;-17.5,"De -20 a -18",IF(CD370&lt;-15,"De -17,5 a -15,5",IF(CD370&lt;-12.5,"De -15 a -13",IF(CD370&lt;-10,"De -12,5 a -10,5",IF(CD370&lt;-7.5,"De -10 a -8",IF(CD370&lt;-5,"De -7,5 a -5,5",IF(CD370&lt;-2.5,"De -5 a -3",IF(CD370&lt;0,"De -2,5 a -0,5",IF(CD370&lt;=2,"De 0 a 2",IF(CD370&lt;=4.5,"De 2,5 a 4,5",IF(CD370&lt;=7,"De 5 a 7",IF(CD370&lt;=9.5,"De 7,5 a 9,5",IF(CD370&lt;=12,"De 10 a 12",IF(CD370&lt;=14.5,"De 12,5 a 14,5",IF(CD370&lt;=17,"De 15 a 17",IF(CD370&lt;=19.5,"De 17,5 a 19,5",IF(CD370&lt;=22,"De 20 a 22",IF(CD370&lt;=24.5,"De 22,5 a 24,5",IF(CD370&lt;=27,"De 25 a 27","De 27,5 a 30"))))))))))))))))))))))))</f>
        <v>De -7,5 a -5,5</v>
      </c>
      <c r="CF370" s="12" t="n">
        <f aca="false">IF(CD370="","",IF(CD370&lt;-27.5,1,IF(CD370&lt;-25,2,IF(CD370&lt;-22.5,3,IF(CD370&lt;-20,4,IF(CD370&lt;-17.5,5,IF(CD370&lt;-15,6,IF(CD370&lt;-12.5,7,IF(CD370&lt;-10,8,IF(CD370&lt;-7.5,9,IF(CD370&lt;-5,10,IF(CD370&lt;-2.5,11,IF(CD370&lt;0,12,IF(CD370&lt;2.5,13,IF(CD370&lt;5,14,IF(CD370&lt;7.5,15,IF(CD370&lt;10,16,IF(CD370&lt;12.5,17,IF(CD370&lt;15,18,IF(CD370&lt;17.5,19,IF(CD370&lt;20,20,IF(CD370&lt;22.5,21,IF(CD370&lt;25,22,IF(CD370&lt;27.5,23,24))))))))))))))))))))))))</f>
        <v>10</v>
      </c>
      <c r="CG370" s="9" t="n">
        <v>-1.25</v>
      </c>
      <c r="CH370" s="10" t="str">
        <f aca="false">IF(CG370="","",IF(AND(CG370&gt;=-10,CG370&lt;=-9.5),"-10 a -9,5",IF(AND(CG370&gt;-9.5,CG370&lt;=-8.5),"-9 a -8,5",IF(AND(CG370&gt;-8.5,CG370&lt;=-7.5),"-8 a -7,5",IF(AND(CG370&gt;-7.5,CG370&lt;=-6.5),"-7 a -6,5",IF(AND(CG370&gt;-6.5,CG370&lt;=-5.5),"-6 a -5,5",IF(AND(CG370&gt;-5.5,CG370&lt;=-4.5),"-5 a -4,5",IF(AND(CG370&gt;-4.5,CG370&lt;=-3.5),"-4 a -3,5",IF(AND(CG370&gt;-3.5,CG370&lt;=-2.5),"-3 a -2,5",IF(CG370=-2.25,"-2,25",IF(AND(CG370&gt;-2.5,CG370&lt;=-1.5),"-2 a -1,5",IF(AND(CG370&gt;-1.5,CG370&lt;=-0.5),"-1 a -0,5",IF(AND(CG370&gt;-0.5,CG370&lt;=0.5),"0 a 0,5",IF(AND(CG370&gt;0.5,CG370&lt;=1.5),"1 a 1,5",IF(AND(CG370&gt;1.5,CG370&lt;=2.5),"2 a 2,5",IF(AND(CG370&gt;2.5,CG370&lt;=3.5),"3 a 3,5",IF(AND(CG370&gt;3.5,CG370&lt;=4.5),"4 a 4,5",IF(AND(CG370&gt;4.5,CG370&lt;=5.5),"5 a 5,5",IF(AND(CG370&gt;5.5,CG370&lt;=6.5),"6 a 6,5",IF(AND(CG370&gt;6.5,CG370&lt;=7.5),"7 a 7,5",IF(AND(CG370&gt;7.5,CG370&lt;=8.5),"8 a 8,5",IF(AND(CG370&gt;8.5,CG370&lt;=9.5),"9 a 9,5",IF(CG370&gt;=10,"10","Fuera de rango")))))))))))))))))))))))</f>
        <v>-1 a -0,5</v>
      </c>
      <c r="CI370" s="11" t="n">
        <f aca="false">IF(CG370="","",IF(CG370=-2.25,"NORMA",IF(CG370&lt;=-9.5,1,IF(CG370&lt;=-8.5,2,IF(CG370&lt;=-7.5,3,IF(CG370&lt;=-6.5,4,IF(CG370&lt;=-5.5,5,IF(CG370&lt;=-4.5,6,IF(CG370&lt;=-3.5,7,IF(CG370&lt;=-2.5,8,IF(CG370&lt;=-1.5,9,IF(CG370&lt;=-0.5,10,IF(CG370&lt;=0.5,11,IF(CG370&lt;=1.5,12,IF(CG370&lt;=2.5,13,IF(CG370&lt;=3.5,14,IF(CG370&lt;=4.5,15,IF(CG370&lt;=5.5,16,IF(CG370&lt;=6.5,17,IF(CG370&lt;=7.5,18,IF(CG370&lt;=8.5,19,IF(CG370&lt;=9.5,20,IF(CG370=10,21,"Fuera de rango")))))))))))))))))))))))</f>
        <v>10</v>
      </c>
      <c r="CJ370" s="9" t="n">
        <v>1.5</v>
      </c>
      <c r="CK370" s="10" t="str">
        <f aca="false">IF(CJ370="","",IF(AND(CJ370&gt;=-6,CJ370&lt;=-5.5),"-6 a -5,5",IF(AND(CJ370&gt;-5.5,CJ370&lt;=-4.5),"-5 a -4,5",IF(AND(CJ370&gt;-4.5,CJ370&lt;=-3.5),"-4 a -3,5",IF(AND(CJ370&gt;-3.5,CJ370&lt;=-2.5),"-3 a -2,5",IF(AND(CJ370&gt;-2.5,CJ370&lt;=-1.5),"-2 a -1,5",IF(AND(CJ370&gt;-1.5,CJ370&lt;=-0.5),"-1 a -0,5",IF(AND(CJ370&gt;-0.5,CJ370&lt;=0.5),"0 a 0,5",IF(AND(CJ370&gt;0.5,CJ370&lt;=1.5),"1 a 1,5",IF(AND(CJ370&gt;1.5,CJ370&lt;2.5),"2",IF(AND(CJ370&gt;=2.5,CJ370&lt;=3),"2,5 a 3",IF(AND(CJ370&gt;3,CJ370&lt;=4),"3,5 a 4",IF(AND(CJ370&gt;4,CJ370&lt;=5),"4,5 a 5",IF(AND(CJ370&gt;5,CJ370&lt;=6),"5,5 a 6",IF(AND(CJ370&gt;6,CJ370&lt;=7),"6,5 a 7",IF(AND(CJ370&gt;7,CJ370&lt;=8),"7,5 a 8",IF(AND(CJ370&gt;8,CJ370&lt;=9.5),"8,5 a 9,5",IF(CJ370=10,"10","Fuera de rango"))))))))))))))))))</f>
        <v>1 a 1,5</v>
      </c>
      <c r="CL370" s="11" t="n">
        <f aca="false">IF(CK370="","",IF(OR(CK370="-6 a -5,5",CK370="-6 - -5,5"),1,IF(OR(CK370="-5 a -4,5",CK370="-5 - -4,5"),2,IF(OR(CK370="-4 a -3,5",CK370="-4 - -3,5"),3,IF(OR(CK370="-3 a -2,5",CK370="-3 - -2,5"),4,IF(OR(CK370="-2 a -1,5",CK370="-2 - -1,5"),5,IF(OR(CK370="-1 a -0,5",CK370="-1 - -0,5"),6,IF(OR(CK370="0 a 0,5",CK370="0 - 0,5"),7,IF(OR(CK370="1 a 1,5",CK370="1 - 1,5"),8,IF(CK370="2","NORMA",IF(OR(CK370="2,5 a 3",CK370="2,5 - 3"),9,IF(OR(CK370="3,5 a 4",CK370="3,5 - 4"),10,IF(OR(CK370="4,5 a 5",CK370="4,5 - 5"),11,IF(OR(CK370="5,5 a 6",CK370="5,5 - 6"),12,IF(OR(CK370="6,5 a 7",CK370="6,5 - 7"),13,IF(OR(CK370="7,5 a 8",CK370="7,5 - 8"),14,IF(OR(CK370="8,5 a 9",CK370="8,5 - 9,5",CK370="9 a 9,5"),15,IF(CK370="10",15,IF(OR(CK370="0,5 a 1",CK370="0,5 - 1"),7,"Fuera de rango")))))))))))))))))))</f>
        <v>8</v>
      </c>
      <c r="CN370" s="10" t="str">
        <f aca="false">IF(CM370=0,"0", " ")</f>
        <v>0</v>
      </c>
      <c r="CO370" s="10" t="str">
        <f aca="false">IF(CM370&gt;0,"EME"," ")</f>
        <v> </v>
      </c>
      <c r="CQ370" s="10" t="str">
        <f aca="false">IF(CP370&gt;0,"0", " ")</f>
        <v> </v>
      </c>
      <c r="CR370" s="10" t="str">
        <f aca="false">IF(CP370&gt;0,"EME"," ")</f>
        <v> </v>
      </c>
      <c r="CS370" s="9" t="n">
        <v>0</v>
      </c>
      <c r="CV370" s="9" t="n">
        <v>0</v>
      </c>
      <c r="CY370" s="9" t="n">
        <v>-4.25</v>
      </c>
      <c r="DB370" s="9" t="n">
        <v>-4</v>
      </c>
      <c r="DC370" s="11" t="str">
        <f aca="false">IF(DB370&lt;0,"2"," ")</f>
        <v>2</v>
      </c>
      <c r="DD370" s="11" t="str">
        <f aca="false">IF(DB370&lt;0,"MIO"," ")</f>
        <v>MIO</v>
      </c>
      <c r="DE370" s="9" t="n">
        <v>-0.25</v>
      </c>
      <c r="DF370" s="10" t="str">
        <f aca="false">IF(DE370&lt;0,"3"," ")</f>
        <v>3</v>
      </c>
      <c r="DG370" s="10" t="str">
        <f aca="false">IF(DE370&lt;0,"AST"," ")</f>
        <v>AST</v>
      </c>
      <c r="DH370" s="9" t="n">
        <v>-0.25</v>
      </c>
      <c r="DI370" s="10" t="str">
        <f aca="false">IF(DH370&lt;0,"3"," ")</f>
        <v>3</v>
      </c>
      <c r="DJ370" s="10" t="str">
        <f aca="false">IF(DH370&lt;0,"AST"," ")</f>
        <v>AST</v>
      </c>
      <c r="DK370" s="9" t="n">
        <v>1.25</v>
      </c>
      <c r="DL370" s="10" t="str">
        <f aca="false">IF(DK370&gt;0,"4"," ")</f>
        <v>4</v>
      </c>
      <c r="DM370" s="10" t="str">
        <f aca="false">IF(DK370&gt;0,"PRE"," ")</f>
        <v>PRE</v>
      </c>
      <c r="DN370" s="9" t="n">
        <v>1.25</v>
      </c>
      <c r="DO370" s="10" t="str">
        <f aca="false">IF(DN370&gt;0,"4"," ")</f>
        <v>4</v>
      </c>
      <c r="DP370" s="10" t="str">
        <f aca="false">IF(DN370&gt;0,"PRE"," ")</f>
        <v>PRE</v>
      </c>
      <c r="DS370" s="12" t="str">
        <f aca="false">CONCATENATE(CO370,CU370,DA370,DG370,DM370)</f>
        <v> ASTPRE</v>
      </c>
      <c r="DT370" s="10" t="e">
        <f aca="false" t="array" ref="DT370">_xlfn.IFS(DS370="EME    ","0", DS370=" HIP   ","1", DS370="  MIO  ","2", DS370="   AST ","3", DS370="    PRE","4", DS370="EME   PRE","5", DS370=" HIP  PRE","6", DS370=" HIP AST ","7", DS370="  MIO PRE","8", DS370="  MIOAST ","9", DS370="   ASTPRE","10",DS370=" HIP ASTPRE","11", DS370="  MIOASTPRE","12", DS370="     ","0")</f>
        <v>#N/A</v>
      </c>
      <c r="DV370" s="1" t="e">
        <f aca="false" t="array" ref="DV370">_xlfn.IFS(DU370="SI","2", DU370="NO","1")</f>
        <v>#N/A</v>
      </c>
      <c r="DX370" s="11" t="str">
        <f aca="false">IF(DW370=0,"1","2")</f>
        <v>1</v>
      </c>
      <c r="DY370" s="11" t="str">
        <f aca="false" t="array" ref="DY370">_xlfn.IFS(DW370=0,"0", DW370=0.25, "1", DW370=0.5,"2", DW370=0.75,"3", DW370=1,"4",DW370=1.25,"5", DW370=1.5,"6", DW370=1.75,"7", DW370=2,"8")</f>
        <v>0</v>
      </c>
      <c r="EA370" s="11" t="str">
        <f aca="false">IF(DZ370=0,"1","2")</f>
        <v>1</v>
      </c>
      <c r="EB370" s="11" t="str">
        <f aca="false" t="array" ref="EB370">_xlfn.IFS(DZ370=0,"0", DZ370=0.25, "1", DZ370=0.5,"2", DZ370=0.75,"3", DZ370=1,"4",DZ370=1.25,"5", DZ370=1.5,"6", DZ370=1.75,"7", DZ370=2,"8")</f>
        <v>0</v>
      </c>
      <c r="ED370" s="10" t="str">
        <f aca="false">IF(EC370=0,"1","2")</f>
        <v>1</v>
      </c>
      <c r="EE370" s="11" t="str">
        <f aca="false" t="array" ref="EE370">_xlfn.IFS(EC370=0,"0", EC370=-0.25, "1", EC370=-0.5,"2", EC370=-0.75,"3", EC370=-1,"4",EC370=-1.25,"5", EC370=-1.5,"6", EC370=-1.75,"7", EC370=-2,"8", EC370=-2.25,"9",EC370=-2.5,"10", EC370=-2.75,"11", EC370=-3,"12", EC370=-3.25,"13", EC370=-3.5,"14", EC370=-3.75,"15",EC370=-4,"16")</f>
        <v>0</v>
      </c>
      <c r="EG370" s="10" t="str">
        <f aca="false">IF(EF370=0,"1","2")</f>
        <v>1</v>
      </c>
      <c r="EH370" s="11" t="str">
        <f aca="false" t="array" ref="EH370">_xlfn.IFS(EF370=0,"0", EF370=-0.25, "1", EF370=-0.5,"2", EF370=-0.75,"3", EF370=-1,"4",EF370=-1.25,"5", EF370=-1.5,"6", EF370=-1.75,"7", EF370=-2,"8", EF370=-2.25,"9",EF370=-2.5,"10", EF370=-2.75,"11", EF370=-3,"12", EF370=-3.25,"13", EF370=-3.5,"14", EF370=-3.75,"15",EF370=-4,"16")</f>
        <v>0</v>
      </c>
      <c r="EJ370" s="11" t="str">
        <f aca="false">IF(EI370=0,"1","2")</f>
        <v>1</v>
      </c>
      <c r="EK370" s="11" t="str">
        <f aca="false" t="array" ref="EK370">_xlfn.IFS(EI370=0,"0", EI370=-0.25, "1", EI370=-0.5,"2", EI370=-0.75,"3", EI370=-1,"4",EI370=-1.25,"5", EI370=-1.5,"6", EI370=-1.75,"7", EI370=-2,"8", EI370=-2.25,"9", EI370=-2.25,"9",EI370=-2.5,"10", EI370=-2.75,"11", EI370=-3,"12", EI370=-3.25,"13", EI370=-3.5,"14", EI370=-3.75,"15",EI370=-4,"16", EI370=0.25, "17", EI370=0.5, "18")</f>
        <v>0</v>
      </c>
      <c r="EM370" s="11" t="str">
        <f aca="false">IF(EL370=0,"1","2")</f>
        <v>1</v>
      </c>
      <c r="EN370" s="11" t="str">
        <f aca="false" t="array" ref="EN370">_xlfn.IFS(EL370=0.25,"17",EL370=0.5,"18", EL370=0,"0", EL370=-0.25, "1", EL370=-0.5,"2", EL370=-0.75,"3", EL370=-1,"4",EL370=-1.25,"5", EL370=-1.5,"6", EL370=-1.75,"7", EL370=-2,"8",EL370= -2.25,"9",EL370=-2.5,"10",EL370= -2.75,"11",EL370= -3,"12",EL370= -3.25,"13",EL370= -3.5,"14",EL370= -3.75,"15",EL370=-4,"16")</f>
        <v>0</v>
      </c>
      <c r="EP370" s="11" t="str">
        <f aca="false">IF(EO370=0,"1","2")</f>
        <v>1</v>
      </c>
      <c r="EQ370" s="11" t="str">
        <f aca="false" t="array" ref="EQ370">_xlfn.IFS(EO370=0,"0", EO370=0.25, "1", EO370=0.5,"2", EO370=0.75,"3", EO370=1,"4",EO370=1.25,"5", EO370=1.5,"6", EO370=1.75,"7", EO370=2,"8", EO370=2.25,"9", EO370=2.25,"9",EO370=2.5,"10", EO370=2.75,"11", EO370=3,"12", EO370=3.25,"13", EO370=3.5,"14", EO370=3.75,"15",EO370=4,"16", EO370=-0.25, "17", bq=-0.5, "18")</f>
        <v>0</v>
      </c>
      <c r="ES370" s="11" t="str">
        <f aca="false">IF(ER370=0,"1","2")</f>
        <v>1</v>
      </c>
      <c r="ET370" s="11" t="str">
        <f aca="false" t="array" ref="ET370">_xlfn.IFS(ER370=0,"0", ER370=0.25, "1", ER370=0.5,"2", ER370=0.75,"3", ER370=1,"4",ER370=1.25,"5", ER370=1.5,"6", ER370=1.75,"7", ER370=2,"8", ER370=2.25,"9", ER370=2.25,"9",ER370=2.5,"10", ER370=2.75,"11", ER370=3,"12", ER370=3.25,"13", ER370=3.5,"14", ER370=3.75,"15",ER370=4,"16", ER370=-0.25, "17", bq=-0.5, "18")</f>
        <v>0</v>
      </c>
      <c r="EV370" s="14" t="e">
        <f aca="false">VLOOKUP(EU370,LEYENDA!$G$2:$H$8,2,TRUE())</f>
        <v>#N/A</v>
      </c>
      <c r="EW370" s="14" t="e">
        <f aca="false" t="array" ref="EW370">_xlfn.IFS(EV370="0-5","1", EV370="6-12","2", EV370="13-18","3", EV370="19-24","4", EV370="25-36","5", EV370="37-48","6", EV370="49-60","7")</f>
        <v>#N/A</v>
      </c>
    </row>
    <row r="371" customFormat="false" ht="13.5" hidden="false" customHeight="false" outlineLevel="0" collapsed="false">
      <c r="A371" s="1" t="n">
        <v>107</v>
      </c>
      <c r="B371" s="2" t="n">
        <v>1</v>
      </c>
      <c r="C371" s="33" t="n">
        <v>43143</v>
      </c>
      <c r="E371" s="5" t="str">
        <f aca="false">VLOOKUP(A371,'286'!$A$3:$J$6279,10,FALSE())</f>
        <v>JIMÉNEZ PALMEIRO, VALERIA</v>
      </c>
      <c r="F371" s="4" t="str">
        <f aca="false">VLOOKUP(A371,'286'!$A$3:$I$1768,3,FALSE())</f>
        <v>JIPALVA</v>
      </c>
      <c r="G371" s="6" t="n">
        <f aca="false">VLOOKUP(A371,'286'!$A$3:$I$1768,4,FALSE())</f>
        <v>32718</v>
      </c>
      <c r="H371" s="7" t="n">
        <f aca="false">YEAR(C371)-YEAR(G371)</f>
        <v>29</v>
      </c>
      <c r="I371" s="1" t="str">
        <f aca="false">VLOOKUP(H371,LEYENDA!$C$2:$D$6,2,TRUE())</f>
        <v>25-40</v>
      </c>
      <c r="J371" s="5" t="str">
        <f aca="false">VLOOKUP(A371,'286'!$A$3:$I$1768,7,FALSE())</f>
        <v>M</v>
      </c>
      <c r="K371" s="8" t="n">
        <f aca="false">VLOOKUP(A371,'286'!$A$3:$I$1768,2,FALSE())</f>
        <v>0</v>
      </c>
      <c r="L371" s="4" t="str">
        <f aca="false">VLOOKUP(A371,'286'!$A$3:$I$1768,8,FALSE())</f>
        <v>D</v>
      </c>
      <c r="M371" s="4" t="str">
        <f aca="false">VLOOKUP(A371,'286'!$A$3:$I$1768,9,FALSE())</f>
        <v>D</v>
      </c>
      <c r="N371" s="8" t="str">
        <f aca="false">IF(R371=O371, "MISMA","CONTRARIA")</f>
        <v>MISMA</v>
      </c>
      <c r="O371" s="8" t="str">
        <f aca="false" t="array" ref="O371">_xlfn.IFS(L371="D","1", L371="I","2")</f>
        <v>1</v>
      </c>
      <c r="P371" s="8" t="e">
        <f aca="false" t="array" ref="P371">_xlfn.IFS(K371="OD","1", K371="OI","2")</f>
        <v>#N/A</v>
      </c>
      <c r="Q371" s="1" t="str">
        <f aca="false" t="array" ref="Q371">_xlfn.IFS(J371="M","1", J371="H","2")</f>
        <v>1</v>
      </c>
      <c r="R371" s="8" t="str">
        <f aca="false" t="array" ref="R371">_xlfn.IFS(M371="D","1", M371="I","2")</f>
        <v>1</v>
      </c>
      <c r="S371" s="1" t="str">
        <f aca="false" t="array" ref="S371">_xlfn.IFS(N371="CONTRARIA", "1",N371= "MISMA","2")</f>
        <v>2</v>
      </c>
      <c r="T371" s="1" t="str">
        <f aca="false" t="array" ref="T371">_xlfn.IFS(I371="0-12","1", I371="13-24","2", I371="25-40","3", I371="41-60","4", I371="61-100","5")</f>
        <v>3</v>
      </c>
      <c r="U371" s="9" t="n">
        <v>1</v>
      </c>
      <c r="V371" s="1" t="str">
        <f aca="false">IF(U371="","",IF(AND(U371&gt;=-9,U371&lt;=-6.5),"-9 a -6,5",IF(AND(U371&gt;=-6,U371&lt;=-3.5),"-6 a -3,5",IF(AND(U371&gt;=-3,U371&lt;=-1),"-3 a -1",IF(U371=-0.5,"-0,5",IF(AND(U371&gt;=0,U371&lt;=2.5),"0 a 2,5",IF(AND(U371&gt;=3,U371&lt;=5.5),"3 a 5,5",IF(AND(U371&gt;=6,U371&lt;=8.5),"6 a 8,5",IF(AND(U371&gt;=9,U371&lt;=20),"9 a 20","Fuera de rango")))))))))</f>
        <v>0 a 2,5</v>
      </c>
      <c r="W371" s="11" t="n">
        <f aca="false">IF(V371="","",IF(V371="-9 a -6,5",2,IF(V371="-6 a -3,5",3,IF(V371="-3 a -1",4,IF(V371="-0,5","NORMA",IF(V371="0 a 2,5",5,IF(V371="3 a 5,5",6,IF(V371="6 a 8,5",7,IF(V371="9 a 20",8,"Fuera de rango")))))))))</f>
        <v>5</v>
      </c>
      <c r="X371" s="9" t="n">
        <v>0</v>
      </c>
      <c r="Y371" s="11" t="str">
        <f aca="false">IF(X371="","",IF(AND(X371&gt;=0,X371&lt;=4),"0 a 4",IF(AND(X371&gt;=4.5,X371&lt;=8.5),"4,5 a 8,5",IF(X371=9,"9",IF(AND(X371&gt;=9.5,X371&lt;=13),"9,5 a 13",IF(AND(X371&gt;=13.5,X371&lt;=20),"13,5 a 20",IF(AND(X371&gt;=20.5,X371&lt;=35),"20,5 a 35","Fuera de rango")))))))</f>
        <v>0 a 4</v>
      </c>
      <c r="Z371" s="11" t="n">
        <f aca="false">IF(Y371="","",IF(Y371="0 a 4",1,IF(Y371="4,5 a 8,5",2,IF(Y371="9","NORMA",IF(Y371="9,5 a 13",3,IF(Y371="13,5 a 20",4,IF(Y371="20,5 a 35",5,"Fuera de rango")))))))</f>
        <v>1</v>
      </c>
      <c r="AA371" s="9" t="n">
        <v>12</v>
      </c>
      <c r="AB371" s="10" t="str">
        <f aca="false">IF(AA371="","",IF(AND(AA371&gt;=0,AA371&lt;=9),"0 a 9",IF(AND(AA371&gt;=9.5,AA371&lt;=18.5),"9,5 a 18,5",IF(AA371=19,"19",IF(AND(AA371&gt;=19.5,AA371&lt;=28),"19,5 a 28",IF(AND(AA371&gt;=28.5,AA371&lt;=40),"28,5 a 40","Fuera de rango"))))))</f>
        <v>9,5 a 18,5</v>
      </c>
      <c r="AC371" s="11" t="n">
        <f aca="false" t="array" ref="AC371">_xlfn.IFS(AB371="","",AB371="0 a 9",1,AB371="9,5 a 18,5",2,AB371="19","NORMA",AB371="19,5 a 28",3,AB371="28,5 a 40",4,TRUE(),"Fuera de rango")</f>
        <v>2</v>
      </c>
      <c r="AD371" s="9" t="n">
        <v>9</v>
      </c>
      <c r="AE371" s="10" t="str">
        <f aca="false">IF(AD371="","",IF(AND(AD371&gt;=-10,AD371&lt;=0),"De -10 a 0",IF(AND(AD371&gt;=0.5,AD371&lt;=9.5),"0,5 a 9,5",IF(AD371=10,"10",IF(AND(AD371&gt;=10.5,AD371&lt;=20),"10,5 a 20",IF(AND(AD371&gt;=20.5,AD371&lt;=40),"20,5 a 40","Fuera de rango"))))))</f>
        <v>0,5 a 9,5</v>
      </c>
      <c r="AF371" s="12" t="n">
        <f aca="false">IF(AD371="","",IF(AND(AD371&gt;=-10,AD371&lt;=0),1,IF(AND(AD371&gt;=0.5,AD371&lt;=9.5),2,IF(AD371=10,"NORMA",IF(AND(AD371&gt;=10.5,AD371&lt;=20),3,IF(AND(AD371&gt;=20.5,AD371&lt;=40),4,""))))))</f>
        <v>2</v>
      </c>
      <c r="AG371" s="9" t="n">
        <v>14</v>
      </c>
      <c r="AH371" s="10" t="str">
        <f aca="false">IF(AG371="","",IF(AND(AG371&gt;=0,AG371&lt;=4),"0 a 4",IF(AND(AG371&gt;=4.5,AG371&lt;=8.5),"4,5 a 8,5",IF(AG371=9,"9",IF(AND(AG371&gt;=9.5,AG371&lt;=13),"9,5 a 13",IF(AND(AG371&gt;=13.5,AG371&lt;=25),"13,5 a 25","Fuera de rango"))))))</f>
        <v>13,5 a 25</v>
      </c>
      <c r="AI371" s="10" t="n">
        <f aca="false">IF(AH371="","",IF(AH371="0 a 4",1,IF(AH371="4,5 a 8,5",2,IF(AH371="9","NORMA",IF(AH371="9,5 a 13",3,IF(AH371="13,5 a 25",4,""))))))</f>
        <v>4</v>
      </c>
      <c r="AJ371" s="9" t="n">
        <v>2</v>
      </c>
      <c r="AK371" s="10" t="str">
        <f aca="false">IF(AJ371="","",IF(AND(AJ371&gt;=-15,AJ371&lt;=-10.5),"-15 a -10,5",IF(AND(AJ371&gt;=-10,AJ371&lt;=-4),"-10 a -4",IF(AND(AJ371&gt;=-4.5,AJ371&lt;=0),"-4,5 a 0",IF(AND(AJ371&gt;=0.5,AJ371&lt;=4.5),"0,5 a 4,5",IF(AJ371=5,"5",IF(AND(AJ371&gt;=5.5,AJ371&lt;=10),"5,5 a 10",IF(AND(AJ371&gt;=10.5,AJ371&lt;=20),"10,5 a 20","Fuera de rango"))))))))</f>
        <v>0,5 a 4,5</v>
      </c>
      <c r="AL371" s="11" t="n">
        <f aca="false">IF(AK371="","",IF(AK371="-15 a -10,5",1,IF(AK371="-10 a -4",2,IF(AK371="-4,5 a 0",3,IF(AK371="0,5 a 4,5",4,IF(AK371="5","NORMA",IF(AK371="5,5 a 10",5,IF(AK371="10,5 a 20",6,"Error"))))))))</f>
        <v>4</v>
      </c>
      <c r="AM371" s="9" t="n">
        <v>0</v>
      </c>
      <c r="AN371" s="10" t="str">
        <f aca="false">IF(AM371="","",IF(AND(AM371&gt;=-7.5,AM371&lt;=-5.5),"-7,5 a -5,5",IF(AND(AM371&gt;=-5,AM371&lt;=-3),"-5 a -3",IF(AND(AM371&gt;=-2.5,AM371&lt;=-0.5),"-2,5 a -0,5",IF(AM371=0,"0,00",IF(AND(AM371&gt;=0.5,AM371&lt;=2.5),"0,5 a 2,5",IF(AND(AM371&gt;=3,AM371&lt;=5),"3 a 5",IF(AND(AM371&gt;=5.5,AM371&lt;=7.5),"5,5 a 7,5",IF(AND(AM371&gt;=8,AM371&lt;=10),"8 a 10","Fuera de rango")))))))))</f>
        <v>0,00</v>
      </c>
      <c r="AO371" s="11" t="str">
        <f aca="false">IF(AN371="","",IF(AN371="-7,5 a -5,5",1,IF(AN371="-5 a -3",2,IF(AN371="-2,5 a -0,5",3,IF(AN371="0,00","NORMA",IF(AN371="0,5 a 2,5",4,IF(AN371="3 a 5",5,IF(AN371="5,5 a 7,5",6,IF(AN371="8 a 10",7,"Error")))))))))</f>
        <v>NORMA</v>
      </c>
      <c r="AP371" s="9" t="n">
        <v>2</v>
      </c>
      <c r="AQ371" s="10" t="str">
        <f aca="false">IF(AP371="","",IF(AND(AP371&gt;=-20,AP371&lt;=-9.5),"-20 a -9,5",IF(AND(AP371&gt;=-9,AP371&lt;=-6.5),"-9 a -6,5",IF(AP371=-6,"-6",IF(AND(AP371&gt;=-5.5,AP371&lt;=-3),"-5,5 a -3",IF(AND(AP371&gt;=-2.5,AP371&lt;=0),"-2,5 a 0",IF(AND(AP371&gt;=0.5,AP371&lt;=3),"0,5 a 3",IF(AND(AP371&gt;=3.5,AP371&lt;=6),"3,5 a 6",IF(AND(AP371&gt;=6.5,AP371&lt;=9),"6,5 a 9",IF(AND(AP371&gt;=9.5,AP371&lt;=20),"9,5 a 20","Fuera de rango"))))))))))</f>
        <v>0,5 a 3</v>
      </c>
      <c r="AR371" s="11" t="n">
        <f aca="false">IF(AQ371="","",IF(AQ371="-20 a -9,5",1,IF(AQ371="-9 a -6,5",2,IF(AQ371="-6","NORMA",IF(AQ371="-5,5 a -3",3,IF(AQ371="-2,5 a 0",4,IF(AQ371="0,5 a 3",5,IF(AQ371="3,5 a 6",6,IF(AQ371="6,5 a 9",7,IF(AQ371="9,5 a 20",8,""))))))))))</f>
        <v>5</v>
      </c>
      <c r="AS371" s="9" t="n">
        <v>5</v>
      </c>
      <c r="AT371" s="10" t="str">
        <f aca="false">IF(AS371="","",IF(AND(AS371&gt;=-16,AS371&lt;=-14),"-16 a -14",IF(AND(AS371&gt;=-13.5,AS371&lt;=-11.5),"-13,5 a -11,5",IF(AND(AS371&gt;=-11,AS371&lt;=-9),"-11 a -9",IF(AND(AS371&gt;=-8.5,AS371&lt;=-6.5),"-8,5 a -6,5",IF(AND(AS371&gt;=-6,AS371&lt;=-4),"-6 a -4",IF(AND(AS371&gt;=-3.5,AS371&lt;=-1.5),"-3,5 a -1,5",IF(AND(AS371&gt;=-1,AS371&lt;=1),"-1 a 1",IF(AND(AS371&gt;=1.5,AS371&lt;=3.5),"1,5 a 3,5",IF(AND(AS371&gt;=4,AS371&lt;=6),"4 a 6",IF(AND(AS371&gt;=6.5,AS371&lt;=8.5),"6,5 a 8,5",IF(AND(AS371&gt;=9,AS371&lt;=11),"9 a 11",IF(AND(AS371&gt;=11.5,AS371&lt;=13.5),"11,5 a 13,5",IF(AND(AS371&gt;=14,AS371&lt;=16),"14 a 16",IF(AND(AS371&gt;=16.5,AS371&lt;=18.5),"16,5 a 18,5",IF(AND(AS371&gt;=19,AS371&lt;=21),"19 a 21","Fuera de rango"))))))))))))))))</f>
        <v>4 a 6</v>
      </c>
      <c r="AU371" s="11" t="str">
        <f aca="false" t="array" ref="AU371">IF(AT371="","",_xlfn.IFS(AT371="-16 a -14",1,AT371="-13,5 a -11,5",2,AT371="-11 a -9",3,AT371="-8,5 a -6,5",4,AT371="-6 a -4",5,AT371="-3,5 a -1,5",6,AT371="-1 a 1",7,AT371="1,5 a 3,5",8,AT371="4 a 6","NORMA",AT371="6,5 a 8,5",9,AT371="9 a 11",10,AT371="11,5 a 13,5",11,AT371="14 a 16",12,AT371="16,5 a 18,5",13,AT371="19 a 21",14,TRUE(),""))</f>
        <v>NORMA</v>
      </c>
      <c r="AV371" s="9" t="n">
        <v>0.75</v>
      </c>
      <c r="AW371" s="10" t="str">
        <f aca="false">IF(AV371="","",IF(AND(AV371&gt;=-1,AV371&lt;=-0.5),"-1 a -0,5",IF(AND(AV371&gt;-0.5,AV371&lt;=0),"De -0,5 a 0",IF(AND(AV371&gt;=0.25,AV371&lt;=0.75),"0,25 a 0,75",IF(AND(AV371&gt;=1,AV371&lt;=1.5),"1 a 1,5",IF(AND(AV371&gt;=1.75,AV371&lt;=2.25),"1,75 a 2,25",IF(AND(AV371&gt;=2.5,AV371&lt;=3),"2,5 a 3",IF(AND(AV371&gt;=3.25,AV371&lt;=3.75),"3,25 a 3,75","Fuera de rango"))))))))</f>
        <v>0,25 a 0,75</v>
      </c>
      <c r="AX371" s="10" t="str">
        <f aca="false">IF(AW371="","",IF(OR(AW371="-1 a -0,5",AW371="-1 a -0.5"),1,IF(OR(AW371="De -0,5 a 0",AW371="-0,5 a 0",AW371="De -0.5 a 0"),2,IF(OR(AW371="0,25 a 0,75",AW371="0.25 a 0.75"),"NORMA",IF(OR(AW371="1 a 1,5",AW371="1 a 1.5"),3,IF(OR(AW371="1,75 a 2,25",AW371="1.75 a 2.25"),4,IF(OR(AW371="2,5 a 3",AW371="2.5 a 3"),5,IF(OR(AW371="3,25 a 3,75",AW371="3.25 a 3.75"),6,""))))))))</f>
        <v>NORMA</v>
      </c>
      <c r="AY371" s="9" t="n">
        <v>-2</v>
      </c>
      <c r="AZ371" s="10" t="str">
        <f aca="false">IF(AY371="","",IF(AND(AY371&gt;=-20,AY371&lt;=-9.5),"-20 a -9,5",IF(AND(AY371&gt;=-9,AY371&lt;=-6.5),"-9 a -6,5",IF(AY371=-6,"-6",IF(AND(AY371&gt;=-5.5,AY371&lt;=-3),"-5,5 a -3",IF(AND(AY371&gt;=-2.5,AY371&lt;=0),"-2,5 a 0",IF(AND(AY371&gt;=0.5,AY371&lt;=3),"0,5 a 3",IF(AND(AY371&gt;=3.5,AY371&lt;=6),"3,5 a 6","Fuera de rango"))))))))</f>
        <v>-2,5 a 0</v>
      </c>
      <c r="BA371" s="11" t="n">
        <f aca="false">IF(AZ371="","",IF(AZ371="-20 a -9,5",1,IF(AZ371="-9 a -6,5",2,IF(AZ371="-6","NORMA",IF(AZ371="-5,5 a -3",3,IF(AZ371="-2,5 a 0",4,IF(AZ371="0,5 a 3",5,IF(AZ371="3,5 a 6",6,""))))))))</f>
        <v>4</v>
      </c>
      <c r="BB371" s="9" t="n">
        <v>0</v>
      </c>
      <c r="BC371" s="10" t="str">
        <f aca="false" t="array" ref="BC371">IF(BB371="","",_xlfn.IFS(AND(BB371&gt;=0,BB371&lt;=2),"0 a 2",AND(BB371&gt;=2.5,BB371&lt;=4.5),"2,5 a 4,5",AND(BB371&gt;=5,BB371&lt;=7),"5 a 7",AND(BB371&gt;=7.5,BB371&lt;=9.5),"7,5 a 9,5",AND(BB371&gt;=10,BB371&lt;=12),"10 a 12",AND(BB371&gt;=12.5,BB371&lt;=14.5),"12,5 a 14,5",BB371=15,"15",AND(BB371&gt;=15.5,BB371&lt;=17.5),"15,5 a 17,5",AND(BB371&gt;=18,BB371&lt;=20),"18 a 20",AND(BB371&gt;=20.5,BB371&lt;=22.5),"20,5 a 22,5",AND(BB371&gt;=23,BB371&lt;=25),"23 a 25",TRUE(),"Fuera de rango"))</f>
        <v>0 a 2</v>
      </c>
      <c r="BD371" s="11" t="n">
        <f aca="false" t="array" ref="BD371">IF(BC371="","",_xlfn.IFS(BC371="0 a 2",1,BC371="2,5 a 4,5",2,BC371="5 a 7",3,BC371="7,5 a 9,5",4,BC371="10 a 12",5,BC371="12,5 a 14,5",6,BC371="15","NORMA",BC371="15,5 a 17,5",7,BC371="18 a 20",8,BC371="20,5 a 22,5",9,BC371="23 a 25",10,TRUE(),"Fuera de rango"))</f>
        <v>1</v>
      </c>
      <c r="BE371" s="9" t="n">
        <v>30</v>
      </c>
      <c r="BF371" s="10" t="str">
        <f aca="false">IF(BE371="","",IF(AND(BE371&gt;=-20,BE371&lt;=-10),"-20 a -10",IF(AND(BE371&gt;=-9.5,BE371&lt;=0.5),"-9,5 a 0,5",IF(AND(BE371&gt;=1,BE371&lt;=11),"1 a 11",IF(AND(BE371&gt;=11.5,BE371&lt;=20.5),"11,5 a 20,5",IF(BE371=21,"21",IF(AND(BE371&gt;=21.5,BE371&lt;=31.5),"21,5 a 31,5",IF(AND(BE371&gt;=32,BE371&lt;=42),"32 a 42","Fuera de rango"))))))))</f>
        <v>21,5 a 31,5</v>
      </c>
      <c r="BG371" s="11" t="n">
        <f aca="false">IF(BF371="","",IF(BF371="-20 a -10",1,IF(BF371="-9,5 a 0,5",2,IF(BF371="1 a 11",3,IF(BF371="11,5 a 20,5",4,IF(BF371="21","NORMA",IF(BF371="21,5 a 31,5",5,IF(BF371="32 a 42",6,""))))))))</f>
        <v>5</v>
      </c>
      <c r="BH371" s="9" t="n">
        <v>10</v>
      </c>
      <c r="BI371" s="10" t="str">
        <f aca="false">IF(BH371="","",IF(AND(BH371&gt;=-20,BH371&lt;=-15),"-20 a -15",IF(AND(BH371&gt;=-14.5,BH371&lt;=-9.5),"-14,5 a -9,5",IF(AND(BH371&gt;=-9,BH371&lt;=-4),"-9 a -4",IF(AND(BH371&gt;=-3.5,BH371&lt;=2.5),"-3,5 a 2,5",IF(AND(BH371&gt;=3,BH371&lt;=8),"3 a 8",IF(AND(BH371&gt;=8.5,BH371&lt;=14.5),"8,5 a 14,5",IF(BH371=15,"15",IF(AND(BH371&gt;=15.5,BH371&lt;=20.5),"15,5 a 20,5",IF(AND(BH371&gt;=21,BH371&lt;=26),"21 a 26","Fuera de rango"))))))))))</f>
        <v>8,5 a 14,5</v>
      </c>
      <c r="BJ371" s="11" t="n">
        <f aca="false">IF(BI371="","",IF(BI371="-20 a -15",1,IF(BI371="-14,5 a -9,5",2,IF(BI371="-9 a -4",3,IF(BI371="-3,5 a 2,5",4,IF(BI371="3 a 8",5,IF(BI371="8,5 a 14,5",6,IF(BI371="15","NORMA",IF(BI371="15,5 a 20,5",7,IF(BI371="21 a 26",8,IF(BI371="26,5 a 31,5",9,"")))))))))))</f>
        <v>6</v>
      </c>
      <c r="BK371" s="9" t="n">
        <v>0</v>
      </c>
      <c r="BL371" s="10" t="str">
        <f aca="false">IF(BK371="","",IF(AND(BK371&gt;=0,BK371&lt;=2),"0 - 2",IF(AND(BK371&gt;=2.5,BK371&lt;=4.5),"2,5 - 4,5",IF(AND(BK371&gt;=5,BK371&lt;=7),"5 - 7",IF(AND(BK371&gt;=7.5,BK371&lt;=9.5),"7,5 - 9,5",IF(AND(BK371&gt;=10,BK371&lt;=12),"10 - 12",IF(AND(BK371&gt;=12.5,BK371&lt;=13.5),"12,5 - 13,5",IF(BK371=14,"14",IF(AND(BK371&gt;=14.5,BK371&lt;=16.5),"14,5 - 16,5",IF(AND(BK371&gt;=17,BK371&lt;=19),"17 - 19",IF(AND(BK371&gt;=19.5,BK371&lt;=21.5),"19,5 - 21,5",IF(AND(BK371&gt;=22,BK371&lt;=24),"22 - 24",IF(AND(BK371&gt;=24.5,BK371&lt;=26.5),"24,5 - 26,5",IF(AND(BK371&gt;=27,BK371&lt;=29),"27 - 29",IF(AND(BK371&gt;=29.5,BK371&lt;=30),"29,5 - 30","Fuera de rango")))))))))))))))</f>
        <v>0 - 2</v>
      </c>
      <c r="BM371" s="11" t="n">
        <f aca="false">IF(BL371="","",IF(BL371="0 - 2",1,IF(BL371="2,5 - 4,5",2,IF(BL371="5 - 7",3,IF(BL371="7,5 - 9,5",4,IF(BL371="10 - 12",5,IF(BL371="12,5 - 13,5",6,IF(BL371="14","NORMA",IF(BL371="14,5 - 16,5",7,IF(BL371="17 - 19",8,IF(BL371="19,5 - 21,5",9,IF(BL371="22 - 24",10,IF(BL371="24,5 - 26,5",11,IF(BL371="27 - 29",12,IF(BL371="29,5 - 30",13,"")))))))))))))))</f>
        <v>1</v>
      </c>
      <c r="BN371" s="9" t="n">
        <v>20</v>
      </c>
      <c r="BO371" s="11" t="str">
        <f aca="false">IF(BN371="","",IF(AND(BN371&gt;=-20,BN371&lt;=-10),"-20 a -10",IF(AND(BN371&gt;=-9.5,BN371&lt;=0.5),"-9,5 a 0,5",IF(AND(BN371&gt;=1,BN371&lt;=11),"1 a 11",IF(AND(BN371&gt;=11.5,BN371&lt;=21.5),"11,5 a 21,5",IF(BN371=22,"22",IF(AND(BN371&gt;=22.5,BN371&lt;=32.5),"22,5 a 32,5",IF(AND(BN371&gt;=33,BN371&lt;=43),"33 a 43","Fuera de rango"))))))))</f>
        <v>11,5 a 21,5</v>
      </c>
      <c r="BP371" s="11" t="n">
        <f aca="false">IF(BO371="","",IF(BO371="-20 a -10",1,IF(BO371="-9,5 a 0,5",2,IF(BO371="1 a 11",3,IF(BO371="11,5 a 21,5",4,IF(BO371="22","NORMA",IF(BO371="22,5 a 32,5",5,IF(BO371="33 a 43",6,""))))))))</f>
        <v>4</v>
      </c>
      <c r="BQ371" s="9" t="n">
        <v>6</v>
      </c>
      <c r="BR371" s="10" t="str">
        <f aca="false">IF(BQ371="","",IF(AND(BQ371&gt;=-20,BQ371&lt;=-15),"-20 a -15",IF(AND(BQ371&gt;=-14.5,BQ371&lt;=-9.5),"-14,5 a -9,5",IF(AND(BQ371&gt;=-9,BQ371&lt;=-4),"-9 a -4",IF(AND(BQ371&gt;=-3.5,BQ371&lt;=2.5),"-3,5 a 2,5",IF(AND(BQ371&gt;=3,BQ371&lt;=8),"3 a 8",IF(AND(BQ371&gt;=8.5,BQ371&lt;=13.5),"8,5 a 13,5",IF(AND(BQ371&gt;=14,BQ371&lt;=17.5),"14 a 17,5",IF(BQ371=18,"18",IF(AND(BQ371&gt;=18.5,BQ371&lt;=23.5),"18,5 a 23,5",IF(AND(BQ371&gt;=24,BQ371&lt;=29),"24 a 29",IF(AND(BQ371&gt;=29.5,BQ371&lt;=34.5),"29,5 a 34,5",IF(AND(BQ371&gt;=35,BQ371&lt;=40),"35 a 40","Fuera de rango")))))))))))))</f>
        <v>3 a 8</v>
      </c>
      <c r="BS371" s="11" t="n">
        <f aca="false">IF(BR371="","",IF(BR371="-20 a -15",1,IF(BR371="-14,5 a -9,5",2,IF(BR371="-9 a -4",3,IF(BR371="-3,5 a 2,5",4,IF(BR371="3 a 8",5,IF(BR371="8,5 a 13,5",6,IF(BR371="14 a 17,5",7,IF(BR371="18","NORMA",IF(BR371="18,5 a 23,5",8,IF(BR371="24 a 29",9,IF(BR371="29,5 a 34,5",10,IF(BR371="35 a 40",11,"")))))))))))))</f>
        <v>5</v>
      </c>
      <c r="BT371" s="9" t="n">
        <v>0</v>
      </c>
      <c r="BU371" s="10" t="str">
        <f aca="false">IF(BT371="","",IF(AND(BT371&gt;=-20,BT371&lt;=-18),"-20 a -18",IF(AND(BT371&gt;=-17.5,BT371&lt;=-15.5),"-17,5 a -15,5",IF(AND(BT371&gt;=-15,BT371&lt;=-13),"-15 a -13",IF(AND(BT371&gt;=-12.5,BT371&lt;=-10.5),"-12,5 a -10,5",IF(AND(BT371&gt;=-10,BT371&lt;=-8),"-10 a -8",IF(AND(BT371&gt;=-7.5,BT371&lt;=-5.5),"-7,5 a -5,5",IF(AND(BT371&gt;=-5,BT371&lt;=-3),"-5 a -3",IF(AND(BT371&gt;=-2.5,BT371&lt;=-0.5),"-2,5 a -0,5",IF(BT371=0,"0",IF(AND(BT371&gt;=0.5,BT371&lt;=2.5),"0,5 a 2,5",IF(AND(BT371&gt;=3,BT371&lt;=5),"3 a 5",IF(AND(BT371&gt;=5.5,BT371&lt;=7.5),"5,5 a 7,5",IF(AND(BT371&gt;=8,BT371&lt;=10),"8 a 10",IF(AND(BT371&gt;=10.5,BT371&lt;=12.5),"10,5 a 12,5",IF(AND(BT371&gt;=13,BT371&lt;=15),"13 a 15",IF(AND(BT371&gt;=15.5,BT371&lt;=17.5),"15,5 a 17,5",IF(AND(BT371&gt;=18,BT371&lt;=20),"18 a 20","Fuera de rango"))))))))))))))))))</f>
        <v>0</v>
      </c>
      <c r="BV371" s="11" t="str">
        <f aca="false">IF(BT371="","",IF(BT371=0,"NORMA",IF(AND(BT371&gt;=-20,BT371&lt;=-18),2,IF(AND(BT371&gt;=-17.5,BT371&lt;=-15.5),2,IF(AND(BT371&gt;=-15,BT371&lt;=-13),3,IF(AND(BT371&gt;=-12.5,BT371&lt;=-10.5),4,IF(AND(BT371&gt;=-10,BT371&lt;=-8),5,IF(AND(BT371&gt;=-7.5,BT371&lt;=-5.5),6,IF(AND(BT371&gt;=-5,BT371&lt;=-3),7,IF(AND(BT371&gt;=-2.5,BT371&lt;=-0.5),8,IF(AND(BT371&gt;=0.5,BT371&lt;=2.5),9,IF(AND(BT371&gt;=3,BT371&lt;=5),10,IF(AND(BT371&gt;=5.5,BT371&lt;=7.5),11,IF(AND(BT371&gt;=8,BT371&lt;=10),12,IF(AND(BT371&gt;=10.5,BT371&lt;=12.5),13,IF(AND(BT371&gt;=13,BT371&lt;=15),14,IF(AND(BT371&gt;=15.5,BT371&lt;=17.5),15,IF(AND(BT371&gt;=18,BT371&lt;=20),16,"Fuera de rango"))))))))))))))))))</f>
        <v>NORMA</v>
      </c>
      <c r="BW371" s="9" t="n">
        <v>-8</v>
      </c>
      <c r="BX371" s="10" t="n">
        <f aca="false">18.5- (0.3*H371)</f>
        <v>9.8</v>
      </c>
      <c r="BY371" s="10" t="n">
        <f aca="false">(BW371)-(BX371)</f>
        <v>-17.8</v>
      </c>
      <c r="BZ371" s="10" t="str">
        <f aca="false">IF(BY371="","",IF(BY371&lt;-27.5,"De -30 a -28",IF(BY371&lt;-25,"De -27,5 a -25,5",IF(BY371&lt;-22.5,"De -25 a -23",IF(BY371&lt;-20,"De -22,5 a -20,5",IF(BY371&lt;-17.5,"De -20 a -18",IF(BY371&lt;-15,"De -17,5 a -15,5",IF(BY371&lt;-12.5,"De -15 a -13",IF(BY371&lt;-10,"De -12,5 a -10,5",IF(BY371&lt;-7.5,"De -10 a -8",IF(BY371&lt;-5,"De -7,5 a -5,5",IF(BY371&lt;-2.5,"De -5 a -3",IF(BY371&lt;0,"De -2,5 a -0,5",IF(BY371&lt;2.5,"De 0 a 2",IF(BY371&lt;5,"De 2,5 a 4,5",IF(BY371&lt;7.5,"De 5 a 7",IF(BY371&lt;10,"De 7,5 a 9,5",IF(BY371&lt;12.5,"De 10 a 12",IF(BY371&lt;15,"De 12,5 a 14,5",IF(BY371&lt;17.5,"De 15 a 17",IF(BY371&lt;20,"De 17,5 a 19,5",IF(BY371&lt;22.5,"De 20 a 22",IF(BY371&lt;25,"De 22,5 a 24,5",IF(BY371&lt;27.5,"De 25 a 27","De 27,5 a 30"))))))))))))))))))))))))</f>
        <v>De -20 a -18</v>
      </c>
      <c r="CA371" s="12" t="n">
        <f aca="false">IF(BY371="","",IF(BY371&lt;=-28,1,IF(BY371&lt;=-25.5,2,IF(BY371&lt;=-23,3,IF(BY371&lt;=-20.5,4,IF(BY371&lt;=-18,5,IF(BY371&lt;=-15.5,6,IF(BY371&lt;=-13,7,IF(BY371&lt;=-10.5,8,IF(BY371&lt;=-8,9,IF(BY371&lt;=-5.5,10,IF(BY371&lt;=-3,11,IF(BY371&lt;=-0.5,12,IF(BY371&lt;=2,13,IF(BY371&lt;=4.5,14,IF(BY371&lt;=7,15,IF(BY371&lt;=9.5,16,IF(BY371&lt;=12,17,IF(BY371&lt;=14.5,18,IF(BY371&lt;=17,19,IF(BY371&lt;=19.5,20,IF(BY371&lt;=22,21,IF(BY371&lt;=24.5,22,IF(BY371&lt;=27,23,IF(BY371&lt;=30,24,"Fuera de rango")))))))))))))))))))))))))</f>
        <v>6</v>
      </c>
      <c r="CB371" s="9" t="n">
        <v>-9</v>
      </c>
      <c r="CC371" s="10" t="n">
        <f aca="false">18.5- (0.3*H371)</f>
        <v>9.8</v>
      </c>
      <c r="CD371" s="10" t="n">
        <f aca="false">(CB371)-(CC371)</f>
        <v>-18.8</v>
      </c>
      <c r="CE371" s="10" t="str">
        <f aca="false">IF(CD371="","",IF(CD371&lt;-27.5,"De -30 a -28",IF(CD371&lt;-25,"De -27,5 a -25,5",IF(CD371&lt;-22.5,"De -25 a -23",IF(CD371&lt;-20,"De -22,5 a -20,5",IF(CD371&lt;-17.5,"De -20 a -18",IF(CD371&lt;-15,"De -17,5 a -15,5",IF(CD371&lt;-12.5,"De -15 a -13",IF(CD371&lt;-10,"De -12,5 a -10,5",IF(CD371&lt;-7.5,"De -10 a -8",IF(CD371&lt;-5,"De -7,5 a -5,5",IF(CD371&lt;-2.5,"De -5 a -3",IF(CD371&lt;0,"De -2,5 a -0,5",IF(CD371&lt;=2,"De 0 a 2",IF(CD371&lt;=4.5,"De 2,5 a 4,5",IF(CD371&lt;=7,"De 5 a 7",IF(CD371&lt;=9.5,"De 7,5 a 9,5",IF(CD371&lt;=12,"De 10 a 12",IF(CD371&lt;=14.5,"De 12,5 a 14,5",IF(CD371&lt;=17,"De 15 a 17",IF(CD371&lt;=19.5,"De 17,5 a 19,5",IF(CD371&lt;=22,"De 20 a 22",IF(CD371&lt;=24.5,"De 22,5 a 24,5",IF(CD371&lt;=27,"De 25 a 27","De 27,5 a 30"))))))))))))))))))))))))</f>
        <v>De -20 a -18</v>
      </c>
      <c r="CF371" s="12" t="n">
        <f aca="false">IF(CD371="","",IF(CD371&lt;-27.5,1,IF(CD371&lt;-25,2,IF(CD371&lt;-22.5,3,IF(CD371&lt;-20,4,IF(CD371&lt;-17.5,5,IF(CD371&lt;-15,6,IF(CD371&lt;-12.5,7,IF(CD371&lt;-10,8,IF(CD371&lt;-7.5,9,IF(CD371&lt;-5,10,IF(CD371&lt;-2.5,11,IF(CD371&lt;0,12,IF(CD371&lt;2.5,13,IF(CD371&lt;5,14,IF(CD371&lt;7.5,15,IF(CD371&lt;10,16,IF(CD371&lt;12.5,17,IF(CD371&lt;15,18,IF(CD371&lt;17.5,19,IF(CD371&lt;20,20,IF(CD371&lt;22.5,21,IF(CD371&lt;25,22,IF(CD371&lt;27.5,23,24))))))))))))))))))))))))</f>
        <v>5</v>
      </c>
      <c r="CG371" s="9" t="n">
        <v>-4</v>
      </c>
      <c r="CH371" s="10" t="str">
        <f aca="false">IF(CG371="","",IF(AND(CG371&gt;=-10,CG371&lt;=-9.5),"-10 a -9,5",IF(AND(CG371&gt;-9.5,CG371&lt;=-8.5),"-9 a -8,5",IF(AND(CG371&gt;-8.5,CG371&lt;=-7.5),"-8 a -7,5",IF(AND(CG371&gt;-7.5,CG371&lt;=-6.5),"-7 a -6,5",IF(AND(CG371&gt;-6.5,CG371&lt;=-5.5),"-6 a -5,5",IF(AND(CG371&gt;-5.5,CG371&lt;=-4.5),"-5 a -4,5",IF(AND(CG371&gt;-4.5,CG371&lt;=-3.5),"-4 a -3,5",IF(AND(CG371&gt;-3.5,CG371&lt;=-2.5),"-3 a -2,5",IF(CG371=-2.25,"-2,25",IF(AND(CG371&gt;-2.5,CG371&lt;=-1.5),"-2 a -1,5",IF(AND(CG371&gt;-1.5,CG371&lt;=-0.5),"-1 a -0,5",IF(AND(CG371&gt;-0.5,CG371&lt;=0.5),"0 a 0,5",IF(AND(CG371&gt;0.5,CG371&lt;=1.5),"1 a 1,5",IF(AND(CG371&gt;1.5,CG371&lt;=2.5),"2 a 2,5",IF(AND(CG371&gt;2.5,CG371&lt;=3.5),"3 a 3,5",IF(AND(CG371&gt;3.5,CG371&lt;=4.5),"4 a 4,5",IF(AND(CG371&gt;4.5,CG371&lt;=5.5),"5 a 5,5",IF(AND(CG371&gt;5.5,CG371&lt;=6.5),"6 a 6,5",IF(AND(CG371&gt;6.5,CG371&lt;=7.5),"7 a 7,5",IF(AND(CG371&gt;7.5,CG371&lt;=8.5),"8 a 8,5",IF(AND(CG371&gt;8.5,CG371&lt;=9.5),"9 a 9,5",IF(CG371&gt;=10,"10","Fuera de rango")))))))))))))))))))))))</f>
        <v>-4 a -3,5</v>
      </c>
      <c r="CI371" s="11" t="n">
        <f aca="false">IF(CG371="","",IF(CG371=-2.25,"NORMA",IF(CG371&lt;=-9.5,1,IF(CG371&lt;=-8.5,2,IF(CG371&lt;=-7.5,3,IF(CG371&lt;=-6.5,4,IF(CG371&lt;=-5.5,5,IF(CG371&lt;=-4.5,6,IF(CG371&lt;=-3.5,7,IF(CG371&lt;=-2.5,8,IF(CG371&lt;=-1.5,9,IF(CG371&lt;=-0.5,10,IF(CG371&lt;=0.5,11,IF(CG371&lt;=1.5,12,IF(CG371&lt;=2.5,13,IF(CG371&lt;=3.5,14,IF(CG371&lt;=4.5,15,IF(CG371&lt;=5.5,16,IF(CG371&lt;=6.5,17,IF(CG371&lt;=7.5,18,IF(CG371&lt;=8.5,19,IF(CG371&lt;=9.5,20,IF(CG371=10,21,"Fuera de rango")))))))))))))))))))))))</f>
        <v>7</v>
      </c>
      <c r="CJ371" s="9" t="n">
        <v>2</v>
      </c>
      <c r="CK371" s="10" t="str">
        <f aca="false">IF(CJ371="","",IF(AND(CJ371&gt;=-6,CJ371&lt;=-5.5),"-6 a -5,5",IF(AND(CJ371&gt;-5.5,CJ371&lt;=-4.5),"-5 a -4,5",IF(AND(CJ371&gt;-4.5,CJ371&lt;=-3.5),"-4 a -3,5",IF(AND(CJ371&gt;-3.5,CJ371&lt;=-2.5),"-3 a -2,5",IF(AND(CJ371&gt;-2.5,CJ371&lt;=-1.5),"-2 a -1,5",IF(AND(CJ371&gt;-1.5,CJ371&lt;=-0.5),"-1 a -0,5",IF(AND(CJ371&gt;-0.5,CJ371&lt;=0.5),"0 a 0,5",IF(AND(CJ371&gt;0.5,CJ371&lt;=1.5),"1 a 1,5",IF(AND(CJ371&gt;1.5,CJ371&lt;2.5),"2",IF(AND(CJ371&gt;=2.5,CJ371&lt;=3),"2,5 a 3",IF(AND(CJ371&gt;3,CJ371&lt;=4),"3,5 a 4",IF(AND(CJ371&gt;4,CJ371&lt;=5),"4,5 a 5",IF(AND(CJ371&gt;5,CJ371&lt;=6),"5,5 a 6",IF(AND(CJ371&gt;6,CJ371&lt;=7),"6,5 a 7",IF(AND(CJ371&gt;7,CJ371&lt;=8),"7,5 a 8",IF(AND(CJ371&gt;8,CJ371&lt;=9.5),"8,5 a 9,5",IF(CJ371=10,"10","Fuera de rango"))))))))))))))))))</f>
        <v>2</v>
      </c>
      <c r="CL371" s="11" t="str">
        <f aca="false">IF(CK371="","",IF(OR(CK371="-6 a -5,5",CK371="-6 - -5,5"),1,IF(OR(CK371="-5 a -4,5",CK371="-5 - -4,5"),2,IF(OR(CK371="-4 a -3,5",CK371="-4 - -3,5"),3,IF(OR(CK371="-3 a -2,5",CK371="-3 - -2,5"),4,IF(OR(CK371="-2 a -1,5",CK371="-2 - -1,5"),5,IF(OR(CK371="-1 a -0,5",CK371="-1 - -0,5"),6,IF(OR(CK371="0 a 0,5",CK371="0 - 0,5"),7,IF(OR(CK371="1 a 1,5",CK371="1 - 1,5"),8,IF(CK371="2","NORMA",IF(OR(CK371="2,5 a 3",CK371="2,5 - 3"),9,IF(OR(CK371="3,5 a 4",CK371="3,5 - 4"),10,IF(OR(CK371="4,5 a 5",CK371="4,5 - 5"),11,IF(OR(CK371="5,5 a 6",CK371="5,5 - 6"),12,IF(OR(CK371="6,5 a 7",CK371="6,5 - 7"),13,IF(OR(CK371="7,5 a 8",CK371="7,5 - 8"),14,IF(OR(CK371="8,5 a 9",CK371="8,5 - 9,5",CK371="9 a 9,5"),15,IF(CK371="10",15,IF(OR(CK371="0,5 a 1",CK371="0,5 - 1"),7,"Fuera de rango")))))))))))))))))))</f>
        <v>NORMA</v>
      </c>
      <c r="CN371" s="10" t="str">
        <f aca="false">IF(CM371=0,"0", " ")</f>
        <v>0</v>
      </c>
      <c r="CO371" s="10" t="str">
        <f aca="false">IF(CM371&gt;0,"EME"," ")</f>
        <v> </v>
      </c>
      <c r="CQ371" s="10" t="str">
        <f aca="false">IF(CP371&gt;0,"0", " ")</f>
        <v> </v>
      </c>
      <c r="CR371" s="10" t="str">
        <f aca="false">IF(CP371&gt;0,"EME"," ")</f>
        <v> </v>
      </c>
      <c r="CS371" s="9" t="n">
        <v>0</v>
      </c>
      <c r="CV371" s="9" t="n">
        <v>0</v>
      </c>
      <c r="CY371" s="9" t="n">
        <v>-0.5</v>
      </c>
      <c r="DB371" s="9" t="n">
        <v>-0.5</v>
      </c>
      <c r="DC371" s="11" t="str">
        <f aca="false">IF(DB371&lt;0,"2"," ")</f>
        <v>2</v>
      </c>
      <c r="DD371" s="11" t="str">
        <f aca="false">IF(DB371&lt;0,"MIO"," ")</f>
        <v>MIO</v>
      </c>
      <c r="DE371" s="9" t="n">
        <v>-0.5</v>
      </c>
      <c r="DF371" s="10" t="str">
        <f aca="false">IF(DE371&lt;0,"3"," ")</f>
        <v>3</v>
      </c>
      <c r="DG371" s="10" t="str">
        <f aca="false">IF(DE371&lt;0,"AST"," ")</f>
        <v>AST</v>
      </c>
      <c r="DH371" s="9" t="n">
        <v>-0.75</v>
      </c>
      <c r="DI371" s="10" t="str">
        <f aca="false">IF(DH371&lt;0,"3"," ")</f>
        <v>3</v>
      </c>
      <c r="DJ371" s="10" t="str">
        <f aca="false">IF(DH371&lt;0,"AST"," ")</f>
        <v>AST</v>
      </c>
      <c r="DK371" s="9" t="n">
        <v>0</v>
      </c>
      <c r="DL371" s="10" t="str">
        <f aca="false">IF(DK371&gt;0,"4"," ")</f>
        <v> </v>
      </c>
      <c r="DM371" s="10" t="str">
        <f aca="false">IF(DK371&gt;0,"PRE"," ")</f>
        <v> </v>
      </c>
      <c r="DN371" s="9" t="n">
        <v>0</v>
      </c>
      <c r="DO371" s="10" t="str">
        <f aca="false">IF(DN371&gt;0,"4"," ")</f>
        <v> </v>
      </c>
      <c r="DP371" s="10" t="str">
        <f aca="false">IF(DN371&gt;0,"PRE"," ")</f>
        <v> </v>
      </c>
      <c r="DS371" s="12" t="str">
        <f aca="false">CONCATENATE(CO371,CU371,DA371,DG371,DM371)</f>
        <v> AST </v>
      </c>
      <c r="DT371" s="10" t="e">
        <f aca="false" t="array" ref="DT371">_xlfn.IFS(DS371="EME    ","0", DS371=" HIP   ","1", DS371="  MIO  ","2", DS371="   AST ","3", DS371="    PRE","4", DS371="EME   PRE","5", DS371=" HIP  PRE","6", DS371=" HIP AST ","7", DS371="  MIO PRE","8", DS371="  MIOAST ","9", DS371="   ASTPRE","10",DS371=" HIP ASTPRE","11", DS371="  MIOASTPRE","12", DS371="     ","0")</f>
        <v>#N/A</v>
      </c>
      <c r="DV371" s="1" t="e">
        <f aca="false" t="array" ref="DV371">_xlfn.IFS(DU371="SI","2", DU371="NO","1")</f>
        <v>#N/A</v>
      </c>
      <c r="DX371" s="11" t="str">
        <f aca="false">IF(DW371=0,"1","2")</f>
        <v>1</v>
      </c>
      <c r="DY371" s="11" t="str">
        <f aca="false" t="array" ref="DY371">_xlfn.IFS(DW371=0,"0", DW371=0.25, "1", DW371=0.5,"2", DW371=0.75,"3", DW371=1,"4",DW371=1.25,"5", DW371=1.5,"6", DW371=1.75,"7", DW371=2,"8")</f>
        <v>0</v>
      </c>
      <c r="EA371" s="11" t="str">
        <f aca="false">IF(DZ371=0,"1","2")</f>
        <v>1</v>
      </c>
      <c r="EB371" s="11" t="str">
        <f aca="false" t="array" ref="EB371">_xlfn.IFS(DZ371=0,"0", DZ371=0.25, "1", DZ371=0.5,"2", DZ371=0.75,"3", DZ371=1,"4",DZ371=1.25,"5", DZ371=1.5,"6", DZ371=1.75,"7", DZ371=2,"8")</f>
        <v>0</v>
      </c>
      <c r="ED371" s="10" t="str">
        <f aca="false">IF(EC371=0,"1","2")</f>
        <v>1</v>
      </c>
      <c r="EE371" s="11" t="str">
        <f aca="false" t="array" ref="EE371">_xlfn.IFS(EC371=0,"0", EC371=-0.25, "1", EC371=-0.5,"2", EC371=-0.75,"3", EC371=-1,"4",EC371=-1.25,"5", EC371=-1.5,"6", EC371=-1.75,"7", EC371=-2,"8", EC371=-2.25,"9",EC371=-2.5,"10", EC371=-2.75,"11", EC371=-3,"12", EC371=-3.25,"13", EC371=-3.5,"14", EC371=-3.75,"15",EC371=-4,"16")</f>
        <v>0</v>
      </c>
      <c r="EG371" s="10" t="str">
        <f aca="false">IF(EF371=0,"1","2")</f>
        <v>1</v>
      </c>
      <c r="EH371" s="11" t="str">
        <f aca="false" t="array" ref="EH371">_xlfn.IFS(EF371=0,"0", EF371=-0.25, "1", EF371=-0.5,"2", EF371=-0.75,"3", EF371=-1,"4",EF371=-1.25,"5", EF371=-1.5,"6", EF371=-1.75,"7", EF371=-2,"8", EF371=-2.25,"9",EF371=-2.5,"10", EF371=-2.75,"11", EF371=-3,"12", EF371=-3.25,"13", EF371=-3.5,"14", EF371=-3.75,"15",EF371=-4,"16")</f>
        <v>0</v>
      </c>
      <c r="EJ371" s="11" t="str">
        <f aca="false">IF(EI371=0,"1","2")</f>
        <v>1</v>
      </c>
      <c r="EK371" s="11" t="str">
        <f aca="false" t="array" ref="EK371">_xlfn.IFS(EI371=0,"0", EI371=-0.25, "1", EI371=-0.5,"2", EI371=-0.75,"3", EI371=-1,"4",EI371=-1.25,"5", EI371=-1.5,"6", EI371=-1.75,"7", EI371=-2,"8", EI371=-2.25,"9", EI371=-2.25,"9",EI371=-2.5,"10", EI371=-2.75,"11", EI371=-3,"12", EI371=-3.25,"13", EI371=-3.5,"14", EI371=-3.75,"15",EI371=-4,"16", EI371=0.25, "17", EI371=0.5, "18")</f>
        <v>0</v>
      </c>
      <c r="EM371" s="11" t="str">
        <f aca="false">IF(EL371=0,"1","2")</f>
        <v>1</v>
      </c>
      <c r="EN371" s="11" t="str">
        <f aca="false" t="array" ref="EN371">_xlfn.IFS(EL371=0.25,"17",EL371=0.5,"18", EL371=0,"0", EL371=-0.25, "1", EL371=-0.5,"2", EL371=-0.75,"3", EL371=-1,"4",EL371=-1.25,"5", EL371=-1.5,"6", EL371=-1.75,"7", EL371=-2,"8",EL371= -2.25,"9",EL371=-2.5,"10",EL371= -2.75,"11",EL371= -3,"12",EL371= -3.25,"13",EL371= -3.5,"14",EL371= -3.75,"15",EL371=-4,"16")</f>
        <v>0</v>
      </c>
      <c r="EP371" s="11" t="str">
        <f aca="false">IF(EO371=0,"1","2")</f>
        <v>1</v>
      </c>
      <c r="EQ371" s="11" t="str">
        <f aca="false" t="array" ref="EQ371">_xlfn.IFS(EO371=0,"0", EO371=0.25, "1", EO371=0.5,"2", EO371=0.75,"3", EO371=1,"4",EO371=1.25,"5", EO371=1.5,"6", EO371=1.75,"7", EO371=2,"8", EO371=2.25,"9", EO371=2.25,"9",EO371=2.5,"10", EO371=2.75,"11", EO371=3,"12", EO371=3.25,"13", EO371=3.5,"14", EO371=3.75,"15",EO371=4,"16", EO371=-0.25, "17", bq=-0.5, "18")</f>
        <v>0</v>
      </c>
      <c r="ES371" s="11" t="str">
        <f aca="false">IF(ER371=0,"1","2")</f>
        <v>1</v>
      </c>
      <c r="ET371" s="11" t="str">
        <f aca="false" t="array" ref="ET371">_xlfn.IFS(ER371=0,"0", ER371=0.25, "1", ER371=0.5,"2", ER371=0.75,"3", ER371=1,"4",ER371=1.25,"5", ER371=1.5,"6", ER371=1.75,"7", ER371=2,"8", ER371=2.25,"9", ER371=2.25,"9",ER371=2.5,"10", ER371=2.75,"11", ER371=3,"12", ER371=3.25,"13", ER371=3.5,"14", ER371=3.75,"15",ER371=4,"16", ER371=-0.25, "17", bq=-0.5, "18")</f>
        <v>0</v>
      </c>
      <c r="EV371" s="14" t="e">
        <f aca="false">VLOOKUP(EU371,LEYENDA!$G$2:$H$8,2,TRUE())</f>
        <v>#N/A</v>
      </c>
      <c r="EW371" s="14" t="e">
        <f aca="false" t="array" ref="EW371">_xlfn.IFS(EV371="0-5","1", EV371="6-12","2", EV371="13-18","3", EV371="19-24","4", EV371="25-36","5", EV371="37-48","6", EV371="49-60","7")</f>
        <v>#N/A</v>
      </c>
    </row>
    <row r="372" customFormat="false" ht="13.5" hidden="false" customHeight="false" outlineLevel="0" collapsed="false">
      <c r="A372" s="1" t="n">
        <v>108</v>
      </c>
      <c r="B372" s="2" t="n">
        <v>1</v>
      </c>
      <c r="C372" s="33" t="n">
        <v>42107</v>
      </c>
      <c r="E372" s="5" t="str">
        <f aca="false">VLOOKUP(A372,'286'!$A$3:$J$6279,10,FALSE())</f>
        <v>JIMÉNEZ RENEDO, PABLO</v>
      </c>
      <c r="F372" s="4" t="str">
        <f aca="false">VLOOKUP(A372,'286'!$A$3:$I$1768,3,FALSE())</f>
        <v>JIREPA</v>
      </c>
      <c r="G372" s="6" t="n">
        <f aca="false">VLOOKUP(A372,'286'!$A$3:$I$1768,4,FALSE())</f>
        <v>28699</v>
      </c>
      <c r="H372" s="7" t="n">
        <f aca="false">YEAR(C372)-YEAR(G372)</f>
        <v>37</v>
      </c>
      <c r="I372" s="1" t="str">
        <f aca="false">VLOOKUP(H372,LEYENDA!$C$2:$D$6,2,TRUE())</f>
        <v>25-40</v>
      </c>
      <c r="J372" s="5" t="str">
        <f aca="false">VLOOKUP(A372,'286'!$A$3:$I$1768,7,FALSE())</f>
        <v>H</v>
      </c>
      <c r="K372" s="8" t="n">
        <f aca="false">VLOOKUP(A372,'286'!$A$3:$I$1768,2,FALSE())</f>
        <v>0</v>
      </c>
      <c r="L372" s="4" t="str">
        <f aca="false">VLOOKUP(A372,'286'!$A$3:$I$1768,8,FALSE())</f>
        <v>D</v>
      </c>
      <c r="M372" s="4" t="str">
        <f aca="false">VLOOKUP(A372,'286'!$A$3:$I$1768,9,FALSE())</f>
        <v>D</v>
      </c>
      <c r="N372" s="8" t="str">
        <f aca="false">IF(R372=O372, "MISMA","CONTRARIA")</f>
        <v>MISMA</v>
      </c>
      <c r="O372" s="8" t="str">
        <f aca="false" t="array" ref="O372">_xlfn.IFS(L372="D","1", L372="I","2")</f>
        <v>1</v>
      </c>
      <c r="P372" s="8" t="e">
        <f aca="false" t="array" ref="P372">_xlfn.IFS(K372="OD","1", K372="OI","2")</f>
        <v>#N/A</v>
      </c>
      <c r="Q372" s="1" t="str">
        <f aca="false" t="array" ref="Q372">_xlfn.IFS(J372="M","1", J372="H","2")</f>
        <v>2</v>
      </c>
      <c r="R372" s="8" t="str">
        <f aca="false" t="array" ref="R372">_xlfn.IFS(M372="D","1", M372="I","2")</f>
        <v>1</v>
      </c>
      <c r="S372" s="1" t="str">
        <f aca="false" t="array" ref="S372">_xlfn.IFS(N372="CONTRARIA", "1",N372= "MISMA","2")</f>
        <v>2</v>
      </c>
      <c r="T372" s="1" t="str">
        <f aca="false" t="array" ref="T372">_xlfn.IFS(I372="0-12","1", I372="13-24","2", I372="25-40","3", I372="41-60","4", I372="61-100","5")</f>
        <v>3</v>
      </c>
      <c r="U372" s="9" t="n">
        <v>-1.5</v>
      </c>
      <c r="V372" s="11" t="str">
        <f aca="false">IF(U372="","",IF(AND(U372&gt;=-9,U372&lt;=-6.5),"-9 a -6,5",IF(AND(U372&gt;=-6,U372&lt;=-3.5),"-6 a -3,5",IF(AND(U372&gt;=-3,U372&lt;=-1),"-3 a -1",IF(U372=-0.5,"-0,5",IF(AND(U372&gt;=0,U372&lt;=2.5),"0 a 2,5",IF(AND(U372&gt;=3,U372&lt;=5.5),"3 a 5,5",IF(AND(U372&gt;=6,U372&lt;=8.5),"6 a 8,5",IF(AND(U372&gt;=9,U372&lt;=20),"9 a 20","Fuera de rango")))))))))</f>
        <v>-3 a -1</v>
      </c>
      <c r="W372" s="11" t="n">
        <f aca="false">IF(V372="","",IF(V372="-9 a -6,5",2,IF(V372="-6 a -3,5",3,IF(V372="-3 a -1",4,IF(V372="-0,5","NORMA",IF(V372="0 a 2,5",5,IF(V372="3 a 5,5",6,IF(V372="6 a 8,5",7,IF(V372="9 a 20",8,"Fuera de rango")))))))))</f>
        <v>4</v>
      </c>
      <c r="X372" s="9" t="n">
        <v>0</v>
      </c>
      <c r="Y372" s="11" t="str">
        <f aca="false">IF(X372="","",IF(AND(X372&gt;=0,X372&lt;=4),"0 a 4",IF(AND(X372&gt;=4.5,X372&lt;=8.5),"4,5 a 8,5",IF(X372=9,"9",IF(AND(X372&gt;=9.5,X372&lt;=13),"9,5 a 13",IF(AND(X372&gt;=13.5,X372&lt;=20),"13,5 a 20",IF(AND(X372&gt;=20.5,X372&lt;=35),"20,5 a 35","Fuera de rango")))))))</f>
        <v>0 a 4</v>
      </c>
      <c r="Z372" s="11" t="n">
        <f aca="false">IF(Y372="","",IF(Y372="0 a 4",1,IF(Y372="4,5 a 8,5",2,IF(Y372="9","NORMA",IF(Y372="9,5 a 13",3,IF(Y372="13,5 a 20",4,IF(Y372="20,5 a 35",5,"Fuera de rango")))))))</f>
        <v>1</v>
      </c>
      <c r="AA372" s="9" t="n">
        <v>20</v>
      </c>
      <c r="AB372" s="10" t="str">
        <f aca="false">IF(AA372="","",IF(AND(AA372&gt;=0,AA372&lt;=9),"0 a 9",IF(AND(AA372&gt;=9.5,AA372&lt;=18.5),"9,5 a 18,5",IF(AA372=19,"19",IF(AND(AA372&gt;=19.5,AA372&lt;=28),"19,5 a 28",IF(AND(AA372&gt;=28.5,AA372&lt;=40),"28,5 a 40","Fuera de rango"))))))</f>
        <v>19,5 a 28</v>
      </c>
      <c r="AC372" s="11" t="n">
        <f aca="false" t="array" ref="AC372">_xlfn.IFS(AB372="","",AB372="0 a 9",1,AB372="9,5 a 18,5",2,AB372="19","NORMA",AB372="19,5 a 28",3,AB372="28,5 a 40",4,TRUE(),"Fuera de rango")</f>
        <v>3</v>
      </c>
      <c r="AD372" s="9" t="n">
        <v>12</v>
      </c>
      <c r="AE372" s="10" t="str">
        <f aca="false">IF(AD372="","",IF(AND(AD372&gt;=-10,AD372&lt;=0),"De -10 a 0",IF(AND(AD372&gt;=0.5,AD372&lt;=9.5),"0,5 a 9,5",IF(AD372=10,"10",IF(AND(AD372&gt;=10.5,AD372&lt;=20),"10,5 a 20",IF(AND(AD372&gt;=20.5,AD372&lt;=40),"20,5 a 40","Fuera de rango"))))))</f>
        <v>10,5 a 20</v>
      </c>
      <c r="AF372" s="12" t="n">
        <f aca="false">IF(AD372="","",IF(AND(AD372&gt;=-10,AD372&lt;=0),1,IF(AND(AD372&gt;=0.5,AD372&lt;=9.5),2,IF(AD372=10,"NORMA",IF(AND(AD372&gt;=10.5,AD372&lt;=20),3,IF(AND(AD372&gt;=20.5,AD372&lt;=40),4,""))))))</f>
        <v>3</v>
      </c>
      <c r="AG372" s="9" t="n">
        <v>9</v>
      </c>
      <c r="AH372" s="10" t="str">
        <f aca="false">IF(AG372="","",IF(AND(AG372&gt;=0,AG372&lt;=4),"0 a 4",IF(AND(AG372&gt;=4.5,AG372&lt;=8.5),"4,5 a 8,5",IF(AG372=9,"9",IF(AND(AG372&gt;=9.5,AG372&lt;=13),"9,5 a 13",IF(AND(AG372&gt;=13.5,AG372&lt;=25),"13,5 a 25","Fuera de rango"))))))</f>
        <v>9</v>
      </c>
      <c r="AI372" s="10" t="str">
        <f aca="false">IF(AH372="","",IF(AH372="0 a 4",1,IF(AH372="4,5 a 8,5",2,IF(AH372="9","NORMA",IF(AH372="9,5 a 13",3,IF(AH372="13,5 a 25",4,""))))))</f>
        <v>NORMA</v>
      </c>
      <c r="AJ372" s="9" t="n">
        <v>5</v>
      </c>
      <c r="AK372" s="10" t="str">
        <f aca="false">IF(AJ372="","",IF(AND(AJ372&gt;=-15,AJ372&lt;=-10.5),"-15 a -10,5",IF(AND(AJ372&gt;=-10,AJ372&lt;=-4),"-10 a -4",IF(AND(AJ372&gt;=-4.5,AJ372&lt;=0),"-4,5 a 0",IF(AND(AJ372&gt;=0.5,AJ372&lt;=4.5),"0,5 a 4,5",IF(AJ372=5,"5",IF(AND(AJ372&gt;=5.5,AJ372&lt;=10),"5,5 a 10",IF(AND(AJ372&gt;=10.5,AJ372&lt;=20),"10,5 a 20","Fuera de rango"))))))))</f>
        <v>5</v>
      </c>
      <c r="AL372" s="11" t="str">
        <f aca="false">IF(AK372="","",IF(AK372="-15 a -10,5",1,IF(AK372="-10 a -4",2,IF(AK372="-4,5 a 0",3,IF(AK372="0,5 a 4,5",4,IF(AK372="5","NORMA",IF(AK372="5,5 a 10",5,IF(AK372="10,5 a 20",6,"Error"))))))))</f>
        <v>NORMA</v>
      </c>
      <c r="AM372" s="9" t="n">
        <v>0</v>
      </c>
      <c r="AN372" s="10" t="str">
        <f aca="false">IF(AM372="","",IF(AND(AM372&gt;=-7.5,AM372&lt;=-5.5),"-7,5 a -5,5",IF(AND(AM372&gt;=-5,AM372&lt;=-3),"-5 a -3",IF(AND(AM372&gt;=-2.5,AM372&lt;=-0.5),"-2,5 a -0,5",IF(AM372=0,"0,00",IF(AND(AM372&gt;=0.5,AM372&lt;=2.5),"0,5 a 2,5",IF(AND(AM372&gt;=3,AM372&lt;=5),"3 a 5",IF(AND(AM372&gt;=5.5,AM372&lt;=7.5),"5,5 a 7,5",IF(AND(AM372&gt;=8,AM372&lt;=10),"8 a 10","Fuera de rango")))))))))</f>
        <v>0,00</v>
      </c>
      <c r="AO372" s="11" t="str">
        <f aca="false">IF(AN372="","",IF(AN372="-7,5 a -5,5",1,IF(AN372="-5 a -3",2,IF(AN372="-2,5 a -0,5",3,IF(AN372="0,00","NORMA",IF(AN372="0,5 a 2,5",4,IF(AN372="3 a 5",5,IF(AN372="5,5 a 7,5",6,IF(AN372="8 a 10",7,"Error")))))))))</f>
        <v>NORMA</v>
      </c>
      <c r="AP372" s="9" t="n">
        <v>-0.5</v>
      </c>
      <c r="AQ372" s="10" t="str">
        <f aca="false">IF(AP372="","",IF(AND(AP372&gt;=-20,AP372&lt;=-9.5),"-20 a -9,5",IF(AND(AP372&gt;=-9,AP372&lt;=-6.5),"-9 a -6,5",IF(AP372=-6,"-6",IF(AND(AP372&gt;=-5.5,AP372&lt;=-3),"-5,5 a -3",IF(AND(AP372&gt;=-2.5,AP372&lt;=0),"-2,5 a 0",IF(AND(AP372&gt;=0.5,AP372&lt;=3),"0,5 a 3",IF(AND(AP372&gt;=3.5,AP372&lt;=6),"3,5 a 6",IF(AND(AP372&gt;=6.5,AP372&lt;=9),"6,5 a 9",IF(AND(AP372&gt;=9.5,AP372&lt;=20),"9,5 a 20","Fuera de rango"))))))))))</f>
        <v>-2,5 a 0</v>
      </c>
      <c r="AR372" s="11" t="n">
        <f aca="false">IF(AQ372="","",IF(AQ372="-20 a -9,5",1,IF(AQ372="-9 a -6,5",2,IF(AQ372="-6","NORMA",IF(AQ372="-5,5 a -3",3,IF(AQ372="-2,5 a 0",4,IF(AQ372="0,5 a 3",5,IF(AQ372="3,5 a 6",6,IF(AQ372="6,5 a 9",7,IF(AQ372="9,5 a 20",8,""))))))))))</f>
        <v>4</v>
      </c>
      <c r="AS372" s="9" t="n">
        <v>4</v>
      </c>
      <c r="AT372" s="10" t="str">
        <f aca="false">IF(AS372="","",IF(AND(AS372&gt;=-16,AS372&lt;=-14),"-16 a -14",IF(AND(AS372&gt;=-13.5,AS372&lt;=-11.5),"-13,5 a -11,5",IF(AND(AS372&gt;=-11,AS372&lt;=-9),"-11 a -9",IF(AND(AS372&gt;=-8.5,AS372&lt;=-6.5),"-8,5 a -6,5",IF(AND(AS372&gt;=-6,AS372&lt;=-4),"-6 a -4",IF(AND(AS372&gt;=-3.5,AS372&lt;=-1.5),"-3,5 a -1,5",IF(AND(AS372&gt;=-1,AS372&lt;=1),"-1 a 1",IF(AND(AS372&gt;=1.5,AS372&lt;=3.5),"1,5 a 3,5",IF(AND(AS372&gt;=4,AS372&lt;=6),"4 a 6",IF(AND(AS372&gt;=6.5,AS372&lt;=8.5),"6,5 a 8,5",IF(AND(AS372&gt;=9,AS372&lt;=11),"9 a 11",IF(AND(AS372&gt;=11.5,AS372&lt;=13.5),"11,5 a 13,5",IF(AND(AS372&gt;=14,AS372&lt;=16),"14 a 16",IF(AND(AS372&gt;=16.5,AS372&lt;=18.5),"16,5 a 18,5",IF(AND(AS372&gt;=19,AS372&lt;=21),"19 a 21","Fuera de rango"))))))))))))))))</f>
        <v>4 a 6</v>
      </c>
      <c r="AU372" s="11" t="str">
        <f aca="false" t="array" ref="AU372">IF(AT372="","",_xlfn.IFS(AT372="-16 a -14",1,AT372="-13,5 a -11,5",2,AT372="-11 a -9",3,AT372="-8,5 a -6,5",4,AT372="-6 a -4",5,AT372="-3,5 a -1,5",6,AT372="-1 a 1",7,AT372="1,5 a 3,5",8,AT372="4 a 6","NORMA",AT372="6,5 a 8,5",9,AT372="9 a 11",10,AT372="11,5 a 13,5",11,AT372="14 a 16",12,AT372="16,5 a 18,5",13,AT372="19 a 21",14,TRUE(),""))</f>
        <v>NORMA</v>
      </c>
      <c r="AV372" s="9" t="n">
        <v>-0.25</v>
      </c>
      <c r="AW372" s="10" t="str">
        <f aca="false">IF(AV372="","",IF(AND(AV372&gt;=-1,AV372&lt;=-0.5),"-1 a -0,5",IF(AND(AV372&gt;-0.5,AV372&lt;=0),"De -0,5 a 0",IF(AND(AV372&gt;=0.25,AV372&lt;=0.75),"0,25 a 0,75",IF(AND(AV372&gt;=1,AV372&lt;=1.5),"1 a 1,5",IF(AND(AV372&gt;=1.75,AV372&lt;=2.25),"1,75 a 2,25",IF(AND(AV372&gt;=2.5,AV372&lt;=3),"2,5 a 3",IF(AND(AV372&gt;=3.25,AV372&lt;=3.75),"3,25 a 3,75","Fuera de rango"))))))))</f>
        <v>De -0,5 a 0</v>
      </c>
      <c r="AX372" s="10" t="n">
        <f aca="false">IF(AW372="","",IF(OR(AW372="-1 a -0,5",AW372="-1 a -0.5"),1,IF(OR(AW372="De -0,5 a 0",AW372="-0,5 a 0",AW372="De -0.5 a 0"),2,IF(OR(AW372="0,25 a 0,75",AW372="0.25 a 0.75"),"NORMA",IF(OR(AW372="1 a 1,5",AW372="1 a 1.5"),3,IF(OR(AW372="1,75 a 2,25",AW372="1.75 a 2.25"),4,IF(OR(AW372="2,5 a 3",AW372="2.5 a 3"),5,IF(OR(AW372="3,25 a 3,75",AW372="3.25 a 3.75"),6,""))))))))</f>
        <v>2</v>
      </c>
      <c r="AY372" s="9" t="n">
        <v>-1.5</v>
      </c>
      <c r="AZ372" s="10" t="str">
        <f aca="false">IF(AY372="","",IF(AND(AY372&gt;=-20,AY372&lt;=-9.5),"-20 a -9,5",IF(AND(AY372&gt;=-9,AY372&lt;=-6.5),"-9 a -6,5",IF(AY372=-6,"-6",IF(AND(AY372&gt;=-5.5,AY372&lt;=-3),"-5,5 a -3",IF(AND(AY372&gt;=-2.5,AY372&lt;=0),"-2,5 a 0",IF(AND(AY372&gt;=0.5,AY372&lt;=3),"0,5 a 3",IF(AND(AY372&gt;=3.5,AY372&lt;=6),"3,5 a 6","Fuera de rango"))))))))</f>
        <v>-2,5 a 0</v>
      </c>
      <c r="BA372" s="11" t="n">
        <f aca="false">IF(AZ372="","",IF(AZ372="-20 a -9,5",1,IF(AZ372="-9 a -6,5",2,IF(AZ372="-6","NORMA",IF(AZ372="-5,5 a -3",3,IF(AZ372="-2,5 a 0",4,IF(AZ372="0,5 a 3",5,IF(AZ372="3,5 a 6",6,""))))))))</f>
        <v>4</v>
      </c>
      <c r="BB372" s="9" t="n">
        <v>0</v>
      </c>
      <c r="BC372" s="10" t="str">
        <f aca="false" t="array" ref="BC372">IF(BB372="","",_xlfn.IFS(AND(BB372&gt;=0,BB372&lt;=2),"0 a 2",AND(BB372&gt;=2.5,BB372&lt;=4.5),"2,5 a 4,5",AND(BB372&gt;=5,BB372&lt;=7),"5 a 7",AND(BB372&gt;=7.5,BB372&lt;=9.5),"7,5 a 9,5",AND(BB372&gt;=10,BB372&lt;=12),"10 a 12",AND(BB372&gt;=12.5,BB372&lt;=14.5),"12,5 a 14,5",BB372=15,"15",AND(BB372&gt;=15.5,BB372&lt;=17.5),"15,5 a 17,5",AND(BB372&gt;=18,BB372&lt;=20),"18 a 20",AND(BB372&gt;=20.5,BB372&lt;=22.5),"20,5 a 22,5",AND(BB372&gt;=23,BB372&lt;=25),"23 a 25",TRUE(),"Fuera de rango"))</f>
        <v>0 a 2</v>
      </c>
      <c r="BD372" s="11" t="n">
        <f aca="false" t="array" ref="BD372">IF(BC372="","",_xlfn.IFS(BC372="0 a 2",1,BC372="2,5 a 4,5",2,BC372="5 a 7",3,BC372="7,5 a 9,5",4,BC372="10 a 12",5,BC372="12,5 a 14,5",6,BC372="15","NORMA",BC372="15,5 a 17,5",7,BC372="18 a 20",8,BC372="20,5 a 22,5",9,BC372="23 a 25",10,TRUE(),"Fuera de rango"))</f>
        <v>1</v>
      </c>
      <c r="BE372" s="9" t="n">
        <v>26</v>
      </c>
      <c r="BF372" s="10" t="str">
        <f aca="false">IF(BE372="","",IF(AND(BE372&gt;=-20,BE372&lt;=-10),"-20 a -10",IF(AND(BE372&gt;=-9.5,BE372&lt;=0.5),"-9,5 a 0,5",IF(AND(BE372&gt;=1,BE372&lt;=11),"1 a 11",IF(AND(BE372&gt;=11.5,BE372&lt;=20.5),"11,5 a 20,5",IF(BE372=21,"21",IF(AND(BE372&gt;=21.5,BE372&lt;=31.5),"21,5 a 31,5",IF(AND(BE372&gt;=32,BE372&lt;=42),"32 a 42","Fuera de rango"))))))))</f>
        <v>21,5 a 31,5</v>
      </c>
      <c r="BG372" s="11" t="n">
        <f aca="false">IF(BF372="","",IF(BF372="-20 a -10",1,IF(BF372="-9,5 a 0,5",2,IF(BF372="1 a 11",3,IF(BF372="11,5 a 20,5",4,IF(BF372="21","NORMA",IF(BF372="21,5 a 31,5",5,IF(BF372="32 a 42",6,""))))))))</f>
        <v>5</v>
      </c>
      <c r="BH372" s="9" t="n">
        <v>13</v>
      </c>
      <c r="BI372" s="10" t="str">
        <f aca="false">IF(BH372="","",IF(AND(BH372&gt;=-20,BH372&lt;=-15),"-20 a -15",IF(AND(BH372&gt;=-14.5,BH372&lt;=-9.5),"-14,5 a -9,5",IF(AND(BH372&gt;=-9,BH372&lt;=-4),"-9 a -4",IF(AND(BH372&gt;=-3.5,BH372&lt;=2.5),"-3,5 a 2,5",IF(AND(BH372&gt;=3,BH372&lt;=8),"3 a 8",IF(AND(BH372&gt;=8.5,BH372&lt;=14.5),"8,5 a 14,5",IF(BH372=15,"15",IF(AND(BH372&gt;=15.5,BH372&lt;=20.5),"15,5 a 20,5",IF(AND(BH372&gt;=21,BH372&lt;=26),"21 a 26","Fuera de rango"))))))))))</f>
        <v>8,5 a 14,5</v>
      </c>
      <c r="BJ372" s="11" t="n">
        <f aca="false">IF(BI372="","",IF(BI372="-20 a -15",1,IF(BI372="-14,5 a -9,5",2,IF(BI372="-9 a -4",3,IF(BI372="-3,5 a 2,5",4,IF(BI372="3 a 8",5,IF(BI372="8,5 a 14,5",6,IF(BI372="15","NORMA",IF(BI372="15,5 a 20,5",7,IF(BI372="21 a 26",8,IF(BI372="26,5 a 31,5",9,"")))))))))))</f>
        <v>6</v>
      </c>
      <c r="BK372" s="9" t="n">
        <v>0</v>
      </c>
      <c r="BL372" s="10" t="str">
        <f aca="false">IF(BK372="","",IF(AND(BK372&gt;=0,BK372&lt;=2),"0 - 2",IF(AND(BK372&gt;=2.5,BK372&lt;=4.5),"2,5 - 4,5",IF(AND(BK372&gt;=5,BK372&lt;=7),"5 - 7",IF(AND(BK372&gt;=7.5,BK372&lt;=9.5),"7,5 - 9,5",IF(AND(BK372&gt;=10,BK372&lt;=12),"10 - 12",IF(AND(BK372&gt;=12.5,BK372&lt;=13.5),"12,5 - 13,5",IF(BK372=14,"14",IF(AND(BK372&gt;=14.5,BK372&lt;=16.5),"14,5 - 16,5",IF(AND(BK372&gt;=17,BK372&lt;=19),"17 - 19",IF(AND(BK372&gt;=19.5,BK372&lt;=21.5),"19,5 - 21,5",IF(AND(BK372&gt;=22,BK372&lt;=24),"22 - 24",IF(AND(BK372&gt;=24.5,BK372&lt;=26.5),"24,5 - 26,5",IF(AND(BK372&gt;=27,BK372&lt;=29),"27 - 29",IF(AND(BK372&gt;=29.5,BK372&lt;=30),"29,5 - 30","Fuera de rango")))))))))))))))</f>
        <v>0 - 2</v>
      </c>
      <c r="BM372" s="11" t="n">
        <f aca="false">IF(BL372="","",IF(BL372="0 - 2",1,IF(BL372="2,5 - 4,5",2,IF(BL372="5 - 7",3,IF(BL372="7,5 - 9,5",4,IF(BL372="10 - 12",5,IF(BL372="12,5 - 13,5",6,IF(BL372="14","NORMA",IF(BL372="14,5 - 16,5",7,IF(BL372="17 - 19",8,IF(BL372="19,5 - 21,5",9,IF(BL372="22 - 24",10,IF(BL372="24,5 - 26,5",11,IF(BL372="27 - 29",12,IF(BL372="29,5 - 30",13,"")))))))))))))))</f>
        <v>1</v>
      </c>
      <c r="BN372" s="9" t="n">
        <v>18</v>
      </c>
      <c r="BO372" s="11" t="str">
        <f aca="false">IF(BN372="","",IF(AND(BN372&gt;=-20,BN372&lt;=-10),"-20 a -10",IF(AND(BN372&gt;=-9.5,BN372&lt;=0.5),"-9,5 a 0,5",IF(AND(BN372&gt;=1,BN372&lt;=11),"1 a 11",IF(AND(BN372&gt;=11.5,BN372&lt;=21.5),"11,5 a 21,5",IF(BN372=22,"22",IF(AND(BN372&gt;=22.5,BN372&lt;=32.5),"22,5 a 32,5",IF(AND(BN372&gt;=33,BN372&lt;=43),"33 a 43","Fuera de rango"))))))))</f>
        <v>11,5 a 21,5</v>
      </c>
      <c r="BP372" s="11" t="n">
        <f aca="false">IF(BO372="","",IF(BO372="-20 a -10",1,IF(BO372="-9,5 a 0,5",2,IF(BO372="1 a 11",3,IF(BO372="11,5 a 21,5",4,IF(BO372="22","NORMA",IF(BO372="22,5 a 32,5",5,IF(BO372="33 a 43",6,""))))))))</f>
        <v>4</v>
      </c>
      <c r="BQ372" s="9" t="n">
        <v>12</v>
      </c>
      <c r="BR372" s="10" t="str">
        <f aca="false">IF(BQ372="","",IF(AND(BQ372&gt;=-20,BQ372&lt;=-15),"-20 a -15",IF(AND(BQ372&gt;=-14.5,BQ372&lt;=-9.5),"-14,5 a -9,5",IF(AND(BQ372&gt;=-9,BQ372&lt;=-4),"-9 a -4",IF(AND(BQ372&gt;=-3.5,BQ372&lt;=2.5),"-3,5 a 2,5",IF(AND(BQ372&gt;=3,BQ372&lt;=8),"3 a 8",IF(AND(BQ372&gt;=8.5,BQ372&lt;=13.5),"8,5 a 13,5",IF(AND(BQ372&gt;=14,BQ372&lt;=17.5),"14 a 17,5",IF(BQ372=18,"18",IF(AND(BQ372&gt;=18.5,BQ372&lt;=23.5),"18,5 a 23,5",IF(AND(BQ372&gt;=24,BQ372&lt;=29),"24 a 29",IF(AND(BQ372&gt;=29.5,BQ372&lt;=34.5),"29,5 a 34,5",IF(AND(BQ372&gt;=35,BQ372&lt;=40),"35 a 40","Fuera de rango")))))))))))))</f>
        <v>8,5 a 13,5</v>
      </c>
      <c r="BS372" s="11" t="n">
        <f aca="false">IF(BR372="","",IF(BR372="-20 a -15",1,IF(BR372="-14,5 a -9,5",2,IF(BR372="-9 a -4",3,IF(BR372="-3,5 a 2,5",4,IF(BR372="3 a 8",5,IF(BR372="8,5 a 13,5",6,IF(BR372="14 a 17,5",7,IF(BR372="18","NORMA",IF(BR372="18,5 a 23,5",8,IF(BR372="24 a 29",9,IF(BR372="29,5 a 34,5",10,IF(BR372="35 a 40",11,"")))))))))))))</f>
        <v>6</v>
      </c>
      <c r="BT372" s="9" t="n">
        <v>0</v>
      </c>
      <c r="BU372" s="10" t="str">
        <f aca="false">IF(BT372="","",IF(AND(BT372&gt;=-20,BT372&lt;=-18),"-20 a -18",IF(AND(BT372&gt;=-17.5,BT372&lt;=-15.5),"-17,5 a -15,5",IF(AND(BT372&gt;=-15,BT372&lt;=-13),"-15 a -13",IF(AND(BT372&gt;=-12.5,BT372&lt;=-10.5),"-12,5 a -10,5",IF(AND(BT372&gt;=-10,BT372&lt;=-8),"-10 a -8",IF(AND(BT372&gt;=-7.5,BT372&lt;=-5.5),"-7,5 a -5,5",IF(AND(BT372&gt;=-5,BT372&lt;=-3),"-5 a -3",IF(AND(BT372&gt;=-2.5,BT372&lt;=-0.5),"-2,5 a -0,5",IF(BT372=0,"0",IF(AND(BT372&gt;=0.5,BT372&lt;=2.5),"0,5 a 2,5",IF(AND(BT372&gt;=3,BT372&lt;=5),"3 a 5",IF(AND(BT372&gt;=5.5,BT372&lt;=7.5),"5,5 a 7,5",IF(AND(BT372&gt;=8,BT372&lt;=10),"8 a 10",IF(AND(BT372&gt;=10.5,BT372&lt;=12.5),"10,5 a 12,5",IF(AND(BT372&gt;=13,BT372&lt;=15),"13 a 15",IF(AND(BT372&gt;=15.5,BT372&lt;=17.5),"15,5 a 17,5",IF(AND(BT372&gt;=18,BT372&lt;=20),"18 a 20","Fuera de rango"))))))))))))))))))</f>
        <v>0</v>
      </c>
      <c r="BV372" s="11" t="str">
        <f aca="false">IF(BT372="","",IF(BT372=0,"NORMA",IF(AND(BT372&gt;=-20,BT372&lt;=-18),2,IF(AND(BT372&gt;=-17.5,BT372&lt;=-15.5),2,IF(AND(BT372&gt;=-15,BT372&lt;=-13),3,IF(AND(BT372&gt;=-12.5,BT372&lt;=-10.5),4,IF(AND(BT372&gt;=-10,BT372&lt;=-8),5,IF(AND(BT372&gt;=-7.5,BT372&lt;=-5.5),6,IF(AND(BT372&gt;=-5,BT372&lt;=-3),7,IF(AND(BT372&gt;=-2.5,BT372&lt;=-0.5),8,IF(AND(BT372&gt;=0.5,BT372&lt;=2.5),9,IF(AND(BT372&gt;=3,BT372&lt;=5),10,IF(AND(BT372&gt;=5.5,BT372&lt;=7.5),11,IF(AND(BT372&gt;=8,BT372&lt;=10),12,IF(AND(BT372&gt;=10.5,BT372&lt;=12.5),13,IF(AND(BT372&gt;=13,BT372&lt;=15),14,IF(AND(BT372&gt;=15.5,BT372&lt;=17.5),15,IF(AND(BT372&gt;=18,BT372&lt;=20),16,"Fuera de rango"))))))))))))))))))</f>
        <v>NORMA</v>
      </c>
      <c r="BW372" s="9" t="n">
        <v>-4.5</v>
      </c>
      <c r="BX372" s="10" t="n">
        <f aca="false">18.5- (0.3*H372)</f>
        <v>7.4</v>
      </c>
      <c r="BY372" s="10" t="n">
        <f aca="false">(BW372)-(BX372)</f>
        <v>-11.9</v>
      </c>
      <c r="BZ372" s="10" t="str">
        <f aca="false">IF(BY372="","",IF(BY372&lt;-27.5,"De -30 a -28",IF(BY372&lt;-25,"De -27,5 a -25,5",IF(BY372&lt;-22.5,"De -25 a -23",IF(BY372&lt;-20,"De -22,5 a -20,5",IF(BY372&lt;-17.5,"De -20 a -18",IF(BY372&lt;-15,"De -17,5 a -15,5",IF(BY372&lt;-12.5,"De -15 a -13",IF(BY372&lt;-10,"De -12,5 a -10,5",IF(BY372&lt;-7.5,"De -10 a -8",IF(BY372&lt;-5,"De -7,5 a -5,5",IF(BY372&lt;-2.5,"De -5 a -3",IF(BY372&lt;0,"De -2,5 a -0,5",IF(BY372&lt;2.5,"De 0 a 2",IF(BY372&lt;5,"De 2,5 a 4,5",IF(BY372&lt;7.5,"De 5 a 7",IF(BY372&lt;10,"De 7,5 a 9,5",IF(BY372&lt;12.5,"De 10 a 12",IF(BY372&lt;15,"De 12,5 a 14,5",IF(BY372&lt;17.5,"De 15 a 17",IF(BY372&lt;20,"De 17,5 a 19,5",IF(BY372&lt;22.5,"De 20 a 22",IF(BY372&lt;25,"De 22,5 a 24,5",IF(BY372&lt;27.5,"De 25 a 27","De 27,5 a 30"))))))))))))))))))))))))</f>
        <v>De -12,5 a -10,5</v>
      </c>
      <c r="CA372" s="12" t="n">
        <f aca="false">IF(BY372="","",IF(BY372&lt;=-28,1,IF(BY372&lt;=-25.5,2,IF(BY372&lt;=-23,3,IF(BY372&lt;=-20.5,4,IF(BY372&lt;=-18,5,IF(BY372&lt;=-15.5,6,IF(BY372&lt;=-13,7,IF(BY372&lt;=-10.5,8,IF(BY372&lt;=-8,9,IF(BY372&lt;=-5.5,10,IF(BY372&lt;=-3,11,IF(BY372&lt;=-0.5,12,IF(BY372&lt;=2,13,IF(BY372&lt;=4.5,14,IF(BY372&lt;=7,15,IF(BY372&lt;=9.5,16,IF(BY372&lt;=12,17,IF(BY372&lt;=14.5,18,IF(BY372&lt;=17,19,IF(BY372&lt;=19.5,20,IF(BY372&lt;=22,21,IF(BY372&lt;=24.5,22,IF(BY372&lt;=27,23,IF(BY372&lt;=30,24,"Fuera de rango")))))))))))))))))))))))))</f>
        <v>8</v>
      </c>
      <c r="CB372" s="9" t="n">
        <v>-4.25</v>
      </c>
      <c r="CC372" s="10" t="n">
        <f aca="false">18.5- (0.3*H372)</f>
        <v>7.4</v>
      </c>
      <c r="CD372" s="10" t="n">
        <f aca="false">(CB372)-(CC372)</f>
        <v>-11.65</v>
      </c>
      <c r="CE372" s="10" t="str">
        <f aca="false">IF(CD372="","",IF(CD372&lt;-27.5,"De -30 a -28",IF(CD372&lt;-25,"De -27,5 a -25,5",IF(CD372&lt;-22.5,"De -25 a -23",IF(CD372&lt;-20,"De -22,5 a -20,5",IF(CD372&lt;-17.5,"De -20 a -18",IF(CD372&lt;-15,"De -17,5 a -15,5",IF(CD372&lt;-12.5,"De -15 a -13",IF(CD372&lt;-10,"De -12,5 a -10,5",IF(CD372&lt;-7.5,"De -10 a -8",IF(CD372&lt;-5,"De -7,5 a -5,5",IF(CD372&lt;-2.5,"De -5 a -3",IF(CD372&lt;0,"De -2,5 a -0,5",IF(CD372&lt;=2,"De 0 a 2",IF(CD372&lt;=4.5,"De 2,5 a 4,5",IF(CD372&lt;=7,"De 5 a 7",IF(CD372&lt;=9.5,"De 7,5 a 9,5",IF(CD372&lt;=12,"De 10 a 12",IF(CD372&lt;=14.5,"De 12,5 a 14,5",IF(CD372&lt;=17,"De 15 a 17",IF(CD372&lt;=19.5,"De 17,5 a 19,5",IF(CD372&lt;=22,"De 20 a 22",IF(CD372&lt;=24.5,"De 22,5 a 24,5",IF(CD372&lt;=27,"De 25 a 27","De 27,5 a 30"))))))))))))))))))))))))</f>
        <v>De -12,5 a -10,5</v>
      </c>
      <c r="CF372" s="12" t="n">
        <f aca="false">IF(CD372="","",IF(CD372&lt;-27.5,1,IF(CD372&lt;-25,2,IF(CD372&lt;-22.5,3,IF(CD372&lt;-20,4,IF(CD372&lt;-17.5,5,IF(CD372&lt;-15,6,IF(CD372&lt;-12.5,7,IF(CD372&lt;-10,8,IF(CD372&lt;-7.5,9,IF(CD372&lt;-5,10,IF(CD372&lt;-2.5,11,IF(CD372&lt;0,12,IF(CD372&lt;2.5,13,IF(CD372&lt;5,14,IF(CD372&lt;7.5,15,IF(CD372&lt;10,16,IF(CD372&lt;12.5,17,IF(CD372&lt;15,18,IF(CD372&lt;17.5,19,IF(CD372&lt;20,20,IF(CD372&lt;22.5,21,IF(CD372&lt;25,22,IF(CD372&lt;27.5,23,24))))))))))))))))))))))))</f>
        <v>8</v>
      </c>
      <c r="CG372" s="9" t="n">
        <v>-3.25</v>
      </c>
      <c r="CH372" s="10" t="str">
        <f aca="false">IF(CG372="","",IF(AND(CG372&gt;=-10,CG372&lt;=-9.5),"-10 a -9,5",IF(AND(CG372&gt;-9.5,CG372&lt;=-8.5),"-9 a -8,5",IF(AND(CG372&gt;-8.5,CG372&lt;=-7.5),"-8 a -7,5",IF(AND(CG372&gt;-7.5,CG372&lt;=-6.5),"-7 a -6,5",IF(AND(CG372&gt;-6.5,CG372&lt;=-5.5),"-6 a -5,5",IF(AND(CG372&gt;-5.5,CG372&lt;=-4.5),"-5 a -4,5",IF(AND(CG372&gt;-4.5,CG372&lt;=-3.5),"-4 a -3,5",IF(AND(CG372&gt;-3.5,CG372&lt;=-2.5),"-3 a -2,5",IF(CG372=-2.25,"-2,25",IF(AND(CG372&gt;-2.5,CG372&lt;=-1.5),"-2 a -1,5",IF(AND(CG372&gt;-1.5,CG372&lt;=-0.5),"-1 a -0,5",IF(AND(CG372&gt;-0.5,CG372&lt;=0.5),"0 a 0,5",IF(AND(CG372&gt;0.5,CG372&lt;=1.5),"1 a 1,5",IF(AND(CG372&gt;1.5,CG372&lt;=2.5),"2 a 2,5",IF(AND(CG372&gt;2.5,CG372&lt;=3.5),"3 a 3,5",IF(AND(CG372&gt;3.5,CG372&lt;=4.5),"4 a 4,5",IF(AND(CG372&gt;4.5,CG372&lt;=5.5),"5 a 5,5",IF(AND(CG372&gt;5.5,CG372&lt;=6.5),"6 a 6,5",IF(AND(CG372&gt;6.5,CG372&lt;=7.5),"7 a 7,5",IF(AND(CG372&gt;7.5,CG372&lt;=8.5),"8 a 8,5",IF(AND(CG372&gt;8.5,CG372&lt;=9.5),"9 a 9,5",IF(CG372&gt;=10,"10","Fuera de rango")))))))))))))))))))))))</f>
        <v>-3 a -2,5</v>
      </c>
      <c r="CI372" s="11" t="n">
        <f aca="false">IF(CG372="","",IF(CG372=-2.25,"NORMA",IF(CG372&lt;=-9.5,1,IF(CG372&lt;=-8.5,2,IF(CG372&lt;=-7.5,3,IF(CG372&lt;=-6.5,4,IF(CG372&lt;=-5.5,5,IF(CG372&lt;=-4.5,6,IF(CG372&lt;=-3.5,7,IF(CG372&lt;=-2.5,8,IF(CG372&lt;=-1.5,9,IF(CG372&lt;=-0.5,10,IF(CG372&lt;=0.5,11,IF(CG372&lt;=1.5,12,IF(CG372&lt;=2.5,13,IF(CG372&lt;=3.5,14,IF(CG372&lt;=4.5,15,IF(CG372&lt;=5.5,16,IF(CG372&lt;=6.5,17,IF(CG372&lt;=7.5,18,IF(CG372&lt;=8.5,19,IF(CG372&lt;=9.5,20,IF(CG372=10,21,"Fuera de rango")))))))))))))))))))))))</f>
        <v>8</v>
      </c>
      <c r="CJ372" s="9" t="n">
        <v>3</v>
      </c>
      <c r="CK372" s="10" t="str">
        <f aca="false">IF(CJ372="","",IF(AND(CJ372&gt;=-6,CJ372&lt;=-5.5),"-6 a -5,5",IF(AND(CJ372&gt;-5.5,CJ372&lt;=-4.5),"-5 a -4,5",IF(AND(CJ372&gt;-4.5,CJ372&lt;=-3.5),"-4 a -3,5",IF(AND(CJ372&gt;-3.5,CJ372&lt;=-2.5),"-3 a -2,5",IF(AND(CJ372&gt;-2.5,CJ372&lt;=-1.5),"-2 a -1,5",IF(AND(CJ372&gt;-1.5,CJ372&lt;=-0.5),"-1 a -0,5",IF(AND(CJ372&gt;-0.5,CJ372&lt;=0.5),"0 a 0,5",IF(AND(CJ372&gt;0.5,CJ372&lt;=1.5),"1 a 1,5",IF(AND(CJ372&gt;1.5,CJ372&lt;2.5),"2",IF(AND(CJ372&gt;=2.5,CJ372&lt;=3),"2,5 a 3",IF(AND(CJ372&gt;3,CJ372&lt;=4),"3,5 a 4",IF(AND(CJ372&gt;4,CJ372&lt;=5),"4,5 a 5",IF(AND(CJ372&gt;5,CJ372&lt;=6),"5,5 a 6",IF(AND(CJ372&gt;6,CJ372&lt;=7),"6,5 a 7",IF(AND(CJ372&gt;7,CJ372&lt;=8),"7,5 a 8",IF(AND(CJ372&gt;8,CJ372&lt;=9.5),"8,5 a 9,5",IF(CJ372=10,"10","Fuera de rango"))))))))))))))))))</f>
        <v>2,5 a 3</v>
      </c>
      <c r="CL372" s="11" t="n">
        <f aca="false">IF(CK372="","",IF(OR(CK372="-6 a -5,5",CK372="-6 - -5,5"),1,IF(OR(CK372="-5 a -4,5",CK372="-5 - -4,5"),2,IF(OR(CK372="-4 a -3,5",CK372="-4 - -3,5"),3,IF(OR(CK372="-3 a -2,5",CK372="-3 - -2,5"),4,IF(OR(CK372="-2 a -1,5",CK372="-2 - -1,5"),5,IF(OR(CK372="-1 a -0,5",CK372="-1 - -0,5"),6,IF(OR(CK372="0 a 0,5",CK372="0 - 0,5"),7,IF(OR(CK372="1 a 1,5",CK372="1 - 1,5"),8,IF(CK372="2","NORMA",IF(OR(CK372="2,5 a 3",CK372="2,5 - 3"),9,IF(OR(CK372="3,5 a 4",CK372="3,5 - 4"),10,IF(OR(CK372="4,5 a 5",CK372="4,5 - 5"),11,IF(OR(CK372="5,5 a 6",CK372="5,5 - 6"),12,IF(OR(CK372="6,5 a 7",CK372="6,5 - 7"),13,IF(OR(CK372="7,5 a 8",CK372="7,5 - 8"),14,IF(OR(CK372="8,5 a 9",CK372="8,5 - 9,5",CK372="9 a 9,5"),15,IF(CK372="10",15,IF(OR(CK372="0,5 a 1",CK372="0,5 - 1"),7,"Fuera de rango")))))))))))))))))))</f>
        <v>9</v>
      </c>
      <c r="CN372" s="10" t="str">
        <f aca="false">IF(CM372=0,"0", " ")</f>
        <v>0</v>
      </c>
      <c r="CO372" s="10" t="str">
        <f aca="false">IF(CM372&gt;0,"EME"," ")</f>
        <v> </v>
      </c>
      <c r="CQ372" s="10" t="str">
        <f aca="false">IF(CP372&gt;0,"0", " ")</f>
        <v> </v>
      </c>
      <c r="CR372" s="10" t="str">
        <f aca="false">IF(CP372&gt;0,"EME"," ")</f>
        <v> </v>
      </c>
      <c r="CS372" s="9" t="n">
        <v>0</v>
      </c>
      <c r="CV372" s="9" t="n">
        <v>0</v>
      </c>
      <c r="CY372" s="9" t="n">
        <v>-2</v>
      </c>
      <c r="DB372" s="9" t="n">
        <v>-2</v>
      </c>
      <c r="DC372" s="11" t="str">
        <f aca="false">IF(DB372&lt;0,"2"," ")</f>
        <v>2</v>
      </c>
      <c r="DD372" s="11" t="str">
        <f aca="false">IF(DB372&lt;0,"MIO"," ")</f>
        <v>MIO</v>
      </c>
      <c r="DE372" s="9" t="n">
        <v>-0.5</v>
      </c>
      <c r="DF372" s="10" t="str">
        <f aca="false">IF(DE372&lt;0,"3"," ")</f>
        <v>3</v>
      </c>
      <c r="DG372" s="10" t="str">
        <f aca="false">IF(DE372&lt;0,"AST"," ")</f>
        <v>AST</v>
      </c>
      <c r="DH372" s="9" t="n">
        <v>-0.5</v>
      </c>
      <c r="DI372" s="10" t="str">
        <f aca="false">IF(DH372&lt;0,"3"," ")</f>
        <v>3</v>
      </c>
      <c r="DJ372" s="10" t="str">
        <f aca="false">IF(DH372&lt;0,"AST"," ")</f>
        <v>AST</v>
      </c>
      <c r="DK372" s="9" t="n">
        <v>0</v>
      </c>
      <c r="DL372" s="10" t="str">
        <f aca="false">IF(DK372&gt;0,"4"," ")</f>
        <v> </v>
      </c>
      <c r="DM372" s="10" t="str">
        <f aca="false">IF(DK372&gt;0,"PRE"," ")</f>
        <v> </v>
      </c>
      <c r="DN372" s="9" t="n">
        <v>0</v>
      </c>
      <c r="DO372" s="10" t="str">
        <f aca="false">IF(DN372&gt;0,"4"," ")</f>
        <v> </v>
      </c>
      <c r="DP372" s="10" t="str">
        <f aca="false">IF(DN372&gt;0,"PRE"," ")</f>
        <v> </v>
      </c>
      <c r="DS372" s="12" t="str">
        <f aca="false">CONCATENATE(CO372,CU372,DA372,DG372,DM372)</f>
        <v> AST </v>
      </c>
      <c r="DT372" s="10" t="e">
        <f aca="false" t="array" ref="DT372">_xlfn.IFS(DS372="EME    ","0", DS372=" HIP   ","1", DS372="  MIO  ","2", DS372="   AST ","3", DS372="    PRE","4", DS372="EME   PRE","5", DS372=" HIP  PRE","6", DS372=" HIP AST ","7", DS372="  MIO PRE","8", DS372="  MIOAST ","9", DS372="   ASTPRE","10",DS372=" HIP ASTPRE","11", DS372="  MIOASTPRE","12", DS372="     ","0")</f>
        <v>#N/A</v>
      </c>
      <c r="DV372" s="1" t="e">
        <f aca="false" t="array" ref="DV372">_xlfn.IFS(DU372="SI","2", DU372="NO","1")</f>
        <v>#N/A</v>
      </c>
      <c r="DX372" s="11" t="str">
        <f aca="false">IF(DW372=0,"1","2")</f>
        <v>1</v>
      </c>
      <c r="DY372" s="11" t="str">
        <f aca="false" t="array" ref="DY372">_xlfn.IFS(DW372=0,"0", DW372=0.25, "1", DW372=0.5,"2", DW372=0.75,"3", DW372=1,"4",DW372=1.25,"5", DW372=1.5,"6", DW372=1.75,"7", DW372=2,"8")</f>
        <v>0</v>
      </c>
      <c r="EA372" s="11" t="str">
        <f aca="false">IF(DZ372=0,"1","2")</f>
        <v>1</v>
      </c>
      <c r="EB372" s="11" t="str">
        <f aca="false" t="array" ref="EB372">_xlfn.IFS(DZ372=0,"0", DZ372=0.25, "1", DZ372=0.5,"2", DZ372=0.75,"3", DZ372=1,"4",DZ372=1.25,"5", DZ372=1.5,"6", DZ372=1.75,"7", DZ372=2,"8")</f>
        <v>0</v>
      </c>
      <c r="ED372" s="10" t="str">
        <f aca="false">IF(EC372=0,"1","2")</f>
        <v>1</v>
      </c>
      <c r="EE372" s="11" t="str">
        <f aca="false" t="array" ref="EE372">_xlfn.IFS(EC372=0,"0", EC372=-0.25, "1", EC372=-0.5,"2", EC372=-0.75,"3", EC372=-1,"4",EC372=-1.25,"5", EC372=-1.5,"6", EC372=-1.75,"7", EC372=-2,"8", EC372=-2.25,"9",EC372=-2.5,"10", EC372=-2.75,"11", EC372=-3,"12", EC372=-3.25,"13", EC372=-3.5,"14", EC372=-3.75,"15",EC372=-4,"16")</f>
        <v>0</v>
      </c>
      <c r="EG372" s="10" t="str">
        <f aca="false">IF(EF372=0,"1","2")</f>
        <v>1</v>
      </c>
      <c r="EH372" s="11" t="str">
        <f aca="false" t="array" ref="EH372">_xlfn.IFS(EF372=0,"0", EF372=-0.25, "1", EF372=-0.5,"2", EF372=-0.75,"3", EF372=-1,"4",EF372=-1.25,"5", EF372=-1.5,"6", EF372=-1.75,"7", EF372=-2,"8", EF372=-2.25,"9",EF372=-2.5,"10", EF372=-2.75,"11", EF372=-3,"12", EF372=-3.25,"13", EF372=-3.5,"14", EF372=-3.75,"15",EF372=-4,"16")</f>
        <v>0</v>
      </c>
      <c r="EJ372" s="11" t="str">
        <f aca="false">IF(EI372=0,"1","2")</f>
        <v>1</v>
      </c>
      <c r="EK372" s="11" t="str">
        <f aca="false" t="array" ref="EK372">_xlfn.IFS(EI372=0,"0", EI372=-0.25, "1", EI372=-0.5,"2", EI372=-0.75,"3", EI372=-1,"4",EI372=-1.25,"5", EI372=-1.5,"6", EI372=-1.75,"7", EI372=-2,"8", EI372=-2.25,"9", EI372=-2.25,"9",EI372=-2.5,"10", EI372=-2.75,"11", EI372=-3,"12", EI372=-3.25,"13", EI372=-3.5,"14", EI372=-3.75,"15",EI372=-4,"16", EI372=0.25, "17", EI372=0.5, "18")</f>
        <v>0</v>
      </c>
      <c r="EM372" s="11" t="str">
        <f aca="false">IF(EL372=0,"1","2")</f>
        <v>1</v>
      </c>
      <c r="EN372" s="11" t="str">
        <f aca="false" t="array" ref="EN372">_xlfn.IFS(EL372=0.25,"17",EL372=0.5,"18", EL372=0,"0", EL372=-0.25, "1", EL372=-0.5,"2", EL372=-0.75,"3", EL372=-1,"4",EL372=-1.25,"5", EL372=-1.5,"6", EL372=-1.75,"7", EL372=-2,"8",EL372= -2.25,"9",EL372=-2.5,"10",EL372= -2.75,"11",EL372= -3,"12",EL372= -3.25,"13",EL372= -3.5,"14",EL372= -3.75,"15",EL372=-4,"16")</f>
        <v>0</v>
      </c>
      <c r="EP372" s="11" t="str">
        <f aca="false">IF(EO372=0,"1","2")</f>
        <v>1</v>
      </c>
      <c r="EQ372" s="11" t="str">
        <f aca="false" t="array" ref="EQ372">_xlfn.IFS(EO372=0,"0", EO372=0.25, "1", EO372=0.5,"2", EO372=0.75,"3", EO372=1,"4",EO372=1.25,"5", EO372=1.5,"6", EO372=1.75,"7", EO372=2,"8", EO372=2.25,"9", EO372=2.25,"9",EO372=2.5,"10", EO372=2.75,"11", EO372=3,"12", EO372=3.25,"13", EO372=3.5,"14", EO372=3.75,"15",EO372=4,"16", EO372=-0.25, "17", bq=-0.5, "18")</f>
        <v>0</v>
      </c>
      <c r="ES372" s="11" t="str">
        <f aca="false">IF(ER372=0,"1","2")</f>
        <v>1</v>
      </c>
      <c r="ET372" s="11" t="str">
        <f aca="false" t="array" ref="ET372">_xlfn.IFS(ER372=0,"0", ER372=0.25, "1", ER372=0.5,"2", ER372=0.75,"3", ER372=1,"4",ER372=1.25,"5", ER372=1.5,"6", ER372=1.75,"7", ER372=2,"8", ER372=2.25,"9", ER372=2.25,"9",ER372=2.5,"10", ER372=2.75,"11", ER372=3,"12", ER372=3.25,"13", ER372=3.5,"14", ER372=3.75,"15",ER372=4,"16", ER372=-0.25, "17", bq=-0.5, "18")</f>
        <v>0</v>
      </c>
      <c r="EV372" s="14" t="e">
        <f aca="false">VLOOKUP(EU372,LEYENDA!$G$2:$H$8,2,TRUE())</f>
        <v>#N/A</v>
      </c>
      <c r="EW372" s="14" t="e">
        <f aca="false" t="array" ref="EW372">_xlfn.IFS(EV372="0-5","1", EV372="6-12","2", EV372="13-18","3", EV372="19-24","4", EV372="25-36","5", EV372="37-48","6", EV372="49-60","7")</f>
        <v>#N/A</v>
      </c>
    </row>
    <row r="373" customFormat="false" ht="13.5" hidden="false" customHeight="false" outlineLevel="0" collapsed="false">
      <c r="A373" s="1" t="n">
        <v>109</v>
      </c>
      <c r="B373" s="2" t="n">
        <v>1</v>
      </c>
      <c r="C373" s="33" t="n">
        <v>42451</v>
      </c>
      <c r="E373" s="5" t="str">
        <f aca="false">VLOOKUP(A373,'286'!$A$3:$J$6279,10,FALSE())</f>
        <v>JIMÉNEZ SANTOS, ELISA</v>
      </c>
      <c r="F373" s="4" t="str">
        <f aca="false">VLOOKUP(A373,'286'!$A$3:$I$1768,3,FALSE())</f>
        <v>JISANE</v>
      </c>
      <c r="G373" s="6" t="n">
        <f aca="false">VLOOKUP(A373,'286'!$A$3:$I$1768,4,FALSE())</f>
        <v>28195</v>
      </c>
      <c r="H373" s="7" t="n">
        <f aca="false">YEAR(C373)-YEAR(G373)</f>
        <v>39</v>
      </c>
      <c r="I373" s="1" t="str">
        <f aca="false">VLOOKUP(H373,LEYENDA!$C$2:$D$6,2,TRUE())</f>
        <v>25-40</v>
      </c>
      <c r="J373" s="5" t="str">
        <f aca="false">VLOOKUP(A373,'286'!$A$3:$I$1768,7,FALSE())</f>
        <v>M</v>
      </c>
      <c r="K373" s="8" t="n">
        <f aca="false">VLOOKUP(A373,'286'!$A$3:$I$1768,2,FALSE())</f>
        <v>0</v>
      </c>
      <c r="L373" s="4" t="str">
        <f aca="false">VLOOKUP(A373,'286'!$A$3:$I$1768,8,FALSE())</f>
        <v>D</v>
      </c>
      <c r="M373" s="4" t="str">
        <f aca="false">VLOOKUP(A373,'286'!$A$3:$I$1768,9,FALSE())</f>
        <v>D</v>
      </c>
      <c r="N373" s="8" t="str">
        <f aca="false">IF(R373=O373, "MISMA","CONTRARIA")</f>
        <v>MISMA</v>
      </c>
      <c r="O373" s="8" t="str">
        <f aca="false" t="array" ref="O373">_xlfn.IFS(L373="D","1", L373="I","2")</f>
        <v>1</v>
      </c>
      <c r="P373" s="8" t="e">
        <f aca="false" t="array" ref="P373">_xlfn.IFS(K373="OD","1", K373="OI","2")</f>
        <v>#N/A</v>
      </c>
      <c r="Q373" s="1" t="str">
        <f aca="false" t="array" ref="Q373">_xlfn.IFS(J373="M","1", J373="H","2")</f>
        <v>1</v>
      </c>
      <c r="R373" s="8" t="str">
        <f aca="false" t="array" ref="R373">_xlfn.IFS(M373="D","1", M373="I","2")</f>
        <v>1</v>
      </c>
      <c r="S373" s="1" t="str">
        <f aca="false" t="array" ref="S373">_xlfn.IFS(N373="CONTRARIA", "1",N373= "MISMA","2")</f>
        <v>2</v>
      </c>
      <c r="T373" s="1" t="str">
        <f aca="false" t="array" ref="T373">_xlfn.IFS(I373="0-12","1", I373="13-24","2", I373="25-40","3", I373="41-60","4", I373="61-100","5")</f>
        <v>3</v>
      </c>
      <c r="U373" s="9" t="n">
        <v>-0.5</v>
      </c>
      <c r="V373" s="1" t="str">
        <f aca="false">IF(U373="","",IF(AND(U373&gt;=-9,U373&lt;=-6.5),"-9 a -6,5",IF(AND(U373&gt;=-6,U373&lt;=-3.5),"-6 a -3,5",IF(AND(U373&gt;=-3,U373&lt;=-1),"-3 a -1",IF(U373=-0.5,"-0,5",IF(AND(U373&gt;=0,U373&lt;=2.5),"0 a 2,5",IF(AND(U373&gt;=3,U373&lt;=5.5),"3 a 5,5",IF(AND(U373&gt;=6,U373&lt;=8.5),"6 a 8,5",IF(AND(U373&gt;=9,U373&lt;=20),"9 a 20","Fuera de rango")))))))))</f>
        <v>-0,5</v>
      </c>
      <c r="W373" s="11" t="str">
        <f aca="false">IF(V373="","",IF(V373="-9 a -6,5",2,IF(V373="-6 a -3,5",3,IF(V373="-3 a -1",4,IF(V373="-0,5","NORMA",IF(V373="0 a 2,5",5,IF(V373="3 a 5,5",6,IF(V373="6 a 8,5",7,IF(V373="9 a 20",8,"Fuera de rango")))))))))</f>
        <v>NORMA</v>
      </c>
      <c r="X373" s="9" t="n">
        <v>16</v>
      </c>
      <c r="Y373" s="11" t="str">
        <f aca="false">IF(X373="","",IF(AND(X373&gt;=0,X373&lt;=4),"0 a 4",IF(AND(X373&gt;=4.5,X373&lt;=8.5),"4,5 a 8,5",IF(X373=9,"9",IF(AND(X373&gt;=9.5,X373&lt;=13),"9,5 a 13",IF(AND(X373&gt;=13.5,X373&lt;=20),"13,5 a 20",IF(AND(X373&gt;=20.5,X373&lt;=35),"20,5 a 35","Fuera de rango")))))))</f>
        <v>13,5 a 20</v>
      </c>
      <c r="Z373" s="11" t="n">
        <f aca="false">IF(Y373="","",IF(Y373="0 a 4",1,IF(Y373="4,5 a 8,5",2,IF(Y373="9","NORMA",IF(Y373="9,5 a 13",3,IF(Y373="13,5 a 20",4,IF(Y373="20,5 a 35",5,"Fuera de rango")))))))</f>
        <v>4</v>
      </c>
      <c r="AA373" s="9" t="n">
        <v>26</v>
      </c>
      <c r="AB373" s="10" t="str">
        <f aca="false">IF(AA373="","",IF(AND(AA373&gt;=0,AA373&lt;=9),"0 a 9",IF(AND(AA373&gt;=9.5,AA373&lt;=18.5),"9,5 a 18,5",IF(AA373=19,"19",IF(AND(AA373&gt;=19.5,AA373&lt;=28),"19,5 a 28",IF(AND(AA373&gt;=28.5,AA373&lt;=40),"28,5 a 40","Fuera de rango"))))))</f>
        <v>19,5 a 28</v>
      </c>
      <c r="AC373" s="11" t="n">
        <f aca="false" t="array" ref="AC373">_xlfn.IFS(AB373="","",AB373="0 a 9",1,AB373="9,5 a 18,5",2,AB373="19","NORMA",AB373="19,5 a 28",3,AB373="28,5 a 40",4,TRUE(),"Fuera de rango")</f>
        <v>3</v>
      </c>
      <c r="AD373" s="9" t="n">
        <v>17</v>
      </c>
      <c r="AE373" s="10" t="str">
        <f aca="false">IF(AD373="","",IF(AND(AD373&gt;=-10,AD373&lt;=0),"De -10 a 0",IF(AND(AD373&gt;=0.5,AD373&lt;=9.5),"0,5 a 9,5",IF(AD373=10,"10",IF(AND(AD373&gt;=10.5,AD373&lt;=20),"10,5 a 20",IF(AND(AD373&gt;=20.5,AD373&lt;=40),"20,5 a 40","Fuera de rango"))))))</f>
        <v>10,5 a 20</v>
      </c>
      <c r="AF373" s="12" t="n">
        <f aca="false">IF(AD373="","",IF(AND(AD373&gt;=-10,AD373&lt;=0),1,IF(AND(AD373&gt;=0.5,AD373&lt;=9.5),2,IF(AD373=10,"NORMA",IF(AND(AD373&gt;=10.5,AD373&lt;=20),3,IF(AND(AD373&gt;=20.5,AD373&lt;=40),4,""))))))</f>
        <v>3</v>
      </c>
      <c r="AG373" s="9" t="n">
        <v>9</v>
      </c>
      <c r="AH373" s="10" t="str">
        <f aca="false">IF(AG373="","",IF(AND(AG373&gt;=0,AG373&lt;=4),"0 a 4",IF(AND(AG373&gt;=4.5,AG373&lt;=8.5),"4,5 a 8,5",IF(AG373=9,"9",IF(AND(AG373&gt;=9.5,AG373&lt;=13),"9,5 a 13",IF(AND(AG373&gt;=13.5,AG373&lt;=25),"13,5 a 25","Fuera de rango"))))))</f>
        <v>9</v>
      </c>
      <c r="AI373" s="10" t="str">
        <f aca="false">IF(AH373="","",IF(AH373="0 a 4",1,IF(AH373="4,5 a 8,5",2,IF(AH373="9","NORMA",IF(AH373="9,5 a 13",3,IF(AH373="13,5 a 25",4,""))))))</f>
        <v>NORMA</v>
      </c>
      <c r="AJ373" s="9" t="n">
        <v>5</v>
      </c>
      <c r="AK373" s="10" t="str">
        <f aca="false">IF(AJ373="","",IF(AND(AJ373&gt;=-15,AJ373&lt;=-10.5),"-15 a -10,5",IF(AND(AJ373&gt;=-10,AJ373&lt;=-4),"-10 a -4",IF(AND(AJ373&gt;=-4.5,AJ373&lt;=0),"-4,5 a 0",IF(AND(AJ373&gt;=0.5,AJ373&lt;=4.5),"0,5 a 4,5",IF(AJ373=5,"5",IF(AND(AJ373&gt;=5.5,AJ373&lt;=10),"5,5 a 10",IF(AND(AJ373&gt;=10.5,AJ373&lt;=20),"10,5 a 20","Fuera de rango"))))))))</f>
        <v>5</v>
      </c>
      <c r="AL373" s="11" t="str">
        <f aca="false">IF(AK373="","",IF(AK373="-15 a -10,5",1,IF(AK373="-10 a -4",2,IF(AK373="-4,5 a 0",3,IF(AK373="0,5 a 4,5",4,IF(AK373="5","NORMA",IF(AK373="5,5 a 10",5,IF(AK373="10,5 a 20",6,"Error"))))))))</f>
        <v>NORMA</v>
      </c>
      <c r="AM373" s="9" t="n">
        <v>0</v>
      </c>
      <c r="AN373" s="10" t="str">
        <f aca="false">IF(AM373="","",IF(AND(AM373&gt;=-7.5,AM373&lt;=-5.5),"-7,5 a -5,5",IF(AND(AM373&gt;=-5,AM373&lt;=-3),"-5 a -3",IF(AND(AM373&gt;=-2.5,AM373&lt;=-0.5),"-2,5 a -0,5",IF(AM373=0,"0,00",IF(AND(AM373&gt;=0.5,AM373&lt;=2.5),"0,5 a 2,5",IF(AND(AM373&gt;=3,AM373&lt;=5),"3 a 5",IF(AND(AM373&gt;=5.5,AM373&lt;=7.5),"5,5 a 7,5",IF(AND(AM373&gt;=8,AM373&lt;=10),"8 a 10","Fuera de rango")))))))))</f>
        <v>0,00</v>
      </c>
      <c r="AO373" s="11" t="str">
        <f aca="false">IF(AN373="","",IF(AN373="-7,5 a -5,5",1,IF(AN373="-5 a -3",2,IF(AN373="-2,5 a -0,5",3,IF(AN373="0,00","NORMA",IF(AN373="0,5 a 2,5",4,IF(AN373="3 a 5",5,IF(AN373="5,5 a 7,5",6,IF(AN373="8 a 10",7,"Error")))))))))</f>
        <v>NORMA</v>
      </c>
      <c r="AP373" s="9" t="n">
        <v>3</v>
      </c>
      <c r="AQ373" s="10" t="str">
        <f aca="false">IF(AP373="","",IF(AND(AP373&gt;=-20,AP373&lt;=-9.5),"-20 a -9,5",IF(AND(AP373&gt;=-9,AP373&lt;=-6.5),"-9 a -6,5",IF(AP373=-6,"-6",IF(AND(AP373&gt;=-5.5,AP373&lt;=-3),"-5,5 a -3",IF(AND(AP373&gt;=-2.5,AP373&lt;=0),"-2,5 a 0",IF(AND(AP373&gt;=0.5,AP373&lt;=3),"0,5 a 3",IF(AND(AP373&gt;=3.5,AP373&lt;=6),"3,5 a 6",IF(AND(AP373&gt;=6.5,AP373&lt;=9),"6,5 a 9",IF(AND(AP373&gt;=9.5,AP373&lt;=20),"9,5 a 20","Fuera de rango"))))))))))</f>
        <v>0,5 a 3</v>
      </c>
      <c r="AR373" s="11" t="n">
        <f aca="false">IF(AQ373="","",IF(AQ373="-20 a -9,5",1,IF(AQ373="-9 a -6,5",2,IF(AQ373="-6","NORMA",IF(AQ373="-5,5 a -3",3,IF(AQ373="-2,5 a 0",4,IF(AQ373="0,5 a 3",5,IF(AQ373="3,5 a 6",6,IF(AQ373="6,5 a 9",7,IF(AQ373="9,5 a 20",8,""))))))))))</f>
        <v>5</v>
      </c>
      <c r="AS373" s="9" t="n">
        <v>9</v>
      </c>
      <c r="AT373" s="10" t="str">
        <f aca="false">IF(AS373="","",IF(AND(AS373&gt;=-16,AS373&lt;=-14),"-16 a -14",IF(AND(AS373&gt;=-13.5,AS373&lt;=-11.5),"-13,5 a -11,5",IF(AND(AS373&gt;=-11,AS373&lt;=-9),"-11 a -9",IF(AND(AS373&gt;=-8.5,AS373&lt;=-6.5),"-8,5 a -6,5",IF(AND(AS373&gt;=-6,AS373&lt;=-4),"-6 a -4",IF(AND(AS373&gt;=-3.5,AS373&lt;=-1.5),"-3,5 a -1,5",IF(AND(AS373&gt;=-1,AS373&lt;=1),"-1 a 1",IF(AND(AS373&gt;=1.5,AS373&lt;=3.5),"1,5 a 3,5",IF(AND(AS373&gt;=4,AS373&lt;=6),"4 a 6",IF(AND(AS373&gt;=6.5,AS373&lt;=8.5),"6,5 a 8,5",IF(AND(AS373&gt;=9,AS373&lt;=11),"9 a 11",IF(AND(AS373&gt;=11.5,AS373&lt;=13.5),"11,5 a 13,5",IF(AND(AS373&gt;=14,AS373&lt;=16),"14 a 16",IF(AND(AS373&gt;=16.5,AS373&lt;=18.5),"16,5 a 18,5",IF(AND(AS373&gt;=19,AS373&lt;=21),"19 a 21","Fuera de rango"))))))))))))))))</f>
        <v>9 a 11</v>
      </c>
      <c r="AU373" s="11" t="n">
        <f aca="false" t="array" ref="AU373">IF(AT373="","",_xlfn.IFS(AT373="-16 a -14",1,AT373="-13,5 a -11,5",2,AT373="-11 a -9",3,AT373="-8,5 a -6,5",4,AT373="-6 a -4",5,AT373="-3,5 a -1,5",6,AT373="-1 a 1",7,AT373="1,5 a 3,5",8,AT373="4 a 6","NORMA",AT373="6,5 a 8,5",9,AT373="9 a 11",10,AT373="11,5 a 13,5",11,AT373="14 a 16",12,AT373="16,5 a 18,5",13,AT373="19 a 21",14,TRUE(),""))</f>
        <v>10</v>
      </c>
      <c r="AV373" s="9" t="n">
        <v>-1.5</v>
      </c>
      <c r="AW373" s="10" t="str">
        <f aca="false">IF(AV373="","",IF(AND(AV373&gt;=-1,AV373&lt;=-0.5),"-1 a -0,5",IF(AND(AV373&gt;-0.5,AV373&lt;=0),"De -0,5 a 0",IF(AND(AV373&gt;=0.25,AV373&lt;=0.75),"0,25 a 0,75",IF(AND(AV373&gt;=1,AV373&lt;=1.5),"1 a 1,5",IF(AND(AV373&gt;=1.75,AV373&lt;=2.25),"1,75 a 2,25",IF(AND(AV373&gt;=2.5,AV373&lt;=3),"2,5 a 3",IF(AND(AV373&gt;=3.25,AV373&lt;=3.75),"3,25 a 3,75","Fuera de rango"))))))))</f>
        <v>Fuera de rango</v>
      </c>
      <c r="AX373" s="10" t="str">
        <f aca="false">IF(AW373="","",IF(OR(AW373="-1 a -0,5",AW373="-1 a -0.5"),1,IF(OR(AW373="De -0,5 a 0",AW373="-0,5 a 0",AW373="De -0.5 a 0"),2,IF(OR(AW373="0,25 a 0,75",AW373="0.25 a 0.75"),"NORMA",IF(OR(AW373="1 a 1,5",AW373="1 a 1.5"),3,IF(OR(AW373="1,75 a 2,25",AW373="1.75 a 2.25"),4,IF(OR(AW373="2,5 a 3",AW373="2.5 a 3"),5,IF(OR(AW373="3,25 a 3,75",AW373="3.25 a 3.75"),6,""))))))))</f>
        <v/>
      </c>
      <c r="AY373" s="9" t="n">
        <v>8</v>
      </c>
      <c r="AZ373" s="10" t="str">
        <f aca="false">IF(AY373="","",IF(AND(AY373&gt;=-20,AY373&lt;=-9.5),"-20 a -9,5",IF(AND(AY373&gt;=-9,AY373&lt;=-6.5),"-9 a -6,5",IF(AY373=-6,"-6",IF(AND(AY373&gt;=-5.5,AY373&lt;=-3),"-5,5 a -3",IF(AND(AY373&gt;=-2.5,AY373&lt;=0),"-2,5 a 0",IF(AND(AY373&gt;=0.5,AY373&lt;=3),"0,5 a 3",IF(AND(AY373&gt;=3.5,AY373&lt;=6),"3,5 a 6","Fuera de rango"))))))))</f>
        <v>Fuera de rango</v>
      </c>
      <c r="BA373" s="11" t="str">
        <f aca="false">IF(AZ373="","",IF(AZ373="-20 a -9,5",1,IF(AZ373="-9 a -6,5",2,IF(AZ373="-6","NORMA",IF(AZ373="-5,5 a -3",3,IF(AZ373="-2,5 a 0",4,IF(AZ373="0,5 a 3",5,IF(AZ373="3,5 a 6",6,""))))))))</f>
        <v/>
      </c>
      <c r="BB373" s="9" t="n">
        <v>19</v>
      </c>
      <c r="BC373" s="10" t="str">
        <f aca="false" t="array" ref="BC373">IF(BB373="","",_xlfn.IFS(AND(BB373&gt;=0,BB373&lt;=2),"0 a 2",AND(BB373&gt;=2.5,BB373&lt;=4.5),"2,5 a 4,5",AND(BB373&gt;=5,BB373&lt;=7),"5 a 7",AND(BB373&gt;=7.5,BB373&lt;=9.5),"7,5 a 9,5",AND(BB373&gt;=10,BB373&lt;=12),"10 a 12",AND(BB373&gt;=12.5,BB373&lt;=14.5),"12,5 a 14,5",BB373=15,"15",AND(BB373&gt;=15.5,BB373&lt;=17.5),"15,5 a 17,5",AND(BB373&gt;=18,BB373&lt;=20),"18 a 20",AND(BB373&gt;=20.5,BB373&lt;=22.5),"20,5 a 22,5",AND(BB373&gt;=23,BB373&lt;=25),"23 a 25",TRUE(),"Fuera de rango"))</f>
        <v>18 a 20</v>
      </c>
      <c r="BD373" s="11" t="n">
        <f aca="false" t="array" ref="BD373">IF(BC373="","",_xlfn.IFS(BC373="0 a 2",1,BC373="2,5 a 4,5",2,BC373="5 a 7",3,BC373="7,5 a 9,5",4,BC373="10 a 12",5,BC373="12,5 a 14,5",6,BC373="15","NORMA",BC373="15,5 a 17,5",7,BC373="18 a 20",8,BC373="20,5 a 22,5",9,BC373="23 a 25",10,TRUE(),"Fuera de rango"))</f>
        <v>8</v>
      </c>
      <c r="BE373" s="9" t="n">
        <v>36</v>
      </c>
      <c r="BF373" s="10" t="str">
        <f aca="false">IF(BE373="","",IF(AND(BE373&gt;=-20,BE373&lt;=-10),"-20 a -10",IF(AND(BE373&gt;=-9.5,BE373&lt;=0.5),"-9,5 a 0,5",IF(AND(BE373&gt;=1,BE373&lt;=11),"1 a 11",IF(AND(BE373&gt;=11.5,BE373&lt;=20.5),"11,5 a 20,5",IF(BE373=21,"21",IF(AND(BE373&gt;=21.5,BE373&lt;=31.5),"21,5 a 31,5",IF(AND(BE373&gt;=32,BE373&lt;=42),"32 a 42","Fuera de rango"))))))))</f>
        <v>32 a 42</v>
      </c>
      <c r="BG373" s="11" t="n">
        <f aca="false">IF(BF373="","",IF(BF373="-20 a -10",1,IF(BF373="-9,5 a 0,5",2,IF(BF373="1 a 11",3,IF(BF373="11,5 a 20,5",4,IF(BF373="21","NORMA",IF(BF373="21,5 a 31,5",5,IF(BF373="32 a 42",6,""))))))))</f>
        <v>6</v>
      </c>
      <c r="BH373" s="9" t="n">
        <v>18</v>
      </c>
      <c r="BI373" s="10" t="str">
        <f aca="false">IF(BH373="","",IF(AND(BH373&gt;=-20,BH373&lt;=-15),"-20 a -15",IF(AND(BH373&gt;=-14.5,BH373&lt;=-9.5),"-14,5 a -9,5",IF(AND(BH373&gt;=-9,BH373&lt;=-4),"-9 a -4",IF(AND(BH373&gt;=-3.5,BH373&lt;=2.5),"-3,5 a 2,5",IF(AND(BH373&gt;=3,BH373&lt;=8),"3 a 8",IF(AND(BH373&gt;=8.5,BH373&lt;=14.5),"8,5 a 14,5",IF(BH373=15,"15",IF(AND(BH373&gt;=15.5,BH373&lt;=20.5),"15,5 a 20,5",IF(AND(BH373&gt;=21,BH373&lt;=26),"21 a 26","Fuera de rango"))))))))))</f>
        <v>15,5 a 20,5</v>
      </c>
      <c r="BJ373" s="11" t="n">
        <f aca="false">IF(BI373="","",IF(BI373="-20 a -15",1,IF(BI373="-14,5 a -9,5",2,IF(BI373="-9 a -4",3,IF(BI373="-3,5 a 2,5",4,IF(BI373="3 a 8",5,IF(BI373="8,5 a 14,5",6,IF(BI373="15","NORMA",IF(BI373="15,5 a 20,5",7,IF(BI373="21 a 26",8,IF(BI373="26,5 a 31,5",9,"")))))))))))</f>
        <v>7</v>
      </c>
      <c r="BK373" s="9" t="n">
        <v>8</v>
      </c>
      <c r="BL373" s="10" t="str">
        <f aca="false">IF(BK373="","",IF(AND(BK373&gt;=0,BK373&lt;=2),"0 - 2",IF(AND(BK373&gt;=2.5,BK373&lt;=4.5),"2,5 - 4,5",IF(AND(BK373&gt;=5,BK373&lt;=7),"5 - 7",IF(AND(BK373&gt;=7.5,BK373&lt;=9.5),"7,5 - 9,5",IF(AND(BK373&gt;=10,BK373&lt;=12),"10 - 12",IF(AND(BK373&gt;=12.5,BK373&lt;=13.5),"12,5 - 13,5",IF(BK373=14,"14",IF(AND(BK373&gt;=14.5,BK373&lt;=16.5),"14,5 - 16,5",IF(AND(BK373&gt;=17,BK373&lt;=19),"17 - 19",IF(AND(BK373&gt;=19.5,BK373&lt;=21.5),"19,5 - 21,5",IF(AND(BK373&gt;=22,BK373&lt;=24),"22 - 24",IF(AND(BK373&gt;=24.5,BK373&lt;=26.5),"24,5 - 26,5",IF(AND(BK373&gt;=27,BK373&lt;=29),"27 - 29",IF(AND(BK373&gt;=29.5,BK373&lt;=30),"29,5 - 30","Fuera de rango")))))))))))))))</f>
        <v>7,5 - 9,5</v>
      </c>
      <c r="BM373" s="11" t="n">
        <f aca="false">IF(BL373="","",IF(BL373="0 - 2",1,IF(BL373="2,5 - 4,5",2,IF(BL373="5 - 7",3,IF(BL373="7,5 - 9,5",4,IF(BL373="10 - 12",5,IF(BL373="12,5 - 13,5",6,IF(BL373="14","NORMA",IF(BL373="14,5 - 16,5",7,IF(BL373="17 - 19",8,IF(BL373="19,5 - 21,5",9,IF(BL373="22 - 24",10,IF(BL373="24,5 - 26,5",11,IF(BL373="27 - 29",12,IF(BL373="29,5 - 30",13,"")))))))))))))))</f>
        <v>4</v>
      </c>
      <c r="BN373" s="9" t="n">
        <v>12</v>
      </c>
      <c r="BO373" s="11" t="str">
        <f aca="false">IF(BN373="","",IF(AND(BN373&gt;=-20,BN373&lt;=-10),"-20 a -10",IF(AND(BN373&gt;=-9.5,BN373&lt;=0.5),"-9,5 a 0,5",IF(AND(BN373&gt;=1,BN373&lt;=11),"1 a 11",IF(AND(BN373&gt;=11.5,BN373&lt;=21.5),"11,5 a 21,5",IF(BN373=22,"22",IF(AND(BN373&gt;=22.5,BN373&lt;=32.5),"22,5 a 32,5",IF(AND(BN373&gt;=33,BN373&lt;=43),"33 a 43","Fuera de rango"))))))))</f>
        <v>11,5 a 21,5</v>
      </c>
      <c r="BP373" s="11" t="n">
        <f aca="false">IF(BO373="","",IF(BO373="-20 a -10",1,IF(BO373="-9,5 a 0,5",2,IF(BO373="1 a 11",3,IF(BO373="11,5 a 21,5",4,IF(BO373="22","NORMA",IF(BO373="22,5 a 32,5",5,IF(BO373="33 a 43",6,""))))))))</f>
        <v>4</v>
      </c>
      <c r="BQ373" s="9" t="n">
        <v>5</v>
      </c>
      <c r="BR373" s="10" t="str">
        <f aca="false">IF(BQ373="","",IF(AND(BQ373&gt;=-20,BQ373&lt;=-15),"-20 a -15",IF(AND(BQ373&gt;=-14.5,BQ373&lt;=-9.5),"-14,5 a -9,5",IF(AND(BQ373&gt;=-9,BQ373&lt;=-4),"-9 a -4",IF(AND(BQ373&gt;=-3.5,BQ373&lt;=2.5),"-3,5 a 2,5",IF(AND(BQ373&gt;=3,BQ373&lt;=8),"3 a 8",IF(AND(BQ373&gt;=8.5,BQ373&lt;=13.5),"8,5 a 13,5",IF(AND(BQ373&gt;=14,BQ373&lt;=17.5),"14 a 17,5",IF(BQ373=18,"18",IF(AND(BQ373&gt;=18.5,BQ373&lt;=23.5),"18,5 a 23,5",IF(AND(BQ373&gt;=24,BQ373&lt;=29),"24 a 29",IF(AND(BQ373&gt;=29.5,BQ373&lt;=34.5),"29,5 a 34,5",IF(AND(BQ373&gt;=35,BQ373&lt;=40),"35 a 40","Fuera de rango")))))))))))))</f>
        <v>3 a 8</v>
      </c>
      <c r="BS373" s="11" t="n">
        <f aca="false">IF(BR373="","",IF(BR373="-20 a -15",1,IF(BR373="-14,5 a -9,5",2,IF(BR373="-9 a -4",3,IF(BR373="-3,5 a 2,5",4,IF(BR373="3 a 8",5,IF(BR373="8,5 a 13,5",6,IF(BR373="14 a 17,5",7,IF(BR373="18","NORMA",IF(BR373="18,5 a 23,5",8,IF(BR373="24 a 29",9,IF(BR373="29,5 a 34,5",10,IF(BR373="35 a 40",11,"")))))))))))))</f>
        <v>5</v>
      </c>
      <c r="BT373" s="9" t="n">
        <v>0</v>
      </c>
      <c r="BU373" s="10" t="str">
        <f aca="false">IF(BT373="","",IF(AND(BT373&gt;=-20,BT373&lt;=-18),"-20 a -18",IF(AND(BT373&gt;=-17.5,BT373&lt;=-15.5),"-17,5 a -15,5",IF(AND(BT373&gt;=-15,BT373&lt;=-13),"-15 a -13",IF(AND(BT373&gt;=-12.5,BT373&lt;=-10.5),"-12,5 a -10,5",IF(AND(BT373&gt;=-10,BT373&lt;=-8),"-10 a -8",IF(AND(BT373&gt;=-7.5,BT373&lt;=-5.5),"-7,5 a -5,5",IF(AND(BT373&gt;=-5,BT373&lt;=-3),"-5 a -3",IF(AND(BT373&gt;=-2.5,BT373&lt;=-0.5),"-2,5 a -0,5",IF(BT373=0,"0",IF(AND(BT373&gt;=0.5,BT373&lt;=2.5),"0,5 a 2,5",IF(AND(BT373&gt;=3,BT373&lt;=5),"3 a 5",IF(AND(BT373&gt;=5.5,BT373&lt;=7.5),"5,5 a 7,5",IF(AND(BT373&gt;=8,BT373&lt;=10),"8 a 10",IF(AND(BT373&gt;=10.5,BT373&lt;=12.5),"10,5 a 12,5",IF(AND(BT373&gt;=13,BT373&lt;=15),"13 a 15",IF(AND(BT373&gt;=15.5,BT373&lt;=17.5),"15,5 a 17,5",IF(AND(BT373&gt;=18,BT373&lt;=20),"18 a 20","Fuera de rango"))))))))))))))))))</f>
        <v>0</v>
      </c>
      <c r="BV373" s="11" t="str">
        <f aca="false">IF(BT373="","",IF(BT373=0,"NORMA",IF(AND(BT373&gt;=-20,BT373&lt;=-18),2,IF(AND(BT373&gt;=-17.5,BT373&lt;=-15.5),2,IF(AND(BT373&gt;=-15,BT373&lt;=-13),3,IF(AND(BT373&gt;=-12.5,BT373&lt;=-10.5),4,IF(AND(BT373&gt;=-10,BT373&lt;=-8),5,IF(AND(BT373&gt;=-7.5,BT373&lt;=-5.5),6,IF(AND(BT373&gt;=-5,BT373&lt;=-3),7,IF(AND(BT373&gt;=-2.5,BT373&lt;=-0.5),8,IF(AND(BT373&gt;=0.5,BT373&lt;=2.5),9,IF(AND(BT373&gt;=3,BT373&lt;=5),10,IF(AND(BT373&gt;=5.5,BT373&lt;=7.5),11,IF(AND(BT373&gt;=8,BT373&lt;=10),12,IF(AND(BT373&gt;=10.5,BT373&lt;=12.5),13,IF(AND(BT373&gt;=13,BT373&lt;=15),14,IF(AND(BT373&gt;=15.5,BT373&lt;=17.5),15,IF(AND(BT373&gt;=18,BT373&lt;=20),16,"Fuera de rango"))))))))))))))))))</f>
        <v>NORMA</v>
      </c>
      <c r="BW373" s="9" t="n">
        <f aca="false">--3.75</f>
        <v>3.75</v>
      </c>
      <c r="BX373" s="10" t="n">
        <f aca="false">18.5- (0.3*H373)</f>
        <v>6.8</v>
      </c>
      <c r="BY373" s="10" t="n">
        <f aca="false">(BW373)-(BX373)</f>
        <v>-3.05</v>
      </c>
      <c r="BZ373" s="10" t="str">
        <f aca="false">IF(BY373="","",IF(BY373&lt;-27.5,"De -30 a -28",IF(BY373&lt;-25,"De -27,5 a -25,5",IF(BY373&lt;-22.5,"De -25 a -23",IF(BY373&lt;-20,"De -22,5 a -20,5",IF(BY373&lt;-17.5,"De -20 a -18",IF(BY373&lt;-15,"De -17,5 a -15,5",IF(BY373&lt;-12.5,"De -15 a -13",IF(BY373&lt;-10,"De -12,5 a -10,5",IF(BY373&lt;-7.5,"De -10 a -8",IF(BY373&lt;-5,"De -7,5 a -5,5",IF(BY373&lt;-2.5,"De -5 a -3",IF(BY373&lt;0,"De -2,5 a -0,5",IF(BY373&lt;2.5,"De 0 a 2",IF(BY373&lt;5,"De 2,5 a 4,5",IF(BY373&lt;7.5,"De 5 a 7",IF(BY373&lt;10,"De 7,5 a 9,5",IF(BY373&lt;12.5,"De 10 a 12",IF(BY373&lt;15,"De 12,5 a 14,5",IF(BY373&lt;17.5,"De 15 a 17",IF(BY373&lt;20,"De 17,5 a 19,5",IF(BY373&lt;22.5,"De 20 a 22",IF(BY373&lt;25,"De 22,5 a 24,5",IF(BY373&lt;27.5,"De 25 a 27","De 27,5 a 30"))))))))))))))))))))))))</f>
        <v>De -5 a -3</v>
      </c>
      <c r="CA373" s="12" t="n">
        <f aca="false">IF(BY373="","",IF(BY373&lt;=-28,1,IF(BY373&lt;=-25.5,2,IF(BY373&lt;=-23,3,IF(BY373&lt;=-20.5,4,IF(BY373&lt;=-18,5,IF(BY373&lt;=-15.5,6,IF(BY373&lt;=-13,7,IF(BY373&lt;=-10.5,8,IF(BY373&lt;=-8,9,IF(BY373&lt;=-5.5,10,IF(BY373&lt;=-3,11,IF(BY373&lt;=-0.5,12,IF(BY373&lt;=2,13,IF(BY373&lt;=4.5,14,IF(BY373&lt;=7,15,IF(BY373&lt;=9.5,16,IF(BY373&lt;=12,17,IF(BY373&lt;=14.5,18,IF(BY373&lt;=17,19,IF(BY373&lt;=19.5,20,IF(BY373&lt;=22,21,IF(BY373&lt;=24.5,22,IF(BY373&lt;=27,23,IF(BY373&lt;=30,24,"Fuera de rango")))))))))))))))))))))))))</f>
        <v>11</v>
      </c>
      <c r="CB373" s="9" t="n">
        <v>-3.5</v>
      </c>
      <c r="CC373" s="10" t="n">
        <f aca="false">18.5- (0.3*H373)</f>
        <v>6.8</v>
      </c>
      <c r="CD373" s="10" t="n">
        <f aca="false">(CB373)-(CC373)</f>
        <v>-10.3</v>
      </c>
      <c r="CE373" s="10" t="str">
        <f aca="false">IF(CD373="","",IF(CD373&lt;-27.5,"De -30 a -28",IF(CD373&lt;-25,"De -27,5 a -25,5",IF(CD373&lt;-22.5,"De -25 a -23",IF(CD373&lt;-20,"De -22,5 a -20,5",IF(CD373&lt;-17.5,"De -20 a -18",IF(CD373&lt;-15,"De -17,5 a -15,5",IF(CD373&lt;-12.5,"De -15 a -13",IF(CD373&lt;-10,"De -12,5 a -10,5",IF(CD373&lt;-7.5,"De -10 a -8",IF(CD373&lt;-5,"De -7,5 a -5,5",IF(CD373&lt;-2.5,"De -5 a -3",IF(CD373&lt;0,"De -2,5 a -0,5",IF(CD373&lt;=2,"De 0 a 2",IF(CD373&lt;=4.5,"De 2,5 a 4,5",IF(CD373&lt;=7,"De 5 a 7",IF(CD373&lt;=9.5,"De 7,5 a 9,5",IF(CD373&lt;=12,"De 10 a 12",IF(CD373&lt;=14.5,"De 12,5 a 14,5",IF(CD373&lt;=17,"De 15 a 17",IF(CD373&lt;=19.5,"De 17,5 a 19,5",IF(CD373&lt;=22,"De 20 a 22",IF(CD373&lt;=24.5,"De 22,5 a 24,5",IF(CD373&lt;=27,"De 25 a 27","De 27,5 a 30"))))))))))))))))))))))))</f>
        <v>De -12,5 a -10,5</v>
      </c>
      <c r="CF373" s="12" t="n">
        <f aca="false">IF(CD373="","",IF(CD373&lt;-27.5,1,IF(CD373&lt;-25,2,IF(CD373&lt;-22.5,3,IF(CD373&lt;-20,4,IF(CD373&lt;-17.5,5,IF(CD373&lt;-15,6,IF(CD373&lt;-12.5,7,IF(CD373&lt;-10,8,IF(CD373&lt;-7.5,9,IF(CD373&lt;-5,10,IF(CD373&lt;-2.5,11,IF(CD373&lt;0,12,IF(CD373&lt;2.5,13,IF(CD373&lt;5,14,IF(CD373&lt;7.5,15,IF(CD373&lt;10,16,IF(CD373&lt;12.5,17,IF(CD373&lt;15,18,IF(CD373&lt;17.5,19,IF(CD373&lt;20,20,IF(CD373&lt;22.5,21,IF(CD373&lt;25,22,IF(CD373&lt;27.5,23,24))))))))))))))))))))))))</f>
        <v>8</v>
      </c>
      <c r="CG373" s="9" t="n">
        <v>-0.75</v>
      </c>
      <c r="CH373" s="10" t="str">
        <f aca="false">IF(CG373="","",IF(AND(CG373&gt;=-10,CG373&lt;=-9.5),"-10 a -9,5",IF(AND(CG373&gt;-9.5,CG373&lt;=-8.5),"-9 a -8,5",IF(AND(CG373&gt;-8.5,CG373&lt;=-7.5),"-8 a -7,5",IF(AND(CG373&gt;-7.5,CG373&lt;=-6.5),"-7 a -6,5",IF(AND(CG373&gt;-6.5,CG373&lt;=-5.5),"-6 a -5,5",IF(AND(CG373&gt;-5.5,CG373&lt;=-4.5),"-5 a -4,5",IF(AND(CG373&gt;-4.5,CG373&lt;=-3.5),"-4 a -3,5",IF(AND(CG373&gt;-3.5,CG373&lt;=-2.5),"-3 a -2,5",IF(CG373=-2.25,"-2,25",IF(AND(CG373&gt;-2.5,CG373&lt;=-1.5),"-2 a -1,5",IF(AND(CG373&gt;-1.5,CG373&lt;=-0.5),"-1 a -0,5",IF(AND(CG373&gt;-0.5,CG373&lt;=0.5),"0 a 0,5",IF(AND(CG373&gt;0.5,CG373&lt;=1.5),"1 a 1,5",IF(AND(CG373&gt;1.5,CG373&lt;=2.5),"2 a 2,5",IF(AND(CG373&gt;2.5,CG373&lt;=3.5),"3 a 3,5",IF(AND(CG373&gt;3.5,CG373&lt;=4.5),"4 a 4,5",IF(AND(CG373&gt;4.5,CG373&lt;=5.5),"5 a 5,5",IF(AND(CG373&gt;5.5,CG373&lt;=6.5),"6 a 6,5",IF(AND(CG373&gt;6.5,CG373&lt;=7.5),"7 a 7,5",IF(AND(CG373&gt;7.5,CG373&lt;=8.5),"8 a 8,5",IF(AND(CG373&gt;8.5,CG373&lt;=9.5),"9 a 9,5",IF(CG373&gt;=10,"10","Fuera de rango")))))))))))))))))))))))</f>
        <v>-1 a -0,5</v>
      </c>
      <c r="CI373" s="11" t="n">
        <f aca="false">IF(CG373="","",IF(CG373=-2.25,"NORMA",IF(CG373&lt;=-9.5,1,IF(CG373&lt;=-8.5,2,IF(CG373&lt;=-7.5,3,IF(CG373&lt;=-6.5,4,IF(CG373&lt;=-5.5,5,IF(CG373&lt;=-4.5,6,IF(CG373&lt;=-3.5,7,IF(CG373&lt;=-2.5,8,IF(CG373&lt;=-1.5,9,IF(CG373&lt;=-0.5,10,IF(CG373&lt;=0.5,11,IF(CG373&lt;=1.5,12,IF(CG373&lt;=2.5,13,IF(CG373&lt;=3.5,14,IF(CG373&lt;=4.5,15,IF(CG373&lt;=5.5,16,IF(CG373&lt;=6.5,17,IF(CG373&lt;=7.5,18,IF(CG373&lt;=8.5,19,IF(CG373&lt;=9.5,20,IF(CG373=10,21,"Fuera de rango")))))))))))))))))))))))</f>
        <v>10</v>
      </c>
      <c r="CJ373" s="9" t="n">
        <v>1.5</v>
      </c>
      <c r="CK373" s="10" t="str">
        <f aca="false">IF(CJ373="","",IF(AND(CJ373&gt;=-6,CJ373&lt;=-5.5),"-6 a -5,5",IF(AND(CJ373&gt;-5.5,CJ373&lt;=-4.5),"-5 a -4,5",IF(AND(CJ373&gt;-4.5,CJ373&lt;=-3.5),"-4 a -3,5",IF(AND(CJ373&gt;-3.5,CJ373&lt;=-2.5),"-3 a -2,5",IF(AND(CJ373&gt;-2.5,CJ373&lt;=-1.5),"-2 a -1,5",IF(AND(CJ373&gt;-1.5,CJ373&lt;=-0.5),"-1 a -0,5",IF(AND(CJ373&gt;-0.5,CJ373&lt;=0.5),"0 a 0,5",IF(AND(CJ373&gt;0.5,CJ373&lt;=1.5),"1 a 1,5",IF(AND(CJ373&gt;1.5,CJ373&lt;2.5),"2",IF(AND(CJ373&gt;=2.5,CJ373&lt;=3),"2,5 a 3",IF(AND(CJ373&gt;3,CJ373&lt;=4),"3,5 a 4",IF(AND(CJ373&gt;4,CJ373&lt;=5),"4,5 a 5",IF(AND(CJ373&gt;5,CJ373&lt;=6),"5,5 a 6",IF(AND(CJ373&gt;6,CJ373&lt;=7),"6,5 a 7",IF(AND(CJ373&gt;7,CJ373&lt;=8),"7,5 a 8",IF(AND(CJ373&gt;8,CJ373&lt;=9.5),"8,5 a 9,5",IF(CJ373=10,"10","Fuera de rango"))))))))))))))))))</f>
        <v>1 a 1,5</v>
      </c>
      <c r="CL373" s="11" t="n">
        <f aca="false">IF(CK373="","",IF(OR(CK373="-6 a -5,5",CK373="-6 - -5,5"),1,IF(OR(CK373="-5 a -4,5",CK373="-5 - -4,5"),2,IF(OR(CK373="-4 a -3,5",CK373="-4 - -3,5"),3,IF(OR(CK373="-3 a -2,5",CK373="-3 - -2,5"),4,IF(OR(CK373="-2 a -1,5",CK373="-2 - -1,5"),5,IF(OR(CK373="-1 a -0,5",CK373="-1 - -0,5"),6,IF(OR(CK373="0 a 0,5",CK373="0 - 0,5"),7,IF(OR(CK373="1 a 1,5",CK373="1 - 1,5"),8,IF(CK373="2","NORMA",IF(OR(CK373="2,5 a 3",CK373="2,5 - 3"),9,IF(OR(CK373="3,5 a 4",CK373="3,5 - 4"),10,IF(OR(CK373="4,5 a 5",CK373="4,5 - 5"),11,IF(OR(CK373="5,5 a 6",CK373="5,5 - 6"),12,IF(OR(CK373="6,5 a 7",CK373="6,5 - 7"),13,IF(OR(CK373="7,5 a 8",CK373="7,5 - 8"),14,IF(OR(CK373="8,5 a 9",CK373="8,5 - 9,5",CK373="9 a 9,5"),15,IF(CK373="10",15,IF(OR(CK373="0,5 a 1",CK373="0,5 - 1"),7,"Fuera de rango")))))))))))))))))))</f>
        <v>8</v>
      </c>
      <c r="CN373" s="10" t="str">
        <f aca="false">IF(CM373=0,"0", " ")</f>
        <v>0</v>
      </c>
      <c r="CO373" s="10" t="str">
        <f aca="false">IF(CM373&gt;0,"EME"," ")</f>
        <v> </v>
      </c>
      <c r="CQ373" s="10" t="str">
        <f aca="false">IF(CP373&gt;0,"0", " ")</f>
        <v> </v>
      </c>
      <c r="CR373" s="10" t="str">
        <f aca="false">IF(CP373&gt;0,"EME"," ")</f>
        <v> </v>
      </c>
      <c r="CS373" s="9" t="n">
        <v>0</v>
      </c>
      <c r="CV373" s="9" t="n">
        <v>0</v>
      </c>
      <c r="CY373" s="9" t="n">
        <v>-3</v>
      </c>
      <c r="DB373" s="9" t="n">
        <v>-3.5</v>
      </c>
      <c r="DC373" s="11" t="str">
        <f aca="false">IF(DB373&lt;0,"2"," ")</f>
        <v>2</v>
      </c>
      <c r="DD373" s="11" t="str">
        <f aca="false">IF(DB373&lt;0,"MIO"," ")</f>
        <v>MIO</v>
      </c>
      <c r="DE373" s="9" t="n">
        <v>-0.5</v>
      </c>
      <c r="DF373" s="10" t="str">
        <f aca="false">IF(DE373&lt;0,"3"," ")</f>
        <v>3</v>
      </c>
      <c r="DG373" s="10" t="str">
        <f aca="false">IF(DE373&lt;0,"AST"," ")</f>
        <v>AST</v>
      </c>
      <c r="DH373" s="9" t="n">
        <v>-0.75</v>
      </c>
      <c r="DI373" s="10" t="str">
        <f aca="false">IF(DH373&lt;0,"3"," ")</f>
        <v>3</v>
      </c>
      <c r="DJ373" s="10" t="str">
        <f aca="false">IF(DH373&lt;0,"AST"," ")</f>
        <v>AST</v>
      </c>
      <c r="DK373" s="9" t="n">
        <v>0</v>
      </c>
      <c r="DL373" s="10" t="str">
        <f aca="false">IF(DK373&gt;0,"4"," ")</f>
        <v> </v>
      </c>
      <c r="DM373" s="10" t="str">
        <f aca="false">IF(DK373&gt;0,"PRE"," ")</f>
        <v> </v>
      </c>
      <c r="DN373" s="9" t="n">
        <v>0</v>
      </c>
      <c r="DO373" s="10" t="str">
        <f aca="false">IF(DN373&gt;0,"4"," ")</f>
        <v> </v>
      </c>
      <c r="DP373" s="10" t="str">
        <f aca="false">IF(DN373&gt;0,"PRE"," ")</f>
        <v> </v>
      </c>
      <c r="DS373" s="12" t="str">
        <f aca="false">CONCATENATE(CO373,CU373,DA373,DG373,DM373)</f>
        <v> AST </v>
      </c>
      <c r="DT373" s="10" t="e">
        <f aca="false" t="array" ref="DT373">_xlfn.IFS(DS373="EME    ","0", DS373=" HIP   ","1", DS373="  MIO  ","2", DS373="   AST ","3", DS373="    PRE","4", DS373="EME   PRE","5", DS373=" HIP  PRE","6", DS373=" HIP AST ","7", DS373="  MIO PRE","8", DS373="  MIOAST ","9", DS373="   ASTPRE","10",DS373=" HIP ASTPRE","11", DS373="  MIOASTPRE","12", DS373="     ","0")</f>
        <v>#N/A</v>
      </c>
      <c r="DV373" s="1" t="e">
        <f aca="false" t="array" ref="DV373">_xlfn.IFS(DU373="SI","2", DU373="NO","1")</f>
        <v>#N/A</v>
      </c>
      <c r="DX373" s="11" t="str">
        <f aca="false">IF(DW373=0,"1","2")</f>
        <v>1</v>
      </c>
      <c r="DY373" s="11" t="str">
        <f aca="false" t="array" ref="DY373">_xlfn.IFS(DW373=0,"0", DW373=0.25, "1", DW373=0.5,"2", DW373=0.75,"3", DW373=1,"4",DW373=1.25,"5", DW373=1.5,"6", DW373=1.75,"7", DW373=2,"8")</f>
        <v>0</v>
      </c>
      <c r="EA373" s="11" t="str">
        <f aca="false">IF(DZ373=0,"1","2")</f>
        <v>1</v>
      </c>
      <c r="EB373" s="11" t="str">
        <f aca="false" t="array" ref="EB373">_xlfn.IFS(DZ373=0,"0", DZ373=0.25, "1", DZ373=0.5,"2", DZ373=0.75,"3", DZ373=1,"4",DZ373=1.25,"5", DZ373=1.5,"6", DZ373=1.75,"7", DZ373=2,"8")</f>
        <v>0</v>
      </c>
      <c r="ED373" s="10" t="str">
        <f aca="false">IF(EC373=0,"1","2")</f>
        <v>1</v>
      </c>
      <c r="EE373" s="11" t="str">
        <f aca="false" t="array" ref="EE373">_xlfn.IFS(EC373=0,"0", EC373=-0.25, "1", EC373=-0.5,"2", EC373=-0.75,"3", EC373=-1,"4",EC373=-1.25,"5", EC373=-1.5,"6", EC373=-1.75,"7", EC373=-2,"8", EC373=-2.25,"9",EC373=-2.5,"10", EC373=-2.75,"11", EC373=-3,"12", EC373=-3.25,"13", EC373=-3.5,"14", EC373=-3.75,"15",EC373=-4,"16")</f>
        <v>0</v>
      </c>
      <c r="EG373" s="10" t="str">
        <f aca="false">IF(EF373=0,"1","2")</f>
        <v>1</v>
      </c>
      <c r="EH373" s="11" t="str">
        <f aca="false" t="array" ref="EH373">_xlfn.IFS(EF373=0,"0", EF373=-0.25, "1", EF373=-0.5,"2", EF373=-0.75,"3", EF373=-1,"4",EF373=-1.25,"5", EF373=-1.5,"6", EF373=-1.75,"7", EF373=-2,"8", EF373=-2.25,"9",EF373=-2.5,"10", EF373=-2.75,"11", EF373=-3,"12", EF373=-3.25,"13", EF373=-3.5,"14", EF373=-3.75,"15",EF373=-4,"16")</f>
        <v>0</v>
      </c>
      <c r="EJ373" s="11" t="str">
        <f aca="false">IF(EI373=0,"1","2")</f>
        <v>1</v>
      </c>
      <c r="EK373" s="11" t="str">
        <f aca="false" t="array" ref="EK373">_xlfn.IFS(EI373=0,"0", EI373=-0.25, "1", EI373=-0.5,"2", EI373=-0.75,"3", EI373=-1,"4",EI373=-1.25,"5", EI373=-1.5,"6", EI373=-1.75,"7", EI373=-2,"8", EI373=-2.25,"9", EI373=-2.25,"9",EI373=-2.5,"10", EI373=-2.75,"11", EI373=-3,"12", EI373=-3.25,"13", EI373=-3.5,"14", EI373=-3.75,"15",EI373=-4,"16", EI373=0.25, "17", EI373=0.5, "18")</f>
        <v>0</v>
      </c>
      <c r="EM373" s="11" t="str">
        <f aca="false">IF(EL373=0,"1","2")</f>
        <v>1</v>
      </c>
      <c r="EN373" s="11" t="str">
        <f aca="false" t="array" ref="EN373">_xlfn.IFS(EL373=0.25,"17",EL373=0.5,"18", EL373=0,"0", EL373=-0.25, "1", EL373=-0.5,"2", EL373=-0.75,"3", EL373=-1,"4",EL373=-1.25,"5", EL373=-1.5,"6", EL373=-1.75,"7", EL373=-2,"8",EL373= -2.25,"9",EL373=-2.5,"10",EL373= -2.75,"11",EL373= -3,"12",EL373= -3.25,"13",EL373= -3.5,"14",EL373= -3.75,"15",EL373=-4,"16")</f>
        <v>0</v>
      </c>
      <c r="EP373" s="11" t="str">
        <f aca="false">IF(EO373=0,"1","2")</f>
        <v>1</v>
      </c>
      <c r="EQ373" s="11" t="str">
        <f aca="false" t="array" ref="EQ373">_xlfn.IFS(EO373=0,"0", EO373=0.25, "1", EO373=0.5,"2", EO373=0.75,"3", EO373=1,"4",EO373=1.25,"5", EO373=1.5,"6", EO373=1.75,"7", EO373=2,"8", EO373=2.25,"9", EO373=2.25,"9",EO373=2.5,"10", EO373=2.75,"11", EO373=3,"12", EO373=3.25,"13", EO373=3.5,"14", EO373=3.75,"15",EO373=4,"16", EO373=-0.25, "17", bq=-0.5, "18")</f>
        <v>0</v>
      </c>
      <c r="ES373" s="11" t="str">
        <f aca="false">IF(ER373=0,"1","2")</f>
        <v>1</v>
      </c>
      <c r="ET373" s="11" t="str">
        <f aca="false" t="array" ref="ET373">_xlfn.IFS(ER373=0,"0", ER373=0.25, "1", ER373=0.5,"2", ER373=0.75,"3", ER373=1,"4",ER373=1.25,"5", ER373=1.5,"6", ER373=1.75,"7", ER373=2,"8", ER373=2.25,"9", ER373=2.25,"9",ER373=2.5,"10", ER373=2.75,"11", ER373=3,"12", ER373=3.25,"13", ER373=3.5,"14", ER373=3.75,"15",ER373=4,"16", ER373=-0.25, "17", bq=-0.5, "18")</f>
        <v>0</v>
      </c>
      <c r="EV373" s="14" t="e">
        <f aca="false">VLOOKUP(EU373,LEYENDA!$G$2:$H$8,2,TRUE())</f>
        <v>#N/A</v>
      </c>
      <c r="EW373" s="14" t="e">
        <f aca="false" t="array" ref="EW373">_xlfn.IFS(EV373="0-5","1", EV373="6-12","2", EV373="13-18","3", EV373="19-24","4", EV373="25-36","5", EV373="37-48","6", EV373="49-60","7")</f>
        <v>#N/A</v>
      </c>
    </row>
    <row r="374" customFormat="false" ht="13.5" hidden="false" customHeight="false" outlineLevel="0" collapsed="false">
      <c r="A374" s="1" t="n">
        <v>110</v>
      </c>
      <c r="B374" s="2" t="n">
        <v>1</v>
      </c>
      <c r="C374" s="33" t="n">
        <v>42444</v>
      </c>
      <c r="E374" s="5" t="str">
        <f aca="false">VLOOKUP(A374,'286'!$A$3:$J$6279,10,FALSE())</f>
        <v>JORDÁN JUL, ABEL</v>
      </c>
      <c r="F374" s="4" t="str">
        <f aca="false">VLOOKUP(A374,'286'!$A$3:$I$1768,3,FALSE())</f>
        <v>JORJULA</v>
      </c>
      <c r="G374" s="6" t="n">
        <f aca="false">VLOOKUP(A374,'286'!$A$3:$I$1768,4,FALSE())</f>
        <v>37882</v>
      </c>
      <c r="H374" s="7" t="n">
        <f aca="false">YEAR(C374)-YEAR(G374)</f>
        <v>13</v>
      </c>
      <c r="I374" s="1" t="str">
        <f aca="false">VLOOKUP(H374,LEYENDA!$C$2:$D$6,2,TRUE())</f>
        <v>13-24</v>
      </c>
      <c r="J374" s="5" t="str">
        <f aca="false">VLOOKUP(A374,'286'!$A$3:$I$1768,7,FALSE())</f>
        <v>H</v>
      </c>
      <c r="K374" s="8" t="n">
        <f aca="false">VLOOKUP(A374,'286'!$A$3:$I$1768,2,FALSE())</f>
        <v>0</v>
      </c>
      <c r="L374" s="4" t="str">
        <f aca="false">VLOOKUP(A374,'286'!$A$3:$I$1768,8,FALSE())</f>
        <v>D</v>
      </c>
      <c r="M374" s="4" t="str">
        <f aca="false">VLOOKUP(A374,'286'!$A$3:$I$1768,9,FALSE())</f>
        <v>I</v>
      </c>
      <c r="N374" s="8" t="str">
        <f aca="false">IF(R374=O374, "MISMA","CONTRARIA")</f>
        <v>CONTRARIA</v>
      </c>
      <c r="O374" s="8" t="str">
        <f aca="false" t="array" ref="O374">_xlfn.IFS(L374="D","1", L374="I","2")</f>
        <v>1</v>
      </c>
      <c r="P374" s="8" t="e">
        <f aca="false" t="array" ref="P374">_xlfn.IFS(K374="OD","1", K374="OI","2")</f>
        <v>#N/A</v>
      </c>
      <c r="Q374" s="1" t="str">
        <f aca="false" t="array" ref="Q374">_xlfn.IFS(J374="M","1", J374="H","2")</f>
        <v>2</v>
      </c>
      <c r="R374" s="8" t="str">
        <f aca="false" t="array" ref="R374">_xlfn.IFS(M374="D","1", M374="I","2")</f>
        <v>2</v>
      </c>
      <c r="S374" s="1" t="str">
        <f aca="false" t="array" ref="S374">_xlfn.IFS(N374="CONTRARIA", "1",N374= "MISMA","2")</f>
        <v>1</v>
      </c>
      <c r="T374" s="1" t="str">
        <f aca="false" t="array" ref="T374">_xlfn.IFS(I374="0-12","1", I374="13-24","2", I374="25-40","3", I374="41-60","4", I374="61-100","5")</f>
        <v>2</v>
      </c>
      <c r="U374" s="9" t="n">
        <v>3</v>
      </c>
      <c r="V374" s="1" t="str">
        <f aca="false">IF(U374="","",IF(AND(U374&gt;=-9,U374&lt;=-6.5),"-9 a -6,5",IF(AND(U374&gt;=-6,U374&lt;=-3.5),"-6 a -3,5",IF(AND(U374&gt;=-3,U374&lt;=-1),"-3 a -1",IF(U374=-0.5,"-0,5",IF(AND(U374&gt;=0,U374&lt;=2.5),"0 a 2,5",IF(AND(U374&gt;=3,U374&lt;=5.5),"3 a 5,5",IF(AND(U374&gt;=6,U374&lt;=8.5),"6 a 8,5",IF(AND(U374&gt;=9,U374&lt;=20),"9 a 20","Fuera de rango")))))))))</f>
        <v>3 a 5,5</v>
      </c>
      <c r="W374" s="11" t="n">
        <f aca="false">IF(V374="","",IF(V374="-9 a -6,5",2,IF(V374="-6 a -3,5",3,IF(V374="-3 a -1",4,IF(V374="-0,5","NORMA",IF(V374="0 a 2,5",5,IF(V374="3 a 5,5",6,IF(V374="6 a 8,5",7,IF(V374="9 a 20",8,"Fuera de rango")))))))))</f>
        <v>6</v>
      </c>
      <c r="X374" s="9" t="n">
        <v>0</v>
      </c>
      <c r="Y374" s="11" t="str">
        <f aca="false">IF(X374="","",IF(AND(X374&gt;=0,X374&lt;=4),"0 a 4",IF(AND(X374&gt;=4.5,X374&lt;=8.5),"4,5 a 8,5",IF(X374=9,"9",IF(AND(X374&gt;=9.5,X374&lt;=13),"9,5 a 13",IF(AND(X374&gt;=13.5,X374&lt;=20),"13,5 a 20",IF(AND(X374&gt;=20.5,X374&lt;=35),"20,5 a 35","Fuera de rango")))))))</f>
        <v>0 a 4</v>
      </c>
      <c r="Z374" s="11" t="n">
        <f aca="false">IF(Y374="","",IF(Y374="0 a 4",1,IF(Y374="4,5 a 8,5",2,IF(Y374="9","NORMA",IF(Y374="9,5 a 13",3,IF(Y374="13,5 a 20",4,IF(Y374="20,5 a 35",5,"Fuera de rango")))))))</f>
        <v>1</v>
      </c>
      <c r="AA374" s="9" t="n">
        <v>22</v>
      </c>
      <c r="AB374" s="10" t="str">
        <f aca="false">IF(AA374="","",IF(AND(AA374&gt;=0,AA374&lt;=9),"0 a 9",IF(AND(AA374&gt;=9.5,AA374&lt;=18.5),"9,5 a 18,5",IF(AA374=19,"19",IF(AND(AA374&gt;=19.5,AA374&lt;=28),"19,5 a 28",IF(AND(AA374&gt;=28.5,AA374&lt;=40),"28,5 a 40","Fuera de rango"))))))</f>
        <v>19,5 a 28</v>
      </c>
      <c r="AC374" s="11" t="n">
        <f aca="false" t="array" ref="AC374">_xlfn.IFS(AB374="","",AB374="0 a 9",1,AB374="9,5 a 18,5",2,AB374="19","NORMA",AB374="19,5 a 28",3,AB374="28,5 a 40",4,TRUE(),"Fuera de rango")</f>
        <v>3</v>
      </c>
      <c r="AD374" s="9" t="n">
        <v>15</v>
      </c>
      <c r="AE374" s="10" t="str">
        <f aca="false">IF(AD374="","",IF(AND(AD374&gt;=-10,AD374&lt;=0),"De -10 a 0",IF(AND(AD374&gt;=0.5,AD374&lt;=9.5),"0,5 a 9,5",IF(AD374=10,"10",IF(AND(AD374&gt;=10.5,AD374&lt;=20),"10,5 a 20",IF(AND(AD374&gt;=20.5,AD374&lt;=40),"20,5 a 40","Fuera de rango"))))))</f>
        <v>10,5 a 20</v>
      </c>
      <c r="AF374" s="12" t="n">
        <f aca="false">IF(AD374="","",IF(AND(AD374&gt;=-10,AD374&lt;=0),1,IF(AND(AD374&gt;=0.5,AD374&lt;=9.5),2,IF(AD374=10,"NORMA",IF(AND(AD374&gt;=10.5,AD374&lt;=20),3,IF(AND(AD374&gt;=20.5,AD374&lt;=40),4,""))))))</f>
        <v>3</v>
      </c>
      <c r="AG374" s="9" t="n">
        <v>8</v>
      </c>
      <c r="AH374" s="10" t="str">
        <f aca="false">IF(AG374="","",IF(AND(AG374&gt;=0,AG374&lt;=4),"0 a 4",IF(AND(AG374&gt;=4.5,AG374&lt;=8.5),"4,5 a 8,5",IF(AG374=9,"9",IF(AND(AG374&gt;=9.5,AG374&lt;=13),"9,5 a 13",IF(AND(AG374&gt;=13.5,AG374&lt;=25),"13,5 a 25","Fuera de rango"))))))</f>
        <v>4,5 a 8,5</v>
      </c>
      <c r="AI374" s="10" t="n">
        <f aca="false">IF(AH374="","",IF(AH374="0 a 4",1,IF(AH374="4,5 a 8,5",2,IF(AH374="9","NORMA",IF(AH374="9,5 a 13",3,IF(AH374="13,5 a 25",4,""))))))</f>
        <v>2</v>
      </c>
      <c r="AJ374" s="9" t="n">
        <v>4</v>
      </c>
      <c r="AK374" s="10" t="str">
        <f aca="false">IF(AJ374="","",IF(AND(AJ374&gt;=-15,AJ374&lt;=-10.5),"-15 a -10,5",IF(AND(AJ374&gt;=-10,AJ374&lt;=-4),"-10 a -4",IF(AND(AJ374&gt;=-4.5,AJ374&lt;=0),"-4,5 a 0",IF(AND(AJ374&gt;=0.5,AJ374&lt;=4.5),"0,5 a 4,5",IF(AJ374=5,"5",IF(AND(AJ374&gt;=5.5,AJ374&lt;=10),"5,5 a 10",IF(AND(AJ374&gt;=10.5,AJ374&lt;=20),"10,5 a 20","Fuera de rango"))))))))</f>
        <v>0,5 a 4,5</v>
      </c>
      <c r="AL374" s="11" t="n">
        <f aca="false">IF(AK374="","",IF(AK374="-15 a -10,5",1,IF(AK374="-10 a -4",2,IF(AK374="-4,5 a 0",3,IF(AK374="0,5 a 4,5",4,IF(AK374="5","NORMA",IF(AK374="5,5 a 10",5,IF(AK374="10,5 a 20",6,"Error"))))))))</f>
        <v>4</v>
      </c>
      <c r="AM374" s="9" t="n">
        <v>0</v>
      </c>
      <c r="AN374" s="10" t="str">
        <f aca="false">IF(AM374="","",IF(AND(AM374&gt;=-7.5,AM374&lt;=-5.5),"-7,5 a -5,5",IF(AND(AM374&gt;=-5,AM374&lt;=-3),"-5 a -3",IF(AND(AM374&gt;=-2.5,AM374&lt;=-0.5),"-2,5 a -0,5",IF(AM374=0,"0,00",IF(AND(AM374&gt;=0.5,AM374&lt;=2.5),"0,5 a 2,5",IF(AND(AM374&gt;=3,AM374&lt;=5),"3 a 5",IF(AND(AM374&gt;=5.5,AM374&lt;=7.5),"5,5 a 7,5",IF(AND(AM374&gt;=8,AM374&lt;=10),"8 a 10","Fuera de rango")))))))))</f>
        <v>0,00</v>
      </c>
      <c r="AO374" s="11" t="str">
        <f aca="false">IF(AN374="","",IF(AN374="-7,5 a -5,5",1,IF(AN374="-5 a -3",2,IF(AN374="-2,5 a -0,5",3,IF(AN374="0,00","NORMA",IF(AN374="0,5 a 2,5",4,IF(AN374="3 a 5",5,IF(AN374="5,5 a 7,5",6,IF(AN374="8 a 10",7,"Error")))))))))</f>
        <v>NORMA</v>
      </c>
      <c r="AP374" s="9" t="n">
        <v>3</v>
      </c>
      <c r="AQ374" s="10" t="str">
        <f aca="false">IF(AP374="","",IF(AND(AP374&gt;=-20,AP374&lt;=-9.5),"-20 a -9,5",IF(AND(AP374&gt;=-9,AP374&lt;=-6.5),"-9 a -6,5",IF(AP374=-6,"-6",IF(AND(AP374&gt;=-5.5,AP374&lt;=-3),"-5,5 a -3",IF(AND(AP374&gt;=-2.5,AP374&lt;=0),"-2,5 a 0",IF(AND(AP374&gt;=0.5,AP374&lt;=3),"0,5 a 3",IF(AND(AP374&gt;=3.5,AP374&lt;=6),"3,5 a 6",IF(AND(AP374&gt;=6.5,AP374&lt;=9),"6,5 a 9",IF(AND(AP374&gt;=9.5,AP374&lt;=20),"9,5 a 20","Fuera de rango"))))))))))</f>
        <v>0,5 a 3</v>
      </c>
      <c r="AR374" s="11" t="n">
        <f aca="false">IF(AQ374="","",IF(AQ374="-20 a -9,5",1,IF(AQ374="-9 a -6,5",2,IF(AQ374="-6","NORMA",IF(AQ374="-5,5 a -3",3,IF(AQ374="-2,5 a 0",4,IF(AQ374="0,5 a 3",5,IF(AQ374="3,5 a 6",6,IF(AQ374="6,5 a 9",7,IF(AQ374="9,5 a 20",8,""))))))))))</f>
        <v>5</v>
      </c>
      <c r="AS374" s="9" t="n">
        <v>1</v>
      </c>
      <c r="AT374" s="10" t="str">
        <f aca="false">IF(AS374="","",IF(AND(AS374&gt;=-16,AS374&lt;=-14),"-16 a -14",IF(AND(AS374&gt;=-13.5,AS374&lt;=-11.5),"-13,5 a -11,5",IF(AND(AS374&gt;=-11,AS374&lt;=-9),"-11 a -9",IF(AND(AS374&gt;=-8.5,AS374&lt;=-6.5),"-8,5 a -6,5",IF(AND(AS374&gt;=-6,AS374&lt;=-4),"-6 a -4",IF(AND(AS374&gt;=-3.5,AS374&lt;=-1.5),"-3,5 a -1,5",IF(AND(AS374&gt;=-1,AS374&lt;=1),"-1 a 1",IF(AND(AS374&gt;=1.5,AS374&lt;=3.5),"1,5 a 3,5",IF(AND(AS374&gt;=4,AS374&lt;=6),"4 a 6",IF(AND(AS374&gt;=6.5,AS374&lt;=8.5),"6,5 a 8,5",IF(AND(AS374&gt;=9,AS374&lt;=11),"9 a 11",IF(AND(AS374&gt;=11.5,AS374&lt;=13.5),"11,5 a 13,5",IF(AND(AS374&gt;=14,AS374&lt;=16),"14 a 16",IF(AND(AS374&gt;=16.5,AS374&lt;=18.5),"16,5 a 18,5",IF(AND(AS374&gt;=19,AS374&lt;=21),"19 a 21","Fuera de rango"))))))))))))))))</f>
        <v>-1 a 1</v>
      </c>
      <c r="AU374" s="11" t="n">
        <f aca="false" t="array" ref="AU374">IF(AT374="","",_xlfn.IFS(AT374="-16 a -14",1,AT374="-13,5 a -11,5",2,AT374="-11 a -9",3,AT374="-8,5 a -6,5",4,AT374="-6 a -4",5,AT374="-3,5 a -1,5",6,AT374="-1 a 1",7,AT374="1,5 a 3,5",8,AT374="4 a 6","NORMA",AT374="6,5 a 8,5",9,AT374="9 a 11",10,AT374="11,5 a 13,5",11,AT374="14 a 16",12,AT374="16,5 a 18,5",13,AT374="19 a 21",14,TRUE(),""))</f>
        <v>7</v>
      </c>
      <c r="AV374" s="9" t="n">
        <v>1</v>
      </c>
      <c r="AW374" s="10" t="str">
        <f aca="false">IF(AV374="","",IF(AND(AV374&gt;=-1,AV374&lt;=-0.5),"-1 a -0,5",IF(AND(AV374&gt;-0.5,AV374&lt;=0),"De -0,5 a 0",IF(AND(AV374&gt;=0.25,AV374&lt;=0.75),"0,25 a 0,75",IF(AND(AV374&gt;=1,AV374&lt;=1.5),"1 a 1,5",IF(AND(AV374&gt;=1.75,AV374&lt;=2.25),"1,75 a 2,25",IF(AND(AV374&gt;=2.5,AV374&lt;=3),"2,5 a 3",IF(AND(AV374&gt;=3.25,AV374&lt;=3.75),"3,25 a 3,75","Fuera de rango"))))))))</f>
        <v>1 a 1,5</v>
      </c>
      <c r="AX374" s="10" t="n">
        <f aca="false">IF(AW374="","",IF(OR(AW374="-1 a -0,5",AW374="-1 a -0.5"),1,IF(OR(AW374="De -0,5 a 0",AW374="-0,5 a 0",AW374="De -0.5 a 0"),2,IF(OR(AW374="0,25 a 0,75",AW374="0.25 a 0.75"),"NORMA",IF(OR(AW374="1 a 1,5",AW374="1 a 1.5"),3,IF(OR(AW374="1,75 a 2,25",AW374="1.75 a 2.25"),4,IF(OR(AW374="2,5 a 3",AW374="2.5 a 3"),5,IF(OR(AW374="3,25 a 3,75",AW374="3.25 a 3.75"),6,""))))))))</f>
        <v>3</v>
      </c>
      <c r="AY374" s="9" t="n">
        <v>1</v>
      </c>
      <c r="AZ374" s="10" t="str">
        <f aca="false">IF(AY374="","",IF(AND(AY374&gt;=-20,AY374&lt;=-9.5),"-20 a -9,5",IF(AND(AY374&gt;=-9,AY374&lt;=-6.5),"-9 a -6,5",IF(AY374=-6,"-6",IF(AND(AY374&gt;=-5.5,AY374&lt;=-3),"-5,5 a -3",IF(AND(AY374&gt;=-2.5,AY374&lt;=0),"-2,5 a 0",IF(AND(AY374&gt;=0.5,AY374&lt;=3),"0,5 a 3",IF(AND(AY374&gt;=3.5,AY374&lt;=6),"3,5 a 6","Fuera de rango"))))))))</f>
        <v>0,5 a 3</v>
      </c>
      <c r="BA374" s="11" t="n">
        <f aca="false">IF(AZ374="","",IF(AZ374="-20 a -9,5",1,IF(AZ374="-9 a -6,5",2,IF(AZ374="-6","NORMA",IF(AZ374="-5,5 a -3",3,IF(AZ374="-2,5 a 0",4,IF(AZ374="0,5 a 3",5,IF(AZ374="3,5 a 6",6,""))))))))</f>
        <v>5</v>
      </c>
      <c r="BB374" s="9" t="n">
        <v>0</v>
      </c>
      <c r="BC374" s="10" t="str">
        <f aca="false" t="array" ref="BC374">IF(BB374="","",_xlfn.IFS(AND(BB374&gt;=0,BB374&lt;=2),"0 a 2",AND(BB374&gt;=2.5,BB374&lt;=4.5),"2,5 a 4,5",AND(BB374&gt;=5,BB374&lt;=7),"5 a 7",AND(BB374&gt;=7.5,BB374&lt;=9.5),"7,5 a 9,5",AND(BB374&gt;=10,BB374&lt;=12),"10 a 12",AND(BB374&gt;=12.5,BB374&lt;=14.5),"12,5 a 14,5",BB374=15,"15",AND(BB374&gt;=15.5,BB374&lt;=17.5),"15,5 a 17,5",AND(BB374&gt;=18,BB374&lt;=20),"18 a 20",AND(BB374&gt;=20.5,BB374&lt;=22.5),"20,5 a 22,5",AND(BB374&gt;=23,BB374&lt;=25),"23 a 25",TRUE(),"Fuera de rango"))</f>
        <v>0 a 2</v>
      </c>
      <c r="BD374" s="11" t="n">
        <f aca="false" t="array" ref="BD374">IF(BC374="","",_xlfn.IFS(BC374="0 a 2",1,BC374="2,5 a 4,5",2,BC374="5 a 7",3,BC374="7,5 a 9,5",4,BC374="10 a 12",5,BC374="12,5 a 14,5",6,BC374="15","NORMA",BC374="15,5 a 17,5",7,BC374="18 a 20",8,BC374="20,5 a 22,5",9,BC374="23 a 25",10,TRUE(),"Fuera de rango"))</f>
        <v>1</v>
      </c>
      <c r="BE374" s="9" t="n">
        <v>26</v>
      </c>
      <c r="BF374" s="10" t="str">
        <f aca="false">IF(BE374="","",IF(AND(BE374&gt;=-20,BE374&lt;=-10),"-20 a -10",IF(AND(BE374&gt;=-9.5,BE374&lt;=0.5),"-9,5 a 0,5",IF(AND(BE374&gt;=1,BE374&lt;=11),"1 a 11",IF(AND(BE374&gt;=11.5,BE374&lt;=20.5),"11,5 a 20,5",IF(BE374=21,"21",IF(AND(BE374&gt;=21.5,BE374&lt;=31.5),"21,5 a 31,5",IF(AND(BE374&gt;=32,BE374&lt;=42),"32 a 42","Fuera de rango"))))))))</f>
        <v>21,5 a 31,5</v>
      </c>
      <c r="BG374" s="11" t="n">
        <f aca="false">IF(BF374="","",IF(BF374="-20 a -10",1,IF(BF374="-9,5 a 0,5",2,IF(BF374="1 a 11",3,IF(BF374="11,5 a 20,5",4,IF(BF374="21","NORMA",IF(BF374="21,5 a 31,5",5,IF(BF374="32 a 42",6,""))))))))</f>
        <v>5</v>
      </c>
      <c r="BH374" s="9" t="n">
        <v>18</v>
      </c>
      <c r="BI374" s="10" t="str">
        <f aca="false">IF(BH374="","",IF(AND(BH374&gt;=-20,BH374&lt;=-15),"-20 a -15",IF(AND(BH374&gt;=-14.5,BH374&lt;=-9.5),"-14,5 a -9,5",IF(AND(BH374&gt;=-9,BH374&lt;=-4),"-9 a -4",IF(AND(BH374&gt;=-3.5,BH374&lt;=2.5),"-3,5 a 2,5",IF(AND(BH374&gt;=3,BH374&lt;=8),"3 a 8",IF(AND(BH374&gt;=8.5,BH374&lt;=14.5),"8,5 a 14,5",IF(BH374=15,"15",IF(AND(BH374&gt;=15.5,BH374&lt;=20.5),"15,5 a 20,5",IF(AND(BH374&gt;=21,BH374&lt;=26),"21 a 26","Fuera de rango"))))))))))</f>
        <v>15,5 a 20,5</v>
      </c>
      <c r="BJ374" s="11" t="n">
        <f aca="false">IF(BI374="","",IF(BI374="-20 a -15",1,IF(BI374="-14,5 a -9,5",2,IF(BI374="-9 a -4",3,IF(BI374="-3,5 a 2,5",4,IF(BI374="3 a 8",5,IF(BI374="8,5 a 14,5",6,IF(BI374="15","NORMA",IF(BI374="15,5 a 20,5",7,IF(BI374="21 a 26",8,IF(BI374="26,5 a 31,5",9,"")))))))))))</f>
        <v>7</v>
      </c>
      <c r="BK374" s="9" t="n">
        <v>10</v>
      </c>
      <c r="BL374" s="10" t="str">
        <f aca="false">IF(BK374="","",IF(AND(BK374&gt;=0,BK374&lt;=2),"0 - 2",IF(AND(BK374&gt;=2.5,BK374&lt;=4.5),"2,5 - 4,5",IF(AND(BK374&gt;=5,BK374&lt;=7),"5 - 7",IF(AND(BK374&gt;=7.5,BK374&lt;=9.5),"7,5 - 9,5",IF(AND(BK374&gt;=10,BK374&lt;=12),"10 - 12",IF(AND(BK374&gt;=12.5,BK374&lt;=13.5),"12,5 - 13,5",IF(BK374=14,"14",IF(AND(BK374&gt;=14.5,BK374&lt;=16.5),"14,5 - 16,5",IF(AND(BK374&gt;=17,BK374&lt;=19),"17 - 19",IF(AND(BK374&gt;=19.5,BK374&lt;=21.5),"19,5 - 21,5",IF(AND(BK374&gt;=22,BK374&lt;=24),"22 - 24",IF(AND(BK374&gt;=24.5,BK374&lt;=26.5),"24,5 - 26,5",IF(AND(BK374&gt;=27,BK374&lt;=29),"27 - 29",IF(AND(BK374&gt;=29.5,BK374&lt;=30),"29,5 - 30","Fuera de rango")))))))))))))))</f>
        <v>10 - 12</v>
      </c>
      <c r="BM374" s="11" t="n">
        <f aca="false">IF(BL374="","",IF(BL374="0 - 2",1,IF(BL374="2,5 - 4,5",2,IF(BL374="5 - 7",3,IF(BL374="7,5 - 9,5",4,IF(BL374="10 - 12",5,IF(BL374="12,5 - 13,5",6,IF(BL374="14","NORMA",IF(BL374="14,5 - 16,5",7,IF(BL374="17 - 19",8,IF(BL374="19,5 - 21,5",9,IF(BL374="22 - 24",10,IF(BL374="24,5 - 26,5",11,IF(BL374="27 - 29",12,IF(BL374="29,5 - 30",13,"")))))))))))))))</f>
        <v>5</v>
      </c>
      <c r="BN374" s="9" t="n">
        <v>12</v>
      </c>
      <c r="BO374" s="11" t="str">
        <f aca="false">IF(BN374="","",IF(AND(BN374&gt;=-20,BN374&lt;=-10),"-20 a -10",IF(AND(BN374&gt;=-9.5,BN374&lt;=0.5),"-9,5 a 0,5",IF(AND(BN374&gt;=1,BN374&lt;=11),"1 a 11",IF(AND(BN374&gt;=11.5,BN374&lt;=21.5),"11,5 a 21,5",IF(BN374=22,"22",IF(AND(BN374&gt;=22.5,BN374&lt;=32.5),"22,5 a 32,5",IF(AND(BN374&gt;=33,BN374&lt;=43),"33 a 43","Fuera de rango"))))))))</f>
        <v>11,5 a 21,5</v>
      </c>
      <c r="BP374" s="11" t="n">
        <f aca="false">IF(BO374="","",IF(BO374="-20 a -10",1,IF(BO374="-9,5 a 0,5",2,IF(BO374="1 a 11",3,IF(BO374="11,5 a 21,5",4,IF(BO374="22","NORMA",IF(BO374="22,5 a 32,5",5,IF(BO374="33 a 43",6,""))))))))</f>
        <v>4</v>
      </c>
      <c r="BQ374" s="9" t="n">
        <v>4</v>
      </c>
      <c r="BR374" s="10" t="str">
        <f aca="false">IF(BQ374="","",IF(AND(BQ374&gt;=-20,BQ374&lt;=-15),"-20 a -15",IF(AND(BQ374&gt;=-14.5,BQ374&lt;=-9.5),"-14,5 a -9,5",IF(AND(BQ374&gt;=-9,BQ374&lt;=-4),"-9 a -4",IF(AND(BQ374&gt;=-3.5,BQ374&lt;=2.5),"-3,5 a 2,5",IF(AND(BQ374&gt;=3,BQ374&lt;=8),"3 a 8",IF(AND(BQ374&gt;=8.5,BQ374&lt;=13.5),"8,5 a 13,5",IF(AND(BQ374&gt;=14,BQ374&lt;=17.5),"14 a 17,5",IF(BQ374=18,"18",IF(AND(BQ374&gt;=18.5,BQ374&lt;=23.5),"18,5 a 23,5",IF(AND(BQ374&gt;=24,BQ374&lt;=29),"24 a 29",IF(AND(BQ374&gt;=29.5,BQ374&lt;=34.5),"29,5 a 34,5",IF(AND(BQ374&gt;=35,BQ374&lt;=40),"35 a 40","Fuera de rango")))))))))))))</f>
        <v>3 a 8</v>
      </c>
      <c r="BS374" s="11" t="n">
        <f aca="false">IF(BR374="","",IF(BR374="-20 a -15",1,IF(BR374="-14,5 a -9,5",2,IF(BR374="-9 a -4",3,IF(BR374="-3,5 a 2,5",4,IF(BR374="3 a 8",5,IF(BR374="8,5 a 13,5",6,IF(BR374="14 a 17,5",7,IF(BR374="18","NORMA",IF(BR374="18,5 a 23,5",8,IF(BR374="24 a 29",9,IF(BR374="29,5 a 34,5",10,IF(BR374="35 a 40",11,"")))))))))))))</f>
        <v>5</v>
      </c>
      <c r="BT374" s="9" t="n">
        <v>0</v>
      </c>
      <c r="BU374" s="10" t="str">
        <f aca="false">IF(BT374="","",IF(AND(BT374&gt;=-20,BT374&lt;=-18),"-20 a -18",IF(AND(BT374&gt;=-17.5,BT374&lt;=-15.5),"-17,5 a -15,5",IF(AND(BT374&gt;=-15,BT374&lt;=-13),"-15 a -13",IF(AND(BT374&gt;=-12.5,BT374&lt;=-10.5),"-12,5 a -10,5",IF(AND(BT374&gt;=-10,BT374&lt;=-8),"-10 a -8",IF(AND(BT374&gt;=-7.5,BT374&lt;=-5.5),"-7,5 a -5,5",IF(AND(BT374&gt;=-5,BT374&lt;=-3),"-5 a -3",IF(AND(BT374&gt;=-2.5,BT374&lt;=-0.5),"-2,5 a -0,5",IF(BT374=0,"0",IF(AND(BT374&gt;=0.5,BT374&lt;=2.5),"0,5 a 2,5",IF(AND(BT374&gt;=3,BT374&lt;=5),"3 a 5",IF(AND(BT374&gt;=5.5,BT374&lt;=7.5),"5,5 a 7,5",IF(AND(BT374&gt;=8,BT374&lt;=10),"8 a 10",IF(AND(BT374&gt;=10.5,BT374&lt;=12.5),"10,5 a 12,5",IF(AND(BT374&gt;=13,BT374&lt;=15),"13 a 15",IF(AND(BT374&gt;=15.5,BT374&lt;=17.5),"15,5 a 17,5",IF(AND(BT374&gt;=18,BT374&lt;=20),"18 a 20","Fuera de rango"))))))))))))))))))</f>
        <v>0</v>
      </c>
      <c r="BV374" s="11" t="str">
        <f aca="false">IF(BT374="","",IF(BT374=0,"NORMA",IF(AND(BT374&gt;=-20,BT374&lt;=-18),2,IF(AND(BT374&gt;=-17.5,BT374&lt;=-15.5),2,IF(AND(BT374&gt;=-15,BT374&lt;=-13),3,IF(AND(BT374&gt;=-12.5,BT374&lt;=-10.5),4,IF(AND(BT374&gt;=-10,BT374&lt;=-8),5,IF(AND(BT374&gt;=-7.5,BT374&lt;=-5.5),6,IF(AND(BT374&gt;=-5,BT374&lt;=-3),7,IF(AND(BT374&gt;=-2.5,BT374&lt;=-0.5),8,IF(AND(BT374&gt;=0.5,BT374&lt;=2.5),9,IF(AND(BT374&gt;=3,BT374&lt;=5),10,IF(AND(BT374&gt;=5.5,BT374&lt;=7.5),11,IF(AND(BT374&gt;=8,BT374&lt;=10),12,IF(AND(BT374&gt;=10.5,BT374&lt;=12.5),13,IF(AND(BT374&gt;=13,BT374&lt;=15),14,IF(AND(BT374&gt;=15.5,BT374&lt;=17.5),15,IF(AND(BT374&gt;=18,BT374&lt;=20),16,"Fuera de rango"))))))))))))))))))</f>
        <v>NORMA</v>
      </c>
      <c r="BW374" s="9" t="n">
        <v>-9</v>
      </c>
      <c r="BX374" s="10" t="n">
        <f aca="false">18.5- (0.3*H374)</f>
        <v>14.6</v>
      </c>
      <c r="BY374" s="10" t="n">
        <f aca="false">(BW374)-(BX374)</f>
        <v>-23.6</v>
      </c>
      <c r="BZ374" s="10" t="str">
        <f aca="false">IF(BY374="","",IF(BY374&lt;-27.5,"De -30 a -28",IF(BY374&lt;-25,"De -27,5 a -25,5",IF(BY374&lt;-22.5,"De -25 a -23",IF(BY374&lt;-20,"De -22,5 a -20,5",IF(BY374&lt;-17.5,"De -20 a -18",IF(BY374&lt;-15,"De -17,5 a -15,5",IF(BY374&lt;-12.5,"De -15 a -13",IF(BY374&lt;-10,"De -12,5 a -10,5",IF(BY374&lt;-7.5,"De -10 a -8",IF(BY374&lt;-5,"De -7,5 a -5,5",IF(BY374&lt;-2.5,"De -5 a -3",IF(BY374&lt;0,"De -2,5 a -0,5",IF(BY374&lt;2.5,"De 0 a 2",IF(BY374&lt;5,"De 2,5 a 4,5",IF(BY374&lt;7.5,"De 5 a 7",IF(BY374&lt;10,"De 7,5 a 9,5",IF(BY374&lt;12.5,"De 10 a 12",IF(BY374&lt;15,"De 12,5 a 14,5",IF(BY374&lt;17.5,"De 15 a 17",IF(BY374&lt;20,"De 17,5 a 19,5",IF(BY374&lt;22.5,"De 20 a 22",IF(BY374&lt;25,"De 22,5 a 24,5",IF(BY374&lt;27.5,"De 25 a 27","De 27,5 a 30"))))))))))))))))))))))))</f>
        <v>De -25 a -23</v>
      </c>
      <c r="CA374" s="12" t="n">
        <f aca="false">IF(BY374="","",IF(BY374&lt;=-28,1,IF(BY374&lt;=-25.5,2,IF(BY374&lt;=-23,3,IF(BY374&lt;=-20.5,4,IF(BY374&lt;=-18,5,IF(BY374&lt;=-15.5,6,IF(BY374&lt;=-13,7,IF(BY374&lt;=-10.5,8,IF(BY374&lt;=-8,9,IF(BY374&lt;=-5.5,10,IF(BY374&lt;=-3,11,IF(BY374&lt;=-0.5,12,IF(BY374&lt;=2,13,IF(BY374&lt;=4.5,14,IF(BY374&lt;=7,15,IF(BY374&lt;=9.5,16,IF(BY374&lt;=12,17,IF(BY374&lt;=14.5,18,IF(BY374&lt;=17,19,IF(BY374&lt;=19.5,20,IF(BY374&lt;=22,21,IF(BY374&lt;=24.5,22,IF(BY374&lt;=27,23,IF(BY374&lt;=30,24,"Fuera de rango")))))))))))))))))))))))))</f>
        <v>3</v>
      </c>
      <c r="CB374" s="9" t="n">
        <v>-8.25</v>
      </c>
      <c r="CC374" s="10" t="n">
        <f aca="false">18.5- (0.3*H374)</f>
        <v>14.6</v>
      </c>
      <c r="CD374" s="10" t="n">
        <f aca="false">(CB374)-(CC374)</f>
        <v>-22.85</v>
      </c>
      <c r="CE374" s="10" t="str">
        <f aca="false">IF(CD374="","",IF(CD374&lt;-27.5,"De -30 a -28",IF(CD374&lt;-25,"De -27,5 a -25,5",IF(CD374&lt;-22.5,"De -25 a -23",IF(CD374&lt;-20,"De -22,5 a -20,5",IF(CD374&lt;-17.5,"De -20 a -18",IF(CD374&lt;-15,"De -17,5 a -15,5",IF(CD374&lt;-12.5,"De -15 a -13",IF(CD374&lt;-10,"De -12,5 a -10,5",IF(CD374&lt;-7.5,"De -10 a -8",IF(CD374&lt;-5,"De -7,5 a -5,5",IF(CD374&lt;-2.5,"De -5 a -3",IF(CD374&lt;0,"De -2,5 a -0,5",IF(CD374&lt;=2,"De 0 a 2",IF(CD374&lt;=4.5,"De 2,5 a 4,5",IF(CD374&lt;=7,"De 5 a 7",IF(CD374&lt;=9.5,"De 7,5 a 9,5",IF(CD374&lt;=12,"De 10 a 12",IF(CD374&lt;=14.5,"De 12,5 a 14,5",IF(CD374&lt;=17,"De 15 a 17",IF(CD374&lt;=19.5,"De 17,5 a 19,5",IF(CD374&lt;=22,"De 20 a 22",IF(CD374&lt;=24.5,"De 22,5 a 24,5",IF(CD374&lt;=27,"De 25 a 27","De 27,5 a 30"))))))))))))))))))))))))</f>
        <v>De -25 a -23</v>
      </c>
      <c r="CF374" s="12" t="n">
        <f aca="false">IF(CD374="","",IF(CD374&lt;-27.5,1,IF(CD374&lt;-25,2,IF(CD374&lt;-22.5,3,IF(CD374&lt;-20,4,IF(CD374&lt;-17.5,5,IF(CD374&lt;-15,6,IF(CD374&lt;-12.5,7,IF(CD374&lt;-10,8,IF(CD374&lt;-7.5,9,IF(CD374&lt;-5,10,IF(CD374&lt;-2.5,11,IF(CD374&lt;0,12,IF(CD374&lt;2.5,13,IF(CD374&lt;5,14,IF(CD374&lt;7.5,15,IF(CD374&lt;10,16,IF(CD374&lt;12.5,17,IF(CD374&lt;15,18,IF(CD374&lt;17.5,19,IF(CD374&lt;20,20,IF(CD374&lt;22.5,21,IF(CD374&lt;25,22,IF(CD374&lt;27.5,23,24))))))))))))))))))))))))</f>
        <v>3</v>
      </c>
      <c r="CG374" s="9" t="n">
        <v>-2.75</v>
      </c>
      <c r="CH374" s="10" t="str">
        <f aca="false">IF(CG374="","",IF(AND(CG374&gt;=-10,CG374&lt;=-9.5),"-10 a -9,5",IF(AND(CG374&gt;-9.5,CG374&lt;=-8.5),"-9 a -8,5",IF(AND(CG374&gt;-8.5,CG374&lt;=-7.5),"-8 a -7,5",IF(AND(CG374&gt;-7.5,CG374&lt;=-6.5),"-7 a -6,5",IF(AND(CG374&gt;-6.5,CG374&lt;=-5.5),"-6 a -5,5",IF(AND(CG374&gt;-5.5,CG374&lt;=-4.5),"-5 a -4,5",IF(AND(CG374&gt;-4.5,CG374&lt;=-3.5),"-4 a -3,5",IF(AND(CG374&gt;-3.5,CG374&lt;=-2.5),"-3 a -2,5",IF(CG374=-2.25,"-2,25",IF(AND(CG374&gt;-2.5,CG374&lt;=-1.5),"-2 a -1,5",IF(AND(CG374&gt;-1.5,CG374&lt;=-0.5),"-1 a -0,5",IF(AND(CG374&gt;-0.5,CG374&lt;=0.5),"0 a 0,5",IF(AND(CG374&gt;0.5,CG374&lt;=1.5),"1 a 1,5",IF(AND(CG374&gt;1.5,CG374&lt;=2.5),"2 a 2,5",IF(AND(CG374&gt;2.5,CG374&lt;=3.5),"3 a 3,5",IF(AND(CG374&gt;3.5,CG374&lt;=4.5),"4 a 4,5",IF(AND(CG374&gt;4.5,CG374&lt;=5.5),"5 a 5,5",IF(AND(CG374&gt;5.5,CG374&lt;=6.5),"6 a 6,5",IF(AND(CG374&gt;6.5,CG374&lt;=7.5),"7 a 7,5",IF(AND(CG374&gt;7.5,CG374&lt;=8.5),"8 a 8,5",IF(AND(CG374&gt;8.5,CG374&lt;=9.5),"9 a 9,5",IF(CG374&gt;=10,"10","Fuera de rango")))))))))))))))))))))))</f>
        <v>-3 a -2,5</v>
      </c>
      <c r="CI374" s="11" t="n">
        <f aca="false">IF(CG374="","",IF(CG374=-2.25,"NORMA",IF(CG374&lt;=-9.5,1,IF(CG374&lt;=-8.5,2,IF(CG374&lt;=-7.5,3,IF(CG374&lt;=-6.5,4,IF(CG374&lt;=-5.5,5,IF(CG374&lt;=-4.5,6,IF(CG374&lt;=-3.5,7,IF(CG374&lt;=-2.5,8,IF(CG374&lt;=-1.5,9,IF(CG374&lt;=-0.5,10,IF(CG374&lt;=0.5,11,IF(CG374&lt;=1.5,12,IF(CG374&lt;=2.5,13,IF(CG374&lt;=3.5,14,IF(CG374&lt;=4.5,15,IF(CG374&lt;=5.5,16,IF(CG374&lt;=6.5,17,IF(CG374&lt;=7.5,18,IF(CG374&lt;=8.5,19,IF(CG374&lt;=9.5,20,IF(CG374=10,21,"Fuera de rango")))))))))))))))))))))))</f>
        <v>8</v>
      </c>
      <c r="CJ374" s="9" t="n">
        <v>1.75</v>
      </c>
      <c r="CK374" s="10" t="str">
        <f aca="false">IF(CJ374="","",IF(AND(CJ374&gt;=-6,CJ374&lt;=-5.5),"-6 a -5,5",IF(AND(CJ374&gt;-5.5,CJ374&lt;=-4.5),"-5 a -4,5",IF(AND(CJ374&gt;-4.5,CJ374&lt;=-3.5),"-4 a -3,5",IF(AND(CJ374&gt;-3.5,CJ374&lt;=-2.5),"-3 a -2,5",IF(AND(CJ374&gt;-2.5,CJ374&lt;=-1.5),"-2 a -1,5",IF(AND(CJ374&gt;-1.5,CJ374&lt;=-0.5),"-1 a -0,5",IF(AND(CJ374&gt;-0.5,CJ374&lt;=0.5),"0 a 0,5",IF(AND(CJ374&gt;0.5,CJ374&lt;=1.5),"1 a 1,5",IF(AND(CJ374&gt;1.5,CJ374&lt;2.5),"2",IF(AND(CJ374&gt;=2.5,CJ374&lt;=3),"2,5 a 3",IF(AND(CJ374&gt;3,CJ374&lt;=4),"3,5 a 4",IF(AND(CJ374&gt;4,CJ374&lt;=5),"4,5 a 5",IF(AND(CJ374&gt;5,CJ374&lt;=6),"5,5 a 6",IF(AND(CJ374&gt;6,CJ374&lt;=7),"6,5 a 7",IF(AND(CJ374&gt;7,CJ374&lt;=8),"7,5 a 8",IF(AND(CJ374&gt;8,CJ374&lt;=9.5),"8,5 a 9,5",IF(CJ374=10,"10","Fuera de rango"))))))))))))))))))</f>
        <v>2</v>
      </c>
      <c r="CL374" s="11" t="str">
        <f aca="false">IF(CK374="","",IF(OR(CK374="-6 a -5,5",CK374="-6 - -5,5"),1,IF(OR(CK374="-5 a -4,5",CK374="-5 - -4,5"),2,IF(OR(CK374="-4 a -3,5",CK374="-4 - -3,5"),3,IF(OR(CK374="-3 a -2,5",CK374="-3 - -2,5"),4,IF(OR(CK374="-2 a -1,5",CK374="-2 - -1,5"),5,IF(OR(CK374="-1 a -0,5",CK374="-1 - -0,5"),6,IF(OR(CK374="0 a 0,5",CK374="0 - 0,5"),7,IF(OR(CK374="1 a 1,5",CK374="1 - 1,5"),8,IF(CK374="2","NORMA",IF(OR(CK374="2,5 a 3",CK374="2,5 - 3"),9,IF(OR(CK374="3,5 a 4",CK374="3,5 - 4"),10,IF(OR(CK374="4,5 a 5",CK374="4,5 - 5"),11,IF(OR(CK374="5,5 a 6",CK374="5,5 - 6"),12,IF(OR(CK374="6,5 a 7",CK374="6,5 - 7"),13,IF(OR(CK374="7,5 a 8",CK374="7,5 - 8"),14,IF(OR(CK374="8,5 a 9",CK374="8,5 - 9,5",CK374="9 a 9,5"),15,IF(CK374="10",15,IF(OR(CK374="0,5 a 1",CK374="0,5 - 1"),7,"Fuera de rango")))))))))))))))))))</f>
        <v>NORMA</v>
      </c>
      <c r="CN374" s="10" t="str">
        <f aca="false">IF(CM374=0,"0", " ")</f>
        <v>0</v>
      </c>
      <c r="CO374" s="10" t="str">
        <f aca="false">IF(CM374&gt;0,"EME"," ")</f>
        <v> </v>
      </c>
      <c r="CQ374" s="10" t="str">
        <f aca="false">IF(CP374&gt;0,"0", " ")</f>
        <v> </v>
      </c>
      <c r="CR374" s="10" t="str">
        <f aca="false">IF(CP374&gt;0,"EME"," ")</f>
        <v> </v>
      </c>
      <c r="CS374" s="9" t="n">
        <v>0.25</v>
      </c>
      <c r="CV374" s="9" t="n">
        <v>0.25</v>
      </c>
      <c r="CY374" s="9" t="n">
        <v>0</v>
      </c>
      <c r="DB374" s="9" t="n">
        <v>0</v>
      </c>
      <c r="DC374" s="11" t="str">
        <f aca="false">IF(DB374&lt;0,"2"," ")</f>
        <v> </v>
      </c>
      <c r="DD374" s="11" t="str">
        <f aca="false">IF(DB374&lt;0,"MIO"," ")</f>
        <v> </v>
      </c>
      <c r="DE374" s="9" t="n">
        <v>-1.25</v>
      </c>
      <c r="DF374" s="10" t="str">
        <f aca="false">IF(DE374&lt;0,"3"," ")</f>
        <v>3</v>
      </c>
      <c r="DG374" s="10" t="str">
        <f aca="false">IF(DE374&lt;0,"AST"," ")</f>
        <v>AST</v>
      </c>
      <c r="DH374" s="9" t="n">
        <v>-1.5</v>
      </c>
      <c r="DI374" s="10" t="str">
        <f aca="false">IF(DH374&lt;0,"3"," ")</f>
        <v>3</v>
      </c>
      <c r="DJ374" s="10" t="str">
        <f aca="false">IF(DH374&lt;0,"AST"," ")</f>
        <v>AST</v>
      </c>
      <c r="DK374" s="9" t="n">
        <v>0</v>
      </c>
      <c r="DL374" s="10" t="str">
        <f aca="false">IF(DK374&gt;0,"4"," ")</f>
        <v> </v>
      </c>
      <c r="DM374" s="10" t="str">
        <f aca="false">IF(DK374&gt;0,"PRE"," ")</f>
        <v> </v>
      </c>
      <c r="DN374" s="9" t="n">
        <v>0</v>
      </c>
      <c r="DO374" s="10" t="str">
        <f aca="false">IF(DN374&gt;0,"4"," ")</f>
        <v> </v>
      </c>
      <c r="DP374" s="10" t="str">
        <f aca="false">IF(DN374&gt;0,"PRE"," ")</f>
        <v> </v>
      </c>
      <c r="DS374" s="12" t="str">
        <f aca="false">CONCATENATE(CO374,CU374,DA374,DG374,DM374)</f>
        <v> AST </v>
      </c>
      <c r="DT374" s="10" t="e">
        <f aca="false" t="array" ref="DT374">_xlfn.IFS(DS374="EME    ","0", DS374=" HIP   ","1", DS374="  MIO  ","2", DS374="   AST ","3", DS374="    PRE","4", DS374="EME   PRE","5", DS374=" HIP  PRE","6", DS374=" HIP AST ","7", DS374="  MIO PRE","8", DS374="  MIOAST ","9", DS374="   ASTPRE","10",DS374=" HIP ASTPRE","11", DS374="  MIOASTPRE","12", DS374="     ","0")</f>
        <v>#N/A</v>
      </c>
      <c r="DV374" s="1" t="e">
        <f aca="false" t="array" ref="DV374">_xlfn.IFS(DU374="SI","2", DU374="NO","1")</f>
        <v>#N/A</v>
      </c>
      <c r="DX374" s="11" t="str">
        <f aca="false">IF(DW374=0,"1","2")</f>
        <v>1</v>
      </c>
      <c r="DY374" s="11" t="str">
        <f aca="false" t="array" ref="DY374">_xlfn.IFS(DW374=0,"0", DW374=0.25, "1", DW374=0.5,"2", DW374=0.75,"3", DW374=1,"4",DW374=1.25,"5", DW374=1.5,"6", DW374=1.75,"7", DW374=2,"8")</f>
        <v>0</v>
      </c>
      <c r="EA374" s="11" t="str">
        <f aca="false">IF(DZ374=0,"1","2")</f>
        <v>1</v>
      </c>
      <c r="EB374" s="11" t="str">
        <f aca="false" t="array" ref="EB374">_xlfn.IFS(DZ374=0,"0", DZ374=0.25, "1", DZ374=0.5,"2", DZ374=0.75,"3", DZ374=1,"4",DZ374=1.25,"5", DZ374=1.5,"6", DZ374=1.75,"7", DZ374=2,"8")</f>
        <v>0</v>
      </c>
      <c r="ED374" s="10" t="str">
        <f aca="false">IF(EC374=0,"1","2")</f>
        <v>1</v>
      </c>
      <c r="EE374" s="11" t="str">
        <f aca="false" t="array" ref="EE374">_xlfn.IFS(EC374=0,"0", EC374=-0.25, "1", EC374=-0.5,"2", EC374=-0.75,"3", EC374=-1,"4",EC374=-1.25,"5", EC374=-1.5,"6", EC374=-1.75,"7", EC374=-2,"8", EC374=-2.25,"9",EC374=-2.5,"10", EC374=-2.75,"11", EC374=-3,"12", EC374=-3.25,"13", EC374=-3.5,"14", EC374=-3.75,"15",EC374=-4,"16")</f>
        <v>0</v>
      </c>
      <c r="EG374" s="10" t="str">
        <f aca="false">IF(EF374=0,"1","2")</f>
        <v>1</v>
      </c>
      <c r="EH374" s="11" t="str">
        <f aca="false" t="array" ref="EH374">_xlfn.IFS(EF374=0,"0", EF374=-0.25, "1", EF374=-0.5,"2", EF374=-0.75,"3", EF374=-1,"4",EF374=-1.25,"5", EF374=-1.5,"6", EF374=-1.75,"7", EF374=-2,"8", EF374=-2.25,"9",EF374=-2.5,"10", EF374=-2.75,"11", EF374=-3,"12", EF374=-3.25,"13", EF374=-3.5,"14", EF374=-3.75,"15",EF374=-4,"16")</f>
        <v>0</v>
      </c>
      <c r="EJ374" s="11" t="str">
        <f aca="false">IF(EI374=0,"1","2")</f>
        <v>1</v>
      </c>
      <c r="EK374" s="11" t="str">
        <f aca="false" t="array" ref="EK374">_xlfn.IFS(EI374=0,"0", EI374=-0.25, "1", EI374=-0.5,"2", EI374=-0.75,"3", EI374=-1,"4",EI374=-1.25,"5", EI374=-1.5,"6", EI374=-1.75,"7", EI374=-2,"8", EI374=-2.25,"9", EI374=-2.25,"9",EI374=-2.5,"10", EI374=-2.75,"11", EI374=-3,"12", EI374=-3.25,"13", EI374=-3.5,"14", EI374=-3.75,"15",EI374=-4,"16", EI374=0.25, "17", EI374=0.5, "18")</f>
        <v>0</v>
      </c>
      <c r="EM374" s="11" t="str">
        <f aca="false">IF(EL374=0,"1","2")</f>
        <v>1</v>
      </c>
      <c r="EN374" s="11" t="str">
        <f aca="false" t="array" ref="EN374">_xlfn.IFS(EL374=0.25,"17",EL374=0.5,"18", EL374=0,"0", EL374=-0.25, "1", EL374=-0.5,"2", EL374=-0.75,"3", EL374=-1,"4",EL374=-1.25,"5", EL374=-1.5,"6", EL374=-1.75,"7", EL374=-2,"8",EL374= -2.25,"9",EL374=-2.5,"10",EL374= -2.75,"11",EL374= -3,"12",EL374= -3.25,"13",EL374= -3.5,"14",EL374= -3.75,"15",EL374=-4,"16")</f>
        <v>0</v>
      </c>
      <c r="EP374" s="11" t="str">
        <f aca="false">IF(EO374=0,"1","2")</f>
        <v>1</v>
      </c>
      <c r="EQ374" s="11" t="str">
        <f aca="false" t="array" ref="EQ374">_xlfn.IFS(EO374=0,"0", EO374=0.25, "1", EO374=0.5,"2", EO374=0.75,"3", EO374=1,"4",EO374=1.25,"5", EO374=1.5,"6", EO374=1.75,"7", EO374=2,"8", EO374=2.25,"9", EO374=2.25,"9",EO374=2.5,"10", EO374=2.75,"11", EO374=3,"12", EO374=3.25,"13", EO374=3.5,"14", EO374=3.75,"15",EO374=4,"16", EO374=-0.25, "17", bq=-0.5, "18")</f>
        <v>0</v>
      </c>
      <c r="ES374" s="11" t="str">
        <f aca="false">IF(ER374=0,"1","2")</f>
        <v>1</v>
      </c>
      <c r="ET374" s="11" t="str">
        <f aca="false" t="array" ref="ET374">_xlfn.IFS(ER374=0,"0", ER374=0.25, "1", ER374=0.5,"2", ER374=0.75,"3", ER374=1,"4",ER374=1.25,"5", ER374=1.5,"6", ER374=1.75,"7", ER374=2,"8", ER374=2.25,"9", ER374=2.25,"9",ER374=2.5,"10", ER374=2.75,"11", ER374=3,"12", ER374=3.25,"13", ER374=3.5,"14", ER374=3.75,"15",ER374=4,"16", ER374=-0.25, "17", bq=-0.5, "18")</f>
        <v>0</v>
      </c>
      <c r="EV374" s="14" t="e">
        <f aca="false">VLOOKUP(EU374,LEYENDA!$G$2:$H$8,2,TRUE())</f>
        <v>#N/A</v>
      </c>
      <c r="EW374" s="14" t="e">
        <f aca="false" t="array" ref="EW374">_xlfn.IFS(EV374="0-5","1", EV374="6-12","2", EV374="13-18","3", EV374="19-24","4", EV374="25-36","5", EV374="37-48","6", EV374="49-60","7")</f>
        <v>#N/A</v>
      </c>
    </row>
    <row r="375" customFormat="false" ht="13.5" hidden="false" customHeight="false" outlineLevel="0" collapsed="false">
      <c r="A375" s="1" t="n">
        <v>111</v>
      </c>
      <c r="B375" s="2" t="n">
        <v>1</v>
      </c>
      <c r="C375" s="33" t="n">
        <v>42315</v>
      </c>
      <c r="E375" s="5" t="str">
        <f aca="false">VLOOKUP(A375,'286'!$A$3:$J$6279,10,FALSE())</f>
        <v>JORDAO, ANTONELLA</v>
      </c>
      <c r="F375" s="4" t="str">
        <f aca="false">VLOOKUP(A375,'286'!$A$3:$I$1768,3,FALSE())</f>
        <v>JORAN</v>
      </c>
      <c r="G375" s="6" t="n">
        <f aca="false">VLOOKUP(A375,'286'!$A$3:$I$1768,4,FALSE())</f>
        <v>30100</v>
      </c>
      <c r="H375" s="7" t="n">
        <f aca="false">YEAR(C375)-YEAR(G375)</f>
        <v>33</v>
      </c>
      <c r="I375" s="1" t="str">
        <f aca="false">VLOOKUP(H375,LEYENDA!$C$2:$D$6,2,TRUE())</f>
        <v>25-40</v>
      </c>
      <c r="J375" s="5" t="str">
        <f aca="false">VLOOKUP(A375,'286'!$A$3:$I$1768,7,FALSE())</f>
        <v>M</v>
      </c>
      <c r="K375" s="8" t="n">
        <f aca="false">VLOOKUP(A375,'286'!$A$3:$I$1768,2,FALSE())</f>
        <v>0</v>
      </c>
      <c r="L375" s="4" t="str">
        <f aca="false">VLOOKUP(A375,'286'!$A$3:$I$1768,8,FALSE())</f>
        <v>D</v>
      </c>
      <c r="M375" s="4" t="str">
        <f aca="false">VLOOKUP(A375,'286'!$A$3:$I$1768,9,FALSE())</f>
        <v>D</v>
      </c>
      <c r="N375" s="8" t="str">
        <f aca="false">IF(R375=O375, "MISMA","CONTRARIA")</f>
        <v>MISMA</v>
      </c>
      <c r="O375" s="8" t="str">
        <f aca="false" t="array" ref="O375">_xlfn.IFS(L375="D","1", L375="I","2")</f>
        <v>1</v>
      </c>
      <c r="P375" s="8" t="e">
        <f aca="false" t="array" ref="P375">_xlfn.IFS(K375="OD","1", K375="OI","2")</f>
        <v>#N/A</v>
      </c>
      <c r="Q375" s="1" t="str">
        <f aca="false" t="array" ref="Q375">_xlfn.IFS(J375="M","1", J375="H","2")</f>
        <v>1</v>
      </c>
      <c r="R375" s="8" t="str">
        <f aca="false" t="array" ref="R375">_xlfn.IFS(M375="D","1", M375="I","2")</f>
        <v>1</v>
      </c>
      <c r="S375" s="1" t="str">
        <f aca="false" t="array" ref="S375">_xlfn.IFS(N375="CONTRARIA", "1",N375= "MISMA","2")</f>
        <v>2</v>
      </c>
      <c r="T375" s="1" t="str">
        <f aca="false" t="array" ref="T375">_xlfn.IFS(I375="0-12","1", I375="13-24","2", I375="25-40","3", I375="41-60","4", I375="61-100","5")</f>
        <v>3</v>
      </c>
      <c r="U375" s="9" t="n">
        <v>-1</v>
      </c>
      <c r="V375" s="11" t="str">
        <f aca="false">IF(U375="","",IF(AND(U375&gt;=-9,U375&lt;=-6.5),"-9 a -6,5",IF(AND(U375&gt;=-6,U375&lt;=-3.5),"-6 a -3,5",IF(AND(U375&gt;=-3,U375&lt;=-1),"-3 a -1",IF(U375=-0.5,"-0,5",IF(AND(U375&gt;=0,U375&lt;=2.5),"0 a 2,5",IF(AND(U375&gt;=3,U375&lt;=5.5),"3 a 5,5",IF(AND(U375&gt;=6,U375&lt;=8.5),"6 a 8,5",IF(AND(U375&gt;=9,U375&lt;=20),"9 a 20","Fuera de rango")))))))))</f>
        <v>-3 a -1</v>
      </c>
      <c r="W375" s="11" t="n">
        <f aca="false">IF(V375="","",IF(V375="-9 a -6,5",2,IF(V375="-6 a -3,5",3,IF(V375="-3 a -1",4,IF(V375="-0,5","NORMA",IF(V375="0 a 2,5",5,IF(V375="3 a 5,5",6,IF(V375="6 a 8,5",7,IF(V375="9 a 20",8,"Fuera de rango")))))))))</f>
        <v>4</v>
      </c>
      <c r="X375" s="9" t="n">
        <v>0</v>
      </c>
      <c r="Y375" s="11" t="str">
        <f aca="false">IF(X375="","",IF(AND(X375&gt;=0,X375&lt;=4),"0 a 4",IF(AND(X375&gt;=4.5,X375&lt;=8.5),"4,5 a 8,5",IF(X375=9,"9",IF(AND(X375&gt;=9.5,X375&lt;=13),"9,5 a 13",IF(AND(X375&gt;=13.5,X375&lt;=20),"13,5 a 20",IF(AND(X375&gt;=20.5,X375&lt;=35),"20,5 a 35","Fuera de rango")))))))</f>
        <v>0 a 4</v>
      </c>
      <c r="Z375" s="11" t="n">
        <f aca="false">IF(Y375="","",IF(Y375="0 a 4",1,IF(Y375="4,5 a 8,5",2,IF(Y375="9","NORMA",IF(Y375="9,5 a 13",3,IF(Y375="13,5 a 20",4,IF(Y375="20,5 a 35",5,"Fuera de rango")))))))</f>
        <v>1</v>
      </c>
      <c r="AA375" s="9" t="n">
        <v>11</v>
      </c>
      <c r="AB375" s="10" t="str">
        <f aca="false">IF(AA375="","",IF(AND(AA375&gt;=0,AA375&lt;=9),"0 a 9",IF(AND(AA375&gt;=9.5,AA375&lt;=18.5),"9,5 a 18,5",IF(AA375=19,"19",IF(AND(AA375&gt;=19.5,AA375&lt;=28),"19,5 a 28",IF(AND(AA375&gt;=28.5,AA375&lt;=40),"28,5 a 40","Fuera de rango"))))))</f>
        <v>9,5 a 18,5</v>
      </c>
      <c r="AC375" s="11" t="n">
        <f aca="false" t="array" ref="AC375">_xlfn.IFS(AB375="","",AB375="0 a 9",1,AB375="9,5 a 18,5",2,AB375="19","NORMA",AB375="19,5 a 28",3,AB375="28,5 a 40",4,TRUE(),"Fuera de rango")</f>
        <v>2</v>
      </c>
      <c r="AD375" s="9" t="n">
        <v>5</v>
      </c>
      <c r="AE375" s="10" t="str">
        <f aca="false">IF(AD375="","",IF(AND(AD375&gt;=-10,AD375&lt;=0),"De -10 a 0",IF(AND(AD375&gt;=0.5,AD375&lt;=9.5),"0,5 a 9,5",IF(AD375=10,"10",IF(AND(AD375&gt;=10.5,AD375&lt;=20),"10,5 a 20",IF(AND(AD375&gt;=20.5,AD375&lt;=40),"20,5 a 40","Fuera de rango"))))))</f>
        <v>0,5 a 9,5</v>
      </c>
      <c r="AF375" s="12" t="n">
        <f aca="false">IF(AD375="","",IF(AND(AD375&gt;=-10,AD375&lt;=0),1,IF(AND(AD375&gt;=0.5,AD375&lt;=9.5),2,IF(AD375=10,"NORMA",IF(AND(AD375&gt;=10.5,AD375&lt;=20),3,IF(AND(AD375&gt;=20.5,AD375&lt;=40),4,""))))))</f>
        <v>2</v>
      </c>
      <c r="AG375" s="9" t="n">
        <v>9</v>
      </c>
      <c r="AH375" s="10" t="str">
        <f aca="false">IF(AG375="","",IF(AND(AG375&gt;=0,AG375&lt;=4),"0 a 4",IF(AND(AG375&gt;=4.5,AG375&lt;=8.5),"4,5 a 8,5",IF(AG375=9,"9",IF(AND(AG375&gt;=9.5,AG375&lt;=13),"9,5 a 13",IF(AND(AG375&gt;=13.5,AG375&lt;=25),"13,5 a 25","Fuera de rango"))))))</f>
        <v>9</v>
      </c>
      <c r="AI375" s="10" t="str">
        <f aca="false">IF(AH375="","",IF(AH375="0 a 4",1,IF(AH375="4,5 a 8,5",2,IF(AH375="9","NORMA",IF(AH375="9,5 a 13",3,IF(AH375="13,5 a 25",4,""))))))</f>
        <v>NORMA</v>
      </c>
      <c r="AJ375" s="9" t="n">
        <v>5</v>
      </c>
      <c r="AK375" s="10" t="str">
        <f aca="false">IF(AJ375="","",IF(AND(AJ375&gt;=-15,AJ375&lt;=-10.5),"-15 a -10,5",IF(AND(AJ375&gt;=-10,AJ375&lt;=-4),"-10 a -4",IF(AND(AJ375&gt;=-4.5,AJ375&lt;=0),"-4,5 a 0",IF(AND(AJ375&gt;=0.5,AJ375&lt;=4.5),"0,5 a 4,5",IF(AJ375=5,"5",IF(AND(AJ375&gt;=5.5,AJ375&lt;=10),"5,5 a 10",IF(AND(AJ375&gt;=10.5,AJ375&lt;=20),"10,5 a 20","Fuera de rango"))))))))</f>
        <v>5</v>
      </c>
      <c r="AL375" s="11" t="str">
        <f aca="false">IF(AK375="","",IF(AK375="-15 a -10,5",1,IF(AK375="-10 a -4",2,IF(AK375="-4,5 a 0",3,IF(AK375="0,5 a 4,5",4,IF(AK375="5","NORMA",IF(AK375="5,5 a 10",5,IF(AK375="10,5 a 20",6,"Error"))))))))</f>
        <v>NORMA</v>
      </c>
      <c r="AM375" s="9" t="n">
        <v>0</v>
      </c>
      <c r="AN375" s="10" t="str">
        <f aca="false">IF(AM375="","",IF(AND(AM375&gt;=-7.5,AM375&lt;=-5.5),"-7,5 a -5,5",IF(AND(AM375&gt;=-5,AM375&lt;=-3),"-5 a -3",IF(AND(AM375&gt;=-2.5,AM375&lt;=-0.5),"-2,5 a -0,5",IF(AM375=0,"0,00",IF(AND(AM375&gt;=0.5,AM375&lt;=2.5),"0,5 a 2,5",IF(AND(AM375&gt;=3,AM375&lt;=5),"3 a 5",IF(AND(AM375&gt;=5.5,AM375&lt;=7.5),"5,5 a 7,5",IF(AND(AM375&gt;=8,AM375&lt;=10),"8 a 10","Fuera de rango")))))))))</f>
        <v>0,00</v>
      </c>
      <c r="AO375" s="11" t="str">
        <f aca="false">IF(AN375="","",IF(AN375="-7,5 a -5,5",1,IF(AN375="-5 a -3",2,IF(AN375="-2,5 a -0,5",3,IF(AN375="0,00","NORMA",IF(AN375="0,5 a 2,5",4,IF(AN375="3 a 5",5,IF(AN375="5,5 a 7,5",6,IF(AN375="8 a 10",7,"Error")))))))))</f>
        <v>NORMA</v>
      </c>
      <c r="AP375" s="9" t="n">
        <v>-3</v>
      </c>
      <c r="AQ375" s="10" t="str">
        <f aca="false">IF(AP375="","",IF(AND(AP375&gt;=-20,AP375&lt;=-9.5),"-20 a -9,5",IF(AND(AP375&gt;=-9,AP375&lt;=-6.5),"-9 a -6,5",IF(AP375=-6,"-6",IF(AND(AP375&gt;=-5.5,AP375&lt;=-3),"-5,5 a -3",IF(AND(AP375&gt;=-2.5,AP375&lt;=0),"-2,5 a 0",IF(AND(AP375&gt;=0.5,AP375&lt;=3),"0,5 a 3",IF(AND(AP375&gt;=3.5,AP375&lt;=6),"3,5 a 6",IF(AND(AP375&gt;=6.5,AP375&lt;=9),"6,5 a 9",IF(AND(AP375&gt;=9.5,AP375&lt;=20),"9,5 a 20","Fuera de rango"))))))))))</f>
        <v>-5,5 a -3</v>
      </c>
      <c r="AR375" s="11" t="n">
        <f aca="false">IF(AQ375="","",IF(AQ375="-20 a -9,5",1,IF(AQ375="-9 a -6,5",2,IF(AQ375="-6","NORMA",IF(AQ375="-5,5 a -3",3,IF(AQ375="-2,5 a 0",4,IF(AQ375="0,5 a 3",5,IF(AQ375="3,5 a 6",6,IF(AQ375="6,5 a 9",7,IF(AQ375="9,5 a 20",8,""))))))))))</f>
        <v>3</v>
      </c>
      <c r="AS375" s="9" t="n">
        <v>-2</v>
      </c>
      <c r="AT375" s="10" t="str">
        <f aca="false">IF(AS375="","",IF(AND(AS375&gt;=-16,AS375&lt;=-14),"-16 a -14",IF(AND(AS375&gt;=-13.5,AS375&lt;=-11.5),"-13,5 a -11,5",IF(AND(AS375&gt;=-11,AS375&lt;=-9),"-11 a -9",IF(AND(AS375&gt;=-8.5,AS375&lt;=-6.5),"-8,5 a -6,5",IF(AND(AS375&gt;=-6,AS375&lt;=-4),"-6 a -4",IF(AND(AS375&gt;=-3.5,AS375&lt;=-1.5),"-3,5 a -1,5",IF(AND(AS375&gt;=-1,AS375&lt;=1),"-1 a 1",IF(AND(AS375&gt;=1.5,AS375&lt;=3.5),"1,5 a 3,5",IF(AND(AS375&gt;=4,AS375&lt;=6),"4 a 6",IF(AND(AS375&gt;=6.5,AS375&lt;=8.5),"6,5 a 8,5",IF(AND(AS375&gt;=9,AS375&lt;=11),"9 a 11",IF(AND(AS375&gt;=11.5,AS375&lt;=13.5),"11,5 a 13,5",IF(AND(AS375&gt;=14,AS375&lt;=16),"14 a 16",IF(AND(AS375&gt;=16.5,AS375&lt;=18.5),"16,5 a 18,5",IF(AND(AS375&gt;=19,AS375&lt;=21),"19 a 21","Fuera de rango"))))))))))))))))</f>
        <v>-3,5 a -1,5</v>
      </c>
      <c r="AU375" s="11" t="n">
        <f aca="false" t="array" ref="AU375">IF(AT375="","",_xlfn.IFS(AT375="-16 a -14",1,AT375="-13,5 a -11,5",2,AT375="-11 a -9",3,AT375="-8,5 a -6,5",4,AT375="-6 a -4",5,AT375="-3,5 a -1,5",6,AT375="-1 a 1",7,AT375="1,5 a 3,5",8,AT375="4 a 6","NORMA",AT375="6,5 a 8,5",9,AT375="9 a 11",10,AT375="11,5 a 13,5",11,AT375="14 a 16",12,AT375="16,5 a 18,5",13,AT375="19 a 21",14,TRUE(),""))</f>
        <v>6</v>
      </c>
      <c r="AV375" s="9" t="n">
        <v>1.25</v>
      </c>
      <c r="AW375" s="10" t="str">
        <f aca="false">IF(AV375="","",IF(AND(AV375&gt;=-1,AV375&lt;=-0.5),"-1 a -0,5",IF(AND(AV375&gt;-0.5,AV375&lt;=0),"De -0,5 a 0",IF(AND(AV375&gt;=0.25,AV375&lt;=0.75),"0,25 a 0,75",IF(AND(AV375&gt;=1,AV375&lt;=1.5),"1 a 1,5",IF(AND(AV375&gt;=1.75,AV375&lt;=2.25),"1,75 a 2,25",IF(AND(AV375&gt;=2.5,AV375&lt;=3),"2,5 a 3",IF(AND(AV375&gt;=3.25,AV375&lt;=3.75),"3,25 a 3,75","Fuera de rango"))))))))</f>
        <v>1 a 1,5</v>
      </c>
      <c r="AX375" s="10" t="n">
        <f aca="false">IF(AW375="","",IF(OR(AW375="-1 a -0,5",AW375="-1 a -0.5"),1,IF(OR(AW375="De -0,5 a 0",AW375="-0,5 a 0",AW375="De -0.5 a 0"),2,IF(OR(AW375="0,25 a 0,75",AW375="0.25 a 0.75"),"NORMA",IF(OR(AW375="1 a 1,5",AW375="1 a 1.5"),3,IF(OR(AW375="1,75 a 2,25",AW375="1.75 a 2.25"),4,IF(OR(AW375="2,5 a 3",AW375="2.5 a 3"),5,IF(OR(AW375="3,25 a 3,75",AW375="3.25 a 3.75"),6,""))))))))</f>
        <v>3</v>
      </c>
      <c r="AY375" s="9" t="n">
        <v>-7</v>
      </c>
      <c r="AZ375" s="10" t="str">
        <f aca="false">IF(AY375="","",IF(AND(AY375&gt;=-20,AY375&lt;=-9.5),"-20 a -9,5",IF(AND(AY375&gt;=-9,AY375&lt;=-6.5),"-9 a -6,5",IF(AY375=-6,"-6",IF(AND(AY375&gt;=-5.5,AY375&lt;=-3),"-5,5 a -3",IF(AND(AY375&gt;=-2.5,AY375&lt;=0),"-2,5 a 0",IF(AND(AY375&gt;=0.5,AY375&lt;=3),"0,5 a 3",IF(AND(AY375&gt;=3.5,AY375&lt;=6),"3,5 a 6","Fuera de rango"))))))))</f>
        <v>-9 a -6,5</v>
      </c>
      <c r="BA375" s="11" t="n">
        <f aca="false">IF(AZ375="","",IF(AZ375="-20 a -9,5",1,IF(AZ375="-9 a -6,5",2,IF(AZ375="-6","NORMA",IF(AZ375="-5,5 a -3",3,IF(AZ375="-2,5 a 0",4,IF(AZ375="0,5 a 3",5,IF(AZ375="3,5 a 6",6,""))))))))</f>
        <v>2</v>
      </c>
      <c r="BB375" s="9" t="n">
        <v>22</v>
      </c>
      <c r="BC375" s="10" t="str">
        <f aca="false" t="array" ref="BC375">IF(BB375="","",_xlfn.IFS(AND(BB375&gt;=0,BB375&lt;=2),"0 a 2",AND(BB375&gt;=2.5,BB375&lt;=4.5),"2,5 a 4,5",AND(BB375&gt;=5,BB375&lt;=7),"5 a 7",AND(BB375&gt;=7.5,BB375&lt;=9.5),"7,5 a 9,5",AND(BB375&gt;=10,BB375&lt;=12),"10 a 12",AND(BB375&gt;=12.5,BB375&lt;=14.5),"12,5 a 14,5",BB375=15,"15",AND(BB375&gt;=15.5,BB375&lt;=17.5),"15,5 a 17,5",AND(BB375&gt;=18,BB375&lt;=20),"18 a 20",AND(BB375&gt;=20.5,BB375&lt;=22.5),"20,5 a 22,5",AND(BB375&gt;=23,BB375&lt;=25),"23 a 25",TRUE(),"Fuera de rango"))</f>
        <v>20,5 a 22,5</v>
      </c>
      <c r="BD375" s="11" t="n">
        <f aca="false" t="array" ref="BD375">IF(BC375="","",_xlfn.IFS(BC375="0 a 2",1,BC375="2,5 a 4,5",2,BC375="5 a 7",3,BC375="7,5 a 9,5",4,BC375="10 a 12",5,BC375="12,5 a 14,5",6,BC375="15","NORMA",BC375="15,5 a 17,5",7,BC375="18 a 20",8,BC375="20,5 a 22,5",9,BC375="23 a 25",10,TRUE(),"Fuera de rango"))</f>
        <v>9</v>
      </c>
      <c r="BE375" s="9" t="n">
        <v>28</v>
      </c>
      <c r="BF375" s="10" t="str">
        <f aca="false">IF(BE375="","",IF(AND(BE375&gt;=-20,BE375&lt;=-10),"-20 a -10",IF(AND(BE375&gt;=-9.5,BE375&lt;=0.5),"-9,5 a 0,5",IF(AND(BE375&gt;=1,BE375&lt;=11),"1 a 11",IF(AND(BE375&gt;=11.5,BE375&lt;=20.5),"11,5 a 20,5",IF(BE375=21,"21",IF(AND(BE375&gt;=21.5,BE375&lt;=31.5),"21,5 a 31,5",IF(AND(BE375&gt;=32,BE375&lt;=42),"32 a 42","Fuera de rango"))))))))</f>
        <v>21,5 a 31,5</v>
      </c>
      <c r="BG375" s="11" t="n">
        <f aca="false">IF(BF375="","",IF(BF375="-20 a -10",1,IF(BF375="-9,5 a 0,5",2,IF(BF375="1 a 11",3,IF(BF375="11,5 a 20,5",4,IF(BF375="21","NORMA",IF(BF375="21,5 a 31,5",5,IF(BF375="32 a 42",6,""))))))))</f>
        <v>5</v>
      </c>
      <c r="BH375" s="9" t="n">
        <v>4</v>
      </c>
      <c r="BI375" s="10" t="str">
        <f aca="false">IF(BH375="","",IF(AND(BH375&gt;=-20,BH375&lt;=-15),"-20 a -15",IF(AND(BH375&gt;=-14.5,BH375&lt;=-9.5),"-14,5 a -9,5",IF(AND(BH375&gt;=-9,BH375&lt;=-4),"-9 a -4",IF(AND(BH375&gt;=-3.5,BH375&lt;=2.5),"-3,5 a 2,5",IF(AND(BH375&gt;=3,BH375&lt;=8),"3 a 8",IF(AND(BH375&gt;=8.5,BH375&lt;=14.5),"8,5 a 14,5",IF(BH375=15,"15",IF(AND(BH375&gt;=15.5,BH375&lt;=20.5),"15,5 a 20,5",IF(AND(BH375&gt;=21,BH375&lt;=26),"21 a 26","Fuera de rango"))))))))))</f>
        <v>3 a 8</v>
      </c>
      <c r="BJ375" s="11" t="n">
        <f aca="false">IF(BI375="","",IF(BI375="-20 a -15",1,IF(BI375="-14,5 a -9,5",2,IF(BI375="-9 a -4",3,IF(BI375="-3,5 a 2,5",4,IF(BI375="3 a 8",5,IF(BI375="8,5 a 14,5",6,IF(BI375="15","NORMA",IF(BI375="15,5 a 20,5",7,IF(BI375="21 a 26",8,IF(BI375="26,5 a 31,5",9,"")))))))))))</f>
        <v>5</v>
      </c>
      <c r="BK375" s="9" t="n">
        <v>6</v>
      </c>
      <c r="BL375" s="10" t="str">
        <f aca="false">IF(BK375="","",IF(AND(BK375&gt;=0,BK375&lt;=2),"0 - 2",IF(AND(BK375&gt;=2.5,BK375&lt;=4.5),"2,5 - 4,5",IF(AND(BK375&gt;=5,BK375&lt;=7),"5 - 7",IF(AND(BK375&gt;=7.5,BK375&lt;=9.5),"7,5 - 9,5",IF(AND(BK375&gt;=10,BK375&lt;=12),"10 - 12",IF(AND(BK375&gt;=12.5,BK375&lt;=13.5),"12,5 - 13,5",IF(BK375=14,"14",IF(AND(BK375&gt;=14.5,BK375&lt;=16.5),"14,5 - 16,5",IF(AND(BK375&gt;=17,BK375&lt;=19),"17 - 19",IF(AND(BK375&gt;=19.5,BK375&lt;=21.5),"19,5 - 21,5",IF(AND(BK375&gt;=22,BK375&lt;=24),"22 - 24",IF(AND(BK375&gt;=24.5,BK375&lt;=26.5),"24,5 - 26,5",IF(AND(BK375&gt;=27,BK375&lt;=29),"27 - 29",IF(AND(BK375&gt;=29.5,BK375&lt;=30),"29,5 - 30","Fuera de rango")))))))))))))))</f>
        <v>5 - 7</v>
      </c>
      <c r="BM375" s="11" t="n">
        <f aca="false">IF(BL375="","",IF(BL375="0 - 2",1,IF(BL375="2,5 - 4,5",2,IF(BL375="5 - 7",3,IF(BL375="7,5 - 9,5",4,IF(BL375="10 - 12",5,IF(BL375="12,5 - 13,5",6,IF(BL375="14","NORMA",IF(BL375="14,5 - 16,5",7,IF(BL375="17 - 19",8,IF(BL375="19,5 - 21,5",9,IF(BL375="22 - 24",10,IF(BL375="24,5 - 26,5",11,IF(BL375="27 - 29",12,IF(BL375="29,5 - 30",13,"")))))))))))))))</f>
        <v>3</v>
      </c>
      <c r="BN375" s="9" t="n">
        <v>22</v>
      </c>
      <c r="BO375" s="11" t="str">
        <f aca="false">IF(BN375="","",IF(AND(BN375&gt;=-20,BN375&lt;=-10),"-20 a -10",IF(AND(BN375&gt;=-9.5,BN375&lt;=0.5),"-9,5 a 0,5",IF(AND(BN375&gt;=1,BN375&lt;=11),"1 a 11",IF(AND(BN375&gt;=11.5,BN375&lt;=21.5),"11,5 a 21,5",IF(BN375=22,"22",IF(AND(BN375&gt;=22.5,BN375&lt;=32.5),"22,5 a 32,5",IF(AND(BN375&gt;=33,BN375&lt;=43),"33 a 43","Fuera de rango"))))))))</f>
        <v>22</v>
      </c>
      <c r="BP375" s="11" t="str">
        <f aca="false">IF(BO375="","",IF(BO375="-20 a -10",1,IF(BO375="-9,5 a 0,5",2,IF(BO375="1 a 11",3,IF(BO375="11,5 a 21,5",4,IF(BO375="22","NORMA",IF(BO375="22,5 a 32,5",5,IF(BO375="33 a 43",6,""))))))))</f>
        <v>NORMA</v>
      </c>
      <c r="BQ375" s="9" t="n">
        <v>11</v>
      </c>
      <c r="BR375" s="10" t="str">
        <f aca="false">IF(BQ375="","",IF(AND(BQ375&gt;=-20,BQ375&lt;=-15),"-20 a -15",IF(AND(BQ375&gt;=-14.5,BQ375&lt;=-9.5),"-14,5 a -9,5",IF(AND(BQ375&gt;=-9,BQ375&lt;=-4),"-9 a -4",IF(AND(BQ375&gt;=-3.5,BQ375&lt;=2.5),"-3,5 a 2,5",IF(AND(BQ375&gt;=3,BQ375&lt;=8),"3 a 8",IF(AND(BQ375&gt;=8.5,BQ375&lt;=13.5),"8,5 a 13,5",IF(AND(BQ375&gt;=14,BQ375&lt;=17.5),"14 a 17,5",IF(BQ375=18,"18",IF(AND(BQ375&gt;=18.5,BQ375&lt;=23.5),"18,5 a 23,5",IF(AND(BQ375&gt;=24,BQ375&lt;=29),"24 a 29",IF(AND(BQ375&gt;=29.5,BQ375&lt;=34.5),"29,5 a 34,5",IF(AND(BQ375&gt;=35,BQ375&lt;=40),"35 a 40","Fuera de rango")))))))))))))</f>
        <v>8,5 a 13,5</v>
      </c>
      <c r="BS375" s="11" t="n">
        <f aca="false">IF(BR375="","",IF(BR375="-20 a -15",1,IF(BR375="-14,5 a -9,5",2,IF(BR375="-9 a -4",3,IF(BR375="-3,5 a 2,5",4,IF(BR375="3 a 8",5,IF(BR375="8,5 a 13,5",6,IF(BR375="14 a 17,5",7,IF(BR375="18","NORMA",IF(BR375="18,5 a 23,5",8,IF(BR375="24 a 29",9,IF(BR375="29,5 a 34,5",10,IF(BR375="35 a 40",11,"")))))))))))))</f>
        <v>6</v>
      </c>
      <c r="BT375" s="9" t="n">
        <v>0</v>
      </c>
      <c r="BU375" s="10" t="str">
        <f aca="false">IF(BT375="","",IF(AND(BT375&gt;=-20,BT375&lt;=-18),"-20 a -18",IF(AND(BT375&gt;=-17.5,BT375&lt;=-15.5),"-17,5 a -15,5",IF(AND(BT375&gt;=-15,BT375&lt;=-13),"-15 a -13",IF(AND(BT375&gt;=-12.5,BT375&lt;=-10.5),"-12,5 a -10,5",IF(AND(BT375&gt;=-10,BT375&lt;=-8),"-10 a -8",IF(AND(BT375&gt;=-7.5,BT375&lt;=-5.5),"-7,5 a -5,5",IF(AND(BT375&gt;=-5,BT375&lt;=-3),"-5 a -3",IF(AND(BT375&gt;=-2.5,BT375&lt;=-0.5),"-2,5 a -0,5",IF(BT375=0,"0",IF(AND(BT375&gt;=0.5,BT375&lt;=2.5),"0,5 a 2,5",IF(AND(BT375&gt;=3,BT375&lt;=5),"3 a 5",IF(AND(BT375&gt;=5.5,BT375&lt;=7.5),"5,5 a 7,5",IF(AND(BT375&gt;=8,BT375&lt;=10),"8 a 10",IF(AND(BT375&gt;=10.5,BT375&lt;=12.5),"10,5 a 12,5",IF(AND(BT375&gt;=13,BT375&lt;=15),"13 a 15",IF(AND(BT375&gt;=15.5,BT375&lt;=17.5),"15,5 a 17,5",IF(AND(BT375&gt;=18,BT375&lt;=20),"18 a 20","Fuera de rango"))))))))))))))))))</f>
        <v>0</v>
      </c>
      <c r="BV375" s="11" t="str">
        <f aca="false">IF(BT375="","",IF(BT375=0,"NORMA",IF(AND(BT375&gt;=-20,BT375&lt;=-18),2,IF(AND(BT375&gt;=-17.5,BT375&lt;=-15.5),2,IF(AND(BT375&gt;=-15,BT375&lt;=-13),3,IF(AND(BT375&gt;=-12.5,BT375&lt;=-10.5),4,IF(AND(BT375&gt;=-10,BT375&lt;=-8),5,IF(AND(BT375&gt;=-7.5,BT375&lt;=-5.5),6,IF(AND(BT375&gt;=-5,BT375&lt;=-3),7,IF(AND(BT375&gt;=-2.5,BT375&lt;=-0.5),8,IF(AND(BT375&gt;=0.5,BT375&lt;=2.5),9,IF(AND(BT375&gt;=3,BT375&lt;=5),10,IF(AND(BT375&gt;=5.5,BT375&lt;=7.5),11,IF(AND(BT375&gt;=8,BT375&lt;=10),12,IF(AND(BT375&gt;=10.5,BT375&lt;=12.5),13,IF(AND(BT375&gt;=13,BT375&lt;=15),14,IF(AND(BT375&gt;=15.5,BT375&lt;=17.5),15,IF(AND(BT375&gt;=18,BT375&lt;=20),16,"Fuera de rango"))))))))))))))))))</f>
        <v>NORMA</v>
      </c>
      <c r="BW375" s="9" t="n">
        <v>-4.25</v>
      </c>
      <c r="BX375" s="10" t="n">
        <f aca="false">18.5- (0.3*H375)</f>
        <v>8.6</v>
      </c>
      <c r="BY375" s="10" t="n">
        <f aca="false">(BW375)-(BX375)</f>
        <v>-12.85</v>
      </c>
      <c r="BZ375" s="10" t="str">
        <f aca="false">IF(BY375="","",IF(BY375&lt;-27.5,"De -30 a -28",IF(BY375&lt;-25,"De -27,5 a -25,5",IF(BY375&lt;-22.5,"De -25 a -23",IF(BY375&lt;-20,"De -22,5 a -20,5",IF(BY375&lt;-17.5,"De -20 a -18",IF(BY375&lt;-15,"De -17,5 a -15,5",IF(BY375&lt;-12.5,"De -15 a -13",IF(BY375&lt;-10,"De -12,5 a -10,5",IF(BY375&lt;-7.5,"De -10 a -8",IF(BY375&lt;-5,"De -7,5 a -5,5",IF(BY375&lt;-2.5,"De -5 a -3",IF(BY375&lt;0,"De -2,5 a -0,5",IF(BY375&lt;2.5,"De 0 a 2",IF(BY375&lt;5,"De 2,5 a 4,5",IF(BY375&lt;7.5,"De 5 a 7",IF(BY375&lt;10,"De 7,5 a 9,5",IF(BY375&lt;12.5,"De 10 a 12",IF(BY375&lt;15,"De 12,5 a 14,5",IF(BY375&lt;17.5,"De 15 a 17",IF(BY375&lt;20,"De 17,5 a 19,5",IF(BY375&lt;22.5,"De 20 a 22",IF(BY375&lt;25,"De 22,5 a 24,5",IF(BY375&lt;27.5,"De 25 a 27","De 27,5 a 30"))))))))))))))))))))))))</f>
        <v>De -15 a -13</v>
      </c>
      <c r="CA375" s="12" t="n">
        <f aca="false">IF(BY375="","",IF(BY375&lt;=-28,1,IF(BY375&lt;=-25.5,2,IF(BY375&lt;=-23,3,IF(BY375&lt;=-20.5,4,IF(BY375&lt;=-18,5,IF(BY375&lt;=-15.5,6,IF(BY375&lt;=-13,7,IF(BY375&lt;=-10.5,8,IF(BY375&lt;=-8,9,IF(BY375&lt;=-5.5,10,IF(BY375&lt;=-3,11,IF(BY375&lt;=-0.5,12,IF(BY375&lt;=2,13,IF(BY375&lt;=4.5,14,IF(BY375&lt;=7,15,IF(BY375&lt;=9.5,16,IF(BY375&lt;=12,17,IF(BY375&lt;=14.5,18,IF(BY375&lt;=17,19,IF(BY375&lt;=19.5,20,IF(BY375&lt;=22,21,IF(BY375&lt;=24.5,22,IF(BY375&lt;=27,23,IF(BY375&lt;=30,24,"Fuera de rango")))))))))))))))))))))))))</f>
        <v>8</v>
      </c>
      <c r="CB375" s="9" t="n">
        <v>-3.75</v>
      </c>
      <c r="CC375" s="10" t="n">
        <f aca="false">18.5- (0.3*H375)</f>
        <v>8.6</v>
      </c>
      <c r="CD375" s="10" t="n">
        <f aca="false">(CB375)-(CC375)</f>
        <v>-12.35</v>
      </c>
      <c r="CE375" s="10" t="str">
        <f aca="false">IF(CD375="","",IF(CD375&lt;-27.5,"De -30 a -28",IF(CD375&lt;-25,"De -27,5 a -25,5",IF(CD375&lt;-22.5,"De -25 a -23",IF(CD375&lt;-20,"De -22,5 a -20,5",IF(CD375&lt;-17.5,"De -20 a -18",IF(CD375&lt;-15,"De -17,5 a -15,5",IF(CD375&lt;-12.5,"De -15 a -13",IF(CD375&lt;-10,"De -12,5 a -10,5",IF(CD375&lt;-7.5,"De -10 a -8",IF(CD375&lt;-5,"De -7,5 a -5,5",IF(CD375&lt;-2.5,"De -5 a -3",IF(CD375&lt;0,"De -2,5 a -0,5",IF(CD375&lt;=2,"De 0 a 2",IF(CD375&lt;=4.5,"De 2,5 a 4,5",IF(CD375&lt;=7,"De 5 a 7",IF(CD375&lt;=9.5,"De 7,5 a 9,5",IF(CD375&lt;=12,"De 10 a 12",IF(CD375&lt;=14.5,"De 12,5 a 14,5",IF(CD375&lt;=17,"De 15 a 17",IF(CD375&lt;=19.5,"De 17,5 a 19,5",IF(CD375&lt;=22,"De 20 a 22",IF(CD375&lt;=24.5,"De 22,5 a 24,5",IF(CD375&lt;=27,"De 25 a 27","De 27,5 a 30"))))))))))))))))))))))))</f>
        <v>De -12,5 a -10,5</v>
      </c>
      <c r="CF375" s="12" t="n">
        <f aca="false">IF(CD375="","",IF(CD375&lt;-27.5,1,IF(CD375&lt;-25,2,IF(CD375&lt;-22.5,3,IF(CD375&lt;-20,4,IF(CD375&lt;-17.5,5,IF(CD375&lt;-15,6,IF(CD375&lt;-12.5,7,IF(CD375&lt;-10,8,IF(CD375&lt;-7.5,9,IF(CD375&lt;-5,10,IF(CD375&lt;-2.5,11,IF(CD375&lt;0,12,IF(CD375&lt;2.5,13,IF(CD375&lt;5,14,IF(CD375&lt;7.5,15,IF(CD375&lt;10,16,IF(CD375&lt;12.5,17,IF(CD375&lt;15,18,IF(CD375&lt;17.5,19,IF(CD375&lt;20,20,IF(CD375&lt;22.5,21,IF(CD375&lt;25,22,IF(CD375&lt;27.5,23,24))))))))))))))))))))))))</f>
        <v>8</v>
      </c>
      <c r="CG375" s="9" t="n">
        <v>-1.25</v>
      </c>
      <c r="CH375" s="10" t="str">
        <f aca="false">IF(CG375="","",IF(AND(CG375&gt;=-10,CG375&lt;=-9.5),"-10 a -9,5",IF(AND(CG375&gt;-9.5,CG375&lt;=-8.5),"-9 a -8,5",IF(AND(CG375&gt;-8.5,CG375&lt;=-7.5),"-8 a -7,5",IF(AND(CG375&gt;-7.5,CG375&lt;=-6.5),"-7 a -6,5",IF(AND(CG375&gt;-6.5,CG375&lt;=-5.5),"-6 a -5,5",IF(AND(CG375&gt;-5.5,CG375&lt;=-4.5),"-5 a -4,5",IF(AND(CG375&gt;-4.5,CG375&lt;=-3.5),"-4 a -3,5",IF(AND(CG375&gt;-3.5,CG375&lt;=-2.5),"-3 a -2,5",IF(CG375=-2.25,"-2,25",IF(AND(CG375&gt;-2.5,CG375&lt;=-1.5),"-2 a -1,5",IF(AND(CG375&gt;-1.5,CG375&lt;=-0.5),"-1 a -0,5",IF(AND(CG375&gt;-0.5,CG375&lt;=0.5),"0 a 0,5",IF(AND(CG375&gt;0.5,CG375&lt;=1.5),"1 a 1,5",IF(AND(CG375&gt;1.5,CG375&lt;=2.5),"2 a 2,5",IF(AND(CG375&gt;2.5,CG375&lt;=3.5),"3 a 3,5",IF(AND(CG375&gt;3.5,CG375&lt;=4.5),"4 a 4,5",IF(AND(CG375&gt;4.5,CG375&lt;=5.5),"5 a 5,5",IF(AND(CG375&gt;5.5,CG375&lt;=6.5),"6 a 6,5",IF(AND(CG375&gt;6.5,CG375&lt;=7.5),"7 a 7,5",IF(AND(CG375&gt;7.5,CG375&lt;=8.5),"8 a 8,5",IF(AND(CG375&gt;8.5,CG375&lt;=9.5),"9 a 9,5",IF(CG375&gt;=10,"10","Fuera de rango")))))))))))))))))))))))</f>
        <v>-1 a -0,5</v>
      </c>
      <c r="CI375" s="11" t="n">
        <f aca="false">IF(CG375="","",IF(CG375=-2.25,"NORMA",IF(CG375&lt;=-9.5,1,IF(CG375&lt;=-8.5,2,IF(CG375&lt;=-7.5,3,IF(CG375&lt;=-6.5,4,IF(CG375&lt;=-5.5,5,IF(CG375&lt;=-4.5,6,IF(CG375&lt;=-3.5,7,IF(CG375&lt;=-2.5,8,IF(CG375&lt;=-1.5,9,IF(CG375&lt;=-0.5,10,IF(CG375&lt;=0.5,11,IF(CG375&lt;=1.5,12,IF(CG375&lt;=2.5,13,IF(CG375&lt;=3.5,14,IF(CG375&lt;=4.5,15,IF(CG375&lt;=5.5,16,IF(CG375&lt;=6.5,17,IF(CG375&lt;=7.5,18,IF(CG375&lt;=8.5,19,IF(CG375&lt;=9.5,20,IF(CG375=10,21,"Fuera de rango")))))))))))))))))))))))</f>
        <v>10</v>
      </c>
      <c r="CJ375" s="9" t="n">
        <v>2.75</v>
      </c>
      <c r="CK375" s="10" t="str">
        <f aca="false">IF(CJ375="","",IF(AND(CJ375&gt;=-6,CJ375&lt;=-5.5),"-6 a -5,5",IF(AND(CJ375&gt;-5.5,CJ375&lt;=-4.5),"-5 a -4,5",IF(AND(CJ375&gt;-4.5,CJ375&lt;=-3.5),"-4 a -3,5",IF(AND(CJ375&gt;-3.5,CJ375&lt;=-2.5),"-3 a -2,5",IF(AND(CJ375&gt;-2.5,CJ375&lt;=-1.5),"-2 a -1,5",IF(AND(CJ375&gt;-1.5,CJ375&lt;=-0.5),"-1 a -0,5",IF(AND(CJ375&gt;-0.5,CJ375&lt;=0.5),"0 a 0,5",IF(AND(CJ375&gt;0.5,CJ375&lt;=1.5),"1 a 1,5",IF(AND(CJ375&gt;1.5,CJ375&lt;2.5),"2",IF(AND(CJ375&gt;=2.5,CJ375&lt;=3),"2,5 a 3",IF(AND(CJ375&gt;3,CJ375&lt;=4),"3,5 a 4",IF(AND(CJ375&gt;4,CJ375&lt;=5),"4,5 a 5",IF(AND(CJ375&gt;5,CJ375&lt;=6),"5,5 a 6",IF(AND(CJ375&gt;6,CJ375&lt;=7),"6,5 a 7",IF(AND(CJ375&gt;7,CJ375&lt;=8),"7,5 a 8",IF(AND(CJ375&gt;8,CJ375&lt;=9.5),"8,5 a 9,5",IF(CJ375=10,"10","Fuera de rango"))))))))))))))))))</f>
        <v>2,5 a 3</v>
      </c>
      <c r="CL375" s="11" t="n">
        <f aca="false">IF(CK375="","",IF(OR(CK375="-6 a -5,5",CK375="-6 - -5,5"),1,IF(OR(CK375="-5 a -4,5",CK375="-5 - -4,5"),2,IF(OR(CK375="-4 a -3,5",CK375="-4 - -3,5"),3,IF(OR(CK375="-3 a -2,5",CK375="-3 - -2,5"),4,IF(OR(CK375="-2 a -1,5",CK375="-2 - -1,5"),5,IF(OR(CK375="-1 a -0,5",CK375="-1 - -0,5"),6,IF(OR(CK375="0 a 0,5",CK375="0 - 0,5"),7,IF(OR(CK375="1 a 1,5",CK375="1 - 1,5"),8,IF(CK375="2","NORMA",IF(OR(CK375="2,5 a 3",CK375="2,5 - 3"),9,IF(OR(CK375="3,5 a 4",CK375="3,5 - 4"),10,IF(OR(CK375="4,5 a 5",CK375="4,5 - 5"),11,IF(OR(CK375="5,5 a 6",CK375="5,5 - 6"),12,IF(OR(CK375="6,5 a 7",CK375="6,5 - 7"),13,IF(OR(CK375="7,5 a 8",CK375="7,5 - 8"),14,IF(OR(CK375="8,5 a 9",CK375="8,5 - 9,5",CK375="9 a 9,5"),15,IF(CK375="10",15,IF(OR(CK375="0,5 a 1",CK375="0,5 - 1"),7,"Fuera de rango")))))))))))))))))))</f>
        <v>9</v>
      </c>
      <c r="CN375" s="10" t="str">
        <f aca="false">IF(CM375=0,"0", " ")</f>
        <v>0</v>
      </c>
      <c r="CO375" s="10" t="str">
        <f aca="false">IF(CM375&gt;0,"EME"," ")</f>
        <v> </v>
      </c>
      <c r="CQ375" s="10" t="str">
        <f aca="false">IF(CP375&gt;0,"0", " ")</f>
        <v> </v>
      </c>
      <c r="CR375" s="10" t="str">
        <f aca="false">IF(CP375&gt;0,"EME"," ")</f>
        <v> </v>
      </c>
      <c r="CS375" s="9" t="n">
        <v>0</v>
      </c>
      <c r="CV375" s="9" t="n">
        <v>0</v>
      </c>
      <c r="CY375" s="9" t="n">
        <v>-1</v>
      </c>
      <c r="DB375" s="9" t="n">
        <v>-1</v>
      </c>
      <c r="DC375" s="11" t="str">
        <f aca="false">IF(DB375&lt;0,"2"," ")</f>
        <v>2</v>
      </c>
      <c r="DD375" s="11" t="str">
        <f aca="false">IF(DB375&lt;0,"MIO"," ")</f>
        <v>MIO</v>
      </c>
      <c r="DE375" s="9" t="n">
        <v>-0.25</v>
      </c>
      <c r="DF375" s="10" t="str">
        <f aca="false">IF(DE375&lt;0,"3"," ")</f>
        <v>3</v>
      </c>
      <c r="DG375" s="10" t="str">
        <f aca="false">IF(DE375&lt;0,"AST"," ")</f>
        <v>AST</v>
      </c>
      <c r="DH375" s="9" t="n">
        <v>-0.25</v>
      </c>
      <c r="DI375" s="10" t="str">
        <f aca="false">IF(DH375&lt;0,"3"," ")</f>
        <v>3</v>
      </c>
      <c r="DJ375" s="10" t="str">
        <f aca="false">IF(DH375&lt;0,"AST"," ")</f>
        <v>AST</v>
      </c>
      <c r="DK375" s="9" t="n">
        <v>0</v>
      </c>
      <c r="DL375" s="10" t="str">
        <f aca="false">IF(DK375&gt;0,"4"," ")</f>
        <v> </v>
      </c>
      <c r="DM375" s="10" t="str">
        <f aca="false">IF(DK375&gt;0,"PRE"," ")</f>
        <v> </v>
      </c>
      <c r="DN375" s="9" t="n">
        <v>0</v>
      </c>
      <c r="DO375" s="10" t="str">
        <f aca="false">IF(DN375&gt;0,"4"," ")</f>
        <v> </v>
      </c>
      <c r="DP375" s="10" t="str">
        <f aca="false">IF(DN375&gt;0,"PRE"," ")</f>
        <v> </v>
      </c>
      <c r="DS375" s="12" t="str">
        <f aca="false">CONCATENATE(CO375,CU375,DA375,DG375,DM375)</f>
        <v> AST </v>
      </c>
      <c r="DT375" s="10" t="e">
        <f aca="false" t="array" ref="DT375">_xlfn.IFS(DS375="EME    ","0", DS375=" HIP   ","1", DS375="  MIO  ","2", DS375="   AST ","3", DS375="    PRE","4", DS375="EME   PRE","5", DS375=" HIP  PRE","6", DS375=" HIP AST ","7", DS375="  MIO PRE","8", DS375="  MIOAST ","9", DS375="   ASTPRE","10",DS375=" HIP ASTPRE","11", DS375="  MIOASTPRE","12", DS375="     ","0")</f>
        <v>#N/A</v>
      </c>
      <c r="DV375" s="1" t="e">
        <f aca="false" t="array" ref="DV375">_xlfn.IFS(DU375="SI","2", DU375="NO","1")</f>
        <v>#N/A</v>
      </c>
      <c r="DX375" s="11" t="str">
        <f aca="false">IF(DW375=0,"1","2")</f>
        <v>1</v>
      </c>
      <c r="DY375" s="11" t="str">
        <f aca="false" t="array" ref="DY375">_xlfn.IFS(DW375=0,"0", DW375=0.25, "1", DW375=0.5,"2", DW375=0.75,"3", DW375=1,"4",DW375=1.25,"5", DW375=1.5,"6", DW375=1.75,"7", DW375=2,"8")</f>
        <v>0</v>
      </c>
      <c r="EA375" s="11" t="str">
        <f aca="false">IF(DZ375=0,"1","2")</f>
        <v>1</v>
      </c>
      <c r="EB375" s="11" t="str">
        <f aca="false" t="array" ref="EB375">_xlfn.IFS(DZ375=0,"0", DZ375=0.25, "1", DZ375=0.5,"2", DZ375=0.75,"3", DZ375=1,"4",DZ375=1.25,"5", DZ375=1.5,"6", DZ375=1.75,"7", DZ375=2,"8")</f>
        <v>0</v>
      </c>
      <c r="ED375" s="10" t="str">
        <f aca="false">IF(EC375=0,"1","2")</f>
        <v>1</v>
      </c>
      <c r="EE375" s="11" t="str">
        <f aca="false" t="array" ref="EE375">_xlfn.IFS(EC375=0,"0", EC375=-0.25, "1", EC375=-0.5,"2", EC375=-0.75,"3", EC375=-1,"4",EC375=-1.25,"5", EC375=-1.5,"6", EC375=-1.75,"7", EC375=-2,"8", EC375=-2.25,"9",EC375=-2.5,"10", EC375=-2.75,"11", EC375=-3,"12", EC375=-3.25,"13", EC375=-3.5,"14", EC375=-3.75,"15",EC375=-4,"16")</f>
        <v>0</v>
      </c>
      <c r="EG375" s="10" t="str">
        <f aca="false">IF(EF375=0,"1","2")</f>
        <v>1</v>
      </c>
      <c r="EH375" s="11" t="str">
        <f aca="false" t="array" ref="EH375">_xlfn.IFS(EF375=0,"0", EF375=-0.25, "1", EF375=-0.5,"2", EF375=-0.75,"3", EF375=-1,"4",EF375=-1.25,"5", EF375=-1.5,"6", EF375=-1.75,"7", EF375=-2,"8", EF375=-2.25,"9",EF375=-2.5,"10", EF375=-2.75,"11", EF375=-3,"12", EF375=-3.25,"13", EF375=-3.5,"14", EF375=-3.75,"15",EF375=-4,"16")</f>
        <v>0</v>
      </c>
      <c r="EJ375" s="11" t="str">
        <f aca="false">IF(EI375=0,"1","2")</f>
        <v>1</v>
      </c>
      <c r="EK375" s="11" t="str">
        <f aca="false" t="array" ref="EK375">_xlfn.IFS(EI375=0,"0", EI375=-0.25, "1", EI375=-0.5,"2", EI375=-0.75,"3", EI375=-1,"4",EI375=-1.25,"5", EI375=-1.5,"6", EI375=-1.75,"7", EI375=-2,"8", EI375=-2.25,"9", EI375=-2.25,"9",EI375=-2.5,"10", EI375=-2.75,"11", EI375=-3,"12", EI375=-3.25,"13", EI375=-3.5,"14", EI375=-3.75,"15",EI375=-4,"16", EI375=0.25, "17", EI375=0.5, "18")</f>
        <v>0</v>
      </c>
      <c r="EM375" s="11" t="str">
        <f aca="false">IF(EL375=0,"1","2")</f>
        <v>1</v>
      </c>
      <c r="EN375" s="11" t="str">
        <f aca="false" t="array" ref="EN375">_xlfn.IFS(EL375=0.25,"17",EL375=0.5,"18", EL375=0,"0", EL375=-0.25, "1", EL375=-0.5,"2", EL375=-0.75,"3", EL375=-1,"4",EL375=-1.25,"5", EL375=-1.5,"6", EL375=-1.75,"7", EL375=-2,"8",EL375= -2.25,"9",EL375=-2.5,"10",EL375= -2.75,"11",EL375= -3,"12",EL375= -3.25,"13",EL375= -3.5,"14",EL375= -3.75,"15",EL375=-4,"16")</f>
        <v>0</v>
      </c>
      <c r="EP375" s="11" t="str">
        <f aca="false">IF(EO375=0,"1","2")</f>
        <v>1</v>
      </c>
      <c r="EQ375" s="11" t="str">
        <f aca="false" t="array" ref="EQ375">_xlfn.IFS(EO375=0,"0", EO375=0.25, "1", EO375=0.5,"2", EO375=0.75,"3", EO375=1,"4",EO375=1.25,"5", EO375=1.5,"6", EO375=1.75,"7", EO375=2,"8", EO375=2.25,"9", EO375=2.25,"9",EO375=2.5,"10", EO375=2.75,"11", EO375=3,"12", EO375=3.25,"13", EO375=3.5,"14", EO375=3.75,"15",EO375=4,"16", EO375=-0.25, "17", bq=-0.5, "18")</f>
        <v>0</v>
      </c>
      <c r="ES375" s="11" t="str">
        <f aca="false">IF(ER375=0,"1","2")</f>
        <v>1</v>
      </c>
      <c r="ET375" s="11" t="str">
        <f aca="false" t="array" ref="ET375">_xlfn.IFS(ER375=0,"0", ER375=0.25, "1", ER375=0.5,"2", ER375=0.75,"3", ER375=1,"4",ER375=1.25,"5", ER375=1.5,"6", ER375=1.75,"7", ER375=2,"8", ER375=2.25,"9", ER375=2.25,"9",ER375=2.5,"10", ER375=2.75,"11", ER375=3,"12", ER375=3.25,"13", ER375=3.5,"14", ER375=3.75,"15",ER375=4,"16", ER375=-0.25, "17", bq=-0.5, "18")</f>
        <v>0</v>
      </c>
      <c r="EV375" s="14" t="e">
        <f aca="false">VLOOKUP(EU375,LEYENDA!$G$2:$H$8,2,TRUE())</f>
        <v>#N/A</v>
      </c>
      <c r="EW375" s="14" t="e">
        <f aca="false" t="array" ref="EW375">_xlfn.IFS(EV375="0-5","1", EV375="6-12","2", EV375="13-18","3", EV375="19-24","4", EV375="25-36","5", EV375="37-48","6", EV375="49-60","7")</f>
        <v>#N/A</v>
      </c>
    </row>
    <row r="376" customFormat="false" ht="13.5" hidden="false" customHeight="false" outlineLevel="0" collapsed="false">
      <c r="A376" s="1" t="n">
        <v>111</v>
      </c>
      <c r="B376" s="2" t="n">
        <v>2</v>
      </c>
      <c r="C376" s="33" t="n">
        <v>42689</v>
      </c>
      <c r="E376" s="5" t="str">
        <f aca="false">VLOOKUP(A376,'286'!$A$3:$J$6279,10,FALSE())</f>
        <v>JORDAO, ANTONELLA</v>
      </c>
      <c r="F376" s="4" t="str">
        <f aca="false">VLOOKUP(A376,'286'!$A$3:$I$1768,3,FALSE())</f>
        <v>JORAN</v>
      </c>
      <c r="G376" s="6" t="n">
        <f aca="false">VLOOKUP(A376,'286'!$A$3:$I$1768,4,FALSE())</f>
        <v>30100</v>
      </c>
      <c r="H376" s="7" t="n">
        <f aca="false">YEAR(C376)-YEAR(G376)</f>
        <v>34</v>
      </c>
      <c r="I376" s="1" t="str">
        <f aca="false">VLOOKUP(H376,LEYENDA!$C$2:$D$6,2,TRUE())</f>
        <v>25-40</v>
      </c>
      <c r="J376" s="5" t="str">
        <f aca="false">VLOOKUP(A376,'286'!$A$3:$I$1768,7,FALSE())</f>
        <v>M</v>
      </c>
      <c r="K376" s="8" t="n">
        <f aca="false">VLOOKUP(A376,'286'!$A$3:$I$1768,2,FALSE())</f>
        <v>0</v>
      </c>
      <c r="L376" s="4" t="str">
        <f aca="false">VLOOKUP(A376,'286'!$A$3:$I$1768,8,FALSE())</f>
        <v>D</v>
      </c>
      <c r="M376" s="4" t="str">
        <f aca="false">VLOOKUP(A376,'286'!$A$3:$I$1768,9,FALSE())</f>
        <v>D</v>
      </c>
      <c r="N376" s="8" t="str">
        <f aca="false">IF(R376=O376, "MISMA","CONTRARIA")</f>
        <v>MISMA</v>
      </c>
      <c r="O376" s="8" t="str">
        <f aca="false" t="array" ref="O376">_xlfn.IFS(L376="D","1", L376="I","2")</f>
        <v>1</v>
      </c>
      <c r="P376" s="8" t="e">
        <f aca="false" t="array" ref="P376">_xlfn.IFS(K376="OD","1", K376="OI","2")</f>
        <v>#N/A</v>
      </c>
      <c r="Q376" s="1" t="str">
        <f aca="false" t="array" ref="Q376">_xlfn.IFS(J376="M","1", J376="H","2")</f>
        <v>1</v>
      </c>
      <c r="R376" s="8" t="str">
        <f aca="false" t="array" ref="R376">_xlfn.IFS(M376="D","1", M376="I","2")</f>
        <v>1</v>
      </c>
      <c r="S376" s="1" t="str">
        <f aca="false" t="array" ref="S376">_xlfn.IFS(N376="CONTRARIA", "1",N376= "MISMA","2")</f>
        <v>2</v>
      </c>
      <c r="T376" s="1" t="str">
        <f aca="false" t="array" ref="T376">_xlfn.IFS(I376="0-12","1", I376="13-24","2", I376="25-40","3", I376="41-60","4", I376="61-100","5")</f>
        <v>3</v>
      </c>
      <c r="U376" s="9" t="n">
        <v>-1</v>
      </c>
      <c r="V376" s="11" t="str">
        <f aca="false">IF(U376="","",IF(AND(U376&gt;=-9,U376&lt;=-6.5),"-9 a -6,5",IF(AND(U376&gt;=-6,U376&lt;=-3.5),"-6 a -3,5",IF(AND(U376&gt;=-3,U376&lt;=-1),"-3 a -1",IF(U376=-0.5,"-0,5",IF(AND(U376&gt;=0,U376&lt;=2.5),"0 a 2,5",IF(AND(U376&gt;=3,U376&lt;=5.5),"3 a 5,5",IF(AND(U376&gt;=6,U376&lt;=8.5),"6 a 8,5",IF(AND(U376&gt;=9,U376&lt;=20),"9 a 20","Fuera de rango")))))))))</f>
        <v>-3 a -1</v>
      </c>
      <c r="W376" s="11" t="n">
        <f aca="false">IF(V376="","",IF(V376="-9 a -6,5",2,IF(V376="-6 a -3,5",3,IF(V376="-3 a -1",4,IF(V376="-0,5","NORMA",IF(V376="0 a 2,5",5,IF(V376="3 a 5,5",6,IF(V376="6 a 8,5",7,IF(V376="9 a 20",8,"Fuera de rango")))))))))</f>
        <v>4</v>
      </c>
      <c r="X376" s="9" t="n">
        <v>0</v>
      </c>
      <c r="Y376" s="11" t="str">
        <f aca="false">IF(X376="","",IF(AND(X376&gt;=0,X376&lt;=4),"0 a 4",IF(AND(X376&gt;=4.5,X376&lt;=8.5),"4,5 a 8,5",IF(X376=9,"9",IF(AND(X376&gt;=9.5,X376&lt;=13),"9,5 a 13",IF(AND(X376&gt;=13.5,X376&lt;=20),"13,5 a 20",IF(AND(X376&gt;=20.5,X376&lt;=35),"20,5 a 35","Fuera de rango")))))))</f>
        <v>0 a 4</v>
      </c>
      <c r="Z376" s="11" t="n">
        <f aca="false">IF(Y376="","",IF(Y376="0 a 4",1,IF(Y376="4,5 a 8,5",2,IF(Y376="9","NORMA",IF(Y376="9,5 a 13",3,IF(Y376="13,5 a 20",4,IF(Y376="20,5 a 35",5,"Fuera de rango")))))))</f>
        <v>1</v>
      </c>
      <c r="AA376" s="9" t="n">
        <v>10</v>
      </c>
      <c r="AB376" s="10" t="str">
        <f aca="false">IF(AA376="","",IF(AND(AA376&gt;=0,AA376&lt;=9),"0 a 9",IF(AND(AA376&gt;=9.5,AA376&lt;=18.5),"9,5 a 18,5",IF(AA376=19,"19",IF(AND(AA376&gt;=19.5,AA376&lt;=28),"19,5 a 28",IF(AND(AA376&gt;=28.5,AA376&lt;=40),"28,5 a 40","Fuera de rango"))))))</f>
        <v>9,5 a 18,5</v>
      </c>
      <c r="AC376" s="11" t="n">
        <f aca="false" t="array" ref="AC376">_xlfn.IFS(AB376="","",AB376="0 a 9",1,AB376="9,5 a 18,5",2,AB376="19","NORMA",AB376="19,5 a 28",3,AB376="28,5 a 40",4,TRUE(),"Fuera de rango")</f>
        <v>2</v>
      </c>
      <c r="AD376" s="9" t="n">
        <v>4</v>
      </c>
      <c r="AE376" s="10" t="str">
        <f aca="false">IF(AD376="","",IF(AND(AD376&gt;=-10,AD376&lt;=0),"De -10 a 0",IF(AND(AD376&gt;=0.5,AD376&lt;=9.5),"0,5 a 9,5",IF(AD376=10,"10",IF(AND(AD376&gt;=10.5,AD376&lt;=20),"10,5 a 20",IF(AND(AD376&gt;=20.5,AD376&lt;=40),"20,5 a 40","Fuera de rango"))))))</f>
        <v>0,5 a 9,5</v>
      </c>
      <c r="AF376" s="12" t="n">
        <f aca="false">IF(AD376="","",IF(AND(AD376&gt;=-10,AD376&lt;=0),1,IF(AND(AD376&gt;=0.5,AD376&lt;=9.5),2,IF(AD376=10,"NORMA",IF(AND(AD376&gt;=10.5,AD376&lt;=20),3,IF(AND(AD376&gt;=20.5,AD376&lt;=40),4,""))))))</f>
        <v>2</v>
      </c>
      <c r="AG376" s="9" t="n">
        <v>9</v>
      </c>
      <c r="AH376" s="10" t="str">
        <f aca="false">IF(AG376="","",IF(AND(AG376&gt;=0,AG376&lt;=4),"0 a 4",IF(AND(AG376&gt;=4.5,AG376&lt;=8.5),"4,5 a 8,5",IF(AG376=9,"9",IF(AND(AG376&gt;=9.5,AG376&lt;=13),"9,5 a 13",IF(AND(AG376&gt;=13.5,AG376&lt;=25),"13,5 a 25","Fuera de rango"))))))</f>
        <v>9</v>
      </c>
      <c r="AI376" s="10" t="str">
        <f aca="false">IF(AH376="","",IF(AH376="0 a 4",1,IF(AH376="4,5 a 8,5",2,IF(AH376="9","NORMA",IF(AH376="9,5 a 13",3,IF(AH376="13,5 a 25",4,""))))))</f>
        <v>NORMA</v>
      </c>
      <c r="AJ376" s="9" t="n">
        <v>3</v>
      </c>
      <c r="AK376" s="10" t="str">
        <f aca="false">IF(AJ376="","",IF(AND(AJ376&gt;=-15,AJ376&lt;=-10.5),"-15 a -10,5",IF(AND(AJ376&gt;=-10,AJ376&lt;=-4),"-10 a -4",IF(AND(AJ376&gt;=-4.5,AJ376&lt;=0),"-4,5 a 0",IF(AND(AJ376&gt;=0.5,AJ376&lt;=4.5),"0,5 a 4,5",IF(AJ376=5,"5",IF(AND(AJ376&gt;=5.5,AJ376&lt;=10),"5,5 a 10",IF(AND(AJ376&gt;=10.5,AJ376&lt;=20),"10,5 a 20","Fuera de rango"))))))))</f>
        <v>0,5 a 4,5</v>
      </c>
      <c r="AL376" s="11" t="n">
        <f aca="false">IF(AK376="","",IF(AK376="-15 a -10,5",1,IF(AK376="-10 a -4",2,IF(AK376="-4,5 a 0",3,IF(AK376="0,5 a 4,5",4,IF(AK376="5","NORMA",IF(AK376="5,5 a 10",5,IF(AK376="10,5 a 20",6,"Error"))))))))</f>
        <v>4</v>
      </c>
      <c r="AM376" s="9" t="n">
        <v>0</v>
      </c>
      <c r="AN376" s="10" t="str">
        <f aca="false">IF(AM376="","",IF(AND(AM376&gt;=-7.5,AM376&lt;=-5.5),"-7,5 a -5,5",IF(AND(AM376&gt;=-5,AM376&lt;=-3),"-5 a -3",IF(AND(AM376&gt;=-2.5,AM376&lt;=-0.5),"-2,5 a -0,5",IF(AM376=0,"0,00",IF(AND(AM376&gt;=0.5,AM376&lt;=2.5),"0,5 a 2,5",IF(AND(AM376&gt;=3,AM376&lt;=5),"3 a 5",IF(AND(AM376&gt;=5.5,AM376&lt;=7.5),"5,5 a 7,5",IF(AND(AM376&gt;=8,AM376&lt;=10),"8 a 10","Fuera de rango")))))))))</f>
        <v>0,00</v>
      </c>
      <c r="AO376" s="11" t="str">
        <f aca="false">IF(AN376="","",IF(AN376="-7,5 a -5,5",1,IF(AN376="-5 a -3",2,IF(AN376="-2,5 a -0,5",3,IF(AN376="0,00","NORMA",IF(AN376="0,5 a 2,5",4,IF(AN376="3 a 5",5,IF(AN376="5,5 a 7,5",6,IF(AN376="8 a 10",7,"Error")))))))))</f>
        <v>NORMA</v>
      </c>
      <c r="AP376" s="9" t="n">
        <v>-4</v>
      </c>
      <c r="AQ376" s="10" t="str">
        <f aca="false">IF(AP376="","",IF(AND(AP376&gt;=-20,AP376&lt;=-9.5),"-20 a -9,5",IF(AND(AP376&gt;=-9,AP376&lt;=-6.5),"-9 a -6,5",IF(AP376=-6,"-6",IF(AND(AP376&gt;=-5.5,AP376&lt;=-3),"-5,5 a -3",IF(AND(AP376&gt;=-2.5,AP376&lt;=0),"-2,5 a 0",IF(AND(AP376&gt;=0.5,AP376&lt;=3),"0,5 a 3",IF(AND(AP376&gt;=3.5,AP376&lt;=6),"3,5 a 6",IF(AND(AP376&gt;=6.5,AP376&lt;=9),"6,5 a 9",IF(AND(AP376&gt;=9.5,AP376&lt;=20),"9,5 a 20","Fuera de rango"))))))))))</f>
        <v>-5,5 a -3</v>
      </c>
      <c r="AR376" s="11" t="n">
        <f aca="false">IF(AQ376="","",IF(AQ376="-20 a -9,5",1,IF(AQ376="-9 a -6,5",2,IF(AQ376="-6","NORMA",IF(AQ376="-5,5 a -3",3,IF(AQ376="-2,5 a 0",4,IF(AQ376="0,5 a 3",5,IF(AQ376="3,5 a 6",6,IF(AQ376="6,5 a 9",7,IF(AQ376="9,5 a 20",8,""))))))))))</f>
        <v>3</v>
      </c>
      <c r="AS376" s="9" t="n">
        <v>0</v>
      </c>
      <c r="AT376" s="10" t="str">
        <f aca="false">IF(AS376="","",IF(AND(AS376&gt;=-16,AS376&lt;=-14),"-16 a -14",IF(AND(AS376&gt;=-13.5,AS376&lt;=-11.5),"-13,5 a -11,5",IF(AND(AS376&gt;=-11,AS376&lt;=-9),"-11 a -9",IF(AND(AS376&gt;=-8.5,AS376&lt;=-6.5),"-8,5 a -6,5",IF(AND(AS376&gt;=-6,AS376&lt;=-4),"-6 a -4",IF(AND(AS376&gt;=-3.5,AS376&lt;=-1.5),"-3,5 a -1,5",IF(AND(AS376&gt;=-1,AS376&lt;=1),"-1 a 1",IF(AND(AS376&gt;=1.5,AS376&lt;=3.5),"1,5 a 3,5",IF(AND(AS376&gt;=4,AS376&lt;=6),"4 a 6",IF(AND(AS376&gt;=6.5,AS376&lt;=8.5),"6,5 a 8,5",IF(AND(AS376&gt;=9,AS376&lt;=11),"9 a 11",IF(AND(AS376&gt;=11.5,AS376&lt;=13.5),"11,5 a 13,5",IF(AND(AS376&gt;=14,AS376&lt;=16),"14 a 16",IF(AND(AS376&gt;=16.5,AS376&lt;=18.5),"16,5 a 18,5",IF(AND(AS376&gt;=19,AS376&lt;=21),"19 a 21","Fuera de rango"))))))))))))))))</f>
        <v>-1 a 1</v>
      </c>
      <c r="AU376" s="11" t="n">
        <f aca="false" t="array" ref="AU376">IF(AT376="","",_xlfn.IFS(AT376="-16 a -14",1,AT376="-13,5 a -11,5",2,AT376="-11 a -9",3,AT376="-8,5 a -6,5",4,AT376="-6 a -4",5,AT376="-3,5 a -1,5",6,AT376="-1 a 1",7,AT376="1,5 a 3,5",8,AT376="4 a 6","NORMA",AT376="6,5 a 8,5",9,AT376="9 a 11",10,AT376="11,5 a 13,5",11,AT376="14 a 16",12,AT376="16,5 a 18,5",13,AT376="19 a 21",14,TRUE(),""))</f>
        <v>7</v>
      </c>
      <c r="AV376" s="9" t="n">
        <v>0</v>
      </c>
      <c r="AW376" s="10" t="str">
        <f aca="false">IF(AV376="","",IF(AND(AV376&gt;=-1,AV376&lt;=-0.5),"-1 a -0,5",IF(AND(AV376&gt;-0.5,AV376&lt;=0),"De -0,5 a 0",IF(AND(AV376&gt;=0.25,AV376&lt;=0.75),"0,25 a 0,75",IF(AND(AV376&gt;=1,AV376&lt;=1.5),"1 a 1,5",IF(AND(AV376&gt;=1.75,AV376&lt;=2.25),"1,75 a 2,25",IF(AND(AV376&gt;=2.5,AV376&lt;=3),"2,5 a 3",IF(AND(AV376&gt;=3.25,AV376&lt;=3.75),"3,25 a 3,75","Fuera de rango"))))))))</f>
        <v>De -0,5 a 0</v>
      </c>
      <c r="AX376" s="10" t="n">
        <f aca="false">IF(AW376="","",IF(OR(AW376="-1 a -0,5",AW376="-1 a -0.5"),1,IF(OR(AW376="De -0,5 a 0",AW376="-0,5 a 0",AW376="De -0.5 a 0"),2,IF(OR(AW376="0,25 a 0,75",AW376="0.25 a 0.75"),"NORMA",IF(OR(AW376="1 a 1,5",AW376="1 a 1.5"),3,IF(OR(AW376="1,75 a 2,25",AW376="1.75 a 2.25"),4,IF(OR(AW376="2,5 a 3",AW376="2.5 a 3"),5,IF(OR(AW376="3,25 a 3,75",AW376="3.25 a 3.75"),6,""))))))))</f>
        <v>2</v>
      </c>
      <c r="AY376" s="9" t="n">
        <v>-5</v>
      </c>
      <c r="AZ376" s="10" t="str">
        <f aca="false">IF(AY376="","",IF(AND(AY376&gt;=-20,AY376&lt;=-9.5),"-20 a -9,5",IF(AND(AY376&gt;=-9,AY376&lt;=-6.5),"-9 a -6,5",IF(AY376=-6,"-6",IF(AND(AY376&gt;=-5.5,AY376&lt;=-3),"-5,5 a -3",IF(AND(AY376&gt;=-2.5,AY376&lt;=0),"-2,5 a 0",IF(AND(AY376&gt;=0.5,AY376&lt;=3),"0,5 a 3",IF(AND(AY376&gt;=3.5,AY376&lt;=6),"3,5 a 6","Fuera de rango"))))))))</f>
        <v>-5,5 a -3</v>
      </c>
      <c r="BA376" s="11" t="n">
        <f aca="false">IF(AZ376="","",IF(AZ376="-20 a -9,5",1,IF(AZ376="-9 a -6,5",2,IF(AZ376="-6","NORMA",IF(AZ376="-5,5 a -3",3,IF(AZ376="-2,5 a 0",4,IF(AZ376="0,5 a 3",5,IF(AZ376="3,5 a 6",6,""))))))))</f>
        <v>3</v>
      </c>
      <c r="BB376" s="9" t="n">
        <v>0</v>
      </c>
      <c r="BC376" s="10" t="str">
        <f aca="false" t="array" ref="BC376">IF(BB376="","",_xlfn.IFS(AND(BB376&gt;=0,BB376&lt;=2),"0 a 2",AND(BB376&gt;=2.5,BB376&lt;=4.5),"2,5 a 4,5",AND(BB376&gt;=5,BB376&lt;=7),"5 a 7",AND(BB376&gt;=7.5,BB376&lt;=9.5),"7,5 a 9,5",AND(BB376&gt;=10,BB376&lt;=12),"10 a 12",AND(BB376&gt;=12.5,BB376&lt;=14.5),"12,5 a 14,5",BB376=15,"15",AND(BB376&gt;=15.5,BB376&lt;=17.5),"15,5 a 17,5",AND(BB376&gt;=18,BB376&lt;=20),"18 a 20",AND(BB376&gt;=20.5,BB376&lt;=22.5),"20,5 a 22,5",AND(BB376&gt;=23,BB376&lt;=25),"23 a 25",TRUE(),"Fuera de rango"))</f>
        <v>0 a 2</v>
      </c>
      <c r="BD376" s="11" t="n">
        <f aca="false" t="array" ref="BD376">IF(BC376="","",_xlfn.IFS(BC376="0 a 2",1,BC376="2,5 a 4,5",2,BC376="5 a 7",3,BC376="7,5 a 9,5",4,BC376="10 a 12",5,BC376="12,5 a 14,5",6,BC376="15","NORMA",BC376="15,5 a 17,5",7,BC376="18 a 20",8,BC376="20,5 a 22,5",9,BC376="23 a 25",10,TRUE(),"Fuera de rango"))</f>
        <v>1</v>
      </c>
      <c r="BE376" s="9" t="n">
        <v>16</v>
      </c>
      <c r="BF376" s="10" t="str">
        <f aca="false">IF(BE376="","",IF(AND(BE376&gt;=-20,BE376&lt;=-10),"-20 a -10",IF(AND(BE376&gt;=-9.5,BE376&lt;=0.5),"-9,5 a 0,5",IF(AND(BE376&gt;=1,BE376&lt;=11),"1 a 11",IF(AND(BE376&gt;=11.5,BE376&lt;=20.5),"11,5 a 20,5",IF(BE376=21,"21",IF(AND(BE376&gt;=21.5,BE376&lt;=31.5),"21,5 a 31,5",IF(AND(BE376&gt;=32,BE376&lt;=42),"32 a 42","Fuera de rango"))))))))</f>
        <v>11,5 a 20,5</v>
      </c>
      <c r="BG376" s="11" t="n">
        <f aca="false">IF(BF376="","",IF(BF376="-20 a -10",1,IF(BF376="-9,5 a 0,5",2,IF(BF376="1 a 11",3,IF(BF376="11,5 a 20,5",4,IF(BF376="21","NORMA",IF(BF376="21,5 a 31,5",5,IF(BF376="32 a 42",6,""))))))))</f>
        <v>4</v>
      </c>
      <c r="BH376" s="9" t="n">
        <v>2</v>
      </c>
      <c r="BI376" s="10" t="str">
        <f aca="false">IF(BH376="","",IF(AND(BH376&gt;=-20,BH376&lt;=-15),"-20 a -15",IF(AND(BH376&gt;=-14.5,BH376&lt;=-9.5),"-14,5 a -9,5",IF(AND(BH376&gt;=-9,BH376&lt;=-4),"-9 a -4",IF(AND(BH376&gt;=-3.5,BH376&lt;=2.5),"-3,5 a 2,5",IF(AND(BH376&gt;=3,BH376&lt;=8),"3 a 8",IF(AND(BH376&gt;=8.5,BH376&lt;=14.5),"8,5 a 14,5",IF(BH376=15,"15",IF(AND(BH376&gt;=15.5,BH376&lt;=20.5),"15,5 a 20,5",IF(AND(BH376&gt;=21,BH376&lt;=26),"21 a 26","Fuera de rango"))))))))))</f>
        <v>-3,5 a 2,5</v>
      </c>
      <c r="BJ376" s="11" t="n">
        <f aca="false">IF(BI376="","",IF(BI376="-20 a -15",1,IF(BI376="-14,5 a -9,5",2,IF(BI376="-9 a -4",3,IF(BI376="-3,5 a 2,5",4,IF(BI376="3 a 8",5,IF(BI376="8,5 a 14,5",6,IF(BI376="15","NORMA",IF(BI376="15,5 a 20,5",7,IF(BI376="21 a 26",8,IF(BI376="26,5 a 31,5",9,"")))))))))))</f>
        <v>4</v>
      </c>
      <c r="BK376" s="9" t="n">
        <v>0</v>
      </c>
      <c r="BL376" s="10" t="str">
        <f aca="false">IF(BK376="","",IF(AND(BK376&gt;=0,BK376&lt;=2),"0 - 2",IF(AND(BK376&gt;=2.5,BK376&lt;=4.5),"2,5 - 4,5",IF(AND(BK376&gt;=5,BK376&lt;=7),"5 - 7",IF(AND(BK376&gt;=7.5,BK376&lt;=9.5),"7,5 - 9,5",IF(AND(BK376&gt;=10,BK376&lt;=12),"10 - 12",IF(AND(BK376&gt;=12.5,BK376&lt;=13.5),"12,5 - 13,5",IF(BK376=14,"14",IF(AND(BK376&gt;=14.5,BK376&lt;=16.5),"14,5 - 16,5",IF(AND(BK376&gt;=17,BK376&lt;=19),"17 - 19",IF(AND(BK376&gt;=19.5,BK376&lt;=21.5),"19,5 - 21,5",IF(AND(BK376&gt;=22,BK376&lt;=24),"22 - 24",IF(AND(BK376&gt;=24.5,BK376&lt;=26.5),"24,5 - 26,5",IF(AND(BK376&gt;=27,BK376&lt;=29),"27 - 29",IF(AND(BK376&gt;=29.5,BK376&lt;=30),"29,5 - 30","Fuera de rango")))))))))))))))</f>
        <v>0 - 2</v>
      </c>
      <c r="BM376" s="11" t="n">
        <f aca="false">IF(BL376="","",IF(BL376="0 - 2",1,IF(BL376="2,5 - 4,5",2,IF(BL376="5 - 7",3,IF(BL376="7,5 - 9,5",4,IF(BL376="10 - 12",5,IF(BL376="12,5 - 13,5",6,IF(BL376="14","NORMA",IF(BL376="14,5 - 16,5",7,IF(BL376="17 - 19",8,IF(BL376="19,5 - 21,5",9,IF(BL376="22 - 24",10,IF(BL376="24,5 - 26,5",11,IF(BL376="27 - 29",12,IF(BL376="29,5 - 30",13,"")))))))))))))))</f>
        <v>1</v>
      </c>
      <c r="BN376" s="9" t="n">
        <v>18</v>
      </c>
      <c r="BO376" s="11" t="str">
        <f aca="false">IF(BN376="","",IF(AND(BN376&gt;=-20,BN376&lt;=-10),"-20 a -10",IF(AND(BN376&gt;=-9.5,BN376&lt;=0.5),"-9,5 a 0,5",IF(AND(BN376&gt;=1,BN376&lt;=11),"1 a 11",IF(AND(BN376&gt;=11.5,BN376&lt;=21.5),"11,5 a 21,5",IF(BN376=22,"22",IF(AND(BN376&gt;=22.5,BN376&lt;=32.5),"22,5 a 32,5",IF(AND(BN376&gt;=33,BN376&lt;=43),"33 a 43","Fuera de rango"))))))))</f>
        <v>11,5 a 21,5</v>
      </c>
      <c r="BP376" s="11" t="n">
        <f aca="false">IF(BO376="","",IF(BO376="-20 a -10",1,IF(BO376="-9,5 a 0,5",2,IF(BO376="1 a 11",3,IF(BO376="11,5 a 21,5",4,IF(BO376="22","NORMA",IF(BO376="22,5 a 32,5",5,IF(BO376="33 a 43",6,""))))))))</f>
        <v>4</v>
      </c>
      <c r="BQ376" s="9" t="n">
        <v>10</v>
      </c>
      <c r="BR376" s="10" t="str">
        <f aca="false">IF(BQ376="","",IF(AND(BQ376&gt;=-20,BQ376&lt;=-15),"-20 a -15",IF(AND(BQ376&gt;=-14.5,BQ376&lt;=-9.5),"-14,5 a -9,5",IF(AND(BQ376&gt;=-9,BQ376&lt;=-4),"-9 a -4",IF(AND(BQ376&gt;=-3.5,BQ376&lt;=2.5),"-3,5 a 2,5",IF(AND(BQ376&gt;=3,BQ376&lt;=8),"3 a 8",IF(AND(BQ376&gt;=8.5,BQ376&lt;=13.5),"8,5 a 13,5",IF(AND(BQ376&gt;=14,BQ376&lt;=17.5),"14 a 17,5",IF(BQ376=18,"18",IF(AND(BQ376&gt;=18.5,BQ376&lt;=23.5),"18,5 a 23,5",IF(AND(BQ376&gt;=24,BQ376&lt;=29),"24 a 29",IF(AND(BQ376&gt;=29.5,BQ376&lt;=34.5),"29,5 a 34,5",IF(AND(BQ376&gt;=35,BQ376&lt;=40),"35 a 40","Fuera de rango")))))))))))))</f>
        <v>8,5 a 13,5</v>
      </c>
      <c r="BS376" s="11" t="n">
        <f aca="false">IF(BR376="","",IF(BR376="-20 a -15",1,IF(BR376="-14,5 a -9,5",2,IF(BR376="-9 a -4",3,IF(BR376="-3,5 a 2,5",4,IF(BR376="3 a 8",5,IF(BR376="8,5 a 13,5",6,IF(BR376="14 a 17,5",7,IF(BR376="18","NORMA",IF(BR376="18,5 a 23,5",8,IF(BR376="24 a 29",9,IF(BR376="29,5 a 34,5",10,IF(BR376="35 a 40",11,"")))))))))))))</f>
        <v>6</v>
      </c>
      <c r="BT376" s="9" t="n">
        <v>0</v>
      </c>
      <c r="BU376" s="10" t="str">
        <f aca="false">IF(BT376="","",IF(AND(BT376&gt;=-20,BT376&lt;=-18),"-20 a -18",IF(AND(BT376&gt;=-17.5,BT376&lt;=-15.5),"-17,5 a -15,5",IF(AND(BT376&gt;=-15,BT376&lt;=-13),"-15 a -13",IF(AND(BT376&gt;=-12.5,BT376&lt;=-10.5),"-12,5 a -10,5",IF(AND(BT376&gt;=-10,BT376&lt;=-8),"-10 a -8",IF(AND(BT376&gt;=-7.5,BT376&lt;=-5.5),"-7,5 a -5,5",IF(AND(BT376&gt;=-5,BT376&lt;=-3),"-5 a -3",IF(AND(BT376&gt;=-2.5,BT376&lt;=-0.5),"-2,5 a -0,5",IF(BT376=0,"0",IF(AND(BT376&gt;=0.5,BT376&lt;=2.5),"0,5 a 2,5",IF(AND(BT376&gt;=3,BT376&lt;=5),"3 a 5",IF(AND(BT376&gt;=5.5,BT376&lt;=7.5),"5,5 a 7,5",IF(AND(BT376&gt;=8,BT376&lt;=10),"8 a 10",IF(AND(BT376&gt;=10.5,BT376&lt;=12.5),"10,5 a 12,5",IF(AND(BT376&gt;=13,BT376&lt;=15),"13 a 15",IF(AND(BT376&gt;=15.5,BT376&lt;=17.5),"15,5 a 17,5",IF(AND(BT376&gt;=18,BT376&lt;=20),"18 a 20","Fuera de rango"))))))))))))))))))</f>
        <v>0</v>
      </c>
      <c r="BV376" s="11" t="str">
        <f aca="false">IF(BT376="","",IF(BT376=0,"NORMA",IF(AND(BT376&gt;=-20,BT376&lt;=-18),2,IF(AND(BT376&gt;=-17.5,BT376&lt;=-15.5),2,IF(AND(BT376&gt;=-15,BT376&lt;=-13),3,IF(AND(BT376&gt;=-12.5,BT376&lt;=-10.5),4,IF(AND(BT376&gt;=-10,BT376&lt;=-8),5,IF(AND(BT376&gt;=-7.5,BT376&lt;=-5.5),6,IF(AND(BT376&gt;=-5,BT376&lt;=-3),7,IF(AND(BT376&gt;=-2.5,BT376&lt;=-0.5),8,IF(AND(BT376&gt;=0.5,BT376&lt;=2.5),9,IF(AND(BT376&gt;=3,BT376&lt;=5),10,IF(AND(BT376&gt;=5.5,BT376&lt;=7.5),11,IF(AND(BT376&gt;=8,BT376&lt;=10),12,IF(AND(BT376&gt;=10.5,BT376&lt;=12.5),13,IF(AND(BT376&gt;=13,BT376&lt;=15),14,IF(AND(BT376&gt;=15.5,BT376&lt;=17.5),15,IF(AND(BT376&gt;=18,BT376&lt;=20),16,"Fuera de rango"))))))))))))))))))</f>
        <v>NORMA</v>
      </c>
      <c r="BW376" s="9" t="n">
        <v>-5</v>
      </c>
      <c r="BX376" s="10" t="n">
        <f aca="false">18.5- (0.3*H376)</f>
        <v>8.3</v>
      </c>
      <c r="BY376" s="10" t="n">
        <f aca="false">(BW376)-(BX376)</f>
        <v>-13.3</v>
      </c>
      <c r="BZ376" s="10" t="str">
        <f aca="false">IF(BY376="","",IF(BY376&lt;-27.5,"De -30 a -28",IF(BY376&lt;-25,"De -27,5 a -25,5",IF(BY376&lt;-22.5,"De -25 a -23",IF(BY376&lt;-20,"De -22,5 a -20,5",IF(BY376&lt;-17.5,"De -20 a -18",IF(BY376&lt;-15,"De -17,5 a -15,5",IF(BY376&lt;-12.5,"De -15 a -13",IF(BY376&lt;-10,"De -12,5 a -10,5",IF(BY376&lt;-7.5,"De -10 a -8",IF(BY376&lt;-5,"De -7,5 a -5,5",IF(BY376&lt;-2.5,"De -5 a -3",IF(BY376&lt;0,"De -2,5 a -0,5",IF(BY376&lt;2.5,"De 0 a 2",IF(BY376&lt;5,"De 2,5 a 4,5",IF(BY376&lt;7.5,"De 5 a 7",IF(BY376&lt;10,"De 7,5 a 9,5",IF(BY376&lt;12.5,"De 10 a 12",IF(BY376&lt;15,"De 12,5 a 14,5",IF(BY376&lt;17.5,"De 15 a 17",IF(BY376&lt;20,"De 17,5 a 19,5",IF(BY376&lt;22.5,"De 20 a 22",IF(BY376&lt;25,"De 22,5 a 24,5",IF(BY376&lt;27.5,"De 25 a 27","De 27,5 a 30"))))))))))))))))))))))))</f>
        <v>De -15 a -13</v>
      </c>
      <c r="CA376" s="12" t="n">
        <f aca="false">IF(BY376="","",IF(BY376&lt;=-28,1,IF(BY376&lt;=-25.5,2,IF(BY376&lt;=-23,3,IF(BY376&lt;=-20.5,4,IF(BY376&lt;=-18,5,IF(BY376&lt;=-15.5,6,IF(BY376&lt;=-13,7,IF(BY376&lt;=-10.5,8,IF(BY376&lt;=-8,9,IF(BY376&lt;=-5.5,10,IF(BY376&lt;=-3,11,IF(BY376&lt;=-0.5,12,IF(BY376&lt;=2,13,IF(BY376&lt;=4.5,14,IF(BY376&lt;=7,15,IF(BY376&lt;=9.5,16,IF(BY376&lt;=12,17,IF(BY376&lt;=14.5,18,IF(BY376&lt;=17,19,IF(BY376&lt;=19.5,20,IF(BY376&lt;=22,21,IF(BY376&lt;=24.5,22,IF(BY376&lt;=27,23,IF(BY376&lt;=30,24,"Fuera de rango")))))))))))))))))))))))))</f>
        <v>7</v>
      </c>
      <c r="CB376" s="9" t="n">
        <v>-4.75</v>
      </c>
      <c r="CC376" s="10" t="n">
        <f aca="false">18.5- (0.3*H376)</f>
        <v>8.3</v>
      </c>
      <c r="CD376" s="10" t="n">
        <f aca="false">(CB376)-(CC376)</f>
        <v>-13.05</v>
      </c>
      <c r="CE376" s="10" t="str">
        <f aca="false">IF(CD376="","",IF(CD376&lt;-27.5,"De -30 a -28",IF(CD376&lt;-25,"De -27,5 a -25,5",IF(CD376&lt;-22.5,"De -25 a -23",IF(CD376&lt;-20,"De -22,5 a -20,5",IF(CD376&lt;-17.5,"De -20 a -18",IF(CD376&lt;-15,"De -17,5 a -15,5",IF(CD376&lt;-12.5,"De -15 a -13",IF(CD376&lt;-10,"De -12,5 a -10,5",IF(CD376&lt;-7.5,"De -10 a -8",IF(CD376&lt;-5,"De -7,5 a -5,5",IF(CD376&lt;-2.5,"De -5 a -3",IF(CD376&lt;0,"De -2,5 a -0,5",IF(CD376&lt;=2,"De 0 a 2",IF(CD376&lt;=4.5,"De 2,5 a 4,5",IF(CD376&lt;=7,"De 5 a 7",IF(CD376&lt;=9.5,"De 7,5 a 9,5",IF(CD376&lt;=12,"De 10 a 12",IF(CD376&lt;=14.5,"De 12,5 a 14,5",IF(CD376&lt;=17,"De 15 a 17",IF(CD376&lt;=19.5,"De 17,5 a 19,5",IF(CD376&lt;=22,"De 20 a 22",IF(CD376&lt;=24.5,"De 22,5 a 24,5",IF(CD376&lt;=27,"De 25 a 27","De 27,5 a 30"))))))))))))))))))))))))</f>
        <v>De -15 a -13</v>
      </c>
      <c r="CF376" s="12" t="n">
        <f aca="false">IF(CD376="","",IF(CD376&lt;-27.5,1,IF(CD376&lt;-25,2,IF(CD376&lt;-22.5,3,IF(CD376&lt;-20,4,IF(CD376&lt;-17.5,5,IF(CD376&lt;-15,6,IF(CD376&lt;-12.5,7,IF(CD376&lt;-10,8,IF(CD376&lt;-7.5,9,IF(CD376&lt;-5,10,IF(CD376&lt;-2.5,11,IF(CD376&lt;0,12,IF(CD376&lt;2.5,13,IF(CD376&lt;5,14,IF(CD376&lt;7.5,15,IF(CD376&lt;10,16,IF(CD376&lt;12.5,17,IF(CD376&lt;15,18,IF(CD376&lt;17.5,19,IF(CD376&lt;20,20,IF(CD376&lt;22.5,21,IF(CD376&lt;25,22,IF(CD376&lt;27.5,23,24))))))))))))))))))))))))</f>
        <v>7</v>
      </c>
      <c r="CG376" s="9" t="n">
        <v>-2.5</v>
      </c>
      <c r="CH376" s="10" t="str">
        <f aca="false">IF(CG376="","",IF(AND(CG376&gt;=-10,CG376&lt;=-9.5),"-10 a -9,5",IF(AND(CG376&gt;-9.5,CG376&lt;=-8.5),"-9 a -8,5",IF(AND(CG376&gt;-8.5,CG376&lt;=-7.5),"-8 a -7,5",IF(AND(CG376&gt;-7.5,CG376&lt;=-6.5),"-7 a -6,5",IF(AND(CG376&gt;-6.5,CG376&lt;=-5.5),"-6 a -5,5",IF(AND(CG376&gt;-5.5,CG376&lt;=-4.5),"-5 a -4,5",IF(AND(CG376&gt;-4.5,CG376&lt;=-3.5),"-4 a -3,5",IF(AND(CG376&gt;-3.5,CG376&lt;=-2.5),"-3 a -2,5",IF(CG376=-2.25,"-2,25",IF(AND(CG376&gt;-2.5,CG376&lt;=-1.5),"-2 a -1,5",IF(AND(CG376&gt;-1.5,CG376&lt;=-0.5),"-1 a -0,5",IF(AND(CG376&gt;-0.5,CG376&lt;=0.5),"0 a 0,5",IF(AND(CG376&gt;0.5,CG376&lt;=1.5),"1 a 1,5",IF(AND(CG376&gt;1.5,CG376&lt;=2.5),"2 a 2,5",IF(AND(CG376&gt;2.5,CG376&lt;=3.5),"3 a 3,5",IF(AND(CG376&gt;3.5,CG376&lt;=4.5),"4 a 4,5",IF(AND(CG376&gt;4.5,CG376&lt;=5.5),"5 a 5,5",IF(AND(CG376&gt;5.5,CG376&lt;=6.5),"6 a 6,5",IF(AND(CG376&gt;6.5,CG376&lt;=7.5),"7 a 7,5",IF(AND(CG376&gt;7.5,CG376&lt;=8.5),"8 a 8,5",IF(AND(CG376&gt;8.5,CG376&lt;=9.5),"9 a 9,5",IF(CG376&gt;=10,"10","Fuera de rango")))))))))))))))))))))))</f>
        <v>-3 a -2,5</v>
      </c>
      <c r="CI376" s="11" t="n">
        <f aca="false">IF(CG376="","",IF(CG376=-2.25,"NORMA",IF(CG376&lt;=-9.5,1,IF(CG376&lt;=-8.5,2,IF(CG376&lt;=-7.5,3,IF(CG376&lt;=-6.5,4,IF(CG376&lt;=-5.5,5,IF(CG376&lt;=-4.5,6,IF(CG376&lt;=-3.5,7,IF(CG376&lt;=-2.5,8,IF(CG376&lt;=-1.5,9,IF(CG376&lt;=-0.5,10,IF(CG376&lt;=0.5,11,IF(CG376&lt;=1.5,12,IF(CG376&lt;=2.5,13,IF(CG376&lt;=3.5,14,IF(CG376&lt;=4.5,15,IF(CG376&lt;=5.5,16,IF(CG376&lt;=6.5,17,IF(CG376&lt;=7.5,18,IF(CG376&lt;=8.5,19,IF(CG376&lt;=9.5,20,IF(CG376=10,21,"Fuera de rango")))))))))))))))))))))))</f>
        <v>8</v>
      </c>
      <c r="CJ376" s="9" t="n">
        <v>2.5</v>
      </c>
      <c r="CK376" s="10" t="str">
        <f aca="false">IF(CJ376="","",IF(AND(CJ376&gt;=-6,CJ376&lt;=-5.5),"-6 a -5,5",IF(AND(CJ376&gt;-5.5,CJ376&lt;=-4.5),"-5 a -4,5",IF(AND(CJ376&gt;-4.5,CJ376&lt;=-3.5),"-4 a -3,5",IF(AND(CJ376&gt;-3.5,CJ376&lt;=-2.5),"-3 a -2,5",IF(AND(CJ376&gt;-2.5,CJ376&lt;=-1.5),"-2 a -1,5",IF(AND(CJ376&gt;-1.5,CJ376&lt;=-0.5),"-1 a -0,5",IF(AND(CJ376&gt;-0.5,CJ376&lt;=0.5),"0 a 0,5",IF(AND(CJ376&gt;0.5,CJ376&lt;=1.5),"1 a 1,5",IF(AND(CJ376&gt;1.5,CJ376&lt;2.5),"2",IF(AND(CJ376&gt;=2.5,CJ376&lt;=3),"2,5 a 3",IF(AND(CJ376&gt;3,CJ376&lt;=4),"3,5 a 4",IF(AND(CJ376&gt;4,CJ376&lt;=5),"4,5 a 5",IF(AND(CJ376&gt;5,CJ376&lt;=6),"5,5 a 6",IF(AND(CJ376&gt;6,CJ376&lt;=7),"6,5 a 7",IF(AND(CJ376&gt;7,CJ376&lt;=8),"7,5 a 8",IF(AND(CJ376&gt;8,CJ376&lt;=9.5),"8,5 a 9,5",IF(CJ376=10,"10","Fuera de rango"))))))))))))))))))</f>
        <v>2,5 a 3</v>
      </c>
      <c r="CL376" s="11" t="n">
        <f aca="false">IF(CK376="","",IF(OR(CK376="-6 a -5,5",CK376="-6 - -5,5"),1,IF(OR(CK376="-5 a -4,5",CK376="-5 - -4,5"),2,IF(OR(CK376="-4 a -3,5",CK376="-4 - -3,5"),3,IF(OR(CK376="-3 a -2,5",CK376="-3 - -2,5"),4,IF(OR(CK376="-2 a -1,5",CK376="-2 - -1,5"),5,IF(OR(CK376="-1 a -0,5",CK376="-1 - -0,5"),6,IF(OR(CK376="0 a 0,5",CK376="0 - 0,5"),7,IF(OR(CK376="1 a 1,5",CK376="1 - 1,5"),8,IF(CK376="2","NORMA",IF(OR(CK376="2,5 a 3",CK376="2,5 - 3"),9,IF(OR(CK376="3,5 a 4",CK376="3,5 - 4"),10,IF(OR(CK376="4,5 a 5",CK376="4,5 - 5"),11,IF(OR(CK376="5,5 a 6",CK376="5,5 - 6"),12,IF(OR(CK376="6,5 a 7",CK376="6,5 - 7"),13,IF(OR(CK376="7,5 a 8",CK376="7,5 - 8"),14,IF(OR(CK376="8,5 a 9",CK376="8,5 - 9,5",CK376="9 a 9,5"),15,IF(CK376="10",15,IF(OR(CK376="0,5 a 1",CK376="0,5 - 1"),7,"Fuera de rango")))))))))))))))))))</f>
        <v>9</v>
      </c>
      <c r="CN376" s="10" t="str">
        <f aca="false">IF(CM376=0,"0", " ")</f>
        <v>0</v>
      </c>
      <c r="CO376" s="10" t="str">
        <f aca="false">IF(CM376&gt;0,"EME"," ")</f>
        <v> </v>
      </c>
      <c r="CQ376" s="10" t="str">
        <f aca="false">IF(CP376&gt;0,"0", " ")</f>
        <v> </v>
      </c>
      <c r="CR376" s="10" t="str">
        <f aca="false">IF(CP376&gt;0,"EME"," ")</f>
        <v> </v>
      </c>
      <c r="CS376" s="9" t="n">
        <v>0</v>
      </c>
      <c r="CV376" s="9" t="n">
        <v>0</v>
      </c>
      <c r="CY376" s="9" t="n">
        <v>-1.25</v>
      </c>
      <c r="DB376" s="9" t="n">
        <v>-1.25</v>
      </c>
      <c r="DC376" s="11" t="str">
        <f aca="false">IF(DB376&lt;0,"2"," ")</f>
        <v>2</v>
      </c>
      <c r="DD376" s="11" t="str">
        <f aca="false">IF(DB376&lt;0,"MIO"," ")</f>
        <v>MIO</v>
      </c>
      <c r="DE376" s="9" t="n">
        <v>-0.25</v>
      </c>
      <c r="DF376" s="10" t="str">
        <f aca="false">IF(DE376&lt;0,"3"," ")</f>
        <v>3</v>
      </c>
      <c r="DG376" s="10" t="str">
        <f aca="false">IF(DE376&lt;0,"AST"," ")</f>
        <v>AST</v>
      </c>
      <c r="DH376" s="9" t="n">
        <v>-0.25</v>
      </c>
      <c r="DI376" s="10" t="str">
        <f aca="false">IF(DH376&lt;0,"3"," ")</f>
        <v>3</v>
      </c>
      <c r="DJ376" s="10" t="str">
        <f aca="false">IF(DH376&lt;0,"AST"," ")</f>
        <v>AST</v>
      </c>
      <c r="DK376" s="9" t="n">
        <v>0</v>
      </c>
      <c r="DL376" s="10" t="str">
        <f aca="false">IF(DK376&gt;0,"4"," ")</f>
        <v> </v>
      </c>
      <c r="DM376" s="10" t="str">
        <f aca="false">IF(DK376&gt;0,"PRE"," ")</f>
        <v> </v>
      </c>
      <c r="DN376" s="9" t="n">
        <v>0</v>
      </c>
      <c r="DO376" s="10" t="str">
        <f aca="false">IF(DN376&gt;0,"4"," ")</f>
        <v> </v>
      </c>
      <c r="DP376" s="10" t="str">
        <f aca="false">IF(DN376&gt;0,"PRE"," ")</f>
        <v> </v>
      </c>
      <c r="DS376" s="12" t="str">
        <f aca="false">CONCATENATE(CO376,CU376,DA376,DG376,DM376)</f>
        <v> AST </v>
      </c>
      <c r="DT376" s="10" t="e">
        <f aca="false" t="array" ref="DT376">_xlfn.IFS(DS376="EME    ","0", DS376=" HIP   ","1", DS376="  MIO  ","2", DS376="   AST ","3", DS376="    PRE","4", DS376="EME   PRE","5", DS376=" HIP  PRE","6", DS376=" HIP AST ","7", DS376="  MIO PRE","8", DS376="  MIOAST ","9", DS376="   ASTPRE","10",DS376=" HIP ASTPRE","11", DS376="  MIOASTPRE","12", DS376="     ","0")</f>
        <v>#N/A</v>
      </c>
      <c r="DV376" s="1" t="e">
        <f aca="false" t="array" ref="DV376">_xlfn.IFS(DU376="SI","2", DU376="NO","1")</f>
        <v>#N/A</v>
      </c>
      <c r="DX376" s="11" t="str">
        <f aca="false">IF(DW376=0,"1","2")</f>
        <v>1</v>
      </c>
      <c r="DY376" s="11" t="str">
        <f aca="false" t="array" ref="DY376">_xlfn.IFS(DW376=0,"0", DW376=0.25, "1", DW376=0.5,"2", DW376=0.75,"3", DW376=1,"4",DW376=1.25,"5", DW376=1.5,"6", DW376=1.75,"7", DW376=2,"8")</f>
        <v>0</v>
      </c>
      <c r="EA376" s="11" t="str">
        <f aca="false">IF(DZ376=0,"1","2")</f>
        <v>1</v>
      </c>
      <c r="EB376" s="11" t="str">
        <f aca="false" t="array" ref="EB376">_xlfn.IFS(DZ376=0,"0", DZ376=0.25, "1", DZ376=0.5,"2", DZ376=0.75,"3", DZ376=1,"4",DZ376=1.25,"5", DZ376=1.5,"6", DZ376=1.75,"7", DZ376=2,"8")</f>
        <v>0</v>
      </c>
      <c r="ED376" s="10" t="str">
        <f aca="false">IF(EC376=0,"1","2")</f>
        <v>1</v>
      </c>
      <c r="EE376" s="11" t="str">
        <f aca="false" t="array" ref="EE376">_xlfn.IFS(EC376=0,"0", EC376=-0.25, "1", EC376=-0.5,"2", EC376=-0.75,"3", EC376=-1,"4",EC376=-1.25,"5", EC376=-1.5,"6", EC376=-1.75,"7", EC376=-2,"8", EC376=-2.25,"9",EC376=-2.5,"10", EC376=-2.75,"11", EC376=-3,"12", EC376=-3.25,"13", EC376=-3.5,"14", EC376=-3.75,"15",EC376=-4,"16")</f>
        <v>0</v>
      </c>
      <c r="EG376" s="10" t="str">
        <f aca="false">IF(EF376=0,"1","2")</f>
        <v>1</v>
      </c>
      <c r="EH376" s="11" t="str">
        <f aca="false" t="array" ref="EH376">_xlfn.IFS(EF376=0,"0", EF376=-0.25, "1", EF376=-0.5,"2", EF376=-0.75,"3", EF376=-1,"4",EF376=-1.25,"5", EF376=-1.5,"6", EF376=-1.75,"7", EF376=-2,"8", EF376=-2.25,"9",EF376=-2.5,"10", EF376=-2.75,"11", EF376=-3,"12", EF376=-3.25,"13", EF376=-3.5,"14", EF376=-3.75,"15",EF376=-4,"16")</f>
        <v>0</v>
      </c>
      <c r="EJ376" s="11" t="str">
        <f aca="false">IF(EI376=0,"1","2")</f>
        <v>1</v>
      </c>
      <c r="EK376" s="11" t="str">
        <f aca="false" t="array" ref="EK376">_xlfn.IFS(EI376=0,"0", EI376=-0.25, "1", EI376=-0.5,"2", EI376=-0.75,"3", EI376=-1,"4",EI376=-1.25,"5", EI376=-1.5,"6", EI376=-1.75,"7", EI376=-2,"8", EI376=-2.25,"9", EI376=-2.25,"9",EI376=-2.5,"10", EI376=-2.75,"11", EI376=-3,"12", EI376=-3.25,"13", EI376=-3.5,"14", EI376=-3.75,"15",EI376=-4,"16", EI376=0.25, "17", EI376=0.5, "18")</f>
        <v>0</v>
      </c>
      <c r="EM376" s="11" t="str">
        <f aca="false">IF(EL376=0,"1","2")</f>
        <v>1</v>
      </c>
      <c r="EN376" s="11" t="str">
        <f aca="false" t="array" ref="EN376">_xlfn.IFS(EL376=0.25,"17",EL376=0.5,"18", EL376=0,"0", EL376=-0.25, "1", EL376=-0.5,"2", EL376=-0.75,"3", EL376=-1,"4",EL376=-1.25,"5", EL376=-1.5,"6", EL376=-1.75,"7", EL376=-2,"8",EL376= -2.25,"9",EL376=-2.5,"10",EL376= -2.75,"11",EL376= -3,"12",EL376= -3.25,"13",EL376= -3.5,"14",EL376= -3.75,"15",EL376=-4,"16")</f>
        <v>0</v>
      </c>
      <c r="EP376" s="11" t="str">
        <f aca="false">IF(EO376=0,"1","2")</f>
        <v>1</v>
      </c>
      <c r="EQ376" s="11" t="str">
        <f aca="false" t="array" ref="EQ376">_xlfn.IFS(EO376=0,"0", EO376=0.25, "1", EO376=0.5,"2", EO376=0.75,"3", EO376=1,"4",EO376=1.25,"5", EO376=1.5,"6", EO376=1.75,"7", EO376=2,"8", EO376=2.25,"9", EO376=2.25,"9",EO376=2.5,"10", EO376=2.75,"11", EO376=3,"12", EO376=3.25,"13", EO376=3.5,"14", EO376=3.75,"15",EO376=4,"16", EO376=-0.25, "17", bq=-0.5, "18")</f>
        <v>0</v>
      </c>
      <c r="ES376" s="11" t="str">
        <f aca="false">IF(ER376=0,"1","2")</f>
        <v>1</v>
      </c>
      <c r="ET376" s="11" t="str">
        <f aca="false" t="array" ref="ET376">_xlfn.IFS(ER376=0,"0", ER376=0.25, "1", ER376=0.5,"2", ER376=0.75,"3", ER376=1,"4",ER376=1.25,"5", ER376=1.5,"6", ER376=1.75,"7", ER376=2,"8", ER376=2.25,"9", ER376=2.25,"9",ER376=2.5,"10", ER376=2.75,"11", ER376=3,"12", ER376=3.25,"13", ER376=3.5,"14", ER376=3.75,"15",ER376=4,"16", ER376=-0.25, "17", bq=-0.5, "18")</f>
        <v>0</v>
      </c>
      <c r="EV376" s="14" t="e">
        <f aca="false">VLOOKUP(EU376,LEYENDA!$G$2:$H$8,2,TRUE())</f>
        <v>#N/A</v>
      </c>
      <c r="EW376" s="14" t="e">
        <f aca="false" t="array" ref="EW376">_xlfn.IFS(EV376="0-5","1", EV376="6-12","2", EV376="13-18","3", EV376="19-24","4", EV376="25-36","5", EV376="37-48","6", EV376="49-60","7")</f>
        <v>#N/A</v>
      </c>
    </row>
    <row r="377" customFormat="false" ht="13.5" hidden="false" customHeight="false" outlineLevel="0" collapsed="false">
      <c r="A377" s="1" t="n">
        <v>111</v>
      </c>
      <c r="B377" s="2" t="n">
        <v>3</v>
      </c>
      <c r="C377" s="33" t="n">
        <v>43031</v>
      </c>
      <c r="E377" s="5" t="str">
        <f aca="false">VLOOKUP(A377,'286'!$A$3:$J$6279,10,FALSE())</f>
        <v>JORDAO, ANTONELLA</v>
      </c>
      <c r="F377" s="4" t="str">
        <f aca="false">VLOOKUP(A377,'286'!$A$3:$I$1768,3,FALSE())</f>
        <v>JORAN</v>
      </c>
      <c r="G377" s="6" t="n">
        <f aca="false">VLOOKUP(A377,'286'!$A$3:$I$1768,4,FALSE())</f>
        <v>30100</v>
      </c>
      <c r="H377" s="7" t="n">
        <f aca="false">YEAR(C377)-YEAR(G377)</f>
        <v>35</v>
      </c>
      <c r="I377" s="1" t="str">
        <f aca="false">VLOOKUP(H377,LEYENDA!$C$2:$D$6,2,TRUE())</f>
        <v>25-40</v>
      </c>
      <c r="J377" s="5" t="str">
        <f aca="false">VLOOKUP(A377,'286'!$A$3:$I$1768,7,FALSE())</f>
        <v>M</v>
      </c>
      <c r="K377" s="8" t="n">
        <f aca="false">VLOOKUP(A377,'286'!$A$3:$I$1768,2,FALSE())</f>
        <v>0</v>
      </c>
      <c r="L377" s="4" t="str">
        <f aca="false">VLOOKUP(A377,'286'!$A$3:$I$1768,8,FALSE())</f>
        <v>D</v>
      </c>
      <c r="M377" s="4" t="str">
        <f aca="false">VLOOKUP(A377,'286'!$A$3:$I$1768,9,FALSE())</f>
        <v>D</v>
      </c>
      <c r="N377" s="8" t="str">
        <f aca="false">IF(R377=O377, "MISMA","CONTRARIA")</f>
        <v>MISMA</v>
      </c>
      <c r="O377" s="8" t="str">
        <f aca="false" t="array" ref="O377">_xlfn.IFS(L377="D","1", L377="I","2")</f>
        <v>1</v>
      </c>
      <c r="P377" s="8" t="e">
        <f aca="false" t="array" ref="P377">_xlfn.IFS(K377="OD","1", K377="OI","2")</f>
        <v>#N/A</v>
      </c>
      <c r="Q377" s="1" t="str">
        <f aca="false" t="array" ref="Q377">_xlfn.IFS(J377="M","1", J377="H","2")</f>
        <v>1</v>
      </c>
      <c r="R377" s="8" t="str">
        <f aca="false" t="array" ref="R377">_xlfn.IFS(M377="D","1", M377="I","2")</f>
        <v>1</v>
      </c>
      <c r="S377" s="1" t="str">
        <f aca="false" t="array" ref="S377">_xlfn.IFS(N377="CONTRARIA", "1",N377= "MISMA","2")</f>
        <v>2</v>
      </c>
      <c r="T377" s="1" t="str">
        <f aca="false" t="array" ref="T377">_xlfn.IFS(I377="0-12","1", I377="13-24","2", I377="25-40","3", I377="41-60","4", I377="61-100","5")</f>
        <v>3</v>
      </c>
      <c r="U377" s="9" t="n">
        <v>-0.5</v>
      </c>
      <c r="V377" s="1" t="str">
        <f aca="false">IF(U377="","",IF(AND(U377&gt;=-9,U377&lt;=-6.5),"-9 a -6,5",IF(AND(U377&gt;=-6,U377&lt;=-3.5),"-6 a -3,5",IF(AND(U377&gt;=-3,U377&lt;=-1),"-3 a -1",IF(U377=-0.5,"-0,5",IF(AND(U377&gt;=0,U377&lt;=2.5),"0 a 2,5",IF(AND(U377&gt;=3,U377&lt;=5.5),"3 a 5,5",IF(AND(U377&gt;=6,U377&lt;=8.5),"6 a 8,5",IF(AND(U377&gt;=9,U377&lt;=20),"9 a 20","Fuera de rango")))))))))</f>
        <v>-0,5</v>
      </c>
      <c r="W377" s="11" t="str">
        <f aca="false">IF(V377="","",IF(V377="-9 a -6,5",2,IF(V377="-6 a -3,5",3,IF(V377="-3 a -1",4,IF(V377="-0,5","NORMA",IF(V377="0 a 2,5",5,IF(V377="3 a 5,5",6,IF(V377="6 a 8,5",7,IF(V377="9 a 20",8,"Fuera de rango")))))))))</f>
        <v>NORMA</v>
      </c>
      <c r="X377" s="9" t="n">
        <v>0</v>
      </c>
      <c r="Y377" s="11" t="str">
        <f aca="false">IF(X377="","",IF(AND(X377&gt;=0,X377&lt;=4),"0 a 4",IF(AND(X377&gt;=4.5,X377&lt;=8.5),"4,5 a 8,5",IF(X377=9,"9",IF(AND(X377&gt;=9.5,X377&lt;=13),"9,5 a 13",IF(AND(X377&gt;=13.5,X377&lt;=20),"13,5 a 20",IF(AND(X377&gt;=20.5,X377&lt;=35),"20,5 a 35","Fuera de rango")))))))</f>
        <v>0 a 4</v>
      </c>
      <c r="Z377" s="11" t="n">
        <f aca="false">IF(Y377="","",IF(Y377="0 a 4",1,IF(Y377="4,5 a 8,5",2,IF(Y377="9","NORMA",IF(Y377="9,5 a 13",3,IF(Y377="13,5 a 20",4,IF(Y377="20,5 a 35",5,"Fuera de rango")))))))</f>
        <v>1</v>
      </c>
      <c r="AA377" s="9" t="n">
        <v>12</v>
      </c>
      <c r="AB377" s="10" t="str">
        <f aca="false">IF(AA377="","",IF(AND(AA377&gt;=0,AA377&lt;=9),"0 a 9",IF(AND(AA377&gt;=9.5,AA377&lt;=18.5),"9,5 a 18,5",IF(AA377=19,"19",IF(AND(AA377&gt;=19.5,AA377&lt;=28),"19,5 a 28",IF(AND(AA377&gt;=28.5,AA377&lt;=40),"28,5 a 40","Fuera de rango"))))))</f>
        <v>9,5 a 18,5</v>
      </c>
      <c r="AC377" s="11" t="n">
        <f aca="false" t="array" ref="AC377">_xlfn.IFS(AB377="","",AB377="0 a 9",1,AB377="9,5 a 18,5",2,AB377="19","NORMA",AB377="19,5 a 28",3,AB377="28,5 a 40",4,TRUE(),"Fuera de rango")</f>
        <v>2</v>
      </c>
      <c r="AD377" s="9" t="n">
        <v>6</v>
      </c>
      <c r="AE377" s="10" t="str">
        <f aca="false">IF(AD377="","",IF(AND(AD377&gt;=-10,AD377&lt;=0),"De -10 a 0",IF(AND(AD377&gt;=0.5,AD377&lt;=9.5),"0,5 a 9,5",IF(AD377=10,"10",IF(AND(AD377&gt;=10.5,AD377&lt;=20),"10,5 a 20",IF(AND(AD377&gt;=20.5,AD377&lt;=40),"20,5 a 40","Fuera de rango"))))))</f>
        <v>0,5 a 9,5</v>
      </c>
      <c r="AF377" s="12" t="n">
        <f aca="false">IF(AD377="","",IF(AND(AD377&gt;=-10,AD377&lt;=0),1,IF(AND(AD377&gt;=0.5,AD377&lt;=9.5),2,IF(AD377=10,"NORMA",IF(AND(AD377&gt;=10.5,AD377&lt;=20),3,IF(AND(AD377&gt;=20.5,AD377&lt;=40),4,""))))))</f>
        <v>2</v>
      </c>
      <c r="AG377" s="9" t="n">
        <v>9</v>
      </c>
      <c r="AH377" s="10" t="str">
        <f aca="false">IF(AG377="","",IF(AND(AG377&gt;=0,AG377&lt;=4),"0 a 4",IF(AND(AG377&gt;=4.5,AG377&lt;=8.5),"4,5 a 8,5",IF(AG377=9,"9",IF(AND(AG377&gt;=9.5,AG377&lt;=13),"9,5 a 13",IF(AND(AG377&gt;=13.5,AG377&lt;=25),"13,5 a 25","Fuera de rango"))))))</f>
        <v>9</v>
      </c>
      <c r="AI377" s="10" t="str">
        <f aca="false">IF(AH377="","",IF(AH377="0 a 4",1,IF(AH377="4,5 a 8,5",2,IF(AH377="9","NORMA",IF(AH377="9,5 a 13",3,IF(AH377="13,5 a 25",4,""))))))</f>
        <v>NORMA</v>
      </c>
      <c r="AJ377" s="9" t="n">
        <v>4</v>
      </c>
      <c r="AK377" s="10" t="str">
        <f aca="false">IF(AJ377="","",IF(AND(AJ377&gt;=-15,AJ377&lt;=-10.5),"-15 a -10,5",IF(AND(AJ377&gt;=-10,AJ377&lt;=-4),"-10 a -4",IF(AND(AJ377&gt;=-4.5,AJ377&lt;=0),"-4,5 a 0",IF(AND(AJ377&gt;=0.5,AJ377&lt;=4.5),"0,5 a 4,5",IF(AJ377=5,"5",IF(AND(AJ377&gt;=5.5,AJ377&lt;=10),"5,5 a 10",IF(AND(AJ377&gt;=10.5,AJ377&lt;=20),"10,5 a 20","Fuera de rango"))))))))</f>
        <v>0,5 a 4,5</v>
      </c>
      <c r="AL377" s="11" t="n">
        <f aca="false">IF(AK377="","",IF(AK377="-15 a -10,5",1,IF(AK377="-10 a -4",2,IF(AK377="-4,5 a 0",3,IF(AK377="0,5 a 4,5",4,IF(AK377="5","NORMA",IF(AK377="5,5 a 10",5,IF(AK377="10,5 a 20",6,"Error"))))))))</f>
        <v>4</v>
      </c>
      <c r="AM377" s="9" t="n">
        <v>1</v>
      </c>
      <c r="AN377" s="10" t="str">
        <f aca="false">IF(AM377="","",IF(AND(AM377&gt;=-7.5,AM377&lt;=-5.5),"-7,5 a -5,5",IF(AND(AM377&gt;=-5,AM377&lt;=-3),"-5 a -3",IF(AND(AM377&gt;=-2.5,AM377&lt;=-0.5),"-2,5 a -0,5",IF(AM377=0,"0,00",IF(AND(AM377&gt;=0.5,AM377&lt;=2.5),"0,5 a 2,5",IF(AND(AM377&gt;=3,AM377&lt;=5),"3 a 5",IF(AND(AM377&gt;=5.5,AM377&lt;=7.5),"5,5 a 7,5",IF(AND(AM377&gt;=8,AM377&lt;=10),"8 a 10","Fuera de rango")))))))))</f>
        <v>0,5 a 2,5</v>
      </c>
      <c r="AO377" s="11" t="n">
        <f aca="false">IF(AN377="","",IF(AN377="-7,5 a -5,5",1,IF(AN377="-5 a -3",2,IF(AN377="-2,5 a -0,5",3,IF(AN377="0,00","NORMA",IF(AN377="0,5 a 2,5",4,IF(AN377="3 a 5",5,IF(AN377="5,5 a 7,5",6,IF(AN377="8 a 10",7,"Error")))))))))</f>
        <v>4</v>
      </c>
      <c r="AP377" s="9" t="n">
        <v>-2</v>
      </c>
      <c r="AQ377" s="10" t="str">
        <f aca="false">IF(AP377="","",IF(AND(AP377&gt;=-20,AP377&lt;=-9.5),"-20 a -9,5",IF(AND(AP377&gt;=-9,AP377&lt;=-6.5),"-9 a -6,5",IF(AP377=-6,"-6",IF(AND(AP377&gt;=-5.5,AP377&lt;=-3),"-5,5 a -3",IF(AND(AP377&gt;=-2.5,AP377&lt;=0),"-2,5 a 0",IF(AND(AP377&gt;=0.5,AP377&lt;=3),"0,5 a 3",IF(AND(AP377&gt;=3.5,AP377&lt;=6),"3,5 a 6",IF(AND(AP377&gt;=6.5,AP377&lt;=9),"6,5 a 9",IF(AND(AP377&gt;=9.5,AP377&lt;=20),"9,5 a 20","Fuera de rango"))))))))))</f>
        <v>-2,5 a 0</v>
      </c>
      <c r="AR377" s="11" t="n">
        <f aca="false">IF(AQ377="","",IF(AQ377="-20 a -9,5",1,IF(AQ377="-9 a -6,5",2,IF(AQ377="-6","NORMA",IF(AQ377="-5,5 a -3",3,IF(AQ377="-2,5 a 0",4,IF(AQ377="0,5 a 3",5,IF(AQ377="3,5 a 6",6,IF(AQ377="6,5 a 9",7,IF(AQ377="9,5 a 20",8,""))))))))))</f>
        <v>4</v>
      </c>
      <c r="AS377" s="9" t="n">
        <v>3</v>
      </c>
      <c r="AT377" s="10" t="str">
        <f aca="false">IF(AS377="","",IF(AND(AS377&gt;=-16,AS377&lt;=-14),"-16 a -14",IF(AND(AS377&gt;=-13.5,AS377&lt;=-11.5),"-13,5 a -11,5",IF(AND(AS377&gt;=-11,AS377&lt;=-9),"-11 a -9",IF(AND(AS377&gt;=-8.5,AS377&lt;=-6.5),"-8,5 a -6,5",IF(AND(AS377&gt;=-6,AS377&lt;=-4),"-6 a -4",IF(AND(AS377&gt;=-3.5,AS377&lt;=-1.5),"-3,5 a -1,5",IF(AND(AS377&gt;=-1,AS377&lt;=1),"-1 a 1",IF(AND(AS377&gt;=1.5,AS377&lt;=3.5),"1,5 a 3,5",IF(AND(AS377&gt;=4,AS377&lt;=6),"4 a 6",IF(AND(AS377&gt;=6.5,AS377&lt;=8.5),"6,5 a 8,5",IF(AND(AS377&gt;=9,AS377&lt;=11),"9 a 11",IF(AND(AS377&gt;=11.5,AS377&lt;=13.5),"11,5 a 13,5",IF(AND(AS377&gt;=14,AS377&lt;=16),"14 a 16",IF(AND(AS377&gt;=16.5,AS377&lt;=18.5),"16,5 a 18,5",IF(AND(AS377&gt;=19,AS377&lt;=21),"19 a 21","Fuera de rango"))))))))))))))))</f>
        <v>1,5 a 3,5</v>
      </c>
      <c r="AU377" s="11" t="n">
        <f aca="false" t="array" ref="AU377">IF(AT377="","",_xlfn.IFS(AT377="-16 a -14",1,AT377="-13,5 a -11,5",2,AT377="-11 a -9",3,AT377="-8,5 a -6,5",4,AT377="-6 a -4",5,AT377="-3,5 a -1,5",6,AT377="-1 a 1",7,AT377="1,5 a 3,5",8,AT377="4 a 6","NORMA",AT377="6,5 a 8,5",9,AT377="9 a 11",10,AT377="11,5 a 13,5",11,AT377="14 a 16",12,AT377="16,5 a 18,5",13,AT377="19 a 21",14,TRUE(),""))</f>
        <v>8</v>
      </c>
      <c r="AV377" s="9" t="n">
        <v>0.5</v>
      </c>
      <c r="AW377" s="10" t="str">
        <f aca="false">IF(AV377="","",IF(AND(AV377&gt;=-1,AV377&lt;=-0.5),"-1 a -0,5",IF(AND(AV377&gt;-0.5,AV377&lt;=0),"De -0,5 a 0",IF(AND(AV377&gt;=0.25,AV377&lt;=0.75),"0,25 a 0,75",IF(AND(AV377&gt;=1,AV377&lt;=1.5),"1 a 1,5",IF(AND(AV377&gt;=1.75,AV377&lt;=2.25),"1,75 a 2,25",IF(AND(AV377&gt;=2.5,AV377&lt;=3),"2,5 a 3",IF(AND(AV377&gt;=3.25,AV377&lt;=3.75),"3,25 a 3,75","Fuera de rango"))))))))</f>
        <v>0,25 a 0,75</v>
      </c>
      <c r="AX377" s="10" t="str">
        <f aca="false">IF(AW377="","",IF(OR(AW377="-1 a -0,5",AW377="-1 a -0.5"),1,IF(OR(AW377="De -0,5 a 0",AW377="-0,5 a 0",AW377="De -0.5 a 0"),2,IF(OR(AW377="0,25 a 0,75",AW377="0.25 a 0.75"),"NORMA",IF(OR(AW377="1 a 1,5",AW377="1 a 1.5"),3,IF(OR(AW377="1,75 a 2,25",AW377="1.75 a 2.25"),4,IF(OR(AW377="2,5 a 3",AW377="2.5 a 3"),5,IF(OR(AW377="3,25 a 3,75",AW377="3.25 a 3.75"),6,""))))))))</f>
        <v>NORMA</v>
      </c>
      <c r="AY377" s="9" t="n">
        <v>-5</v>
      </c>
      <c r="AZ377" s="10" t="str">
        <f aca="false">IF(AY377="","",IF(AND(AY377&gt;=-20,AY377&lt;=-9.5),"-20 a -9,5",IF(AND(AY377&gt;=-9,AY377&lt;=-6.5),"-9 a -6,5",IF(AY377=-6,"-6",IF(AND(AY377&gt;=-5.5,AY377&lt;=-3),"-5,5 a -3",IF(AND(AY377&gt;=-2.5,AY377&lt;=0),"-2,5 a 0",IF(AND(AY377&gt;=0.5,AY377&lt;=3),"0,5 a 3",IF(AND(AY377&gt;=3.5,AY377&lt;=6),"3,5 a 6","Fuera de rango"))))))))</f>
        <v>-5,5 a -3</v>
      </c>
      <c r="BA377" s="11" t="n">
        <f aca="false">IF(AZ377="","",IF(AZ377="-20 a -9,5",1,IF(AZ377="-9 a -6,5",2,IF(AZ377="-6","NORMA",IF(AZ377="-5,5 a -3",3,IF(AZ377="-2,5 a 0",4,IF(AZ377="0,5 a 3",5,IF(AZ377="3,5 a 6",6,""))))))))</f>
        <v>3</v>
      </c>
      <c r="BB377" s="9" t="n">
        <v>0</v>
      </c>
      <c r="BC377" s="10" t="str">
        <f aca="false" t="array" ref="BC377">IF(BB377="","",_xlfn.IFS(AND(BB377&gt;=0,BB377&lt;=2),"0 a 2",AND(BB377&gt;=2.5,BB377&lt;=4.5),"2,5 a 4,5",AND(BB377&gt;=5,BB377&lt;=7),"5 a 7",AND(BB377&gt;=7.5,BB377&lt;=9.5),"7,5 a 9,5",AND(BB377&gt;=10,BB377&lt;=12),"10 a 12",AND(BB377&gt;=12.5,BB377&lt;=14.5),"12,5 a 14,5",BB377=15,"15",AND(BB377&gt;=15.5,BB377&lt;=17.5),"15,5 a 17,5",AND(BB377&gt;=18,BB377&lt;=20),"18 a 20",AND(BB377&gt;=20.5,BB377&lt;=22.5),"20,5 a 22,5",AND(BB377&gt;=23,BB377&lt;=25),"23 a 25",TRUE(),"Fuera de rango"))</f>
        <v>0 a 2</v>
      </c>
      <c r="BD377" s="11" t="n">
        <f aca="false" t="array" ref="BD377">IF(BC377="","",_xlfn.IFS(BC377="0 a 2",1,BC377="2,5 a 4,5",2,BC377="5 a 7",3,BC377="7,5 a 9,5",4,BC377="10 a 12",5,BC377="12,5 a 14,5",6,BC377="15","NORMA",BC377="15,5 a 17,5",7,BC377="18 a 20",8,BC377="20,5 a 22,5",9,BC377="23 a 25",10,TRUE(),"Fuera de rango"))</f>
        <v>1</v>
      </c>
      <c r="BE377" s="9" t="n">
        <v>18</v>
      </c>
      <c r="BF377" s="10" t="str">
        <f aca="false">IF(BE377="","",IF(AND(BE377&gt;=-20,BE377&lt;=-10),"-20 a -10",IF(AND(BE377&gt;=-9.5,BE377&lt;=0.5),"-9,5 a 0,5",IF(AND(BE377&gt;=1,BE377&lt;=11),"1 a 11",IF(AND(BE377&gt;=11.5,BE377&lt;=20.5),"11,5 a 20,5",IF(BE377=21,"21",IF(AND(BE377&gt;=21.5,BE377&lt;=31.5),"21,5 a 31,5",IF(AND(BE377&gt;=32,BE377&lt;=42),"32 a 42","Fuera de rango"))))))))</f>
        <v>11,5 a 20,5</v>
      </c>
      <c r="BG377" s="11" t="n">
        <f aca="false">IF(BF377="","",IF(BF377="-20 a -10",1,IF(BF377="-9,5 a 0,5",2,IF(BF377="1 a 11",3,IF(BF377="11,5 a 20,5",4,IF(BF377="21","NORMA",IF(BF377="21,5 a 31,5",5,IF(BF377="32 a 42",6,""))))))))</f>
        <v>4</v>
      </c>
      <c r="BH377" s="9" t="n">
        <v>4</v>
      </c>
      <c r="BI377" s="10" t="str">
        <f aca="false">IF(BH377="","",IF(AND(BH377&gt;=-20,BH377&lt;=-15),"-20 a -15",IF(AND(BH377&gt;=-14.5,BH377&lt;=-9.5),"-14,5 a -9,5",IF(AND(BH377&gt;=-9,BH377&lt;=-4),"-9 a -4",IF(AND(BH377&gt;=-3.5,BH377&lt;=2.5),"-3,5 a 2,5",IF(AND(BH377&gt;=3,BH377&lt;=8),"3 a 8",IF(AND(BH377&gt;=8.5,BH377&lt;=14.5),"8,5 a 14,5",IF(BH377=15,"15",IF(AND(BH377&gt;=15.5,BH377&lt;=20.5),"15,5 a 20,5",IF(AND(BH377&gt;=21,BH377&lt;=26),"21 a 26","Fuera de rango"))))))))))</f>
        <v>3 a 8</v>
      </c>
      <c r="BJ377" s="11" t="n">
        <f aca="false">IF(BI377="","",IF(BI377="-20 a -15",1,IF(BI377="-14,5 a -9,5",2,IF(BI377="-9 a -4",3,IF(BI377="-3,5 a 2,5",4,IF(BI377="3 a 8",5,IF(BI377="8,5 a 14,5",6,IF(BI377="15","NORMA",IF(BI377="15,5 a 20,5",7,IF(BI377="21 a 26",8,IF(BI377="26,5 a 31,5",9,"")))))))))))</f>
        <v>5</v>
      </c>
      <c r="BK377" s="9" t="n">
        <v>0</v>
      </c>
      <c r="BL377" s="10" t="str">
        <f aca="false">IF(BK377="","",IF(AND(BK377&gt;=0,BK377&lt;=2),"0 - 2",IF(AND(BK377&gt;=2.5,BK377&lt;=4.5),"2,5 - 4,5",IF(AND(BK377&gt;=5,BK377&lt;=7),"5 - 7",IF(AND(BK377&gt;=7.5,BK377&lt;=9.5),"7,5 - 9,5",IF(AND(BK377&gt;=10,BK377&lt;=12),"10 - 12",IF(AND(BK377&gt;=12.5,BK377&lt;=13.5),"12,5 - 13,5",IF(BK377=14,"14",IF(AND(BK377&gt;=14.5,BK377&lt;=16.5),"14,5 - 16,5",IF(AND(BK377&gt;=17,BK377&lt;=19),"17 - 19",IF(AND(BK377&gt;=19.5,BK377&lt;=21.5),"19,5 - 21,5",IF(AND(BK377&gt;=22,BK377&lt;=24),"22 - 24",IF(AND(BK377&gt;=24.5,BK377&lt;=26.5),"24,5 - 26,5",IF(AND(BK377&gt;=27,BK377&lt;=29),"27 - 29",IF(AND(BK377&gt;=29.5,BK377&lt;=30),"29,5 - 30","Fuera de rango")))))))))))))))</f>
        <v>0 - 2</v>
      </c>
      <c r="BM377" s="11" t="n">
        <f aca="false">IF(BL377="","",IF(BL377="0 - 2",1,IF(BL377="2,5 - 4,5",2,IF(BL377="5 - 7",3,IF(BL377="7,5 - 9,5",4,IF(BL377="10 - 12",5,IF(BL377="12,5 - 13,5",6,IF(BL377="14","NORMA",IF(BL377="14,5 - 16,5",7,IF(BL377="17 - 19",8,IF(BL377="19,5 - 21,5",9,IF(BL377="22 - 24",10,IF(BL377="24,5 - 26,5",11,IF(BL377="27 - 29",12,IF(BL377="29,5 - 30",13,"")))))))))))))))</f>
        <v>1</v>
      </c>
      <c r="BN377" s="9" t="n">
        <v>23</v>
      </c>
      <c r="BO377" s="11" t="str">
        <f aca="false">IF(BN377="","",IF(AND(BN377&gt;=-20,BN377&lt;=-10),"-20 a -10",IF(AND(BN377&gt;=-9.5,BN377&lt;=0.5),"-9,5 a 0,5",IF(AND(BN377&gt;=1,BN377&lt;=11),"1 a 11",IF(AND(BN377&gt;=11.5,BN377&lt;=21.5),"11,5 a 21,5",IF(BN377=22,"22",IF(AND(BN377&gt;=22.5,BN377&lt;=32.5),"22,5 a 32,5",IF(AND(BN377&gt;=33,BN377&lt;=43),"33 a 43","Fuera de rango"))))))))</f>
        <v>22,5 a 32,5</v>
      </c>
      <c r="BP377" s="11" t="n">
        <f aca="false">IF(BO377="","",IF(BO377="-20 a -10",1,IF(BO377="-9,5 a 0,5",2,IF(BO377="1 a 11",3,IF(BO377="11,5 a 21,5",4,IF(BO377="22","NORMA",IF(BO377="22,5 a 32,5",5,IF(BO377="33 a 43",6,""))))))))</f>
        <v>5</v>
      </c>
      <c r="BQ377" s="9" t="n">
        <v>14</v>
      </c>
      <c r="BR377" s="10" t="str">
        <f aca="false">IF(BQ377="","",IF(AND(BQ377&gt;=-20,BQ377&lt;=-15),"-20 a -15",IF(AND(BQ377&gt;=-14.5,BQ377&lt;=-9.5),"-14,5 a -9,5",IF(AND(BQ377&gt;=-9,BQ377&lt;=-4),"-9 a -4",IF(AND(BQ377&gt;=-3.5,BQ377&lt;=2.5),"-3,5 a 2,5",IF(AND(BQ377&gt;=3,BQ377&lt;=8),"3 a 8",IF(AND(BQ377&gt;=8.5,BQ377&lt;=13.5),"8,5 a 13,5",IF(AND(BQ377&gt;=14,BQ377&lt;=17.5),"14 a 17,5",IF(BQ377=18,"18",IF(AND(BQ377&gt;=18.5,BQ377&lt;=23.5),"18,5 a 23,5",IF(AND(BQ377&gt;=24,BQ377&lt;=29),"24 a 29",IF(AND(BQ377&gt;=29.5,BQ377&lt;=34.5),"29,5 a 34,5",IF(AND(BQ377&gt;=35,BQ377&lt;=40),"35 a 40","Fuera de rango")))))))))))))</f>
        <v>14 a 17,5</v>
      </c>
      <c r="BS377" s="11" t="n">
        <f aca="false">IF(BR377="","",IF(BR377="-20 a -15",1,IF(BR377="-14,5 a -9,5",2,IF(BR377="-9 a -4",3,IF(BR377="-3,5 a 2,5",4,IF(BR377="3 a 8",5,IF(BR377="8,5 a 13,5",6,IF(BR377="14 a 17,5",7,IF(BR377="18","NORMA",IF(BR377="18,5 a 23,5",8,IF(BR377="24 a 29",9,IF(BR377="29,5 a 34,5",10,IF(BR377="35 a 40",11,"")))))))))))))</f>
        <v>7</v>
      </c>
      <c r="BT377" s="9" t="n">
        <v>0</v>
      </c>
      <c r="BU377" s="10" t="str">
        <f aca="false">IF(BT377="","",IF(AND(BT377&gt;=-20,BT377&lt;=-18),"-20 a -18",IF(AND(BT377&gt;=-17.5,BT377&lt;=-15.5),"-17,5 a -15,5",IF(AND(BT377&gt;=-15,BT377&lt;=-13),"-15 a -13",IF(AND(BT377&gt;=-12.5,BT377&lt;=-10.5),"-12,5 a -10,5",IF(AND(BT377&gt;=-10,BT377&lt;=-8),"-10 a -8",IF(AND(BT377&gt;=-7.5,BT377&lt;=-5.5),"-7,5 a -5,5",IF(AND(BT377&gt;=-5,BT377&lt;=-3),"-5 a -3",IF(AND(BT377&gt;=-2.5,BT377&lt;=-0.5),"-2,5 a -0,5",IF(BT377=0,"0",IF(AND(BT377&gt;=0.5,BT377&lt;=2.5),"0,5 a 2,5",IF(AND(BT377&gt;=3,BT377&lt;=5),"3 a 5",IF(AND(BT377&gt;=5.5,BT377&lt;=7.5),"5,5 a 7,5",IF(AND(BT377&gt;=8,BT377&lt;=10),"8 a 10",IF(AND(BT377&gt;=10.5,BT377&lt;=12.5),"10,5 a 12,5",IF(AND(BT377&gt;=13,BT377&lt;=15),"13 a 15",IF(AND(BT377&gt;=15.5,BT377&lt;=17.5),"15,5 a 17,5",IF(AND(BT377&gt;=18,BT377&lt;=20),"18 a 20","Fuera de rango"))))))))))))))))))</f>
        <v>0</v>
      </c>
      <c r="BV377" s="11" t="str">
        <f aca="false">IF(BT377="","",IF(BT377=0,"NORMA",IF(AND(BT377&gt;=-20,BT377&lt;=-18),2,IF(AND(BT377&gt;=-17.5,BT377&lt;=-15.5),2,IF(AND(BT377&gt;=-15,BT377&lt;=-13),3,IF(AND(BT377&gt;=-12.5,BT377&lt;=-10.5),4,IF(AND(BT377&gt;=-10,BT377&lt;=-8),5,IF(AND(BT377&gt;=-7.5,BT377&lt;=-5.5),6,IF(AND(BT377&gt;=-5,BT377&lt;=-3),7,IF(AND(BT377&gt;=-2.5,BT377&lt;=-0.5),8,IF(AND(BT377&gt;=0.5,BT377&lt;=2.5),9,IF(AND(BT377&gt;=3,BT377&lt;=5),10,IF(AND(BT377&gt;=5.5,BT377&lt;=7.5),11,IF(AND(BT377&gt;=8,BT377&lt;=10),12,IF(AND(BT377&gt;=10.5,BT377&lt;=12.5),13,IF(AND(BT377&gt;=13,BT377&lt;=15),14,IF(AND(BT377&gt;=15.5,BT377&lt;=17.5),15,IF(AND(BT377&gt;=18,BT377&lt;=20),16,"Fuera de rango"))))))))))))))))))</f>
        <v>NORMA</v>
      </c>
      <c r="BW377" s="9" t="n">
        <f aca="false">--4.75</f>
        <v>4.75</v>
      </c>
      <c r="BX377" s="10" t="n">
        <f aca="false">18.5- (0.3*H377)</f>
        <v>8</v>
      </c>
      <c r="BY377" s="10" t="n">
        <f aca="false">(BW377)-(BX377)</f>
        <v>-3.25</v>
      </c>
      <c r="BZ377" s="10" t="str">
        <f aca="false">IF(BY377="","",IF(BY377&lt;-27.5,"De -30 a -28",IF(BY377&lt;-25,"De -27,5 a -25,5",IF(BY377&lt;-22.5,"De -25 a -23",IF(BY377&lt;-20,"De -22,5 a -20,5",IF(BY377&lt;-17.5,"De -20 a -18",IF(BY377&lt;-15,"De -17,5 a -15,5",IF(BY377&lt;-12.5,"De -15 a -13",IF(BY377&lt;-10,"De -12,5 a -10,5",IF(BY377&lt;-7.5,"De -10 a -8",IF(BY377&lt;-5,"De -7,5 a -5,5",IF(BY377&lt;-2.5,"De -5 a -3",IF(BY377&lt;0,"De -2,5 a -0,5",IF(BY377&lt;2.5,"De 0 a 2",IF(BY377&lt;5,"De 2,5 a 4,5",IF(BY377&lt;7.5,"De 5 a 7",IF(BY377&lt;10,"De 7,5 a 9,5",IF(BY377&lt;12.5,"De 10 a 12",IF(BY377&lt;15,"De 12,5 a 14,5",IF(BY377&lt;17.5,"De 15 a 17",IF(BY377&lt;20,"De 17,5 a 19,5",IF(BY377&lt;22.5,"De 20 a 22",IF(BY377&lt;25,"De 22,5 a 24,5",IF(BY377&lt;27.5,"De 25 a 27","De 27,5 a 30"))))))))))))))))))))))))</f>
        <v>De -5 a -3</v>
      </c>
      <c r="CA377" s="12" t="n">
        <f aca="false">IF(BY377="","",IF(BY377&lt;=-28,1,IF(BY377&lt;=-25.5,2,IF(BY377&lt;=-23,3,IF(BY377&lt;=-20.5,4,IF(BY377&lt;=-18,5,IF(BY377&lt;=-15.5,6,IF(BY377&lt;=-13,7,IF(BY377&lt;=-10.5,8,IF(BY377&lt;=-8,9,IF(BY377&lt;=-5.5,10,IF(BY377&lt;=-3,11,IF(BY377&lt;=-0.5,12,IF(BY377&lt;=2,13,IF(BY377&lt;=4.5,14,IF(BY377&lt;=7,15,IF(BY377&lt;=9.5,16,IF(BY377&lt;=12,17,IF(BY377&lt;=14.5,18,IF(BY377&lt;=17,19,IF(BY377&lt;=19.5,20,IF(BY377&lt;=22,21,IF(BY377&lt;=24.5,22,IF(BY377&lt;=27,23,IF(BY377&lt;=30,24,"Fuera de rango")))))))))))))))))))))))))</f>
        <v>11</v>
      </c>
      <c r="CB377" s="9" t="n">
        <v>-4.25</v>
      </c>
      <c r="CC377" s="10" t="n">
        <f aca="false">18.5- (0.3*H377)</f>
        <v>8</v>
      </c>
      <c r="CD377" s="10" t="n">
        <f aca="false">(CB377)-(CC377)</f>
        <v>-12.25</v>
      </c>
      <c r="CE377" s="10" t="str">
        <f aca="false">IF(CD377="","",IF(CD377&lt;-27.5,"De -30 a -28",IF(CD377&lt;-25,"De -27,5 a -25,5",IF(CD377&lt;-22.5,"De -25 a -23",IF(CD377&lt;-20,"De -22,5 a -20,5",IF(CD377&lt;-17.5,"De -20 a -18",IF(CD377&lt;-15,"De -17,5 a -15,5",IF(CD377&lt;-12.5,"De -15 a -13",IF(CD377&lt;-10,"De -12,5 a -10,5",IF(CD377&lt;-7.5,"De -10 a -8",IF(CD377&lt;-5,"De -7,5 a -5,5",IF(CD377&lt;-2.5,"De -5 a -3",IF(CD377&lt;0,"De -2,5 a -0,5",IF(CD377&lt;=2,"De 0 a 2",IF(CD377&lt;=4.5,"De 2,5 a 4,5",IF(CD377&lt;=7,"De 5 a 7",IF(CD377&lt;=9.5,"De 7,5 a 9,5",IF(CD377&lt;=12,"De 10 a 12",IF(CD377&lt;=14.5,"De 12,5 a 14,5",IF(CD377&lt;=17,"De 15 a 17",IF(CD377&lt;=19.5,"De 17,5 a 19,5",IF(CD377&lt;=22,"De 20 a 22",IF(CD377&lt;=24.5,"De 22,5 a 24,5",IF(CD377&lt;=27,"De 25 a 27","De 27,5 a 30"))))))))))))))))))))))))</f>
        <v>De -12,5 a -10,5</v>
      </c>
      <c r="CF377" s="12" t="n">
        <f aca="false">IF(CD377="","",IF(CD377&lt;-27.5,1,IF(CD377&lt;-25,2,IF(CD377&lt;-22.5,3,IF(CD377&lt;-20,4,IF(CD377&lt;-17.5,5,IF(CD377&lt;-15,6,IF(CD377&lt;-12.5,7,IF(CD377&lt;-10,8,IF(CD377&lt;-7.5,9,IF(CD377&lt;-5,10,IF(CD377&lt;-2.5,11,IF(CD377&lt;0,12,IF(CD377&lt;2.5,13,IF(CD377&lt;5,14,IF(CD377&lt;7.5,15,IF(CD377&lt;10,16,IF(CD377&lt;12.5,17,IF(CD377&lt;15,18,IF(CD377&lt;17.5,19,IF(CD377&lt;20,20,IF(CD377&lt;22.5,21,IF(CD377&lt;25,22,IF(CD377&lt;27.5,23,24))))))))))))))))))))))))</f>
        <v>8</v>
      </c>
      <c r="CG377" s="9" t="n">
        <v>-1.25</v>
      </c>
      <c r="CH377" s="10" t="str">
        <f aca="false">IF(CG377="","",IF(AND(CG377&gt;=-10,CG377&lt;=-9.5),"-10 a -9,5",IF(AND(CG377&gt;-9.5,CG377&lt;=-8.5),"-9 a -8,5",IF(AND(CG377&gt;-8.5,CG377&lt;=-7.5),"-8 a -7,5",IF(AND(CG377&gt;-7.5,CG377&lt;=-6.5),"-7 a -6,5",IF(AND(CG377&gt;-6.5,CG377&lt;=-5.5),"-6 a -5,5",IF(AND(CG377&gt;-5.5,CG377&lt;=-4.5),"-5 a -4,5",IF(AND(CG377&gt;-4.5,CG377&lt;=-3.5),"-4 a -3,5",IF(AND(CG377&gt;-3.5,CG377&lt;=-2.5),"-3 a -2,5",IF(CG377=-2.25,"-2,25",IF(AND(CG377&gt;-2.5,CG377&lt;=-1.5),"-2 a -1,5",IF(AND(CG377&gt;-1.5,CG377&lt;=-0.5),"-1 a -0,5",IF(AND(CG377&gt;-0.5,CG377&lt;=0.5),"0 a 0,5",IF(AND(CG377&gt;0.5,CG377&lt;=1.5),"1 a 1,5",IF(AND(CG377&gt;1.5,CG377&lt;=2.5),"2 a 2,5",IF(AND(CG377&gt;2.5,CG377&lt;=3.5),"3 a 3,5",IF(AND(CG377&gt;3.5,CG377&lt;=4.5),"4 a 4,5",IF(AND(CG377&gt;4.5,CG377&lt;=5.5),"5 a 5,5",IF(AND(CG377&gt;5.5,CG377&lt;=6.5),"6 a 6,5",IF(AND(CG377&gt;6.5,CG377&lt;=7.5),"7 a 7,5",IF(AND(CG377&gt;7.5,CG377&lt;=8.5),"8 a 8,5",IF(AND(CG377&gt;8.5,CG377&lt;=9.5),"9 a 9,5",IF(CG377&gt;=10,"10","Fuera de rango")))))))))))))))))))))))</f>
        <v>-1 a -0,5</v>
      </c>
      <c r="CI377" s="11" t="n">
        <f aca="false">IF(CG377="","",IF(CG377=-2.25,"NORMA",IF(CG377&lt;=-9.5,1,IF(CG377&lt;=-8.5,2,IF(CG377&lt;=-7.5,3,IF(CG377&lt;=-6.5,4,IF(CG377&lt;=-5.5,5,IF(CG377&lt;=-4.5,6,IF(CG377&lt;=-3.5,7,IF(CG377&lt;=-2.5,8,IF(CG377&lt;=-1.5,9,IF(CG377&lt;=-0.5,10,IF(CG377&lt;=0.5,11,IF(CG377&lt;=1.5,12,IF(CG377&lt;=2.5,13,IF(CG377&lt;=3.5,14,IF(CG377&lt;=4.5,15,IF(CG377&lt;=5.5,16,IF(CG377&lt;=6.5,17,IF(CG377&lt;=7.5,18,IF(CG377&lt;=8.5,19,IF(CG377&lt;=9.5,20,IF(CG377=10,21,"Fuera de rango")))))))))))))))))))))))</f>
        <v>10</v>
      </c>
      <c r="CJ377" s="9" t="n">
        <v>1.75</v>
      </c>
      <c r="CK377" s="10" t="str">
        <f aca="false">IF(CJ377="","",IF(AND(CJ377&gt;=-6,CJ377&lt;=-5.5),"-6 a -5,5",IF(AND(CJ377&gt;-5.5,CJ377&lt;=-4.5),"-5 a -4,5",IF(AND(CJ377&gt;-4.5,CJ377&lt;=-3.5),"-4 a -3,5",IF(AND(CJ377&gt;-3.5,CJ377&lt;=-2.5),"-3 a -2,5",IF(AND(CJ377&gt;-2.5,CJ377&lt;=-1.5),"-2 a -1,5",IF(AND(CJ377&gt;-1.5,CJ377&lt;=-0.5),"-1 a -0,5",IF(AND(CJ377&gt;-0.5,CJ377&lt;=0.5),"0 a 0,5",IF(AND(CJ377&gt;0.5,CJ377&lt;=1.5),"1 a 1,5",IF(AND(CJ377&gt;1.5,CJ377&lt;2.5),"2",IF(AND(CJ377&gt;=2.5,CJ377&lt;=3),"2,5 a 3",IF(AND(CJ377&gt;3,CJ377&lt;=4),"3,5 a 4",IF(AND(CJ377&gt;4,CJ377&lt;=5),"4,5 a 5",IF(AND(CJ377&gt;5,CJ377&lt;=6),"5,5 a 6",IF(AND(CJ377&gt;6,CJ377&lt;=7),"6,5 a 7",IF(AND(CJ377&gt;7,CJ377&lt;=8),"7,5 a 8",IF(AND(CJ377&gt;8,CJ377&lt;=9.5),"8,5 a 9,5",IF(CJ377=10,"10","Fuera de rango"))))))))))))))))))</f>
        <v>2</v>
      </c>
      <c r="CL377" s="11" t="str">
        <f aca="false">IF(CK377="","",IF(OR(CK377="-6 a -5,5",CK377="-6 - -5,5"),1,IF(OR(CK377="-5 a -4,5",CK377="-5 - -4,5"),2,IF(OR(CK377="-4 a -3,5",CK377="-4 - -3,5"),3,IF(OR(CK377="-3 a -2,5",CK377="-3 - -2,5"),4,IF(OR(CK377="-2 a -1,5",CK377="-2 - -1,5"),5,IF(OR(CK377="-1 a -0,5",CK377="-1 - -0,5"),6,IF(OR(CK377="0 a 0,5",CK377="0 - 0,5"),7,IF(OR(CK377="1 a 1,5",CK377="1 - 1,5"),8,IF(CK377="2","NORMA",IF(OR(CK377="2,5 a 3",CK377="2,5 - 3"),9,IF(OR(CK377="3,5 a 4",CK377="3,5 - 4"),10,IF(OR(CK377="4,5 a 5",CK377="4,5 - 5"),11,IF(OR(CK377="5,5 a 6",CK377="5,5 - 6"),12,IF(OR(CK377="6,5 a 7",CK377="6,5 - 7"),13,IF(OR(CK377="7,5 a 8",CK377="7,5 - 8"),14,IF(OR(CK377="8,5 a 9",CK377="8,5 - 9,5",CK377="9 a 9,5"),15,IF(CK377="10",15,IF(OR(CK377="0,5 a 1",CK377="0,5 - 1"),7,"Fuera de rango")))))))))))))))))))</f>
        <v>NORMA</v>
      </c>
      <c r="CN377" s="10" t="str">
        <f aca="false">IF(CM377=0,"0", " ")</f>
        <v>0</v>
      </c>
      <c r="CO377" s="10" t="str">
        <f aca="false">IF(CM377&gt;0,"EME"," ")</f>
        <v> </v>
      </c>
      <c r="CQ377" s="10" t="str">
        <f aca="false">IF(CP377&gt;0,"0", " ")</f>
        <v> </v>
      </c>
      <c r="CR377" s="10" t="str">
        <f aca="false">IF(CP377&gt;0,"EME"," ")</f>
        <v> </v>
      </c>
      <c r="CS377" s="9" t="n">
        <v>0</v>
      </c>
      <c r="CV377" s="9" t="n">
        <v>0</v>
      </c>
      <c r="CY377" s="9" t="n">
        <v>-1</v>
      </c>
      <c r="DB377" s="9" t="n">
        <v>-1</v>
      </c>
      <c r="DC377" s="11" t="str">
        <f aca="false">IF(DB377&lt;0,"2"," ")</f>
        <v>2</v>
      </c>
      <c r="DD377" s="11" t="str">
        <f aca="false">IF(DB377&lt;0,"MIO"," ")</f>
        <v>MIO</v>
      </c>
      <c r="DE377" s="9" t="n">
        <v>-0.25</v>
      </c>
      <c r="DF377" s="10" t="str">
        <f aca="false">IF(DE377&lt;0,"3"," ")</f>
        <v>3</v>
      </c>
      <c r="DG377" s="10" t="str">
        <f aca="false">IF(DE377&lt;0,"AST"," ")</f>
        <v>AST</v>
      </c>
      <c r="DH377" s="9" t="n">
        <v>-0.25</v>
      </c>
      <c r="DI377" s="10" t="str">
        <f aca="false">IF(DH377&lt;0,"3"," ")</f>
        <v>3</v>
      </c>
      <c r="DJ377" s="10" t="str">
        <f aca="false">IF(DH377&lt;0,"AST"," ")</f>
        <v>AST</v>
      </c>
      <c r="DK377" s="9" t="n">
        <v>0</v>
      </c>
      <c r="DL377" s="10" t="str">
        <f aca="false">IF(DK377&gt;0,"4"," ")</f>
        <v> </v>
      </c>
      <c r="DM377" s="10" t="str">
        <f aca="false">IF(DK377&gt;0,"PRE"," ")</f>
        <v> </v>
      </c>
      <c r="DN377" s="9" t="n">
        <v>0</v>
      </c>
      <c r="DO377" s="10" t="str">
        <f aca="false">IF(DN377&gt;0,"4"," ")</f>
        <v> </v>
      </c>
      <c r="DP377" s="10" t="str">
        <f aca="false">IF(DN377&gt;0,"PRE"," ")</f>
        <v> </v>
      </c>
      <c r="DS377" s="12" t="str">
        <f aca="false">CONCATENATE(CO377,CU377,DA377,DG377,DM377)</f>
        <v> AST </v>
      </c>
      <c r="DT377" s="10" t="e">
        <f aca="false" t="array" ref="DT377">_xlfn.IFS(DS377="EME    ","0", DS377=" HIP   ","1", DS377="  MIO  ","2", DS377="   AST ","3", DS377="    PRE","4", DS377="EME   PRE","5", DS377=" HIP  PRE","6", DS377=" HIP AST ","7", DS377="  MIO PRE","8", DS377="  MIOAST ","9", DS377="   ASTPRE","10",DS377=" HIP ASTPRE","11", DS377="  MIOASTPRE","12", DS377="     ","0")</f>
        <v>#N/A</v>
      </c>
      <c r="DV377" s="1" t="e">
        <f aca="false" t="array" ref="DV377">_xlfn.IFS(DU377="SI","2", DU377="NO","1")</f>
        <v>#N/A</v>
      </c>
      <c r="DX377" s="11" t="str">
        <f aca="false">IF(DW377=0,"1","2")</f>
        <v>1</v>
      </c>
      <c r="DY377" s="11" t="str">
        <f aca="false" t="array" ref="DY377">_xlfn.IFS(DW377=0,"0", DW377=0.25, "1", DW377=0.5,"2", DW377=0.75,"3", DW377=1,"4",DW377=1.25,"5", DW377=1.5,"6", DW377=1.75,"7", DW377=2,"8")</f>
        <v>0</v>
      </c>
      <c r="EA377" s="11" t="str">
        <f aca="false">IF(DZ377=0,"1","2")</f>
        <v>1</v>
      </c>
      <c r="EB377" s="11" t="str">
        <f aca="false" t="array" ref="EB377">_xlfn.IFS(DZ377=0,"0", DZ377=0.25, "1", DZ377=0.5,"2", DZ377=0.75,"3", DZ377=1,"4",DZ377=1.25,"5", DZ377=1.5,"6", DZ377=1.75,"7", DZ377=2,"8")</f>
        <v>0</v>
      </c>
      <c r="ED377" s="10" t="str">
        <f aca="false">IF(EC377=0,"1","2")</f>
        <v>1</v>
      </c>
      <c r="EE377" s="11" t="str">
        <f aca="false" t="array" ref="EE377">_xlfn.IFS(EC377=0,"0", EC377=-0.25, "1", EC377=-0.5,"2", EC377=-0.75,"3", EC377=-1,"4",EC377=-1.25,"5", EC377=-1.5,"6", EC377=-1.75,"7", EC377=-2,"8", EC377=-2.25,"9",EC377=-2.5,"10", EC377=-2.75,"11", EC377=-3,"12", EC377=-3.25,"13", EC377=-3.5,"14", EC377=-3.75,"15",EC377=-4,"16")</f>
        <v>0</v>
      </c>
      <c r="EG377" s="10" t="str">
        <f aca="false">IF(EF377=0,"1","2")</f>
        <v>1</v>
      </c>
      <c r="EH377" s="11" t="str">
        <f aca="false" t="array" ref="EH377">_xlfn.IFS(EF377=0,"0", EF377=-0.25, "1", EF377=-0.5,"2", EF377=-0.75,"3", EF377=-1,"4",EF377=-1.25,"5", EF377=-1.5,"6", EF377=-1.75,"7", EF377=-2,"8", EF377=-2.25,"9",EF377=-2.5,"10", EF377=-2.75,"11", EF377=-3,"12", EF377=-3.25,"13", EF377=-3.5,"14", EF377=-3.75,"15",EF377=-4,"16")</f>
        <v>0</v>
      </c>
      <c r="EJ377" s="11" t="str">
        <f aca="false">IF(EI377=0,"1","2")</f>
        <v>1</v>
      </c>
      <c r="EK377" s="11" t="str">
        <f aca="false" t="array" ref="EK377">_xlfn.IFS(EI377=0,"0", EI377=-0.25, "1", EI377=-0.5,"2", EI377=-0.75,"3", EI377=-1,"4",EI377=-1.25,"5", EI377=-1.5,"6", EI377=-1.75,"7", EI377=-2,"8", EI377=-2.25,"9", EI377=-2.25,"9",EI377=-2.5,"10", EI377=-2.75,"11", EI377=-3,"12", EI377=-3.25,"13", EI377=-3.5,"14", EI377=-3.75,"15",EI377=-4,"16", EI377=0.25, "17", EI377=0.5, "18")</f>
        <v>0</v>
      </c>
      <c r="EM377" s="11" t="str">
        <f aca="false">IF(EL377=0,"1","2")</f>
        <v>1</v>
      </c>
      <c r="EN377" s="11" t="str">
        <f aca="false" t="array" ref="EN377">_xlfn.IFS(EL377=0.25,"17",EL377=0.5,"18", EL377=0,"0", EL377=-0.25, "1", EL377=-0.5,"2", EL377=-0.75,"3", EL377=-1,"4",EL377=-1.25,"5", EL377=-1.5,"6", EL377=-1.75,"7", EL377=-2,"8",EL377= -2.25,"9",EL377=-2.5,"10",EL377= -2.75,"11",EL377= -3,"12",EL377= -3.25,"13",EL377= -3.5,"14",EL377= -3.75,"15",EL377=-4,"16")</f>
        <v>0</v>
      </c>
      <c r="EP377" s="11" t="str">
        <f aca="false">IF(EO377=0,"1","2")</f>
        <v>1</v>
      </c>
      <c r="EQ377" s="11" t="str">
        <f aca="false" t="array" ref="EQ377">_xlfn.IFS(EO377=0,"0", EO377=0.25, "1", EO377=0.5,"2", EO377=0.75,"3", EO377=1,"4",EO377=1.25,"5", EO377=1.5,"6", EO377=1.75,"7", EO377=2,"8", EO377=2.25,"9", EO377=2.25,"9",EO377=2.5,"10", EO377=2.75,"11", EO377=3,"12", EO377=3.25,"13", EO377=3.5,"14", EO377=3.75,"15",EO377=4,"16", EO377=-0.25, "17", bq=-0.5, "18")</f>
        <v>0</v>
      </c>
      <c r="ES377" s="11" t="str">
        <f aca="false">IF(ER377=0,"1","2")</f>
        <v>1</v>
      </c>
      <c r="ET377" s="11" t="str">
        <f aca="false" t="array" ref="ET377">_xlfn.IFS(ER377=0,"0", ER377=0.25, "1", ER377=0.5,"2", ER377=0.75,"3", ER377=1,"4",ER377=1.25,"5", ER377=1.5,"6", ER377=1.75,"7", ER377=2,"8", ER377=2.25,"9", ER377=2.25,"9",ER377=2.5,"10", ER377=2.75,"11", ER377=3,"12", ER377=3.25,"13", ER377=3.5,"14", ER377=3.75,"15",ER377=4,"16", ER377=-0.25, "17", bq=-0.5, "18")</f>
        <v>0</v>
      </c>
      <c r="EV377" s="14" t="e">
        <f aca="false">VLOOKUP(EU377,LEYENDA!$G$2:$H$8,2,TRUE())</f>
        <v>#N/A</v>
      </c>
      <c r="EW377" s="14" t="e">
        <f aca="false" t="array" ref="EW377">_xlfn.IFS(EV377="0-5","1", EV377="6-12","2", EV377="13-18","3", EV377="19-24","4", EV377="25-36","5", EV377="37-48","6", EV377="49-60","7")</f>
        <v>#N/A</v>
      </c>
    </row>
    <row r="378" customFormat="false" ht="13.5" hidden="false" customHeight="false" outlineLevel="0" collapsed="false">
      <c r="A378" s="1" t="n">
        <v>111</v>
      </c>
      <c r="B378" s="2" t="n">
        <v>4</v>
      </c>
      <c r="C378" s="33" t="n">
        <v>43756</v>
      </c>
      <c r="E378" s="5" t="str">
        <f aca="false">VLOOKUP(A378,'286'!$A$3:$J$6279,10,FALSE())</f>
        <v>JORDAO, ANTONELLA</v>
      </c>
      <c r="F378" s="4" t="str">
        <f aca="false">VLOOKUP(A378,'286'!$A$3:$I$1768,3,FALSE())</f>
        <v>JORAN</v>
      </c>
      <c r="G378" s="6" t="n">
        <f aca="false">VLOOKUP(A378,'286'!$A$3:$I$1768,4,FALSE())</f>
        <v>30100</v>
      </c>
      <c r="H378" s="7" t="n">
        <f aca="false">YEAR(C378)-YEAR(G378)</f>
        <v>37</v>
      </c>
      <c r="I378" s="1" t="str">
        <f aca="false">VLOOKUP(H378,LEYENDA!$C$2:$D$6,2,TRUE())</f>
        <v>25-40</v>
      </c>
      <c r="J378" s="5" t="str">
        <f aca="false">VLOOKUP(A378,'286'!$A$3:$I$1768,7,FALSE())</f>
        <v>M</v>
      </c>
      <c r="K378" s="8" t="n">
        <f aca="false">VLOOKUP(A378,'286'!$A$3:$I$1768,2,FALSE())</f>
        <v>0</v>
      </c>
      <c r="L378" s="4" t="str">
        <f aca="false">VLOOKUP(A378,'286'!$A$3:$I$1768,8,FALSE())</f>
        <v>D</v>
      </c>
      <c r="M378" s="4" t="str">
        <f aca="false">VLOOKUP(A378,'286'!$A$3:$I$1768,9,FALSE())</f>
        <v>D</v>
      </c>
      <c r="N378" s="8" t="str">
        <f aca="false">IF(R378=O378, "MISMA","CONTRARIA")</f>
        <v>MISMA</v>
      </c>
      <c r="O378" s="8" t="str">
        <f aca="false" t="array" ref="O378">_xlfn.IFS(L378="D","1", L378="I","2")</f>
        <v>1</v>
      </c>
      <c r="P378" s="8" t="e">
        <f aca="false" t="array" ref="P378">_xlfn.IFS(K378="OD","1", K378="OI","2")</f>
        <v>#N/A</v>
      </c>
      <c r="Q378" s="1" t="str">
        <f aca="false" t="array" ref="Q378">_xlfn.IFS(J378="M","1", J378="H","2")</f>
        <v>1</v>
      </c>
      <c r="R378" s="8" t="str">
        <f aca="false" t="array" ref="R378">_xlfn.IFS(M378="D","1", M378="I","2")</f>
        <v>1</v>
      </c>
      <c r="S378" s="1" t="str">
        <f aca="false" t="array" ref="S378">_xlfn.IFS(N378="CONTRARIA", "1",N378= "MISMA","2")</f>
        <v>2</v>
      </c>
      <c r="T378" s="1" t="str">
        <f aca="false" t="array" ref="T378">_xlfn.IFS(I378="0-12","1", I378="13-24","2", I378="25-40","3", I378="41-60","4", I378="61-100","5")</f>
        <v>3</v>
      </c>
      <c r="U378" s="9" t="n">
        <v>-1</v>
      </c>
      <c r="V378" s="11" t="str">
        <f aca="false">IF(U378="","",IF(AND(U378&gt;=-9,U378&lt;=-6.5),"-9 a -6,5",IF(AND(U378&gt;=-6,U378&lt;=-3.5),"-6 a -3,5",IF(AND(U378&gt;=-3,U378&lt;=-1),"-3 a -1",IF(U378=-0.5,"-0,5",IF(AND(U378&gt;=0,U378&lt;=2.5),"0 a 2,5",IF(AND(U378&gt;=3,U378&lt;=5.5),"3 a 5,5",IF(AND(U378&gt;=6,U378&lt;=8.5),"6 a 8,5",IF(AND(U378&gt;=9,U378&lt;=20),"9 a 20","Fuera de rango")))))))))</f>
        <v>-3 a -1</v>
      </c>
      <c r="W378" s="11" t="n">
        <f aca="false">IF(V378="","",IF(V378="-9 a -6,5",2,IF(V378="-6 a -3,5",3,IF(V378="-3 a -1",4,IF(V378="-0,5","NORMA",IF(V378="0 a 2,5",5,IF(V378="3 a 5,5",6,IF(V378="6 a 8,5",7,IF(V378="9 a 20",8,"Fuera de rango")))))))))</f>
        <v>4</v>
      </c>
      <c r="X378" s="9" t="n">
        <v>0</v>
      </c>
      <c r="Y378" s="11" t="str">
        <f aca="false">IF(X378="","",IF(AND(X378&gt;=0,X378&lt;=4),"0 a 4",IF(AND(X378&gt;=4.5,X378&lt;=8.5),"4,5 a 8,5",IF(X378=9,"9",IF(AND(X378&gt;=9.5,X378&lt;=13),"9,5 a 13",IF(AND(X378&gt;=13.5,X378&lt;=20),"13,5 a 20",IF(AND(X378&gt;=20.5,X378&lt;=35),"20,5 a 35","Fuera de rango")))))))</f>
        <v>0 a 4</v>
      </c>
      <c r="Z378" s="11" t="n">
        <f aca="false">IF(Y378="","",IF(Y378="0 a 4",1,IF(Y378="4,5 a 8,5",2,IF(Y378="9","NORMA",IF(Y378="9,5 a 13",3,IF(Y378="13,5 a 20",4,IF(Y378="20,5 a 35",5,"Fuera de rango")))))))</f>
        <v>1</v>
      </c>
      <c r="AA378" s="9" t="n">
        <v>10</v>
      </c>
      <c r="AB378" s="10" t="str">
        <f aca="false">IF(AA378="","",IF(AND(AA378&gt;=0,AA378&lt;=9),"0 a 9",IF(AND(AA378&gt;=9.5,AA378&lt;=18.5),"9,5 a 18,5",IF(AA378=19,"19",IF(AND(AA378&gt;=19.5,AA378&lt;=28),"19,5 a 28",IF(AND(AA378&gt;=28.5,AA378&lt;=40),"28,5 a 40","Fuera de rango"))))))</f>
        <v>9,5 a 18,5</v>
      </c>
      <c r="AC378" s="11" t="n">
        <f aca="false" t="array" ref="AC378">_xlfn.IFS(AB378="","",AB378="0 a 9",1,AB378="9,5 a 18,5",2,AB378="19","NORMA",AB378="19,5 a 28",3,AB378="28,5 a 40",4,TRUE(),"Fuera de rango")</f>
        <v>2</v>
      </c>
      <c r="AD378" s="9" t="n">
        <v>3</v>
      </c>
      <c r="AE378" s="10" t="str">
        <f aca="false">IF(AD378="","",IF(AND(AD378&gt;=-10,AD378&lt;=0),"De -10 a 0",IF(AND(AD378&gt;=0.5,AD378&lt;=9.5),"0,5 a 9,5",IF(AD378=10,"10",IF(AND(AD378&gt;=10.5,AD378&lt;=20),"10,5 a 20",IF(AND(AD378&gt;=20.5,AD378&lt;=40),"20,5 a 40","Fuera de rango"))))))</f>
        <v>0,5 a 9,5</v>
      </c>
      <c r="AF378" s="12" t="n">
        <f aca="false">IF(AD378="","",IF(AND(AD378&gt;=-10,AD378&lt;=0),1,IF(AND(AD378&gt;=0.5,AD378&lt;=9.5),2,IF(AD378=10,"NORMA",IF(AND(AD378&gt;=10.5,AD378&lt;=20),3,IF(AND(AD378&gt;=20.5,AD378&lt;=40),4,""))))))</f>
        <v>2</v>
      </c>
      <c r="AG378" s="9" t="n">
        <v>9</v>
      </c>
      <c r="AH378" s="10" t="str">
        <f aca="false">IF(AG378="","",IF(AND(AG378&gt;=0,AG378&lt;=4),"0 a 4",IF(AND(AG378&gt;=4.5,AG378&lt;=8.5),"4,5 a 8,5",IF(AG378=9,"9",IF(AND(AG378&gt;=9.5,AG378&lt;=13),"9,5 a 13",IF(AND(AG378&gt;=13.5,AG378&lt;=25),"13,5 a 25","Fuera de rango"))))))</f>
        <v>9</v>
      </c>
      <c r="AI378" s="10" t="str">
        <f aca="false">IF(AH378="","",IF(AH378="0 a 4",1,IF(AH378="4,5 a 8,5",2,IF(AH378="9","NORMA",IF(AH378="9,5 a 13",3,IF(AH378="13,5 a 25",4,""))))))</f>
        <v>NORMA</v>
      </c>
      <c r="AJ378" s="9" t="n">
        <v>5</v>
      </c>
      <c r="AK378" s="10" t="str">
        <f aca="false">IF(AJ378="","",IF(AND(AJ378&gt;=-15,AJ378&lt;=-10.5),"-15 a -10,5",IF(AND(AJ378&gt;=-10,AJ378&lt;=-4),"-10 a -4",IF(AND(AJ378&gt;=-4.5,AJ378&lt;=0),"-4,5 a 0",IF(AND(AJ378&gt;=0.5,AJ378&lt;=4.5),"0,5 a 4,5",IF(AJ378=5,"5",IF(AND(AJ378&gt;=5.5,AJ378&lt;=10),"5,5 a 10",IF(AND(AJ378&gt;=10.5,AJ378&lt;=20),"10,5 a 20","Fuera de rango"))))))))</f>
        <v>5</v>
      </c>
      <c r="AL378" s="11" t="str">
        <f aca="false">IF(AK378="","",IF(AK378="-15 a -10,5",1,IF(AK378="-10 a -4",2,IF(AK378="-4,5 a 0",3,IF(AK378="0,5 a 4,5",4,IF(AK378="5","NORMA",IF(AK378="5,5 a 10",5,IF(AK378="10,5 a 20",6,"Error"))))))))</f>
        <v>NORMA</v>
      </c>
      <c r="AM378" s="9" t="n">
        <v>0</v>
      </c>
      <c r="AN378" s="10" t="str">
        <f aca="false">IF(AM378="","",IF(AND(AM378&gt;=-7.5,AM378&lt;=-5.5),"-7,5 a -5,5",IF(AND(AM378&gt;=-5,AM378&lt;=-3),"-5 a -3",IF(AND(AM378&gt;=-2.5,AM378&lt;=-0.5),"-2,5 a -0,5",IF(AM378=0,"0,00",IF(AND(AM378&gt;=0.5,AM378&lt;=2.5),"0,5 a 2,5",IF(AND(AM378&gt;=3,AM378&lt;=5),"3 a 5",IF(AND(AM378&gt;=5.5,AM378&lt;=7.5),"5,5 a 7,5",IF(AND(AM378&gt;=8,AM378&lt;=10),"8 a 10","Fuera de rango")))))))))</f>
        <v>0,00</v>
      </c>
      <c r="AO378" s="11" t="str">
        <f aca="false">IF(AN378="","",IF(AN378="-7,5 a -5,5",1,IF(AN378="-5 a -3",2,IF(AN378="-2,5 a -0,5",3,IF(AN378="0,00","NORMA",IF(AN378="0,5 a 2,5",4,IF(AN378="3 a 5",5,IF(AN378="5,5 a 7,5",6,IF(AN378="8 a 10",7,"Error")))))))))</f>
        <v>NORMA</v>
      </c>
      <c r="AP378" s="9" t="n">
        <v>-5</v>
      </c>
      <c r="AQ378" s="10" t="str">
        <f aca="false">IF(AP378="","",IF(AND(AP378&gt;=-20,AP378&lt;=-9.5),"-20 a -9,5",IF(AND(AP378&gt;=-9,AP378&lt;=-6.5),"-9 a -6,5",IF(AP378=-6,"-6",IF(AND(AP378&gt;=-5.5,AP378&lt;=-3),"-5,5 a -3",IF(AND(AP378&gt;=-2.5,AP378&lt;=0),"-2,5 a 0",IF(AND(AP378&gt;=0.5,AP378&lt;=3),"0,5 a 3",IF(AND(AP378&gt;=3.5,AP378&lt;=6),"3,5 a 6",IF(AND(AP378&gt;=6.5,AP378&lt;=9),"6,5 a 9",IF(AND(AP378&gt;=9.5,AP378&lt;=20),"9,5 a 20","Fuera de rango"))))))))))</f>
        <v>-5,5 a -3</v>
      </c>
      <c r="AR378" s="11" t="n">
        <f aca="false">IF(AQ378="","",IF(AQ378="-20 a -9,5",1,IF(AQ378="-9 a -6,5",2,IF(AQ378="-6","NORMA",IF(AQ378="-5,5 a -3",3,IF(AQ378="-2,5 a 0",4,IF(AQ378="0,5 a 3",5,IF(AQ378="3,5 a 6",6,IF(AQ378="6,5 a 9",7,IF(AQ378="9,5 a 20",8,""))))))))))</f>
        <v>3</v>
      </c>
      <c r="AS378" s="9" t="n">
        <v>4</v>
      </c>
      <c r="AT378" s="10" t="str">
        <f aca="false">IF(AS378="","",IF(AND(AS378&gt;=-16,AS378&lt;=-14),"-16 a -14",IF(AND(AS378&gt;=-13.5,AS378&lt;=-11.5),"-13,5 a -11,5",IF(AND(AS378&gt;=-11,AS378&lt;=-9),"-11 a -9",IF(AND(AS378&gt;=-8.5,AS378&lt;=-6.5),"-8,5 a -6,5",IF(AND(AS378&gt;=-6,AS378&lt;=-4),"-6 a -4",IF(AND(AS378&gt;=-3.5,AS378&lt;=-1.5),"-3,5 a -1,5",IF(AND(AS378&gt;=-1,AS378&lt;=1),"-1 a 1",IF(AND(AS378&gt;=1.5,AS378&lt;=3.5),"1,5 a 3,5",IF(AND(AS378&gt;=4,AS378&lt;=6),"4 a 6",IF(AND(AS378&gt;=6.5,AS378&lt;=8.5),"6,5 a 8,5",IF(AND(AS378&gt;=9,AS378&lt;=11),"9 a 11",IF(AND(AS378&gt;=11.5,AS378&lt;=13.5),"11,5 a 13,5",IF(AND(AS378&gt;=14,AS378&lt;=16),"14 a 16",IF(AND(AS378&gt;=16.5,AS378&lt;=18.5),"16,5 a 18,5",IF(AND(AS378&gt;=19,AS378&lt;=21),"19 a 21","Fuera de rango"))))))))))))))))</f>
        <v>4 a 6</v>
      </c>
      <c r="AU378" s="11" t="str">
        <f aca="false" t="array" ref="AU378">IF(AT378="","",_xlfn.IFS(AT378="-16 a -14",1,AT378="-13,5 a -11,5",2,AT378="-11 a -9",3,AT378="-8,5 a -6,5",4,AT378="-6 a -4",5,AT378="-3,5 a -1,5",6,AT378="-1 a 1",7,AT378="1,5 a 3,5",8,AT378="4 a 6","NORMA",AT378="6,5 a 8,5",9,AT378="9 a 11",10,AT378="11,5 a 13,5",11,AT378="14 a 16",12,AT378="16,5 a 18,5",13,AT378="19 a 21",14,TRUE(),""))</f>
        <v>NORMA</v>
      </c>
      <c r="AV378" s="9" t="n">
        <v>0.25</v>
      </c>
      <c r="AW378" s="10" t="str">
        <f aca="false">IF(AV378="","",IF(AND(AV378&gt;=-1,AV378&lt;=-0.5),"-1 a -0,5",IF(AND(AV378&gt;-0.5,AV378&lt;=0),"De -0,5 a 0",IF(AND(AV378&gt;=0.25,AV378&lt;=0.75),"0,25 a 0,75",IF(AND(AV378&gt;=1,AV378&lt;=1.5),"1 a 1,5",IF(AND(AV378&gt;=1.75,AV378&lt;=2.25),"1,75 a 2,25",IF(AND(AV378&gt;=2.5,AV378&lt;=3),"2,5 a 3",IF(AND(AV378&gt;=3.25,AV378&lt;=3.75),"3,25 a 3,75","Fuera de rango"))))))))</f>
        <v>0,25 a 0,75</v>
      </c>
      <c r="AX378" s="10" t="str">
        <f aca="false">IF(AW378="","",IF(OR(AW378="-1 a -0,5",AW378="-1 a -0.5"),1,IF(OR(AW378="De -0,5 a 0",AW378="-0,5 a 0",AW378="De -0.5 a 0"),2,IF(OR(AW378="0,25 a 0,75",AW378="0.25 a 0.75"),"NORMA",IF(OR(AW378="1 a 1,5",AW378="1 a 1.5"),3,IF(OR(AW378="1,75 a 2,25",AW378="1.75 a 2.25"),4,IF(OR(AW378="2,5 a 3",AW378="2.5 a 3"),5,IF(OR(AW378="3,25 a 3,75",AW378="3.25 a 3.75"),6,""))))))))</f>
        <v>NORMA</v>
      </c>
      <c r="AY378" s="9" t="n">
        <v>-5</v>
      </c>
      <c r="AZ378" s="10" t="str">
        <f aca="false">IF(AY378="","",IF(AND(AY378&gt;=-20,AY378&lt;=-9.5),"-20 a -9,5",IF(AND(AY378&gt;=-9,AY378&lt;=-6.5),"-9 a -6,5",IF(AY378=-6,"-6",IF(AND(AY378&gt;=-5.5,AY378&lt;=-3),"-5,5 a -3",IF(AND(AY378&gt;=-2.5,AY378&lt;=0),"-2,5 a 0",IF(AND(AY378&gt;=0.5,AY378&lt;=3),"0,5 a 3",IF(AND(AY378&gt;=3.5,AY378&lt;=6),"3,5 a 6","Fuera de rango"))))))))</f>
        <v>-5,5 a -3</v>
      </c>
      <c r="BA378" s="11" t="n">
        <f aca="false">IF(AZ378="","",IF(AZ378="-20 a -9,5",1,IF(AZ378="-9 a -6,5",2,IF(AZ378="-6","NORMA",IF(AZ378="-5,5 a -3",3,IF(AZ378="-2,5 a 0",4,IF(AZ378="0,5 a 3",5,IF(AZ378="3,5 a 6",6,""))))))))</f>
        <v>3</v>
      </c>
      <c r="BB378" s="9" t="n">
        <v>0</v>
      </c>
      <c r="BC378" s="10" t="str">
        <f aca="false" t="array" ref="BC378">IF(BB378="","",_xlfn.IFS(AND(BB378&gt;=0,BB378&lt;=2),"0 a 2",AND(BB378&gt;=2.5,BB378&lt;=4.5),"2,5 a 4,5",AND(BB378&gt;=5,BB378&lt;=7),"5 a 7",AND(BB378&gt;=7.5,BB378&lt;=9.5),"7,5 a 9,5",AND(BB378&gt;=10,BB378&lt;=12),"10 a 12",AND(BB378&gt;=12.5,BB378&lt;=14.5),"12,5 a 14,5",BB378=15,"15",AND(BB378&gt;=15.5,BB378&lt;=17.5),"15,5 a 17,5",AND(BB378&gt;=18,BB378&lt;=20),"18 a 20",AND(BB378&gt;=20.5,BB378&lt;=22.5),"20,5 a 22,5",AND(BB378&gt;=23,BB378&lt;=25),"23 a 25",TRUE(),"Fuera de rango"))</f>
        <v>0 a 2</v>
      </c>
      <c r="BD378" s="11" t="n">
        <f aca="false" t="array" ref="BD378">IF(BC378="","",_xlfn.IFS(BC378="0 a 2",1,BC378="2,5 a 4,5",2,BC378="5 a 7",3,BC378="7,5 a 9,5",4,BC378="10 a 12",5,BC378="12,5 a 14,5",6,BC378="15","NORMA",BC378="15,5 a 17,5",7,BC378="18 a 20",8,BC378="20,5 a 22,5",9,BC378="23 a 25",10,TRUE(),"Fuera de rango"))</f>
        <v>1</v>
      </c>
      <c r="BE378" s="9" t="n">
        <v>16</v>
      </c>
      <c r="BF378" s="10" t="str">
        <f aca="false">IF(BE378="","",IF(AND(BE378&gt;=-20,BE378&lt;=-10),"-20 a -10",IF(AND(BE378&gt;=-9.5,BE378&lt;=0.5),"-9,5 a 0,5",IF(AND(BE378&gt;=1,BE378&lt;=11),"1 a 11",IF(AND(BE378&gt;=11.5,BE378&lt;=20.5),"11,5 a 20,5",IF(BE378=21,"21",IF(AND(BE378&gt;=21.5,BE378&lt;=31.5),"21,5 a 31,5",IF(AND(BE378&gt;=32,BE378&lt;=42),"32 a 42","Fuera de rango"))))))))</f>
        <v>11,5 a 20,5</v>
      </c>
      <c r="BG378" s="11" t="n">
        <f aca="false">IF(BF378="","",IF(BF378="-20 a -10",1,IF(BF378="-9,5 a 0,5",2,IF(BF378="1 a 11",3,IF(BF378="11,5 a 20,5",4,IF(BF378="21","NORMA",IF(BF378="21,5 a 31,5",5,IF(BF378="32 a 42",6,""))))))))</f>
        <v>4</v>
      </c>
      <c r="BH378" s="9" t="n">
        <v>2</v>
      </c>
      <c r="BI378" s="10" t="str">
        <f aca="false">IF(BH378="","",IF(AND(BH378&gt;=-20,BH378&lt;=-15),"-20 a -15",IF(AND(BH378&gt;=-14.5,BH378&lt;=-9.5),"-14,5 a -9,5",IF(AND(BH378&gt;=-9,BH378&lt;=-4),"-9 a -4",IF(AND(BH378&gt;=-3.5,BH378&lt;=2.5),"-3,5 a 2,5",IF(AND(BH378&gt;=3,BH378&lt;=8),"3 a 8",IF(AND(BH378&gt;=8.5,BH378&lt;=14.5),"8,5 a 14,5",IF(BH378=15,"15",IF(AND(BH378&gt;=15.5,BH378&lt;=20.5),"15,5 a 20,5",IF(AND(BH378&gt;=21,BH378&lt;=26),"21 a 26","Fuera de rango"))))))))))</f>
        <v>-3,5 a 2,5</v>
      </c>
      <c r="BJ378" s="11" t="n">
        <f aca="false">IF(BI378="","",IF(BI378="-20 a -15",1,IF(BI378="-14,5 a -9,5",2,IF(BI378="-9 a -4",3,IF(BI378="-3,5 a 2,5",4,IF(BI378="3 a 8",5,IF(BI378="8,5 a 14,5",6,IF(BI378="15","NORMA",IF(BI378="15,5 a 20,5",7,IF(BI378="21 a 26",8,IF(BI378="26,5 a 31,5",9,"")))))))))))</f>
        <v>4</v>
      </c>
      <c r="BK378" s="9" t="n">
        <v>10</v>
      </c>
      <c r="BL378" s="10" t="str">
        <f aca="false">IF(BK378="","",IF(AND(BK378&gt;=0,BK378&lt;=2),"0 - 2",IF(AND(BK378&gt;=2.5,BK378&lt;=4.5),"2,5 - 4,5",IF(AND(BK378&gt;=5,BK378&lt;=7),"5 - 7",IF(AND(BK378&gt;=7.5,BK378&lt;=9.5),"7,5 - 9,5",IF(AND(BK378&gt;=10,BK378&lt;=12),"10 - 12",IF(AND(BK378&gt;=12.5,BK378&lt;=13.5),"12,5 - 13,5",IF(BK378=14,"14",IF(AND(BK378&gt;=14.5,BK378&lt;=16.5),"14,5 - 16,5",IF(AND(BK378&gt;=17,BK378&lt;=19),"17 - 19",IF(AND(BK378&gt;=19.5,BK378&lt;=21.5),"19,5 - 21,5",IF(AND(BK378&gt;=22,BK378&lt;=24),"22 - 24",IF(AND(BK378&gt;=24.5,BK378&lt;=26.5),"24,5 - 26,5",IF(AND(BK378&gt;=27,BK378&lt;=29),"27 - 29",IF(AND(BK378&gt;=29.5,BK378&lt;=30),"29,5 - 30","Fuera de rango")))))))))))))))</f>
        <v>10 - 12</v>
      </c>
      <c r="BM378" s="11" t="n">
        <f aca="false">IF(BL378="","",IF(BL378="0 - 2",1,IF(BL378="2,5 - 4,5",2,IF(BL378="5 - 7",3,IF(BL378="7,5 - 9,5",4,IF(BL378="10 - 12",5,IF(BL378="12,5 - 13,5",6,IF(BL378="14","NORMA",IF(BL378="14,5 - 16,5",7,IF(BL378="17 - 19",8,IF(BL378="19,5 - 21,5",9,IF(BL378="22 - 24",10,IF(BL378="24,5 - 26,5",11,IF(BL378="27 - 29",12,IF(BL378="29,5 - 30",13,"")))))))))))))))</f>
        <v>5</v>
      </c>
      <c r="BN378" s="9" t="n">
        <v>22</v>
      </c>
      <c r="BO378" s="11" t="str">
        <f aca="false">IF(BN378="","",IF(AND(BN378&gt;=-20,BN378&lt;=-10),"-20 a -10",IF(AND(BN378&gt;=-9.5,BN378&lt;=0.5),"-9,5 a 0,5",IF(AND(BN378&gt;=1,BN378&lt;=11),"1 a 11",IF(AND(BN378&gt;=11.5,BN378&lt;=21.5),"11,5 a 21,5",IF(BN378=22,"22",IF(AND(BN378&gt;=22.5,BN378&lt;=32.5),"22,5 a 32,5",IF(AND(BN378&gt;=33,BN378&lt;=43),"33 a 43","Fuera de rango"))))))))</f>
        <v>22</v>
      </c>
      <c r="BP378" s="11" t="str">
        <f aca="false">IF(BO378="","",IF(BO378="-20 a -10",1,IF(BO378="-9,5 a 0,5",2,IF(BO378="1 a 11",3,IF(BO378="11,5 a 21,5",4,IF(BO378="22","NORMA",IF(BO378="22,5 a 32,5",5,IF(BO378="33 a 43",6,""))))))))</f>
        <v>NORMA</v>
      </c>
      <c r="BQ378" s="9" t="n">
        <v>15</v>
      </c>
      <c r="BR378" s="10" t="str">
        <f aca="false">IF(BQ378="","",IF(AND(BQ378&gt;=-20,BQ378&lt;=-15),"-20 a -15",IF(AND(BQ378&gt;=-14.5,BQ378&lt;=-9.5),"-14,5 a -9,5",IF(AND(BQ378&gt;=-9,BQ378&lt;=-4),"-9 a -4",IF(AND(BQ378&gt;=-3.5,BQ378&lt;=2.5),"-3,5 a 2,5",IF(AND(BQ378&gt;=3,BQ378&lt;=8),"3 a 8",IF(AND(BQ378&gt;=8.5,BQ378&lt;=13.5),"8,5 a 13,5",IF(AND(BQ378&gt;=14,BQ378&lt;=17.5),"14 a 17,5",IF(BQ378=18,"18",IF(AND(BQ378&gt;=18.5,BQ378&lt;=23.5),"18,5 a 23,5",IF(AND(BQ378&gt;=24,BQ378&lt;=29),"24 a 29",IF(AND(BQ378&gt;=29.5,BQ378&lt;=34.5),"29,5 a 34,5",IF(AND(BQ378&gt;=35,BQ378&lt;=40),"35 a 40","Fuera de rango")))))))))))))</f>
        <v>14 a 17,5</v>
      </c>
      <c r="BS378" s="11" t="n">
        <f aca="false">IF(BR378="","",IF(BR378="-20 a -15",1,IF(BR378="-14,5 a -9,5",2,IF(BR378="-9 a -4",3,IF(BR378="-3,5 a 2,5",4,IF(BR378="3 a 8",5,IF(BR378="8,5 a 13,5",6,IF(BR378="14 a 17,5",7,IF(BR378="18","NORMA",IF(BR378="18,5 a 23,5",8,IF(BR378="24 a 29",9,IF(BR378="29,5 a 34,5",10,IF(BR378="35 a 40",11,"")))))))))))))</f>
        <v>7</v>
      </c>
      <c r="BT378" s="9" t="n">
        <v>0</v>
      </c>
      <c r="BU378" s="10" t="str">
        <f aca="false">IF(BT378="","",IF(AND(BT378&gt;=-20,BT378&lt;=-18),"-20 a -18",IF(AND(BT378&gt;=-17.5,BT378&lt;=-15.5),"-17,5 a -15,5",IF(AND(BT378&gt;=-15,BT378&lt;=-13),"-15 a -13",IF(AND(BT378&gt;=-12.5,BT378&lt;=-10.5),"-12,5 a -10,5",IF(AND(BT378&gt;=-10,BT378&lt;=-8),"-10 a -8",IF(AND(BT378&gt;=-7.5,BT378&lt;=-5.5),"-7,5 a -5,5",IF(AND(BT378&gt;=-5,BT378&lt;=-3),"-5 a -3",IF(AND(BT378&gt;=-2.5,BT378&lt;=-0.5),"-2,5 a -0,5",IF(BT378=0,"0",IF(AND(BT378&gt;=0.5,BT378&lt;=2.5),"0,5 a 2,5",IF(AND(BT378&gt;=3,BT378&lt;=5),"3 a 5",IF(AND(BT378&gt;=5.5,BT378&lt;=7.5),"5,5 a 7,5",IF(AND(BT378&gt;=8,BT378&lt;=10),"8 a 10",IF(AND(BT378&gt;=10.5,BT378&lt;=12.5),"10,5 a 12,5",IF(AND(BT378&gt;=13,BT378&lt;=15),"13 a 15",IF(AND(BT378&gt;=15.5,BT378&lt;=17.5),"15,5 a 17,5",IF(AND(BT378&gt;=18,BT378&lt;=20),"18 a 20","Fuera de rango"))))))))))))))))))</f>
        <v>0</v>
      </c>
      <c r="BV378" s="11" t="str">
        <f aca="false">IF(BT378="","",IF(BT378=0,"NORMA",IF(AND(BT378&gt;=-20,BT378&lt;=-18),2,IF(AND(BT378&gt;=-17.5,BT378&lt;=-15.5),2,IF(AND(BT378&gt;=-15,BT378&lt;=-13),3,IF(AND(BT378&gt;=-12.5,BT378&lt;=-10.5),4,IF(AND(BT378&gt;=-10,BT378&lt;=-8),5,IF(AND(BT378&gt;=-7.5,BT378&lt;=-5.5),6,IF(AND(BT378&gt;=-5,BT378&lt;=-3),7,IF(AND(BT378&gt;=-2.5,BT378&lt;=-0.5),8,IF(AND(BT378&gt;=0.5,BT378&lt;=2.5),9,IF(AND(BT378&gt;=3,BT378&lt;=5),10,IF(AND(BT378&gt;=5.5,BT378&lt;=7.5),11,IF(AND(BT378&gt;=8,BT378&lt;=10),12,IF(AND(BT378&gt;=10.5,BT378&lt;=12.5),13,IF(AND(BT378&gt;=13,BT378&lt;=15),14,IF(AND(BT378&gt;=15.5,BT378&lt;=17.5),15,IF(AND(BT378&gt;=18,BT378&lt;=20),16,"Fuera de rango"))))))))))))))))))</f>
        <v>NORMA</v>
      </c>
      <c r="BW378" s="9" t="n">
        <v>-2.75</v>
      </c>
      <c r="BX378" s="10" t="n">
        <f aca="false">18.5- (0.3*H378)</f>
        <v>7.4</v>
      </c>
      <c r="BY378" s="10" t="n">
        <f aca="false">(BW378)-(BX378)</f>
        <v>-10.15</v>
      </c>
      <c r="BZ378" s="10" t="str">
        <f aca="false">IF(BY378="","",IF(BY378&lt;-27.5,"De -30 a -28",IF(BY378&lt;-25,"De -27,5 a -25,5",IF(BY378&lt;-22.5,"De -25 a -23",IF(BY378&lt;-20,"De -22,5 a -20,5",IF(BY378&lt;-17.5,"De -20 a -18",IF(BY378&lt;-15,"De -17,5 a -15,5",IF(BY378&lt;-12.5,"De -15 a -13",IF(BY378&lt;-10,"De -12,5 a -10,5",IF(BY378&lt;-7.5,"De -10 a -8",IF(BY378&lt;-5,"De -7,5 a -5,5",IF(BY378&lt;-2.5,"De -5 a -3",IF(BY378&lt;0,"De -2,5 a -0,5",IF(BY378&lt;2.5,"De 0 a 2",IF(BY378&lt;5,"De 2,5 a 4,5",IF(BY378&lt;7.5,"De 5 a 7",IF(BY378&lt;10,"De 7,5 a 9,5",IF(BY378&lt;12.5,"De 10 a 12",IF(BY378&lt;15,"De 12,5 a 14,5",IF(BY378&lt;17.5,"De 15 a 17",IF(BY378&lt;20,"De 17,5 a 19,5",IF(BY378&lt;22.5,"De 20 a 22",IF(BY378&lt;25,"De 22,5 a 24,5",IF(BY378&lt;27.5,"De 25 a 27","De 27,5 a 30"))))))))))))))))))))))))</f>
        <v>De -12,5 a -10,5</v>
      </c>
      <c r="CA378" s="12" t="n">
        <f aca="false">IF(BY378="","",IF(BY378&lt;=-28,1,IF(BY378&lt;=-25.5,2,IF(BY378&lt;=-23,3,IF(BY378&lt;=-20.5,4,IF(BY378&lt;=-18,5,IF(BY378&lt;=-15.5,6,IF(BY378&lt;=-13,7,IF(BY378&lt;=-10.5,8,IF(BY378&lt;=-8,9,IF(BY378&lt;=-5.5,10,IF(BY378&lt;=-3,11,IF(BY378&lt;=-0.5,12,IF(BY378&lt;=2,13,IF(BY378&lt;=4.5,14,IF(BY378&lt;=7,15,IF(BY378&lt;=9.5,16,IF(BY378&lt;=12,17,IF(BY378&lt;=14.5,18,IF(BY378&lt;=17,19,IF(BY378&lt;=19.5,20,IF(BY378&lt;=22,21,IF(BY378&lt;=24.5,22,IF(BY378&lt;=27,23,IF(BY378&lt;=30,24,"Fuera de rango")))))))))))))))))))))))))</f>
        <v>9</v>
      </c>
      <c r="CB378" s="9" t="n">
        <v>-2.75</v>
      </c>
      <c r="CC378" s="10" t="n">
        <f aca="false">18.5- (0.3*H378)</f>
        <v>7.4</v>
      </c>
      <c r="CD378" s="10" t="n">
        <f aca="false">(CB378)-(CC378)</f>
        <v>-10.15</v>
      </c>
      <c r="CE378" s="10" t="str">
        <f aca="false">IF(CD378="","",IF(CD378&lt;-27.5,"De -30 a -28",IF(CD378&lt;-25,"De -27,5 a -25,5",IF(CD378&lt;-22.5,"De -25 a -23",IF(CD378&lt;-20,"De -22,5 a -20,5",IF(CD378&lt;-17.5,"De -20 a -18",IF(CD378&lt;-15,"De -17,5 a -15,5",IF(CD378&lt;-12.5,"De -15 a -13",IF(CD378&lt;-10,"De -12,5 a -10,5",IF(CD378&lt;-7.5,"De -10 a -8",IF(CD378&lt;-5,"De -7,5 a -5,5",IF(CD378&lt;-2.5,"De -5 a -3",IF(CD378&lt;0,"De -2,5 a -0,5",IF(CD378&lt;=2,"De 0 a 2",IF(CD378&lt;=4.5,"De 2,5 a 4,5",IF(CD378&lt;=7,"De 5 a 7",IF(CD378&lt;=9.5,"De 7,5 a 9,5",IF(CD378&lt;=12,"De 10 a 12",IF(CD378&lt;=14.5,"De 12,5 a 14,5",IF(CD378&lt;=17,"De 15 a 17",IF(CD378&lt;=19.5,"De 17,5 a 19,5",IF(CD378&lt;=22,"De 20 a 22",IF(CD378&lt;=24.5,"De 22,5 a 24,5",IF(CD378&lt;=27,"De 25 a 27","De 27,5 a 30"))))))))))))))))))))))))</f>
        <v>De -12,5 a -10,5</v>
      </c>
      <c r="CF378" s="12" t="n">
        <f aca="false">IF(CD378="","",IF(CD378&lt;-27.5,1,IF(CD378&lt;-25,2,IF(CD378&lt;-22.5,3,IF(CD378&lt;-20,4,IF(CD378&lt;-17.5,5,IF(CD378&lt;-15,6,IF(CD378&lt;-12.5,7,IF(CD378&lt;-10,8,IF(CD378&lt;-7.5,9,IF(CD378&lt;-5,10,IF(CD378&lt;-2.5,11,IF(CD378&lt;0,12,IF(CD378&lt;2.5,13,IF(CD378&lt;5,14,IF(CD378&lt;7.5,15,IF(CD378&lt;10,16,IF(CD378&lt;12.5,17,IF(CD378&lt;15,18,IF(CD378&lt;17.5,19,IF(CD378&lt;20,20,IF(CD378&lt;22.5,21,IF(CD378&lt;25,22,IF(CD378&lt;27.5,23,24))))))))))))))))))))))))</f>
        <v>8</v>
      </c>
      <c r="CG378" s="9" t="n">
        <v>-1.25</v>
      </c>
      <c r="CH378" s="10" t="str">
        <f aca="false">IF(CG378="","",IF(AND(CG378&gt;=-10,CG378&lt;=-9.5),"-10 a -9,5",IF(AND(CG378&gt;-9.5,CG378&lt;=-8.5),"-9 a -8,5",IF(AND(CG378&gt;-8.5,CG378&lt;=-7.5),"-8 a -7,5",IF(AND(CG378&gt;-7.5,CG378&lt;=-6.5),"-7 a -6,5",IF(AND(CG378&gt;-6.5,CG378&lt;=-5.5),"-6 a -5,5",IF(AND(CG378&gt;-5.5,CG378&lt;=-4.5),"-5 a -4,5",IF(AND(CG378&gt;-4.5,CG378&lt;=-3.5),"-4 a -3,5",IF(AND(CG378&gt;-3.5,CG378&lt;=-2.5),"-3 a -2,5",IF(CG378=-2.25,"-2,25",IF(AND(CG378&gt;-2.5,CG378&lt;=-1.5),"-2 a -1,5",IF(AND(CG378&gt;-1.5,CG378&lt;=-0.5),"-1 a -0,5",IF(AND(CG378&gt;-0.5,CG378&lt;=0.5),"0 a 0,5",IF(AND(CG378&gt;0.5,CG378&lt;=1.5),"1 a 1,5",IF(AND(CG378&gt;1.5,CG378&lt;=2.5),"2 a 2,5",IF(AND(CG378&gt;2.5,CG378&lt;=3.5),"3 a 3,5",IF(AND(CG378&gt;3.5,CG378&lt;=4.5),"4 a 4,5",IF(AND(CG378&gt;4.5,CG378&lt;=5.5),"5 a 5,5",IF(AND(CG378&gt;5.5,CG378&lt;=6.5),"6 a 6,5",IF(AND(CG378&gt;6.5,CG378&lt;=7.5),"7 a 7,5",IF(AND(CG378&gt;7.5,CG378&lt;=8.5),"8 a 8,5",IF(AND(CG378&gt;8.5,CG378&lt;=9.5),"9 a 9,5",IF(CG378&gt;=10,"10","Fuera de rango")))))))))))))))))))))))</f>
        <v>-1 a -0,5</v>
      </c>
      <c r="CI378" s="11" t="n">
        <f aca="false">IF(CG378="","",IF(CG378=-2.25,"NORMA",IF(CG378&lt;=-9.5,1,IF(CG378&lt;=-8.5,2,IF(CG378&lt;=-7.5,3,IF(CG378&lt;=-6.5,4,IF(CG378&lt;=-5.5,5,IF(CG378&lt;=-4.5,6,IF(CG378&lt;=-3.5,7,IF(CG378&lt;=-2.5,8,IF(CG378&lt;=-1.5,9,IF(CG378&lt;=-0.5,10,IF(CG378&lt;=0.5,11,IF(CG378&lt;=1.5,12,IF(CG378&lt;=2.5,13,IF(CG378&lt;=3.5,14,IF(CG378&lt;=4.5,15,IF(CG378&lt;=5.5,16,IF(CG378&lt;=6.5,17,IF(CG378&lt;=7.5,18,IF(CG378&lt;=8.5,19,IF(CG378&lt;=9.5,20,IF(CG378=10,21,"Fuera de rango")))))))))))))))))))))))</f>
        <v>10</v>
      </c>
      <c r="CJ378" s="9" t="n">
        <v>1.25</v>
      </c>
      <c r="CK378" s="10" t="str">
        <f aca="false">IF(CJ378="","",IF(AND(CJ378&gt;=-6,CJ378&lt;=-5.5),"-6 a -5,5",IF(AND(CJ378&gt;-5.5,CJ378&lt;=-4.5),"-5 a -4,5",IF(AND(CJ378&gt;-4.5,CJ378&lt;=-3.5),"-4 a -3,5",IF(AND(CJ378&gt;-3.5,CJ378&lt;=-2.5),"-3 a -2,5",IF(AND(CJ378&gt;-2.5,CJ378&lt;=-1.5),"-2 a -1,5",IF(AND(CJ378&gt;-1.5,CJ378&lt;=-0.5),"-1 a -0,5",IF(AND(CJ378&gt;-0.5,CJ378&lt;=0.5),"0 a 0,5",IF(AND(CJ378&gt;0.5,CJ378&lt;=1.5),"1 a 1,5",IF(AND(CJ378&gt;1.5,CJ378&lt;2.5),"2",IF(AND(CJ378&gt;=2.5,CJ378&lt;=3),"2,5 a 3",IF(AND(CJ378&gt;3,CJ378&lt;=4),"3,5 a 4",IF(AND(CJ378&gt;4,CJ378&lt;=5),"4,5 a 5",IF(AND(CJ378&gt;5,CJ378&lt;=6),"5,5 a 6",IF(AND(CJ378&gt;6,CJ378&lt;=7),"6,5 a 7",IF(AND(CJ378&gt;7,CJ378&lt;=8),"7,5 a 8",IF(AND(CJ378&gt;8,CJ378&lt;=9.5),"8,5 a 9,5",IF(CJ378=10,"10","Fuera de rango"))))))))))))))))))</f>
        <v>1 a 1,5</v>
      </c>
      <c r="CL378" s="11" t="n">
        <f aca="false">IF(CK378="","",IF(OR(CK378="-6 a -5,5",CK378="-6 - -5,5"),1,IF(OR(CK378="-5 a -4,5",CK378="-5 - -4,5"),2,IF(OR(CK378="-4 a -3,5",CK378="-4 - -3,5"),3,IF(OR(CK378="-3 a -2,5",CK378="-3 - -2,5"),4,IF(OR(CK378="-2 a -1,5",CK378="-2 - -1,5"),5,IF(OR(CK378="-1 a -0,5",CK378="-1 - -0,5"),6,IF(OR(CK378="0 a 0,5",CK378="0 - 0,5"),7,IF(OR(CK378="1 a 1,5",CK378="1 - 1,5"),8,IF(CK378="2","NORMA",IF(OR(CK378="2,5 a 3",CK378="2,5 - 3"),9,IF(OR(CK378="3,5 a 4",CK378="3,5 - 4"),10,IF(OR(CK378="4,5 a 5",CK378="4,5 - 5"),11,IF(OR(CK378="5,5 a 6",CK378="5,5 - 6"),12,IF(OR(CK378="6,5 a 7",CK378="6,5 - 7"),13,IF(OR(CK378="7,5 a 8",CK378="7,5 - 8"),14,IF(OR(CK378="8,5 a 9",CK378="8,5 - 9,5",CK378="9 a 9,5"),15,IF(CK378="10",15,IF(OR(CK378="0,5 a 1",CK378="0,5 - 1"),7,"Fuera de rango")))))))))))))))))))</f>
        <v>8</v>
      </c>
      <c r="CN378" s="10" t="str">
        <f aca="false">IF(CM378=0,"0", " ")</f>
        <v>0</v>
      </c>
      <c r="CO378" s="10" t="str">
        <f aca="false">IF(CM378&gt;0,"EME"," ")</f>
        <v> </v>
      </c>
      <c r="CQ378" s="10" t="str">
        <f aca="false">IF(CP378&gt;0,"0", " ")</f>
        <v> </v>
      </c>
      <c r="CR378" s="10" t="str">
        <f aca="false">IF(CP378&gt;0,"EME"," ")</f>
        <v> </v>
      </c>
      <c r="CS378" s="9" t="n">
        <v>0</v>
      </c>
      <c r="CV378" s="9" t="n">
        <v>0</v>
      </c>
      <c r="CY378" s="9" t="n">
        <v>-0.75</v>
      </c>
      <c r="DB378" s="9" t="n">
        <v>-1</v>
      </c>
      <c r="DC378" s="11" t="str">
        <f aca="false">IF(DB378&lt;0,"2"," ")</f>
        <v>2</v>
      </c>
      <c r="DD378" s="11" t="str">
        <f aca="false">IF(DB378&lt;0,"MIO"," ")</f>
        <v>MIO</v>
      </c>
      <c r="DE378" s="9" t="n">
        <v>0</v>
      </c>
      <c r="DF378" s="10" t="str">
        <f aca="false">IF(DE378&lt;0,"3"," ")</f>
        <v> </v>
      </c>
      <c r="DG378" s="10" t="str">
        <f aca="false">IF(DE378&lt;0,"AST"," ")</f>
        <v> </v>
      </c>
      <c r="DH378" s="9" t="n">
        <v>0</v>
      </c>
      <c r="DI378" s="10" t="str">
        <f aca="false">IF(DH378&lt;0,"3"," ")</f>
        <v> </v>
      </c>
      <c r="DJ378" s="10" t="str">
        <f aca="false">IF(DH378&lt;0,"AST"," ")</f>
        <v> </v>
      </c>
      <c r="DK378" s="9" t="n">
        <v>0</v>
      </c>
      <c r="DL378" s="10" t="str">
        <f aca="false">IF(DK378&gt;0,"4"," ")</f>
        <v> </v>
      </c>
      <c r="DM378" s="10" t="str">
        <f aca="false">IF(DK378&gt;0,"PRE"," ")</f>
        <v> </v>
      </c>
      <c r="DN378" s="9" t="n">
        <v>0</v>
      </c>
      <c r="DO378" s="10" t="str">
        <f aca="false">IF(DN378&gt;0,"4"," ")</f>
        <v> </v>
      </c>
      <c r="DP378" s="10" t="str">
        <f aca="false">IF(DN378&gt;0,"PRE"," ")</f>
        <v> </v>
      </c>
      <c r="DS378" s="12" t="str">
        <f aca="false">CONCATENATE(CO378,CU378,DA378,DG378,DM378)</f>
        <v>   </v>
      </c>
      <c r="DT378" s="10" t="e">
        <f aca="false" t="array" ref="DT378">_xlfn.IFS(DS378="EME    ","0", DS378=" HIP   ","1", DS378="  MIO  ","2", DS378="   AST ","3", DS378="    PRE","4", DS378="EME   PRE","5", DS378=" HIP  PRE","6", DS378=" HIP AST ","7", DS378="  MIO PRE","8", DS378="  MIOAST ","9", DS378="   ASTPRE","10",DS378=" HIP ASTPRE","11", DS378="  MIOASTPRE","12", DS378="     ","0")</f>
        <v>#N/A</v>
      </c>
      <c r="DV378" s="1" t="e">
        <f aca="false" t="array" ref="DV378">_xlfn.IFS(DU378="SI","2", DU378="NO","1")</f>
        <v>#N/A</v>
      </c>
      <c r="DX378" s="11" t="str">
        <f aca="false">IF(DW378=0,"1","2")</f>
        <v>1</v>
      </c>
      <c r="DY378" s="11" t="str">
        <f aca="false" t="array" ref="DY378">_xlfn.IFS(DW378=0,"0", DW378=0.25, "1", DW378=0.5,"2", DW378=0.75,"3", DW378=1,"4",DW378=1.25,"5", DW378=1.5,"6", DW378=1.75,"7", DW378=2,"8")</f>
        <v>0</v>
      </c>
      <c r="EA378" s="11" t="str">
        <f aca="false">IF(DZ378=0,"1","2")</f>
        <v>1</v>
      </c>
      <c r="EB378" s="11" t="str">
        <f aca="false" t="array" ref="EB378">_xlfn.IFS(DZ378=0,"0", DZ378=0.25, "1", DZ378=0.5,"2", DZ378=0.75,"3", DZ378=1,"4",DZ378=1.25,"5", DZ378=1.5,"6", DZ378=1.75,"7", DZ378=2,"8")</f>
        <v>0</v>
      </c>
      <c r="ED378" s="10" t="str">
        <f aca="false">IF(EC378=0,"1","2")</f>
        <v>1</v>
      </c>
      <c r="EE378" s="11" t="str">
        <f aca="false" t="array" ref="EE378">_xlfn.IFS(EC378=0,"0", EC378=-0.25, "1", EC378=-0.5,"2", EC378=-0.75,"3", EC378=-1,"4",EC378=-1.25,"5", EC378=-1.5,"6", EC378=-1.75,"7", EC378=-2,"8", EC378=-2.25,"9",EC378=-2.5,"10", EC378=-2.75,"11", EC378=-3,"12", EC378=-3.25,"13", EC378=-3.5,"14", EC378=-3.75,"15",EC378=-4,"16")</f>
        <v>0</v>
      </c>
      <c r="EG378" s="10" t="str">
        <f aca="false">IF(EF378=0,"1","2")</f>
        <v>1</v>
      </c>
      <c r="EH378" s="11" t="str">
        <f aca="false" t="array" ref="EH378">_xlfn.IFS(EF378=0,"0", EF378=-0.25, "1", EF378=-0.5,"2", EF378=-0.75,"3", EF378=-1,"4",EF378=-1.25,"5", EF378=-1.5,"6", EF378=-1.75,"7", EF378=-2,"8", EF378=-2.25,"9",EF378=-2.5,"10", EF378=-2.75,"11", EF378=-3,"12", EF378=-3.25,"13", EF378=-3.5,"14", EF378=-3.75,"15",EF378=-4,"16")</f>
        <v>0</v>
      </c>
      <c r="EJ378" s="11" t="str">
        <f aca="false">IF(EI378=0,"1","2")</f>
        <v>1</v>
      </c>
      <c r="EK378" s="11" t="str">
        <f aca="false" t="array" ref="EK378">_xlfn.IFS(EI378=0,"0", EI378=-0.25, "1", EI378=-0.5,"2", EI378=-0.75,"3", EI378=-1,"4",EI378=-1.25,"5", EI378=-1.5,"6", EI378=-1.75,"7", EI378=-2,"8", EI378=-2.25,"9", EI378=-2.25,"9",EI378=-2.5,"10", EI378=-2.75,"11", EI378=-3,"12", EI378=-3.25,"13", EI378=-3.5,"14", EI378=-3.75,"15",EI378=-4,"16", EI378=0.25, "17", EI378=0.5, "18")</f>
        <v>0</v>
      </c>
      <c r="EM378" s="11" t="str">
        <f aca="false">IF(EL378=0,"1","2")</f>
        <v>1</v>
      </c>
      <c r="EN378" s="11" t="str">
        <f aca="false" t="array" ref="EN378">_xlfn.IFS(EL378=0.25,"17",EL378=0.5,"18", EL378=0,"0", EL378=-0.25, "1", EL378=-0.5,"2", EL378=-0.75,"3", EL378=-1,"4",EL378=-1.25,"5", EL378=-1.5,"6", EL378=-1.75,"7", EL378=-2,"8",EL378= -2.25,"9",EL378=-2.5,"10",EL378= -2.75,"11",EL378= -3,"12",EL378= -3.25,"13",EL378= -3.5,"14",EL378= -3.75,"15",EL378=-4,"16")</f>
        <v>0</v>
      </c>
      <c r="EP378" s="11" t="str">
        <f aca="false">IF(EO378=0,"1","2")</f>
        <v>1</v>
      </c>
      <c r="EQ378" s="11" t="str">
        <f aca="false" t="array" ref="EQ378">_xlfn.IFS(EO378=0,"0", EO378=0.25, "1", EO378=0.5,"2", EO378=0.75,"3", EO378=1,"4",EO378=1.25,"5", EO378=1.5,"6", EO378=1.75,"7", EO378=2,"8", EO378=2.25,"9", EO378=2.25,"9",EO378=2.5,"10", EO378=2.75,"11", EO378=3,"12", EO378=3.25,"13", EO378=3.5,"14", EO378=3.75,"15",EO378=4,"16", EO378=-0.25, "17", bq=-0.5, "18")</f>
        <v>0</v>
      </c>
      <c r="ES378" s="11" t="str">
        <f aca="false">IF(ER378=0,"1","2")</f>
        <v>1</v>
      </c>
      <c r="ET378" s="11" t="str">
        <f aca="false" t="array" ref="ET378">_xlfn.IFS(ER378=0,"0", ER378=0.25, "1", ER378=0.5,"2", ER378=0.75,"3", ER378=1,"4",ER378=1.25,"5", ER378=1.5,"6", ER378=1.75,"7", ER378=2,"8", ER378=2.25,"9", ER378=2.25,"9",ER378=2.5,"10", ER378=2.75,"11", ER378=3,"12", ER378=3.25,"13", ER378=3.5,"14", ER378=3.75,"15",ER378=4,"16", ER378=-0.25, "17", bq=-0.5, "18")</f>
        <v>0</v>
      </c>
      <c r="EV378" s="14" t="e">
        <f aca="false">VLOOKUP(EU378,LEYENDA!$G$2:$H$8,2,TRUE())</f>
        <v>#N/A</v>
      </c>
      <c r="EW378" s="14" t="e">
        <f aca="false" t="array" ref="EW378">_xlfn.IFS(EV378="0-5","1", EV378="6-12","2", EV378="13-18","3", EV378="19-24","4", EV378="25-36","5", EV378="37-48","6", EV378="49-60","7")</f>
        <v>#N/A</v>
      </c>
    </row>
    <row r="379" customFormat="false" ht="13.5" hidden="false" customHeight="false" outlineLevel="0" collapsed="false">
      <c r="A379" s="1" t="n">
        <v>112</v>
      </c>
      <c r="B379" s="2" t="n">
        <v>1</v>
      </c>
      <c r="C379" s="33" t="n">
        <v>44093</v>
      </c>
      <c r="E379" s="5" t="str">
        <f aca="false">VLOOKUP(A379,'286'!$A$3:$J$6279,10,FALSE())</f>
        <v>JIMÉNEZ GUERRERO, ELENA</v>
      </c>
      <c r="F379" s="4" t="str">
        <f aca="false">VLOOKUP(A379,'286'!$A$3:$I$1768,3,FALSE())</f>
        <v>JIGUEE</v>
      </c>
      <c r="G379" s="6" t="n">
        <f aca="false">VLOOKUP(A379,'286'!$A$3:$I$1768,4,FALSE())</f>
        <v>41426</v>
      </c>
      <c r="H379" s="7" t="n">
        <f aca="false">YEAR(C379)-YEAR(G379)</f>
        <v>7</v>
      </c>
      <c r="I379" s="1" t="str">
        <f aca="false">VLOOKUP(H379,LEYENDA!$C$2:$D$6,2,TRUE())</f>
        <v>0-12</v>
      </c>
      <c r="J379" s="5" t="str">
        <f aca="false">VLOOKUP(A379,'286'!$A$3:$I$1768,7,FALSE())</f>
        <v>M</v>
      </c>
      <c r="K379" s="8" t="n">
        <f aca="false">VLOOKUP(A379,'286'!$A$3:$I$1768,2,FALSE())</f>
        <v>0</v>
      </c>
      <c r="L379" s="4" t="str">
        <f aca="false">VLOOKUP(A379,'286'!$A$3:$I$1768,8,FALSE())</f>
        <v>D</v>
      </c>
      <c r="M379" s="4" t="str">
        <f aca="false">VLOOKUP(A379,'286'!$A$3:$I$1768,9,FALSE())</f>
        <v>I</v>
      </c>
      <c r="N379" s="8" t="str">
        <f aca="false">IF(R379=O379, "MISMA","CONTRARIA")</f>
        <v>CONTRARIA</v>
      </c>
      <c r="O379" s="8" t="str">
        <f aca="false" t="array" ref="O379">_xlfn.IFS(L379="D","1", L379="I","2")</f>
        <v>1</v>
      </c>
      <c r="P379" s="8" t="e">
        <f aca="false" t="array" ref="P379">_xlfn.IFS(K379="OD","1", K379="OI","2")</f>
        <v>#N/A</v>
      </c>
      <c r="Q379" s="1" t="str">
        <f aca="false" t="array" ref="Q379">_xlfn.IFS(J379="M","1", J379="H","2")</f>
        <v>1</v>
      </c>
      <c r="R379" s="8" t="str">
        <f aca="false" t="array" ref="R379">_xlfn.IFS(M379="D","1", M379="I","2")</f>
        <v>2</v>
      </c>
      <c r="S379" s="1" t="str">
        <f aca="false" t="array" ref="S379">_xlfn.IFS(N379="CONTRARIA", "1",N379= "MISMA","2")</f>
        <v>1</v>
      </c>
      <c r="T379" s="1" t="str">
        <f aca="false" t="array" ref="T379">_xlfn.IFS(I379="0-12","1", I379="13-24","2", I379="25-40","3", I379="41-60","4", I379="61-100","5")</f>
        <v>1</v>
      </c>
      <c r="U379" s="9" t="n">
        <v>0</v>
      </c>
      <c r="V379" s="1" t="str">
        <f aca="false">IF(U379="","",IF(AND(U379&gt;=-9,U379&lt;=-6.5),"-9 a -6,5",IF(AND(U379&gt;=-6,U379&lt;=-3.5),"-6 a -3,5",IF(AND(U379&gt;=-3,U379&lt;=-1),"-3 a -1",IF(U379=-0.5,"-0,5",IF(AND(U379&gt;=0,U379&lt;=2.5),"0 a 2,5",IF(AND(U379&gt;=3,U379&lt;=5.5),"3 a 5,5",IF(AND(U379&gt;=6,U379&lt;=8.5),"6 a 8,5",IF(AND(U379&gt;=9,U379&lt;=20),"9 a 20","Fuera de rango")))))))))</f>
        <v>0 a 2,5</v>
      </c>
      <c r="W379" s="11" t="n">
        <f aca="false">IF(V379="","",IF(V379="-9 a -6,5",2,IF(V379="-6 a -3,5",3,IF(V379="-3 a -1",4,IF(V379="-0,5","NORMA",IF(V379="0 a 2,5",5,IF(V379="3 a 5,5",6,IF(V379="6 a 8,5",7,IF(V379="9 a 20",8,"Fuera de rango")))))))))</f>
        <v>5</v>
      </c>
      <c r="X379" s="9" t="n">
        <v>0</v>
      </c>
      <c r="Y379" s="11" t="str">
        <f aca="false">IF(X379="","",IF(AND(X379&gt;=0,X379&lt;=4),"0 a 4",IF(AND(X379&gt;=4.5,X379&lt;=8.5),"4,5 a 8,5",IF(X379=9,"9",IF(AND(X379&gt;=9.5,X379&lt;=13),"9,5 a 13",IF(AND(X379&gt;=13.5,X379&lt;=20),"13,5 a 20",IF(AND(X379&gt;=20.5,X379&lt;=35),"20,5 a 35","Fuera de rango")))))))</f>
        <v>0 a 4</v>
      </c>
      <c r="Z379" s="11" t="n">
        <f aca="false">IF(Y379="","",IF(Y379="0 a 4",1,IF(Y379="4,5 a 8,5",2,IF(Y379="9","NORMA",IF(Y379="9,5 a 13",3,IF(Y379="13,5 a 20",4,IF(Y379="20,5 a 35",5,"Fuera de rango")))))))</f>
        <v>1</v>
      </c>
      <c r="AA379" s="9" t="n">
        <v>24</v>
      </c>
      <c r="AB379" s="10" t="str">
        <f aca="false">IF(AA379="","",IF(AND(AA379&gt;=0,AA379&lt;=9),"0 a 9",IF(AND(AA379&gt;=9.5,AA379&lt;=18.5),"9,5 a 18,5",IF(AA379=19,"19",IF(AND(AA379&gt;=19.5,AA379&lt;=28),"19,5 a 28",IF(AND(AA379&gt;=28.5,AA379&lt;=40),"28,5 a 40","Fuera de rango"))))))</f>
        <v>19,5 a 28</v>
      </c>
      <c r="AC379" s="11" t="n">
        <f aca="false" t="array" ref="AC379">_xlfn.IFS(AB379="","",AB379="0 a 9",1,AB379="9,5 a 18,5",2,AB379="19","NORMA",AB379="19,5 a 28",3,AB379="28,5 a 40",4,TRUE(),"Fuera de rango")</f>
        <v>3</v>
      </c>
      <c r="AD379" s="9" t="n">
        <v>4</v>
      </c>
      <c r="AE379" s="10" t="str">
        <f aca="false">IF(AD379="","",IF(AND(AD379&gt;=-10,AD379&lt;=0),"De -10 a 0",IF(AND(AD379&gt;=0.5,AD379&lt;=9.5),"0,5 a 9,5",IF(AD379=10,"10",IF(AND(AD379&gt;=10.5,AD379&lt;=20),"10,5 a 20",IF(AND(AD379&gt;=20.5,AD379&lt;=40),"20,5 a 40","Fuera de rango"))))))</f>
        <v>0,5 a 9,5</v>
      </c>
      <c r="AF379" s="12" t="n">
        <f aca="false">IF(AD379="","",IF(AND(AD379&gt;=-10,AD379&lt;=0),1,IF(AND(AD379&gt;=0.5,AD379&lt;=9.5),2,IF(AD379=10,"NORMA",IF(AND(AD379&gt;=10.5,AD379&lt;=20),3,IF(AND(AD379&gt;=20.5,AD379&lt;=40),4,""))))))</f>
        <v>2</v>
      </c>
      <c r="AG379" s="9" t="n">
        <v>18</v>
      </c>
      <c r="AH379" s="10" t="str">
        <f aca="false">IF(AG379="","",IF(AND(AG379&gt;=0,AG379&lt;=4),"0 a 4",IF(AND(AG379&gt;=4.5,AG379&lt;=8.5),"4,5 a 8,5",IF(AG379=9,"9",IF(AND(AG379&gt;=9.5,AG379&lt;=13),"9,5 a 13",IF(AND(AG379&gt;=13.5,AG379&lt;=25),"13,5 a 25","Fuera de rango"))))))</f>
        <v>13,5 a 25</v>
      </c>
      <c r="AI379" s="10" t="n">
        <f aca="false">IF(AH379="","",IF(AH379="0 a 4",1,IF(AH379="4,5 a 8,5",2,IF(AH379="9","NORMA",IF(AH379="9,5 a 13",3,IF(AH379="13,5 a 25",4,""))))))</f>
        <v>4</v>
      </c>
      <c r="AJ379" s="9" t="n">
        <v>2</v>
      </c>
      <c r="AK379" s="10" t="str">
        <f aca="false">IF(AJ379="","",IF(AND(AJ379&gt;=-15,AJ379&lt;=-10.5),"-15 a -10,5",IF(AND(AJ379&gt;=-10,AJ379&lt;=-4),"-10 a -4",IF(AND(AJ379&gt;=-4.5,AJ379&lt;=0),"-4,5 a 0",IF(AND(AJ379&gt;=0.5,AJ379&lt;=4.5),"0,5 a 4,5",IF(AJ379=5,"5",IF(AND(AJ379&gt;=5.5,AJ379&lt;=10),"5,5 a 10",IF(AND(AJ379&gt;=10.5,AJ379&lt;=20),"10,5 a 20","Fuera de rango"))))))))</f>
        <v>0,5 a 4,5</v>
      </c>
      <c r="AL379" s="11" t="n">
        <f aca="false">IF(AK379="","",IF(AK379="-15 a -10,5",1,IF(AK379="-10 a -4",2,IF(AK379="-4,5 a 0",3,IF(AK379="0,5 a 4,5",4,IF(AK379="5","NORMA",IF(AK379="5,5 a 10",5,IF(AK379="10,5 a 20",6,"Error"))))))))</f>
        <v>4</v>
      </c>
      <c r="AM379" s="9" t="n">
        <v>0</v>
      </c>
      <c r="AN379" s="10" t="str">
        <f aca="false">IF(AM379="","",IF(AND(AM379&gt;=-7.5,AM379&lt;=-5.5),"-7,5 a -5,5",IF(AND(AM379&gt;=-5,AM379&lt;=-3),"-5 a -3",IF(AND(AM379&gt;=-2.5,AM379&lt;=-0.5),"-2,5 a -0,5",IF(AM379=0,"0,00",IF(AND(AM379&gt;=0.5,AM379&lt;=2.5),"0,5 a 2,5",IF(AND(AM379&gt;=3,AM379&lt;=5),"3 a 5",IF(AND(AM379&gt;=5.5,AM379&lt;=7.5),"5,5 a 7,5",IF(AND(AM379&gt;=8,AM379&lt;=10),"8 a 10","Fuera de rango")))))))))</f>
        <v>0,00</v>
      </c>
      <c r="AO379" s="11" t="str">
        <f aca="false">IF(AN379="","",IF(AN379="-7,5 a -5,5",1,IF(AN379="-5 a -3",2,IF(AN379="-2,5 a -0,5",3,IF(AN379="0,00","NORMA",IF(AN379="0,5 a 2,5",4,IF(AN379="3 a 5",5,IF(AN379="5,5 a 7,5",6,IF(AN379="8 a 10",7,"Error")))))))))</f>
        <v>NORMA</v>
      </c>
      <c r="AP379" s="9" t="n">
        <v>-3</v>
      </c>
      <c r="AQ379" s="10" t="str">
        <f aca="false">IF(AP379="","",IF(AND(AP379&gt;=-20,AP379&lt;=-9.5),"-20 a -9,5",IF(AND(AP379&gt;=-9,AP379&lt;=-6.5),"-9 a -6,5",IF(AP379=-6,"-6",IF(AND(AP379&gt;=-5.5,AP379&lt;=-3),"-5,5 a -3",IF(AND(AP379&gt;=-2.5,AP379&lt;=0),"-2,5 a 0",IF(AND(AP379&gt;=0.5,AP379&lt;=3),"0,5 a 3",IF(AND(AP379&gt;=3.5,AP379&lt;=6),"3,5 a 6",IF(AND(AP379&gt;=6.5,AP379&lt;=9),"6,5 a 9",IF(AND(AP379&gt;=9.5,AP379&lt;=20),"9,5 a 20","Fuera de rango"))))))))))</f>
        <v>-5,5 a -3</v>
      </c>
      <c r="AR379" s="11" t="n">
        <f aca="false">IF(AQ379="","",IF(AQ379="-20 a -9,5",1,IF(AQ379="-9 a -6,5",2,IF(AQ379="-6","NORMA",IF(AQ379="-5,5 a -3",3,IF(AQ379="-2,5 a 0",4,IF(AQ379="0,5 a 3",5,IF(AQ379="3,5 a 6",6,IF(AQ379="6,5 a 9",7,IF(AQ379="9,5 a 20",8,""))))))))))</f>
        <v>3</v>
      </c>
      <c r="AS379" s="9" t="n">
        <v>3</v>
      </c>
      <c r="AT379" s="10" t="str">
        <f aca="false">IF(AS379="","",IF(AND(AS379&gt;=-16,AS379&lt;=-14),"-16 a -14",IF(AND(AS379&gt;=-13.5,AS379&lt;=-11.5),"-13,5 a -11,5",IF(AND(AS379&gt;=-11,AS379&lt;=-9),"-11 a -9",IF(AND(AS379&gt;=-8.5,AS379&lt;=-6.5),"-8,5 a -6,5",IF(AND(AS379&gt;=-6,AS379&lt;=-4),"-6 a -4",IF(AND(AS379&gt;=-3.5,AS379&lt;=-1.5),"-3,5 a -1,5",IF(AND(AS379&gt;=-1,AS379&lt;=1),"-1 a 1",IF(AND(AS379&gt;=1.5,AS379&lt;=3.5),"1,5 a 3,5",IF(AND(AS379&gt;=4,AS379&lt;=6),"4 a 6",IF(AND(AS379&gt;=6.5,AS379&lt;=8.5),"6,5 a 8,5",IF(AND(AS379&gt;=9,AS379&lt;=11),"9 a 11",IF(AND(AS379&gt;=11.5,AS379&lt;=13.5),"11,5 a 13,5",IF(AND(AS379&gt;=14,AS379&lt;=16),"14 a 16",IF(AND(AS379&gt;=16.5,AS379&lt;=18.5),"16,5 a 18,5",IF(AND(AS379&gt;=19,AS379&lt;=21),"19 a 21","Fuera de rango"))))))))))))))))</f>
        <v>1,5 a 3,5</v>
      </c>
      <c r="AU379" s="11" t="n">
        <f aca="false" t="array" ref="AU379">IF(AT379="","",_xlfn.IFS(AT379="-16 a -14",1,AT379="-13,5 a -11,5",2,AT379="-11 a -9",3,AT379="-8,5 a -6,5",4,AT379="-6 a -4",5,AT379="-3,5 a -1,5",6,AT379="-1 a 1",7,AT379="1,5 a 3,5",8,AT379="4 a 6","NORMA",AT379="6,5 a 8,5",9,AT379="9 a 11",10,AT379="11,5 a 13,5",11,AT379="14 a 16",12,AT379="16,5 a 18,5",13,AT379="19 a 21",14,TRUE(),""))</f>
        <v>8</v>
      </c>
      <c r="AV379" s="9" t="n">
        <v>0.5</v>
      </c>
      <c r="AW379" s="10" t="str">
        <f aca="false">IF(AV379="","",IF(AND(AV379&gt;=-1,AV379&lt;=-0.5),"-1 a -0,5",IF(AND(AV379&gt;-0.5,AV379&lt;=0),"De -0,5 a 0",IF(AND(AV379&gt;=0.25,AV379&lt;=0.75),"0,25 a 0,75",IF(AND(AV379&gt;=1,AV379&lt;=1.5),"1 a 1,5",IF(AND(AV379&gt;=1.75,AV379&lt;=2.25),"1,75 a 2,25",IF(AND(AV379&gt;=2.5,AV379&lt;=3),"2,5 a 3",IF(AND(AV379&gt;=3.25,AV379&lt;=3.75),"3,25 a 3,75","Fuera de rango"))))))))</f>
        <v>0,25 a 0,75</v>
      </c>
      <c r="AX379" s="10" t="str">
        <f aca="false">IF(AW379="","",IF(OR(AW379="-1 a -0,5",AW379="-1 a -0.5"),1,IF(OR(AW379="De -0,5 a 0",AW379="-0,5 a 0",AW379="De -0.5 a 0"),2,IF(OR(AW379="0,25 a 0,75",AW379="0.25 a 0.75"),"NORMA",IF(OR(AW379="1 a 1,5",AW379="1 a 1.5"),3,IF(OR(AW379="1,75 a 2,25",AW379="1.75 a 2.25"),4,IF(OR(AW379="2,5 a 3",AW379="2.5 a 3"),5,IF(OR(AW379="3,25 a 3,75",AW379="3.25 a 3.75"),6,""))))))))</f>
        <v>NORMA</v>
      </c>
      <c r="AY379" s="9" t="n">
        <v>-3</v>
      </c>
      <c r="AZ379" s="10" t="str">
        <f aca="false">IF(AY379="","",IF(AND(AY379&gt;=-20,AY379&lt;=-9.5),"-20 a -9,5",IF(AND(AY379&gt;=-9,AY379&lt;=-6.5),"-9 a -6,5",IF(AY379=-6,"-6",IF(AND(AY379&gt;=-5.5,AY379&lt;=-3),"-5,5 a -3",IF(AND(AY379&gt;=-2.5,AY379&lt;=0),"-2,5 a 0",IF(AND(AY379&gt;=0.5,AY379&lt;=3),"0,5 a 3",IF(AND(AY379&gt;=3.5,AY379&lt;=6),"3,5 a 6","Fuera de rango"))))))))</f>
        <v>-5,5 a -3</v>
      </c>
      <c r="BA379" s="11" t="n">
        <f aca="false">IF(AZ379="","",IF(AZ379="-20 a -9,5",1,IF(AZ379="-9 a -6,5",2,IF(AZ379="-6","NORMA",IF(AZ379="-5,5 a -3",3,IF(AZ379="-2,5 a 0",4,IF(AZ379="0,5 a 3",5,IF(AZ379="3,5 a 6",6,""))))))))</f>
        <v>3</v>
      </c>
      <c r="BB379" s="9" t="n">
        <v>0</v>
      </c>
      <c r="BC379" s="10" t="str">
        <f aca="false" t="array" ref="BC379">IF(BB379="","",_xlfn.IFS(AND(BB379&gt;=0,BB379&lt;=2),"0 a 2",AND(BB379&gt;=2.5,BB379&lt;=4.5),"2,5 a 4,5",AND(BB379&gt;=5,BB379&lt;=7),"5 a 7",AND(BB379&gt;=7.5,BB379&lt;=9.5),"7,5 a 9,5",AND(BB379&gt;=10,BB379&lt;=12),"10 a 12",AND(BB379&gt;=12.5,BB379&lt;=14.5),"12,5 a 14,5",BB379=15,"15",AND(BB379&gt;=15.5,BB379&lt;=17.5),"15,5 a 17,5",AND(BB379&gt;=18,BB379&lt;=20),"18 a 20",AND(BB379&gt;=20.5,BB379&lt;=22.5),"20,5 a 22,5",AND(BB379&gt;=23,BB379&lt;=25),"23 a 25",TRUE(),"Fuera de rango"))</f>
        <v>0 a 2</v>
      </c>
      <c r="BD379" s="11" t="n">
        <f aca="false" t="array" ref="BD379">IF(BC379="","",_xlfn.IFS(BC379="0 a 2",1,BC379="2,5 a 4,5",2,BC379="5 a 7",3,BC379="7,5 a 9,5",4,BC379="10 a 12",5,BC379="12,5 a 14,5",6,BC379="15","NORMA",BC379="15,5 a 17,5",7,BC379="18 a 20",8,BC379="20,5 a 22,5",9,BC379="23 a 25",10,TRUE(),"Fuera de rango"))</f>
        <v>1</v>
      </c>
      <c r="BE379" s="9" t="n">
        <v>18</v>
      </c>
      <c r="BF379" s="10" t="str">
        <f aca="false">IF(BE379="","",IF(AND(BE379&gt;=-20,BE379&lt;=-10),"-20 a -10",IF(AND(BE379&gt;=-9.5,BE379&lt;=0.5),"-9,5 a 0,5",IF(AND(BE379&gt;=1,BE379&lt;=11),"1 a 11",IF(AND(BE379&gt;=11.5,BE379&lt;=20.5),"11,5 a 20,5",IF(BE379=21,"21",IF(AND(BE379&gt;=21.5,BE379&lt;=31.5),"21,5 a 31,5",IF(AND(BE379&gt;=32,BE379&lt;=42),"32 a 42","Fuera de rango"))))))))</f>
        <v>11,5 a 20,5</v>
      </c>
      <c r="BG379" s="11" t="n">
        <f aca="false">IF(BF379="","",IF(BF379="-20 a -10",1,IF(BF379="-9,5 a 0,5",2,IF(BF379="1 a 11",3,IF(BF379="11,5 a 20,5",4,IF(BF379="21","NORMA",IF(BF379="21,5 a 31,5",5,IF(BF379="32 a 42",6,""))))))))</f>
        <v>4</v>
      </c>
      <c r="BH379" s="9" t="n">
        <v>0</v>
      </c>
      <c r="BI379" s="10" t="str">
        <f aca="false">IF(BH379="","",IF(AND(BH379&gt;=-20,BH379&lt;=-15),"-20 a -15",IF(AND(BH379&gt;=-14.5,BH379&lt;=-9.5),"-14,5 a -9,5",IF(AND(BH379&gt;=-9,BH379&lt;=-4),"-9 a -4",IF(AND(BH379&gt;=-3.5,BH379&lt;=2.5),"-3,5 a 2,5",IF(AND(BH379&gt;=3,BH379&lt;=8),"3 a 8",IF(AND(BH379&gt;=8.5,BH379&lt;=14.5),"8,5 a 14,5",IF(BH379=15,"15",IF(AND(BH379&gt;=15.5,BH379&lt;=20.5),"15,5 a 20,5",IF(AND(BH379&gt;=21,BH379&lt;=26),"21 a 26","Fuera de rango"))))))))))</f>
        <v>-3,5 a 2,5</v>
      </c>
      <c r="BJ379" s="11" t="n">
        <f aca="false">IF(BI379="","",IF(BI379="-20 a -15",1,IF(BI379="-14,5 a -9,5",2,IF(BI379="-9 a -4",3,IF(BI379="-3,5 a 2,5",4,IF(BI379="3 a 8",5,IF(BI379="8,5 a 14,5",6,IF(BI379="15","NORMA",IF(BI379="15,5 a 20,5",7,IF(BI379="21 a 26",8,IF(BI379="26,5 a 31,5",9,"")))))))))))</f>
        <v>4</v>
      </c>
      <c r="BK379" s="9" t="n">
        <v>0</v>
      </c>
      <c r="BL379" s="10" t="str">
        <f aca="false">IF(BK379="","",IF(AND(BK379&gt;=0,BK379&lt;=2),"0 - 2",IF(AND(BK379&gt;=2.5,BK379&lt;=4.5),"2,5 - 4,5",IF(AND(BK379&gt;=5,BK379&lt;=7),"5 - 7",IF(AND(BK379&gt;=7.5,BK379&lt;=9.5),"7,5 - 9,5",IF(AND(BK379&gt;=10,BK379&lt;=12),"10 - 12",IF(AND(BK379&gt;=12.5,BK379&lt;=13.5),"12,5 - 13,5",IF(BK379=14,"14",IF(AND(BK379&gt;=14.5,BK379&lt;=16.5),"14,5 - 16,5",IF(AND(BK379&gt;=17,BK379&lt;=19),"17 - 19",IF(AND(BK379&gt;=19.5,BK379&lt;=21.5),"19,5 - 21,5",IF(AND(BK379&gt;=22,BK379&lt;=24),"22 - 24",IF(AND(BK379&gt;=24.5,BK379&lt;=26.5),"24,5 - 26,5",IF(AND(BK379&gt;=27,BK379&lt;=29),"27 - 29",IF(AND(BK379&gt;=29.5,BK379&lt;=30),"29,5 - 30","Fuera de rango")))))))))))))))</f>
        <v>0 - 2</v>
      </c>
      <c r="BM379" s="11" t="n">
        <f aca="false">IF(BL379="","",IF(BL379="0 - 2",1,IF(BL379="2,5 - 4,5",2,IF(BL379="5 - 7",3,IF(BL379="7,5 - 9,5",4,IF(BL379="10 - 12",5,IF(BL379="12,5 - 13,5",6,IF(BL379="14","NORMA",IF(BL379="14,5 - 16,5",7,IF(BL379="17 - 19",8,IF(BL379="19,5 - 21,5",9,IF(BL379="22 - 24",10,IF(BL379="24,5 - 26,5",11,IF(BL379="27 - 29",12,IF(BL379="29,5 - 30",13,"")))))))))))))))</f>
        <v>1</v>
      </c>
      <c r="BN379" s="9" t="n">
        <v>18</v>
      </c>
      <c r="BO379" s="11" t="str">
        <f aca="false">IF(BN379="","",IF(AND(BN379&gt;=-20,BN379&lt;=-10),"-20 a -10",IF(AND(BN379&gt;=-9.5,BN379&lt;=0.5),"-9,5 a 0,5",IF(AND(BN379&gt;=1,BN379&lt;=11),"1 a 11",IF(AND(BN379&gt;=11.5,BN379&lt;=21.5),"11,5 a 21,5",IF(BN379=22,"22",IF(AND(BN379&gt;=22.5,BN379&lt;=32.5),"22,5 a 32,5",IF(AND(BN379&gt;=33,BN379&lt;=43),"33 a 43","Fuera de rango"))))))))</f>
        <v>11,5 a 21,5</v>
      </c>
      <c r="BP379" s="11" t="n">
        <f aca="false">IF(BO379="","",IF(BO379="-20 a -10",1,IF(BO379="-9,5 a 0,5",2,IF(BO379="1 a 11",3,IF(BO379="11,5 a 21,5",4,IF(BO379="22","NORMA",IF(BO379="22,5 a 32,5",5,IF(BO379="33 a 43",6,""))))))))</f>
        <v>4</v>
      </c>
      <c r="BQ379" s="9" t="n">
        <v>8</v>
      </c>
      <c r="BR379" s="10" t="str">
        <f aca="false">IF(BQ379="","",IF(AND(BQ379&gt;=-20,BQ379&lt;=-15),"-20 a -15",IF(AND(BQ379&gt;=-14.5,BQ379&lt;=-9.5),"-14,5 a -9,5",IF(AND(BQ379&gt;=-9,BQ379&lt;=-4),"-9 a -4",IF(AND(BQ379&gt;=-3.5,BQ379&lt;=2.5),"-3,5 a 2,5",IF(AND(BQ379&gt;=3,BQ379&lt;=8),"3 a 8",IF(AND(BQ379&gt;=8.5,BQ379&lt;=13.5),"8,5 a 13,5",IF(AND(BQ379&gt;=14,BQ379&lt;=17.5),"14 a 17,5",IF(BQ379=18,"18",IF(AND(BQ379&gt;=18.5,BQ379&lt;=23.5),"18,5 a 23,5",IF(AND(BQ379&gt;=24,BQ379&lt;=29),"24 a 29",IF(AND(BQ379&gt;=29.5,BQ379&lt;=34.5),"29,5 a 34,5",IF(AND(BQ379&gt;=35,BQ379&lt;=40),"35 a 40","Fuera de rango")))))))))))))</f>
        <v>3 a 8</v>
      </c>
      <c r="BS379" s="11" t="n">
        <f aca="false">IF(BR379="","",IF(BR379="-20 a -15",1,IF(BR379="-14,5 a -9,5",2,IF(BR379="-9 a -4",3,IF(BR379="-3,5 a 2,5",4,IF(BR379="3 a 8",5,IF(BR379="8,5 a 13,5",6,IF(BR379="14 a 17,5",7,IF(BR379="18","NORMA",IF(BR379="18,5 a 23,5",8,IF(BR379="24 a 29",9,IF(BR379="29,5 a 34,5",10,IF(BR379="35 a 40",11,"")))))))))))))</f>
        <v>5</v>
      </c>
      <c r="BT379" s="9" t="n">
        <v>0</v>
      </c>
      <c r="BU379" s="10" t="str">
        <f aca="false">IF(BT379="","",IF(AND(BT379&gt;=-20,BT379&lt;=-18),"-20 a -18",IF(AND(BT379&gt;=-17.5,BT379&lt;=-15.5),"-17,5 a -15,5",IF(AND(BT379&gt;=-15,BT379&lt;=-13),"-15 a -13",IF(AND(BT379&gt;=-12.5,BT379&lt;=-10.5),"-12,5 a -10,5",IF(AND(BT379&gt;=-10,BT379&lt;=-8),"-10 a -8",IF(AND(BT379&gt;=-7.5,BT379&lt;=-5.5),"-7,5 a -5,5",IF(AND(BT379&gt;=-5,BT379&lt;=-3),"-5 a -3",IF(AND(BT379&gt;=-2.5,BT379&lt;=-0.5),"-2,5 a -0,5",IF(BT379=0,"0",IF(AND(BT379&gt;=0.5,BT379&lt;=2.5),"0,5 a 2,5",IF(AND(BT379&gt;=3,BT379&lt;=5),"3 a 5",IF(AND(BT379&gt;=5.5,BT379&lt;=7.5),"5,5 a 7,5",IF(AND(BT379&gt;=8,BT379&lt;=10),"8 a 10",IF(AND(BT379&gt;=10.5,BT379&lt;=12.5),"10,5 a 12,5",IF(AND(BT379&gt;=13,BT379&lt;=15),"13 a 15",IF(AND(BT379&gt;=15.5,BT379&lt;=17.5),"15,5 a 17,5",IF(AND(BT379&gt;=18,BT379&lt;=20),"18 a 20","Fuera de rango"))))))))))))))))))</f>
        <v>0</v>
      </c>
      <c r="BV379" s="11" t="str">
        <f aca="false">IF(BT379="","",IF(BT379=0,"NORMA",IF(AND(BT379&gt;=-20,BT379&lt;=-18),2,IF(AND(BT379&gt;=-17.5,BT379&lt;=-15.5),2,IF(AND(BT379&gt;=-15,BT379&lt;=-13),3,IF(AND(BT379&gt;=-12.5,BT379&lt;=-10.5),4,IF(AND(BT379&gt;=-10,BT379&lt;=-8),5,IF(AND(BT379&gt;=-7.5,BT379&lt;=-5.5),6,IF(AND(BT379&gt;=-5,BT379&lt;=-3),7,IF(AND(BT379&gt;=-2.5,BT379&lt;=-0.5),8,IF(AND(BT379&gt;=0.5,BT379&lt;=2.5),9,IF(AND(BT379&gt;=3,BT379&lt;=5),10,IF(AND(BT379&gt;=5.5,BT379&lt;=7.5),11,IF(AND(BT379&gt;=8,BT379&lt;=10),12,IF(AND(BT379&gt;=10.5,BT379&lt;=12.5),13,IF(AND(BT379&gt;=13,BT379&lt;=15),14,IF(AND(BT379&gt;=15.5,BT379&lt;=17.5),15,IF(AND(BT379&gt;=18,BT379&lt;=20),16,"Fuera de rango"))))))))))))))))))</f>
        <v>NORMA</v>
      </c>
      <c r="BW379" s="9" t="n">
        <v>-7</v>
      </c>
      <c r="BX379" s="10" t="n">
        <f aca="false">18.5- (0.3*H379)</f>
        <v>16.4</v>
      </c>
      <c r="BY379" s="10" t="n">
        <f aca="false">(BW379)-(BX379)</f>
        <v>-23.4</v>
      </c>
      <c r="BZ379" s="10" t="str">
        <f aca="false">IF(BY379="","",IF(BY379&lt;-27.5,"De -30 a -28",IF(BY379&lt;-25,"De -27,5 a -25,5",IF(BY379&lt;-22.5,"De -25 a -23",IF(BY379&lt;-20,"De -22,5 a -20,5",IF(BY379&lt;-17.5,"De -20 a -18",IF(BY379&lt;-15,"De -17,5 a -15,5",IF(BY379&lt;-12.5,"De -15 a -13",IF(BY379&lt;-10,"De -12,5 a -10,5",IF(BY379&lt;-7.5,"De -10 a -8",IF(BY379&lt;-5,"De -7,5 a -5,5",IF(BY379&lt;-2.5,"De -5 a -3",IF(BY379&lt;0,"De -2,5 a -0,5",IF(BY379&lt;2.5,"De 0 a 2",IF(BY379&lt;5,"De 2,5 a 4,5",IF(BY379&lt;7.5,"De 5 a 7",IF(BY379&lt;10,"De 7,5 a 9,5",IF(BY379&lt;12.5,"De 10 a 12",IF(BY379&lt;15,"De 12,5 a 14,5",IF(BY379&lt;17.5,"De 15 a 17",IF(BY379&lt;20,"De 17,5 a 19,5",IF(BY379&lt;22.5,"De 20 a 22",IF(BY379&lt;25,"De 22,5 a 24,5",IF(BY379&lt;27.5,"De 25 a 27","De 27,5 a 30"))))))))))))))))))))))))</f>
        <v>De -25 a -23</v>
      </c>
      <c r="CA379" s="12" t="n">
        <f aca="false">IF(BY379="","",IF(BY379&lt;=-28,1,IF(BY379&lt;=-25.5,2,IF(BY379&lt;=-23,3,IF(BY379&lt;=-20.5,4,IF(BY379&lt;=-18,5,IF(BY379&lt;=-15.5,6,IF(BY379&lt;=-13,7,IF(BY379&lt;=-10.5,8,IF(BY379&lt;=-8,9,IF(BY379&lt;=-5.5,10,IF(BY379&lt;=-3,11,IF(BY379&lt;=-0.5,12,IF(BY379&lt;=2,13,IF(BY379&lt;=4.5,14,IF(BY379&lt;=7,15,IF(BY379&lt;=9.5,16,IF(BY379&lt;=12,17,IF(BY379&lt;=14.5,18,IF(BY379&lt;=17,19,IF(BY379&lt;=19.5,20,IF(BY379&lt;=22,21,IF(BY379&lt;=24.5,22,IF(BY379&lt;=27,23,IF(BY379&lt;=30,24,"Fuera de rango")))))))))))))))))))))))))</f>
        <v>3</v>
      </c>
      <c r="CB379" s="9" t="n">
        <v>-4.5</v>
      </c>
      <c r="CC379" s="10" t="n">
        <f aca="false">18.5- (0.3*H379)</f>
        <v>16.4</v>
      </c>
      <c r="CD379" s="10" t="n">
        <f aca="false">(CB379)-(CC379)</f>
        <v>-20.9</v>
      </c>
      <c r="CE379" s="10" t="str">
        <f aca="false">IF(CD379="","",IF(CD379&lt;-27.5,"De -30 a -28",IF(CD379&lt;-25,"De -27,5 a -25,5",IF(CD379&lt;-22.5,"De -25 a -23",IF(CD379&lt;-20,"De -22,5 a -20,5",IF(CD379&lt;-17.5,"De -20 a -18",IF(CD379&lt;-15,"De -17,5 a -15,5",IF(CD379&lt;-12.5,"De -15 a -13",IF(CD379&lt;-10,"De -12,5 a -10,5",IF(CD379&lt;-7.5,"De -10 a -8",IF(CD379&lt;-5,"De -7,5 a -5,5",IF(CD379&lt;-2.5,"De -5 a -3",IF(CD379&lt;0,"De -2,5 a -0,5",IF(CD379&lt;=2,"De 0 a 2",IF(CD379&lt;=4.5,"De 2,5 a 4,5",IF(CD379&lt;=7,"De 5 a 7",IF(CD379&lt;=9.5,"De 7,5 a 9,5",IF(CD379&lt;=12,"De 10 a 12",IF(CD379&lt;=14.5,"De 12,5 a 14,5",IF(CD379&lt;=17,"De 15 a 17",IF(CD379&lt;=19.5,"De 17,5 a 19,5",IF(CD379&lt;=22,"De 20 a 22",IF(CD379&lt;=24.5,"De 22,5 a 24,5",IF(CD379&lt;=27,"De 25 a 27","De 27,5 a 30"))))))))))))))))))))))))</f>
        <v>De -22,5 a -20,5</v>
      </c>
      <c r="CF379" s="12" t="n">
        <f aca="false">IF(CD379="","",IF(CD379&lt;-27.5,1,IF(CD379&lt;-25,2,IF(CD379&lt;-22.5,3,IF(CD379&lt;-20,4,IF(CD379&lt;-17.5,5,IF(CD379&lt;-15,6,IF(CD379&lt;-12.5,7,IF(CD379&lt;-10,8,IF(CD379&lt;-7.5,9,IF(CD379&lt;-5,10,IF(CD379&lt;-2.5,11,IF(CD379&lt;0,12,IF(CD379&lt;2.5,13,IF(CD379&lt;5,14,IF(CD379&lt;7.5,15,IF(CD379&lt;10,16,IF(CD379&lt;12.5,17,IF(CD379&lt;15,18,IF(CD379&lt;17.5,19,IF(CD379&lt;20,20,IF(CD379&lt;22.5,21,IF(CD379&lt;25,22,IF(CD379&lt;27.5,23,24))))))))))))))))))))))))</f>
        <v>4</v>
      </c>
      <c r="CG379" s="9" t="n">
        <v>-3</v>
      </c>
      <c r="CH379" s="10" t="str">
        <f aca="false">IF(CG379="","",IF(AND(CG379&gt;=-10,CG379&lt;=-9.5),"-10 a -9,5",IF(AND(CG379&gt;-9.5,CG379&lt;=-8.5),"-9 a -8,5",IF(AND(CG379&gt;-8.5,CG379&lt;=-7.5),"-8 a -7,5",IF(AND(CG379&gt;-7.5,CG379&lt;=-6.5),"-7 a -6,5",IF(AND(CG379&gt;-6.5,CG379&lt;=-5.5),"-6 a -5,5",IF(AND(CG379&gt;-5.5,CG379&lt;=-4.5),"-5 a -4,5",IF(AND(CG379&gt;-4.5,CG379&lt;=-3.5),"-4 a -3,5",IF(AND(CG379&gt;-3.5,CG379&lt;=-2.5),"-3 a -2,5",IF(CG379=-2.25,"-2,25",IF(AND(CG379&gt;-2.5,CG379&lt;=-1.5),"-2 a -1,5",IF(AND(CG379&gt;-1.5,CG379&lt;=-0.5),"-1 a -0,5",IF(AND(CG379&gt;-0.5,CG379&lt;=0.5),"0 a 0,5",IF(AND(CG379&gt;0.5,CG379&lt;=1.5),"1 a 1,5",IF(AND(CG379&gt;1.5,CG379&lt;=2.5),"2 a 2,5",IF(AND(CG379&gt;2.5,CG379&lt;=3.5),"3 a 3,5",IF(AND(CG379&gt;3.5,CG379&lt;=4.5),"4 a 4,5",IF(AND(CG379&gt;4.5,CG379&lt;=5.5),"5 a 5,5",IF(AND(CG379&gt;5.5,CG379&lt;=6.5),"6 a 6,5",IF(AND(CG379&gt;6.5,CG379&lt;=7.5),"7 a 7,5",IF(AND(CG379&gt;7.5,CG379&lt;=8.5),"8 a 8,5",IF(AND(CG379&gt;8.5,CG379&lt;=9.5),"9 a 9,5",IF(CG379&gt;=10,"10","Fuera de rango")))))))))))))))))))))))</f>
        <v>-3 a -2,5</v>
      </c>
      <c r="CI379" s="11" t="n">
        <f aca="false">IF(CG379="","",IF(CG379=-2.25,"NORMA",IF(CG379&lt;=-9.5,1,IF(CG379&lt;=-8.5,2,IF(CG379&lt;=-7.5,3,IF(CG379&lt;=-6.5,4,IF(CG379&lt;=-5.5,5,IF(CG379&lt;=-4.5,6,IF(CG379&lt;=-3.5,7,IF(CG379&lt;=-2.5,8,IF(CG379&lt;=-1.5,9,IF(CG379&lt;=-0.5,10,IF(CG379&lt;=0.5,11,IF(CG379&lt;=1.5,12,IF(CG379&lt;=2.5,13,IF(CG379&lt;=3.5,14,IF(CG379&lt;=4.5,15,IF(CG379&lt;=5.5,16,IF(CG379&lt;=6.5,17,IF(CG379&lt;=7.5,18,IF(CG379&lt;=8.5,19,IF(CG379&lt;=9.5,20,IF(CG379=10,21,"Fuera de rango")))))))))))))))))))))))</f>
        <v>8</v>
      </c>
      <c r="CJ379" s="9" t="n">
        <v>1.75</v>
      </c>
      <c r="CK379" s="10" t="str">
        <f aca="false">IF(CJ379="","",IF(AND(CJ379&gt;=-6,CJ379&lt;=-5.5),"-6 a -5,5",IF(AND(CJ379&gt;-5.5,CJ379&lt;=-4.5),"-5 a -4,5",IF(AND(CJ379&gt;-4.5,CJ379&lt;=-3.5),"-4 a -3,5",IF(AND(CJ379&gt;-3.5,CJ379&lt;=-2.5),"-3 a -2,5",IF(AND(CJ379&gt;-2.5,CJ379&lt;=-1.5),"-2 a -1,5",IF(AND(CJ379&gt;-1.5,CJ379&lt;=-0.5),"-1 a -0,5",IF(AND(CJ379&gt;-0.5,CJ379&lt;=0.5),"0 a 0,5",IF(AND(CJ379&gt;0.5,CJ379&lt;=1.5),"1 a 1,5",IF(AND(CJ379&gt;1.5,CJ379&lt;2.5),"2",IF(AND(CJ379&gt;=2.5,CJ379&lt;=3),"2,5 a 3",IF(AND(CJ379&gt;3,CJ379&lt;=4),"3,5 a 4",IF(AND(CJ379&gt;4,CJ379&lt;=5),"4,5 a 5",IF(AND(CJ379&gt;5,CJ379&lt;=6),"5,5 a 6",IF(AND(CJ379&gt;6,CJ379&lt;=7),"6,5 a 7",IF(AND(CJ379&gt;7,CJ379&lt;=8),"7,5 a 8",IF(AND(CJ379&gt;8,CJ379&lt;=9.5),"8,5 a 9,5",IF(CJ379=10,"10","Fuera de rango"))))))))))))))))))</f>
        <v>2</v>
      </c>
      <c r="CL379" s="11" t="str">
        <f aca="false">IF(CK379="","",IF(OR(CK379="-6 a -5,5",CK379="-6 - -5,5"),1,IF(OR(CK379="-5 a -4,5",CK379="-5 - -4,5"),2,IF(OR(CK379="-4 a -3,5",CK379="-4 - -3,5"),3,IF(OR(CK379="-3 a -2,5",CK379="-3 - -2,5"),4,IF(OR(CK379="-2 a -1,5",CK379="-2 - -1,5"),5,IF(OR(CK379="-1 a -0,5",CK379="-1 - -0,5"),6,IF(OR(CK379="0 a 0,5",CK379="0 - 0,5"),7,IF(OR(CK379="1 a 1,5",CK379="1 - 1,5"),8,IF(CK379="2","NORMA",IF(OR(CK379="2,5 a 3",CK379="2,5 - 3"),9,IF(OR(CK379="3,5 a 4",CK379="3,5 - 4"),10,IF(OR(CK379="4,5 a 5",CK379="4,5 - 5"),11,IF(OR(CK379="5,5 a 6",CK379="5,5 - 6"),12,IF(OR(CK379="6,5 a 7",CK379="6,5 - 7"),13,IF(OR(CK379="7,5 a 8",CK379="7,5 - 8"),14,IF(OR(CK379="8,5 a 9",CK379="8,5 - 9,5",CK379="9 a 9,5"),15,IF(CK379="10",15,IF(OR(CK379="0,5 a 1",CK379="0,5 - 1"),7,"Fuera de rango")))))))))))))))))))</f>
        <v>NORMA</v>
      </c>
      <c r="CN379" s="10" t="str">
        <f aca="false">IF(CM379=0,"0", " ")</f>
        <v>0</v>
      </c>
      <c r="CO379" s="10" t="str">
        <f aca="false">IF(CM379&gt;0,"EME"," ")</f>
        <v> </v>
      </c>
      <c r="CQ379" s="10" t="str">
        <f aca="false">IF(CP379&gt;0,"0", " ")</f>
        <v> </v>
      </c>
      <c r="CR379" s="10" t="str">
        <f aca="false">IF(CP379&gt;0,"EME"," ")</f>
        <v> </v>
      </c>
      <c r="CS379" s="9" t="n">
        <v>0.5</v>
      </c>
      <c r="CV379" s="9" t="n">
        <v>0.25</v>
      </c>
      <c r="CY379" s="9" t="n">
        <v>0</v>
      </c>
      <c r="DB379" s="9" t="n">
        <v>0</v>
      </c>
      <c r="DC379" s="11" t="str">
        <f aca="false">IF(DB379&lt;0,"2"," ")</f>
        <v> </v>
      </c>
      <c r="DD379" s="11" t="str">
        <f aca="false">IF(DB379&lt;0,"MIO"," ")</f>
        <v> </v>
      </c>
      <c r="DE379" s="9" t="n">
        <v>0</v>
      </c>
      <c r="DF379" s="10" t="str">
        <f aca="false">IF(DE379&lt;0,"3"," ")</f>
        <v> </v>
      </c>
      <c r="DG379" s="10" t="str">
        <f aca="false">IF(DE379&lt;0,"AST"," ")</f>
        <v> </v>
      </c>
      <c r="DH379" s="9" t="n">
        <v>0</v>
      </c>
      <c r="DI379" s="10" t="str">
        <f aca="false">IF(DH379&lt;0,"3"," ")</f>
        <v> </v>
      </c>
      <c r="DJ379" s="10" t="str">
        <f aca="false">IF(DH379&lt;0,"AST"," ")</f>
        <v> </v>
      </c>
      <c r="DK379" s="9" t="n">
        <v>0</v>
      </c>
      <c r="DL379" s="10" t="str">
        <f aca="false">IF(DK379&gt;0,"4"," ")</f>
        <v> </v>
      </c>
      <c r="DM379" s="10" t="str">
        <f aca="false">IF(DK379&gt;0,"PRE"," ")</f>
        <v> </v>
      </c>
      <c r="DN379" s="9" t="n">
        <v>0</v>
      </c>
      <c r="DO379" s="10" t="str">
        <f aca="false">IF(DN379&gt;0,"4"," ")</f>
        <v> </v>
      </c>
      <c r="DP379" s="10" t="str">
        <f aca="false">IF(DN379&gt;0,"PRE"," ")</f>
        <v> </v>
      </c>
      <c r="DS379" s="12" t="str">
        <f aca="false">CONCATENATE(CO379,CU379,DA379,DG379,DM379)</f>
        <v>   </v>
      </c>
      <c r="DT379" s="10" t="e">
        <f aca="false" t="array" ref="DT379">_xlfn.IFS(DS379="EME    ","0", DS379=" HIP   ","1", DS379="  MIO  ","2", DS379="   AST ","3", DS379="    PRE","4", DS379="EME   PRE","5", DS379=" HIP  PRE","6", DS379=" HIP AST ","7", DS379="  MIO PRE","8", DS379="  MIOAST ","9", DS379="   ASTPRE","10",DS379=" HIP ASTPRE","11", DS379="  MIOASTPRE","12", DS379="     ","0")</f>
        <v>#N/A</v>
      </c>
      <c r="DV379" s="1" t="e">
        <f aca="false" t="array" ref="DV379">_xlfn.IFS(DU379="SI","2", DU379="NO","1")</f>
        <v>#N/A</v>
      </c>
      <c r="DX379" s="11" t="str">
        <f aca="false">IF(DW379=0,"1","2")</f>
        <v>1</v>
      </c>
      <c r="DY379" s="11" t="str">
        <f aca="false" t="array" ref="DY379">_xlfn.IFS(DW379=0,"0", DW379=0.25, "1", DW379=0.5,"2", DW379=0.75,"3", DW379=1,"4",DW379=1.25,"5", DW379=1.5,"6", DW379=1.75,"7", DW379=2,"8")</f>
        <v>0</v>
      </c>
      <c r="EA379" s="11" t="str">
        <f aca="false">IF(DZ379=0,"1","2")</f>
        <v>1</v>
      </c>
      <c r="EB379" s="11" t="str">
        <f aca="false" t="array" ref="EB379">_xlfn.IFS(DZ379=0,"0", DZ379=0.25, "1", DZ379=0.5,"2", DZ379=0.75,"3", DZ379=1,"4",DZ379=1.25,"5", DZ379=1.5,"6", DZ379=1.75,"7", DZ379=2,"8")</f>
        <v>0</v>
      </c>
      <c r="ED379" s="10" t="str">
        <f aca="false">IF(EC379=0,"1","2")</f>
        <v>1</v>
      </c>
      <c r="EE379" s="11" t="str">
        <f aca="false" t="array" ref="EE379">_xlfn.IFS(EC379=0,"0", EC379=-0.25, "1", EC379=-0.5,"2", EC379=-0.75,"3", EC379=-1,"4",EC379=-1.25,"5", EC379=-1.5,"6", EC379=-1.75,"7", EC379=-2,"8", EC379=-2.25,"9",EC379=-2.5,"10", EC379=-2.75,"11", EC379=-3,"12", EC379=-3.25,"13", EC379=-3.5,"14", EC379=-3.75,"15",EC379=-4,"16")</f>
        <v>0</v>
      </c>
      <c r="EG379" s="10" t="str">
        <f aca="false">IF(EF379=0,"1","2")</f>
        <v>1</v>
      </c>
      <c r="EH379" s="11" t="str">
        <f aca="false" t="array" ref="EH379">_xlfn.IFS(EF379=0,"0", EF379=-0.25, "1", EF379=-0.5,"2", EF379=-0.75,"3", EF379=-1,"4",EF379=-1.25,"5", EF379=-1.5,"6", EF379=-1.75,"7", EF379=-2,"8", EF379=-2.25,"9",EF379=-2.5,"10", EF379=-2.75,"11", EF379=-3,"12", EF379=-3.25,"13", EF379=-3.5,"14", EF379=-3.75,"15",EF379=-4,"16")</f>
        <v>0</v>
      </c>
      <c r="EJ379" s="11" t="str">
        <f aca="false">IF(EI379=0,"1","2")</f>
        <v>1</v>
      </c>
      <c r="EK379" s="11" t="str">
        <f aca="false" t="array" ref="EK379">_xlfn.IFS(EI379=0,"0", EI379=-0.25, "1", EI379=-0.5,"2", EI379=-0.75,"3", EI379=-1,"4",EI379=-1.25,"5", EI379=-1.5,"6", EI379=-1.75,"7", EI379=-2,"8", EI379=-2.25,"9", EI379=-2.25,"9",EI379=-2.5,"10", EI379=-2.75,"11", EI379=-3,"12", EI379=-3.25,"13", EI379=-3.5,"14", EI379=-3.75,"15",EI379=-4,"16", EI379=0.25, "17", EI379=0.5, "18")</f>
        <v>0</v>
      </c>
      <c r="EM379" s="11" t="str">
        <f aca="false">IF(EL379=0,"1","2")</f>
        <v>1</v>
      </c>
      <c r="EN379" s="11" t="str">
        <f aca="false" t="array" ref="EN379">_xlfn.IFS(EL379=0.25,"17",EL379=0.5,"18", EL379=0,"0", EL379=-0.25, "1", EL379=-0.5,"2", EL379=-0.75,"3", EL379=-1,"4",EL379=-1.25,"5", EL379=-1.5,"6", EL379=-1.75,"7", EL379=-2,"8",EL379= -2.25,"9",EL379=-2.5,"10",EL379= -2.75,"11",EL379= -3,"12",EL379= -3.25,"13",EL379= -3.5,"14",EL379= -3.75,"15",EL379=-4,"16")</f>
        <v>0</v>
      </c>
      <c r="EP379" s="11" t="str">
        <f aca="false">IF(EO379=0,"1","2")</f>
        <v>1</v>
      </c>
      <c r="EQ379" s="11" t="str">
        <f aca="false" t="array" ref="EQ379">_xlfn.IFS(EO379=0,"0", EO379=0.25, "1", EO379=0.5,"2", EO379=0.75,"3", EO379=1,"4",EO379=1.25,"5", EO379=1.5,"6", EO379=1.75,"7", EO379=2,"8", EO379=2.25,"9", EO379=2.25,"9",EO379=2.5,"10", EO379=2.75,"11", EO379=3,"12", EO379=3.25,"13", EO379=3.5,"14", EO379=3.75,"15",EO379=4,"16", EO379=-0.25, "17", bq=-0.5, "18")</f>
        <v>0</v>
      </c>
      <c r="ES379" s="11" t="str">
        <f aca="false">IF(ER379=0,"1","2")</f>
        <v>1</v>
      </c>
      <c r="ET379" s="11" t="str">
        <f aca="false" t="array" ref="ET379">_xlfn.IFS(ER379=0,"0", ER379=0.25, "1", ER379=0.5,"2", ER379=0.75,"3", ER379=1,"4",ER379=1.25,"5", ER379=1.5,"6", ER379=1.75,"7", ER379=2,"8", ER379=2.25,"9", ER379=2.25,"9",ER379=2.5,"10", ER379=2.75,"11", ER379=3,"12", ER379=3.25,"13", ER379=3.5,"14", ER379=3.75,"15",ER379=4,"16", ER379=-0.25, "17", bq=-0.5, "18")</f>
        <v>0</v>
      </c>
      <c r="EV379" s="14" t="e">
        <f aca="false">VLOOKUP(EU379,LEYENDA!$G$2:$H$8,2,TRUE())</f>
        <v>#N/A</v>
      </c>
      <c r="EW379" s="14" t="e">
        <f aca="false" t="array" ref="EW379">_xlfn.IFS(EV379="0-5","1", EV379="6-12","2", EV379="13-18","3", EV379="19-24","4", EV379="25-36","5", EV379="37-48","6", EV379="49-60","7")</f>
        <v>#N/A</v>
      </c>
    </row>
    <row r="380" customFormat="false" ht="13.5" hidden="false" customHeight="false" outlineLevel="0" collapsed="false">
      <c r="A380" s="1" t="n">
        <v>113</v>
      </c>
      <c r="B380" s="2" t="n">
        <v>1</v>
      </c>
      <c r="C380" s="33" t="n">
        <v>43000</v>
      </c>
      <c r="E380" s="5" t="str">
        <f aca="false">VLOOKUP(A380,'286'!$A$3:$J$6279,10,FALSE())</f>
        <v>JUNCOS FREY, CAROLINA</v>
      </c>
      <c r="F380" s="4" t="str">
        <f aca="false">VLOOKUP(A380,'286'!$A$3:$I$1768,3,FALSE())</f>
        <v>JUNFRECA</v>
      </c>
      <c r="G380" s="6" t="n">
        <f aca="false">VLOOKUP(A380,'286'!$A$3:$I$1768,4,FALSE())</f>
        <v>30603</v>
      </c>
      <c r="H380" s="7" t="n">
        <f aca="false">YEAR(C380)-YEAR(G380)</f>
        <v>34</v>
      </c>
      <c r="I380" s="1" t="str">
        <f aca="false">VLOOKUP(H380,LEYENDA!$C$2:$D$6,2,TRUE())</f>
        <v>25-40</v>
      </c>
      <c r="J380" s="5" t="str">
        <f aca="false">VLOOKUP(A380,'286'!$A$3:$I$1768,7,FALSE())</f>
        <v>M</v>
      </c>
      <c r="K380" s="8" t="n">
        <f aca="false">VLOOKUP(A380,'286'!$A$3:$I$1768,2,FALSE())</f>
        <v>0</v>
      </c>
      <c r="L380" s="4" t="str">
        <f aca="false">VLOOKUP(A380,'286'!$A$3:$I$1768,8,FALSE())</f>
        <v>D</v>
      </c>
      <c r="M380" s="4" t="str">
        <f aca="false">VLOOKUP(A380,'286'!$A$3:$I$1768,9,FALSE())</f>
        <v>I</v>
      </c>
      <c r="N380" s="8" t="str">
        <f aca="false">IF(R380=O380, "MISMA","CONTRARIA")</f>
        <v>CONTRARIA</v>
      </c>
      <c r="O380" s="8" t="str">
        <f aca="false" t="array" ref="O380">_xlfn.IFS(L380="D","1", L380="I","2")</f>
        <v>1</v>
      </c>
      <c r="P380" s="8" t="e">
        <f aca="false" t="array" ref="P380">_xlfn.IFS(K380="OD","1", K380="OI","2")</f>
        <v>#N/A</v>
      </c>
      <c r="Q380" s="1" t="str">
        <f aca="false" t="array" ref="Q380">_xlfn.IFS(J380="M","1", J380="H","2")</f>
        <v>1</v>
      </c>
      <c r="R380" s="8" t="str">
        <f aca="false" t="array" ref="R380">_xlfn.IFS(M380="D","1", M380="I","2")</f>
        <v>2</v>
      </c>
      <c r="S380" s="1" t="str">
        <f aca="false" t="array" ref="S380">_xlfn.IFS(N380="CONTRARIA", "1",N380= "MISMA","2")</f>
        <v>1</v>
      </c>
      <c r="T380" s="1" t="str">
        <f aca="false" t="array" ref="T380">_xlfn.IFS(I380="0-12","1", I380="13-24","2", I380="25-40","3", I380="41-60","4", I380="61-100","5")</f>
        <v>3</v>
      </c>
      <c r="U380" s="9" t="n">
        <v>0</v>
      </c>
      <c r="V380" s="1" t="str">
        <f aca="false">IF(U380="","",IF(AND(U380&gt;=-9,U380&lt;=-6.5),"-9 a -6,5",IF(AND(U380&gt;=-6,U380&lt;=-3.5),"-6 a -3,5",IF(AND(U380&gt;=-3,U380&lt;=-1),"-3 a -1",IF(U380=-0.5,"-0,5",IF(AND(U380&gt;=0,U380&lt;=2.5),"0 a 2,5",IF(AND(U380&gt;=3,U380&lt;=5.5),"3 a 5,5",IF(AND(U380&gt;=6,U380&lt;=8.5),"6 a 8,5",IF(AND(U380&gt;=9,U380&lt;=20),"9 a 20","Fuera de rango")))))))))</f>
        <v>0 a 2,5</v>
      </c>
      <c r="W380" s="11" t="n">
        <f aca="false">IF(V380="","",IF(V380="-9 a -6,5",2,IF(V380="-6 a -3,5",3,IF(V380="-3 a -1",4,IF(V380="-0,5","NORMA",IF(V380="0 a 2,5",5,IF(V380="3 a 5,5",6,IF(V380="6 a 8,5",7,IF(V380="9 a 20",8,"Fuera de rango")))))))))</f>
        <v>5</v>
      </c>
      <c r="X380" s="9" t="n">
        <v>9</v>
      </c>
      <c r="Y380" s="11" t="str">
        <f aca="false">IF(X380="","",IF(AND(X380&gt;=0,X380&lt;=4),"0 a 4",IF(AND(X380&gt;=4.5,X380&lt;=8.5),"4,5 a 8,5",IF(X380=9,"9",IF(AND(X380&gt;=9.5,X380&lt;=13),"9,5 a 13",IF(AND(X380&gt;=13.5,X380&lt;=20),"13,5 a 20",IF(AND(X380&gt;=20.5,X380&lt;=35),"20,5 a 35","Fuera de rango")))))))</f>
        <v>9</v>
      </c>
      <c r="Z380" s="11" t="str">
        <f aca="false">IF(Y380="","",IF(Y380="0 a 4",1,IF(Y380="4,5 a 8,5",2,IF(Y380="9","NORMA",IF(Y380="9,5 a 13",3,IF(Y380="13,5 a 20",4,IF(Y380="20,5 a 35",5,"Fuera de rango")))))))</f>
        <v>NORMA</v>
      </c>
      <c r="AA380" s="9" t="n">
        <v>12</v>
      </c>
      <c r="AB380" s="10" t="str">
        <f aca="false">IF(AA380="","",IF(AND(AA380&gt;=0,AA380&lt;=9),"0 a 9",IF(AND(AA380&gt;=9.5,AA380&lt;=18.5),"9,5 a 18,5",IF(AA380=19,"19",IF(AND(AA380&gt;=19.5,AA380&lt;=28),"19,5 a 28",IF(AND(AA380&gt;=28.5,AA380&lt;=40),"28,5 a 40","Fuera de rango"))))))</f>
        <v>9,5 a 18,5</v>
      </c>
      <c r="AC380" s="11" t="n">
        <f aca="false" t="array" ref="AC380">_xlfn.IFS(AB380="","",AB380="0 a 9",1,AB380="9,5 a 18,5",2,AB380="19","NORMA",AB380="19,5 a 28",3,AB380="28,5 a 40",4,TRUE(),"Fuera de rango")</f>
        <v>2</v>
      </c>
      <c r="AD380" s="9" t="n">
        <v>1</v>
      </c>
      <c r="AE380" s="10" t="str">
        <f aca="false">IF(AD380="","",IF(AND(AD380&gt;=-10,AD380&lt;=0),"De -10 a 0",IF(AND(AD380&gt;=0.5,AD380&lt;=9.5),"0,5 a 9,5",IF(AD380=10,"10",IF(AND(AD380&gt;=10.5,AD380&lt;=20),"10,5 a 20",IF(AND(AD380&gt;=20.5,AD380&lt;=40),"20,5 a 40","Fuera de rango"))))))</f>
        <v>0,5 a 9,5</v>
      </c>
      <c r="AF380" s="12" t="n">
        <f aca="false">IF(AD380="","",IF(AND(AD380&gt;=-10,AD380&lt;=0),1,IF(AND(AD380&gt;=0.5,AD380&lt;=9.5),2,IF(AD380=10,"NORMA",IF(AND(AD380&gt;=10.5,AD380&lt;=20),3,IF(AND(AD380&gt;=20.5,AD380&lt;=40),4,""))))))</f>
        <v>2</v>
      </c>
      <c r="AG380" s="9" t="n">
        <v>9</v>
      </c>
      <c r="AH380" s="10" t="str">
        <f aca="false">IF(AG380="","",IF(AND(AG380&gt;=0,AG380&lt;=4),"0 a 4",IF(AND(AG380&gt;=4.5,AG380&lt;=8.5),"4,5 a 8,5",IF(AG380=9,"9",IF(AND(AG380&gt;=9.5,AG380&lt;=13),"9,5 a 13",IF(AND(AG380&gt;=13.5,AG380&lt;=25),"13,5 a 25","Fuera de rango"))))))</f>
        <v>9</v>
      </c>
      <c r="AI380" s="10" t="str">
        <f aca="false">IF(AH380="","",IF(AH380="0 a 4",1,IF(AH380="4,5 a 8,5",2,IF(AH380="9","NORMA",IF(AH380="9,5 a 13",3,IF(AH380="13,5 a 25",4,""))))))</f>
        <v>NORMA</v>
      </c>
      <c r="AJ380" s="9" t="n">
        <v>5</v>
      </c>
      <c r="AK380" s="10" t="str">
        <f aca="false">IF(AJ380="","",IF(AND(AJ380&gt;=-15,AJ380&lt;=-10.5),"-15 a -10,5",IF(AND(AJ380&gt;=-10,AJ380&lt;=-4),"-10 a -4",IF(AND(AJ380&gt;=-4.5,AJ380&lt;=0),"-4,5 a 0",IF(AND(AJ380&gt;=0.5,AJ380&lt;=4.5),"0,5 a 4,5",IF(AJ380=5,"5",IF(AND(AJ380&gt;=5.5,AJ380&lt;=10),"5,5 a 10",IF(AND(AJ380&gt;=10.5,AJ380&lt;=20),"10,5 a 20","Fuera de rango"))))))))</f>
        <v>5</v>
      </c>
      <c r="AL380" s="11" t="str">
        <f aca="false">IF(AK380="","",IF(AK380="-15 a -10,5",1,IF(AK380="-10 a -4",2,IF(AK380="-4,5 a 0",3,IF(AK380="0,5 a 4,5",4,IF(AK380="5","NORMA",IF(AK380="5,5 a 10",5,IF(AK380="10,5 a 20",6,"Error"))))))))</f>
        <v>NORMA</v>
      </c>
      <c r="AM380" s="9" t="n">
        <v>0</v>
      </c>
      <c r="AN380" s="10" t="str">
        <f aca="false">IF(AM380="","",IF(AND(AM380&gt;=-7.5,AM380&lt;=-5.5),"-7,5 a -5,5",IF(AND(AM380&gt;=-5,AM380&lt;=-3),"-5 a -3",IF(AND(AM380&gt;=-2.5,AM380&lt;=-0.5),"-2,5 a -0,5",IF(AM380=0,"0,00",IF(AND(AM380&gt;=0.5,AM380&lt;=2.5),"0,5 a 2,5",IF(AND(AM380&gt;=3,AM380&lt;=5),"3 a 5",IF(AND(AM380&gt;=5.5,AM380&lt;=7.5),"5,5 a 7,5",IF(AND(AM380&gt;=8,AM380&lt;=10),"8 a 10","Fuera de rango")))))))))</f>
        <v>0,00</v>
      </c>
      <c r="AO380" s="11" t="str">
        <f aca="false">IF(AN380="","",IF(AN380="-7,5 a -5,5",1,IF(AN380="-5 a -3",2,IF(AN380="-2,5 a -0,5",3,IF(AN380="0,00","NORMA",IF(AN380="0,5 a 2,5",4,IF(AN380="3 a 5",5,IF(AN380="5,5 a 7,5",6,IF(AN380="8 a 10",7,"Error")))))))))</f>
        <v>NORMA</v>
      </c>
      <c r="AP380" s="9" t="n">
        <v>-2</v>
      </c>
      <c r="AQ380" s="10" t="str">
        <f aca="false">IF(AP380="","",IF(AND(AP380&gt;=-20,AP380&lt;=-9.5),"-20 a -9,5",IF(AND(AP380&gt;=-9,AP380&lt;=-6.5),"-9 a -6,5",IF(AP380=-6,"-6",IF(AND(AP380&gt;=-5.5,AP380&lt;=-3),"-5,5 a -3",IF(AND(AP380&gt;=-2.5,AP380&lt;=0),"-2,5 a 0",IF(AND(AP380&gt;=0.5,AP380&lt;=3),"0,5 a 3",IF(AND(AP380&gt;=3.5,AP380&lt;=6),"3,5 a 6",IF(AND(AP380&gt;=6.5,AP380&lt;=9),"6,5 a 9",IF(AND(AP380&gt;=9.5,AP380&lt;=20),"9,5 a 20","Fuera de rango"))))))))))</f>
        <v>-2,5 a 0</v>
      </c>
      <c r="AR380" s="11" t="n">
        <f aca="false">IF(AQ380="","",IF(AQ380="-20 a -9,5",1,IF(AQ380="-9 a -6,5",2,IF(AQ380="-6","NORMA",IF(AQ380="-5,5 a -3",3,IF(AQ380="-2,5 a 0",4,IF(AQ380="0,5 a 3",5,IF(AQ380="3,5 a 6",6,IF(AQ380="6,5 a 9",7,IF(AQ380="9,5 a 20",8,""))))))))))</f>
        <v>4</v>
      </c>
      <c r="AS380" s="9" t="n">
        <v>1</v>
      </c>
      <c r="AT380" s="10" t="str">
        <f aca="false">IF(AS380="","",IF(AND(AS380&gt;=-16,AS380&lt;=-14),"-16 a -14",IF(AND(AS380&gt;=-13.5,AS380&lt;=-11.5),"-13,5 a -11,5",IF(AND(AS380&gt;=-11,AS380&lt;=-9),"-11 a -9",IF(AND(AS380&gt;=-8.5,AS380&lt;=-6.5),"-8,5 a -6,5",IF(AND(AS380&gt;=-6,AS380&lt;=-4),"-6 a -4",IF(AND(AS380&gt;=-3.5,AS380&lt;=-1.5),"-3,5 a -1,5",IF(AND(AS380&gt;=-1,AS380&lt;=1),"-1 a 1",IF(AND(AS380&gt;=1.5,AS380&lt;=3.5),"1,5 a 3,5",IF(AND(AS380&gt;=4,AS380&lt;=6),"4 a 6",IF(AND(AS380&gt;=6.5,AS380&lt;=8.5),"6,5 a 8,5",IF(AND(AS380&gt;=9,AS380&lt;=11),"9 a 11",IF(AND(AS380&gt;=11.5,AS380&lt;=13.5),"11,5 a 13,5",IF(AND(AS380&gt;=14,AS380&lt;=16),"14 a 16",IF(AND(AS380&gt;=16.5,AS380&lt;=18.5),"16,5 a 18,5",IF(AND(AS380&gt;=19,AS380&lt;=21),"19 a 21","Fuera de rango"))))))))))))))))</f>
        <v>-1 a 1</v>
      </c>
      <c r="AU380" s="11" t="n">
        <f aca="false" t="array" ref="AU380">IF(AT380="","",_xlfn.IFS(AT380="-16 a -14",1,AT380="-13,5 a -11,5",2,AT380="-11 a -9",3,AT380="-8,5 a -6,5",4,AT380="-6 a -4",5,AT380="-3,5 a -1,5",6,AT380="-1 a 1",7,AT380="1,5 a 3,5",8,AT380="4 a 6","NORMA",AT380="6,5 a 8,5",9,AT380="9 a 11",10,AT380="11,5 a 13,5",11,AT380="14 a 16",12,AT380="16,5 a 18,5",13,AT380="19 a 21",14,TRUE(),""))</f>
        <v>7</v>
      </c>
      <c r="AV380" s="9" t="n">
        <v>0.75</v>
      </c>
      <c r="AW380" s="10" t="str">
        <f aca="false">IF(AV380="","",IF(AND(AV380&gt;=-1,AV380&lt;=-0.5),"-1 a -0,5",IF(AND(AV380&gt;-0.5,AV380&lt;=0),"De -0,5 a 0",IF(AND(AV380&gt;=0.25,AV380&lt;=0.75),"0,25 a 0,75",IF(AND(AV380&gt;=1,AV380&lt;=1.5),"1 a 1,5",IF(AND(AV380&gt;=1.75,AV380&lt;=2.25),"1,75 a 2,25",IF(AND(AV380&gt;=2.5,AV380&lt;=3),"2,5 a 3",IF(AND(AV380&gt;=3.25,AV380&lt;=3.75),"3,25 a 3,75","Fuera de rango"))))))))</f>
        <v>0,25 a 0,75</v>
      </c>
      <c r="AX380" s="10" t="str">
        <f aca="false">IF(AW380="","",IF(OR(AW380="-1 a -0,5",AW380="-1 a -0.5"),1,IF(OR(AW380="De -0,5 a 0",AW380="-0,5 a 0",AW380="De -0.5 a 0"),2,IF(OR(AW380="0,25 a 0,75",AW380="0.25 a 0.75"),"NORMA",IF(OR(AW380="1 a 1,5",AW380="1 a 1.5"),3,IF(OR(AW380="1,75 a 2,25",AW380="1.75 a 2.25"),4,IF(OR(AW380="2,5 a 3",AW380="2.5 a 3"),5,IF(OR(AW380="3,25 a 3,75",AW380="3.25 a 3.75"),6,""))))))))</f>
        <v>NORMA</v>
      </c>
      <c r="AY380" s="9" t="n">
        <v>-2</v>
      </c>
      <c r="AZ380" s="10" t="str">
        <f aca="false">IF(AY380="","",IF(AND(AY380&gt;=-20,AY380&lt;=-9.5),"-20 a -9,5",IF(AND(AY380&gt;=-9,AY380&lt;=-6.5),"-9 a -6,5",IF(AY380=-6,"-6",IF(AND(AY380&gt;=-5.5,AY380&lt;=-3),"-5,5 a -3",IF(AND(AY380&gt;=-2.5,AY380&lt;=0),"-2,5 a 0",IF(AND(AY380&gt;=0.5,AY380&lt;=3),"0,5 a 3",IF(AND(AY380&gt;=3.5,AY380&lt;=6),"3,5 a 6","Fuera de rango"))))))))</f>
        <v>-2,5 a 0</v>
      </c>
      <c r="BA380" s="11" t="n">
        <f aca="false">IF(AZ380="","",IF(AZ380="-20 a -9,5",1,IF(AZ380="-9 a -6,5",2,IF(AZ380="-6","NORMA",IF(AZ380="-5,5 a -3",3,IF(AZ380="-2,5 a 0",4,IF(AZ380="0,5 a 3",5,IF(AZ380="3,5 a 6",6,""))))))))</f>
        <v>4</v>
      </c>
      <c r="BB380" s="9" t="n">
        <v>14</v>
      </c>
      <c r="BC380" s="10" t="str">
        <f aca="false" t="array" ref="BC380">IF(BB380="","",_xlfn.IFS(AND(BB380&gt;=0,BB380&lt;=2),"0 a 2",AND(BB380&gt;=2.5,BB380&lt;=4.5),"2,5 a 4,5",AND(BB380&gt;=5,BB380&lt;=7),"5 a 7",AND(BB380&gt;=7.5,BB380&lt;=9.5),"7,5 a 9,5",AND(BB380&gt;=10,BB380&lt;=12),"10 a 12",AND(BB380&gt;=12.5,BB380&lt;=14.5),"12,5 a 14,5",BB380=15,"15",AND(BB380&gt;=15.5,BB380&lt;=17.5),"15,5 a 17,5",AND(BB380&gt;=18,BB380&lt;=20),"18 a 20",AND(BB380&gt;=20.5,BB380&lt;=22.5),"20,5 a 22,5",AND(BB380&gt;=23,BB380&lt;=25),"23 a 25",TRUE(),"Fuera de rango"))</f>
        <v>12,5 a 14,5</v>
      </c>
      <c r="BD380" s="11" t="n">
        <f aca="false" t="array" ref="BD380">IF(BC380="","",_xlfn.IFS(BC380="0 a 2",1,BC380="2,5 a 4,5",2,BC380="5 a 7",3,BC380="7,5 a 9,5",4,BC380="10 a 12",5,BC380="12,5 a 14,5",6,BC380="15","NORMA",BC380="15,5 a 17,5",7,BC380="18 a 20",8,BC380="20,5 a 22,5",9,BC380="23 a 25",10,TRUE(),"Fuera de rango"))</f>
        <v>6</v>
      </c>
      <c r="BE380" s="9" t="n">
        <v>23</v>
      </c>
      <c r="BF380" s="10" t="str">
        <f aca="false">IF(BE380="","",IF(AND(BE380&gt;=-20,BE380&lt;=-10),"-20 a -10",IF(AND(BE380&gt;=-9.5,BE380&lt;=0.5),"-9,5 a 0,5",IF(AND(BE380&gt;=1,BE380&lt;=11),"1 a 11",IF(AND(BE380&gt;=11.5,BE380&lt;=20.5),"11,5 a 20,5",IF(BE380=21,"21",IF(AND(BE380&gt;=21.5,BE380&lt;=31.5),"21,5 a 31,5",IF(AND(BE380&gt;=32,BE380&lt;=42),"32 a 42","Fuera de rango"))))))))</f>
        <v>21,5 a 31,5</v>
      </c>
      <c r="BG380" s="11" t="n">
        <f aca="false">IF(BF380="","",IF(BF380="-20 a -10",1,IF(BF380="-9,5 a 0,5",2,IF(BF380="1 a 11",3,IF(BF380="11,5 a 20,5",4,IF(BF380="21","NORMA",IF(BF380="21,5 a 31,5",5,IF(BF380="32 a 42",6,""))))))))</f>
        <v>5</v>
      </c>
      <c r="BH380" s="9" t="n">
        <v>11</v>
      </c>
      <c r="BI380" s="10" t="str">
        <f aca="false">IF(BH380="","",IF(AND(BH380&gt;=-20,BH380&lt;=-15),"-20 a -15",IF(AND(BH380&gt;=-14.5,BH380&lt;=-9.5),"-14,5 a -9,5",IF(AND(BH380&gt;=-9,BH380&lt;=-4),"-9 a -4",IF(AND(BH380&gt;=-3.5,BH380&lt;=2.5),"-3,5 a 2,5",IF(AND(BH380&gt;=3,BH380&lt;=8),"3 a 8",IF(AND(BH380&gt;=8.5,BH380&lt;=14.5),"8,5 a 14,5",IF(BH380=15,"15",IF(AND(BH380&gt;=15.5,BH380&lt;=20.5),"15,5 a 20,5",IF(AND(BH380&gt;=21,BH380&lt;=26),"21 a 26","Fuera de rango"))))))))))</f>
        <v>8,5 a 14,5</v>
      </c>
      <c r="BJ380" s="11" t="n">
        <f aca="false">IF(BI380="","",IF(BI380="-20 a -15",1,IF(BI380="-14,5 a -9,5",2,IF(BI380="-9 a -4",3,IF(BI380="-3,5 a 2,5",4,IF(BI380="3 a 8",5,IF(BI380="8,5 a 14,5",6,IF(BI380="15","NORMA",IF(BI380="15,5 a 20,5",7,IF(BI380="21 a 26",8,IF(BI380="26,5 a 31,5",9,"")))))))))))</f>
        <v>6</v>
      </c>
      <c r="BK380" s="9" t="n">
        <v>0</v>
      </c>
      <c r="BL380" s="10" t="str">
        <f aca="false">IF(BK380="","",IF(AND(BK380&gt;=0,BK380&lt;=2),"0 - 2",IF(AND(BK380&gt;=2.5,BK380&lt;=4.5),"2,5 - 4,5",IF(AND(BK380&gt;=5,BK380&lt;=7),"5 - 7",IF(AND(BK380&gt;=7.5,BK380&lt;=9.5),"7,5 - 9,5",IF(AND(BK380&gt;=10,BK380&lt;=12),"10 - 12",IF(AND(BK380&gt;=12.5,BK380&lt;=13.5),"12,5 - 13,5",IF(BK380=14,"14",IF(AND(BK380&gt;=14.5,BK380&lt;=16.5),"14,5 - 16,5",IF(AND(BK380&gt;=17,BK380&lt;=19),"17 - 19",IF(AND(BK380&gt;=19.5,BK380&lt;=21.5),"19,5 - 21,5",IF(AND(BK380&gt;=22,BK380&lt;=24),"22 - 24",IF(AND(BK380&gt;=24.5,BK380&lt;=26.5),"24,5 - 26,5",IF(AND(BK380&gt;=27,BK380&lt;=29),"27 - 29",IF(AND(BK380&gt;=29.5,BK380&lt;=30),"29,5 - 30","Fuera de rango")))))))))))))))</f>
        <v>0 - 2</v>
      </c>
      <c r="BM380" s="11" t="n">
        <f aca="false">IF(BL380="","",IF(BL380="0 - 2",1,IF(BL380="2,5 - 4,5",2,IF(BL380="5 - 7",3,IF(BL380="7,5 - 9,5",4,IF(BL380="10 - 12",5,IF(BL380="12,5 - 13,5",6,IF(BL380="14","NORMA",IF(BL380="14,5 - 16,5",7,IF(BL380="17 - 19",8,IF(BL380="19,5 - 21,5",9,IF(BL380="22 - 24",10,IF(BL380="24,5 - 26,5",11,IF(BL380="27 - 29",12,IF(BL380="29,5 - 30",13,"")))))))))))))))</f>
        <v>1</v>
      </c>
      <c r="BN380" s="9" t="n">
        <v>11</v>
      </c>
      <c r="BO380" s="11" t="str">
        <f aca="false">IF(BN380="","",IF(AND(BN380&gt;=-20,BN380&lt;=-10),"-20 a -10",IF(AND(BN380&gt;=-9.5,BN380&lt;=0.5),"-9,5 a 0,5",IF(AND(BN380&gt;=1,BN380&lt;=11),"1 a 11",IF(AND(BN380&gt;=11.5,BN380&lt;=21.5),"11,5 a 21,5",IF(BN380=22,"22",IF(AND(BN380&gt;=22.5,BN380&lt;=32.5),"22,5 a 32,5",IF(AND(BN380&gt;=33,BN380&lt;=43),"33 a 43","Fuera de rango"))))))))</f>
        <v>1 a 11</v>
      </c>
      <c r="BP380" s="11" t="n">
        <f aca="false">IF(BO380="","",IF(BO380="-20 a -10",1,IF(BO380="-9,5 a 0,5",2,IF(BO380="1 a 11",3,IF(BO380="11,5 a 21,5",4,IF(BO380="22","NORMA",IF(BO380="22,5 a 32,5",5,IF(BO380="33 a 43",6,""))))))))</f>
        <v>3</v>
      </c>
      <c r="BQ380" s="9" t="n">
        <v>6</v>
      </c>
      <c r="BR380" s="10" t="str">
        <f aca="false">IF(BQ380="","",IF(AND(BQ380&gt;=-20,BQ380&lt;=-15),"-20 a -15",IF(AND(BQ380&gt;=-14.5,BQ380&lt;=-9.5),"-14,5 a -9,5",IF(AND(BQ380&gt;=-9,BQ380&lt;=-4),"-9 a -4",IF(AND(BQ380&gt;=-3.5,BQ380&lt;=2.5),"-3,5 a 2,5",IF(AND(BQ380&gt;=3,BQ380&lt;=8),"3 a 8",IF(AND(BQ380&gt;=8.5,BQ380&lt;=13.5),"8,5 a 13,5",IF(AND(BQ380&gt;=14,BQ380&lt;=17.5),"14 a 17,5",IF(BQ380=18,"18",IF(AND(BQ380&gt;=18.5,BQ380&lt;=23.5),"18,5 a 23,5",IF(AND(BQ380&gt;=24,BQ380&lt;=29),"24 a 29",IF(AND(BQ380&gt;=29.5,BQ380&lt;=34.5),"29,5 a 34,5",IF(AND(BQ380&gt;=35,BQ380&lt;=40),"35 a 40","Fuera de rango")))))))))))))</f>
        <v>3 a 8</v>
      </c>
      <c r="BS380" s="11" t="n">
        <f aca="false">IF(BR380="","",IF(BR380="-20 a -15",1,IF(BR380="-14,5 a -9,5",2,IF(BR380="-9 a -4",3,IF(BR380="-3,5 a 2,5",4,IF(BR380="3 a 8",5,IF(BR380="8,5 a 13,5",6,IF(BR380="14 a 17,5",7,IF(BR380="18","NORMA",IF(BR380="18,5 a 23,5",8,IF(BR380="24 a 29",9,IF(BR380="29,5 a 34,5",10,IF(BR380="35 a 40",11,"")))))))))))))</f>
        <v>5</v>
      </c>
      <c r="BT380" s="9" t="n">
        <v>0</v>
      </c>
      <c r="BU380" s="10" t="str">
        <f aca="false">IF(BT380="","",IF(AND(BT380&gt;=-20,BT380&lt;=-18),"-20 a -18",IF(AND(BT380&gt;=-17.5,BT380&lt;=-15.5),"-17,5 a -15,5",IF(AND(BT380&gt;=-15,BT380&lt;=-13),"-15 a -13",IF(AND(BT380&gt;=-12.5,BT380&lt;=-10.5),"-12,5 a -10,5",IF(AND(BT380&gt;=-10,BT380&lt;=-8),"-10 a -8",IF(AND(BT380&gt;=-7.5,BT380&lt;=-5.5),"-7,5 a -5,5",IF(AND(BT380&gt;=-5,BT380&lt;=-3),"-5 a -3",IF(AND(BT380&gt;=-2.5,BT380&lt;=-0.5),"-2,5 a -0,5",IF(BT380=0,"0",IF(AND(BT380&gt;=0.5,BT380&lt;=2.5),"0,5 a 2,5",IF(AND(BT380&gt;=3,BT380&lt;=5),"3 a 5",IF(AND(BT380&gt;=5.5,BT380&lt;=7.5),"5,5 a 7,5",IF(AND(BT380&gt;=8,BT380&lt;=10),"8 a 10",IF(AND(BT380&gt;=10.5,BT380&lt;=12.5),"10,5 a 12,5",IF(AND(BT380&gt;=13,BT380&lt;=15),"13 a 15",IF(AND(BT380&gt;=15.5,BT380&lt;=17.5),"15,5 a 17,5",IF(AND(BT380&gt;=18,BT380&lt;=20),"18 a 20","Fuera de rango"))))))))))))))))))</f>
        <v>0</v>
      </c>
      <c r="BV380" s="11" t="str">
        <f aca="false">IF(BT380="","",IF(BT380=0,"NORMA",IF(AND(BT380&gt;=-20,BT380&lt;=-18),2,IF(AND(BT380&gt;=-17.5,BT380&lt;=-15.5),2,IF(AND(BT380&gt;=-15,BT380&lt;=-13),3,IF(AND(BT380&gt;=-12.5,BT380&lt;=-10.5),4,IF(AND(BT380&gt;=-10,BT380&lt;=-8),5,IF(AND(BT380&gt;=-7.5,BT380&lt;=-5.5),6,IF(AND(BT380&gt;=-5,BT380&lt;=-3),7,IF(AND(BT380&gt;=-2.5,BT380&lt;=-0.5),8,IF(AND(BT380&gt;=0.5,BT380&lt;=2.5),9,IF(AND(BT380&gt;=3,BT380&lt;=5),10,IF(AND(BT380&gt;=5.5,BT380&lt;=7.5),11,IF(AND(BT380&gt;=8,BT380&lt;=10),12,IF(AND(BT380&gt;=10.5,BT380&lt;=12.5),13,IF(AND(BT380&gt;=13,BT380&lt;=15),14,IF(AND(BT380&gt;=15.5,BT380&lt;=17.5),15,IF(AND(BT380&gt;=18,BT380&lt;=20),16,"Fuera de rango"))))))))))))))))))</f>
        <v>NORMA</v>
      </c>
      <c r="BW380" s="9" t="n">
        <v>-4</v>
      </c>
      <c r="BX380" s="10" t="n">
        <f aca="false">18.5- (0.3*H380)</f>
        <v>8.3</v>
      </c>
      <c r="BY380" s="10" t="n">
        <f aca="false">(BW380)-(BX380)</f>
        <v>-12.3</v>
      </c>
      <c r="BZ380" s="10" t="str">
        <f aca="false">IF(BY380="","",IF(BY380&lt;-27.5,"De -30 a -28",IF(BY380&lt;-25,"De -27,5 a -25,5",IF(BY380&lt;-22.5,"De -25 a -23",IF(BY380&lt;-20,"De -22,5 a -20,5",IF(BY380&lt;-17.5,"De -20 a -18",IF(BY380&lt;-15,"De -17,5 a -15,5",IF(BY380&lt;-12.5,"De -15 a -13",IF(BY380&lt;-10,"De -12,5 a -10,5",IF(BY380&lt;-7.5,"De -10 a -8",IF(BY380&lt;-5,"De -7,5 a -5,5",IF(BY380&lt;-2.5,"De -5 a -3",IF(BY380&lt;0,"De -2,5 a -0,5",IF(BY380&lt;2.5,"De 0 a 2",IF(BY380&lt;5,"De 2,5 a 4,5",IF(BY380&lt;7.5,"De 5 a 7",IF(BY380&lt;10,"De 7,5 a 9,5",IF(BY380&lt;12.5,"De 10 a 12",IF(BY380&lt;15,"De 12,5 a 14,5",IF(BY380&lt;17.5,"De 15 a 17",IF(BY380&lt;20,"De 17,5 a 19,5",IF(BY380&lt;22.5,"De 20 a 22",IF(BY380&lt;25,"De 22,5 a 24,5",IF(BY380&lt;27.5,"De 25 a 27","De 27,5 a 30"))))))))))))))))))))))))</f>
        <v>De -12,5 a -10,5</v>
      </c>
      <c r="CA380" s="12" t="n">
        <f aca="false">IF(BY380="","",IF(BY380&lt;=-28,1,IF(BY380&lt;=-25.5,2,IF(BY380&lt;=-23,3,IF(BY380&lt;=-20.5,4,IF(BY380&lt;=-18,5,IF(BY380&lt;=-15.5,6,IF(BY380&lt;=-13,7,IF(BY380&lt;=-10.5,8,IF(BY380&lt;=-8,9,IF(BY380&lt;=-5.5,10,IF(BY380&lt;=-3,11,IF(BY380&lt;=-0.5,12,IF(BY380&lt;=2,13,IF(BY380&lt;=4.5,14,IF(BY380&lt;=7,15,IF(BY380&lt;=9.5,16,IF(BY380&lt;=12,17,IF(BY380&lt;=14.5,18,IF(BY380&lt;=17,19,IF(BY380&lt;=19.5,20,IF(BY380&lt;=22,21,IF(BY380&lt;=24.5,22,IF(BY380&lt;=27,23,IF(BY380&lt;=30,24,"Fuera de rango")))))))))))))))))))))))))</f>
        <v>8</v>
      </c>
      <c r="CB380" s="9" t="n">
        <v>-4.25</v>
      </c>
      <c r="CC380" s="10" t="n">
        <f aca="false">18.5- (0.3*H380)</f>
        <v>8.3</v>
      </c>
      <c r="CD380" s="10" t="n">
        <f aca="false">(CB380)-(CC380)</f>
        <v>-12.55</v>
      </c>
      <c r="CE380" s="10" t="str">
        <f aca="false">IF(CD380="","",IF(CD380&lt;-27.5,"De -30 a -28",IF(CD380&lt;-25,"De -27,5 a -25,5",IF(CD380&lt;-22.5,"De -25 a -23",IF(CD380&lt;-20,"De -22,5 a -20,5",IF(CD380&lt;-17.5,"De -20 a -18",IF(CD380&lt;-15,"De -17,5 a -15,5",IF(CD380&lt;-12.5,"De -15 a -13",IF(CD380&lt;-10,"De -12,5 a -10,5",IF(CD380&lt;-7.5,"De -10 a -8",IF(CD380&lt;-5,"De -7,5 a -5,5",IF(CD380&lt;-2.5,"De -5 a -3",IF(CD380&lt;0,"De -2,5 a -0,5",IF(CD380&lt;=2,"De 0 a 2",IF(CD380&lt;=4.5,"De 2,5 a 4,5",IF(CD380&lt;=7,"De 5 a 7",IF(CD380&lt;=9.5,"De 7,5 a 9,5",IF(CD380&lt;=12,"De 10 a 12",IF(CD380&lt;=14.5,"De 12,5 a 14,5",IF(CD380&lt;=17,"De 15 a 17",IF(CD380&lt;=19.5,"De 17,5 a 19,5",IF(CD380&lt;=22,"De 20 a 22",IF(CD380&lt;=24.5,"De 22,5 a 24,5",IF(CD380&lt;=27,"De 25 a 27","De 27,5 a 30"))))))))))))))))))))))))</f>
        <v>De -15 a -13</v>
      </c>
      <c r="CF380" s="12" t="n">
        <f aca="false">IF(CD380="","",IF(CD380&lt;-27.5,1,IF(CD380&lt;-25,2,IF(CD380&lt;-22.5,3,IF(CD380&lt;-20,4,IF(CD380&lt;-17.5,5,IF(CD380&lt;-15,6,IF(CD380&lt;-12.5,7,IF(CD380&lt;-10,8,IF(CD380&lt;-7.5,9,IF(CD380&lt;-5,10,IF(CD380&lt;-2.5,11,IF(CD380&lt;0,12,IF(CD380&lt;2.5,13,IF(CD380&lt;5,14,IF(CD380&lt;7.5,15,IF(CD380&lt;10,16,IF(CD380&lt;12.5,17,IF(CD380&lt;15,18,IF(CD380&lt;17.5,19,IF(CD380&lt;20,20,IF(CD380&lt;22.5,21,IF(CD380&lt;25,22,IF(CD380&lt;27.5,23,24))))))))))))))))))))))))</f>
        <v>7</v>
      </c>
      <c r="CG380" s="9" t="n">
        <v>-1.5</v>
      </c>
      <c r="CH380" s="10" t="str">
        <f aca="false">IF(CG380="","",IF(AND(CG380&gt;=-10,CG380&lt;=-9.5),"-10 a -9,5",IF(AND(CG380&gt;-9.5,CG380&lt;=-8.5),"-9 a -8,5",IF(AND(CG380&gt;-8.5,CG380&lt;=-7.5),"-8 a -7,5",IF(AND(CG380&gt;-7.5,CG380&lt;=-6.5),"-7 a -6,5",IF(AND(CG380&gt;-6.5,CG380&lt;=-5.5),"-6 a -5,5",IF(AND(CG380&gt;-5.5,CG380&lt;=-4.5),"-5 a -4,5",IF(AND(CG380&gt;-4.5,CG380&lt;=-3.5),"-4 a -3,5",IF(AND(CG380&gt;-3.5,CG380&lt;=-2.5),"-3 a -2,5",IF(CG380=-2.25,"-2,25",IF(AND(CG380&gt;-2.5,CG380&lt;=-1.5),"-2 a -1,5",IF(AND(CG380&gt;-1.5,CG380&lt;=-0.5),"-1 a -0,5",IF(AND(CG380&gt;-0.5,CG380&lt;=0.5),"0 a 0,5",IF(AND(CG380&gt;0.5,CG380&lt;=1.5),"1 a 1,5",IF(AND(CG380&gt;1.5,CG380&lt;=2.5),"2 a 2,5",IF(AND(CG380&gt;2.5,CG380&lt;=3.5),"3 a 3,5",IF(AND(CG380&gt;3.5,CG380&lt;=4.5),"4 a 4,5",IF(AND(CG380&gt;4.5,CG380&lt;=5.5),"5 a 5,5",IF(AND(CG380&gt;5.5,CG380&lt;=6.5),"6 a 6,5",IF(AND(CG380&gt;6.5,CG380&lt;=7.5),"7 a 7,5",IF(AND(CG380&gt;7.5,CG380&lt;=8.5),"8 a 8,5",IF(AND(CG380&gt;8.5,CG380&lt;=9.5),"9 a 9,5",IF(CG380&gt;=10,"10","Fuera de rango")))))))))))))))))))))))</f>
        <v>-2 a -1,5</v>
      </c>
      <c r="CI380" s="11" t="n">
        <f aca="false">IF(CG380="","",IF(CG380=-2.25,"NORMA",IF(CG380&lt;=-9.5,1,IF(CG380&lt;=-8.5,2,IF(CG380&lt;=-7.5,3,IF(CG380&lt;=-6.5,4,IF(CG380&lt;=-5.5,5,IF(CG380&lt;=-4.5,6,IF(CG380&lt;=-3.5,7,IF(CG380&lt;=-2.5,8,IF(CG380&lt;=-1.5,9,IF(CG380&lt;=-0.5,10,IF(CG380&lt;=0.5,11,IF(CG380&lt;=1.5,12,IF(CG380&lt;=2.5,13,IF(CG380&lt;=3.5,14,IF(CG380&lt;=4.5,15,IF(CG380&lt;=5.5,16,IF(CG380&lt;=6.5,17,IF(CG380&lt;=7.5,18,IF(CG380&lt;=8.5,19,IF(CG380&lt;=9.5,20,IF(CG380=10,21,"Fuera de rango")))))))))))))))))))))))</f>
        <v>9</v>
      </c>
      <c r="CJ380" s="9" t="n">
        <v>1.25</v>
      </c>
      <c r="CK380" s="10" t="str">
        <f aca="false">IF(CJ380="","",IF(AND(CJ380&gt;=-6,CJ380&lt;=-5.5),"-6 a -5,5",IF(AND(CJ380&gt;-5.5,CJ380&lt;=-4.5),"-5 a -4,5",IF(AND(CJ380&gt;-4.5,CJ380&lt;=-3.5),"-4 a -3,5",IF(AND(CJ380&gt;-3.5,CJ380&lt;=-2.5),"-3 a -2,5",IF(AND(CJ380&gt;-2.5,CJ380&lt;=-1.5),"-2 a -1,5",IF(AND(CJ380&gt;-1.5,CJ380&lt;=-0.5),"-1 a -0,5",IF(AND(CJ380&gt;-0.5,CJ380&lt;=0.5),"0 a 0,5",IF(AND(CJ380&gt;0.5,CJ380&lt;=1.5),"1 a 1,5",IF(AND(CJ380&gt;1.5,CJ380&lt;2.5),"2",IF(AND(CJ380&gt;=2.5,CJ380&lt;=3),"2,5 a 3",IF(AND(CJ380&gt;3,CJ380&lt;=4),"3,5 a 4",IF(AND(CJ380&gt;4,CJ380&lt;=5),"4,5 a 5",IF(AND(CJ380&gt;5,CJ380&lt;=6),"5,5 a 6",IF(AND(CJ380&gt;6,CJ380&lt;=7),"6,5 a 7",IF(AND(CJ380&gt;7,CJ380&lt;=8),"7,5 a 8",IF(AND(CJ380&gt;8,CJ380&lt;=9.5),"8,5 a 9,5",IF(CJ380=10,"10","Fuera de rango"))))))))))))))))))</f>
        <v>1 a 1,5</v>
      </c>
      <c r="CL380" s="11" t="n">
        <f aca="false">IF(CK380="","",IF(OR(CK380="-6 a -5,5",CK380="-6 - -5,5"),1,IF(OR(CK380="-5 a -4,5",CK380="-5 - -4,5"),2,IF(OR(CK380="-4 a -3,5",CK380="-4 - -3,5"),3,IF(OR(CK380="-3 a -2,5",CK380="-3 - -2,5"),4,IF(OR(CK380="-2 a -1,5",CK380="-2 - -1,5"),5,IF(OR(CK380="-1 a -0,5",CK380="-1 - -0,5"),6,IF(OR(CK380="0 a 0,5",CK380="0 - 0,5"),7,IF(OR(CK380="1 a 1,5",CK380="1 - 1,5"),8,IF(CK380="2","NORMA",IF(OR(CK380="2,5 a 3",CK380="2,5 - 3"),9,IF(OR(CK380="3,5 a 4",CK380="3,5 - 4"),10,IF(OR(CK380="4,5 a 5",CK380="4,5 - 5"),11,IF(OR(CK380="5,5 a 6",CK380="5,5 - 6"),12,IF(OR(CK380="6,5 a 7",CK380="6,5 - 7"),13,IF(OR(CK380="7,5 a 8",CK380="7,5 - 8"),14,IF(OR(CK380="8,5 a 9",CK380="8,5 - 9,5",CK380="9 a 9,5"),15,IF(CK380="10",15,IF(OR(CK380="0,5 a 1",CK380="0,5 - 1"),7,"Fuera de rango")))))))))))))))))))</f>
        <v>8</v>
      </c>
      <c r="CN380" s="10" t="str">
        <f aca="false">IF(CM380=0,"0", " ")</f>
        <v>0</v>
      </c>
      <c r="CO380" s="10" t="str">
        <f aca="false">IF(CM380&gt;0,"EME"," ")</f>
        <v> </v>
      </c>
      <c r="CQ380" s="10" t="str">
        <f aca="false">IF(CP380&gt;0,"0", " ")</f>
        <v> </v>
      </c>
      <c r="CR380" s="10" t="str">
        <f aca="false">IF(CP380&gt;0,"EME"," ")</f>
        <v> </v>
      </c>
      <c r="CS380" s="9" t="n">
        <v>1</v>
      </c>
      <c r="CV380" s="9" t="n">
        <v>0.5</v>
      </c>
      <c r="CY380" s="9" t="n">
        <v>0</v>
      </c>
      <c r="DB380" s="9" t="n">
        <v>0</v>
      </c>
      <c r="DC380" s="11" t="str">
        <f aca="false">IF(DB380&lt;0,"2"," ")</f>
        <v> </v>
      </c>
      <c r="DD380" s="11" t="str">
        <f aca="false">IF(DB380&lt;0,"MIO"," ")</f>
        <v> </v>
      </c>
      <c r="DE380" s="9" t="n">
        <v>0</v>
      </c>
      <c r="DF380" s="10" t="str">
        <f aca="false">IF(DE380&lt;0,"3"," ")</f>
        <v> </v>
      </c>
      <c r="DG380" s="10" t="str">
        <f aca="false">IF(DE380&lt;0,"AST"," ")</f>
        <v> </v>
      </c>
      <c r="DH380" s="9" t="n">
        <v>0</v>
      </c>
      <c r="DI380" s="10" t="str">
        <f aca="false">IF(DH380&lt;0,"3"," ")</f>
        <v> </v>
      </c>
      <c r="DJ380" s="10" t="str">
        <f aca="false">IF(DH380&lt;0,"AST"," ")</f>
        <v> </v>
      </c>
      <c r="DK380" s="9" t="n">
        <v>0</v>
      </c>
      <c r="DL380" s="10" t="str">
        <f aca="false">IF(DK380&gt;0,"4"," ")</f>
        <v> </v>
      </c>
      <c r="DM380" s="10" t="str">
        <f aca="false">IF(DK380&gt;0,"PRE"," ")</f>
        <v> </v>
      </c>
      <c r="DN380" s="9" t="n">
        <v>0</v>
      </c>
      <c r="DO380" s="10" t="str">
        <f aca="false">IF(DN380&gt;0,"4"," ")</f>
        <v> </v>
      </c>
      <c r="DP380" s="10" t="str">
        <f aca="false">IF(DN380&gt;0,"PRE"," ")</f>
        <v> </v>
      </c>
      <c r="DS380" s="12" t="str">
        <f aca="false">CONCATENATE(CO380,CU380,DA380,DG380,DM380)</f>
        <v>   </v>
      </c>
      <c r="DT380" s="10" t="e">
        <f aca="false" t="array" ref="DT380">_xlfn.IFS(DS380="EME    ","0", DS380=" HIP   ","1", DS380="  MIO  ","2", DS380="   AST ","3", DS380="    PRE","4", DS380="EME   PRE","5", DS380=" HIP  PRE","6", DS380=" HIP AST ","7", DS380="  MIO PRE","8", DS380="  MIOAST ","9", DS380="   ASTPRE","10",DS380=" HIP ASTPRE","11", DS380="  MIOASTPRE","12", DS380="     ","0")</f>
        <v>#N/A</v>
      </c>
      <c r="DV380" s="1" t="e">
        <f aca="false" t="array" ref="DV380">_xlfn.IFS(DU380="SI","2", DU380="NO","1")</f>
        <v>#N/A</v>
      </c>
      <c r="DX380" s="11" t="str">
        <f aca="false">IF(DW380=0,"1","2")</f>
        <v>1</v>
      </c>
      <c r="DY380" s="11" t="str">
        <f aca="false" t="array" ref="DY380">_xlfn.IFS(DW380=0,"0", DW380=0.25, "1", DW380=0.5,"2", DW380=0.75,"3", DW380=1,"4",DW380=1.25,"5", DW380=1.5,"6", DW380=1.75,"7", DW380=2,"8")</f>
        <v>0</v>
      </c>
      <c r="EA380" s="11" t="str">
        <f aca="false">IF(DZ380=0,"1","2")</f>
        <v>1</v>
      </c>
      <c r="EB380" s="11" t="str">
        <f aca="false" t="array" ref="EB380">_xlfn.IFS(DZ380=0,"0", DZ380=0.25, "1", DZ380=0.5,"2", DZ380=0.75,"3", DZ380=1,"4",DZ380=1.25,"5", DZ380=1.5,"6", DZ380=1.75,"7", DZ380=2,"8")</f>
        <v>0</v>
      </c>
      <c r="ED380" s="10" t="str">
        <f aca="false">IF(EC380=0,"1","2")</f>
        <v>1</v>
      </c>
      <c r="EE380" s="11" t="str">
        <f aca="false" t="array" ref="EE380">_xlfn.IFS(EC380=0,"0", EC380=-0.25, "1", EC380=-0.5,"2", EC380=-0.75,"3", EC380=-1,"4",EC380=-1.25,"5", EC380=-1.5,"6", EC380=-1.75,"7", EC380=-2,"8", EC380=-2.25,"9",EC380=-2.5,"10", EC380=-2.75,"11", EC380=-3,"12", EC380=-3.25,"13", EC380=-3.5,"14", EC380=-3.75,"15",EC380=-4,"16")</f>
        <v>0</v>
      </c>
      <c r="EG380" s="10" t="str">
        <f aca="false">IF(EF380=0,"1","2")</f>
        <v>1</v>
      </c>
      <c r="EH380" s="11" t="str">
        <f aca="false" t="array" ref="EH380">_xlfn.IFS(EF380=0,"0", EF380=-0.25, "1", EF380=-0.5,"2", EF380=-0.75,"3", EF380=-1,"4",EF380=-1.25,"5", EF380=-1.5,"6", EF380=-1.75,"7", EF380=-2,"8", EF380=-2.25,"9",EF380=-2.5,"10", EF380=-2.75,"11", EF380=-3,"12", EF380=-3.25,"13", EF380=-3.5,"14", EF380=-3.75,"15",EF380=-4,"16")</f>
        <v>0</v>
      </c>
      <c r="EJ380" s="11" t="str">
        <f aca="false">IF(EI380=0,"1","2")</f>
        <v>1</v>
      </c>
      <c r="EK380" s="11" t="str">
        <f aca="false" t="array" ref="EK380">_xlfn.IFS(EI380=0,"0", EI380=-0.25, "1", EI380=-0.5,"2", EI380=-0.75,"3", EI380=-1,"4",EI380=-1.25,"5", EI380=-1.5,"6", EI380=-1.75,"7", EI380=-2,"8", EI380=-2.25,"9", EI380=-2.25,"9",EI380=-2.5,"10", EI380=-2.75,"11", EI380=-3,"12", EI380=-3.25,"13", EI380=-3.5,"14", EI380=-3.75,"15",EI380=-4,"16", EI380=0.25, "17", EI380=0.5, "18")</f>
        <v>0</v>
      </c>
      <c r="EM380" s="11" t="str">
        <f aca="false">IF(EL380=0,"1","2")</f>
        <v>1</v>
      </c>
      <c r="EN380" s="11" t="str">
        <f aca="false" t="array" ref="EN380">_xlfn.IFS(EL380=0.25,"17",EL380=0.5,"18", EL380=0,"0", EL380=-0.25, "1", EL380=-0.5,"2", EL380=-0.75,"3", EL380=-1,"4",EL380=-1.25,"5", EL380=-1.5,"6", EL380=-1.75,"7", EL380=-2,"8",EL380= -2.25,"9",EL380=-2.5,"10",EL380= -2.75,"11",EL380= -3,"12",EL380= -3.25,"13",EL380= -3.5,"14",EL380= -3.75,"15",EL380=-4,"16")</f>
        <v>0</v>
      </c>
      <c r="EP380" s="11" t="str">
        <f aca="false">IF(EO380=0,"1","2")</f>
        <v>1</v>
      </c>
      <c r="EQ380" s="11" t="str">
        <f aca="false" t="array" ref="EQ380">_xlfn.IFS(EO380=0,"0", EO380=0.25, "1", EO380=0.5,"2", EO380=0.75,"3", EO380=1,"4",EO380=1.25,"5", EO380=1.5,"6", EO380=1.75,"7", EO380=2,"8", EO380=2.25,"9", EO380=2.25,"9",EO380=2.5,"10", EO380=2.75,"11", EO380=3,"12", EO380=3.25,"13", EO380=3.5,"14", EO380=3.75,"15",EO380=4,"16", EO380=-0.25, "17", bq=-0.5, "18")</f>
        <v>0</v>
      </c>
      <c r="ES380" s="11" t="str">
        <f aca="false">IF(ER380=0,"1","2")</f>
        <v>1</v>
      </c>
      <c r="ET380" s="11" t="str">
        <f aca="false" t="array" ref="ET380">_xlfn.IFS(ER380=0,"0", ER380=0.25, "1", ER380=0.5,"2", ER380=0.75,"3", ER380=1,"4",ER380=1.25,"5", ER380=1.5,"6", ER380=1.75,"7", ER380=2,"8", ER380=2.25,"9", ER380=2.25,"9",ER380=2.5,"10", ER380=2.75,"11", ER380=3,"12", ER380=3.25,"13", ER380=3.5,"14", ER380=3.75,"15",ER380=4,"16", ER380=-0.25, "17", bq=-0.5, "18")</f>
        <v>0</v>
      </c>
      <c r="EV380" s="14" t="e">
        <f aca="false">VLOOKUP(EU380,LEYENDA!$G$2:$H$8,2,TRUE())</f>
        <v>#N/A</v>
      </c>
      <c r="EW380" s="14" t="e">
        <f aca="false" t="array" ref="EW380">_xlfn.IFS(EV380="0-5","1", EV380="6-12","2", EV380="13-18","3", EV380="19-24","4", EV380="25-36","5", EV380="37-48","6", EV380="49-60","7")</f>
        <v>#N/A</v>
      </c>
    </row>
    <row r="381" customFormat="false" ht="13.5" hidden="false" customHeight="false" outlineLevel="0" collapsed="false">
      <c r="A381" s="1" t="n">
        <v>114</v>
      </c>
      <c r="B381" s="2" t="n">
        <v>1</v>
      </c>
      <c r="C381" s="33" t="n">
        <v>43027</v>
      </c>
      <c r="E381" s="5" t="str">
        <f aca="false">VLOOKUP(A381,'286'!$A$3:$J$6279,10,FALSE())</f>
        <v>JUÁREZ MARCOS, BEGOÑA</v>
      </c>
      <c r="F381" s="4" t="str">
        <f aca="false">VLOOKUP(A381,'286'!$A$3:$I$1768,3,FALSE())</f>
        <v>JUMARBE</v>
      </c>
      <c r="G381" s="6" t="n">
        <f aca="false">VLOOKUP(A381,'286'!$A$3:$I$1768,4,FALSE())</f>
        <v>23125</v>
      </c>
      <c r="H381" s="7" t="n">
        <f aca="false">YEAR(C381)-YEAR(G381)</f>
        <v>54</v>
      </c>
      <c r="I381" s="1" t="str">
        <f aca="false">VLOOKUP(H381,LEYENDA!$C$2:$D$6,2,TRUE())</f>
        <v>41-60</v>
      </c>
      <c r="J381" s="5" t="str">
        <f aca="false">VLOOKUP(A381,'286'!$A$3:$I$1768,7,FALSE())</f>
        <v>M</v>
      </c>
      <c r="K381" s="8" t="n">
        <f aca="false">VLOOKUP(A381,'286'!$A$3:$I$1768,2,FALSE())</f>
        <v>0</v>
      </c>
      <c r="L381" s="4" t="str">
        <f aca="false">VLOOKUP(A381,'286'!$A$3:$I$1768,8,FALSE())</f>
        <v>I</v>
      </c>
      <c r="M381" s="4" t="str">
        <f aca="false">VLOOKUP(A381,'286'!$A$3:$I$1768,9,FALSE())</f>
        <v>D</v>
      </c>
      <c r="N381" s="8" t="str">
        <f aca="false">IF(R381=O381, "MISMA","CONTRARIA")</f>
        <v>CONTRARIA</v>
      </c>
      <c r="O381" s="8" t="str">
        <f aca="false" t="array" ref="O381">_xlfn.IFS(L381="D","1", L381="I","2")</f>
        <v>2</v>
      </c>
      <c r="P381" s="8" t="e">
        <f aca="false" t="array" ref="P381">_xlfn.IFS(K381="OD","1", K381="OI","2")</f>
        <v>#N/A</v>
      </c>
      <c r="Q381" s="1" t="str">
        <f aca="false" t="array" ref="Q381">_xlfn.IFS(J381="M","1", J381="H","2")</f>
        <v>1</v>
      </c>
      <c r="R381" s="8" t="str">
        <f aca="false" t="array" ref="R381">_xlfn.IFS(M381="D","1", M381="I","2")</f>
        <v>1</v>
      </c>
      <c r="S381" s="1" t="str">
        <f aca="false" t="array" ref="S381">_xlfn.IFS(N381="CONTRARIA", "1",N381= "MISMA","2")</f>
        <v>1</v>
      </c>
      <c r="T381" s="1" t="str">
        <f aca="false" t="array" ref="T381">_xlfn.IFS(I381="0-12","1", I381="13-24","2", I381="25-40","3", I381="41-60","4", I381="61-100","5")</f>
        <v>4</v>
      </c>
      <c r="U381" s="9" t="n">
        <v>-1</v>
      </c>
      <c r="V381" s="11" t="str">
        <f aca="false">IF(U381="","",IF(AND(U381&gt;=-9,U381&lt;=-6.5),"-9 a -6,5",IF(AND(U381&gt;=-6,U381&lt;=-3.5),"-6 a -3,5",IF(AND(U381&gt;=-3,U381&lt;=-1),"-3 a -1",IF(U381=-0.5,"-0,5",IF(AND(U381&gt;=0,U381&lt;=2.5),"0 a 2,5",IF(AND(U381&gt;=3,U381&lt;=5.5),"3 a 5,5",IF(AND(U381&gt;=6,U381&lt;=8.5),"6 a 8,5",IF(AND(U381&gt;=9,U381&lt;=20),"9 a 20","Fuera de rango")))))))))</f>
        <v>-3 a -1</v>
      </c>
      <c r="W381" s="11" t="n">
        <f aca="false">IF(V381="","",IF(V381="-9 a -6,5",2,IF(V381="-6 a -3,5",3,IF(V381="-3 a -1",4,IF(V381="-0,5","NORMA",IF(V381="0 a 2,5",5,IF(V381="3 a 5,5",6,IF(V381="6 a 8,5",7,IF(V381="9 a 20",8,"Fuera de rango")))))))))</f>
        <v>4</v>
      </c>
      <c r="X381" s="9" t="n">
        <v>18</v>
      </c>
      <c r="Y381" s="11" t="str">
        <f aca="false">IF(X381="","",IF(AND(X381&gt;=0,X381&lt;=4),"0 a 4",IF(AND(X381&gt;=4.5,X381&lt;=8.5),"4,5 a 8,5",IF(X381=9,"9",IF(AND(X381&gt;=9.5,X381&lt;=13),"9,5 a 13",IF(AND(X381&gt;=13.5,X381&lt;=20),"13,5 a 20",IF(AND(X381&gt;=20.5,X381&lt;=35),"20,5 a 35","Fuera de rango")))))))</f>
        <v>13,5 a 20</v>
      </c>
      <c r="Z381" s="11" t="n">
        <f aca="false">IF(Y381="","",IF(Y381="0 a 4",1,IF(Y381="4,5 a 8,5",2,IF(Y381="9","NORMA",IF(Y381="9,5 a 13",3,IF(Y381="13,5 a 20",4,IF(Y381="20,5 a 35",5,"Fuera de rango")))))))</f>
        <v>4</v>
      </c>
      <c r="AA381" s="9" t="n">
        <v>24</v>
      </c>
      <c r="AB381" s="10" t="str">
        <f aca="false">IF(AA381="","",IF(AND(AA381&gt;=0,AA381&lt;=9),"0 a 9",IF(AND(AA381&gt;=9.5,AA381&lt;=18.5),"9,5 a 18,5",IF(AA381=19,"19",IF(AND(AA381&gt;=19.5,AA381&lt;=28),"19,5 a 28",IF(AND(AA381&gt;=28.5,AA381&lt;=40),"28,5 a 40","Fuera de rango"))))))</f>
        <v>19,5 a 28</v>
      </c>
      <c r="AC381" s="11" t="n">
        <f aca="false" t="array" ref="AC381">_xlfn.IFS(AB381="","",AB381="0 a 9",1,AB381="9,5 a 18,5",2,AB381="19","NORMA",AB381="19,5 a 28",3,AB381="28,5 a 40",4,TRUE(),"Fuera de rango")</f>
        <v>3</v>
      </c>
      <c r="AD381" s="9" t="n">
        <v>6</v>
      </c>
      <c r="AE381" s="10" t="str">
        <f aca="false">IF(AD381="","",IF(AND(AD381&gt;=-10,AD381&lt;=0),"De -10 a 0",IF(AND(AD381&gt;=0.5,AD381&lt;=9.5),"0,5 a 9,5",IF(AD381=10,"10",IF(AND(AD381&gt;=10.5,AD381&lt;=20),"10,5 a 20",IF(AND(AD381&gt;=20.5,AD381&lt;=40),"20,5 a 40","Fuera de rango"))))))</f>
        <v>0,5 a 9,5</v>
      </c>
      <c r="AF381" s="12" t="n">
        <f aca="false">IF(AD381="","",IF(AND(AD381&gt;=-10,AD381&lt;=0),1,IF(AND(AD381&gt;=0.5,AD381&lt;=9.5),2,IF(AD381=10,"NORMA",IF(AND(AD381&gt;=10.5,AD381&lt;=20),3,IF(AND(AD381&gt;=20.5,AD381&lt;=40),4,""))))))</f>
        <v>2</v>
      </c>
      <c r="AG381" s="9" t="n">
        <v>9</v>
      </c>
      <c r="AH381" s="10" t="str">
        <f aca="false">IF(AG381="","",IF(AND(AG381&gt;=0,AG381&lt;=4),"0 a 4",IF(AND(AG381&gt;=4.5,AG381&lt;=8.5),"4,5 a 8,5",IF(AG381=9,"9",IF(AND(AG381&gt;=9.5,AG381&lt;=13),"9,5 a 13",IF(AND(AG381&gt;=13.5,AG381&lt;=25),"13,5 a 25","Fuera de rango"))))))</f>
        <v>9</v>
      </c>
      <c r="AI381" s="10" t="str">
        <f aca="false">IF(AH381="","",IF(AH381="0 a 4",1,IF(AH381="4,5 a 8,5",2,IF(AH381="9","NORMA",IF(AH381="9,5 a 13",3,IF(AH381="13,5 a 25",4,""))))))</f>
        <v>NORMA</v>
      </c>
      <c r="AJ381" s="9" t="n">
        <v>5</v>
      </c>
      <c r="AK381" s="10" t="str">
        <f aca="false">IF(AJ381="","",IF(AND(AJ381&gt;=-15,AJ381&lt;=-10.5),"-15 a -10,5",IF(AND(AJ381&gt;=-10,AJ381&lt;=-4),"-10 a -4",IF(AND(AJ381&gt;=-4.5,AJ381&lt;=0),"-4,5 a 0",IF(AND(AJ381&gt;=0.5,AJ381&lt;=4.5),"0,5 a 4,5",IF(AJ381=5,"5",IF(AND(AJ381&gt;=5.5,AJ381&lt;=10),"5,5 a 10",IF(AND(AJ381&gt;=10.5,AJ381&lt;=20),"10,5 a 20","Fuera de rango"))))))))</f>
        <v>5</v>
      </c>
      <c r="AL381" s="11" t="str">
        <f aca="false">IF(AK381="","",IF(AK381="-15 a -10,5",1,IF(AK381="-10 a -4",2,IF(AK381="-4,5 a 0",3,IF(AK381="0,5 a 4,5",4,IF(AK381="5","NORMA",IF(AK381="5,5 a 10",5,IF(AK381="10,5 a 20",6,"Error"))))))))</f>
        <v>NORMA</v>
      </c>
      <c r="AM381" s="9" t="n">
        <v>0</v>
      </c>
      <c r="AN381" s="10" t="str">
        <f aca="false">IF(AM381="","",IF(AND(AM381&gt;=-7.5,AM381&lt;=-5.5),"-7,5 a -5,5",IF(AND(AM381&gt;=-5,AM381&lt;=-3),"-5 a -3",IF(AND(AM381&gt;=-2.5,AM381&lt;=-0.5),"-2,5 a -0,5",IF(AM381=0,"0,00",IF(AND(AM381&gt;=0.5,AM381&lt;=2.5),"0,5 a 2,5",IF(AND(AM381&gt;=3,AM381&lt;=5),"3 a 5",IF(AND(AM381&gt;=5.5,AM381&lt;=7.5),"5,5 a 7,5",IF(AND(AM381&gt;=8,AM381&lt;=10),"8 a 10","Fuera de rango")))))))))</f>
        <v>0,00</v>
      </c>
      <c r="AO381" s="11" t="str">
        <f aca="false">IF(AN381="","",IF(AN381="-7,5 a -5,5",1,IF(AN381="-5 a -3",2,IF(AN381="-2,5 a -0,5",3,IF(AN381="0,00","NORMA",IF(AN381="0,5 a 2,5",4,IF(AN381="3 a 5",5,IF(AN381="5,5 a 7,5",6,IF(AN381="8 a 10",7,"Error")))))))))</f>
        <v>NORMA</v>
      </c>
      <c r="AP381" s="9" t="n">
        <v>-1</v>
      </c>
      <c r="AQ381" s="10" t="str">
        <f aca="false">IF(AP381="","",IF(AND(AP381&gt;=-20,AP381&lt;=-9.5),"-20 a -9,5",IF(AND(AP381&gt;=-9,AP381&lt;=-6.5),"-9 a -6,5",IF(AP381=-6,"-6",IF(AND(AP381&gt;=-5.5,AP381&lt;=-3),"-5,5 a -3",IF(AND(AP381&gt;=-2.5,AP381&lt;=0),"-2,5 a 0",IF(AND(AP381&gt;=0.5,AP381&lt;=3),"0,5 a 3",IF(AND(AP381&gt;=3.5,AP381&lt;=6),"3,5 a 6",IF(AND(AP381&gt;=6.5,AP381&lt;=9),"6,5 a 9",IF(AND(AP381&gt;=9.5,AP381&lt;=20),"9,5 a 20","Fuera de rango"))))))))))</f>
        <v>-2,5 a 0</v>
      </c>
      <c r="AR381" s="11" t="n">
        <f aca="false">IF(AQ381="","",IF(AQ381="-20 a -9,5",1,IF(AQ381="-9 a -6,5",2,IF(AQ381="-6","NORMA",IF(AQ381="-5,5 a -3",3,IF(AQ381="-2,5 a 0",4,IF(AQ381="0,5 a 3",5,IF(AQ381="3,5 a 6",6,IF(AQ381="6,5 a 9",7,IF(AQ381="9,5 a 20",8,""))))))))))</f>
        <v>4</v>
      </c>
      <c r="AS381" s="9" t="n">
        <v>-5</v>
      </c>
      <c r="AT381" s="10" t="str">
        <f aca="false">IF(AS381="","",IF(AND(AS381&gt;=-16,AS381&lt;=-14),"-16 a -14",IF(AND(AS381&gt;=-13.5,AS381&lt;=-11.5),"-13,5 a -11,5",IF(AND(AS381&gt;=-11,AS381&lt;=-9),"-11 a -9",IF(AND(AS381&gt;=-8.5,AS381&lt;=-6.5),"-8,5 a -6,5",IF(AND(AS381&gt;=-6,AS381&lt;=-4),"-6 a -4",IF(AND(AS381&gt;=-3.5,AS381&lt;=-1.5),"-3,5 a -1,5",IF(AND(AS381&gt;=-1,AS381&lt;=1),"-1 a 1",IF(AND(AS381&gt;=1.5,AS381&lt;=3.5),"1,5 a 3,5",IF(AND(AS381&gt;=4,AS381&lt;=6),"4 a 6",IF(AND(AS381&gt;=6.5,AS381&lt;=8.5),"6,5 a 8,5",IF(AND(AS381&gt;=9,AS381&lt;=11),"9 a 11",IF(AND(AS381&gt;=11.5,AS381&lt;=13.5),"11,5 a 13,5",IF(AND(AS381&gt;=14,AS381&lt;=16),"14 a 16",IF(AND(AS381&gt;=16.5,AS381&lt;=18.5),"16,5 a 18,5",IF(AND(AS381&gt;=19,AS381&lt;=21),"19 a 21","Fuera de rango"))))))))))))))))</f>
        <v>-6 a -4</v>
      </c>
      <c r="AU381" s="11" t="n">
        <f aca="false" t="array" ref="AU381">IF(AT381="","",_xlfn.IFS(AT381="-16 a -14",1,AT381="-13,5 a -11,5",2,AT381="-11 a -9",3,AT381="-8,5 a -6,5",4,AT381="-6 a -4",5,AT381="-3,5 a -1,5",6,AT381="-1 a 1",7,AT381="1,5 a 3,5",8,AT381="4 a 6","NORMA",AT381="6,5 a 8,5",9,AT381="9 a 11",10,AT381="11,5 a 13,5",11,AT381="14 a 16",12,AT381="16,5 a 18,5",13,AT381="19 a 21",14,TRUE(),""))</f>
        <v>5</v>
      </c>
      <c r="AV381" s="9" t="n">
        <v>2.25</v>
      </c>
      <c r="AW381" s="10" t="str">
        <f aca="false">IF(AV381="","",IF(AND(AV381&gt;=-1,AV381&lt;=-0.5),"-1 a -0,5",IF(AND(AV381&gt;-0.5,AV381&lt;=0),"De -0,5 a 0",IF(AND(AV381&gt;=0.25,AV381&lt;=0.75),"0,25 a 0,75",IF(AND(AV381&gt;=1,AV381&lt;=1.5),"1 a 1,5",IF(AND(AV381&gt;=1.75,AV381&lt;=2.25),"1,75 a 2,25",IF(AND(AV381&gt;=2.5,AV381&lt;=3),"2,5 a 3",IF(AND(AV381&gt;=3.25,AV381&lt;=3.75),"3,25 a 3,75","Fuera de rango"))))))))</f>
        <v>1,75 a 2,25</v>
      </c>
      <c r="AX381" s="10" t="n">
        <f aca="false">IF(AW381="","",IF(OR(AW381="-1 a -0,5",AW381="-1 a -0.5"),1,IF(OR(AW381="De -0,5 a 0",AW381="-0,5 a 0",AW381="De -0.5 a 0"),2,IF(OR(AW381="0,25 a 0,75",AW381="0.25 a 0.75"),"NORMA",IF(OR(AW381="1 a 1,5",AW381="1 a 1.5"),3,IF(OR(AW381="1,75 a 2,25",AW381="1.75 a 2.25"),4,IF(OR(AW381="2,5 a 3",AW381="2.5 a 3"),5,IF(OR(AW381="3,25 a 3,75",AW381="3.25 a 3.75"),6,""))))))))</f>
        <v>4</v>
      </c>
      <c r="AY381" s="9" t="n">
        <v>-1</v>
      </c>
      <c r="AZ381" s="10" t="str">
        <f aca="false">IF(AY381="","",IF(AND(AY381&gt;=-20,AY381&lt;=-9.5),"-20 a -9,5",IF(AND(AY381&gt;=-9,AY381&lt;=-6.5),"-9 a -6,5",IF(AY381=-6,"-6",IF(AND(AY381&gt;=-5.5,AY381&lt;=-3),"-5,5 a -3",IF(AND(AY381&gt;=-2.5,AY381&lt;=0),"-2,5 a 0",IF(AND(AY381&gt;=0.5,AY381&lt;=3),"0,5 a 3",IF(AND(AY381&gt;=3.5,AY381&lt;=6),"3,5 a 6","Fuera de rango"))))))))</f>
        <v>-2,5 a 0</v>
      </c>
      <c r="BA381" s="11" t="n">
        <f aca="false">IF(AZ381="","",IF(AZ381="-20 a -9,5",1,IF(AZ381="-9 a -6,5",2,IF(AZ381="-6","NORMA",IF(AZ381="-5,5 a -3",3,IF(AZ381="-2,5 a 0",4,IF(AZ381="0,5 a 3",5,IF(AZ381="3,5 a 6",6,""))))))))</f>
        <v>4</v>
      </c>
      <c r="BB381" s="9" t="n">
        <v>0</v>
      </c>
      <c r="BC381" s="10" t="str">
        <f aca="false" t="array" ref="BC381">IF(BB381="","",_xlfn.IFS(AND(BB381&gt;=0,BB381&lt;=2),"0 a 2",AND(BB381&gt;=2.5,BB381&lt;=4.5),"2,5 a 4,5",AND(BB381&gt;=5,BB381&lt;=7),"5 a 7",AND(BB381&gt;=7.5,BB381&lt;=9.5),"7,5 a 9,5",AND(BB381&gt;=10,BB381&lt;=12),"10 a 12",AND(BB381&gt;=12.5,BB381&lt;=14.5),"12,5 a 14,5",BB381=15,"15",AND(BB381&gt;=15.5,BB381&lt;=17.5),"15,5 a 17,5",AND(BB381&gt;=18,BB381&lt;=20),"18 a 20",AND(BB381&gt;=20.5,BB381&lt;=22.5),"20,5 a 22,5",AND(BB381&gt;=23,BB381&lt;=25),"23 a 25",TRUE(),"Fuera de rango"))</f>
        <v>0 a 2</v>
      </c>
      <c r="BD381" s="11" t="n">
        <f aca="false" t="array" ref="BD381">IF(BC381="","",_xlfn.IFS(BC381="0 a 2",1,BC381="2,5 a 4,5",2,BC381="5 a 7",3,BC381="7,5 a 9,5",4,BC381="10 a 12",5,BC381="12,5 a 14,5",6,BC381="15","NORMA",BC381="15,5 a 17,5",7,BC381="18 a 20",8,BC381="20,5 a 22,5",9,BC381="23 a 25",10,TRUE(),"Fuera de rango"))</f>
        <v>1</v>
      </c>
      <c r="BE381" s="9" t="n">
        <v>31</v>
      </c>
      <c r="BF381" s="10" t="str">
        <f aca="false">IF(BE381="","",IF(AND(BE381&gt;=-20,BE381&lt;=-10),"-20 a -10",IF(AND(BE381&gt;=-9.5,BE381&lt;=0.5),"-9,5 a 0,5",IF(AND(BE381&gt;=1,BE381&lt;=11),"1 a 11",IF(AND(BE381&gt;=11.5,BE381&lt;=20.5),"11,5 a 20,5",IF(BE381=21,"21",IF(AND(BE381&gt;=21.5,BE381&lt;=31.5),"21,5 a 31,5",IF(AND(BE381&gt;=32,BE381&lt;=42),"32 a 42","Fuera de rango"))))))))</f>
        <v>21,5 a 31,5</v>
      </c>
      <c r="BG381" s="11" t="n">
        <f aca="false">IF(BF381="","",IF(BF381="-20 a -10",1,IF(BF381="-9,5 a 0,5",2,IF(BF381="1 a 11",3,IF(BF381="11,5 a 20,5",4,IF(BF381="21","NORMA",IF(BF381="21,5 a 31,5",5,IF(BF381="32 a 42",6,""))))))))</f>
        <v>5</v>
      </c>
      <c r="BH381" s="9" t="n">
        <v>9</v>
      </c>
      <c r="BI381" s="10" t="str">
        <f aca="false">IF(BH381="","",IF(AND(BH381&gt;=-20,BH381&lt;=-15),"-20 a -15",IF(AND(BH381&gt;=-14.5,BH381&lt;=-9.5),"-14,5 a -9,5",IF(AND(BH381&gt;=-9,BH381&lt;=-4),"-9 a -4",IF(AND(BH381&gt;=-3.5,BH381&lt;=2.5),"-3,5 a 2,5",IF(AND(BH381&gt;=3,BH381&lt;=8),"3 a 8",IF(AND(BH381&gt;=8.5,BH381&lt;=14.5),"8,5 a 14,5",IF(BH381=15,"15",IF(AND(BH381&gt;=15.5,BH381&lt;=20.5),"15,5 a 20,5",IF(AND(BH381&gt;=21,BH381&lt;=26),"21 a 26","Fuera de rango"))))))))))</f>
        <v>8,5 a 14,5</v>
      </c>
      <c r="BJ381" s="11" t="n">
        <f aca="false">IF(BI381="","",IF(BI381="-20 a -15",1,IF(BI381="-14,5 a -9,5",2,IF(BI381="-9 a -4",3,IF(BI381="-3,5 a 2,5",4,IF(BI381="3 a 8",5,IF(BI381="8,5 a 14,5",6,IF(BI381="15","NORMA",IF(BI381="15,5 a 20,5",7,IF(BI381="21 a 26",8,IF(BI381="26,5 a 31,5",9,"")))))))))))</f>
        <v>6</v>
      </c>
      <c r="BK381" s="9" t="n">
        <v>0</v>
      </c>
      <c r="BL381" s="10" t="str">
        <f aca="false">IF(BK381="","",IF(AND(BK381&gt;=0,BK381&lt;=2),"0 - 2",IF(AND(BK381&gt;=2.5,BK381&lt;=4.5),"2,5 - 4,5",IF(AND(BK381&gt;=5,BK381&lt;=7),"5 - 7",IF(AND(BK381&gt;=7.5,BK381&lt;=9.5),"7,5 - 9,5",IF(AND(BK381&gt;=10,BK381&lt;=12),"10 - 12",IF(AND(BK381&gt;=12.5,BK381&lt;=13.5),"12,5 - 13,5",IF(BK381=14,"14",IF(AND(BK381&gt;=14.5,BK381&lt;=16.5),"14,5 - 16,5",IF(AND(BK381&gt;=17,BK381&lt;=19),"17 - 19",IF(AND(BK381&gt;=19.5,BK381&lt;=21.5),"19,5 - 21,5",IF(AND(BK381&gt;=22,BK381&lt;=24),"22 - 24",IF(AND(BK381&gt;=24.5,BK381&lt;=26.5),"24,5 - 26,5",IF(AND(BK381&gt;=27,BK381&lt;=29),"27 - 29",IF(AND(BK381&gt;=29.5,BK381&lt;=30),"29,5 - 30","Fuera de rango")))))))))))))))</f>
        <v>0 - 2</v>
      </c>
      <c r="BM381" s="11" t="n">
        <f aca="false">IF(BL381="","",IF(BL381="0 - 2",1,IF(BL381="2,5 - 4,5",2,IF(BL381="5 - 7",3,IF(BL381="7,5 - 9,5",4,IF(BL381="10 - 12",5,IF(BL381="12,5 - 13,5",6,IF(BL381="14","NORMA",IF(BL381="14,5 - 16,5",7,IF(BL381="17 - 19",8,IF(BL381="19,5 - 21,5",9,IF(BL381="22 - 24",10,IF(BL381="24,5 - 26,5",11,IF(BL381="27 - 29",12,IF(BL381="29,5 - 30",13,"")))))))))))))))</f>
        <v>1</v>
      </c>
      <c r="BN381" s="9" t="n">
        <v>24</v>
      </c>
      <c r="BO381" s="11" t="str">
        <f aca="false">IF(BN381="","",IF(AND(BN381&gt;=-20,BN381&lt;=-10),"-20 a -10",IF(AND(BN381&gt;=-9.5,BN381&lt;=0.5),"-9,5 a 0,5",IF(AND(BN381&gt;=1,BN381&lt;=11),"1 a 11",IF(AND(BN381&gt;=11.5,BN381&lt;=21.5),"11,5 a 21,5",IF(BN381=22,"22",IF(AND(BN381&gt;=22.5,BN381&lt;=32.5),"22,5 a 32,5",IF(AND(BN381&gt;=33,BN381&lt;=43),"33 a 43","Fuera de rango"))))))))</f>
        <v>22,5 a 32,5</v>
      </c>
      <c r="BP381" s="11" t="n">
        <f aca="false">IF(BO381="","",IF(BO381="-20 a -10",1,IF(BO381="-9,5 a 0,5",2,IF(BO381="1 a 11",3,IF(BO381="11,5 a 21,5",4,IF(BO381="22","NORMA",IF(BO381="22,5 a 32,5",5,IF(BO381="33 a 43",6,""))))))))</f>
        <v>5</v>
      </c>
      <c r="BQ381" s="9" t="n">
        <v>12</v>
      </c>
      <c r="BR381" s="10" t="str">
        <f aca="false">IF(BQ381="","",IF(AND(BQ381&gt;=-20,BQ381&lt;=-15),"-20 a -15",IF(AND(BQ381&gt;=-14.5,BQ381&lt;=-9.5),"-14,5 a -9,5",IF(AND(BQ381&gt;=-9,BQ381&lt;=-4),"-9 a -4",IF(AND(BQ381&gt;=-3.5,BQ381&lt;=2.5),"-3,5 a 2,5",IF(AND(BQ381&gt;=3,BQ381&lt;=8),"3 a 8",IF(AND(BQ381&gt;=8.5,BQ381&lt;=13.5),"8,5 a 13,5",IF(AND(BQ381&gt;=14,BQ381&lt;=17.5),"14 a 17,5",IF(BQ381=18,"18",IF(AND(BQ381&gt;=18.5,BQ381&lt;=23.5),"18,5 a 23,5",IF(AND(BQ381&gt;=24,BQ381&lt;=29),"24 a 29",IF(AND(BQ381&gt;=29.5,BQ381&lt;=34.5),"29,5 a 34,5",IF(AND(BQ381&gt;=35,BQ381&lt;=40),"35 a 40","Fuera de rango")))))))))))))</f>
        <v>8,5 a 13,5</v>
      </c>
      <c r="BS381" s="11" t="n">
        <f aca="false">IF(BR381="","",IF(BR381="-20 a -15",1,IF(BR381="-14,5 a -9,5",2,IF(BR381="-9 a -4",3,IF(BR381="-3,5 a 2,5",4,IF(BR381="3 a 8",5,IF(BR381="8,5 a 13,5",6,IF(BR381="14 a 17,5",7,IF(BR381="18","NORMA",IF(BR381="18,5 a 23,5",8,IF(BR381="24 a 29",9,IF(BR381="29,5 a 34,5",10,IF(BR381="35 a 40",11,"")))))))))))))</f>
        <v>6</v>
      </c>
      <c r="BT381" s="9" t="n">
        <v>0</v>
      </c>
      <c r="BU381" s="10" t="str">
        <f aca="false">IF(BT381="","",IF(AND(BT381&gt;=-20,BT381&lt;=-18),"-20 a -18",IF(AND(BT381&gt;=-17.5,BT381&lt;=-15.5),"-17,5 a -15,5",IF(AND(BT381&gt;=-15,BT381&lt;=-13),"-15 a -13",IF(AND(BT381&gt;=-12.5,BT381&lt;=-10.5),"-12,5 a -10,5",IF(AND(BT381&gt;=-10,BT381&lt;=-8),"-10 a -8",IF(AND(BT381&gt;=-7.5,BT381&lt;=-5.5),"-7,5 a -5,5",IF(AND(BT381&gt;=-5,BT381&lt;=-3),"-5 a -3",IF(AND(BT381&gt;=-2.5,BT381&lt;=-0.5),"-2,5 a -0,5",IF(BT381=0,"0",IF(AND(BT381&gt;=0.5,BT381&lt;=2.5),"0,5 a 2,5",IF(AND(BT381&gt;=3,BT381&lt;=5),"3 a 5",IF(AND(BT381&gt;=5.5,BT381&lt;=7.5),"5,5 a 7,5",IF(AND(BT381&gt;=8,BT381&lt;=10),"8 a 10",IF(AND(BT381&gt;=10.5,BT381&lt;=12.5),"10,5 a 12,5",IF(AND(BT381&gt;=13,BT381&lt;=15),"13 a 15",IF(AND(BT381&gt;=15.5,BT381&lt;=17.5),"15,5 a 17,5",IF(AND(BT381&gt;=18,BT381&lt;=20),"18 a 20","Fuera de rango"))))))))))))))))))</f>
        <v>0</v>
      </c>
      <c r="BV381" s="11" t="str">
        <f aca="false">IF(BT381="","",IF(BT381=0,"NORMA",IF(AND(BT381&gt;=-20,BT381&lt;=-18),2,IF(AND(BT381&gt;=-17.5,BT381&lt;=-15.5),2,IF(AND(BT381&gt;=-15,BT381&lt;=-13),3,IF(AND(BT381&gt;=-12.5,BT381&lt;=-10.5),4,IF(AND(BT381&gt;=-10,BT381&lt;=-8),5,IF(AND(BT381&gt;=-7.5,BT381&lt;=-5.5),6,IF(AND(BT381&gt;=-5,BT381&lt;=-3),7,IF(AND(BT381&gt;=-2.5,BT381&lt;=-0.5),8,IF(AND(BT381&gt;=0.5,BT381&lt;=2.5),9,IF(AND(BT381&gt;=3,BT381&lt;=5),10,IF(AND(BT381&gt;=5.5,BT381&lt;=7.5),11,IF(AND(BT381&gt;=8,BT381&lt;=10),12,IF(AND(BT381&gt;=10.5,BT381&lt;=12.5),13,IF(AND(BT381&gt;=13,BT381&lt;=15),14,IF(AND(BT381&gt;=15.5,BT381&lt;=17.5),15,IF(AND(BT381&gt;=18,BT381&lt;=20),16,"Fuera de rango"))))))))))))))))))</f>
        <v>NORMA</v>
      </c>
      <c r="BW381" s="9" t="n">
        <v>-3</v>
      </c>
      <c r="BX381" s="10" t="n">
        <f aca="false">18.5- (0.3*H381)</f>
        <v>2.3</v>
      </c>
      <c r="BY381" s="10" t="n">
        <f aca="false">(BW381)-(BX381)</f>
        <v>-5.3</v>
      </c>
      <c r="BZ381" s="10" t="str">
        <f aca="false">IF(BY381="","",IF(BY381&lt;-27.5,"De -30 a -28",IF(BY381&lt;-25,"De -27,5 a -25,5",IF(BY381&lt;-22.5,"De -25 a -23",IF(BY381&lt;-20,"De -22,5 a -20,5",IF(BY381&lt;-17.5,"De -20 a -18",IF(BY381&lt;-15,"De -17,5 a -15,5",IF(BY381&lt;-12.5,"De -15 a -13",IF(BY381&lt;-10,"De -12,5 a -10,5",IF(BY381&lt;-7.5,"De -10 a -8",IF(BY381&lt;-5,"De -7,5 a -5,5",IF(BY381&lt;-2.5,"De -5 a -3",IF(BY381&lt;0,"De -2,5 a -0,5",IF(BY381&lt;2.5,"De 0 a 2",IF(BY381&lt;5,"De 2,5 a 4,5",IF(BY381&lt;7.5,"De 5 a 7",IF(BY381&lt;10,"De 7,5 a 9,5",IF(BY381&lt;12.5,"De 10 a 12",IF(BY381&lt;15,"De 12,5 a 14,5",IF(BY381&lt;17.5,"De 15 a 17",IF(BY381&lt;20,"De 17,5 a 19,5",IF(BY381&lt;22.5,"De 20 a 22",IF(BY381&lt;25,"De 22,5 a 24,5",IF(BY381&lt;27.5,"De 25 a 27","De 27,5 a 30"))))))))))))))))))))))))</f>
        <v>De -7,5 a -5,5</v>
      </c>
      <c r="CA381" s="12" t="n">
        <f aca="false">IF(BY381="","",IF(BY381&lt;=-28,1,IF(BY381&lt;=-25.5,2,IF(BY381&lt;=-23,3,IF(BY381&lt;=-20.5,4,IF(BY381&lt;=-18,5,IF(BY381&lt;=-15.5,6,IF(BY381&lt;=-13,7,IF(BY381&lt;=-10.5,8,IF(BY381&lt;=-8,9,IF(BY381&lt;=-5.5,10,IF(BY381&lt;=-3,11,IF(BY381&lt;=-0.5,12,IF(BY381&lt;=2,13,IF(BY381&lt;=4.5,14,IF(BY381&lt;=7,15,IF(BY381&lt;=9.5,16,IF(BY381&lt;=12,17,IF(BY381&lt;=14.5,18,IF(BY381&lt;=17,19,IF(BY381&lt;=19.5,20,IF(BY381&lt;=22,21,IF(BY381&lt;=24.5,22,IF(BY381&lt;=27,23,IF(BY381&lt;=30,24,"Fuera de rango")))))))))))))))))))))))))</f>
        <v>11</v>
      </c>
      <c r="CB381" s="9" t="n">
        <v>-2.75</v>
      </c>
      <c r="CC381" s="10" t="n">
        <f aca="false">18.5- (0.3*H381)</f>
        <v>2.3</v>
      </c>
      <c r="CD381" s="10" t="n">
        <f aca="false">(CB381)-(CC381)</f>
        <v>-5.05</v>
      </c>
      <c r="CE381" s="10" t="str">
        <f aca="false">IF(CD381="","",IF(CD381&lt;-27.5,"De -30 a -28",IF(CD381&lt;-25,"De -27,5 a -25,5",IF(CD381&lt;-22.5,"De -25 a -23",IF(CD381&lt;-20,"De -22,5 a -20,5",IF(CD381&lt;-17.5,"De -20 a -18",IF(CD381&lt;-15,"De -17,5 a -15,5",IF(CD381&lt;-12.5,"De -15 a -13",IF(CD381&lt;-10,"De -12,5 a -10,5",IF(CD381&lt;-7.5,"De -10 a -8",IF(CD381&lt;-5,"De -7,5 a -5,5",IF(CD381&lt;-2.5,"De -5 a -3",IF(CD381&lt;0,"De -2,5 a -0,5",IF(CD381&lt;=2,"De 0 a 2",IF(CD381&lt;=4.5,"De 2,5 a 4,5",IF(CD381&lt;=7,"De 5 a 7",IF(CD381&lt;=9.5,"De 7,5 a 9,5",IF(CD381&lt;=12,"De 10 a 12",IF(CD381&lt;=14.5,"De 12,5 a 14,5",IF(CD381&lt;=17,"De 15 a 17",IF(CD381&lt;=19.5,"De 17,5 a 19,5",IF(CD381&lt;=22,"De 20 a 22",IF(CD381&lt;=24.5,"De 22,5 a 24,5",IF(CD381&lt;=27,"De 25 a 27","De 27,5 a 30"))))))))))))))))))))))))</f>
        <v>De -7,5 a -5,5</v>
      </c>
      <c r="CF381" s="12" t="n">
        <f aca="false">IF(CD381="","",IF(CD381&lt;-27.5,1,IF(CD381&lt;-25,2,IF(CD381&lt;-22.5,3,IF(CD381&lt;-20,4,IF(CD381&lt;-17.5,5,IF(CD381&lt;-15,6,IF(CD381&lt;-12.5,7,IF(CD381&lt;-10,8,IF(CD381&lt;-7.5,9,IF(CD381&lt;-5,10,IF(CD381&lt;-2.5,11,IF(CD381&lt;0,12,IF(CD381&lt;2.5,13,IF(CD381&lt;5,14,IF(CD381&lt;7.5,15,IF(CD381&lt;10,16,IF(CD381&lt;12.5,17,IF(CD381&lt;15,18,IF(CD381&lt;17.5,19,IF(CD381&lt;20,20,IF(CD381&lt;22.5,21,IF(CD381&lt;25,22,IF(CD381&lt;27.5,23,24))))))))))))))))))))))))</f>
        <v>10</v>
      </c>
      <c r="CG381" s="9" t="n">
        <v>-1</v>
      </c>
      <c r="CH381" s="10" t="str">
        <f aca="false">IF(CG381="","",IF(AND(CG381&gt;=-10,CG381&lt;=-9.5),"-10 a -9,5",IF(AND(CG381&gt;-9.5,CG381&lt;=-8.5),"-9 a -8,5",IF(AND(CG381&gt;-8.5,CG381&lt;=-7.5),"-8 a -7,5",IF(AND(CG381&gt;-7.5,CG381&lt;=-6.5),"-7 a -6,5",IF(AND(CG381&gt;-6.5,CG381&lt;=-5.5),"-6 a -5,5",IF(AND(CG381&gt;-5.5,CG381&lt;=-4.5),"-5 a -4,5",IF(AND(CG381&gt;-4.5,CG381&lt;=-3.5),"-4 a -3,5",IF(AND(CG381&gt;-3.5,CG381&lt;=-2.5),"-3 a -2,5",IF(CG381=-2.25,"-2,25",IF(AND(CG381&gt;-2.5,CG381&lt;=-1.5),"-2 a -1,5",IF(AND(CG381&gt;-1.5,CG381&lt;=-0.5),"-1 a -0,5",IF(AND(CG381&gt;-0.5,CG381&lt;=0.5),"0 a 0,5",IF(AND(CG381&gt;0.5,CG381&lt;=1.5),"1 a 1,5",IF(AND(CG381&gt;1.5,CG381&lt;=2.5),"2 a 2,5",IF(AND(CG381&gt;2.5,CG381&lt;=3.5),"3 a 3,5",IF(AND(CG381&gt;3.5,CG381&lt;=4.5),"4 a 4,5",IF(AND(CG381&gt;4.5,CG381&lt;=5.5),"5 a 5,5",IF(AND(CG381&gt;5.5,CG381&lt;=6.5),"6 a 6,5",IF(AND(CG381&gt;6.5,CG381&lt;=7.5),"7 a 7,5",IF(AND(CG381&gt;7.5,CG381&lt;=8.5),"8 a 8,5",IF(AND(CG381&gt;8.5,CG381&lt;=9.5),"9 a 9,5",IF(CG381&gt;=10,"10","Fuera de rango")))))))))))))))))))))))</f>
        <v>-1 a -0,5</v>
      </c>
      <c r="CI381" s="11" t="n">
        <f aca="false">IF(CG381="","",IF(CG381=-2.25,"NORMA",IF(CG381&lt;=-9.5,1,IF(CG381&lt;=-8.5,2,IF(CG381&lt;=-7.5,3,IF(CG381&lt;=-6.5,4,IF(CG381&lt;=-5.5,5,IF(CG381&lt;=-4.5,6,IF(CG381&lt;=-3.5,7,IF(CG381&lt;=-2.5,8,IF(CG381&lt;=-1.5,9,IF(CG381&lt;=-0.5,10,IF(CG381&lt;=0.5,11,IF(CG381&lt;=1.5,12,IF(CG381&lt;=2.5,13,IF(CG381&lt;=3.5,14,IF(CG381&lt;=4.5,15,IF(CG381&lt;=5.5,16,IF(CG381&lt;=6.5,17,IF(CG381&lt;=7.5,18,IF(CG381&lt;=8.5,19,IF(CG381&lt;=9.5,20,IF(CG381=10,21,"Fuera de rango")))))))))))))))))))))))</f>
        <v>10</v>
      </c>
      <c r="CJ381" s="9" t="n">
        <v>1.25</v>
      </c>
      <c r="CK381" s="10" t="str">
        <f aca="false">IF(CJ381="","",IF(AND(CJ381&gt;=-6,CJ381&lt;=-5.5),"-6 a -5,5",IF(AND(CJ381&gt;-5.5,CJ381&lt;=-4.5),"-5 a -4,5",IF(AND(CJ381&gt;-4.5,CJ381&lt;=-3.5),"-4 a -3,5",IF(AND(CJ381&gt;-3.5,CJ381&lt;=-2.5),"-3 a -2,5",IF(AND(CJ381&gt;-2.5,CJ381&lt;=-1.5),"-2 a -1,5",IF(AND(CJ381&gt;-1.5,CJ381&lt;=-0.5),"-1 a -0,5",IF(AND(CJ381&gt;-0.5,CJ381&lt;=0.5),"0 a 0,5",IF(AND(CJ381&gt;0.5,CJ381&lt;=1.5),"1 a 1,5",IF(AND(CJ381&gt;1.5,CJ381&lt;2.5),"2",IF(AND(CJ381&gt;=2.5,CJ381&lt;=3),"2,5 a 3",IF(AND(CJ381&gt;3,CJ381&lt;=4),"3,5 a 4",IF(AND(CJ381&gt;4,CJ381&lt;=5),"4,5 a 5",IF(AND(CJ381&gt;5,CJ381&lt;=6),"5,5 a 6",IF(AND(CJ381&gt;6,CJ381&lt;=7),"6,5 a 7",IF(AND(CJ381&gt;7,CJ381&lt;=8),"7,5 a 8",IF(AND(CJ381&gt;8,CJ381&lt;=9.5),"8,5 a 9,5",IF(CJ381=10,"10","Fuera de rango"))))))))))))))))))</f>
        <v>1 a 1,5</v>
      </c>
      <c r="CL381" s="11" t="n">
        <f aca="false">IF(CK381="","",IF(OR(CK381="-6 a -5,5",CK381="-6 - -5,5"),1,IF(OR(CK381="-5 a -4,5",CK381="-5 - -4,5"),2,IF(OR(CK381="-4 a -3,5",CK381="-4 - -3,5"),3,IF(OR(CK381="-3 a -2,5",CK381="-3 - -2,5"),4,IF(OR(CK381="-2 a -1,5",CK381="-2 - -1,5"),5,IF(OR(CK381="-1 a -0,5",CK381="-1 - -0,5"),6,IF(OR(CK381="0 a 0,5",CK381="0 - 0,5"),7,IF(OR(CK381="1 a 1,5",CK381="1 - 1,5"),8,IF(CK381="2","NORMA",IF(OR(CK381="2,5 a 3",CK381="2,5 - 3"),9,IF(OR(CK381="3,5 a 4",CK381="3,5 - 4"),10,IF(OR(CK381="4,5 a 5",CK381="4,5 - 5"),11,IF(OR(CK381="5,5 a 6",CK381="5,5 - 6"),12,IF(OR(CK381="6,5 a 7",CK381="6,5 - 7"),13,IF(OR(CK381="7,5 a 8",CK381="7,5 - 8"),14,IF(OR(CK381="8,5 a 9",CK381="8,5 - 9,5",CK381="9 a 9,5"),15,IF(CK381="10",15,IF(OR(CK381="0,5 a 1",CK381="0,5 - 1"),7,"Fuera de rango")))))))))))))))))))</f>
        <v>8</v>
      </c>
      <c r="CN381" s="10" t="str">
        <f aca="false">IF(CM381=0,"0", " ")</f>
        <v>0</v>
      </c>
      <c r="CO381" s="10" t="str">
        <f aca="false">IF(CM381&gt;0,"EME"," ")</f>
        <v> </v>
      </c>
      <c r="CQ381" s="10" t="str">
        <f aca="false">IF(CP381&gt;0,"0", " ")</f>
        <v> </v>
      </c>
      <c r="CR381" s="10" t="str">
        <f aca="false">IF(CP381&gt;0,"EME"," ")</f>
        <v> </v>
      </c>
      <c r="CS381" s="9" t="n">
        <v>1</v>
      </c>
      <c r="CV381" s="9" t="n">
        <v>0.5</v>
      </c>
      <c r="CY381" s="9" t="n">
        <v>0</v>
      </c>
      <c r="DB381" s="9" t="n">
        <v>0</v>
      </c>
      <c r="DC381" s="11" t="str">
        <f aca="false">IF(DB381&lt;0,"2"," ")</f>
        <v> </v>
      </c>
      <c r="DD381" s="11" t="str">
        <f aca="false">IF(DB381&lt;0,"MIO"," ")</f>
        <v> </v>
      </c>
      <c r="DE381" s="9" t="n">
        <v>0</v>
      </c>
      <c r="DF381" s="10" t="str">
        <f aca="false">IF(DE381&lt;0,"3"," ")</f>
        <v> </v>
      </c>
      <c r="DG381" s="10" t="str">
        <f aca="false">IF(DE381&lt;0,"AST"," ")</f>
        <v> </v>
      </c>
      <c r="DH381" s="9" t="n">
        <v>0</v>
      </c>
      <c r="DI381" s="10" t="str">
        <f aca="false">IF(DH381&lt;0,"3"," ")</f>
        <v> </v>
      </c>
      <c r="DJ381" s="10" t="str">
        <f aca="false">IF(DH381&lt;0,"AST"," ")</f>
        <v> </v>
      </c>
      <c r="DK381" s="9" t="n">
        <v>1.75</v>
      </c>
      <c r="DL381" s="10" t="str">
        <f aca="false">IF(DK381&gt;0,"4"," ")</f>
        <v>4</v>
      </c>
      <c r="DM381" s="10" t="str">
        <f aca="false">IF(DK381&gt;0,"PRE"," ")</f>
        <v>PRE</v>
      </c>
      <c r="DN381" s="9" t="n">
        <v>1.75</v>
      </c>
      <c r="DO381" s="10" t="str">
        <f aca="false">IF(DN381&gt;0,"4"," ")</f>
        <v>4</v>
      </c>
      <c r="DP381" s="10" t="str">
        <f aca="false">IF(DN381&gt;0,"PRE"," ")</f>
        <v>PRE</v>
      </c>
      <c r="DS381" s="12" t="str">
        <f aca="false">CONCATENATE(CO381,CU381,DA381,DG381,DM381)</f>
        <v>  PRE</v>
      </c>
      <c r="DT381" s="10" t="e">
        <f aca="false" t="array" ref="DT381">_xlfn.IFS(DS381="EME    ","0", DS381=" HIP   ","1", DS381="  MIO  ","2", DS381="   AST ","3", DS381="    PRE","4", DS381="EME   PRE","5", DS381=" HIP  PRE","6", DS381=" HIP AST ","7", DS381="  MIO PRE","8", DS381="  MIOAST ","9", DS381="   ASTPRE","10",DS381=" HIP ASTPRE","11", DS381="  MIOASTPRE","12", DS381="     ","0")</f>
        <v>#N/A</v>
      </c>
      <c r="DV381" s="1" t="e">
        <f aca="false" t="array" ref="DV381">_xlfn.IFS(DU381="SI","2", DU381="NO","1")</f>
        <v>#N/A</v>
      </c>
      <c r="DX381" s="11" t="str">
        <f aca="false">IF(DW381=0,"1","2")</f>
        <v>1</v>
      </c>
      <c r="DY381" s="11" t="str">
        <f aca="false" t="array" ref="DY381">_xlfn.IFS(DW381=0,"0", DW381=0.25, "1", DW381=0.5,"2", DW381=0.75,"3", DW381=1,"4",DW381=1.25,"5", DW381=1.5,"6", DW381=1.75,"7", DW381=2,"8")</f>
        <v>0</v>
      </c>
      <c r="EA381" s="11" t="str">
        <f aca="false">IF(DZ381=0,"1","2")</f>
        <v>1</v>
      </c>
      <c r="EB381" s="11" t="str">
        <f aca="false" t="array" ref="EB381">_xlfn.IFS(DZ381=0,"0", DZ381=0.25, "1", DZ381=0.5,"2", DZ381=0.75,"3", DZ381=1,"4",DZ381=1.25,"5", DZ381=1.5,"6", DZ381=1.75,"7", DZ381=2,"8")</f>
        <v>0</v>
      </c>
      <c r="ED381" s="10" t="str">
        <f aca="false">IF(EC381=0,"1","2")</f>
        <v>1</v>
      </c>
      <c r="EE381" s="11" t="str">
        <f aca="false" t="array" ref="EE381">_xlfn.IFS(EC381=0,"0", EC381=-0.25, "1", EC381=-0.5,"2", EC381=-0.75,"3", EC381=-1,"4",EC381=-1.25,"5", EC381=-1.5,"6", EC381=-1.75,"7", EC381=-2,"8", EC381=-2.25,"9",EC381=-2.5,"10", EC381=-2.75,"11", EC381=-3,"12", EC381=-3.25,"13", EC381=-3.5,"14", EC381=-3.75,"15",EC381=-4,"16")</f>
        <v>0</v>
      </c>
      <c r="EG381" s="10" t="str">
        <f aca="false">IF(EF381=0,"1","2")</f>
        <v>1</v>
      </c>
      <c r="EH381" s="11" t="str">
        <f aca="false" t="array" ref="EH381">_xlfn.IFS(EF381=0,"0", EF381=-0.25, "1", EF381=-0.5,"2", EF381=-0.75,"3", EF381=-1,"4",EF381=-1.25,"5", EF381=-1.5,"6", EF381=-1.75,"7", EF381=-2,"8", EF381=-2.25,"9",EF381=-2.5,"10", EF381=-2.75,"11", EF381=-3,"12", EF381=-3.25,"13", EF381=-3.5,"14", EF381=-3.75,"15",EF381=-4,"16")</f>
        <v>0</v>
      </c>
      <c r="EJ381" s="11" t="str">
        <f aca="false">IF(EI381=0,"1","2")</f>
        <v>1</v>
      </c>
      <c r="EK381" s="11" t="str">
        <f aca="false" t="array" ref="EK381">_xlfn.IFS(EI381=0,"0", EI381=-0.25, "1", EI381=-0.5,"2", EI381=-0.75,"3", EI381=-1,"4",EI381=-1.25,"5", EI381=-1.5,"6", EI381=-1.75,"7", EI381=-2,"8", EI381=-2.25,"9", EI381=-2.25,"9",EI381=-2.5,"10", EI381=-2.75,"11", EI381=-3,"12", EI381=-3.25,"13", EI381=-3.5,"14", EI381=-3.75,"15",EI381=-4,"16", EI381=0.25, "17", EI381=0.5, "18")</f>
        <v>0</v>
      </c>
      <c r="EM381" s="11" t="str">
        <f aca="false">IF(EL381=0,"1","2")</f>
        <v>1</v>
      </c>
      <c r="EN381" s="11" t="str">
        <f aca="false" t="array" ref="EN381">_xlfn.IFS(EL381=0.25,"17",EL381=0.5,"18", EL381=0,"0", EL381=-0.25, "1", EL381=-0.5,"2", EL381=-0.75,"3", EL381=-1,"4",EL381=-1.25,"5", EL381=-1.5,"6", EL381=-1.75,"7", EL381=-2,"8",EL381= -2.25,"9",EL381=-2.5,"10",EL381= -2.75,"11",EL381= -3,"12",EL381= -3.25,"13",EL381= -3.5,"14",EL381= -3.75,"15",EL381=-4,"16")</f>
        <v>0</v>
      </c>
      <c r="EP381" s="11" t="str">
        <f aca="false">IF(EO381=0,"1","2")</f>
        <v>1</v>
      </c>
      <c r="EQ381" s="11" t="str">
        <f aca="false" t="array" ref="EQ381">_xlfn.IFS(EO381=0,"0", EO381=0.25, "1", EO381=0.5,"2", EO381=0.75,"3", EO381=1,"4",EO381=1.25,"5", EO381=1.5,"6", EO381=1.75,"7", EO381=2,"8", EO381=2.25,"9", EO381=2.25,"9",EO381=2.5,"10", EO381=2.75,"11", EO381=3,"12", EO381=3.25,"13", EO381=3.5,"14", EO381=3.75,"15",EO381=4,"16", EO381=-0.25, "17", bq=-0.5, "18")</f>
        <v>0</v>
      </c>
      <c r="ES381" s="11" t="str">
        <f aca="false">IF(ER381=0,"1","2")</f>
        <v>1</v>
      </c>
      <c r="ET381" s="11" t="str">
        <f aca="false" t="array" ref="ET381">_xlfn.IFS(ER381=0,"0", ER381=0.25, "1", ER381=0.5,"2", ER381=0.75,"3", ER381=1,"4",ER381=1.25,"5", ER381=1.5,"6", ER381=1.75,"7", ER381=2,"8", ER381=2.25,"9", ER381=2.25,"9",ER381=2.5,"10", ER381=2.75,"11", ER381=3,"12", ER381=3.25,"13", ER381=3.5,"14", ER381=3.75,"15",ER381=4,"16", ER381=-0.25, "17", bq=-0.5, "18")</f>
        <v>0</v>
      </c>
      <c r="EV381" s="14" t="e">
        <f aca="false">VLOOKUP(EU381,LEYENDA!$G$2:$H$8,2,TRUE())</f>
        <v>#N/A</v>
      </c>
      <c r="EW381" s="14" t="e">
        <f aca="false" t="array" ref="EW381">_xlfn.IFS(EV381="0-5","1", EV381="6-12","2", EV381="13-18","3", EV381="19-24","4", EV381="25-36","5", EV381="37-48","6", EV381="49-60","7")</f>
        <v>#N/A</v>
      </c>
    </row>
    <row r="382" customFormat="false" ht="13.5" hidden="false" customHeight="false" outlineLevel="0" collapsed="false">
      <c r="A382" s="1" t="n">
        <v>115</v>
      </c>
      <c r="B382" s="2" t="n">
        <v>1</v>
      </c>
      <c r="C382" s="33" t="n">
        <v>41888</v>
      </c>
      <c r="E382" s="5" t="str">
        <f aca="false">VLOOKUP(A382,'286'!$A$3:$J$6279,10,FALSE())</f>
        <v>JORDAO, IARA</v>
      </c>
      <c r="F382" s="4" t="str">
        <f aca="false">VLOOKUP(A382,'286'!$A$3:$I$1768,3,FALSE())</f>
        <v>JORI</v>
      </c>
      <c r="G382" s="6" t="n">
        <f aca="false">VLOOKUP(A382,'286'!$A$3:$I$1768,4,FALSE())</f>
        <v>37235</v>
      </c>
      <c r="H382" s="7" t="n">
        <f aca="false">YEAR(C382)-YEAR(G382)</f>
        <v>13</v>
      </c>
      <c r="I382" s="1" t="str">
        <f aca="false">VLOOKUP(H382,LEYENDA!$C$2:$D$6,2,TRUE())</f>
        <v>13-24</v>
      </c>
      <c r="J382" s="5" t="str">
        <f aca="false">VLOOKUP(A382,'286'!$A$3:$I$1768,7,FALSE())</f>
        <v>M</v>
      </c>
      <c r="K382" s="8" t="n">
        <f aca="false">VLOOKUP(A382,'286'!$A$3:$I$1768,2,FALSE())</f>
        <v>0</v>
      </c>
      <c r="L382" s="4" t="str">
        <f aca="false">VLOOKUP(A382,'286'!$A$3:$I$1768,8,FALSE())</f>
        <v>D</v>
      </c>
      <c r="M382" s="4" t="str">
        <f aca="false">VLOOKUP(A382,'286'!$A$3:$I$1768,9,FALSE())</f>
        <v>D</v>
      </c>
      <c r="N382" s="8" t="str">
        <f aca="false">IF(R382=O382, "MISMA","CONTRARIA")</f>
        <v>MISMA</v>
      </c>
      <c r="O382" s="8" t="str">
        <f aca="false" t="array" ref="O382">_xlfn.IFS(L382="D","1", L382="I","2")</f>
        <v>1</v>
      </c>
      <c r="P382" s="8" t="e">
        <f aca="false" t="array" ref="P382">_xlfn.IFS(K382="OD","1", K382="OI","2")</f>
        <v>#N/A</v>
      </c>
      <c r="Q382" s="1" t="str">
        <f aca="false" t="array" ref="Q382">_xlfn.IFS(J382="M","1", J382="H","2")</f>
        <v>1</v>
      </c>
      <c r="R382" s="8" t="str">
        <f aca="false" t="array" ref="R382">_xlfn.IFS(M382="D","1", M382="I","2")</f>
        <v>1</v>
      </c>
      <c r="S382" s="1" t="str">
        <f aca="false" t="array" ref="S382">_xlfn.IFS(N382="CONTRARIA", "1",N382= "MISMA","2")</f>
        <v>2</v>
      </c>
      <c r="T382" s="1" t="str">
        <f aca="false" t="array" ref="T382">_xlfn.IFS(I382="0-12","1", I382="13-24","2", I382="25-40","3", I382="41-60","4", I382="61-100","5")</f>
        <v>2</v>
      </c>
      <c r="U382" s="9" t="n">
        <v>2</v>
      </c>
      <c r="V382" s="1" t="str">
        <f aca="false">IF(U382="","",IF(AND(U382&gt;=-9,U382&lt;=-6.5),"-9 a -6,5",IF(AND(U382&gt;=-6,U382&lt;=-3.5),"-6 a -3,5",IF(AND(U382&gt;=-3,U382&lt;=-1),"-3 a -1",IF(U382=-0.5,"-0,5",IF(AND(U382&gt;=0,U382&lt;=2.5),"0 a 2,5",IF(AND(U382&gt;=3,U382&lt;=5.5),"3 a 5,5",IF(AND(U382&gt;=6,U382&lt;=8.5),"6 a 8,5",IF(AND(U382&gt;=9,U382&lt;=20),"9 a 20","Fuera de rango")))))))))</f>
        <v>0 a 2,5</v>
      </c>
      <c r="W382" s="11" t="n">
        <f aca="false">IF(V382="","",IF(V382="-9 a -6,5",2,IF(V382="-6 a -3,5",3,IF(V382="-3 a -1",4,IF(V382="-0,5","NORMA",IF(V382="0 a 2,5",5,IF(V382="3 a 5,5",6,IF(V382="6 a 8,5",7,IF(V382="9 a 20",8,"Fuera de rango")))))))))</f>
        <v>5</v>
      </c>
      <c r="X382" s="9" t="n">
        <v>9</v>
      </c>
      <c r="Y382" s="11" t="str">
        <f aca="false">IF(X382="","",IF(AND(X382&gt;=0,X382&lt;=4),"0 a 4",IF(AND(X382&gt;=4.5,X382&lt;=8.5),"4,5 a 8,5",IF(X382=9,"9",IF(AND(X382&gt;=9.5,X382&lt;=13),"9,5 a 13",IF(AND(X382&gt;=13.5,X382&lt;=20),"13,5 a 20",IF(AND(X382&gt;=20.5,X382&lt;=35),"20,5 a 35","Fuera de rango")))))))</f>
        <v>9</v>
      </c>
      <c r="Z382" s="11" t="str">
        <f aca="false">IF(Y382="","",IF(Y382="0 a 4",1,IF(Y382="4,5 a 8,5",2,IF(Y382="9","NORMA",IF(Y382="9,5 a 13",3,IF(Y382="13,5 a 20",4,IF(Y382="20,5 a 35",5,"Fuera de rango")))))))</f>
        <v>NORMA</v>
      </c>
      <c r="AA382" s="9" t="n">
        <v>15</v>
      </c>
      <c r="AB382" s="10" t="str">
        <f aca="false">IF(AA382="","",IF(AND(AA382&gt;=0,AA382&lt;=9),"0 a 9",IF(AND(AA382&gt;=9.5,AA382&lt;=18.5),"9,5 a 18,5",IF(AA382=19,"19",IF(AND(AA382&gt;=19.5,AA382&lt;=28),"19,5 a 28",IF(AND(AA382&gt;=28.5,AA382&lt;=40),"28,5 a 40","Fuera de rango"))))))</f>
        <v>9,5 a 18,5</v>
      </c>
      <c r="AC382" s="11" t="n">
        <f aca="false" t="array" ref="AC382">_xlfn.IFS(AB382="","",AB382="0 a 9",1,AB382="9,5 a 18,5",2,AB382="19","NORMA",AB382="19,5 a 28",3,AB382="28,5 a 40",4,TRUE(),"Fuera de rango")</f>
        <v>2</v>
      </c>
      <c r="AD382" s="9" t="n">
        <v>10</v>
      </c>
      <c r="AE382" s="10" t="str">
        <f aca="false">IF(AD382="","",IF(AND(AD382&gt;=-10,AD382&lt;=0),"De -10 a 0",IF(AND(AD382&gt;=0.5,AD382&lt;=9.5),"0,5 a 9,5",IF(AD382=10,"10",IF(AND(AD382&gt;=10.5,AD382&lt;=20),"10,5 a 20",IF(AND(AD382&gt;=20.5,AD382&lt;=40),"20,5 a 40","Fuera de rango"))))))</f>
        <v>10</v>
      </c>
      <c r="AF382" s="12" t="str">
        <f aca="false">IF(AD382="","",IF(AND(AD382&gt;=-10,AD382&lt;=0),1,IF(AND(AD382&gt;=0.5,AD382&lt;=9.5),2,IF(AD382=10,"NORMA",IF(AND(AD382&gt;=10.5,AD382&lt;=20),3,IF(AND(AD382&gt;=20.5,AD382&lt;=40),4,""))))))</f>
        <v>NORMA</v>
      </c>
      <c r="AG382" s="9" t="n">
        <v>6</v>
      </c>
      <c r="AH382" s="10" t="str">
        <f aca="false">IF(AG382="","",IF(AND(AG382&gt;=0,AG382&lt;=4),"0 a 4",IF(AND(AG382&gt;=4.5,AG382&lt;=8.5),"4,5 a 8,5",IF(AG382=9,"9",IF(AND(AG382&gt;=9.5,AG382&lt;=13),"9,5 a 13",IF(AND(AG382&gt;=13.5,AG382&lt;=25),"13,5 a 25","Fuera de rango"))))))</f>
        <v>4,5 a 8,5</v>
      </c>
      <c r="AI382" s="10" t="n">
        <f aca="false">IF(AH382="","",IF(AH382="0 a 4",1,IF(AH382="4,5 a 8,5",2,IF(AH382="9","NORMA",IF(AH382="9,5 a 13",3,IF(AH382="13,5 a 25",4,""))))))</f>
        <v>2</v>
      </c>
      <c r="AJ382" s="9" t="n">
        <v>4</v>
      </c>
      <c r="AK382" s="10" t="str">
        <f aca="false">IF(AJ382="","",IF(AND(AJ382&gt;=-15,AJ382&lt;=-10.5),"-15 a -10,5",IF(AND(AJ382&gt;=-10,AJ382&lt;=-4),"-10 a -4",IF(AND(AJ382&gt;=-4.5,AJ382&lt;=0),"-4,5 a 0",IF(AND(AJ382&gt;=0.5,AJ382&lt;=4.5),"0,5 a 4,5",IF(AJ382=5,"5",IF(AND(AJ382&gt;=5.5,AJ382&lt;=10),"5,5 a 10",IF(AND(AJ382&gt;=10.5,AJ382&lt;=20),"10,5 a 20","Fuera de rango"))))))))</f>
        <v>0,5 a 4,5</v>
      </c>
      <c r="AL382" s="11" t="n">
        <f aca="false">IF(AK382="","",IF(AK382="-15 a -10,5",1,IF(AK382="-10 a -4",2,IF(AK382="-4,5 a 0",3,IF(AK382="0,5 a 4,5",4,IF(AK382="5","NORMA",IF(AK382="5,5 a 10",5,IF(AK382="10,5 a 20",6,"Error"))))))))</f>
        <v>4</v>
      </c>
      <c r="AM382" s="9" t="n">
        <v>0</v>
      </c>
      <c r="AN382" s="10" t="str">
        <f aca="false">IF(AM382="","",IF(AND(AM382&gt;=-7.5,AM382&lt;=-5.5),"-7,5 a -5,5",IF(AND(AM382&gt;=-5,AM382&lt;=-3),"-5 a -3",IF(AND(AM382&gt;=-2.5,AM382&lt;=-0.5),"-2,5 a -0,5",IF(AM382=0,"0,00",IF(AND(AM382&gt;=0.5,AM382&lt;=2.5),"0,5 a 2,5",IF(AND(AM382&gt;=3,AM382&lt;=5),"3 a 5",IF(AND(AM382&gt;=5.5,AM382&lt;=7.5),"5,5 a 7,5",IF(AND(AM382&gt;=8,AM382&lt;=10),"8 a 10","Fuera de rango")))))))))</f>
        <v>0,00</v>
      </c>
      <c r="AO382" s="11" t="str">
        <f aca="false">IF(AN382="","",IF(AN382="-7,5 a -5,5",1,IF(AN382="-5 a -3",2,IF(AN382="-2,5 a -0,5",3,IF(AN382="0,00","NORMA",IF(AN382="0,5 a 2,5",4,IF(AN382="3 a 5",5,IF(AN382="5,5 a 7,5",6,IF(AN382="8 a 10",7,"Error")))))))))</f>
        <v>NORMA</v>
      </c>
      <c r="AP382" s="9" t="n">
        <v>-4</v>
      </c>
      <c r="AQ382" s="10" t="str">
        <f aca="false">IF(AP382="","",IF(AND(AP382&gt;=-20,AP382&lt;=-9.5),"-20 a -9,5",IF(AND(AP382&gt;=-9,AP382&lt;=-6.5),"-9 a -6,5",IF(AP382=-6,"-6",IF(AND(AP382&gt;=-5.5,AP382&lt;=-3),"-5,5 a -3",IF(AND(AP382&gt;=-2.5,AP382&lt;=0),"-2,5 a 0",IF(AND(AP382&gt;=0.5,AP382&lt;=3),"0,5 a 3",IF(AND(AP382&gt;=3.5,AP382&lt;=6),"3,5 a 6",IF(AND(AP382&gt;=6.5,AP382&lt;=9),"6,5 a 9",IF(AND(AP382&gt;=9.5,AP382&lt;=20),"9,5 a 20","Fuera de rango"))))))))))</f>
        <v>-5,5 a -3</v>
      </c>
      <c r="AR382" s="11" t="n">
        <f aca="false">IF(AQ382="","",IF(AQ382="-20 a -9,5",1,IF(AQ382="-9 a -6,5",2,IF(AQ382="-6","NORMA",IF(AQ382="-5,5 a -3",3,IF(AQ382="-2,5 a 0",4,IF(AQ382="0,5 a 3",5,IF(AQ382="3,5 a 6",6,IF(AQ382="6,5 a 9",7,IF(AQ382="9,5 a 20",8,""))))))))))</f>
        <v>3</v>
      </c>
      <c r="AS382" s="9" t="n">
        <v>5</v>
      </c>
      <c r="AT382" s="10" t="str">
        <f aca="false">IF(AS382="","",IF(AND(AS382&gt;=-16,AS382&lt;=-14),"-16 a -14",IF(AND(AS382&gt;=-13.5,AS382&lt;=-11.5),"-13,5 a -11,5",IF(AND(AS382&gt;=-11,AS382&lt;=-9),"-11 a -9",IF(AND(AS382&gt;=-8.5,AS382&lt;=-6.5),"-8,5 a -6,5",IF(AND(AS382&gt;=-6,AS382&lt;=-4),"-6 a -4",IF(AND(AS382&gt;=-3.5,AS382&lt;=-1.5),"-3,5 a -1,5",IF(AND(AS382&gt;=-1,AS382&lt;=1),"-1 a 1",IF(AND(AS382&gt;=1.5,AS382&lt;=3.5),"1,5 a 3,5",IF(AND(AS382&gt;=4,AS382&lt;=6),"4 a 6",IF(AND(AS382&gt;=6.5,AS382&lt;=8.5),"6,5 a 8,5",IF(AND(AS382&gt;=9,AS382&lt;=11),"9 a 11",IF(AND(AS382&gt;=11.5,AS382&lt;=13.5),"11,5 a 13,5",IF(AND(AS382&gt;=14,AS382&lt;=16),"14 a 16",IF(AND(AS382&gt;=16.5,AS382&lt;=18.5),"16,5 a 18,5",IF(AND(AS382&gt;=19,AS382&lt;=21),"19 a 21","Fuera de rango"))))))))))))))))</f>
        <v>4 a 6</v>
      </c>
      <c r="AU382" s="11" t="str">
        <f aca="false" t="array" ref="AU382">IF(AT382="","",_xlfn.IFS(AT382="-16 a -14",1,AT382="-13,5 a -11,5",2,AT382="-11 a -9",3,AT382="-8,5 a -6,5",4,AT382="-6 a -4",5,AT382="-3,5 a -1,5",6,AT382="-1 a 1",7,AT382="1,5 a 3,5",8,AT382="4 a 6","NORMA",AT382="6,5 a 8,5",9,AT382="9 a 11",10,AT382="11,5 a 13,5",11,AT382="14 a 16",12,AT382="16,5 a 18,5",13,AT382="19 a 21",14,TRUE(),""))</f>
        <v>NORMA</v>
      </c>
      <c r="AV382" s="9" t="n">
        <v>0</v>
      </c>
      <c r="AW382" s="10" t="str">
        <f aca="false">IF(AV382="","",IF(AND(AV382&gt;=-1,AV382&lt;=-0.5),"-1 a -0,5",IF(AND(AV382&gt;-0.5,AV382&lt;=0),"De -0,5 a 0",IF(AND(AV382&gt;=0.25,AV382&lt;=0.75),"0,25 a 0,75",IF(AND(AV382&gt;=1,AV382&lt;=1.5),"1 a 1,5",IF(AND(AV382&gt;=1.75,AV382&lt;=2.25),"1,75 a 2,25",IF(AND(AV382&gt;=2.5,AV382&lt;=3),"2,5 a 3",IF(AND(AV382&gt;=3.25,AV382&lt;=3.75),"3,25 a 3,75","Fuera de rango"))))))))</f>
        <v>De -0,5 a 0</v>
      </c>
      <c r="AX382" s="10" t="n">
        <f aca="false">IF(AW382="","",IF(OR(AW382="-1 a -0,5",AW382="-1 a -0.5"),1,IF(OR(AW382="De -0,5 a 0",AW382="-0,5 a 0",AW382="De -0.5 a 0"),2,IF(OR(AW382="0,25 a 0,75",AW382="0.25 a 0.75"),"NORMA",IF(OR(AW382="1 a 1,5",AW382="1 a 1.5"),3,IF(OR(AW382="1,75 a 2,25",AW382="1.75 a 2.25"),4,IF(OR(AW382="2,5 a 3",AW382="2.5 a 3"),5,IF(OR(AW382="3,25 a 3,75",AW382="3.25 a 3.75"),6,""))))))))</f>
        <v>2</v>
      </c>
      <c r="AY382" s="9" t="n">
        <v>-4</v>
      </c>
      <c r="AZ382" s="10" t="str">
        <f aca="false">IF(AY382="","",IF(AND(AY382&gt;=-20,AY382&lt;=-9.5),"-20 a -9,5",IF(AND(AY382&gt;=-9,AY382&lt;=-6.5),"-9 a -6,5",IF(AY382=-6,"-6",IF(AND(AY382&gt;=-5.5,AY382&lt;=-3),"-5,5 a -3",IF(AND(AY382&gt;=-2.5,AY382&lt;=0),"-2,5 a 0",IF(AND(AY382&gt;=0.5,AY382&lt;=3),"0,5 a 3",IF(AND(AY382&gt;=3.5,AY382&lt;=6),"3,5 a 6","Fuera de rango"))))))))</f>
        <v>-5,5 a -3</v>
      </c>
      <c r="BA382" s="11" t="n">
        <f aca="false">IF(AZ382="","",IF(AZ382="-20 a -9,5",1,IF(AZ382="-9 a -6,5",2,IF(AZ382="-6","NORMA",IF(AZ382="-5,5 a -3",3,IF(AZ382="-2,5 a 0",4,IF(AZ382="0,5 a 3",5,IF(AZ382="3,5 a 6",6,""))))))))</f>
        <v>3</v>
      </c>
      <c r="BB382" s="9" t="n">
        <v>22</v>
      </c>
      <c r="BC382" s="10" t="str">
        <f aca="false" t="array" ref="BC382">IF(BB382="","",_xlfn.IFS(AND(BB382&gt;=0,BB382&lt;=2),"0 a 2",AND(BB382&gt;=2.5,BB382&lt;=4.5),"2,5 a 4,5",AND(BB382&gt;=5,BB382&lt;=7),"5 a 7",AND(BB382&gt;=7.5,BB382&lt;=9.5),"7,5 a 9,5",AND(BB382&gt;=10,BB382&lt;=12),"10 a 12",AND(BB382&gt;=12.5,BB382&lt;=14.5),"12,5 a 14,5",BB382=15,"15",AND(BB382&gt;=15.5,BB382&lt;=17.5),"15,5 a 17,5",AND(BB382&gt;=18,BB382&lt;=20),"18 a 20",AND(BB382&gt;=20.5,BB382&lt;=22.5),"20,5 a 22,5",AND(BB382&gt;=23,BB382&lt;=25),"23 a 25",TRUE(),"Fuera de rango"))</f>
        <v>20,5 a 22,5</v>
      </c>
      <c r="BD382" s="11" t="n">
        <f aca="false" t="array" ref="BD382">IF(BC382="","",_xlfn.IFS(BC382="0 a 2",1,BC382="2,5 a 4,5",2,BC382="5 a 7",3,BC382="7,5 a 9,5",4,BC382="10 a 12",5,BC382="12,5 a 14,5",6,BC382="15","NORMA",BC382="15,5 a 17,5",7,BC382="18 a 20",8,BC382="20,5 a 22,5",9,BC382="23 a 25",10,TRUE(),"Fuera de rango"))</f>
        <v>9</v>
      </c>
      <c r="BE382" s="9" t="n">
        <v>24</v>
      </c>
      <c r="BF382" s="10" t="str">
        <f aca="false">IF(BE382="","",IF(AND(BE382&gt;=-20,BE382&lt;=-10),"-20 a -10",IF(AND(BE382&gt;=-9.5,BE382&lt;=0.5),"-9,5 a 0,5",IF(AND(BE382&gt;=1,BE382&lt;=11),"1 a 11",IF(AND(BE382&gt;=11.5,BE382&lt;=20.5),"11,5 a 20,5",IF(BE382=21,"21",IF(AND(BE382&gt;=21.5,BE382&lt;=31.5),"21,5 a 31,5",IF(AND(BE382&gt;=32,BE382&lt;=42),"32 a 42","Fuera de rango"))))))))</f>
        <v>21,5 a 31,5</v>
      </c>
      <c r="BG382" s="11" t="n">
        <f aca="false">IF(BF382="","",IF(BF382="-20 a -10",1,IF(BF382="-9,5 a 0,5",2,IF(BF382="1 a 11",3,IF(BF382="11,5 a 20,5",4,IF(BF382="21","NORMA",IF(BF382="21,5 a 31,5",5,IF(BF382="32 a 42",6,""))))))))</f>
        <v>5</v>
      </c>
      <c r="BH382" s="9" t="n">
        <v>10</v>
      </c>
      <c r="BI382" s="10" t="str">
        <f aca="false">IF(BH382="","",IF(AND(BH382&gt;=-20,BH382&lt;=-15),"-20 a -15",IF(AND(BH382&gt;=-14.5,BH382&lt;=-9.5),"-14,5 a -9,5",IF(AND(BH382&gt;=-9,BH382&lt;=-4),"-9 a -4",IF(AND(BH382&gt;=-3.5,BH382&lt;=2.5),"-3,5 a 2,5",IF(AND(BH382&gt;=3,BH382&lt;=8),"3 a 8",IF(AND(BH382&gt;=8.5,BH382&lt;=14.5),"8,5 a 14,5",IF(BH382=15,"15",IF(AND(BH382&gt;=15.5,BH382&lt;=20.5),"15,5 a 20,5",IF(AND(BH382&gt;=21,BH382&lt;=26),"21 a 26","Fuera de rango"))))))))))</f>
        <v>8,5 a 14,5</v>
      </c>
      <c r="BJ382" s="11" t="n">
        <f aca="false">IF(BI382="","",IF(BI382="-20 a -15",1,IF(BI382="-14,5 a -9,5",2,IF(BI382="-9 a -4",3,IF(BI382="-3,5 a 2,5",4,IF(BI382="3 a 8",5,IF(BI382="8,5 a 14,5",6,IF(BI382="15","NORMA",IF(BI382="15,5 a 20,5",7,IF(BI382="21 a 26",8,IF(BI382="26,5 a 31,5",9,"")))))))))))</f>
        <v>6</v>
      </c>
      <c r="BK382" s="9" t="n">
        <v>0</v>
      </c>
      <c r="BL382" s="10" t="str">
        <f aca="false">IF(BK382="","",IF(AND(BK382&gt;=0,BK382&lt;=2),"0 - 2",IF(AND(BK382&gt;=2.5,BK382&lt;=4.5),"2,5 - 4,5",IF(AND(BK382&gt;=5,BK382&lt;=7),"5 - 7",IF(AND(BK382&gt;=7.5,BK382&lt;=9.5),"7,5 - 9,5",IF(AND(BK382&gt;=10,BK382&lt;=12),"10 - 12",IF(AND(BK382&gt;=12.5,BK382&lt;=13.5),"12,5 - 13,5",IF(BK382=14,"14",IF(AND(BK382&gt;=14.5,BK382&lt;=16.5),"14,5 - 16,5",IF(AND(BK382&gt;=17,BK382&lt;=19),"17 - 19",IF(AND(BK382&gt;=19.5,BK382&lt;=21.5),"19,5 - 21,5",IF(AND(BK382&gt;=22,BK382&lt;=24),"22 - 24",IF(AND(BK382&gt;=24.5,BK382&lt;=26.5),"24,5 - 26,5",IF(AND(BK382&gt;=27,BK382&lt;=29),"27 - 29",IF(AND(BK382&gt;=29.5,BK382&lt;=30),"29,5 - 30","Fuera de rango")))))))))))))))</f>
        <v>0 - 2</v>
      </c>
      <c r="BM382" s="11" t="n">
        <f aca="false">IF(BL382="","",IF(BL382="0 - 2",1,IF(BL382="2,5 - 4,5",2,IF(BL382="5 - 7",3,IF(BL382="7,5 - 9,5",4,IF(BL382="10 - 12",5,IF(BL382="12,5 - 13,5",6,IF(BL382="14","NORMA",IF(BL382="14,5 - 16,5",7,IF(BL382="17 - 19",8,IF(BL382="19,5 - 21,5",9,IF(BL382="22 - 24",10,IF(BL382="24,5 - 26,5",11,IF(BL382="27 - 29",12,IF(BL382="29,5 - 30",13,"")))))))))))))))</f>
        <v>1</v>
      </c>
      <c r="BN382" s="9" t="n">
        <v>16</v>
      </c>
      <c r="BO382" s="11" t="str">
        <f aca="false">IF(BN382="","",IF(AND(BN382&gt;=-20,BN382&lt;=-10),"-20 a -10",IF(AND(BN382&gt;=-9.5,BN382&lt;=0.5),"-9,5 a 0,5",IF(AND(BN382&gt;=1,BN382&lt;=11),"1 a 11",IF(AND(BN382&gt;=11.5,BN382&lt;=21.5),"11,5 a 21,5",IF(BN382=22,"22",IF(AND(BN382&gt;=22.5,BN382&lt;=32.5),"22,5 a 32,5",IF(AND(BN382&gt;=33,BN382&lt;=43),"33 a 43","Fuera de rango"))))))))</f>
        <v>11,5 a 21,5</v>
      </c>
      <c r="BP382" s="11" t="n">
        <f aca="false">IF(BO382="","",IF(BO382="-20 a -10",1,IF(BO382="-9,5 a 0,5",2,IF(BO382="1 a 11",3,IF(BO382="11,5 a 21,5",4,IF(BO382="22","NORMA",IF(BO382="22,5 a 32,5",5,IF(BO382="33 a 43",6,""))))))))</f>
        <v>4</v>
      </c>
      <c r="BQ382" s="9" t="n">
        <v>7</v>
      </c>
      <c r="BR382" s="10" t="str">
        <f aca="false">IF(BQ382="","",IF(AND(BQ382&gt;=-20,BQ382&lt;=-15),"-20 a -15",IF(AND(BQ382&gt;=-14.5,BQ382&lt;=-9.5),"-14,5 a -9,5",IF(AND(BQ382&gt;=-9,BQ382&lt;=-4),"-9 a -4",IF(AND(BQ382&gt;=-3.5,BQ382&lt;=2.5),"-3,5 a 2,5",IF(AND(BQ382&gt;=3,BQ382&lt;=8),"3 a 8",IF(AND(BQ382&gt;=8.5,BQ382&lt;=13.5),"8,5 a 13,5",IF(AND(BQ382&gt;=14,BQ382&lt;=17.5),"14 a 17,5",IF(BQ382=18,"18",IF(AND(BQ382&gt;=18.5,BQ382&lt;=23.5),"18,5 a 23,5",IF(AND(BQ382&gt;=24,BQ382&lt;=29),"24 a 29",IF(AND(BQ382&gt;=29.5,BQ382&lt;=34.5),"29,5 a 34,5",IF(AND(BQ382&gt;=35,BQ382&lt;=40),"35 a 40","Fuera de rango")))))))))))))</f>
        <v>3 a 8</v>
      </c>
      <c r="BS382" s="11" t="n">
        <f aca="false">IF(BR382="","",IF(BR382="-20 a -15",1,IF(BR382="-14,5 a -9,5",2,IF(BR382="-9 a -4",3,IF(BR382="-3,5 a 2,5",4,IF(BR382="3 a 8",5,IF(BR382="8,5 a 13,5",6,IF(BR382="14 a 17,5",7,IF(BR382="18","NORMA",IF(BR382="18,5 a 23,5",8,IF(BR382="24 a 29",9,IF(BR382="29,5 a 34,5",10,IF(BR382="35 a 40",11,"")))))))))))))</f>
        <v>5</v>
      </c>
      <c r="BT382" s="9" t="n">
        <v>0</v>
      </c>
      <c r="BU382" s="10" t="str">
        <f aca="false">IF(BT382="","",IF(AND(BT382&gt;=-20,BT382&lt;=-18),"-20 a -18",IF(AND(BT382&gt;=-17.5,BT382&lt;=-15.5),"-17,5 a -15,5",IF(AND(BT382&gt;=-15,BT382&lt;=-13),"-15 a -13",IF(AND(BT382&gt;=-12.5,BT382&lt;=-10.5),"-12,5 a -10,5",IF(AND(BT382&gt;=-10,BT382&lt;=-8),"-10 a -8",IF(AND(BT382&gt;=-7.5,BT382&lt;=-5.5),"-7,5 a -5,5",IF(AND(BT382&gt;=-5,BT382&lt;=-3),"-5 a -3",IF(AND(BT382&gt;=-2.5,BT382&lt;=-0.5),"-2,5 a -0,5",IF(BT382=0,"0",IF(AND(BT382&gt;=0.5,BT382&lt;=2.5),"0,5 a 2,5",IF(AND(BT382&gt;=3,BT382&lt;=5),"3 a 5",IF(AND(BT382&gt;=5.5,BT382&lt;=7.5),"5,5 a 7,5",IF(AND(BT382&gt;=8,BT382&lt;=10),"8 a 10",IF(AND(BT382&gt;=10.5,BT382&lt;=12.5),"10,5 a 12,5",IF(AND(BT382&gt;=13,BT382&lt;=15),"13 a 15",IF(AND(BT382&gt;=15.5,BT382&lt;=17.5),"15,5 a 17,5",IF(AND(BT382&gt;=18,BT382&lt;=20),"18 a 20","Fuera de rango"))))))))))))))))))</f>
        <v>0</v>
      </c>
      <c r="BV382" s="11" t="str">
        <f aca="false">IF(BT382="","",IF(BT382=0,"NORMA",IF(AND(BT382&gt;=-20,BT382&lt;=-18),2,IF(AND(BT382&gt;=-17.5,BT382&lt;=-15.5),2,IF(AND(BT382&gt;=-15,BT382&lt;=-13),3,IF(AND(BT382&gt;=-12.5,BT382&lt;=-10.5),4,IF(AND(BT382&gt;=-10,BT382&lt;=-8),5,IF(AND(BT382&gt;=-7.5,BT382&lt;=-5.5),6,IF(AND(BT382&gt;=-5,BT382&lt;=-3),7,IF(AND(BT382&gt;=-2.5,BT382&lt;=-0.5),8,IF(AND(BT382&gt;=0.5,BT382&lt;=2.5),9,IF(AND(BT382&gt;=3,BT382&lt;=5),10,IF(AND(BT382&gt;=5.5,BT382&lt;=7.5),11,IF(AND(BT382&gt;=8,BT382&lt;=10),12,IF(AND(BT382&gt;=10.5,BT382&lt;=12.5),13,IF(AND(BT382&gt;=13,BT382&lt;=15),14,IF(AND(BT382&gt;=15.5,BT382&lt;=17.5),15,IF(AND(BT382&gt;=18,BT382&lt;=20),16,"Fuera de rango"))))))))))))))))))</f>
        <v>NORMA</v>
      </c>
      <c r="BW382" s="9" t="n">
        <v>-8.75</v>
      </c>
      <c r="BX382" s="10" t="n">
        <f aca="false">18.5- (0.3*H382)</f>
        <v>14.6</v>
      </c>
      <c r="BY382" s="10" t="n">
        <f aca="false">(BW382)-(BX382)</f>
        <v>-23.35</v>
      </c>
      <c r="BZ382" s="10" t="str">
        <f aca="false">IF(BY382="","",IF(BY382&lt;-27.5,"De -30 a -28",IF(BY382&lt;-25,"De -27,5 a -25,5",IF(BY382&lt;-22.5,"De -25 a -23",IF(BY382&lt;-20,"De -22,5 a -20,5",IF(BY382&lt;-17.5,"De -20 a -18",IF(BY382&lt;-15,"De -17,5 a -15,5",IF(BY382&lt;-12.5,"De -15 a -13",IF(BY382&lt;-10,"De -12,5 a -10,5",IF(BY382&lt;-7.5,"De -10 a -8",IF(BY382&lt;-5,"De -7,5 a -5,5",IF(BY382&lt;-2.5,"De -5 a -3",IF(BY382&lt;0,"De -2,5 a -0,5",IF(BY382&lt;2.5,"De 0 a 2",IF(BY382&lt;5,"De 2,5 a 4,5",IF(BY382&lt;7.5,"De 5 a 7",IF(BY382&lt;10,"De 7,5 a 9,5",IF(BY382&lt;12.5,"De 10 a 12",IF(BY382&lt;15,"De 12,5 a 14,5",IF(BY382&lt;17.5,"De 15 a 17",IF(BY382&lt;20,"De 17,5 a 19,5",IF(BY382&lt;22.5,"De 20 a 22",IF(BY382&lt;25,"De 22,5 a 24,5",IF(BY382&lt;27.5,"De 25 a 27","De 27,5 a 30"))))))))))))))))))))))))</f>
        <v>De -25 a -23</v>
      </c>
      <c r="CA382" s="12" t="n">
        <f aca="false">IF(BY382="","",IF(BY382&lt;=-28,1,IF(BY382&lt;=-25.5,2,IF(BY382&lt;=-23,3,IF(BY382&lt;=-20.5,4,IF(BY382&lt;=-18,5,IF(BY382&lt;=-15.5,6,IF(BY382&lt;=-13,7,IF(BY382&lt;=-10.5,8,IF(BY382&lt;=-8,9,IF(BY382&lt;=-5.5,10,IF(BY382&lt;=-3,11,IF(BY382&lt;=-0.5,12,IF(BY382&lt;=2,13,IF(BY382&lt;=4.5,14,IF(BY382&lt;=7,15,IF(BY382&lt;=9.5,16,IF(BY382&lt;=12,17,IF(BY382&lt;=14.5,18,IF(BY382&lt;=17,19,IF(BY382&lt;=19.5,20,IF(BY382&lt;=22,21,IF(BY382&lt;=24.5,22,IF(BY382&lt;=27,23,IF(BY382&lt;=30,24,"Fuera de rango")))))))))))))))))))))))))</f>
        <v>3</v>
      </c>
      <c r="CB382" s="9" t="n">
        <v>-6.25</v>
      </c>
      <c r="CC382" s="10" t="n">
        <f aca="false">18.5- (0.3*H382)</f>
        <v>14.6</v>
      </c>
      <c r="CD382" s="10" t="n">
        <f aca="false">(CB382)-(CC382)</f>
        <v>-20.85</v>
      </c>
      <c r="CE382" s="10" t="str">
        <f aca="false">IF(CD382="","",IF(CD382&lt;-27.5,"De -30 a -28",IF(CD382&lt;-25,"De -27,5 a -25,5",IF(CD382&lt;-22.5,"De -25 a -23",IF(CD382&lt;-20,"De -22,5 a -20,5",IF(CD382&lt;-17.5,"De -20 a -18",IF(CD382&lt;-15,"De -17,5 a -15,5",IF(CD382&lt;-12.5,"De -15 a -13",IF(CD382&lt;-10,"De -12,5 a -10,5",IF(CD382&lt;-7.5,"De -10 a -8",IF(CD382&lt;-5,"De -7,5 a -5,5",IF(CD382&lt;-2.5,"De -5 a -3",IF(CD382&lt;0,"De -2,5 a -0,5",IF(CD382&lt;=2,"De 0 a 2",IF(CD382&lt;=4.5,"De 2,5 a 4,5",IF(CD382&lt;=7,"De 5 a 7",IF(CD382&lt;=9.5,"De 7,5 a 9,5",IF(CD382&lt;=12,"De 10 a 12",IF(CD382&lt;=14.5,"De 12,5 a 14,5",IF(CD382&lt;=17,"De 15 a 17",IF(CD382&lt;=19.5,"De 17,5 a 19,5",IF(CD382&lt;=22,"De 20 a 22",IF(CD382&lt;=24.5,"De 22,5 a 24,5",IF(CD382&lt;=27,"De 25 a 27","De 27,5 a 30"))))))))))))))))))))))))</f>
        <v>De -22,5 a -20,5</v>
      </c>
      <c r="CF382" s="12" t="n">
        <f aca="false">IF(CD382="","",IF(CD382&lt;-27.5,1,IF(CD382&lt;-25,2,IF(CD382&lt;-22.5,3,IF(CD382&lt;-20,4,IF(CD382&lt;-17.5,5,IF(CD382&lt;-15,6,IF(CD382&lt;-12.5,7,IF(CD382&lt;-10,8,IF(CD382&lt;-7.5,9,IF(CD382&lt;-5,10,IF(CD382&lt;-2.5,11,IF(CD382&lt;0,12,IF(CD382&lt;2.5,13,IF(CD382&lt;5,14,IF(CD382&lt;7.5,15,IF(CD382&lt;10,16,IF(CD382&lt;12.5,17,IF(CD382&lt;15,18,IF(CD382&lt;17.5,19,IF(CD382&lt;20,20,IF(CD382&lt;22.5,21,IF(CD382&lt;25,22,IF(CD382&lt;27.5,23,24))))))))))))))))))))))))</f>
        <v>4</v>
      </c>
      <c r="CG382" s="9" t="n">
        <v>-5</v>
      </c>
      <c r="CH382" s="10" t="str">
        <f aca="false">IF(CG382="","",IF(AND(CG382&gt;=-10,CG382&lt;=-9.5),"-10 a -9,5",IF(AND(CG382&gt;-9.5,CG382&lt;=-8.5),"-9 a -8,5",IF(AND(CG382&gt;-8.5,CG382&lt;=-7.5),"-8 a -7,5",IF(AND(CG382&gt;-7.5,CG382&lt;=-6.5),"-7 a -6,5",IF(AND(CG382&gt;-6.5,CG382&lt;=-5.5),"-6 a -5,5",IF(AND(CG382&gt;-5.5,CG382&lt;=-4.5),"-5 a -4,5",IF(AND(CG382&gt;-4.5,CG382&lt;=-3.5),"-4 a -3,5",IF(AND(CG382&gt;-3.5,CG382&lt;=-2.5),"-3 a -2,5",IF(CG382=-2.25,"-2,25",IF(AND(CG382&gt;-2.5,CG382&lt;=-1.5),"-2 a -1,5",IF(AND(CG382&gt;-1.5,CG382&lt;=-0.5),"-1 a -0,5",IF(AND(CG382&gt;-0.5,CG382&lt;=0.5),"0 a 0,5",IF(AND(CG382&gt;0.5,CG382&lt;=1.5),"1 a 1,5",IF(AND(CG382&gt;1.5,CG382&lt;=2.5),"2 a 2,5",IF(AND(CG382&gt;2.5,CG382&lt;=3.5),"3 a 3,5",IF(AND(CG382&gt;3.5,CG382&lt;=4.5),"4 a 4,5",IF(AND(CG382&gt;4.5,CG382&lt;=5.5),"5 a 5,5",IF(AND(CG382&gt;5.5,CG382&lt;=6.5),"6 a 6,5",IF(AND(CG382&gt;6.5,CG382&lt;=7.5),"7 a 7,5",IF(AND(CG382&gt;7.5,CG382&lt;=8.5),"8 a 8,5",IF(AND(CG382&gt;8.5,CG382&lt;=9.5),"9 a 9,5",IF(CG382&gt;=10,"10","Fuera de rango")))))))))))))))))))))))</f>
        <v>-5 a -4,5</v>
      </c>
      <c r="CI382" s="11" t="n">
        <f aca="false">IF(CG382="","",IF(CG382=-2.25,"NORMA",IF(CG382&lt;=-9.5,1,IF(CG382&lt;=-8.5,2,IF(CG382&lt;=-7.5,3,IF(CG382&lt;=-6.5,4,IF(CG382&lt;=-5.5,5,IF(CG382&lt;=-4.5,6,IF(CG382&lt;=-3.5,7,IF(CG382&lt;=-2.5,8,IF(CG382&lt;=-1.5,9,IF(CG382&lt;=-0.5,10,IF(CG382&lt;=0.5,11,IF(CG382&lt;=1.5,12,IF(CG382&lt;=2.5,13,IF(CG382&lt;=3.5,14,IF(CG382&lt;=4.5,15,IF(CG382&lt;=5.5,16,IF(CG382&lt;=6.5,17,IF(CG382&lt;=7.5,18,IF(CG382&lt;=8.5,19,IF(CG382&lt;=9.5,20,IF(CG382=10,21,"Fuera de rango")))))))))))))))))))))))</f>
        <v>6</v>
      </c>
      <c r="CJ382" s="9" t="n">
        <v>2.25</v>
      </c>
      <c r="CK382" s="10" t="str">
        <f aca="false">IF(CJ382="","",IF(AND(CJ382&gt;=-6,CJ382&lt;=-5.5),"-6 a -5,5",IF(AND(CJ382&gt;-5.5,CJ382&lt;=-4.5),"-5 a -4,5",IF(AND(CJ382&gt;-4.5,CJ382&lt;=-3.5),"-4 a -3,5",IF(AND(CJ382&gt;-3.5,CJ382&lt;=-2.5),"-3 a -2,5",IF(AND(CJ382&gt;-2.5,CJ382&lt;=-1.5),"-2 a -1,5",IF(AND(CJ382&gt;-1.5,CJ382&lt;=-0.5),"-1 a -0,5",IF(AND(CJ382&gt;-0.5,CJ382&lt;=0.5),"0 a 0,5",IF(AND(CJ382&gt;0.5,CJ382&lt;=1.5),"1 a 1,5",IF(AND(CJ382&gt;1.5,CJ382&lt;2.5),"2",IF(AND(CJ382&gt;=2.5,CJ382&lt;=3),"2,5 a 3",IF(AND(CJ382&gt;3,CJ382&lt;=4),"3,5 a 4",IF(AND(CJ382&gt;4,CJ382&lt;=5),"4,5 a 5",IF(AND(CJ382&gt;5,CJ382&lt;=6),"5,5 a 6",IF(AND(CJ382&gt;6,CJ382&lt;=7),"6,5 a 7",IF(AND(CJ382&gt;7,CJ382&lt;=8),"7,5 a 8",IF(AND(CJ382&gt;8,CJ382&lt;=9.5),"8,5 a 9,5",IF(CJ382=10,"10","Fuera de rango"))))))))))))))))))</f>
        <v>2</v>
      </c>
      <c r="CL382" s="11" t="str">
        <f aca="false">IF(CK382="","",IF(OR(CK382="-6 a -5,5",CK382="-6 - -5,5"),1,IF(OR(CK382="-5 a -4,5",CK382="-5 - -4,5"),2,IF(OR(CK382="-4 a -3,5",CK382="-4 - -3,5"),3,IF(OR(CK382="-3 a -2,5",CK382="-3 - -2,5"),4,IF(OR(CK382="-2 a -1,5",CK382="-2 - -1,5"),5,IF(OR(CK382="-1 a -0,5",CK382="-1 - -0,5"),6,IF(OR(CK382="0 a 0,5",CK382="0 - 0,5"),7,IF(OR(CK382="1 a 1,5",CK382="1 - 1,5"),8,IF(CK382="2","NORMA",IF(OR(CK382="2,5 a 3",CK382="2,5 - 3"),9,IF(OR(CK382="3,5 a 4",CK382="3,5 - 4"),10,IF(OR(CK382="4,5 a 5",CK382="4,5 - 5"),11,IF(OR(CK382="5,5 a 6",CK382="5,5 - 6"),12,IF(OR(CK382="6,5 a 7",CK382="6,5 - 7"),13,IF(OR(CK382="7,5 a 8",CK382="7,5 - 8"),14,IF(OR(CK382="8,5 a 9",CK382="8,5 - 9,5",CK382="9 a 9,5"),15,IF(CK382="10",15,IF(OR(CK382="0,5 a 1",CK382="0,5 - 1"),7,"Fuera de rango")))))))))))))))))))</f>
        <v>NORMA</v>
      </c>
      <c r="CN382" s="10" t="str">
        <f aca="false">IF(CM382=0,"0", " ")</f>
        <v>0</v>
      </c>
      <c r="CO382" s="10" t="str">
        <f aca="false">IF(CM382&gt;0,"EME"," ")</f>
        <v> </v>
      </c>
      <c r="CQ382" s="10" t="str">
        <f aca="false">IF(CP382&gt;0,"0", " ")</f>
        <v> </v>
      </c>
      <c r="CR382" s="10" t="str">
        <f aca="false">IF(CP382&gt;0,"EME"," ")</f>
        <v> </v>
      </c>
      <c r="CS382" s="9" t="n">
        <v>2.25</v>
      </c>
      <c r="CV382" s="9" t="n">
        <v>2.25</v>
      </c>
      <c r="CY382" s="9" t="n">
        <v>0</v>
      </c>
      <c r="DB382" s="9" t="n">
        <v>0</v>
      </c>
      <c r="DC382" s="11" t="str">
        <f aca="false">IF(DB382&lt;0,"2"," ")</f>
        <v> </v>
      </c>
      <c r="DD382" s="11" t="str">
        <f aca="false">IF(DB382&lt;0,"MIO"," ")</f>
        <v> </v>
      </c>
      <c r="DE382" s="9" t="n">
        <v>0</v>
      </c>
      <c r="DF382" s="10" t="str">
        <f aca="false">IF(DE382&lt;0,"3"," ")</f>
        <v> </v>
      </c>
      <c r="DG382" s="10" t="str">
        <f aca="false">IF(DE382&lt;0,"AST"," ")</f>
        <v> </v>
      </c>
      <c r="DH382" s="9" t="n">
        <v>0</v>
      </c>
      <c r="DI382" s="10" t="str">
        <f aca="false">IF(DH382&lt;0,"3"," ")</f>
        <v> </v>
      </c>
      <c r="DJ382" s="10" t="str">
        <f aca="false">IF(DH382&lt;0,"AST"," ")</f>
        <v> </v>
      </c>
      <c r="DK382" s="9" t="n">
        <v>0</v>
      </c>
      <c r="DL382" s="10" t="str">
        <f aca="false">IF(DK382&gt;0,"4"," ")</f>
        <v> </v>
      </c>
      <c r="DM382" s="10" t="str">
        <f aca="false">IF(DK382&gt;0,"PRE"," ")</f>
        <v> </v>
      </c>
      <c r="DN382" s="9" t="n">
        <v>0</v>
      </c>
      <c r="DO382" s="10" t="str">
        <f aca="false">IF(DN382&gt;0,"4"," ")</f>
        <v> </v>
      </c>
      <c r="DP382" s="10" t="str">
        <f aca="false">IF(DN382&gt;0,"PRE"," ")</f>
        <v> </v>
      </c>
      <c r="DS382" s="12" t="str">
        <f aca="false">CONCATENATE(CO382,CU382,DA382,DG382,DM382)</f>
        <v>   </v>
      </c>
      <c r="DT382" s="10" t="e">
        <f aca="false" t="array" ref="DT382">_xlfn.IFS(DS382="EME    ","0", DS382=" HIP   ","1", DS382="  MIO  ","2", DS382="   AST ","3", DS382="    PRE","4", DS382="EME   PRE","5", DS382=" HIP  PRE","6", DS382=" HIP AST ","7", DS382="  MIO PRE","8", DS382="  MIOAST ","9", DS382="   ASTPRE","10",DS382=" HIP ASTPRE","11", DS382="  MIOASTPRE","12", DS382="     ","0")</f>
        <v>#N/A</v>
      </c>
      <c r="DV382" s="1" t="e">
        <f aca="false" t="array" ref="DV382">_xlfn.IFS(DU382="SI","2", DU382="NO","1")</f>
        <v>#N/A</v>
      </c>
      <c r="DX382" s="11" t="str">
        <f aca="false">IF(DW382=0,"1","2")</f>
        <v>1</v>
      </c>
      <c r="DY382" s="11" t="str">
        <f aca="false" t="array" ref="DY382">_xlfn.IFS(DW382=0,"0", DW382=0.25, "1", DW382=0.5,"2", DW382=0.75,"3", DW382=1,"4",DW382=1.25,"5", DW382=1.5,"6", DW382=1.75,"7", DW382=2,"8")</f>
        <v>0</v>
      </c>
      <c r="EA382" s="11" t="str">
        <f aca="false">IF(DZ382=0,"1","2")</f>
        <v>1</v>
      </c>
      <c r="EB382" s="11" t="str">
        <f aca="false" t="array" ref="EB382">_xlfn.IFS(DZ382=0,"0", DZ382=0.25, "1", DZ382=0.5,"2", DZ382=0.75,"3", DZ382=1,"4",DZ382=1.25,"5", DZ382=1.5,"6", DZ382=1.75,"7", DZ382=2,"8")</f>
        <v>0</v>
      </c>
      <c r="ED382" s="10" t="str">
        <f aca="false">IF(EC382=0,"1","2")</f>
        <v>1</v>
      </c>
      <c r="EE382" s="11" t="str">
        <f aca="false" t="array" ref="EE382">_xlfn.IFS(EC382=0,"0", EC382=-0.25, "1", EC382=-0.5,"2", EC382=-0.75,"3", EC382=-1,"4",EC382=-1.25,"5", EC382=-1.5,"6", EC382=-1.75,"7", EC382=-2,"8", EC382=-2.25,"9",EC382=-2.5,"10", EC382=-2.75,"11", EC382=-3,"12", EC382=-3.25,"13", EC382=-3.5,"14", EC382=-3.75,"15",EC382=-4,"16")</f>
        <v>0</v>
      </c>
      <c r="EG382" s="10" t="str">
        <f aca="false">IF(EF382=0,"1","2")</f>
        <v>1</v>
      </c>
      <c r="EH382" s="11" t="str">
        <f aca="false" t="array" ref="EH382">_xlfn.IFS(EF382=0,"0", EF382=-0.25, "1", EF382=-0.5,"2", EF382=-0.75,"3", EF382=-1,"4",EF382=-1.25,"5", EF382=-1.5,"6", EF382=-1.75,"7", EF382=-2,"8", EF382=-2.25,"9",EF382=-2.5,"10", EF382=-2.75,"11", EF382=-3,"12", EF382=-3.25,"13", EF382=-3.5,"14", EF382=-3.75,"15",EF382=-4,"16")</f>
        <v>0</v>
      </c>
      <c r="EJ382" s="11" t="str">
        <f aca="false">IF(EI382=0,"1","2")</f>
        <v>1</v>
      </c>
      <c r="EK382" s="11" t="str">
        <f aca="false" t="array" ref="EK382">_xlfn.IFS(EI382=0,"0", EI382=-0.25, "1", EI382=-0.5,"2", EI382=-0.75,"3", EI382=-1,"4",EI382=-1.25,"5", EI382=-1.5,"6", EI382=-1.75,"7", EI382=-2,"8", EI382=-2.25,"9", EI382=-2.25,"9",EI382=-2.5,"10", EI382=-2.75,"11", EI382=-3,"12", EI382=-3.25,"13", EI382=-3.5,"14", EI382=-3.75,"15",EI382=-4,"16", EI382=0.25, "17", EI382=0.5, "18")</f>
        <v>0</v>
      </c>
      <c r="EM382" s="11" t="str">
        <f aca="false">IF(EL382=0,"1","2")</f>
        <v>1</v>
      </c>
      <c r="EN382" s="11" t="str">
        <f aca="false" t="array" ref="EN382">_xlfn.IFS(EL382=0.25,"17",EL382=0.5,"18", EL382=0,"0", EL382=-0.25, "1", EL382=-0.5,"2", EL382=-0.75,"3", EL382=-1,"4",EL382=-1.25,"5", EL382=-1.5,"6", EL382=-1.75,"7", EL382=-2,"8",EL382= -2.25,"9",EL382=-2.5,"10",EL382= -2.75,"11",EL382= -3,"12",EL382= -3.25,"13",EL382= -3.5,"14",EL382= -3.75,"15",EL382=-4,"16")</f>
        <v>0</v>
      </c>
      <c r="EP382" s="11" t="str">
        <f aca="false">IF(EO382=0,"1","2")</f>
        <v>1</v>
      </c>
      <c r="EQ382" s="11" t="str">
        <f aca="false" t="array" ref="EQ382">_xlfn.IFS(EO382=0,"0", EO382=0.25, "1", EO382=0.5,"2", EO382=0.75,"3", EO382=1,"4",EO382=1.25,"5", EO382=1.5,"6", EO382=1.75,"7", EO382=2,"8", EO382=2.25,"9", EO382=2.25,"9",EO382=2.5,"10", EO382=2.75,"11", EO382=3,"12", EO382=3.25,"13", EO382=3.5,"14", EO382=3.75,"15",EO382=4,"16", EO382=-0.25, "17", bq=-0.5, "18")</f>
        <v>0</v>
      </c>
      <c r="ES382" s="11" t="str">
        <f aca="false">IF(ER382=0,"1","2")</f>
        <v>1</v>
      </c>
      <c r="ET382" s="11" t="str">
        <f aca="false" t="array" ref="ET382">_xlfn.IFS(ER382=0,"0", ER382=0.25, "1", ER382=0.5,"2", ER382=0.75,"3", ER382=1,"4",ER382=1.25,"5", ER382=1.5,"6", ER382=1.75,"7", ER382=2,"8", ER382=2.25,"9", ER382=2.25,"9",ER382=2.5,"10", ER382=2.75,"11", ER382=3,"12", ER382=3.25,"13", ER382=3.5,"14", ER382=3.75,"15",ER382=4,"16", ER382=-0.25, "17", bq=-0.5, "18")</f>
        <v>0</v>
      </c>
      <c r="EV382" s="14" t="e">
        <f aca="false">VLOOKUP(EU382,LEYENDA!$G$2:$H$8,2,TRUE())</f>
        <v>#N/A</v>
      </c>
      <c r="EW382" s="14" t="e">
        <f aca="false" t="array" ref="EW382">_xlfn.IFS(EV382="0-5","1", EV382="6-12","2", EV382="13-18","3", EV382="19-24","4", EV382="25-36","5", EV382="37-48","6", EV382="49-60","7")</f>
        <v>#N/A</v>
      </c>
    </row>
    <row r="383" customFormat="false" ht="13.5" hidden="false" customHeight="false" outlineLevel="0" collapsed="false">
      <c r="A383" s="1" t="n">
        <v>115</v>
      </c>
      <c r="B383" s="2" t="n">
        <v>2</v>
      </c>
      <c r="C383" s="33" t="n">
        <v>41986</v>
      </c>
      <c r="E383" s="5" t="str">
        <f aca="false">VLOOKUP(A383,'286'!$A$3:$J$6279,10,FALSE())</f>
        <v>JORDAO, IARA</v>
      </c>
      <c r="F383" s="4" t="str">
        <f aca="false">VLOOKUP(A383,'286'!$A$3:$I$1768,3,FALSE())</f>
        <v>JORI</v>
      </c>
      <c r="G383" s="6" t="n">
        <f aca="false">VLOOKUP(A383,'286'!$A$3:$I$1768,4,FALSE())</f>
        <v>37235</v>
      </c>
      <c r="H383" s="7" t="n">
        <f aca="false">YEAR(C383)-YEAR(G383)</f>
        <v>13</v>
      </c>
      <c r="I383" s="1" t="str">
        <f aca="false">VLOOKUP(H383,LEYENDA!$C$2:$D$6,2,TRUE())</f>
        <v>13-24</v>
      </c>
      <c r="J383" s="5" t="str">
        <f aca="false">VLOOKUP(A383,'286'!$A$3:$I$1768,7,FALSE())</f>
        <v>M</v>
      </c>
      <c r="K383" s="8" t="n">
        <f aca="false">VLOOKUP(A383,'286'!$A$3:$I$1768,2,FALSE())</f>
        <v>0</v>
      </c>
      <c r="L383" s="4" t="str">
        <f aca="false">VLOOKUP(A383,'286'!$A$3:$I$1768,8,FALSE())</f>
        <v>D</v>
      </c>
      <c r="M383" s="4" t="str">
        <f aca="false">VLOOKUP(A383,'286'!$A$3:$I$1768,9,FALSE())</f>
        <v>D</v>
      </c>
      <c r="N383" s="8" t="str">
        <f aca="false">IF(R383=O383, "MISMA","CONTRARIA")</f>
        <v>MISMA</v>
      </c>
      <c r="O383" s="8" t="str">
        <f aca="false" t="array" ref="O383">_xlfn.IFS(L383="D","1", L383="I","2")</f>
        <v>1</v>
      </c>
      <c r="P383" s="8" t="e">
        <f aca="false" t="array" ref="P383">_xlfn.IFS(K383="OD","1", K383="OI","2")</f>
        <v>#N/A</v>
      </c>
      <c r="Q383" s="1" t="str">
        <f aca="false" t="array" ref="Q383">_xlfn.IFS(J383="M","1", J383="H","2")</f>
        <v>1</v>
      </c>
      <c r="R383" s="8" t="str">
        <f aca="false" t="array" ref="R383">_xlfn.IFS(M383="D","1", M383="I","2")</f>
        <v>1</v>
      </c>
      <c r="S383" s="1" t="str">
        <f aca="false" t="array" ref="S383">_xlfn.IFS(N383="CONTRARIA", "1",N383= "MISMA","2")</f>
        <v>2</v>
      </c>
      <c r="T383" s="1" t="str">
        <f aca="false" t="array" ref="T383">_xlfn.IFS(I383="0-12","1", I383="13-24","2", I383="25-40","3", I383="41-60","4", I383="61-100","5")</f>
        <v>2</v>
      </c>
      <c r="U383" s="9" t="n">
        <v>-2</v>
      </c>
      <c r="V383" s="11" t="str">
        <f aca="false">IF(U383="","",IF(AND(U383&gt;=-9,U383&lt;=-6.5),"-9 a -6,5",IF(AND(U383&gt;=-6,U383&lt;=-3.5),"-6 a -3,5",IF(AND(U383&gt;=-3,U383&lt;=-1),"-3 a -1",IF(U383=-0.5,"-0,5",IF(AND(U383&gt;=0,U383&lt;=2.5),"0 a 2,5",IF(AND(U383&gt;=3,U383&lt;=5.5),"3 a 5,5",IF(AND(U383&gt;=6,U383&lt;=8.5),"6 a 8,5",IF(AND(U383&gt;=9,U383&lt;=20),"9 a 20","Fuera de rango")))))))))</f>
        <v>-3 a -1</v>
      </c>
      <c r="W383" s="11" t="n">
        <f aca="false">IF(V383="","",IF(V383="-9 a -6,5",2,IF(V383="-6 a -3,5",3,IF(V383="-3 a -1",4,IF(V383="-0,5","NORMA",IF(V383="0 a 2,5",5,IF(V383="3 a 5,5",6,IF(V383="6 a 8,5",7,IF(V383="9 a 20",8,"Fuera de rango")))))))))</f>
        <v>4</v>
      </c>
      <c r="X383" s="9" t="n">
        <v>19</v>
      </c>
      <c r="Y383" s="11" t="str">
        <f aca="false">IF(X383="","",IF(AND(X383&gt;=0,X383&lt;=4),"0 a 4",IF(AND(X383&gt;=4.5,X383&lt;=8.5),"4,5 a 8,5",IF(X383=9,"9",IF(AND(X383&gt;=9.5,X383&lt;=13),"9,5 a 13",IF(AND(X383&gt;=13.5,X383&lt;=20),"13,5 a 20",IF(AND(X383&gt;=20.5,X383&lt;=35),"20,5 a 35","Fuera de rango")))))))</f>
        <v>13,5 a 20</v>
      </c>
      <c r="Z383" s="11" t="n">
        <f aca="false">IF(Y383="","",IF(Y383="0 a 4",1,IF(Y383="4,5 a 8,5",2,IF(Y383="9","NORMA",IF(Y383="9,5 a 13",3,IF(Y383="13,5 a 20",4,IF(Y383="20,5 a 35",5,"Fuera de rango")))))))</f>
        <v>4</v>
      </c>
      <c r="AA383" s="9" t="n">
        <v>20</v>
      </c>
      <c r="AB383" s="10" t="str">
        <f aca="false">IF(AA383="","",IF(AND(AA383&gt;=0,AA383&lt;=9),"0 a 9",IF(AND(AA383&gt;=9.5,AA383&lt;=18.5),"9,5 a 18,5",IF(AA383=19,"19",IF(AND(AA383&gt;=19.5,AA383&lt;=28),"19,5 a 28",IF(AND(AA383&gt;=28.5,AA383&lt;=40),"28,5 a 40","Fuera de rango"))))))</f>
        <v>19,5 a 28</v>
      </c>
      <c r="AC383" s="11" t="n">
        <f aca="false" t="array" ref="AC383">_xlfn.IFS(AB383="","",AB383="0 a 9",1,AB383="9,5 a 18,5",2,AB383="19","NORMA",AB383="19,5 a 28",3,AB383="28,5 a 40",4,TRUE(),"Fuera de rango")</f>
        <v>3</v>
      </c>
      <c r="AD383" s="9" t="n">
        <v>6</v>
      </c>
      <c r="AE383" s="10" t="str">
        <f aca="false">IF(AD383="","",IF(AND(AD383&gt;=-10,AD383&lt;=0),"De -10 a 0",IF(AND(AD383&gt;=0.5,AD383&lt;=9.5),"0,5 a 9,5",IF(AD383=10,"10",IF(AND(AD383&gt;=10.5,AD383&lt;=20),"10,5 a 20",IF(AND(AD383&gt;=20.5,AD383&lt;=40),"20,5 a 40","Fuera de rango"))))))</f>
        <v>0,5 a 9,5</v>
      </c>
      <c r="AF383" s="12" t="n">
        <f aca="false">IF(AD383="","",IF(AND(AD383&gt;=-10,AD383&lt;=0),1,IF(AND(AD383&gt;=0.5,AD383&lt;=9.5),2,IF(AD383=10,"NORMA",IF(AND(AD383&gt;=10.5,AD383&lt;=20),3,IF(AND(AD383&gt;=20.5,AD383&lt;=40),4,""))))))</f>
        <v>2</v>
      </c>
      <c r="AG383" s="9" t="n">
        <v>8</v>
      </c>
      <c r="AH383" s="10" t="str">
        <f aca="false">IF(AG383="","",IF(AND(AG383&gt;=0,AG383&lt;=4),"0 a 4",IF(AND(AG383&gt;=4.5,AG383&lt;=8.5),"4,5 a 8,5",IF(AG383=9,"9",IF(AND(AG383&gt;=9.5,AG383&lt;=13),"9,5 a 13",IF(AND(AG383&gt;=13.5,AG383&lt;=25),"13,5 a 25","Fuera de rango"))))))</f>
        <v>4,5 a 8,5</v>
      </c>
      <c r="AI383" s="10" t="n">
        <f aca="false">IF(AH383="","",IF(AH383="0 a 4",1,IF(AH383="4,5 a 8,5",2,IF(AH383="9","NORMA",IF(AH383="9,5 a 13",3,IF(AH383="13,5 a 25",4,""))))))</f>
        <v>2</v>
      </c>
      <c r="AJ383" s="9" t="n">
        <v>3</v>
      </c>
      <c r="AK383" s="10" t="str">
        <f aca="false">IF(AJ383="","",IF(AND(AJ383&gt;=-15,AJ383&lt;=-10.5),"-15 a -10,5",IF(AND(AJ383&gt;=-10,AJ383&lt;=-4),"-10 a -4",IF(AND(AJ383&gt;=-4.5,AJ383&lt;=0),"-4,5 a 0",IF(AND(AJ383&gt;=0.5,AJ383&lt;=4.5),"0,5 a 4,5",IF(AJ383=5,"5",IF(AND(AJ383&gt;=5.5,AJ383&lt;=10),"5,5 a 10",IF(AND(AJ383&gt;=10.5,AJ383&lt;=20),"10,5 a 20","Fuera de rango"))))))))</f>
        <v>0,5 a 4,5</v>
      </c>
      <c r="AL383" s="11" t="n">
        <f aca="false">IF(AK383="","",IF(AK383="-15 a -10,5",1,IF(AK383="-10 a -4",2,IF(AK383="-4,5 a 0",3,IF(AK383="0,5 a 4,5",4,IF(AK383="5","NORMA",IF(AK383="5,5 a 10",5,IF(AK383="10,5 a 20",6,"Error"))))))))</f>
        <v>4</v>
      </c>
      <c r="AM383" s="9" t="n">
        <v>0</v>
      </c>
      <c r="AN383" s="10" t="str">
        <f aca="false">IF(AM383="","",IF(AND(AM383&gt;=-7.5,AM383&lt;=-5.5),"-7,5 a -5,5",IF(AND(AM383&gt;=-5,AM383&lt;=-3),"-5 a -3",IF(AND(AM383&gt;=-2.5,AM383&lt;=-0.5),"-2,5 a -0,5",IF(AM383=0,"0,00",IF(AND(AM383&gt;=0.5,AM383&lt;=2.5),"0,5 a 2,5",IF(AND(AM383&gt;=3,AM383&lt;=5),"3 a 5",IF(AND(AM383&gt;=5.5,AM383&lt;=7.5),"5,5 a 7,5",IF(AND(AM383&gt;=8,AM383&lt;=10),"8 a 10","Fuera de rango")))))))))</f>
        <v>0,00</v>
      </c>
      <c r="AO383" s="11" t="str">
        <f aca="false">IF(AN383="","",IF(AN383="-7,5 a -5,5",1,IF(AN383="-5 a -3",2,IF(AN383="-2,5 a -0,5",3,IF(AN383="0,00","NORMA",IF(AN383="0,5 a 2,5",4,IF(AN383="3 a 5",5,IF(AN383="5,5 a 7,5",6,IF(AN383="8 a 10",7,"Error")))))))))</f>
        <v>NORMA</v>
      </c>
      <c r="AP383" s="9" t="n">
        <v>1</v>
      </c>
      <c r="AQ383" s="10" t="str">
        <f aca="false">IF(AP383="","",IF(AND(AP383&gt;=-20,AP383&lt;=-9.5),"-20 a -9,5",IF(AND(AP383&gt;=-9,AP383&lt;=-6.5),"-9 a -6,5",IF(AP383=-6,"-6",IF(AND(AP383&gt;=-5.5,AP383&lt;=-3),"-5,5 a -3",IF(AND(AP383&gt;=-2.5,AP383&lt;=0),"-2,5 a 0",IF(AND(AP383&gt;=0.5,AP383&lt;=3),"0,5 a 3",IF(AND(AP383&gt;=3.5,AP383&lt;=6),"3,5 a 6",IF(AND(AP383&gt;=6.5,AP383&lt;=9),"6,5 a 9",IF(AND(AP383&gt;=9.5,AP383&lt;=20),"9,5 a 20","Fuera de rango"))))))))))</f>
        <v>0,5 a 3</v>
      </c>
      <c r="AR383" s="11" t="n">
        <f aca="false">IF(AQ383="","",IF(AQ383="-20 a -9,5",1,IF(AQ383="-9 a -6,5",2,IF(AQ383="-6","NORMA",IF(AQ383="-5,5 a -3",3,IF(AQ383="-2,5 a 0",4,IF(AQ383="0,5 a 3",5,IF(AQ383="3,5 a 6",6,IF(AQ383="6,5 a 9",7,IF(AQ383="9,5 a 20",8,""))))))))))</f>
        <v>5</v>
      </c>
      <c r="AS383" s="9" t="n">
        <v>1</v>
      </c>
      <c r="AT383" s="10" t="str">
        <f aca="false">IF(AS383="","",IF(AND(AS383&gt;=-16,AS383&lt;=-14),"-16 a -14",IF(AND(AS383&gt;=-13.5,AS383&lt;=-11.5),"-13,5 a -11,5",IF(AND(AS383&gt;=-11,AS383&lt;=-9),"-11 a -9",IF(AND(AS383&gt;=-8.5,AS383&lt;=-6.5),"-8,5 a -6,5",IF(AND(AS383&gt;=-6,AS383&lt;=-4),"-6 a -4",IF(AND(AS383&gt;=-3.5,AS383&lt;=-1.5),"-3,5 a -1,5",IF(AND(AS383&gt;=-1,AS383&lt;=1),"-1 a 1",IF(AND(AS383&gt;=1.5,AS383&lt;=3.5),"1,5 a 3,5",IF(AND(AS383&gt;=4,AS383&lt;=6),"4 a 6",IF(AND(AS383&gt;=6.5,AS383&lt;=8.5),"6,5 a 8,5",IF(AND(AS383&gt;=9,AS383&lt;=11),"9 a 11",IF(AND(AS383&gt;=11.5,AS383&lt;=13.5),"11,5 a 13,5",IF(AND(AS383&gt;=14,AS383&lt;=16),"14 a 16",IF(AND(AS383&gt;=16.5,AS383&lt;=18.5),"16,5 a 18,5",IF(AND(AS383&gt;=19,AS383&lt;=21),"19 a 21","Fuera de rango"))))))))))))))))</f>
        <v>-1 a 1</v>
      </c>
      <c r="AU383" s="11" t="n">
        <f aca="false" t="array" ref="AU383">IF(AT383="","",_xlfn.IFS(AT383="-16 a -14",1,AT383="-13,5 a -11,5",2,AT383="-11 a -9",3,AT383="-8,5 a -6,5",4,AT383="-6 a -4",5,AT383="-3,5 a -1,5",6,AT383="-1 a 1",7,AT383="1,5 a 3,5",8,AT383="4 a 6","NORMA",AT383="6,5 a 8,5",9,AT383="9 a 11",10,AT383="11,5 a 13,5",11,AT383="14 a 16",12,AT383="16,5 a 18,5",13,AT383="19 a 21",14,TRUE(),""))</f>
        <v>7</v>
      </c>
      <c r="AV383" s="9" t="n">
        <v>1.5</v>
      </c>
      <c r="AW383" s="10" t="str">
        <f aca="false">IF(AV383="","",IF(AND(AV383&gt;=-1,AV383&lt;=-0.5),"-1 a -0,5",IF(AND(AV383&gt;-0.5,AV383&lt;=0),"De -0,5 a 0",IF(AND(AV383&gt;=0.25,AV383&lt;=0.75),"0,25 a 0,75",IF(AND(AV383&gt;=1,AV383&lt;=1.5),"1 a 1,5",IF(AND(AV383&gt;=1.75,AV383&lt;=2.25),"1,75 a 2,25",IF(AND(AV383&gt;=2.5,AV383&lt;=3),"2,5 a 3",IF(AND(AV383&gt;=3.25,AV383&lt;=3.75),"3,25 a 3,75","Fuera de rango"))))))))</f>
        <v>1 a 1,5</v>
      </c>
      <c r="AX383" s="10" t="n">
        <f aca="false">IF(AW383="","",IF(OR(AW383="-1 a -0,5",AW383="-1 a -0.5"),1,IF(OR(AW383="De -0,5 a 0",AW383="-0,5 a 0",AW383="De -0.5 a 0"),2,IF(OR(AW383="0,25 a 0,75",AW383="0.25 a 0.75"),"NORMA",IF(OR(AW383="1 a 1,5",AW383="1 a 1.5"),3,IF(OR(AW383="1,75 a 2,25",AW383="1.75 a 2.25"),4,IF(OR(AW383="2,5 a 3",AW383="2.5 a 3"),5,IF(OR(AW383="3,25 a 3,75",AW383="3.25 a 3.75"),6,""))))))))</f>
        <v>3</v>
      </c>
      <c r="AY383" s="9" t="n">
        <v>-2</v>
      </c>
      <c r="AZ383" s="10" t="str">
        <f aca="false">IF(AY383="","",IF(AND(AY383&gt;=-20,AY383&lt;=-9.5),"-20 a -9,5",IF(AND(AY383&gt;=-9,AY383&lt;=-6.5),"-9 a -6,5",IF(AY383=-6,"-6",IF(AND(AY383&gt;=-5.5,AY383&lt;=-3),"-5,5 a -3",IF(AND(AY383&gt;=-2.5,AY383&lt;=0),"-2,5 a 0",IF(AND(AY383&gt;=0.5,AY383&lt;=3),"0,5 a 3",IF(AND(AY383&gt;=3.5,AY383&lt;=6),"3,5 a 6","Fuera de rango"))))))))</f>
        <v>-2,5 a 0</v>
      </c>
      <c r="BA383" s="11" t="n">
        <f aca="false">IF(AZ383="","",IF(AZ383="-20 a -9,5",1,IF(AZ383="-9 a -6,5",2,IF(AZ383="-6","NORMA",IF(AZ383="-5,5 a -3",3,IF(AZ383="-2,5 a 0",4,IF(AZ383="0,5 a 3",5,IF(AZ383="3,5 a 6",6,""))))))))</f>
        <v>4</v>
      </c>
      <c r="BB383" s="9" t="n">
        <v>0</v>
      </c>
      <c r="BC383" s="10" t="str">
        <f aca="false" t="array" ref="BC383">IF(BB383="","",_xlfn.IFS(AND(BB383&gt;=0,BB383&lt;=2),"0 a 2",AND(BB383&gt;=2.5,BB383&lt;=4.5),"2,5 a 4,5",AND(BB383&gt;=5,BB383&lt;=7),"5 a 7",AND(BB383&gt;=7.5,BB383&lt;=9.5),"7,5 a 9,5",AND(BB383&gt;=10,BB383&lt;=12),"10 a 12",AND(BB383&gt;=12.5,BB383&lt;=14.5),"12,5 a 14,5",BB383=15,"15",AND(BB383&gt;=15.5,BB383&lt;=17.5),"15,5 a 17,5",AND(BB383&gt;=18,BB383&lt;=20),"18 a 20",AND(BB383&gt;=20.5,BB383&lt;=22.5),"20,5 a 22,5",AND(BB383&gt;=23,BB383&lt;=25),"23 a 25",TRUE(),"Fuera de rango"))</f>
        <v>0 a 2</v>
      </c>
      <c r="BD383" s="11" t="n">
        <f aca="false" t="array" ref="BD383">IF(BC383="","",_xlfn.IFS(BC383="0 a 2",1,BC383="2,5 a 4,5",2,BC383="5 a 7",3,BC383="7,5 a 9,5",4,BC383="10 a 12",5,BC383="12,5 a 14,5",6,BC383="15","NORMA",BC383="15,5 a 17,5",7,BC383="18 a 20",8,BC383="20,5 a 22,5",9,BC383="23 a 25",10,TRUE(),"Fuera de rango"))</f>
        <v>1</v>
      </c>
      <c r="BE383" s="9" t="n">
        <v>18</v>
      </c>
      <c r="BF383" s="10" t="str">
        <f aca="false">IF(BE383="","",IF(AND(BE383&gt;=-20,BE383&lt;=-10),"-20 a -10",IF(AND(BE383&gt;=-9.5,BE383&lt;=0.5),"-9,5 a 0,5",IF(AND(BE383&gt;=1,BE383&lt;=11),"1 a 11",IF(AND(BE383&gt;=11.5,BE383&lt;=20.5),"11,5 a 20,5",IF(BE383=21,"21",IF(AND(BE383&gt;=21.5,BE383&lt;=31.5),"21,5 a 31,5",IF(AND(BE383&gt;=32,BE383&lt;=42),"32 a 42","Fuera de rango"))))))))</f>
        <v>11,5 a 20,5</v>
      </c>
      <c r="BG383" s="11" t="n">
        <f aca="false">IF(BF383="","",IF(BF383="-20 a -10",1,IF(BF383="-9,5 a 0,5",2,IF(BF383="1 a 11",3,IF(BF383="11,5 a 20,5",4,IF(BF383="21","NORMA",IF(BF383="21,5 a 31,5",5,IF(BF383="32 a 42",6,""))))))))</f>
        <v>4</v>
      </c>
      <c r="BH383" s="9" t="n">
        <v>10</v>
      </c>
      <c r="BI383" s="10" t="str">
        <f aca="false">IF(BH383="","",IF(AND(BH383&gt;=-20,BH383&lt;=-15),"-20 a -15",IF(AND(BH383&gt;=-14.5,BH383&lt;=-9.5),"-14,5 a -9,5",IF(AND(BH383&gt;=-9,BH383&lt;=-4),"-9 a -4",IF(AND(BH383&gt;=-3.5,BH383&lt;=2.5),"-3,5 a 2,5",IF(AND(BH383&gt;=3,BH383&lt;=8),"3 a 8",IF(AND(BH383&gt;=8.5,BH383&lt;=14.5),"8,5 a 14,5",IF(BH383=15,"15",IF(AND(BH383&gt;=15.5,BH383&lt;=20.5),"15,5 a 20,5",IF(AND(BH383&gt;=21,BH383&lt;=26),"21 a 26","Fuera de rango"))))))))))</f>
        <v>8,5 a 14,5</v>
      </c>
      <c r="BJ383" s="11" t="n">
        <f aca="false">IF(BI383="","",IF(BI383="-20 a -15",1,IF(BI383="-14,5 a -9,5",2,IF(BI383="-9 a -4",3,IF(BI383="-3,5 a 2,5",4,IF(BI383="3 a 8",5,IF(BI383="8,5 a 14,5",6,IF(BI383="15","NORMA",IF(BI383="15,5 a 20,5",7,IF(BI383="21 a 26",8,IF(BI383="26,5 a 31,5",9,"")))))))))))</f>
        <v>6</v>
      </c>
      <c r="BK383" s="9" t="n">
        <v>16</v>
      </c>
      <c r="BL383" s="10" t="str">
        <f aca="false">IF(BK383="","",IF(AND(BK383&gt;=0,BK383&lt;=2),"0 - 2",IF(AND(BK383&gt;=2.5,BK383&lt;=4.5),"2,5 - 4,5",IF(AND(BK383&gt;=5,BK383&lt;=7),"5 - 7",IF(AND(BK383&gt;=7.5,BK383&lt;=9.5),"7,5 - 9,5",IF(AND(BK383&gt;=10,BK383&lt;=12),"10 - 12",IF(AND(BK383&gt;=12.5,BK383&lt;=13.5),"12,5 - 13,5",IF(BK383=14,"14",IF(AND(BK383&gt;=14.5,BK383&lt;=16.5),"14,5 - 16,5",IF(AND(BK383&gt;=17,BK383&lt;=19),"17 - 19",IF(AND(BK383&gt;=19.5,BK383&lt;=21.5),"19,5 - 21,5",IF(AND(BK383&gt;=22,BK383&lt;=24),"22 - 24",IF(AND(BK383&gt;=24.5,BK383&lt;=26.5),"24,5 - 26,5",IF(AND(BK383&gt;=27,BK383&lt;=29),"27 - 29",IF(AND(BK383&gt;=29.5,BK383&lt;=30),"29,5 - 30","Fuera de rango")))))))))))))))</f>
        <v>14,5 - 16,5</v>
      </c>
      <c r="BM383" s="11" t="n">
        <f aca="false">IF(BL383="","",IF(BL383="0 - 2",1,IF(BL383="2,5 - 4,5",2,IF(BL383="5 - 7",3,IF(BL383="7,5 - 9,5",4,IF(BL383="10 - 12",5,IF(BL383="12,5 - 13,5",6,IF(BL383="14","NORMA",IF(BL383="14,5 - 16,5",7,IF(BL383="17 - 19",8,IF(BL383="19,5 - 21,5",9,IF(BL383="22 - 24",10,IF(BL383="24,5 - 26,5",11,IF(BL383="27 - 29",12,IF(BL383="29,5 - 30",13,"")))))))))))))))</f>
        <v>7</v>
      </c>
      <c r="BN383" s="9" t="n">
        <v>18</v>
      </c>
      <c r="BO383" s="11" t="str">
        <f aca="false">IF(BN383="","",IF(AND(BN383&gt;=-20,BN383&lt;=-10),"-20 a -10",IF(AND(BN383&gt;=-9.5,BN383&lt;=0.5),"-9,5 a 0,5",IF(AND(BN383&gt;=1,BN383&lt;=11),"1 a 11",IF(AND(BN383&gt;=11.5,BN383&lt;=21.5),"11,5 a 21,5",IF(BN383=22,"22",IF(AND(BN383&gt;=22.5,BN383&lt;=32.5),"22,5 a 32,5",IF(AND(BN383&gt;=33,BN383&lt;=43),"33 a 43","Fuera de rango"))))))))</f>
        <v>11,5 a 21,5</v>
      </c>
      <c r="BP383" s="11" t="n">
        <f aca="false">IF(BO383="","",IF(BO383="-20 a -10",1,IF(BO383="-9,5 a 0,5",2,IF(BO383="1 a 11",3,IF(BO383="11,5 a 21,5",4,IF(BO383="22","NORMA",IF(BO383="22,5 a 32,5",5,IF(BO383="33 a 43",6,""))))))))</f>
        <v>4</v>
      </c>
      <c r="BQ383" s="9" t="n">
        <v>-2</v>
      </c>
      <c r="BR383" s="10" t="str">
        <f aca="false">IF(BQ383="","",IF(AND(BQ383&gt;=-20,BQ383&lt;=-15),"-20 a -15",IF(AND(BQ383&gt;=-14.5,BQ383&lt;=-9.5),"-14,5 a -9,5",IF(AND(BQ383&gt;=-9,BQ383&lt;=-4),"-9 a -4",IF(AND(BQ383&gt;=-3.5,BQ383&lt;=2.5),"-3,5 a 2,5",IF(AND(BQ383&gt;=3,BQ383&lt;=8),"3 a 8",IF(AND(BQ383&gt;=8.5,BQ383&lt;=13.5),"8,5 a 13,5",IF(AND(BQ383&gt;=14,BQ383&lt;=17.5),"14 a 17,5",IF(BQ383=18,"18",IF(AND(BQ383&gt;=18.5,BQ383&lt;=23.5),"18,5 a 23,5",IF(AND(BQ383&gt;=24,BQ383&lt;=29),"24 a 29",IF(AND(BQ383&gt;=29.5,BQ383&lt;=34.5),"29,5 a 34,5",IF(AND(BQ383&gt;=35,BQ383&lt;=40),"35 a 40","Fuera de rango")))))))))))))</f>
        <v>-3,5 a 2,5</v>
      </c>
      <c r="BS383" s="11" t="n">
        <f aca="false">IF(BR383="","",IF(BR383="-20 a -15",1,IF(BR383="-14,5 a -9,5",2,IF(BR383="-9 a -4",3,IF(BR383="-3,5 a 2,5",4,IF(BR383="3 a 8",5,IF(BR383="8,5 a 13,5",6,IF(BR383="14 a 17,5",7,IF(BR383="18","NORMA",IF(BR383="18,5 a 23,5",8,IF(BR383="24 a 29",9,IF(BR383="29,5 a 34,5",10,IF(BR383="35 a 40",11,"")))))))))))))</f>
        <v>4</v>
      </c>
      <c r="BT383" s="9" t="n">
        <v>0</v>
      </c>
      <c r="BU383" s="10" t="str">
        <f aca="false">IF(BT383="","",IF(AND(BT383&gt;=-20,BT383&lt;=-18),"-20 a -18",IF(AND(BT383&gt;=-17.5,BT383&lt;=-15.5),"-17,5 a -15,5",IF(AND(BT383&gt;=-15,BT383&lt;=-13),"-15 a -13",IF(AND(BT383&gt;=-12.5,BT383&lt;=-10.5),"-12,5 a -10,5",IF(AND(BT383&gt;=-10,BT383&lt;=-8),"-10 a -8",IF(AND(BT383&gt;=-7.5,BT383&lt;=-5.5),"-7,5 a -5,5",IF(AND(BT383&gt;=-5,BT383&lt;=-3),"-5 a -3",IF(AND(BT383&gt;=-2.5,BT383&lt;=-0.5),"-2,5 a -0,5",IF(BT383=0,"0",IF(AND(BT383&gt;=0.5,BT383&lt;=2.5),"0,5 a 2,5",IF(AND(BT383&gt;=3,BT383&lt;=5),"3 a 5",IF(AND(BT383&gt;=5.5,BT383&lt;=7.5),"5,5 a 7,5",IF(AND(BT383&gt;=8,BT383&lt;=10),"8 a 10",IF(AND(BT383&gt;=10.5,BT383&lt;=12.5),"10,5 a 12,5",IF(AND(BT383&gt;=13,BT383&lt;=15),"13 a 15",IF(AND(BT383&gt;=15.5,BT383&lt;=17.5),"15,5 a 17,5",IF(AND(BT383&gt;=18,BT383&lt;=20),"18 a 20","Fuera de rango"))))))))))))))))))</f>
        <v>0</v>
      </c>
      <c r="BV383" s="11" t="str">
        <f aca="false">IF(BT383="","",IF(BT383=0,"NORMA",IF(AND(BT383&gt;=-20,BT383&lt;=-18),2,IF(AND(BT383&gt;=-17.5,BT383&lt;=-15.5),2,IF(AND(BT383&gt;=-15,BT383&lt;=-13),3,IF(AND(BT383&gt;=-12.5,BT383&lt;=-10.5),4,IF(AND(BT383&gt;=-10,BT383&lt;=-8),5,IF(AND(BT383&gt;=-7.5,BT383&lt;=-5.5),6,IF(AND(BT383&gt;=-5,BT383&lt;=-3),7,IF(AND(BT383&gt;=-2.5,BT383&lt;=-0.5),8,IF(AND(BT383&gt;=0.5,BT383&lt;=2.5),9,IF(AND(BT383&gt;=3,BT383&lt;=5),10,IF(AND(BT383&gt;=5.5,BT383&lt;=7.5),11,IF(AND(BT383&gt;=8,BT383&lt;=10),12,IF(AND(BT383&gt;=10.5,BT383&lt;=12.5),13,IF(AND(BT383&gt;=13,BT383&lt;=15),14,IF(AND(BT383&gt;=15.5,BT383&lt;=17.5),15,IF(AND(BT383&gt;=18,BT383&lt;=20),16,"Fuera de rango"))))))))))))))))))</f>
        <v>NORMA</v>
      </c>
      <c r="BW383" s="9" t="n">
        <v>-5.75</v>
      </c>
      <c r="BX383" s="10" t="n">
        <f aca="false">18.5- (0.3*H383)</f>
        <v>14.6</v>
      </c>
      <c r="BY383" s="10" t="n">
        <f aca="false">(BW383)-(BX383)</f>
        <v>-20.35</v>
      </c>
      <c r="BZ383" s="10" t="str">
        <f aca="false">IF(BY383="","",IF(BY383&lt;-27.5,"De -30 a -28",IF(BY383&lt;-25,"De -27,5 a -25,5",IF(BY383&lt;-22.5,"De -25 a -23",IF(BY383&lt;-20,"De -22,5 a -20,5",IF(BY383&lt;-17.5,"De -20 a -18",IF(BY383&lt;-15,"De -17,5 a -15,5",IF(BY383&lt;-12.5,"De -15 a -13",IF(BY383&lt;-10,"De -12,5 a -10,5",IF(BY383&lt;-7.5,"De -10 a -8",IF(BY383&lt;-5,"De -7,5 a -5,5",IF(BY383&lt;-2.5,"De -5 a -3",IF(BY383&lt;0,"De -2,5 a -0,5",IF(BY383&lt;2.5,"De 0 a 2",IF(BY383&lt;5,"De 2,5 a 4,5",IF(BY383&lt;7.5,"De 5 a 7",IF(BY383&lt;10,"De 7,5 a 9,5",IF(BY383&lt;12.5,"De 10 a 12",IF(BY383&lt;15,"De 12,5 a 14,5",IF(BY383&lt;17.5,"De 15 a 17",IF(BY383&lt;20,"De 17,5 a 19,5",IF(BY383&lt;22.5,"De 20 a 22",IF(BY383&lt;25,"De 22,5 a 24,5",IF(BY383&lt;27.5,"De 25 a 27","De 27,5 a 30"))))))))))))))))))))))))</f>
        <v>De -22,5 a -20,5</v>
      </c>
      <c r="CA383" s="12" t="n">
        <f aca="false">IF(BY383="","",IF(BY383&lt;=-28,1,IF(BY383&lt;=-25.5,2,IF(BY383&lt;=-23,3,IF(BY383&lt;=-20.5,4,IF(BY383&lt;=-18,5,IF(BY383&lt;=-15.5,6,IF(BY383&lt;=-13,7,IF(BY383&lt;=-10.5,8,IF(BY383&lt;=-8,9,IF(BY383&lt;=-5.5,10,IF(BY383&lt;=-3,11,IF(BY383&lt;=-0.5,12,IF(BY383&lt;=2,13,IF(BY383&lt;=4.5,14,IF(BY383&lt;=7,15,IF(BY383&lt;=9.5,16,IF(BY383&lt;=12,17,IF(BY383&lt;=14.5,18,IF(BY383&lt;=17,19,IF(BY383&lt;=19.5,20,IF(BY383&lt;=22,21,IF(BY383&lt;=24.5,22,IF(BY383&lt;=27,23,IF(BY383&lt;=30,24,"Fuera de rango")))))))))))))))))))))))))</f>
        <v>5</v>
      </c>
      <c r="CB383" s="9" t="n">
        <v>-4.25</v>
      </c>
      <c r="CC383" s="10" t="n">
        <f aca="false">18.5- (0.3*H383)</f>
        <v>14.6</v>
      </c>
      <c r="CD383" s="10" t="n">
        <f aca="false">(CB383)-(CC383)</f>
        <v>-18.85</v>
      </c>
      <c r="CE383" s="10" t="str">
        <f aca="false">IF(CD383="","",IF(CD383&lt;-27.5,"De -30 a -28",IF(CD383&lt;-25,"De -27,5 a -25,5",IF(CD383&lt;-22.5,"De -25 a -23",IF(CD383&lt;-20,"De -22,5 a -20,5",IF(CD383&lt;-17.5,"De -20 a -18",IF(CD383&lt;-15,"De -17,5 a -15,5",IF(CD383&lt;-12.5,"De -15 a -13",IF(CD383&lt;-10,"De -12,5 a -10,5",IF(CD383&lt;-7.5,"De -10 a -8",IF(CD383&lt;-5,"De -7,5 a -5,5",IF(CD383&lt;-2.5,"De -5 a -3",IF(CD383&lt;0,"De -2,5 a -0,5",IF(CD383&lt;=2,"De 0 a 2",IF(CD383&lt;=4.5,"De 2,5 a 4,5",IF(CD383&lt;=7,"De 5 a 7",IF(CD383&lt;=9.5,"De 7,5 a 9,5",IF(CD383&lt;=12,"De 10 a 12",IF(CD383&lt;=14.5,"De 12,5 a 14,5",IF(CD383&lt;=17,"De 15 a 17",IF(CD383&lt;=19.5,"De 17,5 a 19,5",IF(CD383&lt;=22,"De 20 a 22",IF(CD383&lt;=24.5,"De 22,5 a 24,5",IF(CD383&lt;=27,"De 25 a 27","De 27,5 a 30"))))))))))))))))))))))))</f>
        <v>De -20 a -18</v>
      </c>
      <c r="CF383" s="12" t="n">
        <f aca="false">IF(CD383="","",IF(CD383&lt;-27.5,1,IF(CD383&lt;-25,2,IF(CD383&lt;-22.5,3,IF(CD383&lt;-20,4,IF(CD383&lt;-17.5,5,IF(CD383&lt;-15,6,IF(CD383&lt;-12.5,7,IF(CD383&lt;-10,8,IF(CD383&lt;-7.5,9,IF(CD383&lt;-5,10,IF(CD383&lt;-2.5,11,IF(CD383&lt;0,12,IF(CD383&lt;2.5,13,IF(CD383&lt;5,14,IF(CD383&lt;7.5,15,IF(CD383&lt;10,16,IF(CD383&lt;12.5,17,IF(CD383&lt;15,18,IF(CD383&lt;17.5,19,IF(CD383&lt;20,20,IF(CD383&lt;22.5,21,IF(CD383&lt;25,22,IF(CD383&lt;27.5,23,24))))))))))))))))))))))))</f>
        <v>5</v>
      </c>
      <c r="CG383" s="9" t="n">
        <v>-2.75</v>
      </c>
      <c r="CH383" s="10" t="str">
        <f aca="false">IF(CG383="","",IF(AND(CG383&gt;=-10,CG383&lt;=-9.5),"-10 a -9,5",IF(AND(CG383&gt;-9.5,CG383&lt;=-8.5),"-9 a -8,5",IF(AND(CG383&gt;-8.5,CG383&lt;=-7.5),"-8 a -7,5",IF(AND(CG383&gt;-7.5,CG383&lt;=-6.5),"-7 a -6,5",IF(AND(CG383&gt;-6.5,CG383&lt;=-5.5),"-6 a -5,5",IF(AND(CG383&gt;-5.5,CG383&lt;=-4.5),"-5 a -4,5",IF(AND(CG383&gt;-4.5,CG383&lt;=-3.5),"-4 a -3,5",IF(AND(CG383&gt;-3.5,CG383&lt;=-2.5),"-3 a -2,5",IF(CG383=-2.25,"-2,25",IF(AND(CG383&gt;-2.5,CG383&lt;=-1.5),"-2 a -1,5",IF(AND(CG383&gt;-1.5,CG383&lt;=-0.5),"-1 a -0,5",IF(AND(CG383&gt;-0.5,CG383&lt;=0.5),"0 a 0,5",IF(AND(CG383&gt;0.5,CG383&lt;=1.5),"1 a 1,5",IF(AND(CG383&gt;1.5,CG383&lt;=2.5),"2 a 2,5",IF(AND(CG383&gt;2.5,CG383&lt;=3.5),"3 a 3,5",IF(AND(CG383&gt;3.5,CG383&lt;=4.5),"4 a 4,5",IF(AND(CG383&gt;4.5,CG383&lt;=5.5),"5 a 5,5",IF(AND(CG383&gt;5.5,CG383&lt;=6.5),"6 a 6,5",IF(AND(CG383&gt;6.5,CG383&lt;=7.5),"7 a 7,5",IF(AND(CG383&gt;7.5,CG383&lt;=8.5),"8 a 8,5",IF(AND(CG383&gt;8.5,CG383&lt;=9.5),"9 a 9,5",IF(CG383&gt;=10,"10","Fuera de rango")))))))))))))))))))))))</f>
        <v>-3 a -2,5</v>
      </c>
      <c r="CI383" s="11" t="n">
        <f aca="false">IF(CG383="","",IF(CG383=-2.25,"NORMA",IF(CG383&lt;=-9.5,1,IF(CG383&lt;=-8.5,2,IF(CG383&lt;=-7.5,3,IF(CG383&lt;=-6.5,4,IF(CG383&lt;=-5.5,5,IF(CG383&lt;=-4.5,6,IF(CG383&lt;=-3.5,7,IF(CG383&lt;=-2.5,8,IF(CG383&lt;=-1.5,9,IF(CG383&lt;=-0.5,10,IF(CG383&lt;=0.5,11,IF(CG383&lt;=1.5,12,IF(CG383&lt;=2.5,13,IF(CG383&lt;=3.5,14,IF(CG383&lt;=4.5,15,IF(CG383&lt;=5.5,16,IF(CG383&lt;=6.5,17,IF(CG383&lt;=7.5,18,IF(CG383&lt;=8.5,19,IF(CG383&lt;=9.5,20,IF(CG383=10,21,"Fuera de rango")))))))))))))))))))))))</f>
        <v>8</v>
      </c>
      <c r="CJ383" s="9" t="n">
        <v>4.5</v>
      </c>
      <c r="CK383" s="10" t="str">
        <f aca="false">IF(CJ383="","",IF(AND(CJ383&gt;=-6,CJ383&lt;=-5.5),"-6 a -5,5",IF(AND(CJ383&gt;-5.5,CJ383&lt;=-4.5),"-5 a -4,5",IF(AND(CJ383&gt;-4.5,CJ383&lt;=-3.5),"-4 a -3,5",IF(AND(CJ383&gt;-3.5,CJ383&lt;=-2.5),"-3 a -2,5",IF(AND(CJ383&gt;-2.5,CJ383&lt;=-1.5),"-2 a -1,5",IF(AND(CJ383&gt;-1.5,CJ383&lt;=-0.5),"-1 a -0,5",IF(AND(CJ383&gt;-0.5,CJ383&lt;=0.5),"0 a 0,5",IF(AND(CJ383&gt;0.5,CJ383&lt;=1.5),"1 a 1,5",IF(AND(CJ383&gt;1.5,CJ383&lt;2.5),"2",IF(AND(CJ383&gt;=2.5,CJ383&lt;=3),"2,5 a 3",IF(AND(CJ383&gt;3,CJ383&lt;=4),"3,5 a 4",IF(AND(CJ383&gt;4,CJ383&lt;=5),"4,5 a 5",IF(AND(CJ383&gt;5,CJ383&lt;=6),"5,5 a 6",IF(AND(CJ383&gt;6,CJ383&lt;=7),"6,5 a 7",IF(AND(CJ383&gt;7,CJ383&lt;=8),"7,5 a 8",IF(AND(CJ383&gt;8,CJ383&lt;=9.5),"8,5 a 9,5",IF(CJ383=10,"10","Fuera de rango"))))))))))))))))))</f>
        <v>4,5 a 5</v>
      </c>
      <c r="CL383" s="11" t="n">
        <f aca="false">IF(CK383="","",IF(OR(CK383="-6 a -5,5",CK383="-6 - -5,5"),1,IF(OR(CK383="-5 a -4,5",CK383="-5 - -4,5"),2,IF(OR(CK383="-4 a -3,5",CK383="-4 - -3,5"),3,IF(OR(CK383="-3 a -2,5",CK383="-3 - -2,5"),4,IF(OR(CK383="-2 a -1,5",CK383="-2 - -1,5"),5,IF(OR(CK383="-1 a -0,5",CK383="-1 - -0,5"),6,IF(OR(CK383="0 a 0,5",CK383="0 - 0,5"),7,IF(OR(CK383="1 a 1,5",CK383="1 - 1,5"),8,IF(CK383="2","NORMA",IF(OR(CK383="2,5 a 3",CK383="2,5 - 3"),9,IF(OR(CK383="3,5 a 4",CK383="3,5 - 4"),10,IF(OR(CK383="4,5 a 5",CK383="4,5 - 5"),11,IF(OR(CK383="5,5 a 6",CK383="5,5 - 6"),12,IF(OR(CK383="6,5 a 7",CK383="6,5 - 7"),13,IF(OR(CK383="7,5 a 8",CK383="7,5 - 8"),14,IF(OR(CK383="8,5 a 9",CK383="8,5 - 9,5",CK383="9 a 9,5"),15,IF(CK383="10",15,IF(OR(CK383="0,5 a 1",CK383="0,5 - 1"),7,"Fuera de rango")))))))))))))))))))</f>
        <v>11</v>
      </c>
      <c r="CN383" s="10" t="str">
        <f aca="false">IF(CM383=0,"0", " ")</f>
        <v>0</v>
      </c>
      <c r="CO383" s="10" t="str">
        <f aca="false">IF(CM383&gt;0,"EME"," ")</f>
        <v> </v>
      </c>
      <c r="CQ383" s="10" t="str">
        <f aca="false">IF(CP383&gt;0,"0", " ")</f>
        <v> </v>
      </c>
      <c r="CR383" s="10" t="str">
        <f aca="false">IF(CP383&gt;0,"EME"," ")</f>
        <v> </v>
      </c>
      <c r="CS383" s="9" t="n">
        <v>1.5</v>
      </c>
      <c r="CV383" s="9" t="n">
        <v>1.5</v>
      </c>
      <c r="CY383" s="9" t="n">
        <v>0</v>
      </c>
      <c r="DB383" s="9" t="n">
        <v>0</v>
      </c>
      <c r="DC383" s="11" t="str">
        <f aca="false">IF(DB383&lt;0,"2"," ")</f>
        <v> </v>
      </c>
      <c r="DD383" s="11" t="str">
        <f aca="false">IF(DB383&lt;0,"MIO"," ")</f>
        <v> </v>
      </c>
      <c r="DE383" s="9" t="n">
        <v>0</v>
      </c>
      <c r="DF383" s="10" t="str">
        <f aca="false">IF(DE383&lt;0,"3"," ")</f>
        <v> </v>
      </c>
      <c r="DG383" s="10" t="str">
        <f aca="false">IF(DE383&lt;0,"AST"," ")</f>
        <v> </v>
      </c>
      <c r="DH383" s="9" t="n">
        <v>0</v>
      </c>
      <c r="DI383" s="10" t="str">
        <f aca="false">IF(DH383&lt;0,"3"," ")</f>
        <v> </v>
      </c>
      <c r="DJ383" s="10" t="str">
        <f aca="false">IF(DH383&lt;0,"AST"," ")</f>
        <v> </v>
      </c>
      <c r="DK383" s="9" t="n">
        <v>0</v>
      </c>
      <c r="DL383" s="10" t="str">
        <f aca="false">IF(DK383&gt;0,"4"," ")</f>
        <v> </v>
      </c>
      <c r="DM383" s="10" t="str">
        <f aca="false">IF(DK383&gt;0,"PRE"," ")</f>
        <v> </v>
      </c>
      <c r="DN383" s="9" t="n">
        <v>0</v>
      </c>
      <c r="DO383" s="10" t="str">
        <f aca="false">IF(DN383&gt;0,"4"," ")</f>
        <v> </v>
      </c>
      <c r="DP383" s="10" t="str">
        <f aca="false">IF(DN383&gt;0,"PRE"," ")</f>
        <v> </v>
      </c>
      <c r="DS383" s="12" t="str">
        <f aca="false">CONCATENATE(CO383,CU383,DA383,DG383,DM383)</f>
        <v>   </v>
      </c>
      <c r="DT383" s="10" t="e">
        <f aca="false" t="array" ref="DT383">_xlfn.IFS(DS383="EME    ","0", DS383=" HIP   ","1", DS383="  MIO  ","2", DS383="   AST ","3", DS383="    PRE","4", DS383="EME   PRE","5", DS383=" HIP  PRE","6", DS383=" HIP AST ","7", DS383="  MIO PRE","8", DS383="  MIOAST ","9", DS383="   ASTPRE","10",DS383=" HIP ASTPRE","11", DS383="  MIOASTPRE","12", DS383="     ","0")</f>
        <v>#N/A</v>
      </c>
      <c r="DV383" s="1" t="e">
        <f aca="false" t="array" ref="DV383">_xlfn.IFS(DU383="SI","2", DU383="NO","1")</f>
        <v>#N/A</v>
      </c>
      <c r="DX383" s="11" t="str">
        <f aca="false">IF(DW383=0,"1","2")</f>
        <v>1</v>
      </c>
      <c r="DY383" s="11" t="str">
        <f aca="false" t="array" ref="DY383">_xlfn.IFS(DW383=0,"0", DW383=0.25, "1", DW383=0.5,"2", DW383=0.75,"3", DW383=1,"4",DW383=1.25,"5", DW383=1.5,"6", DW383=1.75,"7", DW383=2,"8")</f>
        <v>0</v>
      </c>
      <c r="EA383" s="11" t="str">
        <f aca="false">IF(DZ383=0,"1","2")</f>
        <v>1</v>
      </c>
      <c r="EB383" s="11" t="str">
        <f aca="false" t="array" ref="EB383">_xlfn.IFS(DZ383=0,"0", DZ383=0.25, "1", DZ383=0.5,"2", DZ383=0.75,"3", DZ383=1,"4",DZ383=1.25,"5", DZ383=1.5,"6", DZ383=1.75,"7", DZ383=2,"8")</f>
        <v>0</v>
      </c>
      <c r="ED383" s="10" t="str">
        <f aca="false">IF(EC383=0,"1","2")</f>
        <v>1</v>
      </c>
      <c r="EE383" s="11" t="str">
        <f aca="false" t="array" ref="EE383">_xlfn.IFS(EC383=0,"0", EC383=-0.25, "1", EC383=-0.5,"2", EC383=-0.75,"3", EC383=-1,"4",EC383=-1.25,"5", EC383=-1.5,"6", EC383=-1.75,"7", EC383=-2,"8", EC383=-2.25,"9",EC383=-2.5,"10", EC383=-2.75,"11", EC383=-3,"12", EC383=-3.25,"13", EC383=-3.5,"14", EC383=-3.75,"15",EC383=-4,"16")</f>
        <v>0</v>
      </c>
      <c r="EG383" s="10" t="str">
        <f aca="false">IF(EF383=0,"1","2")</f>
        <v>1</v>
      </c>
      <c r="EH383" s="11" t="str">
        <f aca="false" t="array" ref="EH383">_xlfn.IFS(EF383=0,"0", EF383=-0.25, "1", EF383=-0.5,"2", EF383=-0.75,"3", EF383=-1,"4",EF383=-1.25,"5", EF383=-1.5,"6", EF383=-1.75,"7", EF383=-2,"8", EF383=-2.25,"9",EF383=-2.5,"10", EF383=-2.75,"11", EF383=-3,"12", EF383=-3.25,"13", EF383=-3.5,"14", EF383=-3.75,"15",EF383=-4,"16")</f>
        <v>0</v>
      </c>
      <c r="EJ383" s="11" t="str">
        <f aca="false">IF(EI383=0,"1","2")</f>
        <v>1</v>
      </c>
      <c r="EK383" s="11" t="str">
        <f aca="false" t="array" ref="EK383">_xlfn.IFS(EI383=0,"0", EI383=-0.25, "1", EI383=-0.5,"2", EI383=-0.75,"3", EI383=-1,"4",EI383=-1.25,"5", EI383=-1.5,"6", EI383=-1.75,"7", EI383=-2,"8", EI383=-2.25,"9", EI383=-2.25,"9",EI383=-2.5,"10", EI383=-2.75,"11", EI383=-3,"12", EI383=-3.25,"13", EI383=-3.5,"14", EI383=-3.75,"15",EI383=-4,"16", EI383=0.25, "17", EI383=0.5, "18")</f>
        <v>0</v>
      </c>
      <c r="EM383" s="11" t="str">
        <f aca="false">IF(EL383=0,"1","2")</f>
        <v>1</v>
      </c>
      <c r="EN383" s="11" t="str">
        <f aca="false" t="array" ref="EN383">_xlfn.IFS(EL383=0.25,"17",EL383=0.5,"18", EL383=0,"0", EL383=-0.25, "1", EL383=-0.5,"2", EL383=-0.75,"3", EL383=-1,"4",EL383=-1.25,"5", EL383=-1.5,"6", EL383=-1.75,"7", EL383=-2,"8",EL383= -2.25,"9",EL383=-2.5,"10",EL383= -2.75,"11",EL383= -3,"12",EL383= -3.25,"13",EL383= -3.5,"14",EL383= -3.75,"15",EL383=-4,"16")</f>
        <v>0</v>
      </c>
      <c r="EP383" s="11" t="str">
        <f aca="false">IF(EO383=0,"1","2")</f>
        <v>1</v>
      </c>
      <c r="EQ383" s="11" t="str">
        <f aca="false" t="array" ref="EQ383">_xlfn.IFS(EO383=0,"0", EO383=0.25, "1", EO383=0.5,"2", EO383=0.75,"3", EO383=1,"4",EO383=1.25,"5", EO383=1.5,"6", EO383=1.75,"7", EO383=2,"8", EO383=2.25,"9", EO383=2.25,"9",EO383=2.5,"10", EO383=2.75,"11", EO383=3,"12", EO383=3.25,"13", EO383=3.5,"14", EO383=3.75,"15",EO383=4,"16", EO383=-0.25, "17", bq=-0.5, "18")</f>
        <v>0</v>
      </c>
      <c r="ES383" s="11" t="str">
        <f aca="false">IF(ER383=0,"1","2")</f>
        <v>1</v>
      </c>
      <c r="ET383" s="11" t="str">
        <f aca="false" t="array" ref="ET383">_xlfn.IFS(ER383=0,"0", ER383=0.25, "1", ER383=0.5,"2", ER383=0.75,"3", ER383=1,"4",ER383=1.25,"5", ER383=1.5,"6", ER383=1.75,"7", ER383=2,"8", ER383=2.25,"9", ER383=2.25,"9",ER383=2.5,"10", ER383=2.75,"11", ER383=3,"12", ER383=3.25,"13", ER383=3.5,"14", ER383=3.75,"15",ER383=4,"16", ER383=-0.25, "17", bq=-0.5, "18")</f>
        <v>0</v>
      </c>
      <c r="EV383" s="14" t="e">
        <f aca="false">VLOOKUP(EU383,LEYENDA!$G$2:$H$8,2,TRUE())</f>
        <v>#N/A</v>
      </c>
      <c r="EW383" s="14" t="e">
        <f aca="false" t="array" ref="EW383">_xlfn.IFS(EV383="0-5","1", EV383="6-12","2", EV383="13-18","3", EV383="19-24","4", EV383="25-36","5", EV383="37-48","6", EV383="49-60","7")</f>
        <v>#N/A</v>
      </c>
    </row>
    <row r="384" customFormat="false" ht="13.5" hidden="false" customHeight="false" outlineLevel="0" collapsed="false">
      <c r="A384" s="1" t="n">
        <v>115</v>
      </c>
      <c r="B384" s="2" t="n">
        <v>3</v>
      </c>
      <c r="C384" s="33" t="n">
        <v>42175</v>
      </c>
      <c r="E384" s="5" t="str">
        <f aca="false">VLOOKUP(A384,'286'!$A$3:$J$6279,10,FALSE())</f>
        <v>JORDAO, IARA</v>
      </c>
      <c r="F384" s="4" t="str">
        <f aca="false">VLOOKUP(A384,'286'!$A$3:$I$1768,3,FALSE())</f>
        <v>JORI</v>
      </c>
      <c r="G384" s="6" t="n">
        <f aca="false">VLOOKUP(A384,'286'!$A$3:$I$1768,4,FALSE())</f>
        <v>37235</v>
      </c>
      <c r="H384" s="7" t="n">
        <f aca="false">YEAR(C384)-YEAR(G384)</f>
        <v>14</v>
      </c>
      <c r="I384" s="1" t="str">
        <f aca="false">VLOOKUP(H384,LEYENDA!$C$2:$D$6,2,TRUE())</f>
        <v>13-24</v>
      </c>
      <c r="J384" s="5" t="str">
        <f aca="false">VLOOKUP(A384,'286'!$A$3:$I$1768,7,FALSE())</f>
        <v>M</v>
      </c>
      <c r="K384" s="8" t="n">
        <f aca="false">VLOOKUP(A384,'286'!$A$3:$I$1768,2,FALSE())</f>
        <v>0</v>
      </c>
      <c r="L384" s="4" t="str">
        <f aca="false">VLOOKUP(A384,'286'!$A$3:$I$1768,8,FALSE())</f>
        <v>D</v>
      </c>
      <c r="M384" s="4" t="str">
        <f aca="false">VLOOKUP(A384,'286'!$A$3:$I$1768,9,FALSE())</f>
        <v>D</v>
      </c>
      <c r="N384" s="8" t="str">
        <f aca="false">IF(R384=O384, "MISMA","CONTRARIA")</f>
        <v>MISMA</v>
      </c>
      <c r="O384" s="8" t="str">
        <f aca="false" t="array" ref="O384">_xlfn.IFS(L384="D","1", L384="I","2")</f>
        <v>1</v>
      </c>
      <c r="P384" s="8" t="e">
        <f aca="false" t="array" ref="P384">_xlfn.IFS(K384="OD","1", K384="OI","2")</f>
        <v>#N/A</v>
      </c>
      <c r="Q384" s="1" t="str">
        <f aca="false" t="array" ref="Q384">_xlfn.IFS(J384="M","1", J384="H","2")</f>
        <v>1</v>
      </c>
      <c r="R384" s="8" t="str">
        <f aca="false" t="array" ref="R384">_xlfn.IFS(M384="D","1", M384="I","2")</f>
        <v>1</v>
      </c>
      <c r="S384" s="1" t="str">
        <f aca="false" t="array" ref="S384">_xlfn.IFS(N384="CONTRARIA", "1",N384= "MISMA","2")</f>
        <v>2</v>
      </c>
      <c r="T384" s="1" t="str">
        <f aca="false" t="array" ref="T384">_xlfn.IFS(I384="0-12","1", I384="13-24","2", I384="25-40","3", I384="41-60","4", I384="61-100","5")</f>
        <v>2</v>
      </c>
      <c r="U384" s="9" t="n">
        <v>-1</v>
      </c>
      <c r="V384" s="11" t="str">
        <f aca="false">IF(U384="","",IF(AND(U384&gt;=-9,U384&lt;=-6.5),"-9 a -6,5",IF(AND(U384&gt;=-6,U384&lt;=-3.5),"-6 a -3,5",IF(AND(U384&gt;=-3,U384&lt;=-1),"-3 a -1",IF(U384=-0.5,"-0,5",IF(AND(U384&gt;=0,U384&lt;=2.5),"0 a 2,5",IF(AND(U384&gt;=3,U384&lt;=5.5),"3 a 5,5",IF(AND(U384&gt;=6,U384&lt;=8.5),"6 a 8,5",IF(AND(U384&gt;=9,U384&lt;=20),"9 a 20","Fuera de rango")))))))))</f>
        <v>-3 a -1</v>
      </c>
      <c r="W384" s="11" t="n">
        <f aca="false">IF(V384="","",IF(V384="-9 a -6,5",2,IF(V384="-6 a -3,5",3,IF(V384="-3 a -1",4,IF(V384="-0,5","NORMA",IF(V384="0 a 2,5",5,IF(V384="3 a 5,5",6,IF(V384="6 a 8,5",7,IF(V384="9 a 20",8,"Fuera de rango")))))))))</f>
        <v>4</v>
      </c>
      <c r="X384" s="9" t="n">
        <v>0</v>
      </c>
      <c r="Y384" s="11" t="str">
        <f aca="false">IF(X384="","",IF(AND(X384&gt;=0,X384&lt;=4),"0 a 4",IF(AND(X384&gt;=4.5,X384&lt;=8.5),"4,5 a 8,5",IF(X384=9,"9",IF(AND(X384&gt;=9.5,X384&lt;=13),"9,5 a 13",IF(AND(X384&gt;=13.5,X384&lt;=20),"13,5 a 20",IF(AND(X384&gt;=20.5,X384&lt;=35),"20,5 a 35","Fuera de rango")))))))</f>
        <v>0 a 4</v>
      </c>
      <c r="Z384" s="11" t="n">
        <f aca="false">IF(Y384="","",IF(Y384="0 a 4",1,IF(Y384="4,5 a 8,5",2,IF(Y384="9","NORMA",IF(Y384="9,5 a 13",3,IF(Y384="13,5 a 20",4,IF(Y384="20,5 a 35",5,"Fuera de rango")))))))</f>
        <v>1</v>
      </c>
      <c r="AA384" s="9" t="n">
        <v>10</v>
      </c>
      <c r="AB384" s="10" t="str">
        <f aca="false">IF(AA384="","",IF(AND(AA384&gt;=0,AA384&lt;=9),"0 a 9",IF(AND(AA384&gt;=9.5,AA384&lt;=18.5),"9,5 a 18,5",IF(AA384=19,"19",IF(AND(AA384&gt;=19.5,AA384&lt;=28),"19,5 a 28",IF(AND(AA384&gt;=28.5,AA384&lt;=40),"28,5 a 40","Fuera de rango"))))))</f>
        <v>9,5 a 18,5</v>
      </c>
      <c r="AC384" s="11" t="n">
        <f aca="false" t="array" ref="AC384">_xlfn.IFS(AB384="","",AB384="0 a 9",1,AB384="9,5 a 18,5",2,AB384="19","NORMA",AB384="19,5 a 28",3,AB384="28,5 a 40",4,TRUE(),"Fuera de rango")</f>
        <v>2</v>
      </c>
      <c r="AD384" s="9" t="n">
        <v>5</v>
      </c>
      <c r="AE384" s="10" t="str">
        <f aca="false">IF(AD384="","",IF(AND(AD384&gt;=-10,AD384&lt;=0),"De -10 a 0",IF(AND(AD384&gt;=0.5,AD384&lt;=9.5),"0,5 a 9,5",IF(AD384=10,"10",IF(AND(AD384&gt;=10.5,AD384&lt;=20),"10,5 a 20",IF(AND(AD384&gt;=20.5,AD384&lt;=40),"20,5 a 40","Fuera de rango"))))))</f>
        <v>0,5 a 9,5</v>
      </c>
      <c r="AF384" s="12" t="n">
        <f aca="false">IF(AD384="","",IF(AND(AD384&gt;=-10,AD384&lt;=0),1,IF(AND(AD384&gt;=0.5,AD384&lt;=9.5),2,IF(AD384=10,"NORMA",IF(AND(AD384&gt;=10.5,AD384&lt;=20),3,IF(AND(AD384&gt;=20.5,AD384&lt;=40),4,""))))))</f>
        <v>2</v>
      </c>
      <c r="AG384" s="9" t="n">
        <v>8</v>
      </c>
      <c r="AH384" s="10" t="str">
        <f aca="false">IF(AG384="","",IF(AND(AG384&gt;=0,AG384&lt;=4),"0 a 4",IF(AND(AG384&gt;=4.5,AG384&lt;=8.5),"4,5 a 8,5",IF(AG384=9,"9",IF(AND(AG384&gt;=9.5,AG384&lt;=13),"9,5 a 13",IF(AND(AG384&gt;=13.5,AG384&lt;=25),"13,5 a 25","Fuera de rango"))))))</f>
        <v>4,5 a 8,5</v>
      </c>
      <c r="AI384" s="10" t="n">
        <f aca="false">IF(AH384="","",IF(AH384="0 a 4",1,IF(AH384="4,5 a 8,5",2,IF(AH384="9","NORMA",IF(AH384="9,5 a 13",3,IF(AH384="13,5 a 25",4,""))))))</f>
        <v>2</v>
      </c>
      <c r="AJ384" s="9" t="n">
        <v>3</v>
      </c>
      <c r="AK384" s="10" t="str">
        <f aca="false">IF(AJ384="","",IF(AND(AJ384&gt;=-15,AJ384&lt;=-10.5),"-15 a -10,5",IF(AND(AJ384&gt;=-10,AJ384&lt;=-4),"-10 a -4",IF(AND(AJ384&gt;=-4.5,AJ384&lt;=0),"-4,5 a 0",IF(AND(AJ384&gt;=0.5,AJ384&lt;=4.5),"0,5 a 4,5",IF(AJ384=5,"5",IF(AND(AJ384&gt;=5.5,AJ384&lt;=10),"5,5 a 10",IF(AND(AJ384&gt;=10.5,AJ384&lt;=20),"10,5 a 20","Fuera de rango"))))))))</f>
        <v>0,5 a 4,5</v>
      </c>
      <c r="AL384" s="11" t="n">
        <f aca="false">IF(AK384="","",IF(AK384="-15 a -10,5",1,IF(AK384="-10 a -4",2,IF(AK384="-4,5 a 0",3,IF(AK384="0,5 a 4,5",4,IF(AK384="5","NORMA",IF(AK384="5,5 a 10",5,IF(AK384="10,5 a 20",6,"Error"))))))))</f>
        <v>4</v>
      </c>
      <c r="AM384" s="9" t="n">
        <v>0.5</v>
      </c>
      <c r="AN384" s="10" t="str">
        <f aca="false">IF(AM384="","",IF(AND(AM384&gt;=-7.5,AM384&lt;=-5.5),"-7,5 a -5,5",IF(AND(AM384&gt;=-5,AM384&lt;=-3),"-5 a -3",IF(AND(AM384&gt;=-2.5,AM384&lt;=-0.5),"-2,5 a -0,5",IF(AM384=0,"0,00",IF(AND(AM384&gt;=0.5,AM384&lt;=2.5),"0,5 a 2,5",IF(AND(AM384&gt;=3,AM384&lt;=5),"3 a 5",IF(AND(AM384&gt;=5.5,AM384&lt;=7.5),"5,5 a 7,5",IF(AND(AM384&gt;=8,AM384&lt;=10),"8 a 10","Fuera de rango")))))))))</f>
        <v>0,5 a 2,5</v>
      </c>
      <c r="AO384" s="11" t="n">
        <f aca="false">IF(AN384="","",IF(AN384="-7,5 a -5,5",1,IF(AN384="-5 a -3",2,IF(AN384="-2,5 a -0,5",3,IF(AN384="0,00","NORMA",IF(AN384="0,5 a 2,5",4,IF(AN384="3 a 5",5,IF(AN384="5,5 a 7,5",6,IF(AN384="8 a 10",7,"Error")))))))))</f>
        <v>4</v>
      </c>
      <c r="AP384" s="9" t="n">
        <v>-1</v>
      </c>
      <c r="AQ384" s="10" t="str">
        <f aca="false">IF(AP384="","",IF(AND(AP384&gt;=-20,AP384&lt;=-9.5),"-20 a -9,5",IF(AND(AP384&gt;=-9,AP384&lt;=-6.5),"-9 a -6,5",IF(AP384=-6,"-6",IF(AND(AP384&gt;=-5.5,AP384&lt;=-3),"-5,5 a -3",IF(AND(AP384&gt;=-2.5,AP384&lt;=0),"-2,5 a 0",IF(AND(AP384&gt;=0.5,AP384&lt;=3),"0,5 a 3",IF(AND(AP384&gt;=3.5,AP384&lt;=6),"3,5 a 6",IF(AND(AP384&gt;=6.5,AP384&lt;=9),"6,5 a 9",IF(AND(AP384&gt;=9.5,AP384&lt;=20),"9,5 a 20","Fuera de rango"))))))))))</f>
        <v>-2,5 a 0</v>
      </c>
      <c r="AR384" s="11" t="n">
        <f aca="false">IF(AQ384="","",IF(AQ384="-20 a -9,5",1,IF(AQ384="-9 a -6,5",2,IF(AQ384="-6","NORMA",IF(AQ384="-5,5 a -3",3,IF(AQ384="-2,5 a 0",4,IF(AQ384="0,5 a 3",5,IF(AQ384="3,5 a 6",6,IF(AQ384="6,5 a 9",7,IF(AQ384="9,5 a 20",8,""))))))))))</f>
        <v>4</v>
      </c>
      <c r="AS384" s="9" t="n">
        <v>-1</v>
      </c>
      <c r="AT384" s="10" t="str">
        <f aca="false">IF(AS384="","",IF(AND(AS384&gt;=-16,AS384&lt;=-14),"-16 a -14",IF(AND(AS384&gt;=-13.5,AS384&lt;=-11.5),"-13,5 a -11,5",IF(AND(AS384&gt;=-11,AS384&lt;=-9),"-11 a -9",IF(AND(AS384&gt;=-8.5,AS384&lt;=-6.5),"-8,5 a -6,5",IF(AND(AS384&gt;=-6,AS384&lt;=-4),"-6 a -4",IF(AND(AS384&gt;=-3.5,AS384&lt;=-1.5),"-3,5 a -1,5",IF(AND(AS384&gt;=-1,AS384&lt;=1),"-1 a 1",IF(AND(AS384&gt;=1.5,AS384&lt;=3.5),"1,5 a 3,5",IF(AND(AS384&gt;=4,AS384&lt;=6),"4 a 6",IF(AND(AS384&gt;=6.5,AS384&lt;=8.5),"6,5 a 8,5",IF(AND(AS384&gt;=9,AS384&lt;=11),"9 a 11",IF(AND(AS384&gt;=11.5,AS384&lt;=13.5),"11,5 a 13,5",IF(AND(AS384&gt;=14,AS384&lt;=16),"14 a 16",IF(AND(AS384&gt;=16.5,AS384&lt;=18.5),"16,5 a 18,5",IF(AND(AS384&gt;=19,AS384&lt;=21),"19 a 21","Fuera de rango"))))))))))))))))</f>
        <v>-1 a 1</v>
      </c>
      <c r="AU384" s="11" t="n">
        <f aca="false" t="array" ref="AU384">IF(AT384="","",_xlfn.IFS(AT384="-16 a -14",1,AT384="-13,5 a -11,5",2,AT384="-11 a -9",3,AT384="-8,5 a -6,5",4,AT384="-6 a -4",5,AT384="-3,5 a -1,5",6,AT384="-1 a 1",7,AT384="1,5 a 3,5",8,AT384="4 a 6","NORMA",AT384="6,5 a 8,5",9,AT384="9 a 11",10,AT384="11,5 a 13,5",11,AT384="14 a 16",12,AT384="16,5 a 18,5",13,AT384="19 a 21",14,TRUE(),""))</f>
        <v>7</v>
      </c>
      <c r="AV384" s="9" t="n">
        <v>1</v>
      </c>
      <c r="AW384" s="10" t="str">
        <f aca="false">IF(AV384="","",IF(AND(AV384&gt;=-1,AV384&lt;=-0.5),"-1 a -0,5",IF(AND(AV384&gt;-0.5,AV384&lt;=0),"De -0,5 a 0",IF(AND(AV384&gt;=0.25,AV384&lt;=0.75),"0,25 a 0,75",IF(AND(AV384&gt;=1,AV384&lt;=1.5),"1 a 1,5",IF(AND(AV384&gt;=1.75,AV384&lt;=2.25),"1,75 a 2,25",IF(AND(AV384&gt;=2.5,AV384&lt;=3),"2,5 a 3",IF(AND(AV384&gt;=3.25,AV384&lt;=3.75),"3,25 a 3,75","Fuera de rango"))))))))</f>
        <v>1 a 1,5</v>
      </c>
      <c r="AX384" s="10" t="n">
        <f aca="false">IF(AW384="","",IF(OR(AW384="-1 a -0,5",AW384="-1 a -0.5"),1,IF(OR(AW384="De -0,5 a 0",AW384="-0,5 a 0",AW384="De -0.5 a 0"),2,IF(OR(AW384="0,25 a 0,75",AW384="0.25 a 0.75"),"NORMA",IF(OR(AW384="1 a 1,5",AW384="1 a 1.5"),3,IF(OR(AW384="1,75 a 2,25",AW384="1.75 a 2.25"),4,IF(OR(AW384="2,5 a 3",AW384="2.5 a 3"),5,IF(OR(AW384="3,25 a 3,75",AW384="3.25 a 3.75"),6,""))))))))</f>
        <v>3</v>
      </c>
      <c r="AY384" s="9" t="n">
        <v>-6</v>
      </c>
      <c r="AZ384" s="10" t="str">
        <f aca="false">IF(AY384="","",IF(AND(AY384&gt;=-20,AY384&lt;=-9.5),"-20 a -9,5",IF(AND(AY384&gt;=-9,AY384&lt;=-6.5),"-9 a -6,5",IF(AY384=-6,"-6",IF(AND(AY384&gt;=-5.5,AY384&lt;=-3),"-5,5 a -3",IF(AND(AY384&gt;=-2.5,AY384&lt;=0),"-2,5 a 0",IF(AND(AY384&gt;=0.5,AY384&lt;=3),"0,5 a 3",IF(AND(AY384&gt;=3.5,AY384&lt;=6),"3,5 a 6","Fuera de rango"))))))))</f>
        <v>-6</v>
      </c>
      <c r="BA384" s="11" t="str">
        <f aca="false">IF(AZ384="","",IF(AZ384="-20 a -9,5",1,IF(AZ384="-9 a -6,5",2,IF(AZ384="-6","NORMA",IF(AZ384="-5,5 a -3",3,IF(AZ384="-2,5 a 0",4,IF(AZ384="0,5 a 3",5,IF(AZ384="3,5 a 6",6,""))))))))</f>
        <v>NORMA</v>
      </c>
      <c r="BB384" s="9" t="n">
        <v>0</v>
      </c>
      <c r="BC384" s="10" t="str">
        <f aca="false" t="array" ref="BC384">IF(BB384="","",_xlfn.IFS(AND(BB384&gt;=0,BB384&lt;=2),"0 a 2",AND(BB384&gt;=2.5,BB384&lt;=4.5),"2,5 a 4,5",AND(BB384&gt;=5,BB384&lt;=7),"5 a 7",AND(BB384&gt;=7.5,BB384&lt;=9.5),"7,5 a 9,5",AND(BB384&gt;=10,BB384&lt;=12),"10 a 12",AND(BB384&gt;=12.5,BB384&lt;=14.5),"12,5 a 14,5",BB384=15,"15",AND(BB384&gt;=15.5,BB384&lt;=17.5),"15,5 a 17,5",AND(BB384&gt;=18,BB384&lt;=20),"18 a 20",AND(BB384&gt;=20.5,BB384&lt;=22.5),"20,5 a 22,5",AND(BB384&gt;=23,BB384&lt;=25),"23 a 25",TRUE(),"Fuera de rango"))</f>
        <v>0 a 2</v>
      </c>
      <c r="BD384" s="11" t="n">
        <f aca="false" t="array" ref="BD384">IF(BC384="","",_xlfn.IFS(BC384="0 a 2",1,BC384="2,5 a 4,5",2,BC384="5 a 7",3,BC384="7,5 a 9,5",4,BC384="10 a 12",5,BC384="12,5 a 14,5",6,BC384="15","NORMA",BC384="15,5 a 17,5",7,BC384="18 a 20",8,BC384="20,5 a 22,5",9,BC384="23 a 25",10,TRUE(),"Fuera de rango"))</f>
        <v>1</v>
      </c>
      <c r="BE384" s="9" t="n">
        <v>17</v>
      </c>
      <c r="BF384" s="10" t="str">
        <f aca="false">IF(BE384="","",IF(AND(BE384&gt;=-20,BE384&lt;=-10),"-20 a -10",IF(AND(BE384&gt;=-9.5,BE384&lt;=0.5),"-9,5 a 0,5",IF(AND(BE384&gt;=1,BE384&lt;=11),"1 a 11",IF(AND(BE384&gt;=11.5,BE384&lt;=20.5),"11,5 a 20,5",IF(BE384=21,"21",IF(AND(BE384&gt;=21.5,BE384&lt;=31.5),"21,5 a 31,5",IF(AND(BE384&gt;=32,BE384&lt;=42),"32 a 42","Fuera de rango"))))))))</f>
        <v>11,5 a 20,5</v>
      </c>
      <c r="BG384" s="11" t="n">
        <f aca="false">IF(BF384="","",IF(BF384="-20 a -10",1,IF(BF384="-9,5 a 0,5",2,IF(BF384="1 a 11",3,IF(BF384="11,5 a 20,5",4,IF(BF384="21","NORMA",IF(BF384="21,5 a 31,5",5,IF(BF384="32 a 42",6,""))))))))</f>
        <v>4</v>
      </c>
      <c r="BH384" s="9" t="n">
        <v>10</v>
      </c>
      <c r="BI384" s="10" t="str">
        <f aca="false">IF(BH384="","",IF(AND(BH384&gt;=-20,BH384&lt;=-15),"-20 a -15",IF(AND(BH384&gt;=-14.5,BH384&lt;=-9.5),"-14,5 a -9,5",IF(AND(BH384&gt;=-9,BH384&lt;=-4),"-9 a -4",IF(AND(BH384&gt;=-3.5,BH384&lt;=2.5),"-3,5 a 2,5",IF(AND(BH384&gt;=3,BH384&lt;=8),"3 a 8",IF(AND(BH384&gt;=8.5,BH384&lt;=14.5),"8,5 a 14,5",IF(BH384=15,"15",IF(AND(BH384&gt;=15.5,BH384&lt;=20.5),"15,5 a 20,5",IF(AND(BH384&gt;=21,BH384&lt;=26),"21 a 26","Fuera de rango"))))))))))</f>
        <v>8,5 a 14,5</v>
      </c>
      <c r="BJ384" s="11" t="n">
        <f aca="false">IF(BI384="","",IF(BI384="-20 a -15",1,IF(BI384="-14,5 a -9,5",2,IF(BI384="-9 a -4",3,IF(BI384="-3,5 a 2,5",4,IF(BI384="3 a 8",5,IF(BI384="8,5 a 14,5",6,IF(BI384="15","NORMA",IF(BI384="15,5 a 20,5",7,IF(BI384="21 a 26",8,IF(BI384="26,5 a 31,5",9,"")))))))))))</f>
        <v>6</v>
      </c>
      <c r="BK384" s="9" t="n">
        <v>0</v>
      </c>
      <c r="BL384" s="10" t="str">
        <f aca="false">IF(BK384="","",IF(AND(BK384&gt;=0,BK384&lt;=2),"0 - 2",IF(AND(BK384&gt;=2.5,BK384&lt;=4.5),"2,5 - 4,5",IF(AND(BK384&gt;=5,BK384&lt;=7),"5 - 7",IF(AND(BK384&gt;=7.5,BK384&lt;=9.5),"7,5 - 9,5",IF(AND(BK384&gt;=10,BK384&lt;=12),"10 - 12",IF(AND(BK384&gt;=12.5,BK384&lt;=13.5),"12,5 - 13,5",IF(BK384=14,"14",IF(AND(BK384&gt;=14.5,BK384&lt;=16.5),"14,5 - 16,5",IF(AND(BK384&gt;=17,BK384&lt;=19),"17 - 19",IF(AND(BK384&gt;=19.5,BK384&lt;=21.5),"19,5 - 21,5",IF(AND(BK384&gt;=22,BK384&lt;=24),"22 - 24",IF(AND(BK384&gt;=24.5,BK384&lt;=26.5),"24,5 - 26,5",IF(AND(BK384&gt;=27,BK384&lt;=29),"27 - 29",IF(AND(BK384&gt;=29.5,BK384&lt;=30),"29,5 - 30","Fuera de rango")))))))))))))))</f>
        <v>0 - 2</v>
      </c>
      <c r="BM384" s="11" t="n">
        <f aca="false">IF(BL384="","",IF(BL384="0 - 2",1,IF(BL384="2,5 - 4,5",2,IF(BL384="5 - 7",3,IF(BL384="7,5 - 9,5",4,IF(BL384="10 - 12",5,IF(BL384="12,5 - 13,5",6,IF(BL384="14","NORMA",IF(BL384="14,5 - 16,5",7,IF(BL384="17 - 19",8,IF(BL384="19,5 - 21,5",9,IF(BL384="22 - 24",10,IF(BL384="24,5 - 26,5",11,IF(BL384="27 - 29",12,IF(BL384="29,5 - 30",13,"")))))))))))))))</f>
        <v>1</v>
      </c>
      <c r="BN384" s="9" t="n">
        <v>16</v>
      </c>
      <c r="BO384" s="11" t="str">
        <f aca="false">IF(BN384="","",IF(AND(BN384&gt;=-20,BN384&lt;=-10),"-20 a -10",IF(AND(BN384&gt;=-9.5,BN384&lt;=0.5),"-9,5 a 0,5",IF(AND(BN384&gt;=1,BN384&lt;=11),"1 a 11",IF(AND(BN384&gt;=11.5,BN384&lt;=21.5),"11,5 a 21,5",IF(BN384=22,"22",IF(AND(BN384&gt;=22.5,BN384&lt;=32.5),"22,5 a 32,5",IF(AND(BN384&gt;=33,BN384&lt;=43),"33 a 43","Fuera de rango"))))))))</f>
        <v>11,5 a 21,5</v>
      </c>
      <c r="BP384" s="11" t="n">
        <f aca="false">IF(BO384="","",IF(BO384="-20 a -10",1,IF(BO384="-9,5 a 0,5",2,IF(BO384="1 a 11",3,IF(BO384="11,5 a 21,5",4,IF(BO384="22","NORMA",IF(BO384="22,5 a 32,5",5,IF(BO384="33 a 43",6,""))))))))</f>
        <v>4</v>
      </c>
      <c r="BQ384" s="9" t="n">
        <v>6</v>
      </c>
      <c r="BR384" s="10" t="str">
        <f aca="false">IF(BQ384="","",IF(AND(BQ384&gt;=-20,BQ384&lt;=-15),"-20 a -15",IF(AND(BQ384&gt;=-14.5,BQ384&lt;=-9.5),"-14,5 a -9,5",IF(AND(BQ384&gt;=-9,BQ384&lt;=-4),"-9 a -4",IF(AND(BQ384&gt;=-3.5,BQ384&lt;=2.5),"-3,5 a 2,5",IF(AND(BQ384&gt;=3,BQ384&lt;=8),"3 a 8",IF(AND(BQ384&gt;=8.5,BQ384&lt;=13.5),"8,5 a 13,5",IF(AND(BQ384&gt;=14,BQ384&lt;=17.5),"14 a 17,5",IF(BQ384=18,"18",IF(AND(BQ384&gt;=18.5,BQ384&lt;=23.5),"18,5 a 23,5",IF(AND(BQ384&gt;=24,BQ384&lt;=29),"24 a 29",IF(AND(BQ384&gt;=29.5,BQ384&lt;=34.5),"29,5 a 34,5",IF(AND(BQ384&gt;=35,BQ384&lt;=40),"35 a 40","Fuera de rango")))))))))))))</f>
        <v>3 a 8</v>
      </c>
      <c r="BS384" s="11" t="n">
        <f aca="false">IF(BR384="","",IF(BR384="-20 a -15",1,IF(BR384="-14,5 a -9,5",2,IF(BR384="-9 a -4",3,IF(BR384="-3,5 a 2,5",4,IF(BR384="3 a 8",5,IF(BR384="8,5 a 13,5",6,IF(BR384="14 a 17,5",7,IF(BR384="18","NORMA",IF(BR384="18,5 a 23,5",8,IF(BR384="24 a 29",9,IF(BR384="29,5 a 34,5",10,IF(BR384="35 a 40",11,"")))))))))))))</f>
        <v>5</v>
      </c>
      <c r="BT384" s="9" t="n">
        <v>0</v>
      </c>
      <c r="BU384" s="10" t="str">
        <f aca="false">IF(BT384="","",IF(AND(BT384&gt;=-20,BT384&lt;=-18),"-20 a -18",IF(AND(BT384&gt;=-17.5,BT384&lt;=-15.5),"-17,5 a -15,5",IF(AND(BT384&gt;=-15,BT384&lt;=-13),"-15 a -13",IF(AND(BT384&gt;=-12.5,BT384&lt;=-10.5),"-12,5 a -10,5",IF(AND(BT384&gt;=-10,BT384&lt;=-8),"-10 a -8",IF(AND(BT384&gt;=-7.5,BT384&lt;=-5.5),"-7,5 a -5,5",IF(AND(BT384&gt;=-5,BT384&lt;=-3),"-5 a -3",IF(AND(BT384&gt;=-2.5,BT384&lt;=-0.5),"-2,5 a -0,5",IF(BT384=0,"0",IF(AND(BT384&gt;=0.5,BT384&lt;=2.5),"0,5 a 2,5",IF(AND(BT384&gt;=3,BT384&lt;=5),"3 a 5",IF(AND(BT384&gt;=5.5,BT384&lt;=7.5),"5,5 a 7,5",IF(AND(BT384&gt;=8,BT384&lt;=10),"8 a 10",IF(AND(BT384&gt;=10.5,BT384&lt;=12.5),"10,5 a 12,5",IF(AND(BT384&gt;=13,BT384&lt;=15),"13 a 15",IF(AND(BT384&gt;=15.5,BT384&lt;=17.5),"15,5 a 17,5",IF(AND(BT384&gt;=18,BT384&lt;=20),"18 a 20","Fuera de rango"))))))))))))))))))</f>
        <v>0</v>
      </c>
      <c r="BV384" s="11" t="str">
        <f aca="false">IF(BT384="","",IF(BT384=0,"NORMA",IF(AND(BT384&gt;=-20,BT384&lt;=-18),2,IF(AND(BT384&gt;=-17.5,BT384&lt;=-15.5),2,IF(AND(BT384&gt;=-15,BT384&lt;=-13),3,IF(AND(BT384&gt;=-12.5,BT384&lt;=-10.5),4,IF(AND(BT384&gt;=-10,BT384&lt;=-8),5,IF(AND(BT384&gt;=-7.5,BT384&lt;=-5.5),6,IF(AND(BT384&gt;=-5,BT384&lt;=-3),7,IF(AND(BT384&gt;=-2.5,BT384&lt;=-0.5),8,IF(AND(BT384&gt;=0.5,BT384&lt;=2.5),9,IF(AND(BT384&gt;=3,BT384&lt;=5),10,IF(AND(BT384&gt;=5.5,BT384&lt;=7.5),11,IF(AND(BT384&gt;=8,BT384&lt;=10),12,IF(AND(BT384&gt;=10.5,BT384&lt;=12.5),13,IF(AND(BT384&gt;=13,BT384&lt;=15),14,IF(AND(BT384&gt;=15.5,BT384&lt;=17.5),15,IF(AND(BT384&gt;=18,BT384&lt;=20),16,"Fuera de rango"))))))))))))))))))</f>
        <v>NORMA</v>
      </c>
      <c r="BW384" s="9" t="n">
        <v>-4.25</v>
      </c>
      <c r="BX384" s="10" t="n">
        <f aca="false">18.5- (0.3*H384)</f>
        <v>14.3</v>
      </c>
      <c r="BY384" s="10" t="n">
        <f aca="false">(BW384)-(BX384)</f>
        <v>-18.55</v>
      </c>
      <c r="BZ384" s="10" t="str">
        <f aca="false">IF(BY384="","",IF(BY384&lt;-27.5,"De -30 a -28",IF(BY384&lt;-25,"De -27,5 a -25,5",IF(BY384&lt;-22.5,"De -25 a -23",IF(BY384&lt;-20,"De -22,5 a -20,5",IF(BY384&lt;-17.5,"De -20 a -18",IF(BY384&lt;-15,"De -17,5 a -15,5",IF(BY384&lt;-12.5,"De -15 a -13",IF(BY384&lt;-10,"De -12,5 a -10,5",IF(BY384&lt;-7.5,"De -10 a -8",IF(BY384&lt;-5,"De -7,5 a -5,5",IF(BY384&lt;-2.5,"De -5 a -3",IF(BY384&lt;0,"De -2,5 a -0,5",IF(BY384&lt;2.5,"De 0 a 2",IF(BY384&lt;5,"De 2,5 a 4,5",IF(BY384&lt;7.5,"De 5 a 7",IF(BY384&lt;10,"De 7,5 a 9,5",IF(BY384&lt;12.5,"De 10 a 12",IF(BY384&lt;15,"De 12,5 a 14,5",IF(BY384&lt;17.5,"De 15 a 17",IF(BY384&lt;20,"De 17,5 a 19,5",IF(BY384&lt;22.5,"De 20 a 22",IF(BY384&lt;25,"De 22,5 a 24,5",IF(BY384&lt;27.5,"De 25 a 27","De 27,5 a 30"))))))))))))))))))))))))</f>
        <v>De -20 a -18</v>
      </c>
      <c r="CA384" s="12" t="n">
        <f aca="false">IF(BY384="","",IF(BY384&lt;=-28,1,IF(BY384&lt;=-25.5,2,IF(BY384&lt;=-23,3,IF(BY384&lt;=-20.5,4,IF(BY384&lt;=-18,5,IF(BY384&lt;=-15.5,6,IF(BY384&lt;=-13,7,IF(BY384&lt;=-10.5,8,IF(BY384&lt;=-8,9,IF(BY384&lt;=-5.5,10,IF(BY384&lt;=-3,11,IF(BY384&lt;=-0.5,12,IF(BY384&lt;=2,13,IF(BY384&lt;=4.5,14,IF(BY384&lt;=7,15,IF(BY384&lt;=9.5,16,IF(BY384&lt;=12,17,IF(BY384&lt;=14.5,18,IF(BY384&lt;=17,19,IF(BY384&lt;=19.5,20,IF(BY384&lt;=22,21,IF(BY384&lt;=24.5,22,IF(BY384&lt;=27,23,IF(BY384&lt;=30,24,"Fuera de rango")))))))))))))))))))))))))</f>
        <v>5</v>
      </c>
      <c r="CB384" s="9" t="n">
        <v>-4.5</v>
      </c>
      <c r="CC384" s="10" t="n">
        <f aca="false">18.5- (0.3*H384)</f>
        <v>14.3</v>
      </c>
      <c r="CD384" s="10" t="n">
        <f aca="false">(CB384)-(CC384)</f>
        <v>-18.8</v>
      </c>
      <c r="CE384" s="10" t="str">
        <f aca="false">IF(CD384="","",IF(CD384&lt;-27.5,"De -30 a -28",IF(CD384&lt;-25,"De -27,5 a -25,5",IF(CD384&lt;-22.5,"De -25 a -23",IF(CD384&lt;-20,"De -22,5 a -20,5",IF(CD384&lt;-17.5,"De -20 a -18",IF(CD384&lt;-15,"De -17,5 a -15,5",IF(CD384&lt;-12.5,"De -15 a -13",IF(CD384&lt;-10,"De -12,5 a -10,5",IF(CD384&lt;-7.5,"De -10 a -8",IF(CD384&lt;-5,"De -7,5 a -5,5",IF(CD384&lt;-2.5,"De -5 a -3",IF(CD384&lt;0,"De -2,5 a -0,5",IF(CD384&lt;=2,"De 0 a 2",IF(CD384&lt;=4.5,"De 2,5 a 4,5",IF(CD384&lt;=7,"De 5 a 7",IF(CD384&lt;=9.5,"De 7,5 a 9,5",IF(CD384&lt;=12,"De 10 a 12",IF(CD384&lt;=14.5,"De 12,5 a 14,5",IF(CD384&lt;=17,"De 15 a 17",IF(CD384&lt;=19.5,"De 17,5 a 19,5",IF(CD384&lt;=22,"De 20 a 22",IF(CD384&lt;=24.5,"De 22,5 a 24,5",IF(CD384&lt;=27,"De 25 a 27","De 27,5 a 30"))))))))))))))))))))))))</f>
        <v>De -20 a -18</v>
      </c>
      <c r="CF384" s="12" t="n">
        <f aca="false">IF(CD384="","",IF(CD384&lt;-27.5,1,IF(CD384&lt;-25,2,IF(CD384&lt;-22.5,3,IF(CD384&lt;-20,4,IF(CD384&lt;-17.5,5,IF(CD384&lt;-15,6,IF(CD384&lt;-12.5,7,IF(CD384&lt;-10,8,IF(CD384&lt;-7.5,9,IF(CD384&lt;-5,10,IF(CD384&lt;-2.5,11,IF(CD384&lt;0,12,IF(CD384&lt;2.5,13,IF(CD384&lt;5,14,IF(CD384&lt;7.5,15,IF(CD384&lt;10,16,IF(CD384&lt;12.5,17,IF(CD384&lt;15,18,IF(CD384&lt;17.5,19,IF(CD384&lt;20,20,IF(CD384&lt;22.5,21,IF(CD384&lt;25,22,IF(CD384&lt;27.5,23,24))))))))))))))))))))))))</f>
        <v>5</v>
      </c>
      <c r="CG384" s="9" t="n">
        <v>-3</v>
      </c>
      <c r="CH384" s="10" t="str">
        <f aca="false">IF(CG384="","",IF(AND(CG384&gt;=-10,CG384&lt;=-9.5),"-10 a -9,5",IF(AND(CG384&gt;-9.5,CG384&lt;=-8.5),"-9 a -8,5",IF(AND(CG384&gt;-8.5,CG384&lt;=-7.5),"-8 a -7,5",IF(AND(CG384&gt;-7.5,CG384&lt;=-6.5),"-7 a -6,5",IF(AND(CG384&gt;-6.5,CG384&lt;=-5.5),"-6 a -5,5",IF(AND(CG384&gt;-5.5,CG384&lt;=-4.5),"-5 a -4,5",IF(AND(CG384&gt;-4.5,CG384&lt;=-3.5),"-4 a -3,5",IF(AND(CG384&gt;-3.5,CG384&lt;=-2.5),"-3 a -2,5",IF(CG384=-2.25,"-2,25",IF(AND(CG384&gt;-2.5,CG384&lt;=-1.5),"-2 a -1,5",IF(AND(CG384&gt;-1.5,CG384&lt;=-0.5),"-1 a -0,5",IF(AND(CG384&gt;-0.5,CG384&lt;=0.5),"0 a 0,5",IF(AND(CG384&gt;0.5,CG384&lt;=1.5),"1 a 1,5",IF(AND(CG384&gt;1.5,CG384&lt;=2.5),"2 a 2,5",IF(AND(CG384&gt;2.5,CG384&lt;=3.5),"3 a 3,5",IF(AND(CG384&gt;3.5,CG384&lt;=4.5),"4 a 4,5",IF(AND(CG384&gt;4.5,CG384&lt;=5.5),"5 a 5,5",IF(AND(CG384&gt;5.5,CG384&lt;=6.5),"6 a 6,5",IF(AND(CG384&gt;6.5,CG384&lt;=7.5),"7 a 7,5",IF(AND(CG384&gt;7.5,CG384&lt;=8.5),"8 a 8,5",IF(AND(CG384&gt;8.5,CG384&lt;=9.5),"9 a 9,5",IF(CG384&gt;=10,"10","Fuera de rango")))))))))))))))))))))))</f>
        <v>-3 a -2,5</v>
      </c>
      <c r="CI384" s="11" t="n">
        <f aca="false">IF(CG384="","",IF(CG384=-2.25,"NORMA",IF(CG384&lt;=-9.5,1,IF(CG384&lt;=-8.5,2,IF(CG384&lt;=-7.5,3,IF(CG384&lt;=-6.5,4,IF(CG384&lt;=-5.5,5,IF(CG384&lt;=-4.5,6,IF(CG384&lt;=-3.5,7,IF(CG384&lt;=-2.5,8,IF(CG384&lt;=-1.5,9,IF(CG384&lt;=-0.5,10,IF(CG384&lt;=0.5,11,IF(CG384&lt;=1.5,12,IF(CG384&lt;=2.5,13,IF(CG384&lt;=3.5,14,IF(CG384&lt;=4.5,15,IF(CG384&lt;=5.5,16,IF(CG384&lt;=6.5,17,IF(CG384&lt;=7.5,18,IF(CG384&lt;=8.5,19,IF(CG384&lt;=9.5,20,IF(CG384=10,21,"Fuera de rango")))))))))))))))))))))))</f>
        <v>8</v>
      </c>
      <c r="CJ384" s="9" t="n">
        <v>3.75</v>
      </c>
      <c r="CK384" s="10" t="str">
        <f aca="false">IF(CJ384="","",IF(AND(CJ384&gt;=-6,CJ384&lt;=-5.5),"-6 a -5,5",IF(AND(CJ384&gt;-5.5,CJ384&lt;=-4.5),"-5 a -4,5",IF(AND(CJ384&gt;-4.5,CJ384&lt;=-3.5),"-4 a -3,5",IF(AND(CJ384&gt;-3.5,CJ384&lt;=-2.5),"-3 a -2,5",IF(AND(CJ384&gt;-2.5,CJ384&lt;=-1.5),"-2 a -1,5",IF(AND(CJ384&gt;-1.5,CJ384&lt;=-0.5),"-1 a -0,5",IF(AND(CJ384&gt;-0.5,CJ384&lt;=0.5),"0 a 0,5",IF(AND(CJ384&gt;0.5,CJ384&lt;=1.5),"1 a 1,5",IF(AND(CJ384&gt;1.5,CJ384&lt;2.5),"2",IF(AND(CJ384&gt;=2.5,CJ384&lt;=3),"2,5 a 3",IF(AND(CJ384&gt;3,CJ384&lt;=4),"3,5 a 4",IF(AND(CJ384&gt;4,CJ384&lt;=5),"4,5 a 5",IF(AND(CJ384&gt;5,CJ384&lt;=6),"5,5 a 6",IF(AND(CJ384&gt;6,CJ384&lt;=7),"6,5 a 7",IF(AND(CJ384&gt;7,CJ384&lt;=8),"7,5 a 8",IF(AND(CJ384&gt;8,CJ384&lt;=9.5),"8,5 a 9,5",IF(CJ384=10,"10","Fuera de rango"))))))))))))))))))</f>
        <v>3,5 a 4</v>
      </c>
      <c r="CL384" s="11" t="n">
        <f aca="false">IF(CK384="","",IF(OR(CK384="-6 a -5,5",CK384="-6 - -5,5"),1,IF(OR(CK384="-5 a -4,5",CK384="-5 - -4,5"),2,IF(OR(CK384="-4 a -3,5",CK384="-4 - -3,5"),3,IF(OR(CK384="-3 a -2,5",CK384="-3 - -2,5"),4,IF(OR(CK384="-2 a -1,5",CK384="-2 - -1,5"),5,IF(OR(CK384="-1 a -0,5",CK384="-1 - -0,5"),6,IF(OR(CK384="0 a 0,5",CK384="0 - 0,5"),7,IF(OR(CK384="1 a 1,5",CK384="1 - 1,5"),8,IF(CK384="2","NORMA",IF(OR(CK384="2,5 a 3",CK384="2,5 - 3"),9,IF(OR(CK384="3,5 a 4",CK384="3,5 - 4"),10,IF(OR(CK384="4,5 a 5",CK384="4,5 - 5"),11,IF(OR(CK384="5,5 a 6",CK384="5,5 - 6"),12,IF(OR(CK384="6,5 a 7",CK384="6,5 - 7"),13,IF(OR(CK384="7,5 a 8",CK384="7,5 - 8"),14,IF(OR(CK384="8,5 a 9",CK384="8,5 - 9,5",CK384="9 a 9,5"),15,IF(CK384="10",15,IF(OR(CK384="0,5 a 1",CK384="0,5 - 1"),7,"Fuera de rango")))))))))))))))))))</f>
        <v>10</v>
      </c>
      <c r="CN384" s="10" t="str">
        <f aca="false">IF(CM384=0,"0", " ")</f>
        <v>0</v>
      </c>
      <c r="CO384" s="10" t="str">
        <f aca="false">IF(CM384&gt;0,"EME"," ")</f>
        <v> </v>
      </c>
      <c r="CQ384" s="10" t="str">
        <f aca="false">IF(CP384&gt;0,"0", " ")</f>
        <v> </v>
      </c>
      <c r="CR384" s="10" t="str">
        <f aca="false">IF(CP384&gt;0,"EME"," ")</f>
        <v> </v>
      </c>
      <c r="CS384" s="9" t="n">
        <v>1.5</v>
      </c>
      <c r="CV384" s="9" t="n">
        <v>1.5</v>
      </c>
      <c r="CY384" s="9" t="n">
        <v>0</v>
      </c>
      <c r="DB384" s="9" t="n">
        <v>0</v>
      </c>
      <c r="DC384" s="11" t="str">
        <f aca="false">IF(DB384&lt;0,"2"," ")</f>
        <v> </v>
      </c>
      <c r="DD384" s="11" t="str">
        <f aca="false">IF(DB384&lt;0,"MIO"," ")</f>
        <v> </v>
      </c>
      <c r="DE384" s="9" t="n">
        <v>0</v>
      </c>
      <c r="DF384" s="10" t="str">
        <f aca="false">IF(DE384&lt;0,"3"," ")</f>
        <v> </v>
      </c>
      <c r="DG384" s="10" t="str">
        <f aca="false">IF(DE384&lt;0,"AST"," ")</f>
        <v> </v>
      </c>
      <c r="DH384" s="9" t="n">
        <v>0</v>
      </c>
      <c r="DI384" s="10" t="str">
        <f aca="false">IF(DH384&lt;0,"3"," ")</f>
        <v> </v>
      </c>
      <c r="DJ384" s="10" t="str">
        <f aca="false">IF(DH384&lt;0,"AST"," ")</f>
        <v> </v>
      </c>
      <c r="DK384" s="9" t="n">
        <v>0</v>
      </c>
      <c r="DL384" s="10" t="str">
        <f aca="false">IF(DK384&gt;0,"4"," ")</f>
        <v> </v>
      </c>
      <c r="DM384" s="10" t="str">
        <f aca="false">IF(DK384&gt;0,"PRE"," ")</f>
        <v> </v>
      </c>
      <c r="DN384" s="9" t="n">
        <v>0</v>
      </c>
      <c r="DO384" s="10" t="str">
        <f aca="false">IF(DN384&gt;0,"4"," ")</f>
        <v> </v>
      </c>
      <c r="DP384" s="10" t="str">
        <f aca="false">IF(DN384&gt;0,"PRE"," ")</f>
        <v> </v>
      </c>
      <c r="DS384" s="12" t="str">
        <f aca="false">CONCATENATE(CO384,CU384,DA384,DG384,DM384)</f>
        <v>   </v>
      </c>
      <c r="DT384" s="10" t="e">
        <f aca="false" t="array" ref="DT384">_xlfn.IFS(DS384="EME    ","0", DS384=" HIP   ","1", DS384="  MIO  ","2", DS384="   AST ","3", DS384="    PRE","4", DS384="EME   PRE","5", DS384=" HIP  PRE","6", DS384=" HIP AST ","7", DS384="  MIO PRE","8", DS384="  MIOAST ","9", DS384="   ASTPRE","10",DS384=" HIP ASTPRE","11", DS384="  MIOASTPRE","12", DS384="     ","0")</f>
        <v>#N/A</v>
      </c>
      <c r="DV384" s="1" t="e">
        <f aca="false" t="array" ref="DV384">_xlfn.IFS(DU384="SI","2", DU384="NO","1")</f>
        <v>#N/A</v>
      </c>
      <c r="DX384" s="11" t="str">
        <f aca="false">IF(DW384=0,"1","2")</f>
        <v>1</v>
      </c>
      <c r="DY384" s="11" t="str">
        <f aca="false" t="array" ref="DY384">_xlfn.IFS(DW384=0,"0", DW384=0.25, "1", DW384=0.5,"2", DW384=0.75,"3", DW384=1,"4",DW384=1.25,"5", DW384=1.5,"6", DW384=1.75,"7", DW384=2,"8")</f>
        <v>0</v>
      </c>
      <c r="EA384" s="11" t="str">
        <f aca="false">IF(DZ384=0,"1","2")</f>
        <v>1</v>
      </c>
      <c r="EB384" s="11" t="str">
        <f aca="false" t="array" ref="EB384">_xlfn.IFS(DZ384=0,"0", DZ384=0.25, "1", DZ384=0.5,"2", DZ384=0.75,"3", DZ384=1,"4",DZ384=1.25,"5", DZ384=1.5,"6", DZ384=1.75,"7", DZ384=2,"8")</f>
        <v>0</v>
      </c>
      <c r="ED384" s="10" t="str">
        <f aca="false">IF(EC384=0,"1","2")</f>
        <v>1</v>
      </c>
      <c r="EE384" s="11" t="str">
        <f aca="false" t="array" ref="EE384">_xlfn.IFS(EC384=0,"0", EC384=-0.25, "1", EC384=-0.5,"2", EC384=-0.75,"3", EC384=-1,"4",EC384=-1.25,"5", EC384=-1.5,"6", EC384=-1.75,"7", EC384=-2,"8", EC384=-2.25,"9",EC384=-2.5,"10", EC384=-2.75,"11", EC384=-3,"12", EC384=-3.25,"13", EC384=-3.5,"14", EC384=-3.75,"15",EC384=-4,"16")</f>
        <v>0</v>
      </c>
      <c r="EG384" s="10" t="str">
        <f aca="false">IF(EF384=0,"1","2")</f>
        <v>1</v>
      </c>
      <c r="EH384" s="11" t="str">
        <f aca="false" t="array" ref="EH384">_xlfn.IFS(EF384=0,"0", EF384=-0.25, "1", EF384=-0.5,"2", EF384=-0.75,"3", EF384=-1,"4",EF384=-1.25,"5", EF384=-1.5,"6", EF384=-1.75,"7", EF384=-2,"8", EF384=-2.25,"9",EF384=-2.5,"10", EF384=-2.75,"11", EF384=-3,"12", EF384=-3.25,"13", EF384=-3.5,"14", EF384=-3.75,"15",EF384=-4,"16")</f>
        <v>0</v>
      </c>
      <c r="EJ384" s="11" t="str">
        <f aca="false">IF(EI384=0,"1","2")</f>
        <v>1</v>
      </c>
      <c r="EK384" s="11" t="str">
        <f aca="false" t="array" ref="EK384">_xlfn.IFS(EI384=0,"0", EI384=-0.25, "1", EI384=-0.5,"2", EI384=-0.75,"3", EI384=-1,"4",EI384=-1.25,"5", EI384=-1.5,"6", EI384=-1.75,"7", EI384=-2,"8", EI384=-2.25,"9", EI384=-2.25,"9",EI384=-2.5,"10", EI384=-2.75,"11", EI384=-3,"12", EI384=-3.25,"13", EI384=-3.5,"14", EI384=-3.75,"15",EI384=-4,"16", EI384=0.25, "17", EI384=0.5, "18")</f>
        <v>0</v>
      </c>
      <c r="EM384" s="11" t="str">
        <f aca="false">IF(EL384=0,"1","2")</f>
        <v>1</v>
      </c>
      <c r="EN384" s="11" t="str">
        <f aca="false" t="array" ref="EN384">_xlfn.IFS(EL384=0.25,"17",EL384=0.5,"18", EL384=0,"0", EL384=-0.25, "1", EL384=-0.5,"2", EL384=-0.75,"3", EL384=-1,"4",EL384=-1.25,"5", EL384=-1.5,"6", EL384=-1.75,"7", EL384=-2,"8",EL384= -2.25,"9",EL384=-2.5,"10",EL384= -2.75,"11",EL384= -3,"12",EL384= -3.25,"13",EL384= -3.5,"14",EL384= -3.75,"15",EL384=-4,"16")</f>
        <v>0</v>
      </c>
      <c r="EP384" s="11" t="str">
        <f aca="false">IF(EO384=0,"1","2")</f>
        <v>1</v>
      </c>
      <c r="EQ384" s="11" t="str">
        <f aca="false" t="array" ref="EQ384">_xlfn.IFS(EO384=0,"0", EO384=0.25, "1", EO384=0.5,"2", EO384=0.75,"3", EO384=1,"4",EO384=1.25,"5", EO384=1.5,"6", EO384=1.75,"7", EO384=2,"8", EO384=2.25,"9", EO384=2.25,"9",EO384=2.5,"10", EO384=2.75,"11", EO384=3,"12", EO384=3.25,"13", EO384=3.5,"14", EO384=3.75,"15",EO384=4,"16", EO384=-0.25, "17", bq=-0.5, "18")</f>
        <v>0</v>
      </c>
      <c r="ES384" s="11" t="str">
        <f aca="false">IF(ER384=0,"1","2")</f>
        <v>1</v>
      </c>
      <c r="ET384" s="11" t="str">
        <f aca="false" t="array" ref="ET384">_xlfn.IFS(ER384=0,"0", ER384=0.25, "1", ER384=0.5,"2", ER384=0.75,"3", ER384=1,"4",ER384=1.25,"5", ER384=1.5,"6", ER384=1.75,"7", ER384=2,"8", ER384=2.25,"9", ER384=2.25,"9",ER384=2.5,"10", ER384=2.75,"11", ER384=3,"12", ER384=3.25,"13", ER384=3.5,"14", ER384=3.75,"15",ER384=4,"16", ER384=-0.25, "17", bq=-0.5, "18")</f>
        <v>0</v>
      </c>
      <c r="EV384" s="14" t="e">
        <f aca="false">VLOOKUP(EU384,LEYENDA!$G$2:$H$8,2,TRUE())</f>
        <v>#N/A</v>
      </c>
      <c r="EW384" s="14" t="e">
        <f aca="false" t="array" ref="EW384">_xlfn.IFS(EV384="0-5","1", EV384="6-12","2", EV384="13-18","3", EV384="19-24","4", EV384="25-36","5", EV384="37-48","6", EV384="49-60","7")</f>
        <v>#N/A</v>
      </c>
    </row>
    <row r="385" customFormat="false" ht="13.5" hidden="false" customHeight="false" outlineLevel="0" collapsed="false">
      <c r="A385" s="1" t="n">
        <v>115</v>
      </c>
      <c r="B385" s="2" t="n">
        <v>4</v>
      </c>
      <c r="C385" s="33" t="n">
        <v>42322</v>
      </c>
      <c r="E385" s="5" t="str">
        <f aca="false">VLOOKUP(A385,'286'!$A$3:$J$6279,10,FALSE())</f>
        <v>JORDAO, IARA</v>
      </c>
      <c r="F385" s="4" t="str">
        <f aca="false">VLOOKUP(A385,'286'!$A$3:$I$1768,3,FALSE())</f>
        <v>JORI</v>
      </c>
      <c r="G385" s="6" t="n">
        <f aca="false">VLOOKUP(A385,'286'!$A$3:$I$1768,4,FALSE())</f>
        <v>37235</v>
      </c>
      <c r="H385" s="7" t="n">
        <f aca="false">YEAR(C385)-YEAR(G385)</f>
        <v>14</v>
      </c>
      <c r="I385" s="1" t="str">
        <f aca="false">VLOOKUP(H385,LEYENDA!$C$2:$D$6,2,TRUE())</f>
        <v>13-24</v>
      </c>
      <c r="J385" s="5" t="str">
        <f aca="false">VLOOKUP(A385,'286'!$A$3:$I$1768,7,FALSE())</f>
        <v>M</v>
      </c>
      <c r="K385" s="8" t="n">
        <f aca="false">VLOOKUP(A385,'286'!$A$3:$I$1768,2,FALSE())</f>
        <v>0</v>
      </c>
      <c r="L385" s="4" t="str">
        <f aca="false">VLOOKUP(A385,'286'!$A$3:$I$1768,8,FALSE())</f>
        <v>D</v>
      </c>
      <c r="M385" s="4" t="str">
        <f aca="false">VLOOKUP(A385,'286'!$A$3:$I$1768,9,FALSE())</f>
        <v>D</v>
      </c>
      <c r="N385" s="8" t="str">
        <f aca="false">IF(R385=O385, "MISMA","CONTRARIA")</f>
        <v>MISMA</v>
      </c>
      <c r="O385" s="8" t="str">
        <f aca="false" t="array" ref="O385">_xlfn.IFS(L385="D","1", L385="I","2")</f>
        <v>1</v>
      </c>
      <c r="P385" s="8" t="e">
        <f aca="false" t="array" ref="P385">_xlfn.IFS(K385="OD","1", K385="OI","2")</f>
        <v>#N/A</v>
      </c>
      <c r="Q385" s="1" t="str">
        <f aca="false" t="array" ref="Q385">_xlfn.IFS(J385="M","1", J385="H","2")</f>
        <v>1</v>
      </c>
      <c r="R385" s="8" t="str">
        <f aca="false" t="array" ref="R385">_xlfn.IFS(M385="D","1", M385="I","2")</f>
        <v>1</v>
      </c>
      <c r="S385" s="1" t="str">
        <f aca="false" t="array" ref="S385">_xlfn.IFS(N385="CONTRARIA", "1",N385= "MISMA","2")</f>
        <v>2</v>
      </c>
      <c r="T385" s="1" t="str">
        <f aca="false" t="array" ref="T385">_xlfn.IFS(I385="0-12","1", I385="13-24","2", I385="25-40","3", I385="41-60","4", I385="61-100","5")</f>
        <v>2</v>
      </c>
      <c r="U385" s="9" t="n">
        <v>-1.5</v>
      </c>
      <c r="V385" s="11" t="str">
        <f aca="false">IF(U385="","",IF(AND(U385&gt;=-9,U385&lt;=-6.5),"-9 a -6,5",IF(AND(U385&gt;=-6,U385&lt;=-3.5),"-6 a -3,5",IF(AND(U385&gt;=-3,U385&lt;=-1),"-3 a -1",IF(U385=-0.5,"-0,5",IF(AND(U385&gt;=0,U385&lt;=2.5),"0 a 2,5",IF(AND(U385&gt;=3,U385&lt;=5.5),"3 a 5,5",IF(AND(U385&gt;=6,U385&lt;=8.5),"6 a 8,5",IF(AND(U385&gt;=9,U385&lt;=20),"9 a 20","Fuera de rango")))))))))</f>
        <v>-3 a -1</v>
      </c>
      <c r="W385" s="11" t="n">
        <f aca="false">IF(V385="","",IF(V385="-9 a -6,5",2,IF(V385="-6 a -3,5",3,IF(V385="-3 a -1",4,IF(V385="-0,5","NORMA",IF(V385="0 a 2,5",5,IF(V385="3 a 5,5",6,IF(V385="6 a 8,5",7,IF(V385="9 a 20",8,"Fuera de rango")))))))))</f>
        <v>4</v>
      </c>
      <c r="X385" s="9" t="n">
        <v>12</v>
      </c>
      <c r="Y385" s="11" t="str">
        <f aca="false">IF(X385="","",IF(AND(X385&gt;=0,X385&lt;=4),"0 a 4",IF(AND(X385&gt;=4.5,X385&lt;=8.5),"4,5 a 8,5",IF(X385=9,"9",IF(AND(X385&gt;=9.5,X385&lt;=13),"9,5 a 13",IF(AND(X385&gt;=13.5,X385&lt;=20),"13,5 a 20",IF(AND(X385&gt;=20.5,X385&lt;=35),"20,5 a 35","Fuera de rango")))))))</f>
        <v>9,5 a 13</v>
      </c>
      <c r="Z385" s="11" t="n">
        <f aca="false">IF(Y385="","",IF(Y385="0 a 4",1,IF(Y385="4,5 a 8,5",2,IF(Y385="9","NORMA",IF(Y385="9,5 a 13",3,IF(Y385="13,5 a 20",4,IF(Y385="20,5 a 35",5,"Fuera de rango")))))))</f>
        <v>3</v>
      </c>
      <c r="AA385" s="9" t="n">
        <v>17</v>
      </c>
      <c r="AB385" s="10" t="str">
        <f aca="false">IF(AA385="","",IF(AND(AA385&gt;=0,AA385&lt;=9),"0 a 9",IF(AND(AA385&gt;=9.5,AA385&lt;=18.5),"9,5 a 18,5",IF(AA385=19,"19",IF(AND(AA385&gt;=19.5,AA385&lt;=28),"19,5 a 28",IF(AND(AA385&gt;=28.5,AA385&lt;=40),"28,5 a 40","Fuera de rango"))))))</f>
        <v>9,5 a 18,5</v>
      </c>
      <c r="AC385" s="11" t="n">
        <f aca="false" t="array" ref="AC385">_xlfn.IFS(AB385="","",AB385="0 a 9",1,AB385="9,5 a 18,5",2,AB385="19","NORMA",AB385="19,5 a 28",3,AB385="28,5 a 40",4,TRUE(),"Fuera de rango")</f>
        <v>2</v>
      </c>
      <c r="AD385" s="9" t="n">
        <v>5</v>
      </c>
      <c r="AE385" s="10" t="str">
        <f aca="false">IF(AD385="","",IF(AND(AD385&gt;=-10,AD385&lt;=0),"De -10 a 0",IF(AND(AD385&gt;=0.5,AD385&lt;=9.5),"0,5 a 9,5",IF(AD385=10,"10",IF(AND(AD385&gt;=10.5,AD385&lt;=20),"10,5 a 20",IF(AND(AD385&gt;=20.5,AD385&lt;=40),"20,5 a 40","Fuera de rango"))))))</f>
        <v>0,5 a 9,5</v>
      </c>
      <c r="AF385" s="12" t="n">
        <f aca="false">IF(AD385="","",IF(AND(AD385&gt;=-10,AD385&lt;=0),1,IF(AND(AD385&gt;=0.5,AD385&lt;=9.5),2,IF(AD385=10,"NORMA",IF(AND(AD385&gt;=10.5,AD385&lt;=20),3,IF(AND(AD385&gt;=20.5,AD385&lt;=40),4,""))))))</f>
        <v>2</v>
      </c>
      <c r="AG385" s="9" t="n">
        <v>8</v>
      </c>
      <c r="AH385" s="10" t="str">
        <f aca="false">IF(AG385="","",IF(AND(AG385&gt;=0,AG385&lt;=4),"0 a 4",IF(AND(AG385&gt;=4.5,AG385&lt;=8.5),"4,5 a 8,5",IF(AG385=9,"9",IF(AND(AG385&gt;=9.5,AG385&lt;=13),"9,5 a 13",IF(AND(AG385&gt;=13.5,AG385&lt;=25),"13,5 a 25","Fuera de rango"))))))</f>
        <v>4,5 a 8,5</v>
      </c>
      <c r="AI385" s="10" t="n">
        <f aca="false">IF(AH385="","",IF(AH385="0 a 4",1,IF(AH385="4,5 a 8,5",2,IF(AH385="9","NORMA",IF(AH385="9,5 a 13",3,IF(AH385="13,5 a 25",4,""))))))</f>
        <v>2</v>
      </c>
      <c r="AJ385" s="9" t="n">
        <v>3</v>
      </c>
      <c r="AK385" s="10" t="str">
        <f aca="false">IF(AJ385="","",IF(AND(AJ385&gt;=-15,AJ385&lt;=-10.5),"-15 a -10,5",IF(AND(AJ385&gt;=-10,AJ385&lt;=-4),"-10 a -4",IF(AND(AJ385&gt;=-4.5,AJ385&lt;=0),"-4,5 a 0",IF(AND(AJ385&gt;=0.5,AJ385&lt;=4.5),"0,5 a 4,5",IF(AJ385=5,"5",IF(AND(AJ385&gt;=5.5,AJ385&lt;=10),"5,5 a 10",IF(AND(AJ385&gt;=10.5,AJ385&lt;=20),"10,5 a 20","Fuera de rango"))))))))</f>
        <v>0,5 a 4,5</v>
      </c>
      <c r="AL385" s="11" t="n">
        <f aca="false">IF(AK385="","",IF(AK385="-15 a -10,5",1,IF(AK385="-10 a -4",2,IF(AK385="-4,5 a 0",3,IF(AK385="0,5 a 4,5",4,IF(AK385="5","NORMA",IF(AK385="5,5 a 10",5,IF(AK385="10,5 a 20",6,"Error"))))))))</f>
        <v>4</v>
      </c>
      <c r="AM385" s="9" t="n">
        <v>0</v>
      </c>
      <c r="AN385" s="10" t="str">
        <f aca="false">IF(AM385="","",IF(AND(AM385&gt;=-7.5,AM385&lt;=-5.5),"-7,5 a -5,5",IF(AND(AM385&gt;=-5,AM385&lt;=-3),"-5 a -3",IF(AND(AM385&gt;=-2.5,AM385&lt;=-0.5),"-2,5 a -0,5",IF(AM385=0,"0,00",IF(AND(AM385&gt;=0.5,AM385&lt;=2.5),"0,5 a 2,5",IF(AND(AM385&gt;=3,AM385&lt;=5),"3 a 5",IF(AND(AM385&gt;=5.5,AM385&lt;=7.5),"5,5 a 7,5",IF(AND(AM385&gt;=8,AM385&lt;=10),"8 a 10","Fuera de rango")))))))))</f>
        <v>0,00</v>
      </c>
      <c r="AO385" s="11" t="str">
        <f aca="false">IF(AN385="","",IF(AN385="-7,5 a -5,5",1,IF(AN385="-5 a -3",2,IF(AN385="-2,5 a -0,5",3,IF(AN385="0,00","NORMA",IF(AN385="0,5 a 2,5",4,IF(AN385="3 a 5",5,IF(AN385="5,5 a 7,5",6,IF(AN385="8 a 10",7,"Error")))))))))</f>
        <v>NORMA</v>
      </c>
      <c r="AP385" s="9" t="n">
        <v>-4</v>
      </c>
      <c r="AQ385" s="10" t="str">
        <f aca="false">IF(AP385="","",IF(AND(AP385&gt;=-20,AP385&lt;=-9.5),"-20 a -9,5",IF(AND(AP385&gt;=-9,AP385&lt;=-6.5),"-9 a -6,5",IF(AP385=-6,"-6",IF(AND(AP385&gt;=-5.5,AP385&lt;=-3),"-5,5 a -3",IF(AND(AP385&gt;=-2.5,AP385&lt;=0),"-2,5 a 0",IF(AND(AP385&gt;=0.5,AP385&lt;=3),"0,5 a 3",IF(AND(AP385&gt;=3.5,AP385&lt;=6),"3,5 a 6",IF(AND(AP385&gt;=6.5,AP385&lt;=9),"6,5 a 9",IF(AND(AP385&gt;=9.5,AP385&lt;=20),"9,5 a 20","Fuera de rango"))))))))))</f>
        <v>-5,5 a -3</v>
      </c>
      <c r="AR385" s="11" t="n">
        <f aca="false">IF(AQ385="","",IF(AQ385="-20 a -9,5",1,IF(AQ385="-9 a -6,5",2,IF(AQ385="-6","NORMA",IF(AQ385="-5,5 a -3",3,IF(AQ385="-2,5 a 0",4,IF(AQ385="0,5 a 3",5,IF(AQ385="3,5 a 6",6,IF(AQ385="6,5 a 9",7,IF(AQ385="9,5 a 20",8,""))))))))))</f>
        <v>3</v>
      </c>
      <c r="AS385" s="9" t="n">
        <v>-1</v>
      </c>
      <c r="AT385" s="10" t="str">
        <f aca="false">IF(AS385="","",IF(AND(AS385&gt;=-16,AS385&lt;=-14),"-16 a -14",IF(AND(AS385&gt;=-13.5,AS385&lt;=-11.5),"-13,5 a -11,5",IF(AND(AS385&gt;=-11,AS385&lt;=-9),"-11 a -9",IF(AND(AS385&gt;=-8.5,AS385&lt;=-6.5),"-8,5 a -6,5",IF(AND(AS385&gt;=-6,AS385&lt;=-4),"-6 a -4",IF(AND(AS385&gt;=-3.5,AS385&lt;=-1.5),"-3,5 a -1,5",IF(AND(AS385&gt;=-1,AS385&lt;=1),"-1 a 1",IF(AND(AS385&gt;=1.5,AS385&lt;=3.5),"1,5 a 3,5",IF(AND(AS385&gt;=4,AS385&lt;=6),"4 a 6",IF(AND(AS385&gt;=6.5,AS385&lt;=8.5),"6,5 a 8,5",IF(AND(AS385&gt;=9,AS385&lt;=11),"9 a 11",IF(AND(AS385&gt;=11.5,AS385&lt;=13.5),"11,5 a 13,5",IF(AND(AS385&gt;=14,AS385&lt;=16),"14 a 16",IF(AND(AS385&gt;=16.5,AS385&lt;=18.5),"16,5 a 18,5",IF(AND(AS385&gt;=19,AS385&lt;=21),"19 a 21","Fuera de rango"))))))))))))))))</f>
        <v>-1 a 1</v>
      </c>
      <c r="AU385" s="11" t="n">
        <f aca="false" t="array" ref="AU385">IF(AT385="","",_xlfn.IFS(AT385="-16 a -14",1,AT385="-13,5 a -11,5",2,AT385="-11 a -9",3,AT385="-8,5 a -6,5",4,AT385="-6 a -4",5,AT385="-3,5 a -1,5",6,AT385="-1 a 1",7,AT385="1,5 a 3,5",8,AT385="4 a 6","NORMA",AT385="6,5 a 8,5",9,AT385="9 a 11",10,AT385="11,5 a 13,5",11,AT385="14 a 16",12,AT385="16,5 a 18,5",13,AT385="19 a 21",14,TRUE(),""))</f>
        <v>7</v>
      </c>
      <c r="AV385" s="9" t="n">
        <v>0.75</v>
      </c>
      <c r="AW385" s="10" t="str">
        <f aca="false">IF(AV385="","",IF(AND(AV385&gt;=-1,AV385&lt;=-0.5),"-1 a -0,5",IF(AND(AV385&gt;-0.5,AV385&lt;=0),"De -0,5 a 0",IF(AND(AV385&gt;=0.25,AV385&lt;=0.75),"0,25 a 0,75",IF(AND(AV385&gt;=1,AV385&lt;=1.5),"1 a 1,5",IF(AND(AV385&gt;=1.75,AV385&lt;=2.25),"1,75 a 2,25",IF(AND(AV385&gt;=2.5,AV385&lt;=3),"2,5 a 3",IF(AND(AV385&gt;=3.25,AV385&lt;=3.75),"3,25 a 3,75","Fuera de rango"))))))))</f>
        <v>0,25 a 0,75</v>
      </c>
      <c r="AX385" s="10" t="str">
        <f aca="false">IF(AW385="","",IF(OR(AW385="-1 a -0,5",AW385="-1 a -0.5"),1,IF(OR(AW385="De -0,5 a 0",AW385="-0,5 a 0",AW385="De -0.5 a 0"),2,IF(OR(AW385="0,25 a 0,75",AW385="0.25 a 0.75"),"NORMA",IF(OR(AW385="1 a 1,5",AW385="1 a 1.5"),3,IF(OR(AW385="1,75 a 2,25",AW385="1.75 a 2.25"),4,IF(OR(AW385="2,5 a 3",AW385="2.5 a 3"),5,IF(OR(AW385="3,25 a 3,75",AW385="3.25 a 3.75"),6,""))))))))</f>
        <v>NORMA</v>
      </c>
      <c r="AY385" s="9" t="n">
        <v>-4</v>
      </c>
      <c r="AZ385" s="10" t="str">
        <f aca="false">IF(AY385="","",IF(AND(AY385&gt;=-20,AY385&lt;=-9.5),"-20 a -9,5",IF(AND(AY385&gt;=-9,AY385&lt;=-6.5),"-9 a -6,5",IF(AY385=-6,"-6",IF(AND(AY385&gt;=-5.5,AY385&lt;=-3),"-5,5 a -3",IF(AND(AY385&gt;=-2.5,AY385&lt;=0),"-2,5 a 0",IF(AND(AY385&gt;=0.5,AY385&lt;=3),"0,5 a 3",IF(AND(AY385&gt;=3.5,AY385&lt;=6),"3,5 a 6","Fuera de rango"))))))))</f>
        <v>-5,5 a -3</v>
      </c>
      <c r="BA385" s="11" t="n">
        <f aca="false">IF(AZ385="","",IF(AZ385="-20 a -9,5",1,IF(AZ385="-9 a -6,5",2,IF(AZ385="-6","NORMA",IF(AZ385="-5,5 a -3",3,IF(AZ385="-2,5 a 0",4,IF(AZ385="0,5 a 3",5,IF(AZ385="3,5 a 6",6,""))))))))</f>
        <v>3</v>
      </c>
      <c r="BB385" s="9" t="n">
        <v>13</v>
      </c>
      <c r="BC385" s="10" t="str">
        <f aca="false" t="array" ref="BC385">IF(BB385="","",_xlfn.IFS(AND(BB385&gt;=0,BB385&lt;=2),"0 a 2",AND(BB385&gt;=2.5,BB385&lt;=4.5),"2,5 a 4,5",AND(BB385&gt;=5,BB385&lt;=7),"5 a 7",AND(BB385&gt;=7.5,BB385&lt;=9.5),"7,5 a 9,5",AND(BB385&gt;=10,BB385&lt;=12),"10 a 12",AND(BB385&gt;=12.5,BB385&lt;=14.5),"12,5 a 14,5",BB385=15,"15",AND(BB385&gt;=15.5,BB385&lt;=17.5),"15,5 a 17,5",AND(BB385&gt;=18,BB385&lt;=20),"18 a 20",AND(BB385&gt;=20.5,BB385&lt;=22.5),"20,5 a 22,5",AND(BB385&gt;=23,BB385&lt;=25),"23 a 25",TRUE(),"Fuera de rango"))</f>
        <v>12,5 a 14,5</v>
      </c>
      <c r="BD385" s="11" t="n">
        <f aca="false" t="array" ref="BD385">IF(BC385="","",_xlfn.IFS(BC385="0 a 2",1,BC385="2,5 a 4,5",2,BC385="5 a 7",3,BC385="7,5 a 9,5",4,BC385="10 a 12",5,BC385="12,5 a 14,5",6,BC385="15","NORMA",BC385="15,5 a 17,5",7,BC385="18 a 20",8,BC385="20,5 a 22,5",9,BC385="23 a 25",10,TRUE(),"Fuera de rango"))</f>
        <v>6</v>
      </c>
      <c r="BE385" s="9" t="n">
        <v>15</v>
      </c>
      <c r="BF385" s="10" t="str">
        <f aca="false">IF(BE385="","",IF(AND(BE385&gt;=-20,BE385&lt;=-10),"-20 a -10",IF(AND(BE385&gt;=-9.5,BE385&lt;=0.5),"-9,5 a 0,5",IF(AND(BE385&gt;=1,BE385&lt;=11),"1 a 11",IF(AND(BE385&gt;=11.5,BE385&lt;=20.5),"11,5 a 20,5",IF(BE385=21,"21",IF(AND(BE385&gt;=21.5,BE385&lt;=31.5),"21,5 a 31,5",IF(AND(BE385&gt;=32,BE385&lt;=42),"32 a 42","Fuera de rango"))))))))</f>
        <v>11,5 a 20,5</v>
      </c>
      <c r="BG385" s="11" t="n">
        <f aca="false">IF(BF385="","",IF(BF385="-20 a -10",1,IF(BF385="-9,5 a 0,5",2,IF(BF385="1 a 11",3,IF(BF385="11,5 a 20,5",4,IF(BF385="21","NORMA",IF(BF385="21,5 a 31,5",5,IF(BF385="32 a 42",6,""))))))))</f>
        <v>4</v>
      </c>
      <c r="BH385" s="9" t="n">
        <v>3</v>
      </c>
      <c r="BI385" s="10" t="str">
        <f aca="false">IF(BH385="","",IF(AND(BH385&gt;=-20,BH385&lt;=-15),"-20 a -15",IF(AND(BH385&gt;=-14.5,BH385&lt;=-9.5),"-14,5 a -9,5",IF(AND(BH385&gt;=-9,BH385&lt;=-4),"-9 a -4",IF(AND(BH385&gt;=-3.5,BH385&lt;=2.5),"-3,5 a 2,5",IF(AND(BH385&gt;=3,BH385&lt;=8),"3 a 8",IF(AND(BH385&gt;=8.5,BH385&lt;=14.5),"8,5 a 14,5",IF(BH385=15,"15",IF(AND(BH385&gt;=15.5,BH385&lt;=20.5),"15,5 a 20,5",IF(AND(BH385&gt;=21,BH385&lt;=26),"21 a 26","Fuera de rango"))))))))))</f>
        <v>3 a 8</v>
      </c>
      <c r="BJ385" s="11" t="n">
        <f aca="false">IF(BI385="","",IF(BI385="-20 a -15",1,IF(BI385="-14,5 a -9,5",2,IF(BI385="-9 a -4",3,IF(BI385="-3,5 a 2,5",4,IF(BI385="3 a 8",5,IF(BI385="8,5 a 14,5",6,IF(BI385="15","NORMA",IF(BI385="15,5 a 20,5",7,IF(BI385="21 a 26",8,IF(BI385="26,5 a 31,5",9,"")))))))))))</f>
        <v>5</v>
      </c>
      <c r="BK385" s="9" t="n">
        <v>14</v>
      </c>
      <c r="BL385" s="10" t="str">
        <f aca="false">IF(BK385="","",IF(AND(BK385&gt;=0,BK385&lt;=2),"0 - 2",IF(AND(BK385&gt;=2.5,BK385&lt;=4.5),"2,5 - 4,5",IF(AND(BK385&gt;=5,BK385&lt;=7),"5 - 7",IF(AND(BK385&gt;=7.5,BK385&lt;=9.5),"7,5 - 9,5",IF(AND(BK385&gt;=10,BK385&lt;=12),"10 - 12",IF(AND(BK385&gt;=12.5,BK385&lt;=13.5),"12,5 - 13,5",IF(BK385=14,"14",IF(AND(BK385&gt;=14.5,BK385&lt;=16.5),"14,5 - 16,5",IF(AND(BK385&gt;=17,BK385&lt;=19),"17 - 19",IF(AND(BK385&gt;=19.5,BK385&lt;=21.5),"19,5 - 21,5",IF(AND(BK385&gt;=22,BK385&lt;=24),"22 - 24",IF(AND(BK385&gt;=24.5,BK385&lt;=26.5),"24,5 - 26,5",IF(AND(BK385&gt;=27,BK385&lt;=29),"27 - 29",IF(AND(BK385&gt;=29.5,BK385&lt;=30),"29,5 - 30","Fuera de rango")))))))))))))))</f>
        <v>14</v>
      </c>
      <c r="BM385" s="11" t="str">
        <f aca="false">IF(BL385="","",IF(BL385="0 - 2",1,IF(BL385="2,5 - 4,5",2,IF(BL385="5 - 7",3,IF(BL385="7,5 - 9,5",4,IF(BL385="10 - 12",5,IF(BL385="12,5 - 13,5",6,IF(BL385="14","NORMA",IF(BL385="14,5 - 16,5",7,IF(BL385="17 - 19",8,IF(BL385="19,5 - 21,5",9,IF(BL385="22 - 24",10,IF(BL385="24,5 - 26,5",11,IF(BL385="27 - 29",12,IF(BL385="29,5 - 30",13,"")))))))))))))))</f>
        <v>NORMA</v>
      </c>
      <c r="BN385" s="9" t="n">
        <v>17</v>
      </c>
      <c r="BO385" s="11" t="str">
        <f aca="false">IF(BN385="","",IF(AND(BN385&gt;=-20,BN385&lt;=-10),"-20 a -10",IF(AND(BN385&gt;=-9.5,BN385&lt;=0.5),"-9,5 a 0,5",IF(AND(BN385&gt;=1,BN385&lt;=11),"1 a 11",IF(AND(BN385&gt;=11.5,BN385&lt;=21.5),"11,5 a 21,5",IF(BN385=22,"22",IF(AND(BN385&gt;=22.5,BN385&lt;=32.5),"22,5 a 32,5",IF(AND(BN385&gt;=33,BN385&lt;=43),"33 a 43","Fuera de rango"))))))))</f>
        <v>11,5 a 21,5</v>
      </c>
      <c r="BP385" s="11" t="n">
        <f aca="false">IF(BO385="","",IF(BO385="-20 a -10",1,IF(BO385="-9,5 a 0,5",2,IF(BO385="1 a 11",3,IF(BO385="11,5 a 21,5",4,IF(BO385="22","NORMA",IF(BO385="22,5 a 32,5",5,IF(BO385="33 a 43",6,""))))))))</f>
        <v>4</v>
      </c>
      <c r="BQ385" s="9" t="n">
        <v>8</v>
      </c>
      <c r="BR385" s="10" t="str">
        <f aca="false">IF(BQ385="","",IF(AND(BQ385&gt;=-20,BQ385&lt;=-15),"-20 a -15",IF(AND(BQ385&gt;=-14.5,BQ385&lt;=-9.5),"-14,5 a -9,5",IF(AND(BQ385&gt;=-9,BQ385&lt;=-4),"-9 a -4",IF(AND(BQ385&gt;=-3.5,BQ385&lt;=2.5),"-3,5 a 2,5",IF(AND(BQ385&gt;=3,BQ385&lt;=8),"3 a 8",IF(AND(BQ385&gt;=8.5,BQ385&lt;=13.5),"8,5 a 13,5",IF(AND(BQ385&gt;=14,BQ385&lt;=17.5),"14 a 17,5",IF(BQ385=18,"18",IF(AND(BQ385&gt;=18.5,BQ385&lt;=23.5),"18,5 a 23,5",IF(AND(BQ385&gt;=24,BQ385&lt;=29),"24 a 29",IF(AND(BQ385&gt;=29.5,BQ385&lt;=34.5),"29,5 a 34,5",IF(AND(BQ385&gt;=35,BQ385&lt;=40),"35 a 40","Fuera de rango")))))))))))))</f>
        <v>3 a 8</v>
      </c>
      <c r="BS385" s="11" t="n">
        <f aca="false">IF(BR385="","",IF(BR385="-20 a -15",1,IF(BR385="-14,5 a -9,5",2,IF(BR385="-9 a -4",3,IF(BR385="-3,5 a 2,5",4,IF(BR385="3 a 8",5,IF(BR385="8,5 a 13,5",6,IF(BR385="14 a 17,5",7,IF(BR385="18","NORMA",IF(BR385="18,5 a 23,5",8,IF(BR385="24 a 29",9,IF(BR385="29,5 a 34,5",10,IF(BR385="35 a 40",11,"")))))))))))))</f>
        <v>5</v>
      </c>
      <c r="BT385" s="9" t="n">
        <v>0</v>
      </c>
      <c r="BU385" s="10" t="str">
        <f aca="false">IF(BT385="","",IF(AND(BT385&gt;=-20,BT385&lt;=-18),"-20 a -18",IF(AND(BT385&gt;=-17.5,BT385&lt;=-15.5),"-17,5 a -15,5",IF(AND(BT385&gt;=-15,BT385&lt;=-13),"-15 a -13",IF(AND(BT385&gt;=-12.5,BT385&lt;=-10.5),"-12,5 a -10,5",IF(AND(BT385&gt;=-10,BT385&lt;=-8),"-10 a -8",IF(AND(BT385&gt;=-7.5,BT385&lt;=-5.5),"-7,5 a -5,5",IF(AND(BT385&gt;=-5,BT385&lt;=-3),"-5 a -3",IF(AND(BT385&gt;=-2.5,BT385&lt;=-0.5),"-2,5 a -0,5",IF(BT385=0,"0",IF(AND(BT385&gt;=0.5,BT385&lt;=2.5),"0,5 a 2,5",IF(AND(BT385&gt;=3,BT385&lt;=5),"3 a 5",IF(AND(BT385&gt;=5.5,BT385&lt;=7.5),"5,5 a 7,5",IF(AND(BT385&gt;=8,BT385&lt;=10),"8 a 10",IF(AND(BT385&gt;=10.5,BT385&lt;=12.5),"10,5 a 12,5",IF(AND(BT385&gt;=13,BT385&lt;=15),"13 a 15",IF(AND(BT385&gt;=15.5,BT385&lt;=17.5),"15,5 a 17,5",IF(AND(BT385&gt;=18,BT385&lt;=20),"18 a 20","Fuera de rango"))))))))))))))))))</f>
        <v>0</v>
      </c>
      <c r="BV385" s="11" t="str">
        <f aca="false">IF(BT385="","",IF(BT385=0,"NORMA",IF(AND(BT385&gt;=-20,BT385&lt;=-18),2,IF(AND(BT385&gt;=-17.5,BT385&lt;=-15.5),2,IF(AND(BT385&gt;=-15,BT385&lt;=-13),3,IF(AND(BT385&gt;=-12.5,BT385&lt;=-10.5),4,IF(AND(BT385&gt;=-10,BT385&lt;=-8),5,IF(AND(BT385&gt;=-7.5,BT385&lt;=-5.5),6,IF(AND(BT385&gt;=-5,BT385&lt;=-3),7,IF(AND(BT385&gt;=-2.5,BT385&lt;=-0.5),8,IF(AND(BT385&gt;=0.5,BT385&lt;=2.5),9,IF(AND(BT385&gt;=3,BT385&lt;=5),10,IF(AND(BT385&gt;=5.5,BT385&lt;=7.5),11,IF(AND(BT385&gt;=8,BT385&lt;=10),12,IF(AND(BT385&gt;=10.5,BT385&lt;=12.5),13,IF(AND(BT385&gt;=13,BT385&lt;=15),14,IF(AND(BT385&gt;=15.5,BT385&lt;=17.5),15,IF(AND(BT385&gt;=18,BT385&lt;=20),16,"Fuera de rango"))))))))))))))))))</f>
        <v>NORMA</v>
      </c>
      <c r="BW385" s="9" t="n">
        <v>-6.5</v>
      </c>
      <c r="BX385" s="10" t="n">
        <f aca="false">18.5- (0.3*H385)</f>
        <v>14.3</v>
      </c>
      <c r="BY385" s="10" t="n">
        <f aca="false">(BW385)-(BX385)</f>
        <v>-20.8</v>
      </c>
      <c r="BZ385" s="10" t="str">
        <f aca="false">IF(BY385="","",IF(BY385&lt;-27.5,"De -30 a -28",IF(BY385&lt;-25,"De -27,5 a -25,5",IF(BY385&lt;-22.5,"De -25 a -23",IF(BY385&lt;-20,"De -22,5 a -20,5",IF(BY385&lt;-17.5,"De -20 a -18",IF(BY385&lt;-15,"De -17,5 a -15,5",IF(BY385&lt;-12.5,"De -15 a -13",IF(BY385&lt;-10,"De -12,5 a -10,5",IF(BY385&lt;-7.5,"De -10 a -8",IF(BY385&lt;-5,"De -7,5 a -5,5",IF(BY385&lt;-2.5,"De -5 a -3",IF(BY385&lt;0,"De -2,5 a -0,5",IF(BY385&lt;2.5,"De 0 a 2",IF(BY385&lt;5,"De 2,5 a 4,5",IF(BY385&lt;7.5,"De 5 a 7",IF(BY385&lt;10,"De 7,5 a 9,5",IF(BY385&lt;12.5,"De 10 a 12",IF(BY385&lt;15,"De 12,5 a 14,5",IF(BY385&lt;17.5,"De 15 a 17",IF(BY385&lt;20,"De 17,5 a 19,5",IF(BY385&lt;22.5,"De 20 a 22",IF(BY385&lt;25,"De 22,5 a 24,5",IF(BY385&lt;27.5,"De 25 a 27","De 27,5 a 30"))))))))))))))))))))))))</f>
        <v>De -22,5 a -20,5</v>
      </c>
      <c r="CA385" s="12" t="n">
        <f aca="false">IF(BY385="","",IF(BY385&lt;=-28,1,IF(BY385&lt;=-25.5,2,IF(BY385&lt;=-23,3,IF(BY385&lt;=-20.5,4,IF(BY385&lt;=-18,5,IF(BY385&lt;=-15.5,6,IF(BY385&lt;=-13,7,IF(BY385&lt;=-10.5,8,IF(BY385&lt;=-8,9,IF(BY385&lt;=-5.5,10,IF(BY385&lt;=-3,11,IF(BY385&lt;=-0.5,12,IF(BY385&lt;=2,13,IF(BY385&lt;=4.5,14,IF(BY385&lt;=7,15,IF(BY385&lt;=9.5,16,IF(BY385&lt;=12,17,IF(BY385&lt;=14.5,18,IF(BY385&lt;=17,19,IF(BY385&lt;=19.5,20,IF(BY385&lt;=22,21,IF(BY385&lt;=24.5,22,IF(BY385&lt;=27,23,IF(BY385&lt;=30,24,"Fuera de rango")))))))))))))))))))))))))</f>
        <v>4</v>
      </c>
      <c r="CB385" s="9" t="n">
        <v>-6.75</v>
      </c>
      <c r="CC385" s="10" t="n">
        <f aca="false">18.5- (0.3*H385)</f>
        <v>14.3</v>
      </c>
      <c r="CD385" s="10" t="n">
        <f aca="false">(CB385)-(CC385)</f>
        <v>-21.05</v>
      </c>
      <c r="CE385" s="10" t="str">
        <f aca="false">IF(CD385="","",IF(CD385&lt;-27.5,"De -30 a -28",IF(CD385&lt;-25,"De -27,5 a -25,5",IF(CD385&lt;-22.5,"De -25 a -23",IF(CD385&lt;-20,"De -22,5 a -20,5",IF(CD385&lt;-17.5,"De -20 a -18",IF(CD385&lt;-15,"De -17,5 a -15,5",IF(CD385&lt;-12.5,"De -15 a -13",IF(CD385&lt;-10,"De -12,5 a -10,5",IF(CD385&lt;-7.5,"De -10 a -8",IF(CD385&lt;-5,"De -7,5 a -5,5",IF(CD385&lt;-2.5,"De -5 a -3",IF(CD385&lt;0,"De -2,5 a -0,5",IF(CD385&lt;=2,"De 0 a 2",IF(CD385&lt;=4.5,"De 2,5 a 4,5",IF(CD385&lt;=7,"De 5 a 7",IF(CD385&lt;=9.5,"De 7,5 a 9,5",IF(CD385&lt;=12,"De 10 a 12",IF(CD385&lt;=14.5,"De 12,5 a 14,5",IF(CD385&lt;=17,"De 15 a 17",IF(CD385&lt;=19.5,"De 17,5 a 19,5",IF(CD385&lt;=22,"De 20 a 22",IF(CD385&lt;=24.5,"De 22,5 a 24,5",IF(CD385&lt;=27,"De 25 a 27","De 27,5 a 30"))))))))))))))))))))))))</f>
        <v>De -22,5 a -20,5</v>
      </c>
      <c r="CF385" s="12" t="n">
        <f aca="false">IF(CD385="","",IF(CD385&lt;-27.5,1,IF(CD385&lt;-25,2,IF(CD385&lt;-22.5,3,IF(CD385&lt;-20,4,IF(CD385&lt;-17.5,5,IF(CD385&lt;-15,6,IF(CD385&lt;-12.5,7,IF(CD385&lt;-10,8,IF(CD385&lt;-7.5,9,IF(CD385&lt;-5,10,IF(CD385&lt;-2.5,11,IF(CD385&lt;0,12,IF(CD385&lt;2.5,13,IF(CD385&lt;5,14,IF(CD385&lt;7.5,15,IF(CD385&lt;10,16,IF(CD385&lt;12.5,17,IF(CD385&lt;15,18,IF(CD385&lt;17.5,19,IF(CD385&lt;20,20,IF(CD385&lt;22.5,21,IF(CD385&lt;25,22,IF(CD385&lt;27.5,23,24))))))))))))))))))))))))</f>
        <v>4</v>
      </c>
      <c r="CG385" s="9" t="n">
        <v>-3.5</v>
      </c>
      <c r="CH385" s="10" t="str">
        <f aca="false">IF(CG385="","",IF(AND(CG385&gt;=-10,CG385&lt;=-9.5),"-10 a -9,5",IF(AND(CG385&gt;-9.5,CG385&lt;=-8.5),"-9 a -8,5",IF(AND(CG385&gt;-8.5,CG385&lt;=-7.5),"-8 a -7,5",IF(AND(CG385&gt;-7.5,CG385&lt;=-6.5),"-7 a -6,5",IF(AND(CG385&gt;-6.5,CG385&lt;=-5.5),"-6 a -5,5",IF(AND(CG385&gt;-5.5,CG385&lt;=-4.5),"-5 a -4,5",IF(AND(CG385&gt;-4.5,CG385&lt;=-3.5),"-4 a -3,5",IF(AND(CG385&gt;-3.5,CG385&lt;=-2.5),"-3 a -2,5",IF(CG385=-2.25,"-2,25",IF(AND(CG385&gt;-2.5,CG385&lt;=-1.5),"-2 a -1,5",IF(AND(CG385&gt;-1.5,CG385&lt;=-0.5),"-1 a -0,5",IF(AND(CG385&gt;-0.5,CG385&lt;=0.5),"0 a 0,5",IF(AND(CG385&gt;0.5,CG385&lt;=1.5),"1 a 1,5",IF(AND(CG385&gt;1.5,CG385&lt;=2.5),"2 a 2,5",IF(AND(CG385&gt;2.5,CG385&lt;=3.5),"3 a 3,5",IF(AND(CG385&gt;3.5,CG385&lt;=4.5),"4 a 4,5",IF(AND(CG385&gt;4.5,CG385&lt;=5.5),"5 a 5,5",IF(AND(CG385&gt;5.5,CG385&lt;=6.5),"6 a 6,5",IF(AND(CG385&gt;6.5,CG385&lt;=7.5),"7 a 7,5",IF(AND(CG385&gt;7.5,CG385&lt;=8.5),"8 a 8,5",IF(AND(CG385&gt;8.5,CG385&lt;=9.5),"9 a 9,5",IF(CG385&gt;=10,"10","Fuera de rango")))))))))))))))))))))))</f>
        <v>-4 a -3,5</v>
      </c>
      <c r="CI385" s="11" t="n">
        <f aca="false">IF(CG385="","",IF(CG385=-2.25,"NORMA",IF(CG385&lt;=-9.5,1,IF(CG385&lt;=-8.5,2,IF(CG385&lt;=-7.5,3,IF(CG385&lt;=-6.5,4,IF(CG385&lt;=-5.5,5,IF(CG385&lt;=-4.5,6,IF(CG385&lt;=-3.5,7,IF(CG385&lt;=-2.5,8,IF(CG385&lt;=-1.5,9,IF(CG385&lt;=-0.5,10,IF(CG385&lt;=0.5,11,IF(CG385&lt;=1.5,12,IF(CG385&lt;=2.5,13,IF(CG385&lt;=3.5,14,IF(CG385&lt;=4.5,15,IF(CG385&lt;=5.5,16,IF(CG385&lt;=6.5,17,IF(CG385&lt;=7.5,18,IF(CG385&lt;=8.5,19,IF(CG385&lt;=9.5,20,IF(CG385=10,21,"Fuera de rango")))))))))))))))))))))))</f>
        <v>7</v>
      </c>
      <c r="CJ385" s="9" t="n">
        <v>4</v>
      </c>
      <c r="CK385" s="10" t="str">
        <f aca="false">IF(CJ385="","",IF(AND(CJ385&gt;=-6,CJ385&lt;=-5.5),"-6 a -5,5",IF(AND(CJ385&gt;-5.5,CJ385&lt;=-4.5),"-5 a -4,5",IF(AND(CJ385&gt;-4.5,CJ385&lt;=-3.5),"-4 a -3,5",IF(AND(CJ385&gt;-3.5,CJ385&lt;=-2.5),"-3 a -2,5",IF(AND(CJ385&gt;-2.5,CJ385&lt;=-1.5),"-2 a -1,5",IF(AND(CJ385&gt;-1.5,CJ385&lt;=-0.5),"-1 a -0,5",IF(AND(CJ385&gt;-0.5,CJ385&lt;=0.5),"0 a 0,5",IF(AND(CJ385&gt;0.5,CJ385&lt;=1.5),"1 a 1,5",IF(AND(CJ385&gt;1.5,CJ385&lt;2.5),"2",IF(AND(CJ385&gt;=2.5,CJ385&lt;=3),"2,5 a 3",IF(AND(CJ385&gt;3,CJ385&lt;=4),"3,5 a 4",IF(AND(CJ385&gt;4,CJ385&lt;=5),"4,5 a 5",IF(AND(CJ385&gt;5,CJ385&lt;=6),"5,5 a 6",IF(AND(CJ385&gt;6,CJ385&lt;=7),"6,5 a 7",IF(AND(CJ385&gt;7,CJ385&lt;=8),"7,5 a 8",IF(AND(CJ385&gt;8,CJ385&lt;=9.5),"8,5 a 9,5",IF(CJ385=10,"10","Fuera de rango"))))))))))))))))))</f>
        <v>3,5 a 4</v>
      </c>
      <c r="CL385" s="11" t="n">
        <f aca="false">IF(CK385="","",IF(OR(CK385="-6 a -5,5",CK385="-6 - -5,5"),1,IF(OR(CK385="-5 a -4,5",CK385="-5 - -4,5"),2,IF(OR(CK385="-4 a -3,5",CK385="-4 - -3,5"),3,IF(OR(CK385="-3 a -2,5",CK385="-3 - -2,5"),4,IF(OR(CK385="-2 a -1,5",CK385="-2 - -1,5"),5,IF(OR(CK385="-1 a -0,5",CK385="-1 - -0,5"),6,IF(OR(CK385="0 a 0,5",CK385="0 - 0,5"),7,IF(OR(CK385="1 a 1,5",CK385="1 - 1,5"),8,IF(CK385="2","NORMA",IF(OR(CK385="2,5 a 3",CK385="2,5 - 3"),9,IF(OR(CK385="3,5 a 4",CK385="3,5 - 4"),10,IF(OR(CK385="4,5 a 5",CK385="4,5 - 5"),11,IF(OR(CK385="5,5 a 6",CK385="5,5 - 6"),12,IF(OR(CK385="6,5 a 7",CK385="6,5 - 7"),13,IF(OR(CK385="7,5 a 8",CK385="7,5 - 8"),14,IF(OR(CK385="8,5 a 9",CK385="8,5 - 9,5",CK385="9 a 9,5"),15,IF(CK385="10",15,IF(OR(CK385="0,5 a 1",CK385="0,5 - 1"),7,"Fuera de rango")))))))))))))))))))</f>
        <v>10</v>
      </c>
      <c r="CN385" s="10" t="str">
        <f aca="false">IF(CM385=0,"0", " ")</f>
        <v>0</v>
      </c>
      <c r="CO385" s="10" t="str">
        <f aca="false">IF(CM385&gt;0,"EME"," ")</f>
        <v> </v>
      </c>
      <c r="CQ385" s="10" t="str">
        <f aca="false">IF(CP385&gt;0,"0", " ")</f>
        <v> </v>
      </c>
      <c r="CR385" s="10" t="str">
        <f aca="false">IF(CP385&gt;0,"EME"," ")</f>
        <v> </v>
      </c>
      <c r="CS385" s="9" t="n">
        <v>1.5</v>
      </c>
      <c r="CV385" s="9" t="n">
        <v>2</v>
      </c>
      <c r="CY385" s="9" t="n">
        <v>0</v>
      </c>
      <c r="DB385" s="9" t="n">
        <v>0</v>
      </c>
      <c r="DC385" s="11" t="str">
        <f aca="false">IF(DB385&lt;0,"2"," ")</f>
        <v> </v>
      </c>
      <c r="DD385" s="11" t="str">
        <f aca="false">IF(DB385&lt;0,"MIO"," ")</f>
        <v> </v>
      </c>
      <c r="DE385" s="9" t="n">
        <v>0</v>
      </c>
      <c r="DF385" s="10" t="str">
        <f aca="false">IF(DE385&lt;0,"3"," ")</f>
        <v> </v>
      </c>
      <c r="DG385" s="10" t="str">
        <f aca="false">IF(DE385&lt;0,"AST"," ")</f>
        <v> </v>
      </c>
      <c r="DH385" s="9" t="n">
        <v>0</v>
      </c>
      <c r="DI385" s="10" t="str">
        <f aca="false">IF(DH385&lt;0,"3"," ")</f>
        <v> </v>
      </c>
      <c r="DJ385" s="10" t="str">
        <f aca="false">IF(DH385&lt;0,"AST"," ")</f>
        <v> </v>
      </c>
      <c r="DK385" s="9" t="n">
        <v>0</v>
      </c>
      <c r="DL385" s="10" t="str">
        <f aca="false">IF(DK385&gt;0,"4"," ")</f>
        <v> </v>
      </c>
      <c r="DM385" s="10" t="str">
        <f aca="false">IF(DK385&gt;0,"PRE"," ")</f>
        <v> </v>
      </c>
      <c r="DN385" s="9" t="n">
        <v>0</v>
      </c>
      <c r="DO385" s="10" t="str">
        <f aca="false">IF(DN385&gt;0,"4"," ")</f>
        <v> </v>
      </c>
      <c r="DP385" s="10" t="str">
        <f aca="false">IF(DN385&gt;0,"PRE"," ")</f>
        <v> </v>
      </c>
      <c r="DS385" s="12" t="str">
        <f aca="false">CONCATENATE(CO385,CU385,DA385,DG385,DM385)</f>
        <v>   </v>
      </c>
      <c r="DT385" s="10" t="e">
        <f aca="false" t="array" ref="DT385">_xlfn.IFS(DS385="EME    ","0", DS385=" HIP   ","1", DS385="  MIO  ","2", DS385="   AST ","3", DS385="    PRE","4", DS385="EME   PRE","5", DS385=" HIP  PRE","6", DS385=" HIP AST ","7", DS385="  MIO PRE","8", DS385="  MIOAST ","9", DS385="   ASTPRE","10",DS385=" HIP ASTPRE","11", DS385="  MIOASTPRE","12", DS385="     ","0")</f>
        <v>#N/A</v>
      </c>
      <c r="DV385" s="1" t="e">
        <f aca="false" t="array" ref="DV385">_xlfn.IFS(DU385="SI","2", DU385="NO","1")</f>
        <v>#N/A</v>
      </c>
      <c r="DX385" s="11" t="str">
        <f aca="false">IF(DW385=0,"1","2")</f>
        <v>1</v>
      </c>
      <c r="DY385" s="11" t="str">
        <f aca="false" t="array" ref="DY385">_xlfn.IFS(DW385=0,"0", DW385=0.25, "1", DW385=0.5,"2", DW385=0.75,"3", DW385=1,"4",DW385=1.25,"5", DW385=1.5,"6", DW385=1.75,"7", DW385=2,"8")</f>
        <v>0</v>
      </c>
      <c r="EA385" s="11" t="str">
        <f aca="false">IF(DZ385=0,"1","2")</f>
        <v>1</v>
      </c>
      <c r="EB385" s="11" t="str">
        <f aca="false" t="array" ref="EB385">_xlfn.IFS(DZ385=0,"0", DZ385=0.25, "1", DZ385=0.5,"2", DZ385=0.75,"3", DZ385=1,"4",DZ385=1.25,"5", DZ385=1.5,"6", DZ385=1.75,"7", DZ385=2,"8")</f>
        <v>0</v>
      </c>
      <c r="ED385" s="10" t="str">
        <f aca="false">IF(EC385=0,"1","2")</f>
        <v>1</v>
      </c>
      <c r="EE385" s="11" t="str">
        <f aca="false" t="array" ref="EE385">_xlfn.IFS(EC385=0,"0", EC385=-0.25, "1", EC385=-0.5,"2", EC385=-0.75,"3", EC385=-1,"4",EC385=-1.25,"5", EC385=-1.5,"6", EC385=-1.75,"7", EC385=-2,"8", EC385=-2.25,"9",EC385=-2.5,"10", EC385=-2.75,"11", EC385=-3,"12", EC385=-3.25,"13", EC385=-3.5,"14", EC385=-3.75,"15",EC385=-4,"16")</f>
        <v>0</v>
      </c>
      <c r="EG385" s="10" t="str">
        <f aca="false">IF(EF385=0,"1","2")</f>
        <v>1</v>
      </c>
      <c r="EH385" s="11" t="str">
        <f aca="false" t="array" ref="EH385">_xlfn.IFS(EF385=0,"0", EF385=-0.25, "1", EF385=-0.5,"2", EF385=-0.75,"3", EF385=-1,"4",EF385=-1.25,"5", EF385=-1.5,"6", EF385=-1.75,"7", EF385=-2,"8", EF385=-2.25,"9",EF385=-2.5,"10", EF385=-2.75,"11", EF385=-3,"12", EF385=-3.25,"13", EF385=-3.5,"14", EF385=-3.75,"15",EF385=-4,"16")</f>
        <v>0</v>
      </c>
      <c r="EJ385" s="11" t="str">
        <f aca="false">IF(EI385=0,"1","2")</f>
        <v>1</v>
      </c>
      <c r="EK385" s="11" t="str">
        <f aca="false" t="array" ref="EK385">_xlfn.IFS(EI385=0,"0", EI385=-0.25, "1", EI385=-0.5,"2", EI385=-0.75,"3", EI385=-1,"4",EI385=-1.25,"5", EI385=-1.5,"6", EI385=-1.75,"7", EI385=-2,"8", EI385=-2.25,"9", EI385=-2.25,"9",EI385=-2.5,"10", EI385=-2.75,"11", EI385=-3,"12", EI385=-3.25,"13", EI385=-3.5,"14", EI385=-3.75,"15",EI385=-4,"16", EI385=0.25, "17", EI385=0.5, "18")</f>
        <v>0</v>
      </c>
      <c r="EM385" s="11" t="str">
        <f aca="false">IF(EL385=0,"1","2")</f>
        <v>1</v>
      </c>
      <c r="EN385" s="11" t="str">
        <f aca="false" t="array" ref="EN385">_xlfn.IFS(EL385=0.25,"17",EL385=0.5,"18", EL385=0,"0", EL385=-0.25, "1", EL385=-0.5,"2", EL385=-0.75,"3", EL385=-1,"4",EL385=-1.25,"5", EL385=-1.5,"6", EL385=-1.75,"7", EL385=-2,"8",EL385= -2.25,"9",EL385=-2.5,"10",EL385= -2.75,"11",EL385= -3,"12",EL385= -3.25,"13",EL385= -3.5,"14",EL385= -3.75,"15",EL385=-4,"16")</f>
        <v>0</v>
      </c>
      <c r="EP385" s="11" t="str">
        <f aca="false">IF(EO385=0,"1","2")</f>
        <v>1</v>
      </c>
      <c r="EQ385" s="11" t="str">
        <f aca="false" t="array" ref="EQ385">_xlfn.IFS(EO385=0,"0", EO385=0.25, "1", EO385=0.5,"2", EO385=0.75,"3", EO385=1,"4",EO385=1.25,"5", EO385=1.5,"6", EO385=1.75,"7", EO385=2,"8", EO385=2.25,"9", EO385=2.25,"9",EO385=2.5,"10", EO385=2.75,"11", EO385=3,"12", EO385=3.25,"13", EO385=3.5,"14", EO385=3.75,"15",EO385=4,"16", EO385=-0.25, "17", bq=-0.5, "18")</f>
        <v>0</v>
      </c>
      <c r="ES385" s="11" t="str">
        <f aca="false">IF(ER385=0,"1","2")</f>
        <v>1</v>
      </c>
      <c r="ET385" s="11" t="str">
        <f aca="false" t="array" ref="ET385">_xlfn.IFS(ER385=0,"0", ER385=0.25, "1", ER385=0.5,"2", ER385=0.75,"3", ER385=1,"4",ER385=1.25,"5", ER385=1.5,"6", ER385=1.75,"7", ER385=2,"8", ER385=2.25,"9", ER385=2.25,"9",ER385=2.5,"10", ER385=2.75,"11", ER385=3,"12", ER385=3.25,"13", ER385=3.5,"14", ER385=3.75,"15",ER385=4,"16", ER385=-0.25, "17", bq=-0.5, "18")</f>
        <v>0</v>
      </c>
      <c r="EV385" s="14" t="e">
        <f aca="false">VLOOKUP(EU385,LEYENDA!$G$2:$H$8,2,TRUE())</f>
        <v>#N/A</v>
      </c>
      <c r="EW385" s="14" t="e">
        <f aca="false" t="array" ref="EW385">_xlfn.IFS(EV385="0-5","1", EV385="6-12","2", EV385="13-18","3", EV385="19-24","4", EV385="25-36","5", EV385="37-48","6", EV385="49-60","7")</f>
        <v>#N/A</v>
      </c>
    </row>
    <row r="386" customFormat="false" ht="13.5" hidden="false" customHeight="false" outlineLevel="0" collapsed="false">
      <c r="A386" s="1" t="n">
        <v>115</v>
      </c>
      <c r="B386" s="2" t="n">
        <v>5</v>
      </c>
      <c r="C386" s="33" t="n">
        <v>42689</v>
      </c>
      <c r="E386" s="5" t="str">
        <f aca="false">VLOOKUP(A386,'286'!$A$3:$J$6279,10,FALSE())</f>
        <v>JORDAO, IARA</v>
      </c>
      <c r="F386" s="4" t="str">
        <f aca="false">VLOOKUP(A386,'286'!$A$3:$I$1768,3,FALSE())</f>
        <v>JORI</v>
      </c>
      <c r="G386" s="6" t="n">
        <f aca="false">VLOOKUP(A386,'286'!$A$3:$I$1768,4,FALSE())</f>
        <v>37235</v>
      </c>
      <c r="H386" s="7" t="n">
        <f aca="false">YEAR(C386)-YEAR(G386)</f>
        <v>15</v>
      </c>
      <c r="I386" s="1" t="str">
        <f aca="false">VLOOKUP(H386,LEYENDA!$C$2:$D$6,2,TRUE())</f>
        <v>13-24</v>
      </c>
      <c r="J386" s="5" t="str">
        <f aca="false">VLOOKUP(A386,'286'!$A$3:$I$1768,7,FALSE())</f>
        <v>M</v>
      </c>
      <c r="K386" s="8" t="n">
        <f aca="false">VLOOKUP(A386,'286'!$A$3:$I$1768,2,FALSE())</f>
        <v>0</v>
      </c>
      <c r="L386" s="4" t="str">
        <f aca="false">VLOOKUP(A386,'286'!$A$3:$I$1768,8,FALSE())</f>
        <v>D</v>
      </c>
      <c r="M386" s="4" t="str">
        <f aca="false">VLOOKUP(A386,'286'!$A$3:$I$1768,9,FALSE())</f>
        <v>D</v>
      </c>
      <c r="N386" s="8" t="str">
        <f aca="false">IF(R386=O386, "MISMA","CONTRARIA")</f>
        <v>MISMA</v>
      </c>
      <c r="O386" s="8" t="str">
        <f aca="false" t="array" ref="O386">_xlfn.IFS(L386="D","1", L386="I","2")</f>
        <v>1</v>
      </c>
      <c r="P386" s="8" t="e">
        <f aca="false" t="array" ref="P386">_xlfn.IFS(K386="OD","1", K386="OI","2")</f>
        <v>#N/A</v>
      </c>
      <c r="Q386" s="1" t="str">
        <f aca="false" t="array" ref="Q386">_xlfn.IFS(J386="M","1", J386="H","2")</f>
        <v>1</v>
      </c>
      <c r="R386" s="8" t="str">
        <f aca="false" t="array" ref="R386">_xlfn.IFS(M386="D","1", M386="I","2")</f>
        <v>1</v>
      </c>
      <c r="S386" s="1" t="str">
        <f aca="false" t="array" ref="S386">_xlfn.IFS(N386="CONTRARIA", "1",N386= "MISMA","2")</f>
        <v>2</v>
      </c>
      <c r="T386" s="1" t="str">
        <f aca="false" t="array" ref="T386">_xlfn.IFS(I386="0-12","1", I386="13-24","2", I386="25-40","3", I386="41-60","4", I386="61-100","5")</f>
        <v>2</v>
      </c>
      <c r="U386" s="9" t="n">
        <v>-1</v>
      </c>
      <c r="V386" s="11" t="str">
        <f aca="false">IF(U386="","",IF(AND(U386&gt;=-9,U386&lt;=-6.5),"-9 a -6,5",IF(AND(U386&gt;=-6,U386&lt;=-3.5),"-6 a -3,5",IF(AND(U386&gt;=-3,U386&lt;=-1),"-3 a -1",IF(U386=-0.5,"-0,5",IF(AND(U386&gt;=0,U386&lt;=2.5),"0 a 2,5",IF(AND(U386&gt;=3,U386&lt;=5.5),"3 a 5,5",IF(AND(U386&gt;=6,U386&lt;=8.5),"6 a 8,5",IF(AND(U386&gt;=9,U386&lt;=20),"9 a 20","Fuera de rango")))))))))</f>
        <v>-3 a -1</v>
      </c>
      <c r="W386" s="11" t="n">
        <f aca="false">IF(V386="","",IF(V386="-9 a -6,5",2,IF(V386="-6 a -3,5",3,IF(V386="-3 a -1",4,IF(V386="-0,5","NORMA",IF(V386="0 a 2,5",5,IF(V386="3 a 5,5",6,IF(V386="6 a 8,5",7,IF(V386="9 a 20",8,"Fuera de rango")))))))))</f>
        <v>4</v>
      </c>
      <c r="X386" s="9" t="n">
        <v>9</v>
      </c>
      <c r="Y386" s="11" t="str">
        <f aca="false">IF(X386="","",IF(AND(X386&gt;=0,X386&lt;=4),"0 a 4",IF(AND(X386&gt;=4.5,X386&lt;=8.5),"4,5 a 8,5",IF(X386=9,"9",IF(AND(X386&gt;=9.5,X386&lt;=13),"9,5 a 13",IF(AND(X386&gt;=13.5,X386&lt;=20),"13,5 a 20",IF(AND(X386&gt;=20.5,X386&lt;=35),"20,5 a 35","Fuera de rango")))))))</f>
        <v>9</v>
      </c>
      <c r="Z386" s="11" t="str">
        <f aca="false">IF(Y386="","",IF(Y386="0 a 4",1,IF(Y386="4,5 a 8,5",2,IF(Y386="9","NORMA",IF(Y386="9,5 a 13",3,IF(Y386="13,5 a 20",4,IF(Y386="20,5 a 35",5,"Fuera de rango")))))))</f>
        <v>NORMA</v>
      </c>
      <c r="AA386" s="9" t="n">
        <v>14</v>
      </c>
      <c r="AB386" s="10" t="str">
        <f aca="false">IF(AA386="","",IF(AND(AA386&gt;=0,AA386&lt;=9),"0 a 9",IF(AND(AA386&gt;=9.5,AA386&lt;=18.5),"9,5 a 18,5",IF(AA386=19,"19",IF(AND(AA386&gt;=19.5,AA386&lt;=28),"19,5 a 28",IF(AND(AA386&gt;=28.5,AA386&lt;=40),"28,5 a 40","Fuera de rango"))))))</f>
        <v>9,5 a 18,5</v>
      </c>
      <c r="AC386" s="11" t="n">
        <f aca="false" t="array" ref="AC386">_xlfn.IFS(AB386="","",AB386="0 a 9",1,AB386="9,5 a 18,5",2,AB386="19","NORMA",AB386="19,5 a 28",3,AB386="28,5 a 40",4,TRUE(),"Fuera de rango")</f>
        <v>2</v>
      </c>
      <c r="AD386" s="9" t="n">
        <v>4</v>
      </c>
      <c r="AE386" s="10" t="str">
        <f aca="false">IF(AD386="","",IF(AND(AD386&gt;=-10,AD386&lt;=0),"De -10 a 0",IF(AND(AD386&gt;=0.5,AD386&lt;=9.5),"0,5 a 9,5",IF(AD386=10,"10",IF(AND(AD386&gt;=10.5,AD386&lt;=20),"10,5 a 20",IF(AND(AD386&gt;=20.5,AD386&lt;=40),"20,5 a 40","Fuera de rango"))))))</f>
        <v>0,5 a 9,5</v>
      </c>
      <c r="AF386" s="12" t="n">
        <f aca="false">IF(AD386="","",IF(AND(AD386&gt;=-10,AD386&lt;=0),1,IF(AND(AD386&gt;=0.5,AD386&lt;=9.5),2,IF(AD386=10,"NORMA",IF(AND(AD386&gt;=10.5,AD386&lt;=20),3,IF(AND(AD386&gt;=20.5,AD386&lt;=40),4,""))))))</f>
        <v>2</v>
      </c>
      <c r="AG386" s="9" t="n">
        <v>7</v>
      </c>
      <c r="AH386" s="10" t="str">
        <f aca="false">IF(AG386="","",IF(AND(AG386&gt;=0,AG386&lt;=4),"0 a 4",IF(AND(AG386&gt;=4.5,AG386&lt;=8.5),"4,5 a 8,5",IF(AG386=9,"9",IF(AND(AG386&gt;=9.5,AG386&lt;=13),"9,5 a 13",IF(AND(AG386&gt;=13.5,AG386&lt;=25),"13,5 a 25","Fuera de rango"))))))</f>
        <v>4,5 a 8,5</v>
      </c>
      <c r="AI386" s="10" t="n">
        <f aca="false">IF(AH386="","",IF(AH386="0 a 4",1,IF(AH386="4,5 a 8,5",2,IF(AH386="9","NORMA",IF(AH386="9,5 a 13",3,IF(AH386="13,5 a 25",4,""))))))</f>
        <v>2</v>
      </c>
      <c r="AJ386" s="9" t="n">
        <v>3</v>
      </c>
      <c r="AK386" s="10" t="str">
        <f aca="false">IF(AJ386="","",IF(AND(AJ386&gt;=-15,AJ386&lt;=-10.5),"-15 a -10,5",IF(AND(AJ386&gt;=-10,AJ386&lt;=-4),"-10 a -4",IF(AND(AJ386&gt;=-4.5,AJ386&lt;=0),"-4,5 a 0",IF(AND(AJ386&gt;=0.5,AJ386&lt;=4.5),"0,5 a 4,5",IF(AJ386=5,"5",IF(AND(AJ386&gt;=5.5,AJ386&lt;=10),"5,5 a 10",IF(AND(AJ386&gt;=10.5,AJ386&lt;=20),"10,5 a 20","Fuera de rango"))))))))</f>
        <v>0,5 a 4,5</v>
      </c>
      <c r="AL386" s="11" t="n">
        <f aca="false">IF(AK386="","",IF(AK386="-15 a -10,5",1,IF(AK386="-10 a -4",2,IF(AK386="-4,5 a 0",3,IF(AK386="0,5 a 4,5",4,IF(AK386="5","NORMA",IF(AK386="5,5 a 10",5,IF(AK386="10,5 a 20",6,"Error"))))))))</f>
        <v>4</v>
      </c>
      <c r="AM386" s="9" t="n">
        <v>0</v>
      </c>
      <c r="AN386" s="10" t="str">
        <f aca="false">IF(AM386="","",IF(AND(AM386&gt;=-7.5,AM386&lt;=-5.5),"-7,5 a -5,5",IF(AND(AM386&gt;=-5,AM386&lt;=-3),"-5 a -3",IF(AND(AM386&gt;=-2.5,AM386&lt;=-0.5),"-2,5 a -0,5",IF(AM386=0,"0,00",IF(AND(AM386&gt;=0.5,AM386&lt;=2.5),"0,5 a 2,5",IF(AND(AM386&gt;=3,AM386&lt;=5),"3 a 5",IF(AND(AM386&gt;=5.5,AM386&lt;=7.5),"5,5 a 7,5",IF(AND(AM386&gt;=8,AM386&lt;=10),"8 a 10","Fuera de rango")))))))))</f>
        <v>0,00</v>
      </c>
      <c r="AO386" s="11" t="str">
        <f aca="false">IF(AN386="","",IF(AN386="-7,5 a -5,5",1,IF(AN386="-5 a -3",2,IF(AN386="-2,5 a -0,5",3,IF(AN386="0,00","NORMA",IF(AN386="0,5 a 2,5",4,IF(AN386="3 a 5",5,IF(AN386="5,5 a 7,5",6,IF(AN386="8 a 10",7,"Error")))))))))</f>
        <v>NORMA</v>
      </c>
      <c r="AP386" s="9" t="n">
        <v>-6</v>
      </c>
      <c r="AQ386" s="10" t="str">
        <f aca="false">IF(AP386="","",IF(AND(AP386&gt;=-20,AP386&lt;=-9.5),"-20 a -9,5",IF(AND(AP386&gt;=-9,AP386&lt;=-6.5),"-9 a -6,5",IF(AP386=-6,"-6",IF(AND(AP386&gt;=-5.5,AP386&lt;=-3),"-5,5 a -3",IF(AND(AP386&gt;=-2.5,AP386&lt;=0),"-2,5 a 0",IF(AND(AP386&gt;=0.5,AP386&lt;=3),"0,5 a 3",IF(AND(AP386&gt;=3.5,AP386&lt;=6),"3,5 a 6",IF(AND(AP386&gt;=6.5,AP386&lt;=9),"6,5 a 9",IF(AND(AP386&gt;=9.5,AP386&lt;=20),"9,5 a 20","Fuera de rango"))))))))))</f>
        <v>-6</v>
      </c>
      <c r="AR386" s="11" t="str">
        <f aca="false">IF(AQ386="","",IF(AQ386="-20 a -9,5",1,IF(AQ386="-9 a -6,5",2,IF(AQ386="-6","NORMA",IF(AQ386="-5,5 a -3",3,IF(AQ386="-2,5 a 0",4,IF(AQ386="0,5 a 3",5,IF(AQ386="3,5 a 6",6,IF(AQ386="6,5 a 9",7,IF(AQ386="9,5 a 20",8,""))))))))))</f>
        <v>NORMA</v>
      </c>
      <c r="AS386" s="9" t="n">
        <v>3</v>
      </c>
      <c r="AT386" s="10" t="str">
        <f aca="false">IF(AS386="","",IF(AND(AS386&gt;=-16,AS386&lt;=-14),"-16 a -14",IF(AND(AS386&gt;=-13.5,AS386&lt;=-11.5),"-13,5 a -11,5",IF(AND(AS386&gt;=-11,AS386&lt;=-9),"-11 a -9",IF(AND(AS386&gt;=-8.5,AS386&lt;=-6.5),"-8,5 a -6,5",IF(AND(AS386&gt;=-6,AS386&lt;=-4),"-6 a -4",IF(AND(AS386&gt;=-3.5,AS386&lt;=-1.5),"-3,5 a -1,5",IF(AND(AS386&gt;=-1,AS386&lt;=1),"-1 a 1",IF(AND(AS386&gt;=1.5,AS386&lt;=3.5),"1,5 a 3,5",IF(AND(AS386&gt;=4,AS386&lt;=6),"4 a 6",IF(AND(AS386&gt;=6.5,AS386&lt;=8.5),"6,5 a 8,5",IF(AND(AS386&gt;=9,AS386&lt;=11),"9 a 11",IF(AND(AS386&gt;=11.5,AS386&lt;=13.5),"11,5 a 13,5",IF(AND(AS386&gt;=14,AS386&lt;=16),"14 a 16",IF(AND(AS386&gt;=16.5,AS386&lt;=18.5),"16,5 a 18,5",IF(AND(AS386&gt;=19,AS386&lt;=21),"19 a 21","Fuera de rango"))))))))))))))))</f>
        <v>1,5 a 3,5</v>
      </c>
      <c r="AU386" s="11" t="n">
        <f aca="false" t="array" ref="AU386">IF(AT386="","",_xlfn.IFS(AT386="-16 a -14",1,AT386="-13,5 a -11,5",2,AT386="-11 a -9",3,AT386="-8,5 a -6,5",4,AT386="-6 a -4",5,AT386="-3,5 a -1,5",6,AT386="-1 a 1",7,AT386="1,5 a 3,5",8,AT386="4 a 6","NORMA",AT386="6,5 a 8,5",9,AT386="9 a 11",10,AT386="11,5 a 13,5",11,AT386="14 a 16",12,AT386="16,5 a 18,5",13,AT386="19 a 21",14,TRUE(),""))</f>
        <v>8</v>
      </c>
      <c r="AV386" s="9" t="n">
        <v>-0.25</v>
      </c>
      <c r="AW386" s="10" t="str">
        <f aca="false">IF(AV386="","",IF(AND(AV386&gt;=-1,AV386&lt;=-0.5),"-1 a -0,5",IF(AND(AV386&gt;-0.5,AV386&lt;=0),"De -0,5 a 0",IF(AND(AV386&gt;=0.25,AV386&lt;=0.75),"0,25 a 0,75",IF(AND(AV386&gt;=1,AV386&lt;=1.5),"1 a 1,5",IF(AND(AV386&gt;=1.75,AV386&lt;=2.25),"1,75 a 2,25",IF(AND(AV386&gt;=2.5,AV386&lt;=3),"2,5 a 3",IF(AND(AV386&gt;=3.25,AV386&lt;=3.75),"3,25 a 3,75","Fuera de rango"))))))))</f>
        <v>De -0,5 a 0</v>
      </c>
      <c r="AX386" s="10" t="n">
        <f aca="false">IF(AW386="","",IF(OR(AW386="-1 a -0,5",AW386="-1 a -0.5"),1,IF(OR(AW386="De -0,5 a 0",AW386="-0,5 a 0",AW386="De -0.5 a 0"),2,IF(OR(AW386="0,25 a 0,75",AW386="0.25 a 0.75"),"NORMA",IF(OR(AW386="1 a 1,5",AW386="1 a 1.5"),3,IF(OR(AW386="1,75 a 2,25",AW386="1.75 a 2.25"),4,IF(OR(AW386="2,5 a 3",AW386="2.5 a 3"),5,IF(OR(AW386="3,25 a 3,75",AW386="3.25 a 3.75"),6,""))))))))</f>
        <v>2</v>
      </c>
      <c r="AY386" s="9" t="n">
        <v>-4</v>
      </c>
      <c r="AZ386" s="10" t="str">
        <f aca="false">IF(AY386="","",IF(AND(AY386&gt;=-20,AY386&lt;=-9.5),"-20 a -9,5",IF(AND(AY386&gt;=-9,AY386&lt;=-6.5),"-9 a -6,5",IF(AY386=-6,"-6",IF(AND(AY386&gt;=-5.5,AY386&lt;=-3),"-5,5 a -3",IF(AND(AY386&gt;=-2.5,AY386&lt;=0),"-2,5 a 0",IF(AND(AY386&gt;=0.5,AY386&lt;=3),"0,5 a 3",IF(AND(AY386&gt;=3.5,AY386&lt;=6),"3,5 a 6","Fuera de rango"))))))))</f>
        <v>-5,5 a -3</v>
      </c>
      <c r="BA386" s="11" t="n">
        <f aca="false">IF(AZ386="","",IF(AZ386="-20 a -9,5",1,IF(AZ386="-9 a -6,5",2,IF(AZ386="-6","NORMA",IF(AZ386="-5,5 a -3",3,IF(AZ386="-2,5 a 0",4,IF(AZ386="0,5 a 3",5,IF(AZ386="3,5 a 6",6,""))))))))</f>
        <v>3</v>
      </c>
      <c r="BB386" s="9" t="n">
        <v>0</v>
      </c>
      <c r="BC386" s="10" t="str">
        <f aca="false" t="array" ref="BC386">IF(BB386="","",_xlfn.IFS(AND(BB386&gt;=0,BB386&lt;=2),"0 a 2",AND(BB386&gt;=2.5,BB386&lt;=4.5),"2,5 a 4,5",AND(BB386&gt;=5,BB386&lt;=7),"5 a 7",AND(BB386&gt;=7.5,BB386&lt;=9.5),"7,5 a 9,5",AND(BB386&gt;=10,BB386&lt;=12),"10 a 12",AND(BB386&gt;=12.5,BB386&lt;=14.5),"12,5 a 14,5",BB386=15,"15",AND(BB386&gt;=15.5,BB386&lt;=17.5),"15,5 a 17,5",AND(BB386&gt;=18,BB386&lt;=20),"18 a 20",AND(BB386&gt;=20.5,BB386&lt;=22.5),"20,5 a 22,5",AND(BB386&gt;=23,BB386&lt;=25),"23 a 25",TRUE(),"Fuera de rango"))</f>
        <v>0 a 2</v>
      </c>
      <c r="BD386" s="11" t="n">
        <f aca="false" t="array" ref="BD386">IF(BC386="","",_xlfn.IFS(BC386="0 a 2",1,BC386="2,5 a 4,5",2,BC386="5 a 7",3,BC386="7,5 a 9,5",4,BC386="10 a 12",5,BC386="12,5 a 14,5",6,BC386="15","NORMA",BC386="15,5 a 17,5",7,BC386="18 a 20",8,BC386="20,5 a 22,5",9,BC386="23 a 25",10,TRUE(),"Fuera de rango"))</f>
        <v>1</v>
      </c>
      <c r="BE386" s="9" t="n">
        <v>13</v>
      </c>
      <c r="BF386" s="10" t="str">
        <f aca="false">IF(BE386="","",IF(AND(BE386&gt;=-20,BE386&lt;=-10),"-20 a -10",IF(AND(BE386&gt;=-9.5,BE386&lt;=0.5),"-9,5 a 0,5",IF(AND(BE386&gt;=1,BE386&lt;=11),"1 a 11",IF(AND(BE386&gt;=11.5,BE386&lt;=20.5),"11,5 a 20,5",IF(BE386=21,"21",IF(AND(BE386&gt;=21.5,BE386&lt;=31.5),"21,5 a 31,5",IF(AND(BE386&gt;=32,BE386&lt;=42),"32 a 42","Fuera de rango"))))))))</f>
        <v>11,5 a 20,5</v>
      </c>
      <c r="BG386" s="11" t="n">
        <f aca="false">IF(BF386="","",IF(BF386="-20 a -10",1,IF(BF386="-9,5 a 0,5",2,IF(BF386="1 a 11",3,IF(BF386="11,5 a 20,5",4,IF(BF386="21","NORMA",IF(BF386="21,5 a 31,5",5,IF(BF386="32 a 42",6,""))))))))</f>
        <v>4</v>
      </c>
      <c r="BH386" s="9" t="n">
        <v>6</v>
      </c>
      <c r="BI386" s="10" t="str">
        <f aca="false">IF(BH386="","",IF(AND(BH386&gt;=-20,BH386&lt;=-15),"-20 a -15",IF(AND(BH386&gt;=-14.5,BH386&lt;=-9.5),"-14,5 a -9,5",IF(AND(BH386&gt;=-9,BH386&lt;=-4),"-9 a -4",IF(AND(BH386&gt;=-3.5,BH386&lt;=2.5),"-3,5 a 2,5",IF(AND(BH386&gt;=3,BH386&lt;=8),"3 a 8",IF(AND(BH386&gt;=8.5,BH386&lt;=14.5),"8,5 a 14,5",IF(BH386=15,"15",IF(AND(BH386&gt;=15.5,BH386&lt;=20.5),"15,5 a 20,5",IF(AND(BH386&gt;=21,BH386&lt;=26),"21 a 26","Fuera de rango"))))))))))</f>
        <v>3 a 8</v>
      </c>
      <c r="BJ386" s="11" t="n">
        <f aca="false">IF(BI386="","",IF(BI386="-20 a -15",1,IF(BI386="-14,5 a -9,5",2,IF(BI386="-9 a -4",3,IF(BI386="-3,5 a 2,5",4,IF(BI386="3 a 8",5,IF(BI386="8,5 a 14,5",6,IF(BI386="15","NORMA",IF(BI386="15,5 a 20,5",7,IF(BI386="21 a 26",8,IF(BI386="26,5 a 31,5",9,"")))))))))))</f>
        <v>5</v>
      </c>
      <c r="BK386" s="9" t="n">
        <v>0</v>
      </c>
      <c r="BL386" s="10" t="str">
        <f aca="false">IF(BK386="","",IF(AND(BK386&gt;=0,BK386&lt;=2),"0 - 2",IF(AND(BK386&gt;=2.5,BK386&lt;=4.5),"2,5 - 4,5",IF(AND(BK386&gt;=5,BK386&lt;=7),"5 - 7",IF(AND(BK386&gt;=7.5,BK386&lt;=9.5),"7,5 - 9,5",IF(AND(BK386&gt;=10,BK386&lt;=12),"10 - 12",IF(AND(BK386&gt;=12.5,BK386&lt;=13.5),"12,5 - 13,5",IF(BK386=14,"14",IF(AND(BK386&gt;=14.5,BK386&lt;=16.5),"14,5 - 16,5",IF(AND(BK386&gt;=17,BK386&lt;=19),"17 - 19",IF(AND(BK386&gt;=19.5,BK386&lt;=21.5),"19,5 - 21,5",IF(AND(BK386&gt;=22,BK386&lt;=24),"22 - 24",IF(AND(BK386&gt;=24.5,BK386&lt;=26.5),"24,5 - 26,5",IF(AND(BK386&gt;=27,BK386&lt;=29),"27 - 29",IF(AND(BK386&gt;=29.5,BK386&lt;=30),"29,5 - 30","Fuera de rango")))))))))))))))</f>
        <v>0 - 2</v>
      </c>
      <c r="BM386" s="11" t="n">
        <f aca="false">IF(BL386="","",IF(BL386="0 - 2",1,IF(BL386="2,5 - 4,5",2,IF(BL386="5 - 7",3,IF(BL386="7,5 - 9,5",4,IF(BL386="10 - 12",5,IF(BL386="12,5 - 13,5",6,IF(BL386="14","NORMA",IF(BL386="14,5 - 16,5",7,IF(BL386="17 - 19",8,IF(BL386="19,5 - 21,5",9,IF(BL386="22 - 24",10,IF(BL386="24,5 - 26,5",11,IF(BL386="27 - 29",12,IF(BL386="29,5 - 30",13,"")))))))))))))))</f>
        <v>1</v>
      </c>
      <c r="BN386" s="9" t="n">
        <v>17</v>
      </c>
      <c r="BO386" s="11" t="str">
        <f aca="false">IF(BN386="","",IF(AND(BN386&gt;=-20,BN386&lt;=-10),"-20 a -10",IF(AND(BN386&gt;=-9.5,BN386&lt;=0.5),"-9,5 a 0,5",IF(AND(BN386&gt;=1,BN386&lt;=11),"1 a 11",IF(AND(BN386&gt;=11.5,BN386&lt;=21.5),"11,5 a 21,5",IF(BN386=22,"22",IF(AND(BN386&gt;=22.5,BN386&lt;=32.5),"22,5 a 32,5",IF(AND(BN386&gt;=33,BN386&lt;=43),"33 a 43","Fuera de rango"))))))))</f>
        <v>11,5 a 21,5</v>
      </c>
      <c r="BP386" s="11" t="n">
        <f aca="false">IF(BO386="","",IF(BO386="-20 a -10",1,IF(BO386="-9,5 a 0,5",2,IF(BO386="1 a 11",3,IF(BO386="11,5 a 21,5",4,IF(BO386="22","NORMA",IF(BO386="22,5 a 32,5",5,IF(BO386="33 a 43",6,""))))))))</f>
        <v>4</v>
      </c>
      <c r="BQ386" s="9" t="n">
        <v>8</v>
      </c>
      <c r="BR386" s="10" t="str">
        <f aca="false">IF(BQ386="","",IF(AND(BQ386&gt;=-20,BQ386&lt;=-15),"-20 a -15",IF(AND(BQ386&gt;=-14.5,BQ386&lt;=-9.5),"-14,5 a -9,5",IF(AND(BQ386&gt;=-9,BQ386&lt;=-4),"-9 a -4",IF(AND(BQ386&gt;=-3.5,BQ386&lt;=2.5),"-3,5 a 2,5",IF(AND(BQ386&gt;=3,BQ386&lt;=8),"3 a 8",IF(AND(BQ386&gt;=8.5,BQ386&lt;=13.5),"8,5 a 13,5",IF(AND(BQ386&gt;=14,BQ386&lt;=17.5),"14 a 17,5",IF(BQ386=18,"18",IF(AND(BQ386&gt;=18.5,BQ386&lt;=23.5),"18,5 a 23,5",IF(AND(BQ386&gt;=24,BQ386&lt;=29),"24 a 29",IF(AND(BQ386&gt;=29.5,BQ386&lt;=34.5),"29,5 a 34,5",IF(AND(BQ386&gt;=35,BQ386&lt;=40),"35 a 40","Fuera de rango")))))))))))))</f>
        <v>3 a 8</v>
      </c>
      <c r="BS386" s="11" t="n">
        <f aca="false">IF(BR386="","",IF(BR386="-20 a -15",1,IF(BR386="-14,5 a -9,5",2,IF(BR386="-9 a -4",3,IF(BR386="-3,5 a 2,5",4,IF(BR386="3 a 8",5,IF(BR386="8,5 a 13,5",6,IF(BR386="14 a 17,5",7,IF(BR386="18","NORMA",IF(BR386="18,5 a 23,5",8,IF(BR386="24 a 29",9,IF(BR386="29,5 a 34,5",10,IF(BR386="35 a 40",11,"")))))))))))))</f>
        <v>5</v>
      </c>
      <c r="BT386" s="9" t="n">
        <v>0</v>
      </c>
      <c r="BU386" s="10" t="str">
        <f aca="false">IF(BT386="","",IF(AND(BT386&gt;=-20,BT386&lt;=-18),"-20 a -18",IF(AND(BT386&gt;=-17.5,BT386&lt;=-15.5),"-17,5 a -15,5",IF(AND(BT386&gt;=-15,BT386&lt;=-13),"-15 a -13",IF(AND(BT386&gt;=-12.5,BT386&lt;=-10.5),"-12,5 a -10,5",IF(AND(BT386&gt;=-10,BT386&lt;=-8),"-10 a -8",IF(AND(BT386&gt;=-7.5,BT386&lt;=-5.5),"-7,5 a -5,5",IF(AND(BT386&gt;=-5,BT386&lt;=-3),"-5 a -3",IF(AND(BT386&gt;=-2.5,BT386&lt;=-0.5),"-2,5 a -0,5",IF(BT386=0,"0",IF(AND(BT386&gt;=0.5,BT386&lt;=2.5),"0,5 a 2,5",IF(AND(BT386&gt;=3,BT386&lt;=5),"3 a 5",IF(AND(BT386&gt;=5.5,BT386&lt;=7.5),"5,5 a 7,5",IF(AND(BT386&gt;=8,BT386&lt;=10),"8 a 10",IF(AND(BT386&gt;=10.5,BT386&lt;=12.5),"10,5 a 12,5",IF(AND(BT386&gt;=13,BT386&lt;=15),"13 a 15",IF(AND(BT386&gt;=15.5,BT386&lt;=17.5),"15,5 a 17,5",IF(AND(BT386&gt;=18,BT386&lt;=20),"18 a 20","Fuera de rango"))))))))))))))))))</f>
        <v>0</v>
      </c>
      <c r="BV386" s="11" t="str">
        <f aca="false">IF(BT386="","",IF(BT386=0,"NORMA",IF(AND(BT386&gt;=-20,BT386&lt;=-18),2,IF(AND(BT386&gt;=-17.5,BT386&lt;=-15.5),2,IF(AND(BT386&gt;=-15,BT386&lt;=-13),3,IF(AND(BT386&gt;=-12.5,BT386&lt;=-10.5),4,IF(AND(BT386&gt;=-10,BT386&lt;=-8),5,IF(AND(BT386&gt;=-7.5,BT386&lt;=-5.5),6,IF(AND(BT386&gt;=-5,BT386&lt;=-3),7,IF(AND(BT386&gt;=-2.5,BT386&lt;=-0.5),8,IF(AND(BT386&gt;=0.5,BT386&lt;=2.5),9,IF(AND(BT386&gt;=3,BT386&lt;=5),10,IF(AND(BT386&gt;=5.5,BT386&lt;=7.5),11,IF(AND(BT386&gt;=8,BT386&lt;=10),12,IF(AND(BT386&gt;=10.5,BT386&lt;=12.5),13,IF(AND(BT386&gt;=13,BT386&lt;=15),14,IF(AND(BT386&gt;=15.5,BT386&lt;=17.5),15,IF(AND(BT386&gt;=18,BT386&lt;=20),16,"Fuera de rango"))))))))))))))))))</f>
        <v>NORMA</v>
      </c>
      <c r="BW386" s="9" t="n">
        <v>-6</v>
      </c>
      <c r="BX386" s="10" t="n">
        <f aca="false">18.5- (0.3*H386)</f>
        <v>14</v>
      </c>
      <c r="BY386" s="10" t="n">
        <f aca="false">(BW386)-(BX386)</f>
        <v>-20</v>
      </c>
      <c r="BZ386" s="10" t="str">
        <f aca="false">IF(BY386="","",IF(BY386&lt;-27.5,"De -30 a -28",IF(BY386&lt;-25,"De -27,5 a -25,5",IF(BY386&lt;-22.5,"De -25 a -23",IF(BY386&lt;-20,"De -22,5 a -20,5",IF(BY386&lt;-17.5,"De -20 a -18",IF(BY386&lt;-15,"De -17,5 a -15,5",IF(BY386&lt;-12.5,"De -15 a -13",IF(BY386&lt;-10,"De -12,5 a -10,5",IF(BY386&lt;-7.5,"De -10 a -8",IF(BY386&lt;-5,"De -7,5 a -5,5",IF(BY386&lt;-2.5,"De -5 a -3",IF(BY386&lt;0,"De -2,5 a -0,5",IF(BY386&lt;2.5,"De 0 a 2",IF(BY386&lt;5,"De 2,5 a 4,5",IF(BY386&lt;7.5,"De 5 a 7",IF(BY386&lt;10,"De 7,5 a 9,5",IF(BY386&lt;12.5,"De 10 a 12",IF(BY386&lt;15,"De 12,5 a 14,5",IF(BY386&lt;17.5,"De 15 a 17",IF(BY386&lt;20,"De 17,5 a 19,5",IF(BY386&lt;22.5,"De 20 a 22",IF(BY386&lt;25,"De 22,5 a 24,5",IF(BY386&lt;27.5,"De 25 a 27","De 27,5 a 30"))))))))))))))))))))))))</f>
        <v>De -20 a -18</v>
      </c>
      <c r="CA386" s="12" t="n">
        <f aca="false">IF(BY386="","",IF(BY386&lt;=-28,1,IF(BY386&lt;=-25.5,2,IF(BY386&lt;=-23,3,IF(BY386&lt;=-20.5,4,IF(BY386&lt;=-18,5,IF(BY386&lt;=-15.5,6,IF(BY386&lt;=-13,7,IF(BY386&lt;=-10.5,8,IF(BY386&lt;=-8,9,IF(BY386&lt;=-5.5,10,IF(BY386&lt;=-3,11,IF(BY386&lt;=-0.5,12,IF(BY386&lt;=2,13,IF(BY386&lt;=4.5,14,IF(BY386&lt;=7,15,IF(BY386&lt;=9.5,16,IF(BY386&lt;=12,17,IF(BY386&lt;=14.5,18,IF(BY386&lt;=17,19,IF(BY386&lt;=19.5,20,IF(BY386&lt;=22,21,IF(BY386&lt;=24.5,22,IF(BY386&lt;=27,23,IF(BY386&lt;=30,24,"Fuera de rango")))))))))))))))))))))))))</f>
        <v>5</v>
      </c>
      <c r="CB386" s="9" t="n">
        <v>-6.25</v>
      </c>
      <c r="CC386" s="10" t="n">
        <f aca="false">18.5- (0.3*H386)</f>
        <v>14</v>
      </c>
      <c r="CD386" s="10" t="n">
        <f aca="false">(CB386)-(CC386)</f>
        <v>-20.25</v>
      </c>
      <c r="CE386" s="10" t="str">
        <f aca="false">IF(CD386="","",IF(CD386&lt;-27.5,"De -30 a -28",IF(CD386&lt;-25,"De -27,5 a -25,5",IF(CD386&lt;-22.5,"De -25 a -23",IF(CD386&lt;-20,"De -22,5 a -20,5",IF(CD386&lt;-17.5,"De -20 a -18",IF(CD386&lt;-15,"De -17,5 a -15,5",IF(CD386&lt;-12.5,"De -15 a -13",IF(CD386&lt;-10,"De -12,5 a -10,5",IF(CD386&lt;-7.5,"De -10 a -8",IF(CD386&lt;-5,"De -7,5 a -5,5",IF(CD386&lt;-2.5,"De -5 a -3",IF(CD386&lt;0,"De -2,5 a -0,5",IF(CD386&lt;=2,"De 0 a 2",IF(CD386&lt;=4.5,"De 2,5 a 4,5",IF(CD386&lt;=7,"De 5 a 7",IF(CD386&lt;=9.5,"De 7,5 a 9,5",IF(CD386&lt;=12,"De 10 a 12",IF(CD386&lt;=14.5,"De 12,5 a 14,5",IF(CD386&lt;=17,"De 15 a 17",IF(CD386&lt;=19.5,"De 17,5 a 19,5",IF(CD386&lt;=22,"De 20 a 22",IF(CD386&lt;=24.5,"De 22,5 a 24,5",IF(CD386&lt;=27,"De 25 a 27","De 27,5 a 30"))))))))))))))))))))))))</f>
        <v>De -22,5 a -20,5</v>
      </c>
      <c r="CF386" s="12" t="n">
        <f aca="false">IF(CD386="","",IF(CD386&lt;-27.5,1,IF(CD386&lt;-25,2,IF(CD386&lt;-22.5,3,IF(CD386&lt;-20,4,IF(CD386&lt;-17.5,5,IF(CD386&lt;-15,6,IF(CD386&lt;-12.5,7,IF(CD386&lt;-10,8,IF(CD386&lt;-7.5,9,IF(CD386&lt;-5,10,IF(CD386&lt;-2.5,11,IF(CD386&lt;0,12,IF(CD386&lt;2.5,13,IF(CD386&lt;5,14,IF(CD386&lt;7.5,15,IF(CD386&lt;10,16,IF(CD386&lt;12.5,17,IF(CD386&lt;15,18,IF(CD386&lt;17.5,19,IF(CD386&lt;20,20,IF(CD386&lt;22.5,21,IF(CD386&lt;25,22,IF(CD386&lt;27.5,23,24))))))))))))))))))))))))</f>
        <v>4</v>
      </c>
      <c r="CG386" s="9" t="n">
        <v>-3.25</v>
      </c>
      <c r="CH386" s="10" t="str">
        <f aca="false">IF(CG386="","",IF(AND(CG386&gt;=-10,CG386&lt;=-9.5),"-10 a -9,5",IF(AND(CG386&gt;-9.5,CG386&lt;=-8.5),"-9 a -8,5",IF(AND(CG386&gt;-8.5,CG386&lt;=-7.5),"-8 a -7,5",IF(AND(CG386&gt;-7.5,CG386&lt;=-6.5),"-7 a -6,5",IF(AND(CG386&gt;-6.5,CG386&lt;=-5.5),"-6 a -5,5",IF(AND(CG386&gt;-5.5,CG386&lt;=-4.5),"-5 a -4,5",IF(AND(CG386&gt;-4.5,CG386&lt;=-3.5),"-4 a -3,5",IF(AND(CG386&gt;-3.5,CG386&lt;=-2.5),"-3 a -2,5",IF(CG386=-2.25,"-2,25",IF(AND(CG386&gt;-2.5,CG386&lt;=-1.5),"-2 a -1,5",IF(AND(CG386&gt;-1.5,CG386&lt;=-0.5),"-1 a -0,5",IF(AND(CG386&gt;-0.5,CG386&lt;=0.5),"0 a 0,5",IF(AND(CG386&gt;0.5,CG386&lt;=1.5),"1 a 1,5",IF(AND(CG386&gt;1.5,CG386&lt;=2.5),"2 a 2,5",IF(AND(CG386&gt;2.5,CG386&lt;=3.5),"3 a 3,5",IF(AND(CG386&gt;3.5,CG386&lt;=4.5),"4 a 4,5",IF(AND(CG386&gt;4.5,CG386&lt;=5.5),"5 a 5,5",IF(AND(CG386&gt;5.5,CG386&lt;=6.5),"6 a 6,5",IF(AND(CG386&gt;6.5,CG386&lt;=7.5),"7 a 7,5",IF(AND(CG386&gt;7.5,CG386&lt;=8.5),"8 a 8,5",IF(AND(CG386&gt;8.5,CG386&lt;=9.5),"9 a 9,5",IF(CG386&gt;=10,"10","Fuera de rango")))))))))))))))))))))))</f>
        <v>-3 a -2,5</v>
      </c>
      <c r="CI386" s="11" t="n">
        <f aca="false">IF(CG386="","",IF(CG386=-2.25,"NORMA",IF(CG386&lt;=-9.5,1,IF(CG386&lt;=-8.5,2,IF(CG386&lt;=-7.5,3,IF(CG386&lt;=-6.5,4,IF(CG386&lt;=-5.5,5,IF(CG386&lt;=-4.5,6,IF(CG386&lt;=-3.5,7,IF(CG386&lt;=-2.5,8,IF(CG386&lt;=-1.5,9,IF(CG386&lt;=-0.5,10,IF(CG386&lt;=0.5,11,IF(CG386&lt;=1.5,12,IF(CG386&lt;=2.5,13,IF(CG386&lt;=3.5,14,IF(CG386&lt;=4.5,15,IF(CG386&lt;=5.5,16,IF(CG386&lt;=6.5,17,IF(CG386&lt;=7.5,18,IF(CG386&lt;=8.5,19,IF(CG386&lt;=9.5,20,IF(CG386=10,21,"Fuera de rango")))))))))))))))))))))))</f>
        <v>8</v>
      </c>
      <c r="CJ386" s="9" t="n">
        <v>3.75</v>
      </c>
      <c r="CK386" s="10" t="str">
        <f aca="false">IF(CJ386="","",IF(AND(CJ386&gt;=-6,CJ386&lt;=-5.5),"-6 a -5,5",IF(AND(CJ386&gt;-5.5,CJ386&lt;=-4.5),"-5 a -4,5",IF(AND(CJ386&gt;-4.5,CJ386&lt;=-3.5),"-4 a -3,5",IF(AND(CJ386&gt;-3.5,CJ386&lt;=-2.5),"-3 a -2,5",IF(AND(CJ386&gt;-2.5,CJ386&lt;=-1.5),"-2 a -1,5",IF(AND(CJ386&gt;-1.5,CJ386&lt;=-0.5),"-1 a -0,5",IF(AND(CJ386&gt;-0.5,CJ386&lt;=0.5),"0 a 0,5",IF(AND(CJ386&gt;0.5,CJ386&lt;=1.5),"1 a 1,5",IF(AND(CJ386&gt;1.5,CJ386&lt;2.5),"2",IF(AND(CJ386&gt;=2.5,CJ386&lt;=3),"2,5 a 3",IF(AND(CJ386&gt;3,CJ386&lt;=4),"3,5 a 4",IF(AND(CJ386&gt;4,CJ386&lt;=5),"4,5 a 5",IF(AND(CJ386&gt;5,CJ386&lt;=6),"5,5 a 6",IF(AND(CJ386&gt;6,CJ386&lt;=7),"6,5 a 7",IF(AND(CJ386&gt;7,CJ386&lt;=8),"7,5 a 8",IF(AND(CJ386&gt;8,CJ386&lt;=9.5),"8,5 a 9,5",IF(CJ386=10,"10","Fuera de rango"))))))))))))))))))</f>
        <v>3,5 a 4</v>
      </c>
      <c r="CL386" s="11" t="n">
        <f aca="false">IF(CK386="","",IF(OR(CK386="-6 a -5,5",CK386="-6 - -5,5"),1,IF(OR(CK386="-5 a -4,5",CK386="-5 - -4,5"),2,IF(OR(CK386="-4 a -3,5",CK386="-4 - -3,5"),3,IF(OR(CK386="-3 a -2,5",CK386="-3 - -2,5"),4,IF(OR(CK386="-2 a -1,5",CK386="-2 - -1,5"),5,IF(OR(CK386="-1 a -0,5",CK386="-1 - -0,5"),6,IF(OR(CK386="0 a 0,5",CK386="0 - 0,5"),7,IF(OR(CK386="1 a 1,5",CK386="1 - 1,5"),8,IF(CK386="2","NORMA",IF(OR(CK386="2,5 a 3",CK386="2,5 - 3"),9,IF(OR(CK386="3,5 a 4",CK386="3,5 - 4"),10,IF(OR(CK386="4,5 a 5",CK386="4,5 - 5"),11,IF(OR(CK386="5,5 a 6",CK386="5,5 - 6"),12,IF(OR(CK386="6,5 a 7",CK386="6,5 - 7"),13,IF(OR(CK386="7,5 a 8",CK386="7,5 - 8"),14,IF(OR(CK386="8,5 a 9",CK386="8,5 - 9,5",CK386="9 a 9,5"),15,IF(CK386="10",15,IF(OR(CK386="0,5 a 1",CK386="0,5 - 1"),7,"Fuera de rango")))))))))))))))))))</f>
        <v>10</v>
      </c>
      <c r="CN386" s="10" t="str">
        <f aca="false">IF(CM386=0,"0", " ")</f>
        <v>0</v>
      </c>
      <c r="CO386" s="10" t="str">
        <f aca="false">IF(CM386&gt;0,"EME"," ")</f>
        <v> </v>
      </c>
      <c r="CQ386" s="10" t="str">
        <f aca="false">IF(CP386&gt;0,"0", " ")</f>
        <v> </v>
      </c>
      <c r="CR386" s="10" t="str">
        <f aca="false">IF(CP386&gt;0,"EME"," ")</f>
        <v> </v>
      </c>
      <c r="CS386" s="9" t="n">
        <v>1</v>
      </c>
      <c r="CV386" s="9" t="n">
        <v>1.25</v>
      </c>
      <c r="CY386" s="9" t="n">
        <v>0</v>
      </c>
      <c r="DB386" s="9" t="n">
        <v>0</v>
      </c>
      <c r="DC386" s="11" t="str">
        <f aca="false">IF(DB386&lt;0,"2"," ")</f>
        <v> </v>
      </c>
      <c r="DD386" s="11" t="str">
        <f aca="false">IF(DB386&lt;0,"MIO"," ")</f>
        <v> </v>
      </c>
      <c r="DE386" s="9" t="n">
        <v>0</v>
      </c>
      <c r="DF386" s="10" t="str">
        <f aca="false">IF(DE386&lt;0,"3"," ")</f>
        <v> </v>
      </c>
      <c r="DG386" s="10" t="str">
        <f aca="false">IF(DE386&lt;0,"AST"," ")</f>
        <v> </v>
      </c>
      <c r="DH386" s="9" t="n">
        <v>0</v>
      </c>
      <c r="DI386" s="10" t="str">
        <f aca="false">IF(DH386&lt;0,"3"," ")</f>
        <v> </v>
      </c>
      <c r="DJ386" s="10" t="str">
        <f aca="false">IF(DH386&lt;0,"AST"," ")</f>
        <v> </v>
      </c>
      <c r="DK386" s="9" t="n">
        <v>0</v>
      </c>
      <c r="DL386" s="10" t="str">
        <f aca="false">IF(DK386&gt;0,"4"," ")</f>
        <v> </v>
      </c>
      <c r="DM386" s="10" t="str">
        <f aca="false">IF(DK386&gt;0,"PRE"," ")</f>
        <v> </v>
      </c>
      <c r="DN386" s="9" t="n">
        <v>0</v>
      </c>
      <c r="DO386" s="10" t="str">
        <f aca="false">IF(DN386&gt;0,"4"," ")</f>
        <v> </v>
      </c>
      <c r="DP386" s="10" t="str">
        <f aca="false">IF(DN386&gt;0,"PRE"," ")</f>
        <v> </v>
      </c>
      <c r="DS386" s="12" t="str">
        <f aca="false">CONCATENATE(CO386,CU386,DA386,DG386,DM386)</f>
        <v>   </v>
      </c>
      <c r="DT386" s="10" t="e">
        <f aca="false" t="array" ref="DT386">_xlfn.IFS(DS386="EME    ","0", DS386=" HIP   ","1", DS386="  MIO  ","2", DS386="   AST ","3", DS386="    PRE","4", DS386="EME   PRE","5", DS386=" HIP  PRE","6", DS386=" HIP AST ","7", DS386="  MIO PRE","8", DS386="  MIOAST ","9", DS386="   ASTPRE","10",DS386=" HIP ASTPRE","11", DS386="  MIOASTPRE","12", DS386="     ","0")</f>
        <v>#N/A</v>
      </c>
      <c r="DV386" s="1" t="e">
        <f aca="false" t="array" ref="DV386">_xlfn.IFS(DU386="SI","2", DU386="NO","1")</f>
        <v>#N/A</v>
      </c>
      <c r="DX386" s="11" t="str">
        <f aca="false">IF(DW386=0,"1","2")</f>
        <v>1</v>
      </c>
      <c r="DY386" s="11" t="str">
        <f aca="false" t="array" ref="DY386">_xlfn.IFS(DW386=0,"0", DW386=0.25, "1", DW386=0.5,"2", DW386=0.75,"3", DW386=1,"4",DW386=1.25,"5", DW386=1.5,"6", DW386=1.75,"7", DW386=2,"8")</f>
        <v>0</v>
      </c>
      <c r="EA386" s="11" t="str">
        <f aca="false">IF(DZ386=0,"1","2")</f>
        <v>1</v>
      </c>
      <c r="EB386" s="11" t="str">
        <f aca="false" t="array" ref="EB386">_xlfn.IFS(DZ386=0,"0", DZ386=0.25, "1", DZ386=0.5,"2", DZ386=0.75,"3", DZ386=1,"4",DZ386=1.25,"5", DZ386=1.5,"6", DZ386=1.75,"7", DZ386=2,"8")</f>
        <v>0</v>
      </c>
      <c r="ED386" s="10" t="str">
        <f aca="false">IF(EC386=0,"1","2")</f>
        <v>1</v>
      </c>
      <c r="EE386" s="11" t="str">
        <f aca="false" t="array" ref="EE386">_xlfn.IFS(EC386=0,"0", EC386=-0.25, "1", EC386=-0.5,"2", EC386=-0.75,"3", EC386=-1,"4",EC386=-1.25,"5", EC386=-1.5,"6", EC386=-1.75,"7", EC386=-2,"8", EC386=-2.25,"9",EC386=-2.5,"10", EC386=-2.75,"11", EC386=-3,"12", EC386=-3.25,"13", EC386=-3.5,"14", EC386=-3.75,"15",EC386=-4,"16")</f>
        <v>0</v>
      </c>
      <c r="EG386" s="10" t="str">
        <f aca="false">IF(EF386=0,"1","2")</f>
        <v>1</v>
      </c>
      <c r="EH386" s="11" t="str">
        <f aca="false" t="array" ref="EH386">_xlfn.IFS(EF386=0,"0", EF386=-0.25, "1", EF386=-0.5,"2", EF386=-0.75,"3", EF386=-1,"4",EF386=-1.25,"5", EF386=-1.5,"6", EF386=-1.75,"7", EF386=-2,"8", EF386=-2.25,"9",EF386=-2.5,"10", EF386=-2.75,"11", EF386=-3,"12", EF386=-3.25,"13", EF386=-3.5,"14", EF386=-3.75,"15",EF386=-4,"16")</f>
        <v>0</v>
      </c>
      <c r="EJ386" s="11" t="str">
        <f aca="false">IF(EI386=0,"1","2")</f>
        <v>1</v>
      </c>
      <c r="EK386" s="11" t="str">
        <f aca="false" t="array" ref="EK386">_xlfn.IFS(EI386=0,"0", EI386=-0.25, "1", EI386=-0.5,"2", EI386=-0.75,"3", EI386=-1,"4",EI386=-1.25,"5", EI386=-1.5,"6", EI386=-1.75,"7", EI386=-2,"8", EI386=-2.25,"9", EI386=-2.25,"9",EI386=-2.5,"10", EI386=-2.75,"11", EI386=-3,"12", EI386=-3.25,"13", EI386=-3.5,"14", EI386=-3.75,"15",EI386=-4,"16", EI386=0.25, "17", EI386=0.5, "18")</f>
        <v>0</v>
      </c>
      <c r="EM386" s="11" t="str">
        <f aca="false">IF(EL386=0,"1","2")</f>
        <v>1</v>
      </c>
      <c r="EN386" s="11" t="str">
        <f aca="false" t="array" ref="EN386">_xlfn.IFS(EL386=0.25,"17",EL386=0.5,"18", EL386=0,"0", EL386=-0.25, "1", EL386=-0.5,"2", EL386=-0.75,"3", EL386=-1,"4",EL386=-1.25,"5", EL386=-1.5,"6", EL386=-1.75,"7", EL386=-2,"8",EL386= -2.25,"9",EL386=-2.5,"10",EL386= -2.75,"11",EL386= -3,"12",EL386= -3.25,"13",EL386= -3.5,"14",EL386= -3.75,"15",EL386=-4,"16")</f>
        <v>0</v>
      </c>
      <c r="EP386" s="11" t="str">
        <f aca="false">IF(EO386=0,"1","2")</f>
        <v>1</v>
      </c>
      <c r="EQ386" s="11" t="str">
        <f aca="false" t="array" ref="EQ386">_xlfn.IFS(EO386=0,"0", EO386=0.25, "1", EO386=0.5,"2", EO386=0.75,"3", EO386=1,"4",EO386=1.25,"5", EO386=1.5,"6", EO386=1.75,"7", EO386=2,"8", EO386=2.25,"9", EO386=2.25,"9",EO386=2.5,"10", EO386=2.75,"11", EO386=3,"12", EO386=3.25,"13", EO386=3.5,"14", EO386=3.75,"15",EO386=4,"16", EO386=-0.25, "17", bq=-0.5, "18")</f>
        <v>0</v>
      </c>
      <c r="ES386" s="11" t="str">
        <f aca="false">IF(ER386=0,"1","2")</f>
        <v>1</v>
      </c>
      <c r="ET386" s="11" t="str">
        <f aca="false" t="array" ref="ET386">_xlfn.IFS(ER386=0,"0", ER386=0.25, "1", ER386=0.5,"2", ER386=0.75,"3", ER386=1,"4",ER386=1.25,"5", ER386=1.5,"6", ER386=1.75,"7", ER386=2,"8", ER386=2.25,"9", ER386=2.25,"9",ER386=2.5,"10", ER386=2.75,"11", ER386=3,"12", ER386=3.25,"13", ER386=3.5,"14", ER386=3.75,"15",ER386=4,"16", ER386=-0.25, "17", bq=-0.5, "18")</f>
        <v>0</v>
      </c>
      <c r="EV386" s="14" t="e">
        <f aca="false">VLOOKUP(EU386,LEYENDA!$G$2:$H$8,2,TRUE())</f>
        <v>#N/A</v>
      </c>
      <c r="EW386" s="14" t="e">
        <f aca="false" t="array" ref="EW386">_xlfn.IFS(EV386="0-5","1", EV386="6-12","2", EV386="13-18","3", EV386="19-24","4", EV386="25-36","5", EV386="37-48","6", EV386="49-60","7")</f>
        <v>#N/A</v>
      </c>
    </row>
    <row r="387" customFormat="false" ht="13.5" hidden="false" customHeight="false" outlineLevel="0" collapsed="false">
      <c r="A387" s="1" t="n">
        <v>115</v>
      </c>
      <c r="B387" s="2" t="n">
        <v>6</v>
      </c>
      <c r="C387" s="33" t="n">
        <v>43029</v>
      </c>
      <c r="E387" s="5" t="str">
        <f aca="false">VLOOKUP(A387,'286'!$A$3:$J$6279,10,FALSE())</f>
        <v>JORDAO, IARA</v>
      </c>
      <c r="F387" s="4" t="str">
        <f aca="false">VLOOKUP(A387,'286'!$A$3:$I$1768,3,FALSE())</f>
        <v>JORI</v>
      </c>
      <c r="G387" s="6" t="n">
        <f aca="false">VLOOKUP(A387,'286'!$A$3:$I$1768,4,FALSE())</f>
        <v>37235</v>
      </c>
      <c r="H387" s="7" t="n">
        <f aca="false">YEAR(C387)-YEAR(G387)</f>
        <v>16</v>
      </c>
      <c r="I387" s="1" t="str">
        <f aca="false">VLOOKUP(H387,LEYENDA!$C$2:$D$6,2,TRUE())</f>
        <v>13-24</v>
      </c>
      <c r="J387" s="5" t="str">
        <f aca="false">VLOOKUP(A387,'286'!$A$3:$I$1768,7,FALSE())</f>
        <v>M</v>
      </c>
      <c r="K387" s="8" t="n">
        <f aca="false">VLOOKUP(A387,'286'!$A$3:$I$1768,2,FALSE())</f>
        <v>0</v>
      </c>
      <c r="L387" s="4" t="str">
        <f aca="false">VLOOKUP(A387,'286'!$A$3:$I$1768,8,FALSE())</f>
        <v>D</v>
      </c>
      <c r="M387" s="4" t="str">
        <f aca="false">VLOOKUP(A387,'286'!$A$3:$I$1768,9,FALSE())</f>
        <v>D</v>
      </c>
      <c r="N387" s="8" t="str">
        <f aca="false">IF(R387=O387, "MISMA","CONTRARIA")</f>
        <v>MISMA</v>
      </c>
      <c r="O387" s="8" t="str">
        <f aca="false" t="array" ref="O387">_xlfn.IFS(L387="D","1", L387="I","2")</f>
        <v>1</v>
      </c>
      <c r="P387" s="8" t="e">
        <f aca="false" t="array" ref="P387">_xlfn.IFS(K387="OD","1", K387="OI","2")</f>
        <v>#N/A</v>
      </c>
      <c r="Q387" s="1" t="str">
        <f aca="false" t="array" ref="Q387">_xlfn.IFS(J387="M","1", J387="H","2")</f>
        <v>1</v>
      </c>
      <c r="R387" s="8" t="str">
        <f aca="false" t="array" ref="R387">_xlfn.IFS(M387="D","1", M387="I","2")</f>
        <v>1</v>
      </c>
      <c r="S387" s="1" t="str">
        <f aca="false" t="array" ref="S387">_xlfn.IFS(N387="CONTRARIA", "1",N387= "MISMA","2")</f>
        <v>2</v>
      </c>
      <c r="T387" s="1" t="str">
        <f aca="false" t="array" ref="T387">_xlfn.IFS(I387="0-12","1", I387="13-24","2", I387="25-40","3", I387="41-60","4", I387="61-100","5")</f>
        <v>2</v>
      </c>
      <c r="U387" s="9" t="n">
        <v>-2</v>
      </c>
      <c r="V387" s="11" t="str">
        <f aca="false">IF(U387="","",IF(AND(U387&gt;=-9,U387&lt;=-6.5),"-9 a -6,5",IF(AND(U387&gt;=-6,U387&lt;=-3.5),"-6 a -3,5",IF(AND(U387&gt;=-3,U387&lt;=-1),"-3 a -1",IF(U387=-0.5,"-0,5",IF(AND(U387&gt;=0,U387&lt;=2.5),"0 a 2,5",IF(AND(U387&gt;=3,U387&lt;=5.5),"3 a 5,5",IF(AND(U387&gt;=6,U387&lt;=8.5),"6 a 8,5",IF(AND(U387&gt;=9,U387&lt;=20),"9 a 20","Fuera de rango")))))))))</f>
        <v>-3 a -1</v>
      </c>
      <c r="W387" s="11" t="n">
        <f aca="false">IF(V387="","",IF(V387="-9 a -6,5",2,IF(V387="-6 a -3,5",3,IF(V387="-3 a -1",4,IF(V387="-0,5","NORMA",IF(V387="0 a 2,5",5,IF(V387="3 a 5,5",6,IF(V387="6 a 8,5",7,IF(V387="9 a 20",8,"Fuera de rango")))))))))</f>
        <v>4</v>
      </c>
      <c r="X387" s="9" t="n">
        <v>8</v>
      </c>
      <c r="Y387" s="11" t="str">
        <f aca="false">IF(X387="","",IF(AND(X387&gt;=0,X387&lt;=4),"0 a 4",IF(AND(X387&gt;=4.5,X387&lt;=8.5),"4,5 a 8,5",IF(X387=9,"9",IF(AND(X387&gt;=9.5,X387&lt;=13),"9,5 a 13",IF(AND(X387&gt;=13.5,X387&lt;=20),"13,5 a 20",IF(AND(X387&gt;=20.5,X387&lt;=35),"20,5 a 35","Fuera de rango")))))))</f>
        <v>4,5 a 8,5</v>
      </c>
      <c r="Z387" s="11" t="n">
        <f aca="false">IF(Y387="","",IF(Y387="0 a 4",1,IF(Y387="4,5 a 8,5",2,IF(Y387="9","NORMA",IF(Y387="9,5 a 13",3,IF(Y387="13,5 a 20",4,IF(Y387="20,5 a 35",5,"Fuera de rango")))))))</f>
        <v>2</v>
      </c>
      <c r="AA387" s="9" t="n">
        <v>9</v>
      </c>
      <c r="AB387" s="10" t="str">
        <f aca="false">IF(AA387="","",IF(AND(AA387&gt;=0,AA387&lt;=9),"0 a 9",IF(AND(AA387&gt;=9.5,AA387&lt;=18.5),"9,5 a 18,5",IF(AA387=19,"19",IF(AND(AA387&gt;=19.5,AA387&lt;=28),"19,5 a 28",IF(AND(AA387&gt;=28.5,AA387&lt;=40),"28,5 a 40","Fuera de rango"))))))</f>
        <v>0 a 9</v>
      </c>
      <c r="AC387" s="11" t="n">
        <f aca="false" t="array" ref="AC387">_xlfn.IFS(AB387="","",AB387="0 a 9",1,AB387="9,5 a 18,5",2,AB387="19","NORMA",AB387="19,5 a 28",3,AB387="28,5 a 40",4,TRUE(),"Fuera de rango")</f>
        <v>1</v>
      </c>
      <c r="AD387" s="9" t="n">
        <v>5</v>
      </c>
      <c r="AE387" s="10" t="str">
        <f aca="false">IF(AD387="","",IF(AND(AD387&gt;=-10,AD387&lt;=0),"De -10 a 0",IF(AND(AD387&gt;=0.5,AD387&lt;=9.5),"0,5 a 9,5",IF(AD387=10,"10",IF(AND(AD387&gt;=10.5,AD387&lt;=20),"10,5 a 20",IF(AND(AD387&gt;=20.5,AD387&lt;=40),"20,5 a 40","Fuera de rango"))))))</f>
        <v>0,5 a 9,5</v>
      </c>
      <c r="AF387" s="12" t="n">
        <f aca="false">IF(AD387="","",IF(AND(AD387&gt;=-10,AD387&lt;=0),1,IF(AND(AD387&gt;=0.5,AD387&lt;=9.5),2,IF(AD387=10,"NORMA",IF(AND(AD387&gt;=10.5,AD387&lt;=20),3,IF(AND(AD387&gt;=20.5,AD387&lt;=40),4,""))))))</f>
        <v>2</v>
      </c>
      <c r="AG387" s="9" t="n">
        <v>7</v>
      </c>
      <c r="AH387" s="10" t="str">
        <f aca="false">IF(AG387="","",IF(AND(AG387&gt;=0,AG387&lt;=4),"0 a 4",IF(AND(AG387&gt;=4.5,AG387&lt;=8.5),"4,5 a 8,5",IF(AG387=9,"9",IF(AND(AG387&gt;=9.5,AG387&lt;=13),"9,5 a 13",IF(AND(AG387&gt;=13.5,AG387&lt;=25),"13,5 a 25","Fuera de rango"))))))</f>
        <v>4,5 a 8,5</v>
      </c>
      <c r="AI387" s="10" t="n">
        <f aca="false">IF(AH387="","",IF(AH387="0 a 4",1,IF(AH387="4,5 a 8,5",2,IF(AH387="9","NORMA",IF(AH387="9,5 a 13",3,IF(AH387="13,5 a 25",4,""))))))</f>
        <v>2</v>
      </c>
      <c r="AJ387" s="9" t="n">
        <v>3</v>
      </c>
      <c r="AK387" s="10" t="str">
        <f aca="false">IF(AJ387="","",IF(AND(AJ387&gt;=-15,AJ387&lt;=-10.5),"-15 a -10,5",IF(AND(AJ387&gt;=-10,AJ387&lt;=-4),"-10 a -4",IF(AND(AJ387&gt;=-4.5,AJ387&lt;=0),"-4,5 a 0",IF(AND(AJ387&gt;=0.5,AJ387&lt;=4.5),"0,5 a 4,5",IF(AJ387=5,"5",IF(AND(AJ387&gt;=5.5,AJ387&lt;=10),"5,5 a 10",IF(AND(AJ387&gt;=10.5,AJ387&lt;=20),"10,5 a 20","Fuera de rango"))))))))</f>
        <v>0,5 a 4,5</v>
      </c>
      <c r="AL387" s="11" t="n">
        <f aca="false">IF(AK387="","",IF(AK387="-15 a -10,5",1,IF(AK387="-10 a -4",2,IF(AK387="-4,5 a 0",3,IF(AK387="0,5 a 4,5",4,IF(AK387="5","NORMA",IF(AK387="5,5 a 10",5,IF(AK387="10,5 a 20",6,"Error"))))))))</f>
        <v>4</v>
      </c>
      <c r="AM387" s="9" t="n">
        <v>0</v>
      </c>
      <c r="AN387" s="10" t="str">
        <f aca="false">IF(AM387="","",IF(AND(AM387&gt;=-7.5,AM387&lt;=-5.5),"-7,5 a -5,5",IF(AND(AM387&gt;=-5,AM387&lt;=-3),"-5 a -3",IF(AND(AM387&gt;=-2.5,AM387&lt;=-0.5),"-2,5 a -0,5",IF(AM387=0,"0,00",IF(AND(AM387&gt;=0.5,AM387&lt;=2.5),"0,5 a 2,5",IF(AND(AM387&gt;=3,AM387&lt;=5),"3 a 5",IF(AND(AM387&gt;=5.5,AM387&lt;=7.5),"5,5 a 7,5",IF(AND(AM387&gt;=8,AM387&lt;=10),"8 a 10","Fuera de rango")))))))))</f>
        <v>0,00</v>
      </c>
      <c r="AO387" s="11" t="str">
        <f aca="false">IF(AN387="","",IF(AN387="-7,5 a -5,5",1,IF(AN387="-5 a -3",2,IF(AN387="-2,5 a -0,5",3,IF(AN387="0,00","NORMA",IF(AN387="0,5 a 2,5",4,IF(AN387="3 a 5",5,IF(AN387="5,5 a 7,5",6,IF(AN387="8 a 10",7,"Error")))))))))</f>
        <v>NORMA</v>
      </c>
      <c r="AP387" s="9" t="n">
        <v>-7</v>
      </c>
      <c r="AQ387" s="10" t="str">
        <f aca="false">IF(AP387="","",IF(AND(AP387&gt;=-20,AP387&lt;=-9.5),"-20 a -9,5",IF(AND(AP387&gt;=-9,AP387&lt;=-6.5),"-9 a -6,5",IF(AP387=-6,"-6",IF(AND(AP387&gt;=-5.5,AP387&lt;=-3),"-5,5 a -3",IF(AND(AP387&gt;=-2.5,AP387&lt;=0),"-2,5 a 0",IF(AND(AP387&gt;=0.5,AP387&lt;=3),"0,5 a 3",IF(AND(AP387&gt;=3.5,AP387&lt;=6),"3,5 a 6",IF(AND(AP387&gt;=6.5,AP387&lt;=9),"6,5 a 9",IF(AND(AP387&gt;=9.5,AP387&lt;=20),"9,5 a 20","Fuera de rango"))))))))))</f>
        <v>-9 a -6,5</v>
      </c>
      <c r="AR387" s="11" t="n">
        <f aca="false">IF(AQ387="","",IF(AQ387="-20 a -9,5",1,IF(AQ387="-9 a -6,5",2,IF(AQ387="-6","NORMA",IF(AQ387="-5,5 a -3",3,IF(AQ387="-2,5 a 0",4,IF(AQ387="0,5 a 3",5,IF(AQ387="3,5 a 6",6,IF(AQ387="6,5 a 9",7,IF(AQ387="9,5 a 20",8,""))))))))))</f>
        <v>2</v>
      </c>
      <c r="AS387" s="9" t="n">
        <v>3</v>
      </c>
      <c r="AT387" s="10" t="str">
        <f aca="false">IF(AS387="","",IF(AND(AS387&gt;=-16,AS387&lt;=-14),"-16 a -14",IF(AND(AS387&gt;=-13.5,AS387&lt;=-11.5),"-13,5 a -11,5",IF(AND(AS387&gt;=-11,AS387&lt;=-9),"-11 a -9",IF(AND(AS387&gt;=-8.5,AS387&lt;=-6.5),"-8,5 a -6,5",IF(AND(AS387&gt;=-6,AS387&lt;=-4),"-6 a -4",IF(AND(AS387&gt;=-3.5,AS387&lt;=-1.5),"-3,5 a -1,5",IF(AND(AS387&gt;=-1,AS387&lt;=1),"-1 a 1",IF(AND(AS387&gt;=1.5,AS387&lt;=3.5),"1,5 a 3,5",IF(AND(AS387&gt;=4,AS387&lt;=6),"4 a 6",IF(AND(AS387&gt;=6.5,AS387&lt;=8.5),"6,5 a 8,5",IF(AND(AS387&gt;=9,AS387&lt;=11),"9 a 11",IF(AND(AS387&gt;=11.5,AS387&lt;=13.5),"11,5 a 13,5",IF(AND(AS387&gt;=14,AS387&lt;=16),"14 a 16",IF(AND(AS387&gt;=16.5,AS387&lt;=18.5),"16,5 a 18,5",IF(AND(AS387&gt;=19,AS387&lt;=21),"19 a 21","Fuera de rango"))))))))))))))))</f>
        <v>1,5 a 3,5</v>
      </c>
      <c r="AU387" s="11" t="n">
        <f aca="false" t="array" ref="AU387">IF(AT387="","",_xlfn.IFS(AT387="-16 a -14",1,AT387="-13,5 a -11,5",2,AT387="-11 a -9",3,AT387="-8,5 a -6,5",4,AT387="-6 a -4",5,AT387="-3,5 a -1,5",6,AT387="-1 a 1",7,AT387="1,5 a 3,5",8,AT387="4 a 6","NORMA",AT387="6,5 a 8,5",9,AT387="9 a 11",10,AT387="11,5 a 13,5",11,AT387="14 a 16",12,AT387="16,5 a 18,5",13,AT387="19 a 21",14,TRUE(),""))</f>
        <v>8</v>
      </c>
      <c r="AV387" s="9" t="n">
        <v>1</v>
      </c>
      <c r="AW387" s="10" t="str">
        <f aca="false">IF(AV387="","",IF(AND(AV387&gt;=-1,AV387&lt;=-0.5),"-1 a -0,5",IF(AND(AV387&gt;-0.5,AV387&lt;=0),"De -0,5 a 0",IF(AND(AV387&gt;=0.25,AV387&lt;=0.75),"0,25 a 0,75",IF(AND(AV387&gt;=1,AV387&lt;=1.5),"1 a 1,5",IF(AND(AV387&gt;=1.75,AV387&lt;=2.25),"1,75 a 2,25",IF(AND(AV387&gt;=2.5,AV387&lt;=3),"2,5 a 3",IF(AND(AV387&gt;=3.25,AV387&lt;=3.75),"3,25 a 3,75","Fuera de rango"))))))))</f>
        <v>1 a 1,5</v>
      </c>
      <c r="AX387" s="10" t="n">
        <f aca="false">IF(AW387="","",IF(OR(AW387="-1 a -0,5",AW387="-1 a -0.5"),1,IF(OR(AW387="De -0,5 a 0",AW387="-0,5 a 0",AW387="De -0.5 a 0"),2,IF(OR(AW387="0,25 a 0,75",AW387="0.25 a 0.75"),"NORMA",IF(OR(AW387="1 a 1,5",AW387="1 a 1.5"),3,IF(OR(AW387="1,75 a 2,25",AW387="1.75 a 2.25"),4,IF(OR(AW387="2,5 a 3",AW387="2.5 a 3"),5,IF(OR(AW387="3,25 a 3,75",AW387="3.25 a 3.75"),6,""))))))))</f>
        <v>3</v>
      </c>
      <c r="AY387" s="9" t="n">
        <v>-6</v>
      </c>
      <c r="AZ387" s="10" t="str">
        <f aca="false">IF(AY387="","",IF(AND(AY387&gt;=-20,AY387&lt;=-9.5),"-20 a -9,5",IF(AND(AY387&gt;=-9,AY387&lt;=-6.5),"-9 a -6,5",IF(AY387=-6,"-6",IF(AND(AY387&gt;=-5.5,AY387&lt;=-3),"-5,5 a -3",IF(AND(AY387&gt;=-2.5,AY387&lt;=0),"-2,5 a 0",IF(AND(AY387&gt;=0.5,AY387&lt;=3),"0,5 a 3",IF(AND(AY387&gt;=3.5,AY387&lt;=6),"3,5 a 6","Fuera de rango"))))))))</f>
        <v>-6</v>
      </c>
      <c r="BA387" s="11" t="str">
        <f aca="false">IF(AZ387="","",IF(AZ387="-20 a -9,5",1,IF(AZ387="-9 a -6,5",2,IF(AZ387="-6","NORMA",IF(AZ387="-5,5 a -3",3,IF(AZ387="-2,5 a 0",4,IF(AZ387="0,5 a 3",5,IF(AZ387="3,5 a 6",6,""))))))))</f>
        <v>NORMA</v>
      </c>
      <c r="BB387" s="9" t="n">
        <v>12</v>
      </c>
      <c r="BC387" s="10" t="str">
        <f aca="false" t="array" ref="BC387">IF(BB387="","",_xlfn.IFS(AND(BB387&gt;=0,BB387&lt;=2),"0 a 2",AND(BB387&gt;=2.5,BB387&lt;=4.5),"2,5 a 4,5",AND(BB387&gt;=5,BB387&lt;=7),"5 a 7",AND(BB387&gt;=7.5,BB387&lt;=9.5),"7,5 a 9,5",AND(BB387&gt;=10,BB387&lt;=12),"10 a 12",AND(BB387&gt;=12.5,BB387&lt;=14.5),"12,5 a 14,5",BB387=15,"15",AND(BB387&gt;=15.5,BB387&lt;=17.5),"15,5 a 17,5",AND(BB387&gt;=18,BB387&lt;=20),"18 a 20",AND(BB387&gt;=20.5,BB387&lt;=22.5),"20,5 a 22,5",AND(BB387&gt;=23,BB387&lt;=25),"23 a 25",TRUE(),"Fuera de rango"))</f>
        <v>10 a 12</v>
      </c>
      <c r="BD387" s="11" t="n">
        <f aca="false" t="array" ref="BD387">IF(BC387="","",_xlfn.IFS(BC387="0 a 2",1,BC387="2,5 a 4,5",2,BC387="5 a 7",3,BC387="7,5 a 9,5",4,BC387="10 a 12",5,BC387="12,5 a 14,5",6,BC387="15","NORMA",BC387="15,5 a 17,5",7,BC387="18 a 20",8,BC387="20,5 a 22,5",9,BC387="23 a 25",10,TRUE(),"Fuera de rango"))</f>
        <v>5</v>
      </c>
      <c r="BE387" s="9" t="n">
        <v>12</v>
      </c>
      <c r="BF387" s="10" t="str">
        <f aca="false">IF(BE387="","",IF(AND(BE387&gt;=-20,BE387&lt;=-10),"-20 a -10",IF(AND(BE387&gt;=-9.5,BE387&lt;=0.5),"-9,5 a 0,5",IF(AND(BE387&gt;=1,BE387&lt;=11),"1 a 11",IF(AND(BE387&gt;=11.5,BE387&lt;=20.5),"11,5 a 20,5",IF(BE387=21,"21",IF(AND(BE387&gt;=21.5,BE387&lt;=31.5),"21,5 a 31,5",IF(AND(BE387&gt;=32,BE387&lt;=42),"32 a 42","Fuera de rango"))))))))</f>
        <v>11,5 a 20,5</v>
      </c>
      <c r="BG387" s="11" t="n">
        <f aca="false">IF(BF387="","",IF(BF387="-20 a -10",1,IF(BF387="-9,5 a 0,5",2,IF(BF387="1 a 11",3,IF(BF387="11,5 a 20,5",4,IF(BF387="21","NORMA",IF(BF387="21,5 a 31,5",5,IF(BF387="32 a 42",6,""))))))))</f>
        <v>4</v>
      </c>
      <c r="BH387" s="9" t="n">
        <v>5</v>
      </c>
      <c r="BI387" s="10" t="str">
        <f aca="false">IF(BH387="","",IF(AND(BH387&gt;=-20,BH387&lt;=-15),"-20 a -15",IF(AND(BH387&gt;=-14.5,BH387&lt;=-9.5),"-14,5 a -9,5",IF(AND(BH387&gt;=-9,BH387&lt;=-4),"-9 a -4",IF(AND(BH387&gt;=-3.5,BH387&lt;=2.5),"-3,5 a 2,5",IF(AND(BH387&gt;=3,BH387&lt;=8),"3 a 8",IF(AND(BH387&gt;=8.5,BH387&lt;=14.5),"8,5 a 14,5",IF(BH387=15,"15",IF(AND(BH387&gt;=15.5,BH387&lt;=20.5),"15,5 a 20,5",IF(AND(BH387&gt;=21,BH387&lt;=26),"21 a 26","Fuera de rango"))))))))))</f>
        <v>3 a 8</v>
      </c>
      <c r="BJ387" s="11" t="n">
        <f aca="false">IF(BI387="","",IF(BI387="-20 a -15",1,IF(BI387="-14,5 a -9,5",2,IF(BI387="-9 a -4",3,IF(BI387="-3,5 a 2,5",4,IF(BI387="3 a 8",5,IF(BI387="8,5 a 14,5",6,IF(BI387="15","NORMA",IF(BI387="15,5 a 20,5",7,IF(BI387="21 a 26",8,IF(BI387="26,5 a 31,5",9,"")))))))))))</f>
        <v>5</v>
      </c>
      <c r="BK387" s="9" t="n">
        <v>12</v>
      </c>
      <c r="BL387" s="10" t="str">
        <f aca="false">IF(BK387="","",IF(AND(BK387&gt;=0,BK387&lt;=2),"0 - 2",IF(AND(BK387&gt;=2.5,BK387&lt;=4.5),"2,5 - 4,5",IF(AND(BK387&gt;=5,BK387&lt;=7),"5 - 7",IF(AND(BK387&gt;=7.5,BK387&lt;=9.5),"7,5 - 9,5",IF(AND(BK387&gt;=10,BK387&lt;=12),"10 - 12",IF(AND(BK387&gt;=12.5,BK387&lt;=13.5),"12,5 - 13,5",IF(BK387=14,"14",IF(AND(BK387&gt;=14.5,BK387&lt;=16.5),"14,5 - 16,5",IF(AND(BK387&gt;=17,BK387&lt;=19),"17 - 19",IF(AND(BK387&gt;=19.5,BK387&lt;=21.5),"19,5 - 21,5",IF(AND(BK387&gt;=22,BK387&lt;=24),"22 - 24",IF(AND(BK387&gt;=24.5,BK387&lt;=26.5),"24,5 - 26,5",IF(AND(BK387&gt;=27,BK387&lt;=29),"27 - 29",IF(AND(BK387&gt;=29.5,BK387&lt;=30),"29,5 - 30","Fuera de rango")))))))))))))))</f>
        <v>10 - 12</v>
      </c>
      <c r="BM387" s="11" t="n">
        <f aca="false">IF(BL387="","",IF(BL387="0 - 2",1,IF(BL387="2,5 - 4,5",2,IF(BL387="5 - 7",3,IF(BL387="7,5 - 9,5",4,IF(BL387="10 - 12",5,IF(BL387="12,5 - 13,5",6,IF(BL387="14","NORMA",IF(BL387="14,5 - 16,5",7,IF(BL387="17 - 19",8,IF(BL387="19,5 - 21,5",9,IF(BL387="22 - 24",10,IF(BL387="24,5 - 26,5",11,IF(BL387="27 - 29",12,IF(BL387="29,5 - 30",13,"")))))))))))))))</f>
        <v>5</v>
      </c>
      <c r="BN387" s="9" t="n">
        <v>16</v>
      </c>
      <c r="BO387" s="11" t="str">
        <f aca="false">IF(BN387="","",IF(AND(BN387&gt;=-20,BN387&lt;=-10),"-20 a -10",IF(AND(BN387&gt;=-9.5,BN387&lt;=0.5),"-9,5 a 0,5",IF(AND(BN387&gt;=1,BN387&lt;=11),"1 a 11",IF(AND(BN387&gt;=11.5,BN387&lt;=21.5),"11,5 a 21,5",IF(BN387=22,"22",IF(AND(BN387&gt;=22.5,BN387&lt;=32.5),"22,5 a 32,5",IF(AND(BN387&gt;=33,BN387&lt;=43),"33 a 43","Fuera de rango"))))))))</f>
        <v>11,5 a 21,5</v>
      </c>
      <c r="BP387" s="11" t="n">
        <f aca="false">IF(BO387="","",IF(BO387="-20 a -10",1,IF(BO387="-9,5 a 0,5",2,IF(BO387="1 a 11",3,IF(BO387="11,5 a 21,5",4,IF(BO387="22","NORMA",IF(BO387="22,5 a 32,5",5,IF(BO387="33 a 43",6,""))))))))</f>
        <v>4</v>
      </c>
      <c r="BQ387" s="9" t="n">
        <v>5</v>
      </c>
      <c r="BR387" s="10" t="str">
        <f aca="false">IF(BQ387="","",IF(AND(BQ387&gt;=-20,BQ387&lt;=-15),"-20 a -15",IF(AND(BQ387&gt;=-14.5,BQ387&lt;=-9.5),"-14,5 a -9,5",IF(AND(BQ387&gt;=-9,BQ387&lt;=-4),"-9 a -4",IF(AND(BQ387&gt;=-3.5,BQ387&lt;=2.5),"-3,5 a 2,5",IF(AND(BQ387&gt;=3,BQ387&lt;=8),"3 a 8",IF(AND(BQ387&gt;=8.5,BQ387&lt;=13.5),"8,5 a 13,5",IF(AND(BQ387&gt;=14,BQ387&lt;=17.5),"14 a 17,5",IF(BQ387=18,"18",IF(AND(BQ387&gt;=18.5,BQ387&lt;=23.5),"18,5 a 23,5",IF(AND(BQ387&gt;=24,BQ387&lt;=29),"24 a 29",IF(AND(BQ387&gt;=29.5,BQ387&lt;=34.5),"29,5 a 34,5",IF(AND(BQ387&gt;=35,BQ387&lt;=40),"35 a 40","Fuera de rango")))))))))))))</f>
        <v>3 a 8</v>
      </c>
      <c r="BS387" s="11" t="n">
        <f aca="false">IF(BR387="","",IF(BR387="-20 a -15",1,IF(BR387="-14,5 a -9,5",2,IF(BR387="-9 a -4",3,IF(BR387="-3,5 a 2,5",4,IF(BR387="3 a 8",5,IF(BR387="8,5 a 13,5",6,IF(BR387="14 a 17,5",7,IF(BR387="18","NORMA",IF(BR387="18,5 a 23,5",8,IF(BR387="24 a 29",9,IF(BR387="29,5 a 34,5",10,IF(BR387="35 a 40",11,"")))))))))))))</f>
        <v>5</v>
      </c>
      <c r="BT387" s="9" t="n">
        <v>0</v>
      </c>
      <c r="BU387" s="10" t="str">
        <f aca="false">IF(BT387="","",IF(AND(BT387&gt;=-20,BT387&lt;=-18),"-20 a -18",IF(AND(BT387&gt;=-17.5,BT387&lt;=-15.5),"-17,5 a -15,5",IF(AND(BT387&gt;=-15,BT387&lt;=-13),"-15 a -13",IF(AND(BT387&gt;=-12.5,BT387&lt;=-10.5),"-12,5 a -10,5",IF(AND(BT387&gt;=-10,BT387&lt;=-8),"-10 a -8",IF(AND(BT387&gt;=-7.5,BT387&lt;=-5.5),"-7,5 a -5,5",IF(AND(BT387&gt;=-5,BT387&lt;=-3),"-5 a -3",IF(AND(BT387&gt;=-2.5,BT387&lt;=-0.5),"-2,5 a -0,5",IF(BT387=0,"0",IF(AND(BT387&gt;=0.5,BT387&lt;=2.5),"0,5 a 2,5",IF(AND(BT387&gt;=3,BT387&lt;=5),"3 a 5",IF(AND(BT387&gt;=5.5,BT387&lt;=7.5),"5,5 a 7,5",IF(AND(BT387&gt;=8,BT387&lt;=10),"8 a 10",IF(AND(BT387&gt;=10.5,BT387&lt;=12.5),"10,5 a 12,5",IF(AND(BT387&gt;=13,BT387&lt;=15),"13 a 15",IF(AND(BT387&gt;=15.5,BT387&lt;=17.5),"15,5 a 17,5",IF(AND(BT387&gt;=18,BT387&lt;=20),"18 a 20","Fuera de rango"))))))))))))))))))</f>
        <v>0</v>
      </c>
      <c r="BV387" s="11" t="str">
        <f aca="false">IF(BT387="","",IF(BT387=0,"NORMA",IF(AND(BT387&gt;=-20,BT387&lt;=-18),2,IF(AND(BT387&gt;=-17.5,BT387&lt;=-15.5),2,IF(AND(BT387&gt;=-15,BT387&lt;=-13),3,IF(AND(BT387&gt;=-12.5,BT387&lt;=-10.5),4,IF(AND(BT387&gt;=-10,BT387&lt;=-8),5,IF(AND(BT387&gt;=-7.5,BT387&lt;=-5.5),6,IF(AND(BT387&gt;=-5,BT387&lt;=-3),7,IF(AND(BT387&gt;=-2.5,BT387&lt;=-0.5),8,IF(AND(BT387&gt;=0.5,BT387&lt;=2.5),9,IF(AND(BT387&gt;=3,BT387&lt;=5),10,IF(AND(BT387&gt;=5.5,BT387&lt;=7.5),11,IF(AND(BT387&gt;=8,BT387&lt;=10),12,IF(AND(BT387&gt;=10.5,BT387&lt;=12.5),13,IF(AND(BT387&gt;=13,BT387&lt;=15),14,IF(AND(BT387&gt;=15.5,BT387&lt;=17.5),15,IF(AND(BT387&gt;=18,BT387&lt;=20),16,"Fuera de rango"))))))))))))))))))</f>
        <v>NORMA</v>
      </c>
      <c r="BW387" s="9" t="n">
        <v>-4.5</v>
      </c>
      <c r="BX387" s="10" t="n">
        <f aca="false">18.5- (0.3*H387)</f>
        <v>13.7</v>
      </c>
      <c r="BY387" s="10" t="n">
        <f aca="false">(BW387)-(BX387)</f>
        <v>-18.2</v>
      </c>
      <c r="BZ387" s="10" t="str">
        <f aca="false">IF(BY387="","",IF(BY387&lt;-27.5,"De -30 a -28",IF(BY387&lt;-25,"De -27,5 a -25,5",IF(BY387&lt;-22.5,"De -25 a -23",IF(BY387&lt;-20,"De -22,5 a -20,5",IF(BY387&lt;-17.5,"De -20 a -18",IF(BY387&lt;-15,"De -17,5 a -15,5",IF(BY387&lt;-12.5,"De -15 a -13",IF(BY387&lt;-10,"De -12,5 a -10,5",IF(BY387&lt;-7.5,"De -10 a -8",IF(BY387&lt;-5,"De -7,5 a -5,5",IF(BY387&lt;-2.5,"De -5 a -3",IF(BY387&lt;0,"De -2,5 a -0,5",IF(BY387&lt;2.5,"De 0 a 2",IF(BY387&lt;5,"De 2,5 a 4,5",IF(BY387&lt;7.5,"De 5 a 7",IF(BY387&lt;10,"De 7,5 a 9,5",IF(BY387&lt;12.5,"De 10 a 12",IF(BY387&lt;15,"De 12,5 a 14,5",IF(BY387&lt;17.5,"De 15 a 17",IF(BY387&lt;20,"De 17,5 a 19,5",IF(BY387&lt;22.5,"De 20 a 22",IF(BY387&lt;25,"De 22,5 a 24,5",IF(BY387&lt;27.5,"De 25 a 27","De 27,5 a 30"))))))))))))))))))))))))</f>
        <v>De -20 a -18</v>
      </c>
      <c r="CA387" s="12" t="n">
        <f aca="false">IF(BY387="","",IF(BY387&lt;=-28,1,IF(BY387&lt;=-25.5,2,IF(BY387&lt;=-23,3,IF(BY387&lt;=-20.5,4,IF(BY387&lt;=-18,5,IF(BY387&lt;=-15.5,6,IF(BY387&lt;=-13,7,IF(BY387&lt;=-10.5,8,IF(BY387&lt;=-8,9,IF(BY387&lt;=-5.5,10,IF(BY387&lt;=-3,11,IF(BY387&lt;=-0.5,12,IF(BY387&lt;=2,13,IF(BY387&lt;=4.5,14,IF(BY387&lt;=7,15,IF(BY387&lt;=9.5,16,IF(BY387&lt;=12,17,IF(BY387&lt;=14.5,18,IF(BY387&lt;=17,19,IF(BY387&lt;=19.5,20,IF(BY387&lt;=22,21,IF(BY387&lt;=24.5,22,IF(BY387&lt;=27,23,IF(BY387&lt;=30,24,"Fuera de rango")))))))))))))))))))))))))</f>
        <v>5</v>
      </c>
      <c r="CB387" s="9" t="n">
        <v>-4</v>
      </c>
      <c r="CC387" s="10" t="n">
        <f aca="false">18.5- (0.3*H387)</f>
        <v>13.7</v>
      </c>
      <c r="CD387" s="10" t="n">
        <f aca="false">(CB387)-(CC387)</f>
        <v>-17.7</v>
      </c>
      <c r="CE387" s="10" t="str">
        <f aca="false">IF(CD387="","",IF(CD387&lt;-27.5,"De -30 a -28",IF(CD387&lt;-25,"De -27,5 a -25,5",IF(CD387&lt;-22.5,"De -25 a -23",IF(CD387&lt;-20,"De -22,5 a -20,5",IF(CD387&lt;-17.5,"De -20 a -18",IF(CD387&lt;-15,"De -17,5 a -15,5",IF(CD387&lt;-12.5,"De -15 a -13",IF(CD387&lt;-10,"De -12,5 a -10,5",IF(CD387&lt;-7.5,"De -10 a -8",IF(CD387&lt;-5,"De -7,5 a -5,5",IF(CD387&lt;-2.5,"De -5 a -3",IF(CD387&lt;0,"De -2,5 a -0,5",IF(CD387&lt;=2,"De 0 a 2",IF(CD387&lt;=4.5,"De 2,5 a 4,5",IF(CD387&lt;=7,"De 5 a 7",IF(CD387&lt;=9.5,"De 7,5 a 9,5",IF(CD387&lt;=12,"De 10 a 12",IF(CD387&lt;=14.5,"De 12,5 a 14,5",IF(CD387&lt;=17,"De 15 a 17",IF(CD387&lt;=19.5,"De 17,5 a 19,5",IF(CD387&lt;=22,"De 20 a 22",IF(CD387&lt;=24.5,"De 22,5 a 24,5",IF(CD387&lt;=27,"De 25 a 27","De 27,5 a 30"))))))))))))))))))))))))</f>
        <v>De -20 a -18</v>
      </c>
      <c r="CF387" s="12" t="n">
        <f aca="false">IF(CD387="","",IF(CD387&lt;-27.5,1,IF(CD387&lt;-25,2,IF(CD387&lt;-22.5,3,IF(CD387&lt;-20,4,IF(CD387&lt;-17.5,5,IF(CD387&lt;-15,6,IF(CD387&lt;-12.5,7,IF(CD387&lt;-10,8,IF(CD387&lt;-7.5,9,IF(CD387&lt;-5,10,IF(CD387&lt;-2.5,11,IF(CD387&lt;0,12,IF(CD387&lt;2.5,13,IF(CD387&lt;5,14,IF(CD387&lt;7.5,15,IF(CD387&lt;10,16,IF(CD387&lt;12.5,17,IF(CD387&lt;15,18,IF(CD387&lt;17.5,19,IF(CD387&lt;20,20,IF(CD387&lt;22.5,21,IF(CD387&lt;25,22,IF(CD387&lt;27.5,23,24))))))))))))))))))))))))</f>
        <v>5</v>
      </c>
      <c r="CG387" s="9" t="n">
        <v>-1.5</v>
      </c>
      <c r="CH387" s="10" t="str">
        <f aca="false">IF(CG387="","",IF(AND(CG387&gt;=-10,CG387&lt;=-9.5),"-10 a -9,5",IF(AND(CG387&gt;-9.5,CG387&lt;=-8.5),"-9 a -8,5",IF(AND(CG387&gt;-8.5,CG387&lt;=-7.5),"-8 a -7,5",IF(AND(CG387&gt;-7.5,CG387&lt;=-6.5),"-7 a -6,5",IF(AND(CG387&gt;-6.5,CG387&lt;=-5.5),"-6 a -5,5",IF(AND(CG387&gt;-5.5,CG387&lt;=-4.5),"-5 a -4,5",IF(AND(CG387&gt;-4.5,CG387&lt;=-3.5),"-4 a -3,5",IF(AND(CG387&gt;-3.5,CG387&lt;=-2.5),"-3 a -2,5",IF(CG387=-2.25,"-2,25",IF(AND(CG387&gt;-2.5,CG387&lt;=-1.5),"-2 a -1,5",IF(AND(CG387&gt;-1.5,CG387&lt;=-0.5),"-1 a -0,5",IF(AND(CG387&gt;-0.5,CG387&lt;=0.5),"0 a 0,5",IF(AND(CG387&gt;0.5,CG387&lt;=1.5),"1 a 1,5",IF(AND(CG387&gt;1.5,CG387&lt;=2.5),"2 a 2,5",IF(AND(CG387&gt;2.5,CG387&lt;=3.5),"3 a 3,5",IF(AND(CG387&gt;3.5,CG387&lt;=4.5),"4 a 4,5",IF(AND(CG387&gt;4.5,CG387&lt;=5.5),"5 a 5,5",IF(AND(CG387&gt;5.5,CG387&lt;=6.5),"6 a 6,5",IF(AND(CG387&gt;6.5,CG387&lt;=7.5),"7 a 7,5",IF(AND(CG387&gt;7.5,CG387&lt;=8.5),"8 a 8,5",IF(AND(CG387&gt;8.5,CG387&lt;=9.5),"9 a 9,5",IF(CG387&gt;=10,"10","Fuera de rango")))))))))))))))))))))))</f>
        <v>-2 a -1,5</v>
      </c>
      <c r="CI387" s="11" t="n">
        <f aca="false">IF(CG387="","",IF(CG387=-2.25,"NORMA",IF(CG387&lt;=-9.5,1,IF(CG387&lt;=-8.5,2,IF(CG387&lt;=-7.5,3,IF(CG387&lt;=-6.5,4,IF(CG387&lt;=-5.5,5,IF(CG387&lt;=-4.5,6,IF(CG387&lt;=-3.5,7,IF(CG387&lt;=-2.5,8,IF(CG387&lt;=-1.5,9,IF(CG387&lt;=-0.5,10,IF(CG387&lt;=0.5,11,IF(CG387&lt;=1.5,12,IF(CG387&lt;=2.5,13,IF(CG387&lt;=3.5,14,IF(CG387&lt;=4.5,15,IF(CG387&lt;=5.5,16,IF(CG387&lt;=6.5,17,IF(CG387&lt;=7.5,18,IF(CG387&lt;=8.5,19,IF(CG387&lt;=9.5,20,IF(CG387=10,21,"Fuera de rango")))))))))))))))))))))))</f>
        <v>9</v>
      </c>
      <c r="CJ387" s="9" t="n">
        <v>1.75</v>
      </c>
      <c r="CK387" s="10" t="str">
        <f aca="false">IF(CJ387="","",IF(AND(CJ387&gt;=-6,CJ387&lt;=-5.5),"-6 a -5,5",IF(AND(CJ387&gt;-5.5,CJ387&lt;=-4.5),"-5 a -4,5",IF(AND(CJ387&gt;-4.5,CJ387&lt;=-3.5),"-4 a -3,5",IF(AND(CJ387&gt;-3.5,CJ387&lt;=-2.5),"-3 a -2,5",IF(AND(CJ387&gt;-2.5,CJ387&lt;=-1.5),"-2 a -1,5",IF(AND(CJ387&gt;-1.5,CJ387&lt;=-0.5),"-1 a -0,5",IF(AND(CJ387&gt;-0.5,CJ387&lt;=0.5),"0 a 0,5",IF(AND(CJ387&gt;0.5,CJ387&lt;=1.5),"1 a 1,5",IF(AND(CJ387&gt;1.5,CJ387&lt;2.5),"2",IF(AND(CJ387&gt;=2.5,CJ387&lt;=3),"2,5 a 3",IF(AND(CJ387&gt;3,CJ387&lt;=4),"3,5 a 4",IF(AND(CJ387&gt;4,CJ387&lt;=5),"4,5 a 5",IF(AND(CJ387&gt;5,CJ387&lt;=6),"5,5 a 6",IF(AND(CJ387&gt;6,CJ387&lt;=7),"6,5 a 7",IF(AND(CJ387&gt;7,CJ387&lt;=8),"7,5 a 8",IF(AND(CJ387&gt;8,CJ387&lt;=9.5),"8,5 a 9,5",IF(CJ387=10,"10","Fuera de rango"))))))))))))))))))</f>
        <v>2</v>
      </c>
      <c r="CL387" s="11" t="str">
        <f aca="false">IF(CK387="","",IF(OR(CK387="-6 a -5,5",CK387="-6 - -5,5"),1,IF(OR(CK387="-5 a -4,5",CK387="-5 - -4,5"),2,IF(OR(CK387="-4 a -3,5",CK387="-4 - -3,5"),3,IF(OR(CK387="-3 a -2,5",CK387="-3 - -2,5"),4,IF(OR(CK387="-2 a -1,5",CK387="-2 - -1,5"),5,IF(OR(CK387="-1 a -0,5",CK387="-1 - -0,5"),6,IF(OR(CK387="0 a 0,5",CK387="0 - 0,5"),7,IF(OR(CK387="1 a 1,5",CK387="1 - 1,5"),8,IF(CK387="2","NORMA",IF(OR(CK387="2,5 a 3",CK387="2,5 - 3"),9,IF(OR(CK387="3,5 a 4",CK387="3,5 - 4"),10,IF(OR(CK387="4,5 a 5",CK387="4,5 - 5"),11,IF(OR(CK387="5,5 a 6",CK387="5,5 - 6"),12,IF(OR(CK387="6,5 a 7",CK387="6,5 - 7"),13,IF(OR(CK387="7,5 a 8",CK387="7,5 - 8"),14,IF(OR(CK387="8,5 a 9",CK387="8,5 - 9,5",CK387="9 a 9,5"),15,IF(CK387="10",15,IF(OR(CK387="0,5 a 1",CK387="0,5 - 1"),7,"Fuera de rango")))))))))))))))))))</f>
        <v>NORMA</v>
      </c>
      <c r="CN387" s="10" t="str">
        <f aca="false">IF(CM387=0,"0", " ")</f>
        <v>0</v>
      </c>
      <c r="CO387" s="10" t="str">
        <f aca="false">IF(CM387&gt;0,"EME"," ")</f>
        <v> </v>
      </c>
      <c r="CQ387" s="10" t="str">
        <f aca="false">IF(CP387&gt;0,"0", " ")</f>
        <v> </v>
      </c>
      <c r="CR387" s="10" t="str">
        <f aca="false">IF(CP387&gt;0,"EME"," ")</f>
        <v> </v>
      </c>
      <c r="CS387" s="9" t="n">
        <v>1.25</v>
      </c>
      <c r="CV387" s="9" t="n">
        <v>1.5</v>
      </c>
      <c r="CY387" s="9" t="n">
        <v>0</v>
      </c>
      <c r="DB387" s="9" t="n">
        <v>0</v>
      </c>
      <c r="DC387" s="11" t="str">
        <f aca="false">IF(DB387&lt;0,"2"," ")</f>
        <v> </v>
      </c>
      <c r="DD387" s="11" t="str">
        <f aca="false">IF(DB387&lt;0,"MIO"," ")</f>
        <v> </v>
      </c>
      <c r="DE387" s="9" t="n">
        <v>0</v>
      </c>
      <c r="DF387" s="10" t="str">
        <f aca="false">IF(DE387&lt;0,"3"," ")</f>
        <v> </v>
      </c>
      <c r="DG387" s="10" t="str">
        <f aca="false">IF(DE387&lt;0,"AST"," ")</f>
        <v> </v>
      </c>
      <c r="DH387" s="9" t="n">
        <v>0</v>
      </c>
      <c r="DI387" s="10" t="str">
        <f aca="false">IF(DH387&lt;0,"3"," ")</f>
        <v> </v>
      </c>
      <c r="DJ387" s="10" t="str">
        <f aca="false">IF(DH387&lt;0,"AST"," ")</f>
        <v> </v>
      </c>
      <c r="DK387" s="9" t="n">
        <v>0</v>
      </c>
      <c r="DL387" s="10" t="str">
        <f aca="false">IF(DK387&gt;0,"4"," ")</f>
        <v> </v>
      </c>
      <c r="DM387" s="10" t="str">
        <f aca="false">IF(DK387&gt;0,"PRE"," ")</f>
        <v> </v>
      </c>
      <c r="DN387" s="9" t="n">
        <v>0</v>
      </c>
      <c r="DO387" s="10" t="str">
        <f aca="false">IF(DN387&gt;0,"4"," ")</f>
        <v> </v>
      </c>
      <c r="DP387" s="10" t="str">
        <f aca="false">IF(DN387&gt;0,"PRE"," ")</f>
        <v> </v>
      </c>
      <c r="DS387" s="12" t="str">
        <f aca="false">CONCATENATE(CO387,CU387,DA387,DG387,DM387)</f>
        <v>   </v>
      </c>
      <c r="DT387" s="10" t="e">
        <f aca="false" t="array" ref="DT387">_xlfn.IFS(DS387="EME    ","0", DS387=" HIP   ","1", DS387="  MIO  ","2", DS387="   AST ","3", DS387="    PRE","4", DS387="EME   PRE","5", DS387=" HIP  PRE","6", DS387=" HIP AST ","7", DS387="  MIO PRE","8", DS387="  MIOAST ","9", DS387="   ASTPRE","10",DS387=" HIP ASTPRE","11", DS387="  MIOASTPRE","12", DS387="     ","0")</f>
        <v>#N/A</v>
      </c>
      <c r="DV387" s="1" t="e">
        <f aca="false" t="array" ref="DV387">_xlfn.IFS(DU387="SI","2", DU387="NO","1")</f>
        <v>#N/A</v>
      </c>
      <c r="DX387" s="11" t="str">
        <f aca="false">IF(DW387=0,"1","2")</f>
        <v>1</v>
      </c>
      <c r="DY387" s="11" t="str">
        <f aca="false" t="array" ref="DY387">_xlfn.IFS(DW387=0,"0", DW387=0.25, "1", DW387=0.5,"2", DW387=0.75,"3", DW387=1,"4",DW387=1.25,"5", DW387=1.5,"6", DW387=1.75,"7", DW387=2,"8")</f>
        <v>0</v>
      </c>
      <c r="EA387" s="11" t="str">
        <f aca="false">IF(DZ387=0,"1","2")</f>
        <v>1</v>
      </c>
      <c r="EB387" s="11" t="str">
        <f aca="false" t="array" ref="EB387">_xlfn.IFS(DZ387=0,"0", DZ387=0.25, "1", DZ387=0.5,"2", DZ387=0.75,"3", DZ387=1,"4",DZ387=1.25,"5", DZ387=1.5,"6", DZ387=1.75,"7", DZ387=2,"8")</f>
        <v>0</v>
      </c>
      <c r="ED387" s="10" t="str">
        <f aca="false">IF(EC387=0,"1","2")</f>
        <v>1</v>
      </c>
      <c r="EE387" s="11" t="str">
        <f aca="false" t="array" ref="EE387">_xlfn.IFS(EC387=0,"0", EC387=-0.25, "1", EC387=-0.5,"2", EC387=-0.75,"3", EC387=-1,"4",EC387=-1.25,"5", EC387=-1.5,"6", EC387=-1.75,"7", EC387=-2,"8", EC387=-2.25,"9",EC387=-2.5,"10", EC387=-2.75,"11", EC387=-3,"12", EC387=-3.25,"13", EC387=-3.5,"14", EC387=-3.75,"15",EC387=-4,"16")</f>
        <v>0</v>
      </c>
      <c r="EG387" s="10" t="str">
        <f aca="false">IF(EF387=0,"1","2")</f>
        <v>1</v>
      </c>
      <c r="EH387" s="11" t="str">
        <f aca="false" t="array" ref="EH387">_xlfn.IFS(EF387=0,"0", EF387=-0.25, "1", EF387=-0.5,"2", EF387=-0.75,"3", EF387=-1,"4",EF387=-1.25,"5", EF387=-1.5,"6", EF387=-1.75,"7", EF387=-2,"8", EF387=-2.25,"9",EF387=-2.5,"10", EF387=-2.75,"11", EF387=-3,"12", EF387=-3.25,"13", EF387=-3.5,"14", EF387=-3.75,"15",EF387=-4,"16")</f>
        <v>0</v>
      </c>
      <c r="EJ387" s="11" t="str">
        <f aca="false">IF(EI387=0,"1","2")</f>
        <v>1</v>
      </c>
      <c r="EK387" s="11" t="str">
        <f aca="false" t="array" ref="EK387">_xlfn.IFS(EI387=0,"0", EI387=-0.25, "1", EI387=-0.5,"2", EI387=-0.75,"3", EI387=-1,"4",EI387=-1.25,"5", EI387=-1.5,"6", EI387=-1.75,"7", EI387=-2,"8", EI387=-2.25,"9", EI387=-2.25,"9",EI387=-2.5,"10", EI387=-2.75,"11", EI387=-3,"12", EI387=-3.25,"13", EI387=-3.5,"14", EI387=-3.75,"15",EI387=-4,"16", EI387=0.25, "17", EI387=0.5, "18")</f>
        <v>0</v>
      </c>
      <c r="EM387" s="11" t="str">
        <f aca="false">IF(EL387=0,"1","2")</f>
        <v>1</v>
      </c>
      <c r="EN387" s="11" t="str">
        <f aca="false" t="array" ref="EN387">_xlfn.IFS(EL387=0.25,"17",EL387=0.5,"18", EL387=0,"0", EL387=-0.25, "1", EL387=-0.5,"2", EL387=-0.75,"3", EL387=-1,"4",EL387=-1.25,"5", EL387=-1.5,"6", EL387=-1.75,"7", EL387=-2,"8",EL387= -2.25,"9",EL387=-2.5,"10",EL387= -2.75,"11",EL387= -3,"12",EL387= -3.25,"13",EL387= -3.5,"14",EL387= -3.75,"15",EL387=-4,"16")</f>
        <v>0</v>
      </c>
      <c r="EP387" s="11" t="str">
        <f aca="false">IF(EO387=0,"1","2")</f>
        <v>1</v>
      </c>
      <c r="EQ387" s="11" t="str">
        <f aca="false" t="array" ref="EQ387">_xlfn.IFS(EO387=0,"0", EO387=0.25, "1", EO387=0.5,"2", EO387=0.75,"3", EO387=1,"4",EO387=1.25,"5", EO387=1.5,"6", EO387=1.75,"7", EO387=2,"8", EO387=2.25,"9", EO387=2.25,"9",EO387=2.5,"10", EO387=2.75,"11", EO387=3,"12", EO387=3.25,"13", EO387=3.5,"14", EO387=3.75,"15",EO387=4,"16", EO387=-0.25, "17", bq=-0.5, "18")</f>
        <v>0</v>
      </c>
      <c r="ES387" s="11" t="str">
        <f aca="false">IF(ER387=0,"1","2")</f>
        <v>1</v>
      </c>
      <c r="ET387" s="11" t="str">
        <f aca="false" t="array" ref="ET387">_xlfn.IFS(ER387=0,"0", ER387=0.25, "1", ER387=0.5,"2", ER387=0.75,"3", ER387=1,"4",ER387=1.25,"5", ER387=1.5,"6", ER387=1.75,"7", ER387=2,"8", ER387=2.25,"9", ER387=2.25,"9",ER387=2.5,"10", ER387=2.75,"11", ER387=3,"12", ER387=3.25,"13", ER387=3.5,"14", ER387=3.75,"15",ER387=4,"16", ER387=-0.25, "17", bq=-0.5, "18")</f>
        <v>0</v>
      </c>
      <c r="EV387" s="14" t="e">
        <f aca="false">VLOOKUP(EU387,LEYENDA!$G$2:$H$8,2,TRUE())</f>
        <v>#N/A</v>
      </c>
      <c r="EW387" s="14" t="e">
        <f aca="false" t="array" ref="EW387">_xlfn.IFS(EV387="0-5","1", EV387="6-12","2", EV387="13-18","3", EV387="19-24","4", EV387="25-36","5", EV387="37-48","6", EV387="49-60","7")</f>
        <v>#N/A</v>
      </c>
    </row>
    <row r="388" customFormat="false" ht="13.5" hidden="false" customHeight="false" outlineLevel="0" collapsed="false">
      <c r="A388" s="1" t="n">
        <v>115</v>
      </c>
      <c r="B388" s="2" t="n">
        <v>7</v>
      </c>
      <c r="C388" s="33" t="n">
        <v>43444</v>
      </c>
      <c r="E388" s="5" t="str">
        <f aca="false">VLOOKUP(A388,'286'!$A$3:$J$6279,10,FALSE())</f>
        <v>JORDAO, IARA</v>
      </c>
      <c r="F388" s="4" t="str">
        <f aca="false">VLOOKUP(A388,'286'!$A$3:$I$1768,3,FALSE())</f>
        <v>JORI</v>
      </c>
      <c r="G388" s="6" t="n">
        <f aca="false">VLOOKUP(A388,'286'!$A$3:$I$1768,4,FALSE())</f>
        <v>37235</v>
      </c>
      <c r="H388" s="7" t="n">
        <f aca="false">YEAR(C388)-YEAR(G388)</f>
        <v>17</v>
      </c>
      <c r="I388" s="1" t="str">
        <f aca="false">VLOOKUP(H388,LEYENDA!$C$2:$D$6,2,TRUE())</f>
        <v>13-24</v>
      </c>
      <c r="J388" s="5" t="str">
        <f aca="false">VLOOKUP(A388,'286'!$A$3:$I$1768,7,FALSE())</f>
        <v>M</v>
      </c>
      <c r="K388" s="8" t="n">
        <f aca="false">VLOOKUP(A388,'286'!$A$3:$I$1768,2,FALSE())</f>
        <v>0</v>
      </c>
      <c r="L388" s="4" t="str">
        <f aca="false">VLOOKUP(A388,'286'!$A$3:$I$1768,8,FALSE())</f>
        <v>D</v>
      </c>
      <c r="M388" s="4" t="str">
        <f aca="false">VLOOKUP(A388,'286'!$A$3:$I$1768,9,FALSE())</f>
        <v>D</v>
      </c>
      <c r="N388" s="8" t="str">
        <f aca="false">IF(R388=O388, "MISMA","CONTRARIA")</f>
        <v>MISMA</v>
      </c>
      <c r="O388" s="8" t="str">
        <f aca="false" t="array" ref="O388">_xlfn.IFS(L388="D","1", L388="I","2")</f>
        <v>1</v>
      </c>
      <c r="P388" s="8" t="e">
        <f aca="false" t="array" ref="P388">_xlfn.IFS(K388="OD","1", K388="OI","2")</f>
        <v>#N/A</v>
      </c>
      <c r="Q388" s="1" t="str">
        <f aca="false" t="array" ref="Q388">_xlfn.IFS(J388="M","1", J388="H","2")</f>
        <v>1</v>
      </c>
      <c r="R388" s="8" t="str">
        <f aca="false" t="array" ref="R388">_xlfn.IFS(M388="D","1", M388="I","2")</f>
        <v>1</v>
      </c>
      <c r="S388" s="1" t="str">
        <f aca="false" t="array" ref="S388">_xlfn.IFS(N388="CONTRARIA", "1",N388= "MISMA","2")</f>
        <v>2</v>
      </c>
      <c r="T388" s="1" t="str">
        <f aca="false" t="array" ref="T388">_xlfn.IFS(I388="0-12","1", I388="13-24","2", I388="25-40","3", I388="41-60","4", I388="61-100","5")</f>
        <v>2</v>
      </c>
      <c r="U388" s="9" t="n">
        <v>-3</v>
      </c>
      <c r="V388" s="11" t="str">
        <f aca="false">IF(U388="","",IF(AND(U388&gt;=-9,U388&lt;=-6.5),"-9 a -6,5",IF(AND(U388&gt;=-6,U388&lt;=-3.5),"-6 a -3,5",IF(AND(U388&gt;=-3,U388&lt;=-1),"-3 a -1",IF(U388=-0.5,"-0,5",IF(AND(U388&gt;=0,U388&lt;=2.5),"0 a 2,5",IF(AND(U388&gt;=3,U388&lt;=5.5),"3 a 5,5",IF(AND(U388&gt;=6,U388&lt;=8.5),"6 a 8,5",IF(AND(U388&gt;=9,U388&lt;=20),"9 a 20","Fuera de rango")))))))))</f>
        <v>-3 a -1</v>
      </c>
      <c r="W388" s="11" t="n">
        <f aca="false">IF(V388="","",IF(V388="-9 a -6,5",2,IF(V388="-6 a -3,5",3,IF(V388="-3 a -1",4,IF(V388="-0,5","NORMA",IF(V388="0 a 2,5",5,IF(V388="3 a 5,5",6,IF(V388="6 a 8,5",7,IF(V388="9 a 20",8,"Fuera de rango")))))))))</f>
        <v>4</v>
      </c>
      <c r="X388" s="9" t="n">
        <v>0</v>
      </c>
      <c r="Y388" s="11" t="str">
        <f aca="false">IF(X388="","",IF(AND(X388&gt;=0,X388&lt;=4),"0 a 4",IF(AND(X388&gt;=4.5,X388&lt;=8.5),"4,5 a 8,5",IF(X388=9,"9",IF(AND(X388&gt;=9.5,X388&lt;=13),"9,5 a 13",IF(AND(X388&gt;=13.5,X388&lt;=20),"13,5 a 20",IF(AND(X388&gt;=20.5,X388&lt;=35),"20,5 a 35","Fuera de rango")))))))</f>
        <v>0 a 4</v>
      </c>
      <c r="Z388" s="11" t="n">
        <f aca="false">IF(Y388="","",IF(Y388="0 a 4",1,IF(Y388="4,5 a 8,5",2,IF(Y388="9","NORMA",IF(Y388="9,5 a 13",3,IF(Y388="13,5 a 20",4,IF(Y388="20,5 a 35",5,"Fuera de rango")))))))</f>
        <v>1</v>
      </c>
      <c r="AA388" s="9" t="n">
        <v>9</v>
      </c>
      <c r="AB388" s="10" t="str">
        <f aca="false">IF(AA388="","",IF(AND(AA388&gt;=0,AA388&lt;=9),"0 a 9",IF(AND(AA388&gt;=9.5,AA388&lt;=18.5),"9,5 a 18,5",IF(AA388=19,"19",IF(AND(AA388&gt;=19.5,AA388&lt;=28),"19,5 a 28",IF(AND(AA388&gt;=28.5,AA388&lt;=40),"28,5 a 40","Fuera de rango"))))))</f>
        <v>0 a 9</v>
      </c>
      <c r="AC388" s="11" t="n">
        <f aca="false" t="array" ref="AC388">_xlfn.IFS(AB388="","",AB388="0 a 9",1,AB388="9,5 a 18,5",2,AB388="19","NORMA",AB388="19,5 a 28",3,AB388="28,5 a 40",4,TRUE(),"Fuera de rango")</f>
        <v>1</v>
      </c>
      <c r="AD388" s="9" t="n">
        <v>4</v>
      </c>
      <c r="AE388" s="10" t="str">
        <f aca="false">IF(AD388="","",IF(AND(AD388&gt;=-10,AD388&lt;=0),"De -10 a 0",IF(AND(AD388&gt;=0.5,AD388&lt;=9.5),"0,5 a 9,5",IF(AD388=10,"10",IF(AND(AD388&gt;=10.5,AD388&lt;=20),"10,5 a 20",IF(AND(AD388&gt;=20.5,AD388&lt;=40),"20,5 a 40","Fuera de rango"))))))</f>
        <v>0,5 a 9,5</v>
      </c>
      <c r="AF388" s="12" t="n">
        <f aca="false">IF(AD388="","",IF(AND(AD388&gt;=-10,AD388&lt;=0),1,IF(AND(AD388&gt;=0.5,AD388&lt;=9.5),2,IF(AD388=10,"NORMA",IF(AND(AD388&gt;=10.5,AD388&lt;=20),3,IF(AND(AD388&gt;=20.5,AD388&lt;=40),4,""))))))</f>
        <v>2</v>
      </c>
      <c r="AG388" s="9" t="n">
        <v>8</v>
      </c>
      <c r="AH388" s="10" t="str">
        <f aca="false">IF(AG388="","",IF(AND(AG388&gt;=0,AG388&lt;=4),"0 a 4",IF(AND(AG388&gt;=4.5,AG388&lt;=8.5),"4,5 a 8,5",IF(AG388=9,"9",IF(AND(AG388&gt;=9.5,AG388&lt;=13),"9,5 a 13",IF(AND(AG388&gt;=13.5,AG388&lt;=25),"13,5 a 25","Fuera de rango"))))))</f>
        <v>4,5 a 8,5</v>
      </c>
      <c r="AI388" s="10" t="n">
        <f aca="false">IF(AH388="","",IF(AH388="0 a 4",1,IF(AH388="4,5 a 8,5",2,IF(AH388="9","NORMA",IF(AH388="9,5 a 13",3,IF(AH388="13,5 a 25",4,""))))))</f>
        <v>2</v>
      </c>
      <c r="AJ388" s="9" t="n">
        <v>6</v>
      </c>
      <c r="AK388" s="10" t="str">
        <f aca="false">IF(AJ388="","",IF(AND(AJ388&gt;=-15,AJ388&lt;=-10.5),"-15 a -10,5",IF(AND(AJ388&gt;=-10,AJ388&lt;=-4),"-10 a -4",IF(AND(AJ388&gt;=-4.5,AJ388&lt;=0),"-4,5 a 0",IF(AND(AJ388&gt;=0.5,AJ388&lt;=4.5),"0,5 a 4,5",IF(AJ388=5,"5",IF(AND(AJ388&gt;=5.5,AJ388&lt;=10),"5,5 a 10",IF(AND(AJ388&gt;=10.5,AJ388&lt;=20),"10,5 a 20","Fuera de rango"))))))))</f>
        <v>5,5 a 10</v>
      </c>
      <c r="AL388" s="11" t="n">
        <f aca="false">IF(AK388="","",IF(AK388="-15 a -10,5",1,IF(AK388="-10 a -4",2,IF(AK388="-4,5 a 0",3,IF(AK388="0,5 a 4,5",4,IF(AK388="5","NORMA",IF(AK388="5,5 a 10",5,IF(AK388="10,5 a 20",6,"Error"))))))))</f>
        <v>5</v>
      </c>
      <c r="AM388" s="9" t="n">
        <v>0</v>
      </c>
      <c r="AN388" s="10" t="str">
        <f aca="false">IF(AM388="","",IF(AND(AM388&gt;=-7.5,AM388&lt;=-5.5),"-7,5 a -5,5",IF(AND(AM388&gt;=-5,AM388&lt;=-3),"-5 a -3",IF(AND(AM388&gt;=-2.5,AM388&lt;=-0.5),"-2,5 a -0,5",IF(AM388=0,"0,00",IF(AND(AM388&gt;=0.5,AM388&lt;=2.5),"0,5 a 2,5",IF(AND(AM388&gt;=3,AM388&lt;=5),"3 a 5",IF(AND(AM388&gt;=5.5,AM388&lt;=7.5),"5,5 a 7,5",IF(AND(AM388&gt;=8,AM388&lt;=10),"8 a 10","Fuera de rango")))))))))</f>
        <v>0,00</v>
      </c>
      <c r="AO388" s="11" t="str">
        <f aca="false">IF(AN388="","",IF(AN388="-7,5 a -5,5",1,IF(AN388="-5 a -3",2,IF(AN388="-2,5 a -0,5",3,IF(AN388="0,00","NORMA",IF(AN388="0,5 a 2,5",4,IF(AN388="3 a 5",5,IF(AN388="5,5 a 7,5",6,IF(AN388="8 a 10",7,"Error")))))))))</f>
        <v>NORMA</v>
      </c>
      <c r="AP388" s="9" t="n">
        <v>-9</v>
      </c>
      <c r="AQ388" s="10" t="str">
        <f aca="false">IF(AP388="","",IF(AND(AP388&gt;=-20,AP388&lt;=-9.5),"-20 a -9,5",IF(AND(AP388&gt;=-9,AP388&lt;=-6.5),"-9 a -6,5",IF(AP388=-6,"-6",IF(AND(AP388&gt;=-5.5,AP388&lt;=-3),"-5,5 a -3",IF(AND(AP388&gt;=-2.5,AP388&lt;=0),"-2,5 a 0",IF(AND(AP388&gt;=0.5,AP388&lt;=3),"0,5 a 3",IF(AND(AP388&gt;=3.5,AP388&lt;=6),"3,5 a 6",IF(AND(AP388&gt;=6.5,AP388&lt;=9),"6,5 a 9",IF(AND(AP388&gt;=9.5,AP388&lt;=20),"9,5 a 20","Fuera de rango"))))))))))</f>
        <v>-9 a -6,5</v>
      </c>
      <c r="AR388" s="11" t="n">
        <f aca="false">IF(AQ388="","",IF(AQ388="-20 a -9,5",1,IF(AQ388="-9 a -6,5",2,IF(AQ388="-6","NORMA",IF(AQ388="-5,5 a -3",3,IF(AQ388="-2,5 a 0",4,IF(AQ388="0,5 a 3",5,IF(AQ388="3,5 a 6",6,IF(AQ388="6,5 a 9",7,IF(AQ388="9,5 a 20",8,""))))))))))</f>
        <v>2</v>
      </c>
      <c r="AS388" s="9" t="n">
        <v>1</v>
      </c>
      <c r="AT388" s="10" t="str">
        <f aca="false">IF(AS388="","",IF(AND(AS388&gt;=-16,AS388&lt;=-14),"-16 a -14",IF(AND(AS388&gt;=-13.5,AS388&lt;=-11.5),"-13,5 a -11,5",IF(AND(AS388&gt;=-11,AS388&lt;=-9),"-11 a -9",IF(AND(AS388&gt;=-8.5,AS388&lt;=-6.5),"-8,5 a -6,5",IF(AND(AS388&gt;=-6,AS388&lt;=-4),"-6 a -4",IF(AND(AS388&gt;=-3.5,AS388&lt;=-1.5),"-3,5 a -1,5",IF(AND(AS388&gt;=-1,AS388&lt;=1),"-1 a 1",IF(AND(AS388&gt;=1.5,AS388&lt;=3.5),"1,5 a 3,5",IF(AND(AS388&gt;=4,AS388&lt;=6),"4 a 6",IF(AND(AS388&gt;=6.5,AS388&lt;=8.5),"6,5 a 8,5",IF(AND(AS388&gt;=9,AS388&lt;=11),"9 a 11",IF(AND(AS388&gt;=11.5,AS388&lt;=13.5),"11,5 a 13,5",IF(AND(AS388&gt;=14,AS388&lt;=16),"14 a 16",IF(AND(AS388&gt;=16.5,AS388&lt;=18.5),"16,5 a 18,5",IF(AND(AS388&gt;=19,AS388&lt;=21),"19 a 21","Fuera de rango"))))))))))))))))</f>
        <v>-1 a 1</v>
      </c>
      <c r="AU388" s="11" t="n">
        <f aca="false" t="array" ref="AU388">IF(AT388="","",_xlfn.IFS(AT388="-16 a -14",1,AT388="-13,5 a -11,5",2,AT388="-11 a -9",3,AT388="-8,5 a -6,5",4,AT388="-6 a -4",5,AT388="-3,5 a -1,5",6,AT388="-1 a 1",7,AT388="1,5 a 3,5",8,AT388="4 a 6","NORMA",AT388="6,5 a 8,5",9,AT388="9 a 11",10,AT388="11,5 a 13,5",11,AT388="14 a 16",12,AT388="16,5 a 18,5",13,AT388="19 a 21",14,TRUE(),""))</f>
        <v>7</v>
      </c>
      <c r="AV388" s="9" t="n">
        <v>0.75</v>
      </c>
      <c r="AW388" s="10" t="str">
        <f aca="false">IF(AV388="","",IF(AND(AV388&gt;=-1,AV388&lt;=-0.5),"-1 a -0,5",IF(AND(AV388&gt;-0.5,AV388&lt;=0),"De -0,5 a 0",IF(AND(AV388&gt;=0.25,AV388&lt;=0.75),"0,25 a 0,75",IF(AND(AV388&gt;=1,AV388&lt;=1.5),"1 a 1,5",IF(AND(AV388&gt;=1.75,AV388&lt;=2.25),"1,75 a 2,25",IF(AND(AV388&gt;=2.5,AV388&lt;=3),"2,5 a 3",IF(AND(AV388&gt;=3.25,AV388&lt;=3.75),"3,25 a 3,75","Fuera de rango"))))))))</f>
        <v>0,25 a 0,75</v>
      </c>
      <c r="AX388" s="10" t="str">
        <f aca="false">IF(AW388="","",IF(OR(AW388="-1 a -0,5",AW388="-1 a -0.5"),1,IF(OR(AW388="De -0,5 a 0",AW388="-0,5 a 0",AW388="De -0.5 a 0"),2,IF(OR(AW388="0,25 a 0,75",AW388="0.25 a 0.75"),"NORMA",IF(OR(AW388="1 a 1,5",AW388="1 a 1.5"),3,IF(OR(AW388="1,75 a 2,25",AW388="1.75 a 2.25"),4,IF(OR(AW388="2,5 a 3",AW388="2.5 a 3"),5,IF(OR(AW388="3,25 a 3,75",AW388="3.25 a 3.75"),6,""))))))))</f>
        <v>NORMA</v>
      </c>
      <c r="AY388" s="9" t="n">
        <v>-7</v>
      </c>
      <c r="AZ388" s="10" t="str">
        <f aca="false">IF(AY388="","",IF(AND(AY388&gt;=-20,AY388&lt;=-9.5),"-20 a -9,5",IF(AND(AY388&gt;=-9,AY388&lt;=-6.5),"-9 a -6,5",IF(AY388=-6,"-6",IF(AND(AY388&gt;=-5.5,AY388&lt;=-3),"-5,5 a -3",IF(AND(AY388&gt;=-2.5,AY388&lt;=0),"-2,5 a 0",IF(AND(AY388&gt;=0.5,AY388&lt;=3),"0,5 a 3",IF(AND(AY388&gt;=3.5,AY388&lt;=6),"3,5 a 6","Fuera de rango"))))))))</f>
        <v>-9 a -6,5</v>
      </c>
      <c r="BA388" s="11" t="n">
        <f aca="false">IF(AZ388="","",IF(AZ388="-20 a -9,5",1,IF(AZ388="-9 a -6,5",2,IF(AZ388="-6","NORMA",IF(AZ388="-5,5 a -3",3,IF(AZ388="-2,5 a 0",4,IF(AZ388="0,5 a 3",5,IF(AZ388="3,5 a 6",6,""))))))))</f>
        <v>2</v>
      </c>
      <c r="BB388" s="9" t="n">
        <v>0</v>
      </c>
      <c r="BC388" s="10" t="str">
        <f aca="false" t="array" ref="BC388">IF(BB388="","",_xlfn.IFS(AND(BB388&gt;=0,BB388&lt;=2),"0 a 2",AND(BB388&gt;=2.5,BB388&lt;=4.5),"2,5 a 4,5",AND(BB388&gt;=5,BB388&lt;=7),"5 a 7",AND(BB388&gt;=7.5,BB388&lt;=9.5),"7,5 a 9,5",AND(BB388&gt;=10,BB388&lt;=12),"10 a 12",AND(BB388&gt;=12.5,BB388&lt;=14.5),"12,5 a 14,5",BB388=15,"15",AND(BB388&gt;=15.5,BB388&lt;=17.5),"15,5 a 17,5",AND(BB388&gt;=18,BB388&lt;=20),"18 a 20",AND(BB388&gt;=20.5,BB388&lt;=22.5),"20,5 a 22,5",AND(BB388&gt;=23,BB388&lt;=25),"23 a 25",TRUE(),"Fuera de rango"))</f>
        <v>0 a 2</v>
      </c>
      <c r="BD388" s="11" t="n">
        <f aca="false" t="array" ref="BD388">IF(BC388="","",_xlfn.IFS(BC388="0 a 2",1,BC388="2,5 a 4,5",2,BC388="5 a 7",3,BC388="7,5 a 9,5",4,BC388="10 a 12",5,BC388="12,5 a 14,5",6,BC388="15","NORMA",BC388="15,5 a 17,5",7,BC388="18 a 20",8,BC388="20,5 a 22,5",9,BC388="23 a 25",10,TRUE(),"Fuera de rango"))</f>
        <v>1</v>
      </c>
      <c r="BE388" s="9" t="n">
        <v>8</v>
      </c>
      <c r="BF388" s="10" t="str">
        <f aca="false">IF(BE388="","",IF(AND(BE388&gt;=-20,BE388&lt;=-10),"-20 a -10",IF(AND(BE388&gt;=-9.5,BE388&lt;=0.5),"-9,5 a 0,5",IF(AND(BE388&gt;=1,BE388&lt;=11),"1 a 11",IF(AND(BE388&gt;=11.5,BE388&lt;=20.5),"11,5 a 20,5",IF(BE388=21,"21",IF(AND(BE388&gt;=21.5,BE388&lt;=31.5),"21,5 a 31,5",IF(AND(BE388&gt;=32,BE388&lt;=42),"32 a 42","Fuera de rango"))))))))</f>
        <v>1 a 11</v>
      </c>
      <c r="BG388" s="11" t="n">
        <f aca="false">IF(BF388="","",IF(BF388="-20 a -10",1,IF(BF388="-9,5 a 0,5",2,IF(BF388="1 a 11",3,IF(BF388="11,5 a 20,5",4,IF(BF388="21","NORMA",IF(BF388="21,5 a 31,5",5,IF(BF388="32 a 42",6,""))))))))</f>
        <v>3</v>
      </c>
      <c r="BH388" s="9" t="n">
        <v>6</v>
      </c>
      <c r="BI388" s="10" t="str">
        <f aca="false">IF(BH388="","",IF(AND(BH388&gt;=-20,BH388&lt;=-15),"-20 a -15",IF(AND(BH388&gt;=-14.5,BH388&lt;=-9.5),"-14,5 a -9,5",IF(AND(BH388&gt;=-9,BH388&lt;=-4),"-9 a -4",IF(AND(BH388&gt;=-3.5,BH388&lt;=2.5),"-3,5 a 2,5",IF(AND(BH388&gt;=3,BH388&lt;=8),"3 a 8",IF(AND(BH388&gt;=8.5,BH388&lt;=14.5),"8,5 a 14,5",IF(BH388=15,"15",IF(AND(BH388&gt;=15.5,BH388&lt;=20.5),"15,5 a 20,5",IF(AND(BH388&gt;=21,BH388&lt;=26),"21 a 26","Fuera de rango"))))))))))</f>
        <v>3 a 8</v>
      </c>
      <c r="BJ388" s="11" t="n">
        <f aca="false">IF(BI388="","",IF(BI388="-20 a -15",1,IF(BI388="-14,5 a -9,5",2,IF(BI388="-9 a -4",3,IF(BI388="-3,5 a 2,5",4,IF(BI388="3 a 8",5,IF(BI388="8,5 a 14,5",6,IF(BI388="15","NORMA",IF(BI388="15,5 a 20,5",7,IF(BI388="21 a 26",8,IF(BI388="26,5 a 31,5",9,"")))))))))))</f>
        <v>5</v>
      </c>
      <c r="BK388" s="9" t="n">
        <v>16</v>
      </c>
      <c r="BL388" s="10" t="str">
        <f aca="false">IF(BK388="","",IF(AND(BK388&gt;=0,BK388&lt;=2),"0 - 2",IF(AND(BK388&gt;=2.5,BK388&lt;=4.5),"2,5 - 4,5",IF(AND(BK388&gt;=5,BK388&lt;=7),"5 - 7",IF(AND(BK388&gt;=7.5,BK388&lt;=9.5),"7,5 - 9,5",IF(AND(BK388&gt;=10,BK388&lt;=12),"10 - 12",IF(AND(BK388&gt;=12.5,BK388&lt;=13.5),"12,5 - 13,5",IF(BK388=14,"14",IF(AND(BK388&gt;=14.5,BK388&lt;=16.5),"14,5 - 16,5",IF(AND(BK388&gt;=17,BK388&lt;=19),"17 - 19",IF(AND(BK388&gt;=19.5,BK388&lt;=21.5),"19,5 - 21,5",IF(AND(BK388&gt;=22,BK388&lt;=24),"22 - 24",IF(AND(BK388&gt;=24.5,BK388&lt;=26.5),"24,5 - 26,5",IF(AND(BK388&gt;=27,BK388&lt;=29),"27 - 29",IF(AND(BK388&gt;=29.5,BK388&lt;=30),"29,5 - 30","Fuera de rango")))))))))))))))</f>
        <v>14,5 - 16,5</v>
      </c>
      <c r="BM388" s="11" t="n">
        <f aca="false">IF(BL388="","",IF(BL388="0 - 2",1,IF(BL388="2,5 - 4,5",2,IF(BL388="5 - 7",3,IF(BL388="7,5 - 9,5",4,IF(BL388="10 - 12",5,IF(BL388="12,5 - 13,5",6,IF(BL388="14","NORMA",IF(BL388="14,5 - 16,5",7,IF(BL388="17 - 19",8,IF(BL388="19,5 - 21,5",9,IF(BL388="22 - 24",10,IF(BL388="24,5 - 26,5",11,IF(BL388="27 - 29",12,IF(BL388="29,5 - 30",13,"")))))))))))))))</f>
        <v>7</v>
      </c>
      <c r="BN388" s="9" t="n">
        <v>16</v>
      </c>
      <c r="BO388" s="11" t="str">
        <f aca="false">IF(BN388="","",IF(AND(BN388&gt;=-20,BN388&lt;=-10),"-20 a -10",IF(AND(BN388&gt;=-9.5,BN388&lt;=0.5),"-9,5 a 0,5",IF(AND(BN388&gt;=1,BN388&lt;=11),"1 a 11",IF(AND(BN388&gt;=11.5,BN388&lt;=21.5),"11,5 a 21,5",IF(BN388=22,"22",IF(AND(BN388&gt;=22.5,BN388&lt;=32.5),"22,5 a 32,5",IF(AND(BN388&gt;=33,BN388&lt;=43),"33 a 43","Fuera de rango"))))))))</f>
        <v>11,5 a 21,5</v>
      </c>
      <c r="BP388" s="11" t="n">
        <f aca="false">IF(BO388="","",IF(BO388="-20 a -10",1,IF(BO388="-9,5 a 0,5",2,IF(BO388="1 a 11",3,IF(BO388="11,5 a 21,5",4,IF(BO388="22","NORMA",IF(BO388="22,5 a 32,5",5,IF(BO388="33 a 43",6,""))))))))</f>
        <v>4</v>
      </c>
      <c r="BQ388" s="9" t="n">
        <v>9</v>
      </c>
      <c r="BR388" s="10" t="str">
        <f aca="false">IF(BQ388="","",IF(AND(BQ388&gt;=-20,BQ388&lt;=-15),"-20 a -15",IF(AND(BQ388&gt;=-14.5,BQ388&lt;=-9.5),"-14,5 a -9,5",IF(AND(BQ388&gt;=-9,BQ388&lt;=-4),"-9 a -4",IF(AND(BQ388&gt;=-3.5,BQ388&lt;=2.5),"-3,5 a 2,5",IF(AND(BQ388&gt;=3,BQ388&lt;=8),"3 a 8",IF(AND(BQ388&gt;=8.5,BQ388&lt;=13.5),"8,5 a 13,5",IF(AND(BQ388&gt;=14,BQ388&lt;=17.5),"14 a 17,5",IF(BQ388=18,"18",IF(AND(BQ388&gt;=18.5,BQ388&lt;=23.5),"18,5 a 23,5",IF(AND(BQ388&gt;=24,BQ388&lt;=29),"24 a 29",IF(AND(BQ388&gt;=29.5,BQ388&lt;=34.5),"29,5 a 34,5",IF(AND(BQ388&gt;=35,BQ388&lt;=40),"35 a 40","Fuera de rango")))))))))))))</f>
        <v>8,5 a 13,5</v>
      </c>
      <c r="BS388" s="11" t="n">
        <f aca="false">IF(BR388="","",IF(BR388="-20 a -15",1,IF(BR388="-14,5 a -9,5",2,IF(BR388="-9 a -4",3,IF(BR388="-3,5 a 2,5",4,IF(BR388="3 a 8",5,IF(BR388="8,5 a 13,5",6,IF(BR388="14 a 17,5",7,IF(BR388="18","NORMA",IF(BR388="18,5 a 23,5",8,IF(BR388="24 a 29",9,IF(BR388="29,5 a 34,5",10,IF(BR388="35 a 40",11,"")))))))))))))</f>
        <v>6</v>
      </c>
      <c r="BT388" s="9" t="n">
        <v>0</v>
      </c>
      <c r="BU388" s="10" t="str">
        <f aca="false">IF(BT388="","",IF(AND(BT388&gt;=-20,BT388&lt;=-18),"-20 a -18",IF(AND(BT388&gt;=-17.5,BT388&lt;=-15.5),"-17,5 a -15,5",IF(AND(BT388&gt;=-15,BT388&lt;=-13),"-15 a -13",IF(AND(BT388&gt;=-12.5,BT388&lt;=-10.5),"-12,5 a -10,5",IF(AND(BT388&gt;=-10,BT388&lt;=-8),"-10 a -8",IF(AND(BT388&gt;=-7.5,BT388&lt;=-5.5),"-7,5 a -5,5",IF(AND(BT388&gt;=-5,BT388&lt;=-3),"-5 a -3",IF(AND(BT388&gt;=-2.5,BT388&lt;=-0.5),"-2,5 a -0,5",IF(BT388=0,"0",IF(AND(BT388&gt;=0.5,BT388&lt;=2.5),"0,5 a 2,5",IF(AND(BT388&gt;=3,BT388&lt;=5),"3 a 5",IF(AND(BT388&gt;=5.5,BT388&lt;=7.5),"5,5 a 7,5",IF(AND(BT388&gt;=8,BT388&lt;=10),"8 a 10",IF(AND(BT388&gt;=10.5,BT388&lt;=12.5),"10,5 a 12,5",IF(AND(BT388&gt;=13,BT388&lt;=15),"13 a 15",IF(AND(BT388&gt;=15.5,BT388&lt;=17.5),"15,5 a 17,5",IF(AND(BT388&gt;=18,BT388&lt;=20),"18 a 20","Fuera de rango"))))))))))))))))))</f>
        <v>0</v>
      </c>
      <c r="BV388" s="11" t="str">
        <f aca="false">IF(BT388="","",IF(BT388=0,"NORMA",IF(AND(BT388&gt;=-20,BT388&lt;=-18),2,IF(AND(BT388&gt;=-17.5,BT388&lt;=-15.5),2,IF(AND(BT388&gt;=-15,BT388&lt;=-13),3,IF(AND(BT388&gt;=-12.5,BT388&lt;=-10.5),4,IF(AND(BT388&gt;=-10,BT388&lt;=-8),5,IF(AND(BT388&gt;=-7.5,BT388&lt;=-5.5),6,IF(AND(BT388&gt;=-5,BT388&lt;=-3),7,IF(AND(BT388&gt;=-2.5,BT388&lt;=-0.5),8,IF(AND(BT388&gt;=0.5,BT388&lt;=2.5),9,IF(AND(BT388&gt;=3,BT388&lt;=5),10,IF(AND(BT388&gt;=5.5,BT388&lt;=7.5),11,IF(AND(BT388&gt;=8,BT388&lt;=10),12,IF(AND(BT388&gt;=10.5,BT388&lt;=12.5),13,IF(AND(BT388&gt;=13,BT388&lt;=15),14,IF(AND(BT388&gt;=15.5,BT388&lt;=17.5),15,IF(AND(BT388&gt;=18,BT388&lt;=20),16,"Fuera de rango"))))))))))))))))))</f>
        <v>NORMA</v>
      </c>
      <c r="BW388" s="9" t="n">
        <v>-6.75</v>
      </c>
      <c r="BX388" s="10" t="n">
        <f aca="false">18.5- (0.3*H388)</f>
        <v>13.4</v>
      </c>
      <c r="BY388" s="10" t="n">
        <f aca="false">(BW388)-(BX388)</f>
        <v>-20.15</v>
      </c>
      <c r="BZ388" s="10" t="str">
        <f aca="false">IF(BY388="","",IF(BY388&lt;-27.5,"De -30 a -28",IF(BY388&lt;-25,"De -27,5 a -25,5",IF(BY388&lt;-22.5,"De -25 a -23",IF(BY388&lt;-20,"De -22,5 a -20,5",IF(BY388&lt;-17.5,"De -20 a -18",IF(BY388&lt;-15,"De -17,5 a -15,5",IF(BY388&lt;-12.5,"De -15 a -13",IF(BY388&lt;-10,"De -12,5 a -10,5",IF(BY388&lt;-7.5,"De -10 a -8",IF(BY388&lt;-5,"De -7,5 a -5,5",IF(BY388&lt;-2.5,"De -5 a -3",IF(BY388&lt;0,"De -2,5 a -0,5",IF(BY388&lt;2.5,"De 0 a 2",IF(BY388&lt;5,"De 2,5 a 4,5",IF(BY388&lt;7.5,"De 5 a 7",IF(BY388&lt;10,"De 7,5 a 9,5",IF(BY388&lt;12.5,"De 10 a 12",IF(BY388&lt;15,"De 12,5 a 14,5",IF(BY388&lt;17.5,"De 15 a 17",IF(BY388&lt;20,"De 17,5 a 19,5",IF(BY388&lt;22.5,"De 20 a 22",IF(BY388&lt;25,"De 22,5 a 24,5",IF(BY388&lt;27.5,"De 25 a 27","De 27,5 a 30"))))))))))))))))))))))))</f>
        <v>De -22,5 a -20,5</v>
      </c>
      <c r="CA388" s="12" t="n">
        <f aca="false">IF(BY388="","",IF(BY388&lt;=-28,1,IF(BY388&lt;=-25.5,2,IF(BY388&lt;=-23,3,IF(BY388&lt;=-20.5,4,IF(BY388&lt;=-18,5,IF(BY388&lt;=-15.5,6,IF(BY388&lt;=-13,7,IF(BY388&lt;=-10.5,8,IF(BY388&lt;=-8,9,IF(BY388&lt;=-5.5,10,IF(BY388&lt;=-3,11,IF(BY388&lt;=-0.5,12,IF(BY388&lt;=2,13,IF(BY388&lt;=4.5,14,IF(BY388&lt;=7,15,IF(BY388&lt;=9.5,16,IF(BY388&lt;=12,17,IF(BY388&lt;=14.5,18,IF(BY388&lt;=17,19,IF(BY388&lt;=19.5,20,IF(BY388&lt;=22,21,IF(BY388&lt;=24.5,22,IF(BY388&lt;=27,23,IF(BY388&lt;=30,24,"Fuera de rango")))))))))))))))))))))))))</f>
        <v>5</v>
      </c>
      <c r="CB388" s="9" t="n">
        <v>-7.75</v>
      </c>
      <c r="CC388" s="10" t="n">
        <f aca="false">18.5- (0.3*H388)</f>
        <v>13.4</v>
      </c>
      <c r="CD388" s="10" t="n">
        <f aca="false">(CB388)-(CC388)</f>
        <v>-21.15</v>
      </c>
      <c r="CE388" s="10" t="str">
        <f aca="false">IF(CD388="","",IF(CD388&lt;-27.5,"De -30 a -28",IF(CD388&lt;-25,"De -27,5 a -25,5",IF(CD388&lt;-22.5,"De -25 a -23",IF(CD388&lt;-20,"De -22,5 a -20,5",IF(CD388&lt;-17.5,"De -20 a -18",IF(CD388&lt;-15,"De -17,5 a -15,5",IF(CD388&lt;-12.5,"De -15 a -13",IF(CD388&lt;-10,"De -12,5 a -10,5",IF(CD388&lt;-7.5,"De -10 a -8",IF(CD388&lt;-5,"De -7,5 a -5,5",IF(CD388&lt;-2.5,"De -5 a -3",IF(CD388&lt;0,"De -2,5 a -0,5",IF(CD388&lt;=2,"De 0 a 2",IF(CD388&lt;=4.5,"De 2,5 a 4,5",IF(CD388&lt;=7,"De 5 a 7",IF(CD388&lt;=9.5,"De 7,5 a 9,5",IF(CD388&lt;=12,"De 10 a 12",IF(CD388&lt;=14.5,"De 12,5 a 14,5",IF(CD388&lt;=17,"De 15 a 17",IF(CD388&lt;=19.5,"De 17,5 a 19,5",IF(CD388&lt;=22,"De 20 a 22",IF(CD388&lt;=24.5,"De 22,5 a 24,5",IF(CD388&lt;=27,"De 25 a 27","De 27,5 a 30"))))))))))))))))))))))))</f>
        <v>De -22,5 a -20,5</v>
      </c>
      <c r="CF388" s="12" t="n">
        <f aca="false">IF(CD388="","",IF(CD388&lt;-27.5,1,IF(CD388&lt;-25,2,IF(CD388&lt;-22.5,3,IF(CD388&lt;-20,4,IF(CD388&lt;-17.5,5,IF(CD388&lt;-15,6,IF(CD388&lt;-12.5,7,IF(CD388&lt;-10,8,IF(CD388&lt;-7.5,9,IF(CD388&lt;-5,10,IF(CD388&lt;-2.5,11,IF(CD388&lt;0,12,IF(CD388&lt;2.5,13,IF(CD388&lt;5,14,IF(CD388&lt;7.5,15,IF(CD388&lt;10,16,IF(CD388&lt;12.5,17,IF(CD388&lt;15,18,IF(CD388&lt;17.5,19,IF(CD388&lt;20,20,IF(CD388&lt;22.5,21,IF(CD388&lt;25,22,IF(CD388&lt;27.5,23,24))))))))))))))))))))))))</f>
        <v>4</v>
      </c>
      <c r="CG388" s="9" t="n">
        <v>-2.5</v>
      </c>
      <c r="CH388" s="10" t="str">
        <f aca="false">IF(CG388="","",IF(AND(CG388&gt;=-10,CG388&lt;=-9.5),"-10 a -9,5",IF(AND(CG388&gt;-9.5,CG388&lt;=-8.5),"-9 a -8,5",IF(AND(CG388&gt;-8.5,CG388&lt;=-7.5),"-8 a -7,5",IF(AND(CG388&gt;-7.5,CG388&lt;=-6.5),"-7 a -6,5",IF(AND(CG388&gt;-6.5,CG388&lt;=-5.5),"-6 a -5,5",IF(AND(CG388&gt;-5.5,CG388&lt;=-4.5),"-5 a -4,5",IF(AND(CG388&gt;-4.5,CG388&lt;=-3.5),"-4 a -3,5",IF(AND(CG388&gt;-3.5,CG388&lt;=-2.5),"-3 a -2,5",IF(CG388=-2.25,"-2,25",IF(AND(CG388&gt;-2.5,CG388&lt;=-1.5),"-2 a -1,5",IF(AND(CG388&gt;-1.5,CG388&lt;=-0.5),"-1 a -0,5",IF(AND(CG388&gt;-0.5,CG388&lt;=0.5),"0 a 0,5",IF(AND(CG388&gt;0.5,CG388&lt;=1.5),"1 a 1,5",IF(AND(CG388&gt;1.5,CG388&lt;=2.5),"2 a 2,5",IF(AND(CG388&gt;2.5,CG388&lt;=3.5),"3 a 3,5",IF(AND(CG388&gt;3.5,CG388&lt;=4.5),"4 a 4,5",IF(AND(CG388&gt;4.5,CG388&lt;=5.5),"5 a 5,5",IF(AND(CG388&gt;5.5,CG388&lt;=6.5),"6 a 6,5",IF(AND(CG388&gt;6.5,CG388&lt;=7.5),"7 a 7,5",IF(AND(CG388&gt;7.5,CG388&lt;=8.5),"8 a 8,5",IF(AND(CG388&gt;8.5,CG388&lt;=9.5),"9 a 9,5",IF(CG388&gt;=10,"10","Fuera de rango")))))))))))))))))))))))</f>
        <v>-3 a -2,5</v>
      </c>
      <c r="CI388" s="11" t="n">
        <f aca="false">IF(CG388="","",IF(CG388=-2.25,"NORMA",IF(CG388&lt;=-9.5,1,IF(CG388&lt;=-8.5,2,IF(CG388&lt;=-7.5,3,IF(CG388&lt;=-6.5,4,IF(CG388&lt;=-5.5,5,IF(CG388&lt;=-4.5,6,IF(CG388&lt;=-3.5,7,IF(CG388&lt;=-2.5,8,IF(CG388&lt;=-1.5,9,IF(CG388&lt;=-0.5,10,IF(CG388&lt;=0.5,11,IF(CG388&lt;=1.5,12,IF(CG388&lt;=2.5,13,IF(CG388&lt;=3.5,14,IF(CG388&lt;=4.5,15,IF(CG388&lt;=5.5,16,IF(CG388&lt;=6.5,17,IF(CG388&lt;=7.5,18,IF(CG388&lt;=8.5,19,IF(CG388&lt;=9.5,20,IF(CG388=10,21,"Fuera de rango")))))))))))))))))))))))</f>
        <v>8</v>
      </c>
      <c r="CJ388" s="9" t="n">
        <v>2.5</v>
      </c>
      <c r="CK388" s="10" t="str">
        <f aca="false">IF(CJ388="","",IF(AND(CJ388&gt;=-6,CJ388&lt;=-5.5),"-6 a -5,5",IF(AND(CJ388&gt;-5.5,CJ388&lt;=-4.5),"-5 a -4,5",IF(AND(CJ388&gt;-4.5,CJ388&lt;=-3.5),"-4 a -3,5",IF(AND(CJ388&gt;-3.5,CJ388&lt;=-2.5),"-3 a -2,5",IF(AND(CJ388&gt;-2.5,CJ388&lt;=-1.5),"-2 a -1,5",IF(AND(CJ388&gt;-1.5,CJ388&lt;=-0.5),"-1 a -0,5",IF(AND(CJ388&gt;-0.5,CJ388&lt;=0.5),"0 a 0,5",IF(AND(CJ388&gt;0.5,CJ388&lt;=1.5),"1 a 1,5",IF(AND(CJ388&gt;1.5,CJ388&lt;2.5),"2",IF(AND(CJ388&gt;=2.5,CJ388&lt;=3),"2,5 a 3",IF(AND(CJ388&gt;3,CJ388&lt;=4),"3,5 a 4",IF(AND(CJ388&gt;4,CJ388&lt;=5),"4,5 a 5",IF(AND(CJ388&gt;5,CJ388&lt;=6),"5,5 a 6",IF(AND(CJ388&gt;6,CJ388&lt;=7),"6,5 a 7",IF(AND(CJ388&gt;7,CJ388&lt;=8),"7,5 a 8",IF(AND(CJ388&gt;8,CJ388&lt;=9.5),"8,5 a 9,5",IF(CJ388=10,"10","Fuera de rango"))))))))))))))))))</f>
        <v>2,5 a 3</v>
      </c>
      <c r="CL388" s="11" t="n">
        <f aca="false">IF(CK388="","",IF(OR(CK388="-6 a -5,5",CK388="-6 - -5,5"),1,IF(OR(CK388="-5 a -4,5",CK388="-5 - -4,5"),2,IF(OR(CK388="-4 a -3,5",CK388="-4 - -3,5"),3,IF(OR(CK388="-3 a -2,5",CK388="-3 - -2,5"),4,IF(OR(CK388="-2 a -1,5",CK388="-2 - -1,5"),5,IF(OR(CK388="-1 a -0,5",CK388="-1 - -0,5"),6,IF(OR(CK388="0 a 0,5",CK388="0 - 0,5"),7,IF(OR(CK388="1 a 1,5",CK388="1 - 1,5"),8,IF(CK388="2","NORMA",IF(OR(CK388="2,5 a 3",CK388="2,5 - 3"),9,IF(OR(CK388="3,5 a 4",CK388="3,5 - 4"),10,IF(OR(CK388="4,5 a 5",CK388="4,5 - 5"),11,IF(OR(CK388="5,5 a 6",CK388="5,5 - 6"),12,IF(OR(CK388="6,5 a 7",CK388="6,5 - 7"),13,IF(OR(CK388="7,5 a 8",CK388="7,5 - 8"),14,IF(OR(CK388="8,5 a 9",CK388="8,5 - 9,5",CK388="9 a 9,5"),15,IF(CK388="10",15,IF(OR(CK388="0,5 a 1",CK388="0,5 - 1"),7,"Fuera de rango")))))))))))))))))))</f>
        <v>9</v>
      </c>
      <c r="CN388" s="10" t="str">
        <f aca="false">IF(CM388=0,"0", " ")</f>
        <v>0</v>
      </c>
      <c r="CO388" s="10" t="str">
        <f aca="false">IF(CM388&gt;0,"EME"," ")</f>
        <v> </v>
      </c>
      <c r="CQ388" s="10" t="str">
        <f aca="false">IF(CP388&gt;0,"0", " ")</f>
        <v> </v>
      </c>
      <c r="CR388" s="10" t="str">
        <f aca="false">IF(CP388&gt;0,"EME"," ")</f>
        <v> </v>
      </c>
      <c r="CS388" s="9" t="n">
        <v>1.75</v>
      </c>
      <c r="CV388" s="9" t="n">
        <v>2.75</v>
      </c>
      <c r="CY388" s="9" t="n">
        <v>0</v>
      </c>
      <c r="DB388" s="9" t="n">
        <v>0</v>
      </c>
      <c r="DC388" s="11" t="str">
        <f aca="false">IF(DB388&lt;0,"2"," ")</f>
        <v> </v>
      </c>
      <c r="DD388" s="11" t="str">
        <f aca="false">IF(DB388&lt;0,"MIO"," ")</f>
        <v> </v>
      </c>
      <c r="DE388" s="9" t="n">
        <v>0</v>
      </c>
      <c r="DF388" s="10" t="str">
        <f aca="false">IF(DE388&lt;0,"3"," ")</f>
        <v> </v>
      </c>
      <c r="DG388" s="10" t="str">
        <f aca="false">IF(DE388&lt;0,"AST"," ")</f>
        <v> </v>
      </c>
      <c r="DH388" s="9" t="n">
        <v>0</v>
      </c>
      <c r="DI388" s="10" t="str">
        <f aca="false">IF(DH388&lt;0,"3"," ")</f>
        <v> </v>
      </c>
      <c r="DJ388" s="10" t="str">
        <f aca="false">IF(DH388&lt;0,"AST"," ")</f>
        <v> </v>
      </c>
      <c r="DK388" s="9" t="n">
        <v>0</v>
      </c>
      <c r="DL388" s="10" t="str">
        <f aca="false">IF(DK388&gt;0,"4"," ")</f>
        <v> </v>
      </c>
      <c r="DM388" s="10" t="str">
        <f aca="false">IF(DK388&gt;0,"PRE"," ")</f>
        <v> </v>
      </c>
      <c r="DN388" s="9" t="n">
        <v>0</v>
      </c>
      <c r="DO388" s="10" t="str">
        <f aca="false">IF(DN388&gt;0,"4"," ")</f>
        <v> </v>
      </c>
      <c r="DP388" s="10" t="str">
        <f aca="false">IF(DN388&gt;0,"PRE"," ")</f>
        <v> </v>
      </c>
      <c r="DS388" s="12" t="str">
        <f aca="false">CONCATENATE(CO388,CU388,DA388,DG388,DM388)</f>
        <v>   </v>
      </c>
      <c r="DT388" s="10" t="e">
        <f aca="false" t="array" ref="DT388">_xlfn.IFS(DS388="EME    ","0", DS388=" HIP   ","1", DS388="  MIO  ","2", DS388="   AST ","3", DS388="    PRE","4", DS388="EME   PRE","5", DS388=" HIP  PRE","6", DS388=" HIP AST ","7", DS388="  MIO PRE","8", DS388="  MIOAST ","9", DS388="   ASTPRE","10",DS388=" HIP ASTPRE","11", DS388="  MIOASTPRE","12", DS388="     ","0")</f>
        <v>#N/A</v>
      </c>
      <c r="DV388" s="1" t="e">
        <f aca="false" t="array" ref="DV388">_xlfn.IFS(DU388="SI","2", DU388="NO","1")</f>
        <v>#N/A</v>
      </c>
      <c r="DX388" s="11" t="str">
        <f aca="false">IF(DW388=0,"1","2")</f>
        <v>1</v>
      </c>
      <c r="DY388" s="11" t="str">
        <f aca="false" t="array" ref="DY388">_xlfn.IFS(DW388=0,"0", DW388=0.25, "1", DW388=0.5,"2", DW388=0.75,"3", DW388=1,"4",DW388=1.25,"5", DW388=1.5,"6", DW388=1.75,"7", DW388=2,"8")</f>
        <v>0</v>
      </c>
      <c r="EA388" s="11" t="str">
        <f aca="false">IF(DZ388=0,"1","2")</f>
        <v>1</v>
      </c>
      <c r="EB388" s="11" t="str">
        <f aca="false" t="array" ref="EB388">_xlfn.IFS(DZ388=0,"0", DZ388=0.25, "1", DZ388=0.5,"2", DZ388=0.75,"3", DZ388=1,"4",DZ388=1.25,"5", DZ388=1.5,"6", DZ388=1.75,"7", DZ388=2,"8")</f>
        <v>0</v>
      </c>
      <c r="ED388" s="10" t="str">
        <f aca="false">IF(EC388=0,"1","2")</f>
        <v>1</v>
      </c>
      <c r="EE388" s="11" t="str">
        <f aca="false" t="array" ref="EE388">_xlfn.IFS(EC388=0,"0", EC388=-0.25, "1", EC388=-0.5,"2", EC388=-0.75,"3", EC388=-1,"4",EC388=-1.25,"5", EC388=-1.5,"6", EC388=-1.75,"7", EC388=-2,"8", EC388=-2.25,"9",EC388=-2.5,"10", EC388=-2.75,"11", EC388=-3,"12", EC388=-3.25,"13", EC388=-3.5,"14", EC388=-3.75,"15",EC388=-4,"16")</f>
        <v>0</v>
      </c>
      <c r="EG388" s="10" t="str">
        <f aca="false">IF(EF388=0,"1","2")</f>
        <v>1</v>
      </c>
      <c r="EH388" s="11" t="str">
        <f aca="false" t="array" ref="EH388">_xlfn.IFS(EF388=0,"0", EF388=-0.25, "1", EF388=-0.5,"2", EF388=-0.75,"3", EF388=-1,"4",EF388=-1.25,"5", EF388=-1.5,"6", EF388=-1.75,"7", EF388=-2,"8", EF388=-2.25,"9",EF388=-2.5,"10", EF388=-2.75,"11", EF388=-3,"12", EF388=-3.25,"13", EF388=-3.5,"14", EF388=-3.75,"15",EF388=-4,"16")</f>
        <v>0</v>
      </c>
      <c r="EJ388" s="11" t="str">
        <f aca="false">IF(EI388=0,"1","2")</f>
        <v>1</v>
      </c>
      <c r="EK388" s="11" t="str">
        <f aca="false" t="array" ref="EK388">_xlfn.IFS(EI388=0,"0", EI388=-0.25, "1", EI388=-0.5,"2", EI388=-0.75,"3", EI388=-1,"4",EI388=-1.25,"5", EI388=-1.5,"6", EI388=-1.75,"7", EI388=-2,"8", EI388=-2.25,"9", EI388=-2.25,"9",EI388=-2.5,"10", EI388=-2.75,"11", EI388=-3,"12", EI388=-3.25,"13", EI388=-3.5,"14", EI388=-3.75,"15",EI388=-4,"16", EI388=0.25, "17", EI388=0.5, "18")</f>
        <v>0</v>
      </c>
      <c r="EM388" s="11" t="str">
        <f aca="false">IF(EL388=0,"1","2")</f>
        <v>1</v>
      </c>
      <c r="EN388" s="11" t="str">
        <f aca="false" t="array" ref="EN388">_xlfn.IFS(EL388=0.25,"17",EL388=0.5,"18", EL388=0,"0", EL388=-0.25, "1", EL388=-0.5,"2", EL388=-0.75,"3", EL388=-1,"4",EL388=-1.25,"5", EL388=-1.5,"6", EL388=-1.75,"7", EL388=-2,"8",EL388= -2.25,"9",EL388=-2.5,"10",EL388= -2.75,"11",EL388= -3,"12",EL388= -3.25,"13",EL388= -3.5,"14",EL388= -3.75,"15",EL388=-4,"16")</f>
        <v>0</v>
      </c>
      <c r="EP388" s="11" t="str">
        <f aca="false">IF(EO388=0,"1","2")</f>
        <v>1</v>
      </c>
      <c r="EQ388" s="11" t="str">
        <f aca="false" t="array" ref="EQ388">_xlfn.IFS(EO388=0,"0", EO388=0.25, "1", EO388=0.5,"2", EO388=0.75,"3", EO388=1,"4",EO388=1.25,"5", EO388=1.5,"6", EO388=1.75,"7", EO388=2,"8", EO388=2.25,"9", EO388=2.25,"9",EO388=2.5,"10", EO388=2.75,"11", EO388=3,"12", EO388=3.25,"13", EO388=3.5,"14", EO388=3.75,"15",EO388=4,"16", EO388=-0.25, "17", bq=-0.5, "18")</f>
        <v>0</v>
      </c>
      <c r="ES388" s="11" t="str">
        <f aca="false">IF(ER388=0,"1","2")</f>
        <v>1</v>
      </c>
      <c r="ET388" s="11" t="str">
        <f aca="false" t="array" ref="ET388">_xlfn.IFS(ER388=0,"0", ER388=0.25, "1", ER388=0.5,"2", ER388=0.75,"3", ER388=1,"4",ER388=1.25,"5", ER388=1.5,"6", ER388=1.75,"7", ER388=2,"8", ER388=2.25,"9", ER388=2.25,"9",ER388=2.5,"10", ER388=2.75,"11", ER388=3,"12", ER388=3.25,"13", ER388=3.5,"14", ER388=3.75,"15",ER388=4,"16", ER388=-0.25, "17", bq=-0.5, "18")</f>
        <v>0</v>
      </c>
      <c r="EV388" s="14" t="e">
        <f aca="false">VLOOKUP(EU388,LEYENDA!$G$2:$H$8,2,TRUE())</f>
        <v>#N/A</v>
      </c>
      <c r="EW388" s="14" t="e">
        <f aca="false" t="array" ref="EW388">_xlfn.IFS(EV388="0-5","1", EV388="6-12","2", EV388="13-18","3", EV388="19-24","4", EV388="25-36","5", EV388="37-48","6", EV388="49-60","7")</f>
        <v>#N/A</v>
      </c>
    </row>
    <row r="389" customFormat="false" ht="13.5" hidden="false" customHeight="false" outlineLevel="0" collapsed="false">
      <c r="A389" s="1" t="n">
        <v>115</v>
      </c>
      <c r="B389" s="2" t="n">
        <v>8</v>
      </c>
      <c r="C389" s="33" t="n">
        <v>43745</v>
      </c>
      <c r="E389" s="5" t="str">
        <f aca="false">VLOOKUP(A389,'286'!$A$3:$J$6279,10,FALSE())</f>
        <v>JORDAO, IARA</v>
      </c>
      <c r="F389" s="4" t="str">
        <f aca="false">VLOOKUP(A389,'286'!$A$3:$I$1768,3,FALSE())</f>
        <v>JORI</v>
      </c>
      <c r="G389" s="6" t="n">
        <f aca="false">VLOOKUP(A389,'286'!$A$3:$I$1768,4,FALSE())</f>
        <v>37235</v>
      </c>
      <c r="H389" s="7" t="n">
        <f aca="false">YEAR(C389)-YEAR(G389)</f>
        <v>18</v>
      </c>
      <c r="I389" s="1" t="str">
        <f aca="false">VLOOKUP(H389,LEYENDA!$C$2:$D$6,2,TRUE())</f>
        <v>13-24</v>
      </c>
      <c r="J389" s="5" t="str">
        <f aca="false">VLOOKUP(A389,'286'!$A$3:$I$1768,7,FALSE())</f>
        <v>M</v>
      </c>
      <c r="K389" s="8" t="n">
        <f aca="false">VLOOKUP(A389,'286'!$A$3:$I$1768,2,FALSE())</f>
        <v>0</v>
      </c>
      <c r="L389" s="4" t="str">
        <f aca="false">VLOOKUP(A389,'286'!$A$3:$I$1768,8,FALSE())</f>
        <v>D</v>
      </c>
      <c r="M389" s="4" t="str">
        <f aca="false">VLOOKUP(A389,'286'!$A$3:$I$1768,9,FALSE())</f>
        <v>D</v>
      </c>
      <c r="N389" s="8" t="str">
        <f aca="false">IF(R389=O389, "MISMA","CONTRARIA")</f>
        <v>MISMA</v>
      </c>
      <c r="O389" s="8" t="str">
        <f aca="false" t="array" ref="O389">_xlfn.IFS(L389="D","1", L389="I","2")</f>
        <v>1</v>
      </c>
      <c r="P389" s="8" t="e">
        <f aca="false" t="array" ref="P389">_xlfn.IFS(K389="OD","1", K389="OI","2")</f>
        <v>#N/A</v>
      </c>
      <c r="Q389" s="1" t="str">
        <f aca="false" t="array" ref="Q389">_xlfn.IFS(J389="M","1", J389="H","2")</f>
        <v>1</v>
      </c>
      <c r="R389" s="8" t="str">
        <f aca="false" t="array" ref="R389">_xlfn.IFS(M389="D","1", M389="I","2")</f>
        <v>1</v>
      </c>
      <c r="S389" s="1" t="str">
        <f aca="false" t="array" ref="S389">_xlfn.IFS(N389="CONTRARIA", "1",N389= "MISMA","2")</f>
        <v>2</v>
      </c>
      <c r="T389" s="1" t="str">
        <f aca="false" t="array" ref="T389">_xlfn.IFS(I389="0-12","1", I389="13-24","2", I389="25-40","3", I389="41-60","4", I389="61-100","5")</f>
        <v>2</v>
      </c>
      <c r="U389" s="9" t="n">
        <v>-3</v>
      </c>
      <c r="V389" s="11" t="str">
        <f aca="false">IF(U389="","",IF(AND(U389&gt;=-9,U389&lt;=-6.5),"-9 a -6,5",IF(AND(U389&gt;=-6,U389&lt;=-3.5),"-6 a -3,5",IF(AND(U389&gt;=-3,U389&lt;=-1),"-3 a -1",IF(U389=-0.5,"-0,5",IF(AND(U389&gt;=0,U389&lt;=2.5),"0 a 2,5",IF(AND(U389&gt;=3,U389&lt;=5.5),"3 a 5,5",IF(AND(U389&gt;=6,U389&lt;=8.5),"6 a 8,5",IF(AND(U389&gt;=9,U389&lt;=20),"9 a 20","Fuera de rango")))))))))</f>
        <v>-3 a -1</v>
      </c>
      <c r="W389" s="11" t="n">
        <f aca="false">IF(V389="","",IF(V389="-9 a -6,5",2,IF(V389="-6 a -3,5",3,IF(V389="-3 a -1",4,IF(V389="-0,5","NORMA",IF(V389="0 a 2,5",5,IF(V389="3 a 5,5",6,IF(V389="6 a 8,5",7,IF(V389="9 a 20",8,"Fuera de rango")))))))))</f>
        <v>4</v>
      </c>
      <c r="X389" s="9" t="n">
        <v>9</v>
      </c>
      <c r="Y389" s="11" t="str">
        <f aca="false">IF(X389="","",IF(AND(X389&gt;=0,X389&lt;=4),"0 a 4",IF(AND(X389&gt;=4.5,X389&lt;=8.5),"4,5 a 8,5",IF(X389=9,"9",IF(AND(X389&gt;=9.5,X389&lt;=13),"9,5 a 13",IF(AND(X389&gt;=13.5,X389&lt;=20),"13,5 a 20",IF(AND(X389&gt;=20.5,X389&lt;=35),"20,5 a 35","Fuera de rango")))))))</f>
        <v>9</v>
      </c>
      <c r="Z389" s="11" t="str">
        <f aca="false">IF(Y389="","",IF(Y389="0 a 4",1,IF(Y389="4,5 a 8,5",2,IF(Y389="9","NORMA",IF(Y389="9,5 a 13",3,IF(Y389="13,5 a 20",4,IF(Y389="20,5 a 35",5,"Fuera de rango")))))))</f>
        <v>NORMA</v>
      </c>
      <c r="AA389" s="9" t="n">
        <v>10</v>
      </c>
      <c r="AB389" s="10" t="str">
        <f aca="false">IF(AA389="","",IF(AND(AA389&gt;=0,AA389&lt;=9),"0 a 9",IF(AND(AA389&gt;=9.5,AA389&lt;=18.5),"9,5 a 18,5",IF(AA389=19,"19",IF(AND(AA389&gt;=19.5,AA389&lt;=28),"19,5 a 28",IF(AND(AA389&gt;=28.5,AA389&lt;=40),"28,5 a 40","Fuera de rango"))))))</f>
        <v>9,5 a 18,5</v>
      </c>
      <c r="AC389" s="11" t="n">
        <f aca="false" t="array" ref="AC389">_xlfn.IFS(AB389="","",AB389="0 a 9",1,AB389="9,5 a 18,5",2,AB389="19","NORMA",AB389="19,5 a 28",3,AB389="28,5 a 40",4,TRUE(),"Fuera de rango")</f>
        <v>2</v>
      </c>
      <c r="AD389" s="9" t="n">
        <v>6</v>
      </c>
      <c r="AE389" s="10" t="str">
        <f aca="false">IF(AD389="","",IF(AND(AD389&gt;=-10,AD389&lt;=0),"De -10 a 0",IF(AND(AD389&gt;=0.5,AD389&lt;=9.5),"0,5 a 9,5",IF(AD389=10,"10",IF(AND(AD389&gt;=10.5,AD389&lt;=20),"10,5 a 20",IF(AND(AD389&gt;=20.5,AD389&lt;=40),"20,5 a 40","Fuera de rango"))))))</f>
        <v>0,5 a 9,5</v>
      </c>
      <c r="AF389" s="12" t="n">
        <f aca="false">IF(AD389="","",IF(AND(AD389&gt;=-10,AD389&lt;=0),1,IF(AND(AD389&gt;=0.5,AD389&lt;=9.5),2,IF(AD389=10,"NORMA",IF(AND(AD389&gt;=10.5,AD389&lt;=20),3,IF(AND(AD389&gt;=20.5,AD389&lt;=40),4,""))))))</f>
        <v>2</v>
      </c>
      <c r="AG389" s="9" t="n">
        <v>7</v>
      </c>
      <c r="AH389" s="10" t="str">
        <f aca="false">IF(AG389="","",IF(AND(AG389&gt;=0,AG389&lt;=4),"0 a 4",IF(AND(AG389&gt;=4.5,AG389&lt;=8.5),"4,5 a 8,5",IF(AG389=9,"9",IF(AND(AG389&gt;=9.5,AG389&lt;=13),"9,5 a 13",IF(AND(AG389&gt;=13.5,AG389&lt;=25),"13,5 a 25","Fuera de rango"))))))</f>
        <v>4,5 a 8,5</v>
      </c>
      <c r="AI389" s="10" t="n">
        <f aca="false">IF(AH389="","",IF(AH389="0 a 4",1,IF(AH389="4,5 a 8,5",2,IF(AH389="9","NORMA",IF(AH389="9,5 a 13",3,IF(AH389="13,5 a 25",4,""))))))</f>
        <v>2</v>
      </c>
      <c r="AJ389" s="9" t="n">
        <v>4</v>
      </c>
      <c r="AK389" s="10" t="str">
        <f aca="false">IF(AJ389="","",IF(AND(AJ389&gt;=-15,AJ389&lt;=-10.5),"-15 a -10,5",IF(AND(AJ389&gt;=-10,AJ389&lt;=-4),"-10 a -4",IF(AND(AJ389&gt;=-4.5,AJ389&lt;=0),"-4,5 a 0",IF(AND(AJ389&gt;=0.5,AJ389&lt;=4.5),"0,5 a 4,5",IF(AJ389=5,"5",IF(AND(AJ389&gt;=5.5,AJ389&lt;=10),"5,5 a 10",IF(AND(AJ389&gt;=10.5,AJ389&lt;=20),"10,5 a 20","Fuera de rango"))))))))</f>
        <v>0,5 a 4,5</v>
      </c>
      <c r="AL389" s="11" t="n">
        <f aca="false">IF(AK389="","",IF(AK389="-15 a -10,5",1,IF(AK389="-10 a -4",2,IF(AK389="-4,5 a 0",3,IF(AK389="0,5 a 4,5",4,IF(AK389="5","NORMA",IF(AK389="5,5 a 10",5,IF(AK389="10,5 a 20",6,"Error"))))))))</f>
        <v>4</v>
      </c>
      <c r="AM389" s="9" t="n">
        <v>-1</v>
      </c>
      <c r="AN389" s="10" t="str">
        <f aca="false">IF(AM389="","",IF(AND(AM389&gt;=-7.5,AM389&lt;=-5.5),"-7,5 a -5,5",IF(AND(AM389&gt;=-5,AM389&lt;=-3),"-5 a -3",IF(AND(AM389&gt;=-2.5,AM389&lt;=-0.5),"-2,5 a -0,5",IF(AM389=0,"0,00",IF(AND(AM389&gt;=0.5,AM389&lt;=2.5),"0,5 a 2,5",IF(AND(AM389&gt;=3,AM389&lt;=5),"3 a 5",IF(AND(AM389&gt;=5.5,AM389&lt;=7.5),"5,5 a 7,5",IF(AND(AM389&gt;=8,AM389&lt;=10),"8 a 10","Fuera de rango")))))))))</f>
        <v>-2,5 a -0,5</v>
      </c>
      <c r="AO389" s="11" t="n">
        <f aca="false">IF(AN389="","",IF(AN389="-7,5 a -5,5",1,IF(AN389="-5 a -3",2,IF(AN389="-2,5 a -0,5",3,IF(AN389="0,00","NORMA",IF(AN389="0,5 a 2,5",4,IF(AN389="3 a 5",5,IF(AN389="5,5 a 7,5",6,IF(AN389="8 a 10",7,"Error")))))))))</f>
        <v>3</v>
      </c>
      <c r="AP389" s="9" t="n">
        <v>-9</v>
      </c>
      <c r="AQ389" s="10" t="str">
        <f aca="false">IF(AP389="","",IF(AND(AP389&gt;=-20,AP389&lt;=-9.5),"-20 a -9,5",IF(AND(AP389&gt;=-9,AP389&lt;=-6.5),"-9 a -6,5",IF(AP389=-6,"-6",IF(AND(AP389&gt;=-5.5,AP389&lt;=-3),"-5,5 a -3",IF(AND(AP389&gt;=-2.5,AP389&lt;=0),"-2,5 a 0",IF(AND(AP389&gt;=0.5,AP389&lt;=3),"0,5 a 3",IF(AND(AP389&gt;=3.5,AP389&lt;=6),"3,5 a 6",IF(AND(AP389&gt;=6.5,AP389&lt;=9),"6,5 a 9",IF(AND(AP389&gt;=9.5,AP389&lt;=20),"9,5 a 20","Fuera de rango"))))))))))</f>
        <v>-9 a -6,5</v>
      </c>
      <c r="AR389" s="11" t="n">
        <f aca="false">IF(AQ389="","",IF(AQ389="-20 a -9,5",1,IF(AQ389="-9 a -6,5",2,IF(AQ389="-6","NORMA",IF(AQ389="-5,5 a -3",3,IF(AQ389="-2,5 a 0",4,IF(AQ389="0,5 a 3",5,IF(AQ389="3,5 a 6",6,IF(AQ389="6,5 a 9",7,IF(AQ389="9,5 a 20",8,""))))))))))</f>
        <v>2</v>
      </c>
      <c r="AS389" s="9" t="n">
        <v>0</v>
      </c>
      <c r="AT389" s="10" t="str">
        <f aca="false">IF(AS389="","",IF(AND(AS389&gt;=-16,AS389&lt;=-14),"-16 a -14",IF(AND(AS389&gt;=-13.5,AS389&lt;=-11.5),"-13,5 a -11,5",IF(AND(AS389&gt;=-11,AS389&lt;=-9),"-11 a -9",IF(AND(AS389&gt;=-8.5,AS389&lt;=-6.5),"-8,5 a -6,5",IF(AND(AS389&gt;=-6,AS389&lt;=-4),"-6 a -4",IF(AND(AS389&gt;=-3.5,AS389&lt;=-1.5),"-3,5 a -1,5",IF(AND(AS389&gt;=-1,AS389&lt;=1),"-1 a 1",IF(AND(AS389&gt;=1.5,AS389&lt;=3.5),"1,5 a 3,5",IF(AND(AS389&gt;=4,AS389&lt;=6),"4 a 6",IF(AND(AS389&gt;=6.5,AS389&lt;=8.5),"6,5 a 8,5",IF(AND(AS389&gt;=9,AS389&lt;=11),"9 a 11",IF(AND(AS389&gt;=11.5,AS389&lt;=13.5),"11,5 a 13,5",IF(AND(AS389&gt;=14,AS389&lt;=16),"14 a 16",IF(AND(AS389&gt;=16.5,AS389&lt;=18.5),"16,5 a 18,5",IF(AND(AS389&gt;=19,AS389&lt;=21),"19 a 21","Fuera de rango"))))))))))))))))</f>
        <v>-1 a 1</v>
      </c>
      <c r="AU389" s="11" t="n">
        <f aca="false" t="array" ref="AU389">IF(AT389="","",_xlfn.IFS(AT389="-16 a -14",1,AT389="-13,5 a -11,5",2,AT389="-11 a -9",3,AT389="-8,5 a -6,5",4,AT389="-6 a -4",5,AT389="-3,5 a -1,5",6,AT389="-1 a 1",7,AT389="1,5 a 3,5",8,AT389="4 a 6","NORMA",AT389="6,5 a 8,5",9,AT389="9 a 11",10,AT389="11,5 a 13,5",11,AT389="14 a 16",12,AT389="16,5 a 18,5",13,AT389="19 a 21",14,TRUE(),""))</f>
        <v>7</v>
      </c>
      <c r="AV389" s="9" t="n">
        <v>1.5</v>
      </c>
      <c r="AW389" s="10" t="str">
        <f aca="false">IF(AV389="","",IF(AND(AV389&gt;=-1,AV389&lt;=-0.5),"-1 a -0,5",IF(AND(AV389&gt;-0.5,AV389&lt;=0),"De -0,5 a 0",IF(AND(AV389&gt;=0.25,AV389&lt;=0.75),"0,25 a 0,75",IF(AND(AV389&gt;=1,AV389&lt;=1.5),"1 a 1,5",IF(AND(AV389&gt;=1.75,AV389&lt;=2.25),"1,75 a 2,25",IF(AND(AV389&gt;=2.5,AV389&lt;=3),"2,5 a 3",IF(AND(AV389&gt;=3.25,AV389&lt;=3.75),"3,25 a 3,75","Fuera de rango"))))))))</f>
        <v>1 a 1,5</v>
      </c>
      <c r="AX389" s="10" t="n">
        <f aca="false">IF(AW389="","",IF(OR(AW389="-1 a -0,5",AW389="-1 a -0.5"),1,IF(OR(AW389="De -0,5 a 0",AW389="-0,5 a 0",AW389="De -0.5 a 0"),2,IF(OR(AW389="0,25 a 0,75",AW389="0.25 a 0.75"),"NORMA",IF(OR(AW389="1 a 1,5",AW389="1 a 1.5"),3,IF(OR(AW389="1,75 a 2,25",AW389="1.75 a 2.25"),4,IF(OR(AW389="2,5 a 3",AW389="2.5 a 3"),5,IF(OR(AW389="3,25 a 3,75",AW389="3.25 a 3.75"),6,""))))))))</f>
        <v>3</v>
      </c>
      <c r="AY389" s="9" t="n">
        <v>-10</v>
      </c>
      <c r="AZ389" s="10" t="str">
        <f aca="false">IF(AY389="","",IF(AND(AY389&gt;=-20,AY389&lt;=-9.5),"-20 a -9,5",IF(AND(AY389&gt;=-9,AY389&lt;=-6.5),"-9 a -6,5",IF(AY389=-6,"-6",IF(AND(AY389&gt;=-5.5,AY389&lt;=-3),"-5,5 a -3",IF(AND(AY389&gt;=-2.5,AY389&lt;=0),"-2,5 a 0",IF(AND(AY389&gt;=0.5,AY389&lt;=3),"0,5 a 3",IF(AND(AY389&gt;=3.5,AY389&lt;=6),"3,5 a 6","Fuera de rango"))))))))</f>
        <v>-20 a -9,5</v>
      </c>
      <c r="BA389" s="11" t="n">
        <f aca="false">IF(AZ389="","",IF(AZ389="-20 a -9,5",1,IF(AZ389="-9 a -6,5",2,IF(AZ389="-6","NORMA",IF(AZ389="-5,5 a -3",3,IF(AZ389="-2,5 a 0",4,IF(AZ389="0,5 a 3",5,IF(AZ389="3,5 a 6",6,""))))))))</f>
        <v>1</v>
      </c>
      <c r="BB389" s="9" t="n">
        <v>0</v>
      </c>
      <c r="BC389" s="10" t="str">
        <f aca="false" t="array" ref="BC389">IF(BB389="","",_xlfn.IFS(AND(BB389&gt;=0,BB389&lt;=2),"0 a 2",AND(BB389&gt;=2.5,BB389&lt;=4.5),"2,5 a 4,5",AND(BB389&gt;=5,BB389&lt;=7),"5 a 7",AND(BB389&gt;=7.5,BB389&lt;=9.5),"7,5 a 9,5",AND(BB389&gt;=10,BB389&lt;=12),"10 a 12",AND(BB389&gt;=12.5,BB389&lt;=14.5),"12,5 a 14,5",BB389=15,"15",AND(BB389&gt;=15.5,BB389&lt;=17.5),"15,5 a 17,5",AND(BB389&gt;=18,BB389&lt;=20),"18 a 20",AND(BB389&gt;=20.5,BB389&lt;=22.5),"20,5 a 22,5",AND(BB389&gt;=23,BB389&lt;=25),"23 a 25",TRUE(),"Fuera de rango"))</f>
        <v>0 a 2</v>
      </c>
      <c r="BD389" s="11" t="n">
        <f aca="false" t="array" ref="BD389">IF(BC389="","",_xlfn.IFS(BC389="0 a 2",1,BC389="2,5 a 4,5",2,BC389="5 a 7",3,BC389="7,5 a 9,5",4,BC389="10 a 12",5,BC389="12,5 a 14,5",6,BC389="15","NORMA",BC389="15,5 a 17,5",7,BC389="18 a 20",8,BC389="20,5 a 22,5",9,BC389="23 a 25",10,TRUE(),"Fuera de rango"))</f>
        <v>1</v>
      </c>
      <c r="BE389" s="9" t="n">
        <v>9</v>
      </c>
      <c r="BF389" s="10" t="str">
        <f aca="false">IF(BE389="","",IF(AND(BE389&gt;=-20,BE389&lt;=-10),"-20 a -10",IF(AND(BE389&gt;=-9.5,BE389&lt;=0.5),"-9,5 a 0,5",IF(AND(BE389&gt;=1,BE389&lt;=11),"1 a 11",IF(AND(BE389&gt;=11.5,BE389&lt;=20.5),"11,5 a 20,5",IF(BE389=21,"21",IF(AND(BE389&gt;=21.5,BE389&lt;=31.5),"21,5 a 31,5",IF(AND(BE389&gt;=32,BE389&lt;=42),"32 a 42","Fuera de rango"))))))))</f>
        <v>1 a 11</v>
      </c>
      <c r="BG389" s="11" t="n">
        <f aca="false">IF(BF389="","",IF(BF389="-20 a -10",1,IF(BF389="-9,5 a 0,5",2,IF(BF389="1 a 11",3,IF(BF389="11,5 a 20,5",4,IF(BF389="21","NORMA",IF(BF389="21,5 a 31,5",5,IF(BF389="32 a 42",6,""))))))))</f>
        <v>3</v>
      </c>
      <c r="BH389" s="9" t="n">
        <v>2</v>
      </c>
      <c r="BI389" s="10" t="str">
        <f aca="false">IF(BH389="","",IF(AND(BH389&gt;=-20,BH389&lt;=-15),"-20 a -15",IF(AND(BH389&gt;=-14.5,BH389&lt;=-9.5),"-14,5 a -9,5",IF(AND(BH389&gt;=-9,BH389&lt;=-4),"-9 a -4",IF(AND(BH389&gt;=-3.5,BH389&lt;=2.5),"-3,5 a 2,5",IF(AND(BH389&gt;=3,BH389&lt;=8),"3 a 8",IF(AND(BH389&gt;=8.5,BH389&lt;=14.5),"8,5 a 14,5",IF(BH389=15,"15",IF(AND(BH389&gt;=15.5,BH389&lt;=20.5),"15,5 a 20,5",IF(AND(BH389&gt;=21,BH389&lt;=26),"21 a 26","Fuera de rango"))))))))))</f>
        <v>-3,5 a 2,5</v>
      </c>
      <c r="BJ389" s="11" t="n">
        <f aca="false">IF(BI389="","",IF(BI389="-20 a -15",1,IF(BI389="-14,5 a -9,5",2,IF(BI389="-9 a -4",3,IF(BI389="-3,5 a 2,5",4,IF(BI389="3 a 8",5,IF(BI389="8,5 a 14,5",6,IF(BI389="15","NORMA",IF(BI389="15,5 a 20,5",7,IF(BI389="21 a 26",8,IF(BI389="26,5 a 31,5",9,"")))))))))))</f>
        <v>4</v>
      </c>
      <c r="BK389" s="9" t="n">
        <v>0</v>
      </c>
      <c r="BL389" s="10" t="str">
        <f aca="false">IF(BK389="","",IF(AND(BK389&gt;=0,BK389&lt;=2),"0 - 2",IF(AND(BK389&gt;=2.5,BK389&lt;=4.5),"2,5 - 4,5",IF(AND(BK389&gt;=5,BK389&lt;=7),"5 - 7",IF(AND(BK389&gt;=7.5,BK389&lt;=9.5),"7,5 - 9,5",IF(AND(BK389&gt;=10,BK389&lt;=12),"10 - 12",IF(AND(BK389&gt;=12.5,BK389&lt;=13.5),"12,5 - 13,5",IF(BK389=14,"14",IF(AND(BK389&gt;=14.5,BK389&lt;=16.5),"14,5 - 16,5",IF(AND(BK389&gt;=17,BK389&lt;=19),"17 - 19",IF(AND(BK389&gt;=19.5,BK389&lt;=21.5),"19,5 - 21,5",IF(AND(BK389&gt;=22,BK389&lt;=24),"22 - 24",IF(AND(BK389&gt;=24.5,BK389&lt;=26.5),"24,5 - 26,5",IF(AND(BK389&gt;=27,BK389&lt;=29),"27 - 29",IF(AND(BK389&gt;=29.5,BK389&lt;=30),"29,5 - 30","Fuera de rango")))))))))))))))</f>
        <v>0 - 2</v>
      </c>
      <c r="BM389" s="11" t="n">
        <f aca="false">IF(BL389="","",IF(BL389="0 - 2",1,IF(BL389="2,5 - 4,5",2,IF(BL389="5 - 7",3,IF(BL389="7,5 - 9,5",4,IF(BL389="10 - 12",5,IF(BL389="12,5 - 13,5",6,IF(BL389="14","NORMA",IF(BL389="14,5 - 16,5",7,IF(BL389="17 - 19",8,IF(BL389="19,5 - 21,5",9,IF(BL389="22 - 24",10,IF(BL389="24,5 - 26,5",11,IF(BL389="27 - 29",12,IF(BL389="29,5 - 30",13,"")))))))))))))))</f>
        <v>1</v>
      </c>
      <c r="BN389" s="9" t="n">
        <v>15</v>
      </c>
      <c r="BO389" s="11" t="str">
        <f aca="false">IF(BN389="","",IF(AND(BN389&gt;=-20,BN389&lt;=-10),"-20 a -10",IF(AND(BN389&gt;=-9.5,BN389&lt;=0.5),"-9,5 a 0,5",IF(AND(BN389&gt;=1,BN389&lt;=11),"1 a 11",IF(AND(BN389&gt;=11.5,BN389&lt;=21.5),"11,5 a 21,5",IF(BN389=22,"22",IF(AND(BN389&gt;=22.5,BN389&lt;=32.5),"22,5 a 32,5",IF(AND(BN389&gt;=33,BN389&lt;=43),"33 a 43","Fuera de rango"))))))))</f>
        <v>11,5 a 21,5</v>
      </c>
      <c r="BP389" s="11" t="n">
        <f aca="false">IF(BO389="","",IF(BO389="-20 a -10",1,IF(BO389="-9,5 a 0,5",2,IF(BO389="1 a 11",3,IF(BO389="11,5 a 21,5",4,IF(BO389="22","NORMA",IF(BO389="22,5 a 32,5",5,IF(BO389="33 a 43",6,""))))))))</f>
        <v>4</v>
      </c>
      <c r="BQ389" s="9" t="n">
        <v>10</v>
      </c>
      <c r="BR389" s="10" t="str">
        <f aca="false">IF(BQ389="","",IF(AND(BQ389&gt;=-20,BQ389&lt;=-15),"-20 a -15",IF(AND(BQ389&gt;=-14.5,BQ389&lt;=-9.5),"-14,5 a -9,5",IF(AND(BQ389&gt;=-9,BQ389&lt;=-4),"-9 a -4",IF(AND(BQ389&gt;=-3.5,BQ389&lt;=2.5),"-3,5 a 2,5",IF(AND(BQ389&gt;=3,BQ389&lt;=8),"3 a 8",IF(AND(BQ389&gt;=8.5,BQ389&lt;=13.5),"8,5 a 13,5",IF(AND(BQ389&gt;=14,BQ389&lt;=17.5),"14 a 17,5",IF(BQ389=18,"18",IF(AND(BQ389&gt;=18.5,BQ389&lt;=23.5),"18,5 a 23,5",IF(AND(BQ389&gt;=24,BQ389&lt;=29),"24 a 29",IF(AND(BQ389&gt;=29.5,BQ389&lt;=34.5),"29,5 a 34,5",IF(AND(BQ389&gt;=35,BQ389&lt;=40),"35 a 40","Fuera de rango")))))))))))))</f>
        <v>8,5 a 13,5</v>
      </c>
      <c r="BS389" s="11" t="n">
        <f aca="false">IF(BR389="","",IF(BR389="-20 a -15",1,IF(BR389="-14,5 a -9,5",2,IF(BR389="-9 a -4",3,IF(BR389="-3,5 a 2,5",4,IF(BR389="3 a 8",5,IF(BR389="8,5 a 13,5",6,IF(BR389="14 a 17,5",7,IF(BR389="18","NORMA",IF(BR389="18,5 a 23,5",8,IF(BR389="24 a 29",9,IF(BR389="29,5 a 34,5",10,IF(BR389="35 a 40",11,"")))))))))))))</f>
        <v>6</v>
      </c>
      <c r="BT389" s="9" t="n">
        <v>0</v>
      </c>
      <c r="BU389" s="10" t="str">
        <f aca="false">IF(BT389="","",IF(AND(BT389&gt;=-20,BT389&lt;=-18),"-20 a -18",IF(AND(BT389&gt;=-17.5,BT389&lt;=-15.5),"-17,5 a -15,5",IF(AND(BT389&gt;=-15,BT389&lt;=-13),"-15 a -13",IF(AND(BT389&gt;=-12.5,BT389&lt;=-10.5),"-12,5 a -10,5",IF(AND(BT389&gt;=-10,BT389&lt;=-8),"-10 a -8",IF(AND(BT389&gt;=-7.5,BT389&lt;=-5.5),"-7,5 a -5,5",IF(AND(BT389&gt;=-5,BT389&lt;=-3),"-5 a -3",IF(AND(BT389&gt;=-2.5,BT389&lt;=-0.5),"-2,5 a -0,5",IF(BT389=0,"0",IF(AND(BT389&gt;=0.5,BT389&lt;=2.5),"0,5 a 2,5",IF(AND(BT389&gt;=3,BT389&lt;=5),"3 a 5",IF(AND(BT389&gt;=5.5,BT389&lt;=7.5),"5,5 a 7,5",IF(AND(BT389&gt;=8,BT389&lt;=10),"8 a 10",IF(AND(BT389&gt;=10.5,BT389&lt;=12.5),"10,5 a 12,5",IF(AND(BT389&gt;=13,BT389&lt;=15),"13 a 15",IF(AND(BT389&gt;=15.5,BT389&lt;=17.5),"15,5 a 17,5",IF(AND(BT389&gt;=18,BT389&lt;=20),"18 a 20","Fuera de rango"))))))))))))))))))</f>
        <v>0</v>
      </c>
      <c r="BV389" s="11" t="str">
        <f aca="false">IF(BT389="","",IF(BT389=0,"NORMA",IF(AND(BT389&gt;=-20,BT389&lt;=-18),2,IF(AND(BT389&gt;=-17.5,BT389&lt;=-15.5),2,IF(AND(BT389&gt;=-15,BT389&lt;=-13),3,IF(AND(BT389&gt;=-12.5,BT389&lt;=-10.5),4,IF(AND(BT389&gt;=-10,BT389&lt;=-8),5,IF(AND(BT389&gt;=-7.5,BT389&lt;=-5.5),6,IF(AND(BT389&gt;=-5,BT389&lt;=-3),7,IF(AND(BT389&gt;=-2.5,BT389&lt;=-0.5),8,IF(AND(BT389&gt;=0.5,BT389&lt;=2.5),9,IF(AND(BT389&gt;=3,BT389&lt;=5),10,IF(AND(BT389&gt;=5.5,BT389&lt;=7.5),11,IF(AND(BT389&gt;=8,BT389&lt;=10),12,IF(AND(BT389&gt;=10.5,BT389&lt;=12.5),13,IF(AND(BT389&gt;=13,BT389&lt;=15),14,IF(AND(BT389&gt;=15.5,BT389&lt;=17.5),15,IF(AND(BT389&gt;=18,BT389&lt;=20),16,"Fuera de rango"))))))))))))))))))</f>
        <v>NORMA</v>
      </c>
      <c r="BW389" s="9" t="n">
        <v>-4.5</v>
      </c>
      <c r="BX389" s="10" t="n">
        <f aca="false">18.5- (0.3*H389)</f>
        <v>13.1</v>
      </c>
      <c r="BY389" s="10" t="n">
        <f aca="false">(BW389)-(BX389)</f>
        <v>-17.6</v>
      </c>
      <c r="BZ389" s="10" t="str">
        <f aca="false">IF(BY389="","",IF(BY389&lt;-27.5,"De -30 a -28",IF(BY389&lt;-25,"De -27,5 a -25,5",IF(BY389&lt;-22.5,"De -25 a -23",IF(BY389&lt;-20,"De -22,5 a -20,5",IF(BY389&lt;-17.5,"De -20 a -18",IF(BY389&lt;-15,"De -17,5 a -15,5",IF(BY389&lt;-12.5,"De -15 a -13",IF(BY389&lt;-10,"De -12,5 a -10,5",IF(BY389&lt;-7.5,"De -10 a -8",IF(BY389&lt;-5,"De -7,5 a -5,5",IF(BY389&lt;-2.5,"De -5 a -3",IF(BY389&lt;0,"De -2,5 a -0,5",IF(BY389&lt;2.5,"De 0 a 2",IF(BY389&lt;5,"De 2,5 a 4,5",IF(BY389&lt;7.5,"De 5 a 7",IF(BY389&lt;10,"De 7,5 a 9,5",IF(BY389&lt;12.5,"De 10 a 12",IF(BY389&lt;15,"De 12,5 a 14,5",IF(BY389&lt;17.5,"De 15 a 17",IF(BY389&lt;20,"De 17,5 a 19,5",IF(BY389&lt;22.5,"De 20 a 22",IF(BY389&lt;25,"De 22,5 a 24,5",IF(BY389&lt;27.5,"De 25 a 27","De 27,5 a 30"))))))))))))))))))))))))</f>
        <v>De -20 a -18</v>
      </c>
      <c r="CA389" s="12" t="n">
        <f aca="false">IF(BY389="","",IF(BY389&lt;=-28,1,IF(BY389&lt;=-25.5,2,IF(BY389&lt;=-23,3,IF(BY389&lt;=-20.5,4,IF(BY389&lt;=-18,5,IF(BY389&lt;=-15.5,6,IF(BY389&lt;=-13,7,IF(BY389&lt;=-10.5,8,IF(BY389&lt;=-8,9,IF(BY389&lt;=-5.5,10,IF(BY389&lt;=-3,11,IF(BY389&lt;=-0.5,12,IF(BY389&lt;=2,13,IF(BY389&lt;=4.5,14,IF(BY389&lt;=7,15,IF(BY389&lt;=9.5,16,IF(BY389&lt;=12,17,IF(BY389&lt;=14.5,18,IF(BY389&lt;=17,19,IF(BY389&lt;=19.5,20,IF(BY389&lt;=22,21,IF(BY389&lt;=24.5,22,IF(BY389&lt;=27,23,IF(BY389&lt;=30,24,"Fuera de rango")))))))))))))))))))))))))</f>
        <v>6</v>
      </c>
      <c r="CB389" s="9" t="n">
        <v>-4.5</v>
      </c>
      <c r="CC389" s="10" t="n">
        <f aca="false">18.5- (0.3*H389)</f>
        <v>13.1</v>
      </c>
      <c r="CD389" s="10" t="n">
        <f aca="false">(CB389)-(CC389)</f>
        <v>-17.6</v>
      </c>
      <c r="CE389" s="10" t="str">
        <f aca="false">IF(CD389="","",IF(CD389&lt;-27.5,"De -30 a -28",IF(CD389&lt;-25,"De -27,5 a -25,5",IF(CD389&lt;-22.5,"De -25 a -23",IF(CD389&lt;-20,"De -22,5 a -20,5",IF(CD389&lt;-17.5,"De -20 a -18",IF(CD389&lt;-15,"De -17,5 a -15,5",IF(CD389&lt;-12.5,"De -15 a -13",IF(CD389&lt;-10,"De -12,5 a -10,5",IF(CD389&lt;-7.5,"De -10 a -8",IF(CD389&lt;-5,"De -7,5 a -5,5",IF(CD389&lt;-2.5,"De -5 a -3",IF(CD389&lt;0,"De -2,5 a -0,5",IF(CD389&lt;=2,"De 0 a 2",IF(CD389&lt;=4.5,"De 2,5 a 4,5",IF(CD389&lt;=7,"De 5 a 7",IF(CD389&lt;=9.5,"De 7,5 a 9,5",IF(CD389&lt;=12,"De 10 a 12",IF(CD389&lt;=14.5,"De 12,5 a 14,5",IF(CD389&lt;=17,"De 15 a 17",IF(CD389&lt;=19.5,"De 17,5 a 19,5",IF(CD389&lt;=22,"De 20 a 22",IF(CD389&lt;=24.5,"De 22,5 a 24,5",IF(CD389&lt;=27,"De 25 a 27","De 27,5 a 30"))))))))))))))))))))))))</f>
        <v>De -20 a -18</v>
      </c>
      <c r="CF389" s="12" t="n">
        <f aca="false">IF(CD389="","",IF(CD389&lt;-27.5,1,IF(CD389&lt;-25,2,IF(CD389&lt;-22.5,3,IF(CD389&lt;-20,4,IF(CD389&lt;-17.5,5,IF(CD389&lt;-15,6,IF(CD389&lt;-12.5,7,IF(CD389&lt;-10,8,IF(CD389&lt;-7.5,9,IF(CD389&lt;-5,10,IF(CD389&lt;-2.5,11,IF(CD389&lt;0,12,IF(CD389&lt;2.5,13,IF(CD389&lt;5,14,IF(CD389&lt;7.5,15,IF(CD389&lt;10,16,IF(CD389&lt;12.5,17,IF(CD389&lt;15,18,IF(CD389&lt;17.5,19,IF(CD389&lt;20,20,IF(CD389&lt;22.5,21,IF(CD389&lt;25,22,IF(CD389&lt;27.5,23,24))))))))))))))))))))))))</f>
        <v>5</v>
      </c>
      <c r="CG389" s="9" t="n">
        <v>-2.5</v>
      </c>
      <c r="CH389" s="10" t="str">
        <f aca="false">IF(CG389="","",IF(AND(CG389&gt;=-10,CG389&lt;=-9.5),"-10 a -9,5",IF(AND(CG389&gt;-9.5,CG389&lt;=-8.5),"-9 a -8,5",IF(AND(CG389&gt;-8.5,CG389&lt;=-7.5),"-8 a -7,5",IF(AND(CG389&gt;-7.5,CG389&lt;=-6.5),"-7 a -6,5",IF(AND(CG389&gt;-6.5,CG389&lt;=-5.5),"-6 a -5,5",IF(AND(CG389&gt;-5.5,CG389&lt;=-4.5),"-5 a -4,5",IF(AND(CG389&gt;-4.5,CG389&lt;=-3.5),"-4 a -3,5",IF(AND(CG389&gt;-3.5,CG389&lt;=-2.5),"-3 a -2,5",IF(CG389=-2.25,"-2,25",IF(AND(CG389&gt;-2.5,CG389&lt;=-1.5),"-2 a -1,5",IF(AND(CG389&gt;-1.5,CG389&lt;=-0.5),"-1 a -0,5",IF(AND(CG389&gt;-0.5,CG389&lt;=0.5),"0 a 0,5",IF(AND(CG389&gt;0.5,CG389&lt;=1.5),"1 a 1,5",IF(AND(CG389&gt;1.5,CG389&lt;=2.5),"2 a 2,5",IF(AND(CG389&gt;2.5,CG389&lt;=3.5),"3 a 3,5",IF(AND(CG389&gt;3.5,CG389&lt;=4.5),"4 a 4,5",IF(AND(CG389&gt;4.5,CG389&lt;=5.5),"5 a 5,5",IF(AND(CG389&gt;5.5,CG389&lt;=6.5),"6 a 6,5",IF(AND(CG389&gt;6.5,CG389&lt;=7.5),"7 a 7,5",IF(AND(CG389&gt;7.5,CG389&lt;=8.5),"8 a 8,5",IF(AND(CG389&gt;8.5,CG389&lt;=9.5),"9 a 9,5",IF(CG389&gt;=10,"10","Fuera de rango")))))))))))))))))))))))</f>
        <v>-3 a -2,5</v>
      </c>
      <c r="CI389" s="11" t="n">
        <f aca="false">IF(CG389="","",IF(CG389=-2.25,"NORMA",IF(CG389&lt;=-9.5,1,IF(CG389&lt;=-8.5,2,IF(CG389&lt;=-7.5,3,IF(CG389&lt;=-6.5,4,IF(CG389&lt;=-5.5,5,IF(CG389&lt;=-4.5,6,IF(CG389&lt;=-3.5,7,IF(CG389&lt;=-2.5,8,IF(CG389&lt;=-1.5,9,IF(CG389&lt;=-0.5,10,IF(CG389&lt;=0.5,11,IF(CG389&lt;=1.5,12,IF(CG389&lt;=2.5,13,IF(CG389&lt;=3.5,14,IF(CG389&lt;=4.5,15,IF(CG389&lt;=5.5,16,IF(CG389&lt;=6.5,17,IF(CG389&lt;=7.5,18,IF(CG389&lt;=8.5,19,IF(CG389&lt;=9.5,20,IF(CG389=10,21,"Fuera de rango")))))))))))))))))))))))</f>
        <v>8</v>
      </c>
      <c r="CJ389" s="9" t="n">
        <v>2.25</v>
      </c>
      <c r="CK389" s="10" t="str">
        <f aca="false">IF(CJ389="","",IF(AND(CJ389&gt;=-6,CJ389&lt;=-5.5),"-6 a -5,5",IF(AND(CJ389&gt;-5.5,CJ389&lt;=-4.5),"-5 a -4,5",IF(AND(CJ389&gt;-4.5,CJ389&lt;=-3.5),"-4 a -3,5",IF(AND(CJ389&gt;-3.5,CJ389&lt;=-2.5),"-3 a -2,5",IF(AND(CJ389&gt;-2.5,CJ389&lt;=-1.5),"-2 a -1,5",IF(AND(CJ389&gt;-1.5,CJ389&lt;=-0.5),"-1 a -0,5",IF(AND(CJ389&gt;-0.5,CJ389&lt;=0.5),"0 a 0,5",IF(AND(CJ389&gt;0.5,CJ389&lt;=1.5),"1 a 1,5",IF(AND(CJ389&gt;1.5,CJ389&lt;2.5),"2",IF(AND(CJ389&gt;=2.5,CJ389&lt;=3),"2,5 a 3",IF(AND(CJ389&gt;3,CJ389&lt;=4),"3,5 a 4",IF(AND(CJ389&gt;4,CJ389&lt;=5),"4,5 a 5",IF(AND(CJ389&gt;5,CJ389&lt;=6),"5,5 a 6",IF(AND(CJ389&gt;6,CJ389&lt;=7),"6,5 a 7",IF(AND(CJ389&gt;7,CJ389&lt;=8),"7,5 a 8",IF(AND(CJ389&gt;8,CJ389&lt;=9.5),"8,5 a 9,5",IF(CJ389=10,"10","Fuera de rango"))))))))))))))))))</f>
        <v>2</v>
      </c>
      <c r="CL389" s="11" t="str">
        <f aca="false">IF(CK389="","",IF(OR(CK389="-6 a -5,5",CK389="-6 - -5,5"),1,IF(OR(CK389="-5 a -4,5",CK389="-5 - -4,5"),2,IF(OR(CK389="-4 a -3,5",CK389="-4 - -3,5"),3,IF(OR(CK389="-3 a -2,5",CK389="-3 - -2,5"),4,IF(OR(CK389="-2 a -1,5",CK389="-2 - -1,5"),5,IF(OR(CK389="-1 a -0,5",CK389="-1 - -0,5"),6,IF(OR(CK389="0 a 0,5",CK389="0 - 0,5"),7,IF(OR(CK389="1 a 1,5",CK389="1 - 1,5"),8,IF(CK389="2","NORMA",IF(OR(CK389="2,5 a 3",CK389="2,5 - 3"),9,IF(OR(CK389="3,5 a 4",CK389="3,5 - 4"),10,IF(OR(CK389="4,5 a 5",CK389="4,5 - 5"),11,IF(OR(CK389="5,5 a 6",CK389="5,5 - 6"),12,IF(OR(CK389="6,5 a 7",CK389="6,5 - 7"),13,IF(OR(CK389="7,5 a 8",CK389="7,5 - 8"),14,IF(OR(CK389="8,5 a 9",CK389="8,5 - 9,5",CK389="9 a 9,5"),15,IF(CK389="10",15,IF(OR(CK389="0,5 a 1",CK389="0,5 - 1"),7,"Fuera de rango")))))))))))))))))))</f>
        <v>NORMA</v>
      </c>
      <c r="CN389" s="10" t="str">
        <f aca="false">IF(CM389=0,"0", " ")</f>
        <v>0</v>
      </c>
      <c r="CO389" s="10" t="str">
        <f aca="false">IF(CM389&gt;0,"EME"," ")</f>
        <v> </v>
      </c>
      <c r="CQ389" s="10" t="str">
        <f aca="false">IF(CP389&gt;0,"0", " ")</f>
        <v> </v>
      </c>
      <c r="CR389" s="10" t="str">
        <f aca="false">IF(CP389&gt;0,"EME"," ")</f>
        <v> </v>
      </c>
      <c r="CS389" s="9" t="n">
        <v>1.5</v>
      </c>
      <c r="CV389" s="9" t="n">
        <v>2.75</v>
      </c>
      <c r="CY389" s="9" t="n">
        <v>0</v>
      </c>
      <c r="DB389" s="9" t="n">
        <v>0</v>
      </c>
      <c r="DC389" s="11" t="str">
        <f aca="false">IF(DB389&lt;0,"2"," ")</f>
        <v> </v>
      </c>
      <c r="DD389" s="11" t="str">
        <f aca="false">IF(DB389&lt;0,"MIO"," ")</f>
        <v> </v>
      </c>
      <c r="DE389" s="9" t="n">
        <v>-0.25</v>
      </c>
      <c r="DF389" s="10" t="str">
        <f aca="false">IF(DE389&lt;0,"3"," ")</f>
        <v>3</v>
      </c>
      <c r="DG389" s="10" t="str">
        <f aca="false">IF(DE389&lt;0,"AST"," ")</f>
        <v>AST</v>
      </c>
      <c r="DH389" s="9" t="n">
        <v>-0.5</v>
      </c>
      <c r="DI389" s="10" t="str">
        <f aca="false">IF(DH389&lt;0,"3"," ")</f>
        <v>3</v>
      </c>
      <c r="DJ389" s="10" t="str">
        <f aca="false">IF(DH389&lt;0,"AST"," ")</f>
        <v>AST</v>
      </c>
      <c r="DK389" s="9" t="n">
        <v>0</v>
      </c>
      <c r="DL389" s="10" t="str">
        <f aca="false">IF(DK389&gt;0,"4"," ")</f>
        <v> </v>
      </c>
      <c r="DM389" s="10" t="str">
        <f aca="false">IF(DK389&gt;0,"PRE"," ")</f>
        <v> </v>
      </c>
      <c r="DN389" s="9" t="n">
        <v>0</v>
      </c>
      <c r="DO389" s="10" t="str">
        <f aca="false">IF(DN389&gt;0,"4"," ")</f>
        <v> </v>
      </c>
      <c r="DP389" s="10" t="str">
        <f aca="false">IF(DN389&gt;0,"PRE"," ")</f>
        <v> </v>
      </c>
      <c r="DS389" s="12" t="str">
        <f aca="false">CONCATENATE(CO389,CU389,DA389,DG389,DM389)</f>
        <v> AST </v>
      </c>
      <c r="DT389" s="10" t="e">
        <f aca="false" t="array" ref="DT389">_xlfn.IFS(DS389="EME    ","0", DS389=" HIP   ","1", DS389="  MIO  ","2", DS389="   AST ","3", DS389="    PRE","4", DS389="EME   PRE","5", DS389=" HIP  PRE","6", DS389=" HIP AST ","7", DS389="  MIO PRE","8", DS389="  MIOAST ","9", DS389="   ASTPRE","10",DS389=" HIP ASTPRE","11", DS389="  MIOASTPRE","12", DS389="     ","0")</f>
        <v>#N/A</v>
      </c>
      <c r="DV389" s="1" t="e">
        <f aca="false" t="array" ref="DV389">_xlfn.IFS(DU389="SI","2", DU389="NO","1")</f>
        <v>#N/A</v>
      </c>
      <c r="DX389" s="11" t="str">
        <f aca="false">IF(DW389=0,"1","2")</f>
        <v>1</v>
      </c>
      <c r="DY389" s="11" t="str">
        <f aca="false" t="array" ref="DY389">_xlfn.IFS(DW389=0,"0", DW389=0.25, "1", DW389=0.5,"2", DW389=0.75,"3", DW389=1,"4",DW389=1.25,"5", DW389=1.5,"6", DW389=1.75,"7", DW389=2,"8")</f>
        <v>0</v>
      </c>
      <c r="EA389" s="11" t="str">
        <f aca="false">IF(DZ389=0,"1","2")</f>
        <v>1</v>
      </c>
      <c r="EB389" s="11" t="str">
        <f aca="false" t="array" ref="EB389">_xlfn.IFS(DZ389=0,"0", DZ389=0.25, "1", DZ389=0.5,"2", DZ389=0.75,"3", DZ389=1,"4",DZ389=1.25,"5", DZ389=1.5,"6", DZ389=1.75,"7", DZ389=2,"8")</f>
        <v>0</v>
      </c>
      <c r="ED389" s="10" t="str">
        <f aca="false">IF(EC389=0,"1","2")</f>
        <v>1</v>
      </c>
      <c r="EE389" s="11" t="str">
        <f aca="false" t="array" ref="EE389">_xlfn.IFS(EC389=0,"0", EC389=-0.25, "1", EC389=-0.5,"2", EC389=-0.75,"3", EC389=-1,"4",EC389=-1.25,"5", EC389=-1.5,"6", EC389=-1.75,"7", EC389=-2,"8", EC389=-2.25,"9",EC389=-2.5,"10", EC389=-2.75,"11", EC389=-3,"12", EC389=-3.25,"13", EC389=-3.5,"14", EC389=-3.75,"15",EC389=-4,"16")</f>
        <v>0</v>
      </c>
      <c r="EG389" s="10" t="str">
        <f aca="false">IF(EF389=0,"1","2")</f>
        <v>1</v>
      </c>
      <c r="EH389" s="11" t="str">
        <f aca="false" t="array" ref="EH389">_xlfn.IFS(EF389=0,"0", EF389=-0.25, "1", EF389=-0.5,"2", EF389=-0.75,"3", EF389=-1,"4",EF389=-1.25,"5", EF389=-1.5,"6", EF389=-1.75,"7", EF389=-2,"8", EF389=-2.25,"9",EF389=-2.5,"10", EF389=-2.75,"11", EF389=-3,"12", EF389=-3.25,"13", EF389=-3.5,"14", EF389=-3.75,"15",EF389=-4,"16")</f>
        <v>0</v>
      </c>
      <c r="EJ389" s="11" t="str">
        <f aca="false">IF(EI389=0,"1","2")</f>
        <v>1</v>
      </c>
      <c r="EK389" s="11" t="str">
        <f aca="false" t="array" ref="EK389">_xlfn.IFS(EI389=0,"0", EI389=-0.25, "1", EI389=-0.5,"2", EI389=-0.75,"3", EI389=-1,"4",EI389=-1.25,"5", EI389=-1.5,"6", EI389=-1.75,"7", EI389=-2,"8", EI389=-2.25,"9", EI389=-2.25,"9",EI389=-2.5,"10", EI389=-2.75,"11", EI389=-3,"12", EI389=-3.25,"13", EI389=-3.5,"14", EI389=-3.75,"15",EI389=-4,"16", EI389=0.25, "17", EI389=0.5, "18")</f>
        <v>0</v>
      </c>
      <c r="EM389" s="11" t="str">
        <f aca="false">IF(EL389=0,"1","2")</f>
        <v>1</v>
      </c>
      <c r="EN389" s="11" t="str">
        <f aca="false" t="array" ref="EN389">_xlfn.IFS(EL389=0.25,"17",EL389=0.5,"18", EL389=0,"0", EL389=-0.25, "1", EL389=-0.5,"2", EL389=-0.75,"3", EL389=-1,"4",EL389=-1.25,"5", EL389=-1.5,"6", EL389=-1.75,"7", EL389=-2,"8",EL389= -2.25,"9",EL389=-2.5,"10",EL389= -2.75,"11",EL389= -3,"12",EL389= -3.25,"13",EL389= -3.5,"14",EL389= -3.75,"15",EL389=-4,"16")</f>
        <v>0</v>
      </c>
      <c r="EP389" s="11" t="str">
        <f aca="false">IF(EO389=0,"1","2")</f>
        <v>1</v>
      </c>
      <c r="EQ389" s="11" t="str">
        <f aca="false" t="array" ref="EQ389">_xlfn.IFS(EO389=0,"0", EO389=0.25, "1", EO389=0.5,"2", EO389=0.75,"3", EO389=1,"4",EO389=1.25,"5", EO389=1.5,"6", EO389=1.75,"7", EO389=2,"8", EO389=2.25,"9", EO389=2.25,"9",EO389=2.5,"10", EO389=2.75,"11", EO389=3,"12", EO389=3.25,"13", EO389=3.5,"14", EO389=3.75,"15",EO389=4,"16", EO389=-0.25, "17", bq=-0.5, "18")</f>
        <v>0</v>
      </c>
      <c r="ES389" s="11" t="str">
        <f aca="false">IF(ER389=0,"1","2")</f>
        <v>1</v>
      </c>
      <c r="ET389" s="11" t="str">
        <f aca="false" t="array" ref="ET389">_xlfn.IFS(ER389=0,"0", ER389=0.25, "1", ER389=0.5,"2", ER389=0.75,"3", ER389=1,"4",ER389=1.25,"5", ER389=1.5,"6", ER389=1.75,"7", ER389=2,"8", ER389=2.25,"9", ER389=2.25,"9",ER389=2.5,"10", ER389=2.75,"11", ER389=3,"12", ER389=3.25,"13", ER389=3.5,"14", ER389=3.75,"15",ER389=4,"16", ER389=-0.25, "17", bq=-0.5, "18")</f>
        <v>0</v>
      </c>
      <c r="EV389" s="14" t="e">
        <f aca="false">VLOOKUP(EU389,LEYENDA!$G$2:$H$8,2,TRUE())</f>
        <v>#N/A</v>
      </c>
      <c r="EW389" s="14" t="e">
        <f aca="false" t="array" ref="EW389">_xlfn.IFS(EV389="0-5","1", EV389="6-12","2", EV389="13-18","3", EV389="19-24","4", EV389="25-36","5", EV389="37-48","6", EV389="49-60","7")</f>
        <v>#N/A</v>
      </c>
    </row>
    <row r="390" customFormat="false" ht="13.5" hidden="false" customHeight="false" outlineLevel="0" collapsed="false">
      <c r="A390" s="1" t="n">
        <v>115</v>
      </c>
      <c r="B390" s="2" t="n">
        <v>9</v>
      </c>
      <c r="C390" s="33" t="n">
        <v>45301</v>
      </c>
      <c r="E390" s="5" t="str">
        <f aca="false">VLOOKUP(A390,'286'!$A$3:$J$6279,10,FALSE())</f>
        <v>JORDAO, IARA</v>
      </c>
      <c r="F390" s="4" t="str">
        <f aca="false">VLOOKUP(A390,'286'!$A$3:$I$1768,3,FALSE())</f>
        <v>JORI</v>
      </c>
      <c r="G390" s="6" t="n">
        <f aca="false">VLOOKUP(A390,'286'!$A$3:$I$1768,4,FALSE())</f>
        <v>37235</v>
      </c>
      <c r="H390" s="7" t="n">
        <f aca="false">YEAR(C390)-YEAR(G390)</f>
        <v>23</v>
      </c>
      <c r="I390" s="1" t="str">
        <f aca="false">VLOOKUP(H390,LEYENDA!$C$2:$D$6,2,TRUE())</f>
        <v>13-24</v>
      </c>
      <c r="J390" s="5" t="str">
        <f aca="false">VLOOKUP(A390,'286'!$A$3:$I$1768,7,FALSE())</f>
        <v>M</v>
      </c>
      <c r="K390" s="8" t="n">
        <f aca="false">VLOOKUP(A390,'286'!$A$3:$I$1768,2,FALSE())</f>
        <v>0</v>
      </c>
      <c r="L390" s="4" t="str">
        <f aca="false">VLOOKUP(A390,'286'!$A$3:$I$1768,8,FALSE())</f>
        <v>D</v>
      </c>
      <c r="M390" s="4" t="str">
        <f aca="false">VLOOKUP(A390,'286'!$A$3:$I$1768,9,FALSE())</f>
        <v>D</v>
      </c>
      <c r="N390" s="8" t="str">
        <f aca="false">IF(R390=O390, "MISMA","CONTRARIA")</f>
        <v>MISMA</v>
      </c>
      <c r="O390" s="8" t="str">
        <f aca="false" t="array" ref="O390">_xlfn.IFS(L390="D","1", L390="I","2")</f>
        <v>1</v>
      </c>
      <c r="P390" s="8" t="e">
        <f aca="false" t="array" ref="P390">_xlfn.IFS(K390="OD","1", K390="OI","2")</f>
        <v>#N/A</v>
      </c>
      <c r="Q390" s="1" t="str">
        <f aca="false" t="array" ref="Q390">_xlfn.IFS(J390="M","1", J390="H","2")</f>
        <v>1</v>
      </c>
      <c r="R390" s="8" t="str">
        <f aca="false" t="array" ref="R390">_xlfn.IFS(M390="D","1", M390="I","2")</f>
        <v>1</v>
      </c>
      <c r="S390" s="1" t="str">
        <f aca="false" t="array" ref="S390">_xlfn.IFS(N390="CONTRARIA", "1",N390= "MISMA","2")</f>
        <v>2</v>
      </c>
      <c r="T390" s="1" t="str">
        <f aca="false" t="array" ref="T390">_xlfn.IFS(I390="0-12","1", I390="13-24","2", I390="25-40","3", I390="41-60","4", I390="61-100","5")</f>
        <v>2</v>
      </c>
      <c r="U390" s="9" t="n">
        <v>-3</v>
      </c>
      <c r="V390" s="11" t="str">
        <f aca="false">IF(U390="","",IF(AND(U390&gt;=-9,U390&lt;=-6.5),"-9 a -6,5",IF(AND(U390&gt;=-6,U390&lt;=-3.5),"-6 a -3,5",IF(AND(U390&gt;=-3,U390&lt;=-1),"-3 a -1",IF(U390=-0.5,"-0,5",IF(AND(U390&gt;=0,U390&lt;=2.5),"0 a 2,5",IF(AND(U390&gt;=3,U390&lt;=5.5),"3 a 5,5",IF(AND(U390&gt;=6,U390&lt;=8.5),"6 a 8,5",IF(AND(U390&gt;=9,U390&lt;=20),"9 a 20","Fuera de rango")))))))))</f>
        <v>-3 a -1</v>
      </c>
      <c r="W390" s="11" t="n">
        <f aca="false">IF(V390="","",IF(V390="-9 a -6,5",2,IF(V390="-6 a -3,5",3,IF(V390="-3 a -1",4,IF(V390="-0,5","NORMA",IF(V390="0 a 2,5",5,IF(V390="3 a 5,5",6,IF(V390="6 a 8,5",7,IF(V390="9 a 20",8,"Fuera de rango")))))))))</f>
        <v>4</v>
      </c>
      <c r="X390" s="9" t="n">
        <v>0</v>
      </c>
      <c r="Y390" s="11" t="str">
        <f aca="false">IF(X390="","",IF(AND(X390&gt;=0,X390&lt;=4),"0 a 4",IF(AND(X390&gt;=4.5,X390&lt;=8.5),"4,5 a 8,5",IF(X390=9,"9",IF(AND(X390&gt;=9.5,X390&lt;=13),"9,5 a 13",IF(AND(X390&gt;=13.5,X390&lt;=20),"13,5 a 20",IF(AND(X390&gt;=20.5,X390&lt;=35),"20,5 a 35","Fuera de rango")))))))</f>
        <v>0 a 4</v>
      </c>
      <c r="Z390" s="11" t="n">
        <f aca="false">IF(Y390="","",IF(Y390="0 a 4",1,IF(Y390="4,5 a 8,5",2,IF(Y390="9","NORMA",IF(Y390="9,5 a 13",3,IF(Y390="13,5 a 20",4,IF(Y390="20,5 a 35",5,"Fuera de rango")))))))</f>
        <v>1</v>
      </c>
      <c r="AA390" s="9" t="n">
        <v>8</v>
      </c>
      <c r="AB390" s="10" t="str">
        <f aca="false">IF(AA390="","",IF(AND(AA390&gt;=0,AA390&lt;=9),"0 a 9",IF(AND(AA390&gt;=9.5,AA390&lt;=18.5),"9,5 a 18,5",IF(AA390=19,"19",IF(AND(AA390&gt;=19.5,AA390&lt;=28),"19,5 a 28",IF(AND(AA390&gt;=28.5,AA390&lt;=40),"28,5 a 40","Fuera de rango"))))))</f>
        <v>0 a 9</v>
      </c>
      <c r="AC390" s="11" t="n">
        <f aca="false" t="array" ref="AC390">_xlfn.IFS(AB390="","",AB390="0 a 9",1,AB390="9,5 a 18,5",2,AB390="19","NORMA",AB390="19,5 a 28",3,AB390="28,5 a 40",4,TRUE(),"Fuera de rango")</f>
        <v>1</v>
      </c>
      <c r="AD390" s="9" t="n">
        <v>2</v>
      </c>
      <c r="AE390" s="10" t="str">
        <f aca="false">IF(AD390="","",IF(AND(AD390&gt;=-10,AD390&lt;=0),"De -10 a 0",IF(AND(AD390&gt;=0.5,AD390&lt;=9.5),"0,5 a 9,5",IF(AD390=10,"10",IF(AND(AD390&gt;=10.5,AD390&lt;=20),"10,5 a 20",IF(AND(AD390&gt;=20.5,AD390&lt;=40),"20,5 a 40","Fuera de rango"))))))</f>
        <v>0,5 a 9,5</v>
      </c>
      <c r="AF390" s="12" t="n">
        <f aca="false">IF(AD390="","",IF(AND(AD390&gt;=-10,AD390&lt;=0),1,IF(AND(AD390&gt;=0.5,AD390&lt;=9.5),2,IF(AD390=10,"NORMA",IF(AND(AD390&gt;=10.5,AD390&lt;=20),3,IF(AND(AD390&gt;=20.5,AD390&lt;=40),4,""))))))</f>
        <v>2</v>
      </c>
      <c r="AG390" s="9" t="n">
        <v>7</v>
      </c>
      <c r="AH390" s="10" t="str">
        <f aca="false">IF(AG390="","",IF(AND(AG390&gt;=0,AG390&lt;=4),"0 a 4",IF(AND(AG390&gt;=4.5,AG390&lt;=8.5),"4,5 a 8,5",IF(AG390=9,"9",IF(AND(AG390&gt;=9.5,AG390&lt;=13),"9,5 a 13",IF(AND(AG390&gt;=13.5,AG390&lt;=25),"13,5 a 25","Fuera de rango"))))))</f>
        <v>4,5 a 8,5</v>
      </c>
      <c r="AI390" s="10" t="n">
        <f aca="false">IF(AH390="","",IF(AH390="0 a 4",1,IF(AH390="4,5 a 8,5",2,IF(AH390="9","NORMA",IF(AH390="9,5 a 13",3,IF(AH390="13,5 a 25",4,""))))))</f>
        <v>2</v>
      </c>
      <c r="AJ390" s="9" t="n">
        <v>4</v>
      </c>
      <c r="AK390" s="10" t="str">
        <f aca="false">IF(AJ390="","",IF(AND(AJ390&gt;=-15,AJ390&lt;=-10.5),"-15 a -10,5",IF(AND(AJ390&gt;=-10,AJ390&lt;=-4),"-10 a -4",IF(AND(AJ390&gt;=-4.5,AJ390&lt;=0),"-4,5 a 0",IF(AND(AJ390&gt;=0.5,AJ390&lt;=4.5),"0,5 a 4,5",IF(AJ390=5,"5",IF(AND(AJ390&gt;=5.5,AJ390&lt;=10),"5,5 a 10",IF(AND(AJ390&gt;=10.5,AJ390&lt;=20),"10,5 a 20","Fuera de rango"))))))))</f>
        <v>0,5 a 4,5</v>
      </c>
      <c r="AL390" s="11" t="n">
        <f aca="false">IF(AK390="","",IF(AK390="-15 a -10,5",1,IF(AK390="-10 a -4",2,IF(AK390="-4,5 a 0",3,IF(AK390="0,5 a 4,5",4,IF(AK390="5","NORMA",IF(AK390="5,5 a 10",5,IF(AK390="10,5 a 20",6,"Error"))))))))</f>
        <v>4</v>
      </c>
      <c r="AM390" s="9" t="n">
        <v>0</v>
      </c>
      <c r="AN390" s="10" t="str">
        <f aca="false">IF(AM390="","",IF(AND(AM390&gt;=-7.5,AM390&lt;=-5.5),"-7,5 a -5,5",IF(AND(AM390&gt;=-5,AM390&lt;=-3),"-5 a -3",IF(AND(AM390&gt;=-2.5,AM390&lt;=-0.5),"-2,5 a -0,5",IF(AM390=0,"0,00",IF(AND(AM390&gt;=0.5,AM390&lt;=2.5),"0,5 a 2,5",IF(AND(AM390&gt;=3,AM390&lt;=5),"3 a 5",IF(AND(AM390&gt;=5.5,AM390&lt;=7.5),"5,5 a 7,5",IF(AND(AM390&gt;=8,AM390&lt;=10),"8 a 10","Fuera de rango")))))))))</f>
        <v>0,00</v>
      </c>
      <c r="AO390" s="11" t="str">
        <f aca="false">IF(AN390="","",IF(AN390="-7,5 a -5,5",1,IF(AN390="-5 a -3",2,IF(AN390="-2,5 a -0,5",3,IF(AN390="0,00","NORMA",IF(AN390="0,5 a 2,5",4,IF(AN390="3 a 5",5,IF(AN390="5,5 a 7,5",6,IF(AN390="8 a 10",7,"Error")))))))))</f>
        <v>NORMA</v>
      </c>
      <c r="AP390" s="9" t="n">
        <v>-8</v>
      </c>
      <c r="AQ390" s="10" t="str">
        <f aca="false">IF(AP390="","",IF(AND(AP390&gt;=-20,AP390&lt;=-9.5),"-20 a -9,5",IF(AND(AP390&gt;=-9,AP390&lt;=-6.5),"-9 a -6,5",IF(AP390=-6,"-6",IF(AND(AP390&gt;=-5.5,AP390&lt;=-3),"-5,5 a -3",IF(AND(AP390&gt;=-2.5,AP390&lt;=0),"-2,5 a 0",IF(AND(AP390&gt;=0.5,AP390&lt;=3),"0,5 a 3",IF(AND(AP390&gt;=3.5,AP390&lt;=6),"3,5 a 6",IF(AND(AP390&gt;=6.5,AP390&lt;=9),"6,5 a 9",IF(AND(AP390&gt;=9.5,AP390&lt;=20),"9,5 a 20","Fuera de rango"))))))))))</f>
        <v>-9 a -6,5</v>
      </c>
      <c r="AR390" s="11" t="n">
        <f aca="false">IF(AQ390="","",IF(AQ390="-20 a -9,5",1,IF(AQ390="-9 a -6,5",2,IF(AQ390="-6","NORMA",IF(AQ390="-5,5 a -3",3,IF(AQ390="-2,5 a 0",4,IF(AQ390="0,5 a 3",5,IF(AQ390="3,5 a 6",6,IF(AQ390="6,5 a 9",7,IF(AQ390="9,5 a 20",8,""))))))))))</f>
        <v>2</v>
      </c>
      <c r="AS390" s="9" t="n">
        <v>-2</v>
      </c>
      <c r="AT390" s="10" t="str">
        <f aca="false">IF(AS390="","",IF(AND(AS390&gt;=-16,AS390&lt;=-14),"-16 a -14",IF(AND(AS390&gt;=-13.5,AS390&lt;=-11.5),"-13,5 a -11,5",IF(AND(AS390&gt;=-11,AS390&lt;=-9),"-11 a -9",IF(AND(AS390&gt;=-8.5,AS390&lt;=-6.5),"-8,5 a -6,5",IF(AND(AS390&gt;=-6,AS390&lt;=-4),"-6 a -4",IF(AND(AS390&gt;=-3.5,AS390&lt;=-1.5),"-3,5 a -1,5",IF(AND(AS390&gt;=-1,AS390&lt;=1),"-1 a 1",IF(AND(AS390&gt;=1.5,AS390&lt;=3.5),"1,5 a 3,5",IF(AND(AS390&gt;=4,AS390&lt;=6),"4 a 6",IF(AND(AS390&gt;=6.5,AS390&lt;=8.5),"6,5 a 8,5",IF(AND(AS390&gt;=9,AS390&lt;=11),"9 a 11",IF(AND(AS390&gt;=11.5,AS390&lt;=13.5),"11,5 a 13,5",IF(AND(AS390&gt;=14,AS390&lt;=16),"14 a 16",IF(AND(AS390&gt;=16.5,AS390&lt;=18.5),"16,5 a 18,5",IF(AND(AS390&gt;=19,AS390&lt;=21),"19 a 21","Fuera de rango"))))))))))))))))</f>
        <v>-3,5 a -1,5</v>
      </c>
      <c r="AU390" s="11" t="n">
        <f aca="false" t="array" ref="AU390">IF(AT390="","",_xlfn.IFS(AT390="-16 a -14",1,AT390="-13,5 a -11,5",2,AT390="-11 a -9",3,AT390="-8,5 a -6,5",4,AT390="-6 a -4",5,AT390="-3,5 a -1,5",6,AT390="-1 a 1",7,AT390="1,5 a 3,5",8,AT390="4 a 6","NORMA",AT390="6,5 a 8,5",9,AT390="9 a 11",10,AT390="11,5 a 13,5",11,AT390="14 a 16",12,AT390="16,5 a 18,5",13,AT390="19 a 21",14,TRUE(),""))</f>
        <v>6</v>
      </c>
      <c r="AV390" s="9" t="n">
        <v>1.5</v>
      </c>
      <c r="AW390" s="10" t="str">
        <f aca="false">IF(AV390="","",IF(AND(AV390&gt;=-1,AV390&lt;=-0.5),"-1 a -0,5",IF(AND(AV390&gt;-0.5,AV390&lt;=0),"De -0,5 a 0",IF(AND(AV390&gt;=0.25,AV390&lt;=0.75),"0,25 a 0,75",IF(AND(AV390&gt;=1,AV390&lt;=1.5),"1 a 1,5",IF(AND(AV390&gt;=1.75,AV390&lt;=2.25),"1,75 a 2,25",IF(AND(AV390&gt;=2.5,AV390&lt;=3),"2,5 a 3",IF(AND(AV390&gt;=3.25,AV390&lt;=3.75),"3,25 a 3,75","Fuera de rango"))))))))</f>
        <v>1 a 1,5</v>
      </c>
      <c r="AX390" s="10" t="n">
        <f aca="false">IF(AW390="","",IF(OR(AW390="-1 a -0,5",AW390="-1 a -0.5"),1,IF(OR(AW390="De -0,5 a 0",AW390="-0,5 a 0",AW390="De -0.5 a 0"),2,IF(OR(AW390="0,25 a 0,75",AW390="0.25 a 0.75"),"NORMA",IF(OR(AW390="1 a 1,5",AW390="1 a 1.5"),3,IF(OR(AW390="1,75 a 2,25",AW390="1.75 a 2.25"),4,IF(OR(AW390="2,5 a 3",AW390="2.5 a 3"),5,IF(OR(AW390="3,25 a 3,75",AW390="3.25 a 3.75"),6,""))))))))</f>
        <v>3</v>
      </c>
      <c r="AY390" s="9" t="n">
        <v>-8</v>
      </c>
      <c r="AZ390" s="10" t="str">
        <f aca="false">IF(AY390="","",IF(AND(AY390&gt;=-20,AY390&lt;=-9.5),"-20 a -9,5",IF(AND(AY390&gt;=-9,AY390&lt;=-6.5),"-9 a -6,5",IF(AY390=-6,"-6",IF(AND(AY390&gt;=-5.5,AY390&lt;=-3),"-5,5 a -3",IF(AND(AY390&gt;=-2.5,AY390&lt;=0),"-2,5 a 0",IF(AND(AY390&gt;=0.5,AY390&lt;=3),"0,5 a 3",IF(AND(AY390&gt;=3.5,AY390&lt;=6),"3,5 a 6","Fuera de rango"))))))))</f>
        <v>-9 a -6,5</v>
      </c>
      <c r="BA390" s="11" t="n">
        <f aca="false">IF(AZ390="","",IF(AZ390="-20 a -9,5",1,IF(AZ390="-9 a -6,5",2,IF(AZ390="-6","NORMA",IF(AZ390="-5,5 a -3",3,IF(AZ390="-2,5 a 0",4,IF(AZ390="0,5 a 3",5,IF(AZ390="3,5 a 6",6,""))))))))</f>
        <v>2</v>
      </c>
      <c r="BB390" s="9" t="n">
        <v>0</v>
      </c>
      <c r="BC390" s="10" t="str">
        <f aca="false" t="array" ref="BC390">IF(BB390="","",_xlfn.IFS(AND(BB390&gt;=0,BB390&lt;=2),"0 a 2",AND(BB390&gt;=2.5,BB390&lt;=4.5),"2,5 a 4,5",AND(BB390&gt;=5,BB390&lt;=7),"5 a 7",AND(BB390&gt;=7.5,BB390&lt;=9.5),"7,5 a 9,5",AND(BB390&gt;=10,BB390&lt;=12),"10 a 12",AND(BB390&gt;=12.5,BB390&lt;=14.5),"12,5 a 14,5",BB390=15,"15",AND(BB390&gt;=15.5,BB390&lt;=17.5),"15,5 a 17,5",AND(BB390&gt;=18,BB390&lt;=20),"18 a 20",AND(BB390&gt;=20.5,BB390&lt;=22.5),"20,5 a 22,5",AND(BB390&gt;=23,BB390&lt;=25),"23 a 25",TRUE(),"Fuera de rango"))</f>
        <v>0 a 2</v>
      </c>
      <c r="BD390" s="11" t="n">
        <f aca="false" t="array" ref="BD390">IF(BC390="","",_xlfn.IFS(BC390="0 a 2",1,BC390="2,5 a 4,5",2,BC390="5 a 7",3,BC390="7,5 a 9,5",4,BC390="10 a 12",5,BC390="12,5 a 14,5",6,BC390="15","NORMA",BC390="15,5 a 17,5",7,BC390="18 a 20",8,BC390="20,5 a 22,5",9,BC390="23 a 25",10,TRUE(),"Fuera de rango"))</f>
        <v>1</v>
      </c>
      <c r="BE390" s="9" t="n">
        <v>6</v>
      </c>
      <c r="BF390" s="10" t="str">
        <f aca="false">IF(BE390="","",IF(AND(BE390&gt;=-20,BE390&lt;=-10),"-20 a -10",IF(AND(BE390&gt;=-9.5,BE390&lt;=0.5),"-9,5 a 0,5",IF(AND(BE390&gt;=1,BE390&lt;=11),"1 a 11",IF(AND(BE390&gt;=11.5,BE390&lt;=20.5),"11,5 a 20,5",IF(BE390=21,"21",IF(AND(BE390&gt;=21.5,BE390&lt;=31.5),"21,5 a 31,5",IF(AND(BE390&gt;=32,BE390&lt;=42),"32 a 42","Fuera de rango"))))))))</f>
        <v>1 a 11</v>
      </c>
      <c r="BG390" s="11" t="n">
        <f aca="false">IF(BF390="","",IF(BF390="-20 a -10",1,IF(BF390="-9,5 a 0,5",2,IF(BF390="1 a 11",3,IF(BF390="11,5 a 20,5",4,IF(BF390="21","NORMA",IF(BF390="21,5 a 31,5",5,IF(BF390="32 a 42",6,""))))))))</f>
        <v>3</v>
      </c>
      <c r="BH390" s="9" t="n">
        <v>0</v>
      </c>
      <c r="BI390" s="10" t="str">
        <f aca="false">IF(BH390="","",IF(AND(BH390&gt;=-20,BH390&lt;=-15),"-20 a -15",IF(AND(BH390&gt;=-14.5,BH390&lt;=-9.5),"-14,5 a -9,5",IF(AND(BH390&gt;=-9,BH390&lt;=-4),"-9 a -4",IF(AND(BH390&gt;=-3.5,BH390&lt;=2.5),"-3,5 a 2,5",IF(AND(BH390&gt;=3,BH390&lt;=8),"3 a 8",IF(AND(BH390&gt;=8.5,BH390&lt;=14.5),"8,5 a 14,5",IF(BH390=15,"15",IF(AND(BH390&gt;=15.5,BH390&lt;=20.5),"15,5 a 20,5",IF(AND(BH390&gt;=21,BH390&lt;=26),"21 a 26","Fuera de rango"))))))))))</f>
        <v>-3,5 a 2,5</v>
      </c>
      <c r="BJ390" s="11" t="n">
        <f aca="false">IF(BI390="","",IF(BI390="-20 a -15",1,IF(BI390="-14,5 a -9,5",2,IF(BI390="-9 a -4",3,IF(BI390="-3,5 a 2,5",4,IF(BI390="3 a 8",5,IF(BI390="8,5 a 14,5",6,IF(BI390="15","NORMA",IF(BI390="15,5 a 20,5",7,IF(BI390="21 a 26",8,IF(BI390="26,5 a 31,5",9,"")))))))))))</f>
        <v>4</v>
      </c>
      <c r="BK390" s="9" t="n">
        <v>0</v>
      </c>
      <c r="BL390" s="10" t="str">
        <f aca="false">IF(BK390="","",IF(AND(BK390&gt;=0,BK390&lt;=2),"0 - 2",IF(AND(BK390&gt;=2.5,BK390&lt;=4.5),"2,5 - 4,5",IF(AND(BK390&gt;=5,BK390&lt;=7),"5 - 7",IF(AND(BK390&gt;=7.5,BK390&lt;=9.5),"7,5 - 9,5",IF(AND(BK390&gt;=10,BK390&lt;=12),"10 - 12",IF(AND(BK390&gt;=12.5,BK390&lt;=13.5),"12,5 - 13,5",IF(BK390=14,"14",IF(AND(BK390&gt;=14.5,BK390&lt;=16.5),"14,5 - 16,5",IF(AND(BK390&gt;=17,BK390&lt;=19),"17 - 19",IF(AND(BK390&gt;=19.5,BK390&lt;=21.5),"19,5 - 21,5",IF(AND(BK390&gt;=22,BK390&lt;=24),"22 - 24",IF(AND(BK390&gt;=24.5,BK390&lt;=26.5),"24,5 - 26,5",IF(AND(BK390&gt;=27,BK390&lt;=29),"27 - 29",IF(AND(BK390&gt;=29.5,BK390&lt;=30),"29,5 - 30","Fuera de rango")))))))))))))))</f>
        <v>0 - 2</v>
      </c>
      <c r="BM390" s="11" t="n">
        <f aca="false">IF(BL390="","",IF(BL390="0 - 2",1,IF(BL390="2,5 - 4,5",2,IF(BL390="5 - 7",3,IF(BL390="7,5 - 9,5",4,IF(BL390="10 - 12",5,IF(BL390="12,5 - 13,5",6,IF(BL390="14","NORMA",IF(BL390="14,5 - 16,5",7,IF(BL390="17 - 19",8,IF(BL390="19,5 - 21,5",9,IF(BL390="22 - 24",10,IF(BL390="24,5 - 26,5",11,IF(BL390="27 - 29",12,IF(BL390="29,5 - 30",13,"")))))))))))))))</f>
        <v>1</v>
      </c>
      <c r="BN390" s="9" t="n">
        <v>16</v>
      </c>
      <c r="BO390" s="11" t="str">
        <f aca="false">IF(BN390="","",IF(AND(BN390&gt;=-20,BN390&lt;=-10),"-20 a -10",IF(AND(BN390&gt;=-9.5,BN390&lt;=0.5),"-9,5 a 0,5",IF(AND(BN390&gt;=1,BN390&lt;=11),"1 a 11",IF(AND(BN390&gt;=11.5,BN390&lt;=21.5),"11,5 a 21,5",IF(BN390=22,"22",IF(AND(BN390&gt;=22.5,BN390&lt;=32.5),"22,5 a 32,5",IF(AND(BN390&gt;=33,BN390&lt;=43),"33 a 43","Fuera de rango"))))))))</f>
        <v>11,5 a 21,5</v>
      </c>
      <c r="BP390" s="11" t="n">
        <f aca="false">IF(BO390="","",IF(BO390="-20 a -10",1,IF(BO390="-9,5 a 0,5",2,IF(BO390="1 a 11",3,IF(BO390="11,5 a 21,5",4,IF(BO390="22","NORMA",IF(BO390="22,5 a 32,5",5,IF(BO390="33 a 43",6,""))))))))</f>
        <v>4</v>
      </c>
      <c r="BQ390" s="9" t="n">
        <v>12</v>
      </c>
      <c r="BR390" s="10" t="str">
        <f aca="false">IF(BQ390="","",IF(AND(BQ390&gt;=-20,BQ390&lt;=-15),"-20 a -15",IF(AND(BQ390&gt;=-14.5,BQ390&lt;=-9.5),"-14,5 a -9,5",IF(AND(BQ390&gt;=-9,BQ390&lt;=-4),"-9 a -4",IF(AND(BQ390&gt;=-3.5,BQ390&lt;=2.5),"-3,5 a 2,5",IF(AND(BQ390&gt;=3,BQ390&lt;=8),"3 a 8",IF(AND(BQ390&gt;=8.5,BQ390&lt;=13.5),"8,5 a 13,5",IF(AND(BQ390&gt;=14,BQ390&lt;=17.5),"14 a 17,5",IF(BQ390=18,"18",IF(AND(BQ390&gt;=18.5,BQ390&lt;=23.5),"18,5 a 23,5",IF(AND(BQ390&gt;=24,BQ390&lt;=29),"24 a 29",IF(AND(BQ390&gt;=29.5,BQ390&lt;=34.5),"29,5 a 34,5",IF(AND(BQ390&gt;=35,BQ390&lt;=40),"35 a 40","Fuera de rango")))))))))))))</f>
        <v>8,5 a 13,5</v>
      </c>
      <c r="BS390" s="11" t="n">
        <f aca="false">IF(BR390="","",IF(BR390="-20 a -15",1,IF(BR390="-14,5 a -9,5",2,IF(BR390="-9 a -4",3,IF(BR390="-3,5 a 2,5",4,IF(BR390="3 a 8",5,IF(BR390="8,5 a 13,5",6,IF(BR390="14 a 17,5",7,IF(BR390="18","NORMA",IF(BR390="18,5 a 23,5",8,IF(BR390="24 a 29",9,IF(BR390="29,5 a 34,5",10,IF(BR390="35 a 40",11,"")))))))))))))</f>
        <v>6</v>
      </c>
      <c r="BT390" s="9" t="n">
        <v>3</v>
      </c>
      <c r="BU390" s="10" t="str">
        <f aca="false">IF(BT390="","",IF(AND(BT390&gt;=-20,BT390&lt;=-18),"-20 a -18",IF(AND(BT390&gt;=-17.5,BT390&lt;=-15.5),"-17,5 a -15,5",IF(AND(BT390&gt;=-15,BT390&lt;=-13),"-15 a -13",IF(AND(BT390&gt;=-12.5,BT390&lt;=-10.5),"-12,5 a -10,5",IF(AND(BT390&gt;=-10,BT390&lt;=-8),"-10 a -8",IF(AND(BT390&gt;=-7.5,BT390&lt;=-5.5),"-7,5 a -5,5",IF(AND(BT390&gt;=-5,BT390&lt;=-3),"-5 a -3",IF(AND(BT390&gt;=-2.5,BT390&lt;=-0.5),"-2,5 a -0,5",IF(BT390=0,"0",IF(AND(BT390&gt;=0.5,BT390&lt;=2.5),"0,5 a 2,5",IF(AND(BT390&gt;=3,BT390&lt;=5),"3 a 5",IF(AND(BT390&gt;=5.5,BT390&lt;=7.5),"5,5 a 7,5",IF(AND(BT390&gt;=8,BT390&lt;=10),"8 a 10",IF(AND(BT390&gt;=10.5,BT390&lt;=12.5),"10,5 a 12,5",IF(AND(BT390&gt;=13,BT390&lt;=15),"13 a 15",IF(AND(BT390&gt;=15.5,BT390&lt;=17.5),"15,5 a 17,5",IF(AND(BT390&gt;=18,BT390&lt;=20),"18 a 20","Fuera de rango"))))))))))))))))))</f>
        <v>3 a 5</v>
      </c>
      <c r="BV390" s="11" t="n">
        <f aca="false">IF(BT390="","",IF(BT390=0,"NORMA",IF(AND(BT390&gt;=-20,BT390&lt;=-18),2,IF(AND(BT390&gt;=-17.5,BT390&lt;=-15.5),2,IF(AND(BT390&gt;=-15,BT390&lt;=-13),3,IF(AND(BT390&gt;=-12.5,BT390&lt;=-10.5),4,IF(AND(BT390&gt;=-10,BT390&lt;=-8),5,IF(AND(BT390&gt;=-7.5,BT390&lt;=-5.5),6,IF(AND(BT390&gt;=-5,BT390&lt;=-3),7,IF(AND(BT390&gt;=-2.5,BT390&lt;=-0.5),8,IF(AND(BT390&gt;=0.5,BT390&lt;=2.5),9,IF(AND(BT390&gt;=3,BT390&lt;=5),10,IF(AND(BT390&gt;=5.5,BT390&lt;=7.5),11,IF(AND(BT390&gt;=8,BT390&lt;=10),12,IF(AND(BT390&gt;=10.5,BT390&lt;=12.5),13,IF(AND(BT390&gt;=13,BT390&lt;=15),14,IF(AND(BT390&gt;=15.5,BT390&lt;=17.5),15,IF(AND(BT390&gt;=18,BT390&lt;=20),16,"Fuera de rango"))))))))))))))))))</f>
        <v>10</v>
      </c>
      <c r="BW390" s="9" t="n">
        <v>-7</v>
      </c>
      <c r="BX390" s="10" t="n">
        <f aca="false">18.5- (0.3*H390)</f>
        <v>11.6</v>
      </c>
      <c r="BY390" s="10" t="n">
        <f aca="false">(BW390)-(BX390)</f>
        <v>-18.6</v>
      </c>
      <c r="BZ390" s="10" t="str">
        <f aca="false">IF(BY390="","",IF(BY390&lt;-27.5,"De -30 a -28",IF(BY390&lt;-25,"De -27,5 a -25,5",IF(BY390&lt;-22.5,"De -25 a -23",IF(BY390&lt;-20,"De -22,5 a -20,5",IF(BY390&lt;-17.5,"De -20 a -18",IF(BY390&lt;-15,"De -17,5 a -15,5",IF(BY390&lt;-12.5,"De -15 a -13",IF(BY390&lt;-10,"De -12,5 a -10,5",IF(BY390&lt;-7.5,"De -10 a -8",IF(BY390&lt;-5,"De -7,5 a -5,5",IF(BY390&lt;-2.5,"De -5 a -3",IF(BY390&lt;0,"De -2,5 a -0,5",IF(BY390&lt;2.5,"De 0 a 2",IF(BY390&lt;5,"De 2,5 a 4,5",IF(BY390&lt;7.5,"De 5 a 7",IF(BY390&lt;10,"De 7,5 a 9,5",IF(BY390&lt;12.5,"De 10 a 12",IF(BY390&lt;15,"De 12,5 a 14,5",IF(BY390&lt;17.5,"De 15 a 17",IF(BY390&lt;20,"De 17,5 a 19,5",IF(BY390&lt;22.5,"De 20 a 22",IF(BY390&lt;25,"De 22,5 a 24,5",IF(BY390&lt;27.5,"De 25 a 27","De 27,5 a 30"))))))))))))))))))))))))</f>
        <v>De -20 a -18</v>
      </c>
      <c r="CA390" s="12" t="n">
        <f aca="false">IF(BY390="","",IF(BY390&lt;=-28,1,IF(BY390&lt;=-25.5,2,IF(BY390&lt;=-23,3,IF(BY390&lt;=-20.5,4,IF(BY390&lt;=-18,5,IF(BY390&lt;=-15.5,6,IF(BY390&lt;=-13,7,IF(BY390&lt;=-10.5,8,IF(BY390&lt;=-8,9,IF(BY390&lt;=-5.5,10,IF(BY390&lt;=-3,11,IF(BY390&lt;=-0.5,12,IF(BY390&lt;=2,13,IF(BY390&lt;=4.5,14,IF(BY390&lt;=7,15,IF(BY390&lt;=9.5,16,IF(BY390&lt;=12,17,IF(BY390&lt;=14.5,18,IF(BY390&lt;=17,19,IF(BY390&lt;=19.5,20,IF(BY390&lt;=22,21,IF(BY390&lt;=24.5,22,IF(BY390&lt;=27,23,IF(BY390&lt;=30,24,"Fuera de rango")))))))))))))))))))))))))</f>
        <v>5</v>
      </c>
      <c r="CB390" s="9" t="n">
        <v>-5.75</v>
      </c>
      <c r="CC390" s="10" t="n">
        <f aca="false">18.5- (0.3*H390)</f>
        <v>11.6</v>
      </c>
      <c r="CD390" s="10" t="n">
        <f aca="false">(CB390)-(CC390)</f>
        <v>-17.35</v>
      </c>
      <c r="CE390" s="10" t="str">
        <f aca="false">IF(CD390="","",IF(CD390&lt;-27.5,"De -30 a -28",IF(CD390&lt;-25,"De -27,5 a -25,5",IF(CD390&lt;-22.5,"De -25 a -23",IF(CD390&lt;-20,"De -22,5 a -20,5",IF(CD390&lt;-17.5,"De -20 a -18",IF(CD390&lt;-15,"De -17,5 a -15,5",IF(CD390&lt;-12.5,"De -15 a -13",IF(CD390&lt;-10,"De -12,5 a -10,5",IF(CD390&lt;-7.5,"De -10 a -8",IF(CD390&lt;-5,"De -7,5 a -5,5",IF(CD390&lt;-2.5,"De -5 a -3",IF(CD390&lt;0,"De -2,5 a -0,5",IF(CD390&lt;=2,"De 0 a 2",IF(CD390&lt;=4.5,"De 2,5 a 4,5",IF(CD390&lt;=7,"De 5 a 7",IF(CD390&lt;=9.5,"De 7,5 a 9,5",IF(CD390&lt;=12,"De 10 a 12",IF(CD390&lt;=14.5,"De 12,5 a 14,5",IF(CD390&lt;=17,"De 15 a 17",IF(CD390&lt;=19.5,"De 17,5 a 19,5",IF(CD390&lt;=22,"De 20 a 22",IF(CD390&lt;=24.5,"De 22,5 a 24,5",IF(CD390&lt;=27,"De 25 a 27","De 27,5 a 30"))))))))))))))))))))))))</f>
        <v>De -17,5 a -15,5</v>
      </c>
      <c r="CF390" s="12" t="n">
        <f aca="false">IF(CD390="","",IF(CD390&lt;-27.5,1,IF(CD390&lt;-25,2,IF(CD390&lt;-22.5,3,IF(CD390&lt;-20,4,IF(CD390&lt;-17.5,5,IF(CD390&lt;-15,6,IF(CD390&lt;-12.5,7,IF(CD390&lt;-10,8,IF(CD390&lt;-7.5,9,IF(CD390&lt;-5,10,IF(CD390&lt;-2.5,11,IF(CD390&lt;0,12,IF(CD390&lt;2.5,13,IF(CD390&lt;5,14,IF(CD390&lt;7.5,15,IF(CD390&lt;10,16,IF(CD390&lt;12.5,17,IF(CD390&lt;15,18,IF(CD390&lt;17.5,19,IF(CD390&lt;20,20,IF(CD390&lt;22.5,21,IF(CD390&lt;25,22,IF(CD390&lt;27.5,23,24))))))))))))))))))))))))</f>
        <v>6</v>
      </c>
      <c r="CG390" s="9" t="n">
        <v>-3.25</v>
      </c>
      <c r="CH390" s="10" t="str">
        <f aca="false">IF(CG390="","",IF(AND(CG390&gt;=-10,CG390&lt;=-9.5),"-10 a -9,5",IF(AND(CG390&gt;-9.5,CG390&lt;=-8.5),"-9 a -8,5",IF(AND(CG390&gt;-8.5,CG390&lt;=-7.5),"-8 a -7,5",IF(AND(CG390&gt;-7.5,CG390&lt;=-6.5),"-7 a -6,5",IF(AND(CG390&gt;-6.5,CG390&lt;=-5.5),"-6 a -5,5",IF(AND(CG390&gt;-5.5,CG390&lt;=-4.5),"-5 a -4,5",IF(AND(CG390&gt;-4.5,CG390&lt;=-3.5),"-4 a -3,5",IF(AND(CG390&gt;-3.5,CG390&lt;=-2.5),"-3 a -2,5",IF(CG390=-2.25,"-2,25",IF(AND(CG390&gt;-2.5,CG390&lt;=-1.5),"-2 a -1,5",IF(AND(CG390&gt;-1.5,CG390&lt;=-0.5),"-1 a -0,5",IF(AND(CG390&gt;-0.5,CG390&lt;=0.5),"0 a 0,5",IF(AND(CG390&gt;0.5,CG390&lt;=1.5),"1 a 1,5",IF(AND(CG390&gt;1.5,CG390&lt;=2.5),"2 a 2,5",IF(AND(CG390&gt;2.5,CG390&lt;=3.5),"3 a 3,5",IF(AND(CG390&gt;3.5,CG390&lt;=4.5),"4 a 4,5",IF(AND(CG390&gt;4.5,CG390&lt;=5.5),"5 a 5,5",IF(AND(CG390&gt;5.5,CG390&lt;=6.5),"6 a 6,5",IF(AND(CG390&gt;6.5,CG390&lt;=7.5),"7 a 7,5",IF(AND(CG390&gt;7.5,CG390&lt;=8.5),"8 a 8,5",IF(AND(CG390&gt;8.5,CG390&lt;=9.5),"9 a 9,5",IF(CG390&gt;=10,"10","Fuera de rango")))))))))))))))))))))))</f>
        <v>-3 a -2,5</v>
      </c>
      <c r="CI390" s="11" t="n">
        <f aca="false">IF(CG390="","",IF(CG390=-2.25,"NORMA",IF(CG390&lt;=-9.5,1,IF(CG390&lt;=-8.5,2,IF(CG390&lt;=-7.5,3,IF(CG390&lt;=-6.5,4,IF(CG390&lt;=-5.5,5,IF(CG390&lt;=-4.5,6,IF(CG390&lt;=-3.5,7,IF(CG390&lt;=-2.5,8,IF(CG390&lt;=-1.5,9,IF(CG390&lt;=-0.5,10,IF(CG390&lt;=0.5,11,IF(CG390&lt;=1.5,12,IF(CG390&lt;=2.5,13,IF(CG390&lt;=3.5,14,IF(CG390&lt;=4.5,15,IF(CG390&lt;=5.5,16,IF(CG390&lt;=6.5,17,IF(CG390&lt;=7.5,18,IF(CG390&lt;=8.5,19,IF(CG390&lt;=9.5,20,IF(CG390=10,21,"Fuera de rango")))))))))))))))))))))))</f>
        <v>8</v>
      </c>
      <c r="CJ390" s="9" t="n">
        <v>3</v>
      </c>
      <c r="CK390" s="10" t="str">
        <f aca="false">IF(CJ390="","",IF(AND(CJ390&gt;=-6,CJ390&lt;=-5.5),"-6 a -5,5",IF(AND(CJ390&gt;-5.5,CJ390&lt;=-4.5),"-5 a -4,5",IF(AND(CJ390&gt;-4.5,CJ390&lt;=-3.5),"-4 a -3,5",IF(AND(CJ390&gt;-3.5,CJ390&lt;=-2.5),"-3 a -2,5",IF(AND(CJ390&gt;-2.5,CJ390&lt;=-1.5),"-2 a -1,5",IF(AND(CJ390&gt;-1.5,CJ390&lt;=-0.5),"-1 a -0,5",IF(AND(CJ390&gt;-0.5,CJ390&lt;=0.5),"0 a 0,5",IF(AND(CJ390&gt;0.5,CJ390&lt;=1.5),"1 a 1,5",IF(AND(CJ390&gt;1.5,CJ390&lt;2.5),"2",IF(AND(CJ390&gt;=2.5,CJ390&lt;=3),"2,5 a 3",IF(AND(CJ390&gt;3,CJ390&lt;=4),"3,5 a 4",IF(AND(CJ390&gt;4,CJ390&lt;=5),"4,5 a 5",IF(AND(CJ390&gt;5,CJ390&lt;=6),"5,5 a 6",IF(AND(CJ390&gt;6,CJ390&lt;=7),"6,5 a 7",IF(AND(CJ390&gt;7,CJ390&lt;=8),"7,5 a 8",IF(AND(CJ390&gt;8,CJ390&lt;=9.5),"8,5 a 9,5",IF(CJ390=10,"10","Fuera de rango"))))))))))))))))))</f>
        <v>2,5 a 3</v>
      </c>
      <c r="CL390" s="11" t="n">
        <f aca="false">IF(CK390="","",IF(OR(CK390="-6 a -5,5",CK390="-6 - -5,5"),1,IF(OR(CK390="-5 a -4,5",CK390="-5 - -4,5"),2,IF(OR(CK390="-4 a -3,5",CK390="-4 - -3,5"),3,IF(OR(CK390="-3 a -2,5",CK390="-3 - -2,5"),4,IF(OR(CK390="-2 a -1,5",CK390="-2 - -1,5"),5,IF(OR(CK390="-1 a -0,5",CK390="-1 - -0,5"),6,IF(OR(CK390="0 a 0,5",CK390="0 - 0,5"),7,IF(OR(CK390="1 a 1,5",CK390="1 - 1,5"),8,IF(CK390="2","NORMA",IF(OR(CK390="2,5 a 3",CK390="2,5 - 3"),9,IF(OR(CK390="3,5 a 4",CK390="3,5 - 4"),10,IF(OR(CK390="4,5 a 5",CK390="4,5 - 5"),11,IF(OR(CK390="5,5 a 6",CK390="5,5 - 6"),12,IF(OR(CK390="6,5 a 7",CK390="6,5 - 7"),13,IF(OR(CK390="7,5 a 8",CK390="7,5 - 8"),14,IF(OR(CK390="8,5 a 9",CK390="8,5 - 9,5",CK390="9 a 9,5"),15,IF(CK390="10",15,IF(OR(CK390="0,5 a 1",CK390="0,5 - 1"),7,"Fuera de rango")))))))))))))))))))</f>
        <v>9</v>
      </c>
      <c r="CN390" s="10" t="str">
        <f aca="false">IF(CM390=0,"0", " ")</f>
        <v>0</v>
      </c>
      <c r="CO390" s="10" t="str">
        <f aca="false">IF(CM390&gt;0,"EME"," ")</f>
        <v> </v>
      </c>
      <c r="CQ390" s="10" t="str">
        <f aca="false">IF(CP390&gt;0,"0", " ")</f>
        <v> </v>
      </c>
      <c r="CR390" s="10" t="str">
        <f aca="false">IF(CP390&gt;0,"EME"," ")</f>
        <v> </v>
      </c>
      <c r="CS390" s="9" t="n">
        <v>1.75</v>
      </c>
      <c r="CV390" s="9" t="n">
        <v>2.25</v>
      </c>
      <c r="CY390" s="9" t="n">
        <v>0</v>
      </c>
      <c r="DB390" s="9" t="n">
        <v>0</v>
      </c>
      <c r="DC390" s="11" t="str">
        <f aca="false">IF(DB390&lt;0,"2"," ")</f>
        <v> </v>
      </c>
      <c r="DD390" s="11" t="str">
        <f aca="false">IF(DB390&lt;0,"MIO"," ")</f>
        <v> </v>
      </c>
      <c r="DE390" s="9" t="n">
        <v>-0.5</v>
      </c>
      <c r="DF390" s="10" t="str">
        <f aca="false">IF(DE390&lt;0,"3"," ")</f>
        <v>3</v>
      </c>
      <c r="DG390" s="10" t="str">
        <f aca="false">IF(DE390&lt;0,"AST"," ")</f>
        <v>AST</v>
      </c>
      <c r="DH390" s="9" t="n">
        <v>-0.25</v>
      </c>
      <c r="DI390" s="10" t="str">
        <f aca="false">IF(DH390&lt;0,"3"," ")</f>
        <v>3</v>
      </c>
      <c r="DJ390" s="10" t="str">
        <f aca="false">IF(DH390&lt;0,"AST"," ")</f>
        <v>AST</v>
      </c>
      <c r="DK390" s="9" t="n">
        <v>0</v>
      </c>
      <c r="DL390" s="10" t="str">
        <f aca="false">IF(DK390&gt;0,"4"," ")</f>
        <v> </v>
      </c>
      <c r="DM390" s="10" t="str">
        <f aca="false">IF(DK390&gt;0,"PRE"," ")</f>
        <v> </v>
      </c>
      <c r="DN390" s="9" t="n">
        <v>0</v>
      </c>
      <c r="DO390" s="10" t="str">
        <f aca="false">IF(DN390&gt;0,"4"," ")</f>
        <v> </v>
      </c>
      <c r="DP390" s="10" t="str">
        <f aca="false">IF(DN390&gt;0,"PRE"," ")</f>
        <v> </v>
      </c>
      <c r="DS390" s="12" t="str">
        <f aca="false">CONCATENATE(CO390,CU390,DA390,DG390,DM390)</f>
        <v> AST </v>
      </c>
      <c r="DT390" s="10" t="e">
        <f aca="false" t="array" ref="DT390">_xlfn.IFS(DS390="EME    ","0", DS390=" HIP   ","1", DS390="  MIO  ","2", DS390="   AST ","3", DS390="    PRE","4", DS390="EME   PRE","5", DS390=" HIP  PRE","6", DS390=" HIP AST ","7", DS390="  MIO PRE","8", DS390="  MIOAST ","9", DS390="   ASTPRE","10",DS390=" HIP ASTPRE","11", DS390="  MIOASTPRE","12", DS390="     ","0")</f>
        <v>#N/A</v>
      </c>
      <c r="DV390" s="1" t="e">
        <f aca="false" t="array" ref="DV390">_xlfn.IFS(DU390="SI","2", DU390="NO","1")</f>
        <v>#N/A</v>
      </c>
      <c r="DX390" s="11" t="str">
        <f aca="false">IF(DW390=0,"1","2")</f>
        <v>1</v>
      </c>
      <c r="DY390" s="11" t="str">
        <f aca="false" t="array" ref="DY390">_xlfn.IFS(DW390=0,"0", DW390=0.25, "1", DW390=0.5,"2", DW390=0.75,"3", DW390=1,"4",DW390=1.25,"5", DW390=1.5,"6", DW390=1.75,"7", DW390=2,"8")</f>
        <v>0</v>
      </c>
      <c r="EA390" s="11" t="str">
        <f aca="false">IF(DZ390=0,"1","2")</f>
        <v>1</v>
      </c>
      <c r="EB390" s="11" t="str">
        <f aca="false" t="array" ref="EB390">_xlfn.IFS(DZ390=0,"0", DZ390=0.25, "1", DZ390=0.5,"2", DZ390=0.75,"3", DZ390=1,"4",DZ390=1.25,"5", DZ390=1.5,"6", DZ390=1.75,"7", DZ390=2,"8")</f>
        <v>0</v>
      </c>
      <c r="ED390" s="10" t="str">
        <f aca="false">IF(EC390=0,"1","2")</f>
        <v>1</v>
      </c>
      <c r="EE390" s="11" t="str">
        <f aca="false" t="array" ref="EE390">_xlfn.IFS(EC390=0,"0", EC390=-0.25, "1", EC390=-0.5,"2", EC390=-0.75,"3", EC390=-1,"4",EC390=-1.25,"5", EC390=-1.5,"6", EC390=-1.75,"7", EC390=-2,"8", EC390=-2.25,"9",EC390=-2.5,"10", EC390=-2.75,"11", EC390=-3,"12", EC390=-3.25,"13", EC390=-3.5,"14", EC390=-3.75,"15",EC390=-4,"16")</f>
        <v>0</v>
      </c>
      <c r="EG390" s="10" t="str">
        <f aca="false">IF(EF390=0,"1","2")</f>
        <v>1</v>
      </c>
      <c r="EH390" s="11" t="str">
        <f aca="false" t="array" ref="EH390">_xlfn.IFS(EF390=0,"0", EF390=-0.25, "1", EF390=-0.5,"2", EF390=-0.75,"3", EF390=-1,"4",EF390=-1.25,"5", EF390=-1.5,"6", EF390=-1.75,"7", EF390=-2,"8", EF390=-2.25,"9",EF390=-2.5,"10", EF390=-2.75,"11", EF390=-3,"12", EF390=-3.25,"13", EF390=-3.5,"14", EF390=-3.75,"15",EF390=-4,"16")</f>
        <v>0</v>
      </c>
      <c r="EJ390" s="11" t="str">
        <f aca="false">IF(EI390=0,"1","2")</f>
        <v>1</v>
      </c>
      <c r="EK390" s="11" t="str">
        <f aca="false" t="array" ref="EK390">_xlfn.IFS(EI390=0,"0", EI390=-0.25, "1", EI390=-0.5,"2", EI390=-0.75,"3", EI390=-1,"4",EI390=-1.25,"5", EI390=-1.5,"6", EI390=-1.75,"7", EI390=-2,"8", EI390=-2.25,"9", EI390=-2.25,"9",EI390=-2.5,"10", EI390=-2.75,"11", EI390=-3,"12", EI390=-3.25,"13", EI390=-3.5,"14", EI390=-3.75,"15",EI390=-4,"16", EI390=0.25, "17", EI390=0.5, "18")</f>
        <v>0</v>
      </c>
      <c r="EM390" s="11" t="str">
        <f aca="false">IF(EL390=0,"1","2")</f>
        <v>1</v>
      </c>
      <c r="EN390" s="11" t="str">
        <f aca="false" t="array" ref="EN390">_xlfn.IFS(EL390=0.25,"17",EL390=0.5,"18", EL390=0,"0", EL390=-0.25, "1", EL390=-0.5,"2", EL390=-0.75,"3", EL390=-1,"4",EL390=-1.25,"5", EL390=-1.5,"6", EL390=-1.75,"7", EL390=-2,"8",EL390= -2.25,"9",EL390=-2.5,"10",EL390= -2.75,"11",EL390= -3,"12",EL390= -3.25,"13",EL390= -3.5,"14",EL390= -3.75,"15",EL390=-4,"16")</f>
        <v>0</v>
      </c>
      <c r="EP390" s="11" t="str">
        <f aca="false">IF(EO390=0,"1","2")</f>
        <v>1</v>
      </c>
      <c r="EQ390" s="11" t="str">
        <f aca="false" t="array" ref="EQ390">_xlfn.IFS(EO390=0,"0", EO390=0.25, "1", EO390=0.5,"2", EO390=0.75,"3", EO390=1,"4",EO390=1.25,"5", EO390=1.5,"6", EO390=1.75,"7", EO390=2,"8", EO390=2.25,"9", EO390=2.25,"9",EO390=2.5,"10", EO390=2.75,"11", EO390=3,"12", EO390=3.25,"13", EO390=3.5,"14", EO390=3.75,"15",EO390=4,"16", EO390=-0.25, "17", bq=-0.5, "18")</f>
        <v>0</v>
      </c>
      <c r="ES390" s="11" t="str">
        <f aca="false">IF(ER390=0,"1","2")</f>
        <v>1</v>
      </c>
      <c r="ET390" s="11" t="str">
        <f aca="false" t="array" ref="ET390">_xlfn.IFS(ER390=0,"0", ER390=0.25, "1", ER390=0.5,"2", ER390=0.75,"3", ER390=1,"4",ER390=1.25,"5", ER390=1.5,"6", ER390=1.75,"7", ER390=2,"8", ER390=2.25,"9", ER390=2.25,"9",ER390=2.5,"10", ER390=2.75,"11", ER390=3,"12", ER390=3.25,"13", ER390=3.5,"14", ER390=3.75,"15",ER390=4,"16", ER390=-0.25, "17", bq=-0.5, "18")</f>
        <v>0</v>
      </c>
      <c r="EV390" s="14" t="e">
        <f aca="false">VLOOKUP(EU390,LEYENDA!$G$2:$H$8,2,TRUE())</f>
        <v>#N/A</v>
      </c>
      <c r="EW390" s="14" t="e">
        <f aca="false" t="array" ref="EW390">_xlfn.IFS(EV390="0-5","1", EV390="6-12","2", EV390="13-18","3", EV390="19-24","4", EV390="25-36","5", EV390="37-48","6", EV390="49-60","7")</f>
        <v>#N/A</v>
      </c>
    </row>
    <row r="391" customFormat="false" ht="13.5" hidden="false" customHeight="false" outlineLevel="0" collapsed="false">
      <c r="A391" s="1" t="n">
        <v>116</v>
      </c>
      <c r="B391" s="2" t="n">
        <v>1</v>
      </c>
      <c r="C391" s="33" t="n">
        <v>45946</v>
      </c>
      <c r="E391" s="5" t="str">
        <f aca="false">VLOOKUP(A391,'286'!$A$3:$J$6279,10,FALSE())</f>
        <v>GONZÁLEZ TAMAYO, ÁNGELES</v>
      </c>
      <c r="F391" s="4" t="str">
        <f aca="false">VLOOKUP(A391,'286'!$A$3:$I$1768,3,FALSE())</f>
        <v>GONTAAN</v>
      </c>
      <c r="G391" s="6" t="n">
        <f aca="false">VLOOKUP(A391,'286'!$A$3:$I$1768,4,FALSE())</f>
        <v>27165</v>
      </c>
      <c r="H391" s="7" t="n">
        <f aca="false">YEAR(C391)-YEAR(G391)</f>
        <v>51</v>
      </c>
      <c r="I391" s="1" t="str">
        <f aca="false">VLOOKUP(H391,LEYENDA!$C$2:$D$6,2,TRUE())</f>
        <v>41-60</v>
      </c>
      <c r="J391" s="5" t="str">
        <f aca="false">VLOOKUP(A391,'286'!$A$3:$I$1768,7,FALSE())</f>
        <v>M</v>
      </c>
      <c r="K391" s="8" t="n">
        <f aca="false">VLOOKUP(A391,'286'!$A$3:$I$1768,2,FALSE())</f>
        <v>0</v>
      </c>
      <c r="L391" s="4" t="str">
        <f aca="false">VLOOKUP(A391,'286'!$A$3:$I$1768,8,FALSE())</f>
        <v>D</v>
      </c>
      <c r="M391" s="4" t="str">
        <f aca="false">VLOOKUP(A391,'286'!$A$3:$I$1768,9,FALSE())</f>
        <v>D</v>
      </c>
      <c r="N391" s="8" t="str">
        <f aca="false">IF(R391=O391, "MISMA","CONTRARIA")</f>
        <v>MISMA</v>
      </c>
      <c r="O391" s="8" t="str">
        <f aca="false" t="array" ref="O391">_xlfn.IFS(L391="D","1", L391="I","2")</f>
        <v>1</v>
      </c>
      <c r="P391" s="8" t="e">
        <f aca="false" t="array" ref="P391">_xlfn.IFS(K391="OD","1", K391="OI","2")</f>
        <v>#N/A</v>
      </c>
      <c r="Q391" s="1" t="str">
        <f aca="false" t="array" ref="Q391">_xlfn.IFS(J391="M","1", J391="H","2")</f>
        <v>1</v>
      </c>
      <c r="R391" s="8" t="str">
        <f aca="false" t="array" ref="R391">_xlfn.IFS(M391="D","1", M391="I","2")</f>
        <v>1</v>
      </c>
      <c r="S391" s="1" t="str">
        <f aca="false" t="array" ref="S391">_xlfn.IFS(N391="CONTRARIA", "1",N391= "MISMA","2")</f>
        <v>2</v>
      </c>
      <c r="T391" s="1" t="str">
        <f aca="false" t="array" ref="T391">_xlfn.IFS(I391="0-12","1", I391="13-24","2", I391="25-40","3", I391="41-60","4", I391="61-100","5")</f>
        <v>4</v>
      </c>
      <c r="U391" s="9" t="n">
        <v>0</v>
      </c>
      <c r="V391" s="1" t="str">
        <f aca="false">IF(U391="","",IF(AND(U391&gt;=-9,U391&lt;=-6.5),"-9 a -6,5",IF(AND(U391&gt;=-6,U391&lt;=-3.5),"-6 a -3,5",IF(AND(U391&gt;=-3,U391&lt;=-1),"-3 a -1",IF(U391=-0.5,"-0,5",IF(AND(U391&gt;=0,U391&lt;=2.5),"0 a 2,5",IF(AND(U391&gt;=3,U391&lt;=5.5),"3 a 5,5",IF(AND(U391&gt;=6,U391&lt;=8.5),"6 a 8,5",IF(AND(U391&gt;=9,U391&lt;=20),"9 a 20","Fuera de rango")))))))))</f>
        <v>0 a 2,5</v>
      </c>
      <c r="W391" s="11" t="n">
        <f aca="false">IF(V391="","",IF(V391="-9 a -6,5",2,IF(V391="-6 a -3,5",3,IF(V391="-3 a -1",4,IF(V391="-0,5","NORMA",IF(V391="0 a 2,5",5,IF(V391="3 a 5,5",6,IF(V391="6 a 8,5",7,IF(V391="9 a 20",8,"Fuera de rango")))))))))</f>
        <v>5</v>
      </c>
      <c r="X391" s="9" t="n">
        <v>15</v>
      </c>
      <c r="Y391" s="11" t="str">
        <f aca="false">IF(X391="","",IF(AND(X391&gt;=0,X391&lt;=4),"0 a 4",IF(AND(X391&gt;=4.5,X391&lt;=8.5),"4,5 a 8,5",IF(X391=9,"9",IF(AND(X391&gt;=9.5,X391&lt;=13),"9,5 a 13",IF(AND(X391&gt;=13.5,X391&lt;=20),"13,5 a 20",IF(AND(X391&gt;=20.5,X391&lt;=35),"20,5 a 35","Fuera de rango")))))))</f>
        <v>13,5 a 20</v>
      </c>
      <c r="Z391" s="11" t="n">
        <f aca="false">IF(Y391="","",IF(Y391="0 a 4",1,IF(Y391="4,5 a 8,5",2,IF(Y391="9","NORMA",IF(Y391="9,5 a 13",3,IF(Y391="13,5 a 20",4,IF(Y391="20,5 a 35",5,"Fuera de rango")))))))</f>
        <v>4</v>
      </c>
      <c r="AA391" s="9" t="n">
        <v>18</v>
      </c>
      <c r="AB391" s="10" t="str">
        <f aca="false">IF(AA391="","",IF(AND(AA391&gt;=0,AA391&lt;=9),"0 a 9",IF(AND(AA391&gt;=9.5,AA391&lt;=18.5),"9,5 a 18,5",IF(AA391=19,"19",IF(AND(AA391&gt;=19.5,AA391&lt;=28),"19,5 a 28",IF(AND(AA391&gt;=28.5,AA391&lt;=40),"28,5 a 40","Fuera de rango"))))))</f>
        <v>9,5 a 18,5</v>
      </c>
      <c r="AC391" s="11" t="n">
        <f aca="false" t="array" ref="AC391">_xlfn.IFS(AB391="","",AB391="0 a 9",1,AB391="9,5 a 18,5",2,AB391="19","NORMA",AB391="19,5 a 28",3,AB391="28,5 a 40",4,TRUE(),"Fuera de rango")</f>
        <v>2</v>
      </c>
      <c r="AD391" s="9" t="n">
        <v>5</v>
      </c>
      <c r="AE391" s="10" t="str">
        <f aca="false">IF(AD391="","",IF(AND(AD391&gt;=-10,AD391&lt;=0),"De -10 a 0",IF(AND(AD391&gt;=0.5,AD391&lt;=9.5),"0,5 a 9,5",IF(AD391=10,"10",IF(AND(AD391&gt;=10.5,AD391&lt;=20),"10,5 a 20",IF(AND(AD391&gt;=20.5,AD391&lt;=40),"20,5 a 40","Fuera de rango"))))))</f>
        <v>0,5 a 9,5</v>
      </c>
      <c r="AF391" s="12" t="n">
        <f aca="false">IF(AD391="","",IF(AND(AD391&gt;=-10,AD391&lt;=0),1,IF(AND(AD391&gt;=0.5,AD391&lt;=9.5),2,IF(AD391=10,"NORMA",IF(AND(AD391&gt;=10.5,AD391&lt;=20),3,IF(AND(AD391&gt;=20.5,AD391&lt;=40),4,""))))))</f>
        <v>2</v>
      </c>
      <c r="AG391" s="9" t="n">
        <v>10</v>
      </c>
      <c r="AH391" s="10" t="str">
        <f aca="false">IF(AG391="","",IF(AND(AG391&gt;=0,AG391&lt;=4),"0 a 4",IF(AND(AG391&gt;=4.5,AG391&lt;=8.5),"4,5 a 8,5",IF(AG391=9,"9",IF(AND(AG391&gt;=9.5,AG391&lt;=13),"9,5 a 13",IF(AND(AG391&gt;=13.5,AG391&lt;=25),"13,5 a 25","Fuera de rango"))))))</f>
        <v>9,5 a 13</v>
      </c>
      <c r="AI391" s="10" t="n">
        <f aca="false">IF(AH391="","",IF(AH391="0 a 4",1,IF(AH391="4,5 a 8,5",2,IF(AH391="9","NORMA",IF(AH391="9,5 a 13",3,IF(AH391="13,5 a 25",4,""))))))</f>
        <v>3</v>
      </c>
      <c r="AJ391" s="9" t="n">
        <v>5</v>
      </c>
      <c r="AK391" s="10" t="str">
        <f aca="false">IF(AJ391="","",IF(AND(AJ391&gt;=-15,AJ391&lt;=-10.5),"-15 a -10,5",IF(AND(AJ391&gt;=-10,AJ391&lt;=-4),"-10 a -4",IF(AND(AJ391&gt;=-4.5,AJ391&lt;=0),"-4,5 a 0",IF(AND(AJ391&gt;=0.5,AJ391&lt;=4.5),"0,5 a 4,5",IF(AJ391=5,"5",IF(AND(AJ391&gt;=5.5,AJ391&lt;=10),"5,5 a 10",IF(AND(AJ391&gt;=10.5,AJ391&lt;=20),"10,5 a 20","Fuera de rango"))))))))</f>
        <v>5</v>
      </c>
      <c r="AL391" s="11" t="str">
        <f aca="false">IF(AK391="","",IF(AK391="-15 a -10,5",1,IF(AK391="-10 a -4",2,IF(AK391="-4,5 a 0",3,IF(AK391="0,5 a 4,5",4,IF(AK391="5","NORMA",IF(AK391="5,5 a 10",5,IF(AK391="10,5 a 20",6,"Error"))))))))</f>
        <v>NORMA</v>
      </c>
      <c r="AM391" s="9" t="n">
        <v>0</v>
      </c>
      <c r="AN391" s="10" t="str">
        <f aca="false">IF(AM391="","",IF(AND(AM391&gt;=-7.5,AM391&lt;=-5.5),"-7,5 a -5,5",IF(AND(AM391&gt;=-5,AM391&lt;=-3),"-5 a -3",IF(AND(AM391&gt;=-2.5,AM391&lt;=-0.5),"-2,5 a -0,5",IF(AM391=0,"0,00",IF(AND(AM391&gt;=0.5,AM391&lt;=2.5),"0,5 a 2,5",IF(AND(AM391&gt;=3,AM391&lt;=5),"3 a 5",IF(AND(AM391&gt;=5.5,AM391&lt;=7.5),"5,5 a 7,5",IF(AND(AM391&gt;=8,AM391&lt;=10),"8 a 10","Fuera de rango")))))))))</f>
        <v>0,00</v>
      </c>
      <c r="AO391" s="11" t="str">
        <f aca="false">IF(AN391="","",IF(AN391="-7,5 a -5,5",1,IF(AN391="-5 a -3",2,IF(AN391="-2,5 a -0,5",3,IF(AN391="0,00","NORMA",IF(AN391="0,5 a 2,5",4,IF(AN391="3 a 5",5,IF(AN391="5,5 a 7,5",6,IF(AN391="8 a 10",7,"Error")))))))))</f>
        <v>NORMA</v>
      </c>
      <c r="AP391" s="9" t="n">
        <v>6</v>
      </c>
      <c r="AQ391" s="10" t="str">
        <f aca="false">IF(AP391="","",IF(AND(AP391&gt;=-20,AP391&lt;=-9.5),"-20 a -9,5",IF(AND(AP391&gt;=-9,AP391&lt;=-6.5),"-9 a -6,5",IF(AP391=-6,"-6",IF(AND(AP391&gt;=-5.5,AP391&lt;=-3),"-5,5 a -3",IF(AND(AP391&gt;=-2.5,AP391&lt;=0),"-2,5 a 0",IF(AND(AP391&gt;=0.5,AP391&lt;=3),"0,5 a 3",IF(AND(AP391&gt;=3.5,AP391&lt;=6),"3,5 a 6",IF(AND(AP391&gt;=6.5,AP391&lt;=9),"6,5 a 9",IF(AND(AP391&gt;=9.5,AP391&lt;=20),"9,5 a 20","Fuera de rango"))))))))))</f>
        <v>3,5 a 6</v>
      </c>
      <c r="AR391" s="11" t="n">
        <f aca="false">IF(AQ391="","",IF(AQ391="-20 a -9,5",1,IF(AQ391="-9 a -6,5",2,IF(AQ391="-6","NORMA",IF(AQ391="-5,5 a -3",3,IF(AQ391="-2,5 a 0",4,IF(AQ391="0,5 a 3",5,IF(AQ391="3,5 a 6",6,IF(AQ391="6,5 a 9",7,IF(AQ391="9,5 a 20",8,""))))))))))</f>
        <v>6</v>
      </c>
      <c r="AS391" s="9" t="n">
        <v>5</v>
      </c>
      <c r="AT391" s="10" t="str">
        <f aca="false">IF(AS391="","",IF(AND(AS391&gt;=-16,AS391&lt;=-14),"-16 a -14",IF(AND(AS391&gt;=-13.5,AS391&lt;=-11.5),"-13,5 a -11,5",IF(AND(AS391&gt;=-11,AS391&lt;=-9),"-11 a -9",IF(AND(AS391&gt;=-8.5,AS391&lt;=-6.5),"-8,5 a -6,5",IF(AND(AS391&gt;=-6,AS391&lt;=-4),"-6 a -4",IF(AND(AS391&gt;=-3.5,AS391&lt;=-1.5),"-3,5 a -1,5",IF(AND(AS391&gt;=-1,AS391&lt;=1),"-1 a 1",IF(AND(AS391&gt;=1.5,AS391&lt;=3.5),"1,5 a 3,5",IF(AND(AS391&gt;=4,AS391&lt;=6),"4 a 6",IF(AND(AS391&gt;=6.5,AS391&lt;=8.5),"6,5 a 8,5",IF(AND(AS391&gt;=9,AS391&lt;=11),"9 a 11",IF(AND(AS391&gt;=11.5,AS391&lt;=13.5),"11,5 a 13,5",IF(AND(AS391&gt;=14,AS391&lt;=16),"14 a 16",IF(AND(AS391&gt;=16.5,AS391&lt;=18.5),"16,5 a 18,5",IF(AND(AS391&gt;=19,AS391&lt;=21),"19 a 21","Fuera de rango"))))))))))))))))</f>
        <v>4 a 6</v>
      </c>
      <c r="AU391" s="11" t="str">
        <f aca="false" t="array" ref="AU391">IF(AT391="","",_xlfn.IFS(AT391="-16 a -14",1,AT391="-13,5 a -11,5",2,AT391="-11 a -9",3,AT391="-8,5 a -6,5",4,AT391="-6 a -4",5,AT391="-3,5 a -1,5",6,AT391="-1 a 1",7,AT391="1,5 a 3,5",8,AT391="4 a 6","NORMA",AT391="6,5 a 8,5",9,AT391="9 a 11",10,AT391="11,5 a 13,5",11,AT391="14 a 16",12,AT391="16,5 a 18,5",13,AT391="19 a 21",14,TRUE(),""))</f>
        <v>NORMA</v>
      </c>
      <c r="AV391" s="9" t="n">
        <v>1.5</v>
      </c>
      <c r="AW391" s="10" t="str">
        <f aca="false">IF(AV391="","",IF(AND(AV391&gt;=-1,AV391&lt;=-0.5),"-1 a -0,5",IF(AND(AV391&gt;-0.5,AV391&lt;=0),"De -0,5 a 0",IF(AND(AV391&gt;=0.25,AV391&lt;=0.75),"0,25 a 0,75",IF(AND(AV391&gt;=1,AV391&lt;=1.5),"1 a 1,5",IF(AND(AV391&gt;=1.75,AV391&lt;=2.25),"1,75 a 2,25",IF(AND(AV391&gt;=2.5,AV391&lt;=3),"2,5 a 3",IF(AND(AV391&gt;=3.25,AV391&lt;=3.75),"3,25 a 3,75","Fuera de rango"))))))))</f>
        <v>1 a 1,5</v>
      </c>
      <c r="AX391" s="10" t="n">
        <f aca="false">IF(AW391="","",IF(OR(AW391="-1 a -0,5",AW391="-1 a -0.5"),1,IF(OR(AW391="De -0,5 a 0",AW391="-0,5 a 0",AW391="De -0.5 a 0"),2,IF(OR(AW391="0,25 a 0,75",AW391="0.25 a 0.75"),"NORMA",IF(OR(AW391="1 a 1,5",AW391="1 a 1.5"),3,IF(OR(AW391="1,75 a 2,25",AW391="1.75 a 2.25"),4,IF(OR(AW391="2,5 a 3",AW391="2.5 a 3"),5,IF(OR(AW391="3,25 a 3,75",AW391="3.25 a 3.75"),6,""))))))))</f>
        <v>3</v>
      </c>
      <c r="AY391" s="9" t="n">
        <v>-4</v>
      </c>
      <c r="AZ391" s="10" t="str">
        <f aca="false">IF(AY391="","",IF(AND(AY391&gt;=-20,AY391&lt;=-9.5),"-20 a -9,5",IF(AND(AY391&gt;=-9,AY391&lt;=-6.5),"-9 a -6,5",IF(AY391=-6,"-6",IF(AND(AY391&gt;=-5.5,AY391&lt;=-3),"-5,5 a -3",IF(AND(AY391&gt;=-2.5,AY391&lt;=0),"-2,5 a 0",IF(AND(AY391&gt;=0.5,AY391&lt;=3),"0,5 a 3",IF(AND(AY391&gt;=3.5,AY391&lt;=6),"3,5 a 6","Fuera de rango"))))))))</f>
        <v>-5,5 a -3</v>
      </c>
      <c r="BA391" s="11" t="n">
        <f aca="false">IF(AZ391="","",IF(AZ391="-20 a -9,5",1,IF(AZ391="-9 a -6,5",2,IF(AZ391="-6","NORMA",IF(AZ391="-5,5 a -3",3,IF(AZ391="-2,5 a 0",4,IF(AZ391="0,5 a 3",5,IF(AZ391="3,5 a 6",6,""))))))))</f>
        <v>3</v>
      </c>
      <c r="BB391" s="9" t="n">
        <v>20</v>
      </c>
      <c r="BC391" s="10" t="str">
        <f aca="false" t="array" ref="BC391">IF(BB391="","",_xlfn.IFS(AND(BB391&gt;=0,BB391&lt;=2),"0 a 2",AND(BB391&gt;=2.5,BB391&lt;=4.5),"2,5 a 4,5",AND(BB391&gt;=5,BB391&lt;=7),"5 a 7",AND(BB391&gt;=7.5,BB391&lt;=9.5),"7,5 a 9,5",AND(BB391&gt;=10,BB391&lt;=12),"10 a 12",AND(BB391&gt;=12.5,BB391&lt;=14.5),"12,5 a 14,5",BB391=15,"15",AND(BB391&gt;=15.5,BB391&lt;=17.5),"15,5 a 17,5",AND(BB391&gt;=18,BB391&lt;=20),"18 a 20",AND(BB391&gt;=20.5,BB391&lt;=22.5),"20,5 a 22,5",AND(BB391&gt;=23,BB391&lt;=25),"23 a 25",TRUE(),"Fuera de rango"))</f>
        <v>18 a 20</v>
      </c>
      <c r="BD391" s="11" t="n">
        <f aca="false" t="array" ref="BD391">IF(BC391="","",_xlfn.IFS(BC391="0 a 2",1,BC391="2,5 a 4,5",2,BC391="5 a 7",3,BC391="7,5 a 9,5",4,BC391="10 a 12",5,BC391="12,5 a 14,5",6,BC391="15","NORMA",BC391="15,5 a 17,5",7,BC391="18 a 20",8,BC391="20,5 a 22,5",9,BC391="23 a 25",10,TRUE(),"Fuera de rango"))</f>
        <v>8</v>
      </c>
      <c r="BE391" s="9" t="n">
        <v>25</v>
      </c>
      <c r="BF391" s="10" t="str">
        <f aca="false">IF(BE391="","",IF(AND(BE391&gt;=-20,BE391&lt;=-10),"-20 a -10",IF(AND(BE391&gt;=-9.5,BE391&lt;=0.5),"-9,5 a 0,5",IF(AND(BE391&gt;=1,BE391&lt;=11),"1 a 11",IF(AND(BE391&gt;=11.5,BE391&lt;=20.5),"11,5 a 20,5",IF(BE391=21,"21",IF(AND(BE391&gt;=21.5,BE391&lt;=31.5),"21,5 a 31,5",IF(AND(BE391&gt;=32,BE391&lt;=42),"32 a 42","Fuera de rango"))))))))</f>
        <v>21,5 a 31,5</v>
      </c>
      <c r="BG391" s="11" t="n">
        <f aca="false">IF(BF391="","",IF(BF391="-20 a -10",1,IF(BF391="-9,5 a 0,5",2,IF(BF391="1 a 11",3,IF(BF391="11,5 a 20,5",4,IF(BF391="21","NORMA",IF(BF391="21,5 a 31,5",5,IF(BF391="32 a 42",6,""))))))))</f>
        <v>5</v>
      </c>
      <c r="BH391" s="9" t="n">
        <v>4</v>
      </c>
      <c r="BI391" s="10" t="str">
        <f aca="false">IF(BH391="","",IF(AND(BH391&gt;=-20,BH391&lt;=-15),"-20 a -15",IF(AND(BH391&gt;=-14.5,BH391&lt;=-9.5),"-14,5 a -9,5",IF(AND(BH391&gt;=-9,BH391&lt;=-4),"-9 a -4",IF(AND(BH391&gt;=-3.5,BH391&lt;=2.5),"-3,5 a 2,5",IF(AND(BH391&gt;=3,BH391&lt;=8),"3 a 8",IF(AND(BH391&gt;=8.5,BH391&lt;=14.5),"8,5 a 14,5",IF(BH391=15,"15",IF(AND(BH391&gt;=15.5,BH391&lt;=20.5),"15,5 a 20,5",IF(AND(BH391&gt;=21,BH391&lt;=26),"21 a 26","Fuera de rango"))))))))))</f>
        <v>3 a 8</v>
      </c>
      <c r="BJ391" s="11" t="n">
        <f aca="false">IF(BI391="","",IF(BI391="-20 a -15",1,IF(BI391="-14,5 a -9,5",2,IF(BI391="-9 a -4",3,IF(BI391="-3,5 a 2,5",4,IF(BI391="3 a 8",5,IF(BI391="8,5 a 14,5",6,IF(BI391="15","NORMA",IF(BI391="15,5 a 20,5",7,IF(BI391="21 a 26",8,IF(BI391="26,5 a 31,5",9,"")))))))))))</f>
        <v>5</v>
      </c>
      <c r="BK391" s="9" t="n">
        <v>12</v>
      </c>
      <c r="BL391" s="10" t="str">
        <f aca="false">IF(BK391="","",IF(AND(BK391&gt;=0,BK391&lt;=2),"0 - 2",IF(AND(BK391&gt;=2.5,BK391&lt;=4.5),"2,5 - 4,5",IF(AND(BK391&gt;=5,BK391&lt;=7),"5 - 7",IF(AND(BK391&gt;=7.5,BK391&lt;=9.5),"7,5 - 9,5",IF(AND(BK391&gt;=10,BK391&lt;=12),"10 - 12",IF(AND(BK391&gt;=12.5,BK391&lt;=13.5),"12,5 - 13,5",IF(BK391=14,"14",IF(AND(BK391&gt;=14.5,BK391&lt;=16.5),"14,5 - 16,5",IF(AND(BK391&gt;=17,BK391&lt;=19),"17 - 19",IF(AND(BK391&gt;=19.5,BK391&lt;=21.5),"19,5 - 21,5",IF(AND(BK391&gt;=22,BK391&lt;=24),"22 - 24",IF(AND(BK391&gt;=24.5,BK391&lt;=26.5),"24,5 - 26,5",IF(AND(BK391&gt;=27,BK391&lt;=29),"27 - 29",IF(AND(BK391&gt;=29.5,BK391&lt;=30),"29,5 - 30","Fuera de rango")))))))))))))))</f>
        <v>10 - 12</v>
      </c>
      <c r="BM391" s="11" t="n">
        <f aca="false">IF(BL391="","",IF(BL391="0 - 2",1,IF(BL391="2,5 - 4,5",2,IF(BL391="5 - 7",3,IF(BL391="7,5 - 9,5",4,IF(BL391="10 - 12",5,IF(BL391="12,5 - 13,5",6,IF(BL391="14","NORMA",IF(BL391="14,5 - 16,5",7,IF(BL391="17 - 19",8,IF(BL391="19,5 - 21,5",9,IF(BL391="22 - 24",10,IF(BL391="24,5 - 26,5",11,IF(BL391="27 - 29",12,IF(BL391="29,5 - 30",13,"")))))))))))))))</f>
        <v>5</v>
      </c>
      <c r="BN391" s="9" t="n">
        <v>21</v>
      </c>
      <c r="BO391" s="11" t="str">
        <f aca="false">IF(BN391="","",IF(AND(BN391&gt;=-20,BN391&lt;=-10),"-20 a -10",IF(AND(BN391&gt;=-9.5,BN391&lt;=0.5),"-9,5 a 0,5",IF(AND(BN391&gt;=1,BN391&lt;=11),"1 a 11",IF(AND(BN391&gt;=11.5,BN391&lt;=21.5),"11,5 a 21,5",IF(BN391=22,"22",IF(AND(BN391&gt;=22.5,BN391&lt;=32.5),"22,5 a 32,5",IF(AND(BN391&gt;=33,BN391&lt;=43),"33 a 43","Fuera de rango"))))))))</f>
        <v>11,5 a 21,5</v>
      </c>
      <c r="BP391" s="11" t="n">
        <f aca="false">IF(BO391="","",IF(BO391="-20 a -10",1,IF(BO391="-9,5 a 0,5",2,IF(BO391="1 a 11",3,IF(BO391="11,5 a 21,5",4,IF(BO391="22","NORMA",IF(BO391="22,5 a 32,5",5,IF(BO391="33 a 43",6,""))))))))</f>
        <v>4</v>
      </c>
      <c r="BQ391" s="9" t="n">
        <v>14</v>
      </c>
      <c r="BR391" s="10" t="str">
        <f aca="false">IF(BQ391="","",IF(AND(BQ391&gt;=-20,BQ391&lt;=-15),"-20 a -15",IF(AND(BQ391&gt;=-14.5,BQ391&lt;=-9.5),"-14,5 a -9,5",IF(AND(BQ391&gt;=-9,BQ391&lt;=-4),"-9 a -4",IF(AND(BQ391&gt;=-3.5,BQ391&lt;=2.5),"-3,5 a 2,5",IF(AND(BQ391&gt;=3,BQ391&lt;=8),"3 a 8",IF(AND(BQ391&gt;=8.5,BQ391&lt;=13.5),"8,5 a 13,5",IF(AND(BQ391&gt;=14,BQ391&lt;=17.5),"14 a 17,5",IF(BQ391=18,"18",IF(AND(BQ391&gt;=18.5,BQ391&lt;=23.5),"18,5 a 23,5",IF(AND(BQ391&gt;=24,BQ391&lt;=29),"24 a 29",IF(AND(BQ391&gt;=29.5,BQ391&lt;=34.5),"29,5 a 34,5",IF(AND(BQ391&gt;=35,BQ391&lt;=40),"35 a 40","Fuera de rango")))))))))))))</f>
        <v>14 a 17,5</v>
      </c>
      <c r="BS391" s="11" t="n">
        <f aca="false">IF(BR391="","",IF(BR391="-20 a -15",1,IF(BR391="-14,5 a -9,5",2,IF(BR391="-9 a -4",3,IF(BR391="-3,5 a 2,5",4,IF(BR391="3 a 8",5,IF(BR391="8,5 a 13,5",6,IF(BR391="14 a 17,5",7,IF(BR391="18","NORMA",IF(BR391="18,5 a 23,5",8,IF(BR391="24 a 29",9,IF(BR391="29,5 a 34,5",10,IF(BR391="35 a 40",11,"")))))))))))))</f>
        <v>7</v>
      </c>
      <c r="BT391" s="9" t="n">
        <v>0</v>
      </c>
      <c r="BU391" s="10" t="str">
        <f aca="false">IF(BT391="","",IF(AND(BT391&gt;=-20,BT391&lt;=-18),"-20 a -18",IF(AND(BT391&gt;=-17.5,BT391&lt;=-15.5),"-17,5 a -15,5",IF(AND(BT391&gt;=-15,BT391&lt;=-13),"-15 a -13",IF(AND(BT391&gt;=-12.5,BT391&lt;=-10.5),"-12,5 a -10,5",IF(AND(BT391&gt;=-10,BT391&lt;=-8),"-10 a -8",IF(AND(BT391&gt;=-7.5,BT391&lt;=-5.5),"-7,5 a -5,5",IF(AND(BT391&gt;=-5,BT391&lt;=-3),"-5 a -3",IF(AND(BT391&gt;=-2.5,BT391&lt;=-0.5),"-2,5 a -0,5",IF(BT391=0,"0",IF(AND(BT391&gt;=0.5,BT391&lt;=2.5),"0,5 a 2,5",IF(AND(BT391&gt;=3,BT391&lt;=5),"3 a 5",IF(AND(BT391&gt;=5.5,BT391&lt;=7.5),"5,5 a 7,5",IF(AND(BT391&gt;=8,BT391&lt;=10),"8 a 10",IF(AND(BT391&gt;=10.5,BT391&lt;=12.5),"10,5 a 12,5",IF(AND(BT391&gt;=13,BT391&lt;=15),"13 a 15",IF(AND(BT391&gt;=15.5,BT391&lt;=17.5),"15,5 a 17,5",IF(AND(BT391&gt;=18,BT391&lt;=20),"18 a 20","Fuera de rango"))))))))))))))))))</f>
        <v>0</v>
      </c>
      <c r="BV391" s="11" t="str">
        <f aca="false">IF(BT391="","",IF(BT391=0,"NORMA",IF(AND(BT391&gt;=-20,BT391&lt;=-18),2,IF(AND(BT391&gt;=-17.5,BT391&lt;=-15.5),2,IF(AND(BT391&gt;=-15,BT391&lt;=-13),3,IF(AND(BT391&gt;=-12.5,BT391&lt;=-10.5),4,IF(AND(BT391&gt;=-10,BT391&lt;=-8),5,IF(AND(BT391&gt;=-7.5,BT391&lt;=-5.5),6,IF(AND(BT391&gt;=-5,BT391&lt;=-3),7,IF(AND(BT391&gt;=-2.5,BT391&lt;=-0.5),8,IF(AND(BT391&gt;=0.5,BT391&lt;=2.5),9,IF(AND(BT391&gt;=3,BT391&lt;=5),10,IF(AND(BT391&gt;=5.5,BT391&lt;=7.5),11,IF(AND(BT391&gt;=8,BT391&lt;=10),12,IF(AND(BT391&gt;=10.5,BT391&lt;=12.5),13,IF(AND(BT391&gt;=13,BT391&lt;=15),14,IF(AND(BT391&gt;=15.5,BT391&lt;=17.5),15,IF(AND(BT391&gt;=18,BT391&lt;=20),16,"Fuera de rango"))))))))))))))))))</f>
        <v>NORMA</v>
      </c>
      <c r="BW391" s="9" t="n">
        <v>-3.25</v>
      </c>
      <c r="BX391" s="10" t="n">
        <f aca="false">18.5- (0.3*H391)</f>
        <v>3.2</v>
      </c>
      <c r="BY391" s="10" t="n">
        <f aca="false">(BW391)-(BX391)</f>
        <v>-6.45</v>
      </c>
      <c r="BZ391" s="10" t="str">
        <f aca="false">IF(BY391="","",IF(BY391&lt;-27.5,"De -30 a -28",IF(BY391&lt;-25,"De -27,5 a -25,5",IF(BY391&lt;-22.5,"De -25 a -23",IF(BY391&lt;-20,"De -22,5 a -20,5",IF(BY391&lt;-17.5,"De -20 a -18",IF(BY391&lt;-15,"De -17,5 a -15,5",IF(BY391&lt;-12.5,"De -15 a -13",IF(BY391&lt;-10,"De -12,5 a -10,5",IF(BY391&lt;-7.5,"De -10 a -8",IF(BY391&lt;-5,"De -7,5 a -5,5",IF(BY391&lt;-2.5,"De -5 a -3",IF(BY391&lt;0,"De -2,5 a -0,5",IF(BY391&lt;2.5,"De 0 a 2",IF(BY391&lt;5,"De 2,5 a 4,5",IF(BY391&lt;7.5,"De 5 a 7",IF(BY391&lt;10,"De 7,5 a 9,5",IF(BY391&lt;12.5,"De 10 a 12",IF(BY391&lt;15,"De 12,5 a 14,5",IF(BY391&lt;17.5,"De 15 a 17",IF(BY391&lt;20,"De 17,5 a 19,5",IF(BY391&lt;22.5,"De 20 a 22",IF(BY391&lt;25,"De 22,5 a 24,5",IF(BY391&lt;27.5,"De 25 a 27","De 27,5 a 30"))))))))))))))))))))))))</f>
        <v>De -7,5 a -5,5</v>
      </c>
      <c r="CA391" s="12" t="n">
        <f aca="false">IF(BY391="","",IF(BY391&lt;=-28,1,IF(BY391&lt;=-25.5,2,IF(BY391&lt;=-23,3,IF(BY391&lt;=-20.5,4,IF(BY391&lt;=-18,5,IF(BY391&lt;=-15.5,6,IF(BY391&lt;=-13,7,IF(BY391&lt;=-10.5,8,IF(BY391&lt;=-8,9,IF(BY391&lt;=-5.5,10,IF(BY391&lt;=-3,11,IF(BY391&lt;=-0.5,12,IF(BY391&lt;=2,13,IF(BY391&lt;=4.5,14,IF(BY391&lt;=7,15,IF(BY391&lt;=9.5,16,IF(BY391&lt;=12,17,IF(BY391&lt;=14.5,18,IF(BY391&lt;=17,19,IF(BY391&lt;=19.5,20,IF(BY391&lt;=22,21,IF(BY391&lt;=24.5,22,IF(BY391&lt;=27,23,IF(BY391&lt;=30,24,"Fuera de rango")))))))))))))))))))))))))</f>
        <v>10</v>
      </c>
      <c r="CB391" s="9" t="n">
        <v>-3</v>
      </c>
      <c r="CC391" s="10" t="n">
        <f aca="false">18.5- (0.3*H391)</f>
        <v>3.2</v>
      </c>
      <c r="CD391" s="10" t="n">
        <f aca="false">(CB391)-(CC391)</f>
        <v>-6.2</v>
      </c>
      <c r="CE391" s="10" t="str">
        <f aca="false">IF(CD391="","",IF(CD391&lt;-27.5,"De -30 a -28",IF(CD391&lt;-25,"De -27,5 a -25,5",IF(CD391&lt;-22.5,"De -25 a -23",IF(CD391&lt;-20,"De -22,5 a -20,5",IF(CD391&lt;-17.5,"De -20 a -18",IF(CD391&lt;-15,"De -17,5 a -15,5",IF(CD391&lt;-12.5,"De -15 a -13",IF(CD391&lt;-10,"De -12,5 a -10,5",IF(CD391&lt;-7.5,"De -10 a -8",IF(CD391&lt;-5,"De -7,5 a -5,5",IF(CD391&lt;-2.5,"De -5 a -3",IF(CD391&lt;0,"De -2,5 a -0,5",IF(CD391&lt;=2,"De 0 a 2",IF(CD391&lt;=4.5,"De 2,5 a 4,5",IF(CD391&lt;=7,"De 5 a 7",IF(CD391&lt;=9.5,"De 7,5 a 9,5",IF(CD391&lt;=12,"De 10 a 12",IF(CD391&lt;=14.5,"De 12,5 a 14,5",IF(CD391&lt;=17,"De 15 a 17",IF(CD391&lt;=19.5,"De 17,5 a 19,5",IF(CD391&lt;=22,"De 20 a 22",IF(CD391&lt;=24.5,"De 22,5 a 24,5",IF(CD391&lt;=27,"De 25 a 27","De 27,5 a 30"))))))))))))))))))))))))</f>
        <v>De -7,5 a -5,5</v>
      </c>
      <c r="CF391" s="12" t="n">
        <f aca="false">IF(CD391="","",IF(CD391&lt;-27.5,1,IF(CD391&lt;-25,2,IF(CD391&lt;-22.5,3,IF(CD391&lt;-20,4,IF(CD391&lt;-17.5,5,IF(CD391&lt;-15,6,IF(CD391&lt;-12.5,7,IF(CD391&lt;-10,8,IF(CD391&lt;-7.5,9,IF(CD391&lt;-5,10,IF(CD391&lt;-2.5,11,IF(CD391&lt;0,12,IF(CD391&lt;2.5,13,IF(CD391&lt;5,14,IF(CD391&lt;7.5,15,IF(CD391&lt;10,16,IF(CD391&lt;12.5,17,IF(CD391&lt;15,18,IF(CD391&lt;17.5,19,IF(CD391&lt;20,20,IF(CD391&lt;22.5,21,IF(CD391&lt;25,22,IF(CD391&lt;27.5,23,24))))))))))))))))))))))))</f>
        <v>10</v>
      </c>
      <c r="CG391" s="9" t="n">
        <v>-1</v>
      </c>
      <c r="CH391" s="10" t="str">
        <f aca="false">IF(CG391="","",IF(AND(CG391&gt;=-10,CG391&lt;=-9.5),"-10 a -9,5",IF(AND(CG391&gt;-9.5,CG391&lt;=-8.5),"-9 a -8,5",IF(AND(CG391&gt;-8.5,CG391&lt;=-7.5),"-8 a -7,5",IF(AND(CG391&gt;-7.5,CG391&lt;=-6.5),"-7 a -6,5",IF(AND(CG391&gt;-6.5,CG391&lt;=-5.5),"-6 a -5,5",IF(AND(CG391&gt;-5.5,CG391&lt;=-4.5),"-5 a -4,5",IF(AND(CG391&gt;-4.5,CG391&lt;=-3.5),"-4 a -3,5",IF(AND(CG391&gt;-3.5,CG391&lt;=-2.5),"-3 a -2,5",IF(CG391=-2.25,"-2,25",IF(AND(CG391&gt;-2.5,CG391&lt;=-1.5),"-2 a -1,5",IF(AND(CG391&gt;-1.5,CG391&lt;=-0.5),"-1 a -0,5",IF(AND(CG391&gt;-0.5,CG391&lt;=0.5),"0 a 0,5",IF(AND(CG391&gt;0.5,CG391&lt;=1.5),"1 a 1,5",IF(AND(CG391&gt;1.5,CG391&lt;=2.5),"2 a 2,5",IF(AND(CG391&gt;2.5,CG391&lt;=3.5),"3 a 3,5",IF(AND(CG391&gt;3.5,CG391&lt;=4.5),"4 a 4,5",IF(AND(CG391&gt;4.5,CG391&lt;=5.5),"5 a 5,5",IF(AND(CG391&gt;5.5,CG391&lt;=6.5),"6 a 6,5",IF(AND(CG391&gt;6.5,CG391&lt;=7.5),"7 a 7,5",IF(AND(CG391&gt;7.5,CG391&lt;=8.5),"8 a 8,5",IF(AND(CG391&gt;8.5,CG391&lt;=9.5),"9 a 9,5",IF(CG391&gt;=10,"10","Fuera de rango")))))))))))))))))))))))</f>
        <v>-1 a -0,5</v>
      </c>
      <c r="CI391" s="11" t="n">
        <f aca="false">IF(CG391="","",IF(CG391=-2.25,"NORMA",IF(CG391&lt;=-9.5,1,IF(CG391&lt;=-8.5,2,IF(CG391&lt;=-7.5,3,IF(CG391&lt;=-6.5,4,IF(CG391&lt;=-5.5,5,IF(CG391&lt;=-4.5,6,IF(CG391&lt;=-3.5,7,IF(CG391&lt;=-2.5,8,IF(CG391&lt;=-1.5,9,IF(CG391&lt;=-0.5,10,IF(CG391&lt;=0.5,11,IF(CG391&lt;=1.5,12,IF(CG391&lt;=2.5,13,IF(CG391&lt;=3.5,14,IF(CG391&lt;=4.5,15,IF(CG391&lt;=5.5,16,IF(CG391&lt;=6.5,17,IF(CG391&lt;=7.5,18,IF(CG391&lt;=8.5,19,IF(CG391&lt;=9.5,20,IF(CG391=10,21,"Fuera de rango")))))))))))))))))))))))</f>
        <v>10</v>
      </c>
      <c r="CJ391" s="9" t="n">
        <v>0.75</v>
      </c>
      <c r="CK391" s="10" t="str">
        <f aca="false">IF(CJ391="","",IF(AND(CJ391&gt;=-6,CJ391&lt;=-5.5),"-6 a -5,5",IF(AND(CJ391&gt;-5.5,CJ391&lt;=-4.5),"-5 a -4,5",IF(AND(CJ391&gt;-4.5,CJ391&lt;=-3.5),"-4 a -3,5",IF(AND(CJ391&gt;-3.5,CJ391&lt;=-2.5),"-3 a -2,5",IF(AND(CJ391&gt;-2.5,CJ391&lt;=-1.5),"-2 a -1,5",IF(AND(CJ391&gt;-1.5,CJ391&lt;=-0.5),"-1 a -0,5",IF(AND(CJ391&gt;-0.5,CJ391&lt;=0.5),"0 a 0,5",IF(AND(CJ391&gt;0.5,CJ391&lt;=1.5),"1 a 1,5",IF(AND(CJ391&gt;1.5,CJ391&lt;2.5),"2",IF(AND(CJ391&gt;=2.5,CJ391&lt;=3),"2,5 a 3",IF(AND(CJ391&gt;3,CJ391&lt;=4),"3,5 a 4",IF(AND(CJ391&gt;4,CJ391&lt;=5),"4,5 a 5",IF(AND(CJ391&gt;5,CJ391&lt;=6),"5,5 a 6",IF(AND(CJ391&gt;6,CJ391&lt;=7),"6,5 a 7",IF(AND(CJ391&gt;7,CJ391&lt;=8),"7,5 a 8",IF(AND(CJ391&gt;8,CJ391&lt;=9.5),"8,5 a 9,5",IF(CJ391=10,"10","Fuera de rango"))))))))))))))))))</f>
        <v>1 a 1,5</v>
      </c>
      <c r="CL391" s="11" t="n">
        <f aca="false">IF(CK391="","",IF(OR(CK391="-6 a -5,5",CK391="-6 - -5,5"),1,IF(OR(CK391="-5 a -4,5",CK391="-5 - -4,5"),2,IF(OR(CK391="-4 a -3,5",CK391="-4 - -3,5"),3,IF(OR(CK391="-3 a -2,5",CK391="-3 - -2,5"),4,IF(OR(CK391="-2 a -1,5",CK391="-2 - -1,5"),5,IF(OR(CK391="-1 a -0,5",CK391="-1 - -0,5"),6,IF(OR(CK391="0 a 0,5",CK391="0 - 0,5"),7,IF(OR(CK391="1 a 1,5",CK391="1 - 1,5"),8,IF(CK391="2","NORMA",IF(OR(CK391="2,5 a 3",CK391="2,5 - 3"),9,IF(OR(CK391="3,5 a 4",CK391="3,5 - 4"),10,IF(OR(CK391="4,5 a 5",CK391="4,5 - 5"),11,IF(OR(CK391="5,5 a 6",CK391="5,5 - 6"),12,IF(OR(CK391="6,5 a 7",CK391="6,5 - 7"),13,IF(OR(CK391="7,5 a 8",CK391="7,5 - 8"),14,IF(OR(CK391="8,5 a 9",CK391="8,5 - 9,5",CK391="9 a 9,5"),15,IF(CK391="10",15,IF(OR(CK391="0,5 a 1",CK391="0,5 - 1"),7,"Fuera de rango")))))))))))))))))))</f>
        <v>8</v>
      </c>
      <c r="CN391" s="10" t="str">
        <f aca="false">IF(CM391=0,"0", " ")</f>
        <v>0</v>
      </c>
      <c r="CO391" s="10" t="str">
        <f aca="false">IF(CM391&gt;0,"EME"," ")</f>
        <v> </v>
      </c>
      <c r="CQ391" s="10" t="str">
        <f aca="false">IF(CP391&gt;0,"0", " ")</f>
        <v> </v>
      </c>
      <c r="CR391" s="10" t="str">
        <f aca="false">IF(CP391&gt;0,"EME"," ")</f>
        <v> </v>
      </c>
      <c r="CS391" s="9" t="n">
        <v>0</v>
      </c>
      <c r="CV391" s="9" t="n">
        <v>0</v>
      </c>
      <c r="CY391" s="9" t="n">
        <v>-0.75</v>
      </c>
      <c r="DB391" s="9" t="n">
        <v>0</v>
      </c>
      <c r="DC391" s="11" t="str">
        <f aca="false">IF(DB391&lt;0,"2"," ")</f>
        <v> </v>
      </c>
      <c r="DD391" s="11" t="str">
        <f aca="false">IF(DB391&lt;0,"MIO"," ")</f>
        <v> </v>
      </c>
      <c r="DE391" s="9" t="n">
        <v>0</v>
      </c>
      <c r="DF391" s="10" t="str">
        <f aca="false">IF(DE391&lt;0,"3"," ")</f>
        <v> </v>
      </c>
      <c r="DG391" s="10" t="str">
        <f aca="false">IF(DE391&lt;0,"AST"," ")</f>
        <v> </v>
      </c>
      <c r="DH391" s="9" t="n">
        <v>0</v>
      </c>
      <c r="DI391" s="10" t="str">
        <f aca="false">IF(DH391&lt;0,"3"," ")</f>
        <v> </v>
      </c>
      <c r="DJ391" s="10" t="str">
        <f aca="false">IF(DH391&lt;0,"AST"," ")</f>
        <v> </v>
      </c>
      <c r="DK391" s="9" t="n">
        <v>1.25</v>
      </c>
      <c r="DL391" s="10" t="str">
        <f aca="false">IF(DK391&gt;0,"4"," ")</f>
        <v>4</v>
      </c>
      <c r="DM391" s="10" t="str">
        <f aca="false">IF(DK391&gt;0,"PRE"," ")</f>
        <v>PRE</v>
      </c>
      <c r="DN391" s="9" t="n">
        <v>1.25</v>
      </c>
      <c r="DO391" s="10" t="str">
        <f aca="false">IF(DN391&gt;0,"4"," ")</f>
        <v>4</v>
      </c>
      <c r="DP391" s="10" t="str">
        <f aca="false">IF(DN391&gt;0,"PRE"," ")</f>
        <v>PRE</v>
      </c>
      <c r="DS391" s="12" t="str">
        <f aca="false">CONCATENATE(CO391,CU391,DA391,DG391,DM391)</f>
        <v>  PRE</v>
      </c>
      <c r="DT391" s="10" t="e">
        <f aca="false" t="array" ref="DT391">_xlfn.IFS(DS391="EME    ","0", DS391=" HIP   ","1", DS391="  MIO  ","2", DS391="   AST ","3", DS391="    PRE","4", DS391="EME   PRE","5", DS391=" HIP  PRE","6", DS391=" HIP AST ","7", DS391="  MIO PRE","8", DS391="  MIOAST ","9", DS391="   ASTPRE","10",DS391=" HIP ASTPRE","11", DS391="  MIOASTPRE","12", DS391="     ","0")</f>
        <v>#N/A</v>
      </c>
      <c r="DV391" s="1" t="e">
        <f aca="false" t="array" ref="DV391">_xlfn.IFS(DU391="SI","2", DU391="NO","1")</f>
        <v>#N/A</v>
      </c>
      <c r="DX391" s="11" t="str">
        <f aca="false">IF(DW391=0,"1","2")</f>
        <v>1</v>
      </c>
      <c r="DY391" s="11" t="str">
        <f aca="false" t="array" ref="DY391">_xlfn.IFS(DW391=0,"0", DW391=0.25, "1", DW391=0.5,"2", DW391=0.75,"3", DW391=1,"4",DW391=1.25,"5", DW391=1.5,"6", DW391=1.75,"7", DW391=2,"8")</f>
        <v>0</v>
      </c>
      <c r="EA391" s="11" t="str">
        <f aca="false">IF(DZ391=0,"1","2")</f>
        <v>1</v>
      </c>
      <c r="EB391" s="11" t="str">
        <f aca="false" t="array" ref="EB391">_xlfn.IFS(DZ391=0,"0", DZ391=0.25, "1", DZ391=0.5,"2", DZ391=0.75,"3", DZ391=1,"4",DZ391=1.25,"5", DZ391=1.5,"6", DZ391=1.75,"7", DZ391=2,"8")</f>
        <v>0</v>
      </c>
      <c r="ED391" s="10" t="str">
        <f aca="false">IF(EC391=0,"1","2")</f>
        <v>1</v>
      </c>
      <c r="EE391" s="11" t="str">
        <f aca="false" t="array" ref="EE391">_xlfn.IFS(EC391=0,"0", EC391=-0.25, "1", EC391=-0.5,"2", EC391=-0.75,"3", EC391=-1,"4",EC391=-1.25,"5", EC391=-1.5,"6", EC391=-1.75,"7", EC391=-2,"8", EC391=-2.25,"9",EC391=-2.5,"10", EC391=-2.75,"11", EC391=-3,"12", EC391=-3.25,"13", EC391=-3.5,"14", EC391=-3.75,"15",EC391=-4,"16")</f>
        <v>0</v>
      </c>
      <c r="EG391" s="10" t="str">
        <f aca="false">IF(EF391=0,"1","2")</f>
        <v>1</v>
      </c>
      <c r="EH391" s="11" t="str">
        <f aca="false" t="array" ref="EH391">_xlfn.IFS(EF391=0,"0", EF391=-0.25, "1", EF391=-0.5,"2", EF391=-0.75,"3", EF391=-1,"4",EF391=-1.25,"5", EF391=-1.5,"6", EF391=-1.75,"7", EF391=-2,"8", EF391=-2.25,"9",EF391=-2.5,"10", EF391=-2.75,"11", EF391=-3,"12", EF391=-3.25,"13", EF391=-3.5,"14", EF391=-3.75,"15",EF391=-4,"16")</f>
        <v>0</v>
      </c>
      <c r="EJ391" s="11" t="str">
        <f aca="false">IF(EI391=0,"1","2")</f>
        <v>1</v>
      </c>
      <c r="EK391" s="11" t="str">
        <f aca="false" t="array" ref="EK391">_xlfn.IFS(EI391=0,"0", EI391=-0.25, "1", EI391=-0.5,"2", EI391=-0.75,"3", EI391=-1,"4",EI391=-1.25,"5", EI391=-1.5,"6", EI391=-1.75,"7", EI391=-2,"8", EI391=-2.25,"9", EI391=-2.25,"9",EI391=-2.5,"10", EI391=-2.75,"11", EI391=-3,"12", EI391=-3.25,"13", EI391=-3.5,"14", EI391=-3.75,"15",EI391=-4,"16", EI391=0.25, "17", EI391=0.5, "18")</f>
        <v>0</v>
      </c>
      <c r="EM391" s="11" t="str">
        <f aca="false">IF(EL391=0,"1","2")</f>
        <v>1</v>
      </c>
      <c r="EN391" s="11" t="str">
        <f aca="false" t="array" ref="EN391">_xlfn.IFS(EL391=0.25,"17",EL391=0.5,"18", EL391=0,"0", EL391=-0.25, "1", EL391=-0.5,"2", EL391=-0.75,"3", EL391=-1,"4",EL391=-1.25,"5", EL391=-1.5,"6", EL391=-1.75,"7", EL391=-2,"8",EL391= -2.25,"9",EL391=-2.5,"10",EL391= -2.75,"11",EL391= -3,"12",EL391= -3.25,"13",EL391= -3.5,"14",EL391= -3.75,"15",EL391=-4,"16")</f>
        <v>0</v>
      </c>
      <c r="EP391" s="11" t="str">
        <f aca="false">IF(EO391=0,"1","2")</f>
        <v>1</v>
      </c>
      <c r="EQ391" s="11" t="str">
        <f aca="false" t="array" ref="EQ391">_xlfn.IFS(EO391=0,"0", EO391=0.25, "1", EO391=0.5,"2", EO391=0.75,"3", EO391=1,"4",EO391=1.25,"5", EO391=1.5,"6", EO391=1.75,"7", EO391=2,"8", EO391=2.25,"9", EO391=2.25,"9",EO391=2.5,"10", EO391=2.75,"11", EO391=3,"12", EO391=3.25,"13", EO391=3.5,"14", EO391=3.75,"15",EO391=4,"16", EO391=-0.25, "17", bq=-0.5, "18")</f>
        <v>0</v>
      </c>
      <c r="ES391" s="11" t="str">
        <f aca="false">IF(ER391=0,"1","2")</f>
        <v>1</v>
      </c>
      <c r="ET391" s="11" t="str">
        <f aca="false" t="array" ref="ET391">_xlfn.IFS(ER391=0,"0", ER391=0.25, "1", ER391=0.5,"2", ER391=0.75,"3", ER391=1,"4",ER391=1.25,"5", ER391=1.5,"6", ER391=1.75,"7", ER391=2,"8", ER391=2.25,"9", ER391=2.25,"9",ER391=2.5,"10", ER391=2.75,"11", ER391=3,"12", ER391=3.25,"13", ER391=3.5,"14", ER391=3.75,"15",ER391=4,"16", ER391=-0.25, "17", bq=-0.5, "18")</f>
        <v>0</v>
      </c>
      <c r="EV391" s="14" t="e">
        <f aca="false">VLOOKUP(EU391,LEYENDA!$G$2:$H$8,2,TRUE())</f>
        <v>#N/A</v>
      </c>
      <c r="EW391" s="14" t="e">
        <f aca="false" t="array" ref="EW391">_xlfn.IFS(EV391="0-5","1", EV391="6-12","2", EV391="13-18","3", EV391="19-24","4", EV391="25-36","5", EV391="37-48","6", EV391="49-60","7")</f>
        <v>#N/A</v>
      </c>
    </row>
    <row r="392" customFormat="false" ht="13.5" hidden="false" customHeight="false" outlineLevel="0" collapsed="false">
      <c r="A392" s="1" t="n">
        <v>117</v>
      </c>
      <c r="B392" s="2" t="n">
        <v>1</v>
      </c>
      <c r="C392" s="33" t="n">
        <v>44440</v>
      </c>
      <c r="E392" s="5" t="str">
        <f aca="false">VLOOKUP(A392,'286'!$A$3:$J$6279,10,FALSE())</f>
        <v>GONZÁLEZ WOHLER, JOSÉ LUIS</v>
      </c>
      <c r="F392" s="4" t="str">
        <f aca="false">VLOOKUP(A392,'286'!$A$3:$I$1768,3,FALSE())</f>
        <v>GONWOJO</v>
      </c>
      <c r="G392" s="6" t="n">
        <f aca="false">VLOOKUP(A392,'286'!$A$3:$I$1768,4,FALSE())</f>
        <v>29338</v>
      </c>
      <c r="H392" s="7" t="n">
        <f aca="false">YEAR(C392)-YEAR(G392)</f>
        <v>41</v>
      </c>
      <c r="I392" s="1" t="str">
        <f aca="false">VLOOKUP(H392,LEYENDA!$C$2:$D$6,2,TRUE())</f>
        <v>41-60</v>
      </c>
      <c r="J392" s="5" t="str">
        <f aca="false">VLOOKUP(A392,'286'!$A$3:$I$1768,7,FALSE())</f>
        <v>H</v>
      </c>
      <c r="K392" s="8" t="n">
        <f aca="false">VLOOKUP(A392,'286'!$A$3:$I$1768,2,FALSE())</f>
        <v>0</v>
      </c>
      <c r="L392" s="4" t="str">
        <f aca="false">VLOOKUP(A392,'286'!$A$3:$I$1768,8,FALSE())</f>
        <v>D</v>
      </c>
      <c r="M392" s="4" t="str">
        <f aca="false">VLOOKUP(A392,'286'!$A$3:$I$1768,9,FALSE())</f>
        <v>D</v>
      </c>
      <c r="N392" s="8" t="str">
        <f aca="false">IF(R392=O392, "MISMA","CONTRARIA")</f>
        <v>MISMA</v>
      </c>
      <c r="O392" s="8" t="str">
        <f aca="false" t="array" ref="O392">_xlfn.IFS(L392="D","1", L392="I","2")</f>
        <v>1</v>
      </c>
      <c r="P392" s="8" t="e">
        <f aca="false" t="array" ref="P392">_xlfn.IFS(K392="OD","1", K392="OI","2")</f>
        <v>#N/A</v>
      </c>
      <c r="Q392" s="1" t="str">
        <f aca="false" t="array" ref="Q392">_xlfn.IFS(J392="M","1", J392="H","2")</f>
        <v>2</v>
      </c>
      <c r="R392" s="8" t="str">
        <f aca="false" t="array" ref="R392">_xlfn.IFS(M392="D","1", M392="I","2")</f>
        <v>1</v>
      </c>
      <c r="S392" s="1" t="str">
        <f aca="false" t="array" ref="S392">_xlfn.IFS(N392="CONTRARIA", "1",N392= "MISMA","2")</f>
        <v>2</v>
      </c>
      <c r="T392" s="1" t="str">
        <f aca="false" t="array" ref="T392">_xlfn.IFS(I392="0-12","1", I392="13-24","2", I392="25-40","3", I392="41-60","4", I392="61-100","5")</f>
        <v>4</v>
      </c>
      <c r="U392" s="9" t="n">
        <v>-7</v>
      </c>
      <c r="V392" s="1" t="str">
        <f aca="false">IF(U392="","",IF(AND(U392&gt;=-9,U392&lt;=-6.5),"-9 a -6,5",IF(AND(U392&gt;=-6,U392&lt;=-3.5),"-6 a -3,5",IF(AND(U392&gt;=-3,U392&lt;=-1),"-3 a -1",IF(U392=-0.5,"-0,5",IF(AND(U392&gt;=0,U392&lt;=2.5),"0 a 2,5",IF(AND(U392&gt;=3,U392&lt;=5.5),"3 a 5,5",IF(AND(U392&gt;=6,U392&lt;=8.5),"6 a 8,5",IF(AND(U392&gt;=9,U392&lt;=20),"9 a 20","Fuera de rango")))))))))</f>
        <v>-9 a -6,5</v>
      </c>
      <c r="W392" s="11" t="n">
        <f aca="false">IF(V392="","",IF(V392="-9 a -6,5",2,IF(V392="-6 a -3,5",3,IF(V392="-3 a -1",4,IF(V392="-0,5","NORMA",IF(V392="0 a 2,5",5,IF(V392="3 a 5,5",6,IF(V392="6 a 8,5",7,IF(V392="9 a 20",8,"Fuera de rango")))))))))</f>
        <v>2</v>
      </c>
      <c r="X392" s="9" t="n">
        <v>0</v>
      </c>
      <c r="Y392" s="11" t="str">
        <f aca="false">IF(X392="","",IF(AND(X392&gt;=0,X392&lt;=4),"0 a 4",IF(AND(X392&gt;=4.5,X392&lt;=8.5),"4,5 a 8,5",IF(X392=9,"9",IF(AND(X392&gt;=9.5,X392&lt;=13),"9,5 a 13",IF(AND(X392&gt;=13.5,X392&lt;=20),"13,5 a 20",IF(AND(X392&gt;=20.5,X392&lt;=35),"20,5 a 35","Fuera de rango")))))))</f>
        <v>0 a 4</v>
      </c>
      <c r="Z392" s="11" t="n">
        <f aca="false">IF(Y392="","",IF(Y392="0 a 4",1,IF(Y392="4,5 a 8,5",2,IF(Y392="9","NORMA",IF(Y392="9,5 a 13",3,IF(Y392="13,5 a 20",4,IF(Y392="20,5 a 35",5,"Fuera de rango")))))))</f>
        <v>1</v>
      </c>
      <c r="AA392" s="9" t="n">
        <v>21</v>
      </c>
      <c r="AB392" s="10" t="str">
        <f aca="false">IF(AA392="","",IF(AND(AA392&gt;=0,AA392&lt;=9),"0 a 9",IF(AND(AA392&gt;=9.5,AA392&lt;=18.5),"9,5 a 18,5",IF(AA392=19,"19",IF(AND(AA392&gt;=19.5,AA392&lt;=28),"19,5 a 28",IF(AND(AA392&gt;=28.5,AA392&lt;=40),"28,5 a 40","Fuera de rango"))))))</f>
        <v>19,5 a 28</v>
      </c>
      <c r="AC392" s="11" t="n">
        <f aca="false" t="array" ref="AC392">_xlfn.IFS(AB392="","",AB392="0 a 9",1,AB392="9,5 a 18,5",2,AB392="19","NORMA",AB392="19,5 a 28",3,AB392="28,5 a 40",4,TRUE(),"Fuera de rango")</f>
        <v>3</v>
      </c>
      <c r="AD392" s="9" t="n">
        <v>1</v>
      </c>
      <c r="AE392" s="10" t="str">
        <f aca="false">IF(AD392="","",IF(AND(AD392&gt;=-10,AD392&lt;=0),"De -10 a 0",IF(AND(AD392&gt;=0.5,AD392&lt;=9.5),"0,5 a 9,5",IF(AD392=10,"10",IF(AND(AD392&gt;=10.5,AD392&lt;=20),"10,5 a 20",IF(AND(AD392&gt;=20.5,AD392&lt;=40),"20,5 a 40","Fuera de rango"))))))</f>
        <v>0,5 a 9,5</v>
      </c>
      <c r="AF392" s="12" t="n">
        <f aca="false">IF(AD392="","",IF(AND(AD392&gt;=-10,AD392&lt;=0),1,IF(AND(AD392&gt;=0.5,AD392&lt;=9.5),2,IF(AD392=10,"NORMA",IF(AND(AD392&gt;=10.5,AD392&lt;=20),3,IF(AND(AD392&gt;=20.5,AD392&lt;=40),4,""))))))</f>
        <v>2</v>
      </c>
      <c r="AG392" s="9" t="n">
        <v>10</v>
      </c>
      <c r="AH392" s="10" t="str">
        <f aca="false">IF(AG392="","",IF(AND(AG392&gt;=0,AG392&lt;=4),"0 a 4",IF(AND(AG392&gt;=4.5,AG392&lt;=8.5),"4,5 a 8,5",IF(AG392=9,"9",IF(AND(AG392&gt;=9.5,AG392&lt;=13),"9,5 a 13",IF(AND(AG392&gt;=13.5,AG392&lt;=25),"13,5 a 25","Fuera de rango"))))))</f>
        <v>9,5 a 13</v>
      </c>
      <c r="AI392" s="10" t="n">
        <f aca="false">IF(AH392="","",IF(AH392="0 a 4",1,IF(AH392="4,5 a 8,5",2,IF(AH392="9","NORMA",IF(AH392="9,5 a 13",3,IF(AH392="13,5 a 25",4,""))))))</f>
        <v>3</v>
      </c>
      <c r="AJ392" s="9" t="n">
        <v>7</v>
      </c>
      <c r="AK392" s="10" t="str">
        <f aca="false">IF(AJ392="","",IF(AND(AJ392&gt;=-15,AJ392&lt;=-10.5),"-15 a -10,5",IF(AND(AJ392&gt;=-10,AJ392&lt;=-4),"-10 a -4",IF(AND(AJ392&gt;=-4.5,AJ392&lt;=0),"-4,5 a 0",IF(AND(AJ392&gt;=0.5,AJ392&lt;=4.5),"0,5 a 4,5",IF(AJ392=5,"5",IF(AND(AJ392&gt;=5.5,AJ392&lt;=10),"5,5 a 10",IF(AND(AJ392&gt;=10.5,AJ392&lt;=20),"10,5 a 20","Fuera de rango"))))))))</f>
        <v>5,5 a 10</v>
      </c>
      <c r="AL392" s="11" t="n">
        <f aca="false">IF(AK392="","",IF(AK392="-15 a -10,5",1,IF(AK392="-10 a -4",2,IF(AK392="-4,5 a 0",3,IF(AK392="0,5 a 4,5",4,IF(AK392="5","NORMA",IF(AK392="5,5 a 10",5,IF(AK392="10,5 a 20",6,"Error"))))))))</f>
        <v>5</v>
      </c>
      <c r="AM392" s="9" t="n">
        <v>0</v>
      </c>
      <c r="AN392" s="10" t="str">
        <f aca="false">IF(AM392="","",IF(AND(AM392&gt;=-7.5,AM392&lt;=-5.5),"-7,5 a -5,5",IF(AND(AM392&gt;=-5,AM392&lt;=-3),"-5 a -3",IF(AND(AM392&gt;=-2.5,AM392&lt;=-0.5),"-2,5 a -0,5",IF(AM392=0,"0,00",IF(AND(AM392&gt;=0.5,AM392&lt;=2.5),"0,5 a 2,5",IF(AND(AM392&gt;=3,AM392&lt;=5),"3 a 5",IF(AND(AM392&gt;=5.5,AM392&lt;=7.5),"5,5 a 7,5",IF(AND(AM392&gt;=8,AM392&lt;=10),"8 a 10","Fuera de rango")))))))))</f>
        <v>0,00</v>
      </c>
      <c r="AO392" s="11" t="str">
        <f aca="false">IF(AN392="","",IF(AN392="-7,5 a -5,5",1,IF(AN392="-5 a -3",2,IF(AN392="-2,5 a -0,5",3,IF(AN392="0,00","NORMA",IF(AN392="0,5 a 2,5",4,IF(AN392="3 a 5",5,IF(AN392="5,5 a 7,5",6,IF(AN392="8 a 10",7,"Error")))))))))</f>
        <v>NORMA</v>
      </c>
      <c r="AP392" s="9" t="n">
        <v>-9</v>
      </c>
      <c r="AQ392" s="10" t="str">
        <f aca="false">IF(AP392="","",IF(AND(AP392&gt;=-20,AP392&lt;=-9.5),"-20 a -9,5",IF(AND(AP392&gt;=-9,AP392&lt;=-6.5),"-9 a -6,5",IF(AP392=-6,"-6",IF(AND(AP392&gt;=-5.5,AP392&lt;=-3),"-5,5 a -3",IF(AND(AP392&gt;=-2.5,AP392&lt;=0),"-2,5 a 0",IF(AND(AP392&gt;=0.5,AP392&lt;=3),"0,5 a 3",IF(AND(AP392&gt;=3.5,AP392&lt;=6),"3,5 a 6",IF(AND(AP392&gt;=6.5,AP392&lt;=9),"6,5 a 9",IF(AND(AP392&gt;=9.5,AP392&lt;=20),"9,5 a 20","Fuera de rango"))))))))))</f>
        <v>-9 a -6,5</v>
      </c>
      <c r="AR392" s="11" t="n">
        <f aca="false">IF(AQ392="","",IF(AQ392="-20 a -9,5",1,IF(AQ392="-9 a -6,5",2,IF(AQ392="-6","NORMA",IF(AQ392="-5,5 a -3",3,IF(AQ392="-2,5 a 0",4,IF(AQ392="0,5 a 3",5,IF(AQ392="3,5 a 6",6,IF(AQ392="6,5 a 9",7,IF(AQ392="9,5 a 20",8,""))))))))))</f>
        <v>2</v>
      </c>
      <c r="AS392" s="9" t="n">
        <v>-3</v>
      </c>
      <c r="AT392" s="10" t="str">
        <f aca="false">IF(AS392="","",IF(AND(AS392&gt;=-16,AS392&lt;=-14),"-16 a -14",IF(AND(AS392&gt;=-13.5,AS392&lt;=-11.5),"-13,5 a -11,5",IF(AND(AS392&gt;=-11,AS392&lt;=-9),"-11 a -9",IF(AND(AS392&gt;=-8.5,AS392&lt;=-6.5),"-8,5 a -6,5",IF(AND(AS392&gt;=-6,AS392&lt;=-4),"-6 a -4",IF(AND(AS392&gt;=-3.5,AS392&lt;=-1.5),"-3,5 a -1,5",IF(AND(AS392&gt;=-1,AS392&lt;=1),"-1 a 1",IF(AND(AS392&gt;=1.5,AS392&lt;=3.5),"1,5 a 3,5",IF(AND(AS392&gt;=4,AS392&lt;=6),"4 a 6",IF(AND(AS392&gt;=6.5,AS392&lt;=8.5),"6,5 a 8,5",IF(AND(AS392&gt;=9,AS392&lt;=11),"9 a 11",IF(AND(AS392&gt;=11.5,AS392&lt;=13.5),"11,5 a 13,5",IF(AND(AS392&gt;=14,AS392&lt;=16),"14 a 16",IF(AND(AS392&gt;=16.5,AS392&lt;=18.5),"16,5 a 18,5",IF(AND(AS392&gt;=19,AS392&lt;=21),"19 a 21","Fuera de rango"))))))))))))))))</f>
        <v>-3,5 a -1,5</v>
      </c>
      <c r="AU392" s="11" t="n">
        <f aca="false" t="array" ref="AU392">IF(AT392="","",_xlfn.IFS(AT392="-16 a -14",1,AT392="-13,5 a -11,5",2,AT392="-11 a -9",3,AT392="-8,5 a -6,5",4,AT392="-6 a -4",5,AT392="-3,5 a -1,5",6,AT392="-1 a 1",7,AT392="1,5 a 3,5",8,AT392="4 a 6","NORMA",AT392="6,5 a 8,5",9,AT392="9 a 11",10,AT392="11,5 a 13,5",11,AT392="14 a 16",12,AT392="16,5 a 18,5",13,AT392="19 a 21",14,TRUE(),""))</f>
        <v>6</v>
      </c>
      <c r="AV392" s="9" t="n">
        <v>1</v>
      </c>
      <c r="AW392" s="10" t="str">
        <f aca="false">IF(AV392="","",IF(AND(AV392&gt;=-1,AV392&lt;=-0.5),"-1 a -0,5",IF(AND(AV392&gt;-0.5,AV392&lt;=0),"De -0,5 a 0",IF(AND(AV392&gt;=0.25,AV392&lt;=0.75),"0,25 a 0,75",IF(AND(AV392&gt;=1,AV392&lt;=1.5),"1 a 1,5",IF(AND(AV392&gt;=1.75,AV392&lt;=2.25),"1,75 a 2,25",IF(AND(AV392&gt;=2.5,AV392&lt;=3),"2,5 a 3",IF(AND(AV392&gt;=3.25,AV392&lt;=3.75),"3,25 a 3,75","Fuera de rango"))))))))</f>
        <v>1 a 1,5</v>
      </c>
      <c r="AX392" s="10" t="n">
        <f aca="false">IF(AW392="","",IF(OR(AW392="-1 a -0,5",AW392="-1 a -0.5"),1,IF(OR(AW392="De -0,5 a 0",AW392="-0,5 a 0",AW392="De -0.5 a 0"),2,IF(OR(AW392="0,25 a 0,75",AW392="0.25 a 0.75"),"NORMA",IF(OR(AW392="1 a 1,5",AW392="1 a 1.5"),3,IF(OR(AW392="1,75 a 2,25",AW392="1.75 a 2.25"),4,IF(OR(AW392="2,5 a 3",AW392="2.5 a 3"),5,IF(OR(AW392="3,25 a 3,75",AW392="3.25 a 3.75"),6,""))))))))</f>
        <v>3</v>
      </c>
      <c r="AY392" s="9" t="n">
        <v>-13</v>
      </c>
      <c r="AZ392" s="10" t="str">
        <f aca="false">IF(AY392="","",IF(AND(AY392&gt;=-20,AY392&lt;=-9.5),"-20 a -9,5",IF(AND(AY392&gt;=-9,AY392&lt;=-6.5),"-9 a -6,5",IF(AY392=-6,"-6",IF(AND(AY392&gt;=-5.5,AY392&lt;=-3),"-5,5 a -3",IF(AND(AY392&gt;=-2.5,AY392&lt;=0),"-2,5 a 0",IF(AND(AY392&gt;=0.5,AY392&lt;=3),"0,5 a 3",IF(AND(AY392&gt;=3.5,AY392&lt;=6),"3,5 a 6","Fuera de rango"))))))))</f>
        <v>-20 a -9,5</v>
      </c>
      <c r="BA392" s="11" t="n">
        <f aca="false">IF(AZ392="","",IF(AZ392="-20 a -9,5",1,IF(AZ392="-9 a -6,5",2,IF(AZ392="-6","NORMA",IF(AZ392="-5,5 a -3",3,IF(AZ392="-2,5 a 0",4,IF(AZ392="0,5 a 3",5,IF(AZ392="3,5 a 6",6,""))))))))</f>
        <v>1</v>
      </c>
      <c r="BB392" s="9" t="n">
        <v>0</v>
      </c>
      <c r="BC392" s="10" t="str">
        <f aca="false" t="array" ref="BC392">IF(BB392="","",_xlfn.IFS(AND(BB392&gt;=0,BB392&lt;=2),"0 a 2",AND(BB392&gt;=2.5,BB392&lt;=4.5),"2,5 a 4,5",AND(BB392&gt;=5,BB392&lt;=7),"5 a 7",AND(BB392&gt;=7.5,BB392&lt;=9.5),"7,5 a 9,5",AND(BB392&gt;=10,BB392&lt;=12),"10 a 12",AND(BB392&gt;=12.5,BB392&lt;=14.5),"12,5 a 14,5",BB392=15,"15",AND(BB392&gt;=15.5,BB392&lt;=17.5),"15,5 a 17,5",AND(BB392&gt;=18,BB392&lt;=20),"18 a 20",AND(BB392&gt;=20.5,BB392&lt;=22.5),"20,5 a 22,5",AND(BB392&gt;=23,BB392&lt;=25),"23 a 25",TRUE(),"Fuera de rango"))</f>
        <v>0 a 2</v>
      </c>
      <c r="BD392" s="11" t="n">
        <f aca="false" t="array" ref="BD392">IF(BC392="","",_xlfn.IFS(BC392="0 a 2",1,BC392="2,5 a 4,5",2,BC392="5 a 7",3,BC392="7,5 a 9,5",4,BC392="10 a 12",5,BC392="12,5 a 14,5",6,BC392="15","NORMA",BC392="15,5 a 17,5",7,BC392="18 a 20",8,BC392="20,5 a 22,5",9,BC392="23 a 25",10,TRUE(),"Fuera de rango"))</f>
        <v>1</v>
      </c>
      <c r="BE392" s="9" t="n">
        <v>11</v>
      </c>
      <c r="BF392" s="10" t="str">
        <f aca="false">IF(BE392="","",IF(AND(BE392&gt;=-20,BE392&lt;=-10),"-20 a -10",IF(AND(BE392&gt;=-9.5,BE392&lt;=0.5),"-9,5 a 0,5",IF(AND(BE392&gt;=1,BE392&lt;=11),"1 a 11",IF(AND(BE392&gt;=11.5,BE392&lt;=20.5),"11,5 a 20,5",IF(BE392=21,"21",IF(AND(BE392&gt;=21.5,BE392&lt;=31.5),"21,5 a 31,5",IF(AND(BE392&gt;=32,BE392&lt;=42),"32 a 42","Fuera de rango"))))))))</f>
        <v>1 a 11</v>
      </c>
      <c r="BG392" s="11" t="n">
        <f aca="false">IF(BF392="","",IF(BF392="-20 a -10",1,IF(BF392="-9,5 a 0,5",2,IF(BF392="1 a 11",3,IF(BF392="11,5 a 20,5",4,IF(BF392="21","NORMA",IF(BF392="21,5 a 31,5",5,IF(BF392="32 a 42",6,""))))))))</f>
        <v>3</v>
      </c>
      <c r="BH392" s="9" t="n">
        <v>0</v>
      </c>
      <c r="BI392" s="10" t="str">
        <f aca="false">IF(BH392="","",IF(AND(BH392&gt;=-20,BH392&lt;=-15),"-20 a -15",IF(AND(BH392&gt;=-14.5,BH392&lt;=-9.5),"-14,5 a -9,5",IF(AND(BH392&gt;=-9,BH392&lt;=-4),"-9 a -4",IF(AND(BH392&gt;=-3.5,BH392&lt;=2.5),"-3,5 a 2,5",IF(AND(BH392&gt;=3,BH392&lt;=8),"3 a 8",IF(AND(BH392&gt;=8.5,BH392&lt;=14.5),"8,5 a 14,5",IF(BH392=15,"15",IF(AND(BH392&gt;=15.5,BH392&lt;=20.5),"15,5 a 20,5",IF(AND(BH392&gt;=21,BH392&lt;=26),"21 a 26","Fuera de rango"))))))))))</f>
        <v>-3,5 a 2,5</v>
      </c>
      <c r="BJ392" s="11" t="n">
        <f aca="false">IF(BI392="","",IF(BI392="-20 a -15",1,IF(BI392="-14,5 a -9,5",2,IF(BI392="-9 a -4",3,IF(BI392="-3,5 a 2,5",4,IF(BI392="3 a 8",5,IF(BI392="8,5 a 14,5",6,IF(BI392="15","NORMA",IF(BI392="15,5 a 20,5",7,IF(BI392="21 a 26",8,IF(BI392="26,5 a 31,5",9,"")))))))))))</f>
        <v>4</v>
      </c>
      <c r="BK392" s="9" t="n">
        <v>0</v>
      </c>
      <c r="BL392" s="10" t="str">
        <f aca="false">IF(BK392="","",IF(AND(BK392&gt;=0,BK392&lt;=2),"0 - 2",IF(AND(BK392&gt;=2.5,BK392&lt;=4.5),"2,5 - 4,5",IF(AND(BK392&gt;=5,BK392&lt;=7),"5 - 7",IF(AND(BK392&gt;=7.5,BK392&lt;=9.5),"7,5 - 9,5",IF(AND(BK392&gt;=10,BK392&lt;=12),"10 - 12",IF(AND(BK392&gt;=12.5,BK392&lt;=13.5),"12,5 - 13,5",IF(BK392=14,"14",IF(AND(BK392&gt;=14.5,BK392&lt;=16.5),"14,5 - 16,5",IF(AND(BK392&gt;=17,BK392&lt;=19),"17 - 19",IF(AND(BK392&gt;=19.5,BK392&lt;=21.5),"19,5 - 21,5",IF(AND(BK392&gt;=22,BK392&lt;=24),"22 - 24",IF(AND(BK392&gt;=24.5,BK392&lt;=26.5),"24,5 - 26,5",IF(AND(BK392&gt;=27,BK392&lt;=29),"27 - 29",IF(AND(BK392&gt;=29.5,BK392&lt;=30),"29,5 - 30","Fuera de rango")))))))))))))))</f>
        <v>0 - 2</v>
      </c>
      <c r="BM392" s="11" t="n">
        <f aca="false">IF(BL392="","",IF(BL392="0 - 2",1,IF(BL392="2,5 - 4,5",2,IF(BL392="5 - 7",3,IF(BL392="7,5 - 9,5",4,IF(BL392="10 - 12",5,IF(BL392="12,5 - 13,5",6,IF(BL392="14","NORMA",IF(BL392="14,5 - 16,5",7,IF(BL392="17 - 19",8,IF(BL392="19,5 - 21,5",9,IF(BL392="22 - 24",10,IF(BL392="24,5 - 26,5",11,IF(BL392="27 - 29",12,IF(BL392="29,5 - 30",13,"")))))))))))))))</f>
        <v>1</v>
      </c>
      <c r="BN392" s="9" t="n">
        <v>15</v>
      </c>
      <c r="BO392" s="11" t="str">
        <f aca="false">IF(BN392="","",IF(AND(BN392&gt;=-20,BN392&lt;=-10),"-20 a -10",IF(AND(BN392&gt;=-9.5,BN392&lt;=0.5),"-9,5 a 0,5",IF(AND(BN392&gt;=1,BN392&lt;=11),"1 a 11",IF(AND(BN392&gt;=11.5,BN392&lt;=21.5),"11,5 a 21,5",IF(BN392=22,"22",IF(AND(BN392&gt;=22.5,BN392&lt;=32.5),"22,5 a 32,5",IF(AND(BN392&gt;=33,BN392&lt;=43),"33 a 43","Fuera de rango"))))))))</f>
        <v>11,5 a 21,5</v>
      </c>
      <c r="BP392" s="11" t="n">
        <f aca="false">IF(BO392="","",IF(BO392="-20 a -10",1,IF(BO392="-9,5 a 0,5",2,IF(BO392="1 a 11",3,IF(BO392="11,5 a 21,5",4,IF(BO392="22","NORMA",IF(BO392="22,5 a 32,5",5,IF(BO392="33 a 43",6,""))))))))</f>
        <v>4</v>
      </c>
      <c r="BQ392" s="9" t="n">
        <v>7</v>
      </c>
      <c r="BR392" s="10" t="str">
        <f aca="false">IF(BQ392="","",IF(AND(BQ392&gt;=-20,BQ392&lt;=-15),"-20 a -15",IF(AND(BQ392&gt;=-14.5,BQ392&lt;=-9.5),"-14,5 a -9,5",IF(AND(BQ392&gt;=-9,BQ392&lt;=-4),"-9 a -4",IF(AND(BQ392&gt;=-3.5,BQ392&lt;=2.5),"-3,5 a 2,5",IF(AND(BQ392&gt;=3,BQ392&lt;=8),"3 a 8",IF(AND(BQ392&gt;=8.5,BQ392&lt;=13.5),"8,5 a 13,5",IF(AND(BQ392&gt;=14,BQ392&lt;=17.5),"14 a 17,5",IF(BQ392=18,"18",IF(AND(BQ392&gt;=18.5,BQ392&lt;=23.5),"18,5 a 23,5",IF(AND(BQ392&gt;=24,BQ392&lt;=29),"24 a 29",IF(AND(BQ392&gt;=29.5,BQ392&lt;=34.5),"29,5 a 34,5",IF(AND(BQ392&gt;=35,BQ392&lt;=40),"35 a 40","Fuera de rango")))))))))))))</f>
        <v>3 a 8</v>
      </c>
      <c r="BS392" s="11" t="n">
        <f aca="false">IF(BR392="","",IF(BR392="-20 a -15",1,IF(BR392="-14,5 a -9,5",2,IF(BR392="-9 a -4",3,IF(BR392="-3,5 a 2,5",4,IF(BR392="3 a 8",5,IF(BR392="8,5 a 13,5",6,IF(BR392="14 a 17,5",7,IF(BR392="18","NORMA",IF(BR392="18,5 a 23,5",8,IF(BR392="24 a 29",9,IF(BR392="29,5 a 34,5",10,IF(BR392="35 a 40",11,"")))))))))))))</f>
        <v>5</v>
      </c>
      <c r="BT392" s="9" t="n">
        <v>0</v>
      </c>
      <c r="BU392" s="10" t="str">
        <f aca="false">IF(BT392="","",IF(AND(BT392&gt;=-20,BT392&lt;=-18),"-20 a -18",IF(AND(BT392&gt;=-17.5,BT392&lt;=-15.5),"-17,5 a -15,5",IF(AND(BT392&gt;=-15,BT392&lt;=-13),"-15 a -13",IF(AND(BT392&gt;=-12.5,BT392&lt;=-10.5),"-12,5 a -10,5",IF(AND(BT392&gt;=-10,BT392&lt;=-8),"-10 a -8",IF(AND(BT392&gt;=-7.5,BT392&lt;=-5.5),"-7,5 a -5,5",IF(AND(BT392&gt;=-5,BT392&lt;=-3),"-5 a -3",IF(AND(BT392&gt;=-2.5,BT392&lt;=-0.5),"-2,5 a -0,5",IF(BT392=0,"0",IF(AND(BT392&gt;=0.5,BT392&lt;=2.5),"0,5 a 2,5",IF(AND(BT392&gt;=3,BT392&lt;=5),"3 a 5",IF(AND(BT392&gt;=5.5,BT392&lt;=7.5),"5,5 a 7,5",IF(AND(BT392&gt;=8,BT392&lt;=10),"8 a 10",IF(AND(BT392&gt;=10.5,BT392&lt;=12.5),"10,5 a 12,5",IF(AND(BT392&gt;=13,BT392&lt;=15),"13 a 15",IF(AND(BT392&gt;=15.5,BT392&lt;=17.5),"15,5 a 17,5",IF(AND(BT392&gt;=18,BT392&lt;=20),"18 a 20","Fuera de rango"))))))))))))))))))</f>
        <v>0</v>
      </c>
      <c r="BV392" s="11" t="str">
        <f aca="false">IF(BT392="","",IF(BT392=0,"NORMA",IF(AND(BT392&gt;=-20,BT392&lt;=-18),2,IF(AND(BT392&gt;=-17.5,BT392&lt;=-15.5),2,IF(AND(BT392&gt;=-15,BT392&lt;=-13),3,IF(AND(BT392&gt;=-12.5,BT392&lt;=-10.5),4,IF(AND(BT392&gt;=-10,BT392&lt;=-8),5,IF(AND(BT392&gt;=-7.5,BT392&lt;=-5.5),6,IF(AND(BT392&gt;=-5,BT392&lt;=-3),7,IF(AND(BT392&gt;=-2.5,BT392&lt;=-0.5),8,IF(AND(BT392&gt;=0.5,BT392&lt;=2.5),9,IF(AND(BT392&gt;=3,BT392&lt;=5),10,IF(AND(BT392&gt;=5.5,BT392&lt;=7.5),11,IF(AND(BT392&gt;=8,BT392&lt;=10),12,IF(AND(BT392&gt;=10.5,BT392&lt;=12.5),13,IF(AND(BT392&gt;=13,BT392&lt;=15),14,IF(AND(BT392&gt;=15.5,BT392&lt;=17.5),15,IF(AND(BT392&gt;=18,BT392&lt;=20),16,"Fuera de rango"))))))))))))))))))</f>
        <v>NORMA</v>
      </c>
      <c r="BW392" s="9" t="n">
        <v>-3</v>
      </c>
      <c r="BX392" s="10" t="n">
        <f aca="false">18.5- (0.3*H392)</f>
        <v>6.2</v>
      </c>
      <c r="BY392" s="10" t="n">
        <f aca="false">(BW392)-(BX392)</f>
        <v>-9.2</v>
      </c>
      <c r="BZ392" s="10" t="str">
        <f aca="false">IF(BY392="","",IF(BY392&lt;-27.5,"De -30 a -28",IF(BY392&lt;-25,"De -27,5 a -25,5",IF(BY392&lt;-22.5,"De -25 a -23",IF(BY392&lt;-20,"De -22,5 a -20,5",IF(BY392&lt;-17.5,"De -20 a -18",IF(BY392&lt;-15,"De -17,5 a -15,5",IF(BY392&lt;-12.5,"De -15 a -13",IF(BY392&lt;-10,"De -12,5 a -10,5",IF(BY392&lt;-7.5,"De -10 a -8",IF(BY392&lt;-5,"De -7,5 a -5,5",IF(BY392&lt;-2.5,"De -5 a -3",IF(BY392&lt;0,"De -2,5 a -0,5",IF(BY392&lt;2.5,"De 0 a 2",IF(BY392&lt;5,"De 2,5 a 4,5",IF(BY392&lt;7.5,"De 5 a 7",IF(BY392&lt;10,"De 7,5 a 9,5",IF(BY392&lt;12.5,"De 10 a 12",IF(BY392&lt;15,"De 12,5 a 14,5",IF(BY392&lt;17.5,"De 15 a 17",IF(BY392&lt;20,"De 17,5 a 19,5",IF(BY392&lt;22.5,"De 20 a 22",IF(BY392&lt;25,"De 22,5 a 24,5",IF(BY392&lt;27.5,"De 25 a 27","De 27,5 a 30"))))))))))))))))))))))))</f>
        <v>De -10 a -8</v>
      </c>
      <c r="CA392" s="12" t="n">
        <f aca="false">IF(BY392="","",IF(BY392&lt;=-28,1,IF(BY392&lt;=-25.5,2,IF(BY392&lt;=-23,3,IF(BY392&lt;=-20.5,4,IF(BY392&lt;=-18,5,IF(BY392&lt;=-15.5,6,IF(BY392&lt;=-13,7,IF(BY392&lt;=-10.5,8,IF(BY392&lt;=-8,9,IF(BY392&lt;=-5.5,10,IF(BY392&lt;=-3,11,IF(BY392&lt;=-0.5,12,IF(BY392&lt;=2,13,IF(BY392&lt;=4.5,14,IF(BY392&lt;=7,15,IF(BY392&lt;=9.5,16,IF(BY392&lt;=12,17,IF(BY392&lt;=14.5,18,IF(BY392&lt;=17,19,IF(BY392&lt;=19.5,20,IF(BY392&lt;=22,21,IF(BY392&lt;=24.5,22,IF(BY392&lt;=27,23,IF(BY392&lt;=30,24,"Fuera de rango")))))))))))))))))))))))))</f>
        <v>9</v>
      </c>
      <c r="CB392" s="9" t="n">
        <v>-3</v>
      </c>
      <c r="CC392" s="10" t="n">
        <f aca="false">18.5- (0.3*H392)</f>
        <v>6.2</v>
      </c>
      <c r="CD392" s="10" t="n">
        <f aca="false">(CB392)-(CC392)</f>
        <v>-9.2</v>
      </c>
      <c r="CE392" s="10" t="str">
        <f aca="false">IF(CD392="","",IF(CD392&lt;-27.5,"De -30 a -28",IF(CD392&lt;-25,"De -27,5 a -25,5",IF(CD392&lt;-22.5,"De -25 a -23",IF(CD392&lt;-20,"De -22,5 a -20,5",IF(CD392&lt;-17.5,"De -20 a -18",IF(CD392&lt;-15,"De -17,5 a -15,5",IF(CD392&lt;-12.5,"De -15 a -13",IF(CD392&lt;-10,"De -12,5 a -10,5",IF(CD392&lt;-7.5,"De -10 a -8",IF(CD392&lt;-5,"De -7,5 a -5,5",IF(CD392&lt;-2.5,"De -5 a -3",IF(CD392&lt;0,"De -2,5 a -0,5",IF(CD392&lt;=2,"De 0 a 2",IF(CD392&lt;=4.5,"De 2,5 a 4,5",IF(CD392&lt;=7,"De 5 a 7",IF(CD392&lt;=9.5,"De 7,5 a 9,5",IF(CD392&lt;=12,"De 10 a 12",IF(CD392&lt;=14.5,"De 12,5 a 14,5",IF(CD392&lt;=17,"De 15 a 17",IF(CD392&lt;=19.5,"De 17,5 a 19,5",IF(CD392&lt;=22,"De 20 a 22",IF(CD392&lt;=24.5,"De 22,5 a 24,5",IF(CD392&lt;=27,"De 25 a 27","De 27,5 a 30"))))))))))))))))))))))))</f>
        <v>De -10 a -8</v>
      </c>
      <c r="CF392" s="12" t="n">
        <f aca="false">IF(CD392="","",IF(CD392&lt;-27.5,1,IF(CD392&lt;-25,2,IF(CD392&lt;-22.5,3,IF(CD392&lt;-20,4,IF(CD392&lt;-17.5,5,IF(CD392&lt;-15,6,IF(CD392&lt;-12.5,7,IF(CD392&lt;-10,8,IF(CD392&lt;-7.5,9,IF(CD392&lt;-5,10,IF(CD392&lt;-2.5,11,IF(CD392&lt;0,12,IF(CD392&lt;2.5,13,IF(CD392&lt;5,14,IF(CD392&lt;7.5,15,IF(CD392&lt;10,16,IF(CD392&lt;12.5,17,IF(CD392&lt;15,18,IF(CD392&lt;17.5,19,IF(CD392&lt;20,20,IF(CD392&lt;22.5,21,IF(CD392&lt;25,22,IF(CD392&lt;27.5,23,24))))))))))))))))))))))))</f>
        <v>9</v>
      </c>
      <c r="CG392" s="9" t="n">
        <v>-1</v>
      </c>
      <c r="CH392" s="10" t="str">
        <f aca="false">IF(CG392="","",IF(AND(CG392&gt;=-10,CG392&lt;=-9.5),"-10 a -9,5",IF(AND(CG392&gt;-9.5,CG392&lt;=-8.5),"-9 a -8,5",IF(AND(CG392&gt;-8.5,CG392&lt;=-7.5),"-8 a -7,5",IF(AND(CG392&gt;-7.5,CG392&lt;=-6.5),"-7 a -6,5",IF(AND(CG392&gt;-6.5,CG392&lt;=-5.5),"-6 a -5,5",IF(AND(CG392&gt;-5.5,CG392&lt;=-4.5),"-5 a -4,5",IF(AND(CG392&gt;-4.5,CG392&lt;=-3.5),"-4 a -3,5",IF(AND(CG392&gt;-3.5,CG392&lt;=-2.5),"-3 a -2,5",IF(CG392=-2.25,"-2,25",IF(AND(CG392&gt;-2.5,CG392&lt;=-1.5),"-2 a -1,5",IF(AND(CG392&gt;-1.5,CG392&lt;=-0.5),"-1 a -0,5",IF(AND(CG392&gt;-0.5,CG392&lt;=0.5),"0 a 0,5",IF(AND(CG392&gt;0.5,CG392&lt;=1.5),"1 a 1,5",IF(AND(CG392&gt;1.5,CG392&lt;=2.5),"2 a 2,5",IF(AND(CG392&gt;2.5,CG392&lt;=3.5),"3 a 3,5",IF(AND(CG392&gt;3.5,CG392&lt;=4.5),"4 a 4,5",IF(AND(CG392&gt;4.5,CG392&lt;=5.5),"5 a 5,5",IF(AND(CG392&gt;5.5,CG392&lt;=6.5),"6 a 6,5",IF(AND(CG392&gt;6.5,CG392&lt;=7.5),"7 a 7,5",IF(AND(CG392&gt;7.5,CG392&lt;=8.5),"8 a 8,5",IF(AND(CG392&gt;8.5,CG392&lt;=9.5),"9 a 9,5",IF(CG392&gt;=10,"10","Fuera de rango")))))))))))))))))))))))</f>
        <v>-1 a -0,5</v>
      </c>
      <c r="CI392" s="11" t="n">
        <f aca="false">IF(CG392="","",IF(CG392=-2.25,"NORMA",IF(CG392&lt;=-9.5,1,IF(CG392&lt;=-8.5,2,IF(CG392&lt;=-7.5,3,IF(CG392&lt;=-6.5,4,IF(CG392&lt;=-5.5,5,IF(CG392&lt;=-4.5,6,IF(CG392&lt;=-3.5,7,IF(CG392&lt;=-2.5,8,IF(CG392&lt;=-1.5,9,IF(CG392&lt;=-0.5,10,IF(CG392&lt;=0.5,11,IF(CG392&lt;=1.5,12,IF(CG392&lt;=2.5,13,IF(CG392&lt;=3.5,14,IF(CG392&lt;=4.5,15,IF(CG392&lt;=5.5,16,IF(CG392&lt;=6.5,17,IF(CG392&lt;=7.5,18,IF(CG392&lt;=8.5,19,IF(CG392&lt;=9.5,20,IF(CG392=10,21,"Fuera de rango")))))))))))))))))))))))</f>
        <v>10</v>
      </c>
      <c r="CJ392" s="9" t="n">
        <v>1.5</v>
      </c>
      <c r="CK392" s="10" t="str">
        <f aca="false">IF(CJ392="","",IF(AND(CJ392&gt;=-6,CJ392&lt;=-5.5),"-6 a -5,5",IF(AND(CJ392&gt;-5.5,CJ392&lt;=-4.5),"-5 a -4,5",IF(AND(CJ392&gt;-4.5,CJ392&lt;=-3.5),"-4 a -3,5",IF(AND(CJ392&gt;-3.5,CJ392&lt;=-2.5),"-3 a -2,5",IF(AND(CJ392&gt;-2.5,CJ392&lt;=-1.5),"-2 a -1,5",IF(AND(CJ392&gt;-1.5,CJ392&lt;=-0.5),"-1 a -0,5",IF(AND(CJ392&gt;-0.5,CJ392&lt;=0.5),"0 a 0,5",IF(AND(CJ392&gt;0.5,CJ392&lt;=1.5),"1 a 1,5",IF(AND(CJ392&gt;1.5,CJ392&lt;2.5),"2",IF(AND(CJ392&gt;=2.5,CJ392&lt;=3),"2,5 a 3",IF(AND(CJ392&gt;3,CJ392&lt;=4),"3,5 a 4",IF(AND(CJ392&gt;4,CJ392&lt;=5),"4,5 a 5",IF(AND(CJ392&gt;5,CJ392&lt;=6),"5,5 a 6",IF(AND(CJ392&gt;6,CJ392&lt;=7),"6,5 a 7",IF(AND(CJ392&gt;7,CJ392&lt;=8),"7,5 a 8",IF(AND(CJ392&gt;8,CJ392&lt;=9.5),"8,5 a 9,5",IF(CJ392=10,"10","Fuera de rango"))))))))))))))))))</f>
        <v>1 a 1,5</v>
      </c>
      <c r="CL392" s="11" t="n">
        <f aca="false">IF(CK392="","",IF(OR(CK392="-6 a -5,5",CK392="-6 - -5,5"),1,IF(OR(CK392="-5 a -4,5",CK392="-5 - -4,5"),2,IF(OR(CK392="-4 a -3,5",CK392="-4 - -3,5"),3,IF(OR(CK392="-3 a -2,5",CK392="-3 - -2,5"),4,IF(OR(CK392="-2 a -1,5",CK392="-2 - -1,5"),5,IF(OR(CK392="-1 a -0,5",CK392="-1 - -0,5"),6,IF(OR(CK392="0 a 0,5",CK392="0 - 0,5"),7,IF(OR(CK392="1 a 1,5",CK392="1 - 1,5"),8,IF(CK392="2","NORMA",IF(OR(CK392="2,5 a 3",CK392="2,5 - 3"),9,IF(OR(CK392="3,5 a 4",CK392="3,5 - 4"),10,IF(OR(CK392="4,5 a 5",CK392="4,5 - 5"),11,IF(OR(CK392="5,5 a 6",CK392="5,5 - 6"),12,IF(OR(CK392="6,5 a 7",CK392="6,5 - 7"),13,IF(OR(CK392="7,5 a 8",CK392="7,5 - 8"),14,IF(OR(CK392="8,5 a 9",CK392="8,5 - 9,5",CK392="9 a 9,5"),15,IF(CK392="10",15,IF(OR(CK392="0,5 a 1",CK392="0,5 - 1"),7,"Fuera de rango")))))))))))))))))))</f>
        <v>8</v>
      </c>
      <c r="CN392" s="10" t="str">
        <f aca="false">IF(CM392=0,"0", " ")</f>
        <v>0</v>
      </c>
      <c r="CO392" s="10" t="str">
        <f aca="false">IF(CM392&gt;0,"EME"," ")</f>
        <v> </v>
      </c>
      <c r="CQ392" s="10" t="str">
        <f aca="false">IF(CP392&gt;0,"0", " ")</f>
        <v> </v>
      </c>
      <c r="CR392" s="10" t="str">
        <f aca="false">IF(CP392&gt;0,"EME"," ")</f>
        <v> </v>
      </c>
      <c r="CS392" s="9" t="n">
        <v>0.25</v>
      </c>
      <c r="CV392" s="9" t="n">
        <v>0.5</v>
      </c>
      <c r="CY392" s="9" t="n">
        <v>0</v>
      </c>
      <c r="DB392" s="9" t="n">
        <v>0</v>
      </c>
      <c r="DC392" s="11" t="str">
        <f aca="false">IF(DB392&lt;0,"2"," ")</f>
        <v> </v>
      </c>
      <c r="DD392" s="11" t="str">
        <f aca="false">IF(DB392&lt;0,"MIO"," ")</f>
        <v> </v>
      </c>
      <c r="DE392" s="9" t="n">
        <v>0</v>
      </c>
      <c r="DF392" s="10" t="str">
        <f aca="false">IF(DE392&lt;0,"3"," ")</f>
        <v> </v>
      </c>
      <c r="DG392" s="10" t="str">
        <f aca="false">IF(DE392&lt;0,"AST"," ")</f>
        <v> </v>
      </c>
      <c r="DH392" s="9" t="n">
        <v>0</v>
      </c>
      <c r="DI392" s="10" t="str">
        <f aca="false">IF(DH392&lt;0,"3"," ")</f>
        <v> </v>
      </c>
      <c r="DJ392" s="10" t="str">
        <f aca="false">IF(DH392&lt;0,"AST"," ")</f>
        <v> </v>
      </c>
      <c r="DK392" s="9" t="n">
        <v>0.75</v>
      </c>
      <c r="DL392" s="10" t="str">
        <f aca="false">IF(DK392&gt;0,"4"," ")</f>
        <v>4</v>
      </c>
      <c r="DM392" s="10" t="str">
        <f aca="false">IF(DK392&gt;0,"PRE"," ")</f>
        <v>PRE</v>
      </c>
      <c r="DN392" s="9" t="n">
        <v>0.75</v>
      </c>
      <c r="DO392" s="10" t="str">
        <f aca="false">IF(DN392&gt;0,"4"," ")</f>
        <v>4</v>
      </c>
      <c r="DP392" s="10" t="str">
        <f aca="false">IF(DN392&gt;0,"PRE"," ")</f>
        <v>PRE</v>
      </c>
      <c r="DS392" s="12" t="str">
        <f aca="false">CONCATENATE(CO392,CU392,DA392,DG392,DM392)</f>
        <v>  PRE</v>
      </c>
      <c r="DT392" s="10" t="e">
        <f aca="false" t="array" ref="DT392">_xlfn.IFS(DS392="EME    ","0", DS392=" HIP   ","1", DS392="  MIO  ","2", DS392="   AST ","3", DS392="    PRE","4", DS392="EME   PRE","5", DS392=" HIP  PRE","6", DS392=" HIP AST ","7", DS392="  MIO PRE","8", DS392="  MIOAST ","9", DS392="   ASTPRE","10",DS392=" HIP ASTPRE","11", DS392="  MIOASTPRE","12", DS392="     ","0")</f>
        <v>#N/A</v>
      </c>
      <c r="DV392" s="1" t="e">
        <f aca="false" t="array" ref="DV392">_xlfn.IFS(DU392="SI","2", DU392="NO","1")</f>
        <v>#N/A</v>
      </c>
      <c r="DX392" s="11" t="str">
        <f aca="false">IF(DW392=0,"1","2")</f>
        <v>1</v>
      </c>
      <c r="DY392" s="11" t="str">
        <f aca="false" t="array" ref="DY392">_xlfn.IFS(DW392=0,"0", DW392=0.25, "1", DW392=0.5,"2", DW392=0.75,"3", DW392=1,"4",DW392=1.25,"5", DW392=1.5,"6", DW392=1.75,"7", DW392=2,"8")</f>
        <v>0</v>
      </c>
      <c r="EA392" s="11" t="str">
        <f aca="false">IF(DZ392=0,"1","2")</f>
        <v>1</v>
      </c>
      <c r="EB392" s="11" t="str">
        <f aca="false" t="array" ref="EB392">_xlfn.IFS(DZ392=0,"0", DZ392=0.25, "1", DZ392=0.5,"2", DZ392=0.75,"3", DZ392=1,"4",DZ392=1.25,"5", DZ392=1.5,"6", DZ392=1.75,"7", DZ392=2,"8")</f>
        <v>0</v>
      </c>
      <c r="ED392" s="10" t="str">
        <f aca="false">IF(EC392=0,"1","2")</f>
        <v>1</v>
      </c>
      <c r="EE392" s="11" t="str">
        <f aca="false" t="array" ref="EE392">_xlfn.IFS(EC392=0,"0", EC392=-0.25, "1", EC392=-0.5,"2", EC392=-0.75,"3", EC392=-1,"4",EC392=-1.25,"5", EC392=-1.5,"6", EC392=-1.75,"7", EC392=-2,"8", EC392=-2.25,"9",EC392=-2.5,"10", EC392=-2.75,"11", EC392=-3,"12", EC392=-3.25,"13", EC392=-3.5,"14", EC392=-3.75,"15",EC392=-4,"16")</f>
        <v>0</v>
      </c>
      <c r="EG392" s="10" t="str">
        <f aca="false">IF(EF392=0,"1","2")</f>
        <v>1</v>
      </c>
      <c r="EH392" s="11" t="str">
        <f aca="false" t="array" ref="EH392">_xlfn.IFS(EF392=0,"0", EF392=-0.25, "1", EF392=-0.5,"2", EF392=-0.75,"3", EF392=-1,"4",EF392=-1.25,"5", EF392=-1.5,"6", EF392=-1.75,"7", EF392=-2,"8", EF392=-2.25,"9",EF392=-2.5,"10", EF392=-2.75,"11", EF392=-3,"12", EF392=-3.25,"13", EF392=-3.5,"14", EF392=-3.75,"15",EF392=-4,"16")</f>
        <v>0</v>
      </c>
      <c r="EJ392" s="11" t="str">
        <f aca="false">IF(EI392=0,"1","2")</f>
        <v>1</v>
      </c>
      <c r="EK392" s="11" t="str">
        <f aca="false" t="array" ref="EK392">_xlfn.IFS(EI392=0,"0", EI392=-0.25, "1", EI392=-0.5,"2", EI392=-0.75,"3", EI392=-1,"4",EI392=-1.25,"5", EI392=-1.5,"6", EI392=-1.75,"7", EI392=-2,"8", EI392=-2.25,"9", EI392=-2.25,"9",EI392=-2.5,"10", EI392=-2.75,"11", EI392=-3,"12", EI392=-3.25,"13", EI392=-3.5,"14", EI392=-3.75,"15",EI392=-4,"16", EI392=0.25, "17", EI392=0.5, "18")</f>
        <v>0</v>
      </c>
      <c r="EM392" s="11" t="str">
        <f aca="false">IF(EL392=0,"1","2")</f>
        <v>1</v>
      </c>
      <c r="EN392" s="11" t="str">
        <f aca="false" t="array" ref="EN392">_xlfn.IFS(EL392=0.25,"17",EL392=0.5,"18", EL392=0,"0", EL392=-0.25, "1", EL392=-0.5,"2", EL392=-0.75,"3", EL392=-1,"4",EL392=-1.25,"5", EL392=-1.5,"6", EL392=-1.75,"7", EL392=-2,"8",EL392= -2.25,"9",EL392=-2.5,"10",EL392= -2.75,"11",EL392= -3,"12",EL392= -3.25,"13",EL392= -3.5,"14",EL392= -3.75,"15",EL392=-4,"16")</f>
        <v>0</v>
      </c>
      <c r="EP392" s="11" t="str">
        <f aca="false">IF(EO392=0,"1","2")</f>
        <v>1</v>
      </c>
      <c r="EQ392" s="11" t="str">
        <f aca="false" t="array" ref="EQ392">_xlfn.IFS(EO392=0,"0", EO392=0.25, "1", EO392=0.5,"2", EO392=0.75,"3", EO392=1,"4",EO392=1.25,"5", EO392=1.5,"6", EO392=1.75,"7", EO392=2,"8", EO392=2.25,"9", EO392=2.25,"9",EO392=2.5,"10", EO392=2.75,"11", EO392=3,"12", EO392=3.25,"13", EO392=3.5,"14", EO392=3.75,"15",EO392=4,"16", EO392=-0.25, "17", bq=-0.5, "18")</f>
        <v>0</v>
      </c>
      <c r="ES392" s="11" t="str">
        <f aca="false">IF(ER392=0,"1","2")</f>
        <v>1</v>
      </c>
      <c r="ET392" s="11" t="str">
        <f aca="false" t="array" ref="ET392">_xlfn.IFS(ER392=0,"0", ER392=0.25, "1", ER392=0.5,"2", ER392=0.75,"3", ER392=1,"4",ER392=1.25,"5", ER392=1.5,"6", ER392=1.75,"7", ER392=2,"8", ER392=2.25,"9", ER392=2.25,"9",ER392=2.5,"10", ER392=2.75,"11", ER392=3,"12", ER392=3.25,"13", ER392=3.5,"14", ER392=3.75,"15",ER392=4,"16", ER392=-0.25, "17", bq=-0.5, "18")</f>
        <v>0</v>
      </c>
      <c r="EV392" s="14" t="e">
        <f aca="false">VLOOKUP(EU392,LEYENDA!$G$2:$H$8,2,TRUE())</f>
        <v>#N/A</v>
      </c>
      <c r="EW392" s="14" t="e">
        <f aca="false" t="array" ref="EW392">_xlfn.IFS(EV392="0-5","1", EV392="6-12","2", EV392="13-18","3", EV392="19-24","4", EV392="25-36","5", EV392="37-48","6", EV392="49-60","7")</f>
        <v>#N/A</v>
      </c>
    </row>
    <row r="393" customFormat="false" ht="13.5" hidden="false" customHeight="false" outlineLevel="0" collapsed="false">
      <c r="A393" s="1" t="n">
        <v>118</v>
      </c>
      <c r="B393" s="2" t="n">
        <v>1</v>
      </c>
      <c r="C393" s="33" t="n">
        <v>42427</v>
      </c>
      <c r="E393" s="5" t="str">
        <f aca="false">VLOOKUP(A393,'286'!$A$3:$J$6279,10,FALSE())</f>
        <v>GORDO CILLÁN, CARLA</v>
      </c>
      <c r="F393" s="4" t="str">
        <f aca="false">VLOOKUP(A393,'286'!$A$3:$I$1768,3,FALSE())</f>
        <v>GORCICAR</v>
      </c>
      <c r="G393" s="6" t="n">
        <f aca="false">VLOOKUP(A393,'286'!$A$3:$I$1768,4,FALSE())</f>
        <v>39196</v>
      </c>
      <c r="H393" s="7" t="n">
        <f aca="false">YEAR(C393)-YEAR(G393)</f>
        <v>9</v>
      </c>
      <c r="I393" s="1" t="str">
        <f aca="false">VLOOKUP(H393,LEYENDA!$C$2:$D$6,2,TRUE())</f>
        <v>0-12</v>
      </c>
      <c r="J393" s="5" t="str">
        <f aca="false">VLOOKUP(A393,'286'!$A$3:$I$1768,7,FALSE())</f>
        <v>M</v>
      </c>
      <c r="K393" s="8" t="n">
        <f aca="false">VLOOKUP(A393,'286'!$A$3:$I$1768,2,FALSE())</f>
        <v>0</v>
      </c>
      <c r="L393" s="4" t="str">
        <f aca="false">VLOOKUP(A393,'286'!$A$3:$I$1768,8,FALSE())</f>
        <v>D</v>
      </c>
      <c r="M393" s="4" t="str">
        <f aca="false">VLOOKUP(A393,'286'!$A$3:$I$1768,9,FALSE())</f>
        <v>D</v>
      </c>
      <c r="N393" s="8" t="str">
        <f aca="false">IF(R393=O393, "MISMA","CONTRARIA")</f>
        <v>MISMA</v>
      </c>
      <c r="O393" s="8" t="str">
        <f aca="false" t="array" ref="O393">_xlfn.IFS(L393="D","1", L393="I","2")</f>
        <v>1</v>
      </c>
      <c r="P393" s="8" t="e">
        <f aca="false" t="array" ref="P393">_xlfn.IFS(K393="OD","1", K393="OI","2")</f>
        <v>#N/A</v>
      </c>
      <c r="Q393" s="1" t="str">
        <f aca="false" t="array" ref="Q393">_xlfn.IFS(J393="M","1", J393="H","2")</f>
        <v>1</v>
      </c>
      <c r="R393" s="8" t="str">
        <f aca="false" t="array" ref="R393">_xlfn.IFS(M393="D","1", M393="I","2")</f>
        <v>1</v>
      </c>
      <c r="S393" s="1" t="str">
        <f aca="false" t="array" ref="S393">_xlfn.IFS(N393="CONTRARIA", "1",N393= "MISMA","2")</f>
        <v>2</v>
      </c>
      <c r="T393" s="1" t="str">
        <f aca="false" t="array" ref="T393">_xlfn.IFS(I393="0-12","1", I393="13-24","2", I393="25-40","3", I393="41-60","4", I393="61-100","5")</f>
        <v>1</v>
      </c>
      <c r="U393" s="9" t="n">
        <v>-0.5</v>
      </c>
      <c r="V393" s="1" t="str">
        <f aca="false">IF(U393="","",IF(AND(U393&gt;=-9,U393&lt;=-6.5),"-9 a -6,5",IF(AND(U393&gt;=-6,U393&lt;=-3.5),"-6 a -3,5",IF(AND(U393&gt;=-3,U393&lt;=-1),"-3 a -1",IF(U393=-0.5,"-0,5",IF(AND(U393&gt;=0,U393&lt;=2.5),"0 a 2,5",IF(AND(U393&gt;=3,U393&lt;=5.5),"3 a 5,5",IF(AND(U393&gt;=6,U393&lt;=8.5),"6 a 8,5",IF(AND(U393&gt;=9,U393&lt;=20),"9 a 20","Fuera de rango")))))))))</f>
        <v>-0,5</v>
      </c>
      <c r="W393" s="11" t="str">
        <f aca="false">IF(V393="","",IF(V393="-9 a -6,5",2,IF(V393="-6 a -3,5",3,IF(V393="-3 a -1",4,IF(V393="-0,5","NORMA",IF(V393="0 a 2,5",5,IF(V393="3 a 5,5",6,IF(V393="6 a 8,5",7,IF(V393="9 a 20",8,"Fuera de rango")))))))))</f>
        <v>NORMA</v>
      </c>
      <c r="X393" s="9" t="n">
        <v>0</v>
      </c>
      <c r="Y393" s="11" t="str">
        <f aca="false">IF(X393="","",IF(AND(X393&gt;=0,X393&lt;=4),"0 a 4",IF(AND(X393&gt;=4.5,X393&lt;=8.5),"4,5 a 8,5",IF(X393=9,"9",IF(AND(X393&gt;=9.5,X393&lt;=13),"9,5 a 13",IF(AND(X393&gt;=13.5,X393&lt;=20),"13,5 a 20",IF(AND(X393&gt;=20.5,X393&lt;=35),"20,5 a 35","Fuera de rango")))))))</f>
        <v>0 a 4</v>
      </c>
      <c r="Z393" s="11" t="n">
        <f aca="false">IF(Y393="","",IF(Y393="0 a 4",1,IF(Y393="4,5 a 8,5",2,IF(Y393="9","NORMA",IF(Y393="9,5 a 13",3,IF(Y393="13,5 a 20",4,IF(Y393="20,5 a 35",5,"Fuera de rango")))))))</f>
        <v>1</v>
      </c>
      <c r="AA393" s="9" t="n">
        <v>16</v>
      </c>
      <c r="AB393" s="10" t="str">
        <f aca="false">IF(AA393="","",IF(AND(AA393&gt;=0,AA393&lt;=9),"0 a 9",IF(AND(AA393&gt;=9.5,AA393&lt;=18.5),"9,5 a 18,5",IF(AA393=19,"19",IF(AND(AA393&gt;=19.5,AA393&lt;=28),"19,5 a 28",IF(AND(AA393&gt;=28.5,AA393&lt;=40),"28,5 a 40","Fuera de rango"))))))</f>
        <v>9,5 a 18,5</v>
      </c>
      <c r="AC393" s="11" t="n">
        <f aca="false" t="array" ref="AC393">_xlfn.IFS(AB393="","",AB393="0 a 9",1,AB393="9,5 a 18,5",2,AB393="19","NORMA",AB393="19,5 a 28",3,AB393="28,5 a 40",4,TRUE(),"Fuera de rango")</f>
        <v>2</v>
      </c>
      <c r="AD393" s="9" t="n">
        <v>6</v>
      </c>
      <c r="AE393" s="10" t="str">
        <f aca="false">IF(AD393="","",IF(AND(AD393&gt;=-10,AD393&lt;=0),"De -10 a 0",IF(AND(AD393&gt;=0.5,AD393&lt;=9.5),"0,5 a 9,5",IF(AD393=10,"10",IF(AND(AD393&gt;=10.5,AD393&lt;=20),"10,5 a 20",IF(AND(AD393&gt;=20.5,AD393&lt;=40),"20,5 a 40","Fuera de rango"))))))</f>
        <v>0,5 a 9,5</v>
      </c>
      <c r="AF393" s="12" t="n">
        <f aca="false">IF(AD393="","",IF(AND(AD393&gt;=-10,AD393&lt;=0),1,IF(AND(AD393&gt;=0.5,AD393&lt;=9.5),2,IF(AD393=10,"NORMA",IF(AND(AD393&gt;=10.5,AD393&lt;=20),3,IF(AND(AD393&gt;=20.5,AD393&lt;=40),4,""))))))</f>
        <v>2</v>
      </c>
      <c r="AG393" s="9" t="n">
        <v>9</v>
      </c>
      <c r="AH393" s="10" t="str">
        <f aca="false">IF(AG393="","",IF(AND(AG393&gt;=0,AG393&lt;=4),"0 a 4",IF(AND(AG393&gt;=4.5,AG393&lt;=8.5),"4,5 a 8,5",IF(AG393=9,"9",IF(AND(AG393&gt;=9.5,AG393&lt;=13),"9,5 a 13",IF(AND(AG393&gt;=13.5,AG393&lt;=25),"13,5 a 25","Fuera de rango"))))))</f>
        <v>9</v>
      </c>
      <c r="AI393" s="10" t="str">
        <f aca="false">IF(AH393="","",IF(AH393="0 a 4",1,IF(AH393="4,5 a 8,5",2,IF(AH393="9","NORMA",IF(AH393="9,5 a 13",3,IF(AH393="13,5 a 25",4,""))))))</f>
        <v>NORMA</v>
      </c>
      <c r="AJ393" s="9" t="n">
        <v>5</v>
      </c>
      <c r="AK393" s="10" t="str">
        <f aca="false">IF(AJ393="","",IF(AND(AJ393&gt;=-15,AJ393&lt;=-10.5),"-15 a -10,5",IF(AND(AJ393&gt;=-10,AJ393&lt;=-4),"-10 a -4",IF(AND(AJ393&gt;=-4.5,AJ393&lt;=0),"-4,5 a 0",IF(AND(AJ393&gt;=0.5,AJ393&lt;=4.5),"0,5 a 4,5",IF(AJ393=5,"5",IF(AND(AJ393&gt;=5.5,AJ393&lt;=10),"5,5 a 10",IF(AND(AJ393&gt;=10.5,AJ393&lt;=20),"10,5 a 20","Fuera de rango"))))))))</f>
        <v>5</v>
      </c>
      <c r="AL393" s="11" t="str">
        <f aca="false">IF(AK393="","",IF(AK393="-15 a -10,5",1,IF(AK393="-10 a -4",2,IF(AK393="-4,5 a 0",3,IF(AK393="0,5 a 4,5",4,IF(AK393="5","NORMA",IF(AK393="5,5 a 10",5,IF(AK393="10,5 a 20",6,"Error"))))))))</f>
        <v>NORMA</v>
      </c>
      <c r="AM393" s="9" t="n">
        <v>0</v>
      </c>
      <c r="AN393" s="10" t="str">
        <f aca="false">IF(AM393="","",IF(AND(AM393&gt;=-7.5,AM393&lt;=-5.5),"-7,5 a -5,5",IF(AND(AM393&gt;=-5,AM393&lt;=-3),"-5 a -3",IF(AND(AM393&gt;=-2.5,AM393&lt;=-0.5),"-2,5 a -0,5",IF(AM393=0,"0,00",IF(AND(AM393&gt;=0.5,AM393&lt;=2.5),"0,5 a 2,5",IF(AND(AM393&gt;=3,AM393&lt;=5),"3 a 5",IF(AND(AM393&gt;=5.5,AM393&lt;=7.5),"5,5 a 7,5",IF(AND(AM393&gt;=8,AM393&lt;=10),"8 a 10","Fuera de rango")))))))))</f>
        <v>0,00</v>
      </c>
      <c r="AO393" s="11" t="str">
        <f aca="false">IF(AN393="","",IF(AN393="-7,5 a -5,5",1,IF(AN393="-5 a -3",2,IF(AN393="-2,5 a -0,5",3,IF(AN393="0,00","NORMA",IF(AN393="0,5 a 2,5",4,IF(AN393="3 a 5",5,IF(AN393="5,5 a 7,5",6,IF(AN393="8 a 10",7,"Error")))))))))</f>
        <v>NORMA</v>
      </c>
      <c r="AP393" s="9" t="n">
        <v>3</v>
      </c>
      <c r="AQ393" s="10" t="str">
        <f aca="false">IF(AP393="","",IF(AND(AP393&gt;=-20,AP393&lt;=-9.5),"-20 a -9,5",IF(AND(AP393&gt;=-9,AP393&lt;=-6.5),"-9 a -6,5",IF(AP393=-6,"-6",IF(AND(AP393&gt;=-5.5,AP393&lt;=-3),"-5,5 a -3",IF(AND(AP393&gt;=-2.5,AP393&lt;=0),"-2,5 a 0",IF(AND(AP393&gt;=0.5,AP393&lt;=3),"0,5 a 3",IF(AND(AP393&gt;=3.5,AP393&lt;=6),"3,5 a 6",IF(AND(AP393&gt;=6.5,AP393&lt;=9),"6,5 a 9",IF(AND(AP393&gt;=9.5,AP393&lt;=20),"9,5 a 20","Fuera de rango"))))))))))</f>
        <v>0,5 a 3</v>
      </c>
      <c r="AR393" s="11" t="n">
        <f aca="false">IF(AQ393="","",IF(AQ393="-20 a -9,5",1,IF(AQ393="-9 a -6,5",2,IF(AQ393="-6","NORMA",IF(AQ393="-5,5 a -3",3,IF(AQ393="-2,5 a 0",4,IF(AQ393="0,5 a 3",5,IF(AQ393="3,5 a 6",6,IF(AQ393="6,5 a 9",7,IF(AQ393="9,5 a 20",8,""))))))))))</f>
        <v>5</v>
      </c>
      <c r="AS393" s="9" t="n">
        <v>5</v>
      </c>
      <c r="AT393" s="10" t="str">
        <f aca="false">IF(AS393="","",IF(AND(AS393&gt;=-16,AS393&lt;=-14),"-16 a -14",IF(AND(AS393&gt;=-13.5,AS393&lt;=-11.5),"-13,5 a -11,5",IF(AND(AS393&gt;=-11,AS393&lt;=-9),"-11 a -9",IF(AND(AS393&gt;=-8.5,AS393&lt;=-6.5),"-8,5 a -6,5",IF(AND(AS393&gt;=-6,AS393&lt;=-4),"-6 a -4",IF(AND(AS393&gt;=-3.5,AS393&lt;=-1.5),"-3,5 a -1,5",IF(AND(AS393&gt;=-1,AS393&lt;=1),"-1 a 1",IF(AND(AS393&gt;=1.5,AS393&lt;=3.5),"1,5 a 3,5",IF(AND(AS393&gt;=4,AS393&lt;=6),"4 a 6",IF(AND(AS393&gt;=6.5,AS393&lt;=8.5),"6,5 a 8,5",IF(AND(AS393&gt;=9,AS393&lt;=11),"9 a 11",IF(AND(AS393&gt;=11.5,AS393&lt;=13.5),"11,5 a 13,5",IF(AND(AS393&gt;=14,AS393&lt;=16),"14 a 16",IF(AND(AS393&gt;=16.5,AS393&lt;=18.5),"16,5 a 18,5",IF(AND(AS393&gt;=19,AS393&lt;=21),"19 a 21","Fuera de rango"))))))))))))))))</f>
        <v>4 a 6</v>
      </c>
      <c r="AU393" s="11" t="str">
        <f aca="false" t="array" ref="AU393">IF(AT393="","",_xlfn.IFS(AT393="-16 a -14",1,AT393="-13,5 a -11,5",2,AT393="-11 a -9",3,AT393="-8,5 a -6,5",4,AT393="-6 a -4",5,AT393="-3,5 a -1,5",6,AT393="-1 a 1",7,AT393="1,5 a 3,5",8,AT393="4 a 6","NORMA",AT393="6,5 a 8,5",9,AT393="9 a 11",10,AT393="11,5 a 13,5",11,AT393="14 a 16",12,AT393="16,5 a 18,5",13,AT393="19 a 21",14,TRUE(),""))</f>
        <v>NORMA</v>
      </c>
      <c r="AV393" s="9" t="n">
        <v>-0.25</v>
      </c>
      <c r="AW393" s="10" t="str">
        <f aca="false">IF(AV393="","",IF(AND(AV393&gt;=-1,AV393&lt;=-0.5),"-1 a -0,5",IF(AND(AV393&gt;-0.5,AV393&lt;=0),"De -0,5 a 0",IF(AND(AV393&gt;=0.25,AV393&lt;=0.75),"0,25 a 0,75",IF(AND(AV393&gt;=1,AV393&lt;=1.5),"1 a 1,5",IF(AND(AV393&gt;=1.75,AV393&lt;=2.25),"1,75 a 2,25",IF(AND(AV393&gt;=2.5,AV393&lt;=3),"2,5 a 3",IF(AND(AV393&gt;=3.25,AV393&lt;=3.75),"3,25 a 3,75","Fuera de rango"))))))))</f>
        <v>De -0,5 a 0</v>
      </c>
      <c r="AX393" s="10" t="n">
        <f aca="false">IF(AW393="","",IF(OR(AW393="-1 a -0,5",AW393="-1 a -0.5"),1,IF(OR(AW393="De -0,5 a 0",AW393="-0,5 a 0",AW393="De -0.5 a 0"),2,IF(OR(AW393="0,25 a 0,75",AW393="0.25 a 0.75"),"NORMA",IF(OR(AW393="1 a 1,5",AW393="1 a 1.5"),3,IF(OR(AW393="1,75 a 2,25",AW393="1.75 a 2.25"),4,IF(OR(AW393="2,5 a 3",AW393="2.5 a 3"),5,IF(OR(AW393="3,25 a 3,75",AW393="3.25 a 3.75"),6,""))))))))</f>
        <v>2</v>
      </c>
      <c r="AY393" s="9" t="n">
        <v>1</v>
      </c>
      <c r="AZ393" s="10" t="str">
        <f aca="false">IF(AY393="","",IF(AND(AY393&gt;=-20,AY393&lt;=-9.5),"-20 a -9,5",IF(AND(AY393&gt;=-9,AY393&lt;=-6.5),"-9 a -6,5",IF(AY393=-6,"-6",IF(AND(AY393&gt;=-5.5,AY393&lt;=-3),"-5,5 a -3",IF(AND(AY393&gt;=-2.5,AY393&lt;=0),"-2,5 a 0",IF(AND(AY393&gt;=0.5,AY393&lt;=3),"0,5 a 3",IF(AND(AY393&gt;=3.5,AY393&lt;=6),"3,5 a 6","Fuera de rango"))))))))</f>
        <v>0,5 a 3</v>
      </c>
      <c r="BA393" s="11" t="n">
        <f aca="false">IF(AZ393="","",IF(AZ393="-20 a -9,5",1,IF(AZ393="-9 a -6,5",2,IF(AZ393="-6","NORMA",IF(AZ393="-5,5 a -3",3,IF(AZ393="-2,5 a 0",4,IF(AZ393="0,5 a 3",5,IF(AZ393="3,5 a 6",6,""))))))))</f>
        <v>5</v>
      </c>
      <c r="BB393" s="9" t="n">
        <v>0</v>
      </c>
      <c r="BC393" s="10" t="str">
        <f aca="false" t="array" ref="BC393">IF(BB393="","",_xlfn.IFS(AND(BB393&gt;=0,BB393&lt;=2),"0 a 2",AND(BB393&gt;=2.5,BB393&lt;=4.5),"2,5 a 4,5",AND(BB393&gt;=5,BB393&lt;=7),"5 a 7",AND(BB393&gt;=7.5,BB393&lt;=9.5),"7,5 a 9,5",AND(BB393&gt;=10,BB393&lt;=12),"10 a 12",AND(BB393&gt;=12.5,BB393&lt;=14.5),"12,5 a 14,5",BB393=15,"15",AND(BB393&gt;=15.5,BB393&lt;=17.5),"15,5 a 17,5",AND(BB393&gt;=18,BB393&lt;=20),"18 a 20",AND(BB393&gt;=20.5,BB393&lt;=22.5),"20,5 a 22,5",AND(BB393&gt;=23,BB393&lt;=25),"23 a 25",TRUE(),"Fuera de rango"))</f>
        <v>0 a 2</v>
      </c>
      <c r="BD393" s="11" t="n">
        <f aca="false" t="array" ref="BD393">IF(BC393="","",_xlfn.IFS(BC393="0 a 2",1,BC393="2,5 a 4,5",2,BC393="5 a 7",3,BC393="7,5 a 9,5",4,BC393="10 a 12",5,BC393="12,5 a 14,5",6,BC393="15","NORMA",BC393="15,5 a 17,5",7,BC393="18 a 20",8,BC393="20,5 a 22,5",9,BC393="23 a 25",10,TRUE(),"Fuera de rango"))</f>
        <v>1</v>
      </c>
      <c r="BE393" s="9" t="n">
        <v>30</v>
      </c>
      <c r="BF393" s="10" t="str">
        <f aca="false">IF(BE393="","",IF(AND(BE393&gt;=-20,BE393&lt;=-10),"-20 a -10",IF(AND(BE393&gt;=-9.5,BE393&lt;=0.5),"-9,5 a 0,5",IF(AND(BE393&gt;=1,BE393&lt;=11),"1 a 11",IF(AND(BE393&gt;=11.5,BE393&lt;=20.5),"11,5 a 20,5",IF(BE393=21,"21",IF(AND(BE393&gt;=21.5,BE393&lt;=31.5),"21,5 a 31,5",IF(AND(BE393&gt;=32,BE393&lt;=42),"32 a 42","Fuera de rango"))))))))</f>
        <v>21,5 a 31,5</v>
      </c>
      <c r="BG393" s="11" t="n">
        <f aca="false">IF(BF393="","",IF(BF393="-20 a -10",1,IF(BF393="-9,5 a 0,5",2,IF(BF393="1 a 11",3,IF(BF393="11,5 a 20,5",4,IF(BF393="21","NORMA",IF(BF393="21,5 a 31,5",5,IF(BF393="32 a 42",6,""))))))))</f>
        <v>5</v>
      </c>
      <c r="BH393" s="9" t="n">
        <v>18</v>
      </c>
      <c r="BI393" s="10" t="str">
        <f aca="false">IF(BH393="","",IF(AND(BH393&gt;=-20,BH393&lt;=-15),"-20 a -15",IF(AND(BH393&gt;=-14.5,BH393&lt;=-9.5),"-14,5 a -9,5",IF(AND(BH393&gt;=-9,BH393&lt;=-4),"-9 a -4",IF(AND(BH393&gt;=-3.5,BH393&lt;=2.5),"-3,5 a 2,5",IF(AND(BH393&gt;=3,BH393&lt;=8),"3 a 8",IF(AND(BH393&gt;=8.5,BH393&lt;=14.5),"8,5 a 14,5",IF(BH393=15,"15",IF(AND(BH393&gt;=15.5,BH393&lt;=20.5),"15,5 a 20,5",IF(AND(BH393&gt;=21,BH393&lt;=26),"21 a 26","Fuera de rango"))))))))))</f>
        <v>15,5 a 20,5</v>
      </c>
      <c r="BJ393" s="11" t="n">
        <f aca="false">IF(BI393="","",IF(BI393="-20 a -15",1,IF(BI393="-14,5 a -9,5",2,IF(BI393="-9 a -4",3,IF(BI393="-3,5 a 2,5",4,IF(BI393="3 a 8",5,IF(BI393="8,5 a 14,5",6,IF(BI393="15","NORMA",IF(BI393="15,5 a 20,5",7,IF(BI393="21 a 26",8,IF(BI393="26,5 a 31,5",9,"")))))))))))</f>
        <v>7</v>
      </c>
      <c r="BK393" s="9" t="n">
        <v>0</v>
      </c>
      <c r="BL393" s="10" t="str">
        <f aca="false">IF(BK393="","",IF(AND(BK393&gt;=0,BK393&lt;=2),"0 - 2",IF(AND(BK393&gt;=2.5,BK393&lt;=4.5),"2,5 - 4,5",IF(AND(BK393&gt;=5,BK393&lt;=7),"5 - 7",IF(AND(BK393&gt;=7.5,BK393&lt;=9.5),"7,5 - 9,5",IF(AND(BK393&gt;=10,BK393&lt;=12),"10 - 12",IF(AND(BK393&gt;=12.5,BK393&lt;=13.5),"12,5 - 13,5",IF(BK393=14,"14",IF(AND(BK393&gt;=14.5,BK393&lt;=16.5),"14,5 - 16,5",IF(AND(BK393&gt;=17,BK393&lt;=19),"17 - 19",IF(AND(BK393&gt;=19.5,BK393&lt;=21.5),"19,5 - 21,5",IF(AND(BK393&gt;=22,BK393&lt;=24),"22 - 24",IF(AND(BK393&gt;=24.5,BK393&lt;=26.5),"24,5 - 26,5",IF(AND(BK393&gt;=27,BK393&lt;=29),"27 - 29",IF(AND(BK393&gt;=29.5,BK393&lt;=30),"29,5 - 30","Fuera de rango")))))))))))))))</f>
        <v>0 - 2</v>
      </c>
      <c r="BM393" s="11" t="n">
        <f aca="false">IF(BL393="","",IF(BL393="0 - 2",1,IF(BL393="2,5 - 4,5",2,IF(BL393="5 - 7",3,IF(BL393="7,5 - 9,5",4,IF(BL393="10 - 12",5,IF(BL393="12,5 - 13,5",6,IF(BL393="14","NORMA",IF(BL393="14,5 - 16,5",7,IF(BL393="17 - 19",8,IF(BL393="19,5 - 21,5",9,IF(BL393="22 - 24",10,IF(BL393="24,5 - 26,5",11,IF(BL393="27 - 29",12,IF(BL393="29,5 - 30",13,"")))))))))))))))</f>
        <v>1</v>
      </c>
      <c r="BN393" s="9" t="n">
        <v>18</v>
      </c>
      <c r="BO393" s="11" t="str">
        <f aca="false">IF(BN393="","",IF(AND(BN393&gt;=-20,BN393&lt;=-10),"-20 a -10",IF(AND(BN393&gt;=-9.5,BN393&lt;=0.5),"-9,5 a 0,5",IF(AND(BN393&gt;=1,BN393&lt;=11),"1 a 11",IF(AND(BN393&gt;=11.5,BN393&lt;=21.5),"11,5 a 21,5",IF(BN393=22,"22",IF(AND(BN393&gt;=22.5,BN393&lt;=32.5),"22,5 a 32,5",IF(AND(BN393&gt;=33,BN393&lt;=43),"33 a 43","Fuera de rango"))))))))</f>
        <v>11,5 a 21,5</v>
      </c>
      <c r="BP393" s="11" t="n">
        <f aca="false">IF(BO393="","",IF(BO393="-20 a -10",1,IF(BO393="-9,5 a 0,5",2,IF(BO393="1 a 11",3,IF(BO393="11,5 a 21,5",4,IF(BO393="22","NORMA",IF(BO393="22,5 a 32,5",5,IF(BO393="33 a 43",6,""))))))))</f>
        <v>4</v>
      </c>
      <c r="BQ393" s="9" t="n">
        <v>9</v>
      </c>
      <c r="BR393" s="10" t="str">
        <f aca="false">IF(BQ393="","",IF(AND(BQ393&gt;=-20,BQ393&lt;=-15),"-20 a -15",IF(AND(BQ393&gt;=-14.5,BQ393&lt;=-9.5),"-14,5 a -9,5",IF(AND(BQ393&gt;=-9,BQ393&lt;=-4),"-9 a -4",IF(AND(BQ393&gt;=-3.5,BQ393&lt;=2.5),"-3,5 a 2,5",IF(AND(BQ393&gt;=3,BQ393&lt;=8),"3 a 8",IF(AND(BQ393&gt;=8.5,BQ393&lt;=13.5),"8,5 a 13,5",IF(AND(BQ393&gt;=14,BQ393&lt;=17.5),"14 a 17,5",IF(BQ393=18,"18",IF(AND(BQ393&gt;=18.5,BQ393&lt;=23.5),"18,5 a 23,5",IF(AND(BQ393&gt;=24,BQ393&lt;=29),"24 a 29",IF(AND(BQ393&gt;=29.5,BQ393&lt;=34.5),"29,5 a 34,5",IF(AND(BQ393&gt;=35,BQ393&lt;=40),"35 a 40","Fuera de rango")))))))))))))</f>
        <v>8,5 a 13,5</v>
      </c>
      <c r="BS393" s="11" t="n">
        <f aca="false">IF(BR393="","",IF(BR393="-20 a -15",1,IF(BR393="-14,5 a -9,5",2,IF(BR393="-9 a -4",3,IF(BR393="-3,5 a 2,5",4,IF(BR393="3 a 8",5,IF(BR393="8,5 a 13,5",6,IF(BR393="14 a 17,5",7,IF(BR393="18","NORMA",IF(BR393="18,5 a 23,5",8,IF(BR393="24 a 29",9,IF(BR393="29,5 a 34,5",10,IF(BR393="35 a 40",11,"")))))))))))))</f>
        <v>6</v>
      </c>
      <c r="BT393" s="9" t="n">
        <v>0</v>
      </c>
      <c r="BU393" s="10" t="str">
        <f aca="false">IF(BT393="","",IF(AND(BT393&gt;=-20,BT393&lt;=-18),"-20 a -18",IF(AND(BT393&gt;=-17.5,BT393&lt;=-15.5),"-17,5 a -15,5",IF(AND(BT393&gt;=-15,BT393&lt;=-13),"-15 a -13",IF(AND(BT393&gt;=-12.5,BT393&lt;=-10.5),"-12,5 a -10,5",IF(AND(BT393&gt;=-10,BT393&lt;=-8),"-10 a -8",IF(AND(BT393&gt;=-7.5,BT393&lt;=-5.5),"-7,5 a -5,5",IF(AND(BT393&gt;=-5,BT393&lt;=-3),"-5 a -3",IF(AND(BT393&gt;=-2.5,BT393&lt;=-0.5),"-2,5 a -0,5",IF(BT393=0,"0",IF(AND(BT393&gt;=0.5,BT393&lt;=2.5),"0,5 a 2,5",IF(AND(BT393&gt;=3,BT393&lt;=5),"3 a 5",IF(AND(BT393&gt;=5.5,BT393&lt;=7.5),"5,5 a 7,5",IF(AND(BT393&gt;=8,BT393&lt;=10),"8 a 10",IF(AND(BT393&gt;=10.5,BT393&lt;=12.5),"10,5 a 12,5",IF(AND(BT393&gt;=13,BT393&lt;=15),"13 a 15",IF(AND(BT393&gt;=15.5,BT393&lt;=17.5),"15,5 a 17,5",IF(AND(BT393&gt;=18,BT393&lt;=20),"18 a 20","Fuera de rango"))))))))))))))))))</f>
        <v>0</v>
      </c>
      <c r="BV393" s="11" t="str">
        <f aca="false">IF(BT393="","",IF(BT393=0,"NORMA",IF(AND(BT393&gt;=-20,BT393&lt;=-18),2,IF(AND(BT393&gt;=-17.5,BT393&lt;=-15.5),2,IF(AND(BT393&gt;=-15,BT393&lt;=-13),3,IF(AND(BT393&gt;=-12.5,BT393&lt;=-10.5),4,IF(AND(BT393&gt;=-10,BT393&lt;=-8),5,IF(AND(BT393&gt;=-7.5,BT393&lt;=-5.5),6,IF(AND(BT393&gt;=-5,BT393&lt;=-3),7,IF(AND(BT393&gt;=-2.5,BT393&lt;=-0.5),8,IF(AND(BT393&gt;=0.5,BT393&lt;=2.5),9,IF(AND(BT393&gt;=3,BT393&lt;=5),10,IF(AND(BT393&gt;=5.5,BT393&lt;=7.5),11,IF(AND(BT393&gt;=8,BT393&lt;=10),12,IF(AND(BT393&gt;=10.5,BT393&lt;=12.5),13,IF(AND(BT393&gt;=13,BT393&lt;=15),14,IF(AND(BT393&gt;=15.5,BT393&lt;=17.5),15,IF(AND(BT393&gt;=18,BT393&lt;=20),16,"Fuera de rango"))))))))))))))))))</f>
        <v>NORMA</v>
      </c>
      <c r="BW393" s="9" t="n">
        <v>-13.75</v>
      </c>
      <c r="BX393" s="10" t="n">
        <f aca="false">18.5- (0.3*H393)</f>
        <v>15.8</v>
      </c>
      <c r="BY393" s="10" t="n">
        <f aca="false">(BW393)-(BX393)</f>
        <v>-29.55</v>
      </c>
      <c r="BZ393" s="10" t="str">
        <f aca="false">IF(BY393="","",IF(BY393&lt;-27.5,"De -30 a -28",IF(BY393&lt;-25,"De -27,5 a -25,5",IF(BY393&lt;-22.5,"De -25 a -23",IF(BY393&lt;-20,"De -22,5 a -20,5",IF(BY393&lt;-17.5,"De -20 a -18",IF(BY393&lt;-15,"De -17,5 a -15,5",IF(BY393&lt;-12.5,"De -15 a -13",IF(BY393&lt;-10,"De -12,5 a -10,5",IF(BY393&lt;-7.5,"De -10 a -8",IF(BY393&lt;-5,"De -7,5 a -5,5",IF(BY393&lt;-2.5,"De -5 a -3",IF(BY393&lt;0,"De -2,5 a -0,5",IF(BY393&lt;2.5,"De 0 a 2",IF(BY393&lt;5,"De 2,5 a 4,5",IF(BY393&lt;7.5,"De 5 a 7",IF(BY393&lt;10,"De 7,5 a 9,5",IF(BY393&lt;12.5,"De 10 a 12",IF(BY393&lt;15,"De 12,5 a 14,5",IF(BY393&lt;17.5,"De 15 a 17",IF(BY393&lt;20,"De 17,5 a 19,5",IF(BY393&lt;22.5,"De 20 a 22",IF(BY393&lt;25,"De 22,5 a 24,5",IF(BY393&lt;27.5,"De 25 a 27","De 27,5 a 30"))))))))))))))))))))))))</f>
        <v>De -30 a -28</v>
      </c>
      <c r="CA393" s="12" t="n">
        <f aca="false">IF(BY393="","",IF(BY393&lt;=-28,1,IF(BY393&lt;=-25.5,2,IF(BY393&lt;=-23,3,IF(BY393&lt;=-20.5,4,IF(BY393&lt;=-18,5,IF(BY393&lt;=-15.5,6,IF(BY393&lt;=-13,7,IF(BY393&lt;=-10.5,8,IF(BY393&lt;=-8,9,IF(BY393&lt;=-5.5,10,IF(BY393&lt;=-3,11,IF(BY393&lt;=-0.5,12,IF(BY393&lt;=2,13,IF(BY393&lt;=4.5,14,IF(BY393&lt;=7,15,IF(BY393&lt;=9.5,16,IF(BY393&lt;=12,17,IF(BY393&lt;=14.5,18,IF(BY393&lt;=17,19,IF(BY393&lt;=19.5,20,IF(BY393&lt;=22,21,IF(BY393&lt;=24.5,22,IF(BY393&lt;=27,23,IF(BY393&lt;=30,24,"Fuera de rango")))))))))))))))))))))))))</f>
        <v>1</v>
      </c>
      <c r="CB393" s="9" t="n">
        <v>-13</v>
      </c>
      <c r="CC393" s="10" t="n">
        <f aca="false">18.5- (0.3*H393)</f>
        <v>15.8</v>
      </c>
      <c r="CD393" s="10" t="n">
        <f aca="false">(CB393)-(CC393)</f>
        <v>-28.8</v>
      </c>
      <c r="CE393" s="10" t="str">
        <f aca="false">IF(CD393="","",IF(CD393&lt;-27.5,"De -30 a -28",IF(CD393&lt;-25,"De -27,5 a -25,5",IF(CD393&lt;-22.5,"De -25 a -23",IF(CD393&lt;-20,"De -22,5 a -20,5",IF(CD393&lt;-17.5,"De -20 a -18",IF(CD393&lt;-15,"De -17,5 a -15,5",IF(CD393&lt;-12.5,"De -15 a -13",IF(CD393&lt;-10,"De -12,5 a -10,5",IF(CD393&lt;-7.5,"De -10 a -8",IF(CD393&lt;-5,"De -7,5 a -5,5",IF(CD393&lt;-2.5,"De -5 a -3",IF(CD393&lt;0,"De -2,5 a -0,5",IF(CD393&lt;=2,"De 0 a 2",IF(CD393&lt;=4.5,"De 2,5 a 4,5",IF(CD393&lt;=7,"De 5 a 7",IF(CD393&lt;=9.5,"De 7,5 a 9,5",IF(CD393&lt;=12,"De 10 a 12",IF(CD393&lt;=14.5,"De 12,5 a 14,5",IF(CD393&lt;=17,"De 15 a 17",IF(CD393&lt;=19.5,"De 17,5 a 19,5",IF(CD393&lt;=22,"De 20 a 22",IF(CD393&lt;=24.5,"De 22,5 a 24,5",IF(CD393&lt;=27,"De 25 a 27","De 27,5 a 30"))))))))))))))))))))))))</f>
        <v>De -30 a -28</v>
      </c>
      <c r="CF393" s="12" t="n">
        <f aca="false">IF(CD393="","",IF(CD393&lt;-27.5,1,IF(CD393&lt;-25,2,IF(CD393&lt;-22.5,3,IF(CD393&lt;-20,4,IF(CD393&lt;-17.5,5,IF(CD393&lt;-15,6,IF(CD393&lt;-12.5,7,IF(CD393&lt;-10,8,IF(CD393&lt;-7.5,9,IF(CD393&lt;-5,10,IF(CD393&lt;-2.5,11,IF(CD393&lt;0,12,IF(CD393&lt;2.5,13,IF(CD393&lt;5,14,IF(CD393&lt;7.5,15,IF(CD393&lt;10,16,IF(CD393&lt;12.5,17,IF(CD393&lt;15,18,IF(CD393&lt;17.5,19,IF(CD393&lt;20,20,IF(CD393&lt;22.5,21,IF(CD393&lt;25,22,IF(CD393&lt;27.5,23,24))))))))))))))))))))))))</f>
        <v>1</v>
      </c>
      <c r="CG393" s="9" t="n">
        <v>-3.75</v>
      </c>
      <c r="CH393" s="10" t="str">
        <f aca="false">IF(CG393="","",IF(AND(CG393&gt;=-10,CG393&lt;=-9.5),"-10 a -9,5",IF(AND(CG393&gt;-9.5,CG393&lt;=-8.5),"-9 a -8,5",IF(AND(CG393&gt;-8.5,CG393&lt;=-7.5),"-8 a -7,5",IF(AND(CG393&gt;-7.5,CG393&lt;=-6.5),"-7 a -6,5",IF(AND(CG393&gt;-6.5,CG393&lt;=-5.5),"-6 a -5,5",IF(AND(CG393&gt;-5.5,CG393&lt;=-4.5),"-5 a -4,5",IF(AND(CG393&gt;-4.5,CG393&lt;=-3.5),"-4 a -3,5",IF(AND(CG393&gt;-3.5,CG393&lt;=-2.5),"-3 a -2,5",IF(CG393=-2.25,"-2,25",IF(AND(CG393&gt;-2.5,CG393&lt;=-1.5),"-2 a -1,5",IF(AND(CG393&gt;-1.5,CG393&lt;=-0.5),"-1 a -0,5",IF(AND(CG393&gt;-0.5,CG393&lt;=0.5),"0 a 0,5",IF(AND(CG393&gt;0.5,CG393&lt;=1.5),"1 a 1,5",IF(AND(CG393&gt;1.5,CG393&lt;=2.5),"2 a 2,5",IF(AND(CG393&gt;2.5,CG393&lt;=3.5),"3 a 3,5",IF(AND(CG393&gt;3.5,CG393&lt;=4.5),"4 a 4,5",IF(AND(CG393&gt;4.5,CG393&lt;=5.5),"5 a 5,5",IF(AND(CG393&gt;5.5,CG393&lt;=6.5),"6 a 6,5",IF(AND(CG393&gt;6.5,CG393&lt;=7.5),"7 a 7,5",IF(AND(CG393&gt;7.5,CG393&lt;=8.5),"8 a 8,5",IF(AND(CG393&gt;8.5,CG393&lt;=9.5),"9 a 9,5",IF(CG393&gt;=10,"10","Fuera de rango")))))))))))))))))))))))</f>
        <v>-4 a -3,5</v>
      </c>
      <c r="CI393" s="11" t="n">
        <f aca="false">IF(CG393="","",IF(CG393=-2.25,"NORMA",IF(CG393&lt;=-9.5,1,IF(CG393&lt;=-8.5,2,IF(CG393&lt;=-7.5,3,IF(CG393&lt;=-6.5,4,IF(CG393&lt;=-5.5,5,IF(CG393&lt;=-4.5,6,IF(CG393&lt;=-3.5,7,IF(CG393&lt;=-2.5,8,IF(CG393&lt;=-1.5,9,IF(CG393&lt;=-0.5,10,IF(CG393&lt;=0.5,11,IF(CG393&lt;=1.5,12,IF(CG393&lt;=2.5,13,IF(CG393&lt;=3.5,14,IF(CG393&lt;=4.5,15,IF(CG393&lt;=5.5,16,IF(CG393&lt;=6.5,17,IF(CG393&lt;=7.5,18,IF(CG393&lt;=8.5,19,IF(CG393&lt;=9.5,20,IF(CG393=10,21,"Fuera de rango")))))))))))))))))))))))</f>
        <v>7</v>
      </c>
      <c r="CJ393" s="9" t="n">
        <v>3</v>
      </c>
      <c r="CK393" s="10" t="str">
        <f aca="false">IF(CJ393="","",IF(AND(CJ393&gt;=-6,CJ393&lt;=-5.5),"-6 a -5,5",IF(AND(CJ393&gt;-5.5,CJ393&lt;=-4.5),"-5 a -4,5",IF(AND(CJ393&gt;-4.5,CJ393&lt;=-3.5),"-4 a -3,5",IF(AND(CJ393&gt;-3.5,CJ393&lt;=-2.5),"-3 a -2,5",IF(AND(CJ393&gt;-2.5,CJ393&lt;=-1.5),"-2 a -1,5",IF(AND(CJ393&gt;-1.5,CJ393&lt;=-0.5),"-1 a -0,5",IF(AND(CJ393&gt;-0.5,CJ393&lt;=0.5),"0 a 0,5",IF(AND(CJ393&gt;0.5,CJ393&lt;=1.5),"1 a 1,5",IF(AND(CJ393&gt;1.5,CJ393&lt;2.5),"2",IF(AND(CJ393&gt;=2.5,CJ393&lt;=3),"2,5 a 3",IF(AND(CJ393&gt;3,CJ393&lt;=4),"3,5 a 4",IF(AND(CJ393&gt;4,CJ393&lt;=5),"4,5 a 5",IF(AND(CJ393&gt;5,CJ393&lt;=6),"5,5 a 6",IF(AND(CJ393&gt;6,CJ393&lt;=7),"6,5 a 7",IF(AND(CJ393&gt;7,CJ393&lt;=8),"7,5 a 8",IF(AND(CJ393&gt;8,CJ393&lt;=9.5),"8,5 a 9,5",IF(CJ393=10,"10","Fuera de rango"))))))))))))))))))</f>
        <v>2,5 a 3</v>
      </c>
      <c r="CL393" s="11" t="n">
        <f aca="false">IF(CK393="","",IF(OR(CK393="-6 a -5,5",CK393="-6 - -5,5"),1,IF(OR(CK393="-5 a -4,5",CK393="-5 - -4,5"),2,IF(OR(CK393="-4 a -3,5",CK393="-4 - -3,5"),3,IF(OR(CK393="-3 a -2,5",CK393="-3 - -2,5"),4,IF(OR(CK393="-2 a -1,5",CK393="-2 - -1,5"),5,IF(OR(CK393="-1 a -0,5",CK393="-1 - -0,5"),6,IF(OR(CK393="0 a 0,5",CK393="0 - 0,5"),7,IF(OR(CK393="1 a 1,5",CK393="1 - 1,5"),8,IF(CK393="2","NORMA",IF(OR(CK393="2,5 a 3",CK393="2,5 - 3"),9,IF(OR(CK393="3,5 a 4",CK393="3,5 - 4"),10,IF(OR(CK393="4,5 a 5",CK393="4,5 - 5"),11,IF(OR(CK393="5,5 a 6",CK393="5,5 - 6"),12,IF(OR(CK393="6,5 a 7",CK393="6,5 - 7"),13,IF(OR(CK393="7,5 a 8",CK393="7,5 - 8"),14,IF(OR(CK393="8,5 a 9",CK393="8,5 - 9,5",CK393="9 a 9,5"),15,IF(CK393="10",15,IF(OR(CK393="0,5 a 1",CK393="0,5 - 1"),7,"Fuera de rango")))))))))))))))))))</f>
        <v>9</v>
      </c>
      <c r="CN393" s="10" t="str">
        <f aca="false">IF(CM393=0,"0", " ")</f>
        <v>0</v>
      </c>
      <c r="CO393" s="10" t="str">
        <f aca="false">IF(CM393&gt;0,"EME"," ")</f>
        <v> </v>
      </c>
      <c r="CQ393" s="10" t="str">
        <f aca="false">IF(CP393&gt;0,"0", " ")</f>
        <v> </v>
      </c>
      <c r="CR393" s="10" t="str">
        <f aca="false">IF(CP393&gt;0,"EME"," ")</f>
        <v> </v>
      </c>
      <c r="CS393" s="9" t="n">
        <v>0</v>
      </c>
      <c r="CV393" s="9" t="n">
        <v>0</v>
      </c>
      <c r="CY393" s="9" t="n">
        <v>0</v>
      </c>
      <c r="DB393" s="9" t="n">
        <v>0</v>
      </c>
      <c r="DC393" s="11" t="str">
        <f aca="false">IF(DB393&lt;0,"2"," ")</f>
        <v> </v>
      </c>
      <c r="DD393" s="11" t="str">
        <f aca="false">IF(DB393&lt;0,"MIO"," ")</f>
        <v> </v>
      </c>
      <c r="DE393" s="9" t="n">
        <v>0</v>
      </c>
      <c r="DF393" s="10" t="str">
        <f aca="false">IF(DE393&lt;0,"3"," ")</f>
        <v> </v>
      </c>
      <c r="DG393" s="10" t="str">
        <f aca="false">IF(DE393&lt;0,"AST"," ")</f>
        <v> </v>
      </c>
      <c r="DH393" s="9" t="n">
        <v>0</v>
      </c>
      <c r="DI393" s="10" t="str">
        <f aca="false">IF(DH393&lt;0,"3"," ")</f>
        <v> </v>
      </c>
      <c r="DJ393" s="10" t="str">
        <f aca="false">IF(DH393&lt;0,"AST"," ")</f>
        <v> </v>
      </c>
      <c r="DK393" s="9" t="n">
        <v>0</v>
      </c>
      <c r="DL393" s="10" t="str">
        <f aca="false">IF(DK393&gt;0,"4"," ")</f>
        <v> </v>
      </c>
      <c r="DM393" s="10" t="str">
        <f aca="false">IF(DK393&gt;0,"PRE"," ")</f>
        <v> </v>
      </c>
      <c r="DN393" s="9" t="n">
        <v>0</v>
      </c>
      <c r="DO393" s="10" t="str">
        <f aca="false">IF(DN393&gt;0,"4"," ")</f>
        <v> </v>
      </c>
      <c r="DP393" s="10" t="str">
        <f aca="false">IF(DN393&gt;0,"PRE"," ")</f>
        <v> </v>
      </c>
      <c r="DS393" s="12" t="str">
        <f aca="false">CONCATENATE(CO393,CU393,DA393,DG393,DM393)</f>
        <v>   </v>
      </c>
      <c r="DT393" s="10" t="e">
        <f aca="false" t="array" ref="DT393">_xlfn.IFS(DS393="EME    ","0", DS393=" HIP   ","1", DS393="  MIO  ","2", DS393="   AST ","3", DS393="    PRE","4", DS393="EME   PRE","5", DS393=" HIP  PRE","6", DS393=" HIP AST ","7", DS393="  MIO PRE","8", DS393="  MIOAST ","9", DS393="   ASTPRE","10",DS393=" HIP ASTPRE","11", DS393="  MIOASTPRE","12", DS393="     ","0")</f>
        <v>#N/A</v>
      </c>
      <c r="DV393" s="1" t="e">
        <f aca="false" t="array" ref="DV393">_xlfn.IFS(DU393="SI","2", DU393="NO","1")</f>
        <v>#N/A</v>
      </c>
      <c r="DX393" s="11" t="str">
        <f aca="false">IF(DW393=0,"1","2")</f>
        <v>1</v>
      </c>
      <c r="DY393" s="11" t="str">
        <f aca="false" t="array" ref="DY393">_xlfn.IFS(DW393=0,"0", DW393=0.25, "1", DW393=0.5,"2", DW393=0.75,"3", DW393=1,"4",DW393=1.25,"5", DW393=1.5,"6", DW393=1.75,"7", DW393=2,"8")</f>
        <v>0</v>
      </c>
      <c r="EA393" s="11" t="str">
        <f aca="false">IF(DZ393=0,"1","2")</f>
        <v>1</v>
      </c>
      <c r="EB393" s="11" t="str">
        <f aca="false" t="array" ref="EB393">_xlfn.IFS(DZ393=0,"0", DZ393=0.25, "1", DZ393=0.5,"2", DZ393=0.75,"3", DZ393=1,"4",DZ393=1.25,"5", DZ393=1.5,"6", DZ393=1.75,"7", DZ393=2,"8")</f>
        <v>0</v>
      </c>
      <c r="ED393" s="10" t="str">
        <f aca="false">IF(EC393=0,"1","2")</f>
        <v>1</v>
      </c>
      <c r="EE393" s="11" t="str">
        <f aca="false" t="array" ref="EE393">_xlfn.IFS(EC393=0,"0", EC393=-0.25, "1", EC393=-0.5,"2", EC393=-0.75,"3", EC393=-1,"4",EC393=-1.25,"5", EC393=-1.5,"6", EC393=-1.75,"7", EC393=-2,"8", EC393=-2.25,"9",EC393=-2.5,"10", EC393=-2.75,"11", EC393=-3,"12", EC393=-3.25,"13", EC393=-3.5,"14", EC393=-3.75,"15",EC393=-4,"16")</f>
        <v>0</v>
      </c>
      <c r="EG393" s="10" t="str">
        <f aca="false">IF(EF393=0,"1","2")</f>
        <v>1</v>
      </c>
      <c r="EH393" s="11" t="str">
        <f aca="false" t="array" ref="EH393">_xlfn.IFS(EF393=0,"0", EF393=-0.25, "1", EF393=-0.5,"2", EF393=-0.75,"3", EF393=-1,"4",EF393=-1.25,"5", EF393=-1.5,"6", EF393=-1.75,"7", EF393=-2,"8", EF393=-2.25,"9",EF393=-2.5,"10", EF393=-2.75,"11", EF393=-3,"12", EF393=-3.25,"13", EF393=-3.5,"14", EF393=-3.75,"15",EF393=-4,"16")</f>
        <v>0</v>
      </c>
      <c r="EJ393" s="11" t="str">
        <f aca="false">IF(EI393=0,"1","2")</f>
        <v>1</v>
      </c>
      <c r="EK393" s="11" t="str">
        <f aca="false" t="array" ref="EK393">_xlfn.IFS(EI393=0,"0", EI393=-0.25, "1", EI393=-0.5,"2", EI393=-0.75,"3", EI393=-1,"4",EI393=-1.25,"5", EI393=-1.5,"6", EI393=-1.75,"7", EI393=-2,"8", EI393=-2.25,"9", EI393=-2.25,"9",EI393=-2.5,"10", EI393=-2.75,"11", EI393=-3,"12", EI393=-3.25,"13", EI393=-3.5,"14", EI393=-3.75,"15",EI393=-4,"16", EI393=0.25, "17", EI393=0.5, "18")</f>
        <v>0</v>
      </c>
      <c r="EM393" s="11" t="str">
        <f aca="false">IF(EL393=0,"1","2")</f>
        <v>1</v>
      </c>
      <c r="EN393" s="11" t="str">
        <f aca="false" t="array" ref="EN393">_xlfn.IFS(EL393=0.25,"17",EL393=0.5,"18", EL393=0,"0", EL393=-0.25, "1", EL393=-0.5,"2", EL393=-0.75,"3", EL393=-1,"4",EL393=-1.25,"5", EL393=-1.5,"6", EL393=-1.75,"7", EL393=-2,"8",EL393= -2.25,"9",EL393=-2.5,"10",EL393= -2.75,"11",EL393= -3,"12",EL393= -3.25,"13",EL393= -3.5,"14",EL393= -3.75,"15",EL393=-4,"16")</f>
        <v>0</v>
      </c>
      <c r="EP393" s="11" t="str">
        <f aca="false">IF(EO393=0,"1","2")</f>
        <v>1</v>
      </c>
      <c r="EQ393" s="11" t="str">
        <f aca="false" t="array" ref="EQ393">_xlfn.IFS(EO393=0,"0", EO393=0.25, "1", EO393=0.5,"2", EO393=0.75,"3", EO393=1,"4",EO393=1.25,"5", EO393=1.5,"6", EO393=1.75,"7", EO393=2,"8", EO393=2.25,"9", EO393=2.25,"9",EO393=2.5,"10", EO393=2.75,"11", EO393=3,"12", EO393=3.25,"13", EO393=3.5,"14", EO393=3.75,"15",EO393=4,"16", EO393=-0.25, "17", bq=-0.5, "18")</f>
        <v>0</v>
      </c>
      <c r="ES393" s="11" t="str">
        <f aca="false">IF(ER393=0,"1","2")</f>
        <v>1</v>
      </c>
      <c r="ET393" s="11" t="str">
        <f aca="false" t="array" ref="ET393">_xlfn.IFS(ER393=0,"0", ER393=0.25, "1", ER393=0.5,"2", ER393=0.75,"3", ER393=1,"4",ER393=1.25,"5", ER393=1.5,"6", ER393=1.75,"7", ER393=2,"8", ER393=2.25,"9", ER393=2.25,"9",ER393=2.5,"10", ER393=2.75,"11", ER393=3,"12", ER393=3.25,"13", ER393=3.5,"14", ER393=3.75,"15",ER393=4,"16", ER393=-0.25, "17", bq=-0.5, "18")</f>
        <v>0</v>
      </c>
      <c r="EV393" s="14" t="e">
        <f aca="false">VLOOKUP(EU393,LEYENDA!$G$2:$H$8,2,TRUE())</f>
        <v>#N/A</v>
      </c>
      <c r="EW393" s="14" t="e">
        <f aca="false" t="array" ref="EW393">_xlfn.IFS(EV393="0-5","1", EV393="6-12","2", EV393="13-18","3", EV393="19-24","4", EV393="25-36","5", EV393="37-48","6", EV393="49-60","7")</f>
        <v>#N/A</v>
      </c>
    </row>
    <row r="394" customFormat="false" ht="13.5" hidden="false" customHeight="false" outlineLevel="0" collapsed="false">
      <c r="A394" s="1" t="n">
        <v>118</v>
      </c>
      <c r="B394" s="2" t="n">
        <v>2</v>
      </c>
      <c r="C394" s="33" t="n">
        <v>43344</v>
      </c>
      <c r="E394" s="5" t="str">
        <f aca="false">VLOOKUP(A394,'286'!$A$3:$J$6279,10,FALSE())</f>
        <v>GORDO CILLÁN, CARLA</v>
      </c>
      <c r="F394" s="4" t="str">
        <f aca="false">VLOOKUP(A394,'286'!$A$3:$I$1768,3,FALSE())</f>
        <v>GORCICAR</v>
      </c>
      <c r="G394" s="6" t="n">
        <f aca="false">VLOOKUP(A394,'286'!$A$3:$I$1768,4,FALSE())</f>
        <v>39196</v>
      </c>
      <c r="H394" s="7" t="n">
        <f aca="false">YEAR(C394)-YEAR(G394)</f>
        <v>11</v>
      </c>
      <c r="I394" s="1" t="str">
        <f aca="false">VLOOKUP(H394,LEYENDA!$C$2:$D$6,2,TRUE())</f>
        <v>0-12</v>
      </c>
      <c r="J394" s="5" t="str">
        <f aca="false">VLOOKUP(A394,'286'!$A$3:$I$1768,7,FALSE())</f>
        <v>M</v>
      </c>
      <c r="K394" s="8" t="n">
        <f aca="false">VLOOKUP(A394,'286'!$A$3:$I$1768,2,FALSE())</f>
        <v>0</v>
      </c>
      <c r="L394" s="4" t="str">
        <f aca="false">VLOOKUP(A394,'286'!$A$3:$I$1768,8,FALSE())</f>
        <v>D</v>
      </c>
      <c r="M394" s="4" t="str">
        <f aca="false">VLOOKUP(A394,'286'!$A$3:$I$1768,9,FALSE())</f>
        <v>D</v>
      </c>
      <c r="N394" s="8" t="str">
        <f aca="false">IF(R394=O394, "MISMA","CONTRARIA")</f>
        <v>MISMA</v>
      </c>
      <c r="O394" s="8" t="str">
        <f aca="false" t="array" ref="O394">_xlfn.IFS(L394="D","1", L394="I","2")</f>
        <v>1</v>
      </c>
      <c r="P394" s="8" t="e">
        <f aca="false" t="array" ref="P394">_xlfn.IFS(K394="OD","1", K394="OI","2")</f>
        <v>#N/A</v>
      </c>
      <c r="Q394" s="1" t="str">
        <f aca="false" t="array" ref="Q394">_xlfn.IFS(J394="M","1", J394="H","2")</f>
        <v>1</v>
      </c>
      <c r="R394" s="8" t="str">
        <f aca="false" t="array" ref="R394">_xlfn.IFS(M394="D","1", M394="I","2")</f>
        <v>1</v>
      </c>
      <c r="S394" s="1" t="str">
        <f aca="false" t="array" ref="S394">_xlfn.IFS(N394="CONTRARIA", "1",N394= "MISMA","2")</f>
        <v>2</v>
      </c>
      <c r="T394" s="1" t="str">
        <f aca="false" t="array" ref="T394">_xlfn.IFS(I394="0-12","1", I394="13-24","2", I394="25-40","3", I394="41-60","4", I394="61-100","5")</f>
        <v>1</v>
      </c>
      <c r="U394" s="9" t="n">
        <v>-2</v>
      </c>
      <c r="V394" s="11" t="str">
        <f aca="false">IF(U394="","",IF(AND(U394&gt;=-9,U394&lt;=-6.5),"-9 a -6,5",IF(AND(U394&gt;=-6,U394&lt;=-3.5),"-6 a -3,5",IF(AND(U394&gt;=-3,U394&lt;=-1),"-3 a -1",IF(U394=-0.5,"-0,5",IF(AND(U394&gt;=0,U394&lt;=2.5),"0 a 2,5",IF(AND(U394&gt;=3,U394&lt;=5.5),"3 a 5,5",IF(AND(U394&gt;=6,U394&lt;=8.5),"6 a 8,5",IF(AND(U394&gt;=9,U394&lt;=20),"9 a 20","Fuera de rango")))))))))</f>
        <v>-3 a -1</v>
      </c>
      <c r="W394" s="11" t="n">
        <f aca="false">IF(V394="","",IF(V394="-9 a -6,5",2,IF(V394="-6 a -3,5",3,IF(V394="-3 a -1",4,IF(V394="-0,5","NORMA",IF(V394="0 a 2,5",5,IF(V394="3 a 5,5",6,IF(V394="6 a 8,5",7,IF(V394="9 a 20",8,"Fuera de rango")))))))))</f>
        <v>4</v>
      </c>
      <c r="X394" s="9" t="n">
        <v>17</v>
      </c>
      <c r="Y394" s="11" t="str">
        <f aca="false">IF(X394="","",IF(AND(X394&gt;=0,X394&lt;=4),"0 a 4",IF(AND(X394&gt;=4.5,X394&lt;=8.5),"4,5 a 8,5",IF(X394=9,"9",IF(AND(X394&gt;=9.5,X394&lt;=13),"9,5 a 13",IF(AND(X394&gt;=13.5,X394&lt;=20),"13,5 a 20",IF(AND(X394&gt;=20.5,X394&lt;=35),"20,5 a 35","Fuera de rango")))))))</f>
        <v>13,5 a 20</v>
      </c>
      <c r="Z394" s="11" t="n">
        <f aca="false">IF(Y394="","",IF(Y394="0 a 4",1,IF(Y394="4,5 a 8,5",2,IF(Y394="9","NORMA",IF(Y394="9,5 a 13",3,IF(Y394="13,5 a 20",4,IF(Y394="20,5 a 35",5,"Fuera de rango")))))))</f>
        <v>4</v>
      </c>
      <c r="AA394" s="9" t="n">
        <v>30</v>
      </c>
      <c r="AB394" s="10" t="str">
        <f aca="false">IF(AA394="","",IF(AND(AA394&gt;=0,AA394&lt;=9),"0 a 9",IF(AND(AA394&gt;=9.5,AA394&lt;=18.5),"9,5 a 18,5",IF(AA394=19,"19",IF(AND(AA394&gt;=19.5,AA394&lt;=28),"19,5 a 28",IF(AND(AA394&gt;=28.5,AA394&lt;=40),"28,5 a 40","Fuera de rango"))))))</f>
        <v>28,5 a 40</v>
      </c>
      <c r="AC394" s="11" t="n">
        <f aca="false" t="array" ref="AC394">_xlfn.IFS(AB394="","",AB394="0 a 9",1,AB394="9,5 a 18,5",2,AB394="19","NORMA",AB394="19,5 a 28",3,AB394="28,5 a 40",4,TRUE(),"Fuera de rango")</f>
        <v>4</v>
      </c>
      <c r="AD394" s="9" t="n">
        <v>8</v>
      </c>
      <c r="AE394" s="10" t="str">
        <f aca="false">IF(AD394="","",IF(AND(AD394&gt;=-10,AD394&lt;=0),"De -10 a 0",IF(AND(AD394&gt;=0.5,AD394&lt;=9.5),"0,5 a 9,5",IF(AD394=10,"10",IF(AND(AD394&gt;=10.5,AD394&lt;=20),"10,5 a 20",IF(AND(AD394&gt;=20.5,AD394&lt;=40),"20,5 a 40","Fuera de rango"))))))</f>
        <v>0,5 a 9,5</v>
      </c>
      <c r="AF394" s="12" t="n">
        <f aca="false">IF(AD394="","",IF(AND(AD394&gt;=-10,AD394&lt;=0),1,IF(AND(AD394&gt;=0.5,AD394&lt;=9.5),2,IF(AD394=10,"NORMA",IF(AND(AD394&gt;=10.5,AD394&lt;=20),3,IF(AND(AD394&gt;=20.5,AD394&lt;=40),4,""))))))</f>
        <v>2</v>
      </c>
      <c r="AG394" s="9" t="n">
        <v>10</v>
      </c>
      <c r="AH394" s="10" t="str">
        <f aca="false">IF(AG394="","",IF(AND(AG394&gt;=0,AG394&lt;=4),"0 a 4",IF(AND(AG394&gt;=4.5,AG394&lt;=8.5),"4,5 a 8,5",IF(AG394=9,"9",IF(AND(AG394&gt;=9.5,AG394&lt;=13),"9,5 a 13",IF(AND(AG394&gt;=13.5,AG394&lt;=25),"13,5 a 25","Fuera de rango"))))))</f>
        <v>9,5 a 13</v>
      </c>
      <c r="AI394" s="10" t="n">
        <f aca="false">IF(AH394="","",IF(AH394="0 a 4",1,IF(AH394="4,5 a 8,5",2,IF(AH394="9","NORMA",IF(AH394="9,5 a 13",3,IF(AH394="13,5 a 25",4,""))))))</f>
        <v>3</v>
      </c>
      <c r="AJ394" s="9" t="n">
        <v>5</v>
      </c>
      <c r="AK394" s="10" t="str">
        <f aca="false">IF(AJ394="","",IF(AND(AJ394&gt;=-15,AJ394&lt;=-10.5),"-15 a -10,5",IF(AND(AJ394&gt;=-10,AJ394&lt;=-4),"-10 a -4",IF(AND(AJ394&gt;=-4.5,AJ394&lt;=0),"-4,5 a 0",IF(AND(AJ394&gt;=0.5,AJ394&lt;=4.5),"0,5 a 4,5",IF(AJ394=5,"5",IF(AND(AJ394&gt;=5.5,AJ394&lt;=10),"5,5 a 10",IF(AND(AJ394&gt;=10.5,AJ394&lt;=20),"10,5 a 20","Fuera de rango"))))))))</f>
        <v>5</v>
      </c>
      <c r="AL394" s="11" t="str">
        <f aca="false">IF(AK394="","",IF(AK394="-15 a -10,5",1,IF(AK394="-10 a -4",2,IF(AK394="-4,5 a 0",3,IF(AK394="0,5 a 4,5",4,IF(AK394="5","NORMA",IF(AK394="5,5 a 10",5,IF(AK394="10,5 a 20",6,"Error"))))))))</f>
        <v>NORMA</v>
      </c>
      <c r="AM394" s="9" t="n">
        <v>0</v>
      </c>
      <c r="AN394" s="10" t="str">
        <f aca="false">IF(AM394="","",IF(AND(AM394&gt;=-7.5,AM394&lt;=-5.5),"-7,5 a -5,5",IF(AND(AM394&gt;=-5,AM394&lt;=-3),"-5 a -3",IF(AND(AM394&gt;=-2.5,AM394&lt;=-0.5),"-2,5 a -0,5",IF(AM394=0,"0,00",IF(AND(AM394&gt;=0.5,AM394&lt;=2.5),"0,5 a 2,5",IF(AND(AM394&gt;=3,AM394&lt;=5),"3 a 5",IF(AND(AM394&gt;=5.5,AM394&lt;=7.5),"5,5 a 7,5",IF(AND(AM394&gt;=8,AM394&lt;=10),"8 a 10","Fuera de rango")))))))))</f>
        <v>0,00</v>
      </c>
      <c r="AO394" s="11" t="str">
        <f aca="false">IF(AN394="","",IF(AN394="-7,5 a -5,5",1,IF(AN394="-5 a -3",2,IF(AN394="-2,5 a -0,5",3,IF(AN394="0,00","NORMA",IF(AN394="0,5 a 2,5",4,IF(AN394="3 a 5",5,IF(AN394="5,5 a 7,5",6,IF(AN394="8 a 10",7,"Error")))))))))</f>
        <v>NORMA</v>
      </c>
      <c r="AP394" s="9" t="n">
        <v>-1</v>
      </c>
      <c r="AQ394" s="10" t="str">
        <f aca="false">IF(AP394="","",IF(AND(AP394&gt;=-20,AP394&lt;=-9.5),"-20 a -9,5",IF(AND(AP394&gt;=-9,AP394&lt;=-6.5),"-9 a -6,5",IF(AP394=-6,"-6",IF(AND(AP394&gt;=-5.5,AP394&lt;=-3),"-5,5 a -3",IF(AND(AP394&gt;=-2.5,AP394&lt;=0),"-2,5 a 0",IF(AND(AP394&gt;=0.5,AP394&lt;=3),"0,5 a 3",IF(AND(AP394&gt;=3.5,AP394&lt;=6),"3,5 a 6",IF(AND(AP394&gt;=6.5,AP394&lt;=9),"6,5 a 9",IF(AND(AP394&gt;=9.5,AP394&lt;=20),"9,5 a 20","Fuera de rango"))))))))))</f>
        <v>-2,5 a 0</v>
      </c>
      <c r="AR394" s="11" t="n">
        <f aca="false">IF(AQ394="","",IF(AQ394="-20 a -9,5",1,IF(AQ394="-9 a -6,5",2,IF(AQ394="-6","NORMA",IF(AQ394="-5,5 a -3",3,IF(AQ394="-2,5 a 0",4,IF(AQ394="0,5 a 3",5,IF(AQ394="3,5 a 6",6,IF(AQ394="6,5 a 9",7,IF(AQ394="9,5 a 20",8,""))))))))))</f>
        <v>4</v>
      </c>
      <c r="AS394" s="9" t="n">
        <v>7</v>
      </c>
      <c r="AT394" s="10" t="str">
        <f aca="false">IF(AS394="","",IF(AND(AS394&gt;=-16,AS394&lt;=-14),"-16 a -14",IF(AND(AS394&gt;=-13.5,AS394&lt;=-11.5),"-13,5 a -11,5",IF(AND(AS394&gt;=-11,AS394&lt;=-9),"-11 a -9",IF(AND(AS394&gt;=-8.5,AS394&lt;=-6.5),"-8,5 a -6,5",IF(AND(AS394&gt;=-6,AS394&lt;=-4),"-6 a -4",IF(AND(AS394&gt;=-3.5,AS394&lt;=-1.5),"-3,5 a -1,5",IF(AND(AS394&gt;=-1,AS394&lt;=1),"-1 a 1",IF(AND(AS394&gt;=1.5,AS394&lt;=3.5),"1,5 a 3,5",IF(AND(AS394&gt;=4,AS394&lt;=6),"4 a 6",IF(AND(AS394&gt;=6.5,AS394&lt;=8.5),"6,5 a 8,5",IF(AND(AS394&gt;=9,AS394&lt;=11),"9 a 11",IF(AND(AS394&gt;=11.5,AS394&lt;=13.5),"11,5 a 13,5",IF(AND(AS394&gt;=14,AS394&lt;=16),"14 a 16",IF(AND(AS394&gt;=16.5,AS394&lt;=18.5),"16,5 a 18,5",IF(AND(AS394&gt;=19,AS394&lt;=21),"19 a 21","Fuera de rango"))))))))))))))))</f>
        <v>6,5 a 8,5</v>
      </c>
      <c r="AU394" s="11" t="n">
        <f aca="false" t="array" ref="AU394">IF(AT394="","",_xlfn.IFS(AT394="-16 a -14",1,AT394="-13,5 a -11,5",2,AT394="-11 a -9",3,AT394="-8,5 a -6,5",4,AT394="-6 a -4",5,AT394="-3,5 a -1,5",6,AT394="-1 a 1",7,AT394="1,5 a 3,5",8,AT394="4 a 6","NORMA",AT394="6,5 a 8,5",9,AT394="9 a 11",10,AT394="11,5 a 13,5",11,AT394="14 a 16",12,AT394="16,5 a 18,5",13,AT394="19 a 21",14,TRUE(),""))</f>
        <v>9</v>
      </c>
      <c r="AV394" s="9" t="n">
        <v>0</v>
      </c>
      <c r="AW394" s="10" t="str">
        <f aca="false">IF(AV394="","",IF(AND(AV394&gt;=-1,AV394&lt;=-0.5),"-1 a -0,5",IF(AND(AV394&gt;-0.5,AV394&lt;=0),"De -0,5 a 0",IF(AND(AV394&gt;=0.25,AV394&lt;=0.75),"0,25 a 0,75",IF(AND(AV394&gt;=1,AV394&lt;=1.5),"1 a 1,5",IF(AND(AV394&gt;=1.75,AV394&lt;=2.25),"1,75 a 2,25",IF(AND(AV394&gt;=2.5,AV394&lt;=3),"2,5 a 3",IF(AND(AV394&gt;=3.25,AV394&lt;=3.75),"3,25 a 3,75","Fuera de rango"))))))))</f>
        <v>De -0,5 a 0</v>
      </c>
      <c r="AX394" s="10" t="n">
        <f aca="false">IF(AW394="","",IF(OR(AW394="-1 a -0,5",AW394="-1 a -0.5"),1,IF(OR(AW394="De -0,5 a 0",AW394="-0,5 a 0",AW394="De -0.5 a 0"),2,IF(OR(AW394="0,25 a 0,75",AW394="0.25 a 0.75"),"NORMA",IF(OR(AW394="1 a 1,5",AW394="1 a 1.5"),3,IF(OR(AW394="1,75 a 2,25",AW394="1.75 a 2.25"),4,IF(OR(AW394="2,5 a 3",AW394="2.5 a 3"),5,IF(OR(AW394="3,25 a 3,75",AW394="3.25 a 3.75"),6,""))))))))</f>
        <v>2</v>
      </c>
      <c r="AY394" s="9" t="n">
        <v>-1</v>
      </c>
      <c r="AZ394" s="10" t="str">
        <f aca="false">IF(AY394="","",IF(AND(AY394&gt;=-20,AY394&lt;=-9.5),"-20 a -9,5",IF(AND(AY394&gt;=-9,AY394&lt;=-6.5),"-9 a -6,5",IF(AY394=-6,"-6",IF(AND(AY394&gt;=-5.5,AY394&lt;=-3),"-5,5 a -3",IF(AND(AY394&gt;=-2.5,AY394&lt;=0),"-2,5 a 0",IF(AND(AY394&gt;=0.5,AY394&lt;=3),"0,5 a 3",IF(AND(AY394&gt;=3.5,AY394&lt;=6),"3,5 a 6","Fuera de rango"))))))))</f>
        <v>-2,5 a 0</v>
      </c>
      <c r="BA394" s="11" t="n">
        <f aca="false">IF(AZ394="","",IF(AZ394="-20 a -9,5",1,IF(AZ394="-9 a -6,5",2,IF(AZ394="-6","NORMA",IF(AZ394="-5,5 a -3",3,IF(AZ394="-2,5 a 0",4,IF(AZ394="0,5 a 3",5,IF(AZ394="3,5 a 6",6,""))))))))</f>
        <v>4</v>
      </c>
      <c r="BB394" s="9" t="n">
        <v>24</v>
      </c>
      <c r="BC394" s="10" t="str">
        <f aca="false" t="array" ref="BC394">IF(BB394="","",_xlfn.IFS(AND(BB394&gt;=0,BB394&lt;=2),"0 a 2",AND(BB394&gt;=2.5,BB394&lt;=4.5),"2,5 a 4,5",AND(BB394&gt;=5,BB394&lt;=7),"5 a 7",AND(BB394&gt;=7.5,BB394&lt;=9.5),"7,5 a 9,5",AND(BB394&gt;=10,BB394&lt;=12),"10 a 12",AND(BB394&gt;=12.5,BB394&lt;=14.5),"12,5 a 14,5",BB394=15,"15",AND(BB394&gt;=15.5,BB394&lt;=17.5),"15,5 a 17,5",AND(BB394&gt;=18,BB394&lt;=20),"18 a 20",AND(BB394&gt;=20.5,BB394&lt;=22.5),"20,5 a 22,5",AND(BB394&gt;=23,BB394&lt;=25),"23 a 25",TRUE(),"Fuera de rango"))</f>
        <v>23 a 25</v>
      </c>
      <c r="BD394" s="11" t="n">
        <f aca="false" t="array" ref="BD394">IF(BC394="","",_xlfn.IFS(BC394="0 a 2",1,BC394="2,5 a 4,5",2,BC394="5 a 7",3,BC394="7,5 a 9,5",4,BC394="10 a 12",5,BC394="12,5 a 14,5",6,BC394="15","NORMA",BC394="15,5 a 17,5",7,BC394="18 a 20",8,BC394="20,5 a 22,5",9,BC394="23 a 25",10,TRUE(),"Fuera de rango"))</f>
        <v>10</v>
      </c>
      <c r="BE394" s="9" t="n">
        <v>38</v>
      </c>
      <c r="BF394" s="10" t="str">
        <f aca="false">IF(BE394="","",IF(AND(BE394&gt;=-20,BE394&lt;=-10),"-20 a -10",IF(AND(BE394&gt;=-9.5,BE394&lt;=0.5),"-9,5 a 0,5",IF(AND(BE394&gt;=1,BE394&lt;=11),"1 a 11",IF(AND(BE394&gt;=11.5,BE394&lt;=20.5),"11,5 a 20,5",IF(BE394=21,"21",IF(AND(BE394&gt;=21.5,BE394&lt;=31.5),"21,5 a 31,5",IF(AND(BE394&gt;=32,BE394&lt;=42),"32 a 42","Fuera de rango"))))))))</f>
        <v>32 a 42</v>
      </c>
      <c r="BG394" s="11" t="n">
        <f aca="false">IF(BF394="","",IF(BF394="-20 a -10",1,IF(BF394="-9,5 a 0,5",2,IF(BF394="1 a 11",3,IF(BF394="11,5 a 20,5",4,IF(BF394="21","NORMA",IF(BF394="21,5 a 31,5",5,IF(BF394="32 a 42",6,""))))))))</f>
        <v>6</v>
      </c>
      <c r="BH394" s="9" t="n">
        <v>21</v>
      </c>
      <c r="BI394" s="10" t="str">
        <f aca="false">IF(BH394="","",IF(AND(BH394&gt;=-20,BH394&lt;=-15),"-20 a -15",IF(AND(BH394&gt;=-14.5,BH394&lt;=-9.5),"-14,5 a -9,5",IF(AND(BH394&gt;=-9,BH394&lt;=-4),"-9 a -4",IF(AND(BH394&gt;=-3.5,BH394&lt;=2.5),"-3,5 a 2,5",IF(AND(BH394&gt;=3,BH394&lt;=8),"3 a 8",IF(AND(BH394&gt;=8.5,BH394&lt;=14.5),"8,5 a 14,5",IF(BH394=15,"15",IF(AND(BH394&gt;=15.5,BH394&lt;=20.5),"15,5 a 20,5",IF(AND(BH394&gt;=21,BH394&lt;=26),"21 a 26","Fuera de rango"))))))))))</f>
        <v>21 a 26</v>
      </c>
      <c r="BJ394" s="11" t="n">
        <f aca="false">IF(BI394="","",IF(BI394="-20 a -15",1,IF(BI394="-14,5 a -9,5",2,IF(BI394="-9 a -4",3,IF(BI394="-3,5 a 2,5",4,IF(BI394="3 a 8",5,IF(BI394="8,5 a 14,5",6,IF(BI394="15","NORMA",IF(BI394="15,5 a 20,5",7,IF(BI394="21 a 26",8,IF(BI394="26,5 a 31,5",9,"")))))))))))</f>
        <v>8</v>
      </c>
      <c r="BK394" s="9" t="n">
        <v>0</v>
      </c>
      <c r="BL394" s="10" t="str">
        <f aca="false">IF(BK394="","",IF(AND(BK394&gt;=0,BK394&lt;=2),"0 - 2",IF(AND(BK394&gt;=2.5,BK394&lt;=4.5),"2,5 - 4,5",IF(AND(BK394&gt;=5,BK394&lt;=7),"5 - 7",IF(AND(BK394&gt;=7.5,BK394&lt;=9.5),"7,5 - 9,5",IF(AND(BK394&gt;=10,BK394&lt;=12),"10 - 12",IF(AND(BK394&gt;=12.5,BK394&lt;=13.5),"12,5 - 13,5",IF(BK394=14,"14",IF(AND(BK394&gt;=14.5,BK394&lt;=16.5),"14,5 - 16,5",IF(AND(BK394&gt;=17,BK394&lt;=19),"17 - 19",IF(AND(BK394&gt;=19.5,BK394&lt;=21.5),"19,5 - 21,5",IF(AND(BK394&gt;=22,BK394&lt;=24),"22 - 24",IF(AND(BK394&gt;=24.5,BK394&lt;=26.5),"24,5 - 26,5",IF(AND(BK394&gt;=27,BK394&lt;=29),"27 - 29",IF(AND(BK394&gt;=29.5,BK394&lt;=30),"29,5 - 30","Fuera de rango")))))))))))))))</f>
        <v>0 - 2</v>
      </c>
      <c r="BM394" s="11" t="n">
        <f aca="false">IF(BL394="","",IF(BL394="0 - 2",1,IF(BL394="2,5 - 4,5",2,IF(BL394="5 - 7",3,IF(BL394="7,5 - 9,5",4,IF(BL394="10 - 12",5,IF(BL394="12,5 - 13,5",6,IF(BL394="14","NORMA",IF(BL394="14,5 - 16,5",7,IF(BL394="17 - 19",8,IF(BL394="19,5 - 21,5",9,IF(BL394="22 - 24",10,IF(BL394="24,5 - 26,5",11,IF(BL394="27 - 29",12,IF(BL394="29,5 - 30",13,"")))))))))))))))</f>
        <v>1</v>
      </c>
      <c r="BN394" s="9" t="n">
        <v>20</v>
      </c>
      <c r="BO394" s="11" t="str">
        <f aca="false">IF(BN394="","",IF(AND(BN394&gt;=-20,BN394&lt;=-10),"-20 a -10",IF(AND(BN394&gt;=-9.5,BN394&lt;=0.5),"-9,5 a 0,5",IF(AND(BN394&gt;=1,BN394&lt;=11),"1 a 11",IF(AND(BN394&gt;=11.5,BN394&lt;=21.5),"11,5 a 21,5",IF(BN394=22,"22",IF(AND(BN394&gt;=22.5,BN394&lt;=32.5),"22,5 a 32,5",IF(AND(BN394&gt;=33,BN394&lt;=43),"33 a 43","Fuera de rango"))))))))</f>
        <v>11,5 a 21,5</v>
      </c>
      <c r="BP394" s="11" t="n">
        <f aca="false">IF(BO394="","",IF(BO394="-20 a -10",1,IF(BO394="-9,5 a 0,5",2,IF(BO394="1 a 11",3,IF(BO394="11,5 a 21,5",4,IF(BO394="22","NORMA",IF(BO394="22,5 a 32,5",5,IF(BO394="33 a 43",6,""))))))))</f>
        <v>4</v>
      </c>
      <c r="BQ394" s="9" t="n">
        <v>10</v>
      </c>
      <c r="BR394" s="10" t="str">
        <f aca="false">IF(BQ394="","",IF(AND(BQ394&gt;=-20,BQ394&lt;=-15),"-20 a -15",IF(AND(BQ394&gt;=-14.5,BQ394&lt;=-9.5),"-14,5 a -9,5",IF(AND(BQ394&gt;=-9,BQ394&lt;=-4),"-9 a -4",IF(AND(BQ394&gt;=-3.5,BQ394&lt;=2.5),"-3,5 a 2,5",IF(AND(BQ394&gt;=3,BQ394&lt;=8),"3 a 8",IF(AND(BQ394&gt;=8.5,BQ394&lt;=13.5),"8,5 a 13,5",IF(AND(BQ394&gt;=14,BQ394&lt;=17.5),"14 a 17,5",IF(BQ394=18,"18",IF(AND(BQ394&gt;=18.5,BQ394&lt;=23.5),"18,5 a 23,5",IF(AND(BQ394&gt;=24,BQ394&lt;=29),"24 a 29",IF(AND(BQ394&gt;=29.5,BQ394&lt;=34.5),"29,5 a 34,5",IF(AND(BQ394&gt;=35,BQ394&lt;=40),"35 a 40","Fuera de rango")))))))))))))</f>
        <v>8,5 a 13,5</v>
      </c>
      <c r="BS394" s="11" t="n">
        <f aca="false">IF(BR394="","",IF(BR394="-20 a -15",1,IF(BR394="-14,5 a -9,5",2,IF(BR394="-9 a -4",3,IF(BR394="-3,5 a 2,5",4,IF(BR394="3 a 8",5,IF(BR394="8,5 a 13,5",6,IF(BR394="14 a 17,5",7,IF(BR394="18","NORMA",IF(BR394="18,5 a 23,5",8,IF(BR394="24 a 29",9,IF(BR394="29,5 a 34,5",10,IF(BR394="35 a 40",11,"")))))))))))))</f>
        <v>6</v>
      </c>
      <c r="BT394" s="9" t="n">
        <v>1</v>
      </c>
      <c r="BU394" s="10" t="str">
        <f aca="false">IF(BT394="","",IF(AND(BT394&gt;=-20,BT394&lt;=-18),"-20 a -18",IF(AND(BT394&gt;=-17.5,BT394&lt;=-15.5),"-17,5 a -15,5",IF(AND(BT394&gt;=-15,BT394&lt;=-13),"-15 a -13",IF(AND(BT394&gt;=-12.5,BT394&lt;=-10.5),"-12,5 a -10,5",IF(AND(BT394&gt;=-10,BT394&lt;=-8),"-10 a -8",IF(AND(BT394&gt;=-7.5,BT394&lt;=-5.5),"-7,5 a -5,5",IF(AND(BT394&gt;=-5,BT394&lt;=-3),"-5 a -3",IF(AND(BT394&gt;=-2.5,BT394&lt;=-0.5),"-2,5 a -0,5",IF(BT394=0,"0",IF(AND(BT394&gt;=0.5,BT394&lt;=2.5),"0,5 a 2,5",IF(AND(BT394&gt;=3,BT394&lt;=5),"3 a 5",IF(AND(BT394&gt;=5.5,BT394&lt;=7.5),"5,5 a 7,5",IF(AND(BT394&gt;=8,BT394&lt;=10),"8 a 10",IF(AND(BT394&gt;=10.5,BT394&lt;=12.5),"10,5 a 12,5",IF(AND(BT394&gt;=13,BT394&lt;=15),"13 a 15",IF(AND(BT394&gt;=15.5,BT394&lt;=17.5),"15,5 a 17,5",IF(AND(BT394&gt;=18,BT394&lt;=20),"18 a 20","Fuera de rango"))))))))))))))))))</f>
        <v>0,5 a 2,5</v>
      </c>
      <c r="BV394" s="11" t="n">
        <f aca="false">IF(BT394="","",IF(BT394=0,"NORMA",IF(AND(BT394&gt;=-20,BT394&lt;=-18),2,IF(AND(BT394&gt;=-17.5,BT394&lt;=-15.5),2,IF(AND(BT394&gt;=-15,BT394&lt;=-13),3,IF(AND(BT394&gt;=-12.5,BT394&lt;=-10.5),4,IF(AND(BT394&gt;=-10,BT394&lt;=-8),5,IF(AND(BT394&gt;=-7.5,BT394&lt;=-5.5),6,IF(AND(BT394&gt;=-5,BT394&lt;=-3),7,IF(AND(BT394&gt;=-2.5,BT394&lt;=-0.5),8,IF(AND(BT394&gt;=0.5,BT394&lt;=2.5),9,IF(AND(BT394&gt;=3,BT394&lt;=5),10,IF(AND(BT394&gt;=5.5,BT394&lt;=7.5),11,IF(AND(BT394&gt;=8,BT394&lt;=10),12,IF(AND(BT394&gt;=10.5,BT394&lt;=12.5),13,IF(AND(BT394&gt;=13,BT394&lt;=15),14,IF(AND(BT394&gt;=15.5,BT394&lt;=17.5),15,IF(AND(BT394&gt;=18,BT394&lt;=20),16,"Fuera de rango"))))))))))))))))))</f>
        <v>9</v>
      </c>
      <c r="BW394" s="9" t="n">
        <v>-13.5</v>
      </c>
      <c r="BX394" s="10" t="n">
        <f aca="false">18.5- (0.3*H394)</f>
        <v>15.2</v>
      </c>
      <c r="BY394" s="10" t="n">
        <f aca="false">(BW394)-(BX394)</f>
        <v>-28.7</v>
      </c>
      <c r="BZ394" s="10" t="str">
        <f aca="false">IF(BY394="","",IF(BY394&lt;-27.5,"De -30 a -28",IF(BY394&lt;-25,"De -27,5 a -25,5",IF(BY394&lt;-22.5,"De -25 a -23",IF(BY394&lt;-20,"De -22,5 a -20,5",IF(BY394&lt;-17.5,"De -20 a -18",IF(BY394&lt;-15,"De -17,5 a -15,5",IF(BY394&lt;-12.5,"De -15 a -13",IF(BY394&lt;-10,"De -12,5 a -10,5",IF(BY394&lt;-7.5,"De -10 a -8",IF(BY394&lt;-5,"De -7,5 a -5,5",IF(BY394&lt;-2.5,"De -5 a -3",IF(BY394&lt;0,"De -2,5 a -0,5",IF(BY394&lt;2.5,"De 0 a 2",IF(BY394&lt;5,"De 2,5 a 4,5",IF(BY394&lt;7.5,"De 5 a 7",IF(BY394&lt;10,"De 7,5 a 9,5",IF(BY394&lt;12.5,"De 10 a 12",IF(BY394&lt;15,"De 12,5 a 14,5",IF(BY394&lt;17.5,"De 15 a 17",IF(BY394&lt;20,"De 17,5 a 19,5",IF(BY394&lt;22.5,"De 20 a 22",IF(BY394&lt;25,"De 22,5 a 24,5",IF(BY394&lt;27.5,"De 25 a 27","De 27,5 a 30"))))))))))))))))))))))))</f>
        <v>De -30 a -28</v>
      </c>
      <c r="CA394" s="12" t="n">
        <f aca="false">IF(BY394="","",IF(BY394&lt;=-28,1,IF(BY394&lt;=-25.5,2,IF(BY394&lt;=-23,3,IF(BY394&lt;=-20.5,4,IF(BY394&lt;=-18,5,IF(BY394&lt;=-15.5,6,IF(BY394&lt;=-13,7,IF(BY394&lt;=-10.5,8,IF(BY394&lt;=-8,9,IF(BY394&lt;=-5.5,10,IF(BY394&lt;=-3,11,IF(BY394&lt;=-0.5,12,IF(BY394&lt;=2,13,IF(BY394&lt;=4.5,14,IF(BY394&lt;=7,15,IF(BY394&lt;=9.5,16,IF(BY394&lt;=12,17,IF(BY394&lt;=14.5,18,IF(BY394&lt;=17,19,IF(BY394&lt;=19.5,20,IF(BY394&lt;=22,21,IF(BY394&lt;=24.5,22,IF(BY394&lt;=27,23,IF(BY394&lt;=30,24,"Fuera de rango")))))))))))))))))))))))))</f>
        <v>1</v>
      </c>
      <c r="CB394" s="9" t="n">
        <v>-13</v>
      </c>
      <c r="CC394" s="10" t="n">
        <f aca="false">18.5- (0.3*H394)</f>
        <v>15.2</v>
      </c>
      <c r="CD394" s="10" t="n">
        <f aca="false">(CB394)-(CC394)</f>
        <v>-28.2</v>
      </c>
      <c r="CE394" s="10" t="str">
        <f aca="false">IF(CD394="","",IF(CD394&lt;-27.5,"De -30 a -28",IF(CD394&lt;-25,"De -27,5 a -25,5",IF(CD394&lt;-22.5,"De -25 a -23",IF(CD394&lt;-20,"De -22,5 a -20,5",IF(CD394&lt;-17.5,"De -20 a -18",IF(CD394&lt;-15,"De -17,5 a -15,5",IF(CD394&lt;-12.5,"De -15 a -13",IF(CD394&lt;-10,"De -12,5 a -10,5",IF(CD394&lt;-7.5,"De -10 a -8",IF(CD394&lt;-5,"De -7,5 a -5,5",IF(CD394&lt;-2.5,"De -5 a -3",IF(CD394&lt;0,"De -2,5 a -0,5",IF(CD394&lt;=2,"De 0 a 2",IF(CD394&lt;=4.5,"De 2,5 a 4,5",IF(CD394&lt;=7,"De 5 a 7",IF(CD394&lt;=9.5,"De 7,5 a 9,5",IF(CD394&lt;=12,"De 10 a 12",IF(CD394&lt;=14.5,"De 12,5 a 14,5",IF(CD394&lt;=17,"De 15 a 17",IF(CD394&lt;=19.5,"De 17,5 a 19,5",IF(CD394&lt;=22,"De 20 a 22",IF(CD394&lt;=24.5,"De 22,5 a 24,5",IF(CD394&lt;=27,"De 25 a 27","De 27,5 a 30"))))))))))))))))))))))))</f>
        <v>De -30 a -28</v>
      </c>
      <c r="CF394" s="12" t="n">
        <f aca="false">IF(CD394="","",IF(CD394&lt;-27.5,1,IF(CD394&lt;-25,2,IF(CD394&lt;-22.5,3,IF(CD394&lt;-20,4,IF(CD394&lt;-17.5,5,IF(CD394&lt;-15,6,IF(CD394&lt;-12.5,7,IF(CD394&lt;-10,8,IF(CD394&lt;-7.5,9,IF(CD394&lt;-5,10,IF(CD394&lt;-2.5,11,IF(CD394&lt;0,12,IF(CD394&lt;2.5,13,IF(CD394&lt;5,14,IF(CD394&lt;7.5,15,IF(CD394&lt;10,16,IF(CD394&lt;12.5,17,IF(CD394&lt;15,18,IF(CD394&lt;17.5,19,IF(CD394&lt;20,20,IF(CD394&lt;22.5,21,IF(CD394&lt;25,22,IF(CD394&lt;27.5,23,24))))))))))))))))))))))))</f>
        <v>1</v>
      </c>
      <c r="CG394" s="9" t="n">
        <v>-4.25</v>
      </c>
      <c r="CH394" s="10" t="str">
        <f aca="false">IF(CG394="","",IF(AND(CG394&gt;=-10,CG394&lt;=-9.5),"-10 a -9,5",IF(AND(CG394&gt;-9.5,CG394&lt;=-8.5),"-9 a -8,5",IF(AND(CG394&gt;-8.5,CG394&lt;=-7.5),"-8 a -7,5",IF(AND(CG394&gt;-7.5,CG394&lt;=-6.5),"-7 a -6,5",IF(AND(CG394&gt;-6.5,CG394&lt;=-5.5),"-6 a -5,5",IF(AND(CG394&gt;-5.5,CG394&lt;=-4.5),"-5 a -4,5",IF(AND(CG394&gt;-4.5,CG394&lt;=-3.5),"-4 a -3,5",IF(AND(CG394&gt;-3.5,CG394&lt;=-2.5),"-3 a -2,5",IF(CG394=-2.25,"-2,25",IF(AND(CG394&gt;-2.5,CG394&lt;=-1.5),"-2 a -1,5",IF(AND(CG394&gt;-1.5,CG394&lt;=-0.5),"-1 a -0,5",IF(AND(CG394&gt;-0.5,CG394&lt;=0.5),"0 a 0,5",IF(AND(CG394&gt;0.5,CG394&lt;=1.5),"1 a 1,5",IF(AND(CG394&gt;1.5,CG394&lt;=2.5),"2 a 2,5",IF(AND(CG394&gt;2.5,CG394&lt;=3.5),"3 a 3,5",IF(AND(CG394&gt;3.5,CG394&lt;=4.5),"4 a 4,5",IF(AND(CG394&gt;4.5,CG394&lt;=5.5),"5 a 5,5",IF(AND(CG394&gt;5.5,CG394&lt;=6.5),"6 a 6,5",IF(AND(CG394&gt;6.5,CG394&lt;=7.5),"7 a 7,5",IF(AND(CG394&gt;7.5,CG394&lt;=8.5),"8 a 8,5",IF(AND(CG394&gt;8.5,CG394&lt;=9.5),"9 a 9,5",IF(CG394&gt;=10,"10","Fuera de rango")))))))))))))))))))))))</f>
        <v>-4 a -3,5</v>
      </c>
      <c r="CI394" s="11" t="n">
        <f aca="false">IF(CG394="","",IF(CG394=-2.25,"NORMA",IF(CG394&lt;=-9.5,1,IF(CG394&lt;=-8.5,2,IF(CG394&lt;=-7.5,3,IF(CG394&lt;=-6.5,4,IF(CG394&lt;=-5.5,5,IF(CG394&lt;=-4.5,6,IF(CG394&lt;=-3.5,7,IF(CG394&lt;=-2.5,8,IF(CG394&lt;=-1.5,9,IF(CG394&lt;=-0.5,10,IF(CG394&lt;=0.5,11,IF(CG394&lt;=1.5,12,IF(CG394&lt;=2.5,13,IF(CG394&lt;=3.5,14,IF(CG394&lt;=4.5,15,IF(CG394&lt;=5.5,16,IF(CG394&lt;=6.5,17,IF(CG394&lt;=7.5,18,IF(CG394&lt;=8.5,19,IF(CG394&lt;=9.5,20,IF(CG394=10,21,"Fuera de rango")))))))))))))))))))))))</f>
        <v>7</v>
      </c>
      <c r="CJ394" s="9" t="n">
        <v>2.5</v>
      </c>
      <c r="CK394" s="10" t="str">
        <f aca="false">IF(CJ394="","",IF(AND(CJ394&gt;=-6,CJ394&lt;=-5.5),"-6 a -5,5",IF(AND(CJ394&gt;-5.5,CJ394&lt;=-4.5),"-5 a -4,5",IF(AND(CJ394&gt;-4.5,CJ394&lt;=-3.5),"-4 a -3,5",IF(AND(CJ394&gt;-3.5,CJ394&lt;=-2.5),"-3 a -2,5",IF(AND(CJ394&gt;-2.5,CJ394&lt;=-1.5),"-2 a -1,5",IF(AND(CJ394&gt;-1.5,CJ394&lt;=-0.5),"-1 a -0,5",IF(AND(CJ394&gt;-0.5,CJ394&lt;=0.5),"0 a 0,5",IF(AND(CJ394&gt;0.5,CJ394&lt;=1.5),"1 a 1,5",IF(AND(CJ394&gt;1.5,CJ394&lt;2.5),"2",IF(AND(CJ394&gt;=2.5,CJ394&lt;=3),"2,5 a 3",IF(AND(CJ394&gt;3,CJ394&lt;=4),"3,5 a 4",IF(AND(CJ394&gt;4,CJ394&lt;=5),"4,5 a 5",IF(AND(CJ394&gt;5,CJ394&lt;=6),"5,5 a 6",IF(AND(CJ394&gt;6,CJ394&lt;=7),"6,5 a 7",IF(AND(CJ394&gt;7,CJ394&lt;=8),"7,5 a 8",IF(AND(CJ394&gt;8,CJ394&lt;=9.5),"8,5 a 9,5",IF(CJ394=10,"10","Fuera de rango"))))))))))))))))))</f>
        <v>2,5 a 3</v>
      </c>
      <c r="CL394" s="11" t="n">
        <f aca="false">IF(CK394="","",IF(OR(CK394="-6 a -5,5",CK394="-6 - -5,5"),1,IF(OR(CK394="-5 a -4,5",CK394="-5 - -4,5"),2,IF(OR(CK394="-4 a -3,5",CK394="-4 - -3,5"),3,IF(OR(CK394="-3 a -2,5",CK394="-3 - -2,5"),4,IF(OR(CK394="-2 a -1,5",CK394="-2 - -1,5"),5,IF(OR(CK394="-1 a -0,5",CK394="-1 - -0,5"),6,IF(OR(CK394="0 a 0,5",CK394="0 - 0,5"),7,IF(OR(CK394="1 a 1,5",CK394="1 - 1,5"),8,IF(CK394="2","NORMA",IF(OR(CK394="2,5 a 3",CK394="2,5 - 3"),9,IF(OR(CK394="3,5 a 4",CK394="3,5 - 4"),10,IF(OR(CK394="4,5 a 5",CK394="4,5 - 5"),11,IF(OR(CK394="5,5 a 6",CK394="5,5 - 6"),12,IF(OR(CK394="6,5 a 7",CK394="6,5 - 7"),13,IF(OR(CK394="7,5 a 8",CK394="7,5 - 8"),14,IF(OR(CK394="8,5 a 9",CK394="8,5 - 9,5",CK394="9 a 9,5"),15,IF(CK394="10",15,IF(OR(CK394="0,5 a 1",CK394="0,5 - 1"),7,"Fuera de rango")))))))))))))))))))</f>
        <v>9</v>
      </c>
      <c r="CN394" s="10" t="str">
        <f aca="false">IF(CM394=0,"0", " ")</f>
        <v>0</v>
      </c>
      <c r="CO394" s="10" t="str">
        <f aca="false">IF(CM394&gt;0,"EME"," ")</f>
        <v> </v>
      </c>
      <c r="CQ394" s="10" t="str">
        <f aca="false">IF(CP394&gt;0,"0", " ")</f>
        <v> </v>
      </c>
      <c r="CR394" s="10" t="str">
        <f aca="false">IF(CP394&gt;0,"EME"," ")</f>
        <v> </v>
      </c>
      <c r="CS394" s="9" t="n">
        <v>0</v>
      </c>
      <c r="CV394" s="9" t="n">
        <v>0</v>
      </c>
      <c r="CY394" s="9" t="n">
        <v>0</v>
      </c>
      <c r="DB394" s="9" t="n">
        <v>0</v>
      </c>
      <c r="DC394" s="11" t="str">
        <f aca="false">IF(DB394&lt;0,"2"," ")</f>
        <v> </v>
      </c>
      <c r="DD394" s="11" t="str">
        <f aca="false">IF(DB394&lt;0,"MIO"," ")</f>
        <v> </v>
      </c>
      <c r="DE394" s="9" t="n">
        <v>0</v>
      </c>
      <c r="DF394" s="10" t="str">
        <f aca="false">IF(DE394&lt;0,"3"," ")</f>
        <v> </v>
      </c>
      <c r="DG394" s="10" t="str">
        <f aca="false">IF(DE394&lt;0,"AST"," ")</f>
        <v> </v>
      </c>
      <c r="DH394" s="9" t="n">
        <v>0</v>
      </c>
      <c r="DI394" s="10" t="str">
        <f aca="false">IF(DH394&lt;0,"3"," ")</f>
        <v> </v>
      </c>
      <c r="DJ394" s="10" t="str">
        <f aca="false">IF(DH394&lt;0,"AST"," ")</f>
        <v> </v>
      </c>
      <c r="DK394" s="9" t="n">
        <v>0</v>
      </c>
      <c r="DL394" s="10" t="str">
        <f aca="false">IF(DK394&gt;0,"4"," ")</f>
        <v> </v>
      </c>
      <c r="DM394" s="10" t="str">
        <f aca="false">IF(DK394&gt;0,"PRE"," ")</f>
        <v> </v>
      </c>
      <c r="DN394" s="9" t="n">
        <v>0</v>
      </c>
      <c r="DO394" s="10" t="str">
        <f aca="false">IF(DN394&gt;0,"4"," ")</f>
        <v> </v>
      </c>
      <c r="DP394" s="10" t="str">
        <f aca="false">IF(DN394&gt;0,"PRE"," ")</f>
        <v> </v>
      </c>
      <c r="DS394" s="12" t="str">
        <f aca="false">CONCATENATE(CO394,CU394,DA394,DG394,DM394)</f>
        <v>   </v>
      </c>
      <c r="DT394" s="10" t="e">
        <f aca="false" t="array" ref="DT394">_xlfn.IFS(DS394="EME    ","0", DS394=" HIP   ","1", DS394="  MIO  ","2", DS394="   AST ","3", DS394="    PRE","4", DS394="EME   PRE","5", DS394=" HIP  PRE","6", DS394=" HIP AST ","7", DS394="  MIO PRE","8", DS394="  MIOAST ","9", DS394="   ASTPRE","10",DS394=" HIP ASTPRE","11", DS394="  MIOASTPRE","12", DS394="     ","0")</f>
        <v>#N/A</v>
      </c>
      <c r="DV394" s="1" t="e">
        <f aca="false" t="array" ref="DV394">_xlfn.IFS(DU394="SI","2", DU394="NO","1")</f>
        <v>#N/A</v>
      </c>
      <c r="DX394" s="11" t="str">
        <f aca="false">IF(DW394=0,"1","2")</f>
        <v>1</v>
      </c>
      <c r="DY394" s="11" t="str">
        <f aca="false" t="array" ref="DY394">_xlfn.IFS(DW394=0,"0", DW394=0.25, "1", DW394=0.5,"2", DW394=0.75,"3", DW394=1,"4",DW394=1.25,"5", DW394=1.5,"6", DW394=1.75,"7", DW394=2,"8")</f>
        <v>0</v>
      </c>
      <c r="EA394" s="11" t="str">
        <f aca="false">IF(DZ394=0,"1","2")</f>
        <v>1</v>
      </c>
      <c r="EB394" s="11" t="str">
        <f aca="false" t="array" ref="EB394">_xlfn.IFS(DZ394=0,"0", DZ394=0.25, "1", DZ394=0.5,"2", DZ394=0.75,"3", DZ394=1,"4",DZ394=1.25,"5", DZ394=1.5,"6", DZ394=1.75,"7", DZ394=2,"8")</f>
        <v>0</v>
      </c>
      <c r="ED394" s="10" t="str">
        <f aca="false">IF(EC394=0,"1","2")</f>
        <v>1</v>
      </c>
      <c r="EE394" s="11" t="str">
        <f aca="false" t="array" ref="EE394">_xlfn.IFS(EC394=0,"0", EC394=-0.25, "1", EC394=-0.5,"2", EC394=-0.75,"3", EC394=-1,"4",EC394=-1.25,"5", EC394=-1.5,"6", EC394=-1.75,"7", EC394=-2,"8", EC394=-2.25,"9",EC394=-2.5,"10", EC394=-2.75,"11", EC394=-3,"12", EC394=-3.25,"13", EC394=-3.5,"14", EC394=-3.75,"15",EC394=-4,"16")</f>
        <v>0</v>
      </c>
      <c r="EG394" s="10" t="str">
        <f aca="false">IF(EF394=0,"1","2")</f>
        <v>1</v>
      </c>
      <c r="EH394" s="11" t="str">
        <f aca="false" t="array" ref="EH394">_xlfn.IFS(EF394=0,"0", EF394=-0.25, "1", EF394=-0.5,"2", EF394=-0.75,"3", EF394=-1,"4",EF394=-1.25,"5", EF394=-1.5,"6", EF394=-1.75,"7", EF394=-2,"8", EF394=-2.25,"9",EF394=-2.5,"10", EF394=-2.75,"11", EF394=-3,"12", EF394=-3.25,"13", EF394=-3.5,"14", EF394=-3.75,"15",EF394=-4,"16")</f>
        <v>0</v>
      </c>
      <c r="EJ394" s="11" t="str">
        <f aca="false">IF(EI394=0,"1","2")</f>
        <v>1</v>
      </c>
      <c r="EK394" s="11" t="str">
        <f aca="false" t="array" ref="EK394">_xlfn.IFS(EI394=0,"0", EI394=-0.25, "1", EI394=-0.5,"2", EI394=-0.75,"3", EI394=-1,"4",EI394=-1.25,"5", EI394=-1.5,"6", EI394=-1.75,"7", EI394=-2,"8", EI394=-2.25,"9", EI394=-2.25,"9",EI394=-2.5,"10", EI394=-2.75,"11", EI394=-3,"12", EI394=-3.25,"13", EI394=-3.5,"14", EI394=-3.75,"15",EI394=-4,"16", EI394=0.25, "17", EI394=0.5, "18")</f>
        <v>0</v>
      </c>
      <c r="EM394" s="11" t="str">
        <f aca="false">IF(EL394=0,"1","2")</f>
        <v>1</v>
      </c>
      <c r="EN394" s="11" t="str">
        <f aca="false" t="array" ref="EN394">_xlfn.IFS(EL394=0.25,"17",EL394=0.5,"18", EL394=0,"0", EL394=-0.25, "1", EL394=-0.5,"2", EL394=-0.75,"3", EL394=-1,"4",EL394=-1.25,"5", EL394=-1.5,"6", EL394=-1.75,"7", EL394=-2,"8",EL394= -2.25,"9",EL394=-2.5,"10",EL394= -2.75,"11",EL394= -3,"12",EL394= -3.25,"13",EL394= -3.5,"14",EL394= -3.75,"15",EL394=-4,"16")</f>
        <v>0</v>
      </c>
      <c r="EP394" s="11" t="str">
        <f aca="false">IF(EO394=0,"1","2")</f>
        <v>1</v>
      </c>
      <c r="EQ394" s="11" t="str">
        <f aca="false" t="array" ref="EQ394">_xlfn.IFS(EO394=0,"0", EO394=0.25, "1", EO394=0.5,"2", EO394=0.75,"3", EO394=1,"4",EO394=1.25,"5", EO394=1.5,"6", EO394=1.75,"7", EO394=2,"8", EO394=2.25,"9", EO394=2.25,"9",EO394=2.5,"10", EO394=2.75,"11", EO394=3,"12", EO394=3.25,"13", EO394=3.5,"14", EO394=3.75,"15",EO394=4,"16", EO394=-0.25, "17", bq=-0.5, "18")</f>
        <v>0</v>
      </c>
      <c r="ES394" s="11" t="str">
        <f aca="false">IF(ER394=0,"1","2")</f>
        <v>1</v>
      </c>
      <c r="ET394" s="11" t="str">
        <f aca="false" t="array" ref="ET394">_xlfn.IFS(ER394=0,"0", ER394=0.25, "1", ER394=0.5,"2", ER394=0.75,"3", ER394=1,"4",ER394=1.25,"5", ER394=1.5,"6", ER394=1.75,"7", ER394=2,"8", ER394=2.25,"9", ER394=2.25,"9",ER394=2.5,"10", ER394=2.75,"11", ER394=3,"12", ER394=3.25,"13", ER394=3.5,"14", ER394=3.75,"15",ER394=4,"16", ER394=-0.25, "17", bq=-0.5, "18")</f>
        <v>0</v>
      </c>
      <c r="EV394" s="14" t="e">
        <f aca="false">VLOOKUP(EU394,LEYENDA!$G$2:$H$8,2,TRUE())</f>
        <v>#N/A</v>
      </c>
      <c r="EW394" s="14" t="e">
        <f aca="false" t="array" ref="EW394">_xlfn.IFS(EV394="0-5","1", EV394="6-12","2", EV394="13-18","3", EV394="19-24","4", EV394="25-36","5", EV394="37-48","6", EV394="49-60","7")</f>
        <v>#N/A</v>
      </c>
    </row>
    <row r="395" customFormat="false" ht="13.5" hidden="false" customHeight="false" outlineLevel="0" collapsed="false">
      <c r="A395" s="1" t="n">
        <v>119</v>
      </c>
      <c r="B395" s="2" t="n">
        <v>1</v>
      </c>
      <c r="C395" s="33" t="n">
        <v>43253</v>
      </c>
      <c r="E395" s="5" t="str">
        <f aca="false">VLOOKUP(A395,'286'!$A$3:$J$6279,10,FALSE())</f>
        <v>GORDO CILLÁN, NOELIA</v>
      </c>
      <c r="F395" s="4" t="str">
        <f aca="false">VLOOKUP(A395,'286'!$A$3:$I$1768,3,FALSE())</f>
        <v>GORCINO</v>
      </c>
      <c r="G395" s="6" t="n">
        <f aca="false">VLOOKUP(A395,'286'!$A$3:$I$1768,4,FALSE())</f>
        <v>40948</v>
      </c>
      <c r="H395" s="7" t="n">
        <f aca="false">YEAR(C395)-YEAR(G395)</f>
        <v>6</v>
      </c>
      <c r="I395" s="1" t="str">
        <f aca="false">VLOOKUP(H395,LEYENDA!$C$2:$D$6,2,TRUE())</f>
        <v>0-12</v>
      </c>
      <c r="J395" s="5" t="str">
        <f aca="false">VLOOKUP(A395,'286'!$A$3:$I$1768,7,FALSE())</f>
        <v>M</v>
      </c>
      <c r="K395" s="8" t="n">
        <f aca="false">VLOOKUP(A395,'286'!$A$3:$I$1768,2,FALSE())</f>
        <v>0</v>
      </c>
      <c r="L395" s="4" t="str">
        <f aca="false">VLOOKUP(A395,'286'!$A$3:$I$1768,8,FALSE())</f>
        <v>D</v>
      </c>
      <c r="M395" s="4" t="str">
        <f aca="false">VLOOKUP(A395,'286'!$A$3:$I$1768,9,FALSE())</f>
        <v>D</v>
      </c>
      <c r="N395" s="8" t="str">
        <f aca="false">IF(R395=O395, "MISMA","CONTRARIA")</f>
        <v>MISMA</v>
      </c>
      <c r="O395" s="8" t="str">
        <f aca="false" t="array" ref="O395">_xlfn.IFS(L395="D","1", L395="I","2")</f>
        <v>1</v>
      </c>
      <c r="P395" s="8" t="e">
        <f aca="false" t="array" ref="P395">_xlfn.IFS(K395="OD","1", K395="OI","2")</f>
        <v>#N/A</v>
      </c>
      <c r="Q395" s="1" t="str">
        <f aca="false" t="array" ref="Q395">_xlfn.IFS(J395="M","1", J395="H","2")</f>
        <v>1</v>
      </c>
      <c r="R395" s="8" t="str">
        <f aca="false" t="array" ref="R395">_xlfn.IFS(M395="D","1", M395="I","2")</f>
        <v>1</v>
      </c>
      <c r="S395" s="1" t="str">
        <f aca="false" t="array" ref="S395">_xlfn.IFS(N395="CONTRARIA", "1",N395= "MISMA","2")</f>
        <v>2</v>
      </c>
      <c r="T395" s="1" t="str">
        <f aca="false" t="array" ref="T395">_xlfn.IFS(I395="0-12","1", I395="13-24","2", I395="25-40","3", I395="41-60","4", I395="61-100","5")</f>
        <v>1</v>
      </c>
      <c r="U395" s="9" t="n">
        <v>4.5</v>
      </c>
      <c r="V395" s="1" t="str">
        <f aca="false">IF(U395="","",IF(AND(U395&gt;=-9,U395&lt;=-6.5),"-9 a -6,5",IF(AND(U395&gt;=-6,U395&lt;=-3.5),"-6 a -3,5",IF(AND(U395&gt;=-3,U395&lt;=-1),"-3 a -1",IF(U395=-0.5,"-0,5",IF(AND(U395&gt;=0,U395&lt;=2.5),"0 a 2,5",IF(AND(U395&gt;=3,U395&lt;=5.5),"3 a 5,5",IF(AND(U395&gt;=6,U395&lt;=8.5),"6 a 8,5",IF(AND(U395&gt;=9,U395&lt;=20),"9 a 20","Fuera de rango")))))))))</f>
        <v>3 a 5,5</v>
      </c>
      <c r="W395" s="11" t="n">
        <f aca="false">IF(V395="","",IF(V395="-9 a -6,5",2,IF(V395="-6 a -3,5",3,IF(V395="-3 a -1",4,IF(V395="-0,5","NORMA",IF(V395="0 a 2,5",5,IF(V395="3 a 5,5",6,IF(V395="6 a 8,5",7,IF(V395="9 a 20",8,"Fuera de rango")))))))))</f>
        <v>6</v>
      </c>
      <c r="X395" s="9" t="n">
        <v>0</v>
      </c>
      <c r="Y395" s="11" t="str">
        <f aca="false">IF(X395="","",IF(AND(X395&gt;=0,X395&lt;=4),"0 a 4",IF(AND(X395&gt;=4.5,X395&lt;=8.5),"4,5 a 8,5",IF(X395=9,"9",IF(AND(X395&gt;=9.5,X395&lt;=13),"9,5 a 13",IF(AND(X395&gt;=13.5,X395&lt;=20),"13,5 a 20",IF(AND(X395&gt;=20.5,X395&lt;=35),"20,5 a 35","Fuera de rango")))))))</f>
        <v>0 a 4</v>
      </c>
      <c r="Z395" s="11" t="n">
        <f aca="false">IF(Y395="","",IF(Y395="0 a 4",1,IF(Y395="4,5 a 8,5",2,IF(Y395="9","NORMA",IF(Y395="9,5 a 13",3,IF(Y395="13,5 a 20",4,IF(Y395="20,5 a 35",5,"Fuera de rango")))))))</f>
        <v>1</v>
      </c>
      <c r="AA395" s="9" t="n">
        <v>26</v>
      </c>
      <c r="AB395" s="10" t="str">
        <f aca="false">IF(AA395="","",IF(AND(AA395&gt;=0,AA395&lt;=9),"0 a 9",IF(AND(AA395&gt;=9.5,AA395&lt;=18.5),"9,5 a 18,5",IF(AA395=19,"19",IF(AND(AA395&gt;=19.5,AA395&lt;=28),"19,5 a 28",IF(AND(AA395&gt;=28.5,AA395&lt;=40),"28,5 a 40","Fuera de rango"))))))</f>
        <v>19,5 a 28</v>
      </c>
      <c r="AC395" s="11" t="n">
        <f aca="false" t="array" ref="AC395">_xlfn.IFS(AB395="","",AB395="0 a 9",1,AB395="9,5 a 18,5",2,AB395="19","NORMA",AB395="19,5 a 28",3,AB395="28,5 a 40",4,TRUE(),"Fuera de rango")</f>
        <v>3</v>
      </c>
      <c r="AD395" s="9" t="n">
        <v>24</v>
      </c>
      <c r="AE395" s="10" t="str">
        <f aca="false">IF(AD395="","",IF(AND(AD395&gt;=-10,AD395&lt;=0),"De -10 a 0",IF(AND(AD395&gt;=0.5,AD395&lt;=9.5),"0,5 a 9,5",IF(AD395=10,"10",IF(AND(AD395&gt;=10.5,AD395&lt;=20),"10,5 a 20",IF(AND(AD395&gt;=20.5,AD395&lt;=40),"20,5 a 40","Fuera de rango"))))))</f>
        <v>20,5 a 40</v>
      </c>
      <c r="AF395" s="12" t="n">
        <f aca="false">IF(AD395="","",IF(AND(AD395&gt;=-10,AD395&lt;=0),1,IF(AND(AD395&gt;=0.5,AD395&lt;=9.5),2,IF(AD395=10,"NORMA",IF(AND(AD395&gt;=10.5,AD395&lt;=20),3,IF(AND(AD395&gt;=20.5,AD395&lt;=40),4,""))))))</f>
        <v>4</v>
      </c>
      <c r="AG395" s="9" t="n">
        <v>9</v>
      </c>
      <c r="AH395" s="10" t="str">
        <f aca="false">IF(AG395="","",IF(AND(AG395&gt;=0,AG395&lt;=4),"0 a 4",IF(AND(AG395&gt;=4.5,AG395&lt;=8.5),"4,5 a 8,5",IF(AG395=9,"9",IF(AND(AG395&gt;=9.5,AG395&lt;=13),"9,5 a 13",IF(AND(AG395&gt;=13.5,AG395&lt;=25),"13,5 a 25","Fuera de rango"))))))</f>
        <v>9</v>
      </c>
      <c r="AI395" s="10" t="str">
        <f aca="false">IF(AH395="","",IF(AH395="0 a 4",1,IF(AH395="4,5 a 8,5",2,IF(AH395="9","NORMA",IF(AH395="9,5 a 13",3,IF(AH395="13,5 a 25",4,""))))))</f>
        <v>NORMA</v>
      </c>
      <c r="AJ395" s="9" t="n">
        <v>6</v>
      </c>
      <c r="AK395" s="10" t="str">
        <f aca="false">IF(AJ395="","",IF(AND(AJ395&gt;=-15,AJ395&lt;=-10.5),"-15 a -10,5",IF(AND(AJ395&gt;=-10,AJ395&lt;=-4),"-10 a -4",IF(AND(AJ395&gt;=-4.5,AJ395&lt;=0),"-4,5 a 0",IF(AND(AJ395&gt;=0.5,AJ395&lt;=4.5),"0,5 a 4,5",IF(AJ395=5,"5",IF(AND(AJ395&gt;=5.5,AJ395&lt;=10),"5,5 a 10",IF(AND(AJ395&gt;=10.5,AJ395&lt;=20),"10,5 a 20","Fuera de rango"))))))))</f>
        <v>5,5 a 10</v>
      </c>
      <c r="AL395" s="11" t="n">
        <f aca="false">IF(AK395="","",IF(AK395="-15 a -10,5",1,IF(AK395="-10 a -4",2,IF(AK395="-4,5 a 0",3,IF(AK395="0,5 a 4,5",4,IF(AK395="5","NORMA",IF(AK395="5,5 a 10",5,IF(AK395="10,5 a 20",6,"Error"))))))))</f>
        <v>5</v>
      </c>
      <c r="AM395" s="9" t="n">
        <v>0.5</v>
      </c>
      <c r="AN395" s="10" t="str">
        <f aca="false">IF(AM395="","",IF(AND(AM395&gt;=-7.5,AM395&lt;=-5.5),"-7,5 a -5,5",IF(AND(AM395&gt;=-5,AM395&lt;=-3),"-5 a -3",IF(AND(AM395&gt;=-2.5,AM395&lt;=-0.5),"-2,5 a -0,5",IF(AM395=0,"0,00",IF(AND(AM395&gt;=0.5,AM395&lt;=2.5),"0,5 a 2,5",IF(AND(AM395&gt;=3,AM395&lt;=5),"3 a 5",IF(AND(AM395&gt;=5.5,AM395&lt;=7.5),"5,5 a 7,5",IF(AND(AM395&gt;=8,AM395&lt;=10),"8 a 10","Fuera de rango")))))))))</f>
        <v>0,5 a 2,5</v>
      </c>
      <c r="AO395" s="11" t="n">
        <f aca="false">IF(AN395="","",IF(AN395="-7,5 a -5,5",1,IF(AN395="-5 a -3",2,IF(AN395="-2,5 a -0,5",3,IF(AN395="0,00","NORMA",IF(AN395="0,5 a 2,5",4,IF(AN395="3 a 5",5,IF(AN395="5,5 a 7,5",6,IF(AN395="8 a 10",7,"Error")))))))))</f>
        <v>4</v>
      </c>
      <c r="AP395" s="9" t="n">
        <v>4</v>
      </c>
      <c r="AQ395" s="10" t="str">
        <f aca="false">IF(AP395="","",IF(AND(AP395&gt;=-20,AP395&lt;=-9.5),"-20 a -9,5",IF(AND(AP395&gt;=-9,AP395&lt;=-6.5),"-9 a -6,5",IF(AP395=-6,"-6",IF(AND(AP395&gt;=-5.5,AP395&lt;=-3),"-5,5 a -3",IF(AND(AP395&gt;=-2.5,AP395&lt;=0),"-2,5 a 0",IF(AND(AP395&gt;=0.5,AP395&lt;=3),"0,5 a 3",IF(AND(AP395&gt;=3.5,AP395&lt;=6),"3,5 a 6",IF(AND(AP395&gt;=6.5,AP395&lt;=9),"6,5 a 9",IF(AND(AP395&gt;=9.5,AP395&lt;=20),"9,5 a 20","Fuera de rango"))))))))))</f>
        <v>3,5 a 6</v>
      </c>
      <c r="AR395" s="11" t="n">
        <f aca="false">IF(AQ395="","",IF(AQ395="-20 a -9,5",1,IF(AQ395="-9 a -6,5",2,IF(AQ395="-6","NORMA",IF(AQ395="-5,5 a -3",3,IF(AQ395="-2,5 a 0",4,IF(AQ395="0,5 a 3",5,IF(AQ395="3,5 a 6",6,IF(AQ395="6,5 a 9",7,IF(AQ395="9,5 a 20",8,""))))))))))</f>
        <v>6</v>
      </c>
      <c r="AS395" s="9" t="n">
        <v>5</v>
      </c>
      <c r="AT395" s="10" t="str">
        <f aca="false">IF(AS395="","",IF(AND(AS395&gt;=-16,AS395&lt;=-14),"-16 a -14",IF(AND(AS395&gt;=-13.5,AS395&lt;=-11.5),"-13,5 a -11,5",IF(AND(AS395&gt;=-11,AS395&lt;=-9),"-11 a -9",IF(AND(AS395&gt;=-8.5,AS395&lt;=-6.5),"-8,5 a -6,5",IF(AND(AS395&gt;=-6,AS395&lt;=-4),"-6 a -4",IF(AND(AS395&gt;=-3.5,AS395&lt;=-1.5),"-3,5 a -1,5",IF(AND(AS395&gt;=-1,AS395&lt;=1),"-1 a 1",IF(AND(AS395&gt;=1.5,AS395&lt;=3.5),"1,5 a 3,5",IF(AND(AS395&gt;=4,AS395&lt;=6),"4 a 6",IF(AND(AS395&gt;=6.5,AS395&lt;=8.5),"6,5 a 8,5",IF(AND(AS395&gt;=9,AS395&lt;=11),"9 a 11",IF(AND(AS395&gt;=11.5,AS395&lt;=13.5),"11,5 a 13,5",IF(AND(AS395&gt;=14,AS395&lt;=16),"14 a 16",IF(AND(AS395&gt;=16.5,AS395&lt;=18.5),"16,5 a 18,5",IF(AND(AS395&gt;=19,AS395&lt;=21),"19 a 21","Fuera de rango"))))))))))))))))</f>
        <v>4 a 6</v>
      </c>
      <c r="AU395" s="11" t="str">
        <f aca="false" t="array" ref="AU395">IF(AT395="","",_xlfn.IFS(AT395="-16 a -14",1,AT395="-13,5 a -11,5",2,AT395="-11 a -9",3,AT395="-8,5 a -6,5",4,AT395="-6 a -4",5,AT395="-3,5 a -1,5",6,AT395="-1 a 1",7,AT395="1,5 a 3,5",8,AT395="4 a 6","NORMA",AT395="6,5 a 8,5",9,AT395="9 a 11",10,AT395="11,5 a 13,5",11,AT395="14 a 16",12,AT395="16,5 a 18,5",13,AT395="19 a 21",14,TRUE(),""))</f>
        <v>NORMA</v>
      </c>
      <c r="AV395" s="9" t="n">
        <v>0.5</v>
      </c>
      <c r="AW395" s="10" t="str">
        <f aca="false">IF(AV395="","",IF(AND(AV395&gt;=-1,AV395&lt;=-0.5),"-1 a -0,5",IF(AND(AV395&gt;-0.5,AV395&lt;=0),"De -0,5 a 0",IF(AND(AV395&gt;=0.25,AV395&lt;=0.75),"0,25 a 0,75",IF(AND(AV395&gt;=1,AV395&lt;=1.5),"1 a 1,5",IF(AND(AV395&gt;=1.75,AV395&lt;=2.25),"1,75 a 2,25",IF(AND(AV395&gt;=2.5,AV395&lt;=3),"2,5 a 3",IF(AND(AV395&gt;=3.25,AV395&lt;=3.75),"3,25 a 3,75","Fuera de rango"))))))))</f>
        <v>0,25 a 0,75</v>
      </c>
      <c r="AX395" s="10" t="str">
        <f aca="false">IF(AW395="","",IF(OR(AW395="-1 a -0,5",AW395="-1 a -0.5"),1,IF(OR(AW395="De -0,5 a 0",AW395="-0,5 a 0",AW395="De -0.5 a 0"),2,IF(OR(AW395="0,25 a 0,75",AW395="0.25 a 0.75"),"NORMA",IF(OR(AW395="1 a 1,5",AW395="1 a 1.5"),3,IF(OR(AW395="1,75 a 2,25",AW395="1.75 a 2.25"),4,IF(OR(AW395="2,5 a 3",AW395="2.5 a 3"),5,IF(OR(AW395="3,25 a 3,75",AW395="3.25 a 3.75"),6,""))))))))</f>
        <v>NORMA</v>
      </c>
      <c r="AY395" s="9" t="n">
        <v>-1</v>
      </c>
      <c r="AZ395" s="10" t="str">
        <f aca="false">IF(AY395="","",IF(AND(AY395&gt;=-20,AY395&lt;=-9.5),"-20 a -9,5",IF(AND(AY395&gt;=-9,AY395&lt;=-6.5),"-9 a -6,5",IF(AY395=-6,"-6",IF(AND(AY395&gt;=-5.5,AY395&lt;=-3),"-5,5 a -3",IF(AND(AY395&gt;=-2.5,AY395&lt;=0),"-2,5 a 0",IF(AND(AY395&gt;=0.5,AY395&lt;=3),"0,5 a 3",IF(AND(AY395&gt;=3.5,AY395&lt;=6),"3,5 a 6","Fuera de rango"))))))))</f>
        <v>-2,5 a 0</v>
      </c>
      <c r="BA395" s="11" t="n">
        <f aca="false">IF(AZ395="","",IF(AZ395="-20 a -9,5",1,IF(AZ395="-9 a -6,5",2,IF(AZ395="-6","NORMA",IF(AZ395="-5,5 a -3",3,IF(AZ395="-2,5 a 0",4,IF(AZ395="0,5 a 3",5,IF(AZ395="3,5 a 6",6,""))))))))</f>
        <v>4</v>
      </c>
      <c r="BB395" s="9" t="n">
        <v>0</v>
      </c>
      <c r="BC395" s="10" t="str">
        <f aca="false" t="array" ref="BC395">IF(BB395="","",_xlfn.IFS(AND(BB395&gt;=0,BB395&lt;=2),"0 a 2",AND(BB395&gt;=2.5,BB395&lt;=4.5),"2,5 a 4,5",AND(BB395&gt;=5,BB395&lt;=7),"5 a 7",AND(BB395&gt;=7.5,BB395&lt;=9.5),"7,5 a 9,5",AND(BB395&gt;=10,BB395&lt;=12),"10 a 12",AND(BB395&gt;=12.5,BB395&lt;=14.5),"12,5 a 14,5",BB395=15,"15",AND(BB395&gt;=15.5,BB395&lt;=17.5),"15,5 a 17,5",AND(BB395&gt;=18,BB395&lt;=20),"18 a 20",AND(BB395&gt;=20.5,BB395&lt;=22.5),"20,5 a 22,5",AND(BB395&gt;=23,BB395&lt;=25),"23 a 25",TRUE(),"Fuera de rango"))</f>
        <v>0 a 2</v>
      </c>
      <c r="BD395" s="11" t="n">
        <f aca="false" t="array" ref="BD395">IF(BC395="","",_xlfn.IFS(BC395="0 a 2",1,BC395="2,5 a 4,5",2,BC395="5 a 7",3,BC395="7,5 a 9,5",4,BC395="10 a 12",5,BC395="12,5 a 14,5",6,BC395="15","NORMA",BC395="15,5 a 17,5",7,BC395="18 a 20",8,BC395="20,5 a 22,5",9,BC395="23 a 25",10,TRUE(),"Fuera de rango"))</f>
        <v>1</v>
      </c>
      <c r="BE395" s="9" t="n">
        <v>21</v>
      </c>
      <c r="BF395" s="10" t="str">
        <f aca="false">IF(BE395="","",IF(AND(BE395&gt;=-20,BE395&lt;=-10),"-20 a -10",IF(AND(BE395&gt;=-9.5,BE395&lt;=0.5),"-9,5 a 0,5",IF(AND(BE395&gt;=1,BE395&lt;=11),"1 a 11",IF(AND(BE395&gt;=11.5,BE395&lt;=20.5),"11,5 a 20,5",IF(BE395=21,"21",IF(AND(BE395&gt;=21.5,BE395&lt;=31.5),"21,5 a 31,5",IF(AND(BE395&gt;=32,BE395&lt;=42),"32 a 42","Fuera de rango"))))))))</f>
        <v>21</v>
      </c>
      <c r="BG395" s="11" t="str">
        <f aca="false">IF(BF395="","",IF(BF395="-20 a -10",1,IF(BF395="-9,5 a 0,5",2,IF(BF395="1 a 11",3,IF(BF395="11,5 a 20,5",4,IF(BF395="21","NORMA",IF(BF395="21,5 a 31,5",5,IF(BF395="32 a 42",6,""))))))))</f>
        <v>NORMA</v>
      </c>
      <c r="BH395" s="9" t="n">
        <v>18</v>
      </c>
      <c r="BI395" s="10" t="str">
        <f aca="false">IF(BH395="","",IF(AND(BH395&gt;=-20,BH395&lt;=-15),"-20 a -15",IF(AND(BH395&gt;=-14.5,BH395&lt;=-9.5),"-14,5 a -9,5",IF(AND(BH395&gt;=-9,BH395&lt;=-4),"-9 a -4",IF(AND(BH395&gt;=-3.5,BH395&lt;=2.5),"-3,5 a 2,5",IF(AND(BH395&gt;=3,BH395&lt;=8),"3 a 8",IF(AND(BH395&gt;=8.5,BH395&lt;=14.5),"8,5 a 14,5",IF(BH395=15,"15",IF(AND(BH395&gt;=15.5,BH395&lt;=20.5),"15,5 a 20,5",IF(AND(BH395&gt;=21,BH395&lt;=26),"21 a 26","Fuera de rango"))))))))))</f>
        <v>15,5 a 20,5</v>
      </c>
      <c r="BJ395" s="11" t="n">
        <f aca="false">IF(BI395="","",IF(BI395="-20 a -15",1,IF(BI395="-14,5 a -9,5",2,IF(BI395="-9 a -4",3,IF(BI395="-3,5 a 2,5",4,IF(BI395="3 a 8",5,IF(BI395="8,5 a 14,5",6,IF(BI395="15","NORMA",IF(BI395="15,5 a 20,5",7,IF(BI395="21 a 26",8,IF(BI395="26,5 a 31,5",9,"")))))))))))</f>
        <v>7</v>
      </c>
      <c r="BK395" s="9" t="n">
        <v>0</v>
      </c>
      <c r="BL395" s="10" t="str">
        <f aca="false">IF(BK395="","",IF(AND(BK395&gt;=0,BK395&lt;=2),"0 - 2",IF(AND(BK395&gt;=2.5,BK395&lt;=4.5),"2,5 - 4,5",IF(AND(BK395&gt;=5,BK395&lt;=7),"5 - 7",IF(AND(BK395&gt;=7.5,BK395&lt;=9.5),"7,5 - 9,5",IF(AND(BK395&gt;=10,BK395&lt;=12),"10 - 12",IF(AND(BK395&gt;=12.5,BK395&lt;=13.5),"12,5 - 13,5",IF(BK395=14,"14",IF(AND(BK395&gt;=14.5,BK395&lt;=16.5),"14,5 - 16,5",IF(AND(BK395&gt;=17,BK395&lt;=19),"17 - 19",IF(AND(BK395&gt;=19.5,BK395&lt;=21.5),"19,5 - 21,5",IF(AND(BK395&gt;=22,BK395&lt;=24),"22 - 24",IF(AND(BK395&gt;=24.5,BK395&lt;=26.5),"24,5 - 26,5",IF(AND(BK395&gt;=27,BK395&lt;=29),"27 - 29",IF(AND(BK395&gt;=29.5,BK395&lt;=30),"29,5 - 30","Fuera de rango")))))))))))))))</f>
        <v>0 - 2</v>
      </c>
      <c r="BM395" s="11" t="n">
        <f aca="false">IF(BL395="","",IF(BL395="0 - 2",1,IF(BL395="2,5 - 4,5",2,IF(BL395="5 - 7",3,IF(BL395="7,5 - 9,5",4,IF(BL395="10 - 12",5,IF(BL395="12,5 - 13,5",6,IF(BL395="14","NORMA",IF(BL395="14,5 - 16,5",7,IF(BL395="17 - 19",8,IF(BL395="19,5 - 21,5",9,IF(BL395="22 - 24",10,IF(BL395="24,5 - 26,5",11,IF(BL395="27 - 29",12,IF(BL395="29,5 - 30",13,"")))))))))))))))</f>
        <v>1</v>
      </c>
      <c r="BN395" s="9" t="n">
        <v>21</v>
      </c>
      <c r="BO395" s="11" t="str">
        <f aca="false">IF(BN395="","",IF(AND(BN395&gt;=-20,BN395&lt;=-10),"-20 a -10",IF(AND(BN395&gt;=-9.5,BN395&lt;=0.5),"-9,5 a 0,5",IF(AND(BN395&gt;=1,BN395&lt;=11),"1 a 11",IF(AND(BN395&gt;=11.5,BN395&lt;=21.5),"11,5 a 21,5",IF(BN395=22,"22",IF(AND(BN395&gt;=22.5,BN395&lt;=32.5),"22,5 a 32,5",IF(AND(BN395&gt;=33,BN395&lt;=43),"33 a 43","Fuera de rango"))))))))</f>
        <v>11,5 a 21,5</v>
      </c>
      <c r="BP395" s="11" t="n">
        <f aca="false">IF(BO395="","",IF(BO395="-20 a -10",1,IF(BO395="-9,5 a 0,5",2,IF(BO395="1 a 11",3,IF(BO395="11,5 a 21,5",4,IF(BO395="22","NORMA",IF(BO395="22,5 a 32,5",5,IF(BO395="33 a 43",6,""))))))))</f>
        <v>4</v>
      </c>
      <c r="BQ395" s="9" t="n">
        <v>18</v>
      </c>
      <c r="BR395" s="10" t="str">
        <f aca="false">IF(BQ395="","",IF(AND(BQ395&gt;=-20,BQ395&lt;=-15),"-20 a -15",IF(AND(BQ395&gt;=-14.5,BQ395&lt;=-9.5),"-14,5 a -9,5",IF(AND(BQ395&gt;=-9,BQ395&lt;=-4),"-9 a -4",IF(AND(BQ395&gt;=-3.5,BQ395&lt;=2.5),"-3,5 a 2,5",IF(AND(BQ395&gt;=3,BQ395&lt;=8),"3 a 8",IF(AND(BQ395&gt;=8.5,BQ395&lt;=13.5),"8,5 a 13,5",IF(AND(BQ395&gt;=14,BQ395&lt;=17.5),"14 a 17,5",IF(BQ395=18,"18",IF(AND(BQ395&gt;=18.5,BQ395&lt;=23.5),"18,5 a 23,5",IF(AND(BQ395&gt;=24,BQ395&lt;=29),"24 a 29",IF(AND(BQ395&gt;=29.5,BQ395&lt;=34.5),"29,5 a 34,5",IF(AND(BQ395&gt;=35,BQ395&lt;=40),"35 a 40","Fuera de rango")))))))))))))</f>
        <v>18</v>
      </c>
      <c r="BS395" s="11" t="str">
        <f aca="false">IF(BR395="","",IF(BR395="-20 a -15",1,IF(BR395="-14,5 a -9,5",2,IF(BR395="-9 a -4",3,IF(BR395="-3,5 a 2,5",4,IF(BR395="3 a 8",5,IF(BR395="8,5 a 13,5",6,IF(BR395="14 a 17,5",7,IF(BR395="18","NORMA",IF(BR395="18,5 a 23,5",8,IF(BR395="24 a 29",9,IF(BR395="29,5 a 34,5",10,IF(BR395="35 a 40",11,"")))))))))))))</f>
        <v>NORMA</v>
      </c>
      <c r="BT395" s="9" t="n">
        <v>0.5</v>
      </c>
      <c r="BU395" s="10" t="str">
        <f aca="false">IF(BT395="","",IF(AND(BT395&gt;=-20,BT395&lt;=-18),"-20 a -18",IF(AND(BT395&gt;=-17.5,BT395&lt;=-15.5),"-17,5 a -15,5",IF(AND(BT395&gt;=-15,BT395&lt;=-13),"-15 a -13",IF(AND(BT395&gt;=-12.5,BT395&lt;=-10.5),"-12,5 a -10,5",IF(AND(BT395&gt;=-10,BT395&lt;=-8),"-10 a -8",IF(AND(BT395&gt;=-7.5,BT395&lt;=-5.5),"-7,5 a -5,5",IF(AND(BT395&gt;=-5,BT395&lt;=-3),"-5 a -3",IF(AND(BT395&gt;=-2.5,BT395&lt;=-0.5),"-2,5 a -0,5",IF(BT395=0,"0",IF(AND(BT395&gt;=0.5,BT395&lt;=2.5),"0,5 a 2,5",IF(AND(BT395&gt;=3,BT395&lt;=5),"3 a 5",IF(AND(BT395&gt;=5.5,BT395&lt;=7.5),"5,5 a 7,5",IF(AND(BT395&gt;=8,BT395&lt;=10),"8 a 10",IF(AND(BT395&gt;=10.5,BT395&lt;=12.5),"10,5 a 12,5",IF(AND(BT395&gt;=13,BT395&lt;=15),"13 a 15",IF(AND(BT395&gt;=15.5,BT395&lt;=17.5),"15,5 a 17,5",IF(AND(BT395&gt;=18,BT395&lt;=20),"18 a 20","Fuera de rango"))))))))))))))))))</f>
        <v>0,5 a 2,5</v>
      </c>
      <c r="BV395" s="11" t="n">
        <f aca="false">IF(BT395="","",IF(BT395=0,"NORMA",IF(AND(BT395&gt;=-20,BT395&lt;=-18),2,IF(AND(BT395&gt;=-17.5,BT395&lt;=-15.5),2,IF(AND(BT395&gt;=-15,BT395&lt;=-13),3,IF(AND(BT395&gt;=-12.5,BT395&lt;=-10.5),4,IF(AND(BT395&gt;=-10,BT395&lt;=-8),5,IF(AND(BT395&gt;=-7.5,BT395&lt;=-5.5),6,IF(AND(BT395&gt;=-5,BT395&lt;=-3),7,IF(AND(BT395&gt;=-2.5,BT395&lt;=-0.5),8,IF(AND(BT395&gt;=0.5,BT395&lt;=2.5),9,IF(AND(BT395&gt;=3,BT395&lt;=5),10,IF(AND(BT395&gt;=5.5,BT395&lt;=7.5),11,IF(AND(BT395&gt;=8,BT395&lt;=10),12,IF(AND(BT395&gt;=10.5,BT395&lt;=12.5),13,IF(AND(BT395&gt;=13,BT395&lt;=15),14,IF(AND(BT395&gt;=15.5,BT395&lt;=17.5),15,IF(AND(BT395&gt;=18,BT395&lt;=20),16,"Fuera de rango"))))))))))))))))))</f>
        <v>9</v>
      </c>
      <c r="BW395" s="9" t="n">
        <v>-2.5</v>
      </c>
      <c r="BX395" s="10" t="n">
        <f aca="false">18.5- (0.3*H395)</f>
        <v>16.7</v>
      </c>
      <c r="BY395" s="10" t="n">
        <f aca="false">(BW395)-(BX395)</f>
        <v>-19.2</v>
      </c>
      <c r="BZ395" s="10" t="str">
        <f aca="false">IF(BY395="","",IF(BY395&lt;-27.5,"De -30 a -28",IF(BY395&lt;-25,"De -27,5 a -25,5",IF(BY395&lt;-22.5,"De -25 a -23",IF(BY395&lt;-20,"De -22,5 a -20,5",IF(BY395&lt;-17.5,"De -20 a -18",IF(BY395&lt;-15,"De -17,5 a -15,5",IF(BY395&lt;-12.5,"De -15 a -13",IF(BY395&lt;-10,"De -12,5 a -10,5",IF(BY395&lt;-7.5,"De -10 a -8",IF(BY395&lt;-5,"De -7,5 a -5,5",IF(BY395&lt;-2.5,"De -5 a -3",IF(BY395&lt;0,"De -2,5 a -0,5",IF(BY395&lt;2.5,"De 0 a 2",IF(BY395&lt;5,"De 2,5 a 4,5",IF(BY395&lt;7.5,"De 5 a 7",IF(BY395&lt;10,"De 7,5 a 9,5",IF(BY395&lt;12.5,"De 10 a 12",IF(BY395&lt;15,"De 12,5 a 14,5",IF(BY395&lt;17.5,"De 15 a 17",IF(BY395&lt;20,"De 17,5 a 19,5",IF(BY395&lt;22.5,"De 20 a 22",IF(BY395&lt;25,"De 22,5 a 24,5",IF(BY395&lt;27.5,"De 25 a 27","De 27,5 a 30"))))))))))))))))))))))))</f>
        <v>De -20 a -18</v>
      </c>
      <c r="CA395" s="12" t="n">
        <f aca="false">IF(BY395="","",IF(BY395&lt;=-28,1,IF(BY395&lt;=-25.5,2,IF(BY395&lt;=-23,3,IF(BY395&lt;=-20.5,4,IF(BY395&lt;=-18,5,IF(BY395&lt;=-15.5,6,IF(BY395&lt;=-13,7,IF(BY395&lt;=-10.5,8,IF(BY395&lt;=-8,9,IF(BY395&lt;=-5.5,10,IF(BY395&lt;=-3,11,IF(BY395&lt;=-0.5,12,IF(BY395&lt;=2,13,IF(BY395&lt;=4.5,14,IF(BY395&lt;=7,15,IF(BY395&lt;=9.5,16,IF(BY395&lt;=12,17,IF(BY395&lt;=14.5,18,IF(BY395&lt;=17,19,IF(BY395&lt;=19.5,20,IF(BY395&lt;=22,21,IF(BY395&lt;=24.5,22,IF(BY395&lt;=27,23,IF(BY395&lt;=30,24,"Fuera de rango")))))))))))))))))))))))))</f>
        <v>5</v>
      </c>
      <c r="CB395" s="9" t="n">
        <v>-2.75</v>
      </c>
      <c r="CC395" s="10" t="n">
        <f aca="false">18.5- (0.3*H395)</f>
        <v>16.7</v>
      </c>
      <c r="CD395" s="10" t="n">
        <f aca="false">(CB395)-(CC395)</f>
        <v>-19.45</v>
      </c>
      <c r="CE395" s="10" t="str">
        <f aca="false">IF(CD395="","",IF(CD395&lt;-27.5,"De -30 a -28",IF(CD395&lt;-25,"De -27,5 a -25,5",IF(CD395&lt;-22.5,"De -25 a -23",IF(CD395&lt;-20,"De -22,5 a -20,5",IF(CD395&lt;-17.5,"De -20 a -18",IF(CD395&lt;-15,"De -17,5 a -15,5",IF(CD395&lt;-12.5,"De -15 a -13",IF(CD395&lt;-10,"De -12,5 a -10,5",IF(CD395&lt;-7.5,"De -10 a -8",IF(CD395&lt;-5,"De -7,5 a -5,5",IF(CD395&lt;-2.5,"De -5 a -3",IF(CD395&lt;0,"De -2,5 a -0,5",IF(CD395&lt;=2,"De 0 a 2",IF(CD395&lt;=4.5,"De 2,5 a 4,5",IF(CD395&lt;=7,"De 5 a 7",IF(CD395&lt;=9.5,"De 7,5 a 9,5",IF(CD395&lt;=12,"De 10 a 12",IF(CD395&lt;=14.5,"De 12,5 a 14,5",IF(CD395&lt;=17,"De 15 a 17",IF(CD395&lt;=19.5,"De 17,5 a 19,5",IF(CD395&lt;=22,"De 20 a 22",IF(CD395&lt;=24.5,"De 22,5 a 24,5",IF(CD395&lt;=27,"De 25 a 27","De 27,5 a 30"))))))))))))))))))))))))</f>
        <v>De -20 a -18</v>
      </c>
      <c r="CF395" s="12" t="n">
        <f aca="false">IF(CD395="","",IF(CD395&lt;-27.5,1,IF(CD395&lt;-25,2,IF(CD395&lt;-22.5,3,IF(CD395&lt;-20,4,IF(CD395&lt;-17.5,5,IF(CD395&lt;-15,6,IF(CD395&lt;-12.5,7,IF(CD395&lt;-10,8,IF(CD395&lt;-7.5,9,IF(CD395&lt;-5,10,IF(CD395&lt;-2.5,11,IF(CD395&lt;0,12,IF(CD395&lt;2.5,13,IF(CD395&lt;5,14,IF(CD395&lt;7.5,15,IF(CD395&lt;10,16,IF(CD395&lt;12.5,17,IF(CD395&lt;15,18,IF(CD395&lt;17.5,19,IF(CD395&lt;20,20,IF(CD395&lt;22.5,21,IF(CD395&lt;25,22,IF(CD395&lt;27.5,23,24))))))))))))))))))))))))</f>
        <v>5</v>
      </c>
      <c r="CG395" s="9" t="n">
        <v>-1.25</v>
      </c>
      <c r="CH395" s="10" t="str">
        <f aca="false">IF(CG395="","",IF(AND(CG395&gt;=-10,CG395&lt;=-9.5),"-10 a -9,5",IF(AND(CG395&gt;-9.5,CG395&lt;=-8.5),"-9 a -8,5",IF(AND(CG395&gt;-8.5,CG395&lt;=-7.5),"-8 a -7,5",IF(AND(CG395&gt;-7.5,CG395&lt;=-6.5),"-7 a -6,5",IF(AND(CG395&gt;-6.5,CG395&lt;=-5.5),"-6 a -5,5",IF(AND(CG395&gt;-5.5,CG395&lt;=-4.5),"-5 a -4,5",IF(AND(CG395&gt;-4.5,CG395&lt;=-3.5),"-4 a -3,5",IF(AND(CG395&gt;-3.5,CG395&lt;=-2.5),"-3 a -2,5",IF(CG395=-2.25,"-2,25",IF(AND(CG395&gt;-2.5,CG395&lt;=-1.5),"-2 a -1,5",IF(AND(CG395&gt;-1.5,CG395&lt;=-0.5),"-1 a -0,5",IF(AND(CG395&gt;-0.5,CG395&lt;=0.5),"0 a 0,5",IF(AND(CG395&gt;0.5,CG395&lt;=1.5),"1 a 1,5",IF(AND(CG395&gt;1.5,CG395&lt;=2.5),"2 a 2,5",IF(AND(CG395&gt;2.5,CG395&lt;=3.5),"3 a 3,5",IF(AND(CG395&gt;3.5,CG395&lt;=4.5),"4 a 4,5",IF(AND(CG395&gt;4.5,CG395&lt;=5.5),"5 a 5,5",IF(AND(CG395&gt;5.5,CG395&lt;=6.5),"6 a 6,5",IF(AND(CG395&gt;6.5,CG395&lt;=7.5),"7 a 7,5",IF(AND(CG395&gt;7.5,CG395&lt;=8.5),"8 a 8,5",IF(AND(CG395&gt;8.5,CG395&lt;=9.5),"9 a 9,5",IF(CG395&gt;=10,"10","Fuera de rango")))))))))))))))))))))))</f>
        <v>-1 a -0,5</v>
      </c>
      <c r="CI395" s="11" t="n">
        <f aca="false">IF(CG395="","",IF(CG395=-2.25,"NORMA",IF(CG395&lt;=-9.5,1,IF(CG395&lt;=-8.5,2,IF(CG395&lt;=-7.5,3,IF(CG395&lt;=-6.5,4,IF(CG395&lt;=-5.5,5,IF(CG395&lt;=-4.5,6,IF(CG395&lt;=-3.5,7,IF(CG395&lt;=-2.5,8,IF(CG395&lt;=-1.5,9,IF(CG395&lt;=-0.5,10,IF(CG395&lt;=0.5,11,IF(CG395&lt;=1.5,12,IF(CG395&lt;=2.5,13,IF(CG395&lt;=3.5,14,IF(CG395&lt;=4.5,15,IF(CG395&lt;=5.5,16,IF(CG395&lt;=6.5,17,IF(CG395&lt;=7.5,18,IF(CG395&lt;=8.5,19,IF(CG395&lt;=9.5,20,IF(CG395=10,21,"Fuera de rango")))))))))))))))))))))))</f>
        <v>10</v>
      </c>
      <c r="CJ395" s="9" t="n">
        <v>0.75</v>
      </c>
      <c r="CK395" s="10" t="str">
        <f aca="false">IF(CJ395="","",IF(AND(CJ395&gt;=-6,CJ395&lt;=-5.5),"-6 a -5,5",IF(AND(CJ395&gt;-5.5,CJ395&lt;=-4.5),"-5 a -4,5",IF(AND(CJ395&gt;-4.5,CJ395&lt;=-3.5),"-4 a -3,5",IF(AND(CJ395&gt;-3.5,CJ395&lt;=-2.5),"-3 a -2,5",IF(AND(CJ395&gt;-2.5,CJ395&lt;=-1.5),"-2 a -1,5",IF(AND(CJ395&gt;-1.5,CJ395&lt;=-0.5),"-1 a -0,5",IF(AND(CJ395&gt;-0.5,CJ395&lt;=0.5),"0 a 0,5",IF(AND(CJ395&gt;0.5,CJ395&lt;=1.5),"1 a 1,5",IF(AND(CJ395&gt;1.5,CJ395&lt;2.5),"2",IF(AND(CJ395&gt;=2.5,CJ395&lt;=3),"2,5 a 3",IF(AND(CJ395&gt;3,CJ395&lt;=4),"3,5 a 4",IF(AND(CJ395&gt;4,CJ395&lt;=5),"4,5 a 5",IF(AND(CJ395&gt;5,CJ395&lt;=6),"5,5 a 6",IF(AND(CJ395&gt;6,CJ395&lt;=7),"6,5 a 7",IF(AND(CJ395&gt;7,CJ395&lt;=8),"7,5 a 8",IF(AND(CJ395&gt;8,CJ395&lt;=9.5),"8,5 a 9,5",IF(CJ395=10,"10","Fuera de rango"))))))))))))))))))</f>
        <v>1 a 1,5</v>
      </c>
      <c r="CL395" s="11" t="n">
        <f aca="false">IF(CK395="","",IF(OR(CK395="-6 a -5,5",CK395="-6 - -5,5"),1,IF(OR(CK395="-5 a -4,5",CK395="-5 - -4,5"),2,IF(OR(CK395="-4 a -3,5",CK395="-4 - -3,5"),3,IF(OR(CK395="-3 a -2,5",CK395="-3 - -2,5"),4,IF(OR(CK395="-2 a -1,5",CK395="-2 - -1,5"),5,IF(OR(CK395="-1 a -0,5",CK395="-1 - -0,5"),6,IF(OR(CK395="0 a 0,5",CK395="0 - 0,5"),7,IF(OR(CK395="1 a 1,5",CK395="1 - 1,5"),8,IF(CK395="2","NORMA",IF(OR(CK395="2,5 a 3",CK395="2,5 - 3"),9,IF(OR(CK395="3,5 a 4",CK395="3,5 - 4"),10,IF(OR(CK395="4,5 a 5",CK395="4,5 - 5"),11,IF(OR(CK395="5,5 a 6",CK395="5,5 - 6"),12,IF(OR(CK395="6,5 a 7",CK395="6,5 - 7"),13,IF(OR(CK395="7,5 a 8",CK395="7,5 - 8"),14,IF(OR(CK395="8,5 a 9",CK395="8,5 - 9,5",CK395="9 a 9,5"),15,IF(CK395="10",15,IF(OR(CK395="0,5 a 1",CK395="0,5 - 1"),7,"Fuera de rango")))))))))))))))))))</f>
        <v>8</v>
      </c>
      <c r="CN395" s="10" t="str">
        <f aca="false">IF(CM395=0,"0", " ")</f>
        <v>0</v>
      </c>
      <c r="CO395" s="10" t="str">
        <f aca="false">IF(CM395&gt;0,"EME"," ")</f>
        <v> </v>
      </c>
      <c r="CQ395" s="10" t="str">
        <f aca="false">IF(CP395&gt;0,"0", " ")</f>
        <v> </v>
      </c>
      <c r="CR395" s="10" t="str">
        <f aca="false">IF(CP395&gt;0,"EME"," ")</f>
        <v> </v>
      </c>
      <c r="CS395" s="9" t="n">
        <v>0</v>
      </c>
      <c r="CV395" s="9" t="n">
        <v>0</v>
      </c>
      <c r="CY395" s="9" t="n">
        <v>0</v>
      </c>
      <c r="DB395" s="9" t="n">
        <v>0</v>
      </c>
      <c r="DC395" s="11" t="str">
        <f aca="false">IF(DB395&lt;0,"2"," ")</f>
        <v> </v>
      </c>
      <c r="DD395" s="11" t="str">
        <f aca="false">IF(DB395&lt;0,"MIO"," ")</f>
        <v> </v>
      </c>
      <c r="DE395" s="9" t="n">
        <v>-1</v>
      </c>
      <c r="DF395" s="10" t="str">
        <f aca="false">IF(DE395&lt;0,"3"," ")</f>
        <v>3</v>
      </c>
      <c r="DG395" s="10" t="str">
        <f aca="false">IF(DE395&lt;0,"AST"," ")</f>
        <v>AST</v>
      </c>
      <c r="DH395" s="9" t="n">
        <v>-1.25</v>
      </c>
      <c r="DI395" s="10" t="str">
        <f aca="false">IF(DH395&lt;0,"3"," ")</f>
        <v>3</v>
      </c>
      <c r="DJ395" s="10" t="str">
        <f aca="false">IF(DH395&lt;0,"AST"," ")</f>
        <v>AST</v>
      </c>
      <c r="DK395" s="9" t="n">
        <v>0</v>
      </c>
      <c r="DL395" s="10" t="str">
        <f aca="false">IF(DK395&gt;0,"4"," ")</f>
        <v> </v>
      </c>
      <c r="DM395" s="10" t="str">
        <f aca="false">IF(DK395&gt;0,"PRE"," ")</f>
        <v> </v>
      </c>
      <c r="DN395" s="9" t="n">
        <v>0</v>
      </c>
      <c r="DO395" s="10" t="str">
        <f aca="false">IF(DN395&gt;0,"4"," ")</f>
        <v> </v>
      </c>
      <c r="DP395" s="10" t="str">
        <f aca="false">IF(DN395&gt;0,"PRE"," ")</f>
        <v> </v>
      </c>
      <c r="DS395" s="12" t="str">
        <f aca="false">CONCATENATE(CO395,CU395,DA395,DG395,DM395)</f>
        <v> AST </v>
      </c>
      <c r="DT395" s="10" t="e">
        <f aca="false" t="array" ref="DT395">_xlfn.IFS(DS395="EME    ","0", DS395=" HIP   ","1", DS395="  MIO  ","2", DS395="   AST ","3", DS395="    PRE","4", DS395="EME   PRE","5", DS395=" HIP  PRE","6", DS395=" HIP AST ","7", DS395="  MIO PRE","8", DS395="  MIOAST ","9", DS395="   ASTPRE","10",DS395=" HIP ASTPRE","11", DS395="  MIOASTPRE","12", DS395="     ","0")</f>
        <v>#N/A</v>
      </c>
      <c r="DV395" s="1" t="e">
        <f aca="false" t="array" ref="DV395">_xlfn.IFS(DU395="SI","2", DU395="NO","1")</f>
        <v>#N/A</v>
      </c>
      <c r="DX395" s="11" t="str">
        <f aca="false">IF(DW395=0,"1","2")</f>
        <v>1</v>
      </c>
      <c r="DY395" s="11" t="str">
        <f aca="false" t="array" ref="DY395">_xlfn.IFS(DW395=0,"0", DW395=0.25, "1", DW395=0.5,"2", DW395=0.75,"3", DW395=1,"4",DW395=1.25,"5", DW395=1.5,"6", DW395=1.75,"7", DW395=2,"8")</f>
        <v>0</v>
      </c>
      <c r="EA395" s="11" t="str">
        <f aca="false">IF(DZ395=0,"1","2")</f>
        <v>1</v>
      </c>
      <c r="EB395" s="11" t="str">
        <f aca="false" t="array" ref="EB395">_xlfn.IFS(DZ395=0,"0", DZ395=0.25, "1", DZ395=0.5,"2", DZ395=0.75,"3", DZ395=1,"4",DZ395=1.25,"5", DZ395=1.5,"6", DZ395=1.75,"7", DZ395=2,"8")</f>
        <v>0</v>
      </c>
      <c r="ED395" s="10" t="str">
        <f aca="false">IF(EC395=0,"1","2")</f>
        <v>1</v>
      </c>
      <c r="EE395" s="11" t="str">
        <f aca="false" t="array" ref="EE395">_xlfn.IFS(EC395=0,"0", EC395=-0.25, "1", EC395=-0.5,"2", EC395=-0.75,"3", EC395=-1,"4",EC395=-1.25,"5", EC395=-1.5,"6", EC395=-1.75,"7", EC395=-2,"8", EC395=-2.25,"9",EC395=-2.5,"10", EC395=-2.75,"11", EC395=-3,"12", EC395=-3.25,"13", EC395=-3.5,"14", EC395=-3.75,"15",EC395=-4,"16")</f>
        <v>0</v>
      </c>
      <c r="EG395" s="10" t="str">
        <f aca="false">IF(EF395=0,"1","2")</f>
        <v>1</v>
      </c>
      <c r="EH395" s="11" t="str">
        <f aca="false" t="array" ref="EH395">_xlfn.IFS(EF395=0,"0", EF395=-0.25, "1", EF395=-0.5,"2", EF395=-0.75,"3", EF395=-1,"4",EF395=-1.25,"5", EF395=-1.5,"6", EF395=-1.75,"7", EF395=-2,"8", EF395=-2.25,"9",EF395=-2.5,"10", EF395=-2.75,"11", EF395=-3,"12", EF395=-3.25,"13", EF395=-3.5,"14", EF395=-3.75,"15",EF395=-4,"16")</f>
        <v>0</v>
      </c>
      <c r="EJ395" s="11" t="str">
        <f aca="false">IF(EI395=0,"1","2")</f>
        <v>1</v>
      </c>
      <c r="EK395" s="11" t="str">
        <f aca="false" t="array" ref="EK395">_xlfn.IFS(EI395=0,"0", EI395=-0.25, "1", EI395=-0.5,"2", EI395=-0.75,"3", EI395=-1,"4",EI395=-1.25,"5", EI395=-1.5,"6", EI395=-1.75,"7", EI395=-2,"8", EI395=-2.25,"9", EI395=-2.25,"9",EI395=-2.5,"10", EI395=-2.75,"11", EI395=-3,"12", EI395=-3.25,"13", EI395=-3.5,"14", EI395=-3.75,"15",EI395=-4,"16", EI395=0.25, "17", EI395=0.5, "18")</f>
        <v>0</v>
      </c>
      <c r="EM395" s="11" t="str">
        <f aca="false">IF(EL395=0,"1","2")</f>
        <v>1</v>
      </c>
      <c r="EN395" s="11" t="str">
        <f aca="false" t="array" ref="EN395">_xlfn.IFS(EL395=0.25,"17",EL395=0.5,"18", EL395=0,"0", EL395=-0.25, "1", EL395=-0.5,"2", EL395=-0.75,"3", EL395=-1,"4",EL395=-1.25,"5", EL395=-1.5,"6", EL395=-1.75,"7", EL395=-2,"8",EL395= -2.25,"9",EL395=-2.5,"10",EL395= -2.75,"11",EL395= -3,"12",EL395= -3.25,"13",EL395= -3.5,"14",EL395= -3.75,"15",EL395=-4,"16")</f>
        <v>0</v>
      </c>
      <c r="EP395" s="11" t="str">
        <f aca="false">IF(EO395=0,"1","2")</f>
        <v>1</v>
      </c>
      <c r="EQ395" s="11" t="str">
        <f aca="false" t="array" ref="EQ395">_xlfn.IFS(EO395=0,"0", EO395=0.25, "1", EO395=0.5,"2", EO395=0.75,"3", EO395=1,"4",EO395=1.25,"5", EO395=1.5,"6", EO395=1.75,"7", EO395=2,"8", EO395=2.25,"9", EO395=2.25,"9",EO395=2.5,"10", EO395=2.75,"11", EO395=3,"12", EO395=3.25,"13", EO395=3.5,"14", EO395=3.75,"15",EO395=4,"16", EO395=-0.25, "17", bq=-0.5, "18")</f>
        <v>0</v>
      </c>
      <c r="ES395" s="11" t="str">
        <f aca="false">IF(ER395=0,"1","2")</f>
        <v>1</v>
      </c>
      <c r="ET395" s="11" t="str">
        <f aca="false" t="array" ref="ET395">_xlfn.IFS(ER395=0,"0", ER395=0.25, "1", ER395=0.5,"2", ER395=0.75,"3", ER395=1,"4",ER395=1.25,"5", ER395=1.5,"6", ER395=1.75,"7", ER395=2,"8", ER395=2.25,"9", ER395=2.25,"9",ER395=2.5,"10", ER395=2.75,"11", ER395=3,"12", ER395=3.25,"13", ER395=3.5,"14", ER395=3.75,"15",ER395=4,"16", ER395=-0.25, "17", bq=-0.5, "18")</f>
        <v>0</v>
      </c>
      <c r="EV395" s="14" t="e">
        <f aca="false">VLOOKUP(EU395,LEYENDA!$G$2:$H$8,2,TRUE())</f>
        <v>#N/A</v>
      </c>
      <c r="EW395" s="14" t="e">
        <f aca="false" t="array" ref="EW395">_xlfn.IFS(EV395="0-5","1", EV395="6-12","2", EV395="13-18","3", EV395="19-24","4", EV395="25-36","5", EV395="37-48","6", EV395="49-60","7")</f>
        <v>#N/A</v>
      </c>
    </row>
    <row r="396" customFormat="false" ht="13.5" hidden="false" customHeight="false" outlineLevel="0" collapsed="false">
      <c r="A396" s="1" t="n">
        <v>120</v>
      </c>
      <c r="B396" s="2" t="n">
        <v>1</v>
      </c>
      <c r="C396" s="33" t="n">
        <v>42373</v>
      </c>
      <c r="E396" s="5" t="str">
        <f aca="false">VLOOKUP(A396,'286'!$A$3:$J$6279,10,FALSE())</f>
        <v>GONZÁLEZ BARANDIARAN, LUCÍA</v>
      </c>
      <c r="F396" s="4" t="str">
        <f aca="false">VLOOKUP(A396,'286'!$A$3:$I$1768,3,FALSE())</f>
        <v>GONBALU</v>
      </c>
      <c r="G396" s="6" t="n">
        <f aca="false">VLOOKUP(A396,'286'!$A$3:$I$1768,4,FALSE())</f>
        <v>30338</v>
      </c>
      <c r="H396" s="7" t="n">
        <f aca="false">YEAR(C396)-YEAR(G396)</f>
        <v>33</v>
      </c>
      <c r="I396" s="1" t="str">
        <f aca="false">VLOOKUP(H396,LEYENDA!$C$2:$D$6,2,TRUE())</f>
        <v>25-40</v>
      </c>
      <c r="J396" s="5" t="str">
        <f aca="false">VLOOKUP(A396,'286'!$A$3:$I$1768,7,FALSE())</f>
        <v>M</v>
      </c>
      <c r="K396" s="8" t="n">
        <f aca="false">VLOOKUP(A396,'286'!$A$3:$I$1768,2,FALSE())</f>
        <v>0</v>
      </c>
      <c r="L396" s="4" t="str">
        <f aca="false">VLOOKUP(A396,'286'!$A$3:$I$1768,8,FALSE())</f>
        <v>D</v>
      </c>
      <c r="M396" s="4" t="str">
        <f aca="false">VLOOKUP(A396,'286'!$A$3:$I$1768,9,FALSE())</f>
        <v>I</v>
      </c>
      <c r="N396" s="8" t="str">
        <f aca="false">IF(R396=O396, "MISMA","CONTRARIA")</f>
        <v>CONTRARIA</v>
      </c>
      <c r="O396" s="8" t="str">
        <f aca="false" t="array" ref="O396">_xlfn.IFS(L396="D","1", L396="I","2")</f>
        <v>1</v>
      </c>
      <c r="P396" s="8" t="e">
        <f aca="false" t="array" ref="P396">_xlfn.IFS(K396="OD","1", K396="OI","2")</f>
        <v>#N/A</v>
      </c>
      <c r="Q396" s="1" t="str">
        <f aca="false" t="array" ref="Q396">_xlfn.IFS(J396="M","1", J396="H","2")</f>
        <v>1</v>
      </c>
      <c r="R396" s="8" t="str">
        <f aca="false" t="array" ref="R396">_xlfn.IFS(M396="D","1", M396="I","2")</f>
        <v>2</v>
      </c>
      <c r="S396" s="1" t="str">
        <f aca="false" t="array" ref="S396">_xlfn.IFS(N396="CONTRARIA", "1",N396= "MISMA","2")</f>
        <v>1</v>
      </c>
      <c r="T396" s="1" t="str">
        <f aca="false" t="array" ref="T396">_xlfn.IFS(I396="0-12","1", I396="13-24","2", I396="25-40","3", I396="41-60","4", I396="61-100","5")</f>
        <v>3</v>
      </c>
      <c r="U396" s="9" t="n">
        <v>1</v>
      </c>
      <c r="V396" s="1" t="str">
        <f aca="false">IF(U396="","",IF(AND(U396&gt;=-9,U396&lt;=-6.5),"-9 a -6,5",IF(AND(U396&gt;=-6,U396&lt;=-3.5),"-6 a -3,5",IF(AND(U396&gt;=-3,U396&lt;=-1),"-3 a -1",IF(U396=-0.5,"-0,5",IF(AND(U396&gt;=0,U396&lt;=2.5),"0 a 2,5",IF(AND(U396&gt;=3,U396&lt;=5.5),"3 a 5,5",IF(AND(U396&gt;=6,U396&lt;=8.5),"6 a 8,5",IF(AND(U396&gt;=9,U396&lt;=20),"9 a 20","Fuera de rango")))))))))</f>
        <v>0 a 2,5</v>
      </c>
      <c r="W396" s="11" t="n">
        <f aca="false">IF(V396="","",IF(V396="-9 a -6,5",2,IF(V396="-6 a -3,5",3,IF(V396="-3 a -1",4,IF(V396="-0,5","NORMA",IF(V396="0 a 2,5",5,IF(V396="3 a 5,5",6,IF(V396="6 a 8,5",7,IF(V396="9 a 20",8,"Fuera de rango")))))))))</f>
        <v>5</v>
      </c>
      <c r="X396" s="9" t="n">
        <v>14</v>
      </c>
      <c r="Y396" s="11" t="str">
        <f aca="false">IF(X396="","",IF(AND(X396&gt;=0,X396&lt;=4),"0 a 4",IF(AND(X396&gt;=4.5,X396&lt;=8.5),"4,5 a 8,5",IF(X396=9,"9",IF(AND(X396&gt;=9.5,X396&lt;=13),"9,5 a 13",IF(AND(X396&gt;=13.5,X396&lt;=20),"13,5 a 20",IF(AND(X396&gt;=20.5,X396&lt;=35),"20,5 a 35","Fuera de rango")))))))</f>
        <v>13,5 a 20</v>
      </c>
      <c r="Z396" s="11" t="n">
        <f aca="false">IF(Y396="","",IF(Y396="0 a 4",1,IF(Y396="4,5 a 8,5",2,IF(Y396="9","NORMA",IF(Y396="9,5 a 13",3,IF(Y396="13,5 a 20",4,IF(Y396="20,5 a 35",5,"Fuera de rango")))))))</f>
        <v>4</v>
      </c>
      <c r="AA396" s="9" t="n">
        <v>21</v>
      </c>
      <c r="AB396" s="10" t="str">
        <f aca="false">IF(AA396="","",IF(AND(AA396&gt;=0,AA396&lt;=9),"0 a 9",IF(AND(AA396&gt;=9.5,AA396&lt;=18.5),"9,5 a 18,5",IF(AA396=19,"19",IF(AND(AA396&gt;=19.5,AA396&lt;=28),"19,5 a 28",IF(AND(AA396&gt;=28.5,AA396&lt;=40),"28,5 a 40","Fuera de rango"))))))</f>
        <v>19,5 a 28</v>
      </c>
      <c r="AC396" s="11" t="n">
        <f aca="false" t="array" ref="AC396">_xlfn.IFS(AB396="","",AB396="0 a 9",1,AB396="9,5 a 18,5",2,AB396="19","NORMA",AB396="19,5 a 28",3,AB396="28,5 a 40",4,TRUE(),"Fuera de rango")</f>
        <v>3</v>
      </c>
      <c r="AD396" s="9" t="n">
        <v>15</v>
      </c>
      <c r="AE396" s="10" t="str">
        <f aca="false">IF(AD396="","",IF(AND(AD396&gt;=-10,AD396&lt;=0),"De -10 a 0",IF(AND(AD396&gt;=0.5,AD396&lt;=9.5),"0,5 a 9,5",IF(AD396=10,"10",IF(AND(AD396&gt;=10.5,AD396&lt;=20),"10,5 a 20",IF(AND(AD396&gt;=20.5,AD396&lt;=40),"20,5 a 40","Fuera de rango"))))))</f>
        <v>10,5 a 20</v>
      </c>
      <c r="AF396" s="12" t="n">
        <f aca="false">IF(AD396="","",IF(AND(AD396&gt;=-10,AD396&lt;=0),1,IF(AND(AD396&gt;=0.5,AD396&lt;=9.5),2,IF(AD396=10,"NORMA",IF(AND(AD396&gt;=10.5,AD396&lt;=20),3,IF(AND(AD396&gt;=20.5,AD396&lt;=40),4,""))))))</f>
        <v>3</v>
      </c>
      <c r="AG396" s="9" t="n">
        <v>10</v>
      </c>
      <c r="AH396" s="10" t="str">
        <f aca="false">IF(AG396="","",IF(AND(AG396&gt;=0,AG396&lt;=4),"0 a 4",IF(AND(AG396&gt;=4.5,AG396&lt;=8.5),"4,5 a 8,5",IF(AG396=9,"9",IF(AND(AG396&gt;=9.5,AG396&lt;=13),"9,5 a 13",IF(AND(AG396&gt;=13.5,AG396&lt;=25),"13,5 a 25","Fuera de rango"))))))</f>
        <v>9,5 a 13</v>
      </c>
      <c r="AI396" s="10" t="n">
        <f aca="false">IF(AH396="","",IF(AH396="0 a 4",1,IF(AH396="4,5 a 8,5",2,IF(AH396="9","NORMA",IF(AH396="9,5 a 13",3,IF(AH396="13,5 a 25",4,""))))))</f>
        <v>3</v>
      </c>
      <c r="AJ396" s="9" t="n">
        <v>5</v>
      </c>
      <c r="AK396" s="10" t="str">
        <f aca="false">IF(AJ396="","",IF(AND(AJ396&gt;=-15,AJ396&lt;=-10.5),"-15 a -10,5",IF(AND(AJ396&gt;=-10,AJ396&lt;=-4),"-10 a -4",IF(AND(AJ396&gt;=-4.5,AJ396&lt;=0),"-4,5 a 0",IF(AND(AJ396&gt;=0.5,AJ396&lt;=4.5),"0,5 a 4,5",IF(AJ396=5,"5",IF(AND(AJ396&gt;=5.5,AJ396&lt;=10),"5,5 a 10",IF(AND(AJ396&gt;=10.5,AJ396&lt;=20),"10,5 a 20","Fuera de rango"))))))))</f>
        <v>5</v>
      </c>
      <c r="AL396" s="11" t="str">
        <f aca="false">IF(AK396="","",IF(AK396="-15 a -10,5",1,IF(AK396="-10 a -4",2,IF(AK396="-4,5 a 0",3,IF(AK396="0,5 a 4,5",4,IF(AK396="5","NORMA",IF(AK396="5,5 a 10",5,IF(AK396="10,5 a 20",6,"Error"))))))))</f>
        <v>NORMA</v>
      </c>
      <c r="AM396" s="9" t="n">
        <v>0</v>
      </c>
      <c r="AN396" s="10" t="str">
        <f aca="false">IF(AM396="","",IF(AND(AM396&gt;=-7.5,AM396&lt;=-5.5),"-7,5 a -5,5",IF(AND(AM396&gt;=-5,AM396&lt;=-3),"-5 a -3",IF(AND(AM396&gt;=-2.5,AM396&lt;=-0.5),"-2,5 a -0,5",IF(AM396=0,"0,00",IF(AND(AM396&gt;=0.5,AM396&lt;=2.5),"0,5 a 2,5",IF(AND(AM396&gt;=3,AM396&lt;=5),"3 a 5",IF(AND(AM396&gt;=5.5,AM396&lt;=7.5),"5,5 a 7,5",IF(AND(AM396&gt;=8,AM396&lt;=10),"8 a 10","Fuera de rango")))))))))</f>
        <v>0,00</v>
      </c>
      <c r="AO396" s="11" t="str">
        <f aca="false">IF(AN396="","",IF(AN396="-7,5 a -5,5",1,IF(AN396="-5 a -3",2,IF(AN396="-2,5 a -0,5",3,IF(AN396="0,00","NORMA",IF(AN396="0,5 a 2,5",4,IF(AN396="3 a 5",5,IF(AN396="5,5 a 7,5",6,IF(AN396="8 a 10",7,"Error")))))))))</f>
        <v>NORMA</v>
      </c>
      <c r="AP396" s="9" t="n">
        <v>-3</v>
      </c>
      <c r="AQ396" s="10" t="str">
        <f aca="false">IF(AP396="","",IF(AND(AP396&gt;=-20,AP396&lt;=-9.5),"-20 a -9,5",IF(AND(AP396&gt;=-9,AP396&lt;=-6.5),"-9 a -6,5",IF(AP396=-6,"-6",IF(AND(AP396&gt;=-5.5,AP396&lt;=-3),"-5,5 a -3",IF(AND(AP396&gt;=-2.5,AP396&lt;=0),"-2,5 a 0",IF(AND(AP396&gt;=0.5,AP396&lt;=3),"0,5 a 3",IF(AND(AP396&gt;=3.5,AP396&lt;=6),"3,5 a 6",IF(AND(AP396&gt;=6.5,AP396&lt;=9),"6,5 a 9",IF(AND(AP396&gt;=9.5,AP396&lt;=20),"9,5 a 20","Fuera de rango"))))))))))</f>
        <v>-5,5 a -3</v>
      </c>
      <c r="AR396" s="11" t="n">
        <f aca="false">IF(AQ396="","",IF(AQ396="-20 a -9,5",1,IF(AQ396="-9 a -6,5",2,IF(AQ396="-6","NORMA",IF(AQ396="-5,5 a -3",3,IF(AQ396="-2,5 a 0",4,IF(AQ396="0,5 a 3",5,IF(AQ396="3,5 a 6",6,IF(AQ396="6,5 a 9",7,IF(AQ396="9,5 a 20",8,""))))))))))</f>
        <v>3</v>
      </c>
      <c r="AS396" s="9" t="n">
        <v>0</v>
      </c>
      <c r="AT396" s="10" t="str">
        <f aca="false">IF(AS396="","",IF(AND(AS396&gt;=-16,AS396&lt;=-14),"-16 a -14",IF(AND(AS396&gt;=-13.5,AS396&lt;=-11.5),"-13,5 a -11,5",IF(AND(AS396&gt;=-11,AS396&lt;=-9),"-11 a -9",IF(AND(AS396&gt;=-8.5,AS396&lt;=-6.5),"-8,5 a -6,5",IF(AND(AS396&gt;=-6,AS396&lt;=-4),"-6 a -4",IF(AND(AS396&gt;=-3.5,AS396&lt;=-1.5),"-3,5 a -1,5",IF(AND(AS396&gt;=-1,AS396&lt;=1),"-1 a 1",IF(AND(AS396&gt;=1.5,AS396&lt;=3.5),"1,5 a 3,5",IF(AND(AS396&gt;=4,AS396&lt;=6),"4 a 6",IF(AND(AS396&gt;=6.5,AS396&lt;=8.5),"6,5 a 8,5",IF(AND(AS396&gt;=9,AS396&lt;=11),"9 a 11",IF(AND(AS396&gt;=11.5,AS396&lt;=13.5),"11,5 a 13,5",IF(AND(AS396&gt;=14,AS396&lt;=16),"14 a 16",IF(AND(AS396&gt;=16.5,AS396&lt;=18.5),"16,5 a 18,5",IF(AND(AS396&gt;=19,AS396&lt;=21),"19 a 21","Fuera de rango"))))))))))))))))</f>
        <v>-1 a 1</v>
      </c>
      <c r="AU396" s="11" t="n">
        <f aca="false" t="array" ref="AU396">IF(AT396="","",_xlfn.IFS(AT396="-16 a -14",1,AT396="-13,5 a -11,5",2,AT396="-11 a -9",3,AT396="-8,5 a -6,5",4,AT396="-6 a -4",5,AT396="-3,5 a -1,5",6,AT396="-1 a 1",7,AT396="1,5 a 3,5",8,AT396="4 a 6","NORMA",AT396="6,5 a 8,5",9,AT396="9 a 11",10,AT396="11,5 a 13,5",11,AT396="14 a 16",12,AT396="16,5 a 18,5",13,AT396="19 a 21",14,TRUE(),""))</f>
        <v>7</v>
      </c>
      <c r="AV396" s="9" t="n">
        <v>0.5</v>
      </c>
      <c r="AW396" s="10" t="str">
        <f aca="false">IF(AV396="","",IF(AND(AV396&gt;=-1,AV396&lt;=-0.5),"-1 a -0,5",IF(AND(AV396&gt;-0.5,AV396&lt;=0),"De -0,5 a 0",IF(AND(AV396&gt;=0.25,AV396&lt;=0.75),"0,25 a 0,75",IF(AND(AV396&gt;=1,AV396&lt;=1.5),"1 a 1,5",IF(AND(AV396&gt;=1.75,AV396&lt;=2.25),"1,75 a 2,25",IF(AND(AV396&gt;=2.5,AV396&lt;=3),"2,5 a 3",IF(AND(AV396&gt;=3.25,AV396&lt;=3.75),"3,25 a 3,75","Fuera de rango"))))))))</f>
        <v>0,25 a 0,75</v>
      </c>
      <c r="AX396" s="10" t="str">
        <f aca="false">IF(AW396="","",IF(OR(AW396="-1 a -0,5",AW396="-1 a -0.5"),1,IF(OR(AW396="De -0,5 a 0",AW396="-0,5 a 0",AW396="De -0.5 a 0"),2,IF(OR(AW396="0,25 a 0,75",AW396="0.25 a 0.75"),"NORMA",IF(OR(AW396="1 a 1,5",AW396="1 a 1.5"),3,IF(OR(AW396="1,75 a 2,25",AW396="1.75 a 2.25"),4,IF(OR(AW396="2,5 a 3",AW396="2.5 a 3"),5,IF(OR(AW396="3,25 a 3,75",AW396="3.25 a 3.75"),6,""))))))))</f>
        <v>NORMA</v>
      </c>
      <c r="AY396" s="9" t="n">
        <v>-4</v>
      </c>
      <c r="AZ396" s="10" t="str">
        <f aca="false">IF(AY396="","",IF(AND(AY396&gt;=-20,AY396&lt;=-9.5),"-20 a -9,5",IF(AND(AY396&gt;=-9,AY396&lt;=-6.5),"-9 a -6,5",IF(AY396=-6,"-6",IF(AND(AY396&gt;=-5.5,AY396&lt;=-3),"-5,5 a -3",IF(AND(AY396&gt;=-2.5,AY396&lt;=0),"-2,5 a 0",IF(AND(AY396&gt;=0.5,AY396&lt;=3),"0,5 a 3",IF(AND(AY396&gt;=3.5,AY396&lt;=6),"3,5 a 6","Fuera de rango"))))))))</f>
        <v>-5,5 a -3</v>
      </c>
      <c r="BA396" s="11" t="n">
        <f aca="false">IF(AZ396="","",IF(AZ396="-20 a -9,5",1,IF(AZ396="-9 a -6,5",2,IF(AZ396="-6","NORMA",IF(AZ396="-5,5 a -3",3,IF(AZ396="-2,5 a 0",4,IF(AZ396="0,5 a 3",5,IF(AZ396="3,5 a 6",6,""))))))))</f>
        <v>3</v>
      </c>
      <c r="BB396" s="9" t="n">
        <v>12</v>
      </c>
      <c r="BC396" s="10" t="str">
        <f aca="false" t="array" ref="BC396">IF(BB396="","",_xlfn.IFS(AND(BB396&gt;=0,BB396&lt;=2),"0 a 2",AND(BB396&gt;=2.5,BB396&lt;=4.5),"2,5 a 4,5",AND(BB396&gt;=5,BB396&lt;=7),"5 a 7",AND(BB396&gt;=7.5,BB396&lt;=9.5),"7,5 a 9,5",AND(BB396&gt;=10,BB396&lt;=12),"10 a 12",AND(BB396&gt;=12.5,BB396&lt;=14.5),"12,5 a 14,5",BB396=15,"15",AND(BB396&gt;=15.5,BB396&lt;=17.5),"15,5 a 17,5",AND(BB396&gt;=18,BB396&lt;=20),"18 a 20",AND(BB396&gt;=20.5,BB396&lt;=22.5),"20,5 a 22,5",AND(BB396&gt;=23,BB396&lt;=25),"23 a 25",TRUE(),"Fuera de rango"))</f>
        <v>10 a 12</v>
      </c>
      <c r="BD396" s="11" t="n">
        <f aca="false" t="array" ref="BD396">IF(BC396="","",_xlfn.IFS(BC396="0 a 2",1,BC396="2,5 a 4,5",2,BC396="5 a 7",3,BC396="7,5 a 9,5",4,BC396="10 a 12",5,BC396="12,5 a 14,5",6,BC396="15","NORMA",BC396="15,5 a 17,5",7,BC396="18 a 20",8,BC396="20,5 a 22,5",9,BC396="23 a 25",10,TRUE(),"Fuera de rango"))</f>
        <v>5</v>
      </c>
      <c r="BE396" s="9" t="n">
        <v>20</v>
      </c>
      <c r="BF396" s="10" t="str">
        <f aca="false">IF(BE396="","",IF(AND(BE396&gt;=-20,BE396&lt;=-10),"-20 a -10",IF(AND(BE396&gt;=-9.5,BE396&lt;=0.5),"-9,5 a 0,5",IF(AND(BE396&gt;=1,BE396&lt;=11),"1 a 11",IF(AND(BE396&gt;=11.5,BE396&lt;=20.5),"11,5 a 20,5",IF(BE396=21,"21",IF(AND(BE396&gt;=21.5,BE396&lt;=31.5),"21,5 a 31,5",IF(AND(BE396&gt;=32,BE396&lt;=42),"32 a 42","Fuera de rango"))))))))</f>
        <v>11,5 a 20,5</v>
      </c>
      <c r="BG396" s="11" t="n">
        <f aca="false">IF(BF396="","",IF(BF396="-20 a -10",1,IF(BF396="-9,5 a 0,5",2,IF(BF396="1 a 11",3,IF(BF396="11,5 a 20,5",4,IF(BF396="21","NORMA",IF(BF396="21,5 a 31,5",5,IF(BF396="32 a 42",6,""))))))))</f>
        <v>4</v>
      </c>
      <c r="BH396" s="9" t="n">
        <v>10</v>
      </c>
      <c r="BI396" s="10" t="str">
        <f aca="false">IF(BH396="","",IF(AND(BH396&gt;=-20,BH396&lt;=-15),"-20 a -15",IF(AND(BH396&gt;=-14.5,BH396&lt;=-9.5),"-14,5 a -9,5",IF(AND(BH396&gt;=-9,BH396&lt;=-4),"-9 a -4",IF(AND(BH396&gt;=-3.5,BH396&lt;=2.5),"-3,5 a 2,5",IF(AND(BH396&gt;=3,BH396&lt;=8),"3 a 8",IF(AND(BH396&gt;=8.5,BH396&lt;=14.5),"8,5 a 14,5",IF(BH396=15,"15",IF(AND(BH396&gt;=15.5,BH396&lt;=20.5),"15,5 a 20,5",IF(AND(BH396&gt;=21,BH396&lt;=26),"21 a 26","Fuera de rango"))))))))))</f>
        <v>8,5 a 14,5</v>
      </c>
      <c r="BJ396" s="11" t="n">
        <f aca="false">IF(BI396="","",IF(BI396="-20 a -15",1,IF(BI396="-14,5 a -9,5",2,IF(BI396="-9 a -4",3,IF(BI396="-3,5 a 2,5",4,IF(BI396="3 a 8",5,IF(BI396="8,5 a 14,5",6,IF(BI396="15","NORMA",IF(BI396="15,5 a 20,5",7,IF(BI396="21 a 26",8,IF(BI396="26,5 a 31,5",9,"")))))))))))</f>
        <v>6</v>
      </c>
      <c r="BK396" s="9" t="n">
        <v>16</v>
      </c>
      <c r="BL396" s="10" t="str">
        <f aca="false">IF(BK396="","",IF(AND(BK396&gt;=0,BK396&lt;=2),"0 - 2",IF(AND(BK396&gt;=2.5,BK396&lt;=4.5),"2,5 - 4,5",IF(AND(BK396&gt;=5,BK396&lt;=7),"5 - 7",IF(AND(BK396&gt;=7.5,BK396&lt;=9.5),"7,5 - 9,5",IF(AND(BK396&gt;=10,BK396&lt;=12),"10 - 12",IF(AND(BK396&gt;=12.5,BK396&lt;=13.5),"12,5 - 13,5",IF(BK396=14,"14",IF(AND(BK396&gt;=14.5,BK396&lt;=16.5),"14,5 - 16,5",IF(AND(BK396&gt;=17,BK396&lt;=19),"17 - 19",IF(AND(BK396&gt;=19.5,BK396&lt;=21.5),"19,5 - 21,5",IF(AND(BK396&gt;=22,BK396&lt;=24),"22 - 24",IF(AND(BK396&gt;=24.5,BK396&lt;=26.5),"24,5 - 26,5",IF(AND(BK396&gt;=27,BK396&lt;=29),"27 - 29",IF(AND(BK396&gt;=29.5,BK396&lt;=30),"29,5 - 30","Fuera de rango")))))))))))))))</f>
        <v>14,5 - 16,5</v>
      </c>
      <c r="BM396" s="11" t="n">
        <f aca="false">IF(BL396="","",IF(BL396="0 - 2",1,IF(BL396="2,5 - 4,5",2,IF(BL396="5 - 7",3,IF(BL396="7,5 - 9,5",4,IF(BL396="10 - 12",5,IF(BL396="12,5 - 13,5",6,IF(BL396="14","NORMA",IF(BL396="14,5 - 16,5",7,IF(BL396="17 - 19",8,IF(BL396="19,5 - 21,5",9,IF(BL396="22 - 24",10,IF(BL396="24,5 - 26,5",11,IF(BL396="27 - 29",12,IF(BL396="29,5 - 30",13,"")))))))))))))))</f>
        <v>7</v>
      </c>
      <c r="BN396" s="9" t="n">
        <v>22</v>
      </c>
      <c r="BO396" s="11" t="str">
        <f aca="false">IF(BN396="","",IF(AND(BN396&gt;=-20,BN396&lt;=-10),"-20 a -10",IF(AND(BN396&gt;=-9.5,BN396&lt;=0.5),"-9,5 a 0,5",IF(AND(BN396&gt;=1,BN396&lt;=11),"1 a 11",IF(AND(BN396&gt;=11.5,BN396&lt;=21.5),"11,5 a 21,5",IF(BN396=22,"22",IF(AND(BN396&gt;=22.5,BN396&lt;=32.5),"22,5 a 32,5",IF(AND(BN396&gt;=33,BN396&lt;=43),"33 a 43","Fuera de rango"))))))))</f>
        <v>22</v>
      </c>
      <c r="BP396" s="11" t="str">
        <f aca="false">IF(BO396="","",IF(BO396="-20 a -10",1,IF(BO396="-9,5 a 0,5",2,IF(BO396="1 a 11",3,IF(BO396="11,5 a 21,5",4,IF(BO396="22","NORMA",IF(BO396="22,5 a 32,5",5,IF(BO396="33 a 43",6,""))))))))</f>
        <v>NORMA</v>
      </c>
      <c r="BQ396" s="9" t="n">
        <v>12</v>
      </c>
      <c r="BR396" s="10" t="str">
        <f aca="false">IF(BQ396="","",IF(AND(BQ396&gt;=-20,BQ396&lt;=-15),"-20 a -15",IF(AND(BQ396&gt;=-14.5,BQ396&lt;=-9.5),"-14,5 a -9,5",IF(AND(BQ396&gt;=-9,BQ396&lt;=-4),"-9 a -4",IF(AND(BQ396&gt;=-3.5,BQ396&lt;=2.5),"-3,5 a 2,5",IF(AND(BQ396&gt;=3,BQ396&lt;=8),"3 a 8",IF(AND(BQ396&gt;=8.5,BQ396&lt;=13.5),"8,5 a 13,5",IF(AND(BQ396&gt;=14,BQ396&lt;=17.5),"14 a 17,5",IF(BQ396=18,"18",IF(AND(BQ396&gt;=18.5,BQ396&lt;=23.5),"18,5 a 23,5",IF(AND(BQ396&gt;=24,BQ396&lt;=29),"24 a 29",IF(AND(BQ396&gt;=29.5,BQ396&lt;=34.5),"29,5 a 34,5",IF(AND(BQ396&gt;=35,BQ396&lt;=40),"35 a 40","Fuera de rango")))))))))))))</f>
        <v>8,5 a 13,5</v>
      </c>
      <c r="BS396" s="11" t="n">
        <f aca="false">IF(BR396="","",IF(BR396="-20 a -15",1,IF(BR396="-14,5 a -9,5",2,IF(BR396="-9 a -4",3,IF(BR396="-3,5 a 2,5",4,IF(BR396="3 a 8",5,IF(BR396="8,5 a 13,5",6,IF(BR396="14 a 17,5",7,IF(BR396="18","NORMA",IF(BR396="18,5 a 23,5",8,IF(BR396="24 a 29",9,IF(BR396="29,5 a 34,5",10,IF(BR396="35 a 40",11,"")))))))))))))</f>
        <v>6</v>
      </c>
      <c r="BT396" s="9" t="n">
        <v>0</v>
      </c>
      <c r="BU396" s="10" t="str">
        <f aca="false">IF(BT396="","",IF(AND(BT396&gt;=-20,BT396&lt;=-18),"-20 a -18",IF(AND(BT396&gt;=-17.5,BT396&lt;=-15.5),"-17,5 a -15,5",IF(AND(BT396&gt;=-15,BT396&lt;=-13),"-15 a -13",IF(AND(BT396&gt;=-12.5,BT396&lt;=-10.5),"-12,5 a -10,5",IF(AND(BT396&gt;=-10,BT396&lt;=-8),"-10 a -8",IF(AND(BT396&gt;=-7.5,BT396&lt;=-5.5),"-7,5 a -5,5",IF(AND(BT396&gt;=-5,BT396&lt;=-3),"-5 a -3",IF(AND(BT396&gt;=-2.5,BT396&lt;=-0.5),"-2,5 a -0,5",IF(BT396=0,"0",IF(AND(BT396&gt;=0.5,BT396&lt;=2.5),"0,5 a 2,5",IF(AND(BT396&gt;=3,BT396&lt;=5),"3 a 5",IF(AND(BT396&gt;=5.5,BT396&lt;=7.5),"5,5 a 7,5",IF(AND(BT396&gt;=8,BT396&lt;=10),"8 a 10",IF(AND(BT396&gt;=10.5,BT396&lt;=12.5),"10,5 a 12,5",IF(AND(BT396&gt;=13,BT396&lt;=15),"13 a 15",IF(AND(BT396&gt;=15.5,BT396&lt;=17.5),"15,5 a 17,5",IF(AND(BT396&gt;=18,BT396&lt;=20),"18 a 20","Fuera de rango"))))))))))))))))))</f>
        <v>0</v>
      </c>
      <c r="BV396" s="11" t="str">
        <f aca="false">IF(BT396="","",IF(BT396=0,"NORMA",IF(AND(BT396&gt;=-20,BT396&lt;=-18),2,IF(AND(BT396&gt;=-17.5,BT396&lt;=-15.5),2,IF(AND(BT396&gt;=-15,BT396&lt;=-13),3,IF(AND(BT396&gt;=-12.5,BT396&lt;=-10.5),4,IF(AND(BT396&gt;=-10,BT396&lt;=-8),5,IF(AND(BT396&gt;=-7.5,BT396&lt;=-5.5),6,IF(AND(BT396&gt;=-5,BT396&lt;=-3),7,IF(AND(BT396&gt;=-2.5,BT396&lt;=-0.5),8,IF(AND(BT396&gt;=0.5,BT396&lt;=2.5),9,IF(AND(BT396&gt;=3,BT396&lt;=5),10,IF(AND(BT396&gt;=5.5,BT396&lt;=7.5),11,IF(AND(BT396&gt;=8,BT396&lt;=10),12,IF(AND(BT396&gt;=10.5,BT396&lt;=12.5),13,IF(AND(BT396&gt;=13,BT396&lt;=15),14,IF(AND(BT396&gt;=15.5,BT396&lt;=17.5),15,IF(AND(BT396&gt;=18,BT396&lt;=20),16,"Fuera de rango"))))))))))))))))))</f>
        <v>NORMA</v>
      </c>
      <c r="BW396" s="9" t="n">
        <v>-5.75</v>
      </c>
      <c r="BX396" s="10" t="n">
        <f aca="false">18.5- (0.3*H396)</f>
        <v>8.6</v>
      </c>
      <c r="BY396" s="10" t="n">
        <f aca="false">(BW396)-(BX396)</f>
        <v>-14.35</v>
      </c>
      <c r="BZ396" s="10" t="str">
        <f aca="false">IF(BY396="","",IF(BY396&lt;-27.5,"De -30 a -28",IF(BY396&lt;-25,"De -27,5 a -25,5",IF(BY396&lt;-22.5,"De -25 a -23",IF(BY396&lt;-20,"De -22,5 a -20,5",IF(BY396&lt;-17.5,"De -20 a -18",IF(BY396&lt;-15,"De -17,5 a -15,5",IF(BY396&lt;-12.5,"De -15 a -13",IF(BY396&lt;-10,"De -12,5 a -10,5",IF(BY396&lt;-7.5,"De -10 a -8",IF(BY396&lt;-5,"De -7,5 a -5,5",IF(BY396&lt;-2.5,"De -5 a -3",IF(BY396&lt;0,"De -2,5 a -0,5",IF(BY396&lt;2.5,"De 0 a 2",IF(BY396&lt;5,"De 2,5 a 4,5",IF(BY396&lt;7.5,"De 5 a 7",IF(BY396&lt;10,"De 7,5 a 9,5",IF(BY396&lt;12.5,"De 10 a 12",IF(BY396&lt;15,"De 12,5 a 14,5",IF(BY396&lt;17.5,"De 15 a 17",IF(BY396&lt;20,"De 17,5 a 19,5",IF(BY396&lt;22.5,"De 20 a 22",IF(BY396&lt;25,"De 22,5 a 24,5",IF(BY396&lt;27.5,"De 25 a 27","De 27,5 a 30"))))))))))))))))))))))))</f>
        <v>De -15 a -13</v>
      </c>
      <c r="CA396" s="12" t="n">
        <f aca="false">IF(BY396="","",IF(BY396&lt;=-28,1,IF(BY396&lt;=-25.5,2,IF(BY396&lt;=-23,3,IF(BY396&lt;=-20.5,4,IF(BY396&lt;=-18,5,IF(BY396&lt;=-15.5,6,IF(BY396&lt;=-13,7,IF(BY396&lt;=-10.5,8,IF(BY396&lt;=-8,9,IF(BY396&lt;=-5.5,10,IF(BY396&lt;=-3,11,IF(BY396&lt;=-0.5,12,IF(BY396&lt;=2,13,IF(BY396&lt;=4.5,14,IF(BY396&lt;=7,15,IF(BY396&lt;=9.5,16,IF(BY396&lt;=12,17,IF(BY396&lt;=14.5,18,IF(BY396&lt;=17,19,IF(BY396&lt;=19.5,20,IF(BY396&lt;=22,21,IF(BY396&lt;=24.5,22,IF(BY396&lt;=27,23,IF(BY396&lt;=30,24,"Fuera de rango")))))))))))))))))))))))))</f>
        <v>7</v>
      </c>
      <c r="CB396" s="9" t="n">
        <v>-6</v>
      </c>
      <c r="CC396" s="10" t="n">
        <f aca="false">18.5- (0.3*H396)</f>
        <v>8.6</v>
      </c>
      <c r="CD396" s="10" t="n">
        <f aca="false">(CB396)-(CC396)</f>
        <v>-14.6</v>
      </c>
      <c r="CE396" s="10" t="str">
        <f aca="false">IF(CD396="","",IF(CD396&lt;-27.5,"De -30 a -28",IF(CD396&lt;-25,"De -27,5 a -25,5",IF(CD396&lt;-22.5,"De -25 a -23",IF(CD396&lt;-20,"De -22,5 a -20,5",IF(CD396&lt;-17.5,"De -20 a -18",IF(CD396&lt;-15,"De -17,5 a -15,5",IF(CD396&lt;-12.5,"De -15 a -13",IF(CD396&lt;-10,"De -12,5 a -10,5",IF(CD396&lt;-7.5,"De -10 a -8",IF(CD396&lt;-5,"De -7,5 a -5,5",IF(CD396&lt;-2.5,"De -5 a -3",IF(CD396&lt;0,"De -2,5 a -0,5",IF(CD396&lt;=2,"De 0 a 2",IF(CD396&lt;=4.5,"De 2,5 a 4,5",IF(CD396&lt;=7,"De 5 a 7",IF(CD396&lt;=9.5,"De 7,5 a 9,5",IF(CD396&lt;=12,"De 10 a 12",IF(CD396&lt;=14.5,"De 12,5 a 14,5",IF(CD396&lt;=17,"De 15 a 17",IF(CD396&lt;=19.5,"De 17,5 a 19,5",IF(CD396&lt;=22,"De 20 a 22",IF(CD396&lt;=24.5,"De 22,5 a 24,5",IF(CD396&lt;=27,"De 25 a 27","De 27,5 a 30"))))))))))))))))))))))))</f>
        <v>De -15 a -13</v>
      </c>
      <c r="CF396" s="12" t="n">
        <f aca="false">IF(CD396="","",IF(CD396&lt;-27.5,1,IF(CD396&lt;-25,2,IF(CD396&lt;-22.5,3,IF(CD396&lt;-20,4,IF(CD396&lt;-17.5,5,IF(CD396&lt;-15,6,IF(CD396&lt;-12.5,7,IF(CD396&lt;-10,8,IF(CD396&lt;-7.5,9,IF(CD396&lt;-5,10,IF(CD396&lt;-2.5,11,IF(CD396&lt;0,12,IF(CD396&lt;2.5,13,IF(CD396&lt;5,14,IF(CD396&lt;7.5,15,IF(CD396&lt;10,16,IF(CD396&lt;12.5,17,IF(CD396&lt;15,18,IF(CD396&lt;17.5,19,IF(CD396&lt;20,20,IF(CD396&lt;22.5,21,IF(CD396&lt;25,22,IF(CD396&lt;27.5,23,24))))))))))))))))))))))))</f>
        <v>7</v>
      </c>
      <c r="CG396" s="9" t="n">
        <v>-3</v>
      </c>
      <c r="CH396" s="10" t="str">
        <f aca="false">IF(CG396="","",IF(AND(CG396&gt;=-10,CG396&lt;=-9.5),"-10 a -9,5",IF(AND(CG396&gt;-9.5,CG396&lt;=-8.5),"-9 a -8,5",IF(AND(CG396&gt;-8.5,CG396&lt;=-7.5),"-8 a -7,5",IF(AND(CG396&gt;-7.5,CG396&lt;=-6.5),"-7 a -6,5",IF(AND(CG396&gt;-6.5,CG396&lt;=-5.5),"-6 a -5,5",IF(AND(CG396&gt;-5.5,CG396&lt;=-4.5),"-5 a -4,5",IF(AND(CG396&gt;-4.5,CG396&lt;=-3.5),"-4 a -3,5",IF(AND(CG396&gt;-3.5,CG396&lt;=-2.5),"-3 a -2,5",IF(CG396=-2.25,"-2,25",IF(AND(CG396&gt;-2.5,CG396&lt;=-1.5),"-2 a -1,5",IF(AND(CG396&gt;-1.5,CG396&lt;=-0.5),"-1 a -0,5",IF(AND(CG396&gt;-0.5,CG396&lt;=0.5),"0 a 0,5",IF(AND(CG396&gt;0.5,CG396&lt;=1.5),"1 a 1,5",IF(AND(CG396&gt;1.5,CG396&lt;=2.5),"2 a 2,5",IF(AND(CG396&gt;2.5,CG396&lt;=3.5),"3 a 3,5",IF(AND(CG396&gt;3.5,CG396&lt;=4.5),"4 a 4,5",IF(AND(CG396&gt;4.5,CG396&lt;=5.5),"5 a 5,5",IF(AND(CG396&gt;5.5,CG396&lt;=6.5),"6 a 6,5",IF(AND(CG396&gt;6.5,CG396&lt;=7.5),"7 a 7,5",IF(AND(CG396&gt;7.5,CG396&lt;=8.5),"8 a 8,5",IF(AND(CG396&gt;8.5,CG396&lt;=9.5),"9 a 9,5",IF(CG396&gt;=10,"10","Fuera de rango")))))))))))))))))))))))</f>
        <v>-3 a -2,5</v>
      </c>
      <c r="CI396" s="11" t="n">
        <f aca="false">IF(CG396="","",IF(CG396=-2.25,"NORMA",IF(CG396&lt;=-9.5,1,IF(CG396&lt;=-8.5,2,IF(CG396&lt;=-7.5,3,IF(CG396&lt;=-6.5,4,IF(CG396&lt;=-5.5,5,IF(CG396&lt;=-4.5,6,IF(CG396&lt;=-3.5,7,IF(CG396&lt;=-2.5,8,IF(CG396&lt;=-1.5,9,IF(CG396&lt;=-0.5,10,IF(CG396&lt;=0.5,11,IF(CG396&lt;=1.5,12,IF(CG396&lt;=2.5,13,IF(CG396&lt;=3.5,14,IF(CG396&lt;=4.5,15,IF(CG396&lt;=5.5,16,IF(CG396&lt;=6.5,17,IF(CG396&lt;=7.5,18,IF(CG396&lt;=8.5,19,IF(CG396&lt;=9.5,20,IF(CG396=10,21,"Fuera de rango")))))))))))))))))))))))</f>
        <v>8</v>
      </c>
      <c r="CJ396" s="9" t="n">
        <v>2</v>
      </c>
      <c r="CK396" s="10" t="str">
        <f aca="false">IF(CJ396="","",IF(AND(CJ396&gt;=-6,CJ396&lt;=-5.5),"-6 a -5,5",IF(AND(CJ396&gt;-5.5,CJ396&lt;=-4.5),"-5 a -4,5",IF(AND(CJ396&gt;-4.5,CJ396&lt;=-3.5),"-4 a -3,5",IF(AND(CJ396&gt;-3.5,CJ396&lt;=-2.5),"-3 a -2,5",IF(AND(CJ396&gt;-2.5,CJ396&lt;=-1.5),"-2 a -1,5",IF(AND(CJ396&gt;-1.5,CJ396&lt;=-0.5),"-1 a -0,5",IF(AND(CJ396&gt;-0.5,CJ396&lt;=0.5),"0 a 0,5",IF(AND(CJ396&gt;0.5,CJ396&lt;=1.5),"1 a 1,5",IF(AND(CJ396&gt;1.5,CJ396&lt;2.5),"2",IF(AND(CJ396&gt;=2.5,CJ396&lt;=3),"2,5 a 3",IF(AND(CJ396&gt;3,CJ396&lt;=4),"3,5 a 4",IF(AND(CJ396&gt;4,CJ396&lt;=5),"4,5 a 5",IF(AND(CJ396&gt;5,CJ396&lt;=6),"5,5 a 6",IF(AND(CJ396&gt;6,CJ396&lt;=7),"6,5 a 7",IF(AND(CJ396&gt;7,CJ396&lt;=8),"7,5 a 8",IF(AND(CJ396&gt;8,CJ396&lt;=9.5),"8,5 a 9,5",IF(CJ396=10,"10","Fuera de rango"))))))))))))))))))</f>
        <v>2</v>
      </c>
      <c r="CL396" s="11" t="str">
        <f aca="false">IF(CK396="","",IF(OR(CK396="-6 a -5,5",CK396="-6 - -5,5"),1,IF(OR(CK396="-5 a -4,5",CK396="-5 - -4,5"),2,IF(OR(CK396="-4 a -3,5",CK396="-4 - -3,5"),3,IF(OR(CK396="-3 a -2,5",CK396="-3 - -2,5"),4,IF(OR(CK396="-2 a -1,5",CK396="-2 - -1,5"),5,IF(OR(CK396="-1 a -0,5",CK396="-1 - -0,5"),6,IF(OR(CK396="0 a 0,5",CK396="0 - 0,5"),7,IF(OR(CK396="1 a 1,5",CK396="1 - 1,5"),8,IF(CK396="2","NORMA",IF(OR(CK396="2,5 a 3",CK396="2,5 - 3"),9,IF(OR(CK396="3,5 a 4",CK396="3,5 - 4"),10,IF(OR(CK396="4,5 a 5",CK396="4,5 - 5"),11,IF(OR(CK396="5,5 a 6",CK396="5,5 - 6"),12,IF(OR(CK396="6,5 a 7",CK396="6,5 - 7"),13,IF(OR(CK396="7,5 a 8",CK396="7,5 - 8"),14,IF(OR(CK396="8,5 a 9",CK396="8,5 - 9,5",CK396="9 a 9,5"),15,IF(CK396="10",15,IF(OR(CK396="0,5 a 1",CK396="0,5 - 1"),7,"Fuera de rango")))))))))))))))))))</f>
        <v>NORMA</v>
      </c>
      <c r="CN396" s="10" t="str">
        <f aca="false">IF(CM396=0,"0", " ")</f>
        <v>0</v>
      </c>
      <c r="CO396" s="10" t="str">
        <f aca="false">IF(CM396&gt;0,"EME"," ")</f>
        <v> </v>
      </c>
      <c r="CQ396" s="10" t="str">
        <f aca="false">IF(CP396&gt;0,"0", " ")</f>
        <v> </v>
      </c>
      <c r="CR396" s="10" t="str">
        <f aca="false">IF(CP396&gt;0,"EME"," ")</f>
        <v> </v>
      </c>
      <c r="CS396" s="9" t="n">
        <v>0</v>
      </c>
      <c r="CV396" s="9" t="n">
        <v>0</v>
      </c>
      <c r="CY396" s="9" t="n">
        <v>-0.25</v>
      </c>
      <c r="DB396" s="9" t="n">
        <v>-0.25</v>
      </c>
      <c r="DC396" s="11" t="str">
        <f aca="false">IF(DB396&lt;0,"2"," ")</f>
        <v>2</v>
      </c>
      <c r="DD396" s="11" t="str">
        <f aca="false">IF(DB396&lt;0,"MIO"," ")</f>
        <v>MIO</v>
      </c>
      <c r="DE396" s="9" t="n">
        <v>0</v>
      </c>
      <c r="DF396" s="10" t="str">
        <f aca="false">IF(DE396&lt;0,"3"," ")</f>
        <v> </v>
      </c>
      <c r="DG396" s="10" t="str">
        <f aca="false">IF(DE396&lt;0,"AST"," ")</f>
        <v> </v>
      </c>
      <c r="DH396" s="9" t="n">
        <v>-0.25</v>
      </c>
      <c r="DI396" s="10" t="str">
        <f aca="false">IF(DH396&lt;0,"3"," ")</f>
        <v>3</v>
      </c>
      <c r="DJ396" s="10" t="str">
        <f aca="false">IF(DH396&lt;0,"AST"," ")</f>
        <v>AST</v>
      </c>
      <c r="DK396" s="9" t="n">
        <v>0</v>
      </c>
      <c r="DL396" s="10" t="str">
        <f aca="false">IF(DK396&gt;0,"4"," ")</f>
        <v> </v>
      </c>
      <c r="DM396" s="10" t="str">
        <f aca="false">IF(DK396&gt;0,"PRE"," ")</f>
        <v> </v>
      </c>
      <c r="DN396" s="9" t="n">
        <v>0</v>
      </c>
      <c r="DO396" s="10" t="str">
        <f aca="false">IF(DN396&gt;0,"4"," ")</f>
        <v> </v>
      </c>
      <c r="DP396" s="10" t="str">
        <f aca="false">IF(DN396&gt;0,"PRE"," ")</f>
        <v> </v>
      </c>
      <c r="DS396" s="12" t="str">
        <f aca="false">CONCATENATE(CO396,CU396,DA396,DG396,DM396)</f>
        <v>   </v>
      </c>
      <c r="DT396" s="10" t="e">
        <f aca="false" t="array" ref="DT396">_xlfn.IFS(DS396="EME    ","0", DS396=" HIP   ","1", DS396="  MIO  ","2", DS396="   AST ","3", DS396="    PRE","4", DS396="EME   PRE","5", DS396=" HIP  PRE","6", DS396=" HIP AST ","7", DS396="  MIO PRE","8", DS396="  MIOAST ","9", DS396="   ASTPRE","10",DS396=" HIP ASTPRE","11", DS396="  MIOASTPRE","12", DS396="     ","0")</f>
        <v>#N/A</v>
      </c>
      <c r="DV396" s="1" t="e">
        <f aca="false" t="array" ref="DV396">_xlfn.IFS(DU396="SI","2", DU396="NO","1")</f>
        <v>#N/A</v>
      </c>
      <c r="DX396" s="11" t="str">
        <f aca="false">IF(DW396=0,"1","2")</f>
        <v>1</v>
      </c>
      <c r="DY396" s="11" t="str">
        <f aca="false" t="array" ref="DY396">_xlfn.IFS(DW396=0,"0", DW396=0.25, "1", DW396=0.5,"2", DW396=0.75,"3", DW396=1,"4",DW396=1.25,"5", DW396=1.5,"6", DW396=1.75,"7", DW396=2,"8")</f>
        <v>0</v>
      </c>
      <c r="EA396" s="11" t="str">
        <f aca="false">IF(DZ396=0,"1","2")</f>
        <v>1</v>
      </c>
      <c r="EB396" s="11" t="str">
        <f aca="false" t="array" ref="EB396">_xlfn.IFS(DZ396=0,"0", DZ396=0.25, "1", DZ396=0.5,"2", DZ396=0.75,"3", DZ396=1,"4",DZ396=1.25,"5", DZ396=1.5,"6", DZ396=1.75,"7", DZ396=2,"8")</f>
        <v>0</v>
      </c>
      <c r="ED396" s="10" t="str">
        <f aca="false">IF(EC396=0,"1","2")</f>
        <v>1</v>
      </c>
      <c r="EE396" s="11" t="str">
        <f aca="false" t="array" ref="EE396">_xlfn.IFS(EC396=0,"0", EC396=-0.25, "1", EC396=-0.5,"2", EC396=-0.75,"3", EC396=-1,"4",EC396=-1.25,"5", EC396=-1.5,"6", EC396=-1.75,"7", EC396=-2,"8", EC396=-2.25,"9",EC396=-2.5,"10", EC396=-2.75,"11", EC396=-3,"12", EC396=-3.25,"13", EC396=-3.5,"14", EC396=-3.75,"15",EC396=-4,"16")</f>
        <v>0</v>
      </c>
      <c r="EG396" s="10" t="str">
        <f aca="false">IF(EF396=0,"1","2")</f>
        <v>1</v>
      </c>
      <c r="EH396" s="11" t="str">
        <f aca="false" t="array" ref="EH396">_xlfn.IFS(EF396=0,"0", EF396=-0.25, "1", EF396=-0.5,"2", EF396=-0.75,"3", EF396=-1,"4",EF396=-1.25,"5", EF396=-1.5,"6", EF396=-1.75,"7", EF396=-2,"8", EF396=-2.25,"9",EF396=-2.5,"10", EF396=-2.75,"11", EF396=-3,"12", EF396=-3.25,"13", EF396=-3.5,"14", EF396=-3.75,"15",EF396=-4,"16")</f>
        <v>0</v>
      </c>
      <c r="EJ396" s="11" t="str">
        <f aca="false">IF(EI396=0,"1","2")</f>
        <v>1</v>
      </c>
      <c r="EK396" s="11" t="str">
        <f aca="false" t="array" ref="EK396">_xlfn.IFS(EI396=0,"0", EI396=-0.25, "1", EI396=-0.5,"2", EI396=-0.75,"3", EI396=-1,"4",EI396=-1.25,"5", EI396=-1.5,"6", EI396=-1.75,"7", EI396=-2,"8", EI396=-2.25,"9", EI396=-2.25,"9",EI396=-2.5,"10", EI396=-2.75,"11", EI396=-3,"12", EI396=-3.25,"13", EI396=-3.5,"14", EI396=-3.75,"15",EI396=-4,"16", EI396=0.25, "17", EI396=0.5, "18")</f>
        <v>0</v>
      </c>
      <c r="EM396" s="11" t="str">
        <f aca="false">IF(EL396=0,"1","2")</f>
        <v>1</v>
      </c>
      <c r="EN396" s="11" t="str">
        <f aca="false" t="array" ref="EN396">_xlfn.IFS(EL396=0.25,"17",EL396=0.5,"18", EL396=0,"0", EL396=-0.25, "1", EL396=-0.5,"2", EL396=-0.75,"3", EL396=-1,"4",EL396=-1.25,"5", EL396=-1.5,"6", EL396=-1.75,"7", EL396=-2,"8",EL396= -2.25,"9",EL396=-2.5,"10",EL396= -2.75,"11",EL396= -3,"12",EL396= -3.25,"13",EL396= -3.5,"14",EL396= -3.75,"15",EL396=-4,"16")</f>
        <v>0</v>
      </c>
      <c r="EP396" s="11" t="str">
        <f aca="false">IF(EO396=0,"1","2")</f>
        <v>1</v>
      </c>
      <c r="EQ396" s="11" t="str">
        <f aca="false" t="array" ref="EQ396">_xlfn.IFS(EO396=0,"0", EO396=0.25, "1", EO396=0.5,"2", EO396=0.75,"3", EO396=1,"4",EO396=1.25,"5", EO396=1.5,"6", EO396=1.75,"7", EO396=2,"8", EO396=2.25,"9", EO396=2.25,"9",EO396=2.5,"10", EO396=2.75,"11", EO396=3,"12", EO396=3.25,"13", EO396=3.5,"14", EO396=3.75,"15",EO396=4,"16", EO396=-0.25, "17", bq=-0.5, "18")</f>
        <v>0</v>
      </c>
      <c r="ES396" s="11" t="str">
        <f aca="false">IF(ER396=0,"1","2")</f>
        <v>1</v>
      </c>
      <c r="ET396" s="11" t="str">
        <f aca="false" t="array" ref="ET396">_xlfn.IFS(ER396=0,"0", ER396=0.25, "1", ER396=0.5,"2", ER396=0.75,"3", ER396=1,"4",ER396=1.25,"5", ER396=1.5,"6", ER396=1.75,"7", ER396=2,"8", ER396=2.25,"9", ER396=2.25,"9",ER396=2.5,"10", ER396=2.75,"11", ER396=3,"12", ER396=3.25,"13", ER396=3.5,"14", ER396=3.75,"15",ER396=4,"16", ER396=-0.25, "17", bq=-0.5, "18")</f>
        <v>0</v>
      </c>
      <c r="EV396" s="14" t="e">
        <f aca="false">VLOOKUP(EU396,LEYENDA!$G$2:$H$8,2,TRUE())</f>
        <v>#N/A</v>
      </c>
      <c r="EW396" s="14" t="e">
        <f aca="false" t="array" ref="EW396">_xlfn.IFS(EV396="0-5","1", EV396="6-12","2", EV396="13-18","3", EV396="19-24","4", EV396="25-36","5", EV396="37-48","6", EV396="49-60","7")</f>
        <v>#N/A</v>
      </c>
    </row>
    <row r="397" customFormat="false" ht="13.5" hidden="false" customHeight="false" outlineLevel="0" collapsed="false">
      <c r="A397" s="1" t="n">
        <v>121</v>
      </c>
      <c r="B397" s="2" t="n">
        <v>1</v>
      </c>
      <c r="C397" s="33" t="n">
        <v>40101</v>
      </c>
      <c r="E397" s="5" t="str">
        <f aca="false">VLOOKUP(A397,'286'!$A$3:$J$6279,10,FALSE())</f>
        <v>IGLESIAS, DIMITROFF, PABLO</v>
      </c>
      <c r="F397" s="4" t="str">
        <f aca="false">VLOOKUP(A397,'286'!$A$3:$I$1768,3,FALSE())</f>
        <v>IDIPA</v>
      </c>
      <c r="G397" s="6" t="n">
        <f aca="false">VLOOKUP(A397,'286'!$A$3:$I$1768,4,FALSE())</f>
        <v>24800</v>
      </c>
      <c r="H397" s="7" t="n">
        <f aca="false">YEAR(C397)-YEAR(G397)</f>
        <v>42</v>
      </c>
      <c r="I397" s="1" t="str">
        <f aca="false">VLOOKUP(H397,LEYENDA!$C$2:$D$6,2,TRUE())</f>
        <v>41-60</v>
      </c>
      <c r="J397" s="5" t="str">
        <f aca="false">VLOOKUP(A397,'286'!$A$3:$I$1768,7,FALSE())</f>
        <v>H</v>
      </c>
      <c r="K397" s="8" t="n">
        <f aca="false">VLOOKUP(A397,'286'!$A$3:$I$1768,2,FALSE())</f>
        <v>0</v>
      </c>
      <c r="L397" s="4" t="str">
        <f aca="false">VLOOKUP(A397,'286'!$A$3:$I$1768,8,FALSE())</f>
        <v>D</v>
      </c>
      <c r="M397" s="4" t="str">
        <f aca="false">VLOOKUP(A397,'286'!$A$3:$I$1768,9,FALSE())</f>
        <v>D</v>
      </c>
      <c r="N397" s="8" t="str">
        <f aca="false">IF(R397=O397, "MISMA","CONTRARIA")</f>
        <v>MISMA</v>
      </c>
      <c r="O397" s="8" t="str">
        <f aca="false" t="array" ref="O397">_xlfn.IFS(L397="D","1", L397="I","2")</f>
        <v>1</v>
      </c>
      <c r="P397" s="8" t="e">
        <f aca="false" t="array" ref="P397">_xlfn.IFS(K397="OD","1", K397="OI","2")</f>
        <v>#N/A</v>
      </c>
      <c r="Q397" s="1" t="str">
        <f aca="false" t="array" ref="Q397">_xlfn.IFS(J397="M","1", J397="H","2")</f>
        <v>2</v>
      </c>
      <c r="R397" s="8" t="str">
        <f aca="false" t="array" ref="R397">_xlfn.IFS(M397="D","1", M397="I","2")</f>
        <v>1</v>
      </c>
      <c r="S397" s="1" t="str">
        <f aca="false" t="array" ref="S397">_xlfn.IFS(N397="CONTRARIA", "1",N397= "MISMA","2")</f>
        <v>2</v>
      </c>
      <c r="T397" s="1" t="str">
        <f aca="false" t="array" ref="T397">_xlfn.IFS(I397="0-12","1", I397="13-24","2", I397="25-40","3", I397="41-60","4", I397="61-100","5")</f>
        <v>4</v>
      </c>
      <c r="U397" s="9" t="n">
        <v>-2</v>
      </c>
      <c r="V397" s="11" t="str">
        <f aca="false">IF(U397="","",IF(AND(U397&gt;=-9,U397&lt;=-6.5),"-9 a -6,5",IF(AND(U397&gt;=-6,U397&lt;=-3.5),"-6 a -3,5",IF(AND(U397&gt;=-3,U397&lt;=-1),"-3 a -1",IF(U397=-0.5,"-0,5",IF(AND(U397&gt;=0,U397&lt;=2.5),"0 a 2,5",IF(AND(U397&gt;=3,U397&lt;=5.5),"3 a 5,5",IF(AND(U397&gt;=6,U397&lt;=8.5),"6 a 8,5",IF(AND(U397&gt;=9,U397&lt;=20),"9 a 20","Fuera de rango")))))))))</f>
        <v>-3 a -1</v>
      </c>
      <c r="W397" s="11" t="n">
        <f aca="false">IF(V397="","",IF(V397="-9 a -6,5",2,IF(V397="-6 a -3,5",3,IF(V397="-3 a -1",4,IF(V397="-0,5","NORMA",IF(V397="0 a 2,5",5,IF(V397="3 a 5,5",6,IF(V397="6 a 8,5",7,IF(V397="9 a 20",8,"Fuera de rango")))))))))</f>
        <v>4</v>
      </c>
      <c r="X397" s="9" t="n">
        <v>0</v>
      </c>
      <c r="Y397" s="11" t="str">
        <f aca="false">IF(X397="","",IF(AND(X397&gt;=0,X397&lt;=4),"0 a 4",IF(AND(X397&gt;=4.5,X397&lt;=8.5),"4,5 a 8,5",IF(X397=9,"9",IF(AND(X397&gt;=9.5,X397&lt;=13),"9,5 a 13",IF(AND(X397&gt;=13.5,X397&lt;=20),"13,5 a 20",IF(AND(X397&gt;=20.5,X397&lt;=35),"20,5 a 35","Fuera de rango")))))))</f>
        <v>0 a 4</v>
      </c>
      <c r="Z397" s="11" t="n">
        <f aca="false">IF(Y397="","",IF(Y397="0 a 4",1,IF(Y397="4,5 a 8,5",2,IF(Y397="9","NORMA",IF(Y397="9,5 a 13",3,IF(Y397="13,5 a 20",4,IF(Y397="20,5 a 35",5,"Fuera de rango")))))))</f>
        <v>1</v>
      </c>
      <c r="AA397" s="9" t="n">
        <v>16</v>
      </c>
      <c r="AB397" s="10" t="str">
        <f aca="false">IF(AA397="","",IF(AND(AA397&gt;=0,AA397&lt;=9),"0 a 9",IF(AND(AA397&gt;=9.5,AA397&lt;=18.5),"9,5 a 18,5",IF(AA397=19,"19",IF(AND(AA397&gt;=19.5,AA397&lt;=28),"19,5 a 28",IF(AND(AA397&gt;=28.5,AA397&lt;=40),"28,5 a 40","Fuera de rango"))))))</f>
        <v>9,5 a 18,5</v>
      </c>
      <c r="AC397" s="11" t="n">
        <f aca="false" t="array" ref="AC397">_xlfn.IFS(AB397="","",AB397="0 a 9",1,AB397="9,5 a 18,5",2,AB397="19","NORMA",AB397="19,5 a 28",3,AB397="28,5 a 40",4,TRUE(),"Fuera de rango")</f>
        <v>2</v>
      </c>
      <c r="AD397" s="9" t="n">
        <v>2</v>
      </c>
      <c r="AE397" s="10" t="str">
        <f aca="false">IF(AD397="","",IF(AND(AD397&gt;=-10,AD397&lt;=0),"De -10 a 0",IF(AND(AD397&gt;=0.5,AD397&lt;=9.5),"0,5 a 9,5",IF(AD397=10,"10",IF(AND(AD397&gt;=10.5,AD397&lt;=20),"10,5 a 20",IF(AND(AD397&gt;=20.5,AD397&lt;=40),"20,5 a 40","Fuera de rango"))))))</f>
        <v>0,5 a 9,5</v>
      </c>
      <c r="AF397" s="12" t="n">
        <f aca="false">IF(AD397="","",IF(AND(AD397&gt;=-10,AD397&lt;=0),1,IF(AND(AD397&gt;=0.5,AD397&lt;=9.5),2,IF(AD397=10,"NORMA",IF(AND(AD397&gt;=10.5,AD397&lt;=20),3,IF(AND(AD397&gt;=20.5,AD397&lt;=40),4,""))))))</f>
        <v>2</v>
      </c>
      <c r="AG397" s="9" t="n">
        <v>9</v>
      </c>
      <c r="AH397" s="10" t="str">
        <f aca="false">IF(AG397="","",IF(AND(AG397&gt;=0,AG397&lt;=4),"0 a 4",IF(AND(AG397&gt;=4.5,AG397&lt;=8.5),"4,5 a 8,5",IF(AG397=9,"9",IF(AND(AG397&gt;=9.5,AG397&lt;=13),"9,5 a 13",IF(AND(AG397&gt;=13.5,AG397&lt;=25),"13,5 a 25","Fuera de rango"))))))</f>
        <v>9</v>
      </c>
      <c r="AI397" s="10" t="str">
        <f aca="false">IF(AH397="","",IF(AH397="0 a 4",1,IF(AH397="4,5 a 8,5",2,IF(AH397="9","NORMA",IF(AH397="9,5 a 13",3,IF(AH397="13,5 a 25",4,""))))))</f>
        <v>NORMA</v>
      </c>
      <c r="AJ397" s="9" t="n">
        <v>2</v>
      </c>
      <c r="AK397" s="10" t="str">
        <f aca="false">IF(AJ397="","",IF(AND(AJ397&gt;=-15,AJ397&lt;=-10.5),"-15 a -10,5",IF(AND(AJ397&gt;=-10,AJ397&lt;=-4),"-10 a -4",IF(AND(AJ397&gt;=-4.5,AJ397&lt;=0),"-4,5 a 0",IF(AND(AJ397&gt;=0.5,AJ397&lt;=4.5),"0,5 a 4,5",IF(AJ397=5,"5",IF(AND(AJ397&gt;=5.5,AJ397&lt;=10),"5,5 a 10",IF(AND(AJ397&gt;=10.5,AJ397&lt;=20),"10,5 a 20","Fuera de rango"))))))))</f>
        <v>0,5 a 4,5</v>
      </c>
      <c r="AL397" s="11" t="n">
        <f aca="false">IF(AK397="","",IF(AK397="-15 a -10,5",1,IF(AK397="-10 a -4",2,IF(AK397="-4,5 a 0",3,IF(AK397="0,5 a 4,5",4,IF(AK397="5","NORMA",IF(AK397="5,5 a 10",5,IF(AK397="10,5 a 20",6,"Error"))))))))</f>
        <v>4</v>
      </c>
      <c r="AM397" s="9" t="n">
        <v>0</v>
      </c>
      <c r="AN397" s="10" t="str">
        <f aca="false">IF(AM397="","",IF(AND(AM397&gt;=-7.5,AM397&lt;=-5.5),"-7,5 a -5,5",IF(AND(AM397&gt;=-5,AM397&lt;=-3),"-5 a -3",IF(AND(AM397&gt;=-2.5,AM397&lt;=-0.5),"-2,5 a -0,5",IF(AM397=0,"0,00",IF(AND(AM397&gt;=0.5,AM397&lt;=2.5),"0,5 a 2,5",IF(AND(AM397&gt;=3,AM397&lt;=5),"3 a 5",IF(AND(AM397&gt;=5.5,AM397&lt;=7.5),"5,5 a 7,5",IF(AND(AM397&gt;=8,AM397&lt;=10),"8 a 10","Fuera de rango")))))))))</f>
        <v>0,00</v>
      </c>
      <c r="AO397" s="11" t="str">
        <f aca="false">IF(AN397="","",IF(AN397="-7,5 a -5,5",1,IF(AN397="-5 a -3",2,IF(AN397="-2,5 a -0,5",3,IF(AN397="0,00","NORMA",IF(AN397="0,5 a 2,5",4,IF(AN397="3 a 5",5,IF(AN397="5,5 a 7,5",6,IF(AN397="8 a 10",7,"Error")))))))))</f>
        <v>NORMA</v>
      </c>
      <c r="AP397" s="9" t="n">
        <v>-2</v>
      </c>
      <c r="AQ397" s="10" t="str">
        <f aca="false">IF(AP397="","",IF(AND(AP397&gt;=-20,AP397&lt;=-9.5),"-20 a -9,5",IF(AND(AP397&gt;=-9,AP397&lt;=-6.5),"-9 a -6,5",IF(AP397=-6,"-6",IF(AND(AP397&gt;=-5.5,AP397&lt;=-3),"-5,5 a -3",IF(AND(AP397&gt;=-2.5,AP397&lt;=0),"-2,5 a 0",IF(AND(AP397&gt;=0.5,AP397&lt;=3),"0,5 a 3",IF(AND(AP397&gt;=3.5,AP397&lt;=6),"3,5 a 6",IF(AND(AP397&gt;=6.5,AP397&lt;=9),"6,5 a 9",IF(AND(AP397&gt;=9.5,AP397&lt;=20),"9,5 a 20","Fuera de rango"))))))))))</f>
        <v>-2,5 a 0</v>
      </c>
      <c r="AR397" s="11" t="n">
        <f aca="false">IF(AQ397="","",IF(AQ397="-20 a -9,5",1,IF(AQ397="-9 a -6,5",2,IF(AQ397="-6","NORMA",IF(AQ397="-5,5 a -3",3,IF(AQ397="-2,5 a 0",4,IF(AQ397="0,5 a 3",5,IF(AQ397="3,5 a 6",6,IF(AQ397="6,5 a 9",7,IF(AQ397="9,5 a 20",8,""))))))))))</f>
        <v>4</v>
      </c>
      <c r="AS397" s="9" t="n">
        <v>-2</v>
      </c>
      <c r="AT397" s="10" t="str">
        <f aca="false">IF(AS397="","",IF(AND(AS397&gt;=-16,AS397&lt;=-14),"-16 a -14",IF(AND(AS397&gt;=-13.5,AS397&lt;=-11.5),"-13,5 a -11,5",IF(AND(AS397&gt;=-11,AS397&lt;=-9),"-11 a -9",IF(AND(AS397&gt;=-8.5,AS397&lt;=-6.5),"-8,5 a -6,5",IF(AND(AS397&gt;=-6,AS397&lt;=-4),"-6 a -4",IF(AND(AS397&gt;=-3.5,AS397&lt;=-1.5),"-3,5 a -1,5",IF(AND(AS397&gt;=-1,AS397&lt;=1),"-1 a 1",IF(AND(AS397&gt;=1.5,AS397&lt;=3.5),"1,5 a 3,5",IF(AND(AS397&gt;=4,AS397&lt;=6),"4 a 6",IF(AND(AS397&gt;=6.5,AS397&lt;=8.5),"6,5 a 8,5",IF(AND(AS397&gt;=9,AS397&lt;=11),"9 a 11",IF(AND(AS397&gt;=11.5,AS397&lt;=13.5),"11,5 a 13,5",IF(AND(AS397&gt;=14,AS397&lt;=16),"14 a 16",IF(AND(AS397&gt;=16.5,AS397&lt;=18.5),"16,5 a 18,5",IF(AND(AS397&gt;=19,AS397&lt;=21),"19 a 21","Fuera de rango"))))))))))))))))</f>
        <v>-3,5 a -1,5</v>
      </c>
      <c r="AU397" s="11" t="n">
        <f aca="false" t="array" ref="AU397">IF(AT397="","",_xlfn.IFS(AT397="-16 a -14",1,AT397="-13,5 a -11,5",2,AT397="-11 a -9",3,AT397="-8,5 a -6,5",4,AT397="-6 a -4",5,AT397="-3,5 a -1,5",6,AT397="-1 a 1",7,AT397="1,5 a 3,5",8,AT397="4 a 6","NORMA",AT397="6,5 a 8,5",9,AT397="9 a 11",10,AT397="11,5 a 13,5",11,AT397="14 a 16",12,AT397="16,5 a 18,5",13,AT397="19 a 21",14,TRUE(),""))</f>
        <v>6</v>
      </c>
      <c r="AV397" s="9" t="n">
        <v>1.25</v>
      </c>
      <c r="AW397" s="10" t="str">
        <f aca="false">IF(AV397="","",IF(AND(AV397&gt;=-1,AV397&lt;=-0.5),"-1 a -0,5",IF(AND(AV397&gt;-0.5,AV397&lt;=0),"De -0,5 a 0",IF(AND(AV397&gt;=0.25,AV397&lt;=0.75),"0,25 a 0,75",IF(AND(AV397&gt;=1,AV397&lt;=1.5),"1 a 1,5",IF(AND(AV397&gt;=1.75,AV397&lt;=2.25),"1,75 a 2,25",IF(AND(AV397&gt;=2.5,AV397&lt;=3),"2,5 a 3",IF(AND(AV397&gt;=3.25,AV397&lt;=3.75),"3,25 a 3,75","Fuera de rango"))))))))</f>
        <v>1 a 1,5</v>
      </c>
      <c r="AX397" s="10" t="n">
        <f aca="false">IF(AW397="","",IF(OR(AW397="-1 a -0,5",AW397="-1 a -0.5"),1,IF(OR(AW397="De -0,5 a 0",AW397="-0,5 a 0",AW397="De -0.5 a 0"),2,IF(OR(AW397="0,25 a 0,75",AW397="0.25 a 0.75"),"NORMA",IF(OR(AW397="1 a 1,5",AW397="1 a 1.5"),3,IF(OR(AW397="1,75 a 2,25",AW397="1.75 a 2.25"),4,IF(OR(AW397="2,5 a 3",AW397="2.5 a 3"),5,IF(OR(AW397="3,25 a 3,75",AW397="3.25 a 3.75"),6,""))))))))</f>
        <v>3</v>
      </c>
      <c r="AY397" s="9" t="n">
        <v>-6</v>
      </c>
      <c r="AZ397" s="10" t="str">
        <f aca="false">IF(AY397="","",IF(AND(AY397&gt;=-20,AY397&lt;=-9.5),"-20 a -9,5",IF(AND(AY397&gt;=-9,AY397&lt;=-6.5),"-9 a -6,5",IF(AY397=-6,"-6",IF(AND(AY397&gt;=-5.5,AY397&lt;=-3),"-5,5 a -3",IF(AND(AY397&gt;=-2.5,AY397&lt;=0),"-2,5 a 0",IF(AND(AY397&gt;=0.5,AY397&lt;=3),"0,5 a 3",IF(AND(AY397&gt;=3.5,AY397&lt;=6),"3,5 a 6","Fuera de rango"))))))))</f>
        <v>-6</v>
      </c>
      <c r="BA397" s="11" t="str">
        <f aca="false">IF(AZ397="","",IF(AZ397="-20 a -9,5",1,IF(AZ397="-9 a -6,5",2,IF(AZ397="-6","NORMA",IF(AZ397="-5,5 a -3",3,IF(AZ397="-2,5 a 0",4,IF(AZ397="0,5 a 3",5,IF(AZ397="3,5 a 6",6,""))))))))</f>
        <v>NORMA</v>
      </c>
      <c r="BB397" s="9" t="n">
        <v>0</v>
      </c>
      <c r="BC397" s="10" t="str">
        <f aca="false" t="array" ref="BC397">IF(BB397="","",_xlfn.IFS(AND(BB397&gt;=0,BB397&lt;=2),"0 a 2",AND(BB397&gt;=2.5,BB397&lt;=4.5),"2,5 a 4,5",AND(BB397&gt;=5,BB397&lt;=7),"5 a 7",AND(BB397&gt;=7.5,BB397&lt;=9.5),"7,5 a 9,5",AND(BB397&gt;=10,BB397&lt;=12),"10 a 12",AND(BB397&gt;=12.5,BB397&lt;=14.5),"12,5 a 14,5",BB397=15,"15",AND(BB397&gt;=15.5,BB397&lt;=17.5),"15,5 a 17,5",AND(BB397&gt;=18,BB397&lt;=20),"18 a 20",AND(BB397&gt;=20.5,BB397&lt;=22.5),"20,5 a 22,5",AND(BB397&gt;=23,BB397&lt;=25),"23 a 25",TRUE(),"Fuera de rango"))</f>
        <v>0 a 2</v>
      </c>
      <c r="BD397" s="11" t="n">
        <f aca="false" t="array" ref="BD397">IF(BC397="","",_xlfn.IFS(BC397="0 a 2",1,BC397="2,5 a 4,5",2,BC397="5 a 7",3,BC397="7,5 a 9,5",4,BC397="10 a 12",5,BC397="12,5 a 14,5",6,BC397="15","NORMA",BC397="15,5 a 17,5",7,BC397="18 a 20",8,BC397="20,5 a 22,5",9,BC397="23 a 25",10,TRUE(),"Fuera de rango"))</f>
        <v>1</v>
      </c>
      <c r="BE397" s="9" t="n">
        <v>18</v>
      </c>
      <c r="BF397" s="10" t="str">
        <f aca="false">IF(BE397="","",IF(AND(BE397&gt;=-20,BE397&lt;=-10),"-20 a -10",IF(AND(BE397&gt;=-9.5,BE397&lt;=0.5),"-9,5 a 0,5",IF(AND(BE397&gt;=1,BE397&lt;=11),"1 a 11",IF(AND(BE397&gt;=11.5,BE397&lt;=20.5),"11,5 a 20,5",IF(BE397=21,"21",IF(AND(BE397&gt;=21.5,BE397&lt;=31.5),"21,5 a 31,5",IF(AND(BE397&gt;=32,BE397&lt;=42),"32 a 42","Fuera de rango"))))))))</f>
        <v>11,5 a 20,5</v>
      </c>
      <c r="BG397" s="11" t="n">
        <f aca="false">IF(BF397="","",IF(BF397="-20 a -10",1,IF(BF397="-9,5 a 0,5",2,IF(BF397="1 a 11",3,IF(BF397="11,5 a 20,5",4,IF(BF397="21","NORMA",IF(BF397="21,5 a 31,5",5,IF(BF397="32 a 42",6,""))))))))</f>
        <v>4</v>
      </c>
      <c r="BH397" s="9" t="n">
        <v>5</v>
      </c>
      <c r="BI397" s="10" t="str">
        <f aca="false">IF(BH397="","",IF(AND(BH397&gt;=-20,BH397&lt;=-15),"-20 a -15",IF(AND(BH397&gt;=-14.5,BH397&lt;=-9.5),"-14,5 a -9,5",IF(AND(BH397&gt;=-9,BH397&lt;=-4),"-9 a -4",IF(AND(BH397&gt;=-3.5,BH397&lt;=2.5),"-3,5 a 2,5",IF(AND(BH397&gt;=3,BH397&lt;=8),"3 a 8",IF(AND(BH397&gt;=8.5,BH397&lt;=14.5),"8,5 a 14,5",IF(BH397=15,"15",IF(AND(BH397&gt;=15.5,BH397&lt;=20.5),"15,5 a 20,5",IF(AND(BH397&gt;=21,BH397&lt;=26),"21 a 26","Fuera de rango"))))))))))</f>
        <v>3 a 8</v>
      </c>
      <c r="BJ397" s="11" t="n">
        <f aca="false">IF(BI397="","",IF(BI397="-20 a -15",1,IF(BI397="-14,5 a -9,5",2,IF(BI397="-9 a -4",3,IF(BI397="-3,5 a 2,5",4,IF(BI397="3 a 8",5,IF(BI397="8,5 a 14,5",6,IF(BI397="15","NORMA",IF(BI397="15,5 a 20,5",7,IF(BI397="21 a 26",8,IF(BI397="26,5 a 31,5",9,"")))))))))))</f>
        <v>5</v>
      </c>
      <c r="BK397" s="9" t="n">
        <v>0</v>
      </c>
      <c r="BL397" s="10" t="str">
        <f aca="false">IF(BK397="","",IF(AND(BK397&gt;=0,BK397&lt;=2),"0 - 2",IF(AND(BK397&gt;=2.5,BK397&lt;=4.5),"2,5 - 4,5",IF(AND(BK397&gt;=5,BK397&lt;=7),"5 - 7",IF(AND(BK397&gt;=7.5,BK397&lt;=9.5),"7,5 - 9,5",IF(AND(BK397&gt;=10,BK397&lt;=12),"10 - 12",IF(AND(BK397&gt;=12.5,BK397&lt;=13.5),"12,5 - 13,5",IF(BK397=14,"14",IF(AND(BK397&gt;=14.5,BK397&lt;=16.5),"14,5 - 16,5",IF(AND(BK397&gt;=17,BK397&lt;=19),"17 - 19",IF(AND(BK397&gt;=19.5,BK397&lt;=21.5),"19,5 - 21,5",IF(AND(BK397&gt;=22,BK397&lt;=24),"22 - 24",IF(AND(BK397&gt;=24.5,BK397&lt;=26.5),"24,5 - 26,5",IF(AND(BK397&gt;=27,BK397&lt;=29),"27 - 29",IF(AND(BK397&gt;=29.5,BK397&lt;=30),"29,5 - 30","Fuera de rango")))))))))))))))</f>
        <v>0 - 2</v>
      </c>
      <c r="BM397" s="11" t="n">
        <f aca="false">IF(BL397="","",IF(BL397="0 - 2",1,IF(BL397="2,5 - 4,5",2,IF(BL397="5 - 7",3,IF(BL397="7,5 - 9,5",4,IF(BL397="10 - 12",5,IF(BL397="12,5 - 13,5",6,IF(BL397="14","NORMA",IF(BL397="14,5 - 16,5",7,IF(BL397="17 - 19",8,IF(BL397="19,5 - 21,5",9,IF(BL397="22 - 24",10,IF(BL397="24,5 - 26,5",11,IF(BL397="27 - 29",12,IF(BL397="29,5 - 30",13,"")))))))))))))))</f>
        <v>1</v>
      </c>
      <c r="BN397" s="9" t="n">
        <v>18</v>
      </c>
      <c r="BO397" s="11" t="str">
        <f aca="false">IF(BN397="","",IF(AND(BN397&gt;=-20,BN397&lt;=-10),"-20 a -10",IF(AND(BN397&gt;=-9.5,BN397&lt;=0.5),"-9,5 a 0,5",IF(AND(BN397&gt;=1,BN397&lt;=11),"1 a 11",IF(AND(BN397&gt;=11.5,BN397&lt;=21.5),"11,5 a 21,5",IF(BN397=22,"22",IF(AND(BN397&gt;=22.5,BN397&lt;=32.5),"22,5 a 32,5",IF(AND(BN397&gt;=33,BN397&lt;=43),"33 a 43","Fuera de rango"))))))))</f>
        <v>11,5 a 21,5</v>
      </c>
      <c r="BP397" s="11" t="n">
        <f aca="false">IF(BO397="","",IF(BO397="-20 a -10",1,IF(BO397="-9,5 a 0,5",2,IF(BO397="1 a 11",3,IF(BO397="11,5 a 21,5",4,IF(BO397="22","NORMA",IF(BO397="22,5 a 32,5",5,IF(BO397="33 a 43",6,""))))))))</f>
        <v>4</v>
      </c>
      <c r="BQ397" s="9" t="n">
        <v>14</v>
      </c>
      <c r="BR397" s="10" t="str">
        <f aca="false">IF(BQ397="","",IF(AND(BQ397&gt;=-20,BQ397&lt;=-15),"-20 a -15",IF(AND(BQ397&gt;=-14.5,BQ397&lt;=-9.5),"-14,5 a -9,5",IF(AND(BQ397&gt;=-9,BQ397&lt;=-4),"-9 a -4",IF(AND(BQ397&gt;=-3.5,BQ397&lt;=2.5),"-3,5 a 2,5",IF(AND(BQ397&gt;=3,BQ397&lt;=8),"3 a 8",IF(AND(BQ397&gt;=8.5,BQ397&lt;=13.5),"8,5 a 13,5",IF(AND(BQ397&gt;=14,BQ397&lt;=17.5),"14 a 17,5",IF(BQ397=18,"18",IF(AND(BQ397&gt;=18.5,BQ397&lt;=23.5),"18,5 a 23,5",IF(AND(BQ397&gt;=24,BQ397&lt;=29),"24 a 29",IF(AND(BQ397&gt;=29.5,BQ397&lt;=34.5),"29,5 a 34,5",IF(AND(BQ397&gt;=35,BQ397&lt;=40),"35 a 40","Fuera de rango")))))))))))))</f>
        <v>14 a 17,5</v>
      </c>
      <c r="BS397" s="11" t="n">
        <f aca="false">IF(BR397="","",IF(BR397="-20 a -15",1,IF(BR397="-14,5 a -9,5",2,IF(BR397="-9 a -4",3,IF(BR397="-3,5 a 2,5",4,IF(BR397="3 a 8",5,IF(BR397="8,5 a 13,5",6,IF(BR397="14 a 17,5",7,IF(BR397="18","NORMA",IF(BR397="18,5 a 23,5",8,IF(BR397="24 a 29",9,IF(BR397="29,5 a 34,5",10,IF(BR397="35 a 40",11,"")))))))))))))</f>
        <v>7</v>
      </c>
      <c r="BT397" s="9" t="n">
        <v>2</v>
      </c>
      <c r="BU397" s="10" t="str">
        <f aca="false">IF(BT397="","",IF(AND(BT397&gt;=-20,BT397&lt;=-18),"-20 a -18",IF(AND(BT397&gt;=-17.5,BT397&lt;=-15.5),"-17,5 a -15,5",IF(AND(BT397&gt;=-15,BT397&lt;=-13),"-15 a -13",IF(AND(BT397&gt;=-12.5,BT397&lt;=-10.5),"-12,5 a -10,5",IF(AND(BT397&gt;=-10,BT397&lt;=-8),"-10 a -8",IF(AND(BT397&gt;=-7.5,BT397&lt;=-5.5),"-7,5 a -5,5",IF(AND(BT397&gt;=-5,BT397&lt;=-3),"-5 a -3",IF(AND(BT397&gt;=-2.5,BT397&lt;=-0.5),"-2,5 a -0,5",IF(BT397=0,"0",IF(AND(BT397&gt;=0.5,BT397&lt;=2.5),"0,5 a 2,5",IF(AND(BT397&gt;=3,BT397&lt;=5),"3 a 5",IF(AND(BT397&gt;=5.5,BT397&lt;=7.5),"5,5 a 7,5",IF(AND(BT397&gt;=8,BT397&lt;=10),"8 a 10",IF(AND(BT397&gt;=10.5,BT397&lt;=12.5),"10,5 a 12,5",IF(AND(BT397&gt;=13,BT397&lt;=15),"13 a 15",IF(AND(BT397&gt;=15.5,BT397&lt;=17.5),"15,5 a 17,5",IF(AND(BT397&gt;=18,BT397&lt;=20),"18 a 20","Fuera de rango"))))))))))))))))))</f>
        <v>0,5 a 2,5</v>
      </c>
      <c r="BV397" s="11" t="n">
        <f aca="false">IF(BT397="","",IF(BT397=0,"NORMA",IF(AND(BT397&gt;=-20,BT397&lt;=-18),2,IF(AND(BT397&gt;=-17.5,BT397&lt;=-15.5),2,IF(AND(BT397&gt;=-15,BT397&lt;=-13),3,IF(AND(BT397&gt;=-12.5,BT397&lt;=-10.5),4,IF(AND(BT397&gt;=-10,BT397&lt;=-8),5,IF(AND(BT397&gt;=-7.5,BT397&lt;=-5.5),6,IF(AND(BT397&gt;=-5,BT397&lt;=-3),7,IF(AND(BT397&gt;=-2.5,BT397&lt;=-0.5),8,IF(AND(BT397&gt;=0.5,BT397&lt;=2.5),9,IF(AND(BT397&gt;=3,BT397&lt;=5),10,IF(AND(BT397&gt;=5.5,BT397&lt;=7.5),11,IF(AND(BT397&gt;=8,BT397&lt;=10),12,IF(AND(BT397&gt;=10.5,BT397&lt;=12.5),13,IF(AND(BT397&gt;=13,BT397&lt;=15),14,IF(AND(BT397&gt;=15.5,BT397&lt;=17.5),15,IF(AND(BT397&gt;=18,BT397&lt;=20),16,"Fuera de rango"))))))))))))))))))</f>
        <v>9</v>
      </c>
      <c r="BW397" s="9" t="n">
        <v>-3.25</v>
      </c>
      <c r="BX397" s="10" t="n">
        <f aca="false">18.5- (0.3*H397)</f>
        <v>5.9</v>
      </c>
      <c r="BY397" s="10" t="n">
        <f aca="false">(BW397)-(BX397)</f>
        <v>-9.15</v>
      </c>
      <c r="BZ397" s="10" t="str">
        <f aca="false">IF(BY397="","",IF(BY397&lt;-27.5,"De -30 a -28",IF(BY397&lt;-25,"De -27,5 a -25,5",IF(BY397&lt;-22.5,"De -25 a -23",IF(BY397&lt;-20,"De -22,5 a -20,5",IF(BY397&lt;-17.5,"De -20 a -18",IF(BY397&lt;-15,"De -17,5 a -15,5",IF(BY397&lt;-12.5,"De -15 a -13",IF(BY397&lt;-10,"De -12,5 a -10,5",IF(BY397&lt;-7.5,"De -10 a -8",IF(BY397&lt;-5,"De -7,5 a -5,5",IF(BY397&lt;-2.5,"De -5 a -3",IF(BY397&lt;0,"De -2,5 a -0,5",IF(BY397&lt;2.5,"De 0 a 2",IF(BY397&lt;5,"De 2,5 a 4,5",IF(BY397&lt;7.5,"De 5 a 7",IF(BY397&lt;10,"De 7,5 a 9,5",IF(BY397&lt;12.5,"De 10 a 12",IF(BY397&lt;15,"De 12,5 a 14,5",IF(BY397&lt;17.5,"De 15 a 17",IF(BY397&lt;20,"De 17,5 a 19,5",IF(BY397&lt;22.5,"De 20 a 22",IF(BY397&lt;25,"De 22,5 a 24,5",IF(BY397&lt;27.5,"De 25 a 27","De 27,5 a 30"))))))))))))))))))))))))</f>
        <v>De -10 a -8</v>
      </c>
      <c r="CA397" s="12" t="n">
        <f aca="false">IF(BY397="","",IF(BY397&lt;=-28,1,IF(BY397&lt;=-25.5,2,IF(BY397&lt;=-23,3,IF(BY397&lt;=-20.5,4,IF(BY397&lt;=-18,5,IF(BY397&lt;=-15.5,6,IF(BY397&lt;=-13,7,IF(BY397&lt;=-10.5,8,IF(BY397&lt;=-8,9,IF(BY397&lt;=-5.5,10,IF(BY397&lt;=-3,11,IF(BY397&lt;=-0.5,12,IF(BY397&lt;=2,13,IF(BY397&lt;=4.5,14,IF(BY397&lt;=7,15,IF(BY397&lt;=9.5,16,IF(BY397&lt;=12,17,IF(BY397&lt;=14.5,18,IF(BY397&lt;=17,19,IF(BY397&lt;=19.5,20,IF(BY397&lt;=22,21,IF(BY397&lt;=24.5,22,IF(BY397&lt;=27,23,IF(BY397&lt;=30,24,"Fuera de rango")))))))))))))))))))))))))</f>
        <v>9</v>
      </c>
      <c r="CB397" s="9" t="n">
        <v>-3.25</v>
      </c>
      <c r="CC397" s="10" t="n">
        <f aca="false">18.5- (0.3*H397)</f>
        <v>5.9</v>
      </c>
      <c r="CD397" s="10" t="n">
        <f aca="false">(CB397)-(CC397)</f>
        <v>-9.15</v>
      </c>
      <c r="CE397" s="10" t="str">
        <f aca="false">IF(CD397="","",IF(CD397&lt;-27.5,"De -30 a -28",IF(CD397&lt;-25,"De -27,5 a -25,5",IF(CD397&lt;-22.5,"De -25 a -23",IF(CD397&lt;-20,"De -22,5 a -20,5",IF(CD397&lt;-17.5,"De -20 a -18",IF(CD397&lt;-15,"De -17,5 a -15,5",IF(CD397&lt;-12.5,"De -15 a -13",IF(CD397&lt;-10,"De -12,5 a -10,5",IF(CD397&lt;-7.5,"De -10 a -8",IF(CD397&lt;-5,"De -7,5 a -5,5",IF(CD397&lt;-2.5,"De -5 a -3",IF(CD397&lt;0,"De -2,5 a -0,5",IF(CD397&lt;=2,"De 0 a 2",IF(CD397&lt;=4.5,"De 2,5 a 4,5",IF(CD397&lt;=7,"De 5 a 7",IF(CD397&lt;=9.5,"De 7,5 a 9,5",IF(CD397&lt;=12,"De 10 a 12",IF(CD397&lt;=14.5,"De 12,5 a 14,5",IF(CD397&lt;=17,"De 15 a 17",IF(CD397&lt;=19.5,"De 17,5 a 19,5",IF(CD397&lt;=22,"De 20 a 22",IF(CD397&lt;=24.5,"De 22,5 a 24,5",IF(CD397&lt;=27,"De 25 a 27","De 27,5 a 30"))))))))))))))))))))))))</f>
        <v>De -10 a -8</v>
      </c>
      <c r="CF397" s="12" t="n">
        <f aca="false">IF(CD397="","",IF(CD397&lt;-27.5,1,IF(CD397&lt;-25,2,IF(CD397&lt;-22.5,3,IF(CD397&lt;-20,4,IF(CD397&lt;-17.5,5,IF(CD397&lt;-15,6,IF(CD397&lt;-12.5,7,IF(CD397&lt;-10,8,IF(CD397&lt;-7.5,9,IF(CD397&lt;-5,10,IF(CD397&lt;-2.5,11,IF(CD397&lt;0,12,IF(CD397&lt;2.5,13,IF(CD397&lt;5,14,IF(CD397&lt;7.5,15,IF(CD397&lt;10,16,IF(CD397&lt;12.5,17,IF(CD397&lt;15,18,IF(CD397&lt;17.5,19,IF(CD397&lt;20,20,IF(CD397&lt;22.5,21,IF(CD397&lt;25,22,IF(CD397&lt;27.5,23,24))))))))))))))))))))))))</f>
        <v>9</v>
      </c>
      <c r="CG397" s="9" t="n">
        <v>-1</v>
      </c>
      <c r="CH397" s="10" t="str">
        <f aca="false">IF(CG397="","",IF(AND(CG397&gt;=-10,CG397&lt;=-9.5),"-10 a -9,5",IF(AND(CG397&gt;-9.5,CG397&lt;=-8.5),"-9 a -8,5",IF(AND(CG397&gt;-8.5,CG397&lt;=-7.5),"-8 a -7,5",IF(AND(CG397&gt;-7.5,CG397&lt;=-6.5),"-7 a -6,5",IF(AND(CG397&gt;-6.5,CG397&lt;=-5.5),"-6 a -5,5",IF(AND(CG397&gt;-5.5,CG397&lt;=-4.5),"-5 a -4,5",IF(AND(CG397&gt;-4.5,CG397&lt;=-3.5),"-4 a -3,5",IF(AND(CG397&gt;-3.5,CG397&lt;=-2.5),"-3 a -2,5",IF(CG397=-2.25,"-2,25",IF(AND(CG397&gt;-2.5,CG397&lt;=-1.5),"-2 a -1,5",IF(AND(CG397&gt;-1.5,CG397&lt;=-0.5),"-1 a -0,5",IF(AND(CG397&gt;-0.5,CG397&lt;=0.5),"0 a 0,5",IF(AND(CG397&gt;0.5,CG397&lt;=1.5),"1 a 1,5",IF(AND(CG397&gt;1.5,CG397&lt;=2.5),"2 a 2,5",IF(AND(CG397&gt;2.5,CG397&lt;=3.5),"3 a 3,5",IF(AND(CG397&gt;3.5,CG397&lt;=4.5),"4 a 4,5",IF(AND(CG397&gt;4.5,CG397&lt;=5.5),"5 a 5,5",IF(AND(CG397&gt;5.5,CG397&lt;=6.5),"6 a 6,5",IF(AND(CG397&gt;6.5,CG397&lt;=7.5),"7 a 7,5",IF(AND(CG397&gt;7.5,CG397&lt;=8.5),"8 a 8,5",IF(AND(CG397&gt;8.5,CG397&lt;=9.5),"9 a 9,5",IF(CG397&gt;=10,"10","Fuera de rango")))))))))))))))))))))))</f>
        <v>-1 a -0,5</v>
      </c>
      <c r="CI397" s="11" t="n">
        <f aca="false">IF(CG397="","",IF(CG397=-2.25,"NORMA",IF(CG397&lt;=-9.5,1,IF(CG397&lt;=-8.5,2,IF(CG397&lt;=-7.5,3,IF(CG397&lt;=-6.5,4,IF(CG397&lt;=-5.5,5,IF(CG397&lt;=-4.5,6,IF(CG397&lt;=-3.5,7,IF(CG397&lt;=-2.5,8,IF(CG397&lt;=-1.5,9,IF(CG397&lt;=-0.5,10,IF(CG397&lt;=0.5,11,IF(CG397&lt;=1.5,12,IF(CG397&lt;=2.5,13,IF(CG397&lt;=3.5,14,IF(CG397&lt;=4.5,15,IF(CG397&lt;=5.5,16,IF(CG397&lt;=6.5,17,IF(CG397&lt;=7.5,18,IF(CG397&lt;=8.5,19,IF(CG397&lt;=9.5,20,IF(CG397=10,21,"Fuera de rango")))))))))))))))))))))))</f>
        <v>10</v>
      </c>
      <c r="CJ397" s="9" t="n">
        <v>1.5</v>
      </c>
      <c r="CK397" s="10" t="str">
        <f aca="false">IF(CJ397="","",IF(AND(CJ397&gt;=-6,CJ397&lt;=-5.5),"-6 a -5,5",IF(AND(CJ397&gt;-5.5,CJ397&lt;=-4.5),"-5 a -4,5",IF(AND(CJ397&gt;-4.5,CJ397&lt;=-3.5),"-4 a -3,5",IF(AND(CJ397&gt;-3.5,CJ397&lt;=-2.5),"-3 a -2,5",IF(AND(CJ397&gt;-2.5,CJ397&lt;=-1.5),"-2 a -1,5",IF(AND(CJ397&gt;-1.5,CJ397&lt;=-0.5),"-1 a -0,5",IF(AND(CJ397&gt;-0.5,CJ397&lt;=0.5),"0 a 0,5",IF(AND(CJ397&gt;0.5,CJ397&lt;=1.5),"1 a 1,5",IF(AND(CJ397&gt;1.5,CJ397&lt;2.5),"2",IF(AND(CJ397&gt;=2.5,CJ397&lt;=3),"2,5 a 3",IF(AND(CJ397&gt;3,CJ397&lt;=4),"3,5 a 4",IF(AND(CJ397&gt;4,CJ397&lt;=5),"4,5 a 5",IF(AND(CJ397&gt;5,CJ397&lt;=6),"5,5 a 6",IF(AND(CJ397&gt;6,CJ397&lt;=7),"6,5 a 7",IF(AND(CJ397&gt;7,CJ397&lt;=8),"7,5 a 8",IF(AND(CJ397&gt;8,CJ397&lt;=9.5),"8,5 a 9,5",IF(CJ397=10,"10","Fuera de rango"))))))))))))))))))</f>
        <v>1 a 1,5</v>
      </c>
      <c r="CL397" s="11" t="n">
        <f aca="false">IF(CK397="","",IF(OR(CK397="-6 a -5,5",CK397="-6 - -5,5"),1,IF(OR(CK397="-5 a -4,5",CK397="-5 - -4,5"),2,IF(OR(CK397="-4 a -3,5",CK397="-4 - -3,5"),3,IF(OR(CK397="-3 a -2,5",CK397="-3 - -2,5"),4,IF(OR(CK397="-2 a -1,5",CK397="-2 - -1,5"),5,IF(OR(CK397="-1 a -0,5",CK397="-1 - -0,5"),6,IF(OR(CK397="0 a 0,5",CK397="0 - 0,5"),7,IF(OR(CK397="1 a 1,5",CK397="1 - 1,5"),8,IF(CK397="2","NORMA",IF(OR(CK397="2,5 a 3",CK397="2,5 - 3"),9,IF(OR(CK397="3,5 a 4",CK397="3,5 - 4"),10,IF(OR(CK397="4,5 a 5",CK397="4,5 - 5"),11,IF(OR(CK397="5,5 a 6",CK397="5,5 - 6"),12,IF(OR(CK397="6,5 a 7",CK397="6,5 - 7"),13,IF(OR(CK397="7,5 a 8",CK397="7,5 - 8"),14,IF(OR(CK397="8,5 a 9",CK397="8,5 - 9,5",CK397="9 a 9,5"),15,IF(CK397="10",15,IF(OR(CK397="0,5 a 1",CK397="0,5 - 1"),7,"Fuera de rango")))))))))))))))))))</f>
        <v>8</v>
      </c>
      <c r="CN397" s="10" t="str">
        <f aca="false">IF(CM397=0,"0", " ")</f>
        <v>0</v>
      </c>
      <c r="CO397" s="10" t="str">
        <f aca="false">IF(CM397&gt;0,"EME"," ")</f>
        <v> </v>
      </c>
      <c r="CQ397" s="10" t="str">
        <f aca="false">IF(CP397&gt;0,"0", " ")</f>
        <v> </v>
      </c>
      <c r="CR397" s="10" t="str">
        <f aca="false">IF(CP397&gt;0,"EME"," ")</f>
        <v> </v>
      </c>
      <c r="CS397" s="9" t="n">
        <v>0.75</v>
      </c>
      <c r="CV397" s="9" t="n">
        <v>0.75</v>
      </c>
      <c r="CY397" s="9" t="n">
        <v>0</v>
      </c>
      <c r="DB397" s="9" t="n">
        <v>0</v>
      </c>
      <c r="DC397" s="11" t="str">
        <f aca="false">IF(DB397&lt;0,"2"," ")</f>
        <v> </v>
      </c>
      <c r="DD397" s="11" t="str">
        <f aca="false">IF(DB397&lt;0,"MIO"," ")</f>
        <v> </v>
      </c>
      <c r="DE397" s="9" t="n">
        <v>0</v>
      </c>
      <c r="DF397" s="10" t="str">
        <f aca="false">IF(DE397&lt;0,"3"," ")</f>
        <v> </v>
      </c>
      <c r="DG397" s="10" t="str">
        <f aca="false">IF(DE397&lt;0,"AST"," ")</f>
        <v> </v>
      </c>
      <c r="DH397" s="9" t="n">
        <v>0</v>
      </c>
      <c r="DI397" s="10" t="str">
        <f aca="false">IF(DH397&lt;0,"3"," ")</f>
        <v> </v>
      </c>
      <c r="DJ397" s="10" t="str">
        <f aca="false">IF(DH397&lt;0,"AST"," ")</f>
        <v> </v>
      </c>
      <c r="DK397" s="9" t="n">
        <v>0</v>
      </c>
      <c r="DL397" s="10" t="str">
        <f aca="false">IF(DK397&gt;0,"4"," ")</f>
        <v> </v>
      </c>
      <c r="DM397" s="10" t="str">
        <f aca="false">IF(DK397&gt;0,"PRE"," ")</f>
        <v> </v>
      </c>
      <c r="DN397" s="9" t="n">
        <v>0</v>
      </c>
      <c r="DO397" s="10" t="str">
        <f aca="false">IF(DN397&gt;0,"4"," ")</f>
        <v> </v>
      </c>
      <c r="DP397" s="10" t="str">
        <f aca="false">IF(DN397&gt;0,"PRE"," ")</f>
        <v> </v>
      </c>
      <c r="DS397" s="12" t="str">
        <f aca="false">CONCATENATE(CO397,CU397,DA397,DG397,DM397)</f>
        <v>   </v>
      </c>
      <c r="DT397" s="10" t="e">
        <f aca="false" t="array" ref="DT397">_xlfn.IFS(DS397="EME    ","0", DS397=" HIP   ","1", DS397="  MIO  ","2", DS397="   AST ","3", DS397="    PRE","4", DS397="EME   PRE","5", DS397=" HIP  PRE","6", DS397=" HIP AST ","7", DS397="  MIO PRE","8", DS397="  MIOAST ","9", DS397="   ASTPRE","10",DS397=" HIP ASTPRE","11", DS397="  MIOASTPRE","12", DS397="     ","0")</f>
        <v>#N/A</v>
      </c>
      <c r="DV397" s="1" t="e">
        <f aca="false" t="array" ref="DV397">_xlfn.IFS(DU397="SI","2", DU397="NO","1")</f>
        <v>#N/A</v>
      </c>
      <c r="DX397" s="11" t="str">
        <f aca="false">IF(DW397=0,"1","2")</f>
        <v>1</v>
      </c>
      <c r="DY397" s="11" t="str">
        <f aca="false" t="array" ref="DY397">_xlfn.IFS(DW397=0,"0", DW397=0.25, "1", DW397=0.5,"2", DW397=0.75,"3", DW397=1,"4",DW397=1.25,"5", DW397=1.5,"6", DW397=1.75,"7", DW397=2,"8")</f>
        <v>0</v>
      </c>
      <c r="EA397" s="11" t="str">
        <f aca="false">IF(DZ397=0,"1","2")</f>
        <v>1</v>
      </c>
      <c r="EB397" s="11" t="str">
        <f aca="false" t="array" ref="EB397">_xlfn.IFS(DZ397=0,"0", DZ397=0.25, "1", DZ397=0.5,"2", DZ397=0.75,"3", DZ397=1,"4",DZ397=1.25,"5", DZ397=1.5,"6", DZ397=1.75,"7", DZ397=2,"8")</f>
        <v>0</v>
      </c>
      <c r="ED397" s="10" t="str">
        <f aca="false">IF(EC397=0,"1","2")</f>
        <v>1</v>
      </c>
      <c r="EE397" s="11" t="str">
        <f aca="false" t="array" ref="EE397">_xlfn.IFS(EC397=0,"0", EC397=-0.25, "1", EC397=-0.5,"2", EC397=-0.75,"3", EC397=-1,"4",EC397=-1.25,"5", EC397=-1.5,"6", EC397=-1.75,"7", EC397=-2,"8", EC397=-2.25,"9",EC397=-2.5,"10", EC397=-2.75,"11", EC397=-3,"12", EC397=-3.25,"13", EC397=-3.5,"14", EC397=-3.75,"15",EC397=-4,"16")</f>
        <v>0</v>
      </c>
      <c r="EG397" s="10" t="str">
        <f aca="false">IF(EF397=0,"1","2")</f>
        <v>1</v>
      </c>
      <c r="EH397" s="11" t="str">
        <f aca="false" t="array" ref="EH397">_xlfn.IFS(EF397=0,"0", EF397=-0.25, "1", EF397=-0.5,"2", EF397=-0.75,"3", EF397=-1,"4",EF397=-1.25,"5", EF397=-1.5,"6", EF397=-1.75,"7", EF397=-2,"8", EF397=-2.25,"9",EF397=-2.5,"10", EF397=-2.75,"11", EF397=-3,"12", EF397=-3.25,"13", EF397=-3.5,"14", EF397=-3.75,"15",EF397=-4,"16")</f>
        <v>0</v>
      </c>
      <c r="EJ397" s="11" t="str">
        <f aca="false">IF(EI397=0,"1","2")</f>
        <v>1</v>
      </c>
      <c r="EK397" s="11" t="str">
        <f aca="false" t="array" ref="EK397">_xlfn.IFS(EI397=0,"0", EI397=-0.25, "1", EI397=-0.5,"2", EI397=-0.75,"3", EI397=-1,"4",EI397=-1.25,"5", EI397=-1.5,"6", EI397=-1.75,"7", EI397=-2,"8", EI397=-2.25,"9", EI397=-2.25,"9",EI397=-2.5,"10", EI397=-2.75,"11", EI397=-3,"12", EI397=-3.25,"13", EI397=-3.5,"14", EI397=-3.75,"15",EI397=-4,"16", EI397=0.25, "17", EI397=0.5, "18")</f>
        <v>0</v>
      </c>
      <c r="EM397" s="11" t="str">
        <f aca="false">IF(EL397=0,"1","2")</f>
        <v>1</v>
      </c>
      <c r="EN397" s="11" t="str">
        <f aca="false" t="array" ref="EN397">_xlfn.IFS(EL397=0.25,"17",EL397=0.5,"18", EL397=0,"0", EL397=-0.25, "1", EL397=-0.5,"2", EL397=-0.75,"3", EL397=-1,"4",EL397=-1.25,"5", EL397=-1.5,"6", EL397=-1.75,"7", EL397=-2,"8",EL397= -2.25,"9",EL397=-2.5,"10",EL397= -2.75,"11",EL397= -3,"12",EL397= -3.25,"13",EL397= -3.5,"14",EL397= -3.75,"15",EL397=-4,"16")</f>
        <v>0</v>
      </c>
      <c r="EP397" s="11" t="str">
        <f aca="false">IF(EO397=0,"1","2")</f>
        <v>1</v>
      </c>
      <c r="EQ397" s="11" t="str">
        <f aca="false" t="array" ref="EQ397">_xlfn.IFS(EO397=0,"0", EO397=0.25, "1", EO397=0.5,"2", EO397=0.75,"3", EO397=1,"4",EO397=1.25,"5", EO397=1.5,"6", EO397=1.75,"7", EO397=2,"8", EO397=2.25,"9", EO397=2.25,"9",EO397=2.5,"10", EO397=2.75,"11", EO397=3,"12", EO397=3.25,"13", EO397=3.5,"14", EO397=3.75,"15",EO397=4,"16", EO397=-0.25, "17", bq=-0.5, "18")</f>
        <v>0</v>
      </c>
      <c r="ES397" s="11" t="str">
        <f aca="false">IF(ER397=0,"1","2")</f>
        <v>1</v>
      </c>
      <c r="ET397" s="11" t="str">
        <f aca="false" t="array" ref="ET397">_xlfn.IFS(ER397=0,"0", ER397=0.25, "1", ER397=0.5,"2", ER397=0.75,"3", ER397=1,"4",ER397=1.25,"5", ER397=1.5,"6", ER397=1.75,"7", ER397=2,"8", ER397=2.25,"9", ER397=2.25,"9",ER397=2.5,"10", ER397=2.75,"11", ER397=3,"12", ER397=3.25,"13", ER397=3.5,"14", ER397=3.75,"15",ER397=4,"16", ER397=-0.25, "17", bq=-0.5, "18")</f>
        <v>0</v>
      </c>
      <c r="EV397" s="14" t="e">
        <f aca="false">VLOOKUP(EU397,LEYENDA!$G$2:$H$8,2,TRUE())</f>
        <v>#N/A</v>
      </c>
      <c r="EW397" s="14" t="e">
        <f aca="false" t="array" ref="EW397">_xlfn.IFS(EV397="0-5","1", EV397="6-12","2", EV397="13-18","3", EV397="19-24","4", EV397="25-36","5", EV397="37-48","6", EV397="49-60","7")</f>
        <v>#N/A</v>
      </c>
    </row>
    <row r="398" customFormat="false" ht="13.5" hidden="false" customHeight="false" outlineLevel="0" collapsed="false">
      <c r="A398" s="1" t="n">
        <v>122</v>
      </c>
      <c r="B398" s="2" t="n">
        <v>1</v>
      </c>
      <c r="C398" s="33" t="n">
        <v>41799</v>
      </c>
      <c r="E398" s="5" t="str">
        <f aca="false">VLOOKUP(A398,'286'!$A$3:$J$6279,10,FALSE())</f>
        <v>IDIZABAL ETXEBESTE, MAIDER</v>
      </c>
      <c r="F398" s="4" t="str">
        <f aca="false">VLOOKUP(A398,'286'!$A$3:$I$1768,3,FALSE())</f>
        <v>IETMA</v>
      </c>
      <c r="G398" s="6" t="n">
        <f aca="false">VLOOKUP(A398,'286'!$A$3:$I$1768,4,FALSE())</f>
        <v>31897</v>
      </c>
      <c r="H398" s="7" t="n">
        <f aca="false">YEAR(C398)-YEAR(G398)</f>
        <v>27</v>
      </c>
      <c r="I398" s="1" t="str">
        <f aca="false">VLOOKUP(H398,LEYENDA!$C$2:$D$6,2,TRUE())</f>
        <v>25-40</v>
      </c>
      <c r="J398" s="5" t="str">
        <f aca="false">VLOOKUP(A398,'286'!$A$3:$I$1768,7,FALSE())</f>
        <v>H</v>
      </c>
      <c r="K398" s="8" t="n">
        <f aca="false">VLOOKUP(A398,'286'!$A$3:$I$1768,2,FALSE())</f>
        <v>0</v>
      </c>
      <c r="L398" s="4" t="str">
        <f aca="false">VLOOKUP(A398,'286'!$A$3:$I$1768,8,FALSE())</f>
        <v>I</v>
      </c>
      <c r="M398" s="4" t="str">
        <f aca="false">VLOOKUP(A398,'286'!$A$3:$I$1768,9,FALSE())</f>
        <v>I</v>
      </c>
      <c r="N398" s="8" t="str">
        <f aca="false">IF(R398=O398, "MISMA","CONTRARIA")</f>
        <v>MISMA</v>
      </c>
      <c r="O398" s="8" t="str">
        <f aca="false" t="array" ref="O398">_xlfn.IFS(L398="D","1", L398="I","2")</f>
        <v>2</v>
      </c>
      <c r="P398" s="8" t="e">
        <f aca="false" t="array" ref="P398">_xlfn.IFS(K398="OD","1", K398="OI","2")</f>
        <v>#N/A</v>
      </c>
      <c r="Q398" s="1" t="str">
        <f aca="false" t="array" ref="Q398">_xlfn.IFS(J398="M","1", J398="H","2")</f>
        <v>2</v>
      </c>
      <c r="R398" s="8" t="str">
        <f aca="false" t="array" ref="R398">_xlfn.IFS(M398="D","1", M398="I","2")</f>
        <v>2</v>
      </c>
      <c r="S398" s="1" t="str">
        <f aca="false" t="array" ref="S398">_xlfn.IFS(N398="CONTRARIA", "1",N398= "MISMA","2")</f>
        <v>2</v>
      </c>
      <c r="T398" s="1" t="str">
        <f aca="false" t="array" ref="T398">_xlfn.IFS(I398="0-12","1", I398="13-24","2", I398="25-40","3", I398="41-60","4", I398="61-100","5")</f>
        <v>3</v>
      </c>
      <c r="U398" s="9" t="n">
        <v>0.5</v>
      </c>
      <c r="V398" s="1" t="str">
        <f aca="false">IF(U398="","",IF(AND(U398&gt;=-9,U398&lt;=-6.5),"-9 a -6,5",IF(AND(U398&gt;=-6,U398&lt;=-3.5),"-6 a -3,5",IF(AND(U398&gt;=-3,U398&lt;=-1),"-3 a -1",IF(U398=-0.5,"-0,5",IF(AND(U398&gt;=0,U398&lt;=2.5),"0 a 2,5",IF(AND(U398&gt;=3,U398&lt;=5.5),"3 a 5,5",IF(AND(U398&gt;=6,U398&lt;=8.5),"6 a 8,5",IF(AND(U398&gt;=9,U398&lt;=20),"9 a 20","Fuera de rango")))))))))</f>
        <v>0 a 2,5</v>
      </c>
      <c r="W398" s="11" t="n">
        <f aca="false">IF(V398="","",IF(V398="-9 a -6,5",2,IF(V398="-6 a -3,5",3,IF(V398="-3 a -1",4,IF(V398="-0,5","NORMA",IF(V398="0 a 2,5",5,IF(V398="3 a 5,5",6,IF(V398="6 a 8,5",7,IF(V398="9 a 20",8,"Fuera de rango")))))))))</f>
        <v>5</v>
      </c>
      <c r="X398" s="9" t="n">
        <v>15</v>
      </c>
      <c r="Y398" s="11" t="str">
        <f aca="false">IF(X398="","",IF(AND(X398&gt;=0,X398&lt;=4),"0 a 4",IF(AND(X398&gt;=4.5,X398&lt;=8.5),"4,5 a 8,5",IF(X398=9,"9",IF(AND(X398&gt;=9.5,X398&lt;=13),"9,5 a 13",IF(AND(X398&gt;=13.5,X398&lt;=20),"13,5 a 20",IF(AND(X398&gt;=20.5,X398&lt;=35),"20,5 a 35","Fuera de rango")))))))</f>
        <v>13,5 a 20</v>
      </c>
      <c r="Z398" s="11" t="n">
        <f aca="false">IF(Y398="","",IF(Y398="0 a 4",1,IF(Y398="4,5 a 8,5",2,IF(Y398="9","NORMA",IF(Y398="9,5 a 13",3,IF(Y398="13,5 a 20",4,IF(Y398="20,5 a 35",5,"Fuera de rango")))))))</f>
        <v>4</v>
      </c>
      <c r="AA398" s="9" t="n">
        <v>25</v>
      </c>
      <c r="AB398" s="10" t="str">
        <f aca="false">IF(AA398="","",IF(AND(AA398&gt;=0,AA398&lt;=9),"0 a 9",IF(AND(AA398&gt;=9.5,AA398&lt;=18.5),"9,5 a 18,5",IF(AA398=19,"19",IF(AND(AA398&gt;=19.5,AA398&lt;=28),"19,5 a 28",IF(AND(AA398&gt;=28.5,AA398&lt;=40),"28,5 a 40","Fuera de rango"))))))</f>
        <v>19,5 a 28</v>
      </c>
      <c r="AC398" s="11" t="n">
        <f aca="false" t="array" ref="AC398">_xlfn.IFS(AB398="","",AB398="0 a 9",1,AB398="9,5 a 18,5",2,AB398="19","NORMA",AB398="19,5 a 28",3,AB398="28,5 a 40",4,TRUE(),"Fuera de rango")</f>
        <v>3</v>
      </c>
      <c r="AD398" s="9" t="n">
        <v>17</v>
      </c>
      <c r="AE398" s="10" t="str">
        <f aca="false">IF(AD398="","",IF(AND(AD398&gt;=-10,AD398&lt;=0),"De -10 a 0",IF(AND(AD398&gt;=0.5,AD398&lt;=9.5),"0,5 a 9,5",IF(AD398=10,"10",IF(AND(AD398&gt;=10.5,AD398&lt;=20),"10,5 a 20",IF(AND(AD398&gt;=20.5,AD398&lt;=40),"20,5 a 40","Fuera de rango"))))))</f>
        <v>10,5 a 20</v>
      </c>
      <c r="AF398" s="12" t="n">
        <f aca="false">IF(AD398="","",IF(AND(AD398&gt;=-10,AD398&lt;=0),1,IF(AND(AD398&gt;=0.5,AD398&lt;=9.5),2,IF(AD398=10,"NORMA",IF(AND(AD398&gt;=10.5,AD398&lt;=20),3,IF(AND(AD398&gt;=20.5,AD398&lt;=40),4,""))))))</f>
        <v>3</v>
      </c>
      <c r="AG398" s="9" t="n">
        <v>10</v>
      </c>
      <c r="AH398" s="10" t="str">
        <f aca="false">IF(AG398="","",IF(AND(AG398&gt;=0,AG398&lt;=4),"0 a 4",IF(AND(AG398&gt;=4.5,AG398&lt;=8.5),"4,5 a 8,5",IF(AG398=9,"9",IF(AND(AG398&gt;=9.5,AG398&lt;=13),"9,5 a 13",IF(AND(AG398&gt;=13.5,AG398&lt;=25),"13,5 a 25","Fuera de rango"))))))</f>
        <v>9,5 a 13</v>
      </c>
      <c r="AI398" s="10" t="n">
        <f aca="false">IF(AH398="","",IF(AH398="0 a 4",1,IF(AH398="4,5 a 8,5",2,IF(AH398="9","NORMA",IF(AH398="9,5 a 13",3,IF(AH398="13,5 a 25",4,""))))))</f>
        <v>3</v>
      </c>
      <c r="AJ398" s="9" t="n">
        <v>4</v>
      </c>
      <c r="AK398" s="10" t="str">
        <f aca="false">IF(AJ398="","",IF(AND(AJ398&gt;=-15,AJ398&lt;=-10.5),"-15 a -10,5",IF(AND(AJ398&gt;=-10,AJ398&lt;=-4),"-10 a -4",IF(AND(AJ398&gt;=-4.5,AJ398&lt;=0),"-4,5 a 0",IF(AND(AJ398&gt;=0.5,AJ398&lt;=4.5),"0,5 a 4,5",IF(AJ398=5,"5",IF(AND(AJ398&gt;=5.5,AJ398&lt;=10),"5,5 a 10",IF(AND(AJ398&gt;=10.5,AJ398&lt;=20),"10,5 a 20","Fuera de rango"))))))))</f>
        <v>0,5 a 4,5</v>
      </c>
      <c r="AL398" s="11" t="n">
        <f aca="false">IF(AK398="","",IF(AK398="-15 a -10,5",1,IF(AK398="-10 a -4",2,IF(AK398="-4,5 a 0",3,IF(AK398="0,5 a 4,5",4,IF(AK398="5","NORMA",IF(AK398="5,5 a 10",5,IF(AK398="10,5 a 20",6,"Error"))))))))</f>
        <v>4</v>
      </c>
      <c r="AM398" s="9" t="n">
        <v>-0.5</v>
      </c>
      <c r="AN398" s="10" t="str">
        <f aca="false">IF(AM398="","",IF(AND(AM398&gt;=-7.5,AM398&lt;=-5.5),"-7,5 a -5,5",IF(AND(AM398&gt;=-5,AM398&lt;=-3),"-5 a -3",IF(AND(AM398&gt;=-2.5,AM398&lt;=-0.5),"-2,5 a -0,5",IF(AM398=0,"0,00",IF(AND(AM398&gt;=0.5,AM398&lt;=2.5),"0,5 a 2,5",IF(AND(AM398&gt;=3,AM398&lt;=5),"3 a 5",IF(AND(AM398&gt;=5.5,AM398&lt;=7.5),"5,5 a 7,5",IF(AND(AM398&gt;=8,AM398&lt;=10),"8 a 10","Fuera de rango")))))))))</f>
        <v>-2,5 a -0,5</v>
      </c>
      <c r="AO398" s="11" t="n">
        <f aca="false">IF(AN398="","",IF(AN398="-7,5 a -5,5",1,IF(AN398="-5 a -3",2,IF(AN398="-2,5 a -0,5",3,IF(AN398="0,00","NORMA",IF(AN398="0,5 a 2,5",4,IF(AN398="3 a 5",5,IF(AN398="5,5 a 7,5",6,IF(AN398="8 a 10",7,"Error")))))))))</f>
        <v>3</v>
      </c>
      <c r="AP398" s="9" t="n">
        <v>2</v>
      </c>
      <c r="AQ398" s="10" t="str">
        <f aca="false">IF(AP398="","",IF(AND(AP398&gt;=-20,AP398&lt;=-9.5),"-20 a -9,5",IF(AND(AP398&gt;=-9,AP398&lt;=-6.5),"-9 a -6,5",IF(AP398=-6,"-6",IF(AND(AP398&gt;=-5.5,AP398&lt;=-3),"-5,5 a -3",IF(AND(AP398&gt;=-2.5,AP398&lt;=0),"-2,5 a 0",IF(AND(AP398&gt;=0.5,AP398&lt;=3),"0,5 a 3",IF(AND(AP398&gt;=3.5,AP398&lt;=6),"3,5 a 6",IF(AND(AP398&gt;=6.5,AP398&lt;=9),"6,5 a 9",IF(AND(AP398&gt;=9.5,AP398&lt;=20),"9,5 a 20","Fuera de rango"))))))))))</f>
        <v>0,5 a 3</v>
      </c>
      <c r="AR398" s="11" t="n">
        <f aca="false">IF(AQ398="","",IF(AQ398="-20 a -9,5",1,IF(AQ398="-9 a -6,5",2,IF(AQ398="-6","NORMA",IF(AQ398="-5,5 a -3",3,IF(AQ398="-2,5 a 0",4,IF(AQ398="0,5 a 3",5,IF(AQ398="3,5 a 6",6,IF(AQ398="6,5 a 9",7,IF(AQ398="9,5 a 20",8,""))))))))))</f>
        <v>5</v>
      </c>
      <c r="AS398" s="9" t="n">
        <v>6</v>
      </c>
      <c r="AT398" s="10" t="str">
        <f aca="false">IF(AS398="","",IF(AND(AS398&gt;=-16,AS398&lt;=-14),"-16 a -14",IF(AND(AS398&gt;=-13.5,AS398&lt;=-11.5),"-13,5 a -11,5",IF(AND(AS398&gt;=-11,AS398&lt;=-9),"-11 a -9",IF(AND(AS398&gt;=-8.5,AS398&lt;=-6.5),"-8,5 a -6,5",IF(AND(AS398&gt;=-6,AS398&lt;=-4),"-6 a -4",IF(AND(AS398&gt;=-3.5,AS398&lt;=-1.5),"-3,5 a -1,5",IF(AND(AS398&gt;=-1,AS398&lt;=1),"-1 a 1",IF(AND(AS398&gt;=1.5,AS398&lt;=3.5),"1,5 a 3,5",IF(AND(AS398&gt;=4,AS398&lt;=6),"4 a 6",IF(AND(AS398&gt;=6.5,AS398&lt;=8.5),"6,5 a 8,5",IF(AND(AS398&gt;=9,AS398&lt;=11),"9 a 11",IF(AND(AS398&gt;=11.5,AS398&lt;=13.5),"11,5 a 13,5",IF(AND(AS398&gt;=14,AS398&lt;=16),"14 a 16",IF(AND(AS398&gt;=16.5,AS398&lt;=18.5),"16,5 a 18,5",IF(AND(AS398&gt;=19,AS398&lt;=21),"19 a 21","Fuera de rango"))))))))))))))))</f>
        <v>4 a 6</v>
      </c>
      <c r="AU398" s="11" t="str">
        <f aca="false" t="array" ref="AU398">IF(AT398="","",_xlfn.IFS(AT398="-16 a -14",1,AT398="-13,5 a -11,5",2,AT398="-11 a -9",3,AT398="-8,5 a -6,5",4,AT398="-6 a -4",5,AT398="-3,5 a -1,5",6,AT398="-1 a 1",7,AT398="1,5 a 3,5",8,AT398="4 a 6","NORMA",AT398="6,5 a 8,5",9,AT398="9 a 11",10,AT398="11,5 a 13,5",11,AT398="14 a 16",12,AT398="16,5 a 18,5",13,AT398="19 a 21",14,TRUE(),""))</f>
        <v>NORMA</v>
      </c>
      <c r="AV398" s="9" t="n">
        <v>1</v>
      </c>
      <c r="AW398" s="10" t="str">
        <f aca="false">IF(AV398="","",IF(AND(AV398&gt;=-1,AV398&lt;=-0.5),"-1 a -0,5",IF(AND(AV398&gt;-0.5,AV398&lt;=0),"De -0,5 a 0",IF(AND(AV398&gt;=0.25,AV398&lt;=0.75),"0,25 a 0,75",IF(AND(AV398&gt;=1,AV398&lt;=1.5),"1 a 1,5",IF(AND(AV398&gt;=1.75,AV398&lt;=2.25),"1,75 a 2,25",IF(AND(AV398&gt;=2.5,AV398&lt;=3),"2,5 a 3",IF(AND(AV398&gt;=3.25,AV398&lt;=3.75),"3,25 a 3,75","Fuera de rango"))))))))</f>
        <v>1 a 1,5</v>
      </c>
      <c r="AX398" s="10" t="n">
        <f aca="false">IF(AW398="","",IF(OR(AW398="-1 a -0,5",AW398="-1 a -0.5"),1,IF(OR(AW398="De -0,5 a 0",AW398="-0,5 a 0",AW398="De -0.5 a 0"),2,IF(OR(AW398="0,25 a 0,75",AW398="0.25 a 0.75"),"NORMA",IF(OR(AW398="1 a 1,5",AW398="1 a 1.5"),3,IF(OR(AW398="1,75 a 2,25",AW398="1.75 a 2.25"),4,IF(OR(AW398="2,5 a 3",AW398="2.5 a 3"),5,IF(OR(AW398="3,25 a 3,75",AW398="3.25 a 3.75"),6,""))))))))</f>
        <v>3</v>
      </c>
      <c r="AY398" s="9" t="n">
        <v>-1</v>
      </c>
      <c r="AZ398" s="10" t="str">
        <f aca="false">IF(AY398="","",IF(AND(AY398&gt;=-20,AY398&lt;=-9.5),"-20 a -9,5",IF(AND(AY398&gt;=-9,AY398&lt;=-6.5),"-9 a -6,5",IF(AY398=-6,"-6",IF(AND(AY398&gt;=-5.5,AY398&lt;=-3),"-5,5 a -3",IF(AND(AY398&gt;=-2.5,AY398&lt;=0),"-2,5 a 0",IF(AND(AY398&gt;=0.5,AY398&lt;=3),"0,5 a 3",IF(AND(AY398&gt;=3.5,AY398&lt;=6),"3,5 a 6","Fuera de rango"))))))))</f>
        <v>-2,5 a 0</v>
      </c>
      <c r="BA398" s="11" t="n">
        <f aca="false">IF(AZ398="","",IF(AZ398="-20 a -9,5",1,IF(AZ398="-9 a -6,5",2,IF(AZ398="-6","NORMA",IF(AZ398="-5,5 a -3",3,IF(AZ398="-2,5 a 0",4,IF(AZ398="0,5 a 3",5,IF(AZ398="3,5 a 6",6,""))))))))</f>
        <v>4</v>
      </c>
      <c r="BB398" s="9" t="n">
        <v>24</v>
      </c>
      <c r="BC398" s="10" t="str">
        <f aca="false" t="array" ref="BC398">IF(BB398="","",_xlfn.IFS(AND(BB398&gt;=0,BB398&lt;=2),"0 a 2",AND(BB398&gt;=2.5,BB398&lt;=4.5),"2,5 a 4,5",AND(BB398&gt;=5,BB398&lt;=7),"5 a 7",AND(BB398&gt;=7.5,BB398&lt;=9.5),"7,5 a 9,5",AND(BB398&gt;=10,BB398&lt;=12),"10 a 12",AND(BB398&gt;=12.5,BB398&lt;=14.5),"12,5 a 14,5",BB398=15,"15",AND(BB398&gt;=15.5,BB398&lt;=17.5),"15,5 a 17,5",AND(BB398&gt;=18,BB398&lt;=20),"18 a 20",AND(BB398&gt;=20.5,BB398&lt;=22.5),"20,5 a 22,5",AND(BB398&gt;=23,BB398&lt;=25),"23 a 25",TRUE(),"Fuera de rango"))</f>
        <v>23 a 25</v>
      </c>
      <c r="BD398" s="11" t="n">
        <f aca="false" t="array" ref="BD398">IF(BC398="","",_xlfn.IFS(BC398="0 a 2",1,BC398="2,5 a 4,5",2,BC398="5 a 7",3,BC398="7,5 a 9,5",4,BC398="10 a 12",5,BC398="12,5 a 14,5",6,BC398="15","NORMA",BC398="15,5 a 17,5",7,BC398="18 a 20",8,BC398="20,5 a 22,5",9,BC398="23 a 25",10,TRUE(),"Fuera de rango"))</f>
        <v>10</v>
      </c>
      <c r="BE398" s="9" t="n">
        <v>30</v>
      </c>
      <c r="BF398" s="10" t="str">
        <f aca="false">IF(BE398="","",IF(AND(BE398&gt;=-20,BE398&lt;=-10),"-20 a -10",IF(AND(BE398&gt;=-9.5,BE398&lt;=0.5),"-9,5 a 0,5",IF(AND(BE398&gt;=1,BE398&lt;=11),"1 a 11",IF(AND(BE398&gt;=11.5,BE398&lt;=20.5),"11,5 a 20,5",IF(BE398=21,"21",IF(AND(BE398&gt;=21.5,BE398&lt;=31.5),"21,5 a 31,5",IF(AND(BE398&gt;=32,BE398&lt;=42),"32 a 42","Fuera de rango"))))))))</f>
        <v>21,5 a 31,5</v>
      </c>
      <c r="BG398" s="11" t="n">
        <f aca="false">IF(BF398="","",IF(BF398="-20 a -10",1,IF(BF398="-9,5 a 0,5",2,IF(BF398="1 a 11",3,IF(BF398="11,5 a 20,5",4,IF(BF398="21","NORMA",IF(BF398="21,5 a 31,5",5,IF(BF398="32 a 42",6,""))))))))</f>
        <v>5</v>
      </c>
      <c r="BH398" s="9" t="n">
        <v>16</v>
      </c>
      <c r="BI398" s="10" t="str">
        <f aca="false">IF(BH398="","",IF(AND(BH398&gt;=-20,BH398&lt;=-15),"-20 a -15",IF(AND(BH398&gt;=-14.5,BH398&lt;=-9.5),"-14,5 a -9,5",IF(AND(BH398&gt;=-9,BH398&lt;=-4),"-9 a -4",IF(AND(BH398&gt;=-3.5,BH398&lt;=2.5),"-3,5 a 2,5",IF(AND(BH398&gt;=3,BH398&lt;=8),"3 a 8",IF(AND(BH398&gt;=8.5,BH398&lt;=14.5),"8,5 a 14,5",IF(BH398=15,"15",IF(AND(BH398&gt;=15.5,BH398&lt;=20.5),"15,5 a 20,5",IF(AND(BH398&gt;=21,BH398&lt;=26),"21 a 26","Fuera de rango"))))))))))</f>
        <v>15,5 a 20,5</v>
      </c>
      <c r="BJ398" s="11" t="n">
        <f aca="false">IF(BI398="","",IF(BI398="-20 a -15",1,IF(BI398="-14,5 a -9,5",2,IF(BI398="-9 a -4",3,IF(BI398="-3,5 a 2,5",4,IF(BI398="3 a 8",5,IF(BI398="8,5 a 14,5",6,IF(BI398="15","NORMA",IF(BI398="15,5 a 20,5",7,IF(BI398="21 a 26",8,IF(BI398="26,5 a 31,5",9,"")))))))))))</f>
        <v>7</v>
      </c>
      <c r="BK398" s="9" t="n">
        <v>18</v>
      </c>
      <c r="BL398" s="10" t="str">
        <f aca="false">IF(BK398="","",IF(AND(BK398&gt;=0,BK398&lt;=2),"0 - 2",IF(AND(BK398&gt;=2.5,BK398&lt;=4.5),"2,5 - 4,5",IF(AND(BK398&gt;=5,BK398&lt;=7),"5 - 7",IF(AND(BK398&gt;=7.5,BK398&lt;=9.5),"7,5 - 9,5",IF(AND(BK398&gt;=10,BK398&lt;=12),"10 - 12",IF(AND(BK398&gt;=12.5,BK398&lt;=13.5),"12,5 - 13,5",IF(BK398=14,"14",IF(AND(BK398&gt;=14.5,BK398&lt;=16.5),"14,5 - 16,5",IF(AND(BK398&gt;=17,BK398&lt;=19),"17 - 19",IF(AND(BK398&gt;=19.5,BK398&lt;=21.5),"19,5 - 21,5",IF(AND(BK398&gt;=22,BK398&lt;=24),"22 - 24",IF(AND(BK398&gt;=24.5,BK398&lt;=26.5),"24,5 - 26,5",IF(AND(BK398&gt;=27,BK398&lt;=29),"27 - 29",IF(AND(BK398&gt;=29.5,BK398&lt;=30),"29,5 - 30","Fuera de rango")))))))))))))))</f>
        <v>17 - 19</v>
      </c>
      <c r="BM398" s="11" t="n">
        <f aca="false">IF(BL398="","",IF(BL398="0 - 2",1,IF(BL398="2,5 - 4,5",2,IF(BL398="5 - 7",3,IF(BL398="7,5 - 9,5",4,IF(BL398="10 - 12",5,IF(BL398="12,5 - 13,5",6,IF(BL398="14","NORMA",IF(BL398="14,5 - 16,5",7,IF(BL398="17 - 19",8,IF(BL398="19,5 - 21,5",9,IF(BL398="22 - 24",10,IF(BL398="24,5 - 26,5",11,IF(BL398="27 - 29",12,IF(BL398="29,5 - 30",13,"")))))))))))))))</f>
        <v>8</v>
      </c>
      <c r="BN398" s="9" t="n">
        <v>22</v>
      </c>
      <c r="BO398" s="11" t="str">
        <f aca="false">IF(BN398="","",IF(AND(BN398&gt;=-20,BN398&lt;=-10),"-20 a -10",IF(AND(BN398&gt;=-9.5,BN398&lt;=0.5),"-9,5 a 0,5",IF(AND(BN398&gt;=1,BN398&lt;=11),"1 a 11",IF(AND(BN398&gt;=11.5,BN398&lt;=21.5),"11,5 a 21,5",IF(BN398=22,"22",IF(AND(BN398&gt;=22.5,BN398&lt;=32.5),"22,5 a 32,5",IF(AND(BN398&gt;=33,BN398&lt;=43),"33 a 43","Fuera de rango"))))))))</f>
        <v>22</v>
      </c>
      <c r="BP398" s="11" t="str">
        <f aca="false">IF(BO398="","",IF(BO398="-20 a -10",1,IF(BO398="-9,5 a 0,5",2,IF(BO398="1 a 11",3,IF(BO398="11,5 a 21,5",4,IF(BO398="22","NORMA",IF(BO398="22,5 a 32,5",5,IF(BO398="33 a 43",6,""))))))))</f>
        <v>NORMA</v>
      </c>
      <c r="BQ398" s="9" t="n">
        <v>9</v>
      </c>
      <c r="BR398" s="10" t="str">
        <f aca="false">IF(BQ398="","",IF(AND(BQ398&gt;=-20,BQ398&lt;=-15),"-20 a -15",IF(AND(BQ398&gt;=-14.5,BQ398&lt;=-9.5),"-14,5 a -9,5",IF(AND(BQ398&gt;=-9,BQ398&lt;=-4),"-9 a -4",IF(AND(BQ398&gt;=-3.5,BQ398&lt;=2.5),"-3,5 a 2,5",IF(AND(BQ398&gt;=3,BQ398&lt;=8),"3 a 8",IF(AND(BQ398&gt;=8.5,BQ398&lt;=13.5),"8,5 a 13,5",IF(AND(BQ398&gt;=14,BQ398&lt;=17.5),"14 a 17,5",IF(BQ398=18,"18",IF(AND(BQ398&gt;=18.5,BQ398&lt;=23.5),"18,5 a 23,5",IF(AND(BQ398&gt;=24,BQ398&lt;=29),"24 a 29",IF(AND(BQ398&gt;=29.5,BQ398&lt;=34.5),"29,5 a 34,5",IF(AND(BQ398&gt;=35,BQ398&lt;=40),"35 a 40","Fuera de rango")))))))))))))</f>
        <v>8,5 a 13,5</v>
      </c>
      <c r="BS398" s="11" t="n">
        <f aca="false">IF(BR398="","",IF(BR398="-20 a -15",1,IF(BR398="-14,5 a -9,5",2,IF(BR398="-9 a -4",3,IF(BR398="-3,5 a 2,5",4,IF(BR398="3 a 8",5,IF(BR398="8,5 a 13,5",6,IF(BR398="14 a 17,5",7,IF(BR398="18","NORMA",IF(BR398="18,5 a 23,5",8,IF(BR398="24 a 29",9,IF(BR398="29,5 a 34,5",10,IF(BR398="35 a 40",11,"")))))))))))))</f>
        <v>6</v>
      </c>
      <c r="BT398" s="9" t="n">
        <v>-0.5</v>
      </c>
      <c r="BU398" s="10" t="str">
        <f aca="false">IF(BT398="","",IF(AND(BT398&gt;=-20,BT398&lt;=-18),"-20 a -18",IF(AND(BT398&gt;=-17.5,BT398&lt;=-15.5),"-17,5 a -15,5",IF(AND(BT398&gt;=-15,BT398&lt;=-13),"-15 a -13",IF(AND(BT398&gt;=-12.5,BT398&lt;=-10.5),"-12,5 a -10,5",IF(AND(BT398&gt;=-10,BT398&lt;=-8),"-10 a -8",IF(AND(BT398&gt;=-7.5,BT398&lt;=-5.5),"-7,5 a -5,5",IF(AND(BT398&gt;=-5,BT398&lt;=-3),"-5 a -3",IF(AND(BT398&gt;=-2.5,BT398&lt;=-0.5),"-2,5 a -0,5",IF(BT398=0,"0",IF(AND(BT398&gt;=0.5,BT398&lt;=2.5),"0,5 a 2,5",IF(AND(BT398&gt;=3,BT398&lt;=5),"3 a 5",IF(AND(BT398&gt;=5.5,BT398&lt;=7.5),"5,5 a 7,5",IF(AND(BT398&gt;=8,BT398&lt;=10),"8 a 10",IF(AND(BT398&gt;=10.5,BT398&lt;=12.5),"10,5 a 12,5",IF(AND(BT398&gt;=13,BT398&lt;=15),"13 a 15",IF(AND(BT398&gt;=15.5,BT398&lt;=17.5),"15,5 a 17,5",IF(AND(BT398&gt;=18,BT398&lt;=20),"18 a 20","Fuera de rango"))))))))))))))))))</f>
        <v>-2,5 a -0,5</v>
      </c>
      <c r="BV398" s="11" t="n">
        <f aca="false">IF(BT398="","",IF(BT398=0,"NORMA",IF(AND(BT398&gt;=-20,BT398&lt;=-18),2,IF(AND(BT398&gt;=-17.5,BT398&lt;=-15.5),2,IF(AND(BT398&gt;=-15,BT398&lt;=-13),3,IF(AND(BT398&gt;=-12.5,BT398&lt;=-10.5),4,IF(AND(BT398&gt;=-10,BT398&lt;=-8),5,IF(AND(BT398&gt;=-7.5,BT398&lt;=-5.5),6,IF(AND(BT398&gt;=-5,BT398&lt;=-3),7,IF(AND(BT398&gt;=-2.5,BT398&lt;=-0.5),8,IF(AND(BT398&gt;=0.5,BT398&lt;=2.5),9,IF(AND(BT398&gt;=3,BT398&lt;=5),10,IF(AND(BT398&gt;=5.5,BT398&lt;=7.5),11,IF(AND(BT398&gt;=8,BT398&lt;=10),12,IF(AND(BT398&gt;=10.5,BT398&lt;=12.5),13,IF(AND(BT398&gt;=13,BT398&lt;=15),14,IF(AND(BT398&gt;=15.5,BT398&lt;=17.5),15,IF(AND(BT398&gt;=18,BT398&lt;=20),16,"Fuera de rango"))))))))))))))))))</f>
        <v>8</v>
      </c>
      <c r="BW398" s="9" t="n">
        <v>-5.5</v>
      </c>
      <c r="BX398" s="10" t="n">
        <f aca="false">18.5- (0.3*H398)</f>
        <v>10.4</v>
      </c>
      <c r="BY398" s="10" t="n">
        <f aca="false">(BW398)-(BX398)</f>
        <v>-15.9</v>
      </c>
      <c r="BZ398" s="10" t="str">
        <f aca="false">IF(BY398="","",IF(BY398&lt;-27.5,"De -30 a -28",IF(BY398&lt;-25,"De -27,5 a -25,5",IF(BY398&lt;-22.5,"De -25 a -23",IF(BY398&lt;-20,"De -22,5 a -20,5",IF(BY398&lt;-17.5,"De -20 a -18",IF(BY398&lt;-15,"De -17,5 a -15,5",IF(BY398&lt;-12.5,"De -15 a -13",IF(BY398&lt;-10,"De -12,5 a -10,5",IF(BY398&lt;-7.5,"De -10 a -8",IF(BY398&lt;-5,"De -7,5 a -5,5",IF(BY398&lt;-2.5,"De -5 a -3",IF(BY398&lt;0,"De -2,5 a -0,5",IF(BY398&lt;2.5,"De 0 a 2",IF(BY398&lt;5,"De 2,5 a 4,5",IF(BY398&lt;7.5,"De 5 a 7",IF(BY398&lt;10,"De 7,5 a 9,5",IF(BY398&lt;12.5,"De 10 a 12",IF(BY398&lt;15,"De 12,5 a 14,5",IF(BY398&lt;17.5,"De 15 a 17",IF(BY398&lt;20,"De 17,5 a 19,5",IF(BY398&lt;22.5,"De 20 a 22",IF(BY398&lt;25,"De 22,5 a 24,5",IF(BY398&lt;27.5,"De 25 a 27","De 27,5 a 30"))))))))))))))))))))))))</f>
        <v>De -17,5 a -15,5</v>
      </c>
      <c r="CA398" s="12" t="n">
        <f aca="false">IF(BY398="","",IF(BY398&lt;=-28,1,IF(BY398&lt;=-25.5,2,IF(BY398&lt;=-23,3,IF(BY398&lt;=-20.5,4,IF(BY398&lt;=-18,5,IF(BY398&lt;=-15.5,6,IF(BY398&lt;=-13,7,IF(BY398&lt;=-10.5,8,IF(BY398&lt;=-8,9,IF(BY398&lt;=-5.5,10,IF(BY398&lt;=-3,11,IF(BY398&lt;=-0.5,12,IF(BY398&lt;=2,13,IF(BY398&lt;=4.5,14,IF(BY398&lt;=7,15,IF(BY398&lt;=9.5,16,IF(BY398&lt;=12,17,IF(BY398&lt;=14.5,18,IF(BY398&lt;=17,19,IF(BY398&lt;=19.5,20,IF(BY398&lt;=22,21,IF(BY398&lt;=24.5,22,IF(BY398&lt;=27,23,IF(BY398&lt;=30,24,"Fuera de rango")))))))))))))))))))))))))</f>
        <v>6</v>
      </c>
      <c r="CB398" s="9" t="n">
        <v>-5.75</v>
      </c>
      <c r="CC398" s="10" t="n">
        <f aca="false">18.5- (0.3*H398)</f>
        <v>10.4</v>
      </c>
      <c r="CD398" s="10" t="n">
        <f aca="false">(CB398)-(CC398)</f>
        <v>-16.15</v>
      </c>
      <c r="CE398" s="10" t="str">
        <f aca="false">IF(CD398="","",IF(CD398&lt;-27.5,"De -30 a -28",IF(CD398&lt;-25,"De -27,5 a -25,5",IF(CD398&lt;-22.5,"De -25 a -23",IF(CD398&lt;-20,"De -22,5 a -20,5",IF(CD398&lt;-17.5,"De -20 a -18",IF(CD398&lt;-15,"De -17,5 a -15,5",IF(CD398&lt;-12.5,"De -15 a -13",IF(CD398&lt;-10,"De -12,5 a -10,5",IF(CD398&lt;-7.5,"De -10 a -8",IF(CD398&lt;-5,"De -7,5 a -5,5",IF(CD398&lt;-2.5,"De -5 a -3",IF(CD398&lt;0,"De -2,5 a -0,5",IF(CD398&lt;=2,"De 0 a 2",IF(CD398&lt;=4.5,"De 2,5 a 4,5",IF(CD398&lt;=7,"De 5 a 7",IF(CD398&lt;=9.5,"De 7,5 a 9,5",IF(CD398&lt;=12,"De 10 a 12",IF(CD398&lt;=14.5,"De 12,5 a 14,5",IF(CD398&lt;=17,"De 15 a 17",IF(CD398&lt;=19.5,"De 17,5 a 19,5",IF(CD398&lt;=22,"De 20 a 22",IF(CD398&lt;=24.5,"De 22,5 a 24,5",IF(CD398&lt;=27,"De 25 a 27","De 27,5 a 30"))))))))))))))))))))))))</f>
        <v>De -17,5 a -15,5</v>
      </c>
      <c r="CF398" s="12" t="n">
        <f aca="false">IF(CD398="","",IF(CD398&lt;-27.5,1,IF(CD398&lt;-25,2,IF(CD398&lt;-22.5,3,IF(CD398&lt;-20,4,IF(CD398&lt;-17.5,5,IF(CD398&lt;-15,6,IF(CD398&lt;-12.5,7,IF(CD398&lt;-10,8,IF(CD398&lt;-7.5,9,IF(CD398&lt;-5,10,IF(CD398&lt;-2.5,11,IF(CD398&lt;0,12,IF(CD398&lt;2.5,13,IF(CD398&lt;5,14,IF(CD398&lt;7.5,15,IF(CD398&lt;10,16,IF(CD398&lt;12.5,17,IF(CD398&lt;15,18,IF(CD398&lt;17.5,19,IF(CD398&lt;20,20,IF(CD398&lt;22.5,21,IF(CD398&lt;25,22,IF(CD398&lt;27.5,23,24))))))))))))))))))))))))</f>
        <v>6</v>
      </c>
      <c r="CG398" s="9" t="n">
        <v>-3.5</v>
      </c>
      <c r="CH398" s="10" t="str">
        <f aca="false">IF(CG398="","",IF(AND(CG398&gt;=-10,CG398&lt;=-9.5),"-10 a -9,5",IF(AND(CG398&gt;-9.5,CG398&lt;=-8.5),"-9 a -8,5",IF(AND(CG398&gt;-8.5,CG398&lt;=-7.5),"-8 a -7,5",IF(AND(CG398&gt;-7.5,CG398&lt;=-6.5),"-7 a -6,5",IF(AND(CG398&gt;-6.5,CG398&lt;=-5.5),"-6 a -5,5",IF(AND(CG398&gt;-5.5,CG398&lt;=-4.5),"-5 a -4,5",IF(AND(CG398&gt;-4.5,CG398&lt;=-3.5),"-4 a -3,5",IF(AND(CG398&gt;-3.5,CG398&lt;=-2.5),"-3 a -2,5",IF(CG398=-2.25,"-2,25",IF(AND(CG398&gt;-2.5,CG398&lt;=-1.5),"-2 a -1,5",IF(AND(CG398&gt;-1.5,CG398&lt;=-0.5),"-1 a -0,5",IF(AND(CG398&gt;-0.5,CG398&lt;=0.5),"0 a 0,5",IF(AND(CG398&gt;0.5,CG398&lt;=1.5),"1 a 1,5",IF(AND(CG398&gt;1.5,CG398&lt;=2.5),"2 a 2,5",IF(AND(CG398&gt;2.5,CG398&lt;=3.5),"3 a 3,5",IF(AND(CG398&gt;3.5,CG398&lt;=4.5),"4 a 4,5",IF(AND(CG398&gt;4.5,CG398&lt;=5.5),"5 a 5,5",IF(AND(CG398&gt;5.5,CG398&lt;=6.5),"6 a 6,5",IF(AND(CG398&gt;6.5,CG398&lt;=7.5),"7 a 7,5",IF(AND(CG398&gt;7.5,CG398&lt;=8.5),"8 a 8,5",IF(AND(CG398&gt;8.5,CG398&lt;=9.5),"9 a 9,5",IF(CG398&gt;=10,"10","Fuera de rango")))))))))))))))))))))))</f>
        <v>-4 a -3,5</v>
      </c>
      <c r="CI398" s="11" t="n">
        <f aca="false">IF(CG398="","",IF(CG398=-2.25,"NORMA",IF(CG398&lt;=-9.5,1,IF(CG398&lt;=-8.5,2,IF(CG398&lt;=-7.5,3,IF(CG398&lt;=-6.5,4,IF(CG398&lt;=-5.5,5,IF(CG398&lt;=-4.5,6,IF(CG398&lt;=-3.5,7,IF(CG398&lt;=-2.5,8,IF(CG398&lt;=-1.5,9,IF(CG398&lt;=-0.5,10,IF(CG398&lt;=0.5,11,IF(CG398&lt;=1.5,12,IF(CG398&lt;=2.5,13,IF(CG398&lt;=3.5,14,IF(CG398&lt;=4.5,15,IF(CG398&lt;=5.5,16,IF(CG398&lt;=6.5,17,IF(CG398&lt;=7.5,18,IF(CG398&lt;=8.5,19,IF(CG398&lt;=9.5,20,IF(CG398=10,21,"Fuera de rango")))))))))))))))))))))))</f>
        <v>7</v>
      </c>
      <c r="CJ398" s="9" t="n">
        <v>2.25</v>
      </c>
      <c r="CK398" s="10" t="str">
        <f aca="false">IF(CJ398="","",IF(AND(CJ398&gt;=-6,CJ398&lt;=-5.5),"-6 a -5,5",IF(AND(CJ398&gt;-5.5,CJ398&lt;=-4.5),"-5 a -4,5",IF(AND(CJ398&gt;-4.5,CJ398&lt;=-3.5),"-4 a -3,5",IF(AND(CJ398&gt;-3.5,CJ398&lt;=-2.5),"-3 a -2,5",IF(AND(CJ398&gt;-2.5,CJ398&lt;=-1.5),"-2 a -1,5",IF(AND(CJ398&gt;-1.5,CJ398&lt;=-0.5),"-1 a -0,5",IF(AND(CJ398&gt;-0.5,CJ398&lt;=0.5),"0 a 0,5",IF(AND(CJ398&gt;0.5,CJ398&lt;=1.5),"1 a 1,5",IF(AND(CJ398&gt;1.5,CJ398&lt;2.5),"2",IF(AND(CJ398&gt;=2.5,CJ398&lt;=3),"2,5 a 3",IF(AND(CJ398&gt;3,CJ398&lt;=4),"3,5 a 4",IF(AND(CJ398&gt;4,CJ398&lt;=5),"4,5 a 5",IF(AND(CJ398&gt;5,CJ398&lt;=6),"5,5 a 6",IF(AND(CJ398&gt;6,CJ398&lt;=7),"6,5 a 7",IF(AND(CJ398&gt;7,CJ398&lt;=8),"7,5 a 8",IF(AND(CJ398&gt;8,CJ398&lt;=9.5),"8,5 a 9,5",IF(CJ398=10,"10","Fuera de rango"))))))))))))))))))</f>
        <v>2</v>
      </c>
      <c r="CL398" s="11" t="str">
        <f aca="false">IF(CK398="","",IF(OR(CK398="-6 a -5,5",CK398="-6 - -5,5"),1,IF(OR(CK398="-5 a -4,5",CK398="-5 - -4,5"),2,IF(OR(CK398="-4 a -3,5",CK398="-4 - -3,5"),3,IF(OR(CK398="-3 a -2,5",CK398="-3 - -2,5"),4,IF(OR(CK398="-2 a -1,5",CK398="-2 - -1,5"),5,IF(OR(CK398="-1 a -0,5",CK398="-1 - -0,5"),6,IF(OR(CK398="0 a 0,5",CK398="0 - 0,5"),7,IF(OR(CK398="1 a 1,5",CK398="1 - 1,5"),8,IF(CK398="2","NORMA",IF(OR(CK398="2,5 a 3",CK398="2,5 - 3"),9,IF(OR(CK398="3,5 a 4",CK398="3,5 - 4"),10,IF(OR(CK398="4,5 a 5",CK398="4,5 - 5"),11,IF(OR(CK398="5,5 a 6",CK398="5,5 - 6"),12,IF(OR(CK398="6,5 a 7",CK398="6,5 - 7"),13,IF(OR(CK398="7,5 a 8",CK398="7,5 - 8"),14,IF(OR(CK398="8,5 a 9",CK398="8,5 - 9,5",CK398="9 a 9,5"),15,IF(CK398="10",15,IF(OR(CK398="0,5 a 1",CK398="0,5 - 1"),7,"Fuera de rango")))))))))))))))))))</f>
        <v>NORMA</v>
      </c>
      <c r="CN398" s="10" t="str">
        <f aca="false">IF(CM398=0,"0", " ")</f>
        <v>0</v>
      </c>
      <c r="CO398" s="10" t="str">
        <f aca="false">IF(CM398&gt;0,"EME"," ")</f>
        <v> </v>
      </c>
      <c r="CQ398" s="10" t="str">
        <f aca="false">IF(CP398&gt;0,"0", " ")</f>
        <v> </v>
      </c>
      <c r="CR398" s="10" t="str">
        <f aca="false">IF(CP398&gt;0,"EME"," ")</f>
        <v> </v>
      </c>
      <c r="CS398" s="9" t="n">
        <v>0</v>
      </c>
      <c r="CV398" s="9" t="n">
        <v>0</v>
      </c>
      <c r="CY398" s="9" t="n">
        <v>-0.5</v>
      </c>
      <c r="DB398" s="9" t="n">
        <v>-0.5</v>
      </c>
      <c r="DC398" s="11" t="str">
        <f aca="false">IF(DB398&lt;0,"2"," ")</f>
        <v>2</v>
      </c>
      <c r="DD398" s="11" t="str">
        <f aca="false">IF(DB398&lt;0,"MIO"," ")</f>
        <v>MIO</v>
      </c>
      <c r="DE398" s="9" t="n">
        <v>0</v>
      </c>
      <c r="DF398" s="10" t="str">
        <f aca="false">IF(DE398&lt;0,"3"," ")</f>
        <v> </v>
      </c>
      <c r="DG398" s="10" t="str">
        <f aca="false">IF(DE398&lt;0,"AST"," ")</f>
        <v> </v>
      </c>
      <c r="DH398" s="9" t="n">
        <v>0</v>
      </c>
      <c r="DI398" s="10" t="str">
        <f aca="false">IF(DH398&lt;0,"3"," ")</f>
        <v> </v>
      </c>
      <c r="DJ398" s="10" t="str">
        <f aca="false">IF(DH398&lt;0,"AST"," ")</f>
        <v> </v>
      </c>
      <c r="DK398" s="9" t="n">
        <v>0</v>
      </c>
      <c r="DL398" s="10" t="str">
        <f aca="false">IF(DK398&gt;0,"4"," ")</f>
        <v> </v>
      </c>
      <c r="DM398" s="10" t="str">
        <f aca="false">IF(DK398&gt;0,"PRE"," ")</f>
        <v> </v>
      </c>
      <c r="DN398" s="9" t="n">
        <v>0</v>
      </c>
      <c r="DO398" s="10" t="str">
        <f aca="false">IF(DN398&gt;0,"4"," ")</f>
        <v> </v>
      </c>
      <c r="DP398" s="10" t="str">
        <f aca="false">IF(DN398&gt;0,"PRE"," ")</f>
        <v> </v>
      </c>
      <c r="DS398" s="12" t="str">
        <f aca="false">CONCATENATE(CO398,CU398,DA398,DG398,DM398)</f>
        <v>   </v>
      </c>
      <c r="DT398" s="10" t="e">
        <f aca="false" t="array" ref="DT398">_xlfn.IFS(DS398="EME    ","0", DS398=" HIP   ","1", DS398="  MIO  ","2", DS398="   AST ","3", DS398="    PRE","4", DS398="EME   PRE","5", DS398=" HIP  PRE","6", DS398=" HIP AST ","7", DS398="  MIO PRE","8", DS398="  MIOAST ","9", DS398="   ASTPRE","10",DS398=" HIP ASTPRE","11", DS398="  MIOASTPRE","12", DS398="     ","0")</f>
        <v>#N/A</v>
      </c>
      <c r="DV398" s="1" t="e">
        <f aca="false" t="array" ref="DV398">_xlfn.IFS(DU398="SI","2", DU398="NO","1")</f>
        <v>#N/A</v>
      </c>
      <c r="DX398" s="11" t="str">
        <f aca="false">IF(DW398=0,"1","2")</f>
        <v>1</v>
      </c>
      <c r="DY398" s="11" t="str">
        <f aca="false" t="array" ref="DY398">_xlfn.IFS(DW398=0,"0", DW398=0.25, "1", DW398=0.5,"2", DW398=0.75,"3", DW398=1,"4",DW398=1.25,"5", DW398=1.5,"6", DW398=1.75,"7", DW398=2,"8")</f>
        <v>0</v>
      </c>
      <c r="EA398" s="11" t="str">
        <f aca="false">IF(DZ398=0,"1","2")</f>
        <v>1</v>
      </c>
      <c r="EB398" s="11" t="str">
        <f aca="false" t="array" ref="EB398">_xlfn.IFS(DZ398=0,"0", DZ398=0.25, "1", DZ398=0.5,"2", DZ398=0.75,"3", DZ398=1,"4",DZ398=1.25,"5", DZ398=1.5,"6", DZ398=1.75,"7", DZ398=2,"8")</f>
        <v>0</v>
      </c>
      <c r="ED398" s="10" t="str">
        <f aca="false">IF(EC398=0,"1","2")</f>
        <v>1</v>
      </c>
      <c r="EE398" s="11" t="str">
        <f aca="false" t="array" ref="EE398">_xlfn.IFS(EC398=0,"0", EC398=-0.25, "1", EC398=-0.5,"2", EC398=-0.75,"3", EC398=-1,"4",EC398=-1.25,"5", EC398=-1.5,"6", EC398=-1.75,"7", EC398=-2,"8", EC398=-2.25,"9",EC398=-2.5,"10", EC398=-2.75,"11", EC398=-3,"12", EC398=-3.25,"13", EC398=-3.5,"14", EC398=-3.75,"15",EC398=-4,"16")</f>
        <v>0</v>
      </c>
      <c r="EG398" s="10" t="str">
        <f aca="false">IF(EF398=0,"1","2")</f>
        <v>1</v>
      </c>
      <c r="EH398" s="11" t="str">
        <f aca="false" t="array" ref="EH398">_xlfn.IFS(EF398=0,"0", EF398=-0.25, "1", EF398=-0.5,"2", EF398=-0.75,"3", EF398=-1,"4",EF398=-1.25,"5", EF398=-1.5,"6", EF398=-1.75,"7", EF398=-2,"8", EF398=-2.25,"9",EF398=-2.5,"10", EF398=-2.75,"11", EF398=-3,"12", EF398=-3.25,"13", EF398=-3.5,"14", EF398=-3.75,"15",EF398=-4,"16")</f>
        <v>0</v>
      </c>
      <c r="EJ398" s="11" t="str">
        <f aca="false">IF(EI398=0,"1","2")</f>
        <v>1</v>
      </c>
      <c r="EK398" s="11" t="str">
        <f aca="false" t="array" ref="EK398">_xlfn.IFS(EI398=0,"0", EI398=-0.25, "1", EI398=-0.5,"2", EI398=-0.75,"3", EI398=-1,"4",EI398=-1.25,"5", EI398=-1.5,"6", EI398=-1.75,"7", EI398=-2,"8", EI398=-2.25,"9", EI398=-2.25,"9",EI398=-2.5,"10", EI398=-2.75,"11", EI398=-3,"12", EI398=-3.25,"13", EI398=-3.5,"14", EI398=-3.75,"15",EI398=-4,"16", EI398=0.25, "17", EI398=0.5, "18")</f>
        <v>0</v>
      </c>
      <c r="EM398" s="11" t="str">
        <f aca="false">IF(EL398=0,"1","2")</f>
        <v>1</v>
      </c>
      <c r="EN398" s="11" t="str">
        <f aca="false" t="array" ref="EN398">_xlfn.IFS(EL398=0.25,"17",EL398=0.5,"18", EL398=0,"0", EL398=-0.25, "1", EL398=-0.5,"2", EL398=-0.75,"3", EL398=-1,"4",EL398=-1.25,"5", EL398=-1.5,"6", EL398=-1.75,"7", EL398=-2,"8",EL398= -2.25,"9",EL398=-2.5,"10",EL398= -2.75,"11",EL398= -3,"12",EL398= -3.25,"13",EL398= -3.5,"14",EL398= -3.75,"15",EL398=-4,"16")</f>
        <v>0</v>
      </c>
      <c r="EP398" s="11" t="str">
        <f aca="false">IF(EO398=0,"1","2")</f>
        <v>1</v>
      </c>
      <c r="EQ398" s="11" t="str">
        <f aca="false" t="array" ref="EQ398">_xlfn.IFS(EO398=0,"0", EO398=0.25, "1", EO398=0.5,"2", EO398=0.75,"3", EO398=1,"4",EO398=1.25,"5", EO398=1.5,"6", EO398=1.75,"7", EO398=2,"8", EO398=2.25,"9", EO398=2.25,"9",EO398=2.5,"10", EO398=2.75,"11", EO398=3,"12", EO398=3.25,"13", EO398=3.5,"14", EO398=3.75,"15",EO398=4,"16", EO398=-0.25, "17", bq=-0.5, "18")</f>
        <v>0</v>
      </c>
      <c r="ES398" s="11" t="str">
        <f aca="false">IF(ER398=0,"1","2")</f>
        <v>1</v>
      </c>
      <c r="ET398" s="11" t="str">
        <f aca="false" t="array" ref="ET398">_xlfn.IFS(ER398=0,"0", ER398=0.25, "1", ER398=0.5,"2", ER398=0.75,"3", ER398=1,"4",ER398=1.25,"5", ER398=1.5,"6", ER398=1.75,"7", ER398=2,"8", ER398=2.25,"9", ER398=2.25,"9",ER398=2.5,"10", ER398=2.75,"11", ER398=3,"12", ER398=3.25,"13", ER398=3.5,"14", ER398=3.75,"15",ER398=4,"16", ER398=-0.25, "17", bq=-0.5, "18")</f>
        <v>0</v>
      </c>
      <c r="EV398" s="14" t="e">
        <f aca="false">VLOOKUP(EU398,LEYENDA!$G$2:$H$8,2,TRUE())</f>
        <v>#N/A</v>
      </c>
      <c r="EW398" s="14" t="e">
        <f aca="false" t="array" ref="EW398">_xlfn.IFS(EV398="0-5","1", EV398="6-12","2", EV398="13-18","3", EV398="19-24","4", EV398="25-36","5", EV398="37-48","6", EV398="49-60","7")</f>
        <v>#N/A</v>
      </c>
    </row>
    <row r="399" customFormat="false" ht="13.5" hidden="false" customHeight="false" outlineLevel="0" collapsed="false">
      <c r="A399" s="1" t="n">
        <v>123</v>
      </c>
      <c r="B399" s="2" t="n">
        <v>1</v>
      </c>
      <c r="C399" s="33" t="n">
        <v>45909</v>
      </c>
      <c r="E399" s="5" t="str">
        <f aca="false">VLOOKUP(A399,'286'!$A$3:$J$6279,10,FALSE())</f>
        <v>IBÁÑEZ GONZÁLEZ, FRANCISCO</v>
      </c>
      <c r="F399" s="4" t="str">
        <f aca="false">VLOOKUP(A399,'286'!$A$3:$I$1768,3,FALSE())</f>
        <v>IGONFRAN</v>
      </c>
      <c r="G399" s="6" t="n">
        <f aca="false">VLOOKUP(A399,'286'!$A$3:$I$1768,4,FALSE())</f>
        <v>34478</v>
      </c>
      <c r="H399" s="7" t="n">
        <f aca="false">YEAR(C399)-YEAR(G399)</f>
        <v>31</v>
      </c>
      <c r="I399" s="1" t="str">
        <f aca="false">VLOOKUP(H399,LEYENDA!$C$2:$D$6,2,TRUE())</f>
        <v>25-40</v>
      </c>
      <c r="J399" s="5" t="str">
        <f aca="false">VLOOKUP(A399,'286'!$A$3:$I$1768,7,FALSE())</f>
        <v>H</v>
      </c>
      <c r="K399" s="8" t="n">
        <f aca="false">VLOOKUP(A399,'286'!$A$3:$I$1768,2,FALSE())</f>
        <v>0</v>
      </c>
      <c r="L399" s="4" t="str">
        <f aca="false">VLOOKUP(A399,'286'!$A$3:$I$1768,8,FALSE())</f>
        <v>I</v>
      </c>
      <c r="M399" s="4" t="str">
        <f aca="false">VLOOKUP(A399,'286'!$A$3:$I$1768,9,FALSE())</f>
        <v>I</v>
      </c>
      <c r="N399" s="8" t="str">
        <f aca="false">IF(R399=O399, "MISMA","CONTRARIA")</f>
        <v>MISMA</v>
      </c>
      <c r="O399" s="8" t="str">
        <f aca="false" t="array" ref="O399">_xlfn.IFS(L399="D","1", L399="I","2")</f>
        <v>2</v>
      </c>
      <c r="P399" s="8" t="e">
        <f aca="false" t="array" ref="P399">_xlfn.IFS(K399="OD","1", K399="OI","2")</f>
        <v>#N/A</v>
      </c>
      <c r="Q399" s="1" t="str">
        <f aca="false" t="array" ref="Q399">_xlfn.IFS(J399="M","1", J399="H","2")</f>
        <v>2</v>
      </c>
      <c r="R399" s="8" t="str">
        <f aca="false" t="array" ref="R399">_xlfn.IFS(M399="D","1", M399="I","2")</f>
        <v>2</v>
      </c>
      <c r="S399" s="1" t="str">
        <f aca="false" t="array" ref="S399">_xlfn.IFS(N399="CONTRARIA", "1",N399= "MISMA","2")</f>
        <v>2</v>
      </c>
      <c r="T399" s="1" t="str">
        <f aca="false" t="array" ref="T399">_xlfn.IFS(I399="0-12","1", I399="13-24","2", I399="25-40","3", I399="41-60","4", I399="61-100","5")</f>
        <v>3</v>
      </c>
      <c r="U399" s="9" t="n">
        <v>4.5</v>
      </c>
      <c r="V399" s="1" t="str">
        <f aca="false">IF(U399="","",IF(AND(U399&gt;=-9,U399&lt;=-6.5),"-9 a -6,5",IF(AND(U399&gt;=-6,U399&lt;=-3.5),"-6 a -3,5",IF(AND(U399&gt;=-3,U399&lt;=-1),"-3 a -1",IF(U399=-0.5,"-0,5",IF(AND(U399&gt;=0,U399&lt;=2.5),"0 a 2,5",IF(AND(U399&gt;=3,U399&lt;=5.5),"3 a 5,5",IF(AND(U399&gt;=6,U399&lt;=8.5),"6 a 8,5",IF(AND(U399&gt;=9,U399&lt;=20),"9 a 20","Fuera de rango")))))))))</f>
        <v>3 a 5,5</v>
      </c>
      <c r="W399" s="11" t="n">
        <f aca="false">IF(V399="","",IF(V399="-9 a -6,5",2,IF(V399="-6 a -3,5",3,IF(V399="-3 a -1",4,IF(V399="-0,5","NORMA",IF(V399="0 a 2,5",5,IF(V399="3 a 5,5",6,IF(V399="6 a 8,5",7,IF(V399="9 a 20",8,"Fuera de rango")))))))))</f>
        <v>6</v>
      </c>
      <c r="X399" s="9" t="n">
        <v>16</v>
      </c>
      <c r="Y399" s="11" t="str">
        <f aca="false">IF(X399="","",IF(AND(X399&gt;=0,X399&lt;=4),"0 a 4",IF(AND(X399&gt;=4.5,X399&lt;=8.5),"4,5 a 8,5",IF(X399=9,"9",IF(AND(X399&gt;=9.5,X399&lt;=13),"9,5 a 13",IF(AND(X399&gt;=13.5,X399&lt;=20),"13,5 a 20",IF(AND(X399&gt;=20.5,X399&lt;=35),"20,5 a 35","Fuera de rango")))))))</f>
        <v>13,5 a 20</v>
      </c>
      <c r="Z399" s="11" t="n">
        <f aca="false">IF(Y399="","",IF(Y399="0 a 4",1,IF(Y399="4,5 a 8,5",2,IF(Y399="9","NORMA",IF(Y399="9,5 a 13",3,IF(Y399="13,5 a 20",4,IF(Y399="20,5 a 35",5,"Fuera de rango")))))))</f>
        <v>4</v>
      </c>
      <c r="AA399" s="9" t="n">
        <v>25</v>
      </c>
      <c r="AB399" s="10" t="str">
        <f aca="false">IF(AA399="","",IF(AND(AA399&gt;=0,AA399&lt;=9),"0 a 9",IF(AND(AA399&gt;=9.5,AA399&lt;=18.5),"9,5 a 18,5",IF(AA399=19,"19",IF(AND(AA399&gt;=19.5,AA399&lt;=28),"19,5 a 28",IF(AND(AA399&gt;=28.5,AA399&lt;=40),"28,5 a 40","Fuera de rango"))))))</f>
        <v>19,5 a 28</v>
      </c>
      <c r="AC399" s="11" t="n">
        <f aca="false" t="array" ref="AC399">_xlfn.IFS(AB399="","",AB399="0 a 9",1,AB399="9,5 a 18,5",2,AB399="19","NORMA",AB399="19,5 a 28",3,AB399="28,5 a 40",4,TRUE(),"Fuera de rango")</f>
        <v>3</v>
      </c>
      <c r="AD399" s="9" t="n">
        <v>5</v>
      </c>
      <c r="AE399" s="10" t="str">
        <f aca="false">IF(AD399="","",IF(AND(AD399&gt;=-10,AD399&lt;=0),"De -10 a 0",IF(AND(AD399&gt;=0.5,AD399&lt;=9.5),"0,5 a 9,5",IF(AD399=10,"10",IF(AND(AD399&gt;=10.5,AD399&lt;=20),"10,5 a 20",IF(AND(AD399&gt;=20.5,AD399&lt;=40),"20,5 a 40","Fuera de rango"))))))</f>
        <v>0,5 a 9,5</v>
      </c>
      <c r="AF399" s="12" t="n">
        <f aca="false">IF(AD399="","",IF(AND(AD399&gt;=-10,AD399&lt;=0),1,IF(AND(AD399&gt;=0.5,AD399&lt;=9.5),2,IF(AD399=10,"NORMA",IF(AND(AD399&gt;=10.5,AD399&lt;=20),3,IF(AND(AD399&gt;=20.5,AD399&lt;=40),4,""))))))</f>
        <v>2</v>
      </c>
      <c r="AG399" s="9" t="n">
        <v>11</v>
      </c>
      <c r="AH399" s="10" t="str">
        <f aca="false">IF(AG399="","",IF(AND(AG399&gt;=0,AG399&lt;=4),"0 a 4",IF(AND(AG399&gt;=4.5,AG399&lt;=8.5),"4,5 a 8,5",IF(AG399=9,"9",IF(AND(AG399&gt;=9.5,AG399&lt;=13),"9,5 a 13",IF(AND(AG399&gt;=13.5,AG399&lt;=25),"13,5 a 25","Fuera de rango"))))))</f>
        <v>9,5 a 13</v>
      </c>
      <c r="AI399" s="10" t="n">
        <f aca="false">IF(AH399="","",IF(AH399="0 a 4",1,IF(AH399="4,5 a 8,5",2,IF(AH399="9","NORMA",IF(AH399="9,5 a 13",3,IF(AH399="13,5 a 25",4,""))))))</f>
        <v>3</v>
      </c>
      <c r="AJ399" s="9" t="n">
        <v>6</v>
      </c>
      <c r="AK399" s="10" t="str">
        <f aca="false">IF(AJ399="","",IF(AND(AJ399&gt;=-15,AJ399&lt;=-10.5),"-15 a -10,5",IF(AND(AJ399&gt;=-10,AJ399&lt;=-4),"-10 a -4",IF(AND(AJ399&gt;=-4.5,AJ399&lt;=0),"-4,5 a 0",IF(AND(AJ399&gt;=0.5,AJ399&lt;=4.5),"0,5 a 4,5",IF(AJ399=5,"5",IF(AND(AJ399&gt;=5.5,AJ399&lt;=10),"5,5 a 10",IF(AND(AJ399&gt;=10.5,AJ399&lt;=20),"10,5 a 20","Fuera de rango"))))))))</f>
        <v>5,5 a 10</v>
      </c>
      <c r="AL399" s="11" t="n">
        <f aca="false">IF(AK399="","",IF(AK399="-15 a -10,5",1,IF(AK399="-10 a -4",2,IF(AK399="-4,5 a 0",3,IF(AK399="0,5 a 4,5",4,IF(AK399="5","NORMA",IF(AK399="5,5 a 10",5,IF(AK399="10,5 a 20",6,"Error"))))))))</f>
        <v>5</v>
      </c>
      <c r="AM399" s="9" t="n">
        <v>0</v>
      </c>
      <c r="AN399" s="10" t="str">
        <f aca="false">IF(AM399="","",IF(AND(AM399&gt;=-7.5,AM399&lt;=-5.5),"-7,5 a -5,5",IF(AND(AM399&gt;=-5,AM399&lt;=-3),"-5 a -3",IF(AND(AM399&gt;=-2.5,AM399&lt;=-0.5),"-2,5 a -0,5",IF(AM399=0,"0,00",IF(AND(AM399&gt;=0.5,AM399&lt;=2.5),"0,5 a 2,5",IF(AND(AM399&gt;=3,AM399&lt;=5),"3 a 5",IF(AND(AM399&gt;=5.5,AM399&lt;=7.5),"5,5 a 7,5",IF(AND(AM399&gt;=8,AM399&lt;=10),"8 a 10","Fuera de rango")))))))))</f>
        <v>0,00</v>
      </c>
      <c r="AO399" s="11" t="str">
        <f aca="false">IF(AN399="","",IF(AN399="-7,5 a -5,5",1,IF(AN399="-5 a -3",2,IF(AN399="-2,5 a -0,5",3,IF(AN399="0,00","NORMA",IF(AN399="0,5 a 2,5",4,IF(AN399="3 a 5",5,IF(AN399="5,5 a 7,5",6,IF(AN399="8 a 10",7,"Error")))))))))</f>
        <v>NORMA</v>
      </c>
      <c r="AP399" s="9" t="n">
        <v>-4</v>
      </c>
      <c r="AQ399" s="10" t="str">
        <f aca="false">IF(AP399="","",IF(AND(AP399&gt;=-20,AP399&lt;=-9.5),"-20 a -9,5",IF(AND(AP399&gt;=-9,AP399&lt;=-6.5),"-9 a -6,5",IF(AP399=-6,"-6",IF(AND(AP399&gt;=-5.5,AP399&lt;=-3),"-5,5 a -3",IF(AND(AP399&gt;=-2.5,AP399&lt;=0),"-2,5 a 0",IF(AND(AP399&gt;=0.5,AP399&lt;=3),"0,5 a 3",IF(AND(AP399&gt;=3.5,AP399&lt;=6),"3,5 a 6",IF(AND(AP399&gt;=6.5,AP399&lt;=9),"6,5 a 9",IF(AND(AP399&gt;=9.5,AP399&lt;=20),"9,5 a 20","Fuera de rango"))))))))))</f>
        <v>-5,5 a -3</v>
      </c>
      <c r="AR399" s="11" t="n">
        <f aca="false">IF(AQ399="","",IF(AQ399="-20 a -9,5",1,IF(AQ399="-9 a -6,5",2,IF(AQ399="-6","NORMA",IF(AQ399="-5,5 a -3",3,IF(AQ399="-2,5 a 0",4,IF(AQ399="0,5 a 3",5,IF(AQ399="3,5 a 6",6,IF(AQ399="6,5 a 9",7,IF(AQ399="9,5 a 20",8,""))))))))))</f>
        <v>3</v>
      </c>
      <c r="AS399" s="9" t="n">
        <v>3</v>
      </c>
      <c r="AT399" s="10" t="str">
        <f aca="false">IF(AS399="","",IF(AND(AS399&gt;=-16,AS399&lt;=-14),"-16 a -14",IF(AND(AS399&gt;=-13.5,AS399&lt;=-11.5),"-13,5 a -11,5",IF(AND(AS399&gt;=-11,AS399&lt;=-9),"-11 a -9",IF(AND(AS399&gt;=-8.5,AS399&lt;=-6.5),"-8,5 a -6,5",IF(AND(AS399&gt;=-6,AS399&lt;=-4),"-6 a -4",IF(AND(AS399&gt;=-3.5,AS399&lt;=-1.5),"-3,5 a -1,5",IF(AND(AS399&gt;=-1,AS399&lt;=1),"-1 a 1",IF(AND(AS399&gt;=1.5,AS399&lt;=3.5),"1,5 a 3,5",IF(AND(AS399&gt;=4,AS399&lt;=6),"4 a 6",IF(AND(AS399&gt;=6.5,AS399&lt;=8.5),"6,5 a 8,5",IF(AND(AS399&gt;=9,AS399&lt;=11),"9 a 11",IF(AND(AS399&gt;=11.5,AS399&lt;=13.5),"11,5 a 13,5",IF(AND(AS399&gt;=14,AS399&lt;=16),"14 a 16",IF(AND(AS399&gt;=16.5,AS399&lt;=18.5),"16,5 a 18,5",IF(AND(AS399&gt;=19,AS399&lt;=21),"19 a 21","Fuera de rango"))))))))))))))))</f>
        <v>1,5 a 3,5</v>
      </c>
      <c r="AU399" s="11" t="n">
        <f aca="false" t="array" ref="AU399">IF(AT399="","",_xlfn.IFS(AT399="-16 a -14",1,AT399="-13,5 a -11,5",2,AT399="-11 a -9",3,AT399="-8,5 a -6,5",4,AT399="-6 a -4",5,AT399="-3,5 a -1,5",6,AT399="-1 a 1",7,AT399="1,5 a 3,5",8,AT399="4 a 6","NORMA",AT399="6,5 a 8,5",9,AT399="9 a 11",10,AT399="11,5 a 13,5",11,AT399="14 a 16",12,AT399="16,5 a 18,5",13,AT399="19 a 21",14,TRUE(),""))</f>
        <v>8</v>
      </c>
      <c r="AV399" s="9" t="n">
        <v>0</v>
      </c>
      <c r="AW399" s="10" t="str">
        <f aca="false">IF(AV399="","",IF(AND(AV399&gt;=-1,AV399&lt;=-0.5),"-1 a -0,5",IF(AND(AV399&gt;-0.5,AV399&lt;=0),"De -0,5 a 0",IF(AND(AV399&gt;=0.25,AV399&lt;=0.75),"0,25 a 0,75",IF(AND(AV399&gt;=1,AV399&lt;=1.5),"1 a 1,5",IF(AND(AV399&gt;=1.75,AV399&lt;=2.25),"1,75 a 2,25",IF(AND(AV399&gt;=2.5,AV399&lt;=3),"2,5 a 3",IF(AND(AV399&gt;=3.25,AV399&lt;=3.75),"3,25 a 3,75","Fuera de rango"))))))))</f>
        <v>De -0,5 a 0</v>
      </c>
      <c r="AX399" s="10" t="n">
        <f aca="false">IF(AW399="","",IF(OR(AW399="-1 a -0,5",AW399="-1 a -0.5"),1,IF(OR(AW399="De -0,5 a 0",AW399="-0,5 a 0",AW399="De -0.5 a 0"),2,IF(OR(AW399="0,25 a 0,75",AW399="0.25 a 0.75"),"NORMA",IF(OR(AW399="1 a 1,5",AW399="1 a 1.5"),3,IF(OR(AW399="1,75 a 2,25",AW399="1.75 a 2.25"),4,IF(OR(AW399="2,5 a 3",AW399="2.5 a 3"),5,IF(OR(AW399="3,25 a 3,75",AW399="3.25 a 3.75"),6,""))))))))</f>
        <v>2</v>
      </c>
      <c r="AY399" s="9" t="n">
        <v>-1</v>
      </c>
      <c r="AZ399" s="10" t="str">
        <f aca="false">IF(AY399="","",IF(AND(AY399&gt;=-20,AY399&lt;=-9.5),"-20 a -9,5",IF(AND(AY399&gt;=-9,AY399&lt;=-6.5),"-9 a -6,5",IF(AY399=-6,"-6",IF(AND(AY399&gt;=-5.5,AY399&lt;=-3),"-5,5 a -3",IF(AND(AY399&gt;=-2.5,AY399&lt;=0),"-2,5 a 0",IF(AND(AY399&gt;=0.5,AY399&lt;=3),"0,5 a 3",IF(AND(AY399&gt;=3.5,AY399&lt;=6),"3,5 a 6","Fuera de rango"))))))))</f>
        <v>-2,5 a 0</v>
      </c>
      <c r="BA399" s="11" t="n">
        <f aca="false">IF(AZ399="","",IF(AZ399="-20 a -9,5",1,IF(AZ399="-9 a -6,5",2,IF(AZ399="-6","NORMA",IF(AZ399="-5,5 a -3",3,IF(AZ399="-2,5 a 0",4,IF(AZ399="0,5 a 3",5,IF(AZ399="3,5 a 6",6,""))))))))</f>
        <v>4</v>
      </c>
      <c r="BB399" s="9" t="n">
        <v>12</v>
      </c>
      <c r="BC399" s="10" t="str">
        <f aca="false" t="array" ref="BC399">IF(BB399="","",_xlfn.IFS(AND(BB399&gt;=0,BB399&lt;=2),"0 a 2",AND(BB399&gt;=2.5,BB399&lt;=4.5),"2,5 a 4,5",AND(BB399&gt;=5,BB399&lt;=7),"5 a 7",AND(BB399&gt;=7.5,BB399&lt;=9.5),"7,5 a 9,5",AND(BB399&gt;=10,BB399&lt;=12),"10 a 12",AND(BB399&gt;=12.5,BB399&lt;=14.5),"12,5 a 14,5",BB399=15,"15",AND(BB399&gt;=15.5,BB399&lt;=17.5),"15,5 a 17,5",AND(BB399&gt;=18,BB399&lt;=20),"18 a 20",AND(BB399&gt;=20.5,BB399&lt;=22.5),"20,5 a 22,5",AND(BB399&gt;=23,BB399&lt;=25),"23 a 25",TRUE(),"Fuera de rango"))</f>
        <v>10 a 12</v>
      </c>
      <c r="BD399" s="11" t="n">
        <f aca="false" t="array" ref="BD399">IF(BC399="","",_xlfn.IFS(BC399="0 a 2",1,BC399="2,5 a 4,5",2,BC399="5 a 7",3,BC399="7,5 a 9,5",4,BC399="10 a 12",5,BC399="12,5 a 14,5",6,BC399="15","NORMA",BC399="15,5 a 17,5",7,BC399="18 a 20",8,BC399="20,5 a 22,5",9,BC399="23 a 25",10,TRUE(),"Fuera de rango"))</f>
        <v>5</v>
      </c>
      <c r="BE399" s="9" t="n">
        <v>28</v>
      </c>
      <c r="BF399" s="10" t="str">
        <f aca="false">IF(BE399="","",IF(AND(BE399&gt;=-20,BE399&lt;=-10),"-20 a -10",IF(AND(BE399&gt;=-9.5,BE399&lt;=0.5),"-9,5 a 0,5",IF(AND(BE399&gt;=1,BE399&lt;=11),"1 a 11",IF(AND(BE399&gt;=11.5,BE399&lt;=20.5),"11,5 a 20,5",IF(BE399=21,"21",IF(AND(BE399&gt;=21.5,BE399&lt;=31.5),"21,5 a 31,5",IF(AND(BE399&gt;=32,BE399&lt;=42),"32 a 42","Fuera de rango"))))))))</f>
        <v>21,5 a 31,5</v>
      </c>
      <c r="BG399" s="11" t="n">
        <f aca="false">IF(BF399="","",IF(BF399="-20 a -10",1,IF(BF399="-9,5 a 0,5",2,IF(BF399="1 a 11",3,IF(BF399="11,5 a 20,5",4,IF(BF399="21","NORMA",IF(BF399="21,5 a 31,5",5,IF(BF399="32 a 42",6,""))))))))</f>
        <v>5</v>
      </c>
      <c r="BH399" s="9" t="n">
        <v>9</v>
      </c>
      <c r="BI399" s="10" t="str">
        <f aca="false">IF(BH399="","",IF(AND(BH399&gt;=-20,BH399&lt;=-15),"-20 a -15",IF(AND(BH399&gt;=-14.5,BH399&lt;=-9.5),"-14,5 a -9,5",IF(AND(BH399&gt;=-9,BH399&lt;=-4),"-9 a -4",IF(AND(BH399&gt;=-3.5,BH399&lt;=2.5),"-3,5 a 2,5",IF(AND(BH399&gt;=3,BH399&lt;=8),"3 a 8",IF(AND(BH399&gt;=8.5,BH399&lt;=14.5),"8,5 a 14,5",IF(BH399=15,"15",IF(AND(BH399&gt;=15.5,BH399&lt;=20.5),"15,5 a 20,5",IF(AND(BH399&gt;=21,BH399&lt;=26),"21 a 26","Fuera de rango"))))))))))</f>
        <v>8,5 a 14,5</v>
      </c>
      <c r="BJ399" s="11" t="n">
        <f aca="false">IF(BI399="","",IF(BI399="-20 a -15",1,IF(BI399="-14,5 a -9,5",2,IF(BI399="-9 a -4",3,IF(BI399="-3,5 a 2,5",4,IF(BI399="3 a 8",5,IF(BI399="8,5 a 14,5",6,IF(BI399="15","NORMA",IF(BI399="15,5 a 20,5",7,IF(BI399="21 a 26",8,IF(BI399="26,5 a 31,5",9,"")))))))))))</f>
        <v>6</v>
      </c>
      <c r="BK399" s="9" t="n">
        <v>0</v>
      </c>
      <c r="BL399" s="10" t="str">
        <f aca="false">IF(BK399="","",IF(AND(BK399&gt;=0,BK399&lt;=2),"0 - 2",IF(AND(BK399&gt;=2.5,BK399&lt;=4.5),"2,5 - 4,5",IF(AND(BK399&gt;=5,BK399&lt;=7),"5 - 7",IF(AND(BK399&gt;=7.5,BK399&lt;=9.5),"7,5 - 9,5",IF(AND(BK399&gt;=10,BK399&lt;=12),"10 - 12",IF(AND(BK399&gt;=12.5,BK399&lt;=13.5),"12,5 - 13,5",IF(BK399=14,"14",IF(AND(BK399&gt;=14.5,BK399&lt;=16.5),"14,5 - 16,5",IF(AND(BK399&gt;=17,BK399&lt;=19),"17 - 19",IF(AND(BK399&gt;=19.5,BK399&lt;=21.5),"19,5 - 21,5",IF(AND(BK399&gt;=22,BK399&lt;=24),"22 - 24",IF(AND(BK399&gt;=24.5,BK399&lt;=26.5),"24,5 - 26,5",IF(AND(BK399&gt;=27,BK399&lt;=29),"27 - 29",IF(AND(BK399&gt;=29.5,BK399&lt;=30),"29,5 - 30","Fuera de rango")))))))))))))))</f>
        <v>0 - 2</v>
      </c>
      <c r="BM399" s="11" t="n">
        <f aca="false">IF(BL399="","",IF(BL399="0 - 2",1,IF(BL399="2,5 - 4,5",2,IF(BL399="5 - 7",3,IF(BL399="7,5 - 9,5",4,IF(BL399="10 - 12",5,IF(BL399="12,5 - 13,5",6,IF(BL399="14","NORMA",IF(BL399="14,5 - 16,5",7,IF(BL399="17 - 19",8,IF(BL399="19,5 - 21,5",9,IF(BL399="22 - 24",10,IF(BL399="24,5 - 26,5",11,IF(BL399="27 - 29",12,IF(BL399="29,5 - 30",13,"")))))))))))))))</f>
        <v>1</v>
      </c>
      <c r="BN399" s="9" t="n">
        <v>18</v>
      </c>
      <c r="BO399" s="11" t="str">
        <f aca="false">IF(BN399="","",IF(AND(BN399&gt;=-20,BN399&lt;=-10),"-20 a -10",IF(AND(BN399&gt;=-9.5,BN399&lt;=0.5),"-9,5 a 0,5",IF(AND(BN399&gt;=1,BN399&lt;=11),"1 a 11",IF(AND(BN399&gt;=11.5,BN399&lt;=21.5),"11,5 a 21,5",IF(BN399=22,"22",IF(AND(BN399&gt;=22.5,BN399&lt;=32.5),"22,5 a 32,5",IF(AND(BN399&gt;=33,BN399&lt;=43),"33 a 43","Fuera de rango"))))))))</f>
        <v>11,5 a 21,5</v>
      </c>
      <c r="BP399" s="11" t="n">
        <f aca="false">IF(BO399="","",IF(BO399="-20 a -10",1,IF(BO399="-9,5 a 0,5",2,IF(BO399="1 a 11",3,IF(BO399="11,5 a 21,5",4,IF(BO399="22","NORMA",IF(BO399="22,5 a 32,5",5,IF(BO399="33 a 43",6,""))))))))</f>
        <v>4</v>
      </c>
      <c r="BQ399" s="9" t="n">
        <v>12</v>
      </c>
      <c r="BR399" s="10" t="str">
        <f aca="false">IF(BQ399="","",IF(AND(BQ399&gt;=-20,BQ399&lt;=-15),"-20 a -15",IF(AND(BQ399&gt;=-14.5,BQ399&lt;=-9.5),"-14,5 a -9,5",IF(AND(BQ399&gt;=-9,BQ399&lt;=-4),"-9 a -4",IF(AND(BQ399&gt;=-3.5,BQ399&lt;=2.5),"-3,5 a 2,5",IF(AND(BQ399&gt;=3,BQ399&lt;=8),"3 a 8",IF(AND(BQ399&gt;=8.5,BQ399&lt;=13.5),"8,5 a 13,5",IF(AND(BQ399&gt;=14,BQ399&lt;=17.5),"14 a 17,5",IF(BQ399=18,"18",IF(AND(BQ399&gt;=18.5,BQ399&lt;=23.5),"18,5 a 23,5",IF(AND(BQ399&gt;=24,BQ399&lt;=29),"24 a 29",IF(AND(BQ399&gt;=29.5,BQ399&lt;=34.5),"29,5 a 34,5",IF(AND(BQ399&gt;=35,BQ399&lt;=40),"35 a 40","Fuera de rango")))))))))))))</f>
        <v>8,5 a 13,5</v>
      </c>
      <c r="BS399" s="11" t="n">
        <f aca="false">IF(BR399="","",IF(BR399="-20 a -15",1,IF(BR399="-14,5 a -9,5",2,IF(BR399="-9 a -4",3,IF(BR399="-3,5 a 2,5",4,IF(BR399="3 a 8",5,IF(BR399="8,5 a 13,5",6,IF(BR399="14 a 17,5",7,IF(BR399="18","NORMA",IF(BR399="18,5 a 23,5",8,IF(BR399="24 a 29",9,IF(BR399="29,5 a 34,5",10,IF(BR399="35 a 40",11,"")))))))))))))</f>
        <v>6</v>
      </c>
      <c r="BT399" s="9" t="n">
        <v>0</v>
      </c>
      <c r="BU399" s="10" t="str">
        <f aca="false">IF(BT399="","",IF(AND(BT399&gt;=-20,BT399&lt;=-18),"-20 a -18",IF(AND(BT399&gt;=-17.5,BT399&lt;=-15.5),"-17,5 a -15,5",IF(AND(BT399&gt;=-15,BT399&lt;=-13),"-15 a -13",IF(AND(BT399&gt;=-12.5,BT399&lt;=-10.5),"-12,5 a -10,5",IF(AND(BT399&gt;=-10,BT399&lt;=-8),"-10 a -8",IF(AND(BT399&gt;=-7.5,BT399&lt;=-5.5),"-7,5 a -5,5",IF(AND(BT399&gt;=-5,BT399&lt;=-3),"-5 a -3",IF(AND(BT399&gt;=-2.5,BT399&lt;=-0.5),"-2,5 a -0,5",IF(BT399=0,"0",IF(AND(BT399&gt;=0.5,BT399&lt;=2.5),"0,5 a 2,5",IF(AND(BT399&gt;=3,BT399&lt;=5),"3 a 5",IF(AND(BT399&gt;=5.5,BT399&lt;=7.5),"5,5 a 7,5",IF(AND(BT399&gt;=8,BT399&lt;=10),"8 a 10",IF(AND(BT399&gt;=10.5,BT399&lt;=12.5),"10,5 a 12,5",IF(AND(BT399&gt;=13,BT399&lt;=15),"13 a 15",IF(AND(BT399&gt;=15.5,BT399&lt;=17.5),"15,5 a 17,5",IF(AND(BT399&gt;=18,BT399&lt;=20),"18 a 20","Fuera de rango"))))))))))))))))))</f>
        <v>0</v>
      </c>
      <c r="BV399" s="11" t="str">
        <f aca="false">IF(BT399="","",IF(BT399=0,"NORMA",IF(AND(BT399&gt;=-20,BT399&lt;=-18),2,IF(AND(BT399&gt;=-17.5,BT399&lt;=-15.5),2,IF(AND(BT399&gt;=-15,BT399&lt;=-13),3,IF(AND(BT399&gt;=-12.5,BT399&lt;=-10.5),4,IF(AND(BT399&gt;=-10,BT399&lt;=-8),5,IF(AND(BT399&gt;=-7.5,BT399&lt;=-5.5),6,IF(AND(BT399&gt;=-5,BT399&lt;=-3),7,IF(AND(BT399&gt;=-2.5,BT399&lt;=-0.5),8,IF(AND(BT399&gt;=0.5,BT399&lt;=2.5),9,IF(AND(BT399&gt;=3,BT399&lt;=5),10,IF(AND(BT399&gt;=5.5,BT399&lt;=7.5),11,IF(AND(BT399&gt;=8,BT399&lt;=10),12,IF(AND(BT399&gt;=10.5,BT399&lt;=12.5),13,IF(AND(BT399&gt;=13,BT399&lt;=15),14,IF(AND(BT399&gt;=15.5,BT399&lt;=17.5),15,IF(AND(BT399&gt;=18,BT399&lt;=20),16,"Fuera de rango"))))))))))))))))))</f>
        <v>NORMA</v>
      </c>
      <c r="BW399" s="9" t="n">
        <v>-5.75</v>
      </c>
      <c r="BX399" s="10" t="n">
        <f aca="false">18.5- (0.3*H399)</f>
        <v>9.2</v>
      </c>
      <c r="BY399" s="10" t="n">
        <f aca="false">(BW399)-(BX399)</f>
        <v>-14.95</v>
      </c>
      <c r="BZ399" s="10" t="str">
        <f aca="false">IF(BY399="","",IF(BY399&lt;-27.5,"De -30 a -28",IF(BY399&lt;-25,"De -27,5 a -25,5",IF(BY399&lt;-22.5,"De -25 a -23",IF(BY399&lt;-20,"De -22,5 a -20,5",IF(BY399&lt;-17.5,"De -20 a -18",IF(BY399&lt;-15,"De -17,5 a -15,5",IF(BY399&lt;-12.5,"De -15 a -13",IF(BY399&lt;-10,"De -12,5 a -10,5",IF(BY399&lt;-7.5,"De -10 a -8",IF(BY399&lt;-5,"De -7,5 a -5,5",IF(BY399&lt;-2.5,"De -5 a -3",IF(BY399&lt;0,"De -2,5 a -0,5",IF(BY399&lt;2.5,"De 0 a 2",IF(BY399&lt;5,"De 2,5 a 4,5",IF(BY399&lt;7.5,"De 5 a 7",IF(BY399&lt;10,"De 7,5 a 9,5",IF(BY399&lt;12.5,"De 10 a 12",IF(BY399&lt;15,"De 12,5 a 14,5",IF(BY399&lt;17.5,"De 15 a 17",IF(BY399&lt;20,"De 17,5 a 19,5",IF(BY399&lt;22.5,"De 20 a 22",IF(BY399&lt;25,"De 22,5 a 24,5",IF(BY399&lt;27.5,"De 25 a 27","De 27,5 a 30"))))))))))))))))))))))))</f>
        <v>De -15 a -13</v>
      </c>
      <c r="CA399" s="12" t="n">
        <f aca="false">IF(BY399="","",IF(BY399&lt;=-28,1,IF(BY399&lt;=-25.5,2,IF(BY399&lt;=-23,3,IF(BY399&lt;=-20.5,4,IF(BY399&lt;=-18,5,IF(BY399&lt;=-15.5,6,IF(BY399&lt;=-13,7,IF(BY399&lt;=-10.5,8,IF(BY399&lt;=-8,9,IF(BY399&lt;=-5.5,10,IF(BY399&lt;=-3,11,IF(BY399&lt;=-0.5,12,IF(BY399&lt;=2,13,IF(BY399&lt;=4.5,14,IF(BY399&lt;=7,15,IF(BY399&lt;=9.5,16,IF(BY399&lt;=12,17,IF(BY399&lt;=14.5,18,IF(BY399&lt;=17,19,IF(BY399&lt;=19.5,20,IF(BY399&lt;=22,21,IF(BY399&lt;=24.5,22,IF(BY399&lt;=27,23,IF(BY399&lt;=30,24,"Fuera de rango")))))))))))))))))))))))))</f>
        <v>7</v>
      </c>
      <c r="CB399" s="9" t="n">
        <v>-5.25</v>
      </c>
      <c r="CC399" s="10" t="n">
        <f aca="false">18.5- (0.3*H399)</f>
        <v>9.2</v>
      </c>
      <c r="CD399" s="10" t="n">
        <f aca="false">(CB399)-(CC399)</f>
        <v>-14.45</v>
      </c>
      <c r="CE399" s="10" t="str">
        <f aca="false">IF(CD399="","",IF(CD399&lt;-27.5,"De -30 a -28",IF(CD399&lt;-25,"De -27,5 a -25,5",IF(CD399&lt;-22.5,"De -25 a -23",IF(CD399&lt;-20,"De -22,5 a -20,5",IF(CD399&lt;-17.5,"De -20 a -18",IF(CD399&lt;-15,"De -17,5 a -15,5",IF(CD399&lt;-12.5,"De -15 a -13",IF(CD399&lt;-10,"De -12,5 a -10,5",IF(CD399&lt;-7.5,"De -10 a -8",IF(CD399&lt;-5,"De -7,5 a -5,5",IF(CD399&lt;-2.5,"De -5 a -3",IF(CD399&lt;0,"De -2,5 a -0,5",IF(CD399&lt;=2,"De 0 a 2",IF(CD399&lt;=4.5,"De 2,5 a 4,5",IF(CD399&lt;=7,"De 5 a 7",IF(CD399&lt;=9.5,"De 7,5 a 9,5",IF(CD399&lt;=12,"De 10 a 12",IF(CD399&lt;=14.5,"De 12,5 a 14,5",IF(CD399&lt;=17,"De 15 a 17",IF(CD399&lt;=19.5,"De 17,5 a 19,5",IF(CD399&lt;=22,"De 20 a 22",IF(CD399&lt;=24.5,"De 22,5 a 24,5",IF(CD399&lt;=27,"De 25 a 27","De 27,5 a 30"))))))))))))))))))))))))</f>
        <v>De -15 a -13</v>
      </c>
      <c r="CF399" s="12" t="n">
        <f aca="false">IF(CD399="","",IF(CD399&lt;-27.5,1,IF(CD399&lt;-25,2,IF(CD399&lt;-22.5,3,IF(CD399&lt;-20,4,IF(CD399&lt;-17.5,5,IF(CD399&lt;-15,6,IF(CD399&lt;-12.5,7,IF(CD399&lt;-10,8,IF(CD399&lt;-7.5,9,IF(CD399&lt;-5,10,IF(CD399&lt;-2.5,11,IF(CD399&lt;0,12,IF(CD399&lt;2.5,13,IF(CD399&lt;5,14,IF(CD399&lt;7.5,15,IF(CD399&lt;10,16,IF(CD399&lt;12.5,17,IF(CD399&lt;15,18,IF(CD399&lt;17.5,19,IF(CD399&lt;20,20,IF(CD399&lt;22.5,21,IF(CD399&lt;25,22,IF(CD399&lt;27.5,23,24))))))))))))))))))))))))</f>
        <v>7</v>
      </c>
      <c r="CG399" s="9" t="n">
        <v>-3.75</v>
      </c>
      <c r="CH399" s="10" t="str">
        <f aca="false">IF(CG399="","",IF(AND(CG399&gt;=-10,CG399&lt;=-9.5),"-10 a -9,5",IF(AND(CG399&gt;-9.5,CG399&lt;=-8.5),"-9 a -8,5",IF(AND(CG399&gt;-8.5,CG399&lt;=-7.5),"-8 a -7,5",IF(AND(CG399&gt;-7.5,CG399&lt;=-6.5),"-7 a -6,5",IF(AND(CG399&gt;-6.5,CG399&lt;=-5.5),"-6 a -5,5",IF(AND(CG399&gt;-5.5,CG399&lt;=-4.5),"-5 a -4,5",IF(AND(CG399&gt;-4.5,CG399&lt;=-3.5),"-4 a -3,5",IF(AND(CG399&gt;-3.5,CG399&lt;=-2.5),"-3 a -2,5",IF(CG399=-2.25,"-2,25",IF(AND(CG399&gt;-2.5,CG399&lt;=-1.5),"-2 a -1,5",IF(AND(CG399&gt;-1.5,CG399&lt;=-0.5),"-1 a -0,5",IF(AND(CG399&gt;-0.5,CG399&lt;=0.5),"0 a 0,5",IF(AND(CG399&gt;0.5,CG399&lt;=1.5),"1 a 1,5",IF(AND(CG399&gt;1.5,CG399&lt;=2.5),"2 a 2,5",IF(AND(CG399&gt;2.5,CG399&lt;=3.5),"3 a 3,5",IF(AND(CG399&gt;3.5,CG399&lt;=4.5),"4 a 4,5",IF(AND(CG399&gt;4.5,CG399&lt;=5.5),"5 a 5,5",IF(AND(CG399&gt;5.5,CG399&lt;=6.5),"6 a 6,5",IF(AND(CG399&gt;6.5,CG399&lt;=7.5),"7 a 7,5",IF(AND(CG399&gt;7.5,CG399&lt;=8.5),"8 a 8,5",IF(AND(CG399&gt;8.5,CG399&lt;=9.5),"9 a 9,5",IF(CG399&gt;=10,"10","Fuera de rango")))))))))))))))))))))))</f>
        <v>-4 a -3,5</v>
      </c>
      <c r="CI399" s="11" t="n">
        <f aca="false">IF(CG399="","",IF(CG399=-2.25,"NORMA",IF(CG399&lt;=-9.5,1,IF(CG399&lt;=-8.5,2,IF(CG399&lt;=-7.5,3,IF(CG399&lt;=-6.5,4,IF(CG399&lt;=-5.5,5,IF(CG399&lt;=-4.5,6,IF(CG399&lt;=-3.5,7,IF(CG399&lt;=-2.5,8,IF(CG399&lt;=-1.5,9,IF(CG399&lt;=-0.5,10,IF(CG399&lt;=0.5,11,IF(CG399&lt;=1.5,12,IF(CG399&lt;=2.5,13,IF(CG399&lt;=3.5,14,IF(CG399&lt;=4.5,15,IF(CG399&lt;=5.5,16,IF(CG399&lt;=6.5,17,IF(CG399&lt;=7.5,18,IF(CG399&lt;=8.5,19,IF(CG399&lt;=9.5,20,IF(CG399=10,21,"Fuera de rango")))))))))))))))))))))))</f>
        <v>7</v>
      </c>
      <c r="CJ399" s="9" t="n">
        <v>2.75</v>
      </c>
      <c r="CK399" s="10" t="str">
        <f aca="false">IF(CJ399="","",IF(AND(CJ399&gt;=-6,CJ399&lt;=-5.5),"-6 a -5,5",IF(AND(CJ399&gt;-5.5,CJ399&lt;=-4.5),"-5 a -4,5",IF(AND(CJ399&gt;-4.5,CJ399&lt;=-3.5),"-4 a -3,5",IF(AND(CJ399&gt;-3.5,CJ399&lt;=-2.5),"-3 a -2,5",IF(AND(CJ399&gt;-2.5,CJ399&lt;=-1.5),"-2 a -1,5",IF(AND(CJ399&gt;-1.5,CJ399&lt;=-0.5),"-1 a -0,5",IF(AND(CJ399&gt;-0.5,CJ399&lt;=0.5),"0 a 0,5",IF(AND(CJ399&gt;0.5,CJ399&lt;=1.5),"1 a 1,5",IF(AND(CJ399&gt;1.5,CJ399&lt;2.5),"2",IF(AND(CJ399&gt;=2.5,CJ399&lt;=3),"2,5 a 3",IF(AND(CJ399&gt;3,CJ399&lt;=4),"3,5 a 4",IF(AND(CJ399&gt;4,CJ399&lt;=5),"4,5 a 5",IF(AND(CJ399&gt;5,CJ399&lt;=6),"5,5 a 6",IF(AND(CJ399&gt;6,CJ399&lt;=7),"6,5 a 7",IF(AND(CJ399&gt;7,CJ399&lt;=8),"7,5 a 8",IF(AND(CJ399&gt;8,CJ399&lt;=9.5),"8,5 a 9,5",IF(CJ399=10,"10","Fuera de rango"))))))))))))))))))</f>
        <v>2,5 a 3</v>
      </c>
      <c r="CL399" s="11" t="n">
        <f aca="false">IF(CK399="","",IF(OR(CK399="-6 a -5,5",CK399="-6 - -5,5"),1,IF(OR(CK399="-5 a -4,5",CK399="-5 - -4,5"),2,IF(OR(CK399="-4 a -3,5",CK399="-4 - -3,5"),3,IF(OR(CK399="-3 a -2,5",CK399="-3 - -2,5"),4,IF(OR(CK399="-2 a -1,5",CK399="-2 - -1,5"),5,IF(OR(CK399="-1 a -0,5",CK399="-1 - -0,5"),6,IF(OR(CK399="0 a 0,5",CK399="0 - 0,5"),7,IF(OR(CK399="1 a 1,5",CK399="1 - 1,5"),8,IF(CK399="2","NORMA",IF(OR(CK399="2,5 a 3",CK399="2,5 - 3"),9,IF(OR(CK399="3,5 a 4",CK399="3,5 - 4"),10,IF(OR(CK399="4,5 a 5",CK399="4,5 - 5"),11,IF(OR(CK399="5,5 a 6",CK399="5,5 - 6"),12,IF(OR(CK399="6,5 a 7",CK399="6,5 - 7"),13,IF(OR(CK399="7,5 a 8",CK399="7,5 - 8"),14,IF(OR(CK399="8,5 a 9",CK399="8,5 - 9,5",CK399="9 a 9,5"),15,IF(CK399="10",15,IF(OR(CK399="0,5 a 1",CK399="0,5 - 1"),7,"Fuera de rango")))))))))))))))))))</f>
        <v>9</v>
      </c>
      <c r="CN399" s="10" t="str">
        <f aca="false">IF(CM399=0,"0", " ")</f>
        <v>0</v>
      </c>
      <c r="CO399" s="10" t="str">
        <f aca="false">IF(CM399&gt;0,"EME"," ")</f>
        <v> </v>
      </c>
      <c r="CQ399" s="10" t="str">
        <f aca="false">IF(CP399&gt;0,"0", " ")</f>
        <v> </v>
      </c>
      <c r="CR399" s="10" t="str">
        <f aca="false">IF(CP399&gt;0,"EME"," ")</f>
        <v> </v>
      </c>
      <c r="CS399" s="9" t="n">
        <v>0</v>
      </c>
      <c r="CV399" s="9" t="n">
        <v>0</v>
      </c>
      <c r="CY399" s="9" t="n">
        <v>0</v>
      </c>
      <c r="DB399" s="9" t="n">
        <v>-0.25</v>
      </c>
      <c r="DC399" s="11" t="str">
        <f aca="false">IF(DB399&lt;0,"2"," ")</f>
        <v>2</v>
      </c>
      <c r="DD399" s="11" t="str">
        <f aca="false">IF(DB399&lt;0,"MIO"," ")</f>
        <v>MIO</v>
      </c>
      <c r="DE399" s="9" t="n">
        <v>-0.75</v>
      </c>
      <c r="DF399" s="10" t="str">
        <f aca="false">IF(DE399&lt;0,"3"," ")</f>
        <v>3</v>
      </c>
      <c r="DG399" s="10" t="str">
        <f aca="false">IF(DE399&lt;0,"AST"," ")</f>
        <v>AST</v>
      </c>
      <c r="DH399" s="9" t="n">
        <v>-0.75</v>
      </c>
      <c r="DI399" s="10" t="str">
        <f aca="false">IF(DH399&lt;0,"3"," ")</f>
        <v>3</v>
      </c>
      <c r="DJ399" s="10" t="str">
        <f aca="false">IF(DH399&lt;0,"AST"," ")</f>
        <v>AST</v>
      </c>
      <c r="DK399" s="9" t="n">
        <v>0</v>
      </c>
      <c r="DL399" s="10" t="str">
        <f aca="false">IF(DK399&gt;0,"4"," ")</f>
        <v> </v>
      </c>
      <c r="DM399" s="10" t="str">
        <f aca="false">IF(DK399&gt;0,"PRE"," ")</f>
        <v> </v>
      </c>
      <c r="DN399" s="9" t="n">
        <v>0</v>
      </c>
      <c r="DO399" s="10" t="str">
        <f aca="false">IF(DN399&gt;0,"4"," ")</f>
        <v> </v>
      </c>
      <c r="DP399" s="10" t="str">
        <f aca="false">IF(DN399&gt;0,"PRE"," ")</f>
        <v> </v>
      </c>
      <c r="DS399" s="12" t="str">
        <f aca="false">CONCATENATE(CO399,CU399,DA399,DG399,DM399)</f>
        <v> AST </v>
      </c>
      <c r="DT399" s="10" t="e">
        <f aca="false" t="array" ref="DT399">_xlfn.IFS(DS399="EME    ","0", DS399=" HIP   ","1", DS399="  MIO  ","2", DS399="   AST ","3", DS399="    PRE","4", DS399="EME   PRE","5", DS399=" HIP  PRE","6", DS399=" HIP AST ","7", DS399="  MIO PRE","8", DS399="  MIOAST ","9", DS399="   ASTPRE","10",DS399=" HIP ASTPRE","11", DS399="  MIOASTPRE","12", DS399="     ","0")</f>
        <v>#N/A</v>
      </c>
      <c r="DV399" s="1" t="e">
        <f aca="false" t="array" ref="DV399">_xlfn.IFS(DU399="SI","2", DU399="NO","1")</f>
        <v>#N/A</v>
      </c>
      <c r="DX399" s="11" t="str">
        <f aca="false">IF(DW399=0,"1","2")</f>
        <v>1</v>
      </c>
      <c r="DY399" s="11" t="str">
        <f aca="false" t="array" ref="DY399">_xlfn.IFS(DW399=0,"0", DW399=0.25, "1", DW399=0.5,"2", DW399=0.75,"3", DW399=1,"4",DW399=1.25,"5", DW399=1.5,"6", DW399=1.75,"7", DW399=2,"8")</f>
        <v>0</v>
      </c>
      <c r="EA399" s="11" t="str">
        <f aca="false">IF(DZ399=0,"1","2")</f>
        <v>1</v>
      </c>
      <c r="EB399" s="11" t="str">
        <f aca="false" t="array" ref="EB399">_xlfn.IFS(DZ399=0,"0", DZ399=0.25, "1", DZ399=0.5,"2", DZ399=0.75,"3", DZ399=1,"4",DZ399=1.25,"5", DZ399=1.5,"6", DZ399=1.75,"7", DZ399=2,"8")</f>
        <v>0</v>
      </c>
      <c r="ED399" s="10" t="str">
        <f aca="false">IF(EC399=0,"1","2")</f>
        <v>1</v>
      </c>
      <c r="EE399" s="11" t="str">
        <f aca="false" t="array" ref="EE399">_xlfn.IFS(EC399=0,"0", EC399=-0.25, "1", EC399=-0.5,"2", EC399=-0.75,"3", EC399=-1,"4",EC399=-1.25,"5", EC399=-1.5,"6", EC399=-1.75,"7", EC399=-2,"8", EC399=-2.25,"9",EC399=-2.5,"10", EC399=-2.75,"11", EC399=-3,"12", EC399=-3.25,"13", EC399=-3.5,"14", EC399=-3.75,"15",EC399=-4,"16")</f>
        <v>0</v>
      </c>
      <c r="EG399" s="10" t="str">
        <f aca="false">IF(EF399=0,"1","2")</f>
        <v>1</v>
      </c>
      <c r="EH399" s="11" t="str">
        <f aca="false" t="array" ref="EH399">_xlfn.IFS(EF399=0,"0", EF399=-0.25, "1", EF399=-0.5,"2", EF399=-0.75,"3", EF399=-1,"4",EF399=-1.25,"5", EF399=-1.5,"6", EF399=-1.75,"7", EF399=-2,"8", EF399=-2.25,"9",EF399=-2.5,"10", EF399=-2.75,"11", EF399=-3,"12", EF399=-3.25,"13", EF399=-3.5,"14", EF399=-3.75,"15",EF399=-4,"16")</f>
        <v>0</v>
      </c>
      <c r="EJ399" s="11" t="str">
        <f aca="false">IF(EI399=0,"1","2")</f>
        <v>1</v>
      </c>
      <c r="EK399" s="11" t="str">
        <f aca="false" t="array" ref="EK399">_xlfn.IFS(EI399=0,"0", EI399=-0.25, "1", EI399=-0.5,"2", EI399=-0.75,"3", EI399=-1,"4",EI399=-1.25,"5", EI399=-1.5,"6", EI399=-1.75,"7", EI399=-2,"8", EI399=-2.25,"9", EI399=-2.25,"9",EI399=-2.5,"10", EI399=-2.75,"11", EI399=-3,"12", EI399=-3.25,"13", EI399=-3.5,"14", EI399=-3.75,"15",EI399=-4,"16", EI399=0.25, "17", EI399=0.5, "18")</f>
        <v>0</v>
      </c>
      <c r="EM399" s="11" t="str">
        <f aca="false">IF(EL399=0,"1","2")</f>
        <v>1</v>
      </c>
      <c r="EN399" s="11" t="str">
        <f aca="false" t="array" ref="EN399">_xlfn.IFS(EL399=0.25,"17",EL399=0.5,"18", EL399=0,"0", EL399=-0.25, "1", EL399=-0.5,"2", EL399=-0.75,"3", EL399=-1,"4",EL399=-1.25,"5", EL399=-1.5,"6", EL399=-1.75,"7", EL399=-2,"8",EL399= -2.25,"9",EL399=-2.5,"10",EL399= -2.75,"11",EL399= -3,"12",EL399= -3.25,"13",EL399= -3.5,"14",EL399= -3.75,"15",EL399=-4,"16")</f>
        <v>0</v>
      </c>
      <c r="EP399" s="11" t="str">
        <f aca="false">IF(EO399=0,"1","2")</f>
        <v>1</v>
      </c>
      <c r="EQ399" s="11" t="str">
        <f aca="false" t="array" ref="EQ399">_xlfn.IFS(EO399=0,"0", EO399=0.25, "1", EO399=0.5,"2", EO399=0.75,"3", EO399=1,"4",EO399=1.25,"5", EO399=1.5,"6", EO399=1.75,"7", EO399=2,"8", EO399=2.25,"9", EO399=2.25,"9",EO399=2.5,"10", EO399=2.75,"11", EO399=3,"12", EO399=3.25,"13", EO399=3.5,"14", EO399=3.75,"15",EO399=4,"16", EO399=-0.25, "17", bq=-0.5, "18")</f>
        <v>0</v>
      </c>
      <c r="ES399" s="11" t="str">
        <f aca="false">IF(ER399=0,"1","2")</f>
        <v>1</v>
      </c>
      <c r="ET399" s="11" t="str">
        <f aca="false" t="array" ref="ET399">_xlfn.IFS(ER399=0,"0", ER399=0.25, "1", ER399=0.5,"2", ER399=0.75,"3", ER399=1,"4",ER399=1.25,"5", ER399=1.5,"6", ER399=1.75,"7", ER399=2,"8", ER399=2.25,"9", ER399=2.25,"9",ER399=2.5,"10", ER399=2.75,"11", ER399=3,"12", ER399=3.25,"13", ER399=3.5,"14", ER399=3.75,"15",ER399=4,"16", ER399=-0.25, "17", bq=-0.5, "18")</f>
        <v>0</v>
      </c>
      <c r="EV399" s="14" t="e">
        <f aca="false">VLOOKUP(EU399,LEYENDA!$G$2:$H$8,2,TRUE())</f>
        <v>#N/A</v>
      </c>
      <c r="EW399" s="14" t="e">
        <f aca="false" t="array" ref="EW399">_xlfn.IFS(EV399="0-5","1", EV399="6-12","2", EV399="13-18","3", EV399="19-24","4", EV399="25-36","5", EV399="37-48","6", EV399="49-60","7")</f>
        <v>#N/A</v>
      </c>
    </row>
    <row r="400" customFormat="false" ht="13.5" hidden="false" customHeight="false" outlineLevel="0" collapsed="false">
      <c r="A400" s="1" t="n">
        <v>124</v>
      </c>
      <c r="B400" s="2" t="n">
        <v>1</v>
      </c>
      <c r="C400" s="33" t="n">
        <v>45475</v>
      </c>
      <c r="E400" s="5" t="str">
        <f aca="false">VLOOKUP(A400,'286'!$A$3:$J$6279,10,FALSE())</f>
        <v>HUIDOBRE RUIGÓMEZ, FÁTIMA</v>
      </c>
      <c r="F400" s="4" t="str">
        <f aca="false">VLOOKUP(A400,'286'!$A$3:$I$1768,3,FALSE())</f>
        <v>HURUFA</v>
      </c>
      <c r="G400" s="6" t="n">
        <f aca="false">VLOOKUP(A400,'286'!$A$3:$I$1768,4,FALSE())</f>
        <v>36405</v>
      </c>
      <c r="H400" s="7" t="n">
        <f aca="false">YEAR(C400)-YEAR(G400)</f>
        <v>25</v>
      </c>
      <c r="I400" s="1" t="str">
        <f aca="false">VLOOKUP(H400,LEYENDA!$C$2:$D$6,2,TRUE())</f>
        <v>25-40</v>
      </c>
      <c r="J400" s="5" t="str">
        <f aca="false">VLOOKUP(A400,'286'!$A$3:$I$1768,7,FALSE())</f>
        <v>M</v>
      </c>
      <c r="K400" s="8" t="n">
        <f aca="false">VLOOKUP(A400,'286'!$A$3:$I$1768,2,FALSE())</f>
        <v>0</v>
      </c>
      <c r="L400" s="4" t="str">
        <f aca="false">VLOOKUP(A400,'286'!$A$3:$I$1768,8,FALSE())</f>
        <v>D</v>
      </c>
      <c r="M400" s="4" t="str">
        <f aca="false">VLOOKUP(A400,'286'!$A$3:$I$1768,9,FALSE())</f>
        <v>D</v>
      </c>
      <c r="N400" s="8" t="str">
        <f aca="false">IF(R400=O400, "MISMA","CONTRARIA")</f>
        <v>MISMA</v>
      </c>
      <c r="O400" s="8" t="str">
        <f aca="false" t="array" ref="O400">_xlfn.IFS(L400="D","1", L400="I","2")</f>
        <v>1</v>
      </c>
      <c r="P400" s="8" t="e">
        <f aca="false" t="array" ref="P400">_xlfn.IFS(K400="OD","1", K400="OI","2")</f>
        <v>#N/A</v>
      </c>
      <c r="Q400" s="1" t="str">
        <f aca="false" t="array" ref="Q400">_xlfn.IFS(J400="M","1", J400="H","2")</f>
        <v>1</v>
      </c>
      <c r="R400" s="8" t="str">
        <f aca="false" t="array" ref="R400">_xlfn.IFS(M400="D","1", M400="I","2")</f>
        <v>1</v>
      </c>
      <c r="S400" s="1" t="str">
        <f aca="false" t="array" ref="S400">_xlfn.IFS(N400="CONTRARIA", "1",N400= "MISMA","2")</f>
        <v>2</v>
      </c>
      <c r="T400" s="1" t="str">
        <f aca="false" t="array" ref="T400">_xlfn.IFS(I400="0-12","1", I400="13-24","2", I400="25-40","3", I400="41-60","4", I400="61-100","5")</f>
        <v>3</v>
      </c>
      <c r="U400" s="9" t="n">
        <v>1</v>
      </c>
      <c r="V400" s="1" t="str">
        <f aca="false">IF(U400="","",IF(AND(U400&gt;=-9,U400&lt;=-6.5),"-9 a -6,5",IF(AND(U400&gt;=-6,U400&lt;=-3.5),"-6 a -3,5",IF(AND(U400&gt;=-3,U400&lt;=-1),"-3 a -1",IF(U400=-0.5,"-0,5",IF(AND(U400&gt;=0,U400&lt;=2.5),"0 a 2,5",IF(AND(U400&gt;=3,U400&lt;=5.5),"3 a 5,5",IF(AND(U400&gt;=6,U400&lt;=8.5),"6 a 8,5",IF(AND(U400&gt;=9,U400&lt;=20),"9 a 20","Fuera de rango")))))))))</f>
        <v>0 a 2,5</v>
      </c>
      <c r="W400" s="11" t="n">
        <f aca="false">IF(V400="","",IF(V400="-9 a -6,5",2,IF(V400="-6 a -3,5",3,IF(V400="-3 a -1",4,IF(V400="-0,5","NORMA",IF(V400="0 a 2,5",5,IF(V400="3 a 5,5",6,IF(V400="6 a 8,5",7,IF(V400="9 a 20",8,"Fuera de rango")))))))))</f>
        <v>5</v>
      </c>
      <c r="X400" s="9" t="n">
        <v>6</v>
      </c>
      <c r="Y400" s="11" t="str">
        <f aca="false">IF(X400="","",IF(AND(X400&gt;=0,X400&lt;=4),"0 a 4",IF(AND(X400&gt;=4.5,X400&lt;=8.5),"4,5 a 8,5",IF(X400=9,"9",IF(AND(X400&gt;=9.5,X400&lt;=13),"9,5 a 13",IF(AND(X400&gt;=13.5,X400&lt;=20),"13,5 a 20",IF(AND(X400&gt;=20.5,X400&lt;=35),"20,5 a 35","Fuera de rango")))))))</f>
        <v>4,5 a 8,5</v>
      </c>
      <c r="Z400" s="11" t="n">
        <f aca="false">IF(Y400="","",IF(Y400="0 a 4",1,IF(Y400="4,5 a 8,5",2,IF(Y400="9","NORMA",IF(Y400="9,5 a 13",3,IF(Y400="13,5 a 20",4,IF(Y400="20,5 a 35",5,"Fuera de rango")))))))</f>
        <v>2</v>
      </c>
      <c r="AA400" s="9" t="n">
        <v>15</v>
      </c>
      <c r="AB400" s="10" t="str">
        <f aca="false">IF(AA400="","",IF(AND(AA400&gt;=0,AA400&lt;=9),"0 a 9",IF(AND(AA400&gt;=9.5,AA400&lt;=18.5),"9,5 a 18,5",IF(AA400=19,"19",IF(AND(AA400&gt;=19.5,AA400&lt;=28),"19,5 a 28",IF(AND(AA400&gt;=28.5,AA400&lt;=40),"28,5 a 40","Fuera de rango"))))))</f>
        <v>9,5 a 18,5</v>
      </c>
      <c r="AC400" s="11" t="n">
        <f aca="false" t="array" ref="AC400">_xlfn.IFS(AB400="","",AB400="0 a 9",1,AB400="9,5 a 18,5",2,AB400="19","NORMA",AB400="19,5 a 28",3,AB400="28,5 a 40",4,TRUE(),"Fuera de rango")</f>
        <v>2</v>
      </c>
      <c r="AD400" s="9" t="n">
        <v>12</v>
      </c>
      <c r="AE400" s="10" t="str">
        <f aca="false">IF(AD400="","",IF(AND(AD400&gt;=-10,AD400&lt;=0),"De -10 a 0",IF(AND(AD400&gt;=0.5,AD400&lt;=9.5),"0,5 a 9,5",IF(AD400=10,"10",IF(AND(AD400&gt;=10.5,AD400&lt;=20),"10,5 a 20",IF(AND(AD400&gt;=20.5,AD400&lt;=40),"20,5 a 40","Fuera de rango"))))))</f>
        <v>10,5 a 20</v>
      </c>
      <c r="AF400" s="12" t="n">
        <f aca="false">IF(AD400="","",IF(AND(AD400&gt;=-10,AD400&lt;=0),1,IF(AND(AD400&gt;=0.5,AD400&lt;=9.5),2,IF(AD400=10,"NORMA",IF(AND(AD400&gt;=10.5,AD400&lt;=20),3,IF(AND(AD400&gt;=20.5,AD400&lt;=40),4,""))))))</f>
        <v>3</v>
      </c>
      <c r="AG400" s="9" t="n">
        <v>9</v>
      </c>
      <c r="AH400" s="10" t="str">
        <f aca="false">IF(AG400="","",IF(AND(AG400&gt;=0,AG400&lt;=4),"0 a 4",IF(AND(AG400&gt;=4.5,AG400&lt;=8.5),"4,5 a 8,5",IF(AG400=9,"9",IF(AND(AG400&gt;=9.5,AG400&lt;=13),"9,5 a 13",IF(AND(AG400&gt;=13.5,AG400&lt;=25),"13,5 a 25","Fuera de rango"))))))</f>
        <v>9</v>
      </c>
      <c r="AI400" s="10" t="str">
        <f aca="false">IF(AH400="","",IF(AH400="0 a 4",1,IF(AH400="4,5 a 8,5",2,IF(AH400="9","NORMA",IF(AH400="9,5 a 13",3,IF(AH400="13,5 a 25",4,""))))))</f>
        <v>NORMA</v>
      </c>
      <c r="AJ400" s="9" t="n">
        <v>4</v>
      </c>
      <c r="AK400" s="10" t="str">
        <f aca="false">IF(AJ400="","",IF(AND(AJ400&gt;=-15,AJ400&lt;=-10.5),"-15 a -10,5",IF(AND(AJ400&gt;=-10,AJ400&lt;=-4),"-10 a -4",IF(AND(AJ400&gt;=-4.5,AJ400&lt;=0),"-4,5 a 0",IF(AND(AJ400&gt;=0.5,AJ400&lt;=4.5),"0,5 a 4,5",IF(AJ400=5,"5",IF(AND(AJ400&gt;=5.5,AJ400&lt;=10),"5,5 a 10",IF(AND(AJ400&gt;=10.5,AJ400&lt;=20),"10,5 a 20","Fuera de rango"))))))))</f>
        <v>0,5 a 4,5</v>
      </c>
      <c r="AL400" s="11" t="n">
        <f aca="false">IF(AK400="","",IF(AK400="-15 a -10,5",1,IF(AK400="-10 a -4",2,IF(AK400="-4,5 a 0",3,IF(AK400="0,5 a 4,5",4,IF(AK400="5","NORMA",IF(AK400="5,5 a 10",5,IF(AK400="10,5 a 20",6,"Error"))))))))</f>
        <v>4</v>
      </c>
      <c r="AM400" s="9" t="n">
        <v>0</v>
      </c>
      <c r="AN400" s="10" t="str">
        <f aca="false">IF(AM400="","",IF(AND(AM400&gt;=-7.5,AM400&lt;=-5.5),"-7,5 a -5,5",IF(AND(AM400&gt;=-5,AM400&lt;=-3),"-5 a -3",IF(AND(AM400&gt;=-2.5,AM400&lt;=-0.5),"-2,5 a -0,5",IF(AM400=0,"0,00",IF(AND(AM400&gt;=0.5,AM400&lt;=2.5),"0,5 a 2,5",IF(AND(AM400&gt;=3,AM400&lt;=5),"3 a 5",IF(AND(AM400&gt;=5.5,AM400&lt;=7.5),"5,5 a 7,5",IF(AND(AM400&gt;=8,AM400&lt;=10),"8 a 10","Fuera de rango")))))))))</f>
        <v>0,00</v>
      </c>
      <c r="AO400" s="11" t="str">
        <f aca="false">IF(AN400="","",IF(AN400="-7,5 a -5,5",1,IF(AN400="-5 a -3",2,IF(AN400="-2,5 a -0,5",3,IF(AN400="0,00","NORMA",IF(AN400="0,5 a 2,5",4,IF(AN400="3 a 5",5,IF(AN400="5,5 a 7,5",6,IF(AN400="8 a 10",7,"Error")))))))))</f>
        <v>NORMA</v>
      </c>
      <c r="AP400" s="9" t="n">
        <v>-1</v>
      </c>
      <c r="AQ400" s="10" t="str">
        <f aca="false">IF(AP400="","",IF(AND(AP400&gt;=-20,AP400&lt;=-9.5),"-20 a -9,5",IF(AND(AP400&gt;=-9,AP400&lt;=-6.5),"-9 a -6,5",IF(AP400=-6,"-6",IF(AND(AP400&gt;=-5.5,AP400&lt;=-3),"-5,5 a -3",IF(AND(AP400&gt;=-2.5,AP400&lt;=0),"-2,5 a 0",IF(AND(AP400&gt;=0.5,AP400&lt;=3),"0,5 a 3",IF(AND(AP400&gt;=3.5,AP400&lt;=6),"3,5 a 6",IF(AND(AP400&gt;=6.5,AP400&lt;=9),"6,5 a 9",IF(AND(AP400&gt;=9.5,AP400&lt;=20),"9,5 a 20","Fuera de rango"))))))))))</f>
        <v>-2,5 a 0</v>
      </c>
      <c r="AR400" s="11" t="n">
        <f aca="false">IF(AQ400="","",IF(AQ400="-20 a -9,5",1,IF(AQ400="-9 a -6,5",2,IF(AQ400="-6","NORMA",IF(AQ400="-5,5 a -3",3,IF(AQ400="-2,5 a 0",4,IF(AQ400="0,5 a 3",5,IF(AQ400="3,5 a 6",6,IF(AQ400="6,5 a 9",7,IF(AQ400="9,5 a 20",8,""))))))))))</f>
        <v>4</v>
      </c>
      <c r="AS400" s="9" t="n">
        <v>5</v>
      </c>
      <c r="AT400" s="10" t="str">
        <f aca="false">IF(AS400="","",IF(AND(AS400&gt;=-16,AS400&lt;=-14),"-16 a -14",IF(AND(AS400&gt;=-13.5,AS400&lt;=-11.5),"-13,5 a -11,5",IF(AND(AS400&gt;=-11,AS400&lt;=-9),"-11 a -9",IF(AND(AS400&gt;=-8.5,AS400&lt;=-6.5),"-8,5 a -6,5",IF(AND(AS400&gt;=-6,AS400&lt;=-4),"-6 a -4",IF(AND(AS400&gt;=-3.5,AS400&lt;=-1.5),"-3,5 a -1,5",IF(AND(AS400&gt;=-1,AS400&lt;=1),"-1 a 1",IF(AND(AS400&gt;=1.5,AS400&lt;=3.5),"1,5 a 3,5",IF(AND(AS400&gt;=4,AS400&lt;=6),"4 a 6",IF(AND(AS400&gt;=6.5,AS400&lt;=8.5),"6,5 a 8,5",IF(AND(AS400&gt;=9,AS400&lt;=11),"9 a 11",IF(AND(AS400&gt;=11.5,AS400&lt;=13.5),"11,5 a 13,5",IF(AND(AS400&gt;=14,AS400&lt;=16),"14 a 16",IF(AND(AS400&gt;=16.5,AS400&lt;=18.5),"16,5 a 18,5",IF(AND(AS400&gt;=19,AS400&lt;=21),"19 a 21","Fuera de rango"))))))))))))))))</f>
        <v>4 a 6</v>
      </c>
      <c r="AU400" s="11" t="str">
        <f aca="false" t="array" ref="AU400">IF(AT400="","",_xlfn.IFS(AT400="-16 a -14",1,AT400="-13,5 a -11,5",2,AT400="-11 a -9",3,AT400="-8,5 a -6,5",4,AT400="-6 a -4",5,AT400="-3,5 a -1,5",6,AT400="-1 a 1",7,AT400="1,5 a 3,5",8,AT400="4 a 6","NORMA",AT400="6,5 a 8,5",9,AT400="9 a 11",10,AT400="11,5 a 13,5",11,AT400="14 a 16",12,AT400="16,5 a 18,5",13,AT400="19 a 21",14,TRUE(),""))</f>
        <v>NORMA</v>
      </c>
      <c r="AV400" s="9" t="n">
        <v>1.25</v>
      </c>
      <c r="AW400" s="10" t="str">
        <f aca="false">IF(AV400="","",IF(AND(AV400&gt;=-1,AV400&lt;=-0.5),"-1 a -0,5",IF(AND(AV400&gt;-0.5,AV400&lt;=0),"De -0,5 a 0",IF(AND(AV400&gt;=0.25,AV400&lt;=0.75),"0,25 a 0,75",IF(AND(AV400&gt;=1,AV400&lt;=1.5),"1 a 1,5",IF(AND(AV400&gt;=1.75,AV400&lt;=2.25),"1,75 a 2,25",IF(AND(AV400&gt;=2.5,AV400&lt;=3),"2,5 a 3",IF(AND(AV400&gt;=3.25,AV400&lt;=3.75),"3,25 a 3,75","Fuera de rango"))))))))</f>
        <v>1 a 1,5</v>
      </c>
      <c r="AX400" s="10" t="n">
        <f aca="false">IF(AW400="","",IF(OR(AW400="-1 a -0,5",AW400="-1 a -0.5"),1,IF(OR(AW400="De -0,5 a 0",AW400="-0,5 a 0",AW400="De -0.5 a 0"),2,IF(OR(AW400="0,25 a 0,75",AW400="0.25 a 0.75"),"NORMA",IF(OR(AW400="1 a 1,5",AW400="1 a 1.5"),3,IF(OR(AW400="1,75 a 2,25",AW400="1.75 a 2.25"),4,IF(OR(AW400="2,5 a 3",AW400="2.5 a 3"),5,IF(OR(AW400="3,25 a 3,75",AW400="3.25 a 3.75"),6,""))))))))</f>
        <v>3</v>
      </c>
      <c r="AY400" s="9" t="n">
        <v>-4</v>
      </c>
      <c r="AZ400" s="10" t="str">
        <f aca="false">IF(AY400="","",IF(AND(AY400&gt;=-20,AY400&lt;=-9.5),"-20 a -9,5",IF(AND(AY400&gt;=-9,AY400&lt;=-6.5),"-9 a -6,5",IF(AY400=-6,"-6",IF(AND(AY400&gt;=-5.5,AY400&lt;=-3),"-5,5 a -3",IF(AND(AY400&gt;=-2.5,AY400&lt;=0),"-2,5 a 0",IF(AND(AY400&gt;=0.5,AY400&lt;=3),"0,5 a 3",IF(AND(AY400&gt;=3.5,AY400&lt;=6),"3,5 a 6","Fuera de rango"))))))))</f>
        <v>-5,5 a -3</v>
      </c>
      <c r="BA400" s="11" t="n">
        <f aca="false">IF(AZ400="","",IF(AZ400="-20 a -9,5",1,IF(AZ400="-9 a -6,5",2,IF(AZ400="-6","NORMA",IF(AZ400="-5,5 a -3",3,IF(AZ400="-2,5 a 0",4,IF(AZ400="0,5 a 3",5,IF(AZ400="3,5 a 6",6,""))))))))</f>
        <v>3</v>
      </c>
      <c r="BB400" s="9" t="n">
        <v>0</v>
      </c>
      <c r="BC400" s="10" t="str">
        <f aca="false" t="array" ref="BC400">IF(BB400="","",_xlfn.IFS(AND(BB400&gt;=0,BB400&lt;=2),"0 a 2",AND(BB400&gt;=2.5,BB400&lt;=4.5),"2,5 a 4,5",AND(BB400&gt;=5,BB400&lt;=7),"5 a 7",AND(BB400&gt;=7.5,BB400&lt;=9.5),"7,5 a 9,5",AND(BB400&gt;=10,BB400&lt;=12),"10 a 12",AND(BB400&gt;=12.5,BB400&lt;=14.5),"12,5 a 14,5",BB400=15,"15",AND(BB400&gt;=15.5,BB400&lt;=17.5),"15,5 a 17,5",AND(BB400&gt;=18,BB400&lt;=20),"18 a 20",AND(BB400&gt;=20.5,BB400&lt;=22.5),"20,5 a 22,5",AND(BB400&gt;=23,BB400&lt;=25),"23 a 25",TRUE(),"Fuera de rango"))</f>
        <v>0 a 2</v>
      </c>
      <c r="BD400" s="11" t="n">
        <f aca="false" t="array" ref="BD400">IF(BC400="","",_xlfn.IFS(BC400="0 a 2",1,BC400="2,5 a 4,5",2,BC400="5 a 7",3,BC400="7,5 a 9,5",4,BC400="10 a 12",5,BC400="12,5 a 14,5",6,BC400="15","NORMA",BC400="15,5 a 17,5",7,BC400="18 a 20",8,BC400="20,5 a 22,5",9,BC400="23 a 25",10,TRUE(),"Fuera de rango"))</f>
        <v>1</v>
      </c>
      <c r="BE400" s="9" t="n">
        <v>27</v>
      </c>
      <c r="BF400" s="10" t="str">
        <f aca="false">IF(BE400="","",IF(AND(BE400&gt;=-20,BE400&lt;=-10),"-20 a -10",IF(AND(BE400&gt;=-9.5,BE400&lt;=0.5),"-9,5 a 0,5",IF(AND(BE400&gt;=1,BE400&lt;=11),"1 a 11",IF(AND(BE400&gt;=11.5,BE400&lt;=20.5),"11,5 a 20,5",IF(BE400=21,"21",IF(AND(BE400&gt;=21.5,BE400&lt;=31.5),"21,5 a 31,5",IF(AND(BE400&gt;=32,BE400&lt;=42),"32 a 42","Fuera de rango"))))))))</f>
        <v>21,5 a 31,5</v>
      </c>
      <c r="BG400" s="11" t="n">
        <f aca="false">IF(BF400="","",IF(BF400="-20 a -10",1,IF(BF400="-9,5 a 0,5",2,IF(BF400="1 a 11",3,IF(BF400="11,5 a 20,5",4,IF(BF400="21","NORMA",IF(BF400="21,5 a 31,5",5,IF(BF400="32 a 42",6,""))))))))</f>
        <v>5</v>
      </c>
      <c r="BH400" s="9" t="n">
        <v>12</v>
      </c>
      <c r="BI400" s="10" t="str">
        <f aca="false">IF(BH400="","",IF(AND(BH400&gt;=-20,BH400&lt;=-15),"-20 a -15",IF(AND(BH400&gt;=-14.5,BH400&lt;=-9.5),"-14,5 a -9,5",IF(AND(BH400&gt;=-9,BH400&lt;=-4),"-9 a -4",IF(AND(BH400&gt;=-3.5,BH400&lt;=2.5),"-3,5 a 2,5",IF(AND(BH400&gt;=3,BH400&lt;=8),"3 a 8",IF(AND(BH400&gt;=8.5,BH400&lt;=14.5),"8,5 a 14,5",IF(BH400=15,"15",IF(AND(BH400&gt;=15.5,BH400&lt;=20.5),"15,5 a 20,5",IF(AND(BH400&gt;=21,BH400&lt;=26),"21 a 26","Fuera de rango"))))))))))</f>
        <v>8,5 a 14,5</v>
      </c>
      <c r="BJ400" s="11" t="n">
        <f aca="false">IF(BI400="","",IF(BI400="-20 a -15",1,IF(BI400="-14,5 a -9,5",2,IF(BI400="-9 a -4",3,IF(BI400="-3,5 a 2,5",4,IF(BI400="3 a 8",5,IF(BI400="8,5 a 14,5",6,IF(BI400="15","NORMA",IF(BI400="15,5 a 20,5",7,IF(BI400="21 a 26",8,IF(BI400="26,5 a 31,5",9,"")))))))))))</f>
        <v>6</v>
      </c>
      <c r="BK400" s="9" t="n">
        <v>0</v>
      </c>
      <c r="BL400" s="10" t="str">
        <f aca="false">IF(BK400="","",IF(AND(BK400&gt;=0,BK400&lt;=2),"0 - 2",IF(AND(BK400&gt;=2.5,BK400&lt;=4.5),"2,5 - 4,5",IF(AND(BK400&gt;=5,BK400&lt;=7),"5 - 7",IF(AND(BK400&gt;=7.5,BK400&lt;=9.5),"7,5 - 9,5",IF(AND(BK400&gt;=10,BK400&lt;=12),"10 - 12",IF(AND(BK400&gt;=12.5,BK400&lt;=13.5),"12,5 - 13,5",IF(BK400=14,"14",IF(AND(BK400&gt;=14.5,BK400&lt;=16.5),"14,5 - 16,5",IF(AND(BK400&gt;=17,BK400&lt;=19),"17 - 19",IF(AND(BK400&gt;=19.5,BK400&lt;=21.5),"19,5 - 21,5",IF(AND(BK400&gt;=22,BK400&lt;=24),"22 - 24",IF(AND(BK400&gt;=24.5,BK400&lt;=26.5),"24,5 - 26,5",IF(AND(BK400&gt;=27,BK400&lt;=29),"27 - 29",IF(AND(BK400&gt;=29.5,BK400&lt;=30),"29,5 - 30","Fuera de rango")))))))))))))))</f>
        <v>0 - 2</v>
      </c>
      <c r="BM400" s="11" t="n">
        <f aca="false">IF(BL400="","",IF(BL400="0 - 2",1,IF(BL400="2,5 - 4,5",2,IF(BL400="5 - 7",3,IF(BL400="7,5 - 9,5",4,IF(BL400="10 - 12",5,IF(BL400="12,5 - 13,5",6,IF(BL400="14","NORMA",IF(BL400="14,5 - 16,5",7,IF(BL400="17 - 19",8,IF(BL400="19,5 - 21,5",9,IF(BL400="22 - 24",10,IF(BL400="24,5 - 26,5",11,IF(BL400="27 - 29",12,IF(BL400="29,5 - 30",13,"")))))))))))))))</f>
        <v>1</v>
      </c>
      <c r="BN400" s="9" t="n">
        <v>16</v>
      </c>
      <c r="BO400" s="11" t="str">
        <f aca="false">IF(BN400="","",IF(AND(BN400&gt;=-20,BN400&lt;=-10),"-20 a -10",IF(AND(BN400&gt;=-9.5,BN400&lt;=0.5),"-9,5 a 0,5",IF(AND(BN400&gt;=1,BN400&lt;=11),"1 a 11",IF(AND(BN400&gt;=11.5,BN400&lt;=21.5),"11,5 a 21,5",IF(BN400=22,"22",IF(AND(BN400&gt;=22.5,BN400&lt;=32.5),"22,5 a 32,5",IF(AND(BN400&gt;=33,BN400&lt;=43),"33 a 43","Fuera de rango"))))))))</f>
        <v>11,5 a 21,5</v>
      </c>
      <c r="BP400" s="11" t="n">
        <f aca="false">IF(BO400="","",IF(BO400="-20 a -10",1,IF(BO400="-9,5 a 0,5",2,IF(BO400="1 a 11",3,IF(BO400="11,5 a 21,5",4,IF(BO400="22","NORMA",IF(BO400="22,5 a 32,5",5,IF(BO400="33 a 43",6,""))))))))</f>
        <v>4</v>
      </c>
      <c r="BQ400" s="9" t="n">
        <v>5</v>
      </c>
      <c r="BR400" s="10" t="str">
        <f aca="false">IF(BQ400="","",IF(AND(BQ400&gt;=-20,BQ400&lt;=-15),"-20 a -15",IF(AND(BQ400&gt;=-14.5,BQ400&lt;=-9.5),"-14,5 a -9,5",IF(AND(BQ400&gt;=-9,BQ400&lt;=-4),"-9 a -4",IF(AND(BQ400&gt;=-3.5,BQ400&lt;=2.5),"-3,5 a 2,5",IF(AND(BQ400&gt;=3,BQ400&lt;=8),"3 a 8",IF(AND(BQ400&gt;=8.5,BQ400&lt;=13.5),"8,5 a 13,5",IF(AND(BQ400&gt;=14,BQ400&lt;=17.5),"14 a 17,5",IF(BQ400=18,"18",IF(AND(BQ400&gt;=18.5,BQ400&lt;=23.5),"18,5 a 23,5",IF(AND(BQ400&gt;=24,BQ400&lt;=29),"24 a 29",IF(AND(BQ400&gt;=29.5,BQ400&lt;=34.5),"29,5 a 34,5",IF(AND(BQ400&gt;=35,BQ400&lt;=40),"35 a 40","Fuera de rango")))))))))))))</f>
        <v>3 a 8</v>
      </c>
      <c r="BS400" s="11" t="n">
        <f aca="false">IF(BR400="","",IF(BR400="-20 a -15",1,IF(BR400="-14,5 a -9,5",2,IF(BR400="-9 a -4",3,IF(BR400="-3,5 a 2,5",4,IF(BR400="3 a 8",5,IF(BR400="8,5 a 13,5",6,IF(BR400="14 a 17,5",7,IF(BR400="18","NORMA",IF(BR400="18,5 a 23,5",8,IF(BR400="24 a 29",9,IF(BR400="29,5 a 34,5",10,IF(BR400="35 a 40",11,"")))))))))))))</f>
        <v>5</v>
      </c>
      <c r="BT400" s="9" t="n">
        <v>0</v>
      </c>
      <c r="BU400" s="10" t="str">
        <f aca="false">IF(BT400="","",IF(AND(BT400&gt;=-20,BT400&lt;=-18),"-20 a -18",IF(AND(BT400&gt;=-17.5,BT400&lt;=-15.5),"-17,5 a -15,5",IF(AND(BT400&gt;=-15,BT400&lt;=-13),"-15 a -13",IF(AND(BT400&gt;=-12.5,BT400&lt;=-10.5),"-12,5 a -10,5",IF(AND(BT400&gt;=-10,BT400&lt;=-8),"-10 a -8",IF(AND(BT400&gt;=-7.5,BT400&lt;=-5.5),"-7,5 a -5,5",IF(AND(BT400&gt;=-5,BT400&lt;=-3),"-5 a -3",IF(AND(BT400&gt;=-2.5,BT400&lt;=-0.5),"-2,5 a -0,5",IF(BT400=0,"0",IF(AND(BT400&gt;=0.5,BT400&lt;=2.5),"0,5 a 2,5",IF(AND(BT400&gt;=3,BT400&lt;=5),"3 a 5",IF(AND(BT400&gt;=5.5,BT400&lt;=7.5),"5,5 a 7,5",IF(AND(BT400&gt;=8,BT400&lt;=10),"8 a 10",IF(AND(BT400&gt;=10.5,BT400&lt;=12.5),"10,5 a 12,5",IF(AND(BT400&gt;=13,BT400&lt;=15),"13 a 15",IF(AND(BT400&gt;=15.5,BT400&lt;=17.5),"15,5 a 17,5",IF(AND(BT400&gt;=18,BT400&lt;=20),"18 a 20","Fuera de rango"))))))))))))))))))</f>
        <v>0</v>
      </c>
      <c r="BV400" s="11" t="str">
        <f aca="false">IF(BT400="","",IF(BT400=0,"NORMA",IF(AND(BT400&gt;=-20,BT400&lt;=-18),2,IF(AND(BT400&gt;=-17.5,BT400&lt;=-15.5),2,IF(AND(BT400&gt;=-15,BT400&lt;=-13),3,IF(AND(BT400&gt;=-12.5,BT400&lt;=-10.5),4,IF(AND(BT400&gt;=-10,BT400&lt;=-8),5,IF(AND(BT400&gt;=-7.5,BT400&lt;=-5.5),6,IF(AND(BT400&gt;=-5,BT400&lt;=-3),7,IF(AND(BT400&gt;=-2.5,BT400&lt;=-0.5),8,IF(AND(BT400&gt;=0.5,BT400&lt;=2.5),9,IF(AND(BT400&gt;=3,BT400&lt;=5),10,IF(AND(BT400&gt;=5.5,BT400&lt;=7.5),11,IF(AND(BT400&gt;=8,BT400&lt;=10),12,IF(AND(BT400&gt;=10.5,BT400&lt;=12.5),13,IF(AND(BT400&gt;=13,BT400&lt;=15),14,IF(AND(BT400&gt;=15.5,BT400&lt;=17.5),15,IF(AND(BT400&gt;=18,BT400&lt;=20),16,"Fuera de rango"))))))))))))))))))</f>
        <v>NORMA</v>
      </c>
      <c r="BW400" s="9" t="n">
        <v>-6.5</v>
      </c>
      <c r="BX400" s="10" t="n">
        <f aca="false">18.5- (0.3*H400)</f>
        <v>11</v>
      </c>
      <c r="BY400" s="10" t="n">
        <f aca="false">(BW400)-(BX400)</f>
        <v>-17.5</v>
      </c>
      <c r="BZ400" s="10" t="str">
        <f aca="false">IF(BY400="","",IF(BY400&lt;-27.5,"De -30 a -28",IF(BY400&lt;-25,"De -27,5 a -25,5",IF(BY400&lt;-22.5,"De -25 a -23",IF(BY400&lt;-20,"De -22,5 a -20,5",IF(BY400&lt;-17.5,"De -20 a -18",IF(BY400&lt;-15,"De -17,5 a -15,5",IF(BY400&lt;-12.5,"De -15 a -13",IF(BY400&lt;-10,"De -12,5 a -10,5",IF(BY400&lt;-7.5,"De -10 a -8",IF(BY400&lt;-5,"De -7,5 a -5,5",IF(BY400&lt;-2.5,"De -5 a -3",IF(BY400&lt;0,"De -2,5 a -0,5",IF(BY400&lt;2.5,"De 0 a 2",IF(BY400&lt;5,"De 2,5 a 4,5",IF(BY400&lt;7.5,"De 5 a 7",IF(BY400&lt;10,"De 7,5 a 9,5",IF(BY400&lt;12.5,"De 10 a 12",IF(BY400&lt;15,"De 12,5 a 14,5",IF(BY400&lt;17.5,"De 15 a 17",IF(BY400&lt;20,"De 17,5 a 19,5",IF(BY400&lt;22.5,"De 20 a 22",IF(BY400&lt;25,"De 22,5 a 24,5",IF(BY400&lt;27.5,"De 25 a 27","De 27,5 a 30"))))))))))))))))))))))))</f>
        <v>De -17,5 a -15,5</v>
      </c>
      <c r="CA400" s="12" t="n">
        <f aca="false">IF(BY400="","",IF(BY400&lt;=-28,1,IF(BY400&lt;=-25.5,2,IF(BY400&lt;=-23,3,IF(BY400&lt;=-20.5,4,IF(BY400&lt;=-18,5,IF(BY400&lt;=-15.5,6,IF(BY400&lt;=-13,7,IF(BY400&lt;=-10.5,8,IF(BY400&lt;=-8,9,IF(BY400&lt;=-5.5,10,IF(BY400&lt;=-3,11,IF(BY400&lt;=-0.5,12,IF(BY400&lt;=2,13,IF(BY400&lt;=4.5,14,IF(BY400&lt;=7,15,IF(BY400&lt;=9.5,16,IF(BY400&lt;=12,17,IF(BY400&lt;=14.5,18,IF(BY400&lt;=17,19,IF(BY400&lt;=19.5,20,IF(BY400&lt;=22,21,IF(BY400&lt;=24.5,22,IF(BY400&lt;=27,23,IF(BY400&lt;=30,24,"Fuera de rango")))))))))))))))))))))))))</f>
        <v>6</v>
      </c>
      <c r="CB400" s="9" t="n">
        <v>-7.5</v>
      </c>
      <c r="CC400" s="10" t="n">
        <f aca="false">18.5- (0.3*H400)</f>
        <v>11</v>
      </c>
      <c r="CD400" s="10" t="n">
        <f aca="false">(CB400)-(CC400)</f>
        <v>-18.5</v>
      </c>
      <c r="CE400" s="10" t="str">
        <f aca="false">IF(CD400="","",IF(CD400&lt;-27.5,"De -30 a -28",IF(CD400&lt;-25,"De -27,5 a -25,5",IF(CD400&lt;-22.5,"De -25 a -23",IF(CD400&lt;-20,"De -22,5 a -20,5",IF(CD400&lt;-17.5,"De -20 a -18",IF(CD400&lt;-15,"De -17,5 a -15,5",IF(CD400&lt;-12.5,"De -15 a -13",IF(CD400&lt;-10,"De -12,5 a -10,5",IF(CD400&lt;-7.5,"De -10 a -8",IF(CD400&lt;-5,"De -7,5 a -5,5",IF(CD400&lt;-2.5,"De -5 a -3",IF(CD400&lt;0,"De -2,5 a -0,5",IF(CD400&lt;=2,"De 0 a 2",IF(CD400&lt;=4.5,"De 2,5 a 4,5",IF(CD400&lt;=7,"De 5 a 7",IF(CD400&lt;=9.5,"De 7,5 a 9,5",IF(CD400&lt;=12,"De 10 a 12",IF(CD400&lt;=14.5,"De 12,5 a 14,5",IF(CD400&lt;=17,"De 15 a 17",IF(CD400&lt;=19.5,"De 17,5 a 19,5",IF(CD400&lt;=22,"De 20 a 22",IF(CD400&lt;=24.5,"De 22,5 a 24,5",IF(CD400&lt;=27,"De 25 a 27","De 27,5 a 30"))))))))))))))))))))))))</f>
        <v>De -20 a -18</v>
      </c>
      <c r="CF400" s="12" t="n">
        <f aca="false">IF(CD400="","",IF(CD400&lt;-27.5,1,IF(CD400&lt;-25,2,IF(CD400&lt;-22.5,3,IF(CD400&lt;-20,4,IF(CD400&lt;-17.5,5,IF(CD400&lt;-15,6,IF(CD400&lt;-12.5,7,IF(CD400&lt;-10,8,IF(CD400&lt;-7.5,9,IF(CD400&lt;-5,10,IF(CD400&lt;-2.5,11,IF(CD400&lt;0,12,IF(CD400&lt;2.5,13,IF(CD400&lt;5,14,IF(CD400&lt;7.5,15,IF(CD400&lt;10,16,IF(CD400&lt;12.5,17,IF(CD400&lt;15,18,IF(CD400&lt;17.5,19,IF(CD400&lt;20,20,IF(CD400&lt;22.5,21,IF(CD400&lt;25,22,IF(CD400&lt;27.5,23,24))))))))))))))))))))))))</f>
        <v>5</v>
      </c>
      <c r="CG400" s="9" t="n">
        <v>-2.75</v>
      </c>
      <c r="CH400" s="10" t="str">
        <f aca="false">IF(CG400="","",IF(AND(CG400&gt;=-10,CG400&lt;=-9.5),"-10 a -9,5",IF(AND(CG400&gt;-9.5,CG400&lt;=-8.5),"-9 a -8,5",IF(AND(CG400&gt;-8.5,CG400&lt;=-7.5),"-8 a -7,5",IF(AND(CG400&gt;-7.5,CG400&lt;=-6.5),"-7 a -6,5",IF(AND(CG400&gt;-6.5,CG400&lt;=-5.5),"-6 a -5,5",IF(AND(CG400&gt;-5.5,CG400&lt;=-4.5),"-5 a -4,5",IF(AND(CG400&gt;-4.5,CG400&lt;=-3.5),"-4 a -3,5",IF(AND(CG400&gt;-3.5,CG400&lt;=-2.5),"-3 a -2,5",IF(CG400=-2.25,"-2,25",IF(AND(CG400&gt;-2.5,CG400&lt;=-1.5),"-2 a -1,5",IF(AND(CG400&gt;-1.5,CG400&lt;=-0.5),"-1 a -0,5",IF(AND(CG400&gt;-0.5,CG400&lt;=0.5),"0 a 0,5",IF(AND(CG400&gt;0.5,CG400&lt;=1.5),"1 a 1,5",IF(AND(CG400&gt;1.5,CG400&lt;=2.5),"2 a 2,5",IF(AND(CG400&gt;2.5,CG400&lt;=3.5),"3 a 3,5",IF(AND(CG400&gt;3.5,CG400&lt;=4.5),"4 a 4,5",IF(AND(CG400&gt;4.5,CG400&lt;=5.5),"5 a 5,5",IF(AND(CG400&gt;5.5,CG400&lt;=6.5),"6 a 6,5",IF(AND(CG400&gt;6.5,CG400&lt;=7.5),"7 a 7,5",IF(AND(CG400&gt;7.5,CG400&lt;=8.5),"8 a 8,5",IF(AND(CG400&gt;8.5,CG400&lt;=9.5),"9 a 9,5",IF(CG400&gt;=10,"10","Fuera de rango")))))))))))))))))))))))</f>
        <v>-3 a -2,5</v>
      </c>
      <c r="CI400" s="11" t="n">
        <f aca="false">IF(CG400="","",IF(CG400=-2.25,"NORMA",IF(CG400&lt;=-9.5,1,IF(CG400&lt;=-8.5,2,IF(CG400&lt;=-7.5,3,IF(CG400&lt;=-6.5,4,IF(CG400&lt;=-5.5,5,IF(CG400&lt;=-4.5,6,IF(CG400&lt;=-3.5,7,IF(CG400&lt;=-2.5,8,IF(CG400&lt;=-1.5,9,IF(CG400&lt;=-0.5,10,IF(CG400&lt;=0.5,11,IF(CG400&lt;=1.5,12,IF(CG400&lt;=2.5,13,IF(CG400&lt;=3.5,14,IF(CG400&lt;=4.5,15,IF(CG400&lt;=5.5,16,IF(CG400&lt;=6.5,17,IF(CG400&lt;=7.5,18,IF(CG400&lt;=8.5,19,IF(CG400&lt;=9.5,20,IF(CG400=10,21,"Fuera de rango")))))))))))))))))))))))</f>
        <v>8</v>
      </c>
      <c r="CJ400" s="9" t="n">
        <v>2.5</v>
      </c>
      <c r="CK400" s="10" t="str">
        <f aca="false">IF(CJ400="","",IF(AND(CJ400&gt;=-6,CJ400&lt;=-5.5),"-6 a -5,5",IF(AND(CJ400&gt;-5.5,CJ400&lt;=-4.5),"-5 a -4,5",IF(AND(CJ400&gt;-4.5,CJ400&lt;=-3.5),"-4 a -3,5",IF(AND(CJ400&gt;-3.5,CJ400&lt;=-2.5),"-3 a -2,5",IF(AND(CJ400&gt;-2.5,CJ400&lt;=-1.5),"-2 a -1,5",IF(AND(CJ400&gt;-1.5,CJ400&lt;=-0.5),"-1 a -0,5",IF(AND(CJ400&gt;-0.5,CJ400&lt;=0.5),"0 a 0,5",IF(AND(CJ400&gt;0.5,CJ400&lt;=1.5),"1 a 1,5",IF(AND(CJ400&gt;1.5,CJ400&lt;2.5),"2",IF(AND(CJ400&gt;=2.5,CJ400&lt;=3),"2,5 a 3",IF(AND(CJ400&gt;3,CJ400&lt;=4),"3,5 a 4",IF(AND(CJ400&gt;4,CJ400&lt;=5),"4,5 a 5",IF(AND(CJ400&gt;5,CJ400&lt;=6),"5,5 a 6",IF(AND(CJ400&gt;6,CJ400&lt;=7),"6,5 a 7",IF(AND(CJ400&gt;7,CJ400&lt;=8),"7,5 a 8",IF(AND(CJ400&gt;8,CJ400&lt;=9.5),"8,5 a 9,5",IF(CJ400=10,"10","Fuera de rango"))))))))))))))))))</f>
        <v>2,5 a 3</v>
      </c>
      <c r="CL400" s="11" t="n">
        <f aca="false">IF(CK400="","",IF(OR(CK400="-6 a -5,5",CK400="-6 - -5,5"),1,IF(OR(CK400="-5 a -4,5",CK400="-5 - -4,5"),2,IF(OR(CK400="-4 a -3,5",CK400="-4 - -3,5"),3,IF(OR(CK400="-3 a -2,5",CK400="-3 - -2,5"),4,IF(OR(CK400="-2 a -1,5",CK400="-2 - -1,5"),5,IF(OR(CK400="-1 a -0,5",CK400="-1 - -0,5"),6,IF(OR(CK400="0 a 0,5",CK400="0 - 0,5"),7,IF(OR(CK400="1 a 1,5",CK400="1 - 1,5"),8,IF(CK400="2","NORMA",IF(OR(CK400="2,5 a 3",CK400="2,5 - 3"),9,IF(OR(CK400="3,5 a 4",CK400="3,5 - 4"),10,IF(OR(CK400="4,5 a 5",CK400="4,5 - 5"),11,IF(OR(CK400="5,5 a 6",CK400="5,5 - 6"),12,IF(OR(CK400="6,5 a 7",CK400="6,5 - 7"),13,IF(OR(CK400="7,5 a 8",CK400="7,5 - 8"),14,IF(OR(CK400="8,5 a 9",CK400="8,5 - 9,5",CK400="9 a 9,5"),15,IF(CK400="10",15,IF(OR(CK400="0,5 a 1",CK400="0,5 - 1"),7,"Fuera de rango")))))))))))))))))))</f>
        <v>9</v>
      </c>
      <c r="CN400" s="10" t="str">
        <f aca="false">IF(CM400=0,"0", " ")</f>
        <v>0</v>
      </c>
      <c r="CO400" s="10" t="str">
        <f aca="false">IF(CM400&gt;0,"EME"," ")</f>
        <v> </v>
      </c>
      <c r="CQ400" s="10" t="str">
        <f aca="false">IF(CP400&gt;0,"0", " ")</f>
        <v> </v>
      </c>
      <c r="CR400" s="10" t="str">
        <f aca="false">IF(CP400&gt;0,"EME"," ")</f>
        <v> </v>
      </c>
      <c r="CS400" s="9" t="n">
        <v>0</v>
      </c>
      <c r="CV400" s="9" t="n">
        <v>0</v>
      </c>
      <c r="CY400" s="9" t="n">
        <v>-1.75</v>
      </c>
      <c r="DB400" s="9" t="n">
        <v>-1</v>
      </c>
      <c r="DC400" s="11" t="str">
        <f aca="false">IF(DB400&lt;0,"2"," ")</f>
        <v>2</v>
      </c>
      <c r="DD400" s="11" t="str">
        <f aca="false">IF(DB400&lt;0,"MIO"," ")</f>
        <v>MIO</v>
      </c>
      <c r="DE400" s="9" t="n">
        <v>0</v>
      </c>
      <c r="DF400" s="10" t="str">
        <f aca="false">IF(DE400&lt;0,"3"," ")</f>
        <v> </v>
      </c>
      <c r="DG400" s="10" t="str">
        <f aca="false">IF(DE400&lt;0,"AST"," ")</f>
        <v> </v>
      </c>
      <c r="DH400" s="9" t="n">
        <v>-0.5</v>
      </c>
      <c r="DI400" s="10" t="str">
        <f aca="false">IF(DH400&lt;0,"3"," ")</f>
        <v>3</v>
      </c>
      <c r="DJ400" s="10" t="str">
        <f aca="false">IF(DH400&lt;0,"AST"," ")</f>
        <v>AST</v>
      </c>
      <c r="DK400" s="9" t="n">
        <v>0</v>
      </c>
      <c r="DL400" s="10" t="str">
        <f aca="false">IF(DK400&gt;0,"4"," ")</f>
        <v> </v>
      </c>
      <c r="DM400" s="10" t="str">
        <f aca="false">IF(DK400&gt;0,"PRE"," ")</f>
        <v> </v>
      </c>
      <c r="DN400" s="9" t="n">
        <v>0</v>
      </c>
      <c r="DO400" s="10" t="str">
        <f aca="false">IF(DN400&gt;0,"4"," ")</f>
        <v> </v>
      </c>
      <c r="DP400" s="10" t="str">
        <f aca="false">IF(DN400&gt;0,"PRE"," ")</f>
        <v> </v>
      </c>
      <c r="DS400" s="12" t="str">
        <f aca="false">CONCATENATE(CO400,CU400,DA400,DG400,DM400)</f>
        <v>   </v>
      </c>
      <c r="DT400" s="10" t="e">
        <f aca="false" t="array" ref="DT400">_xlfn.IFS(DS400="EME    ","0", DS400=" HIP   ","1", DS400="  MIO  ","2", DS400="   AST ","3", DS400="    PRE","4", DS400="EME   PRE","5", DS400=" HIP  PRE","6", DS400=" HIP AST ","7", DS400="  MIO PRE","8", DS400="  MIOAST ","9", DS400="   ASTPRE","10",DS400=" HIP ASTPRE","11", DS400="  MIOASTPRE","12", DS400="     ","0")</f>
        <v>#N/A</v>
      </c>
      <c r="DV400" s="1" t="e">
        <f aca="false" t="array" ref="DV400">_xlfn.IFS(DU400="SI","2", DU400="NO","1")</f>
        <v>#N/A</v>
      </c>
      <c r="DX400" s="11" t="str">
        <f aca="false">IF(DW400=0,"1","2")</f>
        <v>1</v>
      </c>
      <c r="DY400" s="11" t="str">
        <f aca="false" t="array" ref="DY400">_xlfn.IFS(DW400=0,"0", DW400=0.25, "1", DW400=0.5,"2", DW400=0.75,"3", DW400=1,"4",DW400=1.25,"5", DW400=1.5,"6", DW400=1.75,"7", DW400=2,"8")</f>
        <v>0</v>
      </c>
      <c r="EA400" s="11" t="str">
        <f aca="false">IF(DZ400=0,"1","2")</f>
        <v>1</v>
      </c>
      <c r="EB400" s="11" t="str">
        <f aca="false" t="array" ref="EB400">_xlfn.IFS(DZ400=0,"0", DZ400=0.25, "1", DZ400=0.5,"2", DZ400=0.75,"3", DZ400=1,"4",DZ400=1.25,"5", DZ400=1.5,"6", DZ400=1.75,"7", DZ400=2,"8")</f>
        <v>0</v>
      </c>
      <c r="ED400" s="10" t="str">
        <f aca="false">IF(EC400=0,"1","2")</f>
        <v>1</v>
      </c>
      <c r="EE400" s="11" t="str">
        <f aca="false" t="array" ref="EE400">_xlfn.IFS(EC400=0,"0", EC400=-0.25, "1", EC400=-0.5,"2", EC400=-0.75,"3", EC400=-1,"4",EC400=-1.25,"5", EC400=-1.5,"6", EC400=-1.75,"7", EC400=-2,"8", EC400=-2.25,"9",EC400=-2.5,"10", EC400=-2.75,"11", EC400=-3,"12", EC400=-3.25,"13", EC400=-3.5,"14", EC400=-3.75,"15",EC400=-4,"16")</f>
        <v>0</v>
      </c>
      <c r="EG400" s="10" t="str">
        <f aca="false">IF(EF400=0,"1","2")</f>
        <v>1</v>
      </c>
      <c r="EH400" s="11" t="str">
        <f aca="false" t="array" ref="EH400">_xlfn.IFS(EF400=0,"0", EF400=-0.25, "1", EF400=-0.5,"2", EF400=-0.75,"3", EF400=-1,"4",EF400=-1.25,"5", EF400=-1.5,"6", EF400=-1.75,"7", EF400=-2,"8", EF400=-2.25,"9",EF400=-2.5,"10", EF400=-2.75,"11", EF400=-3,"12", EF400=-3.25,"13", EF400=-3.5,"14", EF400=-3.75,"15",EF400=-4,"16")</f>
        <v>0</v>
      </c>
      <c r="EJ400" s="11" t="str">
        <f aca="false">IF(EI400=0,"1","2")</f>
        <v>1</v>
      </c>
      <c r="EK400" s="11" t="str">
        <f aca="false" t="array" ref="EK400">_xlfn.IFS(EI400=0,"0", EI400=-0.25, "1", EI400=-0.5,"2", EI400=-0.75,"3", EI400=-1,"4",EI400=-1.25,"5", EI400=-1.5,"6", EI400=-1.75,"7", EI400=-2,"8", EI400=-2.25,"9", EI400=-2.25,"9",EI400=-2.5,"10", EI400=-2.75,"11", EI400=-3,"12", EI400=-3.25,"13", EI400=-3.5,"14", EI400=-3.75,"15",EI400=-4,"16", EI400=0.25, "17", EI400=0.5, "18")</f>
        <v>0</v>
      </c>
      <c r="EM400" s="11" t="str">
        <f aca="false">IF(EL400=0,"1","2")</f>
        <v>1</v>
      </c>
      <c r="EN400" s="11" t="str">
        <f aca="false" t="array" ref="EN400">_xlfn.IFS(EL400=0.25,"17",EL400=0.5,"18", EL400=0,"0", EL400=-0.25, "1", EL400=-0.5,"2", EL400=-0.75,"3", EL400=-1,"4",EL400=-1.25,"5", EL400=-1.5,"6", EL400=-1.75,"7", EL400=-2,"8",EL400= -2.25,"9",EL400=-2.5,"10",EL400= -2.75,"11",EL400= -3,"12",EL400= -3.25,"13",EL400= -3.5,"14",EL400= -3.75,"15",EL400=-4,"16")</f>
        <v>0</v>
      </c>
      <c r="EP400" s="11" t="str">
        <f aca="false">IF(EO400=0,"1","2")</f>
        <v>1</v>
      </c>
      <c r="EQ400" s="11" t="str">
        <f aca="false" t="array" ref="EQ400">_xlfn.IFS(EO400=0,"0", EO400=0.25, "1", EO400=0.5,"2", EO400=0.75,"3", EO400=1,"4",EO400=1.25,"5", EO400=1.5,"6", EO400=1.75,"7", EO400=2,"8", EO400=2.25,"9", EO400=2.25,"9",EO400=2.5,"10", EO400=2.75,"11", EO400=3,"12", EO400=3.25,"13", EO400=3.5,"14", EO400=3.75,"15",EO400=4,"16", EO400=-0.25, "17", bq=-0.5, "18")</f>
        <v>0</v>
      </c>
      <c r="ES400" s="11" t="str">
        <f aca="false">IF(ER400=0,"1","2")</f>
        <v>1</v>
      </c>
      <c r="ET400" s="11" t="str">
        <f aca="false" t="array" ref="ET400">_xlfn.IFS(ER400=0,"0", ER400=0.25, "1", ER400=0.5,"2", ER400=0.75,"3", ER400=1,"4",ER400=1.25,"5", ER400=1.5,"6", ER400=1.75,"7", ER400=2,"8", ER400=2.25,"9", ER400=2.25,"9",ER400=2.5,"10", ER400=2.75,"11", ER400=3,"12", ER400=3.25,"13", ER400=3.5,"14", ER400=3.75,"15",ER400=4,"16", ER400=-0.25, "17", bq=-0.5, "18")</f>
        <v>0</v>
      </c>
      <c r="EV400" s="14" t="e">
        <f aca="false">VLOOKUP(EU400,LEYENDA!$G$2:$H$8,2,TRUE())</f>
        <v>#N/A</v>
      </c>
      <c r="EW400" s="14" t="e">
        <f aca="false" t="array" ref="EW400">_xlfn.IFS(EV400="0-5","1", EV400="6-12","2", EV400="13-18","3", EV400="19-24","4", EV400="25-36","5", EV400="37-48","6", EV400="49-60","7")</f>
        <v>#N/A</v>
      </c>
    </row>
    <row r="401" customFormat="false" ht="13.5" hidden="false" customHeight="false" outlineLevel="0" collapsed="false">
      <c r="A401" s="1" t="n">
        <v>125</v>
      </c>
      <c r="B401" s="2" t="n">
        <v>1</v>
      </c>
      <c r="C401" s="33" t="n">
        <v>42656</v>
      </c>
      <c r="E401" s="5" t="str">
        <f aca="false">VLOOKUP(A401,'286'!$A$3:$J$6279,10,FALSE())</f>
        <v>HERNÁNDEZ FERNÁNDEZ, CARLOS</v>
      </c>
      <c r="F401" s="4" t="str">
        <f aca="false">VLOOKUP(A401,'286'!$A$3:$I$1768,3,FALSE())</f>
        <v>HERFERCAR</v>
      </c>
      <c r="G401" s="6" t="n">
        <f aca="false">VLOOKUP(A401,'286'!$A$3:$I$1768,4,FALSE())</f>
        <v>32589</v>
      </c>
      <c r="H401" s="7" t="n">
        <f aca="false">YEAR(C401)-YEAR(G401)</f>
        <v>27</v>
      </c>
      <c r="I401" s="1" t="str">
        <f aca="false">VLOOKUP(H401,LEYENDA!$C$2:$D$6,2,TRUE())</f>
        <v>25-40</v>
      </c>
      <c r="J401" s="5" t="str">
        <f aca="false">VLOOKUP(A401,'286'!$A$3:$I$1768,7,FALSE())</f>
        <v>H</v>
      </c>
      <c r="K401" s="8" t="n">
        <f aca="false">VLOOKUP(A401,'286'!$A$3:$I$1768,2,FALSE())</f>
        <v>0</v>
      </c>
      <c r="L401" s="4" t="str">
        <f aca="false">VLOOKUP(A401,'286'!$A$3:$I$1768,8,FALSE())</f>
        <v>I</v>
      </c>
      <c r="M401" s="4" t="str">
        <f aca="false">VLOOKUP(A401,'286'!$A$3:$I$1768,9,FALSE())</f>
        <v>D</v>
      </c>
      <c r="N401" s="8" t="str">
        <f aca="false">IF(R401=O401, "MISMA","CONTRARIA")</f>
        <v>CONTRARIA</v>
      </c>
      <c r="O401" s="8" t="str">
        <f aca="false" t="array" ref="O401">_xlfn.IFS(L401="D","1", L401="I","2")</f>
        <v>2</v>
      </c>
      <c r="P401" s="8" t="e">
        <f aca="false" t="array" ref="P401">_xlfn.IFS(K401="OD","1", K401="OI","2")</f>
        <v>#N/A</v>
      </c>
      <c r="Q401" s="1" t="str">
        <f aca="false" t="array" ref="Q401">_xlfn.IFS(J401="M","1", J401="H","2")</f>
        <v>2</v>
      </c>
      <c r="R401" s="8" t="str">
        <f aca="false" t="array" ref="R401">_xlfn.IFS(M401="D","1", M401="I","2")</f>
        <v>1</v>
      </c>
      <c r="S401" s="1" t="str">
        <f aca="false" t="array" ref="S401">_xlfn.IFS(N401="CONTRARIA", "1",N401= "MISMA","2")</f>
        <v>1</v>
      </c>
      <c r="T401" s="1" t="str">
        <f aca="false" t="array" ref="T401">_xlfn.IFS(I401="0-12","1", I401="13-24","2", I401="25-40","3", I401="41-60","4", I401="61-100","5")</f>
        <v>3</v>
      </c>
      <c r="U401" s="9" t="n">
        <v>0.5</v>
      </c>
      <c r="V401" s="10" t="str">
        <f aca="false">IF(U401="","",IF(AND(U401&gt;=-9,U401&lt;=-6.5),"-9 a -6,5",IF(AND(U401&gt;=-6,U401&lt;=-3.5),"-6 a -3,5",IF(AND(U401&gt;=-3,U401&lt;=-1),"-3 a -1",IF(U401=-0.5,"-0,5",IF(AND(U401&gt;=0,U401&lt;=2.5),"0 a 2,5",IF(AND(U401&gt;=3,U401&lt;=5.5),"3 a 5,5",IF(AND(U401&gt;=6,U401&lt;=8.5),"6 a 8,5",IF(AND(U401&gt;=9,U401&lt;=20),"9 a 20","Fuera de rango")))))))))</f>
        <v>0 a 2,5</v>
      </c>
      <c r="W401" s="11" t="n">
        <f aca="false">IF(V401="","",IF(V401="-9 a -6,5",2,IF(V401="-6 a -3,5",3,IF(V401="-3 a -1",4,IF(V401="-0,5","NORMA",IF(V401="0 a 2,5",5,IF(V401="3 a 5,5",6,IF(V401="6 a 8,5",7,IF(V401="9 a 20",8,"Fuera de rango")))))))))</f>
        <v>5</v>
      </c>
      <c r="X401" s="9" t="n">
        <v>16</v>
      </c>
      <c r="Y401" s="11" t="str">
        <f aca="false">IF(X401="","",IF(AND(X401&gt;=0,X401&lt;=4),"0 a 4",IF(AND(X401&gt;=4.5,X401&lt;=8.5),"4,5 a 8,5",IF(X401=9,"9",IF(AND(X401&gt;=9.5,X401&lt;=13),"9,5 a 13",IF(AND(X401&gt;=13.5,X401&lt;=20),"13,5 a 20",IF(AND(X401&gt;=20.5,X401&lt;=35),"20,5 a 35","Fuera de rango")))))))</f>
        <v>13,5 a 20</v>
      </c>
      <c r="Z401" s="11" t="n">
        <f aca="false">IF(Y401="","",IF(Y401="0 a 4",1,IF(Y401="4,5 a 8,5",2,IF(Y401="9","NORMA",IF(Y401="9,5 a 13",3,IF(Y401="13,5 a 20",4,IF(Y401="20,5 a 35",5,"Fuera de rango")))))))</f>
        <v>4</v>
      </c>
      <c r="AA401" s="9" t="n">
        <v>18</v>
      </c>
      <c r="AB401" s="10" t="str">
        <f aca="false">IF(AA401="","",IF(AND(AA401&gt;=0,AA401&lt;=9),"0 a 9",IF(AND(AA401&gt;=9.5,AA401&lt;=18.5),"9,5 a 18,5",IF(AA401=19,"19",IF(AND(AA401&gt;=19.5,AA401&lt;=28),"19,5 a 28",IF(AND(AA401&gt;=28.5,AA401&lt;=40),"28,5 a 40","Fuera de rango"))))))</f>
        <v>9,5 a 18,5</v>
      </c>
      <c r="AC401" s="11" t="n">
        <f aca="false" t="array" ref="AC401">_xlfn.IFS(AB401="","",AB401="0 a 9",1,AB401="9,5 a 18,5",2,AB401="19","NORMA",AB401="19,5 a 28",3,AB401="28,5 a 40",4,TRUE(),"Fuera de rango")</f>
        <v>2</v>
      </c>
      <c r="AD401" s="9" t="n">
        <v>11</v>
      </c>
      <c r="AE401" s="10" t="str">
        <f aca="false">IF(AD401="","",IF(AND(AD401&gt;=-10,AD401&lt;=0),"De -10 a 0",IF(AND(AD401&gt;=0.5,AD401&lt;=9.5),"0,5 a 9,5",IF(AD401=10,"10",IF(AND(AD401&gt;=10.5,AD401&lt;=20),"10,5 a 20",IF(AND(AD401&gt;=20.5,AD401&lt;=40),"20,5 a 40","Fuera de rango"))))))</f>
        <v>10,5 a 20</v>
      </c>
      <c r="AF401" s="12" t="n">
        <f aca="false">IF(AD401="","",IF(AND(AD401&gt;=-10,AD401&lt;=0),1,IF(AND(AD401&gt;=0.5,AD401&lt;=9.5),2,IF(AD401=10,"NORMA",IF(AND(AD401&gt;=10.5,AD401&lt;=20),3,IF(AND(AD401&gt;=20.5,AD401&lt;=40),4,""))))))</f>
        <v>3</v>
      </c>
      <c r="AG401" s="9" t="n">
        <v>8</v>
      </c>
      <c r="AH401" s="10" t="str">
        <f aca="false">IF(AG401="","",IF(AND(AG401&gt;=0,AG401&lt;=4),"0 a 4",IF(AND(AG401&gt;=4.5,AG401&lt;=8.5),"4,5 a 8,5",IF(AG401=9,"9",IF(AND(AG401&gt;=9.5,AG401&lt;=13),"9,5 a 13",IF(AND(AG401&gt;=13.5,AG401&lt;=25),"13,5 a 25","Fuera de rango"))))))</f>
        <v>4,5 a 8,5</v>
      </c>
      <c r="AI401" s="10" t="n">
        <f aca="false">IF(AH401="","",IF(AH401="0 a 4",1,IF(AH401="4,5 a 8,5",2,IF(AH401="9","NORMA",IF(AH401="9,5 a 13",3,IF(AH401="13,5 a 25",4,""))))))</f>
        <v>2</v>
      </c>
      <c r="AJ401" s="9" t="n">
        <v>4</v>
      </c>
      <c r="AK401" s="10" t="str">
        <f aca="false">IF(AJ401="","",IF(AND(AJ401&gt;=-15,AJ401&lt;=-10.5),"-15 a -10,5",IF(AND(AJ401&gt;=-10,AJ401&lt;=-4),"-10 a -4",IF(AND(AJ401&gt;=-4.5,AJ401&lt;=0),"-4,5 a 0",IF(AND(AJ401&gt;=0.5,AJ401&lt;=4.5),"0,5 a 4,5",IF(AJ401=5,"5",IF(AND(AJ401&gt;=5.5,AJ401&lt;=10),"5,5 a 10",IF(AND(AJ401&gt;=10.5,AJ401&lt;=20),"10,5 a 20","Fuera de rango"))))))))</f>
        <v>0,5 a 4,5</v>
      </c>
      <c r="AL401" s="11" t="n">
        <f aca="false">IF(AK401="","",IF(AK401="-15 a -10,5",1,IF(AK401="-10 a -4",2,IF(AK401="-4,5 a 0",3,IF(AK401="0,5 a 4,5",4,IF(AK401="5","NORMA",IF(AK401="5,5 a 10",5,IF(AK401="10,5 a 20",6,"Error"))))))))</f>
        <v>4</v>
      </c>
      <c r="AM401" s="9" t="n">
        <v>0</v>
      </c>
      <c r="AN401" s="10" t="str">
        <f aca="false">IF(AM401="","",IF(AND(AM401&gt;=-7.5,AM401&lt;=-5.5),"-7,5 a -5,5",IF(AND(AM401&gt;=-5,AM401&lt;=-3),"-5 a -3",IF(AND(AM401&gt;=-2.5,AM401&lt;=-0.5),"-2,5 a -0,5",IF(AM401=0,"0,00",IF(AND(AM401&gt;=0.5,AM401&lt;=2.5),"0,5 a 2,5",IF(AND(AM401&gt;=3,AM401&lt;=5),"3 a 5",IF(AND(AM401&gt;=5.5,AM401&lt;=7.5),"5,5 a 7,5",IF(AND(AM401&gt;=8,AM401&lt;=10),"8 a 10","Fuera de rango")))))))))</f>
        <v>0,00</v>
      </c>
      <c r="AO401" s="11" t="str">
        <f aca="false">IF(AN401="","",IF(AN401="-7,5 a -5,5",1,IF(AN401="-5 a -3",2,IF(AN401="-2,5 a -0,5",3,IF(AN401="0,00","NORMA",IF(AN401="0,5 a 2,5",4,IF(AN401="3 a 5",5,IF(AN401="5,5 a 7,5",6,IF(AN401="8 a 10",7,"Error")))))))))</f>
        <v>NORMA</v>
      </c>
      <c r="AP401" s="9" t="n">
        <v>2</v>
      </c>
      <c r="AQ401" s="10" t="str">
        <f aca="false">IF(AP401="","",IF(AND(AP401&gt;=-20,AP401&lt;=-9.5),"-20 a -9,5",IF(AND(AP401&gt;=-9,AP401&lt;=-6.5),"-9 a -6,5",IF(AP401=-6,"-6",IF(AND(AP401&gt;=-5.5,AP401&lt;=-3),"-5,5 a -3",IF(AND(AP401&gt;=-2.5,AP401&lt;=0),"-2,5 a 0",IF(AND(AP401&gt;=0.5,AP401&lt;=3),"0,5 a 3",IF(AND(AP401&gt;=3.5,AP401&lt;=6),"3,5 a 6",IF(AND(AP401&gt;=6.5,AP401&lt;=9),"6,5 a 9",IF(AND(AP401&gt;=9.5,AP401&lt;=20),"9,5 a 20","Fuera de rango"))))))))))</f>
        <v>0,5 a 3</v>
      </c>
      <c r="AR401" s="11" t="n">
        <f aca="false">IF(AQ401="","",IF(AQ401="-20 a -9,5",1,IF(AQ401="-9 a -6,5",2,IF(AQ401="-6","NORMA",IF(AQ401="-5,5 a -3",3,IF(AQ401="-2,5 a 0",4,IF(AQ401="0,5 a 3",5,IF(AQ401="3,5 a 6",6,IF(AQ401="6,5 a 9",7,IF(AQ401="9,5 a 20",8,""))))))))))</f>
        <v>5</v>
      </c>
      <c r="AS401" s="9" t="n">
        <v>6</v>
      </c>
      <c r="AT401" s="10" t="str">
        <f aca="false">IF(AS401="","",IF(AND(AS401&gt;=-16,AS401&lt;=-14),"-16 a -14",IF(AND(AS401&gt;=-13.5,AS401&lt;=-11.5),"-13,5 a -11,5",IF(AND(AS401&gt;=-11,AS401&lt;=-9),"-11 a -9",IF(AND(AS401&gt;=-8.5,AS401&lt;=-6.5),"-8,5 a -6,5",IF(AND(AS401&gt;=-6,AS401&lt;=-4),"-6 a -4",IF(AND(AS401&gt;=-3.5,AS401&lt;=-1.5),"-3,5 a -1,5",IF(AND(AS401&gt;=-1,AS401&lt;=1),"-1 a 1",IF(AND(AS401&gt;=1.5,AS401&lt;=3.5),"1,5 a 3,5",IF(AND(AS401&gt;=4,AS401&lt;=6),"4 a 6",IF(AND(AS401&gt;=6.5,AS401&lt;=8.5),"6,5 a 8,5",IF(AND(AS401&gt;=9,AS401&lt;=11),"9 a 11",IF(AND(AS401&gt;=11.5,AS401&lt;=13.5),"11,5 a 13,5",IF(AND(AS401&gt;=14,AS401&lt;=16),"14 a 16",IF(AND(AS401&gt;=16.5,AS401&lt;=18.5),"16,5 a 18,5",IF(AND(AS401&gt;=19,AS401&lt;=21),"19 a 21","Fuera de rango"))))))))))))))))</f>
        <v>4 a 6</v>
      </c>
      <c r="AU401" s="11" t="str">
        <f aca="false" t="array" ref="AU401">IF(AT401="","",_xlfn.IFS(AT401="-16 a -14",1,AT401="-13,5 a -11,5",2,AT401="-11 a -9",3,AT401="-8,5 a -6,5",4,AT401="-6 a -4",5,AT401="-3,5 a -1,5",6,AT401="-1 a 1",7,AT401="1,5 a 3,5",8,AT401="4 a 6","NORMA",AT401="6,5 a 8,5",9,AT401="9 a 11",10,AT401="11,5 a 13,5",11,AT401="14 a 16",12,AT401="16,5 a 18,5",13,AT401="19 a 21",14,TRUE(),""))</f>
        <v>NORMA</v>
      </c>
      <c r="AV401" s="9" t="n">
        <v>1.5</v>
      </c>
      <c r="AW401" s="10" t="str">
        <f aca="false">IF(AV401="","",IF(AND(AV401&gt;=-1,AV401&lt;=-0.5),"-1 a -0,5",IF(AND(AV401&gt;-0.5,AV401&lt;=0),"De -0,5 a 0",IF(AND(AV401&gt;=0.25,AV401&lt;=0.75),"0,25 a 0,75",IF(AND(AV401&gt;=1,AV401&lt;=1.5),"1 a 1,5",IF(AND(AV401&gt;=1.75,AV401&lt;=2.25),"1,75 a 2,25",IF(AND(AV401&gt;=2.5,AV401&lt;=3),"2,5 a 3",IF(AND(AV401&gt;=3.25,AV401&lt;=3.75),"3,25 a 3,75","Fuera de rango"))))))))</f>
        <v>1 a 1,5</v>
      </c>
      <c r="AX401" s="10" t="n">
        <f aca="false">IF(AW401="","",IF(OR(AW401="-1 a -0,5",AW401="-1 a -0.5"),1,IF(OR(AW401="De -0,5 a 0",AW401="-0,5 a 0",AW401="De -0.5 a 0"),2,IF(OR(AW401="0,25 a 0,75",AW401="0.25 a 0.75"),"NORMA",IF(OR(AW401="1 a 1,5",AW401="1 a 1.5"),3,IF(OR(AW401="1,75 a 2,25",AW401="1.75 a 2.25"),4,IF(OR(AW401="2,5 a 3",AW401="2.5 a 3"),5,IF(OR(AW401="3,25 a 3,75",AW401="3.25 a 3.75"),6,""))))))))</f>
        <v>3</v>
      </c>
      <c r="AY401" s="9" t="n">
        <v>-2</v>
      </c>
      <c r="AZ401" s="10" t="str">
        <f aca="false">IF(AY401="","",IF(AND(AY401&gt;=-20,AY401&lt;=-9.5),"-20 a -9,5",IF(AND(AY401&gt;=-9,AY401&lt;=-6.5),"-9 a -6,5",IF(AY401=-6,"-6",IF(AND(AY401&gt;=-5.5,AY401&lt;=-3),"-5,5 a -3",IF(AND(AY401&gt;=-2.5,AY401&lt;=0),"-2,5 a 0",IF(AND(AY401&gt;=0.5,AY401&lt;=3),"0,5 a 3",IF(AND(AY401&gt;=3.5,AY401&lt;=6),"3,5 a 6","Fuera de rango"))))))))</f>
        <v>-2,5 a 0</v>
      </c>
      <c r="BA401" s="11" t="n">
        <f aca="false">IF(AZ401="","",IF(AZ401="-20 a -9,5",1,IF(AZ401="-9 a -6,5",2,IF(AZ401="-6","NORMA",IF(AZ401="-5,5 a -3",3,IF(AZ401="-2,5 a 0",4,IF(AZ401="0,5 a 3",5,IF(AZ401="3,5 a 6",6,""))))))))</f>
        <v>4</v>
      </c>
      <c r="BB401" s="9" t="n">
        <v>10</v>
      </c>
      <c r="BC401" s="10" t="str">
        <f aca="false" t="array" ref="BC401">IF(BB401="","",_xlfn.IFS(AND(BB401&gt;=0,BB401&lt;=2),"0 a 2",AND(BB401&gt;=2.5,BB401&lt;=4.5),"2,5 a 4,5",AND(BB401&gt;=5,BB401&lt;=7),"5 a 7",AND(BB401&gt;=7.5,BB401&lt;=9.5),"7,5 a 9,5",AND(BB401&gt;=10,BB401&lt;=12),"10 a 12",AND(BB401&gt;=12.5,BB401&lt;=14.5),"12,5 a 14,5",BB401=15,"15",AND(BB401&gt;=15.5,BB401&lt;=17.5),"15,5 a 17,5",AND(BB401&gt;=18,BB401&lt;=20),"18 a 20",AND(BB401&gt;=20.5,BB401&lt;=22.5),"20,5 a 22,5",AND(BB401&gt;=23,BB401&lt;=25),"23 a 25",TRUE(),"Fuera de rango"))</f>
        <v>10 a 12</v>
      </c>
      <c r="BD401" s="11" t="n">
        <f aca="false" t="array" ref="BD401">IF(BC401="","",_xlfn.IFS(BC401="0 a 2",1,BC401="2,5 a 4,5",2,BC401="5 a 7",3,BC401="7,5 a 9,5",4,BC401="10 a 12",5,BC401="12,5 a 14,5",6,BC401="15","NORMA",BC401="15,5 a 17,5",7,BC401="18 a 20",8,BC401="20,5 a 22,5",9,BC401="23 a 25",10,TRUE(),"Fuera de rango"))</f>
        <v>5</v>
      </c>
      <c r="BE401" s="9" t="n">
        <v>16</v>
      </c>
      <c r="BF401" s="10" t="str">
        <f aca="false">IF(BE401="","",IF(AND(BE401&gt;=-20,BE401&lt;=-10),"-20 a -10",IF(AND(BE401&gt;=-9.5,BE401&lt;=0.5),"-9,5 a 0,5",IF(AND(BE401&gt;=1,BE401&lt;=11),"1 a 11",IF(AND(BE401&gt;=11.5,BE401&lt;=20.5),"11,5 a 20,5",IF(BE401=21,"21",IF(AND(BE401&gt;=21.5,BE401&lt;=31.5),"21,5 a 31,5",IF(AND(BE401&gt;=32,BE401&lt;=42),"32 a 42","Fuera de rango"))))))))</f>
        <v>11,5 a 20,5</v>
      </c>
      <c r="BG401" s="11" t="n">
        <f aca="false">IF(BF401="","",IF(BF401="-20 a -10",1,IF(BF401="-9,5 a 0,5",2,IF(BF401="1 a 11",3,IF(BF401="11,5 a 20,5",4,IF(BF401="21","NORMA",IF(BF401="21,5 a 31,5",5,IF(BF401="32 a 42",6,""))))))))</f>
        <v>4</v>
      </c>
      <c r="BH401" s="9" t="n">
        <v>4</v>
      </c>
      <c r="BI401" s="10" t="str">
        <f aca="false">IF(BH401="","",IF(AND(BH401&gt;=-20,BH401&lt;=-15),"-20 a -15",IF(AND(BH401&gt;=-14.5,BH401&lt;=-9.5),"-14,5 a -9,5",IF(AND(BH401&gt;=-9,BH401&lt;=-4),"-9 a -4",IF(AND(BH401&gt;=-3.5,BH401&lt;=2.5),"-3,5 a 2,5",IF(AND(BH401&gt;=3,BH401&lt;=8),"3 a 8",IF(AND(BH401&gt;=8.5,BH401&lt;=14.5),"8,5 a 14,5",IF(BH401=15,"15",IF(AND(BH401&gt;=15.5,BH401&lt;=20.5),"15,5 a 20,5",IF(AND(BH401&gt;=21,BH401&lt;=26),"21 a 26","Fuera de rango"))))))))))</f>
        <v>3 a 8</v>
      </c>
      <c r="BJ401" s="11" t="n">
        <f aca="false">IF(BI401="","",IF(BI401="-20 a -15",1,IF(BI401="-14,5 a -9,5",2,IF(BI401="-9 a -4",3,IF(BI401="-3,5 a 2,5",4,IF(BI401="3 a 8",5,IF(BI401="8,5 a 14,5",6,IF(BI401="15","NORMA",IF(BI401="15,5 a 20,5",7,IF(BI401="21 a 26",8,IF(BI401="26,5 a 31,5",9,"")))))))))))</f>
        <v>5</v>
      </c>
      <c r="BK401" s="9" t="n">
        <v>0</v>
      </c>
      <c r="BL401" s="10" t="str">
        <f aca="false">IF(BK401="","",IF(AND(BK401&gt;=0,BK401&lt;=2),"0 - 2",IF(AND(BK401&gt;=2.5,BK401&lt;=4.5),"2,5 - 4,5",IF(AND(BK401&gt;=5,BK401&lt;=7),"5 - 7",IF(AND(BK401&gt;=7.5,BK401&lt;=9.5),"7,5 - 9,5",IF(AND(BK401&gt;=10,BK401&lt;=12),"10 - 12",IF(AND(BK401&gt;=12.5,BK401&lt;=13.5),"12,5 - 13,5",IF(BK401=14,"14",IF(AND(BK401&gt;=14.5,BK401&lt;=16.5),"14,5 - 16,5",IF(AND(BK401&gt;=17,BK401&lt;=19),"17 - 19",IF(AND(BK401&gt;=19.5,BK401&lt;=21.5),"19,5 - 21,5",IF(AND(BK401&gt;=22,BK401&lt;=24),"22 - 24",IF(AND(BK401&gt;=24.5,BK401&lt;=26.5),"24,5 - 26,5",IF(AND(BK401&gt;=27,BK401&lt;=29),"27 - 29",IF(AND(BK401&gt;=29.5,BK401&lt;=30),"29,5 - 30","Fuera de rango")))))))))))))))</f>
        <v>0 - 2</v>
      </c>
      <c r="BM401" s="11" t="n">
        <f aca="false">IF(BL401="","",IF(BL401="0 - 2",1,IF(BL401="2,5 - 4,5",2,IF(BL401="5 - 7",3,IF(BL401="7,5 - 9,5",4,IF(BL401="10 - 12",5,IF(BL401="12,5 - 13,5",6,IF(BL401="14","NORMA",IF(BL401="14,5 - 16,5",7,IF(BL401="17 - 19",8,IF(BL401="19,5 - 21,5",9,IF(BL401="22 - 24",10,IF(BL401="24,5 - 26,5",11,IF(BL401="27 - 29",12,IF(BL401="29,5 - 30",13,"")))))))))))))))</f>
        <v>1</v>
      </c>
      <c r="BN401" s="9" t="n">
        <v>15</v>
      </c>
      <c r="BO401" s="11" t="str">
        <f aca="false">IF(BN401="","",IF(AND(BN401&gt;=-20,BN401&lt;=-10),"-20 a -10",IF(AND(BN401&gt;=-9.5,BN401&lt;=0.5),"-9,5 a 0,5",IF(AND(BN401&gt;=1,BN401&lt;=11),"1 a 11",IF(AND(BN401&gt;=11.5,BN401&lt;=21.5),"11,5 a 21,5",IF(BN401=22,"22",IF(AND(BN401&gt;=22.5,BN401&lt;=32.5),"22,5 a 32,5",IF(AND(BN401&gt;=33,BN401&lt;=43),"33 a 43","Fuera de rango"))))))))</f>
        <v>11,5 a 21,5</v>
      </c>
      <c r="BP401" s="11" t="n">
        <f aca="false">IF(BO401="","",IF(BO401="-20 a -10",1,IF(BO401="-9,5 a 0,5",2,IF(BO401="1 a 11",3,IF(BO401="11,5 a 21,5",4,IF(BO401="22","NORMA",IF(BO401="22,5 a 32,5",5,IF(BO401="33 a 43",6,""))))))))</f>
        <v>4</v>
      </c>
      <c r="BQ401" s="9" t="n">
        <v>9</v>
      </c>
      <c r="BR401" s="10" t="str">
        <f aca="false">IF(BQ401="","",IF(AND(BQ401&gt;=-20,BQ401&lt;=-15),"-20 a -15",IF(AND(BQ401&gt;=-14.5,BQ401&lt;=-9.5),"-14,5 a -9,5",IF(AND(BQ401&gt;=-9,BQ401&lt;=-4),"-9 a -4",IF(AND(BQ401&gt;=-3.5,BQ401&lt;=2.5),"-3,5 a 2,5",IF(AND(BQ401&gt;=3,BQ401&lt;=8),"3 a 8",IF(AND(BQ401&gt;=8.5,BQ401&lt;=13.5),"8,5 a 13,5",IF(AND(BQ401&gt;=14,BQ401&lt;=17.5),"14 a 17,5",IF(BQ401=18,"18",IF(AND(BQ401&gt;=18.5,BQ401&lt;=23.5),"18,5 a 23,5",IF(AND(BQ401&gt;=24,BQ401&lt;=29),"24 a 29",IF(AND(BQ401&gt;=29.5,BQ401&lt;=34.5),"29,5 a 34,5",IF(AND(BQ401&gt;=35,BQ401&lt;=40),"35 a 40","Fuera de rango")))))))))))))</f>
        <v>8,5 a 13,5</v>
      </c>
      <c r="BS401" s="11" t="n">
        <f aca="false">IF(BR401="","",IF(BR401="-20 a -15",1,IF(BR401="-14,5 a -9,5",2,IF(BR401="-9 a -4",3,IF(BR401="-3,5 a 2,5",4,IF(BR401="3 a 8",5,IF(BR401="8,5 a 13,5",6,IF(BR401="14 a 17,5",7,IF(BR401="18","NORMA",IF(BR401="18,5 a 23,5",8,IF(BR401="24 a 29",9,IF(BR401="29,5 a 34,5",10,IF(BR401="35 a 40",11,"")))))))))))))</f>
        <v>6</v>
      </c>
      <c r="BT401" s="9" t="n">
        <v>0</v>
      </c>
      <c r="BU401" s="10" t="str">
        <f aca="false">IF(BT401="","",IF(AND(BT401&gt;=-20,BT401&lt;=-18),"-20 a -18",IF(AND(BT401&gt;=-17.5,BT401&lt;=-15.5),"-17,5 a -15,5",IF(AND(BT401&gt;=-15,BT401&lt;=-13),"-15 a -13",IF(AND(BT401&gt;=-12.5,BT401&lt;=-10.5),"-12,5 a -10,5",IF(AND(BT401&gt;=-10,BT401&lt;=-8),"-10 a -8",IF(AND(BT401&gt;=-7.5,BT401&lt;=-5.5),"-7,5 a -5,5",IF(AND(BT401&gt;=-5,BT401&lt;=-3),"-5 a -3",IF(AND(BT401&gt;=-2.5,BT401&lt;=-0.5),"-2,5 a -0,5",IF(BT401=0,"0",IF(AND(BT401&gt;=0.5,BT401&lt;=2.5),"0,5 a 2,5",IF(AND(BT401&gt;=3,BT401&lt;=5),"3 a 5",IF(AND(BT401&gt;=5.5,BT401&lt;=7.5),"5,5 a 7,5",IF(AND(BT401&gt;=8,BT401&lt;=10),"8 a 10",IF(AND(BT401&gt;=10.5,BT401&lt;=12.5),"10,5 a 12,5",IF(AND(BT401&gt;=13,BT401&lt;=15),"13 a 15",IF(AND(BT401&gt;=15.5,BT401&lt;=17.5),"15,5 a 17,5",IF(AND(BT401&gt;=18,BT401&lt;=20),"18 a 20","Fuera de rango"))))))))))))))))))</f>
        <v>0</v>
      </c>
      <c r="BV401" s="11" t="str">
        <f aca="false">IF(BT401="","",IF(BT401=0,"NORMA",IF(AND(BT401&gt;=-20,BT401&lt;=-18),2,IF(AND(BT401&gt;=-17.5,BT401&lt;=-15.5),2,IF(AND(BT401&gt;=-15,BT401&lt;=-13),3,IF(AND(BT401&gt;=-12.5,BT401&lt;=-10.5),4,IF(AND(BT401&gt;=-10,BT401&lt;=-8),5,IF(AND(BT401&gt;=-7.5,BT401&lt;=-5.5),6,IF(AND(BT401&gt;=-5,BT401&lt;=-3),7,IF(AND(BT401&gt;=-2.5,BT401&lt;=-0.5),8,IF(AND(BT401&gt;=0.5,BT401&lt;=2.5),9,IF(AND(BT401&gt;=3,BT401&lt;=5),10,IF(AND(BT401&gt;=5.5,BT401&lt;=7.5),11,IF(AND(BT401&gt;=8,BT401&lt;=10),12,IF(AND(BT401&gt;=10.5,BT401&lt;=12.5),13,IF(AND(BT401&gt;=13,BT401&lt;=15),14,IF(AND(BT401&gt;=15.5,BT401&lt;=17.5),15,IF(AND(BT401&gt;=18,BT401&lt;=20),16,"Fuera de rango"))))))))))))))))))</f>
        <v>NORMA</v>
      </c>
      <c r="BW401" s="9" t="n">
        <v>-7.75</v>
      </c>
      <c r="BX401" s="10" t="n">
        <f aca="false">18.5- (0.3*H401)</f>
        <v>10.4</v>
      </c>
      <c r="BY401" s="10" t="n">
        <f aca="false">(BW401)-(BX401)</f>
        <v>-18.15</v>
      </c>
      <c r="BZ401" s="10" t="str">
        <f aca="false">IF(BY401="","",IF(BY401&lt;-27.5,"De -30 a -28",IF(BY401&lt;-25,"De -27,5 a -25,5",IF(BY401&lt;-22.5,"De -25 a -23",IF(BY401&lt;-20,"De -22,5 a -20,5",IF(BY401&lt;-17.5,"De -20 a -18",IF(BY401&lt;-15,"De -17,5 a -15,5",IF(BY401&lt;-12.5,"De -15 a -13",IF(BY401&lt;-10,"De -12,5 a -10,5",IF(BY401&lt;-7.5,"De -10 a -8",IF(BY401&lt;-5,"De -7,5 a -5,5",IF(BY401&lt;-2.5,"De -5 a -3",IF(BY401&lt;0,"De -2,5 a -0,5",IF(BY401&lt;2.5,"De 0 a 2",IF(BY401&lt;5,"De 2,5 a 4,5",IF(BY401&lt;7.5,"De 5 a 7",IF(BY401&lt;10,"De 7,5 a 9,5",IF(BY401&lt;12.5,"De 10 a 12",IF(BY401&lt;15,"De 12,5 a 14,5",IF(BY401&lt;17.5,"De 15 a 17",IF(BY401&lt;20,"De 17,5 a 19,5",IF(BY401&lt;22.5,"De 20 a 22",IF(BY401&lt;25,"De 22,5 a 24,5",IF(BY401&lt;27.5,"De 25 a 27","De 27,5 a 30"))))))))))))))))))))))))</f>
        <v>De -20 a -18</v>
      </c>
      <c r="CA401" s="12" t="n">
        <f aca="false">IF(BY401="","",IF(BY401&lt;=-28,1,IF(BY401&lt;=-25.5,2,IF(BY401&lt;=-23,3,IF(BY401&lt;=-20.5,4,IF(BY401&lt;=-18,5,IF(BY401&lt;=-15.5,6,IF(BY401&lt;=-13,7,IF(BY401&lt;=-10.5,8,IF(BY401&lt;=-8,9,IF(BY401&lt;=-5.5,10,IF(BY401&lt;=-3,11,IF(BY401&lt;=-0.5,12,IF(BY401&lt;=2,13,IF(BY401&lt;=4.5,14,IF(BY401&lt;=7,15,IF(BY401&lt;=9.5,16,IF(BY401&lt;=12,17,IF(BY401&lt;=14.5,18,IF(BY401&lt;=17,19,IF(BY401&lt;=19.5,20,IF(BY401&lt;=22,21,IF(BY401&lt;=24.5,22,IF(BY401&lt;=27,23,IF(BY401&lt;=30,24,"Fuera de rango")))))))))))))))))))))))))</f>
        <v>5</v>
      </c>
      <c r="CB401" s="9" t="n">
        <v>-5.5</v>
      </c>
      <c r="CC401" s="10" t="n">
        <f aca="false">18.5- (0.3*H401)</f>
        <v>10.4</v>
      </c>
      <c r="CD401" s="10" t="n">
        <f aca="false">(CB401)-(CC401)</f>
        <v>-15.9</v>
      </c>
      <c r="CE401" s="10" t="str">
        <f aca="false">IF(CD401="","",IF(CD401&lt;-27.5,"De -30 a -28",IF(CD401&lt;-25,"De -27,5 a -25,5",IF(CD401&lt;-22.5,"De -25 a -23",IF(CD401&lt;-20,"De -22,5 a -20,5",IF(CD401&lt;-17.5,"De -20 a -18",IF(CD401&lt;-15,"De -17,5 a -15,5",IF(CD401&lt;-12.5,"De -15 a -13",IF(CD401&lt;-10,"De -12,5 a -10,5",IF(CD401&lt;-7.5,"De -10 a -8",IF(CD401&lt;-5,"De -7,5 a -5,5",IF(CD401&lt;-2.5,"De -5 a -3",IF(CD401&lt;0,"De -2,5 a -0,5",IF(CD401&lt;=2,"De 0 a 2",IF(CD401&lt;=4.5,"De 2,5 a 4,5",IF(CD401&lt;=7,"De 5 a 7",IF(CD401&lt;=9.5,"De 7,5 a 9,5",IF(CD401&lt;=12,"De 10 a 12",IF(CD401&lt;=14.5,"De 12,5 a 14,5",IF(CD401&lt;=17,"De 15 a 17",IF(CD401&lt;=19.5,"De 17,5 a 19,5",IF(CD401&lt;=22,"De 20 a 22",IF(CD401&lt;=24.5,"De 22,5 a 24,5",IF(CD401&lt;=27,"De 25 a 27","De 27,5 a 30"))))))))))))))))))))))))</f>
        <v>De -17,5 a -15,5</v>
      </c>
      <c r="CF401" s="12" t="n">
        <f aca="false">IF(CD401="","",IF(CD401&lt;-27.5,1,IF(CD401&lt;-25,2,IF(CD401&lt;-22.5,3,IF(CD401&lt;-20,4,IF(CD401&lt;-17.5,5,IF(CD401&lt;-15,6,IF(CD401&lt;-12.5,7,IF(CD401&lt;-10,8,IF(CD401&lt;-7.5,9,IF(CD401&lt;-5,10,IF(CD401&lt;-2.5,11,IF(CD401&lt;0,12,IF(CD401&lt;2.5,13,IF(CD401&lt;5,14,IF(CD401&lt;7.5,15,IF(CD401&lt;10,16,IF(CD401&lt;12.5,17,IF(CD401&lt;15,18,IF(CD401&lt;17.5,19,IF(CD401&lt;20,20,IF(CD401&lt;22.5,21,IF(CD401&lt;25,22,IF(CD401&lt;27.5,23,24))))))))))))))))))))))))</f>
        <v>6</v>
      </c>
      <c r="CG401" s="9" t="n">
        <v>-3.25</v>
      </c>
      <c r="CH401" s="10" t="str">
        <f aca="false">IF(CG401="","",IF(AND(CG401&gt;=-10,CG401&lt;=-9.5),"-10 a -9,5",IF(AND(CG401&gt;-9.5,CG401&lt;=-8.5),"-9 a -8,5",IF(AND(CG401&gt;-8.5,CG401&lt;=-7.5),"-8 a -7,5",IF(AND(CG401&gt;-7.5,CG401&lt;=-6.5),"-7 a -6,5",IF(AND(CG401&gt;-6.5,CG401&lt;=-5.5),"-6 a -5,5",IF(AND(CG401&gt;-5.5,CG401&lt;=-4.5),"-5 a -4,5",IF(AND(CG401&gt;-4.5,CG401&lt;=-3.5),"-4 a -3,5",IF(AND(CG401&gt;-3.5,CG401&lt;=-2.5),"-3 a -2,5",IF(CG401=-2.25,"-2,25",IF(AND(CG401&gt;-2.5,CG401&lt;=-1.5),"-2 a -1,5",IF(AND(CG401&gt;-1.5,CG401&lt;=-0.5),"-1 a -0,5",IF(AND(CG401&gt;-0.5,CG401&lt;=0.5),"0 a 0,5",IF(AND(CG401&gt;0.5,CG401&lt;=1.5),"1 a 1,5",IF(AND(CG401&gt;1.5,CG401&lt;=2.5),"2 a 2,5",IF(AND(CG401&gt;2.5,CG401&lt;=3.5),"3 a 3,5",IF(AND(CG401&gt;3.5,CG401&lt;=4.5),"4 a 4,5",IF(AND(CG401&gt;4.5,CG401&lt;=5.5),"5 a 5,5",IF(AND(CG401&gt;5.5,CG401&lt;=6.5),"6 a 6,5",IF(AND(CG401&gt;6.5,CG401&lt;=7.5),"7 a 7,5",IF(AND(CG401&gt;7.5,CG401&lt;=8.5),"8 a 8,5",IF(AND(CG401&gt;8.5,CG401&lt;=9.5),"9 a 9,5",IF(CG401&gt;=10,"10","Fuera de rango")))))))))))))))))))))))</f>
        <v>-3 a -2,5</v>
      </c>
      <c r="CI401" s="11" t="n">
        <f aca="false">IF(CG401="","",IF(CG401=-2.25,"NORMA",IF(CG401&lt;=-9.5,1,IF(CG401&lt;=-8.5,2,IF(CG401&lt;=-7.5,3,IF(CG401&lt;=-6.5,4,IF(CG401&lt;=-5.5,5,IF(CG401&lt;=-4.5,6,IF(CG401&lt;=-3.5,7,IF(CG401&lt;=-2.5,8,IF(CG401&lt;=-1.5,9,IF(CG401&lt;=-0.5,10,IF(CG401&lt;=0.5,11,IF(CG401&lt;=1.5,12,IF(CG401&lt;=2.5,13,IF(CG401&lt;=3.5,14,IF(CG401&lt;=4.5,15,IF(CG401&lt;=5.5,16,IF(CG401&lt;=6.5,17,IF(CG401&lt;=7.5,18,IF(CG401&lt;=8.5,19,IF(CG401&lt;=9.5,20,IF(CG401=10,21,"Fuera de rango")))))))))))))))))))))))</f>
        <v>8</v>
      </c>
      <c r="CJ401" s="9" t="n">
        <v>1.5</v>
      </c>
      <c r="CK401" s="10" t="str">
        <f aca="false">IF(CJ401="","",IF(AND(CJ401&gt;=-6,CJ401&lt;=-5.5),"-6 a -5,5",IF(AND(CJ401&gt;-5.5,CJ401&lt;=-4.5),"-5 a -4,5",IF(AND(CJ401&gt;-4.5,CJ401&lt;=-3.5),"-4 a -3,5",IF(AND(CJ401&gt;-3.5,CJ401&lt;=-2.5),"-3 a -2,5",IF(AND(CJ401&gt;-2.5,CJ401&lt;=-1.5),"-2 a -1,5",IF(AND(CJ401&gt;-1.5,CJ401&lt;=-0.5),"-1 a -0,5",IF(AND(CJ401&gt;-0.5,CJ401&lt;=0.5),"0 a 0,5",IF(AND(CJ401&gt;0.5,CJ401&lt;=1.5),"1 a 1,5",IF(AND(CJ401&gt;1.5,CJ401&lt;2.5),"2",IF(AND(CJ401&gt;=2.5,CJ401&lt;=3),"2,5 a 3",IF(AND(CJ401&gt;3,CJ401&lt;=4),"3,5 a 4",IF(AND(CJ401&gt;4,CJ401&lt;=5),"4,5 a 5",IF(AND(CJ401&gt;5,CJ401&lt;=6),"5,5 a 6",IF(AND(CJ401&gt;6,CJ401&lt;=7),"6,5 a 7",IF(AND(CJ401&gt;7,CJ401&lt;=8),"7,5 a 8",IF(AND(CJ401&gt;8,CJ401&lt;=9.5),"8,5 a 9,5",IF(CJ401=10,"10","Fuera de rango"))))))))))))))))))</f>
        <v>1 a 1,5</v>
      </c>
      <c r="CL401" s="11" t="n">
        <f aca="false">IF(CK401="","",IF(OR(CK401="-6 a -5,5",CK401="-6 - -5,5"),1,IF(OR(CK401="-5 a -4,5",CK401="-5 - -4,5"),2,IF(OR(CK401="-4 a -3,5",CK401="-4 - -3,5"),3,IF(OR(CK401="-3 a -2,5",CK401="-3 - -2,5"),4,IF(OR(CK401="-2 a -1,5",CK401="-2 - -1,5"),5,IF(OR(CK401="-1 a -0,5",CK401="-1 - -0,5"),6,IF(OR(CK401="0 a 0,5",CK401="0 - 0,5"),7,IF(OR(CK401="1 a 1,5",CK401="1 - 1,5"),8,IF(CK401="2","NORMA",IF(OR(CK401="2,5 a 3",CK401="2,5 - 3"),9,IF(OR(CK401="3,5 a 4",CK401="3,5 - 4"),10,IF(OR(CK401="4,5 a 5",CK401="4,5 - 5"),11,IF(OR(CK401="5,5 a 6",CK401="5,5 - 6"),12,IF(OR(CK401="6,5 a 7",CK401="6,5 - 7"),13,IF(OR(CK401="7,5 a 8",CK401="7,5 - 8"),14,IF(OR(CK401="8,5 a 9",CK401="8,5 - 9,5",CK401="9 a 9,5"),15,IF(CK401="10",15,IF(OR(CK401="0,5 a 1",CK401="0,5 - 1"),7,"Fuera de rango")))))))))))))))))))</f>
        <v>8</v>
      </c>
      <c r="CN401" s="10" t="str">
        <f aca="false">IF(CM401=0,"0", " ")</f>
        <v>0</v>
      </c>
      <c r="CO401" s="10" t="str">
        <f aca="false">IF(CM401&gt;0,"EME"," ")</f>
        <v> </v>
      </c>
      <c r="CQ401" s="10" t="str">
        <f aca="false">IF(CP401&gt;0,"0", " ")</f>
        <v> </v>
      </c>
      <c r="CR401" s="10" t="str">
        <f aca="false">IF(CP401&gt;0,"EME"," ")</f>
        <v> </v>
      </c>
      <c r="CS401" s="9" t="n">
        <v>0</v>
      </c>
      <c r="CV401" s="9" t="n">
        <v>0</v>
      </c>
      <c r="CY401" s="9" t="n">
        <v>-1.25</v>
      </c>
      <c r="DB401" s="9" t="n">
        <v>-1.5</v>
      </c>
      <c r="DC401" s="11" t="str">
        <f aca="false">IF(DB401&lt;0,"2"," ")</f>
        <v>2</v>
      </c>
      <c r="DD401" s="11" t="str">
        <f aca="false">IF(DB401&lt;0,"MIO"," ")</f>
        <v>MIO</v>
      </c>
      <c r="DE401" s="9" t="n">
        <v>0</v>
      </c>
      <c r="DF401" s="10" t="str">
        <f aca="false">IF(DE401&lt;0,"3"," ")</f>
        <v> </v>
      </c>
      <c r="DG401" s="10" t="str">
        <f aca="false">IF(DE401&lt;0,"AST"," ")</f>
        <v> </v>
      </c>
      <c r="DH401" s="9" t="n">
        <v>0</v>
      </c>
      <c r="DI401" s="10" t="str">
        <f aca="false">IF(DH401&lt;0,"3"," ")</f>
        <v> </v>
      </c>
      <c r="DJ401" s="10" t="str">
        <f aca="false">IF(DH401&lt;0,"AST"," ")</f>
        <v> </v>
      </c>
      <c r="DK401" s="9" t="n">
        <v>0</v>
      </c>
      <c r="DL401" s="10" t="str">
        <f aca="false">IF(DK401&gt;0,"4"," ")</f>
        <v> </v>
      </c>
      <c r="DM401" s="10" t="str">
        <f aca="false">IF(DK401&gt;0,"PRE"," ")</f>
        <v> </v>
      </c>
      <c r="DN401" s="9" t="n">
        <v>0</v>
      </c>
      <c r="DO401" s="10" t="str">
        <f aca="false">IF(DN401&gt;0,"4"," ")</f>
        <v> </v>
      </c>
      <c r="DP401" s="10" t="str">
        <f aca="false">IF(DN401&gt;0,"PRE"," ")</f>
        <v> </v>
      </c>
      <c r="DS401" s="12" t="str">
        <f aca="false">CONCATENATE(CO401,CU401,DA401,DG401,DM401)</f>
        <v>   </v>
      </c>
      <c r="DT401" s="10" t="e">
        <f aca="false" t="array" ref="DT401">_xlfn.IFS(DS401="EME    ","0", DS401=" HIP   ","1", DS401="  MIO  ","2", DS401="   AST ","3", DS401="    PRE","4", DS401="EME   PRE","5", DS401=" HIP  PRE","6", DS401=" HIP AST ","7", DS401="  MIO PRE","8", DS401="  MIOAST ","9", DS401="   ASTPRE","10",DS401=" HIP ASTPRE","11", DS401="  MIOASTPRE","12", DS401="     ","0")</f>
        <v>#N/A</v>
      </c>
      <c r="DV401" s="1" t="e">
        <f aca="false" t="array" ref="DV401">_xlfn.IFS(DU401="SI","2", DU401="NO","1")</f>
        <v>#N/A</v>
      </c>
      <c r="DX401" s="11" t="str">
        <f aca="false">IF(DW401=0,"1","2")</f>
        <v>1</v>
      </c>
      <c r="DY401" s="11" t="str">
        <f aca="false" t="array" ref="DY401">_xlfn.IFS(DW401=0,"0", DW401=0.25, "1", DW401=0.5,"2", DW401=0.75,"3", DW401=1,"4",DW401=1.25,"5", DW401=1.5,"6", DW401=1.75,"7", DW401=2,"8")</f>
        <v>0</v>
      </c>
      <c r="EA401" s="11" t="str">
        <f aca="false">IF(DZ401=0,"1","2")</f>
        <v>1</v>
      </c>
      <c r="EB401" s="11" t="str">
        <f aca="false" t="array" ref="EB401">_xlfn.IFS(DZ401=0,"0", DZ401=0.25, "1", DZ401=0.5,"2", DZ401=0.75,"3", DZ401=1,"4",DZ401=1.25,"5", DZ401=1.5,"6", DZ401=1.75,"7", DZ401=2,"8")</f>
        <v>0</v>
      </c>
      <c r="ED401" s="10" t="str">
        <f aca="false">IF(EC401=0,"1","2")</f>
        <v>1</v>
      </c>
      <c r="EE401" s="11" t="str">
        <f aca="false" t="array" ref="EE401">_xlfn.IFS(EC401=0,"0", EC401=-0.25, "1", EC401=-0.5,"2", EC401=-0.75,"3", EC401=-1,"4",EC401=-1.25,"5", EC401=-1.5,"6", EC401=-1.75,"7", EC401=-2,"8", EC401=-2.25,"9",EC401=-2.5,"10", EC401=-2.75,"11", EC401=-3,"12", EC401=-3.25,"13", EC401=-3.5,"14", EC401=-3.75,"15",EC401=-4,"16")</f>
        <v>0</v>
      </c>
      <c r="EG401" s="10" t="str">
        <f aca="false">IF(EF401=0,"1","2")</f>
        <v>1</v>
      </c>
      <c r="EH401" s="11" t="str">
        <f aca="false" t="array" ref="EH401">_xlfn.IFS(EF401=0,"0", EF401=-0.25, "1", EF401=-0.5,"2", EF401=-0.75,"3", EF401=-1,"4",EF401=-1.25,"5", EF401=-1.5,"6", EF401=-1.75,"7", EF401=-2,"8", EF401=-2.25,"9",EF401=-2.5,"10", EF401=-2.75,"11", EF401=-3,"12", EF401=-3.25,"13", EF401=-3.5,"14", EF401=-3.75,"15",EF401=-4,"16")</f>
        <v>0</v>
      </c>
      <c r="EJ401" s="11" t="str">
        <f aca="false">IF(EI401=0,"1","2")</f>
        <v>1</v>
      </c>
      <c r="EK401" s="11" t="str">
        <f aca="false" t="array" ref="EK401">_xlfn.IFS(EI401=0,"0", EI401=-0.25, "1", EI401=-0.5,"2", EI401=-0.75,"3", EI401=-1,"4",EI401=-1.25,"5", EI401=-1.5,"6", EI401=-1.75,"7", EI401=-2,"8", EI401=-2.25,"9", EI401=-2.25,"9",EI401=-2.5,"10", EI401=-2.75,"11", EI401=-3,"12", EI401=-3.25,"13", EI401=-3.5,"14", EI401=-3.75,"15",EI401=-4,"16", EI401=0.25, "17", EI401=0.5, "18")</f>
        <v>0</v>
      </c>
      <c r="EM401" s="11" t="str">
        <f aca="false">IF(EL401=0,"1","2")</f>
        <v>1</v>
      </c>
      <c r="EN401" s="11" t="str">
        <f aca="false" t="array" ref="EN401">_xlfn.IFS(EL401=0.25,"17",EL401=0.5,"18", EL401=0,"0", EL401=-0.25, "1", EL401=-0.5,"2", EL401=-0.75,"3", EL401=-1,"4",EL401=-1.25,"5", EL401=-1.5,"6", EL401=-1.75,"7", EL401=-2,"8",EL401= -2.25,"9",EL401=-2.5,"10",EL401= -2.75,"11",EL401= -3,"12",EL401= -3.25,"13",EL401= -3.5,"14",EL401= -3.75,"15",EL401=-4,"16")</f>
        <v>0</v>
      </c>
      <c r="EP401" s="11" t="str">
        <f aca="false">IF(EO401=0,"1","2")</f>
        <v>1</v>
      </c>
      <c r="EQ401" s="11" t="str">
        <f aca="false" t="array" ref="EQ401">_xlfn.IFS(EO401=0,"0", EO401=0.25, "1", EO401=0.5,"2", EO401=0.75,"3", EO401=1,"4",EO401=1.25,"5", EO401=1.5,"6", EO401=1.75,"7", EO401=2,"8", EO401=2.25,"9", EO401=2.25,"9",EO401=2.5,"10", EO401=2.75,"11", EO401=3,"12", EO401=3.25,"13", EO401=3.5,"14", EO401=3.75,"15",EO401=4,"16", EO401=-0.25, "17", bq=-0.5, "18")</f>
        <v>0</v>
      </c>
      <c r="ES401" s="11" t="str">
        <f aca="false">IF(ER401=0,"1","2")</f>
        <v>1</v>
      </c>
      <c r="ET401" s="11" t="str">
        <f aca="false" t="array" ref="ET401">_xlfn.IFS(ER401=0,"0", ER401=0.25, "1", ER401=0.5,"2", ER401=0.75,"3", ER401=1,"4",ER401=1.25,"5", ER401=1.5,"6", ER401=1.75,"7", ER401=2,"8", ER401=2.25,"9", ER401=2.25,"9",ER401=2.5,"10", ER401=2.75,"11", ER401=3,"12", ER401=3.25,"13", ER401=3.5,"14", ER401=3.75,"15",ER401=4,"16", ER401=-0.25, "17", bq=-0.5, "18")</f>
        <v>0</v>
      </c>
      <c r="EV401" s="14" t="e">
        <f aca="false">VLOOKUP(EU401,LEYENDA!$G$2:$H$8,2,TRUE())</f>
        <v>#N/A</v>
      </c>
      <c r="EW401" s="14" t="e">
        <f aca="false" t="array" ref="EW401">_xlfn.IFS(EV401="0-5","1", EV401="6-12","2", EV401="13-18","3", EV401="19-24","4", EV401="25-36","5", EV401="37-48","6", EV401="49-60","7")</f>
        <v>#N/A</v>
      </c>
    </row>
    <row r="402" customFormat="false" ht="13.5" hidden="false" customHeight="false" outlineLevel="0" collapsed="false">
      <c r="A402" s="1" t="n">
        <v>126</v>
      </c>
      <c r="B402" s="2" t="n">
        <v>1</v>
      </c>
      <c r="C402" s="33" t="n">
        <v>45783</v>
      </c>
      <c r="E402" s="5" t="str">
        <f aca="false">VLOOKUP(A402,'286'!$A$3:$J$6279,10,FALSE())</f>
        <v>FERRER RODRÍGUEZ, FERNANDO</v>
      </c>
      <c r="F402" s="4" t="str">
        <f aca="false">VLOOKUP(A402,'286'!$A$3:$I$1768,3,FALSE())</f>
        <v>FEROFER</v>
      </c>
      <c r="G402" s="6" t="n">
        <f aca="false">VLOOKUP(A402,'286'!$A$3:$I$1768,4,FALSE())</f>
        <v>26458</v>
      </c>
      <c r="H402" s="7" t="n">
        <f aca="false">YEAR(C402)-YEAR(G402)</f>
        <v>53</v>
      </c>
      <c r="I402" s="1" t="str">
        <f aca="false">VLOOKUP(H402,LEYENDA!$C$2:$D$6,2,TRUE())</f>
        <v>41-60</v>
      </c>
      <c r="J402" s="5" t="str">
        <f aca="false">VLOOKUP(A402,'286'!$A$3:$I$1768,7,FALSE())</f>
        <v>H</v>
      </c>
      <c r="K402" s="8" t="n">
        <f aca="false">VLOOKUP(A402,'286'!$A$3:$I$1768,2,FALSE())</f>
        <v>0</v>
      </c>
      <c r="L402" s="4" t="str">
        <f aca="false">VLOOKUP(A402,'286'!$A$3:$I$1768,8,FALSE())</f>
        <v>D</v>
      </c>
      <c r="M402" s="4" t="str">
        <f aca="false">VLOOKUP(A402,'286'!$A$3:$I$1768,9,FALSE())</f>
        <v>D</v>
      </c>
      <c r="N402" s="8" t="str">
        <f aca="false">IF(R402=O402, "MISMA","CONTRARIA")</f>
        <v>MISMA</v>
      </c>
      <c r="O402" s="8" t="str">
        <f aca="false" t="array" ref="O402">_xlfn.IFS(L402="D","1", L402="I","2")</f>
        <v>1</v>
      </c>
      <c r="P402" s="8" t="e">
        <f aca="false" t="array" ref="P402">_xlfn.IFS(K402="OD","1", K402="OI","2")</f>
        <v>#N/A</v>
      </c>
      <c r="Q402" s="1" t="str">
        <f aca="false" t="array" ref="Q402">_xlfn.IFS(J402="M","1", J402="H","2")</f>
        <v>2</v>
      </c>
      <c r="R402" s="8" t="str">
        <f aca="false" t="array" ref="R402">_xlfn.IFS(M402="D","1", M402="I","2")</f>
        <v>1</v>
      </c>
      <c r="S402" s="1" t="str">
        <f aca="false" t="array" ref="S402">_xlfn.IFS(N402="CONTRARIA", "1",N402= "MISMA","2")</f>
        <v>2</v>
      </c>
      <c r="T402" s="1" t="str">
        <f aca="false" t="array" ref="T402">_xlfn.IFS(I402="0-12","1", I402="13-24","2", I402="25-40","3", I402="41-60","4", I402="61-100","5")</f>
        <v>4</v>
      </c>
      <c r="U402" s="9" t="n">
        <v>-0.5</v>
      </c>
      <c r="V402" s="10" t="str">
        <f aca="false">IF(U402="","",IF(AND(U402&gt;=-9,U402&lt;=-6.5),"-9 a -6,5",IF(AND(U402&gt;=-6,U402&lt;=-3.5),"-6 a -3,5",IF(AND(U402&gt;=-3,U402&lt;=-1),"-3 a -1",IF(U402=-0.5,"-0,5",IF(AND(U402&gt;=0,U402&lt;=2.5),"0 a 2,5",IF(AND(U402&gt;=3,U402&lt;=5.5),"3 a 5,5",IF(AND(U402&gt;=6,U402&lt;=8.5),"6 a 8,5",IF(AND(U402&gt;=9,U402&lt;=20),"9 a 20","Fuera de rango")))))))))</f>
        <v>-0,5</v>
      </c>
      <c r="W402" s="11" t="str">
        <f aca="false">IF(V402="","",IF(V402="-9 a -6,5",2,IF(V402="-6 a -3,5",3,IF(V402="-3 a -1",4,IF(V402="-0,5","NORMA",IF(V402="0 a 2,5",5,IF(V402="3 a 5,5",6,IF(V402="6 a 8,5",7,IF(V402="9 a 20",8,"Fuera de rango")))))))))</f>
        <v>NORMA</v>
      </c>
      <c r="X402" s="9" t="n">
        <v>0</v>
      </c>
      <c r="Y402" s="11" t="str">
        <f aca="false">IF(X402="","",IF(AND(X402&gt;=0,X402&lt;=4),"0 a 4",IF(AND(X402&gt;=4.5,X402&lt;=8.5),"4,5 a 8,5",IF(X402=9,"9",IF(AND(X402&gt;=9.5,X402&lt;=13),"9,5 a 13",IF(AND(X402&gt;=13.5,X402&lt;=20),"13,5 a 20",IF(AND(X402&gt;=20.5,X402&lt;=35),"20,5 a 35","Fuera de rango")))))))</f>
        <v>0 a 4</v>
      </c>
      <c r="Z402" s="11" t="n">
        <f aca="false">IF(Y402="","",IF(Y402="0 a 4",1,IF(Y402="4,5 a 8,5",2,IF(Y402="9","NORMA",IF(Y402="9,5 a 13",3,IF(Y402="13,5 a 20",4,IF(Y402="20,5 a 35",5,"Fuera de rango")))))))</f>
        <v>1</v>
      </c>
      <c r="AA402" s="9" t="n">
        <v>14</v>
      </c>
      <c r="AB402" s="10" t="str">
        <f aca="false">IF(AA402="","",IF(AND(AA402&gt;=0,AA402&lt;=9),"0 a 9",IF(AND(AA402&gt;=9.5,AA402&lt;=18.5),"9,5 a 18,5",IF(AA402=19,"19",IF(AND(AA402&gt;=19.5,AA402&lt;=28),"19,5 a 28",IF(AND(AA402&gt;=28.5,AA402&lt;=40),"28,5 a 40","Fuera de rango"))))))</f>
        <v>9,5 a 18,5</v>
      </c>
      <c r="AC402" s="11" t="n">
        <f aca="false" t="array" ref="AC402">_xlfn.IFS(AB402="","",AB402="0 a 9",1,AB402="9,5 a 18,5",2,AB402="19","NORMA",AB402="19,5 a 28",3,AB402="28,5 a 40",4,TRUE(),"Fuera de rango")</f>
        <v>2</v>
      </c>
      <c r="AD402" s="9" t="n">
        <v>3</v>
      </c>
      <c r="AE402" s="10" t="str">
        <f aca="false">IF(AD402="","",IF(AND(AD402&gt;=-10,AD402&lt;=0),"De -10 a 0",IF(AND(AD402&gt;=0.5,AD402&lt;=9.5),"0,5 a 9,5",IF(AD402=10,"10",IF(AND(AD402&gt;=10.5,AD402&lt;=20),"10,5 a 20",IF(AND(AD402&gt;=20.5,AD402&lt;=40),"20,5 a 40","Fuera de rango"))))))</f>
        <v>0,5 a 9,5</v>
      </c>
      <c r="AF402" s="12" t="n">
        <f aca="false">IF(AD402="","",IF(AND(AD402&gt;=-10,AD402&lt;=0),1,IF(AND(AD402&gt;=0.5,AD402&lt;=9.5),2,IF(AD402=10,"NORMA",IF(AND(AD402&gt;=10.5,AD402&lt;=20),3,IF(AND(AD402&gt;=20.5,AD402&lt;=40),4,""))))))</f>
        <v>2</v>
      </c>
      <c r="AG402" s="9" t="n">
        <v>9</v>
      </c>
      <c r="AH402" s="10" t="str">
        <f aca="false">IF(AG402="","",IF(AND(AG402&gt;=0,AG402&lt;=4),"0 a 4",IF(AND(AG402&gt;=4.5,AG402&lt;=8.5),"4,5 a 8,5",IF(AG402=9,"9",IF(AND(AG402&gt;=9.5,AG402&lt;=13),"9,5 a 13",IF(AND(AG402&gt;=13.5,AG402&lt;=25),"13,5 a 25","Fuera de rango"))))))</f>
        <v>9</v>
      </c>
      <c r="AI402" s="10" t="str">
        <f aca="false">IF(AH402="","",IF(AH402="0 a 4",1,IF(AH402="4,5 a 8,5",2,IF(AH402="9","NORMA",IF(AH402="9,5 a 13",3,IF(AH402="13,5 a 25",4,""))))))</f>
        <v>NORMA</v>
      </c>
      <c r="AJ402" s="9" t="n">
        <v>5</v>
      </c>
      <c r="AK402" s="10" t="str">
        <f aca="false">IF(AJ402="","",IF(AND(AJ402&gt;=-15,AJ402&lt;=-10.5),"-15 a -10,5",IF(AND(AJ402&gt;=-10,AJ402&lt;=-4),"-10 a -4",IF(AND(AJ402&gt;=-4.5,AJ402&lt;=0),"-4,5 a 0",IF(AND(AJ402&gt;=0.5,AJ402&lt;=4.5),"0,5 a 4,5",IF(AJ402=5,"5",IF(AND(AJ402&gt;=5.5,AJ402&lt;=10),"5,5 a 10",IF(AND(AJ402&gt;=10.5,AJ402&lt;=20),"10,5 a 20","Fuera de rango"))))))))</f>
        <v>5</v>
      </c>
      <c r="AL402" s="11" t="str">
        <f aca="false">IF(AK402="","",IF(AK402="-15 a -10,5",1,IF(AK402="-10 a -4",2,IF(AK402="-4,5 a 0",3,IF(AK402="0,5 a 4,5",4,IF(AK402="5","NORMA",IF(AK402="5,5 a 10",5,IF(AK402="10,5 a 20",6,"Error"))))))))</f>
        <v>NORMA</v>
      </c>
      <c r="AM402" s="9" t="n">
        <v>0</v>
      </c>
      <c r="AN402" s="10" t="str">
        <f aca="false">IF(AM402="","",IF(AND(AM402&gt;=-7.5,AM402&lt;=-5.5),"-7,5 a -5,5",IF(AND(AM402&gt;=-5,AM402&lt;=-3),"-5 a -3",IF(AND(AM402&gt;=-2.5,AM402&lt;=-0.5),"-2,5 a -0,5",IF(AM402=0,"0,00",IF(AND(AM402&gt;=0.5,AM402&lt;=2.5),"0,5 a 2,5",IF(AND(AM402&gt;=3,AM402&lt;=5),"3 a 5",IF(AND(AM402&gt;=5.5,AM402&lt;=7.5),"5,5 a 7,5",IF(AND(AM402&gt;=8,AM402&lt;=10),"8 a 10","Fuera de rango")))))))))</f>
        <v>0,00</v>
      </c>
      <c r="AO402" s="11" t="str">
        <f aca="false">IF(AN402="","",IF(AN402="-7,5 a -5,5",1,IF(AN402="-5 a -3",2,IF(AN402="-2,5 a -0,5",3,IF(AN402="0,00","NORMA",IF(AN402="0,5 a 2,5",4,IF(AN402="3 a 5",5,IF(AN402="5,5 a 7,5",6,IF(AN402="8 a 10",7,"Error")))))))))</f>
        <v>NORMA</v>
      </c>
      <c r="AP402" s="9" t="n">
        <v>-6</v>
      </c>
      <c r="AQ402" s="10" t="str">
        <f aca="false">IF(AP402="","",IF(AND(AP402&gt;=-20,AP402&lt;=-9.5),"-20 a -9,5",IF(AND(AP402&gt;=-9,AP402&lt;=-6.5),"-9 a -6,5",IF(AP402=-6,"-6",IF(AND(AP402&gt;=-5.5,AP402&lt;=-3),"-5,5 a -3",IF(AND(AP402&gt;=-2.5,AP402&lt;=0),"-2,5 a 0",IF(AND(AP402&gt;=0.5,AP402&lt;=3),"0,5 a 3",IF(AND(AP402&gt;=3.5,AP402&lt;=6),"3,5 a 6",IF(AND(AP402&gt;=6.5,AP402&lt;=9),"6,5 a 9",IF(AND(AP402&gt;=9.5,AP402&lt;=20),"9,5 a 20","Fuera de rango"))))))))))</f>
        <v>-6</v>
      </c>
      <c r="AR402" s="11" t="str">
        <f aca="false">IF(AQ402="","",IF(AQ402="-20 a -9,5",1,IF(AQ402="-9 a -6,5",2,IF(AQ402="-6","NORMA",IF(AQ402="-5,5 a -3",3,IF(AQ402="-2,5 a 0",4,IF(AQ402="0,5 a 3",5,IF(AQ402="3,5 a 6",6,IF(AQ402="6,5 a 9",7,IF(AQ402="9,5 a 20",8,""))))))))))</f>
        <v>NORMA</v>
      </c>
      <c r="AS402" s="9" t="n">
        <v>-2</v>
      </c>
      <c r="AT402" s="10" t="str">
        <f aca="false">IF(AS402="","",IF(AND(AS402&gt;=-16,AS402&lt;=-14),"-16 a -14",IF(AND(AS402&gt;=-13.5,AS402&lt;=-11.5),"-13,5 a -11,5",IF(AND(AS402&gt;=-11,AS402&lt;=-9),"-11 a -9",IF(AND(AS402&gt;=-8.5,AS402&lt;=-6.5),"-8,5 a -6,5",IF(AND(AS402&gt;=-6,AS402&lt;=-4),"-6 a -4",IF(AND(AS402&gt;=-3.5,AS402&lt;=-1.5),"-3,5 a -1,5",IF(AND(AS402&gt;=-1,AS402&lt;=1),"-1 a 1",IF(AND(AS402&gt;=1.5,AS402&lt;=3.5),"1,5 a 3,5",IF(AND(AS402&gt;=4,AS402&lt;=6),"4 a 6",IF(AND(AS402&gt;=6.5,AS402&lt;=8.5),"6,5 a 8,5",IF(AND(AS402&gt;=9,AS402&lt;=11),"9 a 11",IF(AND(AS402&gt;=11.5,AS402&lt;=13.5),"11,5 a 13,5",IF(AND(AS402&gt;=14,AS402&lt;=16),"14 a 16",IF(AND(AS402&gt;=16.5,AS402&lt;=18.5),"16,5 a 18,5",IF(AND(AS402&gt;=19,AS402&lt;=21),"19 a 21","Fuera de rango"))))))))))))))))</f>
        <v>-3,5 a -1,5</v>
      </c>
      <c r="AU402" s="11" t="n">
        <f aca="false" t="array" ref="AU402">IF(AT402="","",_xlfn.IFS(AT402="-16 a -14",1,AT402="-13,5 a -11,5",2,AT402="-11 a -9",3,AT402="-8,5 a -6,5",4,AT402="-6 a -4",5,AT402="-3,5 a -1,5",6,AT402="-1 a 1",7,AT402="1,5 a 3,5",8,AT402="4 a 6","NORMA",AT402="6,5 a 8,5",9,AT402="9 a 11",10,AT402="11,5 a 13,5",11,AT402="14 a 16",12,AT402="16,5 a 18,5",13,AT402="19 a 21",14,TRUE(),""))</f>
        <v>6</v>
      </c>
      <c r="AV402" s="9" t="n">
        <v>2</v>
      </c>
      <c r="AW402" s="10" t="str">
        <f aca="false">IF(AV402="","",IF(AND(AV402&gt;=-1,AV402&lt;=-0.5),"-1 a -0,5",IF(AND(AV402&gt;-0.5,AV402&lt;=0),"De -0,5 a 0",IF(AND(AV402&gt;=0.25,AV402&lt;=0.75),"0,25 a 0,75",IF(AND(AV402&gt;=1,AV402&lt;=1.5),"1 a 1,5",IF(AND(AV402&gt;=1.75,AV402&lt;=2.25),"1,75 a 2,25",IF(AND(AV402&gt;=2.5,AV402&lt;=3),"2,5 a 3",IF(AND(AV402&gt;=3.25,AV402&lt;=3.75),"3,25 a 3,75","Fuera de rango"))))))))</f>
        <v>1,75 a 2,25</v>
      </c>
      <c r="AX402" s="10" t="n">
        <f aca="false">IF(AW402="","",IF(OR(AW402="-1 a -0,5",AW402="-1 a -0.5"),1,IF(OR(AW402="De -0,5 a 0",AW402="-0,5 a 0",AW402="De -0.5 a 0"),2,IF(OR(AW402="0,25 a 0,75",AW402="0.25 a 0.75"),"NORMA",IF(OR(AW402="1 a 1,5",AW402="1 a 1.5"),3,IF(OR(AW402="1,75 a 2,25",AW402="1.75 a 2.25"),4,IF(OR(AW402="2,5 a 3",AW402="2.5 a 3"),5,IF(OR(AW402="3,25 a 3,75",AW402="3.25 a 3.75"),6,""))))))))</f>
        <v>4</v>
      </c>
      <c r="AY402" s="9" t="n">
        <v>-5</v>
      </c>
      <c r="AZ402" s="10" t="str">
        <f aca="false">IF(AY402="","",IF(AND(AY402&gt;=-20,AY402&lt;=-9.5),"-20 a -9,5",IF(AND(AY402&gt;=-9,AY402&lt;=-6.5),"-9 a -6,5",IF(AY402=-6,"-6",IF(AND(AY402&gt;=-5.5,AY402&lt;=-3),"-5,5 a -3",IF(AND(AY402&gt;=-2.5,AY402&lt;=0),"-2,5 a 0",IF(AND(AY402&gt;=0.5,AY402&lt;=3),"0,5 a 3",IF(AND(AY402&gt;=3.5,AY402&lt;=6),"3,5 a 6","Fuera de rango"))))))))</f>
        <v>-5,5 a -3</v>
      </c>
      <c r="BA402" s="11" t="n">
        <f aca="false">IF(AZ402="","",IF(AZ402="-20 a -9,5",1,IF(AZ402="-9 a -6,5",2,IF(AZ402="-6","NORMA",IF(AZ402="-5,5 a -3",3,IF(AZ402="-2,5 a 0",4,IF(AZ402="0,5 a 3",5,IF(AZ402="3,5 a 6",6,""))))))))</f>
        <v>3</v>
      </c>
      <c r="BB402" s="9" t="n">
        <v>9</v>
      </c>
      <c r="BC402" s="10" t="str">
        <f aca="false" t="array" ref="BC402">IF(BB402="","",_xlfn.IFS(AND(BB402&gt;=0,BB402&lt;=2),"0 a 2",AND(BB402&gt;=2.5,BB402&lt;=4.5),"2,5 a 4,5",AND(BB402&gt;=5,BB402&lt;=7),"5 a 7",AND(BB402&gt;=7.5,BB402&lt;=9.5),"7,5 a 9,5",AND(BB402&gt;=10,BB402&lt;=12),"10 a 12",AND(BB402&gt;=12.5,BB402&lt;=14.5),"12,5 a 14,5",BB402=15,"15",AND(BB402&gt;=15.5,BB402&lt;=17.5),"15,5 a 17,5",AND(BB402&gt;=18,BB402&lt;=20),"18 a 20",AND(BB402&gt;=20.5,BB402&lt;=22.5),"20,5 a 22,5",AND(BB402&gt;=23,BB402&lt;=25),"23 a 25",TRUE(),"Fuera de rango"))</f>
        <v>7,5 a 9,5</v>
      </c>
      <c r="BD402" s="11" t="n">
        <f aca="false" t="array" ref="BD402">IF(BC402="","",_xlfn.IFS(BC402="0 a 2",1,BC402="2,5 a 4,5",2,BC402="5 a 7",3,BC402="7,5 a 9,5",4,BC402="10 a 12",5,BC402="12,5 a 14,5",6,BC402="15","NORMA",BC402="15,5 a 17,5",7,BC402="18 a 20",8,BC402="20,5 a 22,5",9,BC402="23 a 25",10,TRUE(),"Fuera de rango"))</f>
        <v>4</v>
      </c>
      <c r="BE402" s="9" t="n">
        <v>14</v>
      </c>
      <c r="BF402" s="10" t="str">
        <f aca="false">IF(BE402="","",IF(AND(BE402&gt;=-20,BE402&lt;=-10),"-20 a -10",IF(AND(BE402&gt;=-9.5,BE402&lt;=0.5),"-9,5 a 0,5",IF(AND(BE402&gt;=1,BE402&lt;=11),"1 a 11",IF(AND(BE402&gt;=11.5,BE402&lt;=20.5),"11,5 a 20,5",IF(BE402=21,"21",IF(AND(BE402&gt;=21.5,BE402&lt;=31.5),"21,5 a 31,5",IF(AND(BE402&gt;=32,BE402&lt;=42),"32 a 42","Fuera de rango"))))))))</f>
        <v>11,5 a 20,5</v>
      </c>
      <c r="BG402" s="11" t="n">
        <f aca="false">IF(BF402="","",IF(BF402="-20 a -10",1,IF(BF402="-9,5 a 0,5",2,IF(BF402="1 a 11",3,IF(BF402="11,5 a 20,5",4,IF(BF402="21","NORMA",IF(BF402="21,5 a 31,5",5,IF(BF402="32 a 42",6,""))))))))</f>
        <v>4</v>
      </c>
      <c r="BH402" s="9" t="n">
        <v>-3</v>
      </c>
      <c r="BI402" s="10" t="str">
        <f aca="false">IF(BH402="","",IF(AND(BH402&gt;=-20,BH402&lt;=-15),"-20 a -15",IF(AND(BH402&gt;=-14.5,BH402&lt;=-9.5),"-14,5 a -9,5",IF(AND(BH402&gt;=-9,BH402&lt;=-4),"-9 a -4",IF(AND(BH402&gt;=-3.5,BH402&lt;=2.5),"-3,5 a 2,5",IF(AND(BH402&gt;=3,BH402&lt;=8),"3 a 8",IF(AND(BH402&gt;=8.5,BH402&lt;=14.5),"8,5 a 14,5",IF(BH402=15,"15",IF(AND(BH402&gt;=15.5,BH402&lt;=20.5),"15,5 a 20,5",IF(AND(BH402&gt;=21,BH402&lt;=26),"21 a 26","Fuera de rango"))))))))))</f>
        <v>-3,5 a 2,5</v>
      </c>
      <c r="BJ402" s="11" t="n">
        <f aca="false">IF(BI402="","",IF(BI402="-20 a -15",1,IF(BI402="-14,5 a -9,5",2,IF(BI402="-9 a -4",3,IF(BI402="-3,5 a 2,5",4,IF(BI402="3 a 8",5,IF(BI402="8,5 a 14,5",6,IF(BI402="15","NORMA",IF(BI402="15,5 a 20,5",7,IF(BI402="21 a 26",8,IF(BI402="26,5 a 31,5",9,"")))))))))))</f>
        <v>4</v>
      </c>
      <c r="BK402" s="9" t="n">
        <v>17</v>
      </c>
      <c r="BL402" s="10" t="str">
        <f aca="false">IF(BK402="","",IF(AND(BK402&gt;=0,BK402&lt;=2),"0 - 2",IF(AND(BK402&gt;=2.5,BK402&lt;=4.5),"2,5 - 4,5",IF(AND(BK402&gt;=5,BK402&lt;=7),"5 - 7",IF(AND(BK402&gt;=7.5,BK402&lt;=9.5),"7,5 - 9,5",IF(AND(BK402&gt;=10,BK402&lt;=12),"10 - 12",IF(AND(BK402&gt;=12.5,BK402&lt;=13.5),"12,5 - 13,5",IF(BK402=14,"14",IF(AND(BK402&gt;=14.5,BK402&lt;=16.5),"14,5 - 16,5",IF(AND(BK402&gt;=17,BK402&lt;=19),"17 - 19",IF(AND(BK402&gt;=19.5,BK402&lt;=21.5),"19,5 - 21,5",IF(AND(BK402&gt;=22,BK402&lt;=24),"22 - 24",IF(AND(BK402&gt;=24.5,BK402&lt;=26.5),"24,5 - 26,5",IF(AND(BK402&gt;=27,BK402&lt;=29),"27 - 29",IF(AND(BK402&gt;=29.5,BK402&lt;=30),"29,5 - 30","Fuera de rango")))))))))))))))</f>
        <v>17 - 19</v>
      </c>
      <c r="BM402" s="11" t="n">
        <f aca="false">IF(BL402="","",IF(BL402="0 - 2",1,IF(BL402="2,5 - 4,5",2,IF(BL402="5 - 7",3,IF(BL402="7,5 - 9,5",4,IF(BL402="10 - 12",5,IF(BL402="12,5 - 13,5",6,IF(BL402="14","NORMA",IF(BL402="14,5 - 16,5",7,IF(BL402="17 - 19",8,IF(BL402="19,5 - 21,5",9,IF(BL402="22 - 24",10,IF(BL402="24,5 - 26,5",11,IF(BL402="27 - 29",12,IF(BL402="29,5 - 30",13,"")))))))))))))))</f>
        <v>8</v>
      </c>
      <c r="BN402" s="9" t="n">
        <v>20</v>
      </c>
      <c r="BO402" s="11" t="str">
        <f aca="false">IF(BN402="","",IF(AND(BN402&gt;=-20,BN402&lt;=-10),"-20 a -10",IF(AND(BN402&gt;=-9.5,BN402&lt;=0.5),"-9,5 a 0,5",IF(AND(BN402&gt;=1,BN402&lt;=11),"1 a 11",IF(AND(BN402&gt;=11.5,BN402&lt;=21.5),"11,5 a 21,5",IF(BN402=22,"22",IF(AND(BN402&gt;=22.5,BN402&lt;=32.5),"22,5 a 32,5",IF(AND(BN402&gt;=33,BN402&lt;=43),"33 a 43","Fuera de rango"))))))))</f>
        <v>11,5 a 21,5</v>
      </c>
      <c r="BP402" s="11" t="n">
        <f aca="false">IF(BO402="","",IF(BO402="-20 a -10",1,IF(BO402="-9,5 a 0,5",2,IF(BO402="1 a 11",3,IF(BO402="11,5 a 21,5",4,IF(BO402="22","NORMA",IF(BO402="22,5 a 32,5",5,IF(BO402="33 a 43",6,""))))))))</f>
        <v>4</v>
      </c>
      <c r="BQ402" s="9" t="n">
        <v>13</v>
      </c>
      <c r="BR402" s="10" t="str">
        <f aca="false">IF(BQ402="","",IF(AND(BQ402&gt;=-20,BQ402&lt;=-15),"-20 a -15",IF(AND(BQ402&gt;=-14.5,BQ402&lt;=-9.5),"-14,5 a -9,5",IF(AND(BQ402&gt;=-9,BQ402&lt;=-4),"-9 a -4",IF(AND(BQ402&gt;=-3.5,BQ402&lt;=2.5),"-3,5 a 2,5",IF(AND(BQ402&gt;=3,BQ402&lt;=8),"3 a 8",IF(AND(BQ402&gt;=8.5,BQ402&lt;=13.5),"8,5 a 13,5",IF(AND(BQ402&gt;=14,BQ402&lt;=17.5),"14 a 17,5",IF(BQ402=18,"18",IF(AND(BQ402&gt;=18.5,BQ402&lt;=23.5),"18,5 a 23,5",IF(AND(BQ402&gt;=24,BQ402&lt;=29),"24 a 29",IF(AND(BQ402&gt;=29.5,BQ402&lt;=34.5),"29,5 a 34,5",IF(AND(BQ402&gt;=35,BQ402&lt;=40),"35 a 40","Fuera de rango")))))))))))))</f>
        <v>8,5 a 13,5</v>
      </c>
      <c r="BS402" s="11" t="n">
        <f aca="false">IF(BR402="","",IF(BR402="-20 a -15",1,IF(BR402="-14,5 a -9,5",2,IF(BR402="-9 a -4",3,IF(BR402="-3,5 a 2,5",4,IF(BR402="3 a 8",5,IF(BR402="8,5 a 13,5",6,IF(BR402="14 a 17,5",7,IF(BR402="18","NORMA",IF(BR402="18,5 a 23,5",8,IF(BR402="24 a 29",9,IF(BR402="29,5 a 34,5",10,IF(BR402="35 a 40",11,"")))))))))))))</f>
        <v>6</v>
      </c>
      <c r="BT402" s="9" t="n">
        <v>0</v>
      </c>
      <c r="BU402" s="10" t="str">
        <f aca="false">IF(BT402="","",IF(AND(BT402&gt;=-20,BT402&lt;=-18),"-20 a -18",IF(AND(BT402&gt;=-17.5,BT402&lt;=-15.5),"-17,5 a -15,5",IF(AND(BT402&gt;=-15,BT402&lt;=-13),"-15 a -13",IF(AND(BT402&gt;=-12.5,BT402&lt;=-10.5),"-12,5 a -10,5",IF(AND(BT402&gt;=-10,BT402&lt;=-8),"-10 a -8",IF(AND(BT402&gt;=-7.5,BT402&lt;=-5.5),"-7,5 a -5,5",IF(AND(BT402&gt;=-5,BT402&lt;=-3),"-5 a -3",IF(AND(BT402&gt;=-2.5,BT402&lt;=-0.5),"-2,5 a -0,5",IF(BT402=0,"0",IF(AND(BT402&gt;=0.5,BT402&lt;=2.5),"0,5 a 2,5",IF(AND(BT402&gt;=3,BT402&lt;=5),"3 a 5",IF(AND(BT402&gt;=5.5,BT402&lt;=7.5),"5,5 a 7,5",IF(AND(BT402&gt;=8,BT402&lt;=10),"8 a 10",IF(AND(BT402&gt;=10.5,BT402&lt;=12.5),"10,5 a 12,5",IF(AND(BT402&gt;=13,BT402&lt;=15),"13 a 15",IF(AND(BT402&gt;=15.5,BT402&lt;=17.5),"15,5 a 17,5",IF(AND(BT402&gt;=18,BT402&lt;=20),"18 a 20","Fuera de rango"))))))))))))))))))</f>
        <v>0</v>
      </c>
      <c r="BV402" s="11" t="str">
        <f aca="false">IF(BT402="","",IF(BT402=0,"NORMA",IF(AND(BT402&gt;=-20,BT402&lt;=-18),2,IF(AND(BT402&gt;=-17.5,BT402&lt;=-15.5),2,IF(AND(BT402&gt;=-15,BT402&lt;=-13),3,IF(AND(BT402&gt;=-12.5,BT402&lt;=-10.5),4,IF(AND(BT402&gt;=-10,BT402&lt;=-8),5,IF(AND(BT402&gt;=-7.5,BT402&lt;=-5.5),6,IF(AND(BT402&gt;=-5,BT402&lt;=-3),7,IF(AND(BT402&gt;=-2.5,BT402&lt;=-0.5),8,IF(AND(BT402&gt;=0.5,BT402&lt;=2.5),9,IF(AND(BT402&gt;=3,BT402&lt;=5),10,IF(AND(BT402&gt;=5.5,BT402&lt;=7.5),11,IF(AND(BT402&gt;=8,BT402&lt;=10),12,IF(AND(BT402&gt;=10.5,BT402&lt;=12.5),13,IF(AND(BT402&gt;=13,BT402&lt;=15),14,IF(AND(BT402&gt;=15.5,BT402&lt;=17.5),15,IF(AND(BT402&gt;=18,BT402&lt;=20),16,"Fuera de rango"))))))))))))))))))</f>
        <v>NORMA</v>
      </c>
      <c r="BW402" s="9" t="n">
        <v>-3</v>
      </c>
      <c r="BX402" s="10" t="n">
        <f aca="false">18.5- (0.3*H402)</f>
        <v>2.6</v>
      </c>
      <c r="BY402" s="10" t="n">
        <f aca="false">(BW402)-(BX402)</f>
        <v>-5.6</v>
      </c>
      <c r="BZ402" s="10" t="str">
        <f aca="false">IF(BY402="","",IF(BY402&lt;-27.5,"De -30 a -28",IF(BY402&lt;-25,"De -27,5 a -25,5",IF(BY402&lt;-22.5,"De -25 a -23",IF(BY402&lt;-20,"De -22,5 a -20,5",IF(BY402&lt;-17.5,"De -20 a -18",IF(BY402&lt;-15,"De -17,5 a -15,5",IF(BY402&lt;-12.5,"De -15 a -13",IF(BY402&lt;-10,"De -12,5 a -10,5",IF(BY402&lt;-7.5,"De -10 a -8",IF(BY402&lt;-5,"De -7,5 a -5,5",IF(BY402&lt;-2.5,"De -5 a -3",IF(BY402&lt;0,"De -2,5 a -0,5",IF(BY402&lt;2.5,"De 0 a 2",IF(BY402&lt;5,"De 2,5 a 4,5",IF(BY402&lt;7.5,"De 5 a 7",IF(BY402&lt;10,"De 7,5 a 9,5",IF(BY402&lt;12.5,"De 10 a 12",IF(BY402&lt;15,"De 12,5 a 14,5",IF(BY402&lt;17.5,"De 15 a 17",IF(BY402&lt;20,"De 17,5 a 19,5",IF(BY402&lt;22.5,"De 20 a 22",IF(BY402&lt;25,"De 22,5 a 24,5",IF(BY402&lt;27.5,"De 25 a 27","De 27,5 a 30"))))))))))))))))))))))))</f>
        <v>De -7,5 a -5,5</v>
      </c>
      <c r="CA402" s="12" t="n">
        <f aca="false">IF(BY402="","",IF(BY402&lt;=-28,1,IF(BY402&lt;=-25.5,2,IF(BY402&lt;=-23,3,IF(BY402&lt;=-20.5,4,IF(BY402&lt;=-18,5,IF(BY402&lt;=-15.5,6,IF(BY402&lt;=-13,7,IF(BY402&lt;=-10.5,8,IF(BY402&lt;=-8,9,IF(BY402&lt;=-5.5,10,IF(BY402&lt;=-3,11,IF(BY402&lt;=-0.5,12,IF(BY402&lt;=2,13,IF(BY402&lt;=4.5,14,IF(BY402&lt;=7,15,IF(BY402&lt;=9.5,16,IF(BY402&lt;=12,17,IF(BY402&lt;=14.5,18,IF(BY402&lt;=17,19,IF(BY402&lt;=19.5,20,IF(BY402&lt;=22,21,IF(BY402&lt;=24.5,22,IF(BY402&lt;=27,23,IF(BY402&lt;=30,24,"Fuera de rango")))))))))))))))))))))))))</f>
        <v>10</v>
      </c>
      <c r="CB402" s="9" t="n">
        <v>-3.25</v>
      </c>
      <c r="CC402" s="10" t="n">
        <f aca="false">18.5- (0.3*H402)</f>
        <v>2.6</v>
      </c>
      <c r="CD402" s="10" t="n">
        <f aca="false">(CB402)-(CC402)</f>
        <v>-5.85</v>
      </c>
      <c r="CE402" s="10" t="str">
        <f aca="false">IF(CD402="","",IF(CD402&lt;-27.5,"De -30 a -28",IF(CD402&lt;-25,"De -27,5 a -25,5",IF(CD402&lt;-22.5,"De -25 a -23",IF(CD402&lt;-20,"De -22,5 a -20,5",IF(CD402&lt;-17.5,"De -20 a -18",IF(CD402&lt;-15,"De -17,5 a -15,5",IF(CD402&lt;-12.5,"De -15 a -13",IF(CD402&lt;-10,"De -12,5 a -10,5",IF(CD402&lt;-7.5,"De -10 a -8",IF(CD402&lt;-5,"De -7,5 a -5,5",IF(CD402&lt;-2.5,"De -5 a -3",IF(CD402&lt;0,"De -2,5 a -0,5",IF(CD402&lt;=2,"De 0 a 2",IF(CD402&lt;=4.5,"De 2,5 a 4,5",IF(CD402&lt;=7,"De 5 a 7",IF(CD402&lt;=9.5,"De 7,5 a 9,5",IF(CD402&lt;=12,"De 10 a 12",IF(CD402&lt;=14.5,"De 12,5 a 14,5",IF(CD402&lt;=17,"De 15 a 17",IF(CD402&lt;=19.5,"De 17,5 a 19,5",IF(CD402&lt;=22,"De 20 a 22",IF(CD402&lt;=24.5,"De 22,5 a 24,5",IF(CD402&lt;=27,"De 25 a 27","De 27,5 a 30"))))))))))))))))))))))))</f>
        <v>De -7,5 a -5,5</v>
      </c>
      <c r="CF402" s="12" t="n">
        <f aca="false">IF(CD402="","",IF(CD402&lt;-27.5,1,IF(CD402&lt;-25,2,IF(CD402&lt;-22.5,3,IF(CD402&lt;-20,4,IF(CD402&lt;-17.5,5,IF(CD402&lt;-15,6,IF(CD402&lt;-12.5,7,IF(CD402&lt;-10,8,IF(CD402&lt;-7.5,9,IF(CD402&lt;-5,10,IF(CD402&lt;-2.5,11,IF(CD402&lt;0,12,IF(CD402&lt;2.5,13,IF(CD402&lt;5,14,IF(CD402&lt;7.5,15,IF(CD402&lt;10,16,IF(CD402&lt;12.5,17,IF(CD402&lt;15,18,IF(CD402&lt;17.5,19,IF(CD402&lt;20,20,IF(CD402&lt;22.5,21,IF(CD402&lt;25,22,IF(CD402&lt;27.5,23,24))))))))))))))))))))))))</f>
        <v>10</v>
      </c>
      <c r="CG402" s="9" t="n">
        <v>-1.75</v>
      </c>
      <c r="CH402" s="10" t="str">
        <f aca="false">IF(CG402="","",IF(AND(CG402&gt;=-10,CG402&lt;=-9.5),"-10 a -9,5",IF(AND(CG402&gt;-9.5,CG402&lt;=-8.5),"-9 a -8,5",IF(AND(CG402&gt;-8.5,CG402&lt;=-7.5),"-8 a -7,5",IF(AND(CG402&gt;-7.5,CG402&lt;=-6.5),"-7 a -6,5",IF(AND(CG402&gt;-6.5,CG402&lt;=-5.5),"-6 a -5,5",IF(AND(CG402&gt;-5.5,CG402&lt;=-4.5),"-5 a -4,5",IF(AND(CG402&gt;-4.5,CG402&lt;=-3.5),"-4 a -3,5",IF(AND(CG402&gt;-3.5,CG402&lt;=-2.5),"-3 a -2,5",IF(CG402=-2.25,"-2,25",IF(AND(CG402&gt;-2.5,CG402&lt;=-1.5),"-2 a -1,5",IF(AND(CG402&gt;-1.5,CG402&lt;=-0.5),"-1 a -0,5",IF(AND(CG402&gt;-0.5,CG402&lt;=0.5),"0 a 0,5",IF(AND(CG402&gt;0.5,CG402&lt;=1.5),"1 a 1,5",IF(AND(CG402&gt;1.5,CG402&lt;=2.5),"2 a 2,5",IF(AND(CG402&gt;2.5,CG402&lt;=3.5),"3 a 3,5",IF(AND(CG402&gt;3.5,CG402&lt;=4.5),"4 a 4,5",IF(AND(CG402&gt;4.5,CG402&lt;=5.5),"5 a 5,5",IF(AND(CG402&gt;5.5,CG402&lt;=6.5),"6 a 6,5",IF(AND(CG402&gt;6.5,CG402&lt;=7.5),"7 a 7,5",IF(AND(CG402&gt;7.5,CG402&lt;=8.5),"8 a 8,5",IF(AND(CG402&gt;8.5,CG402&lt;=9.5),"9 a 9,5",IF(CG402&gt;=10,"10","Fuera de rango")))))))))))))))))))))))</f>
        <v>-2 a -1,5</v>
      </c>
      <c r="CI402" s="11" t="n">
        <f aca="false">IF(CG402="","",IF(CG402=-2.25,"NORMA",IF(CG402&lt;=-9.5,1,IF(CG402&lt;=-8.5,2,IF(CG402&lt;=-7.5,3,IF(CG402&lt;=-6.5,4,IF(CG402&lt;=-5.5,5,IF(CG402&lt;=-4.5,6,IF(CG402&lt;=-3.5,7,IF(CG402&lt;=-2.5,8,IF(CG402&lt;=-1.5,9,IF(CG402&lt;=-0.5,10,IF(CG402&lt;=0.5,11,IF(CG402&lt;=1.5,12,IF(CG402&lt;=2.5,13,IF(CG402&lt;=3.5,14,IF(CG402&lt;=4.5,15,IF(CG402&lt;=5.5,16,IF(CG402&lt;=6.5,17,IF(CG402&lt;=7.5,18,IF(CG402&lt;=8.5,19,IF(CG402&lt;=9.5,20,IF(CG402=10,21,"Fuera de rango")))))))))))))))))))))))</f>
        <v>9</v>
      </c>
      <c r="CJ402" s="9" t="n">
        <v>1.75</v>
      </c>
      <c r="CK402" s="10" t="str">
        <f aca="false">IF(CJ402="","",IF(AND(CJ402&gt;=-6,CJ402&lt;=-5.5),"-6 a -5,5",IF(AND(CJ402&gt;-5.5,CJ402&lt;=-4.5),"-5 a -4,5",IF(AND(CJ402&gt;-4.5,CJ402&lt;=-3.5),"-4 a -3,5",IF(AND(CJ402&gt;-3.5,CJ402&lt;=-2.5),"-3 a -2,5",IF(AND(CJ402&gt;-2.5,CJ402&lt;=-1.5),"-2 a -1,5",IF(AND(CJ402&gt;-1.5,CJ402&lt;=-0.5),"-1 a -0,5",IF(AND(CJ402&gt;-0.5,CJ402&lt;=0.5),"0 a 0,5",IF(AND(CJ402&gt;0.5,CJ402&lt;=1.5),"1 a 1,5",IF(AND(CJ402&gt;1.5,CJ402&lt;2.5),"2",IF(AND(CJ402&gt;=2.5,CJ402&lt;=3),"2,5 a 3",IF(AND(CJ402&gt;3,CJ402&lt;=4),"3,5 a 4",IF(AND(CJ402&gt;4,CJ402&lt;=5),"4,5 a 5",IF(AND(CJ402&gt;5,CJ402&lt;=6),"5,5 a 6",IF(AND(CJ402&gt;6,CJ402&lt;=7),"6,5 a 7",IF(AND(CJ402&gt;7,CJ402&lt;=8),"7,5 a 8",IF(AND(CJ402&gt;8,CJ402&lt;=9.5),"8,5 a 9,5",IF(CJ402=10,"10","Fuera de rango"))))))))))))))))))</f>
        <v>2</v>
      </c>
      <c r="CL402" s="11" t="str">
        <f aca="false">IF(CK402="","",IF(OR(CK402="-6 a -5,5",CK402="-6 - -5,5"),1,IF(OR(CK402="-5 a -4,5",CK402="-5 - -4,5"),2,IF(OR(CK402="-4 a -3,5",CK402="-4 - -3,5"),3,IF(OR(CK402="-3 a -2,5",CK402="-3 - -2,5"),4,IF(OR(CK402="-2 a -1,5",CK402="-2 - -1,5"),5,IF(OR(CK402="-1 a -0,5",CK402="-1 - -0,5"),6,IF(OR(CK402="0 a 0,5",CK402="0 - 0,5"),7,IF(OR(CK402="1 a 1,5",CK402="1 - 1,5"),8,IF(CK402="2","NORMA",IF(OR(CK402="2,5 a 3",CK402="2,5 - 3"),9,IF(OR(CK402="3,5 a 4",CK402="3,5 - 4"),10,IF(OR(CK402="4,5 a 5",CK402="4,5 - 5"),11,IF(OR(CK402="5,5 a 6",CK402="5,5 - 6"),12,IF(OR(CK402="6,5 a 7",CK402="6,5 - 7"),13,IF(OR(CK402="7,5 a 8",CK402="7,5 - 8"),14,IF(OR(CK402="8,5 a 9",CK402="8,5 - 9,5",CK402="9 a 9,5"),15,IF(CK402="10",15,IF(OR(CK402="0,5 a 1",CK402="0,5 - 1"),7,"Fuera de rango")))))))))))))))))))</f>
        <v>NORMA</v>
      </c>
      <c r="CN402" s="10" t="str">
        <f aca="false">IF(CM402=0,"0", " ")</f>
        <v>0</v>
      </c>
      <c r="CO402" s="10" t="str">
        <f aca="false">IF(CM402&gt;0,"EME"," ")</f>
        <v> </v>
      </c>
      <c r="CQ402" s="10" t="str">
        <f aca="false">IF(CP402&gt;0,"0", " ")</f>
        <v> </v>
      </c>
      <c r="CR402" s="10" t="str">
        <f aca="false">IF(CP402&gt;0,"EME"," ")</f>
        <v> </v>
      </c>
      <c r="CS402" s="9" t="n">
        <v>0</v>
      </c>
      <c r="CV402" s="9" t="n">
        <v>0</v>
      </c>
      <c r="CY402" s="9" t="n">
        <v>-0.5</v>
      </c>
      <c r="DB402" s="9" t="n">
        <v>0</v>
      </c>
      <c r="DC402" s="11" t="str">
        <f aca="false">IF(DB402&lt;0,"2"," ")</f>
        <v> </v>
      </c>
      <c r="DD402" s="11" t="str">
        <f aca="false">IF(DB402&lt;0,"MIO"," ")</f>
        <v> </v>
      </c>
      <c r="DE402" s="9" t="n">
        <v>-1.25</v>
      </c>
      <c r="DF402" s="10" t="str">
        <f aca="false">IF(DE402&lt;0,"3"," ")</f>
        <v>3</v>
      </c>
      <c r="DG402" s="10" t="str">
        <f aca="false">IF(DE402&lt;0,"AST"," ")</f>
        <v>AST</v>
      </c>
      <c r="DH402" s="9" t="n">
        <v>-1</v>
      </c>
      <c r="DI402" s="10" t="str">
        <f aca="false">IF(DH402&lt;0,"3"," ")</f>
        <v>3</v>
      </c>
      <c r="DJ402" s="10" t="str">
        <f aca="false">IF(DH402&lt;0,"AST"," ")</f>
        <v>AST</v>
      </c>
      <c r="DK402" s="9" t="n">
        <v>0</v>
      </c>
      <c r="DL402" s="10" t="str">
        <f aca="false">IF(DK402&gt;0,"4"," ")</f>
        <v> </v>
      </c>
      <c r="DM402" s="10" t="str">
        <f aca="false">IF(DK402&gt;0,"PRE"," ")</f>
        <v> </v>
      </c>
      <c r="DN402" s="9" t="n">
        <v>0</v>
      </c>
      <c r="DO402" s="10" t="str">
        <f aca="false">IF(DN402&gt;0,"4"," ")</f>
        <v> </v>
      </c>
      <c r="DP402" s="10" t="str">
        <f aca="false">IF(DN402&gt;0,"PRE"," ")</f>
        <v> </v>
      </c>
      <c r="DS402" s="12" t="str">
        <f aca="false">CONCATENATE(CO402,CU402,DA402,DG402,DM402)</f>
        <v> AST </v>
      </c>
      <c r="DT402" s="10" t="e">
        <f aca="false" t="array" ref="DT402">_xlfn.IFS(DS402="EME    ","0", DS402=" HIP   ","1", DS402="  MIO  ","2", DS402="   AST ","3", DS402="    PRE","4", DS402="EME   PRE","5", DS402=" HIP  PRE","6", DS402=" HIP AST ","7", DS402="  MIO PRE","8", DS402="  MIOAST ","9", DS402="   ASTPRE","10",DS402=" HIP ASTPRE","11", DS402="  MIOASTPRE","12", DS402="     ","0")</f>
        <v>#N/A</v>
      </c>
      <c r="DV402" s="1" t="e">
        <f aca="false" t="array" ref="DV402">_xlfn.IFS(DU402="SI","2", DU402="NO","1")</f>
        <v>#N/A</v>
      </c>
      <c r="DX402" s="11" t="str">
        <f aca="false">IF(DW402=0,"1","2")</f>
        <v>1</v>
      </c>
      <c r="DY402" s="11" t="str">
        <f aca="false" t="array" ref="DY402">_xlfn.IFS(DW402=0,"0", DW402=0.25, "1", DW402=0.5,"2", DW402=0.75,"3", DW402=1,"4",DW402=1.25,"5", DW402=1.5,"6", DW402=1.75,"7", DW402=2,"8")</f>
        <v>0</v>
      </c>
      <c r="EA402" s="11" t="str">
        <f aca="false">IF(DZ402=0,"1","2")</f>
        <v>1</v>
      </c>
      <c r="EB402" s="11" t="str">
        <f aca="false" t="array" ref="EB402">_xlfn.IFS(DZ402=0,"0", DZ402=0.25, "1", DZ402=0.5,"2", DZ402=0.75,"3", DZ402=1,"4",DZ402=1.25,"5", DZ402=1.5,"6", DZ402=1.75,"7", DZ402=2,"8")</f>
        <v>0</v>
      </c>
      <c r="ED402" s="10" t="str">
        <f aca="false">IF(EC402=0,"1","2")</f>
        <v>1</v>
      </c>
      <c r="EE402" s="11" t="str">
        <f aca="false" t="array" ref="EE402">_xlfn.IFS(EC402=0,"0", EC402=-0.25, "1", EC402=-0.5,"2", EC402=-0.75,"3", EC402=-1,"4",EC402=-1.25,"5", EC402=-1.5,"6", EC402=-1.75,"7", EC402=-2,"8", EC402=-2.25,"9",EC402=-2.5,"10", EC402=-2.75,"11", EC402=-3,"12", EC402=-3.25,"13", EC402=-3.5,"14", EC402=-3.75,"15",EC402=-4,"16")</f>
        <v>0</v>
      </c>
      <c r="EG402" s="10" t="str">
        <f aca="false">IF(EF402=0,"1","2")</f>
        <v>1</v>
      </c>
      <c r="EH402" s="11" t="str">
        <f aca="false" t="array" ref="EH402">_xlfn.IFS(EF402=0,"0", EF402=-0.25, "1", EF402=-0.5,"2", EF402=-0.75,"3", EF402=-1,"4",EF402=-1.25,"5", EF402=-1.5,"6", EF402=-1.75,"7", EF402=-2,"8", EF402=-2.25,"9",EF402=-2.5,"10", EF402=-2.75,"11", EF402=-3,"12", EF402=-3.25,"13", EF402=-3.5,"14", EF402=-3.75,"15",EF402=-4,"16")</f>
        <v>0</v>
      </c>
      <c r="EJ402" s="11" t="str">
        <f aca="false">IF(EI402=0,"1","2")</f>
        <v>1</v>
      </c>
      <c r="EK402" s="11" t="str">
        <f aca="false" t="array" ref="EK402">_xlfn.IFS(EI402=0,"0", EI402=-0.25, "1", EI402=-0.5,"2", EI402=-0.75,"3", EI402=-1,"4",EI402=-1.25,"5", EI402=-1.5,"6", EI402=-1.75,"7", EI402=-2,"8", EI402=-2.25,"9", EI402=-2.25,"9",EI402=-2.5,"10", EI402=-2.75,"11", EI402=-3,"12", EI402=-3.25,"13", EI402=-3.5,"14", EI402=-3.75,"15",EI402=-4,"16", EI402=0.25, "17", EI402=0.5, "18")</f>
        <v>0</v>
      </c>
      <c r="EM402" s="11" t="str">
        <f aca="false">IF(EL402=0,"1","2")</f>
        <v>1</v>
      </c>
      <c r="EN402" s="11" t="str">
        <f aca="false" t="array" ref="EN402">_xlfn.IFS(EL402=0.25,"17",EL402=0.5,"18", EL402=0,"0", EL402=-0.25, "1", EL402=-0.5,"2", EL402=-0.75,"3", EL402=-1,"4",EL402=-1.25,"5", EL402=-1.5,"6", EL402=-1.75,"7", EL402=-2,"8",EL402= -2.25,"9",EL402=-2.5,"10",EL402= -2.75,"11",EL402= -3,"12",EL402= -3.25,"13",EL402= -3.5,"14",EL402= -3.75,"15",EL402=-4,"16")</f>
        <v>0</v>
      </c>
      <c r="EP402" s="11" t="str">
        <f aca="false">IF(EO402=0,"1","2")</f>
        <v>1</v>
      </c>
      <c r="EQ402" s="11" t="str">
        <f aca="false" t="array" ref="EQ402">_xlfn.IFS(EO402=0,"0", EO402=0.25, "1", EO402=0.5,"2", EO402=0.75,"3", EO402=1,"4",EO402=1.25,"5", EO402=1.5,"6", EO402=1.75,"7", EO402=2,"8", EO402=2.25,"9", EO402=2.25,"9",EO402=2.5,"10", EO402=2.75,"11", EO402=3,"12", EO402=3.25,"13", EO402=3.5,"14", EO402=3.75,"15",EO402=4,"16", EO402=-0.25, "17", bq=-0.5, "18")</f>
        <v>0</v>
      </c>
      <c r="ES402" s="11" t="str">
        <f aca="false">IF(ER402=0,"1","2")</f>
        <v>1</v>
      </c>
      <c r="ET402" s="11" t="str">
        <f aca="false" t="array" ref="ET402">_xlfn.IFS(ER402=0,"0", ER402=0.25, "1", ER402=0.5,"2", ER402=0.75,"3", ER402=1,"4",ER402=1.25,"5", ER402=1.5,"6", ER402=1.75,"7", ER402=2,"8", ER402=2.25,"9", ER402=2.25,"9",ER402=2.5,"10", ER402=2.75,"11", ER402=3,"12", ER402=3.25,"13", ER402=3.5,"14", ER402=3.75,"15",ER402=4,"16", ER402=-0.25, "17", bq=-0.5, "18")</f>
        <v>0</v>
      </c>
      <c r="EV402" s="14" t="e">
        <f aca="false">VLOOKUP(EU402,LEYENDA!$G$2:$H$8,2,TRUE())</f>
        <v>#N/A</v>
      </c>
      <c r="EW402" s="14" t="e">
        <f aca="false" t="array" ref="EW402">_xlfn.IFS(EV402="0-5","1", EV402="6-12","2", EV402="13-18","3", EV402="19-24","4", EV402="25-36","5", EV402="37-48","6", EV402="49-60","7")</f>
        <v>#N/A</v>
      </c>
    </row>
    <row r="403" customFormat="false" ht="13.5" hidden="false" customHeight="false" outlineLevel="0" collapsed="false">
      <c r="A403" s="1" t="n">
        <v>127</v>
      </c>
      <c r="B403" s="2" t="n">
        <v>1</v>
      </c>
      <c r="C403" s="33" t="n">
        <v>45783</v>
      </c>
      <c r="E403" s="5" t="str">
        <f aca="false">VLOOKUP(A403,'286'!$A$3:$J$6279,10,FALSE())</f>
        <v>FERRER SANTAMARÍA, MARÍA</v>
      </c>
      <c r="F403" s="4" t="str">
        <f aca="false">VLOOKUP(A403,'286'!$A$3:$I$1768,3,FALSE())</f>
        <v>FESANMA</v>
      </c>
      <c r="G403" s="6" t="n">
        <f aca="false">VLOOKUP(A403,'286'!$A$3:$I$1768,4,FALSE())</f>
        <v>39599</v>
      </c>
      <c r="H403" s="7" t="n">
        <f aca="false">YEAR(C403)-YEAR(G403)</f>
        <v>17</v>
      </c>
      <c r="I403" s="1" t="str">
        <f aca="false">VLOOKUP(H403,LEYENDA!$C$2:$D$6,2,TRUE())</f>
        <v>13-24</v>
      </c>
      <c r="J403" s="5" t="str">
        <f aca="false">VLOOKUP(A403,'286'!$A$3:$I$1768,7,FALSE())</f>
        <v>M</v>
      </c>
      <c r="K403" s="8" t="n">
        <f aca="false">VLOOKUP(A403,'286'!$A$3:$I$1768,2,FALSE())</f>
        <v>0</v>
      </c>
      <c r="L403" s="4" t="str">
        <f aca="false">VLOOKUP(A403,'286'!$A$3:$I$1768,8,FALSE())</f>
        <v>D</v>
      </c>
      <c r="M403" s="4" t="str">
        <f aca="false">VLOOKUP(A403,'286'!$A$3:$I$1768,9,FALSE())</f>
        <v>D</v>
      </c>
      <c r="N403" s="8" t="str">
        <f aca="false">IF(R403=O403, "MISMA","CONTRARIA")</f>
        <v>MISMA</v>
      </c>
      <c r="O403" s="8" t="str">
        <f aca="false" t="array" ref="O403">_xlfn.IFS(L403="D","1", L403="I","2")</f>
        <v>1</v>
      </c>
      <c r="P403" s="8" t="e">
        <f aca="false" t="array" ref="P403">_xlfn.IFS(K403="OD","1", K403="OI","2")</f>
        <v>#N/A</v>
      </c>
      <c r="Q403" s="1" t="str">
        <f aca="false" t="array" ref="Q403">_xlfn.IFS(J403="M","1", J403="H","2")</f>
        <v>1</v>
      </c>
      <c r="R403" s="8" t="str">
        <f aca="false" t="array" ref="R403">_xlfn.IFS(M403="D","1", M403="I","2")</f>
        <v>1</v>
      </c>
      <c r="S403" s="1" t="str">
        <f aca="false" t="array" ref="S403">_xlfn.IFS(N403="CONTRARIA", "1",N403= "MISMA","2")</f>
        <v>2</v>
      </c>
      <c r="T403" s="1" t="str">
        <f aca="false" t="array" ref="T403">_xlfn.IFS(I403="0-12","1", I403="13-24","2", I403="25-40","3", I403="41-60","4", I403="61-100","5")</f>
        <v>2</v>
      </c>
      <c r="U403" s="9" t="n">
        <v>-0.5</v>
      </c>
      <c r="V403" s="10" t="str">
        <f aca="false">IF(U403="","",IF(AND(U403&gt;=-9,U403&lt;=-6.5),"-9 a -6,5",IF(AND(U403&gt;=-6,U403&lt;=-3.5),"-6 a -3,5",IF(AND(U403&gt;=-3,U403&lt;=-1),"-3 a -1",IF(U403=-0.5,"-0,5",IF(AND(U403&gt;=0,U403&lt;=2.5),"0 a 2,5",IF(AND(U403&gt;=3,U403&lt;=5.5),"3 a 5,5",IF(AND(U403&gt;=6,U403&lt;=8.5),"6 a 8,5",IF(AND(U403&gt;=9,U403&lt;=20),"9 a 20","Fuera de rango")))))))))</f>
        <v>-0,5</v>
      </c>
      <c r="W403" s="11" t="str">
        <f aca="false">IF(V403="","",IF(V403="-9 a -6,5",2,IF(V403="-6 a -3,5",3,IF(V403="-3 a -1",4,IF(V403="-0,5","NORMA",IF(V403="0 a 2,5",5,IF(V403="3 a 5,5",6,IF(V403="6 a 8,5",7,IF(V403="9 a 20",8,"Fuera de rango")))))))))</f>
        <v>NORMA</v>
      </c>
      <c r="X403" s="9" t="n">
        <v>12</v>
      </c>
      <c r="Y403" s="11" t="str">
        <f aca="false">IF(X403="","",IF(AND(X403&gt;=0,X403&lt;=4),"0 a 4",IF(AND(X403&gt;=4.5,X403&lt;=8.5),"4,5 a 8,5",IF(X403=9,"9",IF(AND(X403&gt;=9.5,X403&lt;=13),"9,5 a 13",IF(AND(X403&gt;=13.5,X403&lt;=20),"13,5 a 20",IF(AND(X403&gt;=20.5,X403&lt;=35),"20,5 a 35","Fuera de rango")))))))</f>
        <v>9,5 a 13</v>
      </c>
      <c r="Z403" s="11" t="n">
        <f aca="false">IF(Y403="","",IF(Y403="0 a 4",1,IF(Y403="4,5 a 8,5",2,IF(Y403="9","NORMA",IF(Y403="9,5 a 13",3,IF(Y403="13,5 a 20",4,IF(Y403="20,5 a 35",5,"Fuera de rango")))))))</f>
        <v>3</v>
      </c>
      <c r="AA403" s="9" t="n">
        <v>21</v>
      </c>
      <c r="AB403" s="10" t="str">
        <f aca="false">IF(AA403="","",IF(AND(AA403&gt;=0,AA403&lt;=9),"0 a 9",IF(AND(AA403&gt;=9.5,AA403&lt;=18.5),"9,5 a 18,5",IF(AA403=19,"19",IF(AND(AA403&gt;=19.5,AA403&lt;=28),"19,5 a 28",IF(AND(AA403&gt;=28.5,AA403&lt;=40),"28,5 a 40","Fuera de rango"))))))</f>
        <v>19,5 a 28</v>
      </c>
      <c r="AC403" s="11" t="n">
        <f aca="false" t="array" ref="AC403">_xlfn.IFS(AB403="","",AB403="0 a 9",1,AB403="9,5 a 18,5",2,AB403="19","NORMA",AB403="19,5 a 28",3,AB403="28,5 a 40",4,TRUE(),"Fuera de rango")</f>
        <v>3</v>
      </c>
      <c r="AD403" s="9" t="n">
        <v>13</v>
      </c>
      <c r="AE403" s="10" t="str">
        <f aca="false">IF(AD403="","",IF(AND(AD403&gt;=-10,AD403&lt;=0),"De -10 a 0",IF(AND(AD403&gt;=0.5,AD403&lt;=9.5),"0,5 a 9,5",IF(AD403=10,"10",IF(AND(AD403&gt;=10.5,AD403&lt;=20),"10,5 a 20",IF(AND(AD403&gt;=20.5,AD403&lt;=40),"20,5 a 40","Fuera de rango"))))))</f>
        <v>10,5 a 20</v>
      </c>
      <c r="AF403" s="12" t="n">
        <f aca="false">IF(AD403="","",IF(AND(AD403&gt;=-10,AD403&lt;=0),1,IF(AND(AD403&gt;=0.5,AD403&lt;=9.5),2,IF(AD403=10,"NORMA",IF(AND(AD403&gt;=10.5,AD403&lt;=20),3,IF(AND(AD403&gt;=20.5,AD403&lt;=40),4,""))))))</f>
        <v>3</v>
      </c>
      <c r="AG403" s="9" t="n">
        <v>9</v>
      </c>
      <c r="AH403" s="10" t="str">
        <f aca="false">IF(AG403="","",IF(AND(AG403&gt;=0,AG403&lt;=4),"0 a 4",IF(AND(AG403&gt;=4.5,AG403&lt;=8.5),"4,5 a 8,5",IF(AG403=9,"9",IF(AND(AG403&gt;=9.5,AG403&lt;=13),"9,5 a 13",IF(AND(AG403&gt;=13.5,AG403&lt;=25),"13,5 a 25","Fuera de rango"))))))</f>
        <v>9</v>
      </c>
      <c r="AI403" s="10" t="str">
        <f aca="false">IF(AH403="","",IF(AH403="0 a 4",1,IF(AH403="4,5 a 8,5",2,IF(AH403="9","NORMA",IF(AH403="9,5 a 13",3,IF(AH403="13,5 a 25",4,""))))))</f>
        <v>NORMA</v>
      </c>
      <c r="AJ403" s="9" t="n">
        <v>5</v>
      </c>
      <c r="AK403" s="10" t="str">
        <f aca="false">IF(AJ403="","",IF(AND(AJ403&gt;=-15,AJ403&lt;=-10.5),"-15 a -10,5",IF(AND(AJ403&gt;=-10,AJ403&lt;=-4),"-10 a -4",IF(AND(AJ403&gt;=-4.5,AJ403&lt;=0),"-4,5 a 0",IF(AND(AJ403&gt;=0.5,AJ403&lt;=4.5),"0,5 a 4,5",IF(AJ403=5,"5",IF(AND(AJ403&gt;=5.5,AJ403&lt;=10),"5,5 a 10",IF(AND(AJ403&gt;=10.5,AJ403&lt;=20),"10,5 a 20","Fuera de rango"))))))))</f>
        <v>5</v>
      </c>
      <c r="AL403" s="11" t="str">
        <f aca="false">IF(AK403="","",IF(AK403="-15 a -10,5",1,IF(AK403="-10 a -4",2,IF(AK403="-4,5 a 0",3,IF(AK403="0,5 a 4,5",4,IF(AK403="5","NORMA",IF(AK403="5,5 a 10",5,IF(AK403="10,5 a 20",6,"Error"))))))))</f>
        <v>NORMA</v>
      </c>
      <c r="AM403" s="9" t="n">
        <v>0</v>
      </c>
      <c r="AN403" s="10" t="str">
        <f aca="false">IF(AM403="","",IF(AND(AM403&gt;=-7.5,AM403&lt;=-5.5),"-7,5 a -5,5",IF(AND(AM403&gt;=-5,AM403&lt;=-3),"-5 a -3",IF(AND(AM403&gt;=-2.5,AM403&lt;=-0.5),"-2,5 a -0,5",IF(AM403=0,"0,00",IF(AND(AM403&gt;=0.5,AM403&lt;=2.5),"0,5 a 2,5",IF(AND(AM403&gt;=3,AM403&lt;=5),"3 a 5",IF(AND(AM403&gt;=5.5,AM403&lt;=7.5),"5,5 a 7,5",IF(AND(AM403&gt;=8,AM403&lt;=10),"8 a 10","Fuera de rango")))))))))</f>
        <v>0,00</v>
      </c>
      <c r="AO403" s="11" t="str">
        <f aca="false">IF(AN403="","",IF(AN403="-7,5 a -5,5",1,IF(AN403="-5 a -3",2,IF(AN403="-2,5 a -0,5",3,IF(AN403="0,00","NORMA",IF(AN403="0,5 a 2,5",4,IF(AN403="3 a 5",5,IF(AN403="5,5 a 7,5",6,IF(AN403="8 a 10",7,"Error")))))))))</f>
        <v>NORMA</v>
      </c>
      <c r="AP403" s="9" t="n">
        <v>-3</v>
      </c>
      <c r="AQ403" s="10" t="str">
        <f aca="false">IF(AP403="","",IF(AND(AP403&gt;=-20,AP403&lt;=-9.5),"-20 a -9,5",IF(AND(AP403&gt;=-9,AP403&lt;=-6.5),"-9 a -6,5",IF(AP403=-6,"-6",IF(AND(AP403&gt;=-5.5,AP403&lt;=-3),"-5,5 a -3",IF(AND(AP403&gt;=-2.5,AP403&lt;=0),"-2,5 a 0",IF(AND(AP403&gt;=0.5,AP403&lt;=3),"0,5 a 3",IF(AND(AP403&gt;=3.5,AP403&lt;=6),"3,5 a 6",IF(AND(AP403&gt;=6.5,AP403&lt;=9),"6,5 a 9",IF(AND(AP403&gt;=9.5,AP403&lt;=20),"9,5 a 20","Fuera de rango"))))))))))</f>
        <v>-5,5 a -3</v>
      </c>
      <c r="AR403" s="11" t="n">
        <f aca="false">IF(AQ403="","",IF(AQ403="-20 a -9,5",1,IF(AQ403="-9 a -6,5",2,IF(AQ403="-6","NORMA",IF(AQ403="-5,5 a -3",3,IF(AQ403="-2,5 a 0",4,IF(AQ403="0,5 a 3",5,IF(AQ403="3,5 a 6",6,IF(AQ403="6,5 a 9",7,IF(AQ403="9,5 a 20",8,""))))))))))</f>
        <v>3</v>
      </c>
      <c r="AS403" s="9" t="n">
        <v>5</v>
      </c>
      <c r="AT403" s="10" t="str">
        <f aca="false">IF(AS403="","",IF(AND(AS403&gt;=-16,AS403&lt;=-14),"-16 a -14",IF(AND(AS403&gt;=-13.5,AS403&lt;=-11.5),"-13,5 a -11,5",IF(AND(AS403&gt;=-11,AS403&lt;=-9),"-11 a -9",IF(AND(AS403&gt;=-8.5,AS403&lt;=-6.5),"-8,5 a -6,5",IF(AND(AS403&gt;=-6,AS403&lt;=-4),"-6 a -4",IF(AND(AS403&gt;=-3.5,AS403&lt;=-1.5),"-3,5 a -1,5",IF(AND(AS403&gt;=-1,AS403&lt;=1),"-1 a 1",IF(AND(AS403&gt;=1.5,AS403&lt;=3.5),"1,5 a 3,5",IF(AND(AS403&gt;=4,AS403&lt;=6),"4 a 6",IF(AND(AS403&gt;=6.5,AS403&lt;=8.5),"6,5 a 8,5",IF(AND(AS403&gt;=9,AS403&lt;=11),"9 a 11",IF(AND(AS403&gt;=11.5,AS403&lt;=13.5),"11,5 a 13,5",IF(AND(AS403&gt;=14,AS403&lt;=16),"14 a 16",IF(AND(AS403&gt;=16.5,AS403&lt;=18.5),"16,5 a 18,5",IF(AND(AS403&gt;=19,AS403&lt;=21),"19 a 21","Fuera de rango"))))))))))))))))</f>
        <v>4 a 6</v>
      </c>
      <c r="AU403" s="11" t="str">
        <f aca="false" t="array" ref="AU403">IF(AT403="","",_xlfn.IFS(AT403="-16 a -14",1,AT403="-13,5 a -11,5",2,AT403="-11 a -9",3,AT403="-8,5 a -6,5",4,AT403="-6 a -4",5,AT403="-3,5 a -1,5",6,AT403="-1 a 1",7,AT403="1,5 a 3,5",8,AT403="4 a 6","NORMA",AT403="6,5 a 8,5",9,AT403="9 a 11",10,AT403="11,5 a 13,5",11,AT403="14 a 16",12,AT403="16,5 a 18,5",13,AT403="19 a 21",14,TRUE(),""))</f>
        <v>NORMA</v>
      </c>
      <c r="AV403" s="9" t="n">
        <v>0.75</v>
      </c>
      <c r="AW403" s="10" t="str">
        <f aca="false">IF(AV403="","",IF(AND(AV403&gt;=-1,AV403&lt;=-0.5),"-1 a -0,5",IF(AND(AV403&gt;-0.5,AV403&lt;=0),"De -0,5 a 0",IF(AND(AV403&gt;=0.25,AV403&lt;=0.75),"0,25 a 0,75",IF(AND(AV403&gt;=1,AV403&lt;=1.5),"1 a 1,5",IF(AND(AV403&gt;=1.75,AV403&lt;=2.25),"1,75 a 2,25",IF(AND(AV403&gt;=2.5,AV403&lt;=3),"2,5 a 3",IF(AND(AV403&gt;=3.25,AV403&lt;=3.75),"3,25 a 3,75","Fuera de rango"))))))))</f>
        <v>0,25 a 0,75</v>
      </c>
      <c r="AX403" s="10" t="str">
        <f aca="false">IF(AW403="","",IF(OR(AW403="-1 a -0,5",AW403="-1 a -0.5"),1,IF(OR(AW403="De -0,5 a 0",AW403="-0,5 a 0",AW403="De -0.5 a 0"),2,IF(OR(AW403="0,25 a 0,75",AW403="0.25 a 0.75"),"NORMA",IF(OR(AW403="1 a 1,5",AW403="1 a 1.5"),3,IF(OR(AW403="1,75 a 2,25",AW403="1.75 a 2.25"),4,IF(OR(AW403="2,5 a 3",AW403="2.5 a 3"),5,IF(OR(AW403="3,25 a 3,75",AW403="3.25 a 3.75"),6,""))))))))</f>
        <v>NORMA</v>
      </c>
      <c r="AY403" s="9" t="n">
        <v>-4</v>
      </c>
      <c r="AZ403" s="10" t="str">
        <f aca="false">IF(AY403="","",IF(AND(AY403&gt;=-20,AY403&lt;=-9.5),"-20 a -9,5",IF(AND(AY403&gt;=-9,AY403&lt;=-6.5),"-9 a -6,5",IF(AY403=-6,"-6",IF(AND(AY403&gt;=-5.5,AY403&lt;=-3),"-5,5 a -3",IF(AND(AY403&gt;=-2.5,AY403&lt;=0),"-2,5 a 0",IF(AND(AY403&gt;=0.5,AY403&lt;=3),"0,5 a 3",IF(AND(AY403&gt;=3.5,AY403&lt;=6),"3,5 a 6","Fuera de rango"))))))))</f>
        <v>-5,5 a -3</v>
      </c>
      <c r="BA403" s="11" t="n">
        <f aca="false">IF(AZ403="","",IF(AZ403="-20 a -9,5",1,IF(AZ403="-9 a -6,5",2,IF(AZ403="-6","NORMA",IF(AZ403="-5,5 a -3",3,IF(AZ403="-2,5 a 0",4,IF(AZ403="0,5 a 3",5,IF(AZ403="3,5 a 6",6,""))))))))</f>
        <v>3</v>
      </c>
      <c r="BB403" s="9" t="n">
        <v>18</v>
      </c>
      <c r="BC403" s="10" t="str">
        <f aca="false" t="array" ref="BC403">IF(BB403="","",_xlfn.IFS(AND(BB403&gt;=0,BB403&lt;=2),"0 a 2",AND(BB403&gt;=2.5,BB403&lt;=4.5),"2,5 a 4,5",AND(BB403&gt;=5,BB403&lt;=7),"5 a 7",AND(BB403&gt;=7.5,BB403&lt;=9.5),"7,5 a 9,5",AND(BB403&gt;=10,BB403&lt;=12),"10 a 12",AND(BB403&gt;=12.5,BB403&lt;=14.5),"12,5 a 14,5",BB403=15,"15",AND(BB403&gt;=15.5,BB403&lt;=17.5),"15,5 a 17,5",AND(BB403&gt;=18,BB403&lt;=20),"18 a 20",AND(BB403&gt;=20.5,BB403&lt;=22.5),"20,5 a 22,5",AND(BB403&gt;=23,BB403&lt;=25),"23 a 25",TRUE(),"Fuera de rango"))</f>
        <v>18 a 20</v>
      </c>
      <c r="BD403" s="11" t="n">
        <f aca="false" t="array" ref="BD403">IF(BC403="","",_xlfn.IFS(BC403="0 a 2",1,BC403="2,5 a 4,5",2,BC403="5 a 7",3,BC403="7,5 a 9,5",4,BC403="10 a 12",5,BC403="12,5 a 14,5",6,BC403="15","NORMA",BC403="15,5 a 17,5",7,BC403="18 a 20",8,BC403="20,5 a 22,5",9,BC403="23 a 25",10,TRUE(),"Fuera de rango"))</f>
        <v>8</v>
      </c>
      <c r="BE403" s="9" t="n">
        <v>24</v>
      </c>
      <c r="BF403" s="10" t="str">
        <f aca="false">IF(BE403="","",IF(AND(BE403&gt;=-20,BE403&lt;=-10),"-20 a -10",IF(AND(BE403&gt;=-9.5,BE403&lt;=0.5),"-9,5 a 0,5",IF(AND(BE403&gt;=1,BE403&lt;=11),"1 a 11",IF(AND(BE403&gt;=11.5,BE403&lt;=20.5),"11,5 a 20,5",IF(BE403=21,"21",IF(AND(BE403&gt;=21.5,BE403&lt;=31.5),"21,5 a 31,5",IF(AND(BE403&gt;=32,BE403&lt;=42),"32 a 42","Fuera de rango"))))))))</f>
        <v>21,5 a 31,5</v>
      </c>
      <c r="BG403" s="11" t="n">
        <f aca="false">IF(BF403="","",IF(BF403="-20 a -10",1,IF(BF403="-9,5 a 0,5",2,IF(BF403="1 a 11",3,IF(BF403="11,5 a 20,5",4,IF(BF403="21","NORMA",IF(BF403="21,5 a 31,5",5,IF(BF403="32 a 42",6,""))))))))</f>
        <v>5</v>
      </c>
      <c r="BH403" s="9" t="n">
        <v>12</v>
      </c>
      <c r="BI403" s="10" t="str">
        <f aca="false">IF(BH403="","",IF(AND(BH403&gt;=-20,BH403&lt;=-15),"-20 a -15",IF(AND(BH403&gt;=-14.5,BH403&lt;=-9.5),"-14,5 a -9,5",IF(AND(BH403&gt;=-9,BH403&lt;=-4),"-9 a -4",IF(AND(BH403&gt;=-3.5,BH403&lt;=2.5),"-3,5 a 2,5",IF(AND(BH403&gt;=3,BH403&lt;=8),"3 a 8",IF(AND(BH403&gt;=8.5,BH403&lt;=14.5),"8,5 a 14,5",IF(BH403=15,"15",IF(AND(BH403&gt;=15.5,BH403&lt;=20.5),"15,5 a 20,5",IF(AND(BH403&gt;=21,BH403&lt;=26),"21 a 26","Fuera de rango"))))))))))</f>
        <v>8,5 a 14,5</v>
      </c>
      <c r="BJ403" s="11" t="n">
        <f aca="false">IF(BI403="","",IF(BI403="-20 a -15",1,IF(BI403="-14,5 a -9,5",2,IF(BI403="-9 a -4",3,IF(BI403="-3,5 a 2,5",4,IF(BI403="3 a 8",5,IF(BI403="8,5 a 14,5",6,IF(BI403="15","NORMA",IF(BI403="15,5 a 20,5",7,IF(BI403="21 a 26",8,IF(BI403="26,5 a 31,5",9,"")))))))))))</f>
        <v>6</v>
      </c>
      <c r="BK403" s="9" t="n">
        <v>13</v>
      </c>
      <c r="BL403" s="10" t="str">
        <f aca="false">IF(BK403="","",IF(AND(BK403&gt;=0,BK403&lt;=2),"0 - 2",IF(AND(BK403&gt;=2.5,BK403&lt;=4.5),"2,5 - 4,5",IF(AND(BK403&gt;=5,BK403&lt;=7),"5 - 7",IF(AND(BK403&gt;=7.5,BK403&lt;=9.5),"7,5 - 9,5",IF(AND(BK403&gt;=10,BK403&lt;=12),"10 - 12",IF(AND(BK403&gt;=12.5,BK403&lt;=13.5),"12,5 - 13,5",IF(BK403=14,"14",IF(AND(BK403&gt;=14.5,BK403&lt;=16.5),"14,5 - 16,5",IF(AND(BK403&gt;=17,BK403&lt;=19),"17 - 19",IF(AND(BK403&gt;=19.5,BK403&lt;=21.5),"19,5 - 21,5",IF(AND(BK403&gt;=22,BK403&lt;=24),"22 - 24",IF(AND(BK403&gt;=24.5,BK403&lt;=26.5),"24,5 - 26,5",IF(AND(BK403&gt;=27,BK403&lt;=29),"27 - 29",IF(AND(BK403&gt;=29.5,BK403&lt;=30),"29,5 - 30","Fuera de rango")))))))))))))))</f>
        <v>12,5 - 13,5</v>
      </c>
      <c r="BM403" s="11" t="n">
        <f aca="false">IF(BL403="","",IF(BL403="0 - 2",1,IF(BL403="2,5 - 4,5",2,IF(BL403="5 - 7",3,IF(BL403="7,5 - 9,5",4,IF(BL403="10 - 12",5,IF(BL403="12,5 - 13,5",6,IF(BL403="14","NORMA",IF(BL403="14,5 - 16,5",7,IF(BL403="17 - 19",8,IF(BL403="19,5 - 21,5",9,IF(BL403="22 - 24",10,IF(BL403="24,5 - 26,5",11,IF(BL403="27 - 29",12,IF(BL403="29,5 - 30",13,"")))))))))))))))</f>
        <v>6</v>
      </c>
      <c r="BN403" s="9" t="n">
        <v>18</v>
      </c>
      <c r="BO403" s="11" t="str">
        <f aca="false">IF(BN403="","",IF(AND(BN403&gt;=-20,BN403&lt;=-10),"-20 a -10",IF(AND(BN403&gt;=-9.5,BN403&lt;=0.5),"-9,5 a 0,5",IF(AND(BN403&gt;=1,BN403&lt;=11),"1 a 11",IF(AND(BN403&gt;=11.5,BN403&lt;=21.5),"11,5 a 21,5",IF(BN403=22,"22",IF(AND(BN403&gt;=22.5,BN403&lt;=32.5),"22,5 a 32,5",IF(AND(BN403&gt;=33,BN403&lt;=43),"33 a 43","Fuera de rango"))))))))</f>
        <v>11,5 a 21,5</v>
      </c>
      <c r="BP403" s="11" t="n">
        <f aca="false">IF(BO403="","",IF(BO403="-20 a -10",1,IF(BO403="-9,5 a 0,5",2,IF(BO403="1 a 11",3,IF(BO403="11,5 a 21,5",4,IF(BO403="22","NORMA",IF(BO403="22,5 a 32,5",5,IF(BO403="33 a 43",6,""))))))))</f>
        <v>4</v>
      </c>
      <c r="BQ403" s="9" t="n">
        <v>15</v>
      </c>
      <c r="BR403" s="10" t="str">
        <f aca="false">IF(BQ403="","",IF(AND(BQ403&gt;=-20,BQ403&lt;=-15),"-20 a -15",IF(AND(BQ403&gt;=-14.5,BQ403&lt;=-9.5),"-14,5 a -9,5",IF(AND(BQ403&gt;=-9,BQ403&lt;=-4),"-9 a -4",IF(AND(BQ403&gt;=-3.5,BQ403&lt;=2.5),"-3,5 a 2,5",IF(AND(BQ403&gt;=3,BQ403&lt;=8),"3 a 8",IF(AND(BQ403&gt;=8.5,BQ403&lt;=13.5),"8,5 a 13,5",IF(AND(BQ403&gt;=14,BQ403&lt;=17.5),"14 a 17,5",IF(BQ403=18,"18",IF(AND(BQ403&gt;=18.5,BQ403&lt;=23.5),"18,5 a 23,5",IF(AND(BQ403&gt;=24,BQ403&lt;=29),"24 a 29",IF(AND(BQ403&gt;=29.5,BQ403&lt;=34.5),"29,5 a 34,5",IF(AND(BQ403&gt;=35,BQ403&lt;=40),"35 a 40","Fuera de rango")))))))))))))</f>
        <v>14 a 17,5</v>
      </c>
      <c r="BS403" s="11" t="n">
        <f aca="false">IF(BR403="","",IF(BR403="-20 a -15",1,IF(BR403="-14,5 a -9,5",2,IF(BR403="-9 a -4",3,IF(BR403="-3,5 a 2,5",4,IF(BR403="3 a 8",5,IF(BR403="8,5 a 13,5",6,IF(BR403="14 a 17,5",7,IF(BR403="18","NORMA",IF(BR403="18,5 a 23,5",8,IF(BR403="24 a 29",9,IF(BR403="29,5 a 34,5",10,IF(BR403="35 a 40",11,"")))))))))))))</f>
        <v>7</v>
      </c>
      <c r="BT403" s="9" t="n">
        <v>0</v>
      </c>
      <c r="BU403" s="10" t="str">
        <f aca="false">IF(BT403="","",IF(AND(BT403&gt;=-20,BT403&lt;=-18),"-20 a -18",IF(AND(BT403&gt;=-17.5,BT403&lt;=-15.5),"-17,5 a -15,5",IF(AND(BT403&gt;=-15,BT403&lt;=-13),"-15 a -13",IF(AND(BT403&gt;=-12.5,BT403&lt;=-10.5),"-12,5 a -10,5",IF(AND(BT403&gt;=-10,BT403&lt;=-8),"-10 a -8",IF(AND(BT403&gt;=-7.5,BT403&lt;=-5.5),"-7,5 a -5,5",IF(AND(BT403&gt;=-5,BT403&lt;=-3),"-5 a -3",IF(AND(BT403&gt;=-2.5,BT403&lt;=-0.5),"-2,5 a -0,5",IF(BT403=0,"0",IF(AND(BT403&gt;=0.5,BT403&lt;=2.5),"0,5 a 2,5",IF(AND(BT403&gt;=3,BT403&lt;=5),"3 a 5",IF(AND(BT403&gt;=5.5,BT403&lt;=7.5),"5,5 a 7,5",IF(AND(BT403&gt;=8,BT403&lt;=10),"8 a 10",IF(AND(BT403&gt;=10.5,BT403&lt;=12.5),"10,5 a 12,5",IF(AND(BT403&gt;=13,BT403&lt;=15),"13 a 15",IF(AND(BT403&gt;=15.5,BT403&lt;=17.5),"15,5 a 17,5",IF(AND(BT403&gt;=18,BT403&lt;=20),"18 a 20","Fuera de rango"))))))))))))))))))</f>
        <v>0</v>
      </c>
      <c r="BV403" s="11" t="str">
        <f aca="false">IF(BT403="","",IF(BT403=0,"NORMA",IF(AND(BT403&gt;=-20,BT403&lt;=-18),2,IF(AND(BT403&gt;=-17.5,BT403&lt;=-15.5),2,IF(AND(BT403&gt;=-15,BT403&lt;=-13),3,IF(AND(BT403&gt;=-12.5,BT403&lt;=-10.5),4,IF(AND(BT403&gt;=-10,BT403&lt;=-8),5,IF(AND(BT403&gt;=-7.5,BT403&lt;=-5.5),6,IF(AND(BT403&gt;=-5,BT403&lt;=-3),7,IF(AND(BT403&gt;=-2.5,BT403&lt;=-0.5),8,IF(AND(BT403&gt;=0.5,BT403&lt;=2.5),9,IF(AND(BT403&gt;=3,BT403&lt;=5),10,IF(AND(BT403&gt;=5.5,BT403&lt;=7.5),11,IF(AND(BT403&gt;=8,BT403&lt;=10),12,IF(AND(BT403&gt;=10.5,BT403&lt;=12.5),13,IF(AND(BT403&gt;=13,BT403&lt;=15),14,IF(AND(BT403&gt;=15.5,BT403&lt;=17.5),15,IF(AND(BT403&gt;=18,BT403&lt;=20),16,"Fuera de rango"))))))))))))))))))</f>
        <v>NORMA</v>
      </c>
      <c r="BW403" s="9" t="n">
        <v>-8</v>
      </c>
      <c r="BX403" s="10" t="n">
        <f aca="false">18.5- (0.3*H403)</f>
        <v>13.4</v>
      </c>
      <c r="BY403" s="10" t="n">
        <f aca="false">(BW403)-(BX403)</f>
        <v>-21.4</v>
      </c>
      <c r="BZ403" s="10" t="str">
        <f aca="false">IF(BY403="","",IF(BY403&lt;-27.5,"De -30 a -28",IF(BY403&lt;-25,"De -27,5 a -25,5",IF(BY403&lt;-22.5,"De -25 a -23",IF(BY403&lt;-20,"De -22,5 a -20,5",IF(BY403&lt;-17.5,"De -20 a -18",IF(BY403&lt;-15,"De -17,5 a -15,5",IF(BY403&lt;-12.5,"De -15 a -13",IF(BY403&lt;-10,"De -12,5 a -10,5",IF(BY403&lt;-7.5,"De -10 a -8",IF(BY403&lt;-5,"De -7,5 a -5,5",IF(BY403&lt;-2.5,"De -5 a -3",IF(BY403&lt;0,"De -2,5 a -0,5",IF(BY403&lt;2.5,"De 0 a 2",IF(BY403&lt;5,"De 2,5 a 4,5",IF(BY403&lt;7.5,"De 5 a 7",IF(BY403&lt;10,"De 7,5 a 9,5",IF(BY403&lt;12.5,"De 10 a 12",IF(BY403&lt;15,"De 12,5 a 14,5",IF(BY403&lt;17.5,"De 15 a 17",IF(BY403&lt;20,"De 17,5 a 19,5",IF(BY403&lt;22.5,"De 20 a 22",IF(BY403&lt;25,"De 22,5 a 24,5",IF(BY403&lt;27.5,"De 25 a 27","De 27,5 a 30"))))))))))))))))))))))))</f>
        <v>De -22,5 a -20,5</v>
      </c>
      <c r="CA403" s="12" t="n">
        <f aca="false">IF(BY403="","",IF(BY403&lt;=-28,1,IF(BY403&lt;=-25.5,2,IF(BY403&lt;=-23,3,IF(BY403&lt;=-20.5,4,IF(BY403&lt;=-18,5,IF(BY403&lt;=-15.5,6,IF(BY403&lt;=-13,7,IF(BY403&lt;=-10.5,8,IF(BY403&lt;=-8,9,IF(BY403&lt;=-5.5,10,IF(BY403&lt;=-3,11,IF(BY403&lt;=-0.5,12,IF(BY403&lt;=2,13,IF(BY403&lt;=4.5,14,IF(BY403&lt;=7,15,IF(BY403&lt;=9.5,16,IF(BY403&lt;=12,17,IF(BY403&lt;=14.5,18,IF(BY403&lt;=17,19,IF(BY403&lt;=19.5,20,IF(BY403&lt;=22,21,IF(BY403&lt;=24.5,22,IF(BY403&lt;=27,23,IF(BY403&lt;=30,24,"Fuera de rango")))))))))))))))))))))))))</f>
        <v>4</v>
      </c>
      <c r="CB403" s="9" t="n">
        <v>-7.5</v>
      </c>
      <c r="CC403" s="10" t="n">
        <f aca="false">18.5- (0.3*H403)</f>
        <v>13.4</v>
      </c>
      <c r="CD403" s="10" t="n">
        <f aca="false">(CB403)-(CC403)</f>
        <v>-20.9</v>
      </c>
      <c r="CE403" s="10" t="str">
        <f aca="false">IF(CD403="","",IF(CD403&lt;-27.5,"De -30 a -28",IF(CD403&lt;-25,"De -27,5 a -25,5",IF(CD403&lt;-22.5,"De -25 a -23",IF(CD403&lt;-20,"De -22,5 a -20,5",IF(CD403&lt;-17.5,"De -20 a -18",IF(CD403&lt;-15,"De -17,5 a -15,5",IF(CD403&lt;-12.5,"De -15 a -13",IF(CD403&lt;-10,"De -12,5 a -10,5",IF(CD403&lt;-7.5,"De -10 a -8",IF(CD403&lt;-5,"De -7,5 a -5,5",IF(CD403&lt;-2.5,"De -5 a -3",IF(CD403&lt;0,"De -2,5 a -0,5",IF(CD403&lt;=2,"De 0 a 2",IF(CD403&lt;=4.5,"De 2,5 a 4,5",IF(CD403&lt;=7,"De 5 a 7",IF(CD403&lt;=9.5,"De 7,5 a 9,5",IF(CD403&lt;=12,"De 10 a 12",IF(CD403&lt;=14.5,"De 12,5 a 14,5",IF(CD403&lt;=17,"De 15 a 17",IF(CD403&lt;=19.5,"De 17,5 a 19,5",IF(CD403&lt;=22,"De 20 a 22",IF(CD403&lt;=24.5,"De 22,5 a 24,5",IF(CD403&lt;=27,"De 25 a 27","De 27,5 a 30"))))))))))))))))))))))))</f>
        <v>De -22,5 a -20,5</v>
      </c>
      <c r="CF403" s="12" t="n">
        <f aca="false">IF(CD403="","",IF(CD403&lt;-27.5,1,IF(CD403&lt;-25,2,IF(CD403&lt;-22.5,3,IF(CD403&lt;-20,4,IF(CD403&lt;-17.5,5,IF(CD403&lt;-15,6,IF(CD403&lt;-12.5,7,IF(CD403&lt;-10,8,IF(CD403&lt;-7.5,9,IF(CD403&lt;-5,10,IF(CD403&lt;-2.5,11,IF(CD403&lt;0,12,IF(CD403&lt;2.5,13,IF(CD403&lt;5,14,IF(CD403&lt;7.5,15,IF(CD403&lt;10,16,IF(CD403&lt;12.5,17,IF(CD403&lt;15,18,IF(CD403&lt;17.5,19,IF(CD403&lt;20,20,IF(CD403&lt;22.5,21,IF(CD403&lt;25,22,IF(CD403&lt;27.5,23,24))))))))))))))))))))))))</f>
        <v>4</v>
      </c>
      <c r="CG403" s="9" t="n">
        <v>-4.25</v>
      </c>
      <c r="CH403" s="10" t="str">
        <f aca="false">IF(CG403="","",IF(AND(CG403&gt;=-10,CG403&lt;=-9.5),"-10 a -9,5",IF(AND(CG403&gt;-9.5,CG403&lt;=-8.5),"-9 a -8,5",IF(AND(CG403&gt;-8.5,CG403&lt;=-7.5),"-8 a -7,5",IF(AND(CG403&gt;-7.5,CG403&lt;=-6.5),"-7 a -6,5",IF(AND(CG403&gt;-6.5,CG403&lt;=-5.5),"-6 a -5,5",IF(AND(CG403&gt;-5.5,CG403&lt;=-4.5),"-5 a -4,5",IF(AND(CG403&gt;-4.5,CG403&lt;=-3.5),"-4 a -3,5",IF(AND(CG403&gt;-3.5,CG403&lt;=-2.5),"-3 a -2,5",IF(CG403=-2.25,"-2,25",IF(AND(CG403&gt;-2.5,CG403&lt;=-1.5),"-2 a -1,5",IF(AND(CG403&gt;-1.5,CG403&lt;=-0.5),"-1 a -0,5",IF(AND(CG403&gt;-0.5,CG403&lt;=0.5),"0 a 0,5",IF(AND(CG403&gt;0.5,CG403&lt;=1.5),"1 a 1,5",IF(AND(CG403&gt;1.5,CG403&lt;=2.5),"2 a 2,5",IF(AND(CG403&gt;2.5,CG403&lt;=3.5),"3 a 3,5",IF(AND(CG403&gt;3.5,CG403&lt;=4.5),"4 a 4,5",IF(AND(CG403&gt;4.5,CG403&lt;=5.5),"5 a 5,5",IF(AND(CG403&gt;5.5,CG403&lt;=6.5),"6 a 6,5",IF(AND(CG403&gt;6.5,CG403&lt;=7.5),"7 a 7,5",IF(AND(CG403&gt;7.5,CG403&lt;=8.5),"8 a 8,5",IF(AND(CG403&gt;8.5,CG403&lt;=9.5),"9 a 9,5",IF(CG403&gt;=10,"10","Fuera de rango")))))))))))))))))))))))</f>
        <v>-4 a -3,5</v>
      </c>
      <c r="CI403" s="11" t="n">
        <f aca="false">IF(CG403="","",IF(CG403=-2.25,"NORMA",IF(CG403&lt;=-9.5,1,IF(CG403&lt;=-8.5,2,IF(CG403&lt;=-7.5,3,IF(CG403&lt;=-6.5,4,IF(CG403&lt;=-5.5,5,IF(CG403&lt;=-4.5,6,IF(CG403&lt;=-3.5,7,IF(CG403&lt;=-2.5,8,IF(CG403&lt;=-1.5,9,IF(CG403&lt;=-0.5,10,IF(CG403&lt;=0.5,11,IF(CG403&lt;=1.5,12,IF(CG403&lt;=2.5,13,IF(CG403&lt;=3.5,14,IF(CG403&lt;=4.5,15,IF(CG403&lt;=5.5,16,IF(CG403&lt;=6.5,17,IF(CG403&lt;=7.5,18,IF(CG403&lt;=8.5,19,IF(CG403&lt;=9.5,20,IF(CG403=10,21,"Fuera de rango")))))))))))))))))))))))</f>
        <v>7</v>
      </c>
      <c r="CJ403" s="9" t="n">
        <v>2.75</v>
      </c>
      <c r="CK403" s="10" t="str">
        <f aca="false">IF(CJ403="","",IF(AND(CJ403&gt;=-6,CJ403&lt;=-5.5),"-6 a -5,5",IF(AND(CJ403&gt;-5.5,CJ403&lt;=-4.5),"-5 a -4,5",IF(AND(CJ403&gt;-4.5,CJ403&lt;=-3.5),"-4 a -3,5",IF(AND(CJ403&gt;-3.5,CJ403&lt;=-2.5),"-3 a -2,5",IF(AND(CJ403&gt;-2.5,CJ403&lt;=-1.5),"-2 a -1,5",IF(AND(CJ403&gt;-1.5,CJ403&lt;=-0.5),"-1 a -0,5",IF(AND(CJ403&gt;-0.5,CJ403&lt;=0.5),"0 a 0,5",IF(AND(CJ403&gt;0.5,CJ403&lt;=1.5),"1 a 1,5",IF(AND(CJ403&gt;1.5,CJ403&lt;2.5),"2",IF(AND(CJ403&gt;=2.5,CJ403&lt;=3),"2,5 a 3",IF(AND(CJ403&gt;3,CJ403&lt;=4),"3,5 a 4",IF(AND(CJ403&gt;4,CJ403&lt;=5),"4,5 a 5",IF(AND(CJ403&gt;5,CJ403&lt;=6),"5,5 a 6",IF(AND(CJ403&gt;6,CJ403&lt;=7),"6,5 a 7",IF(AND(CJ403&gt;7,CJ403&lt;=8),"7,5 a 8",IF(AND(CJ403&gt;8,CJ403&lt;=9.5),"8,5 a 9,5",IF(CJ403=10,"10","Fuera de rango"))))))))))))))))))</f>
        <v>2,5 a 3</v>
      </c>
      <c r="CL403" s="11" t="n">
        <f aca="false">IF(CK403="","",IF(OR(CK403="-6 a -5,5",CK403="-6 - -5,5"),1,IF(OR(CK403="-5 a -4,5",CK403="-5 - -4,5"),2,IF(OR(CK403="-4 a -3,5",CK403="-4 - -3,5"),3,IF(OR(CK403="-3 a -2,5",CK403="-3 - -2,5"),4,IF(OR(CK403="-2 a -1,5",CK403="-2 - -1,5"),5,IF(OR(CK403="-1 a -0,5",CK403="-1 - -0,5"),6,IF(OR(CK403="0 a 0,5",CK403="0 - 0,5"),7,IF(OR(CK403="1 a 1,5",CK403="1 - 1,5"),8,IF(CK403="2","NORMA",IF(OR(CK403="2,5 a 3",CK403="2,5 - 3"),9,IF(OR(CK403="3,5 a 4",CK403="3,5 - 4"),10,IF(OR(CK403="4,5 a 5",CK403="4,5 - 5"),11,IF(OR(CK403="5,5 a 6",CK403="5,5 - 6"),12,IF(OR(CK403="6,5 a 7",CK403="6,5 - 7"),13,IF(OR(CK403="7,5 a 8",CK403="7,5 - 8"),14,IF(OR(CK403="8,5 a 9",CK403="8,5 - 9,5",CK403="9 a 9,5"),15,IF(CK403="10",15,IF(OR(CK403="0,5 a 1",CK403="0,5 - 1"),7,"Fuera de rango")))))))))))))))))))</f>
        <v>9</v>
      </c>
      <c r="CN403" s="10" t="str">
        <f aca="false">IF(CM403=0,"0", " ")</f>
        <v>0</v>
      </c>
      <c r="CO403" s="10" t="str">
        <f aca="false">IF(CM403&gt;0,"EME"," ")</f>
        <v> </v>
      </c>
      <c r="CQ403" s="10" t="str">
        <f aca="false">IF(CP403&gt;0,"0", " ")</f>
        <v> </v>
      </c>
      <c r="CR403" s="10" t="str">
        <f aca="false">IF(CP403&gt;0,"EME"," ")</f>
        <v> </v>
      </c>
      <c r="CS403" s="9" t="n">
        <v>0.75</v>
      </c>
      <c r="CV403" s="9" t="n">
        <v>1</v>
      </c>
      <c r="CY403" s="9" t="n">
        <v>0</v>
      </c>
      <c r="DB403" s="9" t="n">
        <v>0</v>
      </c>
      <c r="DC403" s="11" t="str">
        <f aca="false">IF(DB403&lt;0,"2"," ")</f>
        <v> </v>
      </c>
      <c r="DD403" s="11" t="str">
        <f aca="false">IF(DB403&lt;0,"MIO"," ")</f>
        <v> </v>
      </c>
      <c r="DE403" s="9" t="n">
        <v>-0.5</v>
      </c>
      <c r="DF403" s="10" t="str">
        <f aca="false">IF(DE403&lt;0,"3"," ")</f>
        <v>3</v>
      </c>
      <c r="DG403" s="10" t="str">
        <f aca="false">IF(DE403&lt;0,"AST"," ")</f>
        <v>AST</v>
      </c>
      <c r="DH403" s="9" t="n">
        <v>-0.5</v>
      </c>
      <c r="DI403" s="10" t="str">
        <f aca="false">IF(DH403&lt;0,"3"," ")</f>
        <v>3</v>
      </c>
      <c r="DJ403" s="10" t="str">
        <f aca="false">IF(DH403&lt;0,"AST"," ")</f>
        <v>AST</v>
      </c>
      <c r="DK403" s="9" t="n">
        <v>0</v>
      </c>
      <c r="DL403" s="10" t="str">
        <f aca="false">IF(DK403&gt;0,"4"," ")</f>
        <v> </v>
      </c>
      <c r="DM403" s="10" t="str">
        <f aca="false">IF(DK403&gt;0,"PRE"," ")</f>
        <v> </v>
      </c>
      <c r="DN403" s="9" t="n">
        <v>0</v>
      </c>
      <c r="DO403" s="10" t="str">
        <f aca="false">IF(DN403&gt;0,"4"," ")</f>
        <v> </v>
      </c>
      <c r="DP403" s="10" t="str">
        <f aca="false">IF(DN403&gt;0,"PRE"," ")</f>
        <v> </v>
      </c>
      <c r="DS403" s="12" t="str">
        <f aca="false">CONCATENATE(CO403,CU403,DA403,DG403,DM403)</f>
        <v> AST </v>
      </c>
      <c r="DT403" s="10" t="e">
        <f aca="false" t="array" ref="DT403">_xlfn.IFS(DS403="EME    ","0", DS403=" HIP   ","1", DS403="  MIO  ","2", DS403="   AST ","3", DS403="    PRE","4", DS403="EME   PRE","5", DS403=" HIP  PRE","6", DS403=" HIP AST ","7", DS403="  MIO PRE","8", DS403="  MIOAST ","9", DS403="   ASTPRE","10",DS403=" HIP ASTPRE","11", DS403="  MIOASTPRE","12", DS403="     ","0")</f>
        <v>#N/A</v>
      </c>
      <c r="DV403" s="1" t="e">
        <f aca="false" t="array" ref="DV403">_xlfn.IFS(DU403="SI","2", DU403="NO","1")</f>
        <v>#N/A</v>
      </c>
      <c r="DX403" s="11" t="str">
        <f aca="false">IF(DW403=0,"1","2")</f>
        <v>1</v>
      </c>
      <c r="DY403" s="11" t="str">
        <f aca="false" t="array" ref="DY403">_xlfn.IFS(DW403=0,"0", DW403=0.25, "1", DW403=0.5,"2", DW403=0.75,"3", DW403=1,"4",DW403=1.25,"5", DW403=1.5,"6", DW403=1.75,"7", DW403=2,"8")</f>
        <v>0</v>
      </c>
      <c r="EA403" s="11" t="str">
        <f aca="false">IF(DZ403=0,"1","2")</f>
        <v>1</v>
      </c>
      <c r="EB403" s="11" t="str">
        <f aca="false" t="array" ref="EB403">_xlfn.IFS(DZ403=0,"0", DZ403=0.25, "1", DZ403=0.5,"2", DZ403=0.75,"3", DZ403=1,"4",DZ403=1.25,"5", DZ403=1.5,"6", DZ403=1.75,"7", DZ403=2,"8")</f>
        <v>0</v>
      </c>
      <c r="ED403" s="10" t="str">
        <f aca="false">IF(EC403=0,"1","2")</f>
        <v>1</v>
      </c>
      <c r="EE403" s="11" t="str">
        <f aca="false" t="array" ref="EE403">_xlfn.IFS(EC403=0,"0", EC403=-0.25, "1", EC403=-0.5,"2", EC403=-0.75,"3", EC403=-1,"4",EC403=-1.25,"5", EC403=-1.5,"6", EC403=-1.75,"7", EC403=-2,"8", EC403=-2.25,"9",EC403=-2.5,"10", EC403=-2.75,"11", EC403=-3,"12", EC403=-3.25,"13", EC403=-3.5,"14", EC403=-3.75,"15",EC403=-4,"16")</f>
        <v>0</v>
      </c>
      <c r="EG403" s="10" t="str">
        <f aca="false">IF(EF403=0,"1","2")</f>
        <v>1</v>
      </c>
      <c r="EH403" s="11" t="str">
        <f aca="false" t="array" ref="EH403">_xlfn.IFS(EF403=0,"0", EF403=-0.25, "1", EF403=-0.5,"2", EF403=-0.75,"3", EF403=-1,"4",EF403=-1.25,"5", EF403=-1.5,"6", EF403=-1.75,"7", EF403=-2,"8", EF403=-2.25,"9",EF403=-2.5,"10", EF403=-2.75,"11", EF403=-3,"12", EF403=-3.25,"13", EF403=-3.5,"14", EF403=-3.75,"15",EF403=-4,"16")</f>
        <v>0</v>
      </c>
      <c r="EJ403" s="11" t="str">
        <f aca="false">IF(EI403=0,"1","2")</f>
        <v>1</v>
      </c>
      <c r="EK403" s="11" t="str">
        <f aca="false" t="array" ref="EK403">_xlfn.IFS(EI403=0,"0", EI403=-0.25, "1", EI403=-0.5,"2", EI403=-0.75,"3", EI403=-1,"4",EI403=-1.25,"5", EI403=-1.5,"6", EI403=-1.75,"7", EI403=-2,"8", EI403=-2.25,"9", EI403=-2.25,"9",EI403=-2.5,"10", EI403=-2.75,"11", EI403=-3,"12", EI403=-3.25,"13", EI403=-3.5,"14", EI403=-3.75,"15",EI403=-4,"16", EI403=0.25, "17", EI403=0.5, "18")</f>
        <v>0</v>
      </c>
      <c r="EM403" s="11" t="str">
        <f aca="false">IF(EL403=0,"1","2")</f>
        <v>1</v>
      </c>
      <c r="EN403" s="11" t="str">
        <f aca="false" t="array" ref="EN403">_xlfn.IFS(EL403=0.25,"17",EL403=0.5,"18", EL403=0,"0", EL403=-0.25, "1", EL403=-0.5,"2", EL403=-0.75,"3", EL403=-1,"4",EL403=-1.25,"5", EL403=-1.5,"6", EL403=-1.75,"7", EL403=-2,"8",EL403= -2.25,"9",EL403=-2.5,"10",EL403= -2.75,"11",EL403= -3,"12",EL403= -3.25,"13",EL403= -3.5,"14",EL403= -3.75,"15",EL403=-4,"16")</f>
        <v>0</v>
      </c>
      <c r="EP403" s="11" t="str">
        <f aca="false">IF(EO403=0,"1","2")</f>
        <v>1</v>
      </c>
      <c r="EQ403" s="11" t="str">
        <f aca="false" t="array" ref="EQ403">_xlfn.IFS(EO403=0,"0", EO403=0.25, "1", EO403=0.5,"2", EO403=0.75,"3", EO403=1,"4",EO403=1.25,"5", EO403=1.5,"6", EO403=1.75,"7", EO403=2,"8", EO403=2.25,"9", EO403=2.25,"9",EO403=2.5,"10", EO403=2.75,"11", EO403=3,"12", EO403=3.25,"13", EO403=3.5,"14", EO403=3.75,"15",EO403=4,"16", EO403=-0.25, "17", bq=-0.5, "18")</f>
        <v>0</v>
      </c>
      <c r="ES403" s="11" t="str">
        <f aca="false">IF(ER403=0,"1","2")</f>
        <v>1</v>
      </c>
      <c r="ET403" s="11" t="str">
        <f aca="false" t="array" ref="ET403">_xlfn.IFS(ER403=0,"0", ER403=0.25, "1", ER403=0.5,"2", ER403=0.75,"3", ER403=1,"4",ER403=1.25,"5", ER403=1.5,"6", ER403=1.75,"7", ER403=2,"8", ER403=2.25,"9", ER403=2.25,"9",ER403=2.5,"10", ER403=2.75,"11", ER403=3,"12", ER403=3.25,"13", ER403=3.5,"14", ER403=3.75,"15",ER403=4,"16", ER403=-0.25, "17", bq=-0.5, "18")</f>
        <v>0</v>
      </c>
      <c r="EV403" s="14" t="e">
        <f aca="false">VLOOKUP(EU403,LEYENDA!$G$2:$H$8,2,TRUE())</f>
        <v>#N/A</v>
      </c>
      <c r="EW403" s="14" t="e">
        <f aca="false" t="array" ref="EW403">_xlfn.IFS(EV403="0-5","1", EV403="6-12","2", EV403="13-18","3", EV403="19-24","4", EV403="25-36","5", EV403="37-48","6", EV403="49-60","7")</f>
        <v>#N/A</v>
      </c>
    </row>
    <row r="404" customFormat="false" ht="13.5" hidden="false" customHeight="false" outlineLevel="0" collapsed="false">
      <c r="A404" s="1" t="n">
        <v>128</v>
      </c>
      <c r="B404" s="2" t="n">
        <v>1</v>
      </c>
      <c r="C404" s="33" t="n">
        <v>40240</v>
      </c>
      <c r="E404" s="5" t="str">
        <f aca="false">VLOOKUP(A404,'286'!$A$3:$J$6279,10,FALSE())</f>
        <v>FERNÁNDEZ VIDOU, DANIEL</v>
      </c>
      <c r="F404" s="4" t="str">
        <f aca="false">VLOOKUP(A404,'286'!$A$3:$I$1768,3,FALSE())</f>
        <v>FERVIDA</v>
      </c>
      <c r="G404" s="6" t="n">
        <f aca="false">VLOOKUP(A404,'286'!$A$3:$I$1768,4,FALSE())</f>
        <v>27250</v>
      </c>
      <c r="H404" s="7" t="n">
        <f aca="false">YEAR(C404)-YEAR(G404)</f>
        <v>36</v>
      </c>
      <c r="I404" s="1" t="str">
        <f aca="false">VLOOKUP(H404,LEYENDA!$C$2:$D$6,2,TRUE())</f>
        <v>25-40</v>
      </c>
      <c r="J404" s="5" t="str">
        <f aca="false">VLOOKUP(A404,'286'!$A$3:$I$1768,7,FALSE())</f>
        <v>H</v>
      </c>
      <c r="K404" s="8" t="n">
        <f aca="false">VLOOKUP(A404,'286'!$A$3:$I$1768,2,FALSE())</f>
        <v>0</v>
      </c>
      <c r="L404" s="4" t="str">
        <f aca="false">VLOOKUP(A404,'286'!$A$3:$I$1768,8,FALSE())</f>
        <v>D</v>
      </c>
      <c r="M404" s="4" t="str">
        <f aca="false">VLOOKUP(A404,'286'!$A$3:$I$1768,9,FALSE())</f>
        <v>I</v>
      </c>
      <c r="N404" s="8" t="str">
        <f aca="false">IF(R404=O404, "MISMA","CONTRARIA")</f>
        <v>CONTRARIA</v>
      </c>
      <c r="O404" s="8" t="str">
        <f aca="false" t="array" ref="O404">_xlfn.IFS(L404="D","1", L404="I","2")</f>
        <v>1</v>
      </c>
      <c r="P404" s="8" t="e">
        <f aca="false" t="array" ref="P404">_xlfn.IFS(K404="OD","1", K404="OI","2")</f>
        <v>#N/A</v>
      </c>
      <c r="Q404" s="1" t="str">
        <f aca="false" t="array" ref="Q404">_xlfn.IFS(J404="M","1", J404="H","2")</f>
        <v>2</v>
      </c>
      <c r="R404" s="8" t="str">
        <f aca="false" t="array" ref="R404">_xlfn.IFS(M404="D","1", M404="I","2")</f>
        <v>2</v>
      </c>
      <c r="S404" s="1" t="str">
        <f aca="false" t="array" ref="S404">_xlfn.IFS(N404="CONTRARIA", "1",N404= "MISMA","2")</f>
        <v>1</v>
      </c>
      <c r="T404" s="1" t="str">
        <f aca="false" t="array" ref="T404">_xlfn.IFS(I404="0-12","1", I404="13-24","2", I404="25-40","3", I404="41-60","4", I404="61-100","5")</f>
        <v>3</v>
      </c>
      <c r="U404" s="9" t="n">
        <v>2</v>
      </c>
      <c r="V404" s="10" t="str">
        <f aca="false">IF(U404="","",IF(AND(U404&gt;=-9,U404&lt;=-6.5),"-9 a -6,5",IF(AND(U404&gt;=-6,U404&lt;=-3.5),"-6 a -3,5",IF(AND(U404&gt;=-3,U404&lt;=-1),"-3 a -1",IF(U404=-0.5,"-0,5",IF(AND(U404&gt;=0,U404&lt;=2.5),"0 a 2,5",IF(AND(U404&gt;=3,U404&lt;=5.5),"3 a 5,5",IF(AND(U404&gt;=6,U404&lt;=8.5),"6 a 8,5",IF(AND(U404&gt;=9,U404&lt;=20),"9 a 20","Fuera de rango")))))))))</f>
        <v>0 a 2,5</v>
      </c>
      <c r="W404" s="11" t="n">
        <f aca="false">IF(V404="","",IF(V404="-9 a -6,5",2,IF(V404="-6 a -3,5",3,IF(V404="-3 a -1",4,IF(V404="-0,5","NORMA",IF(V404="0 a 2,5",5,IF(V404="3 a 5,5",6,IF(V404="6 a 8,5",7,IF(V404="9 a 20",8,"Fuera de rango")))))))))</f>
        <v>5</v>
      </c>
      <c r="X404" s="9" t="n">
        <v>0</v>
      </c>
      <c r="Y404" s="11" t="str">
        <f aca="false">IF(X404="","",IF(AND(X404&gt;=0,X404&lt;=4),"0 a 4",IF(AND(X404&gt;=4.5,X404&lt;=8.5),"4,5 a 8,5",IF(X404=9,"9",IF(AND(X404&gt;=9.5,X404&lt;=13),"9,5 a 13",IF(AND(X404&gt;=13.5,X404&lt;=20),"13,5 a 20",IF(AND(X404&gt;=20.5,X404&lt;=35),"20,5 a 35","Fuera de rango")))))))</f>
        <v>0 a 4</v>
      </c>
      <c r="Z404" s="11" t="n">
        <f aca="false">IF(Y404="","",IF(Y404="0 a 4",1,IF(Y404="4,5 a 8,5",2,IF(Y404="9","NORMA",IF(Y404="9,5 a 13",3,IF(Y404="13,5 a 20",4,IF(Y404="20,5 a 35",5,"Fuera de rango")))))))</f>
        <v>1</v>
      </c>
      <c r="AA404" s="9" t="n">
        <v>10</v>
      </c>
      <c r="AB404" s="10" t="str">
        <f aca="false">IF(AA404="","",IF(AND(AA404&gt;=0,AA404&lt;=9),"0 a 9",IF(AND(AA404&gt;=9.5,AA404&lt;=18.5),"9,5 a 18,5",IF(AA404=19,"19",IF(AND(AA404&gt;=19.5,AA404&lt;=28),"19,5 a 28",IF(AND(AA404&gt;=28.5,AA404&lt;=40),"28,5 a 40","Fuera de rango"))))))</f>
        <v>9,5 a 18,5</v>
      </c>
      <c r="AC404" s="11" t="n">
        <f aca="false" t="array" ref="AC404">_xlfn.IFS(AB404="","",AB404="0 a 9",1,AB404="9,5 a 18,5",2,AB404="19","NORMA",AB404="19,5 a 28",3,AB404="28,5 a 40",4,TRUE(),"Fuera de rango")</f>
        <v>2</v>
      </c>
      <c r="AD404" s="9" t="n">
        <v>8</v>
      </c>
      <c r="AE404" s="10" t="str">
        <f aca="false">IF(AD404="","",IF(AND(AD404&gt;=-10,AD404&lt;=0),"De -10 a 0",IF(AND(AD404&gt;=0.5,AD404&lt;=9.5),"0,5 a 9,5",IF(AD404=10,"10",IF(AND(AD404&gt;=10.5,AD404&lt;=20),"10,5 a 20",IF(AND(AD404&gt;=20.5,AD404&lt;=40),"20,5 a 40","Fuera de rango"))))))</f>
        <v>0,5 a 9,5</v>
      </c>
      <c r="AF404" s="12" t="n">
        <f aca="false">IF(AD404="","",IF(AND(AD404&gt;=-10,AD404&lt;=0),1,IF(AND(AD404&gt;=0.5,AD404&lt;=9.5),2,IF(AD404=10,"NORMA",IF(AND(AD404&gt;=10.5,AD404&lt;=20),3,IF(AND(AD404&gt;=20.5,AD404&lt;=40),4,""))))))</f>
        <v>2</v>
      </c>
      <c r="AG404" s="9" t="n">
        <v>9</v>
      </c>
      <c r="AH404" s="10" t="str">
        <f aca="false">IF(AG404="","",IF(AND(AG404&gt;=0,AG404&lt;=4),"0 a 4",IF(AND(AG404&gt;=4.5,AG404&lt;=8.5),"4,5 a 8,5",IF(AG404=9,"9",IF(AND(AG404&gt;=9.5,AG404&lt;=13),"9,5 a 13",IF(AND(AG404&gt;=13.5,AG404&lt;=25),"13,5 a 25","Fuera de rango"))))))</f>
        <v>9</v>
      </c>
      <c r="AI404" s="10" t="str">
        <f aca="false">IF(AH404="","",IF(AH404="0 a 4",1,IF(AH404="4,5 a 8,5",2,IF(AH404="9","NORMA",IF(AH404="9,5 a 13",3,IF(AH404="13,5 a 25",4,""))))))</f>
        <v>NORMA</v>
      </c>
      <c r="AJ404" s="9" t="n">
        <v>4</v>
      </c>
      <c r="AK404" s="10" t="str">
        <f aca="false">IF(AJ404="","",IF(AND(AJ404&gt;=-15,AJ404&lt;=-10.5),"-15 a -10,5",IF(AND(AJ404&gt;=-10,AJ404&lt;=-4),"-10 a -4",IF(AND(AJ404&gt;=-4.5,AJ404&lt;=0),"-4,5 a 0",IF(AND(AJ404&gt;=0.5,AJ404&lt;=4.5),"0,5 a 4,5",IF(AJ404=5,"5",IF(AND(AJ404&gt;=5.5,AJ404&lt;=10),"5,5 a 10",IF(AND(AJ404&gt;=10.5,AJ404&lt;=20),"10,5 a 20","Fuera de rango"))))))))</f>
        <v>0,5 a 4,5</v>
      </c>
      <c r="AL404" s="11" t="n">
        <f aca="false">IF(AK404="","",IF(AK404="-15 a -10,5",1,IF(AK404="-10 a -4",2,IF(AK404="-4,5 a 0",3,IF(AK404="0,5 a 4,5",4,IF(AK404="5","NORMA",IF(AK404="5,5 a 10",5,IF(AK404="10,5 a 20",6,"Error"))))))))</f>
        <v>4</v>
      </c>
      <c r="AM404" s="9" t="n">
        <v>0</v>
      </c>
      <c r="AN404" s="10" t="str">
        <f aca="false">IF(AM404="","",IF(AND(AM404&gt;=-7.5,AM404&lt;=-5.5),"-7,5 a -5,5",IF(AND(AM404&gt;=-5,AM404&lt;=-3),"-5 a -3",IF(AND(AM404&gt;=-2.5,AM404&lt;=-0.5),"-2,5 a -0,5",IF(AM404=0,"0,00",IF(AND(AM404&gt;=0.5,AM404&lt;=2.5),"0,5 a 2,5",IF(AND(AM404&gt;=3,AM404&lt;=5),"3 a 5",IF(AND(AM404&gt;=5.5,AM404&lt;=7.5),"5,5 a 7,5",IF(AND(AM404&gt;=8,AM404&lt;=10),"8 a 10","Fuera de rango")))))))))</f>
        <v>0,00</v>
      </c>
      <c r="AO404" s="11" t="str">
        <f aca="false">IF(AN404="","",IF(AN404="-7,5 a -5,5",1,IF(AN404="-5 a -3",2,IF(AN404="-2,5 a -0,5",3,IF(AN404="0,00","NORMA",IF(AN404="0,5 a 2,5",4,IF(AN404="3 a 5",5,IF(AN404="5,5 a 7,5",6,IF(AN404="8 a 10",7,"Error")))))))))</f>
        <v>NORMA</v>
      </c>
      <c r="AP404" s="9" t="n">
        <v>-2</v>
      </c>
      <c r="AQ404" s="10" t="str">
        <f aca="false">IF(AP404="","",IF(AND(AP404&gt;=-20,AP404&lt;=-9.5),"-20 a -9,5",IF(AND(AP404&gt;=-9,AP404&lt;=-6.5),"-9 a -6,5",IF(AP404=-6,"-6",IF(AND(AP404&gt;=-5.5,AP404&lt;=-3),"-5,5 a -3",IF(AND(AP404&gt;=-2.5,AP404&lt;=0),"-2,5 a 0",IF(AND(AP404&gt;=0.5,AP404&lt;=3),"0,5 a 3",IF(AND(AP404&gt;=3.5,AP404&lt;=6),"3,5 a 6",IF(AND(AP404&gt;=6.5,AP404&lt;=9),"6,5 a 9",IF(AND(AP404&gt;=9.5,AP404&lt;=20),"9,5 a 20","Fuera de rango"))))))))))</f>
        <v>-2,5 a 0</v>
      </c>
      <c r="AR404" s="11" t="n">
        <f aca="false">IF(AQ404="","",IF(AQ404="-20 a -9,5",1,IF(AQ404="-9 a -6,5",2,IF(AQ404="-6","NORMA",IF(AQ404="-5,5 a -3",3,IF(AQ404="-2,5 a 0",4,IF(AQ404="0,5 a 3",5,IF(AQ404="3,5 a 6",6,IF(AQ404="6,5 a 9",7,IF(AQ404="9,5 a 20",8,""))))))))))</f>
        <v>4</v>
      </c>
      <c r="AS404" s="9" t="n">
        <v>3</v>
      </c>
      <c r="AT404" s="10" t="str">
        <f aca="false">IF(AS404="","",IF(AND(AS404&gt;=-16,AS404&lt;=-14),"-16 a -14",IF(AND(AS404&gt;=-13.5,AS404&lt;=-11.5),"-13,5 a -11,5",IF(AND(AS404&gt;=-11,AS404&lt;=-9),"-11 a -9",IF(AND(AS404&gt;=-8.5,AS404&lt;=-6.5),"-8,5 a -6,5",IF(AND(AS404&gt;=-6,AS404&lt;=-4),"-6 a -4",IF(AND(AS404&gt;=-3.5,AS404&lt;=-1.5),"-3,5 a -1,5",IF(AND(AS404&gt;=-1,AS404&lt;=1),"-1 a 1",IF(AND(AS404&gt;=1.5,AS404&lt;=3.5),"1,5 a 3,5",IF(AND(AS404&gt;=4,AS404&lt;=6),"4 a 6",IF(AND(AS404&gt;=6.5,AS404&lt;=8.5),"6,5 a 8,5",IF(AND(AS404&gt;=9,AS404&lt;=11),"9 a 11",IF(AND(AS404&gt;=11.5,AS404&lt;=13.5),"11,5 a 13,5",IF(AND(AS404&gt;=14,AS404&lt;=16),"14 a 16",IF(AND(AS404&gt;=16.5,AS404&lt;=18.5),"16,5 a 18,5",IF(AND(AS404&gt;=19,AS404&lt;=21),"19 a 21","Fuera de rango"))))))))))))))))</f>
        <v>1,5 a 3,5</v>
      </c>
      <c r="AU404" s="11" t="n">
        <f aca="false" t="array" ref="AU404">IF(AT404="","",_xlfn.IFS(AT404="-16 a -14",1,AT404="-13,5 a -11,5",2,AT404="-11 a -9",3,AT404="-8,5 a -6,5",4,AT404="-6 a -4",5,AT404="-3,5 a -1,5",6,AT404="-1 a 1",7,AT404="1,5 a 3,5",8,AT404="4 a 6","NORMA",AT404="6,5 a 8,5",9,AT404="9 a 11",10,AT404="11,5 a 13,5",11,AT404="14 a 16",12,AT404="16,5 a 18,5",13,AT404="19 a 21",14,TRUE(),""))</f>
        <v>8</v>
      </c>
      <c r="AV404" s="9" t="n">
        <v>0.75</v>
      </c>
      <c r="AW404" s="10" t="str">
        <f aca="false">IF(AV404="","",IF(AND(AV404&gt;=-1,AV404&lt;=-0.5),"-1 a -0,5",IF(AND(AV404&gt;-0.5,AV404&lt;=0),"De -0,5 a 0",IF(AND(AV404&gt;=0.25,AV404&lt;=0.75),"0,25 a 0,75",IF(AND(AV404&gt;=1,AV404&lt;=1.5),"1 a 1,5",IF(AND(AV404&gt;=1.75,AV404&lt;=2.25),"1,75 a 2,25",IF(AND(AV404&gt;=2.5,AV404&lt;=3),"2,5 a 3",IF(AND(AV404&gt;=3.25,AV404&lt;=3.75),"3,25 a 3,75","Fuera de rango"))))))))</f>
        <v>0,25 a 0,75</v>
      </c>
      <c r="AX404" s="10" t="str">
        <f aca="false">IF(AW404="","",IF(OR(AW404="-1 a -0,5",AW404="-1 a -0.5"),1,IF(OR(AW404="De -0,5 a 0",AW404="-0,5 a 0",AW404="De -0.5 a 0"),2,IF(OR(AW404="0,25 a 0,75",AW404="0.25 a 0.75"),"NORMA",IF(OR(AW404="1 a 1,5",AW404="1 a 1.5"),3,IF(OR(AW404="1,75 a 2,25",AW404="1.75 a 2.25"),4,IF(OR(AW404="2,5 a 3",AW404="2.5 a 3"),5,IF(OR(AW404="3,25 a 3,75",AW404="3.25 a 3.75"),6,""))))))))</f>
        <v>NORMA</v>
      </c>
      <c r="AY404" s="9" t="n">
        <v>-2</v>
      </c>
      <c r="AZ404" s="10" t="str">
        <f aca="false">IF(AY404="","",IF(AND(AY404&gt;=-20,AY404&lt;=-9.5),"-20 a -9,5",IF(AND(AY404&gt;=-9,AY404&lt;=-6.5),"-9 a -6,5",IF(AY404=-6,"-6",IF(AND(AY404&gt;=-5.5,AY404&lt;=-3),"-5,5 a -3",IF(AND(AY404&gt;=-2.5,AY404&lt;=0),"-2,5 a 0",IF(AND(AY404&gt;=0.5,AY404&lt;=3),"0,5 a 3",IF(AND(AY404&gt;=3.5,AY404&lt;=6),"3,5 a 6","Fuera de rango"))))))))</f>
        <v>-2,5 a 0</v>
      </c>
      <c r="BA404" s="11" t="n">
        <f aca="false">IF(AZ404="","",IF(AZ404="-20 a -9,5",1,IF(AZ404="-9 a -6,5",2,IF(AZ404="-6","NORMA",IF(AZ404="-5,5 a -3",3,IF(AZ404="-2,5 a 0",4,IF(AZ404="0,5 a 3",5,IF(AZ404="3,5 a 6",6,""))))))))</f>
        <v>4</v>
      </c>
      <c r="BB404" s="9" t="n">
        <v>0</v>
      </c>
      <c r="BC404" s="10" t="str">
        <f aca="false" t="array" ref="BC404">IF(BB404="","",_xlfn.IFS(AND(BB404&gt;=0,BB404&lt;=2),"0 a 2",AND(BB404&gt;=2.5,BB404&lt;=4.5),"2,5 a 4,5",AND(BB404&gt;=5,BB404&lt;=7),"5 a 7",AND(BB404&gt;=7.5,BB404&lt;=9.5),"7,5 a 9,5",AND(BB404&gt;=10,BB404&lt;=12),"10 a 12",AND(BB404&gt;=12.5,BB404&lt;=14.5),"12,5 a 14,5",BB404=15,"15",AND(BB404&gt;=15.5,BB404&lt;=17.5),"15,5 a 17,5",AND(BB404&gt;=18,BB404&lt;=20),"18 a 20",AND(BB404&gt;=20.5,BB404&lt;=22.5),"20,5 a 22,5",AND(BB404&gt;=23,BB404&lt;=25),"23 a 25",TRUE(),"Fuera de rango"))</f>
        <v>0 a 2</v>
      </c>
      <c r="BD404" s="11" t="n">
        <f aca="false" t="array" ref="BD404">IF(BC404="","",_xlfn.IFS(BC404="0 a 2",1,BC404="2,5 a 4,5",2,BC404="5 a 7",3,BC404="7,5 a 9,5",4,BC404="10 a 12",5,BC404="12,5 a 14,5",6,BC404="15","NORMA",BC404="15,5 a 17,5",7,BC404="18 a 20",8,BC404="20,5 a 22,5",9,BC404="23 a 25",10,TRUE(),"Fuera de rango"))</f>
        <v>1</v>
      </c>
      <c r="BE404" s="9" t="n">
        <v>21</v>
      </c>
      <c r="BF404" s="10" t="str">
        <f aca="false">IF(BE404="","",IF(AND(BE404&gt;=-20,BE404&lt;=-10),"-20 a -10",IF(AND(BE404&gt;=-9.5,BE404&lt;=0.5),"-9,5 a 0,5",IF(AND(BE404&gt;=1,BE404&lt;=11),"1 a 11",IF(AND(BE404&gt;=11.5,BE404&lt;=20.5),"11,5 a 20,5",IF(BE404=21,"21",IF(AND(BE404&gt;=21.5,BE404&lt;=31.5),"21,5 a 31,5",IF(AND(BE404&gt;=32,BE404&lt;=42),"32 a 42","Fuera de rango"))))))))</f>
        <v>21</v>
      </c>
      <c r="BG404" s="11" t="str">
        <f aca="false">IF(BF404="","",IF(BF404="-20 a -10",1,IF(BF404="-9,5 a 0,5",2,IF(BF404="1 a 11",3,IF(BF404="11,5 a 20,5",4,IF(BF404="21","NORMA",IF(BF404="21,5 a 31,5",5,IF(BF404="32 a 42",6,""))))))))</f>
        <v>NORMA</v>
      </c>
      <c r="BH404" s="9" t="n">
        <v>13</v>
      </c>
      <c r="BI404" s="10" t="str">
        <f aca="false">IF(BH404="","",IF(AND(BH404&gt;=-20,BH404&lt;=-15),"-20 a -15",IF(AND(BH404&gt;=-14.5,BH404&lt;=-9.5),"-14,5 a -9,5",IF(AND(BH404&gt;=-9,BH404&lt;=-4),"-9 a -4",IF(AND(BH404&gt;=-3.5,BH404&lt;=2.5),"-3,5 a 2,5",IF(AND(BH404&gt;=3,BH404&lt;=8),"3 a 8",IF(AND(BH404&gt;=8.5,BH404&lt;=14.5),"8,5 a 14,5",IF(BH404=15,"15",IF(AND(BH404&gt;=15.5,BH404&lt;=20.5),"15,5 a 20,5",IF(AND(BH404&gt;=21,BH404&lt;=26),"21 a 26","Fuera de rango"))))))))))</f>
        <v>8,5 a 14,5</v>
      </c>
      <c r="BJ404" s="11" t="n">
        <f aca="false">IF(BI404="","",IF(BI404="-20 a -15",1,IF(BI404="-14,5 a -9,5",2,IF(BI404="-9 a -4",3,IF(BI404="-3,5 a 2,5",4,IF(BI404="3 a 8",5,IF(BI404="8,5 a 14,5",6,IF(BI404="15","NORMA",IF(BI404="15,5 a 20,5",7,IF(BI404="21 a 26",8,IF(BI404="26,5 a 31,5",9,"")))))))))))</f>
        <v>6</v>
      </c>
      <c r="BK404" s="9" t="n">
        <v>0</v>
      </c>
      <c r="BL404" s="10" t="str">
        <f aca="false">IF(BK404="","",IF(AND(BK404&gt;=0,BK404&lt;=2),"0 - 2",IF(AND(BK404&gt;=2.5,BK404&lt;=4.5),"2,5 - 4,5",IF(AND(BK404&gt;=5,BK404&lt;=7),"5 - 7",IF(AND(BK404&gt;=7.5,BK404&lt;=9.5),"7,5 - 9,5",IF(AND(BK404&gt;=10,BK404&lt;=12),"10 - 12",IF(AND(BK404&gt;=12.5,BK404&lt;=13.5),"12,5 - 13,5",IF(BK404=14,"14",IF(AND(BK404&gt;=14.5,BK404&lt;=16.5),"14,5 - 16,5",IF(AND(BK404&gt;=17,BK404&lt;=19),"17 - 19",IF(AND(BK404&gt;=19.5,BK404&lt;=21.5),"19,5 - 21,5",IF(AND(BK404&gt;=22,BK404&lt;=24),"22 - 24",IF(AND(BK404&gt;=24.5,BK404&lt;=26.5),"24,5 - 26,5",IF(AND(BK404&gt;=27,BK404&lt;=29),"27 - 29",IF(AND(BK404&gt;=29.5,BK404&lt;=30),"29,5 - 30","Fuera de rango")))))))))))))))</f>
        <v>0 - 2</v>
      </c>
      <c r="BM404" s="11" t="n">
        <f aca="false">IF(BL404="","",IF(BL404="0 - 2",1,IF(BL404="2,5 - 4,5",2,IF(BL404="5 - 7",3,IF(BL404="7,5 - 9,5",4,IF(BL404="10 - 12",5,IF(BL404="12,5 - 13,5",6,IF(BL404="14","NORMA",IF(BL404="14,5 - 16,5",7,IF(BL404="17 - 19",8,IF(BL404="19,5 - 21,5",9,IF(BL404="22 - 24",10,IF(BL404="24,5 - 26,5",11,IF(BL404="27 - 29",12,IF(BL404="29,5 - 30",13,"")))))))))))))))</f>
        <v>1</v>
      </c>
      <c r="BN404" s="9" t="n">
        <v>12</v>
      </c>
      <c r="BO404" s="11" t="str">
        <f aca="false">IF(BN404="","",IF(AND(BN404&gt;=-20,BN404&lt;=-10),"-20 a -10",IF(AND(BN404&gt;=-9.5,BN404&lt;=0.5),"-9,5 a 0,5",IF(AND(BN404&gt;=1,BN404&lt;=11),"1 a 11",IF(AND(BN404&gt;=11.5,BN404&lt;=21.5),"11,5 a 21,5",IF(BN404=22,"22",IF(AND(BN404&gt;=22.5,BN404&lt;=32.5),"22,5 a 32,5",IF(AND(BN404&gt;=33,BN404&lt;=43),"33 a 43","Fuera de rango"))))))))</f>
        <v>11,5 a 21,5</v>
      </c>
      <c r="BP404" s="11" t="n">
        <f aca="false">IF(BO404="","",IF(BO404="-20 a -10",1,IF(BO404="-9,5 a 0,5",2,IF(BO404="1 a 11",3,IF(BO404="11,5 a 21,5",4,IF(BO404="22","NORMA",IF(BO404="22,5 a 32,5",5,IF(BO404="33 a 43",6,""))))))))</f>
        <v>4</v>
      </c>
      <c r="BQ404" s="9" t="n">
        <v>8</v>
      </c>
      <c r="BR404" s="10" t="str">
        <f aca="false">IF(BQ404="","",IF(AND(BQ404&gt;=-20,BQ404&lt;=-15),"-20 a -15",IF(AND(BQ404&gt;=-14.5,BQ404&lt;=-9.5),"-14,5 a -9,5",IF(AND(BQ404&gt;=-9,BQ404&lt;=-4),"-9 a -4",IF(AND(BQ404&gt;=-3.5,BQ404&lt;=2.5),"-3,5 a 2,5",IF(AND(BQ404&gt;=3,BQ404&lt;=8),"3 a 8",IF(AND(BQ404&gt;=8.5,BQ404&lt;=13.5),"8,5 a 13,5",IF(AND(BQ404&gt;=14,BQ404&lt;=17.5),"14 a 17,5",IF(BQ404=18,"18",IF(AND(BQ404&gt;=18.5,BQ404&lt;=23.5),"18,5 a 23,5",IF(AND(BQ404&gt;=24,BQ404&lt;=29),"24 a 29",IF(AND(BQ404&gt;=29.5,BQ404&lt;=34.5),"29,5 a 34,5",IF(AND(BQ404&gt;=35,BQ404&lt;=40),"35 a 40","Fuera de rango")))))))))))))</f>
        <v>3 a 8</v>
      </c>
      <c r="BS404" s="11" t="n">
        <f aca="false">IF(BR404="","",IF(BR404="-20 a -15",1,IF(BR404="-14,5 a -9,5",2,IF(BR404="-9 a -4",3,IF(BR404="-3,5 a 2,5",4,IF(BR404="3 a 8",5,IF(BR404="8,5 a 13,5",6,IF(BR404="14 a 17,5",7,IF(BR404="18","NORMA",IF(BR404="18,5 a 23,5",8,IF(BR404="24 a 29",9,IF(BR404="29,5 a 34,5",10,IF(BR404="35 a 40",11,"")))))))))))))</f>
        <v>5</v>
      </c>
      <c r="BT404" s="9" t="n">
        <v>0</v>
      </c>
      <c r="BU404" s="10" t="str">
        <f aca="false">IF(BT404="","",IF(AND(BT404&gt;=-20,BT404&lt;=-18),"-20 a -18",IF(AND(BT404&gt;=-17.5,BT404&lt;=-15.5),"-17,5 a -15,5",IF(AND(BT404&gt;=-15,BT404&lt;=-13),"-15 a -13",IF(AND(BT404&gt;=-12.5,BT404&lt;=-10.5),"-12,5 a -10,5",IF(AND(BT404&gt;=-10,BT404&lt;=-8),"-10 a -8",IF(AND(BT404&gt;=-7.5,BT404&lt;=-5.5),"-7,5 a -5,5",IF(AND(BT404&gt;=-5,BT404&lt;=-3),"-5 a -3",IF(AND(BT404&gt;=-2.5,BT404&lt;=-0.5),"-2,5 a -0,5",IF(BT404=0,"0",IF(AND(BT404&gt;=0.5,BT404&lt;=2.5),"0,5 a 2,5",IF(AND(BT404&gt;=3,BT404&lt;=5),"3 a 5",IF(AND(BT404&gt;=5.5,BT404&lt;=7.5),"5,5 a 7,5",IF(AND(BT404&gt;=8,BT404&lt;=10),"8 a 10",IF(AND(BT404&gt;=10.5,BT404&lt;=12.5),"10,5 a 12,5",IF(AND(BT404&gt;=13,BT404&lt;=15),"13 a 15",IF(AND(BT404&gt;=15.5,BT404&lt;=17.5),"15,5 a 17,5",IF(AND(BT404&gt;=18,BT404&lt;=20),"18 a 20","Fuera de rango"))))))))))))))))))</f>
        <v>0</v>
      </c>
      <c r="BV404" s="11" t="str">
        <f aca="false">IF(BT404="","",IF(BT404=0,"NORMA",IF(AND(BT404&gt;=-20,BT404&lt;=-18),2,IF(AND(BT404&gt;=-17.5,BT404&lt;=-15.5),2,IF(AND(BT404&gt;=-15,BT404&lt;=-13),3,IF(AND(BT404&gt;=-12.5,BT404&lt;=-10.5),4,IF(AND(BT404&gt;=-10,BT404&lt;=-8),5,IF(AND(BT404&gt;=-7.5,BT404&lt;=-5.5),6,IF(AND(BT404&gt;=-5,BT404&lt;=-3),7,IF(AND(BT404&gt;=-2.5,BT404&lt;=-0.5),8,IF(AND(BT404&gt;=0.5,BT404&lt;=2.5),9,IF(AND(BT404&gt;=3,BT404&lt;=5),10,IF(AND(BT404&gt;=5.5,BT404&lt;=7.5),11,IF(AND(BT404&gt;=8,BT404&lt;=10),12,IF(AND(BT404&gt;=10.5,BT404&lt;=12.5),13,IF(AND(BT404&gt;=13,BT404&lt;=15),14,IF(AND(BT404&gt;=15.5,BT404&lt;=17.5),15,IF(AND(BT404&gt;=18,BT404&lt;=20),16,"Fuera de rango"))))))))))))))))))</f>
        <v>NORMA</v>
      </c>
      <c r="BW404" s="9" t="n">
        <v>-3</v>
      </c>
      <c r="BX404" s="10" t="n">
        <f aca="false">18.5- (0.3*H404)</f>
        <v>7.7</v>
      </c>
      <c r="BY404" s="10" t="n">
        <f aca="false">(BW404)-(BX404)</f>
        <v>-10.7</v>
      </c>
      <c r="BZ404" s="10" t="str">
        <f aca="false">IF(BY404="","",IF(BY404&lt;-27.5,"De -30 a -28",IF(BY404&lt;-25,"De -27,5 a -25,5",IF(BY404&lt;-22.5,"De -25 a -23",IF(BY404&lt;-20,"De -22,5 a -20,5",IF(BY404&lt;-17.5,"De -20 a -18",IF(BY404&lt;-15,"De -17,5 a -15,5",IF(BY404&lt;-12.5,"De -15 a -13",IF(BY404&lt;-10,"De -12,5 a -10,5",IF(BY404&lt;-7.5,"De -10 a -8",IF(BY404&lt;-5,"De -7,5 a -5,5",IF(BY404&lt;-2.5,"De -5 a -3",IF(BY404&lt;0,"De -2,5 a -0,5",IF(BY404&lt;2.5,"De 0 a 2",IF(BY404&lt;5,"De 2,5 a 4,5",IF(BY404&lt;7.5,"De 5 a 7",IF(BY404&lt;10,"De 7,5 a 9,5",IF(BY404&lt;12.5,"De 10 a 12",IF(BY404&lt;15,"De 12,5 a 14,5",IF(BY404&lt;17.5,"De 15 a 17",IF(BY404&lt;20,"De 17,5 a 19,5",IF(BY404&lt;22.5,"De 20 a 22",IF(BY404&lt;25,"De 22,5 a 24,5",IF(BY404&lt;27.5,"De 25 a 27","De 27,5 a 30"))))))))))))))))))))))))</f>
        <v>De -12,5 a -10,5</v>
      </c>
      <c r="CA404" s="12" t="n">
        <f aca="false">IF(BY404="","",IF(BY404&lt;=-28,1,IF(BY404&lt;=-25.5,2,IF(BY404&lt;=-23,3,IF(BY404&lt;=-20.5,4,IF(BY404&lt;=-18,5,IF(BY404&lt;=-15.5,6,IF(BY404&lt;=-13,7,IF(BY404&lt;=-10.5,8,IF(BY404&lt;=-8,9,IF(BY404&lt;=-5.5,10,IF(BY404&lt;=-3,11,IF(BY404&lt;=-0.5,12,IF(BY404&lt;=2,13,IF(BY404&lt;=4.5,14,IF(BY404&lt;=7,15,IF(BY404&lt;=9.5,16,IF(BY404&lt;=12,17,IF(BY404&lt;=14.5,18,IF(BY404&lt;=17,19,IF(BY404&lt;=19.5,20,IF(BY404&lt;=22,21,IF(BY404&lt;=24.5,22,IF(BY404&lt;=27,23,IF(BY404&lt;=30,24,"Fuera de rango")))))))))))))))))))))))))</f>
        <v>8</v>
      </c>
      <c r="CB404" s="9" t="n">
        <v>-3</v>
      </c>
      <c r="CC404" s="10" t="n">
        <f aca="false">18.5- (0.3*H404)</f>
        <v>7.7</v>
      </c>
      <c r="CD404" s="10" t="n">
        <f aca="false">(CB404)-(CC404)</f>
        <v>-10.7</v>
      </c>
      <c r="CE404" s="10" t="str">
        <f aca="false">IF(CD404="","",IF(CD404&lt;-27.5,"De -30 a -28",IF(CD404&lt;-25,"De -27,5 a -25,5",IF(CD404&lt;-22.5,"De -25 a -23",IF(CD404&lt;-20,"De -22,5 a -20,5",IF(CD404&lt;-17.5,"De -20 a -18",IF(CD404&lt;-15,"De -17,5 a -15,5",IF(CD404&lt;-12.5,"De -15 a -13",IF(CD404&lt;-10,"De -12,5 a -10,5",IF(CD404&lt;-7.5,"De -10 a -8",IF(CD404&lt;-5,"De -7,5 a -5,5",IF(CD404&lt;-2.5,"De -5 a -3",IF(CD404&lt;0,"De -2,5 a -0,5",IF(CD404&lt;=2,"De 0 a 2",IF(CD404&lt;=4.5,"De 2,5 a 4,5",IF(CD404&lt;=7,"De 5 a 7",IF(CD404&lt;=9.5,"De 7,5 a 9,5",IF(CD404&lt;=12,"De 10 a 12",IF(CD404&lt;=14.5,"De 12,5 a 14,5",IF(CD404&lt;=17,"De 15 a 17",IF(CD404&lt;=19.5,"De 17,5 a 19,5",IF(CD404&lt;=22,"De 20 a 22",IF(CD404&lt;=24.5,"De 22,5 a 24,5",IF(CD404&lt;=27,"De 25 a 27","De 27,5 a 30"))))))))))))))))))))))))</f>
        <v>De -12,5 a -10,5</v>
      </c>
      <c r="CF404" s="12" t="n">
        <f aca="false">IF(CD404="","",IF(CD404&lt;-27.5,1,IF(CD404&lt;-25,2,IF(CD404&lt;-22.5,3,IF(CD404&lt;-20,4,IF(CD404&lt;-17.5,5,IF(CD404&lt;-15,6,IF(CD404&lt;-12.5,7,IF(CD404&lt;-10,8,IF(CD404&lt;-7.5,9,IF(CD404&lt;-5,10,IF(CD404&lt;-2.5,11,IF(CD404&lt;0,12,IF(CD404&lt;2.5,13,IF(CD404&lt;5,14,IF(CD404&lt;7.5,15,IF(CD404&lt;10,16,IF(CD404&lt;12.5,17,IF(CD404&lt;15,18,IF(CD404&lt;17.5,19,IF(CD404&lt;20,20,IF(CD404&lt;22.5,21,IF(CD404&lt;25,22,IF(CD404&lt;27.5,23,24))))))))))))))))))))))))</f>
        <v>8</v>
      </c>
      <c r="CG404" s="9" t="n">
        <v>-0.75</v>
      </c>
      <c r="CH404" s="10" t="str">
        <f aca="false">IF(CG404="","",IF(AND(CG404&gt;=-10,CG404&lt;=-9.5),"-10 a -9,5",IF(AND(CG404&gt;-9.5,CG404&lt;=-8.5),"-9 a -8,5",IF(AND(CG404&gt;-8.5,CG404&lt;=-7.5),"-8 a -7,5",IF(AND(CG404&gt;-7.5,CG404&lt;=-6.5),"-7 a -6,5",IF(AND(CG404&gt;-6.5,CG404&lt;=-5.5),"-6 a -5,5",IF(AND(CG404&gt;-5.5,CG404&lt;=-4.5),"-5 a -4,5",IF(AND(CG404&gt;-4.5,CG404&lt;=-3.5),"-4 a -3,5",IF(AND(CG404&gt;-3.5,CG404&lt;=-2.5),"-3 a -2,5",IF(CG404=-2.25,"-2,25",IF(AND(CG404&gt;-2.5,CG404&lt;=-1.5),"-2 a -1,5",IF(AND(CG404&gt;-1.5,CG404&lt;=-0.5),"-1 a -0,5",IF(AND(CG404&gt;-0.5,CG404&lt;=0.5),"0 a 0,5",IF(AND(CG404&gt;0.5,CG404&lt;=1.5),"1 a 1,5",IF(AND(CG404&gt;1.5,CG404&lt;=2.5),"2 a 2,5",IF(AND(CG404&gt;2.5,CG404&lt;=3.5),"3 a 3,5",IF(AND(CG404&gt;3.5,CG404&lt;=4.5),"4 a 4,5",IF(AND(CG404&gt;4.5,CG404&lt;=5.5),"5 a 5,5",IF(AND(CG404&gt;5.5,CG404&lt;=6.5),"6 a 6,5",IF(AND(CG404&gt;6.5,CG404&lt;=7.5),"7 a 7,5",IF(AND(CG404&gt;7.5,CG404&lt;=8.5),"8 a 8,5",IF(AND(CG404&gt;8.5,CG404&lt;=9.5),"9 a 9,5",IF(CG404&gt;=10,"10","Fuera de rango")))))))))))))))))))))))</f>
        <v>-1 a -0,5</v>
      </c>
      <c r="CI404" s="11" t="n">
        <f aca="false">IF(CG404="","",IF(CG404=-2.25,"NORMA",IF(CG404&lt;=-9.5,1,IF(CG404&lt;=-8.5,2,IF(CG404&lt;=-7.5,3,IF(CG404&lt;=-6.5,4,IF(CG404&lt;=-5.5,5,IF(CG404&lt;=-4.5,6,IF(CG404&lt;=-3.5,7,IF(CG404&lt;=-2.5,8,IF(CG404&lt;=-1.5,9,IF(CG404&lt;=-0.5,10,IF(CG404&lt;=0.5,11,IF(CG404&lt;=1.5,12,IF(CG404&lt;=2.5,13,IF(CG404&lt;=3.5,14,IF(CG404&lt;=4.5,15,IF(CG404&lt;=5.5,16,IF(CG404&lt;=6.5,17,IF(CG404&lt;=7.5,18,IF(CG404&lt;=8.5,19,IF(CG404&lt;=9.5,20,IF(CG404=10,21,"Fuera de rango")))))))))))))))))))))))</f>
        <v>10</v>
      </c>
      <c r="CJ404" s="9" t="n">
        <v>2.5</v>
      </c>
      <c r="CK404" s="10" t="str">
        <f aca="false">IF(CJ404="","",IF(AND(CJ404&gt;=-6,CJ404&lt;=-5.5),"-6 a -5,5",IF(AND(CJ404&gt;-5.5,CJ404&lt;=-4.5),"-5 a -4,5",IF(AND(CJ404&gt;-4.5,CJ404&lt;=-3.5),"-4 a -3,5",IF(AND(CJ404&gt;-3.5,CJ404&lt;=-2.5),"-3 a -2,5",IF(AND(CJ404&gt;-2.5,CJ404&lt;=-1.5),"-2 a -1,5",IF(AND(CJ404&gt;-1.5,CJ404&lt;=-0.5),"-1 a -0,5",IF(AND(CJ404&gt;-0.5,CJ404&lt;=0.5),"0 a 0,5",IF(AND(CJ404&gt;0.5,CJ404&lt;=1.5),"1 a 1,5",IF(AND(CJ404&gt;1.5,CJ404&lt;2.5),"2",IF(AND(CJ404&gt;=2.5,CJ404&lt;=3),"2,5 a 3",IF(AND(CJ404&gt;3,CJ404&lt;=4),"3,5 a 4",IF(AND(CJ404&gt;4,CJ404&lt;=5),"4,5 a 5",IF(AND(CJ404&gt;5,CJ404&lt;=6),"5,5 a 6",IF(AND(CJ404&gt;6,CJ404&lt;=7),"6,5 a 7",IF(AND(CJ404&gt;7,CJ404&lt;=8),"7,5 a 8",IF(AND(CJ404&gt;8,CJ404&lt;=9.5),"8,5 a 9,5",IF(CJ404=10,"10","Fuera de rango"))))))))))))))))))</f>
        <v>2,5 a 3</v>
      </c>
      <c r="CL404" s="11" t="n">
        <f aca="false">IF(CK404="","",IF(OR(CK404="-6 a -5,5",CK404="-6 - -5,5"),1,IF(OR(CK404="-5 a -4,5",CK404="-5 - -4,5"),2,IF(OR(CK404="-4 a -3,5",CK404="-4 - -3,5"),3,IF(OR(CK404="-3 a -2,5",CK404="-3 - -2,5"),4,IF(OR(CK404="-2 a -1,5",CK404="-2 - -1,5"),5,IF(OR(CK404="-1 a -0,5",CK404="-1 - -0,5"),6,IF(OR(CK404="0 a 0,5",CK404="0 - 0,5"),7,IF(OR(CK404="1 a 1,5",CK404="1 - 1,5"),8,IF(CK404="2","NORMA",IF(OR(CK404="2,5 a 3",CK404="2,5 - 3"),9,IF(OR(CK404="3,5 a 4",CK404="3,5 - 4"),10,IF(OR(CK404="4,5 a 5",CK404="4,5 - 5"),11,IF(OR(CK404="5,5 a 6",CK404="5,5 - 6"),12,IF(OR(CK404="6,5 a 7",CK404="6,5 - 7"),13,IF(OR(CK404="7,5 a 8",CK404="7,5 - 8"),14,IF(OR(CK404="8,5 a 9",CK404="8,5 - 9,5",CK404="9 a 9,5"),15,IF(CK404="10",15,IF(OR(CK404="0,5 a 1",CK404="0,5 - 1"),7,"Fuera de rango")))))))))))))))))))</f>
        <v>9</v>
      </c>
      <c r="CN404" s="10" t="str">
        <f aca="false">IF(CM404=0,"0", " ")</f>
        <v>0</v>
      </c>
      <c r="CO404" s="10" t="str">
        <f aca="false">IF(CM404&gt;0,"EME"," ")</f>
        <v> </v>
      </c>
      <c r="CQ404" s="10" t="str">
        <f aca="false">IF(CP404&gt;0,"0", " ")</f>
        <v> </v>
      </c>
      <c r="CR404" s="10" t="str">
        <f aca="false">IF(CP404&gt;0,"EME"," ")</f>
        <v> </v>
      </c>
      <c r="CS404" s="9" t="n">
        <v>0</v>
      </c>
      <c r="CV404" s="9" t="n">
        <v>0</v>
      </c>
      <c r="CY404" s="9" t="n">
        <v>0</v>
      </c>
      <c r="DB404" s="9" t="n">
        <v>0</v>
      </c>
      <c r="DC404" s="11" t="str">
        <f aca="false">IF(DB404&lt;0,"2"," ")</f>
        <v> </v>
      </c>
      <c r="DD404" s="11" t="str">
        <f aca="false">IF(DB404&lt;0,"MIO"," ")</f>
        <v> </v>
      </c>
      <c r="DE404" s="9" t="n">
        <v>-1.25</v>
      </c>
      <c r="DF404" s="10" t="str">
        <f aca="false">IF(DE404&lt;0,"3"," ")</f>
        <v>3</v>
      </c>
      <c r="DG404" s="10" t="str">
        <f aca="false">IF(DE404&lt;0,"AST"," ")</f>
        <v>AST</v>
      </c>
      <c r="DH404" s="9" t="n">
        <v>-0.75</v>
      </c>
      <c r="DI404" s="10" t="str">
        <f aca="false">IF(DH404&lt;0,"3"," ")</f>
        <v>3</v>
      </c>
      <c r="DJ404" s="10" t="str">
        <f aca="false">IF(DH404&lt;0,"AST"," ")</f>
        <v>AST</v>
      </c>
      <c r="DK404" s="9" t="n">
        <v>0</v>
      </c>
      <c r="DL404" s="10" t="str">
        <f aca="false">IF(DK404&gt;0,"4"," ")</f>
        <v> </v>
      </c>
      <c r="DM404" s="10" t="str">
        <f aca="false">IF(DK404&gt;0,"PRE"," ")</f>
        <v> </v>
      </c>
      <c r="DN404" s="9" t="n">
        <v>0</v>
      </c>
      <c r="DO404" s="10" t="str">
        <f aca="false">IF(DN404&gt;0,"4"," ")</f>
        <v> </v>
      </c>
      <c r="DP404" s="10" t="str">
        <f aca="false">IF(DN404&gt;0,"PRE"," ")</f>
        <v> </v>
      </c>
      <c r="DS404" s="12" t="str">
        <f aca="false">CONCATENATE(CO404,CU404,DA404,DG404,DM404)</f>
        <v> AST </v>
      </c>
      <c r="DT404" s="10" t="e">
        <f aca="false" t="array" ref="DT404">_xlfn.IFS(DS404="EME    ","0", DS404=" HIP   ","1", DS404="  MIO  ","2", DS404="   AST ","3", DS404="    PRE","4", DS404="EME   PRE","5", DS404=" HIP  PRE","6", DS404=" HIP AST ","7", DS404="  MIO PRE","8", DS404="  MIOAST ","9", DS404="   ASTPRE","10",DS404=" HIP ASTPRE","11", DS404="  MIOASTPRE","12", DS404="     ","0")</f>
        <v>#N/A</v>
      </c>
      <c r="DV404" s="1" t="e">
        <f aca="false" t="array" ref="DV404">_xlfn.IFS(DU404="SI","2", DU404="NO","1")</f>
        <v>#N/A</v>
      </c>
      <c r="DX404" s="11" t="str">
        <f aca="false">IF(DW404=0,"1","2")</f>
        <v>1</v>
      </c>
      <c r="DY404" s="11" t="str">
        <f aca="false" t="array" ref="DY404">_xlfn.IFS(DW404=0,"0", DW404=0.25, "1", DW404=0.5,"2", DW404=0.75,"3", DW404=1,"4",DW404=1.25,"5", DW404=1.5,"6", DW404=1.75,"7", DW404=2,"8")</f>
        <v>0</v>
      </c>
      <c r="EA404" s="11" t="str">
        <f aca="false">IF(DZ404=0,"1","2")</f>
        <v>1</v>
      </c>
      <c r="EB404" s="11" t="str">
        <f aca="false" t="array" ref="EB404">_xlfn.IFS(DZ404=0,"0", DZ404=0.25, "1", DZ404=0.5,"2", DZ404=0.75,"3", DZ404=1,"4",DZ404=1.25,"5", DZ404=1.5,"6", DZ404=1.75,"7", DZ404=2,"8")</f>
        <v>0</v>
      </c>
      <c r="ED404" s="10" t="str">
        <f aca="false">IF(EC404=0,"1","2")</f>
        <v>1</v>
      </c>
      <c r="EE404" s="11" t="str">
        <f aca="false" t="array" ref="EE404">_xlfn.IFS(EC404=0,"0", EC404=-0.25, "1", EC404=-0.5,"2", EC404=-0.75,"3", EC404=-1,"4",EC404=-1.25,"5", EC404=-1.5,"6", EC404=-1.75,"7", EC404=-2,"8", EC404=-2.25,"9",EC404=-2.5,"10", EC404=-2.75,"11", EC404=-3,"12", EC404=-3.25,"13", EC404=-3.5,"14", EC404=-3.75,"15",EC404=-4,"16")</f>
        <v>0</v>
      </c>
      <c r="EG404" s="10" t="str">
        <f aca="false">IF(EF404=0,"1","2")</f>
        <v>1</v>
      </c>
      <c r="EH404" s="11" t="str">
        <f aca="false" t="array" ref="EH404">_xlfn.IFS(EF404=0,"0", EF404=-0.25, "1", EF404=-0.5,"2", EF404=-0.75,"3", EF404=-1,"4",EF404=-1.25,"5", EF404=-1.5,"6", EF404=-1.75,"7", EF404=-2,"8", EF404=-2.25,"9",EF404=-2.5,"10", EF404=-2.75,"11", EF404=-3,"12", EF404=-3.25,"13", EF404=-3.5,"14", EF404=-3.75,"15",EF404=-4,"16")</f>
        <v>0</v>
      </c>
      <c r="EJ404" s="11" t="str">
        <f aca="false">IF(EI404=0,"1","2")</f>
        <v>1</v>
      </c>
      <c r="EK404" s="11" t="str">
        <f aca="false" t="array" ref="EK404">_xlfn.IFS(EI404=0,"0", EI404=-0.25, "1", EI404=-0.5,"2", EI404=-0.75,"3", EI404=-1,"4",EI404=-1.25,"5", EI404=-1.5,"6", EI404=-1.75,"7", EI404=-2,"8", EI404=-2.25,"9", EI404=-2.25,"9",EI404=-2.5,"10", EI404=-2.75,"11", EI404=-3,"12", EI404=-3.25,"13", EI404=-3.5,"14", EI404=-3.75,"15",EI404=-4,"16", EI404=0.25, "17", EI404=0.5, "18")</f>
        <v>0</v>
      </c>
      <c r="EM404" s="11" t="str">
        <f aca="false">IF(EL404=0,"1","2")</f>
        <v>1</v>
      </c>
      <c r="EN404" s="11" t="str">
        <f aca="false" t="array" ref="EN404">_xlfn.IFS(EL404=0.25,"17",EL404=0.5,"18", EL404=0,"0", EL404=-0.25, "1", EL404=-0.5,"2", EL404=-0.75,"3", EL404=-1,"4",EL404=-1.25,"5", EL404=-1.5,"6", EL404=-1.75,"7", EL404=-2,"8",EL404= -2.25,"9",EL404=-2.5,"10",EL404= -2.75,"11",EL404= -3,"12",EL404= -3.25,"13",EL404= -3.5,"14",EL404= -3.75,"15",EL404=-4,"16")</f>
        <v>0</v>
      </c>
      <c r="EP404" s="11" t="str">
        <f aca="false">IF(EO404=0,"1","2")</f>
        <v>1</v>
      </c>
      <c r="EQ404" s="11" t="str">
        <f aca="false" t="array" ref="EQ404">_xlfn.IFS(EO404=0,"0", EO404=0.25, "1", EO404=0.5,"2", EO404=0.75,"3", EO404=1,"4",EO404=1.25,"5", EO404=1.5,"6", EO404=1.75,"7", EO404=2,"8", EO404=2.25,"9", EO404=2.25,"9",EO404=2.5,"10", EO404=2.75,"11", EO404=3,"12", EO404=3.25,"13", EO404=3.5,"14", EO404=3.75,"15",EO404=4,"16", EO404=-0.25, "17", bq=-0.5, "18")</f>
        <v>0</v>
      </c>
      <c r="ES404" s="11" t="str">
        <f aca="false">IF(ER404=0,"1","2")</f>
        <v>1</v>
      </c>
      <c r="ET404" s="11" t="str">
        <f aca="false" t="array" ref="ET404">_xlfn.IFS(ER404=0,"0", ER404=0.25, "1", ER404=0.5,"2", ER404=0.75,"3", ER404=1,"4",ER404=1.25,"5", ER404=1.5,"6", ER404=1.75,"7", ER404=2,"8", ER404=2.25,"9", ER404=2.25,"9",ER404=2.5,"10", ER404=2.75,"11", ER404=3,"12", ER404=3.25,"13", ER404=3.5,"14", ER404=3.75,"15",ER404=4,"16", ER404=-0.25, "17", bq=-0.5, "18")</f>
        <v>0</v>
      </c>
      <c r="EV404" s="14" t="e">
        <f aca="false">VLOOKUP(EU404,LEYENDA!$G$2:$H$8,2,TRUE())</f>
        <v>#N/A</v>
      </c>
      <c r="EW404" s="14" t="e">
        <f aca="false" t="array" ref="EW404">_xlfn.IFS(EV404="0-5","1", EV404="6-12","2", EV404="13-18","3", EV404="19-24","4", EV404="25-36","5", EV404="37-48","6", EV404="49-60","7")</f>
        <v>#N/A</v>
      </c>
    </row>
    <row r="405" customFormat="false" ht="13.5" hidden="false" customHeight="false" outlineLevel="0" collapsed="false">
      <c r="A405" s="1" t="n">
        <v>128</v>
      </c>
      <c r="B405" s="2" t="n">
        <v>2</v>
      </c>
      <c r="C405" s="33" t="n">
        <v>42373</v>
      </c>
      <c r="E405" s="5" t="str">
        <f aca="false">VLOOKUP(A405,'286'!$A$3:$J$6279,10,FALSE())</f>
        <v>FERNÁNDEZ VIDOU, DANIEL</v>
      </c>
      <c r="F405" s="4" t="str">
        <f aca="false">VLOOKUP(A405,'286'!$A$3:$I$1768,3,FALSE())</f>
        <v>FERVIDA</v>
      </c>
      <c r="G405" s="6" t="n">
        <f aca="false">VLOOKUP(A405,'286'!$A$3:$I$1768,4,FALSE())</f>
        <v>27250</v>
      </c>
      <c r="H405" s="7" t="n">
        <f aca="false">YEAR(C405)-YEAR(G405)</f>
        <v>42</v>
      </c>
      <c r="I405" s="1" t="str">
        <f aca="false">VLOOKUP(H405,LEYENDA!$C$2:$D$6,2,TRUE())</f>
        <v>41-60</v>
      </c>
      <c r="J405" s="5" t="str">
        <f aca="false">VLOOKUP(A405,'286'!$A$3:$I$1768,7,FALSE())</f>
        <v>H</v>
      </c>
      <c r="K405" s="8" t="n">
        <f aca="false">VLOOKUP(A405,'286'!$A$3:$I$1768,2,FALSE())</f>
        <v>0</v>
      </c>
      <c r="L405" s="4" t="str">
        <f aca="false">VLOOKUP(A405,'286'!$A$3:$I$1768,8,FALSE())</f>
        <v>D</v>
      </c>
      <c r="M405" s="4" t="str">
        <f aca="false">VLOOKUP(A405,'286'!$A$3:$I$1768,9,FALSE())</f>
        <v>I</v>
      </c>
      <c r="N405" s="8" t="str">
        <f aca="false">IF(R405=O405, "MISMA","CONTRARIA")</f>
        <v>CONTRARIA</v>
      </c>
      <c r="O405" s="8" t="str">
        <f aca="false" t="array" ref="O405">_xlfn.IFS(L405="D","1", L405="I","2")</f>
        <v>1</v>
      </c>
      <c r="P405" s="8" t="e">
        <f aca="false" t="array" ref="P405">_xlfn.IFS(K405="OD","1", K405="OI","2")</f>
        <v>#N/A</v>
      </c>
      <c r="Q405" s="1" t="str">
        <f aca="false" t="array" ref="Q405">_xlfn.IFS(J405="M","1", J405="H","2")</f>
        <v>2</v>
      </c>
      <c r="R405" s="8" t="str">
        <f aca="false" t="array" ref="R405">_xlfn.IFS(M405="D","1", M405="I","2")</f>
        <v>2</v>
      </c>
      <c r="S405" s="1" t="str">
        <f aca="false" t="array" ref="S405">_xlfn.IFS(N405="CONTRARIA", "1",N405= "MISMA","2")</f>
        <v>1</v>
      </c>
      <c r="T405" s="1" t="str">
        <f aca="false" t="array" ref="T405">_xlfn.IFS(I405="0-12","1", I405="13-24","2", I405="25-40","3", I405="41-60","4", I405="61-100","5")</f>
        <v>4</v>
      </c>
      <c r="U405" s="9" t="n">
        <v>2</v>
      </c>
      <c r="V405" s="10" t="str">
        <f aca="false">IF(U405="","",IF(AND(U405&gt;=-9,U405&lt;=-6.5),"-9 a -6,5",IF(AND(U405&gt;=-6,U405&lt;=-3.5),"-6 a -3,5",IF(AND(U405&gt;=-3,U405&lt;=-1),"-3 a -1",IF(U405=-0.5,"-0,5",IF(AND(U405&gt;=0,U405&lt;=2.5),"0 a 2,5",IF(AND(U405&gt;=3,U405&lt;=5.5),"3 a 5,5",IF(AND(U405&gt;=6,U405&lt;=8.5),"6 a 8,5",IF(AND(U405&gt;=9,U405&lt;=20),"9 a 20","Fuera de rango")))))))))</f>
        <v>0 a 2,5</v>
      </c>
      <c r="W405" s="11" t="n">
        <f aca="false">IF(V405="","",IF(V405="-9 a -6,5",2,IF(V405="-6 a -3,5",3,IF(V405="-3 a -1",4,IF(V405="-0,5","NORMA",IF(V405="0 a 2,5",5,IF(V405="3 a 5,5",6,IF(V405="6 a 8,5",7,IF(V405="9 a 20",8,"Fuera de rango")))))))))</f>
        <v>5</v>
      </c>
      <c r="X405" s="9" t="n">
        <v>0</v>
      </c>
      <c r="Y405" s="11" t="str">
        <f aca="false">IF(X405="","",IF(AND(X405&gt;=0,X405&lt;=4),"0 a 4",IF(AND(X405&gt;=4.5,X405&lt;=8.5),"4,5 a 8,5",IF(X405=9,"9",IF(AND(X405&gt;=9.5,X405&lt;=13),"9,5 a 13",IF(AND(X405&gt;=13.5,X405&lt;=20),"13,5 a 20",IF(AND(X405&gt;=20.5,X405&lt;=35),"20,5 a 35","Fuera de rango")))))))</f>
        <v>0 a 4</v>
      </c>
      <c r="Z405" s="11" t="n">
        <f aca="false">IF(Y405="","",IF(Y405="0 a 4",1,IF(Y405="4,5 a 8,5",2,IF(Y405="9","NORMA",IF(Y405="9,5 a 13",3,IF(Y405="13,5 a 20",4,IF(Y405="20,5 a 35",5,"Fuera de rango")))))))</f>
        <v>1</v>
      </c>
      <c r="AA405" s="9" t="n">
        <v>18</v>
      </c>
      <c r="AB405" s="10" t="str">
        <f aca="false">IF(AA405="","",IF(AND(AA405&gt;=0,AA405&lt;=9),"0 a 9",IF(AND(AA405&gt;=9.5,AA405&lt;=18.5),"9,5 a 18,5",IF(AA405=19,"19",IF(AND(AA405&gt;=19.5,AA405&lt;=28),"19,5 a 28",IF(AND(AA405&gt;=28.5,AA405&lt;=40),"28,5 a 40","Fuera de rango"))))))</f>
        <v>9,5 a 18,5</v>
      </c>
      <c r="AC405" s="11" t="n">
        <f aca="false" t="array" ref="AC405">_xlfn.IFS(AB405="","",AB405="0 a 9",1,AB405="9,5 a 18,5",2,AB405="19","NORMA",AB405="19,5 a 28",3,AB405="28,5 a 40",4,TRUE(),"Fuera de rango")</f>
        <v>2</v>
      </c>
      <c r="AD405" s="9" t="n">
        <v>12</v>
      </c>
      <c r="AE405" s="10" t="str">
        <f aca="false">IF(AD405="","",IF(AND(AD405&gt;=-10,AD405&lt;=0),"De -10 a 0",IF(AND(AD405&gt;=0.5,AD405&lt;=9.5),"0,5 a 9,5",IF(AD405=10,"10",IF(AND(AD405&gt;=10.5,AD405&lt;=20),"10,5 a 20",IF(AND(AD405&gt;=20.5,AD405&lt;=40),"20,5 a 40","Fuera de rango"))))))</f>
        <v>10,5 a 20</v>
      </c>
      <c r="AF405" s="12" t="n">
        <f aca="false">IF(AD405="","",IF(AND(AD405&gt;=-10,AD405&lt;=0),1,IF(AND(AD405&gt;=0.5,AD405&lt;=9.5),2,IF(AD405=10,"NORMA",IF(AND(AD405&gt;=10.5,AD405&lt;=20),3,IF(AND(AD405&gt;=20.5,AD405&lt;=40),4,""))))))</f>
        <v>3</v>
      </c>
      <c r="AG405" s="9" t="n">
        <v>10</v>
      </c>
      <c r="AH405" s="10" t="str">
        <f aca="false">IF(AG405="","",IF(AND(AG405&gt;=0,AG405&lt;=4),"0 a 4",IF(AND(AG405&gt;=4.5,AG405&lt;=8.5),"4,5 a 8,5",IF(AG405=9,"9",IF(AND(AG405&gt;=9.5,AG405&lt;=13),"9,5 a 13",IF(AND(AG405&gt;=13.5,AG405&lt;=25),"13,5 a 25","Fuera de rango"))))))</f>
        <v>9,5 a 13</v>
      </c>
      <c r="AI405" s="10" t="n">
        <f aca="false">IF(AH405="","",IF(AH405="0 a 4",1,IF(AH405="4,5 a 8,5",2,IF(AH405="9","NORMA",IF(AH405="9,5 a 13",3,IF(AH405="13,5 a 25",4,""))))))</f>
        <v>3</v>
      </c>
      <c r="AJ405" s="9" t="n">
        <v>4</v>
      </c>
      <c r="AK405" s="10" t="str">
        <f aca="false">IF(AJ405="","",IF(AND(AJ405&gt;=-15,AJ405&lt;=-10.5),"-15 a -10,5",IF(AND(AJ405&gt;=-10,AJ405&lt;=-4),"-10 a -4",IF(AND(AJ405&gt;=-4.5,AJ405&lt;=0),"-4,5 a 0",IF(AND(AJ405&gt;=0.5,AJ405&lt;=4.5),"0,5 a 4,5",IF(AJ405=5,"5",IF(AND(AJ405&gt;=5.5,AJ405&lt;=10),"5,5 a 10",IF(AND(AJ405&gt;=10.5,AJ405&lt;=20),"10,5 a 20","Fuera de rango"))))))))</f>
        <v>0,5 a 4,5</v>
      </c>
      <c r="AL405" s="11" t="n">
        <f aca="false">IF(AK405="","",IF(AK405="-15 a -10,5",1,IF(AK405="-10 a -4",2,IF(AK405="-4,5 a 0",3,IF(AK405="0,5 a 4,5",4,IF(AK405="5","NORMA",IF(AK405="5,5 a 10",5,IF(AK405="10,5 a 20",6,"Error"))))))))</f>
        <v>4</v>
      </c>
      <c r="AM405" s="9" t="n">
        <v>0</v>
      </c>
      <c r="AN405" s="10" t="str">
        <f aca="false">IF(AM405="","",IF(AND(AM405&gt;=-7.5,AM405&lt;=-5.5),"-7,5 a -5,5",IF(AND(AM405&gt;=-5,AM405&lt;=-3),"-5 a -3",IF(AND(AM405&gt;=-2.5,AM405&lt;=-0.5),"-2,5 a -0,5",IF(AM405=0,"0,00",IF(AND(AM405&gt;=0.5,AM405&lt;=2.5),"0,5 a 2,5",IF(AND(AM405&gt;=3,AM405&lt;=5),"3 a 5",IF(AND(AM405&gt;=5.5,AM405&lt;=7.5),"5,5 a 7,5",IF(AND(AM405&gt;=8,AM405&lt;=10),"8 a 10","Fuera de rango")))))))))</f>
        <v>0,00</v>
      </c>
      <c r="AO405" s="11" t="str">
        <f aca="false">IF(AN405="","",IF(AN405="-7,5 a -5,5",1,IF(AN405="-5 a -3",2,IF(AN405="-2,5 a -0,5",3,IF(AN405="0,00","NORMA",IF(AN405="0,5 a 2,5",4,IF(AN405="3 a 5",5,IF(AN405="5,5 a 7,5",6,IF(AN405="8 a 10",7,"Error")))))))))</f>
        <v>NORMA</v>
      </c>
      <c r="AP405" s="9" t="n">
        <v>3</v>
      </c>
      <c r="AQ405" s="10" t="str">
        <f aca="false">IF(AP405="","",IF(AND(AP405&gt;=-20,AP405&lt;=-9.5),"-20 a -9,5",IF(AND(AP405&gt;=-9,AP405&lt;=-6.5),"-9 a -6,5",IF(AP405=-6,"-6",IF(AND(AP405&gt;=-5.5,AP405&lt;=-3),"-5,5 a -3",IF(AND(AP405&gt;=-2.5,AP405&lt;=0),"-2,5 a 0",IF(AND(AP405&gt;=0.5,AP405&lt;=3),"0,5 a 3",IF(AND(AP405&gt;=3.5,AP405&lt;=6),"3,5 a 6",IF(AND(AP405&gt;=6.5,AP405&lt;=9),"6,5 a 9",IF(AND(AP405&gt;=9.5,AP405&lt;=20),"9,5 a 20","Fuera de rango"))))))))))</f>
        <v>0,5 a 3</v>
      </c>
      <c r="AR405" s="11" t="n">
        <f aca="false">IF(AQ405="","",IF(AQ405="-20 a -9,5",1,IF(AQ405="-9 a -6,5",2,IF(AQ405="-6","NORMA",IF(AQ405="-5,5 a -3",3,IF(AQ405="-2,5 a 0",4,IF(AQ405="0,5 a 3",5,IF(AQ405="3,5 a 6",6,IF(AQ405="6,5 a 9",7,IF(AQ405="9,5 a 20",8,""))))))))))</f>
        <v>5</v>
      </c>
      <c r="AS405" s="9" t="n">
        <v>-1</v>
      </c>
      <c r="AT405" s="10" t="str">
        <f aca="false">IF(AS405="","",IF(AND(AS405&gt;=-16,AS405&lt;=-14),"-16 a -14",IF(AND(AS405&gt;=-13.5,AS405&lt;=-11.5),"-13,5 a -11,5",IF(AND(AS405&gt;=-11,AS405&lt;=-9),"-11 a -9",IF(AND(AS405&gt;=-8.5,AS405&lt;=-6.5),"-8,5 a -6,5",IF(AND(AS405&gt;=-6,AS405&lt;=-4),"-6 a -4",IF(AND(AS405&gt;=-3.5,AS405&lt;=-1.5),"-3,5 a -1,5",IF(AND(AS405&gt;=-1,AS405&lt;=1),"-1 a 1",IF(AND(AS405&gt;=1.5,AS405&lt;=3.5),"1,5 a 3,5",IF(AND(AS405&gt;=4,AS405&lt;=6),"4 a 6",IF(AND(AS405&gt;=6.5,AS405&lt;=8.5),"6,5 a 8,5",IF(AND(AS405&gt;=9,AS405&lt;=11),"9 a 11",IF(AND(AS405&gt;=11.5,AS405&lt;=13.5),"11,5 a 13,5",IF(AND(AS405&gt;=14,AS405&lt;=16),"14 a 16",IF(AND(AS405&gt;=16.5,AS405&lt;=18.5),"16,5 a 18,5",IF(AND(AS405&gt;=19,AS405&lt;=21),"19 a 21","Fuera de rango"))))))))))))))))</f>
        <v>-1 a 1</v>
      </c>
      <c r="AU405" s="11" t="n">
        <f aca="false" t="array" ref="AU405">IF(AT405="","",_xlfn.IFS(AT405="-16 a -14",1,AT405="-13,5 a -11,5",2,AT405="-11 a -9",3,AT405="-8,5 a -6,5",4,AT405="-6 a -4",5,AT405="-3,5 a -1,5",6,AT405="-1 a 1",7,AT405="1,5 a 3,5",8,AT405="4 a 6","NORMA",AT405="6,5 a 8,5",9,AT405="9 a 11",10,AT405="11,5 a 13,5",11,AT405="14 a 16",12,AT405="16,5 a 18,5",13,AT405="19 a 21",14,TRUE(),""))</f>
        <v>7</v>
      </c>
      <c r="AV405" s="9" t="n">
        <v>0.75</v>
      </c>
      <c r="AW405" s="10" t="str">
        <f aca="false">IF(AV405="","",IF(AND(AV405&gt;=-1,AV405&lt;=-0.5),"-1 a -0,5",IF(AND(AV405&gt;-0.5,AV405&lt;=0),"De -0,5 a 0",IF(AND(AV405&gt;=0.25,AV405&lt;=0.75),"0,25 a 0,75",IF(AND(AV405&gt;=1,AV405&lt;=1.5),"1 a 1,5",IF(AND(AV405&gt;=1.75,AV405&lt;=2.25),"1,75 a 2,25",IF(AND(AV405&gt;=2.5,AV405&lt;=3),"2,5 a 3",IF(AND(AV405&gt;=3.25,AV405&lt;=3.75),"3,25 a 3,75","Fuera de rango"))))))))</f>
        <v>0,25 a 0,75</v>
      </c>
      <c r="AX405" s="10" t="str">
        <f aca="false">IF(AW405="","",IF(OR(AW405="-1 a -0,5",AW405="-1 a -0.5"),1,IF(OR(AW405="De -0,5 a 0",AW405="-0,5 a 0",AW405="De -0.5 a 0"),2,IF(OR(AW405="0,25 a 0,75",AW405="0.25 a 0.75"),"NORMA",IF(OR(AW405="1 a 1,5",AW405="1 a 1.5"),3,IF(OR(AW405="1,75 a 2,25",AW405="1.75 a 2.25"),4,IF(OR(AW405="2,5 a 3",AW405="2.5 a 3"),5,IF(OR(AW405="3,25 a 3,75",AW405="3.25 a 3.75"),6,""))))))))</f>
        <v>NORMA</v>
      </c>
      <c r="AY405" s="9" t="n">
        <v>-1</v>
      </c>
      <c r="AZ405" s="10" t="str">
        <f aca="false">IF(AY405="","",IF(AND(AY405&gt;=-20,AY405&lt;=-9.5),"-20 a -9,5",IF(AND(AY405&gt;=-9,AY405&lt;=-6.5),"-9 a -6,5",IF(AY405=-6,"-6",IF(AND(AY405&gt;=-5.5,AY405&lt;=-3),"-5,5 a -3",IF(AND(AY405&gt;=-2.5,AY405&lt;=0),"-2,5 a 0",IF(AND(AY405&gt;=0.5,AY405&lt;=3),"0,5 a 3",IF(AND(AY405&gt;=3.5,AY405&lt;=6),"3,5 a 6","Fuera de rango"))))))))</f>
        <v>-2,5 a 0</v>
      </c>
      <c r="BA405" s="11" t="n">
        <f aca="false">IF(AZ405="","",IF(AZ405="-20 a -9,5",1,IF(AZ405="-9 a -6,5",2,IF(AZ405="-6","NORMA",IF(AZ405="-5,5 a -3",3,IF(AZ405="-2,5 a 0",4,IF(AZ405="0,5 a 3",5,IF(AZ405="3,5 a 6",6,""))))))))</f>
        <v>4</v>
      </c>
      <c r="BB405" s="9" t="n">
        <v>0</v>
      </c>
      <c r="BC405" s="10" t="str">
        <f aca="false" t="array" ref="BC405">IF(BB405="","",_xlfn.IFS(AND(BB405&gt;=0,BB405&lt;=2),"0 a 2",AND(BB405&gt;=2.5,BB405&lt;=4.5),"2,5 a 4,5",AND(BB405&gt;=5,BB405&lt;=7),"5 a 7",AND(BB405&gt;=7.5,BB405&lt;=9.5),"7,5 a 9,5",AND(BB405&gt;=10,BB405&lt;=12),"10 a 12",AND(BB405&gt;=12.5,BB405&lt;=14.5),"12,5 a 14,5",BB405=15,"15",AND(BB405&gt;=15.5,BB405&lt;=17.5),"15,5 a 17,5",AND(BB405&gt;=18,BB405&lt;=20),"18 a 20",AND(BB405&gt;=20.5,BB405&lt;=22.5),"20,5 a 22,5",AND(BB405&gt;=23,BB405&lt;=25),"23 a 25",TRUE(),"Fuera de rango"))</f>
        <v>0 a 2</v>
      </c>
      <c r="BD405" s="11" t="n">
        <f aca="false" t="array" ref="BD405">IF(BC405="","",_xlfn.IFS(BC405="0 a 2",1,BC405="2,5 a 4,5",2,BC405="5 a 7",3,BC405="7,5 a 9,5",4,BC405="10 a 12",5,BC405="12,5 a 14,5",6,BC405="15","NORMA",BC405="15,5 a 17,5",7,BC405="18 a 20",8,BC405="20,5 a 22,5",9,BC405="23 a 25",10,TRUE(),"Fuera de rango"))</f>
        <v>1</v>
      </c>
      <c r="BE405" s="9" t="n">
        <v>16</v>
      </c>
      <c r="BF405" s="10" t="str">
        <f aca="false">IF(BE405="","",IF(AND(BE405&gt;=-20,BE405&lt;=-10),"-20 a -10",IF(AND(BE405&gt;=-9.5,BE405&lt;=0.5),"-9,5 a 0,5",IF(AND(BE405&gt;=1,BE405&lt;=11),"1 a 11",IF(AND(BE405&gt;=11.5,BE405&lt;=20.5),"11,5 a 20,5",IF(BE405=21,"21",IF(AND(BE405&gt;=21.5,BE405&lt;=31.5),"21,5 a 31,5",IF(AND(BE405&gt;=32,BE405&lt;=42),"32 a 42","Fuera de rango"))))))))</f>
        <v>11,5 a 20,5</v>
      </c>
      <c r="BG405" s="11" t="n">
        <f aca="false">IF(BF405="","",IF(BF405="-20 a -10",1,IF(BF405="-9,5 a 0,5",2,IF(BF405="1 a 11",3,IF(BF405="11,5 a 20,5",4,IF(BF405="21","NORMA",IF(BF405="21,5 a 31,5",5,IF(BF405="32 a 42",6,""))))))))</f>
        <v>4</v>
      </c>
      <c r="BH405" s="9" t="n">
        <v>14</v>
      </c>
      <c r="BI405" s="10" t="str">
        <f aca="false">IF(BH405="","",IF(AND(BH405&gt;=-20,BH405&lt;=-15),"-20 a -15",IF(AND(BH405&gt;=-14.5,BH405&lt;=-9.5),"-14,5 a -9,5",IF(AND(BH405&gt;=-9,BH405&lt;=-4),"-9 a -4",IF(AND(BH405&gt;=-3.5,BH405&lt;=2.5),"-3,5 a 2,5",IF(AND(BH405&gt;=3,BH405&lt;=8),"3 a 8",IF(AND(BH405&gt;=8.5,BH405&lt;=14.5),"8,5 a 14,5",IF(BH405=15,"15",IF(AND(BH405&gt;=15.5,BH405&lt;=20.5),"15,5 a 20,5",IF(AND(BH405&gt;=21,BH405&lt;=26),"21 a 26","Fuera de rango"))))))))))</f>
        <v>8,5 a 14,5</v>
      </c>
      <c r="BJ405" s="11" t="n">
        <f aca="false">IF(BI405="","",IF(BI405="-20 a -15",1,IF(BI405="-14,5 a -9,5",2,IF(BI405="-9 a -4",3,IF(BI405="-3,5 a 2,5",4,IF(BI405="3 a 8",5,IF(BI405="8,5 a 14,5",6,IF(BI405="15","NORMA",IF(BI405="15,5 a 20,5",7,IF(BI405="21 a 26",8,IF(BI405="26,5 a 31,5",9,"")))))))))))</f>
        <v>6</v>
      </c>
      <c r="BK405" s="9" t="n">
        <v>10</v>
      </c>
      <c r="BL405" s="10" t="str">
        <f aca="false">IF(BK405="","",IF(AND(BK405&gt;=0,BK405&lt;=2),"0 - 2",IF(AND(BK405&gt;=2.5,BK405&lt;=4.5),"2,5 - 4,5",IF(AND(BK405&gt;=5,BK405&lt;=7),"5 - 7",IF(AND(BK405&gt;=7.5,BK405&lt;=9.5),"7,5 - 9,5",IF(AND(BK405&gt;=10,BK405&lt;=12),"10 - 12",IF(AND(BK405&gt;=12.5,BK405&lt;=13.5),"12,5 - 13,5",IF(BK405=14,"14",IF(AND(BK405&gt;=14.5,BK405&lt;=16.5),"14,5 - 16,5",IF(AND(BK405&gt;=17,BK405&lt;=19),"17 - 19",IF(AND(BK405&gt;=19.5,BK405&lt;=21.5),"19,5 - 21,5",IF(AND(BK405&gt;=22,BK405&lt;=24),"22 - 24",IF(AND(BK405&gt;=24.5,BK405&lt;=26.5),"24,5 - 26,5",IF(AND(BK405&gt;=27,BK405&lt;=29),"27 - 29",IF(AND(BK405&gt;=29.5,BK405&lt;=30),"29,5 - 30","Fuera de rango")))))))))))))))</f>
        <v>10 - 12</v>
      </c>
      <c r="BM405" s="11" t="n">
        <f aca="false">IF(BL405="","",IF(BL405="0 - 2",1,IF(BL405="2,5 - 4,5",2,IF(BL405="5 - 7",3,IF(BL405="7,5 - 9,5",4,IF(BL405="10 - 12",5,IF(BL405="12,5 - 13,5",6,IF(BL405="14","NORMA",IF(BL405="14,5 - 16,5",7,IF(BL405="17 - 19",8,IF(BL405="19,5 - 21,5",9,IF(BL405="22 - 24",10,IF(BL405="24,5 - 26,5",11,IF(BL405="27 - 29",12,IF(BL405="29,5 - 30",13,"")))))))))))))))</f>
        <v>5</v>
      </c>
      <c r="BN405" s="9" t="n">
        <v>12</v>
      </c>
      <c r="BO405" s="11" t="str">
        <f aca="false">IF(BN405="","",IF(AND(BN405&gt;=-20,BN405&lt;=-10),"-20 a -10",IF(AND(BN405&gt;=-9.5,BN405&lt;=0.5),"-9,5 a 0,5",IF(AND(BN405&gt;=1,BN405&lt;=11),"1 a 11",IF(AND(BN405&gt;=11.5,BN405&lt;=21.5),"11,5 a 21,5",IF(BN405=22,"22",IF(AND(BN405&gt;=22.5,BN405&lt;=32.5),"22,5 a 32,5",IF(AND(BN405&gt;=33,BN405&lt;=43),"33 a 43","Fuera de rango"))))))))</f>
        <v>11,5 a 21,5</v>
      </c>
      <c r="BP405" s="11" t="n">
        <f aca="false">IF(BO405="","",IF(BO405="-20 a -10",1,IF(BO405="-9,5 a 0,5",2,IF(BO405="1 a 11",3,IF(BO405="11,5 a 21,5",4,IF(BO405="22","NORMA",IF(BO405="22,5 a 32,5",5,IF(BO405="33 a 43",6,""))))))))</f>
        <v>4</v>
      </c>
      <c r="BQ405" s="9" t="n">
        <v>8</v>
      </c>
      <c r="BR405" s="10" t="str">
        <f aca="false">IF(BQ405="","",IF(AND(BQ405&gt;=-20,BQ405&lt;=-15),"-20 a -15",IF(AND(BQ405&gt;=-14.5,BQ405&lt;=-9.5),"-14,5 a -9,5",IF(AND(BQ405&gt;=-9,BQ405&lt;=-4),"-9 a -4",IF(AND(BQ405&gt;=-3.5,BQ405&lt;=2.5),"-3,5 a 2,5",IF(AND(BQ405&gt;=3,BQ405&lt;=8),"3 a 8",IF(AND(BQ405&gt;=8.5,BQ405&lt;=13.5),"8,5 a 13,5",IF(AND(BQ405&gt;=14,BQ405&lt;=17.5),"14 a 17,5",IF(BQ405=18,"18",IF(AND(BQ405&gt;=18.5,BQ405&lt;=23.5),"18,5 a 23,5",IF(AND(BQ405&gt;=24,BQ405&lt;=29),"24 a 29",IF(AND(BQ405&gt;=29.5,BQ405&lt;=34.5),"29,5 a 34,5",IF(AND(BQ405&gt;=35,BQ405&lt;=40),"35 a 40","Fuera de rango")))))))))))))</f>
        <v>3 a 8</v>
      </c>
      <c r="BS405" s="11" t="n">
        <f aca="false">IF(BR405="","",IF(BR405="-20 a -15",1,IF(BR405="-14,5 a -9,5",2,IF(BR405="-9 a -4",3,IF(BR405="-3,5 a 2,5",4,IF(BR405="3 a 8",5,IF(BR405="8,5 a 13,5",6,IF(BR405="14 a 17,5",7,IF(BR405="18","NORMA",IF(BR405="18,5 a 23,5",8,IF(BR405="24 a 29",9,IF(BR405="29,5 a 34,5",10,IF(BR405="35 a 40",11,"")))))))))))))</f>
        <v>5</v>
      </c>
      <c r="BT405" s="9" t="n">
        <v>0</v>
      </c>
      <c r="BU405" s="10" t="str">
        <f aca="false">IF(BT405="","",IF(AND(BT405&gt;=-20,BT405&lt;=-18),"-20 a -18",IF(AND(BT405&gt;=-17.5,BT405&lt;=-15.5),"-17,5 a -15,5",IF(AND(BT405&gt;=-15,BT405&lt;=-13),"-15 a -13",IF(AND(BT405&gt;=-12.5,BT405&lt;=-10.5),"-12,5 a -10,5",IF(AND(BT405&gt;=-10,BT405&lt;=-8),"-10 a -8",IF(AND(BT405&gt;=-7.5,BT405&lt;=-5.5),"-7,5 a -5,5",IF(AND(BT405&gt;=-5,BT405&lt;=-3),"-5 a -3",IF(AND(BT405&gt;=-2.5,BT405&lt;=-0.5),"-2,5 a -0,5",IF(BT405=0,"0",IF(AND(BT405&gt;=0.5,BT405&lt;=2.5),"0,5 a 2,5",IF(AND(BT405&gt;=3,BT405&lt;=5),"3 a 5",IF(AND(BT405&gt;=5.5,BT405&lt;=7.5),"5,5 a 7,5",IF(AND(BT405&gt;=8,BT405&lt;=10),"8 a 10",IF(AND(BT405&gt;=10.5,BT405&lt;=12.5),"10,5 a 12,5",IF(AND(BT405&gt;=13,BT405&lt;=15),"13 a 15",IF(AND(BT405&gt;=15.5,BT405&lt;=17.5),"15,5 a 17,5",IF(AND(BT405&gt;=18,BT405&lt;=20),"18 a 20","Fuera de rango"))))))))))))))))))</f>
        <v>0</v>
      </c>
      <c r="BV405" s="11" t="str">
        <f aca="false">IF(BT405="","",IF(BT405=0,"NORMA",IF(AND(BT405&gt;=-20,BT405&lt;=-18),2,IF(AND(BT405&gt;=-17.5,BT405&lt;=-15.5),2,IF(AND(BT405&gt;=-15,BT405&lt;=-13),3,IF(AND(BT405&gt;=-12.5,BT405&lt;=-10.5),4,IF(AND(BT405&gt;=-10,BT405&lt;=-8),5,IF(AND(BT405&gt;=-7.5,BT405&lt;=-5.5),6,IF(AND(BT405&gt;=-5,BT405&lt;=-3),7,IF(AND(BT405&gt;=-2.5,BT405&lt;=-0.5),8,IF(AND(BT405&gt;=0.5,BT405&lt;=2.5),9,IF(AND(BT405&gt;=3,BT405&lt;=5),10,IF(AND(BT405&gt;=5.5,BT405&lt;=7.5),11,IF(AND(BT405&gt;=8,BT405&lt;=10),12,IF(AND(BT405&gt;=10.5,BT405&lt;=12.5),13,IF(AND(BT405&gt;=13,BT405&lt;=15),14,IF(AND(BT405&gt;=15.5,BT405&lt;=17.5),15,IF(AND(BT405&gt;=18,BT405&lt;=20),16,"Fuera de rango"))))))))))))))))))</f>
        <v>NORMA</v>
      </c>
      <c r="BW405" s="9" t="n">
        <v>-2.5</v>
      </c>
      <c r="BX405" s="10" t="n">
        <f aca="false">18.5- (0.3*H405)</f>
        <v>5.9</v>
      </c>
      <c r="BY405" s="10" t="n">
        <f aca="false">(BW405)-(BX405)</f>
        <v>-8.4</v>
      </c>
      <c r="BZ405" s="10" t="str">
        <f aca="false">IF(BY405="","",IF(BY405&lt;-27.5,"De -30 a -28",IF(BY405&lt;-25,"De -27,5 a -25,5",IF(BY405&lt;-22.5,"De -25 a -23",IF(BY405&lt;-20,"De -22,5 a -20,5",IF(BY405&lt;-17.5,"De -20 a -18",IF(BY405&lt;-15,"De -17,5 a -15,5",IF(BY405&lt;-12.5,"De -15 a -13",IF(BY405&lt;-10,"De -12,5 a -10,5",IF(BY405&lt;-7.5,"De -10 a -8",IF(BY405&lt;-5,"De -7,5 a -5,5",IF(BY405&lt;-2.5,"De -5 a -3",IF(BY405&lt;0,"De -2,5 a -0,5",IF(BY405&lt;2.5,"De 0 a 2",IF(BY405&lt;5,"De 2,5 a 4,5",IF(BY405&lt;7.5,"De 5 a 7",IF(BY405&lt;10,"De 7,5 a 9,5",IF(BY405&lt;12.5,"De 10 a 12",IF(BY405&lt;15,"De 12,5 a 14,5",IF(BY405&lt;17.5,"De 15 a 17",IF(BY405&lt;20,"De 17,5 a 19,5",IF(BY405&lt;22.5,"De 20 a 22",IF(BY405&lt;25,"De 22,5 a 24,5",IF(BY405&lt;27.5,"De 25 a 27","De 27,5 a 30"))))))))))))))))))))))))</f>
        <v>De -10 a -8</v>
      </c>
      <c r="CA405" s="12" t="n">
        <f aca="false">IF(BY405="","",IF(BY405&lt;=-28,1,IF(BY405&lt;=-25.5,2,IF(BY405&lt;=-23,3,IF(BY405&lt;=-20.5,4,IF(BY405&lt;=-18,5,IF(BY405&lt;=-15.5,6,IF(BY405&lt;=-13,7,IF(BY405&lt;=-10.5,8,IF(BY405&lt;=-8,9,IF(BY405&lt;=-5.5,10,IF(BY405&lt;=-3,11,IF(BY405&lt;=-0.5,12,IF(BY405&lt;=2,13,IF(BY405&lt;=4.5,14,IF(BY405&lt;=7,15,IF(BY405&lt;=9.5,16,IF(BY405&lt;=12,17,IF(BY405&lt;=14.5,18,IF(BY405&lt;=17,19,IF(BY405&lt;=19.5,20,IF(BY405&lt;=22,21,IF(BY405&lt;=24.5,22,IF(BY405&lt;=27,23,IF(BY405&lt;=30,24,"Fuera de rango")))))))))))))))))))))))))</f>
        <v>9</v>
      </c>
      <c r="CB405" s="9" t="n">
        <v>-2.5</v>
      </c>
      <c r="CC405" s="10" t="n">
        <f aca="false">18.5- (0.3*H405)</f>
        <v>5.9</v>
      </c>
      <c r="CD405" s="10" t="n">
        <f aca="false">(CB405)-(CC405)</f>
        <v>-8.4</v>
      </c>
      <c r="CE405" s="10" t="str">
        <f aca="false">IF(CD405="","",IF(CD405&lt;-27.5,"De -30 a -28",IF(CD405&lt;-25,"De -27,5 a -25,5",IF(CD405&lt;-22.5,"De -25 a -23",IF(CD405&lt;-20,"De -22,5 a -20,5",IF(CD405&lt;-17.5,"De -20 a -18",IF(CD405&lt;-15,"De -17,5 a -15,5",IF(CD405&lt;-12.5,"De -15 a -13",IF(CD405&lt;-10,"De -12,5 a -10,5",IF(CD405&lt;-7.5,"De -10 a -8",IF(CD405&lt;-5,"De -7,5 a -5,5",IF(CD405&lt;-2.5,"De -5 a -3",IF(CD405&lt;0,"De -2,5 a -0,5",IF(CD405&lt;=2,"De 0 a 2",IF(CD405&lt;=4.5,"De 2,5 a 4,5",IF(CD405&lt;=7,"De 5 a 7",IF(CD405&lt;=9.5,"De 7,5 a 9,5",IF(CD405&lt;=12,"De 10 a 12",IF(CD405&lt;=14.5,"De 12,5 a 14,5",IF(CD405&lt;=17,"De 15 a 17",IF(CD405&lt;=19.5,"De 17,5 a 19,5",IF(CD405&lt;=22,"De 20 a 22",IF(CD405&lt;=24.5,"De 22,5 a 24,5",IF(CD405&lt;=27,"De 25 a 27","De 27,5 a 30"))))))))))))))))))))))))</f>
        <v>De -10 a -8</v>
      </c>
      <c r="CF405" s="12" t="n">
        <f aca="false">IF(CD405="","",IF(CD405&lt;-27.5,1,IF(CD405&lt;-25,2,IF(CD405&lt;-22.5,3,IF(CD405&lt;-20,4,IF(CD405&lt;-17.5,5,IF(CD405&lt;-15,6,IF(CD405&lt;-12.5,7,IF(CD405&lt;-10,8,IF(CD405&lt;-7.5,9,IF(CD405&lt;-5,10,IF(CD405&lt;-2.5,11,IF(CD405&lt;0,12,IF(CD405&lt;2.5,13,IF(CD405&lt;5,14,IF(CD405&lt;7.5,15,IF(CD405&lt;10,16,IF(CD405&lt;12.5,17,IF(CD405&lt;15,18,IF(CD405&lt;17.5,19,IF(CD405&lt;20,20,IF(CD405&lt;22.5,21,IF(CD405&lt;25,22,IF(CD405&lt;27.5,23,24))))))))))))))))))))))))</f>
        <v>9</v>
      </c>
      <c r="CG405" s="9" t="n">
        <v>-0.5</v>
      </c>
      <c r="CH405" s="10" t="str">
        <f aca="false">IF(CG405="","",IF(AND(CG405&gt;=-10,CG405&lt;=-9.5),"-10 a -9,5",IF(AND(CG405&gt;-9.5,CG405&lt;=-8.5),"-9 a -8,5",IF(AND(CG405&gt;-8.5,CG405&lt;=-7.5),"-8 a -7,5",IF(AND(CG405&gt;-7.5,CG405&lt;=-6.5),"-7 a -6,5",IF(AND(CG405&gt;-6.5,CG405&lt;=-5.5),"-6 a -5,5",IF(AND(CG405&gt;-5.5,CG405&lt;=-4.5),"-5 a -4,5",IF(AND(CG405&gt;-4.5,CG405&lt;=-3.5),"-4 a -3,5",IF(AND(CG405&gt;-3.5,CG405&lt;=-2.5),"-3 a -2,5",IF(CG405=-2.25,"-2,25",IF(AND(CG405&gt;-2.5,CG405&lt;=-1.5),"-2 a -1,5",IF(AND(CG405&gt;-1.5,CG405&lt;=-0.5),"-1 a -0,5",IF(AND(CG405&gt;-0.5,CG405&lt;=0.5),"0 a 0,5",IF(AND(CG405&gt;0.5,CG405&lt;=1.5),"1 a 1,5",IF(AND(CG405&gt;1.5,CG405&lt;=2.5),"2 a 2,5",IF(AND(CG405&gt;2.5,CG405&lt;=3.5),"3 a 3,5",IF(AND(CG405&gt;3.5,CG405&lt;=4.5),"4 a 4,5",IF(AND(CG405&gt;4.5,CG405&lt;=5.5),"5 a 5,5",IF(AND(CG405&gt;5.5,CG405&lt;=6.5),"6 a 6,5",IF(AND(CG405&gt;6.5,CG405&lt;=7.5),"7 a 7,5",IF(AND(CG405&gt;7.5,CG405&lt;=8.5),"8 a 8,5",IF(AND(CG405&gt;8.5,CG405&lt;=9.5),"9 a 9,5",IF(CG405&gt;=10,"10","Fuera de rango")))))))))))))))))))))))</f>
        <v>-1 a -0,5</v>
      </c>
      <c r="CI405" s="11" t="n">
        <f aca="false">IF(CG405="","",IF(CG405=-2.25,"NORMA",IF(CG405&lt;=-9.5,1,IF(CG405&lt;=-8.5,2,IF(CG405&lt;=-7.5,3,IF(CG405&lt;=-6.5,4,IF(CG405&lt;=-5.5,5,IF(CG405&lt;=-4.5,6,IF(CG405&lt;=-3.5,7,IF(CG405&lt;=-2.5,8,IF(CG405&lt;=-1.5,9,IF(CG405&lt;=-0.5,10,IF(CG405&lt;=0.5,11,IF(CG405&lt;=1.5,12,IF(CG405&lt;=2.5,13,IF(CG405&lt;=3.5,14,IF(CG405&lt;=4.5,15,IF(CG405&lt;=5.5,16,IF(CG405&lt;=6.5,17,IF(CG405&lt;=7.5,18,IF(CG405&lt;=8.5,19,IF(CG405&lt;=9.5,20,IF(CG405=10,21,"Fuera de rango")))))))))))))))))))))))</f>
        <v>10</v>
      </c>
      <c r="CJ405" s="9" t="n">
        <v>2</v>
      </c>
      <c r="CK405" s="10" t="str">
        <f aca="false">IF(CJ405="","",IF(AND(CJ405&gt;=-6,CJ405&lt;=-5.5),"-6 a -5,5",IF(AND(CJ405&gt;-5.5,CJ405&lt;=-4.5),"-5 a -4,5",IF(AND(CJ405&gt;-4.5,CJ405&lt;=-3.5),"-4 a -3,5",IF(AND(CJ405&gt;-3.5,CJ405&lt;=-2.5),"-3 a -2,5",IF(AND(CJ405&gt;-2.5,CJ405&lt;=-1.5),"-2 a -1,5",IF(AND(CJ405&gt;-1.5,CJ405&lt;=-0.5),"-1 a -0,5",IF(AND(CJ405&gt;-0.5,CJ405&lt;=0.5),"0 a 0,5",IF(AND(CJ405&gt;0.5,CJ405&lt;=1.5),"1 a 1,5",IF(AND(CJ405&gt;1.5,CJ405&lt;2.5),"2",IF(AND(CJ405&gt;=2.5,CJ405&lt;=3),"2,5 a 3",IF(AND(CJ405&gt;3,CJ405&lt;=4),"3,5 a 4",IF(AND(CJ405&gt;4,CJ405&lt;=5),"4,5 a 5",IF(AND(CJ405&gt;5,CJ405&lt;=6),"5,5 a 6",IF(AND(CJ405&gt;6,CJ405&lt;=7),"6,5 a 7",IF(AND(CJ405&gt;7,CJ405&lt;=8),"7,5 a 8",IF(AND(CJ405&gt;8,CJ405&lt;=9.5),"8,5 a 9,5",IF(CJ405=10,"10","Fuera de rango"))))))))))))))))))</f>
        <v>2</v>
      </c>
      <c r="CL405" s="11" t="str">
        <f aca="false">IF(CK405="","",IF(OR(CK405="-6 a -5,5",CK405="-6 - -5,5"),1,IF(OR(CK405="-5 a -4,5",CK405="-5 - -4,5"),2,IF(OR(CK405="-4 a -3,5",CK405="-4 - -3,5"),3,IF(OR(CK405="-3 a -2,5",CK405="-3 - -2,5"),4,IF(OR(CK405="-2 a -1,5",CK405="-2 - -1,5"),5,IF(OR(CK405="-1 a -0,5",CK405="-1 - -0,5"),6,IF(OR(CK405="0 a 0,5",CK405="0 - 0,5"),7,IF(OR(CK405="1 a 1,5",CK405="1 - 1,5"),8,IF(CK405="2","NORMA",IF(OR(CK405="2,5 a 3",CK405="2,5 - 3"),9,IF(OR(CK405="3,5 a 4",CK405="3,5 - 4"),10,IF(OR(CK405="4,5 a 5",CK405="4,5 - 5"),11,IF(OR(CK405="5,5 a 6",CK405="5,5 - 6"),12,IF(OR(CK405="6,5 a 7",CK405="6,5 - 7"),13,IF(OR(CK405="7,5 a 8",CK405="7,5 - 8"),14,IF(OR(CK405="8,5 a 9",CK405="8,5 - 9,5",CK405="9 a 9,5"),15,IF(CK405="10",15,IF(OR(CK405="0,5 a 1",CK405="0,5 - 1"),7,"Fuera de rango")))))))))))))))))))</f>
        <v>NORMA</v>
      </c>
      <c r="CN405" s="10" t="str">
        <f aca="false">IF(CM405=0,"0", " ")</f>
        <v>0</v>
      </c>
      <c r="CO405" s="10" t="str">
        <f aca="false">IF(CM405&gt;0,"EME"," ")</f>
        <v> </v>
      </c>
      <c r="CQ405" s="10" t="str">
        <f aca="false">IF(CP405&gt;0,"0", " ")</f>
        <v> </v>
      </c>
      <c r="CR405" s="10" t="str">
        <f aca="false">IF(CP405&gt;0,"EME"," ")</f>
        <v> </v>
      </c>
      <c r="CS405" s="9" t="n">
        <v>0</v>
      </c>
      <c r="CV405" s="9" t="n">
        <v>0</v>
      </c>
      <c r="CY405" s="9" t="n">
        <v>0</v>
      </c>
      <c r="DB405" s="9" t="n">
        <v>0</v>
      </c>
      <c r="DC405" s="11" t="str">
        <f aca="false">IF(DB405&lt;0,"2"," ")</f>
        <v> </v>
      </c>
      <c r="DD405" s="11" t="str">
        <f aca="false">IF(DB405&lt;0,"MIO"," ")</f>
        <v> </v>
      </c>
      <c r="DE405" s="9" t="n">
        <v>-1.25</v>
      </c>
      <c r="DF405" s="10" t="str">
        <f aca="false">IF(DE405&lt;0,"3"," ")</f>
        <v>3</v>
      </c>
      <c r="DG405" s="10" t="str">
        <f aca="false">IF(DE405&lt;0,"AST"," ")</f>
        <v>AST</v>
      </c>
      <c r="DH405" s="9" t="n">
        <v>-0.75</v>
      </c>
      <c r="DI405" s="10" t="str">
        <f aca="false">IF(DH405&lt;0,"3"," ")</f>
        <v>3</v>
      </c>
      <c r="DJ405" s="10" t="str">
        <f aca="false">IF(DH405&lt;0,"AST"," ")</f>
        <v>AST</v>
      </c>
      <c r="DK405" s="9" t="n">
        <v>0.5</v>
      </c>
      <c r="DL405" s="10" t="str">
        <f aca="false">IF(DK405&gt;0,"4"," ")</f>
        <v>4</v>
      </c>
      <c r="DM405" s="10" t="str">
        <f aca="false">IF(DK405&gt;0,"PRE"," ")</f>
        <v>PRE</v>
      </c>
      <c r="DN405" s="9" t="n">
        <v>0.5</v>
      </c>
      <c r="DO405" s="10" t="str">
        <f aca="false">IF(DN405&gt;0,"4"," ")</f>
        <v>4</v>
      </c>
      <c r="DP405" s="10" t="str">
        <f aca="false">IF(DN405&gt;0,"PRE"," ")</f>
        <v>PRE</v>
      </c>
      <c r="DS405" s="12" t="str">
        <f aca="false">CONCATENATE(CO405,CU405,DA405,DG405,DM405)</f>
        <v> ASTPRE</v>
      </c>
      <c r="DT405" s="10" t="e">
        <f aca="false" t="array" ref="DT405">_xlfn.IFS(DS405="EME    ","0", DS405=" HIP   ","1", DS405="  MIO  ","2", DS405="   AST ","3", DS405="    PRE","4", DS405="EME   PRE","5", DS405=" HIP  PRE","6", DS405=" HIP AST ","7", DS405="  MIO PRE","8", DS405="  MIOAST ","9", DS405="   ASTPRE","10",DS405=" HIP ASTPRE","11", DS405="  MIOASTPRE","12", DS405="     ","0")</f>
        <v>#N/A</v>
      </c>
      <c r="DV405" s="1" t="e">
        <f aca="false" t="array" ref="DV405">_xlfn.IFS(DU405="SI","2", DU405="NO","1")</f>
        <v>#N/A</v>
      </c>
      <c r="DX405" s="11" t="str">
        <f aca="false">IF(DW405=0,"1","2")</f>
        <v>1</v>
      </c>
      <c r="DY405" s="11" t="str">
        <f aca="false" t="array" ref="DY405">_xlfn.IFS(DW405=0,"0", DW405=0.25, "1", DW405=0.5,"2", DW405=0.75,"3", DW405=1,"4",DW405=1.25,"5", DW405=1.5,"6", DW405=1.75,"7", DW405=2,"8")</f>
        <v>0</v>
      </c>
      <c r="EA405" s="11" t="str">
        <f aca="false">IF(DZ405=0,"1","2")</f>
        <v>1</v>
      </c>
      <c r="EB405" s="11" t="str">
        <f aca="false" t="array" ref="EB405">_xlfn.IFS(DZ405=0,"0", DZ405=0.25, "1", DZ405=0.5,"2", DZ405=0.75,"3", DZ405=1,"4",DZ405=1.25,"5", DZ405=1.5,"6", DZ405=1.75,"7", DZ405=2,"8")</f>
        <v>0</v>
      </c>
      <c r="ED405" s="10" t="str">
        <f aca="false">IF(EC405=0,"1","2")</f>
        <v>1</v>
      </c>
      <c r="EE405" s="11" t="str">
        <f aca="false" t="array" ref="EE405">_xlfn.IFS(EC405=0,"0", EC405=-0.25, "1", EC405=-0.5,"2", EC405=-0.75,"3", EC405=-1,"4",EC405=-1.25,"5", EC405=-1.5,"6", EC405=-1.75,"7", EC405=-2,"8", EC405=-2.25,"9",EC405=-2.5,"10", EC405=-2.75,"11", EC405=-3,"12", EC405=-3.25,"13", EC405=-3.5,"14", EC405=-3.75,"15",EC405=-4,"16")</f>
        <v>0</v>
      </c>
      <c r="EG405" s="10" t="str">
        <f aca="false">IF(EF405=0,"1","2")</f>
        <v>1</v>
      </c>
      <c r="EH405" s="11" t="str">
        <f aca="false" t="array" ref="EH405">_xlfn.IFS(EF405=0,"0", EF405=-0.25, "1", EF405=-0.5,"2", EF405=-0.75,"3", EF405=-1,"4",EF405=-1.25,"5", EF405=-1.5,"6", EF405=-1.75,"7", EF405=-2,"8", EF405=-2.25,"9",EF405=-2.5,"10", EF405=-2.75,"11", EF405=-3,"12", EF405=-3.25,"13", EF405=-3.5,"14", EF405=-3.75,"15",EF405=-4,"16")</f>
        <v>0</v>
      </c>
      <c r="EJ405" s="11" t="str">
        <f aca="false">IF(EI405=0,"1","2")</f>
        <v>1</v>
      </c>
      <c r="EK405" s="11" t="str">
        <f aca="false" t="array" ref="EK405">_xlfn.IFS(EI405=0,"0", EI405=-0.25, "1", EI405=-0.5,"2", EI405=-0.75,"3", EI405=-1,"4",EI405=-1.25,"5", EI405=-1.5,"6", EI405=-1.75,"7", EI405=-2,"8", EI405=-2.25,"9", EI405=-2.25,"9",EI405=-2.5,"10", EI405=-2.75,"11", EI405=-3,"12", EI405=-3.25,"13", EI405=-3.5,"14", EI405=-3.75,"15",EI405=-4,"16", EI405=0.25, "17", EI405=0.5, "18")</f>
        <v>0</v>
      </c>
      <c r="EM405" s="11" t="str">
        <f aca="false">IF(EL405=0,"1","2")</f>
        <v>1</v>
      </c>
      <c r="EN405" s="11" t="str">
        <f aca="false" t="array" ref="EN405">_xlfn.IFS(EL405=0.25,"17",EL405=0.5,"18", EL405=0,"0", EL405=-0.25, "1", EL405=-0.5,"2", EL405=-0.75,"3", EL405=-1,"4",EL405=-1.25,"5", EL405=-1.5,"6", EL405=-1.75,"7", EL405=-2,"8",EL405= -2.25,"9",EL405=-2.5,"10",EL405= -2.75,"11",EL405= -3,"12",EL405= -3.25,"13",EL405= -3.5,"14",EL405= -3.75,"15",EL405=-4,"16")</f>
        <v>0</v>
      </c>
      <c r="EP405" s="11" t="str">
        <f aca="false">IF(EO405=0,"1","2")</f>
        <v>1</v>
      </c>
      <c r="EQ405" s="11" t="str">
        <f aca="false" t="array" ref="EQ405">_xlfn.IFS(EO405=0,"0", EO405=0.25, "1", EO405=0.5,"2", EO405=0.75,"3", EO405=1,"4",EO405=1.25,"5", EO405=1.5,"6", EO405=1.75,"7", EO405=2,"8", EO405=2.25,"9", EO405=2.25,"9",EO405=2.5,"10", EO405=2.75,"11", EO405=3,"12", EO405=3.25,"13", EO405=3.5,"14", EO405=3.75,"15",EO405=4,"16", EO405=-0.25, "17", bq=-0.5, "18")</f>
        <v>0</v>
      </c>
      <c r="ES405" s="11" t="str">
        <f aca="false">IF(ER405=0,"1","2")</f>
        <v>1</v>
      </c>
      <c r="ET405" s="11" t="str">
        <f aca="false" t="array" ref="ET405">_xlfn.IFS(ER405=0,"0", ER405=0.25, "1", ER405=0.5,"2", ER405=0.75,"3", ER405=1,"4",ER405=1.25,"5", ER405=1.5,"6", ER405=1.75,"7", ER405=2,"8", ER405=2.25,"9", ER405=2.25,"9",ER405=2.5,"10", ER405=2.75,"11", ER405=3,"12", ER405=3.25,"13", ER405=3.5,"14", ER405=3.75,"15",ER405=4,"16", ER405=-0.25, "17", bq=-0.5, "18")</f>
        <v>0</v>
      </c>
      <c r="EV405" s="14" t="e">
        <f aca="false">VLOOKUP(EU405,LEYENDA!$G$2:$H$8,2,TRUE())</f>
        <v>#N/A</v>
      </c>
      <c r="EW405" s="14" t="e">
        <f aca="false" t="array" ref="EW405">_xlfn.IFS(EV405="0-5","1", EV405="6-12","2", EV405="13-18","3", EV405="19-24","4", EV405="25-36","5", EV405="37-48","6", EV405="49-60","7")</f>
        <v>#N/A</v>
      </c>
    </row>
    <row r="406" customFormat="false" ht="13.5" hidden="false" customHeight="false" outlineLevel="0" collapsed="false">
      <c r="A406" s="1" t="n">
        <v>129</v>
      </c>
      <c r="B406" s="2" t="n">
        <v>1</v>
      </c>
      <c r="C406" s="33" t="n">
        <v>42761</v>
      </c>
      <c r="E406" s="5" t="str">
        <f aca="false">VLOOKUP(A406,'286'!$A$3:$J$6279,10,FALSE())</f>
        <v>FERNÁNDEZ VÉLEZ, DIEGO</v>
      </c>
      <c r="F406" s="4" t="str">
        <f aca="false">VLOOKUP(A406,'286'!$A$3:$I$1768,3,FALSE())</f>
        <v>FERVEDI</v>
      </c>
      <c r="G406" s="6" t="n">
        <f aca="false">VLOOKUP(A406,'286'!$A$3:$I$1768,4,FALSE())</f>
        <v>14196</v>
      </c>
      <c r="H406" s="7" t="n">
        <f aca="false">YEAR(C406)-YEAR(G406)</f>
        <v>79</v>
      </c>
      <c r="I406" s="1" t="str">
        <f aca="false">VLOOKUP(H406,LEYENDA!$C$2:$D$6,2,TRUE())</f>
        <v>61-100</v>
      </c>
      <c r="J406" s="5" t="str">
        <f aca="false">VLOOKUP(A406,'286'!$A$3:$I$1768,7,FALSE())</f>
        <v>H</v>
      </c>
      <c r="K406" s="8" t="n">
        <f aca="false">VLOOKUP(A406,'286'!$A$3:$I$1768,2,FALSE())</f>
        <v>0</v>
      </c>
      <c r="L406" s="4" t="str">
        <f aca="false">VLOOKUP(A406,'286'!$A$3:$I$1768,8,FALSE())</f>
        <v>D</v>
      </c>
      <c r="M406" s="4" t="str">
        <f aca="false">VLOOKUP(A406,'286'!$A$3:$I$1768,9,FALSE())</f>
        <v>I</v>
      </c>
      <c r="N406" s="8" t="str">
        <f aca="false">IF(R406=O406, "MISMA","CONTRARIA")</f>
        <v>CONTRARIA</v>
      </c>
      <c r="O406" s="8" t="str">
        <f aca="false" t="array" ref="O406">_xlfn.IFS(L406="D","1", L406="I","2")</f>
        <v>1</v>
      </c>
      <c r="P406" s="8" t="e">
        <f aca="false" t="array" ref="P406">_xlfn.IFS(K406="OD","1", K406="OI","2")</f>
        <v>#N/A</v>
      </c>
      <c r="Q406" s="1" t="str">
        <f aca="false" t="array" ref="Q406">_xlfn.IFS(J406="M","1", J406="H","2")</f>
        <v>2</v>
      </c>
      <c r="R406" s="8" t="str">
        <f aca="false" t="array" ref="R406">_xlfn.IFS(M406="D","1", M406="I","2")</f>
        <v>2</v>
      </c>
      <c r="S406" s="1" t="str">
        <f aca="false" t="array" ref="S406">_xlfn.IFS(N406="CONTRARIA", "1",N406= "MISMA","2")</f>
        <v>1</v>
      </c>
      <c r="T406" s="1" t="str">
        <f aca="false" t="array" ref="T406">_xlfn.IFS(I406="0-12","1", I406="13-24","2", I406="25-40","3", I406="41-60","4", I406="61-100","5")</f>
        <v>5</v>
      </c>
      <c r="U406" s="9" t="n">
        <v>2.5</v>
      </c>
      <c r="V406" s="10" t="str">
        <f aca="false">IF(U406="","",IF(AND(U406&gt;=-9,U406&lt;=-6.5),"-9 a -6,5",IF(AND(U406&gt;=-6,U406&lt;=-3.5),"-6 a -3,5",IF(AND(U406&gt;=-3,U406&lt;=-1),"-3 a -1",IF(U406=-0.5,"-0,5",IF(AND(U406&gt;=0,U406&lt;=2.5),"0 a 2,5",IF(AND(U406&gt;=3,U406&lt;=5.5),"3 a 5,5",IF(AND(U406&gt;=6,U406&lt;=8.5),"6 a 8,5",IF(AND(U406&gt;=9,U406&lt;=20),"9 a 20","Fuera de rango")))))))))</f>
        <v>0 a 2,5</v>
      </c>
      <c r="W406" s="11" t="n">
        <f aca="false">IF(V406="","",IF(V406="-9 a -6,5",2,IF(V406="-6 a -3,5",3,IF(V406="-3 a -1",4,IF(V406="-0,5","NORMA",IF(V406="0 a 2,5",5,IF(V406="3 a 5,5",6,IF(V406="6 a 8,5",7,IF(V406="9 a 20",8,"Fuera de rango")))))))))</f>
        <v>5</v>
      </c>
      <c r="X406" s="9" t="n">
        <v>0</v>
      </c>
      <c r="Y406" s="11" t="str">
        <f aca="false">IF(X406="","",IF(AND(X406&gt;=0,X406&lt;=4),"0 a 4",IF(AND(X406&gt;=4.5,X406&lt;=8.5),"4,5 a 8,5",IF(X406=9,"9",IF(AND(X406&gt;=9.5,X406&lt;=13),"9,5 a 13",IF(AND(X406&gt;=13.5,X406&lt;=20),"13,5 a 20",IF(AND(X406&gt;=20.5,X406&lt;=35),"20,5 a 35","Fuera de rango")))))))</f>
        <v>0 a 4</v>
      </c>
      <c r="Z406" s="11" t="n">
        <f aca="false">IF(Y406="","",IF(Y406="0 a 4",1,IF(Y406="4,5 a 8,5",2,IF(Y406="9","NORMA",IF(Y406="9,5 a 13",3,IF(Y406="13,5 a 20",4,IF(Y406="20,5 a 35",5,"Fuera de rango")))))))</f>
        <v>1</v>
      </c>
      <c r="AA406" s="9" t="n">
        <v>26</v>
      </c>
      <c r="AB406" s="10" t="str">
        <f aca="false">IF(AA406="","",IF(AND(AA406&gt;=0,AA406&lt;=9),"0 a 9",IF(AND(AA406&gt;=9.5,AA406&lt;=18.5),"9,5 a 18,5",IF(AA406=19,"19",IF(AND(AA406&gt;=19.5,AA406&lt;=28),"19,5 a 28",IF(AND(AA406&gt;=28.5,AA406&lt;=40),"28,5 a 40","Fuera de rango"))))))</f>
        <v>19,5 a 28</v>
      </c>
      <c r="AC406" s="11" t="n">
        <f aca="false" t="array" ref="AC406">_xlfn.IFS(AB406="","",AB406="0 a 9",1,AB406="9,5 a 18,5",2,AB406="19","NORMA",AB406="19,5 a 28",3,AB406="28,5 a 40",4,TRUE(),"Fuera de rango")</f>
        <v>3</v>
      </c>
      <c r="AD406" s="9" t="n">
        <v>5</v>
      </c>
      <c r="AE406" s="10" t="str">
        <f aca="false">IF(AD406="","",IF(AND(AD406&gt;=-10,AD406&lt;=0),"De -10 a 0",IF(AND(AD406&gt;=0.5,AD406&lt;=9.5),"0,5 a 9,5",IF(AD406=10,"10",IF(AND(AD406&gt;=10.5,AD406&lt;=20),"10,5 a 20",IF(AND(AD406&gt;=20.5,AD406&lt;=40),"20,5 a 40","Fuera de rango"))))))</f>
        <v>0,5 a 9,5</v>
      </c>
      <c r="AF406" s="12" t="n">
        <f aca="false">IF(AD406="","",IF(AND(AD406&gt;=-10,AD406&lt;=0),1,IF(AND(AD406&gt;=0.5,AD406&lt;=9.5),2,IF(AD406=10,"NORMA",IF(AND(AD406&gt;=10.5,AD406&lt;=20),3,IF(AND(AD406&gt;=20.5,AD406&lt;=40),4,""))))))</f>
        <v>2</v>
      </c>
      <c r="AG406" s="9" t="n">
        <v>5</v>
      </c>
      <c r="AH406" s="10" t="str">
        <f aca="false">IF(AG406="","",IF(AND(AG406&gt;=0,AG406&lt;=4),"0 a 4",IF(AND(AG406&gt;=4.5,AG406&lt;=8.5),"4,5 a 8,5",IF(AG406=9,"9",IF(AND(AG406&gt;=9.5,AG406&lt;=13),"9,5 a 13",IF(AND(AG406&gt;=13.5,AG406&lt;=25),"13,5 a 25","Fuera de rango"))))))</f>
        <v>4,5 a 8,5</v>
      </c>
      <c r="AI406" s="10" t="n">
        <f aca="false">IF(AH406="","",IF(AH406="0 a 4",1,IF(AH406="4,5 a 8,5",2,IF(AH406="9","NORMA",IF(AH406="9,5 a 13",3,IF(AH406="13,5 a 25",4,""))))))</f>
        <v>2</v>
      </c>
      <c r="AJ406" s="9" t="n">
        <v>0</v>
      </c>
      <c r="AK406" s="10" t="str">
        <f aca="false">IF(AJ406="","",IF(AND(AJ406&gt;=-15,AJ406&lt;=-10.5),"-15 a -10,5",IF(AND(AJ406&gt;=-10,AJ406&lt;=-4),"-10 a -4",IF(AND(AJ406&gt;=-4.5,AJ406&lt;=0),"-4,5 a 0",IF(AND(AJ406&gt;=0.5,AJ406&lt;=4.5),"0,5 a 4,5",IF(AJ406=5,"5",IF(AND(AJ406&gt;=5.5,AJ406&lt;=10),"5,5 a 10",IF(AND(AJ406&gt;=10.5,AJ406&lt;=20),"10,5 a 20","Fuera de rango"))))))))</f>
        <v>-4,5 a 0</v>
      </c>
      <c r="AL406" s="11" t="n">
        <f aca="false">IF(AK406="","",IF(AK406="-15 a -10,5",1,IF(AK406="-10 a -4",2,IF(AK406="-4,5 a 0",3,IF(AK406="0,5 a 4,5",4,IF(AK406="5","NORMA",IF(AK406="5,5 a 10",5,IF(AK406="10,5 a 20",6,"Error"))))))))</f>
        <v>3</v>
      </c>
      <c r="AM406" s="9" t="n">
        <v>-1</v>
      </c>
      <c r="AN406" s="10" t="str">
        <f aca="false">IF(AM406="","",IF(AND(AM406&gt;=-7.5,AM406&lt;=-5.5),"-7,5 a -5,5",IF(AND(AM406&gt;=-5,AM406&lt;=-3),"-5 a -3",IF(AND(AM406&gt;=-2.5,AM406&lt;=-0.5),"-2,5 a -0,5",IF(AM406=0,"0,00",IF(AND(AM406&gt;=0.5,AM406&lt;=2.5),"0,5 a 2,5",IF(AND(AM406&gt;=3,AM406&lt;=5),"3 a 5",IF(AND(AM406&gt;=5.5,AM406&lt;=7.5),"5,5 a 7,5",IF(AND(AM406&gt;=8,AM406&lt;=10),"8 a 10","Fuera de rango")))))))))</f>
        <v>-2,5 a -0,5</v>
      </c>
      <c r="AO406" s="11" t="n">
        <f aca="false">IF(AN406="","",IF(AN406="-7,5 a -5,5",1,IF(AN406="-5 a -3",2,IF(AN406="-2,5 a -0,5",3,IF(AN406="0,00","NORMA",IF(AN406="0,5 a 2,5",4,IF(AN406="3 a 5",5,IF(AN406="5,5 a 7,5",6,IF(AN406="8 a 10",7,"Error")))))))))</f>
        <v>3</v>
      </c>
      <c r="AP406" s="9" t="n">
        <v>-7</v>
      </c>
      <c r="AQ406" s="10" t="str">
        <f aca="false">IF(AP406="","",IF(AND(AP406&gt;=-20,AP406&lt;=-9.5),"-20 a -9,5",IF(AND(AP406&gt;=-9,AP406&lt;=-6.5),"-9 a -6,5",IF(AP406=-6,"-6",IF(AND(AP406&gt;=-5.5,AP406&lt;=-3),"-5,5 a -3",IF(AND(AP406&gt;=-2.5,AP406&lt;=0),"-2,5 a 0",IF(AND(AP406&gt;=0.5,AP406&lt;=3),"0,5 a 3",IF(AND(AP406&gt;=3.5,AP406&lt;=6),"3,5 a 6",IF(AND(AP406&gt;=6.5,AP406&lt;=9),"6,5 a 9",IF(AND(AP406&gt;=9.5,AP406&lt;=20),"9,5 a 20","Fuera de rango"))))))))))</f>
        <v>-9 a -6,5</v>
      </c>
      <c r="AR406" s="11" t="n">
        <f aca="false">IF(AQ406="","",IF(AQ406="-20 a -9,5",1,IF(AQ406="-9 a -6,5",2,IF(AQ406="-6","NORMA",IF(AQ406="-5,5 a -3",3,IF(AQ406="-2,5 a 0",4,IF(AQ406="0,5 a 3",5,IF(AQ406="3,5 a 6",6,IF(AQ406="6,5 a 9",7,IF(AQ406="9,5 a 20",8,""))))))))))</f>
        <v>2</v>
      </c>
      <c r="AS406" s="9" t="n">
        <v>-2</v>
      </c>
      <c r="AT406" s="10" t="str">
        <f aca="false">IF(AS406="","",IF(AND(AS406&gt;=-16,AS406&lt;=-14),"-16 a -14",IF(AND(AS406&gt;=-13.5,AS406&lt;=-11.5),"-13,5 a -11,5",IF(AND(AS406&gt;=-11,AS406&lt;=-9),"-11 a -9",IF(AND(AS406&gt;=-8.5,AS406&lt;=-6.5),"-8,5 a -6,5",IF(AND(AS406&gt;=-6,AS406&lt;=-4),"-6 a -4",IF(AND(AS406&gt;=-3.5,AS406&lt;=-1.5),"-3,5 a -1,5",IF(AND(AS406&gt;=-1,AS406&lt;=1),"-1 a 1",IF(AND(AS406&gt;=1.5,AS406&lt;=3.5),"1,5 a 3,5",IF(AND(AS406&gt;=4,AS406&lt;=6),"4 a 6",IF(AND(AS406&gt;=6.5,AS406&lt;=8.5),"6,5 a 8,5",IF(AND(AS406&gt;=9,AS406&lt;=11),"9 a 11",IF(AND(AS406&gt;=11.5,AS406&lt;=13.5),"11,5 a 13,5",IF(AND(AS406&gt;=14,AS406&lt;=16),"14 a 16",IF(AND(AS406&gt;=16.5,AS406&lt;=18.5),"16,5 a 18,5",IF(AND(AS406&gt;=19,AS406&lt;=21),"19 a 21","Fuera de rango"))))))))))))))))</f>
        <v>-3,5 a -1,5</v>
      </c>
      <c r="AU406" s="11" t="n">
        <f aca="false" t="array" ref="AU406">IF(AT406="","",_xlfn.IFS(AT406="-16 a -14",1,AT406="-13,5 a -11,5",2,AT406="-11 a -9",3,AT406="-8,5 a -6,5",4,AT406="-6 a -4",5,AT406="-3,5 a -1,5",6,AT406="-1 a 1",7,AT406="1,5 a 3,5",8,AT406="4 a 6","NORMA",AT406="6,5 a 8,5",9,AT406="9 a 11",10,AT406="11,5 a 13,5",11,AT406="14 a 16",12,AT406="16,5 a 18,5",13,AT406="19 a 21",14,TRUE(),""))</f>
        <v>6</v>
      </c>
      <c r="AV406" s="9" t="n">
        <v>2.5</v>
      </c>
      <c r="AW406" s="10" t="str">
        <f aca="false">IF(AV406="","",IF(AND(AV406&gt;=-1,AV406&lt;=-0.5),"-1 a -0,5",IF(AND(AV406&gt;-0.5,AV406&lt;=0),"De -0,5 a 0",IF(AND(AV406&gt;=0.25,AV406&lt;=0.75),"0,25 a 0,75",IF(AND(AV406&gt;=1,AV406&lt;=1.5),"1 a 1,5",IF(AND(AV406&gt;=1.75,AV406&lt;=2.25),"1,75 a 2,25",IF(AND(AV406&gt;=2.5,AV406&lt;=3),"2,5 a 3",IF(AND(AV406&gt;=3.25,AV406&lt;=3.75),"3,25 a 3,75","Fuera de rango"))))))))</f>
        <v>2,5 a 3</v>
      </c>
      <c r="AX406" s="10" t="n">
        <f aca="false">IF(AW406="","",IF(OR(AW406="-1 a -0,5",AW406="-1 a -0.5"),1,IF(OR(AW406="De -0,5 a 0",AW406="-0,5 a 0",AW406="De -0.5 a 0"),2,IF(OR(AW406="0,25 a 0,75",AW406="0.25 a 0.75"),"NORMA",IF(OR(AW406="1 a 1,5",AW406="1 a 1.5"),3,IF(OR(AW406="1,75 a 2,25",AW406="1.75 a 2.25"),4,IF(OR(AW406="2,5 a 3",AW406="2.5 a 3"),5,IF(OR(AW406="3,25 a 3,75",AW406="3.25 a 3.75"),6,""))))))))</f>
        <v>5</v>
      </c>
      <c r="AY406" s="9" t="n">
        <v>-7</v>
      </c>
      <c r="AZ406" s="10" t="str">
        <f aca="false">IF(AY406="","",IF(AND(AY406&gt;=-20,AY406&lt;=-9.5),"-20 a -9,5",IF(AND(AY406&gt;=-9,AY406&lt;=-6.5),"-9 a -6,5",IF(AY406=-6,"-6",IF(AND(AY406&gt;=-5.5,AY406&lt;=-3),"-5,5 a -3",IF(AND(AY406&gt;=-2.5,AY406&lt;=0),"-2,5 a 0",IF(AND(AY406&gt;=0.5,AY406&lt;=3),"0,5 a 3",IF(AND(AY406&gt;=3.5,AY406&lt;=6),"3,5 a 6","Fuera de rango"))))))))</f>
        <v>-9 a -6,5</v>
      </c>
      <c r="BA406" s="11" t="n">
        <f aca="false">IF(AZ406="","",IF(AZ406="-20 a -9,5",1,IF(AZ406="-9 a -6,5",2,IF(AZ406="-6","NORMA",IF(AZ406="-5,5 a -3",3,IF(AZ406="-2,5 a 0",4,IF(AZ406="0,5 a 3",5,IF(AZ406="3,5 a 6",6,""))))))))</f>
        <v>2</v>
      </c>
      <c r="BB406" s="9" t="n">
        <v>0</v>
      </c>
      <c r="BC406" s="10" t="str">
        <f aca="false" t="array" ref="BC406">IF(BB406="","",_xlfn.IFS(AND(BB406&gt;=0,BB406&lt;=2),"0 a 2",AND(BB406&gt;=2.5,BB406&lt;=4.5),"2,5 a 4,5",AND(BB406&gt;=5,BB406&lt;=7),"5 a 7",AND(BB406&gt;=7.5,BB406&lt;=9.5),"7,5 a 9,5",AND(BB406&gt;=10,BB406&lt;=12),"10 a 12",AND(BB406&gt;=12.5,BB406&lt;=14.5),"12,5 a 14,5",BB406=15,"15",AND(BB406&gt;=15.5,BB406&lt;=17.5),"15,5 a 17,5",AND(BB406&gt;=18,BB406&lt;=20),"18 a 20",AND(BB406&gt;=20.5,BB406&lt;=22.5),"20,5 a 22,5",AND(BB406&gt;=23,BB406&lt;=25),"23 a 25",TRUE(),"Fuera de rango"))</f>
        <v>0 a 2</v>
      </c>
      <c r="BD406" s="11" t="n">
        <f aca="false" t="array" ref="BD406">IF(BC406="","",_xlfn.IFS(BC406="0 a 2",1,BC406="2,5 a 4,5",2,BC406="5 a 7",3,BC406="7,5 a 9,5",4,BC406="10 a 12",5,BC406="12,5 a 14,5",6,BC406="15","NORMA",BC406="15,5 a 17,5",7,BC406="18 a 20",8,BC406="20,5 a 22,5",9,BC406="23 a 25",10,TRUE(),"Fuera de rango"))</f>
        <v>1</v>
      </c>
      <c r="BE406" s="9" t="n">
        <v>24</v>
      </c>
      <c r="BF406" s="10" t="str">
        <f aca="false">IF(BE406="","",IF(AND(BE406&gt;=-20,BE406&lt;=-10),"-20 a -10",IF(AND(BE406&gt;=-9.5,BE406&lt;=0.5),"-9,5 a 0,5",IF(AND(BE406&gt;=1,BE406&lt;=11),"1 a 11",IF(AND(BE406&gt;=11.5,BE406&lt;=20.5),"11,5 a 20,5",IF(BE406=21,"21",IF(AND(BE406&gt;=21.5,BE406&lt;=31.5),"21,5 a 31,5",IF(AND(BE406&gt;=32,BE406&lt;=42),"32 a 42","Fuera de rango"))))))))</f>
        <v>21,5 a 31,5</v>
      </c>
      <c r="BG406" s="11" t="n">
        <f aca="false">IF(BF406="","",IF(BF406="-20 a -10",1,IF(BF406="-9,5 a 0,5",2,IF(BF406="1 a 11",3,IF(BF406="11,5 a 20,5",4,IF(BF406="21","NORMA",IF(BF406="21,5 a 31,5",5,IF(BF406="32 a 42",6,""))))))))</f>
        <v>5</v>
      </c>
      <c r="BH406" s="9" t="n">
        <v>6</v>
      </c>
      <c r="BI406" s="10" t="str">
        <f aca="false">IF(BH406="","",IF(AND(BH406&gt;=-20,BH406&lt;=-15),"-20 a -15",IF(AND(BH406&gt;=-14.5,BH406&lt;=-9.5),"-14,5 a -9,5",IF(AND(BH406&gt;=-9,BH406&lt;=-4),"-9 a -4",IF(AND(BH406&gt;=-3.5,BH406&lt;=2.5),"-3,5 a 2,5",IF(AND(BH406&gt;=3,BH406&lt;=8),"3 a 8",IF(AND(BH406&gt;=8.5,BH406&lt;=14.5),"8,5 a 14,5",IF(BH406=15,"15",IF(AND(BH406&gt;=15.5,BH406&lt;=20.5),"15,5 a 20,5",IF(AND(BH406&gt;=21,BH406&lt;=26),"21 a 26","Fuera de rango"))))))))))</f>
        <v>3 a 8</v>
      </c>
      <c r="BJ406" s="11" t="n">
        <f aca="false">IF(BI406="","",IF(BI406="-20 a -15",1,IF(BI406="-14,5 a -9,5",2,IF(BI406="-9 a -4",3,IF(BI406="-3,5 a 2,5",4,IF(BI406="3 a 8",5,IF(BI406="8,5 a 14,5",6,IF(BI406="15","NORMA",IF(BI406="15,5 a 20,5",7,IF(BI406="21 a 26",8,IF(BI406="26,5 a 31,5",9,"")))))))))))</f>
        <v>5</v>
      </c>
      <c r="BK406" s="9" t="n">
        <v>0</v>
      </c>
      <c r="BL406" s="10" t="str">
        <f aca="false">IF(BK406="","",IF(AND(BK406&gt;=0,BK406&lt;=2),"0 - 2",IF(AND(BK406&gt;=2.5,BK406&lt;=4.5),"2,5 - 4,5",IF(AND(BK406&gt;=5,BK406&lt;=7),"5 - 7",IF(AND(BK406&gt;=7.5,BK406&lt;=9.5),"7,5 - 9,5",IF(AND(BK406&gt;=10,BK406&lt;=12),"10 - 12",IF(AND(BK406&gt;=12.5,BK406&lt;=13.5),"12,5 - 13,5",IF(BK406=14,"14",IF(AND(BK406&gt;=14.5,BK406&lt;=16.5),"14,5 - 16,5",IF(AND(BK406&gt;=17,BK406&lt;=19),"17 - 19",IF(AND(BK406&gt;=19.5,BK406&lt;=21.5),"19,5 - 21,5",IF(AND(BK406&gt;=22,BK406&lt;=24),"22 - 24",IF(AND(BK406&gt;=24.5,BK406&lt;=26.5),"24,5 - 26,5",IF(AND(BK406&gt;=27,BK406&lt;=29),"27 - 29",IF(AND(BK406&gt;=29.5,BK406&lt;=30),"29,5 - 30","Fuera de rango")))))))))))))))</f>
        <v>0 - 2</v>
      </c>
      <c r="BM406" s="11" t="n">
        <f aca="false">IF(BL406="","",IF(BL406="0 - 2",1,IF(BL406="2,5 - 4,5",2,IF(BL406="5 - 7",3,IF(BL406="7,5 - 9,5",4,IF(BL406="10 - 12",5,IF(BL406="12,5 - 13,5",6,IF(BL406="14","NORMA",IF(BL406="14,5 - 16,5",7,IF(BL406="17 - 19",8,IF(BL406="19,5 - 21,5",9,IF(BL406="22 - 24",10,IF(BL406="24,5 - 26,5",11,IF(BL406="27 - 29",12,IF(BL406="29,5 - 30",13,"")))))))))))))))</f>
        <v>1</v>
      </c>
      <c r="BN406" s="9" t="n">
        <v>16</v>
      </c>
      <c r="BO406" s="11" t="str">
        <f aca="false">IF(BN406="","",IF(AND(BN406&gt;=-20,BN406&lt;=-10),"-20 a -10",IF(AND(BN406&gt;=-9.5,BN406&lt;=0.5),"-9,5 a 0,5",IF(AND(BN406&gt;=1,BN406&lt;=11),"1 a 11",IF(AND(BN406&gt;=11.5,BN406&lt;=21.5),"11,5 a 21,5",IF(BN406=22,"22",IF(AND(BN406&gt;=22.5,BN406&lt;=32.5),"22,5 a 32,5",IF(AND(BN406&gt;=33,BN406&lt;=43),"33 a 43","Fuera de rango"))))))))</f>
        <v>11,5 a 21,5</v>
      </c>
      <c r="BP406" s="11" t="n">
        <f aca="false">IF(BO406="","",IF(BO406="-20 a -10",1,IF(BO406="-9,5 a 0,5",2,IF(BO406="1 a 11",3,IF(BO406="11,5 a 21,5",4,IF(BO406="22","NORMA",IF(BO406="22,5 a 32,5",5,IF(BO406="33 a 43",6,""))))))))</f>
        <v>4</v>
      </c>
      <c r="BQ406" s="9" t="n">
        <v>12</v>
      </c>
      <c r="BR406" s="10" t="str">
        <f aca="false">IF(BQ406="","",IF(AND(BQ406&gt;=-20,BQ406&lt;=-15),"-20 a -15",IF(AND(BQ406&gt;=-14.5,BQ406&lt;=-9.5),"-14,5 a -9,5",IF(AND(BQ406&gt;=-9,BQ406&lt;=-4),"-9 a -4",IF(AND(BQ406&gt;=-3.5,BQ406&lt;=2.5),"-3,5 a 2,5",IF(AND(BQ406&gt;=3,BQ406&lt;=8),"3 a 8",IF(AND(BQ406&gt;=8.5,BQ406&lt;=13.5),"8,5 a 13,5",IF(AND(BQ406&gt;=14,BQ406&lt;=17.5),"14 a 17,5",IF(BQ406=18,"18",IF(AND(BQ406&gt;=18.5,BQ406&lt;=23.5),"18,5 a 23,5",IF(AND(BQ406&gt;=24,BQ406&lt;=29),"24 a 29",IF(AND(BQ406&gt;=29.5,BQ406&lt;=34.5),"29,5 a 34,5",IF(AND(BQ406&gt;=35,BQ406&lt;=40),"35 a 40","Fuera de rango")))))))))))))</f>
        <v>8,5 a 13,5</v>
      </c>
      <c r="BS406" s="11" t="n">
        <f aca="false">IF(BR406="","",IF(BR406="-20 a -15",1,IF(BR406="-14,5 a -9,5",2,IF(BR406="-9 a -4",3,IF(BR406="-3,5 a 2,5",4,IF(BR406="3 a 8",5,IF(BR406="8,5 a 13,5",6,IF(BR406="14 a 17,5",7,IF(BR406="18","NORMA",IF(BR406="18,5 a 23,5",8,IF(BR406="24 a 29",9,IF(BR406="29,5 a 34,5",10,IF(BR406="35 a 40",11,"")))))))))))))</f>
        <v>6</v>
      </c>
      <c r="BT406" s="9" t="n">
        <v>0</v>
      </c>
      <c r="BU406" s="10" t="str">
        <f aca="false">IF(BT406="","",IF(AND(BT406&gt;=-20,BT406&lt;=-18),"-20 a -18",IF(AND(BT406&gt;=-17.5,BT406&lt;=-15.5),"-17,5 a -15,5",IF(AND(BT406&gt;=-15,BT406&lt;=-13),"-15 a -13",IF(AND(BT406&gt;=-12.5,BT406&lt;=-10.5),"-12,5 a -10,5",IF(AND(BT406&gt;=-10,BT406&lt;=-8),"-10 a -8",IF(AND(BT406&gt;=-7.5,BT406&lt;=-5.5),"-7,5 a -5,5",IF(AND(BT406&gt;=-5,BT406&lt;=-3),"-5 a -3",IF(AND(BT406&gt;=-2.5,BT406&lt;=-0.5),"-2,5 a -0,5",IF(BT406=0,"0",IF(AND(BT406&gt;=0.5,BT406&lt;=2.5),"0,5 a 2,5",IF(AND(BT406&gt;=3,BT406&lt;=5),"3 a 5",IF(AND(BT406&gt;=5.5,BT406&lt;=7.5),"5,5 a 7,5",IF(AND(BT406&gt;=8,BT406&lt;=10),"8 a 10",IF(AND(BT406&gt;=10.5,BT406&lt;=12.5),"10,5 a 12,5",IF(AND(BT406&gt;=13,BT406&lt;=15),"13 a 15",IF(AND(BT406&gt;=15.5,BT406&lt;=17.5),"15,5 a 17,5",IF(AND(BT406&gt;=18,BT406&lt;=20),"18 a 20","Fuera de rango"))))))))))))))))))</f>
        <v>0</v>
      </c>
      <c r="BV406" s="11" t="str">
        <f aca="false">IF(BT406="","",IF(BT406=0,"NORMA",IF(AND(BT406&gt;=-20,BT406&lt;=-18),2,IF(AND(BT406&gt;=-17.5,BT406&lt;=-15.5),2,IF(AND(BT406&gt;=-15,BT406&lt;=-13),3,IF(AND(BT406&gt;=-12.5,BT406&lt;=-10.5),4,IF(AND(BT406&gt;=-10,BT406&lt;=-8),5,IF(AND(BT406&gt;=-7.5,BT406&lt;=-5.5),6,IF(AND(BT406&gt;=-5,BT406&lt;=-3),7,IF(AND(BT406&gt;=-2.5,BT406&lt;=-0.5),8,IF(AND(BT406&gt;=0.5,BT406&lt;=2.5),9,IF(AND(BT406&gt;=3,BT406&lt;=5),10,IF(AND(BT406&gt;=5.5,BT406&lt;=7.5),11,IF(AND(BT406&gt;=8,BT406&lt;=10),12,IF(AND(BT406&gt;=10.5,BT406&lt;=12.5),13,IF(AND(BT406&gt;=13,BT406&lt;=15),14,IF(AND(BT406&gt;=15.5,BT406&lt;=17.5),15,IF(AND(BT406&gt;=18,BT406&lt;=20),16,"Fuera de rango"))))))))))))))))))</f>
        <v>NORMA</v>
      </c>
      <c r="BW406" s="9" t="n">
        <v>-2.5</v>
      </c>
      <c r="BX406" s="10" t="n">
        <f aca="false">18.5- (0.3*H406)</f>
        <v>-5.2</v>
      </c>
      <c r="BY406" s="10" t="n">
        <f aca="false">(BW406)-(BX406)</f>
        <v>2.7</v>
      </c>
      <c r="BZ406" s="10" t="str">
        <f aca="false">IF(BY406="","",IF(BY406&lt;-27.5,"De -30 a -28",IF(BY406&lt;-25,"De -27,5 a -25,5",IF(BY406&lt;-22.5,"De -25 a -23",IF(BY406&lt;-20,"De -22,5 a -20,5",IF(BY406&lt;-17.5,"De -20 a -18",IF(BY406&lt;-15,"De -17,5 a -15,5",IF(BY406&lt;-12.5,"De -15 a -13",IF(BY406&lt;-10,"De -12,5 a -10,5",IF(BY406&lt;-7.5,"De -10 a -8",IF(BY406&lt;-5,"De -7,5 a -5,5",IF(BY406&lt;-2.5,"De -5 a -3",IF(BY406&lt;0,"De -2,5 a -0,5",IF(BY406&lt;2.5,"De 0 a 2",IF(BY406&lt;5,"De 2,5 a 4,5",IF(BY406&lt;7.5,"De 5 a 7",IF(BY406&lt;10,"De 7,5 a 9,5",IF(BY406&lt;12.5,"De 10 a 12",IF(BY406&lt;15,"De 12,5 a 14,5",IF(BY406&lt;17.5,"De 15 a 17",IF(BY406&lt;20,"De 17,5 a 19,5",IF(BY406&lt;22.5,"De 20 a 22",IF(BY406&lt;25,"De 22,5 a 24,5",IF(BY406&lt;27.5,"De 25 a 27","De 27,5 a 30"))))))))))))))))))))))))</f>
        <v>De 2,5 a 4,5</v>
      </c>
      <c r="CA406" s="12" t="n">
        <f aca="false">IF(BY406="","",IF(BY406&lt;=-28,1,IF(BY406&lt;=-25.5,2,IF(BY406&lt;=-23,3,IF(BY406&lt;=-20.5,4,IF(BY406&lt;=-18,5,IF(BY406&lt;=-15.5,6,IF(BY406&lt;=-13,7,IF(BY406&lt;=-10.5,8,IF(BY406&lt;=-8,9,IF(BY406&lt;=-5.5,10,IF(BY406&lt;=-3,11,IF(BY406&lt;=-0.5,12,IF(BY406&lt;=2,13,IF(BY406&lt;=4.5,14,IF(BY406&lt;=7,15,IF(BY406&lt;=9.5,16,IF(BY406&lt;=12,17,IF(BY406&lt;=14.5,18,IF(BY406&lt;=17,19,IF(BY406&lt;=19.5,20,IF(BY406&lt;=22,21,IF(BY406&lt;=24.5,22,IF(BY406&lt;=27,23,IF(BY406&lt;=30,24,"Fuera de rango")))))))))))))))))))))))))</f>
        <v>14</v>
      </c>
      <c r="CB406" s="9" t="n">
        <v>-3</v>
      </c>
      <c r="CC406" s="10" t="n">
        <f aca="false">18.5- (0.3*H406)</f>
        <v>-5.2</v>
      </c>
      <c r="CD406" s="10" t="n">
        <f aca="false">(CB406)-(CC406)</f>
        <v>2.2</v>
      </c>
      <c r="CE406" s="10" t="str">
        <f aca="false">IF(CD406="","",IF(CD406&lt;-27.5,"De -30 a -28",IF(CD406&lt;-25,"De -27,5 a -25,5",IF(CD406&lt;-22.5,"De -25 a -23",IF(CD406&lt;-20,"De -22,5 a -20,5",IF(CD406&lt;-17.5,"De -20 a -18",IF(CD406&lt;-15,"De -17,5 a -15,5",IF(CD406&lt;-12.5,"De -15 a -13",IF(CD406&lt;-10,"De -12,5 a -10,5",IF(CD406&lt;-7.5,"De -10 a -8",IF(CD406&lt;-5,"De -7,5 a -5,5",IF(CD406&lt;-2.5,"De -5 a -3",IF(CD406&lt;0,"De -2,5 a -0,5",IF(CD406&lt;=2,"De 0 a 2",IF(CD406&lt;=4.5,"De 2,5 a 4,5",IF(CD406&lt;=7,"De 5 a 7",IF(CD406&lt;=9.5,"De 7,5 a 9,5",IF(CD406&lt;=12,"De 10 a 12",IF(CD406&lt;=14.5,"De 12,5 a 14,5",IF(CD406&lt;=17,"De 15 a 17",IF(CD406&lt;=19.5,"De 17,5 a 19,5",IF(CD406&lt;=22,"De 20 a 22",IF(CD406&lt;=24.5,"De 22,5 a 24,5",IF(CD406&lt;=27,"De 25 a 27","De 27,5 a 30"))))))))))))))))))))))))</f>
        <v>De 2,5 a 4,5</v>
      </c>
      <c r="CF406" s="12" t="n">
        <f aca="false">IF(CD406="","",IF(CD406&lt;-27.5,1,IF(CD406&lt;-25,2,IF(CD406&lt;-22.5,3,IF(CD406&lt;-20,4,IF(CD406&lt;-17.5,5,IF(CD406&lt;-15,6,IF(CD406&lt;-12.5,7,IF(CD406&lt;-10,8,IF(CD406&lt;-7.5,9,IF(CD406&lt;-5,10,IF(CD406&lt;-2.5,11,IF(CD406&lt;0,12,IF(CD406&lt;2.5,13,IF(CD406&lt;5,14,IF(CD406&lt;7.5,15,IF(CD406&lt;10,16,IF(CD406&lt;12.5,17,IF(CD406&lt;15,18,IF(CD406&lt;17.5,19,IF(CD406&lt;20,20,IF(CD406&lt;22.5,21,IF(CD406&lt;25,22,IF(CD406&lt;27.5,23,24))))))))))))))))))))))))</f>
        <v>13</v>
      </c>
      <c r="CG406" s="9" t="n">
        <v>-1.25</v>
      </c>
      <c r="CH406" s="10" t="str">
        <f aca="false">IF(CG406="","",IF(AND(CG406&gt;=-10,CG406&lt;=-9.5),"-10 a -9,5",IF(AND(CG406&gt;-9.5,CG406&lt;=-8.5),"-9 a -8,5",IF(AND(CG406&gt;-8.5,CG406&lt;=-7.5),"-8 a -7,5",IF(AND(CG406&gt;-7.5,CG406&lt;=-6.5),"-7 a -6,5",IF(AND(CG406&gt;-6.5,CG406&lt;=-5.5),"-6 a -5,5",IF(AND(CG406&gt;-5.5,CG406&lt;=-4.5),"-5 a -4,5",IF(AND(CG406&gt;-4.5,CG406&lt;=-3.5),"-4 a -3,5",IF(AND(CG406&gt;-3.5,CG406&lt;=-2.5),"-3 a -2,5",IF(CG406=-2.25,"-2,25",IF(AND(CG406&gt;-2.5,CG406&lt;=-1.5),"-2 a -1,5",IF(AND(CG406&gt;-1.5,CG406&lt;=-0.5),"-1 a -0,5",IF(AND(CG406&gt;-0.5,CG406&lt;=0.5),"0 a 0,5",IF(AND(CG406&gt;0.5,CG406&lt;=1.5),"1 a 1,5",IF(AND(CG406&gt;1.5,CG406&lt;=2.5),"2 a 2,5",IF(AND(CG406&gt;2.5,CG406&lt;=3.5),"3 a 3,5",IF(AND(CG406&gt;3.5,CG406&lt;=4.5),"4 a 4,5",IF(AND(CG406&gt;4.5,CG406&lt;=5.5),"5 a 5,5",IF(AND(CG406&gt;5.5,CG406&lt;=6.5),"6 a 6,5",IF(AND(CG406&gt;6.5,CG406&lt;=7.5),"7 a 7,5",IF(AND(CG406&gt;7.5,CG406&lt;=8.5),"8 a 8,5",IF(AND(CG406&gt;8.5,CG406&lt;=9.5),"9 a 9,5",IF(CG406&gt;=10,"10","Fuera de rango")))))))))))))))))))))))</f>
        <v>-1 a -0,5</v>
      </c>
      <c r="CI406" s="11" t="n">
        <f aca="false">IF(CG406="","",IF(CG406=-2.25,"NORMA",IF(CG406&lt;=-9.5,1,IF(CG406&lt;=-8.5,2,IF(CG406&lt;=-7.5,3,IF(CG406&lt;=-6.5,4,IF(CG406&lt;=-5.5,5,IF(CG406&lt;=-4.5,6,IF(CG406&lt;=-3.5,7,IF(CG406&lt;=-2.5,8,IF(CG406&lt;=-1.5,9,IF(CG406&lt;=-0.5,10,IF(CG406&lt;=0.5,11,IF(CG406&lt;=1.5,12,IF(CG406&lt;=2.5,13,IF(CG406&lt;=3.5,14,IF(CG406&lt;=4.5,15,IF(CG406&lt;=5.5,16,IF(CG406&lt;=6.5,17,IF(CG406&lt;=7.5,18,IF(CG406&lt;=8.5,19,IF(CG406&lt;=9.5,20,IF(CG406=10,21,"Fuera de rango")))))))))))))))))))))))</f>
        <v>10</v>
      </c>
      <c r="CJ406" s="9" t="n">
        <v>0.75</v>
      </c>
      <c r="CK406" s="10" t="str">
        <f aca="false">IF(CJ406="","",IF(AND(CJ406&gt;=-6,CJ406&lt;=-5.5),"-6 a -5,5",IF(AND(CJ406&gt;-5.5,CJ406&lt;=-4.5),"-5 a -4,5",IF(AND(CJ406&gt;-4.5,CJ406&lt;=-3.5),"-4 a -3,5",IF(AND(CJ406&gt;-3.5,CJ406&lt;=-2.5),"-3 a -2,5",IF(AND(CJ406&gt;-2.5,CJ406&lt;=-1.5),"-2 a -1,5",IF(AND(CJ406&gt;-1.5,CJ406&lt;=-0.5),"-1 a -0,5",IF(AND(CJ406&gt;-0.5,CJ406&lt;=0.5),"0 a 0,5",IF(AND(CJ406&gt;0.5,CJ406&lt;=1.5),"1 a 1,5",IF(AND(CJ406&gt;1.5,CJ406&lt;2.5),"2",IF(AND(CJ406&gt;=2.5,CJ406&lt;=3),"2,5 a 3",IF(AND(CJ406&gt;3,CJ406&lt;=4),"3,5 a 4",IF(AND(CJ406&gt;4,CJ406&lt;=5),"4,5 a 5",IF(AND(CJ406&gt;5,CJ406&lt;=6),"5,5 a 6",IF(AND(CJ406&gt;6,CJ406&lt;=7),"6,5 a 7",IF(AND(CJ406&gt;7,CJ406&lt;=8),"7,5 a 8",IF(AND(CJ406&gt;8,CJ406&lt;=9.5),"8,5 a 9,5",IF(CJ406=10,"10","Fuera de rango"))))))))))))))))))</f>
        <v>1 a 1,5</v>
      </c>
      <c r="CL406" s="11" t="n">
        <f aca="false">IF(CK406="","",IF(OR(CK406="-6 a -5,5",CK406="-6 - -5,5"),1,IF(OR(CK406="-5 a -4,5",CK406="-5 - -4,5"),2,IF(OR(CK406="-4 a -3,5",CK406="-4 - -3,5"),3,IF(OR(CK406="-3 a -2,5",CK406="-3 - -2,5"),4,IF(OR(CK406="-2 a -1,5",CK406="-2 - -1,5"),5,IF(OR(CK406="-1 a -0,5",CK406="-1 - -0,5"),6,IF(OR(CK406="0 a 0,5",CK406="0 - 0,5"),7,IF(OR(CK406="1 a 1,5",CK406="1 - 1,5"),8,IF(CK406="2","NORMA",IF(OR(CK406="2,5 a 3",CK406="2,5 - 3"),9,IF(OR(CK406="3,5 a 4",CK406="3,5 - 4"),10,IF(OR(CK406="4,5 a 5",CK406="4,5 - 5"),11,IF(OR(CK406="5,5 a 6",CK406="5,5 - 6"),12,IF(OR(CK406="6,5 a 7",CK406="6,5 - 7"),13,IF(OR(CK406="7,5 a 8",CK406="7,5 - 8"),14,IF(OR(CK406="8,5 a 9",CK406="8,5 - 9,5",CK406="9 a 9,5"),15,IF(CK406="10",15,IF(OR(CK406="0,5 a 1",CK406="0,5 - 1"),7,"Fuera de rango")))))))))))))))))))</f>
        <v>8</v>
      </c>
      <c r="CN406" s="10" t="str">
        <f aca="false">IF(CM406=0,"0", " ")</f>
        <v>0</v>
      </c>
      <c r="CO406" s="10" t="str">
        <f aca="false">IF(CM406&gt;0,"EME"," ")</f>
        <v> </v>
      </c>
      <c r="CQ406" s="10" t="str">
        <f aca="false">IF(CP406&gt;0,"0", " ")</f>
        <v> </v>
      </c>
      <c r="CR406" s="10" t="str">
        <f aca="false">IF(CP406&gt;0,"EME"," ")</f>
        <v> </v>
      </c>
      <c r="CS406" s="9" t="n">
        <v>0</v>
      </c>
      <c r="CV406" s="9" t="n">
        <v>0</v>
      </c>
      <c r="CY406" s="9" t="n">
        <v>0</v>
      </c>
      <c r="DB406" s="9" t="n">
        <v>0</v>
      </c>
      <c r="DC406" s="11" t="str">
        <f aca="false">IF(DB406&lt;0,"2"," ")</f>
        <v> </v>
      </c>
      <c r="DD406" s="11" t="str">
        <f aca="false">IF(DB406&lt;0,"MIO"," ")</f>
        <v> </v>
      </c>
      <c r="DE406" s="9" t="n">
        <v>0</v>
      </c>
      <c r="DF406" s="10" t="str">
        <f aca="false">IF(DE406&lt;0,"3"," ")</f>
        <v> </v>
      </c>
      <c r="DG406" s="10" t="str">
        <f aca="false">IF(DE406&lt;0,"AST"," ")</f>
        <v> </v>
      </c>
      <c r="DH406" s="9" t="n">
        <v>0</v>
      </c>
      <c r="DI406" s="10" t="str">
        <f aca="false">IF(DH406&lt;0,"3"," ")</f>
        <v> </v>
      </c>
      <c r="DJ406" s="10" t="str">
        <f aca="false">IF(DH406&lt;0,"AST"," ")</f>
        <v> </v>
      </c>
      <c r="DK406" s="9" t="n">
        <v>3</v>
      </c>
      <c r="DL406" s="10" t="str">
        <f aca="false">IF(DK406&gt;0,"4"," ")</f>
        <v>4</v>
      </c>
      <c r="DM406" s="10" t="str">
        <f aca="false">IF(DK406&gt;0,"PRE"," ")</f>
        <v>PRE</v>
      </c>
      <c r="DN406" s="9" t="n">
        <v>3</v>
      </c>
      <c r="DO406" s="10" t="str">
        <f aca="false">IF(DN406&gt;0,"4"," ")</f>
        <v>4</v>
      </c>
      <c r="DP406" s="10" t="str">
        <f aca="false">IF(DN406&gt;0,"PRE"," ")</f>
        <v>PRE</v>
      </c>
      <c r="DS406" s="12" t="str">
        <f aca="false">CONCATENATE(CO406,CU406,DA406,DG406,DM406)</f>
        <v>  PRE</v>
      </c>
      <c r="DT406" s="10" t="e">
        <f aca="false" t="array" ref="DT406">_xlfn.IFS(DS406="EME    ","0", DS406=" HIP   ","1", DS406="  MIO  ","2", DS406="   AST ","3", DS406="    PRE","4", DS406="EME   PRE","5", DS406=" HIP  PRE","6", DS406=" HIP AST ","7", DS406="  MIO PRE","8", DS406="  MIOAST ","9", DS406="   ASTPRE","10",DS406=" HIP ASTPRE","11", DS406="  MIOASTPRE","12", DS406="     ","0")</f>
        <v>#N/A</v>
      </c>
      <c r="DV406" s="1" t="e">
        <f aca="false" t="array" ref="DV406">_xlfn.IFS(DU406="SI","2", DU406="NO","1")</f>
        <v>#N/A</v>
      </c>
      <c r="DX406" s="11" t="str">
        <f aca="false">IF(DW406=0,"1","2")</f>
        <v>1</v>
      </c>
      <c r="DY406" s="11" t="str">
        <f aca="false" t="array" ref="DY406">_xlfn.IFS(DW406=0,"0", DW406=0.25, "1", DW406=0.5,"2", DW406=0.75,"3", DW406=1,"4",DW406=1.25,"5", DW406=1.5,"6", DW406=1.75,"7", DW406=2,"8")</f>
        <v>0</v>
      </c>
      <c r="EA406" s="11" t="str">
        <f aca="false">IF(DZ406=0,"1","2")</f>
        <v>1</v>
      </c>
      <c r="EB406" s="11" t="str">
        <f aca="false" t="array" ref="EB406">_xlfn.IFS(DZ406=0,"0", DZ406=0.25, "1", DZ406=0.5,"2", DZ406=0.75,"3", DZ406=1,"4",DZ406=1.25,"5", DZ406=1.5,"6", DZ406=1.75,"7", DZ406=2,"8")</f>
        <v>0</v>
      </c>
      <c r="ED406" s="10" t="str">
        <f aca="false">IF(EC406=0,"1","2")</f>
        <v>1</v>
      </c>
      <c r="EE406" s="11" t="str">
        <f aca="false" t="array" ref="EE406">_xlfn.IFS(EC406=0,"0", EC406=-0.25, "1", EC406=-0.5,"2", EC406=-0.75,"3", EC406=-1,"4",EC406=-1.25,"5", EC406=-1.5,"6", EC406=-1.75,"7", EC406=-2,"8", EC406=-2.25,"9",EC406=-2.5,"10", EC406=-2.75,"11", EC406=-3,"12", EC406=-3.25,"13", EC406=-3.5,"14", EC406=-3.75,"15",EC406=-4,"16")</f>
        <v>0</v>
      </c>
      <c r="EG406" s="10" t="str">
        <f aca="false">IF(EF406=0,"1","2")</f>
        <v>1</v>
      </c>
      <c r="EH406" s="11" t="str">
        <f aca="false" t="array" ref="EH406">_xlfn.IFS(EF406=0,"0", EF406=-0.25, "1", EF406=-0.5,"2", EF406=-0.75,"3", EF406=-1,"4",EF406=-1.25,"5", EF406=-1.5,"6", EF406=-1.75,"7", EF406=-2,"8", EF406=-2.25,"9",EF406=-2.5,"10", EF406=-2.75,"11", EF406=-3,"12", EF406=-3.25,"13", EF406=-3.5,"14", EF406=-3.75,"15",EF406=-4,"16")</f>
        <v>0</v>
      </c>
      <c r="EJ406" s="11" t="str">
        <f aca="false">IF(EI406=0,"1","2")</f>
        <v>1</v>
      </c>
      <c r="EK406" s="11" t="str">
        <f aca="false" t="array" ref="EK406">_xlfn.IFS(EI406=0,"0", EI406=-0.25, "1", EI406=-0.5,"2", EI406=-0.75,"3", EI406=-1,"4",EI406=-1.25,"5", EI406=-1.5,"6", EI406=-1.75,"7", EI406=-2,"8", EI406=-2.25,"9", EI406=-2.25,"9",EI406=-2.5,"10", EI406=-2.75,"11", EI406=-3,"12", EI406=-3.25,"13", EI406=-3.5,"14", EI406=-3.75,"15",EI406=-4,"16", EI406=0.25, "17", EI406=0.5, "18")</f>
        <v>0</v>
      </c>
      <c r="EM406" s="11" t="str">
        <f aca="false">IF(EL406=0,"1","2")</f>
        <v>1</v>
      </c>
      <c r="EN406" s="11" t="str">
        <f aca="false" t="array" ref="EN406">_xlfn.IFS(EL406=0.25,"17",EL406=0.5,"18", EL406=0,"0", EL406=-0.25, "1", EL406=-0.5,"2", EL406=-0.75,"3", EL406=-1,"4",EL406=-1.25,"5", EL406=-1.5,"6", EL406=-1.75,"7", EL406=-2,"8",EL406= -2.25,"9",EL406=-2.5,"10",EL406= -2.75,"11",EL406= -3,"12",EL406= -3.25,"13",EL406= -3.5,"14",EL406= -3.75,"15",EL406=-4,"16")</f>
        <v>0</v>
      </c>
      <c r="EP406" s="11" t="str">
        <f aca="false">IF(EO406=0,"1","2")</f>
        <v>1</v>
      </c>
      <c r="EQ406" s="11" t="str">
        <f aca="false" t="array" ref="EQ406">_xlfn.IFS(EO406=0,"0", EO406=0.25, "1", EO406=0.5,"2", EO406=0.75,"3", EO406=1,"4",EO406=1.25,"5", EO406=1.5,"6", EO406=1.75,"7", EO406=2,"8", EO406=2.25,"9", EO406=2.25,"9",EO406=2.5,"10", EO406=2.75,"11", EO406=3,"12", EO406=3.25,"13", EO406=3.5,"14", EO406=3.75,"15",EO406=4,"16", EO406=-0.25, "17", bq=-0.5, "18")</f>
        <v>0</v>
      </c>
      <c r="ES406" s="11" t="str">
        <f aca="false">IF(ER406=0,"1","2")</f>
        <v>1</v>
      </c>
      <c r="ET406" s="11" t="str">
        <f aca="false" t="array" ref="ET406">_xlfn.IFS(ER406=0,"0", ER406=0.25, "1", ER406=0.5,"2", ER406=0.75,"3", ER406=1,"4",ER406=1.25,"5", ER406=1.5,"6", ER406=1.75,"7", ER406=2,"8", ER406=2.25,"9", ER406=2.25,"9",ER406=2.5,"10", ER406=2.75,"11", ER406=3,"12", ER406=3.25,"13", ER406=3.5,"14", ER406=3.75,"15",ER406=4,"16", ER406=-0.25, "17", bq=-0.5, "18")</f>
        <v>0</v>
      </c>
      <c r="EV406" s="14" t="e">
        <f aca="false">VLOOKUP(EU406,LEYENDA!$G$2:$H$8,2,TRUE())</f>
        <v>#N/A</v>
      </c>
      <c r="EW406" s="14" t="e">
        <f aca="false" t="array" ref="EW406">_xlfn.IFS(EV406="0-5","1", EV406="6-12","2", EV406="13-18","3", EV406="19-24","4", EV406="25-36","5", EV406="37-48","6", EV406="49-60","7")</f>
        <v>#N/A</v>
      </c>
    </row>
    <row r="407" customFormat="false" ht="13.5" hidden="false" customHeight="false" outlineLevel="0" collapsed="false">
      <c r="A407" s="1" t="n">
        <v>130</v>
      </c>
      <c r="B407" s="2" t="n">
        <v>1</v>
      </c>
      <c r="C407" s="33" t="n">
        <v>45293</v>
      </c>
      <c r="E407" s="5" t="str">
        <f aca="false">VLOOKUP(A407,'286'!$A$3:$J$6279,10,FALSE())</f>
        <v>FERNÁNDEZ GOLMAYO, JUAN</v>
      </c>
      <c r="F407" s="4" t="str">
        <f aca="false">VLOOKUP(A407,'286'!$A$3:$I$1768,3,FALSE())</f>
        <v>FERGOLJU</v>
      </c>
      <c r="G407" s="6" t="n">
        <f aca="false">VLOOKUP(A407,'286'!$A$3:$I$1768,4,FALSE())</f>
        <v>41864</v>
      </c>
      <c r="H407" s="7" t="n">
        <f aca="false">YEAR(C407)-YEAR(G407)</f>
        <v>10</v>
      </c>
      <c r="I407" s="1" t="str">
        <f aca="false">VLOOKUP(H407,LEYENDA!$C$2:$D$6,2,TRUE())</f>
        <v>0-12</v>
      </c>
      <c r="J407" s="5" t="str">
        <f aca="false">VLOOKUP(A407,'286'!$A$3:$I$1768,7,FALSE())</f>
        <v>H</v>
      </c>
      <c r="K407" s="8" t="n">
        <f aca="false">VLOOKUP(A407,'286'!$A$3:$I$1768,2,FALSE())</f>
        <v>0</v>
      </c>
      <c r="L407" s="4" t="str">
        <f aca="false">VLOOKUP(A407,'286'!$A$3:$I$1768,8,FALSE())</f>
        <v>D</v>
      </c>
      <c r="M407" s="4" t="str">
        <f aca="false">VLOOKUP(A407,'286'!$A$3:$I$1768,9,FALSE())</f>
        <v>D</v>
      </c>
      <c r="N407" s="8" t="str">
        <f aca="false">IF(R407=O407, "MISMA","CONTRARIA")</f>
        <v>MISMA</v>
      </c>
      <c r="O407" s="8" t="str">
        <f aca="false" t="array" ref="O407">_xlfn.IFS(L407="D","1", L407="I","2")</f>
        <v>1</v>
      </c>
      <c r="P407" s="8" t="e">
        <f aca="false" t="array" ref="P407">_xlfn.IFS(K407="OD","1", K407="OI","2")</f>
        <v>#N/A</v>
      </c>
      <c r="Q407" s="1" t="str">
        <f aca="false" t="array" ref="Q407">_xlfn.IFS(J407="M","1", J407="H","2")</f>
        <v>2</v>
      </c>
      <c r="R407" s="8" t="str">
        <f aca="false" t="array" ref="R407">_xlfn.IFS(M407="D","1", M407="I","2")</f>
        <v>1</v>
      </c>
      <c r="S407" s="1" t="str">
        <f aca="false" t="array" ref="S407">_xlfn.IFS(N407="CONTRARIA", "1",N407= "MISMA","2")</f>
        <v>2</v>
      </c>
      <c r="T407" s="1" t="str">
        <f aca="false" t="array" ref="T407">_xlfn.IFS(I407="0-12","1", I407="13-24","2", I407="25-40","3", I407="41-60","4", I407="61-100","5")</f>
        <v>1</v>
      </c>
      <c r="U407" s="9" t="n">
        <v>-9</v>
      </c>
      <c r="V407" s="10" t="str">
        <f aca="false">IF(U407="","",IF(AND(U407&gt;=-9,U407&lt;=-6.5),"-9 a -6,5",IF(AND(U407&gt;=-6,U407&lt;=-3.5),"-6 a -3,5",IF(AND(U407&gt;=-3,U407&lt;=-1),"-3 a -1",IF(U407=-0.5,"-0,5",IF(AND(U407&gt;=0,U407&lt;=2.5),"0 a 2,5",IF(AND(U407&gt;=3,U407&lt;=5.5),"3 a 5,5",IF(AND(U407&gt;=6,U407&lt;=8.5),"6 a 8,5",IF(AND(U407&gt;=9,U407&lt;=20),"9 a 20","Fuera de rango")))))))))</f>
        <v>-9 a -6,5</v>
      </c>
      <c r="W407" s="11" t="n">
        <f aca="false">IF(V407="","",IF(V407="-9 a -6,5",2,IF(V407="-6 a -3,5",3,IF(V407="-3 a -1",4,IF(V407="-0,5","NORMA",IF(V407="0 a 2,5",5,IF(V407="3 a 5,5",6,IF(V407="6 a 8,5",7,IF(V407="9 a 20",8,"Fuera de rango")))))))))</f>
        <v>2</v>
      </c>
      <c r="X407" s="9" t="n">
        <v>17</v>
      </c>
      <c r="Y407" s="11" t="str">
        <f aca="false">IF(X407="","",IF(AND(X407&gt;=0,X407&lt;=4),"0 a 4",IF(AND(X407&gt;=4.5,X407&lt;=8.5),"4,5 a 8,5",IF(X407=9,"9",IF(AND(X407&gt;=9.5,X407&lt;=13),"9,5 a 13",IF(AND(X407&gt;=13.5,X407&lt;=20),"13,5 a 20",IF(AND(X407&gt;=20.5,X407&lt;=35),"20,5 a 35","Fuera de rango")))))))</f>
        <v>13,5 a 20</v>
      </c>
      <c r="Z407" s="11" t="n">
        <f aca="false">IF(Y407="","",IF(Y407="0 a 4",1,IF(Y407="4,5 a 8,5",2,IF(Y407="9","NORMA",IF(Y407="9,5 a 13",3,IF(Y407="13,5 a 20",4,IF(Y407="20,5 a 35",5,"Fuera de rango")))))))</f>
        <v>4</v>
      </c>
      <c r="AA407" s="9" t="n">
        <v>18</v>
      </c>
      <c r="AB407" s="10" t="str">
        <f aca="false">IF(AA407="","",IF(AND(AA407&gt;=0,AA407&lt;=9),"0 a 9",IF(AND(AA407&gt;=9.5,AA407&lt;=18.5),"9,5 a 18,5",IF(AA407=19,"19",IF(AND(AA407&gt;=19.5,AA407&lt;=28),"19,5 a 28",IF(AND(AA407&gt;=28.5,AA407&lt;=40),"28,5 a 40","Fuera de rango"))))))</f>
        <v>9,5 a 18,5</v>
      </c>
      <c r="AC407" s="11" t="n">
        <f aca="false" t="array" ref="AC407">_xlfn.IFS(AB407="","",AB407="0 a 9",1,AB407="9,5 a 18,5",2,AB407="19","NORMA",AB407="19,5 a 28",3,AB407="28,5 a 40",4,TRUE(),"Fuera de rango")</f>
        <v>2</v>
      </c>
      <c r="AD407" s="9" t="n">
        <v>10</v>
      </c>
      <c r="AE407" s="10" t="str">
        <f aca="false">IF(AD407="","",IF(AND(AD407&gt;=-10,AD407&lt;=0),"De -10 a 0",IF(AND(AD407&gt;=0.5,AD407&lt;=9.5),"0,5 a 9,5",IF(AD407=10,"10",IF(AND(AD407&gt;=10.5,AD407&lt;=20),"10,5 a 20",IF(AND(AD407&gt;=20.5,AD407&lt;=40),"20,5 a 40","Fuera de rango"))))))</f>
        <v>10</v>
      </c>
      <c r="AF407" s="12" t="str">
        <f aca="false">IF(AD407="","",IF(AND(AD407&gt;=-10,AD407&lt;=0),1,IF(AND(AD407&gt;=0.5,AD407&lt;=9.5),2,IF(AD407=10,"NORMA",IF(AND(AD407&gt;=10.5,AD407&lt;=20),3,IF(AND(AD407&gt;=20.5,AD407&lt;=40),4,""))))))</f>
        <v>NORMA</v>
      </c>
      <c r="AG407" s="9" t="n">
        <v>8</v>
      </c>
      <c r="AH407" s="10" t="str">
        <f aca="false">IF(AG407="","",IF(AND(AG407&gt;=0,AG407&lt;=4),"0 a 4",IF(AND(AG407&gt;=4.5,AG407&lt;=8.5),"4,5 a 8,5",IF(AG407=9,"9",IF(AND(AG407&gt;=9.5,AG407&lt;=13),"9,5 a 13",IF(AND(AG407&gt;=13.5,AG407&lt;=25),"13,5 a 25","Fuera de rango"))))))</f>
        <v>4,5 a 8,5</v>
      </c>
      <c r="AI407" s="10" t="n">
        <f aca="false">IF(AH407="","",IF(AH407="0 a 4",1,IF(AH407="4,5 a 8,5",2,IF(AH407="9","NORMA",IF(AH407="9,5 a 13",3,IF(AH407="13,5 a 25",4,""))))))</f>
        <v>2</v>
      </c>
      <c r="AJ407" s="9" t="n">
        <v>4</v>
      </c>
      <c r="AK407" s="10" t="str">
        <f aca="false">IF(AJ407="","",IF(AND(AJ407&gt;=-15,AJ407&lt;=-10.5),"-15 a -10,5",IF(AND(AJ407&gt;=-10,AJ407&lt;=-4),"-10 a -4",IF(AND(AJ407&gt;=-4.5,AJ407&lt;=0),"-4,5 a 0",IF(AND(AJ407&gt;=0.5,AJ407&lt;=4.5),"0,5 a 4,5",IF(AJ407=5,"5",IF(AND(AJ407&gt;=5.5,AJ407&lt;=10),"5,5 a 10",IF(AND(AJ407&gt;=10.5,AJ407&lt;=20),"10,5 a 20","Fuera de rango"))))))))</f>
        <v>0,5 a 4,5</v>
      </c>
      <c r="AL407" s="11" t="n">
        <f aca="false">IF(AK407="","",IF(AK407="-15 a -10,5",1,IF(AK407="-10 a -4",2,IF(AK407="-4,5 a 0",3,IF(AK407="0,5 a 4,5",4,IF(AK407="5","NORMA",IF(AK407="5,5 a 10",5,IF(AK407="10,5 a 20",6,"Error"))))))))</f>
        <v>4</v>
      </c>
      <c r="AM407" s="9" t="n">
        <v>0</v>
      </c>
      <c r="AN407" s="10" t="str">
        <f aca="false">IF(AM407="","",IF(AND(AM407&gt;=-7.5,AM407&lt;=-5.5),"-7,5 a -5,5",IF(AND(AM407&gt;=-5,AM407&lt;=-3),"-5 a -3",IF(AND(AM407&gt;=-2.5,AM407&lt;=-0.5),"-2,5 a -0,5",IF(AM407=0,"0,00",IF(AND(AM407&gt;=0.5,AM407&lt;=2.5),"0,5 a 2,5",IF(AND(AM407&gt;=3,AM407&lt;=5),"3 a 5",IF(AND(AM407&gt;=5.5,AM407&lt;=7.5),"5,5 a 7,5",IF(AND(AM407&gt;=8,AM407&lt;=10),"8 a 10","Fuera de rango")))))))))</f>
        <v>0,00</v>
      </c>
      <c r="AO407" s="11" t="str">
        <f aca="false">IF(AN407="","",IF(AN407="-7,5 a -5,5",1,IF(AN407="-5 a -3",2,IF(AN407="-2,5 a -0,5",3,IF(AN407="0,00","NORMA",IF(AN407="0,5 a 2,5",4,IF(AN407="3 a 5",5,IF(AN407="5,5 a 7,5",6,IF(AN407="8 a 10",7,"Error")))))))))</f>
        <v>NORMA</v>
      </c>
      <c r="AP407" s="9" t="n">
        <v>-7</v>
      </c>
      <c r="AQ407" s="10" t="str">
        <f aca="false">IF(AP407="","",IF(AND(AP407&gt;=-20,AP407&lt;=-9.5),"-20 a -9,5",IF(AND(AP407&gt;=-9,AP407&lt;=-6.5),"-9 a -6,5",IF(AP407=-6,"-6",IF(AND(AP407&gt;=-5.5,AP407&lt;=-3),"-5,5 a -3",IF(AND(AP407&gt;=-2.5,AP407&lt;=0),"-2,5 a 0",IF(AND(AP407&gt;=0.5,AP407&lt;=3),"0,5 a 3",IF(AND(AP407&gt;=3.5,AP407&lt;=6),"3,5 a 6",IF(AND(AP407&gt;=6.5,AP407&lt;=9),"6,5 a 9",IF(AND(AP407&gt;=9.5,AP407&lt;=20),"9,5 a 20","Fuera de rango"))))))))))</f>
        <v>-9 a -6,5</v>
      </c>
      <c r="AR407" s="11" t="n">
        <f aca="false">IF(AQ407="","",IF(AQ407="-20 a -9,5",1,IF(AQ407="-9 a -6,5",2,IF(AQ407="-6","NORMA",IF(AQ407="-5,5 a -3",3,IF(AQ407="-2,5 a 0",4,IF(AQ407="0,5 a 3",5,IF(AQ407="3,5 a 6",6,IF(AQ407="6,5 a 9",7,IF(AQ407="9,5 a 20",8,""))))))))))</f>
        <v>2</v>
      </c>
      <c r="AS407" s="9" t="n">
        <v>-1</v>
      </c>
      <c r="AT407" s="10" t="str">
        <f aca="false">IF(AS407="","",IF(AND(AS407&gt;=-16,AS407&lt;=-14),"-16 a -14",IF(AND(AS407&gt;=-13.5,AS407&lt;=-11.5),"-13,5 a -11,5",IF(AND(AS407&gt;=-11,AS407&lt;=-9),"-11 a -9",IF(AND(AS407&gt;=-8.5,AS407&lt;=-6.5),"-8,5 a -6,5",IF(AND(AS407&gt;=-6,AS407&lt;=-4),"-6 a -4",IF(AND(AS407&gt;=-3.5,AS407&lt;=-1.5),"-3,5 a -1,5",IF(AND(AS407&gt;=-1,AS407&lt;=1),"-1 a 1",IF(AND(AS407&gt;=1.5,AS407&lt;=3.5),"1,5 a 3,5",IF(AND(AS407&gt;=4,AS407&lt;=6),"4 a 6",IF(AND(AS407&gt;=6.5,AS407&lt;=8.5),"6,5 a 8,5",IF(AND(AS407&gt;=9,AS407&lt;=11),"9 a 11",IF(AND(AS407&gt;=11.5,AS407&lt;=13.5),"11,5 a 13,5",IF(AND(AS407&gt;=14,AS407&lt;=16),"14 a 16",IF(AND(AS407&gt;=16.5,AS407&lt;=18.5),"16,5 a 18,5",IF(AND(AS407&gt;=19,AS407&lt;=21),"19 a 21","Fuera de rango"))))))))))))))))</f>
        <v>-1 a 1</v>
      </c>
      <c r="AU407" s="11" t="n">
        <f aca="false" t="array" ref="AU407">IF(AT407="","",_xlfn.IFS(AT407="-16 a -14",1,AT407="-13,5 a -11,5",2,AT407="-11 a -9",3,AT407="-8,5 a -6,5",4,AT407="-6 a -4",5,AT407="-3,5 a -1,5",6,AT407="-1 a 1",7,AT407="1,5 a 3,5",8,AT407="4 a 6","NORMA",AT407="6,5 a 8,5",9,AT407="9 a 11",10,AT407="11,5 a 13,5",11,AT407="14 a 16",12,AT407="16,5 a 18,5",13,AT407="19 a 21",14,TRUE(),""))</f>
        <v>7</v>
      </c>
      <c r="AV407" s="9" t="n">
        <v>0.5</v>
      </c>
      <c r="AW407" s="10" t="str">
        <f aca="false">IF(AV407="","",IF(AND(AV407&gt;=-1,AV407&lt;=-0.5),"-1 a -0,5",IF(AND(AV407&gt;-0.5,AV407&lt;=0),"De -0,5 a 0",IF(AND(AV407&gt;=0.25,AV407&lt;=0.75),"0,25 a 0,75",IF(AND(AV407&gt;=1,AV407&lt;=1.5),"1 a 1,5",IF(AND(AV407&gt;=1.75,AV407&lt;=2.25),"1,75 a 2,25",IF(AND(AV407&gt;=2.5,AV407&lt;=3),"2,5 a 3",IF(AND(AV407&gt;=3.25,AV407&lt;=3.75),"3,25 a 3,75","Fuera de rango"))))))))</f>
        <v>0,25 a 0,75</v>
      </c>
      <c r="AX407" s="10" t="str">
        <f aca="false">IF(AW407="","",IF(OR(AW407="-1 a -0,5",AW407="-1 a -0.5"),1,IF(OR(AW407="De -0,5 a 0",AW407="-0,5 a 0",AW407="De -0.5 a 0"),2,IF(OR(AW407="0,25 a 0,75",AW407="0.25 a 0.75"),"NORMA",IF(OR(AW407="1 a 1,5",AW407="1 a 1.5"),3,IF(OR(AW407="1,75 a 2,25",AW407="1.75 a 2.25"),4,IF(OR(AW407="2,5 a 3",AW407="2.5 a 3"),5,IF(OR(AW407="3,25 a 3,75",AW407="3.25 a 3.75"),6,""))))))))</f>
        <v>NORMA</v>
      </c>
      <c r="AY407" s="9" t="n">
        <v>-8</v>
      </c>
      <c r="AZ407" s="10" t="str">
        <f aca="false">IF(AY407="","",IF(AND(AY407&gt;=-20,AY407&lt;=-9.5),"-20 a -9,5",IF(AND(AY407&gt;=-9,AY407&lt;=-6.5),"-9 a -6,5",IF(AY407=-6,"-6",IF(AND(AY407&gt;=-5.5,AY407&lt;=-3),"-5,5 a -3",IF(AND(AY407&gt;=-2.5,AY407&lt;=0),"-2,5 a 0",IF(AND(AY407&gt;=0.5,AY407&lt;=3),"0,5 a 3",IF(AND(AY407&gt;=3.5,AY407&lt;=6),"3,5 a 6","Fuera de rango"))))))))</f>
        <v>-9 a -6,5</v>
      </c>
      <c r="BA407" s="11" t="n">
        <f aca="false">IF(AZ407="","",IF(AZ407="-20 a -9,5",1,IF(AZ407="-9 a -6,5",2,IF(AZ407="-6","NORMA",IF(AZ407="-5,5 a -3",3,IF(AZ407="-2,5 a 0",4,IF(AZ407="0,5 a 3",5,IF(AZ407="3,5 a 6",6,""))))))))</f>
        <v>2</v>
      </c>
      <c r="BB407" s="9" t="n">
        <v>0</v>
      </c>
      <c r="BC407" s="10" t="str">
        <f aca="false" t="array" ref="BC407">IF(BB407="","",_xlfn.IFS(AND(BB407&gt;=0,BB407&lt;=2),"0 a 2",AND(BB407&gt;=2.5,BB407&lt;=4.5),"2,5 a 4,5",AND(BB407&gt;=5,BB407&lt;=7),"5 a 7",AND(BB407&gt;=7.5,BB407&lt;=9.5),"7,5 a 9,5",AND(BB407&gt;=10,BB407&lt;=12),"10 a 12",AND(BB407&gt;=12.5,BB407&lt;=14.5),"12,5 a 14,5",BB407=15,"15",AND(BB407&gt;=15.5,BB407&lt;=17.5),"15,5 a 17,5",AND(BB407&gt;=18,BB407&lt;=20),"18 a 20",AND(BB407&gt;=20.5,BB407&lt;=22.5),"20,5 a 22,5",AND(BB407&gt;=23,BB407&lt;=25),"23 a 25",TRUE(),"Fuera de rango"))</f>
        <v>0 a 2</v>
      </c>
      <c r="BD407" s="11" t="n">
        <f aca="false" t="array" ref="BD407">IF(BC407="","",_xlfn.IFS(BC407="0 a 2",1,BC407="2,5 a 4,5",2,BC407="5 a 7",3,BC407="7,5 a 9,5",4,BC407="10 a 12",5,BC407="12,5 a 14,5",6,BC407="15","NORMA",BC407="15,5 a 17,5",7,BC407="18 a 20",8,BC407="20,5 a 22,5",9,BC407="23 a 25",10,TRUE(),"Fuera de rango"))</f>
        <v>1</v>
      </c>
      <c r="BE407" s="9" t="n">
        <v>21</v>
      </c>
      <c r="BF407" s="10" t="str">
        <f aca="false">IF(BE407="","",IF(AND(BE407&gt;=-20,BE407&lt;=-10),"-20 a -10",IF(AND(BE407&gt;=-9.5,BE407&lt;=0.5),"-9,5 a 0,5",IF(AND(BE407&gt;=1,BE407&lt;=11),"1 a 11",IF(AND(BE407&gt;=11.5,BE407&lt;=20.5),"11,5 a 20,5",IF(BE407=21,"21",IF(AND(BE407&gt;=21.5,BE407&lt;=31.5),"21,5 a 31,5",IF(AND(BE407&gt;=32,BE407&lt;=42),"32 a 42","Fuera de rango"))))))))</f>
        <v>21</v>
      </c>
      <c r="BG407" s="11" t="str">
        <f aca="false">IF(BF407="","",IF(BF407="-20 a -10",1,IF(BF407="-9,5 a 0,5",2,IF(BF407="1 a 11",3,IF(BF407="11,5 a 20,5",4,IF(BF407="21","NORMA",IF(BF407="21,5 a 31,5",5,IF(BF407="32 a 42",6,""))))))))</f>
        <v>NORMA</v>
      </c>
      <c r="BH407" s="9" t="n">
        <v>2</v>
      </c>
      <c r="BI407" s="10" t="str">
        <f aca="false">IF(BH407="","",IF(AND(BH407&gt;=-20,BH407&lt;=-15),"-20 a -15",IF(AND(BH407&gt;=-14.5,BH407&lt;=-9.5),"-14,5 a -9,5",IF(AND(BH407&gt;=-9,BH407&lt;=-4),"-9 a -4",IF(AND(BH407&gt;=-3.5,BH407&lt;=2.5),"-3,5 a 2,5",IF(AND(BH407&gt;=3,BH407&lt;=8),"3 a 8",IF(AND(BH407&gt;=8.5,BH407&lt;=14.5),"8,5 a 14,5",IF(BH407=15,"15",IF(AND(BH407&gt;=15.5,BH407&lt;=20.5),"15,5 a 20,5",IF(AND(BH407&gt;=21,BH407&lt;=26),"21 a 26","Fuera de rango"))))))))))</f>
        <v>-3,5 a 2,5</v>
      </c>
      <c r="BJ407" s="11" t="n">
        <f aca="false">IF(BI407="","",IF(BI407="-20 a -15",1,IF(BI407="-14,5 a -9,5",2,IF(BI407="-9 a -4",3,IF(BI407="-3,5 a 2,5",4,IF(BI407="3 a 8",5,IF(BI407="8,5 a 14,5",6,IF(BI407="15","NORMA",IF(BI407="15,5 a 20,5",7,IF(BI407="21 a 26",8,IF(BI407="26,5 a 31,5",9,"")))))))))))</f>
        <v>4</v>
      </c>
      <c r="BK407" s="9" t="n">
        <v>0</v>
      </c>
      <c r="BL407" s="10" t="str">
        <f aca="false">IF(BK407="","",IF(AND(BK407&gt;=0,BK407&lt;=2),"0 - 2",IF(AND(BK407&gt;=2.5,BK407&lt;=4.5),"2,5 - 4,5",IF(AND(BK407&gt;=5,BK407&lt;=7),"5 - 7",IF(AND(BK407&gt;=7.5,BK407&lt;=9.5),"7,5 - 9,5",IF(AND(BK407&gt;=10,BK407&lt;=12),"10 - 12",IF(AND(BK407&gt;=12.5,BK407&lt;=13.5),"12,5 - 13,5",IF(BK407=14,"14",IF(AND(BK407&gt;=14.5,BK407&lt;=16.5),"14,5 - 16,5",IF(AND(BK407&gt;=17,BK407&lt;=19),"17 - 19",IF(AND(BK407&gt;=19.5,BK407&lt;=21.5),"19,5 - 21,5",IF(AND(BK407&gt;=22,BK407&lt;=24),"22 - 24",IF(AND(BK407&gt;=24.5,BK407&lt;=26.5),"24,5 - 26,5",IF(AND(BK407&gt;=27,BK407&lt;=29),"27 - 29",IF(AND(BK407&gt;=29.5,BK407&lt;=30),"29,5 - 30","Fuera de rango")))))))))))))))</f>
        <v>0 - 2</v>
      </c>
      <c r="BM407" s="11" t="n">
        <f aca="false">IF(BL407="","",IF(BL407="0 - 2",1,IF(BL407="2,5 - 4,5",2,IF(BL407="5 - 7",3,IF(BL407="7,5 - 9,5",4,IF(BL407="10 - 12",5,IF(BL407="12,5 - 13,5",6,IF(BL407="14","NORMA",IF(BL407="14,5 - 16,5",7,IF(BL407="17 - 19",8,IF(BL407="19,5 - 21,5",9,IF(BL407="22 - 24",10,IF(BL407="24,5 - 26,5",11,IF(BL407="27 - 29",12,IF(BL407="29,5 - 30",13,"")))))))))))))))</f>
        <v>1</v>
      </c>
      <c r="BN407" s="9" t="n">
        <v>15</v>
      </c>
      <c r="BO407" s="11" t="str">
        <f aca="false">IF(BN407="","",IF(AND(BN407&gt;=-20,BN407&lt;=-10),"-20 a -10",IF(AND(BN407&gt;=-9.5,BN407&lt;=0.5),"-9,5 a 0,5",IF(AND(BN407&gt;=1,BN407&lt;=11),"1 a 11",IF(AND(BN407&gt;=11.5,BN407&lt;=21.5),"11,5 a 21,5",IF(BN407=22,"22",IF(AND(BN407&gt;=22.5,BN407&lt;=32.5),"22,5 a 32,5",IF(AND(BN407&gt;=33,BN407&lt;=43),"33 a 43","Fuera de rango"))))))))</f>
        <v>11,5 a 21,5</v>
      </c>
      <c r="BP407" s="11" t="n">
        <f aca="false">IF(BO407="","",IF(BO407="-20 a -10",1,IF(BO407="-9,5 a 0,5",2,IF(BO407="1 a 11",3,IF(BO407="11,5 a 21,5",4,IF(BO407="22","NORMA",IF(BO407="22,5 a 32,5",5,IF(BO407="33 a 43",6,""))))))))</f>
        <v>4</v>
      </c>
      <c r="BQ407" s="9" t="n">
        <v>12</v>
      </c>
      <c r="BR407" s="10" t="str">
        <f aca="false">IF(BQ407="","",IF(AND(BQ407&gt;=-20,BQ407&lt;=-15),"-20 a -15",IF(AND(BQ407&gt;=-14.5,BQ407&lt;=-9.5),"-14,5 a -9,5",IF(AND(BQ407&gt;=-9,BQ407&lt;=-4),"-9 a -4",IF(AND(BQ407&gt;=-3.5,BQ407&lt;=2.5),"-3,5 a 2,5",IF(AND(BQ407&gt;=3,BQ407&lt;=8),"3 a 8",IF(AND(BQ407&gt;=8.5,BQ407&lt;=13.5),"8,5 a 13,5",IF(AND(BQ407&gt;=14,BQ407&lt;=17.5),"14 a 17,5",IF(BQ407=18,"18",IF(AND(BQ407&gt;=18.5,BQ407&lt;=23.5),"18,5 a 23,5",IF(AND(BQ407&gt;=24,BQ407&lt;=29),"24 a 29",IF(AND(BQ407&gt;=29.5,BQ407&lt;=34.5),"29,5 a 34,5",IF(AND(BQ407&gt;=35,BQ407&lt;=40),"35 a 40","Fuera de rango")))))))))))))</f>
        <v>8,5 a 13,5</v>
      </c>
      <c r="BS407" s="11" t="n">
        <f aca="false">IF(BR407="","",IF(BR407="-20 a -15",1,IF(BR407="-14,5 a -9,5",2,IF(BR407="-9 a -4",3,IF(BR407="-3,5 a 2,5",4,IF(BR407="3 a 8",5,IF(BR407="8,5 a 13,5",6,IF(BR407="14 a 17,5",7,IF(BR407="18","NORMA",IF(BR407="18,5 a 23,5",8,IF(BR407="24 a 29",9,IF(BR407="29,5 a 34,5",10,IF(BR407="35 a 40",11,"")))))))))))))</f>
        <v>6</v>
      </c>
      <c r="BT407" s="9" t="n">
        <v>0</v>
      </c>
      <c r="BU407" s="10" t="str">
        <f aca="false">IF(BT407="","",IF(AND(BT407&gt;=-20,BT407&lt;=-18),"-20 a -18",IF(AND(BT407&gt;=-17.5,BT407&lt;=-15.5),"-17,5 a -15,5",IF(AND(BT407&gt;=-15,BT407&lt;=-13),"-15 a -13",IF(AND(BT407&gt;=-12.5,BT407&lt;=-10.5),"-12,5 a -10,5",IF(AND(BT407&gt;=-10,BT407&lt;=-8),"-10 a -8",IF(AND(BT407&gt;=-7.5,BT407&lt;=-5.5),"-7,5 a -5,5",IF(AND(BT407&gt;=-5,BT407&lt;=-3),"-5 a -3",IF(AND(BT407&gt;=-2.5,BT407&lt;=-0.5),"-2,5 a -0,5",IF(BT407=0,"0",IF(AND(BT407&gt;=0.5,BT407&lt;=2.5),"0,5 a 2,5",IF(AND(BT407&gt;=3,BT407&lt;=5),"3 a 5",IF(AND(BT407&gt;=5.5,BT407&lt;=7.5),"5,5 a 7,5",IF(AND(BT407&gt;=8,BT407&lt;=10),"8 a 10",IF(AND(BT407&gt;=10.5,BT407&lt;=12.5),"10,5 a 12,5",IF(AND(BT407&gt;=13,BT407&lt;=15),"13 a 15",IF(AND(BT407&gt;=15.5,BT407&lt;=17.5),"15,5 a 17,5",IF(AND(BT407&gt;=18,BT407&lt;=20),"18 a 20","Fuera de rango"))))))))))))))))))</f>
        <v>0</v>
      </c>
      <c r="BV407" s="11" t="str">
        <f aca="false">IF(BT407="","",IF(BT407=0,"NORMA",IF(AND(BT407&gt;=-20,BT407&lt;=-18),2,IF(AND(BT407&gt;=-17.5,BT407&lt;=-15.5),2,IF(AND(BT407&gt;=-15,BT407&lt;=-13),3,IF(AND(BT407&gt;=-12.5,BT407&lt;=-10.5),4,IF(AND(BT407&gt;=-10,BT407&lt;=-8),5,IF(AND(BT407&gt;=-7.5,BT407&lt;=-5.5),6,IF(AND(BT407&gt;=-5,BT407&lt;=-3),7,IF(AND(BT407&gt;=-2.5,BT407&lt;=-0.5),8,IF(AND(BT407&gt;=0.5,BT407&lt;=2.5),9,IF(AND(BT407&gt;=3,BT407&lt;=5),10,IF(AND(BT407&gt;=5.5,BT407&lt;=7.5),11,IF(AND(BT407&gt;=8,BT407&lt;=10),12,IF(AND(BT407&gt;=10.5,BT407&lt;=12.5),13,IF(AND(BT407&gt;=13,BT407&lt;=15),14,IF(AND(BT407&gt;=15.5,BT407&lt;=17.5),15,IF(AND(BT407&gt;=18,BT407&lt;=20),16,"Fuera de rango"))))))))))))))))))</f>
        <v>NORMA</v>
      </c>
      <c r="BW407" s="9" t="n">
        <v>-11.5</v>
      </c>
      <c r="BX407" s="10" t="n">
        <f aca="false">18.5- (0.3*H407)</f>
        <v>15.5</v>
      </c>
      <c r="BY407" s="10" t="n">
        <f aca="false">(BW407)-(BX407)</f>
        <v>-27</v>
      </c>
      <c r="BZ407" s="10" t="str">
        <f aca="false">IF(BY407="","",IF(BY407&lt;-27.5,"De -30 a -28",IF(BY407&lt;-25,"De -27,5 a -25,5",IF(BY407&lt;-22.5,"De -25 a -23",IF(BY407&lt;-20,"De -22,5 a -20,5",IF(BY407&lt;-17.5,"De -20 a -18",IF(BY407&lt;-15,"De -17,5 a -15,5",IF(BY407&lt;-12.5,"De -15 a -13",IF(BY407&lt;-10,"De -12,5 a -10,5",IF(BY407&lt;-7.5,"De -10 a -8",IF(BY407&lt;-5,"De -7,5 a -5,5",IF(BY407&lt;-2.5,"De -5 a -3",IF(BY407&lt;0,"De -2,5 a -0,5",IF(BY407&lt;2.5,"De 0 a 2",IF(BY407&lt;5,"De 2,5 a 4,5",IF(BY407&lt;7.5,"De 5 a 7",IF(BY407&lt;10,"De 7,5 a 9,5",IF(BY407&lt;12.5,"De 10 a 12",IF(BY407&lt;15,"De 12,5 a 14,5",IF(BY407&lt;17.5,"De 15 a 17",IF(BY407&lt;20,"De 17,5 a 19,5",IF(BY407&lt;22.5,"De 20 a 22",IF(BY407&lt;25,"De 22,5 a 24,5",IF(BY407&lt;27.5,"De 25 a 27","De 27,5 a 30"))))))))))))))))))))))))</f>
        <v>De -27,5 a -25,5</v>
      </c>
      <c r="CA407" s="12" t="n">
        <f aca="false">IF(BY407="","",IF(BY407&lt;=-28,1,IF(BY407&lt;=-25.5,2,IF(BY407&lt;=-23,3,IF(BY407&lt;=-20.5,4,IF(BY407&lt;=-18,5,IF(BY407&lt;=-15.5,6,IF(BY407&lt;=-13,7,IF(BY407&lt;=-10.5,8,IF(BY407&lt;=-8,9,IF(BY407&lt;=-5.5,10,IF(BY407&lt;=-3,11,IF(BY407&lt;=-0.5,12,IF(BY407&lt;=2,13,IF(BY407&lt;=4.5,14,IF(BY407&lt;=7,15,IF(BY407&lt;=9.5,16,IF(BY407&lt;=12,17,IF(BY407&lt;=14.5,18,IF(BY407&lt;=17,19,IF(BY407&lt;=19.5,20,IF(BY407&lt;=22,21,IF(BY407&lt;=24.5,22,IF(BY407&lt;=27,23,IF(BY407&lt;=30,24,"Fuera de rango")))))))))))))))))))))))))</f>
        <v>2</v>
      </c>
      <c r="CB407" s="9" t="n">
        <v>-12.25</v>
      </c>
      <c r="CC407" s="10" t="n">
        <f aca="false">18.5- (0.3*H407)</f>
        <v>15.5</v>
      </c>
      <c r="CD407" s="10" t="n">
        <f aca="false">(CB407)-(CC407)</f>
        <v>-27.75</v>
      </c>
      <c r="CE407" s="10" t="str">
        <f aca="false">IF(CD407="","",IF(CD407&lt;-27.5,"De -30 a -28",IF(CD407&lt;-25,"De -27,5 a -25,5",IF(CD407&lt;-22.5,"De -25 a -23",IF(CD407&lt;-20,"De -22,5 a -20,5",IF(CD407&lt;-17.5,"De -20 a -18",IF(CD407&lt;-15,"De -17,5 a -15,5",IF(CD407&lt;-12.5,"De -15 a -13",IF(CD407&lt;-10,"De -12,5 a -10,5",IF(CD407&lt;-7.5,"De -10 a -8",IF(CD407&lt;-5,"De -7,5 a -5,5",IF(CD407&lt;-2.5,"De -5 a -3",IF(CD407&lt;0,"De -2,5 a -0,5",IF(CD407&lt;=2,"De 0 a 2",IF(CD407&lt;=4.5,"De 2,5 a 4,5",IF(CD407&lt;=7,"De 5 a 7",IF(CD407&lt;=9.5,"De 7,5 a 9,5",IF(CD407&lt;=12,"De 10 a 12",IF(CD407&lt;=14.5,"De 12,5 a 14,5",IF(CD407&lt;=17,"De 15 a 17",IF(CD407&lt;=19.5,"De 17,5 a 19,5",IF(CD407&lt;=22,"De 20 a 22",IF(CD407&lt;=24.5,"De 22,5 a 24,5",IF(CD407&lt;=27,"De 25 a 27","De 27,5 a 30"))))))))))))))))))))))))</f>
        <v>De -30 a -28</v>
      </c>
      <c r="CF407" s="12" t="n">
        <f aca="false">IF(CD407="","",IF(CD407&lt;-27.5,1,IF(CD407&lt;-25,2,IF(CD407&lt;-22.5,3,IF(CD407&lt;-20,4,IF(CD407&lt;-17.5,5,IF(CD407&lt;-15,6,IF(CD407&lt;-12.5,7,IF(CD407&lt;-10,8,IF(CD407&lt;-7.5,9,IF(CD407&lt;-5,10,IF(CD407&lt;-2.5,11,IF(CD407&lt;0,12,IF(CD407&lt;2.5,13,IF(CD407&lt;5,14,IF(CD407&lt;7.5,15,IF(CD407&lt;10,16,IF(CD407&lt;12.5,17,IF(CD407&lt;15,18,IF(CD407&lt;17.5,19,IF(CD407&lt;20,20,IF(CD407&lt;22.5,21,IF(CD407&lt;25,22,IF(CD407&lt;27.5,23,24))))))))))))))))))))))))</f>
        <v>1</v>
      </c>
      <c r="CG407" s="9" t="n">
        <v>-7.5</v>
      </c>
      <c r="CH407" s="10" t="str">
        <f aca="false">IF(CG407="","",IF(AND(CG407&gt;=-10,CG407&lt;=-9.5),"-10 a -9,5",IF(AND(CG407&gt;-9.5,CG407&lt;=-8.5),"-9 a -8,5",IF(AND(CG407&gt;-8.5,CG407&lt;=-7.5),"-8 a -7,5",IF(AND(CG407&gt;-7.5,CG407&lt;=-6.5),"-7 a -6,5",IF(AND(CG407&gt;-6.5,CG407&lt;=-5.5),"-6 a -5,5",IF(AND(CG407&gt;-5.5,CG407&lt;=-4.5),"-5 a -4,5",IF(AND(CG407&gt;-4.5,CG407&lt;=-3.5),"-4 a -3,5",IF(AND(CG407&gt;-3.5,CG407&lt;=-2.5),"-3 a -2,5",IF(CG407=-2.25,"-2,25",IF(AND(CG407&gt;-2.5,CG407&lt;=-1.5),"-2 a -1,5",IF(AND(CG407&gt;-1.5,CG407&lt;=-0.5),"-1 a -0,5",IF(AND(CG407&gt;-0.5,CG407&lt;=0.5),"0 a 0,5",IF(AND(CG407&gt;0.5,CG407&lt;=1.5),"1 a 1,5",IF(AND(CG407&gt;1.5,CG407&lt;=2.5),"2 a 2,5",IF(AND(CG407&gt;2.5,CG407&lt;=3.5),"3 a 3,5",IF(AND(CG407&gt;3.5,CG407&lt;=4.5),"4 a 4,5",IF(AND(CG407&gt;4.5,CG407&lt;=5.5),"5 a 5,5",IF(AND(CG407&gt;5.5,CG407&lt;=6.5),"6 a 6,5",IF(AND(CG407&gt;6.5,CG407&lt;=7.5),"7 a 7,5",IF(AND(CG407&gt;7.5,CG407&lt;=8.5),"8 a 8,5",IF(AND(CG407&gt;8.5,CG407&lt;=9.5),"9 a 9,5",IF(CG407&gt;=10,"10","Fuera de rango")))))))))))))))))))))))</f>
        <v>-8 a -7,5</v>
      </c>
      <c r="CI407" s="11" t="n">
        <f aca="false">IF(CG407="","",IF(CG407=-2.25,"NORMA",IF(CG407&lt;=-9.5,1,IF(CG407&lt;=-8.5,2,IF(CG407&lt;=-7.5,3,IF(CG407&lt;=-6.5,4,IF(CG407&lt;=-5.5,5,IF(CG407&lt;=-4.5,6,IF(CG407&lt;=-3.5,7,IF(CG407&lt;=-2.5,8,IF(CG407&lt;=-1.5,9,IF(CG407&lt;=-0.5,10,IF(CG407&lt;=0.5,11,IF(CG407&lt;=1.5,12,IF(CG407&lt;=2.5,13,IF(CG407&lt;=3.5,14,IF(CG407&lt;=4.5,15,IF(CG407&lt;=5.5,16,IF(CG407&lt;=6.5,17,IF(CG407&lt;=7.5,18,IF(CG407&lt;=8.5,19,IF(CG407&lt;=9.5,20,IF(CG407=10,21,"Fuera de rango")))))))))))))))))))))))</f>
        <v>3</v>
      </c>
      <c r="CJ407" s="9" t="n">
        <v>1.5</v>
      </c>
      <c r="CK407" s="10" t="str">
        <f aca="false">IF(CJ407="","",IF(AND(CJ407&gt;=-6,CJ407&lt;=-5.5),"-6 a -5,5",IF(AND(CJ407&gt;-5.5,CJ407&lt;=-4.5),"-5 a -4,5",IF(AND(CJ407&gt;-4.5,CJ407&lt;=-3.5),"-4 a -3,5",IF(AND(CJ407&gt;-3.5,CJ407&lt;=-2.5),"-3 a -2,5",IF(AND(CJ407&gt;-2.5,CJ407&lt;=-1.5),"-2 a -1,5",IF(AND(CJ407&gt;-1.5,CJ407&lt;=-0.5),"-1 a -0,5",IF(AND(CJ407&gt;-0.5,CJ407&lt;=0.5),"0 a 0,5",IF(AND(CJ407&gt;0.5,CJ407&lt;=1.5),"1 a 1,5",IF(AND(CJ407&gt;1.5,CJ407&lt;2.5),"2",IF(AND(CJ407&gt;=2.5,CJ407&lt;=3),"2,5 a 3",IF(AND(CJ407&gt;3,CJ407&lt;=4),"3,5 a 4",IF(AND(CJ407&gt;4,CJ407&lt;=5),"4,5 a 5",IF(AND(CJ407&gt;5,CJ407&lt;=6),"5,5 a 6",IF(AND(CJ407&gt;6,CJ407&lt;=7),"6,5 a 7",IF(AND(CJ407&gt;7,CJ407&lt;=8),"7,5 a 8",IF(AND(CJ407&gt;8,CJ407&lt;=9.5),"8,5 a 9,5",IF(CJ407=10,"10","Fuera de rango"))))))))))))))))))</f>
        <v>1 a 1,5</v>
      </c>
      <c r="CL407" s="11" t="n">
        <f aca="false">IF(CK407="","",IF(OR(CK407="-6 a -5,5",CK407="-6 - -5,5"),1,IF(OR(CK407="-5 a -4,5",CK407="-5 - -4,5"),2,IF(OR(CK407="-4 a -3,5",CK407="-4 - -3,5"),3,IF(OR(CK407="-3 a -2,5",CK407="-3 - -2,5"),4,IF(OR(CK407="-2 a -1,5",CK407="-2 - -1,5"),5,IF(OR(CK407="-1 a -0,5",CK407="-1 - -0,5"),6,IF(OR(CK407="0 a 0,5",CK407="0 - 0,5"),7,IF(OR(CK407="1 a 1,5",CK407="1 - 1,5"),8,IF(CK407="2","NORMA",IF(OR(CK407="2,5 a 3",CK407="2,5 - 3"),9,IF(OR(CK407="3,5 a 4",CK407="3,5 - 4"),10,IF(OR(CK407="4,5 a 5",CK407="4,5 - 5"),11,IF(OR(CK407="5,5 a 6",CK407="5,5 - 6"),12,IF(OR(CK407="6,5 a 7",CK407="6,5 - 7"),13,IF(OR(CK407="7,5 a 8",CK407="7,5 - 8"),14,IF(OR(CK407="8,5 a 9",CK407="8,5 - 9,5",CK407="9 a 9,5"),15,IF(CK407="10",15,IF(OR(CK407="0,5 a 1",CK407="0,5 - 1"),7,"Fuera de rango")))))))))))))))))))</f>
        <v>8</v>
      </c>
      <c r="CN407" s="10" t="str">
        <f aca="false">IF(CM407=0,"0", " ")</f>
        <v>0</v>
      </c>
      <c r="CO407" s="10" t="str">
        <f aca="false">IF(CM407&gt;0,"EME"," ")</f>
        <v> </v>
      </c>
      <c r="CQ407" s="10" t="str">
        <f aca="false">IF(CP407&gt;0,"0", " ")</f>
        <v> </v>
      </c>
      <c r="CR407" s="10" t="str">
        <f aca="false">IF(CP407&gt;0,"EME"," ")</f>
        <v> </v>
      </c>
      <c r="CS407" s="9" t="n">
        <v>0.25</v>
      </c>
      <c r="CV407" s="9" t="n">
        <v>1</v>
      </c>
      <c r="CY407" s="9" t="n">
        <v>0</v>
      </c>
      <c r="DB407" s="9" t="n">
        <v>0</v>
      </c>
      <c r="DC407" s="11" t="str">
        <f aca="false">IF(DB407&lt;0,"2"," ")</f>
        <v> </v>
      </c>
      <c r="DD407" s="11" t="str">
        <f aca="false">IF(DB407&lt;0,"MIO"," ")</f>
        <v> </v>
      </c>
      <c r="DE407" s="9" t="n">
        <v>-0.25</v>
      </c>
      <c r="DG407" s="10" t="str">
        <f aca="false">IF(DE407&lt;0,"AST"," ")</f>
        <v>AST</v>
      </c>
      <c r="DH407" s="9" t="n">
        <v>-0.5</v>
      </c>
      <c r="DI407" s="10" t="str">
        <f aca="false">IF(DH407&lt;0,"3"," ")</f>
        <v>3</v>
      </c>
      <c r="DJ407" s="10" t="str">
        <f aca="false">IF(DH407&lt;0,"AST"," ")</f>
        <v>AST</v>
      </c>
      <c r="DK407" s="9" t="n">
        <v>0</v>
      </c>
      <c r="DL407" s="10" t="str">
        <f aca="false">IF(DK407&gt;0,"4"," ")</f>
        <v> </v>
      </c>
      <c r="DM407" s="10" t="str">
        <f aca="false">IF(DK407&gt;0,"PRE"," ")</f>
        <v> </v>
      </c>
      <c r="DN407" s="9" t="n">
        <v>0</v>
      </c>
      <c r="DO407" s="10" t="str">
        <f aca="false">IF(DN407&gt;0,"4"," ")</f>
        <v> </v>
      </c>
      <c r="DP407" s="10" t="str">
        <f aca="false">IF(DN407&gt;0,"PRE"," ")</f>
        <v> </v>
      </c>
      <c r="DS407" s="12" t="str">
        <f aca="false">CONCATENATE(CO407,CU407,DA407,DG407,DM407)</f>
        <v> AST </v>
      </c>
      <c r="DT407" s="10" t="e">
        <f aca="false" t="array" ref="DT407">_xlfn.IFS(DS407="EME    ","0", DS407=" HIP   ","1", DS407="  MIO  ","2", DS407="   AST ","3", DS407="    PRE","4", DS407="EME   PRE","5", DS407=" HIP  PRE","6", DS407=" HIP AST ","7", DS407="  MIO PRE","8", DS407="  MIOAST ","9", DS407="   ASTPRE","10",DS407=" HIP ASTPRE","11", DS407="  MIOASTPRE","12", DS407="     ","0")</f>
        <v>#N/A</v>
      </c>
      <c r="DV407" s="1" t="e">
        <f aca="false" t="array" ref="DV407">_xlfn.IFS(DU407="SI","2", DU407="NO","1")</f>
        <v>#N/A</v>
      </c>
      <c r="DX407" s="11" t="str">
        <f aca="false">IF(DW407=0,"1","2")</f>
        <v>1</v>
      </c>
      <c r="DY407" s="11" t="str">
        <f aca="false" t="array" ref="DY407">_xlfn.IFS(DW407=0,"0", DW407=0.25, "1", DW407=0.5,"2", DW407=0.75,"3", DW407=1,"4",DW407=1.25,"5", DW407=1.5,"6", DW407=1.75,"7", DW407=2,"8")</f>
        <v>0</v>
      </c>
      <c r="EA407" s="11" t="str">
        <f aca="false">IF(DZ407=0,"1","2")</f>
        <v>1</v>
      </c>
      <c r="EB407" s="11" t="str">
        <f aca="false" t="array" ref="EB407">_xlfn.IFS(DZ407=0,"0", DZ407=0.25, "1", DZ407=0.5,"2", DZ407=0.75,"3", DZ407=1,"4",DZ407=1.25,"5", DZ407=1.5,"6", DZ407=1.75,"7", DZ407=2,"8")</f>
        <v>0</v>
      </c>
      <c r="ED407" s="10" t="str">
        <f aca="false">IF(EC407=0,"1","2")</f>
        <v>1</v>
      </c>
      <c r="EE407" s="11" t="str">
        <f aca="false" t="array" ref="EE407">_xlfn.IFS(EC407=0,"0", EC407=-0.25, "1", EC407=-0.5,"2", EC407=-0.75,"3", EC407=-1,"4",EC407=-1.25,"5", EC407=-1.5,"6", EC407=-1.75,"7", EC407=-2,"8", EC407=-2.25,"9",EC407=-2.5,"10", EC407=-2.75,"11", EC407=-3,"12", EC407=-3.25,"13", EC407=-3.5,"14", EC407=-3.75,"15",EC407=-4,"16")</f>
        <v>0</v>
      </c>
      <c r="EG407" s="10" t="str">
        <f aca="false">IF(EF407=0,"1","2")</f>
        <v>1</v>
      </c>
      <c r="EH407" s="11" t="str">
        <f aca="false" t="array" ref="EH407">_xlfn.IFS(EF407=0,"0", EF407=-0.25, "1", EF407=-0.5,"2", EF407=-0.75,"3", EF407=-1,"4",EF407=-1.25,"5", EF407=-1.5,"6", EF407=-1.75,"7", EF407=-2,"8", EF407=-2.25,"9",EF407=-2.5,"10", EF407=-2.75,"11", EF407=-3,"12", EF407=-3.25,"13", EF407=-3.5,"14", EF407=-3.75,"15",EF407=-4,"16")</f>
        <v>0</v>
      </c>
      <c r="EJ407" s="11" t="str">
        <f aca="false">IF(EI407=0,"1","2")</f>
        <v>1</v>
      </c>
      <c r="EK407" s="11" t="str">
        <f aca="false" t="array" ref="EK407">_xlfn.IFS(EI407=0,"0", EI407=-0.25, "1", EI407=-0.5,"2", EI407=-0.75,"3", EI407=-1,"4",EI407=-1.25,"5", EI407=-1.5,"6", EI407=-1.75,"7", EI407=-2,"8", EI407=-2.25,"9", EI407=-2.25,"9",EI407=-2.5,"10", EI407=-2.75,"11", EI407=-3,"12", EI407=-3.25,"13", EI407=-3.5,"14", EI407=-3.75,"15",EI407=-4,"16", EI407=0.25, "17", EI407=0.5, "18")</f>
        <v>0</v>
      </c>
      <c r="EM407" s="11" t="str">
        <f aca="false">IF(EL407=0,"1","2")</f>
        <v>1</v>
      </c>
      <c r="EN407" s="11" t="str">
        <f aca="false" t="array" ref="EN407">_xlfn.IFS(EL407=0.25,"17",EL407=0.5,"18", EL407=0,"0", EL407=-0.25, "1", EL407=-0.5,"2", EL407=-0.75,"3", EL407=-1,"4",EL407=-1.25,"5", EL407=-1.5,"6", EL407=-1.75,"7", EL407=-2,"8",EL407= -2.25,"9",EL407=-2.5,"10",EL407= -2.75,"11",EL407= -3,"12",EL407= -3.25,"13",EL407= -3.5,"14",EL407= -3.75,"15",EL407=-4,"16")</f>
        <v>0</v>
      </c>
      <c r="EP407" s="11" t="str">
        <f aca="false">IF(EO407=0,"1","2")</f>
        <v>1</v>
      </c>
      <c r="EQ407" s="11" t="str">
        <f aca="false" t="array" ref="EQ407">_xlfn.IFS(EO407=0,"0", EO407=0.25, "1", EO407=0.5,"2", EO407=0.75,"3", EO407=1,"4",EO407=1.25,"5", EO407=1.5,"6", EO407=1.75,"7", EO407=2,"8", EO407=2.25,"9", EO407=2.25,"9",EO407=2.5,"10", EO407=2.75,"11", EO407=3,"12", EO407=3.25,"13", EO407=3.5,"14", EO407=3.75,"15",EO407=4,"16", EO407=-0.25, "17", bq=-0.5, "18")</f>
        <v>0</v>
      </c>
      <c r="ES407" s="11" t="str">
        <f aca="false">IF(ER407=0,"1","2")</f>
        <v>1</v>
      </c>
      <c r="ET407" s="11" t="str">
        <f aca="false" t="array" ref="ET407">_xlfn.IFS(ER407=0,"0", ER407=0.25, "1", ER407=0.5,"2", ER407=0.75,"3", ER407=1,"4",ER407=1.25,"5", ER407=1.5,"6", ER407=1.75,"7", ER407=2,"8", ER407=2.25,"9", ER407=2.25,"9",ER407=2.5,"10", ER407=2.75,"11", ER407=3,"12", ER407=3.25,"13", ER407=3.5,"14", ER407=3.75,"15",ER407=4,"16", ER407=-0.25, "17", bq=-0.5, "18")</f>
        <v>0</v>
      </c>
      <c r="EV407" s="14" t="e">
        <f aca="false">VLOOKUP(EU407,LEYENDA!$G$2:$H$8,2,TRUE())</f>
        <v>#N/A</v>
      </c>
      <c r="EW407" s="14" t="e">
        <f aca="false" t="array" ref="EW407">_xlfn.IFS(EV407="0-5","1", EV407="6-12","2", EV407="13-18","3", EV407="19-24","4", EV407="25-36","5", EV407="37-48","6", EV407="49-60","7")</f>
        <v>#N/A</v>
      </c>
    </row>
    <row r="408" customFormat="false" ht="13.5" hidden="false" customHeight="false" outlineLevel="0" collapsed="false">
      <c r="A408" s="1" t="n">
        <v>130</v>
      </c>
      <c r="B408" s="2" t="n">
        <v>2</v>
      </c>
      <c r="C408" s="33" t="n">
        <v>46013</v>
      </c>
      <c r="E408" s="5" t="str">
        <f aca="false">VLOOKUP(A408,'286'!$A$3:$J$6279,10,FALSE())</f>
        <v>FERNÁNDEZ GOLMAYO, JUAN</v>
      </c>
      <c r="F408" s="4" t="str">
        <f aca="false">VLOOKUP(A408,'286'!$A$3:$I$1768,3,FALSE())</f>
        <v>FERGOLJU</v>
      </c>
      <c r="G408" s="6" t="n">
        <f aca="false">VLOOKUP(A408,'286'!$A$3:$I$1768,4,FALSE())</f>
        <v>41864</v>
      </c>
      <c r="H408" s="7" t="n">
        <f aca="false">YEAR(C408)-YEAR(G408)</f>
        <v>11</v>
      </c>
      <c r="I408" s="1" t="str">
        <f aca="false">VLOOKUP(H408,LEYENDA!$C$2:$D$6,2,TRUE())</f>
        <v>0-12</v>
      </c>
      <c r="J408" s="5" t="str">
        <f aca="false">VLOOKUP(A408,'286'!$A$3:$I$1768,7,FALSE())</f>
        <v>H</v>
      </c>
      <c r="K408" s="8" t="n">
        <f aca="false">VLOOKUP(A408,'286'!$A$3:$I$1768,2,FALSE())</f>
        <v>0</v>
      </c>
      <c r="L408" s="4" t="str">
        <f aca="false">VLOOKUP(A408,'286'!$A$3:$I$1768,8,FALSE())</f>
        <v>D</v>
      </c>
      <c r="M408" s="4" t="str">
        <f aca="false">VLOOKUP(A408,'286'!$A$3:$I$1768,9,FALSE())</f>
        <v>D</v>
      </c>
      <c r="N408" s="8" t="str">
        <f aca="false">IF(R408=O408, "MISMA","CONTRARIA")</f>
        <v>MISMA</v>
      </c>
      <c r="O408" s="8" t="str">
        <f aca="false" t="array" ref="O408">_xlfn.IFS(L408="D","1", L408="I","2")</f>
        <v>1</v>
      </c>
      <c r="P408" s="8" t="e">
        <f aca="false" t="array" ref="P408">_xlfn.IFS(K408="OD","1", K408="OI","2")</f>
        <v>#N/A</v>
      </c>
      <c r="Q408" s="1" t="str">
        <f aca="false" t="array" ref="Q408">_xlfn.IFS(J408="M","1", J408="H","2")</f>
        <v>2</v>
      </c>
      <c r="R408" s="8" t="str">
        <f aca="false" t="array" ref="R408">_xlfn.IFS(M408="D","1", M408="I","2")</f>
        <v>1</v>
      </c>
      <c r="S408" s="1" t="str">
        <f aca="false" t="array" ref="S408">_xlfn.IFS(N408="CONTRARIA", "1",N408= "MISMA","2")</f>
        <v>2</v>
      </c>
      <c r="T408" s="1" t="str">
        <f aca="false" t="array" ref="T408">_xlfn.IFS(I408="0-12","1", I408="13-24","2", I408="25-40","3", I408="41-60","4", I408="61-100","5")</f>
        <v>1</v>
      </c>
      <c r="U408" s="9" t="n">
        <v>-1</v>
      </c>
      <c r="V408" s="10" t="str">
        <f aca="false">IF(U408="","",IF(AND(U408&gt;=-9,U408&lt;=-6.5),"-9 a -6,5",IF(AND(U408&gt;=-6,U408&lt;=-3.5),"-6 a -3,5",IF(AND(U408&gt;=-3,U408&lt;=-1),"-3 a -1",IF(U408=-0.5,"-0,5",IF(AND(U408&gt;=0,U408&lt;=2.5),"0 a 2,5",IF(AND(U408&gt;=3,U408&lt;=5.5),"3 a 5,5",IF(AND(U408&gt;=6,U408&lt;=8.5),"6 a 8,5",IF(AND(U408&gt;=9,U408&lt;=20),"9 a 20","Fuera de rango")))))))))</f>
        <v>-3 a -1</v>
      </c>
      <c r="W408" s="11" t="n">
        <f aca="false">IF(V408="","",IF(V408="-9 a -6,5",2,IF(V408="-6 a -3,5",3,IF(V408="-3 a -1",4,IF(V408="-0,5","NORMA",IF(V408="0 a 2,5",5,IF(V408="3 a 5,5",6,IF(V408="6 a 8,5",7,IF(V408="9 a 20",8,"Fuera de rango")))))))))</f>
        <v>4</v>
      </c>
      <c r="X408" s="9" t="n">
        <v>0</v>
      </c>
      <c r="Y408" s="11" t="str">
        <f aca="false">IF(X408="","",IF(AND(X408&gt;=0,X408&lt;=4),"0 a 4",IF(AND(X408&gt;=4.5,X408&lt;=8.5),"4,5 a 8,5",IF(X408=9,"9",IF(AND(X408&gt;=9.5,X408&lt;=13),"9,5 a 13",IF(AND(X408&gt;=13.5,X408&lt;=20),"13,5 a 20",IF(AND(X408&gt;=20.5,X408&lt;=35),"20,5 a 35","Fuera de rango")))))))</f>
        <v>0 a 4</v>
      </c>
      <c r="Z408" s="11" t="n">
        <f aca="false">IF(Y408="","",IF(Y408="0 a 4",1,IF(Y408="4,5 a 8,5",2,IF(Y408="9","NORMA",IF(Y408="9,5 a 13",3,IF(Y408="13,5 a 20",4,IF(Y408="20,5 a 35",5,"Fuera de rango")))))))</f>
        <v>1</v>
      </c>
      <c r="AA408" s="9" t="n">
        <v>20</v>
      </c>
      <c r="AB408" s="10" t="str">
        <f aca="false">IF(AA408="","",IF(AND(AA408&gt;=0,AA408&lt;=9),"0 a 9",IF(AND(AA408&gt;=9.5,AA408&lt;=18.5),"9,5 a 18,5",IF(AA408=19,"19",IF(AND(AA408&gt;=19.5,AA408&lt;=28),"19,5 a 28",IF(AND(AA408&gt;=28.5,AA408&lt;=40),"28,5 a 40","Fuera de rango"))))))</f>
        <v>19,5 a 28</v>
      </c>
      <c r="AC408" s="11" t="n">
        <f aca="false" t="array" ref="AC408">_xlfn.IFS(AB408="","",AB408="0 a 9",1,AB408="9,5 a 18,5",2,AB408="19","NORMA",AB408="19,5 a 28",3,AB408="28,5 a 40",4,TRUE(),"Fuera de rango")</f>
        <v>3</v>
      </c>
      <c r="AD408" s="9" t="n">
        <v>10</v>
      </c>
      <c r="AE408" s="10" t="str">
        <f aca="false">IF(AD408="","",IF(AND(AD408&gt;=-10,AD408&lt;=0),"De -10 a 0",IF(AND(AD408&gt;=0.5,AD408&lt;=9.5),"0,5 a 9,5",IF(AD408=10,"10",IF(AND(AD408&gt;=10.5,AD408&lt;=20),"10,5 a 20",IF(AND(AD408&gt;=20.5,AD408&lt;=40),"20,5 a 40","Fuera de rango"))))))</f>
        <v>10</v>
      </c>
      <c r="AF408" s="12" t="str">
        <f aca="false">IF(AD408="","",IF(AND(AD408&gt;=-10,AD408&lt;=0),1,IF(AND(AD408&gt;=0.5,AD408&lt;=9.5),2,IF(AD408=10,"NORMA",IF(AND(AD408&gt;=10.5,AD408&lt;=20),3,IF(AND(AD408&gt;=20.5,AD408&lt;=40),4,""))))))</f>
        <v>NORMA</v>
      </c>
      <c r="AG408" s="9" t="n">
        <v>6</v>
      </c>
      <c r="AH408" s="10" t="str">
        <f aca="false">IF(AG408="","",IF(AND(AG408&gt;=0,AG408&lt;=4),"0 a 4",IF(AND(AG408&gt;=4.5,AG408&lt;=8.5),"4,5 a 8,5",IF(AG408=9,"9",IF(AND(AG408&gt;=9.5,AG408&lt;=13),"9,5 a 13",IF(AND(AG408&gt;=13.5,AG408&lt;=25),"13,5 a 25","Fuera de rango"))))))</f>
        <v>4,5 a 8,5</v>
      </c>
      <c r="AI408" s="10" t="n">
        <f aca="false">IF(AH408="","",IF(AH408="0 a 4",1,IF(AH408="4,5 a 8,5",2,IF(AH408="9","NORMA",IF(AH408="9,5 a 13",3,IF(AH408="13,5 a 25",4,""))))))</f>
        <v>2</v>
      </c>
      <c r="AJ408" s="9" t="n">
        <v>4</v>
      </c>
      <c r="AK408" s="10" t="str">
        <f aca="false">IF(AJ408="","",IF(AND(AJ408&gt;=-15,AJ408&lt;=-10.5),"-15 a -10,5",IF(AND(AJ408&gt;=-10,AJ408&lt;=-4),"-10 a -4",IF(AND(AJ408&gt;=-4.5,AJ408&lt;=0),"-4,5 a 0",IF(AND(AJ408&gt;=0.5,AJ408&lt;=4.5),"0,5 a 4,5",IF(AJ408=5,"5",IF(AND(AJ408&gt;=5.5,AJ408&lt;=10),"5,5 a 10",IF(AND(AJ408&gt;=10.5,AJ408&lt;=20),"10,5 a 20","Fuera de rango"))))))))</f>
        <v>0,5 a 4,5</v>
      </c>
      <c r="AL408" s="11" t="n">
        <f aca="false">IF(AK408="","",IF(AK408="-15 a -10,5",1,IF(AK408="-10 a -4",2,IF(AK408="-4,5 a 0",3,IF(AK408="0,5 a 4,5",4,IF(AK408="5","NORMA",IF(AK408="5,5 a 10",5,IF(AK408="10,5 a 20",6,"Error"))))))))</f>
        <v>4</v>
      </c>
      <c r="AM408" s="9" t="n">
        <v>0</v>
      </c>
      <c r="AN408" s="10" t="str">
        <f aca="false">IF(AM408="","",IF(AND(AM408&gt;=-7.5,AM408&lt;=-5.5),"-7,5 a -5,5",IF(AND(AM408&gt;=-5,AM408&lt;=-3),"-5 a -3",IF(AND(AM408&gt;=-2.5,AM408&lt;=-0.5),"-2,5 a -0,5",IF(AM408=0,"0,00",IF(AND(AM408&gt;=0.5,AM408&lt;=2.5),"0,5 a 2,5",IF(AND(AM408&gt;=3,AM408&lt;=5),"3 a 5",IF(AND(AM408&gt;=5.5,AM408&lt;=7.5),"5,5 a 7,5",IF(AND(AM408&gt;=8,AM408&lt;=10),"8 a 10","Fuera de rango")))))))))</f>
        <v>0,00</v>
      </c>
      <c r="AO408" s="11" t="str">
        <f aca="false">IF(AN408="","",IF(AN408="-7,5 a -5,5",1,IF(AN408="-5 a -3",2,IF(AN408="-2,5 a -0,5",3,IF(AN408="0,00","NORMA",IF(AN408="0,5 a 2,5",4,IF(AN408="3 a 5",5,IF(AN408="5,5 a 7,5",6,IF(AN408="8 a 10",7,"Error")))))))))</f>
        <v>NORMA</v>
      </c>
      <c r="AP408" s="9" t="n">
        <v>-4</v>
      </c>
      <c r="AQ408" s="10" t="str">
        <f aca="false">IF(AP408="","",IF(AND(AP408&gt;=-20,AP408&lt;=-9.5),"-20 a -9,5",IF(AND(AP408&gt;=-9,AP408&lt;=-6.5),"-9 a -6,5",IF(AP408=-6,"-6",IF(AND(AP408&gt;=-5.5,AP408&lt;=-3),"-5,5 a -3",IF(AND(AP408&gt;=-2.5,AP408&lt;=0),"-2,5 a 0",IF(AND(AP408&gt;=0.5,AP408&lt;=3),"0,5 a 3",IF(AND(AP408&gt;=3.5,AP408&lt;=6),"3,5 a 6",IF(AND(AP408&gt;=6.5,AP408&lt;=9),"6,5 a 9",IF(AND(AP408&gt;=9.5,AP408&lt;=20),"9,5 a 20","Fuera de rango"))))))))))</f>
        <v>-5,5 a -3</v>
      </c>
      <c r="AR408" s="11" t="n">
        <f aca="false">IF(AQ408="","",IF(AQ408="-20 a -9,5",1,IF(AQ408="-9 a -6,5",2,IF(AQ408="-6","NORMA",IF(AQ408="-5,5 a -3",3,IF(AQ408="-2,5 a 0",4,IF(AQ408="0,5 a 3",5,IF(AQ408="3,5 a 6",6,IF(AQ408="6,5 a 9",7,IF(AQ408="9,5 a 20",8,""))))))))))</f>
        <v>3</v>
      </c>
      <c r="AS408" s="9" t="n">
        <v>2</v>
      </c>
      <c r="AT408" s="10" t="str">
        <f aca="false">IF(AS408="","",IF(AND(AS408&gt;=-16,AS408&lt;=-14),"-16 a -14",IF(AND(AS408&gt;=-13.5,AS408&lt;=-11.5),"-13,5 a -11,5",IF(AND(AS408&gt;=-11,AS408&lt;=-9),"-11 a -9",IF(AND(AS408&gt;=-8.5,AS408&lt;=-6.5),"-8,5 a -6,5",IF(AND(AS408&gt;=-6,AS408&lt;=-4),"-6 a -4",IF(AND(AS408&gt;=-3.5,AS408&lt;=-1.5),"-3,5 a -1,5",IF(AND(AS408&gt;=-1,AS408&lt;=1),"-1 a 1",IF(AND(AS408&gt;=1.5,AS408&lt;=3.5),"1,5 a 3,5",IF(AND(AS408&gt;=4,AS408&lt;=6),"4 a 6",IF(AND(AS408&gt;=6.5,AS408&lt;=8.5),"6,5 a 8,5",IF(AND(AS408&gt;=9,AS408&lt;=11),"9 a 11",IF(AND(AS408&gt;=11.5,AS408&lt;=13.5),"11,5 a 13,5",IF(AND(AS408&gt;=14,AS408&lt;=16),"14 a 16",IF(AND(AS408&gt;=16.5,AS408&lt;=18.5),"16,5 a 18,5",IF(AND(AS408&gt;=19,AS408&lt;=21),"19 a 21","Fuera de rango"))))))))))))))))</f>
        <v>1,5 a 3,5</v>
      </c>
      <c r="AU408" s="11" t="n">
        <f aca="false" t="array" ref="AU408">IF(AT408="","",_xlfn.IFS(AT408="-16 a -14",1,AT408="-13,5 a -11,5",2,AT408="-11 a -9",3,AT408="-8,5 a -6,5",4,AT408="-6 a -4",5,AT408="-3,5 a -1,5",6,AT408="-1 a 1",7,AT408="1,5 a 3,5",8,AT408="4 a 6","NORMA",AT408="6,5 a 8,5",9,AT408="9 a 11",10,AT408="11,5 a 13,5",11,AT408="14 a 16",12,AT408="16,5 a 18,5",13,AT408="19 a 21",14,TRUE(),""))</f>
        <v>8</v>
      </c>
      <c r="AV408" s="9" t="n">
        <v>1.25</v>
      </c>
      <c r="AW408" s="10" t="str">
        <f aca="false">IF(AV408="","",IF(AND(AV408&gt;=-1,AV408&lt;=-0.5),"-1 a -0,5",IF(AND(AV408&gt;-0.5,AV408&lt;=0),"De -0,5 a 0",IF(AND(AV408&gt;=0.25,AV408&lt;=0.75),"0,25 a 0,75",IF(AND(AV408&gt;=1,AV408&lt;=1.5),"1 a 1,5",IF(AND(AV408&gt;=1.75,AV408&lt;=2.25),"1,75 a 2,25",IF(AND(AV408&gt;=2.5,AV408&lt;=3),"2,5 a 3",IF(AND(AV408&gt;=3.25,AV408&lt;=3.75),"3,25 a 3,75","Fuera de rango"))))))))</f>
        <v>1 a 1,5</v>
      </c>
      <c r="AX408" s="10" t="n">
        <f aca="false">IF(AW408="","",IF(OR(AW408="-1 a -0,5",AW408="-1 a -0.5"),1,IF(OR(AW408="De -0,5 a 0",AW408="-0,5 a 0",AW408="De -0.5 a 0"),2,IF(OR(AW408="0,25 a 0,75",AW408="0.25 a 0.75"),"NORMA",IF(OR(AW408="1 a 1,5",AW408="1 a 1.5"),3,IF(OR(AW408="1,75 a 2,25",AW408="1.75 a 2.25"),4,IF(OR(AW408="2,5 a 3",AW408="2.5 a 3"),5,IF(OR(AW408="3,25 a 3,75",AW408="3.25 a 3.75"),6,""))))))))</f>
        <v>3</v>
      </c>
      <c r="AY408" s="9" t="n">
        <v>-6</v>
      </c>
      <c r="AZ408" s="10" t="str">
        <f aca="false">IF(AY408="","",IF(AND(AY408&gt;=-20,AY408&lt;=-9.5),"-20 a -9,5",IF(AND(AY408&gt;=-9,AY408&lt;=-6.5),"-9 a -6,5",IF(AY408=-6,"-6",IF(AND(AY408&gt;=-5.5,AY408&lt;=-3),"-5,5 a -3",IF(AND(AY408&gt;=-2.5,AY408&lt;=0),"-2,5 a 0",IF(AND(AY408&gt;=0.5,AY408&lt;=3),"0,5 a 3",IF(AND(AY408&gt;=3.5,AY408&lt;=6),"3,5 a 6","Fuera de rango"))))))))</f>
        <v>-6</v>
      </c>
      <c r="BA408" s="11" t="str">
        <f aca="false">IF(AZ408="","",IF(AZ408="-20 a -9,5",1,IF(AZ408="-9 a -6,5",2,IF(AZ408="-6","NORMA",IF(AZ408="-5,5 a -3",3,IF(AZ408="-2,5 a 0",4,IF(AZ408="0,5 a 3",5,IF(AZ408="3,5 a 6",6,""))))))))</f>
        <v>NORMA</v>
      </c>
      <c r="BB408" s="9" t="n">
        <v>0</v>
      </c>
      <c r="BC408" s="10" t="str">
        <f aca="false" t="array" ref="BC408">IF(BB408="","",_xlfn.IFS(AND(BB408&gt;=0,BB408&lt;=2),"0 a 2",AND(BB408&gt;=2.5,BB408&lt;=4.5),"2,5 a 4,5",AND(BB408&gt;=5,BB408&lt;=7),"5 a 7",AND(BB408&gt;=7.5,BB408&lt;=9.5),"7,5 a 9,5",AND(BB408&gt;=10,BB408&lt;=12),"10 a 12",AND(BB408&gt;=12.5,BB408&lt;=14.5),"12,5 a 14,5",BB408=15,"15",AND(BB408&gt;=15.5,BB408&lt;=17.5),"15,5 a 17,5",AND(BB408&gt;=18,BB408&lt;=20),"18 a 20",AND(BB408&gt;=20.5,BB408&lt;=22.5),"20,5 a 22,5",AND(BB408&gt;=23,BB408&lt;=25),"23 a 25",TRUE(),"Fuera de rango"))</f>
        <v>0 a 2</v>
      </c>
      <c r="BD408" s="11" t="n">
        <f aca="false" t="array" ref="BD408">IF(BC408="","",_xlfn.IFS(BC408="0 a 2",1,BC408="2,5 a 4,5",2,BC408="5 a 7",3,BC408="7,5 a 9,5",4,BC408="10 a 12",5,BC408="12,5 a 14,5",6,BC408="15","NORMA",BC408="15,5 a 17,5",7,BC408="18 a 20",8,BC408="20,5 a 22,5",9,BC408="23 a 25",10,TRUE(),"Fuera de rango"))</f>
        <v>1</v>
      </c>
      <c r="BE408" s="9" t="n">
        <v>30</v>
      </c>
      <c r="BF408" s="10" t="str">
        <f aca="false">IF(BE408="","",IF(AND(BE408&gt;=-20,BE408&lt;=-10),"-20 a -10",IF(AND(BE408&gt;=-9.5,BE408&lt;=0.5),"-9,5 a 0,5",IF(AND(BE408&gt;=1,BE408&lt;=11),"1 a 11",IF(AND(BE408&gt;=11.5,BE408&lt;=20.5),"11,5 a 20,5",IF(BE408=21,"21",IF(AND(BE408&gt;=21.5,BE408&lt;=31.5),"21,5 a 31,5",IF(AND(BE408&gt;=32,BE408&lt;=42),"32 a 42","Fuera de rango"))))))))</f>
        <v>21,5 a 31,5</v>
      </c>
      <c r="BG408" s="11" t="n">
        <f aca="false">IF(BF408="","",IF(BF408="-20 a -10",1,IF(BF408="-9,5 a 0,5",2,IF(BF408="1 a 11",3,IF(BF408="11,5 a 20,5",4,IF(BF408="21","NORMA",IF(BF408="21,5 a 31,5",5,IF(BF408="32 a 42",6,""))))))))</f>
        <v>5</v>
      </c>
      <c r="BH408" s="9" t="n">
        <v>16</v>
      </c>
      <c r="BI408" s="10" t="str">
        <f aca="false">IF(BH408="","",IF(AND(BH408&gt;=-20,BH408&lt;=-15),"-20 a -15",IF(AND(BH408&gt;=-14.5,BH408&lt;=-9.5),"-14,5 a -9,5",IF(AND(BH408&gt;=-9,BH408&lt;=-4),"-9 a -4",IF(AND(BH408&gt;=-3.5,BH408&lt;=2.5),"-3,5 a 2,5",IF(AND(BH408&gt;=3,BH408&lt;=8),"3 a 8",IF(AND(BH408&gt;=8.5,BH408&lt;=14.5),"8,5 a 14,5",IF(BH408=15,"15",IF(AND(BH408&gt;=15.5,BH408&lt;=20.5),"15,5 a 20,5",IF(AND(BH408&gt;=21,BH408&lt;=26),"21 a 26","Fuera de rango"))))))))))</f>
        <v>15,5 a 20,5</v>
      </c>
      <c r="BJ408" s="11" t="n">
        <f aca="false">IF(BI408="","",IF(BI408="-20 a -15",1,IF(BI408="-14,5 a -9,5",2,IF(BI408="-9 a -4",3,IF(BI408="-3,5 a 2,5",4,IF(BI408="3 a 8",5,IF(BI408="8,5 a 14,5",6,IF(BI408="15","NORMA",IF(BI408="15,5 a 20,5",7,IF(BI408="21 a 26",8,IF(BI408="26,5 a 31,5",9,"")))))))))))</f>
        <v>7</v>
      </c>
      <c r="BK408" s="9" t="n">
        <v>0</v>
      </c>
      <c r="BL408" s="10" t="str">
        <f aca="false">IF(BK408="","",IF(AND(BK408&gt;=0,BK408&lt;=2),"0 - 2",IF(AND(BK408&gt;=2.5,BK408&lt;=4.5),"2,5 - 4,5",IF(AND(BK408&gt;=5,BK408&lt;=7),"5 - 7",IF(AND(BK408&gt;=7.5,BK408&lt;=9.5),"7,5 - 9,5",IF(AND(BK408&gt;=10,BK408&lt;=12),"10 - 12",IF(AND(BK408&gt;=12.5,BK408&lt;=13.5),"12,5 - 13,5",IF(BK408=14,"14",IF(AND(BK408&gt;=14.5,BK408&lt;=16.5),"14,5 - 16,5",IF(AND(BK408&gt;=17,BK408&lt;=19),"17 - 19",IF(AND(BK408&gt;=19.5,BK408&lt;=21.5),"19,5 - 21,5",IF(AND(BK408&gt;=22,BK408&lt;=24),"22 - 24",IF(AND(BK408&gt;=24.5,BK408&lt;=26.5),"24,5 - 26,5",IF(AND(BK408&gt;=27,BK408&lt;=29),"27 - 29",IF(AND(BK408&gt;=29.5,BK408&lt;=30),"29,5 - 30","Fuera de rango")))))))))))))))</f>
        <v>0 - 2</v>
      </c>
      <c r="BM408" s="11" t="n">
        <f aca="false">IF(BL408="","",IF(BL408="0 - 2",1,IF(BL408="2,5 - 4,5",2,IF(BL408="5 - 7",3,IF(BL408="7,5 - 9,5",4,IF(BL408="10 - 12",5,IF(BL408="12,5 - 13,5",6,IF(BL408="14","NORMA",IF(BL408="14,5 - 16,5",7,IF(BL408="17 - 19",8,IF(BL408="19,5 - 21,5",9,IF(BL408="22 - 24",10,IF(BL408="24,5 - 26,5",11,IF(BL408="27 - 29",12,IF(BL408="29,5 - 30",13,"")))))))))))))))</f>
        <v>1</v>
      </c>
      <c r="BN408" s="9" t="n">
        <v>10</v>
      </c>
      <c r="BO408" s="11" t="str">
        <f aca="false">IF(BN408="","",IF(AND(BN408&gt;=-20,BN408&lt;=-10),"-20 a -10",IF(AND(BN408&gt;=-9.5,BN408&lt;=0.5),"-9,5 a 0,5",IF(AND(BN408&gt;=1,BN408&lt;=11),"1 a 11",IF(AND(BN408&gt;=11.5,BN408&lt;=21.5),"11,5 a 21,5",IF(BN408=22,"22",IF(AND(BN408&gt;=22.5,BN408&lt;=32.5),"22,5 a 32,5",IF(AND(BN408&gt;=33,BN408&lt;=43),"33 a 43","Fuera de rango"))))))))</f>
        <v>1 a 11</v>
      </c>
      <c r="BP408" s="11" t="n">
        <f aca="false">IF(BO408="","",IF(BO408="-20 a -10",1,IF(BO408="-9,5 a 0,5",2,IF(BO408="1 a 11",3,IF(BO408="11,5 a 21,5",4,IF(BO408="22","NORMA",IF(BO408="22,5 a 32,5",5,IF(BO408="33 a 43",6,""))))))))</f>
        <v>3</v>
      </c>
      <c r="BQ408" s="9" t="n">
        <v>7</v>
      </c>
      <c r="BR408" s="10" t="str">
        <f aca="false">IF(BQ408="","",IF(AND(BQ408&gt;=-20,BQ408&lt;=-15),"-20 a -15",IF(AND(BQ408&gt;=-14.5,BQ408&lt;=-9.5),"-14,5 a -9,5",IF(AND(BQ408&gt;=-9,BQ408&lt;=-4),"-9 a -4",IF(AND(BQ408&gt;=-3.5,BQ408&lt;=2.5),"-3,5 a 2,5",IF(AND(BQ408&gt;=3,BQ408&lt;=8),"3 a 8",IF(AND(BQ408&gt;=8.5,BQ408&lt;=13.5),"8,5 a 13,5",IF(AND(BQ408&gt;=14,BQ408&lt;=17.5),"14 a 17,5",IF(BQ408=18,"18",IF(AND(BQ408&gt;=18.5,BQ408&lt;=23.5),"18,5 a 23,5",IF(AND(BQ408&gt;=24,BQ408&lt;=29),"24 a 29",IF(AND(BQ408&gt;=29.5,BQ408&lt;=34.5),"29,5 a 34,5",IF(AND(BQ408&gt;=35,BQ408&lt;=40),"35 a 40","Fuera de rango")))))))))))))</f>
        <v>3 a 8</v>
      </c>
      <c r="BS408" s="11" t="n">
        <f aca="false">IF(BR408="","",IF(BR408="-20 a -15",1,IF(BR408="-14,5 a -9,5",2,IF(BR408="-9 a -4",3,IF(BR408="-3,5 a 2,5",4,IF(BR408="3 a 8",5,IF(BR408="8,5 a 13,5",6,IF(BR408="14 a 17,5",7,IF(BR408="18","NORMA",IF(BR408="18,5 a 23,5",8,IF(BR408="24 a 29",9,IF(BR408="29,5 a 34,5",10,IF(BR408="35 a 40",11,"")))))))))))))</f>
        <v>5</v>
      </c>
      <c r="BT408" s="9" t="n">
        <v>0</v>
      </c>
      <c r="BU408" s="10" t="str">
        <f aca="false">IF(BT408="","",IF(AND(BT408&gt;=-20,BT408&lt;=-18),"-20 a -18",IF(AND(BT408&gt;=-17.5,BT408&lt;=-15.5),"-17,5 a -15,5",IF(AND(BT408&gt;=-15,BT408&lt;=-13),"-15 a -13",IF(AND(BT408&gt;=-12.5,BT408&lt;=-10.5),"-12,5 a -10,5",IF(AND(BT408&gt;=-10,BT408&lt;=-8),"-10 a -8",IF(AND(BT408&gt;=-7.5,BT408&lt;=-5.5),"-7,5 a -5,5",IF(AND(BT408&gt;=-5,BT408&lt;=-3),"-5 a -3",IF(AND(BT408&gt;=-2.5,BT408&lt;=-0.5),"-2,5 a -0,5",IF(BT408=0,"0",IF(AND(BT408&gt;=0.5,BT408&lt;=2.5),"0,5 a 2,5",IF(AND(BT408&gt;=3,BT408&lt;=5),"3 a 5",IF(AND(BT408&gt;=5.5,BT408&lt;=7.5),"5,5 a 7,5",IF(AND(BT408&gt;=8,BT408&lt;=10),"8 a 10",IF(AND(BT408&gt;=10.5,BT408&lt;=12.5),"10,5 a 12,5",IF(AND(BT408&gt;=13,BT408&lt;=15),"13 a 15",IF(AND(BT408&gt;=15.5,BT408&lt;=17.5),"15,5 a 17,5",IF(AND(BT408&gt;=18,BT408&lt;=20),"18 a 20","Fuera de rango"))))))))))))))))))</f>
        <v>0</v>
      </c>
      <c r="BV408" s="11" t="str">
        <f aca="false">IF(BT408="","",IF(BT408=0,"NORMA",IF(AND(BT408&gt;=-20,BT408&lt;=-18),2,IF(AND(BT408&gt;=-17.5,BT408&lt;=-15.5),2,IF(AND(BT408&gt;=-15,BT408&lt;=-13),3,IF(AND(BT408&gt;=-12.5,BT408&lt;=-10.5),4,IF(AND(BT408&gt;=-10,BT408&lt;=-8),5,IF(AND(BT408&gt;=-7.5,BT408&lt;=-5.5),6,IF(AND(BT408&gt;=-5,BT408&lt;=-3),7,IF(AND(BT408&gt;=-2.5,BT408&lt;=-0.5),8,IF(AND(BT408&gt;=0.5,BT408&lt;=2.5),9,IF(AND(BT408&gt;=3,BT408&lt;=5),10,IF(AND(BT408&gt;=5.5,BT408&lt;=7.5),11,IF(AND(BT408&gt;=8,BT408&lt;=10),12,IF(AND(BT408&gt;=10.5,BT408&lt;=12.5),13,IF(AND(BT408&gt;=13,BT408&lt;=15),14,IF(AND(BT408&gt;=15.5,BT408&lt;=17.5),15,IF(AND(BT408&gt;=18,BT408&lt;=20),16,"Fuera de rango"))))))))))))))))))</f>
        <v>NORMA</v>
      </c>
      <c r="BW408" s="9" t="n">
        <v>-10.25</v>
      </c>
      <c r="BX408" s="10" t="n">
        <f aca="false">18.5- (0.3*H408)</f>
        <v>15.2</v>
      </c>
      <c r="BY408" s="10" t="n">
        <f aca="false">(BW408)-(BX408)</f>
        <v>-25.45</v>
      </c>
      <c r="BZ408" s="10" t="str">
        <f aca="false">IF(BY408="","",IF(BY408&lt;-27.5,"De -30 a -28",IF(BY408&lt;-25,"De -27,5 a -25,5",IF(BY408&lt;-22.5,"De -25 a -23",IF(BY408&lt;-20,"De -22,5 a -20,5",IF(BY408&lt;-17.5,"De -20 a -18",IF(BY408&lt;-15,"De -17,5 a -15,5",IF(BY408&lt;-12.5,"De -15 a -13",IF(BY408&lt;-10,"De -12,5 a -10,5",IF(BY408&lt;-7.5,"De -10 a -8",IF(BY408&lt;-5,"De -7,5 a -5,5",IF(BY408&lt;-2.5,"De -5 a -3",IF(BY408&lt;0,"De -2,5 a -0,5",IF(BY408&lt;2.5,"De 0 a 2",IF(BY408&lt;5,"De 2,5 a 4,5",IF(BY408&lt;7.5,"De 5 a 7",IF(BY408&lt;10,"De 7,5 a 9,5",IF(BY408&lt;12.5,"De 10 a 12",IF(BY408&lt;15,"De 12,5 a 14,5",IF(BY408&lt;17.5,"De 15 a 17",IF(BY408&lt;20,"De 17,5 a 19,5",IF(BY408&lt;22.5,"De 20 a 22",IF(BY408&lt;25,"De 22,5 a 24,5",IF(BY408&lt;27.5,"De 25 a 27","De 27,5 a 30"))))))))))))))))))))))))</f>
        <v>De -27,5 a -25,5</v>
      </c>
      <c r="CA408" s="12" t="n">
        <f aca="false">IF(BY408="","",IF(BY408&lt;=-28,1,IF(BY408&lt;=-25.5,2,IF(BY408&lt;=-23,3,IF(BY408&lt;=-20.5,4,IF(BY408&lt;=-18,5,IF(BY408&lt;=-15.5,6,IF(BY408&lt;=-13,7,IF(BY408&lt;=-10.5,8,IF(BY408&lt;=-8,9,IF(BY408&lt;=-5.5,10,IF(BY408&lt;=-3,11,IF(BY408&lt;=-0.5,12,IF(BY408&lt;=2,13,IF(BY408&lt;=4.5,14,IF(BY408&lt;=7,15,IF(BY408&lt;=9.5,16,IF(BY408&lt;=12,17,IF(BY408&lt;=14.5,18,IF(BY408&lt;=17,19,IF(BY408&lt;=19.5,20,IF(BY408&lt;=22,21,IF(BY408&lt;=24.5,22,IF(BY408&lt;=27,23,IF(BY408&lt;=30,24,"Fuera de rango")))))))))))))))))))))))))</f>
        <v>3</v>
      </c>
      <c r="CB408" s="9" t="n">
        <v>-10</v>
      </c>
      <c r="CC408" s="10" t="n">
        <f aca="false">18.5- (0.3*H408)</f>
        <v>15.2</v>
      </c>
      <c r="CD408" s="10" t="n">
        <f aca="false">(CB408)-(CC408)</f>
        <v>-25.2</v>
      </c>
      <c r="CE408" s="10" t="str">
        <f aca="false">IF(CD408="","",IF(CD408&lt;-27.5,"De -30 a -28",IF(CD408&lt;-25,"De -27,5 a -25,5",IF(CD408&lt;-22.5,"De -25 a -23",IF(CD408&lt;-20,"De -22,5 a -20,5",IF(CD408&lt;-17.5,"De -20 a -18",IF(CD408&lt;-15,"De -17,5 a -15,5",IF(CD408&lt;-12.5,"De -15 a -13",IF(CD408&lt;-10,"De -12,5 a -10,5",IF(CD408&lt;-7.5,"De -10 a -8",IF(CD408&lt;-5,"De -7,5 a -5,5",IF(CD408&lt;-2.5,"De -5 a -3",IF(CD408&lt;0,"De -2,5 a -0,5",IF(CD408&lt;=2,"De 0 a 2",IF(CD408&lt;=4.5,"De 2,5 a 4,5",IF(CD408&lt;=7,"De 5 a 7",IF(CD408&lt;=9.5,"De 7,5 a 9,5",IF(CD408&lt;=12,"De 10 a 12",IF(CD408&lt;=14.5,"De 12,5 a 14,5",IF(CD408&lt;=17,"De 15 a 17",IF(CD408&lt;=19.5,"De 17,5 a 19,5",IF(CD408&lt;=22,"De 20 a 22",IF(CD408&lt;=24.5,"De 22,5 a 24,5",IF(CD408&lt;=27,"De 25 a 27","De 27,5 a 30"))))))))))))))))))))))))</f>
        <v>De -27,5 a -25,5</v>
      </c>
      <c r="CF408" s="12" t="n">
        <f aca="false">IF(CD408="","",IF(CD408&lt;-27.5,1,IF(CD408&lt;-25,2,IF(CD408&lt;-22.5,3,IF(CD408&lt;-20,4,IF(CD408&lt;-17.5,5,IF(CD408&lt;-15,6,IF(CD408&lt;-12.5,7,IF(CD408&lt;-10,8,IF(CD408&lt;-7.5,9,IF(CD408&lt;-5,10,IF(CD408&lt;-2.5,11,IF(CD408&lt;0,12,IF(CD408&lt;2.5,13,IF(CD408&lt;5,14,IF(CD408&lt;7.5,15,IF(CD408&lt;10,16,IF(CD408&lt;12.5,17,IF(CD408&lt;15,18,IF(CD408&lt;17.5,19,IF(CD408&lt;20,20,IF(CD408&lt;22.5,21,IF(CD408&lt;25,22,IF(CD408&lt;27.5,23,24))))))))))))))))))))))))</f>
        <v>2</v>
      </c>
      <c r="CG408" s="9" t="n">
        <v>-7.75</v>
      </c>
      <c r="CH408" s="10" t="str">
        <f aca="false">IF(CG408="","",IF(AND(CG408&gt;=-10,CG408&lt;=-9.5),"-10 a -9,5",IF(AND(CG408&gt;-9.5,CG408&lt;=-8.5),"-9 a -8,5",IF(AND(CG408&gt;-8.5,CG408&lt;=-7.5),"-8 a -7,5",IF(AND(CG408&gt;-7.5,CG408&lt;=-6.5),"-7 a -6,5",IF(AND(CG408&gt;-6.5,CG408&lt;=-5.5),"-6 a -5,5",IF(AND(CG408&gt;-5.5,CG408&lt;=-4.5),"-5 a -4,5",IF(AND(CG408&gt;-4.5,CG408&lt;=-3.5),"-4 a -3,5",IF(AND(CG408&gt;-3.5,CG408&lt;=-2.5),"-3 a -2,5",IF(CG408=-2.25,"-2,25",IF(AND(CG408&gt;-2.5,CG408&lt;=-1.5),"-2 a -1,5",IF(AND(CG408&gt;-1.5,CG408&lt;=-0.5),"-1 a -0,5",IF(AND(CG408&gt;-0.5,CG408&lt;=0.5),"0 a 0,5",IF(AND(CG408&gt;0.5,CG408&lt;=1.5),"1 a 1,5",IF(AND(CG408&gt;1.5,CG408&lt;=2.5),"2 a 2,5",IF(AND(CG408&gt;2.5,CG408&lt;=3.5),"3 a 3,5",IF(AND(CG408&gt;3.5,CG408&lt;=4.5),"4 a 4,5",IF(AND(CG408&gt;4.5,CG408&lt;=5.5),"5 a 5,5",IF(AND(CG408&gt;5.5,CG408&lt;=6.5),"6 a 6,5",IF(AND(CG408&gt;6.5,CG408&lt;=7.5),"7 a 7,5",IF(AND(CG408&gt;7.5,CG408&lt;=8.5),"8 a 8,5",IF(AND(CG408&gt;8.5,CG408&lt;=9.5),"9 a 9,5",IF(CG408&gt;=10,"10","Fuera de rango")))))))))))))))))))))))</f>
        <v>-8 a -7,5</v>
      </c>
      <c r="CI408" s="11" t="n">
        <f aca="false">IF(CG408="","",IF(CG408=-2.25,"NORMA",IF(CG408&lt;=-9.5,1,IF(CG408&lt;=-8.5,2,IF(CG408&lt;=-7.5,3,IF(CG408&lt;=-6.5,4,IF(CG408&lt;=-5.5,5,IF(CG408&lt;=-4.5,6,IF(CG408&lt;=-3.5,7,IF(CG408&lt;=-2.5,8,IF(CG408&lt;=-1.5,9,IF(CG408&lt;=-0.5,10,IF(CG408&lt;=0.5,11,IF(CG408&lt;=1.5,12,IF(CG408&lt;=2.5,13,IF(CG408&lt;=3.5,14,IF(CG408&lt;=4.5,15,IF(CG408&lt;=5.5,16,IF(CG408&lt;=6.5,17,IF(CG408&lt;=7.5,18,IF(CG408&lt;=8.5,19,IF(CG408&lt;=9.5,20,IF(CG408=10,21,"Fuera de rango")))))))))))))))))))))))</f>
        <v>3</v>
      </c>
      <c r="CJ408" s="9" t="n">
        <v>2.75</v>
      </c>
      <c r="CK408" s="10" t="str">
        <f aca="false">IF(CJ408="","",IF(AND(CJ408&gt;=-6,CJ408&lt;=-5.5),"-6 a -5,5",IF(AND(CJ408&gt;-5.5,CJ408&lt;=-4.5),"-5 a -4,5",IF(AND(CJ408&gt;-4.5,CJ408&lt;=-3.5),"-4 a -3,5",IF(AND(CJ408&gt;-3.5,CJ408&lt;=-2.5),"-3 a -2,5",IF(AND(CJ408&gt;-2.5,CJ408&lt;=-1.5),"-2 a -1,5",IF(AND(CJ408&gt;-1.5,CJ408&lt;=-0.5),"-1 a -0,5",IF(AND(CJ408&gt;-0.5,CJ408&lt;=0.5),"0 a 0,5",IF(AND(CJ408&gt;0.5,CJ408&lt;=1.5),"1 a 1,5",IF(AND(CJ408&gt;1.5,CJ408&lt;2.5),"2",IF(AND(CJ408&gt;=2.5,CJ408&lt;=3),"2,5 a 3",IF(AND(CJ408&gt;3,CJ408&lt;=4),"3,5 a 4",IF(AND(CJ408&gt;4,CJ408&lt;=5),"4,5 a 5",IF(AND(CJ408&gt;5,CJ408&lt;=6),"5,5 a 6",IF(AND(CJ408&gt;6,CJ408&lt;=7),"6,5 a 7",IF(AND(CJ408&gt;7,CJ408&lt;=8),"7,5 a 8",IF(AND(CJ408&gt;8,CJ408&lt;=9.5),"8,5 a 9,5",IF(CJ408=10,"10","Fuera de rango"))))))))))))))))))</f>
        <v>2,5 a 3</v>
      </c>
      <c r="CL408" s="11" t="n">
        <f aca="false">IF(CK408="","",IF(OR(CK408="-6 a -5,5",CK408="-6 - -5,5"),1,IF(OR(CK408="-5 a -4,5",CK408="-5 - -4,5"),2,IF(OR(CK408="-4 a -3,5",CK408="-4 - -3,5"),3,IF(OR(CK408="-3 a -2,5",CK408="-3 - -2,5"),4,IF(OR(CK408="-2 a -1,5",CK408="-2 - -1,5"),5,IF(OR(CK408="-1 a -0,5",CK408="-1 - -0,5"),6,IF(OR(CK408="0 a 0,5",CK408="0 - 0,5"),7,IF(OR(CK408="1 a 1,5",CK408="1 - 1,5"),8,IF(CK408="2","NORMA",IF(OR(CK408="2,5 a 3",CK408="2,5 - 3"),9,IF(OR(CK408="3,5 a 4",CK408="3,5 - 4"),10,IF(OR(CK408="4,5 a 5",CK408="4,5 - 5"),11,IF(OR(CK408="5,5 a 6",CK408="5,5 - 6"),12,IF(OR(CK408="6,5 a 7",CK408="6,5 - 7"),13,IF(OR(CK408="7,5 a 8",CK408="7,5 - 8"),14,IF(OR(CK408="8,5 a 9",CK408="8,5 - 9,5",CK408="9 a 9,5"),15,IF(CK408="10",15,IF(OR(CK408="0,5 a 1",CK408="0,5 - 1"),7,"Fuera de rango")))))))))))))))))))</f>
        <v>9</v>
      </c>
      <c r="CN408" s="10" t="str">
        <f aca="false">IF(CM408=0,"0", " ")</f>
        <v>0</v>
      </c>
      <c r="CO408" s="10" t="str">
        <f aca="false">IF(CM408&gt;0,"EME"," ")</f>
        <v> </v>
      </c>
      <c r="CQ408" s="10" t="str">
        <f aca="false">IF(CP408&gt;0,"0", " ")</f>
        <v> </v>
      </c>
      <c r="CR408" s="10" t="str">
        <f aca="false">IF(CP408&gt;0,"EME"," ")</f>
        <v> </v>
      </c>
      <c r="CS408" s="9" t="n">
        <v>1</v>
      </c>
      <c r="CV408" s="9" t="n">
        <v>1.25</v>
      </c>
      <c r="CY408" s="9" t="n">
        <v>0</v>
      </c>
      <c r="DB408" s="9" t="n">
        <v>0</v>
      </c>
      <c r="DC408" s="11" t="str">
        <f aca="false">IF(DB408&lt;0,"2"," ")</f>
        <v> </v>
      </c>
      <c r="DD408" s="11" t="str">
        <f aca="false">IF(DB408&lt;0,"MIO"," ")</f>
        <v> </v>
      </c>
      <c r="DE408" s="9" t="n">
        <v>-1</v>
      </c>
      <c r="DF408" s="10" t="str">
        <f aca="false">IF(DE408&lt;0,"3"," ")</f>
        <v>3</v>
      </c>
      <c r="DG408" s="10" t="str">
        <f aca="false">IF(DE408&lt;0,"AST"," ")</f>
        <v>AST</v>
      </c>
      <c r="DH408" s="9" t="n">
        <v>-0.75</v>
      </c>
      <c r="DI408" s="10" t="str">
        <f aca="false">IF(DH408&lt;0,"3"," ")</f>
        <v>3</v>
      </c>
      <c r="DJ408" s="10" t="str">
        <f aca="false">IF(DH408&lt;0,"AST"," ")</f>
        <v>AST</v>
      </c>
      <c r="DK408" s="9" t="n">
        <v>0</v>
      </c>
      <c r="DL408" s="10" t="str">
        <f aca="false">IF(DK408&gt;0,"4"," ")</f>
        <v> </v>
      </c>
      <c r="DM408" s="10" t="str">
        <f aca="false">IF(DK408&gt;0,"PRE"," ")</f>
        <v> </v>
      </c>
      <c r="DN408" s="9" t="n">
        <v>0</v>
      </c>
      <c r="DO408" s="10" t="str">
        <f aca="false">IF(DN408&gt;0,"4"," ")</f>
        <v> </v>
      </c>
      <c r="DP408" s="10" t="str">
        <f aca="false">IF(DN408&gt;0,"PRE"," ")</f>
        <v> </v>
      </c>
      <c r="DS408" s="12" t="str">
        <f aca="false">CONCATENATE(CO408,CU408,DA408,DG408,DM408)</f>
        <v> AST </v>
      </c>
      <c r="DT408" s="10" t="e">
        <f aca="false" t="array" ref="DT408">_xlfn.IFS(DS408="EME    ","0", DS408=" HIP   ","1", DS408="  MIO  ","2", DS408="   AST ","3", DS408="    PRE","4", DS408="EME   PRE","5", DS408=" HIP  PRE","6", DS408=" HIP AST ","7", DS408="  MIO PRE","8", DS408="  MIOAST ","9", DS408="   ASTPRE","10",DS408=" HIP ASTPRE","11", DS408="  MIOASTPRE","12", DS408="     ","0")</f>
        <v>#N/A</v>
      </c>
      <c r="DV408" s="1" t="e">
        <f aca="false" t="array" ref="DV408">_xlfn.IFS(DU408="SI","2", DU408="NO","1")</f>
        <v>#N/A</v>
      </c>
      <c r="DX408" s="11" t="str">
        <f aca="false">IF(DW408=0,"1","2")</f>
        <v>1</v>
      </c>
      <c r="DY408" s="11" t="str">
        <f aca="false" t="array" ref="DY408">_xlfn.IFS(DW408=0,"0", DW408=0.25, "1", DW408=0.5,"2", DW408=0.75,"3", DW408=1,"4",DW408=1.25,"5", DW408=1.5,"6", DW408=1.75,"7", DW408=2,"8")</f>
        <v>0</v>
      </c>
      <c r="EA408" s="11" t="str">
        <f aca="false">IF(DZ408=0,"1","2")</f>
        <v>1</v>
      </c>
      <c r="EB408" s="11" t="str">
        <f aca="false" t="array" ref="EB408">_xlfn.IFS(DZ408=0,"0", DZ408=0.25, "1", DZ408=0.5,"2", DZ408=0.75,"3", DZ408=1,"4",DZ408=1.25,"5", DZ408=1.5,"6", DZ408=1.75,"7", DZ408=2,"8")</f>
        <v>0</v>
      </c>
      <c r="ED408" s="10" t="str">
        <f aca="false">IF(EC408=0,"1","2")</f>
        <v>1</v>
      </c>
      <c r="EE408" s="11" t="str">
        <f aca="false" t="array" ref="EE408">_xlfn.IFS(EC408=0,"0", EC408=-0.25, "1", EC408=-0.5,"2", EC408=-0.75,"3", EC408=-1,"4",EC408=-1.25,"5", EC408=-1.5,"6", EC408=-1.75,"7", EC408=-2,"8", EC408=-2.25,"9",EC408=-2.5,"10", EC408=-2.75,"11", EC408=-3,"12", EC408=-3.25,"13", EC408=-3.5,"14", EC408=-3.75,"15",EC408=-4,"16")</f>
        <v>0</v>
      </c>
      <c r="EG408" s="10" t="str">
        <f aca="false">IF(EF408=0,"1","2")</f>
        <v>1</v>
      </c>
      <c r="EH408" s="11" t="str">
        <f aca="false" t="array" ref="EH408">_xlfn.IFS(EF408=0,"0", EF408=-0.25, "1", EF408=-0.5,"2", EF408=-0.75,"3", EF408=-1,"4",EF408=-1.25,"5", EF408=-1.5,"6", EF408=-1.75,"7", EF408=-2,"8", EF408=-2.25,"9",EF408=-2.5,"10", EF408=-2.75,"11", EF408=-3,"12", EF408=-3.25,"13", EF408=-3.5,"14", EF408=-3.75,"15",EF408=-4,"16")</f>
        <v>0</v>
      </c>
      <c r="EJ408" s="11" t="str">
        <f aca="false">IF(EI408=0,"1","2")</f>
        <v>1</v>
      </c>
      <c r="EK408" s="11" t="str">
        <f aca="false" t="array" ref="EK408">_xlfn.IFS(EI408=0,"0", EI408=-0.25, "1", EI408=-0.5,"2", EI408=-0.75,"3", EI408=-1,"4",EI408=-1.25,"5", EI408=-1.5,"6", EI408=-1.75,"7", EI408=-2,"8", EI408=-2.25,"9", EI408=-2.25,"9",EI408=-2.5,"10", EI408=-2.75,"11", EI408=-3,"12", EI408=-3.25,"13", EI408=-3.5,"14", EI408=-3.75,"15",EI408=-4,"16", EI408=0.25, "17", EI408=0.5, "18")</f>
        <v>0</v>
      </c>
      <c r="EM408" s="11" t="str">
        <f aca="false">IF(EL408=0,"1","2")</f>
        <v>1</v>
      </c>
      <c r="EN408" s="11" t="str">
        <f aca="false" t="array" ref="EN408">_xlfn.IFS(EL408=0.25,"17",EL408=0.5,"18", EL408=0,"0", EL408=-0.25, "1", EL408=-0.5,"2", EL408=-0.75,"3", EL408=-1,"4",EL408=-1.25,"5", EL408=-1.5,"6", EL408=-1.75,"7", EL408=-2,"8",EL408= -2.25,"9",EL408=-2.5,"10",EL408= -2.75,"11",EL408= -3,"12",EL408= -3.25,"13",EL408= -3.5,"14",EL408= -3.75,"15",EL408=-4,"16")</f>
        <v>0</v>
      </c>
      <c r="EP408" s="11" t="str">
        <f aca="false">IF(EO408=0,"1","2")</f>
        <v>1</v>
      </c>
      <c r="EQ408" s="11" t="str">
        <f aca="false" t="array" ref="EQ408">_xlfn.IFS(EO408=0,"0", EO408=0.25, "1", EO408=0.5,"2", EO408=0.75,"3", EO408=1,"4",EO408=1.25,"5", EO408=1.5,"6", EO408=1.75,"7", EO408=2,"8", EO408=2.25,"9", EO408=2.25,"9",EO408=2.5,"10", EO408=2.75,"11", EO408=3,"12", EO408=3.25,"13", EO408=3.5,"14", EO408=3.75,"15",EO408=4,"16", EO408=-0.25, "17", bq=-0.5, "18")</f>
        <v>0</v>
      </c>
      <c r="ES408" s="11" t="str">
        <f aca="false">IF(ER408=0,"1","2")</f>
        <v>1</v>
      </c>
      <c r="ET408" s="11" t="str">
        <f aca="false" t="array" ref="ET408">_xlfn.IFS(ER408=0,"0", ER408=0.25, "1", ER408=0.5,"2", ER408=0.75,"3", ER408=1,"4",ER408=1.25,"5", ER408=1.5,"6", ER408=1.75,"7", ER408=2,"8", ER408=2.25,"9", ER408=2.25,"9",ER408=2.5,"10", ER408=2.75,"11", ER408=3,"12", ER408=3.25,"13", ER408=3.5,"14", ER408=3.75,"15",ER408=4,"16", ER408=-0.25, "17", bq=-0.5, "18")</f>
        <v>0</v>
      </c>
      <c r="EV408" s="14" t="e">
        <f aca="false">VLOOKUP(EU408,LEYENDA!$G$2:$H$8,2,TRUE())</f>
        <v>#N/A</v>
      </c>
      <c r="EW408" s="14" t="e">
        <f aca="false" t="array" ref="EW408">_xlfn.IFS(EV408="0-5","1", EV408="6-12","2", EV408="13-18","3", EV408="19-24","4", EV408="25-36","5", EV408="37-48","6", EV408="49-60","7")</f>
        <v>#N/A</v>
      </c>
    </row>
    <row r="409" customFormat="false" ht="13.5" hidden="false" customHeight="false" outlineLevel="0" collapsed="false">
      <c r="A409" s="1" t="n">
        <v>131</v>
      </c>
      <c r="B409" s="2" t="n">
        <v>1</v>
      </c>
      <c r="C409" s="33" t="n">
        <v>45262</v>
      </c>
      <c r="E409" s="5" t="str">
        <f aca="false">VLOOKUP(A409,'286'!$A$3:$J$6279,10,FALSE())</f>
        <v>FERNÁNDEZ ÁLVARO, IGNACIO</v>
      </c>
      <c r="F409" s="4" t="str">
        <f aca="false">VLOOKUP(A409,'286'!$A$3:$I$1768,3,FALSE())</f>
        <v>FERALIG</v>
      </c>
      <c r="G409" s="6" t="n">
        <f aca="false">VLOOKUP(A409,'286'!$A$3:$I$1768,4,FALSE())</f>
        <v>30432</v>
      </c>
      <c r="H409" s="7" t="n">
        <f aca="false">YEAR(C409)-YEAR(G409)</f>
        <v>40</v>
      </c>
      <c r="I409" s="1" t="str">
        <f aca="false">VLOOKUP(H409,LEYENDA!$C$2:$D$6,2,TRUE())</f>
        <v>25-40</v>
      </c>
      <c r="J409" s="5" t="str">
        <f aca="false">VLOOKUP(A409,'286'!$A$3:$I$1768,7,FALSE())</f>
        <v>H</v>
      </c>
      <c r="K409" s="8" t="n">
        <f aca="false">VLOOKUP(A409,'286'!$A$3:$I$1768,2,FALSE())</f>
        <v>0</v>
      </c>
      <c r="L409" s="4" t="str">
        <f aca="false">VLOOKUP(A409,'286'!$A$3:$I$1768,8,FALSE())</f>
        <v>D</v>
      </c>
      <c r="M409" s="4" t="str">
        <f aca="false">VLOOKUP(A409,'286'!$A$3:$I$1768,9,FALSE())</f>
        <v>D</v>
      </c>
      <c r="N409" s="8" t="str">
        <f aca="false">IF(R409=O409, "MISMA","CONTRARIA")</f>
        <v>MISMA</v>
      </c>
      <c r="O409" s="8" t="str">
        <f aca="false" t="array" ref="O409">_xlfn.IFS(L409="D","1", L409="I","2")</f>
        <v>1</v>
      </c>
      <c r="P409" s="8" t="e">
        <f aca="false" t="array" ref="P409">_xlfn.IFS(K409="OD","1", K409="OI","2")</f>
        <v>#N/A</v>
      </c>
      <c r="Q409" s="1" t="str">
        <f aca="false" t="array" ref="Q409">_xlfn.IFS(J409="M","1", J409="H","2")</f>
        <v>2</v>
      </c>
      <c r="R409" s="8" t="str">
        <f aca="false" t="array" ref="R409">_xlfn.IFS(M409="D","1", M409="I","2")</f>
        <v>1</v>
      </c>
      <c r="S409" s="1" t="str">
        <f aca="false" t="array" ref="S409">_xlfn.IFS(N409="CONTRARIA", "1",N409= "MISMA","2")</f>
        <v>2</v>
      </c>
      <c r="T409" s="1" t="str">
        <f aca="false" t="array" ref="T409">_xlfn.IFS(I409="0-12","1", I409="13-24","2", I409="25-40","3", I409="41-60","4", I409="61-100","5")</f>
        <v>3</v>
      </c>
      <c r="U409" s="9" t="n">
        <v>-0.5</v>
      </c>
      <c r="V409" s="10" t="str">
        <f aca="false">IF(U409="","",IF(AND(U409&gt;=-9,U409&lt;=-6.5),"-9 a -6,5",IF(AND(U409&gt;=-6,U409&lt;=-3.5),"-6 a -3,5",IF(AND(U409&gt;=-3,U409&lt;=-1),"-3 a -1",IF(U409=-0.5,"-0,5",IF(AND(U409&gt;=0,U409&lt;=2.5),"0 a 2,5",IF(AND(U409&gt;=3,U409&lt;=5.5),"3 a 5,5",IF(AND(U409&gt;=6,U409&lt;=8.5),"6 a 8,5",IF(AND(U409&gt;=9,U409&lt;=20),"9 a 20","Fuera de rango")))))))))</f>
        <v>-0,5</v>
      </c>
      <c r="W409" s="11" t="str">
        <f aca="false">IF(V409="","",IF(V409="-9 a -6,5",2,IF(V409="-6 a -3,5",3,IF(V409="-3 a -1",4,IF(V409="-0,5","NORMA",IF(V409="0 a 2,5",5,IF(V409="3 a 5,5",6,IF(V409="6 a 8,5",7,IF(V409="9 a 20",8,"Fuera de rango")))))))))</f>
        <v>NORMA</v>
      </c>
      <c r="X409" s="9" t="n">
        <v>0</v>
      </c>
      <c r="Y409" s="11" t="str">
        <f aca="false">IF(X409="","",IF(AND(X409&gt;=0,X409&lt;=4),"0 a 4",IF(AND(X409&gt;=4.5,X409&lt;=8.5),"4,5 a 8,5",IF(X409=9,"9",IF(AND(X409&gt;=9.5,X409&lt;=13),"9,5 a 13",IF(AND(X409&gt;=13.5,X409&lt;=20),"13,5 a 20",IF(AND(X409&gt;=20.5,X409&lt;=35),"20,5 a 35","Fuera de rango")))))))</f>
        <v>0 a 4</v>
      </c>
      <c r="Z409" s="11" t="n">
        <f aca="false">IF(Y409="","",IF(Y409="0 a 4",1,IF(Y409="4,5 a 8,5",2,IF(Y409="9","NORMA",IF(Y409="9,5 a 13",3,IF(Y409="13,5 a 20",4,IF(Y409="20,5 a 35",5,"Fuera de rango")))))))</f>
        <v>1</v>
      </c>
      <c r="AA409" s="9" t="n">
        <v>12</v>
      </c>
      <c r="AB409" s="10" t="str">
        <f aca="false">IF(AA409="","",IF(AND(AA409&gt;=0,AA409&lt;=9),"0 a 9",IF(AND(AA409&gt;=9.5,AA409&lt;=18.5),"9,5 a 18,5",IF(AA409=19,"19",IF(AND(AA409&gt;=19.5,AA409&lt;=28),"19,5 a 28",IF(AND(AA409&gt;=28.5,AA409&lt;=40),"28,5 a 40","Fuera de rango"))))))</f>
        <v>9,5 a 18,5</v>
      </c>
      <c r="AC409" s="11" t="n">
        <f aca="false" t="array" ref="AC409">_xlfn.IFS(AB409="","",AB409="0 a 9",1,AB409="9,5 a 18,5",2,AB409="19","NORMA",AB409="19,5 a 28",3,AB409="28,5 a 40",4,TRUE(),"Fuera de rango")</f>
        <v>2</v>
      </c>
      <c r="AD409" s="9" t="n">
        <v>5</v>
      </c>
      <c r="AE409" s="10" t="str">
        <f aca="false">IF(AD409="","",IF(AND(AD409&gt;=-10,AD409&lt;=0),"De -10 a 0",IF(AND(AD409&gt;=0.5,AD409&lt;=9.5),"0,5 a 9,5",IF(AD409=10,"10",IF(AND(AD409&gt;=10.5,AD409&lt;=20),"10,5 a 20",IF(AND(AD409&gt;=20.5,AD409&lt;=40),"20,5 a 40","Fuera de rango"))))))</f>
        <v>0,5 a 9,5</v>
      </c>
      <c r="AF409" s="12" t="n">
        <f aca="false">IF(AD409="","",IF(AND(AD409&gt;=-10,AD409&lt;=0),1,IF(AND(AD409&gt;=0.5,AD409&lt;=9.5),2,IF(AD409=10,"NORMA",IF(AND(AD409&gt;=10.5,AD409&lt;=20),3,IF(AND(AD409&gt;=20.5,AD409&lt;=40),4,""))))))</f>
        <v>2</v>
      </c>
      <c r="AG409" s="9" t="n">
        <v>8</v>
      </c>
      <c r="AH409" s="10" t="str">
        <f aca="false">IF(AG409="","",IF(AND(AG409&gt;=0,AG409&lt;=4),"0 a 4",IF(AND(AG409&gt;=4.5,AG409&lt;=8.5),"4,5 a 8,5",IF(AG409=9,"9",IF(AND(AG409&gt;=9.5,AG409&lt;=13),"9,5 a 13",IF(AND(AG409&gt;=13.5,AG409&lt;=25),"13,5 a 25","Fuera de rango"))))))</f>
        <v>4,5 a 8,5</v>
      </c>
      <c r="AI409" s="10" t="n">
        <f aca="false">IF(AH409="","",IF(AH409="0 a 4",1,IF(AH409="4,5 a 8,5",2,IF(AH409="9","NORMA",IF(AH409="9,5 a 13",3,IF(AH409="13,5 a 25",4,""))))))</f>
        <v>2</v>
      </c>
      <c r="AJ409" s="9" t="n">
        <v>5</v>
      </c>
      <c r="AK409" s="10" t="str">
        <f aca="false">IF(AJ409="","",IF(AND(AJ409&gt;=-15,AJ409&lt;=-10.5),"-15 a -10,5",IF(AND(AJ409&gt;=-10,AJ409&lt;=-4),"-10 a -4",IF(AND(AJ409&gt;=-4.5,AJ409&lt;=0),"-4,5 a 0",IF(AND(AJ409&gt;=0.5,AJ409&lt;=4.5),"0,5 a 4,5",IF(AJ409=5,"5",IF(AND(AJ409&gt;=5.5,AJ409&lt;=10),"5,5 a 10",IF(AND(AJ409&gt;=10.5,AJ409&lt;=20),"10,5 a 20","Fuera de rango"))))))))</f>
        <v>5</v>
      </c>
      <c r="AL409" s="11" t="str">
        <f aca="false">IF(AK409="","",IF(AK409="-15 a -10,5",1,IF(AK409="-10 a -4",2,IF(AK409="-4,5 a 0",3,IF(AK409="0,5 a 4,5",4,IF(AK409="5","NORMA",IF(AK409="5,5 a 10",5,IF(AK409="10,5 a 20",6,"Error"))))))))</f>
        <v>NORMA</v>
      </c>
      <c r="AM409" s="9" t="n">
        <v>0</v>
      </c>
      <c r="AN409" s="10" t="str">
        <f aca="false">IF(AM409="","",IF(AND(AM409&gt;=-7.5,AM409&lt;=-5.5),"-7,5 a -5,5",IF(AND(AM409&gt;=-5,AM409&lt;=-3),"-5 a -3",IF(AND(AM409&gt;=-2.5,AM409&lt;=-0.5),"-2,5 a -0,5",IF(AM409=0,"0,00",IF(AND(AM409&gt;=0.5,AM409&lt;=2.5),"0,5 a 2,5",IF(AND(AM409&gt;=3,AM409&lt;=5),"3 a 5",IF(AND(AM409&gt;=5.5,AM409&lt;=7.5),"5,5 a 7,5",IF(AND(AM409&gt;=8,AM409&lt;=10),"8 a 10","Fuera de rango")))))))))</f>
        <v>0,00</v>
      </c>
      <c r="AO409" s="11" t="str">
        <f aca="false">IF(AN409="","",IF(AN409="-7,5 a -5,5",1,IF(AN409="-5 a -3",2,IF(AN409="-2,5 a -0,5",3,IF(AN409="0,00","NORMA",IF(AN409="0,5 a 2,5",4,IF(AN409="3 a 5",5,IF(AN409="5,5 a 7,5",6,IF(AN409="8 a 10",7,"Error")))))))))</f>
        <v>NORMA</v>
      </c>
      <c r="AP409" s="9" t="n">
        <v>-5</v>
      </c>
      <c r="AQ409" s="10" t="str">
        <f aca="false">IF(AP409="","",IF(AND(AP409&gt;=-20,AP409&lt;=-9.5),"-20 a -9,5",IF(AND(AP409&gt;=-9,AP409&lt;=-6.5),"-9 a -6,5",IF(AP409=-6,"-6",IF(AND(AP409&gt;=-5.5,AP409&lt;=-3),"-5,5 a -3",IF(AND(AP409&gt;=-2.5,AP409&lt;=0),"-2,5 a 0",IF(AND(AP409&gt;=0.5,AP409&lt;=3),"0,5 a 3",IF(AND(AP409&gt;=3.5,AP409&lt;=6),"3,5 a 6",IF(AND(AP409&gt;=6.5,AP409&lt;=9),"6,5 a 9",IF(AND(AP409&gt;=9.5,AP409&lt;=20),"9,5 a 20","Fuera de rango"))))))))))</f>
        <v>-5,5 a -3</v>
      </c>
      <c r="AR409" s="11" t="n">
        <f aca="false">IF(AQ409="","",IF(AQ409="-20 a -9,5",1,IF(AQ409="-9 a -6,5",2,IF(AQ409="-6","NORMA",IF(AQ409="-5,5 a -3",3,IF(AQ409="-2,5 a 0",4,IF(AQ409="0,5 a 3",5,IF(AQ409="3,5 a 6",6,IF(AQ409="6,5 a 9",7,IF(AQ409="9,5 a 20",8,""))))))))))</f>
        <v>3</v>
      </c>
      <c r="AS409" s="9" t="n">
        <v>5.5</v>
      </c>
      <c r="AT409" s="10" t="str">
        <f aca="false">IF(AS409="","",IF(AND(AS409&gt;=-16,AS409&lt;=-14),"-16 a -14",IF(AND(AS409&gt;=-13.5,AS409&lt;=-11.5),"-13,5 a -11,5",IF(AND(AS409&gt;=-11,AS409&lt;=-9),"-11 a -9",IF(AND(AS409&gt;=-8.5,AS409&lt;=-6.5),"-8,5 a -6,5",IF(AND(AS409&gt;=-6,AS409&lt;=-4),"-6 a -4",IF(AND(AS409&gt;=-3.5,AS409&lt;=-1.5),"-3,5 a -1,5",IF(AND(AS409&gt;=-1,AS409&lt;=1),"-1 a 1",IF(AND(AS409&gt;=1.5,AS409&lt;=3.5),"1,5 a 3,5",IF(AND(AS409&gt;=4,AS409&lt;=6),"4 a 6",IF(AND(AS409&gt;=6.5,AS409&lt;=8.5),"6,5 a 8,5",IF(AND(AS409&gt;=9,AS409&lt;=11),"9 a 11",IF(AND(AS409&gt;=11.5,AS409&lt;=13.5),"11,5 a 13,5",IF(AND(AS409&gt;=14,AS409&lt;=16),"14 a 16",IF(AND(AS409&gt;=16.5,AS409&lt;=18.5),"16,5 a 18,5",IF(AND(AS409&gt;=19,AS409&lt;=21),"19 a 21","Fuera de rango"))))))))))))))))</f>
        <v>4 a 6</v>
      </c>
      <c r="AU409" s="11" t="str">
        <f aca="false" t="array" ref="AU409">IF(AT409="","",_xlfn.IFS(AT409="-16 a -14",1,AT409="-13,5 a -11,5",2,AT409="-11 a -9",3,AT409="-8,5 a -6,5",4,AT409="-6 a -4",5,AT409="-3,5 a -1,5",6,AT409="-1 a 1",7,AT409="1,5 a 3,5",8,AT409="4 a 6","NORMA",AT409="6,5 a 8,5",9,AT409="9 a 11",10,AT409="11,5 a 13,5",11,AT409="14 a 16",12,AT409="16,5 a 18,5",13,AT409="19 a 21",14,TRUE(),""))</f>
        <v>NORMA</v>
      </c>
      <c r="AV409" s="9" t="n">
        <v>1.25</v>
      </c>
      <c r="AW409" s="10" t="str">
        <f aca="false">IF(AV409="","",IF(AND(AV409&gt;=-1,AV409&lt;=-0.5),"-1 a -0,5",IF(AND(AV409&gt;-0.5,AV409&lt;=0),"De -0,5 a 0",IF(AND(AV409&gt;=0.25,AV409&lt;=0.75),"0,25 a 0,75",IF(AND(AV409&gt;=1,AV409&lt;=1.5),"1 a 1,5",IF(AND(AV409&gt;=1.75,AV409&lt;=2.25),"1,75 a 2,25",IF(AND(AV409&gt;=2.5,AV409&lt;=3),"2,5 a 3",IF(AND(AV409&gt;=3.25,AV409&lt;=3.75),"3,25 a 3,75","Fuera de rango"))))))))</f>
        <v>1 a 1,5</v>
      </c>
      <c r="AX409" s="10" t="n">
        <f aca="false">IF(AW409="","",IF(OR(AW409="-1 a -0,5",AW409="-1 a -0.5"),1,IF(OR(AW409="De -0,5 a 0",AW409="-0,5 a 0",AW409="De -0.5 a 0"),2,IF(OR(AW409="0,25 a 0,75",AW409="0.25 a 0.75"),"NORMA",IF(OR(AW409="1 a 1,5",AW409="1 a 1.5"),3,IF(OR(AW409="1,75 a 2,25",AW409="1.75 a 2.25"),4,IF(OR(AW409="2,5 a 3",AW409="2.5 a 3"),5,IF(OR(AW409="3,25 a 3,75",AW409="3.25 a 3.75"),6,""))))))))</f>
        <v>3</v>
      </c>
      <c r="AY409" s="9" t="n">
        <v>-6</v>
      </c>
      <c r="AZ409" s="10" t="str">
        <f aca="false">IF(AY409="","",IF(AND(AY409&gt;=-20,AY409&lt;=-9.5),"-20 a -9,5",IF(AND(AY409&gt;=-9,AY409&lt;=-6.5),"-9 a -6,5",IF(AY409=-6,"-6",IF(AND(AY409&gt;=-5.5,AY409&lt;=-3),"-5,5 a -3",IF(AND(AY409&gt;=-2.5,AY409&lt;=0),"-2,5 a 0",IF(AND(AY409&gt;=0.5,AY409&lt;=3),"0,5 a 3",IF(AND(AY409&gt;=3.5,AY409&lt;=6),"3,5 a 6","Fuera de rango"))))))))</f>
        <v>-6</v>
      </c>
      <c r="BA409" s="11" t="str">
        <f aca="false">IF(AZ409="","",IF(AZ409="-20 a -9,5",1,IF(AZ409="-9 a -6,5",2,IF(AZ409="-6","NORMA",IF(AZ409="-5,5 a -3",3,IF(AZ409="-2,5 a 0",4,IF(AZ409="0,5 a 3",5,IF(AZ409="3,5 a 6",6,""))))))))</f>
        <v>NORMA</v>
      </c>
      <c r="BB409" s="9" t="n">
        <v>0</v>
      </c>
      <c r="BC409" s="10" t="str">
        <f aca="false" t="array" ref="BC409">IF(BB409="","",_xlfn.IFS(AND(BB409&gt;=0,BB409&lt;=2),"0 a 2",AND(BB409&gt;=2.5,BB409&lt;=4.5),"2,5 a 4,5",AND(BB409&gt;=5,BB409&lt;=7),"5 a 7",AND(BB409&gt;=7.5,BB409&lt;=9.5),"7,5 a 9,5",AND(BB409&gt;=10,BB409&lt;=12),"10 a 12",AND(BB409&gt;=12.5,BB409&lt;=14.5),"12,5 a 14,5",BB409=15,"15",AND(BB409&gt;=15.5,BB409&lt;=17.5),"15,5 a 17,5",AND(BB409&gt;=18,BB409&lt;=20),"18 a 20",AND(BB409&gt;=20.5,BB409&lt;=22.5),"20,5 a 22,5",AND(BB409&gt;=23,BB409&lt;=25),"23 a 25",TRUE(),"Fuera de rango"))</f>
        <v>0 a 2</v>
      </c>
      <c r="BD409" s="11" t="n">
        <f aca="false" t="array" ref="BD409">IF(BC409="","",_xlfn.IFS(BC409="0 a 2",1,BC409="2,5 a 4,5",2,BC409="5 a 7",3,BC409="7,5 a 9,5",4,BC409="10 a 12",5,BC409="12,5 a 14,5",6,BC409="15","NORMA",BC409="15,5 a 17,5",7,BC409="18 a 20",8,BC409="20,5 a 22,5",9,BC409="23 a 25",10,TRUE(),"Fuera de rango"))</f>
        <v>1</v>
      </c>
      <c r="BE409" s="9" t="n">
        <v>6</v>
      </c>
      <c r="BF409" s="10" t="str">
        <f aca="false">IF(BE409="","",IF(AND(BE409&gt;=-20,BE409&lt;=-10),"-20 a -10",IF(AND(BE409&gt;=-9.5,BE409&lt;=0.5),"-9,5 a 0,5",IF(AND(BE409&gt;=1,BE409&lt;=11),"1 a 11",IF(AND(BE409&gt;=11.5,BE409&lt;=20.5),"11,5 a 20,5",IF(BE409=21,"21",IF(AND(BE409&gt;=21.5,BE409&lt;=31.5),"21,5 a 31,5",IF(AND(BE409&gt;=32,BE409&lt;=42),"32 a 42","Fuera de rango"))))))))</f>
        <v>1 a 11</v>
      </c>
      <c r="BG409" s="11" t="n">
        <f aca="false">IF(BF409="","",IF(BF409="-20 a -10",1,IF(BF409="-9,5 a 0,5",2,IF(BF409="1 a 11",3,IF(BF409="11,5 a 20,5",4,IF(BF409="21","NORMA",IF(BF409="21,5 a 31,5",5,IF(BF409="32 a 42",6,""))))))))</f>
        <v>3</v>
      </c>
      <c r="BH409" s="9" t="n">
        <v>-6</v>
      </c>
      <c r="BI409" s="10" t="str">
        <f aca="false">IF(BH409="","",IF(AND(BH409&gt;=-20,BH409&lt;=-15),"-20 a -15",IF(AND(BH409&gt;=-14.5,BH409&lt;=-9.5),"-14,5 a -9,5",IF(AND(BH409&gt;=-9,BH409&lt;=-4),"-9 a -4",IF(AND(BH409&gt;=-3.5,BH409&lt;=2.5),"-3,5 a 2,5",IF(AND(BH409&gt;=3,BH409&lt;=8),"3 a 8",IF(AND(BH409&gt;=8.5,BH409&lt;=14.5),"8,5 a 14,5",IF(BH409=15,"15",IF(AND(BH409&gt;=15.5,BH409&lt;=20.5),"15,5 a 20,5",IF(AND(BH409&gt;=21,BH409&lt;=26),"21 a 26","Fuera de rango"))))))))))</f>
        <v>-9 a -4</v>
      </c>
      <c r="BJ409" s="11" t="n">
        <f aca="false">IF(BI409="","",IF(BI409="-20 a -15",1,IF(BI409="-14,5 a -9,5",2,IF(BI409="-9 a -4",3,IF(BI409="-3,5 a 2,5",4,IF(BI409="3 a 8",5,IF(BI409="8,5 a 14,5",6,IF(BI409="15","NORMA",IF(BI409="15,5 a 20,5",7,IF(BI409="21 a 26",8,IF(BI409="26,5 a 31,5",9,"")))))))))))</f>
        <v>3</v>
      </c>
      <c r="BK409" s="9" t="n">
        <v>12</v>
      </c>
      <c r="BL409" s="10" t="str">
        <f aca="false">IF(BK409="","",IF(AND(BK409&gt;=0,BK409&lt;=2),"0 - 2",IF(AND(BK409&gt;=2.5,BK409&lt;=4.5),"2,5 - 4,5",IF(AND(BK409&gt;=5,BK409&lt;=7),"5 - 7",IF(AND(BK409&gt;=7.5,BK409&lt;=9.5),"7,5 - 9,5",IF(AND(BK409&gt;=10,BK409&lt;=12),"10 - 12",IF(AND(BK409&gt;=12.5,BK409&lt;=13.5),"12,5 - 13,5",IF(BK409=14,"14",IF(AND(BK409&gt;=14.5,BK409&lt;=16.5),"14,5 - 16,5",IF(AND(BK409&gt;=17,BK409&lt;=19),"17 - 19",IF(AND(BK409&gt;=19.5,BK409&lt;=21.5),"19,5 - 21,5",IF(AND(BK409&gt;=22,BK409&lt;=24),"22 - 24",IF(AND(BK409&gt;=24.5,BK409&lt;=26.5),"24,5 - 26,5",IF(AND(BK409&gt;=27,BK409&lt;=29),"27 - 29",IF(AND(BK409&gt;=29.5,BK409&lt;=30),"29,5 - 30","Fuera de rango")))))))))))))))</f>
        <v>10 - 12</v>
      </c>
      <c r="BM409" s="11" t="n">
        <f aca="false">IF(BL409="","",IF(BL409="0 - 2",1,IF(BL409="2,5 - 4,5",2,IF(BL409="5 - 7",3,IF(BL409="7,5 - 9,5",4,IF(BL409="10 - 12",5,IF(BL409="12,5 - 13,5",6,IF(BL409="14","NORMA",IF(BL409="14,5 - 16,5",7,IF(BL409="17 - 19",8,IF(BL409="19,5 - 21,5",9,IF(BL409="22 - 24",10,IF(BL409="24,5 - 26,5",11,IF(BL409="27 - 29",12,IF(BL409="29,5 - 30",13,"")))))))))))))))</f>
        <v>5</v>
      </c>
      <c r="BN409" s="9" t="n">
        <v>18</v>
      </c>
      <c r="BO409" s="11" t="str">
        <f aca="false">IF(BN409="","",IF(AND(BN409&gt;=-20,BN409&lt;=-10),"-20 a -10",IF(AND(BN409&gt;=-9.5,BN409&lt;=0.5),"-9,5 a 0,5",IF(AND(BN409&gt;=1,BN409&lt;=11),"1 a 11",IF(AND(BN409&gt;=11.5,BN409&lt;=21.5),"11,5 a 21,5",IF(BN409=22,"22",IF(AND(BN409&gt;=22.5,BN409&lt;=32.5),"22,5 a 32,5",IF(AND(BN409&gt;=33,BN409&lt;=43),"33 a 43","Fuera de rango"))))))))</f>
        <v>11,5 a 21,5</v>
      </c>
      <c r="BP409" s="11" t="n">
        <f aca="false">IF(BO409="","",IF(BO409="-20 a -10",1,IF(BO409="-9,5 a 0,5",2,IF(BO409="1 a 11",3,IF(BO409="11,5 a 21,5",4,IF(BO409="22","NORMA",IF(BO409="22,5 a 32,5",5,IF(BO409="33 a 43",6,""))))))))</f>
        <v>4</v>
      </c>
      <c r="BQ409" s="9" t="n">
        <v>13</v>
      </c>
      <c r="BR409" s="10" t="str">
        <f aca="false">IF(BQ409="","",IF(AND(BQ409&gt;=-20,BQ409&lt;=-15),"-20 a -15",IF(AND(BQ409&gt;=-14.5,BQ409&lt;=-9.5),"-14,5 a -9,5",IF(AND(BQ409&gt;=-9,BQ409&lt;=-4),"-9 a -4",IF(AND(BQ409&gt;=-3.5,BQ409&lt;=2.5),"-3,5 a 2,5",IF(AND(BQ409&gt;=3,BQ409&lt;=8),"3 a 8",IF(AND(BQ409&gt;=8.5,BQ409&lt;=13.5),"8,5 a 13,5",IF(AND(BQ409&gt;=14,BQ409&lt;=17.5),"14 a 17,5",IF(BQ409=18,"18",IF(AND(BQ409&gt;=18.5,BQ409&lt;=23.5),"18,5 a 23,5",IF(AND(BQ409&gt;=24,BQ409&lt;=29),"24 a 29",IF(AND(BQ409&gt;=29.5,BQ409&lt;=34.5),"29,5 a 34,5",IF(AND(BQ409&gt;=35,BQ409&lt;=40),"35 a 40","Fuera de rango")))))))))))))</f>
        <v>8,5 a 13,5</v>
      </c>
      <c r="BS409" s="11" t="n">
        <f aca="false">IF(BR409="","",IF(BR409="-20 a -15",1,IF(BR409="-14,5 a -9,5",2,IF(BR409="-9 a -4",3,IF(BR409="-3,5 a 2,5",4,IF(BR409="3 a 8",5,IF(BR409="8,5 a 13,5",6,IF(BR409="14 a 17,5",7,IF(BR409="18","NORMA",IF(BR409="18,5 a 23,5",8,IF(BR409="24 a 29",9,IF(BR409="29,5 a 34,5",10,IF(BR409="35 a 40",11,"")))))))))))))</f>
        <v>6</v>
      </c>
      <c r="BT409" s="9" t="n">
        <v>0</v>
      </c>
      <c r="BU409" s="10" t="str">
        <f aca="false">IF(BT409="","",IF(AND(BT409&gt;=-20,BT409&lt;=-18),"-20 a -18",IF(AND(BT409&gt;=-17.5,BT409&lt;=-15.5),"-17,5 a -15,5",IF(AND(BT409&gt;=-15,BT409&lt;=-13),"-15 a -13",IF(AND(BT409&gt;=-12.5,BT409&lt;=-10.5),"-12,5 a -10,5",IF(AND(BT409&gt;=-10,BT409&lt;=-8),"-10 a -8",IF(AND(BT409&gt;=-7.5,BT409&lt;=-5.5),"-7,5 a -5,5",IF(AND(BT409&gt;=-5,BT409&lt;=-3),"-5 a -3",IF(AND(BT409&gt;=-2.5,BT409&lt;=-0.5),"-2,5 a -0,5",IF(BT409=0,"0",IF(AND(BT409&gt;=0.5,BT409&lt;=2.5),"0,5 a 2,5",IF(AND(BT409&gt;=3,BT409&lt;=5),"3 a 5",IF(AND(BT409&gt;=5.5,BT409&lt;=7.5),"5,5 a 7,5",IF(AND(BT409&gt;=8,BT409&lt;=10),"8 a 10",IF(AND(BT409&gt;=10.5,BT409&lt;=12.5),"10,5 a 12,5",IF(AND(BT409&gt;=13,BT409&lt;=15),"13 a 15",IF(AND(BT409&gt;=15.5,BT409&lt;=17.5),"15,5 a 17,5",IF(AND(BT409&gt;=18,BT409&lt;=20),"18 a 20","Fuera de rango"))))))))))))))))))</f>
        <v>0</v>
      </c>
      <c r="BV409" s="11" t="str">
        <f aca="false">IF(BT409="","",IF(BT409=0,"NORMA",IF(AND(BT409&gt;=-20,BT409&lt;=-18),2,IF(AND(BT409&gt;=-17.5,BT409&lt;=-15.5),2,IF(AND(BT409&gt;=-15,BT409&lt;=-13),3,IF(AND(BT409&gt;=-12.5,BT409&lt;=-10.5),4,IF(AND(BT409&gt;=-10,BT409&lt;=-8),5,IF(AND(BT409&gt;=-7.5,BT409&lt;=-5.5),6,IF(AND(BT409&gt;=-5,BT409&lt;=-3),7,IF(AND(BT409&gt;=-2.5,BT409&lt;=-0.5),8,IF(AND(BT409&gt;=0.5,BT409&lt;=2.5),9,IF(AND(BT409&gt;=3,BT409&lt;=5),10,IF(AND(BT409&gt;=5.5,BT409&lt;=7.5),11,IF(AND(BT409&gt;=8,BT409&lt;=10),12,IF(AND(BT409&gt;=10.5,BT409&lt;=12.5),13,IF(AND(BT409&gt;=13,BT409&lt;=15),14,IF(AND(BT409&gt;=15.5,BT409&lt;=17.5),15,IF(AND(BT409&gt;=18,BT409&lt;=20),16,"Fuera de rango"))))))))))))))))))</f>
        <v>NORMA</v>
      </c>
      <c r="BW409" s="9" t="n">
        <v>-5</v>
      </c>
      <c r="BX409" s="10" t="n">
        <f aca="false">18.5- (0.3*H409)</f>
        <v>6.5</v>
      </c>
      <c r="BY409" s="10" t="n">
        <f aca="false">(BW409)-(BX409)</f>
        <v>-11.5</v>
      </c>
      <c r="BZ409" s="10" t="str">
        <f aca="false">IF(BY409="","",IF(BY409&lt;-27.5,"De -30 a -28",IF(BY409&lt;-25,"De -27,5 a -25,5",IF(BY409&lt;-22.5,"De -25 a -23",IF(BY409&lt;-20,"De -22,5 a -20,5",IF(BY409&lt;-17.5,"De -20 a -18",IF(BY409&lt;-15,"De -17,5 a -15,5",IF(BY409&lt;-12.5,"De -15 a -13",IF(BY409&lt;-10,"De -12,5 a -10,5",IF(BY409&lt;-7.5,"De -10 a -8",IF(BY409&lt;-5,"De -7,5 a -5,5",IF(BY409&lt;-2.5,"De -5 a -3",IF(BY409&lt;0,"De -2,5 a -0,5",IF(BY409&lt;2.5,"De 0 a 2",IF(BY409&lt;5,"De 2,5 a 4,5",IF(BY409&lt;7.5,"De 5 a 7",IF(BY409&lt;10,"De 7,5 a 9,5",IF(BY409&lt;12.5,"De 10 a 12",IF(BY409&lt;15,"De 12,5 a 14,5",IF(BY409&lt;17.5,"De 15 a 17",IF(BY409&lt;20,"De 17,5 a 19,5",IF(BY409&lt;22.5,"De 20 a 22",IF(BY409&lt;25,"De 22,5 a 24,5",IF(BY409&lt;27.5,"De 25 a 27","De 27,5 a 30"))))))))))))))))))))))))</f>
        <v>De -12,5 a -10,5</v>
      </c>
      <c r="CA409" s="12" t="n">
        <f aca="false">IF(BY409="","",IF(BY409&lt;=-28,1,IF(BY409&lt;=-25.5,2,IF(BY409&lt;=-23,3,IF(BY409&lt;=-20.5,4,IF(BY409&lt;=-18,5,IF(BY409&lt;=-15.5,6,IF(BY409&lt;=-13,7,IF(BY409&lt;=-10.5,8,IF(BY409&lt;=-8,9,IF(BY409&lt;=-5.5,10,IF(BY409&lt;=-3,11,IF(BY409&lt;=-0.5,12,IF(BY409&lt;=2,13,IF(BY409&lt;=4.5,14,IF(BY409&lt;=7,15,IF(BY409&lt;=9.5,16,IF(BY409&lt;=12,17,IF(BY409&lt;=14.5,18,IF(BY409&lt;=17,19,IF(BY409&lt;=19.5,20,IF(BY409&lt;=22,21,IF(BY409&lt;=24.5,22,IF(BY409&lt;=27,23,IF(BY409&lt;=30,24,"Fuera de rango")))))))))))))))))))))))))</f>
        <v>8</v>
      </c>
      <c r="CB409" s="9" t="n">
        <v>-4.75</v>
      </c>
      <c r="CC409" s="10" t="n">
        <f aca="false">18.5- (0.3*H409)</f>
        <v>6.5</v>
      </c>
      <c r="CD409" s="10" t="n">
        <f aca="false">(CB409)-(CC409)</f>
        <v>-11.25</v>
      </c>
      <c r="CE409" s="10" t="str">
        <f aca="false">IF(CD409="","",IF(CD409&lt;-27.5,"De -30 a -28",IF(CD409&lt;-25,"De -27,5 a -25,5",IF(CD409&lt;-22.5,"De -25 a -23",IF(CD409&lt;-20,"De -22,5 a -20,5",IF(CD409&lt;-17.5,"De -20 a -18",IF(CD409&lt;-15,"De -17,5 a -15,5",IF(CD409&lt;-12.5,"De -15 a -13",IF(CD409&lt;-10,"De -12,5 a -10,5",IF(CD409&lt;-7.5,"De -10 a -8",IF(CD409&lt;-5,"De -7,5 a -5,5",IF(CD409&lt;-2.5,"De -5 a -3",IF(CD409&lt;0,"De -2,5 a -0,5",IF(CD409&lt;=2,"De 0 a 2",IF(CD409&lt;=4.5,"De 2,5 a 4,5",IF(CD409&lt;=7,"De 5 a 7",IF(CD409&lt;=9.5,"De 7,5 a 9,5",IF(CD409&lt;=12,"De 10 a 12",IF(CD409&lt;=14.5,"De 12,5 a 14,5",IF(CD409&lt;=17,"De 15 a 17",IF(CD409&lt;=19.5,"De 17,5 a 19,5",IF(CD409&lt;=22,"De 20 a 22",IF(CD409&lt;=24.5,"De 22,5 a 24,5",IF(CD409&lt;=27,"De 25 a 27","De 27,5 a 30"))))))))))))))))))))))))</f>
        <v>De -12,5 a -10,5</v>
      </c>
      <c r="CF409" s="12" t="n">
        <f aca="false">IF(CD409="","",IF(CD409&lt;-27.5,1,IF(CD409&lt;-25,2,IF(CD409&lt;-22.5,3,IF(CD409&lt;-20,4,IF(CD409&lt;-17.5,5,IF(CD409&lt;-15,6,IF(CD409&lt;-12.5,7,IF(CD409&lt;-10,8,IF(CD409&lt;-7.5,9,IF(CD409&lt;-5,10,IF(CD409&lt;-2.5,11,IF(CD409&lt;0,12,IF(CD409&lt;2.5,13,IF(CD409&lt;5,14,IF(CD409&lt;7.5,15,IF(CD409&lt;10,16,IF(CD409&lt;12.5,17,IF(CD409&lt;15,18,IF(CD409&lt;17.5,19,IF(CD409&lt;20,20,IF(CD409&lt;22.5,21,IF(CD409&lt;25,22,IF(CD409&lt;27.5,23,24))))))))))))))))))))))))</f>
        <v>8</v>
      </c>
      <c r="CG409" s="9" t="n">
        <v>-3</v>
      </c>
      <c r="CH409" s="10" t="str">
        <f aca="false">IF(CG409="","",IF(AND(CG409&gt;=-10,CG409&lt;=-9.5),"-10 a -9,5",IF(AND(CG409&gt;-9.5,CG409&lt;=-8.5),"-9 a -8,5",IF(AND(CG409&gt;-8.5,CG409&lt;=-7.5),"-8 a -7,5",IF(AND(CG409&gt;-7.5,CG409&lt;=-6.5),"-7 a -6,5",IF(AND(CG409&gt;-6.5,CG409&lt;=-5.5),"-6 a -5,5",IF(AND(CG409&gt;-5.5,CG409&lt;=-4.5),"-5 a -4,5",IF(AND(CG409&gt;-4.5,CG409&lt;=-3.5),"-4 a -3,5",IF(AND(CG409&gt;-3.5,CG409&lt;=-2.5),"-3 a -2,5",IF(CG409=-2.25,"-2,25",IF(AND(CG409&gt;-2.5,CG409&lt;=-1.5),"-2 a -1,5",IF(AND(CG409&gt;-1.5,CG409&lt;=-0.5),"-1 a -0,5",IF(AND(CG409&gt;-0.5,CG409&lt;=0.5),"0 a 0,5",IF(AND(CG409&gt;0.5,CG409&lt;=1.5),"1 a 1,5",IF(AND(CG409&gt;1.5,CG409&lt;=2.5),"2 a 2,5",IF(AND(CG409&gt;2.5,CG409&lt;=3.5),"3 a 3,5",IF(AND(CG409&gt;3.5,CG409&lt;=4.5),"4 a 4,5",IF(AND(CG409&gt;4.5,CG409&lt;=5.5),"5 a 5,5",IF(AND(CG409&gt;5.5,CG409&lt;=6.5),"6 a 6,5",IF(AND(CG409&gt;6.5,CG409&lt;=7.5),"7 a 7,5",IF(AND(CG409&gt;7.5,CG409&lt;=8.5),"8 a 8,5",IF(AND(CG409&gt;8.5,CG409&lt;=9.5),"9 a 9,5",IF(CG409&gt;=10,"10","Fuera de rango")))))))))))))))))))))))</f>
        <v>-3 a -2,5</v>
      </c>
      <c r="CI409" s="11" t="n">
        <f aca="false">IF(CG409="","",IF(CG409=-2.25,"NORMA",IF(CG409&lt;=-9.5,1,IF(CG409&lt;=-8.5,2,IF(CG409&lt;=-7.5,3,IF(CG409&lt;=-6.5,4,IF(CG409&lt;=-5.5,5,IF(CG409&lt;=-4.5,6,IF(CG409&lt;=-3.5,7,IF(CG409&lt;=-2.5,8,IF(CG409&lt;=-1.5,9,IF(CG409&lt;=-0.5,10,IF(CG409&lt;=0.5,11,IF(CG409&lt;=1.5,12,IF(CG409&lt;=2.5,13,IF(CG409&lt;=3.5,14,IF(CG409&lt;=4.5,15,IF(CG409&lt;=5.5,16,IF(CG409&lt;=6.5,17,IF(CG409&lt;=7.5,18,IF(CG409&lt;=8.5,19,IF(CG409&lt;=9.5,20,IF(CG409=10,21,"Fuera de rango")))))))))))))))))))))))</f>
        <v>8</v>
      </c>
      <c r="CJ409" s="9" t="n">
        <v>1</v>
      </c>
      <c r="CK409" s="10" t="str">
        <f aca="false">IF(CJ409="","",IF(AND(CJ409&gt;=-6,CJ409&lt;=-5.5),"-6 a -5,5",IF(AND(CJ409&gt;-5.5,CJ409&lt;=-4.5),"-5 a -4,5",IF(AND(CJ409&gt;-4.5,CJ409&lt;=-3.5),"-4 a -3,5",IF(AND(CJ409&gt;-3.5,CJ409&lt;=-2.5),"-3 a -2,5",IF(AND(CJ409&gt;-2.5,CJ409&lt;=-1.5),"-2 a -1,5",IF(AND(CJ409&gt;-1.5,CJ409&lt;=-0.5),"-1 a -0,5",IF(AND(CJ409&gt;-0.5,CJ409&lt;=0.5),"0 a 0,5",IF(AND(CJ409&gt;0.5,CJ409&lt;=1.5),"1 a 1,5",IF(AND(CJ409&gt;1.5,CJ409&lt;2.5),"2",IF(AND(CJ409&gt;=2.5,CJ409&lt;=3),"2,5 a 3",IF(AND(CJ409&gt;3,CJ409&lt;=4),"3,5 a 4",IF(AND(CJ409&gt;4,CJ409&lt;=5),"4,5 a 5",IF(AND(CJ409&gt;5,CJ409&lt;=6),"5,5 a 6",IF(AND(CJ409&gt;6,CJ409&lt;=7),"6,5 a 7",IF(AND(CJ409&gt;7,CJ409&lt;=8),"7,5 a 8",IF(AND(CJ409&gt;8,CJ409&lt;=9.5),"8,5 a 9,5",IF(CJ409=10,"10","Fuera de rango"))))))))))))))))))</f>
        <v>1 a 1,5</v>
      </c>
      <c r="CL409" s="11" t="n">
        <f aca="false">IF(CK409="","",IF(OR(CK409="-6 a -5,5",CK409="-6 - -5,5"),1,IF(OR(CK409="-5 a -4,5",CK409="-5 - -4,5"),2,IF(OR(CK409="-4 a -3,5",CK409="-4 - -3,5"),3,IF(OR(CK409="-3 a -2,5",CK409="-3 - -2,5"),4,IF(OR(CK409="-2 a -1,5",CK409="-2 - -1,5"),5,IF(OR(CK409="-1 a -0,5",CK409="-1 - -0,5"),6,IF(OR(CK409="0 a 0,5",CK409="0 - 0,5"),7,IF(OR(CK409="1 a 1,5",CK409="1 - 1,5"),8,IF(CK409="2","NORMA",IF(OR(CK409="2,5 a 3",CK409="2,5 - 3"),9,IF(OR(CK409="3,5 a 4",CK409="3,5 - 4"),10,IF(OR(CK409="4,5 a 5",CK409="4,5 - 5"),11,IF(OR(CK409="5,5 a 6",CK409="5,5 - 6"),12,IF(OR(CK409="6,5 a 7",CK409="6,5 - 7"),13,IF(OR(CK409="7,5 a 8",CK409="7,5 - 8"),14,IF(OR(CK409="8,5 a 9",CK409="8,5 - 9,5",CK409="9 a 9,5"),15,IF(CK409="10",15,IF(OR(CK409="0,5 a 1",CK409="0,5 - 1"),7,"Fuera de rango")))))))))))))))))))</f>
        <v>8</v>
      </c>
      <c r="CN409" s="10" t="str">
        <f aca="false">IF(CM409=0,"0", " ")</f>
        <v>0</v>
      </c>
      <c r="CO409" s="10" t="str">
        <f aca="false">IF(CM409&gt;0,"EME"," ")</f>
        <v> </v>
      </c>
      <c r="CQ409" s="10" t="str">
        <f aca="false">IF(CP409&gt;0,"0", " ")</f>
        <v> </v>
      </c>
      <c r="CR409" s="10" t="str">
        <f aca="false">IF(CP409&gt;0,"EME"," ")</f>
        <v> </v>
      </c>
      <c r="CS409" s="9" t="n">
        <v>0</v>
      </c>
      <c r="CV409" s="9" t="n">
        <v>0</v>
      </c>
      <c r="CY409" s="9" t="n">
        <v>0</v>
      </c>
      <c r="DB409" s="9" t="n">
        <v>0</v>
      </c>
      <c r="DC409" s="11" t="str">
        <f aca="false">IF(DB409&lt;0,"2"," ")</f>
        <v> </v>
      </c>
      <c r="DD409" s="11" t="str">
        <f aca="false">IF(DB409&lt;0,"MIO"," ")</f>
        <v> </v>
      </c>
      <c r="DE409" s="9" t="n">
        <v>-0.25</v>
      </c>
      <c r="DF409" s="10" t="str">
        <f aca="false">IF(DE409&lt;0,"3"," ")</f>
        <v>3</v>
      </c>
      <c r="DG409" s="10" t="str">
        <f aca="false">IF(DE409&lt;0,"AST"," ")</f>
        <v>AST</v>
      </c>
      <c r="DH409" s="9" t="n">
        <v>0</v>
      </c>
      <c r="DI409" s="10" t="str">
        <f aca="false">IF(DH409&lt;0,"3"," ")</f>
        <v> </v>
      </c>
      <c r="DJ409" s="10" t="str">
        <f aca="false">IF(DH409&lt;0,"AST"," ")</f>
        <v> </v>
      </c>
      <c r="DK409" s="9" t="n">
        <v>0.5</v>
      </c>
      <c r="DL409" s="10" t="str">
        <f aca="false">IF(DK409&gt;0,"4"," ")</f>
        <v>4</v>
      </c>
      <c r="DM409" s="10" t="str">
        <f aca="false">IF(DK409&gt;0,"PRE"," ")</f>
        <v>PRE</v>
      </c>
      <c r="DN409" s="9" t="n">
        <v>0.5</v>
      </c>
      <c r="DO409" s="10" t="str">
        <f aca="false">IF(DN409&gt;0,"4"," ")</f>
        <v>4</v>
      </c>
      <c r="DP409" s="10" t="str">
        <f aca="false">IF(DN409&gt;0,"PRE"," ")</f>
        <v>PRE</v>
      </c>
      <c r="DS409" s="12" t="str">
        <f aca="false">CONCATENATE(CO409,CU409,DA409,DG409,DM409)</f>
        <v> ASTPRE</v>
      </c>
      <c r="DT409" s="10" t="e">
        <f aca="false" t="array" ref="DT409">_xlfn.IFS(DS409="EME    ","0", DS409=" HIP   ","1", DS409="  MIO  ","2", DS409="   AST ","3", DS409="    PRE","4", DS409="EME   PRE","5", DS409=" HIP  PRE","6", DS409=" HIP AST ","7", DS409="  MIO PRE","8", DS409="  MIOAST ","9", DS409="   ASTPRE","10",DS409=" HIP ASTPRE","11", DS409="  MIOASTPRE","12", DS409="     ","0")</f>
        <v>#N/A</v>
      </c>
      <c r="DV409" s="1" t="e">
        <f aca="false" t="array" ref="DV409">_xlfn.IFS(DU409="SI","2", DU409="NO","1")</f>
        <v>#N/A</v>
      </c>
      <c r="DX409" s="11" t="str">
        <f aca="false">IF(DW409=0,"1","2")</f>
        <v>1</v>
      </c>
      <c r="DY409" s="11" t="str">
        <f aca="false" t="array" ref="DY409">_xlfn.IFS(DW409=0,"0", DW409=0.25, "1", DW409=0.5,"2", DW409=0.75,"3", DW409=1,"4",DW409=1.25,"5", DW409=1.5,"6", DW409=1.75,"7", DW409=2,"8")</f>
        <v>0</v>
      </c>
      <c r="EA409" s="11" t="str">
        <f aca="false">IF(DZ409=0,"1","2")</f>
        <v>1</v>
      </c>
      <c r="EB409" s="11" t="str">
        <f aca="false" t="array" ref="EB409">_xlfn.IFS(DZ409=0,"0", DZ409=0.25, "1", DZ409=0.5,"2", DZ409=0.75,"3", DZ409=1,"4",DZ409=1.25,"5", DZ409=1.5,"6", DZ409=1.75,"7", DZ409=2,"8")</f>
        <v>0</v>
      </c>
      <c r="ED409" s="10" t="str">
        <f aca="false">IF(EC409=0,"1","2")</f>
        <v>1</v>
      </c>
      <c r="EE409" s="11" t="str">
        <f aca="false" t="array" ref="EE409">_xlfn.IFS(EC409=0,"0", EC409=-0.25, "1", EC409=-0.5,"2", EC409=-0.75,"3", EC409=-1,"4",EC409=-1.25,"5", EC409=-1.5,"6", EC409=-1.75,"7", EC409=-2,"8", EC409=-2.25,"9",EC409=-2.5,"10", EC409=-2.75,"11", EC409=-3,"12", EC409=-3.25,"13", EC409=-3.5,"14", EC409=-3.75,"15",EC409=-4,"16")</f>
        <v>0</v>
      </c>
      <c r="EG409" s="10" t="str">
        <f aca="false">IF(EF409=0,"1","2")</f>
        <v>1</v>
      </c>
      <c r="EH409" s="11" t="str">
        <f aca="false" t="array" ref="EH409">_xlfn.IFS(EF409=0,"0", EF409=-0.25, "1", EF409=-0.5,"2", EF409=-0.75,"3", EF409=-1,"4",EF409=-1.25,"5", EF409=-1.5,"6", EF409=-1.75,"7", EF409=-2,"8", EF409=-2.25,"9",EF409=-2.5,"10", EF409=-2.75,"11", EF409=-3,"12", EF409=-3.25,"13", EF409=-3.5,"14", EF409=-3.75,"15",EF409=-4,"16")</f>
        <v>0</v>
      </c>
      <c r="EJ409" s="11" t="str">
        <f aca="false">IF(EI409=0,"1","2")</f>
        <v>1</v>
      </c>
      <c r="EK409" s="11" t="str">
        <f aca="false" t="array" ref="EK409">_xlfn.IFS(EI409=0,"0", EI409=-0.25, "1", EI409=-0.5,"2", EI409=-0.75,"3", EI409=-1,"4",EI409=-1.25,"5", EI409=-1.5,"6", EI409=-1.75,"7", EI409=-2,"8", EI409=-2.25,"9", EI409=-2.25,"9",EI409=-2.5,"10", EI409=-2.75,"11", EI409=-3,"12", EI409=-3.25,"13", EI409=-3.5,"14", EI409=-3.75,"15",EI409=-4,"16", EI409=0.25, "17", EI409=0.5, "18")</f>
        <v>0</v>
      </c>
      <c r="EM409" s="11" t="str">
        <f aca="false">IF(EL409=0,"1","2")</f>
        <v>1</v>
      </c>
      <c r="EN409" s="11" t="str">
        <f aca="false" t="array" ref="EN409">_xlfn.IFS(EL409=0.25,"17",EL409=0.5,"18", EL409=0,"0", EL409=-0.25, "1", EL409=-0.5,"2", EL409=-0.75,"3", EL409=-1,"4",EL409=-1.25,"5", EL409=-1.5,"6", EL409=-1.75,"7", EL409=-2,"8",EL409= -2.25,"9",EL409=-2.5,"10",EL409= -2.75,"11",EL409= -3,"12",EL409= -3.25,"13",EL409= -3.5,"14",EL409= -3.75,"15",EL409=-4,"16")</f>
        <v>0</v>
      </c>
      <c r="EP409" s="11" t="str">
        <f aca="false">IF(EO409=0,"1","2")</f>
        <v>1</v>
      </c>
      <c r="EQ409" s="11" t="str">
        <f aca="false" t="array" ref="EQ409">_xlfn.IFS(EO409=0,"0", EO409=0.25, "1", EO409=0.5,"2", EO409=0.75,"3", EO409=1,"4",EO409=1.25,"5", EO409=1.5,"6", EO409=1.75,"7", EO409=2,"8", EO409=2.25,"9", EO409=2.25,"9",EO409=2.5,"10", EO409=2.75,"11", EO409=3,"12", EO409=3.25,"13", EO409=3.5,"14", EO409=3.75,"15",EO409=4,"16", EO409=-0.25, "17", bq=-0.5, "18")</f>
        <v>0</v>
      </c>
      <c r="ES409" s="11" t="str">
        <f aca="false">IF(ER409=0,"1","2")</f>
        <v>1</v>
      </c>
      <c r="ET409" s="11" t="str">
        <f aca="false" t="array" ref="ET409">_xlfn.IFS(ER409=0,"0", ER409=0.25, "1", ER409=0.5,"2", ER409=0.75,"3", ER409=1,"4",ER409=1.25,"5", ER409=1.5,"6", ER409=1.75,"7", ER409=2,"8", ER409=2.25,"9", ER409=2.25,"9",ER409=2.5,"10", ER409=2.75,"11", ER409=3,"12", ER409=3.25,"13", ER409=3.5,"14", ER409=3.75,"15",ER409=4,"16", ER409=-0.25, "17", bq=-0.5, "18")</f>
        <v>0</v>
      </c>
      <c r="EV409" s="14" t="e">
        <f aca="false">VLOOKUP(EU409,LEYENDA!$G$2:$H$8,2,TRUE())</f>
        <v>#N/A</v>
      </c>
      <c r="EW409" s="14" t="e">
        <f aca="false" t="array" ref="EW409">_xlfn.IFS(EV409="0-5","1", EV409="6-12","2", EV409="13-18","3", EV409="19-24","4", EV409="25-36","5", EV409="37-48","6", EV409="49-60","7")</f>
        <v>#N/A</v>
      </c>
    </row>
    <row r="410" customFormat="false" ht="13.5" hidden="false" customHeight="false" outlineLevel="0" collapsed="false">
      <c r="A410" s="1" t="n">
        <v>132</v>
      </c>
      <c r="B410" s="2" t="n">
        <v>1</v>
      </c>
      <c r="C410" s="33" t="n">
        <v>45293</v>
      </c>
      <c r="E410" s="5" t="str">
        <f aca="false">VLOOKUP(A410,'286'!$A$3:$J$6279,10,FALSE())</f>
        <v>FERNÁNDEZ GOLMAYO, CARMEN</v>
      </c>
      <c r="F410" s="4" t="str">
        <f aca="false">VLOOKUP(A410,'286'!$A$3:$I$1768,3,FALSE())</f>
        <v>FERGOLCAR</v>
      </c>
      <c r="G410" s="6" t="n">
        <f aca="false">VLOOKUP(A410,'286'!$A$3:$I$1768,4,FALSE())</f>
        <v>42391</v>
      </c>
      <c r="H410" s="7" t="n">
        <f aca="false">YEAR(C410)-YEAR(G410)</f>
        <v>8</v>
      </c>
      <c r="I410" s="1" t="str">
        <f aca="false">VLOOKUP(H410,LEYENDA!$C$2:$D$6,2,TRUE())</f>
        <v>0-12</v>
      </c>
      <c r="J410" s="5" t="str">
        <f aca="false">VLOOKUP(A410,'286'!$A$3:$I$1768,7,FALSE())</f>
        <v>M</v>
      </c>
      <c r="K410" s="8" t="n">
        <f aca="false">VLOOKUP(A410,'286'!$A$3:$I$1768,2,FALSE())</f>
        <v>0</v>
      </c>
      <c r="L410" s="4" t="str">
        <f aca="false">VLOOKUP(A410,'286'!$A$3:$I$1768,8,FALSE())</f>
        <v>D</v>
      </c>
      <c r="M410" s="4" t="str">
        <f aca="false">VLOOKUP(A410,'286'!$A$3:$I$1768,9,FALSE())</f>
        <v>I</v>
      </c>
      <c r="N410" s="8" t="str">
        <f aca="false">IF(R410=O410, "MISMA","CONTRARIA")</f>
        <v>CONTRARIA</v>
      </c>
      <c r="O410" s="8" t="str">
        <f aca="false" t="array" ref="O410">_xlfn.IFS(L410="D","1", L410="I","2")</f>
        <v>1</v>
      </c>
      <c r="P410" s="8" t="e">
        <f aca="false" t="array" ref="P410">_xlfn.IFS(K410="OD","1", K410="OI","2")</f>
        <v>#N/A</v>
      </c>
      <c r="Q410" s="1" t="str">
        <f aca="false" t="array" ref="Q410">_xlfn.IFS(J410="M","1", J410="H","2")</f>
        <v>1</v>
      </c>
      <c r="R410" s="8" t="str">
        <f aca="false" t="array" ref="R410">_xlfn.IFS(M410="D","1", M410="I","2")</f>
        <v>2</v>
      </c>
      <c r="S410" s="1" t="str">
        <f aca="false" t="array" ref="S410">_xlfn.IFS(N410="CONTRARIA", "1",N410= "MISMA","2")</f>
        <v>1</v>
      </c>
      <c r="T410" s="1" t="str">
        <f aca="false" t="array" ref="T410">_xlfn.IFS(I410="0-12","1", I410="13-24","2", I410="25-40","3", I410="41-60","4", I410="61-100","5")</f>
        <v>1</v>
      </c>
      <c r="U410" s="9" t="n">
        <v>-2</v>
      </c>
      <c r="V410" s="10" t="str">
        <f aca="false">IF(U410="","",IF(AND(U410&gt;=-9,U410&lt;=-6.5),"-9 a -6,5",IF(AND(U410&gt;=-6,U410&lt;=-3.5),"-6 a -3,5",IF(AND(U410&gt;=-3,U410&lt;=-1),"-3 a -1",IF(U410=-0.5,"-0,5",IF(AND(U410&gt;=0,U410&lt;=2.5),"0 a 2,5",IF(AND(U410&gt;=3,U410&lt;=5.5),"3 a 5,5",IF(AND(U410&gt;=6,U410&lt;=8.5),"6 a 8,5",IF(AND(U410&gt;=9,U410&lt;=20),"9 a 20","Fuera de rango")))))))))</f>
        <v>-3 a -1</v>
      </c>
      <c r="W410" s="11" t="n">
        <f aca="false">IF(V410="","",IF(V410="-9 a -6,5",2,IF(V410="-6 a -3,5",3,IF(V410="-3 a -1",4,IF(V410="-0,5","NORMA",IF(V410="0 a 2,5",5,IF(V410="3 a 5,5",6,IF(V410="6 a 8,5",7,IF(V410="9 a 20",8,"Fuera de rango")))))))))</f>
        <v>4</v>
      </c>
      <c r="X410" s="9" t="n">
        <v>11</v>
      </c>
      <c r="Y410" s="11" t="str">
        <f aca="false">IF(X410="","",IF(AND(X410&gt;=0,X410&lt;=4),"0 a 4",IF(AND(X410&gt;=4.5,X410&lt;=8.5),"4,5 a 8,5",IF(X410=9,"9",IF(AND(X410&gt;=9.5,X410&lt;=13),"9,5 a 13",IF(AND(X410&gt;=13.5,X410&lt;=20),"13,5 a 20",IF(AND(X410&gt;=20.5,X410&lt;=35),"20,5 a 35","Fuera de rango")))))))</f>
        <v>9,5 a 13</v>
      </c>
      <c r="Z410" s="11" t="n">
        <f aca="false">IF(Y410="","",IF(Y410="0 a 4",1,IF(Y410="4,5 a 8,5",2,IF(Y410="9","NORMA",IF(Y410="9,5 a 13",3,IF(Y410="13,5 a 20",4,IF(Y410="20,5 a 35",5,"Fuera de rango")))))))</f>
        <v>3</v>
      </c>
      <c r="AA410" s="9" t="n">
        <v>24</v>
      </c>
      <c r="AB410" s="10" t="str">
        <f aca="false">IF(AA410="","",IF(AND(AA410&gt;=0,AA410&lt;=9),"0 a 9",IF(AND(AA410&gt;=9.5,AA410&lt;=18.5),"9,5 a 18,5",IF(AA410=19,"19",IF(AND(AA410&gt;=19.5,AA410&lt;=28),"19,5 a 28",IF(AND(AA410&gt;=28.5,AA410&lt;=40),"28,5 a 40","Fuera de rango"))))))</f>
        <v>19,5 a 28</v>
      </c>
      <c r="AC410" s="11" t="n">
        <f aca="false" t="array" ref="AC410">_xlfn.IFS(AB410="","",AB410="0 a 9",1,AB410="9,5 a 18,5",2,AB410="19","NORMA",AB410="19,5 a 28",3,AB410="28,5 a 40",4,TRUE(),"Fuera de rango")</f>
        <v>3</v>
      </c>
      <c r="AD410" s="9" t="n">
        <v>9</v>
      </c>
      <c r="AE410" s="10" t="str">
        <f aca="false">IF(AD410="","",IF(AND(AD410&gt;=-10,AD410&lt;=0),"De -10 a 0",IF(AND(AD410&gt;=0.5,AD410&lt;=9.5),"0,5 a 9,5",IF(AD410=10,"10",IF(AND(AD410&gt;=10.5,AD410&lt;=20),"10,5 a 20",IF(AND(AD410&gt;=20.5,AD410&lt;=40),"20,5 a 40","Fuera de rango"))))))</f>
        <v>0,5 a 9,5</v>
      </c>
      <c r="AF410" s="12" t="n">
        <f aca="false">IF(AD410="","",IF(AND(AD410&gt;=-10,AD410&lt;=0),1,IF(AND(AD410&gt;=0.5,AD410&lt;=9.5),2,IF(AD410=10,"NORMA",IF(AND(AD410&gt;=10.5,AD410&lt;=20),3,IF(AND(AD410&gt;=20.5,AD410&lt;=40),4,""))))))</f>
        <v>2</v>
      </c>
      <c r="AG410" s="9" t="n">
        <v>9</v>
      </c>
      <c r="AH410" s="10" t="str">
        <f aca="false">IF(AG410="","",IF(AND(AG410&gt;=0,AG410&lt;=4),"0 a 4",IF(AND(AG410&gt;=4.5,AG410&lt;=8.5),"4,5 a 8,5",IF(AG410=9,"9",IF(AND(AG410&gt;=9.5,AG410&lt;=13),"9,5 a 13",IF(AND(AG410&gt;=13.5,AG410&lt;=25),"13,5 a 25","Fuera de rango"))))))</f>
        <v>9</v>
      </c>
      <c r="AI410" s="10" t="str">
        <f aca="false">IF(AH410="","",IF(AH410="0 a 4",1,IF(AH410="4,5 a 8,5",2,IF(AH410="9","NORMA",IF(AH410="9,5 a 13",3,IF(AH410="13,5 a 25",4,""))))))</f>
        <v>NORMA</v>
      </c>
      <c r="AJ410" s="9" t="n">
        <v>5</v>
      </c>
      <c r="AK410" s="10" t="str">
        <f aca="false">IF(AJ410="","",IF(AND(AJ410&gt;=-15,AJ410&lt;=-10.5),"-15 a -10,5",IF(AND(AJ410&gt;=-10,AJ410&lt;=-4),"-10 a -4",IF(AND(AJ410&gt;=-4.5,AJ410&lt;=0),"-4,5 a 0",IF(AND(AJ410&gt;=0.5,AJ410&lt;=4.5),"0,5 a 4,5",IF(AJ410=5,"5",IF(AND(AJ410&gt;=5.5,AJ410&lt;=10),"5,5 a 10",IF(AND(AJ410&gt;=10.5,AJ410&lt;=20),"10,5 a 20","Fuera de rango"))))))))</f>
        <v>5</v>
      </c>
      <c r="AL410" s="11" t="str">
        <f aca="false">IF(AK410="","",IF(AK410="-15 a -10,5",1,IF(AK410="-10 a -4",2,IF(AK410="-4,5 a 0",3,IF(AK410="0,5 a 4,5",4,IF(AK410="5","NORMA",IF(AK410="5,5 a 10",5,IF(AK410="10,5 a 20",6,"Error"))))))))</f>
        <v>NORMA</v>
      </c>
      <c r="AM410" s="9" t="n">
        <v>0</v>
      </c>
      <c r="AN410" s="10" t="str">
        <f aca="false">IF(AM410="","",IF(AND(AM410&gt;=-7.5,AM410&lt;=-5.5),"-7,5 a -5,5",IF(AND(AM410&gt;=-5,AM410&lt;=-3),"-5 a -3",IF(AND(AM410&gt;=-2.5,AM410&lt;=-0.5),"-2,5 a -0,5",IF(AM410=0,"0,00",IF(AND(AM410&gt;=0.5,AM410&lt;=2.5),"0,5 a 2,5",IF(AND(AM410&gt;=3,AM410&lt;=5),"3 a 5",IF(AND(AM410&gt;=5.5,AM410&lt;=7.5),"5,5 a 7,5",IF(AND(AM410&gt;=8,AM410&lt;=10),"8 a 10","Fuera de rango")))))))))</f>
        <v>0,00</v>
      </c>
      <c r="AO410" s="11" t="str">
        <f aca="false">IF(AN410="","",IF(AN410="-7,5 a -5,5",1,IF(AN410="-5 a -3",2,IF(AN410="-2,5 a -0,5",3,IF(AN410="0,00","NORMA",IF(AN410="0,5 a 2,5",4,IF(AN410="3 a 5",5,IF(AN410="5,5 a 7,5",6,IF(AN410="8 a 10",7,"Error")))))))))</f>
        <v>NORMA</v>
      </c>
      <c r="AP410" s="9" t="n">
        <v>6</v>
      </c>
      <c r="AQ410" s="10" t="str">
        <f aca="false">IF(AP410="","",IF(AND(AP410&gt;=-20,AP410&lt;=-9.5),"-20 a -9,5",IF(AND(AP410&gt;=-9,AP410&lt;=-6.5),"-9 a -6,5",IF(AP410=-6,"-6",IF(AND(AP410&gt;=-5.5,AP410&lt;=-3),"-5,5 a -3",IF(AND(AP410&gt;=-2.5,AP410&lt;=0),"-2,5 a 0",IF(AND(AP410&gt;=0.5,AP410&lt;=3),"0,5 a 3",IF(AND(AP410&gt;=3.5,AP410&lt;=6),"3,5 a 6",IF(AND(AP410&gt;=6.5,AP410&lt;=9),"6,5 a 9",IF(AND(AP410&gt;=9.5,AP410&lt;=20),"9,5 a 20","Fuera de rango"))))))))))</f>
        <v>3,5 a 6</v>
      </c>
      <c r="AR410" s="11" t="n">
        <f aca="false">IF(AQ410="","",IF(AQ410="-20 a -9,5",1,IF(AQ410="-9 a -6,5",2,IF(AQ410="-6","NORMA",IF(AQ410="-5,5 a -3",3,IF(AQ410="-2,5 a 0",4,IF(AQ410="0,5 a 3",5,IF(AQ410="3,5 a 6",6,IF(AQ410="6,5 a 9",7,IF(AQ410="9,5 a 20",8,""))))))))))</f>
        <v>6</v>
      </c>
      <c r="AS410" s="9" t="n">
        <v>4</v>
      </c>
      <c r="AT410" s="10" t="str">
        <f aca="false">IF(AS410="","",IF(AND(AS410&gt;=-16,AS410&lt;=-14),"-16 a -14",IF(AND(AS410&gt;=-13.5,AS410&lt;=-11.5),"-13,5 a -11,5",IF(AND(AS410&gt;=-11,AS410&lt;=-9),"-11 a -9",IF(AND(AS410&gt;=-8.5,AS410&lt;=-6.5),"-8,5 a -6,5",IF(AND(AS410&gt;=-6,AS410&lt;=-4),"-6 a -4",IF(AND(AS410&gt;=-3.5,AS410&lt;=-1.5),"-3,5 a -1,5",IF(AND(AS410&gt;=-1,AS410&lt;=1),"-1 a 1",IF(AND(AS410&gt;=1.5,AS410&lt;=3.5),"1,5 a 3,5",IF(AND(AS410&gt;=4,AS410&lt;=6),"4 a 6",IF(AND(AS410&gt;=6.5,AS410&lt;=8.5),"6,5 a 8,5",IF(AND(AS410&gt;=9,AS410&lt;=11),"9 a 11",IF(AND(AS410&gt;=11.5,AS410&lt;=13.5),"11,5 a 13,5",IF(AND(AS410&gt;=14,AS410&lt;=16),"14 a 16",IF(AND(AS410&gt;=16.5,AS410&lt;=18.5),"16,5 a 18,5",IF(AND(AS410&gt;=19,AS410&lt;=21),"19 a 21","Fuera de rango"))))))))))))))))</f>
        <v>4 a 6</v>
      </c>
      <c r="AU410" s="11" t="str">
        <f aca="false" t="array" ref="AU410">IF(AT410="","",_xlfn.IFS(AT410="-16 a -14",1,AT410="-13,5 a -11,5",2,AT410="-11 a -9",3,AT410="-8,5 a -6,5",4,AT410="-6 a -4",5,AT410="-3,5 a -1,5",6,AT410="-1 a 1",7,AT410="1,5 a 3,5",8,AT410="4 a 6","NORMA",AT410="6,5 a 8,5",9,AT410="9 a 11",10,AT410="11,5 a 13,5",11,AT410="14 a 16",12,AT410="16,5 a 18,5",13,AT410="19 a 21",14,TRUE(),""))</f>
        <v>NORMA</v>
      </c>
      <c r="AV410" s="9" t="n">
        <v>0.25</v>
      </c>
      <c r="AW410" s="10" t="str">
        <f aca="false">IF(AV410="","",IF(AND(AV410&gt;=-1,AV410&lt;=-0.5),"-1 a -0,5",IF(AND(AV410&gt;-0.5,AV410&lt;=0),"De -0,5 a 0",IF(AND(AV410&gt;=0.25,AV410&lt;=0.75),"0,25 a 0,75",IF(AND(AV410&gt;=1,AV410&lt;=1.5),"1 a 1,5",IF(AND(AV410&gt;=1.75,AV410&lt;=2.25),"1,75 a 2,25",IF(AND(AV410&gt;=2.5,AV410&lt;=3),"2,5 a 3",IF(AND(AV410&gt;=3.25,AV410&lt;=3.75),"3,25 a 3,75","Fuera de rango"))))))))</f>
        <v>0,25 a 0,75</v>
      </c>
      <c r="AX410" s="10" t="str">
        <f aca="false">IF(AW410="","",IF(OR(AW410="-1 a -0,5",AW410="-1 a -0.5"),1,IF(OR(AW410="De -0,5 a 0",AW410="-0,5 a 0",AW410="De -0.5 a 0"),2,IF(OR(AW410="0,25 a 0,75",AW410="0.25 a 0.75"),"NORMA",IF(OR(AW410="1 a 1,5",AW410="1 a 1.5"),3,IF(OR(AW410="1,75 a 2,25",AW410="1.75 a 2.25"),4,IF(OR(AW410="2,5 a 3",AW410="2.5 a 3"),5,IF(OR(AW410="3,25 a 3,75",AW410="3.25 a 3.75"),6,""))))))))</f>
        <v>NORMA</v>
      </c>
      <c r="AY410" s="9" t="n">
        <v>2.5</v>
      </c>
      <c r="AZ410" s="10" t="str">
        <f aca="false">IF(AY410="","",IF(AND(AY410&gt;=-20,AY410&lt;=-9.5),"-20 a -9,5",IF(AND(AY410&gt;=-9,AY410&lt;=-6.5),"-9 a -6,5",IF(AY410=-6,"-6",IF(AND(AY410&gt;=-5.5,AY410&lt;=-3),"-5,5 a -3",IF(AND(AY410&gt;=-2.5,AY410&lt;=0),"-2,5 a 0",IF(AND(AY410&gt;=0.5,AY410&lt;=3),"0,5 a 3",IF(AND(AY410&gt;=3.5,AY410&lt;=6),"3,5 a 6","Fuera de rango"))))))))</f>
        <v>0,5 a 3</v>
      </c>
      <c r="BA410" s="11" t="n">
        <f aca="false">IF(AZ410="","",IF(AZ410="-20 a -9,5",1,IF(AZ410="-9 a -6,5",2,IF(AZ410="-6","NORMA",IF(AZ410="-5,5 a -3",3,IF(AZ410="-2,5 a 0",4,IF(AZ410="0,5 a 3",5,IF(AZ410="3,5 a 6",6,""))))))))</f>
        <v>5</v>
      </c>
      <c r="BB410" s="9" t="n">
        <v>0</v>
      </c>
      <c r="BC410" s="10" t="str">
        <f aca="false" t="array" ref="BC410">IF(BB410="","",_xlfn.IFS(AND(BB410&gt;=0,BB410&lt;=2),"0 a 2",AND(BB410&gt;=2.5,BB410&lt;=4.5),"2,5 a 4,5",AND(BB410&gt;=5,BB410&lt;=7),"5 a 7",AND(BB410&gt;=7.5,BB410&lt;=9.5),"7,5 a 9,5",AND(BB410&gt;=10,BB410&lt;=12),"10 a 12",AND(BB410&gt;=12.5,BB410&lt;=14.5),"12,5 a 14,5",BB410=15,"15",AND(BB410&gt;=15.5,BB410&lt;=17.5),"15,5 a 17,5",AND(BB410&gt;=18,BB410&lt;=20),"18 a 20",AND(BB410&gt;=20.5,BB410&lt;=22.5),"20,5 a 22,5",AND(BB410&gt;=23,BB410&lt;=25),"23 a 25",TRUE(),"Fuera de rango"))</f>
        <v>0 a 2</v>
      </c>
      <c r="BD410" s="11" t="n">
        <f aca="false" t="array" ref="BD410">IF(BC410="","",_xlfn.IFS(BC410="0 a 2",1,BC410="2,5 a 4,5",2,BC410="5 a 7",3,BC410="7,5 a 9,5",4,BC410="10 a 12",5,BC410="12,5 a 14,5",6,BC410="15","NORMA",BC410="15,5 a 17,5",7,BC410="18 a 20",8,BC410="20,5 a 22,5",9,BC410="23 a 25",10,TRUE(),"Fuera de rango"))</f>
        <v>1</v>
      </c>
      <c r="BE410" s="9" t="n">
        <v>25</v>
      </c>
      <c r="BF410" s="10" t="str">
        <f aca="false">IF(BE410="","",IF(AND(BE410&gt;=-20,BE410&lt;=-10),"-20 a -10",IF(AND(BE410&gt;=-9.5,BE410&lt;=0.5),"-9,5 a 0,5",IF(AND(BE410&gt;=1,BE410&lt;=11),"1 a 11",IF(AND(BE410&gt;=11.5,BE410&lt;=20.5),"11,5 a 20,5",IF(BE410=21,"21",IF(AND(BE410&gt;=21.5,BE410&lt;=31.5),"21,5 a 31,5",IF(AND(BE410&gt;=32,BE410&lt;=42),"32 a 42","Fuera de rango"))))))))</f>
        <v>21,5 a 31,5</v>
      </c>
      <c r="BG410" s="11" t="n">
        <f aca="false">IF(BF410="","",IF(BF410="-20 a -10",1,IF(BF410="-9,5 a 0,5",2,IF(BF410="1 a 11",3,IF(BF410="11,5 a 20,5",4,IF(BF410="21","NORMA",IF(BF410="21,5 a 31,5",5,IF(BF410="32 a 42",6,""))))))))</f>
        <v>5</v>
      </c>
      <c r="BH410" s="9" t="n">
        <v>16</v>
      </c>
      <c r="BI410" s="10" t="str">
        <f aca="false">IF(BH410="","",IF(AND(BH410&gt;=-20,BH410&lt;=-15),"-20 a -15",IF(AND(BH410&gt;=-14.5,BH410&lt;=-9.5),"-14,5 a -9,5",IF(AND(BH410&gt;=-9,BH410&lt;=-4),"-9 a -4",IF(AND(BH410&gt;=-3.5,BH410&lt;=2.5),"-3,5 a 2,5",IF(AND(BH410&gt;=3,BH410&lt;=8),"3 a 8",IF(AND(BH410&gt;=8.5,BH410&lt;=14.5),"8,5 a 14,5",IF(BH410=15,"15",IF(AND(BH410&gt;=15.5,BH410&lt;=20.5),"15,5 a 20,5",IF(AND(BH410&gt;=21,BH410&lt;=26),"21 a 26","Fuera de rango"))))))))))</f>
        <v>15,5 a 20,5</v>
      </c>
      <c r="BJ410" s="11" t="n">
        <f aca="false">IF(BI410="","",IF(BI410="-20 a -15",1,IF(BI410="-14,5 a -9,5",2,IF(BI410="-9 a -4",3,IF(BI410="-3,5 a 2,5",4,IF(BI410="3 a 8",5,IF(BI410="8,5 a 14,5",6,IF(BI410="15","NORMA",IF(BI410="15,5 a 20,5",7,IF(BI410="21 a 26",8,IF(BI410="26,5 a 31,5",9,"")))))))))))</f>
        <v>7</v>
      </c>
      <c r="BK410" s="9" t="n">
        <v>0</v>
      </c>
      <c r="BL410" s="10" t="str">
        <f aca="false">IF(BK410="","",IF(AND(BK410&gt;=0,BK410&lt;=2),"0 - 2",IF(AND(BK410&gt;=2.5,BK410&lt;=4.5),"2,5 - 4,5",IF(AND(BK410&gt;=5,BK410&lt;=7),"5 - 7",IF(AND(BK410&gt;=7.5,BK410&lt;=9.5),"7,5 - 9,5",IF(AND(BK410&gt;=10,BK410&lt;=12),"10 - 12",IF(AND(BK410&gt;=12.5,BK410&lt;=13.5),"12,5 - 13,5",IF(BK410=14,"14",IF(AND(BK410&gt;=14.5,BK410&lt;=16.5),"14,5 - 16,5",IF(AND(BK410&gt;=17,BK410&lt;=19),"17 - 19",IF(AND(BK410&gt;=19.5,BK410&lt;=21.5),"19,5 - 21,5",IF(AND(BK410&gt;=22,BK410&lt;=24),"22 - 24",IF(AND(BK410&gt;=24.5,BK410&lt;=26.5),"24,5 - 26,5",IF(AND(BK410&gt;=27,BK410&lt;=29),"27 - 29",IF(AND(BK410&gt;=29.5,BK410&lt;=30),"29,5 - 30","Fuera de rango")))))))))))))))</f>
        <v>0 - 2</v>
      </c>
      <c r="BM410" s="11" t="n">
        <f aca="false">IF(BL410="","",IF(BL410="0 - 2",1,IF(BL410="2,5 - 4,5",2,IF(BL410="5 - 7",3,IF(BL410="7,5 - 9,5",4,IF(BL410="10 - 12",5,IF(BL410="12,5 - 13,5",6,IF(BL410="14","NORMA",IF(BL410="14,5 - 16,5",7,IF(BL410="17 - 19",8,IF(BL410="19,5 - 21,5",9,IF(BL410="22 - 24",10,IF(BL410="24,5 - 26,5",11,IF(BL410="27 - 29",12,IF(BL410="29,5 - 30",13,"")))))))))))))))</f>
        <v>1</v>
      </c>
      <c r="BN410" s="9" t="n">
        <v>11</v>
      </c>
      <c r="BO410" s="11" t="str">
        <f aca="false">IF(BN410="","",IF(AND(BN410&gt;=-20,BN410&lt;=-10),"-20 a -10",IF(AND(BN410&gt;=-9.5,BN410&lt;=0.5),"-9,5 a 0,5",IF(AND(BN410&gt;=1,BN410&lt;=11),"1 a 11",IF(AND(BN410&gt;=11.5,BN410&lt;=21.5),"11,5 a 21,5",IF(BN410=22,"22",IF(AND(BN410&gt;=22.5,BN410&lt;=32.5),"22,5 a 32,5",IF(AND(BN410&gt;=33,BN410&lt;=43),"33 a 43","Fuera de rango"))))))))</f>
        <v>1 a 11</v>
      </c>
      <c r="BP410" s="11" t="n">
        <f aca="false">IF(BO410="","",IF(BO410="-20 a -10",1,IF(BO410="-9,5 a 0,5",2,IF(BO410="1 a 11",3,IF(BO410="11,5 a 21,5",4,IF(BO410="22","NORMA",IF(BO410="22,5 a 32,5",5,IF(BO410="33 a 43",6,""))))))))</f>
        <v>3</v>
      </c>
      <c r="BQ410" s="9" t="n">
        <v>6</v>
      </c>
      <c r="BR410" s="10" t="str">
        <f aca="false">IF(BQ410="","",IF(AND(BQ410&gt;=-20,BQ410&lt;=-15),"-20 a -15",IF(AND(BQ410&gt;=-14.5,BQ410&lt;=-9.5),"-14,5 a -9,5",IF(AND(BQ410&gt;=-9,BQ410&lt;=-4),"-9 a -4",IF(AND(BQ410&gt;=-3.5,BQ410&lt;=2.5),"-3,5 a 2,5",IF(AND(BQ410&gt;=3,BQ410&lt;=8),"3 a 8",IF(AND(BQ410&gt;=8.5,BQ410&lt;=13.5),"8,5 a 13,5",IF(AND(BQ410&gt;=14,BQ410&lt;=17.5),"14 a 17,5",IF(BQ410=18,"18",IF(AND(BQ410&gt;=18.5,BQ410&lt;=23.5),"18,5 a 23,5",IF(AND(BQ410&gt;=24,BQ410&lt;=29),"24 a 29",IF(AND(BQ410&gt;=29.5,BQ410&lt;=34.5),"29,5 a 34,5",IF(AND(BQ410&gt;=35,BQ410&lt;=40),"35 a 40","Fuera de rango")))))))))))))</f>
        <v>3 a 8</v>
      </c>
      <c r="BS410" s="11" t="n">
        <f aca="false">IF(BR410="","",IF(BR410="-20 a -15",1,IF(BR410="-14,5 a -9,5",2,IF(BR410="-9 a -4",3,IF(BR410="-3,5 a 2,5",4,IF(BR410="3 a 8",5,IF(BR410="8,5 a 13,5",6,IF(BR410="14 a 17,5",7,IF(BR410="18","NORMA",IF(BR410="18,5 a 23,5",8,IF(BR410="24 a 29",9,IF(BR410="29,5 a 34,5",10,IF(BR410="35 a 40",11,"")))))))))))))</f>
        <v>5</v>
      </c>
      <c r="BT410" s="9" t="n">
        <v>0</v>
      </c>
      <c r="BU410" s="10" t="str">
        <f aca="false">IF(BT410="","",IF(AND(BT410&gt;=-20,BT410&lt;=-18),"-20 a -18",IF(AND(BT410&gt;=-17.5,BT410&lt;=-15.5),"-17,5 a -15,5",IF(AND(BT410&gt;=-15,BT410&lt;=-13),"-15 a -13",IF(AND(BT410&gt;=-12.5,BT410&lt;=-10.5),"-12,5 a -10,5",IF(AND(BT410&gt;=-10,BT410&lt;=-8),"-10 a -8",IF(AND(BT410&gt;=-7.5,BT410&lt;=-5.5),"-7,5 a -5,5",IF(AND(BT410&gt;=-5,BT410&lt;=-3),"-5 a -3",IF(AND(BT410&gt;=-2.5,BT410&lt;=-0.5),"-2,5 a -0,5",IF(BT410=0,"0",IF(AND(BT410&gt;=0.5,BT410&lt;=2.5),"0,5 a 2,5",IF(AND(BT410&gt;=3,BT410&lt;=5),"3 a 5",IF(AND(BT410&gt;=5.5,BT410&lt;=7.5),"5,5 a 7,5",IF(AND(BT410&gt;=8,BT410&lt;=10),"8 a 10",IF(AND(BT410&gt;=10.5,BT410&lt;=12.5),"10,5 a 12,5",IF(AND(BT410&gt;=13,BT410&lt;=15),"13 a 15",IF(AND(BT410&gt;=15.5,BT410&lt;=17.5),"15,5 a 17,5",IF(AND(BT410&gt;=18,BT410&lt;=20),"18 a 20","Fuera de rango"))))))))))))))))))</f>
        <v>0</v>
      </c>
      <c r="BV410" s="11" t="str">
        <f aca="false">IF(BT410="","",IF(BT410=0,"NORMA",IF(AND(BT410&gt;=-20,BT410&lt;=-18),2,IF(AND(BT410&gt;=-17.5,BT410&lt;=-15.5),2,IF(AND(BT410&gt;=-15,BT410&lt;=-13),3,IF(AND(BT410&gt;=-12.5,BT410&lt;=-10.5),4,IF(AND(BT410&gt;=-10,BT410&lt;=-8),5,IF(AND(BT410&gt;=-7.5,BT410&lt;=-5.5),6,IF(AND(BT410&gt;=-5,BT410&lt;=-3),7,IF(AND(BT410&gt;=-2.5,BT410&lt;=-0.5),8,IF(AND(BT410&gt;=0.5,BT410&lt;=2.5),9,IF(AND(BT410&gt;=3,BT410&lt;=5),10,IF(AND(BT410&gt;=5.5,BT410&lt;=7.5),11,IF(AND(BT410&gt;=8,BT410&lt;=10),12,IF(AND(BT410&gt;=10.5,BT410&lt;=12.5),13,IF(AND(BT410&gt;=13,BT410&lt;=15),14,IF(AND(BT410&gt;=15.5,BT410&lt;=17.5),15,IF(AND(BT410&gt;=18,BT410&lt;=20),16,"Fuera de rango"))))))))))))))))))</f>
        <v>NORMA</v>
      </c>
      <c r="BW410" s="9" t="n">
        <v>-5.25</v>
      </c>
      <c r="BX410" s="10" t="n">
        <f aca="false">18.5- (0.3*H410)</f>
        <v>16.1</v>
      </c>
      <c r="BY410" s="10" t="n">
        <f aca="false">(BW410)-(BX410)</f>
        <v>-21.35</v>
      </c>
      <c r="BZ410" s="10" t="str">
        <f aca="false">IF(BY410="","",IF(BY410&lt;-27.5,"De -30 a -28",IF(BY410&lt;-25,"De -27,5 a -25,5",IF(BY410&lt;-22.5,"De -25 a -23",IF(BY410&lt;-20,"De -22,5 a -20,5",IF(BY410&lt;-17.5,"De -20 a -18",IF(BY410&lt;-15,"De -17,5 a -15,5",IF(BY410&lt;-12.5,"De -15 a -13",IF(BY410&lt;-10,"De -12,5 a -10,5",IF(BY410&lt;-7.5,"De -10 a -8",IF(BY410&lt;-5,"De -7,5 a -5,5",IF(BY410&lt;-2.5,"De -5 a -3",IF(BY410&lt;0,"De -2,5 a -0,5",IF(BY410&lt;2.5,"De 0 a 2",IF(BY410&lt;5,"De 2,5 a 4,5",IF(BY410&lt;7.5,"De 5 a 7",IF(BY410&lt;10,"De 7,5 a 9,5",IF(BY410&lt;12.5,"De 10 a 12",IF(BY410&lt;15,"De 12,5 a 14,5",IF(BY410&lt;17.5,"De 15 a 17",IF(BY410&lt;20,"De 17,5 a 19,5",IF(BY410&lt;22.5,"De 20 a 22",IF(BY410&lt;25,"De 22,5 a 24,5",IF(BY410&lt;27.5,"De 25 a 27","De 27,5 a 30"))))))))))))))))))))))))</f>
        <v>De -22,5 a -20,5</v>
      </c>
      <c r="CA410" s="12" t="n">
        <f aca="false">IF(BY410="","",IF(BY410&lt;=-28,1,IF(BY410&lt;=-25.5,2,IF(BY410&lt;=-23,3,IF(BY410&lt;=-20.5,4,IF(BY410&lt;=-18,5,IF(BY410&lt;=-15.5,6,IF(BY410&lt;=-13,7,IF(BY410&lt;=-10.5,8,IF(BY410&lt;=-8,9,IF(BY410&lt;=-5.5,10,IF(BY410&lt;=-3,11,IF(BY410&lt;=-0.5,12,IF(BY410&lt;=2,13,IF(BY410&lt;=4.5,14,IF(BY410&lt;=7,15,IF(BY410&lt;=9.5,16,IF(BY410&lt;=12,17,IF(BY410&lt;=14.5,18,IF(BY410&lt;=17,19,IF(BY410&lt;=19.5,20,IF(BY410&lt;=22,21,IF(BY410&lt;=24.5,22,IF(BY410&lt;=27,23,IF(BY410&lt;=30,24,"Fuera de rango")))))))))))))))))))))))))</f>
        <v>4</v>
      </c>
      <c r="CB410" s="9" t="n">
        <v>-4</v>
      </c>
      <c r="CC410" s="10" t="n">
        <f aca="false">18.5- (0.3*H410)</f>
        <v>16.1</v>
      </c>
      <c r="CD410" s="10" t="n">
        <f aca="false">(CB410)-(CC410)</f>
        <v>-20.1</v>
      </c>
      <c r="CE410" s="10" t="str">
        <f aca="false">IF(CD410="","",IF(CD410&lt;-27.5,"De -30 a -28",IF(CD410&lt;-25,"De -27,5 a -25,5",IF(CD410&lt;-22.5,"De -25 a -23",IF(CD410&lt;-20,"De -22,5 a -20,5",IF(CD410&lt;-17.5,"De -20 a -18",IF(CD410&lt;-15,"De -17,5 a -15,5",IF(CD410&lt;-12.5,"De -15 a -13",IF(CD410&lt;-10,"De -12,5 a -10,5",IF(CD410&lt;-7.5,"De -10 a -8",IF(CD410&lt;-5,"De -7,5 a -5,5",IF(CD410&lt;-2.5,"De -5 a -3",IF(CD410&lt;0,"De -2,5 a -0,5",IF(CD410&lt;=2,"De 0 a 2",IF(CD410&lt;=4.5,"De 2,5 a 4,5",IF(CD410&lt;=7,"De 5 a 7",IF(CD410&lt;=9.5,"De 7,5 a 9,5",IF(CD410&lt;=12,"De 10 a 12",IF(CD410&lt;=14.5,"De 12,5 a 14,5",IF(CD410&lt;=17,"De 15 a 17",IF(CD410&lt;=19.5,"De 17,5 a 19,5",IF(CD410&lt;=22,"De 20 a 22",IF(CD410&lt;=24.5,"De 22,5 a 24,5",IF(CD410&lt;=27,"De 25 a 27","De 27,5 a 30"))))))))))))))))))))))))</f>
        <v>De -22,5 a -20,5</v>
      </c>
      <c r="CF410" s="12" t="n">
        <f aca="false">IF(CD410="","",IF(CD410&lt;-27.5,1,IF(CD410&lt;-25,2,IF(CD410&lt;-22.5,3,IF(CD410&lt;-20,4,IF(CD410&lt;-17.5,5,IF(CD410&lt;-15,6,IF(CD410&lt;-12.5,7,IF(CD410&lt;-10,8,IF(CD410&lt;-7.5,9,IF(CD410&lt;-5,10,IF(CD410&lt;-2.5,11,IF(CD410&lt;0,12,IF(CD410&lt;2.5,13,IF(CD410&lt;5,14,IF(CD410&lt;7.5,15,IF(CD410&lt;10,16,IF(CD410&lt;12.5,17,IF(CD410&lt;15,18,IF(CD410&lt;17.5,19,IF(CD410&lt;20,20,IF(CD410&lt;22.5,21,IF(CD410&lt;25,22,IF(CD410&lt;27.5,23,24))))))))))))))))))))))))</f>
        <v>4</v>
      </c>
      <c r="CG410" s="9" t="n">
        <v>-1.5</v>
      </c>
      <c r="CH410" s="10" t="str">
        <f aca="false">IF(CG410="","",IF(AND(CG410&gt;=-10,CG410&lt;=-9.5),"-10 a -9,5",IF(AND(CG410&gt;-9.5,CG410&lt;=-8.5),"-9 a -8,5",IF(AND(CG410&gt;-8.5,CG410&lt;=-7.5),"-8 a -7,5",IF(AND(CG410&gt;-7.5,CG410&lt;=-6.5),"-7 a -6,5",IF(AND(CG410&gt;-6.5,CG410&lt;=-5.5),"-6 a -5,5",IF(AND(CG410&gt;-5.5,CG410&lt;=-4.5),"-5 a -4,5",IF(AND(CG410&gt;-4.5,CG410&lt;=-3.5),"-4 a -3,5",IF(AND(CG410&gt;-3.5,CG410&lt;=-2.5),"-3 a -2,5",IF(CG410=-2.25,"-2,25",IF(AND(CG410&gt;-2.5,CG410&lt;=-1.5),"-2 a -1,5",IF(AND(CG410&gt;-1.5,CG410&lt;=-0.5),"-1 a -0,5",IF(AND(CG410&gt;-0.5,CG410&lt;=0.5),"0 a 0,5",IF(AND(CG410&gt;0.5,CG410&lt;=1.5),"1 a 1,5",IF(AND(CG410&gt;1.5,CG410&lt;=2.5),"2 a 2,5",IF(AND(CG410&gt;2.5,CG410&lt;=3.5),"3 a 3,5",IF(AND(CG410&gt;3.5,CG410&lt;=4.5),"4 a 4,5",IF(AND(CG410&gt;4.5,CG410&lt;=5.5),"5 a 5,5",IF(AND(CG410&gt;5.5,CG410&lt;=6.5),"6 a 6,5",IF(AND(CG410&gt;6.5,CG410&lt;=7.5),"7 a 7,5",IF(AND(CG410&gt;7.5,CG410&lt;=8.5),"8 a 8,5",IF(AND(CG410&gt;8.5,CG410&lt;=9.5),"9 a 9,5",IF(CG410&gt;=10,"10","Fuera de rango")))))))))))))))))))))))</f>
        <v>-2 a -1,5</v>
      </c>
      <c r="CI410" s="11" t="n">
        <f aca="false">IF(CG410="","",IF(CG410=-2.25,"NORMA",IF(CG410&lt;=-9.5,1,IF(CG410&lt;=-8.5,2,IF(CG410&lt;=-7.5,3,IF(CG410&lt;=-6.5,4,IF(CG410&lt;=-5.5,5,IF(CG410&lt;=-4.5,6,IF(CG410&lt;=-3.5,7,IF(CG410&lt;=-2.5,8,IF(CG410&lt;=-1.5,9,IF(CG410&lt;=-0.5,10,IF(CG410&lt;=0.5,11,IF(CG410&lt;=1.5,12,IF(CG410&lt;=2.5,13,IF(CG410&lt;=3.5,14,IF(CG410&lt;=4.5,15,IF(CG410&lt;=5.5,16,IF(CG410&lt;=6.5,17,IF(CG410&lt;=7.5,18,IF(CG410&lt;=8.5,19,IF(CG410&lt;=9.5,20,IF(CG410=10,21,"Fuera de rango")))))))))))))))))))))))</f>
        <v>9</v>
      </c>
      <c r="CJ410" s="9" t="n">
        <v>0.75</v>
      </c>
      <c r="CK410" s="10" t="str">
        <f aca="false">IF(CJ410="","",IF(AND(CJ410&gt;=-6,CJ410&lt;=-5.5),"-6 a -5,5",IF(AND(CJ410&gt;-5.5,CJ410&lt;=-4.5),"-5 a -4,5",IF(AND(CJ410&gt;-4.5,CJ410&lt;=-3.5),"-4 a -3,5",IF(AND(CJ410&gt;-3.5,CJ410&lt;=-2.5),"-3 a -2,5",IF(AND(CJ410&gt;-2.5,CJ410&lt;=-1.5),"-2 a -1,5",IF(AND(CJ410&gt;-1.5,CJ410&lt;=-0.5),"-1 a -0,5",IF(AND(CJ410&gt;-0.5,CJ410&lt;=0.5),"0 a 0,5",IF(AND(CJ410&gt;0.5,CJ410&lt;=1.5),"1 a 1,5",IF(AND(CJ410&gt;1.5,CJ410&lt;2.5),"2",IF(AND(CJ410&gt;=2.5,CJ410&lt;=3),"2,5 a 3",IF(AND(CJ410&gt;3,CJ410&lt;=4),"3,5 a 4",IF(AND(CJ410&gt;4,CJ410&lt;=5),"4,5 a 5",IF(AND(CJ410&gt;5,CJ410&lt;=6),"5,5 a 6",IF(AND(CJ410&gt;6,CJ410&lt;=7),"6,5 a 7",IF(AND(CJ410&gt;7,CJ410&lt;=8),"7,5 a 8",IF(AND(CJ410&gt;8,CJ410&lt;=9.5),"8,5 a 9,5",IF(CJ410=10,"10","Fuera de rango"))))))))))))))))))</f>
        <v>1 a 1,5</v>
      </c>
      <c r="CL410" s="11" t="n">
        <f aca="false">IF(CK410="","",IF(OR(CK410="-6 a -5,5",CK410="-6 - -5,5"),1,IF(OR(CK410="-5 a -4,5",CK410="-5 - -4,5"),2,IF(OR(CK410="-4 a -3,5",CK410="-4 - -3,5"),3,IF(OR(CK410="-3 a -2,5",CK410="-3 - -2,5"),4,IF(OR(CK410="-2 a -1,5",CK410="-2 - -1,5"),5,IF(OR(CK410="-1 a -0,5",CK410="-1 - -0,5"),6,IF(OR(CK410="0 a 0,5",CK410="0 - 0,5"),7,IF(OR(CK410="1 a 1,5",CK410="1 - 1,5"),8,IF(CK410="2","NORMA",IF(OR(CK410="2,5 a 3",CK410="2,5 - 3"),9,IF(OR(CK410="3,5 a 4",CK410="3,5 - 4"),10,IF(OR(CK410="4,5 a 5",CK410="4,5 - 5"),11,IF(OR(CK410="5,5 a 6",CK410="5,5 - 6"),12,IF(OR(CK410="6,5 a 7",CK410="6,5 - 7"),13,IF(OR(CK410="7,5 a 8",CK410="7,5 - 8"),14,IF(OR(CK410="8,5 a 9",CK410="8,5 - 9,5",CK410="9 a 9,5"),15,IF(CK410="10",15,IF(OR(CK410="0,5 a 1",CK410="0,5 - 1"),7,"Fuera de rango")))))))))))))))))))</f>
        <v>8</v>
      </c>
      <c r="CN410" s="10" t="str">
        <f aca="false">IF(CM410=0,"0", " ")</f>
        <v>0</v>
      </c>
      <c r="CO410" s="10" t="str">
        <f aca="false">IF(CM410&gt;0,"EME"," ")</f>
        <v> </v>
      </c>
      <c r="CQ410" s="10" t="str">
        <f aca="false">IF(CP410&gt;0,"0", " ")</f>
        <v> </v>
      </c>
      <c r="CR410" s="10" t="str">
        <f aca="false">IF(CP410&gt;0,"EME"," ")</f>
        <v> </v>
      </c>
      <c r="CS410" s="9" t="n">
        <v>0.5</v>
      </c>
      <c r="CV410" s="9" t="n">
        <v>0.25</v>
      </c>
      <c r="CY410" s="9" t="n">
        <v>0</v>
      </c>
      <c r="DB410" s="9" t="n">
        <v>0</v>
      </c>
      <c r="DC410" s="11" t="str">
        <f aca="false">IF(DB410&lt;0,"2"," ")</f>
        <v> </v>
      </c>
      <c r="DD410" s="11" t="str">
        <f aca="false">IF(DB410&lt;0,"MIO"," ")</f>
        <v> </v>
      </c>
      <c r="DE410" s="9" t="n">
        <v>0</v>
      </c>
      <c r="DF410" s="10" t="str">
        <f aca="false">IF(DE410&lt;0,"3"," ")</f>
        <v> </v>
      </c>
      <c r="DG410" s="10" t="str">
        <f aca="false">IF(DE410&lt;0,"AST"," ")</f>
        <v> </v>
      </c>
      <c r="DH410" s="9" t="n">
        <v>0</v>
      </c>
      <c r="DI410" s="10" t="str">
        <f aca="false">IF(DH410&lt;0,"3"," ")</f>
        <v> </v>
      </c>
      <c r="DJ410" s="10" t="str">
        <f aca="false">IF(DH410&lt;0,"AST"," ")</f>
        <v> </v>
      </c>
      <c r="DK410" s="9" t="n">
        <v>0</v>
      </c>
      <c r="DL410" s="10" t="str">
        <f aca="false">IF(DK410&gt;0,"4"," ")</f>
        <v> </v>
      </c>
      <c r="DM410" s="10" t="str">
        <f aca="false">IF(DK410&gt;0,"PRE"," ")</f>
        <v> </v>
      </c>
      <c r="DN410" s="9" t="n">
        <v>0</v>
      </c>
      <c r="DO410" s="10" t="str">
        <f aca="false">IF(DN410&gt;0,"4"," ")</f>
        <v> </v>
      </c>
      <c r="DP410" s="10" t="str">
        <f aca="false">IF(DN410&gt;0,"PRE"," ")</f>
        <v> </v>
      </c>
      <c r="DS410" s="12" t="str">
        <f aca="false">CONCATENATE(CO410,CU410,DA410,DG410,DM410)</f>
        <v>   </v>
      </c>
      <c r="DT410" s="10" t="e">
        <f aca="false" t="array" ref="DT410">_xlfn.IFS(DS410="EME    ","0", DS410=" HIP   ","1", DS410="  MIO  ","2", DS410="   AST ","3", DS410="    PRE","4", DS410="EME   PRE","5", DS410=" HIP  PRE","6", DS410=" HIP AST ","7", DS410="  MIO PRE","8", DS410="  MIOAST ","9", DS410="   ASTPRE","10",DS410=" HIP ASTPRE","11", DS410="  MIOASTPRE","12", DS410="     ","0")</f>
        <v>#N/A</v>
      </c>
      <c r="DV410" s="1" t="e">
        <f aca="false" t="array" ref="DV410">_xlfn.IFS(DU410="SI","2", DU410="NO","1")</f>
        <v>#N/A</v>
      </c>
      <c r="DX410" s="11" t="str">
        <f aca="false">IF(DW410=0,"1","2")</f>
        <v>1</v>
      </c>
      <c r="DY410" s="11" t="str">
        <f aca="false" t="array" ref="DY410">_xlfn.IFS(DW410=0,"0", DW410=0.25, "1", DW410=0.5,"2", DW410=0.75,"3", DW410=1,"4",DW410=1.25,"5", DW410=1.5,"6", DW410=1.75,"7", DW410=2,"8")</f>
        <v>0</v>
      </c>
      <c r="EA410" s="11" t="str">
        <f aca="false">IF(DZ410=0,"1","2")</f>
        <v>1</v>
      </c>
      <c r="EB410" s="11" t="str">
        <f aca="false" t="array" ref="EB410">_xlfn.IFS(DZ410=0,"0", DZ410=0.25, "1", DZ410=0.5,"2", DZ410=0.75,"3", DZ410=1,"4",DZ410=1.25,"5", DZ410=1.5,"6", DZ410=1.75,"7", DZ410=2,"8")</f>
        <v>0</v>
      </c>
      <c r="ED410" s="10" t="str">
        <f aca="false">IF(EC410=0,"1","2")</f>
        <v>1</v>
      </c>
      <c r="EE410" s="11" t="str">
        <f aca="false" t="array" ref="EE410">_xlfn.IFS(EC410=0,"0", EC410=-0.25, "1", EC410=-0.5,"2", EC410=-0.75,"3", EC410=-1,"4",EC410=-1.25,"5", EC410=-1.5,"6", EC410=-1.75,"7", EC410=-2,"8", EC410=-2.25,"9",EC410=-2.5,"10", EC410=-2.75,"11", EC410=-3,"12", EC410=-3.25,"13", EC410=-3.5,"14", EC410=-3.75,"15",EC410=-4,"16")</f>
        <v>0</v>
      </c>
      <c r="EG410" s="10" t="str">
        <f aca="false">IF(EF410=0,"1","2")</f>
        <v>1</v>
      </c>
      <c r="EH410" s="11" t="str">
        <f aca="false" t="array" ref="EH410">_xlfn.IFS(EF410=0,"0", EF410=-0.25, "1", EF410=-0.5,"2", EF410=-0.75,"3", EF410=-1,"4",EF410=-1.25,"5", EF410=-1.5,"6", EF410=-1.75,"7", EF410=-2,"8", EF410=-2.25,"9",EF410=-2.5,"10", EF410=-2.75,"11", EF410=-3,"12", EF410=-3.25,"13", EF410=-3.5,"14", EF410=-3.75,"15",EF410=-4,"16")</f>
        <v>0</v>
      </c>
      <c r="EJ410" s="11" t="str">
        <f aca="false">IF(EI410=0,"1","2")</f>
        <v>1</v>
      </c>
      <c r="EK410" s="11" t="str">
        <f aca="false" t="array" ref="EK410">_xlfn.IFS(EI410=0,"0", EI410=-0.25, "1", EI410=-0.5,"2", EI410=-0.75,"3", EI410=-1,"4",EI410=-1.25,"5", EI410=-1.5,"6", EI410=-1.75,"7", EI410=-2,"8", EI410=-2.25,"9", EI410=-2.25,"9",EI410=-2.5,"10", EI410=-2.75,"11", EI410=-3,"12", EI410=-3.25,"13", EI410=-3.5,"14", EI410=-3.75,"15",EI410=-4,"16", EI410=0.25, "17", EI410=0.5, "18")</f>
        <v>0</v>
      </c>
      <c r="EM410" s="11" t="str">
        <f aca="false">IF(EL410=0,"1","2")</f>
        <v>1</v>
      </c>
      <c r="EN410" s="11" t="str">
        <f aca="false" t="array" ref="EN410">_xlfn.IFS(EL410=0.25,"17",EL410=0.5,"18", EL410=0,"0", EL410=-0.25, "1", EL410=-0.5,"2", EL410=-0.75,"3", EL410=-1,"4",EL410=-1.25,"5", EL410=-1.5,"6", EL410=-1.75,"7", EL410=-2,"8",EL410= -2.25,"9",EL410=-2.5,"10",EL410= -2.75,"11",EL410= -3,"12",EL410= -3.25,"13",EL410= -3.5,"14",EL410= -3.75,"15",EL410=-4,"16")</f>
        <v>0</v>
      </c>
      <c r="EP410" s="11" t="str">
        <f aca="false">IF(EO410=0,"1","2")</f>
        <v>1</v>
      </c>
      <c r="EQ410" s="11" t="str">
        <f aca="false" t="array" ref="EQ410">_xlfn.IFS(EO410=0,"0", EO410=0.25, "1", EO410=0.5,"2", EO410=0.75,"3", EO410=1,"4",EO410=1.25,"5", EO410=1.5,"6", EO410=1.75,"7", EO410=2,"8", EO410=2.25,"9", EO410=2.25,"9",EO410=2.5,"10", EO410=2.75,"11", EO410=3,"12", EO410=3.25,"13", EO410=3.5,"14", EO410=3.75,"15",EO410=4,"16", EO410=-0.25, "17", bq=-0.5, "18")</f>
        <v>0</v>
      </c>
      <c r="ES410" s="11" t="str">
        <f aca="false">IF(ER410=0,"1","2")</f>
        <v>1</v>
      </c>
      <c r="ET410" s="11" t="str">
        <f aca="false" t="array" ref="ET410">_xlfn.IFS(ER410=0,"0", ER410=0.25, "1", ER410=0.5,"2", ER410=0.75,"3", ER410=1,"4",ER410=1.25,"5", ER410=1.5,"6", ER410=1.75,"7", ER410=2,"8", ER410=2.25,"9", ER410=2.25,"9",ER410=2.5,"10", ER410=2.75,"11", ER410=3,"12", ER410=3.25,"13", ER410=3.5,"14", ER410=3.75,"15",ER410=4,"16", ER410=-0.25, "17", bq=-0.5, "18")</f>
        <v>0</v>
      </c>
      <c r="EV410" s="14" t="e">
        <f aca="false">VLOOKUP(EU410,LEYENDA!$G$2:$H$8,2,TRUE())</f>
        <v>#N/A</v>
      </c>
      <c r="EW410" s="14" t="e">
        <f aca="false" t="array" ref="EW410">_xlfn.IFS(EV410="0-5","1", EV410="6-12","2", EV410="13-18","3", EV410="19-24","4", EV410="25-36","5", EV410="37-48","6", EV410="49-60","7")</f>
        <v>#N/A</v>
      </c>
    </row>
    <row r="411" customFormat="false" ht="13.5" hidden="false" customHeight="false" outlineLevel="0" collapsed="false">
      <c r="A411" s="1" t="n">
        <v>132</v>
      </c>
      <c r="B411" s="2" t="n">
        <v>2</v>
      </c>
      <c r="C411" s="33" t="n">
        <v>46013</v>
      </c>
      <c r="E411" s="5" t="str">
        <f aca="false">VLOOKUP(A411,'286'!$A$3:$J$6279,10,FALSE())</f>
        <v>FERNÁNDEZ GOLMAYO, CARMEN</v>
      </c>
      <c r="F411" s="4" t="str">
        <f aca="false">VLOOKUP(A411,'286'!$A$3:$I$1768,3,FALSE())</f>
        <v>FERGOLCAR</v>
      </c>
      <c r="G411" s="6" t="n">
        <f aca="false">VLOOKUP(A411,'286'!$A$3:$I$1768,4,FALSE())</f>
        <v>42391</v>
      </c>
      <c r="H411" s="7" t="n">
        <f aca="false">YEAR(C411)-YEAR(G411)</f>
        <v>9</v>
      </c>
      <c r="I411" s="1" t="str">
        <f aca="false">VLOOKUP(H411,LEYENDA!$C$2:$D$6,2,TRUE())</f>
        <v>0-12</v>
      </c>
      <c r="J411" s="5" t="str">
        <f aca="false">VLOOKUP(A411,'286'!$A$3:$I$1768,7,FALSE())</f>
        <v>M</v>
      </c>
      <c r="K411" s="8" t="n">
        <f aca="false">VLOOKUP(A411,'286'!$A$3:$I$1768,2,FALSE())</f>
        <v>0</v>
      </c>
      <c r="L411" s="4" t="str">
        <f aca="false">VLOOKUP(A411,'286'!$A$3:$I$1768,8,FALSE())</f>
        <v>D</v>
      </c>
      <c r="M411" s="4" t="str">
        <f aca="false">VLOOKUP(A411,'286'!$A$3:$I$1768,9,FALSE())</f>
        <v>I</v>
      </c>
      <c r="N411" s="8" t="str">
        <f aca="false">IF(R411=O411, "MISMA","CONTRARIA")</f>
        <v>CONTRARIA</v>
      </c>
      <c r="O411" s="8" t="str">
        <f aca="false" t="array" ref="O411">_xlfn.IFS(L411="D","1", L411="I","2")</f>
        <v>1</v>
      </c>
      <c r="P411" s="8" t="e">
        <f aca="false" t="array" ref="P411">_xlfn.IFS(K411="OD","1", K411="OI","2")</f>
        <v>#N/A</v>
      </c>
      <c r="Q411" s="1" t="str">
        <f aca="false" t="array" ref="Q411">_xlfn.IFS(J411="M","1", J411="H","2")</f>
        <v>1</v>
      </c>
      <c r="R411" s="8" t="str">
        <f aca="false" t="array" ref="R411">_xlfn.IFS(M411="D","1", M411="I","2")</f>
        <v>2</v>
      </c>
      <c r="S411" s="1" t="str">
        <f aca="false" t="array" ref="S411">_xlfn.IFS(N411="CONTRARIA", "1",N411= "MISMA","2")</f>
        <v>1</v>
      </c>
      <c r="T411" s="1" t="str">
        <f aca="false" t="array" ref="T411">_xlfn.IFS(I411="0-12","1", I411="13-24","2", I411="25-40","3", I411="41-60","4", I411="61-100","5")</f>
        <v>1</v>
      </c>
      <c r="U411" s="9" t="n">
        <v>0</v>
      </c>
      <c r="V411" s="10" t="str">
        <f aca="false">IF(U411="","",IF(AND(U411&gt;=-9,U411&lt;=-6.5),"-9 a -6,5",IF(AND(U411&gt;=-6,U411&lt;=-3.5),"-6 a -3,5",IF(AND(U411&gt;=-3,U411&lt;=-1),"-3 a -1",IF(U411=-0.5,"-0,5",IF(AND(U411&gt;=0,U411&lt;=2.5),"0 a 2,5",IF(AND(U411&gt;=3,U411&lt;=5.5),"3 a 5,5",IF(AND(U411&gt;=6,U411&lt;=8.5),"6 a 8,5",IF(AND(U411&gt;=9,U411&lt;=20),"9 a 20","Fuera de rango")))))))))</f>
        <v>0 a 2,5</v>
      </c>
      <c r="W411" s="11" t="n">
        <f aca="false">IF(V411="","",IF(V411="-9 a -6,5",2,IF(V411="-6 a -3,5",3,IF(V411="-3 a -1",4,IF(V411="-0,5","NORMA",IF(V411="0 a 2,5",5,IF(V411="3 a 5,5",6,IF(V411="6 a 8,5",7,IF(V411="9 a 20",8,"Fuera de rango")))))))))</f>
        <v>5</v>
      </c>
      <c r="X411" s="9" t="n">
        <v>10</v>
      </c>
      <c r="Y411" s="11" t="str">
        <f aca="false">IF(X411="","",IF(AND(X411&gt;=0,X411&lt;=4),"0 a 4",IF(AND(X411&gt;=4.5,X411&lt;=8.5),"4,5 a 8,5",IF(X411=9,"9",IF(AND(X411&gt;=9.5,X411&lt;=13),"9,5 a 13",IF(AND(X411&gt;=13.5,X411&lt;=20),"13,5 a 20",IF(AND(X411&gt;=20.5,X411&lt;=35),"20,5 a 35","Fuera de rango")))))))</f>
        <v>9,5 a 13</v>
      </c>
      <c r="Z411" s="11" t="n">
        <f aca="false">IF(Y411="","",IF(Y411="0 a 4",1,IF(Y411="4,5 a 8,5",2,IF(Y411="9","NORMA",IF(Y411="9,5 a 13",3,IF(Y411="13,5 a 20",4,IF(Y411="20,5 a 35",5,"Fuera de rango")))))))</f>
        <v>3</v>
      </c>
      <c r="AA411" s="9" t="n">
        <v>30</v>
      </c>
      <c r="AB411" s="10" t="str">
        <f aca="false">IF(AA411="","",IF(AND(AA411&gt;=0,AA411&lt;=9),"0 a 9",IF(AND(AA411&gt;=9.5,AA411&lt;=18.5),"9,5 a 18,5",IF(AA411=19,"19",IF(AND(AA411&gt;=19.5,AA411&lt;=28),"19,5 a 28",IF(AND(AA411&gt;=28.5,AA411&lt;=40),"28,5 a 40","Fuera de rango"))))))</f>
        <v>28,5 a 40</v>
      </c>
      <c r="AC411" s="11" t="n">
        <f aca="false" t="array" ref="AC411">_xlfn.IFS(AB411="","",AB411="0 a 9",1,AB411="9,5 a 18,5",2,AB411="19","NORMA",AB411="19,5 a 28",3,AB411="28,5 a 40",4,TRUE(),"Fuera de rango")</f>
        <v>4</v>
      </c>
      <c r="AD411" s="9" t="n">
        <v>17</v>
      </c>
      <c r="AE411" s="10" t="str">
        <f aca="false">IF(AD411="","",IF(AND(AD411&gt;=-10,AD411&lt;=0),"De -10 a 0",IF(AND(AD411&gt;=0.5,AD411&lt;=9.5),"0,5 a 9,5",IF(AD411=10,"10",IF(AND(AD411&gt;=10.5,AD411&lt;=20),"10,5 a 20",IF(AND(AD411&gt;=20.5,AD411&lt;=40),"20,5 a 40","Fuera de rango"))))))</f>
        <v>10,5 a 20</v>
      </c>
      <c r="AF411" s="12" t="n">
        <f aca="false">IF(AD411="","",IF(AND(AD411&gt;=-10,AD411&lt;=0),1,IF(AND(AD411&gt;=0.5,AD411&lt;=9.5),2,IF(AD411=10,"NORMA",IF(AND(AD411&gt;=10.5,AD411&lt;=20),3,IF(AND(AD411&gt;=20.5,AD411&lt;=40),4,""))))))</f>
        <v>3</v>
      </c>
      <c r="AG411" s="9" t="n">
        <v>8</v>
      </c>
      <c r="AH411" s="10" t="str">
        <f aca="false">IF(AG411="","",IF(AND(AG411&gt;=0,AG411&lt;=4),"0 a 4",IF(AND(AG411&gt;=4.5,AG411&lt;=8.5),"4,5 a 8,5",IF(AG411=9,"9",IF(AND(AG411&gt;=9.5,AG411&lt;=13),"9,5 a 13",IF(AND(AG411&gt;=13.5,AG411&lt;=25),"13,5 a 25","Fuera de rango"))))))</f>
        <v>4,5 a 8,5</v>
      </c>
      <c r="AI411" s="10" t="n">
        <f aca="false">IF(AH411="","",IF(AH411="0 a 4",1,IF(AH411="4,5 a 8,5",2,IF(AH411="9","NORMA",IF(AH411="9,5 a 13",3,IF(AH411="13,5 a 25",4,""))))))</f>
        <v>2</v>
      </c>
      <c r="AJ411" s="9" t="n">
        <v>5</v>
      </c>
      <c r="AK411" s="10" t="str">
        <f aca="false">IF(AJ411="","",IF(AND(AJ411&gt;=-15,AJ411&lt;=-10.5),"-15 a -10,5",IF(AND(AJ411&gt;=-10,AJ411&lt;=-4),"-10 a -4",IF(AND(AJ411&gt;=-4.5,AJ411&lt;=0),"-4,5 a 0",IF(AND(AJ411&gt;=0.5,AJ411&lt;=4.5),"0,5 a 4,5",IF(AJ411=5,"5",IF(AND(AJ411&gt;=5.5,AJ411&lt;=10),"5,5 a 10",IF(AND(AJ411&gt;=10.5,AJ411&lt;=20),"10,5 a 20","Fuera de rango"))))))))</f>
        <v>5</v>
      </c>
      <c r="AL411" s="11" t="n">
        <v>0</v>
      </c>
      <c r="AM411" s="9" t="n">
        <v>0</v>
      </c>
      <c r="AN411" s="10" t="str">
        <f aca="false">IF(AM411="","",IF(AND(AM411&gt;=-7.5,AM411&lt;=-5.5),"-7,5 a -5,5",IF(AND(AM411&gt;=-5,AM411&lt;=-3),"-5 a -3",IF(AND(AM411&gt;=-2.5,AM411&lt;=-0.5),"-2,5 a -0,5",IF(AM411=0,"0,00",IF(AND(AM411&gt;=0.5,AM411&lt;=2.5),"0,5 a 2,5",IF(AND(AM411&gt;=3,AM411&lt;=5),"3 a 5",IF(AND(AM411&gt;=5.5,AM411&lt;=7.5),"5,5 a 7,5",IF(AND(AM411&gt;=8,AM411&lt;=10),"8 a 10","Fuera de rango")))))))))</f>
        <v>0,00</v>
      </c>
      <c r="AO411" s="11" t="n">
        <v>3</v>
      </c>
      <c r="AP411" s="9" t="n">
        <v>3</v>
      </c>
      <c r="AQ411" s="10" t="str">
        <f aca="false">IF(AP411="","",IF(AND(AP411&gt;=-20,AP411&lt;=-9.5),"-20 a -9,5",IF(AND(AP411&gt;=-9,AP411&lt;=-6.5),"-9 a -6,5",IF(AP411=-6,"-6",IF(AND(AP411&gt;=-5.5,AP411&lt;=-3),"-5,5 a -3",IF(AND(AP411&gt;=-2.5,AP411&lt;=0),"-2,5 a 0",IF(AND(AP411&gt;=0.5,AP411&lt;=3),"0,5 a 3",IF(AND(AP411&gt;=3.5,AP411&lt;=6),"3,5 a 6",IF(AND(AP411&gt;=6.5,AP411&lt;=9),"6,5 a 9",IF(AND(AP411&gt;=9.5,AP411&lt;=20),"9,5 a 20","Fuera de rango"))))))))))</f>
        <v>0,5 a 3</v>
      </c>
      <c r="AR411" s="11" t="n">
        <v>7</v>
      </c>
      <c r="AS411" s="9" t="n">
        <v>7</v>
      </c>
      <c r="AT411" s="10" t="str">
        <f aca="false">IF(AS411="","",IF(AND(AS411&gt;=-16,AS411&lt;=-14),"-16 a -14",IF(AND(AS411&gt;=-13.5,AS411&lt;=-11.5),"-13,5 a -11,5",IF(AND(AS411&gt;=-11,AS411&lt;=-9),"-11 a -9",IF(AND(AS411&gt;=-8.5,AS411&lt;=-6.5),"-8,5 a -6,5",IF(AND(AS411&gt;=-6,AS411&lt;=-4),"-6 a -4",IF(AND(AS411&gt;=-3.5,AS411&lt;=-1.5),"-3,5 a -1,5",IF(AND(AS411&gt;=-1,AS411&lt;=1),"-1 a 1",IF(AND(AS411&gt;=1.5,AS411&lt;=3.5),"1,5 a 3,5",IF(AND(AS411&gt;=4,AS411&lt;=6),"4 a 6",IF(AND(AS411&gt;=6.5,AS411&lt;=8.5),"6,5 a 8,5",IF(AND(AS411&gt;=9,AS411&lt;=11),"9 a 11",IF(AND(AS411&gt;=11.5,AS411&lt;=13.5),"11,5 a 13,5",IF(AND(AS411&gt;=14,AS411&lt;=16),"14 a 16",IF(AND(AS411&gt;=16.5,AS411&lt;=18.5),"16,5 a 18,5",IF(AND(AS411&gt;=19,AS411&lt;=21),"19 a 21","Fuera de rango"))))))))))))))))</f>
        <v>6,5 a 8,5</v>
      </c>
      <c r="AU411" s="11" t="n">
        <v>0.5</v>
      </c>
      <c r="AV411" s="9" t="n">
        <v>0.5</v>
      </c>
      <c r="AW411" s="10" t="str">
        <f aca="false">IF(AV411="","",IF(AND(AV411&gt;=-1,AV411&lt;=-0.5),"-1 a -0,5",IF(AND(AV411&gt;-0.5,AV411&lt;=0),"De -0,5 a 0",IF(AND(AV411&gt;=0.25,AV411&lt;=0.75),"0,25 a 0,75",IF(AND(AV411&gt;=1,AV411&lt;=1.5),"1 a 1,5",IF(AND(AV411&gt;=1.75,AV411&lt;=2.25),"1,75 a 2,25",IF(AND(AV411&gt;=2.5,AV411&lt;=3),"2,5 a 3",IF(AND(AV411&gt;=3.25,AV411&lt;=3.75),"3,25 a 3,75","Fuera de rango"))))))))</f>
        <v>0,25 a 0,75</v>
      </c>
      <c r="AX411" s="10" t="str">
        <f aca="false">IF(AW411="","",IF(OR(AW411="-1 a -0,5",AW411="-1 a -0.5"),1,IF(OR(AW411="De -0,5 a 0",AW411="-0,5 a 0",AW411="De -0.5 a 0"),2,IF(OR(AW411="0,25 a 0,75",AW411="0.25 a 0.75"),"NORMA",IF(OR(AW411="1 a 1,5",AW411="1 a 1.5"),3,IF(OR(AW411="1,75 a 2,25",AW411="1.75 a 2.25"),4,IF(OR(AW411="2,5 a 3",AW411="2.5 a 3"),5,IF(OR(AW411="3,25 a 3,75",AW411="3.25 a 3.75"),6,""))))))))</f>
        <v>NORMA</v>
      </c>
      <c r="AY411" s="9" t="n">
        <v>-3</v>
      </c>
      <c r="AZ411" s="10" t="str">
        <f aca="false">IF(AY411="","",IF(AND(AY411&gt;=-20,AY411&lt;=-9.5),"-20 a -9,5",IF(AND(AY411&gt;=-9,AY411&lt;=-6.5),"-9 a -6,5",IF(AY411=-6,"-6",IF(AND(AY411&gt;=-5.5,AY411&lt;=-3),"-5,5 a -3",IF(AND(AY411&gt;=-2.5,AY411&lt;=0),"-2,5 a 0",IF(AND(AY411&gt;=0.5,AY411&lt;=3),"0,5 a 3",IF(AND(AY411&gt;=3.5,AY411&lt;=6),"3,5 a 6","Fuera de rango"))))))))</f>
        <v>-5,5 a -3</v>
      </c>
      <c r="BA411" s="11" t="n">
        <f aca="false">IF(AZ411="","",IF(AZ411="-20 a -9,5",1,IF(AZ411="-9 a -6,5",2,IF(AZ411="-6","NORMA",IF(AZ411="-5,5 a -3",3,IF(AZ411="-2,5 a 0",4,IF(AZ411="0,5 a 3",5,IF(AZ411="3,5 a 6",6,""))))))))</f>
        <v>3</v>
      </c>
      <c r="BB411" s="9" t="n">
        <v>0</v>
      </c>
      <c r="BC411" s="10" t="str">
        <f aca="false" t="array" ref="BC411">IF(BB411="","",_xlfn.IFS(AND(BB411&gt;=0,BB411&lt;=2),"0 a 2",AND(BB411&gt;=2.5,BB411&lt;=4.5),"2,5 a 4,5",AND(BB411&gt;=5,BB411&lt;=7),"5 a 7",AND(BB411&gt;=7.5,BB411&lt;=9.5),"7,5 a 9,5",AND(BB411&gt;=10,BB411&lt;=12),"10 a 12",AND(BB411&gt;=12.5,BB411&lt;=14.5),"12,5 a 14,5",BB411=15,"15",AND(BB411&gt;=15.5,BB411&lt;=17.5),"15,5 a 17,5",AND(BB411&gt;=18,BB411&lt;=20),"18 a 20",AND(BB411&gt;=20.5,BB411&lt;=22.5),"20,5 a 22,5",AND(BB411&gt;=23,BB411&lt;=25),"23 a 25",TRUE(),"Fuera de rango"))</f>
        <v>0 a 2</v>
      </c>
      <c r="BD411" s="11" t="n">
        <f aca="false" t="array" ref="BD411">IF(BC411="","",_xlfn.IFS(BC411="0 a 2",1,BC411="2,5 a 4,5",2,BC411="5 a 7",3,BC411="7,5 a 9,5",4,BC411="10 a 12",5,BC411="12,5 a 14,5",6,BC411="15","NORMA",BC411="15,5 a 17,5",7,BC411="18 a 20",8,BC411="20,5 a 22,5",9,BC411="23 a 25",10,TRUE(),"Fuera de rango"))</f>
        <v>1</v>
      </c>
      <c r="BE411" s="9" t="n">
        <v>23</v>
      </c>
      <c r="BF411" s="10" t="str">
        <f aca="false">IF(BE411="","",IF(AND(BE411&gt;=-20,BE411&lt;=-10),"-20 a -10",IF(AND(BE411&gt;=-9.5,BE411&lt;=0.5),"-9,5 a 0,5",IF(AND(BE411&gt;=1,BE411&lt;=11),"1 a 11",IF(AND(BE411&gt;=11.5,BE411&lt;=20.5),"11,5 a 20,5",IF(BE411=21,"21",IF(AND(BE411&gt;=21.5,BE411&lt;=31.5),"21,5 a 31,5",IF(AND(BE411&gt;=32,BE411&lt;=42),"32 a 42","Fuera de rango"))))))))</f>
        <v>21,5 a 31,5</v>
      </c>
      <c r="BG411" s="11" t="n">
        <f aca="false">IF(BF411="","",IF(BF411="-20 a -10",1,IF(BF411="-9,5 a 0,5",2,IF(BF411="1 a 11",3,IF(BF411="11,5 a 20,5",4,IF(BF411="21","NORMA",IF(BF411="21,5 a 31,5",5,IF(BF411="32 a 42",6,""))))))))</f>
        <v>5</v>
      </c>
      <c r="BH411" s="9" t="n">
        <v>15</v>
      </c>
      <c r="BI411" s="10" t="str">
        <f aca="false">IF(BH411="","",IF(AND(BH411&gt;=-20,BH411&lt;=-15),"-20 a -15",IF(AND(BH411&gt;=-14.5,BH411&lt;=-9.5),"-14,5 a -9,5",IF(AND(BH411&gt;=-9,BH411&lt;=-4),"-9 a -4",IF(AND(BH411&gt;=-3.5,BH411&lt;=2.5),"-3,5 a 2,5",IF(AND(BH411&gt;=3,BH411&lt;=8),"3 a 8",IF(AND(BH411&gt;=8.5,BH411&lt;=14.5),"8,5 a 14,5",IF(BH411=15,"15",IF(AND(BH411&gt;=15.5,BH411&lt;=20.5),"15,5 a 20,5",IF(AND(BH411&gt;=21,BH411&lt;=26),"21 a 26","Fuera de rango"))))))))))</f>
        <v>15</v>
      </c>
      <c r="BJ411" s="11" t="str">
        <f aca="false">IF(BI411="","",IF(BI411="-20 a -15",1,IF(BI411="-14,5 a -9,5",2,IF(BI411="-9 a -4",3,IF(BI411="-3,5 a 2,5",4,IF(BI411="3 a 8",5,IF(BI411="8,5 a 14,5",6,IF(BI411="15","NORMA",IF(BI411="15,5 a 20,5",7,IF(BI411="21 a 26",8,IF(BI411="26,5 a 31,5",9,"")))))))))))</f>
        <v>NORMA</v>
      </c>
      <c r="BK411" s="9" t="n">
        <v>0</v>
      </c>
      <c r="BL411" s="10" t="str">
        <f aca="false">IF(BK411="","",IF(AND(BK411&gt;=0,BK411&lt;=2),"0 - 2",IF(AND(BK411&gt;=2.5,BK411&lt;=4.5),"2,5 - 4,5",IF(AND(BK411&gt;=5,BK411&lt;=7),"5 - 7",IF(AND(BK411&gt;=7.5,BK411&lt;=9.5),"7,5 - 9,5",IF(AND(BK411&gt;=10,BK411&lt;=12),"10 - 12",IF(AND(BK411&gt;=12.5,BK411&lt;=13.5),"12,5 - 13,5",IF(BK411=14,"14",IF(AND(BK411&gt;=14.5,BK411&lt;=16.5),"14,5 - 16,5",IF(AND(BK411&gt;=17,BK411&lt;=19),"17 - 19",IF(AND(BK411&gt;=19.5,BK411&lt;=21.5),"19,5 - 21,5",IF(AND(BK411&gt;=22,BK411&lt;=24),"22 - 24",IF(AND(BK411&gt;=24.5,BK411&lt;=26.5),"24,5 - 26,5",IF(AND(BK411&gt;=27,BK411&lt;=29),"27 - 29",IF(AND(BK411&gt;=29.5,BK411&lt;=30),"29,5 - 30","Fuera de rango")))))))))))))))</f>
        <v>0 - 2</v>
      </c>
      <c r="BM411" s="11" t="n">
        <f aca="false">IF(BL411="","",IF(BL411="0 - 2",1,IF(BL411="2,5 - 4,5",2,IF(BL411="5 - 7",3,IF(BL411="7,5 - 9,5",4,IF(BL411="10 - 12",5,IF(BL411="12,5 - 13,5",6,IF(BL411="14","NORMA",IF(BL411="14,5 - 16,5",7,IF(BL411="17 - 19",8,IF(BL411="19,5 - 21,5",9,IF(BL411="22 - 24",10,IF(BL411="24,5 - 26,5",11,IF(BL411="27 - 29",12,IF(BL411="29,5 - 30",13,"")))))))))))))))</f>
        <v>1</v>
      </c>
      <c r="BN411" s="9" t="n">
        <v>9</v>
      </c>
      <c r="BO411" s="11" t="str">
        <f aca="false">IF(BN411="","",IF(AND(BN411&gt;=-20,BN411&lt;=-10),"-20 a -10",IF(AND(BN411&gt;=-9.5,BN411&lt;=0.5),"-9,5 a 0,5",IF(AND(BN411&gt;=1,BN411&lt;=11),"1 a 11",IF(AND(BN411&gt;=11.5,BN411&lt;=21.5),"11,5 a 21,5",IF(BN411=22,"22",IF(AND(BN411&gt;=22.5,BN411&lt;=32.5),"22,5 a 32,5",IF(AND(BN411&gt;=33,BN411&lt;=43),"33 a 43","Fuera de rango"))))))))</f>
        <v>1 a 11</v>
      </c>
      <c r="BP411" s="11" t="n">
        <f aca="false">IF(BO411="","",IF(BO411="-20 a -10",1,IF(BO411="-9,5 a 0,5",2,IF(BO411="1 a 11",3,IF(BO411="11,5 a 21,5",4,IF(BO411="22","NORMA",IF(BO411="22,5 a 32,5",5,IF(BO411="33 a 43",6,""))))))))</f>
        <v>3</v>
      </c>
      <c r="BQ411" s="9" t="n">
        <v>3</v>
      </c>
      <c r="BR411" s="10" t="str">
        <f aca="false">IF(BQ411="","",IF(AND(BQ411&gt;=-20,BQ411&lt;=-15),"-20 a -15",IF(AND(BQ411&gt;=-14.5,BQ411&lt;=-9.5),"-14,5 a -9,5",IF(AND(BQ411&gt;=-9,BQ411&lt;=-4),"-9 a -4",IF(AND(BQ411&gt;=-3.5,BQ411&lt;=2.5),"-3,5 a 2,5",IF(AND(BQ411&gt;=3,BQ411&lt;=8),"3 a 8",IF(AND(BQ411&gt;=8.5,BQ411&lt;=13.5),"8,5 a 13,5",IF(AND(BQ411&gt;=14,BQ411&lt;=17.5),"14 a 17,5",IF(BQ411=18,"18",IF(AND(BQ411&gt;=18.5,BQ411&lt;=23.5),"18,5 a 23,5",IF(AND(BQ411&gt;=24,BQ411&lt;=29),"24 a 29",IF(AND(BQ411&gt;=29.5,BQ411&lt;=34.5),"29,5 a 34,5",IF(AND(BQ411&gt;=35,BQ411&lt;=40),"35 a 40","Fuera de rango")))))))))))))</f>
        <v>3 a 8</v>
      </c>
      <c r="BS411" s="11" t="n">
        <f aca="false">IF(BR411="","",IF(BR411="-20 a -15",1,IF(BR411="-14,5 a -9,5",2,IF(BR411="-9 a -4",3,IF(BR411="-3,5 a 2,5",4,IF(BR411="3 a 8",5,IF(BR411="8,5 a 13,5",6,IF(BR411="14 a 17,5",7,IF(BR411="18","NORMA",IF(BR411="18,5 a 23,5",8,IF(BR411="24 a 29",9,IF(BR411="29,5 a 34,5",10,IF(BR411="35 a 40",11,"")))))))))))))</f>
        <v>5</v>
      </c>
      <c r="BT411" s="9" t="n">
        <v>0</v>
      </c>
      <c r="BU411" s="10" t="str">
        <f aca="false">IF(BT411="","",IF(AND(BT411&gt;=-20,BT411&lt;=-18),"-20 a -18",IF(AND(BT411&gt;=-17.5,BT411&lt;=-15.5),"-17,5 a -15,5",IF(AND(BT411&gt;=-15,BT411&lt;=-13),"-15 a -13",IF(AND(BT411&gt;=-12.5,BT411&lt;=-10.5),"-12,5 a -10,5",IF(AND(BT411&gt;=-10,BT411&lt;=-8),"-10 a -8",IF(AND(BT411&gt;=-7.5,BT411&lt;=-5.5),"-7,5 a -5,5",IF(AND(BT411&gt;=-5,BT411&lt;=-3),"-5 a -3",IF(AND(BT411&gt;=-2.5,BT411&lt;=-0.5),"-2,5 a -0,5",IF(BT411=0,"0",IF(AND(BT411&gt;=0.5,BT411&lt;=2.5),"0,5 a 2,5",IF(AND(BT411&gt;=3,BT411&lt;=5),"3 a 5",IF(AND(BT411&gt;=5.5,BT411&lt;=7.5),"5,5 a 7,5",IF(AND(BT411&gt;=8,BT411&lt;=10),"8 a 10",IF(AND(BT411&gt;=10.5,BT411&lt;=12.5),"10,5 a 12,5",IF(AND(BT411&gt;=13,BT411&lt;=15),"13 a 15",IF(AND(BT411&gt;=15.5,BT411&lt;=17.5),"15,5 a 17,5",IF(AND(BT411&gt;=18,BT411&lt;=20),"18 a 20","Fuera de rango"))))))))))))))))))</f>
        <v>0</v>
      </c>
      <c r="BV411" s="11" t="str">
        <f aca="false">IF(BT411="","",IF(BT411=0,"NORMA",IF(AND(BT411&gt;=-20,BT411&lt;=-18),2,IF(AND(BT411&gt;=-17.5,BT411&lt;=-15.5),2,IF(AND(BT411&gt;=-15,BT411&lt;=-13),3,IF(AND(BT411&gt;=-12.5,BT411&lt;=-10.5),4,IF(AND(BT411&gt;=-10,BT411&lt;=-8),5,IF(AND(BT411&gt;=-7.5,BT411&lt;=-5.5),6,IF(AND(BT411&gt;=-5,BT411&lt;=-3),7,IF(AND(BT411&gt;=-2.5,BT411&lt;=-0.5),8,IF(AND(BT411&gt;=0.5,BT411&lt;=2.5),9,IF(AND(BT411&gt;=3,BT411&lt;=5),10,IF(AND(BT411&gt;=5.5,BT411&lt;=7.5),11,IF(AND(BT411&gt;=8,BT411&lt;=10),12,IF(AND(BT411&gt;=10.5,BT411&lt;=12.5),13,IF(AND(BT411&gt;=13,BT411&lt;=15),14,IF(AND(BT411&gt;=15.5,BT411&lt;=17.5),15,IF(AND(BT411&gt;=18,BT411&lt;=20),16,"Fuera de rango"))))))))))))))))))</f>
        <v>NORMA</v>
      </c>
      <c r="BW411" s="9" t="n">
        <v>-3.75</v>
      </c>
      <c r="BX411" s="10" t="n">
        <f aca="false">18.5- (0.3*H411)</f>
        <v>15.8</v>
      </c>
      <c r="BY411" s="10" t="n">
        <f aca="false">(BW411)-(BX411)</f>
        <v>-19.55</v>
      </c>
      <c r="BZ411" s="10" t="str">
        <f aca="false">IF(BY411="","",IF(BY411&lt;-27.5,"De -30 a -28",IF(BY411&lt;-25,"De -27,5 a -25,5",IF(BY411&lt;-22.5,"De -25 a -23",IF(BY411&lt;-20,"De -22,5 a -20,5",IF(BY411&lt;-17.5,"De -20 a -18",IF(BY411&lt;-15,"De -17,5 a -15,5",IF(BY411&lt;-12.5,"De -15 a -13",IF(BY411&lt;-10,"De -12,5 a -10,5",IF(BY411&lt;-7.5,"De -10 a -8",IF(BY411&lt;-5,"De -7,5 a -5,5",IF(BY411&lt;-2.5,"De -5 a -3",IF(BY411&lt;0,"De -2,5 a -0,5",IF(BY411&lt;2.5,"De 0 a 2",IF(BY411&lt;5,"De 2,5 a 4,5",IF(BY411&lt;7.5,"De 5 a 7",IF(BY411&lt;10,"De 7,5 a 9,5",IF(BY411&lt;12.5,"De 10 a 12",IF(BY411&lt;15,"De 12,5 a 14,5",IF(BY411&lt;17.5,"De 15 a 17",IF(BY411&lt;20,"De 17,5 a 19,5",IF(BY411&lt;22.5,"De 20 a 22",IF(BY411&lt;25,"De 22,5 a 24,5",IF(BY411&lt;27.5,"De 25 a 27","De 27,5 a 30"))))))))))))))))))))))))</f>
        <v>De -20 a -18</v>
      </c>
      <c r="CA411" s="12" t="n">
        <f aca="false">IF(BY411="","",IF(BY411&lt;=-28,1,IF(BY411&lt;=-25.5,2,IF(BY411&lt;=-23,3,IF(BY411&lt;=-20.5,4,IF(BY411&lt;=-18,5,IF(BY411&lt;=-15.5,6,IF(BY411&lt;=-13,7,IF(BY411&lt;=-10.5,8,IF(BY411&lt;=-8,9,IF(BY411&lt;=-5.5,10,IF(BY411&lt;=-3,11,IF(BY411&lt;=-0.5,12,IF(BY411&lt;=2,13,IF(BY411&lt;=4.5,14,IF(BY411&lt;=7,15,IF(BY411&lt;=9.5,16,IF(BY411&lt;=12,17,IF(BY411&lt;=14.5,18,IF(BY411&lt;=17,19,IF(BY411&lt;=19.5,20,IF(BY411&lt;=22,21,IF(BY411&lt;=24.5,22,IF(BY411&lt;=27,23,IF(BY411&lt;=30,24,"Fuera de rango")))))))))))))))))))))))))</f>
        <v>5</v>
      </c>
      <c r="CB411" s="9" t="n">
        <v>-4</v>
      </c>
      <c r="CC411" s="10" t="n">
        <f aca="false">18.5- (0.3*H411)</f>
        <v>15.8</v>
      </c>
      <c r="CD411" s="10" t="n">
        <f aca="false">(CB411)-(CC411)</f>
        <v>-19.8</v>
      </c>
      <c r="CE411" s="10" t="str">
        <f aca="false">IF(CD411="","",IF(CD411&lt;-27.5,"De -30 a -28",IF(CD411&lt;-25,"De -27,5 a -25,5",IF(CD411&lt;-22.5,"De -25 a -23",IF(CD411&lt;-20,"De -22,5 a -20,5",IF(CD411&lt;-17.5,"De -20 a -18",IF(CD411&lt;-15,"De -17,5 a -15,5",IF(CD411&lt;-12.5,"De -15 a -13",IF(CD411&lt;-10,"De -12,5 a -10,5",IF(CD411&lt;-7.5,"De -10 a -8",IF(CD411&lt;-5,"De -7,5 a -5,5",IF(CD411&lt;-2.5,"De -5 a -3",IF(CD411&lt;0,"De -2,5 a -0,5",IF(CD411&lt;=2,"De 0 a 2",IF(CD411&lt;=4.5,"De 2,5 a 4,5",IF(CD411&lt;=7,"De 5 a 7",IF(CD411&lt;=9.5,"De 7,5 a 9,5",IF(CD411&lt;=12,"De 10 a 12",IF(CD411&lt;=14.5,"De 12,5 a 14,5",IF(CD411&lt;=17,"De 15 a 17",IF(CD411&lt;=19.5,"De 17,5 a 19,5",IF(CD411&lt;=22,"De 20 a 22",IF(CD411&lt;=24.5,"De 22,5 a 24,5",IF(CD411&lt;=27,"De 25 a 27","De 27,5 a 30"))))))))))))))))))))))))</f>
        <v>De -20 a -18</v>
      </c>
      <c r="CF411" s="12" t="n">
        <f aca="false">IF(CD411="","",IF(CD411&lt;-27.5,1,IF(CD411&lt;-25,2,IF(CD411&lt;-22.5,3,IF(CD411&lt;-20,4,IF(CD411&lt;-17.5,5,IF(CD411&lt;-15,6,IF(CD411&lt;-12.5,7,IF(CD411&lt;-10,8,IF(CD411&lt;-7.5,9,IF(CD411&lt;-5,10,IF(CD411&lt;-2.5,11,IF(CD411&lt;0,12,IF(CD411&lt;2.5,13,IF(CD411&lt;5,14,IF(CD411&lt;7.5,15,IF(CD411&lt;10,16,IF(CD411&lt;12.5,17,IF(CD411&lt;15,18,IF(CD411&lt;17.5,19,IF(CD411&lt;20,20,IF(CD411&lt;22.5,21,IF(CD411&lt;25,22,IF(CD411&lt;27.5,23,24))))))))))))))))))))))))</f>
        <v>5</v>
      </c>
      <c r="CG411" s="9" t="n">
        <v>-2</v>
      </c>
      <c r="CH411" s="10" t="str">
        <f aca="false">IF(CG411="","",IF(AND(CG411&gt;=-10,CG411&lt;=-9.5),"-10 a -9,5",IF(AND(CG411&gt;-9.5,CG411&lt;=-8.5),"-9 a -8,5",IF(AND(CG411&gt;-8.5,CG411&lt;=-7.5),"-8 a -7,5",IF(AND(CG411&gt;-7.5,CG411&lt;=-6.5),"-7 a -6,5",IF(AND(CG411&gt;-6.5,CG411&lt;=-5.5),"-6 a -5,5",IF(AND(CG411&gt;-5.5,CG411&lt;=-4.5),"-5 a -4,5",IF(AND(CG411&gt;-4.5,CG411&lt;=-3.5),"-4 a -3,5",IF(AND(CG411&gt;-3.5,CG411&lt;=-2.5),"-3 a -2,5",IF(CG411=-2.25,"-2,25",IF(AND(CG411&gt;-2.5,CG411&lt;=-1.5),"-2 a -1,5",IF(AND(CG411&gt;-1.5,CG411&lt;=-0.5),"-1 a -0,5",IF(AND(CG411&gt;-0.5,CG411&lt;=0.5),"0 a 0,5",IF(AND(CG411&gt;0.5,CG411&lt;=1.5),"1 a 1,5",IF(AND(CG411&gt;1.5,CG411&lt;=2.5),"2 a 2,5",IF(AND(CG411&gt;2.5,CG411&lt;=3.5),"3 a 3,5",IF(AND(CG411&gt;3.5,CG411&lt;=4.5),"4 a 4,5",IF(AND(CG411&gt;4.5,CG411&lt;=5.5),"5 a 5,5",IF(AND(CG411&gt;5.5,CG411&lt;=6.5),"6 a 6,5",IF(AND(CG411&gt;6.5,CG411&lt;=7.5),"7 a 7,5",IF(AND(CG411&gt;7.5,CG411&lt;=8.5),"8 a 8,5",IF(AND(CG411&gt;8.5,CG411&lt;=9.5),"9 a 9,5",IF(CG411&gt;=10,"10","Fuera de rango")))))))))))))))))))))))</f>
        <v>-2 a -1,5</v>
      </c>
      <c r="CI411" s="11" t="n">
        <f aca="false">IF(CG411="","",IF(CG411=-2.25,"NORMA",IF(CG411&lt;=-9.5,1,IF(CG411&lt;=-8.5,2,IF(CG411&lt;=-7.5,3,IF(CG411&lt;=-6.5,4,IF(CG411&lt;=-5.5,5,IF(CG411&lt;=-4.5,6,IF(CG411&lt;=-3.5,7,IF(CG411&lt;=-2.5,8,IF(CG411&lt;=-1.5,9,IF(CG411&lt;=-0.5,10,IF(CG411&lt;=0.5,11,IF(CG411&lt;=1.5,12,IF(CG411&lt;=2.5,13,IF(CG411&lt;=3.5,14,IF(CG411&lt;=4.5,15,IF(CG411&lt;=5.5,16,IF(CG411&lt;=6.5,17,IF(CG411&lt;=7.5,18,IF(CG411&lt;=8.5,19,IF(CG411&lt;=9.5,20,IF(CG411=10,21,"Fuera de rango")))))))))))))))))))))))</f>
        <v>9</v>
      </c>
      <c r="CJ411" s="9" t="n">
        <v>2.5</v>
      </c>
      <c r="CK411" s="10" t="str">
        <f aca="false">IF(CJ411="","",IF(AND(CJ411&gt;=-6,CJ411&lt;=-5.5),"-6 a -5,5",IF(AND(CJ411&gt;-5.5,CJ411&lt;=-4.5),"-5 a -4,5",IF(AND(CJ411&gt;-4.5,CJ411&lt;=-3.5),"-4 a -3,5",IF(AND(CJ411&gt;-3.5,CJ411&lt;=-2.5),"-3 a -2,5",IF(AND(CJ411&gt;-2.5,CJ411&lt;=-1.5),"-2 a -1,5",IF(AND(CJ411&gt;-1.5,CJ411&lt;=-0.5),"-1 a -0,5",IF(AND(CJ411&gt;-0.5,CJ411&lt;=0.5),"0 a 0,5",IF(AND(CJ411&gt;0.5,CJ411&lt;=1.5),"1 a 1,5",IF(AND(CJ411&gt;1.5,CJ411&lt;2.5),"2",IF(AND(CJ411&gt;=2.5,CJ411&lt;=3),"2,5 a 3",IF(AND(CJ411&gt;3,CJ411&lt;=4),"3,5 a 4",IF(AND(CJ411&gt;4,CJ411&lt;=5),"4,5 a 5",IF(AND(CJ411&gt;5,CJ411&lt;=6),"5,5 a 6",IF(AND(CJ411&gt;6,CJ411&lt;=7),"6,5 a 7",IF(AND(CJ411&gt;7,CJ411&lt;=8),"7,5 a 8",IF(AND(CJ411&gt;8,CJ411&lt;=9.5),"8,5 a 9,5",IF(CJ411=10,"10","Fuera de rango"))))))))))))))))))</f>
        <v>2,5 a 3</v>
      </c>
      <c r="CL411" s="11" t="n">
        <f aca="false">IF(CK411="","",IF(OR(CK411="-6 a -5,5",CK411="-6 - -5,5"),1,IF(OR(CK411="-5 a -4,5",CK411="-5 - -4,5"),2,IF(OR(CK411="-4 a -3,5",CK411="-4 - -3,5"),3,IF(OR(CK411="-3 a -2,5",CK411="-3 - -2,5"),4,IF(OR(CK411="-2 a -1,5",CK411="-2 - -1,5"),5,IF(OR(CK411="-1 a -0,5",CK411="-1 - -0,5"),6,IF(OR(CK411="0 a 0,5",CK411="0 - 0,5"),7,IF(OR(CK411="1 a 1,5",CK411="1 - 1,5"),8,IF(CK411="2","NORMA",IF(OR(CK411="2,5 a 3",CK411="2,5 - 3"),9,IF(OR(CK411="3,5 a 4",CK411="3,5 - 4"),10,IF(OR(CK411="4,5 a 5",CK411="4,5 - 5"),11,IF(OR(CK411="5,5 a 6",CK411="5,5 - 6"),12,IF(OR(CK411="6,5 a 7",CK411="6,5 - 7"),13,IF(OR(CK411="7,5 a 8",CK411="7,5 - 8"),14,IF(OR(CK411="8,5 a 9",CK411="8,5 - 9,5",CK411="9 a 9,5"),15,IF(CK411="10",15,IF(OR(CK411="0,5 a 1",CK411="0,5 - 1"),7,"Fuera de rango")))))))))))))))))))</f>
        <v>9</v>
      </c>
      <c r="CN411" s="10" t="str">
        <f aca="false">IF(CM411=0,"0", " ")</f>
        <v>0</v>
      </c>
      <c r="CO411" s="10" t="str">
        <f aca="false">IF(CM411&gt;0,"EME"," ")</f>
        <v> </v>
      </c>
      <c r="CQ411" s="10" t="str">
        <f aca="false">IF(CP411&gt;0,"0", " ")</f>
        <v> </v>
      </c>
      <c r="CR411" s="10" t="str">
        <f aca="false">IF(CP411&gt;0,"EME"," ")</f>
        <v> </v>
      </c>
      <c r="CS411" s="9" t="n">
        <v>0.25</v>
      </c>
      <c r="CV411" s="9" t="n">
        <v>0.25</v>
      </c>
      <c r="CY411" s="9" t="n">
        <v>0</v>
      </c>
      <c r="DB411" s="9" t="n">
        <v>0</v>
      </c>
      <c r="DC411" s="11" t="str">
        <f aca="false">IF(DB411&lt;0,"2"," ")</f>
        <v> </v>
      </c>
      <c r="DD411" s="11" t="str">
        <f aca="false">IF(DB411&lt;0,"MIO"," ")</f>
        <v> </v>
      </c>
      <c r="DE411" s="9" t="n">
        <v>0</v>
      </c>
      <c r="DF411" s="10" t="str">
        <f aca="false">IF(DE411&lt;0,"3"," ")</f>
        <v> </v>
      </c>
      <c r="DG411" s="10" t="str">
        <f aca="false">IF(DE411&lt;0,"AST"," ")</f>
        <v> </v>
      </c>
      <c r="DH411" s="9" t="n">
        <v>0</v>
      </c>
      <c r="DI411" s="10" t="str">
        <f aca="false">IF(DH411&lt;0,"3"," ")</f>
        <v> </v>
      </c>
      <c r="DJ411" s="10" t="str">
        <f aca="false">IF(DH411&lt;0,"AST"," ")</f>
        <v> </v>
      </c>
      <c r="DK411" s="9" t="n">
        <v>0</v>
      </c>
      <c r="DL411" s="10" t="str">
        <f aca="false">IF(DK411&gt;0,"4"," ")</f>
        <v> </v>
      </c>
      <c r="DM411" s="10" t="str">
        <f aca="false">IF(DK411&gt;0,"PRE"," ")</f>
        <v> </v>
      </c>
      <c r="DN411" s="9" t="n">
        <v>0</v>
      </c>
      <c r="DO411" s="10" t="str">
        <f aca="false">IF(DN411&gt;0,"4"," ")</f>
        <v> </v>
      </c>
      <c r="DP411" s="10" t="str">
        <f aca="false">IF(DN411&gt;0,"PRE"," ")</f>
        <v> </v>
      </c>
      <c r="DS411" s="12" t="str">
        <f aca="false">CONCATENATE(CO411,CU411,DA411,DG411,DM411)</f>
        <v>   </v>
      </c>
      <c r="DT411" s="10" t="e">
        <f aca="false" t="array" ref="DT411">_xlfn.IFS(DS411="EME    ","0", DS411=" HIP   ","1", DS411="  MIO  ","2", DS411="   AST ","3", DS411="    PRE","4", DS411="EME   PRE","5", DS411=" HIP  PRE","6", DS411=" HIP AST ","7", DS411="  MIO PRE","8", DS411="  MIOAST ","9", DS411="   ASTPRE","10",DS411=" HIP ASTPRE","11", DS411="  MIOASTPRE","12", DS411="     ","0")</f>
        <v>#N/A</v>
      </c>
      <c r="DV411" s="1" t="e">
        <f aca="false" t="array" ref="DV411">_xlfn.IFS(DU411="SI","2", DU411="NO","1")</f>
        <v>#N/A</v>
      </c>
      <c r="DX411" s="11" t="str">
        <f aca="false">IF(DW411=0,"1","2")</f>
        <v>1</v>
      </c>
      <c r="DY411" s="11" t="str">
        <f aca="false" t="array" ref="DY411">_xlfn.IFS(DW411=0,"0", DW411=0.25, "1", DW411=0.5,"2", DW411=0.75,"3", DW411=1,"4",DW411=1.25,"5", DW411=1.5,"6", DW411=1.75,"7", DW411=2,"8")</f>
        <v>0</v>
      </c>
      <c r="EA411" s="11" t="str">
        <f aca="false">IF(DZ411=0,"1","2")</f>
        <v>1</v>
      </c>
      <c r="EB411" s="11" t="str">
        <f aca="false" t="array" ref="EB411">_xlfn.IFS(DZ411=0,"0", DZ411=0.25, "1", DZ411=0.5,"2", DZ411=0.75,"3", DZ411=1,"4",DZ411=1.25,"5", DZ411=1.5,"6", DZ411=1.75,"7", DZ411=2,"8")</f>
        <v>0</v>
      </c>
      <c r="ED411" s="10" t="str">
        <f aca="false">IF(EC411=0,"1","2")</f>
        <v>1</v>
      </c>
      <c r="EE411" s="11" t="str">
        <f aca="false" t="array" ref="EE411">_xlfn.IFS(EC411=0,"0", EC411=-0.25, "1", EC411=-0.5,"2", EC411=-0.75,"3", EC411=-1,"4",EC411=-1.25,"5", EC411=-1.5,"6", EC411=-1.75,"7", EC411=-2,"8", EC411=-2.25,"9",EC411=-2.5,"10", EC411=-2.75,"11", EC411=-3,"12", EC411=-3.25,"13", EC411=-3.5,"14", EC411=-3.75,"15",EC411=-4,"16")</f>
        <v>0</v>
      </c>
      <c r="EG411" s="10" t="str">
        <f aca="false">IF(EF411=0,"1","2")</f>
        <v>1</v>
      </c>
      <c r="EH411" s="11" t="str">
        <f aca="false" t="array" ref="EH411">_xlfn.IFS(EF411=0,"0", EF411=-0.25, "1", EF411=-0.5,"2", EF411=-0.75,"3", EF411=-1,"4",EF411=-1.25,"5", EF411=-1.5,"6", EF411=-1.75,"7", EF411=-2,"8", EF411=-2.25,"9",EF411=-2.5,"10", EF411=-2.75,"11", EF411=-3,"12", EF411=-3.25,"13", EF411=-3.5,"14", EF411=-3.75,"15",EF411=-4,"16")</f>
        <v>0</v>
      </c>
      <c r="EJ411" s="11" t="str">
        <f aca="false">IF(EI411=0,"1","2")</f>
        <v>1</v>
      </c>
      <c r="EK411" s="11" t="str">
        <f aca="false" t="array" ref="EK411">_xlfn.IFS(EI411=0,"0", EI411=-0.25, "1", EI411=-0.5,"2", EI411=-0.75,"3", EI411=-1,"4",EI411=-1.25,"5", EI411=-1.5,"6", EI411=-1.75,"7", EI411=-2,"8", EI411=-2.25,"9", EI411=-2.25,"9",EI411=-2.5,"10", EI411=-2.75,"11", EI411=-3,"12", EI411=-3.25,"13", EI411=-3.5,"14", EI411=-3.75,"15",EI411=-4,"16", EI411=0.25, "17", EI411=0.5, "18")</f>
        <v>0</v>
      </c>
      <c r="EM411" s="11" t="str">
        <f aca="false">IF(EL411=0,"1","2")</f>
        <v>1</v>
      </c>
      <c r="EN411" s="11" t="str">
        <f aca="false" t="array" ref="EN411">_xlfn.IFS(EL411=0.25,"17",EL411=0.5,"18", EL411=0,"0", EL411=-0.25, "1", EL411=-0.5,"2", EL411=-0.75,"3", EL411=-1,"4",EL411=-1.25,"5", EL411=-1.5,"6", EL411=-1.75,"7", EL411=-2,"8",EL411= -2.25,"9",EL411=-2.5,"10",EL411= -2.75,"11",EL411= -3,"12",EL411= -3.25,"13",EL411= -3.5,"14",EL411= -3.75,"15",EL411=-4,"16")</f>
        <v>0</v>
      </c>
      <c r="EP411" s="11" t="str">
        <f aca="false">IF(EO411=0,"1","2")</f>
        <v>1</v>
      </c>
      <c r="EQ411" s="11" t="str">
        <f aca="false" t="array" ref="EQ411">_xlfn.IFS(EO411=0,"0", EO411=0.25, "1", EO411=0.5,"2", EO411=0.75,"3", EO411=1,"4",EO411=1.25,"5", EO411=1.5,"6", EO411=1.75,"7", EO411=2,"8", EO411=2.25,"9", EO411=2.25,"9",EO411=2.5,"10", EO411=2.75,"11", EO411=3,"12", EO411=3.25,"13", EO411=3.5,"14", EO411=3.75,"15",EO411=4,"16", EO411=-0.25, "17", bq=-0.5, "18")</f>
        <v>0</v>
      </c>
      <c r="ES411" s="11" t="str">
        <f aca="false">IF(ER411=0,"1","2")</f>
        <v>1</v>
      </c>
      <c r="ET411" s="11" t="str">
        <f aca="false" t="array" ref="ET411">_xlfn.IFS(ER411=0,"0", ER411=0.25, "1", ER411=0.5,"2", ER411=0.75,"3", ER411=1,"4",ER411=1.25,"5", ER411=1.5,"6", ER411=1.75,"7", ER411=2,"8", ER411=2.25,"9", ER411=2.25,"9",ER411=2.5,"10", ER411=2.75,"11", ER411=3,"12", ER411=3.25,"13", ER411=3.5,"14", ER411=3.75,"15",ER411=4,"16", ER411=-0.25, "17", bq=-0.5, "18")</f>
        <v>0</v>
      </c>
      <c r="EV411" s="14" t="e">
        <f aca="false">VLOOKUP(EU411,LEYENDA!$G$2:$H$8,2,TRUE())</f>
        <v>#N/A</v>
      </c>
      <c r="EW411" s="14" t="e">
        <f aca="false" t="array" ref="EW411">_xlfn.IFS(EV411="0-5","1", EV411="6-12","2", EV411="13-18","3", EV411="19-24","4", EV411="25-36","5", EV411="37-48","6", EV411="49-60","7")</f>
        <v>#N/A</v>
      </c>
    </row>
    <row r="412" customFormat="false" ht="13.5" hidden="false" customHeight="false" outlineLevel="0" collapsed="false">
      <c r="A412" s="1" t="n">
        <v>133</v>
      </c>
      <c r="B412" s="2" t="n">
        <v>1</v>
      </c>
      <c r="C412" s="33" t="n">
        <v>43293</v>
      </c>
      <c r="E412" s="5" t="str">
        <f aca="false">VLOOKUP(A412,'286'!$A$3:$J$6279,10,FALSE())</f>
        <v>FERNÁNDEZ SÁNCHEZ, ZAIRA</v>
      </c>
      <c r="F412" s="4" t="str">
        <f aca="false">VLOOKUP(A412,'286'!$A$3:$I$1768,3,FALSE())</f>
        <v>FERSANZA</v>
      </c>
      <c r="G412" s="6" t="n">
        <f aca="false">VLOOKUP(A412,'286'!$A$3:$I$1768,4,FALSE())</f>
        <v>32000</v>
      </c>
      <c r="H412" s="7" t="n">
        <f aca="false">YEAR(C412)-YEAR(G412)</f>
        <v>31</v>
      </c>
      <c r="I412" s="1" t="str">
        <f aca="false">VLOOKUP(H412,LEYENDA!$C$2:$D$6,2,TRUE())</f>
        <v>25-40</v>
      </c>
      <c r="J412" s="5" t="str">
        <f aca="false">VLOOKUP(A412,'286'!$A$3:$I$1768,7,FALSE())</f>
        <v>M</v>
      </c>
      <c r="K412" s="8" t="n">
        <f aca="false">VLOOKUP(A412,'286'!$A$3:$I$1768,2,FALSE())</f>
        <v>0</v>
      </c>
      <c r="L412" s="4" t="str">
        <f aca="false">VLOOKUP(A412,'286'!$A$3:$I$1768,8,FALSE())</f>
        <v>D</v>
      </c>
      <c r="M412" s="4" t="str">
        <f aca="false">VLOOKUP(A412,'286'!$A$3:$I$1768,9,FALSE())</f>
        <v>D</v>
      </c>
      <c r="N412" s="8" t="str">
        <f aca="false">IF(R412=O412, "MISMA","CONTRARIA")</f>
        <v>MISMA</v>
      </c>
      <c r="O412" s="8" t="str">
        <f aca="false" t="array" ref="O412">_xlfn.IFS(L412="D","1", L412="I","2")</f>
        <v>1</v>
      </c>
      <c r="P412" s="8" t="e">
        <f aca="false" t="array" ref="P412">_xlfn.IFS(K412="OD","1", K412="OI","2")</f>
        <v>#N/A</v>
      </c>
      <c r="Q412" s="1" t="str">
        <f aca="false" t="array" ref="Q412">_xlfn.IFS(J412="M","1", J412="H","2")</f>
        <v>1</v>
      </c>
      <c r="R412" s="8" t="str">
        <f aca="false" t="array" ref="R412">_xlfn.IFS(M412="D","1", M412="I","2")</f>
        <v>1</v>
      </c>
      <c r="S412" s="1" t="str">
        <f aca="false" t="array" ref="S412">_xlfn.IFS(N412="CONTRARIA", "1",N412= "MISMA","2")</f>
        <v>2</v>
      </c>
      <c r="T412" s="1" t="str">
        <f aca="false" t="array" ref="T412">_xlfn.IFS(I412="0-12","1", I412="13-24","2", I412="25-40","3", I412="41-60","4", I412="61-100","5")</f>
        <v>3</v>
      </c>
      <c r="U412" s="9" t="n">
        <v>-1</v>
      </c>
      <c r="V412" s="10" t="str">
        <f aca="false">IF(U412="","",IF(AND(U412&gt;=-9,U412&lt;=-6.5),"-9 a -6,5",IF(AND(U412&gt;=-6,U412&lt;=-3.5),"-6 a -3,5",IF(AND(U412&gt;=-3,U412&lt;=-1),"-3 a -1",IF(U412=-0.5,"-0,5",IF(AND(U412&gt;=0,U412&lt;=2.5),"0 a 2,5",IF(AND(U412&gt;=3,U412&lt;=5.5),"3 a 5,5",IF(AND(U412&gt;=6,U412&lt;=8.5),"6 a 8,5",IF(AND(U412&gt;=9,U412&lt;=20),"9 a 20","Fuera de rango")))))))))</f>
        <v>-3 a -1</v>
      </c>
      <c r="W412" s="11" t="n">
        <f aca="false">IF(V412="","",IF(V412="-9 a -6,5",2,IF(V412="-6 a -3,5",3,IF(V412="-3 a -1",4,IF(V412="-0,5","NORMA",IF(V412="0 a 2,5",5,IF(V412="3 a 5,5",6,IF(V412="6 a 8,5",7,IF(V412="9 a 20",8,"Fuera de rango")))))))))</f>
        <v>4</v>
      </c>
      <c r="X412" s="9" t="n">
        <v>9</v>
      </c>
      <c r="Y412" s="11" t="str">
        <f aca="false">IF(X412="","",IF(AND(X412&gt;=0,X412&lt;=4),"0 a 4",IF(AND(X412&gt;=4.5,X412&lt;=8.5),"4,5 a 8,5",IF(X412=9,"9",IF(AND(X412&gt;=9.5,X412&lt;=13),"9,5 a 13",IF(AND(X412&gt;=13.5,X412&lt;=20),"13,5 a 20",IF(AND(X412&gt;=20.5,X412&lt;=35),"20,5 a 35","Fuera de rango")))))))</f>
        <v>9</v>
      </c>
      <c r="Z412" s="11" t="str">
        <f aca="false">IF(Y412="","",IF(Y412="0 a 4",1,IF(Y412="4,5 a 8,5",2,IF(Y412="9","NORMA",IF(Y412="9,5 a 13",3,IF(Y412="13,5 a 20",4,IF(Y412="20,5 a 35",5,"Fuera de rango")))))))</f>
        <v>NORMA</v>
      </c>
      <c r="AA412" s="9" t="n">
        <v>14</v>
      </c>
      <c r="AB412" s="10" t="str">
        <f aca="false">IF(AA412="","",IF(AND(AA412&gt;=0,AA412&lt;=9),"0 a 9",IF(AND(AA412&gt;=9.5,AA412&lt;=18.5),"9,5 a 18,5",IF(AA412=19,"19",IF(AND(AA412&gt;=19.5,AA412&lt;=28),"19,5 a 28",IF(AND(AA412&gt;=28.5,AA412&lt;=40),"28,5 a 40","Fuera de rango"))))))</f>
        <v>9,5 a 18,5</v>
      </c>
      <c r="AC412" s="11" t="n">
        <f aca="false" t="array" ref="AC412">_xlfn.IFS(AB412="","",AB412="0 a 9",1,AB412="9,5 a 18,5",2,AB412="19","NORMA",AB412="19,5 a 28",3,AB412="28,5 a 40",4,TRUE(),"Fuera de rango")</f>
        <v>2</v>
      </c>
      <c r="AD412" s="9" t="n">
        <v>5</v>
      </c>
      <c r="AE412" s="10" t="str">
        <f aca="false">IF(AD412="","",IF(AND(AD412&gt;=-10,AD412&lt;=0),"De -10 a 0",IF(AND(AD412&gt;=0.5,AD412&lt;=9.5),"0,5 a 9,5",IF(AD412=10,"10",IF(AND(AD412&gt;=10.5,AD412&lt;=20),"10,5 a 20",IF(AND(AD412&gt;=20.5,AD412&lt;=40),"20,5 a 40","Fuera de rango"))))))</f>
        <v>0,5 a 9,5</v>
      </c>
      <c r="AF412" s="12" t="n">
        <f aca="false">IF(AD412="","",IF(AND(AD412&gt;=-10,AD412&lt;=0),1,IF(AND(AD412&gt;=0.5,AD412&lt;=9.5),2,IF(AD412=10,"NORMA",IF(AND(AD412&gt;=10.5,AD412&lt;=20),3,IF(AND(AD412&gt;=20.5,AD412&lt;=40),4,""))))))</f>
        <v>2</v>
      </c>
      <c r="AG412" s="9" t="n">
        <v>12</v>
      </c>
      <c r="AH412" s="10" t="str">
        <f aca="false">IF(AG412="","",IF(AND(AG412&gt;=0,AG412&lt;=4),"0 a 4",IF(AND(AG412&gt;=4.5,AG412&lt;=8.5),"4,5 a 8,5",IF(AG412=9,"9",IF(AND(AG412&gt;=9.5,AG412&lt;=13),"9,5 a 13",IF(AND(AG412&gt;=13.5,AG412&lt;=25),"13,5 a 25","Fuera de rango"))))))</f>
        <v>9,5 a 13</v>
      </c>
      <c r="AI412" s="10" t="n">
        <f aca="false">IF(AH412="","",IF(AH412="0 a 4",1,IF(AH412="4,5 a 8,5",2,IF(AH412="9","NORMA",IF(AH412="9,5 a 13",3,IF(AH412="13,5 a 25",4,""))))))</f>
        <v>3</v>
      </c>
      <c r="AJ412" s="9" t="n">
        <v>4</v>
      </c>
      <c r="AK412" s="10" t="str">
        <f aca="false">IF(AJ412="","",IF(AND(AJ412&gt;=-15,AJ412&lt;=-10.5),"-15 a -10,5",IF(AND(AJ412&gt;=-10,AJ412&lt;=-4),"-10 a -4",IF(AND(AJ412&gt;=-4.5,AJ412&lt;=0),"-4,5 a 0",IF(AND(AJ412&gt;=0.5,AJ412&lt;=4.5),"0,5 a 4,5",IF(AJ412=5,"5",IF(AND(AJ412&gt;=5.5,AJ412&lt;=10),"5,5 a 10",IF(AND(AJ412&gt;=10.5,AJ412&lt;=20),"10,5 a 20","Fuera de rango"))))))))</f>
        <v>0,5 a 4,5</v>
      </c>
      <c r="AL412" s="11" t="n">
        <f aca="false">IF(AK412="","",IF(AK412="-15 a -10,5",1,IF(AK412="-10 a -4",2,IF(AK412="-4,5 a 0",3,IF(AK412="0,5 a 4,5",4,IF(AK412="5","NORMA",IF(AK412="5,5 a 10",5,IF(AK412="10,5 a 20",6,"Error"))))))))</f>
        <v>4</v>
      </c>
      <c r="AM412" s="9" t="n">
        <v>0</v>
      </c>
      <c r="AN412" s="10" t="str">
        <f aca="false">IF(AM412="","",IF(AND(AM412&gt;=-7.5,AM412&lt;=-5.5),"-7,5 a -5,5",IF(AND(AM412&gt;=-5,AM412&lt;=-3),"-5 a -3",IF(AND(AM412&gt;=-2.5,AM412&lt;=-0.5),"-2,5 a -0,5",IF(AM412=0,"0,00",IF(AND(AM412&gt;=0.5,AM412&lt;=2.5),"0,5 a 2,5",IF(AND(AM412&gt;=3,AM412&lt;=5),"3 a 5",IF(AND(AM412&gt;=5.5,AM412&lt;=7.5),"5,5 a 7,5",IF(AND(AM412&gt;=8,AM412&lt;=10),"8 a 10","Fuera de rango")))))))))</f>
        <v>0,00</v>
      </c>
      <c r="AO412" s="11" t="str">
        <f aca="false">IF(AN412="","",IF(AN412="-7,5 a -5,5",1,IF(AN412="-5 a -3",2,IF(AN412="-2,5 a -0,5",3,IF(AN412="0,00","NORMA",IF(AN412="0,5 a 2,5",4,IF(AN412="3 a 5",5,IF(AN412="5,5 a 7,5",6,IF(AN412="8 a 10",7,"Error")))))))))</f>
        <v>NORMA</v>
      </c>
      <c r="AP412" s="9" t="n">
        <v>-6</v>
      </c>
      <c r="AQ412" s="10" t="str">
        <f aca="false">IF(AP412="","",IF(AND(AP412&gt;=-20,AP412&lt;=-9.5),"-20 a -9,5",IF(AND(AP412&gt;=-9,AP412&lt;=-6.5),"-9 a -6,5",IF(AP412=-6,"-6",IF(AND(AP412&gt;=-5.5,AP412&lt;=-3),"-5,5 a -3",IF(AND(AP412&gt;=-2.5,AP412&lt;=0),"-2,5 a 0",IF(AND(AP412&gt;=0.5,AP412&lt;=3),"0,5 a 3",IF(AND(AP412&gt;=3.5,AP412&lt;=6),"3,5 a 6",IF(AND(AP412&gt;=6.5,AP412&lt;=9),"6,5 a 9",IF(AND(AP412&gt;=9.5,AP412&lt;=20),"9,5 a 20","Fuera de rango"))))))))))</f>
        <v>-6</v>
      </c>
      <c r="AR412" s="11" t="str">
        <f aca="false">IF(AQ412="","",IF(AQ412="-20 a -9,5",1,IF(AQ412="-9 a -6,5",2,IF(AQ412="-6","NORMA",IF(AQ412="-5,5 a -3",3,IF(AQ412="-2,5 a 0",4,IF(AQ412="0,5 a 3",5,IF(AQ412="3,5 a 6",6,IF(AQ412="6,5 a 9",7,IF(AQ412="9,5 a 20",8,""))))))))))</f>
        <v>NORMA</v>
      </c>
      <c r="AS412" s="9" t="n">
        <v>4</v>
      </c>
      <c r="AT412" s="10" t="str">
        <f aca="false">IF(AS412="","",IF(AND(AS412&gt;=-16,AS412&lt;=-14),"-16 a -14",IF(AND(AS412&gt;=-13.5,AS412&lt;=-11.5),"-13,5 a -11,5",IF(AND(AS412&gt;=-11,AS412&lt;=-9),"-11 a -9",IF(AND(AS412&gt;=-8.5,AS412&lt;=-6.5),"-8,5 a -6,5",IF(AND(AS412&gt;=-6,AS412&lt;=-4),"-6 a -4",IF(AND(AS412&gt;=-3.5,AS412&lt;=-1.5),"-3,5 a -1,5",IF(AND(AS412&gt;=-1,AS412&lt;=1),"-1 a 1",IF(AND(AS412&gt;=1.5,AS412&lt;=3.5),"1,5 a 3,5",IF(AND(AS412&gt;=4,AS412&lt;=6),"4 a 6",IF(AND(AS412&gt;=6.5,AS412&lt;=8.5),"6,5 a 8,5",IF(AND(AS412&gt;=9,AS412&lt;=11),"9 a 11",IF(AND(AS412&gt;=11.5,AS412&lt;=13.5),"11,5 a 13,5",IF(AND(AS412&gt;=14,AS412&lt;=16),"14 a 16",IF(AND(AS412&gt;=16.5,AS412&lt;=18.5),"16,5 a 18,5",IF(AND(AS412&gt;=19,AS412&lt;=21),"19 a 21","Fuera de rango"))))))))))))))))</f>
        <v>4 a 6</v>
      </c>
      <c r="AU412" s="11" t="str">
        <f aca="false" t="array" ref="AU412">IF(AT412="","",_xlfn.IFS(AT412="-16 a -14",1,AT412="-13,5 a -11,5",2,AT412="-11 a -9",3,AT412="-8,5 a -6,5",4,AT412="-6 a -4",5,AT412="-3,5 a -1,5",6,AT412="-1 a 1",7,AT412="1,5 a 3,5",8,AT412="4 a 6","NORMA",AT412="6,5 a 8,5",9,AT412="9 a 11",10,AT412="11,5 a 13,5",11,AT412="14 a 16",12,AT412="16,5 a 18,5",13,AT412="19 a 21",14,TRUE(),""))</f>
        <v>NORMA</v>
      </c>
      <c r="AV412" s="9" t="n">
        <v>-0.5</v>
      </c>
      <c r="AW412" s="10" t="str">
        <f aca="false">IF(AV412="","",IF(AND(AV412&gt;=-1,AV412&lt;=-0.5),"-1 a -0,5",IF(AND(AV412&gt;-0.5,AV412&lt;=0),"De -0,5 a 0",IF(AND(AV412&gt;=0.25,AV412&lt;=0.75),"0,25 a 0,75",IF(AND(AV412&gt;=1,AV412&lt;=1.5),"1 a 1,5",IF(AND(AV412&gt;=1.75,AV412&lt;=2.25),"1,75 a 2,25",IF(AND(AV412&gt;=2.5,AV412&lt;=3),"2,5 a 3",IF(AND(AV412&gt;=3.25,AV412&lt;=3.75),"3,25 a 3,75","Fuera de rango"))))))))</f>
        <v>-1 a -0,5</v>
      </c>
      <c r="AX412" s="10" t="n">
        <f aca="false">IF(AW412="","",IF(OR(AW412="-1 a -0,5",AW412="-1 a -0.5"),1,IF(OR(AW412="De -0,5 a 0",AW412="-0,5 a 0",AW412="De -0.5 a 0"),2,IF(OR(AW412="0,25 a 0,75",AW412="0.25 a 0.75"),"NORMA",IF(OR(AW412="1 a 1,5",AW412="1 a 1.5"),3,IF(OR(AW412="1,75 a 2,25",AW412="1.75 a 2.25"),4,IF(OR(AW412="2,5 a 3",AW412="2.5 a 3"),5,IF(OR(AW412="3,25 a 3,75",AW412="3.25 a 3.75"),6,""))))))))</f>
        <v>1</v>
      </c>
      <c r="AY412" s="9" t="n">
        <v>-6</v>
      </c>
      <c r="AZ412" s="10" t="str">
        <f aca="false">IF(AY412="","",IF(AND(AY412&gt;=-20,AY412&lt;=-9.5),"-20 a -9,5",IF(AND(AY412&gt;=-9,AY412&lt;=-6.5),"-9 a -6,5",IF(AY412=-6,"-6",IF(AND(AY412&gt;=-5.5,AY412&lt;=-3),"-5,5 a -3",IF(AND(AY412&gt;=-2.5,AY412&lt;=0),"-2,5 a 0",IF(AND(AY412&gt;=0.5,AY412&lt;=3),"0,5 a 3",IF(AND(AY412&gt;=3.5,AY412&lt;=6),"3,5 a 6","Fuera de rango"))))))))</f>
        <v>-6</v>
      </c>
      <c r="BA412" s="11" t="str">
        <f aca="false">IF(AZ412="","",IF(AZ412="-20 a -9,5",1,IF(AZ412="-9 a -6,5",2,IF(AZ412="-6","NORMA",IF(AZ412="-5,5 a -3",3,IF(AZ412="-2,5 a 0",4,IF(AZ412="0,5 a 3",5,IF(AZ412="3,5 a 6",6,""))))))))</f>
        <v>NORMA</v>
      </c>
      <c r="BB412" s="9" t="n">
        <v>0</v>
      </c>
      <c r="BC412" s="10" t="str">
        <f aca="false" t="array" ref="BC412">IF(BB412="","",_xlfn.IFS(AND(BB412&gt;=0,BB412&lt;=2),"0 a 2",AND(BB412&gt;=2.5,BB412&lt;=4.5),"2,5 a 4,5",AND(BB412&gt;=5,BB412&lt;=7),"5 a 7",AND(BB412&gt;=7.5,BB412&lt;=9.5),"7,5 a 9,5",AND(BB412&gt;=10,BB412&lt;=12),"10 a 12",AND(BB412&gt;=12.5,BB412&lt;=14.5),"12,5 a 14,5",BB412=15,"15",AND(BB412&gt;=15.5,BB412&lt;=17.5),"15,5 a 17,5",AND(BB412&gt;=18,BB412&lt;=20),"18 a 20",AND(BB412&gt;=20.5,BB412&lt;=22.5),"20,5 a 22,5",AND(BB412&gt;=23,BB412&lt;=25),"23 a 25",TRUE(),"Fuera de rango"))</f>
        <v>0 a 2</v>
      </c>
      <c r="BD412" s="11" t="n">
        <f aca="false" t="array" ref="BD412">IF(BC412="","",_xlfn.IFS(BC412="0 a 2",1,BC412="2,5 a 4,5",2,BC412="5 a 7",3,BC412="7,5 a 9,5",4,BC412="10 a 12",5,BC412="12,5 a 14,5",6,BC412="15","NORMA",BC412="15,5 a 17,5",7,BC412="18 a 20",8,BC412="20,5 a 22,5",9,BC412="23 a 25",10,TRUE(),"Fuera de rango"))</f>
        <v>1</v>
      </c>
      <c r="BE412" s="9" t="n">
        <v>20</v>
      </c>
      <c r="BF412" s="10" t="str">
        <f aca="false">IF(BE412="","",IF(AND(BE412&gt;=-20,BE412&lt;=-10),"-20 a -10",IF(AND(BE412&gt;=-9.5,BE412&lt;=0.5),"-9,5 a 0,5",IF(AND(BE412&gt;=1,BE412&lt;=11),"1 a 11",IF(AND(BE412&gt;=11.5,BE412&lt;=20.5),"11,5 a 20,5",IF(BE412=21,"21",IF(AND(BE412&gt;=21.5,BE412&lt;=31.5),"21,5 a 31,5",IF(AND(BE412&gt;=32,BE412&lt;=42),"32 a 42","Fuera de rango"))))))))</f>
        <v>11,5 a 20,5</v>
      </c>
      <c r="BG412" s="11" t="n">
        <f aca="false">IF(BF412="","",IF(BF412="-20 a -10",1,IF(BF412="-9,5 a 0,5",2,IF(BF412="1 a 11",3,IF(BF412="11,5 a 20,5",4,IF(BF412="21","NORMA",IF(BF412="21,5 a 31,5",5,IF(BF412="32 a 42",6,""))))))))</f>
        <v>4</v>
      </c>
      <c r="BH412" s="9" t="n">
        <v>8</v>
      </c>
      <c r="BI412" s="10" t="str">
        <f aca="false">IF(BH412="","",IF(AND(BH412&gt;=-20,BH412&lt;=-15),"-20 a -15",IF(AND(BH412&gt;=-14.5,BH412&lt;=-9.5),"-14,5 a -9,5",IF(AND(BH412&gt;=-9,BH412&lt;=-4),"-9 a -4",IF(AND(BH412&gt;=-3.5,BH412&lt;=2.5),"-3,5 a 2,5",IF(AND(BH412&gt;=3,BH412&lt;=8),"3 a 8",IF(AND(BH412&gt;=8.5,BH412&lt;=14.5),"8,5 a 14,5",IF(BH412=15,"15",IF(AND(BH412&gt;=15.5,BH412&lt;=20.5),"15,5 a 20,5",IF(AND(BH412&gt;=21,BH412&lt;=26),"21 a 26","Fuera de rango"))))))))))</f>
        <v>3 a 8</v>
      </c>
      <c r="BJ412" s="11" t="n">
        <f aca="false">IF(BI412="","",IF(BI412="-20 a -15",1,IF(BI412="-14,5 a -9,5",2,IF(BI412="-9 a -4",3,IF(BI412="-3,5 a 2,5",4,IF(BI412="3 a 8",5,IF(BI412="8,5 a 14,5",6,IF(BI412="15","NORMA",IF(BI412="15,5 a 20,5",7,IF(BI412="21 a 26",8,IF(BI412="26,5 a 31,5",9,"")))))))))))</f>
        <v>5</v>
      </c>
      <c r="BK412" s="9" t="n">
        <v>18</v>
      </c>
      <c r="BL412" s="10" t="str">
        <f aca="false">IF(BK412="","",IF(AND(BK412&gt;=0,BK412&lt;=2),"0 - 2",IF(AND(BK412&gt;=2.5,BK412&lt;=4.5),"2,5 - 4,5",IF(AND(BK412&gt;=5,BK412&lt;=7),"5 - 7",IF(AND(BK412&gt;=7.5,BK412&lt;=9.5),"7,5 - 9,5",IF(AND(BK412&gt;=10,BK412&lt;=12),"10 - 12",IF(AND(BK412&gt;=12.5,BK412&lt;=13.5),"12,5 - 13,5",IF(BK412=14,"14",IF(AND(BK412&gt;=14.5,BK412&lt;=16.5),"14,5 - 16,5",IF(AND(BK412&gt;=17,BK412&lt;=19),"17 - 19",IF(AND(BK412&gt;=19.5,BK412&lt;=21.5),"19,5 - 21,5",IF(AND(BK412&gt;=22,BK412&lt;=24),"22 - 24",IF(AND(BK412&gt;=24.5,BK412&lt;=26.5),"24,5 - 26,5",IF(AND(BK412&gt;=27,BK412&lt;=29),"27 - 29",IF(AND(BK412&gt;=29.5,BK412&lt;=30),"29,5 - 30","Fuera de rango")))))))))))))))</f>
        <v>17 - 19</v>
      </c>
      <c r="BM412" s="11" t="n">
        <f aca="false">IF(BL412="","",IF(BL412="0 - 2",1,IF(BL412="2,5 - 4,5",2,IF(BL412="5 - 7",3,IF(BL412="7,5 - 9,5",4,IF(BL412="10 - 12",5,IF(BL412="12,5 - 13,5",6,IF(BL412="14","NORMA",IF(BL412="14,5 - 16,5",7,IF(BL412="17 - 19",8,IF(BL412="19,5 - 21,5",9,IF(BL412="22 - 24",10,IF(BL412="24,5 - 26,5",11,IF(BL412="27 - 29",12,IF(BL412="29,5 - 30",13,"")))))))))))))))</f>
        <v>8</v>
      </c>
      <c r="BN412" s="9" t="n">
        <v>20</v>
      </c>
      <c r="BO412" s="11" t="str">
        <f aca="false">IF(BN412="","",IF(AND(BN412&gt;=-20,BN412&lt;=-10),"-20 a -10",IF(AND(BN412&gt;=-9.5,BN412&lt;=0.5),"-9,5 a 0,5",IF(AND(BN412&gt;=1,BN412&lt;=11),"1 a 11",IF(AND(BN412&gt;=11.5,BN412&lt;=21.5),"11,5 a 21,5",IF(BN412=22,"22",IF(AND(BN412&gt;=22.5,BN412&lt;=32.5),"22,5 a 32,5",IF(AND(BN412&gt;=33,BN412&lt;=43),"33 a 43","Fuera de rango"))))))))</f>
        <v>11,5 a 21,5</v>
      </c>
      <c r="BP412" s="11" t="n">
        <f aca="false">IF(BO412="","",IF(BO412="-20 a -10",1,IF(BO412="-9,5 a 0,5",2,IF(BO412="1 a 11",3,IF(BO412="11,5 a 21,5",4,IF(BO412="22","NORMA",IF(BO412="22,5 a 32,5",5,IF(BO412="33 a 43",6,""))))))))</f>
        <v>4</v>
      </c>
      <c r="BQ412" s="9" t="n">
        <v>9</v>
      </c>
      <c r="BR412" s="10" t="str">
        <f aca="false">IF(BQ412="","",IF(AND(BQ412&gt;=-20,BQ412&lt;=-15),"-20 a -15",IF(AND(BQ412&gt;=-14.5,BQ412&lt;=-9.5),"-14,5 a -9,5",IF(AND(BQ412&gt;=-9,BQ412&lt;=-4),"-9 a -4",IF(AND(BQ412&gt;=-3.5,BQ412&lt;=2.5),"-3,5 a 2,5",IF(AND(BQ412&gt;=3,BQ412&lt;=8),"3 a 8",IF(AND(BQ412&gt;=8.5,BQ412&lt;=13.5),"8,5 a 13,5",IF(AND(BQ412&gt;=14,BQ412&lt;=17.5),"14 a 17,5",IF(BQ412=18,"18",IF(AND(BQ412&gt;=18.5,BQ412&lt;=23.5),"18,5 a 23,5",IF(AND(BQ412&gt;=24,BQ412&lt;=29),"24 a 29",IF(AND(BQ412&gt;=29.5,BQ412&lt;=34.5),"29,5 a 34,5",IF(AND(BQ412&gt;=35,BQ412&lt;=40),"35 a 40","Fuera de rango")))))))))))))</f>
        <v>8,5 a 13,5</v>
      </c>
      <c r="BS412" s="11" t="n">
        <f aca="false">IF(BR412="","",IF(BR412="-20 a -15",1,IF(BR412="-14,5 a -9,5",2,IF(BR412="-9 a -4",3,IF(BR412="-3,5 a 2,5",4,IF(BR412="3 a 8",5,IF(BR412="8,5 a 13,5",6,IF(BR412="14 a 17,5",7,IF(BR412="18","NORMA",IF(BR412="18,5 a 23,5",8,IF(BR412="24 a 29",9,IF(BR412="29,5 a 34,5",10,IF(BR412="35 a 40",11,"")))))))))))))</f>
        <v>6</v>
      </c>
      <c r="BT412" s="9" t="n">
        <v>0</v>
      </c>
      <c r="BU412" s="10" t="str">
        <f aca="false">IF(BT412="","",IF(AND(BT412&gt;=-20,BT412&lt;=-18),"-20 a -18",IF(AND(BT412&gt;=-17.5,BT412&lt;=-15.5),"-17,5 a -15,5",IF(AND(BT412&gt;=-15,BT412&lt;=-13),"-15 a -13",IF(AND(BT412&gt;=-12.5,BT412&lt;=-10.5),"-12,5 a -10,5",IF(AND(BT412&gt;=-10,BT412&lt;=-8),"-10 a -8",IF(AND(BT412&gt;=-7.5,BT412&lt;=-5.5),"-7,5 a -5,5",IF(AND(BT412&gt;=-5,BT412&lt;=-3),"-5 a -3",IF(AND(BT412&gt;=-2.5,BT412&lt;=-0.5),"-2,5 a -0,5",IF(BT412=0,"0",IF(AND(BT412&gt;=0.5,BT412&lt;=2.5),"0,5 a 2,5",IF(AND(BT412&gt;=3,BT412&lt;=5),"3 a 5",IF(AND(BT412&gt;=5.5,BT412&lt;=7.5),"5,5 a 7,5",IF(AND(BT412&gt;=8,BT412&lt;=10),"8 a 10",IF(AND(BT412&gt;=10.5,BT412&lt;=12.5),"10,5 a 12,5",IF(AND(BT412&gt;=13,BT412&lt;=15),"13 a 15",IF(AND(BT412&gt;=15.5,BT412&lt;=17.5),"15,5 a 17,5",IF(AND(BT412&gt;=18,BT412&lt;=20),"18 a 20","Fuera de rango"))))))))))))))))))</f>
        <v>0</v>
      </c>
      <c r="BV412" s="11" t="str">
        <f aca="false">IF(BT412="","",IF(BT412=0,"NORMA",IF(AND(BT412&gt;=-20,BT412&lt;=-18),2,IF(AND(BT412&gt;=-17.5,BT412&lt;=-15.5),2,IF(AND(BT412&gt;=-15,BT412&lt;=-13),3,IF(AND(BT412&gt;=-12.5,BT412&lt;=-10.5),4,IF(AND(BT412&gt;=-10,BT412&lt;=-8),5,IF(AND(BT412&gt;=-7.5,BT412&lt;=-5.5),6,IF(AND(BT412&gt;=-5,BT412&lt;=-3),7,IF(AND(BT412&gt;=-2.5,BT412&lt;=-0.5),8,IF(AND(BT412&gt;=0.5,BT412&lt;=2.5),9,IF(AND(BT412&gt;=3,BT412&lt;=5),10,IF(AND(BT412&gt;=5.5,BT412&lt;=7.5),11,IF(AND(BT412&gt;=8,BT412&lt;=10),12,IF(AND(BT412&gt;=10.5,BT412&lt;=12.5),13,IF(AND(BT412&gt;=13,BT412&lt;=15),14,IF(AND(BT412&gt;=15.5,BT412&lt;=17.5),15,IF(AND(BT412&gt;=18,BT412&lt;=20),16,"Fuera de rango"))))))))))))))))))</f>
        <v>NORMA</v>
      </c>
      <c r="BW412" s="9" t="n">
        <v>-5.5</v>
      </c>
      <c r="BX412" s="10" t="n">
        <f aca="false">18.5- (0.3*H412)</f>
        <v>9.2</v>
      </c>
      <c r="BY412" s="10" t="n">
        <f aca="false">(BW412)-(BX412)</f>
        <v>-14.7</v>
      </c>
      <c r="BZ412" s="10" t="str">
        <f aca="false">IF(BY412="","",IF(BY412&lt;-27.5,"De -30 a -28",IF(BY412&lt;-25,"De -27,5 a -25,5",IF(BY412&lt;-22.5,"De -25 a -23",IF(BY412&lt;-20,"De -22,5 a -20,5",IF(BY412&lt;-17.5,"De -20 a -18",IF(BY412&lt;-15,"De -17,5 a -15,5",IF(BY412&lt;-12.5,"De -15 a -13",IF(BY412&lt;-10,"De -12,5 a -10,5",IF(BY412&lt;-7.5,"De -10 a -8",IF(BY412&lt;-5,"De -7,5 a -5,5",IF(BY412&lt;-2.5,"De -5 a -3",IF(BY412&lt;0,"De -2,5 a -0,5",IF(BY412&lt;2.5,"De 0 a 2",IF(BY412&lt;5,"De 2,5 a 4,5",IF(BY412&lt;7.5,"De 5 a 7",IF(BY412&lt;10,"De 7,5 a 9,5",IF(BY412&lt;12.5,"De 10 a 12",IF(BY412&lt;15,"De 12,5 a 14,5",IF(BY412&lt;17.5,"De 15 a 17",IF(BY412&lt;20,"De 17,5 a 19,5",IF(BY412&lt;22.5,"De 20 a 22",IF(BY412&lt;25,"De 22,5 a 24,5",IF(BY412&lt;27.5,"De 25 a 27","De 27,5 a 30"))))))))))))))))))))))))</f>
        <v>De -15 a -13</v>
      </c>
      <c r="CA412" s="12" t="n">
        <f aca="false">IF(BY412="","",IF(BY412&lt;=-28,1,IF(BY412&lt;=-25.5,2,IF(BY412&lt;=-23,3,IF(BY412&lt;=-20.5,4,IF(BY412&lt;=-18,5,IF(BY412&lt;=-15.5,6,IF(BY412&lt;=-13,7,IF(BY412&lt;=-10.5,8,IF(BY412&lt;=-8,9,IF(BY412&lt;=-5.5,10,IF(BY412&lt;=-3,11,IF(BY412&lt;=-0.5,12,IF(BY412&lt;=2,13,IF(BY412&lt;=4.5,14,IF(BY412&lt;=7,15,IF(BY412&lt;=9.5,16,IF(BY412&lt;=12,17,IF(BY412&lt;=14.5,18,IF(BY412&lt;=17,19,IF(BY412&lt;=19.5,20,IF(BY412&lt;=22,21,IF(BY412&lt;=24.5,22,IF(BY412&lt;=27,23,IF(BY412&lt;=30,24,"Fuera de rango")))))))))))))))))))))))))</f>
        <v>7</v>
      </c>
      <c r="CB412" s="9" t="n">
        <v>-5.25</v>
      </c>
      <c r="CC412" s="10" t="n">
        <f aca="false">18.5- (0.3*H412)</f>
        <v>9.2</v>
      </c>
      <c r="CD412" s="10" t="n">
        <f aca="false">(CB412)-(CC412)</f>
        <v>-14.45</v>
      </c>
      <c r="CE412" s="10" t="str">
        <f aca="false">IF(CD412="","",IF(CD412&lt;-27.5,"De -30 a -28",IF(CD412&lt;-25,"De -27,5 a -25,5",IF(CD412&lt;-22.5,"De -25 a -23",IF(CD412&lt;-20,"De -22,5 a -20,5",IF(CD412&lt;-17.5,"De -20 a -18",IF(CD412&lt;-15,"De -17,5 a -15,5",IF(CD412&lt;-12.5,"De -15 a -13",IF(CD412&lt;-10,"De -12,5 a -10,5",IF(CD412&lt;-7.5,"De -10 a -8",IF(CD412&lt;-5,"De -7,5 a -5,5",IF(CD412&lt;-2.5,"De -5 a -3",IF(CD412&lt;0,"De -2,5 a -0,5",IF(CD412&lt;=2,"De 0 a 2",IF(CD412&lt;=4.5,"De 2,5 a 4,5",IF(CD412&lt;=7,"De 5 a 7",IF(CD412&lt;=9.5,"De 7,5 a 9,5",IF(CD412&lt;=12,"De 10 a 12",IF(CD412&lt;=14.5,"De 12,5 a 14,5",IF(CD412&lt;=17,"De 15 a 17",IF(CD412&lt;=19.5,"De 17,5 a 19,5",IF(CD412&lt;=22,"De 20 a 22",IF(CD412&lt;=24.5,"De 22,5 a 24,5",IF(CD412&lt;=27,"De 25 a 27","De 27,5 a 30"))))))))))))))))))))))))</f>
        <v>De -15 a -13</v>
      </c>
      <c r="CF412" s="12" t="n">
        <f aca="false">IF(CD412="","",IF(CD412&lt;-27.5,1,IF(CD412&lt;-25,2,IF(CD412&lt;-22.5,3,IF(CD412&lt;-20,4,IF(CD412&lt;-17.5,5,IF(CD412&lt;-15,6,IF(CD412&lt;-12.5,7,IF(CD412&lt;-10,8,IF(CD412&lt;-7.5,9,IF(CD412&lt;-5,10,IF(CD412&lt;-2.5,11,IF(CD412&lt;0,12,IF(CD412&lt;2.5,13,IF(CD412&lt;5,14,IF(CD412&lt;7.5,15,IF(CD412&lt;10,16,IF(CD412&lt;12.5,17,IF(CD412&lt;15,18,IF(CD412&lt;17.5,19,IF(CD412&lt;20,20,IF(CD412&lt;22.5,21,IF(CD412&lt;25,22,IF(CD412&lt;27.5,23,24))))))))))))))))))))))))</f>
        <v>7</v>
      </c>
      <c r="CG412" s="9" t="n">
        <v>-4.25</v>
      </c>
      <c r="CH412" s="10" t="str">
        <f aca="false">IF(CG412="","",IF(AND(CG412&gt;=-10,CG412&lt;=-9.5),"-10 a -9,5",IF(AND(CG412&gt;-9.5,CG412&lt;=-8.5),"-9 a -8,5",IF(AND(CG412&gt;-8.5,CG412&lt;=-7.5),"-8 a -7,5",IF(AND(CG412&gt;-7.5,CG412&lt;=-6.5),"-7 a -6,5",IF(AND(CG412&gt;-6.5,CG412&lt;=-5.5),"-6 a -5,5",IF(AND(CG412&gt;-5.5,CG412&lt;=-4.5),"-5 a -4,5",IF(AND(CG412&gt;-4.5,CG412&lt;=-3.5),"-4 a -3,5",IF(AND(CG412&gt;-3.5,CG412&lt;=-2.5),"-3 a -2,5",IF(CG412=-2.25,"-2,25",IF(AND(CG412&gt;-2.5,CG412&lt;=-1.5),"-2 a -1,5",IF(AND(CG412&gt;-1.5,CG412&lt;=-0.5),"-1 a -0,5",IF(AND(CG412&gt;-0.5,CG412&lt;=0.5),"0 a 0,5",IF(AND(CG412&gt;0.5,CG412&lt;=1.5),"1 a 1,5",IF(AND(CG412&gt;1.5,CG412&lt;=2.5),"2 a 2,5",IF(AND(CG412&gt;2.5,CG412&lt;=3.5),"3 a 3,5",IF(AND(CG412&gt;3.5,CG412&lt;=4.5),"4 a 4,5",IF(AND(CG412&gt;4.5,CG412&lt;=5.5),"5 a 5,5",IF(AND(CG412&gt;5.5,CG412&lt;=6.5),"6 a 6,5",IF(AND(CG412&gt;6.5,CG412&lt;=7.5),"7 a 7,5",IF(AND(CG412&gt;7.5,CG412&lt;=8.5),"8 a 8,5",IF(AND(CG412&gt;8.5,CG412&lt;=9.5),"9 a 9,5",IF(CG412&gt;=10,"10","Fuera de rango")))))))))))))))))))))))</f>
        <v>-4 a -3,5</v>
      </c>
      <c r="CI412" s="11" t="n">
        <f aca="false">IF(CG412="","",IF(CG412=-2.25,"NORMA",IF(CG412&lt;=-9.5,1,IF(CG412&lt;=-8.5,2,IF(CG412&lt;=-7.5,3,IF(CG412&lt;=-6.5,4,IF(CG412&lt;=-5.5,5,IF(CG412&lt;=-4.5,6,IF(CG412&lt;=-3.5,7,IF(CG412&lt;=-2.5,8,IF(CG412&lt;=-1.5,9,IF(CG412&lt;=-0.5,10,IF(CG412&lt;=0.5,11,IF(CG412&lt;=1.5,12,IF(CG412&lt;=2.5,13,IF(CG412&lt;=3.5,14,IF(CG412&lt;=4.5,15,IF(CG412&lt;=5.5,16,IF(CG412&lt;=6.5,17,IF(CG412&lt;=7.5,18,IF(CG412&lt;=8.5,19,IF(CG412&lt;=9.5,20,IF(CG412=10,21,"Fuera de rango")))))))))))))))))))))))</f>
        <v>7</v>
      </c>
      <c r="CJ412" s="9" t="n">
        <v>1.75</v>
      </c>
      <c r="CK412" s="10" t="str">
        <f aca="false">IF(CJ412="","",IF(AND(CJ412&gt;=-6,CJ412&lt;=-5.5),"-6 a -5,5",IF(AND(CJ412&gt;-5.5,CJ412&lt;=-4.5),"-5 a -4,5",IF(AND(CJ412&gt;-4.5,CJ412&lt;=-3.5),"-4 a -3,5",IF(AND(CJ412&gt;-3.5,CJ412&lt;=-2.5),"-3 a -2,5",IF(AND(CJ412&gt;-2.5,CJ412&lt;=-1.5),"-2 a -1,5",IF(AND(CJ412&gt;-1.5,CJ412&lt;=-0.5),"-1 a -0,5",IF(AND(CJ412&gt;-0.5,CJ412&lt;=0.5),"0 a 0,5",IF(AND(CJ412&gt;0.5,CJ412&lt;=1.5),"1 a 1,5",IF(AND(CJ412&gt;1.5,CJ412&lt;2.5),"2",IF(AND(CJ412&gt;=2.5,CJ412&lt;=3),"2,5 a 3",IF(AND(CJ412&gt;3,CJ412&lt;=4),"3,5 a 4",IF(AND(CJ412&gt;4,CJ412&lt;=5),"4,5 a 5",IF(AND(CJ412&gt;5,CJ412&lt;=6),"5,5 a 6",IF(AND(CJ412&gt;6,CJ412&lt;=7),"6,5 a 7",IF(AND(CJ412&gt;7,CJ412&lt;=8),"7,5 a 8",IF(AND(CJ412&gt;8,CJ412&lt;=9.5),"8,5 a 9,5",IF(CJ412=10,"10","Fuera de rango"))))))))))))))))))</f>
        <v>2</v>
      </c>
      <c r="CL412" s="11" t="str">
        <f aca="false">IF(CK412="","",IF(OR(CK412="-6 a -5,5",CK412="-6 - -5,5"),1,IF(OR(CK412="-5 a -4,5",CK412="-5 - -4,5"),2,IF(OR(CK412="-4 a -3,5",CK412="-4 - -3,5"),3,IF(OR(CK412="-3 a -2,5",CK412="-3 - -2,5"),4,IF(OR(CK412="-2 a -1,5",CK412="-2 - -1,5"),5,IF(OR(CK412="-1 a -0,5",CK412="-1 - -0,5"),6,IF(OR(CK412="0 a 0,5",CK412="0 - 0,5"),7,IF(OR(CK412="1 a 1,5",CK412="1 - 1,5"),8,IF(CK412="2","NORMA",IF(OR(CK412="2,5 a 3",CK412="2,5 - 3"),9,IF(OR(CK412="3,5 a 4",CK412="3,5 - 4"),10,IF(OR(CK412="4,5 a 5",CK412="4,5 - 5"),11,IF(OR(CK412="5,5 a 6",CK412="5,5 - 6"),12,IF(OR(CK412="6,5 a 7",CK412="6,5 - 7"),13,IF(OR(CK412="7,5 a 8",CK412="7,5 - 8"),14,IF(OR(CK412="8,5 a 9",CK412="8,5 - 9,5",CK412="9 a 9,5"),15,IF(CK412="10",15,IF(OR(CK412="0,5 a 1",CK412="0,5 - 1"),7,"Fuera de rango")))))))))))))))))))</f>
        <v>NORMA</v>
      </c>
      <c r="CN412" s="10" t="str">
        <f aca="false">IF(CM412=0,"0", " ")</f>
        <v>0</v>
      </c>
      <c r="CO412" s="10" t="str">
        <f aca="false">IF(CM412&gt;0,"EME"," ")</f>
        <v> </v>
      </c>
      <c r="CQ412" s="10" t="str">
        <f aca="false">IF(CP412&gt;0,"0", " ")</f>
        <v> </v>
      </c>
      <c r="CR412" s="10" t="str">
        <f aca="false">IF(CP412&gt;0,"EME"," ")</f>
        <v> </v>
      </c>
      <c r="CS412" s="9" t="n">
        <v>0.25</v>
      </c>
      <c r="CV412" s="9" t="n">
        <v>0</v>
      </c>
      <c r="CY412" s="9" t="n">
        <v>0</v>
      </c>
      <c r="DB412" s="9" t="n">
        <v>0</v>
      </c>
      <c r="DC412" s="11" t="str">
        <f aca="false">IF(DB412&lt;0,"2"," ")</f>
        <v> </v>
      </c>
      <c r="DD412" s="11" t="str">
        <f aca="false">IF(DB412&lt;0,"MIO"," ")</f>
        <v> </v>
      </c>
      <c r="DE412" s="9" t="n">
        <v>-1</v>
      </c>
      <c r="DF412" s="10" t="str">
        <f aca="false">IF(DE412&lt;0,"3"," ")</f>
        <v>3</v>
      </c>
      <c r="DG412" s="10" t="str">
        <f aca="false">IF(DE412&lt;0,"AST"," ")</f>
        <v>AST</v>
      </c>
      <c r="DH412" s="9" t="n">
        <v>-0.5</v>
      </c>
      <c r="DI412" s="10" t="str">
        <f aca="false">IF(DH412&lt;0,"3"," ")</f>
        <v>3</v>
      </c>
      <c r="DJ412" s="10" t="str">
        <f aca="false">IF(DH412&lt;0,"AST"," ")</f>
        <v>AST</v>
      </c>
      <c r="DK412" s="9" t="n">
        <v>0</v>
      </c>
      <c r="DL412" s="10" t="str">
        <f aca="false">IF(DK412&gt;0,"4"," ")</f>
        <v> </v>
      </c>
      <c r="DM412" s="10" t="str">
        <f aca="false">IF(DK412&gt;0,"PRE"," ")</f>
        <v> </v>
      </c>
      <c r="DN412" s="9" t="n">
        <v>0</v>
      </c>
      <c r="DO412" s="10" t="str">
        <f aca="false">IF(DN412&gt;0,"4"," ")</f>
        <v> </v>
      </c>
      <c r="DP412" s="10" t="str">
        <f aca="false">IF(DN412&gt;0,"PRE"," ")</f>
        <v> </v>
      </c>
      <c r="DS412" s="12" t="str">
        <f aca="false">CONCATENATE(CO412,CU412,DA412,DG412,DM412)</f>
        <v> AST </v>
      </c>
      <c r="DT412" s="10" t="e">
        <f aca="false" t="array" ref="DT412">_xlfn.IFS(DS412="EME    ","0", DS412=" HIP   ","1", DS412="  MIO  ","2", DS412="   AST ","3", DS412="    PRE","4", DS412="EME   PRE","5", DS412=" HIP  PRE","6", DS412=" HIP AST ","7", DS412="  MIO PRE","8", DS412="  MIOAST ","9", DS412="   ASTPRE","10",DS412=" HIP ASTPRE","11", DS412="  MIOASTPRE","12", DS412="     ","0")</f>
        <v>#N/A</v>
      </c>
      <c r="DV412" s="1" t="e">
        <f aca="false" t="array" ref="DV412">_xlfn.IFS(DU412="SI","2", DU412="NO","1")</f>
        <v>#N/A</v>
      </c>
      <c r="DX412" s="11" t="str">
        <f aca="false">IF(DW412=0,"1","2")</f>
        <v>1</v>
      </c>
      <c r="DY412" s="11" t="str">
        <f aca="false" t="array" ref="DY412">_xlfn.IFS(DW412=0,"0", DW412=0.25, "1", DW412=0.5,"2", DW412=0.75,"3", DW412=1,"4",DW412=1.25,"5", DW412=1.5,"6", DW412=1.75,"7", DW412=2,"8")</f>
        <v>0</v>
      </c>
      <c r="EA412" s="11" t="str">
        <f aca="false">IF(DZ412=0,"1","2")</f>
        <v>1</v>
      </c>
      <c r="EB412" s="11" t="str">
        <f aca="false" t="array" ref="EB412">_xlfn.IFS(DZ412=0,"0", DZ412=0.25, "1", DZ412=0.5,"2", DZ412=0.75,"3", DZ412=1,"4",DZ412=1.25,"5", DZ412=1.5,"6", DZ412=1.75,"7", DZ412=2,"8")</f>
        <v>0</v>
      </c>
      <c r="ED412" s="10" t="str">
        <f aca="false">IF(EC412=0,"1","2")</f>
        <v>1</v>
      </c>
      <c r="EE412" s="11" t="str">
        <f aca="false" t="array" ref="EE412">_xlfn.IFS(EC412=0,"0", EC412=-0.25, "1", EC412=-0.5,"2", EC412=-0.75,"3", EC412=-1,"4",EC412=-1.25,"5", EC412=-1.5,"6", EC412=-1.75,"7", EC412=-2,"8", EC412=-2.25,"9",EC412=-2.5,"10", EC412=-2.75,"11", EC412=-3,"12", EC412=-3.25,"13", EC412=-3.5,"14", EC412=-3.75,"15",EC412=-4,"16")</f>
        <v>0</v>
      </c>
      <c r="EG412" s="10" t="str">
        <f aca="false">IF(EF412=0,"1","2")</f>
        <v>1</v>
      </c>
      <c r="EH412" s="11" t="str">
        <f aca="false" t="array" ref="EH412">_xlfn.IFS(EF412=0,"0", EF412=-0.25, "1", EF412=-0.5,"2", EF412=-0.75,"3", EF412=-1,"4",EF412=-1.25,"5", EF412=-1.5,"6", EF412=-1.75,"7", EF412=-2,"8", EF412=-2.25,"9",EF412=-2.5,"10", EF412=-2.75,"11", EF412=-3,"12", EF412=-3.25,"13", EF412=-3.5,"14", EF412=-3.75,"15",EF412=-4,"16")</f>
        <v>0</v>
      </c>
      <c r="EJ412" s="11" t="str">
        <f aca="false">IF(EI412=0,"1","2")</f>
        <v>1</v>
      </c>
      <c r="EK412" s="11" t="str">
        <f aca="false" t="array" ref="EK412">_xlfn.IFS(EI412=0,"0", EI412=-0.25, "1", EI412=-0.5,"2", EI412=-0.75,"3", EI412=-1,"4",EI412=-1.25,"5", EI412=-1.5,"6", EI412=-1.75,"7", EI412=-2,"8", EI412=-2.25,"9", EI412=-2.25,"9",EI412=-2.5,"10", EI412=-2.75,"11", EI412=-3,"12", EI412=-3.25,"13", EI412=-3.5,"14", EI412=-3.75,"15",EI412=-4,"16", EI412=0.25, "17", EI412=0.5, "18")</f>
        <v>0</v>
      </c>
      <c r="EM412" s="11" t="str">
        <f aca="false">IF(EL412=0,"1","2")</f>
        <v>1</v>
      </c>
      <c r="EN412" s="11" t="str">
        <f aca="false" t="array" ref="EN412">_xlfn.IFS(EL412=0.25,"17",EL412=0.5,"18", EL412=0,"0", EL412=-0.25, "1", EL412=-0.5,"2", EL412=-0.75,"3", EL412=-1,"4",EL412=-1.25,"5", EL412=-1.5,"6", EL412=-1.75,"7", EL412=-2,"8",EL412= -2.25,"9",EL412=-2.5,"10",EL412= -2.75,"11",EL412= -3,"12",EL412= -3.25,"13",EL412= -3.5,"14",EL412= -3.75,"15",EL412=-4,"16")</f>
        <v>0</v>
      </c>
      <c r="EP412" s="11" t="str">
        <f aca="false">IF(EO412=0,"1","2")</f>
        <v>1</v>
      </c>
      <c r="EQ412" s="11" t="str">
        <f aca="false" t="array" ref="EQ412">_xlfn.IFS(EO412=0,"0", EO412=0.25, "1", EO412=0.5,"2", EO412=0.75,"3", EO412=1,"4",EO412=1.25,"5", EO412=1.5,"6", EO412=1.75,"7", EO412=2,"8", EO412=2.25,"9", EO412=2.25,"9",EO412=2.5,"10", EO412=2.75,"11", EO412=3,"12", EO412=3.25,"13", EO412=3.5,"14", EO412=3.75,"15",EO412=4,"16", EO412=-0.25, "17", bq=-0.5, "18")</f>
        <v>0</v>
      </c>
      <c r="ES412" s="11" t="str">
        <f aca="false">IF(ER412=0,"1","2")</f>
        <v>1</v>
      </c>
      <c r="ET412" s="11" t="str">
        <f aca="false" t="array" ref="ET412">_xlfn.IFS(ER412=0,"0", ER412=0.25, "1", ER412=0.5,"2", ER412=0.75,"3", ER412=1,"4",ER412=1.25,"5", ER412=1.5,"6", ER412=1.75,"7", ER412=2,"8", ER412=2.25,"9", ER412=2.25,"9",ER412=2.5,"10", ER412=2.75,"11", ER412=3,"12", ER412=3.25,"13", ER412=3.5,"14", ER412=3.75,"15",ER412=4,"16", ER412=-0.25, "17", bq=-0.5, "18")</f>
        <v>0</v>
      </c>
      <c r="EV412" s="14" t="e">
        <f aca="false">VLOOKUP(EU412,LEYENDA!$G$2:$H$8,2,TRUE())</f>
        <v>#N/A</v>
      </c>
      <c r="EW412" s="14" t="e">
        <f aca="false" t="array" ref="EW412">_xlfn.IFS(EV412="0-5","1", EV412="6-12","2", EV412="13-18","3", EV412="19-24","4", EV412="25-36","5", EV412="37-48","6", EV412="49-60","7")</f>
        <v>#N/A</v>
      </c>
    </row>
    <row r="413" customFormat="false" ht="13.5" hidden="false" customHeight="false" outlineLevel="0" collapsed="false">
      <c r="A413" s="1" t="n">
        <v>133</v>
      </c>
      <c r="B413" s="2" t="n">
        <v>2</v>
      </c>
      <c r="C413" s="33" t="n">
        <v>45033</v>
      </c>
      <c r="E413" s="5" t="str">
        <f aca="false">VLOOKUP(A413,'286'!$A$3:$J$6279,10,FALSE())</f>
        <v>FERNÁNDEZ SÁNCHEZ, ZAIRA</v>
      </c>
      <c r="F413" s="4" t="str">
        <f aca="false">VLOOKUP(A413,'286'!$A$3:$I$1768,3,FALSE())</f>
        <v>FERSANZA</v>
      </c>
      <c r="G413" s="6" t="n">
        <f aca="false">VLOOKUP(A413,'286'!$A$3:$I$1768,4,FALSE())</f>
        <v>32000</v>
      </c>
      <c r="H413" s="7" t="n">
        <f aca="false">YEAR(C413)-YEAR(G413)</f>
        <v>36</v>
      </c>
      <c r="I413" s="1" t="str">
        <f aca="false">VLOOKUP(H413,LEYENDA!$C$2:$D$6,2,TRUE())</f>
        <v>25-40</v>
      </c>
      <c r="J413" s="5" t="str">
        <f aca="false">VLOOKUP(A413,'286'!$A$3:$I$1768,7,FALSE())</f>
        <v>M</v>
      </c>
      <c r="K413" s="8" t="n">
        <f aca="false">VLOOKUP(A413,'286'!$A$3:$I$1768,2,FALSE())</f>
        <v>0</v>
      </c>
      <c r="L413" s="4" t="str">
        <f aca="false">VLOOKUP(A413,'286'!$A$3:$I$1768,8,FALSE())</f>
        <v>D</v>
      </c>
      <c r="M413" s="4" t="str">
        <f aca="false">VLOOKUP(A413,'286'!$A$3:$I$1768,9,FALSE())</f>
        <v>D</v>
      </c>
      <c r="N413" s="8" t="str">
        <f aca="false">IF(R413=O413, "MISMA","CONTRARIA")</f>
        <v>MISMA</v>
      </c>
      <c r="O413" s="8" t="str">
        <f aca="false" t="array" ref="O413">_xlfn.IFS(L413="D","1", L413="I","2")</f>
        <v>1</v>
      </c>
      <c r="P413" s="8" t="e">
        <f aca="false" t="array" ref="P413">_xlfn.IFS(K413="OD","1", K413="OI","2")</f>
        <v>#N/A</v>
      </c>
      <c r="Q413" s="1" t="str">
        <f aca="false" t="array" ref="Q413">_xlfn.IFS(J413="M","1", J413="H","2")</f>
        <v>1</v>
      </c>
      <c r="R413" s="8" t="str">
        <f aca="false" t="array" ref="R413">_xlfn.IFS(M413="D","1", M413="I","2")</f>
        <v>1</v>
      </c>
      <c r="S413" s="1" t="str">
        <f aca="false" t="array" ref="S413">_xlfn.IFS(N413="CONTRARIA", "1",N413= "MISMA","2")</f>
        <v>2</v>
      </c>
      <c r="T413" s="1" t="str">
        <f aca="false" t="array" ref="T413">_xlfn.IFS(I413="0-12","1", I413="13-24","2", I413="25-40","3", I413="41-60","4", I413="61-100","5")</f>
        <v>3</v>
      </c>
      <c r="U413" s="9" t="n">
        <v>-0.5</v>
      </c>
      <c r="V413" s="10" t="str">
        <f aca="false">IF(U413="","",IF(AND(U413&gt;=-9,U413&lt;=-6.5),"-9 a -6,5",IF(AND(U413&gt;=-6,U413&lt;=-3.5),"-6 a -3,5",IF(AND(U413&gt;=-3,U413&lt;=-1),"-3 a -1",IF(U413=-0.5,"-0,5",IF(AND(U413&gt;=0,U413&lt;=2.5),"0 a 2,5",IF(AND(U413&gt;=3,U413&lt;=5.5),"3 a 5,5",IF(AND(U413&gt;=6,U413&lt;=8.5),"6 a 8,5",IF(AND(U413&gt;=9,U413&lt;=20),"9 a 20","Fuera de rango")))))))))</f>
        <v>-0,5</v>
      </c>
      <c r="W413" s="11" t="str">
        <f aca="false">IF(V413="","",IF(V413="-9 a -6,5",2,IF(V413="-6 a -3,5",3,IF(V413="-3 a -1",4,IF(V413="-0,5","NORMA",IF(V413="0 a 2,5",5,IF(V413="3 a 5,5",6,IF(V413="6 a 8,5",7,IF(V413="9 a 20",8,"Fuera de rango")))))))))</f>
        <v>NORMA</v>
      </c>
      <c r="X413" s="9" t="n">
        <v>3</v>
      </c>
      <c r="Y413" s="11" t="str">
        <f aca="false">IF(X413="","",IF(AND(X413&gt;=0,X413&lt;=4),"0 a 4",IF(AND(X413&gt;=4.5,X413&lt;=8.5),"4,5 a 8,5",IF(X413=9,"9",IF(AND(X413&gt;=9.5,X413&lt;=13),"9,5 a 13",IF(AND(X413&gt;=13.5,X413&lt;=20),"13,5 a 20",IF(AND(X413&gt;=20.5,X413&lt;=35),"20,5 a 35","Fuera de rango")))))))</f>
        <v>0 a 4</v>
      </c>
      <c r="Z413" s="11" t="n">
        <f aca="false">IF(Y413="","",IF(Y413="0 a 4",1,IF(Y413="4,5 a 8,5",2,IF(Y413="9","NORMA",IF(Y413="9,5 a 13",3,IF(Y413="13,5 a 20",4,IF(Y413="20,5 a 35",5,"Fuera de rango")))))))</f>
        <v>1</v>
      </c>
      <c r="AA413" s="9" t="n">
        <v>11</v>
      </c>
      <c r="AB413" s="10" t="str">
        <f aca="false">IF(AA413="","",IF(AND(AA413&gt;=0,AA413&lt;=9),"0 a 9",IF(AND(AA413&gt;=9.5,AA413&lt;=18.5),"9,5 a 18,5",IF(AA413=19,"19",IF(AND(AA413&gt;=19.5,AA413&lt;=28),"19,5 a 28",IF(AND(AA413&gt;=28.5,AA413&lt;=40),"28,5 a 40","Fuera de rango"))))))</f>
        <v>9,5 a 18,5</v>
      </c>
      <c r="AC413" s="11" t="n">
        <f aca="false" t="array" ref="AC413">_xlfn.IFS(AB413="","",AB413="0 a 9",1,AB413="9,5 a 18,5",2,AB413="19","NORMA",AB413="19,5 a 28",3,AB413="28,5 a 40",4,TRUE(),"Fuera de rango")</f>
        <v>2</v>
      </c>
      <c r="AD413" s="9" t="n">
        <v>2</v>
      </c>
      <c r="AE413" s="10" t="str">
        <f aca="false">IF(AD413="","",IF(AND(AD413&gt;=-10,AD413&lt;=0),"De -10 a 0",IF(AND(AD413&gt;=0.5,AD413&lt;=9.5),"0,5 a 9,5",IF(AD413=10,"10",IF(AND(AD413&gt;=10.5,AD413&lt;=20),"10,5 a 20",IF(AND(AD413&gt;=20.5,AD413&lt;=40),"20,5 a 40","Fuera de rango"))))))</f>
        <v>0,5 a 9,5</v>
      </c>
      <c r="AF413" s="12" t="n">
        <f aca="false">IF(AD413="","",IF(AND(AD413&gt;=-10,AD413&lt;=0),1,IF(AND(AD413&gt;=0.5,AD413&lt;=9.5),2,IF(AD413=10,"NORMA",IF(AND(AD413&gt;=10.5,AD413&lt;=20),3,IF(AND(AD413&gt;=20.5,AD413&lt;=40),4,""))))))</f>
        <v>2</v>
      </c>
      <c r="AG413" s="9" t="n">
        <v>10</v>
      </c>
      <c r="AH413" s="10" t="str">
        <f aca="false">IF(AG413="","",IF(AND(AG413&gt;=0,AG413&lt;=4),"0 a 4",IF(AND(AG413&gt;=4.5,AG413&lt;=8.5),"4,5 a 8,5",IF(AG413=9,"9",IF(AND(AG413&gt;=9.5,AG413&lt;=13),"9,5 a 13",IF(AND(AG413&gt;=13.5,AG413&lt;=25),"13,5 a 25","Fuera de rango"))))))</f>
        <v>9,5 a 13</v>
      </c>
      <c r="AI413" s="10" t="n">
        <f aca="false">IF(AH413="","",IF(AH413="0 a 4",1,IF(AH413="4,5 a 8,5",2,IF(AH413="9","NORMA",IF(AH413="9,5 a 13",3,IF(AH413="13,5 a 25",4,""))))))</f>
        <v>3</v>
      </c>
      <c r="AJ413" s="9" t="n">
        <v>5</v>
      </c>
      <c r="AK413" s="10" t="str">
        <f aca="false">IF(AJ413="","",IF(AND(AJ413&gt;=-15,AJ413&lt;=-10.5),"-15 a -10,5",IF(AND(AJ413&gt;=-10,AJ413&lt;=-4),"-10 a -4",IF(AND(AJ413&gt;=-4.5,AJ413&lt;=0),"-4,5 a 0",IF(AND(AJ413&gt;=0.5,AJ413&lt;=4.5),"0,5 a 4,5",IF(AJ413=5,"5",IF(AND(AJ413&gt;=5.5,AJ413&lt;=10),"5,5 a 10",IF(AND(AJ413&gt;=10.5,AJ413&lt;=20),"10,5 a 20","Fuera de rango"))))))))</f>
        <v>5</v>
      </c>
      <c r="AL413" s="11" t="str">
        <f aca="false">IF(AK413="","",IF(AK413="-15 a -10,5",1,IF(AK413="-10 a -4",2,IF(AK413="-4,5 a 0",3,IF(AK413="0,5 a 4,5",4,IF(AK413="5","NORMA",IF(AK413="5,5 a 10",5,IF(AK413="10,5 a 20",6,"Error"))))))))</f>
        <v>NORMA</v>
      </c>
      <c r="AM413" s="9" t="n">
        <v>0</v>
      </c>
      <c r="AN413" s="10" t="str">
        <f aca="false">IF(AM413="","",IF(AND(AM413&gt;=-7.5,AM413&lt;=-5.5),"-7,5 a -5,5",IF(AND(AM413&gt;=-5,AM413&lt;=-3),"-5 a -3",IF(AND(AM413&gt;=-2.5,AM413&lt;=-0.5),"-2,5 a -0,5",IF(AM413=0,"0,00",IF(AND(AM413&gt;=0.5,AM413&lt;=2.5),"0,5 a 2,5",IF(AND(AM413&gt;=3,AM413&lt;=5),"3 a 5",IF(AND(AM413&gt;=5.5,AM413&lt;=7.5),"5,5 a 7,5",IF(AND(AM413&gt;=8,AM413&lt;=10),"8 a 10","Fuera de rango")))))))))</f>
        <v>0,00</v>
      </c>
      <c r="AO413" s="11" t="str">
        <f aca="false">IF(AN413="","",IF(AN413="-7,5 a -5,5",1,IF(AN413="-5 a -3",2,IF(AN413="-2,5 a -0,5",3,IF(AN413="0,00","NORMA",IF(AN413="0,5 a 2,5",4,IF(AN413="3 a 5",5,IF(AN413="5,5 a 7,5",6,IF(AN413="8 a 10",7,"Error")))))))))</f>
        <v>NORMA</v>
      </c>
      <c r="AP413" s="9" t="n">
        <v>-3</v>
      </c>
      <c r="AQ413" s="10" t="str">
        <f aca="false">IF(AP413="","",IF(AND(AP413&gt;=-20,AP413&lt;=-9.5),"-20 a -9,5",IF(AND(AP413&gt;=-9,AP413&lt;=-6.5),"-9 a -6,5",IF(AP413=-6,"-6",IF(AND(AP413&gt;=-5.5,AP413&lt;=-3),"-5,5 a -3",IF(AND(AP413&gt;=-2.5,AP413&lt;=0),"-2,5 a 0",IF(AND(AP413&gt;=0.5,AP413&lt;=3),"0,5 a 3",IF(AND(AP413&gt;=3.5,AP413&lt;=6),"3,5 a 6",IF(AND(AP413&gt;=6.5,AP413&lt;=9),"6,5 a 9",IF(AND(AP413&gt;=9.5,AP413&lt;=20),"9,5 a 20","Fuera de rango"))))))))))</f>
        <v>-5,5 a -3</v>
      </c>
      <c r="AR413" s="11" t="n">
        <f aca="false">IF(AQ413="","",IF(AQ413="-20 a -9,5",1,IF(AQ413="-9 a -6,5",2,IF(AQ413="-6","NORMA",IF(AQ413="-5,5 a -3",3,IF(AQ413="-2,5 a 0",4,IF(AQ413="0,5 a 3",5,IF(AQ413="3,5 a 6",6,IF(AQ413="6,5 a 9",7,IF(AQ413="9,5 a 20",8,""))))))))))</f>
        <v>3</v>
      </c>
      <c r="AS413" s="9" t="n">
        <v>-2</v>
      </c>
      <c r="AT413" s="10" t="str">
        <f aca="false">IF(AS413="","",IF(AND(AS413&gt;=-16,AS413&lt;=-14),"-16 a -14",IF(AND(AS413&gt;=-13.5,AS413&lt;=-11.5),"-13,5 a -11,5",IF(AND(AS413&gt;=-11,AS413&lt;=-9),"-11 a -9",IF(AND(AS413&gt;=-8.5,AS413&lt;=-6.5),"-8,5 a -6,5",IF(AND(AS413&gt;=-6,AS413&lt;=-4),"-6 a -4",IF(AND(AS413&gt;=-3.5,AS413&lt;=-1.5),"-3,5 a -1,5",IF(AND(AS413&gt;=-1,AS413&lt;=1),"-1 a 1",IF(AND(AS413&gt;=1.5,AS413&lt;=3.5),"1,5 a 3,5",IF(AND(AS413&gt;=4,AS413&lt;=6),"4 a 6",IF(AND(AS413&gt;=6.5,AS413&lt;=8.5),"6,5 a 8,5",IF(AND(AS413&gt;=9,AS413&lt;=11),"9 a 11",IF(AND(AS413&gt;=11.5,AS413&lt;=13.5),"11,5 a 13,5",IF(AND(AS413&gt;=14,AS413&lt;=16),"14 a 16",IF(AND(AS413&gt;=16.5,AS413&lt;=18.5),"16,5 a 18,5",IF(AND(AS413&gt;=19,AS413&lt;=21),"19 a 21","Fuera de rango"))))))))))))))))</f>
        <v>-3,5 a -1,5</v>
      </c>
      <c r="AU413" s="11" t="n">
        <f aca="false" t="array" ref="AU413">IF(AT413="","",_xlfn.IFS(AT413="-16 a -14",1,AT413="-13,5 a -11,5",2,AT413="-11 a -9",3,AT413="-8,5 a -6,5",4,AT413="-6 a -4",5,AT413="-3,5 a -1,5",6,AT413="-1 a 1",7,AT413="1,5 a 3,5",8,AT413="4 a 6","NORMA",AT413="6,5 a 8,5",9,AT413="9 a 11",10,AT413="11,5 a 13,5",11,AT413="14 a 16",12,AT413="16,5 a 18,5",13,AT413="19 a 21",14,TRUE(),""))</f>
        <v>6</v>
      </c>
      <c r="AV413" s="9" t="n">
        <v>0.25</v>
      </c>
      <c r="AW413" s="10" t="str">
        <f aca="false">IF(AV413="","",IF(AND(AV413&gt;=-1,AV413&lt;=-0.5),"-1 a -0,5",IF(AND(AV413&gt;-0.5,AV413&lt;=0),"De -0,5 a 0",IF(AND(AV413&gt;=0.25,AV413&lt;=0.75),"0,25 a 0,75",IF(AND(AV413&gt;=1,AV413&lt;=1.5),"1 a 1,5",IF(AND(AV413&gt;=1.75,AV413&lt;=2.25),"1,75 a 2,25",IF(AND(AV413&gt;=2.5,AV413&lt;=3),"2,5 a 3",IF(AND(AV413&gt;=3.25,AV413&lt;=3.75),"3,25 a 3,75","Fuera de rango"))))))))</f>
        <v>0,25 a 0,75</v>
      </c>
      <c r="AX413" s="10" t="str">
        <f aca="false">IF(AW413="","",IF(OR(AW413="-1 a -0,5",AW413="-1 a -0.5"),1,IF(OR(AW413="De -0,5 a 0",AW413="-0,5 a 0",AW413="De -0.5 a 0"),2,IF(OR(AW413="0,25 a 0,75",AW413="0.25 a 0.75"),"NORMA",IF(OR(AW413="1 a 1,5",AW413="1 a 1.5"),3,IF(OR(AW413="1,75 a 2,25",AW413="1.75 a 2.25"),4,IF(OR(AW413="2,5 a 3",AW413="2.5 a 3"),5,IF(OR(AW413="3,25 a 3,75",AW413="3.25 a 3.75"),6,""))))))))</f>
        <v>NORMA</v>
      </c>
      <c r="AY413" s="9" t="n">
        <v>-5</v>
      </c>
      <c r="AZ413" s="10" t="str">
        <f aca="false">IF(AY413="","",IF(AND(AY413&gt;=-20,AY413&lt;=-9.5),"-20 a -9,5",IF(AND(AY413&gt;=-9,AY413&lt;=-6.5),"-9 a -6,5",IF(AY413=-6,"-6",IF(AND(AY413&gt;=-5.5,AY413&lt;=-3),"-5,5 a -3",IF(AND(AY413&gt;=-2.5,AY413&lt;=0),"-2,5 a 0",IF(AND(AY413&gt;=0.5,AY413&lt;=3),"0,5 a 3",IF(AND(AY413&gt;=3.5,AY413&lt;=6),"3,5 a 6","Fuera de rango"))))))))</f>
        <v>-5,5 a -3</v>
      </c>
      <c r="BA413" s="11" t="n">
        <f aca="false">IF(AZ413="","",IF(AZ413="-20 a -9,5",1,IF(AZ413="-9 a -6,5",2,IF(AZ413="-6","NORMA",IF(AZ413="-5,5 a -3",3,IF(AZ413="-2,5 a 0",4,IF(AZ413="0,5 a 3",5,IF(AZ413="3,5 a 6",6,""))))))))</f>
        <v>3</v>
      </c>
      <c r="BB413" s="9" t="n">
        <v>6</v>
      </c>
      <c r="BC413" s="10" t="str">
        <f aca="false" t="array" ref="BC413">IF(BB413="","",_xlfn.IFS(AND(BB413&gt;=0,BB413&lt;=2),"0 a 2",AND(BB413&gt;=2.5,BB413&lt;=4.5),"2,5 a 4,5",AND(BB413&gt;=5,BB413&lt;=7),"5 a 7",AND(BB413&gt;=7.5,BB413&lt;=9.5),"7,5 a 9,5",AND(BB413&gt;=10,BB413&lt;=12),"10 a 12",AND(BB413&gt;=12.5,BB413&lt;=14.5),"12,5 a 14,5",BB413=15,"15",AND(BB413&gt;=15.5,BB413&lt;=17.5),"15,5 a 17,5",AND(BB413&gt;=18,BB413&lt;=20),"18 a 20",AND(BB413&gt;=20.5,BB413&lt;=22.5),"20,5 a 22,5",AND(BB413&gt;=23,BB413&lt;=25),"23 a 25",TRUE(),"Fuera de rango"))</f>
        <v>5 a 7</v>
      </c>
      <c r="BD413" s="11" t="n">
        <f aca="false" t="array" ref="BD413">IF(BC413="","",_xlfn.IFS(BC413="0 a 2",1,BC413="2,5 a 4,5",2,BC413="5 a 7",3,BC413="7,5 a 9,5",4,BC413="10 a 12",5,BC413="12,5 a 14,5",6,BC413="15","NORMA",BC413="15,5 a 17,5",7,BC413="18 a 20",8,BC413="20,5 a 22,5",9,BC413="23 a 25",10,TRUE(),"Fuera de rango"))</f>
        <v>3</v>
      </c>
      <c r="BE413" s="9" t="n">
        <v>18</v>
      </c>
      <c r="BF413" s="10" t="str">
        <f aca="false">IF(BE413="","",IF(AND(BE413&gt;=-20,BE413&lt;=-10),"-20 a -10",IF(AND(BE413&gt;=-9.5,BE413&lt;=0.5),"-9,5 a 0,5",IF(AND(BE413&gt;=1,BE413&lt;=11),"1 a 11",IF(AND(BE413&gt;=11.5,BE413&lt;=20.5),"11,5 a 20,5",IF(BE413=21,"21",IF(AND(BE413&gt;=21.5,BE413&lt;=31.5),"21,5 a 31,5",IF(AND(BE413&gt;=32,BE413&lt;=42),"32 a 42","Fuera de rango"))))))))</f>
        <v>11,5 a 20,5</v>
      </c>
      <c r="BG413" s="11" t="n">
        <f aca="false">IF(BF413="","",IF(BF413="-20 a -10",1,IF(BF413="-9,5 a 0,5",2,IF(BF413="1 a 11",3,IF(BF413="11,5 a 20,5",4,IF(BF413="21","NORMA",IF(BF413="21,5 a 31,5",5,IF(BF413="32 a 42",6,""))))))))</f>
        <v>4</v>
      </c>
      <c r="BH413" s="9" t="n">
        <v>4</v>
      </c>
      <c r="BI413" s="10" t="str">
        <f aca="false">IF(BH413="","",IF(AND(BH413&gt;=-20,BH413&lt;=-15),"-20 a -15",IF(AND(BH413&gt;=-14.5,BH413&lt;=-9.5),"-14,5 a -9,5",IF(AND(BH413&gt;=-9,BH413&lt;=-4),"-9 a -4",IF(AND(BH413&gt;=-3.5,BH413&lt;=2.5),"-3,5 a 2,5",IF(AND(BH413&gt;=3,BH413&lt;=8),"3 a 8",IF(AND(BH413&gt;=8.5,BH413&lt;=14.5),"8,5 a 14,5",IF(BH413=15,"15",IF(AND(BH413&gt;=15.5,BH413&lt;=20.5),"15,5 a 20,5",IF(AND(BH413&gt;=21,BH413&lt;=26),"21 a 26","Fuera de rango"))))))))))</f>
        <v>3 a 8</v>
      </c>
      <c r="BJ413" s="11" t="n">
        <f aca="false">IF(BI413="","",IF(BI413="-20 a -15",1,IF(BI413="-14,5 a -9,5",2,IF(BI413="-9 a -4",3,IF(BI413="-3,5 a 2,5",4,IF(BI413="3 a 8",5,IF(BI413="8,5 a 14,5",6,IF(BI413="15","NORMA",IF(BI413="15,5 a 20,5",7,IF(BI413="21 a 26",8,IF(BI413="26,5 a 31,5",9,"")))))))))))</f>
        <v>5</v>
      </c>
      <c r="BK413" s="9" t="n">
        <v>0</v>
      </c>
      <c r="BL413" s="10" t="str">
        <f aca="false">IF(BK413="","",IF(AND(BK413&gt;=0,BK413&lt;=2),"0 - 2",IF(AND(BK413&gt;=2.5,BK413&lt;=4.5),"2,5 - 4,5",IF(AND(BK413&gt;=5,BK413&lt;=7),"5 - 7",IF(AND(BK413&gt;=7.5,BK413&lt;=9.5),"7,5 - 9,5",IF(AND(BK413&gt;=10,BK413&lt;=12),"10 - 12",IF(AND(BK413&gt;=12.5,BK413&lt;=13.5),"12,5 - 13,5",IF(BK413=14,"14",IF(AND(BK413&gt;=14.5,BK413&lt;=16.5),"14,5 - 16,5",IF(AND(BK413&gt;=17,BK413&lt;=19),"17 - 19",IF(AND(BK413&gt;=19.5,BK413&lt;=21.5),"19,5 - 21,5",IF(AND(BK413&gt;=22,BK413&lt;=24),"22 - 24",IF(AND(BK413&gt;=24.5,BK413&lt;=26.5),"24,5 - 26,5",IF(AND(BK413&gt;=27,BK413&lt;=29),"27 - 29",IF(AND(BK413&gt;=29.5,BK413&lt;=30),"29,5 - 30","Fuera de rango")))))))))))))))</f>
        <v>0 - 2</v>
      </c>
      <c r="BM413" s="11" t="n">
        <f aca="false">IF(BL413="","",IF(BL413="0 - 2",1,IF(BL413="2,5 - 4,5",2,IF(BL413="5 - 7",3,IF(BL413="7,5 - 9,5",4,IF(BL413="10 - 12",5,IF(BL413="12,5 - 13,5",6,IF(BL413="14","NORMA",IF(BL413="14,5 - 16,5",7,IF(BL413="17 - 19",8,IF(BL413="19,5 - 21,5",9,IF(BL413="22 - 24",10,IF(BL413="24,5 - 26,5",11,IF(BL413="27 - 29",12,IF(BL413="29,5 - 30",13,"")))))))))))))))</f>
        <v>1</v>
      </c>
      <c r="BN413" s="9" t="n">
        <v>23</v>
      </c>
      <c r="BO413" s="11" t="str">
        <f aca="false">IF(BN413="","",IF(AND(BN413&gt;=-20,BN413&lt;=-10),"-20 a -10",IF(AND(BN413&gt;=-9.5,BN413&lt;=0.5),"-9,5 a 0,5",IF(AND(BN413&gt;=1,BN413&lt;=11),"1 a 11",IF(AND(BN413&gt;=11.5,BN413&lt;=21.5),"11,5 a 21,5",IF(BN413=22,"22",IF(AND(BN413&gt;=22.5,BN413&lt;=32.5),"22,5 a 32,5",IF(AND(BN413&gt;=33,BN413&lt;=43),"33 a 43","Fuera de rango"))))))))</f>
        <v>22,5 a 32,5</v>
      </c>
      <c r="BP413" s="11" t="n">
        <f aca="false">IF(BO413="","",IF(BO413="-20 a -10",1,IF(BO413="-9,5 a 0,5",2,IF(BO413="1 a 11",3,IF(BO413="11,5 a 21,5",4,IF(BO413="22","NORMA",IF(BO413="22,5 a 32,5",5,IF(BO413="33 a 43",6,""))))))))</f>
        <v>5</v>
      </c>
      <c r="BQ413" s="9" t="n">
        <v>10</v>
      </c>
      <c r="BR413" s="10" t="str">
        <f aca="false">IF(BQ413="","",IF(AND(BQ413&gt;=-20,BQ413&lt;=-15),"-20 a -15",IF(AND(BQ413&gt;=-14.5,BQ413&lt;=-9.5),"-14,5 a -9,5",IF(AND(BQ413&gt;=-9,BQ413&lt;=-4),"-9 a -4",IF(AND(BQ413&gt;=-3.5,BQ413&lt;=2.5),"-3,5 a 2,5",IF(AND(BQ413&gt;=3,BQ413&lt;=8),"3 a 8",IF(AND(BQ413&gt;=8.5,BQ413&lt;=13.5),"8,5 a 13,5",IF(AND(BQ413&gt;=14,BQ413&lt;=17.5),"14 a 17,5",IF(BQ413=18,"18",IF(AND(BQ413&gt;=18.5,BQ413&lt;=23.5),"18,5 a 23,5",IF(AND(BQ413&gt;=24,BQ413&lt;=29),"24 a 29",IF(AND(BQ413&gt;=29.5,BQ413&lt;=34.5),"29,5 a 34,5",IF(AND(BQ413&gt;=35,BQ413&lt;=40),"35 a 40","Fuera de rango")))))))))))))</f>
        <v>8,5 a 13,5</v>
      </c>
      <c r="BS413" s="11" t="n">
        <f aca="false">IF(BR413="","",IF(BR413="-20 a -15",1,IF(BR413="-14,5 a -9,5",2,IF(BR413="-9 a -4",3,IF(BR413="-3,5 a 2,5",4,IF(BR413="3 a 8",5,IF(BR413="8,5 a 13,5",6,IF(BR413="14 a 17,5",7,IF(BR413="18","NORMA",IF(BR413="18,5 a 23,5",8,IF(BR413="24 a 29",9,IF(BR413="29,5 a 34,5",10,IF(BR413="35 a 40",11,"")))))))))))))</f>
        <v>6</v>
      </c>
      <c r="BT413" s="9" t="n">
        <v>0</v>
      </c>
      <c r="BU413" s="10" t="str">
        <f aca="false">IF(BT413="","",IF(AND(BT413&gt;=-20,BT413&lt;=-18),"-20 a -18",IF(AND(BT413&gt;=-17.5,BT413&lt;=-15.5),"-17,5 a -15,5",IF(AND(BT413&gt;=-15,BT413&lt;=-13),"-15 a -13",IF(AND(BT413&gt;=-12.5,BT413&lt;=-10.5),"-12,5 a -10,5",IF(AND(BT413&gt;=-10,BT413&lt;=-8),"-10 a -8",IF(AND(BT413&gt;=-7.5,BT413&lt;=-5.5),"-7,5 a -5,5",IF(AND(BT413&gt;=-5,BT413&lt;=-3),"-5 a -3",IF(AND(BT413&gt;=-2.5,BT413&lt;=-0.5),"-2,5 a -0,5",IF(BT413=0,"0",IF(AND(BT413&gt;=0.5,BT413&lt;=2.5),"0,5 a 2,5",IF(AND(BT413&gt;=3,BT413&lt;=5),"3 a 5",IF(AND(BT413&gt;=5.5,BT413&lt;=7.5),"5,5 a 7,5",IF(AND(BT413&gt;=8,BT413&lt;=10),"8 a 10",IF(AND(BT413&gt;=10.5,BT413&lt;=12.5),"10,5 a 12,5",IF(AND(BT413&gt;=13,BT413&lt;=15),"13 a 15",IF(AND(BT413&gt;=15.5,BT413&lt;=17.5),"15,5 a 17,5",IF(AND(BT413&gt;=18,BT413&lt;=20),"18 a 20","Fuera de rango"))))))))))))))))))</f>
        <v>0</v>
      </c>
      <c r="BV413" s="11" t="str">
        <f aca="false">IF(BT413="","",IF(BT413=0,"NORMA",IF(AND(BT413&gt;=-20,BT413&lt;=-18),2,IF(AND(BT413&gt;=-17.5,BT413&lt;=-15.5),2,IF(AND(BT413&gt;=-15,BT413&lt;=-13),3,IF(AND(BT413&gt;=-12.5,BT413&lt;=-10.5),4,IF(AND(BT413&gt;=-10,BT413&lt;=-8),5,IF(AND(BT413&gt;=-7.5,BT413&lt;=-5.5),6,IF(AND(BT413&gt;=-5,BT413&lt;=-3),7,IF(AND(BT413&gt;=-2.5,BT413&lt;=-0.5),8,IF(AND(BT413&gt;=0.5,BT413&lt;=2.5),9,IF(AND(BT413&gt;=3,BT413&lt;=5),10,IF(AND(BT413&gt;=5.5,BT413&lt;=7.5),11,IF(AND(BT413&gt;=8,BT413&lt;=10),12,IF(AND(BT413&gt;=10.5,BT413&lt;=12.5),13,IF(AND(BT413&gt;=13,BT413&lt;=15),14,IF(AND(BT413&gt;=15.5,BT413&lt;=17.5),15,IF(AND(BT413&gt;=18,BT413&lt;=20),16,"Fuera de rango"))))))))))))))))))</f>
        <v>NORMA</v>
      </c>
      <c r="BW413" s="9" t="n">
        <v>-5.25</v>
      </c>
      <c r="BX413" s="10" t="n">
        <f aca="false">18.5- (0.3*H413)</f>
        <v>7.7</v>
      </c>
      <c r="BY413" s="10" t="n">
        <f aca="false">(BW413)-(BX413)</f>
        <v>-12.95</v>
      </c>
      <c r="BZ413" s="10" t="str">
        <f aca="false">IF(BY413="","",IF(BY413&lt;-27.5,"De -30 a -28",IF(BY413&lt;-25,"De -27,5 a -25,5",IF(BY413&lt;-22.5,"De -25 a -23",IF(BY413&lt;-20,"De -22,5 a -20,5",IF(BY413&lt;-17.5,"De -20 a -18",IF(BY413&lt;-15,"De -17,5 a -15,5",IF(BY413&lt;-12.5,"De -15 a -13",IF(BY413&lt;-10,"De -12,5 a -10,5",IF(BY413&lt;-7.5,"De -10 a -8",IF(BY413&lt;-5,"De -7,5 a -5,5",IF(BY413&lt;-2.5,"De -5 a -3",IF(BY413&lt;0,"De -2,5 a -0,5",IF(BY413&lt;2.5,"De 0 a 2",IF(BY413&lt;5,"De 2,5 a 4,5",IF(BY413&lt;7.5,"De 5 a 7",IF(BY413&lt;10,"De 7,5 a 9,5",IF(BY413&lt;12.5,"De 10 a 12",IF(BY413&lt;15,"De 12,5 a 14,5",IF(BY413&lt;17.5,"De 15 a 17",IF(BY413&lt;20,"De 17,5 a 19,5",IF(BY413&lt;22.5,"De 20 a 22",IF(BY413&lt;25,"De 22,5 a 24,5",IF(BY413&lt;27.5,"De 25 a 27","De 27,5 a 30"))))))))))))))))))))))))</f>
        <v>De -15 a -13</v>
      </c>
      <c r="CA413" s="12" t="n">
        <f aca="false">IF(BY413="","",IF(BY413&lt;=-28,1,IF(BY413&lt;=-25.5,2,IF(BY413&lt;=-23,3,IF(BY413&lt;=-20.5,4,IF(BY413&lt;=-18,5,IF(BY413&lt;=-15.5,6,IF(BY413&lt;=-13,7,IF(BY413&lt;=-10.5,8,IF(BY413&lt;=-8,9,IF(BY413&lt;=-5.5,10,IF(BY413&lt;=-3,11,IF(BY413&lt;=-0.5,12,IF(BY413&lt;=2,13,IF(BY413&lt;=4.5,14,IF(BY413&lt;=7,15,IF(BY413&lt;=9.5,16,IF(BY413&lt;=12,17,IF(BY413&lt;=14.5,18,IF(BY413&lt;=17,19,IF(BY413&lt;=19.5,20,IF(BY413&lt;=22,21,IF(BY413&lt;=24.5,22,IF(BY413&lt;=27,23,IF(BY413&lt;=30,24,"Fuera de rango")))))))))))))))))))))))))</f>
        <v>8</v>
      </c>
      <c r="CB413" s="9" t="n">
        <v>-5.25</v>
      </c>
      <c r="CC413" s="10" t="n">
        <f aca="false">18.5- (0.3*H413)</f>
        <v>7.7</v>
      </c>
      <c r="CD413" s="10" t="n">
        <f aca="false">(CB413)-(CC413)</f>
        <v>-12.95</v>
      </c>
      <c r="CE413" s="10" t="str">
        <f aca="false">IF(CD413="","",IF(CD413&lt;-27.5,"De -30 a -28",IF(CD413&lt;-25,"De -27,5 a -25,5",IF(CD413&lt;-22.5,"De -25 a -23",IF(CD413&lt;-20,"De -22,5 a -20,5",IF(CD413&lt;-17.5,"De -20 a -18",IF(CD413&lt;-15,"De -17,5 a -15,5",IF(CD413&lt;-12.5,"De -15 a -13",IF(CD413&lt;-10,"De -12,5 a -10,5",IF(CD413&lt;-7.5,"De -10 a -8",IF(CD413&lt;-5,"De -7,5 a -5,5",IF(CD413&lt;-2.5,"De -5 a -3",IF(CD413&lt;0,"De -2,5 a -0,5",IF(CD413&lt;=2,"De 0 a 2",IF(CD413&lt;=4.5,"De 2,5 a 4,5",IF(CD413&lt;=7,"De 5 a 7",IF(CD413&lt;=9.5,"De 7,5 a 9,5",IF(CD413&lt;=12,"De 10 a 12",IF(CD413&lt;=14.5,"De 12,5 a 14,5",IF(CD413&lt;=17,"De 15 a 17",IF(CD413&lt;=19.5,"De 17,5 a 19,5",IF(CD413&lt;=22,"De 20 a 22",IF(CD413&lt;=24.5,"De 22,5 a 24,5",IF(CD413&lt;=27,"De 25 a 27","De 27,5 a 30"))))))))))))))))))))))))</f>
        <v>De -15 a -13</v>
      </c>
      <c r="CF413" s="12" t="n">
        <f aca="false">IF(CD413="","",IF(CD413&lt;-27.5,1,IF(CD413&lt;-25,2,IF(CD413&lt;-22.5,3,IF(CD413&lt;-20,4,IF(CD413&lt;-17.5,5,IF(CD413&lt;-15,6,IF(CD413&lt;-12.5,7,IF(CD413&lt;-10,8,IF(CD413&lt;-7.5,9,IF(CD413&lt;-5,10,IF(CD413&lt;-2.5,11,IF(CD413&lt;0,12,IF(CD413&lt;2.5,13,IF(CD413&lt;5,14,IF(CD413&lt;7.5,15,IF(CD413&lt;10,16,IF(CD413&lt;12.5,17,IF(CD413&lt;15,18,IF(CD413&lt;17.5,19,IF(CD413&lt;20,20,IF(CD413&lt;22.5,21,IF(CD413&lt;25,22,IF(CD413&lt;27.5,23,24))))))))))))))))))))))))</f>
        <v>7</v>
      </c>
      <c r="CG413" s="9" t="n">
        <v>-3</v>
      </c>
      <c r="CH413" s="10" t="str">
        <f aca="false">IF(CG413="","",IF(AND(CG413&gt;=-10,CG413&lt;=-9.5),"-10 a -9,5",IF(AND(CG413&gt;-9.5,CG413&lt;=-8.5),"-9 a -8,5",IF(AND(CG413&gt;-8.5,CG413&lt;=-7.5),"-8 a -7,5",IF(AND(CG413&gt;-7.5,CG413&lt;=-6.5),"-7 a -6,5",IF(AND(CG413&gt;-6.5,CG413&lt;=-5.5),"-6 a -5,5",IF(AND(CG413&gt;-5.5,CG413&lt;=-4.5),"-5 a -4,5",IF(AND(CG413&gt;-4.5,CG413&lt;=-3.5),"-4 a -3,5",IF(AND(CG413&gt;-3.5,CG413&lt;=-2.5),"-3 a -2,5",IF(CG413=-2.25,"-2,25",IF(AND(CG413&gt;-2.5,CG413&lt;=-1.5),"-2 a -1,5",IF(AND(CG413&gt;-1.5,CG413&lt;=-0.5),"-1 a -0,5",IF(AND(CG413&gt;-0.5,CG413&lt;=0.5),"0 a 0,5",IF(AND(CG413&gt;0.5,CG413&lt;=1.5),"1 a 1,5",IF(AND(CG413&gt;1.5,CG413&lt;=2.5),"2 a 2,5",IF(AND(CG413&gt;2.5,CG413&lt;=3.5),"3 a 3,5",IF(AND(CG413&gt;3.5,CG413&lt;=4.5),"4 a 4,5",IF(AND(CG413&gt;4.5,CG413&lt;=5.5),"5 a 5,5",IF(AND(CG413&gt;5.5,CG413&lt;=6.5),"6 a 6,5",IF(AND(CG413&gt;6.5,CG413&lt;=7.5),"7 a 7,5",IF(AND(CG413&gt;7.5,CG413&lt;=8.5),"8 a 8,5",IF(AND(CG413&gt;8.5,CG413&lt;=9.5),"9 a 9,5",IF(CG413&gt;=10,"10","Fuera de rango")))))))))))))))))))))))</f>
        <v>-3 a -2,5</v>
      </c>
      <c r="CI413" s="11" t="n">
        <f aca="false">IF(CG413="","",IF(CG413=-2.25,"NORMA",IF(CG413&lt;=-9.5,1,IF(CG413&lt;=-8.5,2,IF(CG413&lt;=-7.5,3,IF(CG413&lt;=-6.5,4,IF(CG413&lt;=-5.5,5,IF(CG413&lt;=-4.5,6,IF(CG413&lt;=-3.5,7,IF(CG413&lt;=-2.5,8,IF(CG413&lt;=-1.5,9,IF(CG413&lt;=-0.5,10,IF(CG413&lt;=0.5,11,IF(CG413&lt;=1.5,12,IF(CG413&lt;=2.5,13,IF(CG413&lt;=3.5,14,IF(CG413&lt;=4.5,15,IF(CG413&lt;=5.5,16,IF(CG413&lt;=6.5,17,IF(CG413&lt;=7.5,18,IF(CG413&lt;=8.5,19,IF(CG413&lt;=9.5,20,IF(CG413=10,21,"Fuera de rango")))))))))))))))))))))))</f>
        <v>8</v>
      </c>
      <c r="CJ413" s="9" t="n">
        <v>1.5</v>
      </c>
      <c r="CK413" s="10" t="str">
        <f aca="false">IF(CJ413="","",IF(AND(CJ413&gt;=-6,CJ413&lt;=-5.5),"-6 a -5,5",IF(AND(CJ413&gt;-5.5,CJ413&lt;=-4.5),"-5 a -4,5",IF(AND(CJ413&gt;-4.5,CJ413&lt;=-3.5),"-4 a -3,5",IF(AND(CJ413&gt;-3.5,CJ413&lt;=-2.5),"-3 a -2,5",IF(AND(CJ413&gt;-2.5,CJ413&lt;=-1.5),"-2 a -1,5",IF(AND(CJ413&gt;-1.5,CJ413&lt;=-0.5),"-1 a -0,5",IF(AND(CJ413&gt;-0.5,CJ413&lt;=0.5),"0 a 0,5",IF(AND(CJ413&gt;0.5,CJ413&lt;=1.5),"1 a 1,5",IF(AND(CJ413&gt;1.5,CJ413&lt;2.5),"2",IF(AND(CJ413&gt;=2.5,CJ413&lt;=3),"2,5 a 3",IF(AND(CJ413&gt;3,CJ413&lt;=4),"3,5 a 4",IF(AND(CJ413&gt;4,CJ413&lt;=5),"4,5 a 5",IF(AND(CJ413&gt;5,CJ413&lt;=6),"5,5 a 6",IF(AND(CJ413&gt;6,CJ413&lt;=7),"6,5 a 7",IF(AND(CJ413&gt;7,CJ413&lt;=8),"7,5 a 8",IF(AND(CJ413&gt;8,CJ413&lt;=9.5),"8,5 a 9,5",IF(CJ413=10,"10","Fuera de rango"))))))))))))))))))</f>
        <v>1 a 1,5</v>
      </c>
      <c r="CL413" s="11" t="n">
        <f aca="false">IF(CK413="","",IF(OR(CK413="-6 a -5,5",CK413="-6 - -5,5"),1,IF(OR(CK413="-5 a -4,5",CK413="-5 - -4,5"),2,IF(OR(CK413="-4 a -3,5",CK413="-4 - -3,5"),3,IF(OR(CK413="-3 a -2,5",CK413="-3 - -2,5"),4,IF(OR(CK413="-2 a -1,5",CK413="-2 - -1,5"),5,IF(OR(CK413="-1 a -0,5",CK413="-1 - -0,5"),6,IF(OR(CK413="0 a 0,5",CK413="0 - 0,5"),7,IF(OR(CK413="1 a 1,5",CK413="1 - 1,5"),8,IF(CK413="2","NORMA",IF(OR(CK413="2,5 a 3",CK413="2,5 - 3"),9,IF(OR(CK413="3,5 a 4",CK413="3,5 - 4"),10,IF(OR(CK413="4,5 a 5",CK413="4,5 - 5"),11,IF(OR(CK413="5,5 a 6",CK413="5,5 - 6"),12,IF(OR(CK413="6,5 a 7",CK413="6,5 - 7"),13,IF(OR(CK413="7,5 a 8",CK413="7,5 - 8"),14,IF(OR(CK413="8,5 a 9",CK413="8,5 - 9,5",CK413="9 a 9,5"),15,IF(CK413="10",15,IF(OR(CK413="0,5 a 1",CK413="0,5 - 1"),7,"Fuera de rango")))))))))))))))))))</f>
        <v>8</v>
      </c>
      <c r="CN413" s="10" t="str">
        <f aca="false">IF(CM413=0,"0", " ")</f>
        <v>0</v>
      </c>
      <c r="CO413" s="10" t="str">
        <f aca="false">IF(CM413&gt;0,"EME"," ")</f>
        <v> </v>
      </c>
      <c r="CQ413" s="10" t="str">
        <f aca="false">IF(CP413&gt;0,"0", " ")</f>
        <v> </v>
      </c>
      <c r="CR413" s="10" t="str">
        <f aca="false">IF(CP413&gt;0,"EME"," ")</f>
        <v> </v>
      </c>
      <c r="CS413" s="9" t="n">
        <v>0.25</v>
      </c>
      <c r="CV413" s="9" t="n">
        <v>0</v>
      </c>
      <c r="CY413" s="9" t="n">
        <v>0</v>
      </c>
      <c r="DB413" s="9" t="n">
        <v>0</v>
      </c>
      <c r="DC413" s="11" t="str">
        <f aca="false">IF(DB413&lt;0,"2"," ")</f>
        <v> </v>
      </c>
      <c r="DD413" s="11" t="str">
        <f aca="false">IF(DB413&lt;0,"MIO"," ")</f>
        <v> </v>
      </c>
      <c r="DE413" s="9" t="n">
        <v>-1.5</v>
      </c>
      <c r="DF413" s="10" t="str">
        <f aca="false">IF(DE413&lt;0,"3"," ")</f>
        <v>3</v>
      </c>
      <c r="DG413" s="10" t="str">
        <f aca="false">IF(DE413&lt;0,"AST"," ")</f>
        <v>AST</v>
      </c>
      <c r="DH413" s="9" t="n">
        <v>-1</v>
      </c>
      <c r="DI413" s="10" t="str">
        <f aca="false">IF(DH413&lt;0,"3"," ")</f>
        <v>3</v>
      </c>
      <c r="DJ413" s="10" t="str">
        <f aca="false">IF(DH413&lt;0,"AST"," ")</f>
        <v>AST</v>
      </c>
      <c r="DK413" s="9" t="n">
        <v>0</v>
      </c>
      <c r="DL413" s="10" t="str">
        <f aca="false">IF(DK413&gt;0,"4"," ")</f>
        <v> </v>
      </c>
      <c r="DM413" s="10" t="str">
        <f aca="false">IF(DK413&gt;0,"PRE"," ")</f>
        <v> </v>
      </c>
      <c r="DN413" s="9" t="n">
        <v>0</v>
      </c>
      <c r="DO413" s="10" t="str">
        <f aca="false">IF(DN413&gt;0,"4"," ")</f>
        <v> </v>
      </c>
      <c r="DP413" s="10" t="str">
        <f aca="false">IF(DN413&gt;0,"PRE"," ")</f>
        <v> </v>
      </c>
      <c r="DS413" s="12" t="str">
        <f aca="false">CONCATENATE(CO413,CU413,DA413,DG413,DM413)</f>
        <v> AST </v>
      </c>
      <c r="DT413" s="10" t="e">
        <f aca="false" t="array" ref="DT413">_xlfn.IFS(DS413="EME    ","0", DS413=" HIP   ","1", DS413="  MIO  ","2", DS413="   AST ","3", DS413="    PRE","4", DS413="EME   PRE","5", DS413=" HIP  PRE","6", DS413=" HIP AST ","7", DS413="  MIO PRE","8", DS413="  MIOAST ","9", DS413="   ASTPRE","10",DS413=" HIP ASTPRE","11", DS413="  MIOASTPRE","12", DS413="     ","0")</f>
        <v>#N/A</v>
      </c>
      <c r="DV413" s="1" t="e">
        <f aca="false" t="array" ref="DV413">_xlfn.IFS(DU413="SI","2", DU413="NO","1")</f>
        <v>#N/A</v>
      </c>
      <c r="DX413" s="11" t="str">
        <f aca="false">IF(DW413=0,"1","2")</f>
        <v>1</v>
      </c>
      <c r="DY413" s="11" t="str">
        <f aca="false" t="array" ref="DY413">_xlfn.IFS(DW413=0,"0", DW413=0.25, "1", DW413=0.5,"2", DW413=0.75,"3", DW413=1,"4",DW413=1.25,"5", DW413=1.5,"6", DW413=1.75,"7", DW413=2,"8")</f>
        <v>0</v>
      </c>
      <c r="EA413" s="11" t="str">
        <f aca="false">IF(DZ413=0,"1","2")</f>
        <v>1</v>
      </c>
      <c r="EB413" s="11" t="str">
        <f aca="false" t="array" ref="EB413">_xlfn.IFS(DZ413=0,"0", DZ413=0.25, "1", DZ413=0.5,"2", DZ413=0.75,"3", DZ413=1,"4",DZ413=1.25,"5", DZ413=1.5,"6", DZ413=1.75,"7", DZ413=2,"8")</f>
        <v>0</v>
      </c>
      <c r="ED413" s="10" t="str">
        <f aca="false">IF(EC413=0,"1","2")</f>
        <v>1</v>
      </c>
      <c r="EE413" s="11" t="str">
        <f aca="false" t="array" ref="EE413">_xlfn.IFS(EC413=0,"0", EC413=-0.25, "1", EC413=-0.5,"2", EC413=-0.75,"3", EC413=-1,"4",EC413=-1.25,"5", EC413=-1.5,"6", EC413=-1.75,"7", EC413=-2,"8", EC413=-2.25,"9",EC413=-2.5,"10", EC413=-2.75,"11", EC413=-3,"12", EC413=-3.25,"13", EC413=-3.5,"14", EC413=-3.75,"15",EC413=-4,"16")</f>
        <v>0</v>
      </c>
      <c r="EG413" s="10" t="str">
        <f aca="false">IF(EF413=0,"1","2")</f>
        <v>1</v>
      </c>
      <c r="EH413" s="11" t="str">
        <f aca="false" t="array" ref="EH413">_xlfn.IFS(EF413=0,"0", EF413=-0.25, "1", EF413=-0.5,"2", EF413=-0.75,"3", EF413=-1,"4",EF413=-1.25,"5", EF413=-1.5,"6", EF413=-1.75,"7", EF413=-2,"8", EF413=-2.25,"9",EF413=-2.5,"10", EF413=-2.75,"11", EF413=-3,"12", EF413=-3.25,"13", EF413=-3.5,"14", EF413=-3.75,"15",EF413=-4,"16")</f>
        <v>0</v>
      </c>
      <c r="EJ413" s="11" t="str">
        <f aca="false">IF(EI413=0,"1","2")</f>
        <v>1</v>
      </c>
      <c r="EK413" s="11" t="str">
        <f aca="false" t="array" ref="EK413">_xlfn.IFS(EI413=0,"0", EI413=-0.25, "1", EI413=-0.5,"2", EI413=-0.75,"3", EI413=-1,"4",EI413=-1.25,"5", EI413=-1.5,"6", EI413=-1.75,"7", EI413=-2,"8", EI413=-2.25,"9", EI413=-2.25,"9",EI413=-2.5,"10", EI413=-2.75,"11", EI413=-3,"12", EI413=-3.25,"13", EI413=-3.5,"14", EI413=-3.75,"15",EI413=-4,"16", EI413=0.25, "17", EI413=0.5, "18")</f>
        <v>0</v>
      </c>
      <c r="EM413" s="11" t="str">
        <f aca="false">IF(EL413=0,"1","2")</f>
        <v>1</v>
      </c>
      <c r="EN413" s="11" t="str">
        <f aca="false" t="array" ref="EN413">_xlfn.IFS(EL413=0.25,"17",EL413=0.5,"18", EL413=0,"0", EL413=-0.25, "1", EL413=-0.5,"2", EL413=-0.75,"3", EL413=-1,"4",EL413=-1.25,"5", EL413=-1.5,"6", EL413=-1.75,"7", EL413=-2,"8",EL413= -2.25,"9",EL413=-2.5,"10",EL413= -2.75,"11",EL413= -3,"12",EL413= -3.25,"13",EL413= -3.5,"14",EL413= -3.75,"15",EL413=-4,"16")</f>
        <v>0</v>
      </c>
      <c r="EP413" s="11" t="str">
        <f aca="false">IF(EO413=0,"1","2")</f>
        <v>1</v>
      </c>
      <c r="EQ413" s="11" t="str">
        <f aca="false" t="array" ref="EQ413">_xlfn.IFS(EO413=0,"0", EO413=0.25, "1", EO413=0.5,"2", EO413=0.75,"3", EO413=1,"4",EO413=1.25,"5", EO413=1.5,"6", EO413=1.75,"7", EO413=2,"8", EO413=2.25,"9", EO413=2.25,"9",EO413=2.5,"10", EO413=2.75,"11", EO413=3,"12", EO413=3.25,"13", EO413=3.5,"14", EO413=3.75,"15",EO413=4,"16", EO413=-0.25, "17", bq=-0.5, "18")</f>
        <v>0</v>
      </c>
      <c r="ES413" s="11" t="str">
        <f aca="false">IF(ER413=0,"1","2")</f>
        <v>1</v>
      </c>
      <c r="ET413" s="11" t="str">
        <f aca="false" t="array" ref="ET413">_xlfn.IFS(ER413=0,"0", ER413=0.25, "1", ER413=0.5,"2", ER413=0.75,"3", ER413=1,"4",ER413=1.25,"5", ER413=1.5,"6", ER413=1.75,"7", ER413=2,"8", ER413=2.25,"9", ER413=2.25,"9",ER413=2.5,"10", ER413=2.75,"11", ER413=3,"12", ER413=3.25,"13", ER413=3.5,"14", ER413=3.75,"15",ER413=4,"16", ER413=-0.25, "17", bq=-0.5, "18")</f>
        <v>0</v>
      </c>
      <c r="EV413" s="14" t="e">
        <f aca="false">VLOOKUP(EU413,LEYENDA!$G$2:$H$8,2,TRUE())</f>
        <v>#N/A</v>
      </c>
      <c r="EW413" s="14" t="e">
        <f aca="false" t="array" ref="EW413">_xlfn.IFS(EV413="0-5","1", EV413="6-12","2", EV413="13-18","3", EV413="19-24","4", EV413="25-36","5", EV413="37-48","6", EV413="49-60","7")</f>
        <v>#N/A</v>
      </c>
    </row>
    <row r="414" customFormat="false" ht="13.5" hidden="false" customHeight="false" outlineLevel="0" collapsed="false">
      <c r="A414" s="1" t="n">
        <v>134</v>
      </c>
      <c r="B414" s="2" t="n">
        <v>1</v>
      </c>
      <c r="C414" s="33" t="n">
        <v>42818</v>
      </c>
      <c r="E414" s="5" t="str">
        <f aca="false">VLOOKUP(A414,'286'!$A$3:$J$6279,10,FALSE())</f>
        <v>FERNÁNDEZ SAMPEDRO, ESTHER</v>
      </c>
      <c r="F414" s="4" t="str">
        <f aca="false">VLOOKUP(A414,'286'!$A$3:$I$1768,3,FALSE())</f>
        <v>FERSAMES</v>
      </c>
      <c r="G414" s="6" t="n">
        <f aca="false">VLOOKUP(A414,'286'!$A$3:$I$1768,4,FALSE())</f>
        <v>29877</v>
      </c>
      <c r="H414" s="7" t="n">
        <f aca="false">YEAR(C414)-YEAR(G414)</f>
        <v>36</v>
      </c>
      <c r="I414" s="1" t="str">
        <f aca="false">VLOOKUP(H414,LEYENDA!$C$2:$D$6,2,TRUE())</f>
        <v>25-40</v>
      </c>
      <c r="J414" s="5" t="str">
        <f aca="false">VLOOKUP(A414,'286'!$A$3:$I$1768,7,FALSE())</f>
        <v>M</v>
      </c>
      <c r="K414" s="8" t="n">
        <f aca="false">VLOOKUP(A414,'286'!$A$3:$I$1768,2,FALSE())</f>
        <v>0</v>
      </c>
      <c r="L414" s="4" t="str">
        <f aca="false">VLOOKUP(A414,'286'!$A$3:$I$1768,8,FALSE())</f>
        <v>D</v>
      </c>
      <c r="M414" s="4" t="str">
        <f aca="false">VLOOKUP(A414,'286'!$A$3:$I$1768,9,FALSE())</f>
        <v>D</v>
      </c>
      <c r="N414" s="8" t="str">
        <f aca="false">IF(R414=O414, "MISMA","CONTRARIA")</f>
        <v>MISMA</v>
      </c>
      <c r="O414" s="8" t="str">
        <f aca="false" t="array" ref="O414">_xlfn.IFS(L414="D","1", L414="I","2")</f>
        <v>1</v>
      </c>
      <c r="P414" s="8" t="e">
        <f aca="false" t="array" ref="P414">_xlfn.IFS(K414="OD","1", K414="OI","2")</f>
        <v>#N/A</v>
      </c>
      <c r="Q414" s="1" t="str">
        <f aca="false" t="array" ref="Q414">_xlfn.IFS(J414="M","1", J414="H","2")</f>
        <v>1</v>
      </c>
      <c r="R414" s="8" t="str">
        <f aca="false" t="array" ref="R414">_xlfn.IFS(M414="D","1", M414="I","2")</f>
        <v>1</v>
      </c>
      <c r="S414" s="1" t="str">
        <f aca="false" t="array" ref="S414">_xlfn.IFS(N414="CONTRARIA", "1",N414= "MISMA","2")</f>
        <v>2</v>
      </c>
      <c r="T414" s="1" t="str">
        <f aca="false" t="array" ref="T414">_xlfn.IFS(I414="0-12","1", I414="13-24","2", I414="25-40","3", I414="41-60","4", I414="61-100","5")</f>
        <v>3</v>
      </c>
      <c r="U414" s="9" t="n">
        <v>-1</v>
      </c>
      <c r="V414" s="10" t="str">
        <f aca="false">IF(U414="","",IF(AND(U414&gt;=-9,U414&lt;=-6.5),"-9 a -6,5",IF(AND(U414&gt;=-6,U414&lt;=-3.5),"-6 a -3,5",IF(AND(U414&gt;=-3,U414&lt;=-1),"-3 a -1",IF(U414=-0.5,"-0,5",IF(AND(U414&gt;=0,U414&lt;=2.5),"0 a 2,5",IF(AND(U414&gt;=3,U414&lt;=5.5),"3 a 5,5",IF(AND(U414&gt;=6,U414&lt;=8.5),"6 a 8,5",IF(AND(U414&gt;=9,U414&lt;=20),"9 a 20","Fuera de rango")))))))))</f>
        <v>-3 a -1</v>
      </c>
      <c r="W414" s="11" t="n">
        <f aca="false">IF(V414="","",IF(V414="-9 a -6,5",2,IF(V414="-6 a -3,5",3,IF(V414="-3 a -1",4,IF(V414="-0,5","NORMA",IF(V414="0 a 2,5",5,IF(V414="3 a 5,5",6,IF(V414="6 a 8,5",7,IF(V414="9 a 20",8,"Fuera de rango")))))))))</f>
        <v>4</v>
      </c>
      <c r="X414" s="9" t="n">
        <v>6</v>
      </c>
      <c r="Y414" s="11" t="str">
        <f aca="false">IF(X414="","",IF(AND(X414&gt;=0,X414&lt;=4),"0 a 4",IF(AND(X414&gt;=4.5,X414&lt;=8.5),"4,5 a 8,5",IF(X414=9,"9",IF(AND(X414&gt;=9.5,X414&lt;=13),"9,5 a 13",IF(AND(X414&gt;=13.5,X414&lt;=20),"13,5 a 20",IF(AND(X414&gt;=20.5,X414&lt;=35),"20,5 a 35","Fuera de rango")))))))</f>
        <v>4,5 a 8,5</v>
      </c>
      <c r="Z414" s="11" t="n">
        <f aca="false">IF(Y414="","",IF(Y414="0 a 4",1,IF(Y414="4,5 a 8,5",2,IF(Y414="9","NORMA",IF(Y414="9,5 a 13",3,IF(Y414="13,5 a 20",4,IF(Y414="20,5 a 35",5,"Fuera de rango")))))))</f>
        <v>2</v>
      </c>
      <c r="AA414" s="9" t="n">
        <v>18</v>
      </c>
      <c r="AB414" s="10" t="str">
        <f aca="false">IF(AA414="","",IF(AND(AA414&gt;=0,AA414&lt;=9),"0 a 9",IF(AND(AA414&gt;=9.5,AA414&lt;=18.5),"9,5 a 18,5",IF(AA414=19,"19",IF(AND(AA414&gt;=19.5,AA414&lt;=28),"19,5 a 28",IF(AND(AA414&gt;=28.5,AA414&lt;=40),"28,5 a 40","Fuera de rango"))))))</f>
        <v>9,5 a 18,5</v>
      </c>
      <c r="AC414" s="11" t="n">
        <f aca="false" t="array" ref="AC414">_xlfn.IFS(AB414="","",AB414="0 a 9",1,AB414="9,5 a 18,5",2,AB414="19","NORMA",AB414="19,5 a 28",3,AB414="28,5 a 40",4,TRUE(),"Fuera de rango")</f>
        <v>2</v>
      </c>
      <c r="AD414" s="9" t="n">
        <v>6</v>
      </c>
      <c r="AE414" s="10" t="str">
        <f aca="false">IF(AD414="","",IF(AND(AD414&gt;=-10,AD414&lt;=0),"De -10 a 0",IF(AND(AD414&gt;=0.5,AD414&lt;=9.5),"0,5 a 9,5",IF(AD414=10,"10",IF(AND(AD414&gt;=10.5,AD414&lt;=20),"10,5 a 20",IF(AND(AD414&gt;=20.5,AD414&lt;=40),"20,5 a 40","Fuera de rango"))))))</f>
        <v>0,5 a 9,5</v>
      </c>
      <c r="AF414" s="12" t="n">
        <f aca="false">IF(AD414="","",IF(AND(AD414&gt;=-10,AD414&lt;=0),1,IF(AND(AD414&gt;=0.5,AD414&lt;=9.5),2,IF(AD414=10,"NORMA",IF(AND(AD414&gt;=10.5,AD414&lt;=20),3,IF(AND(AD414&gt;=20.5,AD414&lt;=40),4,""))))))</f>
        <v>2</v>
      </c>
      <c r="AG414" s="9" t="n">
        <v>9</v>
      </c>
      <c r="AH414" s="10" t="str">
        <f aca="false">IF(AG414="","",IF(AND(AG414&gt;=0,AG414&lt;=4),"0 a 4",IF(AND(AG414&gt;=4.5,AG414&lt;=8.5),"4,5 a 8,5",IF(AG414=9,"9",IF(AND(AG414&gt;=9.5,AG414&lt;=13),"9,5 a 13",IF(AND(AG414&gt;=13.5,AG414&lt;=25),"13,5 a 25","Fuera de rango"))))))</f>
        <v>9</v>
      </c>
      <c r="AI414" s="10" t="str">
        <f aca="false">IF(AH414="","",IF(AH414="0 a 4",1,IF(AH414="4,5 a 8,5",2,IF(AH414="9","NORMA",IF(AH414="9,5 a 13",3,IF(AH414="13,5 a 25",4,""))))))</f>
        <v>NORMA</v>
      </c>
      <c r="AJ414" s="9" t="n">
        <v>5</v>
      </c>
      <c r="AK414" s="10" t="str">
        <f aca="false">IF(AJ414="","",IF(AND(AJ414&gt;=-15,AJ414&lt;=-10.5),"-15 a -10,5",IF(AND(AJ414&gt;=-10,AJ414&lt;=-4),"-10 a -4",IF(AND(AJ414&gt;=-4.5,AJ414&lt;=0),"-4,5 a 0",IF(AND(AJ414&gt;=0.5,AJ414&lt;=4.5),"0,5 a 4,5",IF(AJ414=5,"5",IF(AND(AJ414&gt;=5.5,AJ414&lt;=10),"5,5 a 10",IF(AND(AJ414&gt;=10.5,AJ414&lt;=20),"10,5 a 20","Fuera de rango"))))))))</f>
        <v>5</v>
      </c>
      <c r="AL414" s="11" t="str">
        <f aca="false">IF(AK414="","",IF(AK414="-15 a -10,5",1,IF(AK414="-10 a -4",2,IF(AK414="-4,5 a 0",3,IF(AK414="0,5 a 4,5",4,IF(AK414="5","NORMA",IF(AK414="5,5 a 10",5,IF(AK414="10,5 a 20",6,"Error"))))))))</f>
        <v>NORMA</v>
      </c>
      <c r="AM414" s="9" t="n">
        <v>0</v>
      </c>
      <c r="AN414" s="10" t="str">
        <f aca="false">IF(AM414="","",IF(AND(AM414&gt;=-7.5,AM414&lt;=-5.5),"-7,5 a -5,5",IF(AND(AM414&gt;=-5,AM414&lt;=-3),"-5 a -3",IF(AND(AM414&gt;=-2.5,AM414&lt;=-0.5),"-2,5 a -0,5",IF(AM414=0,"0,00",IF(AND(AM414&gt;=0.5,AM414&lt;=2.5),"0,5 a 2,5",IF(AND(AM414&gt;=3,AM414&lt;=5),"3 a 5",IF(AND(AM414&gt;=5.5,AM414&lt;=7.5),"5,5 a 7,5",IF(AND(AM414&gt;=8,AM414&lt;=10),"8 a 10","Fuera de rango")))))))))</f>
        <v>0,00</v>
      </c>
      <c r="AO414" s="11" t="str">
        <f aca="false">IF(AN414="","",IF(AN414="-7,5 a -5,5",1,IF(AN414="-5 a -3",2,IF(AN414="-2,5 a -0,5",3,IF(AN414="0,00","NORMA",IF(AN414="0,5 a 2,5",4,IF(AN414="3 a 5",5,IF(AN414="5,5 a 7,5",6,IF(AN414="8 a 10",7,"Error")))))))))</f>
        <v>NORMA</v>
      </c>
      <c r="AP414" s="9" t="n">
        <v>-7</v>
      </c>
      <c r="AQ414" s="10" t="str">
        <f aca="false">IF(AP414="","",IF(AND(AP414&gt;=-20,AP414&lt;=-9.5),"-20 a -9,5",IF(AND(AP414&gt;=-9,AP414&lt;=-6.5),"-9 a -6,5",IF(AP414=-6,"-6",IF(AND(AP414&gt;=-5.5,AP414&lt;=-3),"-5,5 a -3",IF(AND(AP414&gt;=-2.5,AP414&lt;=0),"-2,5 a 0",IF(AND(AP414&gt;=0.5,AP414&lt;=3),"0,5 a 3",IF(AND(AP414&gt;=3.5,AP414&lt;=6),"3,5 a 6",IF(AND(AP414&gt;=6.5,AP414&lt;=9),"6,5 a 9",IF(AND(AP414&gt;=9.5,AP414&lt;=20),"9,5 a 20","Fuera de rango"))))))))))</f>
        <v>-9 a -6,5</v>
      </c>
      <c r="AR414" s="11" t="n">
        <f aca="false">IF(AQ414="","",IF(AQ414="-20 a -9,5",1,IF(AQ414="-9 a -6,5",2,IF(AQ414="-6","NORMA",IF(AQ414="-5,5 a -3",3,IF(AQ414="-2,5 a 0",4,IF(AQ414="0,5 a 3",5,IF(AQ414="3,5 a 6",6,IF(AQ414="6,5 a 9",7,IF(AQ414="9,5 a 20",8,""))))))))))</f>
        <v>2</v>
      </c>
      <c r="AS414" s="9" t="n">
        <v>1</v>
      </c>
      <c r="AT414" s="10" t="str">
        <f aca="false">IF(AS414="","",IF(AND(AS414&gt;=-16,AS414&lt;=-14),"-16 a -14",IF(AND(AS414&gt;=-13.5,AS414&lt;=-11.5),"-13,5 a -11,5",IF(AND(AS414&gt;=-11,AS414&lt;=-9),"-11 a -9",IF(AND(AS414&gt;=-8.5,AS414&lt;=-6.5),"-8,5 a -6,5",IF(AND(AS414&gt;=-6,AS414&lt;=-4),"-6 a -4",IF(AND(AS414&gt;=-3.5,AS414&lt;=-1.5),"-3,5 a -1,5",IF(AND(AS414&gt;=-1,AS414&lt;=1),"-1 a 1",IF(AND(AS414&gt;=1.5,AS414&lt;=3.5),"1,5 a 3,5",IF(AND(AS414&gt;=4,AS414&lt;=6),"4 a 6",IF(AND(AS414&gt;=6.5,AS414&lt;=8.5),"6,5 a 8,5",IF(AND(AS414&gt;=9,AS414&lt;=11),"9 a 11",IF(AND(AS414&gt;=11.5,AS414&lt;=13.5),"11,5 a 13,5",IF(AND(AS414&gt;=14,AS414&lt;=16),"14 a 16",IF(AND(AS414&gt;=16.5,AS414&lt;=18.5),"16,5 a 18,5",IF(AND(AS414&gt;=19,AS414&lt;=21),"19 a 21","Fuera de rango"))))))))))))))))</f>
        <v>-1 a 1</v>
      </c>
      <c r="AU414" s="11" t="n">
        <f aca="false" t="array" ref="AU414">IF(AT414="","",_xlfn.IFS(AT414="-16 a -14",1,AT414="-13,5 a -11,5",2,AT414="-11 a -9",3,AT414="-8,5 a -6,5",4,AT414="-6 a -4",5,AT414="-3,5 a -1,5",6,AT414="-1 a 1",7,AT414="1,5 a 3,5",8,AT414="4 a 6","NORMA",AT414="6,5 a 8,5",9,AT414="9 a 11",10,AT414="11,5 a 13,5",11,AT414="14 a 16",12,AT414="16,5 a 18,5",13,AT414="19 a 21",14,TRUE(),""))</f>
        <v>7</v>
      </c>
      <c r="AV414" s="9" t="n">
        <v>1.5</v>
      </c>
      <c r="AW414" s="10" t="str">
        <f aca="false">IF(AV414="","",IF(AND(AV414&gt;=-1,AV414&lt;=-0.5),"-1 a -0,5",IF(AND(AV414&gt;-0.5,AV414&lt;=0),"De -0,5 a 0",IF(AND(AV414&gt;=0.25,AV414&lt;=0.75),"0,25 a 0,75",IF(AND(AV414&gt;=1,AV414&lt;=1.5),"1 a 1,5",IF(AND(AV414&gt;=1.75,AV414&lt;=2.25),"1,75 a 2,25",IF(AND(AV414&gt;=2.5,AV414&lt;=3),"2,5 a 3",IF(AND(AV414&gt;=3.25,AV414&lt;=3.75),"3,25 a 3,75","Fuera de rango"))))))))</f>
        <v>1 a 1,5</v>
      </c>
      <c r="AX414" s="10" t="n">
        <f aca="false">IF(AW414="","",IF(OR(AW414="-1 a -0,5",AW414="-1 a -0.5"),1,IF(OR(AW414="De -0,5 a 0",AW414="-0,5 a 0",AW414="De -0.5 a 0"),2,IF(OR(AW414="0,25 a 0,75",AW414="0.25 a 0.75"),"NORMA",IF(OR(AW414="1 a 1,5",AW414="1 a 1.5"),3,IF(OR(AW414="1,75 a 2,25",AW414="1.75 a 2.25"),4,IF(OR(AW414="2,5 a 3",AW414="2.5 a 3"),5,IF(OR(AW414="3,25 a 3,75",AW414="3.25 a 3.75"),6,""))))))))</f>
        <v>3</v>
      </c>
      <c r="AY414" s="9" t="n">
        <v>-9</v>
      </c>
      <c r="AZ414" s="10" t="str">
        <f aca="false">IF(AY414="","",IF(AND(AY414&gt;=-20,AY414&lt;=-9.5),"-20 a -9,5",IF(AND(AY414&gt;=-9,AY414&lt;=-6.5),"-9 a -6,5",IF(AY414=-6,"-6",IF(AND(AY414&gt;=-5.5,AY414&lt;=-3),"-5,5 a -3",IF(AND(AY414&gt;=-2.5,AY414&lt;=0),"-2,5 a 0",IF(AND(AY414&gt;=0.5,AY414&lt;=3),"0,5 a 3",IF(AND(AY414&gt;=3.5,AY414&lt;=6),"3,5 a 6","Fuera de rango"))))))))</f>
        <v>-9 a -6,5</v>
      </c>
      <c r="BA414" s="11" t="n">
        <f aca="false">IF(AZ414="","",IF(AZ414="-20 a -9,5",1,IF(AZ414="-9 a -6,5",2,IF(AZ414="-6","NORMA",IF(AZ414="-5,5 a -3",3,IF(AZ414="-2,5 a 0",4,IF(AZ414="0,5 a 3",5,IF(AZ414="3,5 a 6",6,""))))))))</f>
        <v>2</v>
      </c>
      <c r="BB414" s="9" t="n">
        <v>20</v>
      </c>
      <c r="BC414" s="10" t="str">
        <f aca="false" t="array" ref="BC414">IF(BB414="","",_xlfn.IFS(AND(BB414&gt;=0,BB414&lt;=2),"0 a 2",AND(BB414&gt;=2.5,BB414&lt;=4.5),"2,5 a 4,5",AND(BB414&gt;=5,BB414&lt;=7),"5 a 7",AND(BB414&gt;=7.5,BB414&lt;=9.5),"7,5 a 9,5",AND(BB414&gt;=10,BB414&lt;=12),"10 a 12",AND(BB414&gt;=12.5,BB414&lt;=14.5),"12,5 a 14,5",BB414=15,"15",AND(BB414&gt;=15.5,BB414&lt;=17.5),"15,5 a 17,5",AND(BB414&gt;=18,BB414&lt;=20),"18 a 20",AND(BB414&gt;=20.5,BB414&lt;=22.5),"20,5 a 22,5",AND(BB414&gt;=23,BB414&lt;=25),"23 a 25",TRUE(),"Fuera de rango"))</f>
        <v>18 a 20</v>
      </c>
      <c r="BD414" s="11" t="n">
        <f aca="false" t="array" ref="BD414">IF(BC414="","",_xlfn.IFS(BC414="0 a 2",1,BC414="2,5 a 4,5",2,BC414="5 a 7",3,BC414="7,5 a 9,5",4,BC414="10 a 12",5,BC414="12,5 a 14,5",6,BC414="15","NORMA",BC414="15,5 a 17,5",7,BC414="18 a 20",8,BC414="20,5 a 22,5",9,BC414="23 a 25",10,TRUE(),"Fuera de rango"))</f>
        <v>8</v>
      </c>
      <c r="BE414" s="9" t="n">
        <v>26</v>
      </c>
      <c r="BF414" s="10" t="str">
        <f aca="false">IF(BE414="","",IF(AND(BE414&gt;=-20,BE414&lt;=-10),"-20 a -10",IF(AND(BE414&gt;=-9.5,BE414&lt;=0.5),"-9,5 a 0,5",IF(AND(BE414&gt;=1,BE414&lt;=11),"1 a 11",IF(AND(BE414&gt;=11.5,BE414&lt;=20.5),"11,5 a 20,5",IF(BE414=21,"21",IF(AND(BE414&gt;=21.5,BE414&lt;=31.5),"21,5 a 31,5",IF(AND(BE414&gt;=32,BE414&lt;=42),"32 a 42","Fuera de rango"))))))))</f>
        <v>21,5 a 31,5</v>
      </c>
      <c r="BG414" s="11" t="n">
        <f aca="false">IF(BF414="","",IF(BF414="-20 a -10",1,IF(BF414="-9,5 a 0,5",2,IF(BF414="1 a 11",3,IF(BF414="11,5 a 20,5",4,IF(BF414="21","NORMA",IF(BF414="21,5 a 31,5",5,IF(BF414="32 a 42",6,""))))))))</f>
        <v>5</v>
      </c>
      <c r="BH414" s="9" t="n">
        <v>12</v>
      </c>
      <c r="BI414" s="10" t="str">
        <f aca="false">IF(BH414="","",IF(AND(BH414&gt;=-20,BH414&lt;=-15),"-20 a -15",IF(AND(BH414&gt;=-14.5,BH414&lt;=-9.5),"-14,5 a -9,5",IF(AND(BH414&gt;=-9,BH414&lt;=-4),"-9 a -4",IF(AND(BH414&gt;=-3.5,BH414&lt;=2.5),"-3,5 a 2,5",IF(AND(BH414&gt;=3,BH414&lt;=8),"3 a 8",IF(AND(BH414&gt;=8.5,BH414&lt;=14.5),"8,5 a 14,5",IF(BH414=15,"15",IF(AND(BH414&gt;=15.5,BH414&lt;=20.5),"15,5 a 20,5",IF(AND(BH414&gt;=21,BH414&lt;=26),"21 a 26","Fuera de rango"))))))))))</f>
        <v>8,5 a 14,5</v>
      </c>
      <c r="BJ414" s="11" t="n">
        <f aca="false">IF(BI414="","",IF(BI414="-20 a -15",1,IF(BI414="-14,5 a -9,5",2,IF(BI414="-9 a -4",3,IF(BI414="-3,5 a 2,5",4,IF(BI414="3 a 8",5,IF(BI414="8,5 a 14,5",6,IF(BI414="15","NORMA",IF(BI414="15,5 a 20,5",7,IF(BI414="21 a 26",8,IF(BI414="26,5 a 31,5",9,"")))))))))))</f>
        <v>6</v>
      </c>
      <c r="BK414" s="9" t="n">
        <v>9</v>
      </c>
      <c r="BL414" s="10" t="str">
        <f aca="false">IF(BK414="","",IF(AND(BK414&gt;=0,BK414&lt;=2),"0 - 2",IF(AND(BK414&gt;=2.5,BK414&lt;=4.5),"2,5 - 4,5",IF(AND(BK414&gt;=5,BK414&lt;=7),"5 - 7",IF(AND(BK414&gt;=7.5,BK414&lt;=9.5),"7,5 - 9,5",IF(AND(BK414&gt;=10,BK414&lt;=12),"10 - 12",IF(AND(BK414&gt;=12.5,BK414&lt;=13.5),"12,5 - 13,5",IF(BK414=14,"14",IF(AND(BK414&gt;=14.5,BK414&lt;=16.5),"14,5 - 16,5",IF(AND(BK414&gt;=17,BK414&lt;=19),"17 - 19",IF(AND(BK414&gt;=19.5,BK414&lt;=21.5),"19,5 - 21,5",IF(AND(BK414&gt;=22,BK414&lt;=24),"22 - 24",IF(AND(BK414&gt;=24.5,BK414&lt;=26.5),"24,5 - 26,5",IF(AND(BK414&gt;=27,BK414&lt;=29),"27 - 29",IF(AND(BK414&gt;=29.5,BK414&lt;=30),"29,5 - 30","Fuera de rango")))))))))))))))</f>
        <v>7,5 - 9,5</v>
      </c>
      <c r="BM414" s="11" t="n">
        <f aca="false">IF(BL414="","",IF(BL414="0 - 2",1,IF(BL414="2,5 - 4,5",2,IF(BL414="5 - 7",3,IF(BL414="7,5 - 9,5",4,IF(BL414="10 - 12",5,IF(BL414="12,5 - 13,5",6,IF(BL414="14","NORMA",IF(BL414="14,5 - 16,5",7,IF(BL414="17 - 19",8,IF(BL414="19,5 - 21,5",9,IF(BL414="22 - 24",10,IF(BL414="24,5 - 26,5",11,IF(BL414="27 - 29",12,IF(BL414="29,5 - 30",13,"")))))))))))))))</f>
        <v>4</v>
      </c>
      <c r="BN414" s="9" t="n">
        <v>19</v>
      </c>
      <c r="BO414" s="11" t="str">
        <f aca="false">IF(BN414="","",IF(AND(BN414&gt;=-20,BN414&lt;=-10),"-20 a -10",IF(AND(BN414&gt;=-9.5,BN414&lt;=0.5),"-9,5 a 0,5",IF(AND(BN414&gt;=1,BN414&lt;=11),"1 a 11",IF(AND(BN414&gt;=11.5,BN414&lt;=21.5),"11,5 a 21,5",IF(BN414=22,"22",IF(AND(BN414&gt;=22.5,BN414&lt;=32.5),"22,5 a 32,5",IF(AND(BN414&gt;=33,BN414&lt;=43),"33 a 43","Fuera de rango"))))))))</f>
        <v>11,5 a 21,5</v>
      </c>
      <c r="BP414" s="11" t="n">
        <f aca="false">IF(BO414="","",IF(BO414="-20 a -10",1,IF(BO414="-9,5 a 0,5",2,IF(BO414="1 a 11",3,IF(BO414="11,5 a 21,5",4,IF(BO414="22","NORMA",IF(BO414="22,5 a 32,5",5,IF(BO414="33 a 43",6,""))))))))</f>
        <v>4</v>
      </c>
      <c r="BQ414" s="9" t="n">
        <v>10</v>
      </c>
      <c r="BR414" s="10" t="str">
        <f aca="false">IF(BQ414="","",IF(AND(BQ414&gt;=-20,BQ414&lt;=-15),"-20 a -15",IF(AND(BQ414&gt;=-14.5,BQ414&lt;=-9.5),"-14,5 a -9,5",IF(AND(BQ414&gt;=-9,BQ414&lt;=-4),"-9 a -4",IF(AND(BQ414&gt;=-3.5,BQ414&lt;=2.5),"-3,5 a 2,5",IF(AND(BQ414&gt;=3,BQ414&lt;=8),"3 a 8",IF(AND(BQ414&gt;=8.5,BQ414&lt;=13.5),"8,5 a 13,5",IF(AND(BQ414&gt;=14,BQ414&lt;=17.5),"14 a 17,5",IF(BQ414=18,"18",IF(AND(BQ414&gt;=18.5,BQ414&lt;=23.5),"18,5 a 23,5",IF(AND(BQ414&gt;=24,BQ414&lt;=29),"24 a 29",IF(AND(BQ414&gt;=29.5,BQ414&lt;=34.5),"29,5 a 34,5",IF(AND(BQ414&gt;=35,BQ414&lt;=40),"35 a 40","Fuera de rango")))))))))))))</f>
        <v>8,5 a 13,5</v>
      </c>
      <c r="BS414" s="11" t="n">
        <f aca="false">IF(BR414="","",IF(BR414="-20 a -15",1,IF(BR414="-14,5 a -9,5",2,IF(BR414="-9 a -4",3,IF(BR414="-3,5 a 2,5",4,IF(BR414="3 a 8",5,IF(BR414="8,5 a 13,5",6,IF(BR414="14 a 17,5",7,IF(BR414="18","NORMA",IF(BR414="18,5 a 23,5",8,IF(BR414="24 a 29",9,IF(BR414="29,5 a 34,5",10,IF(BR414="35 a 40",11,"")))))))))))))</f>
        <v>6</v>
      </c>
      <c r="BT414" s="9" t="n">
        <v>0</v>
      </c>
      <c r="BU414" s="10" t="str">
        <f aca="false">IF(BT414="","",IF(AND(BT414&gt;=-20,BT414&lt;=-18),"-20 a -18",IF(AND(BT414&gt;=-17.5,BT414&lt;=-15.5),"-17,5 a -15,5",IF(AND(BT414&gt;=-15,BT414&lt;=-13),"-15 a -13",IF(AND(BT414&gt;=-12.5,BT414&lt;=-10.5),"-12,5 a -10,5",IF(AND(BT414&gt;=-10,BT414&lt;=-8),"-10 a -8",IF(AND(BT414&gt;=-7.5,BT414&lt;=-5.5),"-7,5 a -5,5",IF(AND(BT414&gt;=-5,BT414&lt;=-3),"-5 a -3",IF(AND(BT414&gt;=-2.5,BT414&lt;=-0.5),"-2,5 a -0,5",IF(BT414=0,"0",IF(AND(BT414&gt;=0.5,BT414&lt;=2.5),"0,5 a 2,5",IF(AND(BT414&gt;=3,BT414&lt;=5),"3 a 5",IF(AND(BT414&gt;=5.5,BT414&lt;=7.5),"5,5 a 7,5",IF(AND(BT414&gt;=8,BT414&lt;=10),"8 a 10",IF(AND(BT414&gt;=10.5,BT414&lt;=12.5),"10,5 a 12,5",IF(AND(BT414&gt;=13,BT414&lt;=15),"13 a 15",IF(AND(BT414&gt;=15.5,BT414&lt;=17.5),"15,5 a 17,5",IF(AND(BT414&gt;=18,BT414&lt;=20),"18 a 20","Fuera de rango"))))))))))))))))))</f>
        <v>0</v>
      </c>
      <c r="BV414" s="11" t="str">
        <f aca="false">IF(BT414="","",IF(BT414=0,"NORMA",IF(AND(BT414&gt;=-20,BT414&lt;=-18),2,IF(AND(BT414&gt;=-17.5,BT414&lt;=-15.5),2,IF(AND(BT414&gt;=-15,BT414&lt;=-13),3,IF(AND(BT414&gt;=-12.5,BT414&lt;=-10.5),4,IF(AND(BT414&gt;=-10,BT414&lt;=-8),5,IF(AND(BT414&gt;=-7.5,BT414&lt;=-5.5),6,IF(AND(BT414&gt;=-5,BT414&lt;=-3),7,IF(AND(BT414&gt;=-2.5,BT414&lt;=-0.5),8,IF(AND(BT414&gt;=0.5,BT414&lt;=2.5),9,IF(AND(BT414&gt;=3,BT414&lt;=5),10,IF(AND(BT414&gt;=5.5,BT414&lt;=7.5),11,IF(AND(BT414&gt;=8,BT414&lt;=10),12,IF(AND(BT414&gt;=10.5,BT414&lt;=12.5),13,IF(AND(BT414&gt;=13,BT414&lt;=15),14,IF(AND(BT414&gt;=15.5,BT414&lt;=17.5),15,IF(AND(BT414&gt;=18,BT414&lt;=20),16,"Fuera de rango"))))))))))))))))))</f>
        <v>NORMA</v>
      </c>
      <c r="BW414" s="9" t="n">
        <v>-4.75</v>
      </c>
      <c r="BX414" s="10" t="n">
        <f aca="false">18.5- (0.3*H414)</f>
        <v>7.7</v>
      </c>
      <c r="BY414" s="10" t="n">
        <f aca="false">(BW414)-(BX414)</f>
        <v>-12.45</v>
      </c>
      <c r="BZ414" s="10" t="str">
        <f aca="false">IF(BY414="","",IF(BY414&lt;-27.5,"De -30 a -28",IF(BY414&lt;-25,"De -27,5 a -25,5",IF(BY414&lt;-22.5,"De -25 a -23",IF(BY414&lt;-20,"De -22,5 a -20,5",IF(BY414&lt;-17.5,"De -20 a -18",IF(BY414&lt;-15,"De -17,5 a -15,5",IF(BY414&lt;-12.5,"De -15 a -13",IF(BY414&lt;-10,"De -12,5 a -10,5",IF(BY414&lt;-7.5,"De -10 a -8",IF(BY414&lt;-5,"De -7,5 a -5,5",IF(BY414&lt;-2.5,"De -5 a -3",IF(BY414&lt;0,"De -2,5 a -0,5",IF(BY414&lt;2.5,"De 0 a 2",IF(BY414&lt;5,"De 2,5 a 4,5",IF(BY414&lt;7.5,"De 5 a 7",IF(BY414&lt;10,"De 7,5 a 9,5",IF(BY414&lt;12.5,"De 10 a 12",IF(BY414&lt;15,"De 12,5 a 14,5",IF(BY414&lt;17.5,"De 15 a 17",IF(BY414&lt;20,"De 17,5 a 19,5",IF(BY414&lt;22.5,"De 20 a 22",IF(BY414&lt;25,"De 22,5 a 24,5",IF(BY414&lt;27.5,"De 25 a 27","De 27,5 a 30"))))))))))))))))))))))))</f>
        <v>De -12,5 a -10,5</v>
      </c>
      <c r="CA414" s="12" t="n">
        <f aca="false">IF(BY414="","",IF(BY414&lt;=-28,1,IF(BY414&lt;=-25.5,2,IF(BY414&lt;=-23,3,IF(BY414&lt;=-20.5,4,IF(BY414&lt;=-18,5,IF(BY414&lt;=-15.5,6,IF(BY414&lt;=-13,7,IF(BY414&lt;=-10.5,8,IF(BY414&lt;=-8,9,IF(BY414&lt;=-5.5,10,IF(BY414&lt;=-3,11,IF(BY414&lt;=-0.5,12,IF(BY414&lt;=2,13,IF(BY414&lt;=4.5,14,IF(BY414&lt;=7,15,IF(BY414&lt;=9.5,16,IF(BY414&lt;=12,17,IF(BY414&lt;=14.5,18,IF(BY414&lt;=17,19,IF(BY414&lt;=19.5,20,IF(BY414&lt;=22,21,IF(BY414&lt;=24.5,22,IF(BY414&lt;=27,23,IF(BY414&lt;=30,24,"Fuera de rango")))))))))))))))))))))))))</f>
        <v>8</v>
      </c>
      <c r="CB414" s="9" t="n">
        <v>-5</v>
      </c>
      <c r="CC414" s="10" t="n">
        <f aca="false">18.5- (0.3*H414)</f>
        <v>7.7</v>
      </c>
      <c r="CD414" s="10" t="n">
        <f aca="false">(CB414)-(CC414)</f>
        <v>-12.7</v>
      </c>
      <c r="CE414" s="10" t="str">
        <f aca="false">IF(CD414="","",IF(CD414&lt;-27.5,"De -30 a -28",IF(CD414&lt;-25,"De -27,5 a -25,5",IF(CD414&lt;-22.5,"De -25 a -23",IF(CD414&lt;-20,"De -22,5 a -20,5",IF(CD414&lt;-17.5,"De -20 a -18",IF(CD414&lt;-15,"De -17,5 a -15,5",IF(CD414&lt;-12.5,"De -15 a -13",IF(CD414&lt;-10,"De -12,5 a -10,5",IF(CD414&lt;-7.5,"De -10 a -8",IF(CD414&lt;-5,"De -7,5 a -5,5",IF(CD414&lt;-2.5,"De -5 a -3",IF(CD414&lt;0,"De -2,5 a -0,5",IF(CD414&lt;=2,"De 0 a 2",IF(CD414&lt;=4.5,"De 2,5 a 4,5",IF(CD414&lt;=7,"De 5 a 7",IF(CD414&lt;=9.5,"De 7,5 a 9,5",IF(CD414&lt;=12,"De 10 a 12",IF(CD414&lt;=14.5,"De 12,5 a 14,5",IF(CD414&lt;=17,"De 15 a 17",IF(CD414&lt;=19.5,"De 17,5 a 19,5",IF(CD414&lt;=22,"De 20 a 22",IF(CD414&lt;=24.5,"De 22,5 a 24,5",IF(CD414&lt;=27,"De 25 a 27","De 27,5 a 30"))))))))))))))))))))))))</f>
        <v>De -15 a -13</v>
      </c>
      <c r="CF414" s="12" t="n">
        <f aca="false">IF(CD414="","",IF(CD414&lt;-27.5,1,IF(CD414&lt;-25,2,IF(CD414&lt;-22.5,3,IF(CD414&lt;-20,4,IF(CD414&lt;-17.5,5,IF(CD414&lt;-15,6,IF(CD414&lt;-12.5,7,IF(CD414&lt;-10,8,IF(CD414&lt;-7.5,9,IF(CD414&lt;-5,10,IF(CD414&lt;-2.5,11,IF(CD414&lt;0,12,IF(CD414&lt;2.5,13,IF(CD414&lt;5,14,IF(CD414&lt;7.5,15,IF(CD414&lt;10,16,IF(CD414&lt;12.5,17,IF(CD414&lt;15,18,IF(CD414&lt;17.5,19,IF(CD414&lt;20,20,IF(CD414&lt;22.5,21,IF(CD414&lt;25,22,IF(CD414&lt;27.5,23,24))))))))))))))))))))))))</f>
        <v>7</v>
      </c>
      <c r="CG414" s="9" t="n">
        <v>-1.75</v>
      </c>
      <c r="CH414" s="10" t="str">
        <f aca="false">IF(CG414="","",IF(AND(CG414&gt;=-10,CG414&lt;=-9.5),"-10 a -9,5",IF(AND(CG414&gt;-9.5,CG414&lt;=-8.5),"-9 a -8,5",IF(AND(CG414&gt;-8.5,CG414&lt;=-7.5),"-8 a -7,5",IF(AND(CG414&gt;-7.5,CG414&lt;=-6.5),"-7 a -6,5",IF(AND(CG414&gt;-6.5,CG414&lt;=-5.5),"-6 a -5,5",IF(AND(CG414&gt;-5.5,CG414&lt;=-4.5),"-5 a -4,5",IF(AND(CG414&gt;-4.5,CG414&lt;=-3.5),"-4 a -3,5",IF(AND(CG414&gt;-3.5,CG414&lt;=-2.5),"-3 a -2,5",IF(CG414=-2.25,"-2,25",IF(AND(CG414&gt;-2.5,CG414&lt;=-1.5),"-2 a -1,5",IF(AND(CG414&gt;-1.5,CG414&lt;=-0.5),"-1 a -0,5",IF(AND(CG414&gt;-0.5,CG414&lt;=0.5),"0 a 0,5",IF(AND(CG414&gt;0.5,CG414&lt;=1.5),"1 a 1,5",IF(AND(CG414&gt;1.5,CG414&lt;=2.5),"2 a 2,5",IF(AND(CG414&gt;2.5,CG414&lt;=3.5),"3 a 3,5",IF(AND(CG414&gt;3.5,CG414&lt;=4.5),"4 a 4,5",IF(AND(CG414&gt;4.5,CG414&lt;=5.5),"5 a 5,5",IF(AND(CG414&gt;5.5,CG414&lt;=6.5),"6 a 6,5",IF(AND(CG414&gt;6.5,CG414&lt;=7.5),"7 a 7,5",IF(AND(CG414&gt;7.5,CG414&lt;=8.5),"8 a 8,5",IF(AND(CG414&gt;8.5,CG414&lt;=9.5),"9 a 9,5",IF(CG414&gt;=10,"10","Fuera de rango")))))))))))))))))))))))</f>
        <v>-2 a -1,5</v>
      </c>
      <c r="CI414" s="11" t="n">
        <f aca="false">IF(CG414="","",IF(CG414=-2.25,"NORMA",IF(CG414&lt;=-9.5,1,IF(CG414&lt;=-8.5,2,IF(CG414&lt;=-7.5,3,IF(CG414&lt;=-6.5,4,IF(CG414&lt;=-5.5,5,IF(CG414&lt;=-4.5,6,IF(CG414&lt;=-3.5,7,IF(CG414&lt;=-2.5,8,IF(CG414&lt;=-1.5,9,IF(CG414&lt;=-0.5,10,IF(CG414&lt;=0.5,11,IF(CG414&lt;=1.5,12,IF(CG414&lt;=2.5,13,IF(CG414&lt;=3.5,14,IF(CG414&lt;=4.5,15,IF(CG414&lt;=5.5,16,IF(CG414&lt;=6.5,17,IF(CG414&lt;=7.5,18,IF(CG414&lt;=8.5,19,IF(CG414&lt;=9.5,20,IF(CG414=10,21,"Fuera de rango")))))))))))))))))))))))</f>
        <v>9</v>
      </c>
      <c r="CJ414" s="9" t="n">
        <v>2.25</v>
      </c>
      <c r="CK414" s="10" t="str">
        <f aca="false">IF(CJ414="","",IF(AND(CJ414&gt;=-6,CJ414&lt;=-5.5),"-6 a -5,5",IF(AND(CJ414&gt;-5.5,CJ414&lt;=-4.5),"-5 a -4,5",IF(AND(CJ414&gt;-4.5,CJ414&lt;=-3.5),"-4 a -3,5",IF(AND(CJ414&gt;-3.5,CJ414&lt;=-2.5),"-3 a -2,5",IF(AND(CJ414&gt;-2.5,CJ414&lt;=-1.5),"-2 a -1,5",IF(AND(CJ414&gt;-1.5,CJ414&lt;=-0.5),"-1 a -0,5",IF(AND(CJ414&gt;-0.5,CJ414&lt;=0.5),"0 a 0,5",IF(AND(CJ414&gt;0.5,CJ414&lt;=1.5),"1 a 1,5",IF(AND(CJ414&gt;1.5,CJ414&lt;2.5),"2",IF(AND(CJ414&gt;=2.5,CJ414&lt;=3),"2,5 a 3",IF(AND(CJ414&gt;3,CJ414&lt;=4),"3,5 a 4",IF(AND(CJ414&gt;4,CJ414&lt;=5),"4,5 a 5",IF(AND(CJ414&gt;5,CJ414&lt;=6),"5,5 a 6",IF(AND(CJ414&gt;6,CJ414&lt;=7),"6,5 a 7",IF(AND(CJ414&gt;7,CJ414&lt;=8),"7,5 a 8",IF(AND(CJ414&gt;8,CJ414&lt;=9.5),"8,5 a 9,5",IF(CJ414=10,"10","Fuera de rango"))))))))))))))))))</f>
        <v>2</v>
      </c>
      <c r="CL414" s="11" t="str">
        <f aca="false">IF(CK414="","",IF(OR(CK414="-6 a -5,5",CK414="-6 - -5,5"),1,IF(OR(CK414="-5 a -4,5",CK414="-5 - -4,5"),2,IF(OR(CK414="-4 a -3,5",CK414="-4 - -3,5"),3,IF(OR(CK414="-3 a -2,5",CK414="-3 - -2,5"),4,IF(OR(CK414="-2 a -1,5",CK414="-2 - -1,5"),5,IF(OR(CK414="-1 a -0,5",CK414="-1 - -0,5"),6,IF(OR(CK414="0 a 0,5",CK414="0 - 0,5"),7,IF(OR(CK414="1 a 1,5",CK414="1 - 1,5"),8,IF(CK414="2","NORMA",IF(OR(CK414="2,5 a 3",CK414="2,5 - 3"),9,IF(OR(CK414="3,5 a 4",CK414="3,5 - 4"),10,IF(OR(CK414="4,5 a 5",CK414="4,5 - 5"),11,IF(OR(CK414="5,5 a 6",CK414="5,5 - 6"),12,IF(OR(CK414="6,5 a 7",CK414="6,5 - 7"),13,IF(OR(CK414="7,5 a 8",CK414="7,5 - 8"),14,IF(OR(CK414="8,5 a 9",CK414="8,5 - 9,5",CK414="9 a 9,5"),15,IF(CK414="10",15,IF(OR(CK414="0,5 a 1",CK414="0,5 - 1"),7,"Fuera de rango")))))))))))))))))))</f>
        <v>NORMA</v>
      </c>
      <c r="CN414" s="10" t="str">
        <f aca="false">IF(CM414=0,"0", " ")</f>
        <v>0</v>
      </c>
      <c r="CO414" s="10" t="str">
        <f aca="false">IF(CM414&gt;0,"EME"," ")</f>
        <v> </v>
      </c>
      <c r="CQ414" s="10" t="str">
        <f aca="false">IF(CP414&gt;0,"0", " ")</f>
        <v> </v>
      </c>
      <c r="CR414" s="10" t="str">
        <f aca="false">IF(CP414&gt;0,"EME"," ")</f>
        <v> </v>
      </c>
      <c r="CS414" s="9" t="n">
        <v>0</v>
      </c>
      <c r="CV414" s="9" t="n">
        <v>0</v>
      </c>
      <c r="CY414" s="9" t="n">
        <v>-0.5</v>
      </c>
      <c r="DB414" s="9" t="n">
        <v>-0.5</v>
      </c>
      <c r="DC414" s="11" t="str">
        <f aca="false">IF(DB414&lt;0,"2"," ")</f>
        <v>2</v>
      </c>
      <c r="DD414" s="11" t="str">
        <f aca="false">IF(DB414&lt;0,"MIO"," ")</f>
        <v>MIO</v>
      </c>
      <c r="DE414" s="9" t="n">
        <v>-2.25</v>
      </c>
      <c r="DF414" s="10" t="str">
        <f aca="false">IF(DE414&lt;0,"3"," ")</f>
        <v>3</v>
      </c>
      <c r="DG414" s="10" t="str">
        <f aca="false">IF(DE414&lt;0,"AST"," ")</f>
        <v>AST</v>
      </c>
      <c r="DH414" s="9" t="n">
        <v>-2.5</v>
      </c>
      <c r="DI414" s="10" t="str">
        <f aca="false">IF(DH414&lt;0,"3"," ")</f>
        <v>3</v>
      </c>
      <c r="DJ414" s="10" t="str">
        <f aca="false">IF(DH414&lt;0,"AST"," ")</f>
        <v>AST</v>
      </c>
      <c r="DK414" s="9" t="n">
        <v>0</v>
      </c>
      <c r="DL414" s="10" t="str">
        <f aca="false">IF(DK414&gt;0,"4"," ")</f>
        <v> </v>
      </c>
      <c r="DM414" s="10" t="str">
        <f aca="false">IF(DK414&gt;0,"PRE"," ")</f>
        <v> </v>
      </c>
      <c r="DN414" s="9" t="n">
        <v>0</v>
      </c>
      <c r="DO414" s="10" t="str">
        <f aca="false">IF(DN414&gt;0,"4"," ")</f>
        <v> </v>
      </c>
      <c r="DP414" s="10" t="str">
        <f aca="false">IF(DN414&gt;0,"PRE"," ")</f>
        <v> </v>
      </c>
      <c r="DS414" s="12" t="str">
        <f aca="false">CONCATENATE(CO414,CU414,DA414,DG414,DM414)</f>
        <v> AST </v>
      </c>
      <c r="DT414" s="10" t="e">
        <f aca="false" t="array" ref="DT414">_xlfn.IFS(DS414="EME    ","0", DS414=" HIP   ","1", DS414="  MIO  ","2", DS414="   AST ","3", DS414="    PRE","4", DS414="EME   PRE","5", DS414=" HIP  PRE","6", DS414=" HIP AST ","7", DS414="  MIO PRE","8", DS414="  MIOAST ","9", DS414="   ASTPRE","10",DS414=" HIP ASTPRE","11", DS414="  MIOASTPRE","12", DS414="     ","0")</f>
        <v>#N/A</v>
      </c>
      <c r="DV414" s="1" t="e">
        <f aca="false" t="array" ref="DV414">_xlfn.IFS(DU414="SI","2", DU414="NO","1")</f>
        <v>#N/A</v>
      </c>
      <c r="DX414" s="11" t="str">
        <f aca="false">IF(DW414=0,"1","2")</f>
        <v>1</v>
      </c>
      <c r="DY414" s="11" t="str">
        <f aca="false" t="array" ref="DY414">_xlfn.IFS(DW414=0,"0", DW414=0.25, "1", DW414=0.5,"2", DW414=0.75,"3", DW414=1,"4",DW414=1.25,"5", DW414=1.5,"6", DW414=1.75,"7", DW414=2,"8")</f>
        <v>0</v>
      </c>
      <c r="EA414" s="11" t="str">
        <f aca="false">IF(DZ414=0,"1","2")</f>
        <v>1</v>
      </c>
      <c r="EB414" s="11" t="str">
        <f aca="false" t="array" ref="EB414">_xlfn.IFS(DZ414=0,"0", DZ414=0.25, "1", DZ414=0.5,"2", DZ414=0.75,"3", DZ414=1,"4",DZ414=1.25,"5", DZ414=1.5,"6", DZ414=1.75,"7", DZ414=2,"8")</f>
        <v>0</v>
      </c>
      <c r="ED414" s="10" t="str">
        <f aca="false">IF(EC414=0,"1","2")</f>
        <v>1</v>
      </c>
      <c r="EE414" s="11" t="str">
        <f aca="false" t="array" ref="EE414">_xlfn.IFS(EC414=0,"0", EC414=-0.25, "1", EC414=-0.5,"2", EC414=-0.75,"3", EC414=-1,"4",EC414=-1.25,"5", EC414=-1.5,"6", EC414=-1.75,"7", EC414=-2,"8", EC414=-2.25,"9",EC414=-2.5,"10", EC414=-2.75,"11", EC414=-3,"12", EC414=-3.25,"13", EC414=-3.5,"14", EC414=-3.75,"15",EC414=-4,"16")</f>
        <v>0</v>
      </c>
      <c r="EG414" s="10" t="str">
        <f aca="false">IF(EF414=0,"1","2")</f>
        <v>1</v>
      </c>
      <c r="EH414" s="11" t="str">
        <f aca="false" t="array" ref="EH414">_xlfn.IFS(EF414=0,"0", EF414=-0.25, "1", EF414=-0.5,"2", EF414=-0.75,"3", EF414=-1,"4",EF414=-1.25,"5", EF414=-1.5,"6", EF414=-1.75,"7", EF414=-2,"8", EF414=-2.25,"9",EF414=-2.5,"10", EF414=-2.75,"11", EF414=-3,"12", EF414=-3.25,"13", EF414=-3.5,"14", EF414=-3.75,"15",EF414=-4,"16")</f>
        <v>0</v>
      </c>
      <c r="EJ414" s="11" t="str">
        <f aca="false">IF(EI414=0,"1","2")</f>
        <v>1</v>
      </c>
      <c r="EK414" s="11" t="str">
        <f aca="false" t="array" ref="EK414">_xlfn.IFS(EI414=0,"0", EI414=-0.25, "1", EI414=-0.5,"2", EI414=-0.75,"3", EI414=-1,"4",EI414=-1.25,"5", EI414=-1.5,"6", EI414=-1.75,"7", EI414=-2,"8", EI414=-2.25,"9", EI414=-2.25,"9",EI414=-2.5,"10", EI414=-2.75,"11", EI414=-3,"12", EI414=-3.25,"13", EI414=-3.5,"14", EI414=-3.75,"15",EI414=-4,"16", EI414=0.25, "17", EI414=0.5, "18")</f>
        <v>0</v>
      </c>
      <c r="EM414" s="11" t="str">
        <f aca="false">IF(EL414=0,"1","2")</f>
        <v>1</v>
      </c>
      <c r="EN414" s="11" t="str">
        <f aca="false" t="array" ref="EN414">_xlfn.IFS(EL414=0.25,"17",EL414=0.5,"18", EL414=0,"0", EL414=-0.25, "1", EL414=-0.5,"2", EL414=-0.75,"3", EL414=-1,"4",EL414=-1.25,"5", EL414=-1.5,"6", EL414=-1.75,"7", EL414=-2,"8",EL414= -2.25,"9",EL414=-2.5,"10",EL414= -2.75,"11",EL414= -3,"12",EL414= -3.25,"13",EL414= -3.5,"14",EL414= -3.75,"15",EL414=-4,"16")</f>
        <v>0</v>
      </c>
      <c r="EP414" s="11" t="str">
        <f aca="false">IF(EO414=0,"1","2")</f>
        <v>1</v>
      </c>
      <c r="EQ414" s="11" t="str">
        <f aca="false" t="array" ref="EQ414">_xlfn.IFS(EO414=0,"0", EO414=0.25, "1", EO414=0.5,"2", EO414=0.75,"3", EO414=1,"4",EO414=1.25,"5", EO414=1.5,"6", EO414=1.75,"7", EO414=2,"8", EO414=2.25,"9", EO414=2.25,"9",EO414=2.5,"10", EO414=2.75,"11", EO414=3,"12", EO414=3.25,"13", EO414=3.5,"14", EO414=3.75,"15",EO414=4,"16", EO414=-0.25, "17", bq=-0.5, "18")</f>
        <v>0</v>
      </c>
      <c r="ES414" s="11" t="str">
        <f aca="false">IF(ER414=0,"1","2")</f>
        <v>1</v>
      </c>
      <c r="ET414" s="11" t="str">
        <f aca="false" t="array" ref="ET414">_xlfn.IFS(ER414=0,"0", ER414=0.25, "1", ER414=0.5,"2", ER414=0.75,"3", ER414=1,"4",ER414=1.25,"5", ER414=1.5,"6", ER414=1.75,"7", ER414=2,"8", ER414=2.25,"9", ER414=2.25,"9",ER414=2.5,"10", ER414=2.75,"11", ER414=3,"12", ER414=3.25,"13", ER414=3.5,"14", ER414=3.75,"15",ER414=4,"16", ER414=-0.25, "17", bq=-0.5, "18")</f>
        <v>0</v>
      </c>
      <c r="EV414" s="14" t="e">
        <f aca="false">VLOOKUP(EU414,LEYENDA!$G$2:$H$8,2,TRUE())</f>
        <v>#N/A</v>
      </c>
      <c r="EW414" s="14" t="e">
        <f aca="false" t="array" ref="EW414">_xlfn.IFS(EV414="0-5","1", EV414="6-12","2", EV414="13-18","3", EV414="19-24","4", EV414="25-36","5", EV414="37-48","6", EV414="49-60","7")</f>
        <v>#N/A</v>
      </c>
    </row>
    <row r="415" customFormat="false" ht="13.5" hidden="false" customHeight="false" outlineLevel="0" collapsed="false">
      <c r="A415" s="1" t="n">
        <v>134</v>
      </c>
      <c r="B415" s="2" t="n">
        <v>2</v>
      </c>
      <c r="C415" s="33" t="n">
        <v>43217</v>
      </c>
      <c r="E415" s="5" t="str">
        <f aca="false">VLOOKUP(A415,'286'!$A$3:$J$6279,10,FALSE())</f>
        <v>FERNÁNDEZ SAMPEDRO, ESTHER</v>
      </c>
      <c r="F415" s="4" t="str">
        <f aca="false">VLOOKUP(A415,'286'!$A$3:$I$1768,3,FALSE())</f>
        <v>FERSAMES</v>
      </c>
      <c r="G415" s="6" t="n">
        <f aca="false">VLOOKUP(A415,'286'!$A$3:$I$1768,4,FALSE())</f>
        <v>29877</v>
      </c>
      <c r="H415" s="7" t="n">
        <f aca="false">YEAR(C415)-YEAR(G415)</f>
        <v>37</v>
      </c>
      <c r="I415" s="1" t="str">
        <f aca="false">VLOOKUP(H415,LEYENDA!$C$2:$D$6,2,TRUE())</f>
        <v>25-40</v>
      </c>
      <c r="J415" s="5" t="str">
        <f aca="false">VLOOKUP(A415,'286'!$A$3:$I$1768,7,FALSE())</f>
        <v>M</v>
      </c>
      <c r="K415" s="8" t="n">
        <f aca="false">VLOOKUP(A415,'286'!$A$3:$I$1768,2,FALSE())</f>
        <v>0</v>
      </c>
      <c r="L415" s="4" t="str">
        <f aca="false">VLOOKUP(A415,'286'!$A$3:$I$1768,8,FALSE())</f>
        <v>D</v>
      </c>
      <c r="M415" s="4" t="str">
        <f aca="false">VLOOKUP(A415,'286'!$A$3:$I$1768,9,FALSE())</f>
        <v>D</v>
      </c>
      <c r="N415" s="8" t="str">
        <f aca="false">IF(R415=O415, "MISMA","CONTRARIA")</f>
        <v>MISMA</v>
      </c>
      <c r="O415" s="8" t="str">
        <f aca="false" t="array" ref="O415">_xlfn.IFS(L415="D","1", L415="I","2")</f>
        <v>1</v>
      </c>
      <c r="P415" s="8" t="e">
        <f aca="false" t="array" ref="P415">_xlfn.IFS(K415="OD","1", K415="OI","2")</f>
        <v>#N/A</v>
      </c>
      <c r="Q415" s="1" t="str">
        <f aca="false" t="array" ref="Q415">_xlfn.IFS(J415="M","1", J415="H","2")</f>
        <v>1</v>
      </c>
      <c r="R415" s="8" t="str">
        <f aca="false" t="array" ref="R415">_xlfn.IFS(M415="D","1", M415="I","2")</f>
        <v>1</v>
      </c>
      <c r="S415" s="1" t="str">
        <f aca="false" t="array" ref="S415">_xlfn.IFS(N415="CONTRARIA", "1",N415= "MISMA","2")</f>
        <v>2</v>
      </c>
      <c r="T415" s="1" t="str">
        <f aca="false" t="array" ref="T415">_xlfn.IFS(I415="0-12","1", I415="13-24","2", I415="25-40","3", I415="41-60","4", I415="61-100","5")</f>
        <v>3</v>
      </c>
      <c r="U415" s="9" t="n">
        <v>-2</v>
      </c>
      <c r="V415" s="10" t="str">
        <f aca="false">IF(U415="","",IF(AND(U415&gt;=-9,U415&lt;=-6.5),"-9 a -6,5",IF(AND(U415&gt;=-6,U415&lt;=-3.5),"-6 a -3,5",IF(AND(U415&gt;=-3,U415&lt;=-1),"-3 a -1",IF(U415=-0.5,"-0,5",IF(AND(U415&gt;=0,U415&lt;=2.5),"0 a 2,5",IF(AND(U415&gt;=3,U415&lt;=5.5),"3 a 5,5",IF(AND(U415&gt;=6,U415&lt;=8.5),"6 a 8,5",IF(AND(U415&gt;=9,U415&lt;=20),"9 a 20","Fuera de rango")))))))))</f>
        <v>-3 a -1</v>
      </c>
      <c r="W415" s="11" t="n">
        <f aca="false">IF(V415="","",IF(V415="-9 a -6,5",2,IF(V415="-6 a -3,5",3,IF(V415="-3 a -1",4,IF(V415="-0,5","NORMA",IF(V415="0 a 2,5",5,IF(V415="3 a 5,5",6,IF(V415="6 a 8,5",7,IF(V415="9 a 20",8,"Fuera de rango")))))))))</f>
        <v>4</v>
      </c>
      <c r="X415" s="9" t="n">
        <v>0</v>
      </c>
      <c r="Y415" s="11" t="str">
        <f aca="false">IF(X415="","",IF(AND(X415&gt;=0,X415&lt;=4),"0 a 4",IF(AND(X415&gt;=4.5,X415&lt;=8.5),"4,5 a 8,5",IF(X415=9,"9",IF(AND(X415&gt;=9.5,X415&lt;=13),"9,5 a 13",IF(AND(X415&gt;=13.5,X415&lt;=20),"13,5 a 20",IF(AND(X415&gt;=20.5,X415&lt;=35),"20,5 a 35","Fuera de rango")))))))</f>
        <v>0 a 4</v>
      </c>
      <c r="Z415" s="11" t="n">
        <f aca="false">IF(Y415="","",IF(Y415="0 a 4",1,IF(Y415="4,5 a 8,5",2,IF(Y415="9","NORMA",IF(Y415="9,5 a 13",3,IF(Y415="13,5 a 20",4,IF(Y415="20,5 a 35",5,"Fuera de rango")))))))</f>
        <v>1</v>
      </c>
      <c r="AA415" s="9" t="n">
        <v>22</v>
      </c>
      <c r="AB415" s="10" t="str">
        <f aca="false">IF(AA415="","",IF(AND(AA415&gt;=0,AA415&lt;=9),"0 a 9",IF(AND(AA415&gt;=9.5,AA415&lt;=18.5),"9,5 a 18,5",IF(AA415=19,"19",IF(AND(AA415&gt;=19.5,AA415&lt;=28),"19,5 a 28",IF(AND(AA415&gt;=28.5,AA415&lt;=40),"28,5 a 40","Fuera de rango"))))))</f>
        <v>19,5 a 28</v>
      </c>
      <c r="AC415" s="11" t="n">
        <f aca="false" t="array" ref="AC415">_xlfn.IFS(AB415="","",AB415="0 a 9",1,AB415="9,5 a 18,5",2,AB415="19","NORMA",AB415="19,5 a 28",3,AB415="28,5 a 40",4,TRUE(),"Fuera de rango")</f>
        <v>3</v>
      </c>
      <c r="AD415" s="9" t="n">
        <v>16</v>
      </c>
      <c r="AE415" s="10" t="str">
        <f aca="false">IF(AD415="","",IF(AND(AD415&gt;=-10,AD415&lt;=0),"De -10 a 0",IF(AND(AD415&gt;=0.5,AD415&lt;=9.5),"0,5 a 9,5",IF(AD415=10,"10",IF(AND(AD415&gt;=10.5,AD415&lt;=20),"10,5 a 20",IF(AND(AD415&gt;=20.5,AD415&lt;=40),"20,5 a 40","Fuera de rango"))))))</f>
        <v>10,5 a 20</v>
      </c>
      <c r="AF415" s="12" t="n">
        <f aca="false">IF(AD415="","",IF(AND(AD415&gt;=-10,AD415&lt;=0),1,IF(AND(AD415&gt;=0.5,AD415&lt;=9.5),2,IF(AD415=10,"NORMA",IF(AND(AD415&gt;=10.5,AD415&lt;=20),3,IF(AND(AD415&gt;=20.5,AD415&lt;=40),4,""))))))</f>
        <v>3</v>
      </c>
      <c r="AG415" s="9" t="n">
        <v>10</v>
      </c>
      <c r="AH415" s="10" t="str">
        <f aca="false">IF(AG415="","",IF(AND(AG415&gt;=0,AG415&lt;=4),"0 a 4",IF(AND(AG415&gt;=4.5,AG415&lt;=8.5),"4,5 a 8,5",IF(AG415=9,"9",IF(AND(AG415&gt;=9.5,AG415&lt;=13),"9,5 a 13",IF(AND(AG415&gt;=13.5,AG415&lt;=25),"13,5 a 25","Fuera de rango"))))))</f>
        <v>9,5 a 13</v>
      </c>
      <c r="AI415" s="10" t="n">
        <f aca="false">IF(AH415="","",IF(AH415="0 a 4",1,IF(AH415="4,5 a 8,5",2,IF(AH415="9","NORMA",IF(AH415="9,5 a 13",3,IF(AH415="13,5 a 25",4,""))))))</f>
        <v>3</v>
      </c>
      <c r="AJ415" s="9" t="n">
        <v>6</v>
      </c>
      <c r="AK415" s="10" t="str">
        <f aca="false">IF(AJ415="","",IF(AND(AJ415&gt;=-15,AJ415&lt;=-10.5),"-15 a -10,5",IF(AND(AJ415&gt;=-10,AJ415&lt;=-4),"-10 a -4",IF(AND(AJ415&gt;=-4.5,AJ415&lt;=0),"-4,5 a 0",IF(AND(AJ415&gt;=0.5,AJ415&lt;=4.5),"0,5 a 4,5",IF(AJ415=5,"5",IF(AND(AJ415&gt;=5.5,AJ415&lt;=10),"5,5 a 10",IF(AND(AJ415&gt;=10.5,AJ415&lt;=20),"10,5 a 20","Fuera de rango"))))))))</f>
        <v>5,5 a 10</v>
      </c>
      <c r="AL415" s="11" t="n">
        <f aca="false">IF(AK415="","",IF(AK415="-15 a -10,5",1,IF(AK415="-10 a -4",2,IF(AK415="-4,5 a 0",3,IF(AK415="0,5 a 4,5",4,IF(AK415="5","NORMA",IF(AK415="5,5 a 10",5,IF(AK415="10,5 a 20",6,"Error"))))))))</f>
        <v>5</v>
      </c>
      <c r="AM415" s="9" t="n">
        <v>0</v>
      </c>
      <c r="AN415" s="10" t="str">
        <f aca="false">IF(AM415="","",IF(AND(AM415&gt;=-7.5,AM415&lt;=-5.5),"-7,5 a -5,5",IF(AND(AM415&gt;=-5,AM415&lt;=-3),"-5 a -3",IF(AND(AM415&gt;=-2.5,AM415&lt;=-0.5),"-2,5 a -0,5",IF(AM415=0,"0,00",IF(AND(AM415&gt;=0.5,AM415&lt;=2.5),"0,5 a 2,5",IF(AND(AM415&gt;=3,AM415&lt;=5),"3 a 5",IF(AND(AM415&gt;=5.5,AM415&lt;=7.5),"5,5 a 7,5",IF(AND(AM415&gt;=8,AM415&lt;=10),"8 a 10","Fuera de rango")))))))))</f>
        <v>0,00</v>
      </c>
      <c r="AO415" s="11" t="str">
        <f aca="false">IF(AN415="","",IF(AN415="-7,5 a -5,5",1,IF(AN415="-5 a -3",2,IF(AN415="-2,5 a -0,5",3,IF(AN415="0,00","NORMA",IF(AN415="0,5 a 2,5",4,IF(AN415="3 a 5",5,IF(AN415="5,5 a 7,5",6,IF(AN415="8 a 10",7,"Error")))))))))</f>
        <v>NORMA</v>
      </c>
      <c r="AP415" s="9" t="n">
        <v>-5</v>
      </c>
      <c r="AQ415" s="10" t="str">
        <f aca="false">IF(AP415="","",IF(AND(AP415&gt;=-20,AP415&lt;=-9.5),"-20 a -9,5",IF(AND(AP415&gt;=-9,AP415&lt;=-6.5),"-9 a -6,5",IF(AP415=-6,"-6",IF(AND(AP415&gt;=-5.5,AP415&lt;=-3),"-5,5 a -3",IF(AND(AP415&gt;=-2.5,AP415&lt;=0),"-2,5 a 0",IF(AND(AP415&gt;=0.5,AP415&lt;=3),"0,5 a 3",IF(AND(AP415&gt;=3.5,AP415&lt;=6),"3,5 a 6",IF(AND(AP415&gt;=6.5,AP415&lt;=9),"6,5 a 9",IF(AND(AP415&gt;=9.5,AP415&lt;=20),"9,5 a 20","Fuera de rango"))))))))))</f>
        <v>-5,5 a -3</v>
      </c>
      <c r="AR415" s="11" t="n">
        <f aca="false">IF(AQ415="","",IF(AQ415="-20 a -9,5",1,IF(AQ415="-9 a -6,5",2,IF(AQ415="-6","NORMA",IF(AQ415="-5,5 a -3",3,IF(AQ415="-2,5 a 0",4,IF(AQ415="0,5 a 3",5,IF(AQ415="3,5 a 6",6,IF(AQ415="6,5 a 9",7,IF(AQ415="9,5 a 20",8,""))))))))))</f>
        <v>3</v>
      </c>
      <c r="AS415" s="9" t="n">
        <v>0</v>
      </c>
      <c r="AT415" s="10" t="str">
        <f aca="false">IF(AS415="","",IF(AND(AS415&gt;=-16,AS415&lt;=-14),"-16 a -14",IF(AND(AS415&gt;=-13.5,AS415&lt;=-11.5),"-13,5 a -11,5",IF(AND(AS415&gt;=-11,AS415&lt;=-9),"-11 a -9",IF(AND(AS415&gt;=-8.5,AS415&lt;=-6.5),"-8,5 a -6,5",IF(AND(AS415&gt;=-6,AS415&lt;=-4),"-6 a -4",IF(AND(AS415&gt;=-3.5,AS415&lt;=-1.5),"-3,5 a -1,5",IF(AND(AS415&gt;=-1,AS415&lt;=1),"-1 a 1",IF(AND(AS415&gt;=1.5,AS415&lt;=3.5),"1,5 a 3,5",IF(AND(AS415&gt;=4,AS415&lt;=6),"4 a 6",IF(AND(AS415&gt;=6.5,AS415&lt;=8.5),"6,5 a 8,5",IF(AND(AS415&gt;=9,AS415&lt;=11),"9 a 11",IF(AND(AS415&gt;=11.5,AS415&lt;=13.5),"11,5 a 13,5",IF(AND(AS415&gt;=14,AS415&lt;=16),"14 a 16",IF(AND(AS415&gt;=16.5,AS415&lt;=18.5),"16,5 a 18,5",IF(AND(AS415&gt;=19,AS415&lt;=21),"19 a 21","Fuera de rango"))))))))))))))))</f>
        <v>-1 a 1</v>
      </c>
      <c r="AU415" s="11" t="n">
        <f aca="false" t="array" ref="AU415">IF(AT415="","",_xlfn.IFS(AT415="-16 a -14",1,AT415="-13,5 a -11,5",2,AT415="-11 a -9",3,AT415="-8,5 a -6,5",4,AT415="-6 a -4",5,AT415="-3,5 a -1,5",6,AT415="-1 a 1",7,AT415="1,5 a 3,5",8,AT415="4 a 6","NORMA",AT415="6,5 a 8,5",9,AT415="9 a 11",10,AT415="11,5 a 13,5",11,AT415="14 a 16",12,AT415="16,5 a 18,5",13,AT415="19 a 21",14,TRUE(),""))</f>
        <v>7</v>
      </c>
      <c r="AV415" s="9" t="n">
        <v>2</v>
      </c>
      <c r="AW415" s="10" t="str">
        <f aca="false">IF(AV415="","",IF(AND(AV415&gt;=-1,AV415&lt;=-0.5),"-1 a -0,5",IF(AND(AV415&gt;-0.5,AV415&lt;=0),"De -0,5 a 0",IF(AND(AV415&gt;=0.25,AV415&lt;=0.75),"0,25 a 0,75",IF(AND(AV415&gt;=1,AV415&lt;=1.5),"1 a 1,5",IF(AND(AV415&gt;=1.75,AV415&lt;=2.25),"1,75 a 2,25",IF(AND(AV415&gt;=2.5,AV415&lt;=3),"2,5 a 3",IF(AND(AV415&gt;=3.25,AV415&lt;=3.75),"3,25 a 3,75","Fuera de rango"))))))))</f>
        <v>1,75 a 2,25</v>
      </c>
      <c r="AX415" s="10" t="n">
        <f aca="false">IF(AW415="","",IF(OR(AW415="-1 a -0,5",AW415="-1 a -0.5"),1,IF(OR(AW415="De -0,5 a 0",AW415="-0,5 a 0",AW415="De -0.5 a 0"),2,IF(OR(AW415="0,25 a 0,75",AW415="0.25 a 0.75"),"NORMA",IF(OR(AW415="1 a 1,5",AW415="1 a 1.5"),3,IF(OR(AW415="1,75 a 2,25",AW415="1.75 a 2.25"),4,IF(OR(AW415="2,5 a 3",AW415="2.5 a 3"),5,IF(OR(AW415="3,25 a 3,75",AW415="3.25 a 3.75"),6,""))))))))</f>
        <v>4</v>
      </c>
      <c r="AY415" s="9" t="n">
        <v>-9</v>
      </c>
      <c r="AZ415" s="10" t="str">
        <f aca="false">IF(AY415="","",IF(AND(AY415&gt;=-20,AY415&lt;=-9.5),"-20 a -9,5",IF(AND(AY415&gt;=-9,AY415&lt;=-6.5),"-9 a -6,5",IF(AY415=-6,"-6",IF(AND(AY415&gt;=-5.5,AY415&lt;=-3),"-5,5 a -3",IF(AND(AY415&gt;=-2.5,AY415&lt;=0),"-2,5 a 0",IF(AND(AY415&gt;=0.5,AY415&lt;=3),"0,5 a 3",IF(AND(AY415&gt;=3.5,AY415&lt;=6),"3,5 a 6","Fuera de rango"))))))))</f>
        <v>-9 a -6,5</v>
      </c>
      <c r="BA415" s="11" t="n">
        <f aca="false">IF(AZ415="","",IF(AZ415="-20 a -9,5",1,IF(AZ415="-9 a -6,5",2,IF(AZ415="-6","NORMA",IF(AZ415="-5,5 a -3",3,IF(AZ415="-2,5 a 0",4,IF(AZ415="0,5 a 3",5,IF(AZ415="3,5 a 6",6,""))))))))</f>
        <v>2</v>
      </c>
      <c r="BB415" s="9" t="n">
        <v>0</v>
      </c>
      <c r="BC415" s="10" t="str">
        <f aca="false" t="array" ref="BC415">IF(BB415="","",_xlfn.IFS(AND(BB415&gt;=0,BB415&lt;=2),"0 a 2",AND(BB415&gt;=2.5,BB415&lt;=4.5),"2,5 a 4,5",AND(BB415&gt;=5,BB415&lt;=7),"5 a 7",AND(BB415&gt;=7.5,BB415&lt;=9.5),"7,5 a 9,5",AND(BB415&gt;=10,BB415&lt;=12),"10 a 12",AND(BB415&gt;=12.5,BB415&lt;=14.5),"12,5 a 14,5",BB415=15,"15",AND(BB415&gt;=15.5,BB415&lt;=17.5),"15,5 a 17,5",AND(BB415&gt;=18,BB415&lt;=20),"18 a 20",AND(BB415&gt;=20.5,BB415&lt;=22.5),"20,5 a 22,5",AND(BB415&gt;=23,BB415&lt;=25),"23 a 25",TRUE(),"Fuera de rango"))</f>
        <v>0 a 2</v>
      </c>
      <c r="BD415" s="11" t="n">
        <f aca="false" t="array" ref="BD415">IF(BC415="","",_xlfn.IFS(BC415="0 a 2",1,BC415="2,5 a 4,5",2,BC415="5 a 7",3,BC415="7,5 a 9,5",4,BC415="10 a 12",5,BC415="12,5 a 14,5",6,BC415="15","NORMA",BC415="15,5 a 17,5",7,BC415="18 a 20",8,BC415="20,5 a 22,5",9,BC415="23 a 25",10,TRUE(),"Fuera de rango"))</f>
        <v>1</v>
      </c>
      <c r="BE415" s="9" t="n">
        <v>14</v>
      </c>
      <c r="BF415" s="10" t="str">
        <f aca="false">IF(BE415="","",IF(AND(BE415&gt;=-20,BE415&lt;=-10),"-20 a -10",IF(AND(BE415&gt;=-9.5,BE415&lt;=0.5),"-9,5 a 0,5",IF(AND(BE415&gt;=1,BE415&lt;=11),"1 a 11",IF(AND(BE415&gt;=11.5,BE415&lt;=20.5),"11,5 a 20,5",IF(BE415=21,"21",IF(AND(BE415&gt;=21.5,BE415&lt;=31.5),"21,5 a 31,5",IF(AND(BE415&gt;=32,BE415&lt;=42),"32 a 42","Fuera de rango"))))))))</f>
        <v>11,5 a 20,5</v>
      </c>
      <c r="BG415" s="11" t="n">
        <f aca="false">IF(BF415="","",IF(BF415="-20 a -10",1,IF(BF415="-9,5 a 0,5",2,IF(BF415="1 a 11",3,IF(BF415="11,5 a 20,5",4,IF(BF415="21","NORMA",IF(BF415="21,5 a 31,5",5,IF(BF415="32 a 42",6,""))))))))</f>
        <v>4</v>
      </c>
      <c r="BH415" s="9" t="n">
        <v>11</v>
      </c>
      <c r="BI415" s="10" t="str">
        <f aca="false">IF(BH415="","",IF(AND(BH415&gt;=-20,BH415&lt;=-15),"-20 a -15",IF(AND(BH415&gt;=-14.5,BH415&lt;=-9.5),"-14,5 a -9,5",IF(AND(BH415&gt;=-9,BH415&lt;=-4),"-9 a -4",IF(AND(BH415&gt;=-3.5,BH415&lt;=2.5),"-3,5 a 2,5",IF(AND(BH415&gt;=3,BH415&lt;=8),"3 a 8",IF(AND(BH415&gt;=8.5,BH415&lt;=14.5),"8,5 a 14,5",IF(BH415=15,"15",IF(AND(BH415&gt;=15.5,BH415&lt;=20.5),"15,5 a 20,5",IF(AND(BH415&gt;=21,BH415&lt;=26),"21 a 26","Fuera de rango"))))))))))</f>
        <v>8,5 a 14,5</v>
      </c>
      <c r="BJ415" s="11" t="n">
        <f aca="false">IF(BI415="","",IF(BI415="-20 a -15",1,IF(BI415="-14,5 a -9,5",2,IF(BI415="-9 a -4",3,IF(BI415="-3,5 a 2,5",4,IF(BI415="3 a 8",5,IF(BI415="8,5 a 14,5",6,IF(BI415="15","NORMA",IF(BI415="15,5 a 20,5",7,IF(BI415="21 a 26",8,IF(BI415="26,5 a 31,5",9,"")))))))))))</f>
        <v>6</v>
      </c>
      <c r="BK415" s="9" t="n">
        <v>10</v>
      </c>
      <c r="BL415" s="10" t="str">
        <f aca="false">IF(BK415="","",IF(AND(BK415&gt;=0,BK415&lt;=2),"0 - 2",IF(AND(BK415&gt;=2.5,BK415&lt;=4.5),"2,5 - 4,5",IF(AND(BK415&gt;=5,BK415&lt;=7),"5 - 7",IF(AND(BK415&gt;=7.5,BK415&lt;=9.5),"7,5 - 9,5",IF(AND(BK415&gt;=10,BK415&lt;=12),"10 - 12",IF(AND(BK415&gt;=12.5,BK415&lt;=13.5),"12,5 - 13,5",IF(BK415=14,"14",IF(AND(BK415&gt;=14.5,BK415&lt;=16.5),"14,5 - 16,5",IF(AND(BK415&gt;=17,BK415&lt;=19),"17 - 19",IF(AND(BK415&gt;=19.5,BK415&lt;=21.5),"19,5 - 21,5",IF(AND(BK415&gt;=22,BK415&lt;=24),"22 - 24",IF(AND(BK415&gt;=24.5,BK415&lt;=26.5),"24,5 - 26,5",IF(AND(BK415&gt;=27,BK415&lt;=29),"27 - 29",IF(AND(BK415&gt;=29.5,BK415&lt;=30),"29,5 - 30","Fuera de rango")))))))))))))))</f>
        <v>10 - 12</v>
      </c>
      <c r="BM415" s="11" t="n">
        <f aca="false">IF(BL415="","",IF(BL415="0 - 2",1,IF(BL415="2,5 - 4,5",2,IF(BL415="5 - 7",3,IF(BL415="7,5 - 9,5",4,IF(BL415="10 - 12",5,IF(BL415="12,5 - 13,5",6,IF(BL415="14","NORMA",IF(BL415="14,5 - 16,5",7,IF(BL415="17 - 19",8,IF(BL415="19,5 - 21,5",9,IF(BL415="22 - 24",10,IF(BL415="24,5 - 26,5",11,IF(BL415="27 - 29",12,IF(BL415="29,5 - 30",13,"")))))))))))))))</f>
        <v>5</v>
      </c>
      <c r="BN415" s="9" t="n">
        <v>21</v>
      </c>
      <c r="BO415" s="11" t="str">
        <f aca="false">IF(BN415="","",IF(AND(BN415&gt;=-20,BN415&lt;=-10),"-20 a -10",IF(AND(BN415&gt;=-9.5,BN415&lt;=0.5),"-9,5 a 0,5",IF(AND(BN415&gt;=1,BN415&lt;=11),"1 a 11",IF(AND(BN415&gt;=11.5,BN415&lt;=21.5),"11,5 a 21,5",IF(BN415=22,"22",IF(AND(BN415&gt;=22.5,BN415&lt;=32.5),"22,5 a 32,5",IF(AND(BN415&gt;=33,BN415&lt;=43),"33 a 43","Fuera de rango"))))))))</f>
        <v>11,5 a 21,5</v>
      </c>
      <c r="BP415" s="11" t="n">
        <f aca="false">IF(BO415="","",IF(BO415="-20 a -10",1,IF(BO415="-9,5 a 0,5",2,IF(BO415="1 a 11",3,IF(BO415="11,5 a 21,5",4,IF(BO415="22","NORMA",IF(BO415="22,5 a 32,5",5,IF(BO415="33 a 43",6,""))))))))</f>
        <v>4</v>
      </c>
      <c r="BQ415" s="9" t="n">
        <v>12</v>
      </c>
      <c r="BR415" s="10" t="str">
        <f aca="false">IF(BQ415="","",IF(AND(BQ415&gt;=-20,BQ415&lt;=-15),"-20 a -15",IF(AND(BQ415&gt;=-14.5,BQ415&lt;=-9.5),"-14,5 a -9,5",IF(AND(BQ415&gt;=-9,BQ415&lt;=-4),"-9 a -4",IF(AND(BQ415&gt;=-3.5,BQ415&lt;=2.5),"-3,5 a 2,5",IF(AND(BQ415&gt;=3,BQ415&lt;=8),"3 a 8",IF(AND(BQ415&gt;=8.5,BQ415&lt;=13.5),"8,5 a 13,5",IF(AND(BQ415&gt;=14,BQ415&lt;=17.5),"14 a 17,5",IF(BQ415=18,"18",IF(AND(BQ415&gt;=18.5,BQ415&lt;=23.5),"18,5 a 23,5",IF(AND(BQ415&gt;=24,BQ415&lt;=29),"24 a 29",IF(AND(BQ415&gt;=29.5,BQ415&lt;=34.5),"29,5 a 34,5",IF(AND(BQ415&gt;=35,BQ415&lt;=40),"35 a 40","Fuera de rango")))))))))))))</f>
        <v>8,5 a 13,5</v>
      </c>
      <c r="BS415" s="11" t="n">
        <f aca="false">IF(BR415="","",IF(BR415="-20 a -15",1,IF(BR415="-14,5 a -9,5",2,IF(BR415="-9 a -4",3,IF(BR415="-3,5 a 2,5",4,IF(BR415="3 a 8",5,IF(BR415="8,5 a 13,5",6,IF(BR415="14 a 17,5",7,IF(BR415="18","NORMA",IF(BR415="18,5 a 23,5",8,IF(BR415="24 a 29",9,IF(BR415="29,5 a 34,5",10,IF(BR415="35 a 40",11,"")))))))))))))</f>
        <v>6</v>
      </c>
      <c r="BT415" s="9" t="n">
        <v>0</v>
      </c>
      <c r="BU415" s="10" t="str">
        <f aca="false">IF(BT415="","",IF(AND(BT415&gt;=-20,BT415&lt;=-18),"-20 a -18",IF(AND(BT415&gt;=-17.5,BT415&lt;=-15.5),"-17,5 a -15,5",IF(AND(BT415&gt;=-15,BT415&lt;=-13),"-15 a -13",IF(AND(BT415&gt;=-12.5,BT415&lt;=-10.5),"-12,5 a -10,5",IF(AND(BT415&gt;=-10,BT415&lt;=-8),"-10 a -8",IF(AND(BT415&gt;=-7.5,BT415&lt;=-5.5),"-7,5 a -5,5",IF(AND(BT415&gt;=-5,BT415&lt;=-3),"-5 a -3",IF(AND(BT415&gt;=-2.5,BT415&lt;=-0.5),"-2,5 a -0,5",IF(BT415=0,"0",IF(AND(BT415&gt;=0.5,BT415&lt;=2.5),"0,5 a 2,5",IF(AND(BT415&gt;=3,BT415&lt;=5),"3 a 5",IF(AND(BT415&gt;=5.5,BT415&lt;=7.5),"5,5 a 7,5",IF(AND(BT415&gt;=8,BT415&lt;=10),"8 a 10",IF(AND(BT415&gt;=10.5,BT415&lt;=12.5),"10,5 a 12,5",IF(AND(BT415&gt;=13,BT415&lt;=15),"13 a 15",IF(AND(BT415&gt;=15.5,BT415&lt;=17.5),"15,5 a 17,5",IF(AND(BT415&gt;=18,BT415&lt;=20),"18 a 20","Fuera de rango"))))))))))))))))))</f>
        <v>0</v>
      </c>
      <c r="BV415" s="11" t="str">
        <f aca="false">IF(BT415="","",IF(BT415=0,"NORMA",IF(AND(BT415&gt;=-20,BT415&lt;=-18),2,IF(AND(BT415&gt;=-17.5,BT415&lt;=-15.5),2,IF(AND(BT415&gt;=-15,BT415&lt;=-13),3,IF(AND(BT415&gt;=-12.5,BT415&lt;=-10.5),4,IF(AND(BT415&gt;=-10,BT415&lt;=-8),5,IF(AND(BT415&gt;=-7.5,BT415&lt;=-5.5),6,IF(AND(BT415&gt;=-5,BT415&lt;=-3),7,IF(AND(BT415&gt;=-2.5,BT415&lt;=-0.5),8,IF(AND(BT415&gt;=0.5,BT415&lt;=2.5),9,IF(AND(BT415&gt;=3,BT415&lt;=5),10,IF(AND(BT415&gt;=5.5,BT415&lt;=7.5),11,IF(AND(BT415&gt;=8,BT415&lt;=10),12,IF(AND(BT415&gt;=10.5,BT415&lt;=12.5),13,IF(AND(BT415&gt;=13,BT415&lt;=15),14,IF(AND(BT415&gt;=15.5,BT415&lt;=17.5),15,IF(AND(BT415&gt;=18,BT415&lt;=20),16,"Fuera de rango"))))))))))))))))))</f>
        <v>NORMA</v>
      </c>
      <c r="BW415" s="9" t="n">
        <v>-5.5</v>
      </c>
      <c r="BX415" s="10" t="n">
        <f aca="false">18.5- (0.3*H415)</f>
        <v>7.4</v>
      </c>
      <c r="BY415" s="10" t="n">
        <f aca="false">(BW415)-(BX415)</f>
        <v>-12.9</v>
      </c>
      <c r="BZ415" s="10" t="str">
        <f aca="false">IF(BY415="","",IF(BY415&lt;-27.5,"De -30 a -28",IF(BY415&lt;-25,"De -27,5 a -25,5",IF(BY415&lt;-22.5,"De -25 a -23",IF(BY415&lt;-20,"De -22,5 a -20,5",IF(BY415&lt;-17.5,"De -20 a -18",IF(BY415&lt;-15,"De -17,5 a -15,5",IF(BY415&lt;-12.5,"De -15 a -13",IF(BY415&lt;-10,"De -12,5 a -10,5",IF(BY415&lt;-7.5,"De -10 a -8",IF(BY415&lt;-5,"De -7,5 a -5,5",IF(BY415&lt;-2.5,"De -5 a -3",IF(BY415&lt;0,"De -2,5 a -0,5",IF(BY415&lt;2.5,"De 0 a 2",IF(BY415&lt;5,"De 2,5 a 4,5",IF(BY415&lt;7.5,"De 5 a 7",IF(BY415&lt;10,"De 7,5 a 9,5",IF(BY415&lt;12.5,"De 10 a 12",IF(BY415&lt;15,"De 12,5 a 14,5",IF(BY415&lt;17.5,"De 15 a 17",IF(BY415&lt;20,"De 17,5 a 19,5",IF(BY415&lt;22.5,"De 20 a 22",IF(BY415&lt;25,"De 22,5 a 24,5",IF(BY415&lt;27.5,"De 25 a 27","De 27,5 a 30"))))))))))))))))))))))))</f>
        <v>De -15 a -13</v>
      </c>
      <c r="CA415" s="12" t="n">
        <f aca="false">IF(BY415="","",IF(BY415&lt;=-28,1,IF(BY415&lt;=-25.5,2,IF(BY415&lt;=-23,3,IF(BY415&lt;=-20.5,4,IF(BY415&lt;=-18,5,IF(BY415&lt;=-15.5,6,IF(BY415&lt;=-13,7,IF(BY415&lt;=-10.5,8,IF(BY415&lt;=-8,9,IF(BY415&lt;=-5.5,10,IF(BY415&lt;=-3,11,IF(BY415&lt;=-0.5,12,IF(BY415&lt;=2,13,IF(BY415&lt;=4.5,14,IF(BY415&lt;=7,15,IF(BY415&lt;=9.5,16,IF(BY415&lt;=12,17,IF(BY415&lt;=14.5,18,IF(BY415&lt;=17,19,IF(BY415&lt;=19.5,20,IF(BY415&lt;=22,21,IF(BY415&lt;=24.5,22,IF(BY415&lt;=27,23,IF(BY415&lt;=30,24,"Fuera de rango")))))))))))))))))))))))))</f>
        <v>8</v>
      </c>
      <c r="CB415" s="9" t="n">
        <v>-5</v>
      </c>
      <c r="CC415" s="10" t="n">
        <f aca="false">18.5- (0.3*H415)</f>
        <v>7.4</v>
      </c>
      <c r="CD415" s="10" t="n">
        <f aca="false">(CB415)-(CC415)</f>
        <v>-12.4</v>
      </c>
      <c r="CE415" s="10" t="str">
        <f aca="false">IF(CD415="","",IF(CD415&lt;-27.5,"De -30 a -28",IF(CD415&lt;-25,"De -27,5 a -25,5",IF(CD415&lt;-22.5,"De -25 a -23",IF(CD415&lt;-20,"De -22,5 a -20,5",IF(CD415&lt;-17.5,"De -20 a -18",IF(CD415&lt;-15,"De -17,5 a -15,5",IF(CD415&lt;-12.5,"De -15 a -13",IF(CD415&lt;-10,"De -12,5 a -10,5",IF(CD415&lt;-7.5,"De -10 a -8",IF(CD415&lt;-5,"De -7,5 a -5,5",IF(CD415&lt;-2.5,"De -5 a -3",IF(CD415&lt;0,"De -2,5 a -0,5",IF(CD415&lt;=2,"De 0 a 2",IF(CD415&lt;=4.5,"De 2,5 a 4,5",IF(CD415&lt;=7,"De 5 a 7",IF(CD415&lt;=9.5,"De 7,5 a 9,5",IF(CD415&lt;=12,"De 10 a 12",IF(CD415&lt;=14.5,"De 12,5 a 14,5",IF(CD415&lt;=17,"De 15 a 17",IF(CD415&lt;=19.5,"De 17,5 a 19,5",IF(CD415&lt;=22,"De 20 a 22",IF(CD415&lt;=24.5,"De 22,5 a 24,5",IF(CD415&lt;=27,"De 25 a 27","De 27,5 a 30"))))))))))))))))))))))))</f>
        <v>De -12,5 a -10,5</v>
      </c>
      <c r="CF415" s="12" t="n">
        <f aca="false">IF(CD415="","",IF(CD415&lt;-27.5,1,IF(CD415&lt;-25,2,IF(CD415&lt;-22.5,3,IF(CD415&lt;-20,4,IF(CD415&lt;-17.5,5,IF(CD415&lt;-15,6,IF(CD415&lt;-12.5,7,IF(CD415&lt;-10,8,IF(CD415&lt;-7.5,9,IF(CD415&lt;-5,10,IF(CD415&lt;-2.5,11,IF(CD415&lt;0,12,IF(CD415&lt;2.5,13,IF(CD415&lt;5,14,IF(CD415&lt;7.5,15,IF(CD415&lt;10,16,IF(CD415&lt;12.5,17,IF(CD415&lt;15,18,IF(CD415&lt;17.5,19,IF(CD415&lt;20,20,IF(CD415&lt;22.5,21,IF(CD415&lt;25,22,IF(CD415&lt;27.5,23,24))))))))))))))))))))))))</f>
        <v>8</v>
      </c>
      <c r="CG415" s="9" t="n">
        <v>-2.5</v>
      </c>
      <c r="CH415" s="10" t="str">
        <f aca="false">IF(CG415="","",IF(AND(CG415&gt;=-10,CG415&lt;=-9.5),"-10 a -9,5",IF(AND(CG415&gt;-9.5,CG415&lt;=-8.5),"-9 a -8,5",IF(AND(CG415&gt;-8.5,CG415&lt;=-7.5),"-8 a -7,5",IF(AND(CG415&gt;-7.5,CG415&lt;=-6.5),"-7 a -6,5",IF(AND(CG415&gt;-6.5,CG415&lt;=-5.5),"-6 a -5,5",IF(AND(CG415&gt;-5.5,CG415&lt;=-4.5),"-5 a -4,5",IF(AND(CG415&gt;-4.5,CG415&lt;=-3.5),"-4 a -3,5",IF(AND(CG415&gt;-3.5,CG415&lt;=-2.5),"-3 a -2,5",IF(CG415=-2.25,"-2,25",IF(AND(CG415&gt;-2.5,CG415&lt;=-1.5),"-2 a -1,5",IF(AND(CG415&gt;-1.5,CG415&lt;=-0.5),"-1 a -0,5",IF(AND(CG415&gt;-0.5,CG415&lt;=0.5),"0 a 0,5",IF(AND(CG415&gt;0.5,CG415&lt;=1.5),"1 a 1,5",IF(AND(CG415&gt;1.5,CG415&lt;=2.5),"2 a 2,5",IF(AND(CG415&gt;2.5,CG415&lt;=3.5),"3 a 3,5",IF(AND(CG415&gt;3.5,CG415&lt;=4.5),"4 a 4,5",IF(AND(CG415&gt;4.5,CG415&lt;=5.5),"5 a 5,5",IF(AND(CG415&gt;5.5,CG415&lt;=6.5),"6 a 6,5",IF(AND(CG415&gt;6.5,CG415&lt;=7.5),"7 a 7,5",IF(AND(CG415&gt;7.5,CG415&lt;=8.5),"8 a 8,5",IF(AND(CG415&gt;8.5,CG415&lt;=9.5),"9 a 9,5",IF(CG415&gt;=10,"10","Fuera de rango")))))))))))))))))))))))</f>
        <v>-3 a -2,5</v>
      </c>
      <c r="CI415" s="11" t="n">
        <f aca="false">IF(CG415="","",IF(CG415=-2.25,"NORMA",IF(CG415&lt;=-9.5,1,IF(CG415&lt;=-8.5,2,IF(CG415&lt;=-7.5,3,IF(CG415&lt;=-6.5,4,IF(CG415&lt;=-5.5,5,IF(CG415&lt;=-4.5,6,IF(CG415&lt;=-3.5,7,IF(CG415&lt;=-2.5,8,IF(CG415&lt;=-1.5,9,IF(CG415&lt;=-0.5,10,IF(CG415&lt;=0.5,11,IF(CG415&lt;=1.5,12,IF(CG415&lt;=2.5,13,IF(CG415&lt;=3.5,14,IF(CG415&lt;=4.5,15,IF(CG415&lt;=5.5,16,IF(CG415&lt;=6.5,17,IF(CG415&lt;=7.5,18,IF(CG415&lt;=8.5,19,IF(CG415&lt;=9.5,20,IF(CG415=10,21,"Fuera de rango")))))))))))))))))))))))</f>
        <v>8</v>
      </c>
      <c r="CJ415" s="9" t="n">
        <v>2.75</v>
      </c>
      <c r="CK415" s="10" t="str">
        <f aca="false">IF(CJ415="","",IF(AND(CJ415&gt;=-6,CJ415&lt;=-5.5),"-6 a -5,5",IF(AND(CJ415&gt;-5.5,CJ415&lt;=-4.5),"-5 a -4,5",IF(AND(CJ415&gt;-4.5,CJ415&lt;=-3.5),"-4 a -3,5",IF(AND(CJ415&gt;-3.5,CJ415&lt;=-2.5),"-3 a -2,5",IF(AND(CJ415&gt;-2.5,CJ415&lt;=-1.5),"-2 a -1,5",IF(AND(CJ415&gt;-1.5,CJ415&lt;=-0.5),"-1 a -0,5",IF(AND(CJ415&gt;-0.5,CJ415&lt;=0.5),"0 a 0,5",IF(AND(CJ415&gt;0.5,CJ415&lt;=1.5),"1 a 1,5",IF(AND(CJ415&gt;1.5,CJ415&lt;2.5),"2",IF(AND(CJ415&gt;=2.5,CJ415&lt;=3),"2,5 a 3",IF(AND(CJ415&gt;3,CJ415&lt;=4),"3,5 a 4",IF(AND(CJ415&gt;4,CJ415&lt;=5),"4,5 a 5",IF(AND(CJ415&gt;5,CJ415&lt;=6),"5,5 a 6",IF(AND(CJ415&gt;6,CJ415&lt;=7),"6,5 a 7",IF(AND(CJ415&gt;7,CJ415&lt;=8),"7,5 a 8",IF(AND(CJ415&gt;8,CJ415&lt;=9.5),"8,5 a 9,5",IF(CJ415=10,"10","Fuera de rango"))))))))))))))))))</f>
        <v>2,5 a 3</v>
      </c>
      <c r="CL415" s="11" t="n">
        <f aca="false">IF(CK415="","",IF(OR(CK415="-6 a -5,5",CK415="-6 - -5,5"),1,IF(OR(CK415="-5 a -4,5",CK415="-5 - -4,5"),2,IF(OR(CK415="-4 a -3,5",CK415="-4 - -3,5"),3,IF(OR(CK415="-3 a -2,5",CK415="-3 - -2,5"),4,IF(OR(CK415="-2 a -1,5",CK415="-2 - -1,5"),5,IF(OR(CK415="-1 a -0,5",CK415="-1 - -0,5"),6,IF(OR(CK415="0 a 0,5",CK415="0 - 0,5"),7,IF(OR(CK415="1 a 1,5",CK415="1 - 1,5"),8,IF(CK415="2","NORMA",IF(OR(CK415="2,5 a 3",CK415="2,5 - 3"),9,IF(OR(CK415="3,5 a 4",CK415="3,5 - 4"),10,IF(OR(CK415="4,5 a 5",CK415="4,5 - 5"),11,IF(OR(CK415="5,5 a 6",CK415="5,5 - 6"),12,IF(OR(CK415="6,5 a 7",CK415="6,5 - 7"),13,IF(OR(CK415="7,5 a 8",CK415="7,5 - 8"),14,IF(OR(CK415="8,5 a 9",CK415="8,5 - 9,5",CK415="9 a 9,5"),15,IF(CK415="10",15,IF(OR(CK415="0,5 a 1",CK415="0,5 - 1"),7,"Fuera de rango")))))))))))))))))))</f>
        <v>9</v>
      </c>
      <c r="CN415" s="10" t="str">
        <f aca="false">IF(CM415=0,"0", " ")</f>
        <v>0</v>
      </c>
      <c r="CO415" s="10" t="str">
        <f aca="false">IF(CM415&gt;0,"EME"," ")</f>
        <v> </v>
      </c>
      <c r="CQ415" s="10" t="str">
        <f aca="false">IF(CP415&gt;0,"0", " ")</f>
        <v> </v>
      </c>
      <c r="CR415" s="10" t="str">
        <f aca="false">IF(CP415&gt;0,"EME"," ")</f>
        <v> </v>
      </c>
      <c r="CS415" s="9" t="n">
        <v>0</v>
      </c>
      <c r="CV415" s="9" t="n">
        <v>0</v>
      </c>
      <c r="CY415" s="9" t="n">
        <v>-0.5</v>
      </c>
      <c r="DB415" s="9" t="n">
        <v>-0.5</v>
      </c>
      <c r="DC415" s="11" t="str">
        <f aca="false">IF(DB415&lt;0,"2"," ")</f>
        <v>2</v>
      </c>
      <c r="DD415" s="11" t="str">
        <f aca="false">IF(DB415&lt;0,"MIO"," ")</f>
        <v>MIO</v>
      </c>
      <c r="DE415" s="9" t="n">
        <v>-2.25</v>
      </c>
      <c r="DF415" s="10" t="str">
        <f aca="false">IF(DE415&lt;0,"3"," ")</f>
        <v>3</v>
      </c>
      <c r="DG415" s="10" t="str">
        <f aca="false">IF(DE415&lt;0,"AST"," ")</f>
        <v>AST</v>
      </c>
      <c r="DH415" s="9" t="n">
        <v>-2.5</v>
      </c>
      <c r="DI415" s="10" t="str">
        <f aca="false">IF(DH415&lt;0,"3"," ")</f>
        <v>3</v>
      </c>
      <c r="DJ415" s="10" t="str">
        <f aca="false">IF(DH415&lt;0,"AST"," ")</f>
        <v>AST</v>
      </c>
      <c r="DK415" s="9" t="n">
        <v>0</v>
      </c>
      <c r="DL415" s="10" t="str">
        <f aca="false">IF(DK415&gt;0,"4"," ")</f>
        <v> </v>
      </c>
      <c r="DM415" s="10" t="str">
        <f aca="false">IF(DK415&gt;0,"PRE"," ")</f>
        <v> </v>
      </c>
      <c r="DN415" s="9" t="n">
        <v>0</v>
      </c>
      <c r="DO415" s="10" t="str">
        <f aca="false">IF(DN415&gt;0,"4"," ")</f>
        <v> </v>
      </c>
      <c r="DP415" s="10" t="str">
        <f aca="false">IF(DN415&gt;0,"PRE"," ")</f>
        <v> </v>
      </c>
      <c r="DS415" s="12" t="str">
        <f aca="false">CONCATENATE(CO415,CU415,DA415,DG415,DM415)</f>
        <v> AST </v>
      </c>
      <c r="DT415" s="10" t="e">
        <f aca="false" t="array" ref="DT415">_xlfn.IFS(DS415="EME    ","0", DS415=" HIP   ","1", DS415="  MIO  ","2", DS415="   AST ","3", DS415="    PRE","4", DS415="EME   PRE","5", DS415=" HIP  PRE","6", DS415=" HIP AST ","7", DS415="  MIO PRE","8", DS415="  MIOAST ","9", DS415="   ASTPRE","10",DS415=" HIP ASTPRE","11", DS415="  MIOASTPRE","12", DS415="     ","0")</f>
        <v>#N/A</v>
      </c>
      <c r="DV415" s="1" t="e">
        <f aca="false" t="array" ref="DV415">_xlfn.IFS(DU415="SI","2", DU415="NO","1")</f>
        <v>#N/A</v>
      </c>
      <c r="DX415" s="11" t="str">
        <f aca="false">IF(DW415=0,"1","2")</f>
        <v>1</v>
      </c>
      <c r="DY415" s="11" t="str">
        <f aca="false" t="array" ref="DY415">_xlfn.IFS(DW415=0,"0", DW415=0.25, "1", DW415=0.5,"2", DW415=0.75,"3", DW415=1,"4",DW415=1.25,"5", DW415=1.5,"6", DW415=1.75,"7", DW415=2,"8")</f>
        <v>0</v>
      </c>
      <c r="EA415" s="11" t="str">
        <f aca="false">IF(DZ415=0,"1","2")</f>
        <v>1</v>
      </c>
      <c r="EB415" s="11" t="str">
        <f aca="false" t="array" ref="EB415">_xlfn.IFS(DZ415=0,"0", DZ415=0.25, "1", DZ415=0.5,"2", DZ415=0.75,"3", DZ415=1,"4",DZ415=1.25,"5", DZ415=1.5,"6", DZ415=1.75,"7", DZ415=2,"8")</f>
        <v>0</v>
      </c>
      <c r="ED415" s="10" t="str">
        <f aca="false">IF(EC415=0,"1","2")</f>
        <v>1</v>
      </c>
      <c r="EE415" s="11" t="str">
        <f aca="false" t="array" ref="EE415">_xlfn.IFS(EC415=0,"0", EC415=-0.25, "1", EC415=-0.5,"2", EC415=-0.75,"3", EC415=-1,"4",EC415=-1.25,"5", EC415=-1.5,"6", EC415=-1.75,"7", EC415=-2,"8", EC415=-2.25,"9",EC415=-2.5,"10", EC415=-2.75,"11", EC415=-3,"12", EC415=-3.25,"13", EC415=-3.5,"14", EC415=-3.75,"15",EC415=-4,"16")</f>
        <v>0</v>
      </c>
      <c r="EG415" s="10" t="str">
        <f aca="false">IF(EF415=0,"1","2")</f>
        <v>1</v>
      </c>
      <c r="EH415" s="11" t="str">
        <f aca="false" t="array" ref="EH415">_xlfn.IFS(EF415=0,"0", EF415=-0.25, "1", EF415=-0.5,"2", EF415=-0.75,"3", EF415=-1,"4",EF415=-1.25,"5", EF415=-1.5,"6", EF415=-1.75,"7", EF415=-2,"8", EF415=-2.25,"9",EF415=-2.5,"10", EF415=-2.75,"11", EF415=-3,"12", EF415=-3.25,"13", EF415=-3.5,"14", EF415=-3.75,"15",EF415=-4,"16")</f>
        <v>0</v>
      </c>
      <c r="EJ415" s="11" t="str">
        <f aca="false">IF(EI415=0,"1","2")</f>
        <v>1</v>
      </c>
      <c r="EK415" s="11" t="str">
        <f aca="false" t="array" ref="EK415">_xlfn.IFS(EI415=0,"0", EI415=-0.25, "1", EI415=-0.5,"2", EI415=-0.75,"3", EI415=-1,"4",EI415=-1.25,"5", EI415=-1.5,"6", EI415=-1.75,"7", EI415=-2,"8", EI415=-2.25,"9", EI415=-2.25,"9",EI415=-2.5,"10", EI415=-2.75,"11", EI415=-3,"12", EI415=-3.25,"13", EI415=-3.5,"14", EI415=-3.75,"15",EI415=-4,"16", EI415=0.25, "17", EI415=0.5, "18")</f>
        <v>0</v>
      </c>
      <c r="EM415" s="11" t="str">
        <f aca="false">IF(EL415=0,"1","2")</f>
        <v>1</v>
      </c>
      <c r="EN415" s="11" t="str">
        <f aca="false" t="array" ref="EN415">_xlfn.IFS(EL415=0.25,"17",EL415=0.5,"18", EL415=0,"0", EL415=-0.25, "1", EL415=-0.5,"2", EL415=-0.75,"3", EL415=-1,"4",EL415=-1.25,"5", EL415=-1.5,"6", EL415=-1.75,"7", EL415=-2,"8",EL415= -2.25,"9",EL415=-2.5,"10",EL415= -2.75,"11",EL415= -3,"12",EL415= -3.25,"13",EL415= -3.5,"14",EL415= -3.75,"15",EL415=-4,"16")</f>
        <v>0</v>
      </c>
      <c r="EP415" s="11" t="str">
        <f aca="false">IF(EO415=0,"1","2")</f>
        <v>1</v>
      </c>
      <c r="EQ415" s="11" t="str">
        <f aca="false" t="array" ref="EQ415">_xlfn.IFS(EO415=0,"0", EO415=0.25, "1", EO415=0.5,"2", EO415=0.75,"3", EO415=1,"4",EO415=1.25,"5", EO415=1.5,"6", EO415=1.75,"7", EO415=2,"8", EO415=2.25,"9", EO415=2.25,"9",EO415=2.5,"10", EO415=2.75,"11", EO415=3,"12", EO415=3.25,"13", EO415=3.5,"14", EO415=3.75,"15",EO415=4,"16", EO415=-0.25, "17", bq=-0.5, "18")</f>
        <v>0</v>
      </c>
      <c r="ES415" s="11" t="str">
        <f aca="false">IF(ER415=0,"1","2")</f>
        <v>1</v>
      </c>
      <c r="ET415" s="11" t="str">
        <f aca="false" t="array" ref="ET415">_xlfn.IFS(ER415=0,"0", ER415=0.25, "1", ER415=0.5,"2", ER415=0.75,"3", ER415=1,"4",ER415=1.25,"5", ER415=1.5,"6", ER415=1.75,"7", ER415=2,"8", ER415=2.25,"9", ER415=2.25,"9",ER415=2.5,"10", ER415=2.75,"11", ER415=3,"12", ER415=3.25,"13", ER415=3.5,"14", ER415=3.75,"15",ER415=4,"16", ER415=-0.25, "17", bq=-0.5, "18")</f>
        <v>0</v>
      </c>
      <c r="EV415" s="14" t="e">
        <f aca="false">VLOOKUP(EU415,LEYENDA!$G$2:$H$8,2,TRUE())</f>
        <v>#N/A</v>
      </c>
      <c r="EW415" s="14" t="e">
        <f aca="false" t="array" ref="EW415">_xlfn.IFS(EV415="0-5","1", EV415="6-12","2", EV415="13-18","3", EV415="19-24","4", EV415="25-36","5", EV415="37-48","6", EV415="49-60","7")</f>
        <v>#N/A</v>
      </c>
    </row>
    <row r="416" customFormat="false" ht="13.5" hidden="false" customHeight="false" outlineLevel="0" collapsed="false">
      <c r="A416" s="1" t="n">
        <v>134</v>
      </c>
      <c r="B416" s="2" t="n">
        <v>3</v>
      </c>
      <c r="C416" s="33" t="n">
        <v>45161</v>
      </c>
      <c r="E416" s="5" t="str">
        <f aca="false">VLOOKUP(A416,'286'!$A$3:$J$6279,10,FALSE())</f>
        <v>FERNÁNDEZ SAMPEDRO, ESTHER</v>
      </c>
      <c r="F416" s="4" t="str">
        <f aca="false">VLOOKUP(A416,'286'!$A$3:$I$1768,3,FALSE())</f>
        <v>FERSAMES</v>
      </c>
      <c r="G416" s="6" t="n">
        <f aca="false">VLOOKUP(A416,'286'!$A$3:$I$1768,4,FALSE())</f>
        <v>29877</v>
      </c>
      <c r="H416" s="7" t="n">
        <f aca="false">YEAR(C416)-YEAR(G416)</f>
        <v>42</v>
      </c>
      <c r="I416" s="1" t="str">
        <f aca="false">VLOOKUP(H416,LEYENDA!$C$2:$D$6,2,TRUE())</f>
        <v>41-60</v>
      </c>
      <c r="J416" s="5" t="str">
        <f aca="false">VLOOKUP(A416,'286'!$A$3:$I$1768,7,FALSE())</f>
        <v>M</v>
      </c>
      <c r="K416" s="8" t="n">
        <f aca="false">VLOOKUP(A416,'286'!$A$3:$I$1768,2,FALSE())</f>
        <v>0</v>
      </c>
      <c r="L416" s="4" t="str">
        <f aca="false">VLOOKUP(A416,'286'!$A$3:$I$1768,8,FALSE())</f>
        <v>D</v>
      </c>
      <c r="M416" s="4" t="str">
        <f aca="false">VLOOKUP(A416,'286'!$A$3:$I$1768,9,FALSE())</f>
        <v>D</v>
      </c>
      <c r="N416" s="8" t="str">
        <f aca="false">IF(R416=O416, "MISMA","CONTRARIA")</f>
        <v>MISMA</v>
      </c>
      <c r="O416" s="8" t="str">
        <f aca="false" t="array" ref="O416">_xlfn.IFS(L416="D","1", L416="I","2")</f>
        <v>1</v>
      </c>
      <c r="P416" s="8" t="e">
        <f aca="false" t="array" ref="P416">_xlfn.IFS(K416="OD","1", K416="OI","2")</f>
        <v>#N/A</v>
      </c>
      <c r="Q416" s="1" t="str">
        <f aca="false" t="array" ref="Q416">_xlfn.IFS(J416="M","1", J416="H","2")</f>
        <v>1</v>
      </c>
      <c r="R416" s="8" t="str">
        <f aca="false" t="array" ref="R416">_xlfn.IFS(M416="D","1", M416="I","2")</f>
        <v>1</v>
      </c>
      <c r="S416" s="1" t="str">
        <f aca="false" t="array" ref="S416">_xlfn.IFS(N416="CONTRARIA", "1",N416= "MISMA","2")</f>
        <v>2</v>
      </c>
      <c r="T416" s="1" t="str">
        <f aca="false" t="array" ref="T416">_xlfn.IFS(I416="0-12","1", I416="13-24","2", I416="25-40","3", I416="41-60","4", I416="61-100","5")</f>
        <v>4</v>
      </c>
      <c r="U416" s="9" t="n">
        <v>-1.5</v>
      </c>
      <c r="V416" s="10" t="str">
        <f aca="false">IF(U416="","",IF(AND(U416&gt;=-9,U416&lt;=-6.5),"-9 a -6,5",IF(AND(U416&gt;=-6,U416&lt;=-3.5),"-6 a -3,5",IF(AND(U416&gt;=-3,U416&lt;=-1),"-3 a -1",IF(U416=-0.5,"-0,5",IF(AND(U416&gt;=0,U416&lt;=2.5),"0 a 2,5",IF(AND(U416&gt;=3,U416&lt;=5.5),"3 a 5,5",IF(AND(U416&gt;=6,U416&lt;=8.5),"6 a 8,5",IF(AND(U416&gt;=9,U416&lt;=20),"9 a 20","Fuera de rango")))))))))</f>
        <v>-3 a -1</v>
      </c>
      <c r="W416" s="11" t="n">
        <f aca="false">IF(V416="","",IF(V416="-9 a -6,5",2,IF(V416="-6 a -3,5",3,IF(V416="-3 a -1",4,IF(V416="-0,5","NORMA",IF(V416="0 a 2,5",5,IF(V416="3 a 5,5",6,IF(V416="6 a 8,5",7,IF(V416="9 a 20",8,"Fuera de rango")))))))))</f>
        <v>4</v>
      </c>
      <c r="X416" s="9" t="n">
        <v>6</v>
      </c>
      <c r="Y416" s="11" t="str">
        <f aca="false">IF(X416="","",IF(AND(X416&gt;=0,X416&lt;=4),"0 a 4",IF(AND(X416&gt;=4.5,X416&lt;=8.5),"4,5 a 8,5",IF(X416=9,"9",IF(AND(X416&gt;=9.5,X416&lt;=13),"9,5 a 13",IF(AND(X416&gt;=13.5,X416&lt;=20),"13,5 a 20",IF(AND(X416&gt;=20.5,X416&lt;=35),"20,5 a 35","Fuera de rango")))))))</f>
        <v>4,5 a 8,5</v>
      </c>
      <c r="Z416" s="11" t="n">
        <f aca="false">IF(Y416="","",IF(Y416="0 a 4",1,IF(Y416="4,5 a 8,5",2,IF(Y416="9","NORMA",IF(Y416="9,5 a 13",3,IF(Y416="13,5 a 20",4,IF(Y416="20,5 a 35",5,"Fuera de rango")))))))</f>
        <v>2</v>
      </c>
      <c r="AA416" s="9" t="n">
        <v>21</v>
      </c>
      <c r="AB416" s="10" t="str">
        <f aca="false">IF(AA416="","",IF(AND(AA416&gt;=0,AA416&lt;=9),"0 a 9",IF(AND(AA416&gt;=9.5,AA416&lt;=18.5),"9,5 a 18,5",IF(AA416=19,"19",IF(AND(AA416&gt;=19.5,AA416&lt;=28),"19,5 a 28",IF(AND(AA416&gt;=28.5,AA416&lt;=40),"28,5 a 40","Fuera de rango"))))))</f>
        <v>19,5 a 28</v>
      </c>
      <c r="AC416" s="11" t="n">
        <f aca="false" t="array" ref="AC416">_xlfn.IFS(AB416="","",AB416="0 a 9",1,AB416="9,5 a 18,5",2,AB416="19","NORMA",AB416="19,5 a 28",3,AB416="28,5 a 40",4,TRUE(),"Fuera de rango")</f>
        <v>3</v>
      </c>
      <c r="AD416" s="9" t="n">
        <v>6</v>
      </c>
      <c r="AE416" s="10" t="str">
        <f aca="false">IF(AD416="","",IF(AND(AD416&gt;=-10,AD416&lt;=0),"De -10 a 0",IF(AND(AD416&gt;=0.5,AD416&lt;=9.5),"0,5 a 9,5",IF(AD416=10,"10",IF(AND(AD416&gt;=10.5,AD416&lt;=20),"10,5 a 20",IF(AND(AD416&gt;=20.5,AD416&lt;=40),"20,5 a 40","Fuera de rango"))))))</f>
        <v>0,5 a 9,5</v>
      </c>
      <c r="AF416" s="12" t="n">
        <f aca="false">IF(AD416="","",IF(AND(AD416&gt;=-10,AD416&lt;=0),1,IF(AND(AD416&gt;=0.5,AD416&lt;=9.5),2,IF(AD416=10,"NORMA",IF(AND(AD416&gt;=10.5,AD416&lt;=20),3,IF(AND(AD416&gt;=20.5,AD416&lt;=40),4,""))))))</f>
        <v>2</v>
      </c>
      <c r="AG416" s="9" t="n">
        <v>9</v>
      </c>
      <c r="AH416" s="10" t="str">
        <f aca="false">IF(AG416="","",IF(AND(AG416&gt;=0,AG416&lt;=4),"0 a 4",IF(AND(AG416&gt;=4.5,AG416&lt;=8.5),"4,5 a 8,5",IF(AG416=9,"9",IF(AND(AG416&gt;=9.5,AG416&lt;=13),"9,5 a 13",IF(AND(AG416&gt;=13.5,AG416&lt;=25),"13,5 a 25","Fuera de rango"))))))</f>
        <v>9</v>
      </c>
      <c r="AI416" s="10" t="str">
        <f aca="false">IF(AH416="","",IF(AH416="0 a 4",1,IF(AH416="4,5 a 8,5",2,IF(AH416="9","NORMA",IF(AH416="9,5 a 13",3,IF(AH416="13,5 a 25",4,""))))))</f>
        <v>NORMA</v>
      </c>
      <c r="AJ416" s="9" t="n">
        <v>5</v>
      </c>
      <c r="AK416" s="10" t="str">
        <f aca="false">IF(AJ416="","",IF(AND(AJ416&gt;=-15,AJ416&lt;=-10.5),"-15 a -10,5",IF(AND(AJ416&gt;=-10,AJ416&lt;=-4),"-10 a -4",IF(AND(AJ416&gt;=-4.5,AJ416&lt;=0),"-4,5 a 0",IF(AND(AJ416&gt;=0.5,AJ416&lt;=4.5),"0,5 a 4,5",IF(AJ416=5,"5",IF(AND(AJ416&gt;=5.5,AJ416&lt;=10),"5,5 a 10",IF(AND(AJ416&gt;=10.5,AJ416&lt;=20),"10,5 a 20","Fuera de rango"))))))))</f>
        <v>5</v>
      </c>
      <c r="AL416" s="11" t="str">
        <f aca="false">IF(AK416="","",IF(AK416="-15 a -10,5",1,IF(AK416="-10 a -4",2,IF(AK416="-4,5 a 0",3,IF(AK416="0,5 a 4,5",4,IF(AK416="5","NORMA",IF(AK416="5,5 a 10",5,IF(AK416="10,5 a 20",6,"Error"))))))))</f>
        <v>NORMA</v>
      </c>
      <c r="AM416" s="9" t="n">
        <v>0</v>
      </c>
      <c r="AN416" s="10" t="str">
        <f aca="false">IF(AM416="","",IF(AND(AM416&gt;=-7.5,AM416&lt;=-5.5),"-7,5 a -5,5",IF(AND(AM416&gt;=-5,AM416&lt;=-3),"-5 a -3",IF(AND(AM416&gt;=-2.5,AM416&lt;=-0.5),"-2,5 a -0,5",IF(AM416=0,"0,00",IF(AND(AM416&gt;=0.5,AM416&lt;=2.5),"0,5 a 2,5",IF(AND(AM416&gt;=3,AM416&lt;=5),"3 a 5",IF(AND(AM416&gt;=5.5,AM416&lt;=7.5),"5,5 a 7,5",IF(AND(AM416&gt;=8,AM416&lt;=10),"8 a 10","Fuera de rango")))))))))</f>
        <v>0,00</v>
      </c>
      <c r="AO416" s="11" t="str">
        <f aca="false">IF(AN416="","",IF(AN416="-7,5 a -5,5",1,IF(AN416="-5 a -3",2,IF(AN416="-2,5 a -0,5",3,IF(AN416="0,00","NORMA",IF(AN416="0,5 a 2,5",4,IF(AN416="3 a 5",5,IF(AN416="5,5 a 7,5",6,IF(AN416="8 a 10",7,"Error")))))))))</f>
        <v>NORMA</v>
      </c>
      <c r="AP416" s="9" t="n">
        <v>-9</v>
      </c>
      <c r="AQ416" s="10" t="str">
        <f aca="false">IF(AP416="","",IF(AND(AP416&gt;=-20,AP416&lt;=-9.5),"-20 a -9,5",IF(AND(AP416&gt;=-9,AP416&lt;=-6.5),"-9 a -6,5",IF(AP416=-6,"-6",IF(AND(AP416&gt;=-5.5,AP416&lt;=-3),"-5,5 a -3",IF(AND(AP416&gt;=-2.5,AP416&lt;=0),"-2,5 a 0",IF(AND(AP416&gt;=0.5,AP416&lt;=3),"0,5 a 3",IF(AND(AP416&gt;=3.5,AP416&lt;=6),"3,5 a 6",IF(AND(AP416&gt;=6.5,AP416&lt;=9),"6,5 a 9",IF(AND(AP416&gt;=9.5,AP416&lt;=20),"9,5 a 20","Fuera de rango"))))))))))</f>
        <v>-9 a -6,5</v>
      </c>
      <c r="AR416" s="11" t="n">
        <f aca="false">IF(AQ416="","",IF(AQ416="-20 a -9,5",1,IF(AQ416="-9 a -6,5",2,IF(AQ416="-6","NORMA",IF(AQ416="-5,5 a -3",3,IF(AQ416="-2,5 a 0",4,IF(AQ416="0,5 a 3",5,IF(AQ416="3,5 a 6",6,IF(AQ416="6,5 a 9",7,IF(AQ416="9,5 a 20",8,""))))))))))</f>
        <v>2</v>
      </c>
      <c r="AS416" s="9" t="n">
        <v>1.5</v>
      </c>
      <c r="AT416" s="10" t="str">
        <f aca="false">IF(AS416="","",IF(AND(AS416&gt;=-16,AS416&lt;=-14),"-16 a -14",IF(AND(AS416&gt;=-13.5,AS416&lt;=-11.5),"-13,5 a -11,5",IF(AND(AS416&gt;=-11,AS416&lt;=-9),"-11 a -9",IF(AND(AS416&gt;=-8.5,AS416&lt;=-6.5),"-8,5 a -6,5",IF(AND(AS416&gt;=-6,AS416&lt;=-4),"-6 a -4",IF(AND(AS416&gt;=-3.5,AS416&lt;=-1.5),"-3,5 a -1,5",IF(AND(AS416&gt;=-1,AS416&lt;=1),"-1 a 1",IF(AND(AS416&gt;=1.5,AS416&lt;=3.5),"1,5 a 3,5",IF(AND(AS416&gt;=4,AS416&lt;=6),"4 a 6",IF(AND(AS416&gt;=6.5,AS416&lt;=8.5),"6,5 a 8,5",IF(AND(AS416&gt;=9,AS416&lt;=11),"9 a 11",IF(AND(AS416&gt;=11.5,AS416&lt;=13.5),"11,5 a 13,5",IF(AND(AS416&gt;=14,AS416&lt;=16),"14 a 16",IF(AND(AS416&gt;=16.5,AS416&lt;=18.5),"16,5 a 18,5",IF(AND(AS416&gt;=19,AS416&lt;=21),"19 a 21","Fuera de rango"))))))))))))))))</f>
        <v>1,5 a 3,5</v>
      </c>
      <c r="AU416" s="11" t="n">
        <f aca="false" t="array" ref="AU416">IF(AT416="","",_xlfn.IFS(AT416="-16 a -14",1,AT416="-13,5 a -11,5",2,AT416="-11 a -9",3,AT416="-8,5 a -6,5",4,AT416="-6 a -4",5,AT416="-3,5 a -1,5",6,AT416="-1 a 1",7,AT416="1,5 a 3,5",8,AT416="4 a 6","NORMA",AT416="6,5 a 8,5",9,AT416="9 a 11",10,AT416="11,5 a 13,5",11,AT416="14 a 16",12,AT416="16,5 a 18,5",13,AT416="19 a 21",14,TRUE(),""))</f>
        <v>8</v>
      </c>
      <c r="AV416" s="9" t="n">
        <v>0.75</v>
      </c>
      <c r="AW416" s="10" t="str">
        <f aca="false">IF(AV416="","",IF(AND(AV416&gt;=-1,AV416&lt;=-0.5),"-1 a -0,5",IF(AND(AV416&gt;-0.5,AV416&lt;=0),"De -0,5 a 0",IF(AND(AV416&gt;=0.25,AV416&lt;=0.75),"0,25 a 0,75",IF(AND(AV416&gt;=1,AV416&lt;=1.5),"1 a 1,5",IF(AND(AV416&gt;=1.75,AV416&lt;=2.25),"1,75 a 2,25",IF(AND(AV416&gt;=2.5,AV416&lt;=3),"2,5 a 3",IF(AND(AV416&gt;=3.25,AV416&lt;=3.75),"3,25 a 3,75","Fuera de rango"))))))))</f>
        <v>0,25 a 0,75</v>
      </c>
      <c r="AX416" s="10" t="str">
        <f aca="false">IF(AW416="","",IF(OR(AW416="-1 a -0,5",AW416="-1 a -0.5"),1,IF(OR(AW416="De -0,5 a 0",AW416="-0,5 a 0",AW416="De -0.5 a 0"),2,IF(OR(AW416="0,25 a 0,75",AW416="0.25 a 0.75"),"NORMA",IF(OR(AW416="1 a 1,5",AW416="1 a 1.5"),3,IF(OR(AW416="1,75 a 2,25",AW416="1.75 a 2.25"),4,IF(OR(AW416="2,5 a 3",AW416="2.5 a 3"),5,IF(OR(AW416="3,25 a 3,75",AW416="3.25 a 3.75"),6,""))))))))</f>
        <v>NORMA</v>
      </c>
      <c r="AY416" s="9" t="n">
        <v>-12</v>
      </c>
      <c r="AZ416" s="10" t="str">
        <f aca="false">IF(AY416="","",IF(AND(AY416&gt;=-20,AY416&lt;=-9.5),"-20 a -9,5",IF(AND(AY416&gt;=-9,AY416&lt;=-6.5),"-9 a -6,5",IF(AY416=-6,"-6",IF(AND(AY416&gt;=-5.5,AY416&lt;=-3),"-5,5 a -3",IF(AND(AY416&gt;=-2.5,AY416&lt;=0),"-2,5 a 0",IF(AND(AY416&gt;=0.5,AY416&lt;=3),"0,5 a 3",IF(AND(AY416&gt;=3.5,AY416&lt;=6),"3,5 a 6","Fuera de rango"))))))))</f>
        <v>-20 a -9,5</v>
      </c>
      <c r="BA416" s="11" t="n">
        <f aca="false">IF(AZ416="","",IF(AZ416="-20 a -9,5",1,IF(AZ416="-9 a -6,5",2,IF(AZ416="-6","NORMA",IF(AZ416="-5,5 a -3",3,IF(AZ416="-2,5 a 0",4,IF(AZ416="0,5 a 3",5,IF(AZ416="3,5 a 6",6,""))))))))</f>
        <v>1</v>
      </c>
      <c r="BB416" s="9" t="n">
        <v>0</v>
      </c>
      <c r="BC416" s="10" t="str">
        <f aca="false" t="array" ref="BC416">IF(BB416="","",_xlfn.IFS(AND(BB416&gt;=0,BB416&lt;=2),"0 a 2",AND(BB416&gt;=2.5,BB416&lt;=4.5),"2,5 a 4,5",AND(BB416&gt;=5,BB416&lt;=7),"5 a 7",AND(BB416&gt;=7.5,BB416&lt;=9.5),"7,5 a 9,5",AND(BB416&gt;=10,BB416&lt;=12),"10 a 12",AND(BB416&gt;=12.5,BB416&lt;=14.5),"12,5 a 14,5",BB416=15,"15",AND(BB416&gt;=15.5,BB416&lt;=17.5),"15,5 a 17,5",AND(BB416&gt;=18,BB416&lt;=20),"18 a 20",AND(BB416&gt;=20.5,BB416&lt;=22.5),"20,5 a 22,5",AND(BB416&gt;=23,BB416&lt;=25),"23 a 25",TRUE(),"Fuera de rango"))</f>
        <v>0 a 2</v>
      </c>
      <c r="BD416" s="11" t="n">
        <f aca="false" t="array" ref="BD416">IF(BC416="","",_xlfn.IFS(BC416="0 a 2",1,BC416="2,5 a 4,5",2,BC416="5 a 7",3,BC416="7,5 a 9,5",4,BC416="10 a 12",5,BC416="12,5 a 14,5",6,BC416="15","NORMA",BC416="15,5 a 17,5",7,BC416="18 a 20",8,BC416="20,5 a 22,5",9,BC416="23 a 25",10,TRUE(),"Fuera de rango"))</f>
        <v>1</v>
      </c>
      <c r="BE416" s="9" t="n">
        <v>8</v>
      </c>
      <c r="BF416" s="10" t="str">
        <f aca="false">IF(BE416="","",IF(AND(BE416&gt;=-20,BE416&lt;=-10),"-20 a -10",IF(AND(BE416&gt;=-9.5,BE416&lt;=0.5),"-9,5 a 0,5",IF(AND(BE416&gt;=1,BE416&lt;=11),"1 a 11",IF(AND(BE416&gt;=11.5,BE416&lt;=20.5),"11,5 a 20,5",IF(BE416=21,"21",IF(AND(BE416&gt;=21.5,BE416&lt;=31.5),"21,5 a 31,5",IF(AND(BE416&gt;=32,BE416&lt;=42),"32 a 42","Fuera de rango"))))))))</f>
        <v>1 a 11</v>
      </c>
      <c r="BG416" s="11" t="n">
        <f aca="false">IF(BF416="","",IF(BF416="-20 a -10",1,IF(BF416="-9,5 a 0,5",2,IF(BF416="1 a 11",3,IF(BF416="11,5 a 20,5",4,IF(BF416="21","NORMA",IF(BF416="21,5 a 31,5",5,IF(BF416="32 a 42",6,""))))))))</f>
        <v>3</v>
      </c>
      <c r="BH416" s="9" t="n">
        <v>-1</v>
      </c>
      <c r="BI416" s="10" t="str">
        <f aca="false">IF(BH416="","",IF(AND(BH416&gt;=-20,BH416&lt;=-15),"-20 a -15",IF(AND(BH416&gt;=-14.5,BH416&lt;=-9.5),"-14,5 a -9,5",IF(AND(BH416&gt;=-9,BH416&lt;=-4),"-9 a -4",IF(AND(BH416&gt;=-3.5,BH416&lt;=2.5),"-3,5 a 2,5",IF(AND(BH416&gt;=3,BH416&lt;=8),"3 a 8",IF(AND(BH416&gt;=8.5,BH416&lt;=14.5),"8,5 a 14,5",IF(BH416=15,"15",IF(AND(BH416&gt;=15.5,BH416&lt;=20.5),"15,5 a 20,5",IF(AND(BH416&gt;=21,BH416&lt;=26),"21 a 26","Fuera de rango"))))))))))</f>
        <v>-3,5 a 2,5</v>
      </c>
      <c r="BJ416" s="11" t="n">
        <f aca="false">IF(BI416="","",IF(BI416="-20 a -15",1,IF(BI416="-14,5 a -9,5",2,IF(BI416="-9 a -4",3,IF(BI416="-3,5 a 2,5",4,IF(BI416="3 a 8",5,IF(BI416="8,5 a 14,5",6,IF(BI416="15","NORMA",IF(BI416="15,5 a 20,5",7,IF(BI416="21 a 26",8,IF(BI416="26,5 a 31,5",9,"")))))))))))</f>
        <v>4</v>
      </c>
      <c r="BK416" s="9" t="n">
        <v>13</v>
      </c>
      <c r="BL416" s="10" t="str">
        <f aca="false">IF(BK416="","",IF(AND(BK416&gt;=0,BK416&lt;=2),"0 - 2",IF(AND(BK416&gt;=2.5,BK416&lt;=4.5),"2,5 - 4,5",IF(AND(BK416&gt;=5,BK416&lt;=7),"5 - 7",IF(AND(BK416&gt;=7.5,BK416&lt;=9.5),"7,5 - 9,5",IF(AND(BK416&gt;=10,BK416&lt;=12),"10 - 12",IF(AND(BK416&gt;=12.5,BK416&lt;=13.5),"12,5 - 13,5",IF(BK416=14,"14",IF(AND(BK416&gt;=14.5,BK416&lt;=16.5),"14,5 - 16,5",IF(AND(BK416&gt;=17,BK416&lt;=19),"17 - 19",IF(AND(BK416&gt;=19.5,BK416&lt;=21.5),"19,5 - 21,5",IF(AND(BK416&gt;=22,BK416&lt;=24),"22 - 24",IF(AND(BK416&gt;=24.5,BK416&lt;=26.5),"24,5 - 26,5",IF(AND(BK416&gt;=27,BK416&lt;=29),"27 - 29",IF(AND(BK416&gt;=29.5,BK416&lt;=30),"29,5 - 30","Fuera de rango")))))))))))))))</f>
        <v>12,5 - 13,5</v>
      </c>
      <c r="BM416" s="11" t="n">
        <f aca="false">IF(BL416="","",IF(BL416="0 - 2",1,IF(BL416="2,5 - 4,5",2,IF(BL416="5 - 7",3,IF(BL416="7,5 - 9,5",4,IF(BL416="10 - 12",5,IF(BL416="12,5 - 13,5",6,IF(BL416="14","NORMA",IF(BL416="14,5 - 16,5",7,IF(BL416="17 - 19",8,IF(BL416="19,5 - 21,5",9,IF(BL416="22 - 24",10,IF(BL416="24,5 - 26,5",11,IF(BL416="27 - 29",12,IF(BL416="29,5 - 30",13,"")))))))))))))))</f>
        <v>6</v>
      </c>
      <c r="BN416" s="9" t="n">
        <v>21</v>
      </c>
      <c r="BO416" s="11" t="str">
        <f aca="false">IF(BN416="","",IF(AND(BN416&gt;=-20,BN416&lt;=-10),"-20 a -10",IF(AND(BN416&gt;=-9.5,BN416&lt;=0.5),"-9,5 a 0,5",IF(AND(BN416&gt;=1,BN416&lt;=11),"1 a 11",IF(AND(BN416&gt;=11.5,BN416&lt;=21.5),"11,5 a 21,5",IF(BN416=22,"22",IF(AND(BN416&gt;=22.5,BN416&lt;=32.5),"22,5 a 32,5",IF(AND(BN416&gt;=33,BN416&lt;=43),"33 a 43","Fuera de rango"))))))))</f>
        <v>11,5 a 21,5</v>
      </c>
      <c r="BP416" s="11" t="n">
        <f aca="false">IF(BO416="","",IF(BO416="-20 a -10",1,IF(BO416="-9,5 a 0,5",2,IF(BO416="1 a 11",3,IF(BO416="11,5 a 21,5",4,IF(BO416="22","NORMA",IF(BO416="22,5 a 32,5",5,IF(BO416="33 a 43",6,""))))))))</f>
        <v>4</v>
      </c>
      <c r="BQ416" s="9" t="n">
        <v>16</v>
      </c>
      <c r="BR416" s="10" t="str">
        <f aca="false">IF(BQ416="","",IF(AND(BQ416&gt;=-20,BQ416&lt;=-15),"-20 a -15",IF(AND(BQ416&gt;=-14.5,BQ416&lt;=-9.5),"-14,5 a -9,5",IF(AND(BQ416&gt;=-9,BQ416&lt;=-4),"-9 a -4",IF(AND(BQ416&gt;=-3.5,BQ416&lt;=2.5),"-3,5 a 2,5",IF(AND(BQ416&gt;=3,BQ416&lt;=8),"3 a 8",IF(AND(BQ416&gt;=8.5,BQ416&lt;=13.5),"8,5 a 13,5",IF(AND(BQ416&gt;=14,BQ416&lt;=17.5),"14 a 17,5",IF(BQ416=18,"18",IF(AND(BQ416&gt;=18.5,BQ416&lt;=23.5),"18,5 a 23,5",IF(AND(BQ416&gt;=24,BQ416&lt;=29),"24 a 29",IF(AND(BQ416&gt;=29.5,BQ416&lt;=34.5),"29,5 a 34,5",IF(AND(BQ416&gt;=35,BQ416&lt;=40),"35 a 40","Fuera de rango")))))))))))))</f>
        <v>14 a 17,5</v>
      </c>
      <c r="BS416" s="11" t="n">
        <f aca="false">IF(BR416="","",IF(BR416="-20 a -15",1,IF(BR416="-14,5 a -9,5",2,IF(BR416="-9 a -4",3,IF(BR416="-3,5 a 2,5",4,IF(BR416="3 a 8",5,IF(BR416="8,5 a 13,5",6,IF(BR416="14 a 17,5",7,IF(BR416="18","NORMA",IF(BR416="18,5 a 23,5",8,IF(BR416="24 a 29",9,IF(BR416="29,5 a 34,5",10,IF(BR416="35 a 40",11,"")))))))))))))</f>
        <v>7</v>
      </c>
      <c r="BT416" s="9" t="n">
        <v>0</v>
      </c>
      <c r="BU416" s="10" t="str">
        <f aca="false">IF(BT416="","",IF(AND(BT416&gt;=-20,BT416&lt;=-18),"-20 a -18",IF(AND(BT416&gt;=-17.5,BT416&lt;=-15.5),"-17,5 a -15,5",IF(AND(BT416&gt;=-15,BT416&lt;=-13),"-15 a -13",IF(AND(BT416&gt;=-12.5,BT416&lt;=-10.5),"-12,5 a -10,5",IF(AND(BT416&gt;=-10,BT416&lt;=-8),"-10 a -8",IF(AND(BT416&gt;=-7.5,BT416&lt;=-5.5),"-7,5 a -5,5",IF(AND(BT416&gt;=-5,BT416&lt;=-3),"-5 a -3",IF(AND(BT416&gt;=-2.5,BT416&lt;=-0.5),"-2,5 a -0,5",IF(BT416=0,"0",IF(AND(BT416&gt;=0.5,BT416&lt;=2.5),"0,5 a 2,5",IF(AND(BT416&gt;=3,BT416&lt;=5),"3 a 5",IF(AND(BT416&gt;=5.5,BT416&lt;=7.5),"5,5 a 7,5",IF(AND(BT416&gt;=8,BT416&lt;=10),"8 a 10",IF(AND(BT416&gt;=10.5,BT416&lt;=12.5),"10,5 a 12,5",IF(AND(BT416&gt;=13,BT416&lt;=15),"13 a 15",IF(AND(BT416&gt;=15.5,BT416&lt;=17.5),"15,5 a 17,5",IF(AND(BT416&gt;=18,BT416&lt;=20),"18 a 20","Fuera de rango"))))))))))))))))))</f>
        <v>0</v>
      </c>
      <c r="BV416" s="11" t="str">
        <f aca="false">IF(BT416="","",IF(BT416=0,"NORMA",IF(AND(BT416&gt;=-20,BT416&lt;=-18),2,IF(AND(BT416&gt;=-17.5,BT416&lt;=-15.5),2,IF(AND(BT416&gt;=-15,BT416&lt;=-13),3,IF(AND(BT416&gt;=-12.5,BT416&lt;=-10.5),4,IF(AND(BT416&gt;=-10,BT416&lt;=-8),5,IF(AND(BT416&gt;=-7.5,BT416&lt;=-5.5),6,IF(AND(BT416&gt;=-5,BT416&lt;=-3),7,IF(AND(BT416&gt;=-2.5,BT416&lt;=-0.5),8,IF(AND(BT416&gt;=0.5,BT416&lt;=2.5),9,IF(AND(BT416&gt;=3,BT416&lt;=5),10,IF(AND(BT416&gt;=5.5,BT416&lt;=7.5),11,IF(AND(BT416&gt;=8,BT416&lt;=10),12,IF(AND(BT416&gt;=10.5,BT416&lt;=12.5),13,IF(AND(BT416&gt;=13,BT416&lt;=15),14,IF(AND(BT416&gt;=15.5,BT416&lt;=17.5),15,IF(AND(BT416&gt;=18,BT416&lt;=20),16,"Fuera de rango"))))))))))))))))))</f>
        <v>NORMA</v>
      </c>
      <c r="BW416" s="9" t="n">
        <v>-5.25</v>
      </c>
      <c r="BX416" s="10" t="n">
        <f aca="false">18.5- (0.3*H416)</f>
        <v>5.9</v>
      </c>
      <c r="BY416" s="10" t="n">
        <f aca="false">(BW416)-(BX416)</f>
        <v>-11.15</v>
      </c>
      <c r="BZ416" s="10" t="str">
        <f aca="false">IF(BY416="","",IF(BY416&lt;-27.5,"De -30 a -28",IF(BY416&lt;-25,"De -27,5 a -25,5",IF(BY416&lt;-22.5,"De -25 a -23",IF(BY416&lt;-20,"De -22,5 a -20,5",IF(BY416&lt;-17.5,"De -20 a -18",IF(BY416&lt;-15,"De -17,5 a -15,5",IF(BY416&lt;-12.5,"De -15 a -13",IF(BY416&lt;-10,"De -12,5 a -10,5",IF(BY416&lt;-7.5,"De -10 a -8",IF(BY416&lt;-5,"De -7,5 a -5,5",IF(BY416&lt;-2.5,"De -5 a -3",IF(BY416&lt;0,"De -2,5 a -0,5",IF(BY416&lt;2.5,"De 0 a 2",IF(BY416&lt;5,"De 2,5 a 4,5",IF(BY416&lt;7.5,"De 5 a 7",IF(BY416&lt;10,"De 7,5 a 9,5",IF(BY416&lt;12.5,"De 10 a 12",IF(BY416&lt;15,"De 12,5 a 14,5",IF(BY416&lt;17.5,"De 15 a 17",IF(BY416&lt;20,"De 17,5 a 19,5",IF(BY416&lt;22.5,"De 20 a 22",IF(BY416&lt;25,"De 22,5 a 24,5",IF(BY416&lt;27.5,"De 25 a 27","De 27,5 a 30"))))))))))))))))))))))))</f>
        <v>De -12,5 a -10,5</v>
      </c>
      <c r="CA416" s="12" t="n">
        <f aca="false">IF(BY416="","",IF(BY416&lt;=-28,1,IF(BY416&lt;=-25.5,2,IF(BY416&lt;=-23,3,IF(BY416&lt;=-20.5,4,IF(BY416&lt;=-18,5,IF(BY416&lt;=-15.5,6,IF(BY416&lt;=-13,7,IF(BY416&lt;=-10.5,8,IF(BY416&lt;=-8,9,IF(BY416&lt;=-5.5,10,IF(BY416&lt;=-3,11,IF(BY416&lt;=-0.5,12,IF(BY416&lt;=2,13,IF(BY416&lt;=4.5,14,IF(BY416&lt;=7,15,IF(BY416&lt;=9.5,16,IF(BY416&lt;=12,17,IF(BY416&lt;=14.5,18,IF(BY416&lt;=17,19,IF(BY416&lt;=19.5,20,IF(BY416&lt;=22,21,IF(BY416&lt;=24.5,22,IF(BY416&lt;=27,23,IF(BY416&lt;=30,24,"Fuera de rango")))))))))))))))))))))))))</f>
        <v>8</v>
      </c>
      <c r="CB416" s="9" t="n">
        <v>-5.25</v>
      </c>
      <c r="CC416" s="10" t="n">
        <f aca="false">18.5- (0.3*H416)</f>
        <v>5.9</v>
      </c>
      <c r="CD416" s="10" t="n">
        <f aca="false">(CB416)-(CC416)</f>
        <v>-11.15</v>
      </c>
      <c r="CE416" s="10" t="str">
        <f aca="false">IF(CD416="","",IF(CD416&lt;-27.5,"De -30 a -28",IF(CD416&lt;-25,"De -27,5 a -25,5",IF(CD416&lt;-22.5,"De -25 a -23",IF(CD416&lt;-20,"De -22,5 a -20,5",IF(CD416&lt;-17.5,"De -20 a -18",IF(CD416&lt;-15,"De -17,5 a -15,5",IF(CD416&lt;-12.5,"De -15 a -13",IF(CD416&lt;-10,"De -12,5 a -10,5",IF(CD416&lt;-7.5,"De -10 a -8",IF(CD416&lt;-5,"De -7,5 a -5,5",IF(CD416&lt;-2.5,"De -5 a -3",IF(CD416&lt;0,"De -2,5 a -0,5",IF(CD416&lt;=2,"De 0 a 2",IF(CD416&lt;=4.5,"De 2,5 a 4,5",IF(CD416&lt;=7,"De 5 a 7",IF(CD416&lt;=9.5,"De 7,5 a 9,5",IF(CD416&lt;=12,"De 10 a 12",IF(CD416&lt;=14.5,"De 12,5 a 14,5",IF(CD416&lt;=17,"De 15 a 17",IF(CD416&lt;=19.5,"De 17,5 a 19,5",IF(CD416&lt;=22,"De 20 a 22",IF(CD416&lt;=24.5,"De 22,5 a 24,5",IF(CD416&lt;=27,"De 25 a 27","De 27,5 a 30"))))))))))))))))))))))))</f>
        <v>De -12,5 a -10,5</v>
      </c>
      <c r="CF416" s="12" t="n">
        <f aca="false">IF(CD416="","",IF(CD416&lt;-27.5,1,IF(CD416&lt;-25,2,IF(CD416&lt;-22.5,3,IF(CD416&lt;-20,4,IF(CD416&lt;-17.5,5,IF(CD416&lt;-15,6,IF(CD416&lt;-12.5,7,IF(CD416&lt;-10,8,IF(CD416&lt;-7.5,9,IF(CD416&lt;-5,10,IF(CD416&lt;-2.5,11,IF(CD416&lt;0,12,IF(CD416&lt;2.5,13,IF(CD416&lt;5,14,IF(CD416&lt;7.5,15,IF(CD416&lt;10,16,IF(CD416&lt;12.5,17,IF(CD416&lt;15,18,IF(CD416&lt;17.5,19,IF(CD416&lt;20,20,IF(CD416&lt;22.5,21,IF(CD416&lt;25,22,IF(CD416&lt;27.5,23,24))))))))))))))))))))))))</f>
        <v>8</v>
      </c>
      <c r="CG416" s="9" t="n">
        <v>-2.25</v>
      </c>
      <c r="CH416" s="10" t="str">
        <f aca="false">IF(CG416="","",IF(AND(CG416&gt;=-10,CG416&lt;=-9.5),"-10 a -9,5",IF(AND(CG416&gt;-9.5,CG416&lt;=-8.5),"-9 a -8,5",IF(AND(CG416&gt;-8.5,CG416&lt;=-7.5),"-8 a -7,5",IF(AND(CG416&gt;-7.5,CG416&lt;=-6.5),"-7 a -6,5",IF(AND(CG416&gt;-6.5,CG416&lt;=-5.5),"-6 a -5,5",IF(AND(CG416&gt;-5.5,CG416&lt;=-4.5),"-5 a -4,5",IF(AND(CG416&gt;-4.5,CG416&lt;=-3.5),"-4 a -3,5",IF(AND(CG416&gt;-3.5,CG416&lt;=-2.5),"-3 a -2,5",IF(CG416=-2.25,"-2,25",IF(AND(CG416&gt;-2.5,CG416&lt;=-1.5),"-2 a -1,5",IF(AND(CG416&gt;-1.5,CG416&lt;=-0.5),"-1 a -0,5",IF(AND(CG416&gt;-0.5,CG416&lt;=0.5),"0 a 0,5",IF(AND(CG416&gt;0.5,CG416&lt;=1.5),"1 a 1,5",IF(AND(CG416&gt;1.5,CG416&lt;=2.5),"2 a 2,5",IF(AND(CG416&gt;2.5,CG416&lt;=3.5),"3 a 3,5",IF(AND(CG416&gt;3.5,CG416&lt;=4.5),"4 a 4,5",IF(AND(CG416&gt;4.5,CG416&lt;=5.5),"5 a 5,5",IF(AND(CG416&gt;5.5,CG416&lt;=6.5),"6 a 6,5",IF(AND(CG416&gt;6.5,CG416&lt;=7.5),"7 a 7,5",IF(AND(CG416&gt;7.5,CG416&lt;=8.5),"8 a 8,5",IF(AND(CG416&gt;8.5,CG416&lt;=9.5),"9 a 9,5",IF(CG416&gt;=10,"10","Fuera de rango")))))))))))))))))))))))</f>
        <v>-2,25</v>
      </c>
      <c r="CI416" s="11" t="str">
        <f aca="false">IF(CG416="","",IF(CG416=-2.25,"NORMA",IF(CG416&lt;=-9.5,1,IF(CG416&lt;=-8.5,2,IF(CG416&lt;=-7.5,3,IF(CG416&lt;=-6.5,4,IF(CG416&lt;=-5.5,5,IF(CG416&lt;=-4.5,6,IF(CG416&lt;=-3.5,7,IF(CG416&lt;=-2.5,8,IF(CG416&lt;=-1.5,9,IF(CG416&lt;=-0.5,10,IF(CG416&lt;=0.5,11,IF(CG416&lt;=1.5,12,IF(CG416&lt;=2.5,13,IF(CG416&lt;=3.5,14,IF(CG416&lt;=4.5,15,IF(CG416&lt;=5.5,16,IF(CG416&lt;=6.5,17,IF(CG416&lt;=7.5,18,IF(CG416&lt;=8.5,19,IF(CG416&lt;=9.5,20,IF(CG416=10,21,"Fuera de rango")))))))))))))))))))))))</f>
        <v>NORMA</v>
      </c>
      <c r="CJ416" s="9" t="n">
        <v>2</v>
      </c>
      <c r="CK416" s="10" t="str">
        <f aca="false">IF(CJ416="","",IF(AND(CJ416&gt;=-6,CJ416&lt;=-5.5),"-6 a -5,5",IF(AND(CJ416&gt;-5.5,CJ416&lt;=-4.5),"-5 a -4,5",IF(AND(CJ416&gt;-4.5,CJ416&lt;=-3.5),"-4 a -3,5",IF(AND(CJ416&gt;-3.5,CJ416&lt;=-2.5),"-3 a -2,5",IF(AND(CJ416&gt;-2.5,CJ416&lt;=-1.5),"-2 a -1,5",IF(AND(CJ416&gt;-1.5,CJ416&lt;=-0.5),"-1 a -0,5",IF(AND(CJ416&gt;-0.5,CJ416&lt;=0.5),"0 a 0,5",IF(AND(CJ416&gt;0.5,CJ416&lt;=1.5),"1 a 1,5",IF(AND(CJ416&gt;1.5,CJ416&lt;2.5),"2",IF(AND(CJ416&gt;=2.5,CJ416&lt;=3),"2,5 a 3",IF(AND(CJ416&gt;3,CJ416&lt;=4),"3,5 a 4",IF(AND(CJ416&gt;4,CJ416&lt;=5),"4,5 a 5",IF(AND(CJ416&gt;5,CJ416&lt;=6),"5,5 a 6",IF(AND(CJ416&gt;6,CJ416&lt;=7),"6,5 a 7",IF(AND(CJ416&gt;7,CJ416&lt;=8),"7,5 a 8",IF(AND(CJ416&gt;8,CJ416&lt;=9.5),"8,5 a 9,5",IF(CJ416=10,"10","Fuera de rango"))))))))))))))))))</f>
        <v>2</v>
      </c>
      <c r="CL416" s="11" t="str">
        <f aca="false">IF(CK416="","",IF(OR(CK416="-6 a -5,5",CK416="-6 - -5,5"),1,IF(OR(CK416="-5 a -4,5",CK416="-5 - -4,5"),2,IF(OR(CK416="-4 a -3,5",CK416="-4 - -3,5"),3,IF(OR(CK416="-3 a -2,5",CK416="-3 - -2,5"),4,IF(OR(CK416="-2 a -1,5",CK416="-2 - -1,5"),5,IF(OR(CK416="-1 a -0,5",CK416="-1 - -0,5"),6,IF(OR(CK416="0 a 0,5",CK416="0 - 0,5"),7,IF(OR(CK416="1 a 1,5",CK416="1 - 1,5"),8,IF(CK416="2","NORMA",IF(OR(CK416="2,5 a 3",CK416="2,5 - 3"),9,IF(OR(CK416="3,5 a 4",CK416="3,5 - 4"),10,IF(OR(CK416="4,5 a 5",CK416="4,5 - 5"),11,IF(OR(CK416="5,5 a 6",CK416="5,5 - 6"),12,IF(OR(CK416="6,5 a 7",CK416="6,5 - 7"),13,IF(OR(CK416="7,5 a 8",CK416="7,5 - 8"),14,IF(OR(CK416="8,5 a 9",CK416="8,5 - 9,5",CK416="9 a 9,5"),15,IF(CK416="10",15,IF(OR(CK416="0,5 a 1",CK416="0,5 - 1"),7,"Fuera de rango")))))))))))))))))))</f>
        <v>NORMA</v>
      </c>
      <c r="CN416" s="10" t="str">
        <f aca="false">IF(CM416=0,"0", " ")</f>
        <v>0</v>
      </c>
      <c r="CO416" s="10" t="str">
        <f aca="false">IF(CM416&gt;0,"EME"," ")</f>
        <v> </v>
      </c>
      <c r="CQ416" s="10" t="str">
        <f aca="false">IF(CP416&gt;0,"0", " ")</f>
        <v> </v>
      </c>
      <c r="CR416" s="10" t="str">
        <f aca="false">IF(CP416&gt;0,"EME"," ")</f>
        <v> </v>
      </c>
      <c r="CS416" s="9" t="n">
        <v>0</v>
      </c>
      <c r="CV416" s="9" t="n">
        <v>0</v>
      </c>
      <c r="CY416" s="9" t="n">
        <v>-0.25</v>
      </c>
      <c r="DB416" s="9" t="n">
        <v>-0.5</v>
      </c>
      <c r="DC416" s="11" t="str">
        <f aca="false">IF(DB416&lt;0,"2"," ")</f>
        <v>2</v>
      </c>
      <c r="DD416" s="11" t="str">
        <f aca="false">IF(DB416&lt;0,"MIO"," ")</f>
        <v>MIO</v>
      </c>
      <c r="DE416" s="9" t="n">
        <v>-3</v>
      </c>
      <c r="DF416" s="10" t="str">
        <f aca="false">IF(DE416&lt;0,"3"," ")</f>
        <v>3</v>
      </c>
      <c r="DG416" s="10" t="str">
        <f aca="false">IF(DE416&lt;0,"AST"," ")</f>
        <v>AST</v>
      </c>
      <c r="DH416" s="9" t="n">
        <v>-2.5</v>
      </c>
      <c r="DI416" s="10" t="str">
        <f aca="false">IF(DH416&lt;0,"3"," ")</f>
        <v>3</v>
      </c>
      <c r="DJ416" s="10" t="str">
        <f aca="false">IF(DH416&lt;0,"AST"," ")</f>
        <v>AST</v>
      </c>
      <c r="DK416" s="9" t="n">
        <v>0</v>
      </c>
      <c r="DL416" s="10" t="str">
        <f aca="false">IF(DK416&gt;0,"4"," ")</f>
        <v> </v>
      </c>
      <c r="DM416" s="10" t="str">
        <f aca="false">IF(DK416&gt;0,"PRE"," ")</f>
        <v> </v>
      </c>
      <c r="DN416" s="9" t="n">
        <v>0</v>
      </c>
      <c r="DO416" s="10" t="str">
        <f aca="false">IF(DN416&gt;0,"4"," ")</f>
        <v> </v>
      </c>
      <c r="DP416" s="10" t="str">
        <f aca="false">IF(DN416&gt;0,"PRE"," ")</f>
        <v> </v>
      </c>
      <c r="DS416" s="12" t="str">
        <f aca="false">CONCATENATE(CO416,CU416,DA416,DG416,DM416)</f>
        <v> AST </v>
      </c>
      <c r="DT416" s="10" t="e">
        <f aca="false" t="array" ref="DT416">_xlfn.IFS(DS416="EME    ","0", DS416=" HIP   ","1", DS416="  MIO  ","2", DS416="   AST ","3", DS416="    PRE","4", DS416="EME   PRE","5", DS416=" HIP  PRE","6", DS416=" HIP AST ","7", DS416="  MIO PRE","8", DS416="  MIOAST ","9", DS416="   ASTPRE","10",DS416=" HIP ASTPRE","11", DS416="  MIOASTPRE","12", DS416="     ","0")</f>
        <v>#N/A</v>
      </c>
      <c r="DV416" s="1" t="e">
        <f aca="false" t="array" ref="DV416">_xlfn.IFS(DU416="SI","2", DU416="NO","1")</f>
        <v>#N/A</v>
      </c>
      <c r="DX416" s="11" t="str">
        <f aca="false">IF(DW416=0,"1","2")</f>
        <v>1</v>
      </c>
      <c r="DY416" s="11" t="str">
        <f aca="false" t="array" ref="DY416">_xlfn.IFS(DW416=0,"0", DW416=0.25, "1", DW416=0.5,"2", DW416=0.75,"3", DW416=1,"4",DW416=1.25,"5", DW416=1.5,"6", DW416=1.75,"7", DW416=2,"8")</f>
        <v>0</v>
      </c>
      <c r="EA416" s="11" t="str">
        <f aca="false">IF(DZ416=0,"1","2")</f>
        <v>1</v>
      </c>
      <c r="EB416" s="11" t="str">
        <f aca="false" t="array" ref="EB416">_xlfn.IFS(DZ416=0,"0", DZ416=0.25, "1", DZ416=0.5,"2", DZ416=0.75,"3", DZ416=1,"4",DZ416=1.25,"5", DZ416=1.5,"6", DZ416=1.75,"7", DZ416=2,"8")</f>
        <v>0</v>
      </c>
      <c r="ED416" s="10" t="str">
        <f aca="false">IF(EC416=0,"1","2")</f>
        <v>1</v>
      </c>
      <c r="EE416" s="11" t="str">
        <f aca="false" t="array" ref="EE416">_xlfn.IFS(EC416=0,"0", EC416=-0.25, "1", EC416=-0.5,"2", EC416=-0.75,"3", EC416=-1,"4",EC416=-1.25,"5", EC416=-1.5,"6", EC416=-1.75,"7", EC416=-2,"8", EC416=-2.25,"9",EC416=-2.5,"10", EC416=-2.75,"11", EC416=-3,"12", EC416=-3.25,"13", EC416=-3.5,"14", EC416=-3.75,"15",EC416=-4,"16")</f>
        <v>0</v>
      </c>
      <c r="EG416" s="10" t="str">
        <f aca="false">IF(EF416=0,"1","2")</f>
        <v>1</v>
      </c>
      <c r="EH416" s="11" t="str">
        <f aca="false" t="array" ref="EH416">_xlfn.IFS(EF416=0,"0", EF416=-0.25, "1", EF416=-0.5,"2", EF416=-0.75,"3", EF416=-1,"4",EF416=-1.25,"5", EF416=-1.5,"6", EF416=-1.75,"7", EF416=-2,"8", EF416=-2.25,"9",EF416=-2.5,"10", EF416=-2.75,"11", EF416=-3,"12", EF416=-3.25,"13", EF416=-3.5,"14", EF416=-3.75,"15",EF416=-4,"16")</f>
        <v>0</v>
      </c>
      <c r="EJ416" s="11" t="str">
        <f aca="false">IF(EI416=0,"1","2")</f>
        <v>1</v>
      </c>
      <c r="EK416" s="11" t="str">
        <f aca="false" t="array" ref="EK416">_xlfn.IFS(EI416=0,"0", EI416=-0.25, "1", EI416=-0.5,"2", EI416=-0.75,"3", EI416=-1,"4",EI416=-1.25,"5", EI416=-1.5,"6", EI416=-1.75,"7", EI416=-2,"8", EI416=-2.25,"9", EI416=-2.25,"9",EI416=-2.5,"10", EI416=-2.75,"11", EI416=-3,"12", EI416=-3.25,"13", EI416=-3.5,"14", EI416=-3.75,"15",EI416=-4,"16", EI416=0.25, "17", EI416=0.5, "18")</f>
        <v>0</v>
      </c>
      <c r="EM416" s="11" t="str">
        <f aca="false">IF(EL416=0,"1","2")</f>
        <v>1</v>
      </c>
      <c r="EN416" s="11" t="str">
        <f aca="false" t="array" ref="EN416">_xlfn.IFS(EL416=0.25,"17",EL416=0.5,"18", EL416=0,"0", EL416=-0.25, "1", EL416=-0.5,"2", EL416=-0.75,"3", EL416=-1,"4",EL416=-1.25,"5", EL416=-1.5,"6", EL416=-1.75,"7", EL416=-2,"8",EL416= -2.25,"9",EL416=-2.5,"10",EL416= -2.75,"11",EL416= -3,"12",EL416= -3.25,"13",EL416= -3.5,"14",EL416= -3.75,"15",EL416=-4,"16")</f>
        <v>0</v>
      </c>
      <c r="EP416" s="11" t="str">
        <f aca="false">IF(EO416=0,"1","2")</f>
        <v>1</v>
      </c>
      <c r="EQ416" s="11" t="str">
        <f aca="false" t="array" ref="EQ416">_xlfn.IFS(EO416=0,"0", EO416=0.25, "1", EO416=0.5,"2", EO416=0.75,"3", EO416=1,"4",EO416=1.25,"5", EO416=1.5,"6", EO416=1.75,"7", EO416=2,"8", EO416=2.25,"9", EO416=2.25,"9",EO416=2.5,"10", EO416=2.75,"11", EO416=3,"12", EO416=3.25,"13", EO416=3.5,"14", EO416=3.75,"15",EO416=4,"16", EO416=-0.25, "17", bq=-0.5, "18")</f>
        <v>0</v>
      </c>
      <c r="ES416" s="11" t="str">
        <f aca="false">IF(ER416=0,"1","2")</f>
        <v>1</v>
      </c>
      <c r="ET416" s="11" t="str">
        <f aca="false" t="array" ref="ET416">_xlfn.IFS(ER416=0,"0", ER416=0.25, "1", ER416=0.5,"2", ER416=0.75,"3", ER416=1,"4",ER416=1.25,"5", ER416=1.5,"6", ER416=1.75,"7", ER416=2,"8", ER416=2.25,"9", ER416=2.25,"9",ER416=2.5,"10", ER416=2.75,"11", ER416=3,"12", ER416=3.25,"13", ER416=3.5,"14", ER416=3.75,"15",ER416=4,"16", ER416=-0.25, "17", bq=-0.5, "18")</f>
        <v>0</v>
      </c>
      <c r="EV416" s="14" t="e">
        <f aca="false">VLOOKUP(EU416,LEYENDA!$G$2:$H$8,2,TRUE())</f>
        <v>#N/A</v>
      </c>
      <c r="EW416" s="14" t="e">
        <f aca="false" t="array" ref="EW416">_xlfn.IFS(EV416="0-5","1", EV416="6-12","2", EV416="13-18","3", EV416="19-24","4", EV416="25-36","5", EV416="37-48","6", EV416="49-60","7")</f>
        <v>#N/A</v>
      </c>
    </row>
    <row r="417" customFormat="false" ht="13.5" hidden="false" customHeight="false" outlineLevel="0" collapsed="false">
      <c r="A417" s="1" t="n">
        <v>134</v>
      </c>
      <c r="B417" s="2" t="n">
        <v>4</v>
      </c>
      <c r="C417" s="33" t="n">
        <v>45744</v>
      </c>
      <c r="E417" s="5" t="str">
        <f aca="false">VLOOKUP(A417,'286'!$A$3:$J$6279,10,FALSE())</f>
        <v>FERNÁNDEZ SAMPEDRO, ESTHER</v>
      </c>
      <c r="F417" s="4" t="str">
        <f aca="false">VLOOKUP(A417,'286'!$A$3:$I$1768,3,FALSE())</f>
        <v>FERSAMES</v>
      </c>
      <c r="G417" s="6" t="n">
        <f aca="false">VLOOKUP(A417,'286'!$A$3:$I$1768,4,FALSE())</f>
        <v>29877</v>
      </c>
      <c r="H417" s="7" t="n">
        <f aca="false">YEAR(C417)-YEAR(G417)</f>
        <v>44</v>
      </c>
      <c r="I417" s="1" t="str">
        <f aca="false">VLOOKUP(H417,LEYENDA!$C$2:$D$6,2,TRUE())</f>
        <v>41-60</v>
      </c>
      <c r="J417" s="5" t="str">
        <f aca="false">VLOOKUP(A417,'286'!$A$3:$I$1768,7,FALSE())</f>
        <v>M</v>
      </c>
      <c r="K417" s="8" t="n">
        <f aca="false">VLOOKUP(A417,'286'!$A$3:$I$1768,2,FALSE())</f>
        <v>0</v>
      </c>
      <c r="L417" s="4" t="str">
        <f aca="false">VLOOKUP(A417,'286'!$A$3:$I$1768,8,FALSE())</f>
        <v>D</v>
      </c>
      <c r="M417" s="4" t="str">
        <f aca="false">VLOOKUP(A417,'286'!$A$3:$I$1768,9,FALSE())</f>
        <v>D</v>
      </c>
      <c r="N417" s="8" t="str">
        <f aca="false">IF(R417=O417, "MISMA","CONTRARIA")</f>
        <v>MISMA</v>
      </c>
      <c r="O417" s="8" t="str">
        <f aca="false" t="array" ref="O417">_xlfn.IFS(L417="D","1", L417="I","2")</f>
        <v>1</v>
      </c>
      <c r="P417" s="8" t="e">
        <f aca="false" t="array" ref="P417">_xlfn.IFS(K417="OD","1", K417="OI","2")</f>
        <v>#N/A</v>
      </c>
      <c r="Q417" s="1" t="str">
        <f aca="false" t="array" ref="Q417">_xlfn.IFS(J417="M","1", J417="H","2")</f>
        <v>1</v>
      </c>
      <c r="R417" s="8" t="str">
        <f aca="false" t="array" ref="R417">_xlfn.IFS(M417="D","1", M417="I","2")</f>
        <v>1</v>
      </c>
      <c r="S417" s="1" t="str">
        <f aca="false" t="array" ref="S417">_xlfn.IFS(N417="CONTRARIA", "1",N417= "MISMA","2")</f>
        <v>2</v>
      </c>
      <c r="T417" s="1" t="str">
        <f aca="false" t="array" ref="T417">_xlfn.IFS(I417="0-12","1", I417="13-24","2", I417="25-40","3", I417="41-60","4", I417="61-100","5")</f>
        <v>4</v>
      </c>
      <c r="U417" s="9" t="n">
        <v>-2.5</v>
      </c>
      <c r="V417" s="10" t="str">
        <f aca="false">IF(U417="","",IF(AND(U417&gt;=-9,U417&lt;=-6.5),"-9 a -6,5",IF(AND(U417&gt;=-6,U417&lt;=-3.5),"-6 a -3,5",IF(AND(U417&gt;=-3,U417&lt;=-1),"-3 a -1",IF(U417=-0.5,"-0,5",IF(AND(U417&gt;=0,U417&lt;=2.5),"0 a 2,5",IF(AND(U417&gt;=3,U417&lt;=5.5),"3 a 5,5",IF(AND(U417&gt;=6,U417&lt;=8.5),"6 a 8,5",IF(AND(U417&gt;=9,U417&lt;=20),"9 a 20","Fuera de rango")))))))))</f>
        <v>-3 a -1</v>
      </c>
      <c r="W417" s="11" t="n">
        <f aca="false">IF(V417="","",IF(V417="-9 a -6,5",2,IF(V417="-6 a -3,5",3,IF(V417="-3 a -1",4,IF(V417="-0,5","NORMA",IF(V417="0 a 2,5",5,IF(V417="3 a 5,5",6,IF(V417="6 a 8,5",7,IF(V417="9 a 20",8,"Fuera de rango")))))))))</f>
        <v>4</v>
      </c>
      <c r="X417" s="9" t="n">
        <v>0</v>
      </c>
      <c r="Y417" s="11" t="str">
        <f aca="false">IF(X417="","",IF(AND(X417&gt;=0,X417&lt;=4),"0 a 4",IF(AND(X417&gt;=4.5,X417&lt;=8.5),"4,5 a 8,5",IF(X417=9,"9",IF(AND(X417&gt;=9.5,X417&lt;=13),"9,5 a 13",IF(AND(X417&gt;=13.5,X417&lt;=20),"13,5 a 20",IF(AND(X417&gt;=20.5,X417&lt;=35),"20,5 a 35","Fuera de rango")))))))</f>
        <v>0 a 4</v>
      </c>
      <c r="Z417" s="11" t="n">
        <f aca="false">IF(Y417="","",IF(Y417="0 a 4",1,IF(Y417="4,5 a 8,5",2,IF(Y417="9","NORMA",IF(Y417="9,5 a 13",3,IF(Y417="13,5 a 20",4,IF(Y417="20,5 a 35",5,"Fuera de rango")))))))</f>
        <v>1</v>
      </c>
      <c r="AA417" s="9" t="n">
        <v>21</v>
      </c>
      <c r="AB417" s="10" t="str">
        <f aca="false">IF(AA417="","",IF(AND(AA417&gt;=0,AA417&lt;=9),"0 a 9",IF(AND(AA417&gt;=9.5,AA417&lt;=18.5),"9,5 a 18,5",IF(AA417=19,"19",IF(AND(AA417&gt;=19.5,AA417&lt;=28),"19,5 a 28",IF(AND(AA417&gt;=28.5,AA417&lt;=40),"28,5 a 40","Fuera de rango"))))))</f>
        <v>19,5 a 28</v>
      </c>
      <c r="AC417" s="11" t="n">
        <f aca="false" t="array" ref="AC417">_xlfn.IFS(AB417="","",AB417="0 a 9",1,AB417="9,5 a 18,5",2,AB417="19","NORMA",AB417="19,5 a 28",3,AB417="28,5 a 40",4,TRUE(),"Fuera de rango")</f>
        <v>3</v>
      </c>
      <c r="AD417" s="9" t="n">
        <v>12</v>
      </c>
      <c r="AE417" s="10" t="str">
        <f aca="false">IF(AD417="","",IF(AND(AD417&gt;=-10,AD417&lt;=0),"De -10 a 0",IF(AND(AD417&gt;=0.5,AD417&lt;=9.5),"0,5 a 9,5",IF(AD417=10,"10",IF(AND(AD417&gt;=10.5,AD417&lt;=20),"10,5 a 20",IF(AND(AD417&gt;=20.5,AD417&lt;=40),"20,5 a 40","Fuera de rango"))))))</f>
        <v>10,5 a 20</v>
      </c>
      <c r="AF417" s="12" t="n">
        <f aca="false">IF(AD417="","",IF(AND(AD417&gt;=-10,AD417&lt;=0),1,IF(AND(AD417&gt;=0.5,AD417&lt;=9.5),2,IF(AD417=10,"NORMA",IF(AND(AD417&gt;=10.5,AD417&lt;=20),3,IF(AND(AD417&gt;=20.5,AD417&lt;=40),4,""))))))</f>
        <v>3</v>
      </c>
      <c r="AG417" s="9" t="n">
        <v>9</v>
      </c>
      <c r="AH417" s="10" t="str">
        <f aca="false">IF(AG417="","",IF(AND(AG417&gt;=0,AG417&lt;=4),"0 a 4",IF(AND(AG417&gt;=4.5,AG417&lt;=8.5),"4,5 a 8,5",IF(AG417=9,"9",IF(AND(AG417&gt;=9.5,AG417&lt;=13),"9,5 a 13",IF(AND(AG417&gt;=13.5,AG417&lt;=25),"13,5 a 25","Fuera de rango"))))))</f>
        <v>9</v>
      </c>
      <c r="AI417" s="10" t="str">
        <f aca="false">IF(AH417="","",IF(AH417="0 a 4",1,IF(AH417="4,5 a 8,5",2,IF(AH417="9","NORMA",IF(AH417="9,5 a 13",3,IF(AH417="13,5 a 25",4,""))))))</f>
        <v>NORMA</v>
      </c>
      <c r="AJ417" s="9" t="n">
        <v>5</v>
      </c>
      <c r="AK417" s="10" t="str">
        <f aca="false">IF(AJ417="","",IF(AND(AJ417&gt;=-15,AJ417&lt;=-10.5),"-15 a -10,5",IF(AND(AJ417&gt;=-10,AJ417&lt;=-4),"-10 a -4",IF(AND(AJ417&gt;=-4.5,AJ417&lt;=0),"-4,5 a 0",IF(AND(AJ417&gt;=0.5,AJ417&lt;=4.5),"0,5 a 4,5",IF(AJ417=5,"5",IF(AND(AJ417&gt;=5.5,AJ417&lt;=10),"5,5 a 10",IF(AND(AJ417&gt;=10.5,AJ417&lt;=20),"10,5 a 20","Fuera de rango"))))))))</f>
        <v>5</v>
      </c>
      <c r="AL417" s="11" t="str">
        <f aca="false">IF(AK417="","",IF(AK417="-15 a -10,5",1,IF(AK417="-10 a -4",2,IF(AK417="-4,5 a 0",3,IF(AK417="0,5 a 4,5",4,IF(AK417="5","NORMA",IF(AK417="5,5 a 10",5,IF(AK417="10,5 a 20",6,"Error"))))))))</f>
        <v>NORMA</v>
      </c>
      <c r="AM417" s="9" t="n">
        <v>0</v>
      </c>
      <c r="AN417" s="10" t="str">
        <f aca="false">IF(AM417="","",IF(AND(AM417&gt;=-7.5,AM417&lt;=-5.5),"-7,5 a -5,5",IF(AND(AM417&gt;=-5,AM417&lt;=-3),"-5 a -3",IF(AND(AM417&gt;=-2.5,AM417&lt;=-0.5),"-2,5 a -0,5",IF(AM417=0,"0,00",IF(AND(AM417&gt;=0.5,AM417&lt;=2.5),"0,5 a 2,5",IF(AND(AM417&gt;=3,AM417&lt;=5),"3 a 5",IF(AND(AM417&gt;=5.5,AM417&lt;=7.5),"5,5 a 7,5",IF(AND(AM417&gt;=8,AM417&lt;=10),"8 a 10","Fuera de rango")))))))))</f>
        <v>0,00</v>
      </c>
      <c r="AO417" s="11" t="str">
        <f aca="false">IF(AN417="","",IF(AN417="-7,5 a -5,5",1,IF(AN417="-5 a -3",2,IF(AN417="-2,5 a -0,5",3,IF(AN417="0,00","NORMA",IF(AN417="0,5 a 2,5",4,IF(AN417="3 a 5",5,IF(AN417="5,5 a 7,5",6,IF(AN417="8 a 10",7,"Error")))))))))</f>
        <v>NORMA</v>
      </c>
      <c r="AP417" s="9" t="n">
        <v>-6</v>
      </c>
      <c r="AQ417" s="10" t="str">
        <f aca="false">IF(AP417="","",IF(AND(AP417&gt;=-20,AP417&lt;=-9.5),"-20 a -9,5",IF(AND(AP417&gt;=-9,AP417&lt;=-6.5),"-9 a -6,5",IF(AP417=-6,"-6",IF(AND(AP417&gt;=-5.5,AP417&lt;=-3),"-5,5 a -3",IF(AND(AP417&gt;=-2.5,AP417&lt;=0),"-2,5 a 0",IF(AND(AP417&gt;=0.5,AP417&lt;=3),"0,5 a 3",IF(AND(AP417&gt;=3.5,AP417&lt;=6),"3,5 a 6",IF(AND(AP417&gt;=6.5,AP417&lt;=9),"6,5 a 9",IF(AND(AP417&gt;=9.5,AP417&lt;=20),"9,5 a 20","Fuera de rango"))))))))))</f>
        <v>-6</v>
      </c>
      <c r="AR417" s="11" t="str">
        <f aca="false">IF(AQ417="","",IF(AQ417="-20 a -9,5",1,IF(AQ417="-9 a -6,5",2,IF(AQ417="-6","NORMA",IF(AQ417="-5,5 a -3",3,IF(AQ417="-2,5 a 0",4,IF(AQ417="0,5 a 3",5,IF(AQ417="3,5 a 6",6,IF(AQ417="6,5 a 9",7,IF(AQ417="9,5 a 20",8,""))))))))))</f>
        <v>NORMA</v>
      </c>
      <c r="AS417" s="9" t="n">
        <v>-1</v>
      </c>
      <c r="AT417" s="10" t="str">
        <f aca="false">IF(AS417="","",IF(AND(AS417&gt;=-16,AS417&lt;=-14),"-16 a -14",IF(AND(AS417&gt;=-13.5,AS417&lt;=-11.5),"-13,5 a -11,5",IF(AND(AS417&gt;=-11,AS417&lt;=-9),"-11 a -9",IF(AND(AS417&gt;=-8.5,AS417&lt;=-6.5),"-8,5 a -6,5",IF(AND(AS417&gt;=-6,AS417&lt;=-4),"-6 a -4",IF(AND(AS417&gt;=-3.5,AS417&lt;=-1.5),"-3,5 a -1,5",IF(AND(AS417&gt;=-1,AS417&lt;=1),"-1 a 1",IF(AND(AS417&gt;=1.5,AS417&lt;=3.5),"1,5 a 3,5",IF(AND(AS417&gt;=4,AS417&lt;=6),"4 a 6",IF(AND(AS417&gt;=6.5,AS417&lt;=8.5),"6,5 a 8,5",IF(AND(AS417&gt;=9,AS417&lt;=11),"9 a 11",IF(AND(AS417&gt;=11.5,AS417&lt;=13.5),"11,5 a 13,5",IF(AND(AS417&gt;=14,AS417&lt;=16),"14 a 16",IF(AND(AS417&gt;=16.5,AS417&lt;=18.5),"16,5 a 18,5",IF(AND(AS417&gt;=19,AS417&lt;=21),"19 a 21","Fuera de rango"))))))))))))))))</f>
        <v>-1 a 1</v>
      </c>
      <c r="AU417" s="11" t="n">
        <f aca="false" t="array" ref="AU417">IF(AT417="","",_xlfn.IFS(AT417="-16 a -14",1,AT417="-13,5 a -11,5",2,AT417="-11 a -9",3,AT417="-8,5 a -6,5",4,AT417="-6 a -4",5,AT417="-3,5 a -1,5",6,AT417="-1 a 1",7,AT417="1,5 a 3,5",8,AT417="4 a 6","NORMA",AT417="6,5 a 8,5",9,AT417="9 a 11",10,AT417="11,5 a 13,5",11,AT417="14 a 16",12,AT417="16,5 a 18,5",13,AT417="19 a 21",14,TRUE(),""))</f>
        <v>7</v>
      </c>
      <c r="AV417" s="9" t="n">
        <v>0.75</v>
      </c>
      <c r="AW417" s="10" t="str">
        <f aca="false">IF(AV417="","",IF(AND(AV417&gt;=-1,AV417&lt;=-0.5),"-1 a -0,5",IF(AND(AV417&gt;-0.5,AV417&lt;=0),"De -0,5 a 0",IF(AND(AV417&gt;=0.25,AV417&lt;=0.75),"0,25 a 0,75",IF(AND(AV417&gt;=1,AV417&lt;=1.5),"1 a 1,5",IF(AND(AV417&gt;=1.75,AV417&lt;=2.25),"1,75 a 2,25",IF(AND(AV417&gt;=2.5,AV417&lt;=3),"2,5 a 3",IF(AND(AV417&gt;=3.25,AV417&lt;=3.75),"3,25 a 3,75","Fuera de rango"))))))))</f>
        <v>0,25 a 0,75</v>
      </c>
      <c r="AX417" s="10" t="str">
        <f aca="false">IF(AW417="","",IF(OR(AW417="-1 a -0,5",AW417="-1 a -0.5"),1,IF(OR(AW417="De -0,5 a 0",AW417="-0,5 a 0",AW417="De -0.5 a 0"),2,IF(OR(AW417="0,25 a 0,75",AW417="0.25 a 0.75"),"NORMA",IF(OR(AW417="1 a 1,5",AW417="1 a 1.5"),3,IF(OR(AW417="1,75 a 2,25",AW417="1.75 a 2.25"),4,IF(OR(AW417="2,5 a 3",AW417="2.5 a 3"),5,IF(OR(AW417="3,25 a 3,75",AW417="3.25 a 3.75"),6,""))))))))</f>
        <v>NORMA</v>
      </c>
      <c r="AY417" s="9" t="n">
        <v>-7</v>
      </c>
      <c r="AZ417" s="10" t="str">
        <f aca="false">IF(AY417="","",IF(AND(AY417&gt;=-20,AY417&lt;=-9.5),"-20 a -9,5",IF(AND(AY417&gt;=-9,AY417&lt;=-6.5),"-9 a -6,5",IF(AY417=-6,"-6",IF(AND(AY417&gt;=-5.5,AY417&lt;=-3),"-5,5 a -3",IF(AND(AY417&gt;=-2.5,AY417&lt;=0),"-2,5 a 0",IF(AND(AY417&gt;=0.5,AY417&lt;=3),"0,5 a 3",IF(AND(AY417&gt;=3.5,AY417&lt;=6),"3,5 a 6","Fuera de rango"))))))))</f>
        <v>-9 a -6,5</v>
      </c>
      <c r="BA417" s="11" t="n">
        <f aca="false">IF(AZ417="","",IF(AZ417="-20 a -9,5",1,IF(AZ417="-9 a -6,5",2,IF(AZ417="-6","NORMA",IF(AZ417="-5,5 a -3",3,IF(AZ417="-2,5 a 0",4,IF(AZ417="0,5 a 3",5,IF(AZ417="3,5 a 6",6,""))))))))</f>
        <v>2</v>
      </c>
      <c r="BB417" s="9" t="n">
        <v>0</v>
      </c>
      <c r="BC417" s="10" t="str">
        <f aca="false" t="array" ref="BC417">IF(BB417="","",_xlfn.IFS(AND(BB417&gt;=0,BB417&lt;=2),"0 a 2",AND(BB417&gt;=2.5,BB417&lt;=4.5),"2,5 a 4,5",AND(BB417&gt;=5,BB417&lt;=7),"5 a 7",AND(BB417&gt;=7.5,BB417&lt;=9.5),"7,5 a 9,5",AND(BB417&gt;=10,BB417&lt;=12),"10 a 12",AND(BB417&gt;=12.5,BB417&lt;=14.5),"12,5 a 14,5",BB417=15,"15",AND(BB417&gt;=15.5,BB417&lt;=17.5),"15,5 a 17,5",AND(BB417&gt;=18,BB417&lt;=20),"18 a 20",AND(BB417&gt;=20.5,BB417&lt;=22.5),"20,5 a 22,5",AND(BB417&gt;=23,BB417&lt;=25),"23 a 25",TRUE(),"Fuera de rango"))</f>
        <v>0 a 2</v>
      </c>
      <c r="BD417" s="11" t="n">
        <f aca="false" t="array" ref="BD417">IF(BC417="","",_xlfn.IFS(BC417="0 a 2",1,BC417="2,5 a 4,5",2,BC417="5 a 7",3,BC417="7,5 a 9,5",4,BC417="10 a 12",5,BC417="12,5 a 14,5",6,BC417="15","NORMA",BC417="15,5 a 17,5",7,BC417="18 a 20",8,BC417="20,5 a 22,5",9,BC417="23 a 25",10,TRUE(),"Fuera de rango"))</f>
        <v>1</v>
      </c>
      <c r="BE417" s="9" t="n">
        <v>14</v>
      </c>
      <c r="BF417" s="10" t="str">
        <f aca="false">IF(BE417="","",IF(AND(BE417&gt;=-20,BE417&lt;=-10),"-20 a -10",IF(AND(BE417&gt;=-9.5,BE417&lt;=0.5),"-9,5 a 0,5",IF(AND(BE417&gt;=1,BE417&lt;=11),"1 a 11",IF(AND(BE417&gt;=11.5,BE417&lt;=20.5),"11,5 a 20,5",IF(BE417=21,"21",IF(AND(BE417&gt;=21.5,BE417&lt;=31.5),"21,5 a 31,5",IF(AND(BE417&gt;=32,BE417&lt;=42),"32 a 42","Fuera de rango"))))))))</f>
        <v>11,5 a 20,5</v>
      </c>
      <c r="BG417" s="11" t="n">
        <f aca="false">IF(BF417="","",IF(BF417="-20 a -10",1,IF(BF417="-9,5 a 0,5",2,IF(BF417="1 a 11",3,IF(BF417="11,5 a 20,5",4,IF(BF417="21","NORMA",IF(BF417="21,5 a 31,5",5,IF(BF417="32 a 42",6,""))))))))</f>
        <v>4</v>
      </c>
      <c r="BH417" s="9" t="n">
        <v>3</v>
      </c>
      <c r="BI417" s="10" t="str">
        <f aca="false">IF(BH417="","",IF(AND(BH417&gt;=-20,BH417&lt;=-15),"-20 a -15",IF(AND(BH417&gt;=-14.5,BH417&lt;=-9.5),"-14,5 a -9,5",IF(AND(BH417&gt;=-9,BH417&lt;=-4),"-9 a -4",IF(AND(BH417&gt;=-3.5,BH417&lt;=2.5),"-3,5 a 2,5",IF(AND(BH417&gt;=3,BH417&lt;=8),"3 a 8",IF(AND(BH417&gt;=8.5,BH417&lt;=14.5),"8,5 a 14,5",IF(BH417=15,"15",IF(AND(BH417&gt;=15.5,BH417&lt;=20.5),"15,5 a 20,5",IF(AND(BH417&gt;=21,BH417&lt;=26),"21 a 26","Fuera de rango"))))))))))</f>
        <v>3 a 8</v>
      </c>
      <c r="BJ417" s="11" t="n">
        <f aca="false">IF(BI417="","",IF(BI417="-20 a -15",1,IF(BI417="-14,5 a -9,5",2,IF(BI417="-9 a -4",3,IF(BI417="-3,5 a 2,5",4,IF(BI417="3 a 8",5,IF(BI417="8,5 a 14,5",6,IF(BI417="15","NORMA",IF(BI417="15,5 a 20,5",7,IF(BI417="21 a 26",8,IF(BI417="26,5 a 31,5",9,"")))))))))))</f>
        <v>5</v>
      </c>
      <c r="BK417" s="9" t="n">
        <v>0</v>
      </c>
      <c r="BL417" s="10" t="str">
        <f aca="false">IF(BK417="","",IF(AND(BK417&gt;=0,BK417&lt;=2),"0 - 2",IF(AND(BK417&gt;=2.5,BK417&lt;=4.5),"2,5 - 4,5",IF(AND(BK417&gt;=5,BK417&lt;=7),"5 - 7",IF(AND(BK417&gt;=7.5,BK417&lt;=9.5),"7,5 - 9,5",IF(AND(BK417&gt;=10,BK417&lt;=12),"10 - 12",IF(AND(BK417&gt;=12.5,BK417&lt;=13.5),"12,5 - 13,5",IF(BK417=14,"14",IF(AND(BK417&gt;=14.5,BK417&lt;=16.5),"14,5 - 16,5",IF(AND(BK417&gt;=17,BK417&lt;=19),"17 - 19",IF(AND(BK417&gt;=19.5,BK417&lt;=21.5),"19,5 - 21,5",IF(AND(BK417&gt;=22,BK417&lt;=24),"22 - 24",IF(AND(BK417&gt;=24.5,BK417&lt;=26.5),"24,5 - 26,5",IF(AND(BK417&gt;=27,BK417&lt;=29),"27 - 29",IF(AND(BK417&gt;=29.5,BK417&lt;=30),"29,5 - 30","Fuera de rango")))))))))))))))</f>
        <v>0 - 2</v>
      </c>
      <c r="BM417" s="11" t="n">
        <f aca="false">IF(BL417="","",IF(BL417="0 - 2",1,IF(BL417="2,5 - 4,5",2,IF(BL417="5 - 7",3,IF(BL417="7,5 - 9,5",4,IF(BL417="10 - 12",5,IF(BL417="12,5 - 13,5",6,IF(BL417="14","NORMA",IF(BL417="14,5 - 16,5",7,IF(BL417="17 - 19",8,IF(BL417="19,5 - 21,5",9,IF(BL417="22 - 24",10,IF(BL417="24,5 - 26,5",11,IF(BL417="27 - 29",12,IF(BL417="29,5 - 30",13,"")))))))))))))))</f>
        <v>1</v>
      </c>
      <c r="BN417" s="9" t="n">
        <v>19</v>
      </c>
      <c r="BO417" s="11" t="str">
        <f aca="false">IF(BN417="","",IF(AND(BN417&gt;=-20,BN417&lt;=-10),"-20 a -10",IF(AND(BN417&gt;=-9.5,BN417&lt;=0.5),"-9,5 a 0,5",IF(AND(BN417&gt;=1,BN417&lt;=11),"1 a 11",IF(AND(BN417&gt;=11.5,BN417&lt;=21.5),"11,5 a 21,5",IF(BN417=22,"22",IF(AND(BN417&gt;=22.5,BN417&lt;=32.5),"22,5 a 32,5",IF(AND(BN417&gt;=33,BN417&lt;=43),"33 a 43","Fuera de rango"))))))))</f>
        <v>11,5 a 21,5</v>
      </c>
      <c r="BP417" s="11" t="n">
        <f aca="false">IF(BO417="","",IF(BO417="-20 a -10",1,IF(BO417="-9,5 a 0,5",2,IF(BO417="1 a 11",3,IF(BO417="11,5 a 21,5",4,IF(BO417="22","NORMA",IF(BO417="22,5 a 32,5",5,IF(BO417="33 a 43",6,""))))))))</f>
        <v>4</v>
      </c>
      <c r="BQ417" s="9" t="n">
        <v>11</v>
      </c>
      <c r="BR417" s="10" t="str">
        <f aca="false">IF(BQ417="","",IF(AND(BQ417&gt;=-20,BQ417&lt;=-15),"-20 a -15",IF(AND(BQ417&gt;=-14.5,BQ417&lt;=-9.5),"-14,5 a -9,5",IF(AND(BQ417&gt;=-9,BQ417&lt;=-4),"-9 a -4",IF(AND(BQ417&gt;=-3.5,BQ417&lt;=2.5),"-3,5 a 2,5",IF(AND(BQ417&gt;=3,BQ417&lt;=8),"3 a 8",IF(AND(BQ417&gt;=8.5,BQ417&lt;=13.5),"8,5 a 13,5",IF(AND(BQ417&gt;=14,BQ417&lt;=17.5),"14 a 17,5",IF(BQ417=18,"18",IF(AND(BQ417&gt;=18.5,BQ417&lt;=23.5),"18,5 a 23,5",IF(AND(BQ417&gt;=24,BQ417&lt;=29),"24 a 29",IF(AND(BQ417&gt;=29.5,BQ417&lt;=34.5),"29,5 a 34,5",IF(AND(BQ417&gt;=35,BQ417&lt;=40),"35 a 40","Fuera de rango")))))))))))))</f>
        <v>8,5 a 13,5</v>
      </c>
      <c r="BS417" s="11" t="n">
        <f aca="false">IF(BR417="","",IF(BR417="-20 a -15",1,IF(BR417="-14,5 a -9,5",2,IF(BR417="-9 a -4",3,IF(BR417="-3,5 a 2,5",4,IF(BR417="3 a 8",5,IF(BR417="8,5 a 13,5",6,IF(BR417="14 a 17,5",7,IF(BR417="18","NORMA",IF(BR417="18,5 a 23,5",8,IF(BR417="24 a 29",9,IF(BR417="29,5 a 34,5",10,IF(BR417="35 a 40",11,"")))))))))))))</f>
        <v>6</v>
      </c>
      <c r="BT417" s="9" t="n">
        <v>0</v>
      </c>
      <c r="BU417" s="10" t="str">
        <f aca="false">IF(BT417="","",IF(AND(BT417&gt;=-20,BT417&lt;=-18),"-20 a -18",IF(AND(BT417&gt;=-17.5,BT417&lt;=-15.5),"-17,5 a -15,5",IF(AND(BT417&gt;=-15,BT417&lt;=-13),"-15 a -13",IF(AND(BT417&gt;=-12.5,BT417&lt;=-10.5),"-12,5 a -10,5",IF(AND(BT417&gt;=-10,BT417&lt;=-8),"-10 a -8",IF(AND(BT417&gt;=-7.5,BT417&lt;=-5.5),"-7,5 a -5,5",IF(AND(BT417&gt;=-5,BT417&lt;=-3),"-5 a -3",IF(AND(BT417&gt;=-2.5,BT417&lt;=-0.5),"-2,5 a -0,5",IF(BT417=0,"0",IF(AND(BT417&gt;=0.5,BT417&lt;=2.5),"0,5 a 2,5",IF(AND(BT417&gt;=3,BT417&lt;=5),"3 a 5",IF(AND(BT417&gt;=5.5,BT417&lt;=7.5),"5,5 a 7,5",IF(AND(BT417&gt;=8,BT417&lt;=10),"8 a 10",IF(AND(BT417&gt;=10.5,BT417&lt;=12.5),"10,5 a 12,5",IF(AND(BT417&gt;=13,BT417&lt;=15),"13 a 15",IF(AND(BT417&gt;=15.5,BT417&lt;=17.5),"15,5 a 17,5",IF(AND(BT417&gt;=18,BT417&lt;=20),"18 a 20","Fuera de rango"))))))))))))))))))</f>
        <v>0</v>
      </c>
      <c r="BV417" s="11" t="str">
        <f aca="false">IF(BT417="","",IF(BT417=0,"NORMA",IF(AND(BT417&gt;=-20,BT417&lt;=-18),2,IF(AND(BT417&gt;=-17.5,BT417&lt;=-15.5),2,IF(AND(BT417&gt;=-15,BT417&lt;=-13),3,IF(AND(BT417&gt;=-12.5,BT417&lt;=-10.5),4,IF(AND(BT417&gt;=-10,BT417&lt;=-8),5,IF(AND(BT417&gt;=-7.5,BT417&lt;=-5.5),6,IF(AND(BT417&gt;=-5,BT417&lt;=-3),7,IF(AND(BT417&gt;=-2.5,BT417&lt;=-0.5),8,IF(AND(BT417&gt;=0.5,BT417&lt;=2.5),9,IF(AND(BT417&gt;=3,BT417&lt;=5),10,IF(AND(BT417&gt;=5.5,BT417&lt;=7.5),11,IF(AND(BT417&gt;=8,BT417&lt;=10),12,IF(AND(BT417&gt;=10.5,BT417&lt;=12.5),13,IF(AND(BT417&gt;=13,BT417&lt;=15),14,IF(AND(BT417&gt;=15.5,BT417&lt;=17.5),15,IF(AND(BT417&gt;=18,BT417&lt;=20),16,"Fuera de rango"))))))))))))))))))</f>
        <v>NORMA</v>
      </c>
      <c r="BW417" s="9" t="n">
        <v>-4.75</v>
      </c>
      <c r="BX417" s="10" t="n">
        <f aca="false">18.5- (0.3*H417)</f>
        <v>5.3</v>
      </c>
      <c r="BY417" s="10" t="n">
        <f aca="false">(BW417)-(BX417)</f>
        <v>-10.05</v>
      </c>
      <c r="BZ417" s="10" t="str">
        <f aca="false">IF(BY417="","",IF(BY417&lt;-27.5,"De -30 a -28",IF(BY417&lt;-25,"De -27,5 a -25,5",IF(BY417&lt;-22.5,"De -25 a -23",IF(BY417&lt;-20,"De -22,5 a -20,5",IF(BY417&lt;-17.5,"De -20 a -18",IF(BY417&lt;-15,"De -17,5 a -15,5",IF(BY417&lt;-12.5,"De -15 a -13",IF(BY417&lt;-10,"De -12,5 a -10,5",IF(BY417&lt;-7.5,"De -10 a -8",IF(BY417&lt;-5,"De -7,5 a -5,5",IF(BY417&lt;-2.5,"De -5 a -3",IF(BY417&lt;0,"De -2,5 a -0,5",IF(BY417&lt;2.5,"De 0 a 2",IF(BY417&lt;5,"De 2,5 a 4,5",IF(BY417&lt;7.5,"De 5 a 7",IF(BY417&lt;10,"De 7,5 a 9,5",IF(BY417&lt;12.5,"De 10 a 12",IF(BY417&lt;15,"De 12,5 a 14,5",IF(BY417&lt;17.5,"De 15 a 17",IF(BY417&lt;20,"De 17,5 a 19,5",IF(BY417&lt;22.5,"De 20 a 22",IF(BY417&lt;25,"De 22,5 a 24,5",IF(BY417&lt;27.5,"De 25 a 27","De 27,5 a 30"))))))))))))))))))))))))</f>
        <v>De -12,5 a -10,5</v>
      </c>
      <c r="CA417" s="12" t="n">
        <f aca="false">IF(BY417="","",IF(BY417&lt;=-28,1,IF(BY417&lt;=-25.5,2,IF(BY417&lt;=-23,3,IF(BY417&lt;=-20.5,4,IF(BY417&lt;=-18,5,IF(BY417&lt;=-15.5,6,IF(BY417&lt;=-13,7,IF(BY417&lt;=-10.5,8,IF(BY417&lt;=-8,9,IF(BY417&lt;=-5.5,10,IF(BY417&lt;=-3,11,IF(BY417&lt;=-0.5,12,IF(BY417&lt;=2,13,IF(BY417&lt;=4.5,14,IF(BY417&lt;=7,15,IF(BY417&lt;=9.5,16,IF(BY417&lt;=12,17,IF(BY417&lt;=14.5,18,IF(BY417&lt;=17,19,IF(BY417&lt;=19.5,20,IF(BY417&lt;=22,21,IF(BY417&lt;=24.5,22,IF(BY417&lt;=27,23,IF(BY417&lt;=30,24,"Fuera de rango")))))))))))))))))))))))))</f>
        <v>9</v>
      </c>
      <c r="CB417" s="9" t="n">
        <v>-5.5</v>
      </c>
      <c r="CC417" s="10" t="n">
        <f aca="false">18.5- (0.3*H417)</f>
        <v>5.3</v>
      </c>
      <c r="CD417" s="10" t="n">
        <f aca="false">(CB417)-(CC417)</f>
        <v>-10.8</v>
      </c>
      <c r="CE417" s="10" t="str">
        <f aca="false">IF(CD417="","",IF(CD417&lt;-27.5,"De -30 a -28",IF(CD417&lt;-25,"De -27,5 a -25,5",IF(CD417&lt;-22.5,"De -25 a -23",IF(CD417&lt;-20,"De -22,5 a -20,5",IF(CD417&lt;-17.5,"De -20 a -18",IF(CD417&lt;-15,"De -17,5 a -15,5",IF(CD417&lt;-12.5,"De -15 a -13",IF(CD417&lt;-10,"De -12,5 a -10,5",IF(CD417&lt;-7.5,"De -10 a -8",IF(CD417&lt;-5,"De -7,5 a -5,5",IF(CD417&lt;-2.5,"De -5 a -3",IF(CD417&lt;0,"De -2,5 a -0,5",IF(CD417&lt;=2,"De 0 a 2",IF(CD417&lt;=4.5,"De 2,5 a 4,5",IF(CD417&lt;=7,"De 5 a 7",IF(CD417&lt;=9.5,"De 7,5 a 9,5",IF(CD417&lt;=12,"De 10 a 12",IF(CD417&lt;=14.5,"De 12,5 a 14,5",IF(CD417&lt;=17,"De 15 a 17",IF(CD417&lt;=19.5,"De 17,5 a 19,5",IF(CD417&lt;=22,"De 20 a 22",IF(CD417&lt;=24.5,"De 22,5 a 24,5",IF(CD417&lt;=27,"De 25 a 27","De 27,5 a 30"))))))))))))))))))))))))</f>
        <v>De -12,5 a -10,5</v>
      </c>
      <c r="CF417" s="12" t="n">
        <f aca="false">IF(CD417="","",IF(CD417&lt;-27.5,1,IF(CD417&lt;-25,2,IF(CD417&lt;-22.5,3,IF(CD417&lt;-20,4,IF(CD417&lt;-17.5,5,IF(CD417&lt;-15,6,IF(CD417&lt;-12.5,7,IF(CD417&lt;-10,8,IF(CD417&lt;-7.5,9,IF(CD417&lt;-5,10,IF(CD417&lt;-2.5,11,IF(CD417&lt;0,12,IF(CD417&lt;2.5,13,IF(CD417&lt;5,14,IF(CD417&lt;7.5,15,IF(CD417&lt;10,16,IF(CD417&lt;12.5,17,IF(CD417&lt;15,18,IF(CD417&lt;17.5,19,IF(CD417&lt;20,20,IF(CD417&lt;22.5,21,IF(CD417&lt;25,22,IF(CD417&lt;27.5,23,24))))))))))))))))))))))))</f>
        <v>8</v>
      </c>
      <c r="CG417" s="9" t="n">
        <v>-3</v>
      </c>
      <c r="CH417" s="10" t="str">
        <f aca="false">IF(CG417="","",IF(AND(CG417&gt;=-10,CG417&lt;=-9.5),"-10 a -9,5",IF(AND(CG417&gt;-9.5,CG417&lt;=-8.5),"-9 a -8,5",IF(AND(CG417&gt;-8.5,CG417&lt;=-7.5),"-8 a -7,5",IF(AND(CG417&gt;-7.5,CG417&lt;=-6.5),"-7 a -6,5",IF(AND(CG417&gt;-6.5,CG417&lt;=-5.5),"-6 a -5,5",IF(AND(CG417&gt;-5.5,CG417&lt;=-4.5),"-5 a -4,5",IF(AND(CG417&gt;-4.5,CG417&lt;=-3.5),"-4 a -3,5",IF(AND(CG417&gt;-3.5,CG417&lt;=-2.5),"-3 a -2,5",IF(CG417=-2.25,"-2,25",IF(AND(CG417&gt;-2.5,CG417&lt;=-1.5),"-2 a -1,5",IF(AND(CG417&gt;-1.5,CG417&lt;=-0.5),"-1 a -0,5",IF(AND(CG417&gt;-0.5,CG417&lt;=0.5),"0 a 0,5",IF(AND(CG417&gt;0.5,CG417&lt;=1.5),"1 a 1,5",IF(AND(CG417&gt;1.5,CG417&lt;=2.5),"2 a 2,5",IF(AND(CG417&gt;2.5,CG417&lt;=3.5),"3 a 3,5",IF(AND(CG417&gt;3.5,CG417&lt;=4.5),"4 a 4,5",IF(AND(CG417&gt;4.5,CG417&lt;=5.5),"5 a 5,5",IF(AND(CG417&gt;5.5,CG417&lt;=6.5),"6 a 6,5",IF(AND(CG417&gt;6.5,CG417&lt;=7.5),"7 a 7,5",IF(AND(CG417&gt;7.5,CG417&lt;=8.5),"8 a 8,5",IF(AND(CG417&gt;8.5,CG417&lt;=9.5),"9 a 9,5",IF(CG417&gt;=10,"10","Fuera de rango")))))))))))))))))))))))</f>
        <v>-3 a -2,5</v>
      </c>
      <c r="CI417" s="11" t="n">
        <f aca="false">IF(CG417="","",IF(CG417=-2.25,"NORMA",IF(CG417&lt;=-9.5,1,IF(CG417&lt;=-8.5,2,IF(CG417&lt;=-7.5,3,IF(CG417&lt;=-6.5,4,IF(CG417&lt;=-5.5,5,IF(CG417&lt;=-4.5,6,IF(CG417&lt;=-3.5,7,IF(CG417&lt;=-2.5,8,IF(CG417&lt;=-1.5,9,IF(CG417&lt;=-0.5,10,IF(CG417&lt;=0.5,11,IF(CG417&lt;=1.5,12,IF(CG417&lt;=2.5,13,IF(CG417&lt;=3.5,14,IF(CG417&lt;=4.5,15,IF(CG417&lt;=5.5,16,IF(CG417&lt;=6.5,17,IF(CG417&lt;=7.5,18,IF(CG417&lt;=8.5,19,IF(CG417&lt;=9.5,20,IF(CG417=10,21,"Fuera de rango")))))))))))))))))))))))</f>
        <v>8</v>
      </c>
      <c r="CJ417" s="9" t="n">
        <v>2.25</v>
      </c>
      <c r="CK417" s="10" t="str">
        <f aca="false">IF(CJ417="","",IF(AND(CJ417&gt;=-6,CJ417&lt;=-5.5),"-6 a -5,5",IF(AND(CJ417&gt;-5.5,CJ417&lt;=-4.5),"-5 a -4,5",IF(AND(CJ417&gt;-4.5,CJ417&lt;=-3.5),"-4 a -3,5",IF(AND(CJ417&gt;-3.5,CJ417&lt;=-2.5),"-3 a -2,5",IF(AND(CJ417&gt;-2.5,CJ417&lt;=-1.5),"-2 a -1,5",IF(AND(CJ417&gt;-1.5,CJ417&lt;=-0.5),"-1 a -0,5",IF(AND(CJ417&gt;-0.5,CJ417&lt;=0.5),"0 a 0,5",IF(AND(CJ417&gt;0.5,CJ417&lt;=1.5),"1 a 1,5",IF(AND(CJ417&gt;1.5,CJ417&lt;2.5),"2",IF(AND(CJ417&gt;=2.5,CJ417&lt;=3),"2,5 a 3",IF(AND(CJ417&gt;3,CJ417&lt;=4),"3,5 a 4",IF(AND(CJ417&gt;4,CJ417&lt;=5),"4,5 a 5",IF(AND(CJ417&gt;5,CJ417&lt;=6),"5,5 a 6",IF(AND(CJ417&gt;6,CJ417&lt;=7),"6,5 a 7",IF(AND(CJ417&gt;7,CJ417&lt;=8),"7,5 a 8",IF(AND(CJ417&gt;8,CJ417&lt;=9.5),"8,5 a 9,5",IF(CJ417=10,"10","Fuera de rango"))))))))))))))))))</f>
        <v>2</v>
      </c>
      <c r="CL417" s="11" t="str">
        <f aca="false">IF(CK417="","",IF(OR(CK417="-6 a -5,5",CK417="-6 - -5,5"),1,IF(OR(CK417="-5 a -4,5",CK417="-5 - -4,5"),2,IF(OR(CK417="-4 a -3,5",CK417="-4 - -3,5"),3,IF(OR(CK417="-3 a -2,5",CK417="-3 - -2,5"),4,IF(OR(CK417="-2 a -1,5",CK417="-2 - -1,5"),5,IF(OR(CK417="-1 a -0,5",CK417="-1 - -0,5"),6,IF(OR(CK417="0 a 0,5",CK417="0 - 0,5"),7,IF(OR(CK417="1 a 1,5",CK417="1 - 1,5"),8,IF(CK417="2","NORMA",IF(OR(CK417="2,5 a 3",CK417="2,5 - 3"),9,IF(OR(CK417="3,5 a 4",CK417="3,5 - 4"),10,IF(OR(CK417="4,5 a 5",CK417="4,5 - 5"),11,IF(OR(CK417="5,5 a 6",CK417="5,5 - 6"),12,IF(OR(CK417="6,5 a 7",CK417="6,5 - 7"),13,IF(OR(CK417="7,5 a 8",CK417="7,5 - 8"),14,IF(OR(CK417="8,5 a 9",CK417="8,5 - 9,5",CK417="9 a 9,5"),15,IF(CK417="10",15,IF(OR(CK417="0,5 a 1",CK417="0,5 - 1"),7,"Fuera de rango")))))))))))))))))))</f>
        <v>NORMA</v>
      </c>
      <c r="CN417" s="10" t="str">
        <f aca="false">IF(CM417=0,"0", " ")</f>
        <v>0</v>
      </c>
      <c r="CO417" s="10" t="str">
        <f aca="false">IF(CM417&gt;0,"EME"," ")</f>
        <v> </v>
      </c>
      <c r="CQ417" s="10" t="str">
        <f aca="false">IF(CP417&gt;0,"0", " ")</f>
        <v> </v>
      </c>
      <c r="CR417" s="10" t="str">
        <f aca="false">IF(CP417&gt;0,"EME"," ")</f>
        <v> </v>
      </c>
      <c r="CS417" s="9" t="n">
        <v>0</v>
      </c>
      <c r="CV417" s="9" t="n">
        <v>0</v>
      </c>
      <c r="CY417" s="9" t="n">
        <v>-0.25</v>
      </c>
      <c r="DB417" s="9" t="n">
        <v>-0.5</v>
      </c>
      <c r="DC417" s="11" t="str">
        <f aca="false">IF(DB417&lt;0,"2"," ")</f>
        <v>2</v>
      </c>
      <c r="DD417" s="11" t="str">
        <f aca="false">IF(DB417&lt;0,"MIO"," ")</f>
        <v>MIO</v>
      </c>
      <c r="DE417" s="9" t="n">
        <v>-3</v>
      </c>
      <c r="DF417" s="10" t="str">
        <f aca="false">IF(DE417&lt;0,"3"," ")</f>
        <v>3</v>
      </c>
      <c r="DG417" s="10" t="str">
        <f aca="false">IF(DE417&lt;0,"AST"," ")</f>
        <v>AST</v>
      </c>
      <c r="DH417" s="9" t="n">
        <v>-2.5</v>
      </c>
      <c r="DI417" s="10" t="str">
        <f aca="false">IF(DH417&lt;0,"3"," ")</f>
        <v>3</v>
      </c>
      <c r="DJ417" s="10" t="str">
        <f aca="false">IF(DH417&lt;0,"AST"," ")</f>
        <v>AST</v>
      </c>
      <c r="DK417" s="9" t="n">
        <v>0.5</v>
      </c>
      <c r="DL417" s="10" t="str">
        <f aca="false">IF(DK417&gt;0,"4"," ")</f>
        <v>4</v>
      </c>
      <c r="DM417" s="10" t="str">
        <f aca="false">IF(DK417&gt;0,"PRE"," ")</f>
        <v>PRE</v>
      </c>
      <c r="DN417" s="9" t="n">
        <v>0.5</v>
      </c>
      <c r="DO417" s="10" t="str">
        <f aca="false">IF(DN417&gt;0,"4"," ")</f>
        <v>4</v>
      </c>
      <c r="DP417" s="10" t="str">
        <f aca="false">IF(DN417&gt;0,"PRE"," ")</f>
        <v>PRE</v>
      </c>
      <c r="DS417" s="12" t="str">
        <f aca="false">CONCATENATE(CO417,CU417,DA417,DG417,DM417)</f>
        <v> ASTPRE</v>
      </c>
      <c r="DT417" s="10" t="e">
        <f aca="false" t="array" ref="DT417">_xlfn.IFS(DS417="EME    ","0", DS417=" HIP   ","1", DS417="  MIO  ","2", DS417="   AST ","3", DS417="    PRE","4", DS417="EME   PRE","5", DS417=" HIP  PRE","6", DS417=" HIP AST ","7", DS417="  MIO PRE","8", DS417="  MIOAST ","9", DS417="   ASTPRE","10",DS417=" HIP ASTPRE","11", DS417="  MIOASTPRE","12", DS417="     ","0")</f>
        <v>#N/A</v>
      </c>
      <c r="DV417" s="1" t="e">
        <f aca="false" t="array" ref="DV417">_xlfn.IFS(DU417="SI","2", DU417="NO","1")</f>
        <v>#N/A</v>
      </c>
      <c r="DX417" s="11" t="str">
        <f aca="false">IF(DW417=0,"1","2")</f>
        <v>1</v>
      </c>
      <c r="DY417" s="11" t="str">
        <f aca="false" t="array" ref="DY417">_xlfn.IFS(DW417=0,"0", DW417=0.25, "1", DW417=0.5,"2", DW417=0.75,"3", DW417=1,"4",DW417=1.25,"5", DW417=1.5,"6", DW417=1.75,"7", DW417=2,"8")</f>
        <v>0</v>
      </c>
      <c r="EA417" s="11" t="str">
        <f aca="false">IF(DZ417=0,"1","2")</f>
        <v>1</v>
      </c>
      <c r="EB417" s="11" t="str">
        <f aca="false" t="array" ref="EB417">_xlfn.IFS(DZ417=0,"0", DZ417=0.25, "1", DZ417=0.5,"2", DZ417=0.75,"3", DZ417=1,"4",DZ417=1.25,"5", DZ417=1.5,"6", DZ417=1.75,"7", DZ417=2,"8")</f>
        <v>0</v>
      </c>
      <c r="ED417" s="10" t="str">
        <f aca="false">IF(EC417=0,"1","2")</f>
        <v>1</v>
      </c>
      <c r="EE417" s="11" t="str">
        <f aca="false" t="array" ref="EE417">_xlfn.IFS(EC417=0,"0", EC417=-0.25, "1", EC417=-0.5,"2", EC417=-0.75,"3", EC417=-1,"4",EC417=-1.25,"5", EC417=-1.5,"6", EC417=-1.75,"7", EC417=-2,"8", EC417=-2.25,"9",EC417=-2.5,"10", EC417=-2.75,"11", EC417=-3,"12", EC417=-3.25,"13", EC417=-3.5,"14", EC417=-3.75,"15",EC417=-4,"16")</f>
        <v>0</v>
      </c>
      <c r="EG417" s="10" t="str">
        <f aca="false">IF(EF417=0,"1","2")</f>
        <v>1</v>
      </c>
      <c r="EH417" s="11" t="str">
        <f aca="false" t="array" ref="EH417">_xlfn.IFS(EF417=0,"0", EF417=-0.25, "1", EF417=-0.5,"2", EF417=-0.75,"3", EF417=-1,"4",EF417=-1.25,"5", EF417=-1.5,"6", EF417=-1.75,"7", EF417=-2,"8", EF417=-2.25,"9",EF417=-2.5,"10", EF417=-2.75,"11", EF417=-3,"12", EF417=-3.25,"13", EF417=-3.5,"14", EF417=-3.75,"15",EF417=-4,"16")</f>
        <v>0</v>
      </c>
      <c r="EJ417" s="11" t="str">
        <f aca="false">IF(EI417=0,"1","2")</f>
        <v>1</v>
      </c>
      <c r="EK417" s="11" t="str">
        <f aca="false" t="array" ref="EK417">_xlfn.IFS(EI417=0,"0", EI417=-0.25, "1", EI417=-0.5,"2", EI417=-0.75,"3", EI417=-1,"4",EI417=-1.25,"5", EI417=-1.5,"6", EI417=-1.75,"7", EI417=-2,"8", EI417=-2.25,"9", EI417=-2.25,"9",EI417=-2.5,"10", EI417=-2.75,"11", EI417=-3,"12", EI417=-3.25,"13", EI417=-3.5,"14", EI417=-3.75,"15",EI417=-4,"16", EI417=0.25, "17", EI417=0.5, "18")</f>
        <v>0</v>
      </c>
      <c r="EM417" s="11" t="str">
        <f aca="false">IF(EL417=0,"1","2")</f>
        <v>1</v>
      </c>
      <c r="EN417" s="11" t="str">
        <f aca="false" t="array" ref="EN417">_xlfn.IFS(EL417=0.25,"17",EL417=0.5,"18", EL417=0,"0", EL417=-0.25, "1", EL417=-0.5,"2", EL417=-0.75,"3", EL417=-1,"4",EL417=-1.25,"5", EL417=-1.5,"6", EL417=-1.75,"7", EL417=-2,"8",EL417= -2.25,"9",EL417=-2.5,"10",EL417= -2.75,"11",EL417= -3,"12",EL417= -3.25,"13",EL417= -3.5,"14",EL417= -3.75,"15",EL417=-4,"16")</f>
        <v>0</v>
      </c>
      <c r="EP417" s="11" t="str">
        <f aca="false">IF(EO417=0,"1","2")</f>
        <v>1</v>
      </c>
      <c r="EQ417" s="11" t="str">
        <f aca="false" t="array" ref="EQ417">_xlfn.IFS(EO417=0,"0", EO417=0.25, "1", EO417=0.5,"2", EO417=0.75,"3", EO417=1,"4",EO417=1.25,"5", EO417=1.5,"6", EO417=1.75,"7", EO417=2,"8", EO417=2.25,"9", EO417=2.25,"9",EO417=2.5,"10", EO417=2.75,"11", EO417=3,"12", EO417=3.25,"13", EO417=3.5,"14", EO417=3.75,"15",EO417=4,"16", EO417=-0.25, "17", bq=-0.5, "18")</f>
        <v>0</v>
      </c>
      <c r="ES417" s="11" t="str">
        <f aca="false">IF(ER417=0,"1","2")</f>
        <v>1</v>
      </c>
      <c r="ET417" s="11" t="str">
        <f aca="false" t="array" ref="ET417">_xlfn.IFS(ER417=0,"0", ER417=0.25, "1", ER417=0.5,"2", ER417=0.75,"3", ER417=1,"4",ER417=1.25,"5", ER417=1.5,"6", ER417=1.75,"7", ER417=2,"8", ER417=2.25,"9", ER417=2.25,"9",ER417=2.5,"10", ER417=2.75,"11", ER417=3,"12", ER417=3.25,"13", ER417=3.5,"14", ER417=3.75,"15",ER417=4,"16", ER417=-0.25, "17", bq=-0.5, "18")</f>
        <v>0</v>
      </c>
      <c r="EV417" s="14" t="e">
        <f aca="false">VLOOKUP(EU417,LEYENDA!$G$2:$H$8,2,TRUE())</f>
        <v>#N/A</v>
      </c>
      <c r="EW417" s="14" t="e">
        <f aca="false" t="array" ref="EW417">_xlfn.IFS(EV417="0-5","1", EV417="6-12","2", EV417="13-18","3", EV417="19-24","4", EV417="25-36","5", EV417="37-48","6", EV417="49-60","7")</f>
        <v>#N/A</v>
      </c>
    </row>
    <row r="418" customFormat="false" ht="13.5" hidden="false" customHeight="false" outlineLevel="0" collapsed="false">
      <c r="A418" s="1" t="n">
        <v>135</v>
      </c>
      <c r="B418" s="2" t="n">
        <v>1</v>
      </c>
      <c r="C418" s="33" t="n">
        <v>42623</v>
      </c>
      <c r="E418" s="5" t="str">
        <f aca="false">VLOOKUP(A418,'286'!$A$3:$J$6279,10,FALSE())</f>
        <v>FERNÁNDEZ SAÍNZ DE BARANDA, RAQUEL</v>
      </c>
      <c r="F418" s="4" t="str">
        <f aca="false">VLOOKUP(A418,'286'!$A$3:$I$1768,3,FALSE())</f>
        <v>FERSARA</v>
      </c>
      <c r="G418" s="6" t="n">
        <f aca="false">VLOOKUP(A418,'286'!$A$3:$I$1768,4,FALSE())</f>
        <v>25970</v>
      </c>
      <c r="H418" s="7" t="n">
        <f aca="false">YEAR(C418)-YEAR(G418)</f>
        <v>45</v>
      </c>
      <c r="I418" s="1" t="str">
        <f aca="false">VLOOKUP(H418,LEYENDA!$C$2:$D$6,2,TRUE())</f>
        <v>41-60</v>
      </c>
      <c r="J418" s="5" t="str">
        <f aca="false">VLOOKUP(A418,'286'!$A$3:$I$1768,7,FALSE())</f>
        <v>M</v>
      </c>
      <c r="K418" s="8" t="n">
        <f aca="false">VLOOKUP(A418,'286'!$A$3:$I$1768,2,FALSE())</f>
        <v>0</v>
      </c>
      <c r="L418" s="4" t="str">
        <f aca="false">VLOOKUP(A418,'286'!$A$3:$I$1768,8,FALSE())</f>
        <v>D</v>
      </c>
      <c r="M418" s="4" t="str">
        <f aca="false">VLOOKUP(A418,'286'!$A$3:$I$1768,9,FALSE())</f>
        <v>D</v>
      </c>
      <c r="N418" s="8" t="str">
        <f aca="false">IF(R418=O418, "MISMA","CONTRARIA")</f>
        <v>MISMA</v>
      </c>
      <c r="O418" s="8" t="str">
        <f aca="false" t="array" ref="O418">_xlfn.IFS(L418="D","1", L418="I","2")</f>
        <v>1</v>
      </c>
      <c r="P418" s="8" t="e">
        <f aca="false" t="array" ref="P418">_xlfn.IFS(K418="OD","1", K418="OI","2")</f>
        <v>#N/A</v>
      </c>
      <c r="Q418" s="1" t="str">
        <f aca="false" t="array" ref="Q418">_xlfn.IFS(J418="M","1", J418="H","2")</f>
        <v>1</v>
      </c>
      <c r="R418" s="8" t="str">
        <f aca="false" t="array" ref="R418">_xlfn.IFS(M418="D","1", M418="I","2")</f>
        <v>1</v>
      </c>
      <c r="S418" s="1" t="str">
        <f aca="false" t="array" ref="S418">_xlfn.IFS(N418="CONTRARIA", "1",N418= "MISMA","2")</f>
        <v>2</v>
      </c>
      <c r="T418" s="1" t="str">
        <f aca="false" t="array" ref="T418">_xlfn.IFS(I418="0-12","1", I418="13-24","2", I418="25-40","3", I418="41-60","4", I418="61-100","5")</f>
        <v>4</v>
      </c>
      <c r="U418" s="9" t="n">
        <v>0</v>
      </c>
      <c r="V418" s="10" t="str">
        <f aca="false">IF(U418="","",IF(AND(U418&gt;=-9,U418&lt;=-6.5),"-9 a -6,5",IF(AND(U418&gt;=-6,U418&lt;=-3.5),"-6 a -3,5",IF(AND(U418&gt;=-3,U418&lt;=-1),"-3 a -1",IF(U418=-0.5,"-0,5",IF(AND(U418&gt;=0,U418&lt;=2.5),"0 a 2,5",IF(AND(U418&gt;=3,U418&lt;=5.5),"3 a 5,5",IF(AND(U418&gt;=6,U418&lt;=8.5),"6 a 8,5",IF(AND(U418&gt;=9,U418&lt;=20),"9 a 20","Fuera de rango")))))))))</f>
        <v>0 a 2,5</v>
      </c>
      <c r="W418" s="11" t="n">
        <f aca="false">IF(V418="","",IF(V418="-9 a -6,5",2,IF(V418="-6 a -3,5",3,IF(V418="-3 a -1",4,IF(V418="-0,5","NORMA",IF(V418="0 a 2,5",5,IF(V418="3 a 5,5",6,IF(V418="6 a 8,5",7,IF(V418="9 a 20",8,"Fuera de rango")))))))))</f>
        <v>5</v>
      </c>
      <c r="X418" s="9" t="n">
        <v>0</v>
      </c>
      <c r="Y418" s="11" t="str">
        <f aca="false">IF(X418="","",IF(AND(X418&gt;=0,X418&lt;=4),"0 a 4",IF(AND(X418&gt;=4.5,X418&lt;=8.5),"4,5 a 8,5",IF(X418=9,"9",IF(AND(X418&gt;=9.5,X418&lt;=13),"9,5 a 13",IF(AND(X418&gt;=13.5,X418&lt;=20),"13,5 a 20",IF(AND(X418&gt;=20.5,X418&lt;=35),"20,5 a 35","Fuera de rango")))))))</f>
        <v>0 a 4</v>
      </c>
      <c r="Z418" s="11" t="n">
        <f aca="false">IF(Y418="","",IF(Y418="0 a 4",1,IF(Y418="4,5 a 8,5",2,IF(Y418="9","NORMA",IF(Y418="9,5 a 13",3,IF(Y418="13,5 a 20",4,IF(Y418="20,5 a 35",5,"Fuera de rango")))))))</f>
        <v>1</v>
      </c>
      <c r="AA418" s="9" t="n">
        <v>9</v>
      </c>
      <c r="AB418" s="10" t="str">
        <f aca="false">IF(AA418="","",IF(AND(AA418&gt;=0,AA418&lt;=9),"0 a 9",IF(AND(AA418&gt;=9.5,AA418&lt;=18.5),"9,5 a 18,5",IF(AA418=19,"19",IF(AND(AA418&gt;=19.5,AA418&lt;=28),"19,5 a 28",IF(AND(AA418&gt;=28.5,AA418&lt;=40),"28,5 a 40","Fuera de rango"))))))</f>
        <v>0 a 9</v>
      </c>
      <c r="AC418" s="11" t="n">
        <f aca="false" t="array" ref="AC418">_xlfn.IFS(AB418="","",AB418="0 a 9",1,AB418="9,5 a 18,5",2,AB418="19","NORMA",AB418="19,5 a 28",3,AB418="28,5 a 40",4,TRUE(),"Fuera de rango")</f>
        <v>1</v>
      </c>
      <c r="AD418" s="9" t="n">
        <v>-4</v>
      </c>
      <c r="AE418" s="10" t="str">
        <f aca="false">IF(AD418="","",IF(AND(AD418&gt;=-10,AD418&lt;=0),"De -10 a 0",IF(AND(AD418&gt;=0.5,AD418&lt;=9.5),"0,5 a 9,5",IF(AD418=10,"10",IF(AND(AD418&gt;=10.5,AD418&lt;=20),"10,5 a 20",IF(AND(AD418&gt;=20.5,AD418&lt;=40),"20,5 a 40","Fuera de rango"))))))</f>
        <v>De -10 a 0</v>
      </c>
      <c r="AF418" s="12" t="n">
        <f aca="false">IF(AD418="","",IF(AND(AD418&gt;=-10,AD418&lt;=0),1,IF(AND(AD418&gt;=0.5,AD418&lt;=9.5),2,IF(AD418=10,"NORMA",IF(AND(AD418&gt;=10.5,AD418&lt;=20),3,IF(AND(AD418&gt;=20.5,AD418&lt;=40),4,""))))))</f>
        <v>1</v>
      </c>
      <c r="AG418" s="9" t="n">
        <v>8</v>
      </c>
      <c r="AH418" s="10" t="str">
        <f aca="false">IF(AG418="","",IF(AND(AG418&gt;=0,AG418&lt;=4),"0 a 4",IF(AND(AG418&gt;=4.5,AG418&lt;=8.5),"4,5 a 8,5",IF(AG418=9,"9",IF(AND(AG418&gt;=9.5,AG418&lt;=13),"9,5 a 13",IF(AND(AG418&gt;=13.5,AG418&lt;=25),"13,5 a 25","Fuera de rango"))))))</f>
        <v>4,5 a 8,5</v>
      </c>
      <c r="AI418" s="10" t="n">
        <f aca="false">IF(AH418="","",IF(AH418="0 a 4",1,IF(AH418="4,5 a 8,5",2,IF(AH418="9","NORMA",IF(AH418="9,5 a 13",3,IF(AH418="13,5 a 25",4,""))))))</f>
        <v>2</v>
      </c>
      <c r="AJ418" s="9" t="n">
        <v>3</v>
      </c>
      <c r="AK418" s="10" t="str">
        <f aca="false">IF(AJ418="","",IF(AND(AJ418&gt;=-15,AJ418&lt;=-10.5),"-15 a -10,5",IF(AND(AJ418&gt;=-10,AJ418&lt;=-4),"-10 a -4",IF(AND(AJ418&gt;=-4.5,AJ418&lt;=0),"-4,5 a 0",IF(AND(AJ418&gt;=0.5,AJ418&lt;=4.5),"0,5 a 4,5",IF(AJ418=5,"5",IF(AND(AJ418&gt;=5.5,AJ418&lt;=10),"5,5 a 10",IF(AND(AJ418&gt;=10.5,AJ418&lt;=20),"10,5 a 20","Fuera de rango"))))))))</f>
        <v>0,5 a 4,5</v>
      </c>
      <c r="AL418" s="11" t="n">
        <f aca="false">IF(AK418="","",IF(AK418="-15 a -10,5",1,IF(AK418="-10 a -4",2,IF(AK418="-4,5 a 0",3,IF(AK418="0,5 a 4,5",4,IF(AK418="5","NORMA",IF(AK418="5,5 a 10",5,IF(AK418="10,5 a 20",6,"Error"))))))))</f>
        <v>4</v>
      </c>
      <c r="AM418" s="9" t="n">
        <v>0</v>
      </c>
      <c r="AN418" s="10" t="str">
        <f aca="false">IF(AM418="","",IF(AND(AM418&gt;=-7.5,AM418&lt;=-5.5),"-7,5 a -5,5",IF(AND(AM418&gt;=-5,AM418&lt;=-3),"-5 a -3",IF(AND(AM418&gt;=-2.5,AM418&lt;=-0.5),"-2,5 a -0,5",IF(AM418=0,"0,00",IF(AND(AM418&gt;=0.5,AM418&lt;=2.5),"0,5 a 2,5",IF(AND(AM418&gt;=3,AM418&lt;=5),"3 a 5",IF(AND(AM418&gt;=5.5,AM418&lt;=7.5),"5,5 a 7,5",IF(AND(AM418&gt;=8,AM418&lt;=10),"8 a 10","Fuera de rango")))))))))</f>
        <v>0,00</v>
      </c>
      <c r="AO418" s="11" t="str">
        <f aca="false">IF(AN418="","",IF(AN418="-7,5 a -5,5",1,IF(AN418="-5 a -3",2,IF(AN418="-2,5 a -0,5",3,IF(AN418="0,00","NORMA",IF(AN418="0,5 a 2,5",4,IF(AN418="3 a 5",5,IF(AN418="5,5 a 7,5",6,IF(AN418="8 a 10",7,"Error")))))))))</f>
        <v>NORMA</v>
      </c>
      <c r="AP418" s="9" t="n">
        <v>4</v>
      </c>
      <c r="AQ418" s="10" t="str">
        <f aca="false">IF(AP418="","",IF(AND(AP418&gt;=-20,AP418&lt;=-9.5),"-20 a -9,5",IF(AND(AP418&gt;=-9,AP418&lt;=-6.5),"-9 a -6,5",IF(AP418=-6,"-6",IF(AND(AP418&gt;=-5.5,AP418&lt;=-3),"-5,5 a -3",IF(AND(AP418&gt;=-2.5,AP418&lt;=0),"-2,5 a 0",IF(AND(AP418&gt;=0.5,AP418&lt;=3),"0,5 a 3",IF(AND(AP418&gt;=3.5,AP418&lt;=6),"3,5 a 6",IF(AND(AP418&gt;=6.5,AP418&lt;=9),"6,5 a 9",IF(AND(AP418&gt;=9.5,AP418&lt;=20),"9,5 a 20","Fuera de rango"))))))))))</f>
        <v>3,5 a 6</v>
      </c>
      <c r="AR418" s="11" t="n">
        <f aca="false">IF(AQ418="","",IF(AQ418="-20 a -9,5",1,IF(AQ418="-9 a -6,5",2,IF(AQ418="-6","NORMA",IF(AQ418="-5,5 a -3",3,IF(AQ418="-2,5 a 0",4,IF(AQ418="0,5 a 3",5,IF(AQ418="3,5 a 6",6,IF(AQ418="6,5 a 9",7,IF(AQ418="9,5 a 20",8,""))))))))))</f>
        <v>6</v>
      </c>
      <c r="AS418" s="9" t="n">
        <v>4</v>
      </c>
      <c r="AT418" s="10" t="str">
        <f aca="false">IF(AS418="","",IF(AND(AS418&gt;=-16,AS418&lt;=-14),"-16 a -14",IF(AND(AS418&gt;=-13.5,AS418&lt;=-11.5),"-13,5 a -11,5",IF(AND(AS418&gt;=-11,AS418&lt;=-9),"-11 a -9",IF(AND(AS418&gt;=-8.5,AS418&lt;=-6.5),"-8,5 a -6,5",IF(AND(AS418&gt;=-6,AS418&lt;=-4),"-6 a -4",IF(AND(AS418&gt;=-3.5,AS418&lt;=-1.5),"-3,5 a -1,5",IF(AND(AS418&gt;=-1,AS418&lt;=1),"-1 a 1",IF(AND(AS418&gt;=1.5,AS418&lt;=3.5),"1,5 a 3,5",IF(AND(AS418&gt;=4,AS418&lt;=6),"4 a 6",IF(AND(AS418&gt;=6.5,AS418&lt;=8.5),"6,5 a 8,5",IF(AND(AS418&gt;=9,AS418&lt;=11),"9 a 11",IF(AND(AS418&gt;=11.5,AS418&lt;=13.5),"11,5 a 13,5",IF(AND(AS418&gt;=14,AS418&lt;=16),"14 a 16",IF(AND(AS418&gt;=16.5,AS418&lt;=18.5),"16,5 a 18,5",IF(AND(AS418&gt;=19,AS418&lt;=21),"19 a 21","Fuera de rango"))))))))))))))))</f>
        <v>4 a 6</v>
      </c>
      <c r="AU418" s="11" t="str">
        <f aca="false" t="array" ref="AU418">IF(AT418="","",_xlfn.IFS(AT418="-16 a -14",1,AT418="-13,5 a -11,5",2,AT418="-11 a -9",3,AT418="-8,5 a -6,5",4,AT418="-6 a -4",5,AT418="-3,5 a -1,5",6,AT418="-1 a 1",7,AT418="1,5 a 3,5",8,AT418="4 a 6","NORMA",AT418="6,5 a 8,5",9,AT418="9 a 11",10,AT418="11,5 a 13,5",11,AT418="14 a 16",12,AT418="16,5 a 18,5",13,AT418="19 a 21",14,TRUE(),""))</f>
        <v>NORMA</v>
      </c>
      <c r="AV418" s="9" t="n">
        <v>0.75</v>
      </c>
      <c r="AW418" s="10" t="str">
        <f aca="false">IF(AV418="","",IF(AND(AV418&gt;=-1,AV418&lt;=-0.5),"-1 a -0,5",IF(AND(AV418&gt;-0.5,AV418&lt;=0),"De -0,5 a 0",IF(AND(AV418&gt;=0.25,AV418&lt;=0.75),"0,25 a 0,75",IF(AND(AV418&gt;=1,AV418&lt;=1.5),"1 a 1,5",IF(AND(AV418&gt;=1.75,AV418&lt;=2.25),"1,75 a 2,25",IF(AND(AV418&gt;=2.5,AV418&lt;=3),"2,5 a 3",IF(AND(AV418&gt;=3.25,AV418&lt;=3.75),"3,25 a 3,75","Fuera de rango"))))))))</f>
        <v>0,25 a 0,75</v>
      </c>
      <c r="AX418" s="10" t="str">
        <f aca="false">IF(AW418="","",IF(OR(AW418="-1 a -0,5",AW418="-1 a -0.5"),1,IF(OR(AW418="De -0,5 a 0",AW418="-0,5 a 0",AW418="De -0.5 a 0"),2,IF(OR(AW418="0,25 a 0,75",AW418="0.25 a 0.75"),"NORMA",IF(OR(AW418="1 a 1,5",AW418="1 a 1.5"),3,IF(OR(AW418="1,75 a 2,25",AW418="1.75 a 2.25"),4,IF(OR(AW418="2,5 a 3",AW418="2.5 a 3"),5,IF(OR(AW418="3,25 a 3,75",AW418="3.25 a 3.75"),6,""))))))))</f>
        <v>NORMA</v>
      </c>
      <c r="AY418" s="9" t="n">
        <v>-2</v>
      </c>
      <c r="AZ418" s="10" t="str">
        <f aca="false">IF(AY418="","",IF(AND(AY418&gt;=-20,AY418&lt;=-9.5),"-20 a -9,5",IF(AND(AY418&gt;=-9,AY418&lt;=-6.5),"-9 a -6,5",IF(AY418=-6,"-6",IF(AND(AY418&gt;=-5.5,AY418&lt;=-3),"-5,5 a -3",IF(AND(AY418&gt;=-2.5,AY418&lt;=0),"-2,5 a 0",IF(AND(AY418&gt;=0.5,AY418&lt;=3),"0,5 a 3",IF(AND(AY418&gt;=3.5,AY418&lt;=6),"3,5 a 6","Fuera de rango"))))))))</f>
        <v>-2,5 a 0</v>
      </c>
      <c r="BA418" s="11" t="n">
        <f aca="false">IF(AZ418="","",IF(AZ418="-20 a -9,5",1,IF(AZ418="-9 a -6,5",2,IF(AZ418="-6","NORMA",IF(AZ418="-5,5 a -3",3,IF(AZ418="-2,5 a 0",4,IF(AZ418="0,5 a 3",5,IF(AZ418="3,5 a 6",6,""))))))))</f>
        <v>4</v>
      </c>
      <c r="BB418" s="9" t="n">
        <v>0</v>
      </c>
      <c r="BC418" s="10" t="str">
        <f aca="false" t="array" ref="BC418">IF(BB418="","",_xlfn.IFS(AND(BB418&gt;=0,BB418&lt;=2),"0 a 2",AND(BB418&gt;=2.5,BB418&lt;=4.5),"2,5 a 4,5",AND(BB418&gt;=5,BB418&lt;=7),"5 a 7",AND(BB418&gt;=7.5,BB418&lt;=9.5),"7,5 a 9,5",AND(BB418&gt;=10,BB418&lt;=12),"10 a 12",AND(BB418&gt;=12.5,BB418&lt;=14.5),"12,5 a 14,5",BB418=15,"15",AND(BB418&gt;=15.5,BB418&lt;=17.5),"15,5 a 17,5",AND(BB418&gt;=18,BB418&lt;=20),"18 a 20",AND(BB418&gt;=20.5,BB418&lt;=22.5),"20,5 a 22,5",AND(BB418&gt;=23,BB418&lt;=25),"23 a 25",TRUE(),"Fuera de rango"))</f>
        <v>0 a 2</v>
      </c>
      <c r="BD418" s="11" t="n">
        <f aca="false" t="array" ref="BD418">IF(BC418="","",_xlfn.IFS(BC418="0 a 2",1,BC418="2,5 a 4,5",2,BC418="5 a 7",3,BC418="7,5 a 9,5",4,BC418="10 a 12",5,BC418="12,5 a 14,5",6,BC418="15","NORMA",BC418="15,5 a 17,5",7,BC418="18 a 20",8,BC418="20,5 a 22,5",9,BC418="23 a 25",10,TRUE(),"Fuera de rango"))</f>
        <v>1</v>
      </c>
      <c r="BE418" s="9" t="n">
        <v>20</v>
      </c>
      <c r="BF418" s="10" t="str">
        <f aca="false">IF(BE418="","",IF(AND(BE418&gt;=-20,BE418&lt;=-10),"-20 a -10",IF(AND(BE418&gt;=-9.5,BE418&lt;=0.5),"-9,5 a 0,5",IF(AND(BE418&gt;=1,BE418&lt;=11),"1 a 11",IF(AND(BE418&gt;=11.5,BE418&lt;=20.5),"11,5 a 20,5",IF(BE418=21,"21",IF(AND(BE418&gt;=21.5,BE418&lt;=31.5),"21,5 a 31,5",IF(AND(BE418&gt;=32,BE418&lt;=42),"32 a 42","Fuera de rango"))))))))</f>
        <v>11,5 a 20,5</v>
      </c>
      <c r="BG418" s="11" t="n">
        <f aca="false">IF(BF418="","",IF(BF418="-20 a -10",1,IF(BF418="-9,5 a 0,5",2,IF(BF418="1 a 11",3,IF(BF418="11,5 a 20,5",4,IF(BF418="21","NORMA",IF(BF418="21,5 a 31,5",5,IF(BF418="32 a 42",6,""))))))))</f>
        <v>4</v>
      </c>
      <c r="BH418" s="9" t="n">
        <v>9</v>
      </c>
      <c r="BI418" s="10" t="str">
        <f aca="false">IF(BH418="","",IF(AND(BH418&gt;=-20,BH418&lt;=-15),"-20 a -15",IF(AND(BH418&gt;=-14.5,BH418&lt;=-9.5),"-14,5 a -9,5",IF(AND(BH418&gt;=-9,BH418&lt;=-4),"-9 a -4",IF(AND(BH418&gt;=-3.5,BH418&lt;=2.5),"-3,5 a 2,5",IF(AND(BH418&gt;=3,BH418&lt;=8),"3 a 8",IF(AND(BH418&gt;=8.5,BH418&lt;=14.5),"8,5 a 14,5",IF(BH418=15,"15",IF(AND(BH418&gt;=15.5,BH418&lt;=20.5),"15,5 a 20,5",IF(AND(BH418&gt;=21,BH418&lt;=26),"21 a 26","Fuera de rango"))))))))))</f>
        <v>8,5 a 14,5</v>
      </c>
      <c r="BJ418" s="11" t="n">
        <f aca="false">IF(BI418="","",IF(BI418="-20 a -15",1,IF(BI418="-14,5 a -9,5",2,IF(BI418="-9 a -4",3,IF(BI418="-3,5 a 2,5",4,IF(BI418="3 a 8",5,IF(BI418="8,5 a 14,5",6,IF(BI418="15","NORMA",IF(BI418="15,5 a 20,5",7,IF(BI418="21 a 26",8,IF(BI418="26,5 a 31,5",9,"")))))))))))</f>
        <v>6</v>
      </c>
      <c r="BK418" s="9" t="n">
        <v>0</v>
      </c>
      <c r="BL418" s="10" t="str">
        <f aca="false">IF(BK418="","",IF(AND(BK418&gt;=0,BK418&lt;=2),"0 - 2",IF(AND(BK418&gt;=2.5,BK418&lt;=4.5),"2,5 - 4,5",IF(AND(BK418&gt;=5,BK418&lt;=7),"5 - 7",IF(AND(BK418&gt;=7.5,BK418&lt;=9.5),"7,5 - 9,5",IF(AND(BK418&gt;=10,BK418&lt;=12),"10 - 12",IF(AND(BK418&gt;=12.5,BK418&lt;=13.5),"12,5 - 13,5",IF(BK418=14,"14",IF(AND(BK418&gt;=14.5,BK418&lt;=16.5),"14,5 - 16,5",IF(AND(BK418&gt;=17,BK418&lt;=19),"17 - 19",IF(AND(BK418&gt;=19.5,BK418&lt;=21.5),"19,5 - 21,5",IF(AND(BK418&gt;=22,BK418&lt;=24),"22 - 24",IF(AND(BK418&gt;=24.5,BK418&lt;=26.5),"24,5 - 26,5",IF(AND(BK418&gt;=27,BK418&lt;=29),"27 - 29",IF(AND(BK418&gt;=29.5,BK418&lt;=30),"29,5 - 30","Fuera de rango")))))))))))))))</f>
        <v>0 - 2</v>
      </c>
      <c r="BM418" s="11" t="n">
        <f aca="false">IF(BL418="","",IF(BL418="0 - 2",1,IF(BL418="2,5 - 4,5",2,IF(BL418="5 - 7",3,IF(BL418="7,5 - 9,5",4,IF(BL418="10 - 12",5,IF(BL418="12,5 - 13,5",6,IF(BL418="14","NORMA",IF(BL418="14,5 - 16,5",7,IF(BL418="17 - 19",8,IF(BL418="19,5 - 21,5",9,IF(BL418="22 - 24",10,IF(BL418="24,5 - 26,5",11,IF(BL418="27 - 29",12,IF(BL418="29,5 - 30",13,"")))))))))))))))</f>
        <v>1</v>
      </c>
      <c r="BN418" s="9" t="n">
        <v>19</v>
      </c>
      <c r="BO418" s="11" t="str">
        <f aca="false">IF(BN418="","",IF(AND(BN418&gt;=-20,BN418&lt;=-10),"-20 a -10",IF(AND(BN418&gt;=-9.5,BN418&lt;=0.5),"-9,5 a 0,5",IF(AND(BN418&gt;=1,BN418&lt;=11),"1 a 11",IF(AND(BN418&gt;=11.5,BN418&lt;=21.5),"11,5 a 21,5",IF(BN418=22,"22",IF(AND(BN418&gt;=22.5,BN418&lt;=32.5),"22,5 a 32,5",IF(AND(BN418&gt;=33,BN418&lt;=43),"33 a 43","Fuera de rango"))))))))</f>
        <v>11,5 a 21,5</v>
      </c>
      <c r="BP418" s="11" t="n">
        <f aca="false">IF(BO418="","",IF(BO418="-20 a -10",1,IF(BO418="-9,5 a 0,5",2,IF(BO418="1 a 11",3,IF(BO418="11,5 a 21,5",4,IF(BO418="22","NORMA",IF(BO418="22,5 a 32,5",5,IF(BO418="33 a 43",6,""))))))))</f>
        <v>4</v>
      </c>
      <c r="BQ418" s="9" t="n">
        <v>14</v>
      </c>
      <c r="BR418" s="10" t="str">
        <f aca="false">IF(BQ418="","",IF(AND(BQ418&gt;=-20,BQ418&lt;=-15),"-20 a -15",IF(AND(BQ418&gt;=-14.5,BQ418&lt;=-9.5),"-14,5 a -9,5",IF(AND(BQ418&gt;=-9,BQ418&lt;=-4),"-9 a -4",IF(AND(BQ418&gt;=-3.5,BQ418&lt;=2.5),"-3,5 a 2,5",IF(AND(BQ418&gt;=3,BQ418&lt;=8),"3 a 8",IF(AND(BQ418&gt;=8.5,BQ418&lt;=13.5),"8,5 a 13,5",IF(AND(BQ418&gt;=14,BQ418&lt;=17.5),"14 a 17,5",IF(BQ418=18,"18",IF(AND(BQ418&gt;=18.5,BQ418&lt;=23.5),"18,5 a 23,5",IF(AND(BQ418&gt;=24,BQ418&lt;=29),"24 a 29",IF(AND(BQ418&gt;=29.5,BQ418&lt;=34.5),"29,5 a 34,5",IF(AND(BQ418&gt;=35,BQ418&lt;=40),"35 a 40","Fuera de rango")))))))))))))</f>
        <v>14 a 17,5</v>
      </c>
      <c r="BS418" s="11" t="n">
        <f aca="false">IF(BR418="","",IF(BR418="-20 a -15",1,IF(BR418="-14,5 a -9,5",2,IF(BR418="-9 a -4",3,IF(BR418="-3,5 a 2,5",4,IF(BR418="3 a 8",5,IF(BR418="8,5 a 13,5",6,IF(BR418="14 a 17,5",7,IF(BR418="18","NORMA",IF(BR418="18,5 a 23,5",8,IF(BR418="24 a 29",9,IF(BR418="29,5 a 34,5",10,IF(BR418="35 a 40",11,"")))))))))))))</f>
        <v>7</v>
      </c>
      <c r="BT418" s="9" t="n">
        <v>0</v>
      </c>
      <c r="BU418" s="10" t="str">
        <f aca="false">IF(BT418="","",IF(AND(BT418&gt;=-20,BT418&lt;=-18),"-20 a -18",IF(AND(BT418&gt;=-17.5,BT418&lt;=-15.5),"-17,5 a -15,5",IF(AND(BT418&gt;=-15,BT418&lt;=-13),"-15 a -13",IF(AND(BT418&gt;=-12.5,BT418&lt;=-10.5),"-12,5 a -10,5",IF(AND(BT418&gt;=-10,BT418&lt;=-8),"-10 a -8",IF(AND(BT418&gt;=-7.5,BT418&lt;=-5.5),"-7,5 a -5,5",IF(AND(BT418&gt;=-5,BT418&lt;=-3),"-5 a -3",IF(AND(BT418&gt;=-2.5,BT418&lt;=-0.5),"-2,5 a -0,5",IF(BT418=0,"0",IF(AND(BT418&gt;=0.5,BT418&lt;=2.5),"0,5 a 2,5",IF(AND(BT418&gt;=3,BT418&lt;=5),"3 a 5",IF(AND(BT418&gt;=5.5,BT418&lt;=7.5),"5,5 a 7,5",IF(AND(BT418&gt;=8,BT418&lt;=10),"8 a 10",IF(AND(BT418&gt;=10.5,BT418&lt;=12.5),"10,5 a 12,5",IF(AND(BT418&gt;=13,BT418&lt;=15),"13 a 15",IF(AND(BT418&gt;=15.5,BT418&lt;=17.5),"15,5 a 17,5",IF(AND(BT418&gt;=18,BT418&lt;=20),"18 a 20","Fuera de rango"))))))))))))))))))</f>
        <v>0</v>
      </c>
      <c r="BV418" s="11" t="str">
        <f aca="false">IF(BT418="","",IF(BT418=0,"NORMA",IF(AND(BT418&gt;=-20,BT418&lt;=-18),2,IF(AND(BT418&gt;=-17.5,BT418&lt;=-15.5),2,IF(AND(BT418&gt;=-15,BT418&lt;=-13),3,IF(AND(BT418&gt;=-12.5,BT418&lt;=-10.5),4,IF(AND(BT418&gt;=-10,BT418&lt;=-8),5,IF(AND(BT418&gt;=-7.5,BT418&lt;=-5.5),6,IF(AND(BT418&gt;=-5,BT418&lt;=-3),7,IF(AND(BT418&gt;=-2.5,BT418&lt;=-0.5),8,IF(AND(BT418&gt;=0.5,BT418&lt;=2.5),9,IF(AND(BT418&gt;=3,BT418&lt;=5),10,IF(AND(BT418&gt;=5.5,BT418&lt;=7.5),11,IF(AND(BT418&gt;=8,BT418&lt;=10),12,IF(AND(BT418&gt;=10.5,BT418&lt;=12.5),13,IF(AND(BT418&gt;=13,BT418&lt;=15),14,IF(AND(BT418&gt;=15.5,BT418&lt;=17.5),15,IF(AND(BT418&gt;=18,BT418&lt;=20),16,"Fuera de rango"))))))))))))))))))</f>
        <v>NORMA</v>
      </c>
      <c r="BW418" s="9" t="n">
        <v>-3.25</v>
      </c>
      <c r="BX418" s="10" t="n">
        <f aca="false">18.5- (0.3*H418)</f>
        <v>5</v>
      </c>
      <c r="BY418" s="10" t="n">
        <f aca="false">(BW418)-(BX418)</f>
        <v>-8.25</v>
      </c>
      <c r="BZ418" s="10" t="str">
        <f aca="false">IF(BY418="","",IF(BY418&lt;-27.5,"De -30 a -28",IF(BY418&lt;-25,"De -27,5 a -25,5",IF(BY418&lt;-22.5,"De -25 a -23",IF(BY418&lt;-20,"De -22,5 a -20,5",IF(BY418&lt;-17.5,"De -20 a -18",IF(BY418&lt;-15,"De -17,5 a -15,5",IF(BY418&lt;-12.5,"De -15 a -13",IF(BY418&lt;-10,"De -12,5 a -10,5",IF(BY418&lt;-7.5,"De -10 a -8",IF(BY418&lt;-5,"De -7,5 a -5,5",IF(BY418&lt;-2.5,"De -5 a -3",IF(BY418&lt;0,"De -2,5 a -0,5",IF(BY418&lt;2.5,"De 0 a 2",IF(BY418&lt;5,"De 2,5 a 4,5",IF(BY418&lt;7.5,"De 5 a 7",IF(BY418&lt;10,"De 7,5 a 9,5",IF(BY418&lt;12.5,"De 10 a 12",IF(BY418&lt;15,"De 12,5 a 14,5",IF(BY418&lt;17.5,"De 15 a 17",IF(BY418&lt;20,"De 17,5 a 19,5",IF(BY418&lt;22.5,"De 20 a 22",IF(BY418&lt;25,"De 22,5 a 24,5",IF(BY418&lt;27.5,"De 25 a 27","De 27,5 a 30"))))))))))))))))))))))))</f>
        <v>De -10 a -8</v>
      </c>
      <c r="CA418" s="12" t="n">
        <f aca="false">IF(BY418="","",IF(BY418&lt;=-28,1,IF(BY418&lt;=-25.5,2,IF(BY418&lt;=-23,3,IF(BY418&lt;=-20.5,4,IF(BY418&lt;=-18,5,IF(BY418&lt;=-15.5,6,IF(BY418&lt;=-13,7,IF(BY418&lt;=-10.5,8,IF(BY418&lt;=-8,9,IF(BY418&lt;=-5.5,10,IF(BY418&lt;=-3,11,IF(BY418&lt;=-0.5,12,IF(BY418&lt;=2,13,IF(BY418&lt;=4.5,14,IF(BY418&lt;=7,15,IF(BY418&lt;=9.5,16,IF(BY418&lt;=12,17,IF(BY418&lt;=14.5,18,IF(BY418&lt;=17,19,IF(BY418&lt;=19.5,20,IF(BY418&lt;=22,21,IF(BY418&lt;=24.5,22,IF(BY418&lt;=27,23,IF(BY418&lt;=30,24,"Fuera de rango")))))))))))))))))))))))))</f>
        <v>9</v>
      </c>
      <c r="CB418" s="9" t="n">
        <v>-3.25</v>
      </c>
      <c r="CC418" s="10" t="n">
        <f aca="false">18.5- (0.3*H418)</f>
        <v>5</v>
      </c>
      <c r="CD418" s="10" t="n">
        <f aca="false">(CB418)-(CC418)</f>
        <v>-8.25</v>
      </c>
      <c r="CE418" s="10" t="str">
        <f aca="false">IF(CD418="","",IF(CD418&lt;-27.5,"De -30 a -28",IF(CD418&lt;-25,"De -27,5 a -25,5",IF(CD418&lt;-22.5,"De -25 a -23",IF(CD418&lt;-20,"De -22,5 a -20,5",IF(CD418&lt;-17.5,"De -20 a -18",IF(CD418&lt;-15,"De -17,5 a -15,5",IF(CD418&lt;-12.5,"De -15 a -13",IF(CD418&lt;-10,"De -12,5 a -10,5",IF(CD418&lt;-7.5,"De -10 a -8",IF(CD418&lt;-5,"De -7,5 a -5,5",IF(CD418&lt;-2.5,"De -5 a -3",IF(CD418&lt;0,"De -2,5 a -0,5",IF(CD418&lt;=2,"De 0 a 2",IF(CD418&lt;=4.5,"De 2,5 a 4,5",IF(CD418&lt;=7,"De 5 a 7",IF(CD418&lt;=9.5,"De 7,5 a 9,5",IF(CD418&lt;=12,"De 10 a 12",IF(CD418&lt;=14.5,"De 12,5 a 14,5",IF(CD418&lt;=17,"De 15 a 17",IF(CD418&lt;=19.5,"De 17,5 a 19,5",IF(CD418&lt;=22,"De 20 a 22",IF(CD418&lt;=24.5,"De 22,5 a 24,5",IF(CD418&lt;=27,"De 25 a 27","De 27,5 a 30"))))))))))))))))))))))))</f>
        <v>De -10 a -8</v>
      </c>
      <c r="CF418" s="12" t="n">
        <f aca="false">IF(CD418="","",IF(CD418&lt;-27.5,1,IF(CD418&lt;-25,2,IF(CD418&lt;-22.5,3,IF(CD418&lt;-20,4,IF(CD418&lt;-17.5,5,IF(CD418&lt;-15,6,IF(CD418&lt;-12.5,7,IF(CD418&lt;-10,8,IF(CD418&lt;-7.5,9,IF(CD418&lt;-5,10,IF(CD418&lt;-2.5,11,IF(CD418&lt;0,12,IF(CD418&lt;2.5,13,IF(CD418&lt;5,14,IF(CD418&lt;7.5,15,IF(CD418&lt;10,16,IF(CD418&lt;12.5,17,IF(CD418&lt;15,18,IF(CD418&lt;17.5,19,IF(CD418&lt;20,20,IF(CD418&lt;22.5,21,IF(CD418&lt;25,22,IF(CD418&lt;27.5,23,24))))))))))))))))))))))))</f>
        <v>9</v>
      </c>
      <c r="CG418" s="9" t="n">
        <v>-1.25</v>
      </c>
      <c r="CH418" s="10" t="str">
        <f aca="false">IF(CG418="","",IF(AND(CG418&gt;=-10,CG418&lt;=-9.5),"-10 a -9,5",IF(AND(CG418&gt;-9.5,CG418&lt;=-8.5),"-9 a -8,5",IF(AND(CG418&gt;-8.5,CG418&lt;=-7.5),"-8 a -7,5",IF(AND(CG418&gt;-7.5,CG418&lt;=-6.5),"-7 a -6,5",IF(AND(CG418&gt;-6.5,CG418&lt;=-5.5),"-6 a -5,5",IF(AND(CG418&gt;-5.5,CG418&lt;=-4.5),"-5 a -4,5",IF(AND(CG418&gt;-4.5,CG418&lt;=-3.5),"-4 a -3,5",IF(AND(CG418&gt;-3.5,CG418&lt;=-2.5),"-3 a -2,5",IF(CG418=-2.25,"-2,25",IF(AND(CG418&gt;-2.5,CG418&lt;=-1.5),"-2 a -1,5",IF(AND(CG418&gt;-1.5,CG418&lt;=-0.5),"-1 a -0,5",IF(AND(CG418&gt;-0.5,CG418&lt;=0.5),"0 a 0,5",IF(AND(CG418&gt;0.5,CG418&lt;=1.5),"1 a 1,5",IF(AND(CG418&gt;1.5,CG418&lt;=2.5),"2 a 2,5",IF(AND(CG418&gt;2.5,CG418&lt;=3.5),"3 a 3,5",IF(AND(CG418&gt;3.5,CG418&lt;=4.5),"4 a 4,5",IF(AND(CG418&gt;4.5,CG418&lt;=5.5),"5 a 5,5",IF(AND(CG418&gt;5.5,CG418&lt;=6.5),"6 a 6,5",IF(AND(CG418&gt;6.5,CG418&lt;=7.5),"7 a 7,5",IF(AND(CG418&gt;7.5,CG418&lt;=8.5),"8 a 8,5",IF(AND(CG418&gt;8.5,CG418&lt;=9.5),"9 a 9,5",IF(CG418&gt;=10,"10","Fuera de rango")))))))))))))))))))))))</f>
        <v>-1 a -0,5</v>
      </c>
      <c r="CI418" s="11" t="n">
        <f aca="false">IF(CG418="","",IF(CG418=-2.25,"NORMA",IF(CG418&lt;=-9.5,1,IF(CG418&lt;=-8.5,2,IF(CG418&lt;=-7.5,3,IF(CG418&lt;=-6.5,4,IF(CG418&lt;=-5.5,5,IF(CG418&lt;=-4.5,6,IF(CG418&lt;=-3.5,7,IF(CG418&lt;=-2.5,8,IF(CG418&lt;=-1.5,9,IF(CG418&lt;=-0.5,10,IF(CG418&lt;=0.5,11,IF(CG418&lt;=1.5,12,IF(CG418&lt;=2.5,13,IF(CG418&lt;=3.5,14,IF(CG418&lt;=4.5,15,IF(CG418&lt;=5.5,16,IF(CG418&lt;=6.5,17,IF(CG418&lt;=7.5,18,IF(CG418&lt;=8.5,19,IF(CG418&lt;=9.5,20,IF(CG418=10,21,"Fuera de rango")))))))))))))))))))))))</f>
        <v>10</v>
      </c>
      <c r="CJ418" s="9" t="n">
        <v>1</v>
      </c>
      <c r="CK418" s="10" t="str">
        <f aca="false">IF(CJ418="","",IF(AND(CJ418&gt;=-6,CJ418&lt;=-5.5),"-6 a -5,5",IF(AND(CJ418&gt;-5.5,CJ418&lt;=-4.5),"-5 a -4,5",IF(AND(CJ418&gt;-4.5,CJ418&lt;=-3.5),"-4 a -3,5",IF(AND(CJ418&gt;-3.5,CJ418&lt;=-2.5),"-3 a -2,5",IF(AND(CJ418&gt;-2.5,CJ418&lt;=-1.5),"-2 a -1,5",IF(AND(CJ418&gt;-1.5,CJ418&lt;=-0.5),"-1 a -0,5",IF(AND(CJ418&gt;-0.5,CJ418&lt;=0.5),"0 a 0,5",IF(AND(CJ418&gt;0.5,CJ418&lt;=1.5),"1 a 1,5",IF(AND(CJ418&gt;1.5,CJ418&lt;2.5),"2",IF(AND(CJ418&gt;=2.5,CJ418&lt;=3),"2,5 a 3",IF(AND(CJ418&gt;3,CJ418&lt;=4),"3,5 a 4",IF(AND(CJ418&gt;4,CJ418&lt;=5),"4,5 a 5",IF(AND(CJ418&gt;5,CJ418&lt;=6),"5,5 a 6",IF(AND(CJ418&gt;6,CJ418&lt;=7),"6,5 a 7",IF(AND(CJ418&gt;7,CJ418&lt;=8),"7,5 a 8",IF(AND(CJ418&gt;8,CJ418&lt;=9.5),"8,5 a 9,5",IF(CJ418=10,"10","Fuera de rango"))))))))))))))))))</f>
        <v>1 a 1,5</v>
      </c>
      <c r="CL418" s="11" t="n">
        <f aca="false">IF(CK418="","",IF(OR(CK418="-6 a -5,5",CK418="-6 - -5,5"),1,IF(OR(CK418="-5 a -4,5",CK418="-5 - -4,5"),2,IF(OR(CK418="-4 a -3,5",CK418="-4 - -3,5"),3,IF(OR(CK418="-3 a -2,5",CK418="-3 - -2,5"),4,IF(OR(CK418="-2 a -1,5",CK418="-2 - -1,5"),5,IF(OR(CK418="-1 a -0,5",CK418="-1 - -0,5"),6,IF(OR(CK418="0 a 0,5",CK418="0 - 0,5"),7,IF(OR(CK418="1 a 1,5",CK418="1 - 1,5"),8,IF(CK418="2","NORMA",IF(OR(CK418="2,5 a 3",CK418="2,5 - 3"),9,IF(OR(CK418="3,5 a 4",CK418="3,5 - 4"),10,IF(OR(CK418="4,5 a 5",CK418="4,5 - 5"),11,IF(OR(CK418="5,5 a 6",CK418="5,5 - 6"),12,IF(OR(CK418="6,5 a 7",CK418="6,5 - 7"),13,IF(OR(CK418="7,5 a 8",CK418="7,5 - 8"),14,IF(OR(CK418="8,5 a 9",CK418="8,5 - 9,5",CK418="9 a 9,5"),15,IF(CK418="10",15,IF(OR(CK418="0,5 a 1",CK418="0,5 - 1"),7,"Fuera de rango")))))))))))))))))))</f>
        <v>8</v>
      </c>
      <c r="CN418" s="10" t="str">
        <f aca="false">IF(CM418=0,"0", " ")</f>
        <v>0</v>
      </c>
      <c r="CO418" s="10" t="str">
        <f aca="false">IF(CM418&gt;0,"EME"," ")</f>
        <v> </v>
      </c>
      <c r="CQ418" s="10" t="str">
        <f aca="false">IF(CP418&gt;0,"0", " ")</f>
        <v> </v>
      </c>
      <c r="CR418" s="10" t="str">
        <f aca="false">IF(CP418&gt;0,"EME"," ")</f>
        <v> </v>
      </c>
      <c r="CS418" s="9" t="n">
        <v>0</v>
      </c>
      <c r="CV418" s="9" t="n">
        <v>0</v>
      </c>
      <c r="CY418" s="9" t="n">
        <v>-3</v>
      </c>
      <c r="DB418" s="9" t="n">
        <v>-3.5</v>
      </c>
      <c r="DC418" s="11" t="str">
        <f aca="false">IF(DB418&lt;0,"2"," ")</f>
        <v>2</v>
      </c>
      <c r="DD418" s="11" t="str">
        <f aca="false">IF(DB418&lt;0,"MIO"," ")</f>
        <v>MIO</v>
      </c>
      <c r="DE418" s="9" t="n">
        <v>0</v>
      </c>
      <c r="DF418" s="10" t="str">
        <f aca="false">IF(DE418&lt;0,"3"," ")</f>
        <v> </v>
      </c>
      <c r="DG418" s="10" t="str">
        <f aca="false">IF(DE418&lt;0,"AST"," ")</f>
        <v> </v>
      </c>
      <c r="DH418" s="9" t="n">
        <v>0</v>
      </c>
      <c r="DI418" s="10" t="str">
        <f aca="false">IF(DH418&lt;0,"3"," ")</f>
        <v> </v>
      </c>
      <c r="DJ418" s="10" t="str">
        <f aca="false">IF(DH418&lt;0,"AST"," ")</f>
        <v> </v>
      </c>
      <c r="DK418" s="9" t="n">
        <v>0</v>
      </c>
      <c r="DL418" s="10" t="str">
        <f aca="false">IF(DK418&gt;0,"4"," ")</f>
        <v> </v>
      </c>
      <c r="DM418" s="10" t="str">
        <f aca="false">IF(DK418&gt;0,"PRE"," ")</f>
        <v> </v>
      </c>
      <c r="DN418" s="9" t="n">
        <v>0</v>
      </c>
      <c r="DO418" s="10" t="str">
        <f aca="false">IF(DN418&gt;0,"4"," ")</f>
        <v> </v>
      </c>
      <c r="DP418" s="10" t="str">
        <f aca="false">IF(DN418&gt;0,"PRE"," ")</f>
        <v> </v>
      </c>
      <c r="DS418" s="12" t="str">
        <f aca="false">CONCATENATE(CO418,CU418,DA418,DG418,DM418)</f>
        <v>   </v>
      </c>
      <c r="DT418" s="10" t="e">
        <f aca="false" t="array" ref="DT418">_xlfn.IFS(DS418="EME    ","0", DS418=" HIP   ","1", DS418="  MIO  ","2", DS418="   AST ","3", DS418="    PRE","4", DS418="EME   PRE","5", DS418=" HIP  PRE","6", DS418=" HIP AST ","7", DS418="  MIO PRE","8", DS418="  MIOAST ","9", DS418="   ASTPRE","10",DS418=" HIP ASTPRE","11", DS418="  MIOASTPRE","12", DS418="     ","0")</f>
        <v>#N/A</v>
      </c>
      <c r="DV418" s="1" t="e">
        <f aca="false" t="array" ref="DV418">_xlfn.IFS(DU418="SI","2", DU418="NO","1")</f>
        <v>#N/A</v>
      </c>
      <c r="DX418" s="11" t="str">
        <f aca="false">IF(DW418=0,"1","2")</f>
        <v>1</v>
      </c>
      <c r="DY418" s="11" t="str">
        <f aca="false" t="array" ref="DY418">_xlfn.IFS(DW418=0,"0", DW418=0.25, "1", DW418=0.5,"2", DW418=0.75,"3", DW418=1,"4",DW418=1.25,"5", DW418=1.5,"6", DW418=1.75,"7", DW418=2,"8")</f>
        <v>0</v>
      </c>
      <c r="EA418" s="11" t="str">
        <f aca="false">IF(DZ418=0,"1","2")</f>
        <v>1</v>
      </c>
      <c r="EB418" s="11" t="str">
        <f aca="false" t="array" ref="EB418">_xlfn.IFS(DZ418=0,"0", DZ418=0.25, "1", DZ418=0.5,"2", DZ418=0.75,"3", DZ418=1,"4",DZ418=1.25,"5", DZ418=1.5,"6", DZ418=1.75,"7", DZ418=2,"8")</f>
        <v>0</v>
      </c>
      <c r="ED418" s="10" t="str">
        <f aca="false">IF(EC418=0,"1","2")</f>
        <v>1</v>
      </c>
      <c r="EE418" s="11" t="str">
        <f aca="false" t="array" ref="EE418">_xlfn.IFS(EC418=0,"0", EC418=-0.25, "1", EC418=-0.5,"2", EC418=-0.75,"3", EC418=-1,"4",EC418=-1.25,"5", EC418=-1.5,"6", EC418=-1.75,"7", EC418=-2,"8", EC418=-2.25,"9",EC418=-2.5,"10", EC418=-2.75,"11", EC418=-3,"12", EC418=-3.25,"13", EC418=-3.5,"14", EC418=-3.75,"15",EC418=-4,"16")</f>
        <v>0</v>
      </c>
      <c r="EG418" s="10" t="str">
        <f aca="false">IF(EF418=0,"1","2")</f>
        <v>1</v>
      </c>
      <c r="EH418" s="11" t="str">
        <f aca="false" t="array" ref="EH418">_xlfn.IFS(EF418=0,"0", EF418=-0.25, "1", EF418=-0.5,"2", EF418=-0.75,"3", EF418=-1,"4",EF418=-1.25,"5", EF418=-1.5,"6", EF418=-1.75,"7", EF418=-2,"8", EF418=-2.25,"9",EF418=-2.5,"10", EF418=-2.75,"11", EF418=-3,"12", EF418=-3.25,"13", EF418=-3.5,"14", EF418=-3.75,"15",EF418=-4,"16")</f>
        <v>0</v>
      </c>
      <c r="EJ418" s="11" t="str">
        <f aca="false">IF(EI418=0,"1","2")</f>
        <v>1</v>
      </c>
      <c r="EK418" s="11" t="str">
        <f aca="false" t="array" ref="EK418">_xlfn.IFS(EI418=0,"0", EI418=-0.25, "1", EI418=-0.5,"2", EI418=-0.75,"3", EI418=-1,"4",EI418=-1.25,"5", EI418=-1.5,"6", EI418=-1.75,"7", EI418=-2,"8", EI418=-2.25,"9", EI418=-2.25,"9",EI418=-2.5,"10", EI418=-2.75,"11", EI418=-3,"12", EI418=-3.25,"13", EI418=-3.5,"14", EI418=-3.75,"15",EI418=-4,"16", EI418=0.25, "17", EI418=0.5, "18")</f>
        <v>0</v>
      </c>
      <c r="EM418" s="11" t="str">
        <f aca="false">IF(EL418=0,"1","2")</f>
        <v>1</v>
      </c>
      <c r="EN418" s="11" t="str">
        <f aca="false" t="array" ref="EN418">_xlfn.IFS(EL418=0.25,"17",EL418=0.5,"18", EL418=0,"0", EL418=-0.25, "1", EL418=-0.5,"2", EL418=-0.75,"3", EL418=-1,"4",EL418=-1.25,"5", EL418=-1.5,"6", EL418=-1.75,"7", EL418=-2,"8",EL418= -2.25,"9",EL418=-2.5,"10",EL418= -2.75,"11",EL418= -3,"12",EL418= -3.25,"13",EL418= -3.5,"14",EL418= -3.75,"15",EL418=-4,"16")</f>
        <v>0</v>
      </c>
      <c r="EP418" s="11" t="str">
        <f aca="false">IF(EO418=0,"1","2")</f>
        <v>1</v>
      </c>
      <c r="EQ418" s="11" t="str">
        <f aca="false" t="array" ref="EQ418">_xlfn.IFS(EO418=0,"0", EO418=0.25, "1", EO418=0.5,"2", EO418=0.75,"3", EO418=1,"4",EO418=1.25,"5", EO418=1.5,"6", EO418=1.75,"7", EO418=2,"8", EO418=2.25,"9", EO418=2.25,"9",EO418=2.5,"10", EO418=2.75,"11", EO418=3,"12", EO418=3.25,"13", EO418=3.5,"14", EO418=3.75,"15",EO418=4,"16", EO418=-0.25, "17", bq=-0.5, "18")</f>
        <v>0</v>
      </c>
      <c r="ES418" s="11" t="str">
        <f aca="false">IF(ER418=0,"1","2")</f>
        <v>1</v>
      </c>
      <c r="ET418" s="11" t="str">
        <f aca="false" t="array" ref="ET418">_xlfn.IFS(ER418=0,"0", ER418=0.25, "1", ER418=0.5,"2", ER418=0.75,"3", ER418=1,"4",ER418=1.25,"5", ER418=1.5,"6", ER418=1.75,"7", ER418=2,"8", ER418=2.25,"9", ER418=2.25,"9",ER418=2.5,"10", ER418=2.75,"11", ER418=3,"12", ER418=3.25,"13", ER418=3.5,"14", ER418=3.75,"15",ER418=4,"16", ER418=-0.25, "17", bq=-0.5, "18")</f>
        <v>0</v>
      </c>
      <c r="EV418" s="14" t="e">
        <f aca="false">VLOOKUP(EU418,LEYENDA!$G$2:$H$8,2,TRUE())</f>
        <v>#N/A</v>
      </c>
      <c r="EW418" s="14" t="e">
        <f aca="false" t="array" ref="EW418">_xlfn.IFS(EV418="0-5","1", EV418="6-12","2", EV418="13-18","3", EV418="19-24","4", EV418="25-36","5", EV418="37-48","6", EV418="49-60","7")</f>
        <v>#N/A</v>
      </c>
    </row>
    <row r="419" customFormat="false" ht="13.5" hidden="false" customHeight="false" outlineLevel="0" collapsed="false">
      <c r="A419" s="1" t="n">
        <v>136</v>
      </c>
      <c r="B419" s="2" t="n">
        <v>1</v>
      </c>
      <c r="C419" s="33" t="n">
        <v>45975</v>
      </c>
      <c r="E419" s="5" t="str">
        <f aca="false">VLOOKUP(A419,'286'!$A$3:$J$6279,10,FALSE())</f>
        <v>FERNÁNDEZ MORGADE, MANUELA</v>
      </c>
      <c r="F419" s="4" t="str">
        <f aca="false">VLOOKUP(A419,'286'!$A$3:$I$1768,3,FALSE())</f>
        <v>FERMORMA</v>
      </c>
      <c r="G419" s="6" t="n">
        <f aca="false">VLOOKUP(A419,'286'!$A$3:$I$1768,4,FALSE())</f>
        <v>36362</v>
      </c>
      <c r="H419" s="7" t="n">
        <f aca="false">YEAR(C419)-YEAR(G419)</f>
        <v>26</v>
      </c>
      <c r="I419" s="1" t="str">
        <f aca="false">VLOOKUP(H419,LEYENDA!$C$2:$D$6,2,TRUE())</f>
        <v>25-40</v>
      </c>
      <c r="J419" s="5" t="str">
        <f aca="false">VLOOKUP(A419,'286'!$A$3:$I$1768,7,FALSE())</f>
        <v>M</v>
      </c>
      <c r="K419" s="8" t="n">
        <f aca="false">VLOOKUP(A419,'286'!$A$3:$I$1768,2,FALSE())</f>
        <v>0</v>
      </c>
      <c r="L419" s="4" t="str">
        <f aca="false">VLOOKUP(A419,'286'!$A$3:$I$1768,8,FALSE())</f>
        <v>D</v>
      </c>
      <c r="M419" s="4" t="str">
        <f aca="false">VLOOKUP(A419,'286'!$A$3:$I$1768,9,FALSE())</f>
        <v>D</v>
      </c>
      <c r="N419" s="8" t="str">
        <f aca="false">IF(R419=O419, "MISMA","CONTRARIA")</f>
        <v>MISMA</v>
      </c>
      <c r="O419" s="8" t="str">
        <f aca="false" t="array" ref="O419">_xlfn.IFS(L419="D","1", L419="I","2")</f>
        <v>1</v>
      </c>
      <c r="P419" s="8" t="e">
        <f aca="false" t="array" ref="P419">_xlfn.IFS(K419="OD","1", K419="OI","2")</f>
        <v>#N/A</v>
      </c>
      <c r="Q419" s="1" t="str">
        <f aca="false" t="array" ref="Q419">_xlfn.IFS(J419="M","1", J419="H","2")</f>
        <v>1</v>
      </c>
      <c r="R419" s="8" t="str">
        <f aca="false" t="array" ref="R419">_xlfn.IFS(M419="D","1", M419="I","2")</f>
        <v>1</v>
      </c>
      <c r="S419" s="1" t="str">
        <f aca="false" t="array" ref="S419">_xlfn.IFS(N419="CONTRARIA", "1",N419= "MISMA","2")</f>
        <v>2</v>
      </c>
      <c r="T419" s="1" t="str">
        <f aca="false" t="array" ref="T419">_xlfn.IFS(I419="0-12","1", I419="13-24","2", I419="25-40","3", I419="41-60","4", I419="61-100","5")</f>
        <v>3</v>
      </c>
      <c r="U419" s="9" t="n">
        <v>5</v>
      </c>
      <c r="V419" s="10" t="str">
        <f aca="false">IF(U419="","",IF(AND(U419&gt;=-9,U419&lt;=-6.5),"-9 a -6,5",IF(AND(U419&gt;=-6,U419&lt;=-3.5),"-6 a -3,5",IF(AND(U419&gt;=-3,U419&lt;=-1),"-3 a -1",IF(U419=-0.5,"-0,5",IF(AND(U419&gt;=0,U419&lt;=2.5),"0 a 2,5",IF(AND(U419&gt;=3,U419&lt;=5.5),"3 a 5,5",IF(AND(U419&gt;=6,U419&lt;=8.5),"6 a 8,5",IF(AND(U419&gt;=9,U419&lt;=20),"9 a 20","Fuera de rango")))))))))</f>
        <v>3 a 5,5</v>
      </c>
      <c r="W419" s="11" t="n">
        <f aca="false">IF(V419="","",IF(V419="-9 a -6,5",2,IF(V419="-6 a -3,5",3,IF(V419="-3 a -1",4,IF(V419="-0,5","NORMA",IF(V419="0 a 2,5",5,IF(V419="3 a 5,5",6,IF(V419="6 a 8,5",7,IF(V419="9 a 20",8,"Fuera de rango")))))))))</f>
        <v>6</v>
      </c>
      <c r="X419" s="9" t="n">
        <v>24</v>
      </c>
      <c r="Y419" s="11" t="str">
        <f aca="false">IF(X419="","",IF(AND(X419&gt;=0,X419&lt;=4),"0 a 4",IF(AND(X419&gt;=4.5,X419&lt;=8.5),"4,5 a 8,5",IF(X419=9,"9",IF(AND(X419&gt;=9.5,X419&lt;=13),"9,5 a 13",IF(AND(X419&gt;=13.5,X419&lt;=20),"13,5 a 20",IF(AND(X419&gt;=20.5,X419&lt;=35),"20,5 a 35","Fuera de rango")))))))</f>
        <v>20,5 a 35</v>
      </c>
      <c r="Z419" s="11" t="n">
        <f aca="false">IF(Y419="","",IF(Y419="0 a 4",1,IF(Y419="4,5 a 8,5",2,IF(Y419="9","NORMA",IF(Y419="9,5 a 13",3,IF(Y419="13,5 a 20",4,IF(Y419="20,5 a 35",5,"Fuera de rango")))))))</f>
        <v>5</v>
      </c>
      <c r="AA419" s="9" t="n">
        <v>30</v>
      </c>
      <c r="AB419" s="10" t="str">
        <f aca="false">IF(AA419="","",IF(AND(AA419&gt;=0,AA419&lt;=9),"0 a 9",IF(AND(AA419&gt;=9.5,AA419&lt;=18.5),"9,5 a 18,5",IF(AA419=19,"19",IF(AND(AA419&gt;=19.5,AA419&lt;=28),"19,5 a 28",IF(AND(AA419&gt;=28.5,AA419&lt;=40),"28,5 a 40","Fuera de rango"))))))</f>
        <v>28,5 a 40</v>
      </c>
      <c r="AC419" s="11" t="n">
        <f aca="false" t="array" ref="AC419">_xlfn.IFS(AB419="","",AB419="0 a 9",1,AB419="9,5 a 18,5",2,AB419="19","NORMA",AB419="19,5 a 28",3,AB419="28,5 a 40",4,TRUE(),"Fuera de rango")</f>
        <v>4</v>
      </c>
      <c r="AD419" s="9" t="n">
        <v>21</v>
      </c>
      <c r="AE419" s="10" t="str">
        <f aca="false">IF(AD419="","",IF(AND(AD419&gt;=-10,AD419&lt;=0),"De -10 a 0",IF(AND(AD419&gt;=0.5,AD419&lt;=9.5),"0,5 a 9,5",IF(AD419=10,"10",IF(AND(AD419&gt;=10.5,AD419&lt;=20),"10,5 a 20",IF(AND(AD419&gt;=20.5,AD419&lt;=40),"20,5 a 40","Fuera de rango"))))))</f>
        <v>20,5 a 40</v>
      </c>
      <c r="AF419" s="12" t="n">
        <f aca="false">IF(AD419="","",IF(AND(AD419&gt;=-10,AD419&lt;=0),1,IF(AND(AD419&gt;=0.5,AD419&lt;=9.5),2,IF(AD419=10,"NORMA",IF(AND(AD419&gt;=10.5,AD419&lt;=20),3,IF(AND(AD419&gt;=20.5,AD419&lt;=40),4,""))))))</f>
        <v>4</v>
      </c>
      <c r="AG419" s="9" t="n">
        <v>4</v>
      </c>
      <c r="AH419" s="10" t="str">
        <f aca="false">IF(AG419="","",IF(AND(AG419&gt;=0,AG419&lt;=4),"0 a 4",IF(AND(AG419&gt;=4.5,AG419&lt;=8.5),"4,5 a 8,5",IF(AG419=9,"9",IF(AND(AG419&gt;=9.5,AG419&lt;=13),"9,5 a 13",IF(AND(AG419&gt;=13.5,AG419&lt;=25),"13,5 a 25","Fuera de rango"))))))</f>
        <v>0 a 4</v>
      </c>
      <c r="AI419" s="10" t="n">
        <f aca="false">IF(AH419="","",IF(AH419="0 a 4",1,IF(AH419="4,5 a 8,5",2,IF(AH419="9","NORMA",IF(AH419="9,5 a 13",3,IF(AH419="13,5 a 25",4,""))))))</f>
        <v>1</v>
      </c>
      <c r="AJ419" s="9" t="n">
        <v>2</v>
      </c>
      <c r="AK419" s="10" t="str">
        <f aca="false">IF(AJ419="","",IF(AND(AJ419&gt;=-15,AJ419&lt;=-10.5),"-15 a -10,5",IF(AND(AJ419&gt;=-10,AJ419&lt;=-4),"-10 a -4",IF(AND(AJ419&gt;=-4.5,AJ419&lt;=0),"-4,5 a 0",IF(AND(AJ419&gt;=0.5,AJ419&lt;=4.5),"0,5 a 4,5",IF(AJ419=5,"5",IF(AND(AJ419&gt;=5.5,AJ419&lt;=10),"5,5 a 10",IF(AND(AJ419&gt;=10.5,AJ419&lt;=20),"10,5 a 20","Fuera de rango"))))))))</f>
        <v>0,5 a 4,5</v>
      </c>
      <c r="AL419" s="11" t="n">
        <f aca="false">IF(AK419="","",IF(AK419="-15 a -10,5",1,IF(AK419="-10 a -4",2,IF(AK419="-4,5 a 0",3,IF(AK419="0,5 a 4,5",4,IF(AK419="5","NORMA",IF(AK419="5,5 a 10",5,IF(AK419="10,5 a 20",6,"Error"))))))))</f>
        <v>4</v>
      </c>
      <c r="AM419" s="9" t="n">
        <v>2</v>
      </c>
      <c r="AN419" s="10" t="str">
        <f aca="false">IF(AM419="","",IF(AND(AM419&gt;=-7.5,AM419&lt;=-5.5),"-7,5 a -5,5",IF(AND(AM419&gt;=-5,AM419&lt;=-3),"-5 a -3",IF(AND(AM419&gt;=-2.5,AM419&lt;=-0.5),"-2,5 a -0,5",IF(AM419=0,"0,00",IF(AND(AM419&gt;=0.5,AM419&lt;=2.5),"0,5 a 2,5",IF(AND(AM419&gt;=3,AM419&lt;=5),"3 a 5",IF(AND(AM419&gt;=5.5,AM419&lt;=7.5),"5,5 a 7,5",IF(AND(AM419&gt;=8,AM419&lt;=10),"8 a 10","Fuera de rango")))))))))</f>
        <v>0,5 a 2,5</v>
      </c>
      <c r="AO419" s="11" t="n">
        <f aca="false">IF(AN419="","",IF(AN419="-7,5 a -5,5",1,IF(AN419="-5 a -3",2,IF(AN419="-2,5 a -0,5",3,IF(AN419="0,00","NORMA",IF(AN419="0,5 a 2,5",4,IF(AN419="3 a 5",5,IF(AN419="5,5 a 7,5",6,IF(AN419="8 a 10",7,"Error")))))))))</f>
        <v>4</v>
      </c>
      <c r="AP419" s="9" t="n">
        <v>12</v>
      </c>
      <c r="AQ419" s="10" t="str">
        <f aca="false">IF(AP419="","",IF(AND(AP419&gt;=-20,AP419&lt;=-9.5),"-20 a -9,5",IF(AND(AP419&gt;=-9,AP419&lt;=-6.5),"-9 a -6,5",IF(AP419=-6,"-6",IF(AND(AP419&gt;=-5.5,AP419&lt;=-3),"-5,5 a -3",IF(AND(AP419&gt;=-2.5,AP419&lt;=0),"-2,5 a 0",IF(AND(AP419&gt;=0.5,AP419&lt;=3),"0,5 a 3",IF(AND(AP419&gt;=3.5,AP419&lt;=6),"3,5 a 6",IF(AND(AP419&gt;=6.5,AP419&lt;=9),"6,5 a 9",IF(AND(AP419&gt;=9.5,AP419&lt;=20),"9,5 a 20","Fuera de rango"))))))))))</f>
        <v>9,5 a 20</v>
      </c>
      <c r="AR419" s="11" t="n">
        <f aca="false">IF(AQ419="","",IF(AQ419="-20 a -9,5",1,IF(AQ419="-9 a -6,5",2,IF(AQ419="-6","NORMA",IF(AQ419="-5,5 a -3",3,IF(AQ419="-2,5 a 0",4,IF(AQ419="0,5 a 3",5,IF(AQ419="3,5 a 6",6,IF(AQ419="6,5 a 9",7,IF(AQ419="9,5 a 20",8,""))))))))))</f>
        <v>8</v>
      </c>
      <c r="AS419" s="9" t="n">
        <v>4</v>
      </c>
      <c r="AT419" s="10" t="str">
        <f aca="false">IF(AS419="","",IF(AND(AS419&gt;=-16,AS419&lt;=-14),"-16 a -14",IF(AND(AS419&gt;=-13.5,AS419&lt;=-11.5),"-13,5 a -11,5",IF(AND(AS419&gt;=-11,AS419&lt;=-9),"-11 a -9",IF(AND(AS419&gt;=-8.5,AS419&lt;=-6.5),"-8,5 a -6,5",IF(AND(AS419&gt;=-6,AS419&lt;=-4),"-6 a -4",IF(AND(AS419&gt;=-3.5,AS419&lt;=-1.5),"-3,5 a -1,5",IF(AND(AS419&gt;=-1,AS419&lt;=1),"-1 a 1",IF(AND(AS419&gt;=1.5,AS419&lt;=3.5),"1,5 a 3,5",IF(AND(AS419&gt;=4,AS419&lt;=6),"4 a 6",IF(AND(AS419&gt;=6.5,AS419&lt;=8.5),"6,5 a 8,5",IF(AND(AS419&gt;=9,AS419&lt;=11),"9 a 11",IF(AND(AS419&gt;=11.5,AS419&lt;=13.5),"11,5 a 13,5",IF(AND(AS419&gt;=14,AS419&lt;=16),"14 a 16",IF(AND(AS419&gt;=16.5,AS419&lt;=18.5),"16,5 a 18,5",IF(AND(AS419&gt;=19,AS419&lt;=21),"19 a 21","Fuera de rango"))))))))))))))))</f>
        <v>4 a 6</v>
      </c>
      <c r="AU419" s="11" t="str">
        <f aca="false" t="array" ref="AU419">IF(AT419="","",_xlfn.IFS(AT419="-16 a -14",1,AT419="-13,5 a -11,5",2,AT419="-11 a -9",3,AT419="-8,5 a -6,5",4,AT419="-6 a -4",5,AT419="-3,5 a -1,5",6,AT419="-1 a 1",7,AT419="1,5 a 3,5",8,AT419="4 a 6","NORMA",AT419="6,5 a 8,5",9,AT419="9 a 11",10,AT419="11,5 a 13,5",11,AT419="14 a 16",12,AT419="16,5 a 18,5",13,AT419="19 a 21",14,TRUE(),""))</f>
        <v>NORMA</v>
      </c>
      <c r="AV419" s="9" t="n">
        <v>1.5</v>
      </c>
      <c r="AW419" s="10" t="str">
        <f aca="false">IF(AV419="","",IF(AND(AV419&gt;=-1,AV419&lt;=-0.5),"-1 a -0,5",IF(AND(AV419&gt;-0.5,AV419&lt;=0),"De -0,5 a 0",IF(AND(AV419&gt;=0.25,AV419&lt;=0.75),"0,25 a 0,75",IF(AND(AV419&gt;=1,AV419&lt;=1.5),"1 a 1,5",IF(AND(AV419&gt;=1.75,AV419&lt;=2.25),"1,75 a 2,25",IF(AND(AV419&gt;=2.5,AV419&lt;=3),"2,5 a 3",IF(AND(AV419&gt;=3.25,AV419&lt;=3.75),"3,25 a 3,75","Fuera de rango"))))))))</f>
        <v>1 a 1,5</v>
      </c>
      <c r="AX419" s="10" t="n">
        <f aca="false">IF(AW419="","",IF(OR(AW419="-1 a -0,5",AW419="-1 a -0.5"),1,IF(OR(AW419="De -0,5 a 0",AW419="-0,5 a 0",AW419="De -0.5 a 0"),2,IF(OR(AW419="0,25 a 0,75",AW419="0.25 a 0.75"),"NORMA",IF(OR(AW419="1 a 1,5",AW419="1 a 1.5"),3,IF(OR(AW419="1,75 a 2,25",AW419="1.75 a 2.25"),4,IF(OR(AW419="2,5 a 3",AW419="2.5 a 3"),5,IF(OR(AW419="3,25 a 3,75",AW419="3.25 a 3.75"),6,""))))))))</f>
        <v>3</v>
      </c>
      <c r="AY419" s="9" t="n">
        <v>0</v>
      </c>
      <c r="AZ419" s="10" t="str">
        <f aca="false">IF(AY419="","",IF(AND(AY419&gt;=-20,AY419&lt;=-9.5),"-20 a -9,5",IF(AND(AY419&gt;=-9,AY419&lt;=-6.5),"-9 a -6,5",IF(AY419=-6,"-6",IF(AND(AY419&gt;=-5.5,AY419&lt;=-3),"-5,5 a -3",IF(AND(AY419&gt;=-2.5,AY419&lt;=0),"-2,5 a 0",IF(AND(AY419&gt;=0.5,AY419&lt;=3),"0,5 a 3",IF(AND(AY419&gt;=3.5,AY419&lt;=6),"3,5 a 6","Fuera de rango"))))))))</f>
        <v>-2,5 a 0</v>
      </c>
      <c r="BA419" s="11" t="n">
        <f aca="false">IF(AZ419="","",IF(AZ419="-20 a -9,5",1,IF(AZ419="-9 a -6,5",2,IF(AZ419="-6","NORMA",IF(AZ419="-5,5 a -3",3,IF(AZ419="-2,5 a 0",4,IF(AZ419="0,5 a 3",5,IF(AZ419="3,5 a 6",6,""))))))))</f>
        <v>4</v>
      </c>
      <c r="BB419" s="9" t="n">
        <v>0</v>
      </c>
      <c r="BC419" s="10" t="str">
        <f aca="false" t="array" ref="BC419">IF(BB419="","",_xlfn.IFS(AND(BB419&gt;=0,BB419&lt;=2),"0 a 2",AND(BB419&gt;=2.5,BB419&lt;=4.5),"2,5 a 4,5",AND(BB419&gt;=5,BB419&lt;=7),"5 a 7",AND(BB419&gt;=7.5,BB419&lt;=9.5),"7,5 a 9,5",AND(BB419&gt;=10,BB419&lt;=12),"10 a 12",AND(BB419&gt;=12.5,BB419&lt;=14.5),"12,5 a 14,5",BB419=15,"15",AND(BB419&gt;=15.5,BB419&lt;=17.5),"15,5 a 17,5",AND(BB419&gt;=18,BB419&lt;=20),"18 a 20",AND(BB419&gt;=20.5,BB419&lt;=22.5),"20,5 a 22,5",AND(BB419&gt;=23,BB419&lt;=25),"23 a 25",TRUE(),"Fuera de rango"))</f>
        <v>0 a 2</v>
      </c>
      <c r="BD419" s="11" t="n">
        <f aca="false" t="array" ref="BD419">IF(BC419="","",_xlfn.IFS(BC419="0 a 2",1,BC419="2,5 a 4,5",2,BC419="5 a 7",3,BC419="7,5 a 9,5",4,BC419="10 a 12",5,BC419="12,5 a 14,5",6,BC419="15","NORMA",BC419="15,5 a 17,5",7,BC419="18 a 20",8,BC419="20,5 a 22,5",9,BC419="23 a 25",10,TRUE(),"Fuera de rango"))</f>
        <v>1</v>
      </c>
      <c r="BE419" s="9" t="n">
        <v>34</v>
      </c>
      <c r="BF419" s="10" t="s">
        <v>160</v>
      </c>
      <c r="BG419" s="11" t="str">
        <f aca="false">IF(BF419="","",IF(BF419="-20 a -10",1,IF(BF419="-9,5 a 0,5",2,IF(BF419="1 a 11",3,IF(BF419="11,5 a 20,5",4,IF(BF419="21","NORMA",IF(BF419="21,5 a 31,5",5,IF(BF419="32 a 42",6,""))))))))</f>
        <v/>
      </c>
      <c r="BH419" s="9" t="n">
        <v>28</v>
      </c>
      <c r="BI419" s="10" t="str">
        <f aca="false">IF(BH419="","",IF(AND(BH419&gt;=-20,BH419&lt;=-15),"-20 a -15",IF(AND(BH419&gt;=-14.5,BH419&lt;=-9.5),"-14,5 a -9,5",IF(AND(BH419&gt;=-9,BH419&lt;=-4),"-9 a -4",IF(AND(BH419&gt;=-3.5,BH419&lt;=2.5),"-3,5 a 2,5",IF(AND(BH419&gt;=3,BH419&lt;=8),"3 a 8",IF(AND(BH419&gt;=8.5,BH419&lt;=14.5),"8,5 a 14,5",IF(BH419=15,"15",IF(AND(BH419&gt;=15.5,BH419&lt;=20.5),"15,5 a 20,5",IF(AND(BH419&gt;=21,BH419&lt;=26),"21 a 26","Fuera de rango"))))))))))</f>
        <v>Fuera de rango</v>
      </c>
      <c r="BJ419" s="11" t="str">
        <f aca="false">IF(BI419="","",IF(BI419="-20 a -15",1,IF(BI419="-14,5 a -9,5",2,IF(BI419="-9 a -4",3,IF(BI419="-3,5 a 2,5",4,IF(BI419="3 a 8",5,IF(BI419="8,5 a 14,5",6,IF(BI419="15","NORMA",IF(BI419="15,5 a 20,5",7,IF(BI419="21 a 26",8,IF(BI419="26,5 a 31,5",9,"")))))))))))</f>
        <v/>
      </c>
      <c r="BK419" s="9" t="n">
        <v>8</v>
      </c>
      <c r="BL419" s="10" t="str">
        <f aca="false">IF(BK419="","",IF(AND(BK419&gt;=0,BK419&lt;=2),"0 - 2",IF(AND(BK419&gt;=2.5,BK419&lt;=4.5),"2,5 - 4,5",IF(AND(BK419&gt;=5,BK419&lt;=7),"5 - 7",IF(AND(BK419&gt;=7.5,BK419&lt;=9.5),"7,5 - 9,5",IF(AND(BK419&gt;=10,BK419&lt;=12),"10 - 12",IF(AND(BK419&gt;=12.5,BK419&lt;=13.5),"12,5 - 13,5",IF(BK419=14,"14",IF(AND(BK419&gt;=14.5,BK419&lt;=16.5),"14,5 - 16,5",IF(AND(BK419&gt;=17,BK419&lt;=19),"17 - 19",IF(AND(BK419&gt;=19.5,BK419&lt;=21.5),"19,5 - 21,5",IF(AND(BK419&gt;=22,BK419&lt;=24),"22 - 24",IF(AND(BK419&gt;=24.5,BK419&lt;=26.5),"24,5 - 26,5",IF(AND(BK419&gt;=27,BK419&lt;=29),"27 - 29",IF(AND(BK419&gt;=29.5,BK419&lt;=30),"29,5 - 30","Fuera de rango")))))))))))))))</f>
        <v>7,5 - 9,5</v>
      </c>
      <c r="BM419" s="11" t="n">
        <f aca="false">IF(BL419="","",IF(BL419="0 - 2",1,IF(BL419="2,5 - 4,5",2,IF(BL419="5 - 7",3,IF(BL419="7,5 - 9,5",4,IF(BL419="10 - 12",5,IF(BL419="12,5 - 13,5",6,IF(BL419="14","NORMA",IF(BL419="14,5 - 16,5",7,IF(BL419="17 - 19",8,IF(BL419="19,5 - 21,5",9,IF(BL419="22 - 24",10,IF(BL419="24,5 - 26,5",11,IF(BL419="27 - 29",12,IF(BL419="29,5 - 30",13,"")))))))))))))))</f>
        <v>4</v>
      </c>
      <c r="BN419" s="9" t="n">
        <v>12</v>
      </c>
      <c r="BO419" s="11" t="str">
        <f aca="false">IF(BN419="","",IF(AND(BN419&gt;=-20,BN419&lt;=-10),"-20 a -10",IF(AND(BN419&gt;=-9.5,BN419&lt;=0.5),"-9,5 a 0,5",IF(AND(BN419&gt;=1,BN419&lt;=11),"1 a 11",IF(AND(BN419&gt;=11.5,BN419&lt;=21.5),"11,5 a 21,5",IF(BN419=22,"22",IF(AND(BN419&gt;=22.5,BN419&lt;=32.5),"22,5 a 32,5",IF(AND(BN419&gt;=33,BN419&lt;=43),"33 a 43","Fuera de rango"))))))))</f>
        <v>11,5 a 21,5</v>
      </c>
      <c r="BP419" s="11" t="n">
        <f aca="false">IF(BO419="","",IF(BO419="-20 a -10",1,IF(BO419="-9,5 a 0,5",2,IF(BO419="1 a 11",3,IF(BO419="11,5 a 21,5",4,IF(BO419="22","NORMA",IF(BO419="22,5 a 32,5",5,IF(BO419="33 a 43",6,""))))))))</f>
        <v>4</v>
      </c>
      <c r="BQ419" s="9" t="n">
        <v>8</v>
      </c>
      <c r="BR419" s="10" t="str">
        <f aca="false">IF(BQ419="","",IF(AND(BQ419&gt;=-20,BQ419&lt;=-15),"-20 a -15",IF(AND(BQ419&gt;=-14.5,BQ419&lt;=-9.5),"-14,5 a -9,5",IF(AND(BQ419&gt;=-9,BQ419&lt;=-4),"-9 a -4",IF(AND(BQ419&gt;=-3.5,BQ419&lt;=2.5),"-3,5 a 2,5",IF(AND(BQ419&gt;=3,BQ419&lt;=8),"3 a 8",IF(AND(BQ419&gt;=8.5,BQ419&lt;=13.5),"8,5 a 13,5",IF(AND(BQ419&gt;=14,BQ419&lt;=17.5),"14 a 17,5",IF(BQ419=18,"18",IF(AND(BQ419&gt;=18.5,BQ419&lt;=23.5),"18,5 a 23,5",IF(AND(BQ419&gt;=24,BQ419&lt;=29),"24 a 29",IF(AND(BQ419&gt;=29.5,BQ419&lt;=34.5),"29,5 a 34,5",IF(AND(BQ419&gt;=35,BQ419&lt;=40),"35 a 40","Fuera de rango")))))))))))))</f>
        <v>3 a 8</v>
      </c>
      <c r="BS419" s="11" t="n">
        <f aca="false">IF(BR419="","",IF(BR419="-20 a -15",1,IF(BR419="-14,5 a -9,5",2,IF(BR419="-9 a -4",3,IF(BR419="-3,5 a 2,5",4,IF(BR419="3 a 8",5,IF(BR419="8,5 a 13,5",6,IF(BR419="14 a 17,5",7,IF(BR419="18","NORMA",IF(BR419="18,5 a 23,5",8,IF(BR419="24 a 29",9,IF(BR419="29,5 a 34,5",10,IF(BR419="35 a 40",11,"")))))))))))))</f>
        <v>5</v>
      </c>
      <c r="BT419" s="9" t="n">
        <v>-1</v>
      </c>
      <c r="BU419" s="10" t="str">
        <f aca="false">IF(BT419="","",IF(AND(BT419&gt;=-20,BT419&lt;=-18),"-20 a -18",IF(AND(BT419&gt;=-17.5,BT419&lt;=-15.5),"-17,5 a -15,5",IF(AND(BT419&gt;=-15,BT419&lt;=-13),"-15 a -13",IF(AND(BT419&gt;=-12.5,BT419&lt;=-10.5),"-12,5 a -10,5",IF(AND(BT419&gt;=-10,BT419&lt;=-8),"-10 a -8",IF(AND(BT419&gt;=-7.5,BT419&lt;=-5.5),"-7,5 a -5,5",IF(AND(BT419&gt;=-5,BT419&lt;=-3),"-5 a -3",IF(AND(BT419&gt;=-2.5,BT419&lt;=-0.5),"-2,5 a -0,5",IF(BT419=0,"0",IF(AND(BT419&gt;=0.5,BT419&lt;=2.5),"0,5 a 2,5",IF(AND(BT419&gt;=3,BT419&lt;=5),"3 a 5",IF(AND(BT419&gt;=5.5,BT419&lt;=7.5),"5,5 a 7,5",IF(AND(BT419&gt;=8,BT419&lt;=10),"8 a 10",IF(AND(BT419&gt;=10.5,BT419&lt;=12.5),"10,5 a 12,5",IF(AND(BT419&gt;=13,BT419&lt;=15),"13 a 15",IF(AND(BT419&gt;=15.5,BT419&lt;=17.5),"15,5 a 17,5",IF(AND(BT419&gt;=18,BT419&lt;=20),"18 a 20","Fuera de rango"))))))))))))))))))</f>
        <v>-2,5 a -0,5</v>
      </c>
      <c r="BV419" s="11" t="n">
        <f aca="false">IF(BT419="","",IF(BT419=0,"NORMA",IF(AND(BT419&gt;=-20,BT419&lt;=-18),2,IF(AND(BT419&gt;=-17.5,BT419&lt;=-15.5),2,IF(AND(BT419&gt;=-15,BT419&lt;=-13),3,IF(AND(BT419&gt;=-12.5,BT419&lt;=-10.5),4,IF(AND(BT419&gt;=-10,BT419&lt;=-8),5,IF(AND(BT419&gt;=-7.5,BT419&lt;=-5.5),6,IF(AND(BT419&gt;=-5,BT419&lt;=-3),7,IF(AND(BT419&gt;=-2.5,BT419&lt;=-0.5),8,IF(AND(BT419&gt;=0.5,BT419&lt;=2.5),9,IF(AND(BT419&gt;=3,BT419&lt;=5),10,IF(AND(BT419&gt;=5.5,BT419&lt;=7.5),11,IF(AND(BT419&gt;=8,BT419&lt;=10),12,IF(AND(BT419&gt;=10.5,BT419&lt;=12.5),13,IF(AND(BT419&gt;=13,BT419&lt;=15),14,IF(AND(BT419&gt;=15.5,BT419&lt;=17.5),15,IF(AND(BT419&gt;=18,BT419&lt;=20),16,"Fuera de rango"))))))))))))))))))</f>
        <v>8</v>
      </c>
      <c r="BW419" s="9" t="n">
        <v>-9.5</v>
      </c>
      <c r="BX419" s="10" t="n">
        <f aca="false">18.5- (0.3*H419)</f>
        <v>10.7</v>
      </c>
      <c r="BY419" s="10" t="n">
        <f aca="false">(BW419)-(BX419)</f>
        <v>-20.2</v>
      </c>
      <c r="BZ419" s="10" t="str">
        <f aca="false">IF(BY419="","",IF(BY419&lt;-27.5,"De -30 a -28",IF(BY419&lt;-25,"De -27,5 a -25,5",IF(BY419&lt;-22.5,"De -25 a -23",IF(BY419&lt;-20,"De -22,5 a -20,5",IF(BY419&lt;-17.5,"De -20 a -18",IF(BY419&lt;-15,"De -17,5 a -15,5",IF(BY419&lt;-12.5,"De -15 a -13",IF(BY419&lt;-10,"De -12,5 a -10,5",IF(BY419&lt;-7.5,"De -10 a -8",IF(BY419&lt;-5,"De -7,5 a -5,5",IF(BY419&lt;-2.5,"De -5 a -3",IF(BY419&lt;0,"De -2,5 a -0,5",IF(BY419&lt;2.5,"De 0 a 2",IF(BY419&lt;5,"De 2,5 a 4,5",IF(BY419&lt;7.5,"De 5 a 7",IF(BY419&lt;10,"De 7,5 a 9,5",IF(BY419&lt;12.5,"De 10 a 12",IF(BY419&lt;15,"De 12,5 a 14,5",IF(BY419&lt;17.5,"De 15 a 17",IF(BY419&lt;20,"De 17,5 a 19,5",IF(BY419&lt;22.5,"De 20 a 22",IF(BY419&lt;25,"De 22,5 a 24,5",IF(BY419&lt;27.5,"De 25 a 27","De 27,5 a 30"))))))))))))))))))))))))</f>
        <v>De -22,5 a -20,5</v>
      </c>
      <c r="CA419" s="12" t="n">
        <f aca="false">IF(BY419="","",IF(BY419&lt;=-28,1,IF(BY419&lt;=-25.5,2,IF(BY419&lt;=-23,3,IF(BY419&lt;=-20.5,4,IF(BY419&lt;=-18,5,IF(BY419&lt;=-15.5,6,IF(BY419&lt;=-13,7,IF(BY419&lt;=-10.5,8,IF(BY419&lt;=-8,9,IF(BY419&lt;=-5.5,10,IF(BY419&lt;=-3,11,IF(BY419&lt;=-0.5,12,IF(BY419&lt;=2,13,IF(BY419&lt;=4.5,14,IF(BY419&lt;=7,15,IF(BY419&lt;=9.5,16,IF(BY419&lt;=12,17,IF(BY419&lt;=14.5,18,IF(BY419&lt;=17,19,IF(BY419&lt;=19.5,20,IF(BY419&lt;=22,21,IF(BY419&lt;=24.5,22,IF(BY419&lt;=27,23,IF(BY419&lt;=30,24,"Fuera de rango")))))))))))))))))))))))))</f>
        <v>5</v>
      </c>
      <c r="CB419" s="9" t="n">
        <v>-10</v>
      </c>
      <c r="CC419" s="10" t="n">
        <f aca="false">18.5- (0.3*H419)</f>
        <v>10.7</v>
      </c>
      <c r="CD419" s="10" t="n">
        <f aca="false">(CB419)-(CC419)</f>
        <v>-20.7</v>
      </c>
      <c r="CE419" s="10" t="str">
        <f aca="false">IF(CD419="","",IF(CD419&lt;-27.5,"De -30 a -28",IF(CD419&lt;-25,"De -27,5 a -25,5",IF(CD419&lt;-22.5,"De -25 a -23",IF(CD419&lt;-20,"De -22,5 a -20,5",IF(CD419&lt;-17.5,"De -20 a -18",IF(CD419&lt;-15,"De -17,5 a -15,5",IF(CD419&lt;-12.5,"De -15 a -13",IF(CD419&lt;-10,"De -12,5 a -10,5",IF(CD419&lt;-7.5,"De -10 a -8",IF(CD419&lt;-5,"De -7,5 a -5,5",IF(CD419&lt;-2.5,"De -5 a -3",IF(CD419&lt;0,"De -2,5 a -0,5",IF(CD419&lt;=2,"De 0 a 2",IF(CD419&lt;=4.5,"De 2,5 a 4,5",IF(CD419&lt;=7,"De 5 a 7",IF(CD419&lt;=9.5,"De 7,5 a 9,5",IF(CD419&lt;=12,"De 10 a 12",IF(CD419&lt;=14.5,"De 12,5 a 14,5",IF(CD419&lt;=17,"De 15 a 17",IF(CD419&lt;=19.5,"De 17,5 a 19,5",IF(CD419&lt;=22,"De 20 a 22",IF(CD419&lt;=24.5,"De 22,5 a 24,5",IF(CD419&lt;=27,"De 25 a 27","De 27,5 a 30"))))))))))))))))))))))))</f>
        <v>De -22,5 a -20,5</v>
      </c>
      <c r="CF419" s="12" t="n">
        <f aca="false">IF(CD419="","",IF(CD419&lt;-27.5,1,IF(CD419&lt;-25,2,IF(CD419&lt;-22.5,3,IF(CD419&lt;-20,4,IF(CD419&lt;-17.5,5,IF(CD419&lt;-15,6,IF(CD419&lt;-12.5,7,IF(CD419&lt;-10,8,IF(CD419&lt;-7.5,9,IF(CD419&lt;-5,10,IF(CD419&lt;-2.5,11,IF(CD419&lt;0,12,IF(CD419&lt;2.5,13,IF(CD419&lt;5,14,IF(CD419&lt;7.5,15,IF(CD419&lt;10,16,IF(CD419&lt;12.5,17,IF(CD419&lt;15,18,IF(CD419&lt;17.5,19,IF(CD419&lt;20,20,IF(CD419&lt;22.5,21,IF(CD419&lt;25,22,IF(CD419&lt;27.5,23,24))))))))))))))))))))))))</f>
        <v>4</v>
      </c>
      <c r="CG419" s="9" t="n">
        <v>-1.5</v>
      </c>
      <c r="CH419" s="10" t="str">
        <f aca="false">IF(CG419="","",IF(AND(CG419&gt;=-10,CG419&lt;=-9.5),"-10 a -9,5",IF(AND(CG419&gt;-9.5,CG419&lt;=-8.5),"-9 a -8,5",IF(AND(CG419&gt;-8.5,CG419&lt;=-7.5),"-8 a -7,5",IF(AND(CG419&gt;-7.5,CG419&lt;=-6.5),"-7 a -6,5",IF(AND(CG419&gt;-6.5,CG419&lt;=-5.5),"-6 a -5,5",IF(AND(CG419&gt;-5.5,CG419&lt;=-4.5),"-5 a -4,5",IF(AND(CG419&gt;-4.5,CG419&lt;=-3.5),"-4 a -3,5",IF(AND(CG419&gt;-3.5,CG419&lt;=-2.5),"-3 a -2,5",IF(CG419=-2.25,"-2,25",IF(AND(CG419&gt;-2.5,CG419&lt;=-1.5),"-2 a -1,5",IF(AND(CG419&gt;-1.5,CG419&lt;=-0.5),"-1 a -0,5",IF(AND(CG419&gt;-0.5,CG419&lt;=0.5),"0 a 0,5",IF(AND(CG419&gt;0.5,CG419&lt;=1.5),"1 a 1,5",IF(AND(CG419&gt;1.5,CG419&lt;=2.5),"2 a 2,5",IF(AND(CG419&gt;2.5,CG419&lt;=3.5),"3 a 3,5",IF(AND(CG419&gt;3.5,CG419&lt;=4.5),"4 a 4,5",IF(AND(CG419&gt;4.5,CG419&lt;=5.5),"5 a 5,5",IF(AND(CG419&gt;5.5,CG419&lt;=6.5),"6 a 6,5",IF(AND(CG419&gt;6.5,CG419&lt;=7.5),"7 a 7,5",IF(AND(CG419&gt;7.5,CG419&lt;=8.5),"8 a 8,5",IF(AND(CG419&gt;8.5,CG419&lt;=9.5),"9 a 9,5",IF(CG419&gt;=10,"10","Fuera de rango")))))))))))))))))))))))</f>
        <v>-2 a -1,5</v>
      </c>
      <c r="CI419" s="11" t="n">
        <f aca="false">IF(CG419="","",IF(CG419=-2.25,"NORMA",IF(CG419&lt;=-9.5,1,IF(CG419&lt;=-8.5,2,IF(CG419&lt;=-7.5,3,IF(CG419&lt;=-6.5,4,IF(CG419&lt;=-5.5,5,IF(CG419&lt;=-4.5,6,IF(CG419&lt;=-3.5,7,IF(CG419&lt;=-2.5,8,IF(CG419&lt;=-1.5,9,IF(CG419&lt;=-0.5,10,IF(CG419&lt;=0.5,11,IF(CG419&lt;=1.5,12,IF(CG419&lt;=2.5,13,IF(CG419&lt;=3.5,14,IF(CG419&lt;=4.5,15,IF(CG419&lt;=5.5,16,IF(CG419&lt;=6.5,17,IF(CG419&lt;=7.5,18,IF(CG419&lt;=8.5,19,IF(CG419&lt;=9.5,20,IF(CG419=10,21,"Fuera de rango")))))))))))))))))))))))</f>
        <v>9</v>
      </c>
      <c r="CJ419" s="9" t="n">
        <v>3.5</v>
      </c>
      <c r="CK419" s="10" t="str">
        <f aca="false">IF(CJ419="","",IF(AND(CJ419&gt;=-6,CJ419&lt;=-5.5),"-6 a -5,5",IF(AND(CJ419&gt;-5.5,CJ419&lt;=-4.5),"-5 a -4,5",IF(AND(CJ419&gt;-4.5,CJ419&lt;=-3.5),"-4 a -3,5",IF(AND(CJ419&gt;-3.5,CJ419&lt;=-2.5),"-3 a -2,5",IF(AND(CJ419&gt;-2.5,CJ419&lt;=-1.5),"-2 a -1,5",IF(AND(CJ419&gt;-1.5,CJ419&lt;=-0.5),"-1 a -0,5",IF(AND(CJ419&gt;-0.5,CJ419&lt;=0.5),"0 a 0,5",IF(AND(CJ419&gt;0.5,CJ419&lt;=1.5),"1 a 1,5",IF(AND(CJ419&gt;1.5,CJ419&lt;2.5),"2",IF(AND(CJ419&gt;=2.5,CJ419&lt;=3),"2,5 a 3",IF(AND(CJ419&gt;3,CJ419&lt;=4),"3,5 a 4",IF(AND(CJ419&gt;4,CJ419&lt;=5),"4,5 a 5",IF(AND(CJ419&gt;5,CJ419&lt;=6),"5,5 a 6",IF(AND(CJ419&gt;6,CJ419&lt;=7),"6,5 a 7",IF(AND(CJ419&gt;7,CJ419&lt;=8),"7,5 a 8",IF(AND(CJ419&gt;8,CJ419&lt;=9.5),"8,5 a 9,5",IF(CJ419=10,"10","Fuera de rango"))))))))))))))))))</f>
        <v>3,5 a 4</v>
      </c>
      <c r="CL419" s="11" t="n">
        <f aca="false">IF(CK419="","",IF(OR(CK419="-6 a -5,5",CK419="-6 - -5,5"),1,IF(OR(CK419="-5 a -4,5",CK419="-5 - -4,5"),2,IF(OR(CK419="-4 a -3,5",CK419="-4 - -3,5"),3,IF(OR(CK419="-3 a -2,5",CK419="-3 - -2,5"),4,IF(OR(CK419="-2 a -1,5",CK419="-2 - -1,5"),5,IF(OR(CK419="-1 a -0,5",CK419="-1 - -0,5"),6,IF(OR(CK419="0 a 0,5",CK419="0 - 0,5"),7,IF(OR(CK419="1 a 1,5",CK419="1 - 1,5"),8,IF(CK419="2","NORMA",IF(OR(CK419="2,5 a 3",CK419="2,5 - 3"),9,IF(OR(CK419="3,5 a 4",CK419="3,5 - 4"),10,IF(OR(CK419="4,5 a 5",CK419="4,5 - 5"),11,IF(OR(CK419="5,5 a 6",CK419="5,5 - 6"),12,IF(OR(CK419="6,5 a 7",CK419="6,5 - 7"),13,IF(OR(CK419="7,5 a 8",CK419="7,5 - 8"),14,IF(OR(CK419="8,5 a 9",CK419="8,5 - 9,5",CK419="9 a 9,5"),15,IF(CK419="10",15,IF(OR(CK419="0,5 a 1",CK419="0,5 - 1"),7,"Fuera de rango")))))))))))))))))))</f>
        <v>10</v>
      </c>
      <c r="CN419" s="10" t="str">
        <f aca="false">IF(CM419=0,"0", " ")</f>
        <v>0</v>
      </c>
      <c r="CO419" s="10" t="str">
        <f aca="false">IF(CM419&gt;0,"EME"," ")</f>
        <v> </v>
      </c>
      <c r="CQ419" s="10" t="str">
        <f aca="false">IF(CP419&gt;0,"0", " ")</f>
        <v> </v>
      </c>
      <c r="CR419" s="10" t="str">
        <f aca="false">IF(CP419&gt;0,"EME"," ")</f>
        <v> </v>
      </c>
      <c r="CS419" s="9" t="n">
        <v>0</v>
      </c>
      <c r="CV419" s="9" t="n">
        <v>0</v>
      </c>
      <c r="CY419" s="9" t="n">
        <v>-7.25</v>
      </c>
      <c r="DB419" s="9" t="n">
        <v>-7.25</v>
      </c>
      <c r="DC419" s="11" t="str">
        <f aca="false">IF(DB419&lt;0,"2"," ")</f>
        <v>2</v>
      </c>
      <c r="DD419" s="11" t="str">
        <f aca="false">IF(DB419&lt;0,"MIO"," ")</f>
        <v>MIO</v>
      </c>
      <c r="DE419" s="9" t="n">
        <v>-1.25</v>
      </c>
      <c r="DF419" s="10" t="str">
        <f aca="false">IF(DE419&lt;0,"3"," ")</f>
        <v>3</v>
      </c>
      <c r="DG419" s="10" t="str">
        <f aca="false">IF(DE419&lt;0,"AST"," ")</f>
        <v>AST</v>
      </c>
      <c r="DH419" s="9" t="n">
        <v>-2</v>
      </c>
      <c r="DI419" s="10" t="str">
        <f aca="false">IF(DH419&lt;0,"3"," ")</f>
        <v>3</v>
      </c>
      <c r="DJ419" s="10" t="str">
        <f aca="false">IF(DH419&lt;0,"AST"," ")</f>
        <v>AST</v>
      </c>
      <c r="DK419" s="9" t="n">
        <v>0</v>
      </c>
      <c r="DL419" s="10" t="str">
        <f aca="false">IF(DK419&gt;0,"4"," ")</f>
        <v> </v>
      </c>
      <c r="DM419" s="10" t="str">
        <f aca="false">IF(DK419&gt;0,"PRE"," ")</f>
        <v> </v>
      </c>
      <c r="DN419" s="9" t="n">
        <v>0</v>
      </c>
      <c r="DO419" s="10" t="str">
        <f aca="false">IF(DN419&gt;0,"4"," ")</f>
        <v> </v>
      </c>
      <c r="DP419" s="10" t="str">
        <f aca="false">IF(DN419&gt;0,"PRE"," ")</f>
        <v> </v>
      </c>
      <c r="DS419" s="12" t="str">
        <f aca="false">CONCATENATE(CO419,CU419,DA419,DG419,DM419)</f>
        <v> AST </v>
      </c>
      <c r="DT419" s="10" t="e">
        <f aca="false" t="array" ref="DT419">_xlfn.IFS(DS419="EME    ","0", DS419=" HIP   ","1", DS419="  MIO  ","2", DS419="   AST ","3", DS419="    PRE","4", DS419="EME   PRE","5", DS419=" HIP  PRE","6", DS419=" HIP AST ","7", DS419="  MIO PRE","8", DS419="  MIOAST ","9", DS419="   ASTPRE","10",DS419=" HIP ASTPRE","11", DS419="  MIOASTPRE","12", DS419="     ","0")</f>
        <v>#N/A</v>
      </c>
      <c r="DV419" s="1" t="e">
        <f aca="false" t="array" ref="DV419">_xlfn.IFS(DU419="SI","2", DU419="NO","1")</f>
        <v>#N/A</v>
      </c>
      <c r="DX419" s="11" t="str">
        <f aca="false">IF(DW419=0,"1","2")</f>
        <v>1</v>
      </c>
      <c r="DY419" s="11" t="str">
        <f aca="false" t="array" ref="DY419">_xlfn.IFS(DW419=0,"0", DW419=0.25, "1", DW419=0.5,"2", DW419=0.75,"3", DW419=1,"4",DW419=1.25,"5", DW419=1.5,"6", DW419=1.75,"7", DW419=2,"8")</f>
        <v>0</v>
      </c>
      <c r="EA419" s="11" t="str">
        <f aca="false">IF(DZ419=0,"1","2")</f>
        <v>1</v>
      </c>
      <c r="EB419" s="11" t="str">
        <f aca="false" t="array" ref="EB419">_xlfn.IFS(DZ419=0,"0", DZ419=0.25, "1", DZ419=0.5,"2", DZ419=0.75,"3", DZ419=1,"4",DZ419=1.25,"5", DZ419=1.5,"6", DZ419=1.75,"7", DZ419=2,"8")</f>
        <v>0</v>
      </c>
      <c r="ED419" s="10" t="str">
        <f aca="false">IF(EC419=0,"1","2")</f>
        <v>1</v>
      </c>
      <c r="EE419" s="11" t="str">
        <f aca="false" t="array" ref="EE419">_xlfn.IFS(EC419=0,"0", EC419=-0.25, "1", EC419=-0.5,"2", EC419=-0.75,"3", EC419=-1,"4",EC419=-1.25,"5", EC419=-1.5,"6", EC419=-1.75,"7", EC419=-2,"8", EC419=-2.25,"9",EC419=-2.5,"10", EC419=-2.75,"11", EC419=-3,"12", EC419=-3.25,"13", EC419=-3.5,"14", EC419=-3.75,"15",EC419=-4,"16")</f>
        <v>0</v>
      </c>
      <c r="EG419" s="10" t="str">
        <f aca="false">IF(EF419=0,"1","2")</f>
        <v>1</v>
      </c>
      <c r="EH419" s="11" t="str">
        <f aca="false" t="array" ref="EH419">_xlfn.IFS(EF419=0,"0", EF419=-0.25, "1", EF419=-0.5,"2", EF419=-0.75,"3", EF419=-1,"4",EF419=-1.25,"5", EF419=-1.5,"6", EF419=-1.75,"7", EF419=-2,"8", EF419=-2.25,"9",EF419=-2.5,"10", EF419=-2.75,"11", EF419=-3,"12", EF419=-3.25,"13", EF419=-3.5,"14", EF419=-3.75,"15",EF419=-4,"16")</f>
        <v>0</v>
      </c>
      <c r="EJ419" s="11" t="str">
        <f aca="false">IF(EI419=0,"1","2")</f>
        <v>1</v>
      </c>
      <c r="EK419" s="11" t="str">
        <f aca="false" t="array" ref="EK419">_xlfn.IFS(EI419=0,"0", EI419=-0.25, "1", EI419=-0.5,"2", EI419=-0.75,"3", EI419=-1,"4",EI419=-1.25,"5", EI419=-1.5,"6", EI419=-1.75,"7", EI419=-2,"8", EI419=-2.25,"9", EI419=-2.25,"9",EI419=-2.5,"10", EI419=-2.75,"11", EI419=-3,"12", EI419=-3.25,"13", EI419=-3.5,"14", EI419=-3.75,"15",EI419=-4,"16", EI419=0.25, "17", EI419=0.5, "18")</f>
        <v>0</v>
      </c>
      <c r="EM419" s="11" t="str">
        <f aca="false">IF(EL419=0,"1","2")</f>
        <v>1</v>
      </c>
      <c r="EN419" s="11" t="str">
        <f aca="false" t="array" ref="EN419">_xlfn.IFS(EL419=0.25,"17",EL419=0.5,"18", EL419=0,"0", EL419=-0.25, "1", EL419=-0.5,"2", EL419=-0.75,"3", EL419=-1,"4",EL419=-1.25,"5", EL419=-1.5,"6", EL419=-1.75,"7", EL419=-2,"8",EL419= -2.25,"9",EL419=-2.5,"10",EL419= -2.75,"11",EL419= -3,"12",EL419= -3.25,"13",EL419= -3.5,"14",EL419= -3.75,"15",EL419=-4,"16")</f>
        <v>0</v>
      </c>
      <c r="EP419" s="11" t="str">
        <f aca="false">IF(EO419=0,"1","2")</f>
        <v>1</v>
      </c>
      <c r="EQ419" s="11" t="str">
        <f aca="false" t="array" ref="EQ419">_xlfn.IFS(EO419=0,"0", EO419=0.25, "1", EO419=0.5,"2", EO419=0.75,"3", EO419=1,"4",EO419=1.25,"5", EO419=1.5,"6", EO419=1.75,"7", EO419=2,"8", EO419=2.25,"9", EO419=2.25,"9",EO419=2.5,"10", EO419=2.75,"11", EO419=3,"12", EO419=3.25,"13", EO419=3.5,"14", EO419=3.75,"15",EO419=4,"16", EO419=-0.25, "17", bq=-0.5, "18")</f>
        <v>0</v>
      </c>
      <c r="ES419" s="11" t="str">
        <f aca="false">IF(ER419=0,"1","2")</f>
        <v>1</v>
      </c>
      <c r="ET419" s="11" t="str">
        <f aca="false" t="array" ref="ET419">_xlfn.IFS(ER419=0,"0", ER419=0.25, "1", ER419=0.5,"2", ER419=0.75,"3", ER419=1,"4",ER419=1.25,"5", ER419=1.5,"6", ER419=1.75,"7", ER419=2,"8", ER419=2.25,"9", ER419=2.25,"9",ER419=2.5,"10", ER419=2.75,"11", ER419=3,"12", ER419=3.25,"13", ER419=3.5,"14", ER419=3.75,"15",ER419=4,"16", ER419=-0.25, "17", bq=-0.5, "18")</f>
        <v>0</v>
      </c>
      <c r="EV419" s="14" t="e">
        <f aca="false">VLOOKUP(EU419,LEYENDA!$G$2:$H$8,2,TRUE())</f>
        <v>#N/A</v>
      </c>
      <c r="EW419" s="14" t="e">
        <f aca="false" t="array" ref="EW419">_xlfn.IFS(EV419="0-5","1", EV419="6-12","2", EV419="13-18","3", EV419="19-24","4", EV419="25-36","5", EV419="37-48","6", EV419="49-60","7")</f>
        <v>#N/A</v>
      </c>
    </row>
    <row r="420" customFormat="false" ht="13.5" hidden="false" customHeight="false" outlineLevel="0" collapsed="false">
      <c r="A420" s="1" t="n">
        <v>137</v>
      </c>
      <c r="B420" s="2" t="n">
        <v>1</v>
      </c>
      <c r="C420" s="33" t="n">
        <v>42457</v>
      </c>
      <c r="E420" s="5" t="str">
        <f aca="false">VLOOKUP(A420,'286'!$A$3:$J$6279,10,FALSE())</f>
        <v>FERNÁNDEZ MEDINO, ALMUDENA</v>
      </c>
      <c r="F420" s="4" t="str">
        <f aca="false">VLOOKUP(A420,'286'!$A$3:$I$1768,3,FALSE())</f>
        <v>FERMEAL</v>
      </c>
      <c r="G420" s="6" t="n">
        <f aca="false">VLOOKUP(A420,'286'!$A$3:$I$1768,4,FALSE())</f>
        <v>34143</v>
      </c>
      <c r="H420" s="7" t="n">
        <f aca="false">YEAR(C420)-YEAR(G420)</f>
        <v>23</v>
      </c>
      <c r="I420" s="1" t="str">
        <f aca="false">VLOOKUP(H420,LEYENDA!$C$2:$D$6,2,TRUE())</f>
        <v>13-24</v>
      </c>
      <c r="J420" s="5" t="str">
        <f aca="false">VLOOKUP(A420,'286'!$A$3:$I$1768,7,FALSE())</f>
        <v>M</v>
      </c>
      <c r="K420" s="8" t="n">
        <f aca="false">VLOOKUP(A420,'286'!$A$3:$I$1768,2,FALSE())</f>
        <v>0</v>
      </c>
      <c r="L420" s="4" t="str">
        <f aca="false">VLOOKUP(A420,'286'!$A$3:$I$1768,8,FALSE())</f>
        <v>D</v>
      </c>
      <c r="M420" s="4" t="str">
        <f aca="false">VLOOKUP(A420,'286'!$A$3:$I$1768,9,FALSE())</f>
        <v>D</v>
      </c>
      <c r="N420" s="8" t="str">
        <f aca="false">IF(R420=O420, "MISMA","CONTRARIA")</f>
        <v>MISMA</v>
      </c>
      <c r="O420" s="8" t="str">
        <f aca="false" t="array" ref="O420">_xlfn.IFS(L420="D","1", L420="I","2")</f>
        <v>1</v>
      </c>
      <c r="P420" s="8" t="e">
        <f aca="false" t="array" ref="P420">_xlfn.IFS(K420="OD","1", K420="OI","2")</f>
        <v>#N/A</v>
      </c>
      <c r="Q420" s="1" t="str">
        <f aca="false" t="array" ref="Q420">_xlfn.IFS(J420="M","1", J420="H","2")</f>
        <v>1</v>
      </c>
      <c r="R420" s="8" t="str">
        <f aca="false" t="array" ref="R420">_xlfn.IFS(M420="D","1", M420="I","2")</f>
        <v>1</v>
      </c>
      <c r="S420" s="1" t="str">
        <f aca="false" t="array" ref="S420">_xlfn.IFS(N420="CONTRARIA", "1",N420= "MISMA","2")</f>
        <v>2</v>
      </c>
      <c r="T420" s="1" t="str">
        <f aca="false" t="array" ref="T420">_xlfn.IFS(I420="0-12","1", I420="13-24","2", I420="25-40","3", I420="41-60","4", I420="61-100","5")</f>
        <v>2</v>
      </c>
      <c r="U420" s="9" t="n">
        <v>-0.5</v>
      </c>
      <c r="V420" s="10" t="str">
        <f aca="false">IF(U420="","",IF(AND(U420&gt;=-9,U420&lt;=-6.5),"-9 a -6,5",IF(AND(U420&gt;=-6,U420&lt;=-3.5),"-6 a -3,5",IF(AND(U420&gt;=-3,U420&lt;=-1),"-3 a -1",IF(U420=-0.5,"-0,5",IF(AND(U420&gt;=0,U420&lt;=2.5),"0 a 2,5",IF(AND(U420&gt;=3,U420&lt;=5.5),"3 a 5,5",IF(AND(U420&gt;=6,U420&lt;=8.5),"6 a 8,5",IF(AND(U420&gt;=9,U420&lt;=20),"9 a 20","Fuera de rango")))))))))</f>
        <v>-0,5</v>
      </c>
      <c r="W420" s="11" t="str">
        <f aca="false">IF(V420="","",IF(V420="-9 a -6,5",2,IF(V420="-6 a -3,5",3,IF(V420="-3 a -1",4,IF(V420="-0,5","NORMA",IF(V420="0 a 2,5",5,IF(V420="3 a 5,5",6,IF(V420="6 a 8,5",7,IF(V420="9 a 20",8,"Fuera de rango")))))))))</f>
        <v>NORMA</v>
      </c>
      <c r="X420" s="9" t="n">
        <v>0</v>
      </c>
      <c r="Y420" s="11" t="str">
        <f aca="false">IF(X420="","",IF(AND(X420&gt;=0,X420&lt;=4),"0 a 4",IF(AND(X420&gt;=4.5,X420&lt;=8.5),"4,5 a 8,5",IF(X420=9,"9",IF(AND(X420&gt;=9.5,X420&lt;=13),"9,5 a 13",IF(AND(X420&gt;=13.5,X420&lt;=20),"13,5 a 20",IF(AND(X420&gt;=20.5,X420&lt;=35),"20,5 a 35","Fuera de rango")))))))</f>
        <v>0 a 4</v>
      </c>
      <c r="Z420" s="11" t="n">
        <f aca="false">IF(Y420="","",IF(Y420="0 a 4",1,IF(Y420="4,5 a 8,5",2,IF(Y420="9","NORMA",IF(Y420="9,5 a 13",3,IF(Y420="13,5 a 20",4,IF(Y420="20,5 a 35",5,"Fuera de rango")))))))</f>
        <v>1</v>
      </c>
      <c r="AA420" s="9" t="n">
        <v>12</v>
      </c>
      <c r="AB420" s="10" t="str">
        <f aca="false">IF(AA420="","",IF(AND(AA420&gt;=0,AA420&lt;=9),"0 a 9",IF(AND(AA420&gt;=9.5,AA420&lt;=18.5),"9,5 a 18,5",IF(AA420=19,"19",IF(AND(AA420&gt;=19.5,AA420&lt;=28),"19,5 a 28",IF(AND(AA420&gt;=28.5,AA420&lt;=40),"28,5 a 40","Fuera de rango"))))))</f>
        <v>9,5 a 18,5</v>
      </c>
      <c r="AC420" s="11" t="n">
        <f aca="false" t="array" ref="AC420">_xlfn.IFS(AB420="","",AB420="0 a 9",1,AB420="9,5 a 18,5",2,AB420="19","NORMA",AB420="19,5 a 28",3,AB420="28,5 a 40",4,TRUE(),"Fuera de rango")</f>
        <v>2</v>
      </c>
      <c r="AD420" s="9" t="n">
        <v>10</v>
      </c>
      <c r="AE420" s="10" t="str">
        <f aca="false">IF(AD420="","",IF(AND(AD420&gt;=-10,AD420&lt;=0),"De -10 a 0",IF(AND(AD420&gt;=0.5,AD420&lt;=9.5),"0,5 a 9,5",IF(AD420=10,"10",IF(AND(AD420&gt;=10.5,AD420&lt;=20),"10,5 a 20",IF(AND(AD420&gt;=20.5,AD420&lt;=40),"20,5 a 40","Fuera de rango"))))))</f>
        <v>10</v>
      </c>
      <c r="AF420" s="12" t="str">
        <f aca="false">IF(AD420="","",IF(AND(AD420&gt;=-10,AD420&lt;=0),1,IF(AND(AD420&gt;=0.5,AD420&lt;=9.5),2,IF(AD420=10,"NORMA",IF(AND(AD420&gt;=10.5,AD420&lt;=20),3,IF(AND(AD420&gt;=20.5,AD420&lt;=40),4,""))))))</f>
        <v>NORMA</v>
      </c>
      <c r="AG420" s="9" t="n">
        <v>10</v>
      </c>
      <c r="AH420" s="10" t="str">
        <f aca="false">IF(AG420="","",IF(AND(AG420&gt;=0,AG420&lt;=4),"0 a 4",IF(AND(AG420&gt;=4.5,AG420&lt;=8.5),"4,5 a 8,5",IF(AG420=9,"9",IF(AND(AG420&gt;=9.5,AG420&lt;=13),"9,5 a 13",IF(AND(AG420&gt;=13.5,AG420&lt;=25),"13,5 a 25","Fuera de rango"))))))</f>
        <v>9,5 a 13</v>
      </c>
      <c r="AI420" s="10" t="n">
        <f aca="false">IF(AH420="","",IF(AH420="0 a 4",1,IF(AH420="4,5 a 8,5",2,IF(AH420="9","NORMA",IF(AH420="9,5 a 13",3,IF(AH420="13,5 a 25",4,""))))))</f>
        <v>3</v>
      </c>
      <c r="AJ420" s="9" t="n">
        <v>5</v>
      </c>
      <c r="AK420" s="10" t="str">
        <f aca="false">IF(AJ420="","",IF(AND(AJ420&gt;=-15,AJ420&lt;=-10.5),"-15 a -10,5",IF(AND(AJ420&gt;=-10,AJ420&lt;=-4),"-10 a -4",IF(AND(AJ420&gt;=-4.5,AJ420&lt;=0),"-4,5 a 0",IF(AND(AJ420&gt;=0.5,AJ420&lt;=4.5),"0,5 a 4,5",IF(AJ420=5,"5",IF(AND(AJ420&gt;=5.5,AJ420&lt;=10),"5,5 a 10",IF(AND(AJ420&gt;=10.5,AJ420&lt;=20),"10,5 a 20","Fuera de rango"))))))))</f>
        <v>5</v>
      </c>
      <c r="AL420" s="11" t="str">
        <f aca="false">IF(AK420="","",IF(AK420="-15 a -10,5",1,IF(AK420="-10 a -4",2,IF(AK420="-4,5 a 0",3,IF(AK420="0,5 a 4,5",4,IF(AK420="5","NORMA",IF(AK420="5,5 a 10",5,IF(AK420="10,5 a 20",6,"Error"))))))))</f>
        <v>NORMA</v>
      </c>
      <c r="AM420" s="9" t="n">
        <v>0.5</v>
      </c>
      <c r="AN420" s="10" t="str">
        <f aca="false">IF(AM420="","",IF(AND(AM420&gt;=-7.5,AM420&lt;=-5.5),"-7,5 a -5,5",IF(AND(AM420&gt;=-5,AM420&lt;=-3),"-5 a -3",IF(AND(AM420&gt;=-2.5,AM420&lt;=-0.5),"-2,5 a -0,5",IF(AM420=0,"0,00",IF(AND(AM420&gt;=0.5,AM420&lt;=2.5),"0,5 a 2,5",IF(AND(AM420&gt;=3,AM420&lt;=5),"3 a 5",IF(AND(AM420&gt;=5.5,AM420&lt;=7.5),"5,5 a 7,5",IF(AND(AM420&gt;=8,AM420&lt;=10),"8 a 10","Fuera de rango")))))))))</f>
        <v>0,5 a 2,5</v>
      </c>
      <c r="AO420" s="11" t="n">
        <f aca="false">IF(AN420="","",IF(AN420="-7,5 a -5,5",1,IF(AN420="-5 a -3",2,IF(AN420="-2,5 a -0,5",3,IF(AN420="0,00","NORMA",IF(AN420="0,5 a 2,5",4,IF(AN420="3 a 5",5,IF(AN420="5,5 a 7,5",6,IF(AN420="8 a 10",7,"Error")))))))))</f>
        <v>4</v>
      </c>
      <c r="AP420" s="9" t="n">
        <v>-4</v>
      </c>
      <c r="AQ420" s="10" t="str">
        <f aca="false">IF(AP420="","",IF(AND(AP420&gt;=-20,AP420&lt;=-9.5),"-20 a -9,5",IF(AND(AP420&gt;=-9,AP420&lt;=-6.5),"-9 a -6,5",IF(AP420=-6,"-6",IF(AND(AP420&gt;=-5.5,AP420&lt;=-3),"-5,5 a -3",IF(AND(AP420&gt;=-2.5,AP420&lt;=0),"-2,5 a 0",IF(AND(AP420&gt;=0.5,AP420&lt;=3),"0,5 a 3",IF(AND(AP420&gt;=3.5,AP420&lt;=6),"3,5 a 6",IF(AND(AP420&gt;=6.5,AP420&lt;=9),"6,5 a 9",IF(AND(AP420&gt;=9.5,AP420&lt;=20),"9,5 a 20","Fuera de rango"))))))))))</f>
        <v>-5,5 a -3</v>
      </c>
      <c r="AR420" s="11" t="n">
        <f aca="false">IF(AQ420="","",IF(AQ420="-20 a -9,5",1,IF(AQ420="-9 a -6,5",2,IF(AQ420="-6","NORMA",IF(AQ420="-5,5 a -3",3,IF(AQ420="-2,5 a 0",4,IF(AQ420="0,5 a 3",5,IF(AQ420="3,5 a 6",6,IF(AQ420="6,5 a 9",7,IF(AQ420="9,5 a 20",8,""))))))))))</f>
        <v>3</v>
      </c>
      <c r="AS420" s="9" t="n">
        <v>0</v>
      </c>
      <c r="AT420" s="10" t="str">
        <f aca="false">IF(AS420="","",IF(AND(AS420&gt;=-16,AS420&lt;=-14),"-16 a -14",IF(AND(AS420&gt;=-13.5,AS420&lt;=-11.5),"-13,5 a -11,5",IF(AND(AS420&gt;=-11,AS420&lt;=-9),"-11 a -9",IF(AND(AS420&gt;=-8.5,AS420&lt;=-6.5),"-8,5 a -6,5",IF(AND(AS420&gt;=-6,AS420&lt;=-4),"-6 a -4",IF(AND(AS420&gt;=-3.5,AS420&lt;=-1.5),"-3,5 a -1,5",IF(AND(AS420&gt;=-1,AS420&lt;=1),"-1 a 1",IF(AND(AS420&gt;=1.5,AS420&lt;=3.5),"1,5 a 3,5",IF(AND(AS420&gt;=4,AS420&lt;=6),"4 a 6",IF(AND(AS420&gt;=6.5,AS420&lt;=8.5),"6,5 a 8,5",IF(AND(AS420&gt;=9,AS420&lt;=11),"9 a 11",IF(AND(AS420&gt;=11.5,AS420&lt;=13.5),"11,5 a 13,5",IF(AND(AS420&gt;=14,AS420&lt;=16),"14 a 16",IF(AND(AS420&gt;=16.5,AS420&lt;=18.5),"16,5 a 18,5",IF(AND(AS420&gt;=19,AS420&lt;=21),"19 a 21","Fuera de rango"))))))))))))))))</f>
        <v>-1 a 1</v>
      </c>
      <c r="AU420" s="11" t="n">
        <f aca="false" t="array" ref="AU420">IF(AT420="","",_xlfn.IFS(AT420="-16 a -14",1,AT420="-13,5 a -11,5",2,AT420="-11 a -9",3,AT420="-8,5 a -6,5",4,AT420="-6 a -4",5,AT420="-3,5 a -1,5",6,AT420="-1 a 1",7,AT420="1,5 a 3,5",8,AT420="4 a 6","NORMA",AT420="6,5 a 8,5",9,AT420="9 a 11",10,AT420="11,5 a 13,5",11,AT420="14 a 16",12,AT420="16,5 a 18,5",13,AT420="19 a 21",14,TRUE(),""))</f>
        <v>7</v>
      </c>
      <c r="AV420" s="9" t="n">
        <v>1.75</v>
      </c>
      <c r="AW420" s="10" t="str">
        <f aca="false">IF(AV420="","",IF(AND(AV420&gt;=-1,AV420&lt;=-0.5),"-1 a -0,5",IF(AND(AV420&gt;-0.5,AV420&lt;=0),"De -0,5 a 0",IF(AND(AV420&gt;=0.25,AV420&lt;=0.75),"0,25 a 0,75",IF(AND(AV420&gt;=1,AV420&lt;=1.5),"1 a 1,5",IF(AND(AV420&gt;=1.75,AV420&lt;=2.25),"1,75 a 2,25",IF(AND(AV420&gt;=2.5,AV420&lt;=3),"2,5 a 3",IF(AND(AV420&gt;=3.25,AV420&lt;=3.75),"3,25 a 3,75","Fuera de rango"))))))))</f>
        <v>1,75 a 2,25</v>
      </c>
      <c r="AX420" s="10" t="n">
        <f aca="false">IF(AW420="","",IF(OR(AW420="-1 a -0,5",AW420="-1 a -0.5"),1,IF(OR(AW420="De -0,5 a 0",AW420="-0,5 a 0",AW420="De -0.5 a 0"),2,IF(OR(AW420="0,25 a 0,75",AW420="0.25 a 0.75"),"NORMA",IF(OR(AW420="1 a 1,5",AW420="1 a 1.5"),3,IF(OR(AW420="1,75 a 2,25",AW420="1.75 a 2.25"),4,IF(OR(AW420="2,5 a 3",AW420="2.5 a 3"),5,IF(OR(AW420="3,25 a 3,75",AW420="3.25 a 3.75"),6,""))))))))</f>
        <v>4</v>
      </c>
      <c r="AY420" s="9" t="n">
        <v>-7</v>
      </c>
      <c r="AZ420" s="10" t="str">
        <f aca="false">IF(AY420="","",IF(AND(AY420&gt;=-20,AY420&lt;=-9.5),"-20 a -9,5",IF(AND(AY420&gt;=-9,AY420&lt;=-6.5),"-9 a -6,5",IF(AY420=-6,"-6",IF(AND(AY420&gt;=-5.5,AY420&lt;=-3),"-5,5 a -3",IF(AND(AY420&gt;=-2.5,AY420&lt;=0),"-2,5 a 0",IF(AND(AY420&gt;=0.5,AY420&lt;=3),"0,5 a 3",IF(AND(AY420&gt;=3.5,AY420&lt;=6),"3,5 a 6","Fuera de rango"))))))))</f>
        <v>-9 a -6,5</v>
      </c>
      <c r="BA420" s="11" t="n">
        <f aca="false">IF(AZ420="","",IF(AZ420="-20 a -9,5",1,IF(AZ420="-9 a -6,5",2,IF(AZ420="-6","NORMA",IF(AZ420="-5,5 a -3",3,IF(AZ420="-2,5 a 0",4,IF(AZ420="0,5 a 3",5,IF(AZ420="3,5 a 6",6,""))))))))</f>
        <v>2</v>
      </c>
      <c r="BB420" s="9" t="n">
        <v>9</v>
      </c>
      <c r="BC420" s="10" t="str">
        <f aca="false" t="array" ref="BC420">IF(BB420="","",_xlfn.IFS(AND(BB420&gt;=0,BB420&lt;=2),"0 a 2",AND(BB420&gt;=2.5,BB420&lt;=4.5),"2,5 a 4,5",AND(BB420&gt;=5,BB420&lt;=7),"5 a 7",AND(BB420&gt;=7.5,BB420&lt;=9.5),"7,5 a 9,5",AND(BB420&gt;=10,BB420&lt;=12),"10 a 12",AND(BB420&gt;=12.5,BB420&lt;=14.5),"12,5 a 14,5",BB420=15,"15",AND(BB420&gt;=15.5,BB420&lt;=17.5),"15,5 a 17,5",AND(BB420&gt;=18,BB420&lt;=20),"18 a 20",AND(BB420&gt;=20.5,BB420&lt;=22.5),"20,5 a 22,5",AND(BB420&gt;=23,BB420&lt;=25),"23 a 25",TRUE(),"Fuera de rango"))</f>
        <v>7,5 a 9,5</v>
      </c>
      <c r="BD420" s="11" t="n">
        <f aca="false" t="array" ref="BD420">IF(BC420="","",_xlfn.IFS(BC420="0 a 2",1,BC420="2,5 a 4,5",2,BC420="5 a 7",3,BC420="7,5 a 9,5",4,BC420="10 a 12",5,BC420="12,5 a 14,5",6,BC420="15","NORMA",BC420="15,5 a 17,5",7,BC420="18 a 20",8,BC420="20,5 a 22,5",9,BC420="23 a 25",10,TRUE(),"Fuera de rango"))</f>
        <v>4</v>
      </c>
      <c r="BE420" s="9" t="n">
        <v>9</v>
      </c>
      <c r="BF420" s="10" t="str">
        <f aca="false">IF(BE420="","",IF(AND(BE420&gt;=-20,BE420&lt;=-10),"-20 a -10",IF(AND(BE420&gt;=-9.5,BE420&lt;=0.5),"-9,5 a 0,5",IF(AND(BE420&gt;=1,BE420&lt;=11),"1 a 11",IF(AND(BE420&gt;=11.5,BE420&lt;=20.5),"11,5 a 20,5",IF(BE420=21,"21",IF(AND(BE420&gt;=21.5,BE420&lt;=31.5),"21,5 a 31,5",IF(AND(BE420&gt;=32,BE420&lt;=42),"32 a 42","Fuera de rango"))))))))</f>
        <v>1 a 11</v>
      </c>
      <c r="BG420" s="11" t="n">
        <f aca="false">IF(BF420="","",IF(BF420="-20 a -10",1,IF(BF420="-9,5 a 0,5",2,IF(BF420="1 a 11",3,IF(BF420="11,5 a 20,5",4,IF(BF420="21","NORMA",IF(BF420="21,5 a 31,5",5,IF(BF420="32 a 42",6,""))))))))</f>
        <v>3</v>
      </c>
      <c r="BH420" s="9" t="n">
        <v>2</v>
      </c>
      <c r="BI420" s="10" t="str">
        <f aca="false">IF(BH420="","",IF(AND(BH420&gt;=-20,BH420&lt;=-15),"-20 a -15",IF(AND(BH420&gt;=-14.5,BH420&lt;=-9.5),"-14,5 a -9,5",IF(AND(BH420&gt;=-9,BH420&lt;=-4),"-9 a -4",IF(AND(BH420&gt;=-3.5,BH420&lt;=2.5),"-3,5 a 2,5",IF(AND(BH420&gt;=3,BH420&lt;=8),"3 a 8",IF(AND(BH420&gt;=8.5,BH420&lt;=14.5),"8,5 a 14,5",IF(BH420=15,"15",IF(AND(BH420&gt;=15.5,BH420&lt;=20.5),"15,5 a 20,5",IF(AND(BH420&gt;=21,BH420&lt;=26),"21 a 26","Fuera de rango"))))))))))</f>
        <v>-3,5 a 2,5</v>
      </c>
      <c r="BJ420" s="11" t="n">
        <f aca="false">IF(BI420="","",IF(BI420="-20 a -15",1,IF(BI420="-14,5 a -9,5",2,IF(BI420="-9 a -4",3,IF(BI420="-3,5 a 2,5",4,IF(BI420="3 a 8",5,IF(BI420="8,5 a 14,5",6,IF(BI420="15","NORMA",IF(BI420="15,5 a 20,5",7,IF(BI420="21 a 26",8,IF(BI420="26,5 a 31,5",9,"")))))))))))</f>
        <v>4</v>
      </c>
      <c r="BK420" s="9" t="n">
        <v>15</v>
      </c>
      <c r="BL420" s="10" t="str">
        <f aca="false">IF(BK420="","",IF(AND(BK420&gt;=0,BK420&lt;=2),"0 - 2",IF(AND(BK420&gt;=2.5,BK420&lt;=4.5),"2,5 - 4,5",IF(AND(BK420&gt;=5,BK420&lt;=7),"5 - 7",IF(AND(BK420&gt;=7.5,BK420&lt;=9.5),"7,5 - 9,5",IF(AND(BK420&gt;=10,BK420&lt;=12),"10 - 12",IF(AND(BK420&gt;=12.5,BK420&lt;=13.5),"12,5 - 13,5",IF(BK420=14,"14",IF(AND(BK420&gt;=14.5,BK420&lt;=16.5),"14,5 - 16,5",IF(AND(BK420&gt;=17,BK420&lt;=19),"17 - 19",IF(AND(BK420&gt;=19.5,BK420&lt;=21.5),"19,5 - 21,5",IF(AND(BK420&gt;=22,BK420&lt;=24),"22 - 24",IF(AND(BK420&gt;=24.5,BK420&lt;=26.5),"24,5 - 26,5",IF(AND(BK420&gt;=27,BK420&lt;=29),"27 - 29",IF(AND(BK420&gt;=29.5,BK420&lt;=30),"29,5 - 30","Fuera de rango")))))))))))))))</f>
        <v>14,5 - 16,5</v>
      </c>
      <c r="BM420" s="11" t="n">
        <f aca="false">IF(BL420="","",IF(BL420="0 - 2",1,IF(BL420="2,5 - 4,5",2,IF(BL420="5 - 7",3,IF(BL420="7,5 - 9,5",4,IF(BL420="10 - 12",5,IF(BL420="12,5 - 13,5",6,IF(BL420="14","NORMA",IF(BL420="14,5 - 16,5",7,IF(BL420="17 - 19",8,IF(BL420="19,5 - 21,5",9,IF(BL420="22 - 24",10,IF(BL420="24,5 - 26,5",11,IF(BL420="27 - 29",12,IF(BL420="29,5 - 30",13,"")))))))))))))))</f>
        <v>7</v>
      </c>
      <c r="BN420" s="9" t="n">
        <v>18</v>
      </c>
      <c r="BO420" s="11" t="str">
        <f aca="false">IF(BN420="","",IF(AND(BN420&gt;=-20,BN420&lt;=-10),"-20 a -10",IF(AND(BN420&gt;=-9.5,BN420&lt;=0.5),"-9,5 a 0,5",IF(AND(BN420&gt;=1,BN420&lt;=11),"1 a 11",IF(AND(BN420&gt;=11.5,BN420&lt;=21.5),"11,5 a 21,5",IF(BN420=22,"22",IF(AND(BN420&gt;=22.5,BN420&lt;=32.5),"22,5 a 32,5",IF(AND(BN420&gt;=33,BN420&lt;=43),"33 a 43","Fuera de rango"))))))))</f>
        <v>11,5 a 21,5</v>
      </c>
      <c r="BP420" s="11" t="n">
        <f aca="false">IF(BO420="","",IF(BO420="-20 a -10",1,IF(BO420="-9,5 a 0,5",2,IF(BO420="1 a 11",3,IF(BO420="11,5 a 21,5",4,IF(BO420="22","NORMA",IF(BO420="22,5 a 32,5",5,IF(BO420="33 a 43",6,""))))))))</f>
        <v>4</v>
      </c>
      <c r="BQ420" s="9" t="n">
        <v>14</v>
      </c>
      <c r="BR420" s="10" t="str">
        <f aca="false">IF(BQ420="","",IF(AND(BQ420&gt;=-20,BQ420&lt;=-15),"-20 a -15",IF(AND(BQ420&gt;=-14.5,BQ420&lt;=-9.5),"-14,5 a -9,5",IF(AND(BQ420&gt;=-9,BQ420&lt;=-4),"-9 a -4",IF(AND(BQ420&gt;=-3.5,BQ420&lt;=2.5),"-3,5 a 2,5",IF(AND(BQ420&gt;=3,BQ420&lt;=8),"3 a 8",IF(AND(BQ420&gt;=8.5,BQ420&lt;=13.5),"8,5 a 13,5",IF(AND(BQ420&gt;=14,BQ420&lt;=17.5),"14 a 17,5",IF(BQ420=18,"18",IF(AND(BQ420&gt;=18.5,BQ420&lt;=23.5),"18,5 a 23,5",IF(AND(BQ420&gt;=24,BQ420&lt;=29),"24 a 29",IF(AND(BQ420&gt;=29.5,BQ420&lt;=34.5),"29,5 a 34,5",IF(AND(BQ420&gt;=35,BQ420&lt;=40),"35 a 40","Fuera de rango")))))))))))))</f>
        <v>14 a 17,5</v>
      </c>
      <c r="BS420" s="11" t="n">
        <f aca="false">IF(BR420="","",IF(BR420="-20 a -15",1,IF(BR420="-14,5 a -9,5",2,IF(BR420="-9 a -4",3,IF(BR420="-3,5 a 2,5",4,IF(BR420="3 a 8",5,IF(BR420="8,5 a 13,5",6,IF(BR420="14 a 17,5",7,IF(BR420="18","NORMA",IF(BR420="18,5 a 23,5",8,IF(BR420="24 a 29",9,IF(BR420="29,5 a 34,5",10,IF(BR420="35 a 40",11,"")))))))))))))</f>
        <v>7</v>
      </c>
      <c r="BT420" s="9" t="n">
        <v>0</v>
      </c>
      <c r="BU420" s="10" t="str">
        <f aca="false">IF(BT420="","",IF(AND(BT420&gt;=-20,BT420&lt;=-18),"-20 a -18",IF(AND(BT420&gt;=-17.5,BT420&lt;=-15.5),"-17,5 a -15,5",IF(AND(BT420&gt;=-15,BT420&lt;=-13),"-15 a -13",IF(AND(BT420&gt;=-12.5,BT420&lt;=-10.5),"-12,5 a -10,5",IF(AND(BT420&gt;=-10,BT420&lt;=-8),"-10 a -8",IF(AND(BT420&gt;=-7.5,BT420&lt;=-5.5),"-7,5 a -5,5",IF(AND(BT420&gt;=-5,BT420&lt;=-3),"-5 a -3",IF(AND(BT420&gt;=-2.5,BT420&lt;=-0.5),"-2,5 a -0,5",IF(BT420=0,"0",IF(AND(BT420&gt;=0.5,BT420&lt;=2.5),"0,5 a 2,5",IF(AND(BT420&gt;=3,BT420&lt;=5),"3 a 5",IF(AND(BT420&gt;=5.5,BT420&lt;=7.5),"5,5 a 7,5",IF(AND(BT420&gt;=8,BT420&lt;=10),"8 a 10",IF(AND(BT420&gt;=10.5,BT420&lt;=12.5),"10,5 a 12,5",IF(AND(BT420&gt;=13,BT420&lt;=15),"13 a 15",IF(AND(BT420&gt;=15.5,BT420&lt;=17.5),"15,5 a 17,5",IF(AND(BT420&gt;=18,BT420&lt;=20),"18 a 20","Fuera de rango"))))))))))))))))))</f>
        <v>0</v>
      </c>
      <c r="BV420" s="11" t="str">
        <f aca="false">IF(BT420="","",IF(BT420=0,"NORMA",IF(AND(BT420&gt;=-20,BT420&lt;=-18),2,IF(AND(BT420&gt;=-17.5,BT420&lt;=-15.5),2,IF(AND(BT420&gt;=-15,BT420&lt;=-13),3,IF(AND(BT420&gt;=-12.5,BT420&lt;=-10.5),4,IF(AND(BT420&gt;=-10,BT420&lt;=-8),5,IF(AND(BT420&gt;=-7.5,BT420&lt;=-5.5),6,IF(AND(BT420&gt;=-5,BT420&lt;=-3),7,IF(AND(BT420&gt;=-2.5,BT420&lt;=-0.5),8,IF(AND(BT420&gt;=0.5,BT420&lt;=2.5),9,IF(AND(BT420&gt;=3,BT420&lt;=5),10,IF(AND(BT420&gt;=5.5,BT420&lt;=7.5),11,IF(AND(BT420&gt;=8,BT420&lt;=10),12,IF(AND(BT420&gt;=10.5,BT420&lt;=12.5),13,IF(AND(BT420&gt;=13,BT420&lt;=15),14,IF(AND(BT420&gt;=15.5,BT420&lt;=17.5),15,IF(AND(BT420&gt;=18,BT420&lt;=20),16,"Fuera de rango"))))))))))))))))))</f>
        <v>NORMA</v>
      </c>
      <c r="BW420" s="9" t="n">
        <v>-6.25</v>
      </c>
      <c r="BX420" s="10" t="n">
        <f aca="false">18.5- (0.3*H420)</f>
        <v>11.6</v>
      </c>
      <c r="BY420" s="10" t="n">
        <f aca="false">(BW420)-(BX420)</f>
        <v>-17.85</v>
      </c>
      <c r="BZ420" s="10" t="str">
        <f aca="false">IF(BY420="","",IF(BY420&lt;-27.5,"De -30 a -28",IF(BY420&lt;-25,"De -27,5 a -25,5",IF(BY420&lt;-22.5,"De -25 a -23",IF(BY420&lt;-20,"De -22,5 a -20,5",IF(BY420&lt;-17.5,"De -20 a -18",IF(BY420&lt;-15,"De -17,5 a -15,5",IF(BY420&lt;-12.5,"De -15 a -13",IF(BY420&lt;-10,"De -12,5 a -10,5",IF(BY420&lt;-7.5,"De -10 a -8",IF(BY420&lt;-5,"De -7,5 a -5,5",IF(BY420&lt;-2.5,"De -5 a -3",IF(BY420&lt;0,"De -2,5 a -0,5",IF(BY420&lt;2.5,"De 0 a 2",IF(BY420&lt;5,"De 2,5 a 4,5",IF(BY420&lt;7.5,"De 5 a 7",IF(BY420&lt;10,"De 7,5 a 9,5",IF(BY420&lt;12.5,"De 10 a 12",IF(BY420&lt;15,"De 12,5 a 14,5",IF(BY420&lt;17.5,"De 15 a 17",IF(BY420&lt;20,"De 17,5 a 19,5",IF(BY420&lt;22.5,"De 20 a 22",IF(BY420&lt;25,"De 22,5 a 24,5",IF(BY420&lt;27.5,"De 25 a 27","De 27,5 a 30"))))))))))))))))))))))))</f>
        <v>De -20 a -18</v>
      </c>
      <c r="CA420" s="12" t="n">
        <f aca="false">IF(BY420="","",IF(BY420&lt;=-28,1,IF(BY420&lt;=-25.5,2,IF(BY420&lt;=-23,3,IF(BY420&lt;=-20.5,4,IF(BY420&lt;=-18,5,IF(BY420&lt;=-15.5,6,IF(BY420&lt;=-13,7,IF(BY420&lt;=-10.5,8,IF(BY420&lt;=-8,9,IF(BY420&lt;=-5.5,10,IF(BY420&lt;=-3,11,IF(BY420&lt;=-0.5,12,IF(BY420&lt;=2,13,IF(BY420&lt;=4.5,14,IF(BY420&lt;=7,15,IF(BY420&lt;=9.5,16,IF(BY420&lt;=12,17,IF(BY420&lt;=14.5,18,IF(BY420&lt;=17,19,IF(BY420&lt;=19.5,20,IF(BY420&lt;=22,21,IF(BY420&lt;=24.5,22,IF(BY420&lt;=27,23,IF(BY420&lt;=30,24,"Fuera de rango")))))))))))))))))))))))))</f>
        <v>6</v>
      </c>
      <c r="CB420" s="9" t="n">
        <v>-6.25</v>
      </c>
      <c r="CC420" s="10" t="n">
        <f aca="false">18.5- (0.3*H420)</f>
        <v>11.6</v>
      </c>
      <c r="CD420" s="10" t="n">
        <f aca="false">(CB420)-(CC420)</f>
        <v>-17.85</v>
      </c>
      <c r="CE420" s="10" t="str">
        <f aca="false">IF(CD420="","",IF(CD420&lt;-27.5,"De -30 a -28",IF(CD420&lt;-25,"De -27,5 a -25,5",IF(CD420&lt;-22.5,"De -25 a -23",IF(CD420&lt;-20,"De -22,5 a -20,5",IF(CD420&lt;-17.5,"De -20 a -18",IF(CD420&lt;-15,"De -17,5 a -15,5",IF(CD420&lt;-12.5,"De -15 a -13",IF(CD420&lt;-10,"De -12,5 a -10,5",IF(CD420&lt;-7.5,"De -10 a -8",IF(CD420&lt;-5,"De -7,5 a -5,5",IF(CD420&lt;-2.5,"De -5 a -3",IF(CD420&lt;0,"De -2,5 a -0,5",IF(CD420&lt;=2,"De 0 a 2",IF(CD420&lt;=4.5,"De 2,5 a 4,5",IF(CD420&lt;=7,"De 5 a 7",IF(CD420&lt;=9.5,"De 7,5 a 9,5",IF(CD420&lt;=12,"De 10 a 12",IF(CD420&lt;=14.5,"De 12,5 a 14,5",IF(CD420&lt;=17,"De 15 a 17",IF(CD420&lt;=19.5,"De 17,5 a 19,5",IF(CD420&lt;=22,"De 20 a 22",IF(CD420&lt;=24.5,"De 22,5 a 24,5",IF(CD420&lt;=27,"De 25 a 27","De 27,5 a 30"))))))))))))))))))))))))</f>
        <v>De -20 a -18</v>
      </c>
      <c r="CF420" s="12" t="n">
        <f aca="false">IF(CD420="","",IF(CD420&lt;-27.5,1,IF(CD420&lt;-25,2,IF(CD420&lt;-22.5,3,IF(CD420&lt;-20,4,IF(CD420&lt;-17.5,5,IF(CD420&lt;-15,6,IF(CD420&lt;-12.5,7,IF(CD420&lt;-10,8,IF(CD420&lt;-7.5,9,IF(CD420&lt;-5,10,IF(CD420&lt;-2.5,11,IF(CD420&lt;0,12,IF(CD420&lt;2.5,13,IF(CD420&lt;5,14,IF(CD420&lt;7.5,15,IF(CD420&lt;10,16,IF(CD420&lt;12.5,17,IF(CD420&lt;15,18,IF(CD420&lt;17.5,19,IF(CD420&lt;20,20,IF(CD420&lt;22.5,21,IF(CD420&lt;25,22,IF(CD420&lt;27.5,23,24))))))))))))))))))))))))</f>
        <v>5</v>
      </c>
      <c r="CG420" s="9" t="n">
        <v>-3.25</v>
      </c>
      <c r="CH420" s="10" t="str">
        <f aca="false">IF(CG420="","",IF(AND(CG420&gt;=-10,CG420&lt;=-9.5),"-10 a -9,5",IF(AND(CG420&gt;-9.5,CG420&lt;=-8.5),"-9 a -8,5",IF(AND(CG420&gt;-8.5,CG420&lt;=-7.5),"-8 a -7,5",IF(AND(CG420&gt;-7.5,CG420&lt;=-6.5),"-7 a -6,5",IF(AND(CG420&gt;-6.5,CG420&lt;=-5.5),"-6 a -5,5",IF(AND(CG420&gt;-5.5,CG420&lt;=-4.5),"-5 a -4,5",IF(AND(CG420&gt;-4.5,CG420&lt;=-3.5),"-4 a -3,5",IF(AND(CG420&gt;-3.5,CG420&lt;=-2.5),"-3 a -2,5",IF(CG420=-2.25,"-2,25",IF(AND(CG420&gt;-2.5,CG420&lt;=-1.5),"-2 a -1,5",IF(AND(CG420&gt;-1.5,CG420&lt;=-0.5),"-1 a -0,5",IF(AND(CG420&gt;-0.5,CG420&lt;=0.5),"0 a 0,5",IF(AND(CG420&gt;0.5,CG420&lt;=1.5),"1 a 1,5",IF(AND(CG420&gt;1.5,CG420&lt;=2.5),"2 a 2,5",IF(AND(CG420&gt;2.5,CG420&lt;=3.5),"3 a 3,5",IF(AND(CG420&gt;3.5,CG420&lt;=4.5),"4 a 4,5",IF(AND(CG420&gt;4.5,CG420&lt;=5.5),"5 a 5,5",IF(AND(CG420&gt;5.5,CG420&lt;=6.5),"6 a 6,5",IF(AND(CG420&gt;6.5,CG420&lt;=7.5),"7 a 7,5",IF(AND(CG420&gt;7.5,CG420&lt;=8.5),"8 a 8,5",IF(AND(CG420&gt;8.5,CG420&lt;=9.5),"9 a 9,5",IF(CG420&gt;=10,"10","Fuera de rango")))))))))))))))))))))))</f>
        <v>-3 a -2,5</v>
      </c>
      <c r="CI420" s="11" t="n">
        <f aca="false">IF(CG420="","",IF(CG420=-2.25,"NORMA",IF(CG420&lt;=-9.5,1,IF(CG420&lt;=-8.5,2,IF(CG420&lt;=-7.5,3,IF(CG420&lt;=-6.5,4,IF(CG420&lt;=-5.5,5,IF(CG420&lt;=-4.5,6,IF(CG420&lt;=-3.5,7,IF(CG420&lt;=-2.5,8,IF(CG420&lt;=-1.5,9,IF(CG420&lt;=-0.5,10,IF(CG420&lt;=0.5,11,IF(CG420&lt;=1.5,12,IF(CG420&lt;=2.5,13,IF(CG420&lt;=3.5,14,IF(CG420&lt;=4.5,15,IF(CG420&lt;=5.5,16,IF(CG420&lt;=6.5,17,IF(CG420&lt;=7.5,18,IF(CG420&lt;=8.5,19,IF(CG420&lt;=9.5,20,IF(CG420=10,21,"Fuera de rango")))))))))))))))))))))))</f>
        <v>8</v>
      </c>
      <c r="CJ420" s="9" t="n">
        <v>2.5</v>
      </c>
      <c r="CK420" s="10" t="str">
        <f aca="false">IF(CJ420="","",IF(AND(CJ420&gt;=-6,CJ420&lt;=-5.5),"-6 a -5,5",IF(AND(CJ420&gt;-5.5,CJ420&lt;=-4.5),"-5 a -4,5",IF(AND(CJ420&gt;-4.5,CJ420&lt;=-3.5),"-4 a -3,5",IF(AND(CJ420&gt;-3.5,CJ420&lt;=-2.5),"-3 a -2,5",IF(AND(CJ420&gt;-2.5,CJ420&lt;=-1.5),"-2 a -1,5",IF(AND(CJ420&gt;-1.5,CJ420&lt;=-0.5),"-1 a -0,5",IF(AND(CJ420&gt;-0.5,CJ420&lt;=0.5),"0 a 0,5",IF(AND(CJ420&gt;0.5,CJ420&lt;=1.5),"1 a 1,5",IF(AND(CJ420&gt;1.5,CJ420&lt;2.5),"2",IF(AND(CJ420&gt;=2.5,CJ420&lt;=3),"2,5 a 3",IF(AND(CJ420&gt;3,CJ420&lt;=4),"3,5 a 4",IF(AND(CJ420&gt;4,CJ420&lt;=5),"4,5 a 5",IF(AND(CJ420&gt;5,CJ420&lt;=6),"5,5 a 6",IF(AND(CJ420&gt;6,CJ420&lt;=7),"6,5 a 7",IF(AND(CJ420&gt;7,CJ420&lt;=8),"7,5 a 8",IF(AND(CJ420&gt;8,CJ420&lt;=9.5),"8,5 a 9,5",IF(CJ420=10,"10","Fuera de rango"))))))))))))))))))</f>
        <v>2,5 a 3</v>
      </c>
      <c r="CL420" s="11" t="n">
        <f aca="false">IF(CK420="","",IF(OR(CK420="-6 a -5,5",CK420="-6 - -5,5"),1,IF(OR(CK420="-5 a -4,5",CK420="-5 - -4,5"),2,IF(OR(CK420="-4 a -3,5",CK420="-4 - -3,5"),3,IF(OR(CK420="-3 a -2,5",CK420="-3 - -2,5"),4,IF(OR(CK420="-2 a -1,5",CK420="-2 - -1,5"),5,IF(OR(CK420="-1 a -0,5",CK420="-1 - -0,5"),6,IF(OR(CK420="0 a 0,5",CK420="0 - 0,5"),7,IF(OR(CK420="1 a 1,5",CK420="1 - 1,5"),8,IF(CK420="2","NORMA",IF(OR(CK420="2,5 a 3",CK420="2,5 - 3"),9,IF(OR(CK420="3,5 a 4",CK420="3,5 - 4"),10,IF(OR(CK420="4,5 a 5",CK420="4,5 - 5"),11,IF(OR(CK420="5,5 a 6",CK420="5,5 - 6"),12,IF(OR(CK420="6,5 a 7",CK420="6,5 - 7"),13,IF(OR(CK420="7,5 a 8",CK420="7,5 - 8"),14,IF(OR(CK420="8,5 a 9",CK420="8,5 - 9,5",CK420="9 a 9,5"),15,IF(CK420="10",15,IF(OR(CK420="0,5 a 1",CK420="0,5 - 1"),7,"Fuera de rango")))))))))))))))))))</f>
        <v>9</v>
      </c>
      <c r="CN420" s="10" t="str">
        <f aca="false">IF(CM420=0,"0", " ")</f>
        <v>0</v>
      </c>
      <c r="CO420" s="10" t="str">
        <f aca="false">IF(CM420&gt;0,"EME"," ")</f>
        <v> </v>
      </c>
      <c r="CQ420" s="10" t="str">
        <f aca="false">IF(CP420&gt;0,"0", " ")</f>
        <v> </v>
      </c>
      <c r="CR420" s="10" t="str">
        <f aca="false">IF(CP420&gt;0,"EME"," ")</f>
        <v> </v>
      </c>
      <c r="CS420" s="9" t="n">
        <v>0</v>
      </c>
      <c r="CV420" s="9" t="n">
        <v>0</v>
      </c>
      <c r="CY420" s="9" t="n">
        <v>-1</v>
      </c>
      <c r="DB420" s="9" t="n">
        <v>0</v>
      </c>
      <c r="DC420" s="11" t="str">
        <f aca="false">IF(DB420&lt;0,"2"," ")</f>
        <v> </v>
      </c>
      <c r="DD420" s="11" t="str">
        <f aca="false">IF(DB420&lt;0,"MIO"," ")</f>
        <v> </v>
      </c>
      <c r="DE420" s="9" t="n">
        <v>-2.5</v>
      </c>
      <c r="DF420" s="10" t="str">
        <f aca="false">IF(DE420&lt;0,"3"," ")</f>
        <v>3</v>
      </c>
      <c r="DG420" s="10" t="str">
        <f aca="false">IF(DE420&lt;0,"AST"," ")</f>
        <v>AST</v>
      </c>
      <c r="DH420" s="9" t="n">
        <v>-2.5</v>
      </c>
      <c r="DI420" s="10" t="str">
        <f aca="false">IF(DH420&lt;0,"3"," ")</f>
        <v>3</v>
      </c>
      <c r="DJ420" s="10" t="str">
        <f aca="false">IF(DH420&lt;0,"AST"," ")</f>
        <v>AST</v>
      </c>
      <c r="DK420" s="9" t="n">
        <v>0</v>
      </c>
      <c r="DL420" s="10" t="str">
        <f aca="false">IF(DK420&gt;0,"4"," ")</f>
        <v> </v>
      </c>
      <c r="DM420" s="10" t="str">
        <f aca="false">IF(DK420&gt;0,"PRE"," ")</f>
        <v> </v>
      </c>
      <c r="DN420" s="9" t="n">
        <v>0</v>
      </c>
      <c r="DO420" s="10" t="str">
        <f aca="false">IF(DN420&gt;0,"4"," ")</f>
        <v> </v>
      </c>
      <c r="DP420" s="10" t="str">
        <f aca="false">IF(DN420&gt;0,"PRE"," ")</f>
        <v> </v>
      </c>
      <c r="DS420" s="12" t="str">
        <f aca="false">CONCATENATE(CO420,CU420,DA420,DG420,DM420)</f>
        <v> AST </v>
      </c>
      <c r="DT420" s="10" t="e">
        <f aca="false" t="array" ref="DT420">_xlfn.IFS(DS420="EME    ","0", DS420=" HIP   ","1", DS420="  MIO  ","2", DS420="   AST ","3", DS420="    PRE","4", DS420="EME   PRE","5", DS420=" HIP  PRE","6", DS420=" HIP AST ","7", DS420="  MIO PRE","8", DS420="  MIOAST ","9", DS420="   ASTPRE","10",DS420=" HIP ASTPRE","11", DS420="  MIOASTPRE","12", DS420="     ","0")</f>
        <v>#N/A</v>
      </c>
      <c r="DV420" s="1" t="e">
        <f aca="false" t="array" ref="DV420">_xlfn.IFS(DU420="SI","2", DU420="NO","1")</f>
        <v>#N/A</v>
      </c>
      <c r="DX420" s="11" t="str">
        <f aca="false">IF(DW420=0,"1","2")</f>
        <v>1</v>
      </c>
      <c r="DY420" s="11" t="str">
        <f aca="false" t="array" ref="DY420">_xlfn.IFS(DW420=0,"0", DW420=0.25, "1", DW420=0.5,"2", DW420=0.75,"3", DW420=1,"4",DW420=1.25,"5", DW420=1.5,"6", DW420=1.75,"7", DW420=2,"8")</f>
        <v>0</v>
      </c>
      <c r="EA420" s="11" t="str">
        <f aca="false">IF(DZ420=0,"1","2")</f>
        <v>1</v>
      </c>
      <c r="EB420" s="11" t="str">
        <f aca="false" t="array" ref="EB420">_xlfn.IFS(DZ420=0,"0", DZ420=0.25, "1", DZ420=0.5,"2", DZ420=0.75,"3", DZ420=1,"4",DZ420=1.25,"5", DZ420=1.5,"6", DZ420=1.75,"7", DZ420=2,"8")</f>
        <v>0</v>
      </c>
      <c r="ED420" s="10" t="str">
        <f aca="false">IF(EC420=0,"1","2")</f>
        <v>1</v>
      </c>
      <c r="EE420" s="11" t="str">
        <f aca="false" t="array" ref="EE420">_xlfn.IFS(EC420=0,"0", EC420=-0.25, "1", EC420=-0.5,"2", EC420=-0.75,"3", EC420=-1,"4",EC420=-1.25,"5", EC420=-1.5,"6", EC420=-1.75,"7", EC420=-2,"8", EC420=-2.25,"9",EC420=-2.5,"10", EC420=-2.75,"11", EC420=-3,"12", EC420=-3.25,"13", EC420=-3.5,"14", EC420=-3.75,"15",EC420=-4,"16")</f>
        <v>0</v>
      </c>
      <c r="EG420" s="10" t="str">
        <f aca="false">IF(EF420=0,"1","2")</f>
        <v>1</v>
      </c>
      <c r="EH420" s="11" t="str">
        <f aca="false" t="array" ref="EH420">_xlfn.IFS(EF420=0,"0", EF420=-0.25, "1", EF420=-0.5,"2", EF420=-0.75,"3", EF420=-1,"4",EF420=-1.25,"5", EF420=-1.5,"6", EF420=-1.75,"7", EF420=-2,"8", EF420=-2.25,"9",EF420=-2.5,"10", EF420=-2.75,"11", EF420=-3,"12", EF420=-3.25,"13", EF420=-3.5,"14", EF420=-3.75,"15",EF420=-4,"16")</f>
        <v>0</v>
      </c>
      <c r="EJ420" s="11" t="str">
        <f aca="false">IF(EI420=0,"1","2")</f>
        <v>1</v>
      </c>
      <c r="EK420" s="11" t="str">
        <f aca="false" t="array" ref="EK420">_xlfn.IFS(EI420=0,"0", EI420=-0.25, "1", EI420=-0.5,"2", EI420=-0.75,"3", EI420=-1,"4",EI420=-1.25,"5", EI420=-1.5,"6", EI420=-1.75,"7", EI420=-2,"8", EI420=-2.25,"9", EI420=-2.25,"9",EI420=-2.5,"10", EI420=-2.75,"11", EI420=-3,"12", EI420=-3.25,"13", EI420=-3.5,"14", EI420=-3.75,"15",EI420=-4,"16", EI420=0.25, "17", EI420=0.5, "18")</f>
        <v>0</v>
      </c>
      <c r="EM420" s="11" t="str">
        <f aca="false">IF(EL420=0,"1","2")</f>
        <v>1</v>
      </c>
      <c r="EN420" s="11" t="str">
        <f aca="false" t="array" ref="EN420">_xlfn.IFS(EL420=0.25,"17",EL420=0.5,"18", EL420=0,"0", EL420=-0.25, "1", EL420=-0.5,"2", EL420=-0.75,"3", EL420=-1,"4",EL420=-1.25,"5", EL420=-1.5,"6", EL420=-1.75,"7", EL420=-2,"8",EL420= -2.25,"9",EL420=-2.5,"10",EL420= -2.75,"11",EL420= -3,"12",EL420= -3.25,"13",EL420= -3.5,"14",EL420= -3.75,"15",EL420=-4,"16")</f>
        <v>0</v>
      </c>
      <c r="EP420" s="11" t="str">
        <f aca="false">IF(EO420=0,"1","2")</f>
        <v>1</v>
      </c>
      <c r="EQ420" s="11" t="str">
        <f aca="false" t="array" ref="EQ420">_xlfn.IFS(EO420=0,"0", EO420=0.25, "1", EO420=0.5,"2", EO420=0.75,"3", EO420=1,"4",EO420=1.25,"5", EO420=1.5,"6", EO420=1.75,"7", EO420=2,"8", EO420=2.25,"9", EO420=2.25,"9",EO420=2.5,"10", EO420=2.75,"11", EO420=3,"12", EO420=3.25,"13", EO420=3.5,"14", EO420=3.75,"15",EO420=4,"16", EO420=-0.25, "17", bq=-0.5, "18")</f>
        <v>0</v>
      </c>
      <c r="ES420" s="11" t="str">
        <f aca="false">IF(ER420=0,"1","2")</f>
        <v>1</v>
      </c>
      <c r="ET420" s="11" t="str">
        <f aca="false" t="array" ref="ET420">_xlfn.IFS(ER420=0,"0", ER420=0.25, "1", ER420=0.5,"2", ER420=0.75,"3", ER420=1,"4",ER420=1.25,"5", ER420=1.5,"6", ER420=1.75,"7", ER420=2,"8", ER420=2.25,"9", ER420=2.25,"9",ER420=2.5,"10", ER420=2.75,"11", ER420=3,"12", ER420=3.25,"13", ER420=3.5,"14", ER420=3.75,"15",ER420=4,"16", ER420=-0.25, "17", bq=-0.5, "18")</f>
        <v>0</v>
      </c>
      <c r="EV420" s="14" t="e">
        <f aca="false">VLOOKUP(EU420,LEYENDA!$G$2:$H$8,2,TRUE())</f>
        <v>#N/A</v>
      </c>
      <c r="EW420" s="14" t="e">
        <f aca="false" t="array" ref="EW420">_xlfn.IFS(EV420="0-5","1", EV420="6-12","2", EV420="13-18","3", EV420="19-24","4", EV420="25-36","5", EV420="37-48","6", EV420="49-60","7")</f>
        <v>#N/A</v>
      </c>
    </row>
    <row r="421" customFormat="false" ht="13.5" hidden="false" customHeight="false" outlineLevel="0" collapsed="false">
      <c r="A421" s="1" t="n">
        <v>138</v>
      </c>
      <c r="B421" s="2" t="n">
        <v>1</v>
      </c>
      <c r="C421" s="33" t="n">
        <v>44113</v>
      </c>
      <c r="E421" s="5" t="str">
        <f aca="false">VLOOKUP(A421,'286'!$A$3:$J$6279,10,FALSE())</f>
        <v>FERNÁNDEZ MARTÍNEZ, JOSÉ MIGUEL</v>
      </c>
      <c r="F421" s="4" t="str">
        <f aca="false">VLOOKUP(A421,'286'!$A$3:$I$1768,3,FALSE())</f>
        <v>FERMARJOMI</v>
      </c>
      <c r="G421" s="6" t="n">
        <f aca="false">VLOOKUP(A421,'286'!$A$3:$I$1768,4,FALSE())</f>
        <v>28644</v>
      </c>
      <c r="H421" s="7" t="n">
        <f aca="false">YEAR(C421)-YEAR(G421)</f>
        <v>42</v>
      </c>
      <c r="I421" s="1" t="str">
        <f aca="false">VLOOKUP(H421,LEYENDA!$C$2:$D$6,2,TRUE())</f>
        <v>41-60</v>
      </c>
      <c r="J421" s="5" t="str">
        <f aca="false">VLOOKUP(A421,'286'!$A$3:$I$1768,7,FALSE())</f>
        <v>H</v>
      </c>
      <c r="K421" s="8" t="n">
        <f aca="false">VLOOKUP(A421,'286'!$A$3:$I$1768,2,FALSE())</f>
        <v>0</v>
      </c>
      <c r="L421" s="4" t="str">
        <f aca="false">VLOOKUP(A421,'286'!$A$3:$I$1768,8,FALSE())</f>
        <v>D</v>
      </c>
      <c r="M421" s="4" t="str">
        <f aca="false">VLOOKUP(A421,'286'!$A$3:$I$1768,9,FALSE())</f>
        <v>D</v>
      </c>
      <c r="N421" s="8" t="str">
        <f aca="false">IF(R421=O421, "MISMA","CONTRARIA")</f>
        <v>MISMA</v>
      </c>
      <c r="O421" s="8" t="str">
        <f aca="false" t="array" ref="O421">_xlfn.IFS(L421="D","1", L421="I","2")</f>
        <v>1</v>
      </c>
      <c r="P421" s="8" t="e">
        <f aca="false" t="array" ref="P421">_xlfn.IFS(K421="OD","1", K421="OI","2")</f>
        <v>#N/A</v>
      </c>
      <c r="Q421" s="1" t="str">
        <f aca="false" t="array" ref="Q421">_xlfn.IFS(J421="M","1", J421="H","2")</f>
        <v>2</v>
      </c>
      <c r="R421" s="8" t="str">
        <f aca="false" t="array" ref="R421">_xlfn.IFS(M421="D","1", M421="I","2")</f>
        <v>1</v>
      </c>
      <c r="S421" s="1" t="str">
        <f aca="false" t="array" ref="S421">_xlfn.IFS(N421="CONTRARIA", "1",N421= "MISMA","2")</f>
        <v>2</v>
      </c>
      <c r="T421" s="1" t="str">
        <f aca="false" t="array" ref="T421">_xlfn.IFS(I421="0-12","1", I421="13-24","2", I421="25-40","3", I421="41-60","4", I421="61-100","5")</f>
        <v>4</v>
      </c>
      <c r="U421" s="9" t="n">
        <v>-0.5</v>
      </c>
      <c r="V421" s="10" t="str">
        <f aca="false">IF(U421="","",IF(AND(U421&gt;=-9,U421&lt;=-6.5),"-9 a -6,5",IF(AND(U421&gt;=-6,U421&lt;=-3.5),"-6 a -3,5",IF(AND(U421&gt;=-3,U421&lt;=-1),"-3 a -1",IF(U421=-0.5,"-0,5",IF(AND(U421&gt;=0,U421&lt;=2.5),"0 a 2,5",IF(AND(U421&gt;=3,U421&lt;=5.5),"3 a 5,5",IF(AND(U421&gt;=6,U421&lt;=8.5),"6 a 8,5",IF(AND(U421&gt;=9,U421&lt;=20),"9 a 20","Fuera de rango")))))))))</f>
        <v>-0,5</v>
      </c>
      <c r="W421" s="11" t="str">
        <f aca="false">IF(V421="","",IF(V421="-9 a -6,5",2,IF(V421="-6 a -3,5",3,IF(V421="-3 a -1",4,IF(V421="-0,5","NORMA",IF(V421="0 a 2,5",5,IF(V421="3 a 5,5",6,IF(V421="6 a 8,5",7,IF(V421="9 a 20",8,"Fuera de rango")))))))))</f>
        <v>NORMA</v>
      </c>
      <c r="X421" s="9" t="n">
        <v>13</v>
      </c>
      <c r="Y421" s="11" t="str">
        <f aca="false">IF(X421="","",IF(AND(X421&gt;=0,X421&lt;=4),"0 a 4",IF(AND(X421&gt;=4.5,X421&lt;=8.5),"4,5 a 8,5",IF(X421=9,"9",IF(AND(X421&gt;=9.5,X421&lt;=13),"9,5 a 13",IF(AND(X421&gt;=13.5,X421&lt;=20),"13,5 a 20",IF(AND(X421&gt;=20.5,X421&lt;=35),"20,5 a 35","Fuera de rango")))))))</f>
        <v>9,5 a 13</v>
      </c>
      <c r="Z421" s="11" t="n">
        <f aca="false">IF(Y421="","",IF(Y421="0 a 4",1,IF(Y421="4,5 a 8,5",2,IF(Y421="9","NORMA",IF(Y421="9,5 a 13",3,IF(Y421="13,5 a 20",4,IF(Y421="20,5 a 35",5,"Fuera de rango")))))))</f>
        <v>3</v>
      </c>
      <c r="AA421" s="9" t="n">
        <v>14</v>
      </c>
      <c r="AB421" s="10" t="str">
        <f aca="false">IF(AA421="","",IF(AND(AA421&gt;=0,AA421&lt;=9),"0 a 9",IF(AND(AA421&gt;=9.5,AA421&lt;=18.5),"9,5 a 18,5",IF(AA421=19,"19",IF(AND(AA421&gt;=19.5,AA421&lt;=28),"19,5 a 28",IF(AND(AA421&gt;=28.5,AA421&lt;=40),"28,5 a 40","Fuera de rango"))))))</f>
        <v>9,5 a 18,5</v>
      </c>
      <c r="AC421" s="11" t="n">
        <f aca="false" t="array" ref="AC421">_xlfn.IFS(AB421="","",AB421="0 a 9",1,AB421="9,5 a 18,5",2,AB421="19","NORMA",AB421="19,5 a 28",3,AB421="28,5 a 40",4,TRUE(),"Fuera de rango")</f>
        <v>2</v>
      </c>
      <c r="AD421" s="9" t="n">
        <v>7</v>
      </c>
      <c r="AE421" s="10" t="str">
        <f aca="false">IF(AD421="","",IF(AND(AD421&gt;=-10,AD421&lt;=0),"De -10 a 0",IF(AND(AD421&gt;=0.5,AD421&lt;=9.5),"0,5 a 9,5",IF(AD421=10,"10",IF(AND(AD421&gt;=10.5,AD421&lt;=20),"10,5 a 20",IF(AND(AD421&gt;=20.5,AD421&lt;=40),"20,5 a 40","Fuera de rango"))))))</f>
        <v>0,5 a 9,5</v>
      </c>
      <c r="AF421" s="12" t="n">
        <f aca="false">IF(AD421="","",IF(AND(AD421&gt;=-10,AD421&lt;=0),1,IF(AND(AD421&gt;=0.5,AD421&lt;=9.5),2,IF(AD421=10,"NORMA",IF(AND(AD421&gt;=10.5,AD421&lt;=20),3,IF(AND(AD421&gt;=20.5,AD421&lt;=40),4,""))))))</f>
        <v>2</v>
      </c>
      <c r="AG421" s="9" t="n">
        <v>9</v>
      </c>
      <c r="AH421" s="10" t="str">
        <f aca="false">IF(AG421="","",IF(AND(AG421&gt;=0,AG421&lt;=4),"0 a 4",IF(AND(AG421&gt;=4.5,AG421&lt;=8.5),"4,5 a 8,5",IF(AG421=9,"9",IF(AND(AG421&gt;=9.5,AG421&lt;=13),"9,5 a 13",IF(AND(AG421&gt;=13.5,AG421&lt;=25),"13,5 a 25","Fuera de rango"))))))</f>
        <v>9</v>
      </c>
      <c r="AI421" s="10" t="str">
        <f aca="false">IF(AH421="","",IF(AH421="0 a 4",1,IF(AH421="4,5 a 8,5",2,IF(AH421="9","NORMA",IF(AH421="9,5 a 13",3,IF(AH421="13,5 a 25",4,""))))))</f>
        <v>NORMA</v>
      </c>
      <c r="AJ421" s="9" t="n">
        <v>6</v>
      </c>
      <c r="AK421" s="10" t="str">
        <f aca="false">IF(AJ421="","",IF(AND(AJ421&gt;=-15,AJ421&lt;=-10.5),"-15 a -10,5",IF(AND(AJ421&gt;=-10,AJ421&lt;=-4),"-10 a -4",IF(AND(AJ421&gt;=-4.5,AJ421&lt;=0),"-4,5 a 0",IF(AND(AJ421&gt;=0.5,AJ421&lt;=4.5),"0,5 a 4,5",IF(AJ421=5,"5",IF(AND(AJ421&gt;=5.5,AJ421&lt;=10),"5,5 a 10",IF(AND(AJ421&gt;=10.5,AJ421&lt;=20),"10,5 a 20","Fuera de rango"))))))))</f>
        <v>5,5 a 10</v>
      </c>
      <c r="AL421" s="11" t="n">
        <f aca="false">IF(AK421="","",IF(AK421="-15 a -10,5",1,IF(AK421="-10 a -4",2,IF(AK421="-4,5 a 0",3,IF(AK421="0,5 a 4,5",4,IF(AK421="5","NORMA",IF(AK421="5,5 a 10",5,IF(AK421="10,5 a 20",6,"Error"))))))))</f>
        <v>5</v>
      </c>
      <c r="AM421" s="9" t="n">
        <v>1</v>
      </c>
      <c r="AN421" s="10" t="str">
        <f aca="false">IF(AM421="","",IF(AND(AM421&gt;=-7.5,AM421&lt;=-5.5),"-7,5 a -5,5",IF(AND(AM421&gt;=-5,AM421&lt;=-3),"-5 a -3",IF(AND(AM421&gt;=-2.5,AM421&lt;=-0.5),"-2,5 a -0,5",IF(AM421=0,"0,00",IF(AND(AM421&gt;=0.5,AM421&lt;=2.5),"0,5 a 2,5",IF(AND(AM421&gt;=3,AM421&lt;=5),"3 a 5",IF(AND(AM421&gt;=5.5,AM421&lt;=7.5),"5,5 a 7,5",IF(AND(AM421&gt;=8,AM421&lt;=10),"8 a 10","Fuera de rango")))))))))</f>
        <v>0,5 a 2,5</v>
      </c>
      <c r="AO421" s="11" t="n">
        <f aca="false">IF(AN421="","",IF(AN421="-7,5 a -5,5",1,IF(AN421="-5 a -3",2,IF(AN421="-2,5 a -0,5",3,IF(AN421="0,00","NORMA",IF(AN421="0,5 a 2,5",4,IF(AN421="3 a 5",5,IF(AN421="5,5 a 7,5",6,IF(AN421="8 a 10",7,"Error")))))))))</f>
        <v>4</v>
      </c>
      <c r="AP421" s="9" t="n">
        <v>-6</v>
      </c>
      <c r="AQ421" s="10" t="str">
        <f aca="false">IF(AP421="","",IF(AND(AP421&gt;=-20,AP421&lt;=-9.5),"-20 a -9,5",IF(AND(AP421&gt;=-9,AP421&lt;=-6.5),"-9 a -6,5",IF(AP421=-6,"-6",IF(AND(AP421&gt;=-5.5,AP421&lt;=-3),"-5,5 a -3",IF(AND(AP421&gt;=-2.5,AP421&lt;=0),"-2,5 a 0",IF(AND(AP421&gt;=0.5,AP421&lt;=3),"0,5 a 3",IF(AND(AP421&gt;=3.5,AP421&lt;=6),"3,5 a 6",IF(AND(AP421&gt;=6.5,AP421&lt;=9),"6,5 a 9",IF(AND(AP421&gt;=9.5,AP421&lt;=20),"9,5 a 20","Fuera de rango"))))))))))</f>
        <v>-6</v>
      </c>
      <c r="AR421" s="11" t="str">
        <f aca="false">IF(AQ421="","",IF(AQ421="-20 a -9,5",1,IF(AQ421="-9 a -6,5",2,IF(AQ421="-6","NORMA",IF(AQ421="-5,5 a -3",3,IF(AQ421="-2,5 a 0",4,IF(AQ421="0,5 a 3",5,IF(AQ421="3,5 a 6",6,IF(AQ421="6,5 a 9",7,IF(AQ421="9,5 a 20",8,""))))))))))</f>
        <v>NORMA</v>
      </c>
      <c r="AS421" s="9" t="n">
        <v>0</v>
      </c>
      <c r="AT421" s="10" t="str">
        <f aca="false">IF(AS421="","",IF(AND(AS421&gt;=-16,AS421&lt;=-14),"-16 a -14",IF(AND(AS421&gt;=-13.5,AS421&lt;=-11.5),"-13,5 a -11,5",IF(AND(AS421&gt;=-11,AS421&lt;=-9),"-11 a -9",IF(AND(AS421&gt;=-8.5,AS421&lt;=-6.5),"-8,5 a -6,5",IF(AND(AS421&gt;=-6,AS421&lt;=-4),"-6 a -4",IF(AND(AS421&gt;=-3.5,AS421&lt;=-1.5),"-3,5 a -1,5",IF(AND(AS421&gt;=-1,AS421&lt;=1),"-1 a 1",IF(AND(AS421&gt;=1.5,AS421&lt;=3.5),"1,5 a 3,5",IF(AND(AS421&gt;=4,AS421&lt;=6),"4 a 6",IF(AND(AS421&gt;=6.5,AS421&lt;=8.5),"6,5 a 8,5",IF(AND(AS421&gt;=9,AS421&lt;=11),"9 a 11",IF(AND(AS421&gt;=11.5,AS421&lt;=13.5),"11,5 a 13,5",IF(AND(AS421&gt;=14,AS421&lt;=16),"14 a 16",IF(AND(AS421&gt;=16.5,AS421&lt;=18.5),"16,5 a 18,5",IF(AND(AS421&gt;=19,AS421&lt;=21),"19 a 21","Fuera de rango"))))))))))))))))</f>
        <v>-1 a 1</v>
      </c>
      <c r="AU421" s="11" t="n">
        <f aca="false" t="array" ref="AU421">IF(AT421="","",_xlfn.IFS(AT421="-16 a -14",1,AT421="-13,5 a -11,5",2,AT421="-11 a -9",3,AT421="-8,5 a -6,5",4,AT421="-6 a -4",5,AT421="-3,5 a -1,5",6,AT421="-1 a 1",7,AT421="1,5 a 3,5",8,AT421="4 a 6","NORMA",AT421="6,5 a 8,5",9,AT421="9 a 11",10,AT421="11,5 a 13,5",11,AT421="14 a 16",12,AT421="16,5 a 18,5",13,AT421="19 a 21",14,TRUE(),""))</f>
        <v>7</v>
      </c>
      <c r="AV421" s="9" t="n">
        <v>0.75</v>
      </c>
      <c r="AW421" s="10" t="str">
        <f aca="false">IF(AV421="","",IF(AND(AV421&gt;=-1,AV421&lt;=-0.5),"-1 a -0,5",IF(AND(AV421&gt;-0.5,AV421&lt;=0),"De -0,5 a 0",IF(AND(AV421&gt;=0.25,AV421&lt;=0.75),"0,25 a 0,75",IF(AND(AV421&gt;=1,AV421&lt;=1.5),"1 a 1,5",IF(AND(AV421&gt;=1.75,AV421&lt;=2.25),"1,75 a 2,25",IF(AND(AV421&gt;=2.5,AV421&lt;=3),"2,5 a 3",IF(AND(AV421&gt;=3.25,AV421&lt;=3.75),"3,25 a 3,75","Fuera de rango"))))))))</f>
        <v>0,25 a 0,75</v>
      </c>
      <c r="AX421" s="10" t="str">
        <f aca="false">IF(AW421="","",IF(OR(AW421="-1 a -0,5",AW421="-1 a -0.5"),1,IF(OR(AW421="De -0,5 a 0",AW421="-0,5 a 0",AW421="De -0.5 a 0"),2,IF(OR(AW421="0,25 a 0,75",AW421="0.25 a 0.75"),"NORMA",IF(OR(AW421="1 a 1,5",AW421="1 a 1.5"),3,IF(OR(AW421="1,75 a 2,25",AW421="1.75 a 2.25"),4,IF(OR(AW421="2,5 a 3",AW421="2.5 a 3"),5,IF(OR(AW421="3,25 a 3,75",AW421="3.25 a 3.75"),6,""))))))))</f>
        <v>NORMA</v>
      </c>
      <c r="AY421" s="9" t="n">
        <v>-6</v>
      </c>
      <c r="AZ421" s="10" t="str">
        <f aca="false">IF(AY421="","",IF(AND(AY421&gt;=-20,AY421&lt;=-9.5),"-20 a -9,5",IF(AND(AY421&gt;=-9,AY421&lt;=-6.5),"-9 a -6,5",IF(AY421=-6,"-6",IF(AND(AY421&gt;=-5.5,AY421&lt;=-3),"-5,5 a -3",IF(AND(AY421&gt;=-2.5,AY421&lt;=0),"-2,5 a 0",IF(AND(AY421&gt;=0.5,AY421&lt;=3),"0,5 a 3",IF(AND(AY421&gt;=3.5,AY421&lt;=6),"3,5 a 6","Fuera de rango"))))))))</f>
        <v>-6</v>
      </c>
      <c r="BA421" s="11" t="str">
        <f aca="false">IF(AZ421="","",IF(AZ421="-20 a -9,5",1,IF(AZ421="-9 a -6,5",2,IF(AZ421="-6","NORMA",IF(AZ421="-5,5 a -3",3,IF(AZ421="-2,5 a 0",4,IF(AZ421="0,5 a 3",5,IF(AZ421="3,5 a 6",6,""))))))))</f>
        <v>NORMA</v>
      </c>
      <c r="BB421" s="9" t="n">
        <v>0</v>
      </c>
      <c r="BC421" s="10" t="str">
        <f aca="false" t="array" ref="BC421">IF(BB421="","",_xlfn.IFS(AND(BB421&gt;=0,BB421&lt;=2),"0 a 2",AND(BB421&gt;=2.5,BB421&lt;=4.5),"2,5 a 4,5",AND(BB421&gt;=5,BB421&lt;=7),"5 a 7",AND(BB421&gt;=7.5,BB421&lt;=9.5),"7,5 a 9,5",AND(BB421&gt;=10,BB421&lt;=12),"10 a 12",AND(BB421&gt;=12.5,BB421&lt;=14.5),"12,5 a 14,5",BB421=15,"15",AND(BB421&gt;=15.5,BB421&lt;=17.5),"15,5 a 17,5",AND(BB421&gt;=18,BB421&lt;=20),"18 a 20",AND(BB421&gt;=20.5,BB421&lt;=22.5),"20,5 a 22,5",AND(BB421&gt;=23,BB421&lt;=25),"23 a 25",TRUE(),"Fuera de rango"))</f>
        <v>0 a 2</v>
      </c>
      <c r="BD421" s="11" t="n">
        <f aca="false" t="array" ref="BD421">IF(BC421="","",_xlfn.IFS(BC421="0 a 2",1,BC421="2,5 a 4,5",2,BC421="5 a 7",3,BC421="7,5 a 9,5",4,BC421="10 a 12",5,BC421="12,5 a 14,5",6,BC421="15","NORMA",BC421="15,5 a 17,5",7,BC421="18 a 20",8,BC421="20,5 a 22,5",9,BC421="23 a 25",10,TRUE(),"Fuera de rango"))</f>
        <v>1</v>
      </c>
      <c r="BE421" s="9" t="n">
        <v>18</v>
      </c>
      <c r="BF421" s="10" t="str">
        <f aca="false">IF(BE421="","",IF(AND(BE421&gt;=-20,BE421&lt;=-10),"-20 a -10",IF(AND(BE421&gt;=-9.5,BE421&lt;=0.5),"-9,5 a 0,5",IF(AND(BE421&gt;=1,BE421&lt;=11),"1 a 11",IF(AND(BE421&gt;=11.5,BE421&lt;=20.5),"11,5 a 20,5",IF(BE421=21,"21",IF(AND(BE421&gt;=21.5,BE421&lt;=31.5),"21,5 a 31,5",IF(AND(BE421&gt;=32,BE421&lt;=42),"32 a 42","Fuera de rango"))))))))</f>
        <v>11,5 a 20,5</v>
      </c>
      <c r="BG421" s="11" t="n">
        <f aca="false">IF(BF421="","",IF(BF421="-20 a -10",1,IF(BF421="-9,5 a 0,5",2,IF(BF421="1 a 11",3,IF(BF421="11,5 a 20,5",4,IF(BF421="21","NORMA",IF(BF421="21,5 a 31,5",5,IF(BF421="32 a 42",6,""))))))))</f>
        <v>4</v>
      </c>
      <c r="BH421" s="9" t="n">
        <v>-3</v>
      </c>
      <c r="BI421" s="10" t="str">
        <f aca="false">IF(BH421="","",IF(AND(BH421&gt;=-20,BH421&lt;=-15),"-20 a -15",IF(AND(BH421&gt;=-14.5,BH421&lt;=-9.5),"-14,5 a -9,5",IF(AND(BH421&gt;=-9,BH421&lt;=-4),"-9 a -4",IF(AND(BH421&gt;=-3.5,BH421&lt;=2.5),"-3,5 a 2,5",IF(AND(BH421&gt;=3,BH421&lt;=8),"3 a 8",IF(AND(BH421&gt;=8.5,BH421&lt;=14.5),"8,5 a 14,5",IF(BH421=15,"15",IF(AND(BH421&gt;=15.5,BH421&lt;=20.5),"15,5 a 20,5",IF(AND(BH421&gt;=21,BH421&lt;=26),"21 a 26","Fuera de rango"))))))))))</f>
        <v>-3,5 a 2,5</v>
      </c>
      <c r="BJ421" s="11" t="n">
        <f aca="false">IF(BI421="","",IF(BI421="-20 a -15",1,IF(BI421="-14,5 a -9,5",2,IF(BI421="-9 a -4",3,IF(BI421="-3,5 a 2,5",4,IF(BI421="3 a 8",5,IF(BI421="8,5 a 14,5",6,IF(BI421="15","NORMA",IF(BI421="15,5 a 20,5",7,IF(BI421="21 a 26",8,IF(BI421="26,5 a 31,5",9,"")))))))))))</f>
        <v>4</v>
      </c>
      <c r="BK421" s="9" t="n">
        <v>18</v>
      </c>
      <c r="BL421" s="10" t="str">
        <f aca="false">IF(BK421="","",IF(AND(BK421&gt;=0,BK421&lt;=2),"0 - 2",IF(AND(BK421&gt;=2.5,BK421&lt;=4.5),"2,5 - 4,5",IF(AND(BK421&gt;=5,BK421&lt;=7),"5 - 7",IF(AND(BK421&gt;=7.5,BK421&lt;=9.5),"7,5 - 9,5",IF(AND(BK421&gt;=10,BK421&lt;=12),"10 - 12",IF(AND(BK421&gt;=12.5,BK421&lt;=13.5),"12,5 - 13,5",IF(BK421=14,"14",IF(AND(BK421&gt;=14.5,BK421&lt;=16.5),"14,5 - 16,5",IF(AND(BK421&gt;=17,BK421&lt;=19),"17 - 19",IF(AND(BK421&gt;=19.5,BK421&lt;=21.5),"19,5 - 21,5",IF(AND(BK421&gt;=22,BK421&lt;=24),"22 - 24",IF(AND(BK421&gt;=24.5,BK421&lt;=26.5),"24,5 - 26,5",IF(AND(BK421&gt;=27,BK421&lt;=29),"27 - 29",IF(AND(BK421&gt;=29.5,BK421&lt;=30),"29,5 - 30","Fuera de rango")))))))))))))))</f>
        <v>17 - 19</v>
      </c>
      <c r="BM421" s="11" t="n">
        <f aca="false">IF(BL421="","",IF(BL421="0 - 2",1,IF(BL421="2,5 - 4,5",2,IF(BL421="5 - 7",3,IF(BL421="7,5 - 9,5",4,IF(BL421="10 - 12",5,IF(BL421="12,5 - 13,5",6,IF(BL421="14","NORMA",IF(BL421="14,5 - 16,5",7,IF(BL421="17 - 19",8,IF(BL421="19,5 - 21,5",9,IF(BL421="22 - 24",10,IF(BL421="24,5 - 26,5",11,IF(BL421="27 - 29",12,IF(BL421="29,5 - 30",13,"")))))))))))))))</f>
        <v>8</v>
      </c>
      <c r="BN421" s="9" t="n">
        <v>22</v>
      </c>
      <c r="BO421" s="11" t="str">
        <f aca="false">IF(BN421="","",IF(AND(BN421&gt;=-20,BN421&lt;=-10),"-20 a -10",IF(AND(BN421&gt;=-9.5,BN421&lt;=0.5),"-9,5 a 0,5",IF(AND(BN421&gt;=1,BN421&lt;=11),"1 a 11",IF(AND(BN421&gt;=11.5,BN421&lt;=21.5),"11,5 a 21,5",IF(BN421=22,"22",IF(AND(BN421&gt;=22.5,BN421&lt;=32.5),"22,5 a 32,5",IF(AND(BN421&gt;=33,BN421&lt;=43),"33 a 43","Fuera de rango"))))))))</f>
        <v>22</v>
      </c>
      <c r="BP421" s="11" t="str">
        <f aca="false">IF(BO421="","",IF(BO421="-20 a -10",1,IF(BO421="-9,5 a 0,5",2,IF(BO421="1 a 11",3,IF(BO421="11,5 a 21,5",4,IF(BO421="22","NORMA",IF(BO421="22,5 a 32,5",5,IF(BO421="33 a 43",6,""))))))))</f>
        <v>NORMA</v>
      </c>
      <c r="BQ421" s="9" t="n">
        <v>14</v>
      </c>
      <c r="BR421" s="10" t="str">
        <f aca="false">IF(BQ421="","",IF(AND(BQ421&gt;=-20,BQ421&lt;=-15),"-20 a -15",IF(AND(BQ421&gt;=-14.5,BQ421&lt;=-9.5),"-14,5 a -9,5",IF(AND(BQ421&gt;=-9,BQ421&lt;=-4),"-9 a -4",IF(AND(BQ421&gt;=-3.5,BQ421&lt;=2.5),"-3,5 a 2,5",IF(AND(BQ421&gt;=3,BQ421&lt;=8),"3 a 8",IF(AND(BQ421&gt;=8.5,BQ421&lt;=13.5),"8,5 a 13,5",IF(AND(BQ421&gt;=14,BQ421&lt;=17.5),"14 a 17,5",IF(BQ421=18,"18",IF(AND(BQ421&gt;=18.5,BQ421&lt;=23.5),"18,5 a 23,5",IF(AND(BQ421&gt;=24,BQ421&lt;=29),"24 a 29",IF(AND(BQ421&gt;=29.5,BQ421&lt;=34.5),"29,5 a 34,5",IF(AND(BQ421&gt;=35,BQ421&lt;=40),"35 a 40","Fuera de rango")))))))))))))</f>
        <v>14 a 17,5</v>
      </c>
      <c r="BS421" s="11" t="n">
        <f aca="false">IF(BR421="","",IF(BR421="-20 a -15",1,IF(BR421="-14,5 a -9,5",2,IF(BR421="-9 a -4",3,IF(BR421="-3,5 a 2,5",4,IF(BR421="3 a 8",5,IF(BR421="8,5 a 13,5",6,IF(BR421="14 a 17,5",7,IF(BR421="18","NORMA",IF(BR421="18,5 a 23,5",8,IF(BR421="24 a 29",9,IF(BR421="29,5 a 34,5",10,IF(BR421="35 a 40",11,"")))))))))))))</f>
        <v>7</v>
      </c>
      <c r="BT421" s="9" t="n">
        <v>1</v>
      </c>
      <c r="BU421" s="10" t="str">
        <f aca="false">IF(BT421="","",IF(AND(BT421&gt;=-20,BT421&lt;=-18),"-20 a -18",IF(AND(BT421&gt;=-17.5,BT421&lt;=-15.5),"-17,5 a -15,5",IF(AND(BT421&gt;=-15,BT421&lt;=-13),"-15 a -13",IF(AND(BT421&gt;=-12.5,BT421&lt;=-10.5),"-12,5 a -10,5",IF(AND(BT421&gt;=-10,BT421&lt;=-8),"-10 a -8",IF(AND(BT421&gt;=-7.5,BT421&lt;=-5.5),"-7,5 a -5,5",IF(AND(BT421&gt;=-5,BT421&lt;=-3),"-5 a -3",IF(AND(BT421&gt;=-2.5,BT421&lt;=-0.5),"-2,5 a -0,5",IF(BT421=0,"0",IF(AND(BT421&gt;=0.5,BT421&lt;=2.5),"0,5 a 2,5",IF(AND(BT421&gt;=3,BT421&lt;=5),"3 a 5",IF(AND(BT421&gt;=5.5,BT421&lt;=7.5),"5,5 a 7,5",IF(AND(BT421&gt;=8,BT421&lt;=10),"8 a 10",IF(AND(BT421&gt;=10.5,BT421&lt;=12.5),"10,5 a 12,5",IF(AND(BT421&gt;=13,BT421&lt;=15),"13 a 15",IF(AND(BT421&gt;=15.5,BT421&lt;=17.5),"15,5 a 17,5",IF(AND(BT421&gt;=18,BT421&lt;=20),"18 a 20","Fuera de rango"))))))))))))))))))</f>
        <v>0,5 a 2,5</v>
      </c>
      <c r="BV421" s="11" t="n">
        <f aca="false">IF(BT421="","",IF(BT421=0,"NORMA",IF(AND(BT421&gt;=-20,BT421&lt;=-18),2,IF(AND(BT421&gt;=-17.5,BT421&lt;=-15.5),2,IF(AND(BT421&gt;=-15,BT421&lt;=-13),3,IF(AND(BT421&gt;=-12.5,BT421&lt;=-10.5),4,IF(AND(BT421&gt;=-10,BT421&lt;=-8),5,IF(AND(BT421&gt;=-7.5,BT421&lt;=-5.5),6,IF(AND(BT421&gt;=-5,BT421&lt;=-3),7,IF(AND(BT421&gt;=-2.5,BT421&lt;=-0.5),8,IF(AND(BT421&gt;=0.5,BT421&lt;=2.5),9,IF(AND(BT421&gt;=3,BT421&lt;=5),10,IF(AND(BT421&gt;=5.5,BT421&lt;=7.5),11,IF(AND(BT421&gt;=8,BT421&lt;=10),12,IF(AND(BT421&gt;=10.5,BT421&lt;=12.5),13,IF(AND(BT421&gt;=13,BT421&lt;=15),14,IF(AND(BT421&gt;=15.5,BT421&lt;=17.5),15,IF(AND(BT421&gt;=18,BT421&lt;=20),16,"Fuera de rango"))))))))))))))))))</f>
        <v>9</v>
      </c>
      <c r="BW421" s="9" t="n">
        <v>-3.75</v>
      </c>
      <c r="BX421" s="10" t="n">
        <f aca="false">18.5- (0.3*H421)</f>
        <v>5.9</v>
      </c>
      <c r="BY421" s="10" t="n">
        <f aca="false">(BW421)-(BX421)</f>
        <v>-9.65</v>
      </c>
      <c r="BZ421" s="10" t="str">
        <f aca="false">IF(BY421="","",IF(BY421&lt;-27.5,"De -30 a -28",IF(BY421&lt;-25,"De -27,5 a -25,5",IF(BY421&lt;-22.5,"De -25 a -23",IF(BY421&lt;-20,"De -22,5 a -20,5",IF(BY421&lt;-17.5,"De -20 a -18",IF(BY421&lt;-15,"De -17,5 a -15,5",IF(BY421&lt;-12.5,"De -15 a -13",IF(BY421&lt;-10,"De -12,5 a -10,5",IF(BY421&lt;-7.5,"De -10 a -8",IF(BY421&lt;-5,"De -7,5 a -5,5",IF(BY421&lt;-2.5,"De -5 a -3",IF(BY421&lt;0,"De -2,5 a -0,5",IF(BY421&lt;2.5,"De 0 a 2",IF(BY421&lt;5,"De 2,5 a 4,5",IF(BY421&lt;7.5,"De 5 a 7",IF(BY421&lt;10,"De 7,5 a 9,5",IF(BY421&lt;12.5,"De 10 a 12",IF(BY421&lt;15,"De 12,5 a 14,5",IF(BY421&lt;17.5,"De 15 a 17",IF(BY421&lt;20,"De 17,5 a 19,5",IF(BY421&lt;22.5,"De 20 a 22",IF(BY421&lt;25,"De 22,5 a 24,5",IF(BY421&lt;27.5,"De 25 a 27","De 27,5 a 30"))))))))))))))))))))))))</f>
        <v>De -10 a -8</v>
      </c>
      <c r="CA421" s="12" t="n">
        <f aca="false">IF(BY421="","",IF(BY421&lt;=-28,1,IF(BY421&lt;=-25.5,2,IF(BY421&lt;=-23,3,IF(BY421&lt;=-20.5,4,IF(BY421&lt;=-18,5,IF(BY421&lt;=-15.5,6,IF(BY421&lt;=-13,7,IF(BY421&lt;=-10.5,8,IF(BY421&lt;=-8,9,IF(BY421&lt;=-5.5,10,IF(BY421&lt;=-3,11,IF(BY421&lt;=-0.5,12,IF(BY421&lt;=2,13,IF(BY421&lt;=4.5,14,IF(BY421&lt;=7,15,IF(BY421&lt;=9.5,16,IF(BY421&lt;=12,17,IF(BY421&lt;=14.5,18,IF(BY421&lt;=17,19,IF(BY421&lt;=19.5,20,IF(BY421&lt;=22,21,IF(BY421&lt;=24.5,22,IF(BY421&lt;=27,23,IF(BY421&lt;=30,24,"Fuera de rango")))))))))))))))))))))))))</f>
        <v>9</v>
      </c>
      <c r="CB421" s="9" t="n">
        <v>-3.5</v>
      </c>
      <c r="CC421" s="10" t="n">
        <f aca="false">18.5- (0.3*H421)</f>
        <v>5.9</v>
      </c>
      <c r="CD421" s="10" t="n">
        <f aca="false">(CB421)-(CC421)</f>
        <v>-9.4</v>
      </c>
      <c r="CE421" s="10" t="str">
        <f aca="false">IF(CD421="","",IF(CD421&lt;-27.5,"De -30 a -28",IF(CD421&lt;-25,"De -27,5 a -25,5",IF(CD421&lt;-22.5,"De -25 a -23",IF(CD421&lt;-20,"De -22,5 a -20,5",IF(CD421&lt;-17.5,"De -20 a -18",IF(CD421&lt;-15,"De -17,5 a -15,5",IF(CD421&lt;-12.5,"De -15 a -13",IF(CD421&lt;-10,"De -12,5 a -10,5",IF(CD421&lt;-7.5,"De -10 a -8",IF(CD421&lt;-5,"De -7,5 a -5,5",IF(CD421&lt;-2.5,"De -5 a -3",IF(CD421&lt;0,"De -2,5 a -0,5",IF(CD421&lt;=2,"De 0 a 2",IF(CD421&lt;=4.5,"De 2,5 a 4,5",IF(CD421&lt;=7,"De 5 a 7",IF(CD421&lt;=9.5,"De 7,5 a 9,5",IF(CD421&lt;=12,"De 10 a 12",IF(CD421&lt;=14.5,"De 12,5 a 14,5",IF(CD421&lt;=17,"De 15 a 17",IF(CD421&lt;=19.5,"De 17,5 a 19,5",IF(CD421&lt;=22,"De 20 a 22",IF(CD421&lt;=24.5,"De 22,5 a 24,5",IF(CD421&lt;=27,"De 25 a 27","De 27,5 a 30"))))))))))))))))))))))))</f>
        <v>De -10 a -8</v>
      </c>
      <c r="CF421" s="12" t="n">
        <f aca="false">IF(CD421="","",IF(CD421&lt;-27.5,1,IF(CD421&lt;-25,2,IF(CD421&lt;-22.5,3,IF(CD421&lt;-20,4,IF(CD421&lt;-17.5,5,IF(CD421&lt;-15,6,IF(CD421&lt;-12.5,7,IF(CD421&lt;-10,8,IF(CD421&lt;-7.5,9,IF(CD421&lt;-5,10,IF(CD421&lt;-2.5,11,IF(CD421&lt;0,12,IF(CD421&lt;2.5,13,IF(CD421&lt;5,14,IF(CD421&lt;7.5,15,IF(CD421&lt;10,16,IF(CD421&lt;12.5,17,IF(CD421&lt;15,18,IF(CD421&lt;17.5,19,IF(CD421&lt;20,20,IF(CD421&lt;22.5,21,IF(CD421&lt;25,22,IF(CD421&lt;27.5,23,24))))))))))))))))))))))))</f>
        <v>9</v>
      </c>
      <c r="CG421" s="9" t="n">
        <v>-2.25</v>
      </c>
      <c r="CH421" s="10" t="str">
        <f aca="false">IF(CG421="","",IF(AND(CG421&gt;=-10,CG421&lt;=-9.5),"-10 a -9,5",IF(AND(CG421&gt;-9.5,CG421&lt;=-8.5),"-9 a -8,5",IF(AND(CG421&gt;-8.5,CG421&lt;=-7.5),"-8 a -7,5",IF(AND(CG421&gt;-7.5,CG421&lt;=-6.5),"-7 a -6,5",IF(AND(CG421&gt;-6.5,CG421&lt;=-5.5),"-6 a -5,5",IF(AND(CG421&gt;-5.5,CG421&lt;=-4.5),"-5 a -4,5",IF(AND(CG421&gt;-4.5,CG421&lt;=-3.5),"-4 a -3,5",IF(AND(CG421&gt;-3.5,CG421&lt;=-2.5),"-3 a -2,5",IF(CG421=-2.25,"-2,25",IF(AND(CG421&gt;-2.5,CG421&lt;=-1.5),"-2 a -1,5",IF(AND(CG421&gt;-1.5,CG421&lt;=-0.5),"-1 a -0,5",IF(AND(CG421&gt;-0.5,CG421&lt;=0.5),"0 a 0,5",IF(AND(CG421&gt;0.5,CG421&lt;=1.5),"1 a 1,5",IF(AND(CG421&gt;1.5,CG421&lt;=2.5),"2 a 2,5",IF(AND(CG421&gt;2.5,CG421&lt;=3.5),"3 a 3,5",IF(AND(CG421&gt;3.5,CG421&lt;=4.5),"4 a 4,5",IF(AND(CG421&gt;4.5,CG421&lt;=5.5),"5 a 5,5",IF(AND(CG421&gt;5.5,CG421&lt;=6.5),"6 a 6,5",IF(AND(CG421&gt;6.5,CG421&lt;=7.5),"7 a 7,5",IF(AND(CG421&gt;7.5,CG421&lt;=8.5),"8 a 8,5",IF(AND(CG421&gt;8.5,CG421&lt;=9.5),"9 a 9,5",IF(CG421&gt;=10,"10","Fuera de rango")))))))))))))))))))))))</f>
        <v>-2,25</v>
      </c>
      <c r="CI421" s="11" t="str">
        <f aca="false">IF(CG421="","",IF(CG421=-2.25,"NORMA",IF(CG421&lt;=-9.5,1,IF(CG421&lt;=-8.5,2,IF(CG421&lt;=-7.5,3,IF(CG421&lt;=-6.5,4,IF(CG421&lt;=-5.5,5,IF(CG421&lt;=-4.5,6,IF(CG421&lt;=-3.5,7,IF(CG421&lt;=-2.5,8,IF(CG421&lt;=-1.5,9,IF(CG421&lt;=-0.5,10,IF(CG421&lt;=0.5,11,IF(CG421&lt;=1.5,12,IF(CG421&lt;=2.5,13,IF(CG421&lt;=3.5,14,IF(CG421&lt;=4.5,15,IF(CG421&lt;=5.5,16,IF(CG421&lt;=6.5,17,IF(CG421&lt;=7.5,18,IF(CG421&lt;=8.5,19,IF(CG421&lt;=9.5,20,IF(CG421=10,21,"Fuera de rango")))))))))))))))))))))))</f>
        <v>NORMA</v>
      </c>
      <c r="CJ421" s="9" t="n">
        <v>1.75</v>
      </c>
      <c r="CK421" s="10" t="str">
        <f aca="false">IF(CJ421="","",IF(AND(CJ421&gt;=-6,CJ421&lt;=-5.5),"-6 a -5,5",IF(AND(CJ421&gt;-5.5,CJ421&lt;=-4.5),"-5 a -4,5",IF(AND(CJ421&gt;-4.5,CJ421&lt;=-3.5),"-4 a -3,5",IF(AND(CJ421&gt;-3.5,CJ421&lt;=-2.5),"-3 a -2,5",IF(AND(CJ421&gt;-2.5,CJ421&lt;=-1.5),"-2 a -1,5",IF(AND(CJ421&gt;-1.5,CJ421&lt;=-0.5),"-1 a -0,5",IF(AND(CJ421&gt;-0.5,CJ421&lt;=0.5),"0 a 0,5",IF(AND(CJ421&gt;0.5,CJ421&lt;=1.5),"1 a 1,5",IF(AND(CJ421&gt;1.5,CJ421&lt;2.5),"2",IF(AND(CJ421&gt;=2.5,CJ421&lt;=3),"2,5 a 3",IF(AND(CJ421&gt;3,CJ421&lt;=4),"3,5 a 4",IF(AND(CJ421&gt;4,CJ421&lt;=5),"4,5 a 5",IF(AND(CJ421&gt;5,CJ421&lt;=6),"5,5 a 6",IF(AND(CJ421&gt;6,CJ421&lt;=7),"6,5 a 7",IF(AND(CJ421&gt;7,CJ421&lt;=8),"7,5 a 8",IF(AND(CJ421&gt;8,CJ421&lt;=9.5),"8,5 a 9,5",IF(CJ421=10,"10","Fuera de rango"))))))))))))))))))</f>
        <v>2</v>
      </c>
      <c r="CL421" s="11" t="str">
        <f aca="false">IF(CK421="","",IF(OR(CK421="-6 a -5,5",CK421="-6 - -5,5"),1,IF(OR(CK421="-5 a -4,5",CK421="-5 - -4,5"),2,IF(OR(CK421="-4 a -3,5",CK421="-4 - -3,5"),3,IF(OR(CK421="-3 a -2,5",CK421="-3 - -2,5"),4,IF(OR(CK421="-2 a -1,5",CK421="-2 - -1,5"),5,IF(OR(CK421="-1 a -0,5",CK421="-1 - -0,5"),6,IF(OR(CK421="0 a 0,5",CK421="0 - 0,5"),7,IF(OR(CK421="1 a 1,5",CK421="1 - 1,5"),8,IF(CK421="2","NORMA",IF(OR(CK421="2,5 a 3",CK421="2,5 - 3"),9,IF(OR(CK421="3,5 a 4",CK421="3,5 - 4"),10,IF(OR(CK421="4,5 a 5",CK421="4,5 - 5"),11,IF(OR(CK421="5,5 a 6",CK421="5,5 - 6"),12,IF(OR(CK421="6,5 a 7",CK421="6,5 - 7"),13,IF(OR(CK421="7,5 a 8",CK421="7,5 - 8"),14,IF(OR(CK421="8,5 a 9",CK421="8,5 - 9,5",CK421="9 a 9,5"),15,IF(CK421="10",15,IF(OR(CK421="0,5 a 1",CK421="0,5 - 1"),7,"Fuera de rango")))))))))))))))))))</f>
        <v>NORMA</v>
      </c>
      <c r="CN421" s="10" t="str">
        <f aca="false">IF(CM421=0,"0", " ")</f>
        <v>0</v>
      </c>
      <c r="CO421" s="10" t="str">
        <f aca="false">IF(CM421&gt;0,"EME"," ")</f>
        <v> </v>
      </c>
      <c r="CQ421" s="10" t="str">
        <f aca="false">IF(CP421&gt;0,"0", " ")</f>
        <v> </v>
      </c>
      <c r="CR421" s="10" t="str">
        <f aca="false">IF(CP421&gt;0,"EME"," ")</f>
        <v> </v>
      </c>
      <c r="CS421" s="9" t="n">
        <v>0</v>
      </c>
      <c r="CV421" s="9" t="n">
        <v>0</v>
      </c>
      <c r="CY421" s="9" t="n">
        <v>-3</v>
      </c>
      <c r="DB421" s="9" t="n">
        <v>-3.25</v>
      </c>
      <c r="DC421" s="11" t="str">
        <f aca="false">IF(DB421&lt;0,"2"," ")</f>
        <v>2</v>
      </c>
      <c r="DD421" s="11" t="str">
        <f aca="false">IF(DB421&lt;0,"MIO"," ")</f>
        <v>MIO</v>
      </c>
      <c r="DE421" s="9" t="n">
        <v>-0.25</v>
      </c>
      <c r="DF421" s="10" t="str">
        <f aca="false">IF(DE421&lt;0,"3"," ")</f>
        <v>3</v>
      </c>
      <c r="DG421" s="10" t="str">
        <f aca="false">IF(DE421&lt;0,"AST"," ")</f>
        <v>AST</v>
      </c>
      <c r="DH421" s="9" t="n">
        <v>-0.75</v>
      </c>
      <c r="DI421" s="10" t="str">
        <f aca="false">IF(DH421&lt;0,"3"," ")</f>
        <v>3</v>
      </c>
      <c r="DJ421" s="10" t="str">
        <f aca="false">IF(DH421&lt;0,"AST"," ")</f>
        <v>AST</v>
      </c>
      <c r="DK421" s="9" t="n">
        <v>0.5</v>
      </c>
      <c r="DL421" s="10" t="str">
        <f aca="false">IF(DK421&gt;0,"4"," ")</f>
        <v>4</v>
      </c>
      <c r="DM421" s="10" t="str">
        <f aca="false">IF(DK421&gt;0,"PRE"," ")</f>
        <v>PRE</v>
      </c>
      <c r="DN421" s="9" t="n">
        <v>0.5</v>
      </c>
      <c r="DO421" s="10" t="str">
        <f aca="false">IF(DN421&gt;0,"4"," ")</f>
        <v>4</v>
      </c>
      <c r="DP421" s="10" t="str">
        <f aca="false">IF(DN421&gt;0,"PRE"," ")</f>
        <v>PRE</v>
      </c>
      <c r="DS421" s="12" t="str">
        <f aca="false">CONCATENATE(CO421,CU421,DA421,DG421,DM421)</f>
        <v> ASTPRE</v>
      </c>
      <c r="DT421" s="10" t="e">
        <f aca="false" t="array" ref="DT421">_xlfn.IFS(DS421="EME    ","0", DS421=" HIP   ","1", DS421="  MIO  ","2", DS421="   AST ","3", DS421="    PRE","4", DS421="EME   PRE","5", DS421=" HIP  PRE","6", DS421=" HIP AST ","7", DS421="  MIO PRE","8", DS421="  MIOAST ","9", DS421="   ASTPRE","10",DS421=" HIP ASTPRE","11", DS421="  MIOASTPRE","12", DS421="     ","0")</f>
        <v>#N/A</v>
      </c>
      <c r="DV421" s="1" t="e">
        <f aca="false" t="array" ref="DV421">_xlfn.IFS(DU421="SI","2", DU421="NO","1")</f>
        <v>#N/A</v>
      </c>
      <c r="DX421" s="11" t="str">
        <f aca="false">IF(DW421=0,"1","2")</f>
        <v>1</v>
      </c>
      <c r="DY421" s="11" t="str">
        <f aca="false" t="array" ref="DY421">_xlfn.IFS(DW421=0,"0", DW421=0.25, "1", DW421=0.5,"2", DW421=0.75,"3", DW421=1,"4",DW421=1.25,"5", DW421=1.5,"6", DW421=1.75,"7", DW421=2,"8")</f>
        <v>0</v>
      </c>
      <c r="EA421" s="11" t="str">
        <f aca="false">IF(DZ421=0,"1","2")</f>
        <v>1</v>
      </c>
      <c r="EB421" s="11" t="str">
        <f aca="false" t="array" ref="EB421">_xlfn.IFS(DZ421=0,"0", DZ421=0.25, "1", DZ421=0.5,"2", DZ421=0.75,"3", DZ421=1,"4",DZ421=1.25,"5", DZ421=1.5,"6", DZ421=1.75,"7", DZ421=2,"8")</f>
        <v>0</v>
      </c>
      <c r="ED421" s="10" t="str">
        <f aca="false">IF(EC421=0,"1","2")</f>
        <v>1</v>
      </c>
      <c r="EE421" s="11" t="str">
        <f aca="false" t="array" ref="EE421">_xlfn.IFS(EC421=0,"0", EC421=-0.25, "1", EC421=-0.5,"2", EC421=-0.75,"3", EC421=-1,"4",EC421=-1.25,"5", EC421=-1.5,"6", EC421=-1.75,"7", EC421=-2,"8", EC421=-2.25,"9",EC421=-2.5,"10", EC421=-2.75,"11", EC421=-3,"12", EC421=-3.25,"13", EC421=-3.5,"14", EC421=-3.75,"15",EC421=-4,"16")</f>
        <v>0</v>
      </c>
      <c r="EG421" s="10" t="str">
        <f aca="false">IF(EF421=0,"1","2")</f>
        <v>1</v>
      </c>
      <c r="EH421" s="11" t="str">
        <f aca="false" t="array" ref="EH421">_xlfn.IFS(EF421=0,"0", EF421=-0.25, "1", EF421=-0.5,"2", EF421=-0.75,"3", EF421=-1,"4",EF421=-1.25,"5", EF421=-1.5,"6", EF421=-1.75,"7", EF421=-2,"8", EF421=-2.25,"9",EF421=-2.5,"10", EF421=-2.75,"11", EF421=-3,"12", EF421=-3.25,"13", EF421=-3.5,"14", EF421=-3.75,"15",EF421=-4,"16")</f>
        <v>0</v>
      </c>
      <c r="EJ421" s="11" t="str">
        <f aca="false">IF(EI421=0,"1","2")</f>
        <v>1</v>
      </c>
      <c r="EK421" s="11" t="str">
        <f aca="false" t="array" ref="EK421">_xlfn.IFS(EI421=0,"0", EI421=-0.25, "1", EI421=-0.5,"2", EI421=-0.75,"3", EI421=-1,"4",EI421=-1.25,"5", EI421=-1.5,"6", EI421=-1.75,"7", EI421=-2,"8", EI421=-2.25,"9", EI421=-2.25,"9",EI421=-2.5,"10", EI421=-2.75,"11", EI421=-3,"12", EI421=-3.25,"13", EI421=-3.5,"14", EI421=-3.75,"15",EI421=-4,"16", EI421=0.25, "17", EI421=0.5, "18")</f>
        <v>0</v>
      </c>
      <c r="EM421" s="11" t="str">
        <f aca="false">IF(EL421=0,"1","2")</f>
        <v>1</v>
      </c>
      <c r="EN421" s="11" t="str">
        <f aca="false" t="array" ref="EN421">_xlfn.IFS(EL421=0.25,"17",EL421=0.5,"18", EL421=0,"0", EL421=-0.25, "1", EL421=-0.5,"2", EL421=-0.75,"3", EL421=-1,"4",EL421=-1.25,"5", EL421=-1.5,"6", EL421=-1.75,"7", EL421=-2,"8",EL421= -2.25,"9",EL421=-2.5,"10",EL421= -2.75,"11",EL421= -3,"12",EL421= -3.25,"13",EL421= -3.5,"14",EL421= -3.75,"15",EL421=-4,"16")</f>
        <v>0</v>
      </c>
      <c r="EP421" s="11" t="str">
        <f aca="false">IF(EO421=0,"1","2")</f>
        <v>1</v>
      </c>
      <c r="EQ421" s="11" t="str">
        <f aca="false" t="array" ref="EQ421">_xlfn.IFS(EO421=0,"0", EO421=0.25, "1", EO421=0.5,"2", EO421=0.75,"3", EO421=1,"4",EO421=1.25,"5", EO421=1.5,"6", EO421=1.75,"7", EO421=2,"8", EO421=2.25,"9", EO421=2.25,"9",EO421=2.5,"10", EO421=2.75,"11", EO421=3,"12", EO421=3.25,"13", EO421=3.5,"14", EO421=3.75,"15",EO421=4,"16", EO421=-0.25, "17", bq=-0.5, "18")</f>
        <v>0</v>
      </c>
      <c r="ES421" s="11" t="str">
        <f aca="false">IF(ER421=0,"1","2")</f>
        <v>1</v>
      </c>
      <c r="ET421" s="11" t="str">
        <f aca="false" t="array" ref="ET421">_xlfn.IFS(ER421=0,"0", ER421=0.25, "1", ER421=0.5,"2", ER421=0.75,"3", ER421=1,"4",ER421=1.25,"5", ER421=1.5,"6", ER421=1.75,"7", ER421=2,"8", ER421=2.25,"9", ER421=2.25,"9",ER421=2.5,"10", ER421=2.75,"11", ER421=3,"12", ER421=3.25,"13", ER421=3.5,"14", ER421=3.75,"15",ER421=4,"16", ER421=-0.25, "17", bq=-0.5, "18")</f>
        <v>0</v>
      </c>
      <c r="EV421" s="14" t="e">
        <f aca="false">VLOOKUP(EU421,LEYENDA!$G$2:$H$8,2,TRUE())</f>
        <v>#N/A</v>
      </c>
      <c r="EW421" s="14" t="e">
        <f aca="false" t="array" ref="EW421">_xlfn.IFS(EV421="0-5","1", EV421="6-12","2", EV421="13-18","3", EV421="19-24","4", EV421="25-36","5", EV421="37-48","6", EV421="49-60","7")</f>
        <v>#N/A</v>
      </c>
    </row>
    <row r="422" customFormat="false" ht="13.5" hidden="false" customHeight="false" outlineLevel="0" collapsed="false">
      <c r="A422" s="1" t="n">
        <v>138</v>
      </c>
      <c r="B422" s="2" t="n">
        <v>2</v>
      </c>
      <c r="C422" s="33" t="n">
        <v>44979</v>
      </c>
      <c r="E422" s="5" t="str">
        <f aca="false">VLOOKUP(A422,'286'!$A$3:$J$6279,10,FALSE())</f>
        <v>FERNÁNDEZ MARTÍNEZ, JOSÉ MIGUEL</v>
      </c>
      <c r="F422" s="4" t="str">
        <f aca="false">VLOOKUP(A422,'286'!$A$3:$I$1768,3,FALSE())</f>
        <v>FERMARJOMI</v>
      </c>
      <c r="G422" s="6" t="n">
        <f aca="false">VLOOKUP(A422,'286'!$A$3:$I$1768,4,FALSE())</f>
        <v>28644</v>
      </c>
      <c r="H422" s="7" t="n">
        <f aca="false">YEAR(C422)-YEAR(G422)</f>
        <v>45</v>
      </c>
      <c r="I422" s="1" t="str">
        <f aca="false">VLOOKUP(H422,LEYENDA!$C$2:$D$6,2,TRUE())</f>
        <v>41-60</v>
      </c>
      <c r="J422" s="5" t="str">
        <f aca="false">VLOOKUP(A422,'286'!$A$3:$I$1768,7,FALSE())</f>
        <v>H</v>
      </c>
      <c r="K422" s="8" t="n">
        <f aca="false">VLOOKUP(A422,'286'!$A$3:$I$1768,2,FALSE())</f>
        <v>0</v>
      </c>
      <c r="L422" s="4" t="str">
        <f aca="false">VLOOKUP(A422,'286'!$A$3:$I$1768,8,FALSE())</f>
        <v>D</v>
      </c>
      <c r="M422" s="4" t="str">
        <f aca="false">VLOOKUP(A422,'286'!$A$3:$I$1768,9,FALSE())</f>
        <v>D</v>
      </c>
      <c r="N422" s="8" t="str">
        <f aca="false">IF(R422=O422, "MISMA","CONTRARIA")</f>
        <v>MISMA</v>
      </c>
      <c r="O422" s="8" t="str">
        <f aca="false" t="array" ref="O422">_xlfn.IFS(L422="D","1", L422="I","2")</f>
        <v>1</v>
      </c>
      <c r="P422" s="8" t="e">
        <f aca="false" t="array" ref="P422">_xlfn.IFS(K422="OD","1", K422="OI","2")</f>
        <v>#N/A</v>
      </c>
      <c r="Q422" s="1" t="str">
        <f aca="false" t="array" ref="Q422">_xlfn.IFS(J422="M","1", J422="H","2")</f>
        <v>2</v>
      </c>
      <c r="R422" s="8" t="str">
        <f aca="false" t="array" ref="R422">_xlfn.IFS(M422="D","1", M422="I","2")</f>
        <v>1</v>
      </c>
      <c r="S422" s="1" t="str">
        <f aca="false" t="array" ref="S422">_xlfn.IFS(N422="CONTRARIA", "1",N422= "MISMA","2")</f>
        <v>2</v>
      </c>
      <c r="T422" s="1" t="str">
        <f aca="false" t="array" ref="T422">_xlfn.IFS(I422="0-12","1", I422="13-24","2", I422="25-40","3", I422="41-60","4", I422="61-100","5")</f>
        <v>4</v>
      </c>
      <c r="U422" s="9" t="n">
        <v>-1</v>
      </c>
      <c r="V422" s="10" t="str">
        <f aca="false">IF(U422="","",IF(AND(U422&gt;=-9,U422&lt;=-6.5),"-9 a -6,5",IF(AND(U422&gt;=-6,U422&lt;=-3.5),"-6 a -3,5",IF(AND(U422&gt;=-3,U422&lt;=-1),"-3 a -1",IF(U422=-0.5,"-0,5",IF(AND(U422&gt;=0,U422&lt;=2.5),"0 a 2,5",IF(AND(U422&gt;=3,U422&lt;=5.5),"3 a 5,5",IF(AND(U422&gt;=6,U422&lt;=8.5),"6 a 8,5",IF(AND(U422&gt;=9,U422&lt;=20),"9 a 20","Fuera de rango")))))))))</f>
        <v>-3 a -1</v>
      </c>
      <c r="W422" s="11" t="n">
        <f aca="false">IF(V422="","",IF(V422="-9 a -6,5",2,IF(V422="-6 a -3,5",3,IF(V422="-3 a -1",4,IF(V422="-0,5","NORMA",IF(V422="0 a 2,5",5,IF(V422="3 a 5,5",6,IF(V422="6 a 8,5",7,IF(V422="9 a 20",8,"Fuera de rango")))))))))</f>
        <v>4</v>
      </c>
      <c r="X422" s="9" t="n">
        <v>10</v>
      </c>
      <c r="Y422" s="11" t="str">
        <f aca="false">IF(X422="","",IF(AND(X422&gt;=0,X422&lt;=4),"0 a 4",IF(AND(X422&gt;=4.5,X422&lt;=8.5),"4,5 a 8,5",IF(X422=9,"9",IF(AND(X422&gt;=9.5,X422&lt;=13),"9,5 a 13",IF(AND(X422&gt;=13.5,X422&lt;=20),"13,5 a 20",IF(AND(X422&gt;=20.5,X422&lt;=35),"20,5 a 35","Fuera de rango")))))))</f>
        <v>9,5 a 13</v>
      </c>
      <c r="Z422" s="11" t="n">
        <f aca="false">IF(Y422="","",IF(Y422="0 a 4",1,IF(Y422="4,5 a 8,5",2,IF(Y422="9","NORMA",IF(Y422="9,5 a 13",3,IF(Y422="13,5 a 20",4,IF(Y422="20,5 a 35",5,"Fuera de rango")))))))</f>
        <v>3</v>
      </c>
      <c r="AA422" s="9" t="n">
        <v>15</v>
      </c>
      <c r="AB422" s="10" t="str">
        <f aca="false">IF(AA422="","",IF(AND(AA422&gt;=0,AA422&lt;=9),"0 a 9",IF(AND(AA422&gt;=9.5,AA422&lt;=18.5),"9,5 a 18,5",IF(AA422=19,"19",IF(AND(AA422&gt;=19.5,AA422&lt;=28),"19,5 a 28",IF(AND(AA422&gt;=28.5,AA422&lt;=40),"28,5 a 40","Fuera de rango"))))))</f>
        <v>9,5 a 18,5</v>
      </c>
      <c r="AC422" s="11" t="n">
        <f aca="false" t="array" ref="AC422">_xlfn.IFS(AB422="","",AB422="0 a 9",1,AB422="9,5 a 18,5",2,AB422="19","NORMA",AB422="19,5 a 28",3,AB422="28,5 a 40",4,TRUE(),"Fuera de rango")</f>
        <v>2</v>
      </c>
      <c r="AD422" s="9" t="n">
        <v>7</v>
      </c>
      <c r="AE422" s="10" t="str">
        <f aca="false">IF(AD422="","",IF(AND(AD422&gt;=-10,AD422&lt;=0),"De -10 a 0",IF(AND(AD422&gt;=0.5,AD422&lt;=9.5),"0,5 a 9,5",IF(AD422=10,"10",IF(AND(AD422&gt;=10.5,AD422&lt;=20),"10,5 a 20",IF(AND(AD422&gt;=20.5,AD422&lt;=40),"20,5 a 40","Fuera de rango"))))))</f>
        <v>0,5 a 9,5</v>
      </c>
      <c r="AF422" s="12" t="n">
        <f aca="false">IF(AD422="","",IF(AND(AD422&gt;=-10,AD422&lt;=0),1,IF(AND(AD422&gt;=0.5,AD422&lt;=9.5),2,IF(AD422=10,"NORMA",IF(AND(AD422&gt;=10.5,AD422&lt;=20),3,IF(AND(AD422&gt;=20.5,AD422&lt;=40),4,""))))))</f>
        <v>2</v>
      </c>
      <c r="AG422" s="9" t="n">
        <v>9</v>
      </c>
      <c r="AH422" s="10" t="str">
        <f aca="false">IF(AG422="","",IF(AND(AG422&gt;=0,AG422&lt;=4),"0 a 4",IF(AND(AG422&gt;=4.5,AG422&lt;=8.5),"4,5 a 8,5",IF(AG422=9,"9",IF(AND(AG422&gt;=9.5,AG422&lt;=13),"9,5 a 13",IF(AND(AG422&gt;=13.5,AG422&lt;=25),"13,5 a 25","Fuera de rango"))))))</f>
        <v>9</v>
      </c>
      <c r="AI422" s="10" t="str">
        <f aca="false">IF(AH422="","",IF(AH422="0 a 4",1,IF(AH422="4,5 a 8,5",2,IF(AH422="9","NORMA",IF(AH422="9,5 a 13",3,IF(AH422="13,5 a 25",4,""))))))</f>
        <v>NORMA</v>
      </c>
      <c r="AJ422" s="9" t="n">
        <v>6</v>
      </c>
      <c r="AK422" s="10" t="str">
        <f aca="false">IF(AJ422="","",IF(AND(AJ422&gt;=-15,AJ422&lt;=-10.5),"-15 a -10,5",IF(AND(AJ422&gt;=-10,AJ422&lt;=-4),"-10 a -4",IF(AND(AJ422&gt;=-4.5,AJ422&lt;=0),"-4,5 a 0",IF(AND(AJ422&gt;=0.5,AJ422&lt;=4.5),"0,5 a 4,5",IF(AJ422=5,"5",IF(AND(AJ422&gt;=5.5,AJ422&lt;=10),"5,5 a 10",IF(AND(AJ422&gt;=10.5,AJ422&lt;=20),"10,5 a 20","Fuera de rango"))))))))</f>
        <v>5,5 a 10</v>
      </c>
      <c r="AL422" s="11" t="n">
        <f aca="false">IF(AK422="","",IF(AK422="-15 a -10,5",1,IF(AK422="-10 a -4",2,IF(AK422="-4,5 a 0",3,IF(AK422="0,5 a 4,5",4,IF(AK422="5","NORMA",IF(AK422="5,5 a 10",5,IF(AK422="10,5 a 20",6,"Error"))))))))</f>
        <v>5</v>
      </c>
      <c r="AM422" s="9" t="n">
        <v>1</v>
      </c>
      <c r="AN422" s="10" t="str">
        <f aca="false">IF(AM422="","",IF(AND(AM422&gt;=-7.5,AM422&lt;=-5.5),"-7,5 a -5,5",IF(AND(AM422&gt;=-5,AM422&lt;=-3),"-5 a -3",IF(AND(AM422&gt;=-2.5,AM422&lt;=-0.5),"-2,5 a -0,5",IF(AM422=0,"0,00",IF(AND(AM422&gt;=0.5,AM422&lt;=2.5),"0,5 a 2,5",IF(AND(AM422&gt;=3,AM422&lt;=5),"3 a 5",IF(AND(AM422&gt;=5.5,AM422&lt;=7.5),"5,5 a 7,5",IF(AND(AM422&gt;=8,AM422&lt;=10),"8 a 10","Fuera de rango")))))))))</f>
        <v>0,5 a 2,5</v>
      </c>
      <c r="AO422" s="11" t="n">
        <f aca="false">IF(AN422="","",IF(AN422="-7,5 a -5,5",1,IF(AN422="-5 a -3",2,IF(AN422="-2,5 a -0,5",3,IF(AN422="0,00","NORMA",IF(AN422="0,5 a 2,5",4,IF(AN422="3 a 5",5,IF(AN422="5,5 a 7,5",6,IF(AN422="8 a 10",7,"Error")))))))))</f>
        <v>4</v>
      </c>
      <c r="AP422" s="9" t="n">
        <v>-7</v>
      </c>
      <c r="AQ422" s="10" t="str">
        <f aca="false">IF(AP422="","",IF(AND(AP422&gt;=-20,AP422&lt;=-9.5),"-20 a -9,5",IF(AND(AP422&gt;=-9,AP422&lt;=-6.5),"-9 a -6,5",IF(AP422=-6,"-6",IF(AND(AP422&gt;=-5.5,AP422&lt;=-3),"-5,5 a -3",IF(AND(AP422&gt;=-2.5,AP422&lt;=0),"-2,5 a 0",IF(AND(AP422&gt;=0.5,AP422&lt;=3),"0,5 a 3",IF(AND(AP422&gt;=3.5,AP422&lt;=6),"3,5 a 6",IF(AND(AP422&gt;=6.5,AP422&lt;=9),"6,5 a 9",IF(AND(AP422&gt;=9.5,AP422&lt;=20),"9,5 a 20","Fuera de rango"))))))))))</f>
        <v>-9 a -6,5</v>
      </c>
      <c r="AR422" s="11" t="n">
        <f aca="false">IF(AQ422="","",IF(AQ422="-20 a -9,5",1,IF(AQ422="-9 a -6,5",2,IF(AQ422="-6","NORMA",IF(AQ422="-5,5 a -3",3,IF(AQ422="-2,5 a 0",4,IF(AQ422="0,5 a 3",5,IF(AQ422="3,5 a 6",6,IF(AQ422="6,5 a 9",7,IF(AQ422="9,5 a 20",8,""))))))))))</f>
        <v>2</v>
      </c>
      <c r="AS422" s="9" t="n">
        <v>-3</v>
      </c>
      <c r="AT422" s="10" t="str">
        <f aca="false">IF(AS422="","",IF(AND(AS422&gt;=-16,AS422&lt;=-14),"-16 a -14",IF(AND(AS422&gt;=-13.5,AS422&lt;=-11.5),"-13,5 a -11,5",IF(AND(AS422&gt;=-11,AS422&lt;=-9),"-11 a -9",IF(AND(AS422&gt;=-8.5,AS422&lt;=-6.5),"-8,5 a -6,5",IF(AND(AS422&gt;=-6,AS422&lt;=-4),"-6 a -4",IF(AND(AS422&gt;=-3.5,AS422&lt;=-1.5),"-3,5 a -1,5",IF(AND(AS422&gt;=-1,AS422&lt;=1),"-1 a 1",IF(AND(AS422&gt;=1.5,AS422&lt;=3.5),"1,5 a 3,5",IF(AND(AS422&gt;=4,AS422&lt;=6),"4 a 6",IF(AND(AS422&gt;=6.5,AS422&lt;=8.5),"6,5 a 8,5",IF(AND(AS422&gt;=9,AS422&lt;=11),"9 a 11",IF(AND(AS422&gt;=11.5,AS422&lt;=13.5),"11,5 a 13,5",IF(AND(AS422&gt;=14,AS422&lt;=16),"14 a 16",IF(AND(AS422&gt;=16.5,AS422&lt;=18.5),"16,5 a 18,5",IF(AND(AS422&gt;=19,AS422&lt;=21),"19 a 21","Fuera de rango"))))))))))))))))</f>
        <v>-3,5 a -1,5</v>
      </c>
      <c r="AU422" s="11" t="n">
        <f aca="false" t="array" ref="AU422">IF(AT422="","",_xlfn.IFS(AT422="-16 a -14",1,AT422="-13,5 a -11,5",2,AT422="-11 a -9",3,AT422="-8,5 a -6,5",4,AT422="-6 a -4",5,AT422="-3,5 a -1,5",6,AT422="-1 a 1",7,AT422="1,5 a 3,5",8,AT422="4 a 6","NORMA",AT422="6,5 a 8,5",9,AT422="9 a 11",10,AT422="11,5 a 13,5",11,AT422="14 a 16",12,AT422="16,5 a 18,5",13,AT422="19 a 21",14,TRUE(),""))</f>
        <v>6</v>
      </c>
      <c r="AV422" s="9" t="n">
        <v>1.5</v>
      </c>
      <c r="AW422" s="10" t="str">
        <f aca="false">IF(AV422="","",IF(AND(AV422&gt;=-1,AV422&lt;=-0.5),"-1 a -0,5",IF(AND(AV422&gt;-0.5,AV422&lt;=0),"De -0,5 a 0",IF(AND(AV422&gt;=0.25,AV422&lt;=0.75),"0,25 a 0,75",IF(AND(AV422&gt;=1,AV422&lt;=1.5),"1 a 1,5",IF(AND(AV422&gt;=1.75,AV422&lt;=2.25),"1,75 a 2,25",IF(AND(AV422&gt;=2.5,AV422&lt;=3),"2,5 a 3",IF(AND(AV422&gt;=3.25,AV422&lt;=3.75),"3,25 a 3,75","Fuera de rango"))))))))</f>
        <v>1 a 1,5</v>
      </c>
      <c r="AX422" s="10" t="n">
        <f aca="false">IF(AW422="","",IF(OR(AW422="-1 a -0,5",AW422="-1 a -0.5"),1,IF(OR(AW422="De -0,5 a 0",AW422="-0,5 a 0",AW422="De -0.5 a 0"),2,IF(OR(AW422="0,25 a 0,75",AW422="0.25 a 0.75"),"NORMA",IF(OR(AW422="1 a 1,5",AW422="1 a 1.5"),3,IF(OR(AW422="1,75 a 2,25",AW422="1.75 a 2.25"),4,IF(OR(AW422="2,5 a 3",AW422="2.5 a 3"),5,IF(OR(AW422="3,25 a 3,75",AW422="3.25 a 3.75"),6,""))))))))</f>
        <v>3</v>
      </c>
      <c r="AY422" s="9" t="n">
        <v>-7</v>
      </c>
      <c r="AZ422" s="10" t="str">
        <f aca="false">IF(AY422="","",IF(AND(AY422&gt;=-20,AY422&lt;=-9.5),"-20 a -9,5",IF(AND(AY422&gt;=-9,AY422&lt;=-6.5),"-9 a -6,5",IF(AY422=-6,"-6",IF(AND(AY422&gt;=-5.5,AY422&lt;=-3),"-5,5 a -3",IF(AND(AY422&gt;=-2.5,AY422&lt;=0),"-2,5 a 0",IF(AND(AY422&gt;=0.5,AY422&lt;=3),"0,5 a 3",IF(AND(AY422&gt;=3.5,AY422&lt;=6),"3,5 a 6","Fuera de rango"))))))))</f>
        <v>-9 a -6,5</v>
      </c>
      <c r="BA422" s="11" t="n">
        <f aca="false">IF(AZ422="","",IF(AZ422="-20 a -9,5",1,IF(AZ422="-9 a -6,5",2,IF(AZ422="-6","NORMA",IF(AZ422="-5,5 a -3",3,IF(AZ422="-2,5 a 0",4,IF(AZ422="0,5 a 3",5,IF(AZ422="3,5 a 6",6,""))))))))</f>
        <v>2</v>
      </c>
      <c r="BB422" s="9" t="n">
        <v>0</v>
      </c>
      <c r="BC422" s="10" t="str">
        <f aca="false" t="array" ref="BC422">IF(BB422="","",_xlfn.IFS(AND(BB422&gt;=0,BB422&lt;=2),"0 a 2",AND(BB422&gt;=2.5,BB422&lt;=4.5),"2,5 a 4,5",AND(BB422&gt;=5,BB422&lt;=7),"5 a 7",AND(BB422&gt;=7.5,BB422&lt;=9.5),"7,5 a 9,5",AND(BB422&gt;=10,BB422&lt;=12),"10 a 12",AND(BB422&gt;=12.5,BB422&lt;=14.5),"12,5 a 14,5",BB422=15,"15",AND(BB422&gt;=15.5,BB422&lt;=17.5),"15,5 a 17,5",AND(BB422&gt;=18,BB422&lt;=20),"18 a 20",AND(BB422&gt;=20.5,BB422&lt;=22.5),"20,5 a 22,5",AND(BB422&gt;=23,BB422&lt;=25),"23 a 25",TRUE(),"Fuera de rango"))</f>
        <v>0 a 2</v>
      </c>
      <c r="BD422" s="11" t="n">
        <f aca="false" t="array" ref="BD422">IF(BC422="","",_xlfn.IFS(BC422="0 a 2",1,BC422="2,5 a 4,5",2,BC422="5 a 7",3,BC422="7,5 a 9,5",4,BC422="10 a 12",5,BC422="12,5 a 14,5",6,BC422="15","NORMA",BC422="15,5 a 17,5",7,BC422="18 a 20",8,BC422="20,5 a 22,5",9,BC422="23 a 25",10,TRUE(),"Fuera de rango"))</f>
        <v>1</v>
      </c>
      <c r="BE422" s="9" t="n">
        <v>16</v>
      </c>
      <c r="BF422" s="10" t="str">
        <f aca="false">IF(BE422="","",IF(AND(BE422&gt;=-20,BE422&lt;=-10),"-20 a -10",IF(AND(BE422&gt;=-9.5,BE422&lt;=0.5),"-9,5 a 0,5",IF(AND(BE422&gt;=1,BE422&lt;=11),"1 a 11",IF(AND(BE422&gt;=11.5,BE422&lt;=20.5),"11,5 a 20,5",IF(BE422=21,"21",IF(AND(BE422&gt;=21.5,BE422&lt;=31.5),"21,5 a 31,5",IF(AND(BE422&gt;=32,BE422&lt;=42),"32 a 42","Fuera de rango"))))))))</f>
        <v>11,5 a 20,5</v>
      </c>
      <c r="BG422" s="11" t="n">
        <f aca="false">IF(BF422="","",IF(BF422="-20 a -10",1,IF(BF422="-9,5 a 0,5",2,IF(BF422="1 a 11",3,IF(BF422="11,5 a 20,5",4,IF(BF422="21","NORMA",IF(BF422="21,5 a 31,5",5,IF(BF422="32 a 42",6,""))))))))</f>
        <v>4</v>
      </c>
      <c r="BH422" s="9" t="n">
        <v>1</v>
      </c>
      <c r="BI422" s="10" t="str">
        <f aca="false">IF(BH422="","",IF(AND(BH422&gt;=-20,BH422&lt;=-15),"-20 a -15",IF(AND(BH422&gt;=-14.5,BH422&lt;=-9.5),"-14,5 a -9,5",IF(AND(BH422&gt;=-9,BH422&lt;=-4),"-9 a -4",IF(AND(BH422&gt;=-3.5,BH422&lt;=2.5),"-3,5 a 2,5",IF(AND(BH422&gt;=3,BH422&lt;=8),"3 a 8",IF(AND(BH422&gt;=8.5,BH422&lt;=14.5),"8,5 a 14,5",IF(BH422=15,"15",IF(AND(BH422&gt;=15.5,BH422&lt;=20.5),"15,5 a 20,5",IF(AND(BH422&gt;=21,BH422&lt;=26),"21 a 26","Fuera de rango"))))))))))</f>
        <v>-3,5 a 2,5</v>
      </c>
      <c r="BJ422" s="11" t="n">
        <f aca="false">IF(BI422="","",IF(BI422="-20 a -15",1,IF(BI422="-14,5 a -9,5",2,IF(BI422="-9 a -4",3,IF(BI422="-3,5 a 2,5",4,IF(BI422="3 a 8",5,IF(BI422="8,5 a 14,5",6,IF(BI422="15","NORMA",IF(BI422="15,5 a 20,5",7,IF(BI422="21 a 26",8,IF(BI422="26,5 a 31,5",9,"")))))))))))</f>
        <v>4</v>
      </c>
      <c r="BK422" s="9" t="n">
        <v>0</v>
      </c>
      <c r="BL422" s="10" t="str">
        <f aca="false">IF(BK422="","",IF(AND(BK422&gt;=0,BK422&lt;=2),"0 - 2",IF(AND(BK422&gt;=2.5,BK422&lt;=4.5),"2,5 - 4,5",IF(AND(BK422&gt;=5,BK422&lt;=7),"5 - 7",IF(AND(BK422&gt;=7.5,BK422&lt;=9.5),"7,5 - 9,5",IF(AND(BK422&gt;=10,BK422&lt;=12),"10 - 12",IF(AND(BK422&gt;=12.5,BK422&lt;=13.5),"12,5 - 13,5",IF(BK422=14,"14",IF(AND(BK422&gt;=14.5,BK422&lt;=16.5),"14,5 - 16,5",IF(AND(BK422&gt;=17,BK422&lt;=19),"17 - 19",IF(AND(BK422&gt;=19.5,BK422&lt;=21.5),"19,5 - 21,5",IF(AND(BK422&gt;=22,BK422&lt;=24),"22 - 24",IF(AND(BK422&gt;=24.5,BK422&lt;=26.5),"24,5 - 26,5",IF(AND(BK422&gt;=27,BK422&lt;=29),"27 - 29",IF(AND(BK422&gt;=29.5,BK422&lt;=30),"29,5 - 30","Fuera de rango")))))))))))))))</f>
        <v>0 - 2</v>
      </c>
      <c r="BM422" s="11" t="n">
        <f aca="false">IF(BL422="","",IF(BL422="0 - 2",1,IF(BL422="2,5 - 4,5",2,IF(BL422="5 - 7",3,IF(BL422="7,5 - 9,5",4,IF(BL422="10 - 12",5,IF(BL422="12,5 - 13,5",6,IF(BL422="14","NORMA",IF(BL422="14,5 - 16,5",7,IF(BL422="17 - 19",8,IF(BL422="19,5 - 21,5",9,IF(BL422="22 - 24",10,IF(BL422="24,5 - 26,5",11,IF(BL422="27 - 29",12,IF(BL422="29,5 - 30",13,"")))))))))))))))</f>
        <v>1</v>
      </c>
      <c r="BN422" s="9" t="n">
        <v>23</v>
      </c>
      <c r="BO422" s="11" t="str">
        <f aca="false">IF(BN422="","",IF(AND(BN422&gt;=-20,BN422&lt;=-10),"-20 a -10",IF(AND(BN422&gt;=-9.5,BN422&lt;=0.5),"-9,5 a 0,5",IF(AND(BN422&gt;=1,BN422&lt;=11),"1 a 11",IF(AND(BN422&gt;=11.5,BN422&lt;=21.5),"11,5 a 21,5",IF(BN422=22,"22",IF(AND(BN422&gt;=22.5,BN422&lt;=32.5),"22,5 a 32,5",IF(AND(BN422&gt;=33,BN422&lt;=43),"33 a 43","Fuera de rango"))))))))</f>
        <v>22,5 a 32,5</v>
      </c>
      <c r="BP422" s="11" t="n">
        <f aca="false">IF(BO422="","",IF(BO422="-20 a -10",1,IF(BO422="-9,5 a 0,5",2,IF(BO422="1 a 11",3,IF(BO422="11,5 a 21,5",4,IF(BO422="22","NORMA",IF(BO422="22,5 a 32,5",5,IF(BO422="33 a 43",6,""))))))))</f>
        <v>5</v>
      </c>
      <c r="BQ422" s="9" t="n">
        <v>15</v>
      </c>
      <c r="BR422" s="10" t="str">
        <f aca="false">IF(BQ422="","",IF(AND(BQ422&gt;=-20,BQ422&lt;=-15),"-20 a -15",IF(AND(BQ422&gt;=-14.5,BQ422&lt;=-9.5),"-14,5 a -9,5",IF(AND(BQ422&gt;=-9,BQ422&lt;=-4),"-9 a -4",IF(AND(BQ422&gt;=-3.5,BQ422&lt;=2.5),"-3,5 a 2,5",IF(AND(BQ422&gt;=3,BQ422&lt;=8),"3 a 8",IF(AND(BQ422&gt;=8.5,BQ422&lt;=13.5),"8,5 a 13,5",IF(AND(BQ422&gt;=14,BQ422&lt;=17.5),"14 a 17,5",IF(BQ422=18,"18",IF(AND(BQ422&gt;=18.5,BQ422&lt;=23.5),"18,5 a 23,5",IF(AND(BQ422&gt;=24,BQ422&lt;=29),"24 a 29",IF(AND(BQ422&gt;=29.5,BQ422&lt;=34.5),"29,5 a 34,5",IF(AND(BQ422&gt;=35,BQ422&lt;=40),"35 a 40","Fuera de rango")))))))))))))</f>
        <v>14 a 17,5</v>
      </c>
      <c r="BS422" s="11" t="n">
        <f aca="false">IF(BR422="","",IF(BR422="-20 a -15",1,IF(BR422="-14,5 a -9,5",2,IF(BR422="-9 a -4",3,IF(BR422="-3,5 a 2,5",4,IF(BR422="3 a 8",5,IF(BR422="8,5 a 13,5",6,IF(BR422="14 a 17,5",7,IF(BR422="18","NORMA",IF(BR422="18,5 a 23,5",8,IF(BR422="24 a 29",9,IF(BR422="29,5 a 34,5",10,IF(BR422="35 a 40",11,"")))))))))))))</f>
        <v>7</v>
      </c>
      <c r="BT422" s="9" t="n">
        <v>1</v>
      </c>
      <c r="BU422" s="10" t="str">
        <f aca="false">IF(BT422="","",IF(AND(BT422&gt;=-20,BT422&lt;=-18),"-20 a -18",IF(AND(BT422&gt;=-17.5,BT422&lt;=-15.5),"-17,5 a -15,5",IF(AND(BT422&gt;=-15,BT422&lt;=-13),"-15 a -13",IF(AND(BT422&gt;=-12.5,BT422&lt;=-10.5),"-12,5 a -10,5",IF(AND(BT422&gt;=-10,BT422&lt;=-8),"-10 a -8",IF(AND(BT422&gt;=-7.5,BT422&lt;=-5.5),"-7,5 a -5,5",IF(AND(BT422&gt;=-5,BT422&lt;=-3),"-5 a -3",IF(AND(BT422&gt;=-2.5,BT422&lt;=-0.5),"-2,5 a -0,5",IF(BT422=0,"0",IF(AND(BT422&gt;=0.5,BT422&lt;=2.5),"0,5 a 2,5",IF(AND(BT422&gt;=3,BT422&lt;=5),"3 a 5",IF(AND(BT422&gt;=5.5,BT422&lt;=7.5),"5,5 a 7,5",IF(AND(BT422&gt;=8,BT422&lt;=10),"8 a 10",IF(AND(BT422&gt;=10.5,BT422&lt;=12.5),"10,5 a 12,5",IF(AND(BT422&gt;=13,BT422&lt;=15),"13 a 15",IF(AND(BT422&gt;=15.5,BT422&lt;=17.5),"15,5 a 17,5",IF(AND(BT422&gt;=18,BT422&lt;=20),"18 a 20","Fuera de rango"))))))))))))))))))</f>
        <v>0,5 a 2,5</v>
      </c>
      <c r="BV422" s="11" t="n">
        <f aca="false">IF(BT422="","",IF(BT422=0,"NORMA",IF(AND(BT422&gt;=-20,BT422&lt;=-18),2,IF(AND(BT422&gt;=-17.5,BT422&lt;=-15.5),2,IF(AND(BT422&gt;=-15,BT422&lt;=-13),3,IF(AND(BT422&gt;=-12.5,BT422&lt;=-10.5),4,IF(AND(BT422&gt;=-10,BT422&lt;=-8),5,IF(AND(BT422&gt;=-7.5,BT422&lt;=-5.5),6,IF(AND(BT422&gt;=-5,BT422&lt;=-3),7,IF(AND(BT422&gt;=-2.5,BT422&lt;=-0.5),8,IF(AND(BT422&gt;=0.5,BT422&lt;=2.5),9,IF(AND(BT422&gt;=3,BT422&lt;=5),10,IF(AND(BT422&gt;=5.5,BT422&lt;=7.5),11,IF(AND(BT422&gt;=8,BT422&lt;=10),12,IF(AND(BT422&gt;=10.5,BT422&lt;=12.5),13,IF(AND(BT422&gt;=13,BT422&lt;=15),14,IF(AND(BT422&gt;=15.5,BT422&lt;=17.5),15,IF(AND(BT422&gt;=18,BT422&lt;=20),16,"Fuera de rango"))))))))))))))))))</f>
        <v>9</v>
      </c>
      <c r="BW422" s="9" t="n">
        <v>-3.5</v>
      </c>
      <c r="BX422" s="10" t="n">
        <f aca="false">18.5- (0.3*H422)</f>
        <v>5</v>
      </c>
      <c r="BY422" s="10" t="n">
        <f aca="false">(BW422)-(BX422)</f>
        <v>-8.5</v>
      </c>
      <c r="BZ422" s="10" t="str">
        <f aca="false">IF(BY422="","",IF(BY422&lt;-27.5,"De -30 a -28",IF(BY422&lt;-25,"De -27,5 a -25,5",IF(BY422&lt;-22.5,"De -25 a -23",IF(BY422&lt;-20,"De -22,5 a -20,5",IF(BY422&lt;-17.5,"De -20 a -18",IF(BY422&lt;-15,"De -17,5 a -15,5",IF(BY422&lt;-12.5,"De -15 a -13",IF(BY422&lt;-10,"De -12,5 a -10,5",IF(BY422&lt;-7.5,"De -10 a -8",IF(BY422&lt;-5,"De -7,5 a -5,5",IF(BY422&lt;-2.5,"De -5 a -3",IF(BY422&lt;0,"De -2,5 a -0,5",IF(BY422&lt;2.5,"De 0 a 2",IF(BY422&lt;5,"De 2,5 a 4,5",IF(BY422&lt;7.5,"De 5 a 7",IF(BY422&lt;10,"De 7,5 a 9,5",IF(BY422&lt;12.5,"De 10 a 12",IF(BY422&lt;15,"De 12,5 a 14,5",IF(BY422&lt;17.5,"De 15 a 17",IF(BY422&lt;20,"De 17,5 a 19,5",IF(BY422&lt;22.5,"De 20 a 22",IF(BY422&lt;25,"De 22,5 a 24,5",IF(BY422&lt;27.5,"De 25 a 27","De 27,5 a 30"))))))))))))))))))))))))</f>
        <v>De -10 a -8</v>
      </c>
      <c r="CA422" s="12" t="n">
        <f aca="false">IF(BY422="","",IF(BY422&lt;=-28,1,IF(BY422&lt;=-25.5,2,IF(BY422&lt;=-23,3,IF(BY422&lt;=-20.5,4,IF(BY422&lt;=-18,5,IF(BY422&lt;=-15.5,6,IF(BY422&lt;=-13,7,IF(BY422&lt;=-10.5,8,IF(BY422&lt;=-8,9,IF(BY422&lt;=-5.5,10,IF(BY422&lt;=-3,11,IF(BY422&lt;=-0.5,12,IF(BY422&lt;=2,13,IF(BY422&lt;=4.5,14,IF(BY422&lt;=7,15,IF(BY422&lt;=9.5,16,IF(BY422&lt;=12,17,IF(BY422&lt;=14.5,18,IF(BY422&lt;=17,19,IF(BY422&lt;=19.5,20,IF(BY422&lt;=22,21,IF(BY422&lt;=24.5,22,IF(BY422&lt;=27,23,IF(BY422&lt;=30,24,"Fuera de rango")))))))))))))))))))))))))</f>
        <v>9</v>
      </c>
      <c r="CB422" s="9" t="n">
        <v>-3.5</v>
      </c>
      <c r="CC422" s="10" t="n">
        <f aca="false">18.5- (0.3*H422)</f>
        <v>5</v>
      </c>
      <c r="CD422" s="10" t="n">
        <f aca="false">(CB422)-(CC422)</f>
        <v>-8.5</v>
      </c>
      <c r="CE422" s="10" t="str">
        <f aca="false">IF(CD422="","",IF(CD422&lt;-27.5,"De -30 a -28",IF(CD422&lt;-25,"De -27,5 a -25,5",IF(CD422&lt;-22.5,"De -25 a -23",IF(CD422&lt;-20,"De -22,5 a -20,5",IF(CD422&lt;-17.5,"De -20 a -18",IF(CD422&lt;-15,"De -17,5 a -15,5",IF(CD422&lt;-12.5,"De -15 a -13",IF(CD422&lt;-10,"De -12,5 a -10,5",IF(CD422&lt;-7.5,"De -10 a -8",IF(CD422&lt;-5,"De -7,5 a -5,5",IF(CD422&lt;-2.5,"De -5 a -3",IF(CD422&lt;0,"De -2,5 a -0,5",IF(CD422&lt;=2,"De 0 a 2",IF(CD422&lt;=4.5,"De 2,5 a 4,5",IF(CD422&lt;=7,"De 5 a 7",IF(CD422&lt;=9.5,"De 7,5 a 9,5",IF(CD422&lt;=12,"De 10 a 12",IF(CD422&lt;=14.5,"De 12,5 a 14,5",IF(CD422&lt;=17,"De 15 a 17",IF(CD422&lt;=19.5,"De 17,5 a 19,5",IF(CD422&lt;=22,"De 20 a 22",IF(CD422&lt;=24.5,"De 22,5 a 24,5",IF(CD422&lt;=27,"De 25 a 27","De 27,5 a 30"))))))))))))))))))))))))</f>
        <v>De -10 a -8</v>
      </c>
      <c r="CF422" s="12" t="n">
        <f aca="false">IF(CD422="","",IF(CD422&lt;-27.5,1,IF(CD422&lt;-25,2,IF(CD422&lt;-22.5,3,IF(CD422&lt;-20,4,IF(CD422&lt;-17.5,5,IF(CD422&lt;-15,6,IF(CD422&lt;-12.5,7,IF(CD422&lt;-10,8,IF(CD422&lt;-7.5,9,IF(CD422&lt;-5,10,IF(CD422&lt;-2.5,11,IF(CD422&lt;0,12,IF(CD422&lt;2.5,13,IF(CD422&lt;5,14,IF(CD422&lt;7.5,15,IF(CD422&lt;10,16,IF(CD422&lt;12.5,17,IF(CD422&lt;15,18,IF(CD422&lt;17.5,19,IF(CD422&lt;20,20,IF(CD422&lt;22.5,21,IF(CD422&lt;25,22,IF(CD422&lt;27.5,23,24))))))))))))))))))))))))</f>
        <v>9</v>
      </c>
      <c r="CG422" s="9" t="n">
        <v>-2.25</v>
      </c>
      <c r="CH422" s="10" t="str">
        <f aca="false">IF(CG422="","",IF(AND(CG422&gt;=-10,CG422&lt;=-9.5),"-10 a -9,5",IF(AND(CG422&gt;-9.5,CG422&lt;=-8.5),"-9 a -8,5",IF(AND(CG422&gt;-8.5,CG422&lt;=-7.5),"-8 a -7,5",IF(AND(CG422&gt;-7.5,CG422&lt;=-6.5),"-7 a -6,5",IF(AND(CG422&gt;-6.5,CG422&lt;=-5.5),"-6 a -5,5",IF(AND(CG422&gt;-5.5,CG422&lt;=-4.5),"-5 a -4,5",IF(AND(CG422&gt;-4.5,CG422&lt;=-3.5),"-4 a -3,5",IF(AND(CG422&gt;-3.5,CG422&lt;=-2.5),"-3 a -2,5",IF(CG422=-2.25,"-2,25",IF(AND(CG422&gt;-2.5,CG422&lt;=-1.5),"-2 a -1,5",IF(AND(CG422&gt;-1.5,CG422&lt;=-0.5),"-1 a -0,5",IF(AND(CG422&gt;-0.5,CG422&lt;=0.5),"0 a 0,5",IF(AND(CG422&gt;0.5,CG422&lt;=1.5),"1 a 1,5",IF(AND(CG422&gt;1.5,CG422&lt;=2.5),"2 a 2,5",IF(AND(CG422&gt;2.5,CG422&lt;=3.5),"3 a 3,5",IF(AND(CG422&gt;3.5,CG422&lt;=4.5),"4 a 4,5",IF(AND(CG422&gt;4.5,CG422&lt;=5.5),"5 a 5,5",IF(AND(CG422&gt;5.5,CG422&lt;=6.5),"6 a 6,5",IF(AND(CG422&gt;6.5,CG422&lt;=7.5),"7 a 7,5",IF(AND(CG422&gt;7.5,CG422&lt;=8.5),"8 a 8,5",IF(AND(CG422&gt;8.5,CG422&lt;=9.5),"9 a 9,5",IF(CG422&gt;=10,"10","Fuera de rango")))))))))))))))))))))))</f>
        <v>-2,25</v>
      </c>
      <c r="CI422" s="11" t="str">
        <f aca="false">IF(CG422="","",IF(CG422=-2.25,"NORMA",IF(CG422&lt;=-9.5,1,IF(CG422&lt;=-8.5,2,IF(CG422&lt;=-7.5,3,IF(CG422&lt;=-6.5,4,IF(CG422&lt;=-5.5,5,IF(CG422&lt;=-4.5,6,IF(CG422&lt;=-3.5,7,IF(CG422&lt;=-2.5,8,IF(CG422&lt;=-1.5,9,IF(CG422&lt;=-0.5,10,IF(CG422&lt;=0.5,11,IF(CG422&lt;=1.5,12,IF(CG422&lt;=2.5,13,IF(CG422&lt;=3.5,14,IF(CG422&lt;=4.5,15,IF(CG422&lt;=5.5,16,IF(CG422&lt;=6.5,17,IF(CG422&lt;=7.5,18,IF(CG422&lt;=8.5,19,IF(CG422&lt;=9.5,20,IF(CG422=10,21,"Fuera de rango")))))))))))))))))))))))</f>
        <v>NORMA</v>
      </c>
      <c r="CJ422" s="9" t="n">
        <v>1.75</v>
      </c>
      <c r="CK422" s="10" t="str">
        <f aca="false">IF(CJ422="","",IF(AND(CJ422&gt;=-6,CJ422&lt;=-5.5),"-6 a -5,5",IF(AND(CJ422&gt;-5.5,CJ422&lt;=-4.5),"-5 a -4,5",IF(AND(CJ422&gt;-4.5,CJ422&lt;=-3.5),"-4 a -3,5",IF(AND(CJ422&gt;-3.5,CJ422&lt;=-2.5),"-3 a -2,5",IF(AND(CJ422&gt;-2.5,CJ422&lt;=-1.5),"-2 a -1,5",IF(AND(CJ422&gt;-1.5,CJ422&lt;=-0.5),"-1 a -0,5",IF(AND(CJ422&gt;-0.5,CJ422&lt;=0.5),"0 a 0,5",IF(AND(CJ422&gt;0.5,CJ422&lt;=1.5),"1 a 1,5",IF(AND(CJ422&gt;1.5,CJ422&lt;2.5),"2",IF(AND(CJ422&gt;=2.5,CJ422&lt;=3),"2,5 a 3",IF(AND(CJ422&gt;3,CJ422&lt;=4),"3,5 a 4",IF(AND(CJ422&gt;4,CJ422&lt;=5),"4,5 a 5",IF(AND(CJ422&gt;5,CJ422&lt;=6),"5,5 a 6",IF(AND(CJ422&gt;6,CJ422&lt;=7),"6,5 a 7",IF(AND(CJ422&gt;7,CJ422&lt;=8),"7,5 a 8",IF(AND(CJ422&gt;8,CJ422&lt;=9.5),"8,5 a 9,5",IF(CJ422=10,"10","Fuera de rango"))))))))))))))))))</f>
        <v>2</v>
      </c>
      <c r="CL422" s="11" t="str">
        <f aca="false">IF(CK422="","",IF(OR(CK422="-6 a -5,5",CK422="-6 - -5,5"),1,IF(OR(CK422="-5 a -4,5",CK422="-5 - -4,5"),2,IF(OR(CK422="-4 a -3,5",CK422="-4 - -3,5"),3,IF(OR(CK422="-3 a -2,5",CK422="-3 - -2,5"),4,IF(OR(CK422="-2 a -1,5",CK422="-2 - -1,5"),5,IF(OR(CK422="-1 a -0,5",CK422="-1 - -0,5"),6,IF(OR(CK422="0 a 0,5",CK422="0 - 0,5"),7,IF(OR(CK422="1 a 1,5",CK422="1 - 1,5"),8,IF(CK422="2","NORMA",IF(OR(CK422="2,5 a 3",CK422="2,5 - 3"),9,IF(OR(CK422="3,5 a 4",CK422="3,5 - 4"),10,IF(OR(CK422="4,5 a 5",CK422="4,5 - 5"),11,IF(OR(CK422="5,5 a 6",CK422="5,5 - 6"),12,IF(OR(CK422="6,5 a 7",CK422="6,5 - 7"),13,IF(OR(CK422="7,5 a 8",CK422="7,5 - 8"),14,IF(OR(CK422="8,5 a 9",CK422="8,5 - 9,5",CK422="9 a 9,5"),15,IF(CK422="10",15,IF(OR(CK422="0,5 a 1",CK422="0,5 - 1"),7,"Fuera de rango")))))))))))))))))))</f>
        <v>NORMA</v>
      </c>
      <c r="CN422" s="10" t="str">
        <f aca="false">IF(CM422=0,"0", " ")</f>
        <v>0</v>
      </c>
      <c r="CO422" s="10" t="str">
        <f aca="false">IF(CM422&gt;0,"EME"," ")</f>
        <v> </v>
      </c>
      <c r="CQ422" s="10" t="str">
        <f aca="false">IF(CP422&gt;0,"0", " ")</f>
        <v> </v>
      </c>
      <c r="CR422" s="10" t="str">
        <f aca="false">IF(CP422&gt;0,"EME"," ")</f>
        <v> </v>
      </c>
      <c r="CS422" s="9" t="n">
        <v>0</v>
      </c>
      <c r="CV422" s="9" t="n">
        <v>0</v>
      </c>
      <c r="CY422" s="9" t="n">
        <v>-3</v>
      </c>
      <c r="DB422" s="9" t="n">
        <v>-3.25</v>
      </c>
      <c r="DC422" s="11" t="str">
        <f aca="false">IF(DB422&lt;0,"2"," ")</f>
        <v>2</v>
      </c>
      <c r="DD422" s="11" t="str">
        <f aca="false">IF(DB422&lt;0,"MIO"," ")</f>
        <v>MIO</v>
      </c>
      <c r="DE422" s="9" t="n">
        <v>-0.5</v>
      </c>
      <c r="DF422" s="10" t="str">
        <f aca="false">IF(DE422&lt;0,"3"," ")</f>
        <v>3</v>
      </c>
      <c r="DG422" s="10" t="str">
        <f aca="false">IF(DE422&lt;0,"AST"," ")</f>
        <v>AST</v>
      </c>
      <c r="DH422" s="9" t="n">
        <v>-0.75</v>
      </c>
      <c r="DI422" s="10" t="str">
        <f aca="false">IF(DH422&lt;0,"3"," ")</f>
        <v>3</v>
      </c>
      <c r="DJ422" s="10" t="str">
        <f aca="false">IF(DH422&lt;0,"AST"," ")</f>
        <v>AST</v>
      </c>
      <c r="DK422" s="9" t="n">
        <v>1.25</v>
      </c>
      <c r="DL422" s="10" t="str">
        <f aca="false">IF(DK422&gt;0,"4"," ")</f>
        <v>4</v>
      </c>
      <c r="DM422" s="10" t="str">
        <f aca="false">IF(DK422&gt;0,"PRE"," ")</f>
        <v>PRE</v>
      </c>
      <c r="DN422" s="9" t="n">
        <v>1.25</v>
      </c>
      <c r="DO422" s="10" t="str">
        <f aca="false">IF(DN422&gt;0,"4"," ")</f>
        <v>4</v>
      </c>
      <c r="DP422" s="10" t="str">
        <f aca="false">IF(DN422&gt;0,"PRE"," ")</f>
        <v>PRE</v>
      </c>
      <c r="DS422" s="12" t="str">
        <f aca="false">CONCATENATE(CO422,CU422,DA422,DG422,DM422)</f>
        <v> ASTPRE</v>
      </c>
      <c r="DT422" s="10" t="e">
        <f aca="false" t="array" ref="DT422">_xlfn.IFS(DS422="EME    ","0", DS422=" HIP   ","1", DS422="  MIO  ","2", DS422="   AST ","3", DS422="    PRE","4", DS422="EME   PRE","5", DS422=" HIP  PRE","6", DS422=" HIP AST ","7", DS422="  MIO PRE","8", DS422="  MIOAST ","9", DS422="   ASTPRE","10",DS422=" HIP ASTPRE","11", DS422="  MIOASTPRE","12", DS422="     ","0")</f>
        <v>#N/A</v>
      </c>
      <c r="DV422" s="1" t="e">
        <f aca="false" t="array" ref="DV422">_xlfn.IFS(DU422="SI","2", DU422="NO","1")</f>
        <v>#N/A</v>
      </c>
      <c r="DX422" s="11" t="str">
        <f aca="false">IF(DW422=0,"1","2")</f>
        <v>1</v>
      </c>
      <c r="DY422" s="11" t="str">
        <f aca="false" t="array" ref="DY422">_xlfn.IFS(DW422=0,"0", DW422=0.25, "1", DW422=0.5,"2", DW422=0.75,"3", DW422=1,"4",DW422=1.25,"5", DW422=1.5,"6", DW422=1.75,"7", DW422=2,"8")</f>
        <v>0</v>
      </c>
      <c r="EA422" s="11" t="str">
        <f aca="false">IF(DZ422=0,"1","2")</f>
        <v>1</v>
      </c>
      <c r="EB422" s="11" t="str">
        <f aca="false" t="array" ref="EB422">_xlfn.IFS(DZ422=0,"0", DZ422=0.25, "1", DZ422=0.5,"2", DZ422=0.75,"3", DZ422=1,"4",DZ422=1.25,"5", DZ422=1.5,"6", DZ422=1.75,"7", DZ422=2,"8")</f>
        <v>0</v>
      </c>
      <c r="ED422" s="10" t="str">
        <f aca="false">IF(EC422=0,"1","2")</f>
        <v>1</v>
      </c>
      <c r="EE422" s="11" t="str">
        <f aca="false" t="array" ref="EE422">_xlfn.IFS(EC422=0,"0", EC422=-0.25, "1", EC422=-0.5,"2", EC422=-0.75,"3", EC422=-1,"4",EC422=-1.25,"5", EC422=-1.5,"6", EC422=-1.75,"7", EC422=-2,"8", EC422=-2.25,"9",EC422=-2.5,"10", EC422=-2.75,"11", EC422=-3,"12", EC422=-3.25,"13", EC422=-3.5,"14", EC422=-3.75,"15",EC422=-4,"16")</f>
        <v>0</v>
      </c>
      <c r="EG422" s="10" t="str">
        <f aca="false">IF(EF422=0,"1","2")</f>
        <v>1</v>
      </c>
      <c r="EH422" s="11" t="str">
        <f aca="false" t="array" ref="EH422">_xlfn.IFS(EF422=0,"0", EF422=-0.25, "1", EF422=-0.5,"2", EF422=-0.75,"3", EF422=-1,"4",EF422=-1.25,"5", EF422=-1.5,"6", EF422=-1.75,"7", EF422=-2,"8", EF422=-2.25,"9",EF422=-2.5,"10", EF422=-2.75,"11", EF422=-3,"12", EF422=-3.25,"13", EF422=-3.5,"14", EF422=-3.75,"15",EF422=-4,"16")</f>
        <v>0</v>
      </c>
      <c r="EJ422" s="11" t="str">
        <f aca="false">IF(EI422=0,"1","2")</f>
        <v>1</v>
      </c>
      <c r="EK422" s="11" t="str">
        <f aca="false" t="array" ref="EK422">_xlfn.IFS(EI422=0,"0", EI422=-0.25, "1", EI422=-0.5,"2", EI422=-0.75,"3", EI422=-1,"4",EI422=-1.25,"5", EI422=-1.5,"6", EI422=-1.75,"7", EI422=-2,"8", EI422=-2.25,"9", EI422=-2.25,"9",EI422=-2.5,"10", EI422=-2.75,"11", EI422=-3,"12", EI422=-3.25,"13", EI422=-3.5,"14", EI422=-3.75,"15",EI422=-4,"16", EI422=0.25, "17", EI422=0.5, "18")</f>
        <v>0</v>
      </c>
      <c r="EM422" s="11" t="str">
        <f aca="false">IF(EL422=0,"1","2")</f>
        <v>1</v>
      </c>
      <c r="EN422" s="11" t="str">
        <f aca="false" t="array" ref="EN422">_xlfn.IFS(EL422=0.25,"17",EL422=0.5,"18", EL422=0,"0", EL422=-0.25, "1", EL422=-0.5,"2", EL422=-0.75,"3", EL422=-1,"4",EL422=-1.25,"5", EL422=-1.5,"6", EL422=-1.75,"7", EL422=-2,"8",EL422= -2.25,"9",EL422=-2.5,"10",EL422= -2.75,"11",EL422= -3,"12",EL422= -3.25,"13",EL422= -3.5,"14",EL422= -3.75,"15",EL422=-4,"16")</f>
        <v>0</v>
      </c>
      <c r="EP422" s="11" t="str">
        <f aca="false">IF(EO422=0,"1","2")</f>
        <v>1</v>
      </c>
      <c r="EQ422" s="11" t="str">
        <f aca="false" t="array" ref="EQ422">_xlfn.IFS(EO422=0,"0", EO422=0.25, "1", EO422=0.5,"2", EO422=0.75,"3", EO422=1,"4",EO422=1.25,"5", EO422=1.5,"6", EO422=1.75,"7", EO422=2,"8", EO422=2.25,"9", EO422=2.25,"9",EO422=2.5,"10", EO422=2.75,"11", EO422=3,"12", EO422=3.25,"13", EO422=3.5,"14", EO422=3.75,"15",EO422=4,"16", EO422=-0.25, "17", bq=-0.5, "18")</f>
        <v>0</v>
      </c>
      <c r="ES422" s="11" t="str">
        <f aca="false">IF(ER422=0,"1","2")</f>
        <v>1</v>
      </c>
      <c r="ET422" s="11" t="str">
        <f aca="false" t="array" ref="ET422">_xlfn.IFS(ER422=0,"0", ER422=0.25, "1", ER422=0.5,"2", ER422=0.75,"3", ER422=1,"4",ER422=1.25,"5", ER422=1.5,"6", ER422=1.75,"7", ER422=2,"8", ER422=2.25,"9", ER422=2.25,"9",ER422=2.5,"10", ER422=2.75,"11", ER422=3,"12", ER422=3.25,"13", ER422=3.5,"14", ER422=3.75,"15",ER422=4,"16", ER422=-0.25, "17", bq=-0.5, "18")</f>
        <v>0</v>
      </c>
      <c r="EV422" s="14" t="e">
        <f aca="false">VLOOKUP(EU422,LEYENDA!$G$2:$H$8,2,TRUE())</f>
        <v>#N/A</v>
      </c>
      <c r="EW422" s="14" t="e">
        <f aca="false" t="array" ref="EW422">_xlfn.IFS(EV422="0-5","1", EV422="6-12","2", EV422="13-18","3", EV422="19-24","4", EV422="25-36","5", EV422="37-48","6", EV422="49-60","7")</f>
        <v>#N/A</v>
      </c>
    </row>
    <row r="423" customFormat="false" ht="13.5" hidden="false" customHeight="false" outlineLevel="0" collapsed="false">
      <c r="A423" s="1" t="n">
        <v>139</v>
      </c>
      <c r="B423" s="2" t="n">
        <v>1</v>
      </c>
      <c r="C423" s="33" t="n">
        <v>44328</v>
      </c>
      <c r="E423" s="5" t="str">
        <f aca="false">VLOOKUP(A423,'286'!$A$3:$J$6279,10,FALSE())</f>
        <v>FERNÁNDEZ MARTÍN, JOSÉ</v>
      </c>
      <c r="F423" s="4" t="str">
        <f aca="false">VLOOKUP(A423,'286'!$A$3:$I$1768,3,FALSE())</f>
        <v>FERMARJO</v>
      </c>
      <c r="G423" s="6" t="n">
        <f aca="false">VLOOKUP(A423,'286'!$A$3:$I$1768,4,FALSE())</f>
        <v>28314</v>
      </c>
      <c r="H423" s="7" t="n">
        <f aca="false">YEAR(C423)-YEAR(G423)</f>
        <v>44</v>
      </c>
      <c r="I423" s="1" t="str">
        <f aca="false">VLOOKUP(H423,LEYENDA!$C$2:$D$6,2,TRUE())</f>
        <v>41-60</v>
      </c>
      <c r="J423" s="5" t="str">
        <f aca="false">VLOOKUP(A423,'286'!$A$3:$I$1768,7,FALSE())</f>
        <v>H</v>
      </c>
      <c r="K423" s="8" t="n">
        <f aca="false">VLOOKUP(A423,'286'!$A$3:$I$1768,2,FALSE())</f>
        <v>0</v>
      </c>
      <c r="L423" s="4" t="str">
        <f aca="false">VLOOKUP(A423,'286'!$A$3:$I$1768,8,FALSE())</f>
        <v>D</v>
      </c>
      <c r="M423" s="4" t="str">
        <f aca="false">VLOOKUP(A423,'286'!$A$3:$I$1768,9,FALSE())</f>
        <v>D</v>
      </c>
      <c r="N423" s="8" t="str">
        <f aca="false">IF(R423=O423, "MISMA","CONTRARIA")</f>
        <v>MISMA</v>
      </c>
      <c r="O423" s="8" t="str">
        <f aca="false" t="array" ref="O423">_xlfn.IFS(L423="D","1", L423="I","2")</f>
        <v>1</v>
      </c>
      <c r="P423" s="8" t="e">
        <f aca="false" t="array" ref="P423">_xlfn.IFS(K423="OD","1", K423="OI","2")</f>
        <v>#N/A</v>
      </c>
      <c r="Q423" s="1" t="str">
        <f aca="false" t="array" ref="Q423">_xlfn.IFS(J423="M","1", J423="H","2")</f>
        <v>2</v>
      </c>
      <c r="R423" s="8" t="str">
        <f aca="false" t="array" ref="R423">_xlfn.IFS(M423="D","1", M423="I","2")</f>
        <v>1</v>
      </c>
      <c r="S423" s="1" t="str">
        <f aca="false" t="array" ref="S423">_xlfn.IFS(N423="CONTRARIA", "1",N423= "MISMA","2")</f>
        <v>2</v>
      </c>
      <c r="T423" s="1" t="str">
        <f aca="false" t="array" ref="T423">_xlfn.IFS(I423="0-12","1", I423="13-24","2", I423="25-40","3", I423="41-60","4", I423="61-100","5")</f>
        <v>4</v>
      </c>
      <c r="U423" s="9" t="n">
        <v>3</v>
      </c>
      <c r="V423" s="10" t="str">
        <f aca="false">IF(U423="","",IF(AND(U423&gt;=-9,U423&lt;=-6.5),"-9 a -6,5",IF(AND(U423&gt;=-6,U423&lt;=-3.5),"-6 a -3,5",IF(AND(U423&gt;=-3,U423&lt;=-1),"-3 a -1",IF(U423=-0.5,"-0,5",IF(AND(U423&gt;=0,U423&lt;=2.5),"0 a 2,5",IF(AND(U423&gt;=3,U423&lt;=5.5),"3 a 5,5",IF(AND(U423&gt;=6,U423&lt;=8.5),"6 a 8,5",IF(AND(U423&gt;=9,U423&lt;=20),"9 a 20","Fuera de rango")))))))))</f>
        <v>3 a 5,5</v>
      </c>
      <c r="W423" s="11" t="n">
        <f aca="false">IF(V423="","",IF(V423="-9 a -6,5",2,IF(V423="-6 a -3,5",3,IF(V423="-3 a -1",4,IF(V423="-0,5","NORMA",IF(V423="0 a 2,5",5,IF(V423="3 a 5,5",6,IF(V423="6 a 8,5",7,IF(V423="9 a 20",8,"Fuera de rango")))))))))</f>
        <v>6</v>
      </c>
      <c r="X423" s="9" t="n">
        <v>17</v>
      </c>
      <c r="Y423" s="11" t="str">
        <f aca="false">IF(X423="","",IF(AND(X423&gt;=0,X423&lt;=4),"0 a 4",IF(AND(X423&gt;=4.5,X423&lt;=8.5),"4,5 a 8,5",IF(X423=9,"9",IF(AND(X423&gt;=9.5,X423&lt;=13),"9,5 a 13",IF(AND(X423&gt;=13.5,X423&lt;=20),"13,5 a 20",IF(AND(X423&gt;=20.5,X423&lt;=35),"20,5 a 35","Fuera de rango")))))))</f>
        <v>13,5 a 20</v>
      </c>
      <c r="Z423" s="11" t="n">
        <f aca="false">IF(Y423="","",IF(Y423="0 a 4",1,IF(Y423="4,5 a 8,5",2,IF(Y423="9","NORMA",IF(Y423="9,5 a 13",3,IF(Y423="13,5 a 20",4,IF(Y423="20,5 a 35",5,"Fuera de rango")))))))</f>
        <v>4</v>
      </c>
      <c r="AA423" s="9" t="n">
        <v>30</v>
      </c>
      <c r="AB423" s="10" t="str">
        <f aca="false">IF(AA423="","",IF(AND(AA423&gt;=0,AA423&lt;=9),"0 a 9",IF(AND(AA423&gt;=9.5,AA423&lt;=18.5),"9,5 a 18,5",IF(AA423=19,"19",IF(AND(AA423&gt;=19.5,AA423&lt;=28),"19,5 a 28",IF(AND(AA423&gt;=28.5,AA423&lt;=40),"28,5 a 40","Fuera de rango"))))))</f>
        <v>28,5 a 40</v>
      </c>
      <c r="AC423" s="11" t="n">
        <f aca="false" t="array" ref="AC423">_xlfn.IFS(AB423="","",AB423="0 a 9",1,AB423="9,5 a 18,5",2,AB423="19","NORMA",AB423="19,5 a 28",3,AB423="28,5 a 40",4,TRUE(),"Fuera de rango")</f>
        <v>4</v>
      </c>
      <c r="AD423" s="9" t="n">
        <v>24</v>
      </c>
      <c r="AE423" s="10" t="str">
        <f aca="false">IF(AD423="","",IF(AND(AD423&gt;=-10,AD423&lt;=0),"De -10 a 0",IF(AND(AD423&gt;=0.5,AD423&lt;=9.5),"0,5 a 9,5",IF(AD423=10,"10",IF(AND(AD423&gt;=10.5,AD423&lt;=20),"10,5 a 20",IF(AND(AD423&gt;=20.5,AD423&lt;=40),"20,5 a 40","Fuera de rango"))))))</f>
        <v>20,5 a 40</v>
      </c>
      <c r="AF423" s="12" t="n">
        <f aca="false">IF(AD423="","",IF(AND(AD423&gt;=-10,AD423&lt;=0),1,IF(AND(AD423&gt;=0.5,AD423&lt;=9.5),2,IF(AD423=10,"NORMA",IF(AND(AD423&gt;=10.5,AD423&lt;=20),3,IF(AND(AD423&gt;=20.5,AD423&lt;=40),4,""))))))</f>
        <v>4</v>
      </c>
      <c r="AG423" s="9" t="n">
        <v>9</v>
      </c>
      <c r="AH423" s="10" t="str">
        <f aca="false">IF(AG423="","",IF(AND(AG423&gt;=0,AG423&lt;=4),"0 a 4",IF(AND(AG423&gt;=4.5,AG423&lt;=8.5),"4,5 a 8,5",IF(AG423=9,"9",IF(AND(AG423&gt;=9.5,AG423&lt;=13),"9,5 a 13",IF(AND(AG423&gt;=13.5,AG423&lt;=25),"13,5 a 25","Fuera de rango"))))))</f>
        <v>9</v>
      </c>
      <c r="AI423" s="10" t="str">
        <f aca="false">IF(AH423="","",IF(AH423="0 a 4",1,IF(AH423="4,5 a 8,5",2,IF(AH423="9","NORMA",IF(AH423="9,5 a 13",3,IF(AH423="13,5 a 25",4,""))))))</f>
        <v>NORMA</v>
      </c>
      <c r="AJ423" s="9" t="n">
        <v>2</v>
      </c>
      <c r="AK423" s="10" t="str">
        <f aca="false">IF(AJ423="","",IF(AND(AJ423&gt;=-15,AJ423&lt;=-10.5),"-15 a -10,5",IF(AND(AJ423&gt;=-10,AJ423&lt;=-4),"-10 a -4",IF(AND(AJ423&gt;=-4.5,AJ423&lt;=0),"-4,5 a 0",IF(AND(AJ423&gt;=0.5,AJ423&lt;=4.5),"0,5 a 4,5",IF(AJ423=5,"5",IF(AND(AJ423&gt;=5.5,AJ423&lt;=10),"5,5 a 10",IF(AND(AJ423&gt;=10.5,AJ423&lt;=20),"10,5 a 20","Fuera de rango"))))))))</f>
        <v>0,5 a 4,5</v>
      </c>
      <c r="AL423" s="11" t="n">
        <f aca="false">IF(AK423="","",IF(AK423="-15 a -10,5",1,IF(AK423="-10 a -4",2,IF(AK423="-4,5 a 0",3,IF(AK423="0,5 a 4,5",4,IF(AK423="5","NORMA",IF(AK423="5,5 a 10",5,IF(AK423="10,5 a 20",6,"Error"))))))))</f>
        <v>4</v>
      </c>
      <c r="AM423" s="9" t="n">
        <v>0</v>
      </c>
      <c r="AN423" s="10" t="str">
        <f aca="false">IF(AM423="","",IF(AND(AM423&gt;=-7.5,AM423&lt;=-5.5),"-7,5 a -5,5",IF(AND(AM423&gt;=-5,AM423&lt;=-3),"-5 a -3",IF(AND(AM423&gt;=-2.5,AM423&lt;=-0.5),"-2,5 a -0,5",IF(AM423=0,"0,00",IF(AND(AM423&gt;=0.5,AM423&lt;=2.5),"0,5 a 2,5",IF(AND(AM423&gt;=3,AM423&lt;=5),"3 a 5",IF(AND(AM423&gt;=5.5,AM423&lt;=7.5),"5,5 a 7,5",IF(AND(AM423&gt;=8,AM423&lt;=10),"8 a 10","Fuera de rango")))))))))</f>
        <v>0,00</v>
      </c>
      <c r="AO423" s="11" t="str">
        <f aca="false">IF(AN423="","",IF(AN423="-7,5 a -5,5",1,IF(AN423="-5 a -3",2,IF(AN423="-2,5 a -0,5",3,IF(AN423="0,00","NORMA",IF(AN423="0,5 a 2,5",4,IF(AN423="3 a 5",5,IF(AN423="5,5 a 7,5",6,IF(AN423="8 a 10",7,"Error")))))))))</f>
        <v>NORMA</v>
      </c>
      <c r="AP423" s="9" t="n">
        <v>-6</v>
      </c>
      <c r="AQ423" s="10" t="str">
        <f aca="false">IF(AP423="","",IF(AND(AP423&gt;=-20,AP423&lt;=-9.5),"-20 a -9,5",IF(AND(AP423&gt;=-9,AP423&lt;=-6.5),"-9 a -6,5",IF(AP423=-6,"-6",IF(AND(AP423&gt;=-5.5,AP423&lt;=-3),"-5,5 a -3",IF(AND(AP423&gt;=-2.5,AP423&lt;=0),"-2,5 a 0",IF(AND(AP423&gt;=0.5,AP423&lt;=3),"0,5 a 3",IF(AND(AP423&gt;=3.5,AP423&lt;=6),"3,5 a 6",IF(AND(AP423&gt;=6.5,AP423&lt;=9),"6,5 a 9",IF(AND(AP423&gt;=9.5,AP423&lt;=20),"9,5 a 20","Fuera de rango"))))))))))</f>
        <v>-6</v>
      </c>
      <c r="AR423" s="11" t="str">
        <f aca="false">IF(AQ423="","",IF(AQ423="-20 a -9,5",1,IF(AQ423="-9 a -6,5",2,IF(AQ423="-6","NORMA",IF(AQ423="-5,5 a -3",3,IF(AQ423="-2,5 a 0",4,IF(AQ423="0,5 a 3",5,IF(AQ423="3,5 a 6",6,IF(AQ423="6,5 a 9",7,IF(AQ423="9,5 a 20",8,""))))))))))</f>
        <v>NORMA</v>
      </c>
      <c r="AS423" s="9" t="n">
        <v>6</v>
      </c>
      <c r="AT423" s="10" t="str">
        <f aca="false">IF(AS423="","",IF(AND(AS423&gt;=-16,AS423&lt;=-14),"-16 a -14",IF(AND(AS423&gt;=-13.5,AS423&lt;=-11.5),"-13,5 a -11,5",IF(AND(AS423&gt;=-11,AS423&lt;=-9),"-11 a -9",IF(AND(AS423&gt;=-8.5,AS423&lt;=-6.5),"-8,5 a -6,5",IF(AND(AS423&gt;=-6,AS423&lt;=-4),"-6 a -4",IF(AND(AS423&gt;=-3.5,AS423&lt;=-1.5),"-3,5 a -1,5",IF(AND(AS423&gt;=-1,AS423&lt;=1),"-1 a 1",IF(AND(AS423&gt;=1.5,AS423&lt;=3.5),"1,5 a 3,5",IF(AND(AS423&gt;=4,AS423&lt;=6),"4 a 6",IF(AND(AS423&gt;=6.5,AS423&lt;=8.5),"6,5 a 8,5",IF(AND(AS423&gt;=9,AS423&lt;=11),"9 a 11",IF(AND(AS423&gt;=11.5,AS423&lt;=13.5),"11,5 a 13,5",IF(AND(AS423&gt;=14,AS423&lt;=16),"14 a 16",IF(AND(AS423&gt;=16.5,AS423&lt;=18.5),"16,5 a 18,5",IF(AND(AS423&gt;=19,AS423&lt;=21),"19 a 21","Fuera de rango"))))))))))))))))</f>
        <v>4 a 6</v>
      </c>
      <c r="AU423" s="11" t="str">
        <f aca="false" t="array" ref="AU423">IF(AT423="","",_xlfn.IFS(AT423="-16 a -14",1,AT423="-13,5 a -11,5",2,AT423="-11 a -9",3,AT423="-8,5 a -6,5",4,AT423="-6 a -4",5,AT423="-3,5 a -1,5",6,AT423="-1 a 1",7,AT423="1,5 a 3,5",8,AT423="4 a 6","NORMA",AT423="6,5 a 8,5",9,AT423="9 a 11",10,AT423="11,5 a 13,5",11,AT423="14 a 16",12,AT423="16,5 a 18,5",13,AT423="19 a 21",14,TRUE(),""))</f>
        <v>NORMA</v>
      </c>
      <c r="AV423" s="9" t="n">
        <v>2.25</v>
      </c>
      <c r="AW423" s="10" t="str">
        <f aca="false">IF(AV423="","",IF(AND(AV423&gt;=-1,AV423&lt;=-0.5),"-1 a -0,5",IF(AND(AV423&gt;-0.5,AV423&lt;=0),"De -0,5 a 0",IF(AND(AV423&gt;=0.25,AV423&lt;=0.75),"0,25 a 0,75",IF(AND(AV423&gt;=1,AV423&lt;=1.5),"1 a 1,5",IF(AND(AV423&gt;=1.75,AV423&lt;=2.25),"1,75 a 2,25",IF(AND(AV423&gt;=2.5,AV423&lt;=3),"2,5 a 3",IF(AND(AV423&gt;=3.25,AV423&lt;=3.75),"3,25 a 3,75","Fuera de rango"))))))))</f>
        <v>1,75 a 2,25</v>
      </c>
      <c r="AX423" s="10" t="n">
        <f aca="false">IF(AW423="","",IF(OR(AW423="-1 a -0,5",AW423="-1 a -0.5"),1,IF(OR(AW423="De -0,5 a 0",AW423="-0,5 a 0",AW423="De -0.5 a 0"),2,IF(OR(AW423="0,25 a 0,75",AW423="0.25 a 0.75"),"NORMA",IF(OR(AW423="1 a 1,5",AW423="1 a 1.5"),3,IF(OR(AW423="1,75 a 2,25",AW423="1.75 a 2.25"),4,IF(OR(AW423="2,5 a 3",AW423="2.5 a 3"),5,IF(OR(AW423="3,25 a 3,75",AW423="3.25 a 3.75"),6,""))))))))</f>
        <v>4</v>
      </c>
      <c r="AY423" s="9" t="n">
        <v>-6</v>
      </c>
      <c r="AZ423" s="10" t="str">
        <f aca="false">IF(AY423="","",IF(AND(AY423&gt;=-20,AY423&lt;=-9.5),"-20 a -9,5",IF(AND(AY423&gt;=-9,AY423&lt;=-6.5),"-9 a -6,5",IF(AY423=-6,"-6",IF(AND(AY423&gt;=-5.5,AY423&lt;=-3),"-5,5 a -3",IF(AND(AY423&gt;=-2.5,AY423&lt;=0),"-2,5 a 0",IF(AND(AY423&gt;=0.5,AY423&lt;=3),"0,5 a 3",IF(AND(AY423&gt;=3.5,AY423&lt;=6),"3,5 a 6","Fuera de rango"))))))))</f>
        <v>-6</v>
      </c>
      <c r="BA423" s="11" t="str">
        <f aca="false">IF(AZ423="","",IF(AZ423="-20 a -9,5",1,IF(AZ423="-9 a -6,5",2,IF(AZ423="-6","NORMA",IF(AZ423="-5,5 a -3",3,IF(AZ423="-2,5 a 0",4,IF(AZ423="0,5 a 3",5,IF(AZ423="3,5 a 6",6,""))))))))</f>
        <v>NORMA</v>
      </c>
      <c r="BB423" s="9" t="n">
        <v>0</v>
      </c>
      <c r="BC423" s="10" t="str">
        <f aca="false" t="array" ref="BC423">IF(BB423="","",_xlfn.IFS(AND(BB423&gt;=0,BB423&lt;=2),"0 a 2",AND(BB423&gt;=2.5,BB423&lt;=4.5),"2,5 a 4,5",AND(BB423&gt;=5,BB423&lt;=7),"5 a 7",AND(BB423&gt;=7.5,BB423&lt;=9.5),"7,5 a 9,5",AND(BB423&gt;=10,BB423&lt;=12),"10 a 12",AND(BB423&gt;=12.5,BB423&lt;=14.5),"12,5 a 14,5",BB423=15,"15",AND(BB423&gt;=15.5,BB423&lt;=17.5),"15,5 a 17,5",AND(BB423&gt;=18,BB423&lt;=20),"18 a 20",AND(BB423&gt;=20.5,BB423&lt;=22.5),"20,5 a 22,5",AND(BB423&gt;=23,BB423&lt;=25),"23 a 25",TRUE(),"Fuera de rango"))</f>
        <v>0 a 2</v>
      </c>
      <c r="BD423" s="11" t="n">
        <f aca="false" t="array" ref="BD423">IF(BC423="","",_xlfn.IFS(BC423="0 a 2",1,BC423="2,5 a 4,5",2,BC423="5 a 7",3,BC423="7,5 a 9,5",4,BC423="10 a 12",5,BC423="12,5 a 14,5",6,BC423="15","NORMA",BC423="15,5 a 17,5",7,BC423="18 a 20",8,BC423="20,5 a 22,5",9,BC423="23 a 25",10,TRUE(),"Fuera de rango"))</f>
        <v>1</v>
      </c>
      <c r="BE423" s="9" t="n">
        <v>24</v>
      </c>
      <c r="BF423" s="10" t="str">
        <f aca="false">IF(BE423="","",IF(AND(BE423&gt;=-20,BE423&lt;=-10),"-20 a -10",IF(AND(BE423&gt;=-9.5,BE423&lt;=0.5),"-9,5 a 0,5",IF(AND(BE423&gt;=1,BE423&lt;=11),"1 a 11",IF(AND(BE423&gt;=11.5,BE423&lt;=20.5),"11,5 a 20,5",IF(BE423=21,"21",IF(AND(BE423&gt;=21.5,BE423&lt;=31.5),"21,5 a 31,5",IF(AND(BE423&gt;=32,BE423&lt;=42),"32 a 42","Fuera de rango"))))))))</f>
        <v>21,5 a 31,5</v>
      </c>
      <c r="BG423" s="11" t="n">
        <f aca="false">IF(BF423="","",IF(BF423="-20 a -10",1,IF(BF423="-9,5 a 0,5",2,IF(BF423="1 a 11",3,IF(BF423="11,5 a 20,5",4,IF(BF423="21","NORMA",IF(BF423="21,5 a 31,5",5,IF(BF423="32 a 42",6,""))))))))</f>
        <v>5</v>
      </c>
      <c r="BH423" s="9" t="n">
        <v>1</v>
      </c>
      <c r="BI423" s="10" t="str">
        <f aca="false">IF(BH423="","",IF(AND(BH423&gt;=-20,BH423&lt;=-15),"-20 a -15",IF(AND(BH423&gt;=-14.5,BH423&lt;=-9.5),"-14,5 a -9,5",IF(AND(BH423&gt;=-9,BH423&lt;=-4),"-9 a -4",IF(AND(BH423&gt;=-3.5,BH423&lt;=2.5),"-3,5 a 2,5",IF(AND(BH423&gt;=3,BH423&lt;=8),"3 a 8",IF(AND(BH423&gt;=8.5,BH423&lt;=14.5),"8,5 a 14,5",IF(BH423=15,"15",IF(AND(BH423&gt;=15.5,BH423&lt;=20.5),"15,5 a 20,5",IF(AND(BH423&gt;=21,BH423&lt;=26),"21 a 26","Fuera de rango"))))))))))</f>
        <v>-3,5 a 2,5</v>
      </c>
      <c r="BJ423" s="11" t="n">
        <f aca="false">IF(BI423="","",IF(BI423="-20 a -15",1,IF(BI423="-14,5 a -9,5",2,IF(BI423="-9 a -4",3,IF(BI423="-3,5 a 2,5",4,IF(BI423="3 a 8",5,IF(BI423="8,5 a 14,5",6,IF(BI423="15","NORMA",IF(BI423="15,5 a 20,5",7,IF(BI423="21 a 26",8,IF(BI423="26,5 a 31,5",9,"")))))))))))</f>
        <v>4</v>
      </c>
      <c r="BK423" s="9" t="n">
        <v>16</v>
      </c>
      <c r="BL423" s="10" t="str">
        <f aca="false">IF(BK423="","",IF(AND(BK423&gt;=0,BK423&lt;=2),"0 - 2",IF(AND(BK423&gt;=2.5,BK423&lt;=4.5),"2,5 - 4,5",IF(AND(BK423&gt;=5,BK423&lt;=7),"5 - 7",IF(AND(BK423&gt;=7.5,BK423&lt;=9.5),"7,5 - 9,5",IF(AND(BK423&gt;=10,BK423&lt;=12),"10 - 12",IF(AND(BK423&gt;=12.5,BK423&lt;=13.5),"12,5 - 13,5",IF(BK423=14,"14",IF(AND(BK423&gt;=14.5,BK423&lt;=16.5),"14,5 - 16,5",IF(AND(BK423&gt;=17,BK423&lt;=19),"17 - 19",IF(AND(BK423&gt;=19.5,BK423&lt;=21.5),"19,5 - 21,5",IF(AND(BK423&gt;=22,BK423&lt;=24),"22 - 24",IF(AND(BK423&gt;=24.5,BK423&lt;=26.5),"24,5 - 26,5",IF(AND(BK423&gt;=27,BK423&lt;=29),"27 - 29",IF(AND(BK423&gt;=29.5,BK423&lt;=30),"29,5 - 30","Fuera de rango")))))))))))))))</f>
        <v>14,5 - 16,5</v>
      </c>
      <c r="BM423" s="11" t="n">
        <f aca="false">IF(BL423="","",IF(BL423="0 - 2",1,IF(BL423="2,5 - 4,5",2,IF(BL423="5 - 7",3,IF(BL423="7,5 - 9,5",4,IF(BL423="10 - 12",5,IF(BL423="12,5 - 13,5",6,IF(BL423="14","NORMA",IF(BL423="14,5 - 16,5",7,IF(BL423="17 - 19",8,IF(BL423="19,5 - 21,5",9,IF(BL423="22 - 24",10,IF(BL423="24,5 - 26,5",11,IF(BL423="27 - 29",12,IF(BL423="29,5 - 30",13,"")))))))))))))))</f>
        <v>7</v>
      </c>
      <c r="BN423" s="9" t="n">
        <v>18</v>
      </c>
      <c r="BO423" s="11" t="str">
        <f aca="false">IF(BN423="","",IF(AND(BN423&gt;=-20,BN423&lt;=-10),"-20 a -10",IF(AND(BN423&gt;=-9.5,BN423&lt;=0.5),"-9,5 a 0,5",IF(AND(BN423&gt;=1,BN423&lt;=11),"1 a 11",IF(AND(BN423&gt;=11.5,BN423&lt;=21.5),"11,5 a 21,5",IF(BN423=22,"22",IF(AND(BN423&gt;=22.5,BN423&lt;=32.5),"22,5 a 32,5",IF(AND(BN423&gt;=33,BN423&lt;=43),"33 a 43","Fuera de rango"))))))))</f>
        <v>11,5 a 21,5</v>
      </c>
      <c r="BP423" s="11" t="n">
        <f aca="false">IF(BO423="","",IF(BO423="-20 a -10",1,IF(BO423="-9,5 a 0,5",2,IF(BO423="1 a 11",3,IF(BO423="11,5 a 21,5",4,IF(BO423="22","NORMA",IF(BO423="22,5 a 32,5",5,IF(BO423="33 a 43",6,""))))))))</f>
        <v>4</v>
      </c>
      <c r="BQ423" s="9" t="n">
        <v>8</v>
      </c>
      <c r="BR423" s="10" t="str">
        <f aca="false">IF(BQ423="","",IF(AND(BQ423&gt;=-20,BQ423&lt;=-15),"-20 a -15",IF(AND(BQ423&gt;=-14.5,BQ423&lt;=-9.5),"-14,5 a -9,5",IF(AND(BQ423&gt;=-9,BQ423&lt;=-4),"-9 a -4",IF(AND(BQ423&gt;=-3.5,BQ423&lt;=2.5),"-3,5 a 2,5",IF(AND(BQ423&gt;=3,BQ423&lt;=8),"3 a 8",IF(AND(BQ423&gt;=8.5,BQ423&lt;=13.5),"8,5 a 13,5",IF(AND(BQ423&gt;=14,BQ423&lt;=17.5),"14 a 17,5",IF(BQ423=18,"18",IF(AND(BQ423&gt;=18.5,BQ423&lt;=23.5),"18,5 a 23,5",IF(AND(BQ423&gt;=24,BQ423&lt;=29),"24 a 29",IF(AND(BQ423&gt;=29.5,BQ423&lt;=34.5),"29,5 a 34,5",IF(AND(BQ423&gt;=35,BQ423&lt;=40),"35 a 40","Fuera de rango")))))))))))))</f>
        <v>3 a 8</v>
      </c>
      <c r="BS423" s="11" t="n">
        <f aca="false">IF(BR423="","",IF(BR423="-20 a -15",1,IF(BR423="-14,5 a -9,5",2,IF(BR423="-9 a -4",3,IF(BR423="-3,5 a 2,5",4,IF(BR423="3 a 8",5,IF(BR423="8,5 a 13,5",6,IF(BR423="14 a 17,5",7,IF(BR423="18","NORMA",IF(BR423="18,5 a 23,5",8,IF(BR423="24 a 29",9,IF(BR423="29,5 a 34,5",10,IF(BR423="35 a 40",11,"")))))))))))))</f>
        <v>5</v>
      </c>
      <c r="BT423" s="9" t="n">
        <v>0</v>
      </c>
      <c r="BU423" s="10" t="str">
        <f aca="false">IF(BT423="","",IF(AND(BT423&gt;=-20,BT423&lt;=-18),"-20 a -18",IF(AND(BT423&gt;=-17.5,BT423&lt;=-15.5),"-17,5 a -15,5",IF(AND(BT423&gt;=-15,BT423&lt;=-13),"-15 a -13",IF(AND(BT423&gt;=-12.5,BT423&lt;=-10.5),"-12,5 a -10,5",IF(AND(BT423&gt;=-10,BT423&lt;=-8),"-10 a -8",IF(AND(BT423&gt;=-7.5,BT423&lt;=-5.5),"-7,5 a -5,5",IF(AND(BT423&gt;=-5,BT423&lt;=-3),"-5 a -3",IF(AND(BT423&gt;=-2.5,BT423&lt;=-0.5),"-2,5 a -0,5",IF(BT423=0,"0",IF(AND(BT423&gt;=0.5,BT423&lt;=2.5),"0,5 a 2,5",IF(AND(BT423&gt;=3,BT423&lt;=5),"3 a 5",IF(AND(BT423&gt;=5.5,BT423&lt;=7.5),"5,5 a 7,5",IF(AND(BT423&gt;=8,BT423&lt;=10),"8 a 10",IF(AND(BT423&gt;=10.5,BT423&lt;=12.5),"10,5 a 12,5",IF(AND(BT423&gt;=13,BT423&lt;=15),"13 a 15",IF(AND(BT423&gt;=15.5,BT423&lt;=17.5),"15,5 a 17,5",IF(AND(BT423&gt;=18,BT423&lt;=20),"18 a 20","Fuera de rango"))))))))))))))))))</f>
        <v>0</v>
      </c>
      <c r="BV423" s="11" t="str">
        <f aca="false">IF(BT423="","",IF(BT423=0,"NORMA",IF(AND(BT423&gt;=-20,BT423&lt;=-18),2,IF(AND(BT423&gt;=-17.5,BT423&lt;=-15.5),2,IF(AND(BT423&gt;=-15,BT423&lt;=-13),3,IF(AND(BT423&gt;=-12.5,BT423&lt;=-10.5),4,IF(AND(BT423&gt;=-10,BT423&lt;=-8),5,IF(AND(BT423&gt;=-7.5,BT423&lt;=-5.5),6,IF(AND(BT423&gt;=-5,BT423&lt;=-3),7,IF(AND(BT423&gt;=-2.5,BT423&lt;=-0.5),8,IF(AND(BT423&gt;=0.5,BT423&lt;=2.5),9,IF(AND(BT423&gt;=3,BT423&lt;=5),10,IF(AND(BT423&gt;=5.5,BT423&lt;=7.5),11,IF(AND(BT423&gt;=8,BT423&lt;=10),12,IF(AND(BT423&gt;=10.5,BT423&lt;=12.5),13,IF(AND(BT423&gt;=13,BT423&lt;=15),14,IF(AND(BT423&gt;=15.5,BT423&lt;=17.5),15,IF(AND(BT423&gt;=18,BT423&lt;=20),16,"Fuera de rango"))))))))))))))))))</f>
        <v>NORMA</v>
      </c>
      <c r="BW423" s="9" t="n">
        <v>-3.25</v>
      </c>
      <c r="BX423" s="10" t="n">
        <f aca="false">18.5- (0.3*H423)</f>
        <v>5.3</v>
      </c>
      <c r="BY423" s="10" t="n">
        <f aca="false">(BW423)-(BX423)</f>
        <v>-8.55</v>
      </c>
      <c r="BZ423" s="10" t="str">
        <f aca="false">IF(BY423="","",IF(BY423&lt;-27.5,"De -30 a -28",IF(BY423&lt;-25,"De -27,5 a -25,5",IF(BY423&lt;-22.5,"De -25 a -23",IF(BY423&lt;-20,"De -22,5 a -20,5",IF(BY423&lt;-17.5,"De -20 a -18",IF(BY423&lt;-15,"De -17,5 a -15,5",IF(BY423&lt;-12.5,"De -15 a -13",IF(BY423&lt;-10,"De -12,5 a -10,5",IF(BY423&lt;-7.5,"De -10 a -8",IF(BY423&lt;-5,"De -7,5 a -5,5",IF(BY423&lt;-2.5,"De -5 a -3",IF(BY423&lt;0,"De -2,5 a -0,5",IF(BY423&lt;2.5,"De 0 a 2",IF(BY423&lt;5,"De 2,5 a 4,5",IF(BY423&lt;7.5,"De 5 a 7",IF(BY423&lt;10,"De 7,5 a 9,5",IF(BY423&lt;12.5,"De 10 a 12",IF(BY423&lt;15,"De 12,5 a 14,5",IF(BY423&lt;17.5,"De 15 a 17",IF(BY423&lt;20,"De 17,5 a 19,5",IF(BY423&lt;22.5,"De 20 a 22",IF(BY423&lt;25,"De 22,5 a 24,5",IF(BY423&lt;27.5,"De 25 a 27","De 27,5 a 30"))))))))))))))))))))))))</f>
        <v>De -10 a -8</v>
      </c>
      <c r="CA423" s="12" t="n">
        <f aca="false">IF(BY423="","",IF(BY423&lt;=-28,1,IF(BY423&lt;=-25.5,2,IF(BY423&lt;=-23,3,IF(BY423&lt;=-20.5,4,IF(BY423&lt;=-18,5,IF(BY423&lt;=-15.5,6,IF(BY423&lt;=-13,7,IF(BY423&lt;=-10.5,8,IF(BY423&lt;=-8,9,IF(BY423&lt;=-5.5,10,IF(BY423&lt;=-3,11,IF(BY423&lt;=-0.5,12,IF(BY423&lt;=2,13,IF(BY423&lt;=4.5,14,IF(BY423&lt;=7,15,IF(BY423&lt;=9.5,16,IF(BY423&lt;=12,17,IF(BY423&lt;=14.5,18,IF(BY423&lt;=17,19,IF(BY423&lt;=19.5,20,IF(BY423&lt;=22,21,IF(BY423&lt;=24.5,22,IF(BY423&lt;=27,23,IF(BY423&lt;=30,24,"Fuera de rango")))))))))))))))))))))))))</f>
        <v>9</v>
      </c>
      <c r="CB423" s="9" t="n">
        <v>-2.75</v>
      </c>
      <c r="CC423" s="10" t="n">
        <f aca="false">18.5- (0.3*H423)</f>
        <v>5.3</v>
      </c>
      <c r="CD423" s="10" t="n">
        <f aca="false">(CB423)-(CC423)</f>
        <v>-8.05</v>
      </c>
      <c r="CE423" s="10" t="str">
        <f aca="false">IF(CD423="","",IF(CD423&lt;-27.5,"De -30 a -28",IF(CD423&lt;-25,"De -27,5 a -25,5",IF(CD423&lt;-22.5,"De -25 a -23",IF(CD423&lt;-20,"De -22,5 a -20,5",IF(CD423&lt;-17.5,"De -20 a -18",IF(CD423&lt;-15,"De -17,5 a -15,5",IF(CD423&lt;-12.5,"De -15 a -13",IF(CD423&lt;-10,"De -12,5 a -10,5",IF(CD423&lt;-7.5,"De -10 a -8",IF(CD423&lt;-5,"De -7,5 a -5,5",IF(CD423&lt;-2.5,"De -5 a -3",IF(CD423&lt;0,"De -2,5 a -0,5",IF(CD423&lt;=2,"De 0 a 2",IF(CD423&lt;=4.5,"De 2,5 a 4,5",IF(CD423&lt;=7,"De 5 a 7",IF(CD423&lt;=9.5,"De 7,5 a 9,5",IF(CD423&lt;=12,"De 10 a 12",IF(CD423&lt;=14.5,"De 12,5 a 14,5",IF(CD423&lt;=17,"De 15 a 17",IF(CD423&lt;=19.5,"De 17,5 a 19,5",IF(CD423&lt;=22,"De 20 a 22",IF(CD423&lt;=24.5,"De 22,5 a 24,5",IF(CD423&lt;=27,"De 25 a 27","De 27,5 a 30"))))))))))))))))))))))))</f>
        <v>De -10 a -8</v>
      </c>
      <c r="CF423" s="12" t="n">
        <f aca="false">IF(CD423="","",IF(CD423&lt;-27.5,1,IF(CD423&lt;-25,2,IF(CD423&lt;-22.5,3,IF(CD423&lt;-20,4,IF(CD423&lt;-17.5,5,IF(CD423&lt;-15,6,IF(CD423&lt;-12.5,7,IF(CD423&lt;-10,8,IF(CD423&lt;-7.5,9,IF(CD423&lt;-5,10,IF(CD423&lt;-2.5,11,IF(CD423&lt;0,12,IF(CD423&lt;2.5,13,IF(CD423&lt;5,14,IF(CD423&lt;7.5,15,IF(CD423&lt;10,16,IF(CD423&lt;12.5,17,IF(CD423&lt;15,18,IF(CD423&lt;17.5,19,IF(CD423&lt;20,20,IF(CD423&lt;22.5,21,IF(CD423&lt;25,22,IF(CD423&lt;27.5,23,24))))))))))))))))))))))))</f>
        <v>9</v>
      </c>
      <c r="CG423" s="9" t="n">
        <v>-1.75</v>
      </c>
      <c r="CH423" s="10" t="str">
        <f aca="false">IF(CG423="","",IF(AND(CG423&gt;=-10,CG423&lt;=-9.5),"-10 a -9,5",IF(AND(CG423&gt;-9.5,CG423&lt;=-8.5),"-9 a -8,5",IF(AND(CG423&gt;-8.5,CG423&lt;=-7.5),"-8 a -7,5",IF(AND(CG423&gt;-7.5,CG423&lt;=-6.5),"-7 a -6,5",IF(AND(CG423&gt;-6.5,CG423&lt;=-5.5),"-6 a -5,5",IF(AND(CG423&gt;-5.5,CG423&lt;=-4.5),"-5 a -4,5",IF(AND(CG423&gt;-4.5,CG423&lt;=-3.5),"-4 a -3,5",IF(AND(CG423&gt;-3.5,CG423&lt;=-2.5),"-3 a -2,5",IF(CG423=-2.25,"-2,25",IF(AND(CG423&gt;-2.5,CG423&lt;=-1.5),"-2 a -1,5",IF(AND(CG423&gt;-1.5,CG423&lt;=-0.5),"-1 a -0,5",IF(AND(CG423&gt;-0.5,CG423&lt;=0.5),"0 a 0,5",IF(AND(CG423&gt;0.5,CG423&lt;=1.5),"1 a 1,5",IF(AND(CG423&gt;1.5,CG423&lt;=2.5),"2 a 2,5",IF(AND(CG423&gt;2.5,CG423&lt;=3.5),"3 a 3,5",IF(AND(CG423&gt;3.5,CG423&lt;=4.5),"4 a 4,5",IF(AND(CG423&gt;4.5,CG423&lt;=5.5),"5 a 5,5",IF(AND(CG423&gt;5.5,CG423&lt;=6.5),"6 a 6,5",IF(AND(CG423&gt;6.5,CG423&lt;=7.5),"7 a 7,5",IF(AND(CG423&gt;7.5,CG423&lt;=8.5),"8 a 8,5",IF(AND(CG423&gt;8.5,CG423&lt;=9.5),"9 a 9,5",IF(CG423&gt;=10,"10","Fuera de rango")))))))))))))))))))))))</f>
        <v>-2 a -1,5</v>
      </c>
      <c r="CI423" s="11" t="n">
        <f aca="false">IF(CG423="","",IF(CG423=-2.25,"NORMA",IF(CG423&lt;=-9.5,1,IF(CG423&lt;=-8.5,2,IF(CG423&lt;=-7.5,3,IF(CG423&lt;=-6.5,4,IF(CG423&lt;=-5.5,5,IF(CG423&lt;=-4.5,6,IF(CG423&lt;=-3.5,7,IF(CG423&lt;=-2.5,8,IF(CG423&lt;=-1.5,9,IF(CG423&lt;=-0.5,10,IF(CG423&lt;=0.5,11,IF(CG423&lt;=1.5,12,IF(CG423&lt;=2.5,13,IF(CG423&lt;=3.5,14,IF(CG423&lt;=4.5,15,IF(CG423&lt;=5.5,16,IF(CG423&lt;=6.5,17,IF(CG423&lt;=7.5,18,IF(CG423&lt;=8.5,19,IF(CG423&lt;=9.5,20,IF(CG423=10,21,"Fuera de rango")))))))))))))))))))))))</f>
        <v>9</v>
      </c>
      <c r="CJ423" s="9" t="n">
        <v>1</v>
      </c>
      <c r="CK423" s="10" t="str">
        <f aca="false">IF(CJ423="","",IF(AND(CJ423&gt;=-6,CJ423&lt;=-5.5),"-6 a -5,5",IF(AND(CJ423&gt;-5.5,CJ423&lt;=-4.5),"-5 a -4,5",IF(AND(CJ423&gt;-4.5,CJ423&lt;=-3.5),"-4 a -3,5",IF(AND(CJ423&gt;-3.5,CJ423&lt;=-2.5),"-3 a -2,5",IF(AND(CJ423&gt;-2.5,CJ423&lt;=-1.5),"-2 a -1,5",IF(AND(CJ423&gt;-1.5,CJ423&lt;=-0.5),"-1 a -0,5",IF(AND(CJ423&gt;-0.5,CJ423&lt;=0.5),"0 a 0,5",IF(AND(CJ423&gt;0.5,CJ423&lt;=1.5),"1 a 1,5",IF(AND(CJ423&gt;1.5,CJ423&lt;2.5),"2",IF(AND(CJ423&gt;=2.5,CJ423&lt;=3),"2,5 a 3",IF(AND(CJ423&gt;3,CJ423&lt;=4),"3,5 a 4",IF(AND(CJ423&gt;4,CJ423&lt;=5),"4,5 a 5",IF(AND(CJ423&gt;5,CJ423&lt;=6),"5,5 a 6",IF(AND(CJ423&gt;6,CJ423&lt;=7),"6,5 a 7",IF(AND(CJ423&gt;7,CJ423&lt;=8),"7,5 a 8",IF(AND(CJ423&gt;8,CJ423&lt;=9.5),"8,5 a 9,5",IF(CJ423=10,"10","Fuera de rango"))))))))))))))))))</f>
        <v>1 a 1,5</v>
      </c>
      <c r="CL423" s="11" t="n">
        <f aca="false">IF(CK423="","",IF(OR(CK423="-6 a -5,5",CK423="-6 - -5,5"),1,IF(OR(CK423="-5 a -4,5",CK423="-5 - -4,5"),2,IF(OR(CK423="-4 a -3,5",CK423="-4 - -3,5"),3,IF(OR(CK423="-3 a -2,5",CK423="-3 - -2,5"),4,IF(OR(CK423="-2 a -1,5",CK423="-2 - -1,5"),5,IF(OR(CK423="-1 a -0,5",CK423="-1 - -0,5"),6,IF(OR(CK423="0 a 0,5",CK423="0 - 0,5"),7,IF(OR(CK423="1 a 1,5",CK423="1 - 1,5"),8,IF(CK423="2","NORMA",IF(OR(CK423="2,5 a 3",CK423="2,5 - 3"),9,IF(OR(CK423="3,5 a 4",CK423="3,5 - 4"),10,IF(OR(CK423="4,5 a 5",CK423="4,5 - 5"),11,IF(OR(CK423="5,5 a 6",CK423="5,5 - 6"),12,IF(OR(CK423="6,5 a 7",CK423="6,5 - 7"),13,IF(OR(CK423="7,5 a 8",CK423="7,5 - 8"),14,IF(OR(CK423="8,5 a 9",CK423="8,5 - 9,5",CK423="9 a 9,5"),15,IF(CK423="10",15,IF(OR(CK423="0,5 a 1",CK423="0,5 - 1"),7,"Fuera de rango")))))))))))))))))))</f>
        <v>8</v>
      </c>
      <c r="CN423" s="10" t="str">
        <f aca="false">IF(CM423=0,"0", " ")</f>
        <v>0</v>
      </c>
      <c r="CO423" s="10" t="str">
        <f aca="false">IF(CM423&gt;0,"EME"," ")</f>
        <v> </v>
      </c>
      <c r="CQ423" s="10" t="str">
        <f aca="false">IF(CP423&gt;0,"0", " ")</f>
        <v> </v>
      </c>
      <c r="CR423" s="10" t="str">
        <f aca="false">IF(CP423&gt;0,"EME"," ")</f>
        <v> </v>
      </c>
      <c r="CS423" s="9" t="n">
        <v>1</v>
      </c>
      <c r="CV423" s="9" t="n">
        <v>1.5</v>
      </c>
      <c r="CY423" s="9" t="n">
        <v>0</v>
      </c>
      <c r="DB423" s="9" t="n">
        <v>0</v>
      </c>
      <c r="DC423" s="11" t="str">
        <f aca="false">IF(DB423&lt;0,"2"," ")</f>
        <v> </v>
      </c>
      <c r="DD423" s="11" t="str">
        <f aca="false">IF(DB423&lt;0,"MIO"," ")</f>
        <v> </v>
      </c>
      <c r="DE423" s="9" t="n">
        <v>0</v>
      </c>
      <c r="DF423" s="10" t="str">
        <f aca="false">IF(DE423&lt;0,"3"," ")</f>
        <v> </v>
      </c>
      <c r="DG423" s="10" t="str">
        <f aca="false">IF(DE423&lt;0,"AST"," ")</f>
        <v> </v>
      </c>
      <c r="DH423" s="9" t="n">
        <v>-0.5</v>
      </c>
      <c r="DI423" s="10" t="str">
        <f aca="false">IF(DH423&lt;0,"3"," ")</f>
        <v>3</v>
      </c>
      <c r="DJ423" s="10" t="str">
        <f aca="false">IF(DH423&lt;0,"AST"," ")</f>
        <v>AST</v>
      </c>
      <c r="DK423" s="9" t="n">
        <v>1.75</v>
      </c>
      <c r="DL423" s="10" t="str">
        <f aca="false">IF(DK423&gt;0,"4"," ")</f>
        <v>4</v>
      </c>
      <c r="DM423" s="10" t="str">
        <f aca="false">IF(DK423&gt;0,"PRE"," ")</f>
        <v>PRE</v>
      </c>
      <c r="DN423" s="9" t="n">
        <v>1.75</v>
      </c>
      <c r="DO423" s="10" t="str">
        <f aca="false">IF(DN423&gt;0,"4"," ")</f>
        <v>4</v>
      </c>
      <c r="DP423" s="10" t="str">
        <f aca="false">IF(DN423&gt;0,"PRE"," ")</f>
        <v>PRE</v>
      </c>
      <c r="DS423" s="12" t="str">
        <f aca="false">CONCATENATE(CO423,CU423,DA423,DG423,DM423)</f>
        <v>  PRE</v>
      </c>
      <c r="DT423" s="10" t="e">
        <f aca="false" t="array" ref="DT423">_xlfn.IFS(DS423="EME    ","0", DS423=" HIP   ","1", DS423="  MIO  ","2", DS423="   AST ","3", DS423="    PRE","4", DS423="EME   PRE","5", DS423=" HIP  PRE","6", DS423=" HIP AST ","7", DS423="  MIO PRE","8", DS423="  MIOAST ","9", DS423="   ASTPRE","10",DS423=" HIP ASTPRE","11", DS423="  MIOASTPRE","12", DS423="     ","0")</f>
        <v>#N/A</v>
      </c>
      <c r="DV423" s="1" t="e">
        <f aca="false" t="array" ref="DV423">_xlfn.IFS(DU423="SI","2", DU423="NO","1")</f>
        <v>#N/A</v>
      </c>
      <c r="DX423" s="11" t="str">
        <f aca="false">IF(DW423=0,"1","2")</f>
        <v>1</v>
      </c>
      <c r="DY423" s="11" t="str">
        <f aca="false" t="array" ref="DY423">_xlfn.IFS(DW423=0,"0", DW423=0.25, "1", DW423=0.5,"2", DW423=0.75,"3", DW423=1,"4",DW423=1.25,"5", DW423=1.5,"6", DW423=1.75,"7", DW423=2,"8")</f>
        <v>0</v>
      </c>
      <c r="EA423" s="11" t="str">
        <f aca="false">IF(DZ423=0,"1","2")</f>
        <v>1</v>
      </c>
      <c r="EB423" s="11" t="str">
        <f aca="false" t="array" ref="EB423">_xlfn.IFS(DZ423=0,"0", DZ423=0.25, "1", DZ423=0.5,"2", DZ423=0.75,"3", DZ423=1,"4",DZ423=1.25,"5", DZ423=1.5,"6", DZ423=1.75,"7", DZ423=2,"8")</f>
        <v>0</v>
      </c>
      <c r="ED423" s="10" t="str">
        <f aca="false">IF(EC423=0,"1","2")</f>
        <v>1</v>
      </c>
      <c r="EE423" s="11" t="str">
        <f aca="false" t="array" ref="EE423">_xlfn.IFS(EC423=0,"0", EC423=-0.25, "1", EC423=-0.5,"2", EC423=-0.75,"3", EC423=-1,"4",EC423=-1.25,"5", EC423=-1.5,"6", EC423=-1.75,"7", EC423=-2,"8", EC423=-2.25,"9",EC423=-2.5,"10", EC423=-2.75,"11", EC423=-3,"12", EC423=-3.25,"13", EC423=-3.5,"14", EC423=-3.75,"15",EC423=-4,"16")</f>
        <v>0</v>
      </c>
      <c r="EG423" s="10" t="str">
        <f aca="false">IF(EF423=0,"1","2")</f>
        <v>1</v>
      </c>
      <c r="EH423" s="11" t="str">
        <f aca="false" t="array" ref="EH423">_xlfn.IFS(EF423=0,"0", EF423=-0.25, "1", EF423=-0.5,"2", EF423=-0.75,"3", EF423=-1,"4",EF423=-1.25,"5", EF423=-1.5,"6", EF423=-1.75,"7", EF423=-2,"8", EF423=-2.25,"9",EF423=-2.5,"10", EF423=-2.75,"11", EF423=-3,"12", EF423=-3.25,"13", EF423=-3.5,"14", EF423=-3.75,"15",EF423=-4,"16")</f>
        <v>0</v>
      </c>
      <c r="EJ423" s="11" t="str">
        <f aca="false">IF(EI423=0,"1","2")</f>
        <v>1</v>
      </c>
      <c r="EK423" s="11" t="str">
        <f aca="false" t="array" ref="EK423">_xlfn.IFS(EI423=0,"0", EI423=-0.25, "1", EI423=-0.5,"2", EI423=-0.75,"3", EI423=-1,"4",EI423=-1.25,"5", EI423=-1.5,"6", EI423=-1.75,"7", EI423=-2,"8", EI423=-2.25,"9", EI423=-2.25,"9",EI423=-2.5,"10", EI423=-2.75,"11", EI423=-3,"12", EI423=-3.25,"13", EI423=-3.5,"14", EI423=-3.75,"15",EI423=-4,"16", EI423=0.25, "17", EI423=0.5, "18")</f>
        <v>0</v>
      </c>
      <c r="EM423" s="11" t="str">
        <f aca="false">IF(EL423=0,"1","2")</f>
        <v>1</v>
      </c>
      <c r="EN423" s="11" t="str">
        <f aca="false" t="array" ref="EN423">_xlfn.IFS(EL423=0.25,"17",EL423=0.5,"18", EL423=0,"0", EL423=-0.25, "1", EL423=-0.5,"2", EL423=-0.75,"3", EL423=-1,"4",EL423=-1.25,"5", EL423=-1.5,"6", EL423=-1.75,"7", EL423=-2,"8",EL423= -2.25,"9",EL423=-2.5,"10",EL423= -2.75,"11",EL423= -3,"12",EL423= -3.25,"13",EL423= -3.5,"14",EL423= -3.75,"15",EL423=-4,"16")</f>
        <v>0</v>
      </c>
      <c r="EP423" s="11" t="str">
        <f aca="false">IF(EO423=0,"1","2")</f>
        <v>1</v>
      </c>
      <c r="EQ423" s="11" t="str">
        <f aca="false" t="array" ref="EQ423">_xlfn.IFS(EO423=0,"0", EO423=0.25, "1", EO423=0.5,"2", EO423=0.75,"3", EO423=1,"4",EO423=1.25,"5", EO423=1.5,"6", EO423=1.75,"7", EO423=2,"8", EO423=2.25,"9", EO423=2.25,"9",EO423=2.5,"10", EO423=2.75,"11", EO423=3,"12", EO423=3.25,"13", EO423=3.5,"14", EO423=3.75,"15",EO423=4,"16", EO423=-0.25, "17", bq=-0.5, "18")</f>
        <v>0</v>
      </c>
      <c r="ES423" s="11" t="str">
        <f aca="false">IF(ER423=0,"1","2")</f>
        <v>1</v>
      </c>
      <c r="ET423" s="11" t="str">
        <f aca="false" t="array" ref="ET423">_xlfn.IFS(ER423=0,"0", ER423=0.25, "1", ER423=0.5,"2", ER423=0.75,"3", ER423=1,"4",ER423=1.25,"5", ER423=1.5,"6", ER423=1.75,"7", ER423=2,"8", ER423=2.25,"9", ER423=2.25,"9",ER423=2.5,"10", ER423=2.75,"11", ER423=3,"12", ER423=3.25,"13", ER423=3.5,"14", ER423=3.75,"15",ER423=4,"16", ER423=-0.25, "17", bq=-0.5, "18")</f>
        <v>0</v>
      </c>
      <c r="EV423" s="14" t="e">
        <f aca="false">VLOOKUP(EU423,LEYENDA!$G$2:$H$8,2,TRUE())</f>
        <v>#N/A</v>
      </c>
      <c r="EW423" s="14" t="e">
        <f aca="false" t="array" ref="EW423">_xlfn.IFS(EV423="0-5","1", EV423="6-12","2", EV423="13-18","3", EV423="19-24","4", EV423="25-36","5", EV423="37-48","6", EV423="49-60","7")</f>
        <v>#N/A</v>
      </c>
    </row>
    <row r="424" customFormat="false" ht="13.5" hidden="false" customHeight="false" outlineLevel="0" collapsed="false">
      <c r="A424" s="1" t="n">
        <v>140</v>
      </c>
      <c r="B424" s="2" t="n">
        <v>1</v>
      </c>
      <c r="C424" s="33" t="n">
        <v>44721</v>
      </c>
      <c r="E424" s="5" t="str">
        <f aca="false">VLOOKUP(A424,'286'!$A$3:$J$6279,10,FALSE())</f>
        <v>FERNÁNDEZ IBÁÑEZ, JOSUE NATANAEL</v>
      </c>
      <c r="F424" s="4" t="str">
        <f aca="false">VLOOKUP(A424,'286'!$A$3:$I$1768,3,FALSE())</f>
        <v>FERIJONA</v>
      </c>
      <c r="G424" s="6" t="n">
        <f aca="false">VLOOKUP(A424,'286'!$A$3:$I$1768,4,FALSE())</f>
        <v>37976</v>
      </c>
      <c r="H424" s="7" t="n">
        <f aca="false">YEAR(C424)-YEAR(G424)</f>
        <v>19</v>
      </c>
      <c r="I424" s="1" t="str">
        <f aca="false">VLOOKUP(H424,LEYENDA!$C$2:$D$6,2,TRUE())</f>
        <v>13-24</v>
      </c>
      <c r="J424" s="5" t="str">
        <f aca="false">VLOOKUP(A424,'286'!$A$3:$I$1768,7,FALSE())</f>
        <v>H</v>
      </c>
      <c r="K424" s="8" t="n">
        <f aca="false">VLOOKUP(A424,'286'!$A$3:$I$1768,2,FALSE())</f>
        <v>0</v>
      </c>
      <c r="L424" s="4" t="str">
        <f aca="false">VLOOKUP(A424,'286'!$A$3:$I$1768,8,FALSE())</f>
        <v>D</v>
      </c>
      <c r="M424" s="4" t="str">
        <f aca="false">VLOOKUP(A424,'286'!$A$3:$I$1768,9,FALSE())</f>
        <v>D</v>
      </c>
      <c r="N424" s="8" t="str">
        <f aca="false">IF(R424=O424, "MISMA","CONTRARIA")</f>
        <v>MISMA</v>
      </c>
      <c r="O424" s="8" t="str">
        <f aca="false" t="array" ref="O424">_xlfn.IFS(L424="D","1", L424="I","2")</f>
        <v>1</v>
      </c>
      <c r="P424" s="8" t="e">
        <f aca="false" t="array" ref="P424">_xlfn.IFS(K424="OD","1", K424="OI","2")</f>
        <v>#N/A</v>
      </c>
      <c r="Q424" s="1" t="str">
        <f aca="false" t="array" ref="Q424">_xlfn.IFS(J424="M","1", J424="H","2")</f>
        <v>2</v>
      </c>
      <c r="R424" s="8" t="str">
        <f aca="false" t="array" ref="R424">_xlfn.IFS(M424="D","1", M424="I","2")</f>
        <v>1</v>
      </c>
      <c r="S424" s="1" t="str">
        <f aca="false" t="array" ref="S424">_xlfn.IFS(N424="CONTRARIA", "1",N424= "MISMA","2")</f>
        <v>2</v>
      </c>
      <c r="T424" s="1" t="str">
        <f aca="false" t="array" ref="T424">_xlfn.IFS(I424="0-12","1", I424="13-24","2", I424="25-40","3", I424="41-60","4", I424="61-100","5")</f>
        <v>2</v>
      </c>
      <c r="U424" s="9" t="n">
        <v>-0.5</v>
      </c>
      <c r="V424" s="10" t="str">
        <f aca="false">IF(U424="","",IF(AND(U424&gt;=-9,U424&lt;=-6.5),"-9 a -6,5",IF(AND(U424&gt;=-6,U424&lt;=-3.5),"-6 a -3,5",IF(AND(U424&gt;=-3,U424&lt;=-1),"-3 a -1",IF(U424=-0.5,"-0,5",IF(AND(U424&gt;=0,U424&lt;=2.5),"0 a 2,5",IF(AND(U424&gt;=3,U424&lt;=5.5),"3 a 5,5",IF(AND(U424&gt;=6,U424&lt;=8.5),"6 a 8,5",IF(AND(U424&gt;=9,U424&lt;=20),"9 a 20","Fuera de rango")))))))))</f>
        <v>-0,5</v>
      </c>
      <c r="W424" s="11" t="str">
        <f aca="false">IF(V424="","",IF(V424="-9 a -6,5",2,IF(V424="-6 a -3,5",3,IF(V424="-3 a -1",4,IF(V424="-0,5","NORMA",IF(V424="0 a 2,5",5,IF(V424="3 a 5,5",6,IF(V424="6 a 8,5",7,IF(V424="9 a 20",8,"Fuera de rango")))))))))</f>
        <v>NORMA</v>
      </c>
      <c r="X424" s="9" t="n">
        <v>0</v>
      </c>
      <c r="Y424" s="11" t="str">
        <f aca="false">IF(X424="","",IF(AND(X424&gt;=0,X424&lt;=4),"0 a 4",IF(AND(X424&gt;=4.5,X424&lt;=8.5),"4,5 a 8,5",IF(X424=9,"9",IF(AND(X424&gt;=9.5,X424&lt;=13),"9,5 a 13",IF(AND(X424&gt;=13.5,X424&lt;=20),"13,5 a 20",IF(AND(X424&gt;=20.5,X424&lt;=35),"20,5 a 35","Fuera de rango")))))))</f>
        <v>0 a 4</v>
      </c>
      <c r="Z424" s="11" t="n">
        <f aca="false">IF(Y424="","",IF(Y424="0 a 4",1,IF(Y424="4,5 a 8,5",2,IF(Y424="9","NORMA",IF(Y424="9,5 a 13",3,IF(Y424="13,5 a 20",4,IF(Y424="20,5 a 35",5,"Fuera de rango")))))))</f>
        <v>1</v>
      </c>
      <c r="AA424" s="9" t="n">
        <v>12</v>
      </c>
      <c r="AB424" s="10" t="str">
        <f aca="false">IF(AA424="","",IF(AND(AA424&gt;=0,AA424&lt;=9),"0 a 9",IF(AND(AA424&gt;=9.5,AA424&lt;=18.5),"9,5 a 18,5",IF(AA424=19,"19",IF(AND(AA424&gt;=19.5,AA424&lt;=28),"19,5 a 28",IF(AND(AA424&gt;=28.5,AA424&lt;=40),"28,5 a 40","Fuera de rango"))))))</f>
        <v>9,5 a 18,5</v>
      </c>
      <c r="AC424" s="11" t="n">
        <f aca="false" t="array" ref="AC424">_xlfn.IFS(AB424="","",AB424="0 a 9",1,AB424="9,5 a 18,5",2,AB424="19","NORMA",AB424="19,5 a 28",3,AB424="28,5 a 40",4,TRUE(),"Fuera de rango")</f>
        <v>2</v>
      </c>
      <c r="AD424" s="9" t="n">
        <v>4</v>
      </c>
      <c r="AE424" s="10" t="str">
        <f aca="false">IF(AD424="","",IF(AND(AD424&gt;=-10,AD424&lt;=0),"De -10 a 0",IF(AND(AD424&gt;=0.5,AD424&lt;=9.5),"0,5 a 9,5",IF(AD424=10,"10",IF(AND(AD424&gt;=10.5,AD424&lt;=20),"10,5 a 20",IF(AND(AD424&gt;=20.5,AD424&lt;=40),"20,5 a 40","Fuera de rango"))))))</f>
        <v>0,5 a 9,5</v>
      </c>
      <c r="AF424" s="12" t="n">
        <f aca="false">IF(AD424="","",IF(AND(AD424&gt;=-10,AD424&lt;=0),1,IF(AND(AD424&gt;=0.5,AD424&lt;=9.5),2,IF(AD424=10,"NORMA",IF(AND(AD424&gt;=10.5,AD424&lt;=20),3,IF(AND(AD424&gt;=20.5,AD424&lt;=40),4,""))))))</f>
        <v>2</v>
      </c>
      <c r="AG424" s="9" t="n">
        <v>9</v>
      </c>
      <c r="AH424" s="10" t="str">
        <f aca="false">IF(AG424="","",IF(AND(AG424&gt;=0,AG424&lt;=4),"0 a 4",IF(AND(AG424&gt;=4.5,AG424&lt;=8.5),"4,5 a 8,5",IF(AG424=9,"9",IF(AND(AG424&gt;=9.5,AG424&lt;=13),"9,5 a 13",IF(AND(AG424&gt;=13.5,AG424&lt;=25),"13,5 a 25","Fuera de rango"))))))</f>
        <v>9</v>
      </c>
      <c r="AI424" s="10" t="str">
        <f aca="false">IF(AH424="","",IF(AH424="0 a 4",1,IF(AH424="4,5 a 8,5",2,IF(AH424="9","NORMA",IF(AH424="9,5 a 13",3,IF(AH424="13,5 a 25",4,""))))))</f>
        <v>NORMA</v>
      </c>
      <c r="AJ424" s="9" t="n">
        <v>2</v>
      </c>
      <c r="AK424" s="10" t="str">
        <f aca="false">IF(AJ424="","",IF(AND(AJ424&gt;=-15,AJ424&lt;=-10.5),"-15 a -10,5",IF(AND(AJ424&gt;=-10,AJ424&lt;=-4),"-10 a -4",IF(AND(AJ424&gt;=-4.5,AJ424&lt;=0),"-4,5 a 0",IF(AND(AJ424&gt;=0.5,AJ424&lt;=4.5),"0,5 a 4,5",IF(AJ424=5,"5",IF(AND(AJ424&gt;=5.5,AJ424&lt;=10),"5,5 a 10",IF(AND(AJ424&gt;=10.5,AJ424&lt;=20),"10,5 a 20","Fuera de rango"))))))))</f>
        <v>0,5 a 4,5</v>
      </c>
      <c r="AL424" s="11" t="n">
        <f aca="false">IF(AK424="","",IF(AK424="-15 a -10,5",1,IF(AK424="-10 a -4",2,IF(AK424="-4,5 a 0",3,IF(AK424="0,5 a 4,5",4,IF(AK424="5","NORMA",IF(AK424="5,5 a 10",5,IF(AK424="10,5 a 20",6,"Error"))))))))</f>
        <v>4</v>
      </c>
      <c r="AM424" s="9" t="n">
        <v>2</v>
      </c>
      <c r="AN424" s="10" t="str">
        <f aca="false">IF(AM424="","",IF(AND(AM424&gt;=-7.5,AM424&lt;=-5.5),"-7,5 a -5,5",IF(AND(AM424&gt;=-5,AM424&lt;=-3),"-5 a -3",IF(AND(AM424&gt;=-2.5,AM424&lt;=-0.5),"-2,5 a -0,5",IF(AM424=0,"0,00",IF(AND(AM424&gt;=0.5,AM424&lt;=2.5),"0,5 a 2,5",IF(AND(AM424&gt;=3,AM424&lt;=5),"3 a 5",IF(AND(AM424&gt;=5.5,AM424&lt;=7.5),"5,5 a 7,5",IF(AND(AM424&gt;=8,AM424&lt;=10),"8 a 10","Fuera de rango")))))))))</f>
        <v>0,5 a 2,5</v>
      </c>
      <c r="AO424" s="11" t="n">
        <f aca="false">IF(AN424="","",IF(AN424="-7,5 a -5,5",1,IF(AN424="-5 a -3",2,IF(AN424="-2,5 a -0,5",3,IF(AN424="0,00","NORMA",IF(AN424="0,5 a 2,5",4,IF(AN424="3 a 5",5,IF(AN424="5,5 a 7,5",6,IF(AN424="8 a 10",7,"Error")))))))))</f>
        <v>4</v>
      </c>
      <c r="AP424" s="9" t="n">
        <v>-1.5</v>
      </c>
      <c r="AQ424" s="10" t="str">
        <f aca="false">IF(AP424="","",IF(AND(AP424&gt;=-20,AP424&lt;=-9.5),"-20 a -9,5",IF(AND(AP424&gt;=-9,AP424&lt;=-6.5),"-9 a -6,5",IF(AP424=-6,"-6",IF(AND(AP424&gt;=-5.5,AP424&lt;=-3),"-5,5 a -3",IF(AND(AP424&gt;=-2.5,AP424&lt;=0),"-2,5 a 0",IF(AND(AP424&gt;=0.5,AP424&lt;=3),"0,5 a 3",IF(AND(AP424&gt;=3.5,AP424&lt;=6),"3,5 a 6",IF(AND(AP424&gt;=6.5,AP424&lt;=9),"6,5 a 9",IF(AND(AP424&gt;=9.5,AP424&lt;=20),"9,5 a 20","Fuera de rango"))))))))))</f>
        <v>-2,5 a 0</v>
      </c>
      <c r="AR424" s="11" t="n">
        <f aca="false">IF(AQ424="","",IF(AQ424="-20 a -9,5",1,IF(AQ424="-9 a -6,5",2,IF(AQ424="-6","NORMA",IF(AQ424="-5,5 a -3",3,IF(AQ424="-2,5 a 0",4,IF(AQ424="0,5 a 3",5,IF(AQ424="3,5 a 6",6,IF(AQ424="6,5 a 9",7,IF(AQ424="9,5 a 20",8,""))))))))))</f>
        <v>4</v>
      </c>
      <c r="AS424" s="9" t="n">
        <v>2</v>
      </c>
      <c r="AT424" s="10" t="str">
        <f aca="false">IF(AS424="","",IF(AND(AS424&gt;=-16,AS424&lt;=-14),"-16 a -14",IF(AND(AS424&gt;=-13.5,AS424&lt;=-11.5),"-13,5 a -11,5",IF(AND(AS424&gt;=-11,AS424&lt;=-9),"-11 a -9",IF(AND(AS424&gt;=-8.5,AS424&lt;=-6.5),"-8,5 a -6,5",IF(AND(AS424&gt;=-6,AS424&lt;=-4),"-6 a -4",IF(AND(AS424&gt;=-3.5,AS424&lt;=-1.5),"-3,5 a -1,5",IF(AND(AS424&gt;=-1,AS424&lt;=1),"-1 a 1",IF(AND(AS424&gt;=1.5,AS424&lt;=3.5),"1,5 a 3,5",IF(AND(AS424&gt;=4,AS424&lt;=6),"4 a 6",IF(AND(AS424&gt;=6.5,AS424&lt;=8.5),"6,5 a 8,5",IF(AND(AS424&gt;=9,AS424&lt;=11),"9 a 11",IF(AND(AS424&gt;=11.5,AS424&lt;=13.5),"11,5 a 13,5",IF(AND(AS424&gt;=14,AS424&lt;=16),"14 a 16",IF(AND(AS424&gt;=16.5,AS424&lt;=18.5),"16,5 a 18,5",IF(AND(AS424&gt;=19,AS424&lt;=21),"19 a 21","Fuera de rango"))))))))))))))))</f>
        <v>1,5 a 3,5</v>
      </c>
      <c r="AU424" s="11" t="n">
        <f aca="false" t="array" ref="AU424">IF(AT424="","",_xlfn.IFS(AT424="-16 a -14",1,AT424="-13,5 a -11,5",2,AT424="-11 a -9",3,AT424="-8,5 a -6,5",4,AT424="-6 a -4",5,AT424="-3,5 a -1,5",6,AT424="-1 a 1",7,AT424="1,5 a 3,5",8,AT424="4 a 6","NORMA",AT424="6,5 a 8,5",9,AT424="9 a 11",10,AT424="11,5 a 13,5",11,AT424="14 a 16",12,AT424="16,5 a 18,5",13,AT424="19 a 21",14,TRUE(),""))</f>
        <v>8</v>
      </c>
      <c r="AV424" s="9" t="n">
        <v>1</v>
      </c>
      <c r="AW424" s="10" t="str">
        <f aca="false">IF(AV424="","",IF(AND(AV424&gt;=-1,AV424&lt;=-0.5),"-1 a -0,5",IF(AND(AV424&gt;-0.5,AV424&lt;=0),"De -0,5 a 0",IF(AND(AV424&gt;=0.25,AV424&lt;=0.75),"0,25 a 0,75",IF(AND(AV424&gt;=1,AV424&lt;=1.5),"1 a 1,5",IF(AND(AV424&gt;=1.75,AV424&lt;=2.25),"1,75 a 2,25",IF(AND(AV424&gt;=2.5,AV424&lt;=3),"2,5 a 3",IF(AND(AV424&gt;=3.25,AV424&lt;=3.75),"3,25 a 3,75","Fuera de rango"))))))))</f>
        <v>1 a 1,5</v>
      </c>
      <c r="AX424" s="10" t="n">
        <f aca="false">IF(AW424="","",IF(OR(AW424="-1 a -0,5",AW424="-1 a -0.5"),1,IF(OR(AW424="De -0,5 a 0",AW424="-0,5 a 0",AW424="De -0.5 a 0"),2,IF(OR(AW424="0,25 a 0,75",AW424="0.25 a 0.75"),"NORMA",IF(OR(AW424="1 a 1,5",AW424="1 a 1.5"),3,IF(OR(AW424="1,75 a 2,25",AW424="1.75 a 2.25"),4,IF(OR(AW424="2,5 a 3",AW424="2.5 a 3"),5,IF(OR(AW424="3,25 a 3,75",AW424="3.25 a 3.75"),6,""))))))))</f>
        <v>3</v>
      </c>
      <c r="AY424" s="9" t="n">
        <v>-4</v>
      </c>
      <c r="AZ424" s="10" t="str">
        <f aca="false">IF(AY424="","",IF(AND(AY424&gt;=-20,AY424&lt;=-9.5),"-20 a -9,5",IF(AND(AY424&gt;=-9,AY424&lt;=-6.5),"-9 a -6,5",IF(AY424=-6,"-6",IF(AND(AY424&gt;=-5.5,AY424&lt;=-3),"-5,5 a -3",IF(AND(AY424&gt;=-2.5,AY424&lt;=0),"-2,5 a 0",IF(AND(AY424&gt;=0.5,AY424&lt;=3),"0,5 a 3",IF(AND(AY424&gt;=3.5,AY424&lt;=6),"3,5 a 6","Fuera de rango"))))))))</f>
        <v>-5,5 a -3</v>
      </c>
      <c r="BA424" s="11" t="n">
        <f aca="false">IF(AZ424="","",IF(AZ424="-20 a -9,5",1,IF(AZ424="-9 a -6,5",2,IF(AZ424="-6","NORMA",IF(AZ424="-5,5 a -3",3,IF(AZ424="-2,5 a 0",4,IF(AZ424="0,5 a 3",5,IF(AZ424="3,5 a 6",6,""))))))))</f>
        <v>3</v>
      </c>
      <c r="BB424" s="9" t="n">
        <v>0</v>
      </c>
      <c r="BC424" s="10" t="str">
        <f aca="false" t="array" ref="BC424">IF(BB424="","",_xlfn.IFS(AND(BB424&gt;=0,BB424&lt;=2),"0 a 2",AND(BB424&gt;=2.5,BB424&lt;=4.5),"2,5 a 4,5",AND(BB424&gt;=5,BB424&lt;=7),"5 a 7",AND(BB424&gt;=7.5,BB424&lt;=9.5),"7,5 a 9,5",AND(BB424&gt;=10,BB424&lt;=12),"10 a 12",AND(BB424&gt;=12.5,BB424&lt;=14.5),"12,5 a 14,5",BB424=15,"15",AND(BB424&gt;=15.5,BB424&lt;=17.5),"15,5 a 17,5",AND(BB424&gt;=18,BB424&lt;=20),"18 a 20",AND(BB424&gt;=20.5,BB424&lt;=22.5),"20,5 a 22,5",AND(BB424&gt;=23,BB424&lt;=25),"23 a 25",TRUE(),"Fuera de rango"))</f>
        <v>0 a 2</v>
      </c>
      <c r="BD424" s="11" t="n">
        <f aca="false" t="array" ref="BD424">IF(BC424="","",_xlfn.IFS(BC424="0 a 2",1,BC424="2,5 a 4,5",2,BC424="5 a 7",3,BC424="7,5 a 9,5",4,BC424="10 a 12",5,BC424="12,5 a 14,5",6,BC424="15","NORMA",BC424="15,5 a 17,5",7,BC424="18 a 20",8,BC424="20,5 a 22,5",9,BC424="23 a 25",10,TRUE(),"Fuera de rango"))</f>
        <v>1</v>
      </c>
      <c r="BE424" s="9" t="n">
        <v>20</v>
      </c>
      <c r="BF424" s="10" t="str">
        <f aca="false">IF(BE424="","",IF(AND(BE424&gt;=-20,BE424&lt;=-10),"-20 a -10",IF(AND(BE424&gt;=-9.5,BE424&lt;=0.5),"-9,5 a 0,5",IF(AND(BE424&gt;=1,BE424&lt;=11),"1 a 11",IF(AND(BE424&gt;=11.5,BE424&lt;=20.5),"11,5 a 20,5",IF(BE424=21,"21",IF(AND(BE424&gt;=21.5,BE424&lt;=31.5),"21,5 a 31,5",IF(AND(BE424&gt;=32,BE424&lt;=42),"32 a 42","Fuera de rango"))))))))</f>
        <v>11,5 a 20,5</v>
      </c>
      <c r="BG424" s="11" t="n">
        <f aca="false">IF(BF424="","",IF(BF424="-20 a -10",1,IF(BF424="-9,5 a 0,5",2,IF(BF424="1 a 11",3,IF(BF424="11,5 a 20,5",4,IF(BF424="21","NORMA",IF(BF424="21,5 a 31,5",5,IF(BF424="32 a 42",6,""))))))))</f>
        <v>4</v>
      </c>
      <c r="BH424" s="9" t="n">
        <v>5</v>
      </c>
      <c r="BI424" s="10" t="str">
        <f aca="false">IF(BH424="","",IF(AND(BH424&gt;=-20,BH424&lt;=-15),"-20 a -15",IF(AND(BH424&gt;=-14.5,BH424&lt;=-9.5),"-14,5 a -9,5",IF(AND(BH424&gt;=-9,BH424&lt;=-4),"-9 a -4",IF(AND(BH424&gt;=-3.5,BH424&lt;=2.5),"-3,5 a 2,5",IF(AND(BH424&gt;=3,BH424&lt;=8),"3 a 8",IF(AND(BH424&gt;=8.5,BH424&lt;=14.5),"8,5 a 14,5",IF(BH424=15,"15",IF(AND(BH424&gt;=15.5,BH424&lt;=20.5),"15,5 a 20,5",IF(AND(BH424&gt;=21,BH424&lt;=26),"21 a 26","Fuera de rango"))))))))))</f>
        <v>3 a 8</v>
      </c>
      <c r="BJ424" s="11" t="n">
        <f aca="false">IF(BI424="","",IF(BI424="-20 a -15",1,IF(BI424="-14,5 a -9,5",2,IF(BI424="-9 a -4",3,IF(BI424="-3,5 a 2,5",4,IF(BI424="3 a 8",5,IF(BI424="8,5 a 14,5",6,IF(BI424="15","NORMA",IF(BI424="15,5 a 20,5",7,IF(BI424="21 a 26",8,IF(BI424="26,5 a 31,5",9,"")))))))))))</f>
        <v>5</v>
      </c>
      <c r="BK424" s="9" t="n">
        <v>0</v>
      </c>
      <c r="BL424" s="10" t="str">
        <f aca="false">IF(BK424="","",IF(AND(BK424&gt;=0,BK424&lt;=2),"0 - 2",IF(AND(BK424&gt;=2.5,BK424&lt;=4.5),"2,5 - 4,5",IF(AND(BK424&gt;=5,BK424&lt;=7),"5 - 7",IF(AND(BK424&gt;=7.5,BK424&lt;=9.5),"7,5 - 9,5",IF(AND(BK424&gt;=10,BK424&lt;=12),"10 - 12",IF(AND(BK424&gt;=12.5,BK424&lt;=13.5),"12,5 - 13,5",IF(BK424=14,"14",IF(AND(BK424&gt;=14.5,BK424&lt;=16.5),"14,5 - 16,5",IF(AND(BK424&gt;=17,BK424&lt;=19),"17 - 19",IF(AND(BK424&gt;=19.5,BK424&lt;=21.5),"19,5 - 21,5",IF(AND(BK424&gt;=22,BK424&lt;=24),"22 - 24",IF(AND(BK424&gt;=24.5,BK424&lt;=26.5),"24,5 - 26,5",IF(AND(BK424&gt;=27,BK424&lt;=29),"27 - 29",IF(AND(BK424&gt;=29.5,BK424&lt;=30),"29,5 - 30","Fuera de rango")))))))))))))))</f>
        <v>0 - 2</v>
      </c>
      <c r="BM424" s="11" t="n">
        <f aca="false">IF(BL424="","",IF(BL424="0 - 2",1,IF(BL424="2,5 - 4,5",2,IF(BL424="5 - 7",3,IF(BL424="7,5 - 9,5",4,IF(BL424="10 - 12",5,IF(BL424="12,5 - 13,5",6,IF(BL424="14","NORMA",IF(BL424="14,5 - 16,5",7,IF(BL424="17 - 19",8,IF(BL424="19,5 - 21,5",9,IF(BL424="22 - 24",10,IF(BL424="24,5 - 26,5",11,IF(BL424="27 - 29",12,IF(BL424="29,5 - 30",13,"")))))))))))))))</f>
        <v>1</v>
      </c>
      <c r="BN424" s="9" t="n">
        <v>10</v>
      </c>
      <c r="BO424" s="11" t="str">
        <f aca="false">IF(BN424="","",IF(AND(BN424&gt;=-20,BN424&lt;=-10),"-20 a -10",IF(AND(BN424&gt;=-9.5,BN424&lt;=0.5),"-9,5 a 0,5",IF(AND(BN424&gt;=1,BN424&lt;=11),"1 a 11",IF(AND(BN424&gt;=11.5,BN424&lt;=21.5),"11,5 a 21,5",IF(BN424=22,"22",IF(AND(BN424&gt;=22.5,BN424&lt;=32.5),"22,5 a 32,5",IF(AND(BN424&gt;=33,BN424&lt;=43),"33 a 43","Fuera de rango"))))))))</f>
        <v>1 a 11</v>
      </c>
      <c r="BP424" s="11" t="n">
        <f aca="false">IF(BO424="","",IF(BO424="-20 a -10",1,IF(BO424="-9,5 a 0,5",2,IF(BO424="1 a 11",3,IF(BO424="11,5 a 21,5",4,IF(BO424="22","NORMA",IF(BO424="22,5 a 32,5",5,IF(BO424="33 a 43",6,""))))))))</f>
        <v>3</v>
      </c>
      <c r="BQ424" s="9" t="n">
        <v>3</v>
      </c>
      <c r="BR424" s="10" t="str">
        <f aca="false">IF(BQ424="","",IF(AND(BQ424&gt;=-20,BQ424&lt;=-15),"-20 a -15",IF(AND(BQ424&gt;=-14.5,BQ424&lt;=-9.5),"-14,5 a -9,5",IF(AND(BQ424&gt;=-9,BQ424&lt;=-4),"-9 a -4",IF(AND(BQ424&gt;=-3.5,BQ424&lt;=2.5),"-3,5 a 2,5",IF(AND(BQ424&gt;=3,BQ424&lt;=8),"3 a 8",IF(AND(BQ424&gt;=8.5,BQ424&lt;=13.5),"8,5 a 13,5",IF(AND(BQ424&gt;=14,BQ424&lt;=17.5),"14 a 17,5",IF(BQ424=18,"18",IF(AND(BQ424&gt;=18.5,BQ424&lt;=23.5),"18,5 a 23,5",IF(AND(BQ424&gt;=24,BQ424&lt;=29),"24 a 29",IF(AND(BQ424&gt;=29.5,BQ424&lt;=34.5),"29,5 a 34,5",IF(AND(BQ424&gt;=35,BQ424&lt;=40),"35 a 40","Fuera de rango")))))))))))))</f>
        <v>3 a 8</v>
      </c>
      <c r="BS424" s="11" t="n">
        <f aca="false">IF(BR424="","",IF(BR424="-20 a -15",1,IF(BR424="-14,5 a -9,5",2,IF(BR424="-9 a -4",3,IF(BR424="-3,5 a 2,5",4,IF(BR424="3 a 8",5,IF(BR424="8,5 a 13,5",6,IF(BR424="14 a 17,5",7,IF(BR424="18","NORMA",IF(BR424="18,5 a 23,5",8,IF(BR424="24 a 29",9,IF(BR424="29,5 a 34,5",10,IF(BR424="35 a 40",11,"")))))))))))))</f>
        <v>5</v>
      </c>
      <c r="BT424" s="9" t="n">
        <v>2</v>
      </c>
      <c r="BU424" s="10" t="str">
        <f aca="false">IF(BT424="","",IF(AND(BT424&gt;=-20,BT424&lt;=-18),"-20 a -18",IF(AND(BT424&gt;=-17.5,BT424&lt;=-15.5),"-17,5 a -15,5",IF(AND(BT424&gt;=-15,BT424&lt;=-13),"-15 a -13",IF(AND(BT424&gt;=-12.5,BT424&lt;=-10.5),"-12,5 a -10,5",IF(AND(BT424&gt;=-10,BT424&lt;=-8),"-10 a -8",IF(AND(BT424&gt;=-7.5,BT424&lt;=-5.5),"-7,5 a -5,5",IF(AND(BT424&gt;=-5,BT424&lt;=-3),"-5 a -3",IF(AND(BT424&gt;=-2.5,BT424&lt;=-0.5),"-2,5 a -0,5",IF(BT424=0,"0",IF(AND(BT424&gt;=0.5,BT424&lt;=2.5),"0,5 a 2,5",IF(AND(BT424&gt;=3,BT424&lt;=5),"3 a 5",IF(AND(BT424&gt;=5.5,BT424&lt;=7.5),"5,5 a 7,5",IF(AND(BT424&gt;=8,BT424&lt;=10),"8 a 10",IF(AND(BT424&gt;=10.5,BT424&lt;=12.5),"10,5 a 12,5",IF(AND(BT424&gt;=13,BT424&lt;=15),"13 a 15",IF(AND(BT424&gt;=15.5,BT424&lt;=17.5),"15,5 a 17,5",IF(AND(BT424&gt;=18,BT424&lt;=20),"18 a 20","Fuera de rango"))))))))))))))))))</f>
        <v>0,5 a 2,5</v>
      </c>
      <c r="BV424" s="11" t="n">
        <f aca="false">IF(BT424="","",IF(BT424=0,"NORMA",IF(AND(BT424&gt;=-20,BT424&lt;=-18),2,IF(AND(BT424&gt;=-17.5,BT424&lt;=-15.5),2,IF(AND(BT424&gt;=-15,BT424&lt;=-13),3,IF(AND(BT424&gt;=-12.5,BT424&lt;=-10.5),4,IF(AND(BT424&gt;=-10,BT424&lt;=-8),5,IF(AND(BT424&gt;=-7.5,BT424&lt;=-5.5),6,IF(AND(BT424&gt;=-5,BT424&lt;=-3),7,IF(AND(BT424&gt;=-2.5,BT424&lt;=-0.5),8,IF(AND(BT424&gt;=0.5,BT424&lt;=2.5),9,IF(AND(BT424&gt;=3,BT424&lt;=5),10,IF(AND(BT424&gt;=5.5,BT424&lt;=7.5),11,IF(AND(BT424&gt;=8,BT424&lt;=10),12,IF(AND(BT424&gt;=10.5,BT424&lt;=12.5),13,IF(AND(BT424&gt;=13,BT424&lt;=15),14,IF(AND(BT424&gt;=15.5,BT424&lt;=17.5),15,IF(AND(BT424&gt;=18,BT424&lt;=20),16,"Fuera de rango"))))))))))))))))))</f>
        <v>9</v>
      </c>
      <c r="BW424" s="9" t="n">
        <v>-6</v>
      </c>
      <c r="BX424" s="10" t="n">
        <f aca="false">18.5- (0.3*H424)</f>
        <v>12.8</v>
      </c>
      <c r="BY424" s="10" t="n">
        <f aca="false">(BW424)-(BX424)</f>
        <v>-18.8</v>
      </c>
      <c r="BZ424" s="10" t="str">
        <f aca="false">IF(BY424="","",IF(BY424&lt;-27.5,"De -30 a -28",IF(BY424&lt;-25,"De -27,5 a -25,5",IF(BY424&lt;-22.5,"De -25 a -23",IF(BY424&lt;-20,"De -22,5 a -20,5",IF(BY424&lt;-17.5,"De -20 a -18",IF(BY424&lt;-15,"De -17,5 a -15,5",IF(BY424&lt;-12.5,"De -15 a -13",IF(BY424&lt;-10,"De -12,5 a -10,5",IF(BY424&lt;-7.5,"De -10 a -8",IF(BY424&lt;-5,"De -7,5 a -5,5",IF(BY424&lt;-2.5,"De -5 a -3",IF(BY424&lt;0,"De -2,5 a -0,5",IF(BY424&lt;2.5,"De 0 a 2",IF(BY424&lt;5,"De 2,5 a 4,5",IF(BY424&lt;7.5,"De 5 a 7",IF(BY424&lt;10,"De 7,5 a 9,5",IF(BY424&lt;12.5,"De 10 a 12",IF(BY424&lt;15,"De 12,5 a 14,5",IF(BY424&lt;17.5,"De 15 a 17",IF(BY424&lt;20,"De 17,5 a 19,5",IF(BY424&lt;22.5,"De 20 a 22",IF(BY424&lt;25,"De 22,5 a 24,5",IF(BY424&lt;27.5,"De 25 a 27","De 27,5 a 30"))))))))))))))))))))))))</f>
        <v>De -20 a -18</v>
      </c>
      <c r="CA424" s="12" t="n">
        <f aca="false">IF(BY424="","",IF(BY424&lt;=-28,1,IF(BY424&lt;=-25.5,2,IF(BY424&lt;=-23,3,IF(BY424&lt;=-20.5,4,IF(BY424&lt;=-18,5,IF(BY424&lt;=-15.5,6,IF(BY424&lt;=-13,7,IF(BY424&lt;=-10.5,8,IF(BY424&lt;=-8,9,IF(BY424&lt;=-5.5,10,IF(BY424&lt;=-3,11,IF(BY424&lt;=-0.5,12,IF(BY424&lt;=2,13,IF(BY424&lt;=4.5,14,IF(BY424&lt;=7,15,IF(BY424&lt;=9.5,16,IF(BY424&lt;=12,17,IF(BY424&lt;=14.5,18,IF(BY424&lt;=17,19,IF(BY424&lt;=19.5,20,IF(BY424&lt;=22,21,IF(BY424&lt;=24.5,22,IF(BY424&lt;=27,23,IF(BY424&lt;=30,24,"Fuera de rango")))))))))))))))))))))))))</f>
        <v>5</v>
      </c>
      <c r="CB424" s="9" t="n">
        <v>-6.5</v>
      </c>
      <c r="CC424" s="10" t="n">
        <f aca="false">18.5- (0.3*H424)</f>
        <v>12.8</v>
      </c>
      <c r="CD424" s="10" t="n">
        <f aca="false">(CB424)-(CC424)</f>
        <v>-19.3</v>
      </c>
      <c r="CE424" s="10" t="str">
        <f aca="false">IF(CD424="","",IF(CD424&lt;-27.5,"De -30 a -28",IF(CD424&lt;-25,"De -27,5 a -25,5",IF(CD424&lt;-22.5,"De -25 a -23",IF(CD424&lt;-20,"De -22,5 a -20,5",IF(CD424&lt;-17.5,"De -20 a -18",IF(CD424&lt;-15,"De -17,5 a -15,5",IF(CD424&lt;-12.5,"De -15 a -13",IF(CD424&lt;-10,"De -12,5 a -10,5",IF(CD424&lt;-7.5,"De -10 a -8",IF(CD424&lt;-5,"De -7,5 a -5,5",IF(CD424&lt;-2.5,"De -5 a -3",IF(CD424&lt;0,"De -2,5 a -0,5",IF(CD424&lt;=2,"De 0 a 2",IF(CD424&lt;=4.5,"De 2,5 a 4,5",IF(CD424&lt;=7,"De 5 a 7",IF(CD424&lt;=9.5,"De 7,5 a 9,5",IF(CD424&lt;=12,"De 10 a 12",IF(CD424&lt;=14.5,"De 12,5 a 14,5",IF(CD424&lt;=17,"De 15 a 17",IF(CD424&lt;=19.5,"De 17,5 a 19,5",IF(CD424&lt;=22,"De 20 a 22",IF(CD424&lt;=24.5,"De 22,5 a 24,5",IF(CD424&lt;=27,"De 25 a 27","De 27,5 a 30"))))))))))))))))))))))))</f>
        <v>De -20 a -18</v>
      </c>
      <c r="CF424" s="12" t="n">
        <f aca="false">IF(CD424="","",IF(CD424&lt;-27.5,1,IF(CD424&lt;-25,2,IF(CD424&lt;-22.5,3,IF(CD424&lt;-20,4,IF(CD424&lt;-17.5,5,IF(CD424&lt;-15,6,IF(CD424&lt;-12.5,7,IF(CD424&lt;-10,8,IF(CD424&lt;-7.5,9,IF(CD424&lt;-5,10,IF(CD424&lt;-2.5,11,IF(CD424&lt;0,12,IF(CD424&lt;2.5,13,IF(CD424&lt;5,14,IF(CD424&lt;7.5,15,IF(CD424&lt;10,16,IF(CD424&lt;12.5,17,IF(CD424&lt;15,18,IF(CD424&lt;17.5,19,IF(CD424&lt;20,20,IF(CD424&lt;22.5,21,IF(CD424&lt;25,22,IF(CD424&lt;27.5,23,24))))))))))))))))))))))))</f>
        <v>5</v>
      </c>
      <c r="CG424" s="9" t="n">
        <v>-6</v>
      </c>
      <c r="CH424" s="10" t="str">
        <f aca="false">IF(CG424="","",IF(AND(CG424&gt;=-10,CG424&lt;=-9.5),"-10 a -9,5",IF(AND(CG424&gt;-9.5,CG424&lt;=-8.5),"-9 a -8,5",IF(AND(CG424&gt;-8.5,CG424&lt;=-7.5),"-8 a -7,5",IF(AND(CG424&gt;-7.5,CG424&lt;=-6.5),"-7 a -6,5",IF(AND(CG424&gt;-6.5,CG424&lt;=-5.5),"-6 a -5,5",IF(AND(CG424&gt;-5.5,CG424&lt;=-4.5),"-5 a -4,5",IF(AND(CG424&gt;-4.5,CG424&lt;=-3.5),"-4 a -3,5",IF(AND(CG424&gt;-3.5,CG424&lt;=-2.5),"-3 a -2,5",IF(CG424=-2.25,"-2,25",IF(AND(CG424&gt;-2.5,CG424&lt;=-1.5),"-2 a -1,5",IF(AND(CG424&gt;-1.5,CG424&lt;=-0.5),"-1 a -0,5",IF(AND(CG424&gt;-0.5,CG424&lt;=0.5),"0 a 0,5",IF(AND(CG424&gt;0.5,CG424&lt;=1.5),"1 a 1,5",IF(AND(CG424&gt;1.5,CG424&lt;=2.5),"2 a 2,5",IF(AND(CG424&gt;2.5,CG424&lt;=3.5),"3 a 3,5",IF(AND(CG424&gt;3.5,CG424&lt;=4.5),"4 a 4,5",IF(AND(CG424&gt;4.5,CG424&lt;=5.5),"5 a 5,5",IF(AND(CG424&gt;5.5,CG424&lt;=6.5),"6 a 6,5",IF(AND(CG424&gt;6.5,CG424&lt;=7.5),"7 a 7,5",IF(AND(CG424&gt;7.5,CG424&lt;=8.5),"8 a 8,5",IF(AND(CG424&gt;8.5,CG424&lt;=9.5),"9 a 9,5",IF(CG424&gt;=10,"10","Fuera de rango")))))))))))))))))))))))</f>
        <v>-6 a -5,5</v>
      </c>
      <c r="CI424" s="11" t="n">
        <f aca="false">IF(CG424="","",IF(CG424=-2.25,"NORMA",IF(CG424&lt;=-9.5,1,IF(CG424&lt;=-8.5,2,IF(CG424&lt;=-7.5,3,IF(CG424&lt;=-6.5,4,IF(CG424&lt;=-5.5,5,IF(CG424&lt;=-4.5,6,IF(CG424&lt;=-3.5,7,IF(CG424&lt;=-2.5,8,IF(CG424&lt;=-1.5,9,IF(CG424&lt;=-0.5,10,IF(CG424&lt;=0.5,11,IF(CG424&lt;=1.5,12,IF(CG424&lt;=2.5,13,IF(CG424&lt;=3.5,14,IF(CG424&lt;=4.5,15,IF(CG424&lt;=5.5,16,IF(CG424&lt;=6.5,17,IF(CG424&lt;=7.5,18,IF(CG424&lt;=8.5,19,IF(CG424&lt;=9.5,20,IF(CG424=10,21,"Fuera de rango")))))))))))))))))))))))</f>
        <v>5</v>
      </c>
      <c r="CJ424" s="9" t="n">
        <v>3.5</v>
      </c>
      <c r="CK424" s="10" t="str">
        <f aca="false">IF(CJ424="","",IF(AND(CJ424&gt;=-6,CJ424&lt;=-5.5),"-6 a -5,5",IF(AND(CJ424&gt;-5.5,CJ424&lt;=-4.5),"-5 a -4,5",IF(AND(CJ424&gt;-4.5,CJ424&lt;=-3.5),"-4 a -3,5",IF(AND(CJ424&gt;-3.5,CJ424&lt;=-2.5),"-3 a -2,5",IF(AND(CJ424&gt;-2.5,CJ424&lt;=-1.5),"-2 a -1,5",IF(AND(CJ424&gt;-1.5,CJ424&lt;=-0.5),"-1 a -0,5",IF(AND(CJ424&gt;-0.5,CJ424&lt;=0.5),"0 a 0,5",IF(AND(CJ424&gt;0.5,CJ424&lt;=1.5),"1 a 1,5",IF(AND(CJ424&gt;1.5,CJ424&lt;2.5),"2",IF(AND(CJ424&gt;=2.5,CJ424&lt;=3),"2,5 a 3",IF(AND(CJ424&gt;3,CJ424&lt;=4),"3,5 a 4",IF(AND(CJ424&gt;4,CJ424&lt;=5),"4,5 a 5",IF(AND(CJ424&gt;5,CJ424&lt;=6),"5,5 a 6",IF(AND(CJ424&gt;6,CJ424&lt;=7),"6,5 a 7",IF(AND(CJ424&gt;7,CJ424&lt;=8),"7,5 a 8",IF(AND(CJ424&gt;8,CJ424&lt;=9.5),"8,5 a 9,5",IF(CJ424=10,"10","Fuera de rango"))))))))))))))))))</f>
        <v>3,5 a 4</v>
      </c>
      <c r="CL424" s="11" t="n">
        <f aca="false">IF(CK424="","",IF(OR(CK424="-6 a -5,5",CK424="-6 - -5,5"),1,IF(OR(CK424="-5 a -4,5",CK424="-5 - -4,5"),2,IF(OR(CK424="-4 a -3,5",CK424="-4 - -3,5"),3,IF(OR(CK424="-3 a -2,5",CK424="-3 - -2,5"),4,IF(OR(CK424="-2 a -1,5",CK424="-2 - -1,5"),5,IF(OR(CK424="-1 a -0,5",CK424="-1 - -0,5"),6,IF(OR(CK424="0 a 0,5",CK424="0 - 0,5"),7,IF(OR(CK424="1 a 1,5",CK424="1 - 1,5"),8,IF(CK424="2","NORMA",IF(OR(CK424="2,5 a 3",CK424="2,5 - 3"),9,IF(OR(CK424="3,5 a 4",CK424="3,5 - 4"),10,IF(OR(CK424="4,5 a 5",CK424="4,5 - 5"),11,IF(OR(CK424="5,5 a 6",CK424="5,5 - 6"),12,IF(OR(CK424="6,5 a 7",CK424="6,5 - 7"),13,IF(OR(CK424="7,5 a 8",CK424="7,5 - 8"),14,IF(OR(CK424="8,5 a 9",CK424="8,5 - 9,5",CK424="9 a 9,5"),15,IF(CK424="10",15,IF(OR(CK424="0,5 a 1",CK424="0,5 - 1"),7,"Fuera de rango")))))))))))))))))))</f>
        <v>10</v>
      </c>
      <c r="CN424" s="10" t="str">
        <f aca="false">IF(CM424=0,"0", " ")</f>
        <v>0</v>
      </c>
      <c r="CO424" s="10" t="str">
        <f aca="false">IF(CM424&gt;0,"EME"," ")</f>
        <v> </v>
      </c>
      <c r="CQ424" s="10" t="str">
        <f aca="false">IF(CP424&gt;0,"0", " ")</f>
        <v> </v>
      </c>
      <c r="CR424" s="10" t="str">
        <f aca="false">IF(CP424&gt;0,"EME"," ")</f>
        <v> </v>
      </c>
      <c r="CS424" s="9" t="n">
        <v>0</v>
      </c>
      <c r="CV424" s="9" t="n">
        <v>0</v>
      </c>
      <c r="CY424" s="9" t="n">
        <v>-0.5</v>
      </c>
      <c r="DB424" s="9" t="n">
        <v>0</v>
      </c>
      <c r="DC424" s="11" t="str">
        <f aca="false">IF(DB424&lt;0,"2"," ")</f>
        <v> </v>
      </c>
      <c r="DD424" s="11" t="str">
        <f aca="false">IF(DB424&lt;0,"MIO"," ")</f>
        <v> </v>
      </c>
      <c r="DE424" s="9" t="n">
        <v>0</v>
      </c>
      <c r="DF424" s="10" t="str">
        <f aca="false">IF(DE424&lt;0,"3"," ")</f>
        <v> </v>
      </c>
      <c r="DG424" s="10" t="str">
        <f aca="false">IF(DE424&lt;0,"AST"," ")</f>
        <v> </v>
      </c>
      <c r="DH424" s="9" t="n">
        <v>-0.5</v>
      </c>
      <c r="DI424" s="10" t="str">
        <f aca="false">IF(DH424&lt;0,"3"," ")</f>
        <v>3</v>
      </c>
      <c r="DJ424" s="10" t="str">
        <f aca="false">IF(DH424&lt;0,"AST"," ")</f>
        <v>AST</v>
      </c>
      <c r="DK424" s="9" t="n">
        <v>0</v>
      </c>
      <c r="DL424" s="10" t="str">
        <f aca="false">IF(DK424&gt;0,"4"," ")</f>
        <v> </v>
      </c>
      <c r="DM424" s="10" t="str">
        <f aca="false">IF(DK424&gt;0,"PRE"," ")</f>
        <v> </v>
      </c>
      <c r="DN424" s="9" t="n">
        <v>0</v>
      </c>
      <c r="DO424" s="10" t="str">
        <f aca="false">IF(DN424&gt;0,"4"," ")</f>
        <v> </v>
      </c>
      <c r="DP424" s="10" t="str">
        <f aca="false">IF(DN424&gt;0,"PRE"," ")</f>
        <v> </v>
      </c>
      <c r="DS424" s="12" t="str">
        <f aca="false">CONCATENATE(CO424,CU424,DA424,DG424,DM424)</f>
        <v>   </v>
      </c>
      <c r="DT424" s="10" t="e">
        <f aca="false" t="array" ref="DT424">_xlfn.IFS(DS424="EME    ","0", DS424=" HIP   ","1", DS424="  MIO  ","2", DS424="   AST ","3", DS424="    PRE","4", DS424="EME   PRE","5", DS424=" HIP  PRE","6", DS424=" HIP AST ","7", DS424="  MIO PRE","8", DS424="  MIOAST ","9", DS424="   ASTPRE","10",DS424=" HIP ASTPRE","11", DS424="  MIOASTPRE","12", DS424="     ","0")</f>
        <v>#N/A</v>
      </c>
      <c r="DV424" s="1" t="e">
        <f aca="false" t="array" ref="DV424">_xlfn.IFS(DU424="SI","2", DU424="NO","1")</f>
        <v>#N/A</v>
      </c>
      <c r="DX424" s="11" t="str">
        <f aca="false">IF(DW424=0,"1","2")</f>
        <v>1</v>
      </c>
      <c r="DY424" s="11" t="str">
        <f aca="false" t="array" ref="DY424">_xlfn.IFS(DW424=0,"0", DW424=0.25, "1", DW424=0.5,"2", DW424=0.75,"3", DW424=1,"4",DW424=1.25,"5", DW424=1.5,"6", DW424=1.75,"7", DW424=2,"8")</f>
        <v>0</v>
      </c>
      <c r="EA424" s="11" t="str">
        <f aca="false">IF(DZ424=0,"1","2")</f>
        <v>1</v>
      </c>
      <c r="EB424" s="11" t="str">
        <f aca="false" t="array" ref="EB424">_xlfn.IFS(DZ424=0,"0", DZ424=0.25, "1", DZ424=0.5,"2", DZ424=0.75,"3", DZ424=1,"4",DZ424=1.25,"5", DZ424=1.5,"6", DZ424=1.75,"7", DZ424=2,"8")</f>
        <v>0</v>
      </c>
      <c r="ED424" s="10" t="str">
        <f aca="false">IF(EC424=0,"1","2")</f>
        <v>1</v>
      </c>
      <c r="EE424" s="11" t="str">
        <f aca="false" t="array" ref="EE424">_xlfn.IFS(EC424=0,"0", EC424=-0.25, "1", EC424=-0.5,"2", EC424=-0.75,"3", EC424=-1,"4",EC424=-1.25,"5", EC424=-1.5,"6", EC424=-1.75,"7", EC424=-2,"8", EC424=-2.25,"9",EC424=-2.5,"10", EC424=-2.75,"11", EC424=-3,"12", EC424=-3.25,"13", EC424=-3.5,"14", EC424=-3.75,"15",EC424=-4,"16")</f>
        <v>0</v>
      </c>
      <c r="EG424" s="10" t="str">
        <f aca="false">IF(EF424=0,"1","2")</f>
        <v>1</v>
      </c>
      <c r="EH424" s="11" t="str">
        <f aca="false" t="array" ref="EH424">_xlfn.IFS(EF424=0,"0", EF424=-0.25, "1", EF424=-0.5,"2", EF424=-0.75,"3", EF424=-1,"4",EF424=-1.25,"5", EF424=-1.5,"6", EF424=-1.75,"7", EF424=-2,"8", EF424=-2.25,"9",EF424=-2.5,"10", EF424=-2.75,"11", EF424=-3,"12", EF424=-3.25,"13", EF424=-3.5,"14", EF424=-3.75,"15",EF424=-4,"16")</f>
        <v>0</v>
      </c>
      <c r="EJ424" s="11" t="str">
        <f aca="false">IF(EI424=0,"1","2")</f>
        <v>1</v>
      </c>
      <c r="EK424" s="11" t="str">
        <f aca="false" t="array" ref="EK424">_xlfn.IFS(EI424=0,"0", EI424=-0.25, "1", EI424=-0.5,"2", EI424=-0.75,"3", EI424=-1,"4",EI424=-1.25,"5", EI424=-1.5,"6", EI424=-1.75,"7", EI424=-2,"8", EI424=-2.25,"9", EI424=-2.25,"9",EI424=-2.5,"10", EI424=-2.75,"11", EI424=-3,"12", EI424=-3.25,"13", EI424=-3.5,"14", EI424=-3.75,"15",EI424=-4,"16", EI424=0.25, "17", EI424=0.5, "18")</f>
        <v>0</v>
      </c>
      <c r="EM424" s="11" t="str">
        <f aca="false">IF(EL424=0,"1","2")</f>
        <v>1</v>
      </c>
      <c r="EN424" s="11" t="str">
        <f aca="false" t="array" ref="EN424">_xlfn.IFS(EL424=0.25,"17",EL424=0.5,"18", EL424=0,"0", EL424=-0.25, "1", EL424=-0.5,"2", EL424=-0.75,"3", EL424=-1,"4",EL424=-1.25,"5", EL424=-1.5,"6", EL424=-1.75,"7", EL424=-2,"8",EL424= -2.25,"9",EL424=-2.5,"10",EL424= -2.75,"11",EL424= -3,"12",EL424= -3.25,"13",EL424= -3.5,"14",EL424= -3.75,"15",EL424=-4,"16")</f>
        <v>0</v>
      </c>
      <c r="EP424" s="11" t="str">
        <f aca="false">IF(EO424=0,"1","2")</f>
        <v>1</v>
      </c>
      <c r="EQ424" s="11" t="str">
        <f aca="false" t="array" ref="EQ424">_xlfn.IFS(EO424=0,"0", EO424=0.25, "1", EO424=0.5,"2", EO424=0.75,"3", EO424=1,"4",EO424=1.25,"5", EO424=1.5,"6", EO424=1.75,"7", EO424=2,"8", EO424=2.25,"9", EO424=2.25,"9",EO424=2.5,"10", EO424=2.75,"11", EO424=3,"12", EO424=3.25,"13", EO424=3.5,"14", EO424=3.75,"15",EO424=4,"16", EO424=-0.25, "17", bq=-0.5, "18")</f>
        <v>0</v>
      </c>
      <c r="ES424" s="11" t="str">
        <f aca="false">IF(ER424=0,"1","2")</f>
        <v>1</v>
      </c>
      <c r="ET424" s="11" t="str">
        <f aca="false" t="array" ref="ET424">_xlfn.IFS(ER424=0,"0", ER424=0.25, "1", ER424=0.5,"2", ER424=0.75,"3", ER424=1,"4",ER424=1.25,"5", ER424=1.5,"6", ER424=1.75,"7", ER424=2,"8", ER424=2.25,"9", ER424=2.25,"9",ER424=2.5,"10", ER424=2.75,"11", ER424=3,"12", ER424=3.25,"13", ER424=3.5,"14", ER424=3.75,"15",ER424=4,"16", ER424=-0.25, "17", bq=-0.5, "18")</f>
        <v>0</v>
      </c>
      <c r="EV424" s="14" t="e">
        <f aca="false">VLOOKUP(EU424,LEYENDA!$G$2:$H$8,2,TRUE())</f>
        <v>#N/A</v>
      </c>
      <c r="EW424" s="14" t="e">
        <f aca="false" t="array" ref="EW424">_xlfn.IFS(EV424="0-5","1", EV424="6-12","2", EV424="13-18","3", EV424="19-24","4", EV424="25-36","5", EV424="37-48","6", EV424="49-60","7")</f>
        <v>#N/A</v>
      </c>
    </row>
    <row r="425" customFormat="false" ht="13.5" hidden="false" customHeight="false" outlineLevel="0" collapsed="false">
      <c r="A425" s="1" t="n">
        <v>140</v>
      </c>
      <c r="B425" s="2" t="n">
        <v>2</v>
      </c>
      <c r="C425" s="33" t="n">
        <v>45544</v>
      </c>
      <c r="E425" s="5" t="str">
        <f aca="false">VLOOKUP(A425,'286'!$A$3:$J$6279,10,FALSE())</f>
        <v>FERNÁNDEZ IBÁÑEZ, JOSUE NATANAEL</v>
      </c>
      <c r="F425" s="4" t="str">
        <f aca="false">VLOOKUP(A425,'286'!$A$3:$I$1768,3,FALSE())</f>
        <v>FERIJONA</v>
      </c>
      <c r="G425" s="6" t="n">
        <f aca="false">VLOOKUP(A425,'286'!$A$3:$I$1768,4,FALSE())</f>
        <v>37976</v>
      </c>
      <c r="H425" s="7" t="n">
        <f aca="false">YEAR(C425)-YEAR(G425)</f>
        <v>21</v>
      </c>
      <c r="I425" s="1" t="str">
        <f aca="false">VLOOKUP(H425,LEYENDA!$C$2:$D$6,2,TRUE())</f>
        <v>13-24</v>
      </c>
      <c r="J425" s="5" t="str">
        <f aca="false">VLOOKUP(A425,'286'!$A$3:$I$1768,7,FALSE())</f>
        <v>H</v>
      </c>
      <c r="K425" s="8" t="n">
        <f aca="false">VLOOKUP(A425,'286'!$A$3:$I$1768,2,FALSE())</f>
        <v>0</v>
      </c>
      <c r="L425" s="4" t="str">
        <f aca="false">VLOOKUP(A425,'286'!$A$3:$I$1768,8,FALSE())</f>
        <v>D</v>
      </c>
      <c r="M425" s="4" t="str">
        <f aca="false">VLOOKUP(A425,'286'!$A$3:$I$1768,9,FALSE())</f>
        <v>D</v>
      </c>
      <c r="N425" s="8" t="str">
        <f aca="false">IF(R425=O425, "MISMA","CONTRARIA")</f>
        <v>MISMA</v>
      </c>
      <c r="O425" s="8" t="str">
        <f aca="false" t="array" ref="O425">_xlfn.IFS(L425="D","1", L425="I","2")</f>
        <v>1</v>
      </c>
      <c r="P425" s="8" t="e">
        <f aca="false" t="array" ref="P425">_xlfn.IFS(K425="OD","1", K425="OI","2")</f>
        <v>#N/A</v>
      </c>
      <c r="Q425" s="1" t="str">
        <f aca="false" t="array" ref="Q425">_xlfn.IFS(J425="M","1", J425="H","2")</f>
        <v>2</v>
      </c>
      <c r="R425" s="8" t="str">
        <f aca="false" t="array" ref="R425">_xlfn.IFS(M425="D","1", M425="I","2")</f>
        <v>1</v>
      </c>
      <c r="S425" s="1" t="str">
        <f aca="false" t="array" ref="S425">_xlfn.IFS(N425="CONTRARIA", "1",N425= "MISMA","2")</f>
        <v>2</v>
      </c>
      <c r="T425" s="1" t="str">
        <f aca="false" t="array" ref="T425">_xlfn.IFS(I425="0-12","1", I425="13-24","2", I425="25-40","3", I425="41-60","4", I425="61-100","5")</f>
        <v>2</v>
      </c>
      <c r="U425" s="9" t="n">
        <v>-1</v>
      </c>
      <c r="V425" s="10" t="str">
        <f aca="false">IF(U425="","",IF(AND(U425&gt;=-9,U425&lt;=-6.5),"-9 a -6,5",IF(AND(U425&gt;=-6,U425&lt;=-3.5),"-6 a -3,5",IF(AND(U425&gt;=-3,U425&lt;=-1),"-3 a -1",IF(U425=-0.5,"-0,5",IF(AND(U425&gt;=0,U425&lt;=2.5),"0 a 2,5",IF(AND(U425&gt;=3,U425&lt;=5.5),"3 a 5,5",IF(AND(U425&gt;=6,U425&lt;=8.5),"6 a 8,5",IF(AND(U425&gt;=9,U425&lt;=20),"9 a 20","Fuera de rango")))))))))</f>
        <v>-3 a -1</v>
      </c>
      <c r="W425" s="11" t="n">
        <f aca="false">IF(V425="","",IF(V425="-9 a -6,5",2,IF(V425="-6 a -3,5",3,IF(V425="-3 a -1",4,IF(V425="-0,5","NORMA",IF(V425="0 a 2,5",5,IF(V425="3 a 5,5",6,IF(V425="6 a 8,5",7,IF(V425="9 a 20",8,"Fuera de rango")))))))))</f>
        <v>4</v>
      </c>
      <c r="X425" s="9" t="n">
        <v>0</v>
      </c>
      <c r="Y425" s="11" t="str">
        <f aca="false">IF(X425="","",IF(AND(X425&gt;=0,X425&lt;=4),"0 a 4",IF(AND(X425&gt;=4.5,X425&lt;=8.5),"4,5 a 8,5",IF(X425=9,"9",IF(AND(X425&gt;=9.5,X425&lt;=13),"9,5 a 13",IF(AND(X425&gt;=13.5,X425&lt;=20),"13,5 a 20",IF(AND(X425&gt;=20.5,X425&lt;=35),"20,5 a 35","Fuera de rango")))))))</f>
        <v>0 a 4</v>
      </c>
      <c r="Z425" s="11" t="n">
        <f aca="false">IF(Y425="","",IF(Y425="0 a 4",1,IF(Y425="4,5 a 8,5",2,IF(Y425="9","NORMA",IF(Y425="9,5 a 13",3,IF(Y425="13,5 a 20",4,IF(Y425="20,5 a 35",5,"Fuera de rango")))))))</f>
        <v>1</v>
      </c>
      <c r="AA425" s="9" t="n">
        <v>10</v>
      </c>
      <c r="AB425" s="10" t="str">
        <f aca="false">IF(AA425="","",IF(AND(AA425&gt;=0,AA425&lt;=9),"0 a 9",IF(AND(AA425&gt;=9.5,AA425&lt;=18.5),"9,5 a 18,5",IF(AA425=19,"19",IF(AND(AA425&gt;=19.5,AA425&lt;=28),"19,5 a 28",IF(AND(AA425&gt;=28.5,AA425&lt;=40),"28,5 a 40","Fuera de rango"))))))</f>
        <v>9,5 a 18,5</v>
      </c>
      <c r="AC425" s="11" t="n">
        <f aca="false" t="array" ref="AC425">_xlfn.IFS(AB425="","",AB425="0 a 9",1,AB425="9,5 a 18,5",2,AB425="19","NORMA",AB425="19,5 a 28",3,AB425="28,5 a 40",4,TRUE(),"Fuera de rango")</f>
        <v>2</v>
      </c>
      <c r="AD425" s="9" t="n">
        <v>3</v>
      </c>
      <c r="AE425" s="10" t="str">
        <f aca="false">IF(AD425="","",IF(AND(AD425&gt;=-10,AD425&lt;=0),"De -10 a 0",IF(AND(AD425&gt;=0.5,AD425&lt;=9.5),"0,5 a 9,5",IF(AD425=10,"10",IF(AND(AD425&gt;=10.5,AD425&lt;=20),"10,5 a 20",IF(AND(AD425&gt;=20.5,AD425&lt;=40),"20,5 a 40","Fuera de rango"))))))</f>
        <v>0,5 a 9,5</v>
      </c>
      <c r="AF425" s="12" t="n">
        <f aca="false">IF(AD425="","",IF(AND(AD425&gt;=-10,AD425&lt;=0),1,IF(AND(AD425&gt;=0.5,AD425&lt;=9.5),2,IF(AD425=10,"NORMA",IF(AND(AD425&gt;=10.5,AD425&lt;=20),3,IF(AND(AD425&gt;=20.5,AD425&lt;=40),4,""))))))</f>
        <v>2</v>
      </c>
      <c r="AG425" s="9" t="n">
        <v>8</v>
      </c>
      <c r="AH425" s="10" t="str">
        <f aca="false">IF(AG425="","",IF(AND(AG425&gt;=0,AG425&lt;=4),"0 a 4",IF(AND(AG425&gt;=4.5,AG425&lt;=8.5),"4,5 a 8,5",IF(AG425=9,"9",IF(AND(AG425&gt;=9.5,AG425&lt;=13),"9,5 a 13",IF(AND(AG425&gt;=13.5,AG425&lt;=25),"13,5 a 25","Fuera de rango"))))))</f>
        <v>4,5 a 8,5</v>
      </c>
      <c r="AI425" s="10" t="n">
        <f aca="false">IF(AH425="","",IF(AH425="0 a 4",1,IF(AH425="4,5 a 8,5",2,IF(AH425="9","NORMA",IF(AH425="9,5 a 13",3,IF(AH425="13,5 a 25",4,""))))))</f>
        <v>2</v>
      </c>
      <c r="AJ425" s="9" t="n">
        <v>2</v>
      </c>
      <c r="AK425" s="10" t="str">
        <f aca="false">IF(AJ425="","",IF(AND(AJ425&gt;=-15,AJ425&lt;=-10.5),"-15 a -10,5",IF(AND(AJ425&gt;=-10,AJ425&lt;=-4),"-10 a -4",IF(AND(AJ425&gt;=-4.5,AJ425&lt;=0),"-4,5 a 0",IF(AND(AJ425&gt;=0.5,AJ425&lt;=4.5),"0,5 a 4,5",IF(AJ425=5,"5",IF(AND(AJ425&gt;=5.5,AJ425&lt;=10),"5,5 a 10",IF(AND(AJ425&gt;=10.5,AJ425&lt;=20),"10,5 a 20","Fuera de rango"))))))))</f>
        <v>0,5 a 4,5</v>
      </c>
      <c r="AL425" s="11" t="n">
        <f aca="false">IF(AK425="","",IF(AK425="-15 a -10,5",1,IF(AK425="-10 a -4",2,IF(AK425="-4,5 a 0",3,IF(AK425="0,5 a 4,5",4,IF(AK425="5","NORMA",IF(AK425="5,5 a 10",5,IF(AK425="10,5 a 20",6,"Error"))))))))</f>
        <v>4</v>
      </c>
      <c r="AM425" s="9" t="n">
        <v>0</v>
      </c>
      <c r="AN425" s="10" t="str">
        <f aca="false">IF(AM425="","",IF(AND(AM425&gt;=-7.5,AM425&lt;=-5.5),"-7,5 a -5,5",IF(AND(AM425&gt;=-5,AM425&lt;=-3),"-5 a -3",IF(AND(AM425&gt;=-2.5,AM425&lt;=-0.5),"-2,5 a -0,5",IF(AM425=0,"0,00",IF(AND(AM425&gt;=0.5,AM425&lt;=2.5),"0,5 a 2,5",IF(AND(AM425&gt;=3,AM425&lt;=5),"3 a 5",IF(AND(AM425&gt;=5.5,AM425&lt;=7.5),"5,5 a 7,5",IF(AND(AM425&gt;=8,AM425&lt;=10),"8 a 10","Fuera de rango")))))))))</f>
        <v>0,00</v>
      </c>
      <c r="AO425" s="11" t="str">
        <f aca="false">IF(AN425="","",IF(AN425="-7,5 a -5,5",1,IF(AN425="-5 a -3",2,IF(AN425="-2,5 a -0,5",3,IF(AN425="0,00","NORMA",IF(AN425="0,5 a 2,5",4,IF(AN425="3 a 5",5,IF(AN425="5,5 a 7,5",6,IF(AN425="8 a 10",7,"Error")))))))))</f>
        <v>NORMA</v>
      </c>
      <c r="AP425" s="9" t="n">
        <v>-3</v>
      </c>
      <c r="AQ425" s="10" t="str">
        <f aca="false">IF(AP425="","",IF(AND(AP425&gt;=-20,AP425&lt;=-9.5),"-20 a -9,5",IF(AND(AP425&gt;=-9,AP425&lt;=-6.5),"-9 a -6,5",IF(AP425=-6,"-6",IF(AND(AP425&gt;=-5.5,AP425&lt;=-3),"-5,5 a -3",IF(AND(AP425&gt;=-2.5,AP425&lt;=0),"-2,5 a 0",IF(AND(AP425&gt;=0.5,AP425&lt;=3),"0,5 a 3",IF(AND(AP425&gt;=3.5,AP425&lt;=6),"3,5 a 6",IF(AND(AP425&gt;=6.5,AP425&lt;=9),"6,5 a 9",IF(AND(AP425&gt;=9.5,AP425&lt;=20),"9,5 a 20","Fuera de rango"))))))))))</f>
        <v>-5,5 a -3</v>
      </c>
      <c r="AR425" s="11" t="n">
        <f aca="false">IF(AQ425="","",IF(AQ425="-20 a -9,5",1,IF(AQ425="-9 a -6,5",2,IF(AQ425="-6","NORMA",IF(AQ425="-5,5 a -3",3,IF(AQ425="-2,5 a 0",4,IF(AQ425="0,5 a 3",5,IF(AQ425="3,5 a 6",6,IF(AQ425="6,5 a 9",7,IF(AQ425="9,5 a 20",8,""))))))))))</f>
        <v>3</v>
      </c>
      <c r="AS425" s="9" t="n">
        <v>4</v>
      </c>
      <c r="AT425" s="10" t="str">
        <f aca="false">IF(AS425="","",IF(AND(AS425&gt;=-16,AS425&lt;=-14),"-16 a -14",IF(AND(AS425&gt;=-13.5,AS425&lt;=-11.5),"-13,5 a -11,5",IF(AND(AS425&gt;=-11,AS425&lt;=-9),"-11 a -9",IF(AND(AS425&gt;=-8.5,AS425&lt;=-6.5),"-8,5 a -6,5",IF(AND(AS425&gt;=-6,AS425&lt;=-4),"-6 a -4",IF(AND(AS425&gt;=-3.5,AS425&lt;=-1.5),"-3,5 a -1,5",IF(AND(AS425&gt;=-1,AS425&lt;=1),"-1 a 1",IF(AND(AS425&gt;=1.5,AS425&lt;=3.5),"1,5 a 3,5",IF(AND(AS425&gt;=4,AS425&lt;=6),"4 a 6",IF(AND(AS425&gt;=6.5,AS425&lt;=8.5),"6,5 a 8,5",IF(AND(AS425&gt;=9,AS425&lt;=11),"9 a 11",IF(AND(AS425&gt;=11.5,AS425&lt;=13.5),"11,5 a 13,5",IF(AND(AS425&gt;=14,AS425&lt;=16),"14 a 16",IF(AND(AS425&gt;=16.5,AS425&lt;=18.5),"16,5 a 18,5",IF(AND(AS425&gt;=19,AS425&lt;=21),"19 a 21","Fuera de rango"))))))))))))))))</f>
        <v>4 a 6</v>
      </c>
      <c r="AU425" s="11" t="str">
        <f aca="false" t="array" ref="AU425">IF(AT425="","",_xlfn.IFS(AT425="-16 a -14",1,AT425="-13,5 a -11,5",2,AT425="-11 a -9",3,AT425="-8,5 a -6,5",4,AT425="-6 a -4",5,AT425="-3,5 a -1,5",6,AT425="-1 a 1",7,AT425="1,5 a 3,5",8,AT425="4 a 6","NORMA",AT425="6,5 a 8,5",9,AT425="9 a 11",10,AT425="11,5 a 13,5",11,AT425="14 a 16",12,AT425="16,5 a 18,5",13,AT425="19 a 21",14,TRUE(),""))</f>
        <v>NORMA</v>
      </c>
      <c r="AV425" s="9" t="n">
        <v>1</v>
      </c>
      <c r="AW425" s="10" t="str">
        <f aca="false">IF(AV425="","",IF(AND(AV425&gt;=-1,AV425&lt;=-0.5),"-1 a -0,5",IF(AND(AV425&gt;-0.5,AV425&lt;=0),"De -0,5 a 0",IF(AND(AV425&gt;=0.25,AV425&lt;=0.75),"0,25 a 0,75",IF(AND(AV425&gt;=1,AV425&lt;=1.5),"1 a 1,5",IF(AND(AV425&gt;=1.75,AV425&lt;=2.25),"1,75 a 2,25",IF(AND(AV425&gt;=2.5,AV425&lt;=3),"2,5 a 3",IF(AND(AV425&gt;=3.25,AV425&lt;=3.75),"3,25 a 3,75","Fuera de rango"))))))))</f>
        <v>1 a 1,5</v>
      </c>
      <c r="AX425" s="10" t="n">
        <f aca="false">IF(AW425="","",IF(OR(AW425="-1 a -0,5",AW425="-1 a -0.5"),1,IF(OR(AW425="De -0,5 a 0",AW425="-0,5 a 0",AW425="De -0.5 a 0"),2,IF(OR(AW425="0,25 a 0,75",AW425="0.25 a 0.75"),"NORMA",IF(OR(AW425="1 a 1,5",AW425="1 a 1.5"),3,IF(OR(AW425="1,75 a 2,25",AW425="1.75 a 2.25"),4,IF(OR(AW425="2,5 a 3",AW425="2.5 a 3"),5,IF(OR(AW425="3,25 a 3,75",AW425="3.25 a 3.75"),6,""))))))))</f>
        <v>3</v>
      </c>
      <c r="AY425" s="9" t="n">
        <v>-6</v>
      </c>
      <c r="AZ425" s="10" t="str">
        <f aca="false">IF(AY425="","",IF(AND(AY425&gt;=-20,AY425&lt;=-9.5),"-20 a -9,5",IF(AND(AY425&gt;=-9,AY425&lt;=-6.5),"-9 a -6,5",IF(AY425=-6,"-6",IF(AND(AY425&gt;=-5.5,AY425&lt;=-3),"-5,5 a -3",IF(AND(AY425&gt;=-2.5,AY425&lt;=0),"-2,5 a 0",IF(AND(AY425&gt;=0.5,AY425&lt;=3),"0,5 a 3",IF(AND(AY425&gt;=3.5,AY425&lt;=6),"3,5 a 6","Fuera de rango"))))))))</f>
        <v>-6</v>
      </c>
      <c r="BA425" s="11" t="str">
        <f aca="false">IF(AZ425="","",IF(AZ425="-20 a -9,5",1,IF(AZ425="-9 a -6,5",2,IF(AZ425="-6","NORMA",IF(AZ425="-5,5 a -3",3,IF(AZ425="-2,5 a 0",4,IF(AZ425="0,5 a 3",5,IF(AZ425="3,5 a 6",6,""))))))))</f>
        <v>NORMA</v>
      </c>
      <c r="BB425" s="9" t="n">
        <v>0</v>
      </c>
      <c r="BC425" s="10" t="str">
        <f aca="false" t="array" ref="BC425">IF(BB425="","",_xlfn.IFS(AND(BB425&gt;=0,BB425&lt;=2),"0 a 2",AND(BB425&gt;=2.5,BB425&lt;=4.5),"2,5 a 4,5",AND(BB425&gt;=5,BB425&lt;=7),"5 a 7",AND(BB425&gt;=7.5,BB425&lt;=9.5),"7,5 a 9,5",AND(BB425&gt;=10,BB425&lt;=12),"10 a 12",AND(BB425&gt;=12.5,BB425&lt;=14.5),"12,5 a 14,5",BB425=15,"15",AND(BB425&gt;=15.5,BB425&lt;=17.5),"15,5 a 17,5",AND(BB425&gt;=18,BB425&lt;=20),"18 a 20",AND(BB425&gt;=20.5,BB425&lt;=22.5),"20,5 a 22,5",AND(BB425&gt;=23,BB425&lt;=25),"23 a 25",TRUE(),"Fuera de rango"))</f>
        <v>0 a 2</v>
      </c>
      <c r="BD425" s="11" t="n">
        <f aca="false" t="array" ref="BD425">IF(BC425="","",_xlfn.IFS(BC425="0 a 2",1,BC425="2,5 a 4,5",2,BC425="5 a 7",3,BC425="7,5 a 9,5",4,BC425="10 a 12",5,BC425="12,5 a 14,5",6,BC425="15","NORMA",BC425="15,5 a 17,5",7,BC425="18 a 20",8,BC425="20,5 a 22,5",9,BC425="23 a 25",10,TRUE(),"Fuera de rango"))</f>
        <v>1</v>
      </c>
      <c r="BE425" s="9" t="n">
        <v>16</v>
      </c>
      <c r="BF425" s="10" t="str">
        <f aca="false">IF(BE425="","",IF(AND(BE425&gt;=-20,BE425&lt;=-10),"-20 a -10",IF(AND(BE425&gt;=-9.5,BE425&lt;=0.5),"-9,5 a 0,5",IF(AND(BE425&gt;=1,BE425&lt;=11),"1 a 11",IF(AND(BE425&gt;=11.5,BE425&lt;=20.5),"11,5 a 20,5",IF(BE425=21,"21",IF(AND(BE425&gt;=21.5,BE425&lt;=31.5),"21,5 a 31,5",IF(AND(BE425&gt;=32,BE425&lt;=42),"32 a 42","Fuera de rango"))))))))</f>
        <v>11,5 a 20,5</v>
      </c>
      <c r="BG425" s="11" t="n">
        <f aca="false">IF(BF425="","",IF(BF425="-20 a -10",1,IF(BF425="-9,5 a 0,5",2,IF(BF425="1 a 11",3,IF(BF425="11,5 a 20,5",4,IF(BF425="21","NORMA",IF(BF425="21,5 a 31,5",5,IF(BF425="32 a 42",6,""))))))))</f>
        <v>4</v>
      </c>
      <c r="BH425" s="9" t="n">
        <v>1</v>
      </c>
      <c r="BI425" s="10" t="str">
        <f aca="false">IF(BH425="","",IF(AND(BH425&gt;=-20,BH425&lt;=-15),"-20 a -15",IF(AND(BH425&gt;=-14.5,BH425&lt;=-9.5),"-14,5 a -9,5",IF(AND(BH425&gt;=-9,BH425&lt;=-4),"-9 a -4",IF(AND(BH425&gt;=-3.5,BH425&lt;=2.5),"-3,5 a 2,5",IF(AND(BH425&gt;=3,BH425&lt;=8),"3 a 8",IF(AND(BH425&gt;=8.5,BH425&lt;=14.5),"8,5 a 14,5",IF(BH425=15,"15",IF(AND(BH425&gt;=15.5,BH425&lt;=20.5),"15,5 a 20,5",IF(AND(BH425&gt;=21,BH425&lt;=26),"21 a 26","Fuera de rango"))))))))))</f>
        <v>-3,5 a 2,5</v>
      </c>
      <c r="BJ425" s="11" t="n">
        <f aca="false">IF(BI425="","",IF(BI425="-20 a -15",1,IF(BI425="-14,5 a -9,5",2,IF(BI425="-9 a -4",3,IF(BI425="-3,5 a 2,5",4,IF(BI425="3 a 8",5,IF(BI425="8,5 a 14,5",6,IF(BI425="15","NORMA",IF(BI425="15,5 a 20,5",7,IF(BI425="21 a 26",8,IF(BI425="26,5 a 31,5",9,"")))))))))))</f>
        <v>4</v>
      </c>
      <c r="BK425" s="9" t="n">
        <v>0</v>
      </c>
      <c r="BL425" s="10" t="str">
        <f aca="false">IF(BK425="","",IF(AND(BK425&gt;=0,BK425&lt;=2),"0 - 2",IF(AND(BK425&gt;=2.5,BK425&lt;=4.5),"2,5 - 4,5",IF(AND(BK425&gt;=5,BK425&lt;=7),"5 - 7",IF(AND(BK425&gt;=7.5,BK425&lt;=9.5),"7,5 - 9,5",IF(AND(BK425&gt;=10,BK425&lt;=12),"10 - 12",IF(AND(BK425&gt;=12.5,BK425&lt;=13.5),"12,5 - 13,5",IF(BK425=14,"14",IF(AND(BK425&gt;=14.5,BK425&lt;=16.5),"14,5 - 16,5",IF(AND(BK425&gt;=17,BK425&lt;=19),"17 - 19",IF(AND(BK425&gt;=19.5,BK425&lt;=21.5),"19,5 - 21,5",IF(AND(BK425&gt;=22,BK425&lt;=24),"22 - 24",IF(AND(BK425&gt;=24.5,BK425&lt;=26.5),"24,5 - 26,5",IF(AND(BK425&gt;=27,BK425&lt;=29),"27 - 29",IF(AND(BK425&gt;=29.5,BK425&lt;=30),"29,5 - 30","Fuera de rango")))))))))))))))</f>
        <v>0 - 2</v>
      </c>
      <c r="BM425" s="11" t="n">
        <f aca="false">IF(BL425="","",IF(BL425="0 - 2",1,IF(BL425="2,5 - 4,5",2,IF(BL425="5 - 7",3,IF(BL425="7,5 - 9,5",4,IF(BL425="10 - 12",5,IF(BL425="12,5 - 13,5",6,IF(BL425="14","NORMA",IF(BL425="14,5 - 16,5",7,IF(BL425="17 - 19",8,IF(BL425="19,5 - 21,5",9,IF(BL425="22 - 24",10,IF(BL425="24,5 - 26,5",11,IF(BL425="27 - 29",12,IF(BL425="29,5 - 30",13,"")))))))))))))))</f>
        <v>1</v>
      </c>
      <c r="BN425" s="9" t="n">
        <v>20</v>
      </c>
      <c r="BO425" s="11" t="str">
        <f aca="false">IF(BN425="","",IF(AND(BN425&gt;=-20,BN425&lt;=-10),"-20 a -10",IF(AND(BN425&gt;=-9.5,BN425&lt;=0.5),"-9,5 a 0,5",IF(AND(BN425&gt;=1,BN425&lt;=11),"1 a 11",IF(AND(BN425&gt;=11.5,BN425&lt;=21.5),"11,5 a 21,5",IF(BN425=22,"22",IF(AND(BN425&gt;=22.5,BN425&lt;=32.5),"22,5 a 32,5",IF(AND(BN425&gt;=33,BN425&lt;=43),"33 a 43","Fuera de rango"))))))))</f>
        <v>11,5 a 21,5</v>
      </c>
      <c r="BP425" s="11" t="n">
        <f aca="false">IF(BO425="","",IF(BO425="-20 a -10",1,IF(BO425="-9,5 a 0,5",2,IF(BO425="1 a 11",3,IF(BO425="11,5 a 21,5",4,IF(BO425="22","NORMA",IF(BO425="22,5 a 32,5",5,IF(BO425="33 a 43",6,""))))))))</f>
        <v>4</v>
      </c>
      <c r="BQ425" s="9" t="n">
        <v>7</v>
      </c>
      <c r="BR425" s="10" t="str">
        <f aca="false">IF(BQ425="","",IF(AND(BQ425&gt;=-20,BQ425&lt;=-15),"-20 a -15",IF(AND(BQ425&gt;=-14.5,BQ425&lt;=-9.5),"-14,5 a -9,5",IF(AND(BQ425&gt;=-9,BQ425&lt;=-4),"-9 a -4",IF(AND(BQ425&gt;=-3.5,BQ425&lt;=2.5),"-3,5 a 2,5",IF(AND(BQ425&gt;=3,BQ425&lt;=8),"3 a 8",IF(AND(BQ425&gt;=8.5,BQ425&lt;=13.5),"8,5 a 13,5",IF(AND(BQ425&gt;=14,BQ425&lt;=17.5),"14 a 17,5",IF(BQ425=18,"18",IF(AND(BQ425&gt;=18.5,BQ425&lt;=23.5),"18,5 a 23,5",IF(AND(BQ425&gt;=24,BQ425&lt;=29),"24 a 29",IF(AND(BQ425&gt;=29.5,BQ425&lt;=34.5),"29,5 a 34,5",IF(AND(BQ425&gt;=35,BQ425&lt;=40),"35 a 40","Fuera de rango")))))))))))))</f>
        <v>3 a 8</v>
      </c>
      <c r="BS425" s="11" t="n">
        <f aca="false">IF(BR425="","",IF(BR425="-20 a -15",1,IF(BR425="-14,5 a -9,5",2,IF(BR425="-9 a -4",3,IF(BR425="-3,5 a 2,5",4,IF(BR425="3 a 8",5,IF(BR425="8,5 a 13,5",6,IF(BR425="14 a 17,5",7,IF(BR425="18","NORMA",IF(BR425="18,5 a 23,5",8,IF(BR425="24 a 29",9,IF(BR425="29,5 a 34,5",10,IF(BR425="35 a 40",11,"")))))))))))))</f>
        <v>5</v>
      </c>
      <c r="BT425" s="9" t="n">
        <v>0</v>
      </c>
      <c r="BU425" s="10" t="str">
        <f aca="false">IF(BT425="","",IF(AND(BT425&gt;=-20,BT425&lt;=-18),"-20 a -18",IF(AND(BT425&gt;=-17.5,BT425&lt;=-15.5),"-17,5 a -15,5",IF(AND(BT425&gt;=-15,BT425&lt;=-13),"-15 a -13",IF(AND(BT425&gt;=-12.5,BT425&lt;=-10.5),"-12,5 a -10,5",IF(AND(BT425&gt;=-10,BT425&lt;=-8),"-10 a -8",IF(AND(BT425&gt;=-7.5,BT425&lt;=-5.5),"-7,5 a -5,5",IF(AND(BT425&gt;=-5,BT425&lt;=-3),"-5 a -3",IF(AND(BT425&gt;=-2.5,BT425&lt;=-0.5),"-2,5 a -0,5",IF(BT425=0,"0",IF(AND(BT425&gt;=0.5,BT425&lt;=2.5),"0,5 a 2,5",IF(AND(BT425&gt;=3,BT425&lt;=5),"3 a 5",IF(AND(BT425&gt;=5.5,BT425&lt;=7.5),"5,5 a 7,5",IF(AND(BT425&gt;=8,BT425&lt;=10),"8 a 10",IF(AND(BT425&gt;=10.5,BT425&lt;=12.5),"10,5 a 12,5",IF(AND(BT425&gt;=13,BT425&lt;=15),"13 a 15",IF(AND(BT425&gt;=15.5,BT425&lt;=17.5),"15,5 a 17,5",IF(AND(BT425&gt;=18,BT425&lt;=20),"18 a 20","Fuera de rango"))))))))))))))))))</f>
        <v>0</v>
      </c>
      <c r="BV425" s="11" t="str">
        <f aca="false">IF(BT425="","",IF(BT425=0,"NORMA",IF(AND(BT425&gt;=-20,BT425&lt;=-18),2,IF(AND(BT425&gt;=-17.5,BT425&lt;=-15.5),2,IF(AND(BT425&gt;=-15,BT425&lt;=-13),3,IF(AND(BT425&gt;=-12.5,BT425&lt;=-10.5),4,IF(AND(BT425&gt;=-10,BT425&lt;=-8),5,IF(AND(BT425&gt;=-7.5,BT425&lt;=-5.5),6,IF(AND(BT425&gt;=-5,BT425&lt;=-3),7,IF(AND(BT425&gt;=-2.5,BT425&lt;=-0.5),8,IF(AND(BT425&gt;=0.5,BT425&lt;=2.5),9,IF(AND(BT425&gt;=3,BT425&lt;=5),10,IF(AND(BT425&gt;=5.5,BT425&lt;=7.5),11,IF(AND(BT425&gt;=8,BT425&lt;=10),12,IF(AND(BT425&gt;=10.5,BT425&lt;=12.5),13,IF(AND(BT425&gt;=13,BT425&lt;=15),14,IF(AND(BT425&gt;=15.5,BT425&lt;=17.5),15,IF(AND(BT425&gt;=18,BT425&lt;=20),16,"Fuera de rango"))))))))))))))))))</f>
        <v>NORMA</v>
      </c>
      <c r="BW425" s="9" t="n">
        <v>-14.25</v>
      </c>
      <c r="BX425" s="10" t="n">
        <f aca="false">18.5- (0.3*H425)</f>
        <v>12.2</v>
      </c>
      <c r="BY425" s="10" t="n">
        <f aca="false">(BW425)-(BX425)</f>
        <v>-26.45</v>
      </c>
      <c r="BZ425" s="10" t="str">
        <f aca="false">IF(BY425="","",IF(BY425&lt;-27.5,"De -30 a -28",IF(BY425&lt;-25,"De -27,5 a -25,5",IF(BY425&lt;-22.5,"De -25 a -23",IF(BY425&lt;-20,"De -22,5 a -20,5",IF(BY425&lt;-17.5,"De -20 a -18",IF(BY425&lt;-15,"De -17,5 a -15,5",IF(BY425&lt;-12.5,"De -15 a -13",IF(BY425&lt;-10,"De -12,5 a -10,5",IF(BY425&lt;-7.5,"De -10 a -8",IF(BY425&lt;-5,"De -7,5 a -5,5",IF(BY425&lt;-2.5,"De -5 a -3",IF(BY425&lt;0,"De -2,5 a -0,5",IF(BY425&lt;2.5,"De 0 a 2",IF(BY425&lt;5,"De 2,5 a 4,5",IF(BY425&lt;7.5,"De 5 a 7",IF(BY425&lt;10,"De 7,5 a 9,5",IF(BY425&lt;12.5,"De 10 a 12",IF(BY425&lt;15,"De 12,5 a 14,5",IF(BY425&lt;17.5,"De 15 a 17",IF(BY425&lt;20,"De 17,5 a 19,5",IF(BY425&lt;22.5,"De 20 a 22",IF(BY425&lt;25,"De 22,5 a 24,5",IF(BY425&lt;27.5,"De 25 a 27","De 27,5 a 30"))))))))))))))))))))))))</f>
        <v>De -27,5 a -25,5</v>
      </c>
      <c r="CA425" s="12" t="n">
        <f aca="false">IF(BY425="","",IF(BY425&lt;=-28,1,IF(BY425&lt;=-25.5,2,IF(BY425&lt;=-23,3,IF(BY425&lt;=-20.5,4,IF(BY425&lt;=-18,5,IF(BY425&lt;=-15.5,6,IF(BY425&lt;=-13,7,IF(BY425&lt;=-10.5,8,IF(BY425&lt;=-8,9,IF(BY425&lt;=-5.5,10,IF(BY425&lt;=-3,11,IF(BY425&lt;=-0.5,12,IF(BY425&lt;=2,13,IF(BY425&lt;=4.5,14,IF(BY425&lt;=7,15,IF(BY425&lt;=9.5,16,IF(BY425&lt;=12,17,IF(BY425&lt;=14.5,18,IF(BY425&lt;=17,19,IF(BY425&lt;=19.5,20,IF(BY425&lt;=22,21,IF(BY425&lt;=24.5,22,IF(BY425&lt;=27,23,IF(BY425&lt;=30,24,"Fuera de rango")))))))))))))))))))))))))</f>
        <v>2</v>
      </c>
      <c r="CB425" s="9" t="n">
        <v>-11.75</v>
      </c>
      <c r="CC425" s="10" t="n">
        <f aca="false">18.5- (0.3*H425)</f>
        <v>12.2</v>
      </c>
      <c r="CD425" s="10" t="n">
        <f aca="false">(CB425)-(CC425)</f>
        <v>-23.95</v>
      </c>
      <c r="CE425" s="10" t="str">
        <f aca="false">IF(CD425="","",IF(CD425&lt;-27.5,"De -30 a -28",IF(CD425&lt;-25,"De -27,5 a -25,5",IF(CD425&lt;-22.5,"De -25 a -23",IF(CD425&lt;-20,"De -22,5 a -20,5",IF(CD425&lt;-17.5,"De -20 a -18",IF(CD425&lt;-15,"De -17,5 a -15,5",IF(CD425&lt;-12.5,"De -15 a -13",IF(CD425&lt;-10,"De -12,5 a -10,5",IF(CD425&lt;-7.5,"De -10 a -8",IF(CD425&lt;-5,"De -7,5 a -5,5",IF(CD425&lt;-2.5,"De -5 a -3",IF(CD425&lt;0,"De -2,5 a -0,5",IF(CD425&lt;=2,"De 0 a 2",IF(CD425&lt;=4.5,"De 2,5 a 4,5",IF(CD425&lt;=7,"De 5 a 7",IF(CD425&lt;=9.5,"De 7,5 a 9,5",IF(CD425&lt;=12,"De 10 a 12",IF(CD425&lt;=14.5,"De 12,5 a 14,5",IF(CD425&lt;=17,"De 15 a 17",IF(CD425&lt;=19.5,"De 17,5 a 19,5",IF(CD425&lt;=22,"De 20 a 22",IF(CD425&lt;=24.5,"De 22,5 a 24,5",IF(CD425&lt;=27,"De 25 a 27","De 27,5 a 30"))))))))))))))))))))))))</f>
        <v>De -25 a -23</v>
      </c>
      <c r="CF425" s="12" t="n">
        <f aca="false">IF(CD425="","",IF(CD425&lt;-27.5,1,IF(CD425&lt;-25,2,IF(CD425&lt;-22.5,3,IF(CD425&lt;-20,4,IF(CD425&lt;-17.5,5,IF(CD425&lt;-15,6,IF(CD425&lt;-12.5,7,IF(CD425&lt;-10,8,IF(CD425&lt;-7.5,9,IF(CD425&lt;-5,10,IF(CD425&lt;-2.5,11,IF(CD425&lt;0,12,IF(CD425&lt;2.5,13,IF(CD425&lt;5,14,IF(CD425&lt;7.5,15,IF(CD425&lt;10,16,IF(CD425&lt;12.5,17,IF(CD425&lt;15,18,IF(CD425&lt;17.5,19,IF(CD425&lt;20,20,IF(CD425&lt;22.5,21,IF(CD425&lt;25,22,IF(CD425&lt;27.5,23,24))))))))))))))))))))))))</f>
        <v>3</v>
      </c>
      <c r="CG425" s="9" t="n">
        <v>-8.75</v>
      </c>
      <c r="CH425" s="10" t="str">
        <f aca="false">IF(CG425="","",IF(AND(CG425&gt;=-10,CG425&lt;=-9.5),"-10 a -9,5",IF(AND(CG425&gt;-9.5,CG425&lt;=-8.5),"-9 a -8,5",IF(AND(CG425&gt;-8.5,CG425&lt;=-7.5),"-8 a -7,5",IF(AND(CG425&gt;-7.5,CG425&lt;=-6.5),"-7 a -6,5",IF(AND(CG425&gt;-6.5,CG425&lt;=-5.5),"-6 a -5,5",IF(AND(CG425&gt;-5.5,CG425&lt;=-4.5),"-5 a -4,5",IF(AND(CG425&gt;-4.5,CG425&lt;=-3.5),"-4 a -3,5",IF(AND(CG425&gt;-3.5,CG425&lt;=-2.5),"-3 a -2,5",IF(CG425=-2.25,"-2,25",IF(AND(CG425&gt;-2.5,CG425&lt;=-1.5),"-2 a -1,5",IF(AND(CG425&gt;-1.5,CG425&lt;=-0.5),"-1 a -0,5",IF(AND(CG425&gt;-0.5,CG425&lt;=0.5),"0 a 0,5",IF(AND(CG425&gt;0.5,CG425&lt;=1.5),"1 a 1,5",IF(AND(CG425&gt;1.5,CG425&lt;=2.5),"2 a 2,5",IF(AND(CG425&gt;2.5,CG425&lt;=3.5),"3 a 3,5",IF(AND(CG425&gt;3.5,CG425&lt;=4.5),"4 a 4,5",IF(AND(CG425&gt;4.5,CG425&lt;=5.5),"5 a 5,5",IF(AND(CG425&gt;5.5,CG425&lt;=6.5),"6 a 6,5",IF(AND(CG425&gt;6.5,CG425&lt;=7.5),"7 a 7,5",IF(AND(CG425&gt;7.5,CG425&lt;=8.5),"8 a 8,5",IF(AND(CG425&gt;8.5,CG425&lt;=9.5),"9 a 9,5",IF(CG425&gt;=10,"10","Fuera de rango")))))))))))))))))))))))</f>
        <v>-9 a -8,5</v>
      </c>
      <c r="CI425" s="11" t="n">
        <f aca="false">IF(CG425="","",IF(CG425=-2.25,"NORMA",IF(CG425&lt;=-9.5,1,IF(CG425&lt;=-8.5,2,IF(CG425&lt;=-7.5,3,IF(CG425&lt;=-6.5,4,IF(CG425&lt;=-5.5,5,IF(CG425&lt;=-4.5,6,IF(CG425&lt;=-3.5,7,IF(CG425&lt;=-2.5,8,IF(CG425&lt;=-1.5,9,IF(CG425&lt;=-0.5,10,IF(CG425&lt;=0.5,11,IF(CG425&lt;=1.5,12,IF(CG425&lt;=2.5,13,IF(CG425&lt;=3.5,14,IF(CG425&lt;=4.5,15,IF(CG425&lt;=5.5,16,IF(CG425&lt;=6.5,17,IF(CG425&lt;=7.5,18,IF(CG425&lt;=8.5,19,IF(CG425&lt;=9.5,20,IF(CG425=10,21,"Fuera de rango")))))))))))))))))))))))</f>
        <v>2</v>
      </c>
      <c r="CJ425" s="9" t="n">
        <v>3</v>
      </c>
      <c r="CK425" s="10" t="str">
        <f aca="false">IF(CJ425="","",IF(AND(CJ425&gt;=-6,CJ425&lt;=-5.5),"-6 a -5,5",IF(AND(CJ425&gt;-5.5,CJ425&lt;=-4.5),"-5 a -4,5",IF(AND(CJ425&gt;-4.5,CJ425&lt;=-3.5),"-4 a -3,5",IF(AND(CJ425&gt;-3.5,CJ425&lt;=-2.5),"-3 a -2,5",IF(AND(CJ425&gt;-2.5,CJ425&lt;=-1.5),"-2 a -1,5",IF(AND(CJ425&gt;-1.5,CJ425&lt;=-0.5),"-1 a -0,5",IF(AND(CJ425&gt;-0.5,CJ425&lt;=0.5),"0 a 0,5",IF(AND(CJ425&gt;0.5,CJ425&lt;=1.5),"1 a 1,5",IF(AND(CJ425&gt;1.5,CJ425&lt;2.5),"2",IF(AND(CJ425&gt;=2.5,CJ425&lt;=3),"2,5 a 3",IF(AND(CJ425&gt;3,CJ425&lt;=4),"3,5 a 4",IF(AND(CJ425&gt;4,CJ425&lt;=5),"4,5 a 5",IF(AND(CJ425&gt;5,CJ425&lt;=6),"5,5 a 6",IF(AND(CJ425&gt;6,CJ425&lt;=7),"6,5 a 7",IF(AND(CJ425&gt;7,CJ425&lt;=8),"7,5 a 8",IF(AND(CJ425&gt;8,CJ425&lt;=9.5),"8,5 a 9,5",IF(CJ425=10,"10","Fuera de rango"))))))))))))))))))</f>
        <v>2,5 a 3</v>
      </c>
      <c r="CL425" s="11" t="n">
        <f aca="false">IF(CK425="","",IF(OR(CK425="-6 a -5,5",CK425="-6 - -5,5"),1,IF(OR(CK425="-5 a -4,5",CK425="-5 - -4,5"),2,IF(OR(CK425="-4 a -3,5",CK425="-4 - -3,5"),3,IF(OR(CK425="-3 a -2,5",CK425="-3 - -2,5"),4,IF(OR(CK425="-2 a -1,5",CK425="-2 - -1,5"),5,IF(OR(CK425="-1 a -0,5",CK425="-1 - -0,5"),6,IF(OR(CK425="0 a 0,5",CK425="0 - 0,5"),7,IF(OR(CK425="1 a 1,5",CK425="1 - 1,5"),8,IF(CK425="2","NORMA",IF(OR(CK425="2,5 a 3",CK425="2,5 - 3"),9,IF(OR(CK425="3,5 a 4",CK425="3,5 - 4"),10,IF(OR(CK425="4,5 a 5",CK425="4,5 - 5"),11,IF(OR(CK425="5,5 a 6",CK425="5,5 - 6"),12,IF(OR(CK425="6,5 a 7",CK425="6,5 - 7"),13,IF(OR(CK425="7,5 a 8",CK425="7,5 - 8"),14,IF(OR(CK425="8,5 a 9",CK425="8,5 - 9,5",CK425="9 a 9,5"),15,IF(CK425="10",15,IF(OR(CK425="0,5 a 1",CK425="0,5 - 1"),7,"Fuera de rango")))))))))))))))))))</f>
        <v>9</v>
      </c>
      <c r="CN425" s="10" t="str">
        <f aca="false">IF(CM425=0,"0", " ")</f>
        <v>0</v>
      </c>
      <c r="CO425" s="10" t="str">
        <f aca="false">IF(CM425&gt;0,"EME"," ")</f>
        <v> </v>
      </c>
      <c r="CQ425" s="10" t="str">
        <f aca="false">IF(CP425&gt;0,"0", " ")</f>
        <v> </v>
      </c>
      <c r="CR425" s="10" t="str">
        <f aca="false">IF(CP425&gt;0,"EME"," ")</f>
        <v> </v>
      </c>
      <c r="CS425" s="9" t="n">
        <v>0</v>
      </c>
      <c r="CV425" s="9" t="n">
        <v>0.5</v>
      </c>
      <c r="CY425" s="9" t="n">
        <v>-0.25</v>
      </c>
      <c r="DB425" s="9" t="n">
        <v>0</v>
      </c>
      <c r="DC425" s="11" t="str">
        <f aca="false">IF(DB425&lt;0,"2"," ")</f>
        <v> </v>
      </c>
      <c r="DD425" s="11" t="str">
        <f aca="false">IF(DB425&lt;0,"MIO"," ")</f>
        <v> </v>
      </c>
      <c r="DE425" s="9" t="n">
        <v>-0.5</v>
      </c>
      <c r="DF425" s="10" t="str">
        <f aca="false">IF(DE425&lt;0,"3"," ")</f>
        <v>3</v>
      </c>
      <c r="DG425" s="10" t="str">
        <f aca="false">IF(DE425&lt;0,"AST"," ")</f>
        <v>AST</v>
      </c>
      <c r="DH425" s="9" t="n">
        <v>-0.5</v>
      </c>
      <c r="DI425" s="10" t="str">
        <f aca="false">IF(DH425&lt;0,"3"," ")</f>
        <v>3</v>
      </c>
      <c r="DJ425" s="10" t="str">
        <f aca="false">IF(DH425&lt;0,"AST"," ")</f>
        <v>AST</v>
      </c>
      <c r="DK425" s="9" t="n">
        <v>0</v>
      </c>
      <c r="DL425" s="10" t="str">
        <f aca="false">IF(DK425&gt;0,"4"," ")</f>
        <v> </v>
      </c>
      <c r="DM425" s="10" t="str">
        <f aca="false">IF(DK425&gt;0,"PRE"," ")</f>
        <v> </v>
      </c>
      <c r="DN425" s="9" t="n">
        <v>0</v>
      </c>
      <c r="DO425" s="10" t="str">
        <f aca="false">IF(DN425&gt;0,"4"," ")</f>
        <v> </v>
      </c>
      <c r="DP425" s="10" t="str">
        <f aca="false">IF(DN425&gt;0,"PRE"," ")</f>
        <v> </v>
      </c>
      <c r="DS425" s="12" t="str">
        <f aca="false">CONCATENATE(CO425,CU425,DA425,DG425,DM425)</f>
        <v> AST </v>
      </c>
      <c r="DT425" s="10" t="e">
        <f aca="false" t="array" ref="DT425">_xlfn.IFS(DS425="EME    ","0", DS425=" HIP   ","1", DS425="  MIO  ","2", DS425="   AST ","3", DS425="    PRE","4", DS425="EME   PRE","5", DS425=" HIP  PRE","6", DS425=" HIP AST ","7", DS425="  MIO PRE","8", DS425="  MIOAST ","9", DS425="   ASTPRE","10",DS425=" HIP ASTPRE","11", DS425="  MIOASTPRE","12", DS425="     ","0")</f>
        <v>#N/A</v>
      </c>
      <c r="DV425" s="1" t="e">
        <f aca="false" t="array" ref="DV425">_xlfn.IFS(DU425="SI","2", DU425="NO","1")</f>
        <v>#N/A</v>
      </c>
      <c r="DX425" s="11" t="str">
        <f aca="false">IF(DW425=0,"1","2")</f>
        <v>1</v>
      </c>
      <c r="DY425" s="11" t="str">
        <f aca="false" t="array" ref="DY425">_xlfn.IFS(DW425=0,"0", DW425=0.25, "1", DW425=0.5,"2", DW425=0.75,"3", DW425=1,"4",DW425=1.25,"5", DW425=1.5,"6", DW425=1.75,"7", DW425=2,"8")</f>
        <v>0</v>
      </c>
      <c r="EA425" s="11" t="str">
        <f aca="false">IF(DZ425=0,"1","2")</f>
        <v>1</v>
      </c>
      <c r="EB425" s="11" t="str">
        <f aca="false" t="array" ref="EB425">_xlfn.IFS(DZ425=0,"0", DZ425=0.25, "1", DZ425=0.5,"2", DZ425=0.75,"3", DZ425=1,"4",DZ425=1.25,"5", DZ425=1.5,"6", DZ425=1.75,"7", DZ425=2,"8")</f>
        <v>0</v>
      </c>
      <c r="ED425" s="10" t="str">
        <f aca="false">IF(EC425=0,"1","2")</f>
        <v>1</v>
      </c>
      <c r="EE425" s="11" t="str">
        <f aca="false" t="array" ref="EE425">_xlfn.IFS(EC425=0,"0", EC425=-0.25, "1", EC425=-0.5,"2", EC425=-0.75,"3", EC425=-1,"4",EC425=-1.25,"5", EC425=-1.5,"6", EC425=-1.75,"7", EC425=-2,"8", EC425=-2.25,"9",EC425=-2.5,"10", EC425=-2.75,"11", EC425=-3,"12", EC425=-3.25,"13", EC425=-3.5,"14", EC425=-3.75,"15",EC425=-4,"16")</f>
        <v>0</v>
      </c>
      <c r="EG425" s="10" t="str">
        <f aca="false">IF(EF425=0,"1","2")</f>
        <v>1</v>
      </c>
      <c r="EH425" s="11" t="str">
        <f aca="false" t="array" ref="EH425">_xlfn.IFS(EF425=0,"0", EF425=-0.25, "1", EF425=-0.5,"2", EF425=-0.75,"3", EF425=-1,"4",EF425=-1.25,"5", EF425=-1.5,"6", EF425=-1.75,"7", EF425=-2,"8", EF425=-2.25,"9",EF425=-2.5,"10", EF425=-2.75,"11", EF425=-3,"12", EF425=-3.25,"13", EF425=-3.5,"14", EF425=-3.75,"15",EF425=-4,"16")</f>
        <v>0</v>
      </c>
      <c r="EJ425" s="11" t="str">
        <f aca="false">IF(EI425=0,"1","2")</f>
        <v>1</v>
      </c>
      <c r="EK425" s="11" t="str">
        <f aca="false" t="array" ref="EK425">_xlfn.IFS(EI425=0,"0", EI425=-0.25, "1", EI425=-0.5,"2", EI425=-0.75,"3", EI425=-1,"4",EI425=-1.25,"5", EI425=-1.5,"6", EI425=-1.75,"7", EI425=-2,"8", EI425=-2.25,"9", EI425=-2.25,"9",EI425=-2.5,"10", EI425=-2.75,"11", EI425=-3,"12", EI425=-3.25,"13", EI425=-3.5,"14", EI425=-3.75,"15",EI425=-4,"16", EI425=0.25, "17", EI425=0.5, "18")</f>
        <v>0</v>
      </c>
      <c r="EM425" s="11" t="str">
        <f aca="false">IF(EL425=0,"1","2")</f>
        <v>1</v>
      </c>
      <c r="EN425" s="11" t="str">
        <f aca="false" t="array" ref="EN425">_xlfn.IFS(EL425=0.25,"17",EL425=0.5,"18", EL425=0,"0", EL425=-0.25, "1", EL425=-0.5,"2", EL425=-0.75,"3", EL425=-1,"4",EL425=-1.25,"5", EL425=-1.5,"6", EL425=-1.75,"7", EL425=-2,"8",EL425= -2.25,"9",EL425=-2.5,"10",EL425= -2.75,"11",EL425= -3,"12",EL425= -3.25,"13",EL425= -3.5,"14",EL425= -3.75,"15",EL425=-4,"16")</f>
        <v>0</v>
      </c>
      <c r="EP425" s="11" t="str">
        <f aca="false">IF(EO425=0,"1","2")</f>
        <v>1</v>
      </c>
      <c r="EQ425" s="11" t="str">
        <f aca="false" t="array" ref="EQ425">_xlfn.IFS(EO425=0,"0", EO425=0.25, "1", EO425=0.5,"2", EO425=0.75,"3", EO425=1,"4",EO425=1.25,"5", EO425=1.5,"6", EO425=1.75,"7", EO425=2,"8", EO425=2.25,"9", EO425=2.25,"9",EO425=2.5,"10", EO425=2.75,"11", EO425=3,"12", EO425=3.25,"13", EO425=3.5,"14", EO425=3.75,"15",EO425=4,"16", EO425=-0.25, "17", bq=-0.5, "18")</f>
        <v>0</v>
      </c>
      <c r="ES425" s="11" t="str">
        <f aca="false">IF(ER425=0,"1","2")</f>
        <v>1</v>
      </c>
      <c r="ET425" s="11" t="str">
        <f aca="false" t="array" ref="ET425">_xlfn.IFS(ER425=0,"0", ER425=0.25, "1", ER425=0.5,"2", ER425=0.75,"3", ER425=1,"4",ER425=1.25,"5", ER425=1.5,"6", ER425=1.75,"7", ER425=2,"8", ER425=2.25,"9", ER425=2.25,"9",ER425=2.5,"10", ER425=2.75,"11", ER425=3,"12", ER425=3.25,"13", ER425=3.5,"14", ER425=3.75,"15",ER425=4,"16", ER425=-0.25, "17", bq=-0.5, "18")</f>
        <v>0</v>
      </c>
      <c r="EV425" s="14" t="e">
        <f aca="false">VLOOKUP(EU425,LEYENDA!$G$2:$H$8,2,TRUE())</f>
        <v>#N/A</v>
      </c>
      <c r="EW425" s="14" t="e">
        <f aca="false" t="array" ref="EW425">_xlfn.IFS(EV425="0-5","1", EV425="6-12","2", EV425="13-18","3", EV425="19-24","4", EV425="25-36","5", EV425="37-48","6", EV425="49-60","7")</f>
        <v>#N/A</v>
      </c>
    </row>
    <row r="426" customFormat="false" ht="13.5" hidden="false" customHeight="false" outlineLevel="0" collapsed="false">
      <c r="A426" s="1" t="n">
        <v>140</v>
      </c>
      <c r="B426" s="2" t="n">
        <v>3</v>
      </c>
      <c r="C426" s="33" t="n">
        <v>45973</v>
      </c>
      <c r="E426" s="5" t="str">
        <f aca="false">VLOOKUP(A426,'286'!$A$3:$J$6279,10,FALSE())</f>
        <v>FERNÁNDEZ IBÁÑEZ, JOSUE NATANAEL</v>
      </c>
      <c r="F426" s="4" t="str">
        <f aca="false">VLOOKUP(A426,'286'!$A$3:$I$1768,3,FALSE())</f>
        <v>FERIJONA</v>
      </c>
      <c r="G426" s="6" t="n">
        <f aca="false">VLOOKUP(A426,'286'!$A$3:$I$1768,4,FALSE())</f>
        <v>37976</v>
      </c>
      <c r="H426" s="7" t="n">
        <f aca="false">YEAR(C426)-YEAR(G426)</f>
        <v>22</v>
      </c>
      <c r="I426" s="1" t="str">
        <f aca="false">VLOOKUP(H426,LEYENDA!$C$2:$D$6,2,TRUE())</f>
        <v>13-24</v>
      </c>
      <c r="J426" s="5" t="str">
        <f aca="false">VLOOKUP(A426,'286'!$A$3:$I$1768,7,FALSE())</f>
        <v>H</v>
      </c>
      <c r="K426" s="8" t="n">
        <f aca="false">VLOOKUP(A426,'286'!$A$3:$I$1768,2,FALSE())</f>
        <v>0</v>
      </c>
      <c r="L426" s="4" t="str">
        <f aca="false">VLOOKUP(A426,'286'!$A$3:$I$1768,8,FALSE())</f>
        <v>D</v>
      </c>
      <c r="M426" s="4" t="str">
        <f aca="false">VLOOKUP(A426,'286'!$A$3:$I$1768,9,FALSE())</f>
        <v>D</v>
      </c>
      <c r="N426" s="8" t="str">
        <f aca="false">IF(R426=O426, "MISMA","CONTRARIA")</f>
        <v>MISMA</v>
      </c>
      <c r="O426" s="8" t="str">
        <f aca="false" t="array" ref="O426">_xlfn.IFS(L426="D","1", L426="I","2")</f>
        <v>1</v>
      </c>
      <c r="P426" s="8" t="e">
        <f aca="false" t="array" ref="P426">_xlfn.IFS(K426="OD","1", K426="OI","2")</f>
        <v>#N/A</v>
      </c>
      <c r="Q426" s="1" t="str">
        <f aca="false" t="array" ref="Q426">_xlfn.IFS(J426="M","1", J426="H","2")</f>
        <v>2</v>
      </c>
      <c r="R426" s="8" t="str">
        <f aca="false" t="array" ref="R426">_xlfn.IFS(M426="D","1", M426="I","2")</f>
        <v>1</v>
      </c>
      <c r="S426" s="1" t="str">
        <f aca="false" t="array" ref="S426">_xlfn.IFS(N426="CONTRARIA", "1",N426= "MISMA","2")</f>
        <v>2</v>
      </c>
      <c r="T426" s="1" t="str">
        <f aca="false" t="array" ref="T426">_xlfn.IFS(I426="0-12","1", I426="13-24","2", I426="25-40","3", I426="41-60","4", I426="61-100","5")</f>
        <v>2</v>
      </c>
      <c r="U426" s="9" t="n">
        <v>-1</v>
      </c>
      <c r="V426" s="10" t="str">
        <f aca="false">IF(U426="","",IF(AND(U426&gt;=-9,U426&lt;=-6.5),"-9 a -6,5",IF(AND(U426&gt;=-6,U426&lt;=-3.5),"-6 a -3,5",IF(AND(U426&gt;=-3,U426&lt;=-1),"-3 a -1",IF(U426=-0.5,"-0,5",IF(AND(U426&gt;=0,U426&lt;=2.5),"0 a 2,5",IF(AND(U426&gt;=3,U426&lt;=5.5),"3 a 5,5",IF(AND(U426&gt;=6,U426&lt;=8.5),"6 a 8,5",IF(AND(U426&gt;=9,U426&lt;=20),"9 a 20","Fuera de rango")))))))))</f>
        <v>-3 a -1</v>
      </c>
      <c r="W426" s="11" t="n">
        <f aca="false">IF(V426="","",IF(V426="-9 a -6,5",2,IF(V426="-6 a -3,5",3,IF(V426="-3 a -1",4,IF(V426="-0,5","NORMA",IF(V426="0 a 2,5",5,IF(V426="3 a 5,5",6,IF(V426="6 a 8,5",7,IF(V426="9 a 20",8,"Fuera de rango")))))))))</f>
        <v>4</v>
      </c>
      <c r="X426" s="9" t="n">
        <v>0</v>
      </c>
      <c r="Y426" s="11" t="str">
        <f aca="false">IF(X426="","",IF(AND(X426&gt;=0,X426&lt;=4),"0 a 4",IF(AND(X426&gt;=4.5,X426&lt;=8.5),"4,5 a 8,5",IF(X426=9,"9",IF(AND(X426&gt;=9.5,X426&lt;=13),"9,5 a 13",IF(AND(X426&gt;=13.5,X426&lt;=20),"13,5 a 20",IF(AND(X426&gt;=20.5,X426&lt;=35),"20,5 a 35","Fuera de rango")))))))</f>
        <v>0 a 4</v>
      </c>
      <c r="Z426" s="11" t="n">
        <f aca="false">IF(Y426="","",IF(Y426="0 a 4",1,IF(Y426="4,5 a 8,5",2,IF(Y426="9","NORMA",IF(Y426="9,5 a 13",3,IF(Y426="13,5 a 20",4,IF(Y426="20,5 a 35",5,"Fuera de rango")))))))</f>
        <v>1</v>
      </c>
      <c r="AA426" s="9" t="n">
        <v>14</v>
      </c>
      <c r="AB426" s="10" t="str">
        <f aca="false">IF(AA426="","",IF(AND(AA426&gt;=0,AA426&lt;=9),"0 a 9",IF(AND(AA426&gt;=9.5,AA426&lt;=18.5),"9,5 a 18,5",IF(AA426=19,"19",IF(AND(AA426&gt;=19.5,AA426&lt;=28),"19,5 a 28",IF(AND(AA426&gt;=28.5,AA426&lt;=40),"28,5 a 40","Fuera de rango"))))))</f>
        <v>9,5 a 18,5</v>
      </c>
      <c r="AC426" s="11" t="n">
        <f aca="false" t="array" ref="AC426">_xlfn.IFS(AB426="","",AB426="0 a 9",1,AB426="9,5 a 18,5",2,AB426="19","NORMA",AB426="19,5 a 28",3,AB426="28,5 a 40",4,TRUE(),"Fuera de rango")</f>
        <v>2</v>
      </c>
      <c r="AD426" s="9" t="n">
        <v>5</v>
      </c>
      <c r="AE426" s="10" t="str">
        <f aca="false">IF(AD426="","",IF(AND(AD426&gt;=-10,AD426&lt;=0),"De -10 a 0",IF(AND(AD426&gt;=0.5,AD426&lt;=9.5),"0,5 a 9,5",IF(AD426=10,"10",IF(AND(AD426&gt;=10.5,AD426&lt;=20),"10,5 a 20",IF(AND(AD426&gt;=20.5,AD426&lt;=40),"20,5 a 40","Fuera de rango"))))))</f>
        <v>0,5 a 9,5</v>
      </c>
      <c r="AF426" s="12" t="n">
        <f aca="false">IF(AD426="","",IF(AND(AD426&gt;=-10,AD426&lt;=0),1,IF(AND(AD426&gt;=0.5,AD426&lt;=9.5),2,IF(AD426=10,"NORMA",IF(AND(AD426&gt;=10.5,AD426&lt;=20),3,IF(AND(AD426&gt;=20.5,AD426&lt;=40),4,""))))))</f>
        <v>2</v>
      </c>
      <c r="AG426" s="9" t="n">
        <v>9</v>
      </c>
      <c r="AH426" s="10" t="str">
        <f aca="false">IF(AG426="","",IF(AND(AG426&gt;=0,AG426&lt;=4),"0 a 4",IF(AND(AG426&gt;=4.5,AG426&lt;=8.5),"4,5 a 8,5",IF(AG426=9,"9",IF(AND(AG426&gt;=9.5,AG426&lt;=13),"9,5 a 13",IF(AND(AG426&gt;=13.5,AG426&lt;=25),"13,5 a 25","Fuera de rango"))))))</f>
        <v>9</v>
      </c>
      <c r="AI426" s="10" t="str">
        <f aca="false">IF(AH426="","",IF(AH426="0 a 4",1,IF(AH426="4,5 a 8,5",2,IF(AH426="9","NORMA",IF(AH426="9,5 a 13",3,IF(AH426="13,5 a 25",4,""))))))</f>
        <v>NORMA</v>
      </c>
      <c r="AJ426" s="9" t="n">
        <v>2</v>
      </c>
      <c r="AK426" s="10" t="str">
        <f aca="false">IF(AJ426="","",IF(AND(AJ426&gt;=-15,AJ426&lt;=-10.5),"-15 a -10,5",IF(AND(AJ426&gt;=-10,AJ426&lt;=-4),"-10 a -4",IF(AND(AJ426&gt;=-4.5,AJ426&lt;=0),"-4,5 a 0",IF(AND(AJ426&gt;=0.5,AJ426&lt;=4.5),"0,5 a 4,5",IF(AJ426=5,"5",IF(AND(AJ426&gt;=5.5,AJ426&lt;=10),"5,5 a 10",IF(AND(AJ426&gt;=10.5,AJ426&lt;=20),"10,5 a 20","Fuera de rango"))))))))</f>
        <v>0,5 a 4,5</v>
      </c>
      <c r="AL426" s="11" t="n">
        <f aca="false">IF(AK426="","",IF(AK426="-15 a -10,5",1,IF(AK426="-10 a -4",2,IF(AK426="-4,5 a 0",3,IF(AK426="0,5 a 4,5",4,IF(AK426="5","NORMA",IF(AK426="5,5 a 10",5,IF(AK426="10,5 a 20",6,"Error"))))))))</f>
        <v>4</v>
      </c>
      <c r="AM426" s="9" t="n">
        <v>2</v>
      </c>
      <c r="AN426" s="10" t="str">
        <f aca="false">IF(AM426="","",IF(AND(AM426&gt;=-7.5,AM426&lt;=-5.5),"-7,5 a -5,5",IF(AND(AM426&gt;=-5,AM426&lt;=-3),"-5 a -3",IF(AND(AM426&gt;=-2.5,AM426&lt;=-0.5),"-2,5 a -0,5",IF(AM426=0,"0,00",IF(AND(AM426&gt;=0.5,AM426&lt;=2.5),"0,5 a 2,5",IF(AND(AM426&gt;=3,AM426&lt;=5),"3 a 5",IF(AND(AM426&gt;=5.5,AM426&lt;=7.5),"5,5 a 7,5",IF(AND(AM426&gt;=8,AM426&lt;=10),"8 a 10","Fuera de rango")))))))))</f>
        <v>0,5 a 2,5</v>
      </c>
      <c r="AO426" s="11" t="n">
        <f aca="false">IF(AN426="","",IF(AN426="-7,5 a -5,5",1,IF(AN426="-5 a -3",2,IF(AN426="-2,5 a -0,5",3,IF(AN426="0,00","NORMA",IF(AN426="0,5 a 2,5",4,IF(AN426="3 a 5",5,IF(AN426="5,5 a 7,5",6,IF(AN426="8 a 10",7,"Error")))))))))</f>
        <v>4</v>
      </c>
      <c r="AP426" s="9" t="n">
        <v>-8</v>
      </c>
      <c r="AQ426" s="10" t="str">
        <f aca="false">IF(AP426="","",IF(AND(AP426&gt;=-20,AP426&lt;=-9.5),"-20 a -9,5",IF(AND(AP426&gt;=-9,AP426&lt;=-6.5),"-9 a -6,5",IF(AP426=-6,"-6",IF(AND(AP426&gt;=-5.5,AP426&lt;=-3),"-5,5 a -3",IF(AND(AP426&gt;=-2.5,AP426&lt;=0),"-2,5 a 0",IF(AND(AP426&gt;=0.5,AP426&lt;=3),"0,5 a 3",IF(AND(AP426&gt;=3.5,AP426&lt;=6),"3,5 a 6",IF(AND(AP426&gt;=6.5,AP426&lt;=9),"6,5 a 9",IF(AND(AP426&gt;=9.5,AP426&lt;=20),"9,5 a 20","Fuera de rango"))))))))))</f>
        <v>-9 a -6,5</v>
      </c>
      <c r="AR426" s="11" t="n">
        <f aca="false">IF(AQ426="","",IF(AQ426="-20 a -9,5",1,IF(AQ426="-9 a -6,5",2,IF(AQ426="-6","NORMA",IF(AQ426="-5,5 a -3",3,IF(AQ426="-2,5 a 0",4,IF(AQ426="0,5 a 3",5,IF(AQ426="3,5 a 6",6,IF(AQ426="6,5 a 9",7,IF(AQ426="9,5 a 20",8,""))))))))))</f>
        <v>2</v>
      </c>
      <c r="AS426" s="9" t="n">
        <v>10</v>
      </c>
      <c r="AT426" s="10" t="str">
        <f aca="false">IF(AS426="","",IF(AND(AS426&gt;=-16,AS426&lt;=-14),"-16 a -14",IF(AND(AS426&gt;=-13.5,AS426&lt;=-11.5),"-13,5 a -11,5",IF(AND(AS426&gt;=-11,AS426&lt;=-9),"-11 a -9",IF(AND(AS426&gt;=-8.5,AS426&lt;=-6.5),"-8,5 a -6,5",IF(AND(AS426&gt;=-6,AS426&lt;=-4),"-6 a -4",IF(AND(AS426&gt;=-3.5,AS426&lt;=-1.5),"-3,5 a -1,5",IF(AND(AS426&gt;=-1,AS426&lt;=1),"-1 a 1",IF(AND(AS426&gt;=1.5,AS426&lt;=3.5),"1,5 a 3,5",IF(AND(AS426&gt;=4,AS426&lt;=6),"4 a 6",IF(AND(AS426&gt;=6.5,AS426&lt;=8.5),"6,5 a 8,5",IF(AND(AS426&gt;=9,AS426&lt;=11),"9 a 11",IF(AND(AS426&gt;=11.5,AS426&lt;=13.5),"11,5 a 13,5",IF(AND(AS426&gt;=14,AS426&lt;=16),"14 a 16",IF(AND(AS426&gt;=16.5,AS426&lt;=18.5),"16,5 a 18,5",IF(AND(AS426&gt;=19,AS426&lt;=21),"19 a 21","Fuera de rango"))))))))))))))))</f>
        <v>9 a 11</v>
      </c>
      <c r="AU426" s="11" t="n">
        <f aca="false" t="array" ref="AU426">IF(AT426="","",_xlfn.IFS(AT426="-16 a -14",1,AT426="-13,5 a -11,5",2,AT426="-11 a -9",3,AT426="-8,5 a -6,5",4,AT426="-6 a -4",5,AT426="-3,5 a -1,5",6,AT426="-1 a 1",7,AT426="1,5 a 3,5",8,AT426="4 a 6","NORMA",AT426="6,5 a 8,5",9,AT426="9 a 11",10,AT426="11,5 a 13,5",11,AT426="14 a 16",12,AT426="16,5 a 18,5",13,AT426="19 a 21",14,TRUE(),""))</f>
        <v>10</v>
      </c>
      <c r="AV426" s="9" t="n">
        <v>0.75</v>
      </c>
      <c r="AW426" s="10" t="str">
        <f aca="false">IF(AV426="","",IF(AND(AV426&gt;=-1,AV426&lt;=-0.5),"-1 a -0,5",IF(AND(AV426&gt;-0.5,AV426&lt;=0),"De -0,5 a 0",IF(AND(AV426&gt;=0.25,AV426&lt;=0.75),"0,25 a 0,75",IF(AND(AV426&gt;=1,AV426&lt;=1.5),"1 a 1,5",IF(AND(AV426&gt;=1.75,AV426&lt;=2.25),"1,75 a 2,25",IF(AND(AV426&gt;=2.5,AV426&lt;=3),"2,5 a 3",IF(AND(AV426&gt;=3.25,AV426&lt;=3.75),"3,25 a 3,75","Fuera de rango"))))))))</f>
        <v>0,25 a 0,75</v>
      </c>
      <c r="AX426" s="10" t="str">
        <f aca="false">IF(AW426="","",IF(OR(AW426="-1 a -0,5",AW426="-1 a -0.5"),1,IF(OR(AW426="De -0,5 a 0",AW426="-0,5 a 0",AW426="De -0.5 a 0"),2,IF(OR(AW426="0,25 a 0,75",AW426="0.25 a 0.75"),"NORMA",IF(OR(AW426="1 a 1,5",AW426="1 a 1.5"),3,IF(OR(AW426="1,75 a 2,25",AW426="1.75 a 2.25"),4,IF(OR(AW426="2,5 a 3",AW426="2.5 a 3"),5,IF(OR(AW426="3,25 a 3,75",AW426="3.25 a 3.75"),6,""))))))))</f>
        <v>NORMA</v>
      </c>
      <c r="AY426" s="9" t="n">
        <v>-8</v>
      </c>
      <c r="AZ426" s="10" t="str">
        <f aca="false">IF(AY426="","",IF(AND(AY426&gt;=-20,AY426&lt;=-9.5),"-20 a -9,5",IF(AND(AY426&gt;=-9,AY426&lt;=-6.5),"-9 a -6,5",IF(AY426=-6,"-6",IF(AND(AY426&gt;=-5.5,AY426&lt;=-3),"-5,5 a -3",IF(AND(AY426&gt;=-2.5,AY426&lt;=0),"-2,5 a 0",IF(AND(AY426&gt;=0.5,AY426&lt;=3),"0,5 a 3",IF(AND(AY426&gt;=3.5,AY426&lt;=6),"3,5 a 6","Fuera de rango"))))))))</f>
        <v>-9 a -6,5</v>
      </c>
      <c r="BA426" s="11" t="n">
        <f aca="false">IF(AZ426="","",IF(AZ426="-20 a -9,5",1,IF(AZ426="-9 a -6,5",2,IF(AZ426="-6","NORMA",IF(AZ426="-5,5 a -3",3,IF(AZ426="-2,5 a 0",4,IF(AZ426="0,5 a 3",5,IF(AZ426="3,5 a 6",6,""))))))))</f>
        <v>2</v>
      </c>
      <c r="BB426" s="9" t="n">
        <v>0</v>
      </c>
      <c r="BC426" s="10" t="str">
        <f aca="false" t="array" ref="BC426">IF(BB426="","",_xlfn.IFS(AND(BB426&gt;=0,BB426&lt;=2),"0 a 2",AND(BB426&gt;=2.5,BB426&lt;=4.5),"2,5 a 4,5",AND(BB426&gt;=5,BB426&lt;=7),"5 a 7",AND(BB426&gt;=7.5,BB426&lt;=9.5),"7,5 a 9,5",AND(BB426&gt;=10,BB426&lt;=12),"10 a 12",AND(BB426&gt;=12.5,BB426&lt;=14.5),"12,5 a 14,5",BB426=15,"15",AND(BB426&gt;=15.5,BB426&lt;=17.5),"15,5 a 17,5",AND(BB426&gt;=18,BB426&lt;=20),"18 a 20",AND(BB426&gt;=20.5,BB426&lt;=22.5),"20,5 a 22,5",AND(BB426&gt;=23,BB426&lt;=25),"23 a 25",TRUE(),"Fuera de rango"))</f>
        <v>0 a 2</v>
      </c>
      <c r="BD426" s="11" t="n">
        <f aca="false" t="array" ref="BD426">IF(BC426="","",_xlfn.IFS(BC426="0 a 2",1,BC426="2,5 a 4,5",2,BC426="5 a 7",3,BC426="7,5 a 9,5",4,BC426="10 a 12",5,BC426="12,5 a 14,5",6,BC426="15","NORMA",BC426="15,5 a 17,5",7,BC426="18 a 20",8,BC426="20,5 a 22,5",9,BC426="23 a 25",10,TRUE(),"Fuera de rango"))</f>
        <v>1</v>
      </c>
      <c r="BE426" s="9" t="n">
        <v>20</v>
      </c>
      <c r="BF426" s="10" t="str">
        <f aca="false">IF(BE426="","",IF(AND(BE426&gt;=-20,BE426&lt;=-10),"-20 a -10",IF(AND(BE426&gt;=-9.5,BE426&lt;=0.5),"-9,5 a 0,5",IF(AND(BE426&gt;=1,BE426&lt;=11),"1 a 11",IF(AND(BE426&gt;=11.5,BE426&lt;=20.5),"11,5 a 20,5",IF(BE426=21,"21",IF(AND(BE426&gt;=21.5,BE426&lt;=31.5),"21,5 a 31,5",IF(AND(BE426&gt;=32,BE426&lt;=42),"32 a 42","Fuera de rango"))))))))</f>
        <v>11,5 a 20,5</v>
      </c>
      <c r="BG426" s="11" t="n">
        <f aca="false">IF(BF426="","",IF(BF426="-20 a -10",1,IF(BF426="-9,5 a 0,5",2,IF(BF426="1 a 11",3,IF(BF426="11,5 a 20,5",4,IF(BF426="21","NORMA",IF(BF426="21,5 a 31,5",5,IF(BF426="32 a 42",6,""))))))))</f>
        <v>4</v>
      </c>
      <c r="BH426" s="9" t="n">
        <v>7</v>
      </c>
      <c r="BI426" s="10" t="str">
        <f aca="false">IF(BH426="","",IF(AND(BH426&gt;=-20,BH426&lt;=-15),"-20 a -15",IF(AND(BH426&gt;=-14.5,BH426&lt;=-9.5),"-14,5 a -9,5",IF(AND(BH426&gt;=-9,BH426&lt;=-4),"-9 a -4",IF(AND(BH426&gt;=-3.5,BH426&lt;=2.5),"-3,5 a 2,5",IF(AND(BH426&gt;=3,BH426&lt;=8),"3 a 8",IF(AND(BH426&gt;=8.5,BH426&lt;=14.5),"8,5 a 14,5",IF(BH426=15,"15",IF(AND(BH426&gt;=15.5,BH426&lt;=20.5),"15,5 a 20,5",IF(AND(BH426&gt;=21,BH426&lt;=26),"21 a 26","Fuera de rango"))))))))))</f>
        <v>3 a 8</v>
      </c>
      <c r="BJ426" s="11" t="n">
        <f aca="false">IF(BI426="","",IF(BI426="-20 a -15",1,IF(BI426="-14,5 a -9,5",2,IF(BI426="-9 a -4",3,IF(BI426="-3,5 a 2,5",4,IF(BI426="3 a 8",5,IF(BI426="8,5 a 14,5",6,IF(BI426="15","NORMA",IF(BI426="15,5 a 20,5",7,IF(BI426="21 a 26",8,IF(BI426="26,5 a 31,5",9,"")))))))))))</f>
        <v>5</v>
      </c>
      <c r="BK426" s="9" t="n">
        <v>0</v>
      </c>
      <c r="BL426" s="10" t="str">
        <f aca="false">IF(BK426="","",IF(AND(BK426&gt;=0,BK426&lt;=2),"0 - 2",IF(AND(BK426&gt;=2.5,BK426&lt;=4.5),"2,5 - 4,5",IF(AND(BK426&gt;=5,BK426&lt;=7),"5 - 7",IF(AND(BK426&gt;=7.5,BK426&lt;=9.5),"7,5 - 9,5",IF(AND(BK426&gt;=10,BK426&lt;=12),"10 - 12",IF(AND(BK426&gt;=12.5,BK426&lt;=13.5),"12,5 - 13,5",IF(BK426=14,"14",IF(AND(BK426&gt;=14.5,BK426&lt;=16.5),"14,5 - 16,5",IF(AND(BK426&gt;=17,BK426&lt;=19),"17 - 19",IF(AND(BK426&gt;=19.5,BK426&lt;=21.5),"19,5 - 21,5",IF(AND(BK426&gt;=22,BK426&lt;=24),"22 - 24",IF(AND(BK426&gt;=24.5,BK426&lt;=26.5),"24,5 - 26,5",IF(AND(BK426&gt;=27,BK426&lt;=29),"27 - 29",IF(AND(BK426&gt;=29.5,BK426&lt;=30),"29,5 - 30","Fuera de rango")))))))))))))))</f>
        <v>0 - 2</v>
      </c>
      <c r="BM426" s="11" t="n">
        <f aca="false">IF(BL426="","",IF(BL426="0 - 2",1,IF(BL426="2,5 - 4,5",2,IF(BL426="5 - 7",3,IF(BL426="7,5 - 9,5",4,IF(BL426="10 - 12",5,IF(BL426="12,5 - 13,5",6,IF(BL426="14","NORMA",IF(BL426="14,5 - 16,5",7,IF(BL426="17 - 19",8,IF(BL426="19,5 - 21,5",9,IF(BL426="22 - 24",10,IF(BL426="24,5 - 26,5",11,IF(BL426="27 - 29",12,IF(BL426="29,5 - 30",13,"")))))))))))))))</f>
        <v>1</v>
      </c>
      <c r="BN426" s="9" t="n">
        <v>18</v>
      </c>
      <c r="BO426" s="11" t="str">
        <f aca="false">IF(BN426="","",IF(AND(BN426&gt;=-20,BN426&lt;=-10),"-20 a -10",IF(AND(BN426&gt;=-9.5,BN426&lt;=0.5),"-9,5 a 0,5",IF(AND(BN426&gt;=1,BN426&lt;=11),"1 a 11",IF(AND(BN426&gt;=11.5,BN426&lt;=21.5),"11,5 a 21,5",IF(BN426=22,"22",IF(AND(BN426&gt;=22.5,BN426&lt;=32.5),"22,5 a 32,5",IF(AND(BN426&gt;=33,BN426&lt;=43),"33 a 43","Fuera de rango"))))))))</f>
        <v>11,5 a 21,5</v>
      </c>
      <c r="BP426" s="11" t="n">
        <f aca="false">IF(BO426="","",IF(BO426="-20 a -10",1,IF(BO426="-9,5 a 0,5",2,IF(BO426="1 a 11",3,IF(BO426="11,5 a 21,5",4,IF(BO426="22","NORMA",IF(BO426="22,5 a 32,5",5,IF(BO426="33 a 43",6,""))))))))</f>
        <v>4</v>
      </c>
      <c r="BQ426" s="9" t="n">
        <v>9</v>
      </c>
      <c r="BR426" s="10" t="str">
        <f aca="false">IF(BQ426="","",IF(AND(BQ426&gt;=-20,BQ426&lt;=-15),"-20 a -15",IF(AND(BQ426&gt;=-14.5,BQ426&lt;=-9.5),"-14,5 a -9,5",IF(AND(BQ426&gt;=-9,BQ426&lt;=-4),"-9 a -4",IF(AND(BQ426&gt;=-3.5,BQ426&lt;=2.5),"-3,5 a 2,5",IF(AND(BQ426&gt;=3,BQ426&lt;=8),"3 a 8",IF(AND(BQ426&gt;=8.5,BQ426&lt;=13.5),"8,5 a 13,5",IF(AND(BQ426&gt;=14,BQ426&lt;=17.5),"14 a 17,5",IF(BQ426=18,"18",IF(AND(BQ426&gt;=18.5,BQ426&lt;=23.5),"18,5 a 23,5",IF(AND(BQ426&gt;=24,BQ426&lt;=29),"24 a 29",IF(AND(BQ426&gt;=29.5,BQ426&lt;=34.5),"29,5 a 34,5",IF(AND(BQ426&gt;=35,BQ426&lt;=40),"35 a 40","Fuera de rango")))))))))))))</f>
        <v>8,5 a 13,5</v>
      </c>
      <c r="BS426" s="11" t="n">
        <f aca="false">IF(BR426="","",IF(BR426="-20 a -15",1,IF(BR426="-14,5 a -9,5",2,IF(BR426="-9 a -4",3,IF(BR426="-3,5 a 2,5",4,IF(BR426="3 a 8",5,IF(BR426="8,5 a 13,5",6,IF(BR426="14 a 17,5",7,IF(BR426="18","NORMA",IF(BR426="18,5 a 23,5",8,IF(BR426="24 a 29",9,IF(BR426="29,5 a 34,5",10,IF(BR426="35 a 40",11,"")))))))))))))</f>
        <v>6</v>
      </c>
      <c r="BT426" s="9" t="n">
        <v>0</v>
      </c>
      <c r="BU426" s="10" t="str">
        <f aca="false">IF(BT426="","",IF(AND(BT426&gt;=-20,BT426&lt;=-18),"-20 a -18",IF(AND(BT426&gt;=-17.5,BT426&lt;=-15.5),"-17,5 a -15,5",IF(AND(BT426&gt;=-15,BT426&lt;=-13),"-15 a -13",IF(AND(BT426&gt;=-12.5,BT426&lt;=-10.5),"-12,5 a -10,5",IF(AND(BT426&gt;=-10,BT426&lt;=-8),"-10 a -8",IF(AND(BT426&gt;=-7.5,BT426&lt;=-5.5),"-7,5 a -5,5",IF(AND(BT426&gt;=-5,BT426&lt;=-3),"-5 a -3",IF(AND(BT426&gt;=-2.5,BT426&lt;=-0.5),"-2,5 a -0,5",IF(BT426=0,"0",IF(AND(BT426&gt;=0.5,BT426&lt;=2.5),"0,5 a 2,5",IF(AND(BT426&gt;=3,BT426&lt;=5),"3 a 5",IF(AND(BT426&gt;=5.5,BT426&lt;=7.5),"5,5 a 7,5",IF(AND(BT426&gt;=8,BT426&lt;=10),"8 a 10",IF(AND(BT426&gt;=10.5,BT426&lt;=12.5),"10,5 a 12,5",IF(AND(BT426&gt;=13,BT426&lt;=15),"13 a 15",IF(AND(BT426&gt;=15.5,BT426&lt;=17.5),"15,5 a 17,5",IF(AND(BT426&gt;=18,BT426&lt;=20),"18 a 20","Fuera de rango"))))))))))))))))))</f>
        <v>0</v>
      </c>
      <c r="BV426" s="11" t="str">
        <f aca="false">IF(BT426="","",IF(BT426=0,"NORMA",IF(AND(BT426&gt;=-20,BT426&lt;=-18),2,IF(AND(BT426&gt;=-17.5,BT426&lt;=-15.5),2,IF(AND(BT426&gt;=-15,BT426&lt;=-13),3,IF(AND(BT426&gt;=-12.5,BT426&lt;=-10.5),4,IF(AND(BT426&gt;=-10,BT426&lt;=-8),5,IF(AND(BT426&gt;=-7.5,BT426&lt;=-5.5),6,IF(AND(BT426&gt;=-5,BT426&lt;=-3),7,IF(AND(BT426&gt;=-2.5,BT426&lt;=-0.5),8,IF(AND(BT426&gt;=0.5,BT426&lt;=2.5),9,IF(AND(BT426&gt;=3,BT426&lt;=5),10,IF(AND(BT426&gt;=5.5,BT426&lt;=7.5),11,IF(AND(BT426&gt;=8,BT426&lt;=10),12,IF(AND(BT426&gt;=10.5,BT426&lt;=12.5),13,IF(AND(BT426&gt;=13,BT426&lt;=15),14,IF(AND(BT426&gt;=15.5,BT426&lt;=17.5),15,IF(AND(BT426&gt;=18,BT426&lt;=20),16,"Fuera de rango"))))))))))))))))))</f>
        <v>NORMA</v>
      </c>
      <c r="BW426" s="9" t="n">
        <v>-13.25</v>
      </c>
      <c r="BX426" s="10" t="n">
        <f aca="false">18.5- (0.3*H426)</f>
        <v>11.9</v>
      </c>
      <c r="BY426" s="10" t="n">
        <f aca="false">(BW426)-(BX426)</f>
        <v>-25.15</v>
      </c>
      <c r="BZ426" s="10" t="str">
        <f aca="false">IF(BY426="","",IF(BY426&lt;-27.5,"De -30 a -28",IF(BY426&lt;-25,"De -27,5 a -25,5",IF(BY426&lt;-22.5,"De -25 a -23",IF(BY426&lt;-20,"De -22,5 a -20,5",IF(BY426&lt;-17.5,"De -20 a -18",IF(BY426&lt;-15,"De -17,5 a -15,5",IF(BY426&lt;-12.5,"De -15 a -13",IF(BY426&lt;-10,"De -12,5 a -10,5",IF(BY426&lt;-7.5,"De -10 a -8",IF(BY426&lt;-5,"De -7,5 a -5,5",IF(BY426&lt;-2.5,"De -5 a -3",IF(BY426&lt;0,"De -2,5 a -0,5",IF(BY426&lt;2.5,"De 0 a 2",IF(BY426&lt;5,"De 2,5 a 4,5",IF(BY426&lt;7.5,"De 5 a 7",IF(BY426&lt;10,"De 7,5 a 9,5",IF(BY426&lt;12.5,"De 10 a 12",IF(BY426&lt;15,"De 12,5 a 14,5",IF(BY426&lt;17.5,"De 15 a 17",IF(BY426&lt;20,"De 17,5 a 19,5",IF(BY426&lt;22.5,"De 20 a 22",IF(BY426&lt;25,"De 22,5 a 24,5",IF(BY426&lt;27.5,"De 25 a 27","De 27,5 a 30"))))))))))))))))))))))))</f>
        <v>De -27,5 a -25,5</v>
      </c>
      <c r="CA426" s="12" t="n">
        <f aca="false">IF(BY426="","",IF(BY426&lt;=-28,1,IF(BY426&lt;=-25.5,2,IF(BY426&lt;=-23,3,IF(BY426&lt;=-20.5,4,IF(BY426&lt;=-18,5,IF(BY426&lt;=-15.5,6,IF(BY426&lt;=-13,7,IF(BY426&lt;=-10.5,8,IF(BY426&lt;=-8,9,IF(BY426&lt;=-5.5,10,IF(BY426&lt;=-3,11,IF(BY426&lt;=-0.5,12,IF(BY426&lt;=2,13,IF(BY426&lt;=4.5,14,IF(BY426&lt;=7,15,IF(BY426&lt;=9.5,16,IF(BY426&lt;=12,17,IF(BY426&lt;=14.5,18,IF(BY426&lt;=17,19,IF(BY426&lt;=19.5,20,IF(BY426&lt;=22,21,IF(BY426&lt;=24.5,22,IF(BY426&lt;=27,23,IF(BY426&lt;=30,24,"Fuera de rango")))))))))))))))))))))))))</f>
        <v>3</v>
      </c>
      <c r="CB426" s="9" t="n">
        <v>-10.75</v>
      </c>
      <c r="CC426" s="10" t="n">
        <f aca="false">18.5- (0.3*H426)</f>
        <v>11.9</v>
      </c>
      <c r="CD426" s="10" t="n">
        <f aca="false">(CB426)-(CC426)</f>
        <v>-22.65</v>
      </c>
      <c r="CE426" s="10" t="str">
        <f aca="false">IF(CD426="","",IF(CD426&lt;-27.5,"De -30 a -28",IF(CD426&lt;-25,"De -27,5 a -25,5",IF(CD426&lt;-22.5,"De -25 a -23",IF(CD426&lt;-20,"De -22,5 a -20,5",IF(CD426&lt;-17.5,"De -20 a -18",IF(CD426&lt;-15,"De -17,5 a -15,5",IF(CD426&lt;-12.5,"De -15 a -13",IF(CD426&lt;-10,"De -12,5 a -10,5",IF(CD426&lt;-7.5,"De -10 a -8",IF(CD426&lt;-5,"De -7,5 a -5,5",IF(CD426&lt;-2.5,"De -5 a -3",IF(CD426&lt;0,"De -2,5 a -0,5",IF(CD426&lt;=2,"De 0 a 2",IF(CD426&lt;=4.5,"De 2,5 a 4,5",IF(CD426&lt;=7,"De 5 a 7",IF(CD426&lt;=9.5,"De 7,5 a 9,5",IF(CD426&lt;=12,"De 10 a 12",IF(CD426&lt;=14.5,"De 12,5 a 14,5",IF(CD426&lt;=17,"De 15 a 17",IF(CD426&lt;=19.5,"De 17,5 a 19,5",IF(CD426&lt;=22,"De 20 a 22",IF(CD426&lt;=24.5,"De 22,5 a 24,5",IF(CD426&lt;=27,"De 25 a 27","De 27,5 a 30"))))))))))))))))))))))))</f>
        <v>De -25 a -23</v>
      </c>
      <c r="CF426" s="12" t="n">
        <f aca="false">IF(CD426="","",IF(CD426&lt;-27.5,1,IF(CD426&lt;-25,2,IF(CD426&lt;-22.5,3,IF(CD426&lt;-20,4,IF(CD426&lt;-17.5,5,IF(CD426&lt;-15,6,IF(CD426&lt;-12.5,7,IF(CD426&lt;-10,8,IF(CD426&lt;-7.5,9,IF(CD426&lt;-5,10,IF(CD426&lt;-2.5,11,IF(CD426&lt;0,12,IF(CD426&lt;2.5,13,IF(CD426&lt;5,14,IF(CD426&lt;7.5,15,IF(CD426&lt;10,16,IF(CD426&lt;12.5,17,IF(CD426&lt;15,18,IF(CD426&lt;17.5,19,IF(CD426&lt;20,20,IF(CD426&lt;22.5,21,IF(CD426&lt;25,22,IF(CD426&lt;27.5,23,24))))))))))))))))))))))))</f>
        <v>3</v>
      </c>
      <c r="CG426" s="9" t="n">
        <v>-5</v>
      </c>
      <c r="CH426" s="10" t="str">
        <f aca="false">IF(CG426="","",IF(AND(CG426&gt;=-10,CG426&lt;=-9.5),"-10 a -9,5",IF(AND(CG426&gt;-9.5,CG426&lt;=-8.5),"-9 a -8,5",IF(AND(CG426&gt;-8.5,CG426&lt;=-7.5),"-8 a -7,5",IF(AND(CG426&gt;-7.5,CG426&lt;=-6.5),"-7 a -6,5",IF(AND(CG426&gt;-6.5,CG426&lt;=-5.5),"-6 a -5,5",IF(AND(CG426&gt;-5.5,CG426&lt;=-4.5),"-5 a -4,5",IF(AND(CG426&gt;-4.5,CG426&lt;=-3.5),"-4 a -3,5",IF(AND(CG426&gt;-3.5,CG426&lt;=-2.5),"-3 a -2,5",IF(CG426=-2.25,"-2,25",IF(AND(CG426&gt;-2.5,CG426&lt;=-1.5),"-2 a -1,5",IF(AND(CG426&gt;-1.5,CG426&lt;=-0.5),"-1 a -0,5",IF(AND(CG426&gt;-0.5,CG426&lt;=0.5),"0 a 0,5",IF(AND(CG426&gt;0.5,CG426&lt;=1.5),"1 a 1,5",IF(AND(CG426&gt;1.5,CG426&lt;=2.5),"2 a 2,5",IF(AND(CG426&gt;2.5,CG426&lt;=3.5),"3 a 3,5",IF(AND(CG426&gt;3.5,CG426&lt;=4.5),"4 a 4,5",IF(AND(CG426&gt;4.5,CG426&lt;=5.5),"5 a 5,5",IF(AND(CG426&gt;5.5,CG426&lt;=6.5),"6 a 6,5",IF(AND(CG426&gt;6.5,CG426&lt;=7.5),"7 a 7,5",IF(AND(CG426&gt;7.5,CG426&lt;=8.5),"8 a 8,5",IF(AND(CG426&gt;8.5,CG426&lt;=9.5),"9 a 9,5",IF(CG426&gt;=10,"10","Fuera de rango")))))))))))))))))))))))</f>
        <v>-5 a -4,5</v>
      </c>
      <c r="CI426" s="11" t="n">
        <f aca="false">IF(CG426="","",IF(CG426=-2.25,"NORMA",IF(CG426&lt;=-9.5,1,IF(CG426&lt;=-8.5,2,IF(CG426&lt;=-7.5,3,IF(CG426&lt;=-6.5,4,IF(CG426&lt;=-5.5,5,IF(CG426&lt;=-4.5,6,IF(CG426&lt;=-3.5,7,IF(CG426&lt;=-2.5,8,IF(CG426&lt;=-1.5,9,IF(CG426&lt;=-0.5,10,IF(CG426&lt;=0.5,11,IF(CG426&lt;=1.5,12,IF(CG426&lt;=2.5,13,IF(CG426&lt;=3.5,14,IF(CG426&lt;=4.5,15,IF(CG426&lt;=5.5,16,IF(CG426&lt;=6.5,17,IF(CG426&lt;=7.5,18,IF(CG426&lt;=8.5,19,IF(CG426&lt;=9.5,20,IF(CG426=10,21,"Fuera de rango")))))))))))))))))))))))</f>
        <v>6</v>
      </c>
      <c r="CJ426" s="9" t="n">
        <v>2.25</v>
      </c>
      <c r="CK426" s="10" t="str">
        <f aca="false">IF(CJ426="","",IF(AND(CJ426&gt;=-6,CJ426&lt;=-5.5),"-6 a -5,5",IF(AND(CJ426&gt;-5.5,CJ426&lt;=-4.5),"-5 a -4,5",IF(AND(CJ426&gt;-4.5,CJ426&lt;=-3.5),"-4 a -3,5",IF(AND(CJ426&gt;-3.5,CJ426&lt;=-2.5),"-3 a -2,5",IF(AND(CJ426&gt;-2.5,CJ426&lt;=-1.5),"-2 a -1,5",IF(AND(CJ426&gt;-1.5,CJ426&lt;=-0.5),"-1 a -0,5",IF(AND(CJ426&gt;-0.5,CJ426&lt;=0.5),"0 a 0,5",IF(AND(CJ426&gt;0.5,CJ426&lt;=1.5),"1 a 1,5",IF(AND(CJ426&gt;1.5,CJ426&lt;2.5),"2",IF(AND(CJ426&gt;=2.5,CJ426&lt;=3),"2,5 a 3",IF(AND(CJ426&gt;3,CJ426&lt;=4),"3,5 a 4",IF(AND(CJ426&gt;4,CJ426&lt;=5),"4,5 a 5",IF(AND(CJ426&gt;5,CJ426&lt;=6),"5,5 a 6",IF(AND(CJ426&gt;6,CJ426&lt;=7),"6,5 a 7",IF(AND(CJ426&gt;7,CJ426&lt;=8),"7,5 a 8",IF(AND(CJ426&gt;8,CJ426&lt;=9.5),"8,5 a 9,5",IF(CJ426=10,"10","Fuera de rango"))))))))))))))))))</f>
        <v>2</v>
      </c>
      <c r="CL426" s="11" t="str">
        <f aca="false">IF(CK426="","",IF(OR(CK426="-6 a -5,5",CK426="-6 - -5,5"),1,IF(OR(CK426="-5 a -4,5",CK426="-5 - -4,5"),2,IF(OR(CK426="-4 a -3,5",CK426="-4 - -3,5"),3,IF(OR(CK426="-3 a -2,5",CK426="-3 - -2,5"),4,IF(OR(CK426="-2 a -1,5",CK426="-2 - -1,5"),5,IF(OR(CK426="-1 a -0,5",CK426="-1 - -0,5"),6,IF(OR(CK426="0 a 0,5",CK426="0 - 0,5"),7,IF(OR(CK426="1 a 1,5",CK426="1 - 1,5"),8,IF(CK426="2","NORMA",IF(OR(CK426="2,5 a 3",CK426="2,5 - 3"),9,IF(OR(CK426="3,5 a 4",CK426="3,5 - 4"),10,IF(OR(CK426="4,5 a 5",CK426="4,5 - 5"),11,IF(OR(CK426="5,5 a 6",CK426="5,5 - 6"),12,IF(OR(CK426="6,5 a 7",CK426="6,5 - 7"),13,IF(OR(CK426="7,5 a 8",CK426="7,5 - 8"),14,IF(OR(CK426="8,5 a 9",CK426="8,5 - 9,5",CK426="9 a 9,5"),15,IF(CK426="10",15,IF(OR(CK426="0,5 a 1",CK426="0,5 - 1"),7,"Fuera de rango")))))))))))))))))))</f>
        <v>NORMA</v>
      </c>
      <c r="CN426" s="10" t="str">
        <f aca="false">IF(CM426=0,"0", " ")</f>
        <v>0</v>
      </c>
      <c r="CO426" s="10" t="str">
        <f aca="false">IF(CM426&gt;0,"EME"," ")</f>
        <v> </v>
      </c>
      <c r="CQ426" s="10" t="str">
        <f aca="false">IF(CP426&gt;0,"0", " ")</f>
        <v> </v>
      </c>
      <c r="CR426" s="10" t="str">
        <f aca="false">IF(CP426&gt;0,"EME"," ")</f>
        <v> </v>
      </c>
      <c r="CS426" s="9" t="n">
        <v>0</v>
      </c>
      <c r="CV426" s="9" t="n">
        <v>0.5</v>
      </c>
      <c r="CY426" s="9" t="n">
        <v>-0.5</v>
      </c>
      <c r="DB426" s="9" t="n">
        <v>0</v>
      </c>
      <c r="DC426" s="11" t="str">
        <f aca="false">IF(DB426&lt;0,"2"," ")</f>
        <v> </v>
      </c>
      <c r="DD426" s="11" t="str">
        <f aca="false">IF(DB426&lt;0,"MIO"," ")</f>
        <v> </v>
      </c>
      <c r="DE426" s="9" t="n">
        <v>-0.75</v>
      </c>
      <c r="DF426" s="10" t="str">
        <f aca="false">IF(DE426&lt;0,"3"," ")</f>
        <v>3</v>
      </c>
      <c r="DG426" s="10" t="str">
        <f aca="false">IF(DE426&lt;0,"AST"," ")</f>
        <v>AST</v>
      </c>
      <c r="DH426" s="9" t="n">
        <v>-0.75</v>
      </c>
      <c r="DI426" s="10" t="str">
        <f aca="false">IF(DH426&lt;0,"3"," ")</f>
        <v>3</v>
      </c>
      <c r="DJ426" s="10" t="str">
        <f aca="false">IF(DH426&lt;0,"AST"," ")</f>
        <v>AST</v>
      </c>
      <c r="DK426" s="9" t="n">
        <v>0</v>
      </c>
      <c r="DL426" s="10" t="str">
        <f aca="false">IF(DK426&gt;0,"4"," ")</f>
        <v> </v>
      </c>
      <c r="DM426" s="10" t="str">
        <f aca="false">IF(DK426&gt;0,"PRE"," ")</f>
        <v> </v>
      </c>
      <c r="DN426" s="9" t="n">
        <v>0</v>
      </c>
      <c r="DO426" s="10" t="str">
        <f aca="false">IF(DN426&gt;0,"4"," ")</f>
        <v> </v>
      </c>
      <c r="DP426" s="10" t="str">
        <f aca="false">IF(DN426&gt;0,"PRE"," ")</f>
        <v> </v>
      </c>
      <c r="DS426" s="12" t="str">
        <f aca="false">CONCATENATE(CO426,CU426,DA426,DG426,DM426)</f>
        <v> AST </v>
      </c>
      <c r="DT426" s="10" t="e">
        <f aca="false" t="array" ref="DT426">_xlfn.IFS(DS426="EME    ","0", DS426=" HIP   ","1", DS426="  MIO  ","2", DS426="   AST ","3", DS426="    PRE","4", DS426="EME   PRE","5", DS426=" HIP  PRE","6", DS426=" HIP AST ","7", DS426="  MIO PRE","8", DS426="  MIOAST ","9", DS426="   ASTPRE","10",DS426=" HIP ASTPRE","11", DS426="  MIOASTPRE","12", DS426="     ","0")</f>
        <v>#N/A</v>
      </c>
      <c r="DV426" s="1" t="e">
        <f aca="false" t="array" ref="DV426">_xlfn.IFS(DU426="SI","2", DU426="NO","1")</f>
        <v>#N/A</v>
      </c>
      <c r="DX426" s="11" t="str">
        <f aca="false">IF(DW426=0,"1","2")</f>
        <v>1</v>
      </c>
      <c r="DY426" s="11" t="str">
        <f aca="false" t="array" ref="DY426">_xlfn.IFS(DW426=0,"0", DW426=0.25, "1", DW426=0.5,"2", DW426=0.75,"3", DW426=1,"4",DW426=1.25,"5", DW426=1.5,"6", DW426=1.75,"7", DW426=2,"8")</f>
        <v>0</v>
      </c>
      <c r="EA426" s="11" t="str">
        <f aca="false">IF(DZ426=0,"1","2")</f>
        <v>1</v>
      </c>
      <c r="EB426" s="11" t="str">
        <f aca="false" t="array" ref="EB426">_xlfn.IFS(DZ426=0,"0", DZ426=0.25, "1", DZ426=0.5,"2", DZ426=0.75,"3", DZ426=1,"4",DZ426=1.25,"5", DZ426=1.5,"6", DZ426=1.75,"7", DZ426=2,"8")</f>
        <v>0</v>
      </c>
      <c r="ED426" s="10" t="str">
        <f aca="false">IF(EC426=0,"1","2")</f>
        <v>1</v>
      </c>
      <c r="EE426" s="11" t="str">
        <f aca="false" t="array" ref="EE426">_xlfn.IFS(EC426=0,"0", EC426=-0.25, "1", EC426=-0.5,"2", EC426=-0.75,"3", EC426=-1,"4",EC426=-1.25,"5", EC426=-1.5,"6", EC426=-1.75,"7", EC426=-2,"8", EC426=-2.25,"9",EC426=-2.5,"10", EC426=-2.75,"11", EC426=-3,"12", EC426=-3.25,"13", EC426=-3.5,"14", EC426=-3.75,"15",EC426=-4,"16")</f>
        <v>0</v>
      </c>
      <c r="EG426" s="10" t="str">
        <f aca="false">IF(EF426=0,"1","2")</f>
        <v>1</v>
      </c>
      <c r="EH426" s="11" t="str">
        <f aca="false" t="array" ref="EH426">_xlfn.IFS(EF426=0,"0", EF426=-0.25, "1", EF426=-0.5,"2", EF426=-0.75,"3", EF426=-1,"4",EF426=-1.25,"5", EF426=-1.5,"6", EF426=-1.75,"7", EF426=-2,"8", EF426=-2.25,"9",EF426=-2.5,"10", EF426=-2.75,"11", EF426=-3,"12", EF426=-3.25,"13", EF426=-3.5,"14", EF426=-3.75,"15",EF426=-4,"16")</f>
        <v>0</v>
      </c>
      <c r="EJ426" s="11" t="str">
        <f aca="false">IF(EI426=0,"1","2")</f>
        <v>1</v>
      </c>
      <c r="EK426" s="11" t="str">
        <f aca="false" t="array" ref="EK426">_xlfn.IFS(EI426=0,"0", EI426=-0.25, "1", EI426=-0.5,"2", EI426=-0.75,"3", EI426=-1,"4",EI426=-1.25,"5", EI426=-1.5,"6", EI426=-1.75,"7", EI426=-2,"8", EI426=-2.25,"9", EI426=-2.25,"9",EI426=-2.5,"10", EI426=-2.75,"11", EI426=-3,"12", EI426=-3.25,"13", EI426=-3.5,"14", EI426=-3.75,"15",EI426=-4,"16", EI426=0.25, "17", EI426=0.5, "18")</f>
        <v>0</v>
      </c>
      <c r="EM426" s="11" t="str">
        <f aca="false">IF(EL426=0,"1","2")</f>
        <v>1</v>
      </c>
      <c r="EN426" s="11" t="str">
        <f aca="false" t="array" ref="EN426">_xlfn.IFS(EL426=0.25,"17",EL426=0.5,"18", EL426=0,"0", EL426=-0.25, "1", EL426=-0.5,"2", EL426=-0.75,"3", EL426=-1,"4",EL426=-1.25,"5", EL426=-1.5,"6", EL426=-1.75,"7", EL426=-2,"8",EL426= -2.25,"9",EL426=-2.5,"10",EL426= -2.75,"11",EL426= -3,"12",EL426= -3.25,"13",EL426= -3.5,"14",EL426= -3.75,"15",EL426=-4,"16")</f>
        <v>0</v>
      </c>
      <c r="EP426" s="11" t="str">
        <f aca="false">IF(EO426=0,"1","2")</f>
        <v>1</v>
      </c>
      <c r="EQ426" s="11" t="str">
        <f aca="false" t="array" ref="EQ426">_xlfn.IFS(EO426=0,"0", EO426=0.25, "1", EO426=0.5,"2", EO426=0.75,"3", EO426=1,"4",EO426=1.25,"5", EO426=1.5,"6", EO426=1.75,"7", EO426=2,"8", EO426=2.25,"9", EO426=2.25,"9",EO426=2.5,"10", EO426=2.75,"11", EO426=3,"12", EO426=3.25,"13", EO426=3.5,"14", EO426=3.75,"15",EO426=4,"16", EO426=-0.25, "17", bq=-0.5, "18")</f>
        <v>0</v>
      </c>
      <c r="ES426" s="11" t="str">
        <f aca="false">IF(ER426=0,"1","2")</f>
        <v>1</v>
      </c>
      <c r="ET426" s="11" t="str">
        <f aca="false" t="array" ref="ET426">_xlfn.IFS(ER426=0,"0", ER426=0.25, "1", ER426=0.5,"2", ER426=0.75,"3", ER426=1,"4",ER426=1.25,"5", ER426=1.5,"6", ER426=1.75,"7", ER426=2,"8", ER426=2.25,"9", ER426=2.25,"9",ER426=2.5,"10", ER426=2.75,"11", ER426=3,"12", ER426=3.25,"13", ER426=3.5,"14", ER426=3.75,"15",ER426=4,"16", ER426=-0.25, "17", bq=-0.5, "18")</f>
        <v>0</v>
      </c>
      <c r="EV426" s="14" t="e">
        <f aca="false">VLOOKUP(EU426,LEYENDA!$G$2:$H$8,2,TRUE())</f>
        <v>#N/A</v>
      </c>
      <c r="EW426" s="14" t="e">
        <f aca="false" t="array" ref="EW426">_xlfn.IFS(EV426="0-5","1", EV426="6-12","2", EV426="13-18","3", EV426="19-24","4", EV426="25-36","5", EV426="37-48","6", EV426="49-60","7")</f>
        <v>#N/A</v>
      </c>
    </row>
    <row r="427" customFormat="false" ht="13.5" hidden="false" customHeight="false" outlineLevel="0" collapsed="false">
      <c r="A427" s="1" t="n">
        <v>141</v>
      </c>
      <c r="B427" s="2" t="n">
        <v>1</v>
      </c>
      <c r="C427" s="33" t="n">
        <v>41484</v>
      </c>
      <c r="E427" s="5" t="str">
        <f aca="false">VLOOKUP(A427,'286'!$A$3:$J$6279,10,FALSE())</f>
        <v>LÓPEZ CALVO, OLGA</v>
      </c>
      <c r="F427" s="4" t="str">
        <f aca="false">VLOOKUP(A427,'286'!$A$3:$I$1768,3,FALSE())</f>
        <v>LOCALOL</v>
      </c>
      <c r="G427" s="6" t="n">
        <f aca="false">VLOOKUP(A427,'286'!$A$3:$I$1768,4,FALSE())</f>
        <v>36836</v>
      </c>
      <c r="H427" s="7" t="n">
        <f aca="false">YEAR(C427)-YEAR(G427)</f>
        <v>13</v>
      </c>
      <c r="I427" s="1" t="str">
        <f aca="false">VLOOKUP(H427,LEYENDA!$C$2:$D$6,2,TRUE())</f>
        <v>13-24</v>
      </c>
      <c r="J427" s="5" t="str">
        <f aca="false">VLOOKUP(A427,'286'!$A$3:$I$1768,7,FALSE())</f>
        <v>M</v>
      </c>
      <c r="K427" s="8" t="n">
        <f aca="false">VLOOKUP(A427,'286'!$A$3:$I$1768,2,FALSE())</f>
        <v>0</v>
      </c>
      <c r="L427" s="4" t="str">
        <f aca="false">VLOOKUP(A427,'286'!$A$3:$I$1768,8,FALSE())</f>
        <v>D</v>
      </c>
      <c r="M427" s="4" t="str">
        <f aca="false">VLOOKUP(A427,'286'!$A$3:$I$1768,9,FALSE())</f>
        <v>I</v>
      </c>
      <c r="N427" s="8" t="str">
        <f aca="false">IF(R427=O427, "MISMA","CONTRARIA")</f>
        <v>CONTRARIA</v>
      </c>
      <c r="O427" s="8" t="str">
        <f aca="false" t="array" ref="O427">_xlfn.IFS(L427="D","1", L427="I","2")</f>
        <v>1</v>
      </c>
      <c r="P427" s="8" t="e">
        <f aca="false" t="array" ref="P427">_xlfn.IFS(K427="OD","1", K427="OI","2")</f>
        <v>#N/A</v>
      </c>
      <c r="Q427" s="1" t="str">
        <f aca="false" t="array" ref="Q427">_xlfn.IFS(J427="M","1", J427="H","2")</f>
        <v>1</v>
      </c>
      <c r="R427" s="8" t="str">
        <f aca="false" t="array" ref="R427">_xlfn.IFS(M427="D","1", M427="I","2")</f>
        <v>2</v>
      </c>
      <c r="S427" s="1" t="str">
        <f aca="false" t="array" ref="S427">_xlfn.IFS(N427="CONTRARIA", "1",N427= "MISMA","2")</f>
        <v>1</v>
      </c>
      <c r="T427" s="1" t="str">
        <f aca="false" t="array" ref="T427">_xlfn.IFS(I427="0-12","1", I427="13-24","2", I427="25-40","3", I427="41-60","4", I427="61-100","5")</f>
        <v>2</v>
      </c>
      <c r="U427" s="9" t="n">
        <v>1</v>
      </c>
      <c r="V427" s="10" t="str">
        <f aca="false">IF(U427="","",IF(AND(U427&gt;=-9,U427&lt;=-6.5),"-9 a -6,5",IF(AND(U427&gt;=-6,U427&lt;=-3.5),"-6 a -3,5",IF(AND(U427&gt;=-3,U427&lt;=-1),"-3 a -1",IF(U427=-0.5,"-0,5",IF(AND(U427&gt;=0,U427&lt;=2.5),"0 a 2,5",IF(AND(U427&gt;=3,U427&lt;=5.5),"3 a 5,5",IF(AND(U427&gt;=6,U427&lt;=8.5),"6 a 8,5",IF(AND(U427&gt;=9,U427&lt;=20),"9 a 20","Fuera de rango")))))))))</f>
        <v>0 a 2,5</v>
      </c>
      <c r="W427" s="11" t="n">
        <f aca="false">IF(V427="","",IF(V427="-9 a -6,5",2,IF(V427="-6 a -3,5",3,IF(V427="-3 a -1",4,IF(V427="-0,5","NORMA",IF(V427="0 a 2,5",5,IF(V427="3 a 5,5",6,IF(V427="6 a 8,5",7,IF(V427="9 a 20",8,"Fuera de rango")))))))))</f>
        <v>5</v>
      </c>
      <c r="X427" s="9" t="n">
        <v>0</v>
      </c>
      <c r="Y427" s="11" t="str">
        <f aca="false">IF(X427="","",IF(AND(X427&gt;=0,X427&lt;=4),"0 a 4",IF(AND(X427&gt;=4.5,X427&lt;=8.5),"4,5 a 8,5",IF(X427=9,"9",IF(AND(X427&gt;=9.5,X427&lt;=13),"9,5 a 13",IF(AND(X427&gt;=13.5,X427&lt;=20),"13,5 a 20",IF(AND(X427&gt;=20.5,X427&lt;=35),"20,5 a 35","Fuera de rango")))))))</f>
        <v>0 a 4</v>
      </c>
      <c r="Z427" s="11" t="n">
        <f aca="false">IF(Y427="","",IF(Y427="0 a 4",1,IF(Y427="4,5 a 8,5",2,IF(Y427="9","NORMA",IF(Y427="9,5 a 13",3,IF(Y427="13,5 a 20",4,IF(Y427="20,5 a 35",5,"Fuera de rango")))))))</f>
        <v>1</v>
      </c>
      <c r="AA427" s="9" t="n">
        <v>24</v>
      </c>
      <c r="AB427" s="10" t="str">
        <f aca="false">IF(AA427="","",IF(AND(AA427&gt;=0,AA427&lt;=9),"0 a 9",IF(AND(AA427&gt;=9.5,AA427&lt;=18.5),"9,5 a 18,5",IF(AA427=19,"19",IF(AND(AA427&gt;=19.5,AA427&lt;=28),"19,5 a 28",IF(AND(AA427&gt;=28.5,AA427&lt;=40),"28,5 a 40","Fuera de rango"))))))</f>
        <v>19,5 a 28</v>
      </c>
      <c r="AC427" s="11" t="n">
        <f aca="false" t="array" ref="AC427">_xlfn.IFS(AB427="","",AB427="0 a 9",1,AB427="9,5 a 18,5",2,AB427="19","NORMA",AB427="19,5 a 28",3,AB427="28,5 a 40",4,TRUE(),"Fuera de rango")</f>
        <v>3</v>
      </c>
      <c r="AD427" s="9" t="n">
        <v>18</v>
      </c>
      <c r="AE427" s="10" t="str">
        <f aca="false">IF(AD427="","",IF(AND(AD427&gt;=-10,AD427&lt;=0),"De -10 a 0",IF(AND(AD427&gt;=0.5,AD427&lt;=9.5),"0,5 a 9,5",IF(AD427=10,"10",IF(AND(AD427&gt;=10.5,AD427&lt;=20),"10,5 a 20",IF(AND(AD427&gt;=20.5,AD427&lt;=40),"20,5 a 40","Fuera de rango"))))))</f>
        <v>10,5 a 20</v>
      </c>
      <c r="AF427" s="12" t="n">
        <f aca="false">IF(AD427="","",IF(AND(AD427&gt;=-10,AD427&lt;=0),1,IF(AND(AD427&gt;=0.5,AD427&lt;=9.5),2,IF(AD427=10,"NORMA",IF(AND(AD427&gt;=10.5,AD427&lt;=20),3,IF(AND(AD427&gt;=20.5,AD427&lt;=40),4,""))))))</f>
        <v>3</v>
      </c>
      <c r="AG427" s="9" t="n">
        <v>9</v>
      </c>
      <c r="AH427" s="10" t="str">
        <f aca="false">IF(AG427="","",IF(AND(AG427&gt;=0,AG427&lt;=4),"0 a 4",IF(AND(AG427&gt;=4.5,AG427&lt;=8.5),"4,5 a 8,5",IF(AG427=9,"9",IF(AND(AG427&gt;=9.5,AG427&lt;=13),"9,5 a 13",IF(AND(AG427&gt;=13.5,AG427&lt;=25),"13,5 a 25","Fuera de rango"))))))</f>
        <v>9</v>
      </c>
      <c r="AI427" s="10" t="str">
        <f aca="false">IF(AH427="","",IF(AH427="0 a 4",1,IF(AH427="4,5 a 8,5",2,IF(AH427="9","NORMA",IF(AH427="9,5 a 13",3,IF(AH427="13,5 a 25",4,""))))))</f>
        <v>NORMA</v>
      </c>
      <c r="AJ427" s="9" t="n">
        <v>2</v>
      </c>
      <c r="AK427" s="10" t="str">
        <f aca="false">IF(AJ427="","",IF(AND(AJ427&gt;=-15,AJ427&lt;=-10.5),"-15 a -10,5",IF(AND(AJ427&gt;=-10,AJ427&lt;=-4),"-10 a -4",IF(AND(AJ427&gt;=-4.5,AJ427&lt;=0),"-4,5 a 0",IF(AND(AJ427&gt;=0.5,AJ427&lt;=4.5),"0,5 a 4,5",IF(AJ427=5,"5",IF(AND(AJ427&gt;=5.5,AJ427&lt;=10),"5,5 a 10",IF(AND(AJ427&gt;=10.5,AJ427&lt;=20),"10,5 a 20","Fuera de rango"))))))))</f>
        <v>0,5 a 4,5</v>
      </c>
      <c r="AL427" s="11" t="n">
        <f aca="false">IF(AK427="","",IF(AK427="-15 a -10,5",1,IF(AK427="-10 a -4",2,IF(AK427="-4,5 a 0",3,IF(AK427="0,5 a 4,5",4,IF(AK427="5","NORMA",IF(AK427="5,5 a 10",5,IF(AK427="10,5 a 20",6,"Error"))))))))</f>
        <v>4</v>
      </c>
      <c r="AM427" s="9" t="n">
        <v>0</v>
      </c>
      <c r="AN427" s="10" t="str">
        <f aca="false">IF(AM427="","",IF(AND(AM427&gt;=-7.5,AM427&lt;=-5.5),"-7,5 a -5,5",IF(AND(AM427&gt;=-5,AM427&lt;=-3),"-5 a -3",IF(AND(AM427&gt;=-2.5,AM427&lt;=-0.5),"-2,5 a -0,5",IF(AM427=0,"0,00",IF(AND(AM427&gt;=0.5,AM427&lt;=2.5),"0,5 a 2,5",IF(AND(AM427&gt;=3,AM427&lt;=5),"3 a 5",IF(AND(AM427&gt;=5.5,AM427&lt;=7.5),"5,5 a 7,5",IF(AND(AM427&gt;=8,AM427&lt;=10),"8 a 10","Fuera de rango")))))))))</f>
        <v>0,00</v>
      </c>
      <c r="AO427" s="11" t="str">
        <f aca="false">IF(AN427="","",IF(AN427="-7,5 a -5,5",1,IF(AN427="-5 a -3",2,IF(AN427="-2,5 a -0,5",3,IF(AN427="0,00","NORMA",IF(AN427="0,5 a 2,5",4,IF(AN427="3 a 5",5,IF(AN427="5,5 a 7,5",6,IF(AN427="8 a 10",7,"Error")))))))))</f>
        <v>NORMA</v>
      </c>
      <c r="AP427" s="9" t="n">
        <v>10</v>
      </c>
      <c r="AQ427" s="10" t="str">
        <f aca="false">IF(AP427="","",IF(AND(AP427&gt;=-20,AP427&lt;=-9.5),"-20 a -9,5",IF(AND(AP427&gt;=-9,AP427&lt;=-6.5),"-9 a -6,5",IF(AP427=-6,"-6",IF(AND(AP427&gt;=-5.5,AP427&lt;=-3),"-5,5 a -3",IF(AND(AP427&gt;=-2.5,AP427&lt;=0),"-2,5 a 0",IF(AND(AP427&gt;=0.5,AP427&lt;=3),"0,5 a 3",IF(AND(AP427&gt;=3.5,AP427&lt;=6),"3,5 a 6",IF(AND(AP427&gt;=6.5,AP427&lt;=9),"6,5 a 9",IF(AND(AP427&gt;=9.5,AP427&lt;=20),"9,5 a 20","Fuera de rango"))))))))))</f>
        <v>9,5 a 20</v>
      </c>
      <c r="AR427" s="11" t="n">
        <f aca="false">IF(AQ427="","",IF(AQ427="-20 a -9,5",1,IF(AQ427="-9 a -6,5",2,IF(AQ427="-6","NORMA",IF(AQ427="-5,5 a -3",3,IF(AQ427="-2,5 a 0",4,IF(AQ427="0,5 a 3",5,IF(AQ427="3,5 a 6",6,IF(AQ427="6,5 a 9",7,IF(AQ427="9,5 a 20",8,""))))))))))</f>
        <v>8</v>
      </c>
      <c r="AS427" s="9" t="n">
        <v>8</v>
      </c>
      <c r="AT427" s="10" t="str">
        <f aca="false">IF(AS427="","",IF(AND(AS427&gt;=-16,AS427&lt;=-14),"-16 a -14",IF(AND(AS427&gt;=-13.5,AS427&lt;=-11.5),"-13,5 a -11,5",IF(AND(AS427&gt;=-11,AS427&lt;=-9),"-11 a -9",IF(AND(AS427&gt;=-8.5,AS427&lt;=-6.5),"-8,5 a -6,5",IF(AND(AS427&gt;=-6,AS427&lt;=-4),"-6 a -4",IF(AND(AS427&gt;=-3.5,AS427&lt;=-1.5),"-3,5 a -1,5",IF(AND(AS427&gt;=-1,AS427&lt;=1),"-1 a 1",IF(AND(AS427&gt;=1.5,AS427&lt;=3.5),"1,5 a 3,5",IF(AND(AS427&gt;=4,AS427&lt;=6),"4 a 6",IF(AND(AS427&gt;=6.5,AS427&lt;=8.5),"6,5 a 8,5",IF(AND(AS427&gt;=9,AS427&lt;=11),"9 a 11",IF(AND(AS427&gt;=11.5,AS427&lt;=13.5),"11,5 a 13,5",IF(AND(AS427&gt;=14,AS427&lt;=16),"14 a 16",IF(AND(AS427&gt;=16.5,AS427&lt;=18.5),"16,5 a 18,5",IF(AND(AS427&gt;=19,AS427&lt;=21),"19 a 21","Fuera de rango"))))))))))))))))</f>
        <v>6,5 a 8,5</v>
      </c>
      <c r="AU427" s="11" t="n">
        <f aca="false" t="array" ref="AU427">IF(AT427="","",_xlfn.IFS(AT427="-16 a -14",1,AT427="-13,5 a -11,5",2,AT427="-11 a -9",3,AT427="-8,5 a -6,5",4,AT427="-6 a -4",5,AT427="-3,5 a -1,5",6,AT427="-1 a 1",7,AT427="1,5 a 3,5",8,AT427="4 a 6","NORMA",AT427="6,5 a 8,5",9,AT427="9 a 11",10,AT427="11,5 a 13,5",11,AT427="14 a 16",12,AT427="16,5 a 18,5",13,AT427="19 a 21",14,TRUE(),""))</f>
        <v>9</v>
      </c>
      <c r="AV427" s="9" t="n">
        <v>1</v>
      </c>
      <c r="AW427" s="10" t="str">
        <f aca="false">IF(AV427="","",IF(AND(AV427&gt;=-1,AV427&lt;=-0.5),"-1 a -0,5",IF(AND(AV427&gt;-0.5,AV427&lt;=0),"De -0,5 a 0",IF(AND(AV427&gt;=0.25,AV427&lt;=0.75),"0,25 a 0,75",IF(AND(AV427&gt;=1,AV427&lt;=1.5),"1 a 1,5",IF(AND(AV427&gt;=1.75,AV427&lt;=2.25),"1,75 a 2,25",IF(AND(AV427&gt;=2.5,AV427&lt;=3),"2,5 a 3",IF(AND(AV427&gt;=3.25,AV427&lt;=3.75),"3,25 a 3,75","Fuera de rango"))))))))</f>
        <v>1 a 1,5</v>
      </c>
      <c r="AX427" s="10" t="n">
        <f aca="false">IF(AW427="","",IF(OR(AW427="-1 a -0,5",AW427="-1 a -0.5"),1,IF(OR(AW427="De -0,5 a 0",AW427="-0,5 a 0",AW427="De -0.5 a 0"),2,IF(OR(AW427="0,25 a 0,75",AW427="0.25 a 0.75"),"NORMA",IF(OR(AW427="1 a 1,5",AW427="1 a 1.5"),3,IF(OR(AW427="1,75 a 2,25",AW427="1.75 a 2.25"),4,IF(OR(AW427="2,5 a 3",AW427="2.5 a 3"),5,IF(OR(AW427="3,25 a 3,75",AW427="3.25 a 3.75"),6,""))))))))</f>
        <v>3</v>
      </c>
      <c r="AY427" s="9" t="n">
        <v>6</v>
      </c>
      <c r="AZ427" s="10" t="str">
        <f aca="false">IF(AY427="","",IF(AND(AY427&gt;=-20,AY427&lt;=-9.5),"-20 a -9,5",IF(AND(AY427&gt;=-9,AY427&lt;=-6.5),"-9 a -6,5",IF(AY427=-6,"-6",IF(AND(AY427&gt;=-5.5,AY427&lt;=-3),"-5,5 a -3",IF(AND(AY427&gt;=-2.5,AY427&lt;=0),"-2,5 a 0",IF(AND(AY427&gt;=0.5,AY427&lt;=3),"0,5 a 3",IF(AND(AY427&gt;=3.5,AY427&lt;=6),"3,5 a 6","Fuera de rango"))))))))</f>
        <v>3,5 a 6</v>
      </c>
      <c r="BA427" s="11" t="n">
        <f aca="false">IF(AZ427="","",IF(AZ427="-20 a -9,5",1,IF(AZ427="-9 a -6,5",2,IF(AZ427="-6","NORMA",IF(AZ427="-5,5 a -3",3,IF(AZ427="-2,5 a 0",4,IF(AZ427="0,5 a 3",5,IF(AZ427="3,5 a 6",6,""))))))))</f>
        <v>6</v>
      </c>
      <c r="BB427" s="9" t="n">
        <v>0</v>
      </c>
      <c r="BC427" s="10" t="str">
        <f aca="false" t="array" ref="BC427">IF(BB427="","",_xlfn.IFS(AND(BB427&gt;=0,BB427&lt;=2),"0 a 2",AND(BB427&gt;=2.5,BB427&lt;=4.5),"2,5 a 4,5",AND(BB427&gt;=5,BB427&lt;=7),"5 a 7",AND(BB427&gt;=7.5,BB427&lt;=9.5),"7,5 a 9,5",AND(BB427&gt;=10,BB427&lt;=12),"10 a 12",AND(BB427&gt;=12.5,BB427&lt;=14.5),"12,5 a 14,5",BB427=15,"15",AND(BB427&gt;=15.5,BB427&lt;=17.5),"15,5 a 17,5",AND(BB427&gt;=18,BB427&lt;=20),"18 a 20",AND(BB427&gt;=20.5,BB427&lt;=22.5),"20,5 a 22,5",AND(BB427&gt;=23,BB427&lt;=25),"23 a 25",TRUE(),"Fuera de rango"))</f>
        <v>0 a 2</v>
      </c>
      <c r="BD427" s="11" t="n">
        <f aca="false" t="array" ref="BD427">IF(BC427="","",_xlfn.IFS(BC427="0 a 2",1,BC427="2,5 a 4,5",2,BC427="5 a 7",3,BC427="7,5 a 9,5",4,BC427="10 a 12",5,BC427="12,5 a 14,5",6,BC427="15","NORMA",BC427="15,5 a 17,5",7,BC427="18 a 20",8,BC427="20,5 a 22,5",9,BC427="23 a 25",10,TRUE(),"Fuera de rango"))</f>
        <v>1</v>
      </c>
      <c r="BE427" s="9" t="n">
        <v>40</v>
      </c>
      <c r="BF427" s="10" t="str">
        <f aca="false">IF(BE427="","",IF(AND(BE427&gt;=-20,BE427&lt;=-10),"-20 a -10",IF(AND(BE427&gt;=-9.5,BE427&lt;=0.5),"-9,5 a 0,5",IF(AND(BE427&gt;=1,BE427&lt;=11),"1 a 11",IF(AND(BE427&gt;=11.5,BE427&lt;=20.5),"11,5 a 20,5",IF(BE427=21,"21",IF(AND(BE427&gt;=21.5,BE427&lt;=31.5),"21,5 a 31,5",IF(AND(BE427&gt;=32,BE427&lt;=42),"32 a 42","Fuera de rango"))))))))</f>
        <v>32 a 42</v>
      </c>
      <c r="BG427" s="11" t="n">
        <f aca="false">IF(BF427="","",IF(BF427="-20 a -10",1,IF(BF427="-9,5 a 0,5",2,IF(BF427="1 a 11",3,IF(BF427="11,5 a 20,5",4,IF(BF427="21","NORMA",IF(BF427="21,5 a 31,5",5,IF(BF427="32 a 42",6,""))))))))</f>
        <v>6</v>
      </c>
      <c r="BH427" s="9" t="n">
        <v>40</v>
      </c>
      <c r="BI427" s="10" t="str">
        <f aca="false">IF(BH427="","",IF(AND(BH427&gt;=-20,BH427&lt;=-15),"-20 a -15",IF(AND(BH427&gt;=-14.5,BH427&lt;=-9.5),"-14,5 a -9,5",IF(AND(BH427&gt;=-9,BH427&lt;=-4),"-9 a -4",IF(AND(BH427&gt;=-3.5,BH427&lt;=2.5),"-3,5 a 2,5",IF(AND(BH427&gt;=3,BH427&lt;=8),"3 a 8",IF(AND(BH427&gt;=8.5,BH427&lt;=14.5),"8,5 a 14,5",IF(BH427=15,"15",IF(AND(BH427&gt;=15.5,BH427&lt;=20.5),"15,5 a 20,5",IF(AND(BH427&gt;=21,BH427&lt;=26),"21 a 26","Fuera de rango"))))))))))</f>
        <v>Fuera de rango</v>
      </c>
      <c r="BJ427" s="11" t="str">
        <f aca="false">IF(BI427="","",IF(BI427="-20 a -15",1,IF(BI427="-14,5 a -9,5",2,IF(BI427="-9 a -4",3,IF(BI427="-3,5 a 2,5",4,IF(BI427="3 a 8",5,IF(BI427="8,5 a 14,5",6,IF(BI427="15","NORMA",IF(BI427="15,5 a 20,5",7,IF(BI427="21 a 26",8,IF(BI427="26,5 a 31,5",9,"")))))))))))</f>
        <v/>
      </c>
      <c r="BK427" s="9" t="n">
        <v>0</v>
      </c>
      <c r="BL427" s="10" t="str">
        <f aca="false">IF(BK427="","",IF(AND(BK427&gt;=0,BK427&lt;=2),"0 - 2",IF(AND(BK427&gt;=2.5,BK427&lt;=4.5),"2,5 - 4,5",IF(AND(BK427&gt;=5,BK427&lt;=7),"5 - 7",IF(AND(BK427&gt;=7.5,BK427&lt;=9.5),"7,5 - 9,5",IF(AND(BK427&gt;=10,BK427&lt;=12),"10 - 12",IF(AND(BK427&gt;=12.5,BK427&lt;=13.5),"12,5 - 13,5",IF(BK427=14,"14",IF(AND(BK427&gt;=14.5,BK427&lt;=16.5),"14,5 - 16,5",IF(AND(BK427&gt;=17,BK427&lt;=19),"17 - 19",IF(AND(BK427&gt;=19.5,BK427&lt;=21.5),"19,5 - 21,5",IF(AND(BK427&gt;=22,BK427&lt;=24),"22 - 24",IF(AND(BK427&gt;=24.5,BK427&lt;=26.5),"24,5 - 26,5",IF(AND(BK427&gt;=27,BK427&lt;=29),"27 - 29",IF(AND(BK427&gt;=29.5,BK427&lt;=30),"29,5 - 30","Fuera de rango")))))))))))))))</f>
        <v>0 - 2</v>
      </c>
      <c r="BM427" s="11" t="n">
        <f aca="false">IF(BL427="","",IF(BL427="0 - 2",1,IF(BL427="2,5 - 4,5",2,IF(BL427="5 - 7",3,IF(BL427="7,5 - 9,5",4,IF(BL427="10 - 12",5,IF(BL427="12,5 - 13,5",6,IF(BL427="14","NORMA",IF(BL427="14,5 - 16,5",7,IF(BL427="17 - 19",8,IF(BL427="19,5 - 21,5",9,IF(BL427="22 - 24",10,IF(BL427="24,5 - 26,5",11,IF(BL427="27 - 29",12,IF(BL427="29,5 - 30",13,"")))))))))))))))</f>
        <v>1</v>
      </c>
      <c r="BN427" s="9" t="n">
        <v>6</v>
      </c>
      <c r="BO427" s="11" t="str">
        <f aca="false">IF(BN427="","",IF(AND(BN427&gt;=-20,BN427&lt;=-10),"-20 a -10",IF(AND(BN427&gt;=-9.5,BN427&lt;=0.5),"-9,5 a 0,5",IF(AND(BN427&gt;=1,BN427&lt;=11),"1 a 11",IF(AND(BN427&gt;=11.5,BN427&lt;=21.5),"11,5 a 21,5",IF(BN427=22,"22",IF(AND(BN427&gt;=22.5,BN427&lt;=32.5),"22,5 a 32,5",IF(AND(BN427&gt;=33,BN427&lt;=43),"33 a 43","Fuera de rango"))))))))</f>
        <v>1 a 11</v>
      </c>
      <c r="BP427" s="11" t="n">
        <f aca="false">IF(BO427="","",IF(BO427="-20 a -10",1,IF(BO427="-9,5 a 0,5",2,IF(BO427="1 a 11",3,IF(BO427="11,5 a 21,5",4,IF(BO427="22","NORMA",IF(BO427="22,5 a 32,5",5,IF(BO427="33 a 43",6,""))))))))</f>
        <v>3</v>
      </c>
      <c r="BQ427" s="9" t="n">
        <v>2</v>
      </c>
      <c r="BR427" s="10" t="str">
        <f aca="false">IF(BQ427="","",IF(AND(BQ427&gt;=-20,BQ427&lt;=-15),"-20 a -15",IF(AND(BQ427&gt;=-14.5,BQ427&lt;=-9.5),"-14,5 a -9,5",IF(AND(BQ427&gt;=-9,BQ427&lt;=-4),"-9 a -4",IF(AND(BQ427&gt;=-3.5,BQ427&lt;=2.5),"-3,5 a 2,5",IF(AND(BQ427&gt;=3,BQ427&lt;=8),"3 a 8",IF(AND(BQ427&gt;=8.5,BQ427&lt;=13.5),"8,5 a 13,5",IF(AND(BQ427&gt;=14,BQ427&lt;=17.5),"14 a 17,5",IF(BQ427=18,"18",IF(AND(BQ427&gt;=18.5,BQ427&lt;=23.5),"18,5 a 23,5",IF(AND(BQ427&gt;=24,BQ427&lt;=29),"24 a 29",IF(AND(BQ427&gt;=29.5,BQ427&lt;=34.5),"29,5 a 34,5",IF(AND(BQ427&gt;=35,BQ427&lt;=40),"35 a 40","Fuera de rango")))))))))))))</f>
        <v>-3,5 a 2,5</v>
      </c>
      <c r="BS427" s="11" t="n">
        <f aca="false">IF(BR427="","",IF(BR427="-20 a -15",1,IF(BR427="-14,5 a -9,5",2,IF(BR427="-9 a -4",3,IF(BR427="-3,5 a 2,5",4,IF(BR427="3 a 8",5,IF(BR427="8,5 a 13,5",6,IF(BR427="14 a 17,5",7,IF(BR427="18","NORMA",IF(BR427="18,5 a 23,5",8,IF(BR427="24 a 29",9,IF(BR427="29,5 a 34,5",10,IF(BR427="35 a 40",11,"")))))))))))))</f>
        <v>4</v>
      </c>
      <c r="BT427" s="9" t="n">
        <v>1</v>
      </c>
      <c r="BU427" s="10" t="str">
        <f aca="false">IF(BT427="","",IF(AND(BT427&gt;=-20,BT427&lt;=-18),"-20 a -18",IF(AND(BT427&gt;=-17.5,BT427&lt;=-15.5),"-17,5 a -15,5",IF(AND(BT427&gt;=-15,BT427&lt;=-13),"-15 a -13",IF(AND(BT427&gt;=-12.5,BT427&lt;=-10.5),"-12,5 a -10,5",IF(AND(BT427&gt;=-10,BT427&lt;=-8),"-10 a -8",IF(AND(BT427&gt;=-7.5,BT427&lt;=-5.5),"-7,5 a -5,5",IF(AND(BT427&gt;=-5,BT427&lt;=-3),"-5 a -3",IF(AND(BT427&gt;=-2.5,BT427&lt;=-0.5),"-2,5 a -0,5",IF(BT427=0,"0",IF(AND(BT427&gt;=0.5,BT427&lt;=2.5),"0,5 a 2,5",IF(AND(BT427&gt;=3,BT427&lt;=5),"3 a 5",IF(AND(BT427&gt;=5.5,BT427&lt;=7.5),"5,5 a 7,5",IF(AND(BT427&gt;=8,BT427&lt;=10),"8 a 10",IF(AND(BT427&gt;=10.5,BT427&lt;=12.5),"10,5 a 12,5",IF(AND(BT427&gt;=13,BT427&lt;=15),"13 a 15",IF(AND(BT427&gt;=15.5,BT427&lt;=17.5),"15,5 a 17,5",IF(AND(BT427&gt;=18,BT427&lt;=20),"18 a 20","Fuera de rango"))))))))))))))))))</f>
        <v>0,5 a 2,5</v>
      </c>
      <c r="BV427" s="11" t="n">
        <f aca="false">IF(BT427="","",IF(BT427=0,"NORMA",IF(AND(BT427&gt;=-20,BT427&lt;=-18),2,IF(AND(BT427&gt;=-17.5,BT427&lt;=-15.5),2,IF(AND(BT427&gt;=-15,BT427&lt;=-13),3,IF(AND(BT427&gt;=-12.5,BT427&lt;=-10.5),4,IF(AND(BT427&gt;=-10,BT427&lt;=-8),5,IF(AND(BT427&gt;=-7.5,BT427&lt;=-5.5),6,IF(AND(BT427&gt;=-5,BT427&lt;=-3),7,IF(AND(BT427&gt;=-2.5,BT427&lt;=-0.5),8,IF(AND(BT427&gt;=0.5,BT427&lt;=2.5),9,IF(AND(BT427&gt;=3,BT427&lt;=5),10,IF(AND(BT427&gt;=5.5,BT427&lt;=7.5),11,IF(AND(BT427&gt;=8,BT427&lt;=10),12,IF(AND(BT427&gt;=10.5,BT427&lt;=12.5),13,IF(AND(BT427&gt;=13,BT427&lt;=15),14,IF(AND(BT427&gt;=15.5,BT427&lt;=17.5),15,IF(AND(BT427&gt;=18,BT427&lt;=20),16,"Fuera de rango"))))))))))))))))))</f>
        <v>9</v>
      </c>
      <c r="BW427" s="9" t="n">
        <v>-4.25</v>
      </c>
      <c r="BX427" s="10" t="n">
        <f aca="false">18.5- (0.3*H427)</f>
        <v>14.6</v>
      </c>
      <c r="BY427" s="10" t="n">
        <f aca="false">(BW427)-(BX427)</f>
        <v>-18.85</v>
      </c>
      <c r="BZ427" s="10" t="str">
        <f aca="false">IF(BY427="","",IF(BY427&lt;-27.5,"De -30 a -28",IF(BY427&lt;-25,"De -27,5 a -25,5",IF(BY427&lt;-22.5,"De -25 a -23",IF(BY427&lt;-20,"De -22,5 a -20,5",IF(BY427&lt;-17.5,"De -20 a -18",IF(BY427&lt;-15,"De -17,5 a -15,5",IF(BY427&lt;-12.5,"De -15 a -13",IF(BY427&lt;-10,"De -12,5 a -10,5",IF(BY427&lt;-7.5,"De -10 a -8",IF(BY427&lt;-5,"De -7,5 a -5,5",IF(BY427&lt;-2.5,"De -5 a -3",IF(BY427&lt;0,"De -2,5 a -0,5",IF(BY427&lt;2.5,"De 0 a 2",IF(BY427&lt;5,"De 2,5 a 4,5",IF(BY427&lt;7.5,"De 5 a 7",IF(BY427&lt;10,"De 7,5 a 9,5",IF(BY427&lt;12.5,"De 10 a 12",IF(BY427&lt;15,"De 12,5 a 14,5",IF(BY427&lt;17.5,"De 15 a 17",IF(BY427&lt;20,"De 17,5 a 19,5",IF(BY427&lt;22.5,"De 20 a 22",IF(BY427&lt;25,"De 22,5 a 24,5",IF(BY427&lt;27.5,"De 25 a 27","De 27,5 a 30"))))))))))))))))))))))))</f>
        <v>De -20 a -18</v>
      </c>
      <c r="CA427" s="12" t="n">
        <f aca="false">IF(BY427="","",IF(BY427&lt;=-28,1,IF(BY427&lt;=-25.5,2,IF(BY427&lt;=-23,3,IF(BY427&lt;=-20.5,4,IF(BY427&lt;=-18,5,IF(BY427&lt;=-15.5,6,IF(BY427&lt;=-13,7,IF(BY427&lt;=-10.5,8,IF(BY427&lt;=-8,9,IF(BY427&lt;=-5.5,10,IF(BY427&lt;=-3,11,IF(BY427&lt;=-0.5,12,IF(BY427&lt;=2,13,IF(BY427&lt;=4.5,14,IF(BY427&lt;=7,15,IF(BY427&lt;=9.5,16,IF(BY427&lt;=12,17,IF(BY427&lt;=14.5,18,IF(BY427&lt;=17,19,IF(BY427&lt;=19.5,20,IF(BY427&lt;=22,21,IF(BY427&lt;=24.5,22,IF(BY427&lt;=27,23,IF(BY427&lt;=30,24,"Fuera de rango")))))))))))))))))))))))))</f>
        <v>5</v>
      </c>
      <c r="CB427" s="9" t="n">
        <v>-4.75</v>
      </c>
      <c r="CC427" s="10" t="n">
        <f aca="false">18.5- (0.3*H427)</f>
        <v>14.6</v>
      </c>
      <c r="CD427" s="10" t="n">
        <f aca="false">(CB427)-(CC427)</f>
        <v>-19.35</v>
      </c>
      <c r="CE427" s="10" t="str">
        <f aca="false">IF(CD427="","",IF(CD427&lt;-27.5,"De -30 a -28",IF(CD427&lt;-25,"De -27,5 a -25,5",IF(CD427&lt;-22.5,"De -25 a -23",IF(CD427&lt;-20,"De -22,5 a -20,5",IF(CD427&lt;-17.5,"De -20 a -18",IF(CD427&lt;-15,"De -17,5 a -15,5",IF(CD427&lt;-12.5,"De -15 a -13",IF(CD427&lt;-10,"De -12,5 a -10,5",IF(CD427&lt;-7.5,"De -10 a -8",IF(CD427&lt;-5,"De -7,5 a -5,5",IF(CD427&lt;-2.5,"De -5 a -3",IF(CD427&lt;0,"De -2,5 a -0,5",IF(CD427&lt;=2,"De 0 a 2",IF(CD427&lt;=4.5,"De 2,5 a 4,5",IF(CD427&lt;=7,"De 5 a 7",IF(CD427&lt;=9.5,"De 7,5 a 9,5",IF(CD427&lt;=12,"De 10 a 12",IF(CD427&lt;=14.5,"De 12,5 a 14,5",IF(CD427&lt;=17,"De 15 a 17",IF(CD427&lt;=19.5,"De 17,5 a 19,5",IF(CD427&lt;=22,"De 20 a 22",IF(CD427&lt;=24.5,"De 22,5 a 24,5",IF(CD427&lt;=27,"De 25 a 27","De 27,5 a 30"))))))))))))))))))))))))</f>
        <v>De -20 a -18</v>
      </c>
      <c r="CF427" s="12" t="n">
        <f aca="false">IF(CD427="","",IF(CD427&lt;-27.5,1,IF(CD427&lt;-25,2,IF(CD427&lt;-22.5,3,IF(CD427&lt;-20,4,IF(CD427&lt;-17.5,5,IF(CD427&lt;-15,6,IF(CD427&lt;-12.5,7,IF(CD427&lt;-10,8,IF(CD427&lt;-7.5,9,IF(CD427&lt;-5,10,IF(CD427&lt;-2.5,11,IF(CD427&lt;0,12,IF(CD427&lt;2.5,13,IF(CD427&lt;5,14,IF(CD427&lt;7.5,15,IF(CD427&lt;10,16,IF(CD427&lt;12.5,17,IF(CD427&lt;15,18,IF(CD427&lt;17.5,19,IF(CD427&lt;20,20,IF(CD427&lt;22.5,21,IF(CD427&lt;25,22,IF(CD427&lt;27.5,23,24))))))))))))))))))))))))</f>
        <v>5</v>
      </c>
      <c r="CG427" s="9" t="n">
        <v>-1.75</v>
      </c>
      <c r="CH427" s="10" t="str">
        <f aca="false">IF(CG427="","",IF(AND(CG427&gt;=-10,CG427&lt;=-9.5),"-10 a -9,5",IF(AND(CG427&gt;-9.5,CG427&lt;=-8.5),"-9 a -8,5",IF(AND(CG427&gt;-8.5,CG427&lt;=-7.5),"-8 a -7,5",IF(AND(CG427&gt;-7.5,CG427&lt;=-6.5),"-7 a -6,5",IF(AND(CG427&gt;-6.5,CG427&lt;=-5.5),"-6 a -5,5",IF(AND(CG427&gt;-5.5,CG427&lt;=-4.5),"-5 a -4,5",IF(AND(CG427&gt;-4.5,CG427&lt;=-3.5),"-4 a -3,5",IF(AND(CG427&gt;-3.5,CG427&lt;=-2.5),"-3 a -2,5",IF(CG427=-2.25,"-2,25",IF(AND(CG427&gt;-2.5,CG427&lt;=-1.5),"-2 a -1,5",IF(AND(CG427&gt;-1.5,CG427&lt;=-0.5),"-1 a -0,5",IF(AND(CG427&gt;-0.5,CG427&lt;=0.5),"0 a 0,5",IF(AND(CG427&gt;0.5,CG427&lt;=1.5),"1 a 1,5",IF(AND(CG427&gt;1.5,CG427&lt;=2.5),"2 a 2,5",IF(AND(CG427&gt;2.5,CG427&lt;=3.5),"3 a 3,5",IF(AND(CG427&gt;3.5,CG427&lt;=4.5),"4 a 4,5",IF(AND(CG427&gt;4.5,CG427&lt;=5.5),"5 a 5,5",IF(AND(CG427&gt;5.5,CG427&lt;=6.5),"6 a 6,5",IF(AND(CG427&gt;6.5,CG427&lt;=7.5),"7 a 7,5",IF(AND(CG427&gt;7.5,CG427&lt;=8.5),"8 a 8,5",IF(AND(CG427&gt;8.5,CG427&lt;=9.5),"9 a 9,5",IF(CG427&gt;=10,"10","Fuera de rango")))))))))))))))))))))))</f>
        <v>-2 a -1,5</v>
      </c>
      <c r="CI427" s="11" t="n">
        <f aca="false">IF(CG427="","",IF(CG427=-2.25,"NORMA",IF(CG427&lt;=-9.5,1,IF(CG427&lt;=-8.5,2,IF(CG427&lt;=-7.5,3,IF(CG427&lt;=-6.5,4,IF(CG427&lt;=-5.5,5,IF(CG427&lt;=-4.5,6,IF(CG427&lt;=-3.5,7,IF(CG427&lt;=-2.5,8,IF(CG427&lt;=-1.5,9,IF(CG427&lt;=-0.5,10,IF(CG427&lt;=0.5,11,IF(CG427&lt;=1.5,12,IF(CG427&lt;=2.5,13,IF(CG427&lt;=3.5,14,IF(CG427&lt;=4.5,15,IF(CG427&lt;=5.5,16,IF(CG427&lt;=6.5,17,IF(CG427&lt;=7.5,18,IF(CG427&lt;=8.5,19,IF(CG427&lt;=9.5,20,IF(CG427=10,21,"Fuera de rango")))))))))))))))))))))))</f>
        <v>9</v>
      </c>
      <c r="CJ427" s="9" t="n">
        <v>3.5</v>
      </c>
      <c r="CK427" s="10" t="str">
        <f aca="false">IF(CJ427="","",IF(AND(CJ427&gt;=-6,CJ427&lt;=-5.5),"-6 a -5,5",IF(AND(CJ427&gt;-5.5,CJ427&lt;=-4.5),"-5 a -4,5",IF(AND(CJ427&gt;-4.5,CJ427&lt;=-3.5),"-4 a -3,5",IF(AND(CJ427&gt;-3.5,CJ427&lt;=-2.5),"-3 a -2,5",IF(AND(CJ427&gt;-2.5,CJ427&lt;=-1.5),"-2 a -1,5",IF(AND(CJ427&gt;-1.5,CJ427&lt;=-0.5),"-1 a -0,5",IF(AND(CJ427&gt;-0.5,CJ427&lt;=0.5),"0 a 0,5",IF(AND(CJ427&gt;0.5,CJ427&lt;=1.5),"1 a 1,5",IF(AND(CJ427&gt;1.5,CJ427&lt;2.5),"2",IF(AND(CJ427&gt;=2.5,CJ427&lt;=3),"2,5 a 3",IF(AND(CJ427&gt;3,CJ427&lt;=4),"3,5 a 4",IF(AND(CJ427&gt;4,CJ427&lt;=5),"4,5 a 5",IF(AND(CJ427&gt;5,CJ427&lt;=6),"5,5 a 6",IF(AND(CJ427&gt;6,CJ427&lt;=7),"6,5 a 7",IF(AND(CJ427&gt;7,CJ427&lt;=8),"7,5 a 8",IF(AND(CJ427&gt;8,CJ427&lt;=9.5),"8,5 a 9,5",IF(CJ427=10,"10","Fuera de rango"))))))))))))))))))</f>
        <v>3,5 a 4</v>
      </c>
      <c r="CL427" s="11" t="n">
        <f aca="false">IF(CK427="","",IF(OR(CK427="-6 a -5,5",CK427="-6 - -5,5"),1,IF(OR(CK427="-5 a -4,5",CK427="-5 - -4,5"),2,IF(OR(CK427="-4 a -3,5",CK427="-4 - -3,5"),3,IF(OR(CK427="-3 a -2,5",CK427="-3 - -2,5"),4,IF(OR(CK427="-2 a -1,5",CK427="-2 - -1,5"),5,IF(OR(CK427="-1 a -0,5",CK427="-1 - -0,5"),6,IF(OR(CK427="0 a 0,5",CK427="0 - 0,5"),7,IF(OR(CK427="1 a 1,5",CK427="1 - 1,5"),8,IF(CK427="2","NORMA",IF(OR(CK427="2,5 a 3",CK427="2,5 - 3"),9,IF(OR(CK427="3,5 a 4",CK427="3,5 - 4"),10,IF(OR(CK427="4,5 a 5",CK427="4,5 - 5"),11,IF(OR(CK427="5,5 a 6",CK427="5,5 - 6"),12,IF(OR(CK427="6,5 a 7",CK427="6,5 - 7"),13,IF(OR(CK427="7,5 a 8",CK427="7,5 - 8"),14,IF(OR(CK427="8,5 a 9",CK427="8,5 - 9,5",CK427="9 a 9,5"),15,IF(CK427="10",15,IF(OR(CK427="0,5 a 1",CK427="0,5 - 1"),7,"Fuera de rango")))))))))))))))))))</f>
        <v>10</v>
      </c>
      <c r="CO427" s="10" t="str">
        <f aca="false">IF(CM427&gt;0,"EME"," ")</f>
        <v> </v>
      </c>
      <c r="CQ427" s="10" t="str">
        <f aca="false">IF(CP427&gt;0,"0", " ")</f>
        <v> </v>
      </c>
      <c r="CR427" s="10" t="str">
        <f aca="false">IF(CP427&gt;0,"EME"," ")</f>
        <v> </v>
      </c>
      <c r="CS427" s="9" t="n">
        <v>0</v>
      </c>
      <c r="CV427" s="9" t="n">
        <v>0</v>
      </c>
      <c r="CY427" s="9" t="n">
        <v>-1.5</v>
      </c>
      <c r="DB427" s="9" t="n">
        <v>-1.25</v>
      </c>
      <c r="DC427" s="11" t="str">
        <f aca="false">IF(DB427&lt;0,"2"," ")</f>
        <v>2</v>
      </c>
      <c r="DD427" s="11" t="str">
        <f aca="false">IF(DB427&lt;0,"MIO"," ")</f>
        <v>MIO</v>
      </c>
      <c r="DE427" s="9" t="n">
        <v>-0.5</v>
      </c>
      <c r="DF427" s="10" t="str">
        <f aca="false">IF(DE427&lt;0,"3"," ")</f>
        <v>3</v>
      </c>
      <c r="DG427" s="10" t="str">
        <f aca="false">IF(DE427&lt;0,"AST"," ")</f>
        <v>AST</v>
      </c>
      <c r="DH427" s="9" t="n">
        <v>0</v>
      </c>
      <c r="DI427" s="10" t="str">
        <f aca="false">IF(DH427&lt;0,"3"," ")</f>
        <v> </v>
      </c>
      <c r="DJ427" s="10" t="str">
        <f aca="false">IF(DH427&lt;0,"AST"," ")</f>
        <v> </v>
      </c>
      <c r="DK427" s="9" t="n">
        <v>0</v>
      </c>
      <c r="DL427" s="10" t="str">
        <f aca="false">IF(DK427&gt;0,"4"," ")</f>
        <v> </v>
      </c>
      <c r="DM427" s="10" t="str">
        <f aca="false">IF(DK427&gt;0,"PRE"," ")</f>
        <v> </v>
      </c>
      <c r="DN427" s="9" t="n">
        <v>0</v>
      </c>
      <c r="DO427" s="10" t="str">
        <f aca="false">IF(DN427&gt;0,"4"," ")</f>
        <v> </v>
      </c>
      <c r="DP427" s="10" t="str">
        <f aca="false">IF(DN427&gt;0,"PRE"," ")</f>
        <v> </v>
      </c>
      <c r="DS427" s="12" t="str">
        <f aca="false">CONCATENATE(CO427,CU427,DA427,DG427,DM427)</f>
        <v> AST </v>
      </c>
      <c r="DT427" s="10" t="e">
        <f aca="false" t="array" ref="DT427">_xlfn.IFS(DS427="EME    ","0", DS427=" HIP   ","1", DS427="  MIO  ","2", DS427="   AST ","3", DS427="    PRE","4", DS427="EME   PRE","5", DS427=" HIP  PRE","6", DS427=" HIP AST ","7", DS427="  MIO PRE","8", DS427="  MIOAST ","9", DS427="   ASTPRE","10",DS427=" HIP ASTPRE","11", DS427="  MIOASTPRE","12", DS427="     ","0")</f>
        <v>#N/A</v>
      </c>
      <c r="DV427" s="1" t="e">
        <f aca="false" t="array" ref="DV427">_xlfn.IFS(DU427="SI","2", DU427="NO","1")</f>
        <v>#N/A</v>
      </c>
      <c r="DX427" s="11" t="str">
        <f aca="false">IF(DW427=0,"1","2")</f>
        <v>1</v>
      </c>
      <c r="DY427" s="11" t="str">
        <f aca="false" t="array" ref="DY427">_xlfn.IFS(DW427=0,"0", DW427=0.25, "1", DW427=0.5,"2", DW427=0.75,"3", DW427=1,"4",DW427=1.25,"5", DW427=1.5,"6", DW427=1.75,"7", DW427=2,"8")</f>
        <v>0</v>
      </c>
      <c r="EA427" s="11" t="str">
        <f aca="false">IF(DZ427=0,"1","2")</f>
        <v>1</v>
      </c>
      <c r="EB427" s="11" t="str">
        <f aca="false" t="array" ref="EB427">_xlfn.IFS(DZ427=0,"0", DZ427=0.25, "1", DZ427=0.5,"2", DZ427=0.75,"3", DZ427=1,"4",DZ427=1.25,"5", DZ427=1.5,"6", DZ427=1.75,"7", DZ427=2,"8")</f>
        <v>0</v>
      </c>
      <c r="ED427" s="10" t="str">
        <f aca="false">IF(EC427=0,"1","2")</f>
        <v>1</v>
      </c>
      <c r="EE427" s="11" t="str">
        <f aca="false" t="array" ref="EE427">_xlfn.IFS(EC427=0,"0", EC427=-0.25, "1", EC427=-0.5,"2", EC427=-0.75,"3", EC427=-1,"4",EC427=-1.25,"5", EC427=-1.5,"6", EC427=-1.75,"7", EC427=-2,"8", EC427=-2.25,"9",EC427=-2.5,"10", EC427=-2.75,"11", EC427=-3,"12", EC427=-3.25,"13", EC427=-3.5,"14", EC427=-3.75,"15",EC427=-4,"16")</f>
        <v>0</v>
      </c>
      <c r="EG427" s="10" t="str">
        <f aca="false">IF(EF427=0,"1","2")</f>
        <v>1</v>
      </c>
      <c r="EH427" s="11" t="str">
        <f aca="false" t="array" ref="EH427">_xlfn.IFS(EF427=0,"0", EF427=-0.25, "1", EF427=-0.5,"2", EF427=-0.75,"3", EF427=-1,"4",EF427=-1.25,"5", EF427=-1.5,"6", EF427=-1.75,"7", EF427=-2,"8", EF427=-2.25,"9",EF427=-2.5,"10", EF427=-2.75,"11", EF427=-3,"12", EF427=-3.25,"13", EF427=-3.5,"14", EF427=-3.75,"15",EF427=-4,"16")</f>
        <v>0</v>
      </c>
      <c r="EJ427" s="11" t="str">
        <f aca="false">IF(EI427=0,"1","2")</f>
        <v>1</v>
      </c>
      <c r="EK427" s="11" t="str">
        <f aca="false" t="array" ref="EK427">_xlfn.IFS(EI427=0,"0", EI427=-0.25, "1", EI427=-0.5,"2", EI427=-0.75,"3", EI427=-1,"4",EI427=-1.25,"5", EI427=-1.5,"6", EI427=-1.75,"7", EI427=-2,"8", EI427=-2.25,"9", EI427=-2.25,"9",EI427=-2.5,"10", EI427=-2.75,"11", EI427=-3,"12", EI427=-3.25,"13", EI427=-3.5,"14", EI427=-3.75,"15",EI427=-4,"16", EI427=0.25, "17", EI427=0.5, "18")</f>
        <v>0</v>
      </c>
      <c r="EM427" s="11" t="str">
        <f aca="false">IF(EL427=0,"1","2")</f>
        <v>1</v>
      </c>
      <c r="EN427" s="11" t="str">
        <f aca="false" t="array" ref="EN427">_xlfn.IFS(EL427=0.25,"17",EL427=0.5,"18", EL427=0,"0", EL427=-0.25, "1", EL427=-0.5,"2", EL427=-0.75,"3", EL427=-1,"4",EL427=-1.25,"5", EL427=-1.5,"6", EL427=-1.75,"7", EL427=-2,"8",EL427= -2.25,"9",EL427=-2.5,"10",EL427= -2.75,"11",EL427= -3,"12",EL427= -3.25,"13",EL427= -3.5,"14",EL427= -3.75,"15",EL427=-4,"16")</f>
        <v>0</v>
      </c>
      <c r="EP427" s="11" t="str">
        <f aca="false">IF(EO427=0,"1","2")</f>
        <v>1</v>
      </c>
      <c r="EQ427" s="11" t="str">
        <f aca="false" t="array" ref="EQ427">_xlfn.IFS(EO427=0,"0", EO427=0.25, "1", EO427=0.5,"2", EO427=0.75,"3", EO427=1,"4",EO427=1.25,"5", EO427=1.5,"6", EO427=1.75,"7", EO427=2,"8", EO427=2.25,"9", EO427=2.25,"9",EO427=2.5,"10", EO427=2.75,"11", EO427=3,"12", EO427=3.25,"13", EO427=3.5,"14", EO427=3.75,"15",EO427=4,"16", EO427=-0.25, "17", bq=-0.5, "18")</f>
        <v>0</v>
      </c>
      <c r="ES427" s="11" t="str">
        <f aca="false">IF(ER427=0,"1","2")</f>
        <v>1</v>
      </c>
      <c r="ET427" s="11" t="str">
        <f aca="false" t="array" ref="ET427">_xlfn.IFS(ER427=0,"0", ER427=0.25, "1", ER427=0.5,"2", ER427=0.75,"3", ER427=1,"4",ER427=1.25,"5", ER427=1.5,"6", ER427=1.75,"7", ER427=2,"8", ER427=2.25,"9", ER427=2.25,"9",ER427=2.5,"10", ER427=2.75,"11", ER427=3,"12", ER427=3.25,"13", ER427=3.5,"14", ER427=3.75,"15",ER427=4,"16", ER427=-0.25, "17", bq=-0.5, "18")</f>
        <v>0</v>
      </c>
      <c r="EV427" s="14" t="e">
        <f aca="false">VLOOKUP(EU427,LEYENDA!$G$2:$H$8,2,TRUE())</f>
        <v>#N/A</v>
      </c>
      <c r="EW427" s="14" t="e">
        <f aca="false" t="array" ref="EW427">_xlfn.IFS(EV427="0-5","1", EV427="6-12","2", EV427="13-18","3", EV427="19-24","4", EV427="25-36","5", EV427="37-48","6", EV427="49-60","7")</f>
        <v>#N/A</v>
      </c>
    </row>
    <row r="428" customFormat="false" ht="13.5" hidden="false" customHeight="false" outlineLevel="0" collapsed="false">
      <c r="A428" s="1" t="n">
        <v>141</v>
      </c>
      <c r="B428" s="2" t="n">
        <v>2</v>
      </c>
      <c r="C428" s="33" t="n">
        <v>41813</v>
      </c>
      <c r="E428" s="5" t="str">
        <f aca="false">VLOOKUP(A428,'286'!$A$3:$J$6279,10,FALSE())</f>
        <v>LÓPEZ CALVO, OLGA</v>
      </c>
      <c r="F428" s="4" t="str">
        <f aca="false">VLOOKUP(A428,'286'!$A$3:$I$1768,3,FALSE())</f>
        <v>LOCALOL</v>
      </c>
      <c r="G428" s="6" t="n">
        <f aca="false">VLOOKUP(A428,'286'!$A$3:$I$1768,4,FALSE())</f>
        <v>36836</v>
      </c>
      <c r="H428" s="7" t="n">
        <f aca="false">YEAR(C428)-YEAR(G428)</f>
        <v>14</v>
      </c>
      <c r="I428" s="1" t="str">
        <f aca="false">VLOOKUP(H428,LEYENDA!$C$2:$D$6,2,TRUE())</f>
        <v>13-24</v>
      </c>
      <c r="J428" s="5" t="str">
        <f aca="false">VLOOKUP(A428,'286'!$A$3:$I$1768,7,FALSE())</f>
        <v>M</v>
      </c>
      <c r="K428" s="8" t="n">
        <f aca="false">VLOOKUP(A428,'286'!$A$3:$I$1768,2,FALSE())</f>
        <v>0</v>
      </c>
      <c r="L428" s="4" t="str">
        <f aca="false">VLOOKUP(A428,'286'!$A$3:$I$1768,8,FALSE())</f>
        <v>D</v>
      </c>
      <c r="M428" s="4" t="str">
        <f aca="false">VLOOKUP(A428,'286'!$A$3:$I$1768,9,FALSE())</f>
        <v>I</v>
      </c>
      <c r="N428" s="8" t="str">
        <f aca="false">IF(R428=O428, "MISMA","CONTRARIA")</f>
        <v>CONTRARIA</v>
      </c>
      <c r="O428" s="8" t="str">
        <f aca="false" t="array" ref="O428">_xlfn.IFS(L428="D","1", L428="I","2")</f>
        <v>1</v>
      </c>
      <c r="P428" s="8" t="e">
        <f aca="false" t="array" ref="P428">_xlfn.IFS(K428="OD","1", K428="OI","2")</f>
        <v>#N/A</v>
      </c>
      <c r="Q428" s="1" t="str">
        <f aca="false" t="array" ref="Q428">_xlfn.IFS(J428="M","1", J428="H","2")</f>
        <v>1</v>
      </c>
      <c r="R428" s="8" t="str">
        <f aca="false" t="array" ref="R428">_xlfn.IFS(M428="D","1", M428="I","2")</f>
        <v>2</v>
      </c>
      <c r="S428" s="1" t="str">
        <f aca="false" t="array" ref="S428">_xlfn.IFS(N428="CONTRARIA", "1",N428= "MISMA","2")</f>
        <v>1</v>
      </c>
      <c r="T428" s="1" t="str">
        <f aca="false" t="array" ref="T428">_xlfn.IFS(I428="0-12","1", I428="13-24","2", I428="25-40","3", I428="41-60","4", I428="61-100","5")</f>
        <v>2</v>
      </c>
      <c r="U428" s="9" t="n">
        <v>0</v>
      </c>
      <c r="V428" s="10" t="str">
        <f aca="false">IF(U428="","",IF(AND(U428&gt;=-9,U428&lt;=-6.5),"-9 a -6,5",IF(AND(U428&gt;=-6,U428&lt;=-3.5),"-6 a -3,5",IF(AND(U428&gt;=-3,U428&lt;=-1),"-3 a -1",IF(U428=-0.5,"-0,5",IF(AND(U428&gt;=0,U428&lt;=2.5),"0 a 2,5",IF(AND(U428&gt;=3,U428&lt;=5.5),"3 a 5,5",IF(AND(U428&gt;=6,U428&lt;=8.5),"6 a 8,5",IF(AND(U428&gt;=9,U428&lt;=20),"9 a 20","Fuera de rango")))))))))</f>
        <v>0 a 2,5</v>
      </c>
      <c r="W428" s="11" t="n">
        <f aca="false">IF(V428="","",IF(V428="-9 a -6,5",2,IF(V428="-6 a -3,5",3,IF(V428="-3 a -1",4,IF(V428="-0,5","NORMA",IF(V428="0 a 2,5",5,IF(V428="3 a 5,5",6,IF(V428="6 a 8,5",7,IF(V428="9 a 20",8,"Fuera de rango")))))))))</f>
        <v>5</v>
      </c>
      <c r="X428" s="9" t="n">
        <v>14</v>
      </c>
      <c r="Y428" s="11" t="str">
        <f aca="false">IF(X428="","",IF(AND(X428&gt;=0,X428&lt;=4),"0 a 4",IF(AND(X428&gt;=4.5,X428&lt;=8.5),"4,5 a 8,5",IF(X428=9,"9",IF(AND(X428&gt;=9.5,X428&lt;=13),"9,5 a 13",IF(AND(X428&gt;=13.5,X428&lt;=20),"13,5 a 20",IF(AND(X428&gt;=20.5,X428&lt;=35),"20,5 a 35","Fuera de rango")))))))</f>
        <v>13,5 a 20</v>
      </c>
      <c r="Z428" s="11" t="n">
        <f aca="false">IF(Y428="","",IF(Y428="0 a 4",1,IF(Y428="4,5 a 8,5",2,IF(Y428="9","NORMA",IF(Y428="9,5 a 13",3,IF(Y428="13,5 a 20",4,IF(Y428="20,5 a 35",5,"Fuera de rango")))))))</f>
        <v>4</v>
      </c>
      <c r="AA428" s="9" t="n">
        <v>30</v>
      </c>
      <c r="AB428" s="10" t="str">
        <f aca="false">IF(AA428="","",IF(AND(AA428&gt;=0,AA428&lt;=9),"0 a 9",IF(AND(AA428&gt;=9.5,AA428&lt;=18.5),"9,5 a 18,5",IF(AA428=19,"19",IF(AND(AA428&gt;=19.5,AA428&lt;=28),"19,5 a 28",IF(AND(AA428&gt;=28.5,AA428&lt;=40),"28,5 a 40","Fuera de rango"))))))</f>
        <v>28,5 a 40</v>
      </c>
      <c r="AC428" s="11" t="n">
        <f aca="false" t="array" ref="AC428">_xlfn.IFS(AB428="","",AB428="0 a 9",1,AB428="9,5 a 18,5",2,AB428="19","NORMA",AB428="19,5 a 28",3,AB428="28,5 a 40",4,TRUE(),"Fuera de rango")</f>
        <v>4</v>
      </c>
      <c r="AD428" s="9" t="n">
        <v>21</v>
      </c>
      <c r="AE428" s="10" t="str">
        <f aca="false">IF(AD428="","",IF(AND(AD428&gt;=-10,AD428&lt;=0),"De -10 a 0",IF(AND(AD428&gt;=0.5,AD428&lt;=9.5),"0,5 a 9,5",IF(AD428=10,"10",IF(AND(AD428&gt;=10.5,AD428&lt;=20),"10,5 a 20",IF(AND(AD428&gt;=20.5,AD428&lt;=40),"20,5 a 40","Fuera de rango"))))))</f>
        <v>20,5 a 40</v>
      </c>
      <c r="AF428" s="12" t="n">
        <f aca="false">IF(AD428="","",IF(AND(AD428&gt;=-10,AD428&lt;=0),1,IF(AND(AD428&gt;=0.5,AD428&lt;=9.5),2,IF(AD428=10,"NORMA",IF(AND(AD428&gt;=10.5,AD428&lt;=20),3,IF(AND(AD428&gt;=20.5,AD428&lt;=40),4,""))))))</f>
        <v>4</v>
      </c>
      <c r="AG428" s="9" t="n">
        <v>8</v>
      </c>
      <c r="AH428" s="10" t="str">
        <f aca="false">IF(AG428="","",IF(AND(AG428&gt;=0,AG428&lt;=4),"0 a 4",IF(AND(AG428&gt;=4.5,AG428&lt;=8.5),"4,5 a 8,5",IF(AG428=9,"9",IF(AND(AG428&gt;=9.5,AG428&lt;=13),"9,5 a 13",IF(AND(AG428&gt;=13.5,AG428&lt;=25),"13,5 a 25","Fuera de rango"))))))</f>
        <v>4,5 a 8,5</v>
      </c>
      <c r="AI428" s="10" t="n">
        <f aca="false">IF(AH428="","",IF(AH428="0 a 4",1,IF(AH428="4,5 a 8,5",2,IF(AH428="9","NORMA",IF(AH428="9,5 a 13",3,IF(AH428="13,5 a 25",4,""))))))</f>
        <v>2</v>
      </c>
      <c r="AJ428" s="9" t="n">
        <v>4</v>
      </c>
      <c r="AK428" s="10" t="str">
        <f aca="false">IF(AJ428="","",IF(AND(AJ428&gt;=-15,AJ428&lt;=-10.5),"-15 a -10,5",IF(AND(AJ428&gt;=-10,AJ428&lt;=-4),"-10 a -4",IF(AND(AJ428&gt;=-4.5,AJ428&lt;=0),"-4,5 a 0",IF(AND(AJ428&gt;=0.5,AJ428&lt;=4.5),"0,5 a 4,5",IF(AJ428=5,"5",IF(AND(AJ428&gt;=5.5,AJ428&lt;=10),"5,5 a 10",IF(AND(AJ428&gt;=10.5,AJ428&lt;=20),"10,5 a 20","Fuera de rango"))))))))</f>
        <v>0,5 a 4,5</v>
      </c>
      <c r="AL428" s="11" t="n">
        <f aca="false">IF(AK428="","",IF(AK428="-15 a -10,5",1,IF(AK428="-10 a -4",2,IF(AK428="-4,5 a 0",3,IF(AK428="0,5 a 4,5",4,IF(AK428="5","NORMA",IF(AK428="5,5 a 10",5,IF(AK428="10,5 a 20",6,"Error"))))))))</f>
        <v>4</v>
      </c>
      <c r="AM428" s="9" t="n">
        <v>-0.5</v>
      </c>
      <c r="AN428" s="10" t="str">
        <f aca="false">IF(AM428="","",IF(AND(AM428&gt;=-7.5,AM428&lt;=-5.5),"-7,5 a -5,5",IF(AND(AM428&gt;=-5,AM428&lt;=-3),"-5 a -3",IF(AND(AM428&gt;=-2.5,AM428&lt;=-0.5),"-2,5 a -0,5",IF(AM428=0,"0,00",IF(AND(AM428&gt;=0.5,AM428&lt;=2.5),"0,5 a 2,5",IF(AND(AM428&gt;=3,AM428&lt;=5),"3 a 5",IF(AND(AM428&gt;=5.5,AM428&lt;=7.5),"5,5 a 7,5",IF(AND(AM428&gt;=8,AM428&lt;=10),"8 a 10","Fuera de rango")))))))))</f>
        <v>-2,5 a -0,5</v>
      </c>
      <c r="AO428" s="11" t="n">
        <f aca="false">IF(AN428="","",IF(AN428="-7,5 a -5,5",1,IF(AN428="-5 a -3",2,IF(AN428="-2,5 a -0,5",3,IF(AN428="0,00","NORMA",IF(AN428="0,5 a 2,5",4,IF(AN428="3 a 5",5,IF(AN428="5,5 a 7,5",6,IF(AN428="8 a 10",7,"Error")))))))))</f>
        <v>3</v>
      </c>
      <c r="AP428" s="9" t="n">
        <v>7</v>
      </c>
      <c r="AQ428" s="10" t="str">
        <f aca="false">IF(AP428="","",IF(AND(AP428&gt;=-20,AP428&lt;=-9.5),"-20 a -9,5",IF(AND(AP428&gt;=-9,AP428&lt;=-6.5),"-9 a -6,5",IF(AP428=-6,"-6",IF(AND(AP428&gt;=-5.5,AP428&lt;=-3),"-5,5 a -3",IF(AND(AP428&gt;=-2.5,AP428&lt;=0),"-2,5 a 0",IF(AND(AP428&gt;=0.5,AP428&lt;=3),"0,5 a 3",IF(AND(AP428&gt;=3.5,AP428&lt;=6),"3,5 a 6",IF(AND(AP428&gt;=6.5,AP428&lt;=9),"6,5 a 9",IF(AND(AP428&gt;=9.5,AP428&lt;=20),"9,5 a 20","Fuera de rango"))))))))))</f>
        <v>6,5 a 9</v>
      </c>
      <c r="AR428" s="11" t="n">
        <f aca="false">IF(AQ428="","",IF(AQ428="-20 a -9,5",1,IF(AQ428="-9 a -6,5",2,IF(AQ428="-6","NORMA",IF(AQ428="-5,5 a -3",3,IF(AQ428="-2,5 a 0",4,IF(AQ428="0,5 a 3",5,IF(AQ428="3,5 a 6",6,IF(AQ428="6,5 a 9",7,IF(AQ428="9,5 a 20",8,""))))))))))</f>
        <v>7</v>
      </c>
      <c r="AS428" s="9" t="n">
        <v>4</v>
      </c>
      <c r="AT428" s="10" t="str">
        <f aca="false">IF(AS428="","",IF(AND(AS428&gt;=-16,AS428&lt;=-14),"-16 a -14",IF(AND(AS428&gt;=-13.5,AS428&lt;=-11.5),"-13,5 a -11,5",IF(AND(AS428&gt;=-11,AS428&lt;=-9),"-11 a -9",IF(AND(AS428&gt;=-8.5,AS428&lt;=-6.5),"-8,5 a -6,5",IF(AND(AS428&gt;=-6,AS428&lt;=-4),"-6 a -4",IF(AND(AS428&gt;=-3.5,AS428&lt;=-1.5),"-3,5 a -1,5",IF(AND(AS428&gt;=-1,AS428&lt;=1),"-1 a 1",IF(AND(AS428&gt;=1.5,AS428&lt;=3.5),"1,5 a 3,5",IF(AND(AS428&gt;=4,AS428&lt;=6),"4 a 6",IF(AND(AS428&gt;=6.5,AS428&lt;=8.5),"6,5 a 8,5",IF(AND(AS428&gt;=9,AS428&lt;=11),"9 a 11",IF(AND(AS428&gt;=11.5,AS428&lt;=13.5),"11,5 a 13,5",IF(AND(AS428&gt;=14,AS428&lt;=16),"14 a 16",IF(AND(AS428&gt;=16.5,AS428&lt;=18.5),"16,5 a 18,5",IF(AND(AS428&gt;=19,AS428&lt;=21),"19 a 21","Fuera de rango"))))))))))))))))</f>
        <v>4 a 6</v>
      </c>
      <c r="AU428" s="11" t="str">
        <f aca="false" t="array" ref="AU428">IF(AT428="","",_xlfn.IFS(AT428="-16 a -14",1,AT428="-13,5 a -11,5",2,AT428="-11 a -9",3,AT428="-8,5 a -6,5",4,AT428="-6 a -4",5,AT428="-3,5 a -1,5",6,AT428="-1 a 1",7,AT428="1,5 a 3,5",8,AT428="4 a 6","NORMA",AT428="6,5 a 8,5",9,AT428="9 a 11",10,AT428="11,5 a 13,5",11,AT428="14 a 16",12,AT428="16,5 a 18,5",13,AT428="19 a 21",14,TRUE(),""))</f>
        <v>NORMA</v>
      </c>
      <c r="AV428" s="9" t="n">
        <v>1</v>
      </c>
      <c r="AW428" s="10" t="str">
        <f aca="false">IF(AV428="","",IF(AND(AV428&gt;=-1,AV428&lt;=-0.5),"-1 a -0,5",IF(AND(AV428&gt;-0.5,AV428&lt;=0),"De -0,5 a 0",IF(AND(AV428&gt;=0.25,AV428&lt;=0.75),"0,25 a 0,75",IF(AND(AV428&gt;=1,AV428&lt;=1.5),"1 a 1,5",IF(AND(AV428&gt;=1.75,AV428&lt;=2.25),"1,75 a 2,25",IF(AND(AV428&gt;=2.5,AV428&lt;=3),"2,5 a 3",IF(AND(AV428&gt;=3.25,AV428&lt;=3.75),"3,25 a 3,75","Fuera de rango"))))))))</f>
        <v>1 a 1,5</v>
      </c>
      <c r="AX428" s="10" t="n">
        <f aca="false">IF(AW428="","",IF(OR(AW428="-1 a -0,5",AW428="-1 a -0.5"),1,IF(OR(AW428="De -0,5 a 0",AW428="-0,5 a 0",AW428="De -0.5 a 0"),2,IF(OR(AW428="0,25 a 0,75",AW428="0.25 a 0.75"),"NORMA",IF(OR(AW428="1 a 1,5",AW428="1 a 1.5"),3,IF(OR(AW428="1,75 a 2,25",AW428="1.75 a 2.25"),4,IF(OR(AW428="2,5 a 3",AW428="2.5 a 3"),5,IF(OR(AW428="3,25 a 3,75",AW428="3.25 a 3.75"),6,""))))))))</f>
        <v>3</v>
      </c>
      <c r="AY428" s="9" t="n">
        <v>2</v>
      </c>
      <c r="AZ428" s="10" t="str">
        <f aca="false">IF(AY428="","",IF(AND(AY428&gt;=-20,AY428&lt;=-9.5),"-20 a -9,5",IF(AND(AY428&gt;=-9,AY428&lt;=-6.5),"-9 a -6,5",IF(AY428=-6,"-6",IF(AND(AY428&gt;=-5.5,AY428&lt;=-3),"-5,5 a -3",IF(AND(AY428&gt;=-2.5,AY428&lt;=0),"-2,5 a 0",IF(AND(AY428&gt;=0.5,AY428&lt;=3),"0,5 a 3",IF(AND(AY428&gt;=3.5,AY428&lt;=6),"3,5 a 6","Fuera de rango"))))))))</f>
        <v>0,5 a 3</v>
      </c>
      <c r="BA428" s="11" t="n">
        <f aca="false">IF(AZ428="","",IF(AZ428="-20 a -9,5",1,IF(AZ428="-9 a -6,5",2,IF(AZ428="-6","NORMA",IF(AZ428="-5,5 a -3",3,IF(AZ428="-2,5 a 0",4,IF(AZ428="0,5 a 3",5,IF(AZ428="3,5 a 6",6,""))))))))</f>
        <v>5</v>
      </c>
      <c r="BB428" s="9" t="n">
        <v>28</v>
      </c>
      <c r="BC428" s="10" t="str">
        <f aca="false" t="array" ref="BC428">IF(BB428="","",_xlfn.IFS(AND(BB428&gt;=0,BB428&lt;=2),"0 a 2",AND(BB428&gt;=2.5,BB428&lt;=4.5),"2,5 a 4,5",AND(BB428&gt;=5,BB428&lt;=7),"5 a 7",AND(BB428&gt;=7.5,BB428&lt;=9.5),"7,5 a 9,5",AND(BB428&gt;=10,BB428&lt;=12),"10 a 12",AND(BB428&gt;=12.5,BB428&lt;=14.5),"12,5 a 14,5",BB428=15,"15",AND(BB428&gt;=15.5,BB428&lt;=17.5),"15,5 a 17,5",AND(BB428&gt;=18,BB428&lt;=20),"18 a 20",AND(BB428&gt;=20.5,BB428&lt;=22.5),"20,5 a 22,5",AND(BB428&gt;=23,BB428&lt;=25),"23 a 25",TRUE(),"Fuera de rango"))</f>
        <v>Fuera de rango</v>
      </c>
      <c r="BD428" s="11" t="str">
        <f aca="false" t="array" ref="BD428">IF(BC428="","",_xlfn.IFS(BC428="0 a 2",1,BC428="2,5 a 4,5",2,BC428="5 a 7",3,BC428="7,5 a 9,5",4,BC428="10 a 12",5,BC428="12,5 a 14,5",6,BC428="15","NORMA",BC428="15,5 a 17,5",7,BC428="18 a 20",8,BC428="20,5 a 22,5",9,BC428="23 a 25",10,TRUE(),"Fuera de rango"))</f>
        <v>Fuera de rango</v>
      </c>
      <c r="BE428" s="9" t="n">
        <v>40</v>
      </c>
      <c r="BF428" s="10" t="str">
        <f aca="false">IF(BE428="","",IF(AND(BE428&gt;=-20,BE428&lt;=-10),"-20 a -10",IF(AND(BE428&gt;=-9.5,BE428&lt;=0.5),"-9,5 a 0,5",IF(AND(BE428&gt;=1,BE428&lt;=11),"1 a 11",IF(AND(BE428&gt;=11.5,BE428&lt;=20.5),"11,5 a 20,5",IF(BE428=21,"21",IF(AND(BE428&gt;=21.5,BE428&lt;=31.5),"21,5 a 31,5",IF(AND(BE428&gt;=32,BE428&lt;=42),"32 a 42","Fuera de rango"))))))))</f>
        <v>32 a 42</v>
      </c>
      <c r="BG428" s="11" t="n">
        <f aca="false">IF(BF428="","",IF(BF428="-20 a -10",1,IF(BF428="-9,5 a 0,5",2,IF(BF428="1 a 11",3,IF(BF428="11,5 a 20,5",4,IF(BF428="21","NORMA",IF(BF428="21,5 a 31,5",5,IF(BF428="32 a 42",6,""))))))))</f>
        <v>6</v>
      </c>
      <c r="BH428" s="9" t="n">
        <v>40</v>
      </c>
      <c r="BI428" s="10" t="str">
        <f aca="false">IF(BH428="","",IF(AND(BH428&gt;=-20,BH428&lt;=-15),"-20 a -15",IF(AND(BH428&gt;=-14.5,BH428&lt;=-9.5),"-14,5 a -9,5",IF(AND(BH428&gt;=-9,BH428&lt;=-4),"-9 a -4",IF(AND(BH428&gt;=-3.5,BH428&lt;=2.5),"-3,5 a 2,5",IF(AND(BH428&gt;=3,BH428&lt;=8),"3 a 8",IF(AND(BH428&gt;=8.5,BH428&lt;=14.5),"8,5 a 14,5",IF(BH428=15,"15",IF(AND(BH428&gt;=15.5,BH428&lt;=20.5),"15,5 a 20,5",IF(AND(BH428&gt;=21,BH428&lt;=26),"21 a 26","Fuera de rango"))))))))))</f>
        <v>Fuera de rango</v>
      </c>
      <c r="BJ428" s="11" t="str">
        <f aca="false">IF(BI428="","",IF(BI428="-20 a -15",1,IF(BI428="-14,5 a -9,5",2,IF(BI428="-9 a -4",3,IF(BI428="-3,5 a 2,5",4,IF(BI428="3 a 8",5,IF(BI428="8,5 a 14,5",6,IF(BI428="15","NORMA",IF(BI428="15,5 a 20,5",7,IF(BI428="21 a 26",8,IF(BI428="26,5 a 31,5",9,"")))))))))))</f>
        <v/>
      </c>
      <c r="BK428" s="9" t="n">
        <v>0</v>
      </c>
      <c r="BL428" s="10" t="str">
        <f aca="false">IF(BK428="","",IF(AND(BK428&gt;=0,BK428&lt;=2),"0 - 2",IF(AND(BK428&gt;=2.5,BK428&lt;=4.5),"2,5 - 4,5",IF(AND(BK428&gt;=5,BK428&lt;=7),"5 - 7",IF(AND(BK428&gt;=7.5,BK428&lt;=9.5),"7,5 - 9,5",IF(AND(BK428&gt;=10,BK428&lt;=12),"10 - 12",IF(AND(BK428&gt;=12.5,BK428&lt;=13.5),"12,5 - 13,5",IF(BK428=14,"14",IF(AND(BK428&gt;=14.5,BK428&lt;=16.5),"14,5 - 16,5",IF(AND(BK428&gt;=17,BK428&lt;=19),"17 - 19",IF(AND(BK428&gt;=19.5,BK428&lt;=21.5),"19,5 - 21,5",IF(AND(BK428&gt;=22,BK428&lt;=24),"22 - 24",IF(AND(BK428&gt;=24.5,BK428&lt;=26.5),"24,5 - 26,5",IF(AND(BK428&gt;=27,BK428&lt;=29),"27 - 29",IF(AND(BK428&gt;=29.5,BK428&lt;=30),"29,5 - 30","Fuera de rango")))))))))))))))</f>
        <v>0 - 2</v>
      </c>
      <c r="BM428" s="11" t="n">
        <f aca="false">IF(BL428="","",IF(BL428="0 - 2",1,IF(BL428="2,5 - 4,5",2,IF(BL428="5 - 7",3,IF(BL428="7,5 - 9,5",4,IF(BL428="10 - 12",5,IF(BL428="12,5 - 13,5",6,IF(BL428="14","NORMA",IF(BL428="14,5 - 16,5",7,IF(BL428="17 - 19",8,IF(BL428="19,5 - 21,5",9,IF(BL428="22 - 24",10,IF(BL428="24,5 - 26,5",11,IF(BL428="27 - 29",12,IF(BL428="29,5 - 30",13,"")))))))))))))))</f>
        <v>1</v>
      </c>
      <c r="BN428" s="9" t="n">
        <v>8</v>
      </c>
      <c r="BO428" s="11" t="str">
        <f aca="false">IF(BN428="","",IF(AND(BN428&gt;=-20,BN428&lt;=-10),"-20 a -10",IF(AND(BN428&gt;=-9.5,BN428&lt;=0.5),"-9,5 a 0,5",IF(AND(BN428&gt;=1,BN428&lt;=11),"1 a 11",IF(AND(BN428&gt;=11.5,BN428&lt;=21.5),"11,5 a 21,5",IF(BN428=22,"22",IF(AND(BN428&gt;=22.5,BN428&lt;=32.5),"22,5 a 32,5",IF(AND(BN428&gt;=33,BN428&lt;=43),"33 a 43","Fuera de rango"))))))))</f>
        <v>1 a 11</v>
      </c>
      <c r="BP428" s="11" t="n">
        <f aca="false">IF(BO428="","",IF(BO428="-20 a -10",1,IF(BO428="-9,5 a 0,5",2,IF(BO428="1 a 11",3,IF(BO428="11,5 a 21,5",4,IF(BO428="22","NORMA",IF(BO428="22,5 a 32,5",5,IF(BO428="33 a 43",6,""))))))))</f>
        <v>3</v>
      </c>
      <c r="BQ428" s="9" t="n">
        <v>4</v>
      </c>
      <c r="BR428" s="10" t="str">
        <f aca="false">IF(BQ428="","",IF(AND(BQ428&gt;=-20,BQ428&lt;=-15),"-20 a -15",IF(AND(BQ428&gt;=-14.5,BQ428&lt;=-9.5),"-14,5 a -9,5",IF(AND(BQ428&gt;=-9,BQ428&lt;=-4),"-9 a -4",IF(AND(BQ428&gt;=-3.5,BQ428&lt;=2.5),"-3,5 a 2,5",IF(AND(BQ428&gt;=3,BQ428&lt;=8),"3 a 8",IF(AND(BQ428&gt;=8.5,BQ428&lt;=13.5),"8,5 a 13,5",IF(AND(BQ428&gt;=14,BQ428&lt;=17.5),"14 a 17,5",IF(BQ428=18,"18",IF(AND(BQ428&gt;=18.5,BQ428&lt;=23.5),"18,5 a 23,5",IF(AND(BQ428&gt;=24,BQ428&lt;=29),"24 a 29",IF(AND(BQ428&gt;=29.5,BQ428&lt;=34.5),"29,5 a 34,5",IF(AND(BQ428&gt;=35,BQ428&lt;=40),"35 a 40","Fuera de rango")))))))))))))</f>
        <v>3 a 8</v>
      </c>
      <c r="BS428" s="11" t="n">
        <f aca="false">IF(BR428="","",IF(BR428="-20 a -15",1,IF(BR428="-14,5 a -9,5",2,IF(BR428="-9 a -4",3,IF(BR428="-3,5 a 2,5",4,IF(BR428="3 a 8",5,IF(BR428="8,5 a 13,5",6,IF(BR428="14 a 17,5",7,IF(BR428="18","NORMA",IF(BR428="18,5 a 23,5",8,IF(BR428="24 a 29",9,IF(BR428="29,5 a 34,5",10,IF(BR428="35 a 40",11,"")))))))))))))</f>
        <v>5</v>
      </c>
      <c r="BT428" s="9" t="n">
        <v>-1</v>
      </c>
      <c r="BU428" s="10" t="str">
        <f aca="false">IF(BT428="","",IF(AND(BT428&gt;=-20,BT428&lt;=-18),"-20 a -18",IF(AND(BT428&gt;=-17.5,BT428&lt;=-15.5),"-17,5 a -15,5",IF(AND(BT428&gt;=-15,BT428&lt;=-13),"-15 a -13",IF(AND(BT428&gt;=-12.5,BT428&lt;=-10.5),"-12,5 a -10,5",IF(AND(BT428&gt;=-10,BT428&lt;=-8),"-10 a -8",IF(AND(BT428&gt;=-7.5,BT428&lt;=-5.5),"-7,5 a -5,5",IF(AND(BT428&gt;=-5,BT428&lt;=-3),"-5 a -3",IF(AND(BT428&gt;=-2.5,BT428&lt;=-0.5),"-2,5 a -0,5",IF(BT428=0,"0",IF(AND(BT428&gt;=0.5,BT428&lt;=2.5),"0,5 a 2,5",IF(AND(BT428&gt;=3,BT428&lt;=5),"3 a 5",IF(AND(BT428&gt;=5.5,BT428&lt;=7.5),"5,5 a 7,5",IF(AND(BT428&gt;=8,BT428&lt;=10),"8 a 10",IF(AND(BT428&gt;=10.5,BT428&lt;=12.5),"10,5 a 12,5",IF(AND(BT428&gt;=13,BT428&lt;=15),"13 a 15",IF(AND(BT428&gt;=15.5,BT428&lt;=17.5),"15,5 a 17,5",IF(AND(BT428&gt;=18,BT428&lt;=20),"18 a 20","Fuera de rango"))))))))))))))))))</f>
        <v>-2,5 a -0,5</v>
      </c>
      <c r="BV428" s="11" t="n">
        <f aca="false">IF(BT428="","",IF(BT428=0,"NORMA",IF(AND(BT428&gt;=-20,BT428&lt;=-18),2,IF(AND(BT428&gt;=-17.5,BT428&lt;=-15.5),2,IF(AND(BT428&gt;=-15,BT428&lt;=-13),3,IF(AND(BT428&gt;=-12.5,BT428&lt;=-10.5),4,IF(AND(BT428&gt;=-10,BT428&lt;=-8),5,IF(AND(BT428&gt;=-7.5,BT428&lt;=-5.5),6,IF(AND(BT428&gt;=-5,BT428&lt;=-3),7,IF(AND(BT428&gt;=-2.5,BT428&lt;=-0.5),8,IF(AND(BT428&gt;=0.5,BT428&lt;=2.5),9,IF(AND(BT428&gt;=3,BT428&lt;=5),10,IF(AND(BT428&gt;=5.5,BT428&lt;=7.5),11,IF(AND(BT428&gt;=8,BT428&lt;=10),12,IF(AND(BT428&gt;=10.5,BT428&lt;=12.5),13,IF(AND(BT428&gt;=13,BT428&lt;=15),14,IF(AND(BT428&gt;=15.5,BT428&lt;=17.5),15,IF(AND(BT428&gt;=18,BT428&lt;=20),16,"Fuera de rango"))))))))))))))))))</f>
        <v>8</v>
      </c>
      <c r="BW428" s="9" t="n">
        <v>-10.75</v>
      </c>
      <c r="BX428" s="10" t="n">
        <f aca="false">18.5- (0.3*H428)</f>
        <v>14.3</v>
      </c>
      <c r="BY428" s="10" t="n">
        <f aca="false">(BW428)-(BX428)</f>
        <v>-25.05</v>
      </c>
      <c r="BZ428" s="10" t="str">
        <f aca="false">IF(BY428="","",IF(BY428&lt;-27.5,"De -30 a -28",IF(BY428&lt;-25,"De -27,5 a -25,5",IF(BY428&lt;-22.5,"De -25 a -23",IF(BY428&lt;-20,"De -22,5 a -20,5",IF(BY428&lt;-17.5,"De -20 a -18",IF(BY428&lt;-15,"De -17,5 a -15,5",IF(BY428&lt;-12.5,"De -15 a -13",IF(BY428&lt;-10,"De -12,5 a -10,5",IF(BY428&lt;-7.5,"De -10 a -8",IF(BY428&lt;-5,"De -7,5 a -5,5",IF(BY428&lt;-2.5,"De -5 a -3",IF(BY428&lt;0,"De -2,5 a -0,5",IF(BY428&lt;2.5,"De 0 a 2",IF(BY428&lt;5,"De 2,5 a 4,5",IF(BY428&lt;7.5,"De 5 a 7",IF(BY428&lt;10,"De 7,5 a 9,5",IF(BY428&lt;12.5,"De 10 a 12",IF(BY428&lt;15,"De 12,5 a 14,5",IF(BY428&lt;17.5,"De 15 a 17",IF(BY428&lt;20,"De 17,5 a 19,5",IF(BY428&lt;22.5,"De 20 a 22",IF(BY428&lt;25,"De 22,5 a 24,5",IF(BY428&lt;27.5,"De 25 a 27","De 27,5 a 30"))))))))))))))))))))))))</f>
        <v>De -27,5 a -25,5</v>
      </c>
      <c r="CA428" s="12" t="n">
        <f aca="false">IF(BY428="","",IF(BY428&lt;=-28,1,IF(BY428&lt;=-25.5,2,IF(BY428&lt;=-23,3,IF(BY428&lt;=-20.5,4,IF(BY428&lt;=-18,5,IF(BY428&lt;=-15.5,6,IF(BY428&lt;=-13,7,IF(BY428&lt;=-10.5,8,IF(BY428&lt;=-8,9,IF(BY428&lt;=-5.5,10,IF(BY428&lt;=-3,11,IF(BY428&lt;=-0.5,12,IF(BY428&lt;=2,13,IF(BY428&lt;=4.5,14,IF(BY428&lt;=7,15,IF(BY428&lt;=9.5,16,IF(BY428&lt;=12,17,IF(BY428&lt;=14.5,18,IF(BY428&lt;=17,19,IF(BY428&lt;=19.5,20,IF(BY428&lt;=22,21,IF(BY428&lt;=24.5,22,IF(BY428&lt;=27,23,IF(BY428&lt;=30,24,"Fuera de rango")))))))))))))))))))))))))</f>
        <v>3</v>
      </c>
      <c r="CB428" s="9" t="n">
        <v>-9.25</v>
      </c>
      <c r="CC428" s="10" t="n">
        <f aca="false">18.5- (0.3*H428)</f>
        <v>14.3</v>
      </c>
      <c r="CD428" s="10" t="n">
        <f aca="false">(CB428)-(CC428)</f>
        <v>-23.55</v>
      </c>
      <c r="CE428" s="10" t="str">
        <f aca="false">IF(CD428="","",IF(CD428&lt;-27.5,"De -30 a -28",IF(CD428&lt;-25,"De -27,5 a -25,5",IF(CD428&lt;-22.5,"De -25 a -23",IF(CD428&lt;-20,"De -22,5 a -20,5",IF(CD428&lt;-17.5,"De -20 a -18",IF(CD428&lt;-15,"De -17,5 a -15,5",IF(CD428&lt;-12.5,"De -15 a -13",IF(CD428&lt;-10,"De -12,5 a -10,5",IF(CD428&lt;-7.5,"De -10 a -8",IF(CD428&lt;-5,"De -7,5 a -5,5",IF(CD428&lt;-2.5,"De -5 a -3",IF(CD428&lt;0,"De -2,5 a -0,5",IF(CD428&lt;=2,"De 0 a 2",IF(CD428&lt;=4.5,"De 2,5 a 4,5",IF(CD428&lt;=7,"De 5 a 7",IF(CD428&lt;=9.5,"De 7,5 a 9,5",IF(CD428&lt;=12,"De 10 a 12",IF(CD428&lt;=14.5,"De 12,5 a 14,5",IF(CD428&lt;=17,"De 15 a 17",IF(CD428&lt;=19.5,"De 17,5 a 19,5",IF(CD428&lt;=22,"De 20 a 22",IF(CD428&lt;=24.5,"De 22,5 a 24,5",IF(CD428&lt;=27,"De 25 a 27","De 27,5 a 30"))))))))))))))))))))))))</f>
        <v>De -25 a -23</v>
      </c>
      <c r="CF428" s="12" t="n">
        <f aca="false">IF(CD428="","",IF(CD428&lt;-27.5,1,IF(CD428&lt;-25,2,IF(CD428&lt;-22.5,3,IF(CD428&lt;-20,4,IF(CD428&lt;-17.5,5,IF(CD428&lt;-15,6,IF(CD428&lt;-12.5,7,IF(CD428&lt;-10,8,IF(CD428&lt;-7.5,9,IF(CD428&lt;-5,10,IF(CD428&lt;-2.5,11,IF(CD428&lt;0,12,IF(CD428&lt;2.5,13,IF(CD428&lt;5,14,IF(CD428&lt;7.5,15,IF(CD428&lt;10,16,IF(CD428&lt;12.5,17,IF(CD428&lt;15,18,IF(CD428&lt;17.5,19,IF(CD428&lt;20,20,IF(CD428&lt;22.5,21,IF(CD428&lt;25,22,IF(CD428&lt;27.5,23,24))))))))))))))))))))))))</f>
        <v>3</v>
      </c>
      <c r="CG428" s="9" t="n">
        <v>-3</v>
      </c>
      <c r="CH428" s="10" t="str">
        <f aca="false">IF(CG428="","",IF(AND(CG428&gt;=-10,CG428&lt;=-9.5),"-10 a -9,5",IF(AND(CG428&gt;-9.5,CG428&lt;=-8.5),"-9 a -8,5",IF(AND(CG428&gt;-8.5,CG428&lt;=-7.5),"-8 a -7,5",IF(AND(CG428&gt;-7.5,CG428&lt;=-6.5),"-7 a -6,5",IF(AND(CG428&gt;-6.5,CG428&lt;=-5.5),"-6 a -5,5",IF(AND(CG428&gt;-5.5,CG428&lt;=-4.5),"-5 a -4,5",IF(AND(CG428&gt;-4.5,CG428&lt;=-3.5),"-4 a -3,5",IF(AND(CG428&gt;-3.5,CG428&lt;=-2.5),"-3 a -2,5",IF(CG428=-2.25,"-2,25",IF(AND(CG428&gt;-2.5,CG428&lt;=-1.5),"-2 a -1,5",IF(AND(CG428&gt;-1.5,CG428&lt;=-0.5),"-1 a -0,5",IF(AND(CG428&gt;-0.5,CG428&lt;=0.5),"0 a 0,5",IF(AND(CG428&gt;0.5,CG428&lt;=1.5),"1 a 1,5",IF(AND(CG428&gt;1.5,CG428&lt;=2.5),"2 a 2,5",IF(AND(CG428&gt;2.5,CG428&lt;=3.5),"3 a 3,5",IF(AND(CG428&gt;3.5,CG428&lt;=4.5),"4 a 4,5",IF(AND(CG428&gt;4.5,CG428&lt;=5.5),"5 a 5,5",IF(AND(CG428&gt;5.5,CG428&lt;=6.5),"6 a 6,5",IF(AND(CG428&gt;6.5,CG428&lt;=7.5),"7 a 7,5",IF(AND(CG428&gt;7.5,CG428&lt;=8.5),"8 a 8,5",IF(AND(CG428&gt;8.5,CG428&lt;=9.5),"9 a 9,5",IF(CG428&gt;=10,"10","Fuera de rango")))))))))))))))))))))))</f>
        <v>-3 a -2,5</v>
      </c>
      <c r="CI428" s="11" t="n">
        <f aca="false">IF(CG428="","",IF(CG428=-2.25,"NORMA",IF(CG428&lt;=-9.5,1,IF(CG428&lt;=-8.5,2,IF(CG428&lt;=-7.5,3,IF(CG428&lt;=-6.5,4,IF(CG428&lt;=-5.5,5,IF(CG428&lt;=-4.5,6,IF(CG428&lt;=-3.5,7,IF(CG428&lt;=-2.5,8,IF(CG428&lt;=-1.5,9,IF(CG428&lt;=-0.5,10,IF(CG428&lt;=0.5,11,IF(CG428&lt;=1.5,12,IF(CG428&lt;=2.5,13,IF(CG428&lt;=3.5,14,IF(CG428&lt;=4.5,15,IF(CG428&lt;=5.5,16,IF(CG428&lt;=6.5,17,IF(CG428&lt;=7.5,18,IF(CG428&lt;=8.5,19,IF(CG428&lt;=9.5,20,IF(CG428=10,21,"Fuera de rango")))))))))))))))))))))))</f>
        <v>8</v>
      </c>
      <c r="CJ428" s="9" t="n">
        <v>3.5</v>
      </c>
      <c r="CK428" s="10" t="str">
        <f aca="false">IF(CJ428="","",IF(AND(CJ428&gt;=-6,CJ428&lt;=-5.5),"-6 a -5,5",IF(AND(CJ428&gt;-5.5,CJ428&lt;=-4.5),"-5 a -4,5",IF(AND(CJ428&gt;-4.5,CJ428&lt;=-3.5),"-4 a -3,5",IF(AND(CJ428&gt;-3.5,CJ428&lt;=-2.5),"-3 a -2,5",IF(AND(CJ428&gt;-2.5,CJ428&lt;=-1.5),"-2 a -1,5",IF(AND(CJ428&gt;-1.5,CJ428&lt;=-0.5),"-1 a -0,5",IF(AND(CJ428&gt;-0.5,CJ428&lt;=0.5),"0 a 0,5",IF(AND(CJ428&gt;0.5,CJ428&lt;=1.5),"1 a 1,5",IF(AND(CJ428&gt;1.5,CJ428&lt;2.5),"2",IF(AND(CJ428&gt;=2.5,CJ428&lt;=3),"2,5 a 3",IF(AND(CJ428&gt;3,CJ428&lt;=4),"3,5 a 4",IF(AND(CJ428&gt;4,CJ428&lt;=5),"4,5 a 5",IF(AND(CJ428&gt;5,CJ428&lt;=6),"5,5 a 6",IF(AND(CJ428&gt;6,CJ428&lt;=7),"6,5 a 7",IF(AND(CJ428&gt;7,CJ428&lt;=8),"7,5 a 8",IF(AND(CJ428&gt;8,CJ428&lt;=9.5),"8,5 a 9,5",IF(CJ428=10,"10","Fuera de rango"))))))))))))))))))</f>
        <v>3,5 a 4</v>
      </c>
      <c r="CL428" s="11" t="n">
        <f aca="false">IF(CK428="","",IF(OR(CK428="-6 a -5,5",CK428="-6 - -5,5"),1,IF(OR(CK428="-5 a -4,5",CK428="-5 - -4,5"),2,IF(OR(CK428="-4 a -3,5",CK428="-4 - -3,5"),3,IF(OR(CK428="-3 a -2,5",CK428="-3 - -2,5"),4,IF(OR(CK428="-2 a -1,5",CK428="-2 - -1,5"),5,IF(OR(CK428="-1 a -0,5",CK428="-1 - -0,5"),6,IF(OR(CK428="0 a 0,5",CK428="0 - 0,5"),7,IF(OR(CK428="1 a 1,5",CK428="1 - 1,5"),8,IF(CK428="2","NORMA",IF(OR(CK428="2,5 a 3",CK428="2,5 - 3"),9,IF(OR(CK428="3,5 a 4",CK428="3,5 - 4"),10,IF(OR(CK428="4,5 a 5",CK428="4,5 - 5"),11,IF(OR(CK428="5,5 a 6",CK428="5,5 - 6"),12,IF(OR(CK428="6,5 a 7",CK428="6,5 - 7"),13,IF(OR(CK428="7,5 a 8",CK428="7,5 - 8"),14,IF(OR(CK428="8,5 a 9",CK428="8,5 - 9,5",CK428="9 a 9,5"),15,IF(CK428="10",15,IF(OR(CK428="0,5 a 1",CK428="0,5 - 1"),7,"Fuera de rango")))))))))))))))))))</f>
        <v>10</v>
      </c>
      <c r="CO428" s="10" t="str">
        <f aca="false">IF(CM428&gt;0,"EME"," ")</f>
        <v> </v>
      </c>
      <c r="CQ428" s="10" t="str">
        <f aca="false">IF(CP428&gt;0,"0", " ")</f>
        <v> </v>
      </c>
      <c r="CR428" s="10" t="str">
        <f aca="false">IF(CP428&gt;0,"EME"," ")</f>
        <v> </v>
      </c>
      <c r="CS428" s="9" t="n">
        <v>0</v>
      </c>
      <c r="CV428" s="9" t="n">
        <v>0</v>
      </c>
      <c r="CY428" s="9" t="n">
        <v>-2.75</v>
      </c>
      <c r="DB428" s="9" t="n">
        <v>-2.25</v>
      </c>
      <c r="DC428" s="11" t="str">
        <f aca="false">IF(DB428&lt;0,"2"," ")</f>
        <v>2</v>
      </c>
      <c r="DD428" s="11" t="str">
        <f aca="false">IF(DB428&lt;0,"MIO"," ")</f>
        <v>MIO</v>
      </c>
      <c r="DE428" s="9" t="n">
        <v>-0.5</v>
      </c>
      <c r="DF428" s="10" t="str">
        <f aca="false">IF(DE428&lt;0,"3"," ")</f>
        <v>3</v>
      </c>
      <c r="DG428" s="10" t="str">
        <f aca="false">IF(DE428&lt;0,"AST"," ")</f>
        <v>AST</v>
      </c>
      <c r="DH428" s="9" t="n">
        <v>0</v>
      </c>
      <c r="DI428" s="10" t="str">
        <f aca="false">IF(DH428&lt;0,"3"," ")</f>
        <v> </v>
      </c>
      <c r="DJ428" s="10" t="str">
        <f aca="false">IF(DH428&lt;0,"AST"," ")</f>
        <v> </v>
      </c>
      <c r="DK428" s="9" t="n">
        <v>0</v>
      </c>
      <c r="DL428" s="10" t="str">
        <f aca="false">IF(DK428&gt;0,"4"," ")</f>
        <v> </v>
      </c>
      <c r="DM428" s="10" t="str">
        <f aca="false">IF(DK428&gt;0,"PRE"," ")</f>
        <v> </v>
      </c>
      <c r="DN428" s="9" t="n">
        <v>0</v>
      </c>
      <c r="DO428" s="10" t="str">
        <f aca="false">IF(DN428&gt;0,"4"," ")</f>
        <v> </v>
      </c>
      <c r="DP428" s="10" t="str">
        <f aca="false">IF(DN428&gt;0,"PRE"," ")</f>
        <v> </v>
      </c>
      <c r="DS428" s="12" t="str">
        <f aca="false">CONCATENATE(CO428,CU428,DA428,DG428,DM428)</f>
        <v> AST </v>
      </c>
      <c r="DT428" s="10" t="e">
        <f aca="false" t="array" ref="DT428">_xlfn.IFS(DS428="EME    ","0", DS428=" HIP   ","1", DS428="  MIO  ","2", DS428="   AST ","3", DS428="    PRE","4", DS428="EME   PRE","5", DS428=" HIP  PRE","6", DS428=" HIP AST ","7", DS428="  MIO PRE","8", DS428="  MIOAST ","9", DS428="   ASTPRE","10",DS428=" HIP ASTPRE","11", DS428="  MIOASTPRE","12", DS428="     ","0")</f>
        <v>#N/A</v>
      </c>
      <c r="DV428" s="1" t="e">
        <f aca="false" t="array" ref="DV428">_xlfn.IFS(DU428="SI","2", DU428="NO","1")</f>
        <v>#N/A</v>
      </c>
      <c r="DX428" s="11" t="str">
        <f aca="false">IF(DW428=0,"1","2")</f>
        <v>1</v>
      </c>
      <c r="DY428" s="11" t="str">
        <f aca="false" t="array" ref="DY428">_xlfn.IFS(DW428=0,"0", DW428=0.25, "1", DW428=0.5,"2", DW428=0.75,"3", DW428=1,"4",DW428=1.25,"5", DW428=1.5,"6", DW428=1.75,"7", DW428=2,"8")</f>
        <v>0</v>
      </c>
      <c r="EA428" s="11" t="str">
        <f aca="false">IF(DZ428=0,"1","2")</f>
        <v>1</v>
      </c>
      <c r="EB428" s="11" t="str">
        <f aca="false" t="array" ref="EB428">_xlfn.IFS(DZ428=0,"0", DZ428=0.25, "1", DZ428=0.5,"2", DZ428=0.75,"3", DZ428=1,"4",DZ428=1.25,"5", DZ428=1.5,"6", DZ428=1.75,"7", DZ428=2,"8")</f>
        <v>0</v>
      </c>
      <c r="ED428" s="10" t="str">
        <f aca="false">IF(EC428=0,"1","2")</f>
        <v>1</v>
      </c>
      <c r="EE428" s="11" t="str">
        <f aca="false" t="array" ref="EE428">_xlfn.IFS(EC428=0,"0", EC428=-0.25, "1", EC428=-0.5,"2", EC428=-0.75,"3", EC428=-1,"4",EC428=-1.25,"5", EC428=-1.5,"6", EC428=-1.75,"7", EC428=-2,"8", EC428=-2.25,"9",EC428=-2.5,"10", EC428=-2.75,"11", EC428=-3,"12", EC428=-3.25,"13", EC428=-3.5,"14", EC428=-3.75,"15",EC428=-4,"16")</f>
        <v>0</v>
      </c>
      <c r="EG428" s="10" t="str">
        <f aca="false">IF(EF428=0,"1","2")</f>
        <v>1</v>
      </c>
      <c r="EH428" s="11" t="str">
        <f aca="false" t="array" ref="EH428">_xlfn.IFS(EF428=0,"0", EF428=-0.25, "1", EF428=-0.5,"2", EF428=-0.75,"3", EF428=-1,"4",EF428=-1.25,"5", EF428=-1.5,"6", EF428=-1.75,"7", EF428=-2,"8", EF428=-2.25,"9",EF428=-2.5,"10", EF428=-2.75,"11", EF428=-3,"12", EF428=-3.25,"13", EF428=-3.5,"14", EF428=-3.75,"15",EF428=-4,"16")</f>
        <v>0</v>
      </c>
      <c r="EJ428" s="11" t="str">
        <f aca="false">IF(EI428=0,"1","2")</f>
        <v>1</v>
      </c>
      <c r="EK428" s="11" t="str">
        <f aca="false" t="array" ref="EK428">_xlfn.IFS(EI428=0,"0", EI428=-0.25, "1", EI428=-0.5,"2", EI428=-0.75,"3", EI428=-1,"4",EI428=-1.25,"5", EI428=-1.5,"6", EI428=-1.75,"7", EI428=-2,"8", EI428=-2.25,"9", EI428=-2.25,"9",EI428=-2.5,"10", EI428=-2.75,"11", EI428=-3,"12", EI428=-3.25,"13", EI428=-3.5,"14", EI428=-3.75,"15",EI428=-4,"16", EI428=0.25, "17", EI428=0.5, "18")</f>
        <v>0</v>
      </c>
      <c r="EM428" s="11" t="str">
        <f aca="false">IF(EL428=0,"1","2")</f>
        <v>1</v>
      </c>
      <c r="EN428" s="11" t="str">
        <f aca="false" t="array" ref="EN428">_xlfn.IFS(EL428=0.25,"17",EL428=0.5,"18", EL428=0,"0", EL428=-0.25, "1", EL428=-0.5,"2", EL428=-0.75,"3", EL428=-1,"4",EL428=-1.25,"5", EL428=-1.5,"6", EL428=-1.75,"7", EL428=-2,"8",EL428= -2.25,"9",EL428=-2.5,"10",EL428= -2.75,"11",EL428= -3,"12",EL428= -3.25,"13",EL428= -3.5,"14",EL428= -3.75,"15",EL428=-4,"16")</f>
        <v>0</v>
      </c>
      <c r="EP428" s="11" t="str">
        <f aca="false">IF(EO428=0,"1","2")</f>
        <v>1</v>
      </c>
      <c r="EQ428" s="11" t="str">
        <f aca="false" t="array" ref="EQ428">_xlfn.IFS(EO428=0,"0", EO428=0.25, "1", EO428=0.5,"2", EO428=0.75,"3", EO428=1,"4",EO428=1.25,"5", EO428=1.5,"6", EO428=1.75,"7", EO428=2,"8", EO428=2.25,"9", EO428=2.25,"9",EO428=2.5,"10", EO428=2.75,"11", EO428=3,"12", EO428=3.25,"13", EO428=3.5,"14", EO428=3.75,"15",EO428=4,"16", EO428=-0.25, "17", bq=-0.5, "18")</f>
        <v>0</v>
      </c>
      <c r="ES428" s="11" t="str">
        <f aca="false">IF(ER428=0,"1","2")</f>
        <v>1</v>
      </c>
      <c r="ET428" s="11" t="str">
        <f aca="false" t="array" ref="ET428">_xlfn.IFS(ER428=0,"0", ER428=0.25, "1", ER428=0.5,"2", ER428=0.75,"3", ER428=1,"4",ER428=1.25,"5", ER428=1.5,"6", ER428=1.75,"7", ER428=2,"8", ER428=2.25,"9", ER428=2.25,"9",ER428=2.5,"10", ER428=2.75,"11", ER428=3,"12", ER428=3.25,"13", ER428=3.5,"14", ER428=3.75,"15",ER428=4,"16", ER428=-0.25, "17", bq=-0.5, "18")</f>
        <v>0</v>
      </c>
      <c r="EV428" s="14" t="e">
        <f aca="false">VLOOKUP(EU428,LEYENDA!$G$2:$H$8,2,TRUE())</f>
        <v>#N/A</v>
      </c>
      <c r="EW428" s="14" t="e">
        <f aca="false" t="array" ref="EW428">_xlfn.IFS(EV428="0-5","1", EV428="6-12","2", EV428="13-18","3", EV428="19-24","4", EV428="25-36","5", EV428="37-48","6", EV428="49-60","7")</f>
        <v>#N/A</v>
      </c>
    </row>
    <row r="429" customFormat="false" ht="13.5" hidden="false" customHeight="false" outlineLevel="0" collapsed="false">
      <c r="A429" s="1" t="n">
        <v>141</v>
      </c>
      <c r="B429" s="2" t="n">
        <v>3</v>
      </c>
      <c r="C429" s="33" t="n">
        <v>42759</v>
      </c>
      <c r="E429" s="5" t="str">
        <f aca="false">VLOOKUP(A429,'286'!$A$3:$J$6279,10,FALSE())</f>
        <v>LÓPEZ CALVO, OLGA</v>
      </c>
      <c r="F429" s="4" t="str">
        <f aca="false">VLOOKUP(A429,'286'!$A$3:$I$1768,3,FALSE())</f>
        <v>LOCALOL</v>
      </c>
      <c r="G429" s="6" t="n">
        <f aca="false">VLOOKUP(A429,'286'!$A$3:$I$1768,4,FALSE())</f>
        <v>36836</v>
      </c>
      <c r="H429" s="7" t="n">
        <f aca="false">YEAR(C429)-YEAR(G429)</f>
        <v>17</v>
      </c>
      <c r="I429" s="1" t="str">
        <f aca="false">VLOOKUP(H429,LEYENDA!$C$2:$D$6,2,TRUE())</f>
        <v>13-24</v>
      </c>
      <c r="J429" s="5" t="str">
        <f aca="false">VLOOKUP(A429,'286'!$A$3:$I$1768,7,FALSE())</f>
        <v>M</v>
      </c>
      <c r="K429" s="8" t="n">
        <f aca="false">VLOOKUP(A429,'286'!$A$3:$I$1768,2,FALSE())</f>
        <v>0</v>
      </c>
      <c r="L429" s="4" t="str">
        <f aca="false">VLOOKUP(A429,'286'!$A$3:$I$1768,8,FALSE())</f>
        <v>D</v>
      </c>
      <c r="M429" s="4" t="str">
        <f aca="false">VLOOKUP(A429,'286'!$A$3:$I$1768,9,FALSE())</f>
        <v>I</v>
      </c>
      <c r="N429" s="8" t="str">
        <f aca="false">IF(R429=O429, "MISMA","CONTRARIA")</f>
        <v>CONTRARIA</v>
      </c>
      <c r="O429" s="8" t="str">
        <f aca="false" t="array" ref="O429">_xlfn.IFS(L429="D","1", L429="I","2")</f>
        <v>1</v>
      </c>
      <c r="P429" s="8" t="e">
        <f aca="false" t="array" ref="P429">_xlfn.IFS(K429="OD","1", K429="OI","2")</f>
        <v>#N/A</v>
      </c>
      <c r="Q429" s="1" t="str">
        <f aca="false" t="array" ref="Q429">_xlfn.IFS(J429="M","1", J429="H","2")</f>
        <v>1</v>
      </c>
      <c r="R429" s="8" t="str">
        <f aca="false" t="array" ref="R429">_xlfn.IFS(M429="D","1", M429="I","2")</f>
        <v>2</v>
      </c>
      <c r="S429" s="1" t="str">
        <f aca="false" t="array" ref="S429">_xlfn.IFS(N429="CONTRARIA", "1",N429= "MISMA","2")</f>
        <v>1</v>
      </c>
      <c r="T429" s="1" t="str">
        <f aca="false" t="array" ref="T429">_xlfn.IFS(I429="0-12","1", I429="13-24","2", I429="25-40","3", I429="41-60","4", I429="61-100","5")</f>
        <v>2</v>
      </c>
      <c r="U429" s="9" t="n">
        <v>-0.5</v>
      </c>
      <c r="V429" s="10" t="str">
        <f aca="false">IF(U429="","",IF(AND(U429&gt;=-9,U429&lt;=-6.5),"-9 a -6,5",IF(AND(U429&gt;=-6,U429&lt;=-3.5),"-6 a -3,5",IF(AND(U429&gt;=-3,U429&lt;=-1),"-3 a -1",IF(U429=-0.5,"-0,5",IF(AND(U429&gt;=0,U429&lt;=2.5),"0 a 2,5",IF(AND(U429&gt;=3,U429&lt;=5.5),"3 a 5,5",IF(AND(U429&gt;=6,U429&lt;=8.5),"6 a 8,5",IF(AND(U429&gt;=9,U429&lt;=20),"9 a 20","Fuera de rango")))))))))</f>
        <v>-0,5</v>
      </c>
      <c r="W429" s="11" t="str">
        <f aca="false">IF(V429="","",IF(V429="-9 a -6,5",2,IF(V429="-6 a -3,5",3,IF(V429="-3 a -1",4,IF(V429="-0,5","NORMA",IF(V429="0 a 2,5",5,IF(V429="3 a 5,5",6,IF(V429="6 a 8,5",7,IF(V429="9 a 20",8,"Fuera de rango")))))))))</f>
        <v>NORMA</v>
      </c>
      <c r="X429" s="9" t="n">
        <v>22</v>
      </c>
      <c r="Y429" s="11" t="str">
        <f aca="false">IF(X429="","",IF(AND(X429&gt;=0,X429&lt;=4),"0 a 4",IF(AND(X429&gt;=4.5,X429&lt;=8.5),"4,5 a 8,5",IF(X429=9,"9",IF(AND(X429&gt;=9.5,X429&lt;=13),"9,5 a 13",IF(AND(X429&gt;=13.5,X429&lt;=20),"13,5 a 20",IF(AND(X429&gt;=20.5,X429&lt;=35),"20,5 a 35","Fuera de rango")))))))</f>
        <v>20,5 a 35</v>
      </c>
      <c r="Z429" s="11" t="n">
        <f aca="false">IF(Y429="","",IF(Y429="0 a 4",1,IF(Y429="4,5 a 8,5",2,IF(Y429="9","NORMA",IF(Y429="9,5 a 13",3,IF(Y429="13,5 a 20",4,IF(Y429="20,5 a 35",5,"Fuera de rango")))))))</f>
        <v>5</v>
      </c>
      <c r="AA429" s="9" t="n">
        <v>40</v>
      </c>
      <c r="AB429" s="10" t="str">
        <f aca="false">IF(AA429="","",IF(AND(AA429&gt;=0,AA429&lt;=9),"0 a 9",IF(AND(AA429&gt;=9.5,AA429&lt;=18.5),"9,5 a 18,5",IF(AA429=19,"19",IF(AND(AA429&gt;=19.5,AA429&lt;=28),"19,5 a 28",IF(AND(AA429&gt;=28.5,AA429&lt;=40),"28,5 a 40","Fuera de rango"))))))</f>
        <v>28,5 a 40</v>
      </c>
      <c r="AC429" s="11" t="n">
        <f aca="false" t="array" ref="AC429">_xlfn.IFS(AB429="","",AB429="0 a 9",1,AB429="9,5 a 18,5",2,AB429="19","NORMA",AB429="19,5 a 28",3,AB429="28,5 a 40",4,TRUE(),"Fuera de rango")</f>
        <v>4</v>
      </c>
      <c r="AD429" s="9" t="n">
        <v>40</v>
      </c>
      <c r="AE429" s="10" t="str">
        <f aca="false">IF(AD429="","",IF(AND(AD429&gt;=-10,AD429&lt;=0),"De -10 a 0",IF(AND(AD429&gt;=0.5,AD429&lt;=9.5),"0,5 a 9,5",IF(AD429=10,"10",IF(AND(AD429&gt;=10.5,AD429&lt;=20),"10,5 a 20",IF(AND(AD429&gt;=20.5,AD429&lt;=40),"20,5 a 40","Fuera de rango"))))))</f>
        <v>20,5 a 40</v>
      </c>
      <c r="AF429" s="12" t="n">
        <f aca="false">IF(AD429="","",IF(AND(AD429&gt;=-10,AD429&lt;=0),1,IF(AND(AD429&gt;=0.5,AD429&lt;=9.5),2,IF(AD429=10,"NORMA",IF(AND(AD429&gt;=10.5,AD429&lt;=20),3,IF(AND(AD429&gt;=20.5,AD429&lt;=40),4,""))))))</f>
        <v>4</v>
      </c>
      <c r="AG429" s="9" t="n">
        <v>9</v>
      </c>
      <c r="AH429" s="10" t="str">
        <f aca="false">IF(AG429="","",IF(AND(AG429&gt;=0,AG429&lt;=4),"0 a 4",IF(AND(AG429&gt;=4.5,AG429&lt;=8.5),"4,5 a 8,5",IF(AG429=9,"9",IF(AND(AG429&gt;=9.5,AG429&lt;=13),"9,5 a 13",IF(AND(AG429&gt;=13.5,AG429&lt;=25),"13,5 a 25","Fuera de rango"))))))</f>
        <v>9</v>
      </c>
      <c r="AI429" s="10" t="str">
        <f aca="false">IF(AH429="","",IF(AH429="0 a 4",1,IF(AH429="4,5 a 8,5",2,IF(AH429="9","NORMA",IF(AH429="9,5 a 13",3,IF(AH429="13,5 a 25",4,""))))))</f>
        <v>NORMA</v>
      </c>
      <c r="AJ429" s="9" t="n">
        <v>4</v>
      </c>
      <c r="AK429" s="10" t="str">
        <f aca="false">IF(AJ429="","",IF(AND(AJ429&gt;=-15,AJ429&lt;=-10.5),"-15 a -10,5",IF(AND(AJ429&gt;=-10,AJ429&lt;=-4),"-10 a -4",IF(AND(AJ429&gt;=-4.5,AJ429&lt;=0),"-4,5 a 0",IF(AND(AJ429&gt;=0.5,AJ429&lt;=4.5),"0,5 a 4,5",IF(AJ429=5,"5",IF(AND(AJ429&gt;=5.5,AJ429&lt;=10),"5,5 a 10",IF(AND(AJ429&gt;=10.5,AJ429&lt;=20),"10,5 a 20","Fuera de rango"))))))))</f>
        <v>0,5 a 4,5</v>
      </c>
      <c r="AL429" s="11" t="n">
        <f aca="false">IF(AK429="","",IF(AK429="-15 a -10,5",1,IF(AK429="-10 a -4",2,IF(AK429="-4,5 a 0",3,IF(AK429="0,5 a 4,5",4,IF(AK429="5","NORMA",IF(AK429="5,5 a 10",5,IF(AK429="10,5 a 20",6,"Error"))))))))</f>
        <v>4</v>
      </c>
      <c r="AM429" s="9" t="n">
        <v>-0.5</v>
      </c>
      <c r="AN429" s="10" t="str">
        <f aca="false">IF(AM429="","",IF(AND(AM429&gt;=-7.5,AM429&lt;=-5.5),"-7,5 a -5,5",IF(AND(AM429&gt;=-5,AM429&lt;=-3),"-5 a -3",IF(AND(AM429&gt;=-2.5,AM429&lt;=-0.5),"-2,5 a -0,5",IF(AM429=0,"0,00",IF(AND(AM429&gt;=0.5,AM429&lt;=2.5),"0,5 a 2,5",IF(AND(AM429&gt;=3,AM429&lt;=5),"3 a 5",IF(AND(AM429&gt;=5.5,AM429&lt;=7.5),"5,5 a 7,5",IF(AND(AM429&gt;=8,AM429&lt;=10),"8 a 10","Fuera de rango")))))))))</f>
        <v>-2,5 a -0,5</v>
      </c>
      <c r="AO429" s="11" t="n">
        <f aca="false">IF(AN429="","",IF(AN429="-7,5 a -5,5",1,IF(AN429="-5 a -3",2,IF(AN429="-2,5 a -0,5",3,IF(AN429="0,00","NORMA",IF(AN429="0,5 a 2,5",4,IF(AN429="3 a 5",5,IF(AN429="5,5 a 7,5",6,IF(AN429="8 a 10",7,"Error")))))))))</f>
        <v>3</v>
      </c>
      <c r="AP429" s="9" t="n">
        <v>12</v>
      </c>
      <c r="AQ429" s="10" t="str">
        <f aca="false">IF(AP429="","",IF(AND(AP429&gt;=-20,AP429&lt;=-9.5),"-20 a -9,5",IF(AND(AP429&gt;=-9,AP429&lt;=-6.5),"-9 a -6,5",IF(AP429=-6,"-6",IF(AND(AP429&gt;=-5.5,AP429&lt;=-3),"-5,5 a -3",IF(AND(AP429&gt;=-2.5,AP429&lt;=0),"-2,5 a 0",IF(AND(AP429&gt;=0.5,AP429&lt;=3),"0,5 a 3",IF(AND(AP429&gt;=3.5,AP429&lt;=6),"3,5 a 6",IF(AND(AP429&gt;=6.5,AP429&lt;=9),"6,5 a 9",IF(AND(AP429&gt;=9.5,AP429&lt;=20),"9,5 a 20","Fuera de rango"))))))))))</f>
        <v>9,5 a 20</v>
      </c>
      <c r="AR429" s="11" t="n">
        <f aca="false">IF(AQ429="","",IF(AQ429="-20 a -9,5",1,IF(AQ429="-9 a -6,5",2,IF(AQ429="-6","NORMA",IF(AQ429="-5,5 a -3",3,IF(AQ429="-2,5 a 0",4,IF(AQ429="0,5 a 3",5,IF(AQ429="3,5 a 6",6,IF(AQ429="6,5 a 9",7,IF(AQ429="9,5 a 20",8,""))))))))))</f>
        <v>8</v>
      </c>
      <c r="AS429" s="9" t="n">
        <v>4</v>
      </c>
      <c r="AT429" s="10" t="str">
        <f aca="false">IF(AS429="","",IF(AND(AS429&gt;=-16,AS429&lt;=-14),"-16 a -14",IF(AND(AS429&gt;=-13.5,AS429&lt;=-11.5),"-13,5 a -11,5",IF(AND(AS429&gt;=-11,AS429&lt;=-9),"-11 a -9",IF(AND(AS429&gt;=-8.5,AS429&lt;=-6.5),"-8,5 a -6,5",IF(AND(AS429&gt;=-6,AS429&lt;=-4),"-6 a -4",IF(AND(AS429&gt;=-3.5,AS429&lt;=-1.5),"-3,5 a -1,5",IF(AND(AS429&gt;=-1,AS429&lt;=1),"-1 a 1",IF(AND(AS429&gt;=1.5,AS429&lt;=3.5),"1,5 a 3,5",IF(AND(AS429&gt;=4,AS429&lt;=6),"4 a 6",IF(AND(AS429&gt;=6.5,AS429&lt;=8.5),"6,5 a 8,5",IF(AND(AS429&gt;=9,AS429&lt;=11),"9 a 11",IF(AND(AS429&gt;=11.5,AS429&lt;=13.5),"11,5 a 13,5",IF(AND(AS429&gt;=14,AS429&lt;=16),"14 a 16",IF(AND(AS429&gt;=16.5,AS429&lt;=18.5),"16,5 a 18,5",IF(AND(AS429&gt;=19,AS429&lt;=21),"19 a 21","Fuera de rango"))))))))))))))))</f>
        <v>4 a 6</v>
      </c>
      <c r="AU429" s="11" t="str">
        <f aca="false" t="array" ref="AU429">IF(AT429="","",_xlfn.IFS(AT429="-16 a -14",1,AT429="-13,5 a -11,5",2,AT429="-11 a -9",3,AT429="-8,5 a -6,5",4,AT429="-6 a -4",5,AT429="-3,5 a -1,5",6,AT429="-1 a 1",7,AT429="1,5 a 3,5",8,AT429="4 a 6","NORMA",AT429="6,5 a 8,5",9,AT429="9 a 11",10,AT429="11,5 a 13,5",11,AT429="14 a 16",12,AT429="16,5 a 18,5",13,AT429="19 a 21",14,TRUE(),""))</f>
        <v>NORMA</v>
      </c>
      <c r="AV429" s="9" t="n">
        <v>1.25</v>
      </c>
      <c r="AW429" s="10" t="str">
        <f aca="false">IF(AV429="","",IF(AND(AV429&gt;=-1,AV429&lt;=-0.5),"-1 a -0,5",IF(AND(AV429&gt;-0.5,AV429&lt;=0),"De -0,5 a 0",IF(AND(AV429&gt;=0.25,AV429&lt;=0.75),"0,25 a 0,75",IF(AND(AV429&gt;=1,AV429&lt;=1.5),"1 a 1,5",IF(AND(AV429&gt;=1.75,AV429&lt;=2.25),"1,75 a 2,25",IF(AND(AV429&gt;=2.5,AV429&lt;=3),"2,5 a 3",IF(AND(AV429&gt;=3.25,AV429&lt;=3.75),"3,25 a 3,75","Fuera de rango"))))))))</f>
        <v>1 a 1,5</v>
      </c>
      <c r="AX429" s="10" t="n">
        <f aca="false">IF(AW429="","",IF(OR(AW429="-1 a -0,5",AW429="-1 a -0.5"),1,IF(OR(AW429="De -0,5 a 0",AW429="-0,5 a 0",AW429="De -0.5 a 0"),2,IF(OR(AW429="0,25 a 0,75",AW429="0.25 a 0.75"),"NORMA",IF(OR(AW429="1 a 1,5",AW429="1 a 1.5"),3,IF(OR(AW429="1,75 a 2,25",AW429="1.75 a 2.25"),4,IF(OR(AW429="2,5 a 3",AW429="2.5 a 3"),5,IF(OR(AW429="3,25 a 3,75",AW429="3.25 a 3.75"),6,""))))))))</f>
        <v>3</v>
      </c>
      <c r="AY429" s="9" t="n">
        <v>5</v>
      </c>
      <c r="AZ429" s="10" t="str">
        <f aca="false">IF(AY429="","",IF(AND(AY429&gt;=-20,AY429&lt;=-9.5),"-20 a -9,5",IF(AND(AY429&gt;=-9,AY429&lt;=-6.5),"-9 a -6,5",IF(AY429=-6,"-6",IF(AND(AY429&gt;=-5.5,AY429&lt;=-3),"-5,5 a -3",IF(AND(AY429&gt;=-2.5,AY429&lt;=0),"-2,5 a 0",IF(AND(AY429&gt;=0.5,AY429&lt;=3),"0,5 a 3",IF(AND(AY429&gt;=3.5,AY429&lt;=6),"3,5 a 6","Fuera de rango"))))))))</f>
        <v>3,5 a 6</v>
      </c>
      <c r="BA429" s="11" t="n">
        <f aca="false">IF(AZ429="","",IF(AZ429="-20 a -9,5",1,IF(AZ429="-9 a -6,5",2,IF(AZ429="-6","NORMA",IF(AZ429="-5,5 a -3",3,IF(AZ429="-2,5 a 0",4,IF(AZ429="0,5 a 3",5,IF(AZ429="3,5 a 6",6,""))))))))</f>
        <v>6</v>
      </c>
      <c r="BB429" s="9" t="n">
        <v>36</v>
      </c>
      <c r="BC429" s="10" t="str">
        <f aca="false" t="array" ref="BC429">IF(BB429="","",_xlfn.IFS(AND(BB429&gt;=0,BB429&lt;=2),"0 a 2",AND(BB429&gt;=2.5,BB429&lt;=4.5),"2,5 a 4,5",AND(BB429&gt;=5,BB429&lt;=7),"5 a 7",AND(BB429&gt;=7.5,BB429&lt;=9.5),"7,5 a 9,5",AND(BB429&gt;=10,BB429&lt;=12),"10 a 12",AND(BB429&gt;=12.5,BB429&lt;=14.5),"12,5 a 14,5",BB429=15,"15",AND(BB429&gt;=15.5,BB429&lt;=17.5),"15,5 a 17,5",AND(BB429&gt;=18,BB429&lt;=20),"18 a 20",AND(BB429&gt;=20.5,BB429&lt;=22.5),"20,5 a 22,5",AND(BB429&gt;=23,BB429&lt;=25),"23 a 25",TRUE(),"Fuera de rango"))</f>
        <v>Fuera de rango</v>
      </c>
      <c r="BD429" s="11" t="str">
        <f aca="false" t="array" ref="BD429">IF(BC429="","",_xlfn.IFS(BC429="0 a 2",1,BC429="2,5 a 4,5",2,BC429="5 a 7",3,BC429="7,5 a 9,5",4,BC429="10 a 12",5,BC429="12,5 a 14,5",6,BC429="15","NORMA",BC429="15,5 a 17,5",7,BC429="18 a 20",8,BC429="20,5 a 22,5",9,BC429="23 a 25",10,TRUE(),"Fuera de rango"))</f>
        <v>Fuera de rango</v>
      </c>
      <c r="BE429" s="9" t="n">
        <v>40</v>
      </c>
      <c r="BF429" s="10" t="str">
        <f aca="false">IF(BE429="","",IF(AND(BE429&gt;=-20,BE429&lt;=-10),"-20 a -10",IF(AND(BE429&gt;=-9.5,BE429&lt;=0.5),"-9,5 a 0,5",IF(AND(BE429&gt;=1,BE429&lt;=11),"1 a 11",IF(AND(BE429&gt;=11.5,BE429&lt;=20.5),"11,5 a 20,5",IF(BE429=21,"21",IF(AND(BE429&gt;=21.5,BE429&lt;=31.5),"21,5 a 31,5",IF(AND(BE429&gt;=32,BE429&lt;=42),"32 a 42","Fuera de rango"))))))))</f>
        <v>32 a 42</v>
      </c>
      <c r="BG429" s="11" t="n">
        <f aca="false">IF(BF429="","",IF(BF429="-20 a -10",1,IF(BF429="-9,5 a 0,5",2,IF(BF429="1 a 11",3,IF(BF429="11,5 a 20,5",4,IF(BF429="21","NORMA",IF(BF429="21,5 a 31,5",5,IF(BF429="32 a 42",6,""))))))))</f>
        <v>6</v>
      </c>
      <c r="BH429" s="9" t="n">
        <v>40</v>
      </c>
      <c r="BI429" s="10" t="str">
        <f aca="false">IF(BH429="","",IF(AND(BH429&gt;=-20,BH429&lt;=-15),"-20 a -15",IF(AND(BH429&gt;=-14.5,BH429&lt;=-9.5),"-14,5 a -9,5",IF(AND(BH429&gt;=-9,BH429&lt;=-4),"-9 a -4",IF(AND(BH429&gt;=-3.5,BH429&lt;=2.5),"-3,5 a 2,5",IF(AND(BH429&gt;=3,BH429&lt;=8),"3 a 8",IF(AND(BH429&gt;=8.5,BH429&lt;=14.5),"8,5 a 14,5",IF(BH429=15,"15",IF(AND(BH429&gt;=15.5,BH429&lt;=20.5),"15,5 a 20,5",IF(AND(BH429&gt;=21,BH429&lt;=26),"21 a 26","Fuera de rango"))))))))))</f>
        <v>Fuera de rango</v>
      </c>
      <c r="BJ429" s="11" t="str">
        <f aca="false">IF(BI429="","",IF(BI429="-20 a -15",1,IF(BI429="-14,5 a -9,5",2,IF(BI429="-9 a -4",3,IF(BI429="-3,5 a 2,5",4,IF(BI429="3 a 8",5,IF(BI429="8,5 a 14,5",6,IF(BI429="15","NORMA",IF(BI429="15,5 a 20,5",7,IF(BI429="21 a 26",8,IF(BI429="26,5 a 31,5",9,"")))))))))))</f>
        <v/>
      </c>
      <c r="BK429" s="9" t="n">
        <v>9</v>
      </c>
      <c r="BL429" s="10" t="str">
        <f aca="false">IF(BK429="","",IF(AND(BK429&gt;=0,BK429&lt;=2),"0 - 2",IF(AND(BK429&gt;=2.5,BK429&lt;=4.5),"2,5 - 4,5",IF(AND(BK429&gt;=5,BK429&lt;=7),"5 - 7",IF(AND(BK429&gt;=7.5,BK429&lt;=9.5),"7,5 - 9,5",IF(AND(BK429&gt;=10,BK429&lt;=12),"10 - 12",IF(AND(BK429&gt;=12.5,BK429&lt;=13.5),"12,5 - 13,5",IF(BK429=14,"14",IF(AND(BK429&gt;=14.5,BK429&lt;=16.5),"14,5 - 16,5",IF(AND(BK429&gt;=17,BK429&lt;=19),"17 - 19",IF(AND(BK429&gt;=19.5,BK429&lt;=21.5),"19,5 - 21,5",IF(AND(BK429&gt;=22,BK429&lt;=24),"22 - 24",IF(AND(BK429&gt;=24.5,BK429&lt;=26.5),"24,5 - 26,5",IF(AND(BK429&gt;=27,BK429&lt;=29),"27 - 29",IF(AND(BK429&gt;=29.5,BK429&lt;=30),"29,5 - 30","Fuera de rango")))))))))))))))</f>
        <v>7,5 - 9,5</v>
      </c>
      <c r="BM429" s="11" t="n">
        <f aca="false">IF(BL429="","",IF(BL429="0 - 2",1,IF(BL429="2,5 - 4,5",2,IF(BL429="5 - 7",3,IF(BL429="7,5 - 9,5",4,IF(BL429="10 - 12",5,IF(BL429="12,5 - 13,5",6,IF(BL429="14","NORMA",IF(BL429="14,5 - 16,5",7,IF(BL429="17 - 19",8,IF(BL429="19,5 - 21,5",9,IF(BL429="22 - 24",10,IF(BL429="24,5 - 26,5",11,IF(BL429="27 - 29",12,IF(BL429="29,5 - 30",13,"")))))))))))))))</f>
        <v>4</v>
      </c>
      <c r="BN429" s="9" t="n">
        <v>9</v>
      </c>
      <c r="BO429" s="11" t="str">
        <f aca="false">IF(BN429="","",IF(AND(BN429&gt;=-20,BN429&lt;=-10),"-20 a -10",IF(AND(BN429&gt;=-9.5,BN429&lt;=0.5),"-9,5 a 0,5",IF(AND(BN429&gt;=1,BN429&lt;=11),"1 a 11",IF(AND(BN429&gt;=11.5,BN429&lt;=21.5),"11,5 a 21,5",IF(BN429=22,"22",IF(AND(BN429&gt;=22.5,BN429&lt;=32.5),"22,5 a 32,5",IF(AND(BN429&gt;=33,BN429&lt;=43),"33 a 43","Fuera de rango"))))))))</f>
        <v>1 a 11</v>
      </c>
      <c r="BP429" s="11" t="n">
        <f aca="false">IF(BO429="","",IF(BO429="-20 a -10",1,IF(BO429="-9,5 a 0,5",2,IF(BO429="1 a 11",3,IF(BO429="11,5 a 21,5",4,IF(BO429="22","NORMA",IF(BO429="22,5 a 32,5",5,IF(BO429="33 a 43",6,""))))))))</f>
        <v>3</v>
      </c>
      <c r="BQ429" s="9" t="n">
        <v>3</v>
      </c>
      <c r="BR429" s="10" t="str">
        <f aca="false">IF(BQ429="","",IF(AND(BQ429&gt;=-20,BQ429&lt;=-15),"-20 a -15",IF(AND(BQ429&gt;=-14.5,BQ429&lt;=-9.5),"-14,5 a -9,5",IF(AND(BQ429&gt;=-9,BQ429&lt;=-4),"-9 a -4",IF(AND(BQ429&gt;=-3.5,BQ429&lt;=2.5),"-3,5 a 2,5",IF(AND(BQ429&gt;=3,BQ429&lt;=8),"3 a 8",IF(AND(BQ429&gt;=8.5,BQ429&lt;=13.5),"8,5 a 13,5",IF(AND(BQ429&gt;=14,BQ429&lt;=17.5),"14 a 17,5",IF(BQ429=18,"18",IF(AND(BQ429&gt;=18.5,BQ429&lt;=23.5),"18,5 a 23,5",IF(AND(BQ429&gt;=24,BQ429&lt;=29),"24 a 29",IF(AND(BQ429&gt;=29.5,BQ429&lt;=34.5),"29,5 a 34,5",IF(AND(BQ429&gt;=35,BQ429&lt;=40),"35 a 40","Fuera de rango")))))))))))))</f>
        <v>3 a 8</v>
      </c>
      <c r="BS429" s="11" t="n">
        <f aca="false">IF(BR429="","",IF(BR429="-20 a -15",1,IF(BR429="-14,5 a -9,5",2,IF(BR429="-9 a -4",3,IF(BR429="-3,5 a 2,5",4,IF(BR429="3 a 8",5,IF(BR429="8,5 a 13,5",6,IF(BR429="14 a 17,5",7,IF(BR429="18","NORMA",IF(BR429="18,5 a 23,5",8,IF(BR429="24 a 29",9,IF(BR429="29,5 a 34,5",10,IF(BR429="35 a 40",11,"")))))))))))))</f>
        <v>5</v>
      </c>
      <c r="BT429" s="9" t="n">
        <v>0</v>
      </c>
      <c r="BU429" s="10" t="str">
        <f aca="false">IF(BT429="","",IF(AND(BT429&gt;=-20,BT429&lt;=-18),"-20 a -18",IF(AND(BT429&gt;=-17.5,BT429&lt;=-15.5),"-17,5 a -15,5",IF(AND(BT429&gt;=-15,BT429&lt;=-13),"-15 a -13",IF(AND(BT429&gt;=-12.5,BT429&lt;=-10.5),"-12,5 a -10,5",IF(AND(BT429&gt;=-10,BT429&lt;=-8),"-10 a -8",IF(AND(BT429&gt;=-7.5,BT429&lt;=-5.5),"-7,5 a -5,5",IF(AND(BT429&gt;=-5,BT429&lt;=-3),"-5 a -3",IF(AND(BT429&gt;=-2.5,BT429&lt;=-0.5),"-2,5 a -0,5",IF(BT429=0,"0",IF(AND(BT429&gt;=0.5,BT429&lt;=2.5),"0,5 a 2,5",IF(AND(BT429&gt;=3,BT429&lt;=5),"3 a 5",IF(AND(BT429&gt;=5.5,BT429&lt;=7.5),"5,5 a 7,5",IF(AND(BT429&gt;=8,BT429&lt;=10),"8 a 10",IF(AND(BT429&gt;=10.5,BT429&lt;=12.5),"10,5 a 12,5",IF(AND(BT429&gt;=13,BT429&lt;=15),"13 a 15",IF(AND(BT429&gt;=15.5,BT429&lt;=17.5),"15,5 a 17,5",IF(AND(BT429&gt;=18,BT429&lt;=20),"18 a 20","Fuera de rango"))))))))))))))))))</f>
        <v>0</v>
      </c>
      <c r="BV429" s="11" t="str">
        <f aca="false">IF(BT429="","",IF(BT429=0,"NORMA",IF(AND(BT429&gt;=-20,BT429&lt;=-18),2,IF(AND(BT429&gt;=-17.5,BT429&lt;=-15.5),2,IF(AND(BT429&gt;=-15,BT429&lt;=-13),3,IF(AND(BT429&gt;=-12.5,BT429&lt;=-10.5),4,IF(AND(BT429&gt;=-10,BT429&lt;=-8),5,IF(AND(BT429&gt;=-7.5,BT429&lt;=-5.5),6,IF(AND(BT429&gt;=-5,BT429&lt;=-3),7,IF(AND(BT429&gt;=-2.5,BT429&lt;=-0.5),8,IF(AND(BT429&gt;=0.5,BT429&lt;=2.5),9,IF(AND(BT429&gt;=3,BT429&lt;=5),10,IF(AND(BT429&gt;=5.5,BT429&lt;=7.5),11,IF(AND(BT429&gt;=8,BT429&lt;=10),12,IF(AND(BT429&gt;=10.5,BT429&lt;=12.5),13,IF(AND(BT429&gt;=13,BT429&lt;=15),14,IF(AND(BT429&gt;=15.5,BT429&lt;=17.5),15,IF(AND(BT429&gt;=18,BT429&lt;=20),16,"Fuera de rango"))))))))))))))))))</f>
        <v>NORMA</v>
      </c>
      <c r="BW429" s="9" t="n">
        <v>-7.25</v>
      </c>
      <c r="BX429" s="10" t="n">
        <f aca="false">18.5- (0.3*H429)</f>
        <v>13.4</v>
      </c>
      <c r="BY429" s="10" t="n">
        <f aca="false">(BW429)-(BX429)</f>
        <v>-20.65</v>
      </c>
      <c r="BZ429" s="10" t="str">
        <f aca="false">IF(BY429="","",IF(BY429&lt;-27.5,"De -30 a -28",IF(BY429&lt;-25,"De -27,5 a -25,5",IF(BY429&lt;-22.5,"De -25 a -23",IF(BY429&lt;-20,"De -22,5 a -20,5",IF(BY429&lt;-17.5,"De -20 a -18",IF(BY429&lt;-15,"De -17,5 a -15,5",IF(BY429&lt;-12.5,"De -15 a -13",IF(BY429&lt;-10,"De -12,5 a -10,5",IF(BY429&lt;-7.5,"De -10 a -8",IF(BY429&lt;-5,"De -7,5 a -5,5",IF(BY429&lt;-2.5,"De -5 a -3",IF(BY429&lt;0,"De -2,5 a -0,5",IF(BY429&lt;2.5,"De 0 a 2",IF(BY429&lt;5,"De 2,5 a 4,5",IF(BY429&lt;7.5,"De 5 a 7",IF(BY429&lt;10,"De 7,5 a 9,5",IF(BY429&lt;12.5,"De 10 a 12",IF(BY429&lt;15,"De 12,5 a 14,5",IF(BY429&lt;17.5,"De 15 a 17",IF(BY429&lt;20,"De 17,5 a 19,5",IF(BY429&lt;22.5,"De 20 a 22",IF(BY429&lt;25,"De 22,5 a 24,5",IF(BY429&lt;27.5,"De 25 a 27","De 27,5 a 30"))))))))))))))))))))))))</f>
        <v>De -22,5 a -20,5</v>
      </c>
      <c r="CA429" s="12" t="n">
        <f aca="false">IF(BY429="","",IF(BY429&lt;=-28,1,IF(BY429&lt;=-25.5,2,IF(BY429&lt;=-23,3,IF(BY429&lt;=-20.5,4,IF(BY429&lt;=-18,5,IF(BY429&lt;=-15.5,6,IF(BY429&lt;=-13,7,IF(BY429&lt;=-10.5,8,IF(BY429&lt;=-8,9,IF(BY429&lt;=-5.5,10,IF(BY429&lt;=-3,11,IF(BY429&lt;=-0.5,12,IF(BY429&lt;=2,13,IF(BY429&lt;=4.5,14,IF(BY429&lt;=7,15,IF(BY429&lt;=9.5,16,IF(BY429&lt;=12,17,IF(BY429&lt;=14.5,18,IF(BY429&lt;=17,19,IF(BY429&lt;=19.5,20,IF(BY429&lt;=22,21,IF(BY429&lt;=24.5,22,IF(BY429&lt;=27,23,IF(BY429&lt;=30,24,"Fuera de rango")))))))))))))))))))))))))</f>
        <v>4</v>
      </c>
      <c r="CB429" s="9" t="n">
        <v>-7.75</v>
      </c>
      <c r="CC429" s="10" t="n">
        <f aca="false">18.5- (0.3*H429)</f>
        <v>13.4</v>
      </c>
      <c r="CD429" s="10" t="n">
        <f aca="false">(CB429)-(CC429)</f>
        <v>-21.15</v>
      </c>
      <c r="CE429" s="10" t="str">
        <f aca="false">IF(CD429="","",IF(CD429&lt;-27.5,"De -30 a -28",IF(CD429&lt;-25,"De -27,5 a -25,5",IF(CD429&lt;-22.5,"De -25 a -23",IF(CD429&lt;-20,"De -22,5 a -20,5",IF(CD429&lt;-17.5,"De -20 a -18",IF(CD429&lt;-15,"De -17,5 a -15,5",IF(CD429&lt;-12.5,"De -15 a -13",IF(CD429&lt;-10,"De -12,5 a -10,5",IF(CD429&lt;-7.5,"De -10 a -8",IF(CD429&lt;-5,"De -7,5 a -5,5",IF(CD429&lt;-2.5,"De -5 a -3",IF(CD429&lt;0,"De -2,5 a -0,5",IF(CD429&lt;=2,"De 0 a 2",IF(CD429&lt;=4.5,"De 2,5 a 4,5",IF(CD429&lt;=7,"De 5 a 7",IF(CD429&lt;=9.5,"De 7,5 a 9,5",IF(CD429&lt;=12,"De 10 a 12",IF(CD429&lt;=14.5,"De 12,5 a 14,5",IF(CD429&lt;=17,"De 15 a 17",IF(CD429&lt;=19.5,"De 17,5 a 19,5",IF(CD429&lt;=22,"De 20 a 22",IF(CD429&lt;=24.5,"De 22,5 a 24,5",IF(CD429&lt;=27,"De 25 a 27","De 27,5 a 30"))))))))))))))))))))))))</f>
        <v>De -22,5 a -20,5</v>
      </c>
      <c r="CF429" s="12" t="n">
        <f aca="false">IF(CD429="","",IF(CD429&lt;-27.5,1,IF(CD429&lt;-25,2,IF(CD429&lt;-22.5,3,IF(CD429&lt;-20,4,IF(CD429&lt;-17.5,5,IF(CD429&lt;-15,6,IF(CD429&lt;-12.5,7,IF(CD429&lt;-10,8,IF(CD429&lt;-7.5,9,IF(CD429&lt;-5,10,IF(CD429&lt;-2.5,11,IF(CD429&lt;0,12,IF(CD429&lt;2.5,13,IF(CD429&lt;5,14,IF(CD429&lt;7.5,15,IF(CD429&lt;10,16,IF(CD429&lt;12.5,17,IF(CD429&lt;15,18,IF(CD429&lt;17.5,19,IF(CD429&lt;20,20,IF(CD429&lt;22.5,21,IF(CD429&lt;25,22,IF(CD429&lt;27.5,23,24))))))))))))))))))))))))</f>
        <v>4</v>
      </c>
      <c r="CG429" s="9" t="n">
        <v>-2.25</v>
      </c>
      <c r="CH429" s="10" t="str">
        <f aca="false">IF(CG429="","",IF(AND(CG429&gt;=-10,CG429&lt;=-9.5),"-10 a -9,5",IF(AND(CG429&gt;-9.5,CG429&lt;=-8.5),"-9 a -8,5",IF(AND(CG429&gt;-8.5,CG429&lt;=-7.5),"-8 a -7,5",IF(AND(CG429&gt;-7.5,CG429&lt;=-6.5),"-7 a -6,5",IF(AND(CG429&gt;-6.5,CG429&lt;=-5.5),"-6 a -5,5",IF(AND(CG429&gt;-5.5,CG429&lt;=-4.5),"-5 a -4,5",IF(AND(CG429&gt;-4.5,CG429&lt;=-3.5),"-4 a -3,5",IF(AND(CG429&gt;-3.5,CG429&lt;=-2.5),"-3 a -2,5",IF(CG429=-2.25,"-2,25",IF(AND(CG429&gt;-2.5,CG429&lt;=-1.5),"-2 a -1,5",IF(AND(CG429&gt;-1.5,CG429&lt;=-0.5),"-1 a -0,5",IF(AND(CG429&gt;-0.5,CG429&lt;=0.5),"0 a 0,5",IF(AND(CG429&gt;0.5,CG429&lt;=1.5),"1 a 1,5",IF(AND(CG429&gt;1.5,CG429&lt;=2.5),"2 a 2,5",IF(AND(CG429&gt;2.5,CG429&lt;=3.5),"3 a 3,5",IF(AND(CG429&gt;3.5,CG429&lt;=4.5),"4 a 4,5",IF(AND(CG429&gt;4.5,CG429&lt;=5.5),"5 a 5,5",IF(AND(CG429&gt;5.5,CG429&lt;=6.5),"6 a 6,5",IF(AND(CG429&gt;6.5,CG429&lt;=7.5),"7 a 7,5",IF(AND(CG429&gt;7.5,CG429&lt;=8.5),"8 a 8,5",IF(AND(CG429&gt;8.5,CG429&lt;=9.5),"9 a 9,5",IF(CG429&gt;=10,"10","Fuera de rango")))))))))))))))))))))))</f>
        <v>-2,25</v>
      </c>
      <c r="CI429" s="11" t="str">
        <f aca="false">IF(CG429="","",IF(CG429=-2.25,"NORMA",IF(CG429&lt;=-9.5,1,IF(CG429&lt;=-8.5,2,IF(CG429&lt;=-7.5,3,IF(CG429&lt;=-6.5,4,IF(CG429&lt;=-5.5,5,IF(CG429&lt;=-4.5,6,IF(CG429&lt;=-3.5,7,IF(CG429&lt;=-2.5,8,IF(CG429&lt;=-1.5,9,IF(CG429&lt;=-0.5,10,IF(CG429&lt;=0.5,11,IF(CG429&lt;=1.5,12,IF(CG429&lt;=2.5,13,IF(CG429&lt;=3.5,14,IF(CG429&lt;=4.5,15,IF(CG429&lt;=5.5,16,IF(CG429&lt;=6.5,17,IF(CG429&lt;=7.5,18,IF(CG429&lt;=8.5,19,IF(CG429&lt;=9.5,20,IF(CG429=10,21,"Fuera de rango")))))))))))))))))))))))</f>
        <v>NORMA</v>
      </c>
      <c r="CJ429" s="9" t="n">
        <v>3.25</v>
      </c>
      <c r="CK429" s="10" t="str">
        <f aca="false">IF(CJ429="","",IF(AND(CJ429&gt;=-6,CJ429&lt;=-5.5),"-6 a -5,5",IF(AND(CJ429&gt;-5.5,CJ429&lt;=-4.5),"-5 a -4,5",IF(AND(CJ429&gt;-4.5,CJ429&lt;=-3.5),"-4 a -3,5",IF(AND(CJ429&gt;-3.5,CJ429&lt;=-2.5),"-3 a -2,5",IF(AND(CJ429&gt;-2.5,CJ429&lt;=-1.5),"-2 a -1,5",IF(AND(CJ429&gt;-1.5,CJ429&lt;=-0.5),"-1 a -0,5",IF(AND(CJ429&gt;-0.5,CJ429&lt;=0.5),"0 a 0,5",IF(AND(CJ429&gt;0.5,CJ429&lt;=1.5),"1 a 1,5",IF(AND(CJ429&gt;1.5,CJ429&lt;2.5),"2",IF(AND(CJ429&gt;=2.5,CJ429&lt;=3),"2,5 a 3",IF(AND(CJ429&gt;3,CJ429&lt;=4),"3,5 a 4",IF(AND(CJ429&gt;4,CJ429&lt;=5),"4,5 a 5",IF(AND(CJ429&gt;5,CJ429&lt;=6),"5,5 a 6",IF(AND(CJ429&gt;6,CJ429&lt;=7),"6,5 a 7",IF(AND(CJ429&gt;7,CJ429&lt;=8),"7,5 a 8",IF(AND(CJ429&gt;8,CJ429&lt;=9.5),"8,5 a 9,5",IF(CJ429=10,"10","Fuera de rango"))))))))))))))))))</f>
        <v>3,5 a 4</v>
      </c>
      <c r="CL429" s="11" t="n">
        <f aca="false">IF(CK429="","",IF(OR(CK429="-6 a -5,5",CK429="-6 - -5,5"),1,IF(OR(CK429="-5 a -4,5",CK429="-5 - -4,5"),2,IF(OR(CK429="-4 a -3,5",CK429="-4 - -3,5"),3,IF(OR(CK429="-3 a -2,5",CK429="-3 - -2,5"),4,IF(OR(CK429="-2 a -1,5",CK429="-2 - -1,5"),5,IF(OR(CK429="-1 a -0,5",CK429="-1 - -0,5"),6,IF(OR(CK429="0 a 0,5",CK429="0 - 0,5"),7,IF(OR(CK429="1 a 1,5",CK429="1 - 1,5"),8,IF(CK429="2","NORMA",IF(OR(CK429="2,5 a 3",CK429="2,5 - 3"),9,IF(OR(CK429="3,5 a 4",CK429="3,5 - 4"),10,IF(OR(CK429="4,5 a 5",CK429="4,5 - 5"),11,IF(OR(CK429="5,5 a 6",CK429="5,5 - 6"),12,IF(OR(CK429="6,5 a 7",CK429="6,5 - 7"),13,IF(OR(CK429="7,5 a 8",CK429="7,5 - 8"),14,IF(OR(CK429="8,5 a 9",CK429="8,5 - 9,5",CK429="9 a 9,5"),15,IF(CK429="10",15,IF(OR(CK429="0,5 a 1",CK429="0,5 - 1"),7,"Fuera de rango")))))))))))))))))))</f>
        <v>10</v>
      </c>
      <c r="CO429" s="10" t="str">
        <f aca="false">IF(CM429&gt;0,"EME"," ")</f>
        <v> </v>
      </c>
      <c r="CQ429" s="10" t="str">
        <f aca="false">IF(CP429&gt;0,"0", " ")</f>
        <v> </v>
      </c>
      <c r="CR429" s="10" t="str">
        <f aca="false">IF(CP429&gt;0,"EME"," ")</f>
        <v> </v>
      </c>
      <c r="CS429" s="9" t="n">
        <v>0</v>
      </c>
      <c r="CV429" s="9" t="n">
        <v>0</v>
      </c>
      <c r="CY429" s="9" t="n">
        <v>-2.75</v>
      </c>
      <c r="DB429" s="9" t="n">
        <v>-2.25</v>
      </c>
      <c r="DC429" s="11" t="str">
        <f aca="false">IF(DB429&lt;0,"2"," ")</f>
        <v>2</v>
      </c>
      <c r="DD429" s="11" t="str">
        <f aca="false">IF(DB429&lt;0,"MIO"," ")</f>
        <v>MIO</v>
      </c>
      <c r="DE429" s="9" t="n">
        <v>-0.5</v>
      </c>
      <c r="DF429" s="10" t="str">
        <f aca="false">IF(DE429&lt;0,"3"," ")</f>
        <v>3</v>
      </c>
      <c r="DG429" s="10" t="str">
        <f aca="false">IF(DE429&lt;0,"AST"," ")</f>
        <v>AST</v>
      </c>
      <c r="DH429" s="9" t="n">
        <v>0</v>
      </c>
      <c r="DI429" s="10" t="str">
        <f aca="false">IF(DH429&lt;0,"3"," ")</f>
        <v> </v>
      </c>
      <c r="DJ429" s="10" t="str">
        <f aca="false">IF(DH429&lt;0,"AST"," ")</f>
        <v> </v>
      </c>
      <c r="DK429" s="9" t="n">
        <v>0</v>
      </c>
      <c r="DL429" s="10" t="str">
        <f aca="false">IF(DK429&gt;0,"4"," ")</f>
        <v> </v>
      </c>
      <c r="DM429" s="10" t="str">
        <f aca="false">IF(DK429&gt;0,"PRE"," ")</f>
        <v> </v>
      </c>
      <c r="DN429" s="9" t="n">
        <v>0</v>
      </c>
      <c r="DO429" s="10" t="str">
        <f aca="false">IF(DN429&gt;0,"4"," ")</f>
        <v> </v>
      </c>
      <c r="DP429" s="10" t="str">
        <f aca="false">IF(DN429&gt;0,"PRE"," ")</f>
        <v> </v>
      </c>
      <c r="DS429" s="12" t="str">
        <f aca="false">CONCATENATE(CO429,CU429,DA429,DG429,DM429)</f>
        <v> AST </v>
      </c>
      <c r="DT429" s="10" t="e">
        <f aca="false" t="array" ref="DT429">_xlfn.IFS(DS429="EME    ","0", DS429=" HIP   ","1", DS429="  MIO  ","2", DS429="   AST ","3", DS429="    PRE","4", DS429="EME   PRE","5", DS429=" HIP  PRE","6", DS429=" HIP AST ","7", DS429="  MIO PRE","8", DS429="  MIOAST ","9", DS429="   ASTPRE","10",DS429=" HIP ASTPRE","11", DS429="  MIOASTPRE","12", DS429="     ","0")</f>
        <v>#N/A</v>
      </c>
      <c r="DV429" s="1" t="e">
        <f aca="false" t="array" ref="DV429">_xlfn.IFS(DU429="SI","2", DU429="NO","1")</f>
        <v>#N/A</v>
      </c>
      <c r="DX429" s="11" t="str">
        <f aca="false">IF(DW429=0,"1","2")</f>
        <v>1</v>
      </c>
      <c r="DY429" s="11" t="str">
        <f aca="false" t="array" ref="DY429">_xlfn.IFS(DW429=0,"0", DW429=0.25, "1", DW429=0.5,"2", DW429=0.75,"3", DW429=1,"4",DW429=1.25,"5", DW429=1.5,"6", DW429=1.75,"7", DW429=2,"8")</f>
        <v>0</v>
      </c>
      <c r="EA429" s="11" t="str">
        <f aca="false">IF(DZ429=0,"1","2")</f>
        <v>1</v>
      </c>
      <c r="EB429" s="11" t="str">
        <f aca="false" t="array" ref="EB429">_xlfn.IFS(DZ429=0,"0", DZ429=0.25, "1", DZ429=0.5,"2", DZ429=0.75,"3", DZ429=1,"4",DZ429=1.25,"5", DZ429=1.5,"6", DZ429=1.75,"7", DZ429=2,"8")</f>
        <v>0</v>
      </c>
      <c r="ED429" s="10" t="str">
        <f aca="false">IF(EC429=0,"1","2")</f>
        <v>1</v>
      </c>
      <c r="EE429" s="11" t="str">
        <f aca="false" t="array" ref="EE429">_xlfn.IFS(EC429=0,"0", EC429=-0.25, "1", EC429=-0.5,"2", EC429=-0.75,"3", EC429=-1,"4",EC429=-1.25,"5", EC429=-1.5,"6", EC429=-1.75,"7", EC429=-2,"8", EC429=-2.25,"9",EC429=-2.5,"10", EC429=-2.75,"11", EC429=-3,"12", EC429=-3.25,"13", EC429=-3.5,"14", EC429=-3.75,"15",EC429=-4,"16")</f>
        <v>0</v>
      </c>
      <c r="EG429" s="10" t="str">
        <f aca="false">IF(EF429=0,"1","2")</f>
        <v>1</v>
      </c>
      <c r="EH429" s="11" t="str">
        <f aca="false" t="array" ref="EH429">_xlfn.IFS(EF429=0,"0", EF429=-0.25, "1", EF429=-0.5,"2", EF429=-0.75,"3", EF429=-1,"4",EF429=-1.25,"5", EF429=-1.5,"6", EF429=-1.75,"7", EF429=-2,"8", EF429=-2.25,"9",EF429=-2.5,"10", EF429=-2.75,"11", EF429=-3,"12", EF429=-3.25,"13", EF429=-3.5,"14", EF429=-3.75,"15",EF429=-4,"16")</f>
        <v>0</v>
      </c>
      <c r="EJ429" s="11" t="str">
        <f aca="false">IF(EI429=0,"1","2")</f>
        <v>1</v>
      </c>
      <c r="EK429" s="11" t="str">
        <f aca="false" t="array" ref="EK429">_xlfn.IFS(EI429=0,"0", EI429=-0.25, "1", EI429=-0.5,"2", EI429=-0.75,"3", EI429=-1,"4",EI429=-1.25,"5", EI429=-1.5,"6", EI429=-1.75,"7", EI429=-2,"8", EI429=-2.25,"9", EI429=-2.25,"9",EI429=-2.5,"10", EI429=-2.75,"11", EI429=-3,"12", EI429=-3.25,"13", EI429=-3.5,"14", EI429=-3.75,"15",EI429=-4,"16", EI429=0.25, "17", EI429=0.5, "18")</f>
        <v>0</v>
      </c>
      <c r="EM429" s="11" t="str">
        <f aca="false">IF(EL429=0,"1","2")</f>
        <v>1</v>
      </c>
      <c r="EN429" s="11" t="str">
        <f aca="false" t="array" ref="EN429">_xlfn.IFS(EL429=0.25,"17",EL429=0.5,"18", EL429=0,"0", EL429=-0.25, "1", EL429=-0.5,"2", EL429=-0.75,"3", EL429=-1,"4",EL429=-1.25,"5", EL429=-1.5,"6", EL429=-1.75,"7", EL429=-2,"8",EL429= -2.25,"9",EL429=-2.5,"10",EL429= -2.75,"11",EL429= -3,"12",EL429= -3.25,"13",EL429= -3.5,"14",EL429= -3.75,"15",EL429=-4,"16")</f>
        <v>0</v>
      </c>
      <c r="EP429" s="11" t="str">
        <f aca="false">IF(EO429=0,"1","2")</f>
        <v>1</v>
      </c>
      <c r="EQ429" s="11" t="str">
        <f aca="false" t="array" ref="EQ429">_xlfn.IFS(EO429=0,"0", EO429=0.25, "1", EO429=0.5,"2", EO429=0.75,"3", EO429=1,"4",EO429=1.25,"5", EO429=1.5,"6", EO429=1.75,"7", EO429=2,"8", EO429=2.25,"9", EO429=2.25,"9",EO429=2.5,"10", EO429=2.75,"11", EO429=3,"12", EO429=3.25,"13", EO429=3.5,"14", EO429=3.75,"15",EO429=4,"16", EO429=-0.25, "17", bq=-0.5, "18")</f>
        <v>0</v>
      </c>
      <c r="ES429" s="11" t="str">
        <f aca="false">IF(ER429=0,"1","2")</f>
        <v>1</v>
      </c>
      <c r="ET429" s="11" t="str">
        <f aca="false" t="array" ref="ET429">_xlfn.IFS(ER429=0,"0", ER429=0.25, "1", ER429=0.5,"2", ER429=0.75,"3", ER429=1,"4",ER429=1.25,"5", ER429=1.5,"6", ER429=1.75,"7", ER429=2,"8", ER429=2.25,"9", ER429=2.25,"9",ER429=2.5,"10", ER429=2.75,"11", ER429=3,"12", ER429=3.25,"13", ER429=3.5,"14", ER429=3.75,"15",ER429=4,"16", ER429=-0.25, "17", bq=-0.5, "18")</f>
        <v>0</v>
      </c>
      <c r="EV429" s="14" t="e">
        <f aca="false">VLOOKUP(EU429,LEYENDA!$G$2:$H$8,2,TRUE())</f>
        <v>#N/A</v>
      </c>
      <c r="EW429" s="14" t="e">
        <f aca="false" t="array" ref="EW429">_xlfn.IFS(EV429="0-5","1", EV429="6-12","2", EV429="13-18","3", EV429="19-24","4", EV429="25-36","5", EV429="37-48","6", EV429="49-60","7")</f>
        <v>#N/A</v>
      </c>
    </row>
    <row r="430" customFormat="false" ht="13.5" hidden="false" customHeight="false" outlineLevel="0" collapsed="false">
      <c r="A430" s="1" t="n">
        <v>141</v>
      </c>
      <c r="B430" s="2" t="n">
        <v>4</v>
      </c>
      <c r="C430" s="33" t="n">
        <v>43480</v>
      </c>
      <c r="E430" s="5" t="str">
        <f aca="false">VLOOKUP(A430,'286'!$A$3:$J$6279,10,FALSE())</f>
        <v>LÓPEZ CALVO, OLGA</v>
      </c>
      <c r="F430" s="4" t="str">
        <f aca="false">VLOOKUP(A430,'286'!$A$3:$I$1768,3,FALSE())</f>
        <v>LOCALOL</v>
      </c>
      <c r="G430" s="6" t="n">
        <f aca="false">VLOOKUP(A430,'286'!$A$3:$I$1768,4,FALSE())</f>
        <v>36836</v>
      </c>
      <c r="H430" s="7" t="n">
        <f aca="false">YEAR(C430)-YEAR(G430)</f>
        <v>19</v>
      </c>
      <c r="I430" s="1" t="str">
        <f aca="false">VLOOKUP(H430,LEYENDA!$C$2:$D$6,2,TRUE())</f>
        <v>13-24</v>
      </c>
      <c r="J430" s="5" t="str">
        <f aca="false">VLOOKUP(A430,'286'!$A$3:$I$1768,7,FALSE())</f>
        <v>M</v>
      </c>
      <c r="K430" s="8" t="n">
        <f aca="false">VLOOKUP(A430,'286'!$A$3:$I$1768,2,FALSE())</f>
        <v>0</v>
      </c>
      <c r="L430" s="4" t="str">
        <f aca="false">VLOOKUP(A430,'286'!$A$3:$I$1768,8,FALSE())</f>
        <v>D</v>
      </c>
      <c r="M430" s="4" t="str">
        <f aca="false">VLOOKUP(A430,'286'!$A$3:$I$1768,9,FALSE())</f>
        <v>I</v>
      </c>
      <c r="N430" s="8" t="str">
        <f aca="false">IF(R430=O430, "MISMA","CONTRARIA")</f>
        <v>CONTRARIA</v>
      </c>
      <c r="O430" s="8" t="str">
        <f aca="false" t="array" ref="O430">_xlfn.IFS(L430="D","1", L430="I","2")</f>
        <v>1</v>
      </c>
      <c r="P430" s="8" t="e">
        <f aca="false" t="array" ref="P430">_xlfn.IFS(K430="OD","1", K430="OI","2")</f>
        <v>#N/A</v>
      </c>
      <c r="Q430" s="1" t="str">
        <f aca="false" t="array" ref="Q430">_xlfn.IFS(J430="M","1", J430="H","2")</f>
        <v>1</v>
      </c>
      <c r="R430" s="8" t="str">
        <f aca="false" t="array" ref="R430">_xlfn.IFS(M430="D","1", M430="I","2")</f>
        <v>2</v>
      </c>
      <c r="S430" s="1" t="str">
        <f aca="false" t="array" ref="S430">_xlfn.IFS(N430="CONTRARIA", "1",N430= "MISMA","2")</f>
        <v>1</v>
      </c>
      <c r="T430" s="1" t="str">
        <f aca="false" t="array" ref="T430">_xlfn.IFS(I430="0-12","1", I430="13-24","2", I430="25-40","3", I430="41-60","4", I430="61-100","5")</f>
        <v>2</v>
      </c>
      <c r="U430" s="9" t="n">
        <v>6</v>
      </c>
      <c r="V430" s="10" t="str">
        <f aca="false">IF(U430="","",IF(AND(U430&gt;=-9,U430&lt;=-6.5),"-9 a -6,5",IF(AND(U430&gt;=-6,U430&lt;=-3.5),"-6 a -3,5",IF(AND(U430&gt;=-3,U430&lt;=-1),"-3 a -1",IF(U430=-0.5,"-0,5",IF(AND(U430&gt;=0,U430&lt;=2.5),"0 a 2,5",IF(AND(U430&gt;=3,U430&lt;=5.5),"3 a 5,5",IF(AND(U430&gt;=6,U430&lt;=8.5),"6 a 8,5",IF(AND(U430&gt;=9,U430&lt;=20),"9 a 20","Fuera de rango")))))))))</f>
        <v>6 a 8,5</v>
      </c>
      <c r="W430" s="11" t="n">
        <f aca="false">IF(V430="","",IF(V430="-9 a -6,5",2,IF(V430="-6 a -3,5",3,IF(V430="-3 a -1",4,IF(V430="-0,5","NORMA",IF(V430="0 a 2,5",5,IF(V430="3 a 5,5",6,IF(V430="6 a 8,5",7,IF(V430="9 a 20",8,"Fuera de rango")))))))))</f>
        <v>7</v>
      </c>
      <c r="X430" s="9" t="n">
        <v>14</v>
      </c>
      <c r="Y430" s="11" t="str">
        <f aca="false">IF(X430="","",IF(AND(X430&gt;=0,X430&lt;=4),"0 a 4",IF(AND(X430&gt;=4.5,X430&lt;=8.5),"4,5 a 8,5",IF(X430=9,"9",IF(AND(X430&gt;=9.5,X430&lt;=13),"9,5 a 13",IF(AND(X430&gt;=13.5,X430&lt;=20),"13,5 a 20",IF(AND(X430&gt;=20.5,X430&lt;=35),"20,5 a 35","Fuera de rango")))))))</f>
        <v>13,5 a 20</v>
      </c>
      <c r="Z430" s="11" t="n">
        <f aca="false">IF(Y430="","",IF(Y430="0 a 4",1,IF(Y430="4,5 a 8,5",2,IF(Y430="9","NORMA",IF(Y430="9,5 a 13",3,IF(Y430="13,5 a 20",4,IF(Y430="20,5 a 35",5,"Fuera de rango")))))))</f>
        <v>4</v>
      </c>
      <c r="AA430" s="9" t="n">
        <v>36</v>
      </c>
      <c r="AB430" s="10" t="str">
        <f aca="false">IF(AA430="","",IF(AND(AA430&gt;=0,AA430&lt;=9),"0 a 9",IF(AND(AA430&gt;=9.5,AA430&lt;=18.5),"9,5 a 18,5",IF(AA430=19,"19",IF(AND(AA430&gt;=19.5,AA430&lt;=28),"19,5 a 28",IF(AND(AA430&gt;=28.5,AA430&lt;=40),"28,5 a 40","Fuera de rango"))))))</f>
        <v>28,5 a 40</v>
      </c>
      <c r="AC430" s="11" t="n">
        <f aca="false" t="array" ref="AC430">_xlfn.IFS(AB430="","",AB430="0 a 9",1,AB430="9,5 a 18,5",2,AB430="19","NORMA",AB430="19,5 a 28",3,AB430="28,5 a 40",4,TRUE(),"Fuera de rango")</f>
        <v>4</v>
      </c>
      <c r="AD430" s="9" t="n">
        <v>30</v>
      </c>
      <c r="AE430" s="10" t="str">
        <f aca="false">IF(AD430="","",IF(AND(AD430&gt;=-10,AD430&lt;=0),"De -10 a 0",IF(AND(AD430&gt;=0.5,AD430&lt;=9.5),"0,5 a 9,5",IF(AD430=10,"10",IF(AND(AD430&gt;=10.5,AD430&lt;=20),"10,5 a 20",IF(AND(AD430&gt;=20.5,AD430&lt;=40),"20,5 a 40","Fuera de rango"))))))</f>
        <v>20,5 a 40</v>
      </c>
      <c r="AF430" s="12" t="n">
        <f aca="false">IF(AD430="","",IF(AND(AD430&gt;=-10,AD430&lt;=0),1,IF(AND(AD430&gt;=0.5,AD430&lt;=9.5),2,IF(AD430=10,"NORMA",IF(AND(AD430&gt;=10.5,AD430&lt;=20),3,IF(AND(AD430&gt;=20.5,AD430&lt;=40),4,""))))))</f>
        <v>4</v>
      </c>
      <c r="AG430" s="9" t="n">
        <v>7</v>
      </c>
      <c r="AH430" s="10" t="str">
        <f aca="false">IF(AG430="","",IF(AND(AG430&gt;=0,AG430&lt;=4),"0 a 4",IF(AND(AG430&gt;=4.5,AG430&lt;=8.5),"4,5 a 8,5",IF(AG430=9,"9",IF(AND(AG430&gt;=9.5,AG430&lt;=13),"9,5 a 13",IF(AND(AG430&gt;=13.5,AG430&lt;=25),"13,5 a 25","Fuera de rango"))))))</f>
        <v>4,5 a 8,5</v>
      </c>
      <c r="AI430" s="10" t="n">
        <f aca="false">IF(AH430="","",IF(AH430="0 a 4",1,IF(AH430="4,5 a 8,5",2,IF(AH430="9","NORMA",IF(AH430="9,5 a 13",3,IF(AH430="13,5 a 25",4,""))))))</f>
        <v>2</v>
      </c>
      <c r="AJ430" s="9" t="n">
        <v>2</v>
      </c>
      <c r="AK430" s="10" t="str">
        <f aca="false">IF(AJ430="","",IF(AND(AJ430&gt;=-15,AJ430&lt;=-10.5),"-15 a -10,5",IF(AND(AJ430&gt;=-10,AJ430&lt;=-4),"-10 a -4",IF(AND(AJ430&gt;=-4.5,AJ430&lt;=0),"-4,5 a 0",IF(AND(AJ430&gt;=0.5,AJ430&lt;=4.5),"0,5 a 4,5",IF(AJ430=5,"5",IF(AND(AJ430&gt;=5.5,AJ430&lt;=10),"5,5 a 10",IF(AND(AJ430&gt;=10.5,AJ430&lt;=20),"10,5 a 20","Fuera de rango"))))))))</f>
        <v>0,5 a 4,5</v>
      </c>
      <c r="AL430" s="11" t="n">
        <f aca="false">IF(AK430="","",IF(AK430="-15 a -10,5",1,IF(AK430="-10 a -4",2,IF(AK430="-4,5 a 0",3,IF(AK430="0,5 a 4,5",4,IF(AK430="5","NORMA",IF(AK430="5,5 a 10",5,IF(AK430="10,5 a 20",6,"Error"))))))))</f>
        <v>4</v>
      </c>
      <c r="AM430" s="9" t="n">
        <v>0</v>
      </c>
      <c r="AN430" s="10" t="str">
        <f aca="false">IF(AM430="","",IF(AND(AM430&gt;=-7.5,AM430&lt;=-5.5),"-7,5 a -5,5",IF(AND(AM430&gt;=-5,AM430&lt;=-3),"-5 a -3",IF(AND(AM430&gt;=-2.5,AM430&lt;=-0.5),"-2,5 a -0,5",IF(AM430=0,"0,00",IF(AND(AM430&gt;=0.5,AM430&lt;=2.5),"0,5 a 2,5",IF(AND(AM430&gt;=3,AM430&lt;=5),"3 a 5",IF(AND(AM430&gt;=5.5,AM430&lt;=7.5),"5,5 a 7,5",IF(AND(AM430&gt;=8,AM430&lt;=10),"8 a 10","Fuera de rango")))))))))</f>
        <v>0,00</v>
      </c>
      <c r="AO430" s="11" t="str">
        <f aca="false">IF(AN430="","",IF(AN430="-7,5 a -5,5",1,IF(AN430="-5 a -3",2,IF(AN430="-2,5 a -0,5",3,IF(AN430="0,00","NORMA",IF(AN430="0,5 a 2,5",4,IF(AN430="3 a 5",5,IF(AN430="5,5 a 7,5",6,IF(AN430="8 a 10",7,"Error")))))))))</f>
        <v>NORMA</v>
      </c>
      <c r="AP430" s="9" t="n">
        <v>8</v>
      </c>
      <c r="AQ430" s="10" t="str">
        <f aca="false">IF(AP430="","",IF(AND(AP430&gt;=-20,AP430&lt;=-9.5),"-20 a -9,5",IF(AND(AP430&gt;=-9,AP430&lt;=-6.5),"-9 a -6,5",IF(AP430=-6,"-6",IF(AND(AP430&gt;=-5.5,AP430&lt;=-3),"-5,5 a -3",IF(AND(AP430&gt;=-2.5,AP430&lt;=0),"-2,5 a 0",IF(AND(AP430&gt;=0.5,AP430&lt;=3),"0,5 a 3",IF(AND(AP430&gt;=3.5,AP430&lt;=6),"3,5 a 6",IF(AND(AP430&gt;=6.5,AP430&lt;=9),"6,5 a 9",IF(AND(AP430&gt;=9.5,AP430&lt;=20),"9,5 a 20","Fuera de rango"))))))))))</f>
        <v>6,5 a 9</v>
      </c>
      <c r="AR430" s="11" t="n">
        <f aca="false">IF(AQ430="","",IF(AQ430="-20 a -9,5",1,IF(AQ430="-9 a -6,5",2,IF(AQ430="-6","NORMA",IF(AQ430="-5,5 a -3",3,IF(AQ430="-2,5 a 0",4,IF(AQ430="0,5 a 3",5,IF(AQ430="3,5 a 6",6,IF(AQ430="6,5 a 9",7,IF(AQ430="9,5 a 20",8,""))))))))))</f>
        <v>7</v>
      </c>
      <c r="AS430" s="9" t="n">
        <v>7</v>
      </c>
      <c r="AT430" s="10" t="str">
        <f aca="false">IF(AS430="","",IF(AND(AS430&gt;=-16,AS430&lt;=-14),"-16 a -14",IF(AND(AS430&gt;=-13.5,AS430&lt;=-11.5),"-13,5 a -11,5",IF(AND(AS430&gt;=-11,AS430&lt;=-9),"-11 a -9",IF(AND(AS430&gt;=-8.5,AS430&lt;=-6.5),"-8,5 a -6,5",IF(AND(AS430&gt;=-6,AS430&lt;=-4),"-6 a -4",IF(AND(AS430&gt;=-3.5,AS430&lt;=-1.5),"-3,5 a -1,5",IF(AND(AS430&gt;=-1,AS430&lt;=1),"-1 a 1",IF(AND(AS430&gt;=1.5,AS430&lt;=3.5),"1,5 a 3,5",IF(AND(AS430&gt;=4,AS430&lt;=6),"4 a 6",IF(AND(AS430&gt;=6.5,AS430&lt;=8.5),"6,5 a 8,5",IF(AND(AS430&gt;=9,AS430&lt;=11),"9 a 11",IF(AND(AS430&gt;=11.5,AS430&lt;=13.5),"11,5 a 13,5",IF(AND(AS430&gt;=14,AS430&lt;=16),"14 a 16",IF(AND(AS430&gt;=16.5,AS430&lt;=18.5),"16,5 a 18,5",IF(AND(AS430&gt;=19,AS430&lt;=21),"19 a 21","Fuera de rango"))))))))))))))))</f>
        <v>6,5 a 8,5</v>
      </c>
      <c r="AU430" s="11" t="n">
        <f aca="false" t="array" ref="AU430">IF(AT430="","",_xlfn.IFS(AT430="-16 a -14",1,AT430="-13,5 a -11,5",2,AT430="-11 a -9",3,AT430="-8,5 a -6,5",4,AT430="-6 a -4",5,AT430="-3,5 a -1,5",6,AT430="-1 a 1",7,AT430="1,5 a 3,5",8,AT430="4 a 6","NORMA",AT430="6,5 a 8,5",9,AT430="9 a 11",10,AT430="11,5 a 13,5",11,AT430="14 a 16",12,AT430="16,5 a 18,5",13,AT430="19 a 21",14,TRUE(),""))</f>
        <v>9</v>
      </c>
      <c r="AV430" s="9" t="n">
        <v>1.25</v>
      </c>
      <c r="AW430" s="10" t="str">
        <f aca="false">IF(AV430="","",IF(AND(AV430&gt;=-1,AV430&lt;=-0.5),"-1 a -0,5",IF(AND(AV430&gt;-0.5,AV430&lt;=0),"De -0,5 a 0",IF(AND(AV430&gt;=0.25,AV430&lt;=0.75),"0,25 a 0,75",IF(AND(AV430&gt;=1,AV430&lt;=1.5),"1 a 1,5",IF(AND(AV430&gt;=1.75,AV430&lt;=2.25),"1,75 a 2,25",IF(AND(AV430&gt;=2.5,AV430&lt;=3),"2,5 a 3",IF(AND(AV430&gt;=3.25,AV430&lt;=3.75),"3,25 a 3,75","Fuera de rango"))))))))</f>
        <v>1 a 1,5</v>
      </c>
      <c r="AX430" s="10" t="n">
        <f aca="false">IF(AW430="","",IF(OR(AW430="-1 a -0,5",AW430="-1 a -0.5"),1,IF(OR(AW430="De -0,5 a 0",AW430="-0,5 a 0",AW430="De -0.5 a 0"),2,IF(OR(AW430="0,25 a 0,75",AW430="0.25 a 0.75"),"NORMA",IF(OR(AW430="1 a 1,5",AW430="1 a 1.5"),3,IF(OR(AW430="1,75 a 2,25",AW430="1.75 a 2.25"),4,IF(OR(AW430="2,5 a 3",AW430="2.5 a 3"),5,IF(OR(AW430="3,25 a 3,75",AW430="3.25 a 3.75"),6,""))))))))</f>
        <v>3</v>
      </c>
      <c r="AY430" s="9" t="n">
        <v>4</v>
      </c>
      <c r="AZ430" s="10" t="str">
        <f aca="false">IF(AY430="","",IF(AND(AY430&gt;=-20,AY430&lt;=-9.5),"-20 a -9,5",IF(AND(AY430&gt;=-9,AY430&lt;=-6.5),"-9 a -6,5",IF(AY430=-6,"-6",IF(AND(AY430&gt;=-5.5,AY430&lt;=-3),"-5,5 a -3",IF(AND(AY430&gt;=-2.5,AY430&lt;=0),"-2,5 a 0",IF(AND(AY430&gt;=0.5,AY430&lt;=3),"0,5 a 3",IF(AND(AY430&gt;=3.5,AY430&lt;=6),"3,5 a 6","Fuera de rango"))))))))</f>
        <v>3,5 a 6</v>
      </c>
      <c r="BA430" s="11" t="n">
        <f aca="false">IF(AZ430="","",IF(AZ430="-20 a -9,5",1,IF(AZ430="-9 a -6,5",2,IF(AZ430="-6","NORMA",IF(AZ430="-5,5 a -3",3,IF(AZ430="-2,5 a 0",4,IF(AZ430="0,5 a 3",5,IF(AZ430="3,5 a 6",6,""))))))))</f>
        <v>6</v>
      </c>
      <c r="BB430" s="9" t="n">
        <v>28</v>
      </c>
      <c r="BC430" s="10" t="str">
        <f aca="false" t="array" ref="BC430">IF(BB430="","",_xlfn.IFS(AND(BB430&gt;=0,BB430&lt;=2),"0 a 2",AND(BB430&gt;=2.5,BB430&lt;=4.5),"2,5 a 4,5",AND(BB430&gt;=5,BB430&lt;=7),"5 a 7",AND(BB430&gt;=7.5,BB430&lt;=9.5),"7,5 a 9,5",AND(BB430&gt;=10,BB430&lt;=12),"10 a 12",AND(BB430&gt;=12.5,BB430&lt;=14.5),"12,5 a 14,5",BB430=15,"15",AND(BB430&gt;=15.5,BB430&lt;=17.5),"15,5 a 17,5",AND(BB430&gt;=18,BB430&lt;=20),"18 a 20",AND(BB430&gt;=20.5,BB430&lt;=22.5),"20,5 a 22,5",AND(BB430&gt;=23,BB430&lt;=25),"23 a 25",TRUE(),"Fuera de rango"))</f>
        <v>Fuera de rango</v>
      </c>
      <c r="BD430" s="11" t="str">
        <f aca="false" t="array" ref="BD430">IF(BC430="","",_xlfn.IFS(BC430="0 a 2",1,BC430="2,5 a 4,5",2,BC430="5 a 7",3,BC430="7,5 a 9,5",4,BC430="10 a 12",5,BC430="12,5 a 14,5",6,BC430="15","NORMA",BC430="15,5 a 17,5",7,BC430="18 a 20",8,BC430="20,5 a 22,5",9,BC430="23 a 25",10,TRUE(),"Fuera de rango"))</f>
        <v>Fuera de rango</v>
      </c>
      <c r="BE430" s="9" t="n">
        <v>40</v>
      </c>
      <c r="BF430" s="10" t="str">
        <f aca="false">IF(BE430="","",IF(AND(BE430&gt;=-20,BE430&lt;=-10),"-20 a -10",IF(AND(BE430&gt;=-9.5,BE430&lt;=0.5),"-9,5 a 0,5",IF(AND(BE430&gt;=1,BE430&lt;=11),"1 a 11",IF(AND(BE430&gt;=11.5,BE430&lt;=20.5),"11,5 a 20,5",IF(BE430=21,"21",IF(AND(BE430&gt;=21.5,BE430&lt;=31.5),"21,5 a 31,5",IF(AND(BE430&gt;=32,BE430&lt;=42),"32 a 42","Fuera de rango"))))))))</f>
        <v>32 a 42</v>
      </c>
      <c r="BG430" s="11" t="n">
        <f aca="false">IF(BF430="","",IF(BF430="-20 a -10",1,IF(BF430="-9,5 a 0,5",2,IF(BF430="1 a 11",3,IF(BF430="11,5 a 20,5",4,IF(BF430="21","NORMA",IF(BF430="21,5 a 31,5",5,IF(BF430="32 a 42",6,""))))))))</f>
        <v>6</v>
      </c>
      <c r="BH430" s="9" t="n">
        <v>40</v>
      </c>
      <c r="BI430" s="10" t="str">
        <f aca="false">IF(BH430="","",IF(AND(BH430&gt;=-20,BH430&lt;=-15),"-20 a -15",IF(AND(BH430&gt;=-14.5,BH430&lt;=-9.5),"-14,5 a -9,5",IF(AND(BH430&gt;=-9,BH430&lt;=-4),"-9 a -4",IF(AND(BH430&gt;=-3.5,BH430&lt;=2.5),"-3,5 a 2,5",IF(AND(BH430&gt;=3,BH430&lt;=8),"3 a 8",IF(AND(BH430&gt;=8.5,BH430&lt;=14.5),"8,5 a 14,5",IF(BH430=15,"15",IF(AND(BH430&gt;=15.5,BH430&lt;=20.5),"15,5 a 20,5",IF(AND(BH430&gt;=21,BH430&lt;=26),"21 a 26","Fuera de rango"))))))))))</f>
        <v>Fuera de rango</v>
      </c>
      <c r="BJ430" s="11" t="str">
        <f aca="false">IF(BI430="","",IF(BI430="-20 a -15",1,IF(BI430="-14,5 a -9,5",2,IF(BI430="-9 a -4",3,IF(BI430="-3,5 a 2,5",4,IF(BI430="3 a 8",5,IF(BI430="8,5 a 14,5",6,IF(BI430="15","NORMA",IF(BI430="15,5 a 20,5",7,IF(BI430="21 a 26",8,IF(BI430="26,5 a 31,5",9,"")))))))))))</f>
        <v/>
      </c>
      <c r="BK430" s="9" t="n">
        <v>0</v>
      </c>
      <c r="BL430" s="10" t="str">
        <f aca="false">IF(BK430="","",IF(AND(BK430&gt;=0,BK430&lt;=2),"0 - 2",IF(AND(BK430&gt;=2.5,BK430&lt;=4.5),"2,5 - 4,5",IF(AND(BK430&gt;=5,BK430&lt;=7),"5 - 7",IF(AND(BK430&gt;=7.5,BK430&lt;=9.5),"7,5 - 9,5",IF(AND(BK430&gt;=10,BK430&lt;=12),"10 - 12",IF(AND(BK430&gt;=12.5,BK430&lt;=13.5),"12,5 - 13,5",IF(BK430=14,"14",IF(AND(BK430&gt;=14.5,BK430&lt;=16.5),"14,5 - 16,5",IF(AND(BK430&gt;=17,BK430&lt;=19),"17 - 19",IF(AND(BK430&gt;=19.5,BK430&lt;=21.5),"19,5 - 21,5",IF(AND(BK430&gt;=22,BK430&lt;=24),"22 - 24",IF(AND(BK430&gt;=24.5,BK430&lt;=26.5),"24,5 - 26,5",IF(AND(BK430&gt;=27,BK430&lt;=29),"27 - 29",IF(AND(BK430&gt;=29.5,BK430&lt;=30),"29,5 - 30","Fuera de rango")))))))))))))))</f>
        <v>0 - 2</v>
      </c>
      <c r="BM430" s="11" t="n">
        <f aca="false">IF(BL430="","",IF(BL430="0 - 2",1,IF(BL430="2,5 - 4,5",2,IF(BL430="5 - 7",3,IF(BL430="7,5 - 9,5",4,IF(BL430="10 - 12",5,IF(BL430="12,5 - 13,5",6,IF(BL430="14","NORMA",IF(BL430="14,5 - 16,5",7,IF(BL430="17 - 19",8,IF(BL430="19,5 - 21,5",9,IF(BL430="22 - 24",10,IF(BL430="24,5 - 26,5",11,IF(BL430="27 - 29",12,IF(BL430="29,5 - 30",13,"")))))))))))))))</f>
        <v>1</v>
      </c>
      <c r="BN430" s="9" t="n">
        <v>7</v>
      </c>
      <c r="BO430" s="11" t="str">
        <f aca="false">IF(BN430="","",IF(AND(BN430&gt;=-20,BN430&lt;=-10),"-20 a -10",IF(AND(BN430&gt;=-9.5,BN430&lt;=0.5),"-9,5 a 0,5",IF(AND(BN430&gt;=1,BN430&lt;=11),"1 a 11",IF(AND(BN430&gt;=11.5,BN430&lt;=21.5),"11,5 a 21,5",IF(BN430=22,"22",IF(AND(BN430&gt;=22.5,BN430&lt;=32.5),"22,5 a 32,5",IF(AND(BN430&gt;=33,BN430&lt;=43),"33 a 43","Fuera de rango"))))))))</f>
        <v>1 a 11</v>
      </c>
      <c r="BP430" s="11" t="n">
        <f aca="false">IF(BO430="","",IF(BO430="-20 a -10",1,IF(BO430="-9,5 a 0,5",2,IF(BO430="1 a 11",3,IF(BO430="11,5 a 21,5",4,IF(BO430="22","NORMA",IF(BO430="22,5 a 32,5",5,IF(BO430="33 a 43",6,""))))))))</f>
        <v>3</v>
      </c>
      <c r="BQ430" s="9" t="n">
        <v>2</v>
      </c>
      <c r="BR430" s="10" t="str">
        <f aca="false">IF(BQ430="","",IF(AND(BQ430&gt;=-20,BQ430&lt;=-15),"-20 a -15",IF(AND(BQ430&gt;=-14.5,BQ430&lt;=-9.5),"-14,5 a -9,5",IF(AND(BQ430&gt;=-9,BQ430&lt;=-4),"-9 a -4",IF(AND(BQ430&gt;=-3.5,BQ430&lt;=2.5),"-3,5 a 2,5",IF(AND(BQ430&gt;=3,BQ430&lt;=8),"3 a 8",IF(AND(BQ430&gt;=8.5,BQ430&lt;=13.5),"8,5 a 13,5",IF(AND(BQ430&gt;=14,BQ430&lt;=17.5),"14 a 17,5",IF(BQ430=18,"18",IF(AND(BQ430&gt;=18.5,BQ430&lt;=23.5),"18,5 a 23,5",IF(AND(BQ430&gt;=24,BQ430&lt;=29),"24 a 29",IF(AND(BQ430&gt;=29.5,BQ430&lt;=34.5),"29,5 a 34,5",IF(AND(BQ430&gt;=35,BQ430&lt;=40),"35 a 40","Fuera de rango")))))))))))))</f>
        <v>-3,5 a 2,5</v>
      </c>
      <c r="BS430" s="11" t="n">
        <f aca="false">IF(BR430="","",IF(BR430="-20 a -15",1,IF(BR430="-14,5 a -9,5",2,IF(BR430="-9 a -4",3,IF(BR430="-3,5 a 2,5",4,IF(BR430="3 a 8",5,IF(BR430="8,5 a 13,5",6,IF(BR430="14 a 17,5",7,IF(BR430="18","NORMA",IF(BR430="18,5 a 23,5",8,IF(BR430="24 a 29",9,IF(BR430="29,5 a 34,5",10,IF(BR430="35 a 40",11,"")))))))))))))</f>
        <v>4</v>
      </c>
      <c r="BT430" s="9" t="n">
        <v>-1</v>
      </c>
      <c r="BU430" s="10" t="str">
        <f aca="false">IF(BT430="","",IF(AND(BT430&gt;=-20,BT430&lt;=-18),"-20 a -18",IF(AND(BT430&gt;=-17.5,BT430&lt;=-15.5),"-17,5 a -15,5",IF(AND(BT430&gt;=-15,BT430&lt;=-13),"-15 a -13",IF(AND(BT430&gt;=-12.5,BT430&lt;=-10.5),"-12,5 a -10,5",IF(AND(BT430&gt;=-10,BT430&lt;=-8),"-10 a -8",IF(AND(BT430&gt;=-7.5,BT430&lt;=-5.5),"-7,5 a -5,5",IF(AND(BT430&gt;=-5,BT430&lt;=-3),"-5 a -3",IF(AND(BT430&gt;=-2.5,BT430&lt;=-0.5),"-2,5 a -0,5",IF(BT430=0,"0",IF(AND(BT430&gt;=0.5,BT430&lt;=2.5),"0,5 a 2,5",IF(AND(BT430&gt;=3,BT430&lt;=5),"3 a 5",IF(AND(BT430&gt;=5.5,BT430&lt;=7.5),"5,5 a 7,5",IF(AND(BT430&gt;=8,BT430&lt;=10),"8 a 10",IF(AND(BT430&gt;=10.5,BT430&lt;=12.5),"10,5 a 12,5",IF(AND(BT430&gt;=13,BT430&lt;=15),"13 a 15",IF(AND(BT430&gt;=15.5,BT430&lt;=17.5),"15,5 a 17,5",IF(AND(BT430&gt;=18,BT430&lt;=20),"18 a 20","Fuera de rango"))))))))))))))))))</f>
        <v>-2,5 a -0,5</v>
      </c>
      <c r="BV430" s="11" t="n">
        <f aca="false">IF(BT430="","",IF(BT430=0,"NORMA",IF(AND(BT430&gt;=-20,BT430&lt;=-18),2,IF(AND(BT430&gt;=-17.5,BT430&lt;=-15.5),2,IF(AND(BT430&gt;=-15,BT430&lt;=-13),3,IF(AND(BT430&gt;=-12.5,BT430&lt;=-10.5),4,IF(AND(BT430&gt;=-10,BT430&lt;=-8),5,IF(AND(BT430&gt;=-7.5,BT430&lt;=-5.5),6,IF(AND(BT430&gt;=-5,BT430&lt;=-3),7,IF(AND(BT430&gt;=-2.5,BT430&lt;=-0.5),8,IF(AND(BT430&gt;=0.5,BT430&lt;=2.5),9,IF(AND(BT430&gt;=3,BT430&lt;=5),10,IF(AND(BT430&gt;=5.5,BT430&lt;=7.5),11,IF(AND(BT430&gt;=8,BT430&lt;=10),12,IF(AND(BT430&gt;=10.5,BT430&lt;=12.5),13,IF(AND(BT430&gt;=13,BT430&lt;=15),14,IF(AND(BT430&gt;=15.5,BT430&lt;=17.5),15,IF(AND(BT430&gt;=18,BT430&lt;=20),16,"Fuera de rango"))))))))))))))))))</f>
        <v>8</v>
      </c>
      <c r="BW430" s="9" t="n">
        <v>-7.75</v>
      </c>
      <c r="BX430" s="10" t="n">
        <f aca="false">18.5- (0.3*H430)</f>
        <v>12.8</v>
      </c>
      <c r="BY430" s="10" t="n">
        <f aca="false">(BW430)-(BX430)</f>
        <v>-20.55</v>
      </c>
      <c r="BZ430" s="10" t="str">
        <f aca="false">IF(BY430="","",IF(BY430&lt;-27.5,"De -30 a -28",IF(BY430&lt;-25,"De -27,5 a -25,5",IF(BY430&lt;-22.5,"De -25 a -23",IF(BY430&lt;-20,"De -22,5 a -20,5",IF(BY430&lt;-17.5,"De -20 a -18",IF(BY430&lt;-15,"De -17,5 a -15,5",IF(BY430&lt;-12.5,"De -15 a -13",IF(BY430&lt;-10,"De -12,5 a -10,5",IF(BY430&lt;-7.5,"De -10 a -8",IF(BY430&lt;-5,"De -7,5 a -5,5",IF(BY430&lt;-2.5,"De -5 a -3",IF(BY430&lt;0,"De -2,5 a -0,5",IF(BY430&lt;2.5,"De 0 a 2",IF(BY430&lt;5,"De 2,5 a 4,5",IF(BY430&lt;7.5,"De 5 a 7",IF(BY430&lt;10,"De 7,5 a 9,5",IF(BY430&lt;12.5,"De 10 a 12",IF(BY430&lt;15,"De 12,5 a 14,5",IF(BY430&lt;17.5,"De 15 a 17",IF(BY430&lt;20,"De 17,5 a 19,5",IF(BY430&lt;22.5,"De 20 a 22",IF(BY430&lt;25,"De 22,5 a 24,5",IF(BY430&lt;27.5,"De 25 a 27","De 27,5 a 30"))))))))))))))))))))))))</f>
        <v>De -22,5 a -20,5</v>
      </c>
      <c r="CA430" s="12" t="n">
        <f aca="false">IF(BY430="","",IF(BY430&lt;=-28,1,IF(BY430&lt;=-25.5,2,IF(BY430&lt;=-23,3,IF(BY430&lt;=-20.5,4,IF(BY430&lt;=-18,5,IF(BY430&lt;=-15.5,6,IF(BY430&lt;=-13,7,IF(BY430&lt;=-10.5,8,IF(BY430&lt;=-8,9,IF(BY430&lt;=-5.5,10,IF(BY430&lt;=-3,11,IF(BY430&lt;=-0.5,12,IF(BY430&lt;=2,13,IF(BY430&lt;=4.5,14,IF(BY430&lt;=7,15,IF(BY430&lt;=9.5,16,IF(BY430&lt;=12,17,IF(BY430&lt;=14.5,18,IF(BY430&lt;=17,19,IF(BY430&lt;=19.5,20,IF(BY430&lt;=22,21,IF(BY430&lt;=24.5,22,IF(BY430&lt;=27,23,IF(BY430&lt;=30,24,"Fuera de rango")))))))))))))))))))))))))</f>
        <v>4</v>
      </c>
      <c r="CB430" s="9" t="n">
        <v>-8.5</v>
      </c>
      <c r="CC430" s="10" t="n">
        <f aca="false">18.5- (0.3*H430)</f>
        <v>12.8</v>
      </c>
      <c r="CD430" s="10" t="n">
        <f aca="false">(CB430)-(CC430)</f>
        <v>-21.3</v>
      </c>
      <c r="CE430" s="10" t="str">
        <f aca="false">IF(CD430="","",IF(CD430&lt;-27.5,"De -30 a -28",IF(CD430&lt;-25,"De -27,5 a -25,5",IF(CD430&lt;-22.5,"De -25 a -23",IF(CD430&lt;-20,"De -22,5 a -20,5",IF(CD430&lt;-17.5,"De -20 a -18",IF(CD430&lt;-15,"De -17,5 a -15,5",IF(CD430&lt;-12.5,"De -15 a -13",IF(CD430&lt;-10,"De -12,5 a -10,5",IF(CD430&lt;-7.5,"De -10 a -8",IF(CD430&lt;-5,"De -7,5 a -5,5",IF(CD430&lt;-2.5,"De -5 a -3",IF(CD430&lt;0,"De -2,5 a -0,5",IF(CD430&lt;=2,"De 0 a 2",IF(CD430&lt;=4.5,"De 2,5 a 4,5",IF(CD430&lt;=7,"De 5 a 7",IF(CD430&lt;=9.5,"De 7,5 a 9,5",IF(CD430&lt;=12,"De 10 a 12",IF(CD430&lt;=14.5,"De 12,5 a 14,5",IF(CD430&lt;=17,"De 15 a 17",IF(CD430&lt;=19.5,"De 17,5 a 19,5",IF(CD430&lt;=22,"De 20 a 22",IF(CD430&lt;=24.5,"De 22,5 a 24,5",IF(CD430&lt;=27,"De 25 a 27","De 27,5 a 30"))))))))))))))))))))))))</f>
        <v>De -22,5 a -20,5</v>
      </c>
      <c r="CF430" s="12" t="n">
        <f aca="false">IF(CD430="","",IF(CD430&lt;-27.5,1,IF(CD430&lt;-25,2,IF(CD430&lt;-22.5,3,IF(CD430&lt;-20,4,IF(CD430&lt;-17.5,5,IF(CD430&lt;-15,6,IF(CD430&lt;-12.5,7,IF(CD430&lt;-10,8,IF(CD430&lt;-7.5,9,IF(CD430&lt;-5,10,IF(CD430&lt;-2.5,11,IF(CD430&lt;0,12,IF(CD430&lt;2.5,13,IF(CD430&lt;5,14,IF(CD430&lt;7.5,15,IF(CD430&lt;10,16,IF(CD430&lt;12.5,17,IF(CD430&lt;15,18,IF(CD430&lt;17.5,19,IF(CD430&lt;20,20,IF(CD430&lt;22.5,21,IF(CD430&lt;25,22,IF(CD430&lt;27.5,23,24))))))))))))))))))))))))</f>
        <v>4</v>
      </c>
      <c r="CG430" s="9" t="n">
        <v>-4</v>
      </c>
      <c r="CH430" s="10" t="str">
        <f aca="false">IF(CG430="","",IF(AND(CG430&gt;=-10,CG430&lt;=-9.5),"-10 a -9,5",IF(AND(CG430&gt;-9.5,CG430&lt;=-8.5),"-9 a -8,5",IF(AND(CG430&gt;-8.5,CG430&lt;=-7.5),"-8 a -7,5",IF(AND(CG430&gt;-7.5,CG430&lt;=-6.5),"-7 a -6,5",IF(AND(CG430&gt;-6.5,CG430&lt;=-5.5),"-6 a -5,5",IF(AND(CG430&gt;-5.5,CG430&lt;=-4.5),"-5 a -4,5",IF(AND(CG430&gt;-4.5,CG430&lt;=-3.5),"-4 a -3,5",IF(AND(CG430&gt;-3.5,CG430&lt;=-2.5),"-3 a -2,5",IF(CG430=-2.25,"-2,25",IF(AND(CG430&gt;-2.5,CG430&lt;=-1.5),"-2 a -1,5",IF(AND(CG430&gt;-1.5,CG430&lt;=-0.5),"-1 a -0,5",IF(AND(CG430&gt;-0.5,CG430&lt;=0.5),"0 a 0,5",IF(AND(CG430&gt;0.5,CG430&lt;=1.5),"1 a 1,5",IF(AND(CG430&gt;1.5,CG430&lt;=2.5),"2 a 2,5",IF(AND(CG430&gt;2.5,CG430&lt;=3.5),"3 a 3,5",IF(AND(CG430&gt;3.5,CG430&lt;=4.5),"4 a 4,5",IF(AND(CG430&gt;4.5,CG430&lt;=5.5),"5 a 5,5",IF(AND(CG430&gt;5.5,CG430&lt;=6.5),"6 a 6,5",IF(AND(CG430&gt;6.5,CG430&lt;=7.5),"7 a 7,5",IF(AND(CG430&gt;7.5,CG430&lt;=8.5),"8 a 8,5",IF(AND(CG430&gt;8.5,CG430&lt;=9.5),"9 a 9,5",IF(CG430&gt;=10,"10","Fuera de rango")))))))))))))))))))))))</f>
        <v>-4 a -3,5</v>
      </c>
      <c r="CI430" s="11" t="n">
        <f aca="false">IF(CG430="","",IF(CG430=-2.25,"NORMA",IF(CG430&lt;=-9.5,1,IF(CG430&lt;=-8.5,2,IF(CG430&lt;=-7.5,3,IF(CG430&lt;=-6.5,4,IF(CG430&lt;=-5.5,5,IF(CG430&lt;=-4.5,6,IF(CG430&lt;=-3.5,7,IF(CG430&lt;=-2.5,8,IF(CG430&lt;=-1.5,9,IF(CG430&lt;=-0.5,10,IF(CG430&lt;=0.5,11,IF(CG430&lt;=1.5,12,IF(CG430&lt;=2.5,13,IF(CG430&lt;=3.5,14,IF(CG430&lt;=4.5,15,IF(CG430&lt;=5.5,16,IF(CG430&lt;=6.5,17,IF(CG430&lt;=7.5,18,IF(CG430&lt;=8.5,19,IF(CG430&lt;=9.5,20,IF(CG430=10,21,"Fuera de rango")))))))))))))))))))))))</f>
        <v>7</v>
      </c>
      <c r="CJ430" s="9" t="n">
        <v>4</v>
      </c>
      <c r="CK430" s="10" t="str">
        <f aca="false">IF(CJ430="","",IF(AND(CJ430&gt;=-6,CJ430&lt;=-5.5),"-6 a -5,5",IF(AND(CJ430&gt;-5.5,CJ430&lt;=-4.5),"-5 a -4,5",IF(AND(CJ430&gt;-4.5,CJ430&lt;=-3.5),"-4 a -3,5",IF(AND(CJ430&gt;-3.5,CJ430&lt;=-2.5),"-3 a -2,5",IF(AND(CJ430&gt;-2.5,CJ430&lt;=-1.5),"-2 a -1,5",IF(AND(CJ430&gt;-1.5,CJ430&lt;=-0.5),"-1 a -0,5",IF(AND(CJ430&gt;-0.5,CJ430&lt;=0.5),"0 a 0,5",IF(AND(CJ430&gt;0.5,CJ430&lt;=1.5),"1 a 1,5",IF(AND(CJ430&gt;1.5,CJ430&lt;2.5),"2",IF(AND(CJ430&gt;=2.5,CJ430&lt;=3),"2,5 a 3",IF(AND(CJ430&gt;3,CJ430&lt;=4),"3,5 a 4",IF(AND(CJ430&gt;4,CJ430&lt;=5),"4,5 a 5",IF(AND(CJ430&gt;5,CJ430&lt;=6),"5,5 a 6",IF(AND(CJ430&gt;6,CJ430&lt;=7),"6,5 a 7",IF(AND(CJ430&gt;7,CJ430&lt;=8),"7,5 a 8",IF(AND(CJ430&gt;8,CJ430&lt;=9.5),"8,5 a 9,5",IF(CJ430=10,"10","Fuera de rango"))))))))))))))))))</f>
        <v>3,5 a 4</v>
      </c>
      <c r="CL430" s="11" t="n">
        <f aca="false">IF(CK430="","",IF(OR(CK430="-6 a -5,5",CK430="-6 - -5,5"),1,IF(OR(CK430="-5 a -4,5",CK430="-5 - -4,5"),2,IF(OR(CK430="-4 a -3,5",CK430="-4 - -3,5"),3,IF(OR(CK430="-3 a -2,5",CK430="-3 - -2,5"),4,IF(OR(CK430="-2 a -1,5",CK430="-2 - -1,5"),5,IF(OR(CK430="-1 a -0,5",CK430="-1 - -0,5"),6,IF(OR(CK430="0 a 0,5",CK430="0 - 0,5"),7,IF(OR(CK430="1 a 1,5",CK430="1 - 1,5"),8,IF(CK430="2","NORMA",IF(OR(CK430="2,5 a 3",CK430="2,5 - 3"),9,IF(OR(CK430="3,5 a 4",CK430="3,5 - 4"),10,IF(OR(CK430="4,5 a 5",CK430="4,5 - 5"),11,IF(OR(CK430="5,5 a 6",CK430="5,5 - 6"),12,IF(OR(CK430="6,5 a 7",CK430="6,5 - 7"),13,IF(OR(CK430="7,5 a 8",CK430="7,5 - 8"),14,IF(OR(CK430="8,5 a 9",CK430="8,5 - 9,5",CK430="9 a 9,5"),15,IF(CK430="10",15,IF(OR(CK430="0,5 a 1",CK430="0,5 - 1"),7,"Fuera de rango")))))))))))))))))))</f>
        <v>10</v>
      </c>
      <c r="CO430" s="10" t="str">
        <f aca="false">IF(CM430&gt;0,"EME"," ")</f>
        <v> </v>
      </c>
      <c r="CQ430" s="10" t="str">
        <f aca="false">IF(CP430&gt;0,"0", " ")</f>
        <v> </v>
      </c>
      <c r="CR430" s="10" t="str">
        <f aca="false">IF(CP430&gt;0,"EME"," ")</f>
        <v> </v>
      </c>
      <c r="CS430" s="9" t="n">
        <v>0</v>
      </c>
      <c r="CV430" s="9" t="n">
        <v>0</v>
      </c>
      <c r="CY430" s="9" t="n">
        <v>-3</v>
      </c>
      <c r="DB430" s="9" t="n">
        <v>-2.5</v>
      </c>
      <c r="DC430" s="11" t="str">
        <f aca="false">IF(DB430&lt;0,"2"," ")</f>
        <v>2</v>
      </c>
      <c r="DD430" s="11" t="str">
        <f aca="false">IF(DB430&lt;0,"MIO"," ")</f>
        <v>MIO</v>
      </c>
      <c r="DE430" s="9" t="n">
        <v>-0.5</v>
      </c>
      <c r="DF430" s="10" t="str">
        <f aca="false">IF(DE430&lt;0,"3"," ")</f>
        <v>3</v>
      </c>
      <c r="DG430" s="10" t="str">
        <f aca="false">IF(DE430&lt;0,"AST"," ")</f>
        <v>AST</v>
      </c>
      <c r="DH430" s="9" t="n">
        <v>0</v>
      </c>
      <c r="DI430" s="10" t="str">
        <f aca="false">IF(DH430&lt;0,"3"," ")</f>
        <v> </v>
      </c>
      <c r="DJ430" s="10" t="str">
        <f aca="false">IF(DH430&lt;0,"AST"," ")</f>
        <v> </v>
      </c>
      <c r="DK430" s="9" t="n">
        <v>0</v>
      </c>
      <c r="DL430" s="10" t="str">
        <f aca="false">IF(DK430&gt;0,"4"," ")</f>
        <v> </v>
      </c>
      <c r="DM430" s="10" t="str">
        <f aca="false">IF(DK430&gt;0,"PRE"," ")</f>
        <v> </v>
      </c>
      <c r="DN430" s="9" t="n">
        <v>0</v>
      </c>
      <c r="DO430" s="10" t="str">
        <f aca="false">IF(DN430&gt;0,"4"," ")</f>
        <v> </v>
      </c>
      <c r="DP430" s="10" t="str">
        <f aca="false">IF(DN430&gt;0,"PRE"," ")</f>
        <v> </v>
      </c>
      <c r="DS430" s="12" t="str">
        <f aca="false">CONCATENATE(CO430,CU430,DA430,DG430,DM430)</f>
        <v> AST </v>
      </c>
      <c r="DT430" s="10" t="e">
        <f aca="false" t="array" ref="DT430">_xlfn.IFS(DS430="EME    ","0", DS430=" HIP   ","1", DS430="  MIO  ","2", DS430="   AST ","3", DS430="    PRE","4", DS430="EME   PRE","5", DS430=" HIP  PRE","6", DS430=" HIP AST ","7", DS430="  MIO PRE","8", DS430="  MIOAST ","9", DS430="   ASTPRE","10",DS430=" HIP ASTPRE","11", DS430="  MIOASTPRE","12", DS430="     ","0")</f>
        <v>#N/A</v>
      </c>
      <c r="DV430" s="1" t="e">
        <f aca="false" t="array" ref="DV430">_xlfn.IFS(DU430="SI","2", DU430="NO","1")</f>
        <v>#N/A</v>
      </c>
      <c r="DX430" s="11" t="str">
        <f aca="false">IF(DW430=0,"1","2")</f>
        <v>1</v>
      </c>
      <c r="DY430" s="11" t="str">
        <f aca="false" t="array" ref="DY430">_xlfn.IFS(DW430=0,"0", DW430=0.25, "1", DW430=0.5,"2", DW430=0.75,"3", DW430=1,"4",DW430=1.25,"5", DW430=1.5,"6", DW430=1.75,"7", DW430=2,"8")</f>
        <v>0</v>
      </c>
      <c r="EA430" s="11" t="str">
        <f aca="false">IF(DZ430=0,"1","2")</f>
        <v>1</v>
      </c>
      <c r="EB430" s="11" t="str">
        <f aca="false" t="array" ref="EB430">_xlfn.IFS(DZ430=0,"0", DZ430=0.25, "1", DZ430=0.5,"2", DZ430=0.75,"3", DZ430=1,"4",DZ430=1.25,"5", DZ430=1.5,"6", DZ430=1.75,"7", DZ430=2,"8")</f>
        <v>0</v>
      </c>
      <c r="ED430" s="10" t="str">
        <f aca="false">IF(EC430=0,"1","2")</f>
        <v>1</v>
      </c>
      <c r="EE430" s="11" t="str">
        <f aca="false" t="array" ref="EE430">_xlfn.IFS(EC430=0,"0", EC430=-0.25, "1", EC430=-0.5,"2", EC430=-0.75,"3", EC430=-1,"4",EC430=-1.25,"5", EC430=-1.5,"6", EC430=-1.75,"7", EC430=-2,"8", EC430=-2.25,"9",EC430=-2.5,"10", EC430=-2.75,"11", EC430=-3,"12", EC430=-3.25,"13", EC430=-3.5,"14", EC430=-3.75,"15",EC430=-4,"16")</f>
        <v>0</v>
      </c>
      <c r="EG430" s="10" t="str">
        <f aca="false">IF(EF430=0,"1","2")</f>
        <v>1</v>
      </c>
      <c r="EH430" s="11" t="str">
        <f aca="false" t="array" ref="EH430">_xlfn.IFS(EF430=0,"0", EF430=-0.25, "1", EF430=-0.5,"2", EF430=-0.75,"3", EF430=-1,"4",EF430=-1.25,"5", EF430=-1.5,"6", EF430=-1.75,"7", EF430=-2,"8", EF430=-2.25,"9",EF430=-2.5,"10", EF430=-2.75,"11", EF430=-3,"12", EF430=-3.25,"13", EF430=-3.5,"14", EF430=-3.75,"15",EF430=-4,"16")</f>
        <v>0</v>
      </c>
      <c r="EJ430" s="11" t="str">
        <f aca="false">IF(EI430=0,"1","2")</f>
        <v>1</v>
      </c>
      <c r="EK430" s="11" t="str">
        <f aca="false" t="array" ref="EK430">_xlfn.IFS(EI430=0,"0", EI430=-0.25, "1", EI430=-0.5,"2", EI430=-0.75,"3", EI430=-1,"4",EI430=-1.25,"5", EI430=-1.5,"6", EI430=-1.75,"7", EI430=-2,"8", EI430=-2.25,"9", EI430=-2.25,"9",EI430=-2.5,"10", EI430=-2.75,"11", EI430=-3,"12", EI430=-3.25,"13", EI430=-3.5,"14", EI430=-3.75,"15",EI430=-4,"16", EI430=0.25, "17", EI430=0.5, "18")</f>
        <v>0</v>
      </c>
      <c r="EM430" s="11" t="str">
        <f aca="false">IF(EL430=0,"1","2")</f>
        <v>1</v>
      </c>
      <c r="EN430" s="11" t="str">
        <f aca="false" t="array" ref="EN430">_xlfn.IFS(EL430=0.25,"17",EL430=0.5,"18", EL430=0,"0", EL430=-0.25, "1", EL430=-0.5,"2", EL430=-0.75,"3", EL430=-1,"4",EL430=-1.25,"5", EL430=-1.5,"6", EL430=-1.75,"7", EL430=-2,"8",EL430= -2.25,"9",EL430=-2.5,"10",EL430= -2.75,"11",EL430= -3,"12",EL430= -3.25,"13",EL430= -3.5,"14",EL430= -3.75,"15",EL430=-4,"16")</f>
        <v>0</v>
      </c>
      <c r="EP430" s="11" t="str">
        <f aca="false">IF(EO430=0,"1","2")</f>
        <v>1</v>
      </c>
      <c r="EQ430" s="11" t="str">
        <f aca="false" t="array" ref="EQ430">_xlfn.IFS(EO430=0,"0", EO430=0.25, "1", EO430=0.5,"2", EO430=0.75,"3", EO430=1,"4",EO430=1.25,"5", EO430=1.5,"6", EO430=1.75,"7", EO430=2,"8", EO430=2.25,"9", EO430=2.25,"9",EO430=2.5,"10", EO430=2.75,"11", EO430=3,"12", EO430=3.25,"13", EO430=3.5,"14", EO430=3.75,"15",EO430=4,"16", EO430=-0.25, "17", bq=-0.5, "18")</f>
        <v>0</v>
      </c>
      <c r="ES430" s="11" t="str">
        <f aca="false">IF(ER430=0,"1","2")</f>
        <v>1</v>
      </c>
      <c r="ET430" s="11" t="str">
        <f aca="false" t="array" ref="ET430">_xlfn.IFS(ER430=0,"0", ER430=0.25, "1", ER430=0.5,"2", ER430=0.75,"3", ER430=1,"4",ER430=1.25,"5", ER430=1.5,"6", ER430=1.75,"7", ER430=2,"8", ER430=2.25,"9", ER430=2.25,"9",ER430=2.5,"10", ER430=2.75,"11", ER430=3,"12", ER430=3.25,"13", ER430=3.5,"14", ER430=3.75,"15",ER430=4,"16", ER430=-0.25, "17", bq=-0.5, "18")</f>
        <v>0</v>
      </c>
      <c r="EV430" s="14" t="e">
        <f aca="false">VLOOKUP(EU430,LEYENDA!$G$2:$H$8,2,TRUE())</f>
        <v>#N/A</v>
      </c>
      <c r="EW430" s="14" t="e">
        <f aca="false" t="array" ref="EW430">_xlfn.IFS(EV430="0-5","1", EV430="6-12","2", EV430="13-18","3", EV430="19-24","4", EV430="25-36","5", EV430="37-48","6", EV430="49-60","7")</f>
        <v>#N/A</v>
      </c>
    </row>
    <row r="431" customFormat="false" ht="13.5" hidden="false" customHeight="false" outlineLevel="0" collapsed="false">
      <c r="A431" s="1" t="n">
        <v>141</v>
      </c>
      <c r="B431" s="2" t="n">
        <v>5</v>
      </c>
      <c r="C431" s="33" t="n">
        <v>44189</v>
      </c>
      <c r="E431" s="5" t="str">
        <f aca="false">VLOOKUP(A431,'286'!$A$3:$J$6279,10,FALSE())</f>
        <v>LÓPEZ CALVO, OLGA</v>
      </c>
      <c r="F431" s="4" t="str">
        <f aca="false">VLOOKUP(A431,'286'!$A$3:$I$1768,3,FALSE())</f>
        <v>LOCALOL</v>
      </c>
      <c r="G431" s="6" t="n">
        <f aca="false">VLOOKUP(A431,'286'!$A$3:$I$1768,4,FALSE())</f>
        <v>36836</v>
      </c>
      <c r="H431" s="7" t="n">
        <f aca="false">YEAR(C431)-YEAR(G431)</f>
        <v>20</v>
      </c>
      <c r="I431" s="1" t="str">
        <f aca="false">VLOOKUP(H431,LEYENDA!$C$2:$D$6,2,TRUE())</f>
        <v>13-24</v>
      </c>
      <c r="J431" s="5" t="str">
        <f aca="false">VLOOKUP(A431,'286'!$A$3:$I$1768,7,FALSE())</f>
        <v>M</v>
      </c>
      <c r="K431" s="8" t="n">
        <f aca="false">VLOOKUP(A431,'286'!$A$3:$I$1768,2,FALSE())</f>
        <v>0</v>
      </c>
      <c r="L431" s="4" t="str">
        <f aca="false">VLOOKUP(A431,'286'!$A$3:$I$1768,8,FALSE())</f>
        <v>D</v>
      </c>
      <c r="M431" s="4" t="str">
        <f aca="false">VLOOKUP(A431,'286'!$A$3:$I$1768,9,FALSE())</f>
        <v>I</v>
      </c>
      <c r="N431" s="8" t="str">
        <f aca="false">IF(R431=O431, "MISMA","CONTRARIA")</f>
        <v>CONTRARIA</v>
      </c>
      <c r="O431" s="8" t="str">
        <f aca="false" t="array" ref="O431">_xlfn.IFS(L431="D","1", L431="I","2")</f>
        <v>1</v>
      </c>
      <c r="P431" s="8" t="e">
        <f aca="false" t="array" ref="P431">_xlfn.IFS(K431="OD","1", K431="OI","2")</f>
        <v>#N/A</v>
      </c>
      <c r="Q431" s="1" t="str">
        <f aca="false" t="array" ref="Q431">_xlfn.IFS(J431="M","1", J431="H","2")</f>
        <v>1</v>
      </c>
      <c r="R431" s="8" t="str">
        <f aca="false" t="array" ref="R431">_xlfn.IFS(M431="D","1", M431="I","2")</f>
        <v>2</v>
      </c>
      <c r="S431" s="1" t="str">
        <f aca="false" t="array" ref="S431">_xlfn.IFS(N431="CONTRARIA", "1",N431= "MISMA","2")</f>
        <v>1</v>
      </c>
      <c r="T431" s="1" t="str">
        <f aca="false" t="array" ref="T431">_xlfn.IFS(I431="0-12","1", I431="13-24","2", I431="25-40","3", I431="41-60","4", I431="61-100","5")</f>
        <v>2</v>
      </c>
      <c r="U431" s="9" t="n">
        <v>6</v>
      </c>
      <c r="V431" s="10" t="str">
        <f aca="false">IF(U431="","",IF(AND(U431&gt;=-9,U431&lt;=-6.5),"-9 a -6,5",IF(AND(U431&gt;=-6,U431&lt;=-3.5),"-6 a -3,5",IF(AND(U431&gt;=-3,U431&lt;=-1),"-3 a -1",IF(U431=-0.5,"-0,5",IF(AND(U431&gt;=0,U431&lt;=2.5),"0 a 2,5",IF(AND(U431&gt;=3,U431&lt;=5.5),"3 a 5,5",IF(AND(U431&gt;=6,U431&lt;=8.5),"6 a 8,5",IF(AND(U431&gt;=9,U431&lt;=20),"9 a 20","Fuera de rango")))))))))</f>
        <v>6 a 8,5</v>
      </c>
      <c r="W431" s="11" t="n">
        <f aca="false">IF(V431="","",IF(V431="-9 a -6,5",2,IF(V431="-6 a -3,5",3,IF(V431="-3 a -1",4,IF(V431="-0,5","NORMA",IF(V431="0 a 2,5",5,IF(V431="3 a 5,5",6,IF(V431="6 a 8,5",7,IF(V431="9 a 20",8,"Fuera de rango")))))))))</f>
        <v>7</v>
      </c>
      <c r="X431" s="9" t="n">
        <v>0</v>
      </c>
      <c r="Y431" s="11" t="str">
        <f aca="false">IF(X431="","",IF(AND(X431&gt;=0,X431&lt;=4),"0 a 4",IF(AND(X431&gt;=4.5,X431&lt;=8.5),"4,5 a 8,5",IF(X431=9,"9",IF(AND(X431&gt;=9.5,X431&lt;=13),"9,5 a 13",IF(AND(X431&gt;=13.5,X431&lt;=20),"13,5 a 20",IF(AND(X431&gt;=20.5,X431&lt;=35),"20,5 a 35","Fuera de rango")))))))</f>
        <v>0 a 4</v>
      </c>
      <c r="Z431" s="11" t="n">
        <f aca="false">IF(Y431="","",IF(Y431="0 a 4",1,IF(Y431="4,5 a 8,5",2,IF(Y431="9","NORMA",IF(Y431="9,5 a 13",3,IF(Y431="13,5 a 20",4,IF(Y431="20,5 a 35",5,"Fuera de rango")))))))</f>
        <v>1</v>
      </c>
      <c r="AA431" s="9" t="n">
        <v>24</v>
      </c>
      <c r="AB431" s="10" t="str">
        <f aca="false">IF(AA431="","",IF(AND(AA431&gt;=0,AA431&lt;=9),"0 a 9",IF(AND(AA431&gt;=9.5,AA431&lt;=18.5),"9,5 a 18,5",IF(AA431=19,"19",IF(AND(AA431&gt;=19.5,AA431&lt;=28),"19,5 a 28",IF(AND(AA431&gt;=28.5,AA431&lt;=40),"28,5 a 40","Fuera de rango"))))))</f>
        <v>19,5 a 28</v>
      </c>
      <c r="AC431" s="11" t="n">
        <f aca="false" t="array" ref="AC431">_xlfn.IFS(AB431="","",AB431="0 a 9",1,AB431="9,5 a 18,5",2,AB431="19","NORMA",AB431="19,5 a 28",3,AB431="28,5 a 40",4,TRUE(),"Fuera de rango")</f>
        <v>3</v>
      </c>
      <c r="AD431" s="9" t="n">
        <v>15</v>
      </c>
      <c r="AE431" s="10" t="str">
        <f aca="false">IF(AD431="","",IF(AND(AD431&gt;=-10,AD431&lt;=0),"De -10 a 0",IF(AND(AD431&gt;=0.5,AD431&lt;=9.5),"0,5 a 9,5",IF(AD431=10,"10",IF(AND(AD431&gt;=10.5,AD431&lt;=20),"10,5 a 20",IF(AND(AD431&gt;=20.5,AD431&lt;=40),"20,5 a 40","Fuera de rango"))))))</f>
        <v>10,5 a 20</v>
      </c>
      <c r="AF431" s="12" t="n">
        <f aca="false">IF(AD431="","",IF(AND(AD431&gt;=-10,AD431&lt;=0),1,IF(AND(AD431&gt;=0.5,AD431&lt;=9.5),2,IF(AD431=10,"NORMA",IF(AND(AD431&gt;=10.5,AD431&lt;=20),3,IF(AND(AD431&gt;=20.5,AD431&lt;=40),4,""))))))</f>
        <v>3</v>
      </c>
      <c r="AG431" s="9" t="n">
        <v>7</v>
      </c>
      <c r="AH431" s="10" t="str">
        <f aca="false">IF(AG431="","",IF(AND(AG431&gt;=0,AG431&lt;=4),"0 a 4",IF(AND(AG431&gt;=4.5,AG431&lt;=8.5),"4,5 a 8,5",IF(AG431=9,"9",IF(AND(AG431&gt;=9.5,AG431&lt;=13),"9,5 a 13",IF(AND(AG431&gt;=13.5,AG431&lt;=25),"13,5 a 25","Fuera de rango"))))))</f>
        <v>4,5 a 8,5</v>
      </c>
      <c r="AI431" s="10" t="n">
        <f aca="false">IF(AH431="","",IF(AH431="0 a 4",1,IF(AH431="4,5 a 8,5",2,IF(AH431="9","NORMA",IF(AH431="9,5 a 13",3,IF(AH431="13,5 a 25",4,""))))))</f>
        <v>2</v>
      </c>
      <c r="AJ431" s="9" t="n">
        <v>5</v>
      </c>
      <c r="AK431" s="10" t="str">
        <f aca="false">IF(AJ431="","",IF(AND(AJ431&gt;=-15,AJ431&lt;=-10.5),"-15 a -10,5",IF(AND(AJ431&gt;=-10,AJ431&lt;=-4),"-10 a -4",IF(AND(AJ431&gt;=-4.5,AJ431&lt;=0),"-4,5 a 0",IF(AND(AJ431&gt;=0.5,AJ431&lt;=4.5),"0,5 a 4,5",IF(AJ431=5,"5",IF(AND(AJ431&gt;=5.5,AJ431&lt;=10),"5,5 a 10",IF(AND(AJ431&gt;=10.5,AJ431&lt;=20),"10,5 a 20","Fuera de rango"))))))))</f>
        <v>5</v>
      </c>
      <c r="AL431" s="11" t="str">
        <f aca="false">IF(AK431="","",IF(AK431="-15 a -10,5",1,IF(AK431="-10 a -4",2,IF(AK431="-4,5 a 0",3,IF(AK431="0,5 a 4,5",4,IF(AK431="5","NORMA",IF(AK431="5,5 a 10",5,IF(AK431="10,5 a 20",6,"Error"))))))))</f>
        <v>NORMA</v>
      </c>
      <c r="AM431" s="9" t="n">
        <v>-1</v>
      </c>
      <c r="AN431" s="10" t="str">
        <f aca="false">IF(AM431="","",IF(AND(AM431&gt;=-7.5,AM431&lt;=-5.5),"-7,5 a -5,5",IF(AND(AM431&gt;=-5,AM431&lt;=-3),"-5 a -3",IF(AND(AM431&gt;=-2.5,AM431&lt;=-0.5),"-2,5 a -0,5",IF(AM431=0,"0,00",IF(AND(AM431&gt;=0.5,AM431&lt;=2.5),"0,5 a 2,5",IF(AND(AM431&gt;=3,AM431&lt;=5),"3 a 5",IF(AND(AM431&gt;=5.5,AM431&lt;=7.5),"5,5 a 7,5",IF(AND(AM431&gt;=8,AM431&lt;=10),"8 a 10","Fuera de rango")))))))))</f>
        <v>-2,5 a -0,5</v>
      </c>
      <c r="AO431" s="11" t="n">
        <f aca="false">IF(AN431="","",IF(AN431="-7,5 a -5,5",1,IF(AN431="-5 a -3",2,IF(AN431="-2,5 a -0,5",3,IF(AN431="0,00","NORMA",IF(AN431="0,5 a 2,5",4,IF(AN431="3 a 5",5,IF(AN431="5,5 a 7,5",6,IF(AN431="8 a 10",7,"Error")))))))))</f>
        <v>3</v>
      </c>
      <c r="AP431" s="9" t="n">
        <v>8</v>
      </c>
      <c r="AQ431" s="10" t="str">
        <f aca="false">IF(AP431="","",IF(AND(AP431&gt;=-20,AP431&lt;=-9.5),"-20 a -9,5",IF(AND(AP431&gt;=-9,AP431&lt;=-6.5),"-9 a -6,5",IF(AP431=-6,"-6",IF(AND(AP431&gt;=-5.5,AP431&lt;=-3),"-5,5 a -3",IF(AND(AP431&gt;=-2.5,AP431&lt;=0),"-2,5 a 0",IF(AND(AP431&gt;=0.5,AP431&lt;=3),"0,5 a 3",IF(AND(AP431&gt;=3.5,AP431&lt;=6),"3,5 a 6",IF(AND(AP431&gt;=6.5,AP431&lt;=9),"6,5 a 9",IF(AND(AP431&gt;=9.5,AP431&lt;=20),"9,5 a 20","Fuera de rango"))))))))))</f>
        <v>6,5 a 9</v>
      </c>
      <c r="AR431" s="11" t="n">
        <f aca="false">IF(AQ431="","",IF(AQ431="-20 a -9,5",1,IF(AQ431="-9 a -6,5",2,IF(AQ431="-6","NORMA",IF(AQ431="-5,5 a -3",3,IF(AQ431="-2,5 a 0",4,IF(AQ431="0,5 a 3",5,IF(AQ431="3,5 a 6",6,IF(AQ431="6,5 a 9",7,IF(AQ431="9,5 a 20",8,""))))))))))</f>
        <v>7</v>
      </c>
      <c r="AS431" s="9" t="n">
        <v>-2</v>
      </c>
      <c r="AT431" s="10" t="str">
        <f aca="false">IF(AS431="","",IF(AND(AS431&gt;=-16,AS431&lt;=-14),"-16 a -14",IF(AND(AS431&gt;=-13.5,AS431&lt;=-11.5),"-13,5 a -11,5",IF(AND(AS431&gt;=-11,AS431&lt;=-9),"-11 a -9",IF(AND(AS431&gt;=-8.5,AS431&lt;=-6.5),"-8,5 a -6,5",IF(AND(AS431&gt;=-6,AS431&lt;=-4),"-6 a -4",IF(AND(AS431&gt;=-3.5,AS431&lt;=-1.5),"-3,5 a -1,5",IF(AND(AS431&gt;=-1,AS431&lt;=1),"-1 a 1",IF(AND(AS431&gt;=1.5,AS431&lt;=3.5),"1,5 a 3,5",IF(AND(AS431&gt;=4,AS431&lt;=6),"4 a 6",IF(AND(AS431&gt;=6.5,AS431&lt;=8.5),"6,5 a 8,5",IF(AND(AS431&gt;=9,AS431&lt;=11),"9 a 11",IF(AND(AS431&gt;=11.5,AS431&lt;=13.5),"11,5 a 13,5",IF(AND(AS431&gt;=14,AS431&lt;=16),"14 a 16",IF(AND(AS431&gt;=16.5,AS431&lt;=18.5),"16,5 a 18,5",IF(AND(AS431&gt;=19,AS431&lt;=21),"19 a 21","Fuera de rango"))))))))))))))))</f>
        <v>-3,5 a -1,5</v>
      </c>
      <c r="AU431" s="11" t="n">
        <f aca="false" t="array" ref="AU431">IF(AT431="","",_xlfn.IFS(AT431="-16 a -14",1,AT431="-13,5 a -11,5",2,AT431="-11 a -9",3,AT431="-8,5 a -6,5",4,AT431="-6 a -4",5,AT431="-3,5 a -1,5",6,AT431="-1 a 1",7,AT431="1,5 a 3,5",8,AT431="4 a 6","NORMA",AT431="6,5 a 8,5",9,AT431="9 a 11",10,AT431="11,5 a 13,5",11,AT431="14 a 16",12,AT431="16,5 a 18,5",13,AT431="19 a 21",14,TRUE(),""))</f>
        <v>6</v>
      </c>
      <c r="AV431" s="9" t="n">
        <v>1.25</v>
      </c>
      <c r="AW431" s="10" t="str">
        <f aca="false">IF(AV431="","",IF(AND(AV431&gt;=-1,AV431&lt;=-0.5),"-1 a -0,5",IF(AND(AV431&gt;-0.5,AV431&lt;=0),"De -0,5 a 0",IF(AND(AV431&gt;=0.25,AV431&lt;=0.75),"0,25 a 0,75",IF(AND(AV431&gt;=1,AV431&lt;=1.5),"1 a 1,5",IF(AND(AV431&gt;=1.75,AV431&lt;=2.25),"1,75 a 2,25",IF(AND(AV431&gt;=2.5,AV431&lt;=3),"2,5 a 3",IF(AND(AV431&gt;=3.25,AV431&lt;=3.75),"3,25 a 3,75","Fuera de rango"))))))))</f>
        <v>1 a 1,5</v>
      </c>
      <c r="AX431" s="10" t="n">
        <f aca="false">IF(AW431="","",IF(OR(AW431="-1 a -0,5",AW431="-1 a -0.5"),1,IF(OR(AW431="De -0,5 a 0",AW431="-0,5 a 0",AW431="De -0.5 a 0"),2,IF(OR(AW431="0,25 a 0,75",AW431="0.25 a 0.75"),"NORMA",IF(OR(AW431="1 a 1,5",AW431="1 a 1.5"),3,IF(OR(AW431="1,75 a 2,25",AW431="1.75 a 2.25"),4,IF(OR(AW431="2,5 a 3",AW431="2.5 a 3"),5,IF(OR(AW431="3,25 a 3,75",AW431="3.25 a 3.75"),6,""))))))))</f>
        <v>3</v>
      </c>
      <c r="AY431" s="9" t="n">
        <v>1</v>
      </c>
      <c r="AZ431" s="10" t="str">
        <f aca="false">IF(AY431="","",IF(AND(AY431&gt;=-20,AY431&lt;=-9.5),"-20 a -9,5",IF(AND(AY431&gt;=-9,AY431&lt;=-6.5),"-9 a -6,5",IF(AY431=-6,"-6",IF(AND(AY431&gt;=-5.5,AY431&lt;=-3),"-5,5 a -3",IF(AND(AY431&gt;=-2.5,AY431&lt;=0),"-2,5 a 0",IF(AND(AY431&gt;=0.5,AY431&lt;=3),"0,5 a 3",IF(AND(AY431&gt;=3.5,AY431&lt;=6),"3,5 a 6","Fuera de rango"))))))))</f>
        <v>0,5 a 3</v>
      </c>
      <c r="BA431" s="11" t="n">
        <f aca="false">IF(AZ431="","",IF(AZ431="-20 a -9,5",1,IF(AZ431="-9 a -6,5",2,IF(AZ431="-6","NORMA",IF(AZ431="-5,5 a -3",3,IF(AZ431="-2,5 a 0",4,IF(AZ431="0,5 a 3",5,IF(AZ431="3,5 a 6",6,""))))))))</f>
        <v>5</v>
      </c>
      <c r="BB431" s="9" t="n">
        <v>0</v>
      </c>
      <c r="BC431" s="10" t="str">
        <f aca="false" t="array" ref="BC431">IF(BB431="","",_xlfn.IFS(AND(BB431&gt;=0,BB431&lt;=2),"0 a 2",AND(BB431&gt;=2.5,BB431&lt;=4.5),"2,5 a 4,5",AND(BB431&gt;=5,BB431&lt;=7),"5 a 7",AND(BB431&gt;=7.5,BB431&lt;=9.5),"7,5 a 9,5",AND(BB431&gt;=10,BB431&lt;=12),"10 a 12",AND(BB431&gt;=12.5,BB431&lt;=14.5),"12,5 a 14,5",BB431=15,"15",AND(BB431&gt;=15.5,BB431&lt;=17.5),"15,5 a 17,5",AND(BB431&gt;=18,BB431&lt;=20),"18 a 20",AND(BB431&gt;=20.5,BB431&lt;=22.5),"20,5 a 22,5",AND(BB431&gt;=23,BB431&lt;=25),"23 a 25",TRUE(),"Fuera de rango"))</f>
        <v>0 a 2</v>
      </c>
      <c r="BD431" s="11" t="n">
        <f aca="false" t="array" ref="BD431">IF(BC431="","",_xlfn.IFS(BC431="0 a 2",1,BC431="2,5 a 4,5",2,BC431="5 a 7",3,BC431="7,5 a 9,5",4,BC431="10 a 12",5,BC431="12,5 a 14,5",6,BC431="15","NORMA",BC431="15,5 a 17,5",7,BC431="18 a 20",8,BC431="20,5 a 22,5",9,BC431="23 a 25",10,TRUE(),"Fuera de rango"))</f>
        <v>1</v>
      </c>
      <c r="BE431" s="9" t="n">
        <v>27</v>
      </c>
      <c r="BF431" s="10" t="str">
        <f aca="false">IF(BE431="","",IF(AND(BE431&gt;=-20,BE431&lt;=-10),"-20 a -10",IF(AND(BE431&gt;=-9.5,BE431&lt;=0.5),"-9,5 a 0,5",IF(AND(BE431&gt;=1,BE431&lt;=11),"1 a 11",IF(AND(BE431&gt;=11.5,BE431&lt;=20.5),"11,5 a 20,5",IF(BE431=21,"21",IF(AND(BE431&gt;=21.5,BE431&lt;=31.5),"21,5 a 31,5",IF(AND(BE431&gt;=32,BE431&lt;=42),"32 a 42","Fuera de rango"))))))))</f>
        <v>21,5 a 31,5</v>
      </c>
      <c r="BG431" s="11" t="n">
        <f aca="false">IF(BF431="","",IF(BF431="-20 a -10",1,IF(BF431="-9,5 a 0,5",2,IF(BF431="1 a 11",3,IF(BF431="11,5 a 20,5",4,IF(BF431="21","NORMA",IF(BF431="21,5 a 31,5",5,IF(BF431="32 a 42",6,""))))))))</f>
        <v>5</v>
      </c>
      <c r="BH431" s="9" t="n">
        <v>25</v>
      </c>
      <c r="BI431" s="10" t="str">
        <f aca="false">IF(BH431="","",IF(AND(BH431&gt;=-20,BH431&lt;=-15),"-20 a -15",IF(AND(BH431&gt;=-14.5,BH431&lt;=-9.5),"-14,5 a -9,5",IF(AND(BH431&gt;=-9,BH431&lt;=-4),"-9 a -4",IF(AND(BH431&gt;=-3.5,BH431&lt;=2.5),"-3,5 a 2,5",IF(AND(BH431&gt;=3,BH431&lt;=8),"3 a 8",IF(AND(BH431&gt;=8.5,BH431&lt;=14.5),"8,5 a 14,5",IF(BH431=15,"15",IF(AND(BH431&gt;=15.5,BH431&lt;=20.5),"15,5 a 20,5",IF(AND(BH431&gt;=21,BH431&lt;=26),"21 a 26","Fuera de rango"))))))))))</f>
        <v>21 a 26</v>
      </c>
      <c r="BJ431" s="11" t="n">
        <f aca="false">IF(BI431="","",IF(BI431="-20 a -15",1,IF(BI431="-14,5 a -9,5",2,IF(BI431="-9 a -4",3,IF(BI431="-3,5 a 2,5",4,IF(BI431="3 a 8",5,IF(BI431="8,5 a 14,5",6,IF(BI431="15","NORMA",IF(BI431="15,5 a 20,5",7,IF(BI431="21 a 26",8,IF(BI431="26,5 a 31,5",9,"")))))))))))</f>
        <v>8</v>
      </c>
      <c r="BK431" s="9" t="n">
        <v>0</v>
      </c>
      <c r="BL431" s="10" t="str">
        <f aca="false">IF(BK431="","",IF(AND(BK431&gt;=0,BK431&lt;=2),"0 - 2",IF(AND(BK431&gt;=2.5,BK431&lt;=4.5),"2,5 - 4,5",IF(AND(BK431&gt;=5,BK431&lt;=7),"5 - 7",IF(AND(BK431&gt;=7.5,BK431&lt;=9.5),"7,5 - 9,5",IF(AND(BK431&gt;=10,BK431&lt;=12),"10 - 12",IF(AND(BK431&gt;=12.5,BK431&lt;=13.5),"12,5 - 13,5",IF(BK431=14,"14",IF(AND(BK431&gt;=14.5,BK431&lt;=16.5),"14,5 - 16,5",IF(AND(BK431&gt;=17,BK431&lt;=19),"17 - 19",IF(AND(BK431&gt;=19.5,BK431&lt;=21.5),"19,5 - 21,5",IF(AND(BK431&gt;=22,BK431&lt;=24),"22 - 24",IF(AND(BK431&gt;=24.5,BK431&lt;=26.5),"24,5 - 26,5",IF(AND(BK431&gt;=27,BK431&lt;=29),"27 - 29",IF(AND(BK431&gt;=29.5,BK431&lt;=30),"29,5 - 30","Fuera de rango")))))))))))))))</f>
        <v>0 - 2</v>
      </c>
      <c r="BM431" s="11" t="n">
        <f aca="false">IF(BL431="","",IF(BL431="0 - 2",1,IF(BL431="2,5 - 4,5",2,IF(BL431="5 - 7",3,IF(BL431="7,5 - 9,5",4,IF(BL431="10 - 12",5,IF(BL431="12,5 - 13,5",6,IF(BL431="14","NORMA",IF(BL431="14,5 - 16,5",7,IF(BL431="17 - 19",8,IF(BL431="19,5 - 21,5",9,IF(BL431="22 - 24",10,IF(BL431="24,5 - 26,5",11,IF(BL431="27 - 29",12,IF(BL431="29,5 - 30",13,"")))))))))))))))</f>
        <v>1</v>
      </c>
      <c r="BN431" s="9" t="n">
        <v>7</v>
      </c>
      <c r="BO431" s="11" t="str">
        <f aca="false">IF(BN431="","",IF(AND(BN431&gt;=-20,BN431&lt;=-10),"-20 a -10",IF(AND(BN431&gt;=-9.5,BN431&lt;=0.5),"-9,5 a 0,5",IF(AND(BN431&gt;=1,BN431&lt;=11),"1 a 11",IF(AND(BN431&gt;=11.5,BN431&lt;=21.5),"11,5 a 21,5",IF(BN431=22,"22",IF(AND(BN431&gt;=22.5,BN431&lt;=32.5),"22,5 a 32,5",IF(AND(BN431&gt;=33,BN431&lt;=43),"33 a 43","Fuera de rango"))))))))</f>
        <v>1 a 11</v>
      </c>
      <c r="BP431" s="11" t="n">
        <f aca="false">IF(BO431="","",IF(BO431="-20 a -10",1,IF(BO431="-9,5 a 0,5",2,IF(BO431="1 a 11",3,IF(BO431="11,5 a 21,5",4,IF(BO431="22","NORMA",IF(BO431="22,5 a 32,5",5,IF(BO431="33 a 43",6,""))))))))</f>
        <v>3</v>
      </c>
      <c r="BQ431" s="9" t="n">
        <v>3</v>
      </c>
      <c r="BR431" s="10" t="str">
        <f aca="false">IF(BQ431="","",IF(AND(BQ431&gt;=-20,BQ431&lt;=-15),"-20 a -15",IF(AND(BQ431&gt;=-14.5,BQ431&lt;=-9.5),"-14,5 a -9,5",IF(AND(BQ431&gt;=-9,BQ431&lt;=-4),"-9 a -4",IF(AND(BQ431&gt;=-3.5,BQ431&lt;=2.5),"-3,5 a 2,5",IF(AND(BQ431&gt;=3,BQ431&lt;=8),"3 a 8",IF(AND(BQ431&gt;=8.5,BQ431&lt;=13.5),"8,5 a 13,5",IF(AND(BQ431&gt;=14,BQ431&lt;=17.5),"14 a 17,5",IF(BQ431=18,"18",IF(AND(BQ431&gt;=18.5,BQ431&lt;=23.5),"18,5 a 23,5",IF(AND(BQ431&gt;=24,BQ431&lt;=29),"24 a 29",IF(AND(BQ431&gt;=29.5,BQ431&lt;=34.5),"29,5 a 34,5",IF(AND(BQ431&gt;=35,BQ431&lt;=40),"35 a 40","Fuera de rango")))))))))))))</f>
        <v>3 a 8</v>
      </c>
      <c r="BS431" s="11" t="n">
        <f aca="false">IF(BR431="","",IF(BR431="-20 a -15",1,IF(BR431="-14,5 a -9,5",2,IF(BR431="-9 a -4",3,IF(BR431="-3,5 a 2,5",4,IF(BR431="3 a 8",5,IF(BR431="8,5 a 13,5",6,IF(BR431="14 a 17,5",7,IF(BR431="18","NORMA",IF(BR431="18,5 a 23,5",8,IF(BR431="24 a 29",9,IF(BR431="29,5 a 34,5",10,IF(BR431="35 a 40",11,"")))))))))))))</f>
        <v>5</v>
      </c>
      <c r="BT431" s="9" t="n">
        <v>-1</v>
      </c>
      <c r="BU431" s="10" t="str">
        <f aca="false">IF(BT431="","",IF(AND(BT431&gt;=-20,BT431&lt;=-18),"-20 a -18",IF(AND(BT431&gt;=-17.5,BT431&lt;=-15.5),"-17,5 a -15,5",IF(AND(BT431&gt;=-15,BT431&lt;=-13),"-15 a -13",IF(AND(BT431&gt;=-12.5,BT431&lt;=-10.5),"-12,5 a -10,5",IF(AND(BT431&gt;=-10,BT431&lt;=-8),"-10 a -8",IF(AND(BT431&gt;=-7.5,BT431&lt;=-5.5),"-7,5 a -5,5",IF(AND(BT431&gt;=-5,BT431&lt;=-3),"-5 a -3",IF(AND(BT431&gt;=-2.5,BT431&lt;=-0.5),"-2,5 a -0,5",IF(BT431=0,"0",IF(AND(BT431&gt;=0.5,BT431&lt;=2.5),"0,5 a 2,5",IF(AND(BT431&gt;=3,BT431&lt;=5),"3 a 5",IF(AND(BT431&gt;=5.5,BT431&lt;=7.5),"5,5 a 7,5",IF(AND(BT431&gt;=8,BT431&lt;=10),"8 a 10",IF(AND(BT431&gt;=10.5,BT431&lt;=12.5),"10,5 a 12,5",IF(AND(BT431&gt;=13,BT431&lt;=15),"13 a 15",IF(AND(BT431&gt;=15.5,BT431&lt;=17.5),"15,5 a 17,5",IF(AND(BT431&gt;=18,BT431&lt;=20),"18 a 20","Fuera de rango"))))))))))))))))))</f>
        <v>-2,5 a -0,5</v>
      </c>
      <c r="BV431" s="11" t="n">
        <f aca="false">IF(BT431="","",IF(BT431=0,"NORMA",IF(AND(BT431&gt;=-20,BT431&lt;=-18),2,IF(AND(BT431&gt;=-17.5,BT431&lt;=-15.5),2,IF(AND(BT431&gt;=-15,BT431&lt;=-13),3,IF(AND(BT431&gt;=-12.5,BT431&lt;=-10.5),4,IF(AND(BT431&gt;=-10,BT431&lt;=-8),5,IF(AND(BT431&gt;=-7.5,BT431&lt;=-5.5),6,IF(AND(BT431&gt;=-5,BT431&lt;=-3),7,IF(AND(BT431&gt;=-2.5,BT431&lt;=-0.5),8,IF(AND(BT431&gt;=0.5,BT431&lt;=2.5),9,IF(AND(BT431&gt;=3,BT431&lt;=5),10,IF(AND(BT431&gt;=5.5,BT431&lt;=7.5),11,IF(AND(BT431&gt;=8,BT431&lt;=10),12,IF(AND(BT431&gt;=10.5,BT431&lt;=12.5),13,IF(AND(BT431&gt;=13,BT431&lt;=15),14,IF(AND(BT431&gt;=15.5,BT431&lt;=17.5),15,IF(AND(BT431&gt;=18,BT431&lt;=20),16,"Fuera de rango"))))))))))))))))))</f>
        <v>8</v>
      </c>
      <c r="BW431" s="9" t="n">
        <v>-11</v>
      </c>
      <c r="BX431" s="10" t="n">
        <f aca="false">18.5- (0.3*H431)</f>
        <v>12.5</v>
      </c>
      <c r="BY431" s="10" t="n">
        <f aca="false">(BW431)-(BX431)</f>
        <v>-23.5</v>
      </c>
      <c r="BZ431" s="10" t="str">
        <f aca="false">IF(BY431="","",IF(BY431&lt;-27.5,"De -30 a -28",IF(BY431&lt;-25,"De -27,5 a -25,5",IF(BY431&lt;-22.5,"De -25 a -23",IF(BY431&lt;-20,"De -22,5 a -20,5",IF(BY431&lt;-17.5,"De -20 a -18",IF(BY431&lt;-15,"De -17,5 a -15,5",IF(BY431&lt;-12.5,"De -15 a -13",IF(BY431&lt;-10,"De -12,5 a -10,5",IF(BY431&lt;-7.5,"De -10 a -8",IF(BY431&lt;-5,"De -7,5 a -5,5",IF(BY431&lt;-2.5,"De -5 a -3",IF(BY431&lt;0,"De -2,5 a -0,5",IF(BY431&lt;2.5,"De 0 a 2",IF(BY431&lt;5,"De 2,5 a 4,5",IF(BY431&lt;7.5,"De 5 a 7",IF(BY431&lt;10,"De 7,5 a 9,5",IF(BY431&lt;12.5,"De 10 a 12",IF(BY431&lt;15,"De 12,5 a 14,5",IF(BY431&lt;17.5,"De 15 a 17",IF(BY431&lt;20,"De 17,5 a 19,5",IF(BY431&lt;22.5,"De 20 a 22",IF(BY431&lt;25,"De 22,5 a 24,5",IF(BY431&lt;27.5,"De 25 a 27","De 27,5 a 30"))))))))))))))))))))))))</f>
        <v>De -25 a -23</v>
      </c>
      <c r="CA431" s="12" t="n">
        <f aca="false">IF(BY431="","",IF(BY431&lt;=-28,1,IF(BY431&lt;=-25.5,2,IF(BY431&lt;=-23,3,IF(BY431&lt;=-20.5,4,IF(BY431&lt;=-18,5,IF(BY431&lt;=-15.5,6,IF(BY431&lt;=-13,7,IF(BY431&lt;=-10.5,8,IF(BY431&lt;=-8,9,IF(BY431&lt;=-5.5,10,IF(BY431&lt;=-3,11,IF(BY431&lt;=-0.5,12,IF(BY431&lt;=2,13,IF(BY431&lt;=4.5,14,IF(BY431&lt;=7,15,IF(BY431&lt;=9.5,16,IF(BY431&lt;=12,17,IF(BY431&lt;=14.5,18,IF(BY431&lt;=17,19,IF(BY431&lt;=19.5,20,IF(BY431&lt;=22,21,IF(BY431&lt;=24.5,22,IF(BY431&lt;=27,23,IF(BY431&lt;=30,24,"Fuera de rango")))))))))))))))))))))))))</f>
        <v>3</v>
      </c>
      <c r="CB431" s="9" t="n">
        <v>-11.25</v>
      </c>
      <c r="CC431" s="10" t="n">
        <f aca="false">18.5- (0.3*H431)</f>
        <v>12.5</v>
      </c>
      <c r="CD431" s="10" t="n">
        <f aca="false">(CB431)-(CC431)</f>
        <v>-23.75</v>
      </c>
      <c r="CE431" s="10" t="str">
        <f aca="false">IF(CD431="","",IF(CD431&lt;-27.5,"De -30 a -28",IF(CD431&lt;-25,"De -27,5 a -25,5",IF(CD431&lt;-22.5,"De -25 a -23",IF(CD431&lt;-20,"De -22,5 a -20,5",IF(CD431&lt;-17.5,"De -20 a -18",IF(CD431&lt;-15,"De -17,5 a -15,5",IF(CD431&lt;-12.5,"De -15 a -13",IF(CD431&lt;-10,"De -12,5 a -10,5",IF(CD431&lt;-7.5,"De -10 a -8",IF(CD431&lt;-5,"De -7,5 a -5,5",IF(CD431&lt;-2.5,"De -5 a -3",IF(CD431&lt;0,"De -2,5 a -0,5",IF(CD431&lt;=2,"De 0 a 2",IF(CD431&lt;=4.5,"De 2,5 a 4,5",IF(CD431&lt;=7,"De 5 a 7",IF(CD431&lt;=9.5,"De 7,5 a 9,5",IF(CD431&lt;=12,"De 10 a 12",IF(CD431&lt;=14.5,"De 12,5 a 14,5",IF(CD431&lt;=17,"De 15 a 17",IF(CD431&lt;=19.5,"De 17,5 a 19,5",IF(CD431&lt;=22,"De 20 a 22",IF(CD431&lt;=24.5,"De 22,5 a 24,5",IF(CD431&lt;=27,"De 25 a 27","De 27,5 a 30"))))))))))))))))))))))))</f>
        <v>De -25 a -23</v>
      </c>
      <c r="CF431" s="12" t="n">
        <f aca="false">IF(CD431="","",IF(CD431&lt;-27.5,1,IF(CD431&lt;-25,2,IF(CD431&lt;-22.5,3,IF(CD431&lt;-20,4,IF(CD431&lt;-17.5,5,IF(CD431&lt;-15,6,IF(CD431&lt;-12.5,7,IF(CD431&lt;-10,8,IF(CD431&lt;-7.5,9,IF(CD431&lt;-5,10,IF(CD431&lt;-2.5,11,IF(CD431&lt;0,12,IF(CD431&lt;2.5,13,IF(CD431&lt;5,14,IF(CD431&lt;7.5,15,IF(CD431&lt;10,16,IF(CD431&lt;12.5,17,IF(CD431&lt;15,18,IF(CD431&lt;17.5,19,IF(CD431&lt;20,20,IF(CD431&lt;22.5,21,IF(CD431&lt;25,22,IF(CD431&lt;27.5,23,24))))))))))))))))))))))))</f>
        <v>3</v>
      </c>
      <c r="CG431" s="9" t="n">
        <v>-3.5</v>
      </c>
      <c r="CH431" s="10" t="str">
        <f aca="false">IF(CG431="","",IF(AND(CG431&gt;=-10,CG431&lt;=-9.5),"-10 a -9,5",IF(AND(CG431&gt;-9.5,CG431&lt;=-8.5),"-9 a -8,5",IF(AND(CG431&gt;-8.5,CG431&lt;=-7.5),"-8 a -7,5",IF(AND(CG431&gt;-7.5,CG431&lt;=-6.5),"-7 a -6,5",IF(AND(CG431&gt;-6.5,CG431&lt;=-5.5),"-6 a -5,5",IF(AND(CG431&gt;-5.5,CG431&lt;=-4.5),"-5 a -4,5",IF(AND(CG431&gt;-4.5,CG431&lt;=-3.5),"-4 a -3,5",IF(AND(CG431&gt;-3.5,CG431&lt;=-2.5),"-3 a -2,5",IF(CG431=-2.25,"-2,25",IF(AND(CG431&gt;-2.5,CG431&lt;=-1.5),"-2 a -1,5",IF(AND(CG431&gt;-1.5,CG431&lt;=-0.5),"-1 a -0,5",IF(AND(CG431&gt;-0.5,CG431&lt;=0.5),"0 a 0,5",IF(AND(CG431&gt;0.5,CG431&lt;=1.5),"1 a 1,5",IF(AND(CG431&gt;1.5,CG431&lt;=2.5),"2 a 2,5",IF(AND(CG431&gt;2.5,CG431&lt;=3.5),"3 a 3,5",IF(AND(CG431&gt;3.5,CG431&lt;=4.5),"4 a 4,5",IF(AND(CG431&gt;4.5,CG431&lt;=5.5),"5 a 5,5",IF(AND(CG431&gt;5.5,CG431&lt;=6.5),"6 a 6,5",IF(AND(CG431&gt;6.5,CG431&lt;=7.5),"7 a 7,5",IF(AND(CG431&gt;7.5,CG431&lt;=8.5),"8 a 8,5",IF(AND(CG431&gt;8.5,CG431&lt;=9.5),"9 a 9,5",IF(CG431&gt;=10,"10","Fuera de rango")))))))))))))))))))))))</f>
        <v>-4 a -3,5</v>
      </c>
      <c r="CI431" s="11" t="n">
        <f aca="false">IF(CG431="","",IF(CG431=-2.25,"NORMA",IF(CG431&lt;=-9.5,1,IF(CG431&lt;=-8.5,2,IF(CG431&lt;=-7.5,3,IF(CG431&lt;=-6.5,4,IF(CG431&lt;=-5.5,5,IF(CG431&lt;=-4.5,6,IF(CG431&lt;=-3.5,7,IF(CG431&lt;=-2.5,8,IF(CG431&lt;=-1.5,9,IF(CG431&lt;=-0.5,10,IF(CG431&lt;=0.5,11,IF(CG431&lt;=1.5,12,IF(CG431&lt;=2.5,13,IF(CG431&lt;=3.5,14,IF(CG431&lt;=4.5,15,IF(CG431&lt;=5.5,16,IF(CG431&lt;=6.5,17,IF(CG431&lt;=7.5,18,IF(CG431&lt;=8.5,19,IF(CG431&lt;=9.5,20,IF(CG431=10,21,"Fuera de rango")))))))))))))))))))))))</f>
        <v>7</v>
      </c>
      <c r="CJ431" s="9" t="n">
        <v>3.5</v>
      </c>
      <c r="CK431" s="10" t="str">
        <f aca="false">IF(CJ431="","",IF(AND(CJ431&gt;=-6,CJ431&lt;=-5.5),"-6 a -5,5",IF(AND(CJ431&gt;-5.5,CJ431&lt;=-4.5),"-5 a -4,5",IF(AND(CJ431&gt;-4.5,CJ431&lt;=-3.5),"-4 a -3,5",IF(AND(CJ431&gt;-3.5,CJ431&lt;=-2.5),"-3 a -2,5",IF(AND(CJ431&gt;-2.5,CJ431&lt;=-1.5),"-2 a -1,5",IF(AND(CJ431&gt;-1.5,CJ431&lt;=-0.5),"-1 a -0,5",IF(AND(CJ431&gt;-0.5,CJ431&lt;=0.5),"0 a 0,5",IF(AND(CJ431&gt;0.5,CJ431&lt;=1.5),"1 a 1,5",IF(AND(CJ431&gt;1.5,CJ431&lt;2.5),"2",IF(AND(CJ431&gt;=2.5,CJ431&lt;=3),"2,5 a 3",IF(AND(CJ431&gt;3,CJ431&lt;=4),"3,5 a 4",IF(AND(CJ431&gt;4,CJ431&lt;=5),"4,5 a 5",IF(AND(CJ431&gt;5,CJ431&lt;=6),"5,5 a 6",IF(AND(CJ431&gt;6,CJ431&lt;=7),"6,5 a 7",IF(AND(CJ431&gt;7,CJ431&lt;=8),"7,5 a 8",IF(AND(CJ431&gt;8,CJ431&lt;=9.5),"8,5 a 9,5",IF(CJ431=10,"10","Fuera de rango"))))))))))))))))))</f>
        <v>3,5 a 4</v>
      </c>
      <c r="CL431" s="11" t="n">
        <f aca="false">IF(CK431="","",IF(OR(CK431="-6 a -5,5",CK431="-6 - -5,5"),1,IF(OR(CK431="-5 a -4,5",CK431="-5 - -4,5"),2,IF(OR(CK431="-4 a -3,5",CK431="-4 - -3,5"),3,IF(OR(CK431="-3 a -2,5",CK431="-3 - -2,5"),4,IF(OR(CK431="-2 a -1,5",CK431="-2 - -1,5"),5,IF(OR(CK431="-1 a -0,5",CK431="-1 - -0,5"),6,IF(OR(CK431="0 a 0,5",CK431="0 - 0,5"),7,IF(OR(CK431="1 a 1,5",CK431="1 - 1,5"),8,IF(CK431="2","NORMA",IF(OR(CK431="2,5 a 3",CK431="2,5 - 3"),9,IF(OR(CK431="3,5 a 4",CK431="3,5 - 4"),10,IF(OR(CK431="4,5 a 5",CK431="4,5 - 5"),11,IF(OR(CK431="5,5 a 6",CK431="5,5 - 6"),12,IF(OR(CK431="6,5 a 7",CK431="6,5 - 7"),13,IF(OR(CK431="7,5 a 8",CK431="7,5 - 8"),14,IF(OR(CK431="8,5 a 9",CK431="8,5 - 9,5",CK431="9 a 9,5"),15,IF(CK431="10",15,IF(OR(CK431="0,5 a 1",CK431="0,5 - 1"),7,"Fuera de rango")))))))))))))))))))</f>
        <v>10</v>
      </c>
      <c r="CO431" s="10" t="str">
        <f aca="false">IF(CM431&gt;0,"EME"," ")</f>
        <v> </v>
      </c>
      <c r="CQ431" s="10" t="str">
        <f aca="false">IF(CP431&gt;0,"0", " ")</f>
        <v> </v>
      </c>
      <c r="CR431" s="10" t="str">
        <f aca="false">IF(CP431&gt;0,"EME"," ")</f>
        <v> </v>
      </c>
      <c r="CS431" s="9" t="n">
        <v>0</v>
      </c>
      <c r="CV431" s="9" t="n">
        <v>0</v>
      </c>
      <c r="CY431" s="9" t="n">
        <v>-2.75</v>
      </c>
      <c r="DB431" s="9" t="n">
        <v>-2.25</v>
      </c>
      <c r="DC431" s="11" t="str">
        <f aca="false">IF(DB431&lt;0,"2"," ")</f>
        <v>2</v>
      </c>
      <c r="DD431" s="11" t="str">
        <f aca="false">IF(DB431&lt;0,"MIO"," ")</f>
        <v>MIO</v>
      </c>
      <c r="DE431" s="9" t="n">
        <v>-0.5</v>
      </c>
      <c r="DF431" s="10" t="str">
        <f aca="false">IF(DE431&lt;0,"3"," ")</f>
        <v>3</v>
      </c>
      <c r="DG431" s="10" t="str">
        <f aca="false">IF(DE431&lt;0,"AST"," ")</f>
        <v>AST</v>
      </c>
      <c r="DH431" s="9" t="n">
        <v>0</v>
      </c>
      <c r="DI431" s="10" t="str">
        <f aca="false">IF(DH431&lt;0,"3"," ")</f>
        <v> </v>
      </c>
      <c r="DJ431" s="10" t="str">
        <f aca="false">IF(DH431&lt;0,"AST"," ")</f>
        <v> </v>
      </c>
      <c r="DK431" s="9" t="n">
        <v>0</v>
      </c>
      <c r="DL431" s="10" t="str">
        <f aca="false">IF(DK431&gt;0,"4"," ")</f>
        <v> </v>
      </c>
      <c r="DM431" s="10" t="str">
        <f aca="false">IF(DK431&gt;0,"PRE"," ")</f>
        <v> </v>
      </c>
      <c r="DN431" s="9" t="n">
        <v>0</v>
      </c>
      <c r="DO431" s="10" t="str">
        <f aca="false">IF(DN431&gt;0,"4"," ")</f>
        <v> </v>
      </c>
      <c r="DP431" s="10" t="str">
        <f aca="false">IF(DN431&gt;0,"PRE"," ")</f>
        <v> </v>
      </c>
      <c r="DS431" s="12" t="str">
        <f aca="false">CONCATENATE(CO431,CU431,DA431,DG431,DM431)</f>
        <v> AST </v>
      </c>
      <c r="DT431" s="10" t="e">
        <f aca="false" t="array" ref="DT431">_xlfn.IFS(DS431="EME    ","0", DS431=" HIP   ","1", DS431="  MIO  ","2", DS431="   AST ","3", DS431="    PRE","4", DS431="EME   PRE","5", DS431=" HIP  PRE","6", DS431=" HIP AST ","7", DS431="  MIO PRE","8", DS431="  MIOAST ","9", DS431="   ASTPRE","10",DS431=" HIP ASTPRE","11", DS431="  MIOASTPRE","12", DS431="     ","0")</f>
        <v>#N/A</v>
      </c>
      <c r="DV431" s="1" t="e">
        <f aca="false" t="array" ref="DV431">_xlfn.IFS(DU431="SI","2", DU431="NO","1")</f>
        <v>#N/A</v>
      </c>
      <c r="DX431" s="11" t="str">
        <f aca="false">IF(DW431=0,"1","2")</f>
        <v>1</v>
      </c>
      <c r="DY431" s="11" t="str">
        <f aca="false" t="array" ref="DY431">_xlfn.IFS(DW431=0,"0", DW431=0.25, "1", DW431=0.5,"2", DW431=0.75,"3", DW431=1,"4",DW431=1.25,"5", DW431=1.5,"6", DW431=1.75,"7", DW431=2,"8")</f>
        <v>0</v>
      </c>
      <c r="EA431" s="11" t="str">
        <f aca="false">IF(DZ431=0,"1","2")</f>
        <v>1</v>
      </c>
      <c r="EB431" s="11" t="str">
        <f aca="false" t="array" ref="EB431">_xlfn.IFS(DZ431=0,"0", DZ431=0.25, "1", DZ431=0.5,"2", DZ431=0.75,"3", DZ431=1,"4",DZ431=1.25,"5", DZ431=1.5,"6", DZ431=1.75,"7", DZ431=2,"8")</f>
        <v>0</v>
      </c>
      <c r="ED431" s="10" t="str">
        <f aca="false">IF(EC431=0,"1","2")</f>
        <v>1</v>
      </c>
      <c r="EE431" s="11" t="str">
        <f aca="false" t="array" ref="EE431">_xlfn.IFS(EC431=0,"0", EC431=-0.25, "1", EC431=-0.5,"2", EC431=-0.75,"3", EC431=-1,"4",EC431=-1.25,"5", EC431=-1.5,"6", EC431=-1.75,"7", EC431=-2,"8", EC431=-2.25,"9",EC431=-2.5,"10", EC431=-2.75,"11", EC431=-3,"12", EC431=-3.25,"13", EC431=-3.5,"14", EC431=-3.75,"15",EC431=-4,"16")</f>
        <v>0</v>
      </c>
      <c r="EG431" s="10" t="str">
        <f aca="false">IF(EF431=0,"1","2")</f>
        <v>1</v>
      </c>
      <c r="EH431" s="11" t="str">
        <f aca="false" t="array" ref="EH431">_xlfn.IFS(EF431=0,"0", EF431=-0.25, "1", EF431=-0.5,"2", EF431=-0.75,"3", EF431=-1,"4",EF431=-1.25,"5", EF431=-1.5,"6", EF431=-1.75,"7", EF431=-2,"8", EF431=-2.25,"9",EF431=-2.5,"10", EF431=-2.75,"11", EF431=-3,"12", EF431=-3.25,"13", EF431=-3.5,"14", EF431=-3.75,"15",EF431=-4,"16")</f>
        <v>0</v>
      </c>
      <c r="EJ431" s="11" t="str">
        <f aca="false">IF(EI431=0,"1","2")</f>
        <v>1</v>
      </c>
      <c r="EK431" s="11" t="str">
        <f aca="false" t="array" ref="EK431">_xlfn.IFS(EI431=0,"0", EI431=-0.25, "1", EI431=-0.5,"2", EI431=-0.75,"3", EI431=-1,"4",EI431=-1.25,"5", EI431=-1.5,"6", EI431=-1.75,"7", EI431=-2,"8", EI431=-2.25,"9", EI431=-2.25,"9",EI431=-2.5,"10", EI431=-2.75,"11", EI431=-3,"12", EI431=-3.25,"13", EI431=-3.5,"14", EI431=-3.75,"15",EI431=-4,"16", EI431=0.25, "17", EI431=0.5, "18")</f>
        <v>0</v>
      </c>
      <c r="EM431" s="11" t="str">
        <f aca="false">IF(EL431=0,"1","2")</f>
        <v>1</v>
      </c>
      <c r="EN431" s="11" t="str">
        <f aca="false" t="array" ref="EN431">_xlfn.IFS(EL431=0.25,"17",EL431=0.5,"18", EL431=0,"0", EL431=-0.25, "1", EL431=-0.5,"2", EL431=-0.75,"3", EL431=-1,"4",EL431=-1.25,"5", EL431=-1.5,"6", EL431=-1.75,"7", EL431=-2,"8",EL431= -2.25,"9",EL431=-2.5,"10",EL431= -2.75,"11",EL431= -3,"12",EL431= -3.25,"13",EL431= -3.5,"14",EL431= -3.75,"15",EL431=-4,"16")</f>
        <v>0</v>
      </c>
      <c r="EP431" s="11" t="str">
        <f aca="false">IF(EO431=0,"1","2")</f>
        <v>1</v>
      </c>
      <c r="EQ431" s="11" t="str">
        <f aca="false" t="array" ref="EQ431">_xlfn.IFS(EO431=0,"0", EO431=0.25, "1", EO431=0.5,"2", EO431=0.75,"3", EO431=1,"4",EO431=1.25,"5", EO431=1.5,"6", EO431=1.75,"7", EO431=2,"8", EO431=2.25,"9", EO431=2.25,"9",EO431=2.5,"10", EO431=2.75,"11", EO431=3,"12", EO431=3.25,"13", EO431=3.5,"14", EO431=3.75,"15",EO431=4,"16", EO431=-0.25, "17", bq=-0.5, "18")</f>
        <v>0</v>
      </c>
      <c r="ES431" s="11" t="str">
        <f aca="false">IF(ER431=0,"1","2")</f>
        <v>1</v>
      </c>
      <c r="ET431" s="11" t="str">
        <f aca="false" t="array" ref="ET431">_xlfn.IFS(ER431=0,"0", ER431=0.25, "1", ER431=0.5,"2", ER431=0.75,"3", ER431=1,"4",ER431=1.25,"5", ER431=1.5,"6", ER431=1.75,"7", ER431=2,"8", ER431=2.25,"9", ER431=2.25,"9",ER431=2.5,"10", ER431=2.75,"11", ER431=3,"12", ER431=3.25,"13", ER431=3.5,"14", ER431=3.75,"15",ER431=4,"16", ER431=-0.25, "17", bq=-0.5, "18")</f>
        <v>0</v>
      </c>
      <c r="EV431" s="14" t="e">
        <f aca="false">VLOOKUP(EU431,LEYENDA!$G$2:$H$8,2,TRUE())</f>
        <v>#N/A</v>
      </c>
      <c r="EW431" s="14" t="e">
        <f aca="false" t="array" ref="EW431">_xlfn.IFS(EV431="0-5","1", EV431="6-12","2", EV431="13-18","3", EV431="19-24","4", EV431="25-36","5", EV431="37-48","6", EV431="49-60","7")</f>
        <v>#N/A</v>
      </c>
    </row>
    <row r="432" customFormat="false" ht="13.5" hidden="false" customHeight="false" outlineLevel="0" collapsed="false">
      <c r="A432" s="1" t="n">
        <v>141</v>
      </c>
      <c r="B432" s="2" t="n">
        <v>6</v>
      </c>
      <c r="C432" s="33" t="n">
        <v>44721</v>
      </c>
      <c r="E432" s="5" t="str">
        <f aca="false">VLOOKUP(A432,'286'!$A$3:$J$6279,10,FALSE())</f>
        <v>LÓPEZ CALVO, OLGA</v>
      </c>
      <c r="F432" s="4" t="str">
        <f aca="false">VLOOKUP(A432,'286'!$A$3:$I$1768,3,FALSE())</f>
        <v>LOCALOL</v>
      </c>
      <c r="G432" s="6" t="n">
        <f aca="false">VLOOKUP(A432,'286'!$A$3:$I$1768,4,FALSE())</f>
        <v>36836</v>
      </c>
      <c r="H432" s="7" t="n">
        <f aca="false">YEAR(C432)-YEAR(G432)</f>
        <v>22</v>
      </c>
      <c r="I432" s="1" t="str">
        <f aca="false">VLOOKUP(H432,LEYENDA!$C$2:$D$6,2,TRUE())</f>
        <v>13-24</v>
      </c>
      <c r="J432" s="5" t="str">
        <f aca="false">VLOOKUP(A432,'286'!$A$3:$I$1768,7,FALSE())</f>
        <v>M</v>
      </c>
      <c r="K432" s="8" t="n">
        <f aca="false">VLOOKUP(A432,'286'!$A$3:$I$1768,2,FALSE())</f>
        <v>0</v>
      </c>
      <c r="L432" s="4" t="str">
        <f aca="false">VLOOKUP(A432,'286'!$A$3:$I$1768,8,FALSE())</f>
        <v>D</v>
      </c>
      <c r="M432" s="4" t="str">
        <f aca="false">VLOOKUP(A432,'286'!$A$3:$I$1768,9,FALSE())</f>
        <v>I</v>
      </c>
      <c r="N432" s="8" t="str">
        <f aca="false">IF(R432=O432, "MISMA","CONTRARIA")</f>
        <v>CONTRARIA</v>
      </c>
      <c r="O432" s="8" t="str">
        <f aca="false" t="array" ref="O432">_xlfn.IFS(L432="D","1", L432="I","2")</f>
        <v>1</v>
      </c>
      <c r="P432" s="8" t="e">
        <f aca="false" t="array" ref="P432">_xlfn.IFS(K432="OD","1", K432="OI","2")</f>
        <v>#N/A</v>
      </c>
      <c r="Q432" s="1" t="str">
        <f aca="false" t="array" ref="Q432">_xlfn.IFS(J432="M","1", J432="H","2")</f>
        <v>1</v>
      </c>
      <c r="R432" s="8" t="str">
        <f aca="false" t="array" ref="R432">_xlfn.IFS(M432="D","1", M432="I","2")</f>
        <v>2</v>
      </c>
      <c r="S432" s="1" t="str">
        <f aca="false" t="array" ref="S432">_xlfn.IFS(N432="CONTRARIA", "1",N432= "MISMA","2")</f>
        <v>1</v>
      </c>
      <c r="T432" s="1" t="str">
        <f aca="false" t="array" ref="T432">_xlfn.IFS(I432="0-12","1", I432="13-24","2", I432="25-40","3", I432="41-60","4", I432="61-100","5")</f>
        <v>2</v>
      </c>
      <c r="U432" s="9" t="n">
        <v>3</v>
      </c>
      <c r="V432" s="10" t="str">
        <f aca="false">IF(U432="","",IF(AND(U432&gt;=-9,U432&lt;=-6.5),"-9 a -6,5",IF(AND(U432&gt;=-6,U432&lt;=-3.5),"-6 a -3,5",IF(AND(U432&gt;=-3,U432&lt;=-1),"-3 a -1",IF(U432=-0.5,"-0,5",IF(AND(U432&gt;=0,U432&lt;=2.5),"0 a 2,5",IF(AND(U432&gt;=3,U432&lt;=5.5),"3 a 5,5",IF(AND(U432&gt;=6,U432&lt;=8.5),"6 a 8,5",IF(AND(U432&gt;=9,U432&lt;=20),"9 a 20","Fuera de rango")))))))))</f>
        <v>3 a 5,5</v>
      </c>
      <c r="W432" s="11" t="n">
        <f aca="false">IF(V432="","",IF(V432="-9 a -6,5",2,IF(V432="-6 a -3,5",3,IF(V432="-3 a -1",4,IF(V432="-0,5","NORMA",IF(V432="0 a 2,5",5,IF(V432="3 a 5,5",6,IF(V432="6 a 8,5",7,IF(V432="9 a 20",8,"Fuera de rango")))))))))</f>
        <v>6</v>
      </c>
      <c r="X432" s="9" t="n">
        <v>17</v>
      </c>
      <c r="Y432" s="11" t="str">
        <f aca="false">IF(X432="","",IF(AND(X432&gt;=0,X432&lt;=4),"0 a 4",IF(AND(X432&gt;=4.5,X432&lt;=8.5),"4,5 a 8,5",IF(X432=9,"9",IF(AND(X432&gt;=9.5,X432&lt;=13),"9,5 a 13",IF(AND(X432&gt;=13.5,X432&lt;=20),"13,5 a 20",IF(AND(X432&gt;=20.5,X432&lt;=35),"20,5 a 35","Fuera de rango")))))))</f>
        <v>13,5 a 20</v>
      </c>
      <c r="Z432" s="11" t="n">
        <f aca="false">IF(Y432="","",IF(Y432="0 a 4",1,IF(Y432="4,5 a 8,5",2,IF(Y432="9","NORMA",IF(Y432="9,5 a 13",3,IF(Y432="13,5 a 20",4,IF(Y432="20,5 a 35",5,"Fuera de rango")))))))</f>
        <v>4</v>
      </c>
      <c r="AA432" s="9" t="n">
        <v>25</v>
      </c>
      <c r="AB432" s="10" t="str">
        <f aca="false">IF(AA432="","",IF(AND(AA432&gt;=0,AA432&lt;=9),"0 a 9",IF(AND(AA432&gt;=9.5,AA432&lt;=18.5),"9,5 a 18,5",IF(AA432=19,"19",IF(AND(AA432&gt;=19.5,AA432&lt;=28),"19,5 a 28",IF(AND(AA432&gt;=28.5,AA432&lt;=40),"28,5 a 40","Fuera de rango"))))))</f>
        <v>19,5 a 28</v>
      </c>
      <c r="AC432" s="11" t="n">
        <f aca="false" t="array" ref="AC432">_xlfn.IFS(AB432="","",AB432="0 a 9",1,AB432="9,5 a 18,5",2,AB432="19","NORMA",AB432="19,5 a 28",3,AB432="28,5 a 40",4,TRUE(),"Fuera de rango")</f>
        <v>3</v>
      </c>
      <c r="AD432" s="9" t="n">
        <v>20</v>
      </c>
      <c r="AE432" s="10" t="str">
        <f aca="false">IF(AD432="","",IF(AND(AD432&gt;=-10,AD432&lt;=0),"De -10 a 0",IF(AND(AD432&gt;=0.5,AD432&lt;=9.5),"0,5 a 9,5",IF(AD432=10,"10",IF(AND(AD432&gt;=10.5,AD432&lt;=20),"10,5 a 20",IF(AND(AD432&gt;=20.5,AD432&lt;=40),"20,5 a 40","Fuera de rango"))))))</f>
        <v>10,5 a 20</v>
      </c>
      <c r="AF432" s="12" t="n">
        <f aca="false">IF(AD432="","",IF(AND(AD432&gt;=-10,AD432&lt;=0),1,IF(AND(AD432&gt;=0.5,AD432&lt;=9.5),2,IF(AD432=10,"NORMA",IF(AND(AD432&gt;=10.5,AD432&lt;=20),3,IF(AND(AD432&gt;=20.5,AD432&lt;=40),4,""))))))</f>
        <v>3</v>
      </c>
      <c r="AG432" s="9" t="n">
        <v>8</v>
      </c>
      <c r="AH432" s="10" t="str">
        <f aca="false">IF(AG432="","",IF(AND(AG432&gt;=0,AG432&lt;=4),"0 a 4",IF(AND(AG432&gt;=4.5,AG432&lt;=8.5),"4,5 a 8,5",IF(AG432=9,"9",IF(AND(AG432&gt;=9.5,AG432&lt;=13),"9,5 a 13",IF(AND(AG432&gt;=13.5,AG432&lt;=25),"13,5 a 25","Fuera de rango"))))))</f>
        <v>4,5 a 8,5</v>
      </c>
      <c r="AI432" s="10" t="n">
        <f aca="false">IF(AH432="","",IF(AH432="0 a 4",1,IF(AH432="4,5 a 8,5",2,IF(AH432="9","NORMA",IF(AH432="9,5 a 13",3,IF(AH432="13,5 a 25",4,""))))))</f>
        <v>2</v>
      </c>
      <c r="AJ432" s="9" t="n">
        <v>4</v>
      </c>
      <c r="AK432" s="10" t="str">
        <f aca="false">IF(AJ432="","",IF(AND(AJ432&gt;=-15,AJ432&lt;=-10.5),"-15 a -10,5",IF(AND(AJ432&gt;=-10,AJ432&lt;=-4),"-10 a -4",IF(AND(AJ432&gt;=-4.5,AJ432&lt;=0),"-4,5 a 0",IF(AND(AJ432&gt;=0.5,AJ432&lt;=4.5),"0,5 a 4,5",IF(AJ432=5,"5",IF(AND(AJ432&gt;=5.5,AJ432&lt;=10),"5,5 a 10",IF(AND(AJ432&gt;=10.5,AJ432&lt;=20),"10,5 a 20","Fuera de rango"))))))))</f>
        <v>0,5 a 4,5</v>
      </c>
      <c r="AL432" s="11" t="n">
        <f aca="false">IF(AK432="","",IF(AK432="-15 a -10,5",1,IF(AK432="-10 a -4",2,IF(AK432="-4,5 a 0",3,IF(AK432="0,5 a 4,5",4,IF(AK432="5","NORMA",IF(AK432="5,5 a 10",5,IF(AK432="10,5 a 20",6,"Error"))))))))</f>
        <v>4</v>
      </c>
      <c r="AM432" s="9" t="n">
        <v>0</v>
      </c>
      <c r="AN432" s="10" t="str">
        <f aca="false">IF(AM432="","",IF(AND(AM432&gt;=-7.5,AM432&lt;=-5.5),"-7,5 a -5,5",IF(AND(AM432&gt;=-5,AM432&lt;=-3),"-5 a -3",IF(AND(AM432&gt;=-2.5,AM432&lt;=-0.5),"-2,5 a -0,5",IF(AM432=0,"0,00",IF(AND(AM432&gt;=0.5,AM432&lt;=2.5),"0,5 a 2,5",IF(AND(AM432&gt;=3,AM432&lt;=5),"3 a 5",IF(AND(AM432&gt;=5.5,AM432&lt;=7.5),"5,5 a 7,5",IF(AND(AM432&gt;=8,AM432&lt;=10),"8 a 10","Fuera de rango")))))))))</f>
        <v>0,00</v>
      </c>
      <c r="AO432" s="11" t="str">
        <f aca="false">IF(AN432="","",IF(AN432="-7,5 a -5,5",1,IF(AN432="-5 a -3",2,IF(AN432="-2,5 a -0,5",3,IF(AN432="0,00","NORMA",IF(AN432="0,5 a 2,5",4,IF(AN432="3 a 5",5,IF(AN432="5,5 a 7,5",6,IF(AN432="8 a 10",7,"Error")))))))))</f>
        <v>NORMA</v>
      </c>
      <c r="AP432" s="9" t="n">
        <v>7</v>
      </c>
      <c r="AQ432" s="10" t="str">
        <f aca="false">IF(AP432="","",IF(AND(AP432&gt;=-20,AP432&lt;=-9.5),"-20 a -9,5",IF(AND(AP432&gt;=-9,AP432&lt;=-6.5),"-9 a -6,5",IF(AP432=-6,"-6",IF(AND(AP432&gt;=-5.5,AP432&lt;=-3),"-5,5 a -3",IF(AND(AP432&gt;=-2.5,AP432&lt;=0),"-2,5 a 0",IF(AND(AP432&gt;=0.5,AP432&lt;=3),"0,5 a 3",IF(AND(AP432&gt;=3.5,AP432&lt;=6),"3,5 a 6",IF(AND(AP432&gt;=6.5,AP432&lt;=9),"6,5 a 9",IF(AND(AP432&gt;=9.5,AP432&lt;=20),"9,5 a 20","Fuera de rango"))))))))))</f>
        <v>6,5 a 9</v>
      </c>
      <c r="AR432" s="11" t="n">
        <f aca="false">IF(AQ432="","",IF(AQ432="-20 a -9,5",1,IF(AQ432="-9 a -6,5",2,IF(AQ432="-6","NORMA",IF(AQ432="-5,5 a -3",3,IF(AQ432="-2,5 a 0",4,IF(AQ432="0,5 a 3",5,IF(AQ432="3,5 a 6",6,IF(AQ432="6,5 a 9",7,IF(AQ432="9,5 a 20",8,""))))))))))</f>
        <v>7</v>
      </c>
      <c r="AS432" s="9" t="n">
        <v>5</v>
      </c>
      <c r="AT432" s="10" t="str">
        <f aca="false">IF(AS432="","",IF(AND(AS432&gt;=-16,AS432&lt;=-14),"-16 a -14",IF(AND(AS432&gt;=-13.5,AS432&lt;=-11.5),"-13,5 a -11,5",IF(AND(AS432&gt;=-11,AS432&lt;=-9),"-11 a -9",IF(AND(AS432&gt;=-8.5,AS432&lt;=-6.5),"-8,5 a -6,5",IF(AND(AS432&gt;=-6,AS432&lt;=-4),"-6 a -4",IF(AND(AS432&gt;=-3.5,AS432&lt;=-1.5),"-3,5 a -1,5",IF(AND(AS432&gt;=-1,AS432&lt;=1),"-1 a 1",IF(AND(AS432&gt;=1.5,AS432&lt;=3.5),"1,5 a 3,5",IF(AND(AS432&gt;=4,AS432&lt;=6),"4 a 6",IF(AND(AS432&gt;=6.5,AS432&lt;=8.5),"6,5 a 8,5",IF(AND(AS432&gt;=9,AS432&lt;=11),"9 a 11",IF(AND(AS432&gt;=11.5,AS432&lt;=13.5),"11,5 a 13,5",IF(AND(AS432&gt;=14,AS432&lt;=16),"14 a 16",IF(AND(AS432&gt;=16.5,AS432&lt;=18.5),"16,5 a 18,5",IF(AND(AS432&gt;=19,AS432&lt;=21),"19 a 21","Fuera de rango"))))))))))))))))</f>
        <v>4 a 6</v>
      </c>
      <c r="AU432" s="11" t="str">
        <f aca="false" t="array" ref="AU432">IF(AT432="","",_xlfn.IFS(AT432="-16 a -14",1,AT432="-13,5 a -11,5",2,AT432="-11 a -9",3,AT432="-8,5 a -6,5",4,AT432="-6 a -4",5,AT432="-3,5 a -1,5",6,AT432="-1 a 1",7,AT432="1,5 a 3,5",8,AT432="4 a 6","NORMA",AT432="6,5 a 8,5",9,AT432="9 a 11",10,AT432="11,5 a 13,5",11,AT432="14 a 16",12,AT432="16,5 a 18,5",13,AT432="19 a 21",14,TRUE(),""))</f>
        <v>NORMA</v>
      </c>
      <c r="AV432" s="9" t="n">
        <v>1.75</v>
      </c>
      <c r="AW432" s="10" t="str">
        <f aca="false">IF(AV432="","",IF(AND(AV432&gt;=-1,AV432&lt;=-0.5),"-1 a -0,5",IF(AND(AV432&gt;-0.5,AV432&lt;=0),"De -0,5 a 0",IF(AND(AV432&gt;=0.25,AV432&lt;=0.75),"0,25 a 0,75",IF(AND(AV432&gt;=1,AV432&lt;=1.5),"1 a 1,5",IF(AND(AV432&gt;=1.75,AV432&lt;=2.25),"1,75 a 2,25",IF(AND(AV432&gt;=2.5,AV432&lt;=3),"2,5 a 3",IF(AND(AV432&gt;=3.25,AV432&lt;=3.75),"3,25 a 3,75","Fuera de rango"))))))))</f>
        <v>1,75 a 2,25</v>
      </c>
      <c r="AX432" s="10" t="n">
        <f aca="false">IF(AW432="","",IF(OR(AW432="-1 a -0,5",AW432="-1 a -0.5"),1,IF(OR(AW432="De -0,5 a 0",AW432="-0,5 a 0",AW432="De -0.5 a 0"),2,IF(OR(AW432="0,25 a 0,75",AW432="0.25 a 0.75"),"NORMA",IF(OR(AW432="1 a 1,5",AW432="1 a 1.5"),3,IF(OR(AW432="1,75 a 2,25",AW432="1.75 a 2.25"),4,IF(OR(AW432="2,5 a 3",AW432="2.5 a 3"),5,IF(OR(AW432="3,25 a 3,75",AW432="3.25 a 3.75"),6,""))))))))</f>
        <v>4</v>
      </c>
      <c r="AY432" s="9" t="n">
        <v>1</v>
      </c>
      <c r="AZ432" s="10" t="str">
        <f aca="false">IF(AY432="","",IF(AND(AY432&gt;=-20,AY432&lt;=-9.5),"-20 a -9,5",IF(AND(AY432&gt;=-9,AY432&lt;=-6.5),"-9 a -6,5",IF(AY432=-6,"-6",IF(AND(AY432&gt;=-5.5,AY432&lt;=-3),"-5,5 a -3",IF(AND(AY432&gt;=-2.5,AY432&lt;=0),"-2,5 a 0",IF(AND(AY432&gt;=0.5,AY432&lt;=3),"0,5 a 3",IF(AND(AY432&gt;=3.5,AY432&lt;=6),"3,5 a 6","Fuera de rango"))))))))</f>
        <v>0,5 a 3</v>
      </c>
      <c r="BA432" s="11" t="n">
        <f aca="false">IF(AZ432="","",IF(AZ432="-20 a -9,5",1,IF(AZ432="-9 a -6,5",2,IF(AZ432="-6","NORMA",IF(AZ432="-5,5 a -3",3,IF(AZ432="-2,5 a 0",4,IF(AZ432="0,5 a 3",5,IF(AZ432="3,5 a 6",6,""))))))))</f>
        <v>5</v>
      </c>
      <c r="BB432" s="9" t="n">
        <v>0</v>
      </c>
      <c r="BC432" s="10" t="str">
        <f aca="false" t="array" ref="BC432">IF(BB432="","",_xlfn.IFS(AND(BB432&gt;=0,BB432&lt;=2),"0 a 2",AND(BB432&gt;=2.5,BB432&lt;=4.5),"2,5 a 4,5",AND(BB432&gt;=5,BB432&lt;=7),"5 a 7",AND(BB432&gt;=7.5,BB432&lt;=9.5),"7,5 a 9,5",AND(BB432&gt;=10,BB432&lt;=12),"10 a 12",AND(BB432&gt;=12.5,BB432&lt;=14.5),"12,5 a 14,5",BB432=15,"15",AND(BB432&gt;=15.5,BB432&lt;=17.5),"15,5 a 17,5",AND(BB432&gt;=18,BB432&lt;=20),"18 a 20",AND(BB432&gt;=20.5,BB432&lt;=22.5),"20,5 a 22,5",AND(BB432&gt;=23,BB432&lt;=25),"23 a 25",TRUE(),"Fuera de rango"))</f>
        <v>0 a 2</v>
      </c>
      <c r="BD432" s="11" t="n">
        <f aca="false" t="array" ref="BD432">IF(BC432="","",_xlfn.IFS(BC432="0 a 2",1,BC432="2,5 a 4,5",2,BC432="5 a 7",3,BC432="7,5 a 9,5",4,BC432="10 a 12",5,BC432="12,5 a 14,5",6,BC432="15","NORMA",BC432="15,5 a 17,5",7,BC432="18 a 20",8,BC432="20,5 a 22,5",9,BC432="23 a 25",10,TRUE(),"Fuera de rango"))</f>
        <v>1</v>
      </c>
      <c r="BE432" s="9" t="n">
        <v>26</v>
      </c>
      <c r="BF432" s="10" t="str">
        <f aca="false">IF(BE432="","",IF(AND(BE432&gt;=-20,BE432&lt;=-10),"-20 a -10",IF(AND(BE432&gt;=-9.5,BE432&lt;=0.5),"-9,5 a 0,5",IF(AND(BE432&gt;=1,BE432&lt;=11),"1 a 11",IF(AND(BE432&gt;=11.5,BE432&lt;=20.5),"11,5 a 20,5",IF(BE432=21,"21",IF(AND(BE432&gt;=21.5,BE432&lt;=31.5),"21,5 a 31,5",IF(AND(BE432&gt;=32,BE432&lt;=42),"32 a 42","Fuera de rango"))))))))</f>
        <v>21,5 a 31,5</v>
      </c>
      <c r="BG432" s="11" t="n">
        <f aca="false">IF(BF432="","",IF(BF432="-20 a -10",1,IF(BF432="-9,5 a 0,5",2,IF(BF432="1 a 11",3,IF(BF432="11,5 a 20,5",4,IF(BF432="21","NORMA",IF(BF432="21,5 a 31,5",5,IF(BF432="32 a 42",6,""))))))))</f>
        <v>5</v>
      </c>
      <c r="BH432" s="9" t="n">
        <v>24</v>
      </c>
      <c r="BI432" s="10" t="str">
        <f aca="false">IF(BH432="","",IF(AND(BH432&gt;=-20,BH432&lt;=-15),"-20 a -15",IF(AND(BH432&gt;=-14.5,BH432&lt;=-9.5),"-14,5 a -9,5",IF(AND(BH432&gt;=-9,BH432&lt;=-4),"-9 a -4",IF(AND(BH432&gt;=-3.5,BH432&lt;=2.5),"-3,5 a 2,5",IF(AND(BH432&gt;=3,BH432&lt;=8),"3 a 8",IF(AND(BH432&gt;=8.5,BH432&lt;=14.5),"8,5 a 14,5",IF(BH432=15,"15",IF(AND(BH432&gt;=15.5,BH432&lt;=20.5),"15,5 a 20,5",IF(AND(BH432&gt;=21,BH432&lt;=26),"21 a 26","Fuera de rango"))))))))))</f>
        <v>21 a 26</v>
      </c>
      <c r="BJ432" s="11" t="n">
        <f aca="false">IF(BI432="","",IF(BI432="-20 a -15",1,IF(BI432="-14,5 a -9,5",2,IF(BI432="-9 a -4",3,IF(BI432="-3,5 a 2,5",4,IF(BI432="3 a 8",5,IF(BI432="8,5 a 14,5",6,IF(BI432="15","NORMA",IF(BI432="15,5 a 20,5",7,IF(BI432="21 a 26",8,IF(BI432="26,5 a 31,5",9,"")))))))))))</f>
        <v>8</v>
      </c>
      <c r="BK432" s="9" t="n">
        <v>5</v>
      </c>
      <c r="BL432" s="10" t="str">
        <f aca="false">IF(BK432="","",IF(AND(BK432&gt;=0,BK432&lt;=2),"0 - 2",IF(AND(BK432&gt;=2.5,BK432&lt;=4.5),"2,5 - 4,5",IF(AND(BK432&gt;=5,BK432&lt;=7),"5 - 7",IF(AND(BK432&gt;=7.5,BK432&lt;=9.5),"7,5 - 9,5",IF(AND(BK432&gt;=10,BK432&lt;=12),"10 - 12",IF(AND(BK432&gt;=12.5,BK432&lt;=13.5),"12,5 - 13,5",IF(BK432=14,"14",IF(AND(BK432&gt;=14.5,BK432&lt;=16.5),"14,5 - 16,5",IF(AND(BK432&gt;=17,BK432&lt;=19),"17 - 19",IF(AND(BK432&gt;=19.5,BK432&lt;=21.5),"19,5 - 21,5",IF(AND(BK432&gt;=22,BK432&lt;=24),"22 - 24",IF(AND(BK432&gt;=24.5,BK432&lt;=26.5),"24,5 - 26,5",IF(AND(BK432&gt;=27,BK432&lt;=29),"27 - 29",IF(AND(BK432&gt;=29.5,BK432&lt;=30),"29,5 - 30","Fuera de rango")))))))))))))))</f>
        <v>5 - 7</v>
      </c>
      <c r="BM432" s="11" t="n">
        <f aca="false">IF(BL432="","",IF(BL432="0 - 2",1,IF(BL432="2,5 - 4,5",2,IF(BL432="5 - 7",3,IF(BL432="7,5 - 9,5",4,IF(BL432="10 - 12",5,IF(BL432="12,5 - 13,5",6,IF(BL432="14","NORMA",IF(BL432="14,5 - 16,5",7,IF(BL432="17 - 19",8,IF(BL432="19,5 - 21,5",9,IF(BL432="22 - 24",10,IF(BL432="24,5 - 26,5",11,IF(BL432="27 - 29",12,IF(BL432="29,5 - 30",13,"")))))))))))))))</f>
        <v>3</v>
      </c>
      <c r="BN432" s="9" t="n">
        <v>9</v>
      </c>
      <c r="BO432" s="11" t="str">
        <f aca="false">IF(BN432="","",IF(AND(BN432&gt;=-20,BN432&lt;=-10),"-20 a -10",IF(AND(BN432&gt;=-9.5,BN432&lt;=0.5),"-9,5 a 0,5",IF(AND(BN432&gt;=1,BN432&lt;=11),"1 a 11",IF(AND(BN432&gt;=11.5,BN432&lt;=21.5),"11,5 a 21,5",IF(BN432=22,"22",IF(AND(BN432&gt;=22.5,BN432&lt;=32.5),"22,5 a 32,5",IF(AND(BN432&gt;=33,BN432&lt;=43),"33 a 43","Fuera de rango"))))))))</f>
        <v>1 a 11</v>
      </c>
      <c r="BP432" s="11" t="n">
        <f aca="false">IF(BO432="","",IF(BO432="-20 a -10",1,IF(BO432="-9,5 a 0,5",2,IF(BO432="1 a 11",3,IF(BO432="11,5 a 21,5",4,IF(BO432="22","NORMA",IF(BO432="22,5 a 32,5",5,IF(BO432="33 a 43",6,""))))))))</f>
        <v>3</v>
      </c>
      <c r="BQ432" s="9" t="n">
        <v>6</v>
      </c>
      <c r="BR432" s="10" t="str">
        <f aca="false">IF(BQ432="","",IF(AND(BQ432&gt;=-20,BQ432&lt;=-15),"-20 a -15",IF(AND(BQ432&gt;=-14.5,BQ432&lt;=-9.5),"-14,5 a -9,5",IF(AND(BQ432&gt;=-9,BQ432&lt;=-4),"-9 a -4",IF(AND(BQ432&gt;=-3.5,BQ432&lt;=2.5),"-3,5 a 2,5",IF(AND(BQ432&gt;=3,BQ432&lt;=8),"3 a 8",IF(AND(BQ432&gt;=8.5,BQ432&lt;=13.5),"8,5 a 13,5",IF(AND(BQ432&gt;=14,BQ432&lt;=17.5),"14 a 17,5",IF(BQ432=18,"18",IF(AND(BQ432&gt;=18.5,BQ432&lt;=23.5),"18,5 a 23,5",IF(AND(BQ432&gt;=24,BQ432&lt;=29),"24 a 29",IF(AND(BQ432&gt;=29.5,BQ432&lt;=34.5),"29,5 a 34,5",IF(AND(BQ432&gt;=35,BQ432&lt;=40),"35 a 40","Fuera de rango")))))))))))))</f>
        <v>3 a 8</v>
      </c>
      <c r="BS432" s="11" t="n">
        <f aca="false">IF(BR432="","",IF(BR432="-20 a -15",1,IF(BR432="-14,5 a -9,5",2,IF(BR432="-9 a -4",3,IF(BR432="-3,5 a 2,5",4,IF(BR432="3 a 8",5,IF(BR432="8,5 a 13,5",6,IF(BR432="14 a 17,5",7,IF(BR432="18","NORMA",IF(BR432="18,5 a 23,5",8,IF(BR432="24 a 29",9,IF(BR432="29,5 a 34,5",10,IF(BR432="35 a 40",11,"")))))))))))))</f>
        <v>5</v>
      </c>
      <c r="BT432" s="9" t="n">
        <v>0</v>
      </c>
      <c r="BU432" s="10" t="str">
        <f aca="false">IF(BT432="","",IF(AND(BT432&gt;=-20,BT432&lt;=-18),"-20 a -18",IF(AND(BT432&gt;=-17.5,BT432&lt;=-15.5),"-17,5 a -15,5",IF(AND(BT432&gt;=-15,BT432&lt;=-13),"-15 a -13",IF(AND(BT432&gt;=-12.5,BT432&lt;=-10.5),"-12,5 a -10,5",IF(AND(BT432&gt;=-10,BT432&lt;=-8),"-10 a -8",IF(AND(BT432&gt;=-7.5,BT432&lt;=-5.5),"-7,5 a -5,5",IF(AND(BT432&gt;=-5,BT432&lt;=-3),"-5 a -3",IF(AND(BT432&gt;=-2.5,BT432&lt;=-0.5),"-2,5 a -0,5",IF(BT432=0,"0",IF(AND(BT432&gt;=0.5,BT432&lt;=2.5),"0,5 a 2,5",IF(AND(BT432&gt;=3,BT432&lt;=5),"3 a 5",IF(AND(BT432&gt;=5.5,BT432&lt;=7.5),"5,5 a 7,5",IF(AND(BT432&gt;=8,BT432&lt;=10),"8 a 10",IF(AND(BT432&gt;=10.5,BT432&lt;=12.5),"10,5 a 12,5",IF(AND(BT432&gt;=13,BT432&lt;=15),"13 a 15",IF(AND(BT432&gt;=15.5,BT432&lt;=17.5),"15,5 a 17,5",IF(AND(BT432&gt;=18,BT432&lt;=20),"18 a 20","Fuera de rango"))))))))))))))))))</f>
        <v>0</v>
      </c>
      <c r="BV432" s="11" t="str">
        <f aca="false">IF(BT432="","",IF(BT432=0,"NORMA",IF(AND(BT432&gt;=-20,BT432&lt;=-18),2,IF(AND(BT432&gt;=-17.5,BT432&lt;=-15.5),2,IF(AND(BT432&gt;=-15,BT432&lt;=-13),3,IF(AND(BT432&gt;=-12.5,BT432&lt;=-10.5),4,IF(AND(BT432&gt;=-10,BT432&lt;=-8),5,IF(AND(BT432&gt;=-7.5,BT432&lt;=-5.5),6,IF(AND(BT432&gt;=-5,BT432&lt;=-3),7,IF(AND(BT432&gt;=-2.5,BT432&lt;=-0.5),8,IF(AND(BT432&gt;=0.5,BT432&lt;=2.5),9,IF(AND(BT432&gt;=3,BT432&lt;=5),10,IF(AND(BT432&gt;=5.5,BT432&lt;=7.5),11,IF(AND(BT432&gt;=8,BT432&lt;=10),12,IF(AND(BT432&gt;=10.5,BT432&lt;=12.5),13,IF(AND(BT432&gt;=13,BT432&lt;=15),14,IF(AND(BT432&gt;=15.5,BT432&lt;=17.5),15,IF(AND(BT432&gt;=18,BT432&lt;=20),16,"Fuera de rango"))))))))))))))))))</f>
        <v>NORMA</v>
      </c>
      <c r="BW432" s="9" t="n">
        <v>-12.25</v>
      </c>
      <c r="BX432" s="10" t="n">
        <f aca="false">18.5- (0.3*H432)</f>
        <v>11.9</v>
      </c>
      <c r="BY432" s="10" t="n">
        <f aca="false">(BW432)-(BX432)</f>
        <v>-24.15</v>
      </c>
      <c r="BZ432" s="10" t="str">
        <f aca="false">IF(BY432="","",IF(BY432&lt;-27.5,"De -30 a -28",IF(BY432&lt;-25,"De -27,5 a -25,5",IF(BY432&lt;-22.5,"De -25 a -23",IF(BY432&lt;-20,"De -22,5 a -20,5",IF(BY432&lt;-17.5,"De -20 a -18",IF(BY432&lt;-15,"De -17,5 a -15,5",IF(BY432&lt;-12.5,"De -15 a -13",IF(BY432&lt;-10,"De -12,5 a -10,5",IF(BY432&lt;-7.5,"De -10 a -8",IF(BY432&lt;-5,"De -7,5 a -5,5",IF(BY432&lt;-2.5,"De -5 a -3",IF(BY432&lt;0,"De -2,5 a -0,5",IF(BY432&lt;2.5,"De 0 a 2",IF(BY432&lt;5,"De 2,5 a 4,5",IF(BY432&lt;7.5,"De 5 a 7",IF(BY432&lt;10,"De 7,5 a 9,5",IF(BY432&lt;12.5,"De 10 a 12",IF(BY432&lt;15,"De 12,5 a 14,5",IF(BY432&lt;17.5,"De 15 a 17",IF(BY432&lt;20,"De 17,5 a 19,5",IF(BY432&lt;22.5,"De 20 a 22",IF(BY432&lt;25,"De 22,5 a 24,5",IF(BY432&lt;27.5,"De 25 a 27","De 27,5 a 30"))))))))))))))))))))))))</f>
        <v>De -25 a -23</v>
      </c>
      <c r="CA432" s="12" t="n">
        <f aca="false">IF(BY432="","",IF(BY432&lt;=-28,1,IF(BY432&lt;=-25.5,2,IF(BY432&lt;=-23,3,IF(BY432&lt;=-20.5,4,IF(BY432&lt;=-18,5,IF(BY432&lt;=-15.5,6,IF(BY432&lt;=-13,7,IF(BY432&lt;=-10.5,8,IF(BY432&lt;=-8,9,IF(BY432&lt;=-5.5,10,IF(BY432&lt;=-3,11,IF(BY432&lt;=-0.5,12,IF(BY432&lt;=2,13,IF(BY432&lt;=4.5,14,IF(BY432&lt;=7,15,IF(BY432&lt;=9.5,16,IF(BY432&lt;=12,17,IF(BY432&lt;=14.5,18,IF(BY432&lt;=17,19,IF(BY432&lt;=19.5,20,IF(BY432&lt;=22,21,IF(BY432&lt;=24.5,22,IF(BY432&lt;=27,23,IF(BY432&lt;=30,24,"Fuera de rango")))))))))))))))))))))))))</f>
        <v>3</v>
      </c>
      <c r="CB432" s="9" t="n">
        <v>-12.25</v>
      </c>
      <c r="CC432" s="10" t="n">
        <f aca="false">18.5- (0.3*H432)</f>
        <v>11.9</v>
      </c>
      <c r="CD432" s="10" t="n">
        <f aca="false">(CB432)-(CC432)</f>
        <v>-24.15</v>
      </c>
      <c r="CE432" s="10" t="str">
        <f aca="false">IF(CD432="","",IF(CD432&lt;-27.5,"De -30 a -28",IF(CD432&lt;-25,"De -27,5 a -25,5",IF(CD432&lt;-22.5,"De -25 a -23",IF(CD432&lt;-20,"De -22,5 a -20,5",IF(CD432&lt;-17.5,"De -20 a -18",IF(CD432&lt;-15,"De -17,5 a -15,5",IF(CD432&lt;-12.5,"De -15 a -13",IF(CD432&lt;-10,"De -12,5 a -10,5",IF(CD432&lt;-7.5,"De -10 a -8",IF(CD432&lt;-5,"De -7,5 a -5,5",IF(CD432&lt;-2.5,"De -5 a -3",IF(CD432&lt;0,"De -2,5 a -0,5",IF(CD432&lt;=2,"De 0 a 2",IF(CD432&lt;=4.5,"De 2,5 a 4,5",IF(CD432&lt;=7,"De 5 a 7",IF(CD432&lt;=9.5,"De 7,5 a 9,5",IF(CD432&lt;=12,"De 10 a 12",IF(CD432&lt;=14.5,"De 12,5 a 14,5",IF(CD432&lt;=17,"De 15 a 17",IF(CD432&lt;=19.5,"De 17,5 a 19,5",IF(CD432&lt;=22,"De 20 a 22",IF(CD432&lt;=24.5,"De 22,5 a 24,5",IF(CD432&lt;=27,"De 25 a 27","De 27,5 a 30"))))))))))))))))))))))))</f>
        <v>De -25 a -23</v>
      </c>
      <c r="CF432" s="12" t="n">
        <f aca="false">IF(CD432="","",IF(CD432&lt;-27.5,1,IF(CD432&lt;-25,2,IF(CD432&lt;-22.5,3,IF(CD432&lt;-20,4,IF(CD432&lt;-17.5,5,IF(CD432&lt;-15,6,IF(CD432&lt;-12.5,7,IF(CD432&lt;-10,8,IF(CD432&lt;-7.5,9,IF(CD432&lt;-5,10,IF(CD432&lt;-2.5,11,IF(CD432&lt;0,12,IF(CD432&lt;2.5,13,IF(CD432&lt;5,14,IF(CD432&lt;7.5,15,IF(CD432&lt;10,16,IF(CD432&lt;12.5,17,IF(CD432&lt;15,18,IF(CD432&lt;17.5,19,IF(CD432&lt;20,20,IF(CD432&lt;22.5,21,IF(CD432&lt;25,22,IF(CD432&lt;27.5,23,24))))))))))))))))))))))))</f>
        <v>3</v>
      </c>
      <c r="CG432" s="9" t="n">
        <v>-8</v>
      </c>
      <c r="CH432" s="10" t="str">
        <f aca="false">IF(CG432="","",IF(AND(CG432&gt;=-10,CG432&lt;=-9.5),"-10 a -9,5",IF(AND(CG432&gt;-9.5,CG432&lt;=-8.5),"-9 a -8,5",IF(AND(CG432&gt;-8.5,CG432&lt;=-7.5),"-8 a -7,5",IF(AND(CG432&gt;-7.5,CG432&lt;=-6.5),"-7 a -6,5",IF(AND(CG432&gt;-6.5,CG432&lt;=-5.5),"-6 a -5,5",IF(AND(CG432&gt;-5.5,CG432&lt;=-4.5),"-5 a -4,5",IF(AND(CG432&gt;-4.5,CG432&lt;=-3.5),"-4 a -3,5",IF(AND(CG432&gt;-3.5,CG432&lt;=-2.5),"-3 a -2,5",IF(CG432=-2.25,"-2,25",IF(AND(CG432&gt;-2.5,CG432&lt;=-1.5),"-2 a -1,5",IF(AND(CG432&gt;-1.5,CG432&lt;=-0.5),"-1 a -0,5",IF(AND(CG432&gt;-0.5,CG432&lt;=0.5),"0 a 0,5",IF(AND(CG432&gt;0.5,CG432&lt;=1.5),"1 a 1,5",IF(AND(CG432&gt;1.5,CG432&lt;=2.5),"2 a 2,5",IF(AND(CG432&gt;2.5,CG432&lt;=3.5),"3 a 3,5",IF(AND(CG432&gt;3.5,CG432&lt;=4.5),"4 a 4,5",IF(AND(CG432&gt;4.5,CG432&lt;=5.5),"5 a 5,5",IF(AND(CG432&gt;5.5,CG432&lt;=6.5),"6 a 6,5",IF(AND(CG432&gt;6.5,CG432&lt;=7.5),"7 a 7,5",IF(AND(CG432&gt;7.5,CG432&lt;=8.5),"8 a 8,5",IF(AND(CG432&gt;8.5,CG432&lt;=9.5),"9 a 9,5",IF(CG432&gt;=10,"10","Fuera de rango")))))))))))))))))))))))</f>
        <v>-8 a -7,5</v>
      </c>
      <c r="CI432" s="11" t="n">
        <f aca="false">IF(CG432="","",IF(CG432=-2.25,"NORMA",IF(CG432&lt;=-9.5,1,IF(CG432&lt;=-8.5,2,IF(CG432&lt;=-7.5,3,IF(CG432&lt;=-6.5,4,IF(CG432&lt;=-5.5,5,IF(CG432&lt;=-4.5,6,IF(CG432&lt;=-3.5,7,IF(CG432&lt;=-2.5,8,IF(CG432&lt;=-1.5,9,IF(CG432&lt;=-0.5,10,IF(CG432&lt;=0.5,11,IF(CG432&lt;=1.5,12,IF(CG432&lt;=2.5,13,IF(CG432&lt;=3.5,14,IF(CG432&lt;=4.5,15,IF(CG432&lt;=5.5,16,IF(CG432&lt;=6.5,17,IF(CG432&lt;=7.5,18,IF(CG432&lt;=8.5,19,IF(CG432&lt;=9.5,20,IF(CG432=10,21,"Fuera de rango")))))))))))))))))))))))</f>
        <v>3</v>
      </c>
      <c r="CJ432" s="9" t="n">
        <v>3.25</v>
      </c>
      <c r="CK432" s="10" t="str">
        <f aca="false">IF(CJ432="","",IF(AND(CJ432&gt;=-6,CJ432&lt;=-5.5),"-6 a -5,5",IF(AND(CJ432&gt;-5.5,CJ432&lt;=-4.5),"-5 a -4,5",IF(AND(CJ432&gt;-4.5,CJ432&lt;=-3.5),"-4 a -3,5",IF(AND(CJ432&gt;-3.5,CJ432&lt;=-2.5),"-3 a -2,5",IF(AND(CJ432&gt;-2.5,CJ432&lt;=-1.5),"-2 a -1,5",IF(AND(CJ432&gt;-1.5,CJ432&lt;=-0.5),"-1 a -0,5",IF(AND(CJ432&gt;-0.5,CJ432&lt;=0.5),"0 a 0,5",IF(AND(CJ432&gt;0.5,CJ432&lt;=1.5),"1 a 1,5",IF(AND(CJ432&gt;1.5,CJ432&lt;2.5),"2",IF(AND(CJ432&gt;=2.5,CJ432&lt;=3),"2,5 a 3",IF(AND(CJ432&gt;3,CJ432&lt;=4),"3,5 a 4",IF(AND(CJ432&gt;4,CJ432&lt;=5),"4,5 a 5",IF(AND(CJ432&gt;5,CJ432&lt;=6),"5,5 a 6",IF(AND(CJ432&gt;6,CJ432&lt;=7),"6,5 a 7",IF(AND(CJ432&gt;7,CJ432&lt;=8),"7,5 a 8",IF(AND(CJ432&gt;8,CJ432&lt;=9.5),"8,5 a 9,5",IF(CJ432=10,"10","Fuera de rango"))))))))))))))))))</f>
        <v>3,5 a 4</v>
      </c>
      <c r="CL432" s="11" t="n">
        <f aca="false">IF(CK432="","",IF(OR(CK432="-6 a -5,5",CK432="-6 - -5,5"),1,IF(OR(CK432="-5 a -4,5",CK432="-5 - -4,5"),2,IF(OR(CK432="-4 a -3,5",CK432="-4 - -3,5"),3,IF(OR(CK432="-3 a -2,5",CK432="-3 - -2,5"),4,IF(OR(CK432="-2 a -1,5",CK432="-2 - -1,5"),5,IF(OR(CK432="-1 a -0,5",CK432="-1 - -0,5"),6,IF(OR(CK432="0 a 0,5",CK432="0 - 0,5"),7,IF(OR(CK432="1 a 1,5",CK432="1 - 1,5"),8,IF(CK432="2","NORMA",IF(OR(CK432="2,5 a 3",CK432="2,5 - 3"),9,IF(OR(CK432="3,5 a 4",CK432="3,5 - 4"),10,IF(OR(CK432="4,5 a 5",CK432="4,5 - 5"),11,IF(OR(CK432="5,5 a 6",CK432="5,5 - 6"),12,IF(OR(CK432="6,5 a 7",CK432="6,5 - 7"),13,IF(OR(CK432="7,5 a 8",CK432="7,5 - 8"),14,IF(OR(CK432="8,5 a 9",CK432="8,5 - 9,5",CK432="9 a 9,5"),15,IF(CK432="10",15,IF(OR(CK432="0,5 a 1",CK432="0,5 - 1"),7,"Fuera de rango")))))))))))))))))))</f>
        <v>10</v>
      </c>
      <c r="CO432" s="10" t="str">
        <f aca="false">IF(CM432&gt;0,"EME"," ")</f>
        <v> </v>
      </c>
      <c r="CQ432" s="10" t="str">
        <f aca="false">IF(CP432&gt;0,"0", " ")</f>
        <v> </v>
      </c>
      <c r="CR432" s="10" t="str">
        <f aca="false">IF(CP432&gt;0,"EME"," ")</f>
        <v> </v>
      </c>
      <c r="CS432" s="9" t="n">
        <v>0</v>
      </c>
      <c r="CV432" s="9" t="n">
        <v>0</v>
      </c>
      <c r="CY432" s="9" t="n">
        <v>-3</v>
      </c>
      <c r="DB432" s="9" t="n">
        <v>-2.5</v>
      </c>
      <c r="DC432" s="11" t="str">
        <f aca="false">IF(DB432&lt;0,"2"," ")</f>
        <v>2</v>
      </c>
      <c r="DD432" s="11" t="str">
        <f aca="false">IF(DB432&lt;0,"MIO"," ")</f>
        <v>MIO</v>
      </c>
      <c r="DE432" s="9" t="n">
        <v>-0.5</v>
      </c>
      <c r="DF432" s="10" t="str">
        <f aca="false">IF(DE432&lt;0,"3"," ")</f>
        <v>3</v>
      </c>
      <c r="DG432" s="10" t="str">
        <f aca="false">IF(DE432&lt;0,"AST"," ")</f>
        <v>AST</v>
      </c>
      <c r="DH432" s="9" t="n">
        <v>0</v>
      </c>
      <c r="DI432" s="10" t="str">
        <f aca="false">IF(DH432&lt;0,"3"," ")</f>
        <v> </v>
      </c>
      <c r="DJ432" s="10" t="str">
        <f aca="false">IF(DH432&lt;0,"AST"," ")</f>
        <v> </v>
      </c>
      <c r="DK432" s="9" t="n">
        <v>0</v>
      </c>
      <c r="DL432" s="10" t="str">
        <f aca="false">IF(DK432&gt;0,"4"," ")</f>
        <v> </v>
      </c>
      <c r="DM432" s="10" t="str">
        <f aca="false">IF(DK432&gt;0,"PRE"," ")</f>
        <v> </v>
      </c>
      <c r="DN432" s="9" t="n">
        <v>0</v>
      </c>
      <c r="DO432" s="10" t="str">
        <f aca="false">IF(DN432&gt;0,"4"," ")</f>
        <v> </v>
      </c>
      <c r="DP432" s="10" t="str">
        <f aca="false">IF(DN432&gt;0,"PRE"," ")</f>
        <v> </v>
      </c>
      <c r="DS432" s="12" t="str">
        <f aca="false">CONCATENATE(CO432,CU432,DA432,DG432,DM432)</f>
        <v> AST </v>
      </c>
      <c r="DT432" s="10" t="e">
        <f aca="false" t="array" ref="DT432">_xlfn.IFS(DS432="EME    ","0", DS432=" HIP   ","1", DS432="  MIO  ","2", DS432="   AST ","3", DS432="    PRE","4", DS432="EME   PRE","5", DS432=" HIP  PRE","6", DS432=" HIP AST ","7", DS432="  MIO PRE","8", DS432="  MIOAST ","9", DS432="   ASTPRE","10",DS432=" HIP ASTPRE","11", DS432="  MIOASTPRE","12", DS432="     ","0")</f>
        <v>#N/A</v>
      </c>
      <c r="DV432" s="1" t="e">
        <f aca="false" t="array" ref="DV432">_xlfn.IFS(DU432="SI","2", DU432="NO","1")</f>
        <v>#N/A</v>
      </c>
      <c r="DX432" s="11" t="str">
        <f aca="false">IF(DW432=0,"1","2")</f>
        <v>1</v>
      </c>
      <c r="DY432" s="11" t="str">
        <f aca="false" t="array" ref="DY432">_xlfn.IFS(DW432=0,"0", DW432=0.25, "1", DW432=0.5,"2", DW432=0.75,"3", DW432=1,"4",DW432=1.25,"5", DW432=1.5,"6", DW432=1.75,"7", DW432=2,"8")</f>
        <v>0</v>
      </c>
      <c r="EA432" s="11" t="str">
        <f aca="false">IF(DZ432=0,"1","2")</f>
        <v>1</v>
      </c>
      <c r="EB432" s="11" t="str">
        <f aca="false" t="array" ref="EB432">_xlfn.IFS(DZ432=0,"0", DZ432=0.25, "1", DZ432=0.5,"2", DZ432=0.75,"3", DZ432=1,"4",DZ432=1.25,"5", DZ432=1.5,"6", DZ432=1.75,"7", DZ432=2,"8")</f>
        <v>0</v>
      </c>
      <c r="ED432" s="10" t="str">
        <f aca="false">IF(EC432=0,"1","2")</f>
        <v>1</v>
      </c>
      <c r="EE432" s="11" t="str">
        <f aca="false" t="array" ref="EE432">_xlfn.IFS(EC432=0,"0", EC432=-0.25, "1", EC432=-0.5,"2", EC432=-0.75,"3", EC432=-1,"4",EC432=-1.25,"5", EC432=-1.5,"6", EC432=-1.75,"7", EC432=-2,"8", EC432=-2.25,"9",EC432=-2.5,"10", EC432=-2.75,"11", EC432=-3,"12", EC432=-3.25,"13", EC432=-3.5,"14", EC432=-3.75,"15",EC432=-4,"16")</f>
        <v>0</v>
      </c>
      <c r="EG432" s="10" t="str">
        <f aca="false">IF(EF432=0,"1","2")</f>
        <v>1</v>
      </c>
      <c r="EH432" s="11" t="str">
        <f aca="false" t="array" ref="EH432">_xlfn.IFS(EF432=0,"0", EF432=-0.25, "1", EF432=-0.5,"2", EF432=-0.75,"3", EF432=-1,"4",EF432=-1.25,"5", EF432=-1.5,"6", EF432=-1.75,"7", EF432=-2,"8", EF432=-2.25,"9",EF432=-2.5,"10", EF432=-2.75,"11", EF432=-3,"12", EF432=-3.25,"13", EF432=-3.5,"14", EF432=-3.75,"15",EF432=-4,"16")</f>
        <v>0</v>
      </c>
      <c r="EJ432" s="11" t="str">
        <f aca="false">IF(EI432=0,"1","2")</f>
        <v>1</v>
      </c>
      <c r="EK432" s="11" t="str">
        <f aca="false" t="array" ref="EK432">_xlfn.IFS(EI432=0,"0", EI432=-0.25, "1", EI432=-0.5,"2", EI432=-0.75,"3", EI432=-1,"4",EI432=-1.25,"5", EI432=-1.5,"6", EI432=-1.75,"7", EI432=-2,"8", EI432=-2.25,"9", EI432=-2.25,"9",EI432=-2.5,"10", EI432=-2.75,"11", EI432=-3,"12", EI432=-3.25,"13", EI432=-3.5,"14", EI432=-3.75,"15",EI432=-4,"16", EI432=0.25, "17", EI432=0.5, "18")</f>
        <v>0</v>
      </c>
      <c r="EM432" s="11" t="str">
        <f aca="false">IF(EL432=0,"1","2")</f>
        <v>1</v>
      </c>
      <c r="EN432" s="11" t="str">
        <f aca="false" t="array" ref="EN432">_xlfn.IFS(EL432=0.25,"17",EL432=0.5,"18", EL432=0,"0", EL432=-0.25, "1", EL432=-0.5,"2", EL432=-0.75,"3", EL432=-1,"4",EL432=-1.25,"5", EL432=-1.5,"6", EL432=-1.75,"7", EL432=-2,"8",EL432= -2.25,"9",EL432=-2.5,"10",EL432= -2.75,"11",EL432= -3,"12",EL432= -3.25,"13",EL432= -3.5,"14",EL432= -3.75,"15",EL432=-4,"16")</f>
        <v>0</v>
      </c>
      <c r="EP432" s="11" t="str">
        <f aca="false">IF(EO432=0,"1","2")</f>
        <v>1</v>
      </c>
      <c r="EQ432" s="11" t="str">
        <f aca="false" t="array" ref="EQ432">_xlfn.IFS(EO432=0,"0", EO432=0.25, "1", EO432=0.5,"2", EO432=0.75,"3", EO432=1,"4",EO432=1.25,"5", EO432=1.5,"6", EO432=1.75,"7", EO432=2,"8", EO432=2.25,"9", EO432=2.25,"9",EO432=2.5,"10", EO432=2.75,"11", EO432=3,"12", EO432=3.25,"13", EO432=3.5,"14", EO432=3.75,"15",EO432=4,"16", EO432=-0.25, "17", bq=-0.5, "18")</f>
        <v>0</v>
      </c>
      <c r="ES432" s="11" t="str">
        <f aca="false">IF(ER432=0,"1","2")</f>
        <v>1</v>
      </c>
      <c r="ET432" s="11" t="str">
        <f aca="false" t="array" ref="ET432">_xlfn.IFS(ER432=0,"0", ER432=0.25, "1", ER432=0.5,"2", ER432=0.75,"3", ER432=1,"4",ER432=1.25,"5", ER432=1.5,"6", ER432=1.75,"7", ER432=2,"8", ER432=2.25,"9", ER432=2.25,"9",ER432=2.5,"10", ER432=2.75,"11", ER432=3,"12", ER432=3.25,"13", ER432=3.5,"14", ER432=3.75,"15",ER432=4,"16", ER432=-0.25, "17", bq=-0.5, "18")</f>
        <v>0</v>
      </c>
      <c r="EV432" s="14" t="e">
        <f aca="false">VLOOKUP(EU432,LEYENDA!$G$2:$H$8,2,TRUE())</f>
        <v>#N/A</v>
      </c>
      <c r="EW432" s="14" t="e">
        <f aca="false" t="array" ref="EW432">_xlfn.IFS(EV432="0-5","1", EV432="6-12","2", EV432="13-18","3", EV432="19-24","4", EV432="25-36","5", EV432="37-48","6", EV432="49-60","7")</f>
        <v>#N/A</v>
      </c>
    </row>
    <row r="433" customFormat="false" ht="13.5" hidden="false" customHeight="false" outlineLevel="0" collapsed="false">
      <c r="A433" s="1" t="n">
        <v>142</v>
      </c>
      <c r="B433" s="2" t="n">
        <v>1</v>
      </c>
      <c r="C433" s="33" t="n">
        <v>46013</v>
      </c>
      <c r="E433" s="5" t="str">
        <f aca="false">VLOOKUP(A433,'286'!$A$3:$J$6279,10,FALSE())</f>
        <v>FERNÁNDEZ GOLMAYO, ALMUDENA</v>
      </c>
      <c r="F433" s="4" t="str">
        <f aca="false">VLOOKUP(A433,'286'!$A$3:$I$1768,3,FALSE())</f>
        <v>FERGOLAL</v>
      </c>
      <c r="G433" s="6" t="n">
        <f aca="false">VLOOKUP(A433,'286'!$A$3:$I$1768,4,FALSE())</f>
        <v>43665</v>
      </c>
      <c r="H433" s="7" t="n">
        <f aca="false">YEAR(C433)-YEAR(G433)</f>
        <v>6</v>
      </c>
      <c r="I433" s="1" t="str">
        <f aca="false">VLOOKUP(H433,LEYENDA!$C$2:$D$6,2,TRUE())</f>
        <v>0-12</v>
      </c>
      <c r="J433" s="5" t="str">
        <f aca="false">VLOOKUP(A433,'286'!$A$3:$I$1768,7,FALSE())</f>
        <v>M</v>
      </c>
      <c r="K433" s="8" t="n">
        <f aca="false">VLOOKUP(A433,'286'!$A$3:$I$1768,2,FALSE())</f>
        <v>0</v>
      </c>
      <c r="L433" s="4" t="str">
        <f aca="false">VLOOKUP(A433,'286'!$A$3:$I$1768,8,FALSE())</f>
        <v>D</v>
      </c>
      <c r="M433" s="4" t="str">
        <f aca="false">VLOOKUP(A433,'286'!$A$3:$I$1768,9,FALSE())</f>
        <v>I</v>
      </c>
      <c r="N433" s="8" t="str">
        <f aca="false">IF(R433=O433, "MISMA","CONTRARIA")</f>
        <v>CONTRARIA</v>
      </c>
      <c r="O433" s="8" t="str">
        <f aca="false" t="array" ref="O433">_xlfn.IFS(L433="D","1", L433="I","2")</f>
        <v>1</v>
      </c>
      <c r="P433" s="8" t="e">
        <f aca="false" t="array" ref="P433">_xlfn.IFS(K433="OD","1", K433="OI","2")</f>
        <v>#N/A</v>
      </c>
      <c r="Q433" s="1" t="str">
        <f aca="false" t="array" ref="Q433">_xlfn.IFS(J433="M","1", J433="H","2")</f>
        <v>1</v>
      </c>
      <c r="R433" s="8" t="str">
        <f aca="false" t="array" ref="R433">_xlfn.IFS(M433="D","1", M433="I","2")</f>
        <v>2</v>
      </c>
      <c r="S433" s="1" t="str">
        <f aca="false" t="array" ref="S433">_xlfn.IFS(N433="CONTRARIA", "1",N433= "MISMA","2")</f>
        <v>1</v>
      </c>
      <c r="T433" s="1" t="str">
        <f aca="false" t="array" ref="T433">_xlfn.IFS(I433="0-12","1", I433="13-24","2", I433="25-40","3", I433="41-60","4", I433="61-100","5")</f>
        <v>1</v>
      </c>
      <c r="U433" s="9" t="n">
        <v>0</v>
      </c>
      <c r="V433" s="10" t="str">
        <f aca="false">IF(U433="","",IF(AND(U433&gt;=-9,U433&lt;=-6.5),"-9 a -6,5",IF(AND(U433&gt;=-6,U433&lt;=-3.5),"-6 a -3,5",IF(AND(U433&gt;=-3,U433&lt;=-1),"-3 a -1",IF(U433=-0.5,"-0,5",IF(AND(U433&gt;=0,U433&lt;=2.5),"0 a 2,5",IF(AND(U433&gt;=3,U433&lt;=5.5),"3 a 5,5",IF(AND(U433&gt;=6,U433&lt;=8.5),"6 a 8,5",IF(AND(U433&gt;=9,U433&lt;=20),"9 a 20","Fuera de rango")))))))))</f>
        <v>0 a 2,5</v>
      </c>
      <c r="W433" s="11" t="n">
        <f aca="false">IF(V433="","",IF(V433="-9 a -6,5",2,IF(V433="-6 a -3,5",3,IF(V433="-3 a -1",4,IF(V433="-0,5","NORMA",IF(V433="0 a 2,5",5,IF(V433="3 a 5,5",6,IF(V433="6 a 8,5",7,IF(V433="9 a 20",8,"Fuera de rango")))))))))</f>
        <v>5</v>
      </c>
      <c r="X433" s="9" t="n">
        <v>0</v>
      </c>
      <c r="Y433" s="11" t="str">
        <f aca="false">IF(X433="","",IF(AND(X433&gt;=0,X433&lt;=4),"0 a 4",IF(AND(X433&gt;=4.5,X433&lt;=8.5),"4,5 a 8,5",IF(X433=9,"9",IF(AND(X433&gt;=9.5,X433&lt;=13),"9,5 a 13",IF(AND(X433&gt;=13.5,X433&lt;=20),"13,5 a 20",IF(AND(X433&gt;=20.5,X433&lt;=35),"20,5 a 35","Fuera de rango")))))))</f>
        <v>0 a 4</v>
      </c>
      <c r="Z433" s="11" t="n">
        <f aca="false">IF(Y433="","",IF(Y433="0 a 4",1,IF(Y433="4,5 a 8,5",2,IF(Y433="9","NORMA",IF(Y433="9,5 a 13",3,IF(Y433="13,5 a 20",4,IF(Y433="20,5 a 35",5,"Fuera de rango")))))))</f>
        <v>1</v>
      </c>
      <c r="AA433" s="9" t="n">
        <v>12</v>
      </c>
      <c r="AB433" s="10" t="str">
        <f aca="false">IF(AA433="","",IF(AND(AA433&gt;=0,AA433&lt;=9),"0 a 9",IF(AND(AA433&gt;=9.5,AA433&lt;=18.5),"9,5 a 18,5",IF(AA433=19,"19",IF(AND(AA433&gt;=19.5,AA433&lt;=28),"19,5 a 28",IF(AND(AA433&gt;=28.5,AA433&lt;=40),"28,5 a 40","Fuera de rango"))))))</f>
        <v>9,5 a 18,5</v>
      </c>
      <c r="AC433" s="11" t="n">
        <f aca="false" t="array" ref="AC433">_xlfn.IFS(AB433="","",AB433="0 a 9",1,AB433="9,5 a 18,5",2,AB433="19","NORMA",AB433="19,5 a 28",3,AB433="28,5 a 40",4,TRUE(),"Fuera de rango")</f>
        <v>2</v>
      </c>
      <c r="AD433" s="9" t="n">
        <v>3</v>
      </c>
      <c r="AE433" s="10" t="str">
        <f aca="false">IF(AD433="","",IF(AND(AD433&gt;=-10,AD433&lt;=0),"De -10 a 0",IF(AND(AD433&gt;=0.5,AD433&lt;=9.5),"0,5 a 9,5",IF(AD433=10,"10",IF(AND(AD433&gt;=10.5,AD433&lt;=20),"10,5 a 20",IF(AND(AD433&gt;=20.5,AD433&lt;=40),"20,5 a 40","Fuera de rango"))))))</f>
        <v>0,5 a 9,5</v>
      </c>
      <c r="AF433" s="12" t="n">
        <f aca="false">IF(AD433="","",IF(AND(AD433&gt;=-10,AD433&lt;=0),1,IF(AND(AD433&gt;=0.5,AD433&lt;=9.5),2,IF(AD433=10,"NORMA",IF(AND(AD433&gt;=10.5,AD433&lt;=20),3,IF(AND(AD433&gt;=20.5,AD433&lt;=40),4,""))))))</f>
        <v>2</v>
      </c>
      <c r="AG433" s="9" t="n">
        <v>8</v>
      </c>
      <c r="AH433" s="10" t="str">
        <f aca="false">IF(AG433="","",IF(AND(AG433&gt;=0,AG433&lt;=4),"0 a 4",IF(AND(AG433&gt;=4.5,AG433&lt;=8.5),"4,5 a 8,5",IF(AG433=9,"9",IF(AND(AG433&gt;=9.5,AG433&lt;=13),"9,5 a 13",IF(AND(AG433&gt;=13.5,AG433&lt;=25),"13,5 a 25","Fuera de rango"))))))</f>
        <v>4,5 a 8,5</v>
      </c>
      <c r="AI433" s="10" t="n">
        <f aca="false">IF(AH433="","",IF(AH433="0 a 4",1,IF(AH433="4,5 a 8,5",2,IF(AH433="9","NORMA",IF(AH433="9,5 a 13",3,IF(AH433="13,5 a 25",4,""))))))</f>
        <v>2</v>
      </c>
      <c r="AJ433" s="9" t="n">
        <v>1</v>
      </c>
      <c r="AK433" s="10" t="str">
        <f aca="false">IF(AJ433="","",IF(AND(AJ433&gt;=-15,AJ433&lt;=-10.5),"-15 a -10,5",IF(AND(AJ433&gt;=-10,AJ433&lt;=-4),"-10 a -4",IF(AND(AJ433&gt;=-4.5,AJ433&lt;=0),"-4,5 a 0",IF(AND(AJ433&gt;=0.5,AJ433&lt;=4.5),"0,5 a 4,5",IF(AJ433=5,"5",IF(AND(AJ433&gt;=5.5,AJ433&lt;=10),"5,5 a 10",IF(AND(AJ433&gt;=10.5,AJ433&lt;=20),"10,5 a 20","Fuera de rango"))))))))</f>
        <v>0,5 a 4,5</v>
      </c>
      <c r="AL433" s="11" t="n">
        <f aca="false">IF(AK433="","",IF(AK433="-15 a -10,5",1,IF(AK433="-10 a -4",2,IF(AK433="-4,5 a 0",3,IF(AK433="0,5 a 4,5",4,IF(AK433="5","NORMA",IF(AK433="5,5 a 10",5,IF(AK433="10,5 a 20",6,"Error"))))))))</f>
        <v>4</v>
      </c>
      <c r="AM433" s="9" t="n">
        <v>0</v>
      </c>
      <c r="AN433" s="10" t="str">
        <f aca="false">IF(AM433="","",IF(AND(AM433&gt;=-7.5,AM433&lt;=-5.5),"-7,5 a -5,5",IF(AND(AM433&gt;=-5,AM433&lt;=-3),"-5 a -3",IF(AND(AM433&gt;=-2.5,AM433&lt;=-0.5),"-2,5 a -0,5",IF(AM433=0,"0,00",IF(AND(AM433&gt;=0.5,AM433&lt;=2.5),"0,5 a 2,5",IF(AND(AM433&gt;=3,AM433&lt;=5),"3 a 5",IF(AND(AM433&gt;=5.5,AM433&lt;=7.5),"5,5 a 7,5",IF(AND(AM433&gt;=8,AM433&lt;=10),"8 a 10","Fuera de rango")))))))))</f>
        <v>0,00</v>
      </c>
      <c r="AO433" s="11" t="str">
        <f aca="false">IF(AN433="","",IF(AN433="-7,5 a -5,5",1,IF(AN433="-5 a -3",2,IF(AN433="-2,5 a -0,5",3,IF(AN433="0,00","NORMA",IF(AN433="0,5 a 2,5",4,IF(AN433="3 a 5",5,IF(AN433="5,5 a 7,5",6,IF(AN433="8 a 10",7,"Error")))))))))</f>
        <v>NORMA</v>
      </c>
      <c r="AP433" s="9" t="n">
        <v>-7</v>
      </c>
      <c r="AQ433" s="10" t="str">
        <f aca="false">IF(AP433="","",IF(AND(AP433&gt;=-20,AP433&lt;=-9.5),"-20 a -9,5",IF(AND(AP433&gt;=-9,AP433&lt;=-6.5),"-9 a -6,5",IF(AP433=-6,"-6",IF(AND(AP433&gt;=-5.5,AP433&lt;=-3),"-5,5 a -3",IF(AND(AP433&gt;=-2.5,AP433&lt;=0),"-2,5 a 0",IF(AND(AP433&gt;=0.5,AP433&lt;=3),"0,5 a 3",IF(AND(AP433&gt;=3.5,AP433&lt;=6),"3,5 a 6",IF(AND(AP433&gt;=6.5,AP433&lt;=9),"6,5 a 9",IF(AND(AP433&gt;=9.5,AP433&lt;=20),"9,5 a 20","Fuera de rango"))))))))))</f>
        <v>-9 a -6,5</v>
      </c>
      <c r="AR433" s="11" t="n">
        <f aca="false">IF(AQ433="","",IF(AQ433="-20 a -9,5",1,IF(AQ433="-9 a -6,5",2,IF(AQ433="-6","NORMA",IF(AQ433="-5,5 a -3",3,IF(AQ433="-2,5 a 0",4,IF(AQ433="0,5 a 3",5,IF(AQ433="3,5 a 6",6,IF(AQ433="6,5 a 9",7,IF(AQ433="9,5 a 20",8,""))))))))))</f>
        <v>2</v>
      </c>
      <c r="AS433" s="9" t="n">
        <v>0</v>
      </c>
      <c r="AT433" s="10" t="str">
        <f aca="false">IF(AS433="","",IF(AND(AS433&gt;=-16,AS433&lt;=-14),"-16 a -14",IF(AND(AS433&gt;=-13.5,AS433&lt;=-11.5),"-13,5 a -11,5",IF(AND(AS433&gt;=-11,AS433&lt;=-9),"-11 a -9",IF(AND(AS433&gt;=-8.5,AS433&lt;=-6.5),"-8,5 a -6,5",IF(AND(AS433&gt;=-6,AS433&lt;=-4),"-6 a -4",IF(AND(AS433&gt;=-3.5,AS433&lt;=-1.5),"-3,5 a -1,5",IF(AND(AS433&gt;=-1,AS433&lt;=1),"-1 a 1",IF(AND(AS433&gt;=1.5,AS433&lt;=3.5),"1,5 a 3,5",IF(AND(AS433&gt;=4,AS433&lt;=6),"4 a 6",IF(AND(AS433&gt;=6.5,AS433&lt;=8.5),"6,5 a 8,5",IF(AND(AS433&gt;=9,AS433&lt;=11),"9 a 11",IF(AND(AS433&gt;=11.5,AS433&lt;=13.5),"11,5 a 13,5",IF(AND(AS433&gt;=14,AS433&lt;=16),"14 a 16",IF(AND(AS433&gt;=16.5,AS433&lt;=18.5),"16,5 a 18,5",IF(AND(AS433&gt;=19,AS433&lt;=21),"19 a 21","Fuera de rango"))))))))))))))))</f>
        <v>-1 a 1</v>
      </c>
      <c r="AU433" s="11" t="n">
        <f aca="false" t="array" ref="AU433">IF(AT433="","",_xlfn.IFS(AT433="-16 a -14",1,AT433="-13,5 a -11,5",2,AT433="-11 a -9",3,AT433="-8,5 a -6,5",4,AT433="-6 a -4",5,AT433="-3,5 a -1,5",6,AT433="-1 a 1",7,AT433="1,5 a 3,5",8,AT433="4 a 6","NORMA",AT433="6,5 a 8,5",9,AT433="9 a 11",10,AT433="11,5 a 13,5",11,AT433="14 a 16",12,AT433="16,5 a 18,5",13,AT433="19 a 21",14,TRUE(),""))</f>
        <v>7</v>
      </c>
      <c r="AV433" s="9" t="n">
        <v>1</v>
      </c>
      <c r="AW433" s="10" t="str">
        <f aca="false">IF(AV433="","",IF(AND(AV433&gt;=-1,AV433&lt;=-0.5),"-1 a -0,5",IF(AND(AV433&gt;-0.5,AV433&lt;=0),"De -0,5 a 0",IF(AND(AV433&gt;=0.25,AV433&lt;=0.75),"0,25 a 0,75",IF(AND(AV433&gt;=1,AV433&lt;=1.5),"1 a 1,5",IF(AND(AV433&gt;=1.75,AV433&lt;=2.25),"1,75 a 2,25",IF(AND(AV433&gt;=2.5,AV433&lt;=3),"2,5 a 3",IF(AND(AV433&gt;=3.25,AV433&lt;=3.75),"3,25 a 3,75","Fuera de rango"))))))))</f>
        <v>1 a 1,5</v>
      </c>
      <c r="AX433" s="10" t="n">
        <f aca="false">IF(AW433="","",IF(OR(AW433="-1 a -0,5",AW433="-1 a -0.5"),1,IF(OR(AW433="De -0,5 a 0",AW433="-0,5 a 0",AW433="De -0.5 a 0"),2,IF(OR(AW433="0,25 a 0,75",AW433="0.25 a 0.75"),"NORMA",IF(OR(AW433="1 a 1,5",AW433="1 a 1.5"),3,IF(OR(AW433="1,75 a 2,25",AW433="1.75 a 2.25"),4,IF(OR(AW433="2,5 a 3",AW433="2.5 a 3"),5,IF(OR(AW433="3,25 a 3,75",AW433="3.25 a 3.75"),6,""))))))))</f>
        <v>3</v>
      </c>
      <c r="AY433" s="9" t="n">
        <v>-6</v>
      </c>
      <c r="AZ433" s="10" t="str">
        <f aca="false">IF(AY433="","",IF(AND(AY433&gt;=-20,AY433&lt;=-9.5),"-20 a -9,5",IF(AND(AY433&gt;=-9,AY433&lt;=-6.5),"-9 a -6,5",IF(AY433=-6,"-6",IF(AND(AY433&gt;=-5.5,AY433&lt;=-3),"-5,5 a -3",IF(AND(AY433&gt;=-2.5,AY433&lt;=0),"-2,5 a 0",IF(AND(AY433&gt;=0.5,AY433&lt;=3),"0,5 a 3",IF(AND(AY433&gt;=3.5,AY433&lt;=6),"3,5 a 6","Fuera de rango"))))))))</f>
        <v>-6</v>
      </c>
      <c r="BA433" s="11" t="str">
        <f aca="false">IF(AZ433="","",IF(AZ433="-20 a -9,5",1,IF(AZ433="-9 a -6,5",2,IF(AZ433="-6","NORMA",IF(AZ433="-5,5 a -3",3,IF(AZ433="-2,5 a 0",4,IF(AZ433="0,5 a 3",5,IF(AZ433="3,5 a 6",6,""))))))))</f>
        <v>NORMA</v>
      </c>
      <c r="BB433" s="9" t="n">
        <v>0</v>
      </c>
      <c r="BC433" s="10" t="str">
        <f aca="false" t="array" ref="BC433">IF(BB433="","",_xlfn.IFS(AND(BB433&gt;=0,BB433&lt;=2),"0 a 2",AND(BB433&gt;=2.5,BB433&lt;=4.5),"2,5 a 4,5",AND(BB433&gt;=5,BB433&lt;=7),"5 a 7",AND(BB433&gt;=7.5,BB433&lt;=9.5),"7,5 a 9,5",AND(BB433&gt;=10,BB433&lt;=12),"10 a 12",AND(BB433&gt;=12.5,BB433&lt;=14.5),"12,5 a 14,5",BB433=15,"15",AND(BB433&gt;=15.5,BB433&lt;=17.5),"15,5 a 17,5",AND(BB433&gt;=18,BB433&lt;=20),"18 a 20",AND(BB433&gt;=20.5,BB433&lt;=22.5),"20,5 a 22,5",AND(BB433&gt;=23,BB433&lt;=25),"23 a 25",TRUE(),"Fuera de rango"))</f>
        <v>0 a 2</v>
      </c>
      <c r="BD433" s="11" t="n">
        <f aca="false" t="array" ref="BD433">IF(BC433="","",_xlfn.IFS(BC433="0 a 2",1,BC433="2,5 a 4,5",2,BC433="5 a 7",3,BC433="7,5 a 9,5",4,BC433="10 a 12",5,BC433="12,5 a 14,5",6,BC433="15","NORMA",BC433="15,5 a 17,5",7,BC433="18 a 20",8,BC433="20,5 a 22,5",9,BC433="23 a 25",10,TRUE(),"Fuera de rango"))</f>
        <v>1</v>
      </c>
      <c r="BE433" s="9" t="n">
        <v>18</v>
      </c>
      <c r="BF433" s="10" t="str">
        <f aca="false">IF(BE433="","",IF(AND(BE433&gt;=-20,BE433&lt;=-10),"-20 a -10",IF(AND(BE433&gt;=-9.5,BE433&lt;=0.5),"-9,5 a 0,5",IF(AND(BE433&gt;=1,BE433&lt;=11),"1 a 11",IF(AND(BE433&gt;=11.5,BE433&lt;=20.5),"11,5 a 20,5",IF(BE433=21,"21",IF(AND(BE433&gt;=21.5,BE433&lt;=31.5),"21,5 a 31,5",IF(AND(BE433&gt;=32,BE433&lt;=42),"32 a 42","Fuera de rango"))))))))</f>
        <v>11,5 a 20,5</v>
      </c>
      <c r="BG433" s="11" t="n">
        <f aca="false">IF(BF433="","",IF(BF433="-20 a -10",1,IF(BF433="-9,5 a 0,5",2,IF(BF433="1 a 11",3,IF(BF433="11,5 a 20,5",4,IF(BF433="21","NORMA",IF(BF433="21,5 a 31,5",5,IF(BF433="32 a 42",6,""))))))))</f>
        <v>4</v>
      </c>
      <c r="BH433" s="9" t="n">
        <v>5</v>
      </c>
      <c r="BI433" s="10" t="str">
        <f aca="false">IF(BH433="","",IF(AND(BH433&gt;=-20,BH433&lt;=-15),"-20 a -15",IF(AND(BH433&gt;=-14.5,BH433&lt;=-9.5),"-14,5 a -9,5",IF(AND(BH433&gt;=-9,BH433&lt;=-4),"-9 a -4",IF(AND(BH433&gt;=-3.5,BH433&lt;=2.5),"-3,5 a 2,5",IF(AND(BH433&gt;=3,BH433&lt;=8),"3 a 8",IF(AND(BH433&gt;=8.5,BH433&lt;=14.5),"8,5 a 14,5",IF(BH433=15,"15",IF(AND(BH433&gt;=15.5,BH433&lt;=20.5),"15,5 a 20,5",IF(AND(BH433&gt;=21,BH433&lt;=26),"21 a 26","Fuera de rango"))))))))))</f>
        <v>3 a 8</v>
      </c>
      <c r="BJ433" s="11" t="n">
        <f aca="false">IF(BI433="","",IF(BI433="-20 a -15",1,IF(BI433="-14,5 a -9,5",2,IF(BI433="-9 a -4",3,IF(BI433="-3,5 a 2,5",4,IF(BI433="3 a 8",5,IF(BI433="8,5 a 14,5",6,IF(BI433="15","NORMA",IF(BI433="15,5 a 20,5",7,IF(BI433="21 a 26",8,IF(BI433="26,5 a 31,5",9,"")))))))))))</f>
        <v>5</v>
      </c>
      <c r="BK433" s="9" t="n">
        <v>0</v>
      </c>
      <c r="BL433" s="10" t="str">
        <f aca="false">IF(BK433="","",IF(AND(BK433&gt;=0,BK433&lt;=2),"0 - 2",IF(AND(BK433&gt;=2.5,BK433&lt;=4.5),"2,5 - 4,5",IF(AND(BK433&gt;=5,BK433&lt;=7),"5 - 7",IF(AND(BK433&gt;=7.5,BK433&lt;=9.5),"7,5 - 9,5",IF(AND(BK433&gt;=10,BK433&lt;=12),"10 - 12",IF(AND(BK433&gt;=12.5,BK433&lt;=13.5),"12,5 - 13,5",IF(BK433=14,"14",IF(AND(BK433&gt;=14.5,BK433&lt;=16.5),"14,5 - 16,5",IF(AND(BK433&gt;=17,BK433&lt;=19),"17 - 19",IF(AND(BK433&gt;=19.5,BK433&lt;=21.5),"19,5 - 21,5",IF(AND(BK433&gt;=22,BK433&lt;=24),"22 - 24",IF(AND(BK433&gt;=24.5,BK433&lt;=26.5),"24,5 - 26,5",IF(AND(BK433&gt;=27,BK433&lt;=29),"27 - 29",IF(AND(BK433&gt;=29.5,BK433&lt;=30),"29,5 - 30","Fuera de rango")))))))))))))))</f>
        <v>0 - 2</v>
      </c>
      <c r="BM433" s="11" t="n">
        <f aca="false">IF(BL433="","",IF(BL433="0 - 2",1,IF(BL433="2,5 - 4,5",2,IF(BL433="5 - 7",3,IF(BL433="7,5 - 9,5",4,IF(BL433="10 - 12",5,IF(BL433="12,5 - 13,5",6,IF(BL433="14","NORMA",IF(BL433="14,5 - 16,5",7,IF(BL433="17 - 19",8,IF(BL433="19,5 - 21,5",9,IF(BL433="22 - 24",10,IF(BL433="24,5 - 26,5",11,IF(BL433="27 - 29",12,IF(BL433="29,5 - 30",13,"")))))))))))))))</f>
        <v>1</v>
      </c>
      <c r="BN433" s="9" t="n">
        <v>16</v>
      </c>
      <c r="BO433" s="11" t="str">
        <f aca="false">IF(BN433="","",IF(AND(BN433&gt;=-20,BN433&lt;=-10),"-20 a -10",IF(AND(BN433&gt;=-9.5,BN433&lt;=0.5),"-9,5 a 0,5",IF(AND(BN433&gt;=1,BN433&lt;=11),"1 a 11",IF(AND(BN433&gt;=11.5,BN433&lt;=21.5),"11,5 a 21,5",IF(BN433=22,"22",IF(AND(BN433&gt;=22.5,BN433&lt;=32.5),"22,5 a 32,5",IF(AND(BN433&gt;=33,BN433&lt;=43),"33 a 43","Fuera de rango"))))))))</f>
        <v>11,5 a 21,5</v>
      </c>
      <c r="BP433" s="11" t="n">
        <f aca="false">IF(BO433="","",IF(BO433="-20 a -10",1,IF(BO433="-9,5 a 0,5",2,IF(BO433="1 a 11",3,IF(BO433="11,5 a 21,5",4,IF(BO433="22","NORMA",IF(BO433="22,5 a 32,5",5,IF(BO433="33 a 43",6,""))))))))</f>
        <v>4</v>
      </c>
      <c r="BQ433" s="9" t="n">
        <v>7</v>
      </c>
      <c r="BR433" s="10" t="str">
        <f aca="false">IF(BQ433="","",IF(AND(BQ433&gt;=-20,BQ433&lt;=-15),"-20 a -15",IF(AND(BQ433&gt;=-14.5,BQ433&lt;=-9.5),"-14,5 a -9,5",IF(AND(BQ433&gt;=-9,BQ433&lt;=-4),"-9 a -4",IF(AND(BQ433&gt;=-3.5,BQ433&lt;=2.5),"-3,5 a 2,5",IF(AND(BQ433&gt;=3,BQ433&lt;=8),"3 a 8",IF(AND(BQ433&gt;=8.5,BQ433&lt;=13.5),"8,5 a 13,5",IF(AND(BQ433&gt;=14,BQ433&lt;=17.5),"14 a 17,5",IF(BQ433=18,"18",IF(AND(BQ433&gt;=18.5,BQ433&lt;=23.5),"18,5 a 23,5",IF(AND(BQ433&gt;=24,BQ433&lt;=29),"24 a 29",IF(AND(BQ433&gt;=29.5,BQ433&lt;=34.5),"29,5 a 34,5",IF(AND(BQ433&gt;=35,BQ433&lt;=40),"35 a 40","Fuera de rango")))))))))))))</f>
        <v>3 a 8</v>
      </c>
      <c r="BS433" s="11" t="n">
        <f aca="false">IF(BR433="","",IF(BR433="-20 a -15",1,IF(BR433="-14,5 a -9,5",2,IF(BR433="-9 a -4",3,IF(BR433="-3,5 a 2,5",4,IF(BR433="3 a 8",5,IF(BR433="8,5 a 13,5",6,IF(BR433="14 a 17,5",7,IF(BR433="18","NORMA",IF(BR433="18,5 a 23,5",8,IF(BR433="24 a 29",9,IF(BR433="29,5 a 34,5",10,IF(BR433="35 a 40",11,"")))))))))))))</f>
        <v>5</v>
      </c>
      <c r="BT433" s="9" t="n">
        <v>0</v>
      </c>
      <c r="BU433" s="10" t="str">
        <f aca="false">IF(BT433="","",IF(AND(BT433&gt;=-20,BT433&lt;=-18),"-20 a -18",IF(AND(BT433&gt;=-17.5,BT433&lt;=-15.5),"-17,5 a -15,5",IF(AND(BT433&gt;=-15,BT433&lt;=-13),"-15 a -13",IF(AND(BT433&gt;=-12.5,BT433&lt;=-10.5),"-12,5 a -10,5",IF(AND(BT433&gt;=-10,BT433&lt;=-8),"-10 a -8",IF(AND(BT433&gt;=-7.5,BT433&lt;=-5.5),"-7,5 a -5,5",IF(AND(BT433&gt;=-5,BT433&lt;=-3),"-5 a -3",IF(AND(BT433&gt;=-2.5,BT433&lt;=-0.5),"-2,5 a -0,5",IF(BT433=0,"0",IF(AND(BT433&gt;=0.5,BT433&lt;=2.5),"0,5 a 2,5",IF(AND(BT433&gt;=3,BT433&lt;=5),"3 a 5",IF(AND(BT433&gt;=5.5,BT433&lt;=7.5),"5,5 a 7,5",IF(AND(BT433&gt;=8,BT433&lt;=10),"8 a 10",IF(AND(BT433&gt;=10.5,BT433&lt;=12.5),"10,5 a 12,5",IF(AND(BT433&gt;=13,BT433&lt;=15),"13 a 15",IF(AND(BT433&gt;=15.5,BT433&lt;=17.5),"15,5 a 17,5",IF(AND(BT433&gt;=18,BT433&lt;=20),"18 a 20","Fuera de rango"))))))))))))))))))</f>
        <v>0</v>
      </c>
      <c r="BV433" s="11" t="str">
        <f aca="false">IF(BT433="","",IF(BT433=0,"NORMA",IF(AND(BT433&gt;=-20,BT433&lt;=-18),2,IF(AND(BT433&gt;=-17.5,BT433&lt;=-15.5),2,IF(AND(BT433&gt;=-15,BT433&lt;=-13),3,IF(AND(BT433&gt;=-12.5,BT433&lt;=-10.5),4,IF(AND(BT433&gt;=-10,BT433&lt;=-8),5,IF(AND(BT433&gt;=-7.5,BT433&lt;=-5.5),6,IF(AND(BT433&gt;=-5,BT433&lt;=-3),7,IF(AND(BT433&gt;=-2.5,BT433&lt;=-0.5),8,IF(AND(BT433&gt;=0.5,BT433&lt;=2.5),9,IF(AND(BT433&gt;=3,BT433&lt;=5),10,IF(AND(BT433&gt;=5.5,BT433&lt;=7.5),11,IF(AND(BT433&gt;=8,BT433&lt;=10),12,IF(AND(BT433&gt;=10.5,BT433&lt;=12.5),13,IF(AND(BT433&gt;=13,BT433&lt;=15),14,IF(AND(BT433&gt;=15.5,BT433&lt;=17.5),15,IF(AND(BT433&gt;=18,BT433&lt;=20),16,"Fuera de rango"))))))))))))))))))</f>
        <v>NORMA</v>
      </c>
      <c r="BW433" s="9" t="n">
        <v>-6.25</v>
      </c>
      <c r="BX433" s="10" t="n">
        <f aca="false">18.5- (0.3*H433)</f>
        <v>16.7</v>
      </c>
      <c r="BY433" s="10" t="n">
        <f aca="false">(BW433)-(BX433)</f>
        <v>-22.95</v>
      </c>
      <c r="BZ433" s="10" t="str">
        <f aca="false">IF(BY433="","",IF(BY433&lt;-27.5,"De -30 a -28",IF(BY433&lt;-25,"De -27,5 a -25,5",IF(BY433&lt;-22.5,"De -25 a -23",IF(BY433&lt;-20,"De -22,5 a -20,5",IF(BY433&lt;-17.5,"De -20 a -18",IF(BY433&lt;-15,"De -17,5 a -15,5",IF(BY433&lt;-12.5,"De -15 a -13",IF(BY433&lt;-10,"De -12,5 a -10,5",IF(BY433&lt;-7.5,"De -10 a -8",IF(BY433&lt;-5,"De -7,5 a -5,5",IF(BY433&lt;-2.5,"De -5 a -3",IF(BY433&lt;0,"De -2,5 a -0,5",IF(BY433&lt;2.5,"De 0 a 2",IF(BY433&lt;5,"De 2,5 a 4,5",IF(BY433&lt;7.5,"De 5 a 7",IF(BY433&lt;10,"De 7,5 a 9,5",IF(BY433&lt;12.5,"De 10 a 12",IF(BY433&lt;15,"De 12,5 a 14,5",IF(BY433&lt;17.5,"De 15 a 17",IF(BY433&lt;20,"De 17,5 a 19,5",IF(BY433&lt;22.5,"De 20 a 22",IF(BY433&lt;25,"De 22,5 a 24,5",IF(BY433&lt;27.5,"De 25 a 27","De 27,5 a 30"))))))))))))))))))))))))</f>
        <v>De -25 a -23</v>
      </c>
      <c r="CA433" s="12" t="n">
        <f aca="false">IF(BY433="","",IF(BY433&lt;=-28,1,IF(BY433&lt;=-25.5,2,IF(BY433&lt;=-23,3,IF(BY433&lt;=-20.5,4,IF(BY433&lt;=-18,5,IF(BY433&lt;=-15.5,6,IF(BY433&lt;=-13,7,IF(BY433&lt;=-10.5,8,IF(BY433&lt;=-8,9,IF(BY433&lt;=-5.5,10,IF(BY433&lt;=-3,11,IF(BY433&lt;=-0.5,12,IF(BY433&lt;=2,13,IF(BY433&lt;=4.5,14,IF(BY433&lt;=7,15,IF(BY433&lt;=9.5,16,IF(BY433&lt;=12,17,IF(BY433&lt;=14.5,18,IF(BY433&lt;=17,19,IF(BY433&lt;=19.5,20,IF(BY433&lt;=22,21,IF(BY433&lt;=24.5,22,IF(BY433&lt;=27,23,IF(BY433&lt;=30,24,"Fuera de rango")))))))))))))))))))))))))</f>
        <v>4</v>
      </c>
      <c r="CB433" s="9" t="n">
        <v>-6.5</v>
      </c>
      <c r="CC433" s="10" t="n">
        <f aca="false">18.5- (0.3*H433)</f>
        <v>16.7</v>
      </c>
      <c r="CD433" s="10" t="n">
        <f aca="false">(CB433)-(CC433)</f>
        <v>-23.2</v>
      </c>
      <c r="CE433" s="10" t="str">
        <f aca="false">IF(CD433="","",IF(CD433&lt;-27.5,"De -30 a -28",IF(CD433&lt;-25,"De -27,5 a -25,5",IF(CD433&lt;-22.5,"De -25 a -23",IF(CD433&lt;-20,"De -22,5 a -20,5",IF(CD433&lt;-17.5,"De -20 a -18",IF(CD433&lt;-15,"De -17,5 a -15,5",IF(CD433&lt;-12.5,"De -15 a -13",IF(CD433&lt;-10,"De -12,5 a -10,5",IF(CD433&lt;-7.5,"De -10 a -8",IF(CD433&lt;-5,"De -7,5 a -5,5",IF(CD433&lt;-2.5,"De -5 a -3",IF(CD433&lt;0,"De -2,5 a -0,5",IF(CD433&lt;=2,"De 0 a 2",IF(CD433&lt;=4.5,"De 2,5 a 4,5",IF(CD433&lt;=7,"De 5 a 7",IF(CD433&lt;=9.5,"De 7,5 a 9,5",IF(CD433&lt;=12,"De 10 a 12",IF(CD433&lt;=14.5,"De 12,5 a 14,5",IF(CD433&lt;=17,"De 15 a 17",IF(CD433&lt;=19.5,"De 17,5 a 19,5",IF(CD433&lt;=22,"De 20 a 22",IF(CD433&lt;=24.5,"De 22,5 a 24,5",IF(CD433&lt;=27,"De 25 a 27","De 27,5 a 30"))))))))))))))))))))))))</f>
        <v>De -25 a -23</v>
      </c>
      <c r="CF433" s="12" t="n">
        <f aca="false">IF(CD433="","",IF(CD433&lt;-27.5,1,IF(CD433&lt;-25,2,IF(CD433&lt;-22.5,3,IF(CD433&lt;-20,4,IF(CD433&lt;-17.5,5,IF(CD433&lt;-15,6,IF(CD433&lt;-12.5,7,IF(CD433&lt;-10,8,IF(CD433&lt;-7.5,9,IF(CD433&lt;-5,10,IF(CD433&lt;-2.5,11,IF(CD433&lt;0,12,IF(CD433&lt;2.5,13,IF(CD433&lt;5,14,IF(CD433&lt;7.5,15,IF(CD433&lt;10,16,IF(CD433&lt;12.5,17,IF(CD433&lt;15,18,IF(CD433&lt;17.5,19,IF(CD433&lt;20,20,IF(CD433&lt;22.5,21,IF(CD433&lt;25,22,IF(CD433&lt;27.5,23,24))))))))))))))))))))))))</f>
        <v>3</v>
      </c>
      <c r="CG433" s="9" t="n">
        <v>-3</v>
      </c>
      <c r="CH433" s="10" t="str">
        <f aca="false">IF(CG433="","",IF(AND(CG433&gt;=-10,CG433&lt;=-9.5),"-10 a -9,5",IF(AND(CG433&gt;-9.5,CG433&lt;=-8.5),"-9 a -8,5",IF(AND(CG433&gt;-8.5,CG433&lt;=-7.5),"-8 a -7,5",IF(AND(CG433&gt;-7.5,CG433&lt;=-6.5),"-7 a -6,5",IF(AND(CG433&gt;-6.5,CG433&lt;=-5.5),"-6 a -5,5",IF(AND(CG433&gt;-5.5,CG433&lt;=-4.5),"-5 a -4,5",IF(AND(CG433&gt;-4.5,CG433&lt;=-3.5),"-4 a -3,5",IF(AND(CG433&gt;-3.5,CG433&lt;=-2.5),"-3 a -2,5",IF(CG433=-2.25,"-2,25",IF(AND(CG433&gt;-2.5,CG433&lt;=-1.5),"-2 a -1,5",IF(AND(CG433&gt;-1.5,CG433&lt;=-0.5),"-1 a -0,5",IF(AND(CG433&gt;-0.5,CG433&lt;=0.5),"0 a 0,5",IF(AND(CG433&gt;0.5,CG433&lt;=1.5),"1 a 1,5",IF(AND(CG433&gt;1.5,CG433&lt;=2.5),"2 a 2,5",IF(AND(CG433&gt;2.5,CG433&lt;=3.5),"3 a 3,5",IF(AND(CG433&gt;3.5,CG433&lt;=4.5),"4 a 4,5",IF(AND(CG433&gt;4.5,CG433&lt;=5.5),"5 a 5,5",IF(AND(CG433&gt;5.5,CG433&lt;=6.5),"6 a 6,5",IF(AND(CG433&gt;6.5,CG433&lt;=7.5),"7 a 7,5",IF(AND(CG433&gt;7.5,CG433&lt;=8.5),"8 a 8,5",IF(AND(CG433&gt;8.5,CG433&lt;=9.5),"9 a 9,5",IF(CG433&gt;=10,"10","Fuera de rango")))))))))))))))))))))))</f>
        <v>-3 a -2,5</v>
      </c>
      <c r="CI433" s="11" t="n">
        <f aca="false">IF(CG433="","",IF(CG433=-2.25,"NORMA",IF(CG433&lt;=-9.5,1,IF(CG433&lt;=-8.5,2,IF(CG433&lt;=-7.5,3,IF(CG433&lt;=-6.5,4,IF(CG433&lt;=-5.5,5,IF(CG433&lt;=-4.5,6,IF(CG433&lt;=-3.5,7,IF(CG433&lt;=-2.5,8,IF(CG433&lt;=-1.5,9,IF(CG433&lt;=-0.5,10,IF(CG433&lt;=0.5,11,IF(CG433&lt;=1.5,12,IF(CG433&lt;=2.5,13,IF(CG433&lt;=3.5,14,IF(CG433&lt;=4.5,15,IF(CG433&lt;=5.5,16,IF(CG433&lt;=6.5,17,IF(CG433&lt;=7.5,18,IF(CG433&lt;=8.5,19,IF(CG433&lt;=9.5,20,IF(CG433=10,21,"Fuera de rango")))))))))))))))))))))))</f>
        <v>8</v>
      </c>
      <c r="CJ433" s="9" t="n">
        <v>3</v>
      </c>
      <c r="CK433" s="10" t="str">
        <f aca="false">IF(CJ433="","",IF(AND(CJ433&gt;=-6,CJ433&lt;=-5.5),"-6 a -5,5",IF(AND(CJ433&gt;-5.5,CJ433&lt;=-4.5),"-5 a -4,5",IF(AND(CJ433&gt;-4.5,CJ433&lt;=-3.5),"-4 a -3,5",IF(AND(CJ433&gt;-3.5,CJ433&lt;=-2.5),"-3 a -2,5",IF(AND(CJ433&gt;-2.5,CJ433&lt;=-1.5),"-2 a -1,5",IF(AND(CJ433&gt;-1.5,CJ433&lt;=-0.5),"-1 a -0,5",IF(AND(CJ433&gt;-0.5,CJ433&lt;=0.5),"0 a 0,5",IF(AND(CJ433&gt;0.5,CJ433&lt;=1.5),"1 a 1,5",IF(AND(CJ433&gt;1.5,CJ433&lt;2.5),"2",IF(AND(CJ433&gt;=2.5,CJ433&lt;=3),"2,5 a 3",IF(AND(CJ433&gt;3,CJ433&lt;=4),"3,5 a 4",IF(AND(CJ433&gt;4,CJ433&lt;=5),"4,5 a 5",IF(AND(CJ433&gt;5,CJ433&lt;=6),"5,5 a 6",IF(AND(CJ433&gt;6,CJ433&lt;=7),"6,5 a 7",IF(AND(CJ433&gt;7,CJ433&lt;=8),"7,5 a 8",IF(AND(CJ433&gt;8,CJ433&lt;=9.5),"8,5 a 9,5",IF(CJ433=10,"10","Fuera de rango"))))))))))))))))))</f>
        <v>2,5 a 3</v>
      </c>
      <c r="CL433" s="11" t="n">
        <f aca="false">IF(CK433="","",IF(OR(CK433="-6 a -5,5",CK433="-6 - -5,5"),1,IF(OR(CK433="-5 a -4,5",CK433="-5 - -4,5"),2,IF(OR(CK433="-4 a -3,5",CK433="-4 - -3,5"),3,IF(OR(CK433="-3 a -2,5",CK433="-3 - -2,5"),4,IF(OR(CK433="-2 a -1,5",CK433="-2 - -1,5"),5,IF(OR(CK433="-1 a -0,5",CK433="-1 - -0,5"),6,IF(OR(CK433="0 a 0,5",CK433="0 - 0,5"),7,IF(OR(CK433="1 a 1,5",CK433="1 - 1,5"),8,IF(CK433="2","NORMA",IF(OR(CK433="2,5 a 3",CK433="2,5 - 3"),9,IF(OR(CK433="3,5 a 4",CK433="3,5 - 4"),10,IF(OR(CK433="4,5 a 5",CK433="4,5 - 5"),11,IF(OR(CK433="5,5 a 6",CK433="5,5 - 6"),12,IF(OR(CK433="6,5 a 7",CK433="6,5 - 7"),13,IF(OR(CK433="7,5 a 8",CK433="7,5 - 8"),14,IF(OR(CK433="8,5 a 9",CK433="8,5 - 9,5",CK433="9 a 9,5"),15,IF(CK433="10",15,IF(OR(CK433="0,5 a 1",CK433="0,5 - 1"),7,"Fuera de rango")))))))))))))))))))</f>
        <v>9</v>
      </c>
      <c r="CN433" s="10" t="str">
        <f aca="false">IF(CM433=0,"0", " ")</f>
        <v>0</v>
      </c>
      <c r="CO433" s="10" t="str">
        <f aca="false">IF(CM433&gt;0,"EME"," ")</f>
        <v> </v>
      </c>
      <c r="CQ433" s="10" t="str">
        <f aca="false">IF(CP433&gt;0,"0", " ")</f>
        <v> </v>
      </c>
      <c r="CR433" s="10" t="str">
        <f aca="false">IF(CP433&gt;0,"EME"," ")</f>
        <v> </v>
      </c>
      <c r="CS433" s="9" t="n">
        <v>1.5</v>
      </c>
      <c r="CV433" s="9" t="n">
        <v>1.25</v>
      </c>
      <c r="CY433" s="9" t="n">
        <v>0</v>
      </c>
      <c r="DB433" s="9" t="n">
        <v>0</v>
      </c>
      <c r="DC433" s="11" t="str">
        <f aca="false">IF(DB433&lt;0,"2"," ")</f>
        <v> </v>
      </c>
      <c r="DD433" s="11" t="str">
        <f aca="false">IF(DB433&lt;0,"MIO"," ")</f>
        <v> </v>
      </c>
      <c r="DE433" s="9" t="n">
        <v>0</v>
      </c>
      <c r="DF433" s="10" t="str">
        <f aca="false">IF(DE433&lt;0,"3"," ")</f>
        <v> </v>
      </c>
      <c r="DG433" s="10" t="str">
        <f aca="false">IF(DE433&lt;0,"AST"," ")</f>
        <v> </v>
      </c>
      <c r="DH433" s="9" t="n">
        <v>0</v>
      </c>
      <c r="DI433" s="10" t="str">
        <f aca="false">IF(DH433&lt;0,"3"," ")</f>
        <v> </v>
      </c>
      <c r="DJ433" s="10" t="str">
        <f aca="false">IF(DH433&lt;0,"AST"," ")</f>
        <v> </v>
      </c>
      <c r="DK433" s="9" t="n">
        <v>0</v>
      </c>
      <c r="DL433" s="10" t="str">
        <f aca="false">IF(DK433&gt;0,"4"," ")</f>
        <v> </v>
      </c>
      <c r="DM433" s="10" t="str">
        <f aca="false">IF(DK433&gt;0,"PRE"," ")</f>
        <v> </v>
      </c>
      <c r="DN433" s="9" t="n">
        <v>0</v>
      </c>
      <c r="DO433" s="10" t="str">
        <f aca="false">IF(DN433&gt;0,"4"," ")</f>
        <v> </v>
      </c>
      <c r="DP433" s="10" t="str">
        <f aca="false">IF(DN433&gt;0,"PRE"," ")</f>
        <v> </v>
      </c>
      <c r="DS433" s="12" t="str">
        <f aca="false">CONCATENATE(CO433,CU433,DA433,DG433,DM433)</f>
        <v>   </v>
      </c>
      <c r="DT433" s="10" t="e">
        <f aca="false" t="array" ref="DT433">_xlfn.IFS(DS433="EME    ","0", DS433=" HIP   ","1", DS433="  MIO  ","2", DS433="   AST ","3", DS433="    PRE","4", DS433="EME   PRE","5", DS433=" HIP  PRE","6", DS433=" HIP AST ","7", DS433="  MIO PRE","8", DS433="  MIOAST ","9", DS433="   ASTPRE","10",DS433=" HIP ASTPRE","11", DS433="  MIOASTPRE","12", DS433="     ","0")</f>
        <v>#N/A</v>
      </c>
      <c r="DV433" s="1" t="e">
        <f aca="false" t="array" ref="DV433">_xlfn.IFS(DU433="SI","2", DU433="NO","1")</f>
        <v>#N/A</v>
      </c>
      <c r="DX433" s="11" t="str">
        <f aca="false">IF(DW433=0,"1","2")</f>
        <v>1</v>
      </c>
      <c r="DY433" s="11" t="str">
        <f aca="false" t="array" ref="DY433">_xlfn.IFS(DW433=0,"0", DW433=0.25, "1", DW433=0.5,"2", DW433=0.75,"3", DW433=1,"4",DW433=1.25,"5", DW433=1.5,"6", DW433=1.75,"7", DW433=2,"8")</f>
        <v>0</v>
      </c>
      <c r="EA433" s="11" t="str">
        <f aca="false">IF(DZ433=0,"1","2")</f>
        <v>1</v>
      </c>
      <c r="EB433" s="11" t="str">
        <f aca="false" t="array" ref="EB433">_xlfn.IFS(DZ433=0,"0", DZ433=0.25, "1", DZ433=0.5,"2", DZ433=0.75,"3", DZ433=1,"4",DZ433=1.25,"5", DZ433=1.5,"6", DZ433=1.75,"7", DZ433=2,"8")</f>
        <v>0</v>
      </c>
      <c r="ED433" s="10" t="str">
        <f aca="false">IF(EC433=0,"1","2")</f>
        <v>1</v>
      </c>
      <c r="EE433" s="11" t="str">
        <f aca="false" t="array" ref="EE433">_xlfn.IFS(EC433=0,"0", EC433=-0.25, "1", EC433=-0.5,"2", EC433=-0.75,"3", EC433=-1,"4",EC433=-1.25,"5", EC433=-1.5,"6", EC433=-1.75,"7", EC433=-2,"8", EC433=-2.25,"9",EC433=-2.5,"10", EC433=-2.75,"11", EC433=-3,"12", EC433=-3.25,"13", EC433=-3.5,"14", EC433=-3.75,"15",EC433=-4,"16")</f>
        <v>0</v>
      </c>
      <c r="EG433" s="10" t="str">
        <f aca="false">IF(EF433=0,"1","2")</f>
        <v>1</v>
      </c>
      <c r="EH433" s="11" t="str">
        <f aca="false" t="array" ref="EH433">_xlfn.IFS(EF433=0,"0", EF433=-0.25, "1", EF433=-0.5,"2", EF433=-0.75,"3", EF433=-1,"4",EF433=-1.25,"5", EF433=-1.5,"6", EF433=-1.75,"7", EF433=-2,"8", EF433=-2.25,"9",EF433=-2.5,"10", EF433=-2.75,"11", EF433=-3,"12", EF433=-3.25,"13", EF433=-3.5,"14", EF433=-3.75,"15",EF433=-4,"16")</f>
        <v>0</v>
      </c>
      <c r="EJ433" s="11" t="str">
        <f aca="false">IF(EI433=0,"1","2")</f>
        <v>1</v>
      </c>
      <c r="EK433" s="11" t="str">
        <f aca="false" t="array" ref="EK433">_xlfn.IFS(EI433=0,"0", EI433=-0.25, "1", EI433=-0.5,"2", EI433=-0.75,"3", EI433=-1,"4",EI433=-1.25,"5", EI433=-1.5,"6", EI433=-1.75,"7", EI433=-2,"8", EI433=-2.25,"9", EI433=-2.25,"9",EI433=-2.5,"10", EI433=-2.75,"11", EI433=-3,"12", EI433=-3.25,"13", EI433=-3.5,"14", EI433=-3.75,"15",EI433=-4,"16", EI433=0.25, "17", EI433=0.5, "18")</f>
        <v>0</v>
      </c>
      <c r="EM433" s="11" t="str">
        <f aca="false">IF(EL433=0,"1","2")</f>
        <v>1</v>
      </c>
      <c r="EN433" s="11" t="str">
        <f aca="false" t="array" ref="EN433">_xlfn.IFS(EL433=0.25,"17",EL433=0.5,"18", EL433=0,"0", EL433=-0.25, "1", EL433=-0.5,"2", EL433=-0.75,"3", EL433=-1,"4",EL433=-1.25,"5", EL433=-1.5,"6", EL433=-1.75,"7", EL433=-2,"8",EL433= -2.25,"9",EL433=-2.5,"10",EL433= -2.75,"11",EL433= -3,"12",EL433= -3.25,"13",EL433= -3.5,"14",EL433= -3.75,"15",EL433=-4,"16")</f>
        <v>0</v>
      </c>
      <c r="EP433" s="11" t="str">
        <f aca="false">IF(EO433=0,"1","2")</f>
        <v>1</v>
      </c>
      <c r="EQ433" s="11" t="str">
        <f aca="false" t="array" ref="EQ433">_xlfn.IFS(EO433=0,"0", EO433=0.25, "1", EO433=0.5,"2", EO433=0.75,"3", EO433=1,"4",EO433=1.25,"5", EO433=1.5,"6", EO433=1.75,"7", EO433=2,"8", EO433=2.25,"9", EO433=2.25,"9",EO433=2.5,"10", EO433=2.75,"11", EO433=3,"12", EO433=3.25,"13", EO433=3.5,"14", EO433=3.75,"15",EO433=4,"16", EO433=-0.25, "17", bq=-0.5, "18")</f>
        <v>0</v>
      </c>
      <c r="ES433" s="11" t="str">
        <f aca="false">IF(ER433=0,"1","2")</f>
        <v>1</v>
      </c>
      <c r="ET433" s="11" t="str">
        <f aca="false" t="array" ref="ET433">_xlfn.IFS(ER433=0,"0", ER433=0.25, "1", ER433=0.5,"2", ER433=0.75,"3", ER433=1,"4",ER433=1.25,"5", ER433=1.5,"6", ER433=1.75,"7", ER433=2,"8", ER433=2.25,"9", ER433=2.25,"9",ER433=2.5,"10", ER433=2.75,"11", ER433=3,"12", ER433=3.25,"13", ER433=3.5,"14", ER433=3.75,"15",ER433=4,"16", ER433=-0.25, "17", bq=-0.5, "18")</f>
        <v>0</v>
      </c>
      <c r="EV433" s="14" t="e">
        <f aca="false">VLOOKUP(EU433,LEYENDA!$G$2:$H$8,2,TRUE())</f>
        <v>#N/A</v>
      </c>
      <c r="EW433" s="14" t="e">
        <f aca="false" t="array" ref="EW433">_xlfn.IFS(EV433="0-5","1", EV433="6-12","2", EV433="13-18","3", EV433="19-24","4", EV433="25-36","5", EV433="37-48","6", EV433="49-60","7")</f>
        <v>#N/A</v>
      </c>
    </row>
    <row r="434" customFormat="false" ht="13.5" hidden="false" customHeight="false" outlineLevel="0" collapsed="false">
      <c r="A434" s="1" t="n">
        <v>143</v>
      </c>
      <c r="B434" s="2" t="n">
        <v>1</v>
      </c>
      <c r="C434" s="33" t="n">
        <v>45660</v>
      </c>
      <c r="E434" s="5" t="str">
        <f aca="false">VLOOKUP(A434,'286'!$A$3:$J$6279,10,FALSE())</f>
        <v>HERNÁNDEZ ESTEBAN, MARÍA</v>
      </c>
      <c r="F434" s="4" t="str">
        <f aca="false">VLOOKUP(A434,'286'!$A$3:$I$1768,3,FALSE())</f>
        <v>HERESMA</v>
      </c>
      <c r="G434" s="6" t="n">
        <f aca="false">VLOOKUP(A434,'286'!$A$3:$I$1768,4,FALSE())</f>
        <v>42479</v>
      </c>
      <c r="H434" s="7" t="n">
        <f aca="false">YEAR(C434)-YEAR(G434)</f>
        <v>9</v>
      </c>
      <c r="I434" s="1" t="str">
        <f aca="false">VLOOKUP(H434,LEYENDA!$C$2:$D$6,2,TRUE())</f>
        <v>0-12</v>
      </c>
      <c r="J434" s="5" t="str">
        <f aca="false">VLOOKUP(A434,'286'!$A$3:$I$1768,7,FALSE())</f>
        <v>M</v>
      </c>
      <c r="K434" s="8" t="n">
        <f aca="false">VLOOKUP(A434,'286'!$A$3:$I$1768,2,FALSE())</f>
        <v>0</v>
      </c>
      <c r="L434" s="4" t="str">
        <f aca="false">VLOOKUP(A434,'286'!$A$3:$I$1768,8,FALSE())</f>
        <v>D</v>
      </c>
      <c r="M434" s="4" t="str">
        <f aca="false">VLOOKUP(A434,'286'!$A$3:$I$1768,9,FALSE())</f>
        <v>I</v>
      </c>
      <c r="N434" s="8" t="str">
        <f aca="false">IF(R434=O434, "MISMA","CONTRARIA")</f>
        <v>CONTRARIA</v>
      </c>
      <c r="O434" s="8" t="str">
        <f aca="false" t="array" ref="O434">_xlfn.IFS(L434="D","1", L434="I","2")</f>
        <v>1</v>
      </c>
      <c r="P434" s="8" t="e">
        <f aca="false" t="array" ref="P434">_xlfn.IFS(K434="OD","1", K434="OI","2")</f>
        <v>#N/A</v>
      </c>
      <c r="Q434" s="1" t="str">
        <f aca="false" t="array" ref="Q434">_xlfn.IFS(J434="M","1", J434="H","2")</f>
        <v>1</v>
      </c>
      <c r="R434" s="8" t="str">
        <f aca="false" t="array" ref="R434">_xlfn.IFS(M434="D","1", M434="I","2")</f>
        <v>2</v>
      </c>
      <c r="S434" s="1" t="str">
        <f aca="false" t="array" ref="S434">_xlfn.IFS(N434="CONTRARIA", "1",N434= "MISMA","2")</f>
        <v>1</v>
      </c>
      <c r="T434" s="1" t="str">
        <f aca="false" t="array" ref="T434">_xlfn.IFS(I434="0-12","1", I434="13-24","2", I434="25-40","3", I434="41-60","4", I434="61-100","5")</f>
        <v>1</v>
      </c>
      <c r="U434" s="9" t="n">
        <v>-1</v>
      </c>
      <c r="V434" s="10" t="str">
        <f aca="false">IF(U434="","",IF(AND(U434&gt;=-9,U434&lt;=-6.5),"-9 a -6,5",IF(AND(U434&gt;=-6,U434&lt;=-3.5),"-6 a -3,5",IF(AND(U434&gt;=-3,U434&lt;=-1),"-3 a -1",IF(U434=-0.5,"-0,5",IF(AND(U434&gt;=0,U434&lt;=2.5),"0 a 2,5",IF(AND(U434&gt;=3,U434&lt;=5.5),"3 a 5,5",IF(AND(U434&gt;=6,U434&lt;=8.5),"6 a 8,5",IF(AND(U434&gt;=9,U434&lt;=20),"9 a 20","Fuera de rango")))))))))</f>
        <v>-3 a -1</v>
      </c>
      <c r="W434" s="11" t="n">
        <f aca="false">IF(V434="","",IF(V434="-9 a -6,5",2,IF(V434="-6 a -3,5",3,IF(V434="-3 a -1",4,IF(V434="-0,5","NORMA",IF(V434="0 a 2,5",5,IF(V434="3 a 5,5",6,IF(V434="6 a 8,5",7,IF(V434="9 a 20",8,"Fuera de rango")))))))))</f>
        <v>4</v>
      </c>
      <c r="X434" s="9" t="n">
        <v>8</v>
      </c>
      <c r="Y434" s="11" t="str">
        <f aca="false">IF(X434="","",IF(AND(X434&gt;=0,X434&lt;=4),"0 a 4",IF(AND(X434&gt;=4.5,X434&lt;=8.5),"4,5 a 8,5",IF(X434=9,"9",IF(AND(X434&gt;=9.5,X434&lt;=13),"9,5 a 13",IF(AND(X434&gt;=13.5,X434&lt;=20),"13,5 a 20",IF(AND(X434&gt;=20.5,X434&lt;=35),"20,5 a 35","Fuera de rango")))))))</f>
        <v>4,5 a 8,5</v>
      </c>
      <c r="Z434" s="11" t="n">
        <f aca="false">IF(Y434="","",IF(Y434="0 a 4",1,IF(Y434="4,5 a 8,5",2,IF(Y434="9","NORMA",IF(Y434="9,5 a 13",3,IF(Y434="13,5 a 20",4,IF(Y434="20,5 a 35",5,"Fuera de rango")))))))</f>
        <v>2</v>
      </c>
      <c r="AA434" s="9" t="n">
        <v>21</v>
      </c>
      <c r="AB434" s="10" t="str">
        <f aca="false">IF(AA434="","",IF(AND(AA434&gt;=0,AA434&lt;=9),"0 a 9",IF(AND(AA434&gt;=9.5,AA434&lt;=18.5),"9,5 a 18,5",IF(AA434=19,"19",IF(AND(AA434&gt;=19.5,AA434&lt;=28),"19,5 a 28",IF(AND(AA434&gt;=28.5,AA434&lt;=40),"28,5 a 40","Fuera de rango"))))))</f>
        <v>19,5 a 28</v>
      </c>
      <c r="AC434" s="11" t="n">
        <f aca="false" t="array" ref="AC434">_xlfn.IFS(AB434="","",AB434="0 a 9",1,AB434="9,5 a 18,5",2,AB434="19","NORMA",AB434="19,5 a 28",3,AB434="28,5 a 40",4,TRUE(),"Fuera de rango")</f>
        <v>3</v>
      </c>
      <c r="AD434" s="9" t="n">
        <v>14</v>
      </c>
      <c r="AE434" s="10" t="str">
        <f aca="false">IF(AD434="","",IF(AND(AD434&gt;=-10,AD434&lt;=0),"De -10 a 0",IF(AND(AD434&gt;=0.5,AD434&lt;=9.5),"0,5 a 9,5",IF(AD434=10,"10",IF(AND(AD434&gt;=10.5,AD434&lt;=20),"10,5 a 20",IF(AND(AD434&gt;=20.5,AD434&lt;=40),"20,5 a 40","Fuera de rango"))))))</f>
        <v>10,5 a 20</v>
      </c>
      <c r="AF434" s="12" t="n">
        <f aca="false">IF(AD434="","",IF(AND(AD434&gt;=-10,AD434&lt;=0),1,IF(AND(AD434&gt;=0.5,AD434&lt;=9.5),2,IF(AD434=10,"NORMA",IF(AND(AD434&gt;=10.5,AD434&lt;=20),3,IF(AND(AD434&gt;=20.5,AD434&lt;=40),4,""))))))</f>
        <v>3</v>
      </c>
      <c r="AG434" s="9" t="n">
        <v>9</v>
      </c>
      <c r="AH434" s="10" t="str">
        <f aca="false">IF(AG434="","",IF(AND(AG434&gt;=0,AG434&lt;=4),"0 a 4",IF(AND(AG434&gt;=4.5,AG434&lt;=8.5),"4,5 a 8,5",IF(AG434=9,"9",IF(AND(AG434&gt;=9.5,AG434&lt;=13),"9,5 a 13",IF(AND(AG434&gt;=13.5,AG434&lt;=25),"13,5 a 25","Fuera de rango"))))))</f>
        <v>9</v>
      </c>
      <c r="AI434" s="10" t="str">
        <f aca="false">IF(AH434="","",IF(AH434="0 a 4",1,IF(AH434="4,5 a 8,5",2,IF(AH434="9","NORMA",IF(AH434="9,5 a 13",3,IF(AH434="13,5 a 25",4,""))))))</f>
        <v>NORMA</v>
      </c>
      <c r="AJ434" s="9" t="n">
        <v>5</v>
      </c>
      <c r="AK434" s="10" t="str">
        <f aca="false">IF(AJ434="","",IF(AND(AJ434&gt;=-15,AJ434&lt;=-10.5),"-15 a -10,5",IF(AND(AJ434&gt;=-10,AJ434&lt;=-4),"-10 a -4",IF(AND(AJ434&gt;=-4.5,AJ434&lt;=0),"-4,5 a 0",IF(AND(AJ434&gt;=0.5,AJ434&lt;=4.5),"0,5 a 4,5",IF(AJ434=5,"5",IF(AND(AJ434&gt;=5.5,AJ434&lt;=10),"5,5 a 10",IF(AND(AJ434&gt;=10.5,AJ434&lt;=20),"10,5 a 20","Fuera de rango"))))))))</f>
        <v>5</v>
      </c>
      <c r="AL434" s="11" t="str">
        <f aca="false">IF(AK434="","",IF(AK434="-15 a -10,5",1,IF(AK434="-10 a -4",2,IF(AK434="-4,5 a 0",3,IF(AK434="0,5 a 4,5",4,IF(AK434="5","NORMA",IF(AK434="5,5 a 10",5,IF(AK434="10,5 a 20",6,"Error"))))))))</f>
        <v>NORMA</v>
      </c>
      <c r="AM434" s="9" t="n">
        <v>0</v>
      </c>
      <c r="AN434" s="10" t="str">
        <f aca="false">IF(AM434="","",IF(AND(AM434&gt;=-7.5,AM434&lt;=-5.5),"-7,5 a -5,5",IF(AND(AM434&gt;=-5,AM434&lt;=-3),"-5 a -3",IF(AND(AM434&gt;=-2.5,AM434&lt;=-0.5),"-2,5 a -0,5",IF(AM434=0,"0,00",IF(AND(AM434&gt;=0.5,AM434&lt;=2.5),"0,5 a 2,5",IF(AND(AM434&gt;=3,AM434&lt;=5),"3 a 5",IF(AND(AM434&gt;=5.5,AM434&lt;=7.5),"5,5 a 7,5",IF(AND(AM434&gt;=8,AM434&lt;=10),"8 a 10","Fuera de rango")))))))))</f>
        <v>0,00</v>
      </c>
      <c r="AO434" s="11" t="str">
        <f aca="false">IF(AN434="","",IF(AN434="-7,5 a -5,5",1,IF(AN434="-5 a -3",2,IF(AN434="-2,5 a -0,5",3,IF(AN434="0,00","NORMA",IF(AN434="0,5 a 2,5",4,IF(AN434="3 a 5",5,IF(AN434="5,5 a 7,5",6,IF(AN434="8 a 10",7,"Error")))))))))</f>
        <v>NORMA</v>
      </c>
      <c r="AP434" s="9" t="n">
        <v>-3</v>
      </c>
      <c r="AQ434" s="10" t="str">
        <f aca="false">IF(AP434="","",IF(AND(AP434&gt;=-20,AP434&lt;=-9.5),"-20 a -9,5",IF(AND(AP434&gt;=-9,AP434&lt;=-6.5),"-9 a -6,5",IF(AP434=-6,"-6",IF(AND(AP434&gt;=-5.5,AP434&lt;=-3),"-5,5 a -3",IF(AND(AP434&gt;=-2.5,AP434&lt;=0),"-2,5 a 0",IF(AND(AP434&gt;=0.5,AP434&lt;=3),"0,5 a 3",IF(AND(AP434&gt;=3.5,AP434&lt;=6),"3,5 a 6",IF(AND(AP434&gt;=6.5,AP434&lt;=9),"6,5 a 9",IF(AND(AP434&gt;=9.5,AP434&lt;=20),"9,5 a 20","Fuera de rango"))))))))))</f>
        <v>-5,5 a -3</v>
      </c>
      <c r="AR434" s="11" t="n">
        <f aca="false">IF(AQ434="","",IF(AQ434="-20 a -9,5",1,IF(AQ434="-9 a -6,5",2,IF(AQ434="-6","NORMA",IF(AQ434="-5,5 a -3",3,IF(AQ434="-2,5 a 0",4,IF(AQ434="0,5 a 3",5,IF(AQ434="3,5 a 6",6,IF(AQ434="6,5 a 9",7,IF(AQ434="9,5 a 20",8,""))))))))))</f>
        <v>3</v>
      </c>
      <c r="AS434" s="9" t="n">
        <v>8</v>
      </c>
      <c r="AT434" s="10" t="str">
        <f aca="false">IF(AS434="","",IF(AND(AS434&gt;=-16,AS434&lt;=-14),"-16 a -14",IF(AND(AS434&gt;=-13.5,AS434&lt;=-11.5),"-13,5 a -11,5",IF(AND(AS434&gt;=-11,AS434&lt;=-9),"-11 a -9",IF(AND(AS434&gt;=-8.5,AS434&lt;=-6.5),"-8,5 a -6,5",IF(AND(AS434&gt;=-6,AS434&lt;=-4),"-6 a -4",IF(AND(AS434&gt;=-3.5,AS434&lt;=-1.5),"-3,5 a -1,5",IF(AND(AS434&gt;=-1,AS434&lt;=1),"-1 a 1",IF(AND(AS434&gt;=1.5,AS434&lt;=3.5),"1,5 a 3,5",IF(AND(AS434&gt;=4,AS434&lt;=6),"4 a 6",IF(AND(AS434&gt;=6.5,AS434&lt;=8.5),"6,5 a 8,5",IF(AND(AS434&gt;=9,AS434&lt;=11),"9 a 11",IF(AND(AS434&gt;=11.5,AS434&lt;=13.5),"11,5 a 13,5",IF(AND(AS434&gt;=14,AS434&lt;=16),"14 a 16",IF(AND(AS434&gt;=16.5,AS434&lt;=18.5),"16,5 a 18,5",IF(AND(AS434&gt;=19,AS434&lt;=21),"19 a 21","Fuera de rango"))))))))))))))))</f>
        <v>6,5 a 8,5</v>
      </c>
      <c r="AU434" s="11" t="n">
        <f aca="false" t="array" ref="AU434">IF(AT434="","",_xlfn.IFS(AT434="-16 a -14",1,AT434="-13,5 a -11,5",2,AT434="-11 a -9",3,AT434="-8,5 a -6,5",4,AT434="-6 a -4",5,AT434="-3,5 a -1,5",6,AT434="-1 a 1",7,AT434="1,5 a 3,5",8,AT434="4 a 6","NORMA",AT434="6,5 a 8,5",9,AT434="9 a 11",10,AT434="11,5 a 13,5",11,AT434="14 a 16",12,AT434="16,5 a 18,5",13,AT434="19 a 21",14,TRUE(),""))</f>
        <v>9</v>
      </c>
      <c r="AV434" s="9" t="n">
        <v>1</v>
      </c>
      <c r="AW434" s="10" t="str">
        <f aca="false">IF(AV434="","",IF(AND(AV434&gt;=-1,AV434&lt;=-0.5),"-1 a -0,5",IF(AND(AV434&gt;-0.5,AV434&lt;=0),"De -0,5 a 0",IF(AND(AV434&gt;=0.25,AV434&lt;=0.75),"0,25 a 0,75",IF(AND(AV434&gt;=1,AV434&lt;=1.5),"1 a 1,5",IF(AND(AV434&gt;=1.75,AV434&lt;=2.25),"1,75 a 2,25",IF(AND(AV434&gt;=2.5,AV434&lt;=3),"2,5 a 3",IF(AND(AV434&gt;=3.25,AV434&lt;=3.75),"3,25 a 3,75","Fuera de rango"))))))))</f>
        <v>1 a 1,5</v>
      </c>
      <c r="AX434" s="10" t="n">
        <f aca="false">IF(AW434="","",IF(OR(AW434="-1 a -0,5",AW434="-1 a -0.5"),1,IF(OR(AW434="De -0,5 a 0",AW434="-0,5 a 0",AW434="De -0.5 a 0"),2,IF(OR(AW434="0,25 a 0,75",AW434="0.25 a 0.75"),"NORMA",IF(OR(AW434="1 a 1,5",AW434="1 a 1.5"),3,IF(OR(AW434="1,75 a 2,25",AW434="1.75 a 2.25"),4,IF(OR(AW434="2,5 a 3",AW434="2.5 a 3"),5,IF(OR(AW434="3,25 a 3,75",AW434="3.25 a 3.75"),6,""))))))))</f>
        <v>3</v>
      </c>
      <c r="AY434" s="9" t="n">
        <v>-6</v>
      </c>
      <c r="AZ434" s="10" t="str">
        <f aca="false">IF(AY434="","",IF(AND(AY434&gt;=-20,AY434&lt;=-9.5),"-20 a -9,5",IF(AND(AY434&gt;=-9,AY434&lt;=-6.5),"-9 a -6,5",IF(AY434=-6,"-6",IF(AND(AY434&gt;=-5.5,AY434&lt;=-3),"-5,5 a -3",IF(AND(AY434&gt;=-2.5,AY434&lt;=0),"-2,5 a 0",IF(AND(AY434&gt;=0.5,AY434&lt;=3),"0,5 a 3",IF(AND(AY434&gt;=3.5,AY434&lt;=6),"3,5 a 6","Fuera de rango"))))))))</f>
        <v>-6</v>
      </c>
      <c r="BA434" s="11" t="str">
        <f aca="false">IF(AZ434="","",IF(AZ434="-20 a -9,5",1,IF(AZ434="-9 a -6,5",2,IF(AZ434="-6","NORMA",IF(AZ434="-5,5 a -3",3,IF(AZ434="-2,5 a 0",4,IF(AZ434="0,5 a 3",5,IF(AZ434="3,5 a 6",6,""))))))))</f>
        <v>NORMA</v>
      </c>
      <c r="BB434" s="9" t="n">
        <v>0</v>
      </c>
      <c r="BC434" s="10" t="str">
        <f aca="false" t="array" ref="BC434">IF(BB434="","",_xlfn.IFS(AND(BB434&gt;=0,BB434&lt;=2),"0 a 2",AND(BB434&gt;=2.5,BB434&lt;=4.5),"2,5 a 4,5",AND(BB434&gt;=5,BB434&lt;=7),"5 a 7",AND(BB434&gt;=7.5,BB434&lt;=9.5),"7,5 a 9,5",AND(BB434&gt;=10,BB434&lt;=12),"10 a 12",AND(BB434&gt;=12.5,BB434&lt;=14.5),"12,5 a 14,5",BB434=15,"15",AND(BB434&gt;=15.5,BB434&lt;=17.5),"15,5 a 17,5",AND(BB434&gt;=18,BB434&lt;=20),"18 a 20",AND(BB434&gt;=20.5,BB434&lt;=22.5),"20,5 a 22,5",AND(BB434&gt;=23,BB434&lt;=25),"23 a 25",TRUE(),"Fuera de rango"))</f>
        <v>0 a 2</v>
      </c>
      <c r="BD434" s="11" t="n">
        <f aca="false" t="array" ref="BD434">IF(BC434="","",_xlfn.IFS(BC434="0 a 2",1,BC434="2,5 a 4,5",2,BC434="5 a 7",3,BC434="7,5 a 9,5",4,BC434="10 a 12",5,BC434="12,5 a 14,5",6,BC434="15","NORMA",BC434="15,5 a 17,5",7,BC434="18 a 20",8,BC434="20,5 a 22,5",9,BC434="23 a 25",10,TRUE(),"Fuera de rango"))</f>
        <v>1</v>
      </c>
      <c r="BE434" s="9" t="n">
        <v>20</v>
      </c>
      <c r="BF434" s="10" t="str">
        <f aca="false">IF(BE434="","",IF(AND(BE434&gt;=-20,BE434&lt;=-10),"-20 a -10",IF(AND(BE434&gt;=-9.5,BE434&lt;=0.5),"-9,5 a 0,5",IF(AND(BE434&gt;=1,BE434&lt;=11),"1 a 11",IF(AND(BE434&gt;=11.5,BE434&lt;=20.5),"11,5 a 20,5",IF(BE434=21,"21",IF(AND(BE434&gt;=21.5,BE434&lt;=31.5),"21,5 a 31,5",IF(AND(BE434&gt;=32,BE434&lt;=42),"32 a 42","Fuera de rango"))))))))</f>
        <v>11,5 a 20,5</v>
      </c>
      <c r="BG434" s="11" t="n">
        <f aca="false">IF(BF434="","",IF(BF434="-20 a -10",1,IF(BF434="-9,5 a 0,5",2,IF(BF434="1 a 11",3,IF(BF434="11,5 a 20,5",4,IF(BF434="21","NORMA",IF(BF434="21,5 a 31,5",5,IF(BF434="32 a 42",6,""))))))))</f>
        <v>4</v>
      </c>
      <c r="BH434" s="9" t="n">
        <v>4</v>
      </c>
      <c r="BI434" s="10" t="str">
        <f aca="false">IF(BH434="","",IF(AND(BH434&gt;=-20,BH434&lt;=-15),"-20 a -15",IF(AND(BH434&gt;=-14.5,BH434&lt;=-9.5),"-14,5 a -9,5",IF(AND(BH434&gt;=-9,BH434&lt;=-4),"-9 a -4",IF(AND(BH434&gt;=-3.5,BH434&lt;=2.5),"-3,5 a 2,5",IF(AND(BH434&gt;=3,BH434&lt;=8),"3 a 8",IF(AND(BH434&gt;=8.5,BH434&lt;=14.5),"8,5 a 14,5",IF(BH434=15,"15",IF(AND(BH434&gt;=15.5,BH434&lt;=20.5),"15,5 a 20,5",IF(AND(BH434&gt;=21,BH434&lt;=26),"21 a 26","Fuera de rango"))))))))))</f>
        <v>3 a 8</v>
      </c>
      <c r="BJ434" s="11" t="n">
        <f aca="false">IF(BI434="","",IF(BI434="-20 a -15",1,IF(BI434="-14,5 a -9,5",2,IF(BI434="-9 a -4",3,IF(BI434="-3,5 a 2,5",4,IF(BI434="3 a 8",5,IF(BI434="8,5 a 14,5",6,IF(BI434="15","NORMA",IF(BI434="15,5 a 20,5",7,IF(BI434="21 a 26",8,IF(BI434="26,5 a 31,5",9,"")))))))))))</f>
        <v>5</v>
      </c>
      <c r="BK434" s="9" t="n">
        <v>10</v>
      </c>
      <c r="BL434" s="10" t="str">
        <f aca="false">IF(BK434="","",IF(AND(BK434&gt;=0,BK434&lt;=2),"0 - 2",IF(AND(BK434&gt;=2.5,BK434&lt;=4.5),"2,5 - 4,5",IF(AND(BK434&gt;=5,BK434&lt;=7),"5 - 7",IF(AND(BK434&gt;=7.5,BK434&lt;=9.5),"7,5 - 9,5",IF(AND(BK434&gt;=10,BK434&lt;=12),"10 - 12",IF(AND(BK434&gt;=12.5,BK434&lt;=13.5),"12,5 - 13,5",IF(BK434=14,"14",IF(AND(BK434&gt;=14.5,BK434&lt;=16.5),"14,5 - 16,5",IF(AND(BK434&gt;=17,BK434&lt;=19),"17 - 19",IF(AND(BK434&gt;=19.5,BK434&lt;=21.5),"19,5 - 21,5",IF(AND(BK434&gt;=22,BK434&lt;=24),"22 - 24",IF(AND(BK434&gt;=24.5,BK434&lt;=26.5),"24,5 - 26,5",IF(AND(BK434&gt;=27,BK434&lt;=29),"27 - 29",IF(AND(BK434&gt;=29.5,BK434&lt;=30),"29,5 - 30","Fuera de rango")))))))))))))))</f>
        <v>10 - 12</v>
      </c>
      <c r="BM434" s="11" t="n">
        <f aca="false">IF(BL434="","",IF(BL434="0 - 2",1,IF(BL434="2,5 - 4,5",2,IF(BL434="5 - 7",3,IF(BL434="7,5 - 9,5",4,IF(BL434="10 - 12",5,IF(BL434="12,5 - 13,5",6,IF(BL434="14","NORMA",IF(BL434="14,5 - 16,5",7,IF(BL434="17 - 19",8,IF(BL434="19,5 - 21,5",9,IF(BL434="22 - 24",10,IF(BL434="24,5 - 26,5",11,IF(BL434="27 - 29",12,IF(BL434="29,5 - 30",13,"")))))))))))))))</f>
        <v>5</v>
      </c>
      <c r="BN434" s="9" t="n">
        <v>22</v>
      </c>
      <c r="BO434" s="11" t="str">
        <f aca="false">IF(BN434="","",IF(AND(BN434&gt;=-20,BN434&lt;=-10),"-20 a -10",IF(AND(BN434&gt;=-9.5,BN434&lt;=0.5),"-9,5 a 0,5",IF(AND(BN434&gt;=1,BN434&lt;=11),"1 a 11",IF(AND(BN434&gt;=11.5,BN434&lt;=21.5),"11,5 a 21,5",IF(BN434=22,"22",IF(AND(BN434&gt;=22.5,BN434&lt;=32.5),"22,5 a 32,5",IF(AND(BN434&gt;=33,BN434&lt;=43),"33 a 43","Fuera de rango"))))))))</f>
        <v>22</v>
      </c>
      <c r="BP434" s="11" t="str">
        <f aca="false">IF(BO434="","",IF(BO434="-20 a -10",1,IF(BO434="-9,5 a 0,5",2,IF(BO434="1 a 11",3,IF(BO434="11,5 a 21,5",4,IF(BO434="22","NORMA",IF(BO434="22,5 a 32,5",5,IF(BO434="33 a 43",6,""))))))))</f>
        <v>NORMA</v>
      </c>
      <c r="BQ434" s="9" t="n">
        <v>18</v>
      </c>
      <c r="BR434" s="10" t="str">
        <f aca="false">IF(BQ434="","",IF(AND(BQ434&gt;=-20,BQ434&lt;=-15),"-20 a -15",IF(AND(BQ434&gt;=-14.5,BQ434&lt;=-9.5),"-14,5 a -9,5",IF(AND(BQ434&gt;=-9,BQ434&lt;=-4),"-9 a -4",IF(AND(BQ434&gt;=-3.5,BQ434&lt;=2.5),"-3,5 a 2,5",IF(AND(BQ434&gt;=3,BQ434&lt;=8),"3 a 8",IF(AND(BQ434&gt;=8.5,BQ434&lt;=13.5),"8,5 a 13,5",IF(AND(BQ434&gt;=14,BQ434&lt;=17.5),"14 a 17,5",IF(BQ434=18,"18",IF(AND(BQ434&gt;=18.5,BQ434&lt;=23.5),"18,5 a 23,5",IF(AND(BQ434&gt;=24,BQ434&lt;=29),"24 a 29",IF(AND(BQ434&gt;=29.5,BQ434&lt;=34.5),"29,5 a 34,5",IF(AND(BQ434&gt;=35,BQ434&lt;=40),"35 a 40","Fuera de rango")))))))))))))</f>
        <v>18</v>
      </c>
      <c r="BS434" s="11" t="str">
        <f aca="false">IF(BR434="","",IF(BR434="-20 a -15",1,IF(BR434="-14,5 a -9,5",2,IF(BR434="-9 a -4",3,IF(BR434="-3,5 a 2,5",4,IF(BR434="3 a 8",5,IF(BR434="8,5 a 13,5",6,IF(BR434="14 a 17,5",7,IF(BR434="18","NORMA",IF(BR434="18,5 a 23,5",8,IF(BR434="24 a 29",9,IF(BR434="29,5 a 34,5",10,IF(BR434="35 a 40",11,"")))))))))))))</f>
        <v>NORMA</v>
      </c>
      <c r="BT434" s="9" t="n">
        <v>0</v>
      </c>
      <c r="BU434" s="10" t="str">
        <f aca="false">IF(BT434="","",IF(AND(BT434&gt;=-20,BT434&lt;=-18),"-20 a -18",IF(AND(BT434&gt;=-17.5,BT434&lt;=-15.5),"-17,5 a -15,5",IF(AND(BT434&gt;=-15,BT434&lt;=-13),"-15 a -13",IF(AND(BT434&gt;=-12.5,BT434&lt;=-10.5),"-12,5 a -10,5",IF(AND(BT434&gt;=-10,BT434&lt;=-8),"-10 a -8",IF(AND(BT434&gt;=-7.5,BT434&lt;=-5.5),"-7,5 a -5,5",IF(AND(BT434&gt;=-5,BT434&lt;=-3),"-5 a -3",IF(AND(BT434&gt;=-2.5,BT434&lt;=-0.5),"-2,5 a -0,5",IF(BT434=0,"0",IF(AND(BT434&gt;=0.5,BT434&lt;=2.5),"0,5 a 2,5",IF(AND(BT434&gt;=3,BT434&lt;=5),"3 a 5",IF(AND(BT434&gt;=5.5,BT434&lt;=7.5),"5,5 a 7,5",IF(AND(BT434&gt;=8,BT434&lt;=10),"8 a 10",IF(AND(BT434&gt;=10.5,BT434&lt;=12.5),"10,5 a 12,5",IF(AND(BT434&gt;=13,BT434&lt;=15),"13 a 15",IF(AND(BT434&gt;=15.5,BT434&lt;=17.5),"15,5 a 17,5",IF(AND(BT434&gt;=18,BT434&lt;=20),"18 a 20","Fuera de rango"))))))))))))))))))</f>
        <v>0</v>
      </c>
      <c r="BV434" s="11" t="str">
        <f aca="false">IF(BT434="","",IF(BT434=0,"NORMA",IF(AND(BT434&gt;=-20,BT434&lt;=-18),2,IF(AND(BT434&gt;=-17.5,BT434&lt;=-15.5),2,IF(AND(BT434&gt;=-15,BT434&lt;=-13),3,IF(AND(BT434&gt;=-12.5,BT434&lt;=-10.5),4,IF(AND(BT434&gt;=-10,BT434&lt;=-8),5,IF(AND(BT434&gt;=-7.5,BT434&lt;=-5.5),6,IF(AND(BT434&gt;=-5,BT434&lt;=-3),7,IF(AND(BT434&gt;=-2.5,BT434&lt;=-0.5),8,IF(AND(BT434&gt;=0.5,BT434&lt;=2.5),9,IF(AND(BT434&gt;=3,BT434&lt;=5),10,IF(AND(BT434&gt;=5.5,BT434&lt;=7.5),11,IF(AND(BT434&gt;=8,BT434&lt;=10),12,IF(AND(BT434&gt;=10.5,BT434&lt;=12.5),13,IF(AND(BT434&gt;=13,BT434&lt;=15),14,IF(AND(BT434&gt;=15.5,BT434&lt;=17.5),15,IF(AND(BT434&gt;=18,BT434&lt;=20),16,"Fuera de rango"))))))))))))))))))</f>
        <v>NORMA</v>
      </c>
      <c r="BW434" s="9" t="n">
        <v>-8.25</v>
      </c>
      <c r="BX434" s="10" t="n">
        <f aca="false">18.5- (0.3*H434)</f>
        <v>15.8</v>
      </c>
      <c r="BY434" s="10" t="n">
        <f aca="false">(BW434)-(BX434)</f>
        <v>-24.05</v>
      </c>
      <c r="BZ434" s="10" t="str">
        <f aca="false">IF(BY434="","",IF(BY434&lt;-27.5,"De -30 a -28",IF(BY434&lt;-25,"De -27,5 a -25,5",IF(BY434&lt;-22.5,"De -25 a -23",IF(BY434&lt;-20,"De -22,5 a -20,5",IF(BY434&lt;-17.5,"De -20 a -18",IF(BY434&lt;-15,"De -17,5 a -15,5",IF(BY434&lt;-12.5,"De -15 a -13",IF(BY434&lt;-10,"De -12,5 a -10,5",IF(BY434&lt;-7.5,"De -10 a -8",IF(BY434&lt;-5,"De -7,5 a -5,5",IF(BY434&lt;-2.5,"De -5 a -3",IF(BY434&lt;0,"De -2,5 a -0,5",IF(BY434&lt;2.5,"De 0 a 2",IF(BY434&lt;5,"De 2,5 a 4,5",IF(BY434&lt;7.5,"De 5 a 7",IF(BY434&lt;10,"De 7,5 a 9,5",IF(BY434&lt;12.5,"De 10 a 12",IF(BY434&lt;15,"De 12,5 a 14,5",IF(BY434&lt;17.5,"De 15 a 17",IF(BY434&lt;20,"De 17,5 a 19,5",IF(BY434&lt;22.5,"De 20 a 22",IF(BY434&lt;25,"De 22,5 a 24,5",IF(BY434&lt;27.5,"De 25 a 27","De 27,5 a 30"))))))))))))))))))))))))</f>
        <v>De -25 a -23</v>
      </c>
      <c r="CA434" s="12" t="n">
        <f aca="false">IF(BY434="","",IF(BY434&lt;=-28,1,IF(BY434&lt;=-25.5,2,IF(BY434&lt;=-23,3,IF(BY434&lt;=-20.5,4,IF(BY434&lt;=-18,5,IF(BY434&lt;=-15.5,6,IF(BY434&lt;=-13,7,IF(BY434&lt;=-10.5,8,IF(BY434&lt;=-8,9,IF(BY434&lt;=-5.5,10,IF(BY434&lt;=-3,11,IF(BY434&lt;=-0.5,12,IF(BY434&lt;=2,13,IF(BY434&lt;=4.5,14,IF(BY434&lt;=7,15,IF(BY434&lt;=9.5,16,IF(BY434&lt;=12,17,IF(BY434&lt;=14.5,18,IF(BY434&lt;=17,19,IF(BY434&lt;=19.5,20,IF(BY434&lt;=22,21,IF(BY434&lt;=24.5,22,IF(BY434&lt;=27,23,IF(BY434&lt;=30,24,"Fuera de rango")))))))))))))))))))))))))</f>
        <v>3</v>
      </c>
      <c r="CB434" s="9" t="n">
        <v>-8.5</v>
      </c>
      <c r="CC434" s="10" t="n">
        <f aca="false">18.5- (0.3*H434)</f>
        <v>15.8</v>
      </c>
      <c r="CD434" s="10" t="n">
        <f aca="false">(CB434)-(CC434)</f>
        <v>-24.3</v>
      </c>
      <c r="CE434" s="10" t="str">
        <f aca="false">IF(CD434="","",IF(CD434&lt;-27.5,"De -30 a -28",IF(CD434&lt;-25,"De -27,5 a -25,5",IF(CD434&lt;-22.5,"De -25 a -23",IF(CD434&lt;-20,"De -22,5 a -20,5",IF(CD434&lt;-17.5,"De -20 a -18",IF(CD434&lt;-15,"De -17,5 a -15,5",IF(CD434&lt;-12.5,"De -15 a -13",IF(CD434&lt;-10,"De -12,5 a -10,5",IF(CD434&lt;-7.5,"De -10 a -8",IF(CD434&lt;-5,"De -7,5 a -5,5",IF(CD434&lt;-2.5,"De -5 a -3",IF(CD434&lt;0,"De -2,5 a -0,5",IF(CD434&lt;=2,"De 0 a 2",IF(CD434&lt;=4.5,"De 2,5 a 4,5",IF(CD434&lt;=7,"De 5 a 7",IF(CD434&lt;=9.5,"De 7,5 a 9,5",IF(CD434&lt;=12,"De 10 a 12",IF(CD434&lt;=14.5,"De 12,5 a 14,5",IF(CD434&lt;=17,"De 15 a 17",IF(CD434&lt;=19.5,"De 17,5 a 19,5",IF(CD434&lt;=22,"De 20 a 22",IF(CD434&lt;=24.5,"De 22,5 a 24,5",IF(CD434&lt;=27,"De 25 a 27","De 27,5 a 30"))))))))))))))))))))))))</f>
        <v>De -25 a -23</v>
      </c>
      <c r="CF434" s="12" t="n">
        <f aca="false">IF(CD434="","",IF(CD434&lt;-27.5,1,IF(CD434&lt;-25,2,IF(CD434&lt;-22.5,3,IF(CD434&lt;-20,4,IF(CD434&lt;-17.5,5,IF(CD434&lt;-15,6,IF(CD434&lt;-12.5,7,IF(CD434&lt;-10,8,IF(CD434&lt;-7.5,9,IF(CD434&lt;-5,10,IF(CD434&lt;-2.5,11,IF(CD434&lt;0,12,IF(CD434&lt;2.5,13,IF(CD434&lt;5,14,IF(CD434&lt;7.5,15,IF(CD434&lt;10,16,IF(CD434&lt;12.5,17,IF(CD434&lt;15,18,IF(CD434&lt;17.5,19,IF(CD434&lt;20,20,IF(CD434&lt;22.5,21,IF(CD434&lt;25,22,IF(CD434&lt;27.5,23,24))))))))))))))))))))))))</f>
        <v>3</v>
      </c>
      <c r="CG434" s="9" t="n">
        <v>-4</v>
      </c>
      <c r="CH434" s="10" t="str">
        <f aca="false">IF(CG434="","",IF(AND(CG434&gt;=-10,CG434&lt;=-9.5),"-10 a -9,5",IF(AND(CG434&gt;-9.5,CG434&lt;=-8.5),"-9 a -8,5",IF(AND(CG434&gt;-8.5,CG434&lt;=-7.5),"-8 a -7,5",IF(AND(CG434&gt;-7.5,CG434&lt;=-6.5),"-7 a -6,5",IF(AND(CG434&gt;-6.5,CG434&lt;=-5.5),"-6 a -5,5",IF(AND(CG434&gt;-5.5,CG434&lt;=-4.5),"-5 a -4,5",IF(AND(CG434&gt;-4.5,CG434&lt;=-3.5),"-4 a -3,5",IF(AND(CG434&gt;-3.5,CG434&lt;=-2.5),"-3 a -2,5",IF(CG434=-2.25,"-2,25",IF(AND(CG434&gt;-2.5,CG434&lt;=-1.5),"-2 a -1,5",IF(AND(CG434&gt;-1.5,CG434&lt;=-0.5),"-1 a -0,5",IF(AND(CG434&gt;-0.5,CG434&lt;=0.5),"0 a 0,5",IF(AND(CG434&gt;0.5,CG434&lt;=1.5),"1 a 1,5",IF(AND(CG434&gt;1.5,CG434&lt;=2.5),"2 a 2,5",IF(AND(CG434&gt;2.5,CG434&lt;=3.5),"3 a 3,5",IF(AND(CG434&gt;3.5,CG434&lt;=4.5),"4 a 4,5",IF(AND(CG434&gt;4.5,CG434&lt;=5.5),"5 a 5,5",IF(AND(CG434&gt;5.5,CG434&lt;=6.5),"6 a 6,5",IF(AND(CG434&gt;6.5,CG434&lt;=7.5),"7 a 7,5",IF(AND(CG434&gt;7.5,CG434&lt;=8.5),"8 a 8,5",IF(AND(CG434&gt;8.5,CG434&lt;=9.5),"9 a 9,5",IF(CG434&gt;=10,"10","Fuera de rango")))))))))))))))))))))))</f>
        <v>-4 a -3,5</v>
      </c>
      <c r="CI434" s="11" t="n">
        <f aca="false">IF(CG434="","",IF(CG434=-2.25,"NORMA",IF(CG434&lt;=-9.5,1,IF(CG434&lt;=-8.5,2,IF(CG434&lt;=-7.5,3,IF(CG434&lt;=-6.5,4,IF(CG434&lt;=-5.5,5,IF(CG434&lt;=-4.5,6,IF(CG434&lt;=-3.5,7,IF(CG434&lt;=-2.5,8,IF(CG434&lt;=-1.5,9,IF(CG434&lt;=-0.5,10,IF(CG434&lt;=0.5,11,IF(CG434&lt;=1.5,12,IF(CG434&lt;=2.5,13,IF(CG434&lt;=3.5,14,IF(CG434&lt;=4.5,15,IF(CG434&lt;=5.5,16,IF(CG434&lt;=6.5,17,IF(CG434&lt;=7.5,18,IF(CG434&lt;=8.5,19,IF(CG434&lt;=9.5,20,IF(CG434=10,21,"Fuera de rango")))))))))))))))))))))))</f>
        <v>7</v>
      </c>
      <c r="CJ434" s="9" t="n">
        <v>2</v>
      </c>
      <c r="CK434" s="10" t="str">
        <f aca="false">IF(CJ434="","",IF(AND(CJ434&gt;=-6,CJ434&lt;=-5.5),"-6 a -5,5",IF(AND(CJ434&gt;-5.5,CJ434&lt;=-4.5),"-5 a -4,5",IF(AND(CJ434&gt;-4.5,CJ434&lt;=-3.5),"-4 a -3,5",IF(AND(CJ434&gt;-3.5,CJ434&lt;=-2.5),"-3 a -2,5",IF(AND(CJ434&gt;-2.5,CJ434&lt;=-1.5),"-2 a -1,5",IF(AND(CJ434&gt;-1.5,CJ434&lt;=-0.5),"-1 a -0,5",IF(AND(CJ434&gt;-0.5,CJ434&lt;=0.5),"0 a 0,5",IF(AND(CJ434&gt;0.5,CJ434&lt;=1.5),"1 a 1,5",IF(AND(CJ434&gt;1.5,CJ434&lt;2.5),"2",IF(AND(CJ434&gt;=2.5,CJ434&lt;=3),"2,5 a 3",IF(AND(CJ434&gt;3,CJ434&lt;=4),"3,5 a 4",IF(AND(CJ434&gt;4,CJ434&lt;=5),"4,5 a 5",IF(AND(CJ434&gt;5,CJ434&lt;=6),"5,5 a 6",IF(AND(CJ434&gt;6,CJ434&lt;=7),"6,5 a 7",IF(AND(CJ434&gt;7,CJ434&lt;=8),"7,5 a 8",IF(AND(CJ434&gt;8,CJ434&lt;=9.5),"8,5 a 9,5",IF(CJ434=10,"10","Fuera de rango"))))))))))))))))))</f>
        <v>2</v>
      </c>
      <c r="CL434" s="11" t="str">
        <f aca="false">IF(CK434="","",IF(OR(CK434="-6 a -5,5",CK434="-6 - -5,5"),1,IF(OR(CK434="-5 a -4,5",CK434="-5 - -4,5"),2,IF(OR(CK434="-4 a -3,5",CK434="-4 - -3,5"),3,IF(OR(CK434="-3 a -2,5",CK434="-3 - -2,5"),4,IF(OR(CK434="-2 a -1,5",CK434="-2 - -1,5"),5,IF(OR(CK434="-1 a -0,5",CK434="-1 - -0,5"),6,IF(OR(CK434="0 a 0,5",CK434="0 - 0,5"),7,IF(OR(CK434="1 a 1,5",CK434="1 - 1,5"),8,IF(CK434="2","NORMA",IF(OR(CK434="2,5 a 3",CK434="2,5 - 3"),9,IF(OR(CK434="3,5 a 4",CK434="3,5 - 4"),10,IF(OR(CK434="4,5 a 5",CK434="4,5 - 5"),11,IF(OR(CK434="5,5 a 6",CK434="5,5 - 6"),12,IF(OR(CK434="6,5 a 7",CK434="6,5 - 7"),13,IF(OR(CK434="7,5 a 8",CK434="7,5 - 8"),14,IF(OR(CK434="8,5 a 9",CK434="8,5 - 9,5",CK434="9 a 9,5"),15,IF(CK434="10",15,IF(OR(CK434="0,5 a 1",CK434="0,5 - 1"),7,"Fuera de rango")))))))))))))))))))</f>
        <v>NORMA</v>
      </c>
      <c r="CO434" s="10" t="str">
        <f aca="false">IF(CM434&gt;0,"EME"," ")</f>
        <v> </v>
      </c>
      <c r="CQ434" s="10" t="str">
        <f aca="false">IF(CP434&gt;0,"0", " ")</f>
        <v> </v>
      </c>
      <c r="CR434" s="10" t="str">
        <f aca="false">IF(CP434&gt;0,"EME"," ")</f>
        <v> </v>
      </c>
      <c r="CS434" s="9" t="n">
        <v>0.5</v>
      </c>
      <c r="CV434" s="9" t="n">
        <v>0.75</v>
      </c>
      <c r="CY434" s="9" t="n">
        <v>0</v>
      </c>
      <c r="DB434" s="9" t="n">
        <v>0</v>
      </c>
      <c r="DC434" s="11" t="str">
        <f aca="false">IF(DB434&lt;0,"2"," ")</f>
        <v> </v>
      </c>
      <c r="DD434" s="11" t="str">
        <f aca="false">IF(DB434&lt;0,"MIO"," ")</f>
        <v> </v>
      </c>
      <c r="DE434" s="9" t="n">
        <v>-0.5</v>
      </c>
      <c r="DF434" s="10" t="str">
        <f aca="false">IF(DE434&lt;0,"3"," ")</f>
        <v>3</v>
      </c>
      <c r="DG434" s="10" t="str">
        <f aca="false">IF(DE434&lt;0,"AST"," ")</f>
        <v>AST</v>
      </c>
      <c r="DH434" s="9" t="n">
        <v>-0.5</v>
      </c>
      <c r="DI434" s="10" t="str">
        <f aca="false">IF(DH434&lt;0,"3"," ")</f>
        <v>3</v>
      </c>
      <c r="DJ434" s="10" t="str">
        <f aca="false">IF(DH434&lt;0,"AST"," ")</f>
        <v>AST</v>
      </c>
      <c r="DK434" s="9" t="n">
        <v>0</v>
      </c>
      <c r="DL434" s="10" t="str">
        <f aca="false">IF(DK434&gt;0,"4"," ")</f>
        <v> </v>
      </c>
      <c r="DM434" s="10" t="str">
        <f aca="false">IF(DK434&gt;0,"PRE"," ")</f>
        <v> </v>
      </c>
      <c r="DN434" s="9" t="n">
        <v>0</v>
      </c>
      <c r="DO434" s="10" t="str">
        <f aca="false">IF(DN434&gt;0,"4"," ")</f>
        <v> </v>
      </c>
      <c r="DP434" s="10" t="str">
        <f aca="false">IF(DN434&gt;0,"PRE"," ")</f>
        <v> </v>
      </c>
      <c r="DS434" s="12" t="str">
        <f aca="false">CONCATENATE(CO434,CU434,DA434,DG434,DM434)</f>
        <v> AST </v>
      </c>
      <c r="DT434" s="10" t="e">
        <f aca="false" t="array" ref="DT434">_xlfn.IFS(DS434="EME    ","0", DS434=" HIP   ","1", DS434="  MIO  ","2", DS434="   AST ","3", DS434="    PRE","4", DS434="EME   PRE","5", DS434=" HIP  PRE","6", DS434=" HIP AST ","7", DS434="  MIO PRE","8", DS434="  MIOAST ","9", DS434="   ASTPRE","10",DS434=" HIP ASTPRE","11", DS434="  MIOASTPRE","12", DS434="     ","0")</f>
        <v>#N/A</v>
      </c>
      <c r="DV434" s="1" t="e">
        <f aca="false" t="array" ref="DV434">_xlfn.IFS(DU434="SI","2", DU434="NO","1")</f>
        <v>#N/A</v>
      </c>
      <c r="DX434" s="11" t="str">
        <f aca="false">IF(DW434=0,"1","2")</f>
        <v>1</v>
      </c>
      <c r="DY434" s="11" t="str">
        <f aca="false" t="array" ref="DY434">_xlfn.IFS(DW434=0,"0", DW434=0.25, "1", DW434=0.5,"2", DW434=0.75,"3", DW434=1,"4",DW434=1.25,"5", DW434=1.5,"6", DW434=1.75,"7", DW434=2,"8")</f>
        <v>0</v>
      </c>
      <c r="EA434" s="11" t="str">
        <f aca="false">IF(DZ434=0,"1","2")</f>
        <v>1</v>
      </c>
      <c r="EB434" s="11" t="str">
        <f aca="false" t="array" ref="EB434">_xlfn.IFS(DZ434=0,"0", DZ434=0.25, "1", DZ434=0.5,"2", DZ434=0.75,"3", DZ434=1,"4",DZ434=1.25,"5", DZ434=1.5,"6", DZ434=1.75,"7", DZ434=2,"8")</f>
        <v>0</v>
      </c>
      <c r="ED434" s="10" t="str">
        <f aca="false">IF(EC434=0,"1","2")</f>
        <v>1</v>
      </c>
      <c r="EE434" s="11" t="str">
        <f aca="false" t="array" ref="EE434">_xlfn.IFS(EC434=0,"0", EC434=-0.25, "1", EC434=-0.5,"2", EC434=-0.75,"3", EC434=-1,"4",EC434=-1.25,"5", EC434=-1.5,"6", EC434=-1.75,"7", EC434=-2,"8", EC434=-2.25,"9",EC434=-2.5,"10", EC434=-2.75,"11", EC434=-3,"12", EC434=-3.25,"13", EC434=-3.5,"14", EC434=-3.75,"15",EC434=-4,"16")</f>
        <v>0</v>
      </c>
      <c r="EG434" s="10" t="str">
        <f aca="false">IF(EF434=0,"1","2")</f>
        <v>1</v>
      </c>
      <c r="EH434" s="11" t="str">
        <f aca="false" t="array" ref="EH434">_xlfn.IFS(EF434=0,"0", EF434=-0.25, "1", EF434=-0.5,"2", EF434=-0.75,"3", EF434=-1,"4",EF434=-1.25,"5", EF434=-1.5,"6", EF434=-1.75,"7", EF434=-2,"8", EF434=-2.25,"9",EF434=-2.5,"10", EF434=-2.75,"11", EF434=-3,"12", EF434=-3.25,"13", EF434=-3.5,"14", EF434=-3.75,"15",EF434=-4,"16")</f>
        <v>0</v>
      </c>
      <c r="EJ434" s="11" t="str">
        <f aca="false">IF(EI434=0,"1","2")</f>
        <v>1</v>
      </c>
      <c r="EK434" s="11" t="str">
        <f aca="false" t="array" ref="EK434">_xlfn.IFS(EI434=0,"0", EI434=-0.25, "1", EI434=-0.5,"2", EI434=-0.75,"3", EI434=-1,"4",EI434=-1.25,"5", EI434=-1.5,"6", EI434=-1.75,"7", EI434=-2,"8", EI434=-2.25,"9", EI434=-2.25,"9",EI434=-2.5,"10", EI434=-2.75,"11", EI434=-3,"12", EI434=-3.25,"13", EI434=-3.5,"14", EI434=-3.75,"15",EI434=-4,"16", EI434=0.25, "17", EI434=0.5, "18")</f>
        <v>0</v>
      </c>
      <c r="EM434" s="11" t="str">
        <f aca="false">IF(EL434=0,"1","2")</f>
        <v>1</v>
      </c>
      <c r="EN434" s="11" t="str">
        <f aca="false" t="array" ref="EN434">_xlfn.IFS(EL434=0.25,"17",EL434=0.5,"18", EL434=0,"0", EL434=-0.25, "1", EL434=-0.5,"2", EL434=-0.75,"3", EL434=-1,"4",EL434=-1.25,"5", EL434=-1.5,"6", EL434=-1.75,"7", EL434=-2,"8",EL434= -2.25,"9",EL434=-2.5,"10",EL434= -2.75,"11",EL434= -3,"12",EL434= -3.25,"13",EL434= -3.5,"14",EL434= -3.75,"15",EL434=-4,"16")</f>
        <v>0</v>
      </c>
      <c r="EP434" s="11" t="str">
        <f aca="false">IF(EO434=0,"1","2")</f>
        <v>1</v>
      </c>
      <c r="EQ434" s="11" t="str">
        <f aca="false" t="array" ref="EQ434">_xlfn.IFS(EO434=0,"0", EO434=0.25, "1", EO434=0.5,"2", EO434=0.75,"3", EO434=1,"4",EO434=1.25,"5", EO434=1.5,"6", EO434=1.75,"7", EO434=2,"8", EO434=2.25,"9", EO434=2.25,"9",EO434=2.5,"10", EO434=2.75,"11", EO434=3,"12", EO434=3.25,"13", EO434=3.5,"14", EO434=3.75,"15",EO434=4,"16", EO434=-0.25, "17", bq=-0.5, "18")</f>
        <v>0</v>
      </c>
      <c r="ES434" s="11" t="str">
        <f aca="false">IF(ER434=0,"1","2")</f>
        <v>1</v>
      </c>
      <c r="ET434" s="11" t="str">
        <f aca="false" t="array" ref="ET434">_xlfn.IFS(ER434=0,"0", ER434=0.25, "1", ER434=0.5,"2", ER434=0.75,"3", ER434=1,"4",ER434=1.25,"5", ER434=1.5,"6", ER434=1.75,"7", ER434=2,"8", ER434=2.25,"9", ER434=2.25,"9",ER434=2.5,"10", ER434=2.75,"11", ER434=3,"12", ER434=3.25,"13", ER434=3.5,"14", ER434=3.75,"15",ER434=4,"16", ER434=-0.25, "17", bq=-0.5, "18")</f>
        <v>0</v>
      </c>
      <c r="EV434" s="14" t="e">
        <f aca="false">VLOOKUP(EU434,LEYENDA!$G$2:$H$8,2,TRUE())</f>
        <v>#N/A</v>
      </c>
      <c r="EW434" s="14" t="e">
        <f aca="false" t="array" ref="EW434">_xlfn.IFS(EV434="0-5","1", EV434="6-12","2", EV434="13-18","3", EV434="19-24","4", EV434="25-36","5", EV434="37-48","6", EV434="49-60","7")</f>
        <v>#N/A</v>
      </c>
    </row>
    <row r="435" customFormat="false" ht="13.5" hidden="false" customHeight="false" outlineLevel="0" collapsed="false">
      <c r="A435" s="1" t="n">
        <v>143</v>
      </c>
      <c r="B435" s="2" t="n">
        <v>2</v>
      </c>
      <c r="C435" s="33" t="n">
        <v>45853</v>
      </c>
      <c r="E435" s="5" t="str">
        <f aca="false">VLOOKUP(A435,'286'!$A$3:$J$6279,10,FALSE())</f>
        <v>HERNÁNDEZ ESTEBAN, MARÍA</v>
      </c>
      <c r="F435" s="4" t="str">
        <f aca="false">VLOOKUP(A435,'286'!$A$3:$I$1768,3,FALSE())</f>
        <v>HERESMA</v>
      </c>
      <c r="G435" s="6" t="n">
        <f aca="false">VLOOKUP(A435,'286'!$A$3:$I$1768,4,FALSE())</f>
        <v>42479</v>
      </c>
      <c r="H435" s="7" t="n">
        <f aca="false">YEAR(C435)-YEAR(G435)</f>
        <v>9</v>
      </c>
      <c r="I435" s="1" t="str">
        <f aca="false">VLOOKUP(H435,LEYENDA!$C$2:$D$6,2,TRUE())</f>
        <v>0-12</v>
      </c>
      <c r="J435" s="5" t="str">
        <f aca="false">VLOOKUP(A435,'286'!$A$3:$I$1768,7,FALSE())</f>
        <v>M</v>
      </c>
      <c r="K435" s="8" t="n">
        <f aca="false">VLOOKUP(A435,'286'!$A$3:$I$1768,2,FALSE())</f>
        <v>0</v>
      </c>
      <c r="L435" s="4" t="str">
        <f aca="false">VLOOKUP(A435,'286'!$A$3:$I$1768,8,FALSE())</f>
        <v>D</v>
      </c>
      <c r="M435" s="4" t="str">
        <f aca="false">VLOOKUP(A435,'286'!$A$3:$I$1768,9,FALSE())</f>
        <v>I</v>
      </c>
      <c r="N435" s="8" t="str">
        <f aca="false">IF(R435=O435, "MISMA","CONTRARIA")</f>
        <v>CONTRARIA</v>
      </c>
      <c r="O435" s="8" t="str">
        <f aca="false" t="array" ref="O435">_xlfn.IFS(L435="D","1", L435="I","2")</f>
        <v>1</v>
      </c>
      <c r="P435" s="8" t="e">
        <f aca="false" t="array" ref="P435">_xlfn.IFS(K435="OD","1", K435="OI","2")</f>
        <v>#N/A</v>
      </c>
      <c r="Q435" s="1" t="str">
        <f aca="false" t="array" ref="Q435">_xlfn.IFS(J435="M","1", J435="H","2")</f>
        <v>1</v>
      </c>
      <c r="R435" s="8" t="str">
        <f aca="false" t="array" ref="R435">_xlfn.IFS(M435="D","1", M435="I","2")</f>
        <v>2</v>
      </c>
      <c r="S435" s="1" t="str">
        <f aca="false" t="array" ref="S435">_xlfn.IFS(N435="CONTRARIA", "1",N435= "MISMA","2")</f>
        <v>1</v>
      </c>
      <c r="T435" s="1" t="str">
        <f aca="false" t="array" ref="T435">_xlfn.IFS(I435="0-12","1", I435="13-24","2", I435="25-40","3", I435="41-60","4", I435="61-100","5")</f>
        <v>1</v>
      </c>
      <c r="U435" s="9" t="n">
        <v>-1</v>
      </c>
      <c r="V435" s="10" t="str">
        <f aca="false">IF(U435="","",IF(AND(U435&gt;=-9,U435&lt;=-6.5),"-9 a -6,5",IF(AND(U435&gt;=-6,U435&lt;=-3.5),"-6 a -3,5",IF(AND(U435&gt;=-3,U435&lt;=-1),"-3 a -1",IF(U435=-0.5,"-0,5",IF(AND(U435&gt;=0,U435&lt;=2.5),"0 a 2,5",IF(AND(U435&gt;=3,U435&lt;=5.5),"3 a 5,5",IF(AND(U435&gt;=6,U435&lt;=8.5),"6 a 8,5",IF(AND(U435&gt;=9,U435&lt;=20),"9 a 20","Fuera de rango")))))))))</f>
        <v>-3 a -1</v>
      </c>
      <c r="W435" s="11" t="n">
        <f aca="false">IF(V435="","",IF(V435="-9 a -6,5",2,IF(V435="-6 a -3,5",3,IF(V435="-3 a -1",4,IF(V435="-0,5","NORMA",IF(V435="0 a 2,5",5,IF(V435="3 a 5,5",6,IF(V435="6 a 8,5",7,IF(V435="9 a 20",8,"Fuera de rango")))))))))</f>
        <v>4</v>
      </c>
      <c r="X435" s="9" t="n">
        <v>9</v>
      </c>
      <c r="Y435" s="11" t="str">
        <f aca="false">IF(X435="","",IF(AND(X435&gt;=0,X435&lt;=4),"0 a 4",IF(AND(X435&gt;=4.5,X435&lt;=8.5),"4,5 a 8,5",IF(X435=9,"9",IF(AND(X435&gt;=9.5,X435&lt;=13),"9,5 a 13",IF(AND(X435&gt;=13.5,X435&lt;=20),"13,5 a 20",IF(AND(X435&gt;=20.5,X435&lt;=35),"20,5 a 35","Fuera de rango")))))))</f>
        <v>9</v>
      </c>
      <c r="Z435" s="11" t="str">
        <f aca="false">IF(Y435="","",IF(Y435="0 a 4",1,IF(Y435="4,5 a 8,5",2,IF(Y435="9","NORMA",IF(Y435="9,5 a 13",3,IF(Y435="13,5 a 20",4,IF(Y435="20,5 a 35",5,"Fuera de rango")))))))</f>
        <v>NORMA</v>
      </c>
      <c r="AA435" s="9" t="n">
        <v>24</v>
      </c>
      <c r="AB435" s="10" t="str">
        <f aca="false">IF(AA435="","",IF(AND(AA435&gt;=0,AA435&lt;=9),"0 a 9",IF(AND(AA435&gt;=9.5,AA435&lt;=18.5),"9,5 a 18,5",IF(AA435=19,"19",IF(AND(AA435&gt;=19.5,AA435&lt;=28),"19,5 a 28",IF(AND(AA435&gt;=28.5,AA435&lt;=40),"28,5 a 40","Fuera de rango"))))))</f>
        <v>19,5 a 28</v>
      </c>
      <c r="AC435" s="11" t="n">
        <f aca="false" t="array" ref="AC435">_xlfn.IFS(AB435="","",AB435="0 a 9",1,AB435="9,5 a 18,5",2,AB435="19","NORMA",AB435="19,5 a 28",3,AB435="28,5 a 40",4,TRUE(),"Fuera de rango")</f>
        <v>3</v>
      </c>
      <c r="AD435" s="9" t="n">
        <v>18</v>
      </c>
      <c r="AE435" s="10" t="str">
        <f aca="false">IF(AD435="","",IF(AND(AD435&gt;=-10,AD435&lt;=0),"De -10 a 0",IF(AND(AD435&gt;=0.5,AD435&lt;=9.5),"0,5 a 9,5",IF(AD435=10,"10",IF(AND(AD435&gt;=10.5,AD435&lt;=20),"10,5 a 20",IF(AND(AD435&gt;=20.5,AD435&lt;=40),"20,5 a 40","Fuera de rango"))))))</f>
        <v>10,5 a 20</v>
      </c>
      <c r="AF435" s="12" t="n">
        <f aca="false">IF(AD435="","",IF(AND(AD435&gt;=-10,AD435&lt;=0),1,IF(AND(AD435&gt;=0.5,AD435&lt;=9.5),2,IF(AD435=10,"NORMA",IF(AND(AD435&gt;=10.5,AD435&lt;=20),3,IF(AND(AD435&gt;=20.5,AD435&lt;=40),4,""))))))</f>
        <v>3</v>
      </c>
      <c r="AG435" s="9" t="n">
        <v>9</v>
      </c>
      <c r="AH435" s="10" t="str">
        <f aca="false">IF(AG435="","",IF(AND(AG435&gt;=0,AG435&lt;=4),"0 a 4",IF(AND(AG435&gt;=4.5,AG435&lt;=8.5),"4,5 a 8,5",IF(AG435=9,"9",IF(AND(AG435&gt;=9.5,AG435&lt;=13),"9,5 a 13",IF(AND(AG435&gt;=13.5,AG435&lt;=25),"13,5 a 25","Fuera de rango"))))))</f>
        <v>9</v>
      </c>
      <c r="AI435" s="10" t="str">
        <f aca="false">IF(AH435="","",IF(AH435="0 a 4",1,IF(AH435="4,5 a 8,5",2,IF(AH435="9","NORMA",IF(AH435="9,5 a 13",3,IF(AH435="13,5 a 25",4,""))))))</f>
        <v>NORMA</v>
      </c>
      <c r="AJ435" s="9" t="n">
        <v>3</v>
      </c>
      <c r="AK435" s="10" t="str">
        <f aca="false">IF(AJ435="","",IF(AND(AJ435&gt;=-15,AJ435&lt;=-10.5),"-15 a -10,5",IF(AND(AJ435&gt;=-10,AJ435&lt;=-4),"-10 a -4",IF(AND(AJ435&gt;=-4.5,AJ435&lt;=0),"-4,5 a 0",IF(AND(AJ435&gt;=0.5,AJ435&lt;=4.5),"0,5 a 4,5",IF(AJ435=5,"5",IF(AND(AJ435&gt;=5.5,AJ435&lt;=10),"5,5 a 10",IF(AND(AJ435&gt;=10.5,AJ435&lt;=20),"10,5 a 20","Fuera de rango"))))))))</f>
        <v>0,5 a 4,5</v>
      </c>
      <c r="AL435" s="11" t="n">
        <f aca="false">IF(AK435="","",IF(AK435="-15 a -10,5",1,IF(AK435="-10 a -4",2,IF(AK435="-4,5 a 0",3,IF(AK435="0,5 a 4,5",4,IF(AK435="5","NORMA",IF(AK435="5,5 a 10",5,IF(AK435="10,5 a 20",6,"Error"))))))))</f>
        <v>4</v>
      </c>
      <c r="AM435" s="9" t="n">
        <v>0</v>
      </c>
      <c r="AN435" s="10" t="str">
        <f aca="false">IF(AM435="","",IF(AND(AM435&gt;=-7.5,AM435&lt;=-5.5),"-7,5 a -5,5",IF(AND(AM435&gt;=-5,AM435&lt;=-3),"-5 a -3",IF(AND(AM435&gt;=-2.5,AM435&lt;=-0.5),"-2,5 a -0,5",IF(AM435=0,"0,00",IF(AND(AM435&gt;=0.5,AM435&lt;=2.5),"0,5 a 2,5",IF(AND(AM435&gt;=3,AM435&lt;=5),"3 a 5",IF(AND(AM435&gt;=5.5,AM435&lt;=7.5),"5,5 a 7,5",IF(AND(AM435&gt;=8,AM435&lt;=10),"8 a 10","Fuera de rango")))))))))</f>
        <v>0,00</v>
      </c>
      <c r="AO435" s="11" t="str">
        <f aca="false">IF(AN435="","",IF(AN435="-7,5 a -5,5",1,IF(AN435="-5 a -3",2,IF(AN435="-2,5 a -0,5",3,IF(AN435="0,00","NORMA",IF(AN435="0,5 a 2,5",4,IF(AN435="3 a 5",5,IF(AN435="5,5 a 7,5",6,IF(AN435="8 a 10",7,"Error")))))))))</f>
        <v>NORMA</v>
      </c>
      <c r="AP435" s="9" t="n">
        <v>-1</v>
      </c>
      <c r="AQ435" s="10" t="str">
        <f aca="false">IF(AP435="","",IF(AND(AP435&gt;=-20,AP435&lt;=-9.5),"-20 a -9,5",IF(AND(AP435&gt;=-9,AP435&lt;=-6.5),"-9 a -6,5",IF(AP435=-6,"-6",IF(AND(AP435&gt;=-5.5,AP435&lt;=-3),"-5,5 a -3",IF(AND(AP435&gt;=-2.5,AP435&lt;=0),"-2,5 a 0",IF(AND(AP435&gt;=0.5,AP435&lt;=3),"0,5 a 3",IF(AND(AP435&gt;=3.5,AP435&lt;=6),"3,5 a 6",IF(AND(AP435&gt;=6.5,AP435&lt;=9),"6,5 a 9",IF(AND(AP435&gt;=9.5,AP435&lt;=20),"9,5 a 20","Fuera de rango"))))))))))</f>
        <v>-2,5 a 0</v>
      </c>
      <c r="AR435" s="11" t="n">
        <f aca="false">IF(AQ435="","",IF(AQ435="-20 a -9,5",1,IF(AQ435="-9 a -6,5",2,IF(AQ435="-6","NORMA",IF(AQ435="-5,5 a -3",3,IF(AQ435="-2,5 a 0",4,IF(AQ435="0,5 a 3",5,IF(AQ435="3,5 a 6",6,IF(AQ435="6,5 a 9",7,IF(AQ435="9,5 a 20",8,""))))))))))</f>
        <v>4</v>
      </c>
      <c r="AS435" s="9" t="n">
        <v>-5</v>
      </c>
      <c r="AT435" s="10" t="str">
        <f aca="false">IF(AS435="","",IF(AND(AS435&gt;=-16,AS435&lt;=-14),"-16 a -14",IF(AND(AS435&gt;=-13.5,AS435&lt;=-11.5),"-13,5 a -11,5",IF(AND(AS435&gt;=-11,AS435&lt;=-9),"-11 a -9",IF(AND(AS435&gt;=-8.5,AS435&lt;=-6.5),"-8,5 a -6,5",IF(AND(AS435&gt;=-6,AS435&lt;=-4),"-6 a -4",IF(AND(AS435&gt;=-3.5,AS435&lt;=-1.5),"-3,5 a -1,5",IF(AND(AS435&gt;=-1,AS435&lt;=1),"-1 a 1",IF(AND(AS435&gt;=1.5,AS435&lt;=3.5),"1,5 a 3,5",IF(AND(AS435&gt;=4,AS435&lt;=6),"4 a 6",IF(AND(AS435&gt;=6.5,AS435&lt;=8.5),"6,5 a 8,5",IF(AND(AS435&gt;=9,AS435&lt;=11),"9 a 11",IF(AND(AS435&gt;=11.5,AS435&lt;=13.5),"11,5 a 13,5",IF(AND(AS435&gt;=14,AS435&lt;=16),"14 a 16",IF(AND(AS435&gt;=16.5,AS435&lt;=18.5),"16,5 a 18,5",IF(AND(AS435&gt;=19,AS435&lt;=21),"19 a 21","Fuera de rango"))))))))))))))))</f>
        <v>-6 a -4</v>
      </c>
      <c r="AU435" s="11" t="n">
        <f aca="false" t="array" ref="AU435">IF(AT435="","",_xlfn.IFS(AT435="-16 a -14",1,AT435="-13,5 a -11,5",2,AT435="-11 a -9",3,AT435="-8,5 a -6,5",4,AT435="-6 a -4",5,AT435="-3,5 a -1,5",6,AT435="-1 a 1",7,AT435="1,5 a 3,5",8,AT435="4 a 6","NORMA",AT435="6,5 a 8,5",9,AT435="9 a 11",10,AT435="11,5 a 13,5",11,AT435="14 a 16",12,AT435="16,5 a 18,5",13,AT435="19 a 21",14,TRUE(),""))</f>
        <v>5</v>
      </c>
      <c r="AV435" s="9" t="n">
        <v>1.5</v>
      </c>
      <c r="AW435" s="10" t="str">
        <f aca="false">IF(AV435="","",IF(AND(AV435&gt;=-1,AV435&lt;=-0.5),"-1 a -0,5",IF(AND(AV435&gt;-0.5,AV435&lt;=0),"De -0,5 a 0",IF(AND(AV435&gt;=0.25,AV435&lt;=0.75),"0,25 a 0,75",IF(AND(AV435&gt;=1,AV435&lt;=1.5),"1 a 1,5",IF(AND(AV435&gt;=1.75,AV435&lt;=2.25),"1,75 a 2,25",IF(AND(AV435&gt;=2.5,AV435&lt;=3),"2,5 a 3",IF(AND(AV435&gt;=3.25,AV435&lt;=3.75),"3,25 a 3,75","Fuera de rango"))))))))</f>
        <v>1 a 1,5</v>
      </c>
      <c r="AX435" s="10" t="n">
        <f aca="false">IF(AW435="","",IF(OR(AW435="-1 a -0,5",AW435="-1 a -0.5"),1,IF(OR(AW435="De -0,5 a 0",AW435="-0,5 a 0",AW435="De -0.5 a 0"),2,IF(OR(AW435="0,25 a 0,75",AW435="0.25 a 0.75"),"NORMA",IF(OR(AW435="1 a 1,5",AW435="1 a 1.5"),3,IF(OR(AW435="1,75 a 2,25",AW435="1.75 a 2.25"),4,IF(OR(AW435="2,5 a 3",AW435="2.5 a 3"),5,IF(OR(AW435="3,25 a 3,75",AW435="3.25 a 3.75"),6,""))))))))</f>
        <v>3</v>
      </c>
      <c r="AY435" s="9" t="n">
        <v>-3</v>
      </c>
      <c r="AZ435" s="10" t="str">
        <f aca="false">IF(AY435="","",IF(AND(AY435&gt;=-20,AY435&lt;=-9.5),"-20 a -9,5",IF(AND(AY435&gt;=-9,AY435&lt;=-6.5),"-9 a -6,5",IF(AY435=-6,"-6",IF(AND(AY435&gt;=-5.5,AY435&lt;=-3),"-5,5 a -3",IF(AND(AY435&gt;=-2.5,AY435&lt;=0),"-2,5 a 0",IF(AND(AY435&gt;=0.5,AY435&lt;=3),"0,5 a 3",IF(AND(AY435&gt;=3.5,AY435&lt;=6),"3,5 a 6","Fuera de rango"))))))))</f>
        <v>-5,5 a -3</v>
      </c>
      <c r="BA435" s="11" t="n">
        <f aca="false">IF(AZ435="","",IF(AZ435="-20 a -9,5",1,IF(AZ435="-9 a -6,5",2,IF(AZ435="-6","NORMA",IF(AZ435="-5,5 a -3",3,IF(AZ435="-2,5 a 0",4,IF(AZ435="0,5 a 3",5,IF(AZ435="3,5 a 6",6,""))))))))</f>
        <v>3</v>
      </c>
      <c r="BB435" s="9" t="n">
        <v>28</v>
      </c>
      <c r="BC435" s="10" t="str">
        <f aca="false" t="array" ref="BC435">IF(BB435="","",_xlfn.IFS(AND(BB435&gt;=0,BB435&lt;=2),"0 a 2",AND(BB435&gt;=2.5,BB435&lt;=4.5),"2,5 a 4,5",AND(BB435&gt;=5,BB435&lt;=7),"5 a 7",AND(BB435&gt;=7.5,BB435&lt;=9.5),"7,5 a 9,5",AND(BB435&gt;=10,BB435&lt;=12),"10 a 12",AND(BB435&gt;=12.5,BB435&lt;=14.5),"12,5 a 14,5",BB435=15,"15",AND(BB435&gt;=15.5,BB435&lt;=17.5),"15,5 a 17,5",AND(BB435&gt;=18,BB435&lt;=20),"18 a 20",AND(BB435&gt;=20.5,BB435&lt;=22.5),"20,5 a 22,5",AND(BB435&gt;=23,BB435&lt;=25),"23 a 25",TRUE(),"Fuera de rango"))</f>
        <v>Fuera de rango</v>
      </c>
      <c r="BD435" s="11" t="str">
        <f aca="false" t="array" ref="BD435">IF(BC435="","",_xlfn.IFS(BC435="0 a 2",1,BC435="2,5 a 4,5",2,BC435="5 a 7",3,BC435="7,5 a 9,5",4,BC435="10 a 12",5,BC435="12,5 a 14,5",6,BC435="15","NORMA",BC435="15,5 a 17,5",7,BC435="18 a 20",8,BC435="20,5 a 22,5",9,BC435="23 a 25",10,TRUE(),"Fuera de rango"))</f>
        <v>Fuera de rango</v>
      </c>
      <c r="BE435" s="9" t="n">
        <v>28</v>
      </c>
      <c r="BF435" s="10" t="str">
        <f aca="false">IF(BE435="","",IF(AND(BE435&gt;=-20,BE435&lt;=-10),"-20 a -10",IF(AND(BE435&gt;=-9.5,BE435&lt;=0.5),"-9,5 a 0,5",IF(AND(BE435&gt;=1,BE435&lt;=11),"1 a 11",IF(AND(BE435&gt;=11.5,BE435&lt;=20.5),"11,5 a 20,5",IF(BE435=21,"21",IF(AND(BE435&gt;=21.5,BE435&lt;=31.5),"21,5 a 31,5",IF(AND(BE435&gt;=32,BE435&lt;=42),"32 a 42","Fuera de rango"))))))))</f>
        <v>21,5 a 31,5</v>
      </c>
      <c r="BG435" s="11" t="n">
        <f aca="false">IF(BF435="","",IF(BF435="-20 a -10",1,IF(BF435="-9,5 a 0,5",2,IF(BF435="1 a 11",3,IF(BF435="11,5 a 20,5",4,IF(BF435="21","NORMA",IF(BF435="21,5 a 31,5",5,IF(BF435="32 a 42",6,""))))))))</f>
        <v>5</v>
      </c>
      <c r="BH435" s="9" t="n">
        <v>16</v>
      </c>
      <c r="BI435" s="10" t="str">
        <f aca="false">IF(BH435="","",IF(AND(BH435&gt;=-20,BH435&lt;=-15),"-20 a -15",IF(AND(BH435&gt;=-14.5,BH435&lt;=-9.5),"-14,5 a -9,5",IF(AND(BH435&gt;=-9,BH435&lt;=-4),"-9 a -4",IF(AND(BH435&gt;=-3.5,BH435&lt;=2.5),"-3,5 a 2,5",IF(AND(BH435&gt;=3,BH435&lt;=8),"3 a 8",IF(AND(BH435&gt;=8.5,BH435&lt;=14.5),"8,5 a 14,5",IF(BH435=15,"15",IF(AND(BH435&gt;=15.5,BH435&lt;=20.5),"15,5 a 20,5",IF(AND(BH435&gt;=21,BH435&lt;=26),"21 a 26","Fuera de rango"))))))))))</f>
        <v>15,5 a 20,5</v>
      </c>
      <c r="BJ435" s="11" t="n">
        <f aca="false">IF(BI435="","",IF(BI435="-20 a -15",1,IF(BI435="-14,5 a -9,5",2,IF(BI435="-9 a -4",3,IF(BI435="-3,5 a 2,5",4,IF(BI435="3 a 8",5,IF(BI435="8,5 a 14,5",6,IF(BI435="15","NORMA",IF(BI435="15,5 a 20,5",7,IF(BI435="21 a 26",8,IF(BI435="26,5 a 31,5",9,"")))))))))))</f>
        <v>7</v>
      </c>
      <c r="BK435" s="9" t="n">
        <v>14</v>
      </c>
      <c r="BL435" s="10" t="str">
        <f aca="false">IF(BK435="","",IF(AND(BK435&gt;=0,BK435&lt;=2),"0 - 2",IF(AND(BK435&gt;=2.5,BK435&lt;=4.5),"2,5 - 4,5",IF(AND(BK435&gt;=5,BK435&lt;=7),"5 - 7",IF(AND(BK435&gt;=7.5,BK435&lt;=9.5),"7,5 - 9,5",IF(AND(BK435&gt;=10,BK435&lt;=12),"10 - 12",IF(AND(BK435&gt;=12.5,BK435&lt;=13.5),"12,5 - 13,5",IF(BK435=14,"14",IF(AND(BK435&gt;=14.5,BK435&lt;=16.5),"14,5 - 16,5",IF(AND(BK435&gt;=17,BK435&lt;=19),"17 - 19",IF(AND(BK435&gt;=19.5,BK435&lt;=21.5),"19,5 - 21,5",IF(AND(BK435&gt;=22,BK435&lt;=24),"22 - 24",IF(AND(BK435&gt;=24.5,BK435&lt;=26.5),"24,5 - 26,5",IF(AND(BK435&gt;=27,BK435&lt;=29),"27 - 29",IF(AND(BK435&gt;=29.5,BK435&lt;=30),"29,5 - 30","Fuera de rango")))))))))))))))</f>
        <v>14</v>
      </c>
      <c r="BM435" s="11" t="str">
        <f aca="false">IF(BL435="","",IF(BL435="0 - 2",1,IF(BL435="2,5 - 4,5",2,IF(BL435="5 - 7",3,IF(BL435="7,5 - 9,5",4,IF(BL435="10 - 12",5,IF(BL435="12,5 - 13,5",6,IF(BL435="14","NORMA",IF(BL435="14,5 - 16,5",7,IF(BL435="17 - 19",8,IF(BL435="19,5 - 21,5",9,IF(BL435="22 - 24",10,IF(BL435="24,5 - 26,5",11,IF(BL435="27 - 29",12,IF(BL435="29,5 - 30",13,"")))))))))))))))</f>
        <v>NORMA</v>
      </c>
      <c r="BN435" s="9" t="n">
        <v>18</v>
      </c>
      <c r="BO435" s="11" t="str">
        <f aca="false">IF(BN435="","",IF(AND(BN435&gt;=-20,BN435&lt;=-10),"-20 a -10",IF(AND(BN435&gt;=-9.5,BN435&lt;=0.5),"-9,5 a 0,5",IF(AND(BN435&gt;=1,BN435&lt;=11),"1 a 11",IF(AND(BN435&gt;=11.5,BN435&lt;=21.5),"11,5 a 21,5",IF(BN435=22,"22",IF(AND(BN435&gt;=22.5,BN435&lt;=32.5),"22,5 a 32,5",IF(AND(BN435&gt;=33,BN435&lt;=43),"33 a 43","Fuera de rango"))))))))</f>
        <v>11,5 a 21,5</v>
      </c>
      <c r="BP435" s="11" t="n">
        <f aca="false">IF(BO435="","",IF(BO435="-20 a -10",1,IF(BO435="-9,5 a 0,5",2,IF(BO435="1 a 11",3,IF(BO435="11,5 a 21,5",4,IF(BO435="22","NORMA",IF(BO435="22,5 a 32,5",5,IF(BO435="33 a 43",6,""))))))))</f>
        <v>4</v>
      </c>
      <c r="BQ435" s="9" t="n">
        <v>9</v>
      </c>
      <c r="BR435" s="10" t="str">
        <f aca="false">IF(BQ435="","",IF(AND(BQ435&gt;=-20,BQ435&lt;=-15),"-20 a -15",IF(AND(BQ435&gt;=-14.5,BQ435&lt;=-9.5),"-14,5 a -9,5",IF(AND(BQ435&gt;=-9,BQ435&lt;=-4),"-9 a -4",IF(AND(BQ435&gt;=-3.5,BQ435&lt;=2.5),"-3,5 a 2,5",IF(AND(BQ435&gt;=3,BQ435&lt;=8),"3 a 8",IF(AND(BQ435&gt;=8.5,BQ435&lt;=13.5),"8,5 a 13,5",IF(AND(BQ435&gt;=14,BQ435&lt;=17.5),"14 a 17,5",IF(BQ435=18,"18",IF(AND(BQ435&gt;=18.5,BQ435&lt;=23.5),"18,5 a 23,5",IF(AND(BQ435&gt;=24,BQ435&lt;=29),"24 a 29",IF(AND(BQ435&gt;=29.5,BQ435&lt;=34.5),"29,5 a 34,5",IF(AND(BQ435&gt;=35,BQ435&lt;=40),"35 a 40","Fuera de rango")))))))))))))</f>
        <v>8,5 a 13,5</v>
      </c>
      <c r="BS435" s="11" t="n">
        <f aca="false">IF(BR435="","",IF(BR435="-20 a -15",1,IF(BR435="-14,5 a -9,5",2,IF(BR435="-9 a -4",3,IF(BR435="-3,5 a 2,5",4,IF(BR435="3 a 8",5,IF(BR435="8,5 a 13,5",6,IF(BR435="14 a 17,5",7,IF(BR435="18","NORMA",IF(BR435="18,5 a 23,5",8,IF(BR435="24 a 29",9,IF(BR435="29,5 a 34,5",10,IF(BR435="35 a 40",11,"")))))))))))))</f>
        <v>6</v>
      </c>
      <c r="BT435" s="9" t="n">
        <v>0</v>
      </c>
      <c r="BU435" s="10" t="str">
        <f aca="false">IF(BT435="","",IF(AND(BT435&gt;=-20,BT435&lt;=-18),"-20 a -18",IF(AND(BT435&gt;=-17.5,BT435&lt;=-15.5),"-17,5 a -15,5",IF(AND(BT435&gt;=-15,BT435&lt;=-13),"-15 a -13",IF(AND(BT435&gt;=-12.5,BT435&lt;=-10.5),"-12,5 a -10,5",IF(AND(BT435&gt;=-10,BT435&lt;=-8),"-10 a -8",IF(AND(BT435&gt;=-7.5,BT435&lt;=-5.5),"-7,5 a -5,5",IF(AND(BT435&gt;=-5,BT435&lt;=-3),"-5 a -3",IF(AND(BT435&gt;=-2.5,BT435&lt;=-0.5),"-2,5 a -0,5",IF(BT435=0,"0",IF(AND(BT435&gt;=0.5,BT435&lt;=2.5),"0,5 a 2,5",IF(AND(BT435&gt;=3,BT435&lt;=5),"3 a 5",IF(AND(BT435&gt;=5.5,BT435&lt;=7.5),"5,5 a 7,5",IF(AND(BT435&gt;=8,BT435&lt;=10),"8 a 10",IF(AND(BT435&gt;=10.5,BT435&lt;=12.5),"10,5 a 12,5",IF(AND(BT435&gt;=13,BT435&lt;=15),"13 a 15",IF(AND(BT435&gt;=15.5,BT435&lt;=17.5),"15,5 a 17,5",IF(AND(BT435&gt;=18,BT435&lt;=20),"18 a 20","Fuera de rango"))))))))))))))))))</f>
        <v>0</v>
      </c>
      <c r="BV435" s="11" t="str">
        <f aca="false">IF(BT435="","",IF(BT435=0,"NORMA",IF(AND(BT435&gt;=-20,BT435&lt;=-18),2,IF(AND(BT435&gt;=-17.5,BT435&lt;=-15.5),2,IF(AND(BT435&gt;=-15,BT435&lt;=-13),3,IF(AND(BT435&gt;=-12.5,BT435&lt;=-10.5),4,IF(AND(BT435&gt;=-10,BT435&lt;=-8),5,IF(AND(BT435&gt;=-7.5,BT435&lt;=-5.5),6,IF(AND(BT435&gt;=-5,BT435&lt;=-3),7,IF(AND(BT435&gt;=-2.5,BT435&lt;=-0.5),8,IF(AND(BT435&gt;=0.5,BT435&lt;=2.5),9,IF(AND(BT435&gt;=3,BT435&lt;=5),10,IF(AND(BT435&gt;=5.5,BT435&lt;=7.5),11,IF(AND(BT435&gt;=8,BT435&lt;=10),12,IF(AND(BT435&gt;=10.5,BT435&lt;=12.5),13,IF(AND(BT435&gt;=13,BT435&lt;=15),14,IF(AND(BT435&gt;=15.5,BT435&lt;=17.5),15,IF(AND(BT435&gt;=18,BT435&lt;=20),16,"Fuera de rango"))))))))))))))))))</f>
        <v>NORMA</v>
      </c>
      <c r="BW435" s="9" t="n">
        <v>-10.5</v>
      </c>
      <c r="BX435" s="10" t="n">
        <f aca="false">18.5- (0.3*H435)</f>
        <v>15.8</v>
      </c>
      <c r="BY435" s="10" t="n">
        <f aca="false">(BW435)-(BX435)</f>
        <v>-26.3</v>
      </c>
      <c r="BZ435" s="10" t="str">
        <f aca="false">IF(BY435="","",IF(BY435&lt;-27.5,"De -30 a -28",IF(BY435&lt;-25,"De -27,5 a -25,5",IF(BY435&lt;-22.5,"De -25 a -23",IF(BY435&lt;-20,"De -22,5 a -20,5",IF(BY435&lt;-17.5,"De -20 a -18",IF(BY435&lt;-15,"De -17,5 a -15,5",IF(BY435&lt;-12.5,"De -15 a -13",IF(BY435&lt;-10,"De -12,5 a -10,5",IF(BY435&lt;-7.5,"De -10 a -8",IF(BY435&lt;-5,"De -7,5 a -5,5",IF(BY435&lt;-2.5,"De -5 a -3",IF(BY435&lt;0,"De -2,5 a -0,5",IF(BY435&lt;2.5,"De 0 a 2",IF(BY435&lt;5,"De 2,5 a 4,5",IF(BY435&lt;7.5,"De 5 a 7",IF(BY435&lt;10,"De 7,5 a 9,5",IF(BY435&lt;12.5,"De 10 a 12",IF(BY435&lt;15,"De 12,5 a 14,5",IF(BY435&lt;17.5,"De 15 a 17",IF(BY435&lt;20,"De 17,5 a 19,5",IF(BY435&lt;22.5,"De 20 a 22",IF(BY435&lt;25,"De 22,5 a 24,5",IF(BY435&lt;27.5,"De 25 a 27","De 27,5 a 30"))))))))))))))))))))))))</f>
        <v>De -27,5 a -25,5</v>
      </c>
      <c r="CA435" s="12" t="n">
        <f aca="false">IF(BY435="","",IF(BY435&lt;=-28,1,IF(BY435&lt;=-25.5,2,IF(BY435&lt;=-23,3,IF(BY435&lt;=-20.5,4,IF(BY435&lt;=-18,5,IF(BY435&lt;=-15.5,6,IF(BY435&lt;=-13,7,IF(BY435&lt;=-10.5,8,IF(BY435&lt;=-8,9,IF(BY435&lt;=-5.5,10,IF(BY435&lt;=-3,11,IF(BY435&lt;=-0.5,12,IF(BY435&lt;=2,13,IF(BY435&lt;=4.5,14,IF(BY435&lt;=7,15,IF(BY435&lt;=9.5,16,IF(BY435&lt;=12,17,IF(BY435&lt;=14.5,18,IF(BY435&lt;=17,19,IF(BY435&lt;=19.5,20,IF(BY435&lt;=22,21,IF(BY435&lt;=24.5,22,IF(BY435&lt;=27,23,IF(BY435&lt;=30,24,"Fuera de rango")))))))))))))))))))))))))</f>
        <v>2</v>
      </c>
      <c r="CB435" s="9" t="n">
        <v>-11.5</v>
      </c>
      <c r="CC435" s="10" t="n">
        <f aca="false">18.5- (0.3*H435)</f>
        <v>15.8</v>
      </c>
      <c r="CD435" s="10" t="n">
        <f aca="false">(CB435)-(CC435)</f>
        <v>-27.3</v>
      </c>
      <c r="CE435" s="10" t="str">
        <f aca="false">IF(CD435="","",IF(CD435&lt;-27.5,"De -30 a -28",IF(CD435&lt;-25,"De -27,5 a -25,5",IF(CD435&lt;-22.5,"De -25 a -23",IF(CD435&lt;-20,"De -22,5 a -20,5",IF(CD435&lt;-17.5,"De -20 a -18",IF(CD435&lt;-15,"De -17,5 a -15,5",IF(CD435&lt;-12.5,"De -15 a -13",IF(CD435&lt;-10,"De -12,5 a -10,5",IF(CD435&lt;-7.5,"De -10 a -8",IF(CD435&lt;-5,"De -7,5 a -5,5",IF(CD435&lt;-2.5,"De -5 a -3",IF(CD435&lt;0,"De -2,5 a -0,5",IF(CD435&lt;=2,"De 0 a 2",IF(CD435&lt;=4.5,"De 2,5 a 4,5",IF(CD435&lt;=7,"De 5 a 7",IF(CD435&lt;=9.5,"De 7,5 a 9,5",IF(CD435&lt;=12,"De 10 a 12",IF(CD435&lt;=14.5,"De 12,5 a 14,5",IF(CD435&lt;=17,"De 15 a 17",IF(CD435&lt;=19.5,"De 17,5 a 19,5",IF(CD435&lt;=22,"De 20 a 22",IF(CD435&lt;=24.5,"De 22,5 a 24,5",IF(CD435&lt;=27,"De 25 a 27","De 27,5 a 30"))))))))))))))))))))))))</f>
        <v>De -27,5 a -25,5</v>
      </c>
      <c r="CF435" s="12" t="n">
        <f aca="false">IF(CD435="","",IF(CD435&lt;-27.5,1,IF(CD435&lt;-25,2,IF(CD435&lt;-22.5,3,IF(CD435&lt;-20,4,IF(CD435&lt;-17.5,5,IF(CD435&lt;-15,6,IF(CD435&lt;-12.5,7,IF(CD435&lt;-10,8,IF(CD435&lt;-7.5,9,IF(CD435&lt;-5,10,IF(CD435&lt;-2.5,11,IF(CD435&lt;0,12,IF(CD435&lt;2.5,13,IF(CD435&lt;5,14,IF(CD435&lt;7.5,15,IF(CD435&lt;10,16,IF(CD435&lt;12.5,17,IF(CD435&lt;15,18,IF(CD435&lt;17.5,19,IF(CD435&lt;20,20,IF(CD435&lt;22.5,21,IF(CD435&lt;25,22,IF(CD435&lt;27.5,23,24))))))))))))))))))))))))</f>
        <v>2</v>
      </c>
      <c r="CG435" s="9" t="n">
        <v>-2</v>
      </c>
      <c r="CH435" s="10" t="str">
        <f aca="false">IF(CG435="","",IF(AND(CG435&gt;=-10,CG435&lt;=-9.5),"-10 a -9,5",IF(AND(CG435&gt;-9.5,CG435&lt;=-8.5),"-9 a -8,5",IF(AND(CG435&gt;-8.5,CG435&lt;=-7.5),"-8 a -7,5",IF(AND(CG435&gt;-7.5,CG435&lt;=-6.5),"-7 a -6,5",IF(AND(CG435&gt;-6.5,CG435&lt;=-5.5),"-6 a -5,5",IF(AND(CG435&gt;-5.5,CG435&lt;=-4.5),"-5 a -4,5",IF(AND(CG435&gt;-4.5,CG435&lt;=-3.5),"-4 a -3,5",IF(AND(CG435&gt;-3.5,CG435&lt;=-2.5),"-3 a -2,5",IF(CG435=-2.25,"-2,25",IF(AND(CG435&gt;-2.5,CG435&lt;=-1.5),"-2 a -1,5",IF(AND(CG435&gt;-1.5,CG435&lt;=-0.5),"-1 a -0,5",IF(AND(CG435&gt;-0.5,CG435&lt;=0.5),"0 a 0,5",IF(AND(CG435&gt;0.5,CG435&lt;=1.5),"1 a 1,5",IF(AND(CG435&gt;1.5,CG435&lt;=2.5),"2 a 2,5",IF(AND(CG435&gt;2.5,CG435&lt;=3.5),"3 a 3,5",IF(AND(CG435&gt;3.5,CG435&lt;=4.5),"4 a 4,5",IF(AND(CG435&gt;4.5,CG435&lt;=5.5),"5 a 5,5",IF(AND(CG435&gt;5.5,CG435&lt;=6.5),"6 a 6,5",IF(AND(CG435&gt;6.5,CG435&lt;=7.5),"7 a 7,5",IF(AND(CG435&gt;7.5,CG435&lt;=8.5),"8 a 8,5",IF(AND(CG435&gt;8.5,CG435&lt;=9.5),"9 a 9,5",IF(CG435&gt;=10,"10","Fuera de rango")))))))))))))))))))))))</f>
        <v>-2 a -1,5</v>
      </c>
      <c r="CI435" s="11" t="n">
        <f aca="false">IF(CG435="","",IF(CG435=-2.25,"NORMA",IF(CG435&lt;=-9.5,1,IF(CG435&lt;=-8.5,2,IF(CG435&lt;=-7.5,3,IF(CG435&lt;=-6.5,4,IF(CG435&lt;=-5.5,5,IF(CG435&lt;=-4.5,6,IF(CG435&lt;=-3.5,7,IF(CG435&lt;=-2.5,8,IF(CG435&lt;=-1.5,9,IF(CG435&lt;=-0.5,10,IF(CG435&lt;=0.5,11,IF(CG435&lt;=1.5,12,IF(CG435&lt;=2.5,13,IF(CG435&lt;=3.5,14,IF(CG435&lt;=4.5,15,IF(CG435&lt;=5.5,16,IF(CG435&lt;=6.5,17,IF(CG435&lt;=7.5,18,IF(CG435&lt;=8.5,19,IF(CG435&lt;=9.5,20,IF(CG435=10,21,"Fuera de rango")))))))))))))))))))))))</f>
        <v>9</v>
      </c>
      <c r="CJ435" s="9" t="n">
        <v>3</v>
      </c>
      <c r="CK435" s="10" t="str">
        <f aca="false">IF(CJ435="","",IF(AND(CJ435&gt;=-6,CJ435&lt;=-5.5),"-6 a -5,5",IF(AND(CJ435&gt;-5.5,CJ435&lt;=-4.5),"-5 a -4,5",IF(AND(CJ435&gt;-4.5,CJ435&lt;=-3.5),"-4 a -3,5",IF(AND(CJ435&gt;-3.5,CJ435&lt;=-2.5),"-3 a -2,5",IF(AND(CJ435&gt;-2.5,CJ435&lt;=-1.5),"-2 a -1,5",IF(AND(CJ435&gt;-1.5,CJ435&lt;=-0.5),"-1 a -0,5",IF(AND(CJ435&gt;-0.5,CJ435&lt;=0.5),"0 a 0,5",IF(AND(CJ435&gt;0.5,CJ435&lt;=1.5),"1 a 1,5",IF(AND(CJ435&gt;1.5,CJ435&lt;2.5),"2",IF(AND(CJ435&gt;=2.5,CJ435&lt;=3),"2,5 a 3",IF(AND(CJ435&gt;3,CJ435&lt;=4),"3,5 a 4",IF(AND(CJ435&gt;4,CJ435&lt;=5),"4,5 a 5",IF(AND(CJ435&gt;5,CJ435&lt;=6),"5,5 a 6",IF(AND(CJ435&gt;6,CJ435&lt;=7),"6,5 a 7",IF(AND(CJ435&gt;7,CJ435&lt;=8),"7,5 a 8",IF(AND(CJ435&gt;8,CJ435&lt;=9.5),"8,5 a 9,5",IF(CJ435=10,"10","Fuera de rango"))))))))))))))))))</f>
        <v>2,5 a 3</v>
      </c>
      <c r="CL435" s="11" t="n">
        <f aca="false">IF(CK435="","",IF(OR(CK435="-6 a -5,5",CK435="-6 - -5,5"),1,IF(OR(CK435="-5 a -4,5",CK435="-5 - -4,5"),2,IF(OR(CK435="-4 a -3,5",CK435="-4 - -3,5"),3,IF(OR(CK435="-3 a -2,5",CK435="-3 - -2,5"),4,IF(OR(CK435="-2 a -1,5",CK435="-2 - -1,5"),5,IF(OR(CK435="-1 a -0,5",CK435="-1 - -0,5"),6,IF(OR(CK435="0 a 0,5",CK435="0 - 0,5"),7,IF(OR(CK435="1 a 1,5",CK435="1 - 1,5"),8,IF(CK435="2","NORMA",IF(OR(CK435="2,5 a 3",CK435="2,5 - 3"),9,IF(OR(CK435="3,5 a 4",CK435="3,5 - 4"),10,IF(OR(CK435="4,5 a 5",CK435="4,5 - 5"),11,IF(OR(CK435="5,5 a 6",CK435="5,5 - 6"),12,IF(OR(CK435="6,5 a 7",CK435="6,5 - 7"),13,IF(OR(CK435="7,5 a 8",CK435="7,5 - 8"),14,IF(OR(CK435="8,5 a 9",CK435="8,5 - 9,5",CK435="9 a 9,5"),15,IF(CK435="10",15,IF(OR(CK435="0,5 a 1",CK435="0,5 - 1"),7,"Fuera de rango")))))))))))))))))))</f>
        <v>9</v>
      </c>
      <c r="CO435" s="10" t="str">
        <f aca="false">IF(CM435&gt;0,"EME"," ")</f>
        <v> </v>
      </c>
      <c r="CQ435" s="10" t="str">
        <f aca="false">IF(CP435&gt;0,"0", " ")</f>
        <v> </v>
      </c>
      <c r="CR435" s="10" t="str">
        <f aca="false">IF(CP435&gt;0,"EME"," ")</f>
        <v> </v>
      </c>
      <c r="CS435" s="9" t="n">
        <v>0.75</v>
      </c>
      <c r="CV435" s="9" t="n">
        <v>0.25</v>
      </c>
      <c r="CY435" s="9" t="n">
        <v>0</v>
      </c>
      <c r="DB435" s="9" t="n">
        <v>0</v>
      </c>
      <c r="DC435" s="11" t="str">
        <f aca="false">IF(DB435&lt;0,"2"," ")</f>
        <v> </v>
      </c>
      <c r="DD435" s="11" t="str">
        <f aca="false">IF(DB435&lt;0,"MIO"," ")</f>
        <v> </v>
      </c>
      <c r="DE435" s="9" t="n">
        <v>-0.5</v>
      </c>
      <c r="DF435" s="10" t="str">
        <f aca="false">IF(DE435&lt;0,"3"," ")</f>
        <v>3</v>
      </c>
      <c r="DG435" s="10" t="str">
        <f aca="false">IF(DE435&lt;0,"AST"," ")</f>
        <v>AST</v>
      </c>
      <c r="DH435" s="9" t="n">
        <v>-0.5</v>
      </c>
      <c r="DI435" s="10" t="str">
        <f aca="false">IF(DH435&lt;0,"3"," ")</f>
        <v>3</v>
      </c>
      <c r="DJ435" s="10" t="str">
        <f aca="false">IF(DH435&lt;0,"AST"," ")</f>
        <v>AST</v>
      </c>
      <c r="DK435" s="9" t="n">
        <v>0</v>
      </c>
      <c r="DL435" s="10" t="str">
        <f aca="false">IF(DK435&gt;0,"4"," ")</f>
        <v> </v>
      </c>
      <c r="DM435" s="10" t="str">
        <f aca="false">IF(DK435&gt;0,"PRE"," ")</f>
        <v> </v>
      </c>
      <c r="DN435" s="9" t="n">
        <v>0</v>
      </c>
      <c r="DO435" s="10" t="str">
        <f aca="false">IF(DN435&gt;0,"4"," ")</f>
        <v> </v>
      </c>
      <c r="DP435" s="10" t="str">
        <f aca="false">IF(DN435&gt;0,"PRE"," ")</f>
        <v> </v>
      </c>
      <c r="DS435" s="12" t="str">
        <f aca="false">CONCATENATE(CO435,CU435,DA435,DG435,DM435)</f>
        <v> AST </v>
      </c>
      <c r="DT435" s="10" t="e">
        <f aca="false" t="array" ref="DT435">_xlfn.IFS(DS435="EME    ","0", DS435=" HIP   ","1", DS435="  MIO  ","2", DS435="   AST ","3", DS435="    PRE","4", DS435="EME   PRE","5", DS435=" HIP  PRE","6", DS435=" HIP AST ","7", DS435="  MIO PRE","8", DS435="  MIOAST ","9", DS435="   ASTPRE","10",DS435=" HIP ASTPRE","11", DS435="  MIOASTPRE","12", DS435="     ","0")</f>
        <v>#N/A</v>
      </c>
      <c r="DV435" s="1" t="e">
        <f aca="false" t="array" ref="DV435">_xlfn.IFS(DU435="SI","2", DU435="NO","1")</f>
        <v>#N/A</v>
      </c>
      <c r="DX435" s="11" t="str">
        <f aca="false">IF(DW435=0,"1","2")</f>
        <v>1</v>
      </c>
      <c r="DY435" s="11" t="str">
        <f aca="false" t="array" ref="DY435">_xlfn.IFS(DW435=0,"0", DW435=0.25, "1", DW435=0.5,"2", DW435=0.75,"3", DW435=1,"4",DW435=1.25,"5", DW435=1.5,"6", DW435=1.75,"7", DW435=2,"8")</f>
        <v>0</v>
      </c>
      <c r="EA435" s="11" t="str">
        <f aca="false">IF(DZ435=0,"1","2")</f>
        <v>1</v>
      </c>
      <c r="EB435" s="11" t="str">
        <f aca="false" t="array" ref="EB435">_xlfn.IFS(DZ435=0,"0", DZ435=0.25, "1", DZ435=0.5,"2", DZ435=0.75,"3", DZ435=1,"4",DZ435=1.25,"5", DZ435=1.5,"6", DZ435=1.75,"7", DZ435=2,"8")</f>
        <v>0</v>
      </c>
      <c r="ED435" s="10" t="str">
        <f aca="false">IF(EC435=0,"1","2")</f>
        <v>1</v>
      </c>
      <c r="EE435" s="11" t="str">
        <f aca="false" t="array" ref="EE435">_xlfn.IFS(EC435=0,"0", EC435=-0.25, "1", EC435=-0.5,"2", EC435=-0.75,"3", EC435=-1,"4",EC435=-1.25,"5", EC435=-1.5,"6", EC435=-1.75,"7", EC435=-2,"8", EC435=-2.25,"9",EC435=-2.5,"10", EC435=-2.75,"11", EC435=-3,"12", EC435=-3.25,"13", EC435=-3.5,"14", EC435=-3.75,"15",EC435=-4,"16")</f>
        <v>0</v>
      </c>
      <c r="EG435" s="10" t="str">
        <f aca="false">IF(EF435=0,"1","2")</f>
        <v>1</v>
      </c>
      <c r="EH435" s="11" t="str">
        <f aca="false" t="array" ref="EH435">_xlfn.IFS(EF435=0,"0", EF435=-0.25, "1", EF435=-0.5,"2", EF435=-0.75,"3", EF435=-1,"4",EF435=-1.25,"5", EF435=-1.5,"6", EF435=-1.75,"7", EF435=-2,"8", EF435=-2.25,"9",EF435=-2.5,"10", EF435=-2.75,"11", EF435=-3,"12", EF435=-3.25,"13", EF435=-3.5,"14", EF435=-3.75,"15",EF435=-4,"16")</f>
        <v>0</v>
      </c>
      <c r="EJ435" s="11" t="str">
        <f aca="false">IF(EI435=0,"1","2")</f>
        <v>1</v>
      </c>
      <c r="EK435" s="11" t="str">
        <f aca="false" t="array" ref="EK435">_xlfn.IFS(EI435=0,"0", EI435=-0.25, "1", EI435=-0.5,"2", EI435=-0.75,"3", EI435=-1,"4",EI435=-1.25,"5", EI435=-1.5,"6", EI435=-1.75,"7", EI435=-2,"8", EI435=-2.25,"9", EI435=-2.25,"9",EI435=-2.5,"10", EI435=-2.75,"11", EI435=-3,"12", EI435=-3.25,"13", EI435=-3.5,"14", EI435=-3.75,"15",EI435=-4,"16", EI435=0.25, "17", EI435=0.5, "18")</f>
        <v>0</v>
      </c>
      <c r="EM435" s="11" t="str">
        <f aca="false">IF(EL435=0,"1","2")</f>
        <v>1</v>
      </c>
      <c r="EN435" s="11" t="str">
        <f aca="false" t="array" ref="EN435">_xlfn.IFS(EL435=0.25,"17",EL435=0.5,"18", EL435=0,"0", EL435=-0.25, "1", EL435=-0.5,"2", EL435=-0.75,"3", EL435=-1,"4",EL435=-1.25,"5", EL435=-1.5,"6", EL435=-1.75,"7", EL435=-2,"8",EL435= -2.25,"9",EL435=-2.5,"10",EL435= -2.75,"11",EL435= -3,"12",EL435= -3.25,"13",EL435= -3.5,"14",EL435= -3.75,"15",EL435=-4,"16")</f>
        <v>0</v>
      </c>
      <c r="EP435" s="11" t="str">
        <f aca="false">IF(EO435=0,"1","2")</f>
        <v>1</v>
      </c>
      <c r="EQ435" s="11" t="str">
        <f aca="false" t="array" ref="EQ435">_xlfn.IFS(EO435=0,"0", EO435=0.25, "1", EO435=0.5,"2", EO435=0.75,"3", EO435=1,"4",EO435=1.25,"5", EO435=1.5,"6", EO435=1.75,"7", EO435=2,"8", EO435=2.25,"9", EO435=2.25,"9",EO435=2.5,"10", EO435=2.75,"11", EO435=3,"12", EO435=3.25,"13", EO435=3.5,"14", EO435=3.75,"15",EO435=4,"16", EO435=-0.25, "17", bq=-0.5, "18")</f>
        <v>0</v>
      </c>
      <c r="ES435" s="11" t="str">
        <f aca="false">IF(ER435=0,"1","2")</f>
        <v>1</v>
      </c>
      <c r="ET435" s="11" t="str">
        <f aca="false" t="array" ref="ET435">_xlfn.IFS(ER435=0,"0", ER435=0.25, "1", ER435=0.5,"2", ER435=0.75,"3", ER435=1,"4",ER435=1.25,"5", ER435=1.5,"6", ER435=1.75,"7", ER435=2,"8", ER435=2.25,"9", ER435=2.25,"9",ER435=2.5,"10", ER435=2.75,"11", ER435=3,"12", ER435=3.25,"13", ER435=3.5,"14", ER435=3.75,"15",ER435=4,"16", ER435=-0.25, "17", bq=-0.5, "18")</f>
        <v>0</v>
      </c>
      <c r="EV435" s="14" t="e">
        <f aca="false">VLOOKUP(EU435,LEYENDA!$G$2:$H$8,2,TRUE())</f>
        <v>#N/A</v>
      </c>
      <c r="EW435" s="14" t="e">
        <f aca="false" t="array" ref="EW435">_xlfn.IFS(EV435="0-5","1", EV435="6-12","2", EV435="13-18","3", EV435="19-24","4", EV435="25-36","5", EV435="37-48","6", EV435="49-60","7")</f>
        <v>#N/A</v>
      </c>
    </row>
    <row r="436" customFormat="false" ht="13.5" hidden="false" customHeight="false" outlineLevel="0" collapsed="false">
      <c r="A436" s="1" t="n">
        <v>144</v>
      </c>
      <c r="B436" s="2" t="n">
        <v>1</v>
      </c>
      <c r="C436" s="33" t="n">
        <v>42178</v>
      </c>
      <c r="E436" s="5" t="str">
        <f aca="false">VLOOKUP(A436,'286'!$A$3:$J$6279,10,FALSE())</f>
        <v>FERNÁNDEZ GARCÍA, ANA</v>
      </c>
      <c r="F436" s="4" t="str">
        <f aca="false">VLOOKUP(A436,'286'!$A$3:$I$1768,3,FALSE())</f>
        <v>FERGARA</v>
      </c>
      <c r="G436" s="6" t="n">
        <f aca="false">VLOOKUP(A436,'286'!$A$3:$I$1768,4,FALSE())</f>
        <v>25386</v>
      </c>
      <c r="H436" s="7" t="n">
        <f aca="false">YEAR(C436)-YEAR(G436)</f>
        <v>46</v>
      </c>
      <c r="I436" s="1" t="str">
        <f aca="false">VLOOKUP(H436,LEYENDA!$C$2:$D$6,2,TRUE())</f>
        <v>41-60</v>
      </c>
      <c r="J436" s="5" t="str">
        <f aca="false">VLOOKUP(A436,'286'!$A$3:$I$1768,7,FALSE())</f>
        <v>M</v>
      </c>
      <c r="K436" s="8" t="n">
        <f aca="false">VLOOKUP(A436,'286'!$A$3:$I$1768,2,FALSE())</f>
        <v>0</v>
      </c>
      <c r="L436" s="4" t="str">
        <f aca="false">VLOOKUP(A436,'286'!$A$3:$I$1768,8,FALSE())</f>
        <v>D</v>
      </c>
      <c r="M436" s="4" t="str">
        <f aca="false">VLOOKUP(A436,'286'!$A$3:$I$1768,9,FALSE())</f>
        <v>D</v>
      </c>
      <c r="N436" s="8" t="str">
        <f aca="false">IF(R436=O436, "MISMA","CONTRARIA")</f>
        <v>MISMA</v>
      </c>
      <c r="O436" s="8" t="str">
        <f aca="false" t="array" ref="O436">_xlfn.IFS(L436="D","1", L436="I","2")</f>
        <v>1</v>
      </c>
      <c r="P436" s="8" t="e">
        <f aca="false" t="array" ref="P436">_xlfn.IFS(K436="OD","1", K436="OI","2")</f>
        <v>#N/A</v>
      </c>
      <c r="Q436" s="1" t="str">
        <f aca="false" t="array" ref="Q436">_xlfn.IFS(J436="M","1", J436="H","2")</f>
        <v>1</v>
      </c>
      <c r="R436" s="8" t="str">
        <f aca="false" t="array" ref="R436">_xlfn.IFS(M436="D","1", M436="I","2")</f>
        <v>1</v>
      </c>
      <c r="S436" s="1" t="str">
        <f aca="false" t="array" ref="S436">_xlfn.IFS(N436="CONTRARIA", "1",N436= "MISMA","2")</f>
        <v>2</v>
      </c>
      <c r="T436" s="1" t="str">
        <f aca="false" t="array" ref="T436">_xlfn.IFS(I436="0-12","1", I436="13-24","2", I436="25-40","3", I436="41-60","4", I436="61-100","5")</f>
        <v>4</v>
      </c>
      <c r="U436" s="9" t="n">
        <v>-1</v>
      </c>
      <c r="V436" s="10" t="str">
        <f aca="false">IF(U436="","",IF(AND(U436&gt;=-9,U436&lt;=-6.5),"-9 a -6,5",IF(AND(U436&gt;=-6,U436&lt;=-3.5),"-6 a -3,5",IF(AND(U436&gt;=-3,U436&lt;=-1),"-3 a -1",IF(U436=-0.5,"-0,5",IF(AND(U436&gt;=0,U436&lt;=2.5),"0 a 2,5",IF(AND(U436&gt;=3,U436&lt;=5.5),"3 a 5,5",IF(AND(U436&gt;=6,U436&lt;=8.5),"6 a 8,5",IF(AND(U436&gt;=9,U436&lt;=20),"9 a 20","Fuera de rango")))))))))</f>
        <v>-3 a -1</v>
      </c>
      <c r="W436" s="11" t="n">
        <f aca="false">IF(V436="","",IF(V436="-9 a -6,5",2,IF(V436="-6 a -3,5",3,IF(V436="-3 a -1",4,IF(V436="-0,5","NORMA",IF(V436="0 a 2,5",5,IF(V436="3 a 5,5",6,IF(V436="6 a 8,5",7,IF(V436="9 a 20",8,"Fuera de rango")))))))))</f>
        <v>4</v>
      </c>
      <c r="X436" s="9" t="n">
        <v>0</v>
      </c>
      <c r="Y436" s="11" t="str">
        <f aca="false">IF(X436="","",IF(AND(X436&gt;=0,X436&lt;=4),"0 a 4",IF(AND(X436&gt;=4.5,X436&lt;=8.5),"4,5 a 8,5",IF(X436=9,"9",IF(AND(X436&gt;=9.5,X436&lt;=13),"9,5 a 13",IF(AND(X436&gt;=13.5,X436&lt;=20),"13,5 a 20",IF(AND(X436&gt;=20.5,X436&lt;=35),"20,5 a 35","Fuera de rango")))))))</f>
        <v>0 a 4</v>
      </c>
      <c r="Z436" s="11" t="n">
        <f aca="false">IF(Y436="","",IF(Y436="0 a 4",1,IF(Y436="4,5 a 8,5",2,IF(Y436="9","NORMA",IF(Y436="9,5 a 13",3,IF(Y436="13,5 a 20",4,IF(Y436="20,5 a 35",5,"Fuera de rango")))))))</f>
        <v>1</v>
      </c>
      <c r="AA436" s="9" t="n">
        <v>12</v>
      </c>
      <c r="AB436" s="10" t="str">
        <f aca="false">IF(AA436="","",IF(AND(AA436&gt;=0,AA436&lt;=9),"0 a 9",IF(AND(AA436&gt;=9.5,AA436&lt;=18.5),"9,5 a 18,5",IF(AA436=19,"19",IF(AND(AA436&gt;=19.5,AA436&lt;=28),"19,5 a 28",IF(AND(AA436&gt;=28.5,AA436&lt;=40),"28,5 a 40","Fuera de rango"))))))</f>
        <v>9,5 a 18,5</v>
      </c>
      <c r="AC436" s="11" t="n">
        <f aca="false" t="array" ref="AC436">_xlfn.IFS(AB436="","",AB436="0 a 9",1,AB436="9,5 a 18,5",2,AB436="19","NORMA",AB436="19,5 a 28",3,AB436="28,5 a 40",4,TRUE(),"Fuera de rango")</f>
        <v>2</v>
      </c>
      <c r="AD436" s="9" t="n">
        <v>9</v>
      </c>
      <c r="AE436" s="10" t="str">
        <f aca="false">IF(AD436="","",IF(AND(AD436&gt;=-10,AD436&lt;=0),"De -10 a 0",IF(AND(AD436&gt;=0.5,AD436&lt;=9.5),"0,5 a 9,5",IF(AD436=10,"10",IF(AND(AD436&gt;=10.5,AD436&lt;=20),"10,5 a 20",IF(AND(AD436&gt;=20.5,AD436&lt;=40),"20,5 a 40","Fuera de rango"))))))</f>
        <v>0,5 a 9,5</v>
      </c>
      <c r="AF436" s="12" t="n">
        <f aca="false">IF(AD436="","",IF(AND(AD436&gt;=-10,AD436&lt;=0),1,IF(AND(AD436&gt;=0.5,AD436&lt;=9.5),2,IF(AD436=10,"NORMA",IF(AND(AD436&gt;=10.5,AD436&lt;=20),3,IF(AND(AD436&gt;=20.5,AD436&lt;=40),4,""))))))</f>
        <v>2</v>
      </c>
      <c r="AG436" s="9" t="n">
        <v>9</v>
      </c>
      <c r="AH436" s="10" t="str">
        <f aca="false">IF(AG436="","",IF(AND(AG436&gt;=0,AG436&lt;=4),"0 a 4",IF(AND(AG436&gt;=4.5,AG436&lt;=8.5),"4,5 a 8,5",IF(AG436=9,"9",IF(AND(AG436&gt;=9.5,AG436&lt;=13),"9,5 a 13",IF(AND(AG436&gt;=13.5,AG436&lt;=25),"13,5 a 25","Fuera de rango"))))))</f>
        <v>9</v>
      </c>
      <c r="AI436" s="10" t="str">
        <f aca="false">IF(AH436="","",IF(AH436="0 a 4",1,IF(AH436="4,5 a 8,5",2,IF(AH436="9","NORMA",IF(AH436="9,5 a 13",3,IF(AH436="13,5 a 25",4,""))))))</f>
        <v>NORMA</v>
      </c>
      <c r="AJ436" s="9" t="n">
        <v>5</v>
      </c>
      <c r="AK436" s="10" t="str">
        <f aca="false">IF(AJ436="","",IF(AND(AJ436&gt;=-15,AJ436&lt;=-10.5),"-15 a -10,5",IF(AND(AJ436&gt;=-10,AJ436&lt;=-4),"-10 a -4",IF(AND(AJ436&gt;=-4.5,AJ436&lt;=0),"-4,5 a 0",IF(AND(AJ436&gt;=0.5,AJ436&lt;=4.5),"0,5 a 4,5",IF(AJ436=5,"5",IF(AND(AJ436&gt;=5.5,AJ436&lt;=10),"5,5 a 10",IF(AND(AJ436&gt;=10.5,AJ436&lt;=20),"10,5 a 20","Fuera de rango"))))))))</f>
        <v>5</v>
      </c>
      <c r="AL436" s="11" t="str">
        <f aca="false">IF(AK436="","",IF(AK436="-15 a -10,5",1,IF(AK436="-10 a -4",2,IF(AK436="-4,5 a 0",3,IF(AK436="0,5 a 4,5",4,IF(AK436="5","NORMA",IF(AK436="5,5 a 10",5,IF(AK436="10,5 a 20",6,"Error"))))))))</f>
        <v>NORMA</v>
      </c>
      <c r="AM436" s="9" t="n">
        <v>0</v>
      </c>
      <c r="AN436" s="10" t="str">
        <f aca="false">IF(AM436="","",IF(AND(AM436&gt;=-7.5,AM436&lt;=-5.5),"-7,5 a -5,5",IF(AND(AM436&gt;=-5,AM436&lt;=-3),"-5 a -3",IF(AND(AM436&gt;=-2.5,AM436&lt;=-0.5),"-2,5 a -0,5",IF(AM436=0,"0,00",IF(AND(AM436&gt;=0.5,AM436&lt;=2.5),"0,5 a 2,5",IF(AND(AM436&gt;=3,AM436&lt;=5),"3 a 5",IF(AND(AM436&gt;=5.5,AM436&lt;=7.5),"5,5 a 7,5",IF(AND(AM436&gt;=8,AM436&lt;=10),"8 a 10","Fuera de rango")))))))))</f>
        <v>0,00</v>
      </c>
      <c r="AO436" s="11" t="str">
        <f aca="false">IF(AN436="","",IF(AN436="-7,5 a -5,5",1,IF(AN436="-5 a -3",2,IF(AN436="-2,5 a -0,5",3,IF(AN436="0,00","NORMA",IF(AN436="0,5 a 2,5",4,IF(AN436="3 a 5",5,IF(AN436="5,5 a 7,5",6,IF(AN436="8 a 10",7,"Error")))))))))</f>
        <v>NORMA</v>
      </c>
      <c r="AP436" s="9" t="n">
        <v>-3</v>
      </c>
      <c r="AQ436" s="10" t="str">
        <f aca="false">IF(AP436="","",IF(AND(AP436&gt;=-20,AP436&lt;=-9.5),"-20 a -9,5",IF(AND(AP436&gt;=-9,AP436&lt;=-6.5),"-9 a -6,5",IF(AP436=-6,"-6",IF(AND(AP436&gt;=-5.5,AP436&lt;=-3),"-5,5 a -3",IF(AND(AP436&gt;=-2.5,AP436&lt;=0),"-2,5 a 0",IF(AND(AP436&gt;=0.5,AP436&lt;=3),"0,5 a 3",IF(AND(AP436&gt;=3.5,AP436&lt;=6),"3,5 a 6",IF(AND(AP436&gt;=6.5,AP436&lt;=9),"6,5 a 9",IF(AND(AP436&gt;=9.5,AP436&lt;=20),"9,5 a 20","Fuera de rango"))))))))))</f>
        <v>-5,5 a -3</v>
      </c>
      <c r="AR436" s="11" t="n">
        <f aca="false">IF(AQ436="","",IF(AQ436="-20 a -9,5",1,IF(AQ436="-9 a -6,5",2,IF(AQ436="-6","NORMA",IF(AQ436="-5,5 a -3",3,IF(AQ436="-2,5 a 0",4,IF(AQ436="0,5 a 3",5,IF(AQ436="3,5 a 6",6,IF(AQ436="6,5 a 9",7,IF(AQ436="9,5 a 20",8,""))))))))))</f>
        <v>3</v>
      </c>
      <c r="AS436" s="9" t="n">
        <v>2</v>
      </c>
      <c r="AT436" s="10" t="str">
        <f aca="false">IF(AS436="","",IF(AND(AS436&gt;=-16,AS436&lt;=-14),"-16 a -14",IF(AND(AS436&gt;=-13.5,AS436&lt;=-11.5),"-13,5 a -11,5",IF(AND(AS436&gt;=-11,AS436&lt;=-9),"-11 a -9",IF(AND(AS436&gt;=-8.5,AS436&lt;=-6.5),"-8,5 a -6,5",IF(AND(AS436&gt;=-6,AS436&lt;=-4),"-6 a -4",IF(AND(AS436&gt;=-3.5,AS436&lt;=-1.5),"-3,5 a -1,5",IF(AND(AS436&gt;=-1,AS436&lt;=1),"-1 a 1",IF(AND(AS436&gt;=1.5,AS436&lt;=3.5),"1,5 a 3,5",IF(AND(AS436&gt;=4,AS436&lt;=6),"4 a 6",IF(AND(AS436&gt;=6.5,AS436&lt;=8.5),"6,5 a 8,5",IF(AND(AS436&gt;=9,AS436&lt;=11),"9 a 11",IF(AND(AS436&gt;=11.5,AS436&lt;=13.5),"11,5 a 13,5",IF(AND(AS436&gt;=14,AS436&lt;=16),"14 a 16",IF(AND(AS436&gt;=16.5,AS436&lt;=18.5),"16,5 a 18,5",IF(AND(AS436&gt;=19,AS436&lt;=21),"19 a 21","Fuera de rango"))))))))))))))))</f>
        <v>1,5 a 3,5</v>
      </c>
      <c r="AU436" s="11" t="n">
        <f aca="false" t="array" ref="AU436">IF(AT436="","",_xlfn.IFS(AT436="-16 a -14",1,AT436="-13,5 a -11,5",2,AT436="-11 a -9",3,AT436="-8,5 a -6,5",4,AT436="-6 a -4",5,AT436="-3,5 a -1,5",6,AT436="-1 a 1",7,AT436="1,5 a 3,5",8,AT436="4 a 6","NORMA",AT436="6,5 a 8,5",9,AT436="9 a 11",10,AT436="11,5 a 13,5",11,AT436="14 a 16",12,AT436="16,5 a 18,5",13,AT436="19 a 21",14,TRUE(),""))</f>
        <v>8</v>
      </c>
      <c r="AV436" s="9" t="n">
        <v>2</v>
      </c>
      <c r="AW436" s="10" t="str">
        <f aca="false">IF(AV436="","",IF(AND(AV436&gt;=-1,AV436&lt;=-0.5),"-1 a -0,5",IF(AND(AV436&gt;-0.5,AV436&lt;=0),"De -0,5 a 0",IF(AND(AV436&gt;=0.25,AV436&lt;=0.75),"0,25 a 0,75",IF(AND(AV436&gt;=1,AV436&lt;=1.5),"1 a 1,5",IF(AND(AV436&gt;=1.75,AV436&lt;=2.25),"1,75 a 2,25",IF(AND(AV436&gt;=2.5,AV436&lt;=3),"2,5 a 3",IF(AND(AV436&gt;=3.25,AV436&lt;=3.75),"3,25 a 3,75","Fuera de rango"))))))))</f>
        <v>1,75 a 2,25</v>
      </c>
      <c r="AX436" s="10" t="n">
        <f aca="false">IF(AW436="","",IF(OR(AW436="-1 a -0,5",AW436="-1 a -0.5"),1,IF(OR(AW436="De -0,5 a 0",AW436="-0,5 a 0",AW436="De -0.5 a 0"),2,IF(OR(AW436="0,25 a 0,75",AW436="0.25 a 0.75"),"NORMA",IF(OR(AW436="1 a 1,5",AW436="1 a 1.5"),3,IF(OR(AW436="1,75 a 2,25",AW436="1.75 a 2.25"),4,IF(OR(AW436="2,5 a 3",AW436="2.5 a 3"),5,IF(OR(AW436="3,25 a 3,75",AW436="3.25 a 3.75"),6,""))))))))</f>
        <v>4</v>
      </c>
      <c r="AY436" s="9" t="n">
        <v>-6</v>
      </c>
      <c r="AZ436" s="10" t="str">
        <f aca="false">IF(AY436="","",IF(AND(AY436&gt;=-20,AY436&lt;=-9.5),"-20 a -9,5",IF(AND(AY436&gt;=-9,AY436&lt;=-6.5),"-9 a -6,5",IF(AY436=-6,"-6",IF(AND(AY436&gt;=-5.5,AY436&lt;=-3),"-5,5 a -3",IF(AND(AY436&gt;=-2.5,AY436&lt;=0),"-2,5 a 0",IF(AND(AY436&gt;=0.5,AY436&lt;=3),"0,5 a 3",IF(AND(AY436&gt;=3.5,AY436&lt;=6),"3,5 a 6","Fuera de rango"))))))))</f>
        <v>-6</v>
      </c>
      <c r="BA436" s="11" t="str">
        <f aca="false">IF(AZ436="","",IF(AZ436="-20 a -9,5",1,IF(AZ436="-9 a -6,5",2,IF(AZ436="-6","NORMA",IF(AZ436="-5,5 a -3",3,IF(AZ436="-2,5 a 0",4,IF(AZ436="0,5 a 3",5,IF(AZ436="3,5 a 6",6,""))))))))</f>
        <v>NORMA</v>
      </c>
      <c r="BB436" s="9" t="n">
        <v>0</v>
      </c>
      <c r="BC436" s="10" t="str">
        <f aca="false" t="array" ref="BC436">IF(BB436="","",_xlfn.IFS(AND(BB436&gt;=0,BB436&lt;=2),"0 a 2",AND(BB436&gt;=2.5,BB436&lt;=4.5),"2,5 a 4,5",AND(BB436&gt;=5,BB436&lt;=7),"5 a 7",AND(BB436&gt;=7.5,BB436&lt;=9.5),"7,5 a 9,5",AND(BB436&gt;=10,BB436&lt;=12),"10 a 12",AND(BB436&gt;=12.5,BB436&lt;=14.5),"12,5 a 14,5",BB436=15,"15",AND(BB436&gt;=15.5,BB436&lt;=17.5),"15,5 a 17,5",AND(BB436&gt;=18,BB436&lt;=20),"18 a 20",AND(BB436&gt;=20.5,BB436&lt;=22.5),"20,5 a 22,5",AND(BB436&gt;=23,BB436&lt;=25),"23 a 25",TRUE(),"Fuera de rango"))</f>
        <v>0 a 2</v>
      </c>
      <c r="BD436" s="11" t="n">
        <f aca="false" t="array" ref="BD436">IF(BC436="","",_xlfn.IFS(BC436="0 a 2",1,BC436="2,5 a 4,5",2,BC436="5 a 7",3,BC436="7,5 a 9,5",4,BC436="10 a 12",5,BC436="12,5 a 14,5",6,BC436="15","NORMA",BC436="15,5 a 17,5",7,BC436="18 a 20",8,BC436="20,5 a 22,5",9,BC436="23 a 25",10,TRUE(),"Fuera de rango"))</f>
        <v>1</v>
      </c>
      <c r="BE436" s="9" t="n">
        <v>17</v>
      </c>
      <c r="BF436" s="10" t="str">
        <f aca="false">IF(BE436="","",IF(AND(BE436&gt;=-20,BE436&lt;=-10),"-20 a -10",IF(AND(BE436&gt;=-9.5,BE436&lt;=0.5),"-9,5 a 0,5",IF(AND(BE436&gt;=1,BE436&lt;=11),"1 a 11",IF(AND(BE436&gt;=11.5,BE436&lt;=20.5),"11,5 a 20,5",IF(BE436=21,"21",IF(AND(BE436&gt;=21.5,BE436&lt;=31.5),"21,5 a 31,5",IF(AND(BE436&gt;=32,BE436&lt;=42),"32 a 42","Fuera de rango"))))))))</f>
        <v>11,5 a 20,5</v>
      </c>
      <c r="BG436" s="11" t="n">
        <f aca="false">IF(BF436="","",IF(BF436="-20 a -10",1,IF(BF436="-9,5 a 0,5",2,IF(BF436="1 a 11",3,IF(BF436="11,5 a 20,5",4,IF(BF436="21","NORMA",IF(BF436="21,5 a 31,5",5,IF(BF436="32 a 42",6,""))))))))</f>
        <v>4</v>
      </c>
      <c r="BH436" s="9" t="n">
        <v>12</v>
      </c>
      <c r="BI436" s="10" t="str">
        <f aca="false">IF(BH436="","",IF(AND(BH436&gt;=-20,BH436&lt;=-15),"-20 a -15",IF(AND(BH436&gt;=-14.5,BH436&lt;=-9.5),"-14,5 a -9,5",IF(AND(BH436&gt;=-9,BH436&lt;=-4),"-9 a -4",IF(AND(BH436&gt;=-3.5,BH436&lt;=2.5),"-3,5 a 2,5",IF(AND(BH436&gt;=3,BH436&lt;=8),"3 a 8",IF(AND(BH436&gt;=8.5,BH436&lt;=14.5),"8,5 a 14,5",IF(BH436=15,"15",IF(AND(BH436&gt;=15.5,BH436&lt;=20.5),"15,5 a 20,5",IF(AND(BH436&gt;=21,BH436&lt;=26),"21 a 26","Fuera de rango"))))))))))</f>
        <v>8,5 a 14,5</v>
      </c>
      <c r="BJ436" s="11" t="n">
        <f aca="false">IF(BI436="","",IF(BI436="-20 a -15",1,IF(BI436="-14,5 a -9,5",2,IF(BI436="-9 a -4",3,IF(BI436="-3,5 a 2,5",4,IF(BI436="3 a 8",5,IF(BI436="8,5 a 14,5",6,IF(BI436="15","NORMA",IF(BI436="15,5 a 20,5",7,IF(BI436="21 a 26",8,IF(BI436="26,5 a 31,5",9,"")))))))))))</f>
        <v>6</v>
      </c>
      <c r="BK436" s="9" t="n">
        <v>0</v>
      </c>
      <c r="BL436" s="10" t="str">
        <f aca="false">IF(BK436="","",IF(AND(BK436&gt;=0,BK436&lt;=2),"0 - 2",IF(AND(BK436&gt;=2.5,BK436&lt;=4.5),"2,5 - 4,5",IF(AND(BK436&gt;=5,BK436&lt;=7),"5 - 7",IF(AND(BK436&gt;=7.5,BK436&lt;=9.5),"7,5 - 9,5",IF(AND(BK436&gt;=10,BK436&lt;=12),"10 - 12",IF(AND(BK436&gt;=12.5,BK436&lt;=13.5),"12,5 - 13,5",IF(BK436=14,"14",IF(AND(BK436&gt;=14.5,BK436&lt;=16.5),"14,5 - 16,5",IF(AND(BK436&gt;=17,BK436&lt;=19),"17 - 19",IF(AND(BK436&gt;=19.5,BK436&lt;=21.5),"19,5 - 21,5",IF(AND(BK436&gt;=22,BK436&lt;=24),"22 - 24",IF(AND(BK436&gt;=24.5,BK436&lt;=26.5),"24,5 - 26,5",IF(AND(BK436&gt;=27,BK436&lt;=29),"27 - 29",IF(AND(BK436&gt;=29.5,BK436&lt;=30),"29,5 - 30","Fuera de rango")))))))))))))))</f>
        <v>0 - 2</v>
      </c>
      <c r="BM436" s="11" t="n">
        <f aca="false">IF(BL436="","",IF(BL436="0 - 2",1,IF(BL436="2,5 - 4,5",2,IF(BL436="5 - 7",3,IF(BL436="7,5 - 9,5",4,IF(BL436="10 - 12",5,IF(BL436="12,5 - 13,5",6,IF(BL436="14","NORMA",IF(BL436="14,5 - 16,5",7,IF(BL436="17 - 19",8,IF(BL436="19,5 - 21,5",9,IF(BL436="22 - 24",10,IF(BL436="24,5 - 26,5",11,IF(BL436="27 - 29",12,IF(BL436="29,5 - 30",13,"")))))))))))))))</f>
        <v>1</v>
      </c>
      <c r="BN436" s="9" t="n">
        <v>21</v>
      </c>
      <c r="BO436" s="11" t="str">
        <f aca="false">IF(BN436="","",IF(AND(BN436&gt;=-20,BN436&lt;=-10),"-20 a -10",IF(AND(BN436&gt;=-9.5,BN436&lt;=0.5),"-9,5 a 0,5",IF(AND(BN436&gt;=1,BN436&lt;=11),"1 a 11",IF(AND(BN436&gt;=11.5,BN436&lt;=21.5),"11,5 a 21,5",IF(BN436=22,"22",IF(AND(BN436&gt;=22.5,BN436&lt;=32.5),"22,5 a 32,5",IF(AND(BN436&gt;=33,BN436&lt;=43),"33 a 43","Fuera de rango"))))))))</f>
        <v>11,5 a 21,5</v>
      </c>
      <c r="BP436" s="11" t="n">
        <f aca="false">IF(BO436="","",IF(BO436="-20 a -10",1,IF(BO436="-9,5 a 0,5",2,IF(BO436="1 a 11",3,IF(BO436="11,5 a 21,5",4,IF(BO436="22","NORMA",IF(BO436="22,5 a 32,5",5,IF(BO436="33 a 43",6,""))))))))</f>
        <v>4</v>
      </c>
      <c r="BQ436" s="9" t="n">
        <v>16</v>
      </c>
      <c r="BR436" s="10" t="str">
        <f aca="false">IF(BQ436="","",IF(AND(BQ436&gt;=-20,BQ436&lt;=-15),"-20 a -15",IF(AND(BQ436&gt;=-14.5,BQ436&lt;=-9.5),"-14,5 a -9,5",IF(AND(BQ436&gt;=-9,BQ436&lt;=-4),"-9 a -4",IF(AND(BQ436&gt;=-3.5,BQ436&lt;=2.5),"-3,5 a 2,5",IF(AND(BQ436&gt;=3,BQ436&lt;=8),"3 a 8",IF(AND(BQ436&gt;=8.5,BQ436&lt;=13.5),"8,5 a 13,5",IF(AND(BQ436&gt;=14,BQ436&lt;=17.5),"14 a 17,5",IF(BQ436=18,"18",IF(AND(BQ436&gt;=18.5,BQ436&lt;=23.5),"18,5 a 23,5",IF(AND(BQ436&gt;=24,BQ436&lt;=29),"24 a 29",IF(AND(BQ436&gt;=29.5,BQ436&lt;=34.5),"29,5 a 34,5",IF(AND(BQ436&gt;=35,BQ436&lt;=40),"35 a 40","Fuera de rango")))))))))))))</f>
        <v>14 a 17,5</v>
      </c>
      <c r="BS436" s="11" t="n">
        <f aca="false">IF(BR436="","",IF(BR436="-20 a -15",1,IF(BR436="-14,5 a -9,5",2,IF(BR436="-9 a -4",3,IF(BR436="-3,5 a 2,5",4,IF(BR436="3 a 8",5,IF(BR436="8,5 a 13,5",6,IF(BR436="14 a 17,5",7,IF(BR436="18","NORMA",IF(BR436="18,5 a 23,5",8,IF(BR436="24 a 29",9,IF(BR436="29,5 a 34,5",10,IF(BR436="35 a 40",11,"")))))))))))))</f>
        <v>7</v>
      </c>
      <c r="BT436" s="9" t="n">
        <v>1</v>
      </c>
      <c r="BU436" s="10" t="str">
        <f aca="false">IF(BT436="","",IF(AND(BT436&gt;=-20,BT436&lt;=-18),"-20 a -18",IF(AND(BT436&gt;=-17.5,BT436&lt;=-15.5),"-17,5 a -15,5",IF(AND(BT436&gt;=-15,BT436&lt;=-13),"-15 a -13",IF(AND(BT436&gt;=-12.5,BT436&lt;=-10.5),"-12,5 a -10,5",IF(AND(BT436&gt;=-10,BT436&lt;=-8),"-10 a -8",IF(AND(BT436&gt;=-7.5,BT436&lt;=-5.5),"-7,5 a -5,5",IF(AND(BT436&gt;=-5,BT436&lt;=-3),"-5 a -3",IF(AND(BT436&gt;=-2.5,BT436&lt;=-0.5),"-2,5 a -0,5",IF(BT436=0,"0",IF(AND(BT436&gt;=0.5,BT436&lt;=2.5),"0,5 a 2,5",IF(AND(BT436&gt;=3,BT436&lt;=5),"3 a 5",IF(AND(BT436&gt;=5.5,BT436&lt;=7.5),"5,5 a 7,5",IF(AND(BT436&gt;=8,BT436&lt;=10),"8 a 10",IF(AND(BT436&gt;=10.5,BT436&lt;=12.5),"10,5 a 12,5",IF(AND(BT436&gt;=13,BT436&lt;=15),"13 a 15",IF(AND(BT436&gt;=15.5,BT436&lt;=17.5),"15,5 a 17,5",IF(AND(BT436&gt;=18,BT436&lt;=20),"18 a 20","Fuera de rango"))))))))))))))))))</f>
        <v>0,5 a 2,5</v>
      </c>
      <c r="BV436" s="11" t="n">
        <f aca="false">IF(BT436="","",IF(BT436=0,"NORMA",IF(AND(BT436&gt;=-20,BT436&lt;=-18),2,IF(AND(BT436&gt;=-17.5,BT436&lt;=-15.5),2,IF(AND(BT436&gt;=-15,BT436&lt;=-13),3,IF(AND(BT436&gt;=-12.5,BT436&lt;=-10.5),4,IF(AND(BT436&gt;=-10,BT436&lt;=-8),5,IF(AND(BT436&gt;=-7.5,BT436&lt;=-5.5),6,IF(AND(BT436&gt;=-5,BT436&lt;=-3),7,IF(AND(BT436&gt;=-2.5,BT436&lt;=-0.5),8,IF(AND(BT436&gt;=0.5,BT436&lt;=2.5),9,IF(AND(BT436&gt;=3,BT436&lt;=5),10,IF(AND(BT436&gt;=5.5,BT436&lt;=7.5),11,IF(AND(BT436&gt;=8,BT436&lt;=10),12,IF(AND(BT436&gt;=10.5,BT436&lt;=12.5),13,IF(AND(BT436&gt;=13,BT436&lt;=15),14,IF(AND(BT436&gt;=15.5,BT436&lt;=17.5),15,IF(AND(BT436&gt;=18,BT436&lt;=20),16,"Fuera de rango"))))))))))))))))))</f>
        <v>9</v>
      </c>
      <c r="BW436" s="9" t="n">
        <v>-2.75</v>
      </c>
      <c r="BX436" s="10" t="n">
        <f aca="false">18.5- (0.3*H436)</f>
        <v>4.7</v>
      </c>
      <c r="BY436" s="10" t="n">
        <f aca="false">(BW436)-(BX436)</f>
        <v>-7.45</v>
      </c>
      <c r="BZ436" s="10" t="str">
        <f aca="false">IF(BY436="","",IF(BY436&lt;-27.5,"De -30 a -28",IF(BY436&lt;-25,"De -27,5 a -25,5",IF(BY436&lt;-22.5,"De -25 a -23",IF(BY436&lt;-20,"De -22,5 a -20,5",IF(BY436&lt;-17.5,"De -20 a -18",IF(BY436&lt;-15,"De -17,5 a -15,5",IF(BY436&lt;-12.5,"De -15 a -13",IF(BY436&lt;-10,"De -12,5 a -10,5",IF(BY436&lt;-7.5,"De -10 a -8",IF(BY436&lt;-5,"De -7,5 a -5,5",IF(BY436&lt;-2.5,"De -5 a -3",IF(BY436&lt;0,"De -2,5 a -0,5",IF(BY436&lt;2.5,"De 0 a 2",IF(BY436&lt;5,"De 2,5 a 4,5",IF(BY436&lt;7.5,"De 5 a 7",IF(BY436&lt;10,"De 7,5 a 9,5",IF(BY436&lt;12.5,"De 10 a 12",IF(BY436&lt;15,"De 12,5 a 14,5",IF(BY436&lt;17.5,"De 15 a 17",IF(BY436&lt;20,"De 17,5 a 19,5",IF(BY436&lt;22.5,"De 20 a 22",IF(BY436&lt;25,"De 22,5 a 24,5",IF(BY436&lt;27.5,"De 25 a 27","De 27,5 a 30"))))))))))))))))))))))))</f>
        <v>De -7,5 a -5,5</v>
      </c>
      <c r="CA436" s="12" t="n">
        <f aca="false">IF(BY436="","",IF(BY436&lt;=-28,1,IF(BY436&lt;=-25.5,2,IF(BY436&lt;=-23,3,IF(BY436&lt;=-20.5,4,IF(BY436&lt;=-18,5,IF(BY436&lt;=-15.5,6,IF(BY436&lt;=-13,7,IF(BY436&lt;=-10.5,8,IF(BY436&lt;=-8,9,IF(BY436&lt;=-5.5,10,IF(BY436&lt;=-3,11,IF(BY436&lt;=-0.5,12,IF(BY436&lt;=2,13,IF(BY436&lt;=4.5,14,IF(BY436&lt;=7,15,IF(BY436&lt;=9.5,16,IF(BY436&lt;=12,17,IF(BY436&lt;=14.5,18,IF(BY436&lt;=17,19,IF(BY436&lt;=19.5,20,IF(BY436&lt;=22,21,IF(BY436&lt;=24.5,22,IF(BY436&lt;=27,23,IF(BY436&lt;=30,24,"Fuera de rango")))))))))))))))))))))))))</f>
        <v>10</v>
      </c>
      <c r="CB436" s="9" t="n">
        <v>-2.75</v>
      </c>
      <c r="CC436" s="10" t="n">
        <f aca="false">18.5- (0.3*H436)</f>
        <v>4.7</v>
      </c>
      <c r="CD436" s="10" t="n">
        <f aca="false">(CB436)-(CC436)</f>
        <v>-7.45</v>
      </c>
      <c r="CE436" s="10" t="str">
        <f aca="false">IF(CD436="","",IF(CD436&lt;-27.5,"De -30 a -28",IF(CD436&lt;-25,"De -27,5 a -25,5",IF(CD436&lt;-22.5,"De -25 a -23",IF(CD436&lt;-20,"De -22,5 a -20,5",IF(CD436&lt;-17.5,"De -20 a -18",IF(CD436&lt;-15,"De -17,5 a -15,5",IF(CD436&lt;-12.5,"De -15 a -13",IF(CD436&lt;-10,"De -12,5 a -10,5",IF(CD436&lt;-7.5,"De -10 a -8",IF(CD436&lt;-5,"De -7,5 a -5,5",IF(CD436&lt;-2.5,"De -5 a -3",IF(CD436&lt;0,"De -2,5 a -0,5",IF(CD436&lt;=2,"De 0 a 2",IF(CD436&lt;=4.5,"De 2,5 a 4,5",IF(CD436&lt;=7,"De 5 a 7",IF(CD436&lt;=9.5,"De 7,5 a 9,5",IF(CD436&lt;=12,"De 10 a 12",IF(CD436&lt;=14.5,"De 12,5 a 14,5",IF(CD436&lt;=17,"De 15 a 17",IF(CD436&lt;=19.5,"De 17,5 a 19,5",IF(CD436&lt;=22,"De 20 a 22",IF(CD436&lt;=24.5,"De 22,5 a 24,5",IF(CD436&lt;=27,"De 25 a 27","De 27,5 a 30"))))))))))))))))))))))))</f>
        <v>De -7,5 a -5,5</v>
      </c>
      <c r="CF436" s="12" t="n">
        <f aca="false">IF(CD436="","",IF(CD436&lt;-27.5,1,IF(CD436&lt;-25,2,IF(CD436&lt;-22.5,3,IF(CD436&lt;-20,4,IF(CD436&lt;-17.5,5,IF(CD436&lt;-15,6,IF(CD436&lt;-12.5,7,IF(CD436&lt;-10,8,IF(CD436&lt;-7.5,9,IF(CD436&lt;-5,10,IF(CD436&lt;-2.5,11,IF(CD436&lt;0,12,IF(CD436&lt;2.5,13,IF(CD436&lt;5,14,IF(CD436&lt;7.5,15,IF(CD436&lt;10,16,IF(CD436&lt;12.5,17,IF(CD436&lt;15,18,IF(CD436&lt;17.5,19,IF(CD436&lt;20,20,IF(CD436&lt;22.5,21,IF(CD436&lt;25,22,IF(CD436&lt;27.5,23,24))))))))))))))))))))))))</f>
        <v>10</v>
      </c>
      <c r="CG436" s="9" t="n">
        <v>-1.25</v>
      </c>
      <c r="CH436" s="10" t="str">
        <f aca="false">IF(CG436="","",IF(AND(CG436&gt;=-10,CG436&lt;=-9.5),"-10 a -9,5",IF(AND(CG436&gt;-9.5,CG436&lt;=-8.5),"-9 a -8,5",IF(AND(CG436&gt;-8.5,CG436&lt;=-7.5),"-8 a -7,5",IF(AND(CG436&gt;-7.5,CG436&lt;=-6.5),"-7 a -6,5",IF(AND(CG436&gt;-6.5,CG436&lt;=-5.5),"-6 a -5,5",IF(AND(CG436&gt;-5.5,CG436&lt;=-4.5),"-5 a -4,5",IF(AND(CG436&gt;-4.5,CG436&lt;=-3.5),"-4 a -3,5",IF(AND(CG436&gt;-3.5,CG436&lt;=-2.5),"-3 a -2,5",IF(CG436=-2.25,"-2,25",IF(AND(CG436&gt;-2.5,CG436&lt;=-1.5),"-2 a -1,5",IF(AND(CG436&gt;-1.5,CG436&lt;=-0.5),"-1 a -0,5",IF(AND(CG436&gt;-0.5,CG436&lt;=0.5),"0 a 0,5",IF(AND(CG436&gt;0.5,CG436&lt;=1.5),"1 a 1,5",IF(AND(CG436&gt;1.5,CG436&lt;=2.5),"2 a 2,5",IF(AND(CG436&gt;2.5,CG436&lt;=3.5),"3 a 3,5",IF(AND(CG436&gt;3.5,CG436&lt;=4.5),"4 a 4,5",IF(AND(CG436&gt;4.5,CG436&lt;=5.5),"5 a 5,5",IF(AND(CG436&gt;5.5,CG436&lt;=6.5),"6 a 6,5",IF(AND(CG436&gt;6.5,CG436&lt;=7.5),"7 a 7,5",IF(AND(CG436&gt;7.5,CG436&lt;=8.5),"8 a 8,5",IF(AND(CG436&gt;8.5,CG436&lt;=9.5),"9 a 9,5",IF(CG436&gt;=10,"10","Fuera de rango")))))))))))))))))))))))</f>
        <v>-1 a -0,5</v>
      </c>
      <c r="CI436" s="11" t="n">
        <f aca="false">IF(CG436="","",IF(CG436=-2.25,"NORMA",IF(CG436&lt;=-9.5,1,IF(CG436&lt;=-8.5,2,IF(CG436&lt;=-7.5,3,IF(CG436&lt;=-6.5,4,IF(CG436&lt;=-5.5,5,IF(CG436&lt;=-4.5,6,IF(CG436&lt;=-3.5,7,IF(CG436&lt;=-2.5,8,IF(CG436&lt;=-1.5,9,IF(CG436&lt;=-0.5,10,IF(CG436&lt;=0.5,11,IF(CG436&lt;=1.5,12,IF(CG436&lt;=2.5,13,IF(CG436&lt;=3.5,14,IF(CG436&lt;=4.5,15,IF(CG436&lt;=5.5,16,IF(CG436&lt;=6.5,17,IF(CG436&lt;=7.5,18,IF(CG436&lt;=8.5,19,IF(CG436&lt;=9.5,20,IF(CG436=10,21,"Fuera de rango")))))))))))))))))))))))</f>
        <v>10</v>
      </c>
      <c r="CJ436" s="9" t="n">
        <v>1.25</v>
      </c>
      <c r="CK436" s="10" t="str">
        <f aca="false">IF(CJ436="","",IF(AND(CJ436&gt;=-6,CJ436&lt;=-5.5),"-6 a -5,5",IF(AND(CJ436&gt;-5.5,CJ436&lt;=-4.5),"-5 a -4,5",IF(AND(CJ436&gt;-4.5,CJ436&lt;=-3.5),"-4 a -3,5",IF(AND(CJ436&gt;-3.5,CJ436&lt;=-2.5),"-3 a -2,5",IF(AND(CJ436&gt;-2.5,CJ436&lt;=-1.5),"-2 a -1,5",IF(AND(CJ436&gt;-1.5,CJ436&lt;=-0.5),"-1 a -0,5",IF(AND(CJ436&gt;-0.5,CJ436&lt;=0.5),"0 a 0,5",IF(AND(CJ436&gt;0.5,CJ436&lt;=1.5),"1 a 1,5",IF(AND(CJ436&gt;1.5,CJ436&lt;2.5),"2",IF(AND(CJ436&gt;=2.5,CJ436&lt;=3),"2,5 a 3",IF(AND(CJ436&gt;3,CJ436&lt;=4),"3,5 a 4",IF(AND(CJ436&gt;4,CJ436&lt;=5),"4,5 a 5",IF(AND(CJ436&gt;5,CJ436&lt;=6),"5,5 a 6",IF(AND(CJ436&gt;6,CJ436&lt;=7),"6,5 a 7",IF(AND(CJ436&gt;7,CJ436&lt;=8),"7,5 a 8",IF(AND(CJ436&gt;8,CJ436&lt;=9.5),"8,5 a 9,5",IF(CJ436=10,"10","Fuera de rango"))))))))))))))))))</f>
        <v>1 a 1,5</v>
      </c>
      <c r="CL436" s="11" t="n">
        <f aca="false">IF(CK436="","",IF(OR(CK436="-6 a -5,5",CK436="-6 - -5,5"),1,IF(OR(CK436="-5 a -4,5",CK436="-5 - -4,5"),2,IF(OR(CK436="-4 a -3,5",CK436="-4 - -3,5"),3,IF(OR(CK436="-3 a -2,5",CK436="-3 - -2,5"),4,IF(OR(CK436="-2 a -1,5",CK436="-2 - -1,5"),5,IF(OR(CK436="-1 a -0,5",CK436="-1 - -0,5"),6,IF(OR(CK436="0 a 0,5",CK436="0 - 0,5"),7,IF(OR(CK436="1 a 1,5",CK436="1 - 1,5"),8,IF(CK436="2","NORMA",IF(OR(CK436="2,5 a 3",CK436="2,5 - 3"),9,IF(OR(CK436="3,5 a 4",CK436="3,5 - 4"),10,IF(OR(CK436="4,5 a 5",CK436="4,5 - 5"),11,IF(OR(CK436="5,5 a 6",CK436="5,5 - 6"),12,IF(OR(CK436="6,5 a 7",CK436="6,5 - 7"),13,IF(OR(CK436="7,5 a 8",CK436="7,5 - 8"),14,IF(OR(CK436="8,5 a 9",CK436="8,5 - 9,5",CK436="9 a 9,5"),15,IF(CK436="10",15,IF(OR(CK436="0,5 a 1",CK436="0,5 - 1"),7,"Fuera de rango")))))))))))))))))))</f>
        <v>8</v>
      </c>
      <c r="CN436" s="10" t="str">
        <f aca="false">IF(CM436=0,"0", " ")</f>
        <v>0</v>
      </c>
      <c r="CO436" s="10" t="str">
        <f aca="false">IF(CM436&gt;0,"EME"," ")</f>
        <v> </v>
      </c>
      <c r="CQ436" s="10" t="str">
        <f aca="false">IF(CP436&gt;0,"0", " ")</f>
        <v> </v>
      </c>
      <c r="CR436" s="10" t="str">
        <f aca="false">IF(CP436&gt;0,"EME"," ")</f>
        <v> </v>
      </c>
      <c r="CS436" s="9" t="n">
        <v>0</v>
      </c>
      <c r="CV436" s="9" t="n">
        <v>0</v>
      </c>
      <c r="CY436" s="9" t="n">
        <v>0</v>
      </c>
      <c r="DB436" s="9" t="n">
        <v>0</v>
      </c>
      <c r="DC436" s="11" t="str">
        <f aca="false">IF(DB436&lt;0,"2"," ")</f>
        <v> </v>
      </c>
      <c r="DD436" s="11" t="str">
        <f aca="false">IF(DB436&lt;0,"MIO"," ")</f>
        <v> </v>
      </c>
      <c r="DE436" s="9" t="n">
        <v>0</v>
      </c>
      <c r="DF436" s="10" t="str">
        <f aca="false">IF(DE436&lt;0,"3"," ")</f>
        <v> </v>
      </c>
      <c r="DG436" s="10" t="str">
        <f aca="false">IF(DE436&lt;0,"AST"," ")</f>
        <v> </v>
      </c>
      <c r="DH436" s="9" t="n">
        <v>0</v>
      </c>
      <c r="DI436" s="10" t="str">
        <f aca="false">IF(DH436&lt;0,"3"," ")</f>
        <v> </v>
      </c>
      <c r="DJ436" s="10" t="str">
        <f aca="false">IF(DH436&lt;0,"AST"," ")</f>
        <v> </v>
      </c>
      <c r="DK436" s="9" t="n">
        <v>1</v>
      </c>
      <c r="DL436" s="10" t="str">
        <f aca="false">IF(DK436&gt;0,"4"," ")</f>
        <v>4</v>
      </c>
      <c r="DM436" s="10" t="str">
        <f aca="false">IF(DK436&gt;0,"PRE"," ")</f>
        <v>PRE</v>
      </c>
      <c r="DN436" s="9" t="n">
        <v>1</v>
      </c>
      <c r="DO436" s="10" t="str">
        <f aca="false">IF(DN436&gt;0,"4"," ")</f>
        <v>4</v>
      </c>
      <c r="DP436" s="10" t="str">
        <f aca="false">IF(DN436&gt;0,"PRE"," ")</f>
        <v>PRE</v>
      </c>
      <c r="DS436" s="12" t="str">
        <f aca="false">CONCATENATE(CO436,CU436,DA436,DG436,DM436)</f>
        <v>  PRE</v>
      </c>
      <c r="DT436" s="10" t="e">
        <f aca="false" t="array" ref="DT436">_xlfn.IFS(DS436="EME    ","0", DS436=" HIP   ","1", DS436="  MIO  ","2", DS436="   AST ","3", DS436="    PRE","4", DS436="EME   PRE","5", DS436=" HIP  PRE","6", DS436=" HIP AST ","7", DS436="  MIO PRE","8", DS436="  MIOAST ","9", DS436="   ASTPRE","10",DS436=" HIP ASTPRE","11", DS436="  MIOASTPRE","12", DS436="     ","0")</f>
        <v>#N/A</v>
      </c>
      <c r="DV436" s="1" t="e">
        <f aca="false" t="array" ref="DV436">_xlfn.IFS(DU436="SI","2", DU436="NO","1")</f>
        <v>#N/A</v>
      </c>
      <c r="DX436" s="11" t="str">
        <f aca="false">IF(DW436=0,"1","2")</f>
        <v>1</v>
      </c>
      <c r="DY436" s="11" t="str">
        <f aca="false" t="array" ref="DY436">_xlfn.IFS(DW436=0,"0", DW436=0.25, "1", DW436=0.5,"2", DW436=0.75,"3", DW436=1,"4",DW436=1.25,"5", DW436=1.5,"6", DW436=1.75,"7", DW436=2,"8")</f>
        <v>0</v>
      </c>
      <c r="EA436" s="11" t="str">
        <f aca="false">IF(DZ436=0,"1","2")</f>
        <v>1</v>
      </c>
      <c r="EB436" s="11" t="str">
        <f aca="false" t="array" ref="EB436">_xlfn.IFS(DZ436=0,"0", DZ436=0.25, "1", DZ436=0.5,"2", DZ436=0.75,"3", DZ436=1,"4",DZ436=1.25,"5", DZ436=1.5,"6", DZ436=1.75,"7", DZ436=2,"8")</f>
        <v>0</v>
      </c>
      <c r="ED436" s="10" t="str">
        <f aca="false">IF(EC436=0,"1","2")</f>
        <v>1</v>
      </c>
      <c r="EE436" s="11" t="str">
        <f aca="false" t="array" ref="EE436">_xlfn.IFS(EC436=0,"0", EC436=-0.25, "1", EC436=-0.5,"2", EC436=-0.75,"3", EC436=-1,"4",EC436=-1.25,"5", EC436=-1.5,"6", EC436=-1.75,"7", EC436=-2,"8", EC436=-2.25,"9",EC436=-2.5,"10", EC436=-2.75,"11", EC436=-3,"12", EC436=-3.25,"13", EC436=-3.5,"14", EC436=-3.75,"15",EC436=-4,"16")</f>
        <v>0</v>
      </c>
      <c r="EG436" s="10" t="str">
        <f aca="false">IF(EF436=0,"1","2")</f>
        <v>1</v>
      </c>
      <c r="EH436" s="11" t="str">
        <f aca="false" t="array" ref="EH436">_xlfn.IFS(EF436=0,"0", EF436=-0.25, "1", EF436=-0.5,"2", EF436=-0.75,"3", EF436=-1,"4",EF436=-1.25,"5", EF436=-1.5,"6", EF436=-1.75,"7", EF436=-2,"8", EF436=-2.25,"9",EF436=-2.5,"10", EF436=-2.75,"11", EF436=-3,"12", EF436=-3.25,"13", EF436=-3.5,"14", EF436=-3.75,"15",EF436=-4,"16")</f>
        <v>0</v>
      </c>
      <c r="EJ436" s="11" t="str">
        <f aca="false">IF(EI436=0,"1","2")</f>
        <v>1</v>
      </c>
      <c r="EK436" s="11" t="str">
        <f aca="false" t="array" ref="EK436">_xlfn.IFS(EI436=0,"0", EI436=-0.25, "1", EI436=-0.5,"2", EI436=-0.75,"3", EI436=-1,"4",EI436=-1.25,"5", EI436=-1.5,"6", EI436=-1.75,"7", EI436=-2,"8", EI436=-2.25,"9", EI436=-2.25,"9",EI436=-2.5,"10", EI436=-2.75,"11", EI436=-3,"12", EI436=-3.25,"13", EI436=-3.5,"14", EI436=-3.75,"15",EI436=-4,"16", EI436=0.25, "17", EI436=0.5, "18")</f>
        <v>0</v>
      </c>
      <c r="EM436" s="11" t="str">
        <f aca="false">IF(EL436=0,"1","2")</f>
        <v>1</v>
      </c>
      <c r="EN436" s="11" t="str">
        <f aca="false" t="array" ref="EN436">_xlfn.IFS(EL436=0.25,"17",EL436=0.5,"18", EL436=0,"0", EL436=-0.25, "1", EL436=-0.5,"2", EL436=-0.75,"3", EL436=-1,"4",EL436=-1.25,"5", EL436=-1.5,"6", EL436=-1.75,"7", EL436=-2,"8",EL436= -2.25,"9",EL436=-2.5,"10",EL436= -2.75,"11",EL436= -3,"12",EL436= -3.25,"13",EL436= -3.5,"14",EL436= -3.75,"15",EL436=-4,"16")</f>
        <v>0</v>
      </c>
      <c r="EP436" s="11" t="str">
        <f aca="false">IF(EO436=0,"1","2")</f>
        <v>1</v>
      </c>
      <c r="EQ436" s="11" t="str">
        <f aca="false" t="array" ref="EQ436">_xlfn.IFS(EO436=0,"0", EO436=0.25, "1", EO436=0.5,"2", EO436=0.75,"3", EO436=1,"4",EO436=1.25,"5", EO436=1.5,"6", EO436=1.75,"7", EO436=2,"8", EO436=2.25,"9", EO436=2.25,"9",EO436=2.5,"10", EO436=2.75,"11", EO436=3,"12", EO436=3.25,"13", EO436=3.5,"14", EO436=3.75,"15",EO436=4,"16", EO436=-0.25, "17", bq=-0.5, "18")</f>
        <v>0</v>
      </c>
      <c r="ES436" s="11" t="str">
        <f aca="false">IF(ER436=0,"1","2")</f>
        <v>1</v>
      </c>
      <c r="ET436" s="11" t="str">
        <f aca="false" t="array" ref="ET436">_xlfn.IFS(ER436=0,"0", ER436=0.25, "1", ER436=0.5,"2", ER436=0.75,"3", ER436=1,"4",ER436=1.25,"5", ER436=1.5,"6", ER436=1.75,"7", ER436=2,"8", ER436=2.25,"9", ER436=2.25,"9",ER436=2.5,"10", ER436=2.75,"11", ER436=3,"12", ER436=3.25,"13", ER436=3.5,"14", ER436=3.75,"15",ER436=4,"16", ER436=-0.25, "17", bq=-0.5, "18")</f>
        <v>0</v>
      </c>
      <c r="EV436" s="14" t="e">
        <f aca="false">VLOOKUP(EU436,LEYENDA!$G$2:$H$8,2,TRUE())</f>
        <v>#N/A</v>
      </c>
      <c r="EW436" s="14" t="e">
        <f aca="false" t="array" ref="EW436">_xlfn.IFS(EV436="0-5","1", EV436="6-12","2", EV436="13-18","3", EV436="19-24","4", EV436="25-36","5", EV436="37-48","6", EV436="49-60","7")</f>
        <v>#N/A</v>
      </c>
    </row>
    <row r="437" customFormat="false" ht="13.5" hidden="false" customHeight="false" outlineLevel="0" collapsed="false">
      <c r="A437" s="1" t="n">
        <v>144</v>
      </c>
      <c r="B437" s="2" t="n">
        <v>2</v>
      </c>
      <c r="C437" s="33" t="n">
        <v>43307</v>
      </c>
      <c r="E437" s="5" t="str">
        <f aca="false">VLOOKUP(A437,'286'!$A$3:$J$6279,10,FALSE())</f>
        <v>FERNÁNDEZ GARCÍA, ANA</v>
      </c>
      <c r="F437" s="4" t="str">
        <f aca="false">VLOOKUP(A437,'286'!$A$3:$I$1768,3,FALSE())</f>
        <v>FERGARA</v>
      </c>
      <c r="G437" s="6" t="n">
        <f aca="false">VLOOKUP(A437,'286'!$A$3:$I$1768,4,FALSE())</f>
        <v>25386</v>
      </c>
      <c r="H437" s="7" t="n">
        <f aca="false">YEAR(C437)-YEAR(G437)</f>
        <v>49</v>
      </c>
      <c r="I437" s="1" t="str">
        <f aca="false">VLOOKUP(H437,LEYENDA!$C$2:$D$6,2,TRUE())</f>
        <v>41-60</v>
      </c>
      <c r="J437" s="5" t="str">
        <f aca="false">VLOOKUP(A437,'286'!$A$3:$I$1768,7,FALSE())</f>
        <v>M</v>
      </c>
      <c r="K437" s="8" t="n">
        <f aca="false">VLOOKUP(A437,'286'!$A$3:$I$1768,2,FALSE())</f>
        <v>0</v>
      </c>
      <c r="L437" s="4" t="str">
        <f aca="false">VLOOKUP(A437,'286'!$A$3:$I$1768,8,FALSE())</f>
        <v>D</v>
      </c>
      <c r="M437" s="4" t="str">
        <f aca="false">VLOOKUP(A437,'286'!$A$3:$I$1768,9,FALSE())</f>
        <v>D</v>
      </c>
      <c r="N437" s="8" t="str">
        <f aca="false">IF(R437=O437, "MISMA","CONTRARIA")</f>
        <v>MISMA</v>
      </c>
      <c r="O437" s="8" t="str">
        <f aca="false" t="array" ref="O437">_xlfn.IFS(L437="D","1", L437="I","2")</f>
        <v>1</v>
      </c>
      <c r="P437" s="8" t="e">
        <f aca="false" t="array" ref="P437">_xlfn.IFS(K437="OD","1", K437="OI","2")</f>
        <v>#N/A</v>
      </c>
      <c r="Q437" s="1" t="str">
        <f aca="false" t="array" ref="Q437">_xlfn.IFS(J437="M","1", J437="H","2")</f>
        <v>1</v>
      </c>
      <c r="R437" s="8" t="str">
        <f aca="false" t="array" ref="R437">_xlfn.IFS(M437="D","1", M437="I","2")</f>
        <v>1</v>
      </c>
      <c r="S437" s="1" t="str">
        <f aca="false" t="array" ref="S437">_xlfn.IFS(N437="CONTRARIA", "1",N437= "MISMA","2")</f>
        <v>2</v>
      </c>
      <c r="T437" s="1" t="str">
        <f aca="false" t="array" ref="T437">_xlfn.IFS(I437="0-12","1", I437="13-24","2", I437="25-40","3", I437="41-60","4", I437="61-100","5")</f>
        <v>4</v>
      </c>
      <c r="U437" s="9" t="n">
        <v>-0.5</v>
      </c>
      <c r="V437" s="10" t="n">
        <v>0</v>
      </c>
      <c r="W437" s="11" t="n">
        <v>14</v>
      </c>
      <c r="X437" s="9" t="n">
        <v>0</v>
      </c>
      <c r="Y437" s="11" t="str">
        <f aca="false">IF(X437="","",IF(AND(X437&gt;=0,X437&lt;=4),"0 a 4",IF(AND(X437&gt;=4.5,X437&lt;=8.5),"4,5 a 8,5",IF(X437=9,"9",IF(AND(X437&gt;=9.5,X437&lt;=13),"9,5 a 13",IF(AND(X437&gt;=13.5,X437&lt;=20),"13,5 a 20",IF(AND(X437&gt;=20.5,X437&lt;=35),"20,5 a 35","Fuera de rango")))))))</f>
        <v>0 a 4</v>
      </c>
      <c r="Z437" s="11" t="n">
        <v>7</v>
      </c>
      <c r="AA437" s="9" t="n">
        <v>14</v>
      </c>
      <c r="AB437" s="10" t="str">
        <f aca="false">IF(AA437="","",IF(AND(AA437&gt;=0,AA437&lt;=9),"0 a 9",IF(AND(AA437&gt;=9.5,AA437&lt;=18.5),"9,5 a 18,5",IF(AA437=19,"19",IF(AND(AA437&gt;=19.5,AA437&lt;=28),"19,5 a 28",IF(AND(AA437&gt;=28.5,AA437&lt;=40),"28,5 a 40","Fuera de rango"))))))</f>
        <v>9,5 a 18,5</v>
      </c>
      <c r="AC437" s="11" t="n">
        <v>8</v>
      </c>
      <c r="AD437" s="9" t="n">
        <v>7</v>
      </c>
      <c r="AE437" s="10" t="str">
        <f aca="false">IF(AD437="","",IF(AND(AD437&gt;=-10,AD437&lt;=0),"De -10 a 0",IF(AND(AD437&gt;=0.5,AD437&lt;=9.5),"0,5 a 9,5",IF(AD437=10,"10",IF(AND(AD437&gt;=10.5,AD437&lt;=20),"10,5 a 20",IF(AND(AD437&gt;=20.5,AD437&lt;=40),"20,5 a 40","Fuera de rango"))))))</f>
        <v>0,5 a 9,5</v>
      </c>
      <c r="AF437" s="12" t="n">
        <v>5</v>
      </c>
      <c r="AG437" s="9" t="n">
        <v>8</v>
      </c>
      <c r="AH437" s="10" t="str">
        <f aca="false">IF(AG437="","",IF(AND(AG437&gt;=0,AG437&lt;=4),"0 a 4",IF(AND(AG437&gt;=4.5,AG437&lt;=8.5),"4,5 a 8,5",IF(AG437=9,"9",IF(AND(AG437&gt;=9.5,AG437&lt;=13),"9,5 a 13",IF(AND(AG437&gt;=13.5,AG437&lt;=25),"13,5 a 25","Fuera de rango"))))))</f>
        <v>4,5 a 8,5</v>
      </c>
      <c r="AI437" s="10" t="n">
        <v>0</v>
      </c>
      <c r="AJ437" s="9" t="n">
        <v>5</v>
      </c>
      <c r="AK437" s="10" t="str">
        <f aca="false">IF(AJ437="","",IF(AND(AJ437&gt;=-15,AJ437&lt;=-10.5),"-15 a -10,5",IF(AND(AJ437&gt;=-10,AJ437&lt;=-4),"-10 a -4",IF(AND(AJ437&gt;=-4.5,AJ437&lt;=0),"-4,5 a 0",IF(AND(AJ437&gt;=0.5,AJ437&lt;=4.5),"0,5 a 4,5",IF(AJ437=5,"5",IF(AND(AJ437&gt;=5.5,AJ437&lt;=10),"5,5 a 10",IF(AND(AJ437&gt;=10.5,AJ437&lt;=20),"10,5 a 20","Fuera de rango"))))))))</f>
        <v>5</v>
      </c>
      <c r="AL437" s="11" t="n">
        <v>-4.5</v>
      </c>
      <c r="AM437" s="9" t="n">
        <v>0</v>
      </c>
      <c r="AN437" s="10" t="str">
        <f aca="false">IF(AM437="","",IF(AND(AM437&gt;=-7.5,AM437&lt;=-5.5),"-7,5 a -5,5",IF(AND(AM437&gt;=-5,AM437&lt;=-3),"-5 a -3",IF(AND(AM437&gt;=-2.5,AM437&lt;=-0.5),"-2,5 a -0,5",IF(AM437=0,"0,00",IF(AND(AM437&gt;=0.5,AM437&lt;=2.5),"0,5 a 2,5",IF(AND(AM437&gt;=3,AM437&lt;=5),"3 a 5",IF(AND(AM437&gt;=5.5,AM437&lt;=7.5),"5,5 a 7,5",IF(AND(AM437&gt;=8,AM437&lt;=10),"8 a 10","Fuera de rango")))))))))</f>
        <v>0,00</v>
      </c>
      <c r="AO437" s="11" t="n">
        <v>0</v>
      </c>
      <c r="AP437" s="9" t="n">
        <v>-4.5</v>
      </c>
      <c r="AQ437" s="10" t="str">
        <f aca="false">IF(AP437="","",IF(AND(AP437&gt;=-20,AP437&lt;=-9.5),"-20 a -9,5",IF(AND(AP437&gt;=-9,AP437&lt;=-6.5),"-9 a -6,5",IF(AP437=-6,"-6",IF(AND(AP437&gt;=-5.5,AP437&lt;=-3),"-5,5 a -3",IF(AND(AP437&gt;=-2.5,AP437&lt;=0),"-2,5 a 0",IF(AND(AP437&gt;=0.5,AP437&lt;=3),"0,5 a 3",IF(AND(AP437&gt;=3.5,AP437&lt;=6),"3,5 a 6",IF(AND(AP437&gt;=6.5,AP437&lt;=9),"6,5 a 9",IF(AND(AP437&gt;=9.5,AP437&lt;=20),"9,5 a 20","Fuera de rango"))))))))))</f>
        <v>-5,5 a -3</v>
      </c>
      <c r="AR437" s="11" t="n">
        <v>2</v>
      </c>
      <c r="AS437" s="9" t="n">
        <v>0</v>
      </c>
      <c r="AT437" s="10" t="str">
        <f aca="false">IF(AS437="","",IF(AND(AS437&gt;=-16,AS437&lt;=-14),"-16 a -14",IF(AND(AS437&gt;=-13.5,AS437&lt;=-11.5),"-13,5 a -11,5",IF(AND(AS437&gt;=-11,AS437&lt;=-9),"-11 a -9",IF(AND(AS437&gt;=-8.5,AS437&lt;=-6.5),"-8,5 a -6,5",IF(AND(AS437&gt;=-6,AS437&lt;=-4),"-6 a -4",IF(AND(AS437&gt;=-3.5,AS437&lt;=-1.5),"-3,5 a -1,5",IF(AND(AS437&gt;=-1,AS437&lt;=1),"-1 a 1",IF(AND(AS437&gt;=1.5,AS437&lt;=3.5),"1,5 a 3,5",IF(AND(AS437&gt;=4,AS437&lt;=6),"4 a 6",IF(AND(AS437&gt;=6.5,AS437&lt;=8.5),"6,5 a 8,5",IF(AND(AS437&gt;=9,AS437&lt;=11),"9 a 11",IF(AND(AS437&gt;=11.5,AS437&lt;=13.5),"11,5 a 13,5",IF(AND(AS437&gt;=14,AS437&lt;=16),"14 a 16",IF(AND(AS437&gt;=16.5,AS437&lt;=18.5),"16,5 a 18,5",IF(AND(AS437&gt;=19,AS437&lt;=21),"19 a 21","Fuera de rango"))))))))))))))))</f>
        <v>-1 a 1</v>
      </c>
      <c r="AU437" s="11" t="n">
        <f aca="false" t="array" ref="AU437">IF(AT437="","",_xlfn.IFS(AT437="-16 a -14",1,AT437="-13,5 a -11,5",2,AT437="-11 a -9",3,AT437="-8,5 a -6,5",4,AT437="-6 a -4",5,AT437="-3,5 a -1,5",6,AT437="-1 a 1",7,AT437="1,5 a 3,5",8,AT437="4 a 6","NORMA",AT437="6,5 a 8,5",9,AT437="9 a 11",10,AT437="11,5 a 13,5",11,AT437="14 a 16",12,AT437="16,5 a 18,5",13,AT437="19 a 21",14,TRUE(),""))</f>
        <v>7</v>
      </c>
      <c r="AV437" s="9" t="n">
        <v>2</v>
      </c>
      <c r="AW437" s="10" t="str">
        <f aca="false">IF(AV437="","",IF(AND(AV437&gt;=-1,AV437&lt;=-0.5),"-1 a -0,5",IF(AND(AV437&gt;-0.5,AV437&lt;=0),"De -0,5 a 0",IF(AND(AV437&gt;=0.25,AV437&lt;=0.75),"0,25 a 0,75",IF(AND(AV437&gt;=1,AV437&lt;=1.5),"1 a 1,5",IF(AND(AV437&gt;=1.75,AV437&lt;=2.25),"1,75 a 2,25",IF(AND(AV437&gt;=2.5,AV437&lt;=3),"2,5 a 3",IF(AND(AV437&gt;=3.25,AV437&lt;=3.75),"3,25 a 3,75","Fuera de rango"))))))))</f>
        <v>1,75 a 2,25</v>
      </c>
      <c r="AX437" s="10" t="n">
        <f aca="false">IF(AW437="","",IF(OR(AW437="-1 a -0,5",AW437="-1 a -0.5"),1,IF(OR(AW437="De -0,5 a 0",AW437="-0,5 a 0",AW437="De -0.5 a 0"),2,IF(OR(AW437="0,25 a 0,75",AW437="0.25 a 0.75"),"NORMA",IF(OR(AW437="1 a 1,5",AW437="1 a 1.5"),3,IF(OR(AW437="1,75 a 2,25",AW437="1.75 a 2.25"),4,IF(OR(AW437="2,5 a 3",AW437="2.5 a 3"),5,IF(OR(AW437="3,25 a 3,75",AW437="3.25 a 3.75"),6,""))))))))</f>
        <v>4</v>
      </c>
      <c r="AY437" s="9" t="n">
        <v>-4.5</v>
      </c>
      <c r="AZ437" s="10" t="str">
        <f aca="false">IF(AY437="","",IF(AND(AY437&gt;=-20,AY437&lt;=-9.5),"-20 a -9,5",IF(AND(AY437&gt;=-9,AY437&lt;=-6.5),"-9 a -6,5",IF(AY437=-6,"-6",IF(AND(AY437&gt;=-5.5,AY437&lt;=-3),"-5,5 a -3",IF(AND(AY437&gt;=-2.5,AY437&lt;=0),"-2,5 a 0",IF(AND(AY437&gt;=0.5,AY437&lt;=3),"0,5 a 3",IF(AND(AY437&gt;=3.5,AY437&lt;=6),"3,5 a 6","Fuera de rango"))))))))</f>
        <v>-5,5 a -3</v>
      </c>
      <c r="BA437" s="11" t="n">
        <f aca="false">IF(AZ437="","",IF(AZ437="-20 a -9,5",1,IF(AZ437="-9 a -6,5",2,IF(AZ437="-6","NORMA",IF(AZ437="-5,5 a -3",3,IF(AZ437="-2,5 a 0",4,IF(AZ437="0,5 a 3",5,IF(AZ437="3,5 a 6",6,""))))))))</f>
        <v>3</v>
      </c>
      <c r="BB437" s="9" t="n">
        <v>0</v>
      </c>
      <c r="BC437" s="10" t="str">
        <f aca="false" t="array" ref="BC437">IF(BB437="","",_xlfn.IFS(AND(BB437&gt;=0,BB437&lt;=2),"0 a 2",AND(BB437&gt;=2.5,BB437&lt;=4.5),"2,5 a 4,5",AND(BB437&gt;=5,BB437&lt;=7),"5 a 7",AND(BB437&gt;=7.5,BB437&lt;=9.5),"7,5 a 9,5",AND(BB437&gt;=10,BB437&lt;=12),"10 a 12",AND(BB437&gt;=12.5,BB437&lt;=14.5),"12,5 a 14,5",BB437=15,"15",AND(BB437&gt;=15.5,BB437&lt;=17.5),"15,5 a 17,5",AND(BB437&gt;=18,BB437&lt;=20),"18 a 20",AND(BB437&gt;=20.5,BB437&lt;=22.5),"20,5 a 22,5",AND(BB437&gt;=23,BB437&lt;=25),"23 a 25",TRUE(),"Fuera de rango"))</f>
        <v>0 a 2</v>
      </c>
      <c r="BD437" s="11" t="n">
        <f aca="false" t="array" ref="BD437">IF(BC437="","",_xlfn.IFS(BC437="0 a 2",1,BC437="2,5 a 4,5",2,BC437="5 a 7",3,BC437="7,5 a 9,5",4,BC437="10 a 12",5,BC437="12,5 a 14,5",6,BC437="15","NORMA",BC437="15,5 a 17,5",7,BC437="18 a 20",8,BC437="20,5 a 22,5",9,BC437="23 a 25",10,TRUE(),"Fuera de rango"))</f>
        <v>1</v>
      </c>
      <c r="BE437" s="9" t="n">
        <v>16</v>
      </c>
      <c r="BF437" s="10" t="str">
        <f aca="false">IF(BE437="","",IF(AND(BE437&gt;=-20,BE437&lt;=-10),"-20 a -10",IF(AND(BE437&gt;=-9.5,BE437&lt;=0.5),"-9,5 a 0,5",IF(AND(BE437&gt;=1,BE437&lt;=11),"1 a 11",IF(AND(BE437&gt;=11.5,BE437&lt;=20.5),"11,5 a 20,5",IF(BE437=21,"21",IF(AND(BE437&gt;=21.5,BE437&lt;=31.5),"21,5 a 31,5",IF(AND(BE437&gt;=32,BE437&lt;=42),"32 a 42","Fuera de rango"))))))))</f>
        <v>11,5 a 20,5</v>
      </c>
      <c r="BG437" s="11" t="n">
        <f aca="false">IF(BF437="","",IF(BF437="-20 a -10",1,IF(BF437="-9,5 a 0,5",2,IF(BF437="1 a 11",3,IF(BF437="11,5 a 20,5",4,IF(BF437="21","NORMA",IF(BF437="21,5 a 31,5",5,IF(BF437="32 a 42",6,""))))))))</f>
        <v>4</v>
      </c>
      <c r="BH437" s="9" t="n">
        <v>6</v>
      </c>
      <c r="BI437" s="10" t="str">
        <f aca="false">IF(BH437="","",IF(AND(BH437&gt;=-20,BH437&lt;=-15),"-20 a -15",IF(AND(BH437&gt;=-14.5,BH437&lt;=-9.5),"-14,5 a -9,5",IF(AND(BH437&gt;=-9,BH437&lt;=-4),"-9 a -4",IF(AND(BH437&gt;=-3.5,BH437&lt;=2.5),"-3,5 a 2,5",IF(AND(BH437&gt;=3,BH437&lt;=8),"3 a 8",IF(AND(BH437&gt;=8.5,BH437&lt;=14.5),"8,5 a 14,5",IF(BH437=15,"15",IF(AND(BH437&gt;=15.5,BH437&lt;=20.5),"15,5 a 20,5",IF(AND(BH437&gt;=21,BH437&lt;=26),"21 a 26","Fuera de rango"))))))))))</f>
        <v>3 a 8</v>
      </c>
      <c r="BJ437" s="11" t="n">
        <f aca="false">IF(BI437="","",IF(BI437="-20 a -15",1,IF(BI437="-14,5 a -9,5",2,IF(BI437="-9 a -4",3,IF(BI437="-3,5 a 2,5",4,IF(BI437="3 a 8",5,IF(BI437="8,5 a 14,5",6,IF(BI437="15","NORMA",IF(BI437="15,5 a 20,5",7,IF(BI437="21 a 26",8,IF(BI437="26,5 a 31,5",9,"")))))))))))</f>
        <v>5</v>
      </c>
      <c r="BK437" s="9" t="n">
        <v>0</v>
      </c>
      <c r="BL437" s="10" t="str">
        <f aca="false">IF(BK437="","",IF(AND(BK437&gt;=0,BK437&lt;=2),"0 - 2",IF(AND(BK437&gt;=2.5,BK437&lt;=4.5),"2,5 - 4,5",IF(AND(BK437&gt;=5,BK437&lt;=7),"5 - 7",IF(AND(BK437&gt;=7.5,BK437&lt;=9.5),"7,5 - 9,5",IF(AND(BK437&gt;=10,BK437&lt;=12),"10 - 12",IF(AND(BK437&gt;=12.5,BK437&lt;=13.5),"12,5 - 13,5",IF(BK437=14,"14",IF(AND(BK437&gt;=14.5,BK437&lt;=16.5),"14,5 - 16,5",IF(AND(BK437&gt;=17,BK437&lt;=19),"17 - 19",IF(AND(BK437&gt;=19.5,BK437&lt;=21.5),"19,5 - 21,5",IF(AND(BK437&gt;=22,BK437&lt;=24),"22 - 24",IF(AND(BK437&gt;=24.5,BK437&lt;=26.5),"24,5 - 26,5",IF(AND(BK437&gt;=27,BK437&lt;=29),"27 - 29",IF(AND(BK437&gt;=29.5,BK437&lt;=30),"29,5 - 30","Fuera de rango")))))))))))))))</f>
        <v>0 - 2</v>
      </c>
      <c r="BM437" s="11" t="n">
        <f aca="false">IF(BL437="","",IF(BL437="0 - 2",1,IF(BL437="2,5 - 4,5",2,IF(BL437="5 - 7",3,IF(BL437="7,5 - 9,5",4,IF(BL437="10 - 12",5,IF(BL437="12,5 - 13,5",6,IF(BL437="14","NORMA",IF(BL437="14,5 - 16,5",7,IF(BL437="17 - 19",8,IF(BL437="19,5 - 21,5",9,IF(BL437="22 - 24",10,IF(BL437="24,5 - 26,5",11,IF(BL437="27 - 29",12,IF(BL437="29,5 - 30",13,"")))))))))))))))</f>
        <v>1</v>
      </c>
      <c r="BN437" s="9" t="n">
        <v>18</v>
      </c>
      <c r="BO437" s="11" t="str">
        <f aca="false">IF(BN437="","",IF(AND(BN437&gt;=-20,BN437&lt;=-10),"-20 a -10",IF(AND(BN437&gt;=-9.5,BN437&lt;=0.5),"-9,5 a 0,5",IF(AND(BN437&gt;=1,BN437&lt;=11),"1 a 11",IF(AND(BN437&gt;=11.5,BN437&lt;=21.5),"11,5 a 21,5",IF(BN437=22,"22",IF(AND(BN437&gt;=22.5,BN437&lt;=32.5),"22,5 a 32,5",IF(AND(BN437&gt;=33,BN437&lt;=43),"33 a 43","Fuera de rango"))))))))</f>
        <v>11,5 a 21,5</v>
      </c>
      <c r="BP437" s="11" t="n">
        <f aca="false">IF(BO437="","",IF(BO437="-20 a -10",1,IF(BO437="-9,5 a 0,5",2,IF(BO437="1 a 11",3,IF(BO437="11,5 a 21,5",4,IF(BO437="22","NORMA",IF(BO437="22,5 a 32,5",5,IF(BO437="33 a 43",6,""))))))))</f>
        <v>4</v>
      </c>
      <c r="BQ437" s="9" t="n">
        <v>12</v>
      </c>
      <c r="BR437" s="10" t="str">
        <f aca="false">IF(BQ437="","",IF(AND(BQ437&gt;=-20,BQ437&lt;=-15),"-20 a -15",IF(AND(BQ437&gt;=-14.5,BQ437&lt;=-9.5),"-14,5 a -9,5",IF(AND(BQ437&gt;=-9,BQ437&lt;=-4),"-9 a -4",IF(AND(BQ437&gt;=-3.5,BQ437&lt;=2.5),"-3,5 a 2,5",IF(AND(BQ437&gt;=3,BQ437&lt;=8),"3 a 8",IF(AND(BQ437&gt;=8.5,BQ437&lt;=13.5),"8,5 a 13,5",IF(AND(BQ437&gt;=14,BQ437&lt;=17.5),"14 a 17,5",IF(BQ437=18,"18",IF(AND(BQ437&gt;=18.5,BQ437&lt;=23.5),"18,5 a 23,5",IF(AND(BQ437&gt;=24,BQ437&lt;=29),"24 a 29",IF(AND(BQ437&gt;=29.5,BQ437&lt;=34.5),"29,5 a 34,5",IF(AND(BQ437&gt;=35,BQ437&lt;=40),"35 a 40","Fuera de rango")))))))))))))</f>
        <v>8,5 a 13,5</v>
      </c>
      <c r="BS437" s="11" t="n">
        <f aca="false">IF(BR437="","",IF(BR437="-20 a -15",1,IF(BR437="-14,5 a -9,5",2,IF(BR437="-9 a -4",3,IF(BR437="-3,5 a 2,5",4,IF(BR437="3 a 8",5,IF(BR437="8,5 a 13,5",6,IF(BR437="14 a 17,5",7,IF(BR437="18","NORMA",IF(BR437="18,5 a 23,5",8,IF(BR437="24 a 29",9,IF(BR437="29,5 a 34,5",10,IF(BR437="35 a 40",11,"")))))))))))))</f>
        <v>6</v>
      </c>
      <c r="BT437" s="9" t="n">
        <v>0</v>
      </c>
      <c r="BU437" s="10" t="str">
        <f aca="false">IF(BT437="","",IF(AND(BT437&gt;=-20,BT437&lt;=-18),"-20 a -18",IF(AND(BT437&gt;=-17.5,BT437&lt;=-15.5),"-17,5 a -15,5",IF(AND(BT437&gt;=-15,BT437&lt;=-13),"-15 a -13",IF(AND(BT437&gt;=-12.5,BT437&lt;=-10.5),"-12,5 a -10,5",IF(AND(BT437&gt;=-10,BT437&lt;=-8),"-10 a -8",IF(AND(BT437&gt;=-7.5,BT437&lt;=-5.5),"-7,5 a -5,5",IF(AND(BT437&gt;=-5,BT437&lt;=-3),"-5 a -3",IF(AND(BT437&gt;=-2.5,BT437&lt;=-0.5),"-2,5 a -0,5",IF(BT437=0,"0",IF(AND(BT437&gt;=0.5,BT437&lt;=2.5),"0,5 a 2,5",IF(AND(BT437&gt;=3,BT437&lt;=5),"3 a 5",IF(AND(BT437&gt;=5.5,BT437&lt;=7.5),"5,5 a 7,5",IF(AND(BT437&gt;=8,BT437&lt;=10),"8 a 10",IF(AND(BT437&gt;=10.5,BT437&lt;=12.5),"10,5 a 12,5",IF(AND(BT437&gt;=13,BT437&lt;=15),"13 a 15",IF(AND(BT437&gt;=15.5,BT437&lt;=17.5),"15,5 a 17,5",IF(AND(BT437&gt;=18,BT437&lt;=20),"18 a 20","Fuera de rango"))))))))))))))))))</f>
        <v>0</v>
      </c>
      <c r="BV437" s="11" t="str">
        <f aca="false">IF(BT437="","",IF(BT437=0,"NORMA",IF(AND(BT437&gt;=-20,BT437&lt;=-18),2,IF(AND(BT437&gt;=-17.5,BT437&lt;=-15.5),2,IF(AND(BT437&gt;=-15,BT437&lt;=-13),3,IF(AND(BT437&gt;=-12.5,BT437&lt;=-10.5),4,IF(AND(BT437&gt;=-10,BT437&lt;=-8),5,IF(AND(BT437&gt;=-7.5,BT437&lt;=-5.5),6,IF(AND(BT437&gt;=-5,BT437&lt;=-3),7,IF(AND(BT437&gt;=-2.5,BT437&lt;=-0.5),8,IF(AND(BT437&gt;=0.5,BT437&lt;=2.5),9,IF(AND(BT437&gt;=3,BT437&lt;=5),10,IF(AND(BT437&gt;=5.5,BT437&lt;=7.5),11,IF(AND(BT437&gt;=8,BT437&lt;=10),12,IF(AND(BT437&gt;=10.5,BT437&lt;=12.5),13,IF(AND(BT437&gt;=13,BT437&lt;=15),14,IF(AND(BT437&gt;=15.5,BT437&lt;=17.5),15,IF(AND(BT437&gt;=18,BT437&lt;=20),16,"Fuera de rango"))))))))))))))))))</f>
        <v>NORMA</v>
      </c>
      <c r="BW437" s="9" t="n">
        <v>-3</v>
      </c>
      <c r="BX437" s="10" t="n">
        <f aca="false">18.5- (0.3*H437)</f>
        <v>3.8</v>
      </c>
      <c r="BY437" s="10" t="n">
        <f aca="false">(BW437)-(BX437)</f>
        <v>-6.8</v>
      </c>
      <c r="BZ437" s="10" t="str">
        <f aca="false">IF(BY437="","",IF(BY437&lt;-27.5,"De -30 a -28",IF(BY437&lt;-25,"De -27,5 a -25,5",IF(BY437&lt;-22.5,"De -25 a -23",IF(BY437&lt;-20,"De -22,5 a -20,5",IF(BY437&lt;-17.5,"De -20 a -18",IF(BY437&lt;-15,"De -17,5 a -15,5",IF(BY437&lt;-12.5,"De -15 a -13",IF(BY437&lt;-10,"De -12,5 a -10,5",IF(BY437&lt;-7.5,"De -10 a -8",IF(BY437&lt;-5,"De -7,5 a -5,5",IF(BY437&lt;-2.5,"De -5 a -3",IF(BY437&lt;0,"De -2,5 a -0,5",IF(BY437&lt;2.5,"De 0 a 2",IF(BY437&lt;5,"De 2,5 a 4,5",IF(BY437&lt;7.5,"De 5 a 7",IF(BY437&lt;10,"De 7,5 a 9,5",IF(BY437&lt;12.5,"De 10 a 12",IF(BY437&lt;15,"De 12,5 a 14,5",IF(BY437&lt;17.5,"De 15 a 17",IF(BY437&lt;20,"De 17,5 a 19,5",IF(BY437&lt;22.5,"De 20 a 22",IF(BY437&lt;25,"De 22,5 a 24,5",IF(BY437&lt;27.5,"De 25 a 27","De 27,5 a 30"))))))))))))))))))))))))</f>
        <v>De -7,5 a -5,5</v>
      </c>
      <c r="CA437" s="12" t="n">
        <f aca="false">IF(BY437="","",IF(BY437&lt;=-28,1,IF(BY437&lt;=-25.5,2,IF(BY437&lt;=-23,3,IF(BY437&lt;=-20.5,4,IF(BY437&lt;=-18,5,IF(BY437&lt;=-15.5,6,IF(BY437&lt;=-13,7,IF(BY437&lt;=-10.5,8,IF(BY437&lt;=-8,9,IF(BY437&lt;=-5.5,10,IF(BY437&lt;=-3,11,IF(BY437&lt;=-0.5,12,IF(BY437&lt;=2,13,IF(BY437&lt;=4.5,14,IF(BY437&lt;=7,15,IF(BY437&lt;=9.5,16,IF(BY437&lt;=12,17,IF(BY437&lt;=14.5,18,IF(BY437&lt;=17,19,IF(BY437&lt;=19.5,20,IF(BY437&lt;=22,21,IF(BY437&lt;=24.5,22,IF(BY437&lt;=27,23,IF(BY437&lt;=30,24,"Fuera de rango")))))))))))))))))))))))))</f>
        <v>10</v>
      </c>
      <c r="CB437" s="9" t="n">
        <v>-3</v>
      </c>
      <c r="CC437" s="10" t="n">
        <f aca="false">18.5- (0.3*H437)</f>
        <v>3.8</v>
      </c>
      <c r="CD437" s="10" t="n">
        <f aca="false">(CB437)-(CC437)</f>
        <v>-6.8</v>
      </c>
      <c r="CE437" s="10" t="str">
        <f aca="false">IF(CD437="","",IF(CD437&lt;-27.5,"De -30 a -28",IF(CD437&lt;-25,"De -27,5 a -25,5",IF(CD437&lt;-22.5,"De -25 a -23",IF(CD437&lt;-20,"De -22,5 a -20,5",IF(CD437&lt;-17.5,"De -20 a -18",IF(CD437&lt;-15,"De -17,5 a -15,5",IF(CD437&lt;-12.5,"De -15 a -13",IF(CD437&lt;-10,"De -12,5 a -10,5",IF(CD437&lt;-7.5,"De -10 a -8",IF(CD437&lt;-5,"De -7,5 a -5,5",IF(CD437&lt;-2.5,"De -5 a -3",IF(CD437&lt;0,"De -2,5 a -0,5",IF(CD437&lt;=2,"De 0 a 2",IF(CD437&lt;=4.5,"De 2,5 a 4,5",IF(CD437&lt;=7,"De 5 a 7",IF(CD437&lt;=9.5,"De 7,5 a 9,5",IF(CD437&lt;=12,"De 10 a 12",IF(CD437&lt;=14.5,"De 12,5 a 14,5",IF(CD437&lt;=17,"De 15 a 17",IF(CD437&lt;=19.5,"De 17,5 a 19,5",IF(CD437&lt;=22,"De 20 a 22",IF(CD437&lt;=24.5,"De 22,5 a 24,5",IF(CD437&lt;=27,"De 25 a 27","De 27,5 a 30"))))))))))))))))))))))))</f>
        <v>De -7,5 a -5,5</v>
      </c>
      <c r="CF437" s="12" t="n">
        <f aca="false">IF(CD437="","",IF(CD437&lt;-27.5,1,IF(CD437&lt;-25,2,IF(CD437&lt;-22.5,3,IF(CD437&lt;-20,4,IF(CD437&lt;-17.5,5,IF(CD437&lt;-15,6,IF(CD437&lt;-12.5,7,IF(CD437&lt;-10,8,IF(CD437&lt;-7.5,9,IF(CD437&lt;-5,10,IF(CD437&lt;-2.5,11,IF(CD437&lt;0,12,IF(CD437&lt;2.5,13,IF(CD437&lt;5,14,IF(CD437&lt;7.5,15,IF(CD437&lt;10,16,IF(CD437&lt;12.5,17,IF(CD437&lt;15,18,IF(CD437&lt;17.5,19,IF(CD437&lt;20,20,IF(CD437&lt;22.5,21,IF(CD437&lt;25,22,IF(CD437&lt;27.5,23,24))))))))))))))))))))))))</f>
        <v>10</v>
      </c>
      <c r="CG437" s="9" t="n">
        <v>-1.25</v>
      </c>
      <c r="CH437" s="10" t="str">
        <f aca="false">IF(CG437="","",IF(AND(CG437&gt;=-10,CG437&lt;=-9.5),"-10 a -9,5",IF(AND(CG437&gt;-9.5,CG437&lt;=-8.5),"-9 a -8,5",IF(AND(CG437&gt;-8.5,CG437&lt;=-7.5),"-8 a -7,5",IF(AND(CG437&gt;-7.5,CG437&lt;=-6.5),"-7 a -6,5",IF(AND(CG437&gt;-6.5,CG437&lt;=-5.5),"-6 a -5,5",IF(AND(CG437&gt;-5.5,CG437&lt;=-4.5),"-5 a -4,5",IF(AND(CG437&gt;-4.5,CG437&lt;=-3.5),"-4 a -3,5",IF(AND(CG437&gt;-3.5,CG437&lt;=-2.5),"-3 a -2,5",IF(CG437=-2.25,"-2,25",IF(AND(CG437&gt;-2.5,CG437&lt;=-1.5),"-2 a -1,5",IF(AND(CG437&gt;-1.5,CG437&lt;=-0.5),"-1 a -0,5",IF(AND(CG437&gt;-0.5,CG437&lt;=0.5),"0 a 0,5",IF(AND(CG437&gt;0.5,CG437&lt;=1.5),"1 a 1,5",IF(AND(CG437&gt;1.5,CG437&lt;=2.5),"2 a 2,5",IF(AND(CG437&gt;2.5,CG437&lt;=3.5),"3 a 3,5",IF(AND(CG437&gt;3.5,CG437&lt;=4.5),"4 a 4,5",IF(AND(CG437&gt;4.5,CG437&lt;=5.5),"5 a 5,5",IF(AND(CG437&gt;5.5,CG437&lt;=6.5),"6 a 6,5",IF(AND(CG437&gt;6.5,CG437&lt;=7.5),"7 a 7,5",IF(AND(CG437&gt;7.5,CG437&lt;=8.5),"8 a 8,5",IF(AND(CG437&gt;8.5,CG437&lt;=9.5),"9 a 9,5",IF(CG437&gt;=10,"10","Fuera de rango")))))))))))))))))))))))</f>
        <v>-1 a -0,5</v>
      </c>
      <c r="CI437" s="11" t="n">
        <f aca="false">IF(CG437="","",IF(CG437=-2.25,"NORMA",IF(CG437&lt;=-9.5,1,IF(CG437&lt;=-8.5,2,IF(CG437&lt;=-7.5,3,IF(CG437&lt;=-6.5,4,IF(CG437&lt;=-5.5,5,IF(CG437&lt;=-4.5,6,IF(CG437&lt;=-3.5,7,IF(CG437&lt;=-2.5,8,IF(CG437&lt;=-1.5,9,IF(CG437&lt;=-0.5,10,IF(CG437&lt;=0.5,11,IF(CG437&lt;=1.5,12,IF(CG437&lt;=2.5,13,IF(CG437&lt;=3.5,14,IF(CG437&lt;=4.5,15,IF(CG437&lt;=5.5,16,IF(CG437&lt;=6.5,17,IF(CG437&lt;=7.5,18,IF(CG437&lt;=8.5,19,IF(CG437&lt;=9.5,20,IF(CG437=10,21,"Fuera de rango")))))))))))))))))))))))</f>
        <v>10</v>
      </c>
      <c r="CJ437" s="9" t="n">
        <v>1</v>
      </c>
      <c r="CK437" s="10" t="str">
        <f aca="false">IF(CJ437="","",IF(AND(CJ437&gt;=-6,CJ437&lt;=-5.5),"-6 a -5,5",IF(AND(CJ437&gt;-5.5,CJ437&lt;=-4.5),"-5 a -4,5",IF(AND(CJ437&gt;-4.5,CJ437&lt;=-3.5),"-4 a -3,5",IF(AND(CJ437&gt;-3.5,CJ437&lt;=-2.5),"-3 a -2,5",IF(AND(CJ437&gt;-2.5,CJ437&lt;=-1.5),"-2 a -1,5",IF(AND(CJ437&gt;-1.5,CJ437&lt;=-0.5),"-1 a -0,5",IF(AND(CJ437&gt;-0.5,CJ437&lt;=0.5),"0 a 0,5",IF(AND(CJ437&gt;0.5,CJ437&lt;=1.5),"1 a 1,5",IF(AND(CJ437&gt;1.5,CJ437&lt;2.5),"2",IF(AND(CJ437&gt;=2.5,CJ437&lt;=3),"2,5 a 3",IF(AND(CJ437&gt;3,CJ437&lt;=4),"3,5 a 4",IF(AND(CJ437&gt;4,CJ437&lt;=5),"4,5 a 5",IF(AND(CJ437&gt;5,CJ437&lt;=6),"5,5 a 6",IF(AND(CJ437&gt;6,CJ437&lt;=7),"6,5 a 7",IF(AND(CJ437&gt;7,CJ437&lt;=8),"7,5 a 8",IF(AND(CJ437&gt;8,CJ437&lt;=9.5),"8,5 a 9,5",IF(CJ437=10,"10","Fuera de rango"))))))))))))))))))</f>
        <v>1 a 1,5</v>
      </c>
      <c r="CL437" s="11" t="n">
        <f aca="false">IF(CK437="","",IF(OR(CK437="-6 a -5,5",CK437="-6 - -5,5"),1,IF(OR(CK437="-5 a -4,5",CK437="-5 - -4,5"),2,IF(OR(CK437="-4 a -3,5",CK437="-4 - -3,5"),3,IF(OR(CK437="-3 a -2,5",CK437="-3 - -2,5"),4,IF(OR(CK437="-2 a -1,5",CK437="-2 - -1,5"),5,IF(OR(CK437="-1 a -0,5",CK437="-1 - -0,5"),6,IF(OR(CK437="0 a 0,5",CK437="0 - 0,5"),7,IF(OR(CK437="1 a 1,5",CK437="1 - 1,5"),8,IF(CK437="2","NORMA",IF(OR(CK437="2,5 a 3",CK437="2,5 - 3"),9,IF(OR(CK437="3,5 a 4",CK437="3,5 - 4"),10,IF(OR(CK437="4,5 a 5",CK437="4,5 - 5"),11,IF(OR(CK437="5,5 a 6",CK437="5,5 - 6"),12,IF(OR(CK437="6,5 a 7",CK437="6,5 - 7"),13,IF(OR(CK437="7,5 a 8",CK437="7,5 - 8"),14,IF(OR(CK437="8,5 a 9",CK437="8,5 - 9,5",CK437="9 a 9,5"),15,IF(CK437="10",15,IF(OR(CK437="0,5 a 1",CK437="0,5 - 1"),7,"Fuera de rango")))))))))))))))))))</f>
        <v>8</v>
      </c>
      <c r="CN437" s="10" t="str">
        <f aca="false">IF(CM437=0,"0", " ")</f>
        <v>0</v>
      </c>
      <c r="CO437" s="10" t="str">
        <f aca="false">IF(CM437&gt;0,"EME"," ")</f>
        <v> </v>
      </c>
      <c r="CQ437" s="10" t="str">
        <f aca="false">IF(CP437&gt;0,"0", " ")</f>
        <v> </v>
      </c>
      <c r="CR437" s="10" t="str">
        <f aca="false">IF(CP437&gt;0,"EME"," ")</f>
        <v> </v>
      </c>
      <c r="CS437" s="9" t="n">
        <v>0</v>
      </c>
      <c r="CV437" s="9" t="n">
        <v>0</v>
      </c>
      <c r="CY437" s="9" t="n">
        <v>0</v>
      </c>
      <c r="DB437" s="9" t="n">
        <v>0</v>
      </c>
      <c r="DC437" s="11" t="str">
        <f aca="false">IF(DB437&lt;0,"2"," ")</f>
        <v> </v>
      </c>
      <c r="DD437" s="11" t="str">
        <f aca="false">IF(DB437&lt;0,"MIO"," ")</f>
        <v> </v>
      </c>
      <c r="DE437" s="9" t="n">
        <v>0</v>
      </c>
      <c r="DF437" s="10" t="str">
        <f aca="false">IF(DE437&lt;0,"3"," ")</f>
        <v> </v>
      </c>
      <c r="DG437" s="10" t="str">
        <f aca="false">IF(DE437&lt;0,"AST"," ")</f>
        <v> </v>
      </c>
      <c r="DH437" s="9" t="n">
        <v>0</v>
      </c>
      <c r="DI437" s="10" t="str">
        <f aca="false">IF(DH437&lt;0,"3"," ")</f>
        <v> </v>
      </c>
      <c r="DJ437" s="10" t="str">
        <f aca="false">IF(DH437&lt;0,"AST"," ")</f>
        <v> </v>
      </c>
      <c r="DK437" s="9" t="n">
        <v>1.25</v>
      </c>
      <c r="DL437" s="10" t="str">
        <f aca="false">IF(DK437&gt;0,"4"," ")</f>
        <v>4</v>
      </c>
      <c r="DM437" s="10" t="str">
        <f aca="false">IF(DK437&gt;0,"PRE"," ")</f>
        <v>PRE</v>
      </c>
      <c r="DN437" s="9" t="n">
        <v>1.25</v>
      </c>
      <c r="DO437" s="10" t="str">
        <f aca="false">IF(DN437&gt;0,"4"," ")</f>
        <v>4</v>
      </c>
      <c r="DP437" s="10" t="str">
        <f aca="false">IF(DN437&gt;0,"PRE"," ")</f>
        <v>PRE</v>
      </c>
      <c r="DS437" s="12" t="str">
        <f aca="false">CONCATENATE(CO437,CU437,DA437,DG437,DM437)</f>
        <v>  PRE</v>
      </c>
      <c r="DT437" s="10" t="e">
        <f aca="false" t="array" ref="DT437">_xlfn.IFS(DS437="EME    ","0", DS437=" HIP   ","1", DS437="  MIO  ","2", DS437="   AST ","3", DS437="    PRE","4", DS437="EME   PRE","5", DS437=" HIP  PRE","6", DS437=" HIP AST ","7", DS437="  MIO PRE","8", DS437="  MIOAST ","9", DS437="   ASTPRE","10",DS437=" HIP ASTPRE","11", DS437="  MIOASTPRE","12", DS437="     ","0")</f>
        <v>#N/A</v>
      </c>
      <c r="DV437" s="1" t="e">
        <f aca="false" t="array" ref="DV437">_xlfn.IFS(DU437="SI","2", DU437="NO","1")</f>
        <v>#N/A</v>
      </c>
      <c r="DX437" s="11" t="str">
        <f aca="false">IF(DW437=0,"1","2")</f>
        <v>1</v>
      </c>
      <c r="DY437" s="11" t="str">
        <f aca="false" t="array" ref="DY437">_xlfn.IFS(DW437=0,"0", DW437=0.25, "1", DW437=0.5,"2", DW437=0.75,"3", DW437=1,"4",DW437=1.25,"5", DW437=1.5,"6", DW437=1.75,"7", DW437=2,"8")</f>
        <v>0</v>
      </c>
      <c r="EA437" s="11" t="str">
        <f aca="false">IF(DZ437=0,"1","2")</f>
        <v>1</v>
      </c>
      <c r="EB437" s="11" t="str">
        <f aca="false" t="array" ref="EB437">_xlfn.IFS(DZ437=0,"0", DZ437=0.25, "1", DZ437=0.5,"2", DZ437=0.75,"3", DZ437=1,"4",DZ437=1.25,"5", DZ437=1.5,"6", DZ437=1.75,"7", DZ437=2,"8")</f>
        <v>0</v>
      </c>
      <c r="ED437" s="10" t="str">
        <f aca="false">IF(EC437=0,"1","2")</f>
        <v>1</v>
      </c>
      <c r="EE437" s="11" t="str">
        <f aca="false" t="array" ref="EE437">_xlfn.IFS(EC437=0,"0", EC437=-0.25, "1", EC437=-0.5,"2", EC437=-0.75,"3", EC437=-1,"4",EC437=-1.25,"5", EC437=-1.5,"6", EC437=-1.75,"7", EC437=-2,"8", EC437=-2.25,"9",EC437=-2.5,"10", EC437=-2.75,"11", EC437=-3,"12", EC437=-3.25,"13", EC437=-3.5,"14", EC437=-3.75,"15",EC437=-4,"16")</f>
        <v>0</v>
      </c>
      <c r="EG437" s="10" t="str">
        <f aca="false">IF(EF437=0,"1","2")</f>
        <v>1</v>
      </c>
      <c r="EH437" s="11" t="str">
        <f aca="false" t="array" ref="EH437">_xlfn.IFS(EF437=0,"0", EF437=-0.25, "1", EF437=-0.5,"2", EF437=-0.75,"3", EF437=-1,"4",EF437=-1.25,"5", EF437=-1.5,"6", EF437=-1.75,"7", EF437=-2,"8", EF437=-2.25,"9",EF437=-2.5,"10", EF437=-2.75,"11", EF437=-3,"12", EF437=-3.25,"13", EF437=-3.5,"14", EF437=-3.75,"15",EF437=-4,"16")</f>
        <v>0</v>
      </c>
      <c r="EJ437" s="11" t="str">
        <f aca="false">IF(EI437=0,"1","2")</f>
        <v>1</v>
      </c>
      <c r="EK437" s="11" t="str">
        <f aca="false" t="array" ref="EK437">_xlfn.IFS(EI437=0,"0", EI437=-0.25, "1", EI437=-0.5,"2", EI437=-0.75,"3", EI437=-1,"4",EI437=-1.25,"5", EI437=-1.5,"6", EI437=-1.75,"7", EI437=-2,"8", EI437=-2.25,"9", EI437=-2.25,"9",EI437=-2.5,"10", EI437=-2.75,"11", EI437=-3,"12", EI437=-3.25,"13", EI437=-3.5,"14", EI437=-3.75,"15",EI437=-4,"16", EI437=0.25, "17", EI437=0.5, "18")</f>
        <v>0</v>
      </c>
      <c r="EM437" s="11" t="str">
        <f aca="false">IF(EL437=0,"1","2")</f>
        <v>1</v>
      </c>
      <c r="EN437" s="11" t="str">
        <f aca="false" t="array" ref="EN437">_xlfn.IFS(EL437=0.25,"17",EL437=0.5,"18", EL437=0,"0", EL437=-0.25, "1", EL437=-0.5,"2", EL437=-0.75,"3", EL437=-1,"4",EL437=-1.25,"5", EL437=-1.5,"6", EL437=-1.75,"7", EL437=-2,"8",EL437= -2.25,"9",EL437=-2.5,"10",EL437= -2.75,"11",EL437= -3,"12",EL437= -3.25,"13",EL437= -3.5,"14",EL437= -3.75,"15",EL437=-4,"16")</f>
        <v>0</v>
      </c>
      <c r="EP437" s="11" t="str">
        <f aca="false">IF(EO437=0,"1","2")</f>
        <v>1</v>
      </c>
      <c r="EQ437" s="11" t="str">
        <f aca="false" t="array" ref="EQ437">_xlfn.IFS(EO437=0,"0", EO437=0.25, "1", EO437=0.5,"2", EO437=0.75,"3", EO437=1,"4",EO437=1.25,"5", EO437=1.5,"6", EO437=1.75,"7", EO437=2,"8", EO437=2.25,"9", EO437=2.25,"9",EO437=2.5,"10", EO437=2.75,"11", EO437=3,"12", EO437=3.25,"13", EO437=3.5,"14", EO437=3.75,"15",EO437=4,"16", EO437=-0.25, "17", bq=-0.5, "18")</f>
        <v>0</v>
      </c>
      <c r="ES437" s="11" t="str">
        <f aca="false">IF(ER437=0,"1","2")</f>
        <v>1</v>
      </c>
      <c r="ET437" s="11" t="str">
        <f aca="false" t="array" ref="ET437">_xlfn.IFS(ER437=0,"0", ER437=0.25, "1", ER437=0.5,"2", ER437=0.75,"3", ER437=1,"4",ER437=1.25,"5", ER437=1.5,"6", ER437=1.75,"7", ER437=2,"8", ER437=2.25,"9", ER437=2.25,"9",ER437=2.5,"10", ER437=2.75,"11", ER437=3,"12", ER437=3.25,"13", ER437=3.5,"14", ER437=3.75,"15",ER437=4,"16", ER437=-0.25, "17", bq=-0.5, "18")</f>
        <v>0</v>
      </c>
      <c r="EV437" s="14" t="e">
        <f aca="false">VLOOKUP(EU437,LEYENDA!$G$2:$H$8,2,TRUE())</f>
        <v>#N/A</v>
      </c>
      <c r="EW437" s="14" t="e">
        <f aca="false" t="array" ref="EW437">_xlfn.IFS(EV437="0-5","1", EV437="6-12","2", EV437="13-18","3", EV437="19-24","4", EV437="25-36","5", EV437="37-48","6", EV437="49-60","7")</f>
        <v>#N/A</v>
      </c>
    </row>
    <row r="438" customFormat="false" ht="13.5" hidden="false" customHeight="false" outlineLevel="0" collapsed="false">
      <c r="A438" s="1" t="n">
        <v>144</v>
      </c>
      <c r="B438" s="2" t="n">
        <v>3</v>
      </c>
      <c r="C438" s="33" t="n">
        <v>44825</v>
      </c>
      <c r="E438" s="5" t="str">
        <f aca="false">VLOOKUP(A438,'286'!$A$3:$J$6279,10,FALSE())</f>
        <v>FERNÁNDEZ GARCÍA, ANA</v>
      </c>
      <c r="F438" s="4" t="str">
        <f aca="false">VLOOKUP(A438,'286'!$A$3:$I$1768,3,FALSE())</f>
        <v>FERGARA</v>
      </c>
      <c r="G438" s="6" t="n">
        <f aca="false">VLOOKUP(A438,'286'!$A$3:$I$1768,4,FALSE())</f>
        <v>25386</v>
      </c>
      <c r="H438" s="7" t="n">
        <f aca="false">YEAR(C438)-YEAR(G438)</f>
        <v>53</v>
      </c>
      <c r="I438" s="1" t="str">
        <f aca="false">VLOOKUP(H438,LEYENDA!$C$2:$D$6,2,TRUE())</f>
        <v>41-60</v>
      </c>
      <c r="J438" s="5" t="str">
        <f aca="false">VLOOKUP(A438,'286'!$A$3:$I$1768,7,FALSE())</f>
        <v>M</v>
      </c>
      <c r="K438" s="8" t="n">
        <f aca="false">VLOOKUP(A438,'286'!$A$3:$I$1768,2,FALSE())</f>
        <v>0</v>
      </c>
      <c r="L438" s="4" t="str">
        <f aca="false">VLOOKUP(A438,'286'!$A$3:$I$1768,8,FALSE())</f>
        <v>D</v>
      </c>
      <c r="M438" s="4" t="str">
        <f aca="false">VLOOKUP(A438,'286'!$A$3:$I$1768,9,FALSE())</f>
        <v>D</v>
      </c>
      <c r="N438" s="8" t="str">
        <f aca="false">IF(R438=O438, "MISMA","CONTRARIA")</f>
        <v>MISMA</v>
      </c>
      <c r="O438" s="8" t="str">
        <f aca="false" t="array" ref="O438">_xlfn.IFS(L438="D","1", L438="I","2")</f>
        <v>1</v>
      </c>
      <c r="P438" s="8" t="e">
        <f aca="false" t="array" ref="P438">_xlfn.IFS(K438="OD","1", K438="OI","2")</f>
        <v>#N/A</v>
      </c>
      <c r="Q438" s="1" t="str">
        <f aca="false" t="array" ref="Q438">_xlfn.IFS(J438="M","1", J438="H","2")</f>
        <v>1</v>
      </c>
      <c r="R438" s="8" t="str">
        <f aca="false" t="array" ref="R438">_xlfn.IFS(M438="D","1", M438="I","2")</f>
        <v>1</v>
      </c>
      <c r="S438" s="1" t="str">
        <f aca="false" t="array" ref="S438">_xlfn.IFS(N438="CONTRARIA", "1",N438= "MISMA","2")</f>
        <v>2</v>
      </c>
      <c r="T438" s="1" t="str">
        <f aca="false" t="array" ref="T438">_xlfn.IFS(I438="0-12","1", I438="13-24","2", I438="25-40","3", I438="41-60","4", I438="61-100","5")</f>
        <v>4</v>
      </c>
      <c r="U438" s="9" t="n">
        <v>-1</v>
      </c>
      <c r="V438" s="10" t="str">
        <f aca="false">IF(U438="","",IF(AND(U438&gt;=-9,U438&lt;=-6.5),"-9 a -6,5",IF(AND(U438&gt;=-6,U438&lt;=-3.5),"-6 a -3,5",IF(AND(U438&gt;=-3,U438&lt;=-1),"-3 a -1",IF(U438=-0.5,"-0,5",IF(AND(U438&gt;=0,U438&lt;=2.5),"0 a 2,5",IF(AND(U438&gt;=3,U438&lt;=5.5),"3 a 5,5",IF(AND(U438&gt;=6,U438&lt;=8.5),"6 a 8,5",IF(AND(U438&gt;=9,U438&lt;=20),"9 a 20","Fuera de rango")))))))))</f>
        <v>-3 a -1</v>
      </c>
      <c r="W438" s="11" t="n">
        <f aca="false">IF(V438="","",IF(V438="-9 a -6,5",2,IF(V438="-6 a -3,5",3,IF(V438="-3 a -1",4,IF(V438="-0,5","NORMA",IF(V438="0 a 2,5",5,IF(V438="3 a 5,5",6,IF(V438="6 a 8,5",7,IF(V438="9 a 20",8,"Fuera de rango")))))))))</f>
        <v>4</v>
      </c>
      <c r="X438" s="9" t="n">
        <v>0</v>
      </c>
      <c r="Y438" s="11" t="str">
        <f aca="false">IF(X438="","",IF(AND(X438&gt;=0,X438&lt;=4),"0 a 4",IF(AND(X438&gt;=4.5,X438&lt;=8.5),"4,5 a 8,5",IF(X438=9,"9",IF(AND(X438&gt;=9.5,X438&lt;=13),"9,5 a 13",IF(AND(X438&gt;=13.5,X438&lt;=20),"13,5 a 20",IF(AND(X438&gt;=20.5,X438&lt;=35),"20,5 a 35","Fuera de rango")))))))</f>
        <v>0 a 4</v>
      </c>
      <c r="Z438" s="11" t="n">
        <f aca="false">IF(Y438="","",IF(Y438="0 a 4",1,IF(Y438="4,5 a 8,5",2,IF(Y438="9","NORMA",IF(Y438="9,5 a 13",3,IF(Y438="13,5 a 20",4,IF(Y438="20,5 a 35",5,"Fuera de rango")))))))</f>
        <v>1</v>
      </c>
      <c r="AA438" s="9" t="n">
        <v>14</v>
      </c>
      <c r="AB438" s="10" t="str">
        <f aca="false">IF(AA438="","",IF(AND(AA438&gt;=0,AA438&lt;=9),"0 a 9",IF(AND(AA438&gt;=9.5,AA438&lt;=18.5),"9,5 a 18,5",IF(AA438=19,"19",IF(AND(AA438&gt;=19.5,AA438&lt;=28),"19,5 a 28",IF(AND(AA438&gt;=28.5,AA438&lt;=40),"28,5 a 40","Fuera de rango"))))))</f>
        <v>9,5 a 18,5</v>
      </c>
      <c r="AC438" s="11" t="n">
        <f aca="false" t="array" ref="AC438">_xlfn.IFS(AB438="","",AB438="0 a 9",1,AB438="9,5 a 18,5",2,AB438="19","NORMA",AB438="19,5 a 28",3,AB438="28,5 a 40",4,TRUE(),"Fuera de rango")</f>
        <v>2</v>
      </c>
      <c r="AD438" s="9" t="n">
        <v>9</v>
      </c>
      <c r="AE438" s="10" t="str">
        <f aca="false">IF(AD438="","",IF(AND(AD438&gt;=-10,AD438&lt;=0),"De -10 a 0",IF(AND(AD438&gt;=0.5,AD438&lt;=9.5),"0,5 a 9,5",IF(AD438=10,"10",IF(AND(AD438&gt;=10.5,AD438&lt;=20),"10,5 a 20",IF(AND(AD438&gt;=20.5,AD438&lt;=40),"20,5 a 40","Fuera de rango"))))))</f>
        <v>0,5 a 9,5</v>
      </c>
      <c r="AF438" s="12" t="n">
        <f aca="false">IF(AD438="","",IF(AND(AD438&gt;=-10,AD438&lt;=0),1,IF(AND(AD438&gt;=0.5,AD438&lt;=9.5),2,IF(AD438=10,"NORMA",IF(AND(AD438&gt;=10.5,AD438&lt;=20),3,IF(AND(AD438&gt;=20.5,AD438&lt;=40),4,""))))))</f>
        <v>2</v>
      </c>
      <c r="AG438" s="9" t="n">
        <v>6</v>
      </c>
      <c r="AH438" s="10" t="str">
        <f aca="false">IF(AG438="","",IF(AND(AG438&gt;=0,AG438&lt;=4),"0 a 4",IF(AND(AG438&gt;=4.5,AG438&lt;=8.5),"4,5 a 8,5",IF(AG438=9,"9",IF(AND(AG438&gt;=9.5,AG438&lt;=13),"9,5 a 13",IF(AND(AG438&gt;=13.5,AG438&lt;=25),"13,5 a 25","Fuera de rango"))))))</f>
        <v>4,5 a 8,5</v>
      </c>
      <c r="AI438" s="10" t="n">
        <f aca="false">IF(AH438="","",IF(AH438="0 a 4",1,IF(AH438="4,5 a 8,5",2,IF(AH438="9","NORMA",IF(AH438="9,5 a 13",3,IF(AH438="13,5 a 25",4,""))))))</f>
        <v>2</v>
      </c>
      <c r="AJ438" s="9" t="n">
        <v>4</v>
      </c>
      <c r="AK438" s="10" t="str">
        <f aca="false">IF(AJ438="","",IF(AND(AJ438&gt;=-15,AJ438&lt;=-10.5),"-15 a -10,5",IF(AND(AJ438&gt;=-10,AJ438&lt;=-4),"-10 a -4",IF(AND(AJ438&gt;=-4.5,AJ438&lt;=0),"-4,5 a 0",IF(AND(AJ438&gt;=0.5,AJ438&lt;=4.5),"0,5 a 4,5",IF(AJ438=5,"5",IF(AND(AJ438&gt;=5.5,AJ438&lt;=10),"5,5 a 10",IF(AND(AJ438&gt;=10.5,AJ438&lt;=20),"10,5 a 20","Fuera de rango"))))))))</f>
        <v>0,5 a 4,5</v>
      </c>
      <c r="AL438" s="11" t="n">
        <f aca="false">IF(AK438="","",IF(AK438="-15 a -10,5",1,IF(AK438="-10 a -4",2,IF(AK438="-4,5 a 0",3,IF(AK438="0,5 a 4,5",4,IF(AK438="5","NORMA",IF(AK438="5,5 a 10",5,IF(AK438="10,5 a 20",6,"Error"))))))))</f>
        <v>4</v>
      </c>
      <c r="AM438" s="9" t="n">
        <v>0</v>
      </c>
      <c r="AN438" s="10" t="str">
        <f aca="false">IF(AM438="","",IF(AND(AM438&gt;=-7.5,AM438&lt;=-5.5),"-7,5 a -5,5",IF(AND(AM438&gt;=-5,AM438&lt;=-3),"-5 a -3",IF(AND(AM438&gt;=-2.5,AM438&lt;=-0.5),"-2,5 a -0,5",IF(AM438=0,"0,00",IF(AND(AM438&gt;=0.5,AM438&lt;=2.5),"0,5 a 2,5",IF(AND(AM438&gt;=3,AM438&lt;=5),"3 a 5",IF(AND(AM438&gt;=5.5,AM438&lt;=7.5),"5,5 a 7,5",IF(AND(AM438&gt;=8,AM438&lt;=10),"8 a 10","Fuera de rango")))))))))</f>
        <v>0,00</v>
      </c>
      <c r="AO438" s="11" t="str">
        <f aca="false">IF(AN438="","",IF(AN438="-7,5 a -5,5",1,IF(AN438="-5 a -3",2,IF(AN438="-2,5 a -0,5",3,IF(AN438="0,00","NORMA",IF(AN438="0,5 a 2,5",4,IF(AN438="3 a 5",5,IF(AN438="5,5 a 7,5",6,IF(AN438="8 a 10",7,"Error")))))))))</f>
        <v>NORMA</v>
      </c>
      <c r="AP438" s="9" t="n">
        <v>-6</v>
      </c>
      <c r="AQ438" s="10" t="str">
        <f aca="false">IF(AP438="","",IF(AND(AP438&gt;=-20,AP438&lt;=-9.5),"-20 a -9,5",IF(AND(AP438&gt;=-9,AP438&lt;=-6.5),"-9 a -6,5",IF(AP438=-6,"-6",IF(AND(AP438&gt;=-5.5,AP438&lt;=-3),"-5,5 a -3",IF(AND(AP438&gt;=-2.5,AP438&lt;=0),"-2,5 a 0",IF(AND(AP438&gt;=0.5,AP438&lt;=3),"0,5 a 3",IF(AND(AP438&gt;=3.5,AP438&lt;=6),"3,5 a 6",IF(AND(AP438&gt;=6.5,AP438&lt;=9),"6,5 a 9",IF(AND(AP438&gt;=9.5,AP438&lt;=20),"9,5 a 20","Fuera de rango"))))))))))</f>
        <v>-6</v>
      </c>
      <c r="AR438" s="11" t="str">
        <f aca="false">IF(AQ438="","",IF(AQ438="-20 a -9,5",1,IF(AQ438="-9 a -6,5",2,IF(AQ438="-6","NORMA",IF(AQ438="-5,5 a -3",3,IF(AQ438="-2,5 a 0",4,IF(AQ438="0,5 a 3",5,IF(AQ438="3,5 a 6",6,IF(AQ438="6,5 a 9",7,IF(AQ438="9,5 a 20",8,""))))))))))</f>
        <v>NORMA</v>
      </c>
      <c r="AS438" s="9" t="n">
        <v>4</v>
      </c>
      <c r="AT438" s="10" t="str">
        <f aca="false">IF(AS438="","",IF(AND(AS438&gt;=-16,AS438&lt;=-14),"-16 a -14",IF(AND(AS438&gt;=-13.5,AS438&lt;=-11.5),"-13,5 a -11,5",IF(AND(AS438&gt;=-11,AS438&lt;=-9),"-11 a -9",IF(AND(AS438&gt;=-8.5,AS438&lt;=-6.5),"-8,5 a -6,5",IF(AND(AS438&gt;=-6,AS438&lt;=-4),"-6 a -4",IF(AND(AS438&gt;=-3.5,AS438&lt;=-1.5),"-3,5 a -1,5",IF(AND(AS438&gt;=-1,AS438&lt;=1),"-1 a 1",IF(AND(AS438&gt;=1.5,AS438&lt;=3.5),"1,5 a 3,5",IF(AND(AS438&gt;=4,AS438&lt;=6),"4 a 6",IF(AND(AS438&gt;=6.5,AS438&lt;=8.5),"6,5 a 8,5",IF(AND(AS438&gt;=9,AS438&lt;=11),"9 a 11",IF(AND(AS438&gt;=11.5,AS438&lt;=13.5),"11,5 a 13,5",IF(AND(AS438&gt;=14,AS438&lt;=16),"14 a 16",IF(AND(AS438&gt;=16.5,AS438&lt;=18.5),"16,5 a 18,5",IF(AND(AS438&gt;=19,AS438&lt;=21),"19 a 21","Fuera de rango"))))))))))))))))</f>
        <v>4 a 6</v>
      </c>
      <c r="AU438" s="11" t="str">
        <f aca="false" t="array" ref="AU438">IF(AT438="","",_xlfn.IFS(AT438="-16 a -14",1,AT438="-13,5 a -11,5",2,AT438="-11 a -9",3,AT438="-8,5 a -6,5",4,AT438="-6 a -4",5,AT438="-3,5 a -1,5",6,AT438="-1 a 1",7,AT438="1,5 a 3,5",8,AT438="4 a 6","NORMA",AT438="6,5 a 8,5",9,AT438="9 a 11",10,AT438="11,5 a 13,5",11,AT438="14 a 16",12,AT438="16,5 a 18,5",13,AT438="19 a 21",14,TRUE(),""))</f>
        <v>NORMA</v>
      </c>
      <c r="AV438" s="9" t="n">
        <v>2.5</v>
      </c>
      <c r="AW438" s="10" t="str">
        <f aca="false">IF(AV438="","",IF(AND(AV438&gt;=-1,AV438&lt;=-0.5),"-1 a -0,5",IF(AND(AV438&gt;-0.5,AV438&lt;=0),"De -0,5 a 0",IF(AND(AV438&gt;=0.25,AV438&lt;=0.75),"0,25 a 0,75",IF(AND(AV438&gt;=1,AV438&lt;=1.5),"1 a 1,5",IF(AND(AV438&gt;=1.75,AV438&lt;=2.25),"1,75 a 2,25",IF(AND(AV438&gt;=2.5,AV438&lt;=3),"2,5 a 3",IF(AND(AV438&gt;=3.25,AV438&lt;=3.75),"3,25 a 3,75","Fuera de rango"))))))))</f>
        <v>2,5 a 3</v>
      </c>
      <c r="AX438" s="10" t="n">
        <f aca="false">IF(AW438="","",IF(OR(AW438="-1 a -0,5",AW438="-1 a -0.5"),1,IF(OR(AW438="De -0,5 a 0",AW438="-0,5 a 0",AW438="De -0.5 a 0"),2,IF(OR(AW438="0,25 a 0,75",AW438="0.25 a 0.75"),"NORMA",IF(OR(AW438="1 a 1,5",AW438="1 a 1.5"),3,IF(OR(AW438="1,75 a 2,25",AW438="1.75 a 2.25"),4,IF(OR(AW438="2,5 a 3",AW438="2.5 a 3"),5,IF(OR(AW438="3,25 a 3,75",AW438="3.25 a 3.75"),6,""))))))))</f>
        <v>5</v>
      </c>
      <c r="AY438" s="9" t="n">
        <v>-6</v>
      </c>
      <c r="AZ438" s="10" t="str">
        <f aca="false">IF(AY438="","",IF(AND(AY438&gt;=-20,AY438&lt;=-9.5),"-20 a -9,5",IF(AND(AY438&gt;=-9,AY438&lt;=-6.5),"-9 a -6,5",IF(AY438=-6,"-6",IF(AND(AY438&gt;=-5.5,AY438&lt;=-3),"-5,5 a -3",IF(AND(AY438&gt;=-2.5,AY438&lt;=0),"-2,5 a 0",IF(AND(AY438&gt;=0.5,AY438&lt;=3),"0,5 a 3",IF(AND(AY438&gt;=3.5,AY438&lt;=6),"3,5 a 6","Fuera de rango"))))))))</f>
        <v>-6</v>
      </c>
      <c r="BA438" s="11" t="str">
        <f aca="false">IF(AZ438="","",IF(AZ438="-20 a -9,5",1,IF(AZ438="-9 a -6,5",2,IF(AZ438="-6","NORMA",IF(AZ438="-5,5 a -3",3,IF(AZ438="-2,5 a 0",4,IF(AZ438="0,5 a 3",5,IF(AZ438="3,5 a 6",6,""))))))))</f>
        <v>NORMA</v>
      </c>
      <c r="BB438" s="9" t="n">
        <v>0</v>
      </c>
      <c r="BC438" s="10" t="str">
        <f aca="false" t="array" ref="BC438">IF(BB438="","",_xlfn.IFS(AND(BB438&gt;=0,BB438&lt;=2),"0 a 2",AND(BB438&gt;=2.5,BB438&lt;=4.5),"2,5 a 4,5",AND(BB438&gt;=5,BB438&lt;=7),"5 a 7",AND(BB438&gt;=7.5,BB438&lt;=9.5),"7,5 a 9,5",AND(BB438&gt;=10,BB438&lt;=12),"10 a 12",AND(BB438&gt;=12.5,BB438&lt;=14.5),"12,5 a 14,5",BB438=15,"15",AND(BB438&gt;=15.5,BB438&lt;=17.5),"15,5 a 17,5",AND(BB438&gt;=18,BB438&lt;=20),"18 a 20",AND(BB438&gt;=20.5,BB438&lt;=22.5),"20,5 a 22,5",AND(BB438&gt;=23,BB438&lt;=25),"23 a 25",TRUE(),"Fuera de rango"))</f>
        <v>0 a 2</v>
      </c>
      <c r="BD438" s="11" t="n">
        <f aca="false" t="array" ref="BD438">IF(BC438="","",_xlfn.IFS(BC438="0 a 2",1,BC438="2,5 a 4,5",2,BC438="5 a 7",3,BC438="7,5 a 9,5",4,BC438="10 a 12",5,BC438="12,5 a 14,5",6,BC438="15","NORMA",BC438="15,5 a 17,5",7,BC438="18 a 20",8,BC438="20,5 a 22,5",9,BC438="23 a 25",10,TRUE(),"Fuera de rango"))</f>
        <v>1</v>
      </c>
      <c r="BE438" s="9" t="n">
        <v>14</v>
      </c>
      <c r="BF438" s="10" t="str">
        <f aca="false">IF(BE438="","",IF(AND(BE438&gt;=-20,BE438&lt;=-10),"-20 a -10",IF(AND(BE438&gt;=-9.5,BE438&lt;=0.5),"-9,5 a 0,5",IF(AND(BE438&gt;=1,BE438&lt;=11),"1 a 11",IF(AND(BE438&gt;=11.5,BE438&lt;=20.5),"11,5 a 20,5",IF(BE438=21,"21",IF(AND(BE438&gt;=21.5,BE438&lt;=31.5),"21,5 a 31,5",IF(AND(BE438&gt;=32,BE438&lt;=42),"32 a 42","Fuera de rango"))))))))</f>
        <v>11,5 a 20,5</v>
      </c>
      <c r="BG438" s="11" t="n">
        <f aca="false">IF(BF438="","",IF(BF438="-20 a -10",1,IF(BF438="-9,5 a 0,5",2,IF(BF438="1 a 11",3,IF(BF438="11,5 a 20,5",4,IF(BF438="21","NORMA",IF(BF438="21,5 a 31,5",5,IF(BF438="32 a 42",6,""))))))))</f>
        <v>4</v>
      </c>
      <c r="BH438" s="9" t="n">
        <v>7</v>
      </c>
      <c r="BI438" s="10" t="str">
        <f aca="false">IF(BH438="","",IF(AND(BH438&gt;=-20,BH438&lt;=-15),"-20 a -15",IF(AND(BH438&gt;=-14.5,BH438&lt;=-9.5),"-14,5 a -9,5",IF(AND(BH438&gt;=-9,BH438&lt;=-4),"-9 a -4",IF(AND(BH438&gt;=-3.5,BH438&lt;=2.5),"-3,5 a 2,5",IF(AND(BH438&gt;=3,BH438&lt;=8),"3 a 8",IF(AND(BH438&gt;=8.5,BH438&lt;=14.5),"8,5 a 14,5",IF(BH438=15,"15",IF(AND(BH438&gt;=15.5,BH438&lt;=20.5),"15,5 a 20,5",IF(AND(BH438&gt;=21,BH438&lt;=26),"21 a 26","Fuera de rango"))))))))))</f>
        <v>3 a 8</v>
      </c>
      <c r="BJ438" s="11" t="n">
        <f aca="false">IF(BI438="","",IF(BI438="-20 a -15",1,IF(BI438="-14,5 a -9,5",2,IF(BI438="-9 a -4",3,IF(BI438="-3,5 a 2,5",4,IF(BI438="3 a 8",5,IF(BI438="8,5 a 14,5",6,IF(BI438="15","NORMA",IF(BI438="15,5 a 20,5",7,IF(BI438="21 a 26",8,IF(BI438="26,5 a 31,5",9,"")))))))))))</f>
        <v>5</v>
      </c>
      <c r="BK438" s="9" t="n">
        <v>0</v>
      </c>
      <c r="BL438" s="10" t="str">
        <f aca="false">IF(BK438="","",IF(AND(BK438&gt;=0,BK438&lt;=2),"0 - 2",IF(AND(BK438&gt;=2.5,BK438&lt;=4.5),"2,5 - 4,5",IF(AND(BK438&gt;=5,BK438&lt;=7),"5 - 7",IF(AND(BK438&gt;=7.5,BK438&lt;=9.5),"7,5 - 9,5",IF(AND(BK438&gt;=10,BK438&lt;=12),"10 - 12",IF(AND(BK438&gt;=12.5,BK438&lt;=13.5),"12,5 - 13,5",IF(BK438=14,"14",IF(AND(BK438&gt;=14.5,BK438&lt;=16.5),"14,5 - 16,5",IF(AND(BK438&gt;=17,BK438&lt;=19),"17 - 19",IF(AND(BK438&gt;=19.5,BK438&lt;=21.5),"19,5 - 21,5",IF(AND(BK438&gt;=22,BK438&lt;=24),"22 - 24",IF(AND(BK438&gt;=24.5,BK438&lt;=26.5),"24,5 - 26,5",IF(AND(BK438&gt;=27,BK438&lt;=29),"27 - 29",IF(AND(BK438&gt;=29.5,BK438&lt;=30),"29,5 - 30","Fuera de rango")))))))))))))))</f>
        <v>0 - 2</v>
      </c>
      <c r="BM438" s="11" t="n">
        <f aca="false">IF(BL438="","",IF(BL438="0 - 2",1,IF(BL438="2,5 - 4,5",2,IF(BL438="5 - 7",3,IF(BL438="7,5 - 9,5",4,IF(BL438="10 - 12",5,IF(BL438="12,5 - 13,5",6,IF(BL438="14","NORMA",IF(BL438="14,5 - 16,5",7,IF(BL438="17 - 19",8,IF(BL438="19,5 - 21,5",9,IF(BL438="22 - 24",10,IF(BL438="24,5 - 26,5",11,IF(BL438="27 - 29",12,IF(BL438="29,5 - 30",13,"")))))))))))))))</f>
        <v>1</v>
      </c>
      <c r="BN438" s="9" t="n">
        <v>21</v>
      </c>
      <c r="BO438" s="11" t="str">
        <f aca="false">IF(BN438="","",IF(AND(BN438&gt;=-20,BN438&lt;=-10),"-20 a -10",IF(AND(BN438&gt;=-9.5,BN438&lt;=0.5),"-9,5 a 0,5",IF(AND(BN438&gt;=1,BN438&lt;=11),"1 a 11",IF(AND(BN438&gt;=11.5,BN438&lt;=21.5),"11,5 a 21,5",IF(BN438=22,"22",IF(AND(BN438&gt;=22.5,BN438&lt;=32.5),"22,5 a 32,5",IF(AND(BN438&gt;=33,BN438&lt;=43),"33 a 43","Fuera de rango"))))))))</f>
        <v>11,5 a 21,5</v>
      </c>
      <c r="BP438" s="11" t="n">
        <f aca="false">IF(BO438="","",IF(BO438="-20 a -10",1,IF(BO438="-9,5 a 0,5",2,IF(BO438="1 a 11",3,IF(BO438="11,5 a 21,5",4,IF(BO438="22","NORMA",IF(BO438="22,5 a 32,5",5,IF(BO438="33 a 43",6,""))))))))</f>
        <v>4</v>
      </c>
      <c r="BQ438" s="9" t="n">
        <v>19</v>
      </c>
      <c r="BR438" s="10" t="str">
        <f aca="false">IF(BQ438="","",IF(AND(BQ438&gt;=-20,BQ438&lt;=-15),"-20 a -15",IF(AND(BQ438&gt;=-14.5,BQ438&lt;=-9.5),"-14,5 a -9,5",IF(AND(BQ438&gt;=-9,BQ438&lt;=-4),"-9 a -4",IF(AND(BQ438&gt;=-3.5,BQ438&lt;=2.5),"-3,5 a 2,5",IF(AND(BQ438&gt;=3,BQ438&lt;=8),"3 a 8",IF(AND(BQ438&gt;=8.5,BQ438&lt;=13.5),"8,5 a 13,5",IF(AND(BQ438&gt;=14,BQ438&lt;=17.5),"14 a 17,5",IF(BQ438=18,"18",IF(AND(BQ438&gt;=18.5,BQ438&lt;=23.5),"18,5 a 23,5",IF(AND(BQ438&gt;=24,BQ438&lt;=29),"24 a 29",IF(AND(BQ438&gt;=29.5,BQ438&lt;=34.5),"29,5 a 34,5",IF(AND(BQ438&gt;=35,BQ438&lt;=40),"35 a 40","Fuera de rango")))))))))))))</f>
        <v>18,5 a 23,5</v>
      </c>
      <c r="BS438" s="11" t="n">
        <f aca="false">IF(BR438="","",IF(BR438="-20 a -15",1,IF(BR438="-14,5 a -9,5",2,IF(BR438="-9 a -4",3,IF(BR438="-3,5 a 2,5",4,IF(BR438="3 a 8",5,IF(BR438="8,5 a 13,5",6,IF(BR438="14 a 17,5",7,IF(BR438="18","NORMA",IF(BR438="18,5 a 23,5",8,IF(BR438="24 a 29",9,IF(BR438="29,5 a 34,5",10,IF(BR438="35 a 40",11,"")))))))))))))</f>
        <v>8</v>
      </c>
      <c r="BT438" s="9" t="n">
        <v>0</v>
      </c>
      <c r="BU438" s="10" t="str">
        <f aca="false">IF(BT438="","",IF(AND(BT438&gt;=-20,BT438&lt;=-18),"-20 a -18",IF(AND(BT438&gt;=-17.5,BT438&lt;=-15.5),"-17,5 a -15,5",IF(AND(BT438&gt;=-15,BT438&lt;=-13),"-15 a -13",IF(AND(BT438&gt;=-12.5,BT438&lt;=-10.5),"-12,5 a -10,5",IF(AND(BT438&gt;=-10,BT438&lt;=-8),"-10 a -8",IF(AND(BT438&gt;=-7.5,BT438&lt;=-5.5),"-7,5 a -5,5",IF(AND(BT438&gt;=-5,BT438&lt;=-3),"-5 a -3",IF(AND(BT438&gt;=-2.5,BT438&lt;=-0.5),"-2,5 a -0,5",IF(BT438=0,"0",IF(AND(BT438&gt;=0.5,BT438&lt;=2.5),"0,5 a 2,5",IF(AND(BT438&gt;=3,BT438&lt;=5),"3 a 5",IF(AND(BT438&gt;=5.5,BT438&lt;=7.5),"5,5 a 7,5",IF(AND(BT438&gt;=8,BT438&lt;=10),"8 a 10",IF(AND(BT438&gt;=10.5,BT438&lt;=12.5),"10,5 a 12,5",IF(AND(BT438&gt;=13,BT438&lt;=15),"13 a 15",IF(AND(BT438&gt;=15.5,BT438&lt;=17.5),"15,5 a 17,5",IF(AND(BT438&gt;=18,BT438&lt;=20),"18 a 20","Fuera de rango"))))))))))))))))))</f>
        <v>0</v>
      </c>
      <c r="BV438" s="11" t="str">
        <f aca="false">IF(BT438="","",IF(BT438=0,"NORMA",IF(AND(BT438&gt;=-20,BT438&lt;=-18),2,IF(AND(BT438&gt;=-17.5,BT438&lt;=-15.5),2,IF(AND(BT438&gt;=-15,BT438&lt;=-13),3,IF(AND(BT438&gt;=-12.5,BT438&lt;=-10.5),4,IF(AND(BT438&gt;=-10,BT438&lt;=-8),5,IF(AND(BT438&gt;=-7.5,BT438&lt;=-5.5),6,IF(AND(BT438&gt;=-5,BT438&lt;=-3),7,IF(AND(BT438&gt;=-2.5,BT438&lt;=-0.5),8,IF(AND(BT438&gt;=0.5,BT438&lt;=2.5),9,IF(AND(BT438&gt;=3,BT438&lt;=5),10,IF(AND(BT438&gt;=5.5,BT438&lt;=7.5),11,IF(AND(BT438&gt;=8,BT438&lt;=10),12,IF(AND(BT438&gt;=10.5,BT438&lt;=12.5),13,IF(AND(BT438&gt;=13,BT438&lt;=15),14,IF(AND(BT438&gt;=15.5,BT438&lt;=17.5),15,IF(AND(BT438&gt;=18,BT438&lt;=20),16,"Fuera de rango"))))))))))))))))))</f>
        <v>NORMA</v>
      </c>
      <c r="BW438" s="9" t="s">
        <v>161</v>
      </c>
      <c r="BX438" s="10" t="n">
        <f aca="false">18.5- (0.3*H438)</f>
        <v>2.6</v>
      </c>
      <c r="BY438" s="10" t="n">
        <f aca="false">(BW438)-(BX438)</f>
        <v>-2.3</v>
      </c>
      <c r="BZ438" s="10" t="str">
        <f aca="false">IF(BY438="","",IF(BY438&lt;-27.5,"De -30 a -28",IF(BY438&lt;-25,"De -27,5 a -25,5",IF(BY438&lt;-22.5,"De -25 a -23",IF(BY438&lt;-20,"De -22,5 a -20,5",IF(BY438&lt;-17.5,"De -20 a -18",IF(BY438&lt;-15,"De -17,5 a -15,5",IF(BY438&lt;-12.5,"De -15 a -13",IF(BY438&lt;-10,"De -12,5 a -10,5",IF(BY438&lt;-7.5,"De -10 a -8",IF(BY438&lt;-5,"De -7,5 a -5,5",IF(BY438&lt;-2.5,"De -5 a -3",IF(BY438&lt;0,"De -2,5 a -0,5",IF(BY438&lt;2.5,"De 0 a 2",IF(BY438&lt;5,"De 2,5 a 4,5",IF(BY438&lt;7.5,"De 5 a 7",IF(BY438&lt;10,"De 7,5 a 9,5",IF(BY438&lt;12.5,"De 10 a 12",IF(BY438&lt;15,"De 12,5 a 14,5",IF(BY438&lt;17.5,"De 15 a 17",IF(BY438&lt;20,"De 17,5 a 19,5",IF(BY438&lt;22.5,"De 20 a 22",IF(BY438&lt;25,"De 22,5 a 24,5",IF(BY438&lt;27.5,"De 25 a 27","De 27,5 a 30"))))))))))))))))))))))))</f>
        <v>De -2,5 a -0,5</v>
      </c>
      <c r="CA438" s="12" t="n">
        <f aca="false">IF(BY438="","",IF(BY438&lt;=-28,1,IF(BY438&lt;=-25.5,2,IF(BY438&lt;=-23,3,IF(BY438&lt;=-20.5,4,IF(BY438&lt;=-18,5,IF(BY438&lt;=-15.5,6,IF(BY438&lt;=-13,7,IF(BY438&lt;=-10.5,8,IF(BY438&lt;=-8,9,IF(BY438&lt;=-5.5,10,IF(BY438&lt;=-3,11,IF(BY438&lt;=-0.5,12,IF(BY438&lt;=2,13,IF(BY438&lt;=4.5,14,IF(BY438&lt;=7,15,IF(BY438&lt;=9.5,16,IF(BY438&lt;=12,17,IF(BY438&lt;=14.5,18,IF(BY438&lt;=17,19,IF(BY438&lt;=19.5,20,IF(BY438&lt;=22,21,IF(BY438&lt;=24.5,22,IF(BY438&lt;=27,23,IF(BY438&lt;=30,24,"Fuera de rango")))))))))))))))))))))))))</f>
        <v>12</v>
      </c>
      <c r="CB438" s="9" t="n">
        <v>-3</v>
      </c>
      <c r="CC438" s="10" t="n">
        <f aca="false">18.5- (0.3*H438)</f>
        <v>2.6</v>
      </c>
      <c r="CD438" s="10" t="n">
        <f aca="false">(CB438)-(CC438)</f>
        <v>-5.6</v>
      </c>
      <c r="CE438" s="10" t="str">
        <f aca="false">IF(CD438="","",IF(CD438&lt;-27.5,"De -30 a -28",IF(CD438&lt;-25,"De -27,5 a -25,5",IF(CD438&lt;-22.5,"De -25 a -23",IF(CD438&lt;-20,"De -22,5 a -20,5",IF(CD438&lt;-17.5,"De -20 a -18",IF(CD438&lt;-15,"De -17,5 a -15,5",IF(CD438&lt;-12.5,"De -15 a -13",IF(CD438&lt;-10,"De -12,5 a -10,5",IF(CD438&lt;-7.5,"De -10 a -8",IF(CD438&lt;-5,"De -7,5 a -5,5",IF(CD438&lt;-2.5,"De -5 a -3",IF(CD438&lt;0,"De -2,5 a -0,5",IF(CD438&lt;=2,"De 0 a 2",IF(CD438&lt;=4.5,"De 2,5 a 4,5",IF(CD438&lt;=7,"De 5 a 7",IF(CD438&lt;=9.5,"De 7,5 a 9,5",IF(CD438&lt;=12,"De 10 a 12",IF(CD438&lt;=14.5,"De 12,5 a 14,5",IF(CD438&lt;=17,"De 15 a 17",IF(CD438&lt;=19.5,"De 17,5 a 19,5",IF(CD438&lt;=22,"De 20 a 22",IF(CD438&lt;=24.5,"De 22,5 a 24,5",IF(CD438&lt;=27,"De 25 a 27","De 27,5 a 30"))))))))))))))))))))))))</f>
        <v>De -7,5 a -5,5</v>
      </c>
      <c r="CF438" s="12" t="n">
        <f aca="false">IF(CD438="","",IF(CD438&lt;-27.5,1,IF(CD438&lt;-25,2,IF(CD438&lt;-22.5,3,IF(CD438&lt;-20,4,IF(CD438&lt;-17.5,5,IF(CD438&lt;-15,6,IF(CD438&lt;-12.5,7,IF(CD438&lt;-10,8,IF(CD438&lt;-7.5,9,IF(CD438&lt;-5,10,IF(CD438&lt;-2.5,11,IF(CD438&lt;0,12,IF(CD438&lt;2.5,13,IF(CD438&lt;5,14,IF(CD438&lt;7.5,15,IF(CD438&lt;10,16,IF(CD438&lt;12.5,17,IF(CD438&lt;15,18,IF(CD438&lt;17.5,19,IF(CD438&lt;20,20,IF(CD438&lt;22.5,21,IF(CD438&lt;25,22,IF(CD438&lt;27.5,23,24))))))))))))))))))))))))</f>
        <v>10</v>
      </c>
      <c r="CG438" s="9" t="n">
        <v>-1.5</v>
      </c>
      <c r="CH438" s="10" t="str">
        <f aca="false">IF(CG438="","",IF(AND(CG438&gt;=-10,CG438&lt;=-9.5),"-10 a -9,5",IF(AND(CG438&gt;-9.5,CG438&lt;=-8.5),"-9 a -8,5",IF(AND(CG438&gt;-8.5,CG438&lt;=-7.5),"-8 a -7,5",IF(AND(CG438&gt;-7.5,CG438&lt;=-6.5),"-7 a -6,5",IF(AND(CG438&gt;-6.5,CG438&lt;=-5.5),"-6 a -5,5",IF(AND(CG438&gt;-5.5,CG438&lt;=-4.5),"-5 a -4,5",IF(AND(CG438&gt;-4.5,CG438&lt;=-3.5),"-4 a -3,5",IF(AND(CG438&gt;-3.5,CG438&lt;=-2.5),"-3 a -2,5",IF(CG438=-2.25,"-2,25",IF(AND(CG438&gt;-2.5,CG438&lt;=-1.5),"-2 a -1,5",IF(AND(CG438&gt;-1.5,CG438&lt;=-0.5),"-1 a -0,5",IF(AND(CG438&gt;-0.5,CG438&lt;=0.5),"0 a 0,5",IF(AND(CG438&gt;0.5,CG438&lt;=1.5),"1 a 1,5",IF(AND(CG438&gt;1.5,CG438&lt;=2.5),"2 a 2,5",IF(AND(CG438&gt;2.5,CG438&lt;=3.5),"3 a 3,5",IF(AND(CG438&gt;3.5,CG438&lt;=4.5),"4 a 4,5",IF(AND(CG438&gt;4.5,CG438&lt;=5.5),"5 a 5,5",IF(AND(CG438&gt;5.5,CG438&lt;=6.5),"6 a 6,5",IF(AND(CG438&gt;6.5,CG438&lt;=7.5),"7 a 7,5",IF(AND(CG438&gt;7.5,CG438&lt;=8.5),"8 a 8,5",IF(AND(CG438&gt;8.5,CG438&lt;=9.5),"9 a 9,5",IF(CG438&gt;=10,"10","Fuera de rango")))))))))))))))))))))))</f>
        <v>-2 a -1,5</v>
      </c>
      <c r="CI438" s="11" t="n">
        <f aca="false">IF(CG438="","",IF(CG438=-2.25,"NORMA",IF(CG438&lt;=-9.5,1,IF(CG438&lt;=-8.5,2,IF(CG438&lt;=-7.5,3,IF(CG438&lt;=-6.5,4,IF(CG438&lt;=-5.5,5,IF(CG438&lt;=-4.5,6,IF(CG438&lt;=-3.5,7,IF(CG438&lt;=-2.5,8,IF(CG438&lt;=-1.5,9,IF(CG438&lt;=-0.5,10,IF(CG438&lt;=0.5,11,IF(CG438&lt;=1.5,12,IF(CG438&lt;=2.5,13,IF(CG438&lt;=3.5,14,IF(CG438&lt;=4.5,15,IF(CG438&lt;=5.5,16,IF(CG438&lt;=6.5,17,IF(CG438&lt;=7.5,18,IF(CG438&lt;=8.5,19,IF(CG438&lt;=9.5,20,IF(CG438=10,21,"Fuera de rango")))))))))))))))))))))))</f>
        <v>9</v>
      </c>
      <c r="CJ438" s="9" t="n">
        <v>1</v>
      </c>
      <c r="CK438" s="10" t="str">
        <f aca="false">IF(CJ438="","",IF(AND(CJ438&gt;=-6,CJ438&lt;=-5.5),"-6 a -5,5",IF(AND(CJ438&gt;-5.5,CJ438&lt;=-4.5),"-5 a -4,5",IF(AND(CJ438&gt;-4.5,CJ438&lt;=-3.5),"-4 a -3,5",IF(AND(CJ438&gt;-3.5,CJ438&lt;=-2.5),"-3 a -2,5",IF(AND(CJ438&gt;-2.5,CJ438&lt;=-1.5),"-2 a -1,5",IF(AND(CJ438&gt;-1.5,CJ438&lt;=-0.5),"-1 a -0,5",IF(AND(CJ438&gt;-0.5,CJ438&lt;=0.5),"0 a 0,5",IF(AND(CJ438&gt;0.5,CJ438&lt;=1.5),"1 a 1,5",IF(AND(CJ438&gt;1.5,CJ438&lt;2.5),"2",IF(AND(CJ438&gt;=2.5,CJ438&lt;=3),"2,5 a 3",IF(AND(CJ438&gt;3,CJ438&lt;=4),"3,5 a 4",IF(AND(CJ438&gt;4,CJ438&lt;=5),"4,5 a 5",IF(AND(CJ438&gt;5,CJ438&lt;=6),"5,5 a 6",IF(AND(CJ438&gt;6,CJ438&lt;=7),"6,5 a 7",IF(AND(CJ438&gt;7,CJ438&lt;=8),"7,5 a 8",IF(AND(CJ438&gt;8,CJ438&lt;=9.5),"8,5 a 9,5",IF(CJ438=10,"10","Fuera de rango"))))))))))))))))))</f>
        <v>1 a 1,5</v>
      </c>
      <c r="CL438" s="11" t="n">
        <f aca="false">IF(CK438="","",IF(OR(CK438="-6 a -5,5",CK438="-6 - -5,5"),1,IF(OR(CK438="-5 a -4,5",CK438="-5 - -4,5"),2,IF(OR(CK438="-4 a -3,5",CK438="-4 - -3,5"),3,IF(OR(CK438="-3 a -2,5",CK438="-3 - -2,5"),4,IF(OR(CK438="-2 a -1,5",CK438="-2 - -1,5"),5,IF(OR(CK438="-1 a -0,5",CK438="-1 - -0,5"),6,IF(OR(CK438="0 a 0,5",CK438="0 - 0,5"),7,IF(OR(CK438="1 a 1,5",CK438="1 - 1,5"),8,IF(CK438="2","NORMA",IF(OR(CK438="2,5 a 3",CK438="2,5 - 3"),9,IF(OR(CK438="3,5 a 4",CK438="3,5 - 4"),10,IF(OR(CK438="4,5 a 5",CK438="4,5 - 5"),11,IF(OR(CK438="5,5 a 6",CK438="5,5 - 6"),12,IF(OR(CK438="6,5 a 7",CK438="6,5 - 7"),13,IF(OR(CK438="7,5 a 8",CK438="7,5 - 8"),14,IF(OR(CK438="8,5 a 9",CK438="8,5 - 9,5",CK438="9 a 9,5"),15,IF(CK438="10",15,IF(OR(CK438="0,5 a 1",CK438="0,5 - 1"),7,"Fuera de rango")))))))))))))))))))</f>
        <v>8</v>
      </c>
      <c r="CN438" s="10" t="str">
        <f aca="false">IF(CM438=0,"0", " ")</f>
        <v>0</v>
      </c>
      <c r="CO438" s="10" t="str">
        <f aca="false">IF(CM438&gt;0,"EME"," ")</f>
        <v> </v>
      </c>
      <c r="CQ438" s="10" t="str">
        <f aca="false">IF(CP438&gt;0,"0", " ")</f>
        <v> </v>
      </c>
      <c r="CR438" s="10" t="str">
        <f aca="false">IF(CP438&gt;0,"EME"," ")</f>
        <v> </v>
      </c>
      <c r="CS438" s="9" t="n">
        <v>0.25</v>
      </c>
      <c r="CV438" s="9" t="n">
        <v>0.25</v>
      </c>
      <c r="CY438" s="9" t="n">
        <v>0</v>
      </c>
      <c r="DB438" s="9" t="n">
        <v>0</v>
      </c>
      <c r="DC438" s="11" t="str">
        <f aca="false">IF(DB438&lt;0,"2"," ")</f>
        <v> </v>
      </c>
      <c r="DD438" s="11" t="str">
        <f aca="false">IF(DB438&lt;0,"MIO"," ")</f>
        <v> </v>
      </c>
      <c r="DE438" s="9" t="n">
        <v>0</v>
      </c>
      <c r="DF438" s="10" t="str">
        <f aca="false">IF(DE438&lt;0,"3"," ")</f>
        <v> </v>
      </c>
      <c r="DG438" s="10" t="str">
        <f aca="false">IF(DE438&lt;0,"AST"," ")</f>
        <v> </v>
      </c>
      <c r="DH438" s="9" t="n">
        <v>0</v>
      </c>
      <c r="DI438" s="10" t="str">
        <f aca="false">IF(DH438&lt;0,"3"," ")</f>
        <v> </v>
      </c>
      <c r="DJ438" s="10" t="str">
        <f aca="false">IF(DH438&lt;0,"AST"," ")</f>
        <v> </v>
      </c>
      <c r="DK438" s="9" t="n">
        <v>1.75</v>
      </c>
      <c r="DL438" s="10" t="str">
        <f aca="false">IF(DK438&gt;0,"4"," ")</f>
        <v>4</v>
      </c>
      <c r="DM438" s="10" t="str">
        <f aca="false">IF(DK438&gt;0,"PRE"," ")</f>
        <v>PRE</v>
      </c>
      <c r="DN438" s="9" t="n">
        <v>1.75</v>
      </c>
      <c r="DO438" s="10" t="str">
        <f aca="false">IF(DN438&gt;0,"4"," ")</f>
        <v>4</v>
      </c>
      <c r="DP438" s="10" t="str">
        <f aca="false">IF(DN438&gt;0,"PRE"," ")</f>
        <v>PRE</v>
      </c>
      <c r="DS438" s="12" t="str">
        <f aca="false">CONCATENATE(CO438,CU438,DA438,DG438,DM438)</f>
        <v>  PRE</v>
      </c>
      <c r="DT438" s="10" t="e">
        <f aca="false" t="array" ref="DT438">_xlfn.IFS(DS438="EME    ","0", DS438=" HIP   ","1", DS438="  MIO  ","2", DS438="   AST ","3", DS438="    PRE","4", DS438="EME   PRE","5", DS438=" HIP  PRE","6", DS438=" HIP AST ","7", DS438="  MIO PRE","8", DS438="  MIOAST ","9", DS438="   ASTPRE","10",DS438=" HIP ASTPRE","11", DS438="  MIOASTPRE","12", DS438="     ","0")</f>
        <v>#N/A</v>
      </c>
      <c r="DV438" s="1" t="e">
        <f aca="false" t="array" ref="DV438">_xlfn.IFS(DU438="SI","2", DU438="NO","1")</f>
        <v>#N/A</v>
      </c>
      <c r="DX438" s="11" t="str">
        <f aca="false">IF(DW438=0,"1","2")</f>
        <v>1</v>
      </c>
      <c r="DY438" s="11" t="str">
        <f aca="false" t="array" ref="DY438">_xlfn.IFS(DW438=0,"0", DW438=0.25, "1", DW438=0.5,"2", DW438=0.75,"3", DW438=1,"4",DW438=1.25,"5", DW438=1.5,"6", DW438=1.75,"7", DW438=2,"8")</f>
        <v>0</v>
      </c>
      <c r="EA438" s="11" t="str">
        <f aca="false">IF(DZ438=0,"1","2")</f>
        <v>1</v>
      </c>
      <c r="EB438" s="11" t="str">
        <f aca="false" t="array" ref="EB438">_xlfn.IFS(DZ438=0,"0", DZ438=0.25, "1", DZ438=0.5,"2", DZ438=0.75,"3", DZ438=1,"4",DZ438=1.25,"5", DZ438=1.5,"6", DZ438=1.75,"7", DZ438=2,"8")</f>
        <v>0</v>
      </c>
      <c r="ED438" s="10" t="str">
        <f aca="false">IF(EC438=0,"1","2")</f>
        <v>1</v>
      </c>
      <c r="EE438" s="11" t="str">
        <f aca="false" t="array" ref="EE438">_xlfn.IFS(EC438=0,"0", EC438=-0.25, "1", EC438=-0.5,"2", EC438=-0.75,"3", EC438=-1,"4",EC438=-1.25,"5", EC438=-1.5,"6", EC438=-1.75,"7", EC438=-2,"8", EC438=-2.25,"9",EC438=-2.5,"10", EC438=-2.75,"11", EC438=-3,"12", EC438=-3.25,"13", EC438=-3.5,"14", EC438=-3.75,"15",EC438=-4,"16")</f>
        <v>0</v>
      </c>
      <c r="EG438" s="10" t="str">
        <f aca="false">IF(EF438=0,"1","2")</f>
        <v>1</v>
      </c>
      <c r="EH438" s="11" t="str">
        <f aca="false" t="array" ref="EH438">_xlfn.IFS(EF438=0,"0", EF438=-0.25, "1", EF438=-0.5,"2", EF438=-0.75,"3", EF438=-1,"4",EF438=-1.25,"5", EF438=-1.5,"6", EF438=-1.75,"7", EF438=-2,"8", EF438=-2.25,"9",EF438=-2.5,"10", EF438=-2.75,"11", EF438=-3,"12", EF438=-3.25,"13", EF438=-3.5,"14", EF438=-3.75,"15",EF438=-4,"16")</f>
        <v>0</v>
      </c>
      <c r="EJ438" s="11" t="str">
        <f aca="false">IF(EI438=0,"1","2")</f>
        <v>1</v>
      </c>
      <c r="EK438" s="11" t="str">
        <f aca="false" t="array" ref="EK438">_xlfn.IFS(EI438=0,"0", EI438=-0.25, "1", EI438=-0.5,"2", EI438=-0.75,"3", EI438=-1,"4",EI438=-1.25,"5", EI438=-1.5,"6", EI438=-1.75,"7", EI438=-2,"8", EI438=-2.25,"9", EI438=-2.25,"9",EI438=-2.5,"10", EI438=-2.75,"11", EI438=-3,"12", EI438=-3.25,"13", EI438=-3.5,"14", EI438=-3.75,"15",EI438=-4,"16", EI438=0.25, "17", EI438=0.5, "18")</f>
        <v>0</v>
      </c>
      <c r="EM438" s="11" t="str">
        <f aca="false">IF(EL438=0,"1","2")</f>
        <v>1</v>
      </c>
      <c r="EN438" s="11" t="str">
        <f aca="false" t="array" ref="EN438">_xlfn.IFS(EL438=0.25,"17",EL438=0.5,"18", EL438=0,"0", EL438=-0.25, "1", EL438=-0.5,"2", EL438=-0.75,"3", EL438=-1,"4",EL438=-1.25,"5", EL438=-1.5,"6", EL438=-1.75,"7", EL438=-2,"8",EL438= -2.25,"9",EL438=-2.5,"10",EL438= -2.75,"11",EL438= -3,"12",EL438= -3.25,"13",EL438= -3.5,"14",EL438= -3.75,"15",EL438=-4,"16")</f>
        <v>0</v>
      </c>
      <c r="EP438" s="11" t="str">
        <f aca="false">IF(EO438=0,"1","2")</f>
        <v>1</v>
      </c>
      <c r="EQ438" s="11" t="str">
        <f aca="false" t="array" ref="EQ438">_xlfn.IFS(EO438=0,"0", EO438=0.25, "1", EO438=0.5,"2", EO438=0.75,"3", EO438=1,"4",EO438=1.25,"5", EO438=1.5,"6", EO438=1.75,"7", EO438=2,"8", EO438=2.25,"9", EO438=2.25,"9",EO438=2.5,"10", EO438=2.75,"11", EO438=3,"12", EO438=3.25,"13", EO438=3.5,"14", EO438=3.75,"15",EO438=4,"16", EO438=-0.25, "17", bq=-0.5, "18")</f>
        <v>0</v>
      </c>
      <c r="ES438" s="11" t="str">
        <f aca="false">IF(ER438=0,"1","2")</f>
        <v>1</v>
      </c>
      <c r="ET438" s="11" t="str">
        <f aca="false" t="array" ref="ET438">_xlfn.IFS(ER438=0,"0", ER438=0.25, "1", ER438=0.5,"2", ER438=0.75,"3", ER438=1,"4",ER438=1.25,"5", ER438=1.5,"6", ER438=1.75,"7", ER438=2,"8", ER438=2.25,"9", ER438=2.25,"9",ER438=2.5,"10", ER438=2.75,"11", ER438=3,"12", ER438=3.25,"13", ER438=3.5,"14", ER438=3.75,"15",ER438=4,"16", ER438=-0.25, "17", bq=-0.5, "18")</f>
        <v>0</v>
      </c>
      <c r="EV438" s="14" t="e">
        <f aca="false">VLOOKUP(EU438,LEYENDA!$G$2:$H$8,2,TRUE())</f>
        <v>#N/A</v>
      </c>
      <c r="EW438" s="14" t="e">
        <f aca="false" t="array" ref="EW438">_xlfn.IFS(EV438="0-5","1", EV438="6-12","2", EV438="13-18","3", EV438="19-24","4", EV438="25-36","5", EV438="37-48","6", EV438="49-60","7")</f>
        <v>#N/A</v>
      </c>
    </row>
    <row r="439" customFormat="false" ht="13.5" hidden="false" customHeight="false" outlineLevel="0" collapsed="false">
      <c r="A439" s="1" t="n">
        <v>145</v>
      </c>
      <c r="B439" s="2" t="n">
        <v>1</v>
      </c>
      <c r="C439" s="33" t="n">
        <v>41934</v>
      </c>
      <c r="E439" s="5" t="str">
        <f aca="false">VLOOKUP(A439,'286'!$A$3:$J$6279,10,FALSE())</f>
        <v>FERNÁNDEZ FERNÁNDEZ, CASIMIRO</v>
      </c>
      <c r="F439" s="4" t="str">
        <f aca="false">VLOOKUP(A439,'286'!$A$3:$I$1768,3,FALSE())</f>
        <v>FERFERCA</v>
      </c>
      <c r="G439" s="6" t="n">
        <f aca="false">VLOOKUP(A439,'286'!$A$3:$I$1768,4,FALSE())</f>
        <v>22576</v>
      </c>
      <c r="H439" s="7" t="n">
        <f aca="false">YEAR(C439)-YEAR(G439)</f>
        <v>53</v>
      </c>
      <c r="I439" s="1" t="str">
        <f aca="false">VLOOKUP(H439,LEYENDA!$C$2:$D$6,2,TRUE())</f>
        <v>41-60</v>
      </c>
      <c r="J439" s="5" t="str">
        <f aca="false">VLOOKUP(A439,'286'!$A$3:$I$1768,7,FALSE())</f>
        <v>H</v>
      </c>
      <c r="K439" s="8" t="n">
        <f aca="false">VLOOKUP(A439,'286'!$A$3:$I$1768,2,FALSE())</f>
        <v>0</v>
      </c>
      <c r="L439" s="4" t="str">
        <f aca="false">VLOOKUP(A439,'286'!$A$3:$I$1768,8,FALSE())</f>
        <v>D</v>
      </c>
      <c r="M439" s="4" t="str">
        <f aca="false">VLOOKUP(A439,'286'!$A$3:$I$1768,9,FALSE())</f>
        <v>D</v>
      </c>
      <c r="N439" s="8" t="str">
        <f aca="false">IF(R439=O439, "MISMA","CONTRARIA")</f>
        <v>MISMA</v>
      </c>
      <c r="O439" s="8" t="str">
        <f aca="false" t="array" ref="O439">_xlfn.IFS(L439="D","1", L439="I","2")</f>
        <v>1</v>
      </c>
      <c r="P439" s="8" t="e">
        <f aca="false" t="array" ref="P439">_xlfn.IFS(K439="OD","1", K439="OI","2")</f>
        <v>#N/A</v>
      </c>
      <c r="Q439" s="1" t="str">
        <f aca="false" t="array" ref="Q439">_xlfn.IFS(J439="M","1", J439="H","2")</f>
        <v>2</v>
      </c>
      <c r="R439" s="8" t="str">
        <f aca="false" t="array" ref="R439">_xlfn.IFS(M439="D","1", M439="I","2")</f>
        <v>1</v>
      </c>
      <c r="S439" s="1" t="str">
        <f aca="false" t="array" ref="S439">_xlfn.IFS(N439="CONTRARIA", "1",N439= "MISMA","2")</f>
        <v>2</v>
      </c>
      <c r="T439" s="1" t="str">
        <f aca="false" t="array" ref="T439">_xlfn.IFS(I439="0-12","1", I439="13-24","2", I439="25-40","3", I439="41-60","4", I439="61-100","5")</f>
        <v>4</v>
      </c>
      <c r="U439" s="9" t="n">
        <v>-0.5</v>
      </c>
      <c r="V439" s="10" t="str">
        <f aca="false">IF(U439="","",IF(AND(U439&gt;=-9,U439&lt;=-6.5),"-9 a -6,5",IF(AND(U439&gt;=-6,U439&lt;=-3.5),"-6 a -3,5",IF(AND(U439&gt;=-3,U439&lt;=-1),"-3 a -1",IF(U439=-0.5,"-0,5",IF(AND(U439&gt;=0,U439&lt;=2.5),"0 a 2,5",IF(AND(U439&gt;=3,U439&lt;=5.5),"3 a 5,5",IF(AND(U439&gt;=6,U439&lt;=8.5),"6 a 8,5",IF(AND(U439&gt;=9,U439&lt;=20),"9 a 20","Fuera de rango")))))))))</f>
        <v>-0,5</v>
      </c>
      <c r="W439" s="11" t="str">
        <f aca="false">IF(V439="","",IF(V439="-9 a -6,5",2,IF(V439="-6 a -3,5",3,IF(V439="-3 a -1",4,IF(V439="-0,5","NORMA",IF(V439="0 a 2,5",5,IF(V439="3 a 5,5",6,IF(V439="6 a 8,5",7,IF(V439="9 a 20",8,"Fuera de rango")))))))))</f>
        <v>NORMA</v>
      </c>
      <c r="X439" s="9" t="n">
        <v>0</v>
      </c>
      <c r="Y439" s="11" t="str">
        <f aca="false">IF(X439="","",IF(AND(X439&gt;=0,X439&lt;=4),"0 a 4",IF(AND(X439&gt;=4.5,X439&lt;=8.5),"4,5 a 8,5",IF(X439=9,"9",IF(AND(X439&gt;=9.5,X439&lt;=13),"9,5 a 13",IF(AND(X439&gt;=13.5,X439&lt;=20),"13,5 a 20",IF(AND(X439&gt;=20.5,X439&lt;=35),"20,5 a 35","Fuera de rango")))))))</f>
        <v>0 a 4</v>
      </c>
      <c r="Z439" s="11" t="n">
        <f aca="false">IF(Y439="","",IF(Y439="0 a 4",1,IF(Y439="4,5 a 8,5",2,IF(Y439="9","NORMA",IF(Y439="9,5 a 13",3,IF(Y439="13,5 a 20",4,IF(Y439="20,5 a 35",5,"Fuera de rango")))))))</f>
        <v>1</v>
      </c>
      <c r="AA439" s="9" t="n">
        <v>16</v>
      </c>
      <c r="AB439" s="10" t="str">
        <f aca="false">IF(AA439="","",IF(AND(AA439&gt;=0,AA439&lt;=9),"0 a 9",IF(AND(AA439&gt;=9.5,AA439&lt;=18.5),"9,5 a 18,5",IF(AA439=19,"19",IF(AND(AA439&gt;=19.5,AA439&lt;=28),"19,5 a 28",IF(AND(AA439&gt;=28.5,AA439&lt;=40),"28,5 a 40","Fuera de rango"))))))</f>
        <v>9,5 a 18,5</v>
      </c>
      <c r="AC439" s="11" t="n">
        <f aca="false" t="array" ref="AC439">_xlfn.IFS(AB439="","",AB439="0 a 9",1,AB439="9,5 a 18,5",2,AB439="19","NORMA",AB439="19,5 a 28",3,AB439="28,5 a 40",4,TRUE(),"Fuera de rango")</f>
        <v>2</v>
      </c>
      <c r="AD439" s="9" t="n">
        <v>6</v>
      </c>
      <c r="AE439" s="10" t="str">
        <f aca="false">IF(AD439="","",IF(AND(AD439&gt;=-10,AD439&lt;=0),"De -10 a 0",IF(AND(AD439&gt;=0.5,AD439&lt;=9.5),"0,5 a 9,5",IF(AD439=10,"10",IF(AND(AD439&gt;=10.5,AD439&lt;=20),"10,5 a 20",IF(AND(AD439&gt;=20.5,AD439&lt;=40),"20,5 a 40","Fuera de rango"))))))</f>
        <v>0,5 a 9,5</v>
      </c>
      <c r="AF439" s="12" t="n">
        <f aca="false">IF(AD439="","",IF(AND(AD439&gt;=-10,AD439&lt;=0),1,IF(AND(AD439&gt;=0.5,AD439&lt;=9.5),2,IF(AD439=10,"NORMA",IF(AND(AD439&gt;=10.5,AD439&lt;=20),3,IF(AND(AD439&gt;=20.5,AD439&lt;=40),4,""))))))</f>
        <v>2</v>
      </c>
      <c r="AG439" s="9" t="n">
        <v>9</v>
      </c>
      <c r="AH439" s="10" t="str">
        <f aca="false">IF(AG439="","",IF(AND(AG439&gt;=0,AG439&lt;=4),"0 a 4",IF(AND(AG439&gt;=4.5,AG439&lt;=8.5),"4,5 a 8,5",IF(AG439=9,"9",IF(AND(AG439&gt;=9.5,AG439&lt;=13),"9,5 a 13",IF(AND(AG439&gt;=13.5,AG439&lt;=25),"13,5 a 25","Fuera de rango"))))))</f>
        <v>9</v>
      </c>
      <c r="AI439" s="10" t="str">
        <f aca="false">IF(AH439="","",IF(AH439="0 a 4",1,IF(AH439="4,5 a 8,5",2,IF(AH439="9","NORMA",IF(AH439="9,5 a 13",3,IF(AH439="13,5 a 25",4,""))))))</f>
        <v>NORMA</v>
      </c>
      <c r="AJ439" s="9" t="n">
        <v>2</v>
      </c>
      <c r="AK439" s="10" t="str">
        <f aca="false">IF(AJ439="","",IF(AND(AJ439&gt;=-15,AJ439&lt;=-10.5),"-15 a -10,5",IF(AND(AJ439&gt;=-10,AJ439&lt;=-4),"-10 a -4",IF(AND(AJ439&gt;=-4.5,AJ439&lt;=0),"-4,5 a 0",IF(AND(AJ439&gt;=0.5,AJ439&lt;=4.5),"0,5 a 4,5",IF(AJ439=5,"5",IF(AND(AJ439&gt;=5.5,AJ439&lt;=10),"5,5 a 10",IF(AND(AJ439&gt;=10.5,AJ439&lt;=20),"10,5 a 20","Fuera de rango"))))))))</f>
        <v>0,5 a 4,5</v>
      </c>
      <c r="AL439" s="11" t="n">
        <f aca="false">IF(AK439="","",IF(AK439="-15 a -10,5",1,IF(AK439="-10 a -4",2,IF(AK439="-4,5 a 0",3,IF(AK439="0,5 a 4,5",4,IF(AK439="5","NORMA",IF(AK439="5,5 a 10",5,IF(AK439="10,5 a 20",6,"Error"))))))))</f>
        <v>4</v>
      </c>
      <c r="AM439" s="9" t="n">
        <v>0</v>
      </c>
      <c r="AN439" s="10" t="str">
        <f aca="false">IF(AM439="","",IF(AND(AM439&gt;=-7.5,AM439&lt;=-5.5),"-7,5 a -5,5",IF(AND(AM439&gt;=-5,AM439&lt;=-3),"-5 a -3",IF(AND(AM439&gt;=-2.5,AM439&lt;=-0.5),"-2,5 a -0,5",IF(AM439=0,"0,00",IF(AND(AM439&gt;=0.5,AM439&lt;=2.5),"0,5 a 2,5",IF(AND(AM439&gt;=3,AM439&lt;=5),"3 a 5",IF(AND(AM439&gt;=5.5,AM439&lt;=7.5),"5,5 a 7,5",IF(AND(AM439&gt;=8,AM439&lt;=10),"8 a 10","Fuera de rango")))))))))</f>
        <v>0,00</v>
      </c>
      <c r="AO439" s="11" t="str">
        <f aca="false">IF(AN439="","",IF(AN439="-7,5 a -5,5",1,IF(AN439="-5 a -3",2,IF(AN439="-2,5 a -0,5",3,IF(AN439="0,00","NORMA",IF(AN439="0,5 a 2,5",4,IF(AN439="3 a 5",5,IF(AN439="5,5 a 7,5",6,IF(AN439="8 a 10",7,"Error")))))))))</f>
        <v>NORMA</v>
      </c>
      <c r="AP439" s="9" t="n">
        <v>-5</v>
      </c>
      <c r="AQ439" s="10" t="str">
        <f aca="false">IF(AP439="","",IF(AND(AP439&gt;=-20,AP439&lt;=-9.5),"-20 a -9,5",IF(AND(AP439&gt;=-9,AP439&lt;=-6.5),"-9 a -6,5",IF(AP439=-6,"-6",IF(AND(AP439&gt;=-5.5,AP439&lt;=-3),"-5,5 a -3",IF(AND(AP439&gt;=-2.5,AP439&lt;=0),"-2,5 a 0",IF(AND(AP439&gt;=0.5,AP439&lt;=3),"0,5 a 3",IF(AND(AP439&gt;=3.5,AP439&lt;=6),"3,5 a 6",IF(AND(AP439&gt;=6.5,AP439&lt;=9),"6,5 a 9",IF(AND(AP439&gt;=9.5,AP439&lt;=20),"9,5 a 20","Fuera de rango"))))))))))</f>
        <v>-5,5 a -3</v>
      </c>
      <c r="AR439" s="11" t="n">
        <f aca="false">IF(AQ439="","",IF(AQ439="-20 a -9,5",1,IF(AQ439="-9 a -6,5",2,IF(AQ439="-6","NORMA",IF(AQ439="-5,5 a -3",3,IF(AQ439="-2,5 a 0",4,IF(AQ439="0,5 a 3",5,IF(AQ439="3,5 a 6",6,IF(AQ439="6,5 a 9",7,IF(AQ439="9,5 a 20",8,""))))))))))</f>
        <v>3</v>
      </c>
      <c r="AS439" s="9" t="n">
        <v>1</v>
      </c>
      <c r="AT439" s="10" t="str">
        <f aca="false">IF(AS439="","",IF(AND(AS439&gt;=-16,AS439&lt;=-14),"-16 a -14",IF(AND(AS439&gt;=-13.5,AS439&lt;=-11.5),"-13,5 a -11,5",IF(AND(AS439&gt;=-11,AS439&lt;=-9),"-11 a -9",IF(AND(AS439&gt;=-8.5,AS439&lt;=-6.5),"-8,5 a -6,5",IF(AND(AS439&gt;=-6,AS439&lt;=-4),"-6 a -4",IF(AND(AS439&gt;=-3.5,AS439&lt;=-1.5),"-3,5 a -1,5",IF(AND(AS439&gt;=-1,AS439&lt;=1),"-1 a 1",IF(AND(AS439&gt;=1.5,AS439&lt;=3.5),"1,5 a 3,5",IF(AND(AS439&gt;=4,AS439&lt;=6),"4 a 6",IF(AND(AS439&gt;=6.5,AS439&lt;=8.5),"6,5 a 8,5",IF(AND(AS439&gt;=9,AS439&lt;=11),"9 a 11",IF(AND(AS439&gt;=11.5,AS439&lt;=13.5),"11,5 a 13,5",IF(AND(AS439&gt;=14,AS439&lt;=16),"14 a 16",IF(AND(AS439&gt;=16.5,AS439&lt;=18.5),"16,5 a 18,5",IF(AND(AS439&gt;=19,AS439&lt;=21),"19 a 21","Fuera de rango"))))))))))))))))</f>
        <v>-1 a 1</v>
      </c>
      <c r="AU439" s="11" t="n">
        <f aca="false" t="array" ref="AU439">IF(AT439="","",_xlfn.IFS(AT439="-16 a -14",1,AT439="-13,5 a -11,5",2,AT439="-11 a -9",3,AT439="-8,5 a -6,5",4,AT439="-6 a -4",5,AT439="-3,5 a -1,5",6,AT439="-1 a 1",7,AT439="1,5 a 3,5",8,AT439="4 a 6","NORMA",AT439="6,5 a 8,5",9,AT439="9 a 11",10,AT439="11,5 a 13,5",11,AT439="14 a 16",12,AT439="16,5 a 18,5",13,AT439="19 a 21",14,TRUE(),""))</f>
        <v>7</v>
      </c>
      <c r="AV439" s="9" t="n">
        <v>2</v>
      </c>
      <c r="AW439" s="10" t="str">
        <f aca="false">IF(AV439="","",IF(AND(AV439&gt;=-1,AV439&lt;=-0.5),"-1 a -0,5",IF(AND(AV439&gt;-0.5,AV439&lt;=0),"De -0,5 a 0",IF(AND(AV439&gt;=0.25,AV439&lt;=0.75),"0,25 a 0,75",IF(AND(AV439&gt;=1,AV439&lt;=1.5),"1 a 1,5",IF(AND(AV439&gt;=1.75,AV439&lt;=2.25),"1,75 a 2,25",IF(AND(AV439&gt;=2.5,AV439&lt;=3),"2,5 a 3",IF(AND(AV439&gt;=3.25,AV439&lt;=3.75),"3,25 a 3,75","Fuera de rango"))))))))</f>
        <v>1,75 a 2,25</v>
      </c>
      <c r="AX439" s="10" t="n">
        <f aca="false">IF(AW439="","",IF(OR(AW439="-1 a -0,5",AW439="-1 a -0.5"),1,IF(OR(AW439="De -0,5 a 0",AW439="-0,5 a 0",AW439="De -0.5 a 0"),2,IF(OR(AW439="0,25 a 0,75",AW439="0.25 a 0.75"),"NORMA",IF(OR(AW439="1 a 1,5",AW439="1 a 1.5"),3,IF(OR(AW439="1,75 a 2,25",AW439="1.75 a 2.25"),4,IF(OR(AW439="2,5 a 3",AW439="2.5 a 3"),5,IF(OR(AW439="3,25 a 3,75",AW439="3.25 a 3.75"),6,""))))))))</f>
        <v>4</v>
      </c>
      <c r="AY439" s="9" t="n">
        <v>-5</v>
      </c>
      <c r="AZ439" s="10" t="str">
        <f aca="false">IF(AY439="","",IF(AND(AY439&gt;=-20,AY439&lt;=-9.5),"-20 a -9,5",IF(AND(AY439&gt;=-9,AY439&lt;=-6.5),"-9 a -6,5",IF(AY439=-6,"-6",IF(AND(AY439&gt;=-5.5,AY439&lt;=-3),"-5,5 a -3",IF(AND(AY439&gt;=-2.5,AY439&lt;=0),"-2,5 a 0",IF(AND(AY439&gt;=0.5,AY439&lt;=3),"0,5 a 3",IF(AND(AY439&gt;=3.5,AY439&lt;=6),"3,5 a 6","Fuera de rango"))))))))</f>
        <v>-5,5 a -3</v>
      </c>
      <c r="BA439" s="11" t="n">
        <f aca="false">IF(AZ439="","",IF(AZ439="-20 a -9,5",1,IF(AZ439="-9 a -6,5",2,IF(AZ439="-6","NORMA",IF(AZ439="-5,5 a -3",3,IF(AZ439="-2,5 a 0",4,IF(AZ439="0,5 a 3",5,IF(AZ439="3,5 a 6",6,""))))))))</f>
        <v>3</v>
      </c>
      <c r="BB439" s="9" t="n">
        <v>0</v>
      </c>
      <c r="BC439" s="10" t="str">
        <f aca="false" t="array" ref="BC439">IF(BB439="","",_xlfn.IFS(AND(BB439&gt;=0,BB439&lt;=2),"0 a 2",AND(BB439&gt;=2.5,BB439&lt;=4.5),"2,5 a 4,5",AND(BB439&gt;=5,BB439&lt;=7),"5 a 7",AND(BB439&gt;=7.5,BB439&lt;=9.5),"7,5 a 9,5",AND(BB439&gt;=10,BB439&lt;=12),"10 a 12",AND(BB439&gt;=12.5,BB439&lt;=14.5),"12,5 a 14,5",BB439=15,"15",AND(BB439&gt;=15.5,BB439&lt;=17.5),"15,5 a 17,5",AND(BB439&gt;=18,BB439&lt;=20),"18 a 20",AND(BB439&gt;=20.5,BB439&lt;=22.5),"20,5 a 22,5",AND(BB439&gt;=23,BB439&lt;=25),"23 a 25",TRUE(),"Fuera de rango"))</f>
        <v>0 a 2</v>
      </c>
      <c r="BD439" s="11" t="n">
        <f aca="false" t="array" ref="BD439">IF(BC439="","",_xlfn.IFS(BC439="0 a 2",1,BC439="2,5 a 4,5",2,BC439="5 a 7",3,BC439="7,5 a 9,5",4,BC439="10 a 12",5,BC439="12,5 a 14,5",6,BC439="15","NORMA",BC439="15,5 a 17,5",7,BC439="18 a 20",8,BC439="20,5 a 22,5",9,BC439="23 a 25",10,TRUE(),"Fuera de rango"))</f>
        <v>1</v>
      </c>
      <c r="BE439" s="9" t="n">
        <v>18</v>
      </c>
      <c r="BF439" s="10" t="str">
        <f aca="false">IF(BE439="","",IF(AND(BE439&gt;=-20,BE439&lt;=-10),"-20 a -10",IF(AND(BE439&gt;=-9.5,BE439&lt;=0.5),"-9,5 a 0,5",IF(AND(BE439&gt;=1,BE439&lt;=11),"1 a 11",IF(AND(BE439&gt;=11.5,BE439&lt;=20.5),"11,5 a 20,5",IF(BE439=21,"21",IF(AND(BE439&gt;=21.5,BE439&lt;=31.5),"21,5 a 31,5",IF(AND(BE439&gt;=32,BE439&lt;=42),"32 a 42","Fuera de rango"))))))))</f>
        <v>11,5 a 20,5</v>
      </c>
      <c r="BG439" s="11" t="n">
        <f aca="false">IF(BF439="","",IF(BF439="-20 a -10",1,IF(BF439="-9,5 a 0,5",2,IF(BF439="1 a 11",3,IF(BF439="11,5 a 20,5",4,IF(BF439="21","NORMA",IF(BF439="21,5 a 31,5",5,IF(BF439="32 a 42",6,""))))))))</f>
        <v>4</v>
      </c>
      <c r="BH439" s="9" t="n">
        <v>4</v>
      </c>
      <c r="BI439" s="10" t="str">
        <f aca="false">IF(BH439="","",IF(AND(BH439&gt;=-20,BH439&lt;=-15),"-20 a -15",IF(AND(BH439&gt;=-14.5,BH439&lt;=-9.5),"-14,5 a -9,5",IF(AND(BH439&gt;=-9,BH439&lt;=-4),"-9 a -4",IF(AND(BH439&gt;=-3.5,BH439&lt;=2.5),"-3,5 a 2,5",IF(AND(BH439&gt;=3,BH439&lt;=8),"3 a 8",IF(AND(BH439&gt;=8.5,BH439&lt;=14.5),"8,5 a 14,5",IF(BH439=15,"15",IF(AND(BH439&gt;=15.5,BH439&lt;=20.5),"15,5 a 20,5",IF(AND(BH439&gt;=21,BH439&lt;=26),"21 a 26","Fuera de rango"))))))))))</f>
        <v>3 a 8</v>
      </c>
      <c r="BJ439" s="11" t="n">
        <f aca="false">IF(BI439="","",IF(BI439="-20 a -15",1,IF(BI439="-14,5 a -9,5",2,IF(BI439="-9 a -4",3,IF(BI439="-3,5 a 2,5",4,IF(BI439="3 a 8",5,IF(BI439="8,5 a 14,5",6,IF(BI439="15","NORMA",IF(BI439="15,5 a 20,5",7,IF(BI439="21 a 26",8,IF(BI439="26,5 a 31,5",9,"")))))))))))</f>
        <v>5</v>
      </c>
      <c r="BK439" s="9" t="n">
        <v>0</v>
      </c>
      <c r="BL439" s="10" t="str">
        <f aca="false">IF(BK439="","",IF(AND(BK439&gt;=0,BK439&lt;=2),"0 - 2",IF(AND(BK439&gt;=2.5,BK439&lt;=4.5),"2,5 - 4,5",IF(AND(BK439&gt;=5,BK439&lt;=7),"5 - 7",IF(AND(BK439&gt;=7.5,BK439&lt;=9.5),"7,5 - 9,5",IF(AND(BK439&gt;=10,BK439&lt;=12),"10 - 12",IF(AND(BK439&gt;=12.5,BK439&lt;=13.5),"12,5 - 13,5",IF(BK439=14,"14",IF(AND(BK439&gt;=14.5,BK439&lt;=16.5),"14,5 - 16,5",IF(AND(BK439&gt;=17,BK439&lt;=19),"17 - 19",IF(AND(BK439&gt;=19.5,BK439&lt;=21.5),"19,5 - 21,5",IF(AND(BK439&gt;=22,BK439&lt;=24),"22 - 24",IF(AND(BK439&gt;=24.5,BK439&lt;=26.5),"24,5 - 26,5",IF(AND(BK439&gt;=27,BK439&lt;=29),"27 - 29",IF(AND(BK439&gt;=29.5,BK439&lt;=30),"29,5 - 30","Fuera de rango")))))))))))))))</f>
        <v>0 - 2</v>
      </c>
      <c r="BM439" s="11" t="n">
        <f aca="false">IF(BL439="","",IF(BL439="0 - 2",1,IF(BL439="2,5 - 4,5",2,IF(BL439="5 - 7",3,IF(BL439="7,5 - 9,5",4,IF(BL439="10 - 12",5,IF(BL439="12,5 - 13,5",6,IF(BL439="14","NORMA",IF(BL439="14,5 - 16,5",7,IF(BL439="17 - 19",8,IF(BL439="19,5 - 21,5",9,IF(BL439="22 - 24",10,IF(BL439="24,5 - 26,5",11,IF(BL439="27 - 29",12,IF(BL439="29,5 - 30",13,"")))))))))))))))</f>
        <v>1</v>
      </c>
      <c r="BN439" s="9" t="n">
        <v>24</v>
      </c>
      <c r="BO439" s="11" t="str">
        <f aca="false">IF(BN439="","",IF(AND(BN439&gt;=-20,BN439&lt;=-10),"-20 a -10",IF(AND(BN439&gt;=-9.5,BN439&lt;=0.5),"-9,5 a 0,5",IF(AND(BN439&gt;=1,BN439&lt;=11),"1 a 11",IF(AND(BN439&gt;=11.5,BN439&lt;=21.5),"11,5 a 21,5",IF(BN439=22,"22",IF(AND(BN439&gt;=22.5,BN439&lt;=32.5),"22,5 a 32,5",IF(AND(BN439&gt;=33,BN439&lt;=43),"33 a 43","Fuera de rango"))))))))</f>
        <v>22,5 a 32,5</v>
      </c>
      <c r="BP439" s="11" t="n">
        <f aca="false">IF(BO439="","",IF(BO439="-20 a -10",1,IF(BO439="-9,5 a 0,5",2,IF(BO439="1 a 11",3,IF(BO439="11,5 a 21,5",4,IF(BO439="22","NORMA",IF(BO439="22,5 a 32,5",5,IF(BO439="33 a 43",6,""))))))))</f>
        <v>5</v>
      </c>
      <c r="BQ439" s="9" t="n">
        <v>12</v>
      </c>
      <c r="BR439" s="10" t="str">
        <f aca="false">IF(BQ439="","",IF(AND(BQ439&gt;=-20,BQ439&lt;=-15),"-20 a -15",IF(AND(BQ439&gt;=-14.5,BQ439&lt;=-9.5),"-14,5 a -9,5",IF(AND(BQ439&gt;=-9,BQ439&lt;=-4),"-9 a -4",IF(AND(BQ439&gt;=-3.5,BQ439&lt;=2.5),"-3,5 a 2,5",IF(AND(BQ439&gt;=3,BQ439&lt;=8),"3 a 8",IF(AND(BQ439&gt;=8.5,BQ439&lt;=13.5),"8,5 a 13,5",IF(AND(BQ439&gt;=14,BQ439&lt;=17.5),"14 a 17,5",IF(BQ439=18,"18",IF(AND(BQ439&gt;=18.5,BQ439&lt;=23.5),"18,5 a 23,5",IF(AND(BQ439&gt;=24,BQ439&lt;=29),"24 a 29",IF(AND(BQ439&gt;=29.5,BQ439&lt;=34.5),"29,5 a 34,5",IF(AND(BQ439&gt;=35,BQ439&lt;=40),"35 a 40","Fuera de rango")))))))))))))</f>
        <v>8,5 a 13,5</v>
      </c>
      <c r="BS439" s="11" t="n">
        <f aca="false">IF(BR439="","",IF(BR439="-20 a -15",1,IF(BR439="-14,5 a -9,5",2,IF(BR439="-9 a -4",3,IF(BR439="-3,5 a 2,5",4,IF(BR439="3 a 8",5,IF(BR439="8,5 a 13,5",6,IF(BR439="14 a 17,5",7,IF(BR439="18","NORMA",IF(BR439="18,5 a 23,5",8,IF(BR439="24 a 29",9,IF(BR439="29,5 a 34,5",10,IF(BR439="35 a 40",11,"")))))))))))))</f>
        <v>6</v>
      </c>
      <c r="BT439" s="9" t="n">
        <v>0</v>
      </c>
      <c r="BU439" s="10" t="str">
        <f aca="false">IF(BT439="","",IF(AND(BT439&gt;=-20,BT439&lt;=-18),"-20 a -18",IF(AND(BT439&gt;=-17.5,BT439&lt;=-15.5),"-17,5 a -15,5",IF(AND(BT439&gt;=-15,BT439&lt;=-13),"-15 a -13",IF(AND(BT439&gt;=-12.5,BT439&lt;=-10.5),"-12,5 a -10,5",IF(AND(BT439&gt;=-10,BT439&lt;=-8),"-10 a -8",IF(AND(BT439&gt;=-7.5,BT439&lt;=-5.5),"-7,5 a -5,5",IF(AND(BT439&gt;=-5,BT439&lt;=-3),"-5 a -3",IF(AND(BT439&gt;=-2.5,BT439&lt;=-0.5),"-2,5 a -0,5",IF(BT439=0,"0",IF(AND(BT439&gt;=0.5,BT439&lt;=2.5),"0,5 a 2,5",IF(AND(BT439&gt;=3,BT439&lt;=5),"3 a 5",IF(AND(BT439&gt;=5.5,BT439&lt;=7.5),"5,5 a 7,5",IF(AND(BT439&gt;=8,BT439&lt;=10),"8 a 10",IF(AND(BT439&gt;=10.5,BT439&lt;=12.5),"10,5 a 12,5",IF(AND(BT439&gt;=13,BT439&lt;=15),"13 a 15",IF(AND(BT439&gt;=15.5,BT439&lt;=17.5),"15,5 a 17,5",IF(AND(BT439&gt;=18,BT439&lt;=20),"18 a 20","Fuera de rango"))))))))))))))))))</f>
        <v>0</v>
      </c>
      <c r="BV439" s="11" t="str">
        <f aca="false">IF(BT439="","",IF(BT439=0,"NORMA",IF(AND(BT439&gt;=-20,BT439&lt;=-18),2,IF(AND(BT439&gt;=-17.5,BT439&lt;=-15.5),2,IF(AND(BT439&gt;=-15,BT439&lt;=-13),3,IF(AND(BT439&gt;=-12.5,BT439&lt;=-10.5),4,IF(AND(BT439&gt;=-10,BT439&lt;=-8),5,IF(AND(BT439&gt;=-7.5,BT439&lt;=-5.5),6,IF(AND(BT439&gt;=-5,BT439&lt;=-3),7,IF(AND(BT439&gt;=-2.5,BT439&lt;=-0.5),8,IF(AND(BT439&gt;=0.5,BT439&lt;=2.5),9,IF(AND(BT439&gt;=3,BT439&lt;=5),10,IF(AND(BT439&gt;=5.5,BT439&lt;=7.5),11,IF(AND(BT439&gt;=8,BT439&lt;=10),12,IF(AND(BT439&gt;=10.5,BT439&lt;=12.5),13,IF(AND(BT439&gt;=13,BT439&lt;=15),14,IF(AND(BT439&gt;=15.5,BT439&lt;=17.5),15,IF(AND(BT439&gt;=18,BT439&lt;=20),16,"Fuera de rango"))))))))))))))))))</f>
        <v>NORMA</v>
      </c>
      <c r="BW439" s="9" t="n">
        <v>-2.5</v>
      </c>
      <c r="BX439" s="10" t="n">
        <f aca="false">18.5- (0.3*H439)</f>
        <v>2.6</v>
      </c>
      <c r="BY439" s="10" t="n">
        <f aca="false">(BW439)-(BX439)</f>
        <v>-5.1</v>
      </c>
      <c r="BZ439" s="10" t="str">
        <f aca="false">IF(BY439="","",IF(BY439&lt;-27.5,"De -30 a -28",IF(BY439&lt;-25,"De -27,5 a -25,5",IF(BY439&lt;-22.5,"De -25 a -23",IF(BY439&lt;-20,"De -22,5 a -20,5",IF(BY439&lt;-17.5,"De -20 a -18",IF(BY439&lt;-15,"De -17,5 a -15,5",IF(BY439&lt;-12.5,"De -15 a -13",IF(BY439&lt;-10,"De -12,5 a -10,5",IF(BY439&lt;-7.5,"De -10 a -8",IF(BY439&lt;-5,"De -7,5 a -5,5",IF(BY439&lt;-2.5,"De -5 a -3",IF(BY439&lt;0,"De -2,5 a -0,5",IF(BY439&lt;2.5,"De 0 a 2",IF(BY439&lt;5,"De 2,5 a 4,5",IF(BY439&lt;7.5,"De 5 a 7",IF(BY439&lt;10,"De 7,5 a 9,5",IF(BY439&lt;12.5,"De 10 a 12",IF(BY439&lt;15,"De 12,5 a 14,5",IF(BY439&lt;17.5,"De 15 a 17",IF(BY439&lt;20,"De 17,5 a 19,5",IF(BY439&lt;22.5,"De 20 a 22",IF(BY439&lt;25,"De 22,5 a 24,5",IF(BY439&lt;27.5,"De 25 a 27","De 27,5 a 30"))))))))))))))))))))))))</f>
        <v>De -7,5 a -5,5</v>
      </c>
      <c r="CA439" s="12" t="n">
        <f aca="false">IF(BY439="","",IF(BY439&lt;=-28,1,IF(BY439&lt;=-25.5,2,IF(BY439&lt;=-23,3,IF(BY439&lt;=-20.5,4,IF(BY439&lt;=-18,5,IF(BY439&lt;=-15.5,6,IF(BY439&lt;=-13,7,IF(BY439&lt;=-10.5,8,IF(BY439&lt;=-8,9,IF(BY439&lt;=-5.5,10,IF(BY439&lt;=-3,11,IF(BY439&lt;=-0.5,12,IF(BY439&lt;=2,13,IF(BY439&lt;=4.5,14,IF(BY439&lt;=7,15,IF(BY439&lt;=9.5,16,IF(BY439&lt;=12,17,IF(BY439&lt;=14.5,18,IF(BY439&lt;=17,19,IF(BY439&lt;=19.5,20,IF(BY439&lt;=22,21,IF(BY439&lt;=24.5,22,IF(BY439&lt;=27,23,IF(BY439&lt;=30,24,"Fuera de rango")))))))))))))))))))))))))</f>
        <v>11</v>
      </c>
      <c r="CB439" s="9" t="n">
        <v>-2.5</v>
      </c>
      <c r="CC439" s="10" t="n">
        <f aca="false">18.5- (0.3*H439)</f>
        <v>2.6</v>
      </c>
      <c r="CD439" s="10" t="n">
        <f aca="false">(CB439)-(CC439)</f>
        <v>-5.1</v>
      </c>
      <c r="CE439" s="10" t="str">
        <f aca="false">IF(CD439="","",IF(CD439&lt;-27.5,"De -30 a -28",IF(CD439&lt;-25,"De -27,5 a -25,5",IF(CD439&lt;-22.5,"De -25 a -23",IF(CD439&lt;-20,"De -22,5 a -20,5",IF(CD439&lt;-17.5,"De -20 a -18",IF(CD439&lt;-15,"De -17,5 a -15,5",IF(CD439&lt;-12.5,"De -15 a -13",IF(CD439&lt;-10,"De -12,5 a -10,5",IF(CD439&lt;-7.5,"De -10 a -8",IF(CD439&lt;-5,"De -7,5 a -5,5",IF(CD439&lt;-2.5,"De -5 a -3",IF(CD439&lt;0,"De -2,5 a -0,5",IF(CD439&lt;=2,"De 0 a 2",IF(CD439&lt;=4.5,"De 2,5 a 4,5",IF(CD439&lt;=7,"De 5 a 7",IF(CD439&lt;=9.5,"De 7,5 a 9,5",IF(CD439&lt;=12,"De 10 a 12",IF(CD439&lt;=14.5,"De 12,5 a 14,5",IF(CD439&lt;=17,"De 15 a 17",IF(CD439&lt;=19.5,"De 17,5 a 19,5",IF(CD439&lt;=22,"De 20 a 22",IF(CD439&lt;=24.5,"De 22,5 a 24,5",IF(CD439&lt;=27,"De 25 a 27","De 27,5 a 30"))))))))))))))))))))))))</f>
        <v>De -7,5 a -5,5</v>
      </c>
      <c r="CF439" s="12" t="n">
        <f aca="false">IF(CD439="","",IF(CD439&lt;-27.5,1,IF(CD439&lt;-25,2,IF(CD439&lt;-22.5,3,IF(CD439&lt;-20,4,IF(CD439&lt;-17.5,5,IF(CD439&lt;-15,6,IF(CD439&lt;-12.5,7,IF(CD439&lt;-10,8,IF(CD439&lt;-7.5,9,IF(CD439&lt;-5,10,IF(CD439&lt;-2.5,11,IF(CD439&lt;0,12,IF(CD439&lt;2.5,13,IF(CD439&lt;5,14,IF(CD439&lt;7.5,15,IF(CD439&lt;10,16,IF(CD439&lt;12.5,17,IF(CD439&lt;15,18,IF(CD439&lt;17.5,19,IF(CD439&lt;20,20,IF(CD439&lt;22.5,21,IF(CD439&lt;25,22,IF(CD439&lt;27.5,23,24))))))))))))))))))))))))</f>
        <v>10</v>
      </c>
      <c r="CG439" s="9" t="n">
        <v>-0.75</v>
      </c>
      <c r="CH439" s="10" t="str">
        <f aca="false">IF(CG439="","",IF(AND(CG439&gt;=-10,CG439&lt;=-9.5),"-10 a -9,5",IF(AND(CG439&gt;-9.5,CG439&lt;=-8.5),"-9 a -8,5",IF(AND(CG439&gt;-8.5,CG439&lt;=-7.5),"-8 a -7,5",IF(AND(CG439&gt;-7.5,CG439&lt;=-6.5),"-7 a -6,5",IF(AND(CG439&gt;-6.5,CG439&lt;=-5.5),"-6 a -5,5",IF(AND(CG439&gt;-5.5,CG439&lt;=-4.5),"-5 a -4,5",IF(AND(CG439&gt;-4.5,CG439&lt;=-3.5),"-4 a -3,5",IF(AND(CG439&gt;-3.5,CG439&lt;=-2.5),"-3 a -2,5",IF(CG439=-2.25,"-2,25",IF(AND(CG439&gt;-2.5,CG439&lt;=-1.5),"-2 a -1,5",IF(AND(CG439&gt;-1.5,CG439&lt;=-0.5),"-1 a -0,5",IF(AND(CG439&gt;-0.5,CG439&lt;=0.5),"0 a 0,5",IF(AND(CG439&gt;0.5,CG439&lt;=1.5),"1 a 1,5",IF(AND(CG439&gt;1.5,CG439&lt;=2.5),"2 a 2,5",IF(AND(CG439&gt;2.5,CG439&lt;=3.5),"3 a 3,5",IF(AND(CG439&gt;3.5,CG439&lt;=4.5),"4 a 4,5",IF(AND(CG439&gt;4.5,CG439&lt;=5.5),"5 a 5,5",IF(AND(CG439&gt;5.5,CG439&lt;=6.5),"6 a 6,5",IF(AND(CG439&gt;6.5,CG439&lt;=7.5),"7 a 7,5",IF(AND(CG439&gt;7.5,CG439&lt;=8.5),"8 a 8,5",IF(AND(CG439&gt;8.5,CG439&lt;=9.5),"9 a 9,5",IF(CG439&gt;=10,"10","Fuera de rango")))))))))))))))))))))))</f>
        <v>-1 a -0,5</v>
      </c>
      <c r="CI439" s="11" t="n">
        <f aca="false">IF(CG439="","",IF(CG439=-2.25,"NORMA",IF(CG439&lt;=-9.5,1,IF(CG439&lt;=-8.5,2,IF(CG439&lt;=-7.5,3,IF(CG439&lt;=-6.5,4,IF(CG439&lt;=-5.5,5,IF(CG439&lt;=-4.5,6,IF(CG439&lt;=-3.5,7,IF(CG439&lt;=-2.5,8,IF(CG439&lt;=-1.5,9,IF(CG439&lt;=-0.5,10,IF(CG439&lt;=0.5,11,IF(CG439&lt;=1.5,12,IF(CG439&lt;=2.5,13,IF(CG439&lt;=3.5,14,IF(CG439&lt;=4.5,15,IF(CG439&lt;=5.5,16,IF(CG439&lt;=6.5,17,IF(CG439&lt;=7.5,18,IF(CG439&lt;=8.5,19,IF(CG439&lt;=9.5,20,IF(CG439=10,21,"Fuera de rango")))))))))))))))))))))))</f>
        <v>10</v>
      </c>
      <c r="CJ439" s="9" t="n">
        <v>1</v>
      </c>
      <c r="CK439" s="10" t="str">
        <f aca="false">IF(CJ439="","",IF(AND(CJ439&gt;=-6,CJ439&lt;=-5.5),"-6 a -5,5",IF(AND(CJ439&gt;-5.5,CJ439&lt;=-4.5),"-5 a -4,5",IF(AND(CJ439&gt;-4.5,CJ439&lt;=-3.5),"-4 a -3,5",IF(AND(CJ439&gt;-3.5,CJ439&lt;=-2.5),"-3 a -2,5",IF(AND(CJ439&gt;-2.5,CJ439&lt;=-1.5),"-2 a -1,5",IF(AND(CJ439&gt;-1.5,CJ439&lt;=-0.5),"-1 a -0,5",IF(AND(CJ439&gt;-0.5,CJ439&lt;=0.5),"0 a 0,5",IF(AND(CJ439&gt;0.5,CJ439&lt;=1.5),"1 a 1,5",IF(AND(CJ439&gt;1.5,CJ439&lt;2.5),"2",IF(AND(CJ439&gt;=2.5,CJ439&lt;=3),"2,5 a 3",IF(AND(CJ439&gt;3,CJ439&lt;=4),"3,5 a 4",IF(AND(CJ439&gt;4,CJ439&lt;=5),"4,5 a 5",IF(AND(CJ439&gt;5,CJ439&lt;=6),"5,5 a 6",IF(AND(CJ439&gt;6,CJ439&lt;=7),"6,5 a 7",IF(AND(CJ439&gt;7,CJ439&lt;=8),"7,5 a 8",IF(AND(CJ439&gt;8,CJ439&lt;=9.5),"8,5 a 9,5",IF(CJ439=10,"10","Fuera de rango"))))))))))))))))))</f>
        <v>1 a 1,5</v>
      </c>
      <c r="CL439" s="11" t="n">
        <f aca="false">IF(CK439="","",IF(OR(CK439="-6 a -5,5",CK439="-6 - -5,5"),1,IF(OR(CK439="-5 a -4,5",CK439="-5 - -4,5"),2,IF(OR(CK439="-4 a -3,5",CK439="-4 - -3,5"),3,IF(OR(CK439="-3 a -2,5",CK439="-3 - -2,5"),4,IF(OR(CK439="-2 a -1,5",CK439="-2 - -1,5"),5,IF(OR(CK439="-1 a -0,5",CK439="-1 - -0,5"),6,IF(OR(CK439="0 a 0,5",CK439="0 - 0,5"),7,IF(OR(CK439="1 a 1,5",CK439="1 - 1,5"),8,IF(CK439="2","NORMA",IF(OR(CK439="2,5 a 3",CK439="2,5 - 3"),9,IF(OR(CK439="3,5 a 4",CK439="3,5 - 4"),10,IF(OR(CK439="4,5 a 5",CK439="4,5 - 5"),11,IF(OR(CK439="5,5 a 6",CK439="5,5 - 6"),12,IF(OR(CK439="6,5 a 7",CK439="6,5 - 7"),13,IF(OR(CK439="7,5 a 8",CK439="7,5 - 8"),14,IF(OR(CK439="8,5 a 9",CK439="8,5 - 9,5",CK439="9 a 9,5"),15,IF(CK439="10",15,IF(OR(CK439="0,5 a 1",CK439="0,5 - 1"),7,"Fuera de rango")))))))))))))))))))</f>
        <v>8</v>
      </c>
      <c r="CN439" s="10" t="str">
        <f aca="false">IF(CM439=0,"0", " ")</f>
        <v>0</v>
      </c>
      <c r="CO439" s="10" t="str">
        <f aca="false">IF(CM439&gt;0,"EME"," ")</f>
        <v> </v>
      </c>
      <c r="CQ439" s="10" t="str">
        <f aca="false">IF(CP439&gt;0,"0", " ")</f>
        <v> </v>
      </c>
      <c r="CR439" s="10" t="str">
        <f aca="false">IF(CP439&gt;0,"EME"," ")</f>
        <v> </v>
      </c>
      <c r="CS439" s="9" t="n">
        <v>0.5</v>
      </c>
      <c r="CV439" s="9" t="n">
        <v>0.5</v>
      </c>
      <c r="CY439" s="9" t="n">
        <v>0</v>
      </c>
      <c r="DB439" s="9" t="n">
        <v>0</v>
      </c>
      <c r="DC439" s="11" t="str">
        <f aca="false">IF(DB439&lt;0,"2"," ")</f>
        <v> </v>
      </c>
      <c r="DD439" s="11" t="str">
        <f aca="false">IF(DB439&lt;0,"MIO"," ")</f>
        <v> </v>
      </c>
      <c r="DE439" s="9" t="n">
        <v>0</v>
      </c>
      <c r="DF439" s="10" t="str">
        <f aca="false">IF(DE439&lt;0,"3"," ")</f>
        <v> </v>
      </c>
      <c r="DG439" s="10" t="str">
        <f aca="false">IF(DE439&lt;0,"AST"," ")</f>
        <v> </v>
      </c>
      <c r="DH439" s="9" t="n">
        <v>0</v>
      </c>
      <c r="DI439" s="10" t="str">
        <f aca="false">IF(DH439&lt;0,"3"," ")</f>
        <v> </v>
      </c>
      <c r="DJ439" s="10" t="str">
        <f aca="false">IF(DH439&lt;0,"AST"," ")</f>
        <v> </v>
      </c>
      <c r="DK439" s="9" t="n">
        <v>1.5</v>
      </c>
      <c r="DL439" s="10" t="str">
        <f aca="false">IF(DK439&gt;0,"4"," ")</f>
        <v>4</v>
      </c>
      <c r="DM439" s="10" t="str">
        <f aca="false">IF(DK439&gt;0,"PRE"," ")</f>
        <v>PRE</v>
      </c>
      <c r="DN439" s="9" t="n">
        <v>1.5</v>
      </c>
      <c r="DO439" s="10" t="str">
        <f aca="false">IF(DN439&gt;0,"4"," ")</f>
        <v>4</v>
      </c>
      <c r="DP439" s="10" t="str">
        <f aca="false">IF(DN439&gt;0,"PRE"," ")</f>
        <v>PRE</v>
      </c>
      <c r="DS439" s="12" t="str">
        <f aca="false">CONCATENATE(CO439,CU439,DA439,DG439,DM439)</f>
        <v>  PRE</v>
      </c>
      <c r="DT439" s="10" t="e">
        <f aca="false" t="array" ref="DT439">_xlfn.IFS(DS439="EME    ","0", DS439=" HIP   ","1", DS439="  MIO  ","2", DS439="   AST ","3", DS439="    PRE","4", DS439="EME   PRE","5", DS439=" HIP  PRE","6", DS439=" HIP AST ","7", DS439="  MIO PRE","8", DS439="  MIOAST ","9", DS439="   ASTPRE","10",DS439=" HIP ASTPRE","11", DS439="  MIOASTPRE","12", DS439="     ","0")</f>
        <v>#N/A</v>
      </c>
      <c r="DV439" s="1" t="e">
        <f aca="false" t="array" ref="DV439">_xlfn.IFS(DU439="SI","2", DU439="NO","1")</f>
        <v>#N/A</v>
      </c>
      <c r="DX439" s="11" t="str">
        <f aca="false">IF(DW439=0,"1","2")</f>
        <v>1</v>
      </c>
      <c r="DY439" s="11" t="str">
        <f aca="false" t="array" ref="DY439">_xlfn.IFS(DW439=0,"0", DW439=0.25, "1", DW439=0.5,"2", DW439=0.75,"3", DW439=1,"4",DW439=1.25,"5", DW439=1.5,"6", DW439=1.75,"7", DW439=2,"8")</f>
        <v>0</v>
      </c>
      <c r="EA439" s="11" t="str">
        <f aca="false">IF(DZ439=0,"1","2")</f>
        <v>1</v>
      </c>
      <c r="EB439" s="11" t="str">
        <f aca="false" t="array" ref="EB439">_xlfn.IFS(DZ439=0,"0", DZ439=0.25, "1", DZ439=0.5,"2", DZ439=0.75,"3", DZ439=1,"4",DZ439=1.25,"5", DZ439=1.5,"6", DZ439=1.75,"7", DZ439=2,"8")</f>
        <v>0</v>
      </c>
      <c r="ED439" s="10" t="str">
        <f aca="false">IF(EC439=0,"1","2")</f>
        <v>1</v>
      </c>
      <c r="EE439" s="11" t="str">
        <f aca="false" t="array" ref="EE439">_xlfn.IFS(EC439=0,"0", EC439=-0.25, "1", EC439=-0.5,"2", EC439=-0.75,"3", EC439=-1,"4",EC439=-1.25,"5", EC439=-1.5,"6", EC439=-1.75,"7", EC439=-2,"8", EC439=-2.25,"9",EC439=-2.5,"10", EC439=-2.75,"11", EC439=-3,"12", EC439=-3.25,"13", EC439=-3.5,"14", EC439=-3.75,"15",EC439=-4,"16")</f>
        <v>0</v>
      </c>
      <c r="EG439" s="10" t="str">
        <f aca="false">IF(EF439=0,"1","2")</f>
        <v>1</v>
      </c>
      <c r="EH439" s="11" t="str">
        <f aca="false" t="array" ref="EH439">_xlfn.IFS(EF439=0,"0", EF439=-0.25, "1", EF439=-0.5,"2", EF439=-0.75,"3", EF439=-1,"4",EF439=-1.25,"5", EF439=-1.5,"6", EF439=-1.75,"7", EF439=-2,"8", EF439=-2.25,"9",EF439=-2.5,"10", EF439=-2.75,"11", EF439=-3,"12", EF439=-3.25,"13", EF439=-3.5,"14", EF439=-3.75,"15",EF439=-4,"16")</f>
        <v>0</v>
      </c>
      <c r="EJ439" s="11" t="str">
        <f aca="false">IF(EI439=0,"1","2")</f>
        <v>1</v>
      </c>
      <c r="EK439" s="11" t="str">
        <f aca="false" t="array" ref="EK439">_xlfn.IFS(EI439=0,"0", EI439=-0.25, "1", EI439=-0.5,"2", EI439=-0.75,"3", EI439=-1,"4",EI439=-1.25,"5", EI439=-1.5,"6", EI439=-1.75,"7", EI439=-2,"8", EI439=-2.25,"9", EI439=-2.25,"9",EI439=-2.5,"10", EI439=-2.75,"11", EI439=-3,"12", EI439=-3.25,"13", EI439=-3.5,"14", EI439=-3.75,"15",EI439=-4,"16", EI439=0.25, "17", EI439=0.5, "18")</f>
        <v>0</v>
      </c>
      <c r="EM439" s="11" t="str">
        <f aca="false">IF(EL439=0,"1","2")</f>
        <v>1</v>
      </c>
      <c r="EN439" s="11" t="str">
        <f aca="false" t="array" ref="EN439">_xlfn.IFS(EL439=0.25,"17",EL439=0.5,"18", EL439=0,"0", EL439=-0.25, "1", EL439=-0.5,"2", EL439=-0.75,"3", EL439=-1,"4",EL439=-1.25,"5", EL439=-1.5,"6", EL439=-1.75,"7", EL439=-2,"8",EL439= -2.25,"9",EL439=-2.5,"10",EL439= -2.75,"11",EL439= -3,"12",EL439= -3.25,"13",EL439= -3.5,"14",EL439= -3.75,"15",EL439=-4,"16")</f>
        <v>0</v>
      </c>
      <c r="EP439" s="11" t="str">
        <f aca="false">IF(EO439=0,"1","2")</f>
        <v>1</v>
      </c>
      <c r="EQ439" s="11" t="str">
        <f aca="false" t="array" ref="EQ439">_xlfn.IFS(EO439=0,"0", EO439=0.25, "1", EO439=0.5,"2", EO439=0.75,"3", EO439=1,"4",EO439=1.25,"5", EO439=1.5,"6", EO439=1.75,"7", EO439=2,"8", EO439=2.25,"9", EO439=2.25,"9",EO439=2.5,"10", EO439=2.75,"11", EO439=3,"12", EO439=3.25,"13", EO439=3.5,"14", EO439=3.75,"15",EO439=4,"16", EO439=-0.25, "17", bq=-0.5, "18")</f>
        <v>0</v>
      </c>
      <c r="ES439" s="11" t="str">
        <f aca="false">IF(ER439=0,"1","2")</f>
        <v>1</v>
      </c>
      <c r="ET439" s="11" t="str">
        <f aca="false" t="array" ref="ET439">_xlfn.IFS(ER439=0,"0", ER439=0.25, "1", ER439=0.5,"2", ER439=0.75,"3", ER439=1,"4",ER439=1.25,"5", ER439=1.5,"6", ER439=1.75,"7", ER439=2,"8", ER439=2.25,"9", ER439=2.25,"9",ER439=2.5,"10", ER439=2.75,"11", ER439=3,"12", ER439=3.25,"13", ER439=3.5,"14", ER439=3.75,"15",ER439=4,"16", ER439=-0.25, "17", bq=-0.5, "18")</f>
        <v>0</v>
      </c>
      <c r="EV439" s="14" t="e">
        <f aca="false">VLOOKUP(EU439,LEYENDA!$G$2:$H$8,2,TRUE())</f>
        <v>#N/A</v>
      </c>
      <c r="EW439" s="14" t="e">
        <f aca="false" t="array" ref="EW439">_xlfn.IFS(EV439="0-5","1", EV439="6-12","2", EV439="13-18","3", EV439="19-24","4", EV439="25-36","5", EV439="37-48","6", EV439="49-60","7")</f>
        <v>#N/A</v>
      </c>
    </row>
    <row r="440" customFormat="false" ht="13.5" hidden="false" customHeight="false" outlineLevel="0" collapsed="false">
      <c r="A440" s="1" t="n">
        <v>145</v>
      </c>
      <c r="B440" s="2" t="n">
        <v>2</v>
      </c>
      <c r="C440" s="33" t="n">
        <v>43644</v>
      </c>
      <c r="E440" s="5" t="str">
        <f aca="false">VLOOKUP(A440,'286'!$A$3:$J$6279,10,FALSE())</f>
        <v>FERNÁNDEZ FERNÁNDEZ, CASIMIRO</v>
      </c>
      <c r="F440" s="4" t="str">
        <f aca="false">VLOOKUP(A440,'286'!$A$3:$I$1768,3,FALSE())</f>
        <v>FERFERCA</v>
      </c>
      <c r="G440" s="6" t="n">
        <f aca="false">VLOOKUP(A440,'286'!$A$3:$I$1768,4,FALSE())</f>
        <v>22576</v>
      </c>
      <c r="H440" s="7" t="n">
        <f aca="false">YEAR(C440)-YEAR(G440)</f>
        <v>58</v>
      </c>
      <c r="I440" s="1" t="str">
        <f aca="false">VLOOKUP(H440,LEYENDA!$C$2:$D$6,2,TRUE())</f>
        <v>41-60</v>
      </c>
      <c r="J440" s="5" t="str">
        <f aca="false">VLOOKUP(A440,'286'!$A$3:$I$1768,7,FALSE())</f>
        <v>H</v>
      </c>
      <c r="K440" s="8" t="n">
        <f aca="false">VLOOKUP(A440,'286'!$A$3:$I$1768,2,FALSE())</f>
        <v>0</v>
      </c>
      <c r="L440" s="4" t="str">
        <f aca="false">VLOOKUP(A440,'286'!$A$3:$I$1768,8,FALSE())</f>
        <v>D</v>
      </c>
      <c r="M440" s="4" t="str">
        <f aca="false">VLOOKUP(A440,'286'!$A$3:$I$1768,9,FALSE())</f>
        <v>D</v>
      </c>
      <c r="N440" s="8" t="str">
        <f aca="false">IF(R440=O440, "MISMA","CONTRARIA")</f>
        <v>MISMA</v>
      </c>
      <c r="O440" s="8" t="str">
        <f aca="false" t="array" ref="O440">_xlfn.IFS(L440="D","1", L440="I","2")</f>
        <v>1</v>
      </c>
      <c r="P440" s="8" t="e">
        <f aca="false" t="array" ref="P440">_xlfn.IFS(K440="OD","1", K440="OI","2")</f>
        <v>#N/A</v>
      </c>
      <c r="Q440" s="1" t="str">
        <f aca="false" t="array" ref="Q440">_xlfn.IFS(J440="M","1", J440="H","2")</f>
        <v>2</v>
      </c>
      <c r="R440" s="8" t="str">
        <f aca="false" t="array" ref="R440">_xlfn.IFS(M440="D","1", M440="I","2")</f>
        <v>1</v>
      </c>
      <c r="S440" s="1" t="str">
        <f aca="false" t="array" ref="S440">_xlfn.IFS(N440="CONTRARIA", "1",N440= "MISMA","2")</f>
        <v>2</v>
      </c>
      <c r="T440" s="1" t="str">
        <f aca="false" t="array" ref="T440">_xlfn.IFS(I440="0-12","1", I440="13-24","2", I440="25-40","3", I440="41-60","4", I440="61-100","5")</f>
        <v>4</v>
      </c>
      <c r="U440" s="9" t="n">
        <v>-0.5</v>
      </c>
      <c r="V440" s="10" t="str">
        <f aca="false">IF(U440="","",IF(AND(U440&gt;=-9,U440&lt;=-6.5),"-9 a -6,5",IF(AND(U440&gt;=-6,U440&lt;=-3.5),"-6 a -3,5",IF(AND(U440&gt;=-3,U440&lt;=-1),"-3 a -1",IF(U440=-0.5,"-0,5",IF(AND(U440&gt;=0,U440&lt;=2.5),"0 a 2,5",IF(AND(U440&gt;=3,U440&lt;=5.5),"3 a 5,5",IF(AND(U440&gt;=6,U440&lt;=8.5),"6 a 8,5",IF(AND(U440&gt;=9,U440&lt;=20),"9 a 20","Fuera de rango")))))))))</f>
        <v>-0,5</v>
      </c>
      <c r="W440" s="11" t="str">
        <f aca="false">IF(V440="","",IF(V440="-9 a -6,5",2,IF(V440="-6 a -3,5",3,IF(V440="-3 a -1",4,IF(V440="-0,5","NORMA",IF(V440="0 a 2,5",5,IF(V440="3 a 5,5",6,IF(V440="6 a 8,5",7,IF(V440="9 a 20",8,"Fuera de rango")))))))))</f>
        <v>NORMA</v>
      </c>
      <c r="X440" s="9" t="n">
        <v>20</v>
      </c>
      <c r="Y440" s="11" t="str">
        <f aca="false">IF(X440="","",IF(AND(X440&gt;=0,X440&lt;=4),"0 a 4",IF(AND(X440&gt;=4.5,X440&lt;=8.5),"4,5 a 8,5",IF(X440=9,"9",IF(AND(X440&gt;=9.5,X440&lt;=13),"9,5 a 13",IF(AND(X440&gt;=13.5,X440&lt;=20),"13,5 a 20",IF(AND(X440&gt;=20.5,X440&lt;=35),"20,5 a 35","Fuera de rango")))))))</f>
        <v>13,5 a 20</v>
      </c>
      <c r="Z440" s="11" t="n">
        <f aca="false">IF(Y440="","",IF(Y440="0 a 4",1,IF(Y440="4,5 a 8,5",2,IF(Y440="9","NORMA",IF(Y440="9,5 a 13",3,IF(Y440="13,5 a 20",4,IF(Y440="20,5 a 35",5,"Fuera de rango")))))))</f>
        <v>4</v>
      </c>
      <c r="AA440" s="9" t="n">
        <v>28</v>
      </c>
      <c r="AB440" s="10" t="str">
        <f aca="false">IF(AA440="","",IF(AND(AA440&gt;=0,AA440&lt;=9),"0 a 9",IF(AND(AA440&gt;=9.5,AA440&lt;=18.5),"9,5 a 18,5",IF(AA440=19,"19",IF(AND(AA440&gt;=19.5,AA440&lt;=28),"19,5 a 28",IF(AND(AA440&gt;=28.5,AA440&lt;=40),"28,5 a 40","Fuera de rango"))))))</f>
        <v>19,5 a 28</v>
      </c>
      <c r="AC440" s="11" t="n">
        <f aca="false" t="array" ref="AC440">_xlfn.IFS(AB440="","",AB440="0 a 9",1,AB440="9,5 a 18,5",2,AB440="19","NORMA",AB440="19,5 a 28",3,AB440="28,5 a 40",4,TRUE(),"Fuera de rango")</f>
        <v>3</v>
      </c>
      <c r="AD440" s="9" t="n">
        <v>14</v>
      </c>
      <c r="AE440" s="10" t="str">
        <f aca="false">IF(AD440="","",IF(AND(AD440&gt;=-10,AD440&lt;=0),"De -10 a 0",IF(AND(AD440&gt;=0.5,AD440&lt;=9.5),"0,5 a 9,5",IF(AD440=10,"10",IF(AND(AD440&gt;=10.5,AD440&lt;=20),"10,5 a 20",IF(AND(AD440&gt;=20.5,AD440&lt;=40),"20,5 a 40","Fuera de rango"))))))</f>
        <v>10,5 a 20</v>
      </c>
      <c r="AF440" s="12" t="n">
        <f aca="false">IF(AD440="","",IF(AND(AD440&gt;=-10,AD440&lt;=0),1,IF(AND(AD440&gt;=0.5,AD440&lt;=9.5),2,IF(AD440=10,"NORMA",IF(AND(AD440&gt;=10.5,AD440&lt;=20),3,IF(AND(AD440&gt;=20.5,AD440&lt;=40),4,""))))))</f>
        <v>3</v>
      </c>
      <c r="AG440" s="9" t="n">
        <v>9</v>
      </c>
      <c r="AH440" s="10" t="str">
        <f aca="false">IF(AG440="","",IF(AND(AG440&gt;=0,AG440&lt;=4),"0 a 4",IF(AND(AG440&gt;=4.5,AG440&lt;=8.5),"4,5 a 8,5",IF(AG440=9,"9",IF(AND(AG440&gt;=9.5,AG440&lt;=13),"9,5 a 13",IF(AND(AG440&gt;=13.5,AG440&lt;=25),"13,5 a 25","Fuera de rango"))))))</f>
        <v>9</v>
      </c>
      <c r="AI440" s="10" t="str">
        <f aca="false">IF(AH440="","",IF(AH440="0 a 4",1,IF(AH440="4,5 a 8,5",2,IF(AH440="9","NORMA",IF(AH440="9,5 a 13",3,IF(AH440="13,5 a 25",4,""))))))</f>
        <v>NORMA</v>
      </c>
      <c r="AJ440" s="9" t="n">
        <v>1</v>
      </c>
      <c r="AK440" s="10" t="str">
        <f aca="false">IF(AJ440="","",IF(AND(AJ440&gt;=-15,AJ440&lt;=-10.5),"-15 a -10,5",IF(AND(AJ440&gt;=-10,AJ440&lt;=-4),"-10 a -4",IF(AND(AJ440&gt;=-4.5,AJ440&lt;=0),"-4,5 a 0",IF(AND(AJ440&gt;=0.5,AJ440&lt;=4.5),"0,5 a 4,5",IF(AJ440=5,"5",IF(AND(AJ440&gt;=5.5,AJ440&lt;=10),"5,5 a 10",IF(AND(AJ440&gt;=10.5,AJ440&lt;=20),"10,5 a 20","Fuera de rango"))))))))</f>
        <v>0,5 a 4,5</v>
      </c>
      <c r="AL440" s="11" t="n">
        <f aca="false">IF(AK440="","",IF(AK440="-15 a -10,5",1,IF(AK440="-10 a -4",2,IF(AK440="-4,5 a 0",3,IF(AK440="0,5 a 4,5",4,IF(AK440="5","NORMA",IF(AK440="5,5 a 10",5,IF(AK440="10,5 a 20",6,"Error"))))))))</f>
        <v>4</v>
      </c>
      <c r="AM440" s="9" t="n">
        <v>0</v>
      </c>
      <c r="AN440" s="10" t="str">
        <f aca="false">IF(AM440="","",IF(AND(AM440&gt;=-7.5,AM440&lt;=-5.5),"-7,5 a -5,5",IF(AND(AM440&gt;=-5,AM440&lt;=-3),"-5 a -3",IF(AND(AM440&gt;=-2.5,AM440&lt;=-0.5),"-2,5 a -0,5",IF(AM440=0,"0,00",IF(AND(AM440&gt;=0.5,AM440&lt;=2.5),"0,5 a 2,5",IF(AND(AM440&gt;=3,AM440&lt;=5),"3 a 5",IF(AND(AM440&gt;=5.5,AM440&lt;=7.5),"5,5 a 7,5",IF(AND(AM440&gt;=8,AM440&lt;=10),"8 a 10","Fuera de rango")))))))))</f>
        <v>0,00</v>
      </c>
      <c r="AO440" s="11" t="str">
        <f aca="false">IF(AN440="","",IF(AN440="-7,5 a -5,5",1,IF(AN440="-5 a -3",2,IF(AN440="-2,5 a -0,5",3,IF(AN440="0,00","NORMA",IF(AN440="0,5 a 2,5",4,IF(AN440="3 a 5",5,IF(AN440="5,5 a 7,5",6,IF(AN440="8 a 10",7,"Error")))))))))</f>
        <v>NORMA</v>
      </c>
      <c r="AP440" s="9" t="n">
        <v>-4</v>
      </c>
      <c r="AQ440" s="10" t="str">
        <f aca="false">IF(AP440="","",IF(AND(AP440&gt;=-20,AP440&lt;=-9.5),"-20 a -9,5",IF(AND(AP440&gt;=-9,AP440&lt;=-6.5),"-9 a -6,5",IF(AP440=-6,"-6",IF(AND(AP440&gt;=-5.5,AP440&lt;=-3),"-5,5 a -3",IF(AND(AP440&gt;=-2.5,AP440&lt;=0),"-2,5 a 0",IF(AND(AP440&gt;=0.5,AP440&lt;=3),"0,5 a 3",IF(AND(AP440&gt;=3.5,AP440&lt;=6),"3,5 a 6",IF(AND(AP440&gt;=6.5,AP440&lt;=9),"6,5 a 9",IF(AND(AP440&gt;=9.5,AP440&lt;=20),"9,5 a 20","Fuera de rango"))))))))))</f>
        <v>-5,5 a -3</v>
      </c>
      <c r="AR440" s="11" t="n">
        <f aca="false">IF(AQ440="","",IF(AQ440="-20 a -9,5",1,IF(AQ440="-9 a -6,5",2,IF(AQ440="-6","NORMA",IF(AQ440="-5,5 a -3",3,IF(AQ440="-2,5 a 0",4,IF(AQ440="0,5 a 3",5,IF(AQ440="3,5 a 6",6,IF(AQ440="6,5 a 9",7,IF(AQ440="9,5 a 20",8,""))))))))))</f>
        <v>3</v>
      </c>
      <c r="AS440" s="9" t="n">
        <v>-7</v>
      </c>
      <c r="AT440" s="10" t="str">
        <f aca="false">IF(AS440="","",IF(AND(AS440&gt;=-16,AS440&lt;=-14),"-16 a -14",IF(AND(AS440&gt;=-13.5,AS440&lt;=-11.5),"-13,5 a -11,5",IF(AND(AS440&gt;=-11,AS440&lt;=-9),"-11 a -9",IF(AND(AS440&gt;=-8.5,AS440&lt;=-6.5),"-8,5 a -6,5",IF(AND(AS440&gt;=-6,AS440&lt;=-4),"-6 a -4",IF(AND(AS440&gt;=-3.5,AS440&lt;=-1.5),"-3,5 a -1,5",IF(AND(AS440&gt;=-1,AS440&lt;=1),"-1 a 1",IF(AND(AS440&gt;=1.5,AS440&lt;=3.5),"1,5 a 3,5",IF(AND(AS440&gt;=4,AS440&lt;=6),"4 a 6",IF(AND(AS440&gt;=6.5,AS440&lt;=8.5),"6,5 a 8,5",IF(AND(AS440&gt;=9,AS440&lt;=11),"9 a 11",IF(AND(AS440&gt;=11.5,AS440&lt;=13.5),"11,5 a 13,5",IF(AND(AS440&gt;=14,AS440&lt;=16),"14 a 16",IF(AND(AS440&gt;=16.5,AS440&lt;=18.5),"16,5 a 18,5",IF(AND(AS440&gt;=19,AS440&lt;=21),"19 a 21","Fuera de rango"))))))))))))))))</f>
        <v>-8,5 a -6,5</v>
      </c>
      <c r="AU440" s="11" t="n">
        <f aca="false" t="array" ref="AU440">IF(AT440="","",_xlfn.IFS(AT440="-16 a -14",1,AT440="-13,5 a -11,5",2,AT440="-11 a -9",3,AT440="-8,5 a -6,5",4,AT440="-6 a -4",5,AT440="-3,5 a -1,5",6,AT440="-1 a 1",7,AT440="1,5 a 3,5",8,AT440="4 a 6","NORMA",AT440="6,5 a 8,5",9,AT440="9 a 11",10,AT440="11,5 a 13,5",11,AT440="14 a 16",12,AT440="16,5 a 18,5",13,AT440="19 a 21",14,TRUE(),""))</f>
        <v>4</v>
      </c>
      <c r="AV440" s="9" t="n">
        <v>2.25</v>
      </c>
      <c r="AW440" s="10" t="str">
        <f aca="false">IF(AV440="","",IF(AND(AV440&gt;=-1,AV440&lt;=-0.5),"-1 a -0,5",IF(AND(AV440&gt;-0.5,AV440&lt;=0),"De -0,5 a 0",IF(AND(AV440&gt;=0.25,AV440&lt;=0.75),"0,25 a 0,75",IF(AND(AV440&gt;=1,AV440&lt;=1.5),"1 a 1,5",IF(AND(AV440&gt;=1.75,AV440&lt;=2.25),"1,75 a 2,25",IF(AND(AV440&gt;=2.5,AV440&lt;=3),"2,5 a 3",IF(AND(AV440&gt;=3.25,AV440&lt;=3.75),"3,25 a 3,75","Fuera de rango"))))))))</f>
        <v>1,75 a 2,25</v>
      </c>
      <c r="AX440" s="10" t="n">
        <f aca="false">IF(AW440="","",IF(OR(AW440="-1 a -0,5",AW440="-1 a -0.5"),1,IF(OR(AW440="De -0,5 a 0",AW440="-0,5 a 0",AW440="De -0.5 a 0"),2,IF(OR(AW440="0,25 a 0,75",AW440="0.25 a 0.75"),"NORMA",IF(OR(AW440="1 a 1,5",AW440="1 a 1.5"),3,IF(OR(AW440="1,75 a 2,25",AW440="1.75 a 2.25"),4,IF(OR(AW440="2,5 a 3",AW440="2.5 a 3"),5,IF(OR(AW440="3,25 a 3,75",AW440="3.25 a 3.75"),6,""))))))))</f>
        <v>4</v>
      </c>
      <c r="AY440" s="9" t="n">
        <v>-4</v>
      </c>
      <c r="AZ440" s="10" t="str">
        <f aca="false">IF(AY440="","",IF(AND(AY440&gt;=-20,AY440&lt;=-9.5),"-20 a -9,5",IF(AND(AY440&gt;=-9,AY440&lt;=-6.5),"-9 a -6,5",IF(AY440=-6,"-6",IF(AND(AY440&gt;=-5.5,AY440&lt;=-3),"-5,5 a -3",IF(AND(AY440&gt;=-2.5,AY440&lt;=0),"-2,5 a 0",IF(AND(AY440&gt;=0.5,AY440&lt;=3),"0,5 a 3",IF(AND(AY440&gt;=3.5,AY440&lt;=6),"3,5 a 6","Fuera de rango"))))))))</f>
        <v>-5,5 a -3</v>
      </c>
      <c r="BA440" s="11" t="n">
        <f aca="false">IF(AZ440="","",IF(AZ440="-20 a -9,5",1,IF(AZ440="-9 a -6,5",2,IF(AZ440="-6","NORMA",IF(AZ440="-5,5 a -3",3,IF(AZ440="-2,5 a 0",4,IF(AZ440="0,5 a 3",5,IF(AZ440="3,5 a 6",6,""))))))))</f>
        <v>3</v>
      </c>
      <c r="BB440" s="9" t="n">
        <v>23</v>
      </c>
      <c r="BC440" s="10" t="str">
        <f aca="false" t="array" ref="BC440">IF(BB440="","",_xlfn.IFS(AND(BB440&gt;=0,BB440&lt;=2),"0 a 2",AND(BB440&gt;=2.5,BB440&lt;=4.5),"2,5 a 4,5",AND(BB440&gt;=5,BB440&lt;=7),"5 a 7",AND(BB440&gt;=7.5,BB440&lt;=9.5),"7,5 a 9,5",AND(BB440&gt;=10,BB440&lt;=12),"10 a 12",AND(BB440&gt;=12.5,BB440&lt;=14.5),"12,5 a 14,5",BB440=15,"15",AND(BB440&gt;=15.5,BB440&lt;=17.5),"15,5 a 17,5",AND(BB440&gt;=18,BB440&lt;=20),"18 a 20",AND(BB440&gt;=20.5,BB440&lt;=22.5),"20,5 a 22,5",AND(BB440&gt;=23,BB440&lt;=25),"23 a 25",TRUE(),"Fuera de rango"))</f>
        <v>23 a 25</v>
      </c>
      <c r="BD440" s="11" t="n">
        <f aca="false" t="array" ref="BD440">IF(BC440="","",_xlfn.IFS(BC440="0 a 2",1,BC440="2,5 a 4,5",2,BC440="5 a 7",3,BC440="7,5 a 9,5",4,BC440="10 a 12",5,BC440="12,5 a 14,5",6,BC440="15","NORMA",BC440="15,5 a 17,5",7,BC440="18 a 20",8,BC440="20,5 a 22,5",9,BC440="23 a 25",10,TRUE(),"Fuera de rango"))</f>
        <v>10</v>
      </c>
      <c r="BE440" s="9" t="n">
        <v>30</v>
      </c>
      <c r="BF440" s="10" t="str">
        <f aca="false">IF(BE440="","",IF(AND(BE440&gt;=-20,BE440&lt;=-10),"-20 a -10",IF(AND(BE440&gt;=-9.5,BE440&lt;=0.5),"-9,5 a 0,5",IF(AND(BE440&gt;=1,BE440&lt;=11),"1 a 11",IF(AND(BE440&gt;=11.5,BE440&lt;=20.5),"11,5 a 20,5",IF(BE440=21,"21",IF(AND(BE440&gt;=21.5,BE440&lt;=31.5),"21,5 a 31,5",IF(AND(BE440&gt;=32,BE440&lt;=42),"32 a 42","Fuera de rango"))))))))</f>
        <v>21,5 a 31,5</v>
      </c>
      <c r="BG440" s="11" t="n">
        <f aca="false">IF(BF440="","",IF(BF440="-20 a -10",1,IF(BF440="-9,5 a 0,5",2,IF(BF440="1 a 11",3,IF(BF440="11,5 a 20,5",4,IF(BF440="21","NORMA",IF(BF440="21,5 a 31,5",5,IF(BF440="32 a 42",6,""))))))))</f>
        <v>5</v>
      </c>
      <c r="BH440" s="9" t="n">
        <v>11</v>
      </c>
      <c r="BI440" s="10" t="str">
        <f aca="false">IF(BH440="","",IF(AND(BH440&gt;=-20,BH440&lt;=-15),"-20 a -15",IF(AND(BH440&gt;=-14.5,BH440&lt;=-9.5),"-14,5 a -9,5",IF(AND(BH440&gt;=-9,BH440&lt;=-4),"-9 a -4",IF(AND(BH440&gt;=-3.5,BH440&lt;=2.5),"-3,5 a 2,5",IF(AND(BH440&gt;=3,BH440&lt;=8),"3 a 8",IF(AND(BH440&gt;=8.5,BH440&lt;=14.5),"8,5 a 14,5",IF(BH440=15,"15",IF(AND(BH440&gt;=15.5,BH440&lt;=20.5),"15,5 a 20,5",IF(AND(BH440&gt;=21,BH440&lt;=26),"21 a 26","Fuera de rango"))))))))))</f>
        <v>8,5 a 14,5</v>
      </c>
      <c r="BJ440" s="11" t="n">
        <f aca="false">IF(BI440="","",IF(BI440="-20 a -15",1,IF(BI440="-14,5 a -9,5",2,IF(BI440="-9 a -4",3,IF(BI440="-3,5 a 2,5",4,IF(BI440="3 a 8",5,IF(BI440="8,5 a 14,5",6,IF(BI440="15","NORMA",IF(BI440="15,5 a 20,5",7,IF(BI440="21 a 26",8,IF(BI440="26,5 a 31,5",9,"")))))))))))</f>
        <v>6</v>
      </c>
      <c r="BK440" s="9" t="n">
        <v>16</v>
      </c>
      <c r="BL440" s="10" t="str">
        <f aca="false">IF(BK440="","",IF(AND(BK440&gt;=0,BK440&lt;=2),"0 - 2",IF(AND(BK440&gt;=2.5,BK440&lt;=4.5),"2,5 - 4,5",IF(AND(BK440&gt;=5,BK440&lt;=7),"5 - 7",IF(AND(BK440&gt;=7.5,BK440&lt;=9.5),"7,5 - 9,5",IF(AND(BK440&gt;=10,BK440&lt;=12),"10 - 12",IF(AND(BK440&gt;=12.5,BK440&lt;=13.5),"12,5 - 13,5",IF(BK440=14,"14",IF(AND(BK440&gt;=14.5,BK440&lt;=16.5),"14,5 - 16,5",IF(AND(BK440&gt;=17,BK440&lt;=19),"17 - 19",IF(AND(BK440&gt;=19.5,BK440&lt;=21.5),"19,5 - 21,5",IF(AND(BK440&gt;=22,BK440&lt;=24),"22 - 24",IF(AND(BK440&gt;=24.5,BK440&lt;=26.5),"24,5 - 26,5",IF(AND(BK440&gt;=27,BK440&lt;=29),"27 - 29",IF(AND(BK440&gt;=29.5,BK440&lt;=30),"29,5 - 30","Fuera de rango")))))))))))))))</f>
        <v>14,5 - 16,5</v>
      </c>
      <c r="BM440" s="11" t="n">
        <f aca="false">IF(BL440="","",IF(BL440="0 - 2",1,IF(BL440="2,5 - 4,5",2,IF(BL440="5 - 7",3,IF(BL440="7,5 - 9,5",4,IF(BL440="10 - 12",5,IF(BL440="12,5 - 13,5",6,IF(BL440="14","NORMA",IF(BL440="14,5 - 16,5",7,IF(BL440="17 - 19",8,IF(BL440="19,5 - 21,5",9,IF(BL440="22 - 24",10,IF(BL440="24,5 - 26,5",11,IF(BL440="27 - 29",12,IF(BL440="29,5 - 30",13,"")))))))))))))))</f>
        <v>7</v>
      </c>
      <c r="BN440" s="9" t="n">
        <v>18</v>
      </c>
      <c r="BO440" s="11" t="str">
        <f aca="false">IF(BN440="","",IF(AND(BN440&gt;=-20,BN440&lt;=-10),"-20 a -10",IF(AND(BN440&gt;=-9.5,BN440&lt;=0.5),"-9,5 a 0,5",IF(AND(BN440&gt;=1,BN440&lt;=11),"1 a 11",IF(AND(BN440&gt;=11.5,BN440&lt;=21.5),"11,5 a 21,5",IF(BN440=22,"22",IF(AND(BN440&gt;=22.5,BN440&lt;=32.5),"22,5 a 32,5",IF(AND(BN440&gt;=33,BN440&lt;=43),"33 a 43","Fuera de rango"))))))))</f>
        <v>11,5 a 21,5</v>
      </c>
      <c r="BP440" s="11" t="n">
        <f aca="false">IF(BO440="","",IF(BO440="-20 a -10",1,IF(BO440="-9,5 a 0,5",2,IF(BO440="1 a 11",3,IF(BO440="11,5 a 21,5",4,IF(BO440="22","NORMA",IF(BO440="22,5 a 32,5",5,IF(BO440="33 a 43",6,""))))))))</f>
        <v>4</v>
      </c>
      <c r="BQ440" s="9" t="n">
        <v>8</v>
      </c>
      <c r="BR440" s="10" t="str">
        <f aca="false">IF(BQ440="","",IF(AND(BQ440&gt;=-20,BQ440&lt;=-15),"-20 a -15",IF(AND(BQ440&gt;=-14.5,BQ440&lt;=-9.5),"-14,5 a -9,5",IF(AND(BQ440&gt;=-9,BQ440&lt;=-4),"-9 a -4",IF(AND(BQ440&gt;=-3.5,BQ440&lt;=2.5),"-3,5 a 2,5",IF(AND(BQ440&gt;=3,BQ440&lt;=8),"3 a 8",IF(AND(BQ440&gt;=8.5,BQ440&lt;=13.5),"8,5 a 13,5",IF(AND(BQ440&gt;=14,BQ440&lt;=17.5),"14 a 17,5",IF(BQ440=18,"18",IF(AND(BQ440&gt;=18.5,BQ440&lt;=23.5),"18,5 a 23,5",IF(AND(BQ440&gt;=24,BQ440&lt;=29),"24 a 29",IF(AND(BQ440&gt;=29.5,BQ440&lt;=34.5),"29,5 a 34,5",IF(AND(BQ440&gt;=35,BQ440&lt;=40),"35 a 40","Fuera de rango")))))))))))))</f>
        <v>3 a 8</v>
      </c>
      <c r="BS440" s="11" t="n">
        <f aca="false">IF(BR440="","",IF(BR440="-20 a -15",1,IF(BR440="-14,5 a -9,5",2,IF(BR440="-9 a -4",3,IF(BR440="-3,5 a 2,5",4,IF(BR440="3 a 8",5,IF(BR440="8,5 a 13,5",6,IF(BR440="14 a 17,5",7,IF(BR440="18","NORMA",IF(BR440="18,5 a 23,5",8,IF(BR440="24 a 29",9,IF(BR440="29,5 a 34,5",10,IF(BR440="35 a 40",11,"")))))))))))))</f>
        <v>5</v>
      </c>
      <c r="BT440" s="9" t="n">
        <v>0</v>
      </c>
      <c r="BU440" s="10" t="str">
        <f aca="false">IF(BT440="","",IF(AND(BT440&gt;=-20,BT440&lt;=-18),"-20 a -18",IF(AND(BT440&gt;=-17.5,BT440&lt;=-15.5),"-17,5 a -15,5",IF(AND(BT440&gt;=-15,BT440&lt;=-13),"-15 a -13",IF(AND(BT440&gt;=-12.5,BT440&lt;=-10.5),"-12,5 a -10,5",IF(AND(BT440&gt;=-10,BT440&lt;=-8),"-10 a -8",IF(AND(BT440&gt;=-7.5,BT440&lt;=-5.5),"-7,5 a -5,5",IF(AND(BT440&gt;=-5,BT440&lt;=-3),"-5 a -3",IF(AND(BT440&gt;=-2.5,BT440&lt;=-0.5),"-2,5 a -0,5",IF(BT440=0,"0",IF(AND(BT440&gt;=0.5,BT440&lt;=2.5),"0,5 a 2,5",IF(AND(BT440&gt;=3,BT440&lt;=5),"3 a 5",IF(AND(BT440&gt;=5.5,BT440&lt;=7.5),"5,5 a 7,5",IF(AND(BT440&gt;=8,BT440&lt;=10),"8 a 10",IF(AND(BT440&gt;=10.5,BT440&lt;=12.5),"10,5 a 12,5",IF(AND(BT440&gt;=13,BT440&lt;=15),"13 a 15",IF(AND(BT440&gt;=15.5,BT440&lt;=17.5),"15,5 a 17,5",IF(AND(BT440&gt;=18,BT440&lt;=20),"18 a 20","Fuera de rango"))))))))))))))))))</f>
        <v>0</v>
      </c>
      <c r="BV440" s="11" t="str">
        <f aca="false">IF(BT440="","",IF(BT440=0,"NORMA",IF(AND(BT440&gt;=-20,BT440&lt;=-18),2,IF(AND(BT440&gt;=-17.5,BT440&lt;=-15.5),2,IF(AND(BT440&gt;=-15,BT440&lt;=-13),3,IF(AND(BT440&gt;=-12.5,BT440&lt;=-10.5),4,IF(AND(BT440&gt;=-10,BT440&lt;=-8),5,IF(AND(BT440&gt;=-7.5,BT440&lt;=-5.5),6,IF(AND(BT440&gt;=-5,BT440&lt;=-3),7,IF(AND(BT440&gt;=-2.5,BT440&lt;=-0.5),8,IF(AND(BT440&gt;=0.5,BT440&lt;=2.5),9,IF(AND(BT440&gt;=3,BT440&lt;=5),10,IF(AND(BT440&gt;=5.5,BT440&lt;=7.5),11,IF(AND(BT440&gt;=8,BT440&lt;=10),12,IF(AND(BT440&gt;=10.5,BT440&lt;=12.5),13,IF(AND(BT440&gt;=13,BT440&lt;=15),14,IF(AND(BT440&gt;=15.5,BT440&lt;=17.5),15,IF(AND(BT440&gt;=18,BT440&lt;=20),16,"Fuera de rango"))))))))))))))))))</f>
        <v>NORMA</v>
      </c>
      <c r="BW440" s="9" t="n">
        <v>-2.75</v>
      </c>
      <c r="BX440" s="10" t="n">
        <f aca="false">18.5- (0.3*H440)</f>
        <v>1.1</v>
      </c>
      <c r="BY440" s="10" t="n">
        <f aca="false">(BW440)-(BX440)</f>
        <v>-3.85</v>
      </c>
      <c r="BZ440" s="10" t="str">
        <f aca="false">IF(BY440="","",IF(BY440&lt;-27.5,"De -30 a -28",IF(BY440&lt;-25,"De -27,5 a -25,5",IF(BY440&lt;-22.5,"De -25 a -23",IF(BY440&lt;-20,"De -22,5 a -20,5",IF(BY440&lt;-17.5,"De -20 a -18",IF(BY440&lt;-15,"De -17,5 a -15,5",IF(BY440&lt;-12.5,"De -15 a -13",IF(BY440&lt;-10,"De -12,5 a -10,5",IF(BY440&lt;-7.5,"De -10 a -8",IF(BY440&lt;-5,"De -7,5 a -5,5",IF(BY440&lt;-2.5,"De -5 a -3",IF(BY440&lt;0,"De -2,5 a -0,5",IF(BY440&lt;2.5,"De 0 a 2",IF(BY440&lt;5,"De 2,5 a 4,5",IF(BY440&lt;7.5,"De 5 a 7",IF(BY440&lt;10,"De 7,5 a 9,5",IF(BY440&lt;12.5,"De 10 a 12",IF(BY440&lt;15,"De 12,5 a 14,5",IF(BY440&lt;17.5,"De 15 a 17",IF(BY440&lt;20,"De 17,5 a 19,5",IF(BY440&lt;22.5,"De 20 a 22",IF(BY440&lt;25,"De 22,5 a 24,5",IF(BY440&lt;27.5,"De 25 a 27","De 27,5 a 30"))))))))))))))))))))))))</f>
        <v>De -5 a -3</v>
      </c>
      <c r="CA440" s="12" t="n">
        <f aca="false">IF(BY440="","",IF(BY440&lt;=-28,1,IF(BY440&lt;=-25.5,2,IF(BY440&lt;=-23,3,IF(BY440&lt;=-20.5,4,IF(BY440&lt;=-18,5,IF(BY440&lt;=-15.5,6,IF(BY440&lt;=-13,7,IF(BY440&lt;=-10.5,8,IF(BY440&lt;=-8,9,IF(BY440&lt;=-5.5,10,IF(BY440&lt;=-3,11,IF(BY440&lt;=-0.5,12,IF(BY440&lt;=2,13,IF(BY440&lt;=4.5,14,IF(BY440&lt;=7,15,IF(BY440&lt;=9.5,16,IF(BY440&lt;=12,17,IF(BY440&lt;=14.5,18,IF(BY440&lt;=17,19,IF(BY440&lt;=19.5,20,IF(BY440&lt;=22,21,IF(BY440&lt;=24.5,22,IF(BY440&lt;=27,23,IF(BY440&lt;=30,24,"Fuera de rango")))))))))))))))))))))))))</f>
        <v>11</v>
      </c>
      <c r="CB440" s="9" t="n">
        <v>-2.75</v>
      </c>
      <c r="CC440" s="10" t="n">
        <f aca="false">18.5- (0.3*H440)</f>
        <v>1.1</v>
      </c>
      <c r="CD440" s="10" t="n">
        <f aca="false">(CB440)-(CC440)</f>
        <v>-3.85</v>
      </c>
      <c r="CE440" s="10" t="str">
        <f aca="false">IF(CD440="","",IF(CD440&lt;-27.5,"De -30 a -28",IF(CD440&lt;-25,"De -27,5 a -25,5",IF(CD440&lt;-22.5,"De -25 a -23",IF(CD440&lt;-20,"De -22,5 a -20,5",IF(CD440&lt;-17.5,"De -20 a -18",IF(CD440&lt;-15,"De -17,5 a -15,5",IF(CD440&lt;-12.5,"De -15 a -13",IF(CD440&lt;-10,"De -12,5 a -10,5",IF(CD440&lt;-7.5,"De -10 a -8",IF(CD440&lt;-5,"De -7,5 a -5,5",IF(CD440&lt;-2.5,"De -5 a -3",IF(CD440&lt;0,"De -2,5 a -0,5",IF(CD440&lt;=2,"De 0 a 2",IF(CD440&lt;=4.5,"De 2,5 a 4,5",IF(CD440&lt;=7,"De 5 a 7",IF(CD440&lt;=9.5,"De 7,5 a 9,5",IF(CD440&lt;=12,"De 10 a 12",IF(CD440&lt;=14.5,"De 12,5 a 14,5",IF(CD440&lt;=17,"De 15 a 17",IF(CD440&lt;=19.5,"De 17,5 a 19,5",IF(CD440&lt;=22,"De 20 a 22",IF(CD440&lt;=24.5,"De 22,5 a 24,5",IF(CD440&lt;=27,"De 25 a 27","De 27,5 a 30"))))))))))))))))))))))))</f>
        <v>De -5 a -3</v>
      </c>
      <c r="CF440" s="12" t="n">
        <f aca="false">IF(CD440="","",IF(CD440&lt;-27.5,1,IF(CD440&lt;-25,2,IF(CD440&lt;-22.5,3,IF(CD440&lt;-20,4,IF(CD440&lt;-17.5,5,IF(CD440&lt;-15,6,IF(CD440&lt;-12.5,7,IF(CD440&lt;-10,8,IF(CD440&lt;-7.5,9,IF(CD440&lt;-5,10,IF(CD440&lt;-2.5,11,IF(CD440&lt;0,12,IF(CD440&lt;2.5,13,IF(CD440&lt;5,14,IF(CD440&lt;7.5,15,IF(CD440&lt;10,16,IF(CD440&lt;12.5,17,IF(CD440&lt;15,18,IF(CD440&lt;17.5,19,IF(CD440&lt;20,20,IF(CD440&lt;22.5,21,IF(CD440&lt;25,22,IF(CD440&lt;27.5,23,24))))))))))))))))))))))))</f>
        <v>11</v>
      </c>
      <c r="CG440" s="9" t="n">
        <v>-1</v>
      </c>
      <c r="CH440" s="10" t="str">
        <f aca="false">IF(CG440="","",IF(AND(CG440&gt;=-10,CG440&lt;=-9.5),"-10 a -9,5",IF(AND(CG440&gt;-9.5,CG440&lt;=-8.5),"-9 a -8,5",IF(AND(CG440&gt;-8.5,CG440&lt;=-7.5),"-8 a -7,5",IF(AND(CG440&gt;-7.5,CG440&lt;=-6.5),"-7 a -6,5",IF(AND(CG440&gt;-6.5,CG440&lt;=-5.5),"-6 a -5,5",IF(AND(CG440&gt;-5.5,CG440&lt;=-4.5),"-5 a -4,5",IF(AND(CG440&gt;-4.5,CG440&lt;=-3.5),"-4 a -3,5",IF(AND(CG440&gt;-3.5,CG440&lt;=-2.5),"-3 a -2,5",IF(CG440=-2.25,"-2,25",IF(AND(CG440&gt;-2.5,CG440&lt;=-1.5),"-2 a -1,5",IF(AND(CG440&gt;-1.5,CG440&lt;=-0.5),"-1 a -0,5",IF(AND(CG440&gt;-0.5,CG440&lt;=0.5),"0 a 0,5",IF(AND(CG440&gt;0.5,CG440&lt;=1.5),"1 a 1,5",IF(AND(CG440&gt;1.5,CG440&lt;=2.5),"2 a 2,5",IF(AND(CG440&gt;2.5,CG440&lt;=3.5),"3 a 3,5",IF(AND(CG440&gt;3.5,CG440&lt;=4.5),"4 a 4,5",IF(AND(CG440&gt;4.5,CG440&lt;=5.5),"5 a 5,5",IF(AND(CG440&gt;5.5,CG440&lt;=6.5),"6 a 6,5",IF(AND(CG440&gt;6.5,CG440&lt;=7.5),"7 a 7,5",IF(AND(CG440&gt;7.5,CG440&lt;=8.5),"8 a 8,5",IF(AND(CG440&gt;8.5,CG440&lt;=9.5),"9 a 9,5",IF(CG440&gt;=10,"10","Fuera de rango")))))))))))))))))))))))</f>
        <v>-1 a -0,5</v>
      </c>
      <c r="CI440" s="11" t="n">
        <f aca="false">IF(CG440="","",IF(CG440=-2.25,"NORMA",IF(CG440&lt;=-9.5,1,IF(CG440&lt;=-8.5,2,IF(CG440&lt;=-7.5,3,IF(CG440&lt;=-6.5,4,IF(CG440&lt;=-5.5,5,IF(CG440&lt;=-4.5,6,IF(CG440&lt;=-3.5,7,IF(CG440&lt;=-2.5,8,IF(CG440&lt;=-1.5,9,IF(CG440&lt;=-0.5,10,IF(CG440&lt;=0.5,11,IF(CG440&lt;=1.5,12,IF(CG440&lt;=2.5,13,IF(CG440&lt;=3.5,14,IF(CG440&lt;=4.5,15,IF(CG440&lt;=5.5,16,IF(CG440&lt;=6.5,17,IF(CG440&lt;=7.5,18,IF(CG440&lt;=8.5,19,IF(CG440&lt;=9.5,20,IF(CG440=10,21,"Fuera de rango")))))))))))))))))))))))</f>
        <v>10</v>
      </c>
      <c r="CJ440" s="9" t="n">
        <v>1.5</v>
      </c>
      <c r="CK440" s="10" t="str">
        <f aca="false">IF(CJ440="","",IF(AND(CJ440&gt;=-6,CJ440&lt;=-5.5),"-6 a -5,5",IF(AND(CJ440&gt;-5.5,CJ440&lt;=-4.5),"-5 a -4,5",IF(AND(CJ440&gt;-4.5,CJ440&lt;=-3.5),"-4 a -3,5",IF(AND(CJ440&gt;-3.5,CJ440&lt;=-2.5),"-3 a -2,5",IF(AND(CJ440&gt;-2.5,CJ440&lt;=-1.5),"-2 a -1,5",IF(AND(CJ440&gt;-1.5,CJ440&lt;=-0.5),"-1 a -0,5",IF(AND(CJ440&gt;-0.5,CJ440&lt;=0.5),"0 a 0,5",IF(AND(CJ440&gt;0.5,CJ440&lt;=1.5),"1 a 1,5",IF(AND(CJ440&gt;1.5,CJ440&lt;2.5),"2",IF(AND(CJ440&gt;=2.5,CJ440&lt;=3),"2,5 a 3",IF(AND(CJ440&gt;3,CJ440&lt;=4),"3,5 a 4",IF(AND(CJ440&gt;4,CJ440&lt;=5),"4,5 a 5",IF(AND(CJ440&gt;5,CJ440&lt;=6),"5,5 a 6",IF(AND(CJ440&gt;6,CJ440&lt;=7),"6,5 a 7",IF(AND(CJ440&gt;7,CJ440&lt;=8),"7,5 a 8",IF(AND(CJ440&gt;8,CJ440&lt;=9.5),"8,5 a 9,5",IF(CJ440=10,"10","Fuera de rango"))))))))))))))))))</f>
        <v>1 a 1,5</v>
      </c>
      <c r="CL440" s="11" t="n">
        <f aca="false">IF(CK440="","",IF(OR(CK440="-6 a -5,5",CK440="-6 - -5,5"),1,IF(OR(CK440="-5 a -4,5",CK440="-5 - -4,5"),2,IF(OR(CK440="-4 a -3,5",CK440="-4 - -3,5"),3,IF(OR(CK440="-3 a -2,5",CK440="-3 - -2,5"),4,IF(OR(CK440="-2 a -1,5",CK440="-2 - -1,5"),5,IF(OR(CK440="-1 a -0,5",CK440="-1 - -0,5"),6,IF(OR(CK440="0 a 0,5",CK440="0 - 0,5"),7,IF(OR(CK440="1 a 1,5",CK440="1 - 1,5"),8,IF(CK440="2","NORMA",IF(OR(CK440="2,5 a 3",CK440="2,5 - 3"),9,IF(OR(CK440="3,5 a 4",CK440="3,5 - 4"),10,IF(OR(CK440="4,5 a 5",CK440="4,5 - 5"),11,IF(OR(CK440="5,5 a 6",CK440="5,5 - 6"),12,IF(OR(CK440="6,5 a 7",CK440="6,5 - 7"),13,IF(OR(CK440="7,5 a 8",CK440="7,5 - 8"),14,IF(OR(CK440="8,5 a 9",CK440="8,5 - 9,5",CK440="9 a 9,5"),15,IF(CK440="10",15,IF(OR(CK440="0,5 a 1",CK440="0,5 - 1"),7,"Fuera de rango")))))))))))))))))))</f>
        <v>8</v>
      </c>
      <c r="CN440" s="10" t="str">
        <f aca="false">IF(CM440=0,"0", " ")</f>
        <v>0</v>
      </c>
      <c r="CO440" s="10" t="str">
        <f aca="false">IF(CM440&gt;0,"EME"," ")</f>
        <v> </v>
      </c>
      <c r="CQ440" s="10" t="str">
        <f aca="false">IF(CP440&gt;0,"0", " ")</f>
        <v> </v>
      </c>
      <c r="CR440" s="10" t="str">
        <f aca="false">IF(CP440&gt;0,"EME"," ")</f>
        <v> </v>
      </c>
      <c r="CS440" s="9" t="n">
        <v>1.5</v>
      </c>
      <c r="CV440" s="9" t="n">
        <v>1.25</v>
      </c>
      <c r="CY440" s="9" t="n">
        <v>0</v>
      </c>
      <c r="DB440" s="9" t="n">
        <v>0</v>
      </c>
      <c r="DC440" s="11" t="str">
        <f aca="false">IF(DB440&lt;0,"2"," ")</f>
        <v> </v>
      </c>
      <c r="DD440" s="11" t="str">
        <f aca="false">IF(DB440&lt;0,"MIO"," ")</f>
        <v> </v>
      </c>
      <c r="DE440" s="9" t="n">
        <v>-0.5</v>
      </c>
      <c r="DF440" s="10" t="str">
        <f aca="false">IF(DE440&lt;0,"3"," ")</f>
        <v>3</v>
      </c>
      <c r="DG440" s="10" t="str">
        <f aca="false">IF(DE440&lt;0,"AST"," ")</f>
        <v>AST</v>
      </c>
      <c r="DH440" s="9" t="n">
        <v>-0.5</v>
      </c>
      <c r="DI440" s="10" t="str">
        <f aca="false">IF(DH440&lt;0,"3"," ")</f>
        <v>3</v>
      </c>
      <c r="DJ440" s="10" t="str">
        <f aca="false">IF(DH440&lt;0,"AST"," ")</f>
        <v>AST</v>
      </c>
      <c r="DK440" s="9" t="n">
        <v>2.25</v>
      </c>
      <c r="DL440" s="10" t="str">
        <f aca="false">IF(DK440&gt;0,"4"," ")</f>
        <v>4</v>
      </c>
      <c r="DM440" s="10" t="str">
        <f aca="false">IF(DK440&gt;0,"PRE"," ")</f>
        <v>PRE</v>
      </c>
      <c r="DN440" s="9" t="n">
        <v>2.25</v>
      </c>
      <c r="DO440" s="10" t="str">
        <f aca="false">IF(DN440&gt;0,"4"," ")</f>
        <v>4</v>
      </c>
      <c r="DP440" s="10" t="str">
        <f aca="false">IF(DN440&gt;0,"PRE"," ")</f>
        <v>PRE</v>
      </c>
      <c r="DS440" s="12" t="str">
        <f aca="false">CONCATENATE(CO440,CU440,DA440,DG440,DM440)</f>
        <v> ASTPRE</v>
      </c>
      <c r="DT440" s="10" t="e">
        <f aca="false" t="array" ref="DT440">_xlfn.IFS(DS440="EME    ","0", DS440=" HIP   ","1", DS440="  MIO  ","2", DS440="   AST ","3", DS440="    PRE","4", DS440="EME   PRE","5", DS440=" HIP  PRE","6", DS440=" HIP AST ","7", DS440="  MIO PRE","8", DS440="  MIOAST ","9", DS440="   ASTPRE","10",DS440=" HIP ASTPRE","11", DS440="  MIOASTPRE","12", DS440="     ","0")</f>
        <v>#N/A</v>
      </c>
      <c r="DV440" s="1" t="e">
        <f aca="false" t="array" ref="DV440">_xlfn.IFS(DU440="SI","2", DU440="NO","1")</f>
        <v>#N/A</v>
      </c>
      <c r="DX440" s="11" t="str">
        <f aca="false">IF(DW440=0,"1","2")</f>
        <v>1</v>
      </c>
      <c r="DY440" s="11" t="str">
        <f aca="false" t="array" ref="DY440">_xlfn.IFS(DW440=0,"0", DW440=0.25, "1", DW440=0.5,"2", DW440=0.75,"3", DW440=1,"4",DW440=1.25,"5", DW440=1.5,"6", DW440=1.75,"7", DW440=2,"8")</f>
        <v>0</v>
      </c>
      <c r="EA440" s="11" t="str">
        <f aca="false">IF(DZ440=0,"1","2")</f>
        <v>1</v>
      </c>
      <c r="EB440" s="11" t="str">
        <f aca="false" t="array" ref="EB440">_xlfn.IFS(DZ440=0,"0", DZ440=0.25, "1", DZ440=0.5,"2", DZ440=0.75,"3", DZ440=1,"4",DZ440=1.25,"5", DZ440=1.5,"6", DZ440=1.75,"7", DZ440=2,"8")</f>
        <v>0</v>
      </c>
      <c r="ED440" s="10" t="str">
        <f aca="false">IF(EC440=0,"1","2")</f>
        <v>1</v>
      </c>
      <c r="EE440" s="11" t="str">
        <f aca="false" t="array" ref="EE440">_xlfn.IFS(EC440=0,"0", EC440=-0.25, "1", EC440=-0.5,"2", EC440=-0.75,"3", EC440=-1,"4",EC440=-1.25,"5", EC440=-1.5,"6", EC440=-1.75,"7", EC440=-2,"8", EC440=-2.25,"9",EC440=-2.5,"10", EC440=-2.75,"11", EC440=-3,"12", EC440=-3.25,"13", EC440=-3.5,"14", EC440=-3.75,"15",EC440=-4,"16")</f>
        <v>0</v>
      </c>
      <c r="EG440" s="10" t="str">
        <f aca="false">IF(EF440=0,"1","2")</f>
        <v>1</v>
      </c>
      <c r="EH440" s="11" t="str">
        <f aca="false" t="array" ref="EH440">_xlfn.IFS(EF440=0,"0", EF440=-0.25, "1", EF440=-0.5,"2", EF440=-0.75,"3", EF440=-1,"4",EF440=-1.25,"5", EF440=-1.5,"6", EF440=-1.75,"7", EF440=-2,"8", EF440=-2.25,"9",EF440=-2.5,"10", EF440=-2.75,"11", EF440=-3,"12", EF440=-3.25,"13", EF440=-3.5,"14", EF440=-3.75,"15",EF440=-4,"16")</f>
        <v>0</v>
      </c>
      <c r="EJ440" s="11" t="str">
        <f aca="false">IF(EI440=0,"1","2")</f>
        <v>1</v>
      </c>
      <c r="EK440" s="11" t="str">
        <f aca="false" t="array" ref="EK440">_xlfn.IFS(EI440=0,"0", EI440=-0.25, "1", EI440=-0.5,"2", EI440=-0.75,"3", EI440=-1,"4",EI440=-1.25,"5", EI440=-1.5,"6", EI440=-1.75,"7", EI440=-2,"8", EI440=-2.25,"9", EI440=-2.25,"9",EI440=-2.5,"10", EI440=-2.75,"11", EI440=-3,"12", EI440=-3.25,"13", EI440=-3.5,"14", EI440=-3.75,"15",EI440=-4,"16", EI440=0.25, "17", EI440=0.5, "18")</f>
        <v>0</v>
      </c>
      <c r="EM440" s="11" t="str">
        <f aca="false">IF(EL440=0,"1","2")</f>
        <v>1</v>
      </c>
      <c r="EN440" s="11" t="str">
        <f aca="false" t="array" ref="EN440">_xlfn.IFS(EL440=0.25,"17",EL440=0.5,"18", EL440=0,"0", EL440=-0.25, "1", EL440=-0.5,"2", EL440=-0.75,"3", EL440=-1,"4",EL440=-1.25,"5", EL440=-1.5,"6", EL440=-1.75,"7", EL440=-2,"8",EL440= -2.25,"9",EL440=-2.5,"10",EL440= -2.75,"11",EL440= -3,"12",EL440= -3.25,"13",EL440= -3.5,"14",EL440= -3.75,"15",EL440=-4,"16")</f>
        <v>0</v>
      </c>
      <c r="EP440" s="11" t="str">
        <f aca="false">IF(EO440=0,"1","2")</f>
        <v>1</v>
      </c>
      <c r="EQ440" s="11" t="str">
        <f aca="false" t="array" ref="EQ440">_xlfn.IFS(EO440=0,"0", EO440=0.25, "1", EO440=0.5,"2", EO440=0.75,"3", EO440=1,"4",EO440=1.25,"5", EO440=1.5,"6", EO440=1.75,"7", EO440=2,"8", EO440=2.25,"9", EO440=2.25,"9",EO440=2.5,"10", EO440=2.75,"11", EO440=3,"12", EO440=3.25,"13", EO440=3.5,"14", EO440=3.75,"15",EO440=4,"16", EO440=-0.25, "17", bq=-0.5, "18")</f>
        <v>0</v>
      </c>
      <c r="ES440" s="11" t="str">
        <f aca="false">IF(ER440=0,"1","2")</f>
        <v>1</v>
      </c>
      <c r="ET440" s="11" t="str">
        <f aca="false" t="array" ref="ET440">_xlfn.IFS(ER440=0,"0", ER440=0.25, "1", ER440=0.5,"2", ER440=0.75,"3", ER440=1,"4",ER440=1.25,"5", ER440=1.5,"6", ER440=1.75,"7", ER440=2,"8", ER440=2.25,"9", ER440=2.25,"9",ER440=2.5,"10", ER440=2.75,"11", ER440=3,"12", ER440=3.25,"13", ER440=3.5,"14", ER440=3.75,"15",ER440=4,"16", ER440=-0.25, "17", bq=-0.5, "18")</f>
        <v>0</v>
      </c>
      <c r="EV440" s="14" t="e">
        <f aca="false">VLOOKUP(EU440,LEYENDA!$G$2:$H$8,2,TRUE())</f>
        <v>#N/A</v>
      </c>
      <c r="EW440" s="14" t="e">
        <f aca="false" t="array" ref="EW440">_xlfn.IFS(EV440="0-5","1", EV440="6-12","2", EV440="13-18","3", EV440="19-24","4", EV440="25-36","5", EV440="37-48","6", EV440="49-60","7")</f>
        <v>#N/A</v>
      </c>
    </row>
    <row r="441" customFormat="false" ht="13.5" hidden="false" customHeight="false" outlineLevel="0" collapsed="false">
      <c r="A441" s="1" t="n">
        <v>146</v>
      </c>
      <c r="B441" s="2" t="n">
        <v>1</v>
      </c>
      <c r="C441" s="33" t="n">
        <v>45400</v>
      </c>
      <c r="E441" s="5" t="str">
        <f aca="false">VLOOKUP(A441,'286'!$A$3:$J$6279,10,FALSE())</f>
        <v>FERNÁNDEZ FERNÁNDEZ, ADRIÁN</v>
      </c>
      <c r="F441" s="4" t="str">
        <f aca="false">VLOOKUP(A441,'286'!$A$3:$I$1768,3,FALSE())</f>
        <v>FERFERA</v>
      </c>
      <c r="G441" s="6" t="n">
        <f aca="false">VLOOKUP(A441,'286'!$A$3:$I$1768,4,FALSE())</f>
        <v>36336</v>
      </c>
      <c r="H441" s="7" t="n">
        <f aca="false">YEAR(C441)-YEAR(G441)</f>
        <v>25</v>
      </c>
      <c r="I441" s="1" t="str">
        <f aca="false">VLOOKUP(H441,LEYENDA!$C$2:$D$6,2,TRUE())</f>
        <v>25-40</v>
      </c>
      <c r="J441" s="5" t="str">
        <f aca="false">VLOOKUP(A441,'286'!$A$3:$I$1768,7,FALSE())</f>
        <v>H</v>
      </c>
      <c r="K441" s="8" t="n">
        <f aca="false">VLOOKUP(A441,'286'!$A$3:$I$1768,2,FALSE())</f>
        <v>0</v>
      </c>
      <c r="L441" s="4" t="str">
        <f aca="false">VLOOKUP(A441,'286'!$A$3:$I$1768,8,FALSE())</f>
        <v>I</v>
      </c>
      <c r="M441" s="4" t="str">
        <f aca="false">VLOOKUP(A441,'286'!$A$3:$I$1768,9,FALSE())</f>
        <v>D</v>
      </c>
      <c r="N441" s="8" t="str">
        <f aca="false">IF(R441=O441, "MISMA","CONTRARIA")</f>
        <v>CONTRARIA</v>
      </c>
      <c r="O441" s="8" t="str">
        <f aca="false" t="array" ref="O441">_xlfn.IFS(L441="D","1", L441="I","2")</f>
        <v>2</v>
      </c>
      <c r="P441" s="8" t="e">
        <f aca="false" t="array" ref="P441">_xlfn.IFS(K441="OD","1", K441="OI","2")</f>
        <v>#N/A</v>
      </c>
      <c r="Q441" s="1" t="str">
        <f aca="false" t="array" ref="Q441">_xlfn.IFS(J441="M","1", J441="H","2")</f>
        <v>2</v>
      </c>
      <c r="R441" s="8" t="str">
        <f aca="false" t="array" ref="R441">_xlfn.IFS(M441="D","1", M441="I","2")</f>
        <v>1</v>
      </c>
      <c r="S441" s="1" t="str">
        <f aca="false" t="array" ref="S441">_xlfn.IFS(N441="CONTRARIA", "1",N441= "MISMA","2")</f>
        <v>1</v>
      </c>
      <c r="T441" s="1" t="str">
        <f aca="false" t="array" ref="T441">_xlfn.IFS(I441="0-12","1", I441="13-24","2", I441="25-40","3", I441="41-60","4", I441="61-100","5")</f>
        <v>3</v>
      </c>
      <c r="U441" s="9" t="n">
        <v>-0.5</v>
      </c>
      <c r="V441" s="10" t="str">
        <f aca="false">IF(U441="","",IF(AND(U441&gt;=-9,U441&lt;=-6.5),"-9 a -6,5",IF(AND(U441&gt;=-6,U441&lt;=-3.5),"-6 a -3,5",IF(AND(U441&gt;=-3,U441&lt;=-1),"-3 a -1",IF(U441=-0.5,"-0,5",IF(AND(U441&gt;=0,U441&lt;=2.5),"0 a 2,5",IF(AND(U441&gt;=3,U441&lt;=5.5),"3 a 5,5",IF(AND(U441&gt;=6,U441&lt;=8.5),"6 a 8,5",IF(AND(U441&gt;=9,U441&lt;=20),"9 a 20","Fuera de rango")))))))))</f>
        <v>-0,5</v>
      </c>
      <c r="W441" s="11" t="str">
        <f aca="false">IF(V441="","",IF(V441="-9 a -6,5",2,IF(V441="-6 a -3,5",3,IF(V441="-3 a -1",4,IF(V441="-0,5","NORMA",IF(V441="0 a 2,5",5,IF(V441="3 a 5,5",6,IF(V441="6 a 8,5",7,IF(V441="9 a 20",8,"Fuera de rango")))))))))</f>
        <v>NORMA</v>
      </c>
      <c r="X441" s="9" t="n">
        <v>6</v>
      </c>
      <c r="Y441" s="11" t="str">
        <f aca="false">IF(X441="","",IF(AND(X441&gt;=0,X441&lt;=4),"0 a 4",IF(AND(X441&gt;=4.5,X441&lt;=8.5),"4,5 a 8,5",IF(X441=9,"9",IF(AND(X441&gt;=9.5,X441&lt;=13),"9,5 a 13",IF(AND(X441&gt;=13.5,X441&lt;=20),"13,5 a 20",IF(AND(X441&gt;=20.5,X441&lt;=35),"20,5 a 35","Fuera de rango")))))))</f>
        <v>4,5 a 8,5</v>
      </c>
      <c r="Z441" s="11" t="n">
        <f aca="false">IF(Y441="","",IF(Y441="0 a 4",1,IF(Y441="4,5 a 8,5",2,IF(Y441="9","NORMA",IF(Y441="9,5 a 13",3,IF(Y441="13,5 a 20",4,IF(Y441="20,5 a 35",5,"Fuera de rango")))))))</f>
        <v>2</v>
      </c>
      <c r="AA441" s="9" t="n">
        <v>15</v>
      </c>
      <c r="AB441" s="10" t="str">
        <f aca="false">IF(AA441="","",IF(AND(AA441&gt;=0,AA441&lt;=9),"0 a 9",IF(AND(AA441&gt;=9.5,AA441&lt;=18.5),"9,5 a 18,5",IF(AA441=19,"19",IF(AND(AA441&gt;=19.5,AA441&lt;=28),"19,5 a 28",IF(AND(AA441&gt;=28.5,AA441&lt;=40),"28,5 a 40","Fuera de rango"))))))</f>
        <v>9,5 a 18,5</v>
      </c>
      <c r="AC441" s="11" t="n">
        <f aca="false" t="array" ref="AC441">_xlfn.IFS(AB441="","",AB441="0 a 9",1,AB441="9,5 a 18,5",2,AB441="19","NORMA",AB441="19,5 a 28",3,AB441="28,5 a 40",4,TRUE(),"Fuera de rango")</f>
        <v>2</v>
      </c>
      <c r="AD441" s="9" t="n">
        <v>11</v>
      </c>
      <c r="AE441" s="10" t="str">
        <f aca="false">IF(AD441="","",IF(AND(AD441&gt;=-10,AD441&lt;=0),"De -10 a 0",IF(AND(AD441&gt;=0.5,AD441&lt;=9.5),"0,5 a 9,5",IF(AD441=10,"10",IF(AND(AD441&gt;=10.5,AD441&lt;=20),"10,5 a 20",IF(AND(AD441&gt;=20.5,AD441&lt;=40),"20,5 a 40","Fuera de rango"))))))</f>
        <v>10,5 a 20</v>
      </c>
      <c r="AF441" s="12" t="n">
        <f aca="false">IF(AD441="","",IF(AND(AD441&gt;=-10,AD441&lt;=0),1,IF(AND(AD441&gt;=0.5,AD441&lt;=9.5),2,IF(AD441=10,"NORMA",IF(AND(AD441&gt;=10.5,AD441&lt;=20),3,IF(AND(AD441&gt;=20.5,AD441&lt;=40),4,""))))))</f>
        <v>3</v>
      </c>
      <c r="AG441" s="9" t="n">
        <v>9</v>
      </c>
      <c r="AH441" s="10" t="str">
        <f aca="false">IF(AG441="","",IF(AND(AG441&gt;=0,AG441&lt;=4),"0 a 4",IF(AND(AG441&gt;=4.5,AG441&lt;=8.5),"4,5 a 8,5",IF(AG441=9,"9",IF(AND(AG441&gt;=9.5,AG441&lt;=13),"9,5 a 13",IF(AND(AG441&gt;=13.5,AG441&lt;=25),"13,5 a 25","Fuera de rango"))))))</f>
        <v>9</v>
      </c>
      <c r="AI441" s="10" t="str">
        <f aca="false">IF(AH441="","",IF(AH441="0 a 4",1,IF(AH441="4,5 a 8,5",2,IF(AH441="9","NORMA",IF(AH441="9,5 a 13",3,IF(AH441="13,5 a 25",4,""))))))</f>
        <v>NORMA</v>
      </c>
      <c r="AJ441" s="9" t="n">
        <v>5</v>
      </c>
      <c r="AK441" s="10" t="str">
        <f aca="false">IF(AJ441="","",IF(AND(AJ441&gt;=-15,AJ441&lt;=-10.5),"-15 a -10,5",IF(AND(AJ441&gt;=-10,AJ441&lt;=-4),"-10 a -4",IF(AND(AJ441&gt;=-4.5,AJ441&lt;=0),"-4,5 a 0",IF(AND(AJ441&gt;=0.5,AJ441&lt;=4.5),"0,5 a 4,5",IF(AJ441=5,"5",IF(AND(AJ441&gt;=5.5,AJ441&lt;=10),"5,5 a 10",IF(AND(AJ441&gt;=10.5,AJ441&lt;=20),"10,5 a 20","Fuera de rango"))))))))</f>
        <v>5</v>
      </c>
      <c r="AL441" s="11" t="str">
        <f aca="false">IF(AK441="","",IF(AK441="-15 a -10,5",1,IF(AK441="-10 a -4",2,IF(AK441="-4,5 a 0",3,IF(AK441="0,5 a 4,5",4,IF(AK441="5","NORMA",IF(AK441="5,5 a 10",5,IF(AK441="10,5 a 20",6,"Error"))))))))</f>
        <v>NORMA</v>
      </c>
      <c r="AM441" s="9" t="n">
        <v>-0.5</v>
      </c>
      <c r="AN441" s="10" t="str">
        <f aca="false">IF(AM441="","",IF(AND(AM441&gt;=-7.5,AM441&lt;=-5.5),"-7,5 a -5,5",IF(AND(AM441&gt;=-5,AM441&lt;=-3),"-5 a -3",IF(AND(AM441&gt;=-2.5,AM441&lt;=-0.5),"-2,5 a -0,5",IF(AM441=0,"0,00",IF(AND(AM441&gt;=0.5,AM441&lt;=2.5),"0,5 a 2,5",IF(AND(AM441&gt;=3,AM441&lt;=5),"3 a 5",IF(AND(AM441&gt;=5.5,AM441&lt;=7.5),"5,5 a 7,5",IF(AND(AM441&gt;=8,AM441&lt;=10),"8 a 10","Fuera de rango")))))))))</f>
        <v>-2,5 a -0,5</v>
      </c>
      <c r="AO441" s="11" t="n">
        <f aca="false">IF(AN441="","",IF(AN441="-7,5 a -5,5",1,IF(AN441="-5 a -3",2,IF(AN441="-2,5 a -0,5",3,IF(AN441="0,00","NORMA",IF(AN441="0,5 a 2,5",4,IF(AN441="3 a 5",5,IF(AN441="5,5 a 7,5",6,IF(AN441="8 a 10",7,"Error")))))))))</f>
        <v>3</v>
      </c>
      <c r="AP441" s="9" t="n">
        <v>-0.5</v>
      </c>
      <c r="AQ441" s="10" t="str">
        <f aca="false">IF(AP441="","",IF(AND(AP441&gt;=-20,AP441&lt;=-9.5),"-20 a -9,5",IF(AND(AP441&gt;=-9,AP441&lt;=-6.5),"-9 a -6,5",IF(AP441=-6,"-6",IF(AND(AP441&gt;=-5.5,AP441&lt;=-3),"-5,5 a -3",IF(AND(AP441&gt;=-2.5,AP441&lt;=0),"-2,5 a 0",IF(AND(AP441&gt;=0.5,AP441&lt;=3),"0,5 a 3",IF(AND(AP441&gt;=3.5,AP441&lt;=6),"3,5 a 6",IF(AND(AP441&gt;=6.5,AP441&lt;=9),"6,5 a 9",IF(AND(AP441&gt;=9.5,AP441&lt;=20),"9,5 a 20","Fuera de rango"))))))))))</f>
        <v>-2,5 a 0</v>
      </c>
      <c r="AR441" s="11" t="n">
        <f aca="false">IF(AQ441="","",IF(AQ441="-20 a -9,5",1,IF(AQ441="-9 a -6,5",2,IF(AQ441="-6","NORMA",IF(AQ441="-5,5 a -3",3,IF(AQ441="-2,5 a 0",4,IF(AQ441="0,5 a 3",5,IF(AQ441="3,5 a 6",6,IF(AQ441="6,5 a 9",7,IF(AQ441="9,5 a 20",8,""))))))))))</f>
        <v>4</v>
      </c>
      <c r="AS441" s="9" t="n">
        <v>8</v>
      </c>
      <c r="AT441" s="10" t="str">
        <f aca="false">IF(AS441="","",IF(AND(AS441&gt;=-16,AS441&lt;=-14),"-16 a -14",IF(AND(AS441&gt;=-13.5,AS441&lt;=-11.5),"-13,5 a -11,5",IF(AND(AS441&gt;=-11,AS441&lt;=-9),"-11 a -9",IF(AND(AS441&gt;=-8.5,AS441&lt;=-6.5),"-8,5 a -6,5",IF(AND(AS441&gt;=-6,AS441&lt;=-4),"-6 a -4",IF(AND(AS441&gt;=-3.5,AS441&lt;=-1.5),"-3,5 a -1,5",IF(AND(AS441&gt;=-1,AS441&lt;=1),"-1 a 1",IF(AND(AS441&gt;=1.5,AS441&lt;=3.5),"1,5 a 3,5",IF(AND(AS441&gt;=4,AS441&lt;=6),"4 a 6",IF(AND(AS441&gt;=6.5,AS441&lt;=8.5),"6,5 a 8,5",IF(AND(AS441&gt;=9,AS441&lt;=11),"9 a 11",IF(AND(AS441&gt;=11.5,AS441&lt;=13.5),"11,5 a 13,5",IF(AND(AS441&gt;=14,AS441&lt;=16),"14 a 16",IF(AND(AS441&gt;=16.5,AS441&lt;=18.5),"16,5 a 18,5",IF(AND(AS441&gt;=19,AS441&lt;=21),"19 a 21","Fuera de rango"))))))))))))))))</f>
        <v>6,5 a 8,5</v>
      </c>
      <c r="AU441" s="11" t="n">
        <f aca="false" t="array" ref="AU441">IF(AT441="","",_xlfn.IFS(AT441="-16 a -14",1,AT441="-13,5 a -11,5",2,AT441="-11 a -9",3,AT441="-8,5 a -6,5",4,AT441="-6 a -4",5,AT441="-3,5 a -1,5",6,AT441="-1 a 1",7,AT441="1,5 a 3,5",8,AT441="4 a 6","NORMA",AT441="6,5 a 8,5",9,AT441="9 a 11",10,AT441="11,5 a 13,5",11,AT441="14 a 16",12,AT441="16,5 a 18,5",13,AT441="19 a 21",14,TRUE(),""))</f>
        <v>9</v>
      </c>
      <c r="AV441" s="9" t="n">
        <v>1.25</v>
      </c>
      <c r="AW441" s="10" t="str">
        <f aca="false">IF(AV441="","",IF(AND(AV441&gt;=-1,AV441&lt;=-0.5),"-1 a -0,5",IF(AND(AV441&gt;-0.5,AV441&lt;=0),"De -0,5 a 0",IF(AND(AV441&gt;=0.25,AV441&lt;=0.75),"0,25 a 0,75",IF(AND(AV441&gt;=1,AV441&lt;=1.5),"1 a 1,5",IF(AND(AV441&gt;=1.75,AV441&lt;=2.25),"1,75 a 2,25",IF(AND(AV441&gt;=2.5,AV441&lt;=3),"2,5 a 3",IF(AND(AV441&gt;=3.25,AV441&lt;=3.75),"3,25 a 3,75","Fuera de rango"))))))))</f>
        <v>1 a 1,5</v>
      </c>
      <c r="AX441" s="10" t="n">
        <f aca="false">IF(AW441="","",IF(OR(AW441="-1 a -0,5",AW441="-1 a -0.5"),1,IF(OR(AW441="De -0,5 a 0",AW441="-0,5 a 0",AW441="De -0.5 a 0"),2,IF(OR(AW441="0,25 a 0,75",AW441="0.25 a 0.75"),"NORMA",IF(OR(AW441="1 a 1,5",AW441="1 a 1.5"),3,IF(OR(AW441="1,75 a 2,25",AW441="1.75 a 2.25"),4,IF(OR(AW441="2,5 a 3",AW441="2.5 a 3"),5,IF(OR(AW441="3,25 a 3,75",AW441="3.25 a 3.75"),6,""))))))))</f>
        <v>3</v>
      </c>
      <c r="AY441" s="9" t="n">
        <v>-3</v>
      </c>
      <c r="AZ441" s="10" t="str">
        <f aca="false">IF(AY441="","",IF(AND(AY441&gt;=-20,AY441&lt;=-9.5),"-20 a -9,5",IF(AND(AY441&gt;=-9,AY441&lt;=-6.5),"-9 a -6,5",IF(AY441=-6,"-6",IF(AND(AY441&gt;=-5.5,AY441&lt;=-3),"-5,5 a -3",IF(AND(AY441&gt;=-2.5,AY441&lt;=0),"-2,5 a 0",IF(AND(AY441&gt;=0.5,AY441&lt;=3),"0,5 a 3",IF(AND(AY441&gt;=3.5,AY441&lt;=6),"3,5 a 6","Fuera de rango"))))))))</f>
        <v>-5,5 a -3</v>
      </c>
      <c r="BA441" s="11" t="n">
        <f aca="false">IF(AZ441="","",IF(AZ441="-20 a -9,5",1,IF(AZ441="-9 a -6,5",2,IF(AZ441="-6","NORMA",IF(AZ441="-5,5 a -3",3,IF(AZ441="-2,5 a 0",4,IF(AZ441="0,5 a 3",5,IF(AZ441="3,5 a 6",6,""))))))))</f>
        <v>3</v>
      </c>
      <c r="BB441" s="9" t="n">
        <v>0</v>
      </c>
      <c r="BC441" s="10" t="str">
        <f aca="false" t="array" ref="BC441">IF(BB441="","",_xlfn.IFS(AND(BB441&gt;=0,BB441&lt;=2),"0 a 2",AND(BB441&gt;=2.5,BB441&lt;=4.5),"2,5 a 4,5",AND(BB441&gt;=5,BB441&lt;=7),"5 a 7",AND(BB441&gt;=7.5,BB441&lt;=9.5),"7,5 a 9,5",AND(BB441&gt;=10,BB441&lt;=12),"10 a 12",AND(BB441&gt;=12.5,BB441&lt;=14.5),"12,5 a 14,5",BB441=15,"15",AND(BB441&gt;=15.5,BB441&lt;=17.5),"15,5 a 17,5",AND(BB441&gt;=18,BB441&lt;=20),"18 a 20",AND(BB441&gt;=20.5,BB441&lt;=22.5),"20,5 a 22,5",AND(BB441&gt;=23,BB441&lt;=25),"23 a 25",TRUE(),"Fuera de rango"))</f>
        <v>0 a 2</v>
      </c>
      <c r="BD441" s="11" t="n">
        <f aca="false" t="array" ref="BD441">IF(BC441="","",_xlfn.IFS(BC441="0 a 2",1,BC441="2,5 a 4,5",2,BC441="5 a 7",3,BC441="7,5 a 9,5",4,BC441="10 a 12",5,BC441="12,5 a 14,5",6,BC441="15","NORMA",BC441="15,5 a 17,5",7,BC441="18 a 20",8,BC441="20,5 a 22,5",9,BC441="23 a 25",10,TRUE(),"Fuera de rango"))</f>
        <v>1</v>
      </c>
      <c r="BE441" s="9" t="n">
        <v>23</v>
      </c>
      <c r="BF441" s="10" t="str">
        <f aca="false">IF(BE441="","",IF(AND(BE441&gt;=-20,BE441&lt;=-10),"-20 a -10",IF(AND(BE441&gt;=-9.5,BE441&lt;=0.5),"-9,5 a 0,5",IF(AND(BE441&gt;=1,BE441&lt;=11),"1 a 11",IF(AND(BE441&gt;=11.5,BE441&lt;=20.5),"11,5 a 20,5",IF(BE441=21,"21",IF(AND(BE441&gt;=21.5,BE441&lt;=31.5),"21,5 a 31,5",IF(AND(BE441&gt;=32,BE441&lt;=42),"32 a 42","Fuera de rango"))))))))</f>
        <v>21,5 a 31,5</v>
      </c>
      <c r="BG441" s="11" t="n">
        <f aca="false">IF(BF441="","",IF(BF441="-20 a -10",1,IF(BF441="-9,5 a 0,5",2,IF(BF441="1 a 11",3,IF(BF441="11,5 a 20,5",4,IF(BF441="21","NORMA",IF(BF441="21,5 a 31,5",5,IF(BF441="32 a 42",6,""))))))))</f>
        <v>5</v>
      </c>
      <c r="BH441" s="9" t="n">
        <v>9</v>
      </c>
      <c r="BI441" s="10" t="str">
        <f aca="false">IF(BH441="","",IF(AND(BH441&gt;=-20,BH441&lt;=-15),"-20 a -15",IF(AND(BH441&gt;=-14.5,BH441&lt;=-9.5),"-14,5 a -9,5",IF(AND(BH441&gt;=-9,BH441&lt;=-4),"-9 a -4",IF(AND(BH441&gt;=-3.5,BH441&lt;=2.5),"-3,5 a 2,5",IF(AND(BH441&gt;=3,BH441&lt;=8),"3 a 8",IF(AND(BH441&gt;=8.5,BH441&lt;=14.5),"8,5 a 14,5",IF(BH441=15,"15",IF(AND(BH441&gt;=15.5,BH441&lt;=20.5),"15,5 a 20,5",IF(AND(BH441&gt;=21,BH441&lt;=26),"21 a 26","Fuera de rango"))))))))))</f>
        <v>8,5 a 14,5</v>
      </c>
      <c r="BJ441" s="11" t="n">
        <f aca="false">IF(BI441="","",IF(BI441="-20 a -15",1,IF(BI441="-14,5 a -9,5",2,IF(BI441="-9 a -4",3,IF(BI441="-3,5 a 2,5",4,IF(BI441="3 a 8",5,IF(BI441="8,5 a 14,5",6,IF(BI441="15","NORMA",IF(BI441="15,5 a 20,5",7,IF(BI441="21 a 26",8,IF(BI441="26,5 a 31,5",9,"")))))))))))</f>
        <v>6</v>
      </c>
      <c r="BK441" s="9" t="n">
        <v>14</v>
      </c>
      <c r="BL441" s="10" t="str">
        <f aca="false">IF(BK441="","",IF(AND(BK441&gt;=0,BK441&lt;=2),"0 - 2",IF(AND(BK441&gt;=2.5,BK441&lt;=4.5),"2,5 - 4,5",IF(AND(BK441&gt;=5,BK441&lt;=7),"5 - 7",IF(AND(BK441&gt;=7.5,BK441&lt;=9.5),"7,5 - 9,5",IF(AND(BK441&gt;=10,BK441&lt;=12),"10 - 12",IF(AND(BK441&gt;=12.5,BK441&lt;=13.5),"12,5 - 13,5",IF(BK441=14,"14",IF(AND(BK441&gt;=14.5,BK441&lt;=16.5),"14,5 - 16,5",IF(AND(BK441&gt;=17,BK441&lt;=19),"17 - 19",IF(AND(BK441&gt;=19.5,BK441&lt;=21.5),"19,5 - 21,5",IF(AND(BK441&gt;=22,BK441&lt;=24),"22 - 24",IF(AND(BK441&gt;=24.5,BK441&lt;=26.5),"24,5 - 26,5",IF(AND(BK441&gt;=27,BK441&lt;=29),"27 - 29",IF(AND(BK441&gt;=29.5,BK441&lt;=30),"29,5 - 30","Fuera de rango")))))))))))))))</f>
        <v>14</v>
      </c>
      <c r="BM441" s="11" t="str">
        <f aca="false">IF(BL441="","",IF(BL441="0 - 2",1,IF(BL441="2,5 - 4,5",2,IF(BL441="5 - 7",3,IF(BL441="7,5 - 9,5",4,IF(BL441="10 - 12",5,IF(BL441="12,5 - 13,5",6,IF(BL441="14","NORMA",IF(BL441="14,5 - 16,5",7,IF(BL441="17 - 19",8,IF(BL441="19,5 - 21,5",9,IF(BL441="22 - 24",10,IF(BL441="24,5 - 26,5",11,IF(BL441="27 - 29",12,IF(BL441="29,5 - 30",13,"")))))))))))))))</f>
        <v>NORMA</v>
      </c>
      <c r="BN441" s="9" t="n">
        <v>23</v>
      </c>
      <c r="BO441" s="11" t="str">
        <f aca="false">IF(BN441="","",IF(AND(BN441&gt;=-20,BN441&lt;=-10),"-20 a -10",IF(AND(BN441&gt;=-9.5,BN441&lt;=0.5),"-9,5 a 0,5",IF(AND(BN441&gt;=1,BN441&lt;=11),"1 a 11",IF(AND(BN441&gt;=11.5,BN441&lt;=21.5),"11,5 a 21,5",IF(BN441=22,"22",IF(AND(BN441&gt;=22.5,BN441&lt;=32.5),"22,5 a 32,5",IF(AND(BN441&gt;=33,BN441&lt;=43),"33 a 43","Fuera de rango"))))))))</f>
        <v>22,5 a 32,5</v>
      </c>
      <c r="BP441" s="11" t="n">
        <f aca="false">IF(BO441="","",IF(BO441="-20 a -10",1,IF(BO441="-9,5 a 0,5",2,IF(BO441="1 a 11",3,IF(BO441="11,5 a 21,5",4,IF(BO441="22","NORMA",IF(BO441="22,5 a 32,5",5,IF(BO441="33 a 43",6,""))))))))</f>
        <v>5</v>
      </c>
      <c r="BQ441" s="9" t="n">
        <v>3</v>
      </c>
      <c r="BR441" s="10" t="str">
        <f aca="false">IF(BQ441="","",IF(AND(BQ441&gt;=-20,BQ441&lt;=-15),"-20 a -15",IF(AND(BQ441&gt;=-14.5,BQ441&lt;=-9.5),"-14,5 a -9,5",IF(AND(BQ441&gt;=-9,BQ441&lt;=-4),"-9 a -4",IF(AND(BQ441&gt;=-3.5,BQ441&lt;=2.5),"-3,5 a 2,5",IF(AND(BQ441&gt;=3,BQ441&lt;=8),"3 a 8",IF(AND(BQ441&gt;=8.5,BQ441&lt;=13.5),"8,5 a 13,5",IF(AND(BQ441&gt;=14,BQ441&lt;=17.5),"14 a 17,5",IF(BQ441=18,"18",IF(AND(BQ441&gt;=18.5,BQ441&lt;=23.5),"18,5 a 23,5",IF(AND(BQ441&gt;=24,BQ441&lt;=29),"24 a 29",IF(AND(BQ441&gt;=29.5,BQ441&lt;=34.5),"29,5 a 34,5",IF(AND(BQ441&gt;=35,BQ441&lt;=40),"35 a 40","Fuera de rango")))))))))))))</f>
        <v>3 a 8</v>
      </c>
      <c r="BS441" s="11" t="n">
        <f aca="false">IF(BR441="","",IF(BR441="-20 a -15",1,IF(BR441="-14,5 a -9,5",2,IF(BR441="-9 a -4",3,IF(BR441="-3,5 a 2,5",4,IF(BR441="3 a 8",5,IF(BR441="8,5 a 13,5",6,IF(BR441="14 a 17,5",7,IF(BR441="18","NORMA",IF(BR441="18,5 a 23,5",8,IF(BR441="24 a 29",9,IF(BR441="29,5 a 34,5",10,IF(BR441="35 a 40",11,"")))))))))))))</f>
        <v>5</v>
      </c>
      <c r="BT441" s="9" t="n">
        <v>0</v>
      </c>
      <c r="BU441" s="10" t="str">
        <f aca="false">IF(BT441="","",IF(AND(BT441&gt;=-20,BT441&lt;=-18),"-20 a -18",IF(AND(BT441&gt;=-17.5,BT441&lt;=-15.5),"-17,5 a -15,5",IF(AND(BT441&gt;=-15,BT441&lt;=-13),"-15 a -13",IF(AND(BT441&gt;=-12.5,BT441&lt;=-10.5),"-12,5 a -10,5",IF(AND(BT441&gt;=-10,BT441&lt;=-8),"-10 a -8",IF(AND(BT441&gt;=-7.5,BT441&lt;=-5.5),"-7,5 a -5,5",IF(AND(BT441&gt;=-5,BT441&lt;=-3),"-5 a -3",IF(AND(BT441&gt;=-2.5,BT441&lt;=-0.5),"-2,5 a -0,5",IF(BT441=0,"0",IF(AND(BT441&gt;=0.5,BT441&lt;=2.5),"0,5 a 2,5",IF(AND(BT441&gt;=3,BT441&lt;=5),"3 a 5",IF(AND(BT441&gt;=5.5,BT441&lt;=7.5),"5,5 a 7,5",IF(AND(BT441&gt;=8,BT441&lt;=10),"8 a 10",IF(AND(BT441&gt;=10.5,BT441&lt;=12.5),"10,5 a 12,5",IF(AND(BT441&gt;=13,BT441&lt;=15),"13 a 15",IF(AND(BT441&gt;=15.5,BT441&lt;=17.5),"15,5 a 17,5",IF(AND(BT441&gt;=18,BT441&lt;=20),"18 a 20","Fuera de rango"))))))))))))))))))</f>
        <v>0</v>
      </c>
      <c r="BV441" s="11" t="str">
        <f aca="false">IF(BT441="","",IF(BT441=0,"NORMA",IF(AND(BT441&gt;=-20,BT441&lt;=-18),2,IF(AND(BT441&gt;=-17.5,BT441&lt;=-15.5),2,IF(AND(BT441&gt;=-15,BT441&lt;=-13),3,IF(AND(BT441&gt;=-12.5,BT441&lt;=-10.5),4,IF(AND(BT441&gt;=-10,BT441&lt;=-8),5,IF(AND(BT441&gt;=-7.5,BT441&lt;=-5.5),6,IF(AND(BT441&gt;=-5,BT441&lt;=-3),7,IF(AND(BT441&gt;=-2.5,BT441&lt;=-0.5),8,IF(AND(BT441&gt;=0.5,BT441&lt;=2.5),9,IF(AND(BT441&gt;=3,BT441&lt;=5),10,IF(AND(BT441&gt;=5.5,BT441&lt;=7.5),11,IF(AND(BT441&gt;=8,BT441&lt;=10),12,IF(AND(BT441&gt;=10.5,BT441&lt;=12.5),13,IF(AND(BT441&gt;=13,BT441&lt;=15),14,IF(AND(BT441&gt;=15.5,BT441&lt;=17.5),15,IF(AND(BT441&gt;=18,BT441&lt;=20),16,"Fuera de rango"))))))))))))))))))</f>
        <v>NORMA</v>
      </c>
      <c r="BW441" s="9" t="n">
        <v>-4.25</v>
      </c>
      <c r="BX441" s="10" t="n">
        <f aca="false">18.5- (0.3*H441)</f>
        <v>11</v>
      </c>
      <c r="BY441" s="10" t="n">
        <f aca="false">(BW441)-(BX441)</f>
        <v>-15.25</v>
      </c>
      <c r="BZ441" s="10" t="str">
        <f aca="false">IF(BY441="","",IF(BY441&lt;-27.5,"De -30 a -28",IF(BY441&lt;-25,"De -27,5 a -25,5",IF(BY441&lt;-22.5,"De -25 a -23",IF(BY441&lt;-20,"De -22,5 a -20,5",IF(BY441&lt;-17.5,"De -20 a -18",IF(BY441&lt;-15,"De -17,5 a -15,5",IF(BY441&lt;-12.5,"De -15 a -13",IF(BY441&lt;-10,"De -12,5 a -10,5",IF(BY441&lt;-7.5,"De -10 a -8",IF(BY441&lt;-5,"De -7,5 a -5,5",IF(BY441&lt;-2.5,"De -5 a -3",IF(BY441&lt;0,"De -2,5 a -0,5",IF(BY441&lt;2.5,"De 0 a 2",IF(BY441&lt;5,"De 2,5 a 4,5",IF(BY441&lt;7.5,"De 5 a 7",IF(BY441&lt;10,"De 7,5 a 9,5",IF(BY441&lt;12.5,"De 10 a 12",IF(BY441&lt;15,"De 12,5 a 14,5",IF(BY441&lt;17.5,"De 15 a 17",IF(BY441&lt;20,"De 17,5 a 19,5",IF(BY441&lt;22.5,"De 20 a 22",IF(BY441&lt;25,"De 22,5 a 24,5",IF(BY441&lt;27.5,"De 25 a 27","De 27,5 a 30"))))))))))))))))))))))))</f>
        <v>De -17,5 a -15,5</v>
      </c>
      <c r="CA441" s="12" t="n">
        <f aca="false">IF(BY441="","",IF(BY441&lt;=-28,1,IF(BY441&lt;=-25.5,2,IF(BY441&lt;=-23,3,IF(BY441&lt;=-20.5,4,IF(BY441&lt;=-18,5,IF(BY441&lt;=-15.5,6,IF(BY441&lt;=-13,7,IF(BY441&lt;=-10.5,8,IF(BY441&lt;=-8,9,IF(BY441&lt;=-5.5,10,IF(BY441&lt;=-3,11,IF(BY441&lt;=-0.5,12,IF(BY441&lt;=2,13,IF(BY441&lt;=4.5,14,IF(BY441&lt;=7,15,IF(BY441&lt;=9.5,16,IF(BY441&lt;=12,17,IF(BY441&lt;=14.5,18,IF(BY441&lt;=17,19,IF(BY441&lt;=19.5,20,IF(BY441&lt;=22,21,IF(BY441&lt;=24.5,22,IF(BY441&lt;=27,23,IF(BY441&lt;=30,24,"Fuera de rango")))))))))))))))))))))))))</f>
        <v>7</v>
      </c>
      <c r="CB441" s="9" t="n">
        <v>-3.5</v>
      </c>
      <c r="CC441" s="10" t="n">
        <f aca="false">18.5- (0.3*H441)</f>
        <v>11</v>
      </c>
      <c r="CD441" s="10" t="n">
        <f aca="false">(CB441)-(CC441)</f>
        <v>-14.5</v>
      </c>
      <c r="CE441" s="10" t="str">
        <f aca="false">IF(CD441="","",IF(CD441&lt;-27.5,"De -30 a -28",IF(CD441&lt;-25,"De -27,5 a -25,5",IF(CD441&lt;-22.5,"De -25 a -23",IF(CD441&lt;-20,"De -22,5 a -20,5",IF(CD441&lt;-17.5,"De -20 a -18",IF(CD441&lt;-15,"De -17,5 a -15,5",IF(CD441&lt;-12.5,"De -15 a -13",IF(CD441&lt;-10,"De -12,5 a -10,5",IF(CD441&lt;-7.5,"De -10 a -8",IF(CD441&lt;-5,"De -7,5 a -5,5",IF(CD441&lt;-2.5,"De -5 a -3",IF(CD441&lt;0,"De -2,5 a -0,5",IF(CD441&lt;=2,"De 0 a 2",IF(CD441&lt;=4.5,"De 2,5 a 4,5",IF(CD441&lt;=7,"De 5 a 7",IF(CD441&lt;=9.5,"De 7,5 a 9,5",IF(CD441&lt;=12,"De 10 a 12",IF(CD441&lt;=14.5,"De 12,5 a 14,5",IF(CD441&lt;=17,"De 15 a 17",IF(CD441&lt;=19.5,"De 17,5 a 19,5",IF(CD441&lt;=22,"De 20 a 22",IF(CD441&lt;=24.5,"De 22,5 a 24,5",IF(CD441&lt;=27,"De 25 a 27","De 27,5 a 30"))))))))))))))))))))))))</f>
        <v>De -15 a -13</v>
      </c>
      <c r="CF441" s="12" t="n">
        <f aca="false">IF(CD441="","",IF(CD441&lt;-27.5,1,IF(CD441&lt;-25,2,IF(CD441&lt;-22.5,3,IF(CD441&lt;-20,4,IF(CD441&lt;-17.5,5,IF(CD441&lt;-15,6,IF(CD441&lt;-12.5,7,IF(CD441&lt;-10,8,IF(CD441&lt;-7.5,9,IF(CD441&lt;-5,10,IF(CD441&lt;-2.5,11,IF(CD441&lt;0,12,IF(CD441&lt;2.5,13,IF(CD441&lt;5,14,IF(CD441&lt;7.5,15,IF(CD441&lt;10,16,IF(CD441&lt;12.5,17,IF(CD441&lt;15,18,IF(CD441&lt;17.5,19,IF(CD441&lt;20,20,IF(CD441&lt;22.5,21,IF(CD441&lt;25,22,IF(CD441&lt;27.5,23,24))))))))))))))))))))))))</f>
        <v>7</v>
      </c>
      <c r="CG441" s="9" t="n">
        <v>-2.25</v>
      </c>
      <c r="CH441" s="10" t="str">
        <f aca="false">IF(CG441="","",IF(AND(CG441&gt;=-10,CG441&lt;=-9.5),"-10 a -9,5",IF(AND(CG441&gt;-9.5,CG441&lt;=-8.5),"-9 a -8,5",IF(AND(CG441&gt;-8.5,CG441&lt;=-7.5),"-8 a -7,5",IF(AND(CG441&gt;-7.5,CG441&lt;=-6.5),"-7 a -6,5",IF(AND(CG441&gt;-6.5,CG441&lt;=-5.5),"-6 a -5,5",IF(AND(CG441&gt;-5.5,CG441&lt;=-4.5),"-5 a -4,5",IF(AND(CG441&gt;-4.5,CG441&lt;=-3.5),"-4 a -3,5",IF(AND(CG441&gt;-3.5,CG441&lt;=-2.5),"-3 a -2,5",IF(CG441=-2.25,"-2,25",IF(AND(CG441&gt;-2.5,CG441&lt;=-1.5),"-2 a -1,5",IF(AND(CG441&gt;-1.5,CG441&lt;=-0.5),"-1 a -0,5",IF(AND(CG441&gt;-0.5,CG441&lt;=0.5),"0 a 0,5",IF(AND(CG441&gt;0.5,CG441&lt;=1.5),"1 a 1,5",IF(AND(CG441&gt;1.5,CG441&lt;=2.5),"2 a 2,5",IF(AND(CG441&gt;2.5,CG441&lt;=3.5),"3 a 3,5",IF(AND(CG441&gt;3.5,CG441&lt;=4.5),"4 a 4,5",IF(AND(CG441&gt;4.5,CG441&lt;=5.5),"5 a 5,5",IF(AND(CG441&gt;5.5,CG441&lt;=6.5),"6 a 6,5",IF(AND(CG441&gt;6.5,CG441&lt;=7.5),"7 a 7,5",IF(AND(CG441&gt;7.5,CG441&lt;=8.5),"8 a 8,5",IF(AND(CG441&gt;8.5,CG441&lt;=9.5),"9 a 9,5",IF(CG441&gt;=10,"10","Fuera de rango")))))))))))))))))))))))</f>
        <v>-2,25</v>
      </c>
      <c r="CI441" s="11" t="str">
        <f aca="false">IF(CG441="","",IF(CG441=-2.25,"NORMA",IF(CG441&lt;=-9.5,1,IF(CG441&lt;=-8.5,2,IF(CG441&lt;=-7.5,3,IF(CG441&lt;=-6.5,4,IF(CG441&lt;=-5.5,5,IF(CG441&lt;=-4.5,6,IF(CG441&lt;=-3.5,7,IF(CG441&lt;=-2.5,8,IF(CG441&lt;=-1.5,9,IF(CG441&lt;=-0.5,10,IF(CG441&lt;=0.5,11,IF(CG441&lt;=1.5,12,IF(CG441&lt;=2.5,13,IF(CG441&lt;=3.5,14,IF(CG441&lt;=4.5,15,IF(CG441&lt;=5.5,16,IF(CG441&lt;=6.5,17,IF(CG441&lt;=7.5,18,IF(CG441&lt;=8.5,19,IF(CG441&lt;=9.5,20,IF(CG441=10,21,"Fuera de rango")))))))))))))))))))))))</f>
        <v>NORMA</v>
      </c>
      <c r="CJ441" s="9" t="n">
        <v>2.5</v>
      </c>
      <c r="CK441" s="10" t="str">
        <f aca="false">IF(CJ441="","",IF(AND(CJ441&gt;=-6,CJ441&lt;=-5.5),"-6 a -5,5",IF(AND(CJ441&gt;-5.5,CJ441&lt;=-4.5),"-5 a -4,5",IF(AND(CJ441&gt;-4.5,CJ441&lt;=-3.5),"-4 a -3,5",IF(AND(CJ441&gt;-3.5,CJ441&lt;=-2.5),"-3 a -2,5",IF(AND(CJ441&gt;-2.5,CJ441&lt;=-1.5),"-2 a -1,5",IF(AND(CJ441&gt;-1.5,CJ441&lt;=-0.5),"-1 a -0,5",IF(AND(CJ441&gt;-0.5,CJ441&lt;=0.5),"0 a 0,5",IF(AND(CJ441&gt;0.5,CJ441&lt;=1.5),"1 a 1,5",IF(AND(CJ441&gt;1.5,CJ441&lt;2.5),"2",IF(AND(CJ441&gt;=2.5,CJ441&lt;=3),"2,5 a 3",IF(AND(CJ441&gt;3,CJ441&lt;=4),"3,5 a 4",IF(AND(CJ441&gt;4,CJ441&lt;=5),"4,5 a 5",IF(AND(CJ441&gt;5,CJ441&lt;=6),"5,5 a 6",IF(AND(CJ441&gt;6,CJ441&lt;=7),"6,5 a 7",IF(AND(CJ441&gt;7,CJ441&lt;=8),"7,5 a 8",IF(AND(CJ441&gt;8,CJ441&lt;=9.5),"8,5 a 9,5",IF(CJ441=10,"10","Fuera de rango"))))))))))))))))))</f>
        <v>2,5 a 3</v>
      </c>
      <c r="CL441" s="11" t="n">
        <f aca="false">IF(CK441="","",IF(OR(CK441="-6 a -5,5",CK441="-6 - -5,5"),1,IF(OR(CK441="-5 a -4,5",CK441="-5 - -4,5"),2,IF(OR(CK441="-4 a -3,5",CK441="-4 - -3,5"),3,IF(OR(CK441="-3 a -2,5",CK441="-3 - -2,5"),4,IF(OR(CK441="-2 a -1,5",CK441="-2 - -1,5"),5,IF(OR(CK441="-1 a -0,5",CK441="-1 - -0,5"),6,IF(OR(CK441="0 a 0,5",CK441="0 - 0,5"),7,IF(OR(CK441="1 a 1,5",CK441="1 - 1,5"),8,IF(CK441="2","NORMA",IF(OR(CK441="2,5 a 3",CK441="2,5 - 3"),9,IF(OR(CK441="3,5 a 4",CK441="3,5 - 4"),10,IF(OR(CK441="4,5 a 5",CK441="4,5 - 5"),11,IF(OR(CK441="5,5 a 6",CK441="5,5 - 6"),12,IF(OR(CK441="6,5 a 7",CK441="6,5 - 7"),13,IF(OR(CK441="7,5 a 8",CK441="7,5 - 8"),14,IF(OR(CK441="8,5 a 9",CK441="8,5 - 9,5",CK441="9 a 9,5"),15,IF(CK441="10",15,IF(OR(CK441="0,5 a 1",CK441="0,5 - 1"),7,"Fuera de rango")))))))))))))))))))</f>
        <v>9</v>
      </c>
      <c r="CN441" s="10" t="str">
        <f aca="false">IF(CM441=0,"0", " ")</f>
        <v>0</v>
      </c>
      <c r="CO441" s="10" t="str">
        <f aca="false">IF(CM441&gt;0,"EME"," ")</f>
        <v> </v>
      </c>
      <c r="CQ441" s="10" t="str">
        <f aca="false">IF(CP441&gt;0,"0", " ")</f>
        <v> </v>
      </c>
      <c r="CR441" s="10" t="str">
        <f aca="false">IF(CP441&gt;0,"EME"," ")</f>
        <v> </v>
      </c>
      <c r="CS441" s="9" t="n">
        <v>0</v>
      </c>
      <c r="CV441" s="9" t="n">
        <v>0.25</v>
      </c>
      <c r="CY441" s="9" t="n">
        <v>-0.25</v>
      </c>
      <c r="DB441" s="9" t="n">
        <v>0</v>
      </c>
      <c r="DC441" s="11" t="str">
        <f aca="false">IF(DB441&lt;0,"2"," ")</f>
        <v> </v>
      </c>
      <c r="DD441" s="11" t="str">
        <f aca="false">IF(DB441&lt;0,"MIO"," ")</f>
        <v> </v>
      </c>
      <c r="DE441" s="9" t="n">
        <v>-0.75</v>
      </c>
      <c r="DF441" s="10" t="str">
        <f aca="false">IF(DE441&lt;0,"3"," ")</f>
        <v>3</v>
      </c>
      <c r="DG441" s="10" t="str">
        <f aca="false">IF(DE441&lt;0,"AST"," ")</f>
        <v>AST</v>
      </c>
      <c r="DH441" s="9" t="n">
        <v>-1.25</v>
      </c>
      <c r="DI441" s="10" t="str">
        <f aca="false">IF(DH441&lt;0,"3"," ")</f>
        <v>3</v>
      </c>
      <c r="DJ441" s="10" t="str">
        <f aca="false">IF(DH441&lt;0,"AST"," ")</f>
        <v>AST</v>
      </c>
      <c r="DK441" s="9" t="n">
        <v>0</v>
      </c>
      <c r="DL441" s="10" t="str">
        <f aca="false">IF(DK441&gt;0,"4"," ")</f>
        <v> </v>
      </c>
      <c r="DM441" s="10" t="str">
        <f aca="false">IF(DK441&gt;0,"PRE"," ")</f>
        <v> </v>
      </c>
      <c r="DN441" s="9" t="n">
        <v>0</v>
      </c>
      <c r="DO441" s="10" t="str">
        <f aca="false">IF(DN441&gt;0,"4"," ")</f>
        <v> </v>
      </c>
      <c r="DP441" s="10" t="str">
        <f aca="false">IF(DN441&gt;0,"PRE"," ")</f>
        <v> </v>
      </c>
      <c r="DS441" s="12" t="str">
        <f aca="false">CONCATENATE(CO441,CU441,DA441,DG441,DM441)</f>
        <v> AST </v>
      </c>
      <c r="DT441" s="10" t="e">
        <f aca="false" t="array" ref="DT441">_xlfn.IFS(DS441="EME    ","0", DS441=" HIP   ","1", DS441="  MIO  ","2", DS441="   AST ","3", DS441="    PRE","4", DS441="EME   PRE","5", DS441=" HIP  PRE","6", DS441=" HIP AST ","7", DS441="  MIO PRE","8", DS441="  MIOAST ","9", DS441="   ASTPRE","10",DS441=" HIP ASTPRE","11", DS441="  MIOASTPRE","12", DS441="     ","0")</f>
        <v>#N/A</v>
      </c>
      <c r="DV441" s="1" t="e">
        <f aca="false" t="array" ref="DV441">_xlfn.IFS(DU441="SI","2", DU441="NO","1")</f>
        <v>#N/A</v>
      </c>
      <c r="DX441" s="11" t="str">
        <f aca="false">IF(DW441=0,"1","2")</f>
        <v>1</v>
      </c>
      <c r="DY441" s="11" t="str">
        <f aca="false" t="array" ref="DY441">_xlfn.IFS(DW441=0,"0", DW441=0.25, "1", DW441=0.5,"2", DW441=0.75,"3", DW441=1,"4",DW441=1.25,"5", DW441=1.5,"6", DW441=1.75,"7", DW441=2,"8")</f>
        <v>0</v>
      </c>
      <c r="EA441" s="11" t="str">
        <f aca="false">IF(DZ441=0,"1","2")</f>
        <v>1</v>
      </c>
      <c r="EB441" s="11" t="str">
        <f aca="false" t="array" ref="EB441">_xlfn.IFS(DZ441=0,"0", DZ441=0.25, "1", DZ441=0.5,"2", DZ441=0.75,"3", DZ441=1,"4",DZ441=1.25,"5", DZ441=1.5,"6", DZ441=1.75,"7", DZ441=2,"8")</f>
        <v>0</v>
      </c>
      <c r="ED441" s="10" t="str">
        <f aca="false">IF(EC441=0,"1","2")</f>
        <v>1</v>
      </c>
      <c r="EE441" s="11" t="str">
        <f aca="false" t="array" ref="EE441">_xlfn.IFS(EC441=0,"0", EC441=-0.25, "1", EC441=-0.5,"2", EC441=-0.75,"3", EC441=-1,"4",EC441=-1.25,"5", EC441=-1.5,"6", EC441=-1.75,"7", EC441=-2,"8", EC441=-2.25,"9",EC441=-2.5,"10", EC441=-2.75,"11", EC441=-3,"12", EC441=-3.25,"13", EC441=-3.5,"14", EC441=-3.75,"15",EC441=-4,"16")</f>
        <v>0</v>
      </c>
      <c r="EG441" s="10" t="str">
        <f aca="false">IF(EF441=0,"1","2")</f>
        <v>1</v>
      </c>
      <c r="EH441" s="11" t="str">
        <f aca="false" t="array" ref="EH441">_xlfn.IFS(EF441=0,"0", EF441=-0.25, "1", EF441=-0.5,"2", EF441=-0.75,"3", EF441=-1,"4",EF441=-1.25,"5", EF441=-1.5,"6", EF441=-1.75,"7", EF441=-2,"8", EF441=-2.25,"9",EF441=-2.5,"10", EF441=-2.75,"11", EF441=-3,"12", EF441=-3.25,"13", EF441=-3.5,"14", EF441=-3.75,"15",EF441=-4,"16")</f>
        <v>0</v>
      </c>
      <c r="EJ441" s="11" t="str">
        <f aca="false">IF(EI441=0,"1","2")</f>
        <v>1</v>
      </c>
      <c r="EK441" s="11" t="str">
        <f aca="false" t="array" ref="EK441">_xlfn.IFS(EI441=0,"0", EI441=-0.25, "1", EI441=-0.5,"2", EI441=-0.75,"3", EI441=-1,"4",EI441=-1.25,"5", EI441=-1.5,"6", EI441=-1.75,"7", EI441=-2,"8", EI441=-2.25,"9", EI441=-2.25,"9",EI441=-2.5,"10", EI441=-2.75,"11", EI441=-3,"12", EI441=-3.25,"13", EI441=-3.5,"14", EI441=-3.75,"15",EI441=-4,"16", EI441=0.25, "17", EI441=0.5, "18")</f>
        <v>0</v>
      </c>
      <c r="EM441" s="11" t="str">
        <f aca="false">IF(EL441=0,"1","2")</f>
        <v>1</v>
      </c>
      <c r="EN441" s="11" t="str">
        <f aca="false" t="array" ref="EN441">_xlfn.IFS(EL441=0.25,"17",EL441=0.5,"18", EL441=0,"0", EL441=-0.25, "1", EL441=-0.5,"2", EL441=-0.75,"3", EL441=-1,"4",EL441=-1.25,"5", EL441=-1.5,"6", EL441=-1.75,"7", EL441=-2,"8",EL441= -2.25,"9",EL441=-2.5,"10",EL441= -2.75,"11",EL441= -3,"12",EL441= -3.25,"13",EL441= -3.5,"14",EL441= -3.75,"15",EL441=-4,"16")</f>
        <v>0</v>
      </c>
      <c r="EP441" s="11" t="str">
        <f aca="false">IF(EO441=0,"1","2")</f>
        <v>1</v>
      </c>
      <c r="EQ441" s="11" t="str">
        <f aca="false" t="array" ref="EQ441">_xlfn.IFS(EO441=0,"0", EO441=0.25, "1", EO441=0.5,"2", EO441=0.75,"3", EO441=1,"4",EO441=1.25,"5", EO441=1.5,"6", EO441=1.75,"7", EO441=2,"8", EO441=2.25,"9", EO441=2.25,"9",EO441=2.5,"10", EO441=2.75,"11", EO441=3,"12", EO441=3.25,"13", EO441=3.5,"14", EO441=3.75,"15",EO441=4,"16", EO441=-0.25, "17", bq=-0.5, "18")</f>
        <v>0</v>
      </c>
      <c r="ES441" s="11" t="str">
        <f aca="false">IF(ER441=0,"1","2")</f>
        <v>1</v>
      </c>
      <c r="ET441" s="11" t="str">
        <f aca="false" t="array" ref="ET441">_xlfn.IFS(ER441=0,"0", ER441=0.25, "1", ER441=0.5,"2", ER441=0.75,"3", ER441=1,"4",ER441=1.25,"5", ER441=1.5,"6", ER441=1.75,"7", ER441=2,"8", ER441=2.25,"9", ER441=2.25,"9",ER441=2.5,"10", ER441=2.75,"11", ER441=3,"12", ER441=3.25,"13", ER441=3.5,"14", ER441=3.75,"15",ER441=4,"16", ER441=-0.25, "17", bq=-0.5, "18")</f>
        <v>0</v>
      </c>
      <c r="EV441" s="14" t="e">
        <f aca="false">VLOOKUP(EU441,LEYENDA!$G$2:$H$8,2,TRUE())</f>
        <v>#N/A</v>
      </c>
      <c r="EW441" s="14" t="e">
        <f aca="false" t="array" ref="EW441">_xlfn.IFS(EV441="0-5","1", EV441="6-12","2", EV441="13-18","3", EV441="19-24","4", EV441="25-36","5", EV441="37-48","6", EV441="49-60","7")</f>
        <v>#N/A</v>
      </c>
    </row>
    <row r="442" customFormat="false" ht="13.5" hidden="false" customHeight="false" outlineLevel="0" collapsed="false">
      <c r="A442" s="1" t="n">
        <v>147</v>
      </c>
      <c r="B442" s="2" t="n">
        <v>1</v>
      </c>
      <c r="C442" s="33" t="n">
        <v>44959</v>
      </c>
      <c r="E442" s="5" t="str">
        <f aca="false">VLOOKUP(A442,'286'!$A$3:$J$6279,10,FALSE())</f>
        <v>FERNÁNDEZ FEITO, JUAN CARLOS</v>
      </c>
      <c r="F442" s="4" t="str">
        <f aca="false">VLOOKUP(A442,'286'!$A$3:$I$1768,3,FALSE())</f>
        <v>FERFEJUCAR</v>
      </c>
      <c r="G442" s="6" t="n">
        <f aca="false">VLOOKUP(A442,'286'!$A$3:$I$1768,4,FALSE())</f>
        <v>22971</v>
      </c>
      <c r="H442" s="7" t="n">
        <f aca="false">YEAR(C442)-YEAR(G442)</f>
        <v>61</v>
      </c>
      <c r="I442" s="1" t="str">
        <f aca="false">VLOOKUP(H442,LEYENDA!$C$2:$D$6,2,TRUE())</f>
        <v>61-100</v>
      </c>
      <c r="J442" s="5" t="str">
        <f aca="false">VLOOKUP(A442,'286'!$A$3:$I$1768,7,FALSE())</f>
        <v>H</v>
      </c>
      <c r="K442" s="8" t="n">
        <f aca="false">VLOOKUP(A442,'286'!$A$3:$I$1768,2,FALSE())</f>
        <v>0</v>
      </c>
      <c r="L442" s="4" t="str">
        <f aca="false">VLOOKUP(A442,'286'!$A$3:$I$1768,8,FALSE())</f>
        <v>D</v>
      </c>
      <c r="M442" s="4" t="str">
        <f aca="false">VLOOKUP(A442,'286'!$A$3:$I$1768,9,FALSE())</f>
        <v>D</v>
      </c>
      <c r="N442" s="8" t="str">
        <f aca="false">IF(R442=O442, "MISMA","CONTRARIA")</f>
        <v>MISMA</v>
      </c>
      <c r="O442" s="8" t="str">
        <f aca="false" t="array" ref="O442">_xlfn.IFS(L442="D","1", L442="I","2")</f>
        <v>1</v>
      </c>
      <c r="P442" s="8" t="e">
        <f aca="false" t="array" ref="P442">_xlfn.IFS(K442="OD","1", K442="OI","2")</f>
        <v>#N/A</v>
      </c>
      <c r="Q442" s="1" t="str">
        <f aca="false" t="array" ref="Q442">_xlfn.IFS(J442="M","1", J442="H","2")</f>
        <v>2</v>
      </c>
      <c r="R442" s="8" t="str">
        <f aca="false" t="array" ref="R442">_xlfn.IFS(M442="D","1", M442="I","2")</f>
        <v>1</v>
      </c>
      <c r="S442" s="1" t="str">
        <f aca="false" t="array" ref="S442">_xlfn.IFS(N442="CONTRARIA", "1",N442= "MISMA","2")</f>
        <v>2</v>
      </c>
      <c r="T442" s="1" t="str">
        <f aca="false" t="array" ref="T442">_xlfn.IFS(I442="0-12","1", I442="13-24","2", I442="25-40","3", I442="41-60","4", I442="61-100","5")</f>
        <v>5</v>
      </c>
      <c r="U442" s="9" t="n">
        <v>-0.5</v>
      </c>
      <c r="V442" s="10" t="str">
        <f aca="false">IF(U442="","",IF(AND(U442&gt;=-9,U442&lt;=-6.5),"-9 a -6,5",IF(AND(U442&gt;=-6,U442&lt;=-3.5),"-6 a -3,5",IF(AND(U442&gt;=-3,U442&lt;=-1),"-3 a -1",IF(U442=-0.5,"-0,5",IF(AND(U442&gt;=0,U442&lt;=2.5),"0 a 2,5",IF(AND(U442&gt;=3,U442&lt;=5.5),"3 a 5,5",IF(AND(U442&gt;=6,U442&lt;=8.5),"6 a 8,5",IF(AND(U442&gt;=9,U442&lt;=20),"9 a 20","Fuera de rango")))))))))</f>
        <v>-0,5</v>
      </c>
      <c r="W442" s="11" t="str">
        <f aca="false">IF(V442="","",IF(V442="-9 a -6,5",2,IF(V442="-6 a -3,5",3,IF(V442="-3 a -1",4,IF(V442="-0,5","NORMA",IF(V442="0 a 2,5",5,IF(V442="3 a 5,5",6,IF(V442="6 a 8,5",7,IF(V442="9 a 20",8,"Fuera de rango")))))))))</f>
        <v>NORMA</v>
      </c>
      <c r="X442" s="9" t="n">
        <v>0</v>
      </c>
      <c r="Y442" s="11" t="str">
        <f aca="false">IF(X442="","",IF(AND(X442&gt;=0,X442&lt;=4),"0 a 4",IF(AND(X442&gt;=4.5,X442&lt;=8.5),"4,5 a 8,5",IF(X442=9,"9",IF(AND(X442&gt;=9.5,X442&lt;=13),"9,5 a 13",IF(AND(X442&gt;=13.5,X442&lt;=20),"13,5 a 20",IF(AND(X442&gt;=20.5,X442&lt;=35),"20,5 a 35","Fuera de rango")))))))</f>
        <v>0 a 4</v>
      </c>
      <c r="Z442" s="11" t="n">
        <f aca="false">IF(Y442="","",IF(Y442="0 a 4",1,IF(Y442="4,5 a 8,5",2,IF(Y442="9","NORMA",IF(Y442="9,5 a 13",3,IF(Y442="13,5 a 20",4,IF(Y442="20,5 a 35",5,"Fuera de rango")))))))</f>
        <v>1</v>
      </c>
      <c r="AA442" s="9" t="n">
        <v>12</v>
      </c>
      <c r="AB442" s="10" t="str">
        <f aca="false">IF(AA442="","",IF(AND(AA442&gt;=0,AA442&lt;=9),"0 a 9",IF(AND(AA442&gt;=9.5,AA442&lt;=18.5),"9,5 a 18,5",IF(AA442=19,"19",IF(AND(AA442&gt;=19.5,AA442&lt;=28),"19,5 a 28",IF(AND(AA442&gt;=28.5,AA442&lt;=40),"28,5 a 40","Fuera de rango"))))))</f>
        <v>9,5 a 18,5</v>
      </c>
      <c r="AC442" s="11" t="n">
        <f aca="false" t="array" ref="AC442">_xlfn.IFS(AB442="","",AB442="0 a 9",1,AB442="9,5 a 18,5",2,AB442="19","NORMA",AB442="19,5 a 28",3,AB442="28,5 a 40",4,TRUE(),"Fuera de rango")</f>
        <v>2</v>
      </c>
      <c r="AD442" s="9" t="n">
        <v>5</v>
      </c>
      <c r="AE442" s="10" t="str">
        <f aca="false">IF(AD442="","",IF(AND(AD442&gt;=-10,AD442&lt;=0),"De -10 a 0",IF(AND(AD442&gt;=0.5,AD442&lt;=9.5),"0,5 a 9,5",IF(AD442=10,"10",IF(AND(AD442&gt;=10.5,AD442&lt;=20),"10,5 a 20",IF(AND(AD442&gt;=20.5,AD442&lt;=40),"20,5 a 40","Fuera de rango"))))))</f>
        <v>0,5 a 9,5</v>
      </c>
      <c r="AF442" s="12" t="n">
        <f aca="false">IF(AD442="","",IF(AND(AD442&gt;=-10,AD442&lt;=0),1,IF(AND(AD442&gt;=0.5,AD442&lt;=9.5),2,IF(AD442=10,"NORMA",IF(AND(AD442&gt;=10.5,AD442&lt;=20),3,IF(AND(AD442&gt;=20.5,AD442&lt;=40),4,""))))))</f>
        <v>2</v>
      </c>
      <c r="AG442" s="9" t="n">
        <v>8</v>
      </c>
      <c r="AH442" s="10" t="str">
        <f aca="false">IF(AG442="","",IF(AND(AG442&gt;=0,AG442&lt;=4),"0 a 4",IF(AND(AG442&gt;=4.5,AG442&lt;=8.5),"4,5 a 8,5",IF(AG442=9,"9",IF(AND(AG442&gt;=9.5,AG442&lt;=13),"9,5 a 13",IF(AND(AG442&gt;=13.5,AG442&lt;=25),"13,5 a 25","Fuera de rango"))))))</f>
        <v>4,5 a 8,5</v>
      </c>
      <c r="AI442" s="10" t="n">
        <f aca="false">IF(AH442="","",IF(AH442="0 a 4",1,IF(AH442="4,5 a 8,5",2,IF(AH442="9","NORMA",IF(AH442="9,5 a 13",3,IF(AH442="13,5 a 25",4,""))))))</f>
        <v>2</v>
      </c>
      <c r="AJ442" s="9" t="n">
        <v>4</v>
      </c>
      <c r="AK442" s="10" t="str">
        <f aca="false">IF(AJ442="","",IF(AND(AJ442&gt;=-15,AJ442&lt;=-10.5),"-15 a -10,5",IF(AND(AJ442&gt;=-10,AJ442&lt;=-4),"-10 a -4",IF(AND(AJ442&gt;=-4.5,AJ442&lt;=0),"-4,5 a 0",IF(AND(AJ442&gt;=0.5,AJ442&lt;=4.5),"0,5 a 4,5",IF(AJ442=5,"5",IF(AND(AJ442&gt;=5.5,AJ442&lt;=10),"5,5 a 10",IF(AND(AJ442&gt;=10.5,AJ442&lt;=20),"10,5 a 20","Fuera de rango"))))))))</f>
        <v>0,5 a 4,5</v>
      </c>
      <c r="AL442" s="11" t="n">
        <f aca="false">IF(AK442="","",IF(AK442="-15 a -10,5",1,IF(AK442="-10 a -4",2,IF(AK442="-4,5 a 0",3,IF(AK442="0,5 a 4,5",4,IF(AK442="5","NORMA",IF(AK442="5,5 a 10",5,IF(AK442="10,5 a 20",6,"Error"))))))))</f>
        <v>4</v>
      </c>
      <c r="AM442" s="9" t="n">
        <v>0</v>
      </c>
      <c r="AN442" s="10" t="str">
        <f aca="false">IF(AM442="","",IF(AND(AM442&gt;=-7.5,AM442&lt;=-5.5),"-7,5 a -5,5",IF(AND(AM442&gt;=-5,AM442&lt;=-3),"-5 a -3",IF(AND(AM442&gt;=-2.5,AM442&lt;=-0.5),"-2,5 a -0,5",IF(AM442=0,"0,00",IF(AND(AM442&gt;=0.5,AM442&lt;=2.5),"0,5 a 2,5",IF(AND(AM442&gt;=3,AM442&lt;=5),"3 a 5",IF(AND(AM442&gt;=5.5,AM442&lt;=7.5),"5,5 a 7,5",IF(AND(AM442&gt;=8,AM442&lt;=10),"8 a 10","Fuera de rango")))))))))</f>
        <v>0,00</v>
      </c>
      <c r="AO442" s="11" t="str">
        <f aca="false">IF(AN442="","",IF(AN442="-7,5 a -5,5",1,IF(AN442="-5 a -3",2,IF(AN442="-2,5 a -0,5",3,IF(AN442="0,00","NORMA",IF(AN442="0,5 a 2,5",4,IF(AN442="3 a 5",5,IF(AN442="5,5 a 7,5",6,IF(AN442="8 a 10",7,"Error")))))))))</f>
        <v>NORMA</v>
      </c>
      <c r="AP442" s="9" t="n">
        <v>-4</v>
      </c>
      <c r="AQ442" s="10" t="str">
        <f aca="false">IF(AP442="","",IF(AND(AP442&gt;=-20,AP442&lt;=-9.5),"-20 a -9,5",IF(AND(AP442&gt;=-9,AP442&lt;=-6.5),"-9 a -6,5",IF(AP442=-6,"-6",IF(AND(AP442&gt;=-5.5,AP442&lt;=-3),"-5,5 a -3",IF(AND(AP442&gt;=-2.5,AP442&lt;=0),"-2,5 a 0",IF(AND(AP442&gt;=0.5,AP442&lt;=3),"0,5 a 3",IF(AND(AP442&gt;=3.5,AP442&lt;=6),"3,5 a 6",IF(AND(AP442&gt;=6.5,AP442&lt;=9),"6,5 a 9",IF(AND(AP442&gt;=9.5,AP442&lt;=20),"9,5 a 20","Fuera de rango"))))))))))</f>
        <v>-5,5 a -3</v>
      </c>
      <c r="AR442" s="11" t="n">
        <f aca="false">IF(AQ442="","",IF(AQ442="-20 a -9,5",1,IF(AQ442="-9 a -6,5",2,IF(AQ442="-6","NORMA",IF(AQ442="-5,5 a -3",3,IF(AQ442="-2,5 a 0",4,IF(AQ442="0,5 a 3",5,IF(AQ442="3,5 a 6",6,IF(AQ442="6,5 a 9",7,IF(AQ442="9,5 a 20",8,""))))))))))</f>
        <v>3</v>
      </c>
      <c r="AS442" s="9" t="n">
        <v>-2</v>
      </c>
      <c r="AT442" s="10" t="str">
        <f aca="false">IF(AS442="","",IF(AND(AS442&gt;=-16,AS442&lt;=-14),"-16 a -14",IF(AND(AS442&gt;=-13.5,AS442&lt;=-11.5),"-13,5 a -11,5",IF(AND(AS442&gt;=-11,AS442&lt;=-9),"-11 a -9",IF(AND(AS442&gt;=-8.5,AS442&lt;=-6.5),"-8,5 a -6,5",IF(AND(AS442&gt;=-6,AS442&lt;=-4),"-6 a -4",IF(AND(AS442&gt;=-3.5,AS442&lt;=-1.5),"-3,5 a -1,5",IF(AND(AS442&gt;=-1,AS442&lt;=1),"-1 a 1",IF(AND(AS442&gt;=1.5,AS442&lt;=3.5),"1,5 a 3,5",IF(AND(AS442&gt;=4,AS442&lt;=6),"4 a 6",IF(AND(AS442&gt;=6.5,AS442&lt;=8.5),"6,5 a 8,5",IF(AND(AS442&gt;=9,AS442&lt;=11),"9 a 11",IF(AND(AS442&gt;=11.5,AS442&lt;=13.5),"11,5 a 13,5",IF(AND(AS442&gt;=14,AS442&lt;=16),"14 a 16",IF(AND(AS442&gt;=16.5,AS442&lt;=18.5),"16,5 a 18,5",IF(AND(AS442&gt;=19,AS442&lt;=21),"19 a 21","Fuera de rango"))))))))))))))))</f>
        <v>-3,5 a -1,5</v>
      </c>
      <c r="AU442" s="11" t="n">
        <f aca="false" t="array" ref="AU442">IF(AT442="","",_xlfn.IFS(AT442="-16 a -14",1,AT442="-13,5 a -11,5",2,AT442="-11 a -9",3,AT442="-8,5 a -6,5",4,AT442="-6 a -4",5,AT442="-3,5 a -1,5",6,AT442="-1 a 1",7,AT442="1,5 a 3,5",8,AT442="4 a 6","NORMA",AT442="6,5 a 8,5",9,AT442="9 a 11",10,AT442="11,5 a 13,5",11,AT442="14 a 16",12,AT442="16,5 a 18,5",13,AT442="19 a 21",14,TRUE(),""))</f>
        <v>6</v>
      </c>
      <c r="AV442" s="9" t="n">
        <v>2.5</v>
      </c>
      <c r="AW442" s="10" t="str">
        <f aca="false">IF(AV442="","",IF(AND(AV442&gt;=-1,AV442&lt;=-0.5),"-1 a -0,5",IF(AND(AV442&gt;-0.5,AV442&lt;=0),"De -0,5 a 0",IF(AND(AV442&gt;=0.25,AV442&lt;=0.75),"0,25 a 0,75",IF(AND(AV442&gt;=1,AV442&lt;=1.5),"1 a 1,5",IF(AND(AV442&gt;=1.75,AV442&lt;=2.25),"1,75 a 2,25",IF(AND(AV442&gt;=2.5,AV442&lt;=3),"2,5 a 3",IF(AND(AV442&gt;=3.25,AV442&lt;=3.75),"3,25 a 3,75","Fuera de rango"))))))))</f>
        <v>2,5 a 3</v>
      </c>
      <c r="AX442" s="10" t="n">
        <f aca="false">IF(AW442="","",IF(OR(AW442="-1 a -0,5",AW442="-1 a -0.5"),1,IF(OR(AW442="De -0,5 a 0",AW442="-0,5 a 0",AW442="De -0.5 a 0"),2,IF(OR(AW442="0,25 a 0,75",AW442="0.25 a 0.75"),"NORMA",IF(OR(AW442="1 a 1,5",AW442="1 a 1.5"),3,IF(OR(AW442="1,75 a 2,25",AW442="1.75 a 2.25"),4,IF(OR(AW442="2,5 a 3",AW442="2.5 a 3"),5,IF(OR(AW442="3,25 a 3,75",AW442="3.25 a 3.75"),6,""))))))))</f>
        <v>5</v>
      </c>
      <c r="AY442" s="9" t="n">
        <v>-4</v>
      </c>
      <c r="AZ442" s="10" t="str">
        <f aca="false">IF(AY442="","",IF(AND(AY442&gt;=-20,AY442&lt;=-9.5),"-20 a -9,5",IF(AND(AY442&gt;=-9,AY442&lt;=-6.5),"-9 a -6,5",IF(AY442=-6,"-6",IF(AND(AY442&gt;=-5.5,AY442&lt;=-3),"-5,5 a -3",IF(AND(AY442&gt;=-2.5,AY442&lt;=0),"-2,5 a 0",IF(AND(AY442&gt;=0.5,AY442&lt;=3),"0,5 a 3",IF(AND(AY442&gt;=3.5,AY442&lt;=6),"3,5 a 6","Fuera de rango"))))))))</f>
        <v>-5,5 a -3</v>
      </c>
      <c r="BA442" s="11" t="n">
        <f aca="false">IF(AZ442="","",IF(AZ442="-20 a -9,5",1,IF(AZ442="-9 a -6,5",2,IF(AZ442="-6","NORMA",IF(AZ442="-5,5 a -3",3,IF(AZ442="-2,5 a 0",4,IF(AZ442="0,5 a 3",5,IF(AZ442="3,5 a 6",6,""))))))))</f>
        <v>3</v>
      </c>
      <c r="BB442" s="9" t="n">
        <v>0</v>
      </c>
      <c r="BC442" s="10" t="str">
        <f aca="false" t="array" ref="BC442">IF(BB442="","",_xlfn.IFS(AND(BB442&gt;=0,BB442&lt;=2),"0 a 2",AND(BB442&gt;=2.5,BB442&lt;=4.5),"2,5 a 4,5",AND(BB442&gt;=5,BB442&lt;=7),"5 a 7",AND(BB442&gt;=7.5,BB442&lt;=9.5),"7,5 a 9,5",AND(BB442&gt;=10,BB442&lt;=12),"10 a 12",AND(BB442&gt;=12.5,BB442&lt;=14.5),"12,5 a 14,5",BB442=15,"15",AND(BB442&gt;=15.5,BB442&lt;=17.5),"15,5 a 17,5",AND(BB442&gt;=18,BB442&lt;=20),"18 a 20",AND(BB442&gt;=20.5,BB442&lt;=22.5),"20,5 a 22,5",AND(BB442&gt;=23,BB442&lt;=25),"23 a 25",TRUE(),"Fuera de rango"))</f>
        <v>0 a 2</v>
      </c>
      <c r="BD442" s="11" t="n">
        <f aca="false" t="array" ref="BD442">IF(BC442="","",_xlfn.IFS(BC442="0 a 2",1,BC442="2,5 a 4,5",2,BC442="5 a 7",3,BC442="7,5 a 9,5",4,BC442="10 a 12",5,BC442="12,5 a 14,5",6,BC442="15","NORMA",BC442="15,5 a 17,5",7,BC442="18 a 20",8,BC442="20,5 a 22,5",9,BC442="23 a 25",10,TRUE(),"Fuera de rango"))</f>
        <v>1</v>
      </c>
      <c r="BE442" s="9" t="n">
        <v>6</v>
      </c>
      <c r="BF442" s="10" t="str">
        <f aca="false">IF(BE442="","",IF(AND(BE442&gt;=-20,BE442&lt;=-10),"-20 a -10",IF(AND(BE442&gt;=-9.5,BE442&lt;=0.5),"-9,5 a 0,5",IF(AND(BE442&gt;=1,BE442&lt;=11),"1 a 11",IF(AND(BE442&gt;=11.5,BE442&lt;=20.5),"11,5 a 20,5",IF(BE442=21,"21",IF(AND(BE442&gt;=21.5,BE442&lt;=31.5),"21,5 a 31,5",IF(AND(BE442&gt;=32,BE442&lt;=42),"32 a 42","Fuera de rango"))))))))</f>
        <v>1 a 11</v>
      </c>
      <c r="BG442" s="11" t="n">
        <f aca="false">IF(BF442="","",IF(BF442="-20 a -10",1,IF(BF442="-9,5 a 0,5",2,IF(BF442="1 a 11",3,IF(BF442="11,5 a 20,5",4,IF(BF442="21","NORMA",IF(BF442="21,5 a 31,5",5,IF(BF442="32 a 42",6,""))))))))</f>
        <v>3</v>
      </c>
      <c r="BH442" s="9" t="n">
        <v>-3</v>
      </c>
      <c r="BI442" s="10" t="str">
        <f aca="false">IF(BH442="","",IF(AND(BH442&gt;=-20,BH442&lt;=-15),"-20 a -15",IF(AND(BH442&gt;=-14.5,BH442&lt;=-9.5),"-14,5 a -9,5",IF(AND(BH442&gt;=-9,BH442&lt;=-4),"-9 a -4",IF(AND(BH442&gt;=-3.5,BH442&lt;=2.5),"-3,5 a 2,5",IF(AND(BH442&gt;=3,BH442&lt;=8),"3 a 8",IF(AND(BH442&gt;=8.5,BH442&lt;=14.5),"8,5 a 14,5",IF(BH442=15,"15",IF(AND(BH442&gt;=15.5,BH442&lt;=20.5),"15,5 a 20,5",IF(AND(BH442&gt;=21,BH442&lt;=26),"21 a 26","Fuera de rango"))))))))))</f>
        <v>-3,5 a 2,5</v>
      </c>
      <c r="BJ442" s="11" t="n">
        <f aca="false">IF(BI442="","",IF(BI442="-20 a -15",1,IF(BI442="-14,5 a -9,5",2,IF(BI442="-9 a -4",3,IF(BI442="-3,5 a 2,5",4,IF(BI442="3 a 8",5,IF(BI442="8,5 a 14,5",6,IF(BI442="15","NORMA",IF(BI442="15,5 a 20,5",7,IF(BI442="21 a 26",8,IF(BI442="26,5 a 31,5",9,"")))))))))))</f>
        <v>4</v>
      </c>
      <c r="BK442" s="9" t="n">
        <v>0</v>
      </c>
      <c r="BL442" s="10" t="str">
        <f aca="false">IF(BK442="","",IF(AND(BK442&gt;=0,BK442&lt;=2),"0 - 2",IF(AND(BK442&gt;=2.5,BK442&lt;=4.5),"2,5 - 4,5",IF(AND(BK442&gt;=5,BK442&lt;=7),"5 - 7",IF(AND(BK442&gt;=7.5,BK442&lt;=9.5),"7,5 - 9,5",IF(AND(BK442&gt;=10,BK442&lt;=12),"10 - 12",IF(AND(BK442&gt;=12.5,BK442&lt;=13.5),"12,5 - 13,5",IF(BK442=14,"14",IF(AND(BK442&gt;=14.5,BK442&lt;=16.5),"14,5 - 16,5",IF(AND(BK442&gt;=17,BK442&lt;=19),"17 - 19",IF(AND(BK442&gt;=19.5,BK442&lt;=21.5),"19,5 - 21,5",IF(AND(BK442&gt;=22,BK442&lt;=24),"22 - 24",IF(AND(BK442&gt;=24.5,BK442&lt;=26.5),"24,5 - 26,5",IF(AND(BK442&gt;=27,BK442&lt;=29),"27 - 29",IF(AND(BK442&gt;=29.5,BK442&lt;=30),"29,5 - 30","Fuera de rango")))))))))))))))</f>
        <v>0 - 2</v>
      </c>
      <c r="BM442" s="11" t="n">
        <f aca="false">IF(BL442="","",IF(BL442="0 - 2",1,IF(BL442="2,5 - 4,5",2,IF(BL442="5 - 7",3,IF(BL442="7,5 - 9,5",4,IF(BL442="10 - 12",5,IF(BL442="12,5 - 13,5",6,IF(BL442="14","NORMA",IF(BL442="14,5 - 16,5",7,IF(BL442="17 - 19",8,IF(BL442="19,5 - 21,5",9,IF(BL442="22 - 24",10,IF(BL442="24,5 - 26,5",11,IF(BL442="27 - 29",12,IF(BL442="29,5 - 30",13,"")))))))))))))))</f>
        <v>1</v>
      </c>
      <c r="BN442" s="9" t="n">
        <v>20</v>
      </c>
      <c r="BO442" s="11" t="str">
        <f aca="false">IF(BN442="","",IF(AND(BN442&gt;=-20,BN442&lt;=-10),"-20 a -10",IF(AND(BN442&gt;=-9.5,BN442&lt;=0.5),"-9,5 a 0,5",IF(AND(BN442&gt;=1,BN442&lt;=11),"1 a 11",IF(AND(BN442&gt;=11.5,BN442&lt;=21.5),"11,5 a 21,5",IF(BN442=22,"22",IF(AND(BN442&gt;=22.5,BN442&lt;=32.5),"22,5 a 32,5",IF(AND(BN442&gt;=33,BN442&lt;=43),"33 a 43","Fuera de rango"))))))))</f>
        <v>11,5 a 21,5</v>
      </c>
      <c r="BP442" s="11" t="n">
        <f aca="false">IF(BO442="","",IF(BO442="-20 a -10",1,IF(BO442="-9,5 a 0,5",2,IF(BO442="1 a 11",3,IF(BO442="11,5 a 21,5",4,IF(BO442="22","NORMA",IF(BO442="22,5 a 32,5",5,IF(BO442="33 a 43",6,""))))))))</f>
        <v>4</v>
      </c>
      <c r="BQ442" s="9" t="n">
        <v>16</v>
      </c>
      <c r="BR442" s="10" t="str">
        <f aca="false">IF(BQ442="","",IF(AND(BQ442&gt;=-20,BQ442&lt;=-15),"-20 a -15",IF(AND(BQ442&gt;=-14.5,BQ442&lt;=-9.5),"-14,5 a -9,5",IF(AND(BQ442&gt;=-9,BQ442&lt;=-4),"-9 a -4",IF(AND(BQ442&gt;=-3.5,BQ442&lt;=2.5),"-3,5 a 2,5",IF(AND(BQ442&gt;=3,BQ442&lt;=8),"3 a 8",IF(AND(BQ442&gt;=8.5,BQ442&lt;=13.5),"8,5 a 13,5",IF(AND(BQ442&gt;=14,BQ442&lt;=17.5),"14 a 17,5",IF(BQ442=18,"18",IF(AND(BQ442&gt;=18.5,BQ442&lt;=23.5),"18,5 a 23,5",IF(AND(BQ442&gt;=24,BQ442&lt;=29),"24 a 29",IF(AND(BQ442&gt;=29.5,BQ442&lt;=34.5),"29,5 a 34,5",IF(AND(BQ442&gt;=35,BQ442&lt;=40),"35 a 40","Fuera de rango")))))))))))))</f>
        <v>14 a 17,5</v>
      </c>
      <c r="BS442" s="11" t="n">
        <f aca="false">IF(BR442="","",IF(BR442="-20 a -15",1,IF(BR442="-14,5 a -9,5",2,IF(BR442="-9 a -4",3,IF(BR442="-3,5 a 2,5",4,IF(BR442="3 a 8",5,IF(BR442="8,5 a 13,5",6,IF(BR442="14 a 17,5",7,IF(BR442="18","NORMA",IF(BR442="18,5 a 23,5",8,IF(BR442="24 a 29",9,IF(BR442="29,5 a 34,5",10,IF(BR442="35 a 40",11,"")))))))))))))</f>
        <v>7</v>
      </c>
      <c r="BT442" s="9" t="n">
        <v>0</v>
      </c>
      <c r="BU442" s="10" t="str">
        <f aca="false">IF(BT442="","",IF(AND(BT442&gt;=-20,BT442&lt;=-18),"-20 a -18",IF(AND(BT442&gt;=-17.5,BT442&lt;=-15.5),"-17,5 a -15,5",IF(AND(BT442&gt;=-15,BT442&lt;=-13),"-15 a -13",IF(AND(BT442&gt;=-12.5,BT442&lt;=-10.5),"-12,5 a -10,5",IF(AND(BT442&gt;=-10,BT442&lt;=-8),"-10 a -8",IF(AND(BT442&gt;=-7.5,BT442&lt;=-5.5),"-7,5 a -5,5",IF(AND(BT442&gt;=-5,BT442&lt;=-3),"-5 a -3",IF(AND(BT442&gt;=-2.5,BT442&lt;=-0.5),"-2,5 a -0,5",IF(BT442=0,"0",IF(AND(BT442&gt;=0.5,BT442&lt;=2.5),"0,5 a 2,5",IF(AND(BT442&gt;=3,BT442&lt;=5),"3 a 5",IF(AND(BT442&gt;=5.5,BT442&lt;=7.5),"5,5 a 7,5",IF(AND(BT442&gt;=8,BT442&lt;=10),"8 a 10",IF(AND(BT442&gt;=10.5,BT442&lt;=12.5),"10,5 a 12,5",IF(AND(BT442&gt;=13,BT442&lt;=15),"13 a 15",IF(AND(BT442&gt;=15.5,BT442&lt;=17.5),"15,5 a 17,5",IF(AND(BT442&gt;=18,BT442&lt;=20),"18 a 20","Fuera de rango"))))))))))))))))))</f>
        <v>0</v>
      </c>
      <c r="BV442" s="11" t="str">
        <f aca="false">IF(BT442="","",IF(BT442=0,"NORMA",IF(AND(BT442&gt;=-20,BT442&lt;=-18),2,IF(AND(BT442&gt;=-17.5,BT442&lt;=-15.5),2,IF(AND(BT442&gt;=-15,BT442&lt;=-13),3,IF(AND(BT442&gt;=-12.5,BT442&lt;=-10.5),4,IF(AND(BT442&gt;=-10,BT442&lt;=-8),5,IF(AND(BT442&gt;=-7.5,BT442&lt;=-5.5),6,IF(AND(BT442&gt;=-5,BT442&lt;=-3),7,IF(AND(BT442&gt;=-2.5,BT442&lt;=-0.5),8,IF(AND(BT442&gt;=0.5,BT442&lt;=2.5),9,IF(AND(BT442&gt;=3,BT442&lt;=5),10,IF(AND(BT442&gt;=5.5,BT442&lt;=7.5),11,IF(AND(BT442&gt;=8,BT442&lt;=10),12,IF(AND(BT442&gt;=10.5,BT442&lt;=12.5),13,IF(AND(BT442&gt;=13,BT442&lt;=15),14,IF(AND(BT442&gt;=15.5,BT442&lt;=17.5),15,IF(AND(BT442&gt;=18,BT442&lt;=20),16,"Fuera de rango"))))))))))))))))))</f>
        <v>NORMA</v>
      </c>
      <c r="BW442" s="9" t="n">
        <v>-3.25</v>
      </c>
      <c r="BX442" s="10" t="n">
        <f aca="false">18.5- (0.3*H442)</f>
        <v>0.199999999999999</v>
      </c>
      <c r="BY442" s="10" t="n">
        <f aca="false">(BW442)-(BX442)</f>
        <v>-3.45</v>
      </c>
      <c r="BZ442" s="10" t="str">
        <f aca="false">IF(BY442="","",IF(BY442&lt;-27.5,"De -30 a -28",IF(BY442&lt;-25,"De -27,5 a -25,5",IF(BY442&lt;-22.5,"De -25 a -23",IF(BY442&lt;-20,"De -22,5 a -20,5",IF(BY442&lt;-17.5,"De -20 a -18",IF(BY442&lt;-15,"De -17,5 a -15,5",IF(BY442&lt;-12.5,"De -15 a -13",IF(BY442&lt;-10,"De -12,5 a -10,5",IF(BY442&lt;-7.5,"De -10 a -8",IF(BY442&lt;-5,"De -7,5 a -5,5",IF(BY442&lt;-2.5,"De -5 a -3",IF(BY442&lt;0,"De -2,5 a -0,5",IF(BY442&lt;2.5,"De 0 a 2",IF(BY442&lt;5,"De 2,5 a 4,5",IF(BY442&lt;7.5,"De 5 a 7",IF(BY442&lt;10,"De 7,5 a 9,5",IF(BY442&lt;12.5,"De 10 a 12",IF(BY442&lt;15,"De 12,5 a 14,5",IF(BY442&lt;17.5,"De 15 a 17",IF(BY442&lt;20,"De 17,5 a 19,5",IF(BY442&lt;22.5,"De 20 a 22",IF(BY442&lt;25,"De 22,5 a 24,5",IF(BY442&lt;27.5,"De 25 a 27","De 27,5 a 30"))))))))))))))))))))))))</f>
        <v>De -5 a -3</v>
      </c>
      <c r="CA442" s="12" t="n">
        <f aca="false">IF(BY442="","",IF(BY442&lt;=-28,1,IF(BY442&lt;=-25.5,2,IF(BY442&lt;=-23,3,IF(BY442&lt;=-20.5,4,IF(BY442&lt;=-18,5,IF(BY442&lt;=-15.5,6,IF(BY442&lt;=-13,7,IF(BY442&lt;=-10.5,8,IF(BY442&lt;=-8,9,IF(BY442&lt;=-5.5,10,IF(BY442&lt;=-3,11,IF(BY442&lt;=-0.5,12,IF(BY442&lt;=2,13,IF(BY442&lt;=4.5,14,IF(BY442&lt;=7,15,IF(BY442&lt;=9.5,16,IF(BY442&lt;=12,17,IF(BY442&lt;=14.5,18,IF(BY442&lt;=17,19,IF(BY442&lt;=19.5,20,IF(BY442&lt;=22,21,IF(BY442&lt;=24.5,22,IF(BY442&lt;=27,23,IF(BY442&lt;=30,24,"Fuera de rango")))))))))))))))))))))))))</f>
        <v>11</v>
      </c>
      <c r="CB442" s="9" t="n">
        <v>-3</v>
      </c>
      <c r="CC442" s="10" t="n">
        <f aca="false">18.5- (0.3*H442)</f>
        <v>0.199999999999999</v>
      </c>
      <c r="CD442" s="10" t="n">
        <f aca="false">(CB442)-(CC442)</f>
        <v>-3.2</v>
      </c>
      <c r="CE442" s="10" t="str">
        <f aca="false">IF(CD442="","",IF(CD442&lt;-27.5,"De -30 a -28",IF(CD442&lt;-25,"De -27,5 a -25,5",IF(CD442&lt;-22.5,"De -25 a -23",IF(CD442&lt;-20,"De -22,5 a -20,5",IF(CD442&lt;-17.5,"De -20 a -18",IF(CD442&lt;-15,"De -17,5 a -15,5",IF(CD442&lt;-12.5,"De -15 a -13",IF(CD442&lt;-10,"De -12,5 a -10,5",IF(CD442&lt;-7.5,"De -10 a -8",IF(CD442&lt;-5,"De -7,5 a -5,5",IF(CD442&lt;-2.5,"De -5 a -3",IF(CD442&lt;0,"De -2,5 a -0,5",IF(CD442&lt;=2,"De 0 a 2",IF(CD442&lt;=4.5,"De 2,5 a 4,5",IF(CD442&lt;=7,"De 5 a 7",IF(CD442&lt;=9.5,"De 7,5 a 9,5",IF(CD442&lt;=12,"De 10 a 12",IF(CD442&lt;=14.5,"De 12,5 a 14,5",IF(CD442&lt;=17,"De 15 a 17",IF(CD442&lt;=19.5,"De 17,5 a 19,5",IF(CD442&lt;=22,"De 20 a 22",IF(CD442&lt;=24.5,"De 22,5 a 24,5",IF(CD442&lt;=27,"De 25 a 27","De 27,5 a 30"))))))))))))))))))))))))</f>
        <v>De -5 a -3</v>
      </c>
      <c r="CF442" s="12" t="n">
        <f aca="false">IF(CD442="","",IF(CD442&lt;-27.5,1,IF(CD442&lt;-25,2,IF(CD442&lt;-22.5,3,IF(CD442&lt;-20,4,IF(CD442&lt;-17.5,5,IF(CD442&lt;-15,6,IF(CD442&lt;-12.5,7,IF(CD442&lt;-10,8,IF(CD442&lt;-7.5,9,IF(CD442&lt;-5,10,IF(CD442&lt;-2.5,11,IF(CD442&lt;0,12,IF(CD442&lt;2.5,13,IF(CD442&lt;5,14,IF(CD442&lt;7.5,15,IF(CD442&lt;10,16,IF(CD442&lt;12.5,17,IF(CD442&lt;15,18,IF(CD442&lt;17.5,19,IF(CD442&lt;20,20,IF(CD442&lt;22.5,21,IF(CD442&lt;25,22,IF(CD442&lt;27.5,23,24))))))))))))))))))))))))</f>
        <v>11</v>
      </c>
      <c r="CG442" s="9" t="n">
        <v>-1.5</v>
      </c>
      <c r="CH442" s="10" t="str">
        <f aca="false">IF(CG442="","",IF(AND(CG442&gt;=-10,CG442&lt;=-9.5),"-10 a -9,5",IF(AND(CG442&gt;-9.5,CG442&lt;=-8.5),"-9 a -8,5",IF(AND(CG442&gt;-8.5,CG442&lt;=-7.5),"-8 a -7,5",IF(AND(CG442&gt;-7.5,CG442&lt;=-6.5),"-7 a -6,5",IF(AND(CG442&gt;-6.5,CG442&lt;=-5.5),"-6 a -5,5",IF(AND(CG442&gt;-5.5,CG442&lt;=-4.5),"-5 a -4,5",IF(AND(CG442&gt;-4.5,CG442&lt;=-3.5),"-4 a -3,5",IF(AND(CG442&gt;-3.5,CG442&lt;=-2.5),"-3 a -2,5",IF(CG442=-2.25,"-2,25",IF(AND(CG442&gt;-2.5,CG442&lt;=-1.5),"-2 a -1,5",IF(AND(CG442&gt;-1.5,CG442&lt;=-0.5),"-1 a -0,5",IF(AND(CG442&gt;-0.5,CG442&lt;=0.5),"0 a 0,5",IF(AND(CG442&gt;0.5,CG442&lt;=1.5),"1 a 1,5",IF(AND(CG442&gt;1.5,CG442&lt;=2.5),"2 a 2,5",IF(AND(CG442&gt;2.5,CG442&lt;=3.5),"3 a 3,5",IF(AND(CG442&gt;3.5,CG442&lt;=4.5),"4 a 4,5",IF(AND(CG442&gt;4.5,CG442&lt;=5.5),"5 a 5,5",IF(AND(CG442&gt;5.5,CG442&lt;=6.5),"6 a 6,5",IF(AND(CG442&gt;6.5,CG442&lt;=7.5),"7 a 7,5",IF(AND(CG442&gt;7.5,CG442&lt;=8.5),"8 a 8,5",IF(AND(CG442&gt;8.5,CG442&lt;=9.5),"9 a 9,5",IF(CG442&gt;=10,"10","Fuera de rango")))))))))))))))))))))))</f>
        <v>-2 a -1,5</v>
      </c>
      <c r="CI442" s="11" t="n">
        <f aca="false">IF(CG442="","",IF(CG442=-2.25,"NORMA",IF(CG442&lt;=-9.5,1,IF(CG442&lt;=-8.5,2,IF(CG442&lt;=-7.5,3,IF(CG442&lt;=-6.5,4,IF(CG442&lt;=-5.5,5,IF(CG442&lt;=-4.5,6,IF(CG442&lt;=-3.5,7,IF(CG442&lt;=-2.5,8,IF(CG442&lt;=-1.5,9,IF(CG442&lt;=-0.5,10,IF(CG442&lt;=0.5,11,IF(CG442&lt;=1.5,12,IF(CG442&lt;=2.5,13,IF(CG442&lt;=3.5,14,IF(CG442&lt;=4.5,15,IF(CG442&lt;=5.5,16,IF(CG442&lt;=6.5,17,IF(CG442&lt;=7.5,18,IF(CG442&lt;=8.5,19,IF(CG442&lt;=9.5,20,IF(CG442=10,21,"Fuera de rango")))))))))))))))))))))))</f>
        <v>9</v>
      </c>
      <c r="CJ442" s="9" t="n">
        <v>0.75</v>
      </c>
      <c r="CK442" s="10" t="str">
        <f aca="false">IF(CJ442="","",IF(AND(CJ442&gt;=-6,CJ442&lt;=-5.5),"-6 a -5,5",IF(AND(CJ442&gt;-5.5,CJ442&lt;=-4.5),"-5 a -4,5",IF(AND(CJ442&gt;-4.5,CJ442&lt;=-3.5),"-4 a -3,5",IF(AND(CJ442&gt;-3.5,CJ442&lt;=-2.5),"-3 a -2,5",IF(AND(CJ442&gt;-2.5,CJ442&lt;=-1.5),"-2 a -1,5",IF(AND(CJ442&gt;-1.5,CJ442&lt;=-0.5),"-1 a -0,5",IF(AND(CJ442&gt;-0.5,CJ442&lt;=0.5),"0 a 0,5",IF(AND(CJ442&gt;0.5,CJ442&lt;=1.5),"1 a 1,5",IF(AND(CJ442&gt;1.5,CJ442&lt;2.5),"2",IF(AND(CJ442&gt;=2.5,CJ442&lt;=3),"2,5 a 3",IF(AND(CJ442&gt;3,CJ442&lt;=4),"3,5 a 4",IF(AND(CJ442&gt;4,CJ442&lt;=5),"4,5 a 5",IF(AND(CJ442&gt;5,CJ442&lt;=6),"5,5 a 6",IF(AND(CJ442&gt;6,CJ442&lt;=7),"6,5 a 7",IF(AND(CJ442&gt;7,CJ442&lt;=8),"7,5 a 8",IF(AND(CJ442&gt;8,CJ442&lt;=9.5),"8,5 a 9,5",IF(CJ442=10,"10","Fuera de rango"))))))))))))))))))</f>
        <v>1 a 1,5</v>
      </c>
      <c r="CL442" s="11" t="n">
        <f aca="false">IF(CK442="","",IF(OR(CK442="-6 a -5,5",CK442="-6 - -5,5"),1,IF(OR(CK442="-5 a -4,5",CK442="-5 - -4,5"),2,IF(OR(CK442="-4 a -3,5",CK442="-4 - -3,5"),3,IF(OR(CK442="-3 a -2,5",CK442="-3 - -2,5"),4,IF(OR(CK442="-2 a -1,5",CK442="-2 - -1,5"),5,IF(OR(CK442="-1 a -0,5",CK442="-1 - -0,5"),6,IF(OR(CK442="0 a 0,5",CK442="0 - 0,5"),7,IF(OR(CK442="1 a 1,5",CK442="1 - 1,5"),8,IF(CK442="2","NORMA",IF(OR(CK442="2,5 a 3",CK442="2,5 - 3"),9,IF(OR(CK442="3,5 a 4",CK442="3,5 - 4"),10,IF(OR(CK442="4,5 a 5",CK442="4,5 - 5"),11,IF(OR(CK442="5,5 a 6",CK442="5,5 - 6"),12,IF(OR(CK442="6,5 a 7",CK442="6,5 - 7"),13,IF(OR(CK442="7,5 a 8",CK442="7,5 - 8"),14,IF(OR(CK442="8,5 a 9",CK442="8,5 - 9,5",CK442="9 a 9,5"),15,IF(CK442="10",15,IF(OR(CK442="0,5 a 1",CK442="0,5 - 1"),7,"Fuera de rango")))))))))))))))))))</f>
        <v>8</v>
      </c>
      <c r="CN442" s="10" t="str">
        <f aca="false">IF(CM442=0,"0", " ")</f>
        <v>0</v>
      </c>
      <c r="CO442" s="10" t="str">
        <f aca="false">IF(CM442&gt;0,"EME"," ")</f>
        <v> </v>
      </c>
      <c r="CQ442" s="10" t="str">
        <f aca="false">IF(CP442&gt;0,"0", " ")</f>
        <v> </v>
      </c>
      <c r="CR442" s="10" t="str">
        <f aca="false">IF(CP442&gt;0,"EME"," ")</f>
        <v> </v>
      </c>
      <c r="CS442" s="9" t="n">
        <v>1.75</v>
      </c>
      <c r="CV442" s="9" t="n">
        <v>1.25</v>
      </c>
      <c r="CY442" s="9" t="n">
        <v>0</v>
      </c>
      <c r="DB442" s="9" t="n">
        <v>0</v>
      </c>
      <c r="DC442" s="11" t="str">
        <f aca="false">IF(DB442&lt;0,"2"," ")</f>
        <v> </v>
      </c>
      <c r="DD442" s="11" t="str">
        <f aca="false">IF(DB442&lt;0,"MIO"," ")</f>
        <v> </v>
      </c>
      <c r="DE442" s="9" t="n">
        <v>0</v>
      </c>
      <c r="DF442" s="10" t="str">
        <f aca="false">IF(DE442&lt;0,"3"," ")</f>
        <v> </v>
      </c>
      <c r="DG442" s="10" t="str">
        <f aca="false">IF(DE442&lt;0,"AST"," ")</f>
        <v> </v>
      </c>
      <c r="DH442" s="9" t="n">
        <v>0</v>
      </c>
      <c r="DI442" s="10" t="str">
        <f aca="false">IF(DH442&lt;0,"3"," ")</f>
        <v> </v>
      </c>
      <c r="DJ442" s="10" t="str">
        <f aca="false">IF(DH442&lt;0,"AST"," ")</f>
        <v> </v>
      </c>
      <c r="DK442" s="9" t="n">
        <v>1.5</v>
      </c>
      <c r="DL442" s="10" t="str">
        <f aca="false">IF(DK442&gt;0,"4"," ")</f>
        <v>4</v>
      </c>
      <c r="DM442" s="10" t="str">
        <f aca="false">IF(DK442&gt;0,"PRE"," ")</f>
        <v>PRE</v>
      </c>
      <c r="DN442" s="9" t="n">
        <v>1.5</v>
      </c>
      <c r="DO442" s="10" t="str">
        <f aca="false">IF(DN442&gt;0,"4"," ")</f>
        <v>4</v>
      </c>
      <c r="DP442" s="10" t="str">
        <f aca="false">IF(DN442&gt;0,"PRE"," ")</f>
        <v>PRE</v>
      </c>
      <c r="DS442" s="12" t="str">
        <f aca="false">CONCATENATE(CO442,CU442,DA442,DG442,DM442)</f>
        <v>  PRE</v>
      </c>
      <c r="DT442" s="10" t="e">
        <f aca="false" t="array" ref="DT442">_xlfn.IFS(DS442="EME    ","0", DS442=" HIP   ","1", DS442="  MIO  ","2", DS442="   AST ","3", DS442="    PRE","4", DS442="EME   PRE","5", DS442=" HIP  PRE","6", DS442=" HIP AST ","7", DS442="  MIO PRE","8", DS442="  MIOAST ","9", DS442="   ASTPRE","10",DS442=" HIP ASTPRE","11", DS442="  MIOASTPRE","12", DS442="     ","0")</f>
        <v>#N/A</v>
      </c>
      <c r="DV442" s="1" t="e">
        <f aca="false" t="array" ref="DV442">_xlfn.IFS(DU442="SI","2", DU442="NO","1")</f>
        <v>#N/A</v>
      </c>
      <c r="DX442" s="11" t="str">
        <f aca="false">IF(DW442=0,"1","2")</f>
        <v>1</v>
      </c>
      <c r="DY442" s="11" t="str">
        <f aca="false" t="array" ref="DY442">_xlfn.IFS(DW442=0,"0", DW442=0.25, "1", DW442=0.5,"2", DW442=0.75,"3", DW442=1,"4",DW442=1.25,"5", DW442=1.5,"6", DW442=1.75,"7", DW442=2,"8")</f>
        <v>0</v>
      </c>
      <c r="EA442" s="11" t="str">
        <f aca="false">IF(DZ442=0,"1","2")</f>
        <v>1</v>
      </c>
      <c r="EB442" s="11" t="str">
        <f aca="false" t="array" ref="EB442">_xlfn.IFS(DZ442=0,"0", DZ442=0.25, "1", DZ442=0.5,"2", DZ442=0.75,"3", DZ442=1,"4",DZ442=1.25,"5", DZ442=1.5,"6", DZ442=1.75,"7", DZ442=2,"8")</f>
        <v>0</v>
      </c>
      <c r="ED442" s="10" t="str">
        <f aca="false">IF(EC442=0,"1","2")</f>
        <v>1</v>
      </c>
      <c r="EE442" s="11" t="str">
        <f aca="false" t="array" ref="EE442">_xlfn.IFS(EC442=0,"0", EC442=-0.25, "1", EC442=-0.5,"2", EC442=-0.75,"3", EC442=-1,"4",EC442=-1.25,"5", EC442=-1.5,"6", EC442=-1.75,"7", EC442=-2,"8", EC442=-2.25,"9",EC442=-2.5,"10", EC442=-2.75,"11", EC442=-3,"12", EC442=-3.25,"13", EC442=-3.5,"14", EC442=-3.75,"15",EC442=-4,"16")</f>
        <v>0</v>
      </c>
      <c r="EG442" s="10" t="str">
        <f aca="false">IF(EF442=0,"1","2")</f>
        <v>1</v>
      </c>
      <c r="EH442" s="11" t="str">
        <f aca="false" t="array" ref="EH442">_xlfn.IFS(EF442=0,"0", EF442=-0.25, "1", EF442=-0.5,"2", EF442=-0.75,"3", EF442=-1,"4",EF442=-1.25,"5", EF442=-1.5,"6", EF442=-1.75,"7", EF442=-2,"8", EF442=-2.25,"9",EF442=-2.5,"10", EF442=-2.75,"11", EF442=-3,"12", EF442=-3.25,"13", EF442=-3.5,"14", EF442=-3.75,"15",EF442=-4,"16")</f>
        <v>0</v>
      </c>
      <c r="EJ442" s="11" t="str">
        <f aca="false">IF(EI442=0,"1","2")</f>
        <v>1</v>
      </c>
      <c r="EK442" s="11" t="str">
        <f aca="false" t="array" ref="EK442">_xlfn.IFS(EI442=0,"0", EI442=-0.25, "1", EI442=-0.5,"2", EI442=-0.75,"3", EI442=-1,"4",EI442=-1.25,"5", EI442=-1.5,"6", EI442=-1.75,"7", EI442=-2,"8", EI442=-2.25,"9", EI442=-2.25,"9",EI442=-2.5,"10", EI442=-2.75,"11", EI442=-3,"12", EI442=-3.25,"13", EI442=-3.5,"14", EI442=-3.75,"15",EI442=-4,"16", EI442=0.25, "17", EI442=0.5, "18")</f>
        <v>0</v>
      </c>
      <c r="EM442" s="11" t="str">
        <f aca="false">IF(EL442=0,"1","2")</f>
        <v>1</v>
      </c>
      <c r="EN442" s="11" t="str">
        <f aca="false" t="array" ref="EN442">_xlfn.IFS(EL442=0.25,"17",EL442=0.5,"18", EL442=0,"0", EL442=-0.25, "1", EL442=-0.5,"2", EL442=-0.75,"3", EL442=-1,"4",EL442=-1.25,"5", EL442=-1.5,"6", EL442=-1.75,"7", EL442=-2,"8",EL442= -2.25,"9",EL442=-2.5,"10",EL442= -2.75,"11",EL442= -3,"12",EL442= -3.25,"13",EL442= -3.5,"14",EL442= -3.75,"15",EL442=-4,"16")</f>
        <v>0</v>
      </c>
      <c r="EP442" s="11" t="str">
        <f aca="false">IF(EO442=0,"1","2")</f>
        <v>1</v>
      </c>
      <c r="EQ442" s="11" t="str">
        <f aca="false" t="array" ref="EQ442">_xlfn.IFS(EO442=0,"0", EO442=0.25, "1", EO442=0.5,"2", EO442=0.75,"3", EO442=1,"4",EO442=1.25,"5", EO442=1.5,"6", EO442=1.75,"7", EO442=2,"8", EO442=2.25,"9", EO442=2.25,"9",EO442=2.5,"10", EO442=2.75,"11", EO442=3,"12", EO442=3.25,"13", EO442=3.5,"14", EO442=3.75,"15",EO442=4,"16", EO442=-0.25, "17", bq=-0.5, "18")</f>
        <v>0</v>
      </c>
      <c r="ES442" s="11" t="str">
        <f aca="false">IF(ER442=0,"1","2")</f>
        <v>1</v>
      </c>
      <c r="ET442" s="11" t="str">
        <f aca="false" t="array" ref="ET442">_xlfn.IFS(ER442=0,"0", ER442=0.25, "1", ER442=0.5,"2", ER442=0.75,"3", ER442=1,"4",ER442=1.25,"5", ER442=1.5,"6", ER442=1.75,"7", ER442=2,"8", ER442=2.25,"9", ER442=2.25,"9",ER442=2.5,"10", ER442=2.75,"11", ER442=3,"12", ER442=3.25,"13", ER442=3.5,"14", ER442=3.75,"15",ER442=4,"16", ER442=-0.25, "17", bq=-0.5, "18")</f>
        <v>0</v>
      </c>
      <c r="EV442" s="14" t="e">
        <f aca="false">VLOOKUP(EU442,LEYENDA!$G$2:$H$8,2,TRUE())</f>
        <v>#N/A</v>
      </c>
      <c r="EW442" s="14" t="e">
        <f aca="false" t="array" ref="EW442">_xlfn.IFS(EV442="0-5","1", EV442="6-12","2", EV442="13-18","3", EV442="19-24","4", EV442="25-36","5", EV442="37-48","6", EV442="49-60","7")</f>
        <v>#N/A</v>
      </c>
    </row>
    <row r="443" customFormat="false" ht="13.5" hidden="false" customHeight="false" outlineLevel="0" collapsed="false">
      <c r="A443" s="1" t="n">
        <v>148</v>
      </c>
      <c r="B443" s="2" t="n">
        <v>1</v>
      </c>
      <c r="C443" s="33" t="n">
        <v>43183</v>
      </c>
      <c r="E443" s="5" t="str">
        <f aca="false">VLOOKUP(A443,'286'!$A$3:$J$6279,10,FALSE())</f>
        <v>FERNÁNDEZ DOMÍNGUEZ, ISABEL</v>
      </c>
      <c r="F443" s="4" t="str">
        <f aca="false">VLOOKUP(A443,'286'!$A$3:$I$1768,3,FALSE())</f>
        <v>FERDOI</v>
      </c>
      <c r="G443" s="6" t="n">
        <f aca="false">VLOOKUP(A443,'286'!$A$3:$I$1768,4,FALSE())</f>
        <v>35350</v>
      </c>
      <c r="H443" s="7" t="n">
        <f aca="false">YEAR(C443)-YEAR(G443)</f>
        <v>22</v>
      </c>
      <c r="I443" s="1" t="str">
        <f aca="false">VLOOKUP(H443,LEYENDA!$C$2:$D$6,2,TRUE())</f>
        <v>13-24</v>
      </c>
      <c r="J443" s="5" t="str">
        <f aca="false">VLOOKUP(A443,'286'!$A$3:$I$1768,7,FALSE())</f>
        <v>M</v>
      </c>
      <c r="K443" s="8" t="n">
        <f aca="false">VLOOKUP(A443,'286'!$A$3:$I$1768,2,FALSE())</f>
        <v>0</v>
      </c>
      <c r="L443" s="4" t="str">
        <f aca="false">VLOOKUP(A443,'286'!$A$3:$I$1768,8,FALSE())</f>
        <v>D</v>
      </c>
      <c r="M443" s="4" t="str">
        <f aca="false">VLOOKUP(A443,'286'!$A$3:$I$1768,9,FALSE())</f>
        <v>D</v>
      </c>
      <c r="N443" s="8" t="str">
        <f aca="false">IF(R443=O443, "MISMA","CONTRARIA")</f>
        <v>MISMA</v>
      </c>
      <c r="O443" s="8" t="str">
        <f aca="false" t="array" ref="O443">_xlfn.IFS(L443="D","1", L443="I","2")</f>
        <v>1</v>
      </c>
      <c r="P443" s="8" t="e">
        <f aca="false" t="array" ref="P443">_xlfn.IFS(K443="OD","1", K443="OI","2")</f>
        <v>#N/A</v>
      </c>
      <c r="Q443" s="1" t="str">
        <f aca="false" t="array" ref="Q443">_xlfn.IFS(J443="M","1", J443="H","2")</f>
        <v>1</v>
      </c>
      <c r="R443" s="8" t="str">
        <f aca="false" t="array" ref="R443">_xlfn.IFS(M443="D","1", M443="I","2")</f>
        <v>1</v>
      </c>
      <c r="S443" s="1" t="str">
        <f aca="false" t="array" ref="S443">_xlfn.IFS(N443="CONTRARIA", "1",N443= "MISMA","2")</f>
        <v>2</v>
      </c>
      <c r="T443" s="1" t="str">
        <f aca="false" t="array" ref="T443">_xlfn.IFS(I443="0-12","1", I443="13-24","2", I443="25-40","3", I443="41-60","4", I443="61-100","5")</f>
        <v>2</v>
      </c>
      <c r="U443" s="9" t="n">
        <v>0</v>
      </c>
      <c r="V443" s="10" t="str">
        <f aca="false">IF(U443="","",IF(AND(U443&gt;=-9,U443&lt;=-6.5),"-9 a -6,5",IF(AND(U443&gt;=-6,U443&lt;=-3.5),"-6 a -3,5",IF(AND(U443&gt;=-3,U443&lt;=-1),"-3 a -1",IF(U443=-0.5,"-0,5",IF(AND(U443&gt;=0,U443&lt;=2.5),"0 a 2,5",IF(AND(U443&gt;=3,U443&lt;=5.5),"3 a 5,5",IF(AND(U443&gt;=6,U443&lt;=8.5),"6 a 8,5",IF(AND(U443&gt;=9,U443&lt;=20),"9 a 20","Fuera de rango")))))))))</f>
        <v>0 a 2,5</v>
      </c>
      <c r="W443" s="11" t="n">
        <f aca="false">IF(V443="","",IF(V443="-9 a -6,5",2,IF(V443="-6 a -3,5",3,IF(V443="-3 a -1",4,IF(V443="-0,5","NORMA",IF(V443="0 a 2,5",5,IF(V443="3 a 5,5",6,IF(V443="6 a 8,5",7,IF(V443="9 a 20",8,"Fuera de rango")))))))))</f>
        <v>5</v>
      </c>
      <c r="X443" s="9" t="n">
        <v>0</v>
      </c>
      <c r="Y443" s="11" t="str">
        <f aca="false">IF(X443="","",IF(AND(X443&gt;=0,X443&lt;=4),"0 a 4",IF(AND(X443&gt;=4.5,X443&lt;=8.5),"4,5 a 8,5",IF(X443=9,"9",IF(AND(X443&gt;=9.5,X443&lt;=13),"9,5 a 13",IF(AND(X443&gt;=13.5,X443&lt;=20),"13,5 a 20",IF(AND(X443&gt;=20.5,X443&lt;=35),"20,5 a 35","Fuera de rango")))))))</f>
        <v>0 a 4</v>
      </c>
      <c r="Z443" s="11" t="n">
        <f aca="false">IF(Y443="","",IF(Y443="0 a 4",1,IF(Y443="4,5 a 8,5",2,IF(Y443="9","NORMA",IF(Y443="9,5 a 13",3,IF(Y443="13,5 a 20",4,IF(Y443="20,5 a 35",5,"Fuera de rango")))))))</f>
        <v>1</v>
      </c>
      <c r="AA443" s="9" t="n">
        <v>10</v>
      </c>
      <c r="AB443" s="10" t="str">
        <f aca="false">IF(AA443="","",IF(AND(AA443&gt;=0,AA443&lt;=9),"0 a 9",IF(AND(AA443&gt;=9.5,AA443&lt;=18.5),"9,5 a 18,5",IF(AA443=19,"19",IF(AND(AA443&gt;=19.5,AA443&lt;=28),"19,5 a 28",IF(AND(AA443&gt;=28.5,AA443&lt;=40),"28,5 a 40","Fuera de rango"))))))</f>
        <v>9,5 a 18,5</v>
      </c>
      <c r="AC443" s="11" t="n">
        <f aca="false" t="array" ref="AC443">_xlfn.IFS(AB443="","",AB443="0 a 9",1,AB443="9,5 a 18,5",2,AB443="19","NORMA",AB443="19,5 a 28",3,AB443="28,5 a 40",4,TRUE(),"Fuera de rango")</f>
        <v>2</v>
      </c>
      <c r="AD443" s="9" t="n">
        <v>4</v>
      </c>
      <c r="AE443" s="10" t="str">
        <f aca="false">IF(AD443="","",IF(AND(AD443&gt;=-10,AD443&lt;=0),"De -10 a 0",IF(AND(AD443&gt;=0.5,AD443&lt;=9.5),"0,5 a 9,5",IF(AD443=10,"10",IF(AND(AD443&gt;=10.5,AD443&lt;=20),"10,5 a 20",IF(AND(AD443&gt;=20.5,AD443&lt;=40),"20,5 a 40","Fuera de rango"))))))</f>
        <v>0,5 a 9,5</v>
      </c>
      <c r="AF443" s="12" t="n">
        <f aca="false">IF(AD443="","",IF(AND(AD443&gt;=-10,AD443&lt;=0),1,IF(AND(AD443&gt;=0.5,AD443&lt;=9.5),2,IF(AD443=10,"NORMA",IF(AND(AD443&gt;=10.5,AD443&lt;=20),3,IF(AND(AD443&gt;=20.5,AD443&lt;=40),4,""))))))</f>
        <v>2</v>
      </c>
      <c r="AG443" s="9" t="n">
        <v>8</v>
      </c>
      <c r="AH443" s="10" t="str">
        <f aca="false">IF(AG443="","",IF(AND(AG443&gt;=0,AG443&lt;=4),"0 a 4",IF(AND(AG443&gt;=4.5,AG443&lt;=8.5),"4,5 a 8,5",IF(AG443=9,"9",IF(AND(AG443&gt;=9.5,AG443&lt;=13),"9,5 a 13",IF(AND(AG443&gt;=13.5,AG443&lt;=25),"13,5 a 25","Fuera de rango"))))))</f>
        <v>4,5 a 8,5</v>
      </c>
      <c r="AI443" s="10" t="n">
        <f aca="false">IF(AH443="","",IF(AH443="0 a 4",1,IF(AH443="4,5 a 8,5",2,IF(AH443="9","NORMA",IF(AH443="9,5 a 13",3,IF(AH443="13,5 a 25",4,""))))))</f>
        <v>2</v>
      </c>
      <c r="AJ443" s="9" t="n">
        <v>2</v>
      </c>
      <c r="AK443" s="10" t="str">
        <f aca="false">IF(AJ443="","",IF(AND(AJ443&gt;=-15,AJ443&lt;=-10.5),"-15 a -10,5",IF(AND(AJ443&gt;=-10,AJ443&lt;=-4),"-10 a -4",IF(AND(AJ443&gt;=-4.5,AJ443&lt;=0),"-4,5 a 0",IF(AND(AJ443&gt;=0.5,AJ443&lt;=4.5),"0,5 a 4,5",IF(AJ443=5,"5",IF(AND(AJ443&gt;=5.5,AJ443&lt;=10),"5,5 a 10",IF(AND(AJ443&gt;=10.5,AJ443&lt;=20),"10,5 a 20","Fuera de rango"))))))))</f>
        <v>0,5 a 4,5</v>
      </c>
      <c r="AL443" s="11" t="n">
        <f aca="false">IF(AK443="","",IF(AK443="-15 a -10,5",1,IF(AK443="-10 a -4",2,IF(AK443="-4,5 a 0",3,IF(AK443="0,5 a 4,5",4,IF(AK443="5","NORMA",IF(AK443="5,5 a 10",5,IF(AK443="10,5 a 20",6,"Error"))))))))</f>
        <v>4</v>
      </c>
      <c r="AM443" s="9" t="n">
        <v>0</v>
      </c>
      <c r="AN443" s="10" t="str">
        <f aca="false">IF(AM443="","",IF(AND(AM443&gt;=-7.5,AM443&lt;=-5.5),"-7,5 a -5,5",IF(AND(AM443&gt;=-5,AM443&lt;=-3),"-5 a -3",IF(AND(AM443&gt;=-2.5,AM443&lt;=-0.5),"-2,5 a -0,5",IF(AM443=0,"0,00",IF(AND(AM443&gt;=0.5,AM443&lt;=2.5),"0,5 a 2,5",IF(AND(AM443&gt;=3,AM443&lt;=5),"3 a 5",IF(AND(AM443&gt;=5.5,AM443&lt;=7.5),"5,5 a 7,5",IF(AND(AM443&gt;=8,AM443&lt;=10),"8 a 10","Fuera de rango")))))))))</f>
        <v>0,00</v>
      </c>
      <c r="AO443" s="11" t="str">
        <f aca="false">IF(AN443="","",IF(AN443="-7,5 a -5,5",1,IF(AN443="-5 a -3",2,IF(AN443="-2,5 a -0,5",3,IF(AN443="0,00","NORMA",IF(AN443="0,5 a 2,5",4,IF(AN443="3 a 5",5,IF(AN443="5,5 a 7,5",6,IF(AN443="8 a 10",7,"Error")))))))))</f>
        <v>NORMA</v>
      </c>
      <c r="AP443" s="9" t="n">
        <v>-6</v>
      </c>
      <c r="AQ443" s="10" t="str">
        <f aca="false">IF(AP443="","",IF(AND(AP443&gt;=-20,AP443&lt;=-9.5),"-20 a -9,5",IF(AND(AP443&gt;=-9,AP443&lt;=-6.5),"-9 a -6,5",IF(AP443=-6,"-6",IF(AND(AP443&gt;=-5.5,AP443&lt;=-3),"-5,5 a -3",IF(AND(AP443&gt;=-2.5,AP443&lt;=0),"-2,5 a 0",IF(AND(AP443&gt;=0.5,AP443&lt;=3),"0,5 a 3",IF(AND(AP443&gt;=3.5,AP443&lt;=6),"3,5 a 6",IF(AND(AP443&gt;=6.5,AP443&lt;=9),"6,5 a 9",IF(AND(AP443&gt;=9.5,AP443&lt;=20),"9,5 a 20","Fuera de rango"))))))))))</f>
        <v>-6</v>
      </c>
      <c r="AR443" s="11" t="str">
        <f aca="false">IF(AQ443="","",IF(AQ443="-20 a -9,5",1,IF(AQ443="-9 a -6,5",2,IF(AQ443="-6","NORMA",IF(AQ443="-5,5 a -3",3,IF(AQ443="-2,5 a 0",4,IF(AQ443="0,5 a 3",5,IF(AQ443="3,5 a 6",6,IF(AQ443="6,5 a 9",7,IF(AQ443="9,5 a 20",8,""))))))))))</f>
        <v>NORMA</v>
      </c>
      <c r="AS443" s="9" t="n">
        <v>-1</v>
      </c>
      <c r="AT443" s="10" t="str">
        <f aca="false">IF(AS443="","",IF(AND(AS443&gt;=-16,AS443&lt;=-14),"-16 a -14",IF(AND(AS443&gt;=-13.5,AS443&lt;=-11.5),"-13,5 a -11,5",IF(AND(AS443&gt;=-11,AS443&lt;=-9),"-11 a -9",IF(AND(AS443&gt;=-8.5,AS443&lt;=-6.5),"-8,5 a -6,5",IF(AND(AS443&gt;=-6,AS443&lt;=-4),"-6 a -4",IF(AND(AS443&gt;=-3.5,AS443&lt;=-1.5),"-3,5 a -1,5",IF(AND(AS443&gt;=-1,AS443&lt;=1),"-1 a 1",IF(AND(AS443&gt;=1.5,AS443&lt;=3.5),"1,5 a 3,5",IF(AND(AS443&gt;=4,AS443&lt;=6),"4 a 6",IF(AND(AS443&gt;=6.5,AS443&lt;=8.5),"6,5 a 8,5",IF(AND(AS443&gt;=9,AS443&lt;=11),"9 a 11",IF(AND(AS443&gt;=11.5,AS443&lt;=13.5),"11,5 a 13,5",IF(AND(AS443&gt;=14,AS443&lt;=16),"14 a 16",IF(AND(AS443&gt;=16.5,AS443&lt;=18.5),"16,5 a 18,5",IF(AND(AS443&gt;=19,AS443&lt;=21),"19 a 21","Fuera de rango"))))))))))))))))</f>
        <v>-1 a 1</v>
      </c>
      <c r="AU443" s="11" t="n">
        <f aca="false" t="array" ref="AU443">IF(AT443="","",_xlfn.IFS(AT443="-16 a -14",1,AT443="-13,5 a -11,5",2,AT443="-11 a -9",3,AT443="-8,5 a -6,5",4,AT443="-6 a -4",5,AT443="-3,5 a -1,5",6,AT443="-1 a 1",7,AT443="1,5 a 3,5",8,AT443="4 a 6","NORMA",AT443="6,5 a 8,5",9,AT443="9 a 11",10,AT443="11,5 a 13,5",11,AT443="14 a 16",12,AT443="16,5 a 18,5",13,AT443="19 a 21",14,TRUE(),""))</f>
        <v>7</v>
      </c>
      <c r="AV443" s="9" t="n">
        <v>0.25</v>
      </c>
      <c r="AW443" s="10" t="str">
        <f aca="false">IF(AV443="","",IF(AND(AV443&gt;=-1,AV443&lt;=-0.5),"-1 a -0,5",IF(AND(AV443&gt;-0.5,AV443&lt;=0),"De -0,5 a 0",IF(AND(AV443&gt;=0.25,AV443&lt;=0.75),"0,25 a 0,75",IF(AND(AV443&gt;=1,AV443&lt;=1.5),"1 a 1,5",IF(AND(AV443&gt;=1.75,AV443&lt;=2.25),"1,75 a 2,25",IF(AND(AV443&gt;=2.5,AV443&lt;=3),"2,5 a 3",IF(AND(AV443&gt;=3.25,AV443&lt;=3.75),"3,25 a 3,75","Fuera de rango"))))))))</f>
        <v>0,25 a 0,75</v>
      </c>
      <c r="AX443" s="10" t="str">
        <f aca="false">IF(AW443="","",IF(OR(AW443="-1 a -0,5",AW443="-1 a -0.5"),1,IF(OR(AW443="De -0,5 a 0",AW443="-0,5 a 0",AW443="De -0.5 a 0"),2,IF(OR(AW443="0,25 a 0,75",AW443="0.25 a 0.75"),"NORMA",IF(OR(AW443="1 a 1,5",AW443="1 a 1.5"),3,IF(OR(AW443="1,75 a 2,25",AW443="1.75 a 2.25"),4,IF(OR(AW443="2,5 a 3",AW443="2.5 a 3"),5,IF(OR(AW443="3,25 a 3,75",AW443="3.25 a 3.75"),6,""))))))))</f>
        <v>NORMA</v>
      </c>
      <c r="AY443" s="9" t="n">
        <v>-6</v>
      </c>
      <c r="AZ443" s="10" t="str">
        <f aca="false">IF(AY443="","",IF(AND(AY443&gt;=-20,AY443&lt;=-9.5),"-20 a -9,5",IF(AND(AY443&gt;=-9,AY443&lt;=-6.5),"-9 a -6,5",IF(AY443=-6,"-6",IF(AND(AY443&gt;=-5.5,AY443&lt;=-3),"-5,5 a -3",IF(AND(AY443&gt;=-2.5,AY443&lt;=0),"-2,5 a 0",IF(AND(AY443&gt;=0.5,AY443&lt;=3),"0,5 a 3",IF(AND(AY443&gt;=3.5,AY443&lt;=6),"3,5 a 6","Fuera de rango"))))))))</f>
        <v>-6</v>
      </c>
      <c r="BA443" s="11" t="str">
        <f aca="false">IF(AZ443="","",IF(AZ443="-20 a -9,5",1,IF(AZ443="-9 a -6,5",2,IF(AZ443="-6","NORMA",IF(AZ443="-5,5 a -3",3,IF(AZ443="-2,5 a 0",4,IF(AZ443="0,5 a 3",5,IF(AZ443="3,5 a 6",6,""))))))))</f>
        <v>NORMA</v>
      </c>
      <c r="BB443" s="9" t="n">
        <v>0</v>
      </c>
      <c r="BC443" s="10" t="str">
        <f aca="false" t="array" ref="BC443">IF(BB443="","",_xlfn.IFS(AND(BB443&gt;=0,BB443&lt;=2),"0 a 2",AND(BB443&gt;=2.5,BB443&lt;=4.5),"2,5 a 4,5",AND(BB443&gt;=5,BB443&lt;=7),"5 a 7",AND(BB443&gt;=7.5,BB443&lt;=9.5),"7,5 a 9,5",AND(BB443&gt;=10,BB443&lt;=12),"10 a 12",AND(BB443&gt;=12.5,BB443&lt;=14.5),"12,5 a 14,5",BB443=15,"15",AND(BB443&gt;=15.5,BB443&lt;=17.5),"15,5 a 17,5",AND(BB443&gt;=18,BB443&lt;=20),"18 a 20",AND(BB443&gt;=20.5,BB443&lt;=22.5),"20,5 a 22,5",AND(BB443&gt;=23,BB443&lt;=25),"23 a 25",TRUE(),"Fuera de rango"))</f>
        <v>0 a 2</v>
      </c>
      <c r="BD443" s="11" t="n">
        <f aca="false" t="array" ref="BD443">IF(BC443="","",_xlfn.IFS(BC443="0 a 2",1,BC443="2,5 a 4,5",2,BC443="5 a 7",3,BC443="7,5 a 9,5",4,BC443="10 a 12",5,BC443="12,5 a 14,5",6,BC443="15","NORMA",BC443="15,5 a 17,5",7,BC443="18 a 20",8,BC443="20,5 a 22,5",9,BC443="23 a 25",10,TRUE(),"Fuera de rango"))</f>
        <v>1</v>
      </c>
      <c r="BE443" s="9" t="n">
        <v>14</v>
      </c>
      <c r="BF443" s="10" t="str">
        <f aca="false">IF(BE443="","",IF(AND(BE443&gt;=-20,BE443&lt;=-10),"-20 a -10",IF(AND(BE443&gt;=-9.5,BE443&lt;=0.5),"-9,5 a 0,5",IF(AND(BE443&gt;=1,BE443&lt;=11),"1 a 11",IF(AND(BE443&gt;=11.5,BE443&lt;=20.5),"11,5 a 20,5",IF(BE443=21,"21",IF(AND(BE443&gt;=21.5,BE443&lt;=31.5),"21,5 a 31,5",IF(AND(BE443&gt;=32,BE443&lt;=42),"32 a 42","Fuera de rango"))))))))</f>
        <v>11,5 a 20,5</v>
      </c>
      <c r="BG443" s="11" t="n">
        <f aca="false">IF(BF443="","",IF(BF443="-20 a -10",1,IF(BF443="-9,5 a 0,5",2,IF(BF443="1 a 11",3,IF(BF443="11,5 a 20,5",4,IF(BF443="21","NORMA",IF(BF443="21,5 a 31,5",5,IF(BF443="32 a 42",6,""))))))))</f>
        <v>4</v>
      </c>
      <c r="BH443" s="9" t="n">
        <v>2</v>
      </c>
      <c r="BI443" s="10" t="str">
        <f aca="false">IF(BH443="","",IF(AND(BH443&gt;=-20,BH443&lt;=-15),"-20 a -15",IF(AND(BH443&gt;=-14.5,BH443&lt;=-9.5),"-14,5 a -9,5",IF(AND(BH443&gt;=-9,BH443&lt;=-4),"-9 a -4",IF(AND(BH443&gt;=-3.5,BH443&lt;=2.5),"-3,5 a 2,5",IF(AND(BH443&gt;=3,BH443&lt;=8),"3 a 8",IF(AND(BH443&gt;=8.5,BH443&lt;=14.5),"8,5 a 14,5",IF(BH443=15,"15",IF(AND(BH443&gt;=15.5,BH443&lt;=20.5),"15,5 a 20,5",IF(AND(BH443&gt;=21,BH443&lt;=26),"21 a 26","Fuera de rango"))))))))))</f>
        <v>-3,5 a 2,5</v>
      </c>
      <c r="BJ443" s="11" t="n">
        <f aca="false">IF(BI443="","",IF(BI443="-20 a -15",1,IF(BI443="-14,5 a -9,5",2,IF(BI443="-9 a -4",3,IF(BI443="-3,5 a 2,5",4,IF(BI443="3 a 8",5,IF(BI443="8,5 a 14,5",6,IF(BI443="15","NORMA",IF(BI443="15,5 a 20,5",7,IF(BI443="21 a 26",8,IF(BI443="26,5 a 31,5",9,"")))))))))))</f>
        <v>4</v>
      </c>
      <c r="BK443" s="9" t="n">
        <v>0</v>
      </c>
      <c r="BL443" s="10" t="str">
        <f aca="false">IF(BK443="","",IF(AND(BK443&gt;=0,BK443&lt;=2),"0 - 2",IF(AND(BK443&gt;=2.5,BK443&lt;=4.5),"2,5 - 4,5",IF(AND(BK443&gt;=5,BK443&lt;=7),"5 - 7",IF(AND(BK443&gt;=7.5,BK443&lt;=9.5),"7,5 - 9,5",IF(AND(BK443&gt;=10,BK443&lt;=12),"10 - 12",IF(AND(BK443&gt;=12.5,BK443&lt;=13.5),"12,5 - 13,5",IF(BK443=14,"14",IF(AND(BK443&gt;=14.5,BK443&lt;=16.5),"14,5 - 16,5",IF(AND(BK443&gt;=17,BK443&lt;=19),"17 - 19",IF(AND(BK443&gt;=19.5,BK443&lt;=21.5),"19,5 - 21,5",IF(AND(BK443&gt;=22,BK443&lt;=24),"22 - 24",IF(AND(BK443&gt;=24.5,BK443&lt;=26.5),"24,5 - 26,5",IF(AND(BK443&gt;=27,BK443&lt;=29),"27 - 29",IF(AND(BK443&gt;=29.5,BK443&lt;=30),"29,5 - 30","Fuera de rango")))))))))))))))</f>
        <v>0 - 2</v>
      </c>
      <c r="BM443" s="11" t="n">
        <f aca="false">IF(BL443="","",IF(BL443="0 - 2",1,IF(BL443="2,5 - 4,5",2,IF(BL443="5 - 7",3,IF(BL443="7,5 - 9,5",4,IF(BL443="10 - 12",5,IF(BL443="12,5 - 13,5",6,IF(BL443="14","NORMA",IF(BL443="14,5 - 16,5",7,IF(BL443="17 - 19",8,IF(BL443="19,5 - 21,5",9,IF(BL443="22 - 24",10,IF(BL443="24,5 - 26,5",11,IF(BL443="27 - 29",12,IF(BL443="29,5 - 30",13,"")))))))))))))))</f>
        <v>1</v>
      </c>
      <c r="BN443" s="9" t="n">
        <v>20</v>
      </c>
      <c r="BO443" s="11" t="str">
        <f aca="false">IF(BN443="","",IF(AND(BN443&gt;=-20,BN443&lt;=-10),"-20 a -10",IF(AND(BN443&gt;=-9.5,BN443&lt;=0.5),"-9,5 a 0,5",IF(AND(BN443&gt;=1,BN443&lt;=11),"1 a 11",IF(AND(BN443&gt;=11.5,BN443&lt;=21.5),"11,5 a 21,5",IF(BN443=22,"22",IF(AND(BN443&gt;=22.5,BN443&lt;=32.5),"22,5 a 32,5",IF(AND(BN443&gt;=33,BN443&lt;=43),"33 a 43","Fuera de rango"))))))))</f>
        <v>11,5 a 21,5</v>
      </c>
      <c r="BP443" s="11" t="n">
        <f aca="false">IF(BO443="","",IF(BO443="-20 a -10",1,IF(BO443="-9,5 a 0,5",2,IF(BO443="1 a 11",3,IF(BO443="11,5 a 21,5",4,IF(BO443="22","NORMA",IF(BO443="22,5 a 32,5",5,IF(BO443="33 a 43",6,""))))))))</f>
        <v>4</v>
      </c>
      <c r="BQ443" s="9" t="n">
        <v>14</v>
      </c>
      <c r="BR443" s="10" t="str">
        <f aca="false">IF(BQ443="","",IF(AND(BQ443&gt;=-20,BQ443&lt;=-15),"-20 a -15",IF(AND(BQ443&gt;=-14.5,BQ443&lt;=-9.5),"-14,5 a -9,5",IF(AND(BQ443&gt;=-9,BQ443&lt;=-4),"-9 a -4",IF(AND(BQ443&gt;=-3.5,BQ443&lt;=2.5),"-3,5 a 2,5",IF(AND(BQ443&gt;=3,BQ443&lt;=8),"3 a 8",IF(AND(BQ443&gt;=8.5,BQ443&lt;=13.5),"8,5 a 13,5",IF(AND(BQ443&gt;=14,BQ443&lt;=17.5),"14 a 17,5",IF(BQ443=18,"18",IF(AND(BQ443&gt;=18.5,BQ443&lt;=23.5),"18,5 a 23,5",IF(AND(BQ443&gt;=24,BQ443&lt;=29),"24 a 29",IF(AND(BQ443&gt;=29.5,BQ443&lt;=34.5),"29,5 a 34,5",IF(AND(BQ443&gt;=35,BQ443&lt;=40),"35 a 40","Fuera de rango")))))))))))))</f>
        <v>14 a 17,5</v>
      </c>
      <c r="BS443" s="11" t="n">
        <f aca="false">IF(BR443="","",IF(BR443="-20 a -15",1,IF(BR443="-14,5 a -9,5",2,IF(BR443="-9 a -4",3,IF(BR443="-3,5 a 2,5",4,IF(BR443="3 a 8",5,IF(BR443="8,5 a 13,5",6,IF(BR443="14 a 17,5",7,IF(BR443="18","NORMA",IF(BR443="18,5 a 23,5",8,IF(BR443="24 a 29",9,IF(BR443="29,5 a 34,5",10,IF(BR443="35 a 40",11,"")))))))))))))</f>
        <v>7</v>
      </c>
      <c r="BT443" s="9" t="n">
        <v>0</v>
      </c>
      <c r="BU443" s="10" t="str">
        <f aca="false">IF(BT443="","",IF(AND(BT443&gt;=-20,BT443&lt;=-18),"-20 a -18",IF(AND(BT443&gt;=-17.5,BT443&lt;=-15.5),"-17,5 a -15,5",IF(AND(BT443&gt;=-15,BT443&lt;=-13),"-15 a -13",IF(AND(BT443&gt;=-12.5,BT443&lt;=-10.5),"-12,5 a -10,5",IF(AND(BT443&gt;=-10,BT443&lt;=-8),"-10 a -8",IF(AND(BT443&gt;=-7.5,BT443&lt;=-5.5),"-7,5 a -5,5",IF(AND(BT443&gt;=-5,BT443&lt;=-3),"-5 a -3",IF(AND(BT443&gt;=-2.5,BT443&lt;=-0.5),"-2,5 a -0,5",IF(BT443=0,"0",IF(AND(BT443&gt;=0.5,BT443&lt;=2.5),"0,5 a 2,5",IF(AND(BT443&gt;=3,BT443&lt;=5),"3 a 5",IF(AND(BT443&gt;=5.5,BT443&lt;=7.5),"5,5 a 7,5",IF(AND(BT443&gt;=8,BT443&lt;=10),"8 a 10",IF(AND(BT443&gt;=10.5,BT443&lt;=12.5),"10,5 a 12,5",IF(AND(BT443&gt;=13,BT443&lt;=15),"13 a 15",IF(AND(BT443&gt;=15.5,BT443&lt;=17.5),"15,5 a 17,5",IF(AND(BT443&gt;=18,BT443&lt;=20),"18 a 20","Fuera de rango"))))))))))))))))))</f>
        <v>0</v>
      </c>
      <c r="BV443" s="11" t="str">
        <f aca="false">IF(BT443="","",IF(BT443=0,"NORMA",IF(AND(BT443&gt;=-20,BT443&lt;=-18),2,IF(AND(BT443&gt;=-17.5,BT443&lt;=-15.5),2,IF(AND(BT443&gt;=-15,BT443&lt;=-13),3,IF(AND(BT443&gt;=-12.5,BT443&lt;=-10.5),4,IF(AND(BT443&gt;=-10,BT443&lt;=-8),5,IF(AND(BT443&gt;=-7.5,BT443&lt;=-5.5),6,IF(AND(BT443&gt;=-5,BT443&lt;=-3),7,IF(AND(BT443&gt;=-2.5,BT443&lt;=-0.5),8,IF(AND(BT443&gt;=0.5,BT443&lt;=2.5),9,IF(AND(BT443&gt;=3,BT443&lt;=5),10,IF(AND(BT443&gt;=5.5,BT443&lt;=7.5),11,IF(AND(BT443&gt;=8,BT443&lt;=10),12,IF(AND(BT443&gt;=10.5,BT443&lt;=12.5),13,IF(AND(BT443&gt;=13,BT443&lt;=15),14,IF(AND(BT443&gt;=15.5,BT443&lt;=17.5),15,IF(AND(BT443&gt;=18,BT443&lt;=20),16,"Fuera de rango"))))))))))))))))))</f>
        <v>NORMA</v>
      </c>
      <c r="BW443" s="9" t="n">
        <v>-5</v>
      </c>
      <c r="BX443" s="10" t="n">
        <f aca="false">18.5- (0.3*H443)</f>
        <v>11.9</v>
      </c>
      <c r="BY443" s="10" t="n">
        <f aca="false">(BW443)-(BX443)</f>
        <v>-16.9</v>
      </c>
      <c r="BZ443" s="10" t="str">
        <f aca="false">IF(BY443="","",IF(BY443&lt;-27.5,"De -30 a -28",IF(BY443&lt;-25,"De -27,5 a -25,5",IF(BY443&lt;-22.5,"De -25 a -23",IF(BY443&lt;-20,"De -22,5 a -20,5",IF(BY443&lt;-17.5,"De -20 a -18",IF(BY443&lt;-15,"De -17,5 a -15,5",IF(BY443&lt;-12.5,"De -15 a -13",IF(BY443&lt;-10,"De -12,5 a -10,5",IF(BY443&lt;-7.5,"De -10 a -8",IF(BY443&lt;-5,"De -7,5 a -5,5",IF(BY443&lt;-2.5,"De -5 a -3",IF(BY443&lt;0,"De -2,5 a -0,5",IF(BY443&lt;2.5,"De 0 a 2",IF(BY443&lt;5,"De 2,5 a 4,5",IF(BY443&lt;7.5,"De 5 a 7",IF(BY443&lt;10,"De 7,5 a 9,5",IF(BY443&lt;12.5,"De 10 a 12",IF(BY443&lt;15,"De 12,5 a 14,5",IF(BY443&lt;17.5,"De 15 a 17",IF(BY443&lt;20,"De 17,5 a 19,5",IF(BY443&lt;22.5,"De 20 a 22",IF(BY443&lt;25,"De 22,5 a 24,5",IF(BY443&lt;27.5,"De 25 a 27","De 27,5 a 30"))))))))))))))))))))))))</f>
        <v>De -17,5 a -15,5</v>
      </c>
      <c r="CA443" s="12" t="n">
        <f aca="false">IF(BY443="","",IF(BY443&lt;=-28,1,IF(BY443&lt;=-25.5,2,IF(BY443&lt;=-23,3,IF(BY443&lt;=-20.5,4,IF(BY443&lt;=-18,5,IF(BY443&lt;=-15.5,6,IF(BY443&lt;=-13,7,IF(BY443&lt;=-10.5,8,IF(BY443&lt;=-8,9,IF(BY443&lt;=-5.5,10,IF(BY443&lt;=-3,11,IF(BY443&lt;=-0.5,12,IF(BY443&lt;=2,13,IF(BY443&lt;=4.5,14,IF(BY443&lt;=7,15,IF(BY443&lt;=9.5,16,IF(BY443&lt;=12,17,IF(BY443&lt;=14.5,18,IF(BY443&lt;=17,19,IF(BY443&lt;=19.5,20,IF(BY443&lt;=22,21,IF(BY443&lt;=24.5,22,IF(BY443&lt;=27,23,IF(BY443&lt;=30,24,"Fuera de rango")))))))))))))))))))))))))</f>
        <v>6</v>
      </c>
      <c r="CB443" s="9" t="n">
        <v>-4</v>
      </c>
      <c r="CC443" s="10" t="n">
        <f aca="false">18.5- (0.3*H443)</f>
        <v>11.9</v>
      </c>
      <c r="CD443" s="10" t="n">
        <f aca="false">(CB443)-(CC443)</f>
        <v>-15.9</v>
      </c>
      <c r="CE443" s="10" t="str">
        <f aca="false">IF(CD443="","",IF(CD443&lt;-27.5,"De -30 a -28",IF(CD443&lt;-25,"De -27,5 a -25,5",IF(CD443&lt;-22.5,"De -25 a -23",IF(CD443&lt;-20,"De -22,5 a -20,5",IF(CD443&lt;-17.5,"De -20 a -18",IF(CD443&lt;-15,"De -17,5 a -15,5",IF(CD443&lt;-12.5,"De -15 a -13",IF(CD443&lt;-10,"De -12,5 a -10,5",IF(CD443&lt;-7.5,"De -10 a -8",IF(CD443&lt;-5,"De -7,5 a -5,5",IF(CD443&lt;-2.5,"De -5 a -3",IF(CD443&lt;0,"De -2,5 a -0,5",IF(CD443&lt;=2,"De 0 a 2",IF(CD443&lt;=4.5,"De 2,5 a 4,5",IF(CD443&lt;=7,"De 5 a 7",IF(CD443&lt;=9.5,"De 7,5 a 9,5",IF(CD443&lt;=12,"De 10 a 12",IF(CD443&lt;=14.5,"De 12,5 a 14,5",IF(CD443&lt;=17,"De 15 a 17",IF(CD443&lt;=19.5,"De 17,5 a 19,5",IF(CD443&lt;=22,"De 20 a 22",IF(CD443&lt;=24.5,"De 22,5 a 24,5",IF(CD443&lt;=27,"De 25 a 27","De 27,5 a 30"))))))))))))))))))))))))</f>
        <v>De -17,5 a -15,5</v>
      </c>
      <c r="CF443" s="12" t="n">
        <f aca="false">IF(CD443="","",IF(CD443&lt;-27.5,1,IF(CD443&lt;-25,2,IF(CD443&lt;-22.5,3,IF(CD443&lt;-20,4,IF(CD443&lt;-17.5,5,IF(CD443&lt;-15,6,IF(CD443&lt;-12.5,7,IF(CD443&lt;-10,8,IF(CD443&lt;-7.5,9,IF(CD443&lt;-5,10,IF(CD443&lt;-2.5,11,IF(CD443&lt;0,12,IF(CD443&lt;2.5,13,IF(CD443&lt;5,14,IF(CD443&lt;7.5,15,IF(CD443&lt;10,16,IF(CD443&lt;12.5,17,IF(CD443&lt;15,18,IF(CD443&lt;17.5,19,IF(CD443&lt;20,20,IF(CD443&lt;22.5,21,IF(CD443&lt;25,22,IF(CD443&lt;27.5,23,24))))))))))))))))))))))))</f>
        <v>6</v>
      </c>
      <c r="CG443" s="9" t="n">
        <v>-3.5</v>
      </c>
      <c r="CH443" s="10" t="str">
        <f aca="false">IF(CG443="","",IF(AND(CG443&gt;=-10,CG443&lt;=-9.5),"-10 a -9,5",IF(AND(CG443&gt;-9.5,CG443&lt;=-8.5),"-9 a -8,5",IF(AND(CG443&gt;-8.5,CG443&lt;=-7.5),"-8 a -7,5",IF(AND(CG443&gt;-7.5,CG443&lt;=-6.5),"-7 a -6,5",IF(AND(CG443&gt;-6.5,CG443&lt;=-5.5),"-6 a -5,5",IF(AND(CG443&gt;-5.5,CG443&lt;=-4.5),"-5 a -4,5",IF(AND(CG443&gt;-4.5,CG443&lt;=-3.5),"-4 a -3,5",IF(AND(CG443&gt;-3.5,CG443&lt;=-2.5),"-3 a -2,5",IF(CG443=-2.25,"-2,25",IF(AND(CG443&gt;-2.5,CG443&lt;=-1.5),"-2 a -1,5",IF(AND(CG443&gt;-1.5,CG443&lt;=-0.5),"-1 a -0,5",IF(AND(CG443&gt;-0.5,CG443&lt;=0.5),"0 a 0,5",IF(AND(CG443&gt;0.5,CG443&lt;=1.5),"1 a 1,5",IF(AND(CG443&gt;1.5,CG443&lt;=2.5),"2 a 2,5",IF(AND(CG443&gt;2.5,CG443&lt;=3.5),"3 a 3,5",IF(AND(CG443&gt;3.5,CG443&lt;=4.5),"4 a 4,5",IF(AND(CG443&gt;4.5,CG443&lt;=5.5),"5 a 5,5",IF(AND(CG443&gt;5.5,CG443&lt;=6.5),"6 a 6,5",IF(AND(CG443&gt;6.5,CG443&lt;=7.5),"7 a 7,5",IF(AND(CG443&gt;7.5,CG443&lt;=8.5),"8 a 8,5",IF(AND(CG443&gt;8.5,CG443&lt;=9.5),"9 a 9,5",IF(CG443&gt;=10,"10","Fuera de rango")))))))))))))))))))))))</f>
        <v>-4 a -3,5</v>
      </c>
      <c r="CI443" s="11" t="n">
        <f aca="false">IF(CG443="","",IF(CG443=-2.25,"NORMA",IF(CG443&lt;=-9.5,1,IF(CG443&lt;=-8.5,2,IF(CG443&lt;=-7.5,3,IF(CG443&lt;=-6.5,4,IF(CG443&lt;=-5.5,5,IF(CG443&lt;=-4.5,6,IF(CG443&lt;=-3.5,7,IF(CG443&lt;=-2.5,8,IF(CG443&lt;=-1.5,9,IF(CG443&lt;=-0.5,10,IF(CG443&lt;=0.5,11,IF(CG443&lt;=1.5,12,IF(CG443&lt;=2.5,13,IF(CG443&lt;=3.5,14,IF(CG443&lt;=4.5,15,IF(CG443&lt;=5.5,16,IF(CG443&lt;=6.5,17,IF(CG443&lt;=7.5,18,IF(CG443&lt;=8.5,19,IF(CG443&lt;=9.5,20,IF(CG443=10,21,"Fuera de rango")))))))))))))))))))))))</f>
        <v>7</v>
      </c>
      <c r="CJ443" s="9" t="n">
        <v>2.5</v>
      </c>
      <c r="CK443" s="10" t="str">
        <f aca="false">IF(CJ443="","",IF(AND(CJ443&gt;=-6,CJ443&lt;=-5.5),"-6 a -5,5",IF(AND(CJ443&gt;-5.5,CJ443&lt;=-4.5),"-5 a -4,5",IF(AND(CJ443&gt;-4.5,CJ443&lt;=-3.5),"-4 a -3,5",IF(AND(CJ443&gt;-3.5,CJ443&lt;=-2.5),"-3 a -2,5",IF(AND(CJ443&gt;-2.5,CJ443&lt;=-1.5),"-2 a -1,5",IF(AND(CJ443&gt;-1.5,CJ443&lt;=-0.5),"-1 a -0,5",IF(AND(CJ443&gt;-0.5,CJ443&lt;=0.5),"0 a 0,5",IF(AND(CJ443&gt;0.5,CJ443&lt;=1.5),"1 a 1,5",IF(AND(CJ443&gt;1.5,CJ443&lt;2.5),"2",IF(AND(CJ443&gt;=2.5,CJ443&lt;=3),"2,5 a 3",IF(AND(CJ443&gt;3,CJ443&lt;=4),"3,5 a 4",IF(AND(CJ443&gt;4,CJ443&lt;=5),"4,5 a 5",IF(AND(CJ443&gt;5,CJ443&lt;=6),"5,5 a 6",IF(AND(CJ443&gt;6,CJ443&lt;=7),"6,5 a 7",IF(AND(CJ443&gt;7,CJ443&lt;=8),"7,5 a 8",IF(AND(CJ443&gt;8,CJ443&lt;=9.5),"8,5 a 9,5",IF(CJ443=10,"10","Fuera de rango"))))))))))))))))))</f>
        <v>2,5 a 3</v>
      </c>
      <c r="CL443" s="11" t="n">
        <f aca="false">IF(CK443="","",IF(OR(CK443="-6 a -5,5",CK443="-6 - -5,5"),1,IF(OR(CK443="-5 a -4,5",CK443="-5 - -4,5"),2,IF(OR(CK443="-4 a -3,5",CK443="-4 - -3,5"),3,IF(OR(CK443="-3 a -2,5",CK443="-3 - -2,5"),4,IF(OR(CK443="-2 a -1,5",CK443="-2 - -1,5"),5,IF(OR(CK443="-1 a -0,5",CK443="-1 - -0,5"),6,IF(OR(CK443="0 a 0,5",CK443="0 - 0,5"),7,IF(OR(CK443="1 a 1,5",CK443="1 - 1,5"),8,IF(CK443="2","NORMA",IF(OR(CK443="2,5 a 3",CK443="2,5 - 3"),9,IF(OR(CK443="3,5 a 4",CK443="3,5 - 4"),10,IF(OR(CK443="4,5 a 5",CK443="4,5 - 5"),11,IF(OR(CK443="5,5 a 6",CK443="5,5 - 6"),12,IF(OR(CK443="6,5 a 7",CK443="6,5 - 7"),13,IF(OR(CK443="7,5 a 8",CK443="7,5 - 8"),14,IF(OR(CK443="8,5 a 9",CK443="8,5 - 9,5",CK443="9 a 9,5"),15,IF(CK443="10",15,IF(OR(CK443="0,5 a 1",CK443="0,5 - 1"),7,"Fuera de rango")))))))))))))))))))</f>
        <v>9</v>
      </c>
      <c r="CN443" s="10" t="str">
        <f aca="false">IF(CM443=0,"0", " ")</f>
        <v>0</v>
      </c>
      <c r="CO443" s="10" t="str">
        <f aca="false">IF(CM443&gt;0,"EME"," ")</f>
        <v> </v>
      </c>
      <c r="CQ443" s="10" t="str">
        <f aca="false">IF(CP443&gt;0,"0", " ")</f>
        <v> </v>
      </c>
      <c r="CR443" s="10" t="str">
        <f aca="false">IF(CP443&gt;0,"EME"," ")</f>
        <v> </v>
      </c>
      <c r="CS443" s="9" t="n">
        <v>0.25</v>
      </c>
      <c r="CV443" s="9" t="n">
        <v>0</v>
      </c>
      <c r="CY443" s="9" t="n">
        <v>0</v>
      </c>
      <c r="DB443" s="9" t="n">
        <v>0</v>
      </c>
      <c r="DC443" s="11" t="str">
        <f aca="false">IF(DB443&lt;0,"2"," ")</f>
        <v> </v>
      </c>
      <c r="DD443" s="11" t="str">
        <f aca="false">IF(DB443&lt;0,"MIO"," ")</f>
        <v> </v>
      </c>
      <c r="DE443" s="9" t="n">
        <v>-0.5</v>
      </c>
      <c r="DF443" s="10" t="str">
        <f aca="false">IF(DE443&lt;0,"3"," ")</f>
        <v>3</v>
      </c>
      <c r="DG443" s="10" t="str">
        <f aca="false">IF(DE443&lt;0,"AST"," ")</f>
        <v>AST</v>
      </c>
      <c r="DH443" s="9" t="n">
        <v>-0.5</v>
      </c>
      <c r="DI443" s="10" t="str">
        <f aca="false">IF(DH443&lt;0,"3"," ")</f>
        <v>3</v>
      </c>
      <c r="DJ443" s="10" t="str">
        <f aca="false">IF(DH443&lt;0,"AST"," ")</f>
        <v>AST</v>
      </c>
      <c r="DK443" s="9" t="n">
        <v>0</v>
      </c>
      <c r="DL443" s="10" t="str">
        <f aca="false">IF(DK443&gt;0,"4"," ")</f>
        <v> </v>
      </c>
      <c r="DM443" s="10" t="str">
        <f aca="false">IF(DK443&gt;0,"PRE"," ")</f>
        <v> </v>
      </c>
      <c r="DN443" s="9" t="n">
        <v>0</v>
      </c>
      <c r="DO443" s="10" t="str">
        <f aca="false">IF(DN443&gt;0,"4"," ")</f>
        <v> </v>
      </c>
      <c r="DP443" s="10" t="str">
        <f aca="false">IF(DN443&gt;0,"PRE"," ")</f>
        <v> </v>
      </c>
      <c r="DS443" s="12" t="str">
        <f aca="false">CONCATENATE(CO443,CU443,DA443,DG443,DM443)</f>
        <v> AST </v>
      </c>
      <c r="DT443" s="10" t="e">
        <f aca="false" t="array" ref="DT443">_xlfn.IFS(DS443="EME    ","0", DS443=" HIP   ","1", DS443="  MIO  ","2", DS443="   AST ","3", DS443="    PRE","4", DS443="EME   PRE","5", DS443=" HIP  PRE","6", DS443=" HIP AST ","7", DS443="  MIO PRE","8", DS443="  MIOAST ","9", DS443="   ASTPRE","10",DS443=" HIP ASTPRE","11", DS443="  MIOASTPRE","12", DS443="     ","0")</f>
        <v>#N/A</v>
      </c>
      <c r="DV443" s="1" t="e">
        <f aca="false" t="array" ref="DV443">_xlfn.IFS(DU443="SI","2", DU443="NO","1")</f>
        <v>#N/A</v>
      </c>
      <c r="DX443" s="11" t="str">
        <f aca="false">IF(DW443=0,"1","2")</f>
        <v>1</v>
      </c>
      <c r="DY443" s="11" t="str">
        <f aca="false" t="array" ref="DY443">_xlfn.IFS(DW443=0,"0", DW443=0.25, "1", DW443=0.5,"2", DW443=0.75,"3", DW443=1,"4",DW443=1.25,"5", DW443=1.5,"6", DW443=1.75,"7", DW443=2,"8")</f>
        <v>0</v>
      </c>
      <c r="EA443" s="11" t="str">
        <f aca="false">IF(DZ443=0,"1","2")</f>
        <v>1</v>
      </c>
      <c r="EB443" s="11" t="str">
        <f aca="false" t="array" ref="EB443">_xlfn.IFS(DZ443=0,"0", DZ443=0.25, "1", DZ443=0.5,"2", DZ443=0.75,"3", DZ443=1,"4",DZ443=1.25,"5", DZ443=1.5,"6", DZ443=1.75,"7", DZ443=2,"8")</f>
        <v>0</v>
      </c>
      <c r="ED443" s="10" t="str">
        <f aca="false">IF(EC443=0,"1","2")</f>
        <v>1</v>
      </c>
      <c r="EE443" s="11" t="str">
        <f aca="false" t="array" ref="EE443">_xlfn.IFS(EC443=0,"0", EC443=-0.25, "1", EC443=-0.5,"2", EC443=-0.75,"3", EC443=-1,"4",EC443=-1.25,"5", EC443=-1.5,"6", EC443=-1.75,"7", EC443=-2,"8", EC443=-2.25,"9",EC443=-2.5,"10", EC443=-2.75,"11", EC443=-3,"12", EC443=-3.25,"13", EC443=-3.5,"14", EC443=-3.75,"15",EC443=-4,"16")</f>
        <v>0</v>
      </c>
      <c r="EG443" s="10" t="str">
        <f aca="false">IF(EF443=0,"1","2")</f>
        <v>1</v>
      </c>
      <c r="EH443" s="11" t="str">
        <f aca="false" t="array" ref="EH443">_xlfn.IFS(EF443=0,"0", EF443=-0.25, "1", EF443=-0.5,"2", EF443=-0.75,"3", EF443=-1,"4",EF443=-1.25,"5", EF443=-1.5,"6", EF443=-1.75,"7", EF443=-2,"8", EF443=-2.25,"9",EF443=-2.5,"10", EF443=-2.75,"11", EF443=-3,"12", EF443=-3.25,"13", EF443=-3.5,"14", EF443=-3.75,"15",EF443=-4,"16")</f>
        <v>0</v>
      </c>
      <c r="EJ443" s="11" t="str">
        <f aca="false">IF(EI443=0,"1","2")</f>
        <v>1</v>
      </c>
      <c r="EK443" s="11" t="str">
        <f aca="false" t="array" ref="EK443">_xlfn.IFS(EI443=0,"0", EI443=-0.25, "1", EI443=-0.5,"2", EI443=-0.75,"3", EI443=-1,"4",EI443=-1.25,"5", EI443=-1.5,"6", EI443=-1.75,"7", EI443=-2,"8", EI443=-2.25,"9", EI443=-2.25,"9",EI443=-2.5,"10", EI443=-2.75,"11", EI443=-3,"12", EI443=-3.25,"13", EI443=-3.5,"14", EI443=-3.75,"15",EI443=-4,"16", EI443=0.25, "17", EI443=0.5, "18")</f>
        <v>0</v>
      </c>
      <c r="EM443" s="11" t="str">
        <f aca="false">IF(EL443=0,"1","2")</f>
        <v>1</v>
      </c>
      <c r="EN443" s="11" t="str">
        <f aca="false" t="array" ref="EN443">_xlfn.IFS(EL443=0.25,"17",EL443=0.5,"18", EL443=0,"0", EL443=-0.25, "1", EL443=-0.5,"2", EL443=-0.75,"3", EL443=-1,"4",EL443=-1.25,"5", EL443=-1.5,"6", EL443=-1.75,"7", EL443=-2,"8",EL443= -2.25,"9",EL443=-2.5,"10",EL443= -2.75,"11",EL443= -3,"12",EL443= -3.25,"13",EL443= -3.5,"14",EL443= -3.75,"15",EL443=-4,"16")</f>
        <v>0</v>
      </c>
      <c r="EP443" s="11" t="str">
        <f aca="false">IF(EO443=0,"1","2")</f>
        <v>1</v>
      </c>
      <c r="EQ443" s="11" t="str">
        <f aca="false" t="array" ref="EQ443">_xlfn.IFS(EO443=0,"0", EO443=0.25, "1", EO443=0.5,"2", EO443=0.75,"3", EO443=1,"4",EO443=1.25,"5", EO443=1.5,"6", EO443=1.75,"7", EO443=2,"8", EO443=2.25,"9", EO443=2.25,"9",EO443=2.5,"10", EO443=2.75,"11", EO443=3,"12", EO443=3.25,"13", EO443=3.5,"14", EO443=3.75,"15",EO443=4,"16", EO443=-0.25, "17", bq=-0.5, "18")</f>
        <v>0</v>
      </c>
      <c r="ES443" s="11" t="str">
        <f aca="false">IF(ER443=0,"1","2")</f>
        <v>1</v>
      </c>
      <c r="ET443" s="11" t="str">
        <f aca="false" t="array" ref="ET443">_xlfn.IFS(ER443=0,"0", ER443=0.25, "1", ER443=0.5,"2", ER443=0.75,"3", ER443=1,"4",ER443=1.25,"5", ER443=1.5,"6", ER443=1.75,"7", ER443=2,"8", ER443=2.25,"9", ER443=2.25,"9",ER443=2.5,"10", ER443=2.75,"11", ER443=3,"12", ER443=3.25,"13", ER443=3.5,"14", ER443=3.75,"15",ER443=4,"16", ER443=-0.25, "17", bq=-0.5, "18")</f>
        <v>0</v>
      </c>
      <c r="EV443" s="14" t="e">
        <f aca="false">VLOOKUP(EU443,LEYENDA!$G$2:$H$8,2,TRUE())</f>
        <v>#N/A</v>
      </c>
      <c r="EW443" s="14" t="e">
        <f aca="false" t="array" ref="EW443">_xlfn.IFS(EV443="0-5","1", EV443="6-12","2", EV443="13-18","3", EV443="19-24","4", EV443="25-36","5", EV443="37-48","6", EV443="49-60","7")</f>
        <v>#N/A</v>
      </c>
    </row>
    <row r="444" customFormat="false" ht="13.5" hidden="false" customHeight="false" outlineLevel="0" collapsed="false">
      <c r="A444" s="1" t="n">
        <v>149</v>
      </c>
      <c r="B444" s="2" t="n">
        <v>1</v>
      </c>
      <c r="C444" s="33" t="n">
        <v>41769</v>
      </c>
      <c r="E444" s="5" t="str">
        <f aca="false">VLOOKUP(A444,'286'!$A$3:$J$6279,10,FALSE())</f>
        <v>FERNÁNDEZ CHAMORRO, SERGIO</v>
      </c>
      <c r="F444" s="4" t="str">
        <f aca="false">VLOOKUP(A444,'286'!$A$3:$I$1768,3,FALSE())</f>
        <v>FERCHASER</v>
      </c>
      <c r="G444" s="6" t="n">
        <f aca="false">VLOOKUP(A444,'286'!$A$3:$I$1768,4,FALSE())</f>
        <v>38019</v>
      </c>
      <c r="H444" s="7" t="n">
        <f aca="false">YEAR(C444)-YEAR(G444)</f>
        <v>10</v>
      </c>
      <c r="I444" s="1" t="str">
        <f aca="false">VLOOKUP(H444,LEYENDA!$C$2:$D$6,2,TRUE())</f>
        <v>0-12</v>
      </c>
      <c r="J444" s="5" t="str">
        <f aca="false">VLOOKUP(A444,'286'!$A$3:$I$1768,7,FALSE())</f>
        <v>H</v>
      </c>
      <c r="K444" s="8" t="n">
        <f aca="false">VLOOKUP(A444,'286'!$A$3:$I$1768,2,FALSE())</f>
        <v>0</v>
      </c>
      <c r="L444" s="4" t="str">
        <f aca="false">VLOOKUP(A444,'286'!$A$3:$I$1768,8,FALSE())</f>
        <v>D</v>
      </c>
      <c r="M444" s="4" t="str">
        <f aca="false">VLOOKUP(A444,'286'!$A$3:$I$1768,9,FALSE())</f>
        <v>D</v>
      </c>
      <c r="N444" s="8" t="str">
        <f aca="false">IF(R444=O444, "MISMA","CONTRARIA")</f>
        <v>MISMA</v>
      </c>
      <c r="O444" s="8" t="str">
        <f aca="false" t="array" ref="O444">_xlfn.IFS(L444="D","1", L444="I","2")</f>
        <v>1</v>
      </c>
      <c r="P444" s="8" t="e">
        <f aca="false" t="array" ref="P444">_xlfn.IFS(K444="OD","1", K444="OI","2")</f>
        <v>#N/A</v>
      </c>
      <c r="Q444" s="1" t="str">
        <f aca="false" t="array" ref="Q444">_xlfn.IFS(J444="M","1", J444="H","2")</f>
        <v>2</v>
      </c>
      <c r="R444" s="8" t="str">
        <f aca="false" t="array" ref="R444">_xlfn.IFS(M444="D","1", M444="I","2")</f>
        <v>1</v>
      </c>
      <c r="S444" s="1" t="str">
        <f aca="false" t="array" ref="S444">_xlfn.IFS(N444="CONTRARIA", "1",N444= "MISMA","2")</f>
        <v>2</v>
      </c>
      <c r="T444" s="1" t="str">
        <f aca="false" t="array" ref="T444">_xlfn.IFS(I444="0-12","1", I444="13-24","2", I444="25-40","3", I444="41-60","4", I444="61-100","5")</f>
        <v>1</v>
      </c>
      <c r="U444" s="9" t="n">
        <v>1.5</v>
      </c>
      <c r="V444" s="10" t="str">
        <f aca="false">IF(U444="","",IF(AND(U444&gt;=-9,U444&lt;=-6.5),"-9 a -6,5",IF(AND(U444&gt;=-6,U444&lt;=-3.5),"-6 a -3,5",IF(AND(U444&gt;=-3,U444&lt;=-1),"-3 a -1",IF(U444=-0.5,"-0,5",IF(AND(U444&gt;=0,U444&lt;=2.5),"0 a 2,5",IF(AND(U444&gt;=3,U444&lt;=5.5),"3 a 5,5",IF(AND(U444&gt;=6,U444&lt;=8.5),"6 a 8,5",IF(AND(U444&gt;=9,U444&lt;=20),"9 a 20","Fuera de rango")))))))))</f>
        <v>0 a 2,5</v>
      </c>
      <c r="W444" s="11" t="n">
        <f aca="false">IF(V444="","",IF(V444="-9 a -6,5",2,IF(V444="-6 a -3,5",3,IF(V444="-3 a -1",4,IF(V444="-0,5","NORMA",IF(V444="0 a 2,5",5,IF(V444="3 a 5,5",6,IF(V444="6 a 8,5",7,IF(V444="9 a 20",8,"Fuera de rango")))))))))</f>
        <v>5</v>
      </c>
      <c r="X444" s="9" t="n">
        <v>0</v>
      </c>
      <c r="Y444" s="11" t="str">
        <f aca="false">IF(X444="","",IF(AND(X444&gt;=0,X444&lt;=4),"0 a 4",IF(AND(X444&gt;=4.5,X444&lt;=8.5),"4,5 a 8,5",IF(X444=9,"9",IF(AND(X444&gt;=9.5,X444&lt;=13),"9,5 a 13",IF(AND(X444&gt;=13.5,X444&lt;=20),"13,5 a 20",IF(AND(X444&gt;=20.5,X444&lt;=35),"20,5 a 35","Fuera de rango")))))))</f>
        <v>0 a 4</v>
      </c>
      <c r="Z444" s="11" t="n">
        <f aca="false">IF(Y444="","",IF(Y444="0 a 4",1,IF(Y444="4,5 a 8,5",2,IF(Y444="9","NORMA",IF(Y444="9,5 a 13",3,IF(Y444="13,5 a 20",4,IF(Y444="20,5 a 35",5,"Fuera de rango")))))))</f>
        <v>1</v>
      </c>
      <c r="AA444" s="9" t="n">
        <v>13</v>
      </c>
      <c r="AB444" s="10" t="str">
        <f aca="false">IF(AA444="","",IF(AND(AA444&gt;=0,AA444&lt;=9),"0 a 9",IF(AND(AA444&gt;=9.5,AA444&lt;=18.5),"9,5 a 18,5",IF(AA444=19,"19",IF(AND(AA444&gt;=19.5,AA444&lt;=28),"19,5 a 28",IF(AND(AA444&gt;=28.5,AA444&lt;=40),"28,5 a 40","Fuera de rango"))))))</f>
        <v>9,5 a 18,5</v>
      </c>
      <c r="AC444" s="11" t="n">
        <f aca="false" t="array" ref="AC444">_xlfn.IFS(AB444="","",AB444="0 a 9",1,AB444="9,5 a 18,5",2,AB444="19","NORMA",AB444="19,5 a 28",3,AB444="28,5 a 40",4,TRUE(),"Fuera de rango")</f>
        <v>2</v>
      </c>
      <c r="AD444" s="9" t="n">
        <v>10</v>
      </c>
      <c r="AE444" s="10" t="str">
        <f aca="false">IF(AD444="","",IF(AND(AD444&gt;=-10,AD444&lt;=0),"De -10 a 0",IF(AND(AD444&gt;=0.5,AD444&lt;=9.5),"0,5 a 9,5",IF(AD444=10,"10",IF(AND(AD444&gt;=10.5,AD444&lt;=20),"10,5 a 20",IF(AND(AD444&gt;=20.5,AD444&lt;=40),"20,5 a 40","Fuera de rango"))))))</f>
        <v>10</v>
      </c>
      <c r="AF444" s="12" t="str">
        <f aca="false">IF(AD444="","",IF(AND(AD444&gt;=-10,AD444&lt;=0),1,IF(AND(AD444&gt;=0.5,AD444&lt;=9.5),2,IF(AD444=10,"NORMA",IF(AND(AD444&gt;=10.5,AD444&lt;=20),3,IF(AND(AD444&gt;=20.5,AD444&lt;=40),4,""))))))</f>
        <v>NORMA</v>
      </c>
      <c r="AG444" s="9" t="n">
        <v>9</v>
      </c>
      <c r="AH444" s="10" t="str">
        <f aca="false">IF(AG444="","",IF(AND(AG444&gt;=0,AG444&lt;=4),"0 a 4",IF(AND(AG444&gt;=4.5,AG444&lt;=8.5),"4,5 a 8,5",IF(AG444=9,"9",IF(AND(AG444&gt;=9.5,AG444&lt;=13),"9,5 a 13",IF(AND(AG444&gt;=13.5,AG444&lt;=25),"13,5 a 25","Fuera de rango"))))))</f>
        <v>9</v>
      </c>
      <c r="AI444" s="10" t="str">
        <f aca="false">IF(AH444="","",IF(AH444="0 a 4",1,IF(AH444="4,5 a 8,5",2,IF(AH444="9","NORMA",IF(AH444="9,5 a 13",3,IF(AH444="13,5 a 25",4,""))))))</f>
        <v>NORMA</v>
      </c>
      <c r="AJ444" s="9" t="n">
        <v>2</v>
      </c>
      <c r="AK444" s="10" t="str">
        <f aca="false">IF(AJ444="","",IF(AND(AJ444&gt;=-15,AJ444&lt;=-10.5),"-15 a -10,5",IF(AND(AJ444&gt;=-10,AJ444&lt;=-4),"-10 a -4",IF(AND(AJ444&gt;=-4.5,AJ444&lt;=0),"-4,5 a 0",IF(AND(AJ444&gt;=0.5,AJ444&lt;=4.5),"0,5 a 4,5",IF(AJ444=5,"5",IF(AND(AJ444&gt;=5.5,AJ444&lt;=10),"5,5 a 10",IF(AND(AJ444&gt;=10.5,AJ444&lt;=20),"10,5 a 20","Fuera de rango"))))))))</f>
        <v>0,5 a 4,5</v>
      </c>
      <c r="AL444" s="11" t="n">
        <f aca="false">IF(AK444="","",IF(AK444="-15 a -10,5",1,IF(AK444="-10 a -4",2,IF(AK444="-4,5 a 0",3,IF(AK444="0,5 a 4,5",4,IF(AK444="5","NORMA",IF(AK444="5,5 a 10",5,IF(AK444="10,5 a 20",6,"Error"))))))))</f>
        <v>4</v>
      </c>
      <c r="AM444" s="9" t="n">
        <v>1</v>
      </c>
      <c r="AN444" s="10" t="str">
        <f aca="false">IF(AM444="","",IF(AND(AM444&gt;=-7.5,AM444&lt;=-5.5),"-7,5 a -5,5",IF(AND(AM444&gt;=-5,AM444&lt;=-3),"-5 a -3",IF(AND(AM444&gt;=-2.5,AM444&lt;=-0.5),"-2,5 a -0,5",IF(AM444=0,"0,00",IF(AND(AM444&gt;=0.5,AM444&lt;=2.5),"0,5 a 2,5",IF(AND(AM444&gt;=3,AM444&lt;=5),"3 a 5",IF(AND(AM444&gt;=5.5,AM444&lt;=7.5),"5,5 a 7,5",IF(AND(AM444&gt;=8,AM444&lt;=10),"8 a 10","Fuera de rango")))))))))</f>
        <v>0,5 a 2,5</v>
      </c>
      <c r="AO444" s="11" t="n">
        <f aca="false">IF(AN444="","",IF(AN444="-7,5 a -5,5",1,IF(AN444="-5 a -3",2,IF(AN444="-2,5 a -0,5",3,IF(AN444="0,00","NORMA",IF(AN444="0,5 a 2,5",4,IF(AN444="3 a 5",5,IF(AN444="5,5 a 7,5",6,IF(AN444="8 a 10",7,"Error")))))))))</f>
        <v>4</v>
      </c>
      <c r="AP444" s="9" t="n">
        <v>12</v>
      </c>
      <c r="AQ444" s="10" t="str">
        <f aca="false">IF(AP444="","",IF(AND(AP444&gt;=-20,AP444&lt;=-9.5),"-20 a -9,5",IF(AND(AP444&gt;=-9,AP444&lt;=-6.5),"-9 a -6,5",IF(AP444=-6,"-6",IF(AND(AP444&gt;=-5.5,AP444&lt;=-3),"-5,5 a -3",IF(AND(AP444&gt;=-2.5,AP444&lt;=0),"-2,5 a 0",IF(AND(AP444&gt;=0.5,AP444&lt;=3),"0,5 a 3",IF(AND(AP444&gt;=3.5,AP444&lt;=6),"3,5 a 6",IF(AND(AP444&gt;=6.5,AP444&lt;=9),"6,5 a 9",IF(AND(AP444&gt;=9.5,AP444&lt;=20),"9,5 a 20","Fuera de rango"))))))))))</f>
        <v>9,5 a 20</v>
      </c>
      <c r="AR444" s="11" t="n">
        <f aca="false">IF(AQ444="","",IF(AQ444="-20 a -9,5",1,IF(AQ444="-9 a -6,5",2,IF(AQ444="-6","NORMA",IF(AQ444="-5,5 a -3",3,IF(AQ444="-2,5 a 0",4,IF(AQ444="0,5 a 3",5,IF(AQ444="3,5 a 6",6,IF(AQ444="6,5 a 9",7,IF(AQ444="9,5 a 20",8,""))))))))))</f>
        <v>8</v>
      </c>
      <c r="AS444" s="9" t="n">
        <v>4</v>
      </c>
      <c r="AT444" s="10" t="str">
        <f aca="false">IF(AS444="","",IF(AND(AS444&gt;=-16,AS444&lt;=-14),"-16 a -14",IF(AND(AS444&gt;=-13.5,AS444&lt;=-11.5),"-13,5 a -11,5",IF(AND(AS444&gt;=-11,AS444&lt;=-9),"-11 a -9",IF(AND(AS444&gt;=-8.5,AS444&lt;=-6.5),"-8,5 a -6,5",IF(AND(AS444&gt;=-6,AS444&lt;=-4),"-6 a -4",IF(AND(AS444&gt;=-3.5,AS444&lt;=-1.5),"-3,5 a -1,5",IF(AND(AS444&gt;=-1,AS444&lt;=1),"-1 a 1",IF(AND(AS444&gt;=1.5,AS444&lt;=3.5),"1,5 a 3,5",IF(AND(AS444&gt;=4,AS444&lt;=6),"4 a 6",IF(AND(AS444&gt;=6.5,AS444&lt;=8.5),"6,5 a 8,5",IF(AND(AS444&gt;=9,AS444&lt;=11),"9 a 11",IF(AND(AS444&gt;=11.5,AS444&lt;=13.5),"11,5 a 13,5",IF(AND(AS444&gt;=14,AS444&lt;=16),"14 a 16",IF(AND(AS444&gt;=16.5,AS444&lt;=18.5),"16,5 a 18,5",IF(AND(AS444&gt;=19,AS444&lt;=21),"19 a 21","Fuera de rango"))))))))))))))))</f>
        <v>4 a 6</v>
      </c>
      <c r="AU444" s="11" t="str">
        <f aca="false" t="array" ref="AU444">IF(AT444="","",_xlfn.IFS(AT444="-16 a -14",1,AT444="-13,5 a -11,5",2,AT444="-11 a -9",3,AT444="-8,5 a -6,5",4,AT444="-6 a -4",5,AT444="-3,5 a -1,5",6,AT444="-1 a 1",7,AT444="1,5 a 3,5",8,AT444="4 a 6","NORMA",AT444="6,5 a 8,5",9,AT444="9 a 11",10,AT444="11,5 a 13,5",11,AT444="14 a 16",12,AT444="16,5 a 18,5",13,AT444="19 a 21",14,TRUE(),""))</f>
        <v>NORMA</v>
      </c>
      <c r="AV444" s="9" t="n">
        <v>2</v>
      </c>
      <c r="AW444" s="10" t="str">
        <f aca="false">IF(AV444="","",IF(AND(AV444&gt;=-1,AV444&lt;=-0.5),"-1 a -0,5",IF(AND(AV444&gt;-0.5,AV444&lt;=0),"De -0,5 a 0",IF(AND(AV444&gt;=0.25,AV444&lt;=0.75),"0,25 a 0,75",IF(AND(AV444&gt;=1,AV444&lt;=1.5),"1 a 1,5",IF(AND(AV444&gt;=1.75,AV444&lt;=2.25),"1,75 a 2,25",IF(AND(AV444&gt;=2.5,AV444&lt;=3),"2,5 a 3",IF(AND(AV444&gt;=3.25,AV444&lt;=3.75),"3,25 a 3,75","Fuera de rango"))))))))</f>
        <v>1,75 a 2,25</v>
      </c>
      <c r="AX444" s="10" t="n">
        <f aca="false">IF(AW444="","",IF(OR(AW444="-1 a -0,5",AW444="-1 a -0.5"),1,IF(OR(AW444="De -0,5 a 0",AW444="-0,5 a 0",AW444="De -0.5 a 0"),2,IF(OR(AW444="0,25 a 0,75",AW444="0.25 a 0.75"),"NORMA",IF(OR(AW444="1 a 1,5",AW444="1 a 1.5"),3,IF(OR(AW444="1,75 a 2,25",AW444="1.75 a 2.25"),4,IF(OR(AW444="2,5 a 3",AW444="2.5 a 3"),5,IF(OR(AW444="3,25 a 3,75",AW444="3.25 a 3.75"),6,""))))))))</f>
        <v>4</v>
      </c>
      <c r="AY444" s="9" t="n">
        <v>-7</v>
      </c>
      <c r="AZ444" s="10" t="str">
        <f aca="false">IF(AY444="","",IF(AND(AY444&gt;=-20,AY444&lt;=-9.5),"-20 a -9,5",IF(AND(AY444&gt;=-9,AY444&lt;=-6.5),"-9 a -6,5",IF(AY444=-6,"-6",IF(AND(AY444&gt;=-5.5,AY444&lt;=-3),"-5,5 a -3",IF(AND(AY444&gt;=-2.5,AY444&lt;=0),"-2,5 a 0",IF(AND(AY444&gt;=0.5,AY444&lt;=3),"0,5 a 3",IF(AND(AY444&gt;=3.5,AY444&lt;=6),"3,5 a 6","Fuera de rango"))))))))</f>
        <v>-9 a -6,5</v>
      </c>
      <c r="BA444" s="11" t="n">
        <f aca="false">IF(AZ444="","",IF(AZ444="-20 a -9,5",1,IF(AZ444="-9 a -6,5",2,IF(AZ444="-6","NORMA",IF(AZ444="-5,5 a -3",3,IF(AZ444="-2,5 a 0",4,IF(AZ444="0,5 a 3",5,IF(AZ444="3,5 a 6",6,""))))))))</f>
        <v>2</v>
      </c>
      <c r="BB444" s="9" t="n">
        <v>0</v>
      </c>
      <c r="BC444" s="10" t="str">
        <f aca="false" t="array" ref="BC444">IF(BB444="","",_xlfn.IFS(AND(BB444&gt;=0,BB444&lt;=2),"0 a 2",AND(BB444&gt;=2.5,BB444&lt;=4.5),"2,5 a 4,5",AND(BB444&gt;=5,BB444&lt;=7),"5 a 7",AND(BB444&gt;=7.5,BB444&lt;=9.5),"7,5 a 9,5",AND(BB444&gt;=10,BB444&lt;=12),"10 a 12",AND(BB444&gt;=12.5,BB444&lt;=14.5),"12,5 a 14,5",BB444=15,"15",AND(BB444&gt;=15.5,BB444&lt;=17.5),"15,5 a 17,5",AND(BB444&gt;=18,BB444&lt;=20),"18 a 20",AND(BB444&gt;=20.5,BB444&lt;=22.5),"20,5 a 22,5",AND(BB444&gt;=23,BB444&lt;=25),"23 a 25",TRUE(),"Fuera de rango"))</f>
        <v>0 a 2</v>
      </c>
      <c r="BD444" s="11" t="n">
        <f aca="false" t="array" ref="BD444">IF(BC444="","",_xlfn.IFS(BC444="0 a 2",1,BC444="2,5 a 4,5",2,BC444="5 a 7",3,BC444="7,5 a 9,5",4,BC444="10 a 12",5,BC444="12,5 a 14,5",6,BC444="15","NORMA",BC444="15,5 a 17,5",7,BC444="18 a 20",8,BC444="20,5 a 22,5",9,BC444="23 a 25",10,TRUE(),"Fuera de rango"))</f>
        <v>1</v>
      </c>
      <c r="BE444" s="9" t="n">
        <v>21</v>
      </c>
      <c r="BF444" s="10" t="str">
        <f aca="false">IF(BE444="","",IF(AND(BE444&gt;=-20,BE444&lt;=-10),"-20 a -10",IF(AND(BE444&gt;=-9.5,BE444&lt;=0.5),"-9,5 a 0,5",IF(AND(BE444&gt;=1,BE444&lt;=11),"1 a 11",IF(AND(BE444&gt;=11.5,BE444&lt;=20.5),"11,5 a 20,5",IF(BE444=21,"21",IF(AND(BE444&gt;=21.5,BE444&lt;=31.5),"21,5 a 31,5",IF(AND(BE444&gt;=32,BE444&lt;=42),"32 a 42","Fuera de rango"))))))))</f>
        <v>21</v>
      </c>
      <c r="BG444" s="11" t="str">
        <f aca="false">IF(BF444="","",IF(BF444="-20 a -10",1,IF(BF444="-9,5 a 0,5",2,IF(BF444="1 a 11",3,IF(BF444="11,5 a 20,5",4,IF(BF444="21","NORMA",IF(BF444="21,5 a 31,5",5,IF(BF444="32 a 42",6,""))))))))</f>
        <v>NORMA</v>
      </c>
      <c r="BH444" s="9" t="n">
        <v>12</v>
      </c>
      <c r="BI444" s="10" t="str">
        <f aca="false">IF(BH444="","",IF(AND(BH444&gt;=-20,BH444&lt;=-15),"-20 a -15",IF(AND(BH444&gt;=-14.5,BH444&lt;=-9.5),"-14,5 a -9,5",IF(AND(BH444&gt;=-9,BH444&lt;=-4),"-9 a -4",IF(AND(BH444&gt;=-3.5,BH444&lt;=2.5),"-3,5 a 2,5",IF(AND(BH444&gt;=3,BH444&lt;=8),"3 a 8",IF(AND(BH444&gt;=8.5,BH444&lt;=14.5),"8,5 a 14,5",IF(BH444=15,"15",IF(AND(BH444&gt;=15.5,BH444&lt;=20.5),"15,5 a 20,5",IF(AND(BH444&gt;=21,BH444&lt;=26),"21 a 26","Fuera de rango"))))))))))</f>
        <v>8,5 a 14,5</v>
      </c>
      <c r="BJ444" s="11" t="n">
        <f aca="false">IF(BI444="","",IF(BI444="-20 a -15",1,IF(BI444="-14,5 a -9,5",2,IF(BI444="-9 a -4",3,IF(BI444="-3,5 a 2,5",4,IF(BI444="3 a 8",5,IF(BI444="8,5 a 14,5",6,IF(BI444="15","NORMA",IF(BI444="15,5 a 20,5",7,IF(BI444="21 a 26",8,IF(BI444="26,5 a 31,5",9,"")))))))))))</f>
        <v>6</v>
      </c>
      <c r="BK444" s="9" t="n">
        <v>11</v>
      </c>
      <c r="BL444" s="10" t="str">
        <f aca="false">IF(BK444="","",IF(AND(BK444&gt;=0,BK444&lt;=2),"0 - 2",IF(AND(BK444&gt;=2.5,BK444&lt;=4.5),"2,5 - 4,5",IF(AND(BK444&gt;=5,BK444&lt;=7),"5 - 7",IF(AND(BK444&gt;=7.5,BK444&lt;=9.5),"7,5 - 9,5",IF(AND(BK444&gt;=10,BK444&lt;=12),"10 - 12",IF(AND(BK444&gt;=12.5,BK444&lt;=13.5),"12,5 - 13,5",IF(BK444=14,"14",IF(AND(BK444&gt;=14.5,BK444&lt;=16.5),"14,5 - 16,5",IF(AND(BK444&gt;=17,BK444&lt;=19),"17 - 19",IF(AND(BK444&gt;=19.5,BK444&lt;=21.5),"19,5 - 21,5",IF(AND(BK444&gt;=22,BK444&lt;=24),"22 - 24",IF(AND(BK444&gt;=24.5,BK444&lt;=26.5),"24,5 - 26,5",IF(AND(BK444&gt;=27,BK444&lt;=29),"27 - 29",IF(AND(BK444&gt;=29.5,BK444&lt;=30),"29,5 - 30","Fuera de rango")))))))))))))))</f>
        <v>10 - 12</v>
      </c>
      <c r="BM444" s="11" t="n">
        <f aca="false">IF(BL444="","",IF(BL444="0 - 2",1,IF(BL444="2,5 - 4,5",2,IF(BL444="5 - 7",3,IF(BL444="7,5 - 9,5",4,IF(BL444="10 - 12",5,IF(BL444="12,5 - 13,5",6,IF(BL444="14","NORMA",IF(BL444="14,5 - 16,5",7,IF(BL444="17 - 19",8,IF(BL444="19,5 - 21,5",9,IF(BL444="22 - 24",10,IF(BL444="24,5 - 26,5",11,IF(BL444="27 - 29",12,IF(BL444="29,5 - 30",13,"")))))))))))))))</f>
        <v>5</v>
      </c>
      <c r="BN444" s="9" t="n">
        <v>21</v>
      </c>
      <c r="BO444" s="11" t="str">
        <f aca="false">IF(BN444="","",IF(AND(BN444&gt;=-20,BN444&lt;=-10),"-20 a -10",IF(AND(BN444&gt;=-9.5,BN444&lt;=0.5),"-9,5 a 0,5",IF(AND(BN444&gt;=1,BN444&lt;=11),"1 a 11",IF(AND(BN444&gt;=11.5,BN444&lt;=21.5),"11,5 a 21,5",IF(BN444=22,"22",IF(AND(BN444&gt;=22.5,BN444&lt;=32.5),"22,5 a 32,5",IF(AND(BN444&gt;=33,BN444&lt;=43),"33 a 43","Fuera de rango"))))))))</f>
        <v>11,5 a 21,5</v>
      </c>
      <c r="BP444" s="11" t="n">
        <f aca="false">IF(BO444="","",IF(BO444="-20 a -10",1,IF(BO444="-9,5 a 0,5",2,IF(BO444="1 a 11",3,IF(BO444="11,5 a 21,5",4,IF(BO444="22","NORMA",IF(BO444="22,5 a 32,5",5,IF(BO444="33 a 43",6,""))))))))</f>
        <v>4</v>
      </c>
      <c r="BQ444" s="9" t="n">
        <v>10</v>
      </c>
      <c r="BR444" s="10" t="str">
        <f aca="false">IF(BQ444="","",IF(AND(BQ444&gt;=-20,BQ444&lt;=-15),"-20 a -15",IF(AND(BQ444&gt;=-14.5,BQ444&lt;=-9.5),"-14,5 a -9,5",IF(AND(BQ444&gt;=-9,BQ444&lt;=-4),"-9 a -4",IF(AND(BQ444&gt;=-3.5,BQ444&lt;=2.5),"-3,5 a 2,5",IF(AND(BQ444&gt;=3,BQ444&lt;=8),"3 a 8",IF(AND(BQ444&gt;=8.5,BQ444&lt;=13.5),"8,5 a 13,5",IF(AND(BQ444&gt;=14,BQ444&lt;=17.5),"14 a 17,5",IF(BQ444=18,"18",IF(AND(BQ444&gt;=18.5,BQ444&lt;=23.5),"18,5 a 23,5",IF(AND(BQ444&gt;=24,BQ444&lt;=29),"24 a 29",IF(AND(BQ444&gt;=29.5,BQ444&lt;=34.5),"29,5 a 34,5",IF(AND(BQ444&gt;=35,BQ444&lt;=40),"35 a 40","Fuera de rango")))))))))))))</f>
        <v>8,5 a 13,5</v>
      </c>
      <c r="BS444" s="11" t="n">
        <f aca="false">IF(BR444="","",IF(BR444="-20 a -15",1,IF(BR444="-14,5 a -9,5",2,IF(BR444="-9 a -4",3,IF(BR444="-3,5 a 2,5",4,IF(BR444="3 a 8",5,IF(BR444="8,5 a 13,5",6,IF(BR444="14 a 17,5",7,IF(BR444="18","NORMA",IF(BR444="18,5 a 23,5",8,IF(BR444="24 a 29",9,IF(BR444="29,5 a 34,5",10,IF(BR444="35 a 40",11,"")))))))))))))</f>
        <v>6</v>
      </c>
      <c r="BT444" s="9" t="n">
        <v>1</v>
      </c>
      <c r="BU444" s="10" t="str">
        <f aca="false">IF(BT444="","",IF(AND(BT444&gt;=-20,BT444&lt;=-18),"-20 a -18",IF(AND(BT444&gt;=-17.5,BT444&lt;=-15.5),"-17,5 a -15,5",IF(AND(BT444&gt;=-15,BT444&lt;=-13),"-15 a -13",IF(AND(BT444&gt;=-12.5,BT444&lt;=-10.5),"-12,5 a -10,5",IF(AND(BT444&gt;=-10,BT444&lt;=-8),"-10 a -8",IF(AND(BT444&gt;=-7.5,BT444&lt;=-5.5),"-7,5 a -5,5",IF(AND(BT444&gt;=-5,BT444&lt;=-3),"-5 a -3",IF(AND(BT444&gt;=-2.5,BT444&lt;=-0.5),"-2,5 a -0,5",IF(BT444=0,"0",IF(AND(BT444&gt;=0.5,BT444&lt;=2.5),"0,5 a 2,5",IF(AND(BT444&gt;=3,BT444&lt;=5),"3 a 5",IF(AND(BT444&gt;=5.5,BT444&lt;=7.5),"5,5 a 7,5",IF(AND(BT444&gt;=8,BT444&lt;=10),"8 a 10",IF(AND(BT444&gt;=10.5,BT444&lt;=12.5),"10,5 a 12,5",IF(AND(BT444&gt;=13,BT444&lt;=15),"13 a 15",IF(AND(BT444&gt;=15.5,BT444&lt;=17.5),"15,5 a 17,5",IF(AND(BT444&gt;=18,BT444&lt;=20),"18 a 20","Fuera de rango"))))))))))))))))))</f>
        <v>0,5 a 2,5</v>
      </c>
      <c r="BV444" s="11" t="n">
        <f aca="false">IF(BT444="","",IF(BT444=0,"NORMA",IF(AND(BT444&gt;=-20,BT444&lt;=-18),2,IF(AND(BT444&gt;=-17.5,BT444&lt;=-15.5),2,IF(AND(BT444&gt;=-15,BT444&lt;=-13),3,IF(AND(BT444&gt;=-12.5,BT444&lt;=-10.5),4,IF(AND(BT444&gt;=-10,BT444&lt;=-8),5,IF(AND(BT444&gt;=-7.5,BT444&lt;=-5.5),6,IF(AND(BT444&gt;=-5,BT444&lt;=-3),7,IF(AND(BT444&gt;=-2.5,BT444&lt;=-0.5),8,IF(AND(BT444&gt;=0.5,BT444&lt;=2.5),9,IF(AND(BT444&gt;=3,BT444&lt;=5),10,IF(AND(BT444&gt;=5.5,BT444&lt;=7.5),11,IF(AND(BT444&gt;=8,BT444&lt;=10),12,IF(AND(BT444&gt;=10.5,BT444&lt;=12.5),13,IF(AND(BT444&gt;=13,BT444&lt;=15),14,IF(AND(BT444&gt;=15.5,BT444&lt;=17.5),15,IF(AND(BT444&gt;=18,BT444&lt;=20),16,"Fuera de rango"))))))))))))))))))</f>
        <v>9</v>
      </c>
      <c r="BW444" s="9" t="n">
        <v>-5.5</v>
      </c>
      <c r="BX444" s="10" t="n">
        <f aca="false">18.5- (0.3*H444)</f>
        <v>15.5</v>
      </c>
      <c r="BY444" s="10" t="n">
        <f aca="false">(BW444)-(BX444)</f>
        <v>-21</v>
      </c>
      <c r="BZ444" s="10" t="str">
        <f aca="false">IF(BY444="","",IF(BY444&lt;-27.5,"De -30 a -28",IF(BY444&lt;-25,"De -27,5 a -25,5",IF(BY444&lt;-22.5,"De -25 a -23",IF(BY444&lt;-20,"De -22,5 a -20,5",IF(BY444&lt;-17.5,"De -20 a -18",IF(BY444&lt;-15,"De -17,5 a -15,5",IF(BY444&lt;-12.5,"De -15 a -13",IF(BY444&lt;-10,"De -12,5 a -10,5",IF(BY444&lt;-7.5,"De -10 a -8",IF(BY444&lt;-5,"De -7,5 a -5,5",IF(BY444&lt;-2.5,"De -5 a -3",IF(BY444&lt;0,"De -2,5 a -0,5",IF(BY444&lt;2.5,"De 0 a 2",IF(BY444&lt;5,"De 2,5 a 4,5",IF(BY444&lt;7.5,"De 5 a 7",IF(BY444&lt;10,"De 7,5 a 9,5",IF(BY444&lt;12.5,"De 10 a 12",IF(BY444&lt;15,"De 12,5 a 14,5",IF(BY444&lt;17.5,"De 15 a 17",IF(BY444&lt;20,"De 17,5 a 19,5",IF(BY444&lt;22.5,"De 20 a 22",IF(BY444&lt;25,"De 22,5 a 24,5",IF(BY444&lt;27.5,"De 25 a 27","De 27,5 a 30"))))))))))))))))))))))))</f>
        <v>De -22,5 a -20,5</v>
      </c>
      <c r="CA444" s="12" t="n">
        <f aca="false">IF(BY444="","",IF(BY444&lt;=-28,1,IF(BY444&lt;=-25.5,2,IF(BY444&lt;=-23,3,IF(BY444&lt;=-20.5,4,IF(BY444&lt;=-18,5,IF(BY444&lt;=-15.5,6,IF(BY444&lt;=-13,7,IF(BY444&lt;=-10.5,8,IF(BY444&lt;=-8,9,IF(BY444&lt;=-5.5,10,IF(BY444&lt;=-3,11,IF(BY444&lt;=-0.5,12,IF(BY444&lt;=2,13,IF(BY444&lt;=4.5,14,IF(BY444&lt;=7,15,IF(BY444&lt;=9.5,16,IF(BY444&lt;=12,17,IF(BY444&lt;=14.5,18,IF(BY444&lt;=17,19,IF(BY444&lt;=19.5,20,IF(BY444&lt;=22,21,IF(BY444&lt;=24.5,22,IF(BY444&lt;=27,23,IF(BY444&lt;=30,24,"Fuera de rango")))))))))))))))))))))))))</f>
        <v>4</v>
      </c>
      <c r="CB444" s="9" t="n">
        <v>-4.5</v>
      </c>
      <c r="CC444" s="10" t="n">
        <f aca="false">18.5- (0.3*H444)</f>
        <v>15.5</v>
      </c>
      <c r="CD444" s="10" t="n">
        <f aca="false">(CB444)-(CC444)</f>
        <v>-20</v>
      </c>
      <c r="CE444" s="10" t="str">
        <f aca="false">IF(CD444="","",IF(CD444&lt;-27.5,"De -30 a -28",IF(CD444&lt;-25,"De -27,5 a -25,5",IF(CD444&lt;-22.5,"De -25 a -23",IF(CD444&lt;-20,"De -22,5 a -20,5",IF(CD444&lt;-17.5,"De -20 a -18",IF(CD444&lt;-15,"De -17,5 a -15,5",IF(CD444&lt;-12.5,"De -15 a -13",IF(CD444&lt;-10,"De -12,5 a -10,5",IF(CD444&lt;-7.5,"De -10 a -8",IF(CD444&lt;-5,"De -7,5 a -5,5",IF(CD444&lt;-2.5,"De -5 a -3",IF(CD444&lt;0,"De -2,5 a -0,5",IF(CD444&lt;=2,"De 0 a 2",IF(CD444&lt;=4.5,"De 2,5 a 4,5",IF(CD444&lt;=7,"De 5 a 7",IF(CD444&lt;=9.5,"De 7,5 a 9,5",IF(CD444&lt;=12,"De 10 a 12",IF(CD444&lt;=14.5,"De 12,5 a 14,5",IF(CD444&lt;=17,"De 15 a 17",IF(CD444&lt;=19.5,"De 17,5 a 19,5",IF(CD444&lt;=22,"De 20 a 22",IF(CD444&lt;=24.5,"De 22,5 a 24,5",IF(CD444&lt;=27,"De 25 a 27","De 27,5 a 30"))))))))))))))))))))))))</f>
        <v>De -20 a -18</v>
      </c>
      <c r="CF444" s="12" t="n">
        <f aca="false">IF(CD444="","",IF(CD444&lt;-27.5,1,IF(CD444&lt;-25,2,IF(CD444&lt;-22.5,3,IF(CD444&lt;-20,4,IF(CD444&lt;-17.5,5,IF(CD444&lt;-15,6,IF(CD444&lt;-12.5,7,IF(CD444&lt;-10,8,IF(CD444&lt;-7.5,9,IF(CD444&lt;-5,10,IF(CD444&lt;-2.5,11,IF(CD444&lt;0,12,IF(CD444&lt;2.5,13,IF(CD444&lt;5,14,IF(CD444&lt;7.5,15,IF(CD444&lt;10,16,IF(CD444&lt;12.5,17,IF(CD444&lt;15,18,IF(CD444&lt;17.5,19,IF(CD444&lt;20,20,IF(CD444&lt;22.5,21,IF(CD444&lt;25,22,IF(CD444&lt;27.5,23,24))))))))))))))))))))))))</f>
        <v>5</v>
      </c>
      <c r="CG444" s="9" t="n">
        <v>-1.75</v>
      </c>
      <c r="CH444" s="10" t="str">
        <f aca="false">IF(CG444="","",IF(AND(CG444&gt;=-10,CG444&lt;=-9.5),"-10 a -9,5",IF(AND(CG444&gt;-9.5,CG444&lt;=-8.5),"-9 a -8,5",IF(AND(CG444&gt;-8.5,CG444&lt;=-7.5),"-8 a -7,5",IF(AND(CG444&gt;-7.5,CG444&lt;=-6.5),"-7 a -6,5",IF(AND(CG444&gt;-6.5,CG444&lt;=-5.5),"-6 a -5,5",IF(AND(CG444&gt;-5.5,CG444&lt;=-4.5),"-5 a -4,5",IF(AND(CG444&gt;-4.5,CG444&lt;=-3.5),"-4 a -3,5",IF(AND(CG444&gt;-3.5,CG444&lt;=-2.5),"-3 a -2,5",IF(CG444=-2.25,"-2,25",IF(AND(CG444&gt;-2.5,CG444&lt;=-1.5),"-2 a -1,5",IF(AND(CG444&gt;-1.5,CG444&lt;=-0.5),"-1 a -0,5",IF(AND(CG444&gt;-0.5,CG444&lt;=0.5),"0 a 0,5",IF(AND(CG444&gt;0.5,CG444&lt;=1.5),"1 a 1,5",IF(AND(CG444&gt;1.5,CG444&lt;=2.5),"2 a 2,5",IF(AND(CG444&gt;2.5,CG444&lt;=3.5),"3 a 3,5",IF(AND(CG444&gt;3.5,CG444&lt;=4.5),"4 a 4,5",IF(AND(CG444&gt;4.5,CG444&lt;=5.5),"5 a 5,5",IF(AND(CG444&gt;5.5,CG444&lt;=6.5),"6 a 6,5",IF(AND(CG444&gt;6.5,CG444&lt;=7.5),"7 a 7,5",IF(AND(CG444&gt;7.5,CG444&lt;=8.5),"8 a 8,5",IF(AND(CG444&gt;8.5,CG444&lt;=9.5),"9 a 9,5",IF(CG444&gt;=10,"10","Fuera de rango")))))))))))))))))))))))</f>
        <v>-2 a -1,5</v>
      </c>
      <c r="CI444" s="11" t="n">
        <f aca="false">IF(CG444="","",IF(CG444=-2.25,"NORMA",IF(CG444&lt;=-9.5,1,IF(CG444&lt;=-8.5,2,IF(CG444&lt;=-7.5,3,IF(CG444&lt;=-6.5,4,IF(CG444&lt;=-5.5,5,IF(CG444&lt;=-4.5,6,IF(CG444&lt;=-3.5,7,IF(CG444&lt;=-2.5,8,IF(CG444&lt;=-1.5,9,IF(CG444&lt;=-0.5,10,IF(CG444&lt;=0.5,11,IF(CG444&lt;=1.5,12,IF(CG444&lt;=2.5,13,IF(CG444&lt;=3.5,14,IF(CG444&lt;=4.5,15,IF(CG444&lt;=5.5,16,IF(CG444&lt;=6.5,17,IF(CG444&lt;=7.5,18,IF(CG444&lt;=8.5,19,IF(CG444&lt;=9.5,20,IF(CG444=10,21,"Fuera de rango")))))))))))))))))))))))</f>
        <v>9</v>
      </c>
      <c r="CJ444" s="9" t="n">
        <v>2.5</v>
      </c>
      <c r="CK444" s="10" t="str">
        <f aca="false">IF(CJ444="","",IF(AND(CJ444&gt;=-6,CJ444&lt;=-5.5),"-6 a -5,5",IF(AND(CJ444&gt;-5.5,CJ444&lt;=-4.5),"-5 a -4,5",IF(AND(CJ444&gt;-4.5,CJ444&lt;=-3.5),"-4 a -3,5",IF(AND(CJ444&gt;-3.5,CJ444&lt;=-2.5),"-3 a -2,5",IF(AND(CJ444&gt;-2.5,CJ444&lt;=-1.5),"-2 a -1,5",IF(AND(CJ444&gt;-1.5,CJ444&lt;=-0.5),"-1 a -0,5",IF(AND(CJ444&gt;-0.5,CJ444&lt;=0.5),"0 a 0,5",IF(AND(CJ444&gt;0.5,CJ444&lt;=1.5),"1 a 1,5",IF(AND(CJ444&gt;1.5,CJ444&lt;2.5),"2",IF(AND(CJ444&gt;=2.5,CJ444&lt;=3),"2,5 a 3",IF(AND(CJ444&gt;3,CJ444&lt;=4),"3,5 a 4",IF(AND(CJ444&gt;4,CJ444&lt;=5),"4,5 a 5",IF(AND(CJ444&gt;5,CJ444&lt;=6),"5,5 a 6",IF(AND(CJ444&gt;6,CJ444&lt;=7),"6,5 a 7",IF(AND(CJ444&gt;7,CJ444&lt;=8),"7,5 a 8",IF(AND(CJ444&gt;8,CJ444&lt;=9.5),"8,5 a 9,5",IF(CJ444=10,"10","Fuera de rango"))))))))))))))))))</f>
        <v>2,5 a 3</v>
      </c>
      <c r="CL444" s="11" t="n">
        <f aca="false">IF(CK444="","",IF(OR(CK444="-6 a -5,5",CK444="-6 - -5,5"),1,IF(OR(CK444="-5 a -4,5",CK444="-5 - -4,5"),2,IF(OR(CK444="-4 a -3,5",CK444="-4 - -3,5"),3,IF(OR(CK444="-3 a -2,5",CK444="-3 - -2,5"),4,IF(OR(CK444="-2 a -1,5",CK444="-2 - -1,5"),5,IF(OR(CK444="-1 a -0,5",CK444="-1 - -0,5"),6,IF(OR(CK444="0 a 0,5",CK444="0 - 0,5"),7,IF(OR(CK444="1 a 1,5",CK444="1 - 1,5"),8,IF(CK444="2","NORMA",IF(OR(CK444="2,5 a 3",CK444="2,5 - 3"),9,IF(OR(CK444="3,5 a 4",CK444="3,5 - 4"),10,IF(OR(CK444="4,5 a 5",CK444="4,5 - 5"),11,IF(OR(CK444="5,5 a 6",CK444="5,5 - 6"),12,IF(OR(CK444="6,5 a 7",CK444="6,5 - 7"),13,IF(OR(CK444="7,5 a 8",CK444="7,5 - 8"),14,IF(OR(CK444="8,5 a 9",CK444="8,5 - 9,5",CK444="9 a 9,5"),15,IF(CK444="10",15,IF(OR(CK444="0,5 a 1",CK444="0,5 - 1"),7,"Fuera de rango")))))))))))))))))))</f>
        <v>9</v>
      </c>
      <c r="CN444" s="10" t="str">
        <f aca="false">IF(CM444=0,"0", " ")</f>
        <v>0</v>
      </c>
      <c r="CO444" s="10" t="str">
        <f aca="false">IF(CM444&gt;0,"EME"," ")</f>
        <v> </v>
      </c>
      <c r="CQ444" s="10" t="str">
        <f aca="false">IF(CP444&gt;0,"0", " ")</f>
        <v> </v>
      </c>
      <c r="CR444" s="10" t="str">
        <f aca="false">IF(CP444&gt;0,"EME"," ")</f>
        <v> </v>
      </c>
      <c r="CS444" s="9" t="n">
        <v>0</v>
      </c>
      <c r="CV444" s="9" t="n">
        <v>0</v>
      </c>
      <c r="CY444" s="9" t="n">
        <v>-1</v>
      </c>
      <c r="DB444" s="9" t="n">
        <v>-1</v>
      </c>
      <c r="DC444" s="11" t="str">
        <f aca="false">IF(DB444&lt;0,"2"," ")</f>
        <v>2</v>
      </c>
      <c r="DD444" s="11" t="str">
        <f aca="false">IF(DB444&lt;0,"MIO"," ")</f>
        <v>MIO</v>
      </c>
      <c r="DE444" s="9" t="n">
        <v>0</v>
      </c>
      <c r="DF444" s="10" t="str">
        <f aca="false">IF(DE444&lt;0,"3"," ")</f>
        <v> </v>
      </c>
      <c r="DG444" s="10" t="str">
        <f aca="false">IF(DE444&lt;0,"AST"," ")</f>
        <v> </v>
      </c>
      <c r="DH444" s="9" t="n">
        <v>0</v>
      </c>
      <c r="DI444" s="10" t="str">
        <f aca="false">IF(DH444&lt;0,"3"," ")</f>
        <v> </v>
      </c>
      <c r="DJ444" s="10" t="str">
        <f aca="false">IF(DH444&lt;0,"AST"," ")</f>
        <v> </v>
      </c>
      <c r="DK444" s="9" t="n">
        <v>0</v>
      </c>
      <c r="DL444" s="10" t="str">
        <f aca="false">IF(DK444&gt;0,"4"," ")</f>
        <v> </v>
      </c>
      <c r="DM444" s="10" t="str">
        <f aca="false">IF(DK444&gt;0,"PRE"," ")</f>
        <v> </v>
      </c>
      <c r="DN444" s="9" t="n">
        <v>0</v>
      </c>
      <c r="DO444" s="10" t="str">
        <f aca="false">IF(DN444&gt;0,"4"," ")</f>
        <v> </v>
      </c>
      <c r="DP444" s="10" t="str">
        <f aca="false">IF(DN444&gt;0,"PRE"," ")</f>
        <v> </v>
      </c>
      <c r="DS444" s="12" t="str">
        <f aca="false">CONCATENATE(CO444,CU444,DA444,DG444,DM444)</f>
        <v>   </v>
      </c>
      <c r="DT444" s="10" t="e">
        <f aca="false" t="array" ref="DT444">_xlfn.IFS(DS444="EME    ","0", DS444=" HIP   ","1", DS444="  MIO  ","2", DS444="   AST ","3", DS444="    PRE","4", DS444="EME   PRE","5", DS444=" HIP  PRE","6", DS444=" HIP AST ","7", DS444="  MIO PRE","8", DS444="  MIOAST ","9", DS444="   ASTPRE","10",DS444=" HIP ASTPRE","11", DS444="  MIOASTPRE","12", DS444="     ","0")</f>
        <v>#N/A</v>
      </c>
      <c r="DV444" s="1" t="e">
        <f aca="false" t="array" ref="DV444">_xlfn.IFS(DU444="SI","2", DU444="NO","1")</f>
        <v>#N/A</v>
      </c>
      <c r="DX444" s="11" t="str">
        <f aca="false">IF(DW444=0,"1","2")</f>
        <v>1</v>
      </c>
      <c r="DY444" s="11" t="str">
        <f aca="false" t="array" ref="DY444">_xlfn.IFS(DW444=0,"0", DW444=0.25, "1", DW444=0.5,"2", DW444=0.75,"3", DW444=1,"4",DW444=1.25,"5", DW444=1.5,"6", DW444=1.75,"7", DW444=2,"8")</f>
        <v>0</v>
      </c>
      <c r="EA444" s="11" t="str">
        <f aca="false">IF(DZ444=0,"1","2")</f>
        <v>1</v>
      </c>
      <c r="EB444" s="11" t="str">
        <f aca="false" t="array" ref="EB444">_xlfn.IFS(DZ444=0,"0", DZ444=0.25, "1", DZ444=0.5,"2", DZ444=0.75,"3", DZ444=1,"4",DZ444=1.25,"5", DZ444=1.5,"6", DZ444=1.75,"7", DZ444=2,"8")</f>
        <v>0</v>
      </c>
      <c r="ED444" s="10" t="str">
        <f aca="false">IF(EC444=0,"1","2")</f>
        <v>1</v>
      </c>
      <c r="EE444" s="11" t="str">
        <f aca="false" t="array" ref="EE444">_xlfn.IFS(EC444=0,"0", EC444=-0.25, "1", EC444=-0.5,"2", EC444=-0.75,"3", EC444=-1,"4",EC444=-1.25,"5", EC444=-1.5,"6", EC444=-1.75,"7", EC444=-2,"8", EC444=-2.25,"9",EC444=-2.5,"10", EC444=-2.75,"11", EC444=-3,"12", EC444=-3.25,"13", EC444=-3.5,"14", EC444=-3.75,"15",EC444=-4,"16")</f>
        <v>0</v>
      </c>
      <c r="EG444" s="10" t="str">
        <f aca="false">IF(EF444=0,"1","2")</f>
        <v>1</v>
      </c>
      <c r="EH444" s="11" t="str">
        <f aca="false" t="array" ref="EH444">_xlfn.IFS(EF444=0,"0", EF444=-0.25, "1", EF444=-0.5,"2", EF444=-0.75,"3", EF444=-1,"4",EF444=-1.25,"5", EF444=-1.5,"6", EF444=-1.75,"7", EF444=-2,"8", EF444=-2.25,"9",EF444=-2.5,"10", EF444=-2.75,"11", EF444=-3,"12", EF444=-3.25,"13", EF444=-3.5,"14", EF444=-3.75,"15",EF444=-4,"16")</f>
        <v>0</v>
      </c>
      <c r="EJ444" s="11" t="str">
        <f aca="false">IF(EI444=0,"1","2")</f>
        <v>1</v>
      </c>
      <c r="EK444" s="11" t="str">
        <f aca="false" t="array" ref="EK444">_xlfn.IFS(EI444=0,"0", EI444=-0.25, "1", EI444=-0.5,"2", EI444=-0.75,"3", EI444=-1,"4",EI444=-1.25,"5", EI444=-1.5,"6", EI444=-1.75,"7", EI444=-2,"8", EI444=-2.25,"9", EI444=-2.25,"9",EI444=-2.5,"10", EI444=-2.75,"11", EI444=-3,"12", EI444=-3.25,"13", EI444=-3.5,"14", EI444=-3.75,"15",EI444=-4,"16", EI444=0.25, "17", EI444=0.5, "18")</f>
        <v>0</v>
      </c>
      <c r="EM444" s="11" t="str">
        <f aca="false">IF(EL444=0,"1","2")</f>
        <v>1</v>
      </c>
      <c r="EN444" s="11" t="str">
        <f aca="false" t="array" ref="EN444">_xlfn.IFS(EL444=0.25,"17",EL444=0.5,"18", EL444=0,"0", EL444=-0.25, "1", EL444=-0.5,"2", EL444=-0.75,"3", EL444=-1,"4",EL444=-1.25,"5", EL444=-1.5,"6", EL444=-1.75,"7", EL444=-2,"8",EL444= -2.25,"9",EL444=-2.5,"10",EL444= -2.75,"11",EL444= -3,"12",EL444= -3.25,"13",EL444= -3.5,"14",EL444= -3.75,"15",EL444=-4,"16")</f>
        <v>0</v>
      </c>
      <c r="EP444" s="11" t="str">
        <f aca="false">IF(EO444=0,"1","2")</f>
        <v>1</v>
      </c>
      <c r="EQ444" s="11" t="str">
        <f aca="false" t="array" ref="EQ444">_xlfn.IFS(EO444=0,"0", EO444=0.25, "1", EO444=0.5,"2", EO444=0.75,"3", EO444=1,"4",EO444=1.25,"5", EO444=1.5,"6", EO444=1.75,"7", EO444=2,"8", EO444=2.25,"9", EO444=2.25,"9",EO444=2.5,"10", EO444=2.75,"11", EO444=3,"12", EO444=3.25,"13", EO444=3.5,"14", EO444=3.75,"15",EO444=4,"16", EO444=-0.25, "17", bq=-0.5, "18")</f>
        <v>0</v>
      </c>
      <c r="ES444" s="11" t="str">
        <f aca="false">IF(ER444=0,"1","2")</f>
        <v>1</v>
      </c>
      <c r="ET444" s="11" t="str">
        <f aca="false" t="array" ref="ET444">_xlfn.IFS(ER444=0,"0", ER444=0.25, "1", ER444=0.5,"2", ER444=0.75,"3", ER444=1,"4",ER444=1.25,"5", ER444=1.5,"6", ER444=1.75,"7", ER444=2,"8", ER444=2.25,"9", ER444=2.25,"9",ER444=2.5,"10", ER444=2.75,"11", ER444=3,"12", ER444=3.25,"13", ER444=3.5,"14", ER444=3.75,"15",ER444=4,"16", ER444=-0.25, "17", bq=-0.5, "18")</f>
        <v>0</v>
      </c>
      <c r="EV444" s="14" t="e">
        <f aca="false">VLOOKUP(EU444,LEYENDA!$G$2:$H$8,2,TRUE())</f>
        <v>#N/A</v>
      </c>
      <c r="EW444" s="14" t="e">
        <f aca="false" t="array" ref="EW444">_xlfn.IFS(EV444="0-5","1", EV444="6-12","2", EV444="13-18","3", EV444="19-24","4", EV444="25-36","5", EV444="37-48","6", EV444="49-60","7")</f>
        <v>#N/A</v>
      </c>
    </row>
    <row r="445" customFormat="false" ht="13.5" hidden="false" customHeight="false" outlineLevel="0" collapsed="false">
      <c r="A445" s="1" t="n">
        <v>150</v>
      </c>
      <c r="B445" s="2" t="n">
        <v>1</v>
      </c>
      <c r="C445" s="33" t="n">
        <v>41769</v>
      </c>
      <c r="E445" s="5" t="str">
        <f aca="false">VLOOKUP(A445,'286'!$A$3:$J$6279,10,FALSE())</f>
        <v>FERNÁNDEZ CHAMORRO, HUGO</v>
      </c>
      <c r="F445" s="4" t="str">
        <f aca="false">VLOOKUP(A445,'286'!$A$3:$I$1768,3,FALSE())</f>
        <v>FERCHAHU</v>
      </c>
      <c r="G445" s="6" t="n">
        <f aca="false">VLOOKUP(A445,'286'!$A$3:$I$1768,4,FALSE())</f>
        <v>39510</v>
      </c>
      <c r="H445" s="7" t="n">
        <f aca="false">YEAR(C445)-YEAR(G445)</f>
        <v>6</v>
      </c>
      <c r="I445" s="1" t="str">
        <f aca="false">VLOOKUP(H445,LEYENDA!$C$2:$D$6,2,TRUE())</f>
        <v>0-12</v>
      </c>
      <c r="J445" s="5" t="str">
        <f aca="false">VLOOKUP(A445,'286'!$A$3:$I$1768,7,FALSE())</f>
        <v>H</v>
      </c>
      <c r="K445" s="8" t="n">
        <f aca="false">VLOOKUP(A445,'286'!$A$3:$I$1768,2,FALSE())</f>
        <v>0</v>
      </c>
      <c r="L445" s="4" t="str">
        <f aca="false">VLOOKUP(A445,'286'!$A$3:$I$1768,8,FALSE())</f>
        <v>D</v>
      </c>
      <c r="M445" s="4" t="str">
        <f aca="false">VLOOKUP(A445,'286'!$A$3:$I$1768,9,FALSE())</f>
        <v>D</v>
      </c>
      <c r="N445" s="8" t="str">
        <f aca="false">IF(R445=O445, "MISMA","CONTRARIA")</f>
        <v>MISMA</v>
      </c>
      <c r="O445" s="8" t="str">
        <f aca="false" t="array" ref="O445">_xlfn.IFS(L445="D","1", L445="I","2")</f>
        <v>1</v>
      </c>
      <c r="P445" s="8" t="e">
        <f aca="false" t="array" ref="P445">_xlfn.IFS(K445="OD","1", K445="OI","2")</f>
        <v>#N/A</v>
      </c>
      <c r="Q445" s="1" t="str">
        <f aca="false" t="array" ref="Q445">_xlfn.IFS(J445="M","1", J445="H","2")</f>
        <v>2</v>
      </c>
      <c r="R445" s="8" t="str">
        <f aca="false" t="array" ref="R445">_xlfn.IFS(M445="D","1", M445="I","2")</f>
        <v>1</v>
      </c>
      <c r="S445" s="1" t="str">
        <f aca="false" t="array" ref="S445">_xlfn.IFS(N445="CONTRARIA", "1",N445= "MISMA","2")</f>
        <v>2</v>
      </c>
      <c r="T445" s="1" t="str">
        <f aca="false" t="array" ref="T445">_xlfn.IFS(I445="0-12","1", I445="13-24","2", I445="25-40","3", I445="41-60","4", I445="61-100","5")</f>
        <v>1</v>
      </c>
      <c r="U445" s="9" t="n">
        <v>-1.5</v>
      </c>
      <c r="V445" s="10" t="str">
        <f aca="false">IF(U445="","",IF(AND(U445&gt;=-9,U445&lt;=-6.5),"-9 a -6,5",IF(AND(U445&gt;=-6,U445&lt;=-3.5),"-6 a -3,5",IF(AND(U445&gt;=-3,U445&lt;=-1),"-3 a -1",IF(U445=-0.5,"-0,5",IF(AND(U445&gt;=0,U445&lt;=2.5),"0 a 2,5",IF(AND(U445&gt;=3,U445&lt;=5.5),"3 a 5,5",IF(AND(U445&gt;=6,U445&lt;=8.5),"6 a 8,5",IF(AND(U445&gt;=9,U445&lt;=20),"9 a 20","Fuera de rango")))))))))</f>
        <v>-3 a -1</v>
      </c>
      <c r="W445" s="11" t="n">
        <f aca="false">IF(V445="","",IF(V445="-9 a -6,5",2,IF(V445="-6 a -3,5",3,IF(V445="-3 a -1",4,IF(V445="-0,5","NORMA",IF(V445="0 a 2,5",5,IF(V445="3 a 5,5",6,IF(V445="6 a 8,5",7,IF(V445="9 a 20",8,"Fuera de rango")))))))))</f>
        <v>4</v>
      </c>
      <c r="X445" s="9" t="n">
        <v>0</v>
      </c>
      <c r="Y445" s="11" t="str">
        <f aca="false">IF(X445="","",IF(AND(X445&gt;=0,X445&lt;=4),"0 a 4",IF(AND(X445&gt;=4.5,X445&lt;=8.5),"4,5 a 8,5",IF(X445=9,"9",IF(AND(X445&gt;=9.5,X445&lt;=13),"9,5 a 13",IF(AND(X445&gt;=13.5,X445&lt;=20),"13,5 a 20",IF(AND(X445&gt;=20.5,X445&lt;=35),"20,5 a 35","Fuera de rango")))))))</f>
        <v>0 a 4</v>
      </c>
      <c r="Z445" s="11" t="n">
        <f aca="false">IF(Y445="","",IF(Y445="0 a 4",1,IF(Y445="4,5 a 8,5",2,IF(Y445="9","NORMA",IF(Y445="9,5 a 13",3,IF(Y445="13,5 a 20",4,IF(Y445="20,5 a 35",5,"Fuera de rango")))))))</f>
        <v>1</v>
      </c>
      <c r="AA445" s="9" t="n">
        <v>25</v>
      </c>
      <c r="AB445" s="10" t="str">
        <f aca="false">IF(AA445="","",IF(AND(AA445&gt;=0,AA445&lt;=9),"0 a 9",IF(AND(AA445&gt;=9.5,AA445&lt;=18.5),"9,5 a 18,5",IF(AA445=19,"19",IF(AND(AA445&gt;=19.5,AA445&lt;=28),"19,5 a 28",IF(AND(AA445&gt;=28.5,AA445&lt;=40),"28,5 a 40","Fuera de rango"))))))</f>
        <v>19,5 a 28</v>
      </c>
      <c r="AC445" s="11" t="n">
        <f aca="false" t="array" ref="AC445">_xlfn.IFS(AB445="","",AB445="0 a 9",1,AB445="9,5 a 18,5",2,AB445="19","NORMA",AB445="19,5 a 28",3,AB445="28,5 a 40",4,TRUE(),"Fuera de rango")</f>
        <v>3</v>
      </c>
      <c r="AD445" s="9" t="n">
        <v>8</v>
      </c>
      <c r="AE445" s="10" t="str">
        <f aca="false">IF(AD445="","",IF(AND(AD445&gt;=-10,AD445&lt;=0),"De -10 a 0",IF(AND(AD445&gt;=0.5,AD445&lt;=9.5),"0,5 a 9,5",IF(AD445=10,"10",IF(AND(AD445&gt;=10.5,AD445&lt;=20),"10,5 a 20",IF(AND(AD445&gt;=20.5,AD445&lt;=40),"20,5 a 40","Fuera de rango"))))))</f>
        <v>0,5 a 9,5</v>
      </c>
      <c r="AF445" s="12" t="n">
        <f aca="false">IF(AD445="","",IF(AND(AD445&gt;=-10,AD445&lt;=0),1,IF(AND(AD445&gt;=0.5,AD445&lt;=9.5),2,IF(AD445=10,"NORMA",IF(AND(AD445&gt;=10.5,AD445&lt;=20),3,IF(AND(AD445&gt;=20.5,AD445&lt;=40),4,""))))))</f>
        <v>2</v>
      </c>
      <c r="AG445" s="9" t="n">
        <v>11</v>
      </c>
      <c r="AH445" s="10" t="str">
        <f aca="false">IF(AG445="","",IF(AND(AG445&gt;=0,AG445&lt;=4),"0 a 4",IF(AND(AG445&gt;=4.5,AG445&lt;=8.5),"4,5 a 8,5",IF(AG445=9,"9",IF(AND(AG445&gt;=9.5,AG445&lt;=13),"9,5 a 13",IF(AND(AG445&gt;=13.5,AG445&lt;=25),"13,5 a 25","Fuera de rango"))))))</f>
        <v>9,5 a 13</v>
      </c>
      <c r="AI445" s="10" t="n">
        <f aca="false">IF(AH445="","",IF(AH445="0 a 4",1,IF(AH445="4,5 a 8,5",2,IF(AH445="9","NORMA",IF(AH445="9,5 a 13",3,IF(AH445="13,5 a 25",4,""))))))</f>
        <v>3</v>
      </c>
      <c r="AJ445" s="9" t="n">
        <v>4</v>
      </c>
      <c r="AK445" s="10" t="str">
        <f aca="false">IF(AJ445="","",IF(AND(AJ445&gt;=-15,AJ445&lt;=-10.5),"-15 a -10,5",IF(AND(AJ445&gt;=-10,AJ445&lt;=-4),"-10 a -4",IF(AND(AJ445&gt;=-4.5,AJ445&lt;=0),"-4,5 a 0",IF(AND(AJ445&gt;=0.5,AJ445&lt;=4.5),"0,5 a 4,5",IF(AJ445=5,"5",IF(AND(AJ445&gt;=5.5,AJ445&lt;=10),"5,5 a 10",IF(AND(AJ445&gt;=10.5,AJ445&lt;=20),"10,5 a 20","Fuera de rango"))))))))</f>
        <v>0,5 a 4,5</v>
      </c>
      <c r="AL445" s="11" t="n">
        <f aca="false">IF(AK445="","",IF(AK445="-15 a -10,5",1,IF(AK445="-10 a -4",2,IF(AK445="-4,5 a 0",3,IF(AK445="0,5 a 4,5",4,IF(AK445="5","NORMA",IF(AK445="5,5 a 10",5,IF(AK445="10,5 a 20",6,"Error"))))))))</f>
        <v>4</v>
      </c>
      <c r="AM445" s="9" t="n">
        <v>1</v>
      </c>
      <c r="AN445" s="10" t="str">
        <f aca="false">IF(AM445="","",IF(AND(AM445&gt;=-7.5,AM445&lt;=-5.5),"-7,5 a -5,5",IF(AND(AM445&gt;=-5,AM445&lt;=-3),"-5 a -3",IF(AND(AM445&gt;=-2.5,AM445&lt;=-0.5),"-2,5 a -0,5",IF(AM445=0,"0,00",IF(AND(AM445&gt;=0.5,AM445&lt;=2.5),"0,5 a 2,5",IF(AND(AM445&gt;=3,AM445&lt;=5),"3 a 5",IF(AND(AM445&gt;=5.5,AM445&lt;=7.5),"5,5 a 7,5",IF(AND(AM445&gt;=8,AM445&lt;=10),"8 a 10","Fuera de rango")))))))))</f>
        <v>0,5 a 2,5</v>
      </c>
      <c r="AO445" s="11" t="n">
        <f aca="false">IF(AN445="","",IF(AN445="-7,5 a -5,5",1,IF(AN445="-5 a -3",2,IF(AN445="-2,5 a -0,5",3,IF(AN445="0,00","NORMA",IF(AN445="0,5 a 2,5",4,IF(AN445="3 a 5",5,IF(AN445="5,5 a 7,5",6,IF(AN445="8 a 10",7,"Error")))))))))</f>
        <v>4</v>
      </c>
      <c r="AP445" s="9" t="n">
        <v>1</v>
      </c>
      <c r="AQ445" s="10" t="str">
        <f aca="false">IF(AP445="","",IF(AND(AP445&gt;=-20,AP445&lt;=-9.5),"-20 a -9,5",IF(AND(AP445&gt;=-9,AP445&lt;=-6.5),"-9 a -6,5",IF(AP445=-6,"-6",IF(AND(AP445&gt;=-5.5,AP445&lt;=-3),"-5,5 a -3",IF(AND(AP445&gt;=-2.5,AP445&lt;=0),"-2,5 a 0",IF(AND(AP445&gt;=0.5,AP445&lt;=3),"0,5 a 3",IF(AND(AP445&gt;=3.5,AP445&lt;=6),"3,5 a 6",IF(AND(AP445&gt;=6.5,AP445&lt;=9),"6,5 a 9",IF(AND(AP445&gt;=9.5,AP445&lt;=20),"9,5 a 20","Fuera de rango"))))))))))</f>
        <v>0,5 a 3</v>
      </c>
      <c r="AR445" s="11" t="n">
        <f aca="false">IF(AQ445="","",IF(AQ445="-20 a -9,5",1,IF(AQ445="-9 a -6,5",2,IF(AQ445="-6","NORMA",IF(AQ445="-5,5 a -3",3,IF(AQ445="-2,5 a 0",4,IF(AQ445="0,5 a 3",5,IF(AQ445="3,5 a 6",6,IF(AQ445="6,5 a 9",7,IF(AQ445="9,5 a 20",8,""))))))))))</f>
        <v>5</v>
      </c>
      <c r="AS445" s="9" t="n">
        <v>3</v>
      </c>
      <c r="AT445" s="10" t="str">
        <f aca="false">IF(AS445="","",IF(AND(AS445&gt;=-16,AS445&lt;=-14),"-16 a -14",IF(AND(AS445&gt;=-13.5,AS445&lt;=-11.5),"-13,5 a -11,5",IF(AND(AS445&gt;=-11,AS445&lt;=-9),"-11 a -9",IF(AND(AS445&gt;=-8.5,AS445&lt;=-6.5),"-8,5 a -6,5",IF(AND(AS445&gt;=-6,AS445&lt;=-4),"-6 a -4",IF(AND(AS445&gt;=-3.5,AS445&lt;=-1.5),"-3,5 a -1,5",IF(AND(AS445&gt;=-1,AS445&lt;=1),"-1 a 1",IF(AND(AS445&gt;=1.5,AS445&lt;=3.5),"1,5 a 3,5",IF(AND(AS445&gt;=4,AS445&lt;=6),"4 a 6",IF(AND(AS445&gt;=6.5,AS445&lt;=8.5),"6,5 a 8,5",IF(AND(AS445&gt;=9,AS445&lt;=11),"9 a 11",IF(AND(AS445&gt;=11.5,AS445&lt;=13.5),"11,5 a 13,5",IF(AND(AS445&gt;=14,AS445&lt;=16),"14 a 16",IF(AND(AS445&gt;=16.5,AS445&lt;=18.5),"16,5 a 18,5",IF(AND(AS445&gt;=19,AS445&lt;=21),"19 a 21","Fuera de rango"))))))))))))))))</f>
        <v>1,5 a 3,5</v>
      </c>
      <c r="AU445" s="11" t="n">
        <f aca="false" t="array" ref="AU445">IF(AT445="","",_xlfn.IFS(AT445="-16 a -14",1,AT445="-13,5 a -11,5",2,AT445="-11 a -9",3,AT445="-8,5 a -6,5",4,AT445="-6 a -4",5,AT445="-3,5 a -1,5",6,AT445="-1 a 1",7,AT445="1,5 a 3,5",8,AT445="4 a 6","NORMA",AT445="6,5 a 8,5",9,AT445="9 a 11",10,AT445="11,5 a 13,5",11,AT445="14 a 16",12,AT445="16,5 a 18,5",13,AT445="19 a 21",14,TRUE(),""))</f>
        <v>8</v>
      </c>
      <c r="AV445" s="9" t="n">
        <v>1</v>
      </c>
      <c r="AW445" s="10" t="str">
        <f aca="false">IF(AV445="","",IF(AND(AV445&gt;=-1,AV445&lt;=-0.5),"-1 a -0,5",IF(AND(AV445&gt;-0.5,AV445&lt;=0),"De -0,5 a 0",IF(AND(AV445&gt;=0.25,AV445&lt;=0.75),"0,25 a 0,75",IF(AND(AV445&gt;=1,AV445&lt;=1.5),"1 a 1,5",IF(AND(AV445&gt;=1.75,AV445&lt;=2.25),"1,75 a 2,25",IF(AND(AV445&gt;=2.5,AV445&lt;=3),"2,5 a 3",IF(AND(AV445&gt;=3.25,AV445&lt;=3.75),"3,25 a 3,75","Fuera de rango"))))))))</f>
        <v>1 a 1,5</v>
      </c>
      <c r="AX445" s="10" t="n">
        <f aca="false">IF(AW445="","",IF(OR(AW445="-1 a -0,5",AW445="-1 a -0.5"),1,IF(OR(AW445="De -0,5 a 0",AW445="-0,5 a 0",AW445="De -0.5 a 0"),2,IF(OR(AW445="0,25 a 0,75",AW445="0.25 a 0.75"),"NORMA",IF(OR(AW445="1 a 1,5",AW445="1 a 1.5"),3,IF(OR(AW445="1,75 a 2,25",AW445="1.75 a 2.25"),4,IF(OR(AW445="2,5 a 3",AW445="2.5 a 3"),5,IF(OR(AW445="3,25 a 3,75",AW445="3.25 a 3.75"),6,""))))))))</f>
        <v>3</v>
      </c>
      <c r="AY445" s="9" t="n">
        <v>-4</v>
      </c>
      <c r="AZ445" s="10" t="str">
        <f aca="false">IF(AY445="","",IF(AND(AY445&gt;=-20,AY445&lt;=-9.5),"-20 a -9,5",IF(AND(AY445&gt;=-9,AY445&lt;=-6.5),"-9 a -6,5",IF(AY445=-6,"-6",IF(AND(AY445&gt;=-5.5,AY445&lt;=-3),"-5,5 a -3",IF(AND(AY445&gt;=-2.5,AY445&lt;=0),"-2,5 a 0",IF(AND(AY445&gt;=0.5,AY445&lt;=3),"0,5 a 3",IF(AND(AY445&gt;=3.5,AY445&lt;=6),"3,5 a 6","Fuera de rango"))))))))</f>
        <v>-5,5 a -3</v>
      </c>
      <c r="BA445" s="11" t="n">
        <f aca="false">IF(AZ445="","",IF(AZ445="-20 a -9,5",1,IF(AZ445="-9 a -6,5",2,IF(AZ445="-6","NORMA",IF(AZ445="-5,5 a -3",3,IF(AZ445="-2,5 a 0",4,IF(AZ445="0,5 a 3",5,IF(AZ445="3,5 a 6",6,""))))))))</f>
        <v>3</v>
      </c>
      <c r="BB445" s="9" t="n">
        <v>0</v>
      </c>
      <c r="BC445" s="10" t="str">
        <f aca="false" t="array" ref="BC445">IF(BB445="","",_xlfn.IFS(AND(BB445&gt;=0,BB445&lt;=2),"0 a 2",AND(BB445&gt;=2.5,BB445&lt;=4.5),"2,5 a 4,5",AND(BB445&gt;=5,BB445&lt;=7),"5 a 7",AND(BB445&gt;=7.5,BB445&lt;=9.5),"7,5 a 9,5",AND(BB445&gt;=10,BB445&lt;=12),"10 a 12",AND(BB445&gt;=12.5,BB445&lt;=14.5),"12,5 a 14,5",BB445=15,"15",AND(BB445&gt;=15.5,BB445&lt;=17.5),"15,5 a 17,5",AND(BB445&gt;=18,BB445&lt;=20),"18 a 20",AND(BB445&gt;=20.5,BB445&lt;=22.5),"20,5 a 22,5",AND(BB445&gt;=23,BB445&lt;=25),"23 a 25",TRUE(),"Fuera de rango"))</f>
        <v>0 a 2</v>
      </c>
      <c r="BD445" s="11" t="n">
        <f aca="false" t="array" ref="BD445">IF(BC445="","",_xlfn.IFS(BC445="0 a 2",1,BC445="2,5 a 4,5",2,BC445="5 a 7",3,BC445="7,5 a 9,5",4,BC445="10 a 12",5,BC445="12,5 a 14,5",6,BC445="15","NORMA",BC445="15,5 a 17,5",7,BC445="18 a 20",8,BC445="20,5 a 22,5",9,BC445="23 a 25",10,TRUE(),"Fuera de rango"))</f>
        <v>1</v>
      </c>
      <c r="BE445" s="9" t="n">
        <v>22</v>
      </c>
      <c r="BF445" s="10" t="str">
        <f aca="false">IF(BE445="","",IF(AND(BE445&gt;=-20,BE445&lt;=-10),"-20 a -10",IF(AND(BE445&gt;=-9.5,BE445&lt;=0.5),"-9,5 a 0,5",IF(AND(BE445&gt;=1,BE445&lt;=11),"1 a 11",IF(AND(BE445&gt;=11.5,BE445&lt;=20.5),"11,5 a 20,5",IF(BE445=21,"21",IF(AND(BE445&gt;=21.5,BE445&lt;=31.5),"21,5 a 31,5",IF(AND(BE445&gt;=32,BE445&lt;=42),"32 a 42","Fuera de rango"))))))))</f>
        <v>21,5 a 31,5</v>
      </c>
      <c r="BG445" s="11" t="n">
        <f aca="false">IF(BF445="","",IF(BF445="-20 a -10",1,IF(BF445="-9,5 a 0,5",2,IF(BF445="1 a 11",3,IF(BF445="11,5 a 20,5",4,IF(BF445="21","NORMA",IF(BF445="21,5 a 31,5",5,IF(BF445="32 a 42",6,""))))))))</f>
        <v>5</v>
      </c>
      <c r="BH445" s="9" t="n">
        <v>9</v>
      </c>
      <c r="BI445" s="10" t="str">
        <f aca="false">IF(BH445="","",IF(AND(BH445&gt;=-20,BH445&lt;=-15),"-20 a -15",IF(AND(BH445&gt;=-14.5,BH445&lt;=-9.5),"-14,5 a -9,5",IF(AND(BH445&gt;=-9,BH445&lt;=-4),"-9 a -4",IF(AND(BH445&gt;=-3.5,BH445&lt;=2.5),"-3,5 a 2,5",IF(AND(BH445&gt;=3,BH445&lt;=8),"3 a 8",IF(AND(BH445&gt;=8.5,BH445&lt;=14.5),"8,5 a 14,5",IF(BH445=15,"15",IF(AND(BH445&gt;=15.5,BH445&lt;=20.5),"15,5 a 20,5",IF(AND(BH445&gt;=21,BH445&lt;=26),"21 a 26","Fuera de rango"))))))))))</f>
        <v>8,5 a 14,5</v>
      </c>
      <c r="BJ445" s="11" t="n">
        <f aca="false">IF(BI445="","",IF(BI445="-20 a -15",1,IF(BI445="-14,5 a -9,5",2,IF(BI445="-9 a -4",3,IF(BI445="-3,5 a 2,5",4,IF(BI445="3 a 8",5,IF(BI445="8,5 a 14,5",6,IF(BI445="15","NORMA",IF(BI445="15,5 a 20,5",7,IF(BI445="21 a 26",8,IF(BI445="26,5 a 31,5",9,"")))))))))))</f>
        <v>6</v>
      </c>
      <c r="BK445" s="9" t="n">
        <v>0</v>
      </c>
      <c r="BL445" s="10" t="str">
        <f aca="false">IF(BK445="","",IF(AND(BK445&gt;=0,BK445&lt;=2),"0 - 2",IF(AND(BK445&gt;=2.5,BK445&lt;=4.5),"2,5 - 4,5",IF(AND(BK445&gt;=5,BK445&lt;=7),"5 - 7",IF(AND(BK445&gt;=7.5,BK445&lt;=9.5),"7,5 - 9,5",IF(AND(BK445&gt;=10,BK445&lt;=12),"10 - 12",IF(AND(BK445&gt;=12.5,BK445&lt;=13.5),"12,5 - 13,5",IF(BK445=14,"14",IF(AND(BK445&gt;=14.5,BK445&lt;=16.5),"14,5 - 16,5",IF(AND(BK445&gt;=17,BK445&lt;=19),"17 - 19",IF(AND(BK445&gt;=19.5,BK445&lt;=21.5),"19,5 - 21,5",IF(AND(BK445&gt;=22,BK445&lt;=24),"22 - 24",IF(AND(BK445&gt;=24.5,BK445&lt;=26.5),"24,5 - 26,5",IF(AND(BK445&gt;=27,BK445&lt;=29),"27 - 29",IF(AND(BK445&gt;=29.5,BK445&lt;=30),"29,5 - 30","Fuera de rango")))))))))))))))</f>
        <v>0 - 2</v>
      </c>
      <c r="BM445" s="11" t="n">
        <f aca="false">IF(BL445="","",IF(BL445="0 - 2",1,IF(BL445="2,5 - 4,5",2,IF(BL445="5 - 7",3,IF(BL445="7,5 - 9,5",4,IF(BL445="10 - 12",5,IF(BL445="12,5 - 13,5",6,IF(BL445="14","NORMA",IF(BL445="14,5 - 16,5",7,IF(BL445="17 - 19",8,IF(BL445="19,5 - 21,5",9,IF(BL445="22 - 24",10,IF(BL445="24,5 - 26,5",11,IF(BL445="27 - 29",12,IF(BL445="29,5 - 30",13,"")))))))))))))))</f>
        <v>1</v>
      </c>
      <c r="BN445" s="9" t="n">
        <v>21</v>
      </c>
      <c r="BO445" s="11" t="str">
        <f aca="false">IF(BN445="","",IF(AND(BN445&gt;=-20,BN445&lt;=-10),"-20 a -10",IF(AND(BN445&gt;=-9.5,BN445&lt;=0.5),"-9,5 a 0,5",IF(AND(BN445&gt;=1,BN445&lt;=11),"1 a 11",IF(AND(BN445&gt;=11.5,BN445&lt;=21.5),"11,5 a 21,5",IF(BN445=22,"22",IF(AND(BN445&gt;=22.5,BN445&lt;=32.5),"22,5 a 32,5",IF(AND(BN445&gt;=33,BN445&lt;=43),"33 a 43","Fuera de rango"))))))))</f>
        <v>11,5 a 21,5</v>
      </c>
      <c r="BP445" s="11" t="n">
        <f aca="false">IF(BO445="","",IF(BO445="-20 a -10",1,IF(BO445="-9,5 a 0,5",2,IF(BO445="1 a 11",3,IF(BO445="11,5 a 21,5",4,IF(BO445="22","NORMA",IF(BO445="22,5 a 32,5",5,IF(BO445="33 a 43",6,""))))))))</f>
        <v>4</v>
      </c>
      <c r="BQ445" s="9" t="n">
        <v>4</v>
      </c>
      <c r="BR445" s="10" t="str">
        <f aca="false">IF(BQ445="","",IF(AND(BQ445&gt;=-20,BQ445&lt;=-15),"-20 a -15",IF(AND(BQ445&gt;=-14.5,BQ445&lt;=-9.5),"-14,5 a -9,5",IF(AND(BQ445&gt;=-9,BQ445&lt;=-4),"-9 a -4",IF(AND(BQ445&gt;=-3.5,BQ445&lt;=2.5),"-3,5 a 2,5",IF(AND(BQ445&gt;=3,BQ445&lt;=8),"3 a 8",IF(AND(BQ445&gt;=8.5,BQ445&lt;=13.5),"8,5 a 13,5",IF(AND(BQ445&gt;=14,BQ445&lt;=17.5),"14 a 17,5",IF(BQ445=18,"18",IF(AND(BQ445&gt;=18.5,BQ445&lt;=23.5),"18,5 a 23,5",IF(AND(BQ445&gt;=24,BQ445&lt;=29),"24 a 29",IF(AND(BQ445&gt;=29.5,BQ445&lt;=34.5),"29,5 a 34,5",IF(AND(BQ445&gt;=35,BQ445&lt;=40),"35 a 40","Fuera de rango")))))))))))))</f>
        <v>3 a 8</v>
      </c>
      <c r="BS445" s="11" t="n">
        <f aca="false">IF(BR445="","",IF(BR445="-20 a -15",1,IF(BR445="-14,5 a -9,5",2,IF(BR445="-9 a -4",3,IF(BR445="-3,5 a 2,5",4,IF(BR445="3 a 8",5,IF(BR445="8,5 a 13,5",6,IF(BR445="14 a 17,5",7,IF(BR445="18","NORMA",IF(BR445="18,5 a 23,5",8,IF(BR445="24 a 29",9,IF(BR445="29,5 a 34,5",10,IF(BR445="35 a 40",11,"")))))))))))))</f>
        <v>5</v>
      </c>
      <c r="BT445" s="9" t="n">
        <v>1</v>
      </c>
      <c r="BU445" s="10" t="str">
        <f aca="false">IF(BT445="","",IF(AND(BT445&gt;=-20,BT445&lt;=-18),"-20 a -18",IF(AND(BT445&gt;=-17.5,BT445&lt;=-15.5),"-17,5 a -15,5",IF(AND(BT445&gt;=-15,BT445&lt;=-13),"-15 a -13",IF(AND(BT445&gt;=-12.5,BT445&lt;=-10.5),"-12,5 a -10,5",IF(AND(BT445&gt;=-10,BT445&lt;=-8),"-10 a -8",IF(AND(BT445&gt;=-7.5,BT445&lt;=-5.5),"-7,5 a -5,5",IF(AND(BT445&gt;=-5,BT445&lt;=-3),"-5 a -3",IF(AND(BT445&gt;=-2.5,BT445&lt;=-0.5),"-2,5 a -0,5",IF(BT445=0,"0",IF(AND(BT445&gt;=0.5,BT445&lt;=2.5),"0,5 a 2,5",IF(AND(BT445&gt;=3,BT445&lt;=5),"3 a 5",IF(AND(BT445&gt;=5.5,BT445&lt;=7.5),"5,5 a 7,5",IF(AND(BT445&gt;=8,BT445&lt;=10),"8 a 10",IF(AND(BT445&gt;=10.5,BT445&lt;=12.5),"10,5 a 12,5",IF(AND(BT445&gt;=13,BT445&lt;=15),"13 a 15",IF(AND(BT445&gt;=15.5,BT445&lt;=17.5),"15,5 a 17,5",IF(AND(BT445&gt;=18,BT445&lt;=20),"18 a 20","Fuera de rango"))))))))))))))))))</f>
        <v>0,5 a 2,5</v>
      </c>
      <c r="BV445" s="11" t="n">
        <f aca="false">IF(BT445="","",IF(BT445=0,"NORMA",IF(AND(BT445&gt;=-20,BT445&lt;=-18),2,IF(AND(BT445&gt;=-17.5,BT445&lt;=-15.5),2,IF(AND(BT445&gt;=-15,BT445&lt;=-13),3,IF(AND(BT445&gt;=-12.5,BT445&lt;=-10.5),4,IF(AND(BT445&gt;=-10,BT445&lt;=-8),5,IF(AND(BT445&gt;=-7.5,BT445&lt;=-5.5),6,IF(AND(BT445&gt;=-5,BT445&lt;=-3),7,IF(AND(BT445&gt;=-2.5,BT445&lt;=-0.5),8,IF(AND(BT445&gt;=0.5,BT445&lt;=2.5),9,IF(AND(BT445&gt;=3,BT445&lt;=5),10,IF(AND(BT445&gt;=5.5,BT445&lt;=7.5),11,IF(AND(BT445&gt;=8,BT445&lt;=10),12,IF(AND(BT445&gt;=10.5,BT445&lt;=12.5),13,IF(AND(BT445&gt;=13,BT445&lt;=15),14,IF(AND(BT445&gt;=15.5,BT445&lt;=17.5),15,IF(AND(BT445&gt;=18,BT445&lt;=20),16,"Fuera de rango"))))))))))))))))))</f>
        <v>9</v>
      </c>
      <c r="BW445" s="9" t="n">
        <v>-12.25</v>
      </c>
      <c r="BX445" s="10" t="n">
        <f aca="false">18.5- (0.3*H445)</f>
        <v>16.7</v>
      </c>
      <c r="BY445" s="10" t="n">
        <f aca="false">(BW445)-(BX445)</f>
        <v>-28.95</v>
      </c>
      <c r="BZ445" s="10" t="str">
        <f aca="false">IF(BY445="","",IF(BY445&lt;-27.5,"De -30 a -28",IF(BY445&lt;-25,"De -27,5 a -25,5",IF(BY445&lt;-22.5,"De -25 a -23",IF(BY445&lt;-20,"De -22,5 a -20,5",IF(BY445&lt;-17.5,"De -20 a -18",IF(BY445&lt;-15,"De -17,5 a -15,5",IF(BY445&lt;-12.5,"De -15 a -13",IF(BY445&lt;-10,"De -12,5 a -10,5",IF(BY445&lt;-7.5,"De -10 a -8",IF(BY445&lt;-5,"De -7,5 a -5,5",IF(BY445&lt;-2.5,"De -5 a -3",IF(BY445&lt;0,"De -2,5 a -0,5",IF(BY445&lt;2.5,"De 0 a 2",IF(BY445&lt;5,"De 2,5 a 4,5",IF(BY445&lt;7.5,"De 5 a 7",IF(BY445&lt;10,"De 7,5 a 9,5",IF(BY445&lt;12.5,"De 10 a 12",IF(BY445&lt;15,"De 12,5 a 14,5",IF(BY445&lt;17.5,"De 15 a 17",IF(BY445&lt;20,"De 17,5 a 19,5",IF(BY445&lt;22.5,"De 20 a 22",IF(BY445&lt;25,"De 22,5 a 24,5",IF(BY445&lt;27.5,"De 25 a 27","De 27,5 a 30"))))))))))))))))))))))))</f>
        <v>De -30 a -28</v>
      </c>
      <c r="CA445" s="12" t="n">
        <f aca="false">IF(BY445="","",IF(BY445&lt;=-28,1,IF(BY445&lt;=-25.5,2,IF(BY445&lt;=-23,3,IF(BY445&lt;=-20.5,4,IF(BY445&lt;=-18,5,IF(BY445&lt;=-15.5,6,IF(BY445&lt;=-13,7,IF(BY445&lt;=-10.5,8,IF(BY445&lt;=-8,9,IF(BY445&lt;=-5.5,10,IF(BY445&lt;=-3,11,IF(BY445&lt;=-0.5,12,IF(BY445&lt;=2,13,IF(BY445&lt;=4.5,14,IF(BY445&lt;=7,15,IF(BY445&lt;=9.5,16,IF(BY445&lt;=12,17,IF(BY445&lt;=14.5,18,IF(BY445&lt;=17,19,IF(BY445&lt;=19.5,20,IF(BY445&lt;=22,21,IF(BY445&lt;=24.5,22,IF(BY445&lt;=27,23,IF(BY445&lt;=30,24,"Fuera de rango")))))))))))))))))))))))))</f>
        <v>1</v>
      </c>
      <c r="CB445" s="9" t="n">
        <v>-9.25</v>
      </c>
      <c r="CC445" s="10" t="n">
        <f aca="false">18.5- (0.3*H445)</f>
        <v>16.7</v>
      </c>
      <c r="CD445" s="10" t="n">
        <f aca="false">(CB445)-(CC445)</f>
        <v>-25.95</v>
      </c>
      <c r="CE445" s="10" t="str">
        <f aca="false">IF(CD445="","",IF(CD445&lt;-27.5,"De -30 a -28",IF(CD445&lt;-25,"De -27,5 a -25,5",IF(CD445&lt;-22.5,"De -25 a -23",IF(CD445&lt;-20,"De -22,5 a -20,5",IF(CD445&lt;-17.5,"De -20 a -18",IF(CD445&lt;-15,"De -17,5 a -15,5",IF(CD445&lt;-12.5,"De -15 a -13",IF(CD445&lt;-10,"De -12,5 a -10,5",IF(CD445&lt;-7.5,"De -10 a -8",IF(CD445&lt;-5,"De -7,5 a -5,5",IF(CD445&lt;-2.5,"De -5 a -3",IF(CD445&lt;0,"De -2,5 a -0,5",IF(CD445&lt;=2,"De 0 a 2",IF(CD445&lt;=4.5,"De 2,5 a 4,5",IF(CD445&lt;=7,"De 5 a 7",IF(CD445&lt;=9.5,"De 7,5 a 9,5",IF(CD445&lt;=12,"De 10 a 12",IF(CD445&lt;=14.5,"De 12,5 a 14,5",IF(CD445&lt;=17,"De 15 a 17",IF(CD445&lt;=19.5,"De 17,5 a 19,5",IF(CD445&lt;=22,"De 20 a 22",IF(CD445&lt;=24.5,"De 22,5 a 24,5",IF(CD445&lt;=27,"De 25 a 27","De 27,5 a 30"))))))))))))))))))))))))</f>
        <v>De -27,5 a -25,5</v>
      </c>
      <c r="CF445" s="12" t="n">
        <f aca="false">IF(CD445="","",IF(CD445&lt;-27.5,1,IF(CD445&lt;-25,2,IF(CD445&lt;-22.5,3,IF(CD445&lt;-20,4,IF(CD445&lt;-17.5,5,IF(CD445&lt;-15,6,IF(CD445&lt;-12.5,7,IF(CD445&lt;-10,8,IF(CD445&lt;-7.5,9,IF(CD445&lt;-5,10,IF(CD445&lt;-2.5,11,IF(CD445&lt;0,12,IF(CD445&lt;2.5,13,IF(CD445&lt;5,14,IF(CD445&lt;7.5,15,IF(CD445&lt;10,16,IF(CD445&lt;12.5,17,IF(CD445&lt;15,18,IF(CD445&lt;17.5,19,IF(CD445&lt;20,20,IF(CD445&lt;22.5,21,IF(CD445&lt;25,22,IF(CD445&lt;27.5,23,24))))))))))))))))))))))))</f>
        <v>2</v>
      </c>
      <c r="CG445" s="9" t="n">
        <v>-1</v>
      </c>
      <c r="CH445" s="10" t="str">
        <f aca="false">IF(CG445="","",IF(AND(CG445&gt;=-10,CG445&lt;=-9.5),"-10 a -9,5",IF(AND(CG445&gt;-9.5,CG445&lt;=-8.5),"-9 a -8,5",IF(AND(CG445&gt;-8.5,CG445&lt;=-7.5),"-8 a -7,5",IF(AND(CG445&gt;-7.5,CG445&lt;=-6.5),"-7 a -6,5",IF(AND(CG445&gt;-6.5,CG445&lt;=-5.5),"-6 a -5,5",IF(AND(CG445&gt;-5.5,CG445&lt;=-4.5),"-5 a -4,5",IF(AND(CG445&gt;-4.5,CG445&lt;=-3.5),"-4 a -3,5",IF(AND(CG445&gt;-3.5,CG445&lt;=-2.5),"-3 a -2,5",IF(CG445=-2.25,"-2,25",IF(AND(CG445&gt;-2.5,CG445&lt;=-1.5),"-2 a -1,5",IF(AND(CG445&gt;-1.5,CG445&lt;=-0.5),"-1 a -0,5",IF(AND(CG445&gt;-0.5,CG445&lt;=0.5),"0 a 0,5",IF(AND(CG445&gt;0.5,CG445&lt;=1.5),"1 a 1,5",IF(AND(CG445&gt;1.5,CG445&lt;=2.5),"2 a 2,5",IF(AND(CG445&gt;2.5,CG445&lt;=3.5),"3 a 3,5",IF(AND(CG445&gt;3.5,CG445&lt;=4.5),"4 a 4,5",IF(AND(CG445&gt;4.5,CG445&lt;=5.5),"5 a 5,5",IF(AND(CG445&gt;5.5,CG445&lt;=6.5),"6 a 6,5",IF(AND(CG445&gt;6.5,CG445&lt;=7.5),"7 a 7,5",IF(AND(CG445&gt;7.5,CG445&lt;=8.5),"8 a 8,5",IF(AND(CG445&gt;8.5,CG445&lt;=9.5),"9 a 9,5",IF(CG445&gt;=10,"10","Fuera de rango")))))))))))))))))))))))</f>
        <v>-1 a -0,5</v>
      </c>
      <c r="CI445" s="11" t="n">
        <f aca="false">IF(CG445="","",IF(CG445=-2.25,"NORMA",IF(CG445&lt;=-9.5,1,IF(CG445&lt;=-8.5,2,IF(CG445&lt;=-7.5,3,IF(CG445&lt;=-6.5,4,IF(CG445&lt;=-5.5,5,IF(CG445&lt;=-4.5,6,IF(CG445&lt;=-3.5,7,IF(CG445&lt;=-2.5,8,IF(CG445&lt;=-1.5,9,IF(CG445&lt;=-0.5,10,IF(CG445&lt;=0.5,11,IF(CG445&lt;=1.5,12,IF(CG445&lt;=2.5,13,IF(CG445&lt;=3.5,14,IF(CG445&lt;=4.5,15,IF(CG445&lt;=5.5,16,IF(CG445&lt;=6.5,17,IF(CG445&lt;=7.5,18,IF(CG445&lt;=8.5,19,IF(CG445&lt;=9.5,20,IF(CG445=10,21,"Fuera de rango")))))))))))))))))))))))</f>
        <v>10</v>
      </c>
      <c r="CJ445" s="9" t="n">
        <v>1.5</v>
      </c>
      <c r="CK445" s="10" t="str">
        <f aca="false">IF(CJ445="","",IF(AND(CJ445&gt;=-6,CJ445&lt;=-5.5),"-6 a -5,5",IF(AND(CJ445&gt;-5.5,CJ445&lt;=-4.5),"-5 a -4,5",IF(AND(CJ445&gt;-4.5,CJ445&lt;=-3.5),"-4 a -3,5",IF(AND(CJ445&gt;-3.5,CJ445&lt;=-2.5),"-3 a -2,5",IF(AND(CJ445&gt;-2.5,CJ445&lt;=-1.5),"-2 a -1,5",IF(AND(CJ445&gt;-1.5,CJ445&lt;=-0.5),"-1 a -0,5",IF(AND(CJ445&gt;-0.5,CJ445&lt;=0.5),"0 a 0,5",IF(AND(CJ445&gt;0.5,CJ445&lt;=1.5),"1 a 1,5",IF(AND(CJ445&gt;1.5,CJ445&lt;2.5),"2",IF(AND(CJ445&gt;=2.5,CJ445&lt;=3),"2,5 a 3",IF(AND(CJ445&gt;3,CJ445&lt;=4),"3,5 a 4",IF(AND(CJ445&gt;4,CJ445&lt;=5),"4,5 a 5",IF(AND(CJ445&gt;5,CJ445&lt;=6),"5,5 a 6",IF(AND(CJ445&gt;6,CJ445&lt;=7),"6,5 a 7",IF(AND(CJ445&gt;7,CJ445&lt;=8),"7,5 a 8",IF(AND(CJ445&gt;8,CJ445&lt;=9.5),"8,5 a 9,5",IF(CJ445=10,"10","Fuera de rango"))))))))))))))))))</f>
        <v>1 a 1,5</v>
      </c>
      <c r="CL445" s="11" t="n">
        <f aca="false">IF(CK445="","",IF(OR(CK445="-6 a -5,5",CK445="-6 - -5,5"),1,IF(OR(CK445="-5 a -4,5",CK445="-5 - -4,5"),2,IF(OR(CK445="-4 a -3,5",CK445="-4 - -3,5"),3,IF(OR(CK445="-3 a -2,5",CK445="-3 - -2,5"),4,IF(OR(CK445="-2 a -1,5",CK445="-2 - -1,5"),5,IF(OR(CK445="-1 a -0,5",CK445="-1 - -0,5"),6,IF(OR(CK445="0 a 0,5",CK445="0 - 0,5"),7,IF(OR(CK445="1 a 1,5",CK445="1 - 1,5"),8,IF(CK445="2","NORMA",IF(OR(CK445="2,5 a 3",CK445="2,5 - 3"),9,IF(OR(CK445="3,5 a 4",CK445="3,5 - 4"),10,IF(OR(CK445="4,5 a 5",CK445="4,5 - 5"),11,IF(OR(CK445="5,5 a 6",CK445="5,5 - 6"),12,IF(OR(CK445="6,5 a 7",CK445="6,5 - 7"),13,IF(OR(CK445="7,5 a 8",CK445="7,5 - 8"),14,IF(OR(CK445="8,5 a 9",CK445="8,5 - 9,5",CK445="9 a 9,5"),15,IF(CK445="10",15,IF(OR(CK445="0,5 a 1",CK445="0,5 - 1"),7,"Fuera de rango")))))))))))))))))))</f>
        <v>8</v>
      </c>
      <c r="CN445" s="10" t="str">
        <f aca="false">IF(CM445=0,"0", " ")</f>
        <v>0</v>
      </c>
      <c r="CO445" s="10" t="str">
        <f aca="false">IF(CM445&gt;0,"EME"," ")</f>
        <v> </v>
      </c>
      <c r="CQ445" s="10" t="str">
        <f aca="false">IF(CP445&gt;0,"0", " ")</f>
        <v> </v>
      </c>
      <c r="CR445" s="10" t="str">
        <f aca="false">IF(CP445&gt;0,"EME"," ")</f>
        <v> </v>
      </c>
      <c r="CS445" s="9" t="n">
        <v>0</v>
      </c>
      <c r="CV445" s="9" t="n">
        <v>0</v>
      </c>
      <c r="CY445" s="9" t="n">
        <v>0</v>
      </c>
      <c r="DB445" s="9" t="n">
        <v>0</v>
      </c>
      <c r="DC445" s="11" t="str">
        <f aca="false">IF(DB445&lt;0,"2"," ")</f>
        <v> </v>
      </c>
      <c r="DD445" s="11" t="str">
        <f aca="false">IF(DB445&lt;0,"MIO"," ")</f>
        <v> </v>
      </c>
      <c r="DE445" s="9" t="n">
        <v>0</v>
      </c>
      <c r="DF445" s="10" t="str">
        <f aca="false">IF(DE445&lt;0,"3"," ")</f>
        <v> </v>
      </c>
      <c r="DG445" s="10" t="str">
        <f aca="false">IF(DE445&lt;0,"AST"," ")</f>
        <v> </v>
      </c>
      <c r="DH445" s="9" t="n">
        <v>0</v>
      </c>
      <c r="DI445" s="10" t="str">
        <f aca="false">IF(DH445&lt;0,"3"," ")</f>
        <v> </v>
      </c>
      <c r="DJ445" s="10" t="str">
        <f aca="false">IF(DH445&lt;0,"AST"," ")</f>
        <v> </v>
      </c>
      <c r="DK445" s="9" t="n">
        <v>0</v>
      </c>
      <c r="DL445" s="10" t="str">
        <f aca="false">IF(DK445&gt;0,"4"," ")</f>
        <v> </v>
      </c>
      <c r="DM445" s="10" t="str">
        <f aca="false">IF(DK445&gt;0,"PRE"," ")</f>
        <v> </v>
      </c>
      <c r="DN445" s="9" t="n">
        <v>0</v>
      </c>
      <c r="DO445" s="10" t="str">
        <f aca="false">IF(DN445&gt;0,"4"," ")</f>
        <v> </v>
      </c>
      <c r="DP445" s="10" t="str">
        <f aca="false">IF(DN445&gt;0,"PRE"," ")</f>
        <v> </v>
      </c>
      <c r="DS445" s="12" t="str">
        <f aca="false">CONCATENATE(CO445,CU445,DA445,DG445,DM445)</f>
        <v>   </v>
      </c>
      <c r="DT445" s="10" t="e">
        <f aca="false" t="array" ref="DT445">_xlfn.IFS(DS445="EME    ","0", DS445=" HIP   ","1", DS445="  MIO  ","2", DS445="   AST ","3", DS445="    PRE","4", DS445="EME   PRE","5", DS445=" HIP  PRE","6", DS445=" HIP AST ","7", DS445="  MIO PRE","8", DS445="  MIOAST ","9", DS445="   ASTPRE","10",DS445=" HIP ASTPRE","11", DS445="  MIOASTPRE","12", DS445="     ","0")</f>
        <v>#N/A</v>
      </c>
      <c r="DV445" s="1" t="e">
        <f aca="false" t="array" ref="DV445">_xlfn.IFS(DU445="SI","2", DU445="NO","1")</f>
        <v>#N/A</v>
      </c>
      <c r="DX445" s="11" t="str">
        <f aca="false">IF(DW445=0,"1","2")</f>
        <v>1</v>
      </c>
      <c r="DY445" s="11" t="str">
        <f aca="false" t="array" ref="DY445">_xlfn.IFS(DW445=0,"0", DW445=0.25, "1", DW445=0.5,"2", DW445=0.75,"3", DW445=1,"4",DW445=1.25,"5", DW445=1.5,"6", DW445=1.75,"7", DW445=2,"8")</f>
        <v>0</v>
      </c>
      <c r="EA445" s="11" t="str">
        <f aca="false">IF(DZ445=0,"1","2")</f>
        <v>1</v>
      </c>
      <c r="EB445" s="11" t="str">
        <f aca="false" t="array" ref="EB445">_xlfn.IFS(DZ445=0,"0", DZ445=0.25, "1", DZ445=0.5,"2", DZ445=0.75,"3", DZ445=1,"4",DZ445=1.25,"5", DZ445=1.5,"6", DZ445=1.75,"7", DZ445=2,"8")</f>
        <v>0</v>
      </c>
      <c r="ED445" s="10" t="str">
        <f aca="false">IF(EC445=0,"1","2")</f>
        <v>1</v>
      </c>
      <c r="EE445" s="11" t="str">
        <f aca="false" t="array" ref="EE445">_xlfn.IFS(EC445=0,"0", EC445=-0.25, "1", EC445=-0.5,"2", EC445=-0.75,"3", EC445=-1,"4",EC445=-1.25,"5", EC445=-1.5,"6", EC445=-1.75,"7", EC445=-2,"8", EC445=-2.25,"9",EC445=-2.5,"10", EC445=-2.75,"11", EC445=-3,"12", EC445=-3.25,"13", EC445=-3.5,"14", EC445=-3.75,"15",EC445=-4,"16")</f>
        <v>0</v>
      </c>
      <c r="EG445" s="10" t="str">
        <f aca="false">IF(EF445=0,"1","2")</f>
        <v>1</v>
      </c>
      <c r="EH445" s="11" t="str">
        <f aca="false" t="array" ref="EH445">_xlfn.IFS(EF445=0,"0", EF445=-0.25, "1", EF445=-0.5,"2", EF445=-0.75,"3", EF445=-1,"4",EF445=-1.25,"5", EF445=-1.5,"6", EF445=-1.75,"7", EF445=-2,"8", EF445=-2.25,"9",EF445=-2.5,"10", EF445=-2.75,"11", EF445=-3,"12", EF445=-3.25,"13", EF445=-3.5,"14", EF445=-3.75,"15",EF445=-4,"16")</f>
        <v>0</v>
      </c>
      <c r="EJ445" s="11" t="str">
        <f aca="false">IF(EI445=0,"1","2")</f>
        <v>1</v>
      </c>
      <c r="EK445" s="11" t="str">
        <f aca="false" t="array" ref="EK445">_xlfn.IFS(EI445=0,"0", EI445=-0.25, "1", EI445=-0.5,"2", EI445=-0.75,"3", EI445=-1,"4",EI445=-1.25,"5", EI445=-1.5,"6", EI445=-1.75,"7", EI445=-2,"8", EI445=-2.25,"9", EI445=-2.25,"9",EI445=-2.5,"10", EI445=-2.75,"11", EI445=-3,"12", EI445=-3.25,"13", EI445=-3.5,"14", EI445=-3.75,"15",EI445=-4,"16", EI445=0.25, "17", EI445=0.5, "18")</f>
        <v>0</v>
      </c>
      <c r="EM445" s="11" t="str">
        <f aca="false">IF(EL445=0,"1","2")</f>
        <v>1</v>
      </c>
      <c r="EN445" s="11" t="str">
        <f aca="false" t="array" ref="EN445">_xlfn.IFS(EL445=0.25,"17",EL445=0.5,"18", EL445=0,"0", EL445=-0.25, "1", EL445=-0.5,"2", EL445=-0.75,"3", EL445=-1,"4",EL445=-1.25,"5", EL445=-1.5,"6", EL445=-1.75,"7", EL445=-2,"8",EL445= -2.25,"9",EL445=-2.5,"10",EL445= -2.75,"11",EL445= -3,"12",EL445= -3.25,"13",EL445= -3.5,"14",EL445= -3.75,"15",EL445=-4,"16")</f>
        <v>0</v>
      </c>
      <c r="EP445" s="11" t="str">
        <f aca="false">IF(EO445=0,"1","2")</f>
        <v>1</v>
      </c>
      <c r="EQ445" s="11" t="str">
        <f aca="false" t="array" ref="EQ445">_xlfn.IFS(EO445=0,"0", EO445=0.25, "1", EO445=0.5,"2", EO445=0.75,"3", EO445=1,"4",EO445=1.25,"5", EO445=1.5,"6", EO445=1.75,"7", EO445=2,"8", EO445=2.25,"9", EO445=2.25,"9",EO445=2.5,"10", EO445=2.75,"11", EO445=3,"12", EO445=3.25,"13", EO445=3.5,"14", EO445=3.75,"15",EO445=4,"16", EO445=-0.25, "17", bq=-0.5, "18")</f>
        <v>0</v>
      </c>
      <c r="ES445" s="11" t="str">
        <f aca="false">IF(ER445=0,"1","2")</f>
        <v>1</v>
      </c>
      <c r="ET445" s="11" t="str">
        <f aca="false" t="array" ref="ET445">_xlfn.IFS(ER445=0,"0", ER445=0.25, "1", ER445=0.5,"2", ER445=0.75,"3", ER445=1,"4",ER445=1.25,"5", ER445=1.5,"6", ER445=1.75,"7", ER445=2,"8", ER445=2.25,"9", ER445=2.25,"9",ER445=2.5,"10", ER445=2.75,"11", ER445=3,"12", ER445=3.25,"13", ER445=3.5,"14", ER445=3.75,"15",ER445=4,"16", ER445=-0.25, "17", bq=-0.5, "18")</f>
        <v>0</v>
      </c>
      <c r="EV445" s="14" t="e">
        <f aca="false">VLOOKUP(EU445,LEYENDA!$G$2:$H$8,2,TRUE())</f>
        <v>#N/A</v>
      </c>
      <c r="EW445" s="14" t="e">
        <f aca="false" t="array" ref="EW445">_xlfn.IFS(EV445="0-5","1", EV445="6-12","2", EV445="13-18","3", EV445="19-24","4", EV445="25-36","5", EV445="37-48","6", EV445="49-60","7")</f>
        <v>#N/A</v>
      </c>
    </row>
    <row r="446" customFormat="false" ht="13.5" hidden="false" customHeight="false" outlineLevel="0" collapsed="false">
      <c r="A446" s="1" t="n">
        <v>151</v>
      </c>
      <c r="B446" s="2" t="n">
        <v>1</v>
      </c>
      <c r="C446" s="33" t="n">
        <v>44328</v>
      </c>
      <c r="E446" s="5" t="str">
        <f aca="false">VLOOKUP(A446,'286'!$A$3:$J$6279,10,FALSE())</f>
        <v>FERNÁNDEZ CARCEDO, MARÍA</v>
      </c>
      <c r="F446" s="4" t="str">
        <f aca="false">VLOOKUP(A446,'286'!$A$3:$I$1768,3,FALSE())</f>
        <v>FERCARMA</v>
      </c>
      <c r="G446" s="6" t="n">
        <f aca="false">VLOOKUP(A446,'286'!$A$3:$I$1768,4,FALSE())</f>
        <v>25269</v>
      </c>
      <c r="H446" s="7" t="n">
        <f aca="false">YEAR(C446)-YEAR(G446)</f>
        <v>52</v>
      </c>
      <c r="I446" s="1" t="str">
        <f aca="false">VLOOKUP(H446,LEYENDA!$C$2:$D$6,2,TRUE())</f>
        <v>41-60</v>
      </c>
      <c r="J446" s="5" t="str">
        <f aca="false">VLOOKUP(A446,'286'!$A$3:$I$1768,7,FALSE())</f>
        <v>M</v>
      </c>
      <c r="K446" s="8" t="n">
        <f aca="false">VLOOKUP(A446,'286'!$A$3:$I$1768,2,FALSE())</f>
        <v>0</v>
      </c>
      <c r="L446" s="4" t="str">
        <f aca="false">VLOOKUP(A446,'286'!$A$3:$I$1768,8,FALSE())</f>
        <v>D</v>
      </c>
      <c r="M446" s="4" t="str">
        <f aca="false">VLOOKUP(A446,'286'!$A$3:$I$1768,9,FALSE())</f>
        <v>D</v>
      </c>
      <c r="N446" s="8" t="str">
        <f aca="false">IF(R446=O446, "MISMA","CONTRARIA")</f>
        <v>MISMA</v>
      </c>
      <c r="O446" s="8" t="str">
        <f aca="false" t="array" ref="O446">_xlfn.IFS(L446="D","1", L446="I","2")</f>
        <v>1</v>
      </c>
      <c r="P446" s="8" t="e">
        <f aca="false" t="array" ref="P446">_xlfn.IFS(K446="OD","1", K446="OI","2")</f>
        <v>#N/A</v>
      </c>
      <c r="Q446" s="1" t="str">
        <f aca="false" t="array" ref="Q446">_xlfn.IFS(J446="M","1", J446="H","2")</f>
        <v>1</v>
      </c>
      <c r="R446" s="8" t="str">
        <f aca="false" t="array" ref="R446">_xlfn.IFS(M446="D","1", M446="I","2")</f>
        <v>1</v>
      </c>
      <c r="S446" s="1" t="str">
        <f aca="false" t="array" ref="S446">_xlfn.IFS(N446="CONTRARIA", "1",N446= "MISMA","2")</f>
        <v>2</v>
      </c>
      <c r="T446" s="1" t="str">
        <f aca="false" t="array" ref="T446">_xlfn.IFS(I446="0-12","1", I446="13-24","2", I446="25-40","3", I446="41-60","4", I446="61-100","5")</f>
        <v>4</v>
      </c>
      <c r="U446" s="9" t="n">
        <v>-1.5</v>
      </c>
      <c r="V446" s="10" t="str">
        <f aca="false">IF(U446="","",IF(AND(U446&gt;=-9,U446&lt;=-6.5),"-9 a -6,5",IF(AND(U446&gt;=-6,U446&lt;=-3.5),"-6 a -3,5",IF(AND(U446&gt;=-3,U446&lt;=-1),"-3 a -1",IF(U446=-0.5,"-0,5",IF(AND(U446&gt;=0,U446&lt;=2.5),"0 a 2,5",IF(AND(U446&gt;=3,U446&lt;=5.5),"3 a 5,5",IF(AND(U446&gt;=6,U446&lt;=8.5),"6 a 8,5",IF(AND(U446&gt;=9,U446&lt;=20),"9 a 20","Fuera de rango")))))))))</f>
        <v>-3 a -1</v>
      </c>
      <c r="W446" s="11" t="n">
        <f aca="false">IF(V446="","",IF(V446="-9 a -6,5",2,IF(V446="-6 a -3,5",3,IF(V446="-3 a -1",4,IF(V446="-0,5","NORMA",IF(V446="0 a 2,5",5,IF(V446="3 a 5,5",6,IF(V446="6 a 8,5",7,IF(V446="9 a 20",8,"Fuera de rango")))))))))</f>
        <v>4</v>
      </c>
      <c r="X446" s="9" t="n">
        <v>15</v>
      </c>
      <c r="Y446" s="11" t="str">
        <f aca="false">IF(X446="","",IF(AND(X446&gt;=0,X446&lt;=4),"0 a 4",IF(AND(X446&gt;=4.5,X446&lt;=8.5),"4,5 a 8,5",IF(X446=9,"9",IF(AND(X446&gt;=9.5,X446&lt;=13),"9,5 a 13",IF(AND(X446&gt;=13.5,X446&lt;=20),"13,5 a 20",IF(AND(X446&gt;=20.5,X446&lt;=35),"20,5 a 35","Fuera de rango")))))))</f>
        <v>13,5 a 20</v>
      </c>
      <c r="Z446" s="11" t="n">
        <f aca="false">IF(Y446="","",IF(Y446="0 a 4",1,IF(Y446="4,5 a 8,5",2,IF(Y446="9","NORMA",IF(Y446="9,5 a 13",3,IF(Y446="13,5 a 20",4,IF(Y446="20,5 a 35",5,"Fuera de rango")))))))</f>
        <v>4</v>
      </c>
      <c r="AA446" s="9" t="n">
        <v>16</v>
      </c>
      <c r="AB446" s="10" t="str">
        <f aca="false">IF(AA446="","",IF(AND(AA446&gt;=0,AA446&lt;=9),"0 a 9",IF(AND(AA446&gt;=9.5,AA446&lt;=18.5),"9,5 a 18,5",IF(AA446=19,"19",IF(AND(AA446&gt;=19.5,AA446&lt;=28),"19,5 a 28",IF(AND(AA446&gt;=28.5,AA446&lt;=40),"28,5 a 40","Fuera de rango"))))))</f>
        <v>9,5 a 18,5</v>
      </c>
      <c r="AC446" s="11" t="n">
        <f aca="false" t="array" ref="AC446">_xlfn.IFS(AB446="","",AB446="0 a 9",1,AB446="9,5 a 18,5",2,AB446="19","NORMA",AB446="19,5 a 28",3,AB446="28,5 a 40",4,TRUE(),"Fuera de rango")</f>
        <v>2</v>
      </c>
      <c r="AD446" s="9" t="n">
        <v>5</v>
      </c>
      <c r="AE446" s="10" t="str">
        <f aca="false">IF(AD446="","",IF(AND(AD446&gt;=-10,AD446&lt;=0),"De -10 a 0",IF(AND(AD446&gt;=0.5,AD446&lt;=9.5),"0,5 a 9,5",IF(AD446=10,"10",IF(AND(AD446&gt;=10.5,AD446&lt;=20),"10,5 a 20",IF(AND(AD446&gt;=20.5,AD446&lt;=40),"20,5 a 40","Fuera de rango"))))))</f>
        <v>0,5 a 9,5</v>
      </c>
      <c r="AF446" s="12" t="n">
        <f aca="false">IF(AD446="","",IF(AND(AD446&gt;=-10,AD446&lt;=0),1,IF(AND(AD446&gt;=0.5,AD446&lt;=9.5),2,IF(AD446=10,"NORMA",IF(AND(AD446&gt;=10.5,AD446&lt;=20),3,IF(AND(AD446&gt;=20.5,AD446&lt;=40),4,""))))))</f>
        <v>2</v>
      </c>
      <c r="AG446" s="9" t="n">
        <v>9</v>
      </c>
      <c r="AH446" s="10" t="str">
        <f aca="false">IF(AG446="","",IF(AND(AG446&gt;=0,AG446&lt;=4),"0 a 4",IF(AND(AG446&gt;=4.5,AG446&lt;=8.5),"4,5 a 8,5",IF(AG446=9,"9",IF(AND(AG446&gt;=9.5,AG446&lt;=13),"9,5 a 13",IF(AND(AG446&gt;=13.5,AG446&lt;=25),"13,5 a 25","Fuera de rango"))))))</f>
        <v>9</v>
      </c>
      <c r="AI446" s="10" t="str">
        <f aca="false">IF(AH446="","",IF(AH446="0 a 4",1,IF(AH446="4,5 a 8,5",2,IF(AH446="9","NORMA",IF(AH446="9,5 a 13",3,IF(AH446="13,5 a 25",4,""))))))</f>
        <v>NORMA</v>
      </c>
      <c r="AJ446" s="9" t="n">
        <v>0</v>
      </c>
      <c r="AK446" s="10" t="str">
        <f aca="false">IF(AJ446="","",IF(AND(AJ446&gt;=-15,AJ446&lt;=-10.5),"-15 a -10,5",IF(AND(AJ446&gt;=-10,AJ446&lt;=-4),"-10 a -4",IF(AND(AJ446&gt;=-4.5,AJ446&lt;=0),"-4,5 a 0",IF(AND(AJ446&gt;=0.5,AJ446&lt;=4.5),"0,5 a 4,5",IF(AJ446=5,"5",IF(AND(AJ446&gt;=5.5,AJ446&lt;=10),"5,5 a 10",IF(AND(AJ446&gt;=10.5,AJ446&lt;=20),"10,5 a 20","Fuera de rango"))))))))</f>
        <v>-4,5 a 0</v>
      </c>
      <c r="AL446" s="11" t="n">
        <f aca="false">IF(AK446="","",IF(AK446="-15 a -10,5",1,IF(AK446="-10 a -4",2,IF(AK446="-4,5 a 0",3,IF(AK446="0,5 a 4,5",4,IF(AK446="5","NORMA",IF(AK446="5,5 a 10",5,IF(AK446="10,5 a 20",6,"Error"))))))))</f>
        <v>3</v>
      </c>
      <c r="AM446" s="9" t="n">
        <v>0</v>
      </c>
      <c r="AN446" s="10" t="str">
        <f aca="false">IF(AM446="","",IF(AND(AM446&gt;=-7.5,AM446&lt;=-5.5),"-7,5 a -5,5",IF(AND(AM446&gt;=-5,AM446&lt;=-3),"-5 a -3",IF(AND(AM446&gt;=-2.5,AM446&lt;=-0.5),"-2,5 a -0,5",IF(AM446=0,"0,00",IF(AND(AM446&gt;=0.5,AM446&lt;=2.5),"0,5 a 2,5",IF(AND(AM446&gt;=3,AM446&lt;=5),"3 a 5",IF(AND(AM446&gt;=5.5,AM446&lt;=7.5),"5,5 a 7,5",IF(AND(AM446&gt;=8,AM446&lt;=10),"8 a 10","Fuera de rango")))))))))</f>
        <v>0,00</v>
      </c>
      <c r="AO446" s="11" t="str">
        <f aca="false">IF(AN446="","",IF(AN446="-7,5 a -5,5",1,IF(AN446="-5 a -3",2,IF(AN446="-2,5 a -0,5",3,IF(AN446="0,00","NORMA",IF(AN446="0,5 a 2,5",4,IF(AN446="3 a 5",5,IF(AN446="5,5 a 7,5",6,IF(AN446="8 a 10",7,"Error")))))))))</f>
        <v>NORMA</v>
      </c>
      <c r="AP446" s="9" t="n">
        <v>-12</v>
      </c>
      <c r="AQ446" s="10" t="str">
        <f aca="false">IF(AP446="","",IF(AND(AP446&gt;=-20,AP446&lt;=-9.5),"-20 a -9,5",IF(AND(AP446&gt;=-9,AP446&lt;=-6.5),"-9 a -6,5",IF(AP446=-6,"-6",IF(AND(AP446&gt;=-5.5,AP446&lt;=-3),"-5,5 a -3",IF(AND(AP446&gt;=-2.5,AP446&lt;=0),"-2,5 a 0",IF(AND(AP446&gt;=0.5,AP446&lt;=3),"0,5 a 3",IF(AND(AP446&gt;=3.5,AP446&lt;=6),"3,5 a 6",IF(AND(AP446&gt;=6.5,AP446&lt;=9),"6,5 a 9",IF(AND(AP446&gt;=9.5,AP446&lt;=20),"9,5 a 20","Fuera de rango"))))))))))</f>
        <v>-20 a -9,5</v>
      </c>
      <c r="AR446" s="11" t="n">
        <f aca="false">IF(AQ446="","",IF(AQ446="-20 a -9,5",1,IF(AQ446="-9 a -6,5",2,IF(AQ446="-6","NORMA",IF(AQ446="-5,5 a -3",3,IF(AQ446="-2,5 a 0",4,IF(AQ446="0,5 a 3",5,IF(AQ446="3,5 a 6",6,IF(AQ446="6,5 a 9",7,IF(AQ446="9,5 a 20",8,""))))))))))</f>
        <v>1</v>
      </c>
      <c r="AS446" s="9" t="n">
        <v>8</v>
      </c>
      <c r="AT446" s="10" t="str">
        <f aca="false">IF(AS446="","",IF(AND(AS446&gt;=-16,AS446&lt;=-14),"-16 a -14",IF(AND(AS446&gt;=-13.5,AS446&lt;=-11.5),"-13,5 a -11,5",IF(AND(AS446&gt;=-11,AS446&lt;=-9),"-11 a -9",IF(AND(AS446&gt;=-8.5,AS446&lt;=-6.5),"-8,5 a -6,5",IF(AND(AS446&gt;=-6,AS446&lt;=-4),"-6 a -4",IF(AND(AS446&gt;=-3.5,AS446&lt;=-1.5),"-3,5 a -1,5",IF(AND(AS446&gt;=-1,AS446&lt;=1),"-1 a 1",IF(AND(AS446&gt;=1.5,AS446&lt;=3.5),"1,5 a 3,5",IF(AND(AS446&gt;=4,AS446&lt;=6),"4 a 6",IF(AND(AS446&gt;=6.5,AS446&lt;=8.5),"6,5 a 8,5",IF(AND(AS446&gt;=9,AS446&lt;=11),"9 a 11",IF(AND(AS446&gt;=11.5,AS446&lt;=13.5),"11,5 a 13,5",IF(AND(AS446&gt;=14,AS446&lt;=16),"14 a 16",IF(AND(AS446&gt;=16.5,AS446&lt;=18.5),"16,5 a 18,5",IF(AND(AS446&gt;=19,AS446&lt;=21),"19 a 21","Fuera de rango"))))))))))))))))</f>
        <v>6,5 a 8,5</v>
      </c>
      <c r="AU446" s="11" t="n">
        <f aca="false" t="array" ref="AU446">IF(AT446="","",_xlfn.IFS(AT446="-16 a -14",1,AT446="-13,5 a -11,5",2,AT446="-11 a -9",3,AT446="-8,5 a -6,5",4,AT446="-6 a -4",5,AT446="-3,5 a -1,5",6,AT446="-1 a 1",7,AT446="1,5 a 3,5",8,AT446="4 a 6","NORMA",AT446="6,5 a 8,5",9,AT446="9 a 11",10,AT446="11,5 a 13,5",11,AT446="14 a 16",12,AT446="16,5 a 18,5",13,AT446="19 a 21",14,TRUE(),""))</f>
        <v>9</v>
      </c>
      <c r="AV446" s="9" t="n">
        <v>2.5</v>
      </c>
      <c r="AW446" s="10" t="str">
        <f aca="false">IF(AV446="","",IF(AND(AV446&gt;=-1,AV446&lt;=-0.5),"-1 a -0,5",IF(AND(AV446&gt;-0.5,AV446&lt;=0),"De -0,5 a 0",IF(AND(AV446&gt;=0.25,AV446&lt;=0.75),"0,25 a 0,75",IF(AND(AV446&gt;=1,AV446&lt;=1.5),"1 a 1,5",IF(AND(AV446&gt;=1.75,AV446&lt;=2.25),"1,75 a 2,25",IF(AND(AV446&gt;=2.5,AV446&lt;=3),"2,5 a 3",IF(AND(AV446&gt;=3.25,AV446&lt;=3.75),"3,25 a 3,75","Fuera de rango"))))))))</f>
        <v>2,5 a 3</v>
      </c>
      <c r="AX446" s="10" t="n">
        <f aca="false">IF(AW446="","",IF(OR(AW446="-1 a -0,5",AW446="-1 a -0.5"),1,IF(OR(AW446="De -0,5 a 0",AW446="-0,5 a 0",AW446="De -0.5 a 0"),2,IF(OR(AW446="0,25 a 0,75",AW446="0.25 a 0.75"),"NORMA",IF(OR(AW446="1 a 1,5",AW446="1 a 1.5"),3,IF(OR(AW446="1,75 a 2,25",AW446="1.75 a 2.25"),4,IF(OR(AW446="2,5 a 3",AW446="2.5 a 3"),5,IF(OR(AW446="3,25 a 3,75",AW446="3.25 a 3.75"),6,""))))))))</f>
        <v>5</v>
      </c>
      <c r="AY446" s="9" t="n">
        <v>-12</v>
      </c>
      <c r="AZ446" s="10" t="str">
        <f aca="false">IF(AY446="","",IF(AND(AY446&gt;=-20,AY446&lt;=-9.5),"-20 a -9,5",IF(AND(AY446&gt;=-9,AY446&lt;=-6.5),"-9 a -6,5",IF(AY446=-6,"-6",IF(AND(AY446&gt;=-5.5,AY446&lt;=-3),"-5,5 a -3",IF(AND(AY446&gt;=-2.5,AY446&lt;=0),"-2,5 a 0",IF(AND(AY446&gt;=0.5,AY446&lt;=3),"0,5 a 3",IF(AND(AY446&gt;=3.5,AY446&lt;=6),"3,5 a 6","Fuera de rango"))))))))</f>
        <v>-20 a -9,5</v>
      </c>
      <c r="BA446" s="11" t="n">
        <f aca="false">IF(AZ446="","",IF(AZ446="-20 a -9,5",1,IF(AZ446="-9 a -6,5",2,IF(AZ446="-6","NORMA",IF(AZ446="-5,5 a -3",3,IF(AZ446="-2,5 a 0",4,IF(AZ446="0,5 a 3",5,IF(AZ446="3,5 a 6",6,""))))))))</f>
        <v>1</v>
      </c>
      <c r="BB446" s="9" t="n">
        <v>15</v>
      </c>
      <c r="BC446" s="10" t="str">
        <f aca="false" t="array" ref="BC446">IF(BB446="","",_xlfn.IFS(AND(BB446&gt;=0,BB446&lt;=2),"0 a 2",AND(BB446&gt;=2.5,BB446&lt;=4.5),"2,5 a 4,5",AND(BB446&gt;=5,BB446&lt;=7),"5 a 7",AND(BB446&gt;=7.5,BB446&lt;=9.5),"7,5 a 9,5",AND(BB446&gt;=10,BB446&lt;=12),"10 a 12",AND(BB446&gt;=12.5,BB446&lt;=14.5),"12,5 a 14,5",BB446=15,"15",AND(BB446&gt;=15.5,BB446&lt;=17.5),"15,5 a 17,5",AND(BB446&gt;=18,BB446&lt;=20),"18 a 20",AND(BB446&gt;=20.5,BB446&lt;=22.5),"20,5 a 22,5",AND(BB446&gt;=23,BB446&lt;=25),"23 a 25",TRUE(),"Fuera de rango"))</f>
        <v>15</v>
      </c>
      <c r="BD446" s="11" t="str">
        <f aca="false" t="array" ref="BD446">IF(BC446="","",_xlfn.IFS(BC446="0 a 2",1,BC446="2,5 a 4,5",2,BC446="5 a 7",3,BC446="7,5 a 9,5",4,BC446="10 a 12",5,BC446="12,5 a 14,5",6,BC446="15","NORMA",BC446="15,5 a 17,5",7,BC446="18 a 20",8,BC446="20,5 a 22,5",9,BC446="23 a 25",10,TRUE(),"Fuera de rango"))</f>
        <v>NORMA</v>
      </c>
      <c r="BE446" s="9" t="n">
        <v>17</v>
      </c>
      <c r="BF446" s="10" t="str">
        <f aca="false">IF(BE446="","",IF(AND(BE446&gt;=-20,BE446&lt;=-10),"-20 a -10",IF(AND(BE446&gt;=-9.5,BE446&lt;=0.5),"-9,5 a 0,5",IF(AND(BE446&gt;=1,BE446&lt;=11),"1 a 11",IF(AND(BE446&gt;=11.5,BE446&lt;=20.5),"11,5 a 20,5",IF(BE446=21,"21",IF(AND(BE446&gt;=21.5,BE446&lt;=31.5),"21,5 a 31,5",IF(AND(BE446&gt;=32,BE446&lt;=42),"32 a 42","Fuera de rango"))))))))</f>
        <v>11,5 a 20,5</v>
      </c>
      <c r="BG446" s="11" t="n">
        <f aca="false">IF(BF446="","",IF(BF446="-20 a -10",1,IF(BF446="-9,5 a 0,5",2,IF(BF446="1 a 11",3,IF(BF446="11,5 a 20,5",4,IF(BF446="21","NORMA",IF(BF446="21,5 a 31,5",5,IF(BF446="32 a 42",6,""))))))))</f>
        <v>4</v>
      </c>
      <c r="BH446" s="9" t="n">
        <v>-11</v>
      </c>
      <c r="BI446" s="10" t="str">
        <f aca="false">IF(BH446="","",IF(AND(BH446&gt;=-20,BH446&lt;=-15),"-20 a -15",IF(AND(BH446&gt;=-14.5,BH446&lt;=-9.5),"-14,5 a -9,5",IF(AND(BH446&gt;=-9,BH446&lt;=-4),"-9 a -4",IF(AND(BH446&gt;=-3.5,BH446&lt;=2.5),"-3,5 a 2,5",IF(AND(BH446&gt;=3,BH446&lt;=8),"3 a 8",IF(AND(BH446&gt;=8.5,BH446&lt;=14.5),"8,5 a 14,5",IF(BH446=15,"15",IF(AND(BH446&gt;=15.5,BH446&lt;=20.5),"15,5 a 20,5",IF(AND(BH446&gt;=21,BH446&lt;=26),"21 a 26","Fuera de rango"))))))))))</f>
        <v>-14,5 a -9,5</v>
      </c>
      <c r="BJ446" s="11" t="n">
        <f aca="false">IF(BI446="","",IF(BI446="-20 a -15",1,IF(BI446="-14,5 a -9,5",2,IF(BI446="-9 a -4",3,IF(BI446="-3,5 a 2,5",4,IF(BI446="3 a 8",5,IF(BI446="8,5 a 14,5",6,IF(BI446="15","NORMA",IF(BI446="15,5 a 20,5",7,IF(BI446="21 a 26",8,IF(BI446="26,5 a 31,5",9,"")))))))))))</f>
        <v>2</v>
      </c>
      <c r="BK446" s="9" t="n">
        <v>18</v>
      </c>
      <c r="BL446" s="10" t="str">
        <f aca="false">IF(BK446="","",IF(AND(BK446&gt;=0,BK446&lt;=2),"0 - 2",IF(AND(BK446&gt;=2.5,BK446&lt;=4.5),"2,5 - 4,5",IF(AND(BK446&gt;=5,BK446&lt;=7),"5 - 7",IF(AND(BK446&gt;=7.5,BK446&lt;=9.5),"7,5 - 9,5",IF(AND(BK446&gt;=10,BK446&lt;=12),"10 - 12",IF(AND(BK446&gt;=12.5,BK446&lt;=13.5),"12,5 - 13,5",IF(BK446=14,"14",IF(AND(BK446&gt;=14.5,BK446&lt;=16.5),"14,5 - 16,5",IF(AND(BK446&gt;=17,BK446&lt;=19),"17 - 19",IF(AND(BK446&gt;=19.5,BK446&lt;=21.5),"19,5 - 21,5",IF(AND(BK446&gt;=22,BK446&lt;=24),"22 - 24",IF(AND(BK446&gt;=24.5,BK446&lt;=26.5),"24,5 - 26,5",IF(AND(BK446&gt;=27,BK446&lt;=29),"27 - 29",IF(AND(BK446&gt;=29.5,BK446&lt;=30),"29,5 - 30","Fuera de rango")))))))))))))))</f>
        <v>17 - 19</v>
      </c>
      <c r="BM446" s="11" t="n">
        <f aca="false">IF(BL446="","",IF(BL446="0 - 2",1,IF(BL446="2,5 - 4,5",2,IF(BL446="5 - 7",3,IF(BL446="7,5 - 9,5",4,IF(BL446="10 - 12",5,IF(BL446="12,5 - 13,5",6,IF(BL446="14","NORMA",IF(BL446="14,5 - 16,5",7,IF(BL446="17 - 19",8,IF(BL446="19,5 - 21,5",9,IF(BL446="22 - 24",10,IF(BL446="24,5 - 26,5",11,IF(BL446="27 - 29",12,IF(BL446="29,5 - 30",13,"")))))))))))))))</f>
        <v>8</v>
      </c>
      <c r="BN446" s="9" t="n">
        <v>26</v>
      </c>
      <c r="BO446" s="11" t="str">
        <f aca="false">IF(BN446="","",IF(AND(BN446&gt;=-20,BN446&lt;=-10),"-20 a -10",IF(AND(BN446&gt;=-9.5,BN446&lt;=0.5),"-9,5 a 0,5",IF(AND(BN446&gt;=1,BN446&lt;=11),"1 a 11",IF(AND(BN446&gt;=11.5,BN446&lt;=21.5),"11,5 a 21,5",IF(BN446=22,"22",IF(AND(BN446&gt;=22.5,BN446&lt;=32.5),"22,5 a 32,5",IF(AND(BN446&gt;=33,BN446&lt;=43),"33 a 43","Fuera de rango"))))))))</f>
        <v>22,5 a 32,5</v>
      </c>
      <c r="BP446" s="11" t="n">
        <f aca="false">IF(BO446="","",IF(BO446="-20 a -10",1,IF(BO446="-9,5 a 0,5",2,IF(BO446="1 a 11",3,IF(BO446="11,5 a 21,5",4,IF(BO446="22","NORMA",IF(BO446="22,5 a 32,5",5,IF(BO446="33 a 43",6,""))))))))</f>
        <v>5</v>
      </c>
      <c r="BQ446" s="9" t="n">
        <v>22</v>
      </c>
      <c r="BR446" s="10" t="str">
        <f aca="false">IF(BQ446="","",IF(AND(BQ446&gt;=-20,BQ446&lt;=-15),"-20 a -15",IF(AND(BQ446&gt;=-14.5,BQ446&lt;=-9.5),"-14,5 a -9,5",IF(AND(BQ446&gt;=-9,BQ446&lt;=-4),"-9 a -4",IF(AND(BQ446&gt;=-3.5,BQ446&lt;=2.5),"-3,5 a 2,5",IF(AND(BQ446&gt;=3,BQ446&lt;=8),"3 a 8",IF(AND(BQ446&gt;=8.5,BQ446&lt;=13.5),"8,5 a 13,5",IF(AND(BQ446&gt;=14,BQ446&lt;=17.5),"14 a 17,5",IF(BQ446=18,"18",IF(AND(BQ446&gt;=18.5,BQ446&lt;=23.5),"18,5 a 23,5",IF(AND(BQ446&gt;=24,BQ446&lt;=29),"24 a 29",IF(AND(BQ446&gt;=29.5,BQ446&lt;=34.5),"29,5 a 34,5",IF(AND(BQ446&gt;=35,BQ446&lt;=40),"35 a 40","Fuera de rango")))))))))))))</f>
        <v>18,5 a 23,5</v>
      </c>
      <c r="BS446" s="11" t="n">
        <f aca="false">IF(BR446="","",IF(BR446="-20 a -15",1,IF(BR446="-14,5 a -9,5",2,IF(BR446="-9 a -4",3,IF(BR446="-3,5 a 2,5",4,IF(BR446="3 a 8",5,IF(BR446="8,5 a 13,5",6,IF(BR446="14 a 17,5",7,IF(BR446="18","NORMA",IF(BR446="18,5 a 23,5",8,IF(BR446="24 a 29",9,IF(BR446="29,5 a 34,5",10,IF(BR446="35 a 40",11,"")))))))))))))</f>
        <v>8</v>
      </c>
      <c r="BT446" s="9" t="n">
        <v>0</v>
      </c>
      <c r="BU446" s="10" t="str">
        <f aca="false">IF(BT446="","",IF(AND(BT446&gt;=-20,BT446&lt;=-18),"-20 a -18",IF(AND(BT446&gt;=-17.5,BT446&lt;=-15.5),"-17,5 a -15,5",IF(AND(BT446&gt;=-15,BT446&lt;=-13),"-15 a -13",IF(AND(BT446&gt;=-12.5,BT446&lt;=-10.5),"-12,5 a -10,5",IF(AND(BT446&gt;=-10,BT446&lt;=-8),"-10 a -8",IF(AND(BT446&gt;=-7.5,BT446&lt;=-5.5),"-7,5 a -5,5",IF(AND(BT446&gt;=-5,BT446&lt;=-3),"-5 a -3",IF(AND(BT446&gt;=-2.5,BT446&lt;=-0.5),"-2,5 a -0,5",IF(BT446=0,"0",IF(AND(BT446&gt;=0.5,BT446&lt;=2.5),"0,5 a 2,5",IF(AND(BT446&gt;=3,BT446&lt;=5),"3 a 5",IF(AND(BT446&gt;=5.5,BT446&lt;=7.5),"5,5 a 7,5",IF(AND(BT446&gt;=8,BT446&lt;=10),"8 a 10",IF(AND(BT446&gt;=10.5,BT446&lt;=12.5),"10,5 a 12,5",IF(AND(BT446&gt;=13,BT446&lt;=15),"13 a 15",IF(AND(BT446&gt;=15.5,BT446&lt;=17.5),"15,5 a 17,5",IF(AND(BT446&gt;=18,BT446&lt;=20),"18 a 20","Fuera de rango"))))))))))))))))))</f>
        <v>0</v>
      </c>
      <c r="BV446" s="11" t="str">
        <f aca="false">IF(BT446="","",IF(BT446=0,"NORMA",IF(AND(BT446&gt;=-20,BT446&lt;=-18),2,IF(AND(BT446&gt;=-17.5,BT446&lt;=-15.5),2,IF(AND(BT446&gt;=-15,BT446&lt;=-13),3,IF(AND(BT446&gt;=-12.5,BT446&lt;=-10.5),4,IF(AND(BT446&gt;=-10,BT446&lt;=-8),5,IF(AND(BT446&gt;=-7.5,BT446&lt;=-5.5),6,IF(AND(BT446&gt;=-5,BT446&lt;=-3),7,IF(AND(BT446&gt;=-2.5,BT446&lt;=-0.5),8,IF(AND(BT446&gt;=0.5,BT446&lt;=2.5),9,IF(AND(BT446&gt;=3,BT446&lt;=5),10,IF(AND(BT446&gt;=5.5,BT446&lt;=7.5),11,IF(AND(BT446&gt;=8,BT446&lt;=10),12,IF(AND(BT446&gt;=10.5,BT446&lt;=12.5),13,IF(AND(BT446&gt;=13,BT446&lt;=15),14,IF(AND(BT446&gt;=15.5,BT446&lt;=17.5),15,IF(AND(BT446&gt;=18,BT446&lt;=20),16,"Fuera de rango"))))))))))))))))))</f>
        <v>NORMA</v>
      </c>
      <c r="BW446" s="9" t="n">
        <v>-3.5</v>
      </c>
      <c r="BX446" s="10" t="n">
        <f aca="false">18.5- (0.3*H446)</f>
        <v>2.9</v>
      </c>
      <c r="BY446" s="10" t="n">
        <f aca="false">(BW446)-(BX446)</f>
        <v>-6.4</v>
      </c>
      <c r="BZ446" s="10" t="str">
        <f aca="false">IF(BY446="","",IF(BY446&lt;-27.5,"De -30 a -28",IF(BY446&lt;-25,"De -27,5 a -25,5",IF(BY446&lt;-22.5,"De -25 a -23",IF(BY446&lt;-20,"De -22,5 a -20,5",IF(BY446&lt;-17.5,"De -20 a -18",IF(BY446&lt;-15,"De -17,5 a -15,5",IF(BY446&lt;-12.5,"De -15 a -13",IF(BY446&lt;-10,"De -12,5 a -10,5",IF(BY446&lt;-7.5,"De -10 a -8",IF(BY446&lt;-5,"De -7,5 a -5,5",IF(BY446&lt;-2.5,"De -5 a -3",IF(BY446&lt;0,"De -2,5 a -0,5",IF(BY446&lt;2.5,"De 0 a 2",IF(BY446&lt;5,"De 2,5 a 4,5",IF(BY446&lt;7.5,"De 5 a 7",IF(BY446&lt;10,"De 7,5 a 9,5",IF(BY446&lt;12.5,"De 10 a 12",IF(BY446&lt;15,"De 12,5 a 14,5",IF(BY446&lt;17.5,"De 15 a 17",IF(BY446&lt;20,"De 17,5 a 19,5",IF(BY446&lt;22.5,"De 20 a 22",IF(BY446&lt;25,"De 22,5 a 24,5",IF(BY446&lt;27.5,"De 25 a 27","De 27,5 a 30"))))))))))))))))))))))))</f>
        <v>De -7,5 a -5,5</v>
      </c>
      <c r="CA446" s="12" t="n">
        <f aca="false">IF(BY446="","",IF(BY446&lt;=-28,1,IF(BY446&lt;=-25.5,2,IF(BY446&lt;=-23,3,IF(BY446&lt;=-20.5,4,IF(BY446&lt;=-18,5,IF(BY446&lt;=-15.5,6,IF(BY446&lt;=-13,7,IF(BY446&lt;=-10.5,8,IF(BY446&lt;=-8,9,IF(BY446&lt;=-5.5,10,IF(BY446&lt;=-3,11,IF(BY446&lt;=-0.5,12,IF(BY446&lt;=2,13,IF(BY446&lt;=4.5,14,IF(BY446&lt;=7,15,IF(BY446&lt;=9.5,16,IF(BY446&lt;=12,17,IF(BY446&lt;=14.5,18,IF(BY446&lt;=17,19,IF(BY446&lt;=19.5,20,IF(BY446&lt;=22,21,IF(BY446&lt;=24.5,22,IF(BY446&lt;=27,23,IF(BY446&lt;=30,24,"Fuera de rango")))))))))))))))))))))))))</f>
        <v>10</v>
      </c>
      <c r="CB446" s="9" t="n">
        <v>-3</v>
      </c>
      <c r="CC446" s="10" t="n">
        <f aca="false">18.5- (0.3*H446)</f>
        <v>2.9</v>
      </c>
      <c r="CD446" s="10" t="n">
        <f aca="false">(CB446)-(CC446)</f>
        <v>-5.9</v>
      </c>
      <c r="CE446" s="10" t="str">
        <f aca="false">IF(CD446="","",IF(CD446&lt;-27.5,"De -30 a -28",IF(CD446&lt;-25,"De -27,5 a -25,5",IF(CD446&lt;-22.5,"De -25 a -23",IF(CD446&lt;-20,"De -22,5 a -20,5",IF(CD446&lt;-17.5,"De -20 a -18",IF(CD446&lt;-15,"De -17,5 a -15,5",IF(CD446&lt;-12.5,"De -15 a -13",IF(CD446&lt;-10,"De -12,5 a -10,5",IF(CD446&lt;-7.5,"De -10 a -8",IF(CD446&lt;-5,"De -7,5 a -5,5",IF(CD446&lt;-2.5,"De -5 a -3",IF(CD446&lt;0,"De -2,5 a -0,5",IF(CD446&lt;=2,"De 0 a 2",IF(CD446&lt;=4.5,"De 2,5 a 4,5",IF(CD446&lt;=7,"De 5 a 7",IF(CD446&lt;=9.5,"De 7,5 a 9,5",IF(CD446&lt;=12,"De 10 a 12",IF(CD446&lt;=14.5,"De 12,5 a 14,5",IF(CD446&lt;=17,"De 15 a 17",IF(CD446&lt;=19.5,"De 17,5 a 19,5",IF(CD446&lt;=22,"De 20 a 22",IF(CD446&lt;=24.5,"De 22,5 a 24,5",IF(CD446&lt;=27,"De 25 a 27","De 27,5 a 30"))))))))))))))))))))))))</f>
        <v>De -7,5 a -5,5</v>
      </c>
      <c r="CF446" s="12" t="n">
        <f aca="false">IF(CD446="","",IF(CD446&lt;-27.5,1,IF(CD446&lt;-25,2,IF(CD446&lt;-22.5,3,IF(CD446&lt;-20,4,IF(CD446&lt;-17.5,5,IF(CD446&lt;-15,6,IF(CD446&lt;-12.5,7,IF(CD446&lt;-10,8,IF(CD446&lt;-7.5,9,IF(CD446&lt;-5,10,IF(CD446&lt;-2.5,11,IF(CD446&lt;0,12,IF(CD446&lt;2.5,13,IF(CD446&lt;5,14,IF(CD446&lt;7.5,15,IF(CD446&lt;10,16,IF(CD446&lt;12.5,17,IF(CD446&lt;15,18,IF(CD446&lt;17.5,19,IF(CD446&lt;20,20,IF(CD446&lt;22.5,21,IF(CD446&lt;25,22,IF(CD446&lt;27.5,23,24))))))))))))))))))))))))</f>
        <v>10</v>
      </c>
      <c r="CG446" s="9" t="n">
        <v>-1.5</v>
      </c>
      <c r="CH446" s="10" t="str">
        <f aca="false">IF(CG446="","",IF(AND(CG446&gt;=-10,CG446&lt;=-9.5),"-10 a -9,5",IF(AND(CG446&gt;-9.5,CG446&lt;=-8.5),"-9 a -8,5",IF(AND(CG446&gt;-8.5,CG446&lt;=-7.5),"-8 a -7,5",IF(AND(CG446&gt;-7.5,CG446&lt;=-6.5),"-7 a -6,5",IF(AND(CG446&gt;-6.5,CG446&lt;=-5.5),"-6 a -5,5",IF(AND(CG446&gt;-5.5,CG446&lt;=-4.5),"-5 a -4,5",IF(AND(CG446&gt;-4.5,CG446&lt;=-3.5),"-4 a -3,5",IF(AND(CG446&gt;-3.5,CG446&lt;=-2.5),"-3 a -2,5",IF(CG446=-2.25,"-2,25",IF(AND(CG446&gt;-2.5,CG446&lt;=-1.5),"-2 a -1,5",IF(AND(CG446&gt;-1.5,CG446&lt;=-0.5),"-1 a -0,5",IF(AND(CG446&gt;-0.5,CG446&lt;=0.5),"0 a 0,5",IF(AND(CG446&gt;0.5,CG446&lt;=1.5),"1 a 1,5",IF(AND(CG446&gt;1.5,CG446&lt;=2.5),"2 a 2,5",IF(AND(CG446&gt;2.5,CG446&lt;=3.5),"3 a 3,5",IF(AND(CG446&gt;3.5,CG446&lt;=4.5),"4 a 4,5",IF(AND(CG446&gt;4.5,CG446&lt;=5.5),"5 a 5,5",IF(AND(CG446&gt;5.5,CG446&lt;=6.5),"6 a 6,5",IF(AND(CG446&gt;6.5,CG446&lt;=7.5),"7 a 7,5",IF(AND(CG446&gt;7.5,CG446&lt;=8.5),"8 a 8,5",IF(AND(CG446&gt;8.5,CG446&lt;=9.5),"9 a 9,5",IF(CG446&gt;=10,"10","Fuera de rango")))))))))))))))))))))))</f>
        <v>-2 a -1,5</v>
      </c>
      <c r="CI446" s="11" t="n">
        <f aca="false">IF(CG446="","",IF(CG446=-2.25,"NORMA",IF(CG446&lt;=-9.5,1,IF(CG446&lt;=-8.5,2,IF(CG446&lt;=-7.5,3,IF(CG446&lt;=-6.5,4,IF(CG446&lt;=-5.5,5,IF(CG446&lt;=-4.5,6,IF(CG446&lt;=-3.5,7,IF(CG446&lt;=-2.5,8,IF(CG446&lt;=-1.5,9,IF(CG446&lt;=-0.5,10,IF(CG446&lt;=0.5,11,IF(CG446&lt;=1.5,12,IF(CG446&lt;=2.5,13,IF(CG446&lt;=3.5,14,IF(CG446&lt;=4.5,15,IF(CG446&lt;=5.5,16,IF(CG446&lt;=6.5,17,IF(CG446&lt;=7.5,18,IF(CG446&lt;=8.5,19,IF(CG446&lt;=9.5,20,IF(CG446=10,21,"Fuera de rango")))))))))))))))))))))))</f>
        <v>9</v>
      </c>
      <c r="CJ446" s="9" t="n">
        <v>1</v>
      </c>
      <c r="CK446" s="10" t="str">
        <f aca="false">IF(CJ446="","",IF(AND(CJ446&gt;=-6,CJ446&lt;=-5.5),"-6 a -5,5",IF(AND(CJ446&gt;-5.5,CJ446&lt;=-4.5),"-5 a -4,5",IF(AND(CJ446&gt;-4.5,CJ446&lt;=-3.5),"-4 a -3,5",IF(AND(CJ446&gt;-3.5,CJ446&lt;=-2.5),"-3 a -2,5",IF(AND(CJ446&gt;-2.5,CJ446&lt;=-1.5),"-2 a -1,5",IF(AND(CJ446&gt;-1.5,CJ446&lt;=-0.5),"-1 a -0,5",IF(AND(CJ446&gt;-0.5,CJ446&lt;=0.5),"0 a 0,5",IF(AND(CJ446&gt;0.5,CJ446&lt;=1.5),"1 a 1,5",IF(AND(CJ446&gt;1.5,CJ446&lt;2.5),"2",IF(AND(CJ446&gt;=2.5,CJ446&lt;=3),"2,5 a 3",IF(AND(CJ446&gt;3,CJ446&lt;=4),"3,5 a 4",IF(AND(CJ446&gt;4,CJ446&lt;=5),"4,5 a 5",IF(AND(CJ446&gt;5,CJ446&lt;=6),"5,5 a 6",IF(AND(CJ446&gt;6,CJ446&lt;=7),"6,5 a 7",IF(AND(CJ446&gt;7,CJ446&lt;=8),"7,5 a 8",IF(AND(CJ446&gt;8,CJ446&lt;=9.5),"8,5 a 9,5",IF(CJ446=10,"10","Fuera de rango"))))))))))))))))))</f>
        <v>1 a 1,5</v>
      </c>
      <c r="CL446" s="11" t="n">
        <f aca="false">IF(CK446="","",IF(OR(CK446="-6 a -5,5",CK446="-6 - -5,5"),1,IF(OR(CK446="-5 a -4,5",CK446="-5 - -4,5"),2,IF(OR(CK446="-4 a -3,5",CK446="-4 - -3,5"),3,IF(OR(CK446="-3 a -2,5",CK446="-3 - -2,5"),4,IF(OR(CK446="-2 a -1,5",CK446="-2 - -1,5"),5,IF(OR(CK446="-1 a -0,5",CK446="-1 - -0,5"),6,IF(OR(CK446="0 a 0,5",CK446="0 - 0,5"),7,IF(OR(CK446="1 a 1,5",CK446="1 - 1,5"),8,IF(CK446="2","NORMA",IF(OR(CK446="2,5 a 3",CK446="2,5 - 3"),9,IF(OR(CK446="3,5 a 4",CK446="3,5 - 4"),10,IF(OR(CK446="4,5 a 5",CK446="4,5 - 5"),11,IF(OR(CK446="5,5 a 6",CK446="5,5 - 6"),12,IF(OR(CK446="6,5 a 7",CK446="6,5 - 7"),13,IF(OR(CK446="7,5 a 8",CK446="7,5 - 8"),14,IF(OR(CK446="8,5 a 9",CK446="8,5 - 9,5",CK446="9 a 9,5"),15,IF(CK446="10",15,IF(OR(CK446="0,5 a 1",CK446="0,5 - 1"),7,"Fuera de rango")))))))))))))))))))</f>
        <v>8</v>
      </c>
      <c r="CN446" s="10" t="str">
        <f aca="false">IF(CM446=0,"0", " ")</f>
        <v>0</v>
      </c>
      <c r="CO446" s="10" t="str">
        <f aca="false">IF(CM446&gt;0,"EME"," ")</f>
        <v> </v>
      </c>
      <c r="CQ446" s="10" t="str">
        <f aca="false">IF(CP446&gt;0,"0", " ")</f>
        <v> </v>
      </c>
      <c r="CR446" s="10" t="str">
        <f aca="false">IF(CP446&gt;0,"EME"," ")</f>
        <v> </v>
      </c>
      <c r="CS446" s="9" t="n">
        <v>0.25</v>
      </c>
      <c r="CV446" s="9" t="n">
        <v>0.5</v>
      </c>
      <c r="CY446" s="9" t="n">
        <v>0</v>
      </c>
      <c r="DB446" s="9" t="n">
        <v>0</v>
      </c>
      <c r="DC446" s="11" t="str">
        <f aca="false">IF(DB446&lt;0,"2"," ")</f>
        <v> </v>
      </c>
      <c r="DD446" s="11" t="str">
        <f aca="false">IF(DB446&lt;0,"MIO"," ")</f>
        <v> </v>
      </c>
      <c r="DE446" s="9" t="n">
        <v>0</v>
      </c>
      <c r="DF446" s="10" t="str">
        <f aca="false">IF(DE446&lt;0,"3"," ")</f>
        <v> </v>
      </c>
      <c r="DG446" s="10" t="str">
        <f aca="false">IF(DE446&lt;0,"AST"," ")</f>
        <v> </v>
      </c>
      <c r="DH446" s="9" t="n">
        <v>0</v>
      </c>
      <c r="DI446" s="10" t="str">
        <f aca="false">IF(DH446&lt;0,"3"," ")</f>
        <v> </v>
      </c>
      <c r="DJ446" s="10" t="str">
        <f aca="false">IF(DH446&lt;0,"AST"," ")</f>
        <v> </v>
      </c>
      <c r="DK446" s="9" t="n">
        <v>2.25</v>
      </c>
      <c r="DL446" s="10" t="str">
        <f aca="false">IF(DK446&gt;0,"4"," ")</f>
        <v>4</v>
      </c>
      <c r="DM446" s="10" t="str">
        <f aca="false">IF(DK446&gt;0,"PRE"," ")</f>
        <v>PRE</v>
      </c>
      <c r="DN446" s="9" t="n">
        <v>2.25</v>
      </c>
      <c r="DO446" s="10" t="str">
        <f aca="false">IF(DN446&gt;0,"4"," ")</f>
        <v>4</v>
      </c>
      <c r="DP446" s="10" t="str">
        <f aca="false">IF(DN446&gt;0,"PRE"," ")</f>
        <v>PRE</v>
      </c>
      <c r="DS446" s="12" t="str">
        <f aca="false">CONCATENATE(CO446,CU446,DA446,DG446,DM446)</f>
        <v>  PRE</v>
      </c>
      <c r="DT446" s="10" t="e">
        <f aca="false" t="array" ref="DT446">_xlfn.IFS(DS446="EME    ","0", DS446=" HIP   ","1", DS446="  MIO  ","2", DS446="   AST ","3", DS446="    PRE","4", DS446="EME   PRE","5", DS446=" HIP  PRE","6", DS446=" HIP AST ","7", DS446="  MIO PRE","8", DS446="  MIOAST ","9", DS446="   ASTPRE","10",DS446=" HIP ASTPRE","11", DS446="  MIOASTPRE","12", DS446="     ","0")</f>
        <v>#N/A</v>
      </c>
      <c r="DV446" s="1" t="e">
        <f aca="false" t="array" ref="DV446">_xlfn.IFS(DU446="SI","2", DU446="NO","1")</f>
        <v>#N/A</v>
      </c>
      <c r="DX446" s="11" t="str">
        <f aca="false">IF(DW446=0,"1","2")</f>
        <v>1</v>
      </c>
      <c r="DY446" s="11" t="str">
        <f aca="false" t="array" ref="DY446">_xlfn.IFS(DW446=0,"0", DW446=0.25, "1", DW446=0.5,"2", DW446=0.75,"3", DW446=1,"4",DW446=1.25,"5", DW446=1.5,"6", DW446=1.75,"7", DW446=2,"8")</f>
        <v>0</v>
      </c>
      <c r="EA446" s="11" t="str">
        <f aca="false">IF(DZ446=0,"1","2")</f>
        <v>1</v>
      </c>
      <c r="EB446" s="11" t="str">
        <f aca="false" t="array" ref="EB446">_xlfn.IFS(DZ446=0,"0", DZ446=0.25, "1", DZ446=0.5,"2", DZ446=0.75,"3", DZ446=1,"4",DZ446=1.25,"5", DZ446=1.5,"6", DZ446=1.75,"7", DZ446=2,"8")</f>
        <v>0</v>
      </c>
      <c r="ED446" s="10" t="str">
        <f aca="false">IF(EC446=0,"1","2")</f>
        <v>1</v>
      </c>
      <c r="EE446" s="11" t="str">
        <f aca="false" t="array" ref="EE446">_xlfn.IFS(EC446=0,"0", EC446=-0.25, "1", EC446=-0.5,"2", EC446=-0.75,"3", EC446=-1,"4",EC446=-1.25,"5", EC446=-1.5,"6", EC446=-1.75,"7", EC446=-2,"8", EC446=-2.25,"9",EC446=-2.5,"10", EC446=-2.75,"11", EC446=-3,"12", EC446=-3.25,"13", EC446=-3.5,"14", EC446=-3.75,"15",EC446=-4,"16")</f>
        <v>0</v>
      </c>
      <c r="EG446" s="10" t="str">
        <f aca="false">IF(EF446=0,"1","2")</f>
        <v>1</v>
      </c>
      <c r="EH446" s="11" t="str">
        <f aca="false" t="array" ref="EH446">_xlfn.IFS(EF446=0,"0", EF446=-0.25, "1", EF446=-0.5,"2", EF446=-0.75,"3", EF446=-1,"4",EF446=-1.25,"5", EF446=-1.5,"6", EF446=-1.75,"7", EF446=-2,"8", EF446=-2.25,"9",EF446=-2.5,"10", EF446=-2.75,"11", EF446=-3,"12", EF446=-3.25,"13", EF446=-3.5,"14", EF446=-3.75,"15",EF446=-4,"16")</f>
        <v>0</v>
      </c>
      <c r="EJ446" s="11" t="str">
        <f aca="false">IF(EI446=0,"1","2")</f>
        <v>1</v>
      </c>
      <c r="EK446" s="11" t="str">
        <f aca="false" t="array" ref="EK446">_xlfn.IFS(EI446=0,"0", EI446=-0.25, "1", EI446=-0.5,"2", EI446=-0.75,"3", EI446=-1,"4",EI446=-1.25,"5", EI446=-1.5,"6", EI446=-1.75,"7", EI446=-2,"8", EI446=-2.25,"9", EI446=-2.25,"9",EI446=-2.5,"10", EI446=-2.75,"11", EI446=-3,"12", EI446=-3.25,"13", EI446=-3.5,"14", EI446=-3.75,"15",EI446=-4,"16", EI446=0.25, "17", EI446=0.5, "18")</f>
        <v>0</v>
      </c>
      <c r="EM446" s="11" t="str">
        <f aca="false">IF(EL446=0,"1","2")</f>
        <v>1</v>
      </c>
      <c r="EN446" s="11" t="str">
        <f aca="false" t="array" ref="EN446">_xlfn.IFS(EL446=0.25,"17",EL446=0.5,"18", EL446=0,"0", EL446=-0.25, "1", EL446=-0.5,"2", EL446=-0.75,"3", EL446=-1,"4",EL446=-1.25,"5", EL446=-1.5,"6", EL446=-1.75,"7", EL446=-2,"8",EL446= -2.25,"9",EL446=-2.5,"10",EL446= -2.75,"11",EL446= -3,"12",EL446= -3.25,"13",EL446= -3.5,"14",EL446= -3.75,"15",EL446=-4,"16")</f>
        <v>0</v>
      </c>
      <c r="EP446" s="11" t="str">
        <f aca="false">IF(EO446=0,"1","2")</f>
        <v>1</v>
      </c>
      <c r="EQ446" s="11" t="str">
        <f aca="false" t="array" ref="EQ446">_xlfn.IFS(EO446=0,"0", EO446=0.25, "1", EO446=0.5,"2", EO446=0.75,"3", EO446=1,"4",EO446=1.25,"5", EO446=1.5,"6", EO446=1.75,"7", EO446=2,"8", EO446=2.25,"9", EO446=2.25,"9",EO446=2.5,"10", EO446=2.75,"11", EO446=3,"12", EO446=3.25,"13", EO446=3.5,"14", EO446=3.75,"15",EO446=4,"16", EO446=-0.25, "17", bq=-0.5, "18")</f>
        <v>0</v>
      </c>
      <c r="ES446" s="11" t="str">
        <f aca="false">IF(ER446=0,"1","2")</f>
        <v>1</v>
      </c>
      <c r="ET446" s="11" t="str">
        <f aca="false" t="array" ref="ET446">_xlfn.IFS(ER446=0,"0", ER446=0.25, "1", ER446=0.5,"2", ER446=0.75,"3", ER446=1,"4",ER446=1.25,"5", ER446=1.5,"6", ER446=1.75,"7", ER446=2,"8", ER446=2.25,"9", ER446=2.25,"9",ER446=2.5,"10", ER446=2.75,"11", ER446=3,"12", ER446=3.25,"13", ER446=3.5,"14", ER446=3.75,"15",ER446=4,"16", ER446=-0.25, "17", bq=-0.5, "18")</f>
        <v>0</v>
      </c>
      <c r="EV446" s="14" t="e">
        <f aca="false">VLOOKUP(EU446,LEYENDA!$G$2:$H$8,2,TRUE())</f>
        <v>#N/A</v>
      </c>
      <c r="EW446" s="14" t="e">
        <f aca="false" t="array" ref="EW446">_xlfn.IFS(EV446="0-5","1", EV446="6-12","2", EV446="13-18","3", EV446="19-24","4", EV446="25-36","5", EV446="37-48","6", EV446="49-60","7")</f>
        <v>#N/A</v>
      </c>
    </row>
    <row r="447" customFormat="false" ht="13.5" hidden="false" customHeight="false" outlineLevel="0" collapsed="false">
      <c r="A447" s="1" t="n">
        <v>151</v>
      </c>
      <c r="B447" s="2" t="n">
        <v>2</v>
      </c>
      <c r="C447" s="33" t="n">
        <v>45362</v>
      </c>
      <c r="E447" s="5" t="str">
        <f aca="false">VLOOKUP(A447,'286'!$A$3:$J$6279,10,FALSE())</f>
        <v>FERNÁNDEZ CARCEDO, MARÍA</v>
      </c>
      <c r="F447" s="4" t="str">
        <f aca="false">VLOOKUP(A447,'286'!$A$3:$I$1768,3,FALSE())</f>
        <v>FERCARMA</v>
      </c>
      <c r="G447" s="6" t="n">
        <f aca="false">VLOOKUP(A447,'286'!$A$3:$I$1768,4,FALSE())</f>
        <v>25269</v>
      </c>
      <c r="H447" s="7" t="n">
        <f aca="false">YEAR(C447)-YEAR(G447)</f>
        <v>55</v>
      </c>
      <c r="I447" s="1" t="str">
        <f aca="false">VLOOKUP(H447,LEYENDA!$C$2:$D$6,2,TRUE())</f>
        <v>41-60</v>
      </c>
      <c r="J447" s="5" t="str">
        <f aca="false">VLOOKUP(A447,'286'!$A$3:$I$1768,7,FALSE())</f>
        <v>M</v>
      </c>
      <c r="K447" s="8" t="n">
        <f aca="false">VLOOKUP(A447,'286'!$A$3:$I$1768,2,FALSE())</f>
        <v>0</v>
      </c>
      <c r="L447" s="4" t="str">
        <f aca="false">VLOOKUP(A447,'286'!$A$3:$I$1768,8,FALSE())</f>
        <v>D</v>
      </c>
      <c r="M447" s="4" t="str">
        <f aca="false">VLOOKUP(A447,'286'!$A$3:$I$1768,9,FALSE())</f>
        <v>D</v>
      </c>
      <c r="N447" s="8" t="str">
        <f aca="false">IF(R447=O447, "MISMA","CONTRARIA")</f>
        <v>MISMA</v>
      </c>
      <c r="O447" s="8" t="str">
        <f aca="false" t="array" ref="O447">_xlfn.IFS(L447="D","1", L447="I","2")</f>
        <v>1</v>
      </c>
      <c r="P447" s="8" t="e">
        <f aca="false" t="array" ref="P447">_xlfn.IFS(K447="OD","1", K447="OI","2")</f>
        <v>#N/A</v>
      </c>
      <c r="Q447" s="1" t="str">
        <f aca="false" t="array" ref="Q447">_xlfn.IFS(J447="M","1", J447="H","2")</f>
        <v>1</v>
      </c>
      <c r="R447" s="8" t="str">
        <f aca="false" t="array" ref="R447">_xlfn.IFS(M447="D","1", M447="I","2")</f>
        <v>1</v>
      </c>
      <c r="S447" s="1" t="str">
        <f aca="false" t="array" ref="S447">_xlfn.IFS(N447="CONTRARIA", "1",N447= "MISMA","2")</f>
        <v>2</v>
      </c>
      <c r="T447" s="1" t="str">
        <f aca="false" t="array" ref="T447">_xlfn.IFS(I447="0-12","1", I447="13-24","2", I447="25-40","3", I447="41-60","4", I447="61-100","5")</f>
        <v>4</v>
      </c>
      <c r="U447" s="9" t="n">
        <v>-0.5</v>
      </c>
      <c r="V447" s="10" t="str">
        <f aca="false">IF(U447="","",IF(AND(U447&gt;=-9,U447&lt;=-6.5),"-9 a -6,5",IF(AND(U447&gt;=-6,U447&lt;=-3.5),"-6 a -3,5",IF(AND(U447&gt;=-3,U447&lt;=-1),"-3 a -1",IF(U447=-0.5,"-0,5",IF(AND(U447&gt;=0,U447&lt;=2.5),"0 a 2,5",IF(AND(U447&gt;=3,U447&lt;=5.5),"3 a 5,5",IF(AND(U447&gt;=6,U447&lt;=8.5),"6 a 8,5",IF(AND(U447&gt;=9,U447&lt;=20),"9 a 20","Fuera de rango")))))))))</f>
        <v>-0,5</v>
      </c>
      <c r="W447" s="11" t="str">
        <f aca="false">IF(V447="","",IF(V447="-9 a -6,5",2,IF(V447="-6 a -3,5",3,IF(V447="-3 a -1",4,IF(V447="-0,5","NORMA",IF(V447="0 a 2,5",5,IF(V447="3 a 5,5",6,IF(V447="6 a 8,5",7,IF(V447="9 a 20",8,"Fuera de rango")))))))))</f>
        <v>NORMA</v>
      </c>
      <c r="X447" s="9" t="n">
        <v>12</v>
      </c>
      <c r="Y447" s="11" t="str">
        <f aca="false">IF(X447="","",IF(AND(X447&gt;=0,X447&lt;=4),"0 a 4",IF(AND(X447&gt;=4.5,X447&lt;=8.5),"4,5 a 8,5",IF(X447=9,"9",IF(AND(X447&gt;=9.5,X447&lt;=13),"9,5 a 13",IF(AND(X447&gt;=13.5,X447&lt;=20),"13,5 a 20",IF(AND(X447&gt;=20.5,X447&lt;=35),"20,5 a 35","Fuera de rango")))))))</f>
        <v>9,5 a 13</v>
      </c>
      <c r="Z447" s="11" t="n">
        <f aca="false">IF(Y447="","",IF(Y447="0 a 4",1,IF(Y447="4,5 a 8,5",2,IF(Y447="9","NORMA",IF(Y447="9,5 a 13",3,IF(Y447="13,5 a 20",4,IF(Y447="20,5 a 35",5,"Fuera de rango")))))))</f>
        <v>3</v>
      </c>
      <c r="AA447" s="9" t="n">
        <v>18</v>
      </c>
      <c r="AB447" s="10" t="str">
        <f aca="false">IF(AA447="","",IF(AND(AA447&gt;=0,AA447&lt;=9),"0 a 9",IF(AND(AA447&gt;=9.5,AA447&lt;=18.5),"9,5 a 18,5",IF(AA447=19,"19",IF(AND(AA447&gt;=19.5,AA447&lt;=28),"19,5 a 28",IF(AND(AA447&gt;=28.5,AA447&lt;=40),"28,5 a 40","Fuera de rango"))))))</f>
        <v>9,5 a 18,5</v>
      </c>
      <c r="AC447" s="11" t="n">
        <f aca="false" t="array" ref="AC447">_xlfn.IFS(AB447="","",AB447="0 a 9",1,AB447="9,5 a 18,5",2,AB447="19","NORMA",AB447="19,5 a 28",3,AB447="28,5 a 40",4,TRUE(),"Fuera de rango")</f>
        <v>2</v>
      </c>
      <c r="AD447" s="9" t="n">
        <v>7</v>
      </c>
      <c r="AE447" s="10" t="str">
        <f aca="false">IF(AD447="","",IF(AND(AD447&gt;=-10,AD447&lt;=0),"De -10 a 0",IF(AND(AD447&gt;=0.5,AD447&lt;=9.5),"0,5 a 9,5",IF(AD447=10,"10",IF(AND(AD447&gt;=10.5,AD447&lt;=20),"10,5 a 20",IF(AND(AD447&gt;=20.5,AD447&lt;=40),"20,5 a 40","Fuera de rango"))))))</f>
        <v>0,5 a 9,5</v>
      </c>
      <c r="AF447" s="12" t="n">
        <f aca="false">IF(AD447="","",IF(AND(AD447&gt;=-10,AD447&lt;=0),1,IF(AND(AD447&gt;=0.5,AD447&lt;=9.5),2,IF(AD447=10,"NORMA",IF(AND(AD447&gt;=10.5,AD447&lt;=20),3,IF(AND(AD447&gt;=20.5,AD447&lt;=40),4,""))))))</f>
        <v>2</v>
      </c>
      <c r="AG447" s="9" t="n">
        <v>9</v>
      </c>
      <c r="AH447" s="10" t="str">
        <f aca="false">IF(AG447="","",IF(AND(AG447&gt;=0,AG447&lt;=4),"0 a 4",IF(AND(AG447&gt;=4.5,AG447&lt;=8.5),"4,5 a 8,5",IF(AG447=9,"9",IF(AND(AG447&gt;=9.5,AG447&lt;=13),"9,5 a 13",IF(AND(AG447&gt;=13.5,AG447&lt;=25),"13,5 a 25","Fuera de rango"))))))</f>
        <v>9</v>
      </c>
      <c r="AI447" s="10" t="str">
        <f aca="false">IF(AH447="","",IF(AH447="0 a 4",1,IF(AH447="4,5 a 8,5",2,IF(AH447="9","NORMA",IF(AH447="9,5 a 13",3,IF(AH447="13,5 a 25",4,""))))))</f>
        <v>NORMA</v>
      </c>
      <c r="AJ447" s="9" t="n">
        <v>5</v>
      </c>
      <c r="AK447" s="10" t="str">
        <f aca="false">IF(AJ447="","",IF(AND(AJ447&gt;=-15,AJ447&lt;=-10.5),"-15 a -10,5",IF(AND(AJ447&gt;=-10,AJ447&lt;=-4),"-10 a -4",IF(AND(AJ447&gt;=-4.5,AJ447&lt;=0),"-4,5 a 0",IF(AND(AJ447&gt;=0.5,AJ447&lt;=4.5),"0,5 a 4,5",IF(AJ447=5,"5",IF(AND(AJ447&gt;=5.5,AJ447&lt;=10),"5,5 a 10",IF(AND(AJ447&gt;=10.5,AJ447&lt;=20),"10,5 a 20","Fuera de rango"))))))))</f>
        <v>5</v>
      </c>
      <c r="AL447" s="11" t="str">
        <f aca="false">IF(AK447="","",IF(AK447="-15 a -10,5",1,IF(AK447="-10 a -4",2,IF(AK447="-4,5 a 0",3,IF(AK447="0,5 a 4,5",4,IF(AK447="5","NORMA",IF(AK447="5,5 a 10",5,IF(AK447="10,5 a 20",6,"Error"))))))))</f>
        <v>NORMA</v>
      </c>
      <c r="AM447" s="9" t="n">
        <v>0</v>
      </c>
      <c r="AN447" s="10" t="str">
        <f aca="false">IF(AM447="","",IF(AND(AM447&gt;=-7.5,AM447&lt;=-5.5),"-7,5 a -5,5",IF(AND(AM447&gt;=-5,AM447&lt;=-3),"-5 a -3",IF(AND(AM447&gt;=-2.5,AM447&lt;=-0.5),"-2,5 a -0,5",IF(AM447=0,"0,00",IF(AND(AM447&gt;=0.5,AM447&lt;=2.5),"0,5 a 2,5",IF(AND(AM447&gt;=3,AM447&lt;=5),"3 a 5",IF(AND(AM447&gt;=5.5,AM447&lt;=7.5),"5,5 a 7,5",IF(AND(AM447&gt;=8,AM447&lt;=10),"8 a 10","Fuera de rango")))))))))</f>
        <v>0,00</v>
      </c>
      <c r="AO447" s="11" t="str">
        <f aca="false">IF(AN447="","",IF(AN447="-7,5 a -5,5",1,IF(AN447="-5 a -3",2,IF(AN447="-2,5 a -0,5",3,IF(AN447="0,00","NORMA",IF(AN447="0,5 a 2,5",4,IF(AN447="3 a 5",5,IF(AN447="5,5 a 7,5",6,IF(AN447="8 a 10",7,"Error")))))))))</f>
        <v>NORMA</v>
      </c>
      <c r="AP447" s="9" t="n">
        <v>-11</v>
      </c>
      <c r="AQ447" s="10" t="str">
        <f aca="false">IF(AP447="","",IF(AND(AP447&gt;=-20,AP447&lt;=-9.5),"-20 a -9,5",IF(AND(AP447&gt;=-9,AP447&lt;=-6.5),"-9 a -6,5",IF(AP447=-6,"-6",IF(AND(AP447&gt;=-5.5,AP447&lt;=-3),"-5,5 a -3",IF(AND(AP447&gt;=-2.5,AP447&lt;=0),"-2,5 a 0",IF(AND(AP447&gt;=0.5,AP447&lt;=3),"0,5 a 3",IF(AND(AP447&gt;=3.5,AP447&lt;=6),"3,5 a 6",IF(AND(AP447&gt;=6.5,AP447&lt;=9),"6,5 a 9",IF(AND(AP447&gt;=9.5,AP447&lt;=20),"9,5 a 20","Fuera de rango"))))))))))</f>
        <v>-20 a -9,5</v>
      </c>
      <c r="AR447" s="11" t="n">
        <f aca="false">IF(AQ447="","",IF(AQ447="-20 a -9,5",1,IF(AQ447="-9 a -6,5",2,IF(AQ447="-6","NORMA",IF(AQ447="-5,5 a -3",3,IF(AQ447="-2,5 a 0",4,IF(AQ447="0,5 a 3",5,IF(AQ447="3,5 a 6",6,IF(AQ447="6,5 a 9",7,IF(AQ447="9,5 a 20",8,""))))))))))</f>
        <v>1</v>
      </c>
      <c r="AS447" s="9" t="n">
        <v>-2</v>
      </c>
      <c r="AT447" s="10" t="str">
        <f aca="false">IF(AS447="","",IF(AND(AS447&gt;=-16,AS447&lt;=-14),"-16 a -14",IF(AND(AS447&gt;=-13.5,AS447&lt;=-11.5),"-13,5 a -11,5",IF(AND(AS447&gt;=-11,AS447&lt;=-9),"-11 a -9",IF(AND(AS447&gt;=-8.5,AS447&lt;=-6.5),"-8,5 a -6,5",IF(AND(AS447&gt;=-6,AS447&lt;=-4),"-6 a -4",IF(AND(AS447&gt;=-3.5,AS447&lt;=-1.5),"-3,5 a -1,5",IF(AND(AS447&gt;=-1,AS447&lt;=1),"-1 a 1",IF(AND(AS447&gt;=1.5,AS447&lt;=3.5),"1,5 a 3,5",IF(AND(AS447&gt;=4,AS447&lt;=6),"4 a 6",IF(AND(AS447&gt;=6.5,AS447&lt;=8.5),"6,5 a 8,5",IF(AND(AS447&gt;=9,AS447&lt;=11),"9 a 11",IF(AND(AS447&gt;=11.5,AS447&lt;=13.5),"11,5 a 13,5",IF(AND(AS447&gt;=14,AS447&lt;=16),"14 a 16",IF(AND(AS447&gt;=16.5,AS447&lt;=18.5),"16,5 a 18,5",IF(AND(AS447&gt;=19,AS447&lt;=21),"19 a 21","Fuera de rango"))))))))))))))))</f>
        <v>-3,5 a -1,5</v>
      </c>
      <c r="AU447" s="11" t="n">
        <f aca="false" t="array" ref="AU447">IF(AT447="","",_xlfn.IFS(AT447="-16 a -14",1,AT447="-13,5 a -11,5",2,AT447="-11 a -9",3,AT447="-8,5 a -6,5",4,AT447="-6 a -4",5,AT447="-3,5 a -1,5",6,AT447="-1 a 1",7,AT447="1,5 a 3,5",8,AT447="4 a 6","NORMA",AT447="6,5 a 8,5",9,AT447="9 a 11",10,AT447="11,5 a 13,5",11,AT447="14 a 16",12,AT447="16,5 a 18,5",13,AT447="19 a 21",14,TRUE(),""))</f>
        <v>6</v>
      </c>
      <c r="AV447" s="9" t="n">
        <v>2.5</v>
      </c>
      <c r="AW447" s="10" t="str">
        <f aca="false">IF(AV447="","",IF(AND(AV447&gt;=-1,AV447&lt;=-0.5),"-1 a -0,5",IF(AND(AV447&gt;-0.5,AV447&lt;=0),"De -0,5 a 0",IF(AND(AV447&gt;=0.25,AV447&lt;=0.75),"0,25 a 0,75",IF(AND(AV447&gt;=1,AV447&lt;=1.5),"1 a 1,5",IF(AND(AV447&gt;=1.75,AV447&lt;=2.25),"1,75 a 2,25",IF(AND(AV447&gt;=2.5,AV447&lt;=3),"2,5 a 3",IF(AND(AV447&gt;=3.25,AV447&lt;=3.75),"3,25 a 3,75","Fuera de rango"))))))))</f>
        <v>2,5 a 3</v>
      </c>
      <c r="AX447" s="10" t="n">
        <f aca="false">IF(AW447="","",IF(OR(AW447="-1 a -0,5",AW447="-1 a -0.5"),1,IF(OR(AW447="De -0,5 a 0",AW447="-0,5 a 0",AW447="De -0.5 a 0"),2,IF(OR(AW447="0,25 a 0,75",AW447="0.25 a 0.75"),"NORMA",IF(OR(AW447="1 a 1,5",AW447="1 a 1.5"),3,IF(OR(AW447="1,75 a 2,25",AW447="1.75 a 2.25"),4,IF(OR(AW447="2,5 a 3",AW447="2.5 a 3"),5,IF(OR(AW447="3,25 a 3,75",AW447="3.25 a 3.75"),6,""))))))))</f>
        <v>5</v>
      </c>
      <c r="AY447" s="9" t="n">
        <v>-11</v>
      </c>
      <c r="AZ447" s="10" t="str">
        <f aca="false">IF(AY447="","",IF(AND(AY447&gt;=-20,AY447&lt;=-9.5),"-20 a -9,5",IF(AND(AY447&gt;=-9,AY447&lt;=-6.5),"-9 a -6,5",IF(AY447=-6,"-6",IF(AND(AY447&gt;=-5.5,AY447&lt;=-3),"-5,5 a -3",IF(AND(AY447&gt;=-2.5,AY447&lt;=0),"-2,5 a 0",IF(AND(AY447&gt;=0.5,AY447&lt;=3),"0,5 a 3",IF(AND(AY447&gt;=3.5,AY447&lt;=6),"3,5 a 6","Fuera de rango"))))))))</f>
        <v>-20 a -9,5</v>
      </c>
      <c r="BA447" s="11" t="n">
        <f aca="false">IF(AZ447="","",IF(AZ447="-20 a -9,5",1,IF(AZ447="-9 a -6,5",2,IF(AZ447="-6","NORMA",IF(AZ447="-5,5 a -3",3,IF(AZ447="-2,5 a 0",4,IF(AZ447="0,5 a 3",5,IF(AZ447="3,5 a 6",6,""))))))))</f>
        <v>1</v>
      </c>
      <c r="BB447" s="9" t="n">
        <v>24</v>
      </c>
      <c r="BC447" s="10" t="str">
        <f aca="false" t="array" ref="BC447">IF(BB447="","",_xlfn.IFS(AND(BB447&gt;=0,BB447&lt;=2),"0 a 2",AND(BB447&gt;=2.5,BB447&lt;=4.5),"2,5 a 4,5",AND(BB447&gt;=5,BB447&lt;=7),"5 a 7",AND(BB447&gt;=7.5,BB447&lt;=9.5),"7,5 a 9,5",AND(BB447&gt;=10,BB447&lt;=12),"10 a 12",AND(BB447&gt;=12.5,BB447&lt;=14.5),"12,5 a 14,5",BB447=15,"15",AND(BB447&gt;=15.5,BB447&lt;=17.5),"15,5 a 17,5",AND(BB447&gt;=18,BB447&lt;=20),"18 a 20",AND(BB447&gt;=20.5,BB447&lt;=22.5),"20,5 a 22,5",AND(BB447&gt;=23,BB447&lt;=25),"23 a 25",TRUE(),"Fuera de rango"))</f>
        <v>23 a 25</v>
      </c>
      <c r="BD447" s="11" t="n">
        <f aca="false" t="array" ref="BD447">IF(BC447="","",_xlfn.IFS(BC447="0 a 2",1,BC447="2,5 a 4,5",2,BC447="5 a 7",3,BC447="7,5 a 9,5",4,BC447="10 a 12",5,BC447="12,5 a 14,5",6,BC447="15","NORMA",BC447="15,5 a 17,5",7,BC447="18 a 20",8,BC447="20,5 a 22,5",9,BC447="23 a 25",10,TRUE(),"Fuera de rango"))</f>
        <v>10</v>
      </c>
      <c r="BE447" s="9" t="n">
        <v>26</v>
      </c>
      <c r="BF447" s="10" t="str">
        <f aca="false">IF(BE447="","",IF(AND(BE447&gt;=-20,BE447&lt;=-10),"-20 a -10",IF(AND(BE447&gt;=-9.5,BE447&lt;=0.5),"-9,5 a 0,5",IF(AND(BE447&gt;=1,BE447&lt;=11),"1 a 11",IF(AND(BE447&gt;=11.5,BE447&lt;=20.5),"11,5 a 20,5",IF(BE447=21,"21",IF(AND(BE447&gt;=21.5,BE447&lt;=31.5),"21,5 a 31,5",IF(AND(BE447&gt;=32,BE447&lt;=42),"32 a 42","Fuera de rango"))))))))</f>
        <v>21,5 a 31,5</v>
      </c>
      <c r="BG447" s="11" t="n">
        <f aca="false">IF(BF447="","",IF(BF447="-20 a -10",1,IF(BF447="-9,5 a 0,5",2,IF(BF447="1 a 11",3,IF(BF447="11,5 a 20,5",4,IF(BF447="21","NORMA",IF(BF447="21,5 a 31,5",5,IF(BF447="32 a 42",6,""))))))))</f>
        <v>5</v>
      </c>
      <c r="BH447" s="9" t="n">
        <v>3</v>
      </c>
      <c r="BI447" s="10" t="str">
        <f aca="false">IF(BH447="","",IF(AND(BH447&gt;=-20,BH447&lt;=-15),"-20 a -15",IF(AND(BH447&gt;=-14.5,BH447&lt;=-9.5),"-14,5 a -9,5",IF(AND(BH447&gt;=-9,BH447&lt;=-4),"-9 a -4",IF(AND(BH447&gt;=-3.5,BH447&lt;=2.5),"-3,5 a 2,5",IF(AND(BH447&gt;=3,BH447&lt;=8),"3 a 8",IF(AND(BH447&gt;=8.5,BH447&lt;=14.5),"8,5 a 14,5",IF(BH447=15,"15",IF(AND(BH447&gt;=15.5,BH447&lt;=20.5),"15,5 a 20,5",IF(AND(BH447&gt;=21,BH447&lt;=26),"21 a 26","Fuera de rango"))))))))))</f>
        <v>3 a 8</v>
      </c>
      <c r="BJ447" s="11" t="n">
        <f aca="false">IF(BI447="","",IF(BI447="-20 a -15",1,IF(BI447="-14,5 a -9,5",2,IF(BI447="-9 a -4",3,IF(BI447="-3,5 a 2,5",4,IF(BI447="3 a 8",5,IF(BI447="8,5 a 14,5",6,IF(BI447="15","NORMA",IF(BI447="15,5 a 20,5",7,IF(BI447="21 a 26",8,IF(BI447="26,5 a 31,5",9,"")))))))))))</f>
        <v>5</v>
      </c>
      <c r="BK447" s="9" t="n">
        <v>19</v>
      </c>
      <c r="BL447" s="10" t="str">
        <f aca="false">IF(BK447="","",IF(AND(BK447&gt;=0,BK447&lt;=2),"0 - 2",IF(AND(BK447&gt;=2.5,BK447&lt;=4.5),"2,5 - 4,5",IF(AND(BK447&gt;=5,BK447&lt;=7),"5 - 7",IF(AND(BK447&gt;=7.5,BK447&lt;=9.5),"7,5 - 9,5",IF(AND(BK447&gt;=10,BK447&lt;=12),"10 - 12",IF(AND(BK447&gt;=12.5,BK447&lt;=13.5),"12,5 - 13,5",IF(BK447=14,"14",IF(AND(BK447&gt;=14.5,BK447&lt;=16.5),"14,5 - 16,5",IF(AND(BK447&gt;=17,BK447&lt;=19),"17 - 19",IF(AND(BK447&gt;=19.5,BK447&lt;=21.5),"19,5 - 21,5",IF(AND(BK447&gt;=22,BK447&lt;=24),"22 - 24",IF(AND(BK447&gt;=24.5,BK447&lt;=26.5),"24,5 - 26,5",IF(AND(BK447&gt;=27,BK447&lt;=29),"27 - 29",IF(AND(BK447&gt;=29.5,BK447&lt;=30),"29,5 - 30","Fuera de rango")))))))))))))))</f>
        <v>17 - 19</v>
      </c>
      <c r="BM447" s="11" t="n">
        <f aca="false">IF(BL447="","",IF(BL447="0 - 2",1,IF(BL447="2,5 - 4,5",2,IF(BL447="5 - 7",3,IF(BL447="7,5 - 9,5",4,IF(BL447="10 - 12",5,IF(BL447="12,5 - 13,5",6,IF(BL447="14","NORMA",IF(BL447="14,5 - 16,5",7,IF(BL447="17 - 19",8,IF(BL447="19,5 - 21,5",9,IF(BL447="22 - 24",10,IF(BL447="24,5 - 26,5",11,IF(BL447="27 - 29",12,IF(BL447="29,5 - 30",13,"")))))))))))))))</f>
        <v>8</v>
      </c>
      <c r="BN447" s="9" t="n">
        <v>24</v>
      </c>
      <c r="BO447" s="11" t="str">
        <f aca="false">IF(BN447="","",IF(AND(BN447&gt;=-20,BN447&lt;=-10),"-20 a -10",IF(AND(BN447&gt;=-9.5,BN447&lt;=0.5),"-9,5 a 0,5",IF(AND(BN447&gt;=1,BN447&lt;=11),"1 a 11",IF(AND(BN447&gt;=11.5,BN447&lt;=21.5),"11,5 a 21,5",IF(BN447=22,"22",IF(AND(BN447&gt;=22.5,BN447&lt;=32.5),"22,5 a 32,5",IF(AND(BN447&gt;=33,BN447&lt;=43),"33 a 43","Fuera de rango"))))))))</f>
        <v>22,5 a 32,5</v>
      </c>
      <c r="BP447" s="11" t="n">
        <f aca="false">IF(BO447="","",IF(BO447="-20 a -10",1,IF(BO447="-9,5 a 0,5",2,IF(BO447="1 a 11",3,IF(BO447="11,5 a 21,5",4,IF(BO447="22","NORMA",IF(BO447="22,5 a 32,5",5,IF(BO447="33 a 43",6,""))))))))</f>
        <v>5</v>
      </c>
      <c r="BQ447" s="9" t="n">
        <v>19</v>
      </c>
      <c r="BR447" s="10" t="str">
        <f aca="false">IF(BQ447="","",IF(AND(BQ447&gt;=-20,BQ447&lt;=-15),"-20 a -15",IF(AND(BQ447&gt;=-14.5,BQ447&lt;=-9.5),"-14,5 a -9,5",IF(AND(BQ447&gt;=-9,BQ447&lt;=-4),"-9 a -4",IF(AND(BQ447&gt;=-3.5,BQ447&lt;=2.5),"-3,5 a 2,5",IF(AND(BQ447&gt;=3,BQ447&lt;=8),"3 a 8",IF(AND(BQ447&gt;=8.5,BQ447&lt;=13.5),"8,5 a 13,5",IF(AND(BQ447&gt;=14,BQ447&lt;=17.5),"14 a 17,5",IF(BQ447=18,"18",IF(AND(BQ447&gt;=18.5,BQ447&lt;=23.5),"18,5 a 23,5",IF(AND(BQ447&gt;=24,BQ447&lt;=29),"24 a 29",IF(AND(BQ447&gt;=29.5,BQ447&lt;=34.5),"29,5 a 34,5",IF(AND(BQ447&gt;=35,BQ447&lt;=40),"35 a 40","Fuera de rango")))))))))))))</f>
        <v>18,5 a 23,5</v>
      </c>
      <c r="BS447" s="11" t="n">
        <f aca="false">IF(BR447="","",IF(BR447="-20 a -15",1,IF(BR447="-14,5 a -9,5",2,IF(BR447="-9 a -4",3,IF(BR447="-3,5 a 2,5",4,IF(BR447="3 a 8",5,IF(BR447="8,5 a 13,5",6,IF(BR447="14 a 17,5",7,IF(BR447="18","NORMA",IF(BR447="18,5 a 23,5",8,IF(BR447="24 a 29",9,IF(BR447="29,5 a 34,5",10,IF(BR447="35 a 40",11,"")))))))))))))</f>
        <v>8</v>
      </c>
      <c r="BT447" s="9" t="n">
        <v>0</v>
      </c>
      <c r="BU447" s="10" t="str">
        <f aca="false">IF(BT447="","",IF(AND(BT447&gt;=-20,BT447&lt;=-18),"-20 a -18",IF(AND(BT447&gt;=-17.5,BT447&lt;=-15.5),"-17,5 a -15,5",IF(AND(BT447&gt;=-15,BT447&lt;=-13),"-15 a -13",IF(AND(BT447&gt;=-12.5,BT447&lt;=-10.5),"-12,5 a -10,5",IF(AND(BT447&gt;=-10,BT447&lt;=-8),"-10 a -8",IF(AND(BT447&gt;=-7.5,BT447&lt;=-5.5),"-7,5 a -5,5",IF(AND(BT447&gt;=-5,BT447&lt;=-3),"-5 a -3",IF(AND(BT447&gt;=-2.5,BT447&lt;=-0.5),"-2,5 a -0,5",IF(BT447=0,"0",IF(AND(BT447&gt;=0.5,BT447&lt;=2.5),"0,5 a 2,5",IF(AND(BT447&gt;=3,BT447&lt;=5),"3 a 5",IF(AND(BT447&gt;=5.5,BT447&lt;=7.5),"5,5 a 7,5",IF(AND(BT447&gt;=8,BT447&lt;=10),"8 a 10",IF(AND(BT447&gt;=10.5,BT447&lt;=12.5),"10,5 a 12,5",IF(AND(BT447&gt;=13,BT447&lt;=15),"13 a 15",IF(AND(BT447&gt;=15.5,BT447&lt;=17.5),"15,5 a 17,5",IF(AND(BT447&gt;=18,BT447&lt;=20),"18 a 20","Fuera de rango"))))))))))))))))))</f>
        <v>0</v>
      </c>
      <c r="BV447" s="11" t="str">
        <f aca="false">IF(BT447="","",IF(BT447=0,"NORMA",IF(AND(BT447&gt;=-20,BT447&lt;=-18),2,IF(AND(BT447&gt;=-17.5,BT447&lt;=-15.5),2,IF(AND(BT447&gt;=-15,BT447&lt;=-13),3,IF(AND(BT447&gt;=-12.5,BT447&lt;=-10.5),4,IF(AND(BT447&gt;=-10,BT447&lt;=-8),5,IF(AND(BT447&gt;=-7.5,BT447&lt;=-5.5),6,IF(AND(BT447&gt;=-5,BT447&lt;=-3),7,IF(AND(BT447&gt;=-2.5,BT447&lt;=-0.5),8,IF(AND(BT447&gt;=0.5,BT447&lt;=2.5),9,IF(AND(BT447&gt;=3,BT447&lt;=5),10,IF(AND(BT447&gt;=5.5,BT447&lt;=7.5),11,IF(AND(BT447&gt;=8,BT447&lt;=10),12,IF(AND(BT447&gt;=10.5,BT447&lt;=12.5),13,IF(AND(BT447&gt;=13,BT447&lt;=15),14,IF(AND(BT447&gt;=15.5,BT447&lt;=17.5),15,IF(AND(BT447&gt;=18,BT447&lt;=20),16,"Fuera de rango"))))))))))))))))))</f>
        <v>NORMA</v>
      </c>
      <c r="BW447" s="9" t="n">
        <v>-3.25</v>
      </c>
      <c r="BX447" s="10" t="n">
        <f aca="false">18.5- (0.3*H447)</f>
        <v>2</v>
      </c>
      <c r="BY447" s="10" t="n">
        <f aca="false">(BW447)-(BX447)</f>
        <v>-5.25</v>
      </c>
      <c r="BZ447" s="10" t="str">
        <f aca="false">IF(BY447="","",IF(BY447&lt;-27.5,"De -30 a -28",IF(BY447&lt;-25,"De -27,5 a -25,5",IF(BY447&lt;-22.5,"De -25 a -23",IF(BY447&lt;-20,"De -22,5 a -20,5",IF(BY447&lt;-17.5,"De -20 a -18",IF(BY447&lt;-15,"De -17,5 a -15,5",IF(BY447&lt;-12.5,"De -15 a -13",IF(BY447&lt;-10,"De -12,5 a -10,5",IF(BY447&lt;-7.5,"De -10 a -8",IF(BY447&lt;-5,"De -7,5 a -5,5",IF(BY447&lt;-2.5,"De -5 a -3",IF(BY447&lt;0,"De -2,5 a -0,5",IF(BY447&lt;2.5,"De 0 a 2",IF(BY447&lt;5,"De 2,5 a 4,5",IF(BY447&lt;7.5,"De 5 a 7",IF(BY447&lt;10,"De 7,5 a 9,5",IF(BY447&lt;12.5,"De 10 a 12",IF(BY447&lt;15,"De 12,5 a 14,5",IF(BY447&lt;17.5,"De 15 a 17",IF(BY447&lt;20,"De 17,5 a 19,5",IF(BY447&lt;22.5,"De 20 a 22",IF(BY447&lt;25,"De 22,5 a 24,5",IF(BY447&lt;27.5,"De 25 a 27","De 27,5 a 30"))))))))))))))))))))))))</f>
        <v>De -7,5 a -5,5</v>
      </c>
      <c r="CA447" s="12" t="n">
        <f aca="false">IF(BY447="","",IF(BY447&lt;=-28,1,IF(BY447&lt;=-25.5,2,IF(BY447&lt;=-23,3,IF(BY447&lt;=-20.5,4,IF(BY447&lt;=-18,5,IF(BY447&lt;=-15.5,6,IF(BY447&lt;=-13,7,IF(BY447&lt;=-10.5,8,IF(BY447&lt;=-8,9,IF(BY447&lt;=-5.5,10,IF(BY447&lt;=-3,11,IF(BY447&lt;=-0.5,12,IF(BY447&lt;=2,13,IF(BY447&lt;=4.5,14,IF(BY447&lt;=7,15,IF(BY447&lt;=9.5,16,IF(BY447&lt;=12,17,IF(BY447&lt;=14.5,18,IF(BY447&lt;=17,19,IF(BY447&lt;=19.5,20,IF(BY447&lt;=22,21,IF(BY447&lt;=24.5,22,IF(BY447&lt;=27,23,IF(BY447&lt;=30,24,"Fuera de rango")))))))))))))))))))))))))</f>
        <v>11</v>
      </c>
      <c r="CB447" s="9" t="n">
        <v>-3</v>
      </c>
      <c r="CC447" s="10" t="n">
        <f aca="false">18.5- (0.3*H447)</f>
        <v>2</v>
      </c>
      <c r="CD447" s="10" t="n">
        <f aca="false">(CB447)-(CC447)</f>
        <v>-5</v>
      </c>
      <c r="CE447" s="10" t="str">
        <f aca="false">IF(CD447="","",IF(CD447&lt;-27.5,"De -30 a -28",IF(CD447&lt;-25,"De -27,5 a -25,5",IF(CD447&lt;-22.5,"De -25 a -23",IF(CD447&lt;-20,"De -22,5 a -20,5",IF(CD447&lt;-17.5,"De -20 a -18",IF(CD447&lt;-15,"De -17,5 a -15,5",IF(CD447&lt;-12.5,"De -15 a -13",IF(CD447&lt;-10,"De -12,5 a -10,5",IF(CD447&lt;-7.5,"De -10 a -8",IF(CD447&lt;-5,"De -7,5 a -5,5",IF(CD447&lt;-2.5,"De -5 a -3",IF(CD447&lt;0,"De -2,5 a -0,5",IF(CD447&lt;=2,"De 0 a 2",IF(CD447&lt;=4.5,"De 2,5 a 4,5",IF(CD447&lt;=7,"De 5 a 7",IF(CD447&lt;=9.5,"De 7,5 a 9,5",IF(CD447&lt;=12,"De 10 a 12",IF(CD447&lt;=14.5,"De 12,5 a 14,5",IF(CD447&lt;=17,"De 15 a 17",IF(CD447&lt;=19.5,"De 17,5 a 19,5",IF(CD447&lt;=22,"De 20 a 22",IF(CD447&lt;=24.5,"De 22,5 a 24,5",IF(CD447&lt;=27,"De 25 a 27","De 27,5 a 30"))))))))))))))))))))))))</f>
        <v>De -5 a -3</v>
      </c>
      <c r="CF447" s="12" t="n">
        <f aca="false">IF(CD447="","",IF(CD447&lt;-27.5,1,IF(CD447&lt;-25,2,IF(CD447&lt;-22.5,3,IF(CD447&lt;-20,4,IF(CD447&lt;-17.5,5,IF(CD447&lt;-15,6,IF(CD447&lt;-12.5,7,IF(CD447&lt;-10,8,IF(CD447&lt;-7.5,9,IF(CD447&lt;-5,10,IF(CD447&lt;-2.5,11,IF(CD447&lt;0,12,IF(CD447&lt;2.5,13,IF(CD447&lt;5,14,IF(CD447&lt;7.5,15,IF(CD447&lt;10,16,IF(CD447&lt;12.5,17,IF(CD447&lt;15,18,IF(CD447&lt;17.5,19,IF(CD447&lt;20,20,IF(CD447&lt;22.5,21,IF(CD447&lt;25,22,IF(CD447&lt;27.5,23,24))))))))))))))))))))))))</f>
        <v>11</v>
      </c>
      <c r="CG447" s="9" t="n">
        <v>-1.5</v>
      </c>
      <c r="CH447" s="10" t="str">
        <f aca="false">IF(CG447="","",IF(AND(CG447&gt;=-10,CG447&lt;=-9.5),"-10 a -9,5",IF(AND(CG447&gt;-9.5,CG447&lt;=-8.5),"-9 a -8,5",IF(AND(CG447&gt;-8.5,CG447&lt;=-7.5),"-8 a -7,5",IF(AND(CG447&gt;-7.5,CG447&lt;=-6.5),"-7 a -6,5",IF(AND(CG447&gt;-6.5,CG447&lt;=-5.5),"-6 a -5,5",IF(AND(CG447&gt;-5.5,CG447&lt;=-4.5),"-5 a -4,5",IF(AND(CG447&gt;-4.5,CG447&lt;=-3.5),"-4 a -3,5",IF(AND(CG447&gt;-3.5,CG447&lt;=-2.5),"-3 a -2,5",IF(CG447=-2.25,"-2,25",IF(AND(CG447&gt;-2.5,CG447&lt;=-1.5),"-2 a -1,5",IF(AND(CG447&gt;-1.5,CG447&lt;=-0.5),"-1 a -0,5",IF(AND(CG447&gt;-0.5,CG447&lt;=0.5),"0 a 0,5",IF(AND(CG447&gt;0.5,CG447&lt;=1.5),"1 a 1,5",IF(AND(CG447&gt;1.5,CG447&lt;=2.5),"2 a 2,5",IF(AND(CG447&gt;2.5,CG447&lt;=3.5),"3 a 3,5",IF(AND(CG447&gt;3.5,CG447&lt;=4.5),"4 a 4,5",IF(AND(CG447&gt;4.5,CG447&lt;=5.5),"5 a 5,5",IF(AND(CG447&gt;5.5,CG447&lt;=6.5),"6 a 6,5",IF(AND(CG447&gt;6.5,CG447&lt;=7.5),"7 a 7,5",IF(AND(CG447&gt;7.5,CG447&lt;=8.5),"8 a 8,5",IF(AND(CG447&gt;8.5,CG447&lt;=9.5),"9 a 9,5",IF(CG447&gt;=10,"10","Fuera de rango")))))))))))))))))))))))</f>
        <v>-2 a -1,5</v>
      </c>
      <c r="CI447" s="11" t="n">
        <f aca="false">IF(CG447="","",IF(CG447=-2.25,"NORMA",IF(CG447&lt;=-9.5,1,IF(CG447&lt;=-8.5,2,IF(CG447&lt;=-7.5,3,IF(CG447&lt;=-6.5,4,IF(CG447&lt;=-5.5,5,IF(CG447&lt;=-4.5,6,IF(CG447&lt;=-3.5,7,IF(CG447&lt;=-2.5,8,IF(CG447&lt;=-1.5,9,IF(CG447&lt;=-0.5,10,IF(CG447&lt;=0.5,11,IF(CG447&lt;=1.5,12,IF(CG447&lt;=2.5,13,IF(CG447&lt;=3.5,14,IF(CG447&lt;=4.5,15,IF(CG447&lt;=5.5,16,IF(CG447&lt;=6.5,17,IF(CG447&lt;=7.5,18,IF(CG447&lt;=8.5,19,IF(CG447&lt;=9.5,20,IF(CG447=10,21,"Fuera de rango")))))))))))))))))))))))</f>
        <v>9</v>
      </c>
      <c r="CJ447" s="9" t="n">
        <v>1</v>
      </c>
      <c r="CK447" s="10" t="str">
        <f aca="false">IF(CJ447="","",IF(AND(CJ447&gt;=-6,CJ447&lt;=-5.5),"-6 a -5,5",IF(AND(CJ447&gt;-5.5,CJ447&lt;=-4.5),"-5 a -4,5",IF(AND(CJ447&gt;-4.5,CJ447&lt;=-3.5),"-4 a -3,5",IF(AND(CJ447&gt;-3.5,CJ447&lt;=-2.5),"-3 a -2,5",IF(AND(CJ447&gt;-2.5,CJ447&lt;=-1.5),"-2 a -1,5",IF(AND(CJ447&gt;-1.5,CJ447&lt;=-0.5),"-1 a -0,5",IF(AND(CJ447&gt;-0.5,CJ447&lt;=0.5),"0 a 0,5",IF(AND(CJ447&gt;0.5,CJ447&lt;=1.5),"1 a 1,5",IF(AND(CJ447&gt;1.5,CJ447&lt;2.5),"2",IF(AND(CJ447&gt;=2.5,CJ447&lt;=3),"2,5 a 3",IF(AND(CJ447&gt;3,CJ447&lt;=4),"3,5 a 4",IF(AND(CJ447&gt;4,CJ447&lt;=5),"4,5 a 5",IF(AND(CJ447&gt;5,CJ447&lt;=6),"5,5 a 6",IF(AND(CJ447&gt;6,CJ447&lt;=7),"6,5 a 7",IF(AND(CJ447&gt;7,CJ447&lt;=8),"7,5 a 8",IF(AND(CJ447&gt;8,CJ447&lt;=9.5),"8,5 a 9,5",IF(CJ447=10,"10","Fuera de rango"))))))))))))))))))</f>
        <v>1 a 1,5</v>
      </c>
      <c r="CL447" s="11" t="n">
        <f aca="false">IF(CK447="","",IF(OR(CK447="-6 a -5,5",CK447="-6 - -5,5"),1,IF(OR(CK447="-5 a -4,5",CK447="-5 - -4,5"),2,IF(OR(CK447="-4 a -3,5",CK447="-4 - -3,5"),3,IF(OR(CK447="-3 a -2,5",CK447="-3 - -2,5"),4,IF(OR(CK447="-2 a -1,5",CK447="-2 - -1,5"),5,IF(OR(CK447="-1 a -0,5",CK447="-1 - -0,5"),6,IF(OR(CK447="0 a 0,5",CK447="0 - 0,5"),7,IF(OR(CK447="1 a 1,5",CK447="1 - 1,5"),8,IF(CK447="2","NORMA",IF(OR(CK447="2,5 a 3",CK447="2,5 - 3"),9,IF(OR(CK447="3,5 a 4",CK447="3,5 - 4"),10,IF(OR(CK447="4,5 a 5",CK447="4,5 - 5"),11,IF(OR(CK447="5,5 a 6",CK447="5,5 - 6"),12,IF(OR(CK447="6,5 a 7",CK447="6,5 - 7"),13,IF(OR(CK447="7,5 a 8",CK447="7,5 - 8"),14,IF(OR(CK447="8,5 a 9",CK447="8,5 - 9,5",CK447="9 a 9,5"),15,IF(CK447="10",15,IF(OR(CK447="0,5 a 1",CK447="0,5 - 1"),7,"Fuera de rango")))))))))))))))))))</f>
        <v>8</v>
      </c>
      <c r="CN447" s="10" t="str">
        <f aca="false">IF(CM447=0,"0", " ")</f>
        <v>0</v>
      </c>
      <c r="CO447" s="10" t="str">
        <f aca="false">IF(CM447&gt;0,"EME"," ")</f>
        <v> </v>
      </c>
      <c r="CQ447" s="10" t="str">
        <f aca="false">IF(CP447&gt;0,"0", " ")</f>
        <v> </v>
      </c>
      <c r="CR447" s="10" t="str">
        <f aca="false">IF(CP447&gt;0,"EME"," ")</f>
        <v> </v>
      </c>
      <c r="CS447" s="9" t="n">
        <v>0.25</v>
      </c>
      <c r="CV447" s="9" t="n">
        <v>0.25</v>
      </c>
      <c r="CY447" s="9" t="n">
        <v>0</v>
      </c>
      <c r="DB447" s="9" t="n">
        <v>0</v>
      </c>
      <c r="DC447" s="11" t="str">
        <f aca="false">IF(DB447&lt;0,"2"," ")</f>
        <v> </v>
      </c>
      <c r="DD447" s="11" t="str">
        <f aca="false">IF(DB447&lt;0,"MIO"," ")</f>
        <v> </v>
      </c>
      <c r="DE447" s="9" t="n">
        <v>0</v>
      </c>
      <c r="DF447" s="10" t="str">
        <f aca="false">IF(DE447&lt;0,"3"," ")</f>
        <v> </v>
      </c>
      <c r="DG447" s="10" t="str">
        <f aca="false">IF(DE447&lt;0,"AST"," ")</f>
        <v> </v>
      </c>
      <c r="DH447" s="9" t="n">
        <v>0</v>
      </c>
      <c r="DI447" s="10" t="str">
        <f aca="false">IF(DH447&lt;0,"3"," ")</f>
        <v> </v>
      </c>
      <c r="DJ447" s="10" t="str">
        <f aca="false">IF(DH447&lt;0,"AST"," ")</f>
        <v> </v>
      </c>
      <c r="DK447" s="9" t="n">
        <v>2.25</v>
      </c>
      <c r="DL447" s="10" t="str">
        <f aca="false">IF(DK447&gt;0,"4"," ")</f>
        <v>4</v>
      </c>
      <c r="DM447" s="10" t="str">
        <f aca="false">IF(DK447&gt;0,"PRE"," ")</f>
        <v>PRE</v>
      </c>
      <c r="DN447" s="9" t="n">
        <v>2.25</v>
      </c>
      <c r="DO447" s="10" t="str">
        <f aca="false">IF(DN447&gt;0,"4"," ")</f>
        <v>4</v>
      </c>
      <c r="DP447" s="10" t="str">
        <f aca="false">IF(DN447&gt;0,"PRE"," ")</f>
        <v>PRE</v>
      </c>
      <c r="DS447" s="12" t="str">
        <f aca="false">CONCATENATE(CO447,CU447,DA447,DG447,DM447)</f>
        <v>  PRE</v>
      </c>
      <c r="DT447" s="10" t="e">
        <f aca="false" t="array" ref="DT447">_xlfn.IFS(DS447="EME    ","0", DS447=" HIP   ","1", DS447="  MIO  ","2", DS447="   AST ","3", DS447="    PRE","4", DS447="EME   PRE","5", DS447=" HIP  PRE","6", DS447=" HIP AST ","7", DS447="  MIO PRE","8", DS447="  MIOAST ","9", DS447="   ASTPRE","10",DS447=" HIP ASTPRE","11", DS447="  MIOASTPRE","12", DS447="     ","0")</f>
        <v>#N/A</v>
      </c>
      <c r="DV447" s="1" t="e">
        <f aca="false" t="array" ref="DV447">_xlfn.IFS(DU447="SI","2", DU447="NO","1")</f>
        <v>#N/A</v>
      </c>
      <c r="DX447" s="11" t="str">
        <f aca="false">IF(DW447=0,"1","2")</f>
        <v>1</v>
      </c>
      <c r="DY447" s="11" t="str">
        <f aca="false" t="array" ref="DY447">_xlfn.IFS(DW447=0,"0", DW447=0.25, "1", DW447=0.5,"2", DW447=0.75,"3", DW447=1,"4",DW447=1.25,"5", DW447=1.5,"6", DW447=1.75,"7", DW447=2,"8")</f>
        <v>0</v>
      </c>
      <c r="EA447" s="11" t="str">
        <f aca="false">IF(DZ447=0,"1","2")</f>
        <v>1</v>
      </c>
      <c r="EB447" s="11" t="str">
        <f aca="false" t="array" ref="EB447">_xlfn.IFS(DZ447=0,"0", DZ447=0.25, "1", DZ447=0.5,"2", DZ447=0.75,"3", DZ447=1,"4",DZ447=1.25,"5", DZ447=1.5,"6", DZ447=1.75,"7", DZ447=2,"8")</f>
        <v>0</v>
      </c>
      <c r="ED447" s="10" t="str">
        <f aca="false">IF(EC447=0,"1","2")</f>
        <v>1</v>
      </c>
      <c r="EE447" s="11" t="str">
        <f aca="false" t="array" ref="EE447">_xlfn.IFS(EC447=0,"0", EC447=-0.25, "1", EC447=-0.5,"2", EC447=-0.75,"3", EC447=-1,"4",EC447=-1.25,"5", EC447=-1.5,"6", EC447=-1.75,"7", EC447=-2,"8", EC447=-2.25,"9",EC447=-2.5,"10", EC447=-2.75,"11", EC447=-3,"12", EC447=-3.25,"13", EC447=-3.5,"14", EC447=-3.75,"15",EC447=-4,"16")</f>
        <v>0</v>
      </c>
      <c r="EG447" s="10" t="str">
        <f aca="false">IF(EF447=0,"1","2")</f>
        <v>1</v>
      </c>
      <c r="EH447" s="11" t="str">
        <f aca="false" t="array" ref="EH447">_xlfn.IFS(EF447=0,"0", EF447=-0.25, "1", EF447=-0.5,"2", EF447=-0.75,"3", EF447=-1,"4",EF447=-1.25,"5", EF447=-1.5,"6", EF447=-1.75,"7", EF447=-2,"8", EF447=-2.25,"9",EF447=-2.5,"10", EF447=-2.75,"11", EF447=-3,"12", EF447=-3.25,"13", EF447=-3.5,"14", EF447=-3.75,"15",EF447=-4,"16")</f>
        <v>0</v>
      </c>
      <c r="EJ447" s="11" t="str">
        <f aca="false">IF(EI447=0,"1","2")</f>
        <v>1</v>
      </c>
      <c r="EK447" s="11" t="str">
        <f aca="false" t="array" ref="EK447">_xlfn.IFS(EI447=0,"0", EI447=-0.25, "1", EI447=-0.5,"2", EI447=-0.75,"3", EI447=-1,"4",EI447=-1.25,"5", EI447=-1.5,"6", EI447=-1.75,"7", EI447=-2,"8", EI447=-2.25,"9", EI447=-2.25,"9",EI447=-2.5,"10", EI447=-2.75,"11", EI447=-3,"12", EI447=-3.25,"13", EI447=-3.5,"14", EI447=-3.75,"15",EI447=-4,"16", EI447=0.25, "17", EI447=0.5, "18")</f>
        <v>0</v>
      </c>
      <c r="EM447" s="11" t="str">
        <f aca="false">IF(EL447=0,"1","2")</f>
        <v>1</v>
      </c>
      <c r="EN447" s="11" t="str">
        <f aca="false" t="array" ref="EN447">_xlfn.IFS(EL447=0.25,"17",EL447=0.5,"18", EL447=0,"0", EL447=-0.25, "1", EL447=-0.5,"2", EL447=-0.75,"3", EL447=-1,"4",EL447=-1.25,"5", EL447=-1.5,"6", EL447=-1.75,"7", EL447=-2,"8",EL447= -2.25,"9",EL447=-2.5,"10",EL447= -2.75,"11",EL447= -3,"12",EL447= -3.25,"13",EL447= -3.5,"14",EL447= -3.75,"15",EL447=-4,"16")</f>
        <v>0</v>
      </c>
      <c r="EP447" s="11" t="str">
        <f aca="false">IF(EO447=0,"1","2")</f>
        <v>1</v>
      </c>
      <c r="EQ447" s="11" t="str">
        <f aca="false" t="array" ref="EQ447">_xlfn.IFS(EO447=0,"0", EO447=0.25, "1", EO447=0.5,"2", EO447=0.75,"3", EO447=1,"4",EO447=1.25,"5", EO447=1.5,"6", EO447=1.75,"7", EO447=2,"8", EO447=2.25,"9", EO447=2.25,"9",EO447=2.5,"10", EO447=2.75,"11", EO447=3,"12", EO447=3.25,"13", EO447=3.5,"14", EO447=3.75,"15",EO447=4,"16", EO447=-0.25, "17", bq=-0.5, "18")</f>
        <v>0</v>
      </c>
      <c r="ES447" s="11" t="str">
        <f aca="false">IF(ER447=0,"1","2")</f>
        <v>1</v>
      </c>
      <c r="ET447" s="11" t="str">
        <f aca="false" t="array" ref="ET447">_xlfn.IFS(ER447=0,"0", ER447=0.25, "1", ER447=0.5,"2", ER447=0.75,"3", ER447=1,"4",ER447=1.25,"5", ER447=1.5,"6", ER447=1.75,"7", ER447=2,"8", ER447=2.25,"9", ER447=2.25,"9",ER447=2.5,"10", ER447=2.75,"11", ER447=3,"12", ER447=3.25,"13", ER447=3.5,"14", ER447=3.75,"15",ER447=4,"16", ER447=-0.25, "17", bq=-0.5, "18")</f>
        <v>0</v>
      </c>
      <c r="EV447" s="14" t="e">
        <f aca="false">VLOOKUP(EU447,LEYENDA!$G$2:$H$8,2,TRUE())</f>
        <v>#N/A</v>
      </c>
      <c r="EW447" s="14" t="e">
        <f aca="false" t="array" ref="EW447">_xlfn.IFS(EV447="0-5","1", EV447="6-12","2", EV447="13-18","3", EV447="19-24","4", EV447="25-36","5", EV447="37-48","6", EV447="49-60","7")</f>
        <v>#N/A</v>
      </c>
    </row>
    <row r="448" customFormat="false" ht="13.5" hidden="false" customHeight="false" outlineLevel="0" collapsed="false">
      <c r="A448" s="1" t="n">
        <v>152</v>
      </c>
      <c r="B448" s="2" t="n">
        <v>1</v>
      </c>
      <c r="C448" s="33" t="n">
        <v>41906</v>
      </c>
      <c r="E448" s="5" t="str">
        <f aca="false">VLOOKUP(A448,'286'!$A$3:$J$6279,10,FALSE())</f>
        <v>FERNÁNDEZ CANO, TERESA</v>
      </c>
      <c r="F448" s="4" t="str">
        <f aca="false">VLOOKUP(A448,'286'!$A$3:$I$1768,3,FALSE())</f>
        <v>FERCATE</v>
      </c>
      <c r="G448" s="6" t="n">
        <f aca="false">VLOOKUP(A448,'286'!$A$3:$I$1768,4,FALSE())</f>
        <v>19550</v>
      </c>
      <c r="H448" s="7" t="n">
        <f aca="false">YEAR(C448)-YEAR(G448)</f>
        <v>61</v>
      </c>
      <c r="I448" s="1" t="str">
        <f aca="false">VLOOKUP(H448,LEYENDA!$C$2:$D$6,2,TRUE())</f>
        <v>61-100</v>
      </c>
      <c r="J448" s="5" t="str">
        <f aca="false">VLOOKUP(A448,'286'!$A$3:$I$1768,7,FALSE())</f>
        <v>M</v>
      </c>
      <c r="K448" s="8" t="n">
        <f aca="false">VLOOKUP(A448,'286'!$A$3:$I$1768,2,FALSE())</f>
        <v>0</v>
      </c>
      <c r="L448" s="4" t="str">
        <f aca="false">VLOOKUP(A448,'286'!$A$3:$I$1768,8,FALSE())</f>
        <v>D</v>
      </c>
      <c r="M448" s="4" t="str">
        <f aca="false">VLOOKUP(A448,'286'!$A$3:$I$1768,9,FALSE())</f>
        <v>I</v>
      </c>
      <c r="N448" s="8" t="str">
        <f aca="false">IF(R448=O448, "MISMA","CONTRARIA")</f>
        <v>CONTRARIA</v>
      </c>
      <c r="O448" s="8" t="str">
        <f aca="false" t="array" ref="O448">_xlfn.IFS(L448="D","1", L448="I","2")</f>
        <v>1</v>
      </c>
      <c r="P448" s="8" t="e">
        <f aca="false" t="array" ref="P448">_xlfn.IFS(K448="OD","1", K448="OI","2")</f>
        <v>#N/A</v>
      </c>
      <c r="Q448" s="1" t="str">
        <f aca="false" t="array" ref="Q448">_xlfn.IFS(J448="M","1", J448="H","2")</f>
        <v>1</v>
      </c>
      <c r="R448" s="8" t="str">
        <f aca="false" t="array" ref="R448">_xlfn.IFS(M448="D","1", M448="I","2")</f>
        <v>2</v>
      </c>
      <c r="S448" s="1" t="str">
        <f aca="false" t="array" ref="S448">_xlfn.IFS(N448="CONTRARIA", "1",N448= "MISMA","2")</f>
        <v>1</v>
      </c>
      <c r="T448" s="1" t="str">
        <f aca="false" t="array" ref="T448">_xlfn.IFS(I448="0-12","1", I448="13-24","2", I448="25-40","3", I448="41-60","4", I448="61-100","5")</f>
        <v>5</v>
      </c>
      <c r="U448" s="9" t="n">
        <v>0</v>
      </c>
      <c r="V448" s="10" t="str">
        <f aca="false">IF(U448="","",IF(AND(U448&gt;=-9,U448&lt;=-6.5),"-9 a -6,5",IF(AND(U448&gt;=-6,U448&lt;=-3.5),"-6 a -3,5",IF(AND(U448&gt;=-3,U448&lt;=-1),"-3 a -1",IF(U448=-0.5,"-0,5",IF(AND(U448&gt;=0,U448&lt;=2.5),"0 a 2,5",IF(AND(U448&gt;=3,U448&lt;=5.5),"3 a 5,5",IF(AND(U448&gt;=6,U448&lt;=8.5),"6 a 8,5",IF(AND(U448&gt;=9,U448&lt;=20),"9 a 20","Fuera de rango")))))))))</f>
        <v>0 a 2,5</v>
      </c>
      <c r="W448" s="11" t="n">
        <f aca="false">IF(V448="","",IF(V448="-9 a -6,5",2,IF(V448="-6 a -3,5",3,IF(V448="-3 a -1",4,IF(V448="-0,5","NORMA",IF(V448="0 a 2,5",5,IF(V448="3 a 5,5",6,IF(V448="6 a 8,5",7,IF(V448="9 a 20",8,"Fuera de rango")))))))))</f>
        <v>5</v>
      </c>
      <c r="X448" s="9" t="n">
        <v>0</v>
      </c>
      <c r="Y448" s="11" t="str">
        <f aca="false">IF(X448="","",IF(AND(X448&gt;=0,X448&lt;=4),"0 a 4",IF(AND(X448&gt;=4.5,X448&lt;=8.5),"4,5 a 8,5",IF(X448=9,"9",IF(AND(X448&gt;=9.5,X448&lt;=13),"9,5 a 13",IF(AND(X448&gt;=13.5,X448&lt;=20),"13,5 a 20",IF(AND(X448&gt;=20.5,X448&lt;=35),"20,5 a 35","Fuera de rango")))))))</f>
        <v>0 a 4</v>
      </c>
      <c r="Z448" s="11" t="n">
        <f aca="false">IF(Y448="","",IF(Y448="0 a 4",1,IF(Y448="4,5 a 8,5",2,IF(Y448="9","NORMA",IF(Y448="9,5 a 13",3,IF(Y448="13,5 a 20",4,IF(Y448="20,5 a 35",5,"Fuera de rango")))))))</f>
        <v>1</v>
      </c>
      <c r="AA448" s="9" t="n">
        <v>18</v>
      </c>
      <c r="AB448" s="10" t="str">
        <f aca="false">IF(AA448="","",IF(AND(AA448&gt;=0,AA448&lt;=9),"0 a 9",IF(AND(AA448&gt;=9.5,AA448&lt;=18.5),"9,5 a 18,5",IF(AA448=19,"19",IF(AND(AA448&gt;=19.5,AA448&lt;=28),"19,5 a 28",IF(AND(AA448&gt;=28.5,AA448&lt;=40),"28,5 a 40","Fuera de rango"))))))</f>
        <v>9,5 a 18,5</v>
      </c>
      <c r="AC448" s="11" t="n">
        <f aca="false" t="array" ref="AC448">_xlfn.IFS(AB448="","",AB448="0 a 9",1,AB448="9,5 a 18,5",2,AB448="19","NORMA",AB448="19,5 a 28",3,AB448="28,5 a 40",4,TRUE(),"Fuera de rango")</f>
        <v>2</v>
      </c>
      <c r="AD448" s="9" t="n">
        <v>2</v>
      </c>
      <c r="AE448" s="10" t="str">
        <f aca="false">IF(AD448="","",IF(AND(AD448&gt;=-10,AD448&lt;=0),"De -10 a 0",IF(AND(AD448&gt;=0.5,AD448&lt;=9.5),"0,5 a 9,5",IF(AD448=10,"10",IF(AND(AD448&gt;=10.5,AD448&lt;=20),"10,5 a 20",IF(AND(AD448&gt;=20.5,AD448&lt;=40),"20,5 a 40","Fuera de rango"))))))</f>
        <v>0,5 a 9,5</v>
      </c>
      <c r="AF448" s="12" t="n">
        <f aca="false">IF(AD448="","",IF(AND(AD448&gt;=-10,AD448&lt;=0),1,IF(AND(AD448&gt;=0.5,AD448&lt;=9.5),2,IF(AD448=10,"NORMA",IF(AND(AD448&gt;=10.5,AD448&lt;=20),3,IF(AND(AD448&gt;=20.5,AD448&lt;=40),4,""))))))</f>
        <v>2</v>
      </c>
      <c r="AG448" s="9" t="n">
        <v>9</v>
      </c>
      <c r="AH448" s="10" t="str">
        <f aca="false">IF(AG448="","",IF(AND(AG448&gt;=0,AG448&lt;=4),"0 a 4",IF(AND(AG448&gt;=4.5,AG448&lt;=8.5),"4,5 a 8,5",IF(AG448=9,"9",IF(AND(AG448&gt;=9.5,AG448&lt;=13),"9,5 a 13",IF(AND(AG448&gt;=13.5,AG448&lt;=25),"13,5 a 25","Fuera de rango"))))))</f>
        <v>9</v>
      </c>
      <c r="AI448" s="10" t="str">
        <f aca="false">IF(AH448="","",IF(AH448="0 a 4",1,IF(AH448="4,5 a 8,5",2,IF(AH448="9","NORMA",IF(AH448="9,5 a 13",3,IF(AH448="13,5 a 25",4,""))))))</f>
        <v>NORMA</v>
      </c>
      <c r="AJ448" s="9" t="n">
        <v>2</v>
      </c>
      <c r="AK448" s="10" t="str">
        <f aca="false">IF(AJ448="","",IF(AND(AJ448&gt;=-15,AJ448&lt;=-10.5),"-15 a -10,5",IF(AND(AJ448&gt;=-10,AJ448&lt;=-4),"-10 a -4",IF(AND(AJ448&gt;=-4.5,AJ448&lt;=0),"-4,5 a 0",IF(AND(AJ448&gt;=0.5,AJ448&lt;=4.5),"0,5 a 4,5",IF(AJ448=5,"5",IF(AND(AJ448&gt;=5.5,AJ448&lt;=10),"5,5 a 10",IF(AND(AJ448&gt;=10.5,AJ448&lt;=20),"10,5 a 20","Fuera de rango"))))))))</f>
        <v>0,5 a 4,5</v>
      </c>
      <c r="AL448" s="11" t="n">
        <f aca="false">IF(AK448="","",IF(AK448="-15 a -10,5",1,IF(AK448="-10 a -4",2,IF(AK448="-4,5 a 0",3,IF(AK448="0,5 a 4,5",4,IF(AK448="5","NORMA",IF(AK448="5,5 a 10",5,IF(AK448="10,5 a 20",6,"Error"))))))))</f>
        <v>4</v>
      </c>
      <c r="AM448" s="9" t="n">
        <v>0</v>
      </c>
      <c r="AN448" s="10" t="str">
        <f aca="false">IF(AM448="","",IF(AND(AM448&gt;=-7.5,AM448&lt;=-5.5),"-7,5 a -5,5",IF(AND(AM448&gt;=-5,AM448&lt;=-3),"-5 a -3",IF(AND(AM448&gt;=-2.5,AM448&lt;=-0.5),"-2,5 a -0,5",IF(AM448=0,"0,00",IF(AND(AM448&gt;=0.5,AM448&lt;=2.5),"0,5 a 2,5",IF(AND(AM448&gt;=3,AM448&lt;=5),"3 a 5",IF(AND(AM448&gt;=5.5,AM448&lt;=7.5),"5,5 a 7,5",IF(AND(AM448&gt;=8,AM448&lt;=10),"8 a 10","Fuera de rango")))))))))</f>
        <v>0,00</v>
      </c>
      <c r="AO448" s="11" t="str">
        <f aca="false">IF(AN448="","",IF(AN448="-7,5 a -5,5",1,IF(AN448="-5 a -3",2,IF(AN448="-2,5 a -0,5",3,IF(AN448="0,00","NORMA",IF(AN448="0,5 a 2,5",4,IF(AN448="3 a 5",5,IF(AN448="5,5 a 7,5",6,IF(AN448="8 a 10",7,"Error")))))))))</f>
        <v>NORMA</v>
      </c>
      <c r="AP448" s="9" t="n">
        <v>-6</v>
      </c>
      <c r="AQ448" s="10" t="str">
        <f aca="false">IF(AP448="","",IF(AND(AP448&gt;=-20,AP448&lt;=-9.5),"-20 a -9,5",IF(AND(AP448&gt;=-9,AP448&lt;=-6.5),"-9 a -6,5",IF(AP448=-6,"-6",IF(AND(AP448&gt;=-5.5,AP448&lt;=-3),"-5,5 a -3",IF(AND(AP448&gt;=-2.5,AP448&lt;=0),"-2,5 a 0",IF(AND(AP448&gt;=0.5,AP448&lt;=3),"0,5 a 3",IF(AND(AP448&gt;=3.5,AP448&lt;=6),"3,5 a 6",IF(AND(AP448&gt;=6.5,AP448&lt;=9),"6,5 a 9",IF(AND(AP448&gt;=9.5,AP448&lt;=20),"9,5 a 20","Fuera de rango"))))))))))</f>
        <v>-6</v>
      </c>
      <c r="AR448" s="11" t="str">
        <f aca="false">IF(AQ448="","",IF(AQ448="-20 a -9,5",1,IF(AQ448="-9 a -6,5",2,IF(AQ448="-6","NORMA",IF(AQ448="-5,5 a -3",3,IF(AQ448="-2,5 a 0",4,IF(AQ448="0,5 a 3",5,IF(AQ448="3,5 a 6",6,IF(AQ448="6,5 a 9",7,IF(AQ448="9,5 a 20",8,""))))))))))</f>
        <v>NORMA</v>
      </c>
      <c r="AS448" s="9" t="n">
        <v>1</v>
      </c>
      <c r="AT448" s="10" t="str">
        <f aca="false">IF(AS448="","",IF(AND(AS448&gt;=-16,AS448&lt;=-14),"-16 a -14",IF(AND(AS448&gt;=-13.5,AS448&lt;=-11.5),"-13,5 a -11,5",IF(AND(AS448&gt;=-11,AS448&lt;=-9),"-11 a -9",IF(AND(AS448&gt;=-8.5,AS448&lt;=-6.5),"-8,5 a -6,5",IF(AND(AS448&gt;=-6,AS448&lt;=-4),"-6 a -4",IF(AND(AS448&gt;=-3.5,AS448&lt;=-1.5),"-3,5 a -1,5",IF(AND(AS448&gt;=-1,AS448&lt;=1),"-1 a 1",IF(AND(AS448&gt;=1.5,AS448&lt;=3.5),"1,5 a 3,5",IF(AND(AS448&gt;=4,AS448&lt;=6),"4 a 6",IF(AND(AS448&gt;=6.5,AS448&lt;=8.5),"6,5 a 8,5",IF(AND(AS448&gt;=9,AS448&lt;=11),"9 a 11",IF(AND(AS448&gt;=11.5,AS448&lt;=13.5),"11,5 a 13,5",IF(AND(AS448&gt;=14,AS448&lt;=16),"14 a 16",IF(AND(AS448&gt;=16.5,AS448&lt;=18.5),"16,5 a 18,5",IF(AND(AS448&gt;=19,AS448&lt;=21),"19 a 21","Fuera de rango"))))))))))))))))</f>
        <v>-1 a 1</v>
      </c>
      <c r="AU448" s="11" t="n">
        <f aca="false" t="array" ref="AU448">IF(AT448="","",_xlfn.IFS(AT448="-16 a -14",1,AT448="-13,5 a -11,5",2,AT448="-11 a -9",3,AT448="-8,5 a -6,5",4,AT448="-6 a -4",5,AT448="-3,5 a -1,5",6,AT448="-1 a 1",7,AT448="1,5 a 3,5",8,AT448="4 a 6","NORMA",AT448="6,5 a 8,5",9,AT448="9 a 11",10,AT448="11,5 a 13,5",11,AT448="14 a 16",12,AT448="16,5 a 18,5",13,AT448="19 a 21",14,TRUE(),""))</f>
        <v>7</v>
      </c>
      <c r="AV448" s="9" t="n">
        <v>2.5</v>
      </c>
      <c r="AW448" s="10" t="str">
        <f aca="false">IF(AV448="","",IF(AND(AV448&gt;=-1,AV448&lt;=-0.5),"-1 a -0,5",IF(AND(AV448&gt;-0.5,AV448&lt;=0),"De -0,5 a 0",IF(AND(AV448&gt;=0.25,AV448&lt;=0.75),"0,25 a 0,75",IF(AND(AV448&gt;=1,AV448&lt;=1.5),"1 a 1,5",IF(AND(AV448&gt;=1.75,AV448&lt;=2.25),"1,75 a 2,25",IF(AND(AV448&gt;=2.5,AV448&lt;=3),"2,5 a 3",IF(AND(AV448&gt;=3.25,AV448&lt;=3.75),"3,25 a 3,75","Fuera de rango"))))))))</f>
        <v>2,5 a 3</v>
      </c>
      <c r="AX448" s="10" t="n">
        <f aca="false">IF(AW448="","",IF(OR(AW448="-1 a -0,5",AW448="-1 a -0.5"),1,IF(OR(AW448="De -0,5 a 0",AW448="-0,5 a 0",AW448="De -0.5 a 0"),2,IF(OR(AW448="0,25 a 0,75",AW448="0.25 a 0.75"),"NORMA",IF(OR(AW448="1 a 1,5",AW448="1 a 1.5"),3,IF(OR(AW448="1,75 a 2,25",AW448="1.75 a 2.25"),4,IF(OR(AW448="2,5 a 3",AW448="2.5 a 3"),5,IF(OR(AW448="3,25 a 3,75",AW448="3.25 a 3.75"),6,""))))))))</f>
        <v>5</v>
      </c>
      <c r="AY448" s="9" t="n">
        <v>-6</v>
      </c>
      <c r="AZ448" s="10" t="str">
        <f aca="false">IF(AY448="","",IF(AND(AY448&gt;=-20,AY448&lt;=-9.5),"-20 a -9,5",IF(AND(AY448&gt;=-9,AY448&lt;=-6.5),"-9 a -6,5",IF(AY448=-6,"-6",IF(AND(AY448&gt;=-5.5,AY448&lt;=-3),"-5,5 a -3",IF(AND(AY448&gt;=-2.5,AY448&lt;=0),"-2,5 a 0",IF(AND(AY448&gt;=0.5,AY448&lt;=3),"0,5 a 3",IF(AND(AY448&gt;=3.5,AY448&lt;=6),"3,5 a 6","Fuera de rango"))))))))</f>
        <v>-6</v>
      </c>
      <c r="BA448" s="11" t="str">
        <f aca="false">IF(AZ448="","",IF(AZ448="-20 a -9,5",1,IF(AZ448="-9 a -6,5",2,IF(AZ448="-6","NORMA",IF(AZ448="-5,5 a -3",3,IF(AZ448="-2,5 a 0",4,IF(AZ448="0,5 a 3",5,IF(AZ448="3,5 a 6",6,""))))))))</f>
        <v>NORMA</v>
      </c>
      <c r="BB448" s="9" t="n">
        <v>0</v>
      </c>
      <c r="BC448" s="10" t="str">
        <f aca="false" t="array" ref="BC448">IF(BB448="","",_xlfn.IFS(AND(BB448&gt;=0,BB448&lt;=2),"0 a 2",AND(BB448&gt;=2.5,BB448&lt;=4.5),"2,5 a 4,5",AND(BB448&gt;=5,BB448&lt;=7),"5 a 7",AND(BB448&gt;=7.5,BB448&lt;=9.5),"7,5 a 9,5",AND(BB448&gt;=10,BB448&lt;=12),"10 a 12",AND(BB448&gt;=12.5,BB448&lt;=14.5),"12,5 a 14,5",BB448=15,"15",AND(BB448&gt;=15.5,BB448&lt;=17.5),"15,5 a 17,5",AND(BB448&gt;=18,BB448&lt;=20),"18 a 20",AND(BB448&gt;=20.5,BB448&lt;=22.5),"20,5 a 22,5",AND(BB448&gt;=23,BB448&lt;=25),"23 a 25",TRUE(),"Fuera de rango"))</f>
        <v>0 a 2</v>
      </c>
      <c r="BD448" s="11" t="n">
        <f aca="false" t="array" ref="BD448">IF(BC448="","",_xlfn.IFS(BC448="0 a 2",1,BC448="2,5 a 4,5",2,BC448="5 a 7",3,BC448="7,5 a 9,5",4,BC448="10 a 12",5,BC448="12,5 a 14,5",6,BC448="15","NORMA",BC448="15,5 a 17,5",7,BC448="18 a 20",8,BC448="20,5 a 22,5",9,BC448="23 a 25",10,TRUE(),"Fuera de rango"))</f>
        <v>1</v>
      </c>
      <c r="BE448" s="9" t="n">
        <v>28</v>
      </c>
      <c r="BF448" s="10" t="str">
        <f aca="false">IF(BE448="","",IF(AND(BE448&gt;=-20,BE448&lt;=-10),"-20 a -10",IF(AND(BE448&gt;=-9.5,BE448&lt;=0.5),"-9,5 a 0,5",IF(AND(BE448&gt;=1,BE448&lt;=11),"1 a 11",IF(AND(BE448&gt;=11.5,BE448&lt;=20.5),"11,5 a 20,5",IF(BE448=21,"21",IF(AND(BE448&gt;=21.5,BE448&lt;=31.5),"21,5 a 31,5",IF(AND(BE448&gt;=32,BE448&lt;=42),"32 a 42","Fuera de rango"))))))))</f>
        <v>21,5 a 31,5</v>
      </c>
      <c r="BG448" s="11" t="n">
        <f aca="false">IF(BF448="","",IF(BF448="-20 a -10",1,IF(BF448="-9,5 a 0,5",2,IF(BF448="1 a 11",3,IF(BF448="11,5 a 20,5",4,IF(BF448="21","NORMA",IF(BF448="21,5 a 31,5",5,IF(BF448="32 a 42",6,""))))))))</f>
        <v>5</v>
      </c>
      <c r="BH448" s="9" t="n">
        <v>5</v>
      </c>
      <c r="BI448" s="10" t="str">
        <f aca="false">IF(BH448="","",IF(AND(BH448&gt;=-20,BH448&lt;=-15),"-20 a -15",IF(AND(BH448&gt;=-14.5,BH448&lt;=-9.5),"-14,5 a -9,5",IF(AND(BH448&gt;=-9,BH448&lt;=-4),"-9 a -4",IF(AND(BH448&gt;=-3.5,BH448&lt;=2.5),"-3,5 a 2,5",IF(AND(BH448&gt;=3,BH448&lt;=8),"3 a 8",IF(AND(BH448&gt;=8.5,BH448&lt;=14.5),"8,5 a 14,5",IF(BH448=15,"15",IF(AND(BH448&gt;=15.5,BH448&lt;=20.5),"15,5 a 20,5",IF(AND(BH448&gt;=21,BH448&lt;=26),"21 a 26","Fuera de rango"))))))))))</f>
        <v>3 a 8</v>
      </c>
      <c r="BJ448" s="11" t="n">
        <f aca="false">IF(BI448="","",IF(BI448="-20 a -15",1,IF(BI448="-14,5 a -9,5",2,IF(BI448="-9 a -4",3,IF(BI448="-3,5 a 2,5",4,IF(BI448="3 a 8",5,IF(BI448="8,5 a 14,5",6,IF(BI448="15","NORMA",IF(BI448="15,5 a 20,5",7,IF(BI448="21 a 26",8,IF(BI448="26,5 a 31,5",9,"")))))))))))</f>
        <v>5</v>
      </c>
      <c r="BK448" s="9" t="n">
        <v>0</v>
      </c>
      <c r="BL448" s="10" t="str">
        <f aca="false">IF(BK448="","",IF(AND(BK448&gt;=0,BK448&lt;=2),"0 - 2",IF(AND(BK448&gt;=2.5,BK448&lt;=4.5),"2,5 - 4,5",IF(AND(BK448&gt;=5,BK448&lt;=7),"5 - 7",IF(AND(BK448&gt;=7.5,BK448&lt;=9.5),"7,5 - 9,5",IF(AND(BK448&gt;=10,BK448&lt;=12),"10 - 12",IF(AND(BK448&gt;=12.5,BK448&lt;=13.5),"12,5 - 13,5",IF(BK448=14,"14",IF(AND(BK448&gt;=14.5,BK448&lt;=16.5),"14,5 - 16,5",IF(AND(BK448&gt;=17,BK448&lt;=19),"17 - 19",IF(AND(BK448&gt;=19.5,BK448&lt;=21.5),"19,5 - 21,5",IF(AND(BK448&gt;=22,BK448&lt;=24),"22 - 24",IF(AND(BK448&gt;=24.5,BK448&lt;=26.5),"24,5 - 26,5",IF(AND(BK448&gt;=27,BK448&lt;=29),"27 - 29",IF(AND(BK448&gt;=29.5,BK448&lt;=30),"29,5 - 30","Fuera de rango")))))))))))))))</f>
        <v>0 - 2</v>
      </c>
      <c r="BM448" s="11" t="n">
        <f aca="false">IF(BL448="","",IF(BL448="0 - 2",1,IF(BL448="2,5 - 4,5",2,IF(BL448="5 - 7",3,IF(BL448="7,5 - 9,5",4,IF(BL448="10 - 12",5,IF(BL448="12,5 - 13,5",6,IF(BL448="14","NORMA",IF(BL448="14,5 - 16,5",7,IF(BL448="17 - 19",8,IF(BL448="19,5 - 21,5",9,IF(BL448="22 - 24",10,IF(BL448="24,5 - 26,5",11,IF(BL448="27 - 29",12,IF(BL448="29,5 - 30",13,"")))))))))))))))</f>
        <v>1</v>
      </c>
      <c r="BN448" s="9" t="n">
        <v>18</v>
      </c>
      <c r="BO448" s="11" t="str">
        <f aca="false">IF(BN448="","",IF(AND(BN448&gt;=-20,BN448&lt;=-10),"-20 a -10",IF(AND(BN448&gt;=-9.5,BN448&lt;=0.5),"-9,5 a 0,5",IF(AND(BN448&gt;=1,BN448&lt;=11),"1 a 11",IF(AND(BN448&gt;=11.5,BN448&lt;=21.5),"11,5 a 21,5",IF(BN448=22,"22",IF(AND(BN448&gt;=22.5,BN448&lt;=32.5),"22,5 a 32,5",IF(AND(BN448&gt;=33,BN448&lt;=43),"33 a 43","Fuera de rango"))))))))</f>
        <v>11,5 a 21,5</v>
      </c>
      <c r="BP448" s="11" t="n">
        <f aca="false">IF(BO448="","",IF(BO448="-20 a -10",1,IF(BO448="-9,5 a 0,5",2,IF(BO448="1 a 11",3,IF(BO448="11,5 a 21,5",4,IF(BO448="22","NORMA",IF(BO448="22,5 a 32,5",5,IF(BO448="33 a 43",6,""))))))))</f>
        <v>4</v>
      </c>
      <c r="BQ448" s="9" t="n">
        <v>14</v>
      </c>
      <c r="BR448" s="10" t="str">
        <f aca="false">IF(BQ448="","",IF(AND(BQ448&gt;=-20,BQ448&lt;=-15),"-20 a -15",IF(AND(BQ448&gt;=-14.5,BQ448&lt;=-9.5),"-14,5 a -9,5",IF(AND(BQ448&gt;=-9,BQ448&lt;=-4),"-9 a -4",IF(AND(BQ448&gt;=-3.5,BQ448&lt;=2.5),"-3,5 a 2,5",IF(AND(BQ448&gt;=3,BQ448&lt;=8),"3 a 8",IF(AND(BQ448&gt;=8.5,BQ448&lt;=13.5),"8,5 a 13,5",IF(AND(BQ448&gt;=14,BQ448&lt;=17.5),"14 a 17,5",IF(BQ448=18,"18",IF(AND(BQ448&gt;=18.5,BQ448&lt;=23.5),"18,5 a 23,5",IF(AND(BQ448&gt;=24,BQ448&lt;=29),"24 a 29",IF(AND(BQ448&gt;=29.5,BQ448&lt;=34.5),"29,5 a 34,5",IF(AND(BQ448&gt;=35,BQ448&lt;=40),"35 a 40","Fuera de rango")))))))))))))</f>
        <v>14 a 17,5</v>
      </c>
      <c r="BS448" s="11" t="n">
        <f aca="false">IF(BR448="","",IF(BR448="-20 a -15",1,IF(BR448="-14,5 a -9,5",2,IF(BR448="-9 a -4",3,IF(BR448="-3,5 a 2,5",4,IF(BR448="3 a 8",5,IF(BR448="8,5 a 13,5",6,IF(BR448="14 a 17,5",7,IF(BR448="18","NORMA",IF(BR448="18,5 a 23,5",8,IF(BR448="24 a 29",9,IF(BR448="29,5 a 34,5",10,IF(BR448="35 a 40",11,"")))))))))))))</f>
        <v>7</v>
      </c>
      <c r="BT448" s="9" t="n">
        <v>0</v>
      </c>
      <c r="BU448" s="10" t="str">
        <f aca="false">IF(BT448="","",IF(AND(BT448&gt;=-20,BT448&lt;=-18),"-20 a -18",IF(AND(BT448&gt;=-17.5,BT448&lt;=-15.5),"-17,5 a -15,5",IF(AND(BT448&gt;=-15,BT448&lt;=-13),"-15 a -13",IF(AND(BT448&gt;=-12.5,BT448&lt;=-10.5),"-12,5 a -10,5",IF(AND(BT448&gt;=-10,BT448&lt;=-8),"-10 a -8",IF(AND(BT448&gt;=-7.5,BT448&lt;=-5.5),"-7,5 a -5,5",IF(AND(BT448&gt;=-5,BT448&lt;=-3),"-5 a -3",IF(AND(BT448&gt;=-2.5,BT448&lt;=-0.5),"-2,5 a -0,5",IF(BT448=0,"0",IF(AND(BT448&gt;=0.5,BT448&lt;=2.5),"0,5 a 2,5",IF(AND(BT448&gt;=3,BT448&lt;=5),"3 a 5",IF(AND(BT448&gt;=5.5,BT448&lt;=7.5),"5,5 a 7,5",IF(AND(BT448&gt;=8,BT448&lt;=10),"8 a 10",IF(AND(BT448&gt;=10.5,BT448&lt;=12.5),"10,5 a 12,5",IF(AND(BT448&gt;=13,BT448&lt;=15),"13 a 15",IF(AND(BT448&gt;=15.5,BT448&lt;=17.5),"15,5 a 17,5",IF(AND(BT448&gt;=18,BT448&lt;=20),"18 a 20","Fuera de rango"))))))))))))))))))</f>
        <v>0</v>
      </c>
      <c r="BV448" s="11" t="str">
        <f aca="false">IF(BT448="","",IF(BT448=0,"NORMA",IF(AND(BT448&gt;=-20,BT448&lt;=-18),2,IF(AND(BT448&gt;=-17.5,BT448&lt;=-15.5),2,IF(AND(BT448&gt;=-15,BT448&lt;=-13),3,IF(AND(BT448&gt;=-12.5,BT448&lt;=-10.5),4,IF(AND(BT448&gt;=-10,BT448&lt;=-8),5,IF(AND(BT448&gt;=-7.5,BT448&lt;=-5.5),6,IF(AND(BT448&gt;=-5,BT448&lt;=-3),7,IF(AND(BT448&gt;=-2.5,BT448&lt;=-0.5),8,IF(AND(BT448&gt;=0.5,BT448&lt;=2.5),9,IF(AND(BT448&gt;=3,BT448&lt;=5),10,IF(AND(BT448&gt;=5.5,BT448&lt;=7.5),11,IF(AND(BT448&gt;=8,BT448&lt;=10),12,IF(AND(BT448&gt;=10.5,BT448&lt;=12.5),13,IF(AND(BT448&gt;=13,BT448&lt;=15),14,IF(AND(BT448&gt;=15.5,BT448&lt;=17.5),15,IF(AND(BT448&gt;=18,BT448&lt;=20),16,"Fuera de rango"))))))))))))))))))</f>
        <v>NORMA</v>
      </c>
      <c r="BW448" s="9" t="n">
        <v>-3</v>
      </c>
      <c r="BX448" s="10" t="n">
        <f aca="false">18.5- (0.3*H448)</f>
        <v>0.199999999999999</v>
      </c>
      <c r="BY448" s="10" t="n">
        <f aca="false">(BW448)-(BX448)</f>
        <v>-3.2</v>
      </c>
      <c r="BZ448" s="10" t="str">
        <f aca="false">IF(BY448="","",IF(BY448&lt;-27.5,"De -30 a -28",IF(BY448&lt;-25,"De -27,5 a -25,5",IF(BY448&lt;-22.5,"De -25 a -23",IF(BY448&lt;-20,"De -22,5 a -20,5",IF(BY448&lt;-17.5,"De -20 a -18",IF(BY448&lt;-15,"De -17,5 a -15,5",IF(BY448&lt;-12.5,"De -15 a -13",IF(BY448&lt;-10,"De -12,5 a -10,5",IF(BY448&lt;-7.5,"De -10 a -8",IF(BY448&lt;-5,"De -7,5 a -5,5",IF(BY448&lt;-2.5,"De -5 a -3",IF(BY448&lt;0,"De -2,5 a -0,5",IF(BY448&lt;2.5,"De 0 a 2",IF(BY448&lt;5,"De 2,5 a 4,5",IF(BY448&lt;7.5,"De 5 a 7",IF(BY448&lt;10,"De 7,5 a 9,5",IF(BY448&lt;12.5,"De 10 a 12",IF(BY448&lt;15,"De 12,5 a 14,5",IF(BY448&lt;17.5,"De 15 a 17",IF(BY448&lt;20,"De 17,5 a 19,5",IF(BY448&lt;22.5,"De 20 a 22",IF(BY448&lt;25,"De 22,5 a 24,5",IF(BY448&lt;27.5,"De 25 a 27","De 27,5 a 30"))))))))))))))))))))))))</f>
        <v>De -5 a -3</v>
      </c>
      <c r="CA448" s="12" t="n">
        <f aca="false">IF(BY448="","",IF(BY448&lt;=-28,1,IF(BY448&lt;=-25.5,2,IF(BY448&lt;=-23,3,IF(BY448&lt;=-20.5,4,IF(BY448&lt;=-18,5,IF(BY448&lt;=-15.5,6,IF(BY448&lt;=-13,7,IF(BY448&lt;=-10.5,8,IF(BY448&lt;=-8,9,IF(BY448&lt;=-5.5,10,IF(BY448&lt;=-3,11,IF(BY448&lt;=-0.5,12,IF(BY448&lt;=2,13,IF(BY448&lt;=4.5,14,IF(BY448&lt;=7,15,IF(BY448&lt;=9.5,16,IF(BY448&lt;=12,17,IF(BY448&lt;=14.5,18,IF(BY448&lt;=17,19,IF(BY448&lt;=19.5,20,IF(BY448&lt;=22,21,IF(BY448&lt;=24.5,22,IF(BY448&lt;=27,23,IF(BY448&lt;=30,24,"Fuera de rango")))))))))))))))))))))))))</f>
        <v>11</v>
      </c>
      <c r="CB448" s="9" t="n">
        <v>-3</v>
      </c>
      <c r="CC448" s="10" t="n">
        <f aca="false">18.5- (0.3*H448)</f>
        <v>0.199999999999999</v>
      </c>
      <c r="CD448" s="10" t="n">
        <f aca="false">(CB448)-(CC448)</f>
        <v>-3.2</v>
      </c>
      <c r="CE448" s="10" t="str">
        <f aca="false">IF(CD448="","",IF(CD448&lt;-27.5,"De -30 a -28",IF(CD448&lt;-25,"De -27,5 a -25,5",IF(CD448&lt;-22.5,"De -25 a -23",IF(CD448&lt;-20,"De -22,5 a -20,5",IF(CD448&lt;-17.5,"De -20 a -18",IF(CD448&lt;-15,"De -17,5 a -15,5",IF(CD448&lt;-12.5,"De -15 a -13",IF(CD448&lt;-10,"De -12,5 a -10,5",IF(CD448&lt;-7.5,"De -10 a -8",IF(CD448&lt;-5,"De -7,5 a -5,5",IF(CD448&lt;-2.5,"De -5 a -3",IF(CD448&lt;0,"De -2,5 a -0,5",IF(CD448&lt;=2,"De 0 a 2",IF(CD448&lt;=4.5,"De 2,5 a 4,5",IF(CD448&lt;=7,"De 5 a 7",IF(CD448&lt;=9.5,"De 7,5 a 9,5",IF(CD448&lt;=12,"De 10 a 12",IF(CD448&lt;=14.5,"De 12,5 a 14,5",IF(CD448&lt;=17,"De 15 a 17",IF(CD448&lt;=19.5,"De 17,5 a 19,5",IF(CD448&lt;=22,"De 20 a 22",IF(CD448&lt;=24.5,"De 22,5 a 24,5",IF(CD448&lt;=27,"De 25 a 27","De 27,5 a 30"))))))))))))))))))))))))</f>
        <v>De -5 a -3</v>
      </c>
      <c r="CF448" s="12" t="n">
        <f aca="false">IF(CD448="","",IF(CD448&lt;-27.5,1,IF(CD448&lt;-25,2,IF(CD448&lt;-22.5,3,IF(CD448&lt;-20,4,IF(CD448&lt;-17.5,5,IF(CD448&lt;-15,6,IF(CD448&lt;-12.5,7,IF(CD448&lt;-10,8,IF(CD448&lt;-7.5,9,IF(CD448&lt;-5,10,IF(CD448&lt;-2.5,11,IF(CD448&lt;0,12,IF(CD448&lt;2.5,13,IF(CD448&lt;5,14,IF(CD448&lt;7.5,15,IF(CD448&lt;10,16,IF(CD448&lt;12.5,17,IF(CD448&lt;15,18,IF(CD448&lt;17.5,19,IF(CD448&lt;20,20,IF(CD448&lt;22.5,21,IF(CD448&lt;25,22,IF(CD448&lt;27.5,23,24))))))))))))))))))))))))</f>
        <v>11</v>
      </c>
      <c r="CG448" s="9" t="n">
        <v>-1</v>
      </c>
      <c r="CH448" s="10" t="str">
        <f aca="false">IF(CG448="","",IF(AND(CG448&gt;=-10,CG448&lt;=-9.5),"-10 a -9,5",IF(AND(CG448&gt;-9.5,CG448&lt;=-8.5),"-9 a -8,5",IF(AND(CG448&gt;-8.5,CG448&lt;=-7.5),"-8 a -7,5",IF(AND(CG448&gt;-7.5,CG448&lt;=-6.5),"-7 a -6,5",IF(AND(CG448&gt;-6.5,CG448&lt;=-5.5),"-6 a -5,5",IF(AND(CG448&gt;-5.5,CG448&lt;=-4.5),"-5 a -4,5",IF(AND(CG448&gt;-4.5,CG448&lt;=-3.5),"-4 a -3,5",IF(AND(CG448&gt;-3.5,CG448&lt;=-2.5),"-3 a -2,5",IF(CG448=-2.25,"-2,25",IF(AND(CG448&gt;-2.5,CG448&lt;=-1.5),"-2 a -1,5",IF(AND(CG448&gt;-1.5,CG448&lt;=-0.5),"-1 a -0,5",IF(AND(CG448&gt;-0.5,CG448&lt;=0.5),"0 a 0,5",IF(AND(CG448&gt;0.5,CG448&lt;=1.5),"1 a 1,5",IF(AND(CG448&gt;1.5,CG448&lt;=2.5),"2 a 2,5",IF(AND(CG448&gt;2.5,CG448&lt;=3.5),"3 a 3,5",IF(AND(CG448&gt;3.5,CG448&lt;=4.5),"4 a 4,5",IF(AND(CG448&gt;4.5,CG448&lt;=5.5),"5 a 5,5",IF(AND(CG448&gt;5.5,CG448&lt;=6.5),"6 a 6,5",IF(AND(CG448&gt;6.5,CG448&lt;=7.5),"7 a 7,5",IF(AND(CG448&gt;7.5,CG448&lt;=8.5),"8 a 8,5",IF(AND(CG448&gt;8.5,CG448&lt;=9.5),"9 a 9,5",IF(CG448&gt;=10,"10","Fuera de rango")))))))))))))))))))))))</f>
        <v>-1 a -0,5</v>
      </c>
      <c r="CI448" s="11" t="n">
        <f aca="false">IF(CG448="","",IF(CG448=-2.25,"NORMA",IF(CG448&lt;=-9.5,1,IF(CG448&lt;=-8.5,2,IF(CG448&lt;=-7.5,3,IF(CG448&lt;=-6.5,4,IF(CG448&lt;=-5.5,5,IF(CG448&lt;=-4.5,6,IF(CG448&lt;=-3.5,7,IF(CG448&lt;=-2.5,8,IF(CG448&lt;=-1.5,9,IF(CG448&lt;=-0.5,10,IF(CG448&lt;=0.5,11,IF(CG448&lt;=1.5,12,IF(CG448&lt;=2.5,13,IF(CG448&lt;=3.5,14,IF(CG448&lt;=4.5,15,IF(CG448&lt;=5.5,16,IF(CG448&lt;=6.5,17,IF(CG448&lt;=7.5,18,IF(CG448&lt;=8.5,19,IF(CG448&lt;=9.5,20,IF(CG448=10,21,"Fuera de rango")))))))))))))))))))))))</f>
        <v>10</v>
      </c>
      <c r="CJ448" s="9" t="n">
        <v>0.75</v>
      </c>
      <c r="CK448" s="10" t="str">
        <f aca="false">IF(CJ448="","",IF(AND(CJ448&gt;=-6,CJ448&lt;=-5.5),"-6 a -5,5",IF(AND(CJ448&gt;-5.5,CJ448&lt;=-4.5),"-5 a -4,5",IF(AND(CJ448&gt;-4.5,CJ448&lt;=-3.5),"-4 a -3,5",IF(AND(CJ448&gt;-3.5,CJ448&lt;=-2.5),"-3 a -2,5",IF(AND(CJ448&gt;-2.5,CJ448&lt;=-1.5),"-2 a -1,5",IF(AND(CJ448&gt;-1.5,CJ448&lt;=-0.5),"-1 a -0,5",IF(AND(CJ448&gt;-0.5,CJ448&lt;=0.5),"0 a 0,5",IF(AND(CJ448&gt;0.5,CJ448&lt;=1.5),"1 a 1,5",IF(AND(CJ448&gt;1.5,CJ448&lt;2.5),"2",IF(AND(CJ448&gt;=2.5,CJ448&lt;=3),"2,5 a 3",IF(AND(CJ448&gt;3,CJ448&lt;=4),"3,5 a 4",IF(AND(CJ448&gt;4,CJ448&lt;=5),"4,5 a 5",IF(AND(CJ448&gt;5,CJ448&lt;=6),"5,5 a 6",IF(AND(CJ448&gt;6,CJ448&lt;=7),"6,5 a 7",IF(AND(CJ448&gt;7,CJ448&lt;=8),"7,5 a 8",IF(AND(CJ448&gt;8,CJ448&lt;=9.5),"8,5 a 9,5",IF(CJ448=10,"10","Fuera de rango"))))))))))))))))))</f>
        <v>1 a 1,5</v>
      </c>
      <c r="CL448" s="11" t="n">
        <f aca="false">IF(CK448="","",IF(OR(CK448="-6 a -5,5",CK448="-6 - -5,5"),1,IF(OR(CK448="-5 a -4,5",CK448="-5 - -4,5"),2,IF(OR(CK448="-4 a -3,5",CK448="-4 - -3,5"),3,IF(OR(CK448="-3 a -2,5",CK448="-3 - -2,5"),4,IF(OR(CK448="-2 a -1,5",CK448="-2 - -1,5"),5,IF(OR(CK448="-1 a -0,5",CK448="-1 - -0,5"),6,IF(OR(CK448="0 a 0,5",CK448="0 - 0,5"),7,IF(OR(CK448="1 a 1,5",CK448="1 - 1,5"),8,IF(CK448="2","NORMA",IF(OR(CK448="2,5 a 3",CK448="2,5 - 3"),9,IF(OR(CK448="3,5 a 4",CK448="3,5 - 4"),10,IF(OR(CK448="4,5 a 5",CK448="4,5 - 5"),11,IF(OR(CK448="5,5 a 6",CK448="5,5 - 6"),12,IF(OR(CK448="6,5 a 7",CK448="6,5 - 7"),13,IF(OR(CK448="7,5 a 8",CK448="7,5 - 8"),14,IF(OR(CK448="8,5 a 9",CK448="8,5 - 9,5",CK448="9 a 9,5"),15,IF(CK448="10",15,IF(OR(CK448="0,5 a 1",CK448="0,5 - 1"),7,"Fuera de rango")))))))))))))))))))</f>
        <v>8</v>
      </c>
      <c r="CN448" s="10" t="str">
        <f aca="false">IF(CM448=0,"0", " ")</f>
        <v>0</v>
      </c>
      <c r="CO448" s="10" t="str">
        <f aca="false">IF(CM448&gt;0,"EME"," ")</f>
        <v> </v>
      </c>
      <c r="CQ448" s="10" t="str">
        <f aca="false">IF(CP448&gt;0,"0", " ")</f>
        <v> </v>
      </c>
      <c r="CR448" s="10" t="str">
        <f aca="false">IF(CP448&gt;0,"EME"," ")</f>
        <v> </v>
      </c>
      <c r="CS448" s="9" t="n">
        <v>2.25</v>
      </c>
      <c r="CV448" s="9" t="n">
        <v>2</v>
      </c>
      <c r="CY448" s="9" t="n">
        <v>0</v>
      </c>
      <c r="DB448" s="9" t="n">
        <v>0</v>
      </c>
      <c r="DC448" s="11" t="str">
        <f aca="false">IF(DB448&lt;0,"2"," ")</f>
        <v> </v>
      </c>
      <c r="DD448" s="11" t="str">
        <f aca="false">IF(DB448&lt;0,"MIO"," ")</f>
        <v> </v>
      </c>
      <c r="DE448" s="9" t="n">
        <v>0</v>
      </c>
      <c r="DF448" s="10" t="str">
        <f aca="false">IF(DE448&lt;0,"3"," ")</f>
        <v> </v>
      </c>
      <c r="DG448" s="10" t="str">
        <f aca="false">IF(DE448&lt;0,"AST"," ")</f>
        <v> </v>
      </c>
      <c r="DH448" s="9" t="n">
        <v>0</v>
      </c>
      <c r="DI448" s="10" t="str">
        <f aca="false">IF(DH448&lt;0,"3"," ")</f>
        <v> </v>
      </c>
      <c r="DJ448" s="10" t="str">
        <f aca="false">IF(DH448&lt;0,"AST"," ")</f>
        <v> </v>
      </c>
      <c r="DK448" s="9" t="n">
        <v>2.25</v>
      </c>
      <c r="DL448" s="10" t="str">
        <f aca="false">IF(DK448&gt;0,"4"," ")</f>
        <v>4</v>
      </c>
      <c r="DM448" s="10" t="str">
        <f aca="false">IF(DK448&gt;0,"PRE"," ")</f>
        <v>PRE</v>
      </c>
      <c r="DN448" s="9" t="n">
        <v>2.25</v>
      </c>
      <c r="DO448" s="10" t="str">
        <f aca="false">IF(DN448&gt;0,"4"," ")</f>
        <v>4</v>
      </c>
      <c r="DP448" s="10" t="str">
        <f aca="false">IF(DN448&gt;0,"PRE"," ")</f>
        <v>PRE</v>
      </c>
      <c r="DS448" s="12" t="str">
        <f aca="false">CONCATENATE(CO448,CU448,DA448,DG448,DM448)</f>
        <v>  PRE</v>
      </c>
      <c r="DT448" s="10" t="e">
        <f aca="false" t="array" ref="DT448">_xlfn.IFS(DS448="EME    ","0", DS448=" HIP   ","1", DS448="  MIO  ","2", DS448="   AST ","3", DS448="    PRE","4", DS448="EME   PRE","5", DS448=" HIP  PRE","6", DS448=" HIP AST ","7", DS448="  MIO PRE","8", DS448="  MIOAST ","9", DS448="   ASTPRE","10",DS448=" HIP ASTPRE","11", DS448="  MIOASTPRE","12", DS448="     ","0")</f>
        <v>#N/A</v>
      </c>
      <c r="DV448" s="1" t="e">
        <f aca="false" t="array" ref="DV448">_xlfn.IFS(DU448="SI","2", DU448="NO","1")</f>
        <v>#N/A</v>
      </c>
      <c r="DX448" s="11" t="str">
        <f aca="false">IF(DW448=0,"1","2")</f>
        <v>1</v>
      </c>
      <c r="DY448" s="11" t="str">
        <f aca="false" t="array" ref="DY448">_xlfn.IFS(DW448=0,"0", DW448=0.25, "1", DW448=0.5,"2", DW448=0.75,"3", DW448=1,"4",DW448=1.25,"5", DW448=1.5,"6", DW448=1.75,"7", DW448=2,"8")</f>
        <v>0</v>
      </c>
      <c r="EA448" s="11" t="str">
        <f aca="false">IF(DZ448=0,"1","2")</f>
        <v>1</v>
      </c>
      <c r="EB448" s="11" t="str">
        <f aca="false" t="array" ref="EB448">_xlfn.IFS(DZ448=0,"0", DZ448=0.25, "1", DZ448=0.5,"2", DZ448=0.75,"3", DZ448=1,"4",DZ448=1.25,"5", DZ448=1.5,"6", DZ448=1.75,"7", DZ448=2,"8")</f>
        <v>0</v>
      </c>
      <c r="ED448" s="10" t="str">
        <f aca="false">IF(EC448=0,"1","2")</f>
        <v>1</v>
      </c>
      <c r="EE448" s="11" t="str">
        <f aca="false" t="array" ref="EE448">_xlfn.IFS(EC448=0,"0", EC448=-0.25, "1", EC448=-0.5,"2", EC448=-0.75,"3", EC448=-1,"4",EC448=-1.25,"5", EC448=-1.5,"6", EC448=-1.75,"7", EC448=-2,"8", EC448=-2.25,"9",EC448=-2.5,"10", EC448=-2.75,"11", EC448=-3,"12", EC448=-3.25,"13", EC448=-3.5,"14", EC448=-3.75,"15",EC448=-4,"16")</f>
        <v>0</v>
      </c>
      <c r="EG448" s="10" t="str">
        <f aca="false">IF(EF448=0,"1","2")</f>
        <v>1</v>
      </c>
      <c r="EH448" s="11" t="str">
        <f aca="false" t="array" ref="EH448">_xlfn.IFS(EF448=0,"0", EF448=-0.25, "1", EF448=-0.5,"2", EF448=-0.75,"3", EF448=-1,"4",EF448=-1.25,"5", EF448=-1.5,"6", EF448=-1.75,"7", EF448=-2,"8", EF448=-2.25,"9",EF448=-2.5,"10", EF448=-2.75,"11", EF448=-3,"12", EF448=-3.25,"13", EF448=-3.5,"14", EF448=-3.75,"15",EF448=-4,"16")</f>
        <v>0</v>
      </c>
      <c r="EJ448" s="11" t="str">
        <f aca="false">IF(EI448=0,"1","2")</f>
        <v>1</v>
      </c>
      <c r="EK448" s="11" t="str">
        <f aca="false" t="array" ref="EK448">_xlfn.IFS(EI448=0,"0", EI448=-0.25, "1", EI448=-0.5,"2", EI448=-0.75,"3", EI448=-1,"4",EI448=-1.25,"5", EI448=-1.5,"6", EI448=-1.75,"7", EI448=-2,"8", EI448=-2.25,"9", EI448=-2.25,"9",EI448=-2.5,"10", EI448=-2.75,"11", EI448=-3,"12", EI448=-3.25,"13", EI448=-3.5,"14", EI448=-3.75,"15",EI448=-4,"16", EI448=0.25, "17", EI448=0.5, "18")</f>
        <v>0</v>
      </c>
      <c r="EM448" s="11" t="str">
        <f aca="false">IF(EL448=0,"1","2")</f>
        <v>1</v>
      </c>
      <c r="EN448" s="11" t="str">
        <f aca="false" t="array" ref="EN448">_xlfn.IFS(EL448=0.25,"17",EL448=0.5,"18", EL448=0,"0", EL448=-0.25, "1", EL448=-0.5,"2", EL448=-0.75,"3", EL448=-1,"4",EL448=-1.25,"5", EL448=-1.5,"6", EL448=-1.75,"7", EL448=-2,"8",EL448= -2.25,"9",EL448=-2.5,"10",EL448= -2.75,"11",EL448= -3,"12",EL448= -3.25,"13",EL448= -3.5,"14",EL448= -3.75,"15",EL448=-4,"16")</f>
        <v>0</v>
      </c>
      <c r="EP448" s="11" t="str">
        <f aca="false">IF(EO448=0,"1","2")</f>
        <v>1</v>
      </c>
      <c r="EQ448" s="11" t="str">
        <f aca="false" t="array" ref="EQ448">_xlfn.IFS(EO448=0,"0", EO448=0.25, "1", EO448=0.5,"2", EO448=0.75,"3", EO448=1,"4",EO448=1.25,"5", EO448=1.5,"6", EO448=1.75,"7", EO448=2,"8", EO448=2.25,"9", EO448=2.25,"9",EO448=2.5,"10", EO448=2.75,"11", EO448=3,"12", EO448=3.25,"13", EO448=3.5,"14", EO448=3.75,"15",EO448=4,"16", EO448=-0.25, "17", bq=-0.5, "18")</f>
        <v>0</v>
      </c>
      <c r="ES448" s="11" t="str">
        <f aca="false">IF(ER448=0,"1","2")</f>
        <v>1</v>
      </c>
      <c r="ET448" s="11" t="str">
        <f aca="false" t="array" ref="ET448">_xlfn.IFS(ER448=0,"0", ER448=0.25, "1", ER448=0.5,"2", ER448=0.75,"3", ER448=1,"4",ER448=1.25,"5", ER448=1.5,"6", ER448=1.75,"7", ER448=2,"8", ER448=2.25,"9", ER448=2.25,"9",ER448=2.5,"10", ER448=2.75,"11", ER448=3,"12", ER448=3.25,"13", ER448=3.5,"14", ER448=3.75,"15",ER448=4,"16", ER448=-0.25, "17", bq=-0.5, "18")</f>
        <v>0</v>
      </c>
      <c r="EV448" s="14" t="e">
        <f aca="false">VLOOKUP(EU448,LEYENDA!$G$2:$H$8,2,TRUE())</f>
        <v>#N/A</v>
      </c>
      <c r="EW448" s="14" t="e">
        <f aca="false" t="array" ref="EW448">_xlfn.IFS(EV448="0-5","1", EV448="6-12","2", EV448="13-18","3", EV448="19-24","4", EV448="25-36","5", EV448="37-48","6", EV448="49-60","7")</f>
        <v>#N/A</v>
      </c>
    </row>
    <row r="449" customFormat="false" ht="13.5" hidden="false" customHeight="false" outlineLevel="0" collapsed="false">
      <c r="A449" s="1" t="n">
        <v>152</v>
      </c>
      <c r="B449" s="2" t="n">
        <v>2</v>
      </c>
      <c r="C449" s="33" t="n">
        <v>43025</v>
      </c>
      <c r="E449" s="5" t="str">
        <f aca="false">VLOOKUP(A449,'286'!$A$3:$J$6279,10,FALSE())</f>
        <v>FERNÁNDEZ CANO, TERESA</v>
      </c>
      <c r="F449" s="4" t="str">
        <f aca="false">VLOOKUP(A449,'286'!$A$3:$I$1768,3,FALSE())</f>
        <v>FERCATE</v>
      </c>
      <c r="G449" s="6" t="n">
        <f aca="false">VLOOKUP(A449,'286'!$A$3:$I$1768,4,FALSE())</f>
        <v>19550</v>
      </c>
      <c r="H449" s="7" t="n">
        <f aca="false">YEAR(C449)-YEAR(G449)</f>
        <v>64</v>
      </c>
      <c r="I449" s="1" t="str">
        <f aca="false">VLOOKUP(H449,LEYENDA!$C$2:$D$6,2,TRUE())</f>
        <v>61-100</v>
      </c>
      <c r="J449" s="5" t="str">
        <f aca="false">VLOOKUP(A449,'286'!$A$3:$I$1768,7,FALSE())</f>
        <v>M</v>
      </c>
      <c r="K449" s="8" t="n">
        <f aca="false">VLOOKUP(A449,'286'!$A$3:$I$1768,2,FALSE())</f>
        <v>0</v>
      </c>
      <c r="L449" s="4" t="str">
        <f aca="false">VLOOKUP(A449,'286'!$A$3:$I$1768,8,FALSE())</f>
        <v>D</v>
      </c>
      <c r="M449" s="4" t="str">
        <f aca="false">VLOOKUP(A449,'286'!$A$3:$I$1768,9,FALSE())</f>
        <v>I</v>
      </c>
      <c r="N449" s="8" t="str">
        <f aca="false">IF(R449=O449, "MISMA","CONTRARIA")</f>
        <v>CONTRARIA</v>
      </c>
      <c r="O449" s="8" t="str">
        <f aca="false" t="array" ref="O449">_xlfn.IFS(L449="D","1", L449="I","2")</f>
        <v>1</v>
      </c>
      <c r="P449" s="8" t="e">
        <f aca="false" t="array" ref="P449">_xlfn.IFS(K449="OD","1", K449="OI","2")</f>
        <v>#N/A</v>
      </c>
      <c r="Q449" s="1" t="str">
        <f aca="false" t="array" ref="Q449">_xlfn.IFS(J449="M","1", J449="H","2")</f>
        <v>1</v>
      </c>
      <c r="R449" s="8" t="str">
        <f aca="false" t="array" ref="R449">_xlfn.IFS(M449="D","1", M449="I","2")</f>
        <v>2</v>
      </c>
      <c r="S449" s="1" t="str">
        <f aca="false" t="array" ref="S449">_xlfn.IFS(N449="CONTRARIA", "1",N449= "MISMA","2")</f>
        <v>1</v>
      </c>
      <c r="T449" s="1" t="str">
        <f aca="false" t="array" ref="T449">_xlfn.IFS(I449="0-12","1", I449="13-24","2", I449="25-40","3", I449="41-60","4", I449="61-100","5")</f>
        <v>5</v>
      </c>
      <c r="U449" s="9" t="n">
        <v>1</v>
      </c>
      <c r="V449" s="10" t="str">
        <f aca="false">IF(U449="","",IF(AND(U449&gt;=-9,U449&lt;=-6.5),"-9 a -6,5",IF(AND(U449&gt;=-6,U449&lt;=-3.5),"-6 a -3,5",IF(AND(U449&gt;=-3,U449&lt;=-1),"-3 a -1",IF(U449=-0.5,"-0,5",IF(AND(U449&gt;=0,U449&lt;=2.5),"0 a 2,5",IF(AND(U449&gt;=3,U449&lt;=5.5),"3 a 5,5",IF(AND(U449&gt;=6,U449&lt;=8.5),"6 a 8,5",IF(AND(U449&gt;=9,U449&lt;=20),"9 a 20","Fuera de rango")))))))))</f>
        <v>0 a 2,5</v>
      </c>
      <c r="W449" s="11" t="n">
        <f aca="false">IF(V449="","",IF(V449="-9 a -6,5",2,IF(V449="-6 a -3,5",3,IF(V449="-3 a -1",4,IF(V449="-0,5","NORMA",IF(V449="0 a 2,5",5,IF(V449="3 a 5,5",6,IF(V449="6 a 8,5",7,IF(V449="9 a 20",8,"Fuera de rango")))))))))</f>
        <v>5</v>
      </c>
      <c r="X449" s="9" t="n">
        <v>0</v>
      </c>
      <c r="Y449" s="11" t="str">
        <f aca="false">IF(X449="","",IF(AND(X449&gt;=0,X449&lt;=4),"0 a 4",IF(AND(X449&gt;=4.5,X449&lt;=8.5),"4,5 a 8,5",IF(X449=9,"9",IF(AND(X449&gt;=9.5,X449&lt;=13),"9,5 a 13",IF(AND(X449&gt;=13.5,X449&lt;=20),"13,5 a 20",IF(AND(X449&gt;=20.5,X449&lt;=35),"20,5 a 35","Fuera de rango")))))))</f>
        <v>0 a 4</v>
      </c>
      <c r="Z449" s="11" t="n">
        <f aca="false">IF(Y449="","",IF(Y449="0 a 4",1,IF(Y449="4,5 a 8,5",2,IF(Y449="9","NORMA",IF(Y449="9,5 a 13",3,IF(Y449="13,5 a 20",4,IF(Y449="20,5 a 35",5,"Fuera de rango")))))))</f>
        <v>1</v>
      </c>
      <c r="AA449" s="9" t="n">
        <v>17</v>
      </c>
      <c r="AB449" s="10" t="str">
        <f aca="false">IF(AA449="","",IF(AND(AA449&gt;=0,AA449&lt;=9),"0 a 9",IF(AND(AA449&gt;=9.5,AA449&lt;=18.5),"9,5 a 18,5",IF(AA449=19,"19",IF(AND(AA449&gt;=19.5,AA449&lt;=28),"19,5 a 28",IF(AND(AA449&gt;=28.5,AA449&lt;=40),"28,5 a 40","Fuera de rango"))))))</f>
        <v>9,5 a 18,5</v>
      </c>
      <c r="AC449" s="11" t="n">
        <f aca="false" t="array" ref="AC449">_xlfn.IFS(AB449="","",AB449="0 a 9",1,AB449="9,5 a 18,5",2,AB449="19","NORMA",AB449="19,5 a 28",3,AB449="28,5 a 40",4,TRUE(),"Fuera de rango")</f>
        <v>2</v>
      </c>
      <c r="AD449" s="9" t="n">
        <v>2</v>
      </c>
      <c r="AE449" s="10" t="str">
        <f aca="false">IF(AD449="","",IF(AND(AD449&gt;=-10,AD449&lt;=0),"De -10 a 0",IF(AND(AD449&gt;=0.5,AD449&lt;=9.5),"0,5 a 9,5",IF(AD449=10,"10",IF(AND(AD449&gt;=10.5,AD449&lt;=20),"10,5 a 20",IF(AND(AD449&gt;=20.5,AD449&lt;=40),"20,5 a 40","Fuera de rango"))))))</f>
        <v>0,5 a 9,5</v>
      </c>
      <c r="AF449" s="12" t="n">
        <f aca="false">IF(AD449="","",IF(AND(AD449&gt;=-10,AD449&lt;=0),1,IF(AND(AD449&gt;=0.5,AD449&lt;=9.5),2,IF(AD449=10,"NORMA",IF(AND(AD449&gt;=10.5,AD449&lt;=20),3,IF(AND(AD449&gt;=20.5,AD449&lt;=40),4,""))))))</f>
        <v>2</v>
      </c>
      <c r="AG449" s="9" t="n">
        <v>10</v>
      </c>
      <c r="AH449" s="10" t="str">
        <f aca="false">IF(AG449="","",IF(AND(AG449&gt;=0,AG449&lt;=4),"0 a 4",IF(AND(AG449&gt;=4.5,AG449&lt;=8.5),"4,5 a 8,5",IF(AG449=9,"9",IF(AND(AG449&gt;=9.5,AG449&lt;=13),"9,5 a 13",IF(AND(AG449&gt;=13.5,AG449&lt;=25),"13,5 a 25","Fuera de rango"))))))</f>
        <v>9,5 a 13</v>
      </c>
      <c r="AI449" s="10" t="n">
        <f aca="false">IF(AH449="","",IF(AH449="0 a 4",1,IF(AH449="4,5 a 8,5",2,IF(AH449="9","NORMA",IF(AH449="9,5 a 13",3,IF(AH449="13,5 a 25",4,""))))))</f>
        <v>3</v>
      </c>
      <c r="AJ449" s="9" t="n">
        <v>2</v>
      </c>
      <c r="AK449" s="10" t="str">
        <f aca="false">IF(AJ449="","",IF(AND(AJ449&gt;=-15,AJ449&lt;=-10.5),"-15 a -10,5",IF(AND(AJ449&gt;=-10,AJ449&lt;=-4),"-10 a -4",IF(AND(AJ449&gt;=-4.5,AJ449&lt;=0),"-4,5 a 0",IF(AND(AJ449&gt;=0.5,AJ449&lt;=4.5),"0,5 a 4,5",IF(AJ449=5,"5",IF(AND(AJ449&gt;=5.5,AJ449&lt;=10),"5,5 a 10",IF(AND(AJ449&gt;=10.5,AJ449&lt;=20),"10,5 a 20","Fuera de rango"))))))))</f>
        <v>0,5 a 4,5</v>
      </c>
      <c r="AL449" s="11" t="n">
        <f aca="false">IF(AK449="","",IF(AK449="-15 a -10,5",1,IF(AK449="-10 a -4",2,IF(AK449="-4,5 a 0",3,IF(AK449="0,5 a 4,5",4,IF(AK449="5","NORMA",IF(AK449="5,5 a 10",5,IF(AK449="10,5 a 20",6,"Error"))))))))</f>
        <v>4</v>
      </c>
      <c r="AM449" s="9" t="n">
        <v>0</v>
      </c>
      <c r="AN449" s="10" t="str">
        <f aca="false">IF(AM449="","",IF(AND(AM449&gt;=-7.5,AM449&lt;=-5.5),"-7,5 a -5,5",IF(AND(AM449&gt;=-5,AM449&lt;=-3),"-5 a -3",IF(AND(AM449&gt;=-2.5,AM449&lt;=-0.5),"-2,5 a -0,5",IF(AM449=0,"0,00",IF(AND(AM449&gt;=0.5,AM449&lt;=2.5),"0,5 a 2,5",IF(AND(AM449&gt;=3,AM449&lt;=5),"3 a 5",IF(AND(AM449&gt;=5.5,AM449&lt;=7.5),"5,5 a 7,5",IF(AND(AM449&gt;=8,AM449&lt;=10),"8 a 10","Fuera de rango")))))))))</f>
        <v>0,00</v>
      </c>
      <c r="AO449" s="11" t="str">
        <f aca="false">IF(AN449="","",IF(AN449="-7,5 a -5,5",1,IF(AN449="-5 a -3",2,IF(AN449="-2,5 a -0,5",3,IF(AN449="0,00","NORMA",IF(AN449="0,5 a 2,5",4,IF(AN449="3 a 5",5,IF(AN449="5,5 a 7,5",6,IF(AN449="8 a 10",7,"Error")))))))))</f>
        <v>NORMA</v>
      </c>
      <c r="AP449" s="9" t="n">
        <v>-6</v>
      </c>
      <c r="AQ449" s="10" t="str">
        <f aca="false">IF(AP449="","",IF(AND(AP449&gt;=-20,AP449&lt;=-9.5),"-20 a -9,5",IF(AND(AP449&gt;=-9,AP449&lt;=-6.5),"-9 a -6,5",IF(AP449=-6,"-6",IF(AND(AP449&gt;=-5.5,AP449&lt;=-3),"-5,5 a -3",IF(AND(AP449&gt;=-2.5,AP449&lt;=0),"-2,5 a 0",IF(AND(AP449&gt;=0.5,AP449&lt;=3),"0,5 a 3",IF(AND(AP449&gt;=3.5,AP449&lt;=6),"3,5 a 6",IF(AND(AP449&gt;=6.5,AP449&lt;=9),"6,5 a 9",IF(AND(AP449&gt;=9.5,AP449&lt;=20),"9,5 a 20","Fuera de rango"))))))))))</f>
        <v>-6</v>
      </c>
      <c r="AR449" s="11" t="str">
        <f aca="false">IF(AQ449="","",IF(AQ449="-20 a -9,5",1,IF(AQ449="-9 a -6,5",2,IF(AQ449="-6","NORMA",IF(AQ449="-5,5 a -3",3,IF(AQ449="-2,5 a 0",4,IF(AQ449="0,5 a 3",5,IF(AQ449="3,5 a 6",6,IF(AQ449="6,5 a 9",7,IF(AQ449="9,5 a 20",8,""))))))))))</f>
        <v>NORMA</v>
      </c>
      <c r="AS449" s="9" t="n">
        <v>0</v>
      </c>
      <c r="AT449" s="10" t="str">
        <f aca="false">IF(AS449="","",IF(AND(AS449&gt;=-16,AS449&lt;=-14),"-16 a -14",IF(AND(AS449&gt;=-13.5,AS449&lt;=-11.5),"-13,5 a -11,5",IF(AND(AS449&gt;=-11,AS449&lt;=-9),"-11 a -9",IF(AND(AS449&gt;=-8.5,AS449&lt;=-6.5),"-8,5 a -6,5",IF(AND(AS449&gt;=-6,AS449&lt;=-4),"-6 a -4",IF(AND(AS449&gt;=-3.5,AS449&lt;=-1.5),"-3,5 a -1,5",IF(AND(AS449&gt;=-1,AS449&lt;=1),"-1 a 1",IF(AND(AS449&gt;=1.5,AS449&lt;=3.5),"1,5 a 3,5",IF(AND(AS449&gt;=4,AS449&lt;=6),"4 a 6",IF(AND(AS449&gt;=6.5,AS449&lt;=8.5),"6,5 a 8,5",IF(AND(AS449&gt;=9,AS449&lt;=11),"9 a 11",IF(AND(AS449&gt;=11.5,AS449&lt;=13.5),"11,5 a 13,5",IF(AND(AS449&gt;=14,AS449&lt;=16),"14 a 16",IF(AND(AS449&gt;=16.5,AS449&lt;=18.5),"16,5 a 18,5",IF(AND(AS449&gt;=19,AS449&lt;=21),"19 a 21","Fuera de rango"))))))))))))))))</f>
        <v>-1 a 1</v>
      </c>
      <c r="AU449" s="11" t="n">
        <f aca="false" t="array" ref="AU449">IF(AT449="","",_xlfn.IFS(AT449="-16 a -14",1,AT449="-13,5 a -11,5",2,AT449="-11 a -9",3,AT449="-8,5 a -6,5",4,AT449="-6 a -4",5,AT449="-3,5 a -1,5",6,AT449="-1 a 1",7,AT449="1,5 a 3,5",8,AT449="4 a 6","NORMA",AT449="6,5 a 8,5",9,AT449="9 a 11",10,AT449="11,5 a 13,5",11,AT449="14 a 16",12,AT449="16,5 a 18,5",13,AT449="19 a 21",14,TRUE(),""))</f>
        <v>7</v>
      </c>
      <c r="AV449" s="9" t="n">
        <v>2.5</v>
      </c>
      <c r="AW449" s="10" t="str">
        <f aca="false">IF(AV449="","",IF(AND(AV449&gt;=-1,AV449&lt;=-0.5),"-1 a -0,5",IF(AND(AV449&gt;-0.5,AV449&lt;=0),"De -0,5 a 0",IF(AND(AV449&gt;=0.25,AV449&lt;=0.75),"0,25 a 0,75",IF(AND(AV449&gt;=1,AV449&lt;=1.5),"1 a 1,5",IF(AND(AV449&gt;=1.75,AV449&lt;=2.25),"1,75 a 2,25",IF(AND(AV449&gt;=2.5,AV449&lt;=3),"2,5 a 3",IF(AND(AV449&gt;=3.25,AV449&lt;=3.75),"3,25 a 3,75","Fuera de rango"))))))))</f>
        <v>2,5 a 3</v>
      </c>
      <c r="AX449" s="10" t="n">
        <f aca="false">IF(AW449="","",IF(OR(AW449="-1 a -0,5",AW449="-1 a -0.5"),1,IF(OR(AW449="De -0,5 a 0",AW449="-0,5 a 0",AW449="De -0.5 a 0"),2,IF(OR(AW449="0,25 a 0,75",AW449="0.25 a 0.75"),"NORMA",IF(OR(AW449="1 a 1,5",AW449="1 a 1.5"),3,IF(OR(AW449="1,75 a 2,25",AW449="1.75 a 2.25"),4,IF(OR(AW449="2,5 a 3",AW449="2.5 a 3"),5,IF(OR(AW449="3,25 a 3,75",AW449="3.25 a 3.75"),6,""))))))))</f>
        <v>5</v>
      </c>
      <c r="AY449" s="9" t="n">
        <v>-6</v>
      </c>
      <c r="AZ449" s="10" t="str">
        <f aca="false">IF(AY449="","",IF(AND(AY449&gt;=-20,AY449&lt;=-9.5),"-20 a -9,5",IF(AND(AY449&gt;=-9,AY449&lt;=-6.5),"-9 a -6,5",IF(AY449=-6,"-6",IF(AND(AY449&gt;=-5.5,AY449&lt;=-3),"-5,5 a -3",IF(AND(AY449&gt;=-2.5,AY449&lt;=0),"-2,5 a 0",IF(AND(AY449&gt;=0.5,AY449&lt;=3),"0,5 a 3",IF(AND(AY449&gt;=3.5,AY449&lt;=6),"3,5 a 6","Fuera de rango"))))))))</f>
        <v>-6</v>
      </c>
      <c r="BA449" s="11" t="str">
        <f aca="false">IF(AZ449="","",IF(AZ449="-20 a -9,5",1,IF(AZ449="-9 a -6,5",2,IF(AZ449="-6","NORMA",IF(AZ449="-5,5 a -3",3,IF(AZ449="-2,5 a 0",4,IF(AZ449="0,5 a 3",5,IF(AZ449="3,5 a 6",6,""))))))))</f>
        <v>NORMA</v>
      </c>
      <c r="BB449" s="9" t="n">
        <v>0</v>
      </c>
      <c r="BC449" s="10" t="str">
        <f aca="false" t="array" ref="BC449">IF(BB449="","",_xlfn.IFS(AND(BB449&gt;=0,BB449&lt;=2),"0 a 2",AND(BB449&gt;=2.5,BB449&lt;=4.5),"2,5 a 4,5",AND(BB449&gt;=5,BB449&lt;=7),"5 a 7",AND(BB449&gt;=7.5,BB449&lt;=9.5),"7,5 a 9,5",AND(BB449&gt;=10,BB449&lt;=12),"10 a 12",AND(BB449&gt;=12.5,BB449&lt;=14.5),"12,5 a 14,5",BB449=15,"15",AND(BB449&gt;=15.5,BB449&lt;=17.5),"15,5 a 17,5",AND(BB449&gt;=18,BB449&lt;=20),"18 a 20",AND(BB449&gt;=20.5,BB449&lt;=22.5),"20,5 a 22,5",AND(BB449&gt;=23,BB449&lt;=25),"23 a 25",TRUE(),"Fuera de rango"))</f>
        <v>0 a 2</v>
      </c>
      <c r="BD449" s="11" t="n">
        <f aca="false" t="array" ref="BD449">IF(BC449="","",_xlfn.IFS(BC449="0 a 2",1,BC449="2,5 a 4,5",2,BC449="5 a 7",3,BC449="7,5 a 9,5",4,BC449="10 a 12",5,BC449="12,5 a 14,5",6,BC449="15","NORMA",BC449="15,5 a 17,5",7,BC449="18 a 20",8,BC449="20,5 a 22,5",9,BC449="23 a 25",10,TRUE(),"Fuera de rango"))</f>
        <v>1</v>
      </c>
      <c r="BE449" s="9" t="n">
        <v>21</v>
      </c>
      <c r="BF449" s="10" t="str">
        <f aca="false">IF(BE449="","",IF(AND(BE449&gt;=-20,BE449&lt;=-10),"-20 a -10",IF(AND(BE449&gt;=-9.5,BE449&lt;=0.5),"-9,5 a 0,5",IF(AND(BE449&gt;=1,BE449&lt;=11),"1 a 11",IF(AND(BE449&gt;=11.5,BE449&lt;=20.5),"11,5 a 20,5",IF(BE449=21,"21",IF(AND(BE449&gt;=21.5,BE449&lt;=31.5),"21,5 a 31,5",IF(AND(BE449&gt;=32,BE449&lt;=42),"32 a 42","Fuera de rango"))))))))</f>
        <v>21</v>
      </c>
      <c r="BG449" s="11" t="str">
        <f aca="false">IF(BF449="","",IF(BF449="-20 a -10",1,IF(BF449="-9,5 a 0,5",2,IF(BF449="1 a 11",3,IF(BF449="11,5 a 20,5",4,IF(BF449="21","NORMA",IF(BF449="21,5 a 31,5",5,IF(BF449="32 a 42",6,""))))))))</f>
        <v>NORMA</v>
      </c>
      <c r="BH449" s="9" t="n">
        <v>-6</v>
      </c>
      <c r="BI449" s="10" t="str">
        <f aca="false">IF(BH449="","",IF(AND(BH449&gt;=-20,BH449&lt;=-15),"-20 a -15",IF(AND(BH449&gt;=-14.5,BH449&lt;=-9.5),"-14,5 a -9,5",IF(AND(BH449&gt;=-9,BH449&lt;=-4),"-9 a -4",IF(AND(BH449&gt;=-3.5,BH449&lt;=2.5),"-3,5 a 2,5",IF(AND(BH449&gt;=3,BH449&lt;=8),"3 a 8",IF(AND(BH449&gt;=8.5,BH449&lt;=14.5),"8,5 a 14,5",IF(BH449=15,"15",IF(AND(BH449&gt;=15.5,BH449&lt;=20.5),"15,5 a 20,5",IF(AND(BH449&gt;=21,BH449&lt;=26),"21 a 26","Fuera de rango"))))))))))</f>
        <v>-9 a -4</v>
      </c>
      <c r="BJ449" s="11" t="n">
        <f aca="false">IF(BI449="","",IF(BI449="-20 a -15",1,IF(BI449="-14,5 a -9,5",2,IF(BI449="-9 a -4",3,IF(BI449="-3,5 a 2,5",4,IF(BI449="3 a 8",5,IF(BI449="8,5 a 14,5",6,IF(BI449="15","NORMA",IF(BI449="15,5 a 20,5",7,IF(BI449="21 a 26",8,IF(BI449="26,5 a 31,5",9,"")))))))))))</f>
        <v>3</v>
      </c>
      <c r="BK449" s="9" t="n">
        <v>0</v>
      </c>
      <c r="BL449" s="10" t="str">
        <f aca="false">IF(BK449="","",IF(AND(BK449&gt;=0,BK449&lt;=2),"0 - 2",IF(AND(BK449&gt;=2.5,BK449&lt;=4.5),"2,5 - 4,5",IF(AND(BK449&gt;=5,BK449&lt;=7),"5 - 7",IF(AND(BK449&gt;=7.5,BK449&lt;=9.5),"7,5 - 9,5",IF(AND(BK449&gt;=10,BK449&lt;=12),"10 - 12",IF(AND(BK449&gt;=12.5,BK449&lt;=13.5),"12,5 - 13,5",IF(BK449=14,"14",IF(AND(BK449&gt;=14.5,BK449&lt;=16.5),"14,5 - 16,5",IF(AND(BK449&gt;=17,BK449&lt;=19),"17 - 19",IF(AND(BK449&gt;=19.5,BK449&lt;=21.5),"19,5 - 21,5",IF(AND(BK449&gt;=22,BK449&lt;=24),"22 - 24",IF(AND(BK449&gt;=24.5,BK449&lt;=26.5),"24,5 - 26,5",IF(AND(BK449&gt;=27,BK449&lt;=29),"27 - 29",IF(AND(BK449&gt;=29.5,BK449&lt;=30),"29,5 - 30","Fuera de rango")))))))))))))))</f>
        <v>0 - 2</v>
      </c>
      <c r="BM449" s="11" t="n">
        <f aca="false">IF(BL449="","",IF(BL449="0 - 2",1,IF(BL449="2,5 - 4,5",2,IF(BL449="5 - 7",3,IF(BL449="7,5 - 9,5",4,IF(BL449="10 - 12",5,IF(BL449="12,5 - 13,5",6,IF(BL449="14","NORMA",IF(BL449="14,5 - 16,5",7,IF(BL449="17 - 19",8,IF(BL449="19,5 - 21,5",9,IF(BL449="22 - 24",10,IF(BL449="24,5 - 26,5",11,IF(BL449="27 - 29",12,IF(BL449="29,5 - 30",13,"")))))))))))))))</f>
        <v>1</v>
      </c>
      <c r="BN449" s="9" t="n">
        <v>23</v>
      </c>
      <c r="BO449" s="11" t="str">
        <f aca="false">IF(BN449="","",IF(AND(BN449&gt;=-20,BN449&lt;=-10),"-20 a -10",IF(AND(BN449&gt;=-9.5,BN449&lt;=0.5),"-9,5 a 0,5",IF(AND(BN449&gt;=1,BN449&lt;=11),"1 a 11",IF(AND(BN449&gt;=11.5,BN449&lt;=21.5),"11,5 a 21,5",IF(BN449=22,"22",IF(AND(BN449&gt;=22.5,BN449&lt;=32.5),"22,5 a 32,5",IF(AND(BN449&gt;=33,BN449&lt;=43),"33 a 43","Fuera de rango"))))))))</f>
        <v>22,5 a 32,5</v>
      </c>
      <c r="BP449" s="11" t="n">
        <f aca="false">IF(BO449="","",IF(BO449="-20 a -10",1,IF(BO449="-9,5 a 0,5",2,IF(BO449="1 a 11",3,IF(BO449="11,5 a 21,5",4,IF(BO449="22","NORMA",IF(BO449="22,5 a 32,5",5,IF(BO449="33 a 43",6,""))))))))</f>
        <v>5</v>
      </c>
      <c r="BQ449" s="9" t="n">
        <v>14</v>
      </c>
      <c r="BR449" s="10" t="str">
        <f aca="false">IF(BQ449="","",IF(AND(BQ449&gt;=-20,BQ449&lt;=-15),"-20 a -15",IF(AND(BQ449&gt;=-14.5,BQ449&lt;=-9.5),"-14,5 a -9,5",IF(AND(BQ449&gt;=-9,BQ449&lt;=-4),"-9 a -4",IF(AND(BQ449&gt;=-3.5,BQ449&lt;=2.5),"-3,5 a 2,5",IF(AND(BQ449&gt;=3,BQ449&lt;=8),"3 a 8",IF(AND(BQ449&gt;=8.5,BQ449&lt;=13.5),"8,5 a 13,5",IF(AND(BQ449&gt;=14,BQ449&lt;=17.5),"14 a 17,5",IF(BQ449=18,"18",IF(AND(BQ449&gt;=18.5,BQ449&lt;=23.5),"18,5 a 23,5",IF(AND(BQ449&gt;=24,BQ449&lt;=29),"24 a 29",IF(AND(BQ449&gt;=29.5,BQ449&lt;=34.5),"29,5 a 34,5",IF(AND(BQ449&gt;=35,BQ449&lt;=40),"35 a 40","Fuera de rango")))))))))))))</f>
        <v>14 a 17,5</v>
      </c>
      <c r="BS449" s="11" t="n">
        <f aca="false">IF(BR449="","",IF(BR449="-20 a -15",1,IF(BR449="-14,5 a -9,5",2,IF(BR449="-9 a -4",3,IF(BR449="-3,5 a 2,5",4,IF(BR449="3 a 8",5,IF(BR449="8,5 a 13,5",6,IF(BR449="14 a 17,5",7,IF(BR449="18","NORMA",IF(BR449="18,5 a 23,5",8,IF(BR449="24 a 29",9,IF(BR449="29,5 a 34,5",10,IF(BR449="35 a 40",11,"")))))))))))))</f>
        <v>7</v>
      </c>
      <c r="BT449" s="9" t="n">
        <v>0</v>
      </c>
      <c r="BU449" s="10" t="str">
        <f aca="false">IF(BT449="","",IF(AND(BT449&gt;=-20,BT449&lt;=-18),"-20 a -18",IF(AND(BT449&gt;=-17.5,BT449&lt;=-15.5),"-17,5 a -15,5",IF(AND(BT449&gt;=-15,BT449&lt;=-13),"-15 a -13",IF(AND(BT449&gt;=-12.5,BT449&lt;=-10.5),"-12,5 a -10,5",IF(AND(BT449&gt;=-10,BT449&lt;=-8),"-10 a -8",IF(AND(BT449&gt;=-7.5,BT449&lt;=-5.5),"-7,5 a -5,5",IF(AND(BT449&gt;=-5,BT449&lt;=-3),"-5 a -3",IF(AND(BT449&gt;=-2.5,BT449&lt;=-0.5),"-2,5 a -0,5",IF(BT449=0,"0",IF(AND(BT449&gt;=0.5,BT449&lt;=2.5),"0,5 a 2,5",IF(AND(BT449&gt;=3,BT449&lt;=5),"3 a 5",IF(AND(BT449&gt;=5.5,BT449&lt;=7.5),"5,5 a 7,5",IF(AND(BT449&gt;=8,BT449&lt;=10),"8 a 10",IF(AND(BT449&gt;=10.5,BT449&lt;=12.5),"10,5 a 12,5",IF(AND(BT449&gt;=13,BT449&lt;=15),"13 a 15",IF(AND(BT449&gt;=15.5,BT449&lt;=17.5),"15,5 a 17,5",IF(AND(BT449&gt;=18,BT449&lt;=20),"18 a 20","Fuera de rango"))))))))))))))))))</f>
        <v>0</v>
      </c>
      <c r="BV449" s="11" t="str">
        <f aca="false">IF(BT449="","",IF(BT449=0,"NORMA",IF(AND(BT449&gt;=-20,BT449&lt;=-18),2,IF(AND(BT449&gt;=-17.5,BT449&lt;=-15.5),2,IF(AND(BT449&gt;=-15,BT449&lt;=-13),3,IF(AND(BT449&gt;=-12.5,BT449&lt;=-10.5),4,IF(AND(BT449&gt;=-10,BT449&lt;=-8),5,IF(AND(BT449&gt;=-7.5,BT449&lt;=-5.5),6,IF(AND(BT449&gt;=-5,BT449&lt;=-3),7,IF(AND(BT449&gt;=-2.5,BT449&lt;=-0.5),8,IF(AND(BT449&gt;=0.5,BT449&lt;=2.5),9,IF(AND(BT449&gt;=3,BT449&lt;=5),10,IF(AND(BT449&gt;=5.5,BT449&lt;=7.5),11,IF(AND(BT449&gt;=8,BT449&lt;=10),12,IF(AND(BT449&gt;=10.5,BT449&lt;=12.5),13,IF(AND(BT449&gt;=13,BT449&lt;=15),14,IF(AND(BT449&gt;=15.5,BT449&lt;=17.5),15,IF(AND(BT449&gt;=18,BT449&lt;=20),16,"Fuera de rango"))))))))))))))))))</f>
        <v>NORMA</v>
      </c>
      <c r="BW449" s="9" t="n">
        <v>-3</v>
      </c>
      <c r="BX449" s="10" t="n">
        <f aca="false">18.5- (0.3*H449)</f>
        <v>-0.699999999999999</v>
      </c>
      <c r="BY449" s="10" t="n">
        <f aca="false">(BW449)-(BX449)</f>
        <v>-2.3</v>
      </c>
      <c r="BZ449" s="10" t="str">
        <f aca="false">IF(BY449="","",IF(BY449&lt;-27.5,"De -30 a -28",IF(BY449&lt;-25,"De -27,5 a -25,5",IF(BY449&lt;-22.5,"De -25 a -23",IF(BY449&lt;-20,"De -22,5 a -20,5",IF(BY449&lt;-17.5,"De -20 a -18",IF(BY449&lt;-15,"De -17,5 a -15,5",IF(BY449&lt;-12.5,"De -15 a -13",IF(BY449&lt;-10,"De -12,5 a -10,5",IF(BY449&lt;-7.5,"De -10 a -8",IF(BY449&lt;-5,"De -7,5 a -5,5",IF(BY449&lt;-2.5,"De -5 a -3",IF(BY449&lt;0,"De -2,5 a -0,5",IF(BY449&lt;2.5,"De 0 a 2",IF(BY449&lt;5,"De 2,5 a 4,5",IF(BY449&lt;7.5,"De 5 a 7",IF(BY449&lt;10,"De 7,5 a 9,5",IF(BY449&lt;12.5,"De 10 a 12",IF(BY449&lt;15,"De 12,5 a 14,5",IF(BY449&lt;17.5,"De 15 a 17",IF(BY449&lt;20,"De 17,5 a 19,5",IF(BY449&lt;22.5,"De 20 a 22",IF(BY449&lt;25,"De 22,5 a 24,5",IF(BY449&lt;27.5,"De 25 a 27","De 27,5 a 30"))))))))))))))))))))))))</f>
        <v>De -2,5 a -0,5</v>
      </c>
      <c r="CA449" s="12" t="n">
        <f aca="false">IF(BY449="","",IF(BY449&lt;=-28,1,IF(BY449&lt;=-25.5,2,IF(BY449&lt;=-23,3,IF(BY449&lt;=-20.5,4,IF(BY449&lt;=-18,5,IF(BY449&lt;=-15.5,6,IF(BY449&lt;=-13,7,IF(BY449&lt;=-10.5,8,IF(BY449&lt;=-8,9,IF(BY449&lt;=-5.5,10,IF(BY449&lt;=-3,11,IF(BY449&lt;=-0.5,12,IF(BY449&lt;=2,13,IF(BY449&lt;=4.5,14,IF(BY449&lt;=7,15,IF(BY449&lt;=9.5,16,IF(BY449&lt;=12,17,IF(BY449&lt;=14.5,18,IF(BY449&lt;=17,19,IF(BY449&lt;=19.5,20,IF(BY449&lt;=22,21,IF(BY449&lt;=24.5,22,IF(BY449&lt;=27,23,IF(BY449&lt;=30,24,"Fuera de rango")))))))))))))))))))))))))</f>
        <v>12</v>
      </c>
      <c r="CB449" s="9" t="n">
        <v>-2.75</v>
      </c>
      <c r="CC449" s="10" t="n">
        <f aca="false">18.5- (0.3*H449)</f>
        <v>-0.699999999999999</v>
      </c>
      <c r="CD449" s="10" t="n">
        <f aca="false">(CB449)-(CC449)</f>
        <v>-2.05</v>
      </c>
      <c r="CE449" s="10" t="str">
        <f aca="false">IF(CD449="","",IF(CD449&lt;-27.5,"De -30 a -28",IF(CD449&lt;-25,"De -27,5 a -25,5",IF(CD449&lt;-22.5,"De -25 a -23",IF(CD449&lt;-20,"De -22,5 a -20,5",IF(CD449&lt;-17.5,"De -20 a -18",IF(CD449&lt;-15,"De -17,5 a -15,5",IF(CD449&lt;-12.5,"De -15 a -13",IF(CD449&lt;-10,"De -12,5 a -10,5",IF(CD449&lt;-7.5,"De -10 a -8",IF(CD449&lt;-5,"De -7,5 a -5,5",IF(CD449&lt;-2.5,"De -5 a -3",IF(CD449&lt;0,"De -2,5 a -0,5",IF(CD449&lt;=2,"De 0 a 2",IF(CD449&lt;=4.5,"De 2,5 a 4,5",IF(CD449&lt;=7,"De 5 a 7",IF(CD449&lt;=9.5,"De 7,5 a 9,5",IF(CD449&lt;=12,"De 10 a 12",IF(CD449&lt;=14.5,"De 12,5 a 14,5",IF(CD449&lt;=17,"De 15 a 17",IF(CD449&lt;=19.5,"De 17,5 a 19,5",IF(CD449&lt;=22,"De 20 a 22",IF(CD449&lt;=24.5,"De 22,5 a 24,5",IF(CD449&lt;=27,"De 25 a 27","De 27,5 a 30"))))))))))))))))))))))))</f>
        <v>De -2,5 a -0,5</v>
      </c>
      <c r="CF449" s="12" t="n">
        <f aca="false">IF(CD449="","",IF(CD449&lt;-27.5,1,IF(CD449&lt;-25,2,IF(CD449&lt;-22.5,3,IF(CD449&lt;-20,4,IF(CD449&lt;-17.5,5,IF(CD449&lt;-15,6,IF(CD449&lt;-12.5,7,IF(CD449&lt;-10,8,IF(CD449&lt;-7.5,9,IF(CD449&lt;-5,10,IF(CD449&lt;-2.5,11,IF(CD449&lt;0,12,IF(CD449&lt;2.5,13,IF(CD449&lt;5,14,IF(CD449&lt;7.5,15,IF(CD449&lt;10,16,IF(CD449&lt;12.5,17,IF(CD449&lt;15,18,IF(CD449&lt;17.5,19,IF(CD449&lt;20,20,IF(CD449&lt;22.5,21,IF(CD449&lt;25,22,IF(CD449&lt;27.5,23,24))))))))))))))))))))))))</f>
        <v>12</v>
      </c>
      <c r="CG449" s="9" t="n">
        <v>-1.25</v>
      </c>
      <c r="CH449" s="10" t="str">
        <f aca="false">IF(CG449="","",IF(AND(CG449&gt;=-10,CG449&lt;=-9.5),"-10 a -9,5",IF(AND(CG449&gt;-9.5,CG449&lt;=-8.5),"-9 a -8,5",IF(AND(CG449&gt;-8.5,CG449&lt;=-7.5),"-8 a -7,5",IF(AND(CG449&gt;-7.5,CG449&lt;=-6.5),"-7 a -6,5",IF(AND(CG449&gt;-6.5,CG449&lt;=-5.5),"-6 a -5,5",IF(AND(CG449&gt;-5.5,CG449&lt;=-4.5),"-5 a -4,5",IF(AND(CG449&gt;-4.5,CG449&lt;=-3.5),"-4 a -3,5",IF(AND(CG449&gt;-3.5,CG449&lt;=-2.5),"-3 a -2,5",IF(CG449=-2.25,"-2,25",IF(AND(CG449&gt;-2.5,CG449&lt;=-1.5),"-2 a -1,5",IF(AND(CG449&gt;-1.5,CG449&lt;=-0.5),"-1 a -0,5",IF(AND(CG449&gt;-0.5,CG449&lt;=0.5),"0 a 0,5",IF(AND(CG449&gt;0.5,CG449&lt;=1.5),"1 a 1,5",IF(AND(CG449&gt;1.5,CG449&lt;=2.5),"2 a 2,5",IF(AND(CG449&gt;2.5,CG449&lt;=3.5),"3 a 3,5",IF(AND(CG449&gt;3.5,CG449&lt;=4.5),"4 a 4,5",IF(AND(CG449&gt;4.5,CG449&lt;=5.5),"5 a 5,5",IF(AND(CG449&gt;5.5,CG449&lt;=6.5),"6 a 6,5",IF(AND(CG449&gt;6.5,CG449&lt;=7.5),"7 a 7,5",IF(AND(CG449&gt;7.5,CG449&lt;=8.5),"8 a 8,5",IF(AND(CG449&gt;8.5,CG449&lt;=9.5),"9 a 9,5",IF(CG449&gt;=10,"10","Fuera de rango")))))))))))))))))))))))</f>
        <v>-1 a -0,5</v>
      </c>
      <c r="CI449" s="11" t="n">
        <f aca="false">IF(CG449="","",IF(CG449=-2.25,"NORMA",IF(CG449&lt;=-9.5,1,IF(CG449&lt;=-8.5,2,IF(CG449&lt;=-7.5,3,IF(CG449&lt;=-6.5,4,IF(CG449&lt;=-5.5,5,IF(CG449&lt;=-4.5,6,IF(CG449&lt;=-3.5,7,IF(CG449&lt;=-2.5,8,IF(CG449&lt;=-1.5,9,IF(CG449&lt;=-0.5,10,IF(CG449&lt;=0.5,11,IF(CG449&lt;=1.5,12,IF(CG449&lt;=2.5,13,IF(CG449&lt;=3.5,14,IF(CG449&lt;=4.5,15,IF(CG449&lt;=5.5,16,IF(CG449&lt;=6.5,17,IF(CG449&lt;=7.5,18,IF(CG449&lt;=8.5,19,IF(CG449&lt;=9.5,20,IF(CG449=10,21,"Fuera de rango")))))))))))))))))))))))</f>
        <v>10</v>
      </c>
      <c r="CJ449" s="9" t="n">
        <v>1</v>
      </c>
      <c r="CK449" s="10" t="str">
        <f aca="false">IF(CJ449="","",IF(AND(CJ449&gt;=-6,CJ449&lt;=-5.5),"-6 a -5,5",IF(AND(CJ449&gt;-5.5,CJ449&lt;=-4.5),"-5 a -4,5",IF(AND(CJ449&gt;-4.5,CJ449&lt;=-3.5),"-4 a -3,5",IF(AND(CJ449&gt;-3.5,CJ449&lt;=-2.5),"-3 a -2,5",IF(AND(CJ449&gt;-2.5,CJ449&lt;=-1.5),"-2 a -1,5",IF(AND(CJ449&gt;-1.5,CJ449&lt;=-0.5),"-1 a -0,5",IF(AND(CJ449&gt;-0.5,CJ449&lt;=0.5),"0 a 0,5",IF(AND(CJ449&gt;0.5,CJ449&lt;=1.5),"1 a 1,5",IF(AND(CJ449&gt;1.5,CJ449&lt;2.5),"2",IF(AND(CJ449&gt;=2.5,CJ449&lt;=3),"2,5 a 3",IF(AND(CJ449&gt;3,CJ449&lt;=4),"3,5 a 4",IF(AND(CJ449&gt;4,CJ449&lt;=5),"4,5 a 5",IF(AND(CJ449&gt;5,CJ449&lt;=6),"5,5 a 6",IF(AND(CJ449&gt;6,CJ449&lt;=7),"6,5 a 7",IF(AND(CJ449&gt;7,CJ449&lt;=8),"7,5 a 8",IF(AND(CJ449&gt;8,CJ449&lt;=9.5),"8,5 a 9,5",IF(CJ449=10,"10","Fuera de rango"))))))))))))))))))</f>
        <v>1 a 1,5</v>
      </c>
      <c r="CL449" s="11" t="n">
        <f aca="false">IF(CK449="","",IF(OR(CK449="-6 a -5,5",CK449="-6 - -5,5"),1,IF(OR(CK449="-5 a -4,5",CK449="-5 - -4,5"),2,IF(OR(CK449="-4 a -3,5",CK449="-4 - -3,5"),3,IF(OR(CK449="-3 a -2,5",CK449="-3 - -2,5"),4,IF(OR(CK449="-2 a -1,5",CK449="-2 - -1,5"),5,IF(OR(CK449="-1 a -0,5",CK449="-1 - -0,5"),6,IF(OR(CK449="0 a 0,5",CK449="0 - 0,5"),7,IF(OR(CK449="1 a 1,5",CK449="1 - 1,5"),8,IF(CK449="2","NORMA",IF(OR(CK449="2,5 a 3",CK449="2,5 - 3"),9,IF(OR(CK449="3,5 a 4",CK449="3,5 - 4"),10,IF(OR(CK449="4,5 a 5",CK449="4,5 - 5"),11,IF(OR(CK449="5,5 a 6",CK449="5,5 - 6"),12,IF(OR(CK449="6,5 a 7",CK449="6,5 - 7"),13,IF(OR(CK449="7,5 a 8",CK449="7,5 - 8"),14,IF(OR(CK449="8,5 a 9",CK449="8,5 - 9,5",CK449="9 a 9,5"),15,IF(CK449="10",15,IF(OR(CK449="0,5 a 1",CK449="0,5 - 1"),7,"Fuera de rango")))))))))))))))))))</f>
        <v>8</v>
      </c>
      <c r="CN449" s="10" t="str">
        <f aca="false">IF(CM449=0,"0", " ")</f>
        <v>0</v>
      </c>
      <c r="CO449" s="10" t="str">
        <f aca="false">IF(CM449&gt;0,"EME"," ")</f>
        <v> </v>
      </c>
      <c r="CQ449" s="10" t="str">
        <f aca="false">IF(CP449&gt;0,"0", " ")</f>
        <v> </v>
      </c>
      <c r="CR449" s="10" t="str">
        <f aca="false">IF(CP449&gt;0,"EME"," ")</f>
        <v> </v>
      </c>
      <c r="CS449" s="9" t="n">
        <v>2.5</v>
      </c>
      <c r="CV449" s="9" t="n">
        <v>2.25</v>
      </c>
      <c r="CY449" s="9" t="n">
        <v>0</v>
      </c>
      <c r="DB449" s="9" t="n">
        <v>0</v>
      </c>
      <c r="DC449" s="11" t="str">
        <f aca="false">IF(DB449&lt;0,"2"," ")</f>
        <v> </v>
      </c>
      <c r="DD449" s="11" t="str">
        <f aca="false">IF(DB449&lt;0,"MIO"," ")</f>
        <v> </v>
      </c>
      <c r="DE449" s="9" t="n">
        <v>0</v>
      </c>
      <c r="DF449" s="10" t="str">
        <f aca="false">IF(DE449&lt;0,"3"," ")</f>
        <v> </v>
      </c>
      <c r="DG449" s="10" t="str">
        <f aca="false">IF(DE449&lt;0,"AST"," ")</f>
        <v> </v>
      </c>
      <c r="DH449" s="9" t="n">
        <v>0</v>
      </c>
      <c r="DI449" s="10" t="str">
        <f aca="false">IF(DH449&lt;0,"3"," ")</f>
        <v> </v>
      </c>
      <c r="DJ449" s="10" t="str">
        <f aca="false">IF(DH449&lt;0,"AST"," ")</f>
        <v> </v>
      </c>
      <c r="DK449" s="9" t="n">
        <v>2.25</v>
      </c>
      <c r="DL449" s="10" t="str">
        <f aca="false">IF(DK449&gt;0,"4"," ")</f>
        <v>4</v>
      </c>
      <c r="DM449" s="10" t="str">
        <f aca="false">IF(DK449&gt;0,"PRE"," ")</f>
        <v>PRE</v>
      </c>
      <c r="DN449" s="9" t="n">
        <v>2.25</v>
      </c>
      <c r="DO449" s="10" t="str">
        <f aca="false">IF(DN449&gt;0,"4"," ")</f>
        <v>4</v>
      </c>
      <c r="DP449" s="10" t="str">
        <f aca="false">IF(DN449&gt;0,"PRE"," ")</f>
        <v>PRE</v>
      </c>
      <c r="DS449" s="12" t="str">
        <f aca="false">CONCATENATE(CO449,CU449,DA449,DG449,DM449)</f>
        <v>  PRE</v>
      </c>
      <c r="DT449" s="10" t="e">
        <f aca="false" t="array" ref="DT449">_xlfn.IFS(DS449="EME    ","0", DS449=" HIP   ","1", DS449="  MIO  ","2", DS449="   AST ","3", DS449="    PRE","4", DS449="EME   PRE","5", DS449=" HIP  PRE","6", DS449=" HIP AST ","7", DS449="  MIO PRE","8", DS449="  MIOAST ","9", DS449="   ASTPRE","10",DS449=" HIP ASTPRE","11", DS449="  MIOASTPRE","12", DS449="     ","0")</f>
        <v>#N/A</v>
      </c>
      <c r="DV449" s="1" t="e">
        <f aca="false" t="array" ref="DV449">_xlfn.IFS(DU449="SI","2", DU449="NO","1")</f>
        <v>#N/A</v>
      </c>
      <c r="DX449" s="11" t="str">
        <f aca="false">IF(DW449=0,"1","2")</f>
        <v>1</v>
      </c>
      <c r="DY449" s="11" t="str">
        <f aca="false" t="array" ref="DY449">_xlfn.IFS(DW449=0,"0", DW449=0.25, "1", DW449=0.5,"2", DW449=0.75,"3", DW449=1,"4",DW449=1.25,"5", DW449=1.5,"6", DW449=1.75,"7", DW449=2,"8")</f>
        <v>0</v>
      </c>
      <c r="EA449" s="11" t="str">
        <f aca="false">IF(DZ449=0,"1","2")</f>
        <v>1</v>
      </c>
      <c r="EB449" s="11" t="str">
        <f aca="false" t="array" ref="EB449">_xlfn.IFS(DZ449=0,"0", DZ449=0.25, "1", DZ449=0.5,"2", DZ449=0.75,"3", DZ449=1,"4",DZ449=1.25,"5", DZ449=1.5,"6", DZ449=1.75,"7", DZ449=2,"8")</f>
        <v>0</v>
      </c>
      <c r="ED449" s="10" t="str">
        <f aca="false">IF(EC449=0,"1","2")</f>
        <v>1</v>
      </c>
      <c r="EE449" s="11" t="str">
        <f aca="false" t="array" ref="EE449">_xlfn.IFS(EC449=0,"0", EC449=-0.25, "1", EC449=-0.5,"2", EC449=-0.75,"3", EC449=-1,"4",EC449=-1.25,"5", EC449=-1.5,"6", EC449=-1.75,"7", EC449=-2,"8", EC449=-2.25,"9",EC449=-2.5,"10", EC449=-2.75,"11", EC449=-3,"12", EC449=-3.25,"13", EC449=-3.5,"14", EC449=-3.75,"15",EC449=-4,"16")</f>
        <v>0</v>
      </c>
      <c r="EG449" s="10" t="str">
        <f aca="false">IF(EF449=0,"1","2")</f>
        <v>1</v>
      </c>
      <c r="EH449" s="11" t="str">
        <f aca="false" t="array" ref="EH449">_xlfn.IFS(EF449=0,"0", EF449=-0.25, "1", EF449=-0.5,"2", EF449=-0.75,"3", EF449=-1,"4",EF449=-1.25,"5", EF449=-1.5,"6", EF449=-1.75,"7", EF449=-2,"8", EF449=-2.25,"9",EF449=-2.5,"10", EF449=-2.75,"11", EF449=-3,"12", EF449=-3.25,"13", EF449=-3.5,"14", EF449=-3.75,"15",EF449=-4,"16")</f>
        <v>0</v>
      </c>
      <c r="EJ449" s="11" t="str">
        <f aca="false">IF(EI449=0,"1","2")</f>
        <v>1</v>
      </c>
      <c r="EK449" s="11" t="str">
        <f aca="false" t="array" ref="EK449">_xlfn.IFS(EI449=0,"0", EI449=-0.25, "1", EI449=-0.5,"2", EI449=-0.75,"3", EI449=-1,"4",EI449=-1.25,"5", EI449=-1.5,"6", EI449=-1.75,"7", EI449=-2,"8", EI449=-2.25,"9", EI449=-2.25,"9",EI449=-2.5,"10", EI449=-2.75,"11", EI449=-3,"12", EI449=-3.25,"13", EI449=-3.5,"14", EI449=-3.75,"15",EI449=-4,"16", EI449=0.25, "17", EI449=0.5, "18")</f>
        <v>0</v>
      </c>
      <c r="EM449" s="11" t="str">
        <f aca="false">IF(EL449=0,"1","2")</f>
        <v>1</v>
      </c>
      <c r="EN449" s="11" t="str">
        <f aca="false" t="array" ref="EN449">_xlfn.IFS(EL449=0.25,"17",EL449=0.5,"18", EL449=0,"0", EL449=-0.25, "1", EL449=-0.5,"2", EL449=-0.75,"3", EL449=-1,"4",EL449=-1.25,"5", EL449=-1.5,"6", EL449=-1.75,"7", EL449=-2,"8",EL449= -2.25,"9",EL449=-2.5,"10",EL449= -2.75,"11",EL449= -3,"12",EL449= -3.25,"13",EL449= -3.5,"14",EL449= -3.75,"15",EL449=-4,"16")</f>
        <v>0</v>
      </c>
      <c r="EP449" s="11" t="str">
        <f aca="false">IF(EO449=0,"1","2")</f>
        <v>1</v>
      </c>
      <c r="EQ449" s="11" t="str">
        <f aca="false" t="array" ref="EQ449">_xlfn.IFS(EO449=0,"0", EO449=0.25, "1", EO449=0.5,"2", EO449=0.75,"3", EO449=1,"4",EO449=1.25,"5", EO449=1.5,"6", EO449=1.75,"7", EO449=2,"8", EO449=2.25,"9", EO449=2.25,"9",EO449=2.5,"10", EO449=2.75,"11", EO449=3,"12", EO449=3.25,"13", EO449=3.5,"14", EO449=3.75,"15",EO449=4,"16", EO449=-0.25, "17", bq=-0.5, "18")</f>
        <v>0</v>
      </c>
      <c r="ES449" s="11" t="str">
        <f aca="false">IF(ER449=0,"1","2")</f>
        <v>1</v>
      </c>
      <c r="ET449" s="11" t="str">
        <f aca="false" t="array" ref="ET449">_xlfn.IFS(ER449=0,"0", ER449=0.25, "1", ER449=0.5,"2", ER449=0.75,"3", ER449=1,"4",ER449=1.25,"5", ER449=1.5,"6", ER449=1.75,"7", ER449=2,"8", ER449=2.25,"9", ER449=2.25,"9",ER449=2.5,"10", ER449=2.75,"11", ER449=3,"12", ER449=3.25,"13", ER449=3.5,"14", ER449=3.75,"15",ER449=4,"16", ER449=-0.25, "17", bq=-0.5, "18")</f>
        <v>0</v>
      </c>
      <c r="EV449" s="14" t="e">
        <f aca="false">VLOOKUP(EU449,LEYENDA!$G$2:$H$8,2,TRUE())</f>
        <v>#N/A</v>
      </c>
      <c r="EW449" s="14" t="e">
        <f aca="false" t="array" ref="EW449">_xlfn.IFS(EV449="0-5","1", EV449="6-12","2", EV449="13-18","3", EV449="19-24","4", EV449="25-36","5", EV449="37-48","6", EV449="49-60","7")</f>
        <v>#N/A</v>
      </c>
    </row>
    <row r="450" customFormat="false" ht="13.5" hidden="false" customHeight="false" outlineLevel="0" collapsed="false">
      <c r="A450" s="1" t="n">
        <v>153</v>
      </c>
      <c r="B450" s="2" t="n">
        <v>1</v>
      </c>
      <c r="C450" s="33" t="n">
        <v>41932</v>
      </c>
      <c r="E450" s="5" t="str">
        <f aca="false">VLOOKUP(A450,'286'!$A$3:$J$6279,10,FALSE())</f>
        <v>FERNÁNDEZ BERROCAL, Mª EULALIA</v>
      </c>
      <c r="F450" s="4" t="str">
        <f aca="false">VLOOKUP(A450,'286'!$A$3:$I$1768,3,FALSE())</f>
        <v>FERBEE</v>
      </c>
      <c r="G450" s="6" t="n">
        <f aca="false">VLOOKUP(A450,'286'!$A$3:$I$1768,4,FALSE())</f>
        <v>25426</v>
      </c>
      <c r="H450" s="7" t="n">
        <f aca="false">YEAR(C450)-YEAR(G450)</f>
        <v>45</v>
      </c>
      <c r="I450" s="1" t="str">
        <f aca="false">VLOOKUP(H450,LEYENDA!$C$2:$D$6,2,TRUE())</f>
        <v>41-60</v>
      </c>
      <c r="J450" s="5" t="str">
        <f aca="false">VLOOKUP(A450,'286'!$A$3:$I$1768,7,FALSE())</f>
        <v>M</v>
      </c>
      <c r="K450" s="8" t="n">
        <f aca="false">VLOOKUP(A450,'286'!$A$3:$I$1768,2,FALSE())</f>
        <v>0</v>
      </c>
      <c r="L450" s="4" t="str">
        <f aca="false">VLOOKUP(A450,'286'!$A$3:$I$1768,8,FALSE())</f>
        <v>D</v>
      </c>
      <c r="M450" s="4" t="str">
        <f aca="false">VLOOKUP(A450,'286'!$A$3:$I$1768,9,FALSE())</f>
        <v>D</v>
      </c>
      <c r="N450" s="8" t="str">
        <f aca="false">IF(R450=O450, "MISMA","CONTRARIA")</f>
        <v>MISMA</v>
      </c>
      <c r="O450" s="8" t="str">
        <f aca="false" t="array" ref="O450">_xlfn.IFS(L450="D","1", L450="I","2")</f>
        <v>1</v>
      </c>
      <c r="P450" s="8" t="e">
        <f aca="false" t="array" ref="P450">_xlfn.IFS(K450="OD","1", K450="OI","2")</f>
        <v>#N/A</v>
      </c>
      <c r="Q450" s="1" t="str">
        <f aca="false" t="array" ref="Q450">_xlfn.IFS(J450="M","1", J450="H","2")</f>
        <v>1</v>
      </c>
      <c r="R450" s="8" t="str">
        <f aca="false" t="array" ref="R450">_xlfn.IFS(M450="D","1", M450="I","2")</f>
        <v>1</v>
      </c>
      <c r="S450" s="1" t="str">
        <f aca="false" t="array" ref="S450">_xlfn.IFS(N450="CONTRARIA", "1",N450= "MISMA","2")</f>
        <v>2</v>
      </c>
      <c r="T450" s="1" t="str">
        <f aca="false" t="array" ref="T450">_xlfn.IFS(I450="0-12","1", I450="13-24","2", I450="25-40","3", I450="41-60","4", I450="61-100","5")</f>
        <v>4</v>
      </c>
      <c r="U450" s="9" t="n">
        <v>8</v>
      </c>
      <c r="V450" s="10" t="str">
        <f aca="false">IF(U450="","",IF(AND(U450&gt;=-9,U450&lt;=-6.5),"-9 a -6,5",IF(AND(U450&gt;=-6,U450&lt;=-3.5),"-6 a -3,5",IF(AND(U450&gt;=-3,U450&lt;=-1),"-3 a -1",IF(U450=-0.5,"-0,5",IF(AND(U450&gt;=0,U450&lt;=2.5),"0 a 2,5",IF(AND(U450&gt;=3,U450&lt;=5.5),"3 a 5,5",IF(AND(U450&gt;=6,U450&lt;=8.5),"6 a 8,5",IF(AND(U450&gt;=9,U450&lt;=20),"9 a 20","Fuera de rango")))))))))</f>
        <v>6 a 8,5</v>
      </c>
      <c r="W450" s="11" t="n">
        <f aca="false">IF(V450="","",IF(V450="-9 a -6,5",2,IF(V450="-6 a -3,5",3,IF(V450="-3 a -1",4,IF(V450="-0,5","NORMA",IF(V450="0 a 2,5",5,IF(V450="3 a 5,5",6,IF(V450="6 a 8,5",7,IF(V450="9 a 20",8,"Fuera de rango")))))))))</f>
        <v>7</v>
      </c>
      <c r="X450" s="9" t="n">
        <v>10</v>
      </c>
      <c r="Y450" s="11" t="str">
        <f aca="false">IF(X450="","",IF(AND(X450&gt;=0,X450&lt;=4),"0 a 4",IF(AND(X450&gt;=4.5,X450&lt;=8.5),"4,5 a 8,5",IF(X450=9,"9",IF(AND(X450&gt;=9.5,X450&lt;=13),"9,5 a 13",IF(AND(X450&gt;=13.5,X450&lt;=20),"13,5 a 20",IF(AND(X450&gt;=20.5,X450&lt;=35),"20,5 a 35","Fuera de rango")))))))</f>
        <v>9,5 a 13</v>
      </c>
      <c r="Z450" s="11" t="n">
        <f aca="false">IF(Y450="","",IF(Y450="0 a 4",1,IF(Y450="4,5 a 8,5",2,IF(Y450="9","NORMA",IF(Y450="9,5 a 13",3,IF(Y450="13,5 a 20",4,IF(Y450="20,5 a 35",5,"Fuera de rango")))))))</f>
        <v>3</v>
      </c>
      <c r="AA450" s="9" t="n">
        <v>23</v>
      </c>
      <c r="AB450" s="10" t="str">
        <f aca="false">IF(AA450="","",IF(AND(AA450&gt;=0,AA450&lt;=9),"0 a 9",IF(AND(AA450&gt;=9.5,AA450&lt;=18.5),"9,5 a 18,5",IF(AA450=19,"19",IF(AND(AA450&gt;=19.5,AA450&lt;=28),"19,5 a 28",IF(AND(AA450&gt;=28.5,AA450&lt;=40),"28,5 a 40","Fuera de rango"))))))</f>
        <v>19,5 a 28</v>
      </c>
      <c r="AC450" s="11" t="n">
        <f aca="false" t="array" ref="AC450">_xlfn.IFS(AB450="","",AB450="0 a 9",1,AB450="9,5 a 18,5",2,AB450="19","NORMA",AB450="19,5 a 28",3,AB450="28,5 a 40",4,TRUE(),"Fuera de rango")</f>
        <v>3</v>
      </c>
      <c r="AD450" s="9" t="n">
        <v>11</v>
      </c>
      <c r="AE450" s="10" t="str">
        <f aca="false">IF(AD450="","",IF(AND(AD450&gt;=-10,AD450&lt;=0),"De -10 a 0",IF(AND(AD450&gt;=0.5,AD450&lt;=9.5),"0,5 a 9,5",IF(AD450=10,"10",IF(AND(AD450&gt;=10.5,AD450&lt;=20),"10,5 a 20",IF(AND(AD450&gt;=20.5,AD450&lt;=40),"20,5 a 40","Fuera de rango"))))))</f>
        <v>10,5 a 20</v>
      </c>
      <c r="AF450" s="12" t="n">
        <f aca="false">IF(AD450="","",IF(AND(AD450&gt;=-10,AD450&lt;=0),1,IF(AND(AD450&gt;=0.5,AD450&lt;=9.5),2,IF(AD450=10,"NORMA",IF(AND(AD450&gt;=10.5,AD450&lt;=20),3,IF(AND(AD450&gt;=20.5,AD450&lt;=40),4,""))))))</f>
        <v>3</v>
      </c>
      <c r="AG450" s="9" t="n">
        <v>9</v>
      </c>
      <c r="AH450" s="10" t="str">
        <f aca="false">IF(AG450="","",IF(AND(AG450&gt;=0,AG450&lt;=4),"0 a 4",IF(AND(AG450&gt;=4.5,AG450&lt;=8.5),"4,5 a 8,5",IF(AG450=9,"9",IF(AND(AG450&gt;=9.5,AG450&lt;=13),"9,5 a 13",IF(AND(AG450&gt;=13.5,AG450&lt;=25),"13,5 a 25","Fuera de rango"))))))</f>
        <v>9</v>
      </c>
      <c r="AI450" s="10" t="str">
        <f aca="false">IF(AH450="","",IF(AH450="0 a 4",1,IF(AH450="4,5 a 8,5",2,IF(AH450="9","NORMA",IF(AH450="9,5 a 13",3,IF(AH450="13,5 a 25",4,""))))))</f>
        <v>NORMA</v>
      </c>
      <c r="AJ450" s="9" t="n">
        <v>2</v>
      </c>
      <c r="AK450" s="10" t="str">
        <f aca="false">IF(AJ450="","",IF(AND(AJ450&gt;=-15,AJ450&lt;=-10.5),"-15 a -10,5",IF(AND(AJ450&gt;=-10,AJ450&lt;=-4),"-10 a -4",IF(AND(AJ450&gt;=-4.5,AJ450&lt;=0),"-4,5 a 0",IF(AND(AJ450&gt;=0.5,AJ450&lt;=4.5),"0,5 a 4,5",IF(AJ450=5,"5",IF(AND(AJ450&gt;=5.5,AJ450&lt;=10),"5,5 a 10",IF(AND(AJ450&gt;=10.5,AJ450&lt;=20),"10,5 a 20","Fuera de rango"))))))))</f>
        <v>0,5 a 4,5</v>
      </c>
      <c r="AL450" s="11" t="n">
        <f aca="false">IF(AK450="","",IF(AK450="-15 a -10,5",1,IF(AK450="-10 a -4",2,IF(AK450="-4,5 a 0",3,IF(AK450="0,5 a 4,5",4,IF(AK450="5","NORMA",IF(AK450="5,5 a 10",5,IF(AK450="10,5 a 20",6,"Error"))))))))</f>
        <v>4</v>
      </c>
      <c r="AM450" s="9" t="n">
        <v>0.5</v>
      </c>
      <c r="AN450" s="10" t="str">
        <f aca="false">IF(AM450="","",IF(AND(AM450&gt;=-7.5,AM450&lt;=-5.5),"-7,5 a -5,5",IF(AND(AM450&gt;=-5,AM450&lt;=-3),"-5 a -3",IF(AND(AM450&gt;=-2.5,AM450&lt;=-0.5),"-2,5 a -0,5",IF(AM450=0,"0,00",IF(AND(AM450&gt;=0.5,AM450&lt;=2.5),"0,5 a 2,5",IF(AND(AM450&gt;=3,AM450&lt;=5),"3 a 5",IF(AND(AM450&gt;=5.5,AM450&lt;=7.5),"5,5 a 7,5",IF(AND(AM450&gt;=8,AM450&lt;=10),"8 a 10","Fuera de rango")))))))))</f>
        <v>0,5 a 2,5</v>
      </c>
      <c r="AO450" s="11" t="n">
        <f aca="false">IF(AN450="","",IF(AN450="-7,5 a -5,5",1,IF(AN450="-5 a -3",2,IF(AN450="-2,5 a -0,5",3,IF(AN450="0,00","NORMA",IF(AN450="0,5 a 2,5",4,IF(AN450="3 a 5",5,IF(AN450="5,5 a 7,5",6,IF(AN450="8 a 10",7,"Error")))))))))</f>
        <v>4</v>
      </c>
      <c r="AP450" s="9" t="n">
        <v>18</v>
      </c>
      <c r="AQ450" s="10" t="str">
        <f aca="false">IF(AP450="","",IF(AND(AP450&gt;=-20,AP450&lt;=-9.5),"-20 a -9,5",IF(AND(AP450&gt;=-9,AP450&lt;=-6.5),"-9 a -6,5",IF(AP450=-6,"-6",IF(AND(AP450&gt;=-5.5,AP450&lt;=-3),"-5,5 a -3",IF(AND(AP450&gt;=-2.5,AP450&lt;=0),"-2,5 a 0",IF(AND(AP450&gt;=0.5,AP450&lt;=3),"0,5 a 3",IF(AND(AP450&gt;=3.5,AP450&lt;=6),"3,5 a 6",IF(AND(AP450&gt;=6.5,AP450&lt;=9),"6,5 a 9",IF(AND(AP450&gt;=9.5,AP450&lt;=20),"9,5 a 20","Fuera de rango"))))))))))</f>
        <v>9,5 a 20</v>
      </c>
      <c r="AR450" s="11" t="n">
        <f aca="false">IF(AQ450="","",IF(AQ450="-20 a -9,5",1,IF(AQ450="-9 a -6,5",2,IF(AQ450="-6","NORMA",IF(AQ450="-5,5 a -3",3,IF(AQ450="-2,5 a 0",4,IF(AQ450="0,5 a 3",5,IF(AQ450="3,5 a 6",6,IF(AQ450="6,5 a 9",7,IF(AQ450="9,5 a 20",8,""))))))))))</f>
        <v>8</v>
      </c>
      <c r="AS450" s="9" t="n">
        <v>1</v>
      </c>
      <c r="AT450" s="10" t="str">
        <f aca="false">IF(AS450="","",IF(AND(AS450&gt;=-16,AS450&lt;=-14),"-16 a -14",IF(AND(AS450&gt;=-13.5,AS450&lt;=-11.5),"-13,5 a -11,5",IF(AND(AS450&gt;=-11,AS450&lt;=-9),"-11 a -9",IF(AND(AS450&gt;=-8.5,AS450&lt;=-6.5),"-8,5 a -6,5",IF(AND(AS450&gt;=-6,AS450&lt;=-4),"-6 a -4",IF(AND(AS450&gt;=-3.5,AS450&lt;=-1.5),"-3,5 a -1,5",IF(AND(AS450&gt;=-1,AS450&lt;=1),"-1 a 1",IF(AND(AS450&gt;=1.5,AS450&lt;=3.5),"1,5 a 3,5",IF(AND(AS450&gt;=4,AS450&lt;=6),"4 a 6",IF(AND(AS450&gt;=6.5,AS450&lt;=8.5),"6,5 a 8,5",IF(AND(AS450&gt;=9,AS450&lt;=11),"9 a 11",IF(AND(AS450&gt;=11.5,AS450&lt;=13.5),"11,5 a 13,5",IF(AND(AS450&gt;=14,AS450&lt;=16),"14 a 16",IF(AND(AS450&gt;=16.5,AS450&lt;=18.5),"16,5 a 18,5",IF(AND(AS450&gt;=19,AS450&lt;=21),"19 a 21","Fuera de rango"))))))))))))))))</f>
        <v>-1 a 1</v>
      </c>
      <c r="AU450" s="11" t="n">
        <f aca="false" t="array" ref="AU450">IF(AT450="","",_xlfn.IFS(AT450="-16 a -14",1,AT450="-13,5 a -11,5",2,AT450="-11 a -9",3,AT450="-8,5 a -6,5",4,AT450="-6 a -4",5,AT450="-3,5 a -1,5",6,AT450="-1 a 1",7,AT450="1,5 a 3,5",8,AT450="4 a 6","NORMA",AT450="6,5 a 8,5",9,AT450="9 a 11",10,AT450="11,5 a 13,5",11,AT450="14 a 16",12,AT450="16,5 a 18,5",13,AT450="19 a 21",14,TRUE(),""))</f>
        <v>7</v>
      </c>
      <c r="AV450" s="9" t="n">
        <v>1</v>
      </c>
      <c r="AW450" s="10" t="str">
        <f aca="false">IF(AV450="","",IF(AND(AV450&gt;=-1,AV450&lt;=-0.5),"-1 a -0,5",IF(AND(AV450&gt;-0.5,AV450&lt;=0),"De -0,5 a 0",IF(AND(AV450&gt;=0.25,AV450&lt;=0.75),"0,25 a 0,75",IF(AND(AV450&gt;=1,AV450&lt;=1.5),"1 a 1,5",IF(AND(AV450&gt;=1.75,AV450&lt;=2.25),"1,75 a 2,25",IF(AND(AV450&gt;=2.5,AV450&lt;=3),"2,5 a 3",IF(AND(AV450&gt;=3.25,AV450&lt;=3.75),"3,25 a 3,75","Fuera de rango"))))))))</f>
        <v>1 a 1,5</v>
      </c>
      <c r="AX450" s="10" t="n">
        <f aca="false">IF(AW450="","",IF(OR(AW450="-1 a -0,5",AW450="-1 a -0.5"),1,IF(OR(AW450="De -0,5 a 0",AW450="-0,5 a 0",AW450="De -0.5 a 0"),2,IF(OR(AW450="0,25 a 0,75",AW450="0.25 a 0.75"),"NORMA",IF(OR(AW450="1 a 1,5",AW450="1 a 1.5"),3,IF(OR(AW450="1,75 a 2,25",AW450="1.75 a 2.25"),4,IF(OR(AW450="2,5 a 3",AW450="2.5 a 3"),5,IF(OR(AW450="3,25 a 3,75",AW450="3.25 a 3.75"),6,""))))))))</f>
        <v>3</v>
      </c>
      <c r="AY450" s="9" t="n">
        <v>7</v>
      </c>
      <c r="AZ450" s="10" t="str">
        <f aca="false">IF(AY450="","",IF(AND(AY450&gt;=-20,AY450&lt;=-9.5),"-20 a -9,5",IF(AND(AY450&gt;=-9,AY450&lt;=-6.5),"-9 a -6,5",IF(AY450=-6,"-6",IF(AND(AY450&gt;=-5.5,AY450&lt;=-3),"-5,5 a -3",IF(AND(AY450&gt;=-2.5,AY450&lt;=0),"-2,5 a 0",IF(AND(AY450&gt;=0.5,AY450&lt;=3),"0,5 a 3",IF(AND(AY450&gt;=3.5,AY450&lt;=6),"3,5 a 6","Fuera de rango"))))))))</f>
        <v>Fuera de rango</v>
      </c>
      <c r="BA450" s="11" t="str">
        <f aca="false">IF(AZ450="","",IF(AZ450="-20 a -9,5",1,IF(AZ450="-9 a -6,5",2,IF(AZ450="-6","NORMA",IF(AZ450="-5,5 a -3",3,IF(AZ450="-2,5 a 0",4,IF(AZ450="0,5 a 3",5,IF(AZ450="3,5 a 6",6,""))))))))</f>
        <v/>
      </c>
      <c r="BB450" s="9" t="n">
        <v>18</v>
      </c>
      <c r="BC450" s="10" t="str">
        <f aca="false" t="array" ref="BC450">IF(BB450="","",_xlfn.IFS(AND(BB450&gt;=0,BB450&lt;=2),"0 a 2",AND(BB450&gt;=2.5,BB450&lt;=4.5),"2,5 a 4,5",AND(BB450&gt;=5,BB450&lt;=7),"5 a 7",AND(BB450&gt;=7.5,BB450&lt;=9.5),"7,5 a 9,5",AND(BB450&gt;=10,BB450&lt;=12),"10 a 12",AND(BB450&gt;=12.5,BB450&lt;=14.5),"12,5 a 14,5",BB450=15,"15",AND(BB450&gt;=15.5,BB450&lt;=17.5),"15,5 a 17,5",AND(BB450&gt;=18,BB450&lt;=20),"18 a 20",AND(BB450&gt;=20.5,BB450&lt;=22.5),"20,5 a 22,5",AND(BB450&gt;=23,BB450&lt;=25),"23 a 25",TRUE(),"Fuera de rango"))</f>
        <v>18 a 20</v>
      </c>
      <c r="BD450" s="11" t="n">
        <f aca="false" t="array" ref="BD450">IF(BC450="","",_xlfn.IFS(BC450="0 a 2",1,BC450="2,5 a 4,5",2,BC450="5 a 7",3,BC450="7,5 a 9,5",4,BC450="10 a 12",5,BC450="12,5 a 14,5",6,BC450="15","NORMA",BC450="15,5 a 17,5",7,BC450="18 a 20",8,BC450="20,5 a 22,5",9,BC450="23 a 25",10,TRUE(),"Fuera de rango"))</f>
        <v>8</v>
      </c>
      <c r="BE450" s="9" t="n">
        <v>32</v>
      </c>
      <c r="BF450" s="10" t="str">
        <f aca="false">IF(BE450="","",IF(AND(BE450&gt;=-20,BE450&lt;=-10),"-20 a -10",IF(AND(BE450&gt;=-9.5,BE450&lt;=0.5),"-9,5 a 0,5",IF(AND(BE450&gt;=1,BE450&lt;=11),"1 a 11",IF(AND(BE450&gt;=11.5,BE450&lt;=20.5),"11,5 a 20,5",IF(BE450=21,"21",IF(AND(BE450&gt;=21.5,BE450&lt;=31.5),"21,5 a 31,5",IF(AND(BE450&gt;=32,BE450&lt;=42),"32 a 42","Fuera de rango"))))))))</f>
        <v>32 a 42</v>
      </c>
      <c r="BG450" s="11" t="n">
        <f aca="false">IF(BF450="","",IF(BF450="-20 a -10",1,IF(BF450="-9,5 a 0,5",2,IF(BF450="1 a 11",3,IF(BF450="11,5 a 20,5",4,IF(BF450="21","NORMA",IF(BF450="21,5 a 31,5",5,IF(BF450="32 a 42",6,""))))))))</f>
        <v>6</v>
      </c>
      <c r="BH450" s="9" t="n">
        <v>12</v>
      </c>
      <c r="BI450" s="10" t="str">
        <f aca="false">IF(BH450="","",IF(AND(BH450&gt;=-20,BH450&lt;=-15),"-20 a -15",IF(AND(BH450&gt;=-14.5,BH450&lt;=-9.5),"-14,5 a -9,5",IF(AND(BH450&gt;=-9,BH450&lt;=-4),"-9 a -4",IF(AND(BH450&gt;=-3.5,BH450&lt;=2.5),"-3,5 a 2,5",IF(AND(BH450&gt;=3,BH450&lt;=8),"3 a 8",IF(AND(BH450&gt;=8.5,BH450&lt;=14.5),"8,5 a 14,5",IF(BH450=15,"15",IF(AND(BH450&gt;=15.5,BH450&lt;=20.5),"15,5 a 20,5",IF(AND(BH450&gt;=21,BH450&lt;=26),"21 a 26","Fuera de rango"))))))))))</f>
        <v>8,5 a 14,5</v>
      </c>
      <c r="BJ450" s="11" t="n">
        <f aca="false">IF(BI450="","",IF(BI450="-20 a -15",1,IF(BI450="-14,5 a -9,5",2,IF(BI450="-9 a -4",3,IF(BI450="-3,5 a 2,5",4,IF(BI450="3 a 8",5,IF(BI450="8,5 a 14,5",6,IF(BI450="15","NORMA",IF(BI450="15,5 a 20,5",7,IF(BI450="21 a 26",8,IF(BI450="26,5 a 31,5",9,"")))))))))))</f>
        <v>6</v>
      </c>
      <c r="BK450" s="9" t="n">
        <v>15</v>
      </c>
      <c r="BL450" s="10" t="str">
        <f aca="false">IF(BK450="","",IF(AND(BK450&gt;=0,BK450&lt;=2),"0 - 2",IF(AND(BK450&gt;=2.5,BK450&lt;=4.5),"2,5 - 4,5",IF(AND(BK450&gt;=5,BK450&lt;=7),"5 - 7",IF(AND(BK450&gt;=7.5,BK450&lt;=9.5),"7,5 - 9,5",IF(AND(BK450&gt;=10,BK450&lt;=12),"10 - 12",IF(AND(BK450&gt;=12.5,BK450&lt;=13.5),"12,5 - 13,5",IF(BK450=14,"14",IF(AND(BK450&gt;=14.5,BK450&lt;=16.5),"14,5 - 16,5",IF(AND(BK450&gt;=17,BK450&lt;=19),"17 - 19",IF(AND(BK450&gt;=19.5,BK450&lt;=21.5),"19,5 - 21,5",IF(AND(BK450&gt;=22,BK450&lt;=24),"22 - 24",IF(AND(BK450&gt;=24.5,BK450&lt;=26.5),"24,5 - 26,5",IF(AND(BK450&gt;=27,BK450&lt;=29),"27 - 29",IF(AND(BK450&gt;=29.5,BK450&lt;=30),"29,5 - 30","Fuera de rango")))))))))))))))</f>
        <v>14,5 - 16,5</v>
      </c>
      <c r="BM450" s="11" t="n">
        <f aca="false">IF(BL450="","",IF(BL450="0 - 2",1,IF(BL450="2,5 - 4,5",2,IF(BL450="5 - 7",3,IF(BL450="7,5 - 9,5",4,IF(BL450="10 - 12",5,IF(BL450="12,5 - 13,5",6,IF(BL450="14","NORMA",IF(BL450="14,5 - 16,5",7,IF(BL450="17 - 19",8,IF(BL450="19,5 - 21,5",9,IF(BL450="22 - 24",10,IF(BL450="24,5 - 26,5",11,IF(BL450="27 - 29",12,IF(BL450="29,5 - 30",13,"")))))))))))))))</f>
        <v>7</v>
      </c>
      <c r="BN450" s="9" t="n">
        <v>16</v>
      </c>
      <c r="BO450" s="11" t="str">
        <f aca="false">IF(BN450="","",IF(AND(BN450&gt;=-20,BN450&lt;=-10),"-20 a -10",IF(AND(BN450&gt;=-9.5,BN450&lt;=0.5),"-9,5 a 0,5",IF(AND(BN450&gt;=1,BN450&lt;=11),"1 a 11",IF(AND(BN450&gt;=11.5,BN450&lt;=21.5),"11,5 a 21,5",IF(BN450=22,"22",IF(AND(BN450&gt;=22.5,BN450&lt;=32.5),"22,5 a 32,5",IF(AND(BN450&gt;=33,BN450&lt;=43),"33 a 43","Fuera de rango"))))))))</f>
        <v>11,5 a 21,5</v>
      </c>
      <c r="BP450" s="11" t="n">
        <f aca="false">IF(BO450="","",IF(BO450="-20 a -10",1,IF(BO450="-9,5 a 0,5",2,IF(BO450="1 a 11",3,IF(BO450="11,5 a 21,5",4,IF(BO450="22","NORMA",IF(BO450="22,5 a 32,5",5,IF(BO450="33 a 43",6,""))))))))</f>
        <v>4</v>
      </c>
      <c r="BQ450" s="9" t="n">
        <v>14</v>
      </c>
      <c r="BR450" s="10" t="str">
        <f aca="false">IF(BQ450="","",IF(AND(BQ450&gt;=-20,BQ450&lt;=-15),"-20 a -15",IF(AND(BQ450&gt;=-14.5,BQ450&lt;=-9.5),"-14,5 a -9,5",IF(AND(BQ450&gt;=-9,BQ450&lt;=-4),"-9 a -4",IF(AND(BQ450&gt;=-3.5,BQ450&lt;=2.5),"-3,5 a 2,5",IF(AND(BQ450&gt;=3,BQ450&lt;=8),"3 a 8",IF(AND(BQ450&gt;=8.5,BQ450&lt;=13.5),"8,5 a 13,5",IF(AND(BQ450&gt;=14,BQ450&lt;=17.5),"14 a 17,5",IF(BQ450=18,"18",IF(AND(BQ450&gt;=18.5,BQ450&lt;=23.5),"18,5 a 23,5",IF(AND(BQ450&gt;=24,BQ450&lt;=29),"24 a 29",IF(AND(BQ450&gt;=29.5,BQ450&lt;=34.5),"29,5 a 34,5",IF(AND(BQ450&gt;=35,BQ450&lt;=40),"35 a 40","Fuera de rango")))))))))))))</f>
        <v>14 a 17,5</v>
      </c>
      <c r="BS450" s="11" t="n">
        <f aca="false">IF(BR450="","",IF(BR450="-20 a -15",1,IF(BR450="-14,5 a -9,5",2,IF(BR450="-9 a -4",3,IF(BR450="-3,5 a 2,5",4,IF(BR450="3 a 8",5,IF(BR450="8,5 a 13,5",6,IF(BR450="14 a 17,5",7,IF(BR450="18","NORMA",IF(BR450="18,5 a 23,5",8,IF(BR450="24 a 29",9,IF(BR450="29,5 a 34,5",10,IF(BR450="35 a 40",11,"")))))))))))))</f>
        <v>7</v>
      </c>
      <c r="BT450" s="9" t="n">
        <v>0</v>
      </c>
      <c r="BU450" s="10" t="str">
        <f aca="false">IF(BT450="","",IF(AND(BT450&gt;=-20,BT450&lt;=-18),"-20 a -18",IF(AND(BT450&gt;=-17.5,BT450&lt;=-15.5),"-17,5 a -15,5",IF(AND(BT450&gt;=-15,BT450&lt;=-13),"-15 a -13",IF(AND(BT450&gt;=-12.5,BT450&lt;=-10.5),"-12,5 a -10,5",IF(AND(BT450&gt;=-10,BT450&lt;=-8),"-10 a -8",IF(AND(BT450&gt;=-7.5,BT450&lt;=-5.5),"-7,5 a -5,5",IF(AND(BT450&gt;=-5,BT450&lt;=-3),"-5 a -3",IF(AND(BT450&gt;=-2.5,BT450&lt;=-0.5),"-2,5 a -0,5",IF(BT450=0,"0",IF(AND(BT450&gt;=0.5,BT450&lt;=2.5),"0,5 a 2,5",IF(AND(BT450&gt;=3,BT450&lt;=5),"3 a 5",IF(AND(BT450&gt;=5.5,BT450&lt;=7.5),"5,5 a 7,5",IF(AND(BT450&gt;=8,BT450&lt;=10),"8 a 10",IF(AND(BT450&gt;=10.5,BT450&lt;=12.5),"10,5 a 12,5",IF(AND(BT450&gt;=13,BT450&lt;=15),"13 a 15",IF(AND(BT450&gt;=15.5,BT450&lt;=17.5),"15,5 a 17,5",IF(AND(BT450&gt;=18,BT450&lt;=20),"18 a 20","Fuera de rango"))))))))))))))))))</f>
        <v>0</v>
      </c>
      <c r="BV450" s="11" t="str">
        <f aca="false">IF(BT450="","",IF(BT450=0,"NORMA",IF(AND(BT450&gt;=-20,BT450&lt;=-18),2,IF(AND(BT450&gt;=-17.5,BT450&lt;=-15.5),2,IF(AND(BT450&gt;=-15,BT450&lt;=-13),3,IF(AND(BT450&gt;=-12.5,BT450&lt;=-10.5),4,IF(AND(BT450&gt;=-10,BT450&lt;=-8),5,IF(AND(BT450&gt;=-7.5,BT450&lt;=-5.5),6,IF(AND(BT450&gt;=-5,BT450&lt;=-3),7,IF(AND(BT450&gt;=-2.5,BT450&lt;=-0.5),8,IF(AND(BT450&gt;=0.5,BT450&lt;=2.5),9,IF(AND(BT450&gt;=3,BT450&lt;=5),10,IF(AND(BT450&gt;=5.5,BT450&lt;=7.5),11,IF(AND(BT450&gt;=8,BT450&lt;=10),12,IF(AND(BT450&gt;=10.5,BT450&lt;=12.5),13,IF(AND(BT450&gt;=13,BT450&lt;=15),14,IF(AND(BT450&gt;=15.5,BT450&lt;=17.5),15,IF(AND(BT450&gt;=18,BT450&lt;=20),16,"Fuera de rango"))))))))))))))))))</f>
        <v>NORMA</v>
      </c>
      <c r="BW450" s="9" t="n">
        <v>-3.25</v>
      </c>
      <c r="BX450" s="10" t="n">
        <f aca="false">18.5- (0.3*H450)</f>
        <v>5</v>
      </c>
      <c r="BY450" s="10" t="n">
        <f aca="false">(BW450)-(BX450)</f>
        <v>-8.25</v>
      </c>
      <c r="BZ450" s="10" t="str">
        <f aca="false">IF(BY450="","",IF(BY450&lt;-27.5,"De -30 a -28",IF(BY450&lt;-25,"De -27,5 a -25,5",IF(BY450&lt;-22.5,"De -25 a -23",IF(BY450&lt;-20,"De -22,5 a -20,5",IF(BY450&lt;-17.5,"De -20 a -18",IF(BY450&lt;-15,"De -17,5 a -15,5",IF(BY450&lt;-12.5,"De -15 a -13",IF(BY450&lt;-10,"De -12,5 a -10,5",IF(BY450&lt;-7.5,"De -10 a -8",IF(BY450&lt;-5,"De -7,5 a -5,5",IF(BY450&lt;-2.5,"De -5 a -3",IF(BY450&lt;0,"De -2,5 a -0,5",IF(BY450&lt;2.5,"De 0 a 2",IF(BY450&lt;5,"De 2,5 a 4,5",IF(BY450&lt;7.5,"De 5 a 7",IF(BY450&lt;10,"De 7,5 a 9,5",IF(BY450&lt;12.5,"De 10 a 12",IF(BY450&lt;15,"De 12,5 a 14,5",IF(BY450&lt;17.5,"De 15 a 17",IF(BY450&lt;20,"De 17,5 a 19,5",IF(BY450&lt;22.5,"De 20 a 22",IF(BY450&lt;25,"De 22,5 a 24,5",IF(BY450&lt;27.5,"De 25 a 27","De 27,5 a 30"))))))))))))))))))))))))</f>
        <v>De -10 a -8</v>
      </c>
      <c r="CA450" s="12" t="n">
        <f aca="false">IF(BY450="","",IF(BY450&lt;=-28,1,IF(BY450&lt;=-25.5,2,IF(BY450&lt;=-23,3,IF(BY450&lt;=-20.5,4,IF(BY450&lt;=-18,5,IF(BY450&lt;=-15.5,6,IF(BY450&lt;=-13,7,IF(BY450&lt;=-10.5,8,IF(BY450&lt;=-8,9,IF(BY450&lt;=-5.5,10,IF(BY450&lt;=-3,11,IF(BY450&lt;=-0.5,12,IF(BY450&lt;=2,13,IF(BY450&lt;=4.5,14,IF(BY450&lt;=7,15,IF(BY450&lt;=9.5,16,IF(BY450&lt;=12,17,IF(BY450&lt;=14.5,18,IF(BY450&lt;=17,19,IF(BY450&lt;=19.5,20,IF(BY450&lt;=22,21,IF(BY450&lt;=24.5,22,IF(BY450&lt;=27,23,IF(BY450&lt;=30,24,"Fuera de rango")))))))))))))))))))))))))</f>
        <v>9</v>
      </c>
      <c r="CB450" s="9" t="n">
        <v>-3.25</v>
      </c>
      <c r="CC450" s="10" t="n">
        <f aca="false">18.5- (0.3*H450)</f>
        <v>5</v>
      </c>
      <c r="CD450" s="10" t="n">
        <f aca="false">(CB450)-(CC450)</f>
        <v>-8.25</v>
      </c>
      <c r="CE450" s="10" t="str">
        <f aca="false">IF(CD450="","",IF(CD450&lt;-27.5,"De -30 a -28",IF(CD450&lt;-25,"De -27,5 a -25,5",IF(CD450&lt;-22.5,"De -25 a -23",IF(CD450&lt;-20,"De -22,5 a -20,5",IF(CD450&lt;-17.5,"De -20 a -18",IF(CD450&lt;-15,"De -17,5 a -15,5",IF(CD450&lt;-12.5,"De -15 a -13",IF(CD450&lt;-10,"De -12,5 a -10,5",IF(CD450&lt;-7.5,"De -10 a -8",IF(CD450&lt;-5,"De -7,5 a -5,5",IF(CD450&lt;-2.5,"De -5 a -3",IF(CD450&lt;0,"De -2,5 a -0,5",IF(CD450&lt;=2,"De 0 a 2",IF(CD450&lt;=4.5,"De 2,5 a 4,5",IF(CD450&lt;=7,"De 5 a 7",IF(CD450&lt;=9.5,"De 7,5 a 9,5",IF(CD450&lt;=12,"De 10 a 12",IF(CD450&lt;=14.5,"De 12,5 a 14,5",IF(CD450&lt;=17,"De 15 a 17",IF(CD450&lt;=19.5,"De 17,5 a 19,5",IF(CD450&lt;=22,"De 20 a 22",IF(CD450&lt;=24.5,"De 22,5 a 24,5",IF(CD450&lt;=27,"De 25 a 27","De 27,5 a 30"))))))))))))))))))))))))</f>
        <v>De -10 a -8</v>
      </c>
      <c r="CF450" s="12" t="n">
        <f aca="false">IF(CD450="","",IF(CD450&lt;-27.5,1,IF(CD450&lt;-25,2,IF(CD450&lt;-22.5,3,IF(CD450&lt;-20,4,IF(CD450&lt;-17.5,5,IF(CD450&lt;-15,6,IF(CD450&lt;-12.5,7,IF(CD450&lt;-10,8,IF(CD450&lt;-7.5,9,IF(CD450&lt;-5,10,IF(CD450&lt;-2.5,11,IF(CD450&lt;0,12,IF(CD450&lt;2.5,13,IF(CD450&lt;5,14,IF(CD450&lt;7.5,15,IF(CD450&lt;10,16,IF(CD450&lt;12.5,17,IF(CD450&lt;15,18,IF(CD450&lt;17.5,19,IF(CD450&lt;20,20,IF(CD450&lt;22.5,21,IF(CD450&lt;25,22,IF(CD450&lt;27.5,23,24))))))))))))))))))))))))</f>
        <v>9</v>
      </c>
      <c r="CG450" s="9" t="n">
        <v>-1.25</v>
      </c>
      <c r="CH450" s="10" t="str">
        <f aca="false">IF(CG450="","",IF(AND(CG450&gt;=-10,CG450&lt;=-9.5),"-10 a -9,5",IF(AND(CG450&gt;-9.5,CG450&lt;=-8.5),"-9 a -8,5",IF(AND(CG450&gt;-8.5,CG450&lt;=-7.5),"-8 a -7,5",IF(AND(CG450&gt;-7.5,CG450&lt;=-6.5),"-7 a -6,5",IF(AND(CG450&gt;-6.5,CG450&lt;=-5.5),"-6 a -5,5",IF(AND(CG450&gt;-5.5,CG450&lt;=-4.5),"-5 a -4,5",IF(AND(CG450&gt;-4.5,CG450&lt;=-3.5),"-4 a -3,5",IF(AND(CG450&gt;-3.5,CG450&lt;=-2.5),"-3 a -2,5",IF(CG450=-2.25,"-2,25",IF(AND(CG450&gt;-2.5,CG450&lt;=-1.5),"-2 a -1,5",IF(AND(CG450&gt;-1.5,CG450&lt;=-0.5),"-1 a -0,5",IF(AND(CG450&gt;-0.5,CG450&lt;=0.5),"0 a 0,5",IF(AND(CG450&gt;0.5,CG450&lt;=1.5),"1 a 1,5",IF(AND(CG450&gt;1.5,CG450&lt;=2.5),"2 a 2,5",IF(AND(CG450&gt;2.5,CG450&lt;=3.5),"3 a 3,5",IF(AND(CG450&gt;3.5,CG450&lt;=4.5),"4 a 4,5",IF(AND(CG450&gt;4.5,CG450&lt;=5.5),"5 a 5,5",IF(AND(CG450&gt;5.5,CG450&lt;=6.5),"6 a 6,5",IF(AND(CG450&gt;6.5,CG450&lt;=7.5),"7 a 7,5",IF(AND(CG450&gt;7.5,CG450&lt;=8.5),"8 a 8,5",IF(AND(CG450&gt;8.5,CG450&lt;=9.5),"9 a 9,5",IF(CG450&gt;=10,"10","Fuera de rango")))))))))))))))))))))))</f>
        <v>-1 a -0,5</v>
      </c>
      <c r="CI450" s="11" t="n">
        <f aca="false">IF(CG450="","",IF(CG450=-2.25,"NORMA",IF(CG450&lt;=-9.5,1,IF(CG450&lt;=-8.5,2,IF(CG450&lt;=-7.5,3,IF(CG450&lt;=-6.5,4,IF(CG450&lt;=-5.5,5,IF(CG450&lt;=-4.5,6,IF(CG450&lt;=-3.5,7,IF(CG450&lt;=-2.5,8,IF(CG450&lt;=-1.5,9,IF(CG450&lt;=-0.5,10,IF(CG450&lt;=0.5,11,IF(CG450&lt;=1.5,12,IF(CG450&lt;=2.5,13,IF(CG450&lt;=3.5,14,IF(CG450&lt;=4.5,15,IF(CG450&lt;=5.5,16,IF(CG450&lt;=6.5,17,IF(CG450&lt;=7.5,18,IF(CG450&lt;=8.5,19,IF(CG450&lt;=9.5,20,IF(CG450=10,21,"Fuera de rango")))))))))))))))))))))))</f>
        <v>10</v>
      </c>
      <c r="CJ450" s="9" t="n">
        <v>1</v>
      </c>
      <c r="CK450" s="10" t="str">
        <f aca="false">IF(CJ450="","",IF(AND(CJ450&gt;=-6,CJ450&lt;=-5.5),"-6 a -5,5",IF(AND(CJ450&gt;-5.5,CJ450&lt;=-4.5),"-5 a -4,5",IF(AND(CJ450&gt;-4.5,CJ450&lt;=-3.5),"-4 a -3,5",IF(AND(CJ450&gt;-3.5,CJ450&lt;=-2.5),"-3 a -2,5",IF(AND(CJ450&gt;-2.5,CJ450&lt;=-1.5),"-2 a -1,5",IF(AND(CJ450&gt;-1.5,CJ450&lt;=-0.5),"-1 a -0,5",IF(AND(CJ450&gt;-0.5,CJ450&lt;=0.5),"0 a 0,5",IF(AND(CJ450&gt;0.5,CJ450&lt;=1.5),"1 a 1,5",IF(AND(CJ450&gt;1.5,CJ450&lt;2.5),"2",IF(AND(CJ450&gt;=2.5,CJ450&lt;=3),"2,5 a 3",IF(AND(CJ450&gt;3,CJ450&lt;=4),"3,5 a 4",IF(AND(CJ450&gt;4,CJ450&lt;=5),"4,5 a 5",IF(AND(CJ450&gt;5,CJ450&lt;=6),"5,5 a 6",IF(AND(CJ450&gt;6,CJ450&lt;=7),"6,5 a 7",IF(AND(CJ450&gt;7,CJ450&lt;=8),"7,5 a 8",IF(AND(CJ450&gt;8,CJ450&lt;=9.5),"8,5 a 9,5",IF(CJ450=10,"10","Fuera de rango"))))))))))))))))))</f>
        <v>1 a 1,5</v>
      </c>
      <c r="CL450" s="11" t="n">
        <f aca="false">IF(CK450="","",IF(OR(CK450="-6 a -5,5",CK450="-6 - -5,5"),1,IF(OR(CK450="-5 a -4,5",CK450="-5 - -4,5"),2,IF(OR(CK450="-4 a -3,5",CK450="-4 - -3,5"),3,IF(OR(CK450="-3 a -2,5",CK450="-3 - -2,5"),4,IF(OR(CK450="-2 a -1,5",CK450="-2 - -1,5"),5,IF(OR(CK450="-1 a -0,5",CK450="-1 - -0,5"),6,IF(OR(CK450="0 a 0,5",CK450="0 - 0,5"),7,IF(OR(CK450="1 a 1,5",CK450="1 - 1,5"),8,IF(CK450="2","NORMA",IF(OR(CK450="2,5 a 3",CK450="2,5 - 3"),9,IF(OR(CK450="3,5 a 4",CK450="3,5 - 4"),10,IF(OR(CK450="4,5 a 5",CK450="4,5 - 5"),11,IF(OR(CK450="5,5 a 6",CK450="5,5 - 6"),12,IF(OR(CK450="6,5 a 7",CK450="6,5 - 7"),13,IF(OR(CK450="7,5 a 8",CK450="7,5 - 8"),14,IF(OR(CK450="8,5 a 9",CK450="8,5 - 9,5",CK450="9 a 9,5"),15,IF(CK450="10",15,IF(OR(CK450="0,5 a 1",CK450="0,5 - 1"),7,"Fuera de rango")))))))))))))))))))</f>
        <v>8</v>
      </c>
      <c r="CN450" s="10" t="str">
        <f aca="false">IF(CM450=0,"0", " ")</f>
        <v>0</v>
      </c>
      <c r="CO450" s="10" t="str">
        <f aca="false">IF(CM450&gt;0,"EME"," ")</f>
        <v> </v>
      </c>
      <c r="CQ450" s="10" t="str">
        <f aca="false">IF(CP450&gt;0,"0", " ")</f>
        <v> </v>
      </c>
      <c r="CR450" s="10" t="str">
        <f aca="false">IF(CP450&gt;0,"EME"," ")</f>
        <v> </v>
      </c>
      <c r="CS450" s="9" t="n">
        <v>0</v>
      </c>
      <c r="CV450" s="9" t="n">
        <v>0</v>
      </c>
      <c r="CY450" s="9" t="n">
        <v>0</v>
      </c>
      <c r="DB450" s="9" t="n">
        <v>-0.25</v>
      </c>
      <c r="DC450" s="11" t="str">
        <f aca="false">IF(DB450&lt;0,"2"," ")</f>
        <v>2</v>
      </c>
      <c r="DD450" s="11" t="str">
        <f aca="false">IF(DB450&lt;0,"MIO"," ")</f>
        <v>MIO</v>
      </c>
      <c r="DE450" s="9" t="n">
        <v>0</v>
      </c>
      <c r="DF450" s="10" t="str">
        <f aca="false">IF(DE450&lt;0,"3"," ")</f>
        <v> </v>
      </c>
      <c r="DG450" s="10" t="str">
        <f aca="false">IF(DE450&lt;0,"AST"," ")</f>
        <v> </v>
      </c>
      <c r="DH450" s="9" t="n">
        <v>0</v>
      </c>
      <c r="DI450" s="10" t="str">
        <f aca="false">IF(DH450&lt;0,"3"," ")</f>
        <v> </v>
      </c>
      <c r="DJ450" s="10" t="str">
        <f aca="false">IF(DH450&lt;0,"AST"," ")</f>
        <v> </v>
      </c>
      <c r="DK450" s="9" t="n">
        <v>0.75</v>
      </c>
      <c r="DL450" s="10" t="str">
        <f aca="false">IF(DK450&gt;0,"4"," ")</f>
        <v>4</v>
      </c>
      <c r="DM450" s="10" t="str">
        <f aca="false">IF(DK450&gt;0,"PRE"," ")</f>
        <v>PRE</v>
      </c>
      <c r="DN450" s="9" t="n">
        <v>0.75</v>
      </c>
      <c r="DO450" s="10" t="str">
        <f aca="false">IF(DN450&gt;0,"4"," ")</f>
        <v>4</v>
      </c>
      <c r="DP450" s="10" t="str">
        <f aca="false">IF(DN450&gt;0,"PRE"," ")</f>
        <v>PRE</v>
      </c>
      <c r="DS450" s="12" t="str">
        <f aca="false">CONCATENATE(CO450,CU450,DA450,DG450,DM450)</f>
        <v>  PRE</v>
      </c>
      <c r="DT450" s="10" t="e">
        <f aca="false" t="array" ref="DT450">_xlfn.IFS(DS450="EME    ","0", DS450=" HIP   ","1", DS450="  MIO  ","2", DS450="   AST ","3", DS450="    PRE","4", DS450="EME   PRE","5", DS450=" HIP  PRE","6", DS450=" HIP AST ","7", DS450="  MIO PRE","8", DS450="  MIOAST ","9", DS450="   ASTPRE","10",DS450=" HIP ASTPRE","11", DS450="  MIOASTPRE","12", DS450="     ","0")</f>
        <v>#N/A</v>
      </c>
      <c r="DV450" s="1" t="e">
        <f aca="false" t="array" ref="DV450">_xlfn.IFS(DU450="SI","2", DU450="NO","1")</f>
        <v>#N/A</v>
      </c>
      <c r="DX450" s="11" t="str">
        <f aca="false">IF(DW450=0,"1","2")</f>
        <v>1</v>
      </c>
      <c r="DY450" s="11" t="str">
        <f aca="false" t="array" ref="DY450">_xlfn.IFS(DW450=0,"0", DW450=0.25, "1", DW450=0.5,"2", DW450=0.75,"3", DW450=1,"4",DW450=1.25,"5", DW450=1.5,"6", DW450=1.75,"7", DW450=2,"8")</f>
        <v>0</v>
      </c>
      <c r="EA450" s="11" t="str">
        <f aca="false">IF(DZ450=0,"1","2")</f>
        <v>1</v>
      </c>
      <c r="EB450" s="11" t="str">
        <f aca="false" t="array" ref="EB450">_xlfn.IFS(DZ450=0,"0", DZ450=0.25, "1", DZ450=0.5,"2", DZ450=0.75,"3", DZ450=1,"4",DZ450=1.25,"5", DZ450=1.5,"6", DZ450=1.75,"7", DZ450=2,"8")</f>
        <v>0</v>
      </c>
      <c r="ED450" s="10" t="str">
        <f aca="false">IF(EC450=0,"1","2")</f>
        <v>1</v>
      </c>
      <c r="EE450" s="11" t="str">
        <f aca="false" t="array" ref="EE450">_xlfn.IFS(EC450=0,"0", EC450=-0.25, "1", EC450=-0.5,"2", EC450=-0.75,"3", EC450=-1,"4",EC450=-1.25,"5", EC450=-1.5,"6", EC450=-1.75,"7", EC450=-2,"8", EC450=-2.25,"9",EC450=-2.5,"10", EC450=-2.75,"11", EC450=-3,"12", EC450=-3.25,"13", EC450=-3.5,"14", EC450=-3.75,"15",EC450=-4,"16")</f>
        <v>0</v>
      </c>
      <c r="EG450" s="10" t="str">
        <f aca="false">IF(EF450=0,"1","2")</f>
        <v>1</v>
      </c>
      <c r="EH450" s="11" t="str">
        <f aca="false" t="array" ref="EH450">_xlfn.IFS(EF450=0,"0", EF450=-0.25, "1", EF450=-0.5,"2", EF450=-0.75,"3", EF450=-1,"4",EF450=-1.25,"5", EF450=-1.5,"6", EF450=-1.75,"7", EF450=-2,"8", EF450=-2.25,"9",EF450=-2.5,"10", EF450=-2.75,"11", EF450=-3,"12", EF450=-3.25,"13", EF450=-3.5,"14", EF450=-3.75,"15",EF450=-4,"16")</f>
        <v>0</v>
      </c>
      <c r="EJ450" s="11" t="str">
        <f aca="false">IF(EI450=0,"1","2")</f>
        <v>1</v>
      </c>
      <c r="EK450" s="11" t="str">
        <f aca="false" t="array" ref="EK450">_xlfn.IFS(EI450=0,"0", EI450=-0.25, "1", EI450=-0.5,"2", EI450=-0.75,"3", EI450=-1,"4",EI450=-1.25,"5", EI450=-1.5,"6", EI450=-1.75,"7", EI450=-2,"8", EI450=-2.25,"9", EI450=-2.25,"9",EI450=-2.5,"10", EI450=-2.75,"11", EI450=-3,"12", EI450=-3.25,"13", EI450=-3.5,"14", EI450=-3.75,"15",EI450=-4,"16", EI450=0.25, "17", EI450=0.5, "18")</f>
        <v>0</v>
      </c>
      <c r="EM450" s="11" t="str">
        <f aca="false">IF(EL450=0,"1","2")</f>
        <v>1</v>
      </c>
      <c r="EN450" s="11" t="str">
        <f aca="false" t="array" ref="EN450">_xlfn.IFS(EL450=0.25,"17",EL450=0.5,"18", EL450=0,"0", EL450=-0.25, "1", EL450=-0.5,"2", EL450=-0.75,"3", EL450=-1,"4",EL450=-1.25,"5", EL450=-1.5,"6", EL450=-1.75,"7", EL450=-2,"8",EL450= -2.25,"9",EL450=-2.5,"10",EL450= -2.75,"11",EL450= -3,"12",EL450= -3.25,"13",EL450= -3.5,"14",EL450= -3.75,"15",EL450=-4,"16")</f>
        <v>0</v>
      </c>
      <c r="EP450" s="11" t="str">
        <f aca="false">IF(EO450=0,"1","2")</f>
        <v>1</v>
      </c>
      <c r="EQ450" s="11" t="str">
        <f aca="false" t="array" ref="EQ450">_xlfn.IFS(EO450=0,"0", EO450=0.25, "1", EO450=0.5,"2", EO450=0.75,"3", EO450=1,"4",EO450=1.25,"5", EO450=1.5,"6", EO450=1.75,"7", EO450=2,"8", EO450=2.25,"9", EO450=2.25,"9",EO450=2.5,"10", EO450=2.75,"11", EO450=3,"12", EO450=3.25,"13", EO450=3.5,"14", EO450=3.75,"15",EO450=4,"16", EO450=-0.25, "17", bq=-0.5, "18")</f>
        <v>0</v>
      </c>
      <c r="ES450" s="11" t="str">
        <f aca="false">IF(ER450=0,"1","2")</f>
        <v>1</v>
      </c>
      <c r="ET450" s="11" t="str">
        <f aca="false" t="array" ref="ET450">_xlfn.IFS(ER450=0,"0", ER450=0.25, "1", ER450=0.5,"2", ER450=0.75,"3", ER450=1,"4",ER450=1.25,"5", ER450=1.5,"6", ER450=1.75,"7", ER450=2,"8", ER450=2.25,"9", ER450=2.25,"9",ER450=2.5,"10", ER450=2.75,"11", ER450=3,"12", ER450=3.25,"13", ER450=3.5,"14", ER450=3.75,"15",ER450=4,"16", ER450=-0.25, "17", bq=-0.5, "18")</f>
        <v>0</v>
      </c>
      <c r="EV450" s="14" t="e">
        <f aca="false">VLOOKUP(EU450,LEYENDA!$G$2:$H$8,2,TRUE())</f>
        <v>#N/A</v>
      </c>
      <c r="EW450" s="14" t="e">
        <f aca="false" t="array" ref="EW450">_xlfn.IFS(EV450="0-5","1", EV450="6-12","2", EV450="13-18","3", EV450="19-24","4", EV450="25-36","5", EV450="37-48","6", EV450="49-60","7")</f>
        <v>#N/A</v>
      </c>
    </row>
    <row r="451" customFormat="false" ht="13.5" hidden="false" customHeight="false" outlineLevel="0" collapsed="false">
      <c r="A451" s="1" t="n">
        <v>154</v>
      </c>
      <c r="B451" s="2" t="n">
        <v>1</v>
      </c>
      <c r="C451" s="33" t="n">
        <v>43367</v>
      </c>
      <c r="E451" s="5" t="str">
        <f aca="false">VLOOKUP(A451,'286'!$A$3:$J$6279,10,FALSE())</f>
        <v>FERNÁNDEZ ARMENTA, MAURICIO</v>
      </c>
      <c r="F451" s="4" t="str">
        <f aca="false">VLOOKUP(A451,'286'!$A$3:$I$1768,3,FALSE())</f>
        <v>FERARMA</v>
      </c>
      <c r="G451" s="6" t="n">
        <f aca="false">VLOOKUP(A451,'286'!$A$3:$I$1768,4,FALSE())</f>
        <v>33030</v>
      </c>
      <c r="H451" s="7" t="n">
        <f aca="false">YEAR(C451)-YEAR(G451)</f>
        <v>28</v>
      </c>
      <c r="I451" s="1" t="str">
        <f aca="false">VLOOKUP(H451,LEYENDA!$C$2:$D$6,2,TRUE())</f>
        <v>25-40</v>
      </c>
      <c r="J451" s="5" t="str">
        <f aca="false">VLOOKUP(A451,'286'!$A$3:$I$1768,7,FALSE())</f>
        <v>H</v>
      </c>
      <c r="K451" s="8" t="n">
        <f aca="false">VLOOKUP(A451,'286'!$A$3:$I$1768,2,FALSE())</f>
        <v>0</v>
      </c>
      <c r="L451" s="4" t="str">
        <f aca="false">VLOOKUP(A451,'286'!$A$3:$I$1768,8,FALSE())</f>
        <v>D</v>
      </c>
      <c r="M451" s="4" t="str">
        <f aca="false">VLOOKUP(A451,'286'!$A$3:$I$1768,9,FALSE())</f>
        <v>I</v>
      </c>
      <c r="N451" s="8" t="str">
        <f aca="false">IF(R451=O451, "MISMA","CONTRARIA")</f>
        <v>CONTRARIA</v>
      </c>
      <c r="O451" s="8" t="str">
        <f aca="false" t="array" ref="O451">_xlfn.IFS(L451="D","1", L451="I","2")</f>
        <v>1</v>
      </c>
      <c r="P451" s="8" t="e">
        <f aca="false" t="array" ref="P451">_xlfn.IFS(K451="OD","1", K451="OI","2")</f>
        <v>#N/A</v>
      </c>
      <c r="Q451" s="1" t="str">
        <f aca="false" t="array" ref="Q451">_xlfn.IFS(J451="M","1", J451="H","2")</f>
        <v>2</v>
      </c>
      <c r="R451" s="8" t="str">
        <f aca="false" t="array" ref="R451">_xlfn.IFS(M451="D","1", M451="I","2")</f>
        <v>2</v>
      </c>
      <c r="S451" s="1" t="str">
        <f aca="false" t="array" ref="S451">_xlfn.IFS(N451="CONTRARIA", "1",N451= "MISMA","2")</f>
        <v>1</v>
      </c>
      <c r="T451" s="1" t="str">
        <f aca="false" t="array" ref="T451">_xlfn.IFS(I451="0-12","1", I451="13-24","2", I451="25-40","3", I451="41-60","4", I451="61-100","5")</f>
        <v>3</v>
      </c>
      <c r="U451" s="9" t="n">
        <v>-1</v>
      </c>
      <c r="V451" s="10" t="str">
        <f aca="false">IF(U451="","",IF(AND(U451&gt;=-9,U451&lt;=-6.5),"-9 a -6,5",IF(AND(U451&gt;=-6,U451&lt;=-3.5),"-6 a -3,5",IF(AND(U451&gt;=-3,U451&lt;=-1),"-3 a -1",IF(U451=-0.5,"-0,5",IF(AND(U451&gt;=0,U451&lt;=2.5),"0 a 2,5",IF(AND(U451&gt;=3,U451&lt;=5.5),"3 a 5,5",IF(AND(U451&gt;=6,U451&lt;=8.5),"6 a 8,5",IF(AND(U451&gt;=9,U451&lt;=20),"9 a 20","Fuera de rango")))))))))</f>
        <v>-3 a -1</v>
      </c>
      <c r="W451" s="11" t="n">
        <f aca="false">IF(V451="","",IF(V451="-9 a -6,5",2,IF(V451="-6 a -3,5",3,IF(V451="-3 a -1",4,IF(V451="-0,5","NORMA",IF(V451="0 a 2,5",5,IF(V451="3 a 5,5",6,IF(V451="6 a 8,5",7,IF(V451="9 a 20",8,"Fuera de rango")))))))))</f>
        <v>4</v>
      </c>
      <c r="X451" s="9" t="n">
        <v>15</v>
      </c>
      <c r="Y451" s="11" t="str">
        <f aca="false">IF(X451="","",IF(AND(X451&gt;=0,X451&lt;=4),"0 a 4",IF(AND(X451&gt;=4.5,X451&lt;=8.5),"4,5 a 8,5",IF(X451=9,"9",IF(AND(X451&gt;=9.5,X451&lt;=13),"9,5 a 13",IF(AND(X451&gt;=13.5,X451&lt;=20),"13,5 a 20",IF(AND(X451&gt;=20.5,X451&lt;=35),"20,5 a 35","Fuera de rango")))))))</f>
        <v>13,5 a 20</v>
      </c>
      <c r="Z451" s="11" t="n">
        <f aca="false">IF(Y451="","",IF(Y451="0 a 4",1,IF(Y451="4,5 a 8,5",2,IF(Y451="9","NORMA",IF(Y451="9,5 a 13",3,IF(Y451="13,5 a 20",4,IF(Y451="20,5 a 35",5,"Fuera de rango")))))))</f>
        <v>4</v>
      </c>
      <c r="AA451" s="9" t="n">
        <v>25</v>
      </c>
      <c r="AB451" s="10" t="str">
        <f aca="false">IF(AA451="","",IF(AND(AA451&gt;=0,AA451&lt;=9),"0 a 9",IF(AND(AA451&gt;=9.5,AA451&lt;=18.5),"9,5 a 18,5",IF(AA451=19,"19",IF(AND(AA451&gt;=19.5,AA451&lt;=28),"19,5 a 28",IF(AND(AA451&gt;=28.5,AA451&lt;=40),"28,5 a 40","Fuera de rango"))))))</f>
        <v>19,5 a 28</v>
      </c>
      <c r="AC451" s="11" t="n">
        <f aca="false" t="array" ref="AC451">_xlfn.IFS(AB451="","",AB451="0 a 9",1,AB451="9,5 a 18,5",2,AB451="19","NORMA",AB451="19,5 a 28",3,AB451="28,5 a 40",4,TRUE(),"Fuera de rango")</f>
        <v>3</v>
      </c>
      <c r="AD451" s="9" t="n">
        <v>16</v>
      </c>
      <c r="AE451" s="10" t="str">
        <f aca="false">IF(AD451="","",IF(AND(AD451&gt;=-10,AD451&lt;=0),"De -10 a 0",IF(AND(AD451&gt;=0.5,AD451&lt;=9.5),"0,5 a 9,5",IF(AD451=10,"10",IF(AND(AD451&gt;=10.5,AD451&lt;=20),"10,5 a 20",IF(AND(AD451&gt;=20.5,AD451&lt;=40),"20,5 a 40","Fuera de rango"))))))</f>
        <v>10,5 a 20</v>
      </c>
      <c r="AF451" s="12" t="n">
        <f aca="false">IF(AD451="","",IF(AND(AD451&gt;=-10,AD451&lt;=0),1,IF(AND(AD451&gt;=0.5,AD451&lt;=9.5),2,IF(AD451=10,"NORMA",IF(AND(AD451&gt;=10.5,AD451&lt;=20),3,IF(AND(AD451&gt;=20.5,AD451&lt;=40),4,""))))))</f>
        <v>3</v>
      </c>
      <c r="AG451" s="9" t="n">
        <v>8</v>
      </c>
      <c r="AH451" s="10" t="str">
        <f aca="false">IF(AG451="","",IF(AND(AG451&gt;=0,AG451&lt;=4),"0 a 4",IF(AND(AG451&gt;=4.5,AG451&lt;=8.5),"4,5 a 8,5",IF(AG451=9,"9",IF(AND(AG451&gt;=9.5,AG451&lt;=13),"9,5 a 13",IF(AND(AG451&gt;=13.5,AG451&lt;=25),"13,5 a 25","Fuera de rango"))))))</f>
        <v>4,5 a 8,5</v>
      </c>
      <c r="AI451" s="10" t="n">
        <f aca="false">IF(AH451="","",IF(AH451="0 a 4",1,IF(AH451="4,5 a 8,5",2,IF(AH451="9","NORMA",IF(AH451="9,5 a 13",3,IF(AH451="13,5 a 25",4,""))))))</f>
        <v>2</v>
      </c>
      <c r="AJ451" s="9" t="n">
        <v>4</v>
      </c>
      <c r="AK451" s="10" t="str">
        <f aca="false">IF(AJ451="","",IF(AND(AJ451&gt;=-15,AJ451&lt;=-10.5),"-15 a -10,5",IF(AND(AJ451&gt;=-10,AJ451&lt;=-4),"-10 a -4",IF(AND(AJ451&gt;=-4.5,AJ451&lt;=0),"-4,5 a 0",IF(AND(AJ451&gt;=0.5,AJ451&lt;=4.5),"0,5 a 4,5",IF(AJ451=5,"5",IF(AND(AJ451&gt;=5.5,AJ451&lt;=10),"5,5 a 10",IF(AND(AJ451&gt;=10.5,AJ451&lt;=20),"10,5 a 20","Fuera de rango"))))))))</f>
        <v>0,5 a 4,5</v>
      </c>
      <c r="AL451" s="11" t="n">
        <f aca="false">IF(AK451="","",IF(AK451="-15 a -10,5",1,IF(AK451="-10 a -4",2,IF(AK451="-4,5 a 0",3,IF(AK451="0,5 a 4,5",4,IF(AK451="5","NORMA",IF(AK451="5,5 a 10",5,IF(AK451="10,5 a 20",6,"Error"))))))))</f>
        <v>4</v>
      </c>
      <c r="AM451" s="9" t="n">
        <v>0</v>
      </c>
      <c r="AN451" s="10" t="str">
        <f aca="false">IF(AM451="","",IF(AND(AM451&gt;=-7.5,AM451&lt;=-5.5),"-7,5 a -5,5",IF(AND(AM451&gt;=-5,AM451&lt;=-3),"-5 a -3",IF(AND(AM451&gt;=-2.5,AM451&lt;=-0.5),"-2,5 a -0,5",IF(AM451=0,"0,00",IF(AND(AM451&gt;=0.5,AM451&lt;=2.5),"0,5 a 2,5",IF(AND(AM451&gt;=3,AM451&lt;=5),"3 a 5",IF(AND(AM451&gt;=5.5,AM451&lt;=7.5),"5,5 a 7,5",IF(AND(AM451&gt;=8,AM451&lt;=10),"8 a 10","Fuera de rango")))))))))</f>
        <v>0,00</v>
      </c>
      <c r="AO451" s="11" t="str">
        <f aca="false">IF(AN451="","",IF(AN451="-7,5 a -5,5",1,IF(AN451="-5 a -3",2,IF(AN451="-2,5 a -0,5",3,IF(AN451="0,00","NORMA",IF(AN451="0,5 a 2,5",4,IF(AN451="3 a 5",5,IF(AN451="5,5 a 7,5",6,IF(AN451="8 a 10",7,"Error")))))))))</f>
        <v>NORMA</v>
      </c>
      <c r="AP451" s="9" t="n">
        <v>-4</v>
      </c>
      <c r="AQ451" s="10" t="str">
        <f aca="false">IF(AP451="","",IF(AND(AP451&gt;=-20,AP451&lt;=-9.5),"-20 a -9,5",IF(AND(AP451&gt;=-9,AP451&lt;=-6.5),"-9 a -6,5",IF(AP451=-6,"-6",IF(AND(AP451&gt;=-5.5,AP451&lt;=-3),"-5,5 a -3",IF(AND(AP451&gt;=-2.5,AP451&lt;=0),"-2,5 a 0",IF(AND(AP451&gt;=0.5,AP451&lt;=3),"0,5 a 3",IF(AND(AP451&gt;=3.5,AP451&lt;=6),"3,5 a 6",IF(AND(AP451&gt;=6.5,AP451&lt;=9),"6,5 a 9",IF(AND(AP451&gt;=9.5,AP451&lt;=20),"9,5 a 20","Fuera de rango"))))))))))</f>
        <v>-5,5 a -3</v>
      </c>
      <c r="AR451" s="11" t="n">
        <f aca="false">IF(AQ451="","",IF(AQ451="-20 a -9,5",1,IF(AQ451="-9 a -6,5",2,IF(AQ451="-6","NORMA",IF(AQ451="-5,5 a -3",3,IF(AQ451="-2,5 a 0",4,IF(AQ451="0,5 a 3",5,IF(AQ451="3,5 a 6",6,IF(AQ451="6,5 a 9",7,IF(AQ451="9,5 a 20",8,""))))))))))</f>
        <v>3</v>
      </c>
      <c r="AS451" s="9" t="n">
        <v>2</v>
      </c>
      <c r="AT451" s="10" t="str">
        <f aca="false">IF(AS451="","",IF(AND(AS451&gt;=-16,AS451&lt;=-14),"-16 a -14",IF(AND(AS451&gt;=-13.5,AS451&lt;=-11.5),"-13,5 a -11,5",IF(AND(AS451&gt;=-11,AS451&lt;=-9),"-11 a -9",IF(AND(AS451&gt;=-8.5,AS451&lt;=-6.5),"-8,5 a -6,5",IF(AND(AS451&gt;=-6,AS451&lt;=-4),"-6 a -4",IF(AND(AS451&gt;=-3.5,AS451&lt;=-1.5),"-3,5 a -1,5",IF(AND(AS451&gt;=-1,AS451&lt;=1),"-1 a 1",IF(AND(AS451&gt;=1.5,AS451&lt;=3.5),"1,5 a 3,5",IF(AND(AS451&gt;=4,AS451&lt;=6),"4 a 6",IF(AND(AS451&gt;=6.5,AS451&lt;=8.5),"6,5 a 8,5",IF(AND(AS451&gt;=9,AS451&lt;=11),"9 a 11",IF(AND(AS451&gt;=11.5,AS451&lt;=13.5),"11,5 a 13,5",IF(AND(AS451&gt;=14,AS451&lt;=16),"14 a 16",IF(AND(AS451&gt;=16.5,AS451&lt;=18.5),"16,5 a 18,5",IF(AND(AS451&gt;=19,AS451&lt;=21),"19 a 21","Fuera de rango"))))))))))))))))</f>
        <v>1,5 a 3,5</v>
      </c>
      <c r="AU451" s="11" t="n">
        <f aca="false" t="array" ref="AU451">IF(AT451="","",_xlfn.IFS(AT451="-16 a -14",1,AT451="-13,5 a -11,5",2,AT451="-11 a -9",3,AT451="-8,5 a -6,5",4,AT451="-6 a -4",5,AT451="-3,5 a -1,5",6,AT451="-1 a 1",7,AT451="1,5 a 3,5",8,AT451="4 a 6","NORMA",AT451="6,5 a 8,5",9,AT451="9 a 11",10,AT451="11,5 a 13,5",11,AT451="14 a 16",12,AT451="16,5 a 18,5",13,AT451="19 a 21",14,TRUE(),""))</f>
        <v>8</v>
      </c>
      <c r="AV451" s="9" t="n">
        <v>-0.25</v>
      </c>
      <c r="AW451" s="10" t="str">
        <f aca="false">IF(AV451="","",IF(AND(AV451&gt;=-1,AV451&lt;=-0.5),"-1 a -0,5",IF(AND(AV451&gt;-0.5,AV451&lt;=0),"De -0,5 a 0",IF(AND(AV451&gt;=0.25,AV451&lt;=0.75),"0,25 a 0,75",IF(AND(AV451&gt;=1,AV451&lt;=1.5),"1 a 1,5",IF(AND(AV451&gt;=1.75,AV451&lt;=2.25),"1,75 a 2,25",IF(AND(AV451&gt;=2.5,AV451&lt;=3),"2,5 a 3",IF(AND(AV451&gt;=3.25,AV451&lt;=3.75),"3,25 a 3,75","Fuera de rango"))))))))</f>
        <v>De -0,5 a 0</v>
      </c>
      <c r="AX451" s="10" t="n">
        <f aca="false">IF(AW451="","",IF(OR(AW451="-1 a -0,5",AW451="-1 a -0.5"),1,IF(OR(AW451="De -0,5 a 0",AW451="-0,5 a 0",AW451="De -0.5 a 0"),2,IF(OR(AW451="0,25 a 0,75",AW451="0.25 a 0.75"),"NORMA",IF(OR(AW451="1 a 1,5",AW451="1 a 1.5"),3,IF(OR(AW451="1,75 a 2,25",AW451="1.75 a 2.25"),4,IF(OR(AW451="2,5 a 3",AW451="2.5 a 3"),5,IF(OR(AW451="3,25 a 3,75",AW451="3.25 a 3.75"),6,""))))))))</f>
        <v>2</v>
      </c>
      <c r="AY451" s="9" t="n">
        <v>-3</v>
      </c>
      <c r="AZ451" s="10" t="str">
        <f aca="false">IF(AY451="","",IF(AND(AY451&gt;=-20,AY451&lt;=-9.5),"-20 a -9,5",IF(AND(AY451&gt;=-9,AY451&lt;=-6.5),"-9 a -6,5",IF(AY451=-6,"-6",IF(AND(AY451&gt;=-5.5,AY451&lt;=-3),"-5,5 a -3",IF(AND(AY451&gt;=-2.5,AY451&lt;=0),"-2,5 a 0",IF(AND(AY451&gt;=0.5,AY451&lt;=3),"0,5 a 3",IF(AND(AY451&gt;=3.5,AY451&lt;=6),"3,5 a 6","Fuera de rango"))))))))</f>
        <v>-5,5 a -3</v>
      </c>
      <c r="BA451" s="11" t="n">
        <f aca="false">IF(AZ451="","",IF(AZ451="-20 a -9,5",1,IF(AZ451="-9 a -6,5",2,IF(AZ451="-6","NORMA",IF(AZ451="-5,5 a -3",3,IF(AZ451="-2,5 a 0",4,IF(AZ451="0,5 a 3",5,IF(AZ451="3,5 a 6",6,""))))))))</f>
        <v>3</v>
      </c>
      <c r="BB451" s="9" t="n">
        <v>14</v>
      </c>
      <c r="BC451" s="10" t="str">
        <f aca="false" t="array" ref="BC451">IF(BB451="","",_xlfn.IFS(AND(BB451&gt;=0,BB451&lt;=2),"0 a 2",AND(BB451&gt;=2.5,BB451&lt;=4.5),"2,5 a 4,5",AND(BB451&gt;=5,BB451&lt;=7),"5 a 7",AND(BB451&gt;=7.5,BB451&lt;=9.5),"7,5 a 9,5",AND(BB451&gt;=10,BB451&lt;=12),"10 a 12",AND(BB451&gt;=12.5,BB451&lt;=14.5),"12,5 a 14,5",BB451=15,"15",AND(BB451&gt;=15.5,BB451&lt;=17.5),"15,5 a 17,5",AND(BB451&gt;=18,BB451&lt;=20),"18 a 20",AND(BB451&gt;=20.5,BB451&lt;=22.5),"20,5 a 22,5",AND(BB451&gt;=23,BB451&lt;=25),"23 a 25",TRUE(),"Fuera de rango"))</f>
        <v>12,5 a 14,5</v>
      </c>
      <c r="BD451" s="11" t="n">
        <f aca="false" t="array" ref="BD451">IF(BC451="","",_xlfn.IFS(BC451="0 a 2",1,BC451="2,5 a 4,5",2,BC451="5 a 7",3,BC451="7,5 a 9,5",4,BC451="10 a 12",5,BC451="12,5 a 14,5",6,BC451="15","NORMA",BC451="15,5 a 17,5",7,BC451="18 a 20",8,BC451="20,5 a 22,5",9,BC451="23 a 25",10,TRUE(),"Fuera de rango"))</f>
        <v>6</v>
      </c>
      <c r="BE451" s="9" t="n">
        <v>26</v>
      </c>
      <c r="BF451" s="10" t="str">
        <f aca="false">IF(BE451="","",IF(AND(BE451&gt;=-20,BE451&lt;=-10),"-20 a -10",IF(AND(BE451&gt;=-9.5,BE451&lt;=0.5),"-9,5 a 0,5",IF(AND(BE451&gt;=1,BE451&lt;=11),"1 a 11",IF(AND(BE451&gt;=11.5,BE451&lt;=20.5),"11,5 a 20,5",IF(BE451=21,"21",IF(AND(BE451&gt;=21.5,BE451&lt;=31.5),"21,5 a 31,5",IF(AND(BE451&gt;=32,BE451&lt;=42),"32 a 42","Fuera de rango"))))))))</f>
        <v>21,5 a 31,5</v>
      </c>
      <c r="BG451" s="11" t="n">
        <f aca="false">IF(BF451="","",IF(BF451="-20 a -10",1,IF(BF451="-9,5 a 0,5",2,IF(BF451="1 a 11",3,IF(BF451="11,5 a 20,5",4,IF(BF451="21","NORMA",IF(BF451="21,5 a 31,5",5,IF(BF451="32 a 42",6,""))))))))</f>
        <v>5</v>
      </c>
      <c r="BH451" s="9" t="n">
        <v>14</v>
      </c>
      <c r="BI451" s="10" t="str">
        <f aca="false">IF(BH451="","",IF(AND(BH451&gt;=-20,BH451&lt;=-15),"-20 a -15",IF(AND(BH451&gt;=-14.5,BH451&lt;=-9.5),"-14,5 a -9,5",IF(AND(BH451&gt;=-9,BH451&lt;=-4),"-9 a -4",IF(AND(BH451&gt;=-3.5,BH451&lt;=2.5),"-3,5 a 2,5",IF(AND(BH451&gt;=3,BH451&lt;=8),"3 a 8",IF(AND(BH451&gt;=8.5,BH451&lt;=14.5),"8,5 a 14,5",IF(BH451=15,"15",IF(AND(BH451&gt;=15.5,BH451&lt;=20.5),"15,5 a 20,5",IF(AND(BH451&gt;=21,BH451&lt;=26),"21 a 26","Fuera de rango"))))))))))</f>
        <v>8,5 a 14,5</v>
      </c>
      <c r="BJ451" s="11" t="n">
        <f aca="false">IF(BI451="","",IF(BI451="-20 a -15",1,IF(BI451="-14,5 a -9,5",2,IF(BI451="-9 a -4",3,IF(BI451="-3,5 a 2,5",4,IF(BI451="3 a 8",5,IF(BI451="8,5 a 14,5",6,IF(BI451="15","NORMA",IF(BI451="15,5 a 20,5",7,IF(BI451="21 a 26",8,IF(BI451="26,5 a 31,5",9,"")))))))))))</f>
        <v>6</v>
      </c>
      <c r="BK451" s="9" t="n">
        <v>0</v>
      </c>
      <c r="BL451" s="10" t="str">
        <f aca="false">IF(BK451="","",IF(AND(BK451&gt;=0,BK451&lt;=2),"0 - 2",IF(AND(BK451&gt;=2.5,BK451&lt;=4.5),"2,5 - 4,5",IF(AND(BK451&gt;=5,BK451&lt;=7),"5 - 7",IF(AND(BK451&gt;=7.5,BK451&lt;=9.5),"7,5 - 9,5",IF(AND(BK451&gt;=10,BK451&lt;=12),"10 - 12",IF(AND(BK451&gt;=12.5,BK451&lt;=13.5),"12,5 - 13,5",IF(BK451=14,"14",IF(AND(BK451&gt;=14.5,BK451&lt;=16.5),"14,5 - 16,5",IF(AND(BK451&gt;=17,BK451&lt;=19),"17 - 19",IF(AND(BK451&gt;=19.5,BK451&lt;=21.5),"19,5 - 21,5",IF(AND(BK451&gt;=22,BK451&lt;=24),"22 - 24",IF(AND(BK451&gt;=24.5,BK451&lt;=26.5),"24,5 - 26,5",IF(AND(BK451&gt;=27,BK451&lt;=29),"27 - 29",IF(AND(BK451&gt;=29.5,BK451&lt;=30),"29,5 - 30","Fuera de rango")))))))))))))))</f>
        <v>0 - 2</v>
      </c>
      <c r="BM451" s="11" t="n">
        <f aca="false">IF(BL451="","",IF(BL451="0 - 2",1,IF(BL451="2,5 - 4,5",2,IF(BL451="5 - 7",3,IF(BL451="7,5 - 9,5",4,IF(BL451="10 - 12",5,IF(BL451="12,5 - 13,5",6,IF(BL451="14","NORMA",IF(BL451="14,5 - 16,5",7,IF(BL451="17 - 19",8,IF(BL451="19,5 - 21,5",9,IF(BL451="22 - 24",10,IF(BL451="24,5 - 26,5",11,IF(BL451="27 - 29",12,IF(BL451="29,5 - 30",13,"")))))))))))))))</f>
        <v>1</v>
      </c>
      <c r="BN451" s="9" t="n">
        <v>15</v>
      </c>
      <c r="BO451" s="11" t="str">
        <f aca="false">IF(BN451="","",IF(AND(BN451&gt;=-20,BN451&lt;=-10),"-20 a -10",IF(AND(BN451&gt;=-9.5,BN451&lt;=0.5),"-9,5 a 0,5",IF(AND(BN451&gt;=1,BN451&lt;=11),"1 a 11",IF(AND(BN451&gt;=11.5,BN451&lt;=21.5),"11,5 a 21,5",IF(BN451=22,"22",IF(AND(BN451&gt;=22.5,BN451&lt;=32.5),"22,5 a 32,5",IF(AND(BN451&gt;=33,BN451&lt;=43),"33 a 43","Fuera de rango"))))))))</f>
        <v>11,5 a 21,5</v>
      </c>
      <c r="BP451" s="11" t="n">
        <f aca="false">IF(BO451="","",IF(BO451="-20 a -10",1,IF(BO451="-9,5 a 0,5",2,IF(BO451="1 a 11",3,IF(BO451="11,5 a 21,5",4,IF(BO451="22","NORMA",IF(BO451="22,5 a 32,5",5,IF(BO451="33 a 43",6,""))))))))</f>
        <v>4</v>
      </c>
      <c r="BQ451" s="9" t="n">
        <v>5</v>
      </c>
      <c r="BR451" s="10" t="str">
        <f aca="false">IF(BQ451="","",IF(AND(BQ451&gt;=-20,BQ451&lt;=-15),"-20 a -15",IF(AND(BQ451&gt;=-14.5,BQ451&lt;=-9.5),"-14,5 a -9,5",IF(AND(BQ451&gt;=-9,BQ451&lt;=-4),"-9 a -4",IF(AND(BQ451&gt;=-3.5,BQ451&lt;=2.5),"-3,5 a 2,5",IF(AND(BQ451&gt;=3,BQ451&lt;=8),"3 a 8",IF(AND(BQ451&gt;=8.5,BQ451&lt;=13.5),"8,5 a 13,5",IF(AND(BQ451&gt;=14,BQ451&lt;=17.5),"14 a 17,5",IF(BQ451=18,"18",IF(AND(BQ451&gt;=18.5,BQ451&lt;=23.5),"18,5 a 23,5",IF(AND(BQ451&gt;=24,BQ451&lt;=29),"24 a 29",IF(AND(BQ451&gt;=29.5,BQ451&lt;=34.5),"29,5 a 34,5",IF(AND(BQ451&gt;=35,BQ451&lt;=40),"35 a 40","Fuera de rango")))))))))))))</f>
        <v>3 a 8</v>
      </c>
      <c r="BS451" s="11" t="n">
        <f aca="false">IF(BR451="","",IF(BR451="-20 a -15",1,IF(BR451="-14,5 a -9,5",2,IF(BR451="-9 a -4",3,IF(BR451="-3,5 a 2,5",4,IF(BR451="3 a 8",5,IF(BR451="8,5 a 13,5",6,IF(BR451="14 a 17,5",7,IF(BR451="18","NORMA",IF(BR451="18,5 a 23,5",8,IF(BR451="24 a 29",9,IF(BR451="29,5 a 34,5",10,IF(BR451="35 a 40",11,"")))))))))))))</f>
        <v>5</v>
      </c>
      <c r="BT451" s="9" t="n">
        <v>0</v>
      </c>
      <c r="BU451" s="10" t="str">
        <f aca="false">IF(BT451="","",IF(AND(BT451&gt;=-20,BT451&lt;=-18),"-20 a -18",IF(AND(BT451&gt;=-17.5,BT451&lt;=-15.5),"-17,5 a -15,5",IF(AND(BT451&gt;=-15,BT451&lt;=-13),"-15 a -13",IF(AND(BT451&gt;=-12.5,BT451&lt;=-10.5),"-12,5 a -10,5",IF(AND(BT451&gt;=-10,BT451&lt;=-8),"-10 a -8",IF(AND(BT451&gt;=-7.5,BT451&lt;=-5.5),"-7,5 a -5,5",IF(AND(BT451&gt;=-5,BT451&lt;=-3),"-5 a -3",IF(AND(BT451&gt;=-2.5,BT451&lt;=-0.5),"-2,5 a -0,5",IF(BT451=0,"0",IF(AND(BT451&gt;=0.5,BT451&lt;=2.5),"0,5 a 2,5",IF(AND(BT451&gt;=3,BT451&lt;=5),"3 a 5",IF(AND(BT451&gt;=5.5,BT451&lt;=7.5),"5,5 a 7,5",IF(AND(BT451&gt;=8,BT451&lt;=10),"8 a 10",IF(AND(BT451&gt;=10.5,BT451&lt;=12.5),"10,5 a 12,5",IF(AND(BT451&gt;=13,BT451&lt;=15),"13 a 15",IF(AND(BT451&gt;=15.5,BT451&lt;=17.5),"15,5 a 17,5",IF(AND(BT451&gt;=18,BT451&lt;=20),"18 a 20","Fuera de rango"))))))))))))))))))</f>
        <v>0</v>
      </c>
      <c r="BV451" s="11" t="str">
        <f aca="false">IF(BT451="","",IF(BT451=0,"NORMA",IF(AND(BT451&gt;=-20,BT451&lt;=-18),2,IF(AND(BT451&gt;=-17.5,BT451&lt;=-15.5),2,IF(AND(BT451&gt;=-15,BT451&lt;=-13),3,IF(AND(BT451&gt;=-12.5,BT451&lt;=-10.5),4,IF(AND(BT451&gt;=-10,BT451&lt;=-8),5,IF(AND(BT451&gt;=-7.5,BT451&lt;=-5.5),6,IF(AND(BT451&gt;=-5,BT451&lt;=-3),7,IF(AND(BT451&gt;=-2.5,BT451&lt;=-0.5),8,IF(AND(BT451&gt;=0.5,BT451&lt;=2.5),9,IF(AND(BT451&gt;=3,BT451&lt;=5),10,IF(AND(BT451&gt;=5.5,BT451&lt;=7.5),11,IF(AND(BT451&gt;=8,BT451&lt;=10),12,IF(AND(BT451&gt;=10.5,BT451&lt;=12.5),13,IF(AND(BT451&gt;=13,BT451&lt;=15),14,IF(AND(BT451&gt;=15.5,BT451&lt;=17.5),15,IF(AND(BT451&gt;=18,BT451&lt;=20),16,"Fuera de rango"))))))))))))))))))</f>
        <v>NORMA</v>
      </c>
      <c r="BW451" s="9" t="n">
        <v>-5</v>
      </c>
      <c r="BX451" s="10" t="n">
        <f aca="false">18.5- (0.3*H451)</f>
        <v>10.1</v>
      </c>
      <c r="BY451" s="10" t="n">
        <f aca="false">(BW451)-(BX451)</f>
        <v>-15.1</v>
      </c>
      <c r="BZ451" s="10" t="str">
        <f aca="false">IF(BY451="","",IF(BY451&lt;-27.5,"De -30 a -28",IF(BY451&lt;-25,"De -27,5 a -25,5",IF(BY451&lt;-22.5,"De -25 a -23",IF(BY451&lt;-20,"De -22,5 a -20,5",IF(BY451&lt;-17.5,"De -20 a -18",IF(BY451&lt;-15,"De -17,5 a -15,5",IF(BY451&lt;-12.5,"De -15 a -13",IF(BY451&lt;-10,"De -12,5 a -10,5",IF(BY451&lt;-7.5,"De -10 a -8",IF(BY451&lt;-5,"De -7,5 a -5,5",IF(BY451&lt;-2.5,"De -5 a -3",IF(BY451&lt;0,"De -2,5 a -0,5",IF(BY451&lt;2.5,"De 0 a 2",IF(BY451&lt;5,"De 2,5 a 4,5",IF(BY451&lt;7.5,"De 5 a 7",IF(BY451&lt;10,"De 7,5 a 9,5",IF(BY451&lt;12.5,"De 10 a 12",IF(BY451&lt;15,"De 12,5 a 14,5",IF(BY451&lt;17.5,"De 15 a 17",IF(BY451&lt;20,"De 17,5 a 19,5",IF(BY451&lt;22.5,"De 20 a 22",IF(BY451&lt;25,"De 22,5 a 24,5",IF(BY451&lt;27.5,"De 25 a 27","De 27,5 a 30"))))))))))))))))))))))))</f>
        <v>De -17,5 a -15,5</v>
      </c>
      <c r="CA451" s="12" t="n">
        <f aca="false">IF(BY451="","",IF(BY451&lt;=-28,1,IF(BY451&lt;=-25.5,2,IF(BY451&lt;=-23,3,IF(BY451&lt;=-20.5,4,IF(BY451&lt;=-18,5,IF(BY451&lt;=-15.5,6,IF(BY451&lt;=-13,7,IF(BY451&lt;=-10.5,8,IF(BY451&lt;=-8,9,IF(BY451&lt;=-5.5,10,IF(BY451&lt;=-3,11,IF(BY451&lt;=-0.5,12,IF(BY451&lt;=2,13,IF(BY451&lt;=4.5,14,IF(BY451&lt;=7,15,IF(BY451&lt;=9.5,16,IF(BY451&lt;=12,17,IF(BY451&lt;=14.5,18,IF(BY451&lt;=17,19,IF(BY451&lt;=19.5,20,IF(BY451&lt;=22,21,IF(BY451&lt;=24.5,22,IF(BY451&lt;=27,23,IF(BY451&lt;=30,24,"Fuera de rango")))))))))))))))))))))))))</f>
        <v>7</v>
      </c>
      <c r="CB451" s="9" t="n">
        <v>-5</v>
      </c>
      <c r="CC451" s="10" t="n">
        <f aca="false">18.5- (0.3*H451)</f>
        <v>10.1</v>
      </c>
      <c r="CD451" s="10" t="n">
        <f aca="false">(CB451)-(CC451)</f>
        <v>-15.1</v>
      </c>
      <c r="CE451" s="10" t="str">
        <f aca="false">IF(CD451="","",IF(CD451&lt;-27.5,"De -30 a -28",IF(CD451&lt;-25,"De -27,5 a -25,5",IF(CD451&lt;-22.5,"De -25 a -23",IF(CD451&lt;-20,"De -22,5 a -20,5",IF(CD451&lt;-17.5,"De -20 a -18",IF(CD451&lt;-15,"De -17,5 a -15,5",IF(CD451&lt;-12.5,"De -15 a -13",IF(CD451&lt;-10,"De -12,5 a -10,5",IF(CD451&lt;-7.5,"De -10 a -8",IF(CD451&lt;-5,"De -7,5 a -5,5",IF(CD451&lt;-2.5,"De -5 a -3",IF(CD451&lt;0,"De -2,5 a -0,5",IF(CD451&lt;=2,"De 0 a 2",IF(CD451&lt;=4.5,"De 2,5 a 4,5",IF(CD451&lt;=7,"De 5 a 7",IF(CD451&lt;=9.5,"De 7,5 a 9,5",IF(CD451&lt;=12,"De 10 a 12",IF(CD451&lt;=14.5,"De 12,5 a 14,5",IF(CD451&lt;=17,"De 15 a 17",IF(CD451&lt;=19.5,"De 17,5 a 19,5",IF(CD451&lt;=22,"De 20 a 22",IF(CD451&lt;=24.5,"De 22,5 a 24,5",IF(CD451&lt;=27,"De 25 a 27","De 27,5 a 30"))))))))))))))))))))))))</f>
        <v>De -17,5 a -15,5</v>
      </c>
      <c r="CF451" s="12" t="n">
        <f aca="false">IF(CD451="","",IF(CD451&lt;-27.5,1,IF(CD451&lt;-25,2,IF(CD451&lt;-22.5,3,IF(CD451&lt;-20,4,IF(CD451&lt;-17.5,5,IF(CD451&lt;-15,6,IF(CD451&lt;-12.5,7,IF(CD451&lt;-10,8,IF(CD451&lt;-7.5,9,IF(CD451&lt;-5,10,IF(CD451&lt;-2.5,11,IF(CD451&lt;0,12,IF(CD451&lt;2.5,13,IF(CD451&lt;5,14,IF(CD451&lt;7.5,15,IF(CD451&lt;10,16,IF(CD451&lt;12.5,17,IF(CD451&lt;15,18,IF(CD451&lt;17.5,19,IF(CD451&lt;20,20,IF(CD451&lt;22.5,21,IF(CD451&lt;25,22,IF(CD451&lt;27.5,23,24))))))))))))))))))))))))</f>
        <v>6</v>
      </c>
      <c r="CG451" s="9" t="n">
        <v>-3</v>
      </c>
      <c r="CH451" s="10" t="str">
        <f aca="false">IF(CG451="","",IF(AND(CG451&gt;=-10,CG451&lt;=-9.5),"-10 a -9,5",IF(AND(CG451&gt;-9.5,CG451&lt;=-8.5),"-9 a -8,5",IF(AND(CG451&gt;-8.5,CG451&lt;=-7.5),"-8 a -7,5",IF(AND(CG451&gt;-7.5,CG451&lt;=-6.5),"-7 a -6,5",IF(AND(CG451&gt;-6.5,CG451&lt;=-5.5),"-6 a -5,5",IF(AND(CG451&gt;-5.5,CG451&lt;=-4.5),"-5 a -4,5",IF(AND(CG451&gt;-4.5,CG451&lt;=-3.5),"-4 a -3,5",IF(AND(CG451&gt;-3.5,CG451&lt;=-2.5),"-3 a -2,5",IF(CG451=-2.25,"-2,25",IF(AND(CG451&gt;-2.5,CG451&lt;=-1.5),"-2 a -1,5",IF(AND(CG451&gt;-1.5,CG451&lt;=-0.5),"-1 a -0,5",IF(AND(CG451&gt;-0.5,CG451&lt;=0.5),"0 a 0,5",IF(AND(CG451&gt;0.5,CG451&lt;=1.5),"1 a 1,5",IF(AND(CG451&gt;1.5,CG451&lt;=2.5),"2 a 2,5",IF(AND(CG451&gt;2.5,CG451&lt;=3.5),"3 a 3,5",IF(AND(CG451&gt;3.5,CG451&lt;=4.5),"4 a 4,5",IF(AND(CG451&gt;4.5,CG451&lt;=5.5),"5 a 5,5",IF(AND(CG451&gt;5.5,CG451&lt;=6.5),"6 a 6,5",IF(AND(CG451&gt;6.5,CG451&lt;=7.5),"7 a 7,5",IF(AND(CG451&gt;7.5,CG451&lt;=8.5),"8 a 8,5",IF(AND(CG451&gt;8.5,CG451&lt;=9.5),"9 a 9,5",IF(CG451&gt;=10,"10","Fuera de rango")))))))))))))))))))))))</f>
        <v>-3 a -2,5</v>
      </c>
      <c r="CI451" s="11" t="n">
        <f aca="false">IF(CG451="","",IF(CG451=-2.25,"NORMA",IF(CG451&lt;=-9.5,1,IF(CG451&lt;=-8.5,2,IF(CG451&lt;=-7.5,3,IF(CG451&lt;=-6.5,4,IF(CG451&lt;=-5.5,5,IF(CG451&lt;=-4.5,6,IF(CG451&lt;=-3.5,7,IF(CG451&lt;=-2.5,8,IF(CG451&lt;=-1.5,9,IF(CG451&lt;=-0.5,10,IF(CG451&lt;=0.5,11,IF(CG451&lt;=1.5,12,IF(CG451&lt;=2.5,13,IF(CG451&lt;=3.5,14,IF(CG451&lt;=4.5,15,IF(CG451&lt;=5.5,16,IF(CG451&lt;=6.5,17,IF(CG451&lt;=7.5,18,IF(CG451&lt;=8.5,19,IF(CG451&lt;=9.5,20,IF(CG451=10,21,"Fuera de rango")))))))))))))))))))))))</f>
        <v>8</v>
      </c>
      <c r="CJ451" s="9" t="n">
        <v>2.5</v>
      </c>
      <c r="CK451" s="10" t="str">
        <f aca="false">IF(CJ451="","",IF(AND(CJ451&gt;=-6,CJ451&lt;=-5.5),"-6 a -5,5",IF(AND(CJ451&gt;-5.5,CJ451&lt;=-4.5),"-5 a -4,5",IF(AND(CJ451&gt;-4.5,CJ451&lt;=-3.5),"-4 a -3,5",IF(AND(CJ451&gt;-3.5,CJ451&lt;=-2.5),"-3 a -2,5",IF(AND(CJ451&gt;-2.5,CJ451&lt;=-1.5),"-2 a -1,5",IF(AND(CJ451&gt;-1.5,CJ451&lt;=-0.5),"-1 a -0,5",IF(AND(CJ451&gt;-0.5,CJ451&lt;=0.5),"0 a 0,5",IF(AND(CJ451&gt;0.5,CJ451&lt;=1.5),"1 a 1,5",IF(AND(CJ451&gt;1.5,CJ451&lt;2.5),"2",IF(AND(CJ451&gt;=2.5,CJ451&lt;=3),"2,5 a 3",IF(AND(CJ451&gt;3,CJ451&lt;=4),"3,5 a 4",IF(AND(CJ451&gt;4,CJ451&lt;=5),"4,5 a 5",IF(AND(CJ451&gt;5,CJ451&lt;=6),"5,5 a 6",IF(AND(CJ451&gt;6,CJ451&lt;=7),"6,5 a 7",IF(AND(CJ451&gt;7,CJ451&lt;=8),"7,5 a 8",IF(AND(CJ451&gt;8,CJ451&lt;=9.5),"8,5 a 9,5",IF(CJ451=10,"10","Fuera de rango"))))))))))))))))))</f>
        <v>2,5 a 3</v>
      </c>
      <c r="CL451" s="11" t="n">
        <f aca="false">IF(CK451="","",IF(OR(CK451="-6 a -5,5",CK451="-6 - -5,5"),1,IF(OR(CK451="-5 a -4,5",CK451="-5 - -4,5"),2,IF(OR(CK451="-4 a -3,5",CK451="-4 - -3,5"),3,IF(OR(CK451="-3 a -2,5",CK451="-3 - -2,5"),4,IF(OR(CK451="-2 a -1,5",CK451="-2 - -1,5"),5,IF(OR(CK451="-1 a -0,5",CK451="-1 - -0,5"),6,IF(OR(CK451="0 a 0,5",CK451="0 - 0,5"),7,IF(OR(CK451="1 a 1,5",CK451="1 - 1,5"),8,IF(CK451="2","NORMA",IF(OR(CK451="2,5 a 3",CK451="2,5 - 3"),9,IF(OR(CK451="3,5 a 4",CK451="3,5 - 4"),10,IF(OR(CK451="4,5 a 5",CK451="4,5 - 5"),11,IF(OR(CK451="5,5 a 6",CK451="5,5 - 6"),12,IF(OR(CK451="6,5 a 7",CK451="6,5 - 7"),13,IF(OR(CK451="7,5 a 8",CK451="7,5 - 8"),14,IF(OR(CK451="8,5 a 9",CK451="8,5 - 9,5",CK451="9 a 9,5"),15,IF(CK451="10",15,IF(OR(CK451="0,5 a 1",CK451="0,5 - 1"),7,"Fuera de rango")))))))))))))))))))</f>
        <v>9</v>
      </c>
      <c r="CN451" s="10" t="str">
        <f aca="false">IF(CM451=0,"0", " ")</f>
        <v>0</v>
      </c>
      <c r="CO451" s="10" t="str">
        <f aca="false">IF(CM451&gt;0,"EME"," ")</f>
        <v> </v>
      </c>
      <c r="CQ451" s="10" t="str">
        <f aca="false">IF(CP451&gt;0,"0", " ")</f>
        <v> </v>
      </c>
      <c r="CR451" s="10" t="str">
        <f aca="false">IF(CP451&gt;0,"EME"," ")</f>
        <v> </v>
      </c>
      <c r="CS451" s="9" t="n">
        <v>0</v>
      </c>
      <c r="CV451" s="9" t="n">
        <v>0</v>
      </c>
      <c r="CY451" s="9" t="n">
        <v>0</v>
      </c>
      <c r="DB451" s="9" t="n">
        <v>0</v>
      </c>
      <c r="DC451" s="11" t="str">
        <f aca="false">IF(DB451&lt;0,"2"," ")</f>
        <v> </v>
      </c>
      <c r="DD451" s="11" t="str">
        <f aca="false">IF(DB451&lt;0,"MIO"," ")</f>
        <v> </v>
      </c>
      <c r="DE451" s="9" t="n">
        <v>0</v>
      </c>
      <c r="DF451" s="10" t="str">
        <f aca="false">IF(DE451&lt;0,"3"," ")</f>
        <v> </v>
      </c>
      <c r="DG451" s="10" t="str">
        <f aca="false">IF(DE451&lt;0,"AST"," ")</f>
        <v> </v>
      </c>
      <c r="DH451" s="9" t="n">
        <v>0</v>
      </c>
      <c r="DI451" s="10" t="str">
        <f aca="false">IF(DH451&lt;0,"3"," ")</f>
        <v> </v>
      </c>
      <c r="DJ451" s="10" t="str">
        <f aca="false">IF(DH451&lt;0,"AST"," ")</f>
        <v> </v>
      </c>
      <c r="DK451" s="9" t="n">
        <v>0</v>
      </c>
      <c r="DL451" s="10" t="str">
        <f aca="false">IF(DK451&gt;0,"4"," ")</f>
        <v> </v>
      </c>
      <c r="DM451" s="10" t="str">
        <f aca="false">IF(DK451&gt;0,"PRE"," ")</f>
        <v> </v>
      </c>
      <c r="DN451" s="9" t="n">
        <v>0</v>
      </c>
      <c r="DO451" s="10" t="str">
        <f aca="false">IF(DN451&gt;0,"4"," ")</f>
        <v> </v>
      </c>
      <c r="DP451" s="10" t="str">
        <f aca="false">IF(DN451&gt;0,"PRE"," ")</f>
        <v> </v>
      </c>
      <c r="DS451" s="12" t="str">
        <f aca="false">CONCATENATE(CO451,CU451,DA451,DG451,DM451)</f>
        <v>   </v>
      </c>
      <c r="DT451" s="10" t="e">
        <f aca="false" t="array" ref="DT451">_xlfn.IFS(DS451="EME    ","0", DS451=" HIP   ","1", DS451="  MIO  ","2", DS451="   AST ","3", DS451="    PRE","4", DS451="EME   PRE","5", DS451=" HIP  PRE","6", DS451=" HIP AST ","7", DS451="  MIO PRE","8", DS451="  MIOAST ","9", DS451="   ASTPRE","10",DS451=" HIP ASTPRE","11", DS451="  MIOASTPRE","12", DS451="     ","0")</f>
        <v>#N/A</v>
      </c>
      <c r="DV451" s="1" t="e">
        <f aca="false" t="array" ref="DV451">_xlfn.IFS(DU451="SI","2", DU451="NO","1")</f>
        <v>#N/A</v>
      </c>
      <c r="DX451" s="11" t="str">
        <f aca="false">IF(DW451=0,"1","2")</f>
        <v>1</v>
      </c>
      <c r="DY451" s="11" t="str">
        <f aca="false" t="array" ref="DY451">_xlfn.IFS(DW451=0,"0", DW451=0.25, "1", DW451=0.5,"2", DW451=0.75,"3", DW451=1,"4",DW451=1.25,"5", DW451=1.5,"6", DW451=1.75,"7", DW451=2,"8")</f>
        <v>0</v>
      </c>
      <c r="EA451" s="11" t="str">
        <f aca="false">IF(DZ451=0,"1","2")</f>
        <v>1</v>
      </c>
      <c r="EB451" s="11" t="str">
        <f aca="false" t="array" ref="EB451">_xlfn.IFS(DZ451=0,"0", DZ451=0.25, "1", DZ451=0.5,"2", DZ451=0.75,"3", DZ451=1,"4",DZ451=1.25,"5", DZ451=1.5,"6", DZ451=1.75,"7", DZ451=2,"8")</f>
        <v>0</v>
      </c>
      <c r="ED451" s="10" t="str">
        <f aca="false">IF(EC451=0,"1","2")</f>
        <v>1</v>
      </c>
      <c r="EE451" s="11" t="str">
        <f aca="false" t="array" ref="EE451">_xlfn.IFS(EC451=0,"0", EC451=-0.25, "1", EC451=-0.5,"2", EC451=-0.75,"3", EC451=-1,"4",EC451=-1.25,"5", EC451=-1.5,"6", EC451=-1.75,"7", EC451=-2,"8", EC451=-2.25,"9",EC451=-2.5,"10", EC451=-2.75,"11", EC451=-3,"12", EC451=-3.25,"13", EC451=-3.5,"14", EC451=-3.75,"15",EC451=-4,"16")</f>
        <v>0</v>
      </c>
      <c r="EG451" s="10" t="str">
        <f aca="false">IF(EF451=0,"1","2")</f>
        <v>1</v>
      </c>
      <c r="EH451" s="11" t="str">
        <f aca="false" t="array" ref="EH451">_xlfn.IFS(EF451=0,"0", EF451=-0.25, "1", EF451=-0.5,"2", EF451=-0.75,"3", EF451=-1,"4",EF451=-1.25,"5", EF451=-1.5,"6", EF451=-1.75,"7", EF451=-2,"8", EF451=-2.25,"9",EF451=-2.5,"10", EF451=-2.75,"11", EF451=-3,"12", EF451=-3.25,"13", EF451=-3.5,"14", EF451=-3.75,"15",EF451=-4,"16")</f>
        <v>0</v>
      </c>
      <c r="EJ451" s="11" t="str">
        <f aca="false">IF(EI451=0,"1","2")</f>
        <v>1</v>
      </c>
      <c r="EK451" s="11" t="str">
        <f aca="false" t="array" ref="EK451">_xlfn.IFS(EI451=0,"0", EI451=-0.25, "1", EI451=-0.5,"2", EI451=-0.75,"3", EI451=-1,"4",EI451=-1.25,"5", EI451=-1.5,"6", EI451=-1.75,"7", EI451=-2,"8", EI451=-2.25,"9", EI451=-2.25,"9",EI451=-2.5,"10", EI451=-2.75,"11", EI451=-3,"12", EI451=-3.25,"13", EI451=-3.5,"14", EI451=-3.75,"15",EI451=-4,"16", EI451=0.25, "17", EI451=0.5, "18")</f>
        <v>0</v>
      </c>
      <c r="EM451" s="11" t="str">
        <f aca="false">IF(EL451=0,"1","2")</f>
        <v>1</v>
      </c>
      <c r="EN451" s="11" t="str">
        <f aca="false" t="array" ref="EN451">_xlfn.IFS(EL451=0.25,"17",EL451=0.5,"18", EL451=0,"0", EL451=-0.25, "1", EL451=-0.5,"2", EL451=-0.75,"3", EL451=-1,"4",EL451=-1.25,"5", EL451=-1.5,"6", EL451=-1.75,"7", EL451=-2,"8",EL451= -2.25,"9",EL451=-2.5,"10",EL451= -2.75,"11",EL451= -3,"12",EL451= -3.25,"13",EL451= -3.5,"14",EL451= -3.75,"15",EL451=-4,"16")</f>
        <v>0</v>
      </c>
      <c r="EP451" s="11" t="str">
        <f aca="false">IF(EO451=0,"1","2")</f>
        <v>1</v>
      </c>
      <c r="EQ451" s="11" t="str">
        <f aca="false" t="array" ref="EQ451">_xlfn.IFS(EO451=0,"0", EO451=0.25, "1", EO451=0.5,"2", EO451=0.75,"3", EO451=1,"4",EO451=1.25,"5", EO451=1.5,"6", EO451=1.75,"7", EO451=2,"8", EO451=2.25,"9", EO451=2.25,"9",EO451=2.5,"10", EO451=2.75,"11", EO451=3,"12", EO451=3.25,"13", EO451=3.5,"14", EO451=3.75,"15",EO451=4,"16", EO451=-0.25, "17", bq=-0.5, "18")</f>
        <v>0</v>
      </c>
      <c r="ES451" s="11" t="str">
        <f aca="false">IF(ER451=0,"1","2")</f>
        <v>1</v>
      </c>
      <c r="ET451" s="11" t="str">
        <f aca="false" t="array" ref="ET451">_xlfn.IFS(ER451=0,"0", ER451=0.25, "1", ER451=0.5,"2", ER451=0.75,"3", ER451=1,"4",ER451=1.25,"5", ER451=1.5,"6", ER451=1.75,"7", ER451=2,"8", ER451=2.25,"9", ER451=2.25,"9",ER451=2.5,"10", ER451=2.75,"11", ER451=3,"12", ER451=3.25,"13", ER451=3.5,"14", ER451=3.75,"15",ER451=4,"16", ER451=-0.25, "17", bq=-0.5, "18")</f>
        <v>0</v>
      </c>
      <c r="EV451" s="14" t="e">
        <f aca="false">VLOOKUP(EU451,LEYENDA!$G$2:$H$8,2,TRUE())</f>
        <v>#N/A</v>
      </c>
      <c r="EW451" s="14" t="e">
        <f aca="false" t="array" ref="EW451">_xlfn.IFS(EV451="0-5","1", EV451="6-12","2", EV451="13-18","3", EV451="19-24","4", EV451="25-36","5", EV451="37-48","6", EV451="49-60","7")</f>
        <v>#N/A</v>
      </c>
    </row>
    <row r="452" customFormat="false" ht="13.5" hidden="false" customHeight="false" outlineLevel="0" collapsed="false">
      <c r="A452" s="1" t="n">
        <v>155</v>
      </c>
      <c r="B452" s="2" t="n">
        <v>1</v>
      </c>
      <c r="C452" s="33" t="n">
        <v>42560</v>
      </c>
      <c r="E452" s="5" t="str">
        <f aca="false">VLOOKUP(A452,'286'!$A$3:$J$6279,10,FALSE())</f>
        <v>FAVREAU, MARIE ANNE</v>
      </c>
      <c r="F452" s="4" t="str">
        <f aca="false">VLOOKUP(A452,'286'!$A$3:$I$1768,3,FALSE())</f>
        <v>FAMA</v>
      </c>
      <c r="G452" s="6" t="n">
        <f aca="false">VLOOKUP(A452,'286'!$A$3:$I$1768,4,FALSE())</f>
        <v>32398</v>
      </c>
      <c r="H452" s="7" t="n">
        <f aca="false">YEAR(C452)-YEAR(G452)</f>
        <v>28</v>
      </c>
      <c r="I452" s="1" t="str">
        <f aca="false">VLOOKUP(H452,LEYENDA!$C$2:$D$6,2,TRUE())</f>
        <v>25-40</v>
      </c>
      <c r="J452" s="5" t="str">
        <f aca="false">VLOOKUP(A452,'286'!$A$3:$I$1768,7,FALSE())</f>
        <v>M</v>
      </c>
      <c r="K452" s="8" t="n">
        <f aca="false">VLOOKUP(A452,'286'!$A$3:$I$1768,2,FALSE())</f>
        <v>0</v>
      </c>
      <c r="L452" s="4" t="str">
        <f aca="false">VLOOKUP(A452,'286'!$A$3:$I$1768,8,FALSE())</f>
        <v>D</v>
      </c>
      <c r="M452" s="4" t="str">
        <f aca="false">VLOOKUP(A452,'286'!$A$3:$I$1768,9,FALSE())</f>
        <v>I</v>
      </c>
      <c r="N452" s="8" t="str">
        <f aca="false">IF(R452=O452, "MISMA","CONTRARIA")</f>
        <v>CONTRARIA</v>
      </c>
      <c r="O452" s="8" t="str">
        <f aca="false" t="array" ref="O452">_xlfn.IFS(L452="D","1", L452="I","2")</f>
        <v>1</v>
      </c>
      <c r="P452" s="8" t="e">
        <f aca="false" t="array" ref="P452">_xlfn.IFS(K452="OD","1", K452="OI","2")</f>
        <v>#N/A</v>
      </c>
      <c r="Q452" s="1" t="str">
        <f aca="false" t="array" ref="Q452">_xlfn.IFS(J452="M","1", J452="H","2")</f>
        <v>1</v>
      </c>
      <c r="R452" s="8" t="str">
        <f aca="false" t="array" ref="R452">_xlfn.IFS(M452="D","1", M452="I","2")</f>
        <v>2</v>
      </c>
      <c r="S452" s="1" t="str">
        <f aca="false" t="array" ref="S452">_xlfn.IFS(N452="CONTRARIA", "1",N452= "MISMA","2")</f>
        <v>1</v>
      </c>
      <c r="T452" s="1" t="str">
        <f aca="false" t="array" ref="T452">_xlfn.IFS(I452="0-12","1", I452="13-24","2", I452="25-40","3", I452="41-60","4", I452="61-100","5")</f>
        <v>3</v>
      </c>
      <c r="U452" s="9" t="n">
        <v>4</v>
      </c>
      <c r="V452" s="10" t="str">
        <f aca="false">IF(U452="","",IF(AND(U452&gt;=-9,U452&lt;=-6.5),"-9 a -6,5",IF(AND(U452&gt;=-6,U452&lt;=-3.5),"-6 a -3,5",IF(AND(U452&gt;=-3,U452&lt;=-1),"-3 a -1",IF(U452=-0.5,"-0,5",IF(AND(U452&gt;=0,U452&lt;=2.5),"0 a 2,5",IF(AND(U452&gt;=3,U452&lt;=5.5),"3 a 5,5",IF(AND(U452&gt;=6,U452&lt;=8.5),"6 a 8,5",IF(AND(U452&gt;=9,U452&lt;=20),"9 a 20","Fuera de rango")))))))))</f>
        <v>3 a 5,5</v>
      </c>
      <c r="W452" s="11" t="n">
        <f aca="false">IF(V452="","",IF(V452="-9 a -6,5",2,IF(V452="-6 a -3,5",3,IF(V452="-3 a -1",4,IF(V452="-0,5","NORMA",IF(V452="0 a 2,5",5,IF(V452="3 a 5,5",6,IF(V452="6 a 8,5",7,IF(V452="9 a 20",8,"Fuera de rango")))))))))</f>
        <v>6</v>
      </c>
      <c r="X452" s="9" t="n">
        <v>17</v>
      </c>
      <c r="Y452" s="11" t="str">
        <f aca="false">IF(X452="","",IF(AND(X452&gt;=0,X452&lt;=4),"0 a 4",IF(AND(X452&gt;=4.5,X452&lt;=8.5),"4,5 a 8,5",IF(X452=9,"9",IF(AND(X452&gt;=9.5,X452&lt;=13),"9,5 a 13",IF(AND(X452&gt;=13.5,X452&lt;=20),"13,5 a 20",IF(AND(X452&gt;=20.5,X452&lt;=35),"20,5 a 35","Fuera de rango")))))))</f>
        <v>13,5 a 20</v>
      </c>
      <c r="Z452" s="11" t="n">
        <f aca="false">IF(Y452="","",IF(Y452="0 a 4",1,IF(Y452="4,5 a 8,5",2,IF(Y452="9","NORMA",IF(Y452="9,5 a 13",3,IF(Y452="13,5 a 20",4,IF(Y452="20,5 a 35",5,"Fuera de rango")))))))</f>
        <v>4</v>
      </c>
      <c r="AA452" s="9" t="n">
        <v>24</v>
      </c>
      <c r="AB452" s="10" t="str">
        <f aca="false">IF(AA452="","",IF(AND(AA452&gt;=0,AA452&lt;=9),"0 a 9",IF(AND(AA452&gt;=9.5,AA452&lt;=18.5),"9,5 a 18,5",IF(AA452=19,"19",IF(AND(AA452&gt;=19.5,AA452&lt;=28),"19,5 a 28",IF(AND(AA452&gt;=28.5,AA452&lt;=40),"28,5 a 40","Fuera de rango"))))))</f>
        <v>19,5 a 28</v>
      </c>
      <c r="AC452" s="11" t="n">
        <f aca="false" t="array" ref="AC452">_xlfn.IFS(AB452="","",AB452="0 a 9",1,AB452="9,5 a 18,5",2,AB452="19","NORMA",AB452="19,5 a 28",3,AB452="28,5 a 40",4,TRUE(),"Fuera de rango")</f>
        <v>3</v>
      </c>
      <c r="AD452" s="9" t="n">
        <v>18</v>
      </c>
      <c r="AE452" s="10" t="str">
        <f aca="false">IF(AD452="","",IF(AND(AD452&gt;=-10,AD452&lt;=0),"De -10 a 0",IF(AND(AD452&gt;=0.5,AD452&lt;=9.5),"0,5 a 9,5",IF(AD452=10,"10",IF(AND(AD452&gt;=10.5,AD452&lt;=20),"10,5 a 20",IF(AND(AD452&gt;=20.5,AD452&lt;=40),"20,5 a 40","Fuera de rango"))))))</f>
        <v>10,5 a 20</v>
      </c>
      <c r="AF452" s="12" t="n">
        <f aca="false">IF(AD452="","",IF(AND(AD452&gt;=-10,AD452&lt;=0),1,IF(AND(AD452&gt;=0.5,AD452&lt;=9.5),2,IF(AD452=10,"NORMA",IF(AND(AD452&gt;=10.5,AD452&lt;=20),3,IF(AND(AD452&gt;=20.5,AD452&lt;=40),4,""))))))</f>
        <v>3</v>
      </c>
      <c r="AG452" s="9" t="n">
        <v>10</v>
      </c>
      <c r="AH452" s="10" t="str">
        <f aca="false">IF(AG452="","",IF(AND(AG452&gt;=0,AG452&lt;=4),"0 a 4",IF(AND(AG452&gt;=4.5,AG452&lt;=8.5),"4,5 a 8,5",IF(AG452=9,"9",IF(AND(AG452&gt;=9.5,AG452&lt;=13),"9,5 a 13",IF(AND(AG452&gt;=13.5,AG452&lt;=25),"13,5 a 25","Fuera de rango"))))))</f>
        <v>9,5 a 13</v>
      </c>
      <c r="AI452" s="10" t="n">
        <f aca="false">IF(AH452="","",IF(AH452="0 a 4",1,IF(AH452="4,5 a 8,5",2,IF(AH452="9","NORMA",IF(AH452="9,5 a 13",3,IF(AH452="13,5 a 25",4,""))))))</f>
        <v>3</v>
      </c>
      <c r="AJ452" s="9" t="n">
        <v>5</v>
      </c>
      <c r="AK452" s="10" t="str">
        <f aca="false">IF(AJ452="","",IF(AND(AJ452&gt;=-15,AJ452&lt;=-10.5),"-15 a -10,5",IF(AND(AJ452&gt;=-10,AJ452&lt;=-4),"-10 a -4",IF(AND(AJ452&gt;=-4.5,AJ452&lt;=0),"-4,5 a 0",IF(AND(AJ452&gt;=0.5,AJ452&lt;=4.5),"0,5 a 4,5",IF(AJ452=5,"5",IF(AND(AJ452&gt;=5.5,AJ452&lt;=10),"5,5 a 10",IF(AND(AJ452&gt;=10.5,AJ452&lt;=20),"10,5 a 20","Fuera de rango"))))))))</f>
        <v>5</v>
      </c>
      <c r="AL452" s="11" t="str">
        <f aca="false">IF(AK452="","",IF(AK452="-15 a -10,5",1,IF(AK452="-10 a -4",2,IF(AK452="-4,5 a 0",3,IF(AK452="0,5 a 4,5",4,IF(AK452="5","NORMA",IF(AK452="5,5 a 10",5,IF(AK452="10,5 a 20",6,"Error"))))))))</f>
        <v>NORMA</v>
      </c>
      <c r="AM452" s="9" t="n">
        <v>0</v>
      </c>
      <c r="AN452" s="10" t="str">
        <f aca="false">IF(AM452="","",IF(AND(AM452&gt;=-7.5,AM452&lt;=-5.5),"-7,5 a -5,5",IF(AND(AM452&gt;=-5,AM452&lt;=-3),"-5 a -3",IF(AND(AM452&gt;=-2.5,AM452&lt;=-0.5),"-2,5 a -0,5",IF(AM452=0,"0,00",IF(AND(AM452&gt;=0.5,AM452&lt;=2.5),"0,5 a 2,5",IF(AND(AM452&gt;=3,AM452&lt;=5),"3 a 5",IF(AND(AM452&gt;=5.5,AM452&lt;=7.5),"5,5 a 7,5",IF(AND(AM452&gt;=8,AM452&lt;=10),"8 a 10","Fuera de rango")))))))))</f>
        <v>0,00</v>
      </c>
      <c r="AO452" s="11" t="str">
        <f aca="false">IF(AN452="","",IF(AN452="-7,5 a -5,5",1,IF(AN452="-5 a -3",2,IF(AN452="-2,5 a -0,5",3,IF(AN452="0,00","NORMA",IF(AN452="0,5 a 2,5",4,IF(AN452="3 a 5",5,IF(AN452="5,5 a 7,5",6,IF(AN452="8 a 10",7,"Error")))))))))</f>
        <v>NORMA</v>
      </c>
      <c r="AP452" s="9" t="n">
        <v>10</v>
      </c>
      <c r="AQ452" s="10" t="str">
        <f aca="false">IF(AP452="","",IF(AND(AP452&gt;=-20,AP452&lt;=-9.5),"-20 a -9,5",IF(AND(AP452&gt;=-9,AP452&lt;=-6.5),"-9 a -6,5",IF(AP452=-6,"-6",IF(AND(AP452&gt;=-5.5,AP452&lt;=-3),"-5,5 a -3",IF(AND(AP452&gt;=-2.5,AP452&lt;=0),"-2,5 a 0",IF(AND(AP452&gt;=0.5,AP452&lt;=3),"0,5 a 3",IF(AND(AP452&gt;=3.5,AP452&lt;=6),"3,5 a 6",IF(AND(AP452&gt;=6.5,AP452&lt;=9),"6,5 a 9",IF(AND(AP452&gt;=9.5,AP452&lt;=20),"9,5 a 20","Fuera de rango"))))))))))</f>
        <v>9,5 a 20</v>
      </c>
      <c r="AR452" s="11" t="n">
        <f aca="false">IF(AQ452="","",IF(AQ452="-20 a -9,5",1,IF(AQ452="-9 a -6,5",2,IF(AQ452="-6","NORMA",IF(AQ452="-5,5 a -3",3,IF(AQ452="-2,5 a 0",4,IF(AQ452="0,5 a 3",5,IF(AQ452="3,5 a 6",6,IF(AQ452="6,5 a 9",7,IF(AQ452="9,5 a 20",8,""))))))))))</f>
        <v>8</v>
      </c>
      <c r="AS452" s="9" t="n">
        <v>6</v>
      </c>
      <c r="AT452" s="10" t="str">
        <f aca="false">IF(AS452="","",IF(AND(AS452&gt;=-16,AS452&lt;=-14),"-16 a -14",IF(AND(AS452&gt;=-13.5,AS452&lt;=-11.5),"-13,5 a -11,5",IF(AND(AS452&gt;=-11,AS452&lt;=-9),"-11 a -9",IF(AND(AS452&gt;=-8.5,AS452&lt;=-6.5),"-8,5 a -6,5",IF(AND(AS452&gt;=-6,AS452&lt;=-4),"-6 a -4",IF(AND(AS452&gt;=-3.5,AS452&lt;=-1.5),"-3,5 a -1,5",IF(AND(AS452&gt;=-1,AS452&lt;=1),"-1 a 1",IF(AND(AS452&gt;=1.5,AS452&lt;=3.5),"1,5 a 3,5",IF(AND(AS452&gt;=4,AS452&lt;=6),"4 a 6",IF(AND(AS452&gt;=6.5,AS452&lt;=8.5),"6,5 a 8,5",IF(AND(AS452&gt;=9,AS452&lt;=11),"9 a 11",IF(AND(AS452&gt;=11.5,AS452&lt;=13.5),"11,5 a 13,5",IF(AND(AS452&gt;=14,AS452&lt;=16),"14 a 16",IF(AND(AS452&gt;=16.5,AS452&lt;=18.5),"16,5 a 18,5",IF(AND(AS452&gt;=19,AS452&lt;=21),"19 a 21","Fuera de rango"))))))))))))))))</f>
        <v>4 a 6</v>
      </c>
      <c r="AU452" s="11" t="str">
        <f aca="false" t="array" ref="AU452">IF(AT452="","",_xlfn.IFS(AT452="-16 a -14",1,AT452="-13,5 a -11,5",2,AT452="-11 a -9",3,AT452="-8,5 a -6,5",4,AT452="-6 a -4",5,AT452="-3,5 a -1,5",6,AT452="-1 a 1",7,AT452="1,5 a 3,5",8,AT452="4 a 6","NORMA",AT452="6,5 a 8,5",9,AT452="9 a 11",10,AT452="11,5 a 13,5",11,AT452="14 a 16",12,AT452="16,5 a 18,5",13,AT452="19 a 21",14,TRUE(),""))</f>
        <v>NORMA</v>
      </c>
      <c r="AV452" s="9" t="n">
        <v>0.75</v>
      </c>
      <c r="AW452" s="10" t="str">
        <f aca="false">IF(AV452="","",IF(AND(AV452&gt;=-1,AV452&lt;=-0.5),"-1 a -0,5",IF(AND(AV452&gt;-0.5,AV452&lt;=0),"De -0,5 a 0",IF(AND(AV452&gt;=0.25,AV452&lt;=0.75),"0,25 a 0,75",IF(AND(AV452&gt;=1,AV452&lt;=1.5),"1 a 1,5",IF(AND(AV452&gt;=1.75,AV452&lt;=2.25),"1,75 a 2,25",IF(AND(AV452&gt;=2.5,AV452&lt;=3),"2,5 a 3",IF(AND(AV452&gt;=3.25,AV452&lt;=3.75),"3,25 a 3,75","Fuera de rango"))))))))</f>
        <v>0,25 a 0,75</v>
      </c>
      <c r="AX452" s="10" t="str">
        <f aca="false">IF(AW452="","",IF(OR(AW452="-1 a -0,5",AW452="-1 a -0.5"),1,IF(OR(AW452="De -0,5 a 0",AW452="-0,5 a 0",AW452="De -0.5 a 0"),2,IF(OR(AW452="0,25 a 0,75",AW452="0.25 a 0.75"),"NORMA",IF(OR(AW452="1 a 1,5",AW452="1 a 1.5"),3,IF(OR(AW452="1,75 a 2,25",AW452="1.75 a 2.25"),4,IF(OR(AW452="2,5 a 3",AW452="2.5 a 3"),5,IF(OR(AW452="3,25 a 3,75",AW452="3.25 a 3.75"),6,""))))))))</f>
        <v>NORMA</v>
      </c>
      <c r="AY452" s="9" t="n">
        <v>1</v>
      </c>
      <c r="AZ452" s="10" t="str">
        <f aca="false">IF(AY452="","",IF(AND(AY452&gt;=-20,AY452&lt;=-9.5),"-20 a -9,5",IF(AND(AY452&gt;=-9,AY452&lt;=-6.5),"-9 a -6,5",IF(AY452=-6,"-6",IF(AND(AY452&gt;=-5.5,AY452&lt;=-3),"-5,5 a -3",IF(AND(AY452&gt;=-2.5,AY452&lt;=0),"-2,5 a 0",IF(AND(AY452&gt;=0.5,AY452&lt;=3),"0,5 a 3",IF(AND(AY452&gt;=3.5,AY452&lt;=6),"3,5 a 6","Fuera de rango"))))))))</f>
        <v>0,5 a 3</v>
      </c>
      <c r="BA452" s="11" t="n">
        <f aca="false">IF(AZ452="","",IF(AZ452="-20 a -9,5",1,IF(AZ452="-9 a -6,5",2,IF(AZ452="-6","NORMA",IF(AZ452="-5,5 a -3",3,IF(AZ452="-2,5 a 0",4,IF(AZ452="0,5 a 3",5,IF(AZ452="3,5 a 6",6,""))))))))</f>
        <v>5</v>
      </c>
      <c r="BB452" s="9" t="n">
        <v>21</v>
      </c>
      <c r="BC452" s="10" t="str">
        <f aca="false" t="array" ref="BC452">IF(BB452="","",_xlfn.IFS(AND(BB452&gt;=0,BB452&lt;=2),"0 a 2",AND(BB452&gt;=2.5,BB452&lt;=4.5),"2,5 a 4,5",AND(BB452&gt;=5,BB452&lt;=7),"5 a 7",AND(BB452&gt;=7.5,BB452&lt;=9.5),"7,5 a 9,5",AND(BB452&gt;=10,BB452&lt;=12),"10 a 12",AND(BB452&gt;=12.5,BB452&lt;=14.5),"12,5 a 14,5",BB452=15,"15",AND(BB452&gt;=15.5,BB452&lt;=17.5),"15,5 a 17,5",AND(BB452&gt;=18,BB452&lt;=20),"18 a 20",AND(BB452&gt;=20.5,BB452&lt;=22.5),"20,5 a 22,5",AND(BB452&gt;=23,BB452&lt;=25),"23 a 25",TRUE(),"Fuera de rango"))</f>
        <v>20,5 a 22,5</v>
      </c>
      <c r="BD452" s="11" t="n">
        <f aca="false" t="array" ref="BD452">IF(BC452="","",_xlfn.IFS(BC452="0 a 2",1,BC452="2,5 a 4,5",2,BC452="5 a 7",3,BC452="7,5 a 9,5",4,BC452="10 a 12",5,BC452="12,5 a 14,5",6,BC452="15","NORMA",BC452="15,5 a 17,5",7,BC452="18 a 20",8,BC452="20,5 a 22,5",9,BC452="23 a 25",10,TRUE(),"Fuera de rango"))</f>
        <v>9</v>
      </c>
      <c r="BE452" s="9" t="n">
        <v>26</v>
      </c>
      <c r="BF452" s="10" t="str">
        <f aca="false">IF(BE452="","",IF(AND(BE452&gt;=-20,BE452&lt;=-10),"-20 a -10",IF(AND(BE452&gt;=-9.5,BE452&lt;=0.5),"-9,5 a 0,5",IF(AND(BE452&gt;=1,BE452&lt;=11),"1 a 11",IF(AND(BE452&gt;=11.5,BE452&lt;=20.5),"11,5 a 20,5",IF(BE452=21,"21",IF(AND(BE452&gt;=21.5,BE452&lt;=31.5),"21,5 a 31,5",IF(AND(BE452&gt;=32,BE452&lt;=42),"32 a 42","Fuera de rango"))))))))</f>
        <v>21,5 a 31,5</v>
      </c>
      <c r="BG452" s="11" t="n">
        <f aca="false">IF(BF452="","",IF(BF452="-20 a -10",1,IF(BF452="-9,5 a 0,5",2,IF(BF452="1 a 11",3,IF(BF452="11,5 a 20,5",4,IF(BF452="21","NORMA",IF(BF452="21,5 a 31,5",5,IF(BF452="32 a 42",6,""))))))))</f>
        <v>5</v>
      </c>
      <c r="BH452" s="9" t="n">
        <v>18</v>
      </c>
      <c r="BI452" s="10" t="str">
        <f aca="false">IF(BH452="","",IF(AND(BH452&gt;=-20,BH452&lt;=-15),"-20 a -15",IF(AND(BH452&gt;=-14.5,BH452&lt;=-9.5),"-14,5 a -9,5",IF(AND(BH452&gt;=-9,BH452&lt;=-4),"-9 a -4",IF(AND(BH452&gt;=-3.5,BH452&lt;=2.5),"-3,5 a 2,5",IF(AND(BH452&gt;=3,BH452&lt;=8),"3 a 8",IF(AND(BH452&gt;=8.5,BH452&lt;=14.5),"8,5 a 14,5",IF(BH452=15,"15",IF(AND(BH452&gt;=15.5,BH452&lt;=20.5),"15,5 a 20,5",IF(AND(BH452&gt;=21,BH452&lt;=26),"21 a 26","Fuera de rango"))))))))))</f>
        <v>15,5 a 20,5</v>
      </c>
      <c r="BJ452" s="11" t="n">
        <f aca="false">IF(BI452="","",IF(BI452="-20 a -15",1,IF(BI452="-14,5 a -9,5",2,IF(BI452="-9 a -4",3,IF(BI452="-3,5 a 2,5",4,IF(BI452="3 a 8",5,IF(BI452="8,5 a 14,5",6,IF(BI452="15","NORMA",IF(BI452="15,5 a 20,5",7,IF(BI452="21 a 26",8,IF(BI452="26,5 a 31,5",9,"")))))))))))</f>
        <v>7</v>
      </c>
      <c r="BK452" s="9" t="n">
        <v>18</v>
      </c>
      <c r="BL452" s="10" t="str">
        <f aca="false">IF(BK452="","",IF(AND(BK452&gt;=0,BK452&lt;=2),"0 - 2",IF(AND(BK452&gt;=2.5,BK452&lt;=4.5),"2,5 - 4,5",IF(AND(BK452&gt;=5,BK452&lt;=7),"5 - 7",IF(AND(BK452&gt;=7.5,BK452&lt;=9.5),"7,5 - 9,5",IF(AND(BK452&gt;=10,BK452&lt;=12),"10 - 12",IF(AND(BK452&gt;=12.5,BK452&lt;=13.5),"12,5 - 13,5",IF(BK452=14,"14",IF(AND(BK452&gt;=14.5,BK452&lt;=16.5),"14,5 - 16,5",IF(AND(BK452&gt;=17,BK452&lt;=19),"17 - 19",IF(AND(BK452&gt;=19.5,BK452&lt;=21.5),"19,5 - 21,5",IF(AND(BK452&gt;=22,BK452&lt;=24),"22 - 24",IF(AND(BK452&gt;=24.5,BK452&lt;=26.5),"24,5 - 26,5",IF(AND(BK452&gt;=27,BK452&lt;=29),"27 - 29",IF(AND(BK452&gt;=29.5,BK452&lt;=30),"29,5 - 30","Fuera de rango")))))))))))))))</f>
        <v>17 - 19</v>
      </c>
      <c r="BM452" s="11" t="n">
        <f aca="false">IF(BL452="","",IF(BL452="0 - 2",1,IF(BL452="2,5 - 4,5",2,IF(BL452="5 - 7",3,IF(BL452="7,5 - 9,5",4,IF(BL452="10 - 12",5,IF(BL452="12,5 - 13,5",6,IF(BL452="14","NORMA",IF(BL452="14,5 - 16,5",7,IF(BL452="17 - 19",8,IF(BL452="19,5 - 21,5",9,IF(BL452="22 - 24",10,IF(BL452="24,5 - 26,5",11,IF(BL452="27 - 29",12,IF(BL452="29,5 - 30",13,"")))))))))))))))</f>
        <v>8</v>
      </c>
      <c r="BN452" s="9" t="n">
        <v>20</v>
      </c>
      <c r="BO452" s="11" t="str">
        <f aca="false">IF(BN452="","",IF(AND(BN452&gt;=-20,BN452&lt;=-10),"-20 a -10",IF(AND(BN452&gt;=-9.5,BN452&lt;=0.5),"-9,5 a 0,5",IF(AND(BN452&gt;=1,BN452&lt;=11),"1 a 11",IF(AND(BN452&gt;=11.5,BN452&lt;=21.5),"11,5 a 21,5",IF(BN452=22,"22",IF(AND(BN452&gt;=22.5,BN452&lt;=32.5),"22,5 a 32,5",IF(AND(BN452&gt;=33,BN452&lt;=43),"33 a 43","Fuera de rango"))))))))</f>
        <v>11,5 a 21,5</v>
      </c>
      <c r="BP452" s="11" t="n">
        <f aca="false">IF(BO452="","",IF(BO452="-20 a -10",1,IF(BO452="-9,5 a 0,5",2,IF(BO452="1 a 11",3,IF(BO452="11,5 a 21,5",4,IF(BO452="22","NORMA",IF(BO452="22,5 a 32,5",5,IF(BO452="33 a 43",6,""))))))))</f>
        <v>4</v>
      </c>
      <c r="BQ452" s="9" t="n">
        <v>10</v>
      </c>
      <c r="BR452" s="10" t="str">
        <f aca="false">IF(BQ452="","",IF(AND(BQ452&gt;=-20,BQ452&lt;=-15),"-20 a -15",IF(AND(BQ452&gt;=-14.5,BQ452&lt;=-9.5),"-14,5 a -9,5",IF(AND(BQ452&gt;=-9,BQ452&lt;=-4),"-9 a -4",IF(AND(BQ452&gt;=-3.5,BQ452&lt;=2.5),"-3,5 a 2,5",IF(AND(BQ452&gt;=3,BQ452&lt;=8),"3 a 8",IF(AND(BQ452&gt;=8.5,BQ452&lt;=13.5),"8,5 a 13,5",IF(AND(BQ452&gt;=14,BQ452&lt;=17.5),"14 a 17,5",IF(BQ452=18,"18",IF(AND(BQ452&gt;=18.5,BQ452&lt;=23.5),"18,5 a 23,5",IF(AND(BQ452&gt;=24,BQ452&lt;=29),"24 a 29",IF(AND(BQ452&gt;=29.5,BQ452&lt;=34.5),"29,5 a 34,5",IF(AND(BQ452&gt;=35,BQ452&lt;=40),"35 a 40","Fuera de rango")))))))))))))</f>
        <v>8,5 a 13,5</v>
      </c>
      <c r="BS452" s="11" t="n">
        <f aca="false">IF(BR452="","",IF(BR452="-20 a -15",1,IF(BR452="-14,5 a -9,5",2,IF(BR452="-9 a -4",3,IF(BR452="-3,5 a 2,5",4,IF(BR452="3 a 8",5,IF(BR452="8,5 a 13,5",6,IF(BR452="14 a 17,5",7,IF(BR452="18","NORMA",IF(BR452="18,5 a 23,5",8,IF(BR452="24 a 29",9,IF(BR452="29,5 a 34,5",10,IF(BR452="35 a 40",11,"")))))))))))))</f>
        <v>6</v>
      </c>
      <c r="BT452" s="9" t="n">
        <v>0</v>
      </c>
      <c r="BU452" s="10" t="str">
        <f aca="false">IF(BT452="","",IF(AND(BT452&gt;=-20,BT452&lt;=-18),"-20 a -18",IF(AND(BT452&gt;=-17.5,BT452&lt;=-15.5),"-17,5 a -15,5",IF(AND(BT452&gt;=-15,BT452&lt;=-13),"-15 a -13",IF(AND(BT452&gt;=-12.5,BT452&lt;=-10.5),"-12,5 a -10,5",IF(AND(BT452&gt;=-10,BT452&lt;=-8),"-10 a -8",IF(AND(BT452&gt;=-7.5,BT452&lt;=-5.5),"-7,5 a -5,5",IF(AND(BT452&gt;=-5,BT452&lt;=-3),"-5 a -3",IF(AND(BT452&gt;=-2.5,BT452&lt;=-0.5),"-2,5 a -0,5",IF(BT452=0,"0",IF(AND(BT452&gt;=0.5,BT452&lt;=2.5),"0,5 a 2,5",IF(AND(BT452&gt;=3,BT452&lt;=5),"3 a 5",IF(AND(BT452&gt;=5.5,BT452&lt;=7.5),"5,5 a 7,5",IF(AND(BT452&gt;=8,BT452&lt;=10),"8 a 10",IF(AND(BT452&gt;=10.5,BT452&lt;=12.5),"10,5 a 12,5",IF(AND(BT452&gt;=13,BT452&lt;=15),"13 a 15",IF(AND(BT452&gt;=15.5,BT452&lt;=17.5),"15,5 a 17,5",IF(AND(BT452&gt;=18,BT452&lt;=20),"18 a 20","Fuera de rango"))))))))))))))))))</f>
        <v>0</v>
      </c>
      <c r="BV452" s="11" t="str">
        <f aca="false">IF(BT452="","",IF(BT452=0,"NORMA",IF(AND(BT452&gt;=-20,BT452&lt;=-18),2,IF(AND(BT452&gt;=-17.5,BT452&lt;=-15.5),2,IF(AND(BT452&gt;=-15,BT452&lt;=-13),3,IF(AND(BT452&gt;=-12.5,BT452&lt;=-10.5),4,IF(AND(BT452&gt;=-10,BT452&lt;=-8),5,IF(AND(BT452&gt;=-7.5,BT452&lt;=-5.5),6,IF(AND(BT452&gt;=-5,BT452&lt;=-3),7,IF(AND(BT452&gt;=-2.5,BT452&lt;=-0.5),8,IF(AND(BT452&gt;=0.5,BT452&lt;=2.5),9,IF(AND(BT452&gt;=3,BT452&lt;=5),10,IF(AND(BT452&gt;=5.5,BT452&lt;=7.5),11,IF(AND(BT452&gt;=8,BT452&lt;=10),12,IF(AND(BT452&gt;=10.5,BT452&lt;=12.5),13,IF(AND(BT452&gt;=13,BT452&lt;=15),14,IF(AND(BT452&gt;=15.5,BT452&lt;=17.5),15,IF(AND(BT452&gt;=18,BT452&lt;=20),16,"Fuera de rango"))))))))))))))))))</f>
        <v>NORMA</v>
      </c>
      <c r="BW452" s="9" t="n">
        <v>-6</v>
      </c>
      <c r="BX452" s="10" t="n">
        <f aca="false">18.5- (0.3*H452)</f>
        <v>10.1</v>
      </c>
      <c r="BY452" s="10" t="n">
        <f aca="false">(BW452)-(BX452)</f>
        <v>-16.1</v>
      </c>
      <c r="BZ452" s="10" t="str">
        <f aca="false">IF(BY452="","",IF(BY452&lt;-27.5,"De -30 a -28",IF(BY452&lt;-25,"De -27,5 a -25,5",IF(BY452&lt;-22.5,"De -25 a -23",IF(BY452&lt;-20,"De -22,5 a -20,5",IF(BY452&lt;-17.5,"De -20 a -18",IF(BY452&lt;-15,"De -17,5 a -15,5",IF(BY452&lt;-12.5,"De -15 a -13",IF(BY452&lt;-10,"De -12,5 a -10,5",IF(BY452&lt;-7.5,"De -10 a -8",IF(BY452&lt;-5,"De -7,5 a -5,5",IF(BY452&lt;-2.5,"De -5 a -3",IF(BY452&lt;0,"De -2,5 a -0,5",IF(BY452&lt;2.5,"De 0 a 2",IF(BY452&lt;5,"De 2,5 a 4,5",IF(BY452&lt;7.5,"De 5 a 7",IF(BY452&lt;10,"De 7,5 a 9,5",IF(BY452&lt;12.5,"De 10 a 12",IF(BY452&lt;15,"De 12,5 a 14,5",IF(BY452&lt;17.5,"De 15 a 17",IF(BY452&lt;20,"De 17,5 a 19,5",IF(BY452&lt;22.5,"De 20 a 22",IF(BY452&lt;25,"De 22,5 a 24,5",IF(BY452&lt;27.5,"De 25 a 27","De 27,5 a 30"))))))))))))))))))))))))</f>
        <v>De -17,5 a -15,5</v>
      </c>
      <c r="CA452" s="12" t="n">
        <f aca="false">IF(BY452="","",IF(BY452&lt;=-28,1,IF(BY452&lt;=-25.5,2,IF(BY452&lt;=-23,3,IF(BY452&lt;=-20.5,4,IF(BY452&lt;=-18,5,IF(BY452&lt;=-15.5,6,IF(BY452&lt;=-13,7,IF(BY452&lt;=-10.5,8,IF(BY452&lt;=-8,9,IF(BY452&lt;=-5.5,10,IF(BY452&lt;=-3,11,IF(BY452&lt;=-0.5,12,IF(BY452&lt;=2,13,IF(BY452&lt;=4.5,14,IF(BY452&lt;=7,15,IF(BY452&lt;=9.5,16,IF(BY452&lt;=12,17,IF(BY452&lt;=14.5,18,IF(BY452&lt;=17,19,IF(BY452&lt;=19.5,20,IF(BY452&lt;=22,21,IF(BY452&lt;=24.5,22,IF(BY452&lt;=27,23,IF(BY452&lt;=30,24,"Fuera de rango")))))))))))))))))))))))))</f>
        <v>6</v>
      </c>
      <c r="CB452" s="9" t="n">
        <v>-9.5</v>
      </c>
      <c r="CC452" s="10" t="n">
        <f aca="false">18.5- (0.3*H452)</f>
        <v>10.1</v>
      </c>
      <c r="CD452" s="10" t="n">
        <f aca="false">(CB452)-(CC452)</f>
        <v>-19.6</v>
      </c>
      <c r="CE452" s="10" t="str">
        <f aca="false">IF(CD452="","",IF(CD452&lt;-27.5,"De -30 a -28",IF(CD452&lt;-25,"De -27,5 a -25,5",IF(CD452&lt;-22.5,"De -25 a -23",IF(CD452&lt;-20,"De -22,5 a -20,5",IF(CD452&lt;-17.5,"De -20 a -18",IF(CD452&lt;-15,"De -17,5 a -15,5",IF(CD452&lt;-12.5,"De -15 a -13",IF(CD452&lt;-10,"De -12,5 a -10,5",IF(CD452&lt;-7.5,"De -10 a -8",IF(CD452&lt;-5,"De -7,5 a -5,5",IF(CD452&lt;-2.5,"De -5 a -3",IF(CD452&lt;0,"De -2,5 a -0,5",IF(CD452&lt;=2,"De 0 a 2",IF(CD452&lt;=4.5,"De 2,5 a 4,5",IF(CD452&lt;=7,"De 5 a 7",IF(CD452&lt;=9.5,"De 7,5 a 9,5",IF(CD452&lt;=12,"De 10 a 12",IF(CD452&lt;=14.5,"De 12,5 a 14,5",IF(CD452&lt;=17,"De 15 a 17",IF(CD452&lt;=19.5,"De 17,5 a 19,5",IF(CD452&lt;=22,"De 20 a 22",IF(CD452&lt;=24.5,"De 22,5 a 24,5",IF(CD452&lt;=27,"De 25 a 27","De 27,5 a 30"))))))))))))))))))))))))</f>
        <v>De -20 a -18</v>
      </c>
      <c r="CF452" s="12" t="n">
        <f aca="false">IF(CD452="","",IF(CD452&lt;-27.5,1,IF(CD452&lt;-25,2,IF(CD452&lt;-22.5,3,IF(CD452&lt;-20,4,IF(CD452&lt;-17.5,5,IF(CD452&lt;-15,6,IF(CD452&lt;-12.5,7,IF(CD452&lt;-10,8,IF(CD452&lt;-7.5,9,IF(CD452&lt;-5,10,IF(CD452&lt;-2.5,11,IF(CD452&lt;0,12,IF(CD452&lt;2.5,13,IF(CD452&lt;5,14,IF(CD452&lt;7.5,15,IF(CD452&lt;10,16,IF(CD452&lt;12.5,17,IF(CD452&lt;15,18,IF(CD452&lt;17.5,19,IF(CD452&lt;20,20,IF(CD452&lt;22.5,21,IF(CD452&lt;25,22,IF(CD452&lt;27.5,23,24))))))))))))))))))))))))</f>
        <v>5</v>
      </c>
      <c r="CG452" s="9" t="n">
        <v>-2</v>
      </c>
      <c r="CH452" s="10" t="str">
        <f aca="false">IF(CG452="","",IF(AND(CG452&gt;=-10,CG452&lt;=-9.5),"-10 a -9,5",IF(AND(CG452&gt;-9.5,CG452&lt;=-8.5),"-9 a -8,5",IF(AND(CG452&gt;-8.5,CG452&lt;=-7.5),"-8 a -7,5",IF(AND(CG452&gt;-7.5,CG452&lt;=-6.5),"-7 a -6,5",IF(AND(CG452&gt;-6.5,CG452&lt;=-5.5),"-6 a -5,5",IF(AND(CG452&gt;-5.5,CG452&lt;=-4.5),"-5 a -4,5",IF(AND(CG452&gt;-4.5,CG452&lt;=-3.5),"-4 a -3,5",IF(AND(CG452&gt;-3.5,CG452&lt;=-2.5),"-3 a -2,5",IF(CG452=-2.25,"-2,25",IF(AND(CG452&gt;-2.5,CG452&lt;=-1.5),"-2 a -1,5",IF(AND(CG452&gt;-1.5,CG452&lt;=-0.5),"-1 a -0,5",IF(AND(CG452&gt;-0.5,CG452&lt;=0.5),"0 a 0,5",IF(AND(CG452&gt;0.5,CG452&lt;=1.5),"1 a 1,5",IF(AND(CG452&gt;1.5,CG452&lt;=2.5),"2 a 2,5",IF(AND(CG452&gt;2.5,CG452&lt;=3.5),"3 a 3,5",IF(AND(CG452&gt;3.5,CG452&lt;=4.5),"4 a 4,5",IF(AND(CG452&gt;4.5,CG452&lt;=5.5),"5 a 5,5",IF(AND(CG452&gt;5.5,CG452&lt;=6.5),"6 a 6,5",IF(AND(CG452&gt;6.5,CG452&lt;=7.5),"7 a 7,5",IF(AND(CG452&gt;7.5,CG452&lt;=8.5),"8 a 8,5",IF(AND(CG452&gt;8.5,CG452&lt;=9.5),"9 a 9,5",IF(CG452&gt;=10,"10","Fuera de rango")))))))))))))))))))))))</f>
        <v>-2 a -1,5</v>
      </c>
      <c r="CI452" s="11" t="n">
        <f aca="false">IF(CG452="","",IF(CG452=-2.25,"NORMA",IF(CG452&lt;=-9.5,1,IF(CG452&lt;=-8.5,2,IF(CG452&lt;=-7.5,3,IF(CG452&lt;=-6.5,4,IF(CG452&lt;=-5.5,5,IF(CG452&lt;=-4.5,6,IF(CG452&lt;=-3.5,7,IF(CG452&lt;=-2.5,8,IF(CG452&lt;=-1.5,9,IF(CG452&lt;=-0.5,10,IF(CG452&lt;=0.5,11,IF(CG452&lt;=1.5,12,IF(CG452&lt;=2.5,13,IF(CG452&lt;=3.5,14,IF(CG452&lt;=4.5,15,IF(CG452&lt;=5.5,16,IF(CG452&lt;=6.5,17,IF(CG452&lt;=7.5,18,IF(CG452&lt;=8.5,19,IF(CG452&lt;=9.5,20,IF(CG452=10,21,"Fuera de rango")))))))))))))))))))))))</f>
        <v>9</v>
      </c>
      <c r="CJ452" s="9" t="n">
        <v>2</v>
      </c>
      <c r="CK452" s="10" t="str">
        <f aca="false">IF(CJ452="","",IF(AND(CJ452&gt;=-6,CJ452&lt;=-5.5),"-6 a -5,5",IF(AND(CJ452&gt;-5.5,CJ452&lt;=-4.5),"-5 a -4,5",IF(AND(CJ452&gt;-4.5,CJ452&lt;=-3.5),"-4 a -3,5",IF(AND(CJ452&gt;-3.5,CJ452&lt;=-2.5),"-3 a -2,5",IF(AND(CJ452&gt;-2.5,CJ452&lt;=-1.5),"-2 a -1,5",IF(AND(CJ452&gt;-1.5,CJ452&lt;=-0.5),"-1 a -0,5",IF(AND(CJ452&gt;-0.5,CJ452&lt;=0.5),"0 a 0,5",IF(AND(CJ452&gt;0.5,CJ452&lt;=1.5),"1 a 1,5",IF(AND(CJ452&gt;1.5,CJ452&lt;2.5),"2",IF(AND(CJ452&gt;=2.5,CJ452&lt;=3),"2,5 a 3",IF(AND(CJ452&gt;3,CJ452&lt;=4),"3,5 a 4",IF(AND(CJ452&gt;4,CJ452&lt;=5),"4,5 a 5",IF(AND(CJ452&gt;5,CJ452&lt;=6),"5,5 a 6",IF(AND(CJ452&gt;6,CJ452&lt;=7),"6,5 a 7",IF(AND(CJ452&gt;7,CJ452&lt;=8),"7,5 a 8",IF(AND(CJ452&gt;8,CJ452&lt;=9.5),"8,5 a 9,5",IF(CJ452=10,"10","Fuera de rango"))))))))))))))))))</f>
        <v>2</v>
      </c>
      <c r="CL452" s="11" t="str">
        <f aca="false">IF(CK452="","",IF(OR(CK452="-6 a -5,5",CK452="-6 - -5,5"),1,IF(OR(CK452="-5 a -4,5",CK452="-5 - -4,5"),2,IF(OR(CK452="-4 a -3,5",CK452="-4 - -3,5"),3,IF(OR(CK452="-3 a -2,5",CK452="-3 - -2,5"),4,IF(OR(CK452="-2 a -1,5",CK452="-2 - -1,5"),5,IF(OR(CK452="-1 a -0,5",CK452="-1 - -0,5"),6,IF(OR(CK452="0 a 0,5",CK452="0 - 0,5"),7,IF(OR(CK452="1 a 1,5",CK452="1 - 1,5"),8,IF(CK452="2","NORMA",IF(OR(CK452="2,5 a 3",CK452="2,5 - 3"),9,IF(OR(CK452="3,5 a 4",CK452="3,5 - 4"),10,IF(OR(CK452="4,5 a 5",CK452="4,5 - 5"),11,IF(OR(CK452="5,5 a 6",CK452="5,5 - 6"),12,IF(OR(CK452="6,5 a 7",CK452="6,5 - 7"),13,IF(OR(CK452="7,5 a 8",CK452="7,5 - 8"),14,IF(OR(CK452="8,5 a 9",CK452="8,5 - 9,5",CK452="9 a 9,5"),15,IF(CK452="10",15,IF(OR(CK452="0,5 a 1",CK452="0,5 - 1"),7,"Fuera de rango")))))))))))))))))))</f>
        <v>NORMA</v>
      </c>
      <c r="CN452" s="10" t="str">
        <f aca="false">IF(CM452=0,"0", " ")</f>
        <v>0</v>
      </c>
      <c r="CO452" s="10" t="str">
        <f aca="false">IF(CM452&gt;0,"EME"," ")</f>
        <v> </v>
      </c>
      <c r="CQ452" s="10" t="str">
        <f aca="false">IF(CP452&gt;0,"0", " ")</f>
        <v> </v>
      </c>
      <c r="CR452" s="10" t="str">
        <f aca="false">IF(CP452&gt;0,"EME"," ")</f>
        <v> </v>
      </c>
      <c r="CS452" s="9" t="n">
        <v>0</v>
      </c>
      <c r="CV452" s="9" t="n">
        <v>0</v>
      </c>
      <c r="CY452" s="9" t="n">
        <v>-0.5</v>
      </c>
      <c r="DB452" s="9" t="n">
        <v>-0.75</v>
      </c>
      <c r="DC452" s="11" t="str">
        <f aca="false">IF(DB452&lt;0,"2"," ")</f>
        <v>2</v>
      </c>
      <c r="DD452" s="11" t="str">
        <f aca="false">IF(DB452&lt;0,"MIO"," ")</f>
        <v>MIO</v>
      </c>
      <c r="DE452" s="9" t="n">
        <v>-0.5</v>
      </c>
      <c r="DF452" s="10" t="str">
        <f aca="false">IF(DE452&lt;0,"3"," ")</f>
        <v>3</v>
      </c>
      <c r="DG452" s="10" t="str">
        <f aca="false">IF(DE452&lt;0,"AST"," ")</f>
        <v>AST</v>
      </c>
      <c r="DH452" s="9" t="n">
        <v>0</v>
      </c>
      <c r="DI452" s="10" t="str">
        <f aca="false">IF(DH452&lt;0,"3"," ")</f>
        <v> </v>
      </c>
      <c r="DJ452" s="10" t="str">
        <f aca="false">IF(DH452&lt;0,"AST"," ")</f>
        <v> </v>
      </c>
      <c r="DK452" s="9" t="n">
        <v>0</v>
      </c>
      <c r="DL452" s="10" t="str">
        <f aca="false">IF(DK452&gt;0,"4"," ")</f>
        <v> </v>
      </c>
      <c r="DM452" s="10" t="str">
        <f aca="false">IF(DK452&gt;0,"PRE"," ")</f>
        <v> </v>
      </c>
      <c r="DN452" s="9" t="n">
        <v>0</v>
      </c>
      <c r="DO452" s="10" t="str">
        <f aca="false">IF(DN452&gt;0,"4"," ")</f>
        <v> </v>
      </c>
      <c r="DP452" s="10" t="str">
        <f aca="false">IF(DN452&gt;0,"PRE"," ")</f>
        <v> </v>
      </c>
      <c r="DS452" s="12" t="str">
        <f aca="false">CONCATENATE(CO452,CU452,DA452,DG452,DM452)</f>
        <v> AST </v>
      </c>
      <c r="DT452" s="10" t="e">
        <f aca="false" t="array" ref="DT452">_xlfn.IFS(DS452="EME    ","0", DS452=" HIP   ","1", DS452="  MIO  ","2", DS452="   AST ","3", DS452="    PRE","4", DS452="EME   PRE","5", DS452=" HIP  PRE","6", DS452=" HIP AST ","7", DS452="  MIO PRE","8", DS452="  MIOAST ","9", DS452="   ASTPRE","10",DS452=" HIP ASTPRE","11", DS452="  MIOASTPRE","12", DS452="     ","0")</f>
        <v>#N/A</v>
      </c>
      <c r="DV452" s="1" t="e">
        <f aca="false" t="array" ref="DV452">_xlfn.IFS(DU452="SI","2", DU452="NO","1")</f>
        <v>#N/A</v>
      </c>
      <c r="DX452" s="11" t="str">
        <f aca="false">IF(DW452=0,"1","2")</f>
        <v>1</v>
      </c>
      <c r="DY452" s="11" t="str">
        <f aca="false" t="array" ref="DY452">_xlfn.IFS(DW452=0,"0", DW452=0.25, "1", DW452=0.5,"2", DW452=0.75,"3", DW452=1,"4",DW452=1.25,"5", DW452=1.5,"6", DW452=1.75,"7", DW452=2,"8")</f>
        <v>0</v>
      </c>
      <c r="EA452" s="11" t="str">
        <f aca="false">IF(DZ452=0,"1","2")</f>
        <v>1</v>
      </c>
      <c r="EB452" s="11" t="str">
        <f aca="false" t="array" ref="EB452">_xlfn.IFS(DZ452=0,"0", DZ452=0.25, "1", DZ452=0.5,"2", DZ452=0.75,"3", DZ452=1,"4",DZ452=1.25,"5", DZ452=1.5,"6", DZ452=1.75,"7", DZ452=2,"8")</f>
        <v>0</v>
      </c>
      <c r="ED452" s="10" t="str">
        <f aca="false">IF(EC452=0,"1","2")</f>
        <v>1</v>
      </c>
      <c r="EE452" s="11" t="str">
        <f aca="false" t="array" ref="EE452">_xlfn.IFS(EC452=0,"0", EC452=-0.25, "1", EC452=-0.5,"2", EC452=-0.75,"3", EC452=-1,"4",EC452=-1.25,"5", EC452=-1.5,"6", EC452=-1.75,"7", EC452=-2,"8", EC452=-2.25,"9",EC452=-2.5,"10", EC452=-2.75,"11", EC452=-3,"12", EC452=-3.25,"13", EC452=-3.5,"14", EC452=-3.75,"15",EC452=-4,"16")</f>
        <v>0</v>
      </c>
      <c r="EG452" s="10" t="str">
        <f aca="false">IF(EF452=0,"1","2")</f>
        <v>1</v>
      </c>
      <c r="EH452" s="11" t="str">
        <f aca="false" t="array" ref="EH452">_xlfn.IFS(EF452=0,"0", EF452=-0.25, "1", EF452=-0.5,"2", EF452=-0.75,"3", EF452=-1,"4",EF452=-1.25,"5", EF452=-1.5,"6", EF452=-1.75,"7", EF452=-2,"8", EF452=-2.25,"9",EF452=-2.5,"10", EF452=-2.75,"11", EF452=-3,"12", EF452=-3.25,"13", EF452=-3.5,"14", EF452=-3.75,"15",EF452=-4,"16")</f>
        <v>0</v>
      </c>
      <c r="EJ452" s="11" t="str">
        <f aca="false">IF(EI452=0,"1","2")</f>
        <v>1</v>
      </c>
      <c r="EK452" s="11" t="str">
        <f aca="false" t="array" ref="EK452">_xlfn.IFS(EI452=0,"0", EI452=-0.25, "1", EI452=-0.5,"2", EI452=-0.75,"3", EI452=-1,"4",EI452=-1.25,"5", EI452=-1.5,"6", EI452=-1.75,"7", EI452=-2,"8", EI452=-2.25,"9", EI452=-2.25,"9",EI452=-2.5,"10", EI452=-2.75,"11", EI452=-3,"12", EI452=-3.25,"13", EI452=-3.5,"14", EI452=-3.75,"15",EI452=-4,"16", EI452=0.25, "17", EI452=0.5, "18")</f>
        <v>0</v>
      </c>
      <c r="EM452" s="11" t="str">
        <f aca="false">IF(EL452=0,"1","2")</f>
        <v>1</v>
      </c>
      <c r="EN452" s="11" t="str">
        <f aca="false" t="array" ref="EN452">_xlfn.IFS(EL452=0.25,"17",EL452=0.5,"18", EL452=0,"0", EL452=-0.25, "1", EL452=-0.5,"2", EL452=-0.75,"3", EL452=-1,"4",EL452=-1.25,"5", EL452=-1.5,"6", EL452=-1.75,"7", EL452=-2,"8",EL452= -2.25,"9",EL452=-2.5,"10",EL452= -2.75,"11",EL452= -3,"12",EL452= -3.25,"13",EL452= -3.5,"14",EL452= -3.75,"15",EL452=-4,"16")</f>
        <v>0</v>
      </c>
      <c r="EP452" s="11" t="str">
        <f aca="false">IF(EO452=0,"1","2")</f>
        <v>1</v>
      </c>
      <c r="EQ452" s="11" t="str">
        <f aca="false" t="array" ref="EQ452">_xlfn.IFS(EO452=0,"0", EO452=0.25, "1", EO452=0.5,"2", EO452=0.75,"3", EO452=1,"4",EO452=1.25,"5", EO452=1.5,"6", EO452=1.75,"7", EO452=2,"8", EO452=2.25,"9", EO452=2.25,"9",EO452=2.5,"10", EO452=2.75,"11", EO452=3,"12", EO452=3.25,"13", EO452=3.5,"14", EO452=3.75,"15",EO452=4,"16", EO452=-0.25, "17", bq=-0.5, "18")</f>
        <v>0</v>
      </c>
      <c r="ES452" s="11" t="str">
        <f aca="false">IF(ER452=0,"1","2")</f>
        <v>1</v>
      </c>
      <c r="ET452" s="11" t="str">
        <f aca="false" t="array" ref="ET452">_xlfn.IFS(ER452=0,"0", ER452=0.25, "1", ER452=0.5,"2", ER452=0.75,"3", ER452=1,"4",ER452=1.25,"5", ER452=1.5,"6", ER452=1.75,"7", ER452=2,"8", ER452=2.25,"9", ER452=2.25,"9",ER452=2.5,"10", ER452=2.75,"11", ER452=3,"12", ER452=3.25,"13", ER452=3.5,"14", ER452=3.75,"15",ER452=4,"16", ER452=-0.25, "17", bq=-0.5, "18")</f>
        <v>0</v>
      </c>
      <c r="EV452" s="14" t="e">
        <f aca="false">VLOOKUP(EU452,LEYENDA!$G$2:$H$8,2,TRUE())</f>
        <v>#N/A</v>
      </c>
      <c r="EW452" s="14" t="e">
        <f aca="false" t="array" ref="EW452">_xlfn.IFS(EV452="0-5","1", EV452="6-12","2", EV452="13-18","3", EV452="19-24","4", EV452="25-36","5", EV452="37-48","6", EV452="49-60","7")</f>
        <v>#N/A</v>
      </c>
    </row>
    <row r="453" customFormat="false" ht="13.5" hidden="false" customHeight="false" outlineLevel="0" collapsed="false">
      <c r="A453" s="1" t="n">
        <v>156</v>
      </c>
      <c r="B453" s="2" t="n">
        <v>1</v>
      </c>
      <c r="C453" s="33" t="n">
        <v>43774</v>
      </c>
      <c r="E453" s="5" t="str">
        <f aca="false">VLOOKUP(A453,'286'!$A$3:$J$6279,10,FALSE())</f>
        <v>FARINA, PIER PAOLO</v>
      </c>
      <c r="F453" s="4" t="str">
        <f aca="false">VLOOKUP(A453,'286'!$A$3:$I$1768,3,FALSE())</f>
        <v>FAPI</v>
      </c>
      <c r="G453" s="6" t="n">
        <f aca="false">VLOOKUP(A453,'286'!$A$3:$I$1768,4,FALSE())</f>
        <v>33922</v>
      </c>
      <c r="H453" s="7" t="n">
        <f aca="false">YEAR(C453)-YEAR(G453)</f>
        <v>27</v>
      </c>
      <c r="I453" s="1" t="str">
        <f aca="false">VLOOKUP(H453,LEYENDA!$C$2:$D$6,2,TRUE())</f>
        <v>25-40</v>
      </c>
      <c r="J453" s="5" t="str">
        <f aca="false">VLOOKUP(A453,'286'!$A$3:$I$1768,7,FALSE())</f>
        <v>H</v>
      </c>
      <c r="K453" s="8" t="n">
        <f aca="false">VLOOKUP(A453,'286'!$A$3:$I$1768,2,FALSE())</f>
        <v>0</v>
      </c>
      <c r="L453" s="4" t="str">
        <f aca="false">VLOOKUP(A453,'286'!$A$3:$I$1768,8,FALSE())</f>
        <v>D</v>
      </c>
      <c r="M453" s="4" t="str">
        <f aca="false">VLOOKUP(A453,'286'!$A$3:$I$1768,9,FALSE())</f>
        <v>D</v>
      </c>
      <c r="N453" s="8" t="str">
        <f aca="false">IF(R453=O453, "MISMA","CONTRARIA")</f>
        <v>MISMA</v>
      </c>
      <c r="O453" s="8" t="str">
        <f aca="false" t="array" ref="O453">_xlfn.IFS(L453="D","1", L453="I","2")</f>
        <v>1</v>
      </c>
      <c r="P453" s="8" t="e">
        <f aca="false" t="array" ref="P453">_xlfn.IFS(K453="OD","1", K453="OI","2")</f>
        <v>#N/A</v>
      </c>
      <c r="Q453" s="1" t="str">
        <f aca="false" t="array" ref="Q453">_xlfn.IFS(J453="M","1", J453="H","2")</f>
        <v>2</v>
      </c>
      <c r="R453" s="8" t="str">
        <f aca="false" t="array" ref="R453">_xlfn.IFS(M453="D","1", M453="I","2")</f>
        <v>1</v>
      </c>
      <c r="S453" s="1" t="str">
        <f aca="false" t="array" ref="S453">_xlfn.IFS(N453="CONTRARIA", "1",N453= "MISMA","2")</f>
        <v>2</v>
      </c>
      <c r="T453" s="1" t="str">
        <f aca="false" t="array" ref="T453">_xlfn.IFS(I453="0-12","1", I453="13-24","2", I453="25-40","3", I453="41-60","4", I453="61-100","5")</f>
        <v>3</v>
      </c>
      <c r="U453" s="9" t="n">
        <v>0</v>
      </c>
      <c r="V453" s="10" t="str">
        <f aca="false">IF(U453="","",IF(AND(U453&gt;=-9,U453&lt;=-6.5),"-9 a -6,5",IF(AND(U453&gt;=-6,U453&lt;=-3.5),"-6 a -3,5",IF(AND(U453&gt;=-3,U453&lt;=-1),"-3 a -1",IF(U453=-0.5,"-0,5",IF(AND(U453&gt;=0,U453&lt;=2.5),"0 a 2,5",IF(AND(U453&gt;=3,U453&lt;=5.5),"3 a 5,5",IF(AND(U453&gt;=6,U453&lt;=8.5),"6 a 8,5",IF(AND(U453&gt;=9,U453&lt;=20),"9 a 20","Fuera de rango")))))))))</f>
        <v>0 a 2,5</v>
      </c>
      <c r="W453" s="11" t="n">
        <f aca="false">IF(V453="","",IF(V453="-9 a -6,5",2,IF(V453="-6 a -3,5",3,IF(V453="-3 a -1",4,IF(V453="-0,5","NORMA",IF(V453="0 a 2,5",5,IF(V453="3 a 5,5",6,IF(V453="6 a 8,5",7,IF(V453="9 a 20",8,"Fuera de rango")))))))))</f>
        <v>5</v>
      </c>
      <c r="X453" s="9" t="n">
        <v>12</v>
      </c>
      <c r="Y453" s="11" t="str">
        <f aca="false">IF(X453="","",IF(AND(X453&gt;=0,X453&lt;=4),"0 a 4",IF(AND(X453&gt;=4.5,X453&lt;=8.5),"4,5 a 8,5",IF(X453=9,"9",IF(AND(X453&gt;=9.5,X453&lt;=13),"9,5 a 13",IF(AND(X453&gt;=13.5,X453&lt;=20),"13,5 a 20",IF(AND(X453&gt;=20.5,X453&lt;=35),"20,5 a 35","Fuera de rango")))))))</f>
        <v>9,5 a 13</v>
      </c>
      <c r="Z453" s="11" t="n">
        <f aca="false">IF(Y453="","",IF(Y453="0 a 4",1,IF(Y453="4,5 a 8,5",2,IF(Y453="9","NORMA",IF(Y453="9,5 a 13",3,IF(Y453="13,5 a 20",4,IF(Y453="20,5 a 35",5,"Fuera de rango")))))))</f>
        <v>3</v>
      </c>
      <c r="AA453" s="9" t="n">
        <v>16</v>
      </c>
      <c r="AB453" s="10" t="str">
        <f aca="false">IF(AA453="","",IF(AND(AA453&gt;=0,AA453&lt;=9),"0 a 9",IF(AND(AA453&gt;=9.5,AA453&lt;=18.5),"9,5 a 18,5",IF(AA453=19,"19",IF(AND(AA453&gt;=19.5,AA453&lt;=28),"19,5 a 28",IF(AND(AA453&gt;=28.5,AA453&lt;=40),"28,5 a 40","Fuera de rango"))))))</f>
        <v>9,5 a 18,5</v>
      </c>
      <c r="AC453" s="11" t="n">
        <f aca="false" t="array" ref="AC453">_xlfn.IFS(AB453="","",AB453="0 a 9",1,AB453="9,5 a 18,5",2,AB453="19","NORMA",AB453="19,5 a 28",3,AB453="28,5 a 40",4,TRUE(),"Fuera de rango")</f>
        <v>2</v>
      </c>
      <c r="AD453" s="9" t="n">
        <v>2</v>
      </c>
      <c r="AE453" s="10" t="str">
        <f aca="false">IF(AD453="","",IF(AND(AD453&gt;=-10,AD453&lt;=0),"De -10 a 0",IF(AND(AD453&gt;=0.5,AD453&lt;=9.5),"0,5 a 9,5",IF(AD453=10,"10",IF(AND(AD453&gt;=10.5,AD453&lt;=20),"10,5 a 20",IF(AND(AD453&gt;=20.5,AD453&lt;=40),"20,5 a 40","Fuera de rango"))))))</f>
        <v>0,5 a 9,5</v>
      </c>
      <c r="AF453" s="12" t="n">
        <f aca="false">IF(AD453="","",IF(AND(AD453&gt;=-10,AD453&lt;=0),1,IF(AND(AD453&gt;=0.5,AD453&lt;=9.5),2,IF(AD453=10,"NORMA",IF(AND(AD453&gt;=10.5,AD453&lt;=20),3,IF(AND(AD453&gt;=20.5,AD453&lt;=40),4,""))))))</f>
        <v>2</v>
      </c>
      <c r="AG453" s="9" t="n">
        <v>6</v>
      </c>
      <c r="AH453" s="10" t="str">
        <f aca="false">IF(AG453="","",IF(AND(AG453&gt;=0,AG453&lt;=4),"0 a 4",IF(AND(AG453&gt;=4.5,AG453&lt;=8.5),"4,5 a 8,5",IF(AG453=9,"9",IF(AND(AG453&gt;=9.5,AG453&lt;=13),"9,5 a 13",IF(AND(AG453&gt;=13.5,AG453&lt;=25),"13,5 a 25","Fuera de rango"))))))</f>
        <v>4,5 a 8,5</v>
      </c>
      <c r="AI453" s="10" t="n">
        <f aca="false">IF(AH453="","",IF(AH453="0 a 4",1,IF(AH453="4,5 a 8,5",2,IF(AH453="9","NORMA",IF(AH453="9,5 a 13",3,IF(AH453="13,5 a 25",4,""))))))</f>
        <v>2</v>
      </c>
      <c r="AJ453" s="9" t="n">
        <v>4</v>
      </c>
      <c r="AK453" s="10" t="str">
        <f aca="false">IF(AJ453="","",IF(AND(AJ453&gt;=-15,AJ453&lt;=-10.5),"-15 a -10,5",IF(AND(AJ453&gt;=-10,AJ453&lt;=-4),"-10 a -4",IF(AND(AJ453&gt;=-4.5,AJ453&lt;=0),"-4,5 a 0",IF(AND(AJ453&gt;=0.5,AJ453&lt;=4.5),"0,5 a 4,5",IF(AJ453=5,"5",IF(AND(AJ453&gt;=5.5,AJ453&lt;=10),"5,5 a 10",IF(AND(AJ453&gt;=10.5,AJ453&lt;=20),"10,5 a 20","Fuera de rango"))))))))</f>
        <v>0,5 a 4,5</v>
      </c>
      <c r="AL453" s="11" t="n">
        <f aca="false">IF(AK453="","",IF(AK453="-15 a -10,5",1,IF(AK453="-10 a -4",2,IF(AK453="-4,5 a 0",3,IF(AK453="0,5 a 4,5",4,IF(AK453="5","NORMA",IF(AK453="5,5 a 10",5,IF(AK453="10,5 a 20",6,"Error"))))))))</f>
        <v>4</v>
      </c>
      <c r="AM453" s="9" t="n">
        <v>0</v>
      </c>
      <c r="AN453" s="10" t="str">
        <f aca="false">IF(AM453="","",IF(AND(AM453&gt;=-7.5,AM453&lt;=-5.5),"-7,5 a -5,5",IF(AND(AM453&gt;=-5,AM453&lt;=-3),"-5 a -3",IF(AND(AM453&gt;=-2.5,AM453&lt;=-0.5),"-2,5 a -0,5",IF(AM453=0,"0,00",IF(AND(AM453&gt;=0.5,AM453&lt;=2.5),"0,5 a 2,5",IF(AND(AM453&gt;=3,AM453&lt;=5),"3 a 5",IF(AND(AM453&gt;=5.5,AM453&lt;=7.5),"5,5 a 7,5",IF(AND(AM453&gt;=8,AM453&lt;=10),"8 a 10","Fuera de rango")))))))))</f>
        <v>0,00</v>
      </c>
      <c r="AO453" s="11" t="str">
        <f aca="false">IF(AN453="","",IF(AN453="-7,5 a -5,5",1,IF(AN453="-5 a -3",2,IF(AN453="-2,5 a -0,5",3,IF(AN453="0,00","NORMA",IF(AN453="0,5 a 2,5",4,IF(AN453="3 a 5",5,IF(AN453="5,5 a 7,5",6,IF(AN453="8 a 10",7,"Error")))))))))</f>
        <v>NORMA</v>
      </c>
      <c r="AP453" s="9" t="n">
        <v>-6</v>
      </c>
      <c r="AQ453" s="10" t="str">
        <f aca="false">IF(AP453="","",IF(AND(AP453&gt;=-20,AP453&lt;=-9.5),"-20 a -9,5",IF(AND(AP453&gt;=-9,AP453&lt;=-6.5),"-9 a -6,5",IF(AP453=-6,"-6",IF(AND(AP453&gt;=-5.5,AP453&lt;=-3),"-5,5 a -3",IF(AND(AP453&gt;=-2.5,AP453&lt;=0),"-2,5 a 0",IF(AND(AP453&gt;=0.5,AP453&lt;=3),"0,5 a 3",IF(AND(AP453&gt;=3.5,AP453&lt;=6),"3,5 a 6",IF(AND(AP453&gt;=6.5,AP453&lt;=9),"6,5 a 9",IF(AND(AP453&gt;=9.5,AP453&lt;=20),"9,5 a 20","Fuera de rango"))))))))))</f>
        <v>-6</v>
      </c>
      <c r="AR453" s="11" t="str">
        <f aca="false">IF(AQ453="","",IF(AQ453="-20 a -9,5",1,IF(AQ453="-9 a -6,5",2,IF(AQ453="-6","NORMA",IF(AQ453="-5,5 a -3",3,IF(AQ453="-2,5 a 0",4,IF(AQ453="0,5 a 3",5,IF(AQ453="3,5 a 6",6,IF(AQ453="6,5 a 9",7,IF(AQ453="9,5 a 20",8,""))))))))))</f>
        <v>NORMA</v>
      </c>
      <c r="AS453" s="9" t="n">
        <v>6</v>
      </c>
      <c r="AT453" s="10" t="str">
        <f aca="false">IF(AS453="","",IF(AND(AS453&gt;=-16,AS453&lt;=-14),"-16 a -14",IF(AND(AS453&gt;=-13.5,AS453&lt;=-11.5),"-13,5 a -11,5",IF(AND(AS453&gt;=-11,AS453&lt;=-9),"-11 a -9",IF(AND(AS453&gt;=-8.5,AS453&lt;=-6.5),"-8,5 a -6,5",IF(AND(AS453&gt;=-6,AS453&lt;=-4),"-6 a -4",IF(AND(AS453&gt;=-3.5,AS453&lt;=-1.5),"-3,5 a -1,5",IF(AND(AS453&gt;=-1,AS453&lt;=1),"-1 a 1",IF(AND(AS453&gt;=1.5,AS453&lt;=3.5),"1,5 a 3,5",IF(AND(AS453&gt;=4,AS453&lt;=6),"4 a 6",IF(AND(AS453&gt;=6.5,AS453&lt;=8.5),"6,5 a 8,5",IF(AND(AS453&gt;=9,AS453&lt;=11),"9 a 11",IF(AND(AS453&gt;=11.5,AS453&lt;=13.5),"11,5 a 13,5",IF(AND(AS453&gt;=14,AS453&lt;=16),"14 a 16",IF(AND(AS453&gt;=16.5,AS453&lt;=18.5),"16,5 a 18,5",IF(AND(AS453&gt;=19,AS453&lt;=21),"19 a 21","Fuera de rango"))))))))))))))))</f>
        <v>4 a 6</v>
      </c>
      <c r="AU453" s="11" t="str">
        <f aca="false" t="array" ref="AU453">IF(AT453="","",_xlfn.IFS(AT453="-16 a -14",1,AT453="-13,5 a -11,5",2,AT453="-11 a -9",3,AT453="-8,5 a -6,5",4,AT453="-6 a -4",5,AT453="-3,5 a -1,5",6,AT453="-1 a 1",7,AT453="1,5 a 3,5",8,AT453="4 a 6","NORMA",AT453="6,5 a 8,5",9,AT453="9 a 11",10,AT453="11,5 a 13,5",11,AT453="14 a 16",12,AT453="16,5 a 18,5",13,AT453="19 a 21",14,TRUE(),""))</f>
        <v>NORMA</v>
      </c>
      <c r="AV453" s="9" t="n">
        <v>1</v>
      </c>
      <c r="AW453" s="10" t="str">
        <f aca="false">IF(AV453="","",IF(AND(AV453&gt;=-1,AV453&lt;=-0.5),"-1 a -0,5",IF(AND(AV453&gt;-0.5,AV453&lt;=0),"De -0,5 a 0",IF(AND(AV453&gt;=0.25,AV453&lt;=0.75),"0,25 a 0,75",IF(AND(AV453&gt;=1,AV453&lt;=1.5),"1 a 1,5",IF(AND(AV453&gt;=1.75,AV453&lt;=2.25),"1,75 a 2,25",IF(AND(AV453&gt;=2.5,AV453&lt;=3),"2,5 a 3",IF(AND(AV453&gt;=3.25,AV453&lt;=3.75),"3,25 a 3,75","Fuera de rango"))))))))</f>
        <v>1 a 1,5</v>
      </c>
      <c r="AX453" s="10" t="n">
        <f aca="false">IF(AW453="","",IF(OR(AW453="-1 a -0,5",AW453="-1 a -0.5"),1,IF(OR(AW453="De -0,5 a 0",AW453="-0,5 a 0",AW453="De -0.5 a 0"),2,IF(OR(AW453="0,25 a 0,75",AW453="0.25 a 0.75"),"NORMA",IF(OR(AW453="1 a 1,5",AW453="1 a 1.5"),3,IF(OR(AW453="1,75 a 2,25",AW453="1.75 a 2.25"),4,IF(OR(AW453="2,5 a 3",AW453="2.5 a 3"),5,IF(OR(AW453="3,25 a 3,75",AW453="3.25 a 3.75"),6,""))))))))</f>
        <v>3</v>
      </c>
      <c r="AY453" s="9" t="n">
        <v>-4</v>
      </c>
      <c r="AZ453" s="10" t="str">
        <f aca="false">IF(AY453="","",IF(AND(AY453&gt;=-20,AY453&lt;=-9.5),"-20 a -9,5",IF(AND(AY453&gt;=-9,AY453&lt;=-6.5),"-9 a -6,5",IF(AY453=-6,"-6",IF(AND(AY453&gt;=-5.5,AY453&lt;=-3),"-5,5 a -3",IF(AND(AY453&gt;=-2.5,AY453&lt;=0),"-2,5 a 0",IF(AND(AY453&gt;=0.5,AY453&lt;=3),"0,5 a 3",IF(AND(AY453&gt;=3.5,AY453&lt;=6),"3,5 a 6","Fuera de rango"))))))))</f>
        <v>-5,5 a -3</v>
      </c>
      <c r="BA453" s="11" t="n">
        <f aca="false">IF(AZ453="","",IF(AZ453="-20 a -9,5",1,IF(AZ453="-9 a -6,5",2,IF(AZ453="-6","NORMA",IF(AZ453="-5,5 a -3",3,IF(AZ453="-2,5 a 0",4,IF(AZ453="0,5 a 3",5,IF(AZ453="3,5 a 6",6,""))))))))</f>
        <v>3</v>
      </c>
      <c r="BB453" s="9" t="n">
        <v>0</v>
      </c>
      <c r="BC453" s="10" t="str">
        <f aca="false" t="array" ref="BC453">IF(BB453="","",_xlfn.IFS(AND(BB453&gt;=0,BB453&lt;=2),"0 a 2",AND(BB453&gt;=2.5,BB453&lt;=4.5),"2,5 a 4,5",AND(BB453&gt;=5,BB453&lt;=7),"5 a 7",AND(BB453&gt;=7.5,BB453&lt;=9.5),"7,5 a 9,5",AND(BB453&gt;=10,BB453&lt;=12),"10 a 12",AND(BB453&gt;=12.5,BB453&lt;=14.5),"12,5 a 14,5",BB453=15,"15",AND(BB453&gt;=15.5,BB453&lt;=17.5),"15,5 a 17,5",AND(BB453&gt;=18,BB453&lt;=20),"18 a 20",AND(BB453&gt;=20.5,BB453&lt;=22.5),"20,5 a 22,5",AND(BB453&gt;=23,BB453&lt;=25),"23 a 25",TRUE(),"Fuera de rango"))</f>
        <v>0 a 2</v>
      </c>
      <c r="BD453" s="11" t="n">
        <f aca="false" t="array" ref="BD453">IF(BC453="","",_xlfn.IFS(BC453="0 a 2",1,BC453="2,5 a 4,5",2,BC453="5 a 7",3,BC453="7,5 a 9,5",4,BC453="10 a 12",5,BC453="12,5 a 14,5",6,BC453="15","NORMA",BC453="15,5 a 17,5",7,BC453="18 a 20",8,BC453="20,5 a 22,5",9,BC453="23 a 25",10,TRUE(),"Fuera de rango"))</f>
        <v>1</v>
      </c>
      <c r="BE453" s="9" t="n">
        <v>30</v>
      </c>
      <c r="BF453" s="10" t="str">
        <f aca="false">IF(BE453="","",IF(AND(BE453&gt;=-20,BE453&lt;=-10),"-20 a -10",IF(AND(BE453&gt;=-9.5,BE453&lt;=0.5),"-9,5 a 0,5",IF(AND(BE453&gt;=1,BE453&lt;=11),"1 a 11",IF(AND(BE453&gt;=11.5,BE453&lt;=20.5),"11,5 a 20,5",IF(BE453=21,"21",IF(AND(BE453&gt;=21.5,BE453&lt;=31.5),"21,5 a 31,5",IF(AND(BE453&gt;=32,BE453&lt;=42),"32 a 42","Fuera de rango"))))))))</f>
        <v>21,5 a 31,5</v>
      </c>
      <c r="BG453" s="11" t="n">
        <f aca="false">IF(BF453="","",IF(BF453="-20 a -10",1,IF(BF453="-9,5 a 0,5",2,IF(BF453="1 a 11",3,IF(BF453="11,5 a 20,5",4,IF(BF453="21","NORMA",IF(BF453="21,5 a 31,5",5,IF(BF453="32 a 42",6,""))))))))</f>
        <v>5</v>
      </c>
      <c r="BH453" s="9" t="n">
        <v>14</v>
      </c>
      <c r="BI453" s="10" t="str">
        <f aca="false">IF(BH453="","",IF(AND(BH453&gt;=-20,BH453&lt;=-15),"-20 a -15",IF(AND(BH453&gt;=-14.5,BH453&lt;=-9.5),"-14,5 a -9,5",IF(AND(BH453&gt;=-9,BH453&lt;=-4),"-9 a -4",IF(AND(BH453&gt;=-3.5,BH453&lt;=2.5),"-3,5 a 2,5",IF(AND(BH453&gt;=3,BH453&lt;=8),"3 a 8",IF(AND(BH453&gt;=8.5,BH453&lt;=14.5),"8,5 a 14,5",IF(BH453=15,"15",IF(AND(BH453&gt;=15.5,BH453&lt;=20.5),"15,5 a 20,5",IF(AND(BH453&gt;=21,BH453&lt;=26),"21 a 26","Fuera de rango"))))))))))</f>
        <v>8,5 a 14,5</v>
      </c>
      <c r="BJ453" s="11" t="n">
        <f aca="false">IF(BI453="","",IF(BI453="-20 a -15",1,IF(BI453="-14,5 a -9,5",2,IF(BI453="-9 a -4",3,IF(BI453="-3,5 a 2,5",4,IF(BI453="3 a 8",5,IF(BI453="8,5 a 14,5",6,IF(BI453="15","NORMA",IF(BI453="15,5 a 20,5",7,IF(BI453="21 a 26",8,IF(BI453="26,5 a 31,5",9,"")))))))))))</f>
        <v>6</v>
      </c>
      <c r="BK453" s="9" t="n">
        <v>0</v>
      </c>
      <c r="BL453" s="10" t="str">
        <f aca="false">IF(BK453="","",IF(AND(BK453&gt;=0,BK453&lt;=2),"0 - 2",IF(AND(BK453&gt;=2.5,BK453&lt;=4.5),"2,5 - 4,5",IF(AND(BK453&gt;=5,BK453&lt;=7),"5 - 7",IF(AND(BK453&gt;=7.5,BK453&lt;=9.5),"7,5 - 9,5",IF(AND(BK453&gt;=10,BK453&lt;=12),"10 - 12",IF(AND(BK453&gt;=12.5,BK453&lt;=13.5),"12,5 - 13,5",IF(BK453=14,"14",IF(AND(BK453&gt;=14.5,BK453&lt;=16.5),"14,5 - 16,5",IF(AND(BK453&gt;=17,BK453&lt;=19),"17 - 19",IF(AND(BK453&gt;=19.5,BK453&lt;=21.5),"19,5 - 21,5",IF(AND(BK453&gt;=22,BK453&lt;=24),"22 - 24",IF(AND(BK453&gt;=24.5,BK453&lt;=26.5),"24,5 - 26,5",IF(AND(BK453&gt;=27,BK453&lt;=29),"27 - 29",IF(AND(BK453&gt;=29.5,BK453&lt;=30),"29,5 - 30","Fuera de rango")))))))))))))))</f>
        <v>0 - 2</v>
      </c>
      <c r="BM453" s="11" t="n">
        <f aca="false">IF(BL453="","",IF(BL453="0 - 2",1,IF(BL453="2,5 - 4,5",2,IF(BL453="5 - 7",3,IF(BL453="7,5 - 9,5",4,IF(BL453="10 - 12",5,IF(BL453="12,5 - 13,5",6,IF(BL453="14","NORMA",IF(BL453="14,5 - 16,5",7,IF(BL453="17 - 19",8,IF(BL453="19,5 - 21,5",9,IF(BL453="22 - 24",10,IF(BL453="24,5 - 26,5",11,IF(BL453="27 - 29",12,IF(BL453="29,5 - 30",13,"")))))))))))))))</f>
        <v>1</v>
      </c>
      <c r="BN453" s="9" t="n">
        <v>20</v>
      </c>
      <c r="BO453" s="11" t="str">
        <f aca="false">IF(BN453="","",IF(AND(BN453&gt;=-20,BN453&lt;=-10),"-20 a -10",IF(AND(BN453&gt;=-9.5,BN453&lt;=0.5),"-9,5 a 0,5",IF(AND(BN453&gt;=1,BN453&lt;=11),"1 a 11",IF(AND(BN453&gt;=11.5,BN453&lt;=21.5),"11,5 a 21,5",IF(BN453=22,"22",IF(AND(BN453&gt;=22.5,BN453&lt;=32.5),"22,5 a 32,5",IF(AND(BN453&gt;=33,BN453&lt;=43),"33 a 43","Fuera de rango"))))))))</f>
        <v>11,5 a 21,5</v>
      </c>
      <c r="BP453" s="11" t="n">
        <f aca="false">IF(BO453="","",IF(BO453="-20 a -10",1,IF(BO453="-9,5 a 0,5",2,IF(BO453="1 a 11",3,IF(BO453="11,5 a 21,5",4,IF(BO453="22","NORMA",IF(BO453="22,5 a 32,5",5,IF(BO453="33 a 43",6,""))))))))</f>
        <v>4</v>
      </c>
      <c r="BQ453" s="9" t="n">
        <v>12</v>
      </c>
      <c r="BR453" s="10" t="str">
        <f aca="false">IF(BQ453="","",IF(AND(BQ453&gt;=-20,BQ453&lt;=-15),"-20 a -15",IF(AND(BQ453&gt;=-14.5,BQ453&lt;=-9.5),"-14,5 a -9,5",IF(AND(BQ453&gt;=-9,BQ453&lt;=-4),"-9 a -4",IF(AND(BQ453&gt;=-3.5,BQ453&lt;=2.5),"-3,5 a 2,5",IF(AND(BQ453&gt;=3,BQ453&lt;=8),"3 a 8",IF(AND(BQ453&gt;=8.5,BQ453&lt;=13.5),"8,5 a 13,5",IF(AND(BQ453&gt;=14,BQ453&lt;=17.5),"14 a 17,5",IF(BQ453=18,"18",IF(AND(BQ453&gt;=18.5,BQ453&lt;=23.5),"18,5 a 23,5",IF(AND(BQ453&gt;=24,BQ453&lt;=29),"24 a 29",IF(AND(BQ453&gt;=29.5,BQ453&lt;=34.5),"29,5 a 34,5",IF(AND(BQ453&gt;=35,BQ453&lt;=40),"35 a 40","Fuera de rango")))))))))))))</f>
        <v>8,5 a 13,5</v>
      </c>
      <c r="BS453" s="11" t="n">
        <f aca="false">IF(BR453="","",IF(BR453="-20 a -15",1,IF(BR453="-14,5 a -9,5",2,IF(BR453="-9 a -4",3,IF(BR453="-3,5 a 2,5",4,IF(BR453="3 a 8",5,IF(BR453="8,5 a 13,5",6,IF(BR453="14 a 17,5",7,IF(BR453="18","NORMA",IF(BR453="18,5 a 23,5",8,IF(BR453="24 a 29",9,IF(BR453="29,5 a 34,5",10,IF(BR453="35 a 40",11,"")))))))))))))</f>
        <v>6</v>
      </c>
      <c r="BT453" s="9" t="n">
        <v>0</v>
      </c>
      <c r="BU453" s="10" t="str">
        <f aca="false">IF(BT453="","",IF(AND(BT453&gt;=-20,BT453&lt;=-18),"-20 a -18",IF(AND(BT453&gt;=-17.5,BT453&lt;=-15.5),"-17,5 a -15,5",IF(AND(BT453&gt;=-15,BT453&lt;=-13),"-15 a -13",IF(AND(BT453&gt;=-12.5,BT453&lt;=-10.5),"-12,5 a -10,5",IF(AND(BT453&gt;=-10,BT453&lt;=-8),"-10 a -8",IF(AND(BT453&gt;=-7.5,BT453&lt;=-5.5),"-7,5 a -5,5",IF(AND(BT453&gt;=-5,BT453&lt;=-3),"-5 a -3",IF(AND(BT453&gt;=-2.5,BT453&lt;=-0.5),"-2,5 a -0,5",IF(BT453=0,"0",IF(AND(BT453&gt;=0.5,BT453&lt;=2.5),"0,5 a 2,5",IF(AND(BT453&gt;=3,BT453&lt;=5),"3 a 5",IF(AND(BT453&gt;=5.5,BT453&lt;=7.5),"5,5 a 7,5",IF(AND(BT453&gt;=8,BT453&lt;=10),"8 a 10",IF(AND(BT453&gt;=10.5,BT453&lt;=12.5),"10,5 a 12,5",IF(AND(BT453&gt;=13,BT453&lt;=15),"13 a 15",IF(AND(BT453&gt;=15.5,BT453&lt;=17.5),"15,5 a 17,5",IF(AND(BT453&gt;=18,BT453&lt;=20),"18 a 20","Fuera de rango"))))))))))))))))))</f>
        <v>0</v>
      </c>
      <c r="BV453" s="11" t="str">
        <f aca="false">IF(BT453="","",IF(BT453=0,"NORMA",IF(AND(BT453&gt;=-20,BT453&lt;=-18),2,IF(AND(BT453&gt;=-17.5,BT453&lt;=-15.5),2,IF(AND(BT453&gt;=-15,BT453&lt;=-13),3,IF(AND(BT453&gt;=-12.5,BT453&lt;=-10.5),4,IF(AND(BT453&gt;=-10,BT453&lt;=-8),5,IF(AND(BT453&gt;=-7.5,BT453&lt;=-5.5),6,IF(AND(BT453&gt;=-5,BT453&lt;=-3),7,IF(AND(BT453&gt;=-2.5,BT453&lt;=-0.5),8,IF(AND(BT453&gt;=0.5,BT453&lt;=2.5),9,IF(AND(BT453&gt;=3,BT453&lt;=5),10,IF(AND(BT453&gt;=5.5,BT453&lt;=7.5),11,IF(AND(BT453&gt;=8,BT453&lt;=10),12,IF(AND(BT453&gt;=10.5,BT453&lt;=12.5),13,IF(AND(BT453&gt;=13,BT453&lt;=15),14,IF(AND(BT453&gt;=15.5,BT453&lt;=17.5),15,IF(AND(BT453&gt;=18,BT453&lt;=20),16,"Fuera de rango"))))))))))))))))))</f>
        <v>NORMA</v>
      </c>
      <c r="BW453" s="9" t="n">
        <v>-8.75</v>
      </c>
      <c r="BX453" s="10" t="n">
        <f aca="false">18.5- (0.3*H453)</f>
        <v>10.4</v>
      </c>
      <c r="BY453" s="10" t="n">
        <f aca="false">(BW453)-(BX453)</f>
        <v>-19.15</v>
      </c>
      <c r="BZ453" s="10" t="str">
        <f aca="false">IF(BY453="","",IF(BY453&lt;-27.5,"De -30 a -28",IF(BY453&lt;-25,"De -27,5 a -25,5",IF(BY453&lt;-22.5,"De -25 a -23",IF(BY453&lt;-20,"De -22,5 a -20,5",IF(BY453&lt;-17.5,"De -20 a -18",IF(BY453&lt;-15,"De -17,5 a -15,5",IF(BY453&lt;-12.5,"De -15 a -13",IF(BY453&lt;-10,"De -12,5 a -10,5",IF(BY453&lt;-7.5,"De -10 a -8",IF(BY453&lt;-5,"De -7,5 a -5,5",IF(BY453&lt;-2.5,"De -5 a -3",IF(BY453&lt;0,"De -2,5 a -0,5",IF(BY453&lt;2.5,"De 0 a 2",IF(BY453&lt;5,"De 2,5 a 4,5",IF(BY453&lt;7.5,"De 5 a 7",IF(BY453&lt;10,"De 7,5 a 9,5",IF(BY453&lt;12.5,"De 10 a 12",IF(BY453&lt;15,"De 12,5 a 14,5",IF(BY453&lt;17.5,"De 15 a 17",IF(BY453&lt;20,"De 17,5 a 19,5",IF(BY453&lt;22.5,"De 20 a 22",IF(BY453&lt;25,"De 22,5 a 24,5",IF(BY453&lt;27.5,"De 25 a 27","De 27,5 a 30"))))))))))))))))))))))))</f>
        <v>De -20 a -18</v>
      </c>
      <c r="CA453" s="12" t="n">
        <f aca="false">IF(BY453="","",IF(BY453&lt;=-28,1,IF(BY453&lt;=-25.5,2,IF(BY453&lt;=-23,3,IF(BY453&lt;=-20.5,4,IF(BY453&lt;=-18,5,IF(BY453&lt;=-15.5,6,IF(BY453&lt;=-13,7,IF(BY453&lt;=-10.5,8,IF(BY453&lt;=-8,9,IF(BY453&lt;=-5.5,10,IF(BY453&lt;=-3,11,IF(BY453&lt;=-0.5,12,IF(BY453&lt;=2,13,IF(BY453&lt;=4.5,14,IF(BY453&lt;=7,15,IF(BY453&lt;=9.5,16,IF(BY453&lt;=12,17,IF(BY453&lt;=14.5,18,IF(BY453&lt;=17,19,IF(BY453&lt;=19.5,20,IF(BY453&lt;=22,21,IF(BY453&lt;=24.5,22,IF(BY453&lt;=27,23,IF(BY453&lt;=30,24,"Fuera de rango")))))))))))))))))))))))))</f>
        <v>5</v>
      </c>
      <c r="CB453" s="9" t="n">
        <v>-6.25</v>
      </c>
      <c r="CC453" s="10" t="n">
        <f aca="false">18.5- (0.3*H453)</f>
        <v>10.4</v>
      </c>
      <c r="CD453" s="10" t="n">
        <f aca="false">(CB453)-(CC453)</f>
        <v>-16.65</v>
      </c>
      <c r="CE453" s="10" t="str">
        <f aca="false">IF(CD453="","",IF(CD453&lt;-27.5,"De -30 a -28",IF(CD453&lt;-25,"De -27,5 a -25,5",IF(CD453&lt;-22.5,"De -25 a -23",IF(CD453&lt;-20,"De -22,5 a -20,5",IF(CD453&lt;-17.5,"De -20 a -18",IF(CD453&lt;-15,"De -17,5 a -15,5",IF(CD453&lt;-12.5,"De -15 a -13",IF(CD453&lt;-10,"De -12,5 a -10,5",IF(CD453&lt;-7.5,"De -10 a -8",IF(CD453&lt;-5,"De -7,5 a -5,5",IF(CD453&lt;-2.5,"De -5 a -3",IF(CD453&lt;0,"De -2,5 a -0,5",IF(CD453&lt;=2,"De 0 a 2",IF(CD453&lt;=4.5,"De 2,5 a 4,5",IF(CD453&lt;=7,"De 5 a 7",IF(CD453&lt;=9.5,"De 7,5 a 9,5",IF(CD453&lt;=12,"De 10 a 12",IF(CD453&lt;=14.5,"De 12,5 a 14,5",IF(CD453&lt;=17,"De 15 a 17",IF(CD453&lt;=19.5,"De 17,5 a 19,5",IF(CD453&lt;=22,"De 20 a 22",IF(CD453&lt;=24.5,"De 22,5 a 24,5",IF(CD453&lt;=27,"De 25 a 27","De 27,5 a 30"))))))))))))))))))))))))</f>
        <v>De -17,5 a -15,5</v>
      </c>
      <c r="CF453" s="12" t="n">
        <f aca="false">IF(CD453="","",IF(CD453&lt;-27.5,1,IF(CD453&lt;-25,2,IF(CD453&lt;-22.5,3,IF(CD453&lt;-20,4,IF(CD453&lt;-17.5,5,IF(CD453&lt;-15,6,IF(CD453&lt;-12.5,7,IF(CD453&lt;-10,8,IF(CD453&lt;-7.5,9,IF(CD453&lt;-5,10,IF(CD453&lt;-2.5,11,IF(CD453&lt;0,12,IF(CD453&lt;2.5,13,IF(CD453&lt;5,14,IF(CD453&lt;7.5,15,IF(CD453&lt;10,16,IF(CD453&lt;12.5,17,IF(CD453&lt;15,18,IF(CD453&lt;17.5,19,IF(CD453&lt;20,20,IF(CD453&lt;22.5,21,IF(CD453&lt;25,22,IF(CD453&lt;27.5,23,24))))))))))))))))))))))))</f>
        <v>6</v>
      </c>
      <c r="CG453" s="9" t="n">
        <v>-3.75</v>
      </c>
      <c r="CH453" s="10" t="str">
        <f aca="false">IF(CG453="","",IF(AND(CG453&gt;=-10,CG453&lt;=-9.5),"-10 a -9,5",IF(AND(CG453&gt;-9.5,CG453&lt;=-8.5),"-9 a -8,5",IF(AND(CG453&gt;-8.5,CG453&lt;=-7.5),"-8 a -7,5",IF(AND(CG453&gt;-7.5,CG453&lt;=-6.5),"-7 a -6,5",IF(AND(CG453&gt;-6.5,CG453&lt;=-5.5),"-6 a -5,5",IF(AND(CG453&gt;-5.5,CG453&lt;=-4.5),"-5 a -4,5",IF(AND(CG453&gt;-4.5,CG453&lt;=-3.5),"-4 a -3,5",IF(AND(CG453&gt;-3.5,CG453&lt;=-2.5),"-3 a -2,5",IF(CG453=-2.25,"-2,25",IF(AND(CG453&gt;-2.5,CG453&lt;=-1.5),"-2 a -1,5",IF(AND(CG453&gt;-1.5,CG453&lt;=-0.5),"-1 a -0,5",IF(AND(CG453&gt;-0.5,CG453&lt;=0.5),"0 a 0,5",IF(AND(CG453&gt;0.5,CG453&lt;=1.5),"1 a 1,5",IF(AND(CG453&gt;1.5,CG453&lt;=2.5),"2 a 2,5",IF(AND(CG453&gt;2.5,CG453&lt;=3.5),"3 a 3,5",IF(AND(CG453&gt;3.5,CG453&lt;=4.5),"4 a 4,5",IF(AND(CG453&gt;4.5,CG453&lt;=5.5),"5 a 5,5",IF(AND(CG453&gt;5.5,CG453&lt;=6.5),"6 a 6,5",IF(AND(CG453&gt;6.5,CG453&lt;=7.5),"7 a 7,5",IF(AND(CG453&gt;7.5,CG453&lt;=8.5),"8 a 8,5",IF(AND(CG453&gt;8.5,CG453&lt;=9.5),"9 a 9,5",IF(CG453&gt;=10,"10","Fuera de rango")))))))))))))))))))))))</f>
        <v>-4 a -3,5</v>
      </c>
      <c r="CI453" s="11" t="n">
        <f aca="false">IF(CG453="","",IF(CG453=-2.25,"NORMA",IF(CG453&lt;=-9.5,1,IF(CG453&lt;=-8.5,2,IF(CG453&lt;=-7.5,3,IF(CG453&lt;=-6.5,4,IF(CG453&lt;=-5.5,5,IF(CG453&lt;=-4.5,6,IF(CG453&lt;=-3.5,7,IF(CG453&lt;=-2.5,8,IF(CG453&lt;=-1.5,9,IF(CG453&lt;=-0.5,10,IF(CG453&lt;=0.5,11,IF(CG453&lt;=1.5,12,IF(CG453&lt;=2.5,13,IF(CG453&lt;=3.5,14,IF(CG453&lt;=4.5,15,IF(CG453&lt;=5.5,16,IF(CG453&lt;=6.5,17,IF(CG453&lt;=7.5,18,IF(CG453&lt;=8.5,19,IF(CG453&lt;=9.5,20,IF(CG453=10,21,"Fuera de rango")))))))))))))))))))))))</f>
        <v>7</v>
      </c>
      <c r="CJ453" s="9" t="n">
        <v>3.25</v>
      </c>
      <c r="CK453" s="10" t="str">
        <f aca="false">IF(CJ453="","",IF(AND(CJ453&gt;=-6,CJ453&lt;=-5.5),"-6 a -5,5",IF(AND(CJ453&gt;-5.5,CJ453&lt;=-4.5),"-5 a -4,5",IF(AND(CJ453&gt;-4.5,CJ453&lt;=-3.5),"-4 a -3,5",IF(AND(CJ453&gt;-3.5,CJ453&lt;=-2.5),"-3 a -2,5",IF(AND(CJ453&gt;-2.5,CJ453&lt;=-1.5),"-2 a -1,5",IF(AND(CJ453&gt;-1.5,CJ453&lt;=-0.5),"-1 a -0,5",IF(AND(CJ453&gt;-0.5,CJ453&lt;=0.5),"0 a 0,5",IF(AND(CJ453&gt;0.5,CJ453&lt;=1.5),"1 a 1,5",IF(AND(CJ453&gt;1.5,CJ453&lt;2.5),"2",IF(AND(CJ453&gt;=2.5,CJ453&lt;=3),"2,5 a 3",IF(AND(CJ453&gt;3,CJ453&lt;=4),"3,5 a 4",IF(AND(CJ453&gt;4,CJ453&lt;=5),"4,5 a 5",IF(AND(CJ453&gt;5,CJ453&lt;=6),"5,5 a 6",IF(AND(CJ453&gt;6,CJ453&lt;=7),"6,5 a 7",IF(AND(CJ453&gt;7,CJ453&lt;=8),"7,5 a 8",IF(AND(CJ453&gt;8,CJ453&lt;=9.5),"8,5 a 9,5",IF(CJ453=10,"10","Fuera de rango"))))))))))))))))))</f>
        <v>3,5 a 4</v>
      </c>
      <c r="CL453" s="11" t="n">
        <f aca="false">IF(CK453="","",IF(OR(CK453="-6 a -5,5",CK453="-6 - -5,5"),1,IF(OR(CK453="-5 a -4,5",CK453="-5 - -4,5"),2,IF(OR(CK453="-4 a -3,5",CK453="-4 - -3,5"),3,IF(OR(CK453="-3 a -2,5",CK453="-3 - -2,5"),4,IF(OR(CK453="-2 a -1,5",CK453="-2 - -1,5"),5,IF(OR(CK453="-1 a -0,5",CK453="-1 - -0,5"),6,IF(OR(CK453="0 a 0,5",CK453="0 - 0,5"),7,IF(OR(CK453="1 a 1,5",CK453="1 - 1,5"),8,IF(CK453="2","NORMA",IF(OR(CK453="2,5 a 3",CK453="2,5 - 3"),9,IF(OR(CK453="3,5 a 4",CK453="3,5 - 4"),10,IF(OR(CK453="4,5 a 5",CK453="4,5 - 5"),11,IF(OR(CK453="5,5 a 6",CK453="5,5 - 6"),12,IF(OR(CK453="6,5 a 7",CK453="6,5 - 7"),13,IF(OR(CK453="7,5 a 8",CK453="7,5 - 8"),14,IF(OR(CK453="8,5 a 9",CK453="8,5 - 9,5",CK453="9 a 9,5"),15,IF(CK453="10",15,IF(OR(CK453="0,5 a 1",CK453="0,5 - 1"),7,"Fuera de rango")))))))))))))))))))</f>
        <v>10</v>
      </c>
      <c r="CN453" s="10" t="str">
        <f aca="false">IF(CM453=0,"0", " ")</f>
        <v>0</v>
      </c>
      <c r="CO453" s="10" t="str">
        <f aca="false">IF(CM453&gt;0,"EME"," ")</f>
        <v> </v>
      </c>
      <c r="CQ453" s="10" t="str">
        <f aca="false">IF(CP453&gt;0,"0", " ")</f>
        <v> </v>
      </c>
      <c r="CR453" s="10" t="str">
        <f aca="false">IF(CP453&gt;0,"EME"," ")</f>
        <v> </v>
      </c>
      <c r="CS453" s="9" t="n">
        <v>0</v>
      </c>
      <c r="CV453" s="9" t="n">
        <v>0</v>
      </c>
      <c r="CY453" s="9" t="n">
        <v>-3.75</v>
      </c>
      <c r="DB453" s="9" t="n">
        <v>-4.25</v>
      </c>
      <c r="DC453" s="11" t="str">
        <f aca="false">IF(DB453&lt;0,"2"," ")</f>
        <v>2</v>
      </c>
      <c r="DD453" s="11" t="str">
        <f aca="false">IF(DB453&lt;0,"MIO"," ")</f>
        <v>MIO</v>
      </c>
      <c r="DE453" s="9" t="n">
        <v>-1</v>
      </c>
      <c r="DF453" s="10" t="str">
        <f aca="false">IF(DE453&lt;0,"3"," ")</f>
        <v>3</v>
      </c>
      <c r="DG453" s="10" t="str">
        <f aca="false">IF(DE453&lt;0,"AST"," ")</f>
        <v>AST</v>
      </c>
      <c r="DH453" s="9" t="n">
        <v>-0.75</v>
      </c>
      <c r="DI453" s="10" t="str">
        <f aca="false">IF(DH453&lt;0,"3"," ")</f>
        <v>3</v>
      </c>
      <c r="DJ453" s="10" t="str">
        <f aca="false">IF(DH453&lt;0,"AST"," ")</f>
        <v>AST</v>
      </c>
      <c r="DK453" s="9" t="n">
        <v>0</v>
      </c>
      <c r="DL453" s="10" t="str">
        <f aca="false">IF(DK453&gt;0,"4"," ")</f>
        <v> </v>
      </c>
      <c r="DM453" s="10" t="str">
        <f aca="false">IF(DK453&gt;0,"PRE"," ")</f>
        <v> </v>
      </c>
      <c r="DN453" s="9" t="n">
        <v>0</v>
      </c>
      <c r="DO453" s="10" t="str">
        <f aca="false">IF(DN453&gt;0,"4"," ")</f>
        <v> </v>
      </c>
      <c r="DP453" s="10" t="str">
        <f aca="false">IF(DN453&gt;0,"PRE"," ")</f>
        <v> </v>
      </c>
      <c r="DQ453" s="12" t="s">
        <v>162</v>
      </c>
      <c r="DS453" s="12" t="str">
        <f aca="false">CONCATENATE(CO453,CU453,DA453,DG453,DM453)</f>
        <v> AST </v>
      </c>
      <c r="DT453" s="10" t="e">
        <f aca="false" t="array" ref="DT453">_xlfn.IFS(DS453="EME    ","0", DS453=" HIP   ","1", DS453="  MIO  ","2", DS453="   AST ","3", DS453="    PRE","4", DS453="EME   PRE","5", DS453=" HIP  PRE","6", DS453=" HIP AST ","7", DS453="  MIO PRE","8", DS453="  MIOAST ","9", DS453="   ASTPRE","10",DS453=" HIP ASTPRE","11", DS453="  MIOASTPRE","12", DS453="     ","0")</f>
        <v>#N/A</v>
      </c>
      <c r="DV453" s="1" t="e">
        <f aca="false" t="array" ref="DV453">_xlfn.IFS(DU453="SI","2", DU453="NO","1")</f>
        <v>#N/A</v>
      </c>
      <c r="DX453" s="11" t="str">
        <f aca="false">IF(DW453=0,"1","2")</f>
        <v>1</v>
      </c>
      <c r="DY453" s="11" t="str">
        <f aca="false" t="array" ref="DY453">_xlfn.IFS(DW453=0,"0", DW453=0.25, "1", DW453=0.5,"2", DW453=0.75,"3", DW453=1,"4",DW453=1.25,"5", DW453=1.5,"6", DW453=1.75,"7", DW453=2,"8")</f>
        <v>0</v>
      </c>
      <c r="EA453" s="11" t="str">
        <f aca="false">IF(DZ453=0,"1","2")</f>
        <v>1</v>
      </c>
      <c r="EB453" s="11" t="str">
        <f aca="false" t="array" ref="EB453">_xlfn.IFS(DZ453=0,"0", DZ453=0.25, "1", DZ453=0.5,"2", DZ453=0.75,"3", DZ453=1,"4",DZ453=1.25,"5", DZ453=1.5,"6", DZ453=1.75,"7", DZ453=2,"8")</f>
        <v>0</v>
      </c>
      <c r="ED453" s="10" t="str">
        <f aca="false">IF(EC453=0,"1","2")</f>
        <v>1</v>
      </c>
      <c r="EE453" s="11" t="str">
        <f aca="false" t="array" ref="EE453">_xlfn.IFS(EC453=0,"0", EC453=-0.25, "1", EC453=-0.5,"2", EC453=-0.75,"3", EC453=-1,"4",EC453=-1.25,"5", EC453=-1.5,"6", EC453=-1.75,"7", EC453=-2,"8", EC453=-2.25,"9",EC453=-2.5,"10", EC453=-2.75,"11", EC453=-3,"12", EC453=-3.25,"13", EC453=-3.5,"14", EC453=-3.75,"15",EC453=-4,"16")</f>
        <v>0</v>
      </c>
      <c r="EG453" s="10" t="str">
        <f aca="false">IF(EF453=0,"1","2")</f>
        <v>1</v>
      </c>
      <c r="EH453" s="11" t="str">
        <f aca="false" t="array" ref="EH453">_xlfn.IFS(EF453=0,"0", EF453=-0.25, "1", EF453=-0.5,"2", EF453=-0.75,"3", EF453=-1,"4",EF453=-1.25,"5", EF453=-1.5,"6", EF453=-1.75,"7", EF453=-2,"8", EF453=-2.25,"9",EF453=-2.5,"10", EF453=-2.75,"11", EF453=-3,"12", EF453=-3.25,"13", EF453=-3.5,"14", EF453=-3.75,"15",EF453=-4,"16")</f>
        <v>0</v>
      </c>
      <c r="EJ453" s="11" t="str">
        <f aca="false">IF(EI453=0,"1","2")</f>
        <v>1</v>
      </c>
      <c r="EK453" s="11" t="str">
        <f aca="false" t="array" ref="EK453">_xlfn.IFS(EI453=0,"0", EI453=-0.25, "1", EI453=-0.5,"2", EI453=-0.75,"3", EI453=-1,"4",EI453=-1.25,"5", EI453=-1.5,"6", EI453=-1.75,"7", EI453=-2,"8", EI453=-2.25,"9", EI453=-2.25,"9",EI453=-2.5,"10", EI453=-2.75,"11", EI453=-3,"12", EI453=-3.25,"13", EI453=-3.5,"14", EI453=-3.75,"15",EI453=-4,"16", EI453=0.25, "17", EI453=0.5, "18")</f>
        <v>0</v>
      </c>
      <c r="EM453" s="11" t="str">
        <f aca="false">IF(EL453=0,"1","2")</f>
        <v>1</v>
      </c>
      <c r="EN453" s="11" t="str">
        <f aca="false" t="array" ref="EN453">_xlfn.IFS(EL453=0.25,"17",EL453=0.5,"18", EL453=0,"0", EL453=-0.25, "1", EL453=-0.5,"2", EL453=-0.75,"3", EL453=-1,"4",EL453=-1.25,"5", EL453=-1.5,"6", EL453=-1.75,"7", EL453=-2,"8",EL453= -2.25,"9",EL453=-2.5,"10",EL453= -2.75,"11",EL453= -3,"12",EL453= -3.25,"13",EL453= -3.5,"14",EL453= -3.75,"15",EL453=-4,"16")</f>
        <v>0</v>
      </c>
      <c r="EP453" s="11" t="str">
        <f aca="false">IF(EO453=0,"1","2")</f>
        <v>1</v>
      </c>
      <c r="EQ453" s="11" t="str">
        <f aca="false" t="array" ref="EQ453">_xlfn.IFS(EO453=0,"0", EO453=0.25, "1", EO453=0.5,"2", EO453=0.75,"3", EO453=1,"4",EO453=1.25,"5", EO453=1.5,"6", EO453=1.75,"7", EO453=2,"8", EO453=2.25,"9", EO453=2.25,"9",EO453=2.5,"10", EO453=2.75,"11", EO453=3,"12", EO453=3.25,"13", EO453=3.5,"14", EO453=3.75,"15",EO453=4,"16", EO453=-0.25, "17", bq=-0.5, "18")</f>
        <v>0</v>
      </c>
      <c r="ES453" s="11" t="str">
        <f aca="false">IF(ER453=0,"1","2")</f>
        <v>1</v>
      </c>
      <c r="ET453" s="11" t="str">
        <f aca="false" t="array" ref="ET453">_xlfn.IFS(ER453=0,"0", ER453=0.25, "1", ER453=0.5,"2", ER453=0.75,"3", ER453=1,"4",ER453=1.25,"5", ER453=1.5,"6", ER453=1.75,"7", ER453=2,"8", ER453=2.25,"9", ER453=2.25,"9",ER453=2.5,"10", ER453=2.75,"11", ER453=3,"12", ER453=3.25,"13", ER453=3.5,"14", ER453=3.75,"15",ER453=4,"16", ER453=-0.25, "17", bq=-0.5, "18")</f>
        <v>0</v>
      </c>
      <c r="EV453" s="14" t="e">
        <f aca="false">VLOOKUP(EU453,LEYENDA!$G$2:$H$8,2,TRUE())</f>
        <v>#N/A</v>
      </c>
      <c r="EW453" s="14" t="e">
        <f aca="false" t="array" ref="EW453">_xlfn.IFS(EV453="0-5","1", EV453="6-12","2", EV453="13-18","3", EV453="19-24","4", EV453="25-36","5", EV453="37-48","6", EV453="49-60","7")</f>
        <v>#N/A</v>
      </c>
    </row>
    <row r="454" customFormat="false" ht="13.5" hidden="false" customHeight="false" outlineLevel="0" collapsed="false">
      <c r="A454" s="1" t="n">
        <v>157</v>
      </c>
      <c r="B454" s="2" t="n">
        <v>1</v>
      </c>
      <c r="C454" s="33" t="n">
        <v>42936</v>
      </c>
      <c r="E454" s="5" t="str">
        <f aca="false">VLOOKUP(A454,'286'!$A$3:$J$6279,10,FALSE())</f>
        <v>ISERN BERNAT, MARGALIDA</v>
      </c>
      <c r="F454" s="4" t="str">
        <f aca="false">VLOOKUP(A454,'286'!$A$3:$I$1768,3,FALSE())</f>
        <v>IBERMAR</v>
      </c>
      <c r="G454" s="6" t="n">
        <f aca="false">VLOOKUP(A454,'286'!$A$3:$I$1768,4,FALSE())</f>
        <v>33994</v>
      </c>
      <c r="H454" s="7" t="n">
        <f aca="false">YEAR(C454)-YEAR(G454)</f>
        <v>24</v>
      </c>
      <c r="I454" s="1" t="str">
        <f aca="false">VLOOKUP(H454,LEYENDA!$C$2:$D$6,2,TRUE())</f>
        <v>13-24</v>
      </c>
      <c r="J454" s="5" t="str">
        <f aca="false">VLOOKUP(A454,'286'!$A$3:$I$1768,7,FALSE())</f>
        <v>M</v>
      </c>
      <c r="K454" s="8" t="n">
        <f aca="false">VLOOKUP(A454,'286'!$A$3:$I$1768,2,FALSE())</f>
        <v>0</v>
      </c>
      <c r="L454" s="4" t="str">
        <f aca="false">VLOOKUP(A454,'286'!$A$3:$I$1768,8,FALSE())</f>
        <v>D</v>
      </c>
      <c r="M454" s="4" t="str">
        <f aca="false">VLOOKUP(A454,'286'!$A$3:$I$1768,9,FALSE())</f>
        <v>D</v>
      </c>
      <c r="N454" s="8" t="str">
        <f aca="false">IF(R454=O454, "MISMA","CONTRARIA")</f>
        <v>MISMA</v>
      </c>
      <c r="O454" s="8" t="str">
        <f aca="false" t="array" ref="O454">_xlfn.IFS(L454="D","1", L454="I","2")</f>
        <v>1</v>
      </c>
      <c r="P454" s="8" t="e">
        <f aca="false" t="array" ref="P454">_xlfn.IFS(K454="OD","1", K454="OI","2")</f>
        <v>#N/A</v>
      </c>
      <c r="Q454" s="1" t="str">
        <f aca="false" t="array" ref="Q454">_xlfn.IFS(J454="M","1", J454="H","2")</f>
        <v>1</v>
      </c>
      <c r="R454" s="8" t="str">
        <f aca="false" t="array" ref="R454">_xlfn.IFS(M454="D","1", M454="I","2")</f>
        <v>1</v>
      </c>
      <c r="S454" s="1" t="str">
        <f aca="false" t="array" ref="S454">_xlfn.IFS(N454="CONTRARIA", "1",N454= "MISMA","2")</f>
        <v>2</v>
      </c>
      <c r="T454" s="1" t="str">
        <f aca="false" t="array" ref="T454">_xlfn.IFS(I454="0-12","1", I454="13-24","2", I454="25-40","3", I454="41-60","4", I454="61-100","5")</f>
        <v>2</v>
      </c>
      <c r="U454" s="9" t="n">
        <v>-1</v>
      </c>
      <c r="V454" s="10" t="str">
        <f aca="false">IF(U454="","",IF(AND(U454&gt;=-9,U454&lt;=-6.5),"-9 a -6,5",IF(AND(U454&gt;=-6,U454&lt;=-3.5),"-6 a -3,5",IF(AND(U454&gt;=-3,U454&lt;=-1),"-3 a -1",IF(U454=-0.5,"-0,5",IF(AND(U454&gt;=0,U454&lt;=2.5),"0 a 2,5",IF(AND(U454&gt;=3,U454&lt;=5.5),"3 a 5,5",IF(AND(U454&gt;=6,U454&lt;=8.5),"6 a 8,5",IF(AND(U454&gt;=9,U454&lt;=20),"9 a 20","Fuera de rango")))))))))</f>
        <v>-3 a -1</v>
      </c>
      <c r="W454" s="11" t="n">
        <f aca="false">IF(V454="","",IF(V454="-9 a -6,5",2,IF(V454="-6 a -3,5",3,IF(V454="-3 a -1",4,IF(V454="-0,5","NORMA",IF(V454="0 a 2,5",5,IF(V454="3 a 5,5",6,IF(V454="6 a 8,5",7,IF(V454="9 a 20",8,"Fuera de rango")))))))))</f>
        <v>4</v>
      </c>
      <c r="X454" s="9" t="n">
        <v>20</v>
      </c>
      <c r="Y454" s="11" t="str">
        <f aca="false">IF(X454="","",IF(AND(X454&gt;=0,X454&lt;=4),"0 a 4",IF(AND(X454&gt;=4.5,X454&lt;=8.5),"4,5 a 8,5",IF(X454=9,"9",IF(AND(X454&gt;=9.5,X454&lt;=13),"9,5 a 13",IF(AND(X454&gt;=13.5,X454&lt;=20),"13,5 a 20",IF(AND(X454&gt;=20.5,X454&lt;=35),"20,5 a 35","Fuera de rango")))))))</f>
        <v>13,5 a 20</v>
      </c>
      <c r="Z454" s="11" t="n">
        <f aca="false">IF(Y454="","",IF(Y454="0 a 4",1,IF(Y454="4,5 a 8,5",2,IF(Y454="9","NORMA",IF(Y454="9,5 a 13",3,IF(Y454="13,5 a 20",4,IF(Y454="20,5 a 35",5,"Fuera de rango")))))))</f>
        <v>4</v>
      </c>
      <c r="AA454" s="9" t="n">
        <v>29</v>
      </c>
      <c r="AB454" s="10" t="str">
        <f aca="false">IF(AA454="","",IF(AND(AA454&gt;=0,AA454&lt;=9),"0 a 9",IF(AND(AA454&gt;=9.5,AA454&lt;=18.5),"9,5 a 18,5",IF(AA454=19,"19",IF(AND(AA454&gt;=19.5,AA454&lt;=28),"19,5 a 28",IF(AND(AA454&gt;=28.5,AA454&lt;=40),"28,5 a 40","Fuera de rango"))))))</f>
        <v>28,5 a 40</v>
      </c>
      <c r="AC454" s="11" t="n">
        <f aca="false" t="array" ref="AC454">_xlfn.IFS(AB454="","",AB454="0 a 9",1,AB454="9,5 a 18,5",2,AB454="19","NORMA",AB454="19,5 a 28",3,AB454="28,5 a 40",4,TRUE(),"Fuera de rango")</f>
        <v>4</v>
      </c>
      <c r="AD454" s="9" t="n">
        <v>6</v>
      </c>
      <c r="AE454" s="10" t="str">
        <f aca="false">IF(AD454="","",IF(AND(AD454&gt;=-10,AD454&lt;=0),"De -10 a 0",IF(AND(AD454&gt;=0.5,AD454&lt;=9.5),"0,5 a 9,5",IF(AD454=10,"10",IF(AND(AD454&gt;=10.5,AD454&lt;=20),"10,5 a 20",IF(AND(AD454&gt;=20.5,AD454&lt;=40),"20,5 a 40","Fuera de rango"))))))</f>
        <v>0,5 a 9,5</v>
      </c>
      <c r="AF454" s="12" t="n">
        <f aca="false">IF(AD454="","",IF(AND(AD454&gt;=-10,AD454&lt;=0),1,IF(AND(AD454&gt;=0.5,AD454&lt;=9.5),2,IF(AD454=10,"NORMA",IF(AND(AD454&gt;=10.5,AD454&lt;=20),3,IF(AND(AD454&gt;=20.5,AD454&lt;=40),4,""))))))</f>
        <v>2</v>
      </c>
      <c r="AG454" s="9" t="n">
        <v>12</v>
      </c>
      <c r="AH454" s="10" t="str">
        <f aca="false">IF(AG454="","",IF(AND(AG454&gt;=0,AG454&lt;=4),"0 a 4",IF(AND(AG454&gt;=4.5,AG454&lt;=8.5),"4,5 a 8,5",IF(AG454=9,"9",IF(AND(AG454&gt;=9.5,AG454&lt;=13),"9,5 a 13",IF(AND(AG454&gt;=13.5,AG454&lt;=25),"13,5 a 25","Fuera de rango"))))))</f>
        <v>9,5 a 13</v>
      </c>
      <c r="AI454" s="10" t="n">
        <f aca="false">IF(AH454="","",IF(AH454="0 a 4",1,IF(AH454="4,5 a 8,5",2,IF(AH454="9","NORMA",IF(AH454="9,5 a 13",3,IF(AH454="13,5 a 25",4,""))))))</f>
        <v>3</v>
      </c>
      <c r="AJ454" s="9" t="n">
        <v>6</v>
      </c>
      <c r="AK454" s="10" t="str">
        <f aca="false">IF(AJ454="","",IF(AND(AJ454&gt;=-15,AJ454&lt;=-10.5),"-15 a -10,5",IF(AND(AJ454&gt;=-10,AJ454&lt;=-4),"-10 a -4",IF(AND(AJ454&gt;=-4.5,AJ454&lt;=0),"-4,5 a 0",IF(AND(AJ454&gt;=0.5,AJ454&lt;=4.5),"0,5 a 4,5",IF(AJ454=5,"5",IF(AND(AJ454&gt;=5.5,AJ454&lt;=10),"5,5 a 10",IF(AND(AJ454&gt;=10.5,AJ454&lt;=20),"10,5 a 20","Fuera de rango"))))))))</f>
        <v>5,5 a 10</v>
      </c>
      <c r="AL454" s="11" t="n">
        <f aca="false">IF(AK454="","",IF(AK454="-15 a -10,5",1,IF(AK454="-10 a -4",2,IF(AK454="-4,5 a 0",3,IF(AK454="0,5 a 4,5",4,IF(AK454="5","NORMA",IF(AK454="5,5 a 10",5,IF(AK454="10,5 a 20",6,"Error"))))))))</f>
        <v>5</v>
      </c>
      <c r="AM454" s="9" t="n">
        <v>1</v>
      </c>
      <c r="AN454" s="10" t="str">
        <f aca="false">IF(AM454="","",IF(AND(AM454&gt;=-7.5,AM454&lt;=-5.5),"-7,5 a -5,5",IF(AND(AM454&gt;=-5,AM454&lt;=-3),"-5 a -3",IF(AND(AM454&gt;=-2.5,AM454&lt;=-0.5),"-2,5 a -0,5",IF(AM454=0,"0,00",IF(AND(AM454&gt;=0.5,AM454&lt;=2.5),"0,5 a 2,5",IF(AND(AM454&gt;=3,AM454&lt;=5),"3 a 5",IF(AND(AM454&gt;=5.5,AM454&lt;=7.5),"5,5 a 7,5",IF(AND(AM454&gt;=8,AM454&lt;=10),"8 a 10","Fuera de rango")))))))))</f>
        <v>0,5 a 2,5</v>
      </c>
      <c r="AO454" s="11" t="n">
        <f aca="false">IF(AN454="","",IF(AN454="-7,5 a -5,5",1,IF(AN454="-5 a -3",2,IF(AN454="-2,5 a -0,5",3,IF(AN454="0,00","NORMA",IF(AN454="0,5 a 2,5",4,IF(AN454="3 a 5",5,IF(AN454="5,5 a 7,5",6,IF(AN454="8 a 10",7,"Error")))))))))</f>
        <v>4</v>
      </c>
      <c r="AP454" s="9" t="n">
        <v>4</v>
      </c>
      <c r="AQ454" s="10" t="str">
        <f aca="false">IF(AP454="","",IF(AND(AP454&gt;=-20,AP454&lt;=-9.5),"-20 a -9,5",IF(AND(AP454&gt;=-9,AP454&lt;=-6.5),"-9 a -6,5",IF(AP454=-6,"-6",IF(AND(AP454&gt;=-5.5,AP454&lt;=-3),"-5,5 a -3",IF(AND(AP454&gt;=-2.5,AP454&lt;=0),"-2,5 a 0",IF(AND(AP454&gt;=0.5,AP454&lt;=3),"0,5 a 3",IF(AND(AP454&gt;=3.5,AP454&lt;=6),"3,5 a 6",IF(AND(AP454&gt;=6.5,AP454&lt;=9),"6,5 a 9",IF(AND(AP454&gt;=9.5,AP454&lt;=20),"9,5 a 20","Fuera de rango"))))))))))</f>
        <v>3,5 a 6</v>
      </c>
      <c r="AR454" s="11" t="n">
        <f aca="false">IF(AQ454="","",IF(AQ454="-20 a -9,5",1,IF(AQ454="-9 a -6,5",2,IF(AQ454="-6","NORMA",IF(AQ454="-5,5 a -3",3,IF(AQ454="-2,5 a 0",4,IF(AQ454="0,5 a 3",5,IF(AQ454="3,5 a 6",6,IF(AQ454="6,5 a 9",7,IF(AQ454="9,5 a 20",8,""))))))))))</f>
        <v>6</v>
      </c>
      <c r="AS454" s="9" t="n">
        <v>2</v>
      </c>
      <c r="AT454" s="10" t="str">
        <f aca="false">IF(AS454="","",IF(AND(AS454&gt;=-16,AS454&lt;=-14),"-16 a -14",IF(AND(AS454&gt;=-13.5,AS454&lt;=-11.5),"-13,5 a -11,5",IF(AND(AS454&gt;=-11,AS454&lt;=-9),"-11 a -9",IF(AND(AS454&gt;=-8.5,AS454&lt;=-6.5),"-8,5 a -6,5",IF(AND(AS454&gt;=-6,AS454&lt;=-4),"-6 a -4",IF(AND(AS454&gt;=-3.5,AS454&lt;=-1.5),"-3,5 a -1,5",IF(AND(AS454&gt;=-1,AS454&lt;=1),"-1 a 1",IF(AND(AS454&gt;=1.5,AS454&lt;=3.5),"1,5 a 3,5",IF(AND(AS454&gt;=4,AS454&lt;=6),"4 a 6",IF(AND(AS454&gt;=6.5,AS454&lt;=8.5),"6,5 a 8,5",IF(AND(AS454&gt;=9,AS454&lt;=11),"9 a 11",IF(AND(AS454&gt;=11.5,AS454&lt;=13.5),"11,5 a 13,5",IF(AND(AS454&gt;=14,AS454&lt;=16),"14 a 16",IF(AND(AS454&gt;=16.5,AS454&lt;=18.5),"16,5 a 18,5",IF(AND(AS454&gt;=19,AS454&lt;=21),"19 a 21","Fuera de rango"))))))))))))))))</f>
        <v>1,5 a 3,5</v>
      </c>
      <c r="AU454" s="11" t="n">
        <f aca="false" t="array" ref="AU454">IF(AT454="","",_xlfn.IFS(AT454="-16 a -14",1,AT454="-13,5 a -11,5",2,AT454="-11 a -9",3,AT454="-8,5 a -6,5",4,AT454="-6 a -4",5,AT454="-3,5 a -1,5",6,AT454="-1 a 1",7,AT454="1,5 a 3,5",8,AT454="4 a 6","NORMA",AT454="6,5 a 8,5",9,AT454="9 a 11",10,AT454="11,5 a 13,5",11,AT454="14 a 16",12,AT454="16,5 a 18,5",13,AT454="19 a 21",14,TRUE(),""))</f>
        <v>8</v>
      </c>
      <c r="AV454" s="9" t="n">
        <v>1.25</v>
      </c>
      <c r="AW454" s="10" t="str">
        <f aca="false">IF(AV454="","",IF(AND(AV454&gt;=-1,AV454&lt;=-0.5),"-1 a -0,5",IF(AND(AV454&gt;-0.5,AV454&lt;=0),"De -0,5 a 0",IF(AND(AV454&gt;=0.25,AV454&lt;=0.75),"0,25 a 0,75",IF(AND(AV454&gt;=1,AV454&lt;=1.5),"1 a 1,5",IF(AND(AV454&gt;=1.75,AV454&lt;=2.25),"1,75 a 2,25",IF(AND(AV454&gt;=2.5,AV454&lt;=3),"2,5 a 3",IF(AND(AV454&gt;=3.25,AV454&lt;=3.75),"3,25 a 3,75","Fuera de rango"))))))))</f>
        <v>1 a 1,5</v>
      </c>
      <c r="AX454" s="10" t="n">
        <f aca="false">IF(AW454="","",IF(OR(AW454="-1 a -0,5",AW454="-1 a -0.5"),1,IF(OR(AW454="De -0,5 a 0",AW454="-0,5 a 0",AW454="De -0.5 a 0"),2,IF(OR(AW454="0,25 a 0,75",AW454="0.25 a 0.75"),"NORMA",IF(OR(AW454="1 a 1,5",AW454="1 a 1.5"),3,IF(OR(AW454="1,75 a 2,25",AW454="1.75 a 2.25"),4,IF(OR(AW454="2,5 a 3",AW454="2.5 a 3"),5,IF(OR(AW454="3,25 a 3,75",AW454="3.25 a 3.75"),6,""))))))))</f>
        <v>3</v>
      </c>
      <c r="AY454" s="9" t="n">
        <v>-3</v>
      </c>
      <c r="AZ454" s="10" t="str">
        <f aca="false">IF(AY454="","",IF(AND(AY454&gt;=-20,AY454&lt;=-9.5),"-20 a -9,5",IF(AND(AY454&gt;=-9,AY454&lt;=-6.5),"-9 a -6,5",IF(AY454=-6,"-6",IF(AND(AY454&gt;=-5.5,AY454&lt;=-3),"-5,5 a -3",IF(AND(AY454&gt;=-2.5,AY454&lt;=0),"-2,5 a 0",IF(AND(AY454&gt;=0.5,AY454&lt;=3),"0,5 a 3",IF(AND(AY454&gt;=3.5,AY454&lt;=6),"3,5 a 6","Fuera de rango"))))))))</f>
        <v>-5,5 a -3</v>
      </c>
      <c r="BA454" s="11" t="n">
        <f aca="false">IF(AZ454="","",IF(AZ454="-20 a -9,5",1,IF(AZ454="-9 a -6,5",2,IF(AZ454="-6","NORMA",IF(AZ454="-5,5 a -3",3,IF(AZ454="-2,5 a 0",4,IF(AZ454="0,5 a 3",5,IF(AZ454="3,5 a 6",6,""))))))))</f>
        <v>3</v>
      </c>
      <c r="BB454" s="9" t="n">
        <v>0</v>
      </c>
      <c r="BC454" s="10" t="str">
        <f aca="false" t="array" ref="BC454">IF(BB454="","",_xlfn.IFS(AND(BB454&gt;=0,BB454&lt;=2),"0 a 2",AND(BB454&gt;=2.5,BB454&lt;=4.5),"2,5 a 4,5",AND(BB454&gt;=5,BB454&lt;=7),"5 a 7",AND(BB454&gt;=7.5,BB454&lt;=9.5),"7,5 a 9,5",AND(BB454&gt;=10,BB454&lt;=12),"10 a 12",AND(BB454&gt;=12.5,BB454&lt;=14.5),"12,5 a 14,5",BB454=15,"15",AND(BB454&gt;=15.5,BB454&lt;=17.5),"15,5 a 17,5",AND(BB454&gt;=18,BB454&lt;=20),"18 a 20",AND(BB454&gt;=20.5,BB454&lt;=22.5),"20,5 a 22,5",AND(BB454&gt;=23,BB454&lt;=25),"23 a 25",TRUE(),"Fuera de rango"))</f>
        <v>0 a 2</v>
      </c>
      <c r="BD454" s="11" t="n">
        <f aca="false" t="array" ref="BD454">IF(BC454="","",_xlfn.IFS(BC454="0 a 2",1,BC454="2,5 a 4,5",2,BC454="5 a 7",3,BC454="7,5 a 9,5",4,BC454="10 a 12",5,BC454="12,5 a 14,5",6,BC454="15","NORMA",BC454="15,5 a 17,5",7,BC454="18 a 20",8,BC454="20,5 a 22,5",9,BC454="23 a 25",10,TRUE(),"Fuera de rango"))</f>
        <v>1</v>
      </c>
      <c r="BE454" s="9" t="n">
        <v>36</v>
      </c>
      <c r="BF454" s="10" t="str">
        <f aca="false">IF(BE454="","",IF(AND(BE454&gt;=-20,BE454&lt;=-10),"-20 a -10",IF(AND(BE454&gt;=-9.5,BE454&lt;=0.5),"-9,5 a 0,5",IF(AND(BE454&gt;=1,BE454&lt;=11),"1 a 11",IF(AND(BE454&gt;=11.5,BE454&lt;=20.5),"11,5 a 20,5",IF(BE454=21,"21",IF(AND(BE454&gt;=21.5,BE454&lt;=31.5),"21,5 a 31,5",IF(AND(BE454&gt;=32,BE454&lt;=42),"32 a 42","Fuera de rango"))))))))</f>
        <v>32 a 42</v>
      </c>
      <c r="BG454" s="11" t="n">
        <f aca="false">IF(BF454="","",IF(BF454="-20 a -10",1,IF(BF454="-9,5 a 0,5",2,IF(BF454="1 a 11",3,IF(BF454="11,5 a 20,5",4,IF(BF454="21","NORMA",IF(BF454="21,5 a 31,5",5,IF(BF454="32 a 42",6,""))))))))</f>
        <v>6</v>
      </c>
      <c r="BH454" s="9" t="n">
        <v>18</v>
      </c>
      <c r="BI454" s="10" t="str">
        <f aca="false">IF(BH454="","",IF(AND(BH454&gt;=-20,BH454&lt;=-15),"-20 a -15",IF(AND(BH454&gt;=-14.5,BH454&lt;=-9.5),"-14,5 a -9,5",IF(AND(BH454&gt;=-9,BH454&lt;=-4),"-9 a -4",IF(AND(BH454&gt;=-3.5,BH454&lt;=2.5),"-3,5 a 2,5",IF(AND(BH454&gt;=3,BH454&lt;=8),"3 a 8",IF(AND(BH454&gt;=8.5,BH454&lt;=14.5),"8,5 a 14,5",IF(BH454=15,"15",IF(AND(BH454&gt;=15.5,BH454&lt;=20.5),"15,5 a 20,5",IF(AND(BH454&gt;=21,BH454&lt;=26),"21 a 26","Fuera de rango"))))))))))</f>
        <v>15,5 a 20,5</v>
      </c>
      <c r="BJ454" s="11" t="n">
        <f aca="false">IF(BI454="","",IF(BI454="-20 a -15",1,IF(BI454="-14,5 a -9,5",2,IF(BI454="-9 a -4",3,IF(BI454="-3,5 a 2,5",4,IF(BI454="3 a 8",5,IF(BI454="8,5 a 14,5",6,IF(BI454="15","NORMA",IF(BI454="15,5 a 20,5",7,IF(BI454="21 a 26",8,IF(BI454="26,5 a 31,5",9,"")))))))))))</f>
        <v>7</v>
      </c>
      <c r="BK454" s="9" t="n">
        <v>12</v>
      </c>
      <c r="BL454" s="10" t="str">
        <f aca="false">IF(BK454="","",IF(AND(BK454&gt;=0,BK454&lt;=2),"0 - 2",IF(AND(BK454&gt;=2.5,BK454&lt;=4.5),"2,5 - 4,5",IF(AND(BK454&gt;=5,BK454&lt;=7),"5 - 7",IF(AND(BK454&gt;=7.5,BK454&lt;=9.5),"7,5 - 9,5",IF(AND(BK454&gt;=10,BK454&lt;=12),"10 - 12",IF(AND(BK454&gt;=12.5,BK454&lt;=13.5),"12,5 - 13,5",IF(BK454=14,"14",IF(AND(BK454&gt;=14.5,BK454&lt;=16.5),"14,5 - 16,5",IF(AND(BK454&gt;=17,BK454&lt;=19),"17 - 19",IF(AND(BK454&gt;=19.5,BK454&lt;=21.5),"19,5 - 21,5",IF(AND(BK454&gt;=22,BK454&lt;=24),"22 - 24",IF(AND(BK454&gt;=24.5,BK454&lt;=26.5),"24,5 - 26,5",IF(AND(BK454&gt;=27,BK454&lt;=29),"27 - 29",IF(AND(BK454&gt;=29.5,BK454&lt;=30),"29,5 - 30","Fuera de rango")))))))))))))))</f>
        <v>10 - 12</v>
      </c>
      <c r="BM454" s="11" t="n">
        <f aca="false">IF(BL454="","",IF(BL454="0 - 2",1,IF(BL454="2,5 - 4,5",2,IF(BL454="5 - 7",3,IF(BL454="7,5 - 9,5",4,IF(BL454="10 - 12",5,IF(BL454="12,5 - 13,5",6,IF(BL454="14","NORMA",IF(BL454="14,5 - 16,5",7,IF(BL454="17 - 19",8,IF(BL454="19,5 - 21,5",9,IF(BL454="22 - 24",10,IF(BL454="24,5 - 26,5",11,IF(BL454="27 - 29",12,IF(BL454="29,5 - 30",13,"")))))))))))))))</f>
        <v>5</v>
      </c>
      <c r="BN454" s="9" t="n">
        <v>18</v>
      </c>
      <c r="BO454" s="11" t="str">
        <f aca="false">IF(BN454="","",IF(AND(BN454&gt;=-20,BN454&lt;=-10),"-20 a -10",IF(AND(BN454&gt;=-9.5,BN454&lt;=0.5),"-9,5 a 0,5",IF(AND(BN454&gt;=1,BN454&lt;=11),"1 a 11",IF(AND(BN454&gt;=11.5,BN454&lt;=21.5),"11,5 a 21,5",IF(BN454=22,"22",IF(AND(BN454&gt;=22.5,BN454&lt;=32.5),"22,5 a 32,5",IF(AND(BN454&gt;=33,BN454&lt;=43),"33 a 43","Fuera de rango"))))))))</f>
        <v>11,5 a 21,5</v>
      </c>
      <c r="BP454" s="11" t="n">
        <f aca="false">IF(BO454="","",IF(BO454="-20 a -10",1,IF(BO454="-9,5 a 0,5",2,IF(BO454="1 a 11",3,IF(BO454="11,5 a 21,5",4,IF(BO454="22","NORMA",IF(BO454="22,5 a 32,5",5,IF(BO454="33 a 43",6,""))))))))</f>
        <v>4</v>
      </c>
      <c r="BQ454" s="9" t="n">
        <v>8</v>
      </c>
      <c r="BR454" s="10" t="str">
        <f aca="false">IF(BQ454="","",IF(AND(BQ454&gt;=-20,BQ454&lt;=-15),"-20 a -15",IF(AND(BQ454&gt;=-14.5,BQ454&lt;=-9.5),"-14,5 a -9,5",IF(AND(BQ454&gt;=-9,BQ454&lt;=-4),"-9 a -4",IF(AND(BQ454&gt;=-3.5,BQ454&lt;=2.5),"-3,5 a 2,5",IF(AND(BQ454&gt;=3,BQ454&lt;=8),"3 a 8",IF(AND(BQ454&gt;=8.5,BQ454&lt;=13.5),"8,5 a 13,5",IF(AND(BQ454&gt;=14,BQ454&lt;=17.5),"14 a 17,5",IF(BQ454=18,"18",IF(AND(BQ454&gt;=18.5,BQ454&lt;=23.5),"18,5 a 23,5",IF(AND(BQ454&gt;=24,BQ454&lt;=29),"24 a 29",IF(AND(BQ454&gt;=29.5,BQ454&lt;=34.5),"29,5 a 34,5",IF(AND(BQ454&gt;=35,BQ454&lt;=40),"35 a 40","Fuera de rango")))))))))))))</f>
        <v>3 a 8</v>
      </c>
      <c r="BS454" s="11" t="n">
        <f aca="false">IF(BR454="","",IF(BR454="-20 a -15",1,IF(BR454="-14,5 a -9,5",2,IF(BR454="-9 a -4",3,IF(BR454="-3,5 a 2,5",4,IF(BR454="3 a 8",5,IF(BR454="8,5 a 13,5",6,IF(BR454="14 a 17,5",7,IF(BR454="18","NORMA",IF(BR454="18,5 a 23,5",8,IF(BR454="24 a 29",9,IF(BR454="29,5 a 34,5",10,IF(BR454="35 a 40",11,"")))))))))))))</f>
        <v>5</v>
      </c>
      <c r="BT454" s="9" t="n">
        <v>0</v>
      </c>
      <c r="BU454" s="10" t="str">
        <f aca="false">IF(BT454="","",IF(AND(BT454&gt;=-20,BT454&lt;=-18),"-20 a -18",IF(AND(BT454&gt;=-17.5,BT454&lt;=-15.5),"-17,5 a -15,5",IF(AND(BT454&gt;=-15,BT454&lt;=-13),"-15 a -13",IF(AND(BT454&gt;=-12.5,BT454&lt;=-10.5),"-12,5 a -10,5",IF(AND(BT454&gt;=-10,BT454&lt;=-8),"-10 a -8",IF(AND(BT454&gt;=-7.5,BT454&lt;=-5.5),"-7,5 a -5,5",IF(AND(BT454&gt;=-5,BT454&lt;=-3),"-5 a -3",IF(AND(BT454&gt;=-2.5,BT454&lt;=-0.5),"-2,5 a -0,5",IF(BT454=0,"0",IF(AND(BT454&gt;=0.5,BT454&lt;=2.5),"0,5 a 2,5",IF(AND(BT454&gt;=3,BT454&lt;=5),"3 a 5",IF(AND(BT454&gt;=5.5,BT454&lt;=7.5),"5,5 a 7,5",IF(AND(BT454&gt;=8,BT454&lt;=10),"8 a 10",IF(AND(BT454&gt;=10.5,BT454&lt;=12.5),"10,5 a 12,5",IF(AND(BT454&gt;=13,BT454&lt;=15),"13 a 15",IF(AND(BT454&gt;=15.5,BT454&lt;=17.5),"15,5 a 17,5",IF(AND(BT454&gt;=18,BT454&lt;=20),"18 a 20","Fuera de rango"))))))))))))))))))</f>
        <v>0</v>
      </c>
      <c r="BV454" s="11" t="str">
        <f aca="false">IF(BT454="","",IF(BT454=0,"NORMA",IF(AND(BT454&gt;=-20,BT454&lt;=-18),2,IF(AND(BT454&gt;=-17.5,BT454&lt;=-15.5),2,IF(AND(BT454&gt;=-15,BT454&lt;=-13),3,IF(AND(BT454&gt;=-12.5,BT454&lt;=-10.5),4,IF(AND(BT454&gt;=-10,BT454&lt;=-8),5,IF(AND(BT454&gt;=-7.5,BT454&lt;=-5.5),6,IF(AND(BT454&gt;=-5,BT454&lt;=-3),7,IF(AND(BT454&gt;=-2.5,BT454&lt;=-0.5),8,IF(AND(BT454&gt;=0.5,BT454&lt;=2.5),9,IF(AND(BT454&gt;=3,BT454&lt;=5),10,IF(AND(BT454&gt;=5.5,BT454&lt;=7.5),11,IF(AND(BT454&gt;=8,BT454&lt;=10),12,IF(AND(BT454&gt;=10.5,BT454&lt;=12.5),13,IF(AND(BT454&gt;=13,BT454&lt;=15),14,IF(AND(BT454&gt;=15.5,BT454&lt;=17.5),15,IF(AND(BT454&gt;=18,BT454&lt;=20),16,"Fuera de rango"))))))))))))))))))</f>
        <v>NORMA</v>
      </c>
      <c r="BW454" s="9" t="n">
        <v>-3.25</v>
      </c>
      <c r="BX454" s="10" t="n">
        <f aca="false">18.5- (0.3*H454)</f>
        <v>11.3</v>
      </c>
      <c r="BY454" s="10" t="n">
        <f aca="false">(BW454)-(BX454)</f>
        <v>-14.55</v>
      </c>
      <c r="BZ454" s="10" t="str">
        <f aca="false">IF(BY454="","",IF(BY454&lt;-27.5,"De -30 a -28",IF(BY454&lt;-25,"De -27,5 a -25,5",IF(BY454&lt;-22.5,"De -25 a -23",IF(BY454&lt;-20,"De -22,5 a -20,5",IF(BY454&lt;-17.5,"De -20 a -18",IF(BY454&lt;-15,"De -17,5 a -15,5",IF(BY454&lt;-12.5,"De -15 a -13",IF(BY454&lt;-10,"De -12,5 a -10,5",IF(BY454&lt;-7.5,"De -10 a -8",IF(BY454&lt;-5,"De -7,5 a -5,5",IF(BY454&lt;-2.5,"De -5 a -3",IF(BY454&lt;0,"De -2,5 a -0,5",IF(BY454&lt;2.5,"De 0 a 2",IF(BY454&lt;5,"De 2,5 a 4,5",IF(BY454&lt;7.5,"De 5 a 7",IF(BY454&lt;10,"De 7,5 a 9,5",IF(BY454&lt;12.5,"De 10 a 12",IF(BY454&lt;15,"De 12,5 a 14,5",IF(BY454&lt;17.5,"De 15 a 17",IF(BY454&lt;20,"De 17,5 a 19,5",IF(BY454&lt;22.5,"De 20 a 22",IF(BY454&lt;25,"De 22,5 a 24,5",IF(BY454&lt;27.5,"De 25 a 27","De 27,5 a 30"))))))))))))))))))))))))</f>
        <v>De -15 a -13</v>
      </c>
      <c r="CA454" s="12" t="n">
        <f aca="false">IF(BY454="","",IF(BY454&lt;=-28,1,IF(BY454&lt;=-25.5,2,IF(BY454&lt;=-23,3,IF(BY454&lt;=-20.5,4,IF(BY454&lt;=-18,5,IF(BY454&lt;=-15.5,6,IF(BY454&lt;=-13,7,IF(BY454&lt;=-10.5,8,IF(BY454&lt;=-8,9,IF(BY454&lt;=-5.5,10,IF(BY454&lt;=-3,11,IF(BY454&lt;=-0.5,12,IF(BY454&lt;=2,13,IF(BY454&lt;=4.5,14,IF(BY454&lt;=7,15,IF(BY454&lt;=9.5,16,IF(BY454&lt;=12,17,IF(BY454&lt;=14.5,18,IF(BY454&lt;=17,19,IF(BY454&lt;=19.5,20,IF(BY454&lt;=22,21,IF(BY454&lt;=24.5,22,IF(BY454&lt;=27,23,IF(BY454&lt;=30,24,"Fuera de rango")))))))))))))))))))))))))</f>
        <v>7</v>
      </c>
      <c r="CB454" s="9" t="n">
        <v>-3.25</v>
      </c>
      <c r="CC454" s="10" t="n">
        <f aca="false">18.5- (0.3*H454)</f>
        <v>11.3</v>
      </c>
      <c r="CD454" s="10" t="n">
        <f aca="false">(CB454)-(CC454)</f>
        <v>-14.55</v>
      </c>
      <c r="CE454" s="10" t="str">
        <f aca="false">IF(CD454="","",IF(CD454&lt;-27.5,"De -30 a -28",IF(CD454&lt;-25,"De -27,5 a -25,5",IF(CD454&lt;-22.5,"De -25 a -23",IF(CD454&lt;-20,"De -22,5 a -20,5",IF(CD454&lt;-17.5,"De -20 a -18",IF(CD454&lt;-15,"De -17,5 a -15,5",IF(CD454&lt;-12.5,"De -15 a -13",IF(CD454&lt;-10,"De -12,5 a -10,5",IF(CD454&lt;-7.5,"De -10 a -8",IF(CD454&lt;-5,"De -7,5 a -5,5",IF(CD454&lt;-2.5,"De -5 a -3",IF(CD454&lt;0,"De -2,5 a -0,5",IF(CD454&lt;=2,"De 0 a 2",IF(CD454&lt;=4.5,"De 2,5 a 4,5",IF(CD454&lt;=7,"De 5 a 7",IF(CD454&lt;=9.5,"De 7,5 a 9,5",IF(CD454&lt;=12,"De 10 a 12",IF(CD454&lt;=14.5,"De 12,5 a 14,5",IF(CD454&lt;=17,"De 15 a 17",IF(CD454&lt;=19.5,"De 17,5 a 19,5",IF(CD454&lt;=22,"De 20 a 22",IF(CD454&lt;=24.5,"De 22,5 a 24,5",IF(CD454&lt;=27,"De 25 a 27","De 27,5 a 30"))))))))))))))))))))))))</f>
        <v>De -15 a -13</v>
      </c>
      <c r="CF454" s="12" t="n">
        <f aca="false">IF(CD454="","",IF(CD454&lt;-27.5,1,IF(CD454&lt;-25,2,IF(CD454&lt;-22.5,3,IF(CD454&lt;-20,4,IF(CD454&lt;-17.5,5,IF(CD454&lt;-15,6,IF(CD454&lt;-12.5,7,IF(CD454&lt;-10,8,IF(CD454&lt;-7.5,9,IF(CD454&lt;-5,10,IF(CD454&lt;-2.5,11,IF(CD454&lt;0,12,IF(CD454&lt;2.5,13,IF(CD454&lt;5,14,IF(CD454&lt;7.5,15,IF(CD454&lt;10,16,IF(CD454&lt;12.5,17,IF(CD454&lt;15,18,IF(CD454&lt;17.5,19,IF(CD454&lt;20,20,IF(CD454&lt;22.5,21,IF(CD454&lt;25,22,IF(CD454&lt;27.5,23,24))))))))))))))))))))))))</f>
        <v>7</v>
      </c>
      <c r="CG454" s="9" t="n">
        <v>-1</v>
      </c>
      <c r="CH454" s="10" t="str">
        <f aca="false">IF(CG454="","",IF(AND(CG454&gt;=-10,CG454&lt;=-9.5),"-10 a -9,5",IF(AND(CG454&gt;-9.5,CG454&lt;=-8.5),"-9 a -8,5",IF(AND(CG454&gt;-8.5,CG454&lt;=-7.5),"-8 a -7,5",IF(AND(CG454&gt;-7.5,CG454&lt;=-6.5),"-7 a -6,5",IF(AND(CG454&gt;-6.5,CG454&lt;=-5.5),"-6 a -5,5",IF(AND(CG454&gt;-5.5,CG454&lt;=-4.5),"-5 a -4,5",IF(AND(CG454&gt;-4.5,CG454&lt;=-3.5),"-4 a -3,5",IF(AND(CG454&gt;-3.5,CG454&lt;=-2.5),"-3 a -2,5",IF(CG454=-2.25,"-2,25",IF(AND(CG454&gt;-2.5,CG454&lt;=-1.5),"-2 a -1,5",IF(AND(CG454&gt;-1.5,CG454&lt;=-0.5),"-1 a -0,5",IF(AND(CG454&gt;-0.5,CG454&lt;=0.5),"0 a 0,5",IF(AND(CG454&gt;0.5,CG454&lt;=1.5),"1 a 1,5",IF(AND(CG454&gt;1.5,CG454&lt;=2.5),"2 a 2,5",IF(AND(CG454&gt;2.5,CG454&lt;=3.5),"3 a 3,5",IF(AND(CG454&gt;3.5,CG454&lt;=4.5),"4 a 4,5",IF(AND(CG454&gt;4.5,CG454&lt;=5.5),"5 a 5,5",IF(AND(CG454&gt;5.5,CG454&lt;=6.5),"6 a 6,5",IF(AND(CG454&gt;6.5,CG454&lt;=7.5),"7 a 7,5",IF(AND(CG454&gt;7.5,CG454&lt;=8.5),"8 a 8,5",IF(AND(CG454&gt;8.5,CG454&lt;=9.5),"9 a 9,5",IF(CG454&gt;=10,"10","Fuera de rango")))))))))))))))))))))))</f>
        <v>-1 a -0,5</v>
      </c>
      <c r="CI454" s="11" t="n">
        <f aca="false">IF(CG454="","",IF(CG454=-2.25,"NORMA",IF(CG454&lt;=-9.5,1,IF(CG454&lt;=-8.5,2,IF(CG454&lt;=-7.5,3,IF(CG454&lt;=-6.5,4,IF(CG454&lt;=-5.5,5,IF(CG454&lt;=-4.5,6,IF(CG454&lt;=-3.5,7,IF(CG454&lt;=-2.5,8,IF(CG454&lt;=-1.5,9,IF(CG454&lt;=-0.5,10,IF(CG454&lt;=0.5,11,IF(CG454&lt;=1.5,12,IF(CG454&lt;=2.5,13,IF(CG454&lt;=3.5,14,IF(CG454&lt;=4.5,15,IF(CG454&lt;=5.5,16,IF(CG454&lt;=6.5,17,IF(CG454&lt;=7.5,18,IF(CG454&lt;=8.5,19,IF(CG454&lt;=9.5,20,IF(CG454=10,21,"Fuera de rango")))))))))))))))))))))))</f>
        <v>10</v>
      </c>
      <c r="CJ454" s="9" t="n">
        <v>2</v>
      </c>
      <c r="CK454" s="10" t="str">
        <f aca="false">IF(CJ454="","",IF(AND(CJ454&gt;=-6,CJ454&lt;=-5.5),"-6 a -5,5",IF(AND(CJ454&gt;-5.5,CJ454&lt;=-4.5),"-5 a -4,5",IF(AND(CJ454&gt;-4.5,CJ454&lt;=-3.5),"-4 a -3,5",IF(AND(CJ454&gt;-3.5,CJ454&lt;=-2.5),"-3 a -2,5",IF(AND(CJ454&gt;-2.5,CJ454&lt;=-1.5),"-2 a -1,5",IF(AND(CJ454&gt;-1.5,CJ454&lt;=-0.5),"-1 a -0,5",IF(AND(CJ454&gt;-0.5,CJ454&lt;=0.5),"0 a 0,5",IF(AND(CJ454&gt;0.5,CJ454&lt;=1.5),"1 a 1,5",IF(AND(CJ454&gt;1.5,CJ454&lt;2.5),"2",IF(AND(CJ454&gt;=2.5,CJ454&lt;=3),"2,5 a 3",IF(AND(CJ454&gt;3,CJ454&lt;=4),"3,5 a 4",IF(AND(CJ454&gt;4,CJ454&lt;=5),"4,5 a 5",IF(AND(CJ454&gt;5,CJ454&lt;=6),"5,5 a 6",IF(AND(CJ454&gt;6,CJ454&lt;=7),"6,5 a 7",IF(AND(CJ454&gt;7,CJ454&lt;=8),"7,5 a 8",IF(AND(CJ454&gt;8,CJ454&lt;=9.5),"8,5 a 9,5",IF(CJ454=10,"10","Fuera de rango"))))))))))))))))))</f>
        <v>2</v>
      </c>
      <c r="CL454" s="11" t="str">
        <f aca="false">IF(CK454="","",IF(OR(CK454="-6 a -5,5",CK454="-6 - -5,5"),1,IF(OR(CK454="-5 a -4,5",CK454="-5 - -4,5"),2,IF(OR(CK454="-4 a -3,5",CK454="-4 - -3,5"),3,IF(OR(CK454="-3 a -2,5",CK454="-3 - -2,5"),4,IF(OR(CK454="-2 a -1,5",CK454="-2 - -1,5"),5,IF(OR(CK454="-1 a -0,5",CK454="-1 - -0,5"),6,IF(OR(CK454="0 a 0,5",CK454="0 - 0,5"),7,IF(OR(CK454="1 a 1,5",CK454="1 - 1,5"),8,IF(CK454="2","NORMA",IF(OR(CK454="2,5 a 3",CK454="2,5 - 3"),9,IF(OR(CK454="3,5 a 4",CK454="3,5 - 4"),10,IF(OR(CK454="4,5 a 5",CK454="4,5 - 5"),11,IF(OR(CK454="5,5 a 6",CK454="5,5 - 6"),12,IF(OR(CK454="6,5 a 7",CK454="6,5 - 7"),13,IF(OR(CK454="7,5 a 8",CK454="7,5 - 8"),14,IF(OR(CK454="8,5 a 9",CK454="8,5 - 9,5",CK454="9 a 9,5"),15,IF(CK454="10",15,IF(OR(CK454="0,5 a 1",CK454="0,5 - 1"),7,"Fuera de rango")))))))))))))))))))</f>
        <v>NORMA</v>
      </c>
      <c r="CN454" s="10" t="str">
        <f aca="false">IF(CM454=0,"0", " ")</f>
        <v>0</v>
      </c>
      <c r="CO454" s="10" t="str">
        <f aca="false">IF(CM454&gt;0,"EME"," ")</f>
        <v> </v>
      </c>
      <c r="CQ454" s="10" t="str">
        <f aca="false">IF(CP454&gt;0,"0", " ")</f>
        <v> </v>
      </c>
      <c r="CR454" s="10" t="str">
        <f aca="false">IF(CP454&gt;0,"EME"," ")</f>
        <v> </v>
      </c>
      <c r="CS454" s="9" t="n">
        <v>0</v>
      </c>
      <c r="CV454" s="9" t="n">
        <v>0</v>
      </c>
      <c r="CY454" s="9" t="n">
        <v>-3.5</v>
      </c>
      <c r="DB454" s="9" t="n">
        <v>-3.5</v>
      </c>
      <c r="DC454" s="11" t="str">
        <f aca="false">IF(DB454&lt;0,"2"," ")</f>
        <v>2</v>
      </c>
      <c r="DD454" s="11" t="str">
        <f aca="false">IF(DB454&lt;0,"MIO"," ")</f>
        <v>MIO</v>
      </c>
      <c r="DE454" s="9" t="n">
        <v>-0.5</v>
      </c>
      <c r="DF454" s="10" t="str">
        <f aca="false">IF(DE454&lt;0,"3"," ")</f>
        <v>3</v>
      </c>
      <c r="DG454" s="10" t="str">
        <f aca="false">IF(DE454&lt;0,"AST"," ")</f>
        <v>AST</v>
      </c>
      <c r="DH454" s="9" t="n">
        <v>-1</v>
      </c>
      <c r="DI454" s="10" t="str">
        <f aca="false">IF(DH454&lt;0,"3"," ")</f>
        <v>3</v>
      </c>
      <c r="DJ454" s="10" t="str">
        <f aca="false">IF(DH454&lt;0,"AST"," ")</f>
        <v>AST</v>
      </c>
      <c r="DK454" s="9" t="n">
        <v>0</v>
      </c>
      <c r="DL454" s="10" t="str">
        <f aca="false">IF(DK454&gt;0,"4"," ")</f>
        <v> </v>
      </c>
      <c r="DM454" s="10" t="str">
        <f aca="false">IF(DK454&gt;0,"PRE"," ")</f>
        <v> </v>
      </c>
      <c r="DN454" s="9" t="n">
        <v>0</v>
      </c>
      <c r="DO454" s="10" t="str">
        <f aca="false">IF(DN454&gt;0,"4"," ")</f>
        <v> </v>
      </c>
      <c r="DP454" s="10" t="str">
        <f aca="false">IF(DN454&gt;0,"PRE"," ")</f>
        <v> </v>
      </c>
      <c r="DS454" s="12" t="str">
        <f aca="false">CONCATENATE(CO454,CU454,DA454,DG454,DM454)</f>
        <v> AST </v>
      </c>
      <c r="DT454" s="10" t="e">
        <f aca="false" t="array" ref="DT454">_xlfn.IFS(DS454="EME    ","0", DS454=" HIP   ","1", DS454="  MIO  ","2", DS454="   AST ","3", DS454="    PRE","4", DS454="EME   PRE","5", DS454=" HIP  PRE","6", DS454=" HIP AST ","7", DS454="  MIO PRE","8", DS454="  MIOAST ","9", DS454="   ASTPRE","10",DS454=" HIP ASTPRE","11", DS454="  MIOASTPRE","12", DS454="     ","0")</f>
        <v>#N/A</v>
      </c>
      <c r="DV454" s="1" t="e">
        <f aca="false" t="array" ref="DV454">_xlfn.IFS(DU454="SI","2", DU454="NO","1")</f>
        <v>#N/A</v>
      </c>
      <c r="DX454" s="11" t="str">
        <f aca="false">IF(DW454=0,"1","2")</f>
        <v>1</v>
      </c>
      <c r="DY454" s="11" t="str">
        <f aca="false" t="array" ref="DY454">_xlfn.IFS(DW454=0,"0", DW454=0.25, "1", DW454=0.5,"2", DW454=0.75,"3", DW454=1,"4",DW454=1.25,"5", DW454=1.5,"6", DW454=1.75,"7", DW454=2,"8")</f>
        <v>0</v>
      </c>
      <c r="EA454" s="11" t="str">
        <f aca="false">IF(DZ454=0,"1","2")</f>
        <v>1</v>
      </c>
      <c r="EB454" s="11" t="str">
        <f aca="false" t="array" ref="EB454">_xlfn.IFS(DZ454=0,"0", DZ454=0.25, "1", DZ454=0.5,"2", DZ454=0.75,"3", DZ454=1,"4",DZ454=1.25,"5", DZ454=1.5,"6", DZ454=1.75,"7", DZ454=2,"8")</f>
        <v>0</v>
      </c>
      <c r="ED454" s="10" t="str">
        <f aca="false">IF(EC454=0,"1","2")</f>
        <v>1</v>
      </c>
      <c r="EE454" s="11" t="str">
        <f aca="false" t="array" ref="EE454">_xlfn.IFS(EC454=0,"0", EC454=-0.25, "1", EC454=-0.5,"2", EC454=-0.75,"3", EC454=-1,"4",EC454=-1.25,"5", EC454=-1.5,"6", EC454=-1.75,"7", EC454=-2,"8", EC454=-2.25,"9",EC454=-2.5,"10", EC454=-2.75,"11", EC454=-3,"12", EC454=-3.25,"13", EC454=-3.5,"14", EC454=-3.75,"15",EC454=-4,"16")</f>
        <v>0</v>
      </c>
      <c r="EG454" s="10" t="str">
        <f aca="false">IF(EF454=0,"1","2")</f>
        <v>1</v>
      </c>
      <c r="EH454" s="11" t="str">
        <f aca="false" t="array" ref="EH454">_xlfn.IFS(EF454=0,"0", EF454=-0.25, "1", EF454=-0.5,"2", EF454=-0.75,"3", EF454=-1,"4",EF454=-1.25,"5", EF454=-1.5,"6", EF454=-1.75,"7", EF454=-2,"8", EF454=-2.25,"9",EF454=-2.5,"10", EF454=-2.75,"11", EF454=-3,"12", EF454=-3.25,"13", EF454=-3.5,"14", EF454=-3.75,"15",EF454=-4,"16")</f>
        <v>0</v>
      </c>
      <c r="EJ454" s="11" t="str">
        <f aca="false">IF(EI454=0,"1","2")</f>
        <v>1</v>
      </c>
      <c r="EK454" s="11" t="str">
        <f aca="false" t="array" ref="EK454">_xlfn.IFS(EI454=0,"0", EI454=-0.25, "1", EI454=-0.5,"2", EI454=-0.75,"3", EI454=-1,"4",EI454=-1.25,"5", EI454=-1.5,"6", EI454=-1.75,"7", EI454=-2,"8", EI454=-2.25,"9", EI454=-2.25,"9",EI454=-2.5,"10", EI454=-2.75,"11", EI454=-3,"12", EI454=-3.25,"13", EI454=-3.5,"14", EI454=-3.75,"15",EI454=-4,"16", EI454=0.25, "17", EI454=0.5, "18")</f>
        <v>0</v>
      </c>
      <c r="EM454" s="11" t="str">
        <f aca="false">IF(EL454=0,"1","2")</f>
        <v>1</v>
      </c>
      <c r="EN454" s="11" t="str">
        <f aca="false" t="array" ref="EN454">_xlfn.IFS(EL454=0.25,"17",EL454=0.5,"18", EL454=0,"0", EL454=-0.25, "1", EL454=-0.5,"2", EL454=-0.75,"3", EL454=-1,"4",EL454=-1.25,"5", EL454=-1.5,"6", EL454=-1.75,"7", EL454=-2,"8",EL454= -2.25,"9",EL454=-2.5,"10",EL454= -2.75,"11",EL454= -3,"12",EL454= -3.25,"13",EL454= -3.5,"14",EL454= -3.75,"15",EL454=-4,"16")</f>
        <v>0</v>
      </c>
      <c r="EP454" s="11" t="str">
        <f aca="false">IF(EO454=0,"1","2")</f>
        <v>1</v>
      </c>
      <c r="EQ454" s="11" t="str">
        <f aca="false" t="array" ref="EQ454">_xlfn.IFS(EO454=0,"0", EO454=0.25, "1", EO454=0.5,"2", EO454=0.75,"3", EO454=1,"4",EO454=1.25,"5", EO454=1.5,"6", EO454=1.75,"7", EO454=2,"8", EO454=2.25,"9", EO454=2.25,"9",EO454=2.5,"10", EO454=2.75,"11", EO454=3,"12", EO454=3.25,"13", EO454=3.5,"14", EO454=3.75,"15",EO454=4,"16", EO454=-0.25, "17", bq=-0.5, "18")</f>
        <v>0</v>
      </c>
      <c r="ES454" s="11" t="str">
        <f aca="false">IF(ER454=0,"1","2")</f>
        <v>1</v>
      </c>
      <c r="ET454" s="11" t="str">
        <f aca="false" t="array" ref="ET454">_xlfn.IFS(ER454=0,"0", ER454=0.25, "1", ER454=0.5,"2", ER454=0.75,"3", ER454=1,"4",ER454=1.25,"5", ER454=1.5,"6", ER454=1.75,"7", ER454=2,"8", ER454=2.25,"9", ER454=2.25,"9",ER454=2.5,"10", ER454=2.75,"11", ER454=3,"12", ER454=3.25,"13", ER454=3.5,"14", ER454=3.75,"15",ER454=4,"16", ER454=-0.25, "17", bq=-0.5, "18")</f>
        <v>0</v>
      </c>
      <c r="EV454" s="14" t="e">
        <f aca="false">VLOOKUP(EU454,LEYENDA!$G$2:$H$8,2,TRUE())</f>
        <v>#N/A</v>
      </c>
      <c r="EW454" s="14" t="e">
        <f aca="false" t="array" ref="EW454">_xlfn.IFS(EV454="0-5","1", EV454="6-12","2", EV454="13-18","3", EV454="19-24","4", EV454="25-36","5", EV454="37-48","6", EV454="49-60","7")</f>
        <v>#N/A</v>
      </c>
    </row>
    <row r="455" customFormat="false" ht="13.5" hidden="false" customHeight="false" outlineLevel="0" collapsed="false">
      <c r="A455" s="1" t="n">
        <v>158</v>
      </c>
      <c r="B455" s="2" t="n">
        <v>1</v>
      </c>
      <c r="C455" s="33" t="n">
        <v>42137</v>
      </c>
      <c r="E455" s="5" t="str">
        <f aca="false">VLOOKUP(A455,'286'!$A$3:$J$6279,10,FALSE())</f>
        <v>ISABEL GUTIÉRREZ, Mª ÁNGELES</v>
      </c>
      <c r="F455" s="4" t="str">
        <f aca="false">VLOOKUP(A455,'286'!$A$3:$I$1768,3,FALSE())</f>
        <v>IGUAN</v>
      </c>
      <c r="G455" s="6" t="n">
        <f aca="false">VLOOKUP(A455,'286'!$A$3:$I$1768,4,FALSE())</f>
        <v>19525</v>
      </c>
      <c r="H455" s="7" t="n">
        <f aca="false">YEAR(C455)-YEAR(G455)</f>
        <v>62</v>
      </c>
      <c r="I455" s="1" t="str">
        <f aca="false">VLOOKUP(H455,LEYENDA!$C$2:$D$6,2,TRUE())</f>
        <v>61-100</v>
      </c>
      <c r="J455" s="5" t="str">
        <f aca="false">VLOOKUP(A455,'286'!$A$3:$I$1768,7,FALSE())</f>
        <v>M</v>
      </c>
      <c r="K455" s="8" t="n">
        <f aca="false">VLOOKUP(A455,'286'!$A$3:$I$1768,2,FALSE())</f>
        <v>0</v>
      </c>
      <c r="L455" s="4" t="str">
        <f aca="false">VLOOKUP(A455,'286'!$A$3:$I$1768,8,FALSE())</f>
        <v>D</v>
      </c>
      <c r="M455" s="4" t="str">
        <f aca="false">VLOOKUP(A455,'286'!$A$3:$I$1768,9,FALSE())</f>
        <v>D</v>
      </c>
      <c r="N455" s="8" t="str">
        <f aca="false">IF(R455=O455, "MISMA","CONTRARIA")</f>
        <v>MISMA</v>
      </c>
      <c r="O455" s="8" t="str">
        <f aca="false" t="array" ref="O455">_xlfn.IFS(L455="D","1", L455="I","2")</f>
        <v>1</v>
      </c>
      <c r="P455" s="8" t="e">
        <f aca="false" t="array" ref="P455">_xlfn.IFS(K455="OD","1", K455="OI","2")</f>
        <v>#N/A</v>
      </c>
      <c r="Q455" s="1" t="str">
        <f aca="false" t="array" ref="Q455">_xlfn.IFS(J455="M","1", J455="H","2")</f>
        <v>1</v>
      </c>
      <c r="R455" s="8" t="str">
        <f aca="false" t="array" ref="R455">_xlfn.IFS(M455="D","1", M455="I","2")</f>
        <v>1</v>
      </c>
      <c r="S455" s="1" t="str">
        <f aca="false" t="array" ref="S455">_xlfn.IFS(N455="CONTRARIA", "1",N455= "MISMA","2")</f>
        <v>2</v>
      </c>
      <c r="T455" s="1" t="str">
        <f aca="false" t="array" ref="T455">_xlfn.IFS(I455="0-12","1", I455="13-24","2", I455="25-40","3", I455="41-60","4", I455="61-100","5")</f>
        <v>5</v>
      </c>
      <c r="U455" s="9" t="n">
        <v>-0.5</v>
      </c>
      <c r="V455" s="10" t="str">
        <f aca="false">IF(U455="","",IF(AND(U455&gt;=-9,U455&lt;=-6.5),"-9 a -6,5",IF(AND(U455&gt;=-6,U455&lt;=-3.5),"-6 a -3,5",IF(AND(U455&gt;=-3,U455&lt;=-1),"-3 a -1",IF(U455=-0.5,"-0,5",IF(AND(U455&gt;=0,U455&lt;=2.5),"0 a 2,5",IF(AND(U455&gt;=3,U455&lt;=5.5),"3 a 5,5",IF(AND(U455&gt;=6,U455&lt;=8.5),"6 a 8,5",IF(AND(U455&gt;=9,U455&lt;=20),"9 a 20","Fuera de rango")))))))))</f>
        <v>-0,5</v>
      </c>
      <c r="W455" s="11" t="str">
        <f aca="false">IF(V455="","",IF(V455="-9 a -6,5",2,IF(V455="-6 a -3,5",3,IF(V455="-3 a -1",4,IF(V455="-0,5","NORMA",IF(V455="0 a 2,5",5,IF(V455="3 a 5,5",6,IF(V455="6 a 8,5",7,IF(V455="9 a 20",8,"Fuera de rango")))))))))</f>
        <v>NORMA</v>
      </c>
      <c r="X455" s="9" t="n">
        <v>0</v>
      </c>
      <c r="Y455" s="11" t="str">
        <f aca="false">IF(X455="","",IF(AND(X455&gt;=0,X455&lt;=4),"0 a 4",IF(AND(X455&gt;=4.5,X455&lt;=8.5),"4,5 a 8,5",IF(X455=9,"9",IF(AND(X455&gt;=9.5,X455&lt;=13),"9,5 a 13",IF(AND(X455&gt;=13.5,X455&lt;=20),"13,5 a 20",IF(AND(X455&gt;=20.5,X455&lt;=35),"20,5 a 35","Fuera de rango")))))))</f>
        <v>0 a 4</v>
      </c>
      <c r="Z455" s="11" t="n">
        <f aca="false">IF(Y455="","",IF(Y455="0 a 4",1,IF(Y455="4,5 a 8,5",2,IF(Y455="9","NORMA",IF(Y455="9,5 a 13",3,IF(Y455="13,5 a 20",4,IF(Y455="20,5 a 35",5,"Fuera de rango")))))))</f>
        <v>1</v>
      </c>
      <c r="AA455" s="9" t="n">
        <v>24</v>
      </c>
      <c r="AB455" s="10" t="str">
        <f aca="false">IF(AA455="","",IF(AND(AA455&gt;=0,AA455&lt;=9),"0 a 9",IF(AND(AA455&gt;=9.5,AA455&lt;=18.5),"9,5 a 18,5",IF(AA455=19,"19",IF(AND(AA455&gt;=19.5,AA455&lt;=28),"19,5 a 28",IF(AND(AA455&gt;=28.5,AA455&lt;=40),"28,5 a 40","Fuera de rango"))))))</f>
        <v>19,5 a 28</v>
      </c>
      <c r="AC455" s="11" t="n">
        <f aca="false" t="array" ref="AC455">_xlfn.IFS(AB455="","",AB455="0 a 9",1,AB455="9,5 a 18,5",2,AB455="19","NORMA",AB455="19,5 a 28",3,AB455="28,5 a 40",4,TRUE(),"Fuera de rango")</f>
        <v>3</v>
      </c>
      <c r="AD455" s="9" t="n">
        <v>6</v>
      </c>
      <c r="AE455" s="10" t="str">
        <f aca="false">IF(AD455="","",IF(AND(AD455&gt;=-10,AD455&lt;=0),"De -10 a 0",IF(AND(AD455&gt;=0.5,AD455&lt;=9.5),"0,5 a 9,5",IF(AD455=10,"10",IF(AND(AD455&gt;=10.5,AD455&lt;=20),"10,5 a 20",IF(AND(AD455&gt;=20.5,AD455&lt;=40),"20,5 a 40","Fuera de rango"))))))</f>
        <v>0,5 a 9,5</v>
      </c>
      <c r="AF455" s="12" t="n">
        <f aca="false">IF(AD455="","",IF(AND(AD455&gt;=-10,AD455&lt;=0),1,IF(AND(AD455&gt;=0.5,AD455&lt;=9.5),2,IF(AD455=10,"NORMA",IF(AND(AD455&gt;=10.5,AD455&lt;=20),3,IF(AND(AD455&gt;=20.5,AD455&lt;=40),4,""))))))</f>
        <v>2</v>
      </c>
      <c r="AG455" s="9" t="n">
        <v>5</v>
      </c>
      <c r="AH455" s="10" t="str">
        <f aca="false">IF(AG455="","",IF(AND(AG455&gt;=0,AG455&lt;=4),"0 a 4",IF(AND(AG455&gt;=4.5,AG455&lt;=8.5),"4,5 a 8,5",IF(AG455=9,"9",IF(AND(AG455&gt;=9.5,AG455&lt;=13),"9,5 a 13",IF(AND(AG455&gt;=13.5,AG455&lt;=25),"13,5 a 25","Fuera de rango"))))))</f>
        <v>4,5 a 8,5</v>
      </c>
      <c r="AI455" s="10" t="n">
        <f aca="false">IF(AH455="","",IF(AH455="0 a 4",1,IF(AH455="4,5 a 8,5",2,IF(AH455="9","NORMA",IF(AH455="9,5 a 13",3,IF(AH455="13,5 a 25",4,""))))))</f>
        <v>2</v>
      </c>
      <c r="AJ455" s="9" t="n">
        <v>3</v>
      </c>
      <c r="AK455" s="10" t="str">
        <f aca="false">IF(AJ455="","",IF(AND(AJ455&gt;=-15,AJ455&lt;=-10.5),"-15 a -10,5",IF(AND(AJ455&gt;=-10,AJ455&lt;=-4),"-10 a -4",IF(AND(AJ455&gt;=-4.5,AJ455&lt;=0),"-4,5 a 0",IF(AND(AJ455&gt;=0.5,AJ455&lt;=4.5),"0,5 a 4,5",IF(AJ455=5,"5",IF(AND(AJ455&gt;=5.5,AJ455&lt;=10),"5,5 a 10",IF(AND(AJ455&gt;=10.5,AJ455&lt;=20),"10,5 a 20","Fuera de rango"))))))))</f>
        <v>0,5 a 4,5</v>
      </c>
      <c r="AL455" s="11" t="n">
        <f aca="false">IF(AK455="","",IF(AK455="-15 a -10,5",1,IF(AK455="-10 a -4",2,IF(AK455="-4,5 a 0",3,IF(AK455="0,5 a 4,5",4,IF(AK455="5","NORMA",IF(AK455="5,5 a 10",5,IF(AK455="10,5 a 20",6,"Error"))))))))</f>
        <v>4</v>
      </c>
      <c r="AM455" s="9" t="n">
        <v>0</v>
      </c>
      <c r="AN455" s="10" t="str">
        <f aca="false">IF(AM455="","",IF(AND(AM455&gt;=-7.5,AM455&lt;=-5.5),"-7,5 a -5,5",IF(AND(AM455&gt;=-5,AM455&lt;=-3),"-5 a -3",IF(AND(AM455&gt;=-2.5,AM455&lt;=-0.5),"-2,5 a -0,5",IF(AM455=0,"0,00",IF(AND(AM455&gt;=0.5,AM455&lt;=2.5),"0,5 a 2,5",IF(AND(AM455&gt;=3,AM455&lt;=5),"3 a 5",IF(AND(AM455&gt;=5.5,AM455&lt;=7.5),"5,5 a 7,5",IF(AND(AM455&gt;=8,AM455&lt;=10),"8 a 10","Fuera de rango")))))))))</f>
        <v>0,00</v>
      </c>
      <c r="AO455" s="11" t="str">
        <f aca="false">IF(AN455="","",IF(AN455="-7,5 a -5,5",1,IF(AN455="-5 a -3",2,IF(AN455="-2,5 a -0,5",3,IF(AN455="0,00","NORMA",IF(AN455="0,5 a 2,5",4,IF(AN455="3 a 5",5,IF(AN455="5,5 a 7,5",6,IF(AN455="8 a 10",7,"Error")))))))))</f>
        <v>NORMA</v>
      </c>
      <c r="AP455" s="9" t="n">
        <v>-2</v>
      </c>
      <c r="AQ455" s="10" t="str">
        <f aca="false">IF(AP455="","",IF(AND(AP455&gt;=-20,AP455&lt;=-9.5),"-20 a -9,5",IF(AND(AP455&gt;=-9,AP455&lt;=-6.5),"-9 a -6,5",IF(AP455=-6,"-6",IF(AND(AP455&gt;=-5.5,AP455&lt;=-3),"-5,5 a -3",IF(AND(AP455&gt;=-2.5,AP455&lt;=0),"-2,5 a 0",IF(AND(AP455&gt;=0.5,AP455&lt;=3),"0,5 a 3",IF(AND(AP455&gt;=3.5,AP455&lt;=6),"3,5 a 6",IF(AND(AP455&gt;=6.5,AP455&lt;=9),"6,5 a 9",IF(AND(AP455&gt;=9.5,AP455&lt;=20),"9,5 a 20","Fuera de rango"))))))))))</f>
        <v>-2,5 a 0</v>
      </c>
      <c r="AR455" s="11" t="n">
        <f aca="false">IF(AQ455="","",IF(AQ455="-20 a -9,5",1,IF(AQ455="-9 a -6,5",2,IF(AQ455="-6","NORMA",IF(AQ455="-5,5 a -3",3,IF(AQ455="-2,5 a 0",4,IF(AQ455="0,5 a 3",5,IF(AQ455="3,5 a 6",6,IF(AQ455="6,5 a 9",7,IF(AQ455="9,5 a 20",8,""))))))))))</f>
        <v>4</v>
      </c>
      <c r="AS455" s="9" t="n">
        <v>4</v>
      </c>
      <c r="AT455" s="10" t="str">
        <f aca="false">IF(AS455="","",IF(AND(AS455&gt;=-16,AS455&lt;=-14),"-16 a -14",IF(AND(AS455&gt;=-13.5,AS455&lt;=-11.5),"-13,5 a -11,5",IF(AND(AS455&gt;=-11,AS455&lt;=-9),"-11 a -9",IF(AND(AS455&gt;=-8.5,AS455&lt;=-6.5),"-8,5 a -6,5",IF(AND(AS455&gt;=-6,AS455&lt;=-4),"-6 a -4",IF(AND(AS455&gt;=-3.5,AS455&lt;=-1.5),"-3,5 a -1,5",IF(AND(AS455&gt;=-1,AS455&lt;=1),"-1 a 1",IF(AND(AS455&gt;=1.5,AS455&lt;=3.5),"1,5 a 3,5",IF(AND(AS455&gt;=4,AS455&lt;=6),"4 a 6",IF(AND(AS455&gt;=6.5,AS455&lt;=8.5),"6,5 a 8,5",IF(AND(AS455&gt;=9,AS455&lt;=11),"9 a 11",IF(AND(AS455&gt;=11.5,AS455&lt;=13.5),"11,5 a 13,5",IF(AND(AS455&gt;=14,AS455&lt;=16),"14 a 16",IF(AND(AS455&gt;=16.5,AS455&lt;=18.5),"16,5 a 18,5",IF(AND(AS455&gt;=19,AS455&lt;=21),"19 a 21","Fuera de rango"))))))))))))))))</f>
        <v>4 a 6</v>
      </c>
      <c r="AU455" s="11" t="str">
        <f aca="false" t="array" ref="AU455">IF(AT455="","",_xlfn.IFS(AT455="-16 a -14",1,AT455="-13,5 a -11,5",2,AT455="-11 a -9",3,AT455="-8,5 a -6,5",4,AT455="-6 a -4",5,AT455="-3,5 a -1,5",6,AT455="-1 a 1",7,AT455="1,5 a 3,5",8,AT455="4 a 6","NORMA",AT455="6,5 a 8,5",9,AT455="9 a 11",10,AT455="11,5 a 13,5",11,AT455="14 a 16",12,AT455="16,5 a 18,5",13,AT455="19 a 21",14,TRUE(),""))</f>
        <v>NORMA</v>
      </c>
      <c r="AV455" s="9" t="n">
        <v>2.5</v>
      </c>
      <c r="AW455" s="10" t="str">
        <f aca="false">IF(AV455="","",IF(AND(AV455&gt;=-1,AV455&lt;=-0.5),"-1 a -0,5",IF(AND(AV455&gt;-0.5,AV455&lt;=0),"De -0,5 a 0",IF(AND(AV455&gt;=0.25,AV455&lt;=0.75),"0,25 a 0,75",IF(AND(AV455&gt;=1,AV455&lt;=1.5),"1 a 1,5",IF(AND(AV455&gt;=1.75,AV455&lt;=2.25),"1,75 a 2,25",IF(AND(AV455&gt;=2.5,AV455&lt;=3),"2,5 a 3",IF(AND(AV455&gt;=3.25,AV455&lt;=3.75),"3,25 a 3,75","Fuera de rango"))))))))</f>
        <v>2,5 a 3</v>
      </c>
      <c r="AX455" s="10" t="n">
        <f aca="false">IF(AW455="","",IF(OR(AW455="-1 a -0,5",AW455="-1 a -0.5"),1,IF(OR(AW455="De -0,5 a 0",AW455="-0,5 a 0",AW455="De -0.5 a 0"),2,IF(OR(AW455="0,25 a 0,75",AW455="0.25 a 0.75"),"NORMA",IF(OR(AW455="1 a 1,5",AW455="1 a 1.5"),3,IF(OR(AW455="1,75 a 2,25",AW455="1.75 a 2.25"),4,IF(OR(AW455="2,5 a 3",AW455="2.5 a 3"),5,IF(OR(AW455="3,25 a 3,75",AW455="3.25 a 3.75"),6,""))))))))</f>
        <v>5</v>
      </c>
      <c r="AY455" s="9" t="n">
        <v>-9</v>
      </c>
      <c r="AZ455" s="10" t="str">
        <f aca="false">IF(AY455="","",IF(AND(AY455&gt;=-20,AY455&lt;=-9.5),"-20 a -9,5",IF(AND(AY455&gt;=-9,AY455&lt;=-6.5),"-9 a -6,5",IF(AY455=-6,"-6",IF(AND(AY455&gt;=-5.5,AY455&lt;=-3),"-5,5 a -3",IF(AND(AY455&gt;=-2.5,AY455&lt;=0),"-2,5 a 0",IF(AND(AY455&gt;=0.5,AY455&lt;=3),"0,5 a 3",IF(AND(AY455&gt;=3.5,AY455&lt;=6),"3,5 a 6","Fuera de rango"))))))))</f>
        <v>-9 a -6,5</v>
      </c>
      <c r="BA455" s="11" t="n">
        <f aca="false">IF(AZ455="","",IF(AZ455="-20 a -9,5",1,IF(AZ455="-9 a -6,5",2,IF(AZ455="-6","NORMA",IF(AZ455="-5,5 a -3",3,IF(AZ455="-2,5 a 0",4,IF(AZ455="0,5 a 3",5,IF(AZ455="3,5 a 6",6,""))))))))</f>
        <v>2</v>
      </c>
      <c r="BB455" s="9" t="n">
        <v>0</v>
      </c>
      <c r="BC455" s="10" t="str">
        <f aca="false" t="array" ref="BC455">IF(BB455="","",_xlfn.IFS(AND(BB455&gt;=0,BB455&lt;=2),"0 a 2",AND(BB455&gt;=2.5,BB455&lt;=4.5),"2,5 a 4,5",AND(BB455&gt;=5,BB455&lt;=7),"5 a 7",AND(BB455&gt;=7.5,BB455&lt;=9.5),"7,5 a 9,5",AND(BB455&gt;=10,BB455&lt;=12),"10 a 12",AND(BB455&gt;=12.5,BB455&lt;=14.5),"12,5 a 14,5",BB455=15,"15",AND(BB455&gt;=15.5,BB455&lt;=17.5),"15,5 a 17,5",AND(BB455&gt;=18,BB455&lt;=20),"18 a 20",AND(BB455&gt;=20.5,BB455&lt;=22.5),"20,5 a 22,5",AND(BB455&gt;=23,BB455&lt;=25),"23 a 25",TRUE(),"Fuera de rango"))</f>
        <v>0 a 2</v>
      </c>
      <c r="BD455" s="11" t="n">
        <f aca="false" t="array" ref="BD455">IF(BC455="","",_xlfn.IFS(BC455="0 a 2",1,BC455="2,5 a 4,5",2,BC455="5 a 7",3,BC455="7,5 a 9,5",4,BC455="10 a 12",5,BC455="12,5 a 14,5",6,BC455="15","NORMA",BC455="15,5 a 17,5",7,BC455="18 a 20",8,BC455="20,5 a 22,5",9,BC455="23 a 25",10,TRUE(),"Fuera de rango"))</f>
        <v>1</v>
      </c>
      <c r="BE455" s="9" t="n">
        <v>30</v>
      </c>
      <c r="BF455" s="10" t="str">
        <f aca="false">IF(BE455="","",IF(AND(BE455&gt;=-20,BE455&lt;=-10),"-20 a -10",IF(AND(BE455&gt;=-9.5,BE455&lt;=0.5),"-9,5 a 0,5",IF(AND(BE455&gt;=1,BE455&lt;=11),"1 a 11",IF(AND(BE455&gt;=11.5,BE455&lt;=20.5),"11,5 a 20,5",IF(BE455=21,"21",IF(AND(BE455&gt;=21.5,BE455&lt;=31.5),"21,5 a 31,5",IF(AND(BE455&gt;=32,BE455&lt;=42),"32 a 42","Fuera de rango"))))))))</f>
        <v>21,5 a 31,5</v>
      </c>
      <c r="BG455" s="11" t="n">
        <f aca="false">IF(BF455="","",IF(BF455="-20 a -10",1,IF(BF455="-9,5 a 0,5",2,IF(BF455="1 a 11",3,IF(BF455="11,5 a 20,5",4,IF(BF455="21","NORMA",IF(BF455="21,5 a 31,5",5,IF(BF455="32 a 42",6,""))))))))</f>
        <v>5</v>
      </c>
      <c r="BH455" s="9" t="n">
        <v>16</v>
      </c>
      <c r="BI455" s="10" t="str">
        <f aca="false">IF(BH455="","",IF(AND(BH455&gt;=-20,BH455&lt;=-15),"-20 a -15",IF(AND(BH455&gt;=-14.5,BH455&lt;=-9.5),"-14,5 a -9,5",IF(AND(BH455&gt;=-9,BH455&lt;=-4),"-9 a -4",IF(AND(BH455&gt;=-3.5,BH455&lt;=2.5),"-3,5 a 2,5",IF(AND(BH455&gt;=3,BH455&lt;=8),"3 a 8",IF(AND(BH455&gt;=8.5,BH455&lt;=14.5),"8,5 a 14,5",IF(BH455=15,"15",IF(AND(BH455&gt;=15.5,BH455&lt;=20.5),"15,5 a 20,5",IF(AND(BH455&gt;=21,BH455&lt;=26),"21 a 26","Fuera de rango"))))))))))</f>
        <v>15,5 a 20,5</v>
      </c>
      <c r="BJ455" s="11" t="n">
        <f aca="false">IF(BI455="","",IF(BI455="-20 a -15",1,IF(BI455="-14,5 a -9,5",2,IF(BI455="-9 a -4",3,IF(BI455="-3,5 a 2,5",4,IF(BI455="3 a 8",5,IF(BI455="8,5 a 14,5",6,IF(BI455="15","NORMA",IF(BI455="15,5 a 20,5",7,IF(BI455="21 a 26",8,IF(BI455="26,5 a 31,5",9,"")))))))))))</f>
        <v>7</v>
      </c>
      <c r="BK455" s="9" t="n">
        <v>0</v>
      </c>
      <c r="BL455" s="10" t="str">
        <f aca="false">IF(BK455="","",IF(AND(BK455&gt;=0,BK455&lt;=2),"0 - 2",IF(AND(BK455&gt;=2.5,BK455&lt;=4.5),"2,5 - 4,5",IF(AND(BK455&gt;=5,BK455&lt;=7),"5 - 7",IF(AND(BK455&gt;=7.5,BK455&lt;=9.5),"7,5 - 9,5",IF(AND(BK455&gt;=10,BK455&lt;=12),"10 - 12",IF(AND(BK455&gt;=12.5,BK455&lt;=13.5),"12,5 - 13,5",IF(BK455=14,"14",IF(AND(BK455&gt;=14.5,BK455&lt;=16.5),"14,5 - 16,5",IF(AND(BK455&gt;=17,BK455&lt;=19),"17 - 19",IF(AND(BK455&gt;=19.5,BK455&lt;=21.5),"19,5 - 21,5",IF(AND(BK455&gt;=22,BK455&lt;=24),"22 - 24",IF(AND(BK455&gt;=24.5,BK455&lt;=26.5),"24,5 - 26,5",IF(AND(BK455&gt;=27,BK455&lt;=29),"27 - 29",IF(AND(BK455&gt;=29.5,BK455&lt;=30),"29,5 - 30","Fuera de rango")))))))))))))))</f>
        <v>0 - 2</v>
      </c>
      <c r="BM455" s="11" t="n">
        <f aca="false">IF(BL455="","",IF(BL455="0 - 2",1,IF(BL455="2,5 - 4,5",2,IF(BL455="5 - 7",3,IF(BL455="7,5 - 9,5",4,IF(BL455="10 - 12",5,IF(BL455="12,5 - 13,5",6,IF(BL455="14","NORMA",IF(BL455="14,5 - 16,5",7,IF(BL455="17 - 19",8,IF(BL455="19,5 - 21,5",9,IF(BL455="22 - 24",10,IF(BL455="24,5 - 26,5",11,IF(BL455="27 - 29",12,IF(BL455="29,5 - 30",13,"")))))))))))))))</f>
        <v>1</v>
      </c>
      <c r="BN455" s="9" t="n">
        <v>18</v>
      </c>
      <c r="BO455" s="11" t="str">
        <f aca="false">IF(BN455="","",IF(AND(BN455&gt;=-20,BN455&lt;=-10),"-20 a -10",IF(AND(BN455&gt;=-9.5,BN455&lt;=0.5),"-9,5 a 0,5",IF(AND(BN455&gt;=1,BN455&lt;=11),"1 a 11",IF(AND(BN455&gt;=11.5,BN455&lt;=21.5),"11,5 a 21,5",IF(BN455=22,"22",IF(AND(BN455&gt;=22.5,BN455&lt;=32.5),"22,5 a 32,5",IF(AND(BN455&gt;=33,BN455&lt;=43),"33 a 43","Fuera de rango"))))))))</f>
        <v>11,5 a 21,5</v>
      </c>
      <c r="BP455" s="11" t="n">
        <f aca="false">IF(BO455="","",IF(BO455="-20 a -10",1,IF(BO455="-9,5 a 0,5",2,IF(BO455="1 a 11",3,IF(BO455="11,5 a 21,5",4,IF(BO455="22","NORMA",IF(BO455="22,5 a 32,5",5,IF(BO455="33 a 43",6,""))))))))</f>
        <v>4</v>
      </c>
      <c r="BQ455" s="9" t="n">
        <v>15</v>
      </c>
      <c r="BR455" s="10" t="str">
        <f aca="false">IF(BQ455="","",IF(AND(BQ455&gt;=-20,BQ455&lt;=-15),"-20 a -15",IF(AND(BQ455&gt;=-14.5,BQ455&lt;=-9.5),"-14,5 a -9,5",IF(AND(BQ455&gt;=-9,BQ455&lt;=-4),"-9 a -4",IF(AND(BQ455&gt;=-3.5,BQ455&lt;=2.5),"-3,5 a 2,5",IF(AND(BQ455&gt;=3,BQ455&lt;=8),"3 a 8",IF(AND(BQ455&gt;=8.5,BQ455&lt;=13.5),"8,5 a 13,5",IF(AND(BQ455&gt;=14,BQ455&lt;=17.5),"14 a 17,5",IF(BQ455=18,"18",IF(AND(BQ455&gt;=18.5,BQ455&lt;=23.5),"18,5 a 23,5",IF(AND(BQ455&gt;=24,BQ455&lt;=29),"24 a 29",IF(AND(BQ455&gt;=29.5,BQ455&lt;=34.5),"29,5 a 34,5",IF(AND(BQ455&gt;=35,BQ455&lt;=40),"35 a 40","Fuera de rango")))))))))))))</f>
        <v>14 a 17,5</v>
      </c>
      <c r="BS455" s="11" t="n">
        <f aca="false">IF(BR455="","",IF(BR455="-20 a -15",1,IF(BR455="-14,5 a -9,5",2,IF(BR455="-9 a -4",3,IF(BR455="-3,5 a 2,5",4,IF(BR455="3 a 8",5,IF(BR455="8,5 a 13,5",6,IF(BR455="14 a 17,5",7,IF(BR455="18","NORMA",IF(BR455="18,5 a 23,5",8,IF(BR455="24 a 29",9,IF(BR455="29,5 a 34,5",10,IF(BR455="35 a 40",11,"")))))))))))))</f>
        <v>7</v>
      </c>
      <c r="BT455" s="9" t="n">
        <v>0</v>
      </c>
      <c r="BU455" s="10" t="str">
        <f aca="false">IF(BT455="","",IF(AND(BT455&gt;=-20,BT455&lt;=-18),"-20 a -18",IF(AND(BT455&gt;=-17.5,BT455&lt;=-15.5),"-17,5 a -15,5",IF(AND(BT455&gt;=-15,BT455&lt;=-13),"-15 a -13",IF(AND(BT455&gt;=-12.5,BT455&lt;=-10.5),"-12,5 a -10,5",IF(AND(BT455&gt;=-10,BT455&lt;=-8),"-10 a -8",IF(AND(BT455&gt;=-7.5,BT455&lt;=-5.5),"-7,5 a -5,5",IF(AND(BT455&gt;=-5,BT455&lt;=-3),"-5 a -3",IF(AND(BT455&gt;=-2.5,BT455&lt;=-0.5),"-2,5 a -0,5",IF(BT455=0,"0",IF(AND(BT455&gt;=0.5,BT455&lt;=2.5),"0,5 a 2,5",IF(AND(BT455&gt;=3,BT455&lt;=5),"3 a 5",IF(AND(BT455&gt;=5.5,BT455&lt;=7.5),"5,5 a 7,5",IF(AND(BT455&gt;=8,BT455&lt;=10),"8 a 10",IF(AND(BT455&gt;=10.5,BT455&lt;=12.5),"10,5 a 12,5",IF(AND(BT455&gt;=13,BT455&lt;=15),"13 a 15",IF(AND(BT455&gt;=15.5,BT455&lt;=17.5),"15,5 a 17,5",IF(AND(BT455&gt;=18,BT455&lt;=20),"18 a 20","Fuera de rango"))))))))))))))))))</f>
        <v>0</v>
      </c>
      <c r="BV455" s="11" t="str">
        <f aca="false">IF(BT455="","",IF(BT455=0,"NORMA",IF(AND(BT455&gt;=-20,BT455&lt;=-18),2,IF(AND(BT455&gt;=-17.5,BT455&lt;=-15.5),2,IF(AND(BT455&gt;=-15,BT455&lt;=-13),3,IF(AND(BT455&gt;=-12.5,BT455&lt;=-10.5),4,IF(AND(BT455&gt;=-10,BT455&lt;=-8),5,IF(AND(BT455&gt;=-7.5,BT455&lt;=-5.5),6,IF(AND(BT455&gt;=-5,BT455&lt;=-3),7,IF(AND(BT455&gt;=-2.5,BT455&lt;=-0.5),8,IF(AND(BT455&gt;=0.5,BT455&lt;=2.5),9,IF(AND(BT455&gt;=3,BT455&lt;=5),10,IF(AND(BT455&gt;=5.5,BT455&lt;=7.5),11,IF(AND(BT455&gt;=8,BT455&lt;=10),12,IF(AND(BT455&gt;=10.5,BT455&lt;=12.5),13,IF(AND(BT455&gt;=13,BT455&lt;=15),14,IF(AND(BT455&gt;=15.5,BT455&lt;=17.5),15,IF(AND(BT455&gt;=18,BT455&lt;=20),16,"Fuera de rango"))))))))))))))))))</f>
        <v>NORMA</v>
      </c>
      <c r="BW455" s="9" t="n">
        <v>-3.75</v>
      </c>
      <c r="BX455" s="10" t="n">
        <f aca="false">18.5- (0.3*H455)</f>
        <v>-0.0999999999999979</v>
      </c>
      <c r="BY455" s="10" t="n">
        <f aca="false">(BW455)-(BX455)</f>
        <v>-3.65</v>
      </c>
      <c r="BZ455" s="10" t="str">
        <f aca="false">IF(BY455="","",IF(BY455&lt;-27.5,"De -30 a -28",IF(BY455&lt;-25,"De -27,5 a -25,5",IF(BY455&lt;-22.5,"De -25 a -23",IF(BY455&lt;-20,"De -22,5 a -20,5",IF(BY455&lt;-17.5,"De -20 a -18",IF(BY455&lt;-15,"De -17,5 a -15,5",IF(BY455&lt;-12.5,"De -15 a -13",IF(BY455&lt;-10,"De -12,5 a -10,5",IF(BY455&lt;-7.5,"De -10 a -8",IF(BY455&lt;-5,"De -7,5 a -5,5",IF(BY455&lt;-2.5,"De -5 a -3",IF(BY455&lt;0,"De -2,5 a -0,5",IF(BY455&lt;2.5,"De 0 a 2",IF(BY455&lt;5,"De 2,5 a 4,5",IF(BY455&lt;7.5,"De 5 a 7",IF(BY455&lt;10,"De 7,5 a 9,5",IF(BY455&lt;12.5,"De 10 a 12",IF(BY455&lt;15,"De 12,5 a 14,5",IF(BY455&lt;17.5,"De 15 a 17",IF(BY455&lt;20,"De 17,5 a 19,5",IF(BY455&lt;22.5,"De 20 a 22",IF(BY455&lt;25,"De 22,5 a 24,5",IF(BY455&lt;27.5,"De 25 a 27","De 27,5 a 30"))))))))))))))))))))))))</f>
        <v>De -5 a -3</v>
      </c>
      <c r="CA455" s="12" t="n">
        <f aca="false">IF(BY455="","",IF(BY455&lt;=-28,1,IF(BY455&lt;=-25.5,2,IF(BY455&lt;=-23,3,IF(BY455&lt;=-20.5,4,IF(BY455&lt;=-18,5,IF(BY455&lt;=-15.5,6,IF(BY455&lt;=-13,7,IF(BY455&lt;=-10.5,8,IF(BY455&lt;=-8,9,IF(BY455&lt;=-5.5,10,IF(BY455&lt;=-3,11,IF(BY455&lt;=-0.5,12,IF(BY455&lt;=2,13,IF(BY455&lt;=4.5,14,IF(BY455&lt;=7,15,IF(BY455&lt;=9.5,16,IF(BY455&lt;=12,17,IF(BY455&lt;=14.5,18,IF(BY455&lt;=17,19,IF(BY455&lt;=19.5,20,IF(BY455&lt;=22,21,IF(BY455&lt;=24.5,22,IF(BY455&lt;=27,23,IF(BY455&lt;=30,24,"Fuera de rango")))))))))))))))))))))))))</f>
        <v>11</v>
      </c>
      <c r="CB455" s="9" t="n">
        <v>-3.5</v>
      </c>
      <c r="CC455" s="10" t="n">
        <f aca="false">18.5- (0.3*H455)</f>
        <v>-0.0999999999999979</v>
      </c>
      <c r="CD455" s="10" t="n">
        <f aca="false">(CB455)-(CC455)</f>
        <v>-3.4</v>
      </c>
      <c r="CE455" s="10" t="str">
        <f aca="false">IF(CD455="","",IF(CD455&lt;-27.5,"De -30 a -28",IF(CD455&lt;-25,"De -27,5 a -25,5",IF(CD455&lt;-22.5,"De -25 a -23",IF(CD455&lt;-20,"De -22,5 a -20,5",IF(CD455&lt;-17.5,"De -20 a -18",IF(CD455&lt;-15,"De -17,5 a -15,5",IF(CD455&lt;-12.5,"De -15 a -13",IF(CD455&lt;-10,"De -12,5 a -10,5",IF(CD455&lt;-7.5,"De -10 a -8",IF(CD455&lt;-5,"De -7,5 a -5,5",IF(CD455&lt;-2.5,"De -5 a -3",IF(CD455&lt;0,"De -2,5 a -0,5",IF(CD455&lt;=2,"De 0 a 2",IF(CD455&lt;=4.5,"De 2,5 a 4,5",IF(CD455&lt;=7,"De 5 a 7",IF(CD455&lt;=9.5,"De 7,5 a 9,5",IF(CD455&lt;=12,"De 10 a 12",IF(CD455&lt;=14.5,"De 12,5 a 14,5",IF(CD455&lt;=17,"De 15 a 17",IF(CD455&lt;=19.5,"De 17,5 a 19,5",IF(CD455&lt;=22,"De 20 a 22",IF(CD455&lt;=24.5,"De 22,5 a 24,5",IF(CD455&lt;=27,"De 25 a 27","De 27,5 a 30"))))))))))))))))))))))))</f>
        <v>De -5 a -3</v>
      </c>
      <c r="CF455" s="12" t="n">
        <f aca="false">IF(CD455="","",IF(CD455&lt;-27.5,1,IF(CD455&lt;-25,2,IF(CD455&lt;-22.5,3,IF(CD455&lt;-20,4,IF(CD455&lt;-17.5,5,IF(CD455&lt;-15,6,IF(CD455&lt;-12.5,7,IF(CD455&lt;-10,8,IF(CD455&lt;-7.5,9,IF(CD455&lt;-5,10,IF(CD455&lt;-2.5,11,IF(CD455&lt;0,12,IF(CD455&lt;2.5,13,IF(CD455&lt;5,14,IF(CD455&lt;7.5,15,IF(CD455&lt;10,16,IF(CD455&lt;12.5,17,IF(CD455&lt;15,18,IF(CD455&lt;17.5,19,IF(CD455&lt;20,20,IF(CD455&lt;22.5,21,IF(CD455&lt;25,22,IF(CD455&lt;27.5,23,24))))))))))))))))))))))))</f>
        <v>11</v>
      </c>
      <c r="CG455" s="9" t="n">
        <v>-1.5</v>
      </c>
      <c r="CH455" s="10" t="str">
        <f aca="false">IF(CG455="","",IF(AND(CG455&gt;=-10,CG455&lt;=-9.5),"-10 a -9,5",IF(AND(CG455&gt;-9.5,CG455&lt;=-8.5),"-9 a -8,5",IF(AND(CG455&gt;-8.5,CG455&lt;=-7.5),"-8 a -7,5",IF(AND(CG455&gt;-7.5,CG455&lt;=-6.5),"-7 a -6,5",IF(AND(CG455&gt;-6.5,CG455&lt;=-5.5),"-6 a -5,5",IF(AND(CG455&gt;-5.5,CG455&lt;=-4.5),"-5 a -4,5",IF(AND(CG455&gt;-4.5,CG455&lt;=-3.5),"-4 a -3,5",IF(AND(CG455&gt;-3.5,CG455&lt;=-2.5),"-3 a -2,5",IF(CG455=-2.25,"-2,25",IF(AND(CG455&gt;-2.5,CG455&lt;=-1.5),"-2 a -1,5",IF(AND(CG455&gt;-1.5,CG455&lt;=-0.5),"-1 a -0,5",IF(AND(CG455&gt;-0.5,CG455&lt;=0.5),"0 a 0,5",IF(AND(CG455&gt;0.5,CG455&lt;=1.5),"1 a 1,5",IF(AND(CG455&gt;1.5,CG455&lt;=2.5),"2 a 2,5",IF(AND(CG455&gt;2.5,CG455&lt;=3.5),"3 a 3,5",IF(AND(CG455&gt;3.5,CG455&lt;=4.5),"4 a 4,5",IF(AND(CG455&gt;4.5,CG455&lt;=5.5),"5 a 5,5",IF(AND(CG455&gt;5.5,CG455&lt;=6.5),"6 a 6,5",IF(AND(CG455&gt;6.5,CG455&lt;=7.5),"7 a 7,5",IF(AND(CG455&gt;7.5,CG455&lt;=8.5),"8 a 8,5",IF(AND(CG455&gt;8.5,CG455&lt;=9.5),"9 a 9,5",IF(CG455&gt;=10,"10","Fuera de rango")))))))))))))))))))))))</f>
        <v>-2 a -1,5</v>
      </c>
      <c r="CI455" s="11" t="n">
        <f aca="false">IF(CG455="","",IF(CG455=-2.25,"NORMA",IF(CG455&lt;=-9.5,1,IF(CG455&lt;=-8.5,2,IF(CG455&lt;=-7.5,3,IF(CG455&lt;=-6.5,4,IF(CG455&lt;=-5.5,5,IF(CG455&lt;=-4.5,6,IF(CG455&lt;=-3.5,7,IF(CG455&lt;=-2.5,8,IF(CG455&lt;=-1.5,9,IF(CG455&lt;=-0.5,10,IF(CG455&lt;=0.5,11,IF(CG455&lt;=1.5,12,IF(CG455&lt;=2.5,13,IF(CG455&lt;=3.5,14,IF(CG455&lt;=4.5,15,IF(CG455&lt;=5.5,16,IF(CG455&lt;=6.5,17,IF(CG455&lt;=7.5,18,IF(CG455&lt;=8.5,19,IF(CG455&lt;=9.5,20,IF(CG455=10,21,"Fuera de rango")))))))))))))))))))))))</f>
        <v>9</v>
      </c>
      <c r="CJ455" s="9" t="n">
        <v>1.25</v>
      </c>
      <c r="CK455" s="10" t="str">
        <f aca="false">IF(CJ455="","",IF(AND(CJ455&gt;=-6,CJ455&lt;=-5.5),"-6 a -5,5",IF(AND(CJ455&gt;-5.5,CJ455&lt;=-4.5),"-5 a -4,5",IF(AND(CJ455&gt;-4.5,CJ455&lt;=-3.5),"-4 a -3,5",IF(AND(CJ455&gt;-3.5,CJ455&lt;=-2.5),"-3 a -2,5",IF(AND(CJ455&gt;-2.5,CJ455&lt;=-1.5),"-2 a -1,5",IF(AND(CJ455&gt;-1.5,CJ455&lt;=-0.5),"-1 a -0,5",IF(AND(CJ455&gt;-0.5,CJ455&lt;=0.5),"0 a 0,5",IF(AND(CJ455&gt;0.5,CJ455&lt;=1.5),"1 a 1,5",IF(AND(CJ455&gt;1.5,CJ455&lt;2.5),"2",IF(AND(CJ455&gt;=2.5,CJ455&lt;=3),"2,5 a 3",IF(AND(CJ455&gt;3,CJ455&lt;=4),"3,5 a 4",IF(AND(CJ455&gt;4,CJ455&lt;=5),"4,5 a 5",IF(AND(CJ455&gt;5,CJ455&lt;=6),"5,5 a 6",IF(AND(CJ455&gt;6,CJ455&lt;=7),"6,5 a 7",IF(AND(CJ455&gt;7,CJ455&lt;=8),"7,5 a 8",IF(AND(CJ455&gt;8,CJ455&lt;=9.5),"8,5 a 9,5",IF(CJ455=10,"10","Fuera de rango"))))))))))))))))))</f>
        <v>1 a 1,5</v>
      </c>
      <c r="CL455" s="11" t="n">
        <f aca="false">IF(CK455="","",IF(OR(CK455="-6 a -5,5",CK455="-6 - -5,5"),1,IF(OR(CK455="-5 a -4,5",CK455="-5 - -4,5"),2,IF(OR(CK455="-4 a -3,5",CK455="-4 - -3,5"),3,IF(OR(CK455="-3 a -2,5",CK455="-3 - -2,5"),4,IF(OR(CK455="-2 a -1,5",CK455="-2 - -1,5"),5,IF(OR(CK455="-1 a -0,5",CK455="-1 - -0,5"),6,IF(OR(CK455="0 a 0,5",CK455="0 - 0,5"),7,IF(OR(CK455="1 a 1,5",CK455="1 - 1,5"),8,IF(CK455="2","NORMA",IF(OR(CK455="2,5 a 3",CK455="2,5 - 3"),9,IF(OR(CK455="3,5 a 4",CK455="3,5 - 4"),10,IF(OR(CK455="4,5 a 5",CK455="4,5 - 5"),11,IF(OR(CK455="5,5 a 6",CK455="5,5 - 6"),12,IF(OR(CK455="6,5 a 7",CK455="6,5 - 7"),13,IF(OR(CK455="7,5 a 8",CK455="7,5 - 8"),14,IF(OR(CK455="8,5 a 9",CK455="8,5 - 9,5",CK455="9 a 9,5"),15,IF(CK455="10",15,IF(OR(CK455="0,5 a 1",CK455="0,5 - 1"),7,"Fuera de rango")))))))))))))))))))</f>
        <v>8</v>
      </c>
      <c r="CN455" s="10" t="str">
        <f aca="false">IF(CM455=0,"0", " ")</f>
        <v>0</v>
      </c>
      <c r="CO455" s="10" t="str">
        <f aca="false">IF(CM455&gt;0,"EME"," ")</f>
        <v> </v>
      </c>
      <c r="CQ455" s="10" t="str">
        <f aca="false">IF(CP455&gt;0,"0", " ")</f>
        <v> </v>
      </c>
      <c r="CR455" s="10" t="str">
        <f aca="false">IF(CP455&gt;0,"EME"," ")</f>
        <v> </v>
      </c>
      <c r="CS455" s="9" t="n">
        <v>0.25</v>
      </c>
      <c r="CV455" s="9" t="n">
        <v>0.25</v>
      </c>
      <c r="CY455" s="9" t="n">
        <v>0</v>
      </c>
      <c r="DB455" s="9" t="n">
        <v>0</v>
      </c>
      <c r="DC455" s="11" t="str">
        <f aca="false">IF(DB455&lt;0,"2"," ")</f>
        <v> </v>
      </c>
      <c r="DD455" s="11" t="str">
        <f aca="false">IF(DB455&lt;0,"MIO"," ")</f>
        <v> </v>
      </c>
      <c r="DE455" s="9" t="n">
        <v>-0.25</v>
      </c>
      <c r="DF455" s="10" t="str">
        <f aca="false">IF(DE455&lt;0,"3"," ")</f>
        <v>3</v>
      </c>
      <c r="DG455" s="10" t="str">
        <f aca="false">IF(DE455&lt;0,"AST"," ")</f>
        <v>AST</v>
      </c>
      <c r="DH455" s="9" t="n">
        <v>-0.25</v>
      </c>
      <c r="DI455" s="10" t="str">
        <f aca="false">IF(DH455&lt;0,"3"," ")</f>
        <v>3</v>
      </c>
      <c r="DJ455" s="10" t="str">
        <f aca="false">IF(DH455&lt;0,"AST"," ")</f>
        <v>AST</v>
      </c>
      <c r="DK455" s="9" t="n">
        <v>2.5</v>
      </c>
      <c r="DL455" s="10" t="str">
        <f aca="false">IF(DK455&gt;0,"4"," ")</f>
        <v>4</v>
      </c>
      <c r="DM455" s="10" t="str">
        <f aca="false">IF(DK455&gt;0,"PRE"," ")</f>
        <v>PRE</v>
      </c>
      <c r="DN455" s="9" t="n">
        <v>2.5</v>
      </c>
      <c r="DO455" s="10" t="str">
        <f aca="false">IF(DN455&gt;0,"4"," ")</f>
        <v>4</v>
      </c>
      <c r="DP455" s="10" t="str">
        <f aca="false">IF(DN455&gt;0,"PRE"," ")</f>
        <v>PRE</v>
      </c>
      <c r="DS455" s="12" t="str">
        <f aca="false">CONCATENATE(CO455,CU455,DA455,DG455,DM455)</f>
        <v> ASTPRE</v>
      </c>
      <c r="DT455" s="10" t="e">
        <f aca="false" t="array" ref="DT455">_xlfn.IFS(DS455="EME    ","0", DS455=" HIP   ","1", DS455="  MIO  ","2", DS455="   AST ","3", DS455="    PRE","4", DS455="EME   PRE","5", DS455=" HIP  PRE","6", DS455=" HIP AST ","7", DS455="  MIO PRE","8", DS455="  MIOAST ","9", DS455="   ASTPRE","10",DS455=" HIP ASTPRE","11", DS455="  MIOASTPRE","12", DS455="     ","0")</f>
        <v>#N/A</v>
      </c>
      <c r="DV455" s="1" t="e">
        <f aca="false" t="array" ref="DV455">_xlfn.IFS(DU455="SI","2", DU455="NO","1")</f>
        <v>#N/A</v>
      </c>
      <c r="DX455" s="11" t="str">
        <f aca="false">IF(DW455=0,"1","2")</f>
        <v>1</v>
      </c>
      <c r="DY455" s="11" t="str">
        <f aca="false" t="array" ref="DY455">_xlfn.IFS(DW455=0,"0", DW455=0.25, "1", DW455=0.5,"2", DW455=0.75,"3", DW455=1,"4",DW455=1.25,"5", DW455=1.5,"6", DW455=1.75,"7", DW455=2,"8")</f>
        <v>0</v>
      </c>
      <c r="EA455" s="11" t="str">
        <f aca="false">IF(DZ455=0,"1","2")</f>
        <v>1</v>
      </c>
      <c r="EB455" s="11" t="str">
        <f aca="false" t="array" ref="EB455">_xlfn.IFS(DZ455=0,"0", DZ455=0.25, "1", DZ455=0.5,"2", DZ455=0.75,"3", DZ455=1,"4",DZ455=1.25,"5", DZ455=1.5,"6", DZ455=1.75,"7", DZ455=2,"8")</f>
        <v>0</v>
      </c>
      <c r="ED455" s="10" t="str">
        <f aca="false">IF(EC455=0,"1","2")</f>
        <v>1</v>
      </c>
      <c r="EE455" s="11" t="str">
        <f aca="false" t="array" ref="EE455">_xlfn.IFS(EC455=0,"0", EC455=-0.25, "1", EC455=-0.5,"2", EC455=-0.75,"3", EC455=-1,"4",EC455=-1.25,"5", EC455=-1.5,"6", EC455=-1.75,"7", EC455=-2,"8", EC455=-2.25,"9",EC455=-2.5,"10", EC455=-2.75,"11", EC455=-3,"12", EC455=-3.25,"13", EC455=-3.5,"14", EC455=-3.75,"15",EC455=-4,"16")</f>
        <v>0</v>
      </c>
      <c r="EG455" s="10" t="str">
        <f aca="false">IF(EF455=0,"1","2")</f>
        <v>1</v>
      </c>
      <c r="EH455" s="11" t="str">
        <f aca="false" t="array" ref="EH455">_xlfn.IFS(EF455=0,"0", EF455=-0.25, "1", EF455=-0.5,"2", EF455=-0.75,"3", EF455=-1,"4",EF455=-1.25,"5", EF455=-1.5,"6", EF455=-1.75,"7", EF455=-2,"8", EF455=-2.25,"9",EF455=-2.5,"10", EF455=-2.75,"11", EF455=-3,"12", EF455=-3.25,"13", EF455=-3.5,"14", EF455=-3.75,"15",EF455=-4,"16")</f>
        <v>0</v>
      </c>
      <c r="EJ455" s="11" t="str">
        <f aca="false">IF(EI455=0,"1","2")</f>
        <v>1</v>
      </c>
      <c r="EK455" s="11" t="str">
        <f aca="false" t="array" ref="EK455">_xlfn.IFS(EI455=0,"0", EI455=-0.25, "1", EI455=-0.5,"2", EI455=-0.75,"3", EI455=-1,"4",EI455=-1.25,"5", EI455=-1.5,"6", EI455=-1.75,"7", EI455=-2,"8", EI455=-2.25,"9", EI455=-2.25,"9",EI455=-2.5,"10", EI455=-2.75,"11", EI455=-3,"12", EI455=-3.25,"13", EI455=-3.5,"14", EI455=-3.75,"15",EI455=-4,"16", EI455=0.25, "17", EI455=0.5, "18")</f>
        <v>0</v>
      </c>
      <c r="EM455" s="11" t="str">
        <f aca="false">IF(EL455=0,"1","2")</f>
        <v>1</v>
      </c>
      <c r="EN455" s="11" t="str">
        <f aca="false" t="array" ref="EN455">_xlfn.IFS(EL455=0.25,"17",EL455=0.5,"18", EL455=0,"0", EL455=-0.25, "1", EL455=-0.5,"2", EL455=-0.75,"3", EL455=-1,"4",EL455=-1.25,"5", EL455=-1.5,"6", EL455=-1.75,"7", EL455=-2,"8",EL455= -2.25,"9",EL455=-2.5,"10",EL455= -2.75,"11",EL455= -3,"12",EL455= -3.25,"13",EL455= -3.5,"14",EL455= -3.75,"15",EL455=-4,"16")</f>
        <v>0</v>
      </c>
      <c r="EP455" s="11" t="str">
        <f aca="false">IF(EO455=0,"1","2")</f>
        <v>1</v>
      </c>
      <c r="EQ455" s="11" t="str">
        <f aca="false" t="array" ref="EQ455">_xlfn.IFS(EO455=0,"0", EO455=0.25, "1", EO455=0.5,"2", EO455=0.75,"3", EO455=1,"4",EO455=1.25,"5", EO455=1.5,"6", EO455=1.75,"7", EO455=2,"8", EO455=2.25,"9", EO455=2.25,"9",EO455=2.5,"10", EO455=2.75,"11", EO455=3,"12", EO455=3.25,"13", EO455=3.5,"14", EO455=3.75,"15",EO455=4,"16", EO455=-0.25, "17", bq=-0.5, "18")</f>
        <v>0</v>
      </c>
      <c r="ES455" s="11" t="str">
        <f aca="false">IF(ER455=0,"1","2")</f>
        <v>1</v>
      </c>
      <c r="ET455" s="11" t="str">
        <f aca="false" t="array" ref="ET455">_xlfn.IFS(ER455=0,"0", ER455=0.25, "1", ER455=0.5,"2", ER455=0.75,"3", ER455=1,"4",ER455=1.25,"5", ER455=1.5,"6", ER455=1.75,"7", ER455=2,"8", ER455=2.25,"9", ER455=2.25,"9",ER455=2.5,"10", ER455=2.75,"11", ER455=3,"12", ER455=3.25,"13", ER455=3.5,"14", ER455=3.75,"15",ER455=4,"16", ER455=-0.25, "17", bq=-0.5, "18")</f>
        <v>0</v>
      </c>
      <c r="EV455" s="14" t="e">
        <f aca="false">VLOOKUP(EU455,LEYENDA!$G$2:$H$8,2,TRUE())</f>
        <v>#N/A</v>
      </c>
      <c r="EW455" s="14" t="e">
        <f aca="false" t="array" ref="EW455">_xlfn.IFS(EV455="0-5","1", EV455="6-12","2", EV455="13-18","3", EV455="19-24","4", EV455="25-36","5", EV455="37-48","6", EV455="49-60","7")</f>
        <v>#N/A</v>
      </c>
    </row>
    <row r="456" customFormat="false" ht="13.5" hidden="false" customHeight="false" outlineLevel="0" collapsed="false">
      <c r="A456" s="1" t="n">
        <v>158</v>
      </c>
      <c r="B456" s="2" t="n">
        <v>2</v>
      </c>
      <c r="C456" s="33" t="n">
        <v>44084</v>
      </c>
      <c r="E456" s="5" t="str">
        <f aca="false">VLOOKUP(A456,'286'!$A$3:$J$6279,10,FALSE())</f>
        <v>ISABEL GUTIÉRREZ, Mª ÁNGELES</v>
      </c>
      <c r="F456" s="4" t="str">
        <f aca="false">VLOOKUP(A456,'286'!$A$3:$I$1768,3,FALSE())</f>
        <v>IGUAN</v>
      </c>
      <c r="G456" s="6" t="n">
        <f aca="false">VLOOKUP(A456,'286'!$A$3:$I$1768,4,FALSE())</f>
        <v>19525</v>
      </c>
      <c r="H456" s="7" t="n">
        <f aca="false">YEAR(C456)-YEAR(G456)</f>
        <v>67</v>
      </c>
      <c r="I456" s="1" t="str">
        <f aca="false">VLOOKUP(H456,LEYENDA!$C$2:$D$6,2,TRUE())</f>
        <v>61-100</v>
      </c>
      <c r="J456" s="5" t="str">
        <f aca="false">VLOOKUP(A456,'286'!$A$3:$I$1768,7,FALSE())</f>
        <v>M</v>
      </c>
      <c r="K456" s="8" t="n">
        <f aca="false">VLOOKUP(A456,'286'!$A$3:$I$1768,2,FALSE())</f>
        <v>0</v>
      </c>
      <c r="L456" s="4" t="str">
        <f aca="false">VLOOKUP(A456,'286'!$A$3:$I$1768,8,FALSE())</f>
        <v>D</v>
      </c>
      <c r="M456" s="4" t="str">
        <f aca="false">VLOOKUP(A456,'286'!$A$3:$I$1768,9,FALSE())</f>
        <v>D</v>
      </c>
      <c r="N456" s="8" t="str">
        <f aca="false">IF(R456=O456, "MISMA","CONTRARIA")</f>
        <v>MISMA</v>
      </c>
      <c r="O456" s="8" t="str">
        <f aca="false" t="array" ref="O456">_xlfn.IFS(L456="D","1", L456="I","2")</f>
        <v>1</v>
      </c>
      <c r="P456" s="8" t="e">
        <f aca="false" t="array" ref="P456">_xlfn.IFS(K456="OD","1", K456="OI","2")</f>
        <v>#N/A</v>
      </c>
      <c r="Q456" s="1" t="str">
        <f aca="false" t="array" ref="Q456">_xlfn.IFS(J456="M","1", J456="H","2")</f>
        <v>1</v>
      </c>
      <c r="R456" s="8" t="str">
        <f aca="false" t="array" ref="R456">_xlfn.IFS(M456="D","1", M456="I","2")</f>
        <v>1</v>
      </c>
      <c r="S456" s="1" t="str">
        <f aca="false" t="array" ref="S456">_xlfn.IFS(N456="CONTRARIA", "1",N456= "MISMA","2")</f>
        <v>2</v>
      </c>
      <c r="T456" s="1" t="str">
        <f aca="false" t="array" ref="T456">_xlfn.IFS(I456="0-12","1", I456="13-24","2", I456="25-40","3", I456="41-60","4", I456="61-100","5")</f>
        <v>5</v>
      </c>
      <c r="U456" s="9" t="n">
        <v>-1.5</v>
      </c>
      <c r="V456" s="10" t="str">
        <f aca="false">IF(U456="","",IF(AND(U456&gt;=-9,U456&lt;=-6.5),"-9 a -6,5",IF(AND(U456&gt;=-6,U456&lt;=-3.5),"-6 a -3,5",IF(AND(U456&gt;=-3,U456&lt;=-1),"-3 a -1",IF(U456=-0.5,"-0,5",IF(AND(U456&gt;=0,U456&lt;=2.5),"0 a 2,5",IF(AND(U456&gt;=3,U456&lt;=5.5),"3 a 5,5",IF(AND(U456&gt;=6,U456&lt;=8.5),"6 a 8,5",IF(AND(U456&gt;=9,U456&lt;=20),"9 a 20","Fuera de rango")))))))))</f>
        <v>-3 a -1</v>
      </c>
      <c r="W456" s="11" t="n">
        <f aca="false">IF(V456="","",IF(V456="-9 a -6,5",2,IF(V456="-6 a -3,5",3,IF(V456="-3 a -1",4,IF(V456="-0,5","NORMA",IF(V456="0 a 2,5",5,IF(V456="3 a 5,5",6,IF(V456="6 a 8,5",7,IF(V456="9 a 20",8,"Fuera de rango")))))))))</f>
        <v>4</v>
      </c>
      <c r="X456" s="9" t="n">
        <v>0</v>
      </c>
      <c r="Y456" s="11" t="str">
        <f aca="false">IF(X456="","",IF(AND(X456&gt;=0,X456&lt;=4),"0 a 4",IF(AND(X456&gt;=4.5,X456&lt;=8.5),"4,5 a 8,5",IF(X456=9,"9",IF(AND(X456&gt;=9.5,X456&lt;=13),"9,5 a 13",IF(AND(X456&gt;=13.5,X456&lt;=20),"13,5 a 20",IF(AND(X456&gt;=20.5,X456&lt;=35),"20,5 a 35","Fuera de rango")))))))</f>
        <v>0 a 4</v>
      </c>
      <c r="Z456" s="11" t="n">
        <f aca="false">IF(Y456="","",IF(Y456="0 a 4",1,IF(Y456="4,5 a 8,5",2,IF(Y456="9","NORMA",IF(Y456="9,5 a 13",3,IF(Y456="13,5 a 20",4,IF(Y456="20,5 a 35",5,"Fuera de rango")))))))</f>
        <v>1</v>
      </c>
      <c r="AA456" s="9" t="n">
        <v>17</v>
      </c>
      <c r="AB456" s="10" t="str">
        <f aca="false">IF(AA456="","",IF(AND(AA456&gt;=0,AA456&lt;=9),"0 a 9",IF(AND(AA456&gt;=9.5,AA456&lt;=18.5),"9,5 a 18,5",IF(AA456=19,"19",IF(AND(AA456&gt;=19.5,AA456&lt;=28),"19,5 a 28",IF(AND(AA456&gt;=28.5,AA456&lt;=40),"28,5 a 40","Fuera de rango"))))))</f>
        <v>9,5 a 18,5</v>
      </c>
      <c r="AC456" s="11" t="n">
        <f aca="false" t="array" ref="AC456">_xlfn.IFS(AB456="","",AB456="0 a 9",1,AB456="9,5 a 18,5",2,AB456="19","NORMA",AB456="19,5 a 28",3,AB456="28,5 a 40",4,TRUE(),"Fuera de rango")</f>
        <v>2</v>
      </c>
      <c r="AD456" s="9" t="n">
        <v>4</v>
      </c>
      <c r="AE456" s="10" t="str">
        <f aca="false">IF(AD456="","",IF(AND(AD456&gt;=-10,AD456&lt;=0),"De -10 a 0",IF(AND(AD456&gt;=0.5,AD456&lt;=9.5),"0,5 a 9,5",IF(AD456=10,"10",IF(AND(AD456&gt;=10.5,AD456&lt;=20),"10,5 a 20",IF(AND(AD456&gt;=20.5,AD456&lt;=40),"20,5 a 40","Fuera de rango"))))))</f>
        <v>0,5 a 9,5</v>
      </c>
      <c r="AF456" s="12" t="n">
        <f aca="false">IF(AD456="","",IF(AND(AD456&gt;=-10,AD456&lt;=0),1,IF(AND(AD456&gt;=0.5,AD456&lt;=9.5),2,IF(AD456=10,"NORMA",IF(AND(AD456&gt;=10.5,AD456&lt;=20),3,IF(AND(AD456&gt;=20.5,AD456&lt;=40),4,""))))))</f>
        <v>2</v>
      </c>
      <c r="AG456" s="9" t="n">
        <v>6</v>
      </c>
      <c r="AH456" s="10" t="str">
        <f aca="false">IF(AG456="","",IF(AND(AG456&gt;=0,AG456&lt;=4),"0 a 4",IF(AND(AG456&gt;=4.5,AG456&lt;=8.5),"4,5 a 8,5",IF(AG456=9,"9",IF(AND(AG456&gt;=9.5,AG456&lt;=13),"9,5 a 13",IF(AND(AG456&gt;=13.5,AG456&lt;=25),"13,5 a 25","Fuera de rango"))))))</f>
        <v>4,5 a 8,5</v>
      </c>
      <c r="AI456" s="10" t="n">
        <f aca="false">IF(AH456="","",IF(AH456="0 a 4",1,IF(AH456="4,5 a 8,5",2,IF(AH456="9","NORMA",IF(AH456="9,5 a 13",3,IF(AH456="13,5 a 25",4,""))))))</f>
        <v>2</v>
      </c>
      <c r="AJ456" s="9" t="n">
        <v>4</v>
      </c>
      <c r="AK456" s="10" t="str">
        <f aca="false">IF(AJ456="","",IF(AND(AJ456&gt;=-15,AJ456&lt;=-10.5),"-15 a -10,5",IF(AND(AJ456&gt;=-10,AJ456&lt;=-4),"-10 a -4",IF(AND(AJ456&gt;=-4.5,AJ456&lt;=0),"-4,5 a 0",IF(AND(AJ456&gt;=0.5,AJ456&lt;=4.5),"0,5 a 4,5",IF(AJ456=5,"5",IF(AND(AJ456&gt;=5.5,AJ456&lt;=10),"5,5 a 10",IF(AND(AJ456&gt;=10.5,AJ456&lt;=20),"10,5 a 20","Fuera de rango"))))))))</f>
        <v>0,5 a 4,5</v>
      </c>
      <c r="AL456" s="11" t="n">
        <f aca="false">IF(AK456="","",IF(AK456="-15 a -10,5",1,IF(AK456="-10 a -4",2,IF(AK456="-4,5 a 0",3,IF(AK456="0,5 a 4,5",4,IF(AK456="5","NORMA",IF(AK456="5,5 a 10",5,IF(AK456="10,5 a 20",6,"Error"))))))))</f>
        <v>4</v>
      </c>
      <c r="AM456" s="9" t="n">
        <v>0</v>
      </c>
      <c r="AN456" s="10" t="str">
        <f aca="false">IF(AM456="","",IF(AND(AM456&gt;=-7.5,AM456&lt;=-5.5),"-7,5 a -5,5",IF(AND(AM456&gt;=-5,AM456&lt;=-3),"-5 a -3",IF(AND(AM456&gt;=-2.5,AM456&lt;=-0.5),"-2,5 a -0,5",IF(AM456=0,"0,00",IF(AND(AM456&gt;=0.5,AM456&lt;=2.5),"0,5 a 2,5",IF(AND(AM456&gt;=3,AM456&lt;=5),"3 a 5",IF(AND(AM456&gt;=5.5,AM456&lt;=7.5),"5,5 a 7,5",IF(AND(AM456&gt;=8,AM456&lt;=10),"8 a 10","Fuera de rango")))))))))</f>
        <v>0,00</v>
      </c>
      <c r="AO456" s="11" t="str">
        <f aca="false">IF(AN456="","",IF(AN456="-7,5 a -5,5",1,IF(AN456="-5 a -3",2,IF(AN456="-2,5 a -0,5",3,IF(AN456="0,00","NORMA",IF(AN456="0,5 a 2,5",4,IF(AN456="3 a 5",5,IF(AN456="5,5 a 7,5",6,IF(AN456="8 a 10",7,"Error")))))))))</f>
        <v>NORMA</v>
      </c>
      <c r="AP456" s="9" t="n">
        <v>-13</v>
      </c>
      <c r="AQ456" s="10" t="str">
        <f aca="false">IF(AP456="","",IF(AND(AP456&gt;=-20,AP456&lt;=-9.5),"-20 a -9,5",IF(AND(AP456&gt;=-9,AP456&lt;=-6.5),"-9 a -6,5",IF(AP456=-6,"-6",IF(AND(AP456&gt;=-5.5,AP456&lt;=-3),"-5,5 a -3",IF(AND(AP456&gt;=-2.5,AP456&lt;=0),"-2,5 a 0",IF(AND(AP456&gt;=0.5,AP456&lt;=3),"0,5 a 3",IF(AND(AP456&gt;=3.5,AP456&lt;=6),"3,5 a 6",IF(AND(AP456&gt;=6.5,AP456&lt;=9),"6,5 a 9",IF(AND(AP456&gt;=9.5,AP456&lt;=20),"9,5 a 20","Fuera de rango"))))))))))</f>
        <v>-20 a -9,5</v>
      </c>
      <c r="AR456" s="11" t="n">
        <f aca="false">IF(AQ456="","",IF(AQ456="-20 a -9,5",1,IF(AQ456="-9 a -6,5",2,IF(AQ456="-6","NORMA",IF(AQ456="-5,5 a -3",3,IF(AQ456="-2,5 a 0",4,IF(AQ456="0,5 a 3",5,IF(AQ456="3,5 a 6",6,IF(AQ456="6,5 a 9",7,IF(AQ456="9,5 a 20",8,""))))))))))</f>
        <v>1</v>
      </c>
      <c r="AS456" s="9" t="n">
        <v>0</v>
      </c>
      <c r="AT456" s="10" t="str">
        <f aca="false">IF(AS456="","",IF(AND(AS456&gt;=-16,AS456&lt;=-14),"-16 a -14",IF(AND(AS456&gt;=-13.5,AS456&lt;=-11.5),"-13,5 a -11,5",IF(AND(AS456&gt;=-11,AS456&lt;=-9),"-11 a -9",IF(AND(AS456&gt;=-8.5,AS456&lt;=-6.5),"-8,5 a -6,5",IF(AND(AS456&gt;=-6,AS456&lt;=-4),"-6 a -4",IF(AND(AS456&gt;=-3.5,AS456&lt;=-1.5),"-3,5 a -1,5",IF(AND(AS456&gt;=-1,AS456&lt;=1),"-1 a 1",IF(AND(AS456&gt;=1.5,AS456&lt;=3.5),"1,5 a 3,5",IF(AND(AS456&gt;=4,AS456&lt;=6),"4 a 6",IF(AND(AS456&gt;=6.5,AS456&lt;=8.5),"6,5 a 8,5",IF(AND(AS456&gt;=9,AS456&lt;=11),"9 a 11",IF(AND(AS456&gt;=11.5,AS456&lt;=13.5),"11,5 a 13,5",IF(AND(AS456&gt;=14,AS456&lt;=16),"14 a 16",IF(AND(AS456&gt;=16.5,AS456&lt;=18.5),"16,5 a 18,5",IF(AND(AS456&gt;=19,AS456&lt;=21),"19 a 21","Fuera de rango"))))))))))))))))</f>
        <v>-1 a 1</v>
      </c>
      <c r="AU456" s="11" t="n">
        <f aca="false" t="array" ref="AU456">IF(AT456="","",_xlfn.IFS(AT456="-16 a -14",1,AT456="-13,5 a -11,5",2,AT456="-11 a -9",3,AT456="-8,5 a -6,5",4,AT456="-6 a -4",5,AT456="-3,5 a -1,5",6,AT456="-1 a 1",7,AT456="1,5 a 3,5",8,AT456="4 a 6","NORMA",AT456="6,5 a 8,5",9,AT456="9 a 11",10,AT456="11,5 a 13,5",11,AT456="14 a 16",12,AT456="16,5 a 18,5",13,AT456="19 a 21",14,TRUE(),""))</f>
        <v>7</v>
      </c>
      <c r="AV456" s="9" t="n">
        <v>1.5</v>
      </c>
      <c r="AW456" s="10" t="str">
        <f aca="false">IF(AV456="","",IF(AND(AV456&gt;=-1,AV456&lt;=-0.5),"-1 a -0,5",IF(AND(AV456&gt;-0.5,AV456&lt;=0),"De -0,5 a 0",IF(AND(AV456&gt;=0.25,AV456&lt;=0.75),"0,25 a 0,75",IF(AND(AV456&gt;=1,AV456&lt;=1.5),"1 a 1,5",IF(AND(AV456&gt;=1.75,AV456&lt;=2.25),"1,75 a 2,25",IF(AND(AV456&gt;=2.5,AV456&lt;=3),"2,5 a 3",IF(AND(AV456&gt;=3.25,AV456&lt;=3.75),"3,25 a 3,75","Fuera de rango"))))))))</f>
        <v>1 a 1,5</v>
      </c>
      <c r="AX456" s="10" t="n">
        <f aca="false">IF(AW456="","",IF(OR(AW456="-1 a -0,5",AW456="-1 a -0.5"),1,IF(OR(AW456="De -0,5 a 0",AW456="-0,5 a 0",AW456="De -0.5 a 0"),2,IF(OR(AW456="0,25 a 0,75",AW456="0.25 a 0.75"),"NORMA",IF(OR(AW456="1 a 1,5",AW456="1 a 1.5"),3,IF(OR(AW456="1,75 a 2,25",AW456="1.75 a 2.25"),4,IF(OR(AW456="2,5 a 3",AW456="2.5 a 3"),5,IF(OR(AW456="3,25 a 3,75",AW456="3.25 a 3.75"),6,""))))))))</f>
        <v>3</v>
      </c>
      <c r="AY456" s="9" t="n">
        <v>-13</v>
      </c>
      <c r="AZ456" s="10" t="str">
        <f aca="false">IF(AY456="","",IF(AND(AY456&gt;=-20,AY456&lt;=-9.5),"-20 a -9,5",IF(AND(AY456&gt;=-9,AY456&lt;=-6.5),"-9 a -6,5",IF(AY456=-6,"-6",IF(AND(AY456&gt;=-5.5,AY456&lt;=-3),"-5,5 a -3",IF(AND(AY456&gt;=-2.5,AY456&lt;=0),"-2,5 a 0",IF(AND(AY456&gt;=0.5,AY456&lt;=3),"0,5 a 3",IF(AND(AY456&gt;=3.5,AY456&lt;=6),"3,5 a 6","Fuera de rango"))))))))</f>
        <v>-20 a -9,5</v>
      </c>
      <c r="BA456" s="11" t="n">
        <f aca="false">IF(AZ456="","",IF(AZ456="-20 a -9,5",1,IF(AZ456="-9 a -6,5",2,IF(AZ456="-6","NORMA",IF(AZ456="-5,5 a -3",3,IF(AZ456="-2,5 a 0",4,IF(AZ456="0,5 a 3",5,IF(AZ456="3,5 a 6",6,""))))))))</f>
        <v>1</v>
      </c>
      <c r="BB456" s="9" t="n">
        <v>16</v>
      </c>
      <c r="BC456" s="10" t="str">
        <f aca="false" t="array" ref="BC456">IF(BB456="","",_xlfn.IFS(AND(BB456&gt;=0,BB456&lt;=2),"0 a 2",AND(BB456&gt;=2.5,BB456&lt;=4.5),"2,5 a 4,5",AND(BB456&gt;=5,BB456&lt;=7),"5 a 7",AND(BB456&gt;=7.5,BB456&lt;=9.5),"7,5 a 9,5",AND(BB456&gt;=10,BB456&lt;=12),"10 a 12",AND(BB456&gt;=12.5,BB456&lt;=14.5),"12,5 a 14,5",BB456=15,"15",AND(BB456&gt;=15.5,BB456&lt;=17.5),"15,5 a 17,5",AND(BB456&gt;=18,BB456&lt;=20),"18 a 20",AND(BB456&gt;=20.5,BB456&lt;=22.5),"20,5 a 22,5",AND(BB456&gt;=23,BB456&lt;=25),"23 a 25",TRUE(),"Fuera de rango"))</f>
        <v>15,5 a 17,5</v>
      </c>
      <c r="BD456" s="11" t="n">
        <f aca="false" t="array" ref="BD456">IF(BC456="","",_xlfn.IFS(BC456="0 a 2",1,BC456="2,5 a 4,5",2,BC456="5 a 7",3,BC456="7,5 a 9,5",4,BC456="10 a 12",5,BC456="12,5 a 14,5",6,BC456="15","NORMA",BC456="15,5 a 17,5",7,BC456="18 a 20",8,BC456="20,5 a 22,5",9,BC456="23 a 25",10,TRUE(),"Fuera de rango"))</f>
        <v>7</v>
      </c>
      <c r="BE456" s="9" t="n">
        <v>22</v>
      </c>
      <c r="BF456" s="10" t="str">
        <f aca="false">IF(BE456="","",IF(AND(BE456&gt;=-20,BE456&lt;=-10),"-20 a -10",IF(AND(BE456&gt;=-9.5,BE456&lt;=0.5),"-9,5 a 0,5",IF(AND(BE456&gt;=1,BE456&lt;=11),"1 a 11",IF(AND(BE456&gt;=11.5,BE456&lt;=20.5),"11,5 a 20,5",IF(BE456=21,"21",IF(AND(BE456&gt;=21.5,BE456&lt;=31.5),"21,5 a 31,5",IF(AND(BE456&gt;=32,BE456&lt;=42),"32 a 42","Fuera de rango"))))))))</f>
        <v>21,5 a 31,5</v>
      </c>
      <c r="BG456" s="11" t="n">
        <f aca="false">IF(BF456="","",IF(BF456="-20 a -10",1,IF(BF456="-9,5 a 0,5",2,IF(BF456="1 a 11",3,IF(BF456="11,5 a 20,5",4,IF(BF456="21","NORMA",IF(BF456="21,5 a 31,5",5,IF(BF456="32 a 42",6,""))))))))</f>
        <v>5</v>
      </c>
      <c r="BH456" s="9" t="n">
        <v>0</v>
      </c>
      <c r="BI456" s="10" t="str">
        <f aca="false">IF(BH456="","",IF(AND(BH456&gt;=-20,BH456&lt;=-15),"-20 a -15",IF(AND(BH456&gt;=-14.5,BH456&lt;=-9.5),"-14,5 a -9,5",IF(AND(BH456&gt;=-9,BH456&lt;=-4),"-9 a -4",IF(AND(BH456&gt;=-3.5,BH456&lt;=2.5),"-3,5 a 2,5",IF(AND(BH456&gt;=3,BH456&lt;=8),"3 a 8",IF(AND(BH456&gt;=8.5,BH456&lt;=14.5),"8,5 a 14,5",IF(BH456=15,"15",IF(AND(BH456&gt;=15.5,BH456&lt;=20.5),"15,5 a 20,5",IF(AND(BH456&gt;=21,BH456&lt;=26),"21 a 26","Fuera de rango"))))))))))</f>
        <v>-3,5 a 2,5</v>
      </c>
      <c r="BJ456" s="11" t="n">
        <f aca="false">IF(BI456="","",IF(BI456="-20 a -15",1,IF(BI456="-14,5 a -9,5",2,IF(BI456="-9 a -4",3,IF(BI456="-3,5 a 2,5",4,IF(BI456="3 a 8",5,IF(BI456="8,5 a 14,5",6,IF(BI456="15","NORMA",IF(BI456="15,5 a 20,5",7,IF(BI456="21 a 26",8,IF(BI456="26,5 a 31,5",9,"")))))))))))</f>
        <v>4</v>
      </c>
      <c r="BK456" s="9" t="n">
        <v>16</v>
      </c>
      <c r="BL456" s="10" t="str">
        <f aca="false">IF(BK456="","",IF(AND(BK456&gt;=0,BK456&lt;=2),"0 - 2",IF(AND(BK456&gt;=2.5,BK456&lt;=4.5),"2,5 - 4,5",IF(AND(BK456&gt;=5,BK456&lt;=7),"5 - 7",IF(AND(BK456&gt;=7.5,BK456&lt;=9.5),"7,5 - 9,5",IF(AND(BK456&gt;=10,BK456&lt;=12),"10 - 12",IF(AND(BK456&gt;=12.5,BK456&lt;=13.5),"12,5 - 13,5",IF(BK456=14,"14",IF(AND(BK456&gt;=14.5,BK456&lt;=16.5),"14,5 - 16,5",IF(AND(BK456&gt;=17,BK456&lt;=19),"17 - 19",IF(AND(BK456&gt;=19.5,BK456&lt;=21.5),"19,5 - 21,5",IF(AND(BK456&gt;=22,BK456&lt;=24),"22 - 24",IF(AND(BK456&gt;=24.5,BK456&lt;=26.5),"24,5 - 26,5",IF(AND(BK456&gt;=27,BK456&lt;=29),"27 - 29",IF(AND(BK456&gt;=29.5,BK456&lt;=30),"29,5 - 30","Fuera de rango")))))))))))))))</f>
        <v>14,5 - 16,5</v>
      </c>
      <c r="BM456" s="11" t="n">
        <f aca="false">IF(BL456="","",IF(BL456="0 - 2",1,IF(BL456="2,5 - 4,5",2,IF(BL456="5 - 7",3,IF(BL456="7,5 - 9,5",4,IF(BL456="10 - 12",5,IF(BL456="12,5 - 13,5",6,IF(BL456="14","NORMA",IF(BL456="14,5 - 16,5",7,IF(BL456="17 - 19",8,IF(BL456="19,5 - 21,5",9,IF(BL456="22 - 24",10,IF(BL456="24,5 - 26,5",11,IF(BL456="27 - 29",12,IF(BL456="29,5 - 30",13,"")))))))))))))))</f>
        <v>7</v>
      </c>
      <c r="BN456" s="9" t="n">
        <v>18</v>
      </c>
      <c r="BO456" s="11" t="str">
        <f aca="false">IF(BN456="","",IF(AND(BN456&gt;=-20,BN456&lt;=-10),"-20 a -10",IF(AND(BN456&gt;=-9.5,BN456&lt;=0.5),"-9,5 a 0,5",IF(AND(BN456&gt;=1,BN456&lt;=11),"1 a 11",IF(AND(BN456&gt;=11.5,BN456&lt;=21.5),"11,5 a 21,5",IF(BN456=22,"22",IF(AND(BN456&gt;=22.5,BN456&lt;=32.5),"22,5 a 32,5",IF(AND(BN456&gt;=33,BN456&lt;=43),"33 a 43","Fuera de rango"))))))))</f>
        <v>11,5 a 21,5</v>
      </c>
      <c r="BP456" s="11" t="n">
        <f aca="false">IF(BO456="","",IF(BO456="-20 a -10",1,IF(BO456="-9,5 a 0,5",2,IF(BO456="1 a 11",3,IF(BO456="11,5 a 21,5",4,IF(BO456="22","NORMA",IF(BO456="22,5 a 32,5",5,IF(BO456="33 a 43",6,""))))))))</f>
        <v>4</v>
      </c>
      <c r="BQ456" s="9" t="n">
        <v>15</v>
      </c>
      <c r="BR456" s="10" t="str">
        <f aca="false">IF(BQ456="","",IF(AND(BQ456&gt;=-20,BQ456&lt;=-15),"-20 a -15",IF(AND(BQ456&gt;=-14.5,BQ456&lt;=-9.5),"-14,5 a -9,5",IF(AND(BQ456&gt;=-9,BQ456&lt;=-4),"-9 a -4",IF(AND(BQ456&gt;=-3.5,BQ456&lt;=2.5),"-3,5 a 2,5",IF(AND(BQ456&gt;=3,BQ456&lt;=8),"3 a 8",IF(AND(BQ456&gt;=8.5,BQ456&lt;=13.5),"8,5 a 13,5",IF(AND(BQ456&gt;=14,BQ456&lt;=17.5),"14 a 17,5",IF(BQ456=18,"18",IF(AND(BQ456&gt;=18.5,BQ456&lt;=23.5),"18,5 a 23,5",IF(AND(BQ456&gt;=24,BQ456&lt;=29),"24 a 29",IF(AND(BQ456&gt;=29.5,BQ456&lt;=34.5),"29,5 a 34,5",IF(AND(BQ456&gt;=35,BQ456&lt;=40),"35 a 40","Fuera de rango")))))))))))))</f>
        <v>14 a 17,5</v>
      </c>
      <c r="BS456" s="11" t="n">
        <f aca="false">IF(BR456="","",IF(BR456="-20 a -15",1,IF(BR456="-14,5 a -9,5",2,IF(BR456="-9 a -4",3,IF(BR456="-3,5 a 2,5",4,IF(BR456="3 a 8",5,IF(BR456="8,5 a 13,5",6,IF(BR456="14 a 17,5",7,IF(BR456="18","NORMA",IF(BR456="18,5 a 23,5",8,IF(BR456="24 a 29",9,IF(BR456="29,5 a 34,5",10,IF(BR456="35 a 40",11,"")))))))))))))</f>
        <v>7</v>
      </c>
      <c r="BT456" s="9" t="n">
        <v>0</v>
      </c>
      <c r="BU456" s="10" t="str">
        <f aca="false">IF(BT456="","",IF(AND(BT456&gt;=-20,BT456&lt;=-18),"-20 a -18",IF(AND(BT456&gt;=-17.5,BT456&lt;=-15.5),"-17,5 a -15,5",IF(AND(BT456&gt;=-15,BT456&lt;=-13),"-15 a -13",IF(AND(BT456&gt;=-12.5,BT456&lt;=-10.5),"-12,5 a -10,5",IF(AND(BT456&gt;=-10,BT456&lt;=-8),"-10 a -8",IF(AND(BT456&gt;=-7.5,BT456&lt;=-5.5),"-7,5 a -5,5",IF(AND(BT456&gt;=-5,BT456&lt;=-3),"-5 a -3",IF(AND(BT456&gt;=-2.5,BT456&lt;=-0.5),"-2,5 a -0,5",IF(BT456=0,"0",IF(AND(BT456&gt;=0.5,BT456&lt;=2.5),"0,5 a 2,5",IF(AND(BT456&gt;=3,BT456&lt;=5),"3 a 5",IF(AND(BT456&gt;=5.5,BT456&lt;=7.5),"5,5 a 7,5",IF(AND(BT456&gt;=8,BT456&lt;=10),"8 a 10",IF(AND(BT456&gt;=10.5,BT456&lt;=12.5),"10,5 a 12,5",IF(AND(BT456&gt;=13,BT456&lt;=15),"13 a 15",IF(AND(BT456&gt;=15.5,BT456&lt;=17.5),"15,5 a 17,5",IF(AND(BT456&gt;=18,BT456&lt;=20),"18 a 20","Fuera de rango"))))))))))))))))))</f>
        <v>0</v>
      </c>
      <c r="BV456" s="11" t="str">
        <f aca="false">IF(BT456="","",IF(BT456=0,"NORMA",IF(AND(BT456&gt;=-20,BT456&lt;=-18),2,IF(AND(BT456&gt;=-17.5,BT456&lt;=-15.5),2,IF(AND(BT456&gt;=-15,BT456&lt;=-13),3,IF(AND(BT456&gt;=-12.5,BT456&lt;=-10.5),4,IF(AND(BT456&gt;=-10,BT456&lt;=-8),5,IF(AND(BT456&gt;=-7.5,BT456&lt;=-5.5),6,IF(AND(BT456&gt;=-5,BT456&lt;=-3),7,IF(AND(BT456&gt;=-2.5,BT456&lt;=-0.5),8,IF(AND(BT456&gt;=0.5,BT456&lt;=2.5),9,IF(AND(BT456&gt;=3,BT456&lt;=5),10,IF(AND(BT456&gt;=5.5,BT456&lt;=7.5),11,IF(AND(BT456&gt;=8,BT456&lt;=10),12,IF(AND(BT456&gt;=10.5,BT456&lt;=12.5),13,IF(AND(BT456&gt;=13,BT456&lt;=15),14,IF(AND(BT456&gt;=15.5,BT456&lt;=17.5),15,IF(AND(BT456&gt;=18,BT456&lt;=20),16,"Fuera de rango"))))))))))))))))))</f>
        <v>NORMA</v>
      </c>
      <c r="BW456" s="9" t="n">
        <v>-3.5</v>
      </c>
      <c r="BX456" s="10" t="n">
        <f aca="false">18.5- (0.3*H456)</f>
        <v>-1.6</v>
      </c>
      <c r="BY456" s="10" t="n">
        <f aca="false">(BW456)-(BX456)</f>
        <v>-1.9</v>
      </c>
      <c r="BZ456" s="10" t="str">
        <f aca="false">IF(BY456="","",IF(BY456&lt;-27.5,"De -30 a -28",IF(BY456&lt;-25,"De -27,5 a -25,5",IF(BY456&lt;-22.5,"De -25 a -23",IF(BY456&lt;-20,"De -22,5 a -20,5",IF(BY456&lt;-17.5,"De -20 a -18",IF(BY456&lt;-15,"De -17,5 a -15,5",IF(BY456&lt;-12.5,"De -15 a -13",IF(BY456&lt;-10,"De -12,5 a -10,5",IF(BY456&lt;-7.5,"De -10 a -8",IF(BY456&lt;-5,"De -7,5 a -5,5",IF(BY456&lt;-2.5,"De -5 a -3",IF(BY456&lt;0,"De -2,5 a -0,5",IF(BY456&lt;2.5,"De 0 a 2",IF(BY456&lt;5,"De 2,5 a 4,5",IF(BY456&lt;7.5,"De 5 a 7",IF(BY456&lt;10,"De 7,5 a 9,5",IF(BY456&lt;12.5,"De 10 a 12",IF(BY456&lt;15,"De 12,5 a 14,5",IF(BY456&lt;17.5,"De 15 a 17",IF(BY456&lt;20,"De 17,5 a 19,5",IF(BY456&lt;22.5,"De 20 a 22",IF(BY456&lt;25,"De 22,5 a 24,5",IF(BY456&lt;27.5,"De 25 a 27","De 27,5 a 30"))))))))))))))))))))))))</f>
        <v>De -2,5 a -0,5</v>
      </c>
      <c r="CA456" s="12" t="n">
        <f aca="false">IF(BY456="","",IF(BY456&lt;=-28,1,IF(BY456&lt;=-25.5,2,IF(BY456&lt;=-23,3,IF(BY456&lt;=-20.5,4,IF(BY456&lt;=-18,5,IF(BY456&lt;=-15.5,6,IF(BY456&lt;=-13,7,IF(BY456&lt;=-10.5,8,IF(BY456&lt;=-8,9,IF(BY456&lt;=-5.5,10,IF(BY456&lt;=-3,11,IF(BY456&lt;=-0.5,12,IF(BY456&lt;=2,13,IF(BY456&lt;=4.5,14,IF(BY456&lt;=7,15,IF(BY456&lt;=9.5,16,IF(BY456&lt;=12,17,IF(BY456&lt;=14.5,18,IF(BY456&lt;=17,19,IF(BY456&lt;=19.5,20,IF(BY456&lt;=22,21,IF(BY456&lt;=24.5,22,IF(BY456&lt;=27,23,IF(BY456&lt;=30,24,"Fuera de rango")))))))))))))))))))))))))</f>
        <v>12</v>
      </c>
      <c r="CB456" s="9" t="n">
        <v>-3.25</v>
      </c>
      <c r="CC456" s="10" t="n">
        <f aca="false">18.5- (0.3*H456)</f>
        <v>-1.6</v>
      </c>
      <c r="CD456" s="10" t="n">
        <f aca="false">(CB456)-(CC456)</f>
        <v>-1.65</v>
      </c>
      <c r="CE456" s="10" t="str">
        <f aca="false">IF(CD456="","",IF(CD456&lt;-27.5,"De -30 a -28",IF(CD456&lt;-25,"De -27,5 a -25,5",IF(CD456&lt;-22.5,"De -25 a -23",IF(CD456&lt;-20,"De -22,5 a -20,5",IF(CD456&lt;-17.5,"De -20 a -18",IF(CD456&lt;-15,"De -17,5 a -15,5",IF(CD456&lt;-12.5,"De -15 a -13",IF(CD456&lt;-10,"De -12,5 a -10,5",IF(CD456&lt;-7.5,"De -10 a -8",IF(CD456&lt;-5,"De -7,5 a -5,5",IF(CD456&lt;-2.5,"De -5 a -3",IF(CD456&lt;0,"De -2,5 a -0,5",IF(CD456&lt;=2,"De 0 a 2",IF(CD456&lt;=4.5,"De 2,5 a 4,5",IF(CD456&lt;=7,"De 5 a 7",IF(CD456&lt;=9.5,"De 7,5 a 9,5",IF(CD456&lt;=12,"De 10 a 12",IF(CD456&lt;=14.5,"De 12,5 a 14,5",IF(CD456&lt;=17,"De 15 a 17",IF(CD456&lt;=19.5,"De 17,5 a 19,5",IF(CD456&lt;=22,"De 20 a 22",IF(CD456&lt;=24.5,"De 22,5 a 24,5",IF(CD456&lt;=27,"De 25 a 27","De 27,5 a 30"))))))))))))))))))))))))</f>
        <v>De -2,5 a -0,5</v>
      </c>
      <c r="CF456" s="12" t="n">
        <f aca="false">IF(CD456="","",IF(CD456&lt;-27.5,1,IF(CD456&lt;-25,2,IF(CD456&lt;-22.5,3,IF(CD456&lt;-20,4,IF(CD456&lt;-17.5,5,IF(CD456&lt;-15,6,IF(CD456&lt;-12.5,7,IF(CD456&lt;-10,8,IF(CD456&lt;-7.5,9,IF(CD456&lt;-5,10,IF(CD456&lt;-2.5,11,IF(CD456&lt;0,12,IF(CD456&lt;2.5,13,IF(CD456&lt;5,14,IF(CD456&lt;7.5,15,IF(CD456&lt;10,16,IF(CD456&lt;12.5,17,IF(CD456&lt;15,18,IF(CD456&lt;17.5,19,IF(CD456&lt;20,20,IF(CD456&lt;22.5,21,IF(CD456&lt;25,22,IF(CD456&lt;27.5,23,24))))))))))))))))))))))))</f>
        <v>12</v>
      </c>
      <c r="CG456" s="9" t="n">
        <v>-1.5</v>
      </c>
      <c r="CH456" s="10" t="str">
        <f aca="false">IF(CG456="","",IF(AND(CG456&gt;=-10,CG456&lt;=-9.5),"-10 a -9,5",IF(AND(CG456&gt;-9.5,CG456&lt;=-8.5),"-9 a -8,5",IF(AND(CG456&gt;-8.5,CG456&lt;=-7.5),"-8 a -7,5",IF(AND(CG456&gt;-7.5,CG456&lt;=-6.5),"-7 a -6,5",IF(AND(CG456&gt;-6.5,CG456&lt;=-5.5),"-6 a -5,5",IF(AND(CG456&gt;-5.5,CG456&lt;=-4.5),"-5 a -4,5",IF(AND(CG456&gt;-4.5,CG456&lt;=-3.5),"-4 a -3,5",IF(AND(CG456&gt;-3.5,CG456&lt;=-2.5),"-3 a -2,5",IF(CG456=-2.25,"-2,25",IF(AND(CG456&gt;-2.5,CG456&lt;=-1.5),"-2 a -1,5",IF(AND(CG456&gt;-1.5,CG456&lt;=-0.5),"-1 a -0,5",IF(AND(CG456&gt;-0.5,CG456&lt;=0.5),"0 a 0,5",IF(AND(CG456&gt;0.5,CG456&lt;=1.5),"1 a 1,5",IF(AND(CG456&gt;1.5,CG456&lt;=2.5),"2 a 2,5",IF(AND(CG456&gt;2.5,CG456&lt;=3.5),"3 a 3,5",IF(AND(CG456&gt;3.5,CG456&lt;=4.5),"4 a 4,5",IF(AND(CG456&gt;4.5,CG456&lt;=5.5),"5 a 5,5",IF(AND(CG456&gt;5.5,CG456&lt;=6.5),"6 a 6,5",IF(AND(CG456&gt;6.5,CG456&lt;=7.5),"7 a 7,5",IF(AND(CG456&gt;7.5,CG456&lt;=8.5),"8 a 8,5",IF(AND(CG456&gt;8.5,CG456&lt;=9.5),"9 a 9,5",IF(CG456&gt;=10,"10","Fuera de rango")))))))))))))))))))))))</f>
        <v>-2 a -1,5</v>
      </c>
      <c r="CI456" s="11" t="n">
        <f aca="false">IF(CG456="","",IF(CG456=-2.25,"NORMA",IF(CG456&lt;=-9.5,1,IF(CG456&lt;=-8.5,2,IF(CG456&lt;=-7.5,3,IF(CG456&lt;=-6.5,4,IF(CG456&lt;=-5.5,5,IF(CG456&lt;=-4.5,6,IF(CG456&lt;=-3.5,7,IF(CG456&lt;=-2.5,8,IF(CG456&lt;=-1.5,9,IF(CG456&lt;=-0.5,10,IF(CG456&lt;=0.5,11,IF(CG456&lt;=1.5,12,IF(CG456&lt;=2.5,13,IF(CG456&lt;=3.5,14,IF(CG456&lt;=4.5,15,IF(CG456&lt;=5.5,16,IF(CG456&lt;=6.5,17,IF(CG456&lt;=7.5,18,IF(CG456&lt;=8.5,19,IF(CG456&lt;=9.5,20,IF(CG456=10,21,"Fuera de rango")))))))))))))))))))))))</f>
        <v>9</v>
      </c>
      <c r="CJ456" s="9" t="n">
        <v>1</v>
      </c>
      <c r="CK456" s="10" t="str">
        <f aca="false">IF(CJ456="","",IF(AND(CJ456&gt;=-6,CJ456&lt;=-5.5),"-6 a -5,5",IF(AND(CJ456&gt;-5.5,CJ456&lt;=-4.5),"-5 a -4,5",IF(AND(CJ456&gt;-4.5,CJ456&lt;=-3.5),"-4 a -3,5",IF(AND(CJ456&gt;-3.5,CJ456&lt;=-2.5),"-3 a -2,5",IF(AND(CJ456&gt;-2.5,CJ456&lt;=-1.5),"-2 a -1,5",IF(AND(CJ456&gt;-1.5,CJ456&lt;=-0.5),"-1 a -0,5",IF(AND(CJ456&gt;-0.5,CJ456&lt;=0.5),"0 a 0,5",IF(AND(CJ456&gt;0.5,CJ456&lt;=1.5),"1 a 1,5",IF(AND(CJ456&gt;1.5,CJ456&lt;2.5),"2",IF(AND(CJ456&gt;=2.5,CJ456&lt;=3),"2,5 a 3",IF(AND(CJ456&gt;3,CJ456&lt;=4),"3,5 a 4",IF(AND(CJ456&gt;4,CJ456&lt;=5),"4,5 a 5",IF(AND(CJ456&gt;5,CJ456&lt;=6),"5,5 a 6",IF(AND(CJ456&gt;6,CJ456&lt;=7),"6,5 a 7",IF(AND(CJ456&gt;7,CJ456&lt;=8),"7,5 a 8",IF(AND(CJ456&gt;8,CJ456&lt;=9.5),"8,5 a 9,5",IF(CJ456=10,"10","Fuera de rango"))))))))))))))))))</f>
        <v>1 a 1,5</v>
      </c>
      <c r="CL456" s="11" t="n">
        <f aca="false">IF(CK456="","",IF(OR(CK456="-6 a -5,5",CK456="-6 - -5,5"),1,IF(OR(CK456="-5 a -4,5",CK456="-5 - -4,5"),2,IF(OR(CK456="-4 a -3,5",CK456="-4 - -3,5"),3,IF(OR(CK456="-3 a -2,5",CK456="-3 - -2,5"),4,IF(OR(CK456="-2 a -1,5",CK456="-2 - -1,5"),5,IF(OR(CK456="-1 a -0,5",CK456="-1 - -0,5"),6,IF(OR(CK456="0 a 0,5",CK456="0 - 0,5"),7,IF(OR(CK456="1 a 1,5",CK456="1 - 1,5"),8,IF(CK456="2","NORMA",IF(OR(CK456="2,5 a 3",CK456="2,5 - 3"),9,IF(OR(CK456="3,5 a 4",CK456="3,5 - 4"),10,IF(OR(CK456="4,5 a 5",CK456="4,5 - 5"),11,IF(OR(CK456="5,5 a 6",CK456="5,5 - 6"),12,IF(OR(CK456="6,5 a 7",CK456="6,5 - 7"),13,IF(OR(CK456="7,5 a 8",CK456="7,5 - 8"),14,IF(OR(CK456="8,5 a 9",CK456="8,5 - 9,5",CK456="9 a 9,5"),15,IF(CK456="10",15,IF(OR(CK456="0,5 a 1",CK456="0,5 - 1"),7,"Fuera de rango")))))))))))))))))))</f>
        <v>8</v>
      </c>
      <c r="CN456" s="10" t="str">
        <f aca="false">IF(CM456=0,"0", " ")</f>
        <v>0</v>
      </c>
      <c r="CO456" s="10" t="str">
        <f aca="false">IF(CM456&gt;0,"EME"," ")</f>
        <v> </v>
      </c>
      <c r="CQ456" s="10" t="str">
        <f aca="false">IF(CP456&gt;0,"0", " ")</f>
        <v> </v>
      </c>
      <c r="CR456" s="10" t="str">
        <f aca="false">IF(CP456&gt;0,"EME"," ")</f>
        <v> </v>
      </c>
      <c r="CS456" s="9" t="n">
        <v>0.5</v>
      </c>
      <c r="CV456" s="9" t="n">
        <v>0.5</v>
      </c>
      <c r="CY456" s="9" t="n">
        <v>0</v>
      </c>
      <c r="DB456" s="9" t="n">
        <v>0</v>
      </c>
      <c r="DC456" s="11" t="str">
        <f aca="false">IF(DB456&lt;0,"2"," ")</f>
        <v> </v>
      </c>
      <c r="DD456" s="11" t="str">
        <f aca="false">IF(DB456&lt;0,"MIO"," ")</f>
        <v> </v>
      </c>
      <c r="DE456" s="9" t="n">
        <v>-0.5</v>
      </c>
      <c r="DF456" s="10" t="str">
        <f aca="false">IF(DE456&lt;0,"3"," ")</f>
        <v>3</v>
      </c>
      <c r="DG456" s="10" t="str">
        <f aca="false">IF(DE456&lt;0,"AST"," ")</f>
        <v>AST</v>
      </c>
      <c r="DH456" s="9" t="n">
        <v>-0.5</v>
      </c>
      <c r="DI456" s="10" t="str">
        <f aca="false">IF(DH456&lt;0,"3"," ")</f>
        <v>3</v>
      </c>
      <c r="DJ456" s="10" t="str">
        <f aca="false">IF(DH456&lt;0,"AST"," ")</f>
        <v>AST</v>
      </c>
      <c r="DK456" s="9" t="n">
        <v>3</v>
      </c>
      <c r="DL456" s="10" t="str">
        <f aca="false">IF(DK456&gt;0,"4"," ")</f>
        <v>4</v>
      </c>
      <c r="DM456" s="10" t="str">
        <f aca="false">IF(DK456&gt;0,"PRE"," ")</f>
        <v>PRE</v>
      </c>
      <c r="DN456" s="9" t="n">
        <v>3</v>
      </c>
      <c r="DO456" s="10" t="str">
        <f aca="false">IF(DN456&gt;0,"4"," ")</f>
        <v>4</v>
      </c>
      <c r="DP456" s="10" t="str">
        <f aca="false">IF(DN456&gt;0,"PRE"," ")</f>
        <v>PRE</v>
      </c>
      <c r="DS456" s="12" t="str">
        <f aca="false">CONCATENATE(CO456,CU456,DA456,DG456,DM456)</f>
        <v> ASTPRE</v>
      </c>
      <c r="DT456" s="10" t="e">
        <f aca="false" t="array" ref="DT456">_xlfn.IFS(DS456="EME    ","0", DS456=" HIP   ","1", DS456="  MIO  ","2", DS456="   AST ","3", DS456="    PRE","4", DS456="EME   PRE","5", DS456=" HIP  PRE","6", DS456=" HIP AST ","7", DS456="  MIO PRE","8", DS456="  MIOAST ","9", DS456="   ASTPRE","10",DS456=" HIP ASTPRE","11", DS456="  MIOASTPRE","12", DS456="     ","0")</f>
        <v>#N/A</v>
      </c>
      <c r="DV456" s="1" t="e">
        <f aca="false" t="array" ref="DV456">_xlfn.IFS(DU456="SI","2", DU456="NO","1")</f>
        <v>#N/A</v>
      </c>
      <c r="DX456" s="11" t="str">
        <f aca="false">IF(DW456=0,"1","2")</f>
        <v>1</v>
      </c>
      <c r="DY456" s="11" t="str">
        <f aca="false" t="array" ref="DY456">_xlfn.IFS(DW456=0,"0", DW456=0.25, "1", DW456=0.5,"2", DW456=0.75,"3", DW456=1,"4",DW456=1.25,"5", DW456=1.5,"6", DW456=1.75,"7", DW456=2,"8")</f>
        <v>0</v>
      </c>
      <c r="EA456" s="11" t="str">
        <f aca="false">IF(DZ456=0,"1","2")</f>
        <v>1</v>
      </c>
      <c r="EB456" s="11" t="str">
        <f aca="false" t="array" ref="EB456">_xlfn.IFS(DZ456=0,"0", DZ456=0.25, "1", DZ456=0.5,"2", DZ456=0.75,"3", DZ456=1,"4",DZ456=1.25,"5", DZ456=1.5,"6", DZ456=1.75,"7", DZ456=2,"8")</f>
        <v>0</v>
      </c>
      <c r="ED456" s="10" t="str">
        <f aca="false">IF(EC456=0,"1","2")</f>
        <v>1</v>
      </c>
      <c r="EE456" s="11" t="str">
        <f aca="false" t="array" ref="EE456">_xlfn.IFS(EC456=0,"0", EC456=-0.25, "1", EC456=-0.5,"2", EC456=-0.75,"3", EC456=-1,"4",EC456=-1.25,"5", EC456=-1.5,"6", EC456=-1.75,"7", EC456=-2,"8", EC456=-2.25,"9",EC456=-2.5,"10", EC456=-2.75,"11", EC456=-3,"12", EC456=-3.25,"13", EC456=-3.5,"14", EC456=-3.75,"15",EC456=-4,"16")</f>
        <v>0</v>
      </c>
      <c r="EG456" s="10" t="str">
        <f aca="false">IF(EF456=0,"1","2")</f>
        <v>1</v>
      </c>
      <c r="EH456" s="11" t="str">
        <f aca="false" t="array" ref="EH456">_xlfn.IFS(EF456=0,"0", EF456=-0.25, "1", EF456=-0.5,"2", EF456=-0.75,"3", EF456=-1,"4",EF456=-1.25,"5", EF456=-1.5,"6", EF456=-1.75,"7", EF456=-2,"8", EF456=-2.25,"9",EF456=-2.5,"10", EF456=-2.75,"11", EF456=-3,"12", EF456=-3.25,"13", EF456=-3.5,"14", EF456=-3.75,"15",EF456=-4,"16")</f>
        <v>0</v>
      </c>
      <c r="EJ456" s="11" t="str">
        <f aca="false">IF(EI456=0,"1","2")</f>
        <v>1</v>
      </c>
      <c r="EK456" s="11" t="str">
        <f aca="false" t="array" ref="EK456">_xlfn.IFS(EI456=0,"0", EI456=-0.25, "1", EI456=-0.5,"2", EI456=-0.75,"3", EI456=-1,"4",EI456=-1.25,"5", EI456=-1.5,"6", EI456=-1.75,"7", EI456=-2,"8", EI456=-2.25,"9", EI456=-2.25,"9",EI456=-2.5,"10", EI456=-2.75,"11", EI456=-3,"12", EI456=-3.25,"13", EI456=-3.5,"14", EI456=-3.75,"15",EI456=-4,"16", EI456=0.25, "17", EI456=0.5, "18")</f>
        <v>0</v>
      </c>
      <c r="EM456" s="11" t="str">
        <f aca="false">IF(EL456=0,"1","2")</f>
        <v>1</v>
      </c>
      <c r="EN456" s="11" t="str">
        <f aca="false" t="array" ref="EN456">_xlfn.IFS(EL456=0.25,"17",EL456=0.5,"18", EL456=0,"0", EL456=-0.25, "1", EL456=-0.5,"2", EL456=-0.75,"3", EL456=-1,"4",EL456=-1.25,"5", EL456=-1.5,"6", EL456=-1.75,"7", EL456=-2,"8",EL456= -2.25,"9",EL456=-2.5,"10",EL456= -2.75,"11",EL456= -3,"12",EL456= -3.25,"13",EL456= -3.5,"14",EL456= -3.75,"15",EL456=-4,"16")</f>
        <v>0</v>
      </c>
      <c r="EP456" s="11" t="str">
        <f aca="false">IF(EO456=0,"1","2")</f>
        <v>1</v>
      </c>
      <c r="EQ456" s="11" t="str">
        <f aca="false" t="array" ref="EQ456">_xlfn.IFS(EO456=0,"0", EO456=0.25, "1", EO456=0.5,"2", EO456=0.75,"3", EO456=1,"4",EO456=1.25,"5", EO456=1.5,"6", EO456=1.75,"7", EO456=2,"8", EO456=2.25,"9", EO456=2.25,"9",EO456=2.5,"10", EO456=2.75,"11", EO456=3,"12", EO456=3.25,"13", EO456=3.5,"14", EO456=3.75,"15",EO456=4,"16", EO456=-0.25, "17", bq=-0.5, "18")</f>
        <v>0</v>
      </c>
      <c r="ES456" s="11" t="str">
        <f aca="false">IF(ER456=0,"1","2")</f>
        <v>1</v>
      </c>
      <c r="ET456" s="11" t="str">
        <f aca="false" t="array" ref="ET456">_xlfn.IFS(ER456=0,"0", ER456=0.25, "1", ER456=0.5,"2", ER456=0.75,"3", ER456=1,"4",ER456=1.25,"5", ER456=1.5,"6", ER456=1.75,"7", ER456=2,"8", ER456=2.25,"9", ER456=2.25,"9",ER456=2.5,"10", ER456=2.75,"11", ER456=3,"12", ER456=3.25,"13", ER456=3.5,"14", ER456=3.75,"15",ER456=4,"16", ER456=-0.25, "17", bq=-0.5, "18")</f>
        <v>0</v>
      </c>
      <c r="EV456" s="14" t="e">
        <f aca="false">VLOOKUP(EU456,LEYENDA!$G$2:$H$8,2,TRUE())</f>
        <v>#N/A</v>
      </c>
      <c r="EW456" s="14" t="e">
        <f aca="false" t="array" ref="EW456">_xlfn.IFS(EV456="0-5","1", EV456="6-12","2", EV456="13-18","3", EV456="19-24","4", EV456="25-36","5", EV456="37-48","6", EV456="49-60","7")</f>
        <v>#N/A</v>
      </c>
    </row>
    <row r="457" customFormat="false" ht="13.5" hidden="false" customHeight="false" outlineLevel="0" collapsed="false">
      <c r="A457" s="1" t="n">
        <v>158</v>
      </c>
      <c r="B457" s="2" t="n">
        <v>3</v>
      </c>
      <c r="C457" s="33" t="n">
        <v>45189</v>
      </c>
      <c r="E457" s="5" t="str">
        <f aca="false">VLOOKUP(A457,'286'!$A$3:$J$6279,10,FALSE())</f>
        <v>ISABEL GUTIÉRREZ, Mª ÁNGELES</v>
      </c>
      <c r="F457" s="4" t="str">
        <f aca="false">VLOOKUP(A457,'286'!$A$3:$I$1768,3,FALSE())</f>
        <v>IGUAN</v>
      </c>
      <c r="G457" s="6" t="n">
        <f aca="false">VLOOKUP(A457,'286'!$A$3:$I$1768,4,FALSE())</f>
        <v>19525</v>
      </c>
      <c r="H457" s="7" t="n">
        <f aca="false">YEAR(C457)-YEAR(G457)</f>
        <v>70</v>
      </c>
      <c r="I457" s="1" t="str">
        <f aca="false">VLOOKUP(H457,LEYENDA!$C$2:$D$6,2,TRUE())</f>
        <v>61-100</v>
      </c>
      <c r="J457" s="5" t="str">
        <f aca="false">VLOOKUP(A457,'286'!$A$3:$I$1768,7,FALSE())</f>
        <v>M</v>
      </c>
      <c r="K457" s="8" t="n">
        <f aca="false">VLOOKUP(A457,'286'!$A$3:$I$1768,2,FALSE())</f>
        <v>0</v>
      </c>
      <c r="L457" s="4" t="str">
        <f aca="false">VLOOKUP(A457,'286'!$A$3:$I$1768,8,FALSE())</f>
        <v>D</v>
      </c>
      <c r="M457" s="4" t="str">
        <f aca="false">VLOOKUP(A457,'286'!$A$3:$I$1768,9,FALSE())</f>
        <v>D</v>
      </c>
      <c r="N457" s="8" t="str">
        <f aca="false">IF(R457=O457, "MISMA","CONTRARIA")</f>
        <v>MISMA</v>
      </c>
      <c r="O457" s="8" t="str">
        <f aca="false" t="array" ref="O457">_xlfn.IFS(L457="D","1", L457="I","2")</f>
        <v>1</v>
      </c>
      <c r="P457" s="8" t="e">
        <f aca="false" t="array" ref="P457">_xlfn.IFS(K457="OD","1", K457="OI","2")</f>
        <v>#N/A</v>
      </c>
      <c r="Q457" s="1" t="str">
        <f aca="false" t="array" ref="Q457">_xlfn.IFS(J457="M","1", J457="H","2")</f>
        <v>1</v>
      </c>
      <c r="R457" s="8" t="str">
        <f aca="false" t="array" ref="R457">_xlfn.IFS(M457="D","1", M457="I","2")</f>
        <v>1</v>
      </c>
      <c r="S457" s="1" t="str">
        <f aca="false" t="array" ref="S457">_xlfn.IFS(N457="CONTRARIA", "1",N457= "MISMA","2")</f>
        <v>2</v>
      </c>
      <c r="T457" s="1" t="str">
        <f aca="false" t="array" ref="T457">_xlfn.IFS(I457="0-12","1", I457="13-24","2", I457="25-40","3", I457="41-60","4", I457="61-100","5")</f>
        <v>5</v>
      </c>
      <c r="U457" s="9" t="n">
        <v>-1</v>
      </c>
      <c r="V457" s="10" t="str">
        <f aca="false">IF(U457="","",IF(AND(U457&gt;=-9,U457&lt;=-6.5),"-9 a -6,5",IF(AND(U457&gt;=-6,U457&lt;=-3.5),"-6 a -3,5",IF(AND(U457&gt;=-3,U457&lt;=-1),"-3 a -1",IF(U457=-0.5,"-0,5",IF(AND(U457&gt;=0,U457&lt;=2.5),"0 a 2,5",IF(AND(U457&gt;=3,U457&lt;=5.5),"3 a 5,5",IF(AND(U457&gt;=6,U457&lt;=8.5),"6 a 8,5",IF(AND(U457&gt;=9,U457&lt;=20),"9 a 20","Fuera de rango")))))))))</f>
        <v>-3 a -1</v>
      </c>
      <c r="W457" s="11" t="n">
        <f aca="false">IF(V457="","",IF(V457="-9 a -6,5",2,IF(V457="-6 a -3,5",3,IF(V457="-3 a -1",4,IF(V457="-0,5","NORMA",IF(V457="0 a 2,5",5,IF(V457="3 a 5,5",6,IF(V457="6 a 8,5",7,IF(V457="9 a 20",8,"Fuera de rango")))))))))</f>
        <v>4</v>
      </c>
      <c r="X457" s="9" t="n">
        <v>17</v>
      </c>
      <c r="Y457" s="11" t="str">
        <f aca="false">IF(X457="","",IF(AND(X457&gt;=0,X457&lt;=4),"0 a 4",IF(AND(X457&gt;=4.5,X457&lt;=8.5),"4,5 a 8,5",IF(X457=9,"9",IF(AND(X457&gt;=9.5,X457&lt;=13),"9,5 a 13",IF(AND(X457&gt;=13.5,X457&lt;=20),"13,5 a 20",IF(AND(X457&gt;=20.5,X457&lt;=35),"20,5 a 35","Fuera de rango")))))))</f>
        <v>13,5 a 20</v>
      </c>
      <c r="Z457" s="11" t="n">
        <f aca="false">IF(Y457="","",IF(Y457="0 a 4",1,IF(Y457="4,5 a 8,5",2,IF(Y457="9","NORMA",IF(Y457="9,5 a 13",3,IF(Y457="13,5 a 20",4,IF(Y457="20,5 a 35",5,"Fuera de rango")))))))</f>
        <v>4</v>
      </c>
      <c r="AA457" s="9" t="n">
        <v>22</v>
      </c>
      <c r="AB457" s="10" t="str">
        <f aca="false">IF(AA457="","",IF(AND(AA457&gt;=0,AA457&lt;=9),"0 a 9",IF(AND(AA457&gt;=9.5,AA457&lt;=18.5),"9,5 a 18,5",IF(AA457=19,"19",IF(AND(AA457&gt;=19.5,AA457&lt;=28),"19,5 a 28",IF(AND(AA457&gt;=28.5,AA457&lt;=40),"28,5 a 40","Fuera de rango"))))))</f>
        <v>19,5 a 28</v>
      </c>
      <c r="AC457" s="11" t="n">
        <f aca="false" t="array" ref="AC457">_xlfn.IFS(AB457="","",AB457="0 a 9",1,AB457="9,5 a 18,5",2,AB457="19","NORMA",AB457="19,5 a 28",3,AB457="28,5 a 40",4,TRUE(),"Fuera de rango")</f>
        <v>3</v>
      </c>
      <c r="AD457" s="9" t="n">
        <v>1</v>
      </c>
      <c r="AE457" s="10" t="str">
        <f aca="false">IF(AD457="","",IF(AND(AD457&gt;=-10,AD457&lt;=0),"De -10 a 0",IF(AND(AD457&gt;=0.5,AD457&lt;=9.5),"0,5 a 9,5",IF(AD457=10,"10",IF(AND(AD457&gt;=10.5,AD457&lt;=20),"10,5 a 20",IF(AND(AD457&gt;=20.5,AD457&lt;=40),"20,5 a 40","Fuera de rango"))))))</f>
        <v>0,5 a 9,5</v>
      </c>
      <c r="AF457" s="12" t="n">
        <f aca="false">IF(AD457="","",IF(AND(AD457&gt;=-10,AD457&lt;=0),1,IF(AND(AD457&gt;=0.5,AD457&lt;=9.5),2,IF(AD457=10,"NORMA",IF(AND(AD457&gt;=10.5,AD457&lt;=20),3,IF(AND(AD457&gt;=20.5,AD457&lt;=40),4,""))))))</f>
        <v>2</v>
      </c>
      <c r="AG457" s="9" t="n">
        <v>6</v>
      </c>
      <c r="AH457" s="10" t="str">
        <f aca="false">IF(AG457="","",IF(AND(AG457&gt;=0,AG457&lt;=4),"0 a 4",IF(AND(AG457&gt;=4.5,AG457&lt;=8.5),"4,5 a 8,5",IF(AG457=9,"9",IF(AND(AG457&gt;=9.5,AG457&lt;=13),"9,5 a 13",IF(AND(AG457&gt;=13.5,AG457&lt;=25),"13,5 a 25","Fuera de rango"))))))</f>
        <v>4,5 a 8,5</v>
      </c>
      <c r="AI457" s="10" t="n">
        <f aca="false">IF(AH457="","",IF(AH457="0 a 4",1,IF(AH457="4,5 a 8,5",2,IF(AH457="9","NORMA",IF(AH457="9,5 a 13",3,IF(AH457="13,5 a 25",4,""))))))</f>
        <v>2</v>
      </c>
      <c r="AJ457" s="9" t="n">
        <v>3</v>
      </c>
      <c r="AK457" s="10" t="str">
        <f aca="false">IF(AJ457="","",IF(AND(AJ457&gt;=-15,AJ457&lt;=-10.5),"-15 a -10,5",IF(AND(AJ457&gt;=-10,AJ457&lt;=-4),"-10 a -4",IF(AND(AJ457&gt;=-4.5,AJ457&lt;=0),"-4,5 a 0",IF(AND(AJ457&gt;=0.5,AJ457&lt;=4.5),"0,5 a 4,5",IF(AJ457=5,"5",IF(AND(AJ457&gt;=5.5,AJ457&lt;=10),"5,5 a 10",IF(AND(AJ457&gt;=10.5,AJ457&lt;=20),"10,5 a 20","Fuera de rango"))))))))</f>
        <v>0,5 a 4,5</v>
      </c>
      <c r="AL457" s="11" t="n">
        <f aca="false">IF(AK457="","",IF(AK457="-15 a -10,5",1,IF(AK457="-10 a -4",2,IF(AK457="-4,5 a 0",3,IF(AK457="0,5 a 4,5",4,IF(AK457="5","NORMA",IF(AK457="5,5 a 10",5,IF(AK457="10,5 a 20",6,"Error"))))))))</f>
        <v>4</v>
      </c>
      <c r="AM457" s="9" t="n">
        <v>0</v>
      </c>
      <c r="AN457" s="10" t="str">
        <f aca="false">IF(AM457="","",IF(AND(AM457&gt;=-7.5,AM457&lt;=-5.5),"-7,5 a -5,5",IF(AND(AM457&gt;=-5,AM457&lt;=-3),"-5 a -3",IF(AND(AM457&gt;=-2.5,AM457&lt;=-0.5),"-2,5 a -0,5",IF(AM457=0,"0,00",IF(AND(AM457&gt;=0.5,AM457&lt;=2.5),"0,5 a 2,5",IF(AND(AM457&gt;=3,AM457&lt;=5),"3 a 5",IF(AND(AM457&gt;=5.5,AM457&lt;=7.5),"5,5 a 7,5",IF(AND(AM457&gt;=8,AM457&lt;=10),"8 a 10","Fuera de rango")))))))))</f>
        <v>0,00</v>
      </c>
      <c r="AO457" s="11" t="str">
        <f aca="false">IF(AN457="","",IF(AN457="-7,5 a -5,5",1,IF(AN457="-5 a -3",2,IF(AN457="-2,5 a -0,5",3,IF(AN457="0,00","NORMA",IF(AN457="0,5 a 2,5",4,IF(AN457="3 a 5",5,IF(AN457="5,5 a 7,5",6,IF(AN457="8 a 10",7,"Error")))))))))</f>
        <v>NORMA</v>
      </c>
      <c r="AP457" s="9" t="n">
        <v>-10</v>
      </c>
      <c r="AQ457" s="10" t="str">
        <f aca="false">IF(AP457="","",IF(AND(AP457&gt;=-20,AP457&lt;=-9.5),"-20 a -9,5",IF(AND(AP457&gt;=-9,AP457&lt;=-6.5),"-9 a -6,5",IF(AP457=-6,"-6",IF(AND(AP457&gt;=-5.5,AP457&lt;=-3),"-5,5 a -3",IF(AND(AP457&gt;=-2.5,AP457&lt;=0),"-2,5 a 0",IF(AND(AP457&gt;=0.5,AP457&lt;=3),"0,5 a 3",IF(AND(AP457&gt;=3.5,AP457&lt;=6),"3,5 a 6",IF(AND(AP457&gt;=6.5,AP457&lt;=9),"6,5 a 9",IF(AND(AP457&gt;=9.5,AP457&lt;=20),"9,5 a 20","Fuera de rango"))))))))))</f>
        <v>-20 a -9,5</v>
      </c>
      <c r="AR457" s="11" t="n">
        <f aca="false">IF(AQ457="","",IF(AQ457="-20 a -9,5",1,IF(AQ457="-9 a -6,5",2,IF(AQ457="-6","NORMA",IF(AQ457="-5,5 a -3",3,IF(AQ457="-2,5 a 0",4,IF(AQ457="0,5 a 3",5,IF(AQ457="3,5 a 6",6,IF(AQ457="6,5 a 9",7,IF(AQ457="9,5 a 20",8,""))))))))))</f>
        <v>1</v>
      </c>
      <c r="AS457" s="9" t="n">
        <v>1</v>
      </c>
      <c r="AT457" s="10" t="str">
        <f aca="false">IF(AS457="","",IF(AND(AS457&gt;=-16,AS457&lt;=-14),"-16 a -14",IF(AND(AS457&gt;=-13.5,AS457&lt;=-11.5),"-13,5 a -11,5",IF(AND(AS457&gt;=-11,AS457&lt;=-9),"-11 a -9",IF(AND(AS457&gt;=-8.5,AS457&lt;=-6.5),"-8,5 a -6,5",IF(AND(AS457&gt;=-6,AS457&lt;=-4),"-6 a -4",IF(AND(AS457&gt;=-3.5,AS457&lt;=-1.5),"-3,5 a -1,5",IF(AND(AS457&gt;=-1,AS457&lt;=1),"-1 a 1",IF(AND(AS457&gt;=1.5,AS457&lt;=3.5),"1,5 a 3,5",IF(AND(AS457&gt;=4,AS457&lt;=6),"4 a 6",IF(AND(AS457&gt;=6.5,AS457&lt;=8.5),"6,5 a 8,5",IF(AND(AS457&gt;=9,AS457&lt;=11),"9 a 11",IF(AND(AS457&gt;=11.5,AS457&lt;=13.5),"11,5 a 13,5",IF(AND(AS457&gt;=14,AS457&lt;=16),"14 a 16",IF(AND(AS457&gt;=16.5,AS457&lt;=18.5),"16,5 a 18,5",IF(AND(AS457&gt;=19,AS457&lt;=21),"19 a 21","Fuera de rango"))))))))))))))))</f>
        <v>-1 a 1</v>
      </c>
      <c r="AU457" s="11" t="n">
        <f aca="false" t="array" ref="AU457">IF(AT457="","",_xlfn.IFS(AT457="-16 a -14",1,AT457="-13,5 a -11,5",2,AT457="-11 a -9",3,AT457="-8,5 a -6,5",4,AT457="-6 a -4",5,AT457="-3,5 a -1,5",6,AT457="-1 a 1",7,AT457="1,5 a 3,5",8,AT457="4 a 6","NORMA",AT457="6,5 a 8,5",9,AT457="9 a 11",10,AT457="11,5 a 13,5",11,AT457="14 a 16",12,AT457="16,5 a 18,5",13,AT457="19 a 21",14,TRUE(),""))</f>
        <v>7</v>
      </c>
      <c r="AV457" s="9" t="n">
        <v>2.75</v>
      </c>
      <c r="AW457" s="10" t="str">
        <f aca="false">IF(AV457="","",IF(AND(AV457&gt;=-1,AV457&lt;=-0.5),"-1 a -0,5",IF(AND(AV457&gt;-0.5,AV457&lt;=0),"De -0,5 a 0",IF(AND(AV457&gt;=0.25,AV457&lt;=0.75),"0,25 a 0,75",IF(AND(AV457&gt;=1,AV457&lt;=1.5),"1 a 1,5",IF(AND(AV457&gt;=1.75,AV457&lt;=2.25),"1,75 a 2,25",IF(AND(AV457&gt;=2.5,AV457&lt;=3),"2,5 a 3",IF(AND(AV457&gt;=3.25,AV457&lt;=3.75),"3,25 a 3,75","Fuera de rango"))))))))</f>
        <v>2,5 a 3</v>
      </c>
      <c r="AX457" s="10" t="n">
        <f aca="false">IF(AW457="","",IF(OR(AW457="-1 a -0,5",AW457="-1 a -0.5"),1,IF(OR(AW457="De -0,5 a 0",AW457="-0,5 a 0",AW457="De -0.5 a 0"),2,IF(OR(AW457="0,25 a 0,75",AW457="0.25 a 0.75"),"NORMA",IF(OR(AW457="1 a 1,5",AW457="1 a 1.5"),3,IF(OR(AW457="1,75 a 2,25",AW457="1.75 a 2.25"),4,IF(OR(AW457="2,5 a 3",AW457="2.5 a 3"),5,IF(OR(AW457="3,25 a 3,75",AW457="3.25 a 3.75"),6,""))))))))</f>
        <v>5</v>
      </c>
      <c r="AY457" s="9" t="n">
        <v>-10</v>
      </c>
      <c r="AZ457" s="10" t="str">
        <f aca="false">IF(AY457="","",IF(AND(AY457&gt;=-20,AY457&lt;=-9.5),"-20 a -9,5",IF(AND(AY457&gt;=-9,AY457&lt;=-6.5),"-9 a -6,5",IF(AY457=-6,"-6",IF(AND(AY457&gt;=-5.5,AY457&lt;=-3),"-5,5 a -3",IF(AND(AY457&gt;=-2.5,AY457&lt;=0),"-2,5 a 0",IF(AND(AY457&gt;=0.5,AY457&lt;=3),"0,5 a 3",IF(AND(AY457&gt;=3.5,AY457&lt;=6),"3,5 a 6","Fuera de rango"))))))))</f>
        <v>-20 a -9,5</v>
      </c>
      <c r="BA457" s="11" t="n">
        <f aca="false">IF(AZ457="","",IF(AZ457="-20 a -9,5",1,IF(AZ457="-9 a -6,5",2,IF(AZ457="-6","NORMA",IF(AZ457="-5,5 a -3",3,IF(AZ457="-2,5 a 0",4,IF(AZ457="0,5 a 3",5,IF(AZ457="3,5 a 6",6,""))))))))</f>
        <v>1</v>
      </c>
      <c r="BB457" s="9" t="n">
        <v>0</v>
      </c>
      <c r="BC457" s="10" t="str">
        <f aca="false" t="array" ref="BC457">IF(BB457="","",_xlfn.IFS(AND(BB457&gt;=0,BB457&lt;=2),"0 a 2",AND(BB457&gt;=2.5,BB457&lt;=4.5),"2,5 a 4,5",AND(BB457&gt;=5,BB457&lt;=7),"5 a 7",AND(BB457&gt;=7.5,BB457&lt;=9.5),"7,5 a 9,5",AND(BB457&gt;=10,BB457&lt;=12),"10 a 12",AND(BB457&gt;=12.5,BB457&lt;=14.5),"12,5 a 14,5",BB457=15,"15",AND(BB457&gt;=15.5,BB457&lt;=17.5),"15,5 a 17,5",AND(BB457&gt;=18,BB457&lt;=20),"18 a 20",AND(BB457&gt;=20.5,BB457&lt;=22.5),"20,5 a 22,5",AND(BB457&gt;=23,BB457&lt;=25),"23 a 25",TRUE(),"Fuera de rango"))</f>
        <v>0 a 2</v>
      </c>
      <c r="BD457" s="11" t="n">
        <f aca="false" t="array" ref="BD457">IF(BC457="","",_xlfn.IFS(BC457="0 a 2",1,BC457="2,5 a 4,5",2,BC457="5 a 7",3,BC457="7,5 a 9,5",4,BC457="10 a 12",5,BC457="12,5 a 14,5",6,BC457="15","NORMA",BC457="15,5 a 17,5",7,BC457="18 a 20",8,BC457="20,5 a 22,5",9,BC457="23 a 25",10,TRUE(),"Fuera de rango"))</f>
        <v>1</v>
      </c>
      <c r="BE457" s="9" t="n">
        <v>28</v>
      </c>
      <c r="BF457" s="10" t="str">
        <f aca="false">IF(BE457="","",IF(AND(BE457&gt;=-20,BE457&lt;=-10),"-20 a -10",IF(AND(BE457&gt;=-9.5,BE457&lt;=0.5),"-9,5 a 0,5",IF(AND(BE457&gt;=1,BE457&lt;=11),"1 a 11",IF(AND(BE457&gt;=11.5,BE457&lt;=20.5),"11,5 a 20,5",IF(BE457=21,"21",IF(AND(BE457&gt;=21.5,BE457&lt;=31.5),"21,5 a 31,5",IF(AND(BE457&gt;=32,BE457&lt;=42),"32 a 42","Fuera de rango"))))))))</f>
        <v>21,5 a 31,5</v>
      </c>
      <c r="BG457" s="11" t="n">
        <f aca="false">IF(BF457="","",IF(BF457="-20 a -10",1,IF(BF457="-9,5 a 0,5",2,IF(BF457="1 a 11",3,IF(BF457="11,5 a 20,5",4,IF(BF457="21","NORMA",IF(BF457="21,5 a 31,5",5,IF(BF457="32 a 42",6,""))))))))</f>
        <v>5</v>
      </c>
      <c r="BH457" s="9" t="n">
        <v>4</v>
      </c>
      <c r="BI457" s="10" t="str">
        <f aca="false">IF(BH457="","",IF(AND(BH457&gt;=-20,BH457&lt;=-15),"-20 a -15",IF(AND(BH457&gt;=-14.5,BH457&lt;=-9.5),"-14,5 a -9,5",IF(AND(BH457&gt;=-9,BH457&lt;=-4),"-9 a -4",IF(AND(BH457&gt;=-3.5,BH457&lt;=2.5),"-3,5 a 2,5",IF(AND(BH457&gt;=3,BH457&lt;=8),"3 a 8",IF(AND(BH457&gt;=8.5,BH457&lt;=14.5),"8,5 a 14,5",IF(BH457=15,"15",IF(AND(BH457&gt;=15.5,BH457&lt;=20.5),"15,5 a 20,5",IF(AND(BH457&gt;=21,BH457&lt;=26),"21 a 26","Fuera de rango"))))))))))</f>
        <v>3 a 8</v>
      </c>
      <c r="BJ457" s="11" t="n">
        <f aca="false">IF(BI457="","",IF(BI457="-20 a -15",1,IF(BI457="-14,5 a -9,5",2,IF(BI457="-9 a -4",3,IF(BI457="-3,5 a 2,5",4,IF(BI457="3 a 8",5,IF(BI457="8,5 a 14,5",6,IF(BI457="15","NORMA",IF(BI457="15,5 a 20,5",7,IF(BI457="21 a 26",8,IF(BI457="26,5 a 31,5",9,"")))))))))))</f>
        <v>5</v>
      </c>
      <c r="BK457" s="9" t="n">
        <v>17</v>
      </c>
      <c r="BL457" s="10" t="str">
        <f aca="false">IF(BK457="","",IF(AND(BK457&gt;=0,BK457&lt;=2),"0 - 2",IF(AND(BK457&gt;=2.5,BK457&lt;=4.5),"2,5 - 4,5",IF(AND(BK457&gt;=5,BK457&lt;=7),"5 - 7",IF(AND(BK457&gt;=7.5,BK457&lt;=9.5),"7,5 - 9,5",IF(AND(BK457&gt;=10,BK457&lt;=12),"10 - 12",IF(AND(BK457&gt;=12.5,BK457&lt;=13.5),"12,5 - 13,5",IF(BK457=14,"14",IF(AND(BK457&gt;=14.5,BK457&lt;=16.5),"14,5 - 16,5",IF(AND(BK457&gt;=17,BK457&lt;=19),"17 - 19",IF(AND(BK457&gt;=19.5,BK457&lt;=21.5),"19,5 - 21,5",IF(AND(BK457&gt;=22,BK457&lt;=24),"22 - 24",IF(AND(BK457&gt;=24.5,BK457&lt;=26.5),"24,5 - 26,5",IF(AND(BK457&gt;=27,BK457&lt;=29),"27 - 29",IF(AND(BK457&gt;=29.5,BK457&lt;=30),"29,5 - 30","Fuera de rango")))))))))))))))</f>
        <v>17 - 19</v>
      </c>
      <c r="BM457" s="11" t="n">
        <f aca="false">IF(BL457="","",IF(BL457="0 - 2",1,IF(BL457="2,5 - 4,5",2,IF(BL457="5 - 7",3,IF(BL457="7,5 - 9,5",4,IF(BL457="10 - 12",5,IF(BL457="12,5 - 13,5",6,IF(BL457="14","NORMA",IF(BL457="14,5 - 16,5",7,IF(BL457="17 - 19",8,IF(BL457="19,5 - 21,5",9,IF(BL457="22 - 24",10,IF(BL457="24,5 - 26,5",11,IF(BL457="27 - 29",12,IF(BL457="29,5 - 30",13,"")))))))))))))))</f>
        <v>8</v>
      </c>
      <c r="BN457" s="9" t="n">
        <v>20</v>
      </c>
      <c r="BO457" s="11" t="str">
        <f aca="false">IF(BN457="","",IF(AND(BN457&gt;=-20,BN457&lt;=-10),"-20 a -10",IF(AND(BN457&gt;=-9.5,BN457&lt;=0.5),"-9,5 a 0,5",IF(AND(BN457&gt;=1,BN457&lt;=11),"1 a 11",IF(AND(BN457&gt;=11.5,BN457&lt;=21.5),"11,5 a 21,5",IF(BN457=22,"22",IF(AND(BN457&gt;=22.5,BN457&lt;=32.5),"22,5 a 32,5",IF(AND(BN457&gt;=33,BN457&lt;=43),"33 a 43","Fuera de rango"))))))))</f>
        <v>11,5 a 21,5</v>
      </c>
      <c r="BP457" s="11" t="n">
        <f aca="false">IF(BO457="","",IF(BO457="-20 a -10",1,IF(BO457="-9,5 a 0,5",2,IF(BO457="1 a 11",3,IF(BO457="11,5 a 21,5",4,IF(BO457="22","NORMA",IF(BO457="22,5 a 32,5",5,IF(BO457="33 a 43",6,""))))))))</f>
        <v>4</v>
      </c>
      <c r="BQ457" s="9" t="n">
        <v>19</v>
      </c>
      <c r="BR457" s="10" t="str">
        <f aca="false">IF(BQ457="","",IF(AND(BQ457&gt;=-20,BQ457&lt;=-15),"-20 a -15",IF(AND(BQ457&gt;=-14.5,BQ457&lt;=-9.5),"-14,5 a -9,5",IF(AND(BQ457&gt;=-9,BQ457&lt;=-4),"-9 a -4",IF(AND(BQ457&gt;=-3.5,BQ457&lt;=2.5),"-3,5 a 2,5",IF(AND(BQ457&gt;=3,BQ457&lt;=8),"3 a 8",IF(AND(BQ457&gt;=8.5,BQ457&lt;=13.5),"8,5 a 13,5",IF(AND(BQ457&gt;=14,BQ457&lt;=17.5),"14 a 17,5",IF(BQ457=18,"18",IF(AND(BQ457&gt;=18.5,BQ457&lt;=23.5),"18,5 a 23,5",IF(AND(BQ457&gt;=24,BQ457&lt;=29),"24 a 29",IF(AND(BQ457&gt;=29.5,BQ457&lt;=34.5),"29,5 a 34,5",IF(AND(BQ457&gt;=35,BQ457&lt;=40),"35 a 40","Fuera de rango")))))))))))))</f>
        <v>18,5 a 23,5</v>
      </c>
      <c r="BS457" s="11" t="n">
        <f aca="false">IF(BR457="","",IF(BR457="-20 a -15",1,IF(BR457="-14,5 a -9,5",2,IF(BR457="-9 a -4",3,IF(BR457="-3,5 a 2,5",4,IF(BR457="3 a 8",5,IF(BR457="8,5 a 13,5",6,IF(BR457="14 a 17,5",7,IF(BR457="18","NORMA",IF(BR457="18,5 a 23,5",8,IF(BR457="24 a 29",9,IF(BR457="29,5 a 34,5",10,IF(BR457="35 a 40",11,"")))))))))))))</f>
        <v>8</v>
      </c>
      <c r="BT457" s="9" t="n">
        <v>0</v>
      </c>
      <c r="BU457" s="10" t="str">
        <f aca="false">IF(BT457="","",IF(AND(BT457&gt;=-20,BT457&lt;=-18),"-20 a -18",IF(AND(BT457&gt;=-17.5,BT457&lt;=-15.5),"-17,5 a -15,5",IF(AND(BT457&gt;=-15,BT457&lt;=-13),"-15 a -13",IF(AND(BT457&gt;=-12.5,BT457&lt;=-10.5),"-12,5 a -10,5",IF(AND(BT457&gt;=-10,BT457&lt;=-8),"-10 a -8",IF(AND(BT457&gt;=-7.5,BT457&lt;=-5.5),"-7,5 a -5,5",IF(AND(BT457&gt;=-5,BT457&lt;=-3),"-5 a -3",IF(AND(BT457&gt;=-2.5,BT457&lt;=-0.5),"-2,5 a -0,5",IF(BT457=0,"0",IF(AND(BT457&gt;=0.5,BT457&lt;=2.5),"0,5 a 2,5",IF(AND(BT457&gt;=3,BT457&lt;=5),"3 a 5",IF(AND(BT457&gt;=5.5,BT457&lt;=7.5),"5,5 a 7,5",IF(AND(BT457&gt;=8,BT457&lt;=10),"8 a 10",IF(AND(BT457&gt;=10.5,BT457&lt;=12.5),"10,5 a 12,5",IF(AND(BT457&gt;=13,BT457&lt;=15),"13 a 15",IF(AND(BT457&gt;=15.5,BT457&lt;=17.5),"15,5 a 17,5",IF(AND(BT457&gt;=18,BT457&lt;=20),"18 a 20","Fuera de rango"))))))))))))))))))</f>
        <v>0</v>
      </c>
      <c r="BV457" s="11" t="str">
        <f aca="false">IF(BT457="","",IF(BT457=0,"NORMA",IF(AND(BT457&gt;=-20,BT457&lt;=-18),2,IF(AND(BT457&gt;=-17.5,BT457&lt;=-15.5),2,IF(AND(BT457&gt;=-15,BT457&lt;=-13),3,IF(AND(BT457&gt;=-12.5,BT457&lt;=-10.5),4,IF(AND(BT457&gt;=-10,BT457&lt;=-8),5,IF(AND(BT457&gt;=-7.5,BT457&lt;=-5.5),6,IF(AND(BT457&gt;=-5,BT457&lt;=-3),7,IF(AND(BT457&gt;=-2.5,BT457&lt;=-0.5),8,IF(AND(BT457&gt;=0.5,BT457&lt;=2.5),9,IF(AND(BT457&gt;=3,BT457&lt;=5),10,IF(AND(BT457&gt;=5.5,BT457&lt;=7.5),11,IF(AND(BT457&gt;=8,BT457&lt;=10),12,IF(AND(BT457&gt;=10.5,BT457&lt;=12.5),13,IF(AND(BT457&gt;=13,BT457&lt;=15),14,IF(AND(BT457&gt;=15.5,BT457&lt;=17.5),15,IF(AND(BT457&gt;=18,BT457&lt;=20),16,"Fuera de rango"))))))))))))))))))</f>
        <v>NORMA</v>
      </c>
      <c r="BW457" s="9" t="n">
        <v>-3.5</v>
      </c>
      <c r="BX457" s="10" t="n">
        <f aca="false">18.5- (0.3*H457)</f>
        <v>-2.5</v>
      </c>
      <c r="BY457" s="10" t="n">
        <f aca="false">(BW457)-(BX457)</f>
        <v>-1</v>
      </c>
      <c r="BZ457" s="10" t="str">
        <f aca="false">IF(BY457="","",IF(BY457&lt;-27.5,"De -30 a -28",IF(BY457&lt;-25,"De -27,5 a -25,5",IF(BY457&lt;-22.5,"De -25 a -23",IF(BY457&lt;-20,"De -22,5 a -20,5",IF(BY457&lt;-17.5,"De -20 a -18",IF(BY457&lt;-15,"De -17,5 a -15,5",IF(BY457&lt;-12.5,"De -15 a -13",IF(BY457&lt;-10,"De -12,5 a -10,5",IF(BY457&lt;-7.5,"De -10 a -8",IF(BY457&lt;-5,"De -7,5 a -5,5",IF(BY457&lt;-2.5,"De -5 a -3",IF(BY457&lt;0,"De -2,5 a -0,5",IF(BY457&lt;2.5,"De 0 a 2",IF(BY457&lt;5,"De 2,5 a 4,5",IF(BY457&lt;7.5,"De 5 a 7",IF(BY457&lt;10,"De 7,5 a 9,5",IF(BY457&lt;12.5,"De 10 a 12",IF(BY457&lt;15,"De 12,5 a 14,5",IF(BY457&lt;17.5,"De 15 a 17",IF(BY457&lt;20,"De 17,5 a 19,5",IF(BY457&lt;22.5,"De 20 a 22",IF(BY457&lt;25,"De 22,5 a 24,5",IF(BY457&lt;27.5,"De 25 a 27","De 27,5 a 30"))))))))))))))))))))))))</f>
        <v>De -2,5 a -0,5</v>
      </c>
      <c r="CA457" s="12" t="n">
        <f aca="false">IF(BY457="","",IF(BY457&lt;=-28,1,IF(BY457&lt;=-25.5,2,IF(BY457&lt;=-23,3,IF(BY457&lt;=-20.5,4,IF(BY457&lt;=-18,5,IF(BY457&lt;=-15.5,6,IF(BY457&lt;=-13,7,IF(BY457&lt;=-10.5,8,IF(BY457&lt;=-8,9,IF(BY457&lt;=-5.5,10,IF(BY457&lt;=-3,11,IF(BY457&lt;=-0.5,12,IF(BY457&lt;=2,13,IF(BY457&lt;=4.5,14,IF(BY457&lt;=7,15,IF(BY457&lt;=9.5,16,IF(BY457&lt;=12,17,IF(BY457&lt;=14.5,18,IF(BY457&lt;=17,19,IF(BY457&lt;=19.5,20,IF(BY457&lt;=22,21,IF(BY457&lt;=24.5,22,IF(BY457&lt;=27,23,IF(BY457&lt;=30,24,"Fuera de rango")))))))))))))))))))))))))</f>
        <v>12</v>
      </c>
      <c r="CB457" s="9" t="n">
        <v>-3.25</v>
      </c>
      <c r="CC457" s="10" t="n">
        <f aca="false">18.5- (0.3*H457)</f>
        <v>-2.5</v>
      </c>
      <c r="CD457" s="10" t="n">
        <f aca="false">(CB457)-(CC457)</f>
        <v>-0.75</v>
      </c>
      <c r="CE457" s="10" t="str">
        <f aca="false">IF(CD457="","",IF(CD457&lt;-27.5,"De -30 a -28",IF(CD457&lt;-25,"De -27,5 a -25,5",IF(CD457&lt;-22.5,"De -25 a -23",IF(CD457&lt;-20,"De -22,5 a -20,5",IF(CD457&lt;-17.5,"De -20 a -18",IF(CD457&lt;-15,"De -17,5 a -15,5",IF(CD457&lt;-12.5,"De -15 a -13",IF(CD457&lt;-10,"De -12,5 a -10,5",IF(CD457&lt;-7.5,"De -10 a -8",IF(CD457&lt;-5,"De -7,5 a -5,5",IF(CD457&lt;-2.5,"De -5 a -3",IF(CD457&lt;0,"De -2,5 a -0,5",IF(CD457&lt;=2,"De 0 a 2",IF(CD457&lt;=4.5,"De 2,5 a 4,5",IF(CD457&lt;=7,"De 5 a 7",IF(CD457&lt;=9.5,"De 7,5 a 9,5",IF(CD457&lt;=12,"De 10 a 12",IF(CD457&lt;=14.5,"De 12,5 a 14,5",IF(CD457&lt;=17,"De 15 a 17",IF(CD457&lt;=19.5,"De 17,5 a 19,5",IF(CD457&lt;=22,"De 20 a 22",IF(CD457&lt;=24.5,"De 22,5 a 24,5",IF(CD457&lt;=27,"De 25 a 27","De 27,5 a 30"))))))))))))))))))))))))</f>
        <v>De -2,5 a -0,5</v>
      </c>
      <c r="CF457" s="12" t="n">
        <f aca="false">IF(CD457="","",IF(CD457&lt;-27.5,1,IF(CD457&lt;-25,2,IF(CD457&lt;-22.5,3,IF(CD457&lt;-20,4,IF(CD457&lt;-17.5,5,IF(CD457&lt;-15,6,IF(CD457&lt;-12.5,7,IF(CD457&lt;-10,8,IF(CD457&lt;-7.5,9,IF(CD457&lt;-5,10,IF(CD457&lt;-2.5,11,IF(CD457&lt;0,12,IF(CD457&lt;2.5,13,IF(CD457&lt;5,14,IF(CD457&lt;7.5,15,IF(CD457&lt;10,16,IF(CD457&lt;12.5,17,IF(CD457&lt;15,18,IF(CD457&lt;17.5,19,IF(CD457&lt;20,20,IF(CD457&lt;22.5,21,IF(CD457&lt;25,22,IF(CD457&lt;27.5,23,24))))))))))))))))))))))))</f>
        <v>12</v>
      </c>
      <c r="CG457" s="9" t="n">
        <v>-1.5</v>
      </c>
      <c r="CH457" s="10" t="str">
        <f aca="false">IF(CG457="","",IF(AND(CG457&gt;=-10,CG457&lt;=-9.5),"-10 a -9,5",IF(AND(CG457&gt;-9.5,CG457&lt;=-8.5),"-9 a -8,5",IF(AND(CG457&gt;-8.5,CG457&lt;=-7.5),"-8 a -7,5",IF(AND(CG457&gt;-7.5,CG457&lt;=-6.5),"-7 a -6,5",IF(AND(CG457&gt;-6.5,CG457&lt;=-5.5),"-6 a -5,5",IF(AND(CG457&gt;-5.5,CG457&lt;=-4.5),"-5 a -4,5",IF(AND(CG457&gt;-4.5,CG457&lt;=-3.5),"-4 a -3,5",IF(AND(CG457&gt;-3.5,CG457&lt;=-2.5),"-3 a -2,5",IF(CG457=-2.25,"-2,25",IF(AND(CG457&gt;-2.5,CG457&lt;=-1.5),"-2 a -1,5",IF(AND(CG457&gt;-1.5,CG457&lt;=-0.5),"-1 a -0,5",IF(AND(CG457&gt;-0.5,CG457&lt;=0.5),"0 a 0,5",IF(AND(CG457&gt;0.5,CG457&lt;=1.5),"1 a 1,5",IF(AND(CG457&gt;1.5,CG457&lt;=2.5),"2 a 2,5",IF(AND(CG457&gt;2.5,CG457&lt;=3.5),"3 a 3,5",IF(AND(CG457&gt;3.5,CG457&lt;=4.5),"4 a 4,5",IF(AND(CG457&gt;4.5,CG457&lt;=5.5),"5 a 5,5",IF(AND(CG457&gt;5.5,CG457&lt;=6.5),"6 a 6,5",IF(AND(CG457&gt;6.5,CG457&lt;=7.5),"7 a 7,5",IF(AND(CG457&gt;7.5,CG457&lt;=8.5),"8 a 8,5",IF(AND(CG457&gt;8.5,CG457&lt;=9.5),"9 a 9,5",IF(CG457&gt;=10,"10","Fuera de rango")))))))))))))))))))))))</f>
        <v>-2 a -1,5</v>
      </c>
      <c r="CI457" s="11" t="n">
        <f aca="false">IF(CG457="","",IF(CG457=-2.25,"NORMA",IF(CG457&lt;=-9.5,1,IF(CG457&lt;=-8.5,2,IF(CG457&lt;=-7.5,3,IF(CG457&lt;=-6.5,4,IF(CG457&lt;=-5.5,5,IF(CG457&lt;=-4.5,6,IF(CG457&lt;=-3.5,7,IF(CG457&lt;=-2.5,8,IF(CG457&lt;=-1.5,9,IF(CG457&lt;=-0.5,10,IF(CG457&lt;=0.5,11,IF(CG457&lt;=1.5,12,IF(CG457&lt;=2.5,13,IF(CG457&lt;=3.5,14,IF(CG457&lt;=4.5,15,IF(CG457&lt;=5.5,16,IF(CG457&lt;=6.5,17,IF(CG457&lt;=7.5,18,IF(CG457&lt;=8.5,19,IF(CG457&lt;=9.5,20,IF(CG457=10,21,"Fuera de rango")))))))))))))))))))))))</f>
        <v>9</v>
      </c>
      <c r="CJ457" s="9" t="n">
        <v>3</v>
      </c>
      <c r="CK457" s="10" t="str">
        <f aca="false">IF(CJ457="","",IF(AND(CJ457&gt;=-6,CJ457&lt;=-5.5),"-6 a -5,5",IF(AND(CJ457&gt;-5.5,CJ457&lt;=-4.5),"-5 a -4,5",IF(AND(CJ457&gt;-4.5,CJ457&lt;=-3.5),"-4 a -3,5",IF(AND(CJ457&gt;-3.5,CJ457&lt;=-2.5),"-3 a -2,5",IF(AND(CJ457&gt;-2.5,CJ457&lt;=-1.5),"-2 a -1,5",IF(AND(CJ457&gt;-1.5,CJ457&lt;=-0.5),"-1 a -0,5",IF(AND(CJ457&gt;-0.5,CJ457&lt;=0.5),"0 a 0,5",IF(AND(CJ457&gt;0.5,CJ457&lt;=1.5),"1 a 1,5",IF(AND(CJ457&gt;1.5,CJ457&lt;2.5),"2",IF(AND(CJ457&gt;=2.5,CJ457&lt;=3),"2,5 a 3",IF(AND(CJ457&gt;3,CJ457&lt;=4),"3,5 a 4",IF(AND(CJ457&gt;4,CJ457&lt;=5),"4,5 a 5",IF(AND(CJ457&gt;5,CJ457&lt;=6),"5,5 a 6",IF(AND(CJ457&gt;6,CJ457&lt;=7),"6,5 a 7",IF(AND(CJ457&gt;7,CJ457&lt;=8),"7,5 a 8",IF(AND(CJ457&gt;8,CJ457&lt;=9.5),"8,5 a 9,5",IF(CJ457=10,"10","Fuera de rango"))))))))))))))))))</f>
        <v>2,5 a 3</v>
      </c>
      <c r="CL457" s="11" t="n">
        <f aca="false">IF(CK457="","",IF(OR(CK457="-6 a -5,5",CK457="-6 - -5,5"),1,IF(OR(CK457="-5 a -4,5",CK457="-5 - -4,5"),2,IF(OR(CK457="-4 a -3,5",CK457="-4 - -3,5"),3,IF(OR(CK457="-3 a -2,5",CK457="-3 - -2,5"),4,IF(OR(CK457="-2 a -1,5",CK457="-2 - -1,5"),5,IF(OR(CK457="-1 a -0,5",CK457="-1 - -0,5"),6,IF(OR(CK457="0 a 0,5",CK457="0 - 0,5"),7,IF(OR(CK457="1 a 1,5",CK457="1 - 1,5"),8,IF(CK457="2","NORMA",IF(OR(CK457="2,5 a 3",CK457="2,5 - 3"),9,IF(OR(CK457="3,5 a 4",CK457="3,5 - 4"),10,IF(OR(CK457="4,5 a 5",CK457="4,5 - 5"),11,IF(OR(CK457="5,5 a 6",CK457="5,5 - 6"),12,IF(OR(CK457="6,5 a 7",CK457="6,5 - 7"),13,IF(OR(CK457="7,5 a 8",CK457="7,5 - 8"),14,IF(OR(CK457="8,5 a 9",CK457="8,5 - 9,5",CK457="9 a 9,5"),15,IF(CK457="10",15,IF(OR(CK457="0,5 a 1",CK457="0,5 - 1"),7,"Fuera de rango")))))))))))))))))))</f>
        <v>9</v>
      </c>
      <c r="CN457" s="10" t="str">
        <f aca="false">IF(CM457=0,"0", " ")</f>
        <v>0</v>
      </c>
      <c r="CO457" s="10" t="str">
        <f aca="false">IF(CM457&gt;0,"EME"," ")</f>
        <v> </v>
      </c>
      <c r="CQ457" s="10" t="str">
        <f aca="false">IF(CP457&gt;0,"0", " ")</f>
        <v> </v>
      </c>
      <c r="CR457" s="10" t="str">
        <f aca="false">IF(CP457&gt;0,"EME"," ")</f>
        <v> </v>
      </c>
      <c r="CS457" s="9" t="n">
        <v>0.75</v>
      </c>
      <c r="CV457" s="9" t="n">
        <v>1.25</v>
      </c>
      <c r="CY457" s="9" t="n">
        <v>0</v>
      </c>
      <c r="DB457" s="9" t="n">
        <v>0</v>
      </c>
      <c r="DC457" s="11" t="str">
        <f aca="false">IF(DB457&lt;0,"2"," ")</f>
        <v> </v>
      </c>
      <c r="DD457" s="11" t="str">
        <f aca="false">IF(DB457&lt;0,"MIO"," ")</f>
        <v> </v>
      </c>
      <c r="DE457" s="9" t="n">
        <v>-0.5</v>
      </c>
      <c r="DF457" s="10" t="str">
        <f aca="false">IF(DE457&lt;0,"3"," ")</f>
        <v>3</v>
      </c>
      <c r="DG457" s="10" t="str">
        <f aca="false">IF(DE457&lt;0,"AST"," ")</f>
        <v>AST</v>
      </c>
      <c r="DH457" s="9" t="n">
        <v>-1.25</v>
      </c>
      <c r="DI457" s="10" t="str">
        <f aca="false">IF(DH457&lt;0,"3"," ")</f>
        <v>3</v>
      </c>
      <c r="DJ457" s="10" t="str">
        <f aca="false">IF(DH457&lt;0,"AST"," ")</f>
        <v>AST</v>
      </c>
      <c r="DK457" s="9" t="n">
        <v>2.75</v>
      </c>
      <c r="DL457" s="10" t="str">
        <f aca="false">IF(DK457&gt;0,"4"," ")</f>
        <v>4</v>
      </c>
      <c r="DM457" s="10" t="str">
        <f aca="false">IF(DK457&gt;0,"PRE"," ")</f>
        <v>PRE</v>
      </c>
      <c r="DN457" s="9" t="n">
        <v>2.75</v>
      </c>
      <c r="DO457" s="10" t="str">
        <f aca="false">IF(DN457&gt;0,"4"," ")</f>
        <v>4</v>
      </c>
      <c r="DP457" s="10" t="str">
        <f aca="false">IF(DN457&gt;0,"PRE"," ")</f>
        <v>PRE</v>
      </c>
      <c r="DS457" s="12" t="str">
        <f aca="false">CONCATENATE(CO457,CU457,DA457,DG457,DM457)</f>
        <v> ASTPRE</v>
      </c>
      <c r="DT457" s="10" t="e">
        <f aca="false" t="array" ref="DT457">_xlfn.IFS(DS457="EME    ","0", DS457=" HIP   ","1", DS457="  MIO  ","2", DS457="   AST ","3", DS457="    PRE","4", DS457="EME   PRE","5", DS457=" HIP  PRE","6", DS457=" HIP AST ","7", DS457="  MIO PRE","8", DS457="  MIOAST ","9", DS457="   ASTPRE","10",DS457=" HIP ASTPRE","11", DS457="  MIOASTPRE","12", DS457="     ","0")</f>
        <v>#N/A</v>
      </c>
      <c r="DV457" s="1" t="e">
        <f aca="false" t="array" ref="DV457">_xlfn.IFS(DU457="SI","2", DU457="NO","1")</f>
        <v>#N/A</v>
      </c>
      <c r="DX457" s="11" t="str">
        <f aca="false">IF(DW457=0,"1","2")</f>
        <v>1</v>
      </c>
      <c r="DY457" s="11" t="str">
        <f aca="false" t="array" ref="DY457">_xlfn.IFS(DW457=0,"0", DW457=0.25, "1", DW457=0.5,"2", DW457=0.75,"3", DW457=1,"4",DW457=1.25,"5", DW457=1.5,"6", DW457=1.75,"7", DW457=2,"8")</f>
        <v>0</v>
      </c>
      <c r="EA457" s="11" t="str">
        <f aca="false">IF(DZ457=0,"1","2")</f>
        <v>1</v>
      </c>
      <c r="EB457" s="11" t="str">
        <f aca="false" t="array" ref="EB457">_xlfn.IFS(DZ457=0,"0", DZ457=0.25, "1", DZ457=0.5,"2", DZ457=0.75,"3", DZ457=1,"4",DZ457=1.25,"5", DZ457=1.5,"6", DZ457=1.75,"7", DZ457=2,"8")</f>
        <v>0</v>
      </c>
      <c r="ED457" s="10" t="str">
        <f aca="false">IF(EC457=0,"1","2")</f>
        <v>1</v>
      </c>
      <c r="EE457" s="11" t="str">
        <f aca="false" t="array" ref="EE457">_xlfn.IFS(EC457=0,"0", EC457=-0.25, "1", EC457=-0.5,"2", EC457=-0.75,"3", EC457=-1,"4",EC457=-1.25,"5", EC457=-1.5,"6", EC457=-1.75,"7", EC457=-2,"8", EC457=-2.25,"9",EC457=-2.5,"10", EC457=-2.75,"11", EC457=-3,"12", EC457=-3.25,"13", EC457=-3.5,"14", EC457=-3.75,"15",EC457=-4,"16")</f>
        <v>0</v>
      </c>
      <c r="EG457" s="10" t="str">
        <f aca="false">IF(EF457=0,"1","2")</f>
        <v>1</v>
      </c>
      <c r="EH457" s="11" t="str">
        <f aca="false" t="array" ref="EH457">_xlfn.IFS(EF457=0,"0", EF457=-0.25, "1", EF457=-0.5,"2", EF457=-0.75,"3", EF457=-1,"4",EF457=-1.25,"5", EF457=-1.5,"6", EF457=-1.75,"7", EF457=-2,"8", EF457=-2.25,"9",EF457=-2.5,"10", EF457=-2.75,"11", EF457=-3,"12", EF457=-3.25,"13", EF457=-3.5,"14", EF457=-3.75,"15",EF457=-4,"16")</f>
        <v>0</v>
      </c>
      <c r="EJ457" s="11" t="str">
        <f aca="false">IF(EI457=0,"1","2")</f>
        <v>1</v>
      </c>
      <c r="EK457" s="11" t="str">
        <f aca="false" t="array" ref="EK457">_xlfn.IFS(EI457=0,"0", EI457=-0.25, "1", EI457=-0.5,"2", EI457=-0.75,"3", EI457=-1,"4",EI457=-1.25,"5", EI457=-1.5,"6", EI457=-1.75,"7", EI457=-2,"8", EI457=-2.25,"9", EI457=-2.25,"9",EI457=-2.5,"10", EI457=-2.75,"11", EI457=-3,"12", EI457=-3.25,"13", EI457=-3.5,"14", EI457=-3.75,"15",EI457=-4,"16", EI457=0.25, "17", EI457=0.5, "18")</f>
        <v>0</v>
      </c>
      <c r="EM457" s="11" t="str">
        <f aca="false">IF(EL457=0,"1","2")</f>
        <v>1</v>
      </c>
      <c r="EN457" s="11" t="str">
        <f aca="false" t="array" ref="EN457">_xlfn.IFS(EL457=0.25,"17",EL457=0.5,"18", EL457=0,"0", EL457=-0.25, "1", EL457=-0.5,"2", EL457=-0.75,"3", EL457=-1,"4",EL457=-1.25,"5", EL457=-1.5,"6", EL457=-1.75,"7", EL457=-2,"8",EL457= -2.25,"9",EL457=-2.5,"10",EL457= -2.75,"11",EL457= -3,"12",EL457= -3.25,"13",EL457= -3.5,"14",EL457= -3.75,"15",EL457=-4,"16")</f>
        <v>0</v>
      </c>
      <c r="EP457" s="11" t="str">
        <f aca="false">IF(EO457=0,"1","2")</f>
        <v>1</v>
      </c>
      <c r="EQ457" s="11" t="str">
        <f aca="false" t="array" ref="EQ457">_xlfn.IFS(EO457=0,"0", EO457=0.25, "1", EO457=0.5,"2", EO457=0.75,"3", EO457=1,"4",EO457=1.25,"5", EO457=1.5,"6", EO457=1.75,"7", EO457=2,"8", EO457=2.25,"9", EO457=2.25,"9",EO457=2.5,"10", EO457=2.75,"11", EO457=3,"12", EO457=3.25,"13", EO457=3.5,"14", EO457=3.75,"15",EO457=4,"16", EO457=-0.25, "17", bq=-0.5, "18")</f>
        <v>0</v>
      </c>
      <c r="ES457" s="11" t="str">
        <f aca="false">IF(ER457=0,"1","2")</f>
        <v>1</v>
      </c>
      <c r="ET457" s="11" t="str">
        <f aca="false" t="array" ref="ET457">_xlfn.IFS(ER457=0,"0", ER457=0.25, "1", ER457=0.5,"2", ER457=0.75,"3", ER457=1,"4",ER457=1.25,"5", ER457=1.5,"6", ER457=1.75,"7", ER457=2,"8", ER457=2.25,"9", ER457=2.25,"9",ER457=2.5,"10", ER457=2.75,"11", ER457=3,"12", ER457=3.25,"13", ER457=3.5,"14", ER457=3.75,"15",ER457=4,"16", ER457=-0.25, "17", bq=-0.5, "18")</f>
        <v>0</v>
      </c>
      <c r="EV457" s="14" t="e">
        <f aca="false">VLOOKUP(EU457,LEYENDA!$G$2:$H$8,2,TRUE())</f>
        <v>#N/A</v>
      </c>
      <c r="EW457" s="14" t="e">
        <f aca="false" t="array" ref="EW457">_xlfn.IFS(EV457="0-5","1", EV457="6-12","2", EV457="13-18","3", EV457="19-24","4", EV457="25-36","5", EV457="37-48","6", EV457="49-60","7")</f>
        <v>#N/A</v>
      </c>
    </row>
    <row r="458" customFormat="false" ht="13.5" hidden="false" customHeight="false" outlineLevel="0" collapsed="false">
      <c r="A458" s="1" t="n">
        <v>159</v>
      </c>
      <c r="B458" s="2" t="n">
        <v>1</v>
      </c>
      <c r="C458" s="33" t="n">
        <v>44713</v>
      </c>
      <c r="E458" s="5" t="str">
        <f aca="false">VLOOKUP(A458,'286'!$A$3:$J$6279,10,FALSE())</f>
        <v>IRURETAGOYENA SENDRA, JOSÉ LUIS</v>
      </c>
      <c r="F458" s="4" t="str">
        <f aca="false">VLOOKUP(A458,'286'!$A$3:$I$1768,3,FALSE())</f>
        <v>ISENJOLU</v>
      </c>
      <c r="G458" s="6" t="n">
        <f aca="false">VLOOKUP(A458,'286'!$A$3:$I$1768,4,FALSE())</f>
        <v>19393</v>
      </c>
      <c r="H458" s="7" t="n">
        <f aca="false">YEAR(C458)-YEAR(G458)</f>
        <v>69</v>
      </c>
      <c r="I458" s="1" t="str">
        <f aca="false">VLOOKUP(H458,LEYENDA!$C$2:$D$6,2,TRUE())</f>
        <v>61-100</v>
      </c>
      <c r="J458" s="5" t="str">
        <f aca="false">VLOOKUP(A458,'286'!$A$3:$I$1768,7,FALSE())</f>
        <v>H</v>
      </c>
      <c r="K458" s="8" t="n">
        <f aca="false">VLOOKUP(A458,'286'!$A$3:$I$1768,2,FALSE())</f>
        <v>0</v>
      </c>
      <c r="L458" s="4" t="str">
        <f aca="false">VLOOKUP(A458,'286'!$A$3:$I$1768,8,FALSE())</f>
        <v>D</v>
      </c>
      <c r="M458" s="4" t="str">
        <f aca="false">VLOOKUP(A458,'286'!$A$3:$I$1768,9,FALSE())</f>
        <v>I</v>
      </c>
      <c r="N458" s="8" t="str">
        <f aca="false">IF(R458=O458, "MISMA","CONTRARIA")</f>
        <v>CONTRARIA</v>
      </c>
      <c r="O458" s="8" t="str">
        <f aca="false" t="array" ref="O458">_xlfn.IFS(L458="D","1", L458="I","2")</f>
        <v>1</v>
      </c>
      <c r="P458" s="8" t="e">
        <f aca="false" t="array" ref="P458">_xlfn.IFS(K458="OD","1", K458="OI","2")</f>
        <v>#N/A</v>
      </c>
      <c r="Q458" s="1" t="str">
        <f aca="false" t="array" ref="Q458">_xlfn.IFS(J458="M","1", J458="H","2")</f>
        <v>2</v>
      </c>
      <c r="R458" s="8" t="str">
        <f aca="false" t="array" ref="R458">_xlfn.IFS(M458="D","1", M458="I","2")</f>
        <v>2</v>
      </c>
      <c r="S458" s="1" t="str">
        <f aca="false" t="array" ref="S458">_xlfn.IFS(N458="CONTRARIA", "1",N458= "MISMA","2")</f>
        <v>1</v>
      </c>
      <c r="T458" s="1" t="str">
        <f aca="false" t="array" ref="T458">_xlfn.IFS(I458="0-12","1", I458="13-24","2", I458="25-40","3", I458="41-60","4", I458="61-100","5")</f>
        <v>5</v>
      </c>
      <c r="U458" s="9" t="n">
        <v>0</v>
      </c>
      <c r="V458" s="10" t="str">
        <f aca="false">IF(U458="","",IF(AND(U458&gt;=-9,U458&lt;=-6.5),"-9 a -6,5",IF(AND(U458&gt;=-6,U458&lt;=-3.5),"-6 a -3,5",IF(AND(U458&gt;=-3,U458&lt;=-1),"-3 a -1",IF(U458=-0.5,"-0,5",IF(AND(U458&gt;=0,U458&lt;=2.5),"0 a 2,5",IF(AND(U458&gt;=3,U458&lt;=5.5),"3 a 5,5",IF(AND(U458&gt;=6,U458&lt;=8.5),"6 a 8,5",IF(AND(U458&gt;=9,U458&lt;=20),"9 a 20","Fuera de rango")))))))))</f>
        <v>0 a 2,5</v>
      </c>
      <c r="W458" s="11" t="n">
        <f aca="false">IF(V458="","",IF(V458="-9 a -6,5",2,IF(V458="-6 a -3,5",3,IF(V458="-3 a -1",4,IF(V458="-0,5","NORMA",IF(V458="0 a 2,5",5,IF(V458="3 a 5,5",6,IF(V458="6 a 8,5",7,IF(V458="9 a 20",8,"Fuera de rango")))))))))</f>
        <v>5</v>
      </c>
      <c r="X458" s="9" t="n">
        <v>0</v>
      </c>
      <c r="Y458" s="11" t="str">
        <f aca="false">IF(X458="","",IF(AND(X458&gt;=0,X458&lt;=4),"0 a 4",IF(AND(X458&gt;=4.5,X458&lt;=8.5),"4,5 a 8,5",IF(X458=9,"9",IF(AND(X458&gt;=9.5,X458&lt;=13),"9,5 a 13",IF(AND(X458&gt;=13.5,X458&lt;=20),"13,5 a 20",IF(AND(X458&gt;=20.5,X458&lt;=35),"20,5 a 35","Fuera de rango")))))))</f>
        <v>0 a 4</v>
      </c>
      <c r="Z458" s="11" t="n">
        <f aca="false">IF(Y458="","",IF(Y458="0 a 4",1,IF(Y458="4,5 a 8,5",2,IF(Y458="9","NORMA",IF(Y458="9,5 a 13",3,IF(Y458="13,5 a 20",4,IF(Y458="20,5 a 35",5,"Fuera de rango")))))))</f>
        <v>1</v>
      </c>
      <c r="AA458" s="9" t="n">
        <v>16</v>
      </c>
      <c r="AB458" s="10" t="str">
        <f aca="false">IF(AA458="","",IF(AND(AA458&gt;=0,AA458&lt;=9),"0 a 9",IF(AND(AA458&gt;=9.5,AA458&lt;=18.5),"9,5 a 18,5",IF(AA458=19,"19",IF(AND(AA458&gt;=19.5,AA458&lt;=28),"19,5 a 28",IF(AND(AA458&gt;=28.5,AA458&lt;=40),"28,5 a 40","Fuera de rango"))))))</f>
        <v>9,5 a 18,5</v>
      </c>
      <c r="AC458" s="11" t="n">
        <f aca="false" t="array" ref="AC458">_xlfn.IFS(AB458="","",AB458="0 a 9",1,AB458="9,5 a 18,5",2,AB458="19","NORMA",AB458="19,5 a 28",3,AB458="28,5 a 40",4,TRUE(),"Fuera de rango")</f>
        <v>2</v>
      </c>
      <c r="AD458" s="9" t="n">
        <v>7</v>
      </c>
      <c r="AE458" s="10" t="str">
        <f aca="false">IF(AD458="","",IF(AND(AD458&gt;=-10,AD458&lt;=0),"De -10 a 0",IF(AND(AD458&gt;=0.5,AD458&lt;=9.5),"0,5 a 9,5",IF(AD458=10,"10",IF(AND(AD458&gt;=10.5,AD458&lt;=20),"10,5 a 20",IF(AND(AD458&gt;=20.5,AD458&lt;=40),"20,5 a 40","Fuera de rango"))))))</f>
        <v>0,5 a 9,5</v>
      </c>
      <c r="AF458" s="12" t="n">
        <f aca="false">IF(AD458="","",IF(AND(AD458&gt;=-10,AD458&lt;=0),1,IF(AND(AD458&gt;=0.5,AD458&lt;=9.5),2,IF(AD458=10,"NORMA",IF(AND(AD458&gt;=10.5,AD458&lt;=20),3,IF(AND(AD458&gt;=20.5,AD458&lt;=40),4,""))))))</f>
        <v>2</v>
      </c>
      <c r="AG458" s="9" t="n">
        <v>10</v>
      </c>
      <c r="AH458" s="10" t="str">
        <f aca="false">IF(AG458="","",IF(AND(AG458&gt;=0,AG458&lt;=4),"0 a 4",IF(AND(AG458&gt;=4.5,AG458&lt;=8.5),"4,5 a 8,5",IF(AG458=9,"9",IF(AND(AG458&gt;=9.5,AG458&lt;=13),"9,5 a 13",IF(AND(AG458&gt;=13.5,AG458&lt;=25),"13,5 a 25","Fuera de rango"))))))</f>
        <v>9,5 a 13</v>
      </c>
      <c r="AI458" s="10" t="n">
        <f aca="false">IF(AH458="","",IF(AH458="0 a 4",1,IF(AH458="4,5 a 8,5",2,IF(AH458="9","NORMA",IF(AH458="9,5 a 13",3,IF(AH458="13,5 a 25",4,""))))))</f>
        <v>3</v>
      </c>
      <c r="AJ458" s="9" t="n">
        <v>5</v>
      </c>
      <c r="AK458" s="10" t="str">
        <f aca="false">IF(AJ458="","",IF(AND(AJ458&gt;=-15,AJ458&lt;=-10.5),"-15 a -10,5",IF(AND(AJ458&gt;=-10,AJ458&lt;=-4),"-10 a -4",IF(AND(AJ458&gt;=-4.5,AJ458&lt;=0),"-4,5 a 0",IF(AND(AJ458&gt;=0.5,AJ458&lt;=4.5),"0,5 a 4,5",IF(AJ458=5,"5",IF(AND(AJ458&gt;=5.5,AJ458&lt;=10),"5,5 a 10",IF(AND(AJ458&gt;=10.5,AJ458&lt;=20),"10,5 a 20","Fuera de rango"))))))))</f>
        <v>5</v>
      </c>
      <c r="AL458" s="11" t="str">
        <f aca="false">IF(AK458="","",IF(AK458="-15 a -10,5",1,IF(AK458="-10 a -4",2,IF(AK458="-4,5 a 0",3,IF(AK458="0,5 a 4,5",4,IF(AK458="5","NORMA",IF(AK458="5,5 a 10",5,IF(AK458="10,5 a 20",6,"Error"))))))))</f>
        <v>NORMA</v>
      </c>
      <c r="AM458" s="9" t="n">
        <v>-1</v>
      </c>
      <c r="AN458" s="10" t="str">
        <f aca="false">IF(AM458="","",IF(AND(AM458&gt;=-7.5,AM458&lt;=-5.5),"-7,5 a -5,5",IF(AND(AM458&gt;=-5,AM458&lt;=-3),"-5 a -3",IF(AND(AM458&gt;=-2.5,AM458&lt;=-0.5),"-2,5 a -0,5",IF(AM458=0,"0,00",IF(AND(AM458&gt;=0.5,AM458&lt;=2.5),"0,5 a 2,5",IF(AND(AM458&gt;=3,AM458&lt;=5),"3 a 5",IF(AND(AM458&gt;=5.5,AM458&lt;=7.5),"5,5 a 7,5",IF(AND(AM458&gt;=8,AM458&lt;=10),"8 a 10","Fuera de rango")))))))))</f>
        <v>-2,5 a -0,5</v>
      </c>
      <c r="AO458" s="11" t="n">
        <f aca="false">IF(AN458="","",IF(AN458="-7,5 a -5,5",1,IF(AN458="-5 a -3",2,IF(AN458="-2,5 a -0,5",3,IF(AN458="0,00","NORMA",IF(AN458="0,5 a 2,5",4,IF(AN458="3 a 5",5,IF(AN458="5,5 a 7,5",6,IF(AN458="8 a 10",7,"Error")))))))))</f>
        <v>3</v>
      </c>
      <c r="AP458" s="9" t="n">
        <v>-9</v>
      </c>
      <c r="AQ458" s="10" t="str">
        <f aca="false">IF(AP458="","",IF(AND(AP458&gt;=-20,AP458&lt;=-9.5),"-20 a -9,5",IF(AND(AP458&gt;=-9,AP458&lt;=-6.5),"-9 a -6,5",IF(AP458=-6,"-6",IF(AND(AP458&gt;=-5.5,AP458&lt;=-3),"-5,5 a -3",IF(AND(AP458&gt;=-2.5,AP458&lt;=0),"-2,5 a 0",IF(AND(AP458&gt;=0.5,AP458&lt;=3),"0,5 a 3",IF(AND(AP458&gt;=3.5,AP458&lt;=6),"3,5 a 6",IF(AND(AP458&gt;=6.5,AP458&lt;=9),"6,5 a 9",IF(AND(AP458&gt;=9.5,AP458&lt;=20),"9,5 a 20","Fuera de rango"))))))))))</f>
        <v>-9 a -6,5</v>
      </c>
      <c r="AR458" s="11" t="n">
        <f aca="false">IF(AQ458="","",IF(AQ458="-20 a -9,5",1,IF(AQ458="-9 a -6,5",2,IF(AQ458="-6","NORMA",IF(AQ458="-5,5 a -3",3,IF(AQ458="-2,5 a 0",4,IF(AQ458="0,5 a 3",5,IF(AQ458="3,5 a 6",6,IF(AQ458="6,5 a 9",7,IF(AQ458="9,5 a 20",8,""))))))))))</f>
        <v>2</v>
      </c>
      <c r="AS458" s="9" t="n">
        <v>0</v>
      </c>
      <c r="AT458" s="10" t="str">
        <f aca="false">IF(AS458="","",IF(AND(AS458&gt;=-16,AS458&lt;=-14),"-16 a -14",IF(AND(AS458&gt;=-13.5,AS458&lt;=-11.5),"-13,5 a -11,5",IF(AND(AS458&gt;=-11,AS458&lt;=-9),"-11 a -9",IF(AND(AS458&gt;=-8.5,AS458&lt;=-6.5),"-8,5 a -6,5",IF(AND(AS458&gt;=-6,AS458&lt;=-4),"-6 a -4",IF(AND(AS458&gt;=-3.5,AS458&lt;=-1.5),"-3,5 a -1,5",IF(AND(AS458&gt;=-1,AS458&lt;=1),"-1 a 1",IF(AND(AS458&gt;=1.5,AS458&lt;=3.5),"1,5 a 3,5",IF(AND(AS458&gt;=4,AS458&lt;=6),"4 a 6",IF(AND(AS458&gt;=6.5,AS458&lt;=8.5),"6,5 a 8,5",IF(AND(AS458&gt;=9,AS458&lt;=11),"9 a 11",IF(AND(AS458&gt;=11.5,AS458&lt;=13.5),"11,5 a 13,5",IF(AND(AS458&gt;=14,AS458&lt;=16),"14 a 16",IF(AND(AS458&gt;=16.5,AS458&lt;=18.5),"16,5 a 18,5",IF(AND(AS458&gt;=19,AS458&lt;=21),"19 a 21","Fuera de rango"))))))))))))))))</f>
        <v>-1 a 1</v>
      </c>
      <c r="AU458" s="11" t="n">
        <f aca="false" t="array" ref="AU458">IF(AT458="","",_xlfn.IFS(AT458="-16 a -14",1,AT458="-13,5 a -11,5",2,AT458="-11 a -9",3,AT458="-8,5 a -6,5",4,AT458="-6 a -4",5,AT458="-3,5 a -1,5",6,AT458="-1 a 1",7,AT458="1,5 a 3,5",8,AT458="4 a 6","NORMA",AT458="6,5 a 8,5",9,AT458="9 a 11",10,AT458="11,5 a 13,5",11,AT458="14 a 16",12,AT458="16,5 a 18,5",13,AT458="19 a 21",14,TRUE(),""))</f>
        <v>7</v>
      </c>
      <c r="AV458" s="9" t="n">
        <v>2.75</v>
      </c>
      <c r="AW458" s="10" t="str">
        <f aca="false">IF(AV458="","",IF(AND(AV458&gt;=-1,AV458&lt;=-0.5),"-1 a -0,5",IF(AND(AV458&gt;-0.5,AV458&lt;=0),"De -0,5 a 0",IF(AND(AV458&gt;=0.25,AV458&lt;=0.75),"0,25 a 0,75",IF(AND(AV458&gt;=1,AV458&lt;=1.5),"1 a 1,5",IF(AND(AV458&gt;=1.75,AV458&lt;=2.25),"1,75 a 2,25",IF(AND(AV458&gt;=2.5,AV458&lt;=3),"2,5 a 3",IF(AND(AV458&gt;=3.25,AV458&lt;=3.75),"3,25 a 3,75","Fuera de rango"))))))))</f>
        <v>2,5 a 3</v>
      </c>
      <c r="AX458" s="10" t="n">
        <f aca="false">IF(AW458="","",IF(OR(AW458="-1 a -0,5",AW458="-1 a -0.5"),1,IF(OR(AW458="De -0,5 a 0",AW458="-0,5 a 0",AW458="De -0.5 a 0"),2,IF(OR(AW458="0,25 a 0,75",AW458="0.25 a 0.75"),"NORMA",IF(OR(AW458="1 a 1,5",AW458="1 a 1.5"),3,IF(OR(AW458="1,75 a 2,25",AW458="1.75 a 2.25"),4,IF(OR(AW458="2,5 a 3",AW458="2.5 a 3"),5,IF(OR(AW458="3,25 a 3,75",AW458="3.25 a 3.75"),6,""))))))))</f>
        <v>5</v>
      </c>
      <c r="AY458" s="9" t="n">
        <v>-9</v>
      </c>
      <c r="AZ458" s="10" t="str">
        <f aca="false">IF(AY458="","",IF(AND(AY458&gt;=-20,AY458&lt;=-9.5),"-20 a -9,5",IF(AND(AY458&gt;=-9,AY458&lt;=-6.5),"-9 a -6,5",IF(AY458=-6,"-6",IF(AND(AY458&gt;=-5.5,AY458&lt;=-3),"-5,5 a -3",IF(AND(AY458&gt;=-2.5,AY458&lt;=0),"-2,5 a 0",IF(AND(AY458&gt;=0.5,AY458&lt;=3),"0,5 a 3",IF(AND(AY458&gt;=3.5,AY458&lt;=6),"3,5 a 6","Fuera de rango"))))))))</f>
        <v>-9 a -6,5</v>
      </c>
      <c r="BA458" s="11" t="n">
        <f aca="false">IF(AZ458="","",IF(AZ458="-20 a -9,5",1,IF(AZ458="-9 a -6,5",2,IF(AZ458="-6","NORMA",IF(AZ458="-5,5 a -3",3,IF(AZ458="-2,5 a 0",4,IF(AZ458="0,5 a 3",5,IF(AZ458="3,5 a 6",6,""))))))))</f>
        <v>2</v>
      </c>
      <c r="BB458" s="9" t="n">
        <v>0</v>
      </c>
      <c r="BC458" s="10" t="str">
        <f aca="false" t="array" ref="BC458">IF(BB458="","",_xlfn.IFS(AND(BB458&gt;=0,BB458&lt;=2),"0 a 2",AND(BB458&gt;=2.5,BB458&lt;=4.5),"2,5 a 4,5",AND(BB458&gt;=5,BB458&lt;=7),"5 a 7",AND(BB458&gt;=7.5,BB458&lt;=9.5),"7,5 a 9,5",AND(BB458&gt;=10,BB458&lt;=12),"10 a 12",AND(BB458&gt;=12.5,BB458&lt;=14.5),"12,5 a 14,5",BB458=15,"15",AND(BB458&gt;=15.5,BB458&lt;=17.5),"15,5 a 17,5",AND(BB458&gt;=18,BB458&lt;=20),"18 a 20",AND(BB458&gt;=20.5,BB458&lt;=22.5),"20,5 a 22,5",AND(BB458&gt;=23,BB458&lt;=25),"23 a 25",TRUE(),"Fuera de rango"))</f>
        <v>0 a 2</v>
      </c>
      <c r="BD458" s="11" t="n">
        <f aca="false" t="array" ref="BD458">IF(BC458="","",_xlfn.IFS(BC458="0 a 2",1,BC458="2,5 a 4,5",2,BC458="5 a 7",3,BC458="7,5 a 9,5",4,BC458="10 a 12",5,BC458="12,5 a 14,5",6,BC458="15","NORMA",BC458="15,5 a 17,5",7,BC458="18 a 20",8,BC458="20,5 a 22,5",9,BC458="23 a 25",10,TRUE(),"Fuera de rango"))</f>
        <v>1</v>
      </c>
      <c r="BE458" s="9" t="n">
        <v>12</v>
      </c>
      <c r="BF458" s="10" t="str">
        <f aca="false">IF(BE458="","",IF(AND(BE458&gt;=-20,BE458&lt;=-10),"-20 a -10",IF(AND(BE458&gt;=-9.5,BE458&lt;=0.5),"-9,5 a 0,5",IF(AND(BE458&gt;=1,BE458&lt;=11),"1 a 11",IF(AND(BE458&gt;=11.5,BE458&lt;=20.5),"11,5 a 20,5",IF(BE458=21,"21",IF(AND(BE458&gt;=21.5,BE458&lt;=31.5),"21,5 a 31,5",IF(AND(BE458&gt;=32,BE458&lt;=42),"32 a 42","Fuera de rango"))))))))</f>
        <v>11,5 a 20,5</v>
      </c>
      <c r="BG458" s="11" t="n">
        <f aca="false">IF(BF458="","",IF(BF458="-20 a -10",1,IF(BF458="-9,5 a 0,5",2,IF(BF458="1 a 11",3,IF(BF458="11,5 a 20,5",4,IF(BF458="21","NORMA",IF(BF458="21,5 a 31,5",5,IF(BF458="32 a 42",6,""))))))))</f>
        <v>4</v>
      </c>
      <c r="BH458" s="9" t="n">
        <v>-4</v>
      </c>
      <c r="BI458" s="10" t="str">
        <f aca="false">IF(BH458="","",IF(AND(BH458&gt;=-20,BH458&lt;=-15),"-20 a -15",IF(AND(BH458&gt;=-14.5,BH458&lt;=-9.5),"-14,5 a -9,5",IF(AND(BH458&gt;=-9,BH458&lt;=-4),"-9 a -4",IF(AND(BH458&gt;=-3.5,BH458&lt;=2.5),"-3,5 a 2,5",IF(AND(BH458&gt;=3,BH458&lt;=8),"3 a 8",IF(AND(BH458&gt;=8.5,BH458&lt;=14.5),"8,5 a 14,5",IF(BH458=15,"15",IF(AND(BH458&gt;=15.5,BH458&lt;=20.5),"15,5 a 20,5",IF(AND(BH458&gt;=21,BH458&lt;=26),"21 a 26","Fuera de rango"))))))))))</f>
        <v>-9 a -4</v>
      </c>
      <c r="BJ458" s="11" t="n">
        <f aca="false">IF(BI458="","",IF(BI458="-20 a -15",1,IF(BI458="-14,5 a -9,5",2,IF(BI458="-9 a -4",3,IF(BI458="-3,5 a 2,5",4,IF(BI458="3 a 8",5,IF(BI458="8,5 a 14,5",6,IF(BI458="15","NORMA",IF(BI458="15,5 a 20,5",7,IF(BI458="21 a 26",8,IF(BI458="26,5 a 31,5",9,"")))))))))))</f>
        <v>3</v>
      </c>
      <c r="BK458" s="9" t="n">
        <v>0</v>
      </c>
      <c r="BL458" s="10" t="str">
        <f aca="false">IF(BK458="","",IF(AND(BK458&gt;=0,BK458&lt;=2),"0 - 2",IF(AND(BK458&gt;=2.5,BK458&lt;=4.5),"2,5 - 4,5",IF(AND(BK458&gt;=5,BK458&lt;=7),"5 - 7",IF(AND(BK458&gt;=7.5,BK458&lt;=9.5),"7,5 - 9,5",IF(AND(BK458&gt;=10,BK458&lt;=12),"10 - 12",IF(AND(BK458&gt;=12.5,BK458&lt;=13.5),"12,5 - 13,5",IF(BK458=14,"14",IF(AND(BK458&gt;=14.5,BK458&lt;=16.5),"14,5 - 16,5",IF(AND(BK458&gt;=17,BK458&lt;=19),"17 - 19",IF(AND(BK458&gt;=19.5,BK458&lt;=21.5),"19,5 - 21,5",IF(AND(BK458&gt;=22,BK458&lt;=24),"22 - 24",IF(AND(BK458&gt;=24.5,BK458&lt;=26.5),"24,5 - 26,5",IF(AND(BK458&gt;=27,BK458&lt;=29),"27 - 29",IF(AND(BK458&gt;=29.5,BK458&lt;=30),"29,5 - 30","Fuera de rango")))))))))))))))</f>
        <v>0 - 2</v>
      </c>
      <c r="BM458" s="11" t="n">
        <f aca="false">IF(BL458="","",IF(BL458="0 - 2",1,IF(BL458="2,5 - 4,5",2,IF(BL458="5 - 7",3,IF(BL458="7,5 - 9,5",4,IF(BL458="10 - 12",5,IF(BL458="12,5 - 13,5",6,IF(BL458="14","NORMA",IF(BL458="14,5 - 16,5",7,IF(BL458="17 - 19",8,IF(BL458="19,5 - 21,5",9,IF(BL458="22 - 24",10,IF(BL458="24,5 - 26,5",11,IF(BL458="27 - 29",12,IF(BL458="29,5 - 30",13,"")))))))))))))))</f>
        <v>1</v>
      </c>
      <c r="BN458" s="9" t="n">
        <v>21</v>
      </c>
      <c r="BO458" s="11" t="str">
        <f aca="false">IF(BN458="","",IF(AND(BN458&gt;=-20,BN458&lt;=-10),"-20 a -10",IF(AND(BN458&gt;=-9.5,BN458&lt;=0.5),"-9,5 a 0,5",IF(AND(BN458&gt;=1,BN458&lt;=11),"1 a 11",IF(AND(BN458&gt;=11.5,BN458&lt;=21.5),"11,5 a 21,5",IF(BN458=22,"22",IF(AND(BN458&gt;=22.5,BN458&lt;=32.5),"22,5 a 32,5",IF(AND(BN458&gt;=33,BN458&lt;=43),"33 a 43","Fuera de rango"))))))))</f>
        <v>11,5 a 21,5</v>
      </c>
      <c r="BP458" s="11" t="n">
        <f aca="false">IF(BO458="","",IF(BO458="-20 a -10",1,IF(BO458="-9,5 a 0,5",2,IF(BO458="1 a 11",3,IF(BO458="11,5 a 21,5",4,IF(BO458="22","NORMA",IF(BO458="22,5 a 32,5",5,IF(BO458="33 a 43",6,""))))))))</f>
        <v>4</v>
      </c>
      <c r="BQ458" s="9" t="n">
        <v>18</v>
      </c>
      <c r="BR458" s="10" t="str">
        <f aca="false">IF(BQ458="","",IF(AND(BQ458&gt;=-20,BQ458&lt;=-15),"-20 a -15",IF(AND(BQ458&gt;=-14.5,BQ458&lt;=-9.5),"-14,5 a -9,5",IF(AND(BQ458&gt;=-9,BQ458&lt;=-4),"-9 a -4",IF(AND(BQ458&gt;=-3.5,BQ458&lt;=2.5),"-3,5 a 2,5",IF(AND(BQ458&gt;=3,BQ458&lt;=8),"3 a 8",IF(AND(BQ458&gt;=8.5,BQ458&lt;=13.5),"8,5 a 13,5",IF(AND(BQ458&gt;=14,BQ458&lt;=17.5),"14 a 17,5",IF(BQ458=18,"18",IF(AND(BQ458&gt;=18.5,BQ458&lt;=23.5),"18,5 a 23,5",IF(AND(BQ458&gt;=24,BQ458&lt;=29),"24 a 29",IF(AND(BQ458&gt;=29.5,BQ458&lt;=34.5),"29,5 a 34,5",IF(AND(BQ458&gt;=35,BQ458&lt;=40),"35 a 40","Fuera de rango")))))))))))))</f>
        <v>18</v>
      </c>
      <c r="BS458" s="11" t="str">
        <f aca="false">IF(BR458="","",IF(BR458="-20 a -15",1,IF(BR458="-14,5 a -9,5",2,IF(BR458="-9 a -4",3,IF(BR458="-3,5 a 2,5",4,IF(BR458="3 a 8",5,IF(BR458="8,5 a 13,5",6,IF(BR458="14 a 17,5",7,IF(BR458="18","NORMA",IF(BR458="18,5 a 23,5",8,IF(BR458="24 a 29",9,IF(BR458="29,5 a 34,5",10,IF(BR458="35 a 40",11,"")))))))))))))</f>
        <v>NORMA</v>
      </c>
      <c r="BT458" s="9" t="n">
        <v>0</v>
      </c>
      <c r="BU458" s="10" t="str">
        <f aca="false">IF(BT458="","",IF(AND(BT458&gt;=-20,BT458&lt;=-18),"-20 a -18",IF(AND(BT458&gt;=-17.5,BT458&lt;=-15.5),"-17,5 a -15,5",IF(AND(BT458&gt;=-15,BT458&lt;=-13),"-15 a -13",IF(AND(BT458&gt;=-12.5,BT458&lt;=-10.5),"-12,5 a -10,5",IF(AND(BT458&gt;=-10,BT458&lt;=-8),"-10 a -8",IF(AND(BT458&gt;=-7.5,BT458&lt;=-5.5),"-7,5 a -5,5",IF(AND(BT458&gt;=-5,BT458&lt;=-3),"-5 a -3",IF(AND(BT458&gt;=-2.5,BT458&lt;=-0.5),"-2,5 a -0,5",IF(BT458=0,"0",IF(AND(BT458&gt;=0.5,BT458&lt;=2.5),"0,5 a 2,5",IF(AND(BT458&gt;=3,BT458&lt;=5),"3 a 5",IF(AND(BT458&gt;=5.5,BT458&lt;=7.5),"5,5 a 7,5",IF(AND(BT458&gt;=8,BT458&lt;=10),"8 a 10",IF(AND(BT458&gt;=10.5,BT458&lt;=12.5),"10,5 a 12,5",IF(AND(BT458&gt;=13,BT458&lt;=15),"13 a 15",IF(AND(BT458&gt;=15.5,BT458&lt;=17.5),"15,5 a 17,5",IF(AND(BT458&gt;=18,BT458&lt;=20),"18 a 20","Fuera de rango"))))))))))))))))))</f>
        <v>0</v>
      </c>
      <c r="BV458" s="11" t="str">
        <f aca="false">IF(BT458="","",IF(BT458=0,"NORMA",IF(AND(BT458&gt;=-20,BT458&lt;=-18),2,IF(AND(BT458&gt;=-17.5,BT458&lt;=-15.5),2,IF(AND(BT458&gt;=-15,BT458&lt;=-13),3,IF(AND(BT458&gt;=-12.5,BT458&lt;=-10.5),4,IF(AND(BT458&gt;=-10,BT458&lt;=-8),5,IF(AND(BT458&gt;=-7.5,BT458&lt;=-5.5),6,IF(AND(BT458&gt;=-5,BT458&lt;=-3),7,IF(AND(BT458&gt;=-2.5,BT458&lt;=-0.5),8,IF(AND(BT458&gt;=0.5,BT458&lt;=2.5),9,IF(AND(BT458&gt;=3,BT458&lt;=5),10,IF(AND(BT458&gt;=5.5,BT458&lt;=7.5),11,IF(AND(BT458&gt;=8,BT458&lt;=10),12,IF(AND(BT458&gt;=10.5,BT458&lt;=12.5),13,IF(AND(BT458&gt;=13,BT458&lt;=15),14,IF(AND(BT458&gt;=15.5,BT458&lt;=17.5),15,IF(AND(BT458&gt;=18,BT458&lt;=20),16,"Fuera de rango"))))))))))))))))))</f>
        <v>NORMA</v>
      </c>
      <c r="BW458" s="9" t="n">
        <v>-3</v>
      </c>
      <c r="BX458" s="10" t="n">
        <f aca="false">18.5- (0.3*H458)</f>
        <v>-2.2</v>
      </c>
      <c r="BY458" s="10" t="n">
        <f aca="false">(BW458)-(BX458)</f>
        <v>-0.800000000000001</v>
      </c>
      <c r="BZ458" s="10" t="str">
        <f aca="false">IF(BY458="","",IF(BY458&lt;-27.5,"De -30 a -28",IF(BY458&lt;-25,"De -27,5 a -25,5",IF(BY458&lt;-22.5,"De -25 a -23",IF(BY458&lt;-20,"De -22,5 a -20,5",IF(BY458&lt;-17.5,"De -20 a -18",IF(BY458&lt;-15,"De -17,5 a -15,5",IF(BY458&lt;-12.5,"De -15 a -13",IF(BY458&lt;-10,"De -12,5 a -10,5",IF(BY458&lt;-7.5,"De -10 a -8",IF(BY458&lt;-5,"De -7,5 a -5,5",IF(BY458&lt;-2.5,"De -5 a -3",IF(BY458&lt;0,"De -2,5 a -0,5",IF(BY458&lt;2.5,"De 0 a 2",IF(BY458&lt;5,"De 2,5 a 4,5",IF(BY458&lt;7.5,"De 5 a 7",IF(BY458&lt;10,"De 7,5 a 9,5",IF(BY458&lt;12.5,"De 10 a 12",IF(BY458&lt;15,"De 12,5 a 14,5",IF(BY458&lt;17.5,"De 15 a 17",IF(BY458&lt;20,"De 17,5 a 19,5",IF(BY458&lt;22.5,"De 20 a 22",IF(BY458&lt;25,"De 22,5 a 24,5",IF(BY458&lt;27.5,"De 25 a 27","De 27,5 a 30"))))))))))))))))))))))))</f>
        <v>De -2,5 a -0,5</v>
      </c>
      <c r="CA458" s="12" t="n">
        <f aca="false">IF(BY458="","",IF(BY458&lt;=-28,1,IF(BY458&lt;=-25.5,2,IF(BY458&lt;=-23,3,IF(BY458&lt;=-20.5,4,IF(BY458&lt;=-18,5,IF(BY458&lt;=-15.5,6,IF(BY458&lt;=-13,7,IF(BY458&lt;=-10.5,8,IF(BY458&lt;=-8,9,IF(BY458&lt;=-5.5,10,IF(BY458&lt;=-3,11,IF(BY458&lt;=-0.5,12,IF(BY458&lt;=2,13,IF(BY458&lt;=4.5,14,IF(BY458&lt;=7,15,IF(BY458&lt;=9.5,16,IF(BY458&lt;=12,17,IF(BY458&lt;=14.5,18,IF(BY458&lt;=17,19,IF(BY458&lt;=19.5,20,IF(BY458&lt;=22,21,IF(BY458&lt;=24.5,22,IF(BY458&lt;=27,23,IF(BY458&lt;=30,24,"Fuera de rango")))))))))))))))))))))))))</f>
        <v>12</v>
      </c>
      <c r="CB458" s="9" t="n">
        <v>-3</v>
      </c>
      <c r="CC458" s="10" t="n">
        <f aca="false">18.5- (0.3*H458)</f>
        <v>-2.2</v>
      </c>
      <c r="CD458" s="10" t="n">
        <f aca="false">(CB458)-(CC458)</f>
        <v>-0.800000000000001</v>
      </c>
      <c r="CE458" s="10" t="str">
        <f aca="false">IF(CD458="","",IF(CD458&lt;-27.5,"De -30 a -28",IF(CD458&lt;-25,"De -27,5 a -25,5",IF(CD458&lt;-22.5,"De -25 a -23",IF(CD458&lt;-20,"De -22,5 a -20,5",IF(CD458&lt;-17.5,"De -20 a -18",IF(CD458&lt;-15,"De -17,5 a -15,5",IF(CD458&lt;-12.5,"De -15 a -13",IF(CD458&lt;-10,"De -12,5 a -10,5",IF(CD458&lt;-7.5,"De -10 a -8",IF(CD458&lt;-5,"De -7,5 a -5,5",IF(CD458&lt;-2.5,"De -5 a -3",IF(CD458&lt;0,"De -2,5 a -0,5",IF(CD458&lt;=2,"De 0 a 2",IF(CD458&lt;=4.5,"De 2,5 a 4,5",IF(CD458&lt;=7,"De 5 a 7",IF(CD458&lt;=9.5,"De 7,5 a 9,5",IF(CD458&lt;=12,"De 10 a 12",IF(CD458&lt;=14.5,"De 12,5 a 14,5",IF(CD458&lt;=17,"De 15 a 17",IF(CD458&lt;=19.5,"De 17,5 a 19,5",IF(CD458&lt;=22,"De 20 a 22",IF(CD458&lt;=24.5,"De 22,5 a 24,5",IF(CD458&lt;=27,"De 25 a 27","De 27,5 a 30"))))))))))))))))))))))))</f>
        <v>De -2,5 a -0,5</v>
      </c>
      <c r="CF458" s="12" t="n">
        <f aca="false">IF(CD458="","",IF(CD458&lt;-27.5,1,IF(CD458&lt;-25,2,IF(CD458&lt;-22.5,3,IF(CD458&lt;-20,4,IF(CD458&lt;-17.5,5,IF(CD458&lt;-15,6,IF(CD458&lt;-12.5,7,IF(CD458&lt;-10,8,IF(CD458&lt;-7.5,9,IF(CD458&lt;-5,10,IF(CD458&lt;-2.5,11,IF(CD458&lt;0,12,IF(CD458&lt;2.5,13,IF(CD458&lt;5,14,IF(CD458&lt;7.5,15,IF(CD458&lt;10,16,IF(CD458&lt;12.5,17,IF(CD458&lt;15,18,IF(CD458&lt;17.5,19,IF(CD458&lt;20,20,IF(CD458&lt;22.5,21,IF(CD458&lt;25,22,IF(CD458&lt;27.5,23,24))))))))))))))))))))))))</f>
        <v>12</v>
      </c>
      <c r="CG458" s="9" t="n">
        <v>-1.5</v>
      </c>
      <c r="CH458" s="10" t="str">
        <f aca="false">IF(CG458="","",IF(AND(CG458&gt;=-10,CG458&lt;=-9.5),"-10 a -9,5",IF(AND(CG458&gt;-9.5,CG458&lt;=-8.5),"-9 a -8,5",IF(AND(CG458&gt;-8.5,CG458&lt;=-7.5),"-8 a -7,5",IF(AND(CG458&gt;-7.5,CG458&lt;=-6.5),"-7 a -6,5",IF(AND(CG458&gt;-6.5,CG458&lt;=-5.5),"-6 a -5,5",IF(AND(CG458&gt;-5.5,CG458&lt;=-4.5),"-5 a -4,5",IF(AND(CG458&gt;-4.5,CG458&lt;=-3.5),"-4 a -3,5",IF(AND(CG458&gt;-3.5,CG458&lt;=-2.5),"-3 a -2,5",IF(CG458=-2.25,"-2,25",IF(AND(CG458&gt;-2.5,CG458&lt;=-1.5),"-2 a -1,5",IF(AND(CG458&gt;-1.5,CG458&lt;=-0.5),"-1 a -0,5",IF(AND(CG458&gt;-0.5,CG458&lt;=0.5),"0 a 0,5",IF(AND(CG458&gt;0.5,CG458&lt;=1.5),"1 a 1,5",IF(AND(CG458&gt;1.5,CG458&lt;=2.5),"2 a 2,5",IF(AND(CG458&gt;2.5,CG458&lt;=3.5),"3 a 3,5",IF(AND(CG458&gt;3.5,CG458&lt;=4.5),"4 a 4,5",IF(AND(CG458&gt;4.5,CG458&lt;=5.5),"5 a 5,5",IF(AND(CG458&gt;5.5,CG458&lt;=6.5),"6 a 6,5",IF(AND(CG458&gt;6.5,CG458&lt;=7.5),"7 a 7,5",IF(AND(CG458&gt;7.5,CG458&lt;=8.5),"8 a 8,5",IF(AND(CG458&gt;8.5,CG458&lt;=9.5),"9 a 9,5",IF(CG458&gt;=10,"10","Fuera de rango")))))))))))))))))))))))</f>
        <v>-2 a -1,5</v>
      </c>
      <c r="CI458" s="11" t="n">
        <f aca="false">IF(CG458="","",IF(CG458=-2.25,"NORMA",IF(CG458&lt;=-9.5,1,IF(CG458&lt;=-8.5,2,IF(CG458&lt;=-7.5,3,IF(CG458&lt;=-6.5,4,IF(CG458&lt;=-5.5,5,IF(CG458&lt;=-4.5,6,IF(CG458&lt;=-3.5,7,IF(CG458&lt;=-2.5,8,IF(CG458&lt;=-1.5,9,IF(CG458&lt;=-0.5,10,IF(CG458&lt;=0.5,11,IF(CG458&lt;=1.5,12,IF(CG458&lt;=2.5,13,IF(CG458&lt;=3.5,14,IF(CG458&lt;=4.5,15,IF(CG458&lt;=5.5,16,IF(CG458&lt;=6.5,17,IF(CG458&lt;=7.5,18,IF(CG458&lt;=8.5,19,IF(CG458&lt;=9.5,20,IF(CG458=10,21,"Fuera de rango")))))))))))))))))))))))</f>
        <v>9</v>
      </c>
      <c r="CJ458" s="9" t="n">
        <v>0.75</v>
      </c>
      <c r="CK458" s="10" t="str">
        <f aca="false">IF(CJ458="","",IF(AND(CJ458&gt;=-6,CJ458&lt;=-5.5),"-6 a -5,5",IF(AND(CJ458&gt;-5.5,CJ458&lt;=-4.5),"-5 a -4,5",IF(AND(CJ458&gt;-4.5,CJ458&lt;=-3.5),"-4 a -3,5",IF(AND(CJ458&gt;-3.5,CJ458&lt;=-2.5),"-3 a -2,5",IF(AND(CJ458&gt;-2.5,CJ458&lt;=-1.5),"-2 a -1,5",IF(AND(CJ458&gt;-1.5,CJ458&lt;=-0.5),"-1 a -0,5",IF(AND(CJ458&gt;-0.5,CJ458&lt;=0.5),"0 a 0,5",IF(AND(CJ458&gt;0.5,CJ458&lt;=1.5),"1 a 1,5",IF(AND(CJ458&gt;1.5,CJ458&lt;2.5),"2",IF(AND(CJ458&gt;=2.5,CJ458&lt;=3),"2,5 a 3",IF(AND(CJ458&gt;3,CJ458&lt;=4),"3,5 a 4",IF(AND(CJ458&gt;4,CJ458&lt;=5),"4,5 a 5",IF(AND(CJ458&gt;5,CJ458&lt;=6),"5,5 a 6",IF(AND(CJ458&gt;6,CJ458&lt;=7),"6,5 a 7",IF(AND(CJ458&gt;7,CJ458&lt;=8),"7,5 a 8",IF(AND(CJ458&gt;8,CJ458&lt;=9.5),"8,5 a 9,5",IF(CJ458=10,"10","Fuera de rango"))))))))))))))))))</f>
        <v>1 a 1,5</v>
      </c>
      <c r="CL458" s="11" t="n">
        <f aca="false">IF(CK458="","",IF(OR(CK458="-6 a -5,5",CK458="-6 - -5,5"),1,IF(OR(CK458="-5 a -4,5",CK458="-5 - -4,5"),2,IF(OR(CK458="-4 a -3,5",CK458="-4 - -3,5"),3,IF(OR(CK458="-3 a -2,5",CK458="-3 - -2,5"),4,IF(OR(CK458="-2 a -1,5",CK458="-2 - -1,5"),5,IF(OR(CK458="-1 a -0,5",CK458="-1 - -0,5"),6,IF(OR(CK458="0 a 0,5",CK458="0 - 0,5"),7,IF(OR(CK458="1 a 1,5",CK458="1 - 1,5"),8,IF(CK458="2","NORMA",IF(OR(CK458="2,5 a 3",CK458="2,5 - 3"),9,IF(OR(CK458="3,5 a 4",CK458="3,5 - 4"),10,IF(OR(CK458="4,5 a 5",CK458="4,5 - 5"),11,IF(OR(CK458="5,5 a 6",CK458="5,5 - 6"),12,IF(OR(CK458="6,5 a 7",CK458="6,5 - 7"),13,IF(OR(CK458="7,5 a 8",CK458="7,5 - 8"),14,IF(OR(CK458="8,5 a 9",CK458="8,5 - 9,5",CK458="9 a 9,5"),15,IF(CK458="10",15,IF(OR(CK458="0,5 a 1",CK458="0,5 - 1"),7,"Fuera de rango")))))))))))))))))))</f>
        <v>8</v>
      </c>
      <c r="CN458" s="10" t="str">
        <f aca="false">IF(CM458=0,"0", " ")</f>
        <v>0</v>
      </c>
      <c r="CO458" s="10" t="str">
        <f aca="false">IF(CM458&gt;0,"EME"," ")</f>
        <v> </v>
      </c>
      <c r="CQ458" s="10" t="str">
        <f aca="false">IF(CP458&gt;0,"0", " ")</f>
        <v> </v>
      </c>
      <c r="CR458" s="10" t="str">
        <f aca="false">IF(CP458&gt;0,"EME"," ")</f>
        <v> </v>
      </c>
      <c r="CS458" s="9" t="n">
        <v>0.75</v>
      </c>
      <c r="CV458" s="9" t="n">
        <v>1.25</v>
      </c>
      <c r="CY458" s="9" t="n">
        <v>0</v>
      </c>
      <c r="DB458" s="9" t="n">
        <v>0</v>
      </c>
      <c r="DC458" s="11" t="str">
        <f aca="false">IF(DB458&lt;0,"2"," ")</f>
        <v> </v>
      </c>
      <c r="DD458" s="11" t="str">
        <f aca="false">IF(DB458&lt;0,"MIO"," ")</f>
        <v> </v>
      </c>
      <c r="DE458" s="9" t="n">
        <v>-0.5</v>
      </c>
      <c r="DF458" s="10" t="str">
        <f aca="false">IF(DE458&lt;0,"3"," ")</f>
        <v>3</v>
      </c>
      <c r="DG458" s="10" t="str">
        <f aca="false">IF(DE458&lt;0,"AST"," ")</f>
        <v>AST</v>
      </c>
      <c r="DH458" s="9" t="n">
        <v>-1.25</v>
      </c>
      <c r="DI458" s="10" t="str">
        <f aca="false">IF(DH458&lt;0,"3"," ")</f>
        <v>3</v>
      </c>
      <c r="DJ458" s="10" t="str">
        <f aca="false">IF(DH458&lt;0,"AST"," ")</f>
        <v>AST</v>
      </c>
      <c r="DK458" s="9" t="n">
        <v>2.75</v>
      </c>
      <c r="DL458" s="10" t="str">
        <f aca="false">IF(DK458&gt;0,"4"," ")</f>
        <v>4</v>
      </c>
      <c r="DM458" s="10" t="str">
        <f aca="false">IF(DK458&gt;0,"PRE"," ")</f>
        <v>PRE</v>
      </c>
      <c r="DN458" s="9" t="n">
        <v>2.765</v>
      </c>
      <c r="DO458" s="10" t="str">
        <f aca="false">IF(DN458&gt;0,"4"," ")</f>
        <v>4</v>
      </c>
      <c r="DP458" s="10" t="str">
        <f aca="false">IF(DN458&gt;0,"PRE"," ")</f>
        <v>PRE</v>
      </c>
      <c r="DS458" s="12" t="str">
        <f aca="false">CONCATENATE(CO458,CU458,DA458,DG458,DM458)</f>
        <v> ASTPRE</v>
      </c>
      <c r="DT458" s="10" t="e">
        <f aca="false" t="array" ref="DT458">_xlfn.IFS(DS458="EME    ","0", DS458=" HIP   ","1", DS458="  MIO  ","2", DS458="   AST ","3", DS458="    PRE","4", DS458="EME   PRE","5", DS458=" HIP  PRE","6", DS458=" HIP AST ","7", DS458="  MIO PRE","8", DS458="  MIOAST ","9", DS458="   ASTPRE","10",DS458=" HIP ASTPRE","11", DS458="  MIOASTPRE","12", DS458="     ","0")</f>
        <v>#N/A</v>
      </c>
      <c r="DV458" s="1" t="e">
        <f aca="false" t="array" ref="DV458">_xlfn.IFS(DU458="SI","2", DU458="NO","1")</f>
        <v>#N/A</v>
      </c>
      <c r="DX458" s="11" t="str">
        <f aca="false">IF(DW458=0,"1","2")</f>
        <v>1</v>
      </c>
      <c r="DY458" s="11" t="str">
        <f aca="false" t="array" ref="DY458">_xlfn.IFS(DW458=0,"0", DW458=0.25, "1", DW458=0.5,"2", DW458=0.75,"3", DW458=1,"4",DW458=1.25,"5", DW458=1.5,"6", DW458=1.75,"7", DW458=2,"8")</f>
        <v>0</v>
      </c>
      <c r="EA458" s="11" t="str">
        <f aca="false">IF(DZ458=0,"1","2")</f>
        <v>1</v>
      </c>
      <c r="EB458" s="11" t="str">
        <f aca="false" t="array" ref="EB458">_xlfn.IFS(DZ458=0,"0", DZ458=0.25, "1", DZ458=0.5,"2", DZ458=0.75,"3", DZ458=1,"4",DZ458=1.25,"5", DZ458=1.5,"6", DZ458=1.75,"7", DZ458=2,"8")</f>
        <v>0</v>
      </c>
      <c r="ED458" s="10" t="str">
        <f aca="false">IF(EC458=0,"1","2")</f>
        <v>1</v>
      </c>
      <c r="EE458" s="11" t="str">
        <f aca="false" t="array" ref="EE458">_xlfn.IFS(EC458=0,"0", EC458=-0.25, "1", EC458=-0.5,"2", EC458=-0.75,"3", EC458=-1,"4",EC458=-1.25,"5", EC458=-1.5,"6", EC458=-1.75,"7", EC458=-2,"8", EC458=-2.25,"9",EC458=-2.5,"10", EC458=-2.75,"11", EC458=-3,"12", EC458=-3.25,"13", EC458=-3.5,"14", EC458=-3.75,"15",EC458=-4,"16")</f>
        <v>0</v>
      </c>
      <c r="EG458" s="10" t="str">
        <f aca="false">IF(EF458=0,"1","2")</f>
        <v>1</v>
      </c>
      <c r="EH458" s="11" t="str">
        <f aca="false" t="array" ref="EH458">_xlfn.IFS(EF458=0,"0", EF458=-0.25, "1", EF458=-0.5,"2", EF458=-0.75,"3", EF458=-1,"4",EF458=-1.25,"5", EF458=-1.5,"6", EF458=-1.75,"7", EF458=-2,"8", EF458=-2.25,"9",EF458=-2.5,"10", EF458=-2.75,"11", EF458=-3,"12", EF458=-3.25,"13", EF458=-3.5,"14", EF458=-3.75,"15",EF458=-4,"16")</f>
        <v>0</v>
      </c>
      <c r="EJ458" s="11" t="str">
        <f aca="false">IF(EI458=0,"1","2")</f>
        <v>1</v>
      </c>
      <c r="EK458" s="11" t="str">
        <f aca="false" t="array" ref="EK458">_xlfn.IFS(EI458=0,"0", EI458=-0.25, "1", EI458=-0.5,"2", EI458=-0.75,"3", EI458=-1,"4",EI458=-1.25,"5", EI458=-1.5,"6", EI458=-1.75,"7", EI458=-2,"8", EI458=-2.25,"9", EI458=-2.25,"9",EI458=-2.5,"10", EI458=-2.75,"11", EI458=-3,"12", EI458=-3.25,"13", EI458=-3.5,"14", EI458=-3.75,"15",EI458=-4,"16", EI458=0.25, "17", EI458=0.5, "18")</f>
        <v>0</v>
      </c>
      <c r="EM458" s="11" t="str">
        <f aca="false">IF(EL458=0,"1","2")</f>
        <v>1</v>
      </c>
      <c r="EN458" s="11" t="str">
        <f aca="false" t="array" ref="EN458">_xlfn.IFS(EL458=0.25,"17",EL458=0.5,"18", EL458=0,"0", EL458=-0.25, "1", EL458=-0.5,"2", EL458=-0.75,"3", EL458=-1,"4",EL458=-1.25,"5", EL458=-1.5,"6", EL458=-1.75,"7", EL458=-2,"8",EL458= -2.25,"9",EL458=-2.5,"10",EL458= -2.75,"11",EL458= -3,"12",EL458= -3.25,"13",EL458= -3.5,"14",EL458= -3.75,"15",EL458=-4,"16")</f>
        <v>0</v>
      </c>
      <c r="EP458" s="11" t="str">
        <f aca="false">IF(EO458=0,"1","2")</f>
        <v>1</v>
      </c>
      <c r="EQ458" s="11" t="str">
        <f aca="false" t="array" ref="EQ458">_xlfn.IFS(EO458=0,"0", EO458=0.25, "1", EO458=0.5,"2", EO458=0.75,"3", EO458=1,"4",EO458=1.25,"5", EO458=1.5,"6", EO458=1.75,"7", EO458=2,"8", EO458=2.25,"9", EO458=2.25,"9",EO458=2.5,"10", EO458=2.75,"11", EO458=3,"12", EO458=3.25,"13", EO458=3.5,"14", EO458=3.75,"15",EO458=4,"16", EO458=-0.25, "17", bq=-0.5, "18")</f>
        <v>0</v>
      </c>
      <c r="ES458" s="11" t="str">
        <f aca="false">IF(ER458=0,"1","2")</f>
        <v>1</v>
      </c>
      <c r="ET458" s="11" t="str">
        <f aca="false" t="array" ref="ET458">_xlfn.IFS(ER458=0,"0", ER458=0.25, "1", ER458=0.5,"2", ER458=0.75,"3", ER458=1,"4",ER458=1.25,"5", ER458=1.5,"6", ER458=1.75,"7", ER458=2,"8", ER458=2.25,"9", ER458=2.25,"9",ER458=2.5,"10", ER458=2.75,"11", ER458=3,"12", ER458=3.25,"13", ER458=3.5,"14", ER458=3.75,"15",ER458=4,"16", ER458=-0.25, "17", bq=-0.5, "18")</f>
        <v>0</v>
      </c>
      <c r="EV458" s="14" t="e">
        <f aca="false">VLOOKUP(EU458,LEYENDA!$G$2:$H$8,2,TRUE())</f>
        <v>#N/A</v>
      </c>
      <c r="EW458" s="14" t="e">
        <f aca="false" t="array" ref="EW458">_xlfn.IFS(EV458="0-5","1", EV458="6-12","2", EV458="13-18","3", EV458="19-24","4", EV458="25-36","5", EV458="37-48","6", EV458="49-60","7")</f>
        <v>#N/A</v>
      </c>
    </row>
    <row r="459" customFormat="false" ht="13.5" hidden="false" customHeight="false" outlineLevel="0" collapsed="false">
      <c r="A459" s="1" t="n">
        <v>159</v>
      </c>
      <c r="B459" s="2" t="n">
        <v>2</v>
      </c>
      <c r="C459" s="33" t="n">
        <v>46036</v>
      </c>
      <c r="E459" s="5" t="str">
        <f aca="false">VLOOKUP(A459,'286'!$A$3:$J$6279,10,FALSE())</f>
        <v>IRURETAGOYENA SENDRA, JOSÉ LUIS</v>
      </c>
      <c r="F459" s="4" t="str">
        <f aca="false">VLOOKUP(A459,'286'!$A$3:$I$1768,3,FALSE())</f>
        <v>ISENJOLU</v>
      </c>
      <c r="G459" s="6" t="n">
        <f aca="false">VLOOKUP(A459,'286'!$A$3:$I$1768,4,FALSE())</f>
        <v>19393</v>
      </c>
      <c r="H459" s="7" t="n">
        <f aca="false">YEAR(C459)-YEAR(G459)</f>
        <v>73</v>
      </c>
      <c r="I459" s="1" t="str">
        <f aca="false">VLOOKUP(H459,LEYENDA!$C$2:$D$6,2,TRUE())</f>
        <v>61-100</v>
      </c>
      <c r="J459" s="5" t="str">
        <f aca="false">VLOOKUP(A459,'286'!$A$3:$I$1768,7,FALSE())</f>
        <v>H</v>
      </c>
      <c r="K459" s="8" t="n">
        <f aca="false">VLOOKUP(A459,'286'!$A$3:$I$1768,2,FALSE())</f>
        <v>0</v>
      </c>
      <c r="L459" s="4" t="str">
        <f aca="false">VLOOKUP(A459,'286'!$A$3:$I$1768,8,FALSE())</f>
        <v>D</v>
      </c>
      <c r="M459" s="4" t="str">
        <f aca="false">VLOOKUP(A459,'286'!$A$3:$I$1768,9,FALSE())</f>
        <v>I</v>
      </c>
      <c r="N459" s="8" t="str">
        <f aca="false">IF(R459=O459, "MISMA","CONTRARIA")</f>
        <v>CONTRARIA</v>
      </c>
      <c r="O459" s="8" t="str">
        <f aca="false" t="array" ref="O459">_xlfn.IFS(L459="D","1", L459="I","2")</f>
        <v>1</v>
      </c>
      <c r="P459" s="8" t="e">
        <f aca="false" t="array" ref="P459">_xlfn.IFS(K459="OD","1", K459="OI","2")</f>
        <v>#N/A</v>
      </c>
      <c r="Q459" s="1" t="str">
        <f aca="false" t="array" ref="Q459">_xlfn.IFS(J459="M","1", J459="H","2")</f>
        <v>2</v>
      </c>
      <c r="R459" s="8" t="str">
        <f aca="false" t="array" ref="R459">_xlfn.IFS(M459="D","1", M459="I","2")</f>
        <v>2</v>
      </c>
      <c r="S459" s="1" t="str">
        <f aca="false" t="array" ref="S459">_xlfn.IFS(N459="CONTRARIA", "1",N459= "MISMA","2")</f>
        <v>1</v>
      </c>
      <c r="T459" s="1" t="str">
        <f aca="false" t="array" ref="T459">_xlfn.IFS(I459="0-12","1", I459="13-24","2", I459="25-40","3", I459="41-60","4", I459="61-100","5")</f>
        <v>5</v>
      </c>
      <c r="U459" s="9" t="n">
        <v>1</v>
      </c>
      <c r="V459" s="10" t="str">
        <f aca="false">IF(U459="","",IF(AND(U459&gt;=-9,U459&lt;=-6.5),"-9 a -6,5",IF(AND(U459&gt;=-6,U459&lt;=-3.5),"-6 a -3,5",IF(AND(U459&gt;=-3,U459&lt;=-1),"-3 a -1",IF(U459=-0.5,"-0,5",IF(AND(U459&gt;=0,U459&lt;=2.5),"0 a 2,5",IF(AND(U459&gt;=3,U459&lt;=5.5),"3 a 5,5",IF(AND(U459&gt;=6,U459&lt;=8.5),"6 a 8,5",IF(AND(U459&gt;=9,U459&lt;=20),"9 a 20","Fuera de rango")))))))))</f>
        <v>0 a 2,5</v>
      </c>
      <c r="W459" s="11" t="n">
        <f aca="false">IF(V459="","",IF(V459="-9 a -6,5",2,IF(V459="-6 a -3,5",3,IF(V459="-3 a -1",4,IF(V459="-0,5","NORMA",IF(V459="0 a 2,5",5,IF(V459="3 a 5,5",6,IF(V459="6 a 8,5",7,IF(V459="9 a 20",8,"Fuera de rango")))))))))</f>
        <v>5</v>
      </c>
      <c r="X459" s="9" t="n">
        <v>0</v>
      </c>
      <c r="Y459" s="11" t="str">
        <f aca="false">IF(X459="","",IF(AND(X459&gt;=0,X459&lt;=4),"0 a 4",IF(AND(X459&gt;=4.5,X459&lt;=8.5),"4,5 a 8,5",IF(X459=9,"9",IF(AND(X459&gt;=9.5,X459&lt;=13),"9,5 a 13",IF(AND(X459&gt;=13.5,X459&lt;=20),"13,5 a 20",IF(AND(X459&gt;=20.5,X459&lt;=35),"20,5 a 35","Fuera de rango")))))))</f>
        <v>0 a 4</v>
      </c>
      <c r="Z459" s="11" t="n">
        <f aca="false">IF(Y459="","",IF(Y459="0 a 4",1,IF(Y459="4,5 a 8,5",2,IF(Y459="9","NORMA",IF(Y459="9,5 a 13",3,IF(Y459="13,5 a 20",4,IF(Y459="20,5 a 35",5,"Fuera de rango")))))))</f>
        <v>1</v>
      </c>
      <c r="AA459" s="9" t="n">
        <v>9</v>
      </c>
      <c r="AB459" s="10" t="str">
        <f aca="false">IF(AA459="","",IF(AND(AA459&gt;=0,AA459&lt;=9),"0 a 9",IF(AND(AA459&gt;=9.5,AA459&lt;=18.5),"9,5 a 18,5",IF(AA459=19,"19",IF(AND(AA459&gt;=19.5,AA459&lt;=28),"19,5 a 28",IF(AND(AA459&gt;=28.5,AA459&lt;=40),"28,5 a 40","Fuera de rango"))))))</f>
        <v>0 a 9</v>
      </c>
      <c r="AC459" s="11" t="n">
        <f aca="false" t="array" ref="AC459">_xlfn.IFS(AB459="","",AB459="0 a 9",1,AB459="9,5 a 18,5",2,AB459="19","NORMA",AB459="19,5 a 28",3,AB459="28,5 a 40",4,TRUE(),"Fuera de rango")</f>
        <v>1</v>
      </c>
      <c r="AD459" s="9" t="n">
        <v>5</v>
      </c>
      <c r="AE459" s="10" t="str">
        <f aca="false">IF(AD459="","",IF(AND(AD459&gt;=-10,AD459&lt;=0),"De -10 a 0",IF(AND(AD459&gt;=0.5,AD459&lt;=9.5),"0,5 a 9,5",IF(AD459=10,"10",IF(AND(AD459&gt;=10.5,AD459&lt;=20),"10,5 a 20",IF(AND(AD459&gt;=20.5,AD459&lt;=40),"20,5 a 40","Fuera de rango"))))))</f>
        <v>0,5 a 9,5</v>
      </c>
      <c r="AF459" s="12" t="n">
        <f aca="false">IF(AD459="","",IF(AND(AD459&gt;=-10,AD459&lt;=0),1,IF(AND(AD459&gt;=0.5,AD459&lt;=9.5),2,IF(AD459=10,"NORMA",IF(AND(AD459&gt;=10.5,AD459&lt;=20),3,IF(AND(AD459&gt;=20.5,AD459&lt;=40),4,""))))))</f>
        <v>2</v>
      </c>
      <c r="AG459" s="9" t="n">
        <v>9</v>
      </c>
      <c r="AH459" s="10" t="str">
        <f aca="false">IF(AG459="","",IF(AND(AG459&gt;=0,AG459&lt;=4),"0 a 4",IF(AND(AG459&gt;=4.5,AG459&lt;=8.5),"4,5 a 8,5",IF(AG459=9,"9",IF(AND(AG459&gt;=9.5,AG459&lt;=13),"9,5 a 13",IF(AND(AG459&gt;=13.5,AG459&lt;=25),"13,5 a 25","Fuera de rango"))))))</f>
        <v>9</v>
      </c>
      <c r="AI459" s="10" t="str">
        <f aca="false">IF(AH459="","",IF(AH459="0 a 4",1,IF(AH459="4,5 a 8,5",2,IF(AH459="9","NORMA",IF(AH459="9,5 a 13",3,IF(AH459="13,5 a 25",4,""))))))</f>
        <v>NORMA</v>
      </c>
      <c r="AJ459" s="9" t="n">
        <v>4</v>
      </c>
      <c r="AK459" s="10" t="str">
        <f aca="false">IF(AJ459="","",IF(AND(AJ459&gt;=-15,AJ459&lt;=-10.5),"-15 a -10,5",IF(AND(AJ459&gt;=-10,AJ459&lt;=-4),"-10 a -4",IF(AND(AJ459&gt;=-4.5,AJ459&lt;=0),"-4,5 a 0",IF(AND(AJ459&gt;=0.5,AJ459&lt;=4.5),"0,5 a 4,5",IF(AJ459=5,"5",IF(AND(AJ459&gt;=5.5,AJ459&lt;=10),"5,5 a 10",IF(AND(AJ459&gt;=10.5,AJ459&lt;=20),"10,5 a 20","Fuera de rango"))))))))</f>
        <v>0,5 a 4,5</v>
      </c>
      <c r="AL459" s="11" t="n">
        <f aca="false">IF(AK459="","",IF(AK459="-15 a -10,5",1,IF(AK459="-10 a -4",2,IF(AK459="-4,5 a 0",3,IF(AK459="0,5 a 4,5",4,IF(AK459="5","NORMA",IF(AK459="5,5 a 10",5,IF(AK459="10,5 a 20",6,"Error"))))))))</f>
        <v>4</v>
      </c>
      <c r="AM459" s="9" t="n">
        <v>0</v>
      </c>
      <c r="AN459" s="10" t="str">
        <f aca="false">IF(AM459="","",IF(AND(AM459&gt;=-7.5,AM459&lt;=-5.5),"-7,5 a -5,5",IF(AND(AM459&gt;=-5,AM459&lt;=-3),"-5 a -3",IF(AND(AM459&gt;=-2.5,AM459&lt;=-0.5),"-2,5 a -0,5",IF(AM459=0,"0,00",IF(AND(AM459&gt;=0.5,AM459&lt;=2.5),"0,5 a 2,5",IF(AND(AM459&gt;=3,AM459&lt;=5),"3 a 5",IF(AND(AM459&gt;=5.5,AM459&lt;=7.5),"5,5 a 7,5",IF(AND(AM459&gt;=8,AM459&lt;=10),"8 a 10","Fuera de rango")))))))))</f>
        <v>0,00</v>
      </c>
      <c r="AO459" s="11" t="str">
        <f aca="false">IF(AN459="","",IF(AN459="-7,5 a -5,5",1,IF(AN459="-5 a -3",2,IF(AN459="-2,5 a -0,5",3,IF(AN459="0,00","NORMA",IF(AN459="0,5 a 2,5",4,IF(AN459="3 a 5",5,IF(AN459="5,5 a 7,5",6,IF(AN459="8 a 10",7,"Error")))))))))</f>
        <v>NORMA</v>
      </c>
      <c r="AP459" s="9" t="n">
        <v>-7</v>
      </c>
      <c r="AQ459" s="10" t="str">
        <f aca="false">IF(AP459="","",IF(AND(AP459&gt;=-20,AP459&lt;=-9.5),"-20 a -9,5",IF(AND(AP459&gt;=-9,AP459&lt;=-6.5),"-9 a -6,5",IF(AP459=-6,"-6",IF(AND(AP459&gt;=-5.5,AP459&lt;=-3),"-5,5 a -3",IF(AND(AP459&gt;=-2.5,AP459&lt;=0),"-2,5 a 0",IF(AND(AP459&gt;=0.5,AP459&lt;=3),"0,5 a 3",IF(AND(AP459&gt;=3.5,AP459&lt;=6),"3,5 a 6",IF(AND(AP459&gt;=6.5,AP459&lt;=9),"6,5 a 9",IF(AND(AP459&gt;=9.5,AP459&lt;=20),"9,5 a 20","Fuera de rango"))))))))))</f>
        <v>-9 a -6,5</v>
      </c>
      <c r="AR459" s="11" t="n">
        <f aca="false">IF(AQ459="","",IF(AQ459="-20 a -9,5",1,IF(AQ459="-9 a -6,5",2,IF(AQ459="-6","NORMA",IF(AQ459="-5,5 a -3",3,IF(AQ459="-2,5 a 0",4,IF(AQ459="0,5 a 3",5,IF(AQ459="3,5 a 6",6,IF(AQ459="6,5 a 9",7,IF(AQ459="9,5 a 20",8,""))))))))))</f>
        <v>2</v>
      </c>
      <c r="AS459" s="9" t="n">
        <v>-4</v>
      </c>
      <c r="AT459" s="10" t="str">
        <f aca="false">IF(AS459="","",IF(AND(AS459&gt;=-16,AS459&lt;=-14),"-16 a -14",IF(AND(AS459&gt;=-13.5,AS459&lt;=-11.5),"-13,5 a -11,5",IF(AND(AS459&gt;=-11,AS459&lt;=-9),"-11 a -9",IF(AND(AS459&gt;=-8.5,AS459&lt;=-6.5),"-8,5 a -6,5",IF(AND(AS459&gt;=-6,AS459&lt;=-4),"-6 a -4",IF(AND(AS459&gt;=-3.5,AS459&lt;=-1.5),"-3,5 a -1,5",IF(AND(AS459&gt;=-1,AS459&lt;=1),"-1 a 1",IF(AND(AS459&gt;=1.5,AS459&lt;=3.5),"1,5 a 3,5",IF(AND(AS459&gt;=4,AS459&lt;=6),"4 a 6",IF(AND(AS459&gt;=6.5,AS459&lt;=8.5),"6,5 a 8,5",IF(AND(AS459&gt;=9,AS459&lt;=11),"9 a 11",IF(AND(AS459&gt;=11.5,AS459&lt;=13.5),"11,5 a 13,5",IF(AND(AS459&gt;=14,AS459&lt;=16),"14 a 16",IF(AND(AS459&gt;=16.5,AS459&lt;=18.5),"16,5 a 18,5",IF(AND(AS459&gt;=19,AS459&lt;=21),"19 a 21","Fuera de rango"))))))))))))))))</f>
        <v>-6 a -4</v>
      </c>
      <c r="AU459" s="11" t="n">
        <f aca="false" t="array" ref="AU459">IF(AT459="","",_xlfn.IFS(AT459="-16 a -14",1,AT459="-13,5 a -11,5",2,AT459="-11 a -9",3,AT459="-8,5 a -6,5",4,AT459="-6 a -4",5,AT459="-3,5 a -1,5",6,AT459="-1 a 1",7,AT459="1,5 a 3,5",8,AT459="4 a 6","NORMA",AT459="6,5 a 8,5",9,AT459="9 a 11",10,AT459="11,5 a 13,5",11,AT459="14 a 16",12,AT459="16,5 a 18,5",13,AT459="19 a 21",14,TRUE(),""))</f>
        <v>5</v>
      </c>
      <c r="AV459" s="9" t="n">
        <v>2.25</v>
      </c>
      <c r="AW459" s="10" t="str">
        <f aca="false">IF(AV459="","",IF(AND(AV459&gt;=-1,AV459&lt;=-0.5),"-1 a -0,5",IF(AND(AV459&gt;-0.5,AV459&lt;=0),"De -0,5 a 0",IF(AND(AV459&gt;=0.25,AV459&lt;=0.75),"0,25 a 0,75",IF(AND(AV459&gt;=1,AV459&lt;=1.5),"1 a 1,5",IF(AND(AV459&gt;=1.75,AV459&lt;=2.25),"1,75 a 2,25",IF(AND(AV459&gt;=2.5,AV459&lt;=3),"2,5 a 3",IF(AND(AV459&gt;=3.25,AV459&lt;=3.75),"3,25 a 3,75","Fuera de rango"))))))))</f>
        <v>1,75 a 2,25</v>
      </c>
      <c r="AX459" s="10" t="n">
        <f aca="false">IF(AW459="","",IF(OR(AW459="-1 a -0,5",AW459="-1 a -0.5"),1,IF(OR(AW459="De -0,5 a 0",AW459="-0,5 a 0",AW459="De -0.5 a 0"),2,IF(OR(AW459="0,25 a 0,75",AW459="0.25 a 0.75"),"NORMA",IF(OR(AW459="1 a 1,5",AW459="1 a 1.5"),3,IF(OR(AW459="1,75 a 2,25",AW459="1.75 a 2.25"),4,IF(OR(AW459="2,5 a 3",AW459="2.5 a 3"),5,IF(OR(AW459="3,25 a 3,75",AW459="3.25 a 3.75"),6,""))))))))</f>
        <v>4</v>
      </c>
      <c r="AY459" s="9" t="n">
        <v>-7</v>
      </c>
      <c r="AZ459" s="10" t="str">
        <f aca="false">IF(AY459="","",IF(AND(AY459&gt;=-20,AY459&lt;=-9.5),"-20 a -9,5",IF(AND(AY459&gt;=-9,AY459&lt;=-6.5),"-9 a -6,5",IF(AY459=-6,"-6",IF(AND(AY459&gt;=-5.5,AY459&lt;=-3),"-5,5 a -3",IF(AND(AY459&gt;=-2.5,AY459&lt;=0),"-2,5 a 0",IF(AND(AY459&gt;=0.5,AY459&lt;=3),"0,5 a 3",IF(AND(AY459&gt;=3.5,AY459&lt;=6),"3,5 a 6","Fuera de rango"))))))))</f>
        <v>-9 a -6,5</v>
      </c>
      <c r="BA459" s="11" t="n">
        <f aca="false">IF(AZ459="","",IF(AZ459="-20 a -9,5",1,IF(AZ459="-9 a -6,5",2,IF(AZ459="-6","NORMA",IF(AZ459="-5,5 a -3",3,IF(AZ459="-2,5 a 0",4,IF(AZ459="0,5 a 3",5,IF(AZ459="3,5 a 6",6,""))))))))</f>
        <v>2</v>
      </c>
      <c r="BB459" s="9" t="n">
        <v>9</v>
      </c>
      <c r="BC459" s="10" t="str">
        <f aca="false" t="array" ref="BC459">IF(BB459="","",_xlfn.IFS(AND(BB459&gt;=0,BB459&lt;=2),"0 a 2",AND(BB459&gt;=2.5,BB459&lt;=4.5),"2,5 a 4,5",AND(BB459&gt;=5,BB459&lt;=7),"5 a 7",AND(BB459&gt;=7.5,BB459&lt;=9.5),"7,5 a 9,5",AND(BB459&gt;=10,BB459&lt;=12),"10 a 12",AND(BB459&gt;=12.5,BB459&lt;=14.5),"12,5 a 14,5",BB459=15,"15",AND(BB459&gt;=15.5,BB459&lt;=17.5),"15,5 a 17,5",AND(BB459&gt;=18,BB459&lt;=20),"18 a 20",AND(BB459&gt;=20.5,BB459&lt;=22.5),"20,5 a 22,5",AND(BB459&gt;=23,BB459&lt;=25),"23 a 25",TRUE(),"Fuera de rango"))</f>
        <v>7,5 a 9,5</v>
      </c>
      <c r="BD459" s="11" t="n">
        <f aca="false" t="array" ref="BD459">IF(BC459="","",_xlfn.IFS(BC459="0 a 2",1,BC459="2,5 a 4,5",2,BC459="5 a 7",3,BC459="7,5 a 9,5",4,BC459="10 a 12",5,BC459="12,5 a 14,5",6,BC459="15","NORMA",BC459="15,5 a 17,5",7,BC459="18 a 20",8,BC459="20,5 a 22,5",9,BC459="23 a 25",10,TRUE(),"Fuera de rango"))</f>
        <v>4</v>
      </c>
      <c r="BE459" s="9" t="n">
        <v>12</v>
      </c>
      <c r="BF459" s="10" t="str">
        <f aca="false">IF(BE459="","",IF(AND(BE459&gt;=-20,BE459&lt;=-10),"-20 a -10",IF(AND(BE459&gt;=-9.5,BE459&lt;=0.5),"-9,5 a 0,5",IF(AND(BE459&gt;=1,BE459&lt;=11),"1 a 11",IF(AND(BE459&gt;=11.5,BE459&lt;=20.5),"11,5 a 20,5",IF(BE459=21,"21",IF(AND(BE459&gt;=21.5,BE459&lt;=31.5),"21,5 a 31,5",IF(AND(BE459&gt;=32,BE459&lt;=42),"32 a 42","Fuera de rango"))))))))</f>
        <v>11,5 a 20,5</v>
      </c>
      <c r="BG459" s="11" t="n">
        <f aca="false">IF(BF459="","",IF(BF459="-20 a -10",1,IF(BF459="-9,5 a 0,5",2,IF(BF459="1 a 11",3,IF(BF459="11,5 a 20,5",4,IF(BF459="21","NORMA",IF(BF459="21,5 a 31,5",5,IF(BF459="32 a 42",6,""))))))))</f>
        <v>4</v>
      </c>
      <c r="BH459" s="9" t="n">
        <v>-1</v>
      </c>
      <c r="BI459" s="10" t="str">
        <f aca="false">IF(BH459="","",IF(AND(BH459&gt;=-20,BH459&lt;=-15),"-20 a -15",IF(AND(BH459&gt;=-14.5,BH459&lt;=-9.5),"-14,5 a -9,5",IF(AND(BH459&gt;=-9,BH459&lt;=-4),"-9 a -4",IF(AND(BH459&gt;=-3.5,BH459&lt;=2.5),"-3,5 a 2,5",IF(AND(BH459&gt;=3,BH459&lt;=8),"3 a 8",IF(AND(BH459&gt;=8.5,BH459&lt;=14.5),"8,5 a 14,5",IF(BH459=15,"15",IF(AND(BH459&gt;=15.5,BH459&lt;=20.5),"15,5 a 20,5",IF(AND(BH459&gt;=21,BH459&lt;=26),"21 a 26","Fuera de rango"))))))))))</f>
        <v>-3,5 a 2,5</v>
      </c>
      <c r="BJ459" s="11" t="n">
        <f aca="false">IF(BI459="","",IF(BI459="-20 a -15",1,IF(BI459="-14,5 a -9,5",2,IF(BI459="-9 a -4",3,IF(BI459="-3,5 a 2,5",4,IF(BI459="3 a 8",5,IF(BI459="8,5 a 14,5",6,IF(BI459="15","NORMA",IF(BI459="15,5 a 20,5",7,IF(BI459="21 a 26",8,IF(BI459="26,5 a 31,5",9,"")))))))))))</f>
        <v>4</v>
      </c>
      <c r="BK459" s="9" t="n">
        <v>15</v>
      </c>
      <c r="BL459" s="10" t="str">
        <f aca="false">IF(BK459="","",IF(AND(BK459&gt;=0,BK459&lt;=2),"0 - 2",IF(AND(BK459&gt;=2.5,BK459&lt;=4.5),"2,5 - 4,5",IF(AND(BK459&gt;=5,BK459&lt;=7),"5 - 7",IF(AND(BK459&gt;=7.5,BK459&lt;=9.5),"7,5 - 9,5",IF(AND(BK459&gt;=10,BK459&lt;=12),"10 - 12",IF(AND(BK459&gt;=12.5,BK459&lt;=13.5),"12,5 - 13,5",IF(BK459=14,"14",IF(AND(BK459&gt;=14.5,BK459&lt;=16.5),"14,5 - 16,5",IF(AND(BK459&gt;=17,BK459&lt;=19),"17 - 19",IF(AND(BK459&gt;=19.5,BK459&lt;=21.5),"19,5 - 21,5",IF(AND(BK459&gt;=22,BK459&lt;=24),"22 - 24",IF(AND(BK459&gt;=24.5,BK459&lt;=26.5),"24,5 - 26,5",IF(AND(BK459&gt;=27,BK459&lt;=29),"27 - 29",IF(AND(BK459&gt;=29.5,BK459&lt;=30),"29,5 - 30","Fuera de rango")))))))))))))))</f>
        <v>14,5 - 16,5</v>
      </c>
      <c r="BM459" s="11" t="n">
        <f aca="false">IF(BL459="","",IF(BL459="0 - 2",1,IF(BL459="2,5 - 4,5",2,IF(BL459="5 - 7",3,IF(BL459="7,5 - 9,5",4,IF(BL459="10 - 12",5,IF(BL459="12,5 - 13,5",6,IF(BL459="14","NORMA",IF(BL459="14,5 - 16,5",7,IF(BL459="17 - 19",8,IF(BL459="19,5 - 21,5",9,IF(BL459="22 - 24",10,IF(BL459="24,5 - 26,5",11,IF(BL459="27 - 29",12,IF(BL459="29,5 - 30",13,"")))))))))))))))</f>
        <v>7</v>
      </c>
      <c r="BN459" s="9" t="n">
        <v>19</v>
      </c>
      <c r="BO459" s="11" t="str">
        <f aca="false">IF(BN459="","",IF(AND(BN459&gt;=-20,BN459&lt;=-10),"-20 a -10",IF(AND(BN459&gt;=-9.5,BN459&lt;=0.5),"-9,5 a 0,5",IF(AND(BN459&gt;=1,BN459&lt;=11),"1 a 11",IF(AND(BN459&gt;=11.5,BN459&lt;=21.5),"11,5 a 21,5",IF(BN459=22,"22",IF(AND(BN459&gt;=22.5,BN459&lt;=32.5),"22,5 a 32,5",IF(AND(BN459&gt;=33,BN459&lt;=43),"33 a 43","Fuera de rango"))))))))</f>
        <v>11,5 a 21,5</v>
      </c>
      <c r="BP459" s="11" t="n">
        <f aca="false">IF(BO459="","",IF(BO459="-20 a -10",1,IF(BO459="-9,5 a 0,5",2,IF(BO459="1 a 11",3,IF(BO459="11,5 a 21,5",4,IF(BO459="22","NORMA",IF(BO459="22,5 a 32,5",5,IF(BO459="33 a 43",6,""))))))))</f>
        <v>4</v>
      </c>
      <c r="BQ459" s="9" t="n">
        <v>15</v>
      </c>
      <c r="BR459" s="10" t="str">
        <f aca="false">IF(BQ459="","",IF(AND(BQ459&gt;=-20,BQ459&lt;=-15),"-20 a -15",IF(AND(BQ459&gt;=-14.5,BQ459&lt;=-9.5),"-14,5 a -9,5",IF(AND(BQ459&gt;=-9,BQ459&lt;=-4),"-9 a -4",IF(AND(BQ459&gt;=-3.5,BQ459&lt;=2.5),"-3,5 a 2,5",IF(AND(BQ459&gt;=3,BQ459&lt;=8),"3 a 8",IF(AND(BQ459&gt;=8.5,BQ459&lt;=13.5),"8,5 a 13,5",IF(AND(BQ459&gt;=14,BQ459&lt;=17.5),"14 a 17,5",IF(BQ459=18,"18",IF(AND(BQ459&gt;=18.5,BQ459&lt;=23.5),"18,5 a 23,5",IF(AND(BQ459&gt;=24,BQ459&lt;=29),"24 a 29",IF(AND(BQ459&gt;=29.5,BQ459&lt;=34.5),"29,5 a 34,5",IF(AND(BQ459&gt;=35,BQ459&lt;=40),"35 a 40","Fuera de rango")))))))))))))</f>
        <v>14 a 17,5</v>
      </c>
      <c r="BS459" s="11" t="n">
        <f aca="false">IF(BR459="","",IF(BR459="-20 a -15",1,IF(BR459="-14,5 a -9,5",2,IF(BR459="-9 a -4",3,IF(BR459="-3,5 a 2,5",4,IF(BR459="3 a 8",5,IF(BR459="8,5 a 13,5",6,IF(BR459="14 a 17,5",7,IF(BR459="18","NORMA",IF(BR459="18,5 a 23,5",8,IF(BR459="24 a 29",9,IF(BR459="29,5 a 34,5",10,IF(BR459="35 a 40",11,"")))))))))))))</f>
        <v>7</v>
      </c>
      <c r="BT459" s="9" t="n">
        <v>0</v>
      </c>
      <c r="BU459" s="10" t="str">
        <f aca="false">IF(BT459="","",IF(AND(BT459&gt;=-20,BT459&lt;=-18),"-20 a -18",IF(AND(BT459&gt;=-17.5,BT459&lt;=-15.5),"-17,5 a -15,5",IF(AND(BT459&gt;=-15,BT459&lt;=-13),"-15 a -13",IF(AND(BT459&gt;=-12.5,BT459&lt;=-10.5),"-12,5 a -10,5",IF(AND(BT459&gt;=-10,BT459&lt;=-8),"-10 a -8",IF(AND(BT459&gt;=-7.5,BT459&lt;=-5.5),"-7,5 a -5,5",IF(AND(BT459&gt;=-5,BT459&lt;=-3),"-5 a -3",IF(AND(BT459&gt;=-2.5,BT459&lt;=-0.5),"-2,5 a -0,5",IF(BT459=0,"0",IF(AND(BT459&gt;=0.5,BT459&lt;=2.5),"0,5 a 2,5",IF(AND(BT459&gt;=3,BT459&lt;=5),"3 a 5",IF(AND(BT459&gt;=5.5,BT459&lt;=7.5),"5,5 a 7,5",IF(AND(BT459&gt;=8,BT459&lt;=10),"8 a 10",IF(AND(BT459&gt;=10.5,BT459&lt;=12.5),"10,5 a 12,5",IF(AND(BT459&gt;=13,BT459&lt;=15),"13 a 15",IF(AND(BT459&gt;=15.5,BT459&lt;=17.5),"15,5 a 17,5",IF(AND(BT459&gt;=18,BT459&lt;=20),"18 a 20","Fuera de rango"))))))))))))))))))</f>
        <v>0</v>
      </c>
      <c r="BV459" s="11" t="str">
        <f aca="false">IF(BT459="","",IF(BT459=0,"NORMA",IF(AND(BT459&gt;=-20,BT459&lt;=-18),2,IF(AND(BT459&gt;=-17.5,BT459&lt;=-15.5),2,IF(AND(BT459&gt;=-15,BT459&lt;=-13),3,IF(AND(BT459&gt;=-12.5,BT459&lt;=-10.5),4,IF(AND(BT459&gt;=-10,BT459&lt;=-8),5,IF(AND(BT459&gt;=-7.5,BT459&lt;=-5.5),6,IF(AND(BT459&gt;=-5,BT459&lt;=-3),7,IF(AND(BT459&gt;=-2.5,BT459&lt;=-0.5),8,IF(AND(BT459&gt;=0.5,BT459&lt;=2.5),9,IF(AND(BT459&gt;=3,BT459&lt;=5),10,IF(AND(BT459&gt;=5.5,BT459&lt;=7.5),11,IF(AND(BT459&gt;=8,BT459&lt;=10),12,IF(AND(BT459&gt;=10.5,BT459&lt;=12.5),13,IF(AND(BT459&gt;=13,BT459&lt;=15),14,IF(AND(BT459&gt;=15.5,BT459&lt;=17.5),15,IF(AND(BT459&gt;=18,BT459&lt;=20),16,"Fuera de rango"))))))))))))))))))</f>
        <v>NORMA</v>
      </c>
      <c r="BW459" s="9" t="n">
        <v>-2.75</v>
      </c>
      <c r="BX459" s="10" t="n">
        <f aca="false">18.5- (0.3*H459)</f>
        <v>-3.4</v>
      </c>
      <c r="BY459" s="10" t="n">
        <f aca="false">(BW459)-(BX459)</f>
        <v>0.649999999999999</v>
      </c>
      <c r="BZ459" s="10" t="str">
        <f aca="false">IF(BY459="","",IF(BY459&lt;-27.5,"De -30 a -28",IF(BY459&lt;-25,"De -27,5 a -25,5",IF(BY459&lt;-22.5,"De -25 a -23",IF(BY459&lt;-20,"De -22,5 a -20,5",IF(BY459&lt;-17.5,"De -20 a -18",IF(BY459&lt;-15,"De -17,5 a -15,5",IF(BY459&lt;-12.5,"De -15 a -13",IF(BY459&lt;-10,"De -12,5 a -10,5",IF(BY459&lt;-7.5,"De -10 a -8",IF(BY459&lt;-5,"De -7,5 a -5,5",IF(BY459&lt;-2.5,"De -5 a -3",IF(BY459&lt;0,"De -2,5 a -0,5",IF(BY459&lt;2.5,"De 0 a 2",IF(BY459&lt;5,"De 2,5 a 4,5",IF(BY459&lt;7.5,"De 5 a 7",IF(BY459&lt;10,"De 7,5 a 9,5",IF(BY459&lt;12.5,"De 10 a 12",IF(BY459&lt;15,"De 12,5 a 14,5",IF(BY459&lt;17.5,"De 15 a 17",IF(BY459&lt;20,"De 17,5 a 19,5",IF(BY459&lt;22.5,"De 20 a 22",IF(BY459&lt;25,"De 22,5 a 24,5",IF(BY459&lt;27.5,"De 25 a 27","De 27,5 a 30"))))))))))))))))))))))))</f>
        <v>De 0 a 2</v>
      </c>
      <c r="CA459" s="12" t="n">
        <f aca="false">IF(BY459="","",IF(BY459&lt;=-28,1,IF(BY459&lt;=-25.5,2,IF(BY459&lt;=-23,3,IF(BY459&lt;=-20.5,4,IF(BY459&lt;=-18,5,IF(BY459&lt;=-15.5,6,IF(BY459&lt;=-13,7,IF(BY459&lt;=-10.5,8,IF(BY459&lt;=-8,9,IF(BY459&lt;=-5.5,10,IF(BY459&lt;=-3,11,IF(BY459&lt;=-0.5,12,IF(BY459&lt;=2,13,IF(BY459&lt;=4.5,14,IF(BY459&lt;=7,15,IF(BY459&lt;=9.5,16,IF(BY459&lt;=12,17,IF(BY459&lt;=14.5,18,IF(BY459&lt;=17,19,IF(BY459&lt;=19.5,20,IF(BY459&lt;=22,21,IF(BY459&lt;=24.5,22,IF(BY459&lt;=27,23,IF(BY459&lt;=30,24,"Fuera de rango")))))))))))))))))))))))))</f>
        <v>13</v>
      </c>
      <c r="CB459" s="9" t="n">
        <v>-2.75</v>
      </c>
      <c r="CC459" s="10" t="n">
        <f aca="false">18.5- (0.3*H459)</f>
        <v>-3.4</v>
      </c>
      <c r="CD459" s="10" t="n">
        <f aca="false">(CB459)-(CC459)</f>
        <v>0.649999999999999</v>
      </c>
      <c r="CE459" s="10" t="str">
        <f aca="false">IF(CD459="","",IF(CD459&lt;-27.5,"De -30 a -28",IF(CD459&lt;-25,"De -27,5 a -25,5",IF(CD459&lt;-22.5,"De -25 a -23",IF(CD459&lt;-20,"De -22,5 a -20,5",IF(CD459&lt;-17.5,"De -20 a -18",IF(CD459&lt;-15,"De -17,5 a -15,5",IF(CD459&lt;-12.5,"De -15 a -13",IF(CD459&lt;-10,"De -12,5 a -10,5",IF(CD459&lt;-7.5,"De -10 a -8",IF(CD459&lt;-5,"De -7,5 a -5,5",IF(CD459&lt;-2.5,"De -5 a -3",IF(CD459&lt;0,"De -2,5 a -0,5",IF(CD459&lt;=2,"De 0 a 2",IF(CD459&lt;=4.5,"De 2,5 a 4,5",IF(CD459&lt;=7,"De 5 a 7",IF(CD459&lt;=9.5,"De 7,5 a 9,5",IF(CD459&lt;=12,"De 10 a 12",IF(CD459&lt;=14.5,"De 12,5 a 14,5",IF(CD459&lt;=17,"De 15 a 17",IF(CD459&lt;=19.5,"De 17,5 a 19,5",IF(CD459&lt;=22,"De 20 a 22",IF(CD459&lt;=24.5,"De 22,5 a 24,5",IF(CD459&lt;=27,"De 25 a 27","De 27,5 a 30"))))))))))))))))))))))))</f>
        <v>De 0 a 2</v>
      </c>
      <c r="CF459" s="12" t="n">
        <f aca="false">IF(CD459="","",IF(CD459&lt;-27.5,1,IF(CD459&lt;-25,2,IF(CD459&lt;-22.5,3,IF(CD459&lt;-20,4,IF(CD459&lt;-17.5,5,IF(CD459&lt;-15,6,IF(CD459&lt;-12.5,7,IF(CD459&lt;-10,8,IF(CD459&lt;-7.5,9,IF(CD459&lt;-5,10,IF(CD459&lt;-2.5,11,IF(CD459&lt;0,12,IF(CD459&lt;2.5,13,IF(CD459&lt;5,14,IF(CD459&lt;7.5,15,IF(CD459&lt;10,16,IF(CD459&lt;12.5,17,IF(CD459&lt;15,18,IF(CD459&lt;17.5,19,IF(CD459&lt;20,20,IF(CD459&lt;22.5,21,IF(CD459&lt;25,22,IF(CD459&lt;27.5,23,24))))))))))))))))))))))))</f>
        <v>13</v>
      </c>
      <c r="CG459" s="9" t="n">
        <v>-0.75</v>
      </c>
      <c r="CH459" s="10" t="str">
        <f aca="false">IF(CG459="","",IF(AND(CG459&gt;=-10,CG459&lt;=-9.5),"-10 a -9,5",IF(AND(CG459&gt;-9.5,CG459&lt;=-8.5),"-9 a -8,5",IF(AND(CG459&gt;-8.5,CG459&lt;=-7.5),"-8 a -7,5",IF(AND(CG459&gt;-7.5,CG459&lt;=-6.5),"-7 a -6,5",IF(AND(CG459&gt;-6.5,CG459&lt;=-5.5),"-6 a -5,5",IF(AND(CG459&gt;-5.5,CG459&lt;=-4.5),"-5 a -4,5",IF(AND(CG459&gt;-4.5,CG459&lt;=-3.5),"-4 a -3,5",IF(AND(CG459&gt;-3.5,CG459&lt;=-2.5),"-3 a -2,5",IF(CG459=-2.25,"-2,25",IF(AND(CG459&gt;-2.5,CG459&lt;=-1.5),"-2 a -1,5",IF(AND(CG459&gt;-1.5,CG459&lt;=-0.5),"-1 a -0,5",IF(AND(CG459&gt;-0.5,CG459&lt;=0.5),"0 a 0,5",IF(AND(CG459&gt;0.5,CG459&lt;=1.5),"1 a 1,5",IF(AND(CG459&gt;1.5,CG459&lt;=2.5),"2 a 2,5",IF(AND(CG459&gt;2.5,CG459&lt;=3.5),"3 a 3,5",IF(AND(CG459&gt;3.5,CG459&lt;=4.5),"4 a 4,5",IF(AND(CG459&gt;4.5,CG459&lt;=5.5),"5 a 5,5",IF(AND(CG459&gt;5.5,CG459&lt;=6.5),"6 a 6,5",IF(AND(CG459&gt;6.5,CG459&lt;=7.5),"7 a 7,5",IF(AND(CG459&gt;7.5,CG459&lt;=8.5),"8 a 8,5",IF(AND(CG459&gt;8.5,CG459&lt;=9.5),"9 a 9,5",IF(CG459&gt;=10,"10","Fuera de rango")))))))))))))))))))))))</f>
        <v>-1 a -0,5</v>
      </c>
      <c r="CI459" s="11" t="n">
        <f aca="false">IF(CG459="","",IF(CG459=-2.25,"NORMA",IF(CG459&lt;=-9.5,1,IF(CG459&lt;=-8.5,2,IF(CG459&lt;=-7.5,3,IF(CG459&lt;=-6.5,4,IF(CG459&lt;=-5.5,5,IF(CG459&lt;=-4.5,6,IF(CG459&lt;=-3.5,7,IF(CG459&lt;=-2.5,8,IF(CG459&lt;=-1.5,9,IF(CG459&lt;=-0.5,10,IF(CG459&lt;=0.5,11,IF(CG459&lt;=1.5,12,IF(CG459&lt;=2.5,13,IF(CG459&lt;=3.5,14,IF(CG459&lt;=4.5,15,IF(CG459&lt;=5.5,16,IF(CG459&lt;=6.5,17,IF(CG459&lt;=7.5,18,IF(CG459&lt;=8.5,19,IF(CG459&lt;=9.5,20,IF(CG459=10,21,"Fuera de rango")))))))))))))))))))))))</f>
        <v>10</v>
      </c>
      <c r="CJ459" s="9" t="n">
        <v>1</v>
      </c>
      <c r="CK459" s="10" t="str">
        <f aca="false">IF(CJ459="","",IF(AND(CJ459&gt;=-6,CJ459&lt;=-5.5),"-6 a -5,5",IF(AND(CJ459&gt;-5.5,CJ459&lt;=-4.5),"-5 a -4,5",IF(AND(CJ459&gt;-4.5,CJ459&lt;=-3.5),"-4 a -3,5",IF(AND(CJ459&gt;-3.5,CJ459&lt;=-2.5),"-3 a -2,5",IF(AND(CJ459&gt;-2.5,CJ459&lt;=-1.5),"-2 a -1,5",IF(AND(CJ459&gt;-1.5,CJ459&lt;=-0.5),"-1 a -0,5",IF(AND(CJ459&gt;-0.5,CJ459&lt;=0.5),"0 a 0,5",IF(AND(CJ459&gt;0.5,CJ459&lt;=1.5),"1 a 1,5",IF(AND(CJ459&gt;1.5,CJ459&lt;2.5),"2",IF(AND(CJ459&gt;=2.5,CJ459&lt;=3),"2,5 a 3",IF(AND(CJ459&gt;3,CJ459&lt;=4),"3,5 a 4",IF(AND(CJ459&gt;4,CJ459&lt;=5),"4,5 a 5",IF(AND(CJ459&gt;5,CJ459&lt;=6),"5,5 a 6",IF(AND(CJ459&gt;6,CJ459&lt;=7),"6,5 a 7",IF(AND(CJ459&gt;7,CJ459&lt;=8),"7,5 a 8",IF(AND(CJ459&gt;8,CJ459&lt;=9.5),"8,5 a 9,5",IF(CJ459=10,"10","Fuera de rango"))))))))))))))))))</f>
        <v>1 a 1,5</v>
      </c>
      <c r="CL459" s="11" t="n">
        <f aca="false">IF(CK459="","",IF(OR(CK459="-6 a -5,5",CK459="-6 - -5,5"),1,IF(OR(CK459="-5 a -4,5",CK459="-5 - -4,5"),2,IF(OR(CK459="-4 a -3,5",CK459="-4 - -3,5"),3,IF(OR(CK459="-3 a -2,5",CK459="-3 - -2,5"),4,IF(OR(CK459="-2 a -1,5",CK459="-2 - -1,5"),5,IF(OR(CK459="-1 a -0,5",CK459="-1 - -0,5"),6,IF(OR(CK459="0 a 0,5",CK459="0 - 0,5"),7,IF(OR(CK459="1 a 1,5",CK459="1 - 1,5"),8,IF(CK459="2","NORMA",IF(OR(CK459="2,5 a 3",CK459="2,5 - 3"),9,IF(OR(CK459="3,5 a 4",CK459="3,5 - 4"),10,IF(OR(CK459="4,5 a 5",CK459="4,5 - 5"),11,IF(OR(CK459="5,5 a 6",CK459="5,5 - 6"),12,IF(OR(CK459="6,5 a 7",CK459="6,5 - 7"),13,IF(OR(CK459="7,5 a 8",CK459="7,5 - 8"),14,IF(OR(CK459="8,5 a 9",CK459="8,5 - 9,5",CK459="9 a 9,5"),15,IF(CK459="10",15,IF(OR(CK459="0,5 a 1",CK459="0,5 - 1"),7,"Fuera de rango")))))))))))))))))))</f>
        <v>8</v>
      </c>
      <c r="CN459" s="10" t="str">
        <f aca="false">IF(CM459=0,"0", " ")</f>
        <v>0</v>
      </c>
      <c r="CO459" s="10" t="str">
        <f aca="false">IF(CM459&gt;0,"EME"," ")</f>
        <v> </v>
      </c>
      <c r="CQ459" s="10" t="str">
        <f aca="false">IF(CP459&gt;0,"0", " ")</f>
        <v> </v>
      </c>
      <c r="CR459" s="10" t="str">
        <f aca="false">IF(CP459&gt;0,"EME"," ")</f>
        <v> </v>
      </c>
      <c r="CS459" s="9" t="n">
        <v>0.75</v>
      </c>
      <c r="CV459" s="9" t="s">
        <v>163</v>
      </c>
      <c r="CY459" s="9" t="n">
        <v>0</v>
      </c>
      <c r="DB459" s="9" t="n">
        <v>-0.5</v>
      </c>
      <c r="DC459" s="11" t="str">
        <f aca="false">IF(DB459&lt;0,"2"," ")</f>
        <v>2</v>
      </c>
      <c r="DD459" s="11" t="str">
        <f aca="false">IF(DB459&lt;0,"MIO"," ")</f>
        <v>MIO</v>
      </c>
      <c r="DE459" s="9" t="n">
        <v>-1.25</v>
      </c>
      <c r="DF459" s="10" t="str">
        <f aca="false">IF(DE459&lt;0,"3"," ")</f>
        <v>3</v>
      </c>
      <c r="DG459" s="10" t="str">
        <f aca="false">IF(DE459&lt;0,"AST"," ")</f>
        <v>AST</v>
      </c>
      <c r="DH459" s="9" t="n">
        <v>-1</v>
      </c>
      <c r="DI459" s="10" t="str">
        <f aca="false">IF(DH459&lt;0,"3"," ")</f>
        <v>3</v>
      </c>
      <c r="DJ459" s="10" t="str">
        <f aca="false">IF(DH459&lt;0,"AST"," ")</f>
        <v>AST</v>
      </c>
      <c r="DK459" s="9" t="n">
        <v>2.75</v>
      </c>
      <c r="DL459" s="10" t="str">
        <f aca="false">IF(DK459&gt;0,"4"," ")</f>
        <v>4</v>
      </c>
      <c r="DM459" s="10" t="str">
        <f aca="false">IF(DK459&gt;0,"PRE"," ")</f>
        <v>PRE</v>
      </c>
      <c r="DN459" s="9" t="n">
        <v>2.75</v>
      </c>
      <c r="DO459" s="10" t="str">
        <f aca="false">IF(DN459&gt;0,"4"," ")</f>
        <v>4</v>
      </c>
      <c r="DP459" s="10" t="str">
        <f aca="false">IF(DN459&gt;0,"PRE"," ")</f>
        <v>PRE</v>
      </c>
      <c r="DS459" s="12" t="str">
        <f aca="false">CONCATENATE(CO459,CU459,DA459,DG459,DM459)</f>
        <v> ASTPRE</v>
      </c>
      <c r="DT459" s="10" t="e">
        <f aca="false" t="array" ref="DT459">_xlfn.IFS(DS459="EME    ","0", DS459=" HIP   ","1", DS459="  MIO  ","2", DS459="   AST ","3", DS459="    PRE","4", DS459="EME   PRE","5", DS459=" HIP  PRE","6", DS459=" HIP AST ","7", DS459="  MIO PRE","8", DS459="  MIOAST ","9", DS459="   ASTPRE","10",DS459=" HIP ASTPRE","11", DS459="  MIOASTPRE","12", DS459="     ","0")</f>
        <v>#N/A</v>
      </c>
      <c r="DV459" s="1" t="e">
        <f aca="false" t="array" ref="DV459">_xlfn.IFS(DU459="SI","2", DU459="NO","1")</f>
        <v>#N/A</v>
      </c>
      <c r="DX459" s="11" t="str">
        <f aca="false">IF(DW459=0,"1","2")</f>
        <v>1</v>
      </c>
      <c r="DY459" s="11" t="str">
        <f aca="false" t="array" ref="DY459">_xlfn.IFS(DW459=0,"0", DW459=0.25, "1", DW459=0.5,"2", DW459=0.75,"3", DW459=1,"4",DW459=1.25,"5", DW459=1.5,"6", DW459=1.75,"7", DW459=2,"8")</f>
        <v>0</v>
      </c>
      <c r="EA459" s="11" t="str">
        <f aca="false">IF(DZ459=0,"1","2")</f>
        <v>1</v>
      </c>
      <c r="EB459" s="11" t="str">
        <f aca="false" t="array" ref="EB459">_xlfn.IFS(DZ459=0,"0", DZ459=0.25, "1", DZ459=0.5,"2", DZ459=0.75,"3", DZ459=1,"4",DZ459=1.25,"5", DZ459=1.5,"6", DZ459=1.75,"7", DZ459=2,"8")</f>
        <v>0</v>
      </c>
      <c r="ED459" s="10" t="str">
        <f aca="false">IF(EC459=0,"1","2")</f>
        <v>1</v>
      </c>
      <c r="EE459" s="11" t="str">
        <f aca="false" t="array" ref="EE459">_xlfn.IFS(EC459=0,"0", EC459=-0.25, "1", EC459=-0.5,"2", EC459=-0.75,"3", EC459=-1,"4",EC459=-1.25,"5", EC459=-1.5,"6", EC459=-1.75,"7", EC459=-2,"8", EC459=-2.25,"9",EC459=-2.5,"10", EC459=-2.75,"11", EC459=-3,"12", EC459=-3.25,"13", EC459=-3.5,"14", EC459=-3.75,"15",EC459=-4,"16")</f>
        <v>0</v>
      </c>
      <c r="EG459" s="10" t="str">
        <f aca="false">IF(EF459=0,"1","2")</f>
        <v>1</v>
      </c>
      <c r="EH459" s="11" t="str">
        <f aca="false" t="array" ref="EH459">_xlfn.IFS(EF459=0,"0", EF459=-0.25, "1", EF459=-0.5,"2", EF459=-0.75,"3", EF459=-1,"4",EF459=-1.25,"5", EF459=-1.5,"6", EF459=-1.75,"7", EF459=-2,"8", EF459=-2.25,"9",EF459=-2.5,"10", EF459=-2.75,"11", EF459=-3,"12", EF459=-3.25,"13", EF459=-3.5,"14", EF459=-3.75,"15",EF459=-4,"16")</f>
        <v>0</v>
      </c>
      <c r="EJ459" s="11" t="str">
        <f aca="false">IF(EI459=0,"1","2")</f>
        <v>1</v>
      </c>
      <c r="EK459" s="11" t="str">
        <f aca="false" t="array" ref="EK459">_xlfn.IFS(EI459=0,"0", EI459=-0.25, "1", EI459=-0.5,"2", EI459=-0.75,"3", EI459=-1,"4",EI459=-1.25,"5", EI459=-1.5,"6", EI459=-1.75,"7", EI459=-2,"8", EI459=-2.25,"9", EI459=-2.25,"9",EI459=-2.5,"10", EI459=-2.75,"11", EI459=-3,"12", EI459=-3.25,"13", EI459=-3.5,"14", EI459=-3.75,"15",EI459=-4,"16", EI459=0.25, "17", EI459=0.5, "18")</f>
        <v>0</v>
      </c>
      <c r="EM459" s="11" t="str">
        <f aca="false">IF(EL459=0,"1","2")</f>
        <v>1</v>
      </c>
      <c r="EN459" s="11" t="str">
        <f aca="false" t="array" ref="EN459">_xlfn.IFS(EL459=0.25,"17",EL459=0.5,"18", EL459=0,"0", EL459=-0.25, "1", EL459=-0.5,"2", EL459=-0.75,"3", EL459=-1,"4",EL459=-1.25,"5", EL459=-1.5,"6", EL459=-1.75,"7", EL459=-2,"8",EL459= -2.25,"9",EL459=-2.5,"10",EL459= -2.75,"11",EL459= -3,"12",EL459= -3.25,"13",EL459= -3.5,"14",EL459= -3.75,"15",EL459=-4,"16")</f>
        <v>0</v>
      </c>
      <c r="EP459" s="11" t="str">
        <f aca="false">IF(EO459=0,"1","2")</f>
        <v>1</v>
      </c>
      <c r="EQ459" s="11" t="str">
        <f aca="false" t="array" ref="EQ459">_xlfn.IFS(EO459=0,"0", EO459=0.25, "1", EO459=0.5,"2", EO459=0.75,"3", EO459=1,"4",EO459=1.25,"5", EO459=1.5,"6", EO459=1.75,"7", EO459=2,"8", EO459=2.25,"9", EO459=2.25,"9",EO459=2.5,"10", EO459=2.75,"11", EO459=3,"12", EO459=3.25,"13", EO459=3.5,"14", EO459=3.75,"15",EO459=4,"16", EO459=-0.25, "17", bq=-0.5, "18")</f>
        <v>0</v>
      </c>
      <c r="ES459" s="11" t="str">
        <f aca="false">IF(ER459=0,"1","2")</f>
        <v>1</v>
      </c>
      <c r="ET459" s="11" t="str">
        <f aca="false" t="array" ref="ET459">_xlfn.IFS(ER459=0,"0", ER459=0.25, "1", ER459=0.5,"2", ER459=0.75,"3", ER459=1,"4",ER459=1.25,"5", ER459=1.5,"6", ER459=1.75,"7", ER459=2,"8", ER459=2.25,"9", ER459=2.25,"9",ER459=2.5,"10", ER459=2.75,"11", ER459=3,"12", ER459=3.25,"13", ER459=3.5,"14", ER459=3.75,"15",ER459=4,"16", ER459=-0.25, "17", bq=-0.5, "18")</f>
        <v>0</v>
      </c>
      <c r="EV459" s="14" t="e">
        <f aca="false">VLOOKUP(EU459,LEYENDA!$G$2:$H$8,2,TRUE())</f>
        <v>#N/A</v>
      </c>
      <c r="EW459" s="14" t="e">
        <f aca="false" t="array" ref="EW459">_xlfn.IFS(EV459="0-5","1", EV459="6-12","2", EV459="13-18","3", EV459="19-24","4", EV459="25-36","5", EV459="37-48","6", EV459="49-60","7")</f>
        <v>#N/A</v>
      </c>
    </row>
    <row r="460" customFormat="false" ht="13.5" hidden="false" customHeight="false" outlineLevel="0" collapsed="false">
      <c r="A460" s="1" t="n">
        <v>160</v>
      </c>
      <c r="B460" s="2" t="n">
        <v>1</v>
      </c>
      <c r="C460" s="33" t="n">
        <v>44910</v>
      </c>
      <c r="E460" s="5" t="str">
        <f aca="false">VLOOKUP(A460,'286'!$A$3:$J$6279,10,FALSE())</f>
        <v>IZQUIERDO BECERRA, IRENE</v>
      </c>
      <c r="F460" s="4" t="str">
        <f aca="false">VLOOKUP(A460,'286'!$A$3:$I$1768,3,FALSE())</f>
        <v>IZBEI</v>
      </c>
      <c r="G460" s="6" t="n">
        <f aca="false">VLOOKUP(A460,'286'!$A$3:$I$1768,4,FALSE())</f>
        <v>30740</v>
      </c>
      <c r="H460" s="7" t="n">
        <f aca="false">YEAR(C460)-YEAR(G460)</f>
        <v>38</v>
      </c>
      <c r="I460" s="1" t="str">
        <f aca="false">VLOOKUP(H460,LEYENDA!$C$2:$D$6,2,TRUE())</f>
        <v>25-40</v>
      </c>
      <c r="J460" s="5" t="str">
        <f aca="false">VLOOKUP(A460,'286'!$A$3:$I$1768,7,FALSE())</f>
        <v>M</v>
      </c>
      <c r="K460" s="8" t="n">
        <f aca="false">VLOOKUP(A460,'286'!$A$3:$I$1768,2,FALSE())</f>
        <v>0</v>
      </c>
      <c r="L460" s="4" t="str">
        <f aca="false">VLOOKUP(A460,'286'!$A$3:$I$1768,8,FALSE())</f>
        <v>D</v>
      </c>
      <c r="M460" s="4" t="str">
        <f aca="false">VLOOKUP(A460,'286'!$A$3:$I$1768,9,FALSE())</f>
        <v>I</v>
      </c>
      <c r="N460" s="8" t="str">
        <f aca="false">IF(R460=O460, "MISMA","CONTRARIA")</f>
        <v>CONTRARIA</v>
      </c>
      <c r="O460" s="8" t="str">
        <f aca="false" t="array" ref="O460">_xlfn.IFS(L460="D","1", L460="I","2")</f>
        <v>1</v>
      </c>
      <c r="P460" s="8" t="e">
        <f aca="false" t="array" ref="P460">_xlfn.IFS(K460="OD","1", K460="OI","2")</f>
        <v>#N/A</v>
      </c>
      <c r="Q460" s="1" t="str">
        <f aca="false" t="array" ref="Q460">_xlfn.IFS(J460="M","1", J460="H","2")</f>
        <v>1</v>
      </c>
      <c r="R460" s="8" t="str">
        <f aca="false" t="array" ref="R460">_xlfn.IFS(M460="D","1", M460="I","2")</f>
        <v>2</v>
      </c>
      <c r="S460" s="1" t="str">
        <f aca="false" t="array" ref="S460">_xlfn.IFS(N460="CONTRARIA", "1",N460= "MISMA","2")</f>
        <v>1</v>
      </c>
      <c r="T460" s="1" t="str">
        <f aca="false" t="array" ref="T460">_xlfn.IFS(I460="0-12","1", I460="13-24","2", I460="25-40","3", I460="41-60","4", I460="61-100","5")</f>
        <v>3</v>
      </c>
      <c r="U460" s="9" t="n">
        <v>0</v>
      </c>
      <c r="V460" s="10" t="str">
        <f aca="false">IF(U460="","",IF(AND(U460&gt;=-9,U460&lt;=-6.5),"-9 a -6,5",IF(AND(U460&gt;=-6,U460&lt;=-3.5),"-6 a -3,5",IF(AND(U460&gt;=-3,U460&lt;=-1),"-3 a -1",IF(U460=-0.5,"-0,5",IF(AND(U460&gt;=0,U460&lt;=2.5),"0 a 2,5",IF(AND(U460&gt;=3,U460&lt;=5.5),"3 a 5,5",IF(AND(U460&gt;=6,U460&lt;=8.5),"6 a 8,5",IF(AND(U460&gt;=9,U460&lt;=20),"9 a 20","Fuera de rango")))))))))</f>
        <v>0 a 2,5</v>
      </c>
      <c r="W460" s="11" t="n">
        <f aca="false">IF(V460="","",IF(V460="-9 a -6,5",2,IF(V460="-6 a -3,5",3,IF(V460="-3 a -1",4,IF(V460="-0,5","NORMA",IF(V460="0 a 2,5",5,IF(V460="3 a 5,5",6,IF(V460="6 a 8,5",7,IF(V460="9 a 20",8,"Fuera de rango")))))))))</f>
        <v>5</v>
      </c>
      <c r="X460" s="9" t="n">
        <v>0</v>
      </c>
      <c r="Y460" s="11" t="str">
        <f aca="false">IF(X460="","",IF(AND(X460&gt;=0,X460&lt;=4),"0 a 4",IF(AND(X460&gt;=4.5,X460&lt;=8.5),"4,5 a 8,5",IF(X460=9,"9",IF(AND(X460&gt;=9.5,X460&lt;=13),"9,5 a 13",IF(AND(X460&gt;=13.5,X460&lt;=20),"13,5 a 20",IF(AND(X460&gt;=20.5,X460&lt;=35),"20,5 a 35","Fuera de rango")))))))</f>
        <v>0 a 4</v>
      </c>
      <c r="Z460" s="11" t="n">
        <f aca="false">IF(Y460="","",IF(Y460="0 a 4",1,IF(Y460="4,5 a 8,5",2,IF(Y460="9","NORMA",IF(Y460="9,5 a 13",3,IF(Y460="13,5 a 20",4,IF(Y460="20,5 a 35",5,"Fuera de rango")))))))</f>
        <v>1</v>
      </c>
      <c r="AA460" s="9" t="n">
        <v>12</v>
      </c>
      <c r="AB460" s="10" t="str">
        <f aca="false">IF(AA460="","",IF(AND(AA460&gt;=0,AA460&lt;=9),"0 a 9",IF(AND(AA460&gt;=9.5,AA460&lt;=18.5),"9,5 a 18,5",IF(AA460=19,"19",IF(AND(AA460&gt;=19.5,AA460&lt;=28),"19,5 a 28",IF(AND(AA460&gt;=28.5,AA460&lt;=40),"28,5 a 40","Fuera de rango"))))))</f>
        <v>9,5 a 18,5</v>
      </c>
      <c r="AC460" s="11" t="n">
        <f aca="false" t="array" ref="AC460">_xlfn.IFS(AB460="","",AB460="0 a 9",1,AB460="9,5 a 18,5",2,AB460="19","NORMA",AB460="19,5 a 28",3,AB460="28,5 a 40",4,TRUE(),"Fuera de rango")</f>
        <v>2</v>
      </c>
      <c r="AD460" s="9" t="n">
        <v>7</v>
      </c>
      <c r="AE460" s="10" t="str">
        <f aca="false">IF(AD460="","",IF(AND(AD460&gt;=-10,AD460&lt;=0),"De -10 a 0",IF(AND(AD460&gt;=0.5,AD460&lt;=9.5),"0,5 a 9,5",IF(AD460=10,"10",IF(AND(AD460&gt;=10.5,AD460&lt;=20),"10,5 a 20",IF(AND(AD460&gt;=20.5,AD460&lt;=40),"20,5 a 40","Fuera de rango"))))))</f>
        <v>0,5 a 9,5</v>
      </c>
      <c r="AF460" s="12" t="n">
        <f aca="false">IF(AD460="","",IF(AND(AD460&gt;=-10,AD460&lt;=0),1,IF(AND(AD460&gt;=0.5,AD460&lt;=9.5),2,IF(AD460=10,"NORMA",IF(AND(AD460&gt;=10.5,AD460&lt;=20),3,IF(AND(AD460&gt;=20.5,AD460&lt;=40),4,""))))))</f>
        <v>2</v>
      </c>
      <c r="AG460" s="9" t="n">
        <v>11</v>
      </c>
      <c r="AH460" s="10" t="str">
        <f aca="false">IF(AG460="","",IF(AND(AG460&gt;=0,AG460&lt;=4),"0 a 4",IF(AND(AG460&gt;=4.5,AG460&lt;=8.5),"4,5 a 8,5",IF(AG460=9,"9",IF(AND(AG460&gt;=9.5,AG460&lt;=13),"9,5 a 13",IF(AND(AG460&gt;=13.5,AG460&lt;=25),"13,5 a 25","Fuera de rango"))))))</f>
        <v>9,5 a 13</v>
      </c>
      <c r="AI460" s="10" t="n">
        <f aca="false">IF(AH460="","",IF(AH460="0 a 4",1,IF(AH460="4,5 a 8,5",2,IF(AH460="9","NORMA",IF(AH460="9,5 a 13",3,IF(AH460="13,5 a 25",4,""))))))</f>
        <v>3</v>
      </c>
      <c r="AJ460" s="9" t="n">
        <v>7</v>
      </c>
      <c r="AK460" s="10" t="str">
        <f aca="false">IF(AJ460="","",IF(AND(AJ460&gt;=-15,AJ460&lt;=-10.5),"-15 a -10,5",IF(AND(AJ460&gt;=-10,AJ460&lt;=-4),"-10 a -4",IF(AND(AJ460&gt;=-4.5,AJ460&lt;=0),"-4,5 a 0",IF(AND(AJ460&gt;=0.5,AJ460&lt;=4.5),"0,5 a 4,5",IF(AJ460=5,"5",IF(AND(AJ460&gt;=5.5,AJ460&lt;=10),"5,5 a 10",IF(AND(AJ460&gt;=10.5,AJ460&lt;=20),"10,5 a 20","Fuera de rango"))))))))</f>
        <v>5,5 a 10</v>
      </c>
      <c r="AL460" s="11" t="n">
        <f aca="false">IF(AK460="","",IF(AK460="-15 a -10,5",1,IF(AK460="-10 a -4",2,IF(AK460="-4,5 a 0",3,IF(AK460="0,5 a 4,5",4,IF(AK460="5","NORMA",IF(AK460="5,5 a 10",5,IF(AK460="10,5 a 20",6,"Error"))))))))</f>
        <v>5</v>
      </c>
      <c r="AM460" s="9" t="n">
        <v>0</v>
      </c>
      <c r="AN460" s="10" t="str">
        <f aca="false">IF(AM460="","",IF(AND(AM460&gt;=-7.5,AM460&lt;=-5.5),"-7,5 a -5,5",IF(AND(AM460&gt;=-5,AM460&lt;=-3),"-5 a -3",IF(AND(AM460&gt;=-2.5,AM460&lt;=-0.5),"-2,5 a -0,5",IF(AM460=0,"0,00",IF(AND(AM460&gt;=0.5,AM460&lt;=2.5),"0,5 a 2,5",IF(AND(AM460&gt;=3,AM460&lt;=5),"3 a 5",IF(AND(AM460&gt;=5.5,AM460&lt;=7.5),"5,5 a 7,5",IF(AND(AM460&gt;=8,AM460&lt;=10),"8 a 10","Fuera de rango")))))))))</f>
        <v>0,00</v>
      </c>
      <c r="AO460" s="11" t="str">
        <f aca="false">IF(AN460="","",IF(AN460="-7,5 a -5,5",1,IF(AN460="-5 a -3",2,IF(AN460="-2,5 a -0,5",3,IF(AN460="0,00","NORMA",IF(AN460="0,5 a 2,5",4,IF(AN460="3 a 5",5,IF(AN460="5,5 a 7,5",6,IF(AN460="8 a 10",7,"Error")))))))))</f>
        <v>NORMA</v>
      </c>
      <c r="AP460" s="9" t="n">
        <v>-6</v>
      </c>
      <c r="AQ460" s="10" t="str">
        <f aca="false">IF(AP460="","",IF(AND(AP460&gt;=-20,AP460&lt;=-9.5),"-20 a -9,5",IF(AND(AP460&gt;=-9,AP460&lt;=-6.5),"-9 a -6,5",IF(AP460=-6,"-6",IF(AND(AP460&gt;=-5.5,AP460&lt;=-3),"-5,5 a -3",IF(AND(AP460&gt;=-2.5,AP460&lt;=0),"-2,5 a 0",IF(AND(AP460&gt;=0.5,AP460&lt;=3),"0,5 a 3",IF(AND(AP460&gt;=3.5,AP460&lt;=6),"3,5 a 6",IF(AND(AP460&gt;=6.5,AP460&lt;=9),"6,5 a 9",IF(AND(AP460&gt;=9.5,AP460&lt;=20),"9,5 a 20","Fuera de rango"))))))))))</f>
        <v>-6</v>
      </c>
      <c r="AR460" s="11" t="str">
        <f aca="false">IF(AQ460="","",IF(AQ460="-20 a -9,5",1,IF(AQ460="-9 a -6,5",2,IF(AQ460="-6","NORMA",IF(AQ460="-5,5 a -3",3,IF(AQ460="-2,5 a 0",4,IF(AQ460="0,5 a 3",5,IF(AQ460="3,5 a 6",6,IF(AQ460="6,5 a 9",7,IF(AQ460="9,5 a 20",8,""))))))))))</f>
        <v>NORMA</v>
      </c>
      <c r="AS460" s="9" t="n">
        <v>2</v>
      </c>
      <c r="AT460" s="10" t="str">
        <f aca="false">IF(AS460="","",IF(AND(AS460&gt;=-16,AS460&lt;=-14),"-16 a -14",IF(AND(AS460&gt;=-13.5,AS460&lt;=-11.5),"-13,5 a -11,5",IF(AND(AS460&gt;=-11,AS460&lt;=-9),"-11 a -9",IF(AND(AS460&gt;=-8.5,AS460&lt;=-6.5),"-8,5 a -6,5",IF(AND(AS460&gt;=-6,AS460&lt;=-4),"-6 a -4",IF(AND(AS460&gt;=-3.5,AS460&lt;=-1.5),"-3,5 a -1,5",IF(AND(AS460&gt;=-1,AS460&lt;=1),"-1 a 1",IF(AND(AS460&gt;=1.5,AS460&lt;=3.5),"1,5 a 3,5",IF(AND(AS460&gt;=4,AS460&lt;=6),"4 a 6",IF(AND(AS460&gt;=6.5,AS460&lt;=8.5),"6,5 a 8,5",IF(AND(AS460&gt;=9,AS460&lt;=11),"9 a 11",IF(AND(AS460&gt;=11.5,AS460&lt;=13.5),"11,5 a 13,5",IF(AND(AS460&gt;=14,AS460&lt;=16),"14 a 16",IF(AND(AS460&gt;=16.5,AS460&lt;=18.5),"16,5 a 18,5",IF(AND(AS460&gt;=19,AS460&lt;=21),"19 a 21","Fuera de rango"))))))))))))))))</f>
        <v>1,5 a 3,5</v>
      </c>
      <c r="AU460" s="11" t="n">
        <f aca="false" t="array" ref="AU460">IF(AT460="","",_xlfn.IFS(AT460="-16 a -14",1,AT460="-13,5 a -11,5",2,AT460="-11 a -9",3,AT460="-8,5 a -6,5",4,AT460="-6 a -4",5,AT460="-3,5 a -1,5",6,AT460="-1 a 1",7,AT460="1,5 a 3,5",8,AT460="4 a 6","NORMA",AT460="6,5 a 8,5",9,AT460="9 a 11",10,AT460="11,5 a 13,5",11,AT460="14 a 16",12,AT460="16,5 a 18,5",13,AT460="19 a 21",14,TRUE(),""))</f>
        <v>8</v>
      </c>
      <c r="AV460" s="9" t="n">
        <v>1.25</v>
      </c>
      <c r="AW460" s="10" t="str">
        <f aca="false">IF(AV460="","",IF(AND(AV460&gt;=-1,AV460&lt;=-0.5),"-1 a -0,5",IF(AND(AV460&gt;-0.5,AV460&lt;=0),"De -0,5 a 0",IF(AND(AV460&gt;=0.25,AV460&lt;=0.75),"0,25 a 0,75",IF(AND(AV460&gt;=1,AV460&lt;=1.5),"1 a 1,5",IF(AND(AV460&gt;=1.75,AV460&lt;=2.25),"1,75 a 2,25",IF(AND(AV460&gt;=2.5,AV460&lt;=3),"2,5 a 3",IF(AND(AV460&gt;=3.25,AV460&lt;=3.75),"3,25 a 3,75","Fuera de rango"))))))))</f>
        <v>1 a 1,5</v>
      </c>
      <c r="AX460" s="10" t="n">
        <f aca="false">IF(AW460="","",IF(OR(AW460="-1 a -0,5",AW460="-1 a -0.5"),1,IF(OR(AW460="De -0,5 a 0",AW460="-0,5 a 0",AW460="De -0.5 a 0"),2,IF(OR(AW460="0,25 a 0,75",AW460="0.25 a 0.75"),"NORMA",IF(OR(AW460="1 a 1,5",AW460="1 a 1.5"),3,IF(OR(AW460="1,75 a 2,25",AW460="1.75 a 2.25"),4,IF(OR(AW460="2,5 a 3",AW460="2.5 a 3"),5,IF(OR(AW460="3,25 a 3,75",AW460="3.25 a 3.75"),6,""))))))))</f>
        <v>3</v>
      </c>
      <c r="AY460" s="9" t="n">
        <v>-5</v>
      </c>
      <c r="AZ460" s="10" t="str">
        <f aca="false">IF(AY460="","",IF(AND(AY460&gt;=-20,AY460&lt;=-9.5),"-20 a -9,5",IF(AND(AY460&gt;=-9,AY460&lt;=-6.5),"-9 a -6,5",IF(AY460=-6,"-6",IF(AND(AY460&gt;=-5.5,AY460&lt;=-3),"-5,5 a -3",IF(AND(AY460&gt;=-2.5,AY460&lt;=0),"-2,5 a 0",IF(AND(AY460&gt;=0.5,AY460&lt;=3),"0,5 a 3",IF(AND(AY460&gt;=3.5,AY460&lt;=6),"3,5 a 6","Fuera de rango"))))))))</f>
        <v>-5,5 a -3</v>
      </c>
      <c r="BA460" s="11" t="n">
        <f aca="false">IF(AZ460="","",IF(AZ460="-20 a -9,5",1,IF(AZ460="-9 a -6,5",2,IF(AZ460="-6","NORMA",IF(AZ460="-5,5 a -3",3,IF(AZ460="-2,5 a 0",4,IF(AZ460="0,5 a 3",5,IF(AZ460="3,5 a 6",6,""))))))))</f>
        <v>3</v>
      </c>
      <c r="BB460" s="9" t="n">
        <v>0</v>
      </c>
      <c r="BC460" s="10" t="str">
        <f aca="false" t="array" ref="BC460">IF(BB460="","",_xlfn.IFS(AND(BB460&gt;=0,BB460&lt;=2),"0 a 2",AND(BB460&gt;=2.5,BB460&lt;=4.5),"2,5 a 4,5",AND(BB460&gt;=5,BB460&lt;=7),"5 a 7",AND(BB460&gt;=7.5,BB460&lt;=9.5),"7,5 a 9,5",AND(BB460&gt;=10,BB460&lt;=12),"10 a 12",AND(BB460&gt;=12.5,BB460&lt;=14.5),"12,5 a 14,5",BB460=15,"15",AND(BB460&gt;=15.5,BB460&lt;=17.5),"15,5 a 17,5",AND(BB460&gt;=18,BB460&lt;=20),"18 a 20",AND(BB460&gt;=20.5,BB460&lt;=22.5),"20,5 a 22,5",AND(BB460&gt;=23,BB460&lt;=25),"23 a 25",TRUE(),"Fuera de rango"))</f>
        <v>0 a 2</v>
      </c>
      <c r="BD460" s="11" t="n">
        <f aca="false" t="array" ref="BD460">IF(BC460="","",_xlfn.IFS(BC460="0 a 2",1,BC460="2,5 a 4,5",2,BC460="5 a 7",3,BC460="7,5 a 9,5",4,BC460="10 a 12",5,BC460="12,5 a 14,5",6,BC460="15","NORMA",BC460="15,5 a 17,5",7,BC460="18 a 20",8,BC460="20,5 a 22,5",9,BC460="23 a 25",10,TRUE(),"Fuera de rango"))</f>
        <v>1</v>
      </c>
      <c r="BE460" s="9" t="n">
        <v>24</v>
      </c>
      <c r="BF460" s="10" t="str">
        <f aca="false">IF(BE460="","",IF(AND(BE460&gt;=-20,BE460&lt;=-10),"-20 a -10",IF(AND(BE460&gt;=-9.5,BE460&lt;=0.5),"-9,5 a 0,5",IF(AND(BE460&gt;=1,BE460&lt;=11),"1 a 11",IF(AND(BE460&gt;=11.5,BE460&lt;=20.5),"11,5 a 20,5",IF(BE460=21,"21",IF(AND(BE460&gt;=21.5,BE460&lt;=31.5),"21,5 a 31,5",IF(AND(BE460&gt;=32,BE460&lt;=42),"32 a 42","Fuera de rango"))))))))</f>
        <v>21,5 a 31,5</v>
      </c>
      <c r="BG460" s="11" t="n">
        <f aca="false">IF(BF460="","",IF(BF460="-20 a -10",1,IF(BF460="-9,5 a 0,5",2,IF(BF460="1 a 11",3,IF(BF460="11,5 a 20,5",4,IF(BF460="21","NORMA",IF(BF460="21,5 a 31,5",5,IF(BF460="32 a 42",6,""))))))))</f>
        <v>5</v>
      </c>
      <c r="BH460" s="9" t="n">
        <v>7</v>
      </c>
      <c r="BI460" s="10" t="str">
        <f aca="false">IF(BH460="","",IF(AND(BH460&gt;=-20,BH460&lt;=-15),"-20 a -15",IF(AND(BH460&gt;=-14.5,BH460&lt;=-9.5),"-14,5 a -9,5",IF(AND(BH460&gt;=-9,BH460&lt;=-4),"-9 a -4",IF(AND(BH460&gt;=-3.5,BH460&lt;=2.5),"-3,5 a 2,5",IF(AND(BH460&gt;=3,BH460&lt;=8),"3 a 8",IF(AND(BH460&gt;=8.5,BH460&lt;=14.5),"8,5 a 14,5",IF(BH460=15,"15",IF(AND(BH460&gt;=15.5,BH460&lt;=20.5),"15,5 a 20,5",IF(AND(BH460&gt;=21,BH460&lt;=26),"21 a 26","Fuera de rango"))))))))))</f>
        <v>3 a 8</v>
      </c>
      <c r="BJ460" s="11" t="n">
        <f aca="false">IF(BI460="","",IF(BI460="-20 a -15",1,IF(BI460="-14,5 a -9,5",2,IF(BI460="-9 a -4",3,IF(BI460="-3,5 a 2,5",4,IF(BI460="3 a 8",5,IF(BI460="8,5 a 14,5",6,IF(BI460="15","NORMA",IF(BI460="15,5 a 20,5",7,IF(BI460="21 a 26",8,IF(BI460="26,5 a 31,5",9,"")))))))))))</f>
        <v>5</v>
      </c>
      <c r="BK460" s="9" t="n">
        <v>15</v>
      </c>
      <c r="BL460" s="10" t="str">
        <f aca="false">IF(BK460="","",IF(AND(BK460&gt;=0,BK460&lt;=2),"0 - 2",IF(AND(BK460&gt;=2.5,BK460&lt;=4.5),"2,5 - 4,5",IF(AND(BK460&gt;=5,BK460&lt;=7),"5 - 7",IF(AND(BK460&gt;=7.5,BK460&lt;=9.5),"7,5 - 9,5",IF(AND(BK460&gt;=10,BK460&lt;=12),"10 - 12",IF(AND(BK460&gt;=12.5,BK460&lt;=13.5),"12,5 - 13,5",IF(BK460=14,"14",IF(AND(BK460&gt;=14.5,BK460&lt;=16.5),"14,5 - 16,5",IF(AND(BK460&gt;=17,BK460&lt;=19),"17 - 19",IF(AND(BK460&gt;=19.5,BK460&lt;=21.5),"19,5 - 21,5",IF(AND(BK460&gt;=22,BK460&lt;=24),"22 - 24",IF(AND(BK460&gt;=24.5,BK460&lt;=26.5),"24,5 - 26,5",IF(AND(BK460&gt;=27,BK460&lt;=29),"27 - 29",IF(AND(BK460&gt;=29.5,BK460&lt;=30),"29,5 - 30","Fuera de rango")))))))))))))))</f>
        <v>14,5 - 16,5</v>
      </c>
      <c r="BM460" s="11" t="n">
        <f aca="false">IF(BL460="","",IF(BL460="0 - 2",1,IF(BL460="2,5 - 4,5",2,IF(BL460="5 - 7",3,IF(BL460="7,5 - 9,5",4,IF(BL460="10 - 12",5,IF(BL460="12,5 - 13,5",6,IF(BL460="14","NORMA",IF(BL460="14,5 - 16,5",7,IF(BL460="17 - 19",8,IF(BL460="19,5 - 21,5",9,IF(BL460="22 - 24",10,IF(BL460="24,5 - 26,5",11,IF(BL460="27 - 29",12,IF(BL460="29,5 - 30",13,"")))))))))))))))</f>
        <v>7</v>
      </c>
      <c r="BN460" s="9" t="n">
        <v>19</v>
      </c>
      <c r="BO460" s="11" t="str">
        <f aca="false">IF(BN460="","",IF(AND(BN460&gt;=-20,BN460&lt;=-10),"-20 a -10",IF(AND(BN460&gt;=-9.5,BN460&lt;=0.5),"-9,5 a 0,5",IF(AND(BN460&gt;=1,BN460&lt;=11),"1 a 11",IF(AND(BN460&gt;=11.5,BN460&lt;=21.5),"11,5 a 21,5",IF(BN460=22,"22",IF(AND(BN460&gt;=22.5,BN460&lt;=32.5),"22,5 a 32,5",IF(AND(BN460&gt;=33,BN460&lt;=43),"33 a 43","Fuera de rango"))))))))</f>
        <v>11,5 a 21,5</v>
      </c>
      <c r="BP460" s="11" t="n">
        <f aca="false">IF(BO460="","",IF(BO460="-20 a -10",1,IF(BO460="-9,5 a 0,5",2,IF(BO460="1 a 11",3,IF(BO460="11,5 a 21,5",4,IF(BO460="22","NORMA",IF(BO460="22,5 a 32,5",5,IF(BO460="33 a 43",6,""))))))))</f>
        <v>4</v>
      </c>
      <c r="BQ460" s="9" t="n">
        <v>13</v>
      </c>
      <c r="BR460" s="10" t="str">
        <f aca="false">IF(BQ460="","",IF(AND(BQ460&gt;=-20,BQ460&lt;=-15),"-20 a -15",IF(AND(BQ460&gt;=-14.5,BQ460&lt;=-9.5),"-14,5 a -9,5",IF(AND(BQ460&gt;=-9,BQ460&lt;=-4),"-9 a -4",IF(AND(BQ460&gt;=-3.5,BQ460&lt;=2.5),"-3,5 a 2,5",IF(AND(BQ460&gt;=3,BQ460&lt;=8),"3 a 8",IF(AND(BQ460&gt;=8.5,BQ460&lt;=13.5),"8,5 a 13,5",IF(AND(BQ460&gt;=14,BQ460&lt;=17.5),"14 a 17,5",IF(BQ460=18,"18",IF(AND(BQ460&gt;=18.5,BQ460&lt;=23.5),"18,5 a 23,5",IF(AND(BQ460&gt;=24,BQ460&lt;=29),"24 a 29",IF(AND(BQ460&gt;=29.5,BQ460&lt;=34.5),"29,5 a 34,5",IF(AND(BQ460&gt;=35,BQ460&lt;=40),"35 a 40","Fuera de rango")))))))))))))</f>
        <v>8,5 a 13,5</v>
      </c>
      <c r="BS460" s="11" t="n">
        <f aca="false">IF(BR460="","",IF(BR460="-20 a -15",1,IF(BR460="-14,5 a -9,5",2,IF(BR460="-9 a -4",3,IF(BR460="-3,5 a 2,5",4,IF(BR460="3 a 8",5,IF(BR460="8,5 a 13,5",6,IF(BR460="14 a 17,5",7,IF(BR460="18","NORMA",IF(BR460="18,5 a 23,5",8,IF(BR460="24 a 29",9,IF(BR460="29,5 a 34,5",10,IF(BR460="35 a 40",11,"")))))))))))))</f>
        <v>6</v>
      </c>
      <c r="BT460" s="9" t="n">
        <v>0</v>
      </c>
      <c r="BU460" s="10" t="str">
        <f aca="false">IF(BT460="","",IF(AND(BT460&gt;=-20,BT460&lt;=-18),"-20 a -18",IF(AND(BT460&gt;=-17.5,BT460&lt;=-15.5),"-17,5 a -15,5",IF(AND(BT460&gt;=-15,BT460&lt;=-13),"-15 a -13",IF(AND(BT460&gt;=-12.5,BT460&lt;=-10.5),"-12,5 a -10,5",IF(AND(BT460&gt;=-10,BT460&lt;=-8),"-10 a -8",IF(AND(BT460&gt;=-7.5,BT460&lt;=-5.5),"-7,5 a -5,5",IF(AND(BT460&gt;=-5,BT460&lt;=-3),"-5 a -3",IF(AND(BT460&gt;=-2.5,BT460&lt;=-0.5),"-2,5 a -0,5",IF(BT460=0,"0",IF(AND(BT460&gt;=0.5,BT460&lt;=2.5),"0,5 a 2,5",IF(AND(BT460&gt;=3,BT460&lt;=5),"3 a 5",IF(AND(BT460&gt;=5.5,BT460&lt;=7.5),"5,5 a 7,5",IF(AND(BT460&gt;=8,BT460&lt;=10),"8 a 10",IF(AND(BT460&gt;=10.5,BT460&lt;=12.5),"10,5 a 12,5",IF(AND(BT460&gt;=13,BT460&lt;=15),"13 a 15",IF(AND(BT460&gt;=15.5,BT460&lt;=17.5),"15,5 a 17,5",IF(AND(BT460&gt;=18,BT460&lt;=20),"18 a 20","Fuera de rango"))))))))))))))))))</f>
        <v>0</v>
      </c>
      <c r="BV460" s="11" t="str">
        <f aca="false">IF(BT460="","",IF(BT460=0,"NORMA",IF(AND(BT460&gt;=-20,BT460&lt;=-18),2,IF(AND(BT460&gt;=-17.5,BT460&lt;=-15.5),2,IF(AND(BT460&gt;=-15,BT460&lt;=-13),3,IF(AND(BT460&gt;=-12.5,BT460&lt;=-10.5),4,IF(AND(BT460&gt;=-10,BT460&lt;=-8),5,IF(AND(BT460&gt;=-7.5,BT460&lt;=-5.5),6,IF(AND(BT460&gt;=-5,BT460&lt;=-3),7,IF(AND(BT460&gt;=-2.5,BT460&lt;=-0.5),8,IF(AND(BT460&gt;=0.5,BT460&lt;=2.5),9,IF(AND(BT460&gt;=3,BT460&lt;=5),10,IF(AND(BT460&gt;=5.5,BT460&lt;=7.5),11,IF(AND(BT460&gt;=8,BT460&lt;=10),12,IF(AND(BT460&gt;=10.5,BT460&lt;=12.5),13,IF(AND(BT460&gt;=13,BT460&lt;=15),14,IF(AND(BT460&gt;=15.5,BT460&lt;=17.5),15,IF(AND(BT460&gt;=18,BT460&lt;=20),16,"Fuera de rango"))))))))))))))))))</f>
        <v>NORMA</v>
      </c>
      <c r="BW460" s="9" t="n">
        <v>-3</v>
      </c>
      <c r="BX460" s="10" t="n">
        <f aca="false">18.5- (0.3*H460)</f>
        <v>7.1</v>
      </c>
      <c r="BY460" s="10" t="n">
        <f aca="false">(BW460)-(BX460)</f>
        <v>-10.1</v>
      </c>
      <c r="BZ460" s="10" t="str">
        <f aca="false">IF(BY460="","",IF(BY460&lt;-27.5,"De -30 a -28",IF(BY460&lt;-25,"De -27,5 a -25,5",IF(BY460&lt;-22.5,"De -25 a -23",IF(BY460&lt;-20,"De -22,5 a -20,5",IF(BY460&lt;-17.5,"De -20 a -18",IF(BY460&lt;-15,"De -17,5 a -15,5",IF(BY460&lt;-12.5,"De -15 a -13",IF(BY460&lt;-10,"De -12,5 a -10,5",IF(BY460&lt;-7.5,"De -10 a -8",IF(BY460&lt;-5,"De -7,5 a -5,5",IF(BY460&lt;-2.5,"De -5 a -3",IF(BY460&lt;0,"De -2,5 a -0,5",IF(BY460&lt;2.5,"De 0 a 2",IF(BY460&lt;5,"De 2,5 a 4,5",IF(BY460&lt;7.5,"De 5 a 7",IF(BY460&lt;10,"De 7,5 a 9,5",IF(BY460&lt;12.5,"De 10 a 12",IF(BY460&lt;15,"De 12,5 a 14,5",IF(BY460&lt;17.5,"De 15 a 17",IF(BY460&lt;20,"De 17,5 a 19,5",IF(BY460&lt;22.5,"De 20 a 22",IF(BY460&lt;25,"De 22,5 a 24,5",IF(BY460&lt;27.5,"De 25 a 27","De 27,5 a 30"))))))))))))))))))))))))</f>
        <v>De -12,5 a -10,5</v>
      </c>
      <c r="CA460" s="12" t="n">
        <f aca="false">IF(BY460="","",IF(BY460&lt;=-28,1,IF(BY460&lt;=-25.5,2,IF(BY460&lt;=-23,3,IF(BY460&lt;=-20.5,4,IF(BY460&lt;=-18,5,IF(BY460&lt;=-15.5,6,IF(BY460&lt;=-13,7,IF(BY460&lt;=-10.5,8,IF(BY460&lt;=-8,9,IF(BY460&lt;=-5.5,10,IF(BY460&lt;=-3,11,IF(BY460&lt;=-0.5,12,IF(BY460&lt;=2,13,IF(BY460&lt;=4.5,14,IF(BY460&lt;=7,15,IF(BY460&lt;=9.5,16,IF(BY460&lt;=12,17,IF(BY460&lt;=14.5,18,IF(BY460&lt;=17,19,IF(BY460&lt;=19.5,20,IF(BY460&lt;=22,21,IF(BY460&lt;=24.5,22,IF(BY460&lt;=27,23,IF(BY460&lt;=30,24,"Fuera de rango")))))))))))))))))))))))))</f>
        <v>9</v>
      </c>
      <c r="CB460" s="9" t="n">
        <v>-4</v>
      </c>
      <c r="CC460" s="10" t="n">
        <f aca="false">18.5- (0.3*H460)</f>
        <v>7.1</v>
      </c>
      <c r="CD460" s="10" t="n">
        <f aca="false">(CB460)-(CC460)</f>
        <v>-11.1</v>
      </c>
      <c r="CE460" s="10" t="str">
        <f aca="false">IF(CD460="","",IF(CD460&lt;-27.5,"De -30 a -28",IF(CD460&lt;-25,"De -27,5 a -25,5",IF(CD460&lt;-22.5,"De -25 a -23",IF(CD460&lt;-20,"De -22,5 a -20,5",IF(CD460&lt;-17.5,"De -20 a -18",IF(CD460&lt;-15,"De -17,5 a -15,5",IF(CD460&lt;-12.5,"De -15 a -13",IF(CD460&lt;-10,"De -12,5 a -10,5",IF(CD460&lt;-7.5,"De -10 a -8",IF(CD460&lt;-5,"De -7,5 a -5,5",IF(CD460&lt;-2.5,"De -5 a -3",IF(CD460&lt;0,"De -2,5 a -0,5",IF(CD460&lt;=2,"De 0 a 2",IF(CD460&lt;=4.5,"De 2,5 a 4,5",IF(CD460&lt;=7,"De 5 a 7",IF(CD460&lt;=9.5,"De 7,5 a 9,5",IF(CD460&lt;=12,"De 10 a 12",IF(CD460&lt;=14.5,"De 12,5 a 14,5",IF(CD460&lt;=17,"De 15 a 17",IF(CD460&lt;=19.5,"De 17,5 a 19,5",IF(CD460&lt;=22,"De 20 a 22",IF(CD460&lt;=24.5,"De 22,5 a 24,5",IF(CD460&lt;=27,"De 25 a 27","De 27,5 a 30"))))))))))))))))))))))))</f>
        <v>De -12,5 a -10,5</v>
      </c>
      <c r="CF460" s="12" t="n">
        <f aca="false">IF(CD460="","",IF(CD460&lt;-27.5,1,IF(CD460&lt;-25,2,IF(CD460&lt;-22.5,3,IF(CD460&lt;-20,4,IF(CD460&lt;-17.5,5,IF(CD460&lt;-15,6,IF(CD460&lt;-12.5,7,IF(CD460&lt;-10,8,IF(CD460&lt;-7.5,9,IF(CD460&lt;-5,10,IF(CD460&lt;-2.5,11,IF(CD460&lt;0,12,IF(CD460&lt;2.5,13,IF(CD460&lt;5,14,IF(CD460&lt;7.5,15,IF(CD460&lt;10,16,IF(CD460&lt;12.5,17,IF(CD460&lt;15,18,IF(CD460&lt;17.5,19,IF(CD460&lt;20,20,IF(CD460&lt;22.5,21,IF(CD460&lt;25,22,IF(CD460&lt;27.5,23,24))))))))))))))))))))))))</f>
        <v>8</v>
      </c>
      <c r="CG460" s="9" t="n">
        <v>-2.25</v>
      </c>
      <c r="CH460" s="10" t="str">
        <f aca="false">IF(CG460="","",IF(AND(CG460&gt;=-10,CG460&lt;=-9.5),"-10 a -9,5",IF(AND(CG460&gt;-9.5,CG460&lt;=-8.5),"-9 a -8,5",IF(AND(CG460&gt;-8.5,CG460&lt;=-7.5),"-8 a -7,5",IF(AND(CG460&gt;-7.5,CG460&lt;=-6.5),"-7 a -6,5",IF(AND(CG460&gt;-6.5,CG460&lt;=-5.5),"-6 a -5,5",IF(AND(CG460&gt;-5.5,CG460&lt;=-4.5),"-5 a -4,5",IF(AND(CG460&gt;-4.5,CG460&lt;=-3.5),"-4 a -3,5",IF(AND(CG460&gt;-3.5,CG460&lt;=-2.5),"-3 a -2,5",IF(CG460=-2.25,"-2,25",IF(AND(CG460&gt;-2.5,CG460&lt;=-1.5),"-2 a -1,5",IF(AND(CG460&gt;-1.5,CG460&lt;=-0.5),"-1 a -0,5",IF(AND(CG460&gt;-0.5,CG460&lt;=0.5),"0 a 0,5",IF(AND(CG460&gt;0.5,CG460&lt;=1.5),"1 a 1,5",IF(AND(CG460&gt;1.5,CG460&lt;=2.5),"2 a 2,5",IF(AND(CG460&gt;2.5,CG460&lt;=3.5),"3 a 3,5",IF(AND(CG460&gt;3.5,CG460&lt;=4.5),"4 a 4,5",IF(AND(CG460&gt;4.5,CG460&lt;=5.5),"5 a 5,5",IF(AND(CG460&gt;5.5,CG460&lt;=6.5),"6 a 6,5",IF(AND(CG460&gt;6.5,CG460&lt;=7.5),"7 a 7,5",IF(AND(CG460&gt;7.5,CG460&lt;=8.5),"8 a 8,5",IF(AND(CG460&gt;8.5,CG460&lt;=9.5),"9 a 9,5",IF(CG460&gt;=10,"10","Fuera de rango")))))))))))))))))))))))</f>
        <v>-2,25</v>
      </c>
      <c r="CI460" s="11" t="str">
        <f aca="false">IF(CG460="","",IF(CG460=-2.25,"NORMA",IF(CG460&lt;=-9.5,1,IF(CG460&lt;=-8.5,2,IF(CG460&lt;=-7.5,3,IF(CG460&lt;=-6.5,4,IF(CG460&lt;=-5.5,5,IF(CG460&lt;=-4.5,6,IF(CG460&lt;=-3.5,7,IF(CG460&lt;=-2.5,8,IF(CG460&lt;=-1.5,9,IF(CG460&lt;=-0.5,10,IF(CG460&lt;=0.5,11,IF(CG460&lt;=1.5,12,IF(CG460&lt;=2.5,13,IF(CG460&lt;=3.5,14,IF(CG460&lt;=4.5,15,IF(CG460&lt;=5.5,16,IF(CG460&lt;=6.5,17,IF(CG460&lt;=7.5,18,IF(CG460&lt;=8.5,19,IF(CG460&lt;=9.5,20,IF(CG460=10,21,"Fuera de rango")))))))))))))))))))))))</f>
        <v>NORMA</v>
      </c>
      <c r="CJ460" s="9" t="n">
        <v>2</v>
      </c>
      <c r="CK460" s="10" t="str">
        <f aca="false">IF(CJ460="","",IF(AND(CJ460&gt;=-6,CJ460&lt;=-5.5),"-6 a -5,5",IF(AND(CJ460&gt;-5.5,CJ460&lt;=-4.5),"-5 a -4,5",IF(AND(CJ460&gt;-4.5,CJ460&lt;=-3.5),"-4 a -3,5",IF(AND(CJ460&gt;-3.5,CJ460&lt;=-2.5),"-3 a -2,5",IF(AND(CJ460&gt;-2.5,CJ460&lt;=-1.5),"-2 a -1,5",IF(AND(CJ460&gt;-1.5,CJ460&lt;=-0.5),"-1 a -0,5",IF(AND(CJ460&gt;-0.5,CJ460&lt;=0.5),"0 a 0,5",IF(AND(CJ460&gt;0.5,CJ460&lt;=1.5),"1 a 1,5",IF(AND(CJ460&gt;1.5,CJ460&lt;2.5),"2",IF(AND(CJ460&gt;=2.5,CJ460&lt;=3),"2,5 a 3",IF(AND(CJ460&gt;3,CJ460&lt;=4),"3,5 a 4",IF(AND(CJ460&gt;4,CJ460&lt;=5),"4,5 a 5",IF(AND(CJ460&gt;5,CJ460&lt;=6),"5,5 a 6",IF(AND(CJ460&gt;6,CJ460&lt;=7),"6,5 a 7",IF(AND(CJ460&gt;7,CJ460&lt;=8),"7,5 a 8",IF(AND(CJ460&gt;8,CJ460&lt;=9.5),"8,5 a 9,5",IF(CJ460=10,"10","Fuera de rango"))))))))))))))))))</f>
        <v>2</v>
      </c>
      <c r="CL460" s="11" t="str">
        <f aca="false">IF(CK460="","",IF(OR(CK460="-6 a -5,5",CK460="-6 - -5,5"),1,IF(OR(CK460="-5 a -4,5",CK460="-5 - -4,5"),2,IF(OR(CK460="-4 a -3,5",CK460="-4 - -3,5"),3,IF(OR(CK460="-3 a -2,5",CK460="-3 - -2,5"),4,IF(OR(CK460="-2 a -1,5",CK460="-2 - -1,5"),5,IF(OR(CK460="-1 a -0,5",CK460="-1 - -0,5"),6,IF(OR(CK460="0 a 0,5",CK460="0 - 0,5"),7,IF(OR(CK460="1 a 1,5",CK460="1 - 1,5"),8,IF(CK460="2","NORMA",IF(OR(CK460="2,5 a 3",CK460="2,5 - 3"),9,IF(OR(CK460="3,5 a 4",CK460="3,5 - 4"),10,IF(OR(CK460="4,5 a 5",CK460="4,5 - 5"),11,IF(OR(CK460="5,5 a 6",CK460="5,5 - 6"),12,IF(OR(CK460="6,5 a 7",CK460="6,5 - 7"),13,IF(OR(CK460="7,5 a 8",CK460="7,5 - 8"),14,IF(OR(CK460="8,5 a 9",CK460="8,5 - 9,5",CK460="9 a 9,5"),15,IF(CK460="10",15,IF(OR(CK460="0,5 a 1",CK460="0,5 - 1"),7,"Fuera de rango")))))))))))))))))))</f>
        <v>NORMA</v>
      </c>
      <c r="CN460" s="10" t="str">
        <f aca="false">IF(CM460=0,"0", " ")</f>
        <v>0</v>
      </c>
      <c r="CO460" s="10" t="str">
        <f aca="false">IF(CM460&gt;0,"EME"," ")</f>
        <v> </v>
      </c>
      <c r="CQ460" s="10" t="str">
        <f aca="false">IF(CP460&gt;0,"0", " ")</f>
        <v> </v>
      </c>
      <c r="CR460" s="10" t="str">
        <f aca="false">IF(CP460&gt;0,"EME"," ")</f>
        <v> </v>
      </c>
      <c r="CS460" s="9" t="n">
        <v>0</v>
      </c>
      <c r="CV460" s="9" t="n">
        <v>0</v>
      </c>
      <c r="CY460" s="9" t="n">
        <v>-1.25</v>
      </c>
      <c r="DB460" s="9" t="n">
        <v>-0.75</v>
      </c>
      <c r="DC460" s="11" t="str">
        <f aca="false">IF(DB460&lt;0,"2"," ")</f>
        <v>2</v>
      </c>
      <c r="DD460" s="11" t="str">
        <f aca="false">IF(DB460&lt;0,"MIO"," ")</f>
        <v>MIO</v>
      </c>
      <c r="DE460" s="9" t="n">
        <v>0</v>
      </c>
      <c r="DF460" s="10" t="str">
        <f aca="false">IF(DE460&lt;0,"3"," ")</f>
        <v> </v>
      </c>
      <c r="DG460" s="10" t="str">
        <f aca="false">IF(DE460&lt;0,"AST"," ")</f>
        <v> </v>
      </c>
      <c r="DH460" s="9" t="n">
        <v>0</v>
      </c>
      <c r="DI460" s="10" t="str">
        <f aca="false">IF(DH460&lt;0,"3"," ")</f>
        <v> </v>
      </c>
      <c r="DJ460" s="10" t="str">
        <f aca="false">IF(DH460&lt;0,"AST"," ")</f>
        <v> </v>
      </c>
      <c r="DK460" s="9" t="n">
        <v>0</v>
      </c>
      <c r="DL460" s="10" t="str">
        <f aca="false">IF(DK460&gt;0,"4"," ")</f>
        <v> </v>
      </c>
      <c r="DM460" s="10" t="str">
        <f aca="false">IF(DK460&gt;0,"PRE"," ")</f>
        <v> </v>
      </c>
      <c r="DN460" s="9" t="n">
        <v>0</v>
      </c>
      <c r="DO460" s="10" t="str">
        <f aca="false">IF(DN460&gt;0,"4"," ")</f>
        <v> </v>
      </c>
      <c r="DP460" s="10" t="str">
        <f aca="false">IF(DN460&gt;0,"PRE"," ")</f>
        <v> </v>
      </c>
      <c r="DS460" s="12" t="str">
        <f aca="false">CONCATENATE(CO460,CU460,DA460,DG460,DM460)</f>
        <v>   </v>
      </c>
      <c r="DT460" s="10" t="e">
        <f aca="false" t="array" ref="DT460">_xlfn.IFS(DS460="EME    ","0", DS460=" HIP   ","1", DS460="  MIO  ","2", DS460="   AST ","3", DS460="    PRE","4", DS460="EME   PRE","5", DS460=" HIP  PRE","6", DS460=" HIP AST ","7", DS460="  MIO PRE","8", DS460="  MIOAST ","9", DS460="   ASTPRE","10",DS460=" HIP ASTPRE","11", DS460="  MIOASTPRE","12", DS460="     ","0")</f>
        <v>#N/A</v>
      </c>
      <c r="DV460" s="1" t="e">
        <f aca="false" t="array" ref="DV460">_xlfn.IFS(DU460="SI","2", DU460="NO","1")</f>
        <v>#N/A</v>
      </c>
      <c r="DX460" s="11" t="str">
        <f aca="false">IF(DW460=0,"1","2")</f>
        <v>1</v>
      </c>
      <c r="DY460" s="11" t="str">
        <f aca="false" t="array" ref="DY460">_xlfn.IFS(DW460=0,"0", DW460=0.25, "1", DW460=0.5,"2", DW460=0.75,"3", DW460=1,"4",DW460=1.25,"5", DW460=1.5,"6", DW460=1.75,"7", DW460=2,"8")</f>
        <v>0</v>
      </c>
      <c r="EA460" s="11" t="str">
        <f aca="false">IF(DZ460=0,"1","2")</f>
        <v>1</v>
      </c>
      <c r="EB460" s="11" t="str">
        <f aca="false" t="array" ref="EB460">_xlfn.IFS(DZ460=0,"0", DZ460=0.25, "1", DZ460=0.5,"2", DZ460=0.75,"3", DZ460=1,"4",DZ460=1.25,"5", DZ460=1.5,"6", DZ460=1.75,"7", DZ460=2,"8")</f>
        <v>0</v>
      </c>
      <c r="ED460" s="10" t="str">
        <f aca="false">IF(EC460=0,"1","2")</f>
        <v>1</v>
      </c>
      <c r="EE460" s="11" t="str">
        <f aca="false" t="array" ref="EE460">_xlfn.IFS(EC460=0,"0", EC460=-0.25, "1", EC460=-0.5,"2", EC460=-0.75,"3", EC460=-1,"4",EC460=-1.25,"5", EC460=-1.5,"6", EC460=-1.75,"7", EC460=-2,"8", EC460=-2.25,"9",EC460=-2.5,"10", EC460=-2.75,"11", EC460=-3,"12", EC460=-3.25,"13", EC460=-3.5,"14", EC460=-3.75,"15",EC460=-4,"16")</f>
        <v>0</v>
      </c>
      <c r="EG460" s="10" t="str">
        <f aca="false">IF(EF460=0,"1","2")</f>
        <v>1</v>
      </c>
      <c r="EH460" s="11" t="str">
        <f aca="false" t="array" ref="EH460">_xlfn.IFS(EF460=0,"0", EF460=-0.25, "1", EF460=-0.5,"2", EF460=-0.75,"3", EF460=-1,"4",EF460=-1.25,"5", EF460=-1.5,"6", EF460=-1.75,"7", EF460=-2,"8", EF460=-2.25,"9",EF460=-2.5,"10", EF460=-2.75,"11", EF460=-3,"12", EF460=-3.25,"13", EF460=-3.5,"14", EF460=-3.75,"15",EF460=-4,"16")</f>
        <v>0</v>
      </c>
      <c r="EJ460" s="11" t="str">
        <f aca="false">IF(EI460=0,"1","2")</f>
        <v>1</v>
      </c>
      <c r="EK460" s="11" t="str">
        <f aca="false" t="array" ref="EK460">_xlfn.IFS(EI460=0,"0", EI460=-0.25, "1", EI460=-0.5,"2", EI460=-0.75,"3", EI460=-1,"4",EI460=-1.25,"5", EI460=-1.5,"6", EI460=-1.75,"7", EI460=-2,"8", EI460=-2.25,"9", EI460=-2.25,"9",EI460=-2.5,"10", EI460=-2.75,"11", EI460=-3,"12", EI460=-3.25,"13", EI460=-3.5,"14", EI460=-3.75,"15",EI460=-4,"16", EI460=0.25, "17", EI460=0.5, "18")</f>
        <v>0</v>
      </c>
      <c r="EM460" s="11" t="str">
        <f aca="false">IF(EL460=0,"1","2")</f>
        <v>1</v>
      </c>
      <c r="EN460" s="11" t="str">
        <f aca="false" t="array" ref="EN460">_xlfn.IFS(EL460=0.25,"17",EL460=0.5,"18", EL460=0,"0", EL460=-0.25, "1", EL460=-0.5,"2", EL460=-0.75,"3", EL460=-1,"4",EL460=-1.25,"5", EL460=-1.5,"6", EL460=-1.75,"7", EL460=-2,"8",EL460= -2.25,"9",EL460=-2.5,"10",EL460= -2.75,"11",EL460= -3,"12",EL460= -3.25,"13",EL460= -3.5,"14",EL460= -3.75,"15",EL460=-4,"16")</f>
        <v>0</v>
      </c>
      <c r="EP460" s="11" t="str">
        <f aca="false">IF(EO460=0,"1","2")</f>
        <v>1</v>
      </c>
      <c r="EQ460" s="11" t="str">
        <f aca="false" t="array" ref="EQ460">_xlfn.IFS(EO460=0,"0", EO460=0.25, "1", EO460=0.5,"2", EO460=0.75,"3", EO460=1,"4",EO460=1.25,"5", EO460=1.5,"6", EO460=1.75,"7", EO460=2,"8", EO460=2.25,"9", EO460=2.25,"9",EO460=2.5,"10", EO460=2.75,"11", EO460=3,"12", EO460=3.25,"13", EO460=3.5,"14", EO460=3.75,"15",EO460=4,"16", EO460=-0.25, "17", bq=-0.5, "18")</f>
        <v>0</v>
      </c>
      <c r="ES460" s="11" t="str">
        <f aca="false">IF(ER460=0,"1","2")</f>
        <v>1</v>
      </c>
      <c r="ET460" s="11" t="str">
        <f aca="false" t="array" ref="ET460">_xlfn.IFS(ER460=0,"0", ER460=0.25, "1", ER460=0.5,"2", ER460=0.75,"3", ER460=1,"4",ER460=1.25,"5", ER460=1.5,"6", ER460=1.75,"7", ER460=2,"8", ER460=2.25,"9", ER460=2.25,"9",ER460=2.5,"10", ER460=2.75,"11", ER460=3,"12", ER460=3.25,"13", ER460=3.5,"14", ER460=3.75,"15",ER460=4,"16", ER460=-0.25, "17", bq=-0.5, "18")</f>
        <v>0</v>
      </c>
      <c r="EV460" s="14" t="e">
        <f aca="false">VLOOKUP(EU460,LEYENDA!$G$2:$H$8,2,TRUE())</f>
        <v>#N/A</v>
      </c>
      <c r="EW460" s="14" t="e">
        <f aca="false" t="array" ref="EW460">_xlfn.IFS(EV460="0-5","1", EV460="6-12","2", EV460="13-18","3", EV460="19-24","4", EV460="25-36","5", EV460="37-48","6", EV460="49-60","7")</f>
        <v>#N/A</v>
      </c>
    </row>
    <row r="461" customFormat="false" ht="13.5" hidden="false" customHeight="false" outlineLevel="0" collapsed="false">
      <c r="A461" s="1" t="n">
        <v>161</v>
      </c>
      <c r="B461" s="2" t="n">
        <v>1</v>
      </c>
      <c r="C461" s="33" t="n">
        <v>43780</v>
      </c>
      <c r="E461" s="5" t="str">
        <f aca="false">VLOOKUP(A461,'286'!$A$3:$J$6279,10,FALSE())</f>
        <v>IZQUIERDO BELTRÁN, ANA</v>
      </c>
      <c r="F461" s="4" t="str">
        <f aca="false">VLOOKUP(A461,'286'!$A$3:$I$1768,3,FALSE())</f>
        <v>IZBELA</v>
      </c>
      <c r="G461" s="6" t="n">
        <f aca="false">VLOOKUP(A461,'286'!$A$3:$I$1768,4,FALSE())</f>
        <v>34957</v>
      </c>
      <c r="H461" s="7" t="n">
        <f aca="false">YEAR(C461)-YEAR(G461)</f>
        <v>24</v>
      </c>
      <c r="I461" s="1" t="str">
        <f aca="false">VLOOKUP(H461,LEYENDA!$C$2:$D$6,2,TRUE())</f>
        <v>13-24</v>
      </c>
      <c r="J461" s="5" t="str">
        <f aca="false">VLOOKUP(A461,'286'!$A$3:$I$1768,7,FALSE())</f>
        <v>M</v>
      </c>
      <c r="K461" s="8" t="n">
        <f aca="false">VLOOKUP(A461,'286'!$A$3:$I$1768,2,FALSE())</f>
        <v>0</v>
      </c>
      <c r="L461" s="4" t="str">
        <f aca="false">VLOOKUP(A461,'286'!$A$3:$I$1768,8,FALSE())</f>
        <v>D</v>
      </c>
      <c r="M461" s="4" t="str">
        <f aca="false">VLOOKUP(A461,'286'!$A$3:$I$1768,9,FALSE())</f>
        <v>D</v>
      </c>
      <c r="N461" s="8" t="str">
        <f aca="false">IF(R461=O461, "MISMA","CONTRARIA")</f>
        <v>MISMA</v>
      </c>
      <c r="O461" s="8" t="str">
        <f aca="false" t="array" ref="O461">_xlfn.IFS(L461="D","1", L461="I","2")</f>
        <v>1</v>
      </c>
      <c r="P461" s="8" t="e">
        <f aca="false" t="array" ref="P461">_xlfn.IFS(K461="OD","1", K461="OI","2")</f>
        <v>#N/A</v>
      </c>
      <c r="Q461" s="1" t="str">
        <f aca="false" t="array" ref="Q461">_xlfn.IFS(J461="M","1", J461="H","2")</f>
        <v>1</v>
      </c>
      <c r="R461" s="8" t="str">
        <f aca="false" t="array" ref="R461">_xlfn.IFS(M461="D","1", M461="I","2")</f>
        <v>1</v>
      </c>
      <c r="S461" s="1" t="str">
        <f aca="false" t="array" ref="S461">_xlfn.IFS(N461="CONTRARIA", "1",N461= "MISMA","2")</f>
        <v>2</v>
      </c>
      <c r="T461" s="1" t="str">
        <f aca="false" t="array" ref="T461">_xlfn.IFS(I461="0-12","1", I461="13-24","2", I461="25-40","3", I461="41-60","4", I461="61-100","5")</f>
        <v>2</v>
      </c>
      <c r="U461" s="9" t="n">
        <v>-3</v>
      </c>
      <c r="V461" s="10" t="str">
        <f aca="false">IF(U461="","",IF(AND(U461&gt;=-9,U461&lt;=-6.5),"-9 a -6,5",IF(AND(U461&gt;=-6,U461&lt;=-3.5),"-6 a -3,5",IF(AND(U461&gt;=-3,U461&lt;=-1),"-3 a -1",IF(U461=-0.5,"-0,5",IF(AND(U461&gt;=0,U461&lt;=2.5),"0 a 2,5",IF(AND(U461&gt;=3,U461&lt;=5.5),"3 a 5,5",IF(AND(U461&gt;=6,U461&lt;=8.5),"6 a 8,5",IF(AND(U461&gt;=9,U461&lt;=20),"9 a 20","Fuera de rango")))))))))</f>
        <v>-3 a -1</v>
      </c>
      <c r="W461" s="11" t="n">
        <f aca="false">IF(V461="","",IF(V461="-9 a -6,5",2,IF(V461="-6 a -3,5",3,IF(V461="-3 a -1",4,IF(V461="-0,5","NORMA",IF(V461="0 a 2,5",5,IF(V461="3 a 5,5",6,IF(V461="6 a 8,5",7,IF(V461="9 a 20",8,"Fuera de rango")))))))))</f>
        <v>4</v>
      </c>
      <c r="X461" s="9" t="n">
        <v>11</v>
      </c>
      <c r="Y461" s="11" t="str">
        <f aca="false">IF(X461="","",IF(AND(X461&gt;=0,X461&lt;=4),"0 a 4",IF(AND(X461&gt;=4.5,X461&lt;=8.5),"4,5 a 8,5",IF(X461=9,"9",IF(AND(X461&gt;=9.5,X461&lt;=13),"9,5 a 13",IF(AND(X461&gt;=13.5,X461&lt;=20),"13,5 a 20",IF(AND(X461&gt;=20.5,X461&lt;=35),"20,5 a 35","Fuera de rango")))))))</f>
        <v>9,5 a 13</v>
      </c>
      <c r="Z461" s="11" t="n">
        <f aca="false">IF(Y461="","",IF(Y461="0 a 4",1,IF(Y461="4,5 a 8,5",2,IF(Y461="9","NORMA",IF(Y461="9,5 a 13",3,IF(Y461="13,5 a 20",4,IF(Y461="20,5 a 35",5,"Fuera de rango")))))))</f>
        <v>3</v>
      </c>
      <c r="AA461" s="9" t="n">
        <v>16</v>
      </c>
      <c r="AB461" s="10" t="str">
        <f aca="false">IF(AA461="","",IF(AND(AA461&gt;=0,AA461&lt;=9),"0 a 9",IF(AND(AA461&gt;=9.5,AA461&lt;=18.5),"9,5 a 18,5",IF(AA461=19,"19",IF(AND(AA461&gt;=19.5,AA461&lt;=28),"19,5 a 28",IF(AND(AA461&gt;=28.5,AA461&lt;=40),"28,5 a 40","Fuera de rango"))))))</f>
        <v>9,5 a 18,5</v>
      </c>
      <c r="AC461" s="11" t="n">
        <f aca="false" t="array" ref="AC461">_xlfn.IFS(AB461="","",AB461="0 a 9",1,AB461="9,5 a 18,5",2,AB461="19","NORMA",AB461="19,5 a 28",3,AB461="28,5 a 40",4,TRUE(),"Fuera de rango")</f>
        <v>2</v>
      </c>
      <c r="AD461" s="9" t="n">
        <v>-4</v>
      </c>
      <c r="AE461" s="10" t="str">
        <f aca="false">IF(AD461="","",IF(AND(AD461&gt;=-10,AD461&lt;=0),"De -10 a 0",IF(AND(AD461&gt;=0.5,AD461&lt;=9.5),"0,5 a 9,5",IF(AD461=10,"10",IF(AND(AD461&gt;=10.5,AD461&lt;=20),"10,5 a 20",IF(AND(AD461&gt;=20.5,AD461&lt;=40),"20,5 a 40","Fuera de rango"))))))</f>
        <v>De -10 a 0</v>
      </c>
      <c r="AF461" s="12" t="n">
        <f aca="false">IF(AD461="","",IF(AND(AD461&gt;=-10,AD461&lt;=0),1,IF(AND(AD461&gt;=0.5,AD461&lt;=9.5),2,IF(AD461=10,"NORMA",IF(AND(AD461&gt;=10.5,AD461&lt;=20),3,IF(AND(AD461&gt;=20.5,AD461&lt;=40),4,""))))))</f>
        <v>1</v>
      </c>
      <c r="AG461" s="9" t="n">
        <v>9</v>
      </c>
      <c r="AH461" s="10" t="str">
        <f aca="false">IF(AG461="","",IF(AND(AG461&gt;=0,AG461&lt;=4),"0 a 4",IF(AND(AG461&gt;=4.5,AG461&lt;=8.5),"4,5 a 8,5",IF(AG461=9,"9",IF(AND(AG461&gt;=9.5,AG461&lt;=13),"9,5 a 13",IF(AND(AG461&gt;=13.5,AG461&lt;=25),"13,5 a 25","Fuera de rango"))))))</f>
        <v>9</v>
      </c>
      <c r="AI461" s="10" t="str">
        <f aca="false">IF(AH461="","",IF(AH461="0 a 4",1,IF(AH461="4,5 a 8,5",2,IF(AH461="9","NORMA",IF(AH461="9,5 a 13",3,IF(AH461="13,5 a 25",4,""))))))</f>
        <v>NORMA</v>
      </c>
      <c r="AJ461" s="9" t="n">
        <v>5</v>
      </c>
      <c r="AK461" s="10" t="str">
        <f aca="false">IF(AJ461="","",IF(AND(AJ461&gt;=-15,AJ461&lt;=-10.5),"-15 a -10,5",IF(AND(AJ461&gt;=-10,AJ461&lt;=-4),"-10 a -4",IF(AND(AJ461&gt;=-4.5,AJ461&lt;=0),"-4,5 a 0",IF(AND(AJ461&gt;=0.5,AJ461&lt;=4.5),"0,5 a 4,5",IF(AJ461=5,"5",IF(AND(AJ461&gt;=5.5,AJ461&lt;=10),"5,5 a 10",IF(AND(AJ461&gt;=10.5,AJ461&lt;=20),"10,5 a 20","Fuera de rango"))))))))</f>
        <v>5</v>
      </c>
      <c r="AL461" s="11" t="str">
        <f aca="false">IF(AK461="","",IF(AK461="-15 a -10,5",1,IF(AK461="-10 a -4",2,IF(AK461="-4,5 a 0",3,IF(AK461="0,5 a 4,5",4,IF(AK461="5","NORMA",IF(AK461="5,5 a 10",5,IF(AK461="10,5 a 20",6,"Error"))))))))</f>
        <v>NORMA</v>
      </c>
      <c r="AM461" s="9" t="n">
        <v>0</v>
      </c>
      <c r="AN461" s="10" t="str">
        <f aca="false">IF(AM461="","",IF(AND(AM461&gt;=-7.5,AM461&lt;=-5.5),"-7,5 a -5,5",IF(AND(AM461&gt;=-5,AM461&lt;=-3),"-5 a -3",IF(AND(AM461&gt;=-2.5,AM461&lt;=-0.5),"-2,5 a -0,5",IF(AM461=0,"0,00",IF(AND(AM461&gt;=0.5,AM461&lt;=2.5),"0,5 a 2,5",IF(AND(AM461&gt;=3,AM461&lt;=5),"3 a 5",IF(AND(AM461&gt;=5.5,AM461&lt;=7.5),"5,5 a 7,5",IF(AND(AM461&gt;=8,AM461&lt;=10),"8 a 10","Fuera de rango")))))))))</f>
        <v>0,00</v>
      </c>
      <c r="AO461" s="11" t="str">
        <f aca="false">IF(AN461="","",IF(AN461="-7,5 a -5,5",1,IF(AN461="-5 a -3",2,IF(AN461="-2,5 a -0,5",3,IF(AN461="0,00","NORMA",IF(AN461="0,5 a 2,5",4,IF(AN461="3 a 5",5,IF(AN461="5,5 a 7,5",6,IF(AN461="8 a 10",7,"Error")))))))))</f>
        <v>NORMA</v>
      </c>
      <c r="AP461" s="9" t="n">
        <v>-7</v>
      </c>
      <c r="AQ461" s="10" t="str">
        <f aca="false">IF(AP461="","",IF(AND(AP461&gt;=-20,AP461&lt;=-9.5),"-20 a -9,5",IF(AND(AP461&gt;=-9,AP461&lt;=-6.5),"-9 a -6,5",IF(AP461=-6,"-6",IF(AND(AP461&gt;=-5.5,AP461&lt;=-3),"-5,5 a -3",IF(AND(AP461&gt;=-2.5,AP461&lt;=0),"-2,5 a 0",IF(AND(AP461&gt;=0.5,AP461&lt;=3),"0,5 a 3",IF(AND(AP461&gt;=3.5,AP461&lt;=6),"3,5 a 6",IF(AND(AP461&gt;=6.5,AP461&lt;=9),"6,5 a 9",IF(AND(AP461&gt;=9.5,AP461&lt;=20),"9,5 a 20","Fuera de rango"))))))))))</f>
        <v>-9 a -6,5</v>
      </c>
      <c r="AR461" s="11" t="n">
        <f aca="false">IF(AQ461="","",IF(AQ461="-20 a -9,5",1,IF(AQ461="-9 a -6,5",2,IF(AQ461="-6","NORMA",IF(AQ461="-5,5 a -3",3,IF(AQ461="-2,5 a 0",4,IF(AQ461="0,5 a 3",5,IF(AQ461="3,5 a 6",6,IF(AQ461="6,5 a 9",7,IF(AQ461="9,5 a 20",8,""))))))))))</f>
        <v>2</v>
      </c>
      <c r="AS461" s="9" t="n">
        <v>5</v>
      </c>
      <c r="AT461" s="10" t="str">
        <f aca="false">IF(AS461="","",IF(AND(AS461&gt;=-16,AS461&lt;=-14),"-16 a -14",IF(AND(AS461&gt;=-13.5,AS461&lt;=-11.5),"-13,5 a -11,5",IF(AND(AS461&gt;=-11,AS461&lt;=-9),"-11 a -9",IF(AND(AS461&gt;=-8.5,AS461&lt;=-6.5),"-8,5 a -6,5",IF(AND(AS461&gt;=-6,AS461&lt;=-4),"-6 a -4",IF(AND(AS461&gt;=-3.5,AS461&lt;=-1.5),"-3,5 a -1,5",IF(AND(AS461&gt;=-1,AS461&lt;=1),"-1 a 1",IF(AND(AS461&gt;=1.5,AS461&lt;=3.5),"1,5 a 3,5",IF(AND(AS461&gt;=4,AS461&lt;=6),"4 a 6",IF(AND(AS461&gt;=6.5,AS461&lt;=8.5),"6,5 a 8,5",IF(AND(AS461&gt;=9,AS461&lt;=11),"9 a 11",IF(AND(AS461&gt;=11.5,AS461&lt;=13.5),"11,5 a 13,5",IF(AND(AS461&gt;=14,AS461&lt;=16),"14 a 16",IF(AND(AS461&gt;=16.5,AS461&lt;=18.5),"16,5 a 18,5",IF(AND(AS461&gt;=19,AS461&lt;=21),"19 a 21","Fuera de rango"))))))))))))))))</f>
        <v>4 a 6</v>
      </c>
      <c r="AU461" s="11" t="str">
        <f aca="false" t="array" ref="AU461">IF(AT461="","",_xlfn.IFS(AT461="-16 a -14",1,AT461="-13,5 a -11,5",2,AT461="-11 a -9",3,AT461="-8,5 a -6,5",4,AT461="-6 a -4",5,AT461="-3,5 a -1,5",6,AT461="-1 a 1",7,AT461="1,5 a 3,5",8,AT461="4 a 6","NORMA",AT461="6,5 a 8,5",9,AT461="9 a 11",10,AT461="11,5 a 13,5",11,AT461="14 a 16",12,AT461="16,5 a 18,5",13,AT461="19 a 21",14,TRUE(),""))</f>
        <v>NORMA</v>
      </c>
      <c r="AV461" s="9" t="n">
        <v>1.75</v>
      </c>
      <c r="AW461" s="10" t="str">
        <f aca="false">IF(AV461="","",IF(AND(AV461&gt;=-1,AV461&lt;=-0.5),"-1 a -0,5",IF(AND(AV461&gt;-0.5,AV461&lt;=0),"De -0,5 a 0",IF(AND(AV461&gt;=0.25,AV461&lt;=0.75),"0,25 a 0,75",IF(AND(AV461&gt;=1,AV461&lt;=1.5),"1 a 1,5",IF(AND(AV461&gt;=1.75,AV461&lt;=2.25),"1,75 a 2,25",IF(AND(AV461&gt;=2.5,AV461&lt;=3),"2,5 a 3",IF(AND(AV461&gt;=3.25,AV461&lt;=3.75),"3,25 a 3,75","Fuera de rango"))))))))</f>
        <v>1,75 a 2,25</v>
      </c>
      <c r="AX461" s="10" t="n">
        <f aca="false">IF(AW461="","",IF(OR(AW461="-1 a -0,5",AW461="-1 a -0.5"),1,IF(OR(AW461="De -0,5 a 0",AW461="-0,5 a 0",AW461="De -0.5 a 0"),2,IF(OR(AW461="0,25 a 0,75",AW461="0.25 a 0.75"),"NORMA",IF(OR(AW461="1 a 1,5",AW461="1 a 1.5"),3,IF(OR(AW461="1,75 a 2,25",AW461="1.75 a 2.25"),4,IF(OR(AW461="2,5 a 3",AW461="2.5 a 3"),5,IF(OR(AW461="3,25 a 3,75",AW461="3.25 a 3.75"),6,""))))))))</f>
        <v>4</v>
      </c>
      <c r="AY461" s="9" t="n">
        <v>-12</v>
      </c>
      <c r="AZ461" s="10" t="str">
        <f aca="false">IF(AY461="","",IF(AND(AY461&gt;=-20,AY461&lt;=-9.5),"-20 a -9,5",IF(AND(AY461&gt;=-9,AY461&lt;=-6.5),"-9 a -6,5",IF(AY461=-6,"-6",IF(AND(AY461&gt;=-5.5,AY461&lt;=-3),"-5,5 a -3",IF(AND(AY461&gt;=-2.5,AY461&lt;=0),"-2,5 a 0",IF(AND(AY461&gt;=0.5,AY461&lt;=3),"0,5 a 3",IF(AND(AY461&gt;=3.5,AY461&lt;=6),"3,5 a 6","Fuera de rango"))))))))</f>
        <v>-20 a -9,5</v>
      </c>
      <c r="BA461" s="11" t="n">
        <f aca="false">IF(AZ461="","",IF(AZ461="-20 a -9,5",1,IF(AZ461="-9 a -6,5",2,IF(AZ461="-6","NORMA",IF(AZ461="-5,5 a -3",3,IF(AZ461="-2,5 a 0",4,IF(AZ461="0,5 a 3",5,IF(AZ461="3,5 a 6",6,""))))))))</f>
        <v>1</v>
      </c>
      <c r="BB461" s="9" t="n">
        <v>21</v>
      </c>
      <c r="BC461" s="10" t="str">
        <f aca="false" t="array" ref="BC461">IF(BB461="","",_xlfn.IFS(AND(BB461&gt;=0,BB461&lt;=2),"0 a 2",AND(BB461&gt;=2.5,BB461&lt;=4.5),"2,5 a 4,5",AND(BB461&gt;=5,BB461&lt;=7),"5 a 7",AND(BB461&gt;=7.5,BB461&lt;=9.5),"7,5 a 9,5",AND(BB461&gt;=10,BB461&lt;=12),"10 a 12",AND(BB461&gt;=12.5,BB461&lt;=14.5),"12,5 a 14,5",BB461=15,"15",AND(BB461&gt;=15.5,BB461&lt;=17.5),"15,5 a 17,5",AND(BB461&gt;=18,BB461&lt;=20),"18 a 20",AND(BB461&gt;=20.5,BB461&lt;=22.5),"20,5 a 22,5",AND(BB461&gt;=23,BB461&lt;=25),"23 a 25",TRUE(),"Fuera de rango"))</f>
        <v>20,5 a 22,5</v>
      </c>
      <c r="BD461" s="11" t="n">
        <f aca="false" t="array" ref="BD461">IF(BC461="","",_xlfn.IFS(BC461="0 a 2",1,BC461="2,5 a 4,5",2,BC461="5 a 7",3,BC461="7,5 a 9,5",4,BC461="10 a 12",5,BC461="12,5 a 14,5",6,BC461="15","NORMA",BC461="15,5 a 17,5",7,BC461="18 a 20",8,BC461="20,5 a 22,5",9,BC461="23 a 25",10,TRUE(),"Fuera de rango"))</f>
        <v>9</v>
      </c>
      <c r="BE461" s="9" t="n">
        <v>31</v>
      </c>
      <c r="BF461" s="10" t="str">
        <f aca="false">IF(BE461="","",IF(AND(BE461&gt;=-20,BE461&lt;=-10),"-20 a -10",IF(AND(BE461&gt;=-9.5,BE461&lt;=0.5),"-9,5 a 0,5",IF(AND(BE461&gt;=1,BE461&lt;=11),"1 a 11",IF(AND(BE461&gt;=11.5,BE461&lt;=20.5),"11,5 a 20,5",IF(BE461=21,"21",IF(AND(BE461&gt;=21.5,BE461&lt;=31.5),"21,5 a 31,5",IF(AND(BE461&gt;=32,BE461&lt;=42),"32 a 42","Fuera de rango"))))))))</f>
        <v>21,5 a 31,5</v>
      </c>
      <c r="BG461" s="11" t="n">
        <f aca="false">IF(BF461="","",IF(BF461="-20 a -10",1,IF(BF461="-9,5 a 0,5",2,IF(BF461="1 a 11",3,IF(BF461="11,5 a 20,5",4,IF(BF461="21","NORMA",IF(BF461="21,5 a 31,5",5,IF(BF461="32 a 42",6,""))))))))</f>
        <v>5</v>
      </c>
      <c r="BH461" s="9" t="n">
        <v>10</v>
      </c>
      <c r="BI461" s="10" t="str">
        <f aca="false">IF(BH461="","",IF(AND(BH461&gt;=-20,BH461&lt;=-15),"-20 a -15",IF(AND(BH461&gt;=-14.5,BH461&lt;=-9.5),"-14,5 a -9,5",IF(AND(BH461&gt;=-9,BH461&lt;=-4),"-9 a -4",IF(AND(BH461&gt;=-3.5,BH461&lt;=2.5),"-3,5 a 2,5",IF(AND(BH461&gt;=3,BH461&lt;=8),"3 a 8",IF(AND(BH461&gt;=8.5,BH461&lt;=14.5),"8,5 a 14,5",IF(BH461=15,"15",IF(AND(BH461&gt;=15.5,BH461&lt;=20.5),"15,5 a 20,5",IF(AND(BH461&gt;=21,BH461&lt;=26),"21 a 26","Fuera de rango"))))))))))</f>
        <v>8,5 a 14,5</v>
      </c>
      <c r="BJ461" s="11" t="n">
        <f aca="false">IF(BI461="","",IF(BI461="-20 a -15",1,IF(BI461="-14,5 a -9,5",2,IF(BI461="-9 a -4",3,IF(BI461="-3,5 a 2,5",4,IF(BI461="3 a 8",5,IF(BI461="8,5 a 14,5",6,IF(BI461="15","NORMA",IF(BI461="15,5 a 20,5",7,IF(BI461="21 a 26",8,IF(BI461="26,5 a 31,5",9,"")))))))))))</f>
        <v>6</v>
      </c>
      <c r="BK461" s="9" t="n">
        <v>6</v>
      </c>
      <c r="BL461" s="10" t="str">
        <f aca="false">IF(BK461="","",IF(AND(BK461&gt;=0,BK461&lt;=2),"0 - 2",IF(AND(BK461&gt;=2.5,BK461&lt;=4.5),"2,5 - 4,5",IF(AND(BK461&gt;=5,BK461&lt;=7),"5 - 7",IF(AND(BK461&gt;=7.5,BK461&lt;=9.5),"7,5 - 9,5",IF(AND(BK461&gt;=10,BK461&lt;=12),"10 - 12",IF(AND(BK461&gt;=12.5,BK461&lt;=13.5),"12,5 - 13,5",IF(BK461=14,"14",IF(AND(BK461&gt;=14.5,BK461&lt;=16.5),"14,5 - 16,5",IF(AND(BK461&gt;=17,BK461&lt;=19),"17 - 19",IF(AND(BK461&gt;=19.5,BK461&lt;=21.5),"19,5 - 21,5",IF(AND(BK461&gt;=22,BK461&lt;=24),"22 - 24",IF(AND(BK461&gt;=24.5,BK461&lt;=26.5),"24,5 - 26,5",IF(AND(BK461&gt;=27,BK461&lt;=29),"27 - 29",IF(AND(BK461&gt;=29.5,BK461&lt;=30),"29,5 - 30","Fuera de rango")))))))))))))))</f>
        <v>5 - 7</v>
      </c>
      <c r="BM461" s="11" t="n">
        <f aca="false">IF(BL461="","",IF(BL461="0 - 2",1,IF(BL461="2,5 - 4,5",2,IF(BL461="5 - 7",3,IF(BL461="7,5 - 9,5",4,IF(BL461="10 - 12",5,IF(BL461="12,5 - 13,5",6,IF(BL461="14","NORMA",IF(BL461="14,5 - 16,5",7,IF(BL461="17 - 19",8,IF(BL461="19,5 - 21,5",9,IF(BL461="22 - 24",10,IF(BL461="24,5 - 26,5",11,IF(BL461="27 - 29",12,IF(BL461="29,5 - 30",13,"")))))))))))))))</f>
        <v>3</v>
      </c>
      <c r="BN461" s="9" t="n">
        <v>16</v>
      </c>
      <c r="BO461" s="11" t="str">
        <f aca="false">IF(BN461="","",IF(AND(BN461&gt;=-20,BN461&lt;=-10),"-20 a -10",IF(AND(BN461&gt;=-9.5,BN461&lt;=0.5),"-9,5 a 0,5",IF(AND(BN461&gt;=1,BN461&lt;=11),"1 a 11",IF(AND(BN461&gt;=11.5,BN461&lt;=21.5),"11,5 a 21,5",IF(BN461=22,"22",IF(AND(BN461&gt;=22.5,BN461&lt;=32.5),"22,5 a 32,5",IF(AND(BN461&gt;=33,BN461&lt;=43),"33 a 43","Fuera de rango"))))))))</f>
        <v>11,5 a 21,5</v>
      </c>
      <c r="BP461" s="11" t="n">
        <f aca="false">IF(BO461="","",IF(BO461="-20 a -10",1,IF(BO461="-9,5 a 0,5",2,IF(BO461="1 a 11",3,IF(BO461="11,5 a 21,5",4,IF(BO461="22","NORMA",IF(BO461="22,5 a 32,5",5,IF(BO461="33 a 43",6,""))))))))</f>
        <v>4</v>
      </c>
      <c r="BQ461" s="9" t="n">
        <v>10</v>
      </c>
      <c r="BR461" s="10" t="str">
        <f aca="false">IF(BQ461="","",IF(AND(BQ461&gt;=-20,BQ461&lt;=-15),"-20 a -15",IF(AND(BQ461&gt;=-14.5,BQ461&lt;=-9.5),"-14,5 a -9,5",IF(AND(BQ461&gt;=-9,BQ461&lt;=-4),"-9 a -4",IF(AND(BQ461&gt;=-3.5,BQ461&lt;=2.5),"-3,5 a 2,5",IF(AND(BQ461&gt;=3,BQ461&lt;=8),"3 a 8",IF(AND(BQ461&gt;=8.5,BQ461&lt;=13.5),"8,5 a 13,5",IF(AND(BQ461&gt;=14,BQ461&lt;=17.5),"14 a 17,5",IF(BQ461=18,"18",IF(AND(BQ461&gt;=18.5,BQ461&lt;=23.5),"18,5 a 23,5",IF(AND(BQ461&gt;=24,BQ461&lt;=29),"24 a 29",IF(AND(BQ461&gt;=29.5,BQ461&lt;=34.5),"29,5 a 34,5",IF(AND(BQ461&gt;=35,BQ461&lt;=40),"35 a 40","Fuera de rango")))))))))))))</f>
        <v>8,5 a 13,5</v>
      </c>
      <c r="BS461" s="11" t="n">
        <f aca="false">IF(BR461="","",IF(BR461="-20 a -15",1,IF(BR461="-14,5 a -9,5",2,IF(BR461="-9 a -4",3,IF(BR461="-3,5 a 2,5",4,IF(BR461="3 a 8",5,IF(BR461="8,5 a 13,5",6,IF(BR461="14 a 17,5",7,IF(BR461="18","NORMA",IF(BR461="18,5 a 23,5",8,IF(BR461="24 a 29",9,IF(BR461="29,5 a 34,5",10,IF(BR461="35 a 40",11,"")))))))))))))</f>
        <v>6</v>
      </c>
      <c r="BT461" s="9" t="n">
        <v>0</v>
      </c>
      <c r="BU461" s="10" t="str">
        <f aca="false">IF(BT461="","",IF(AND(BT461&gt;=-20,BT461&lt;=-18),"-20 a -18",IF(AND(BT461&gt;=-17.5,BT461&lt;=-15.5),"-17,5 a -15,5",IF(AND(BT461&gt;=-15,BT461&lt;=-13),"-15 a -13",IF(AND(BT461&gt;=-12.5,BT461&lt;=-10.5),"-12,5 a -10,5",IF(AND(BT461&gt;=-10,BT461&lt;=-8),"-10 a -8",IF(AND(BT461&gt;=-7.5,BT461&lt;=-5.5),"-7,5 a -5,5",IF(AND(BT461&gt;=-5,BT461&lt;=-3),"-5 a -3",IF(AND(BT461&gt;=-2.5,BT461&lt;=-0.5),"-2,5 a -0,5",IF(BT461=0,"0",IF(AND(BT461&gt;=0.5,BT461&lt;=2.5),"0,5 a 2,5",IF(AND(BT461&gt;=3,BT461&lt;=5),"3 a 5",IF(AND(BT461&gt;=5.5,BT461&lt;=7.5),"5,5 a 7,5",IF(AND(BT461&gt;=8,BT461&lt;=10),"8 a 10",IF(AND(BT461&gt;=10.5,BT461&lt;=12.5),"10,5 a 12,5",IF(AND(BT461&gt;=13,BT461&lt;=15),"13 a 15",IF(AND(BT461&gt;=15.5,BT461&lt;=17.5),"15,5 a 17,5",IF(AND(BT461&gt;=18,BT461&lt;=20),"18 a 20","Fuera de rango"))))))))))))))))))</f>
        <v>0</v>
      </c>
      <c r="BV461" s="11" t="str">
        <f aca="false">IF(BT461="","",IF(BT461=0,"NORMA",IF(AND(BT461&gt;=-20,BT461&lt;=-18),2,IF(AND(BT461&gt;=-17.5,BT461&lt;=-15.5),2,IF(AND(BT461&gt;=-15,BT461&lt;=-13),3,IF(AND(BT461&gt;=-12.5,BT461&lt;=-10.5),4,IF(AND(BT461&gt;=-10,BT461&lt;=-8),5,IF(AND(BT461&gt;=-7.5,BT461&lt;=-5.5),6,IF(AND(BT461&gt;=-5,BT461&lt;=-3),7,IF(AND(BT461&gt;=-2.5,BT461&lt;=-0.5),8,IF(AND(BT461&gt;=0.5,BT461&lt;=2.5),9,IF(AND(BT461&gt;=3,BT461&lt;=5),10,IF(AND(BT461&gt;=5.5,BT461&lt;=7.5),11,IF(AND(BT461&gt;=8,BT461&lt;=10),12,IF(AND(BT461&gt;=10.5,BT461&lt;=12.5),13,IF(AND(BT461&gt;=13,BT461&lt;=15),14,IF(AND(BT461&gt;=15.5,BT461&lt;=17.5),15,IF(AND(BT461&gt;=18,BT461&lt;=20),16,"Fuera de rango"))))))))))))))))))</f>
        <v>NORMA</v>
      </c>
      <c r="BW461" s="9" t="n">
        <v>-7.75</v>
      </c>
      <c r="BX461" s="10" t="n">
        <f aca="false">18.5- (0.3*H461)</f>
        <v>11.3</v>
      </c>
      <c r="BY461" s="10" t="n">
        <f aca="false">(BW461)-(BX461)</f>
        <v>-19.05</v>
      </c>
      <c r="BZ461" s="10" t="str">
        <f aca="false">IF(BY461="","",IF(BY461&lt;-27.5,"De -30 a -28",IF(BY461&lt;-25,"De -27,5 a -25,5",IF(BY461&lt;-22.5,"De -25 a -23",IF(BY461&lt;-20,"De -22,5 a -20,5",IF(BY461&lt;-17.5,"De -20 a -18",IF(BY461&lt;-15,"De -17,5 a -15,5",IF(BY461&lt;-12.5,"De -15 a -13",IF(BY461&lt;-10,"De -12,5 a -10,5",IF(BY461&lt;-7.5,"De -10 a -8",IF(BY461&lt;-5,"De -7,5 a -5,5",IF(BY461&lt;-2.5,"De -5 a -3",IF(BY461&lt;0,"De -2,5 a -0,5",IF(BY461&lt;2.5,"De 0 a 2",IF(BY461&lt;5,"De 2,5 a 4,5",IF(BY461&lt;7.5,"De 5 a 7",IF(BY461&lt;10,"De 7,5 a 9,5",IF(BY461&lt;12.5,"De 10 a 12",IF(BY461&lt;15,"De 12,5 a 14,5",IF(BY461&lt;17.5,"De 15 a 17",IF(BY461&lt;20,"De 17,5 a 19,5",IF(BY461&lt;22.5,"De 20 a 22",IF(BY461&lt;25,"De 22,5 a 24,5",IF(BY461&lt;27.5,"De 25 a 27","De 27,5 a 30"))))))))))))))))))))))))</f>
        <v>De -20 a -18</v>
      </c>
      <c r="CA461" s="12" t="n">
        <f aca="false">IF(BY461="","",IF(BY461&lt;=-28,1,IF(BY461&lt;=-25.5,2,IF(BY461&lt;=-23,3,IF(BY461&lt;=-20.5,4,IF(BY461&lt;=-18,5,IF(BY461&lt;=-15.5,6,IF(BY461&lt;=-13,7,IF(BY461&lt;=-10.5,8,IF(BY461&lt;=-8,9,IF(BY461&lt;=-5.5,10,IF(BY461&lt;=-3,11,IF(BY461&lt;=-0.5,12,IF(BY461&lt;=2,13,IF(BY461&lt;=4.5,14,IF(BY461&lt;=7,15,IF(BY461&lt;=9.5,16,IF(BY461&lt;=12,17,IF(BY461&lt;=14.5,18,IF(BY461&lt;=17,19,IF(BY461&lt;=19.5,20,IF(BY461&lt;=22,21,IF(BY461&lt;=24.5,22,IF(BY461&lt;=27,23,IF(BY461&lt;=30,24,"Fuera de rango")))))))))))))))))))))))))</f>
        <v>5</v>
      </c>
      <c r="CB461" s="9" t="n">
        <v>-6</v>
      </c>
      <c r="CC461" s="10" t="n">
        <f aca="false">18.5- (0.3*H461)</f>
        <v>11.3</v>
      </c>
      <c r="CD461" s="10" t="n">
        <f aca="false">(CB461)-(CC461)</f>
        <v>-17.3</v>
      </c>
      <c r="CE461" s="10" t="str">
        <f aca="false">IF(CD461="","",IF(CD461&lt;-27.5,"De -30 a -28",IF(CD461&lt;-25,"De -27,5 a -25,5",IF(CD461&lt;-22.5,"De -25 a -23",IF(CD461&lt;-20,"De -22,5 a -20,5",IF(CD461&lt;-17.5,"De -20 a -18",IF(CD461&lt;-15,"De -17,5 a -15,5",IF(CD461&lt;-12.5,"De -15 a -13",IF(CD461&lt;-10,"De -12,5 a -10,5",IF(CD461&lt;-7.5,"De -10 a -8",IF(CD461&lt;-5,"De -7,5 a -5,5",IF(CD461&lt;-2.5,"De -5 a -3",IF(CD461&lt;0,"De -2,5 a -0,5",IF(CD461&lt;=2,"De 0 a 2",IF(CD461&lt;=4.5,"De 2,5 a 4,5",IF(CD461&lt;=7,"De 5 a 7",IF(CD461&lt;=9.5,"De 7,5 a 9,5",IF(CD461&lt;=12,"De 10 a 12",IF(CD461&lt;=14.5,"De 12,5 a 14,5",IF(CD461&lt;=17,"De 15 a 17",IF(CD461&lt;=19.5,"De 17,5 a 19,5",IF(CD461&lt;=22,"De 20 a 22",IF(CD461&lt;=24.5,"De 22,5 a 24,5",IF(CD461&lt;=27,"De 25 a 27","De 27,5 a 30"))))))))))))))))))))))))</f>
        <v>De -17,5 a -15,5</v>
      </c>
      <c r="CF461" s="12" t="n">
        <f aca="false">IF(CD461="","",IF(CD461&lt;-27.5,1,IF(CD461&lt;-25,2,IF(CD461&lt;-22.5,3,IF(CD461&lt;-20,4,IF(CD461&lt;-17.5,5,IF(CD461&lt;-15,6,IF(CD461&lt;-12.5,7,IF(CD461&lt;-10,8,IF(CD461&lt;-7.5,9,IF(CD461&lt;-5,10,IF(CD461&lt;-2.5,11,IF(CD461&lt;0,12,IF(CD461&lt;2.5,13,IF(CD461&lt;5,14,IF(CD461&lt;7.5,15,IF(CD461&lt;10,16,IF(CD461&lt;12.5,17,IF(CD461&lt;15,18,IF(CD461&lt;17.5,19,IF(CD461&lt;20,20,IF(CD461&lt;22.5,21,IF(CD461&lt;25,22,IF(CD461&lt;27.5,23,24))))))))))))))))))))))))</f>
        <v>6</v>
      </c>
      <c r="CG461" s="9" t="n">
        <v>-3.25</v>
      </c>
      <c r="CH461" s="10" t="str">
        <f aca="false">IF(CG461="","",IF(AND(CG461&gt;=-10,CG461&lt;=-9.5),"-10 a -9,5",IF(AND(CG461&gt;-9.5,CG461&lt;=-8.5),"-9 a -8,5",IF(AND(CG461&gt;-8.5,CG461&lt;=-7.5),"-8 a -7,5",IF(AND(CG461&gt;-7.5,CG461&lt;=-6.5),"-7 a -6,5",IF(AND(CG461&gt;-6.5,CG461&lt;=-5.5),"-6 a -5,5",IF(AND(CG461&gt;-5.5,CG461&lt;=-4.5),"-5 a -4,5",IF(AND(CG461&gt;-4.5,CG461&lt;=-3.5),"-4 a -3,5",IF(AND(CG461&gt;-3.5,CG461&lt;=-2.5),"-3 a -2,5",IF(CG461=-2.25,"-2,25",IF(AND(CG461&gt;-2.5,CG461&lt;=-1.5),"-2 a -1,5",IF(AND(CG461&gt;-1.5,CG461&lt;=-0.5),"-1 a -0,5",IF(AND(CG461&gt;-0.5,CG461&lt;=0.5),"0 a 0,5",IF(AND(CG461&gt;0.5,CG461&lt;=1.5),"1 a 1,5",IF(AND(CG461&gt;1.5,CG461&lt;=2.5),"2 a 2,5",IF(AND(CG461&gt;2.5,CG461&lt;=3.5),"3 a 3,5",IF(AND(CG461&gt;3.5,CG461&lt;=4.5),"4 a 4,5",IF(AND(CG461&gt;4.5,CG461&lt;=5.5),"5 a 5,5",IF(AND(CG461&gt;5.5,CG461&lt;=6.5),"6 a 6,5",IF(AND(CG461&gt;6.5,CG461&lt;=7.5),"7 a 7,5",IF(AND(CG461&gt;7.5,CG461&lt;=8.5),"8 a 8,5",IF(AND(CG461&gt;8.5,CG461&lt;=9.5),"9 a 9,5",IF(CG461&gt;=10,"10","Fuera de rango")))))))))))))))))))))))</f>
        <v>-3 a -2,5</v>
      </c>
      <c r="CI461" s="11" t="n">
        <f aca="false">IF(CG461="","",IF(CG461=-2.25,"NORMA",IF(CG461&lt;=-9.5,1,IF(CG461&lt;=-8.5,2,IF(CG461&lt;=-7.5,3,IF(CG461&lt;=-6.5,4,IF(CG461&lt;=-5.5,5,IF(CG461&lt;=-4.5,6,IF(CG461&lt;=-3.5,7,IF(CG461&lt;=-2.5,8,IF(CG461&lt;=-1.5,9,IF(CG461&lt;=-0.5,10,IF(CG461&lt;=0.5,11,IF(CG461&lt;=1.5,12,IF(CG461&lt;=2.5,13,IF(CG461&lt;=3.5,14,IF(CG461&lt;=4.5,15,IF(CG461&lt;=5.5,16,IF(CG461&lt;=6.5,17,IF(CG461&lt;=7.5,18,IF(CG461&lt;=8.5,19,IF(CG461&lt;=9.5,20,IF(CG461=10,21,"Fuera de rango")))))))))))))))))))))))</f>
        <v>8</v>
      </c>
      <c r="CJ461" s="9" t="n">
        <v>3</v>
      </c>
      <c r="CK461" s="10" t="str">
        <f aca="false">IF(CJ461="","",IF(AND(CJ461&gt;=-6,CJ461&lt;=-5.5),"-6 a -5,5",IF(AND(CJ461&gt;-5.5,CJ461&lt;=-4.5),"-5 a -4,5",IF(AND(CJ461&gt;-4.5,CJ461&lt;=-3.5),"-4 a -3,5",IF(AND(CJ461&gt;-3.5,CJ461&lt;=-2.5),"-3 a -2,5",IF(AND(CJ461&gt;-2.5,CJ461&lt;=-1.5),"-2 a -1,5",IF(AND(CJ461&gt;-1.5,CJ461&lt;=-0.5),"-1 a -0,5",IF(AND(CJ461&gt;-0.5,CJ461&lt;=0.5),"0 a 0,5",IF(AND(CJ461&gt;0.5,CJ461&lt;=1.5),"1 a 1,5",IF(AND(CJ461&gt;1.5,CJ461&lt;2.5),"2",IF(AND(CJ461&gt;=2.5,CJ461&lt;=3),"2,5 a 3",IF(AND(CJ461&gt;3,CJ461&lt;=4),"3,5 a 4",IF(AND(CJ461&gt;4,CJ461&lt;=5),"4,5 a 5",IF(AND(CJ461&gt;5,CJ461&lt;=6),"5,5 a 6",IF(AND(CJ461&gt;6,CJ461&lt;=7),"6,5 a 7",IF(AND(CJ461&gt;7,CJ461&lt;=8),"7,5 a 8",IF(AND(CJ461&gt;8,CJ461&lt;=9.5),"8,5 a 9,5",IF(CJ461=10,"10","Fuera de rango"))))))))))))))))))</f>
        <v>2,5 a 3</v>
      </c>
      <c r="CL461" s="11" t="n">
        <f aca="false">IF(CK461="","",IF(OR(CK461="-6 a -5,5",CK461="-6 - -5,5"),1,IF(OR(CK461="-5 a -4,5",CK461="-5 - -4,5"),2,IF(OR(CK461="-4 a -3,5",CK461="-4 - -3,5"),3,IF(OR(CK461="-3 a -2,5",CK461="-3 - -2,5"),4,IF(OR(CK461="-2 a -1,5",CK461="-2 - -1,5"),5,IF(OR(CK461="-1 a -0,5",CK461="-1 - -0,5"),6,IF(OR(CK461="0 a 0,5",CK461="0 - 0,5"),7,IF(OR(CK461="1 a 1,5",CK461="1 - 1,5"),8,IF(CK461="2","NORMA",IF(OR(CK461="2,5 a 3",CK461="2,5 - 3"),9,IF(OR(CK461="3,5 a 4",CK461="3,5 - 4"),10,IF(OR(CK461="4,5 a 5",CK461="4,5 - 5"),11,IF(OR(CK461="5,5 a 6",CK461="5,5 - 6"),12,IF(OR(CK461="6,5 a 7",CK461="6,5 - 7"),13,IF(OR(CK461="7,5 a 8",CK461="7,5 - 8"),14,IF(OR(CK461="8,5 a 9",CK461="8,5 - 9,5",CK461="9 a 9,5"),15,IF(CK461="10",15,IF(OR(CK461="0,5 a 1",CK461="0,5 - 1"),7,"Fuera de rango")))))))))))))))))))</f>
        <v>9</v>
      </c>
      <c r="CN461" s="10" t="str">
        <f aca="false">IF(CM461=0,"0", " ")</f>
        <v>0</v>
      </c>
      <c r="CO461" s="10" t="str">
        <f aca="false">IF(CM461&gt;0,"EME"," ")</f>
        <v> </v>
      </c>
      <c r="CQ461" s="10" t="str">
        <f aca="false">IF(CP461&gt;0,"0", " ")</f>
        <v> </v>
      </c>
      <c r="CR461" s="10" t="str">
        <f aca="false">IF(CP461&gt;0,"EME"," ")</f>
        <v> </v>
      </c>
      <c r="CS461" s="9" t="n">
        <v>0</v>
      </c>
      <c r="CV461" s="9" t="n">
        <v>0</v>
      </c>
      <c r="CY461" s="9" t="n">
        <v>0</v>
      </c>
      <c r="DB461" s="9" t="n">
        <v>-1</v>
      </c>
      <c r="DC461" s="11" t="str">
        <f aca="false">IF(DB461&lt;0,"2"," ")</f>
        <v>2</v>
      </c>
      <c r="DD461" s="11" t="str">
        <f aca="false">IF(DB461&lt;0,"MIO"," ")</f>
        <v>MIO</v>
      </c>
      <c r="DE461" s="9" t="n">
        <v>-0.75</v>
      </c>
      <c r="DF461" s="10" t="str">
        <f aca="false">IF(DE461&lt;0,"3"," ")</f>
        <v>3</v>
      </c>
      <c r="DG461" s="10" t="str">
        <f aca="false">IF(DE461&lt;0,"AST"," ")</f>
        <v>AST</v>
      </c>
      <c r="DH461" s="9" t="n">
        <v>-0.25</v>
      </c>
      <c r="DI461" s="10" t="str">
        <f aca="false">IF(DH461&lt;0,"3"," ")</f>
        <v>3</v>
      </c>
      <c r="DJ461" s="10" t="str">
        <f aca="false">IF(DH461&lt;0,"AST"," ")</f>
        <v>AST</v>
      </c>
      <c r="DK461" s="9" t="n">
        <v>0</v>
      </c>
      <c r="DL461" s="10" t="str">
        <f aca="false">IF(DK461&gt;0,"4"," ")</f>
        <v> </v>
      </c>
      <c r="DM461" s="10" t="str">
        <f aca="false">IF(DK461&gt;0,"PRE"," ")</f>
        <v> </v>
      </c>
      <c r="DN461" s="9" t="n">
        <v>0</v>
      </c>
      <c r="DO461" s="10" t="str">
        <f aca="false">IF(DN461&gt;0,"4"," ")</f>
        <v> </v>
      </c>
      <c r="DP461" s="10" t="str">
        <f aca="false">IF(DN461&gt;0,"PRE"," ")</f>
        <v> </v>
      </c>
      <c r="DS461" s="12" t="str">
        <f aca="false">CONCATENATE(CO461,CU461,DA461,DG461,DM461)</f>
        <v> AST </v>
      </c>
      <c r="DT461" s="10" t="e">
        <f aca="false" t="array" ref="DT461">_xlfn.IFS(DS461="EME    ","0", DS461=" HIP   ","1", DS461="  MIO  ","2", DS461="   AST ","3", DS461="    PRE","4", DS461="EME   PRE","5", DS461=" HIP  PRE","6", DS461=" HIP AST ","7", DS461="  MIO PRE","8", DS461="  MIOAST ","9", DS461="   ASTPRE","10",DS461=" HIP ASTPRE","11", DS461="  MIOASTPRE","12", DS461="     ","0")</f>
        <v>#N/A</v>
      </c>
      <c r="DV461" s="1" t="e">
        <f aca="false" t="array" ref="DV461">_xlfn.IFS(DU461="SI","2", DU461="NO","1")</f>
        <v>#N/A</v>
      </c>
      <c r="DX461" s="11" t="str">
        <f aca="false">IF(DW461=0,"1","2")</f>
        <v>1</v>
      </c>
      <c r="DY461" s="11" t="str">
        <f aca="false" t="array" ref="DY461">_xlfn.IFS(DW461=0,"0", DW461=0.25, "1", DW461=0.5,"2", DW461=0.75,"3", DW461=1,"4",DW461=1.25,"5", DW461=1.5,"6", DW461=1.75,"7", DW461=2,"8")</f>
        <v>0</v>
      </c>
      <c r="EA461" s="11" t="str">
        <f aca="false">IF(DZ461=0,"1","2")</f>
        <v>1</v>
      </c>
      <c r="EB461" s="11" t="str">
        <f aca="false" t="array" ref="EB461">_xlfn.IFS(DZ461=0,"0", DZ461=0.25, "1", DZ461=0.5,"2", DZ461=0.75,"3", DZ461=1,"4",DZ461=1.25,"5", DZ461=1.5,"6", DZ461=1.75,"7", DZ461=2,"8")</f>
        <v>0</v>
      </c>
      <c r="ED461" s="10" t="str">
        <f aca="false">IF(EC461=0,"1","2")</f>
        <v>1</v>
      </c>
      <c r="EE461" s="11" t="str">
        <f aca="false" t="array" ref="EE461">_xlfn.IFS(EC461=0,"0", EC461=-0.25, "1", EC461=-0.5,"2", EC461=-0.75,"3", EC461=-1,"4",EC461=-1.25,"5", EC461=-1.5,"6", EC461=-1.75,"7", EC461=-2,"8", EC461=-2.25,"9",EC461=-2.5,"10", EC461=-2.75,"11", EC461=-3,"12", EC461=-3.25,"13", EC461=-3.5,"14", EC461=-3.75,"15",EC461=-4,"16")</f>
        <v>0</v>
      </c>
      <c r="EG461" s="10" t="str">
        <f aca="false">IF(EF461=0,"1","2")</f>
        <v>1</v>
      </c>
      <c r="EH461" s="11" t="str">
        <f aca="false" t="array" ref="EH461">_xlfn.IFS(EF461=0,"0", EF461=-0.25, "1", EF461=-0.5,"2", EF461=-0.75,"3", EF461=-1,"4",EF461=-1.25,"5", EF461=-1.5,"6", EF461=-1.75,"7", EF461=-2,"8", EF461=-2.25,"9",EF461=-2.5,"10", EF461=-2.75,"11", EF461=-3,"12", EF461=-3.25,"13", EF461=-3.5,"14", EF461=-3.75,"15",EF461=-4,"16")</f>
        <v>0</v>
      </c>
      <c r="EJ461" s="11" t="str">
        <f aca="false">IF(EI461=0,"1","2")</f>
        <v>1</v>
      </c>
      <c r="EK461" s="11" t="str">
        <f aca="false" t="array" ref="EK461">_xlfn.IFS(EI461=0,"0", EI461=-0.25, "1", EI461=-0.5,"2", EI461=-0.75,"3", EI461=-1,"4",EI461=-1.25,"5", EI461=-1.5,"6", EI461=-1.75,"7", EI461=-2,"8", EI461=-2.25,"9", EI461=-2.25,"9",EI461=-2.5,"10", EI461=-2.75,"11", EI461=-3,"12", EI461=-3.25,"13", EI461=-3.5,"14", EI461=-3.75,"15",EI461=-4,"16", EI461=0.25, "17", EI461=0.5, "18")</f>
        <v>0</v>
      </c>
      <c r="EM461" s="11" t="str">
        <f aca="false">IF(EL461=0,"1","2")</f>
        <v>1</v>
      </c>
      <c r="EN461" s="11" t="str">
        <f aca="false" t="array" ref="EN461">_xlfn.IFS(EL461=0.25,"17",EL461=0.5,"18", EL461=0,"0", EL461=-0.25, "1", EL461=-0.5,"2", EL461=-0.75,"3", EL461=-1,"4",EL461=-1.25,"5", EL461=-1.5,"6", EL461=-1.75,"7", EL461=-2,"8",EL461= -2.25,"9",EL461=-2.5,"10",EL461= -2.75,"11",EL461= -3,"12",EL461= -3.25,"13",EL461= -3.5,"14",EL461= -3.75,"15",EL461=-4,"16")</f>
        <v>0</v>
      </c>
      <c r="EP461" s="11" t="str">
        <f aca="false">IF(EO461=0,"1","2")</f>
        <v>1</v>
      </c>
      <c r="EQ461" s="11" t="str">
        <f aca="false" t="array" ref="EQ461">_xlfn.IFS(EO461=0,"0", EO461=0.25, "1", EO461=0.5,"2", EO461=0.75,"3", EO461=1,"4",EO461=1.25,"5", EO461=1.5,"6", EO461=1.75,"7", EO461=2,"8", EO461=2.25,"9", EO461=2.25,"9",EO461=2.5,"10", EO461=2.75,"11", EO461=3,"12", EO461=3.25,"13", EO461=3.5,"14", EO461=3.75,"15",EO461=4,"16", EO461=-0.25, "17", bq=-0.5, "18")</f>
        <v>0</v>
      </c>
      <c r="ES461" s="11" t="str">
        <f aca="false">IF(ER461=0,"1","2")</f>
        <v>1</v>
      </c>
      <c r="ET461" s="11" t="str">
        <f aca="false" t="array" ref="ET461">_xlfn.IFS(ER461=0,"0", ER461=0.25, "1", ER461=0.5,"2", ER461=0.75,"3", ER461=1,"4",ER461=1.25,"5", ER461=1.5,"6", ER461=1.75,"7", ER461=2,"8", ER461=2.25,"9", ER461=2.25,"9",ER461=2.5,"10", ER461=2.75,"11", ER461=3,"12", ER461=3.25,"13", ER461=3.5,"14", ER461=3.75,"15",ER461=4,"16", ER461=-0.25, "17", bq=-0.5, "18")</f>
        <v>0</v>
      </c>
      <c r="EV461" s="14" t="e">
        <f aca="false">VLOOKUP(EU461,LEYENDA!$G$2:$H$8,2,TRUE())</f>
        <v>#N/A</v>
      </c>
      <c r="EW461" s="14" t="e">
        <f aca="false" t="array" ref="EW461">_xlfn.IFS(EV461="0-5","1", EV461="6-12","2", EV461="13-18","3", EV461="19-24","4", EV461="25-36","5", EV461="37-48","6", EV461="49-60","7")</f>
        <v>#N/A</v>
      </c>
    </row>
    <row r="462" customFormat="false" ht="13.5" hidden="false" customHeight="false" outlineLevel="0" collapsed="false">
      <c r="A462" s="1" t="n">
        <v>161</v>
      </c>
      <c r="B462" s="2" t="n">
        <v>2</v>
      </c>
      <c r="C462" s="33" t="n">
        <v>45531</v>
      </c>
      <c r="E462" s="5" t="str">
        <f aca="false">VLOOKUP(A462,'286'!$A$3:$J$6279,10,FALSE())</f>
        <v>IZQUIERDO BELTRÁN, ANA</v>
      </c>
      <c r="F462" s="4" t="str">
        <f aca="false">VLOOKUP(A462,'286'!$A$3:$I$1768,3,FALSE())</f>
        <v>IZBELA</v>
      </c>
      <c r="G462" s="6" t="n">
        <f aca="false">VLOOKUP(A462,'286'!$A$3:$I$1768,4,FALSE())</f>
        <v>34957</v>
      </c>
      <c r="H462" s="7" t="n">
        <f aca="false">YEAR(C462)-YEAR(G462)</f>
        <v>29</v>
      </c>
      <c r="I462" s="1" t="str">
        <f aca="false">VLOOKUP(H462,LEYENDA!$C$2:$D$6,2,TRUE())</f>
        <v>25-40</v>
      </c>
      <c r="J462" s="5" t="str">
        <f aca="false">VLOOKUP(A462,'286'!$A$3:$I$1768,7,FALSE())</f>
        <v>M</v>
      </c>
      <c r="K462" s="8" t="n">
        <f aca="false">VLOOKUP(A462,'286'!$A$3:$I$1768,2,FALSE())</f>
        <v>0</v>
      </c>
      <c r="L462" s="4" t="str">
        <f aca="false">VLOOKUP(A462,'286'!$A$3:$I$1768,8,FALSE())</f>
        <v>D</v>
      </c>
      <c r="M462" s="4" t="str">
        <f aca="false">VLOOKUP(A462,'286'!$A$3:$I$1768,9,FALSE())</f>
        <v>D</v>
      </c>
      <c r="N462" s="8" t="str">
        <f aca="false">IF(R462=O462, "MISMA","CONTRARIA")</f>
        <v>MISMA</v>
      </c>
      <c r="O462" s="8" t="str">
        <f aca="false" t="array" ref="O462">_xlfn.IFS(L462="D","1", L462="I","2")</f>
        <v>1</v>
      </c>
      <c r="P462" s="8" t="e">
        <f aca="false" t="array" ref="P462">_xlfn.IFS(K462="OD","1", K462="OI","2")</f>
        <v>#N/A</v>
      </c>
      <c r="Q462" s="1" t="str">
        <f aca="false" t="array" ref="Q462">_xlfn.IFS(J462="M","1", J462="H","2")</f>
        <v>1</v>
      </c>
      <c r="R462" s="8" t="str">
        <f aca="false" t="array" ref="R462">_xlfn.IFS(M462="D","1", M462="I","2")</f>
        <v>1</v>
      </c>
      <c r="S462" s="1" t="str">
        <f aca="false" t="array" ref="S462">_xlfn.IFS(N462="CONTRARIA", "1",N462= "MISMA","2")</f>
        <v>2</v>
      </c>
      <c r="U462" s="9" t="n">
        <v>-1</v>
      </c>
      <c r="V462" s="10" t="str">
        <f aca="false">IF(U462="","",IF(AND(U462&gt;=-9,U462&lt;=-6.5),"-9 a -6,5",IF(AND(U462&gt;=-6,U462&lt;=-3.5),"-6 a -3,5",IF(AND(U462&gt;=-3,U462&lt;=-1),"-3 a -1",IF(U462=-0.5,"-0,5",IF(AND(U462&gt;=0,U462&lt;=2.5),"0 a 2,5",IF(AND(U462&gt;=3,U462&lt;=5.5),"3 a 5,5",IF(AND(U462&gt;=6,U462&lt;=8.5),"6 a 8,5",IF(AND(U462&gt;=9,U462&lt;=20),"9 a 20","Fuera de rango")))))))))</f>
        <v>-3 a -1</v>
      </c>
      <c r="W462" s="11" t="n">
        <f aca="false">IF(V462="","",IF(V462="-9 a -6,5",2,IF(V462="-6 a -3,5",3,IF(V462="-3 a -1",4,IF(V462="-0,5","NORMA",IF(V462="0 a 2,5",5,IF(V462="3 a 5,5",6,IF(V462="6 a 8,5",7,IF(V462="9 a 20",8,"Fuera de rango")))))))))</f>
        <v>4</v>
      </c>
      <c r="X462" s="9" t="n">
        <v>14</v>
      </c>
      <c r="Y462" s="11" t="str">
        <f aca="false">IF(X462="","",IF(AND(X462&gt;=0,X462&lt;=4),"0 a 4",IF(AND(X462&gt;=4.5,X462&lt;=8.5),"4,5 a 8,5",IF(X462=9,"9",IF(AND(X462&gt;=9.5,X462&lt;=13),"9,5 a 13",IF(AND(X462&gt;=13.5,X462&lt;=20),"13,5 a 20",IF(AND(X462&gt;=20.5,X462&lt;=35),"20,5 a 35","Fuera de rango")))))))</f>
        <v>13,5 a 20</v>
      </c>
      <c r="Z462" s="11" t="n">
        <f aca="false">IF(Y462="","",IF(Y462="0 a 4",1,IF(Y462="4,5 a 8,5",2,IF(Y462="9","NORMA",IF(Y462="9,5 a 13",3,IF(Y462="13,5 a 20",4,IF(Y462="20,5 a 35",5,"Fuera de rango")))))))</f>
        <v>4</v>
      </c>
      <c r="AA462" s="9" t="n">
        <v>18</v>
      </c>
      <c r="AB462" s="10" t="str">
        <f aca="false">IF(AA462="","",IF(AND(AA462&gt;=0,AA462&lt;=9),"0 a 9",IF(AND(AA462&gt;=9.5,AA462&lt;=18.5),"9,5 a 18,5",IF(AA462=19,"19",IF(AND(AA462&gt;=19.5,AA462&lt;=28),"19,5 a 28",IF(AND(AA462&gt;=28.5,AA462&lt;=40),"28,5 a 40","Fuera de rango"))))))</f>
        <v>9,5 a 18,5</v>
      </c>
      <c r="AC462" s="11" t="n">
        <f aca="false" t="array" ref="AC462">_xlfn.IFS(AB462="","",AB462="0 a 9",1,AB462="9,5 a 18,5",2,AB462="19","NORMA",AB462="19,5 a 28",3,AB462="28,5 a 40",4,TRUE(),"Fuera de rango")</f>
        <v>2</v>
      </c>
      <c r="AD462" s="9" t="n">
        <v>8</v>
      </c>
      <c r="AE462" s="10" t="str">
        <f aca="false">IF(AD462="","",IF(AND(AD462&gt;=-10,AD462&lt;=0),"De -10 a 0",IF(AND(AD462&gt;=0.5,AD462&lt;=9.5),"0,5 a 9,5",IF(AD462=10,"10",IF(AND(AD462&gt;=10.5,AD462&lt;=20),"10,5 a 20",IF(AND(AD462&gt;=20.5,AD462&lt;=40),"20,5 a 40","Fuera de rango"))))))</f>
        <v>0,5 a 9,5</v>
      </c>
      <c r="AF462" s="12" t="n">
        <f aca="false">IF(AD462="","",IF(AND(AD462&gt;=-10,AD462&lt;=0),1,IF(AND(AD462&gt;=0.5,AD462&lt;=9.5),2,IF(AD462=10,"NORMA",IF(AND(AD462&gt;=10.5,AD462&lt;=20),3,IF(AND(AD462&gt;=20.5,AD462&lt;=40),4,""))))))</f>
        <v>2</v>
      </c>
      <c r="AG462" s="9" t="n">
        <v>9</v>
      </c>
      <c r="AH462" s="10" t="str">
        <f aca="false">IF(AG462="","",IF(AND(AG462&gt;=0,AG462&lt;=4),"0 a 4",IF(AND(AG462&gt;=4.5,AG462&lt;=8.5),"4,5 a 8,5",IF(AG462=9,"9",IF(AND(AG462&gt;=9.5,AG462&lt;=13),"9,5 a 13",IF(AND(AG462&gt;=13.5,AG462&lt;=25),"13,5 a 25","Fuera de rango"))))))</f>
        <v>9</v>
      </c>
      <c r="AI462" s="10" t="str">
        <f aca="false">IF(AH462="","",IF(AH462="0 a 4",1,IF(AH462="4,5 a 8,5",2,IF(AH462="9","NORMA",IF(AH462="9,5 a 13",3,IF(AH462="13,5 a 25",4,""))))))</f>
        <v>NORMA</v>
      </c>
      <c r="AJ462" s="9" t="n">
        <v>5</v>
      </c>
      <c r="AK462" s="10" t="str">
        <f aca="false">IF(AJ462="","",IF(AND(AJ462&gt;=-15,AJ462&lt;=-10.5),"-15 a -10,5",IF(AND(AJ462&gt;=-10,AJ462&lt;=-4),"-10 a -4",IF(AND(AJ462&gt;=-4.5,AJ462&lt;=0),"-4,5 a 0",IF(AND(AJ462&gt;=0.5,AJ462&lt;=4.5),"0,5 a 4,5",IF(AJ462=5,"5",IF(AND(AJ462&gt;=5.5,AJ462&lt;=10),"5,5 a 10",IF(AND(AJ462&gt;=10.5,AJ462&lt;=20),"10,5 a 20","Fuera de rango"))))))))</f>
        <v>5</v>
      </c>
      <c r="AL462" s="11" t="str">
        <f aca="false">IF(AK462="","",IF(AK462="-15 a -10,5",1,IF(AK462="-10 a -4",2,IF(AK462="-4,5 a 0",3,IF(AK462="0,5 a 4,5",4,IF(AK462="5","NORMA",IF(AK462="5,5 a 10",5,IF(AK462="10,5 a 20",6,"Error"))))))))</f>
        <v>NORMA</v>
      </c>
      <c r="AM462" s="9" t="n">
        <v>0</v>
      </c>
      <c r="AN462" s="10" t="str">
        <f aca="false">IF(AM462="","",IF(AND(AM462&gt;=-7.5,AM462&lt;=-5.5),"-7,5 a -5,5",IF(AND(AM462&gt;=-5,AM462&lt;=-3),"-5 a -3",IF(AND(AM462&gt;=-2.5,AM462&lt;=-0.5),"-2,5 a -0,5",IF(AM462=0,"0,00",IF(AND(AM462&gt;=0.5,AM462&lt;=2.5),"0,5 a 2,5",IF(AND(AM462&gt;=3,AM462&lt;=5),"3 a 5",IF(AND(AM462&gt;=5.5,AM462&lt;=7.5),"5,5 a 7,5",IF(AND(AM462&gt;=8,AM462&lt;=10),"8 a 10","Fuera de rango")))))))))</f>
        <v>0,00</v>
      </c>
      <c r="AO462" s="11" t="str">
        <f aca="false">IF(AN462="","",IF(AN462="-7,5 a -5,5",1,IF(AN462="-5 a -3",2,IF(AN462="-2,5 a -0,5",3,IF(AN462="0,00","NORMA",IF(AN462="0,5 a 2,5",4,IF(AN462="3 a 5",5,IF(AN462="5,5 a 7,5",6,IF(AN462="8 a 10",7,"Error")))))))))</f>
        <v>NORMA</v>
      </c>
      <c r="AP462" s="9" t="n">
        <v>-3</v>
      </c>
      <c r="AQ462" s="10" t="str">
        <f aca="false">IF(AP462="","",IF(AND(AP462&gt;=-20,AP462&lt;=-9.5),"-20 a -9,5",IF(AND(AP462&gt;=-9,AP462&lt;=-6.5),"-9 a -6,5",IF(AP462=-6,"-6",IF(AND(AP462&gt;=-5.5,AP462&lt;=-3),"-5,5 a -3",IF(AND(AP462&gt;=-2.5,AP462&lt;=0),"-2,5 a 0",IF(AND(AP462&gt;=0.5,AP462&lt;=3),"0,5 a 3",IF(AND(AP462&gt;=3.5,AP462&lt;=6),"3,5 a 6",IF(AND(AP462&gt;=6.5,AP462&lt;=9),"6,5 a 9",IF(AND(AP462&gt;=9.5,AP462&lt;=20),"9,5 a 20","Fuera de rango"))))))))))</f>
        <v>-5,5 a -3</v>
      </c>
      <c r="AR462" s="11" t="n">
        <f aca="false">IF(AQ462="","",IF(AQ462="-20 a -9,5",1,IF(AQ462="-9 a -6,5",2,IF(AQ462="-6","NORMA",IF(AQ462="-5,5 a -3",3,IF(AQ462="-2,5 a 0",4,IF(AQ462="0,5 a 3",5,IF(AQ462="3,5 a 6",6,IF(AQ462="6,5 a 9",7,IF(AQ462="9,5 a 20",8,""))))))))))</f>
        <v>3</v>
      </c>
      <c r="AS462" s="9" t="n">
        <v>3</v>
      </c>
      <c r="AT462" s="10" t="str">
        <f aca="false">IF(AS462="","",IF(AND(AS462&gt;=-16,AS462&lt;=-14),"-16 a -14",IF(AND(AS462&gt;=-13.5,AS462&lt;=-11.5),"-13,5 a -11,5",IF(AND(AS462&gt;=-11,AS462&lt;=-9),"-11 a -9",IF(AND(AS462&gt;=-8.5,AS462&lt;=-6.5),"-8,5 a -6,5",IF(AND(AS462&gt;=-6,AS462&lt;=-4),"-6 a -4",IF(AND(AS462&gt;=-3.5,AS462&lt;=-1.5),"-3,5 a -1,5",IF(AND(AS462&gt;=-1,AS462&lt;=1),"-1 a 1",IF(AND(AS462&gt;=1.5,AS462&lt;=3.5),"1,5 a 3,5",IF(AND(AS462&gt;=4,AS462&lt;=6),"4 a 6",IF(AND(AS462&gt;=6.5,AS462&lt;=8.5),"6,5 a 8,5",IF(AND(AS462&gt;=9,AS462&lt;=11),"9 a 11",IF(AND(AS462&gt;=11.5,AS462&lt;=13.5),"11,5 a 13,5",IF(AND(AS462&gt;=14,AS462&lt;=16),"14 a 16",IF(AND(AS462&gt;=16.5,AS462&lt;=18.5),"16,5 a 18,5",IF(AND(AS462&gt;=19,AS462&lt;=21),"19 a 21","Fuera de rango"))))))))))))))))</f>
        <v>1,5 a 3,5</v>
      </c>
      <c r="AU462" s="11" t="n">
        <f aca="false" t="array" ref="AU462">IF(AT462="","",_xlfn.IFS(AT462="-16 a -14",1,AT462="-13,5 a -11,5",2,AT462="-11 a -9",3,AT462="-8,5 a -6,5",4,AT462="-6 a -4",5,AT462="-3,5 a -1,5",6,AT462="-1 a 1",7,AT462="1,5 a 3,5",8,AT462="4 a 6","NORMA",AT462="6,5 a 8,5",9,AT462="9 a 11",10,AT462="11,5 a 13,5",11,AT462="14 a 16",12,AT462="16,5 a 18,5",13,AT462="19 a 21",14,TRUE(),""))</f>
        <v>8</v>
      </c>
      <c r="AV462" s="9" t="n">
        <v>1.75</v>
      </c>
      <c r="AW462" s="10" t="str">
        <f aca="false">IF(AV462="","",IF(AND(AV462&gt;=-1,AV462&lt;=-0.5),"-1 a -0,5",IF(AND(AV462&gt;-0.5,AV462&lt;=0),"De -0,5 a 0",IF(AND(AV462&gt;=0.25,AV462&lt;=0.75),"0,25 a 0,75",IF(AND(AV462&gt;=1,AV462&lt;=1.5),"1 a 1,5",IF(AND(AV462&gt;=1.75,AV462&lt;=2.25),"1,75 a 2,25",IF(AND(AV462&gt;=2.5,AV462&lt;=3),"2,5 a 3",IF(AND(AV462&gt;=3.25,AV462&lt;=3.75),"3,25 a 3,75","Fuera de rango"))))))))</f>
        <v>1,75 a 2,25</v>
      </c>
      <c r="AX462" s="10" t="n">
        <f aca="false">IF(AW462="","",IF(OR(AW462="-1 a -0,5",AW462="-1 a -0.5"),1,IF(OR(AW462="De -0,5 a 0",AW462="-0,5 a 0",AW462="De -0.5 a 0"),2,IF(OR(AW462="0,25 a 0,75",AW462="0.25 a 0.75"),"NORMA",IF(OR(AW462="1 a 1,5",AW462="1 a 1.5"),3,IF(OR(AW462="1,75 a 2,25",AW462="1.75 a 2.25"),4,IF(OR(AW462="2,5 a 3",AW462="2.5 a 3"),5,IF(OR(AW462="3,25 a 3,75",AW462="3.25 a 3.75"),6,""))))))))</f>
        <v>4</v>
      </c>
      <c r="AY462" s="9" t="n">
        <v>-7</v>
      </c>
      <c r="AZ462" s="10" t="str">
        <f aca="false">IF(AY462="","",IF(AND(AY462&gt;=-20,AY462&lt;=-9.5),"-20 a -9,5",IF(AND(AY462&gt;=-9,AY462&lt;=-6.5),"-9 a -6,5",IF(AY462=-6,"-6",IF(AND(AY462&gt;=-5.5,AY462&lt;=-3),"-5,5 a -3",IF(AND(AY462&gt;=-2.5,AY462&lt;=0),"-2,5 a 0",IF(AND(AY462&gt;=0.5,AY462&lt;=3),"0,5 a 3",IF(AND(AY462&gt;=3.5,AY462&lt;=6),"3,5 a 6","Fuera de rango"))))))))</f>
        <v>-9 a -6,5</v>
      </c>
      <c r="BA462" s="11" t="n">
        <f aca="false">IF(AZ462="","",IF(AZ462="-20 a -9,5",1,IF(AZ462="-9 a -6,5",2,IF(AZ462="-6","NORMA",IF(AZ462="-5,5 a -3",3,IF(AZ462="-2,5 a 0",4,IF(AZ462="0,5 a 3",5,IF(AZ462="3,5 a 6",6,""))))))))</f>
        <v>2</v>
      </c>
      <c r="BB462" s="9" t="n">
        <v>0</v>
      </c>
      <c r="BC462" s="10" t="str">
        <f aca="false" t="array" ref="BC462">IF(BB462="","",_xlfn.IFS(AND(BB462&gt;=0,BB462&lt;=2),"0 a 2",AND(BB462&gt;=2.5,BB462&lt;=4.5),"2,5 a 4,5",AND(BB462&gt;=5,BB462&lt;=7),"5 a 7",AND(BB462&gt;=7.5,BB462&lt;=9.5),"7,5 a 9,5",AND(BB462&gt;=10,BB462&lt;=12),"10 a 12",AND(BB462&gt;=12.5,BB462&lt;=14.5),"12,5 a 14,5",BB462=15,"15",AND(BB462&gt;=15.5,BB462&lt;=17.5),"15,5 a 17,5",AND(BB462&gt;=18,BB462&lt;=20),"18 a 20",AND(BB462&gt;=20.5,BB462&lt;=22.5),"20,5 a 22,5",AND(BB462&gt;=23,BB462&lt;=25),"23 a 25",TRUE(),"Fuera de rango"))</f>
        <v>0 a 2</v>
      </c>
      <c r="BD462" s="11" t="n">
        <f aca="false" t="array" ref="BD462">IF(BC462="","",_xlfn.IFS(BC462="0 a 2",1,BC462="2,5 a 4,5",2,BC462="5 a 7",3,BC462="7,5 a 9,5",4,BC462="10 a 12",5,BC462="12,5 a 14,5",6,BC462="15","NORMA",BC462="15,5 a 17,5",7,BC462="18 a 20",8,BC462="20,5 a 22,5",9,BC462="23 a 25",10,TRUE(),"Fuera de rango"))</f>
        <v>1</v>
      </c>
      <c r="BE462" s="9" t="n">
        <v>19</v>
      </c>
      <c r="BF462" s="10" t="str">
        <f aca="false">IF(BE462="","",IF(AND(BE462&gt;=-20,BE462&lt;=-10),"-20 a -10",IF(AND(BE462&gt;=-9.5,BE462&lt;=0.5),"-9,5 a 0,5",IF(AND(BE462&gt;=1,BE462&lt;=11),"1 a 11",IF(AND(BE462&gt;=11.5,BE462&lt;=20.5),"11,5 a 20,5",IF(BE462=21,"21",IF(AND(BE462&gt;=21.5,BE462&lt;=31.5),"21,5 a 31,5",IF(AND(BE462&gt;=32,BE462&lt;=42),"32 a 42","Fuera de rango"))))))))</f>
        <v>11,5 a 20,5</v>
      </c>
      <c r="BG462" s="11" t="n">
        <f aca="false">IF(BF462="","",IF(BF462="-20 a -10",1,IF(BF462="-9,5 a 0,5",2,IF(BF462="1 a 11",3,IF(BF462="11,5 a 20,5",4,IF(BF462="21","NORMA",IF(BF462="21,5 a 31,5",5,IF(BF462="32 a 42",6,""))))))))</f>
        <v>4</v>
      </c>
      <c r="BH462" s="9" t="n">
        <v>4</v>
      </c>
      <c r="BI462" s="10" t="str">
        <f aca="false">IF(BH462="","",IF(AND(BH462&gt;=-20,BH462&lt;=-15),"-20 a -15",IF(AND(BH462&gt;=-14.5,BH462&lt;=-9.5),"-14,5 a -9,5",IF(AND(BH462&gt;=-9,BH462&lt;=-4),"-9 a -4",IF(AND(BH462&gt;=-3.5,BH462&lt;=2.5),"-3,5 a 2,5",IF(AND(BH462&gt;=3,BH462&lt;=8),"3 a 8",IF(AND(BH462&gt;=8.5,BH462&lt;=14.5),"8,5 a 14,5",IF(BH462=15,"15",IF(AND(BH462&gt;=15.5,BH462&lt;=20.5),"15,5 a 20,5",IF(AND(BH462&gt;=21,BH462&lt;=26),"21 a 26","Fuera de rango"))))))))))</f>
        <v>3 a 8</v>
      </c>
      <c r="BJ462" s="11" t="n">
        <f aca="false">IF(BI462="","",IF(BI462="-20 a -15",1,IF(BI462="-14,5 a -9,5",2,IF(BI462="-9 a -4",3,IF(BI462="-3,5 a 2,5",4,IF(BI462="3 a 8",5,IF(BI462="8,5 a 14,5",6,IF(BI462="15","NORMA",IF(BI462="15,5 a 20,5",7,IF(BI462="21 a 26",8,IF(BI462="26,5 a 31,5",9,"")))))))))))</f>
        <v>5</v>
      </c>
      <c r="BK462" s="9" t="n">
        <v>10</v>
      </c>
      <c r="BL462" s="10" t="str">
        <f aca="false">IF(BK462="","",IF(AND(BK462&gt;=0,BK462&lt;=2),"0 - 2",IF(AND(BK462&gt;=2.5,BK462&lt;=4.5),"2,5 - 4,5",IF(AND(BK462&gt;=5,BK462&lt;=7),"5 - 7",IF(AND(BK462&gt;=7.5,BK462&lt;=9.5),"7,5 - 9,5",IF(AND(BK462&gt;=10,BK462&lt;=12),"10 - 12",IF(AND(BK462&gt;=12.5,BK462&lt;=13.5),"12,5 - 13,5",IF(BK462=14,"14",IF(AND(BK462&gt;=14.5,BK462&lt;=16.5),"14,5 - 16,5",IF(AND(BK462&gt;=17,BK462&lt;=19),"17 - 19",IF(AND(BK462&gt;=19.5,BK462&lt;=21.5),"19,5 - 21,5",IF(AND(BK462&gt;=22,BK462&lt;=24),"22 - 24",IF(AND(BK462&gt;=24.5,BK462&lt;=26.5),"24,5 - 26,5",IF(AND(BK462&gt;=27,BK462&lt;=29),"27 - 29",IF(AND(BK462&gt;=29.5,BK462&lt;=30),"29,5 - 30","Fuera de rango")))))))))))))))</f>
        <v>10 - 12</v>
      </c>
      <c r="BM462" s="11" t="n">
        <f aca="false">IF(BL462="","",IF(BL462="0 - 2",1,IF(BL462="2,5 - 4,5",2,IF(BL462="5 - 7",3,IF(BL462="7,5 - 9,5",4,IF(BL462="10 - 12",5,IF(BL462="12,5 - 13,5",6,IF(BL462="14","NORMA",IF(BL462="14,5 - 16,5",7,IF(BL462="17 - 19",8,IF(BL462="19,5 - 21,5",9,IF(BL462="22 - 24",10,IF(BL462="24,5 - 26,5",11,IF(BL462="27 - 29",12,IF(BL462="29,5 - 30",13,"")))))))))))))))</f>
        <v>5</v>
      </c>
      <c r="BN462" s="9" t="n">
        <v>15</v>
      </c>
      <c r="BO462" s="11" t="str">
        <f aca="false">IF(BN462="","",IF(AND(BN462&gt;=-20,BN462&lt;=-10),"-20 a -10",IF(AND(BN462&gt;=-9.5,BN462&lt;=0.5),"-9,5 a 0,5",IF(AND(BN462&gt;=1,BN462&lt;=11),"1 a 11",IF(AND(BN462&gt;=11.5,BN462&lt;=21.5),"11,5 a 21,5",IF(BN462=22,"22",IF(AND(BN462&gt;=22.5,BN462&lt;=32.5),"22,5 a 32,5",IF(AND(BN462&gt;=33,BN462&lt;=43),"33 a 43","Fuera de rango"))))))))</f>
        <v>11,5 a 21,5</v>
      </c>
      <c r="BP462" s="11" t="n">
        <f aca="false">IF(BO462="","",IF(BO462="-20 a -10",1,IF(BO462="-9,5 a 0,5",2,IF(BO462="1 a 11",3,IF(BO462="11,5 a 21,5",4,IF(BO462="22","NORMA",IF(BO462="22,5 a 32,5",5,IF(BO462="33 a 43",6,""))))))))</f>
        <v>4</v>
      </c>
      <c r="BQ462" s="9" t="n">
        <v>10</v>
      </c>
      <c r="BR462" s="10" t="str">
        <f aca="false">IF(BQ462="","",IF(AND(BQ462&gt;=-20,BQ462&lt;=-15),"-20 a -15",IF(AND(BQ462&gt;=-14.5,BQ462&lt;=-9.5),"-14,5 a -9,5",IF(AND(BQ462&gt;=-9,BQ462&lt;=-4),"-9 a -4",IF(AND(BQ462&gt;=-3.5,BQ462&lt;=2.5),"-3,5 a 2,5",IF(AND(BQ462&gt;=3,BQ462&lt;=8),"3 a 8",IF(AND(BQ462&gt;=8.5,BQ462&lt;=13.5),"8,5 a 13,5",IF(AND(BQ462&gt;=14,BQ462&lt;=17.5),"14 a 17,5",IF(BQ462=18,"18",IF(AND(BQ462&gt;=18.5,BQ462&lt;=23.5),"18,5 a 23,5",IF(AND(BQ462&gt;=24,BQ462&lt;=29),"24 a 29",IF(AND(BQ462&gt;=29.5,BQ462&lt;=34.5),"29,5 a 34,5",IF(AND(BQ462&gt;=35,BQ462&lt;=40),"35 a 40","Fuera de rango")))))))))))))</f>
        <v>8,5 a 13,5</v>
      </c>
      <c r="BS462" s="11" t="n">
        <f aca="false">IF(BR462="","",IF(BR462="-20 a -15",1,IF(BR462="-14,5 a -9,5",2,IF(BR462="-9 a -4",3,IF(BR462="-3,5 a 2,5",4,IF(BR462="3 a 8",5,IF(BR462="8,5 a 13,5",6,IF(BR462="14 a 17,5",7,IF(BR462="18","NORMA",IF(BR462="18,5 a 23,5",8,IF(BR462="24 a 29",9,IF(BR462="29,5 a 34,5",10,IF(BR462="35 a 40",11,"")))))))))))))</f>
        <v>6</v>
      </c>
      <c r="BT462" s="9" t="n">
        <v>0</v>
      </c>
      <c r="BU462" s="10" t="str">
        <f aca="false">IF(BT462="","",IF(AND(BT462&gt;=-20,BT462&lt;=-18),"-20 a -18",IF(AND(BT462&gt;=-17.5,BT462&lt;=-15.5),"-17,5 a -15,5",IF(AND(BT462&gt;=-15,BT462&lt;=-13),"-15 a -13",IF(AND(BT462&gt;=-12.5,BT462&lt;=-10.5),"-12,5 a -10,5",IF(AND(BT462&gt;=-10,BT462&lt;=-8),"-10 a -8",IF(AND(BT462&gt;=-7.5,BT462&lt;=-5.5),"-7,5 a -5,5",IF(AND(BT462&gt;=-5,BT462&lt;=-3),"-5 a -3",IF(AND(BT462&gt;=-2.5,BT462&lt;=-0.5),"-2,5 a -0,5",IF(BT462=0,"0",IF(AND(BT462&gt;=0.5,BT462&lt;=2.5),"0,5 a 2,5",IF(AND(BT462&gt;=3,BT462&lt;=5),"3 a 5",IF(AND(BT462&gt;=5.5,BT462&lt;=7.5),"5,5 a 7,5",IF(AND(BT462&gt;=8,BT462&lt;=10),"8 a 10",IF(AND(BT462&gt;=10.5,BT462&lt;=12.5),"10,5 a 12,5",IF(AND(BT462&gt;=13,BT462&lt;=15),"13 a 15",IF(AND(BT462&gt;=15.5,BT462&lt;=17.5),"15,5 a 17,5",IF(AND(BT462&gt;=18,BT462&lt;=20),"18 a 20","Fuera de rango"))))))))))))))))))</f>
        <v>0</v>
      </c>
      <c r="BV462" s="11" t="str">
        <f aca="false">IF(BT462="","",IF(BT462=0,"NORMA",IF(AND(BT462&gt;=-20,BT462&lt;=-18),2,IF(AND(BT462&gt;=-17.5,BT462&lt;=-15.5),2,IF(AND(BT462&gt;=-15,BT462&lt;=-13),3,IF(AND(BT462&gt;=-12.5,BT462&lt;=-10.5),4,IF(AND(BT462&gt;=-10,BT462&lt;=-8),5,IF(AND(BT462&gt;=-7.5,BT462&lt;=-5.5),6,IF(AND(BT462&gt;=-5,BT462&lt;=-3),7,IF(AND(BT462&gt;=-2.5,BT462&lt;=-0.5),8,IF(AND(BT462&gt;=0.5,BT462&lt;=2.5),9,IF(AND(BT462&gt;=3,BT462&lt;=5),10,IF(AND(BT462&gt;=5.5,BT462&lt;=7.5),11,IF(AND(BT462&gt;=8,BT462&lt;=10),12,IF(AND(BT462&gt;=10.5,BT462&lt;=12.5),13,IF(AND(BT462&gt;=13,BT462&lt;=15),14,IF(AND(BT462&gt;=15.5,BT462&lt;=17.5),15,IF(AND(BT462&gt;=18,BT462&lt;=20),16,"Fuera de rango"))))))))))))))))))</f>
        <v>NORMA</v>
      </c>
      <c r="BW462" s="9" t="n">
        <v>-6.5</v>
      </c>
      <c r="BX462" s="10" t="n">
        <f aca="false">18.5- (0.3*H462)</f>
        <v>9.8</v>
      </c>
      <c r="BY462" s="10" t="n">
        <f aca="false">(BW462)-(BX462)</f>
        <v>-16.3</v>
      </c>
      <c r="BZ462" s="10" t="str">
        <f aca="false">IF(BY462="","",IF(BY462&lt;-27.5,"De -30 a -28",IF(BY462&lt;-25,"De -27,5 a -25,5",IF(BY462&lt;-22.5,"De -25 a -23",IF(BY462&lt;-20,"De -22,5 a -20,5",IF(BY462&lt;-17.5,"De -20 a -18",IF(BY462&lt;-15,"De -17,5 a -15,5",IF(BY462&lt;-12.5,"De -15 a -13",IF(BY462&lt;-10,"De -12,5 a -10,5",IF(BY462&lt;-7.5,"De -10 a -8",IF(BY462&lt;-5,"De -7,5 a -5,5",IF(BY462&lt;-2.5,"De -5 a -3",IF(BY462&lt;0,"De -2,5 a -0,5",IF(BY462&lt;2.5,"De 0 a 2",IF(BY462&lt;5,"De 2,5 a 4,5",IF(BY462&lt;7.5,"De 5 a 7",IF(BY462&lt;10,"De 7,5 a 9,5",IF(BY462&lt;12.5,"De 10 a 12",IF(BY462&lt;15,"De 12,5 a 14,5",IF(BY462&lt;17.5,"De 15 a 17",IF(BY462&lt;20,"De 17,5 a 19,5",IF(BY462&lt;22.5,"De 20 a 22",IF(BY462&lt;25,"De 22,5 a 24,5",IF(BY462&lt;27.5,"De 25 a 27","De 27,5 a 30"))))))))))))))))))))))))</f>
        <v>De -17,5 a -15,5</v>
      </c>
      <c r="CA462" s="12" t="n">
        <f aca="false">IF(BY462="","",IF(BY462&lt;=-28,1,IF(BY462&lt;=-25.5,2,IF(BY462&lt;=-23,3,IF(BY462&lt;=-20.5,4,IF(BY462&lt;=-18,5,IF(BY462&lt;=-15.5,6,IF(BY462&lt;=-13,7,IF(BY462&lt;=-10.5,8,IF(BY462&lt;=-8,9,IF(BY462&lt;=-5.5,10,IF(BY462&lt;=-3,11,IF(BY462&lt;=-0.5,12,IF(BY462&lt;=2,13,IF(BY462&lt;=4.5,14,IF(BY462&lt;=7,15,IF(BY462&lt;=9.5,16,IF(BY462&lt;=12,17,IF(BY462&lt;=14.5,18,IF(BY462&lt;=17,19,IF(BY462&lt;=19.5,20,IF(BY462&lt;=22,21,IF(BY462&lt;=24.5,22,IF(BY462&lt;=27,23,IF(BY462&lt;=30,24,"Fuera de rango")))))))))))))))))))))))))</f>
        <v>6</v>
      </c>
      <c r="CB462" s="9" t="n">
        <v>-6.25</v>
      </c>
      <c r="CC462" s="10" t="n">
        <f aca="false">18.5- (0.3*H462)</f>
        <v>9.8</v>
      </c>
      <c r="CD462" s="10" t="n">
        <f aca="false">(CB462)-(CC462)</f>
        <v>-16.05</v>
      </c>
      <c r="CE462" s="10" t="str">
        <f aca="false">IF(CD462="","",IF(CD462&lt;-27.5,"De -30 a -28",IF(CD462&lt;-25,"De -27,5 a -25,5",IF(CD462&lt;-22.5,"De -25 a -23",IF(CD462&lt;-20,"De -22,5 a -20,5",IF(CD462&lt;-17.5,"De -20 a -18",IF(CD462&lt;-15,"De -17,5 a -15,5",IF(CD462&lt;-12.5,"De -15 a -13",IF(CD462&lt;-10,"De -12,5 a -10,5",IF(CD462&lt;-7.5,"De -10 a -8",IF(CD462&lt;-5,"De -7,5 a -5,5",IF(CD462&lt;-2.5,"De -5 a -3",IF(CD462&lt;0,"De -2,5 a -0,5",IF(CD462&lt;=2,"De 0 a 2",IF(CD462&lt;=4.5,"De 2,5 a 4,5",IF(CD462&lt;=7,"De 5 a 7",IF(CD462&lt;=9.5,"De 7,5 a 9,5",IF(CD462&lt;=12,"De 10 a 12",IF(CD462&lt;=14.5,"De 12,5 a 14,5",IF(CD462&lt;=17,"De 15 a 17",IF(CD462&lt;=19.5,"De 17,5 a 19,5",IF(CD462&lt;=22,"De 20 a 22",IF(CD462&lt;=24.5,"De 22,5 a 24,5",IF(CD462&lt;=27,"De 25 a 27","De 27,5 a 30"))))))))))))))))))))))))</f>
        <v>De -17,5 a -15,5</v>
      </c>
      <c r="CF462" s="12" t="n">
        <f aca="false">IF(CD462="","",IF(CD462&lt;-27.5,1,IF(CD462&lt;-25,2,IF(CD462&lt;-22.5,3,IF(CD462&lt;-20,4,IF(CD462&lt;-17.5,5,IF(CD462&lt;-15,6,IF(CD462&lt;-12.5,7,IF(CD462&lt;-10,8,IF(CD462&lt;-7.5,9,IF(CD462&lt;-5,10,IF(CD462&lt;-2.5,11,IF(CD462&lt;0,12,IF(CD462&lt;2.5,13,IF(CD462&lt;5,14,IF(CD462&lt;7.5,15,IF(CD462&lt;10,16,IF(CD462&lt;12.5,17,IF(CD462&lt;15,18,IF(CD462&lt;17.5,19,IF(CD462&lt;20,20,IF(CD462&lt;22.5,21,IF(CD462&lt;25,22,IF(CD462&lt;27.5,23,24))))))))))))))))))))))))</f>
        <v>6</v>
      </c>
      <c r="CG462" s="9" t="n">
        <v>-3</v>
      </c>
      <c r="CH462" s="10" t="str">
        <f aca="false">IF(CG462="","",IF(AND(CG462&gt;=-10,CG462&lt;=-9.5),"-10 a -9,5",IF(AND(CG462&gt;-9.5,CG462&lt;=-8.5),"-9 a -8,5",IF(AND(CG462&gt;-8.5,CG462&lt;=-7.5),"-8 a -7,5",IF(AND(CG462&gt;-7.5,CG462&lt;=-6.5),"-7 a -6,5",IF(AND(CG462&gt;-6.5,CG462&lt;=-5.5),"-6 a -5,5",IF(AND(CG462&gt;-5.5,CG462&lt;=-4.5),"-5 a -4,5",IF(AND(CG462&gt;-4.5,CG462&lt;=-3.5),"-4 a -3,5",IF(AND(CG462&gt;-3.5,CG462&lt;=-2.5),"-3 a -2,5",IF(CG462=-2.25,"-2,25",IF(AND(CG462&gt;-2.5,CG462&lt;=-1.5),"-2 a -1,5",IF(AND(CG462&gt;-1.5,CG462&lt;=-0.5),"-1 a -0,5",IF(AND(CG462&gt;-0.5,CG462&lt;=0.5),"0 a 0,5",IF(AND(CG462&gt;0.5,CG462&lt;=1.5),"1 a 1,5",IF(AND(CG462&gt;1.5,CG462&lt;=2.5),"2 a 2,5",IF(AND(CG462&gt;2.5,CG462&lt;=3.5),"3 a 3,5",IF(AND(CG462&gt;3.5,CG462&lt;=4.5),"4 a 4,5",IF(AND(CG462&gt;4.5,CG462&lt;=5.5),"5 a 5,5",IF(AND(CG462&gt;5.5,CG462&lt;=6.5),"6 a 6,5",IF(AND(CG462&gt;6.5,CG462&lt;=7.5),"7 a 7,5",IF(AND(CG462&gt;7.5,CG462&lt;=8.5),"8 a 8,5",IF(AND(CG462&gt;8.5,CG462&lt;=9.5),"9 a 9,5",IF(CG462&gt;=10,"10","Fuera de rango")))))))))))))))))))))))</f>
        <v>-3 a -2,5</v>
      </c>
      <c r="CI462" s="11" t="n">
        <f aca="false">IF(CG462="","",IF(CG462=-2.25,"NORMA",IF(CG462&lt;=-9.5,1,IF(CG462&lt;=-8.5,2,IF(CG462&lt;=-7.5,3,IF(CG462&lt;=-6.5,4,IF(CG462&lt;=-5.5,5,IF(CG462&lt;=-4.5,6,IF(CG462&lt;=-3.5,7,IF(CG462&lt;=-2.5,8,IF(CG462&lt;=-1.5,9,IF(CG462&lt;=-0.5,10,IF(CG462&lt;=0.5,11,IF(CG462&lt;=1.5,12,IF(CG462&lt;=2.5,13,IF(CG462&lt;=3.5,14,IF(CG462&lt;=4.5,15,IF(CG462&lt;=5.5,16,IF(CG462&lt;=6.5,17,IF(CG462&lt;=7.5,18,IF(CG462&lt;=8.5,19,IF(CG462&lt;=9.5,20,IF(CG462=10,21,"Fuera de rango")))))))))))))))))))))))</f>
        <v>8</v>
      </c>
      <c r="CJ462" s="9" t="n">
        <v>3.25</v>
      </c>
      <c r="CK462" s="10" t="str">
        <f aca="false">IF(CJ462="","",IF(AND(CJ462&gt;=-6,CJ462&lt;=-5.5),"-6 a -5,5",IF(AND(CJ462&gt;-5.5,CJ462&lt;=-4.5),"-5 a -4,5",IF(AND(CJ462&gt;-4.5,CJ462&lt;=-3.5),"-4 a -3,5",IF(AND(CJ462&gt;-3.5,CJ462&lt;=-2.5),"-3 a -2,5",IF(AND(CJ462&gt;-2.5,CJ462&lt;=-1.5),"-2 a -1,5",IF(AND(CJ462&gt;-1.5,CJ462&lt;=-0.5),"-1 a -0,5",IF(AND(CJ462&gt;-0.5,CJ462&lt;=0.5),"0 a 0,5",IF(AND(CJ462&gt;0.5,CJ462&lt;=1.5),"1 a 1,5",IF(AND(CJ462&gt;1.5,CJ462&lt;2.5),"2",IF(AND(CJ462&gt;=2.5,CJ462&lt;=3),"2,5 a 3",IF(AND(CJ462&gt;3,CJ462&lt;=4),"3,5 a 4",IF(AND(CJ462&gt;4,CJ462&lt;=5),"4,5 a 5",IF(AND(CJ462&gt;5,CJ462&lt;=6),"5,5 a 6",IF(AND(CJ462&gt;6,CJ462&lt;=7),"6,5 a 7",IF(AND(CJ462&gt;7,CJ462&lt;=8),"7,5 a 8",IF(AND(CJ462&gt;8,CJ462&lt;=9.5),"8,5 a 9,5",IF(CJ462=10,"10","Fuera de rango"))))))))))))))))))</f>
        <v>3,5 a 4</v>
      </c>
      <c r="CL462" s="11" t="n">
        <f aca="false">IF(CK462="","",IF(OR(CK462="-6 a -5,5",CK462="-6 - -5,5"),1,IF(OR(CK462="-5 a -4,5",CK462="-5 - -4,5"),2,IF(OR(CK462="-4 a -3,5",CK462="-4 - -3,5"),3,IF(OR(CK462="-3 a -2,5",CK462="-3 - -2,5"),4,IF(OR(CK462="-2 a -1,5",CK462="-2 - -1,5"),5,IF(OR(CK462="-1 a -0,5",CK462="-1 - -0,5"),6,IF(OR(CK462="0 a 0,5",CK462="0 - 0,5"),7,IF(OR(CK462="1 a 1,5",CK462="1 - 1,5"),8,IF(CK462="2","NORMA",IF(OR(CK462="2,5 a 3",CK462="2,5 - 3"),9,IF(OR(CK462="3,5 a 4",CK462="3,5 - 4"),10,IF(OR(CK462="4,5 a 5",CK462="4,5 - 5"),11,IF(OR(CK462="5,5 a 6",CK462="5,5 - 6"),12,IF(OR(CK462="6,5 a 7",CK462="6,5 - 7"),13,IF(OR(CK462="7,5 a 8",CK462="7,5 - 8"),14,IF(OR(CK462="8,5 a 9",CK462="8,5 - 9,5",CK462="9 a 9,5"),15,IF(CK462="10",15,IF(OR(CK462="0,5 a 1",CK462="0,5 - 1"),7,"Fuera de rango")))))))))))))))))))</f>
        <v>10</v>
      </c>
      <c r="CN462" s="10" t="str">
        <f aca="false">IF(CM462=0,"0", " ")</f>
        <v>0</v>
      </c>
      <c r="CO462" s="10" t="str">
        <f aca="false">IF(CM462&gt;0,"EME"," ")</f>
        <v> </v>
      </c>
      <c r="CQ462" s="10" t="str">
        <f aca="false">IF(CP462&gt;0,"0", " ")</f>
        <v> </v>
      </c>
      <c r="CR462" s="10" t="str">
        <f aca="false">IF(CP462&gt;0,"EME"," ")</f>
        <v> </v>
      </c>
      <c r="CS462" s="9" t="n">
        <v>0</v>
      </c>
      <c r="CV462" s="9" t="n">
        <v>0</v>
      </c>
      <c r="CY462" s="9" t="n">
        <v>0</v>
      </c>
      <c r="DB462" s="9" t="n">
        <v>-1</v>
      </c>
      <c r="DC462" s="11" t="str">
        <f aca="false">IF(DB462&lt;0,"2"," ")</f>
        <v>2</v>
      </c>
      <c r="DD462" s="11" t="str">
        <f aca="false">IF(DB462&lt;0,"MIO"," ")</f>
        <v>MIO</v>
      </c>
      <c r="DE462" s="9" t="n">
        <v>-1</v>
      </c>
      <c r="DF462" s="10" t="str">
        <f aca="false">IF(DE462&lt;0,"3"," ")</f>
        <v>3</v>
      </c>
      <c r="DG462" s="10" t="str">
        <f aca="false">IF(DE462&lt;0,"AST"," ")</f>
        <v>AST</v>
      </c>
      <c r="DH462" s="9" t="n">
        <v>-0.5</v>
      </c>
      <c r="DI462" s="10" t="str">
        <f aca="false">IF(DH462&lt;0,"3"," ")</f>
        <v>3</v>
      </c>
      <c r="DJ462" s="10" t="str">
        <f aca="false">IF(DH462&lt;0,"AST"," ")</f>
        <v>AST</v>
      </c>
      <c r="DK462" s="9" t="n">
        <v>0</v>
      </c>
      <c r="DL462" s="10" t="str">
        <f aca="false">IF(DK462&gt;0,"4"," ")</f>
        <v> </v>
      </c>
      <c r="DM462" s="10" t="str">
        <f aca="false">IF(DK462&gt;0,"PRE"," ")</f>
        <v> </v>
      </c>
      <c r="DN462" s="9" t="n">
        <v>0</v>
      </c>
      <c r="DO462" s="10" t="str">
        <f aca="false">IF(DN462&gt;0,"4"," ")</f>
        <v> </v>
      </c>
      <c r="DP462" s="10" t="str">
        <f aca="false">IF(DN462&gt;0,"PRE"," ")</f>
        <v> </v>
      </c>
      <c r="DS462" s="12" t="str">
        <f aca="false">CONCATENATE(CO462,CU462,DA462,DG462,DM462)</f>
        <v> AST </v>
      </c>
      <c r="DT462" s="10" t="e">
        <f aca="false" t="array" ref="DT462">_xlfn.IFS(DS462="EME    ","0", DS462=" HIP   ","1", DS462="  MIO  ","2", DS462="   AST ","3", DS462="    PRE","4", DS462="EME   PRE","5", DS462=" HIP  PRE","6", DS462=" HIP AST ","7", DS462="  MIO PRE","8", DS462="  MIOAST ","9", DS462="   ASTPRE","10",DS462=" HIP ASTPRE","11", DS462="  MIOASTPRE","12", DS462="     ","0")</f>
        <v>#N/A</v>
      </c>
      <c r="DV462" s="1" t="e">
        <f aca="false" t="array" ref="DV462">_xlfn.IFS(DU462="SI","2", DU462="NO","1")</f>
        <v>#N/A</v>
      </c>
      <c r="DX462" s="11" t="str">
        <f aca="false">IF(DW462=0,"1","2")</f>
        <v>1</v>
      </c>
      <c r="DY462" s="11" t="str">
        <f aca="false" t="array" ref="DY462">_xlfn.IFS(DW462=0,"0", DW462=0.25, "1", DW462=0.5,"2", DW462=0.75,"3", DW462=1,"4",DW462=1.25,"5", DW462=1.5,"6", DW462=1.75,"7", DW462=2,"8")</f>
        <v>0</v>
      </c>
      <c r="EA462" s="11" t="str">
        <f aca="false">IF(DZ462=0,"1","2")</f>
        <v>1</v>
      </c>
      <c r="EB462" s="11" t="str">
        <f aca="false" t="array" ref="EB462">_xlfn.IFS(DZ462=0,"0", DZ462=0.25, "1", DZ462=0.5,"2", DZ462=0.75,"3", DZ462=1,"4",DZ462=1.25,"5", DZ462=1.5,"6", DZ462=1.75,"7", DZ462=2,"8")</f>
        <v>0</v>
      </c>
      <c r="ED462" s="10" t="str">
        <f aca="false">IF(EC462=0,"1","2")</f>
        <v>1</v>
      </c>
      <c r="EE462" s="11" t="str">
        <f aca="false" t="array" ref="EE462">_xlfn.IFS(EC462=0,"0", EC462=-0.25, "1", EC462=-0.5,"2", EC462=-0.75,"3", EC462=-1,"4",EC462=-1.25,"5", EC462=-1.5,"6", EC462=-1.75,"7", EC462=-2,"8", EC462=-2.25,"9",EC462=-2.5,"10", EC462=-2.75,"11", EC462=-3,"12", EC462=-3.25,"13", EC462=-3.5,"14", EC462=-3.75,"15",EC462=-4,"16")</f>
        <v>0</v>
      </c>
      <c r="EG462" s="10" t="str">
        <f aca="false">IF(EF462=0,"1","2")</f>
        <v>1</v>
      </c>
      <c r="EH462" s="11" t="str">
        <f aca="false" t="array" ref="EH462">_xlfn.IFS(EF462=0,"0", EF462=-0.25, "1", EF462=-0.5,"2", EF462=-0.75,"3", EF462=-1,"4",EF462=-1.25,"5", EF462=-1.5,"6", EF462=-1.75,"7", EF462=-2,"8", EF462=-2.25,"9",EF462=-2.5,"10", EF462=-2.75,"11", EF462=-3,"12", EF462=-3.25,"13", EF462=-3.5,"14", EF462=-3.75,"15",EF462=-4,"16")</f>
        <v>0</v>
      </c>
      <c r="EJ462" s="11" t="str">
        <f aca="false">IF(EI462=0,"1","2")</f>
        <v>1</v>
      </c>
      <c r="EK462" s="11" t="str">
        <f aca="false" t="array" ref="EK462">_xlfn.IFS(EI462=0,"0", EI462=-0.25, "1", EI462=-0.5,"2", EI462=-0.75,"3", EI462=-1,"4",EI462=-1.25,"5", EI462=-1.5,"6", EI462=-1.75,"7", EI462=-2,"8", EI462=-2.25,"9", EI462=-2.25,"9",EI462=-2.5,"10", EI462=-2.75,"11", EI462=-3,"12", EI462=-3.25,"13", EI462=-3.5,"14", EI462=-3.75,"15",EI462=-4,"16", EI462=0.25, "17", EI462=0.5, "18")</f>
        <v>0</v>
      </c>
      <c r="EM462" s="11" t="str">
        <f aca="false">IF(EL462=0,"1","2")</f>
        <v>1</v>
      </c>
      <c r="EN462" s="11" t="str">
        <f aca="false" t="array" ref="EN462">_xlfn.IFS(EL462=0.25,"17",EL462=0.5,"18", EL462=0,"0", EL462=-0.25, "1", EL462=-0.5,"2", EL462=-0.75,"3", EL462=-1,"4",EL462=-1.25,"5", EL462=-1.5,"6", EL462=-1.75,"7", EL462=-2,"8",EL462= -2.25,"9",EL462=-2.5,"10",EL462= -2.75,"11",EL462= -3,"12",EL462= -3.25,"13",EL462= -3.5,"14",EL462= -3.75,"15",EL462=-4,"16")</f>
        <v>0</v>
      </c>
      <c r="EP462" s="11" t="str">
        <f aca="false">IF(EO462=0,"1","2")</f>
        <v>1</v>
      </c>
      <c r="EQ462" s="11" t="str">
        <f aca="false" t="array" ref="EQ462">_xlfn.IFS(EO462=0,"0", EO462=0.25, "1", EO462=0.5,"2", EO462=0.75,"3", EO462=1,"4",EO462=1.25,"5", EO462=1.5,"6", EO462=1.75,"7", EO462=2,"8", EO462=2.25,"9", EO462=2.25,"9",EO462=2.5,"10", EO462=2.75,"11", EO462=3,"12", EO462=3.25,"13", EO462=3.5,"14", EO462=3.75,"15",EO462=4,"16", EO462=-0.25, "17", bq=-0.5, "18")</f>
        <v>0</v>
      </c>
      <c r="ES462" s="11" t="str">
        <f aca="false">IF(ER462=0,"1","2")</f>
        <v>1</v>
      </c>
      <c r="ET462" s="11" t="str">
        <f aca="false" t="array" ref="ET462">_xlfn.IFS(ER462=0,"0", ER462=0.25, "1", ER462=0.5,"2", ER462=0.75,"3", ER462=1,"4",ER462=1.25,"5", ER462=1.5,"6", ER462=1.75,"7", ER462=2,"8", ER462=2.25,"9", ER462=2.25,"9",ER462=2.5,"10", ER462=2.75,"11", ER462=3,"12", ER462=3.25,"13", ER462=3.5,"14", ER462=3.75,"15",ER462=4,"16", ER462=-0.25, "17", bq=-0.5, "18")</f>
        <v>0</v>
      </c>
      <c r="EV462" s="14" t="e">
        <f aca="false">VLOOKUP(EU462,LEYENDA!$G$2:$H$8,2,TRUE())</f>
        <v>#N/A</v>
      </c>
      <c r="EW462" s="14" t="e">
        <f aca="false" t="array" ref="EW462">_xlfn.IFS(EV462="0-5","1", EV462="6-12","2", EV462="13-18","3", EV462="19-24","4", EV462="25-36","5", EV462="37-48","6", EV462="49-60","7")</f>
        <v>#N/A</v>
      </c>
    </row>
    <row r="463" customFormat="false" ht="13.5" hidden="false" customHeight="false" outlineLevel="0" collapsed="false">
      <c r="A463" s="1" t="n">
        <v>162</v>
      </c>
      <c r="B463" s="2" t="n">
        <v>1</v>
      </c>
      <c r="C463" s="33" t="n">
        <v>42104</v>
      </c>
      <c r="E463" s="5" t="str">
        <f aca="false">VLOOKUP(A463,'286'!$A$3:$J$6279,10,FALSE())</f>
        <v>IZQUIERDO TEJERO, DAVID</v>
      </c>
      <c r="F463" s="4" t="str">
        <f aca="false">VLOOKUP(A463,'286'!$A$3:$I$1768,3,FALSE())</f>
        <v>IZTEDA</v>
      </c>
      <c r="G463" s="6" t="n">
        <f aca="false">VLOOKUP(A463,'286'!$A$3:$I$1768,4,FALSE())</f>
        <v>25675</v>
      </c>
      <c r="H463" s="7" t="n">
        <f aca="false">YEAR(C463)-YEAR(G463)</f>
        <v>45</v>
      </c>
      <c r="I463" s="1" t="str">
        <f aca="false">VLOOKUP(H463,LEYENDA!$C$2:$D$6,2,TRUE())</f>
        <v>41-60</v>
      </c>
      <c r="J463" s="5" t="str">
        <f aca="false">VLOOKUP(A463,'286'!$A$3:$I$1768,7,FALSE())</f>
        <v>H</v>
      </c>
      <c r="K463" s="8" t="n">
        <f aca="false">VLOOKUP(A463,'286'!$A$3:$I$1768,2,FALSE())</f>
        <v>0</v>
      </c>
      <c r="L463" s="4" t="str">
        <f aca="false">VLOOKUP(A463,'286'!$A$3:$I$1768,8,FALSE())</f>
        <v>D</v>
      </c>
      <c r="M463" s="4" t="str">
        <f aca="false">VLOOKUP(A463,'286'!$A$3:$I$1768,9,FALSE())</f>
        <v>D</v>
      </c>
      <c r="N463" s="8" t="str">
        <f aca="false">IF(R463=O463, "MISMA","CONTRARIA")</f>
        <v>MISMA</v>
      </c>
      <c r="O463" s="8" t="str">
        <f aca="false" t="array" ref="O463">_xlfn.IFS(L463="D","1", L463="I","2")</f>
        <v>1</v>
      </c>
      <c r="P463" s="8" t="e">
        <f aca="false" t="array" ref="P463">_xlfn.IFS(K463="OD","1", K463="OI","2")</f>
        <v>#N/A</v>
      </c>
      <c r="Q463" s="1" t="str">
        <f aca="false" t="array" ref="Q463">_xlfn.IFS(J463="M","1", J463="H","2")</f>
        <v>2</v>
      </c>
      <c r="R463" s="8" t="str">
        <f aca="false" t="array" ref="R463">_xlfn.IFS(M463="D","1", M463="I","2")</f>
        <v>1</v>
      </c>
      <c r="S463" s="1" t="str">
        <f aca="false" t="array" ref="S463">_xlfn.IFS(N463="CONTRARIA", "1",N463= "MISMA","2")</f>
        <v>2</v>
      </c>
      <c r="T463" s="1" t="str">
        <f aca="false" t="array" ref="T463">_xlfn.IFS(I463="0-12","1", I463="13-24","2", I463="25-40","3", I463="41-60","4", I463="61-100","5")</f>
        <v>4</v>
      </c>
      <c r="U463" s="9" t="n">
        <v>-1</v>
      </c>
      <c r="V463" s="10" t="str">
        <f aca="false">IF(U463="","",IF(AND(U463&gt;=-9,U463&lt;=-6.5),"-9 a -6,5",IF(AND(U463&gt;=-6,U463&lt;=-3.5),"-6 a -3,5",IF(AND(U463&gt;=-3,U463&lt;=-1),"-3 a -1",IF(U463=-0.5,"-0,5",IF(AND(U463&gt;=0,U463&lt;=2.5),"0 a 2,5",IF(AND(U463&gt;=3,U463&lt;=5.5),"3 a 5,5",IF(AND(U463&gt;=6,U463&lt;=8.5),"6 a 8,5",IF(AND(U463&gt;=9,U463&lt;=20),"9 a 20","Fuera de rango")))))))))</f>
        <v>-3 a -1</v>
      </c>
      <c r="W463" s="11" t="n">
        <f aca="false">IF(V463="","",IF(V463="-9 a -6,5",2,IF(V463="-6 a -3,5",3,IF(V463="-3 a -1",4,IF(V463="-0,5","NORMA",IF(V463="0 a 2,5",5,IF(V463="3 a 5,5",6,IF(V463="6 a 8,5",7,IF(V463="9 a 20",8,"Fuera de rango")))))))))</f>
        <v>4</v>
      </c>
      <c r="X463" s="9" t="n">
        <v>8</v>
      </c>
      <c r="Y463" s="11" t="str">
        <f aca="false">IF(X463="","",IF(AND(X463&gt;=0,X463&lt;=4),"0 a 4",IF(AND(X463&gt;=4.5,X463&lt;=8.5),"4,5 a 8,5",IF(X463=9,"9",IF(AND(X463&gt;=9.5,X463&lt;=13),"9,5 a 13",IF(AND(X463&gt;=13.5,X463&lt;=20),"13,5 a 20",IF(AND(X463&gt;=20.5,X463&lt;=35),"20,5 a 35","Fuera de rango")))))))</f>
        <v>4,5 a 8,5</v>
      </c>
      <c r="Z463" s="11" t="n">
        <f aca="false">IF(Y463="","",IF(Y463="0 a 4",1,IF(Y463="4,5 a 8,5",2,IF(Y463="9","NORMA",IF(Y463="9,5 a 13",3,IF(Y463="13,5 a 20",4,IF(Y463="20,5 a 35",5,"Fuera de rango")))))))</f>
        <v>2</v>
      </c>
      <c r="AA463" s="9" t="n">
        <v>12</v>
      </c>
      <c r="AB463" s="10" t="str">
        <f aca="false">IF(AA463="","",IF(AND(AA463&gt;=0,AA463&lt;=9),"0 a 9",IF(AND(AA463&gt;=9.5,AA463&lt;=18.5),"9,5 a 18,5",IF(AA463=19,"19",IF(AND(AA463&gt;=19.5,AA463&lt;=28),"19,5 a 28",IF(AND(AA463&gt;=28.5,AA463&lt;=40),"28,5 a 40","Fuera de rango"))))))</f>
        <v>9,5 a 18,5</v>
      </c>
      <c r="AC463" s="11" t="n">
        <f aca="false" t="array" ref="AC463">_xlfn.IFS(AB463="","",AB463="0 a 9",1,AB463="9,5 a 18,5",2,AB463="19","NORMA",AB463="19,5 a 28",3,AB463="28,5 a 40",4,TRUE(),"Fuera de rango")</f>
        <v>2</v>
      </c>
      <c r="AD463" s="9" t="n">
        <v>6</v>
      </c>
      <c r="AE463" s="10" t="str">
        <f aca="false">IF(AD463="","",IF(AND(AD463&gt;=-10,AD463&lt;=0),"De -10 a 0",IF(AND(AD463&gt;=0.5,AD463&lt;=9.5),"0,5 a 9,5",IF(AD463=10,"10",IF(AND(AD463&gt;=10.5,AD463&lt;=20),"10,5 a 20",IF(AND(AD463&gt;=20.5,AD463&lt;=40),"20,5 a 40","Fuera de rango"))))))</f>
        <v>0,5 a 9,5</v>
      </c>
      <c r="AF463" s="12" t="n">
        <f aca="false">IF(AD463="","",IF(AND(AD463&gt;=-10,AD463&lt;=0),1,IF(AND(AD463&gt;=0.5,AD463&lt;=9.5),2,IF(AD463=10,"NORMA",IF(AND(AD463&gt;=10.5,AD463&lt;=20),3,IF(AND(AD463&gt;=20.5,AD463&lt;=40),4,""))))))</f>
        <v>2</v>
      </c>
      <c r="AG463" s="9" t="n">
        <v>10</v>
      </c>
      <c r="AH463" s="10" t="str">
        <f aca="false">IF(AG463="","",IF(AND(AG463&gt;=0,AG463&lt;=4),"0 a 4",IF(AND(AG463&gt;=4.5,AG463&lt;=8.5),"4,5 a 8,5",IF(AG463=9,"9",IF(AND(AG463&gt;=9.5,AG463&lt;=13),"9,5 a 13",IF(AND(AG463&gt;=13.5,AG463&lt;=25),"13,5 a 25","Fuera de rango"))))))</f>
        <v>9,5 a 13</v>
      </c>
      <c r="AI463" s="10" t="n">
        <f aca="false">IF(AH463="","",IF(AH463="0 a 4",1,IF(AH463="4,5 a 8,5",2,IF(AH463="9","NORMA",IF(AH463="9,5 a 13",3,IF(AH463="13,5 a 25",4,""))))))</f>
        <v>3</v>
      </c>
      <c r="AJ463" s="9" t="n">
        <v>4</v>
      </c>
      <c r="AK463" s="10" t="str">
        <f aca="false">IF(AJ463="","",IF(AND(AJ463&gt;=-15,AJ463&lt;=-10.5),"-15 a -10,5",IF(AND(AJ463&gt;=-10,AJ463&lt;=-4),"-10 a -4",IF(AND(AJ463&gt;=-4.5,AJ463&lt;=0),"-4,5 a 0",IF(AND(AJ463&gt;=0.5,AJ463&lt;=4.5),"0,5 a 4,5",IF(AJ463=5,"5",IF(AND(AJ463&gt;=5.5,AJ463&lt;=10),"5,5 a 10",IF(AND(AJ463&gt;=10.5,AJ463&lt;=20),"10,5 a 20","Fuera de rango"))))))))</f>
        <v>0,5 a 4,5</v>
      </c>
      <c r="AL463" s="11" t="n">
        <f aca="false">IF(AK463="","",IF(AK463="-15 a -10,5",1,IF(AK463="-10 a -4",2,IF(AK463="-4,5 a 0",3,IF(AK463="0,5 a 4,5",4,IF(AK463="5","NORMA",IF(AK463="5,5 a 10",5,IF(AK463="10,5 a 20",6,"Error"))))))))</f>
        <v>4</v>
      </c>
      <c r="AM463" s="9" t="n">
        <v>0</v>
      </c>
      <c r="AN463" s="10" t="str">
        <f aca="false">IF(AM463="","",IF(AND(AM463&gt;=-7.5,AM463&lt;=-5.5),"-7,5 a -5,5",IF(AND(AM463&gt;=-5,AM463&lt;=-3),"-5 a -3",IF(AND(AM463&gt;=-2.5,AM463&lt;=-0.5),"-2,5 a -0,5",IF(AM463=0,"0,00",IF(AND(AM463&gt;=0.5,AM463&lt;=2.5),"0,5 a 2,5",IF(AND(AM463&gt;=3,AM463&lt;=5),"3 a 5",IF(AND(AM463&gt;=5.5,AM463&lt;=7.5),"5,5 a 7,5",IF(AND(AM463&gt;=8,AM463&lt;=10),"8 a 10","Fuera de rango")))))))))</f>
        <v>0,00</v>
      </c>
      <c r="AO463" s="11" t="str">
        <f aca="false">IF(AN463="","",IF(AN463="-7,5 a -5,5",1,IF(AN463="-5 a -3",2,IF(AN463="-2,5 a -0,5",3,IF(AN463="0,00","NORMA",IF(AN463="0,5 a 2,5",4,IF(AN463="3 a 5",5,IF(AN463="5,5 a 7,5",6,IF(AN463="8 a 10",7,"Error")))))))))</f>
        <v>NORMA</v>
      </c>
      <c r="AP463" s="9" t="n">
        <v>0</v>
      </c>
      <c r="AQ463" s="10" t="str">
        <f aca="false">IF(AP463="","",IF(AND(AP463&gt;=-20,AP463&lt;=-9.5),"-20 a -9,5",IF(AND(AP463&gt;=-9,AP463&lt;=-6.5),"-9 a -6,5",IF(AP463=-6,"-6",IF(AND(AP463&gt;=-5.5,AP463&lt;=-3),"-5,5 a -3",IF(AND(AP463&gt;=-2.5,AP463&lt;=0),"-2,5 a 0",IF(AND(AP463&gt;=0.5,AP463&lt;=3),"0,5 a 3",IF(AND(AP463&gt;=3.5,AP463&lt;=6),"3,5 a 6",IF(AND(AP463&gt;=6.5,AP463&lt;=9),"6,5 a 9",IF(AND(AP463&gt;=9.5,AP463&lt;=20),"9,5 a 20","Fuera de rango"))))))))))</f>
        <v>-2,5 a 0</v>
      </c>
      <c r="AR463" s="11" t="n">
        <f aca="false">IF(AQ463="","",IF(AQ463="-20 a -9,5",1,IF(AQ463="-9 a -6,5",2,IF(AQ463="-6","NORMA",IF(AQ463="-5,5 a -3",3,IF(AQ463="-2,5 a 0",4,IF(AQ463="0,5 a 3",5,IF(AQ463="3,5 a 6",6,IF(AQ463="6,5 a 9",7,IF(AQ463="9,5 a 20",8,""))))))))))</f>
        <v>4</v>
      </c>
      <c r="AS463" s="9" t="n">
        <v>4</v>
      </c>
      <c r="AT463" s="10" t="str">
        <f aca="false">IF(AS463="","",IF(AND(AS463&gt;=-16,AS463&lt;=-14),"-16 a -14",IF(AND(AS463&gt;=-13.5,AS463&lt;=-11.5),"-13,5 a -11,5",IF(AND(AS463&gt;=-11,AS463&lt;=-9),"-11 a -9",IF(AND(AS463&gt;=-8.5,AS463&lt;=-6.5),"-8,5 a -6,5",IF(AND(AS463&gt;=-6,AS463&lt;=-4),"-6 a -4",IF(AND(AS463&gt;=-3.5,AS463&lt;=-1.5),"-3,5 a -1,5",IF(AND(AS463&gt;=-1,AS463&lt;=1),"-1 a 1",IF(AND(AS463&gt;=1.5,AS463&lt;=3.5),"1,5 a 3,5",IF(AND(AS463&gt;=4,AS463&lt;=6),"4 a 6",IF(AND(AS463&gt;=6.5,AS463&lt;=8.5),"6,5 a 8,5",IF(AND(AS463&gt;=9,AS463&lt;=11),"9 a 11",IF(AND(AS463&gt;=11.5,AS463&lt;=13.5),"11,5 a 13,5",IF(AND(AS463&gt;=14,AS463&lt;=16),"14 a 16",IF(AND(AS463&gt;=16.5,AS463&lt;=18.5),"16,5 a 18,5",IF(AND(AS463&gt;=19,AS463&lt;=21),"19 a 21","Fuera de rango"))))))))))))))))</f>
        <v>4 a 6</v>
      </c>
      <c r="AU463" s="11" t="str">
        <f aca="false" t="array" ref="AU463">IF(AT463="","",_xlfn.IFS(AT463="-16 a -14",1,AT463="-13,5 a -11,5",2,AT463="-11 a -9",3,AT463="-8,5 a -6,5",4,AT463="-6 a -4",5,AT463="-3,5 a -1,5",6,AT463="-1 a 1",7,AT463="1,5 a 3,5",8,AT463="4 a 6","NORMA",AT463="6,5 a 8,5",9,AT463="9 a 11",10,AT463="11,5 a 13,5",11,AT463="14 a 16",12,AT463="16,5 a 18,5",13,AT463="19 a 21",14,TRUE(),""))</f>
        <v>NORMA</v>
      </c>
      <c r="AV463" s="9" t="n">
        <v>1</v>
      </c>
      <c r="AW463" s="10" t="str">
        <f aca="false">IF(AV463="","",IF(AND(AV463&gt;=-1,AV463&lt;=-0.5),"-1 a -0,5",IF(AND(AV463&gt;-0.5,AV463&lt;=0),"De -0,5 a 0",IF(AND(AV463&gt;=0.25,AV463&lt;=0.75),"0,25 a 0,75",IF(AND(AV463&gt;=1,AV463&lt;=1.5),"1 a 1,5",IF(AND(AV463&gt;=1.75,AV463&lt;=2.25),"1,75 a 2,25",IF(AND(AV463&gt;=2.5,AV463&lt;=3),"2,5 a 3",IF(AND(AV463&gt;=3.25,AV463&lt;=3.75),"3,25 a 3,75","Fuera de rango"))))))))</f>
        <v>1 a 1,5</v>
      </c>
      <c r="AX463" s="10" t="n">
        <f aca="false">IF(AW463="","",IF(OR(AW463="-1 a -0,5",AW463="-1 a -0.5"),1,IF(OR(AW463="De -0,5 a 0",AW463="-0,5 a 0",AW463="De -0.5 a 0"),2,IF(OR(AW463="0,25 a 0,75",AW463="0.25 a 0.75"),"NORMA",IF(OR(AW463="1 a 1,5",AW463="1 a 1.5"),3,IF(OR(AW463="1,75 a 2,25",AW463="1.75 a 2.25"),4,IF(OR(AW463="2,5 a 3",AW463="2.5 a 3"),5,IF(OR(AW463="3,25 a 3,75",AW463="3.25 a 3.75"),6,""))))))))</f>
        <v>3</v>
      </c>
      <c r="AY463" s="9" t="n">
        <v>-1</v>
      </c>
      <c r="AZ463" s="10" t="str">
        <f aca="false">IF(AY463="","",IF(AND(AY463&gt;=-20,AY463&lt;=-9.5),"-20 a -9,5",IF(AND(AY463&gt;=-9,AY463&lt;=-6.5),"-9 a -6,5",IF(AY463=-6,"-6",IF(AND(AY463&gt;=-5.5,AY463&lt;=-3),"-5,5 a -3",IF(AND(AY463&gt;=-2.5,AY463&lt;=0),"-2,5 a 0",IF(AND(AY463&gt;=0.5,AY463&lt;=3),"0,5 a 3",IF(AND(AY463&gt;=3.5,AY463&lt;=6),"3,5 a 6","Fuera de rango"))))))))</f>
        <v>-2,5 a 0</v>
      </c>
      <c r="BA463" s="11" t="n">
        <f aca="false">IF(AZ463="","",IF(AZ463="-20 a -9,5",1,IF(AZ463="-9 a -6,5",2,IF(AZ463="-6","NORMA",IF(AZ463="-5,5 a -3",3,IF(AZ463="-2,5 a 0",4,IF(AZ463="0,5 a 3",5,IF(AZ463="3,5 a 6",6,""))))))))</f>
        <v>4</v>
      </c>
      <c r="BB463" s="9" t="n">
        <v>0</v>
      </c>
      <c r="BC463" s="10" t="str">
        <f aca="false" t="array" ref="BC463">IF(BB463="","",_xlfn.IFS(AND(BB463&gt;=0,BB463&lt;=2),"0 a 2",AND(BB463&gt;=2.5,BB463&lt;=4.5),"2,5 a 4,5",AND(BB463&gt;=5,BB463&lt;=7),"5 a 7",AND(BB463&gt;=7.5,BB463&lt;=9.5),"7,5 a 9,5",AND(BB463&gt;=10,BB463&lt;=12),"10 a 12",AND(BB463&gt;=12.5,BB463&lt;=14.5),"12,5 a 14,5",BB463=15,"15",AND(BB463&gt;=15.5,BB463&lt;=17.5),"15,5 a 17,5",AND(BB463&gt;=18,BB463&lt;=20),"18 a 20",AND(BB463&gt;=20.5,BB463&lt;=22.5),"20,5 a 22,5",AND(BB463&gt;=23,BB463&lt;=25),"23 a 25",TRUE(),"Fuera de rango"))</f>
        <v>0 a 2</v>
      </c>
      <c r="BD463" s="11" t="n">
        <f aca="false" t="array" ref="BD463">IF(BC463="","",_xlfn.IFS(BC463="0 a 2",1,BC463="2,5 a 4,5",2,BC463="5 a 7",3,BC463="7,5 a 9,5",4,BC463="10 a 12",5,BC463="12,5 a 14,5",6,BC463="15","NORMA",BC463="15,5 a 17,5",7,BC463="18 a 20",8,BC463="20,5 a 22,5",9,BC463="23 a 25",10,TRUE(),"Fuera de rango"))</f>
        <v>1</v>
      </c>
      <c r="BE463" s="9" t="n">
        <v>17</v>
      </c>
      <c r="BF463" s="10" t="str">
        <f aca="false">IF(BE463="","",IF(AND(BE463&gt;=-20,BE463&lt;=-10),"-20 a -10",IF(AND(BE463&gt;=-9.5,BE463&lt;=0.5),"-9,5 a 0,5",IF(AND(BE463&gt;=1,BE463&lt;=11),"1 a 11",IF(AND(BE463&gt;=11.5,BE463&lt;=20.5),"11,5 a 20,5",IF(BE463=21,"21",IF(AND(BE463&gt;=21.5,BE463&lt;=31.5),"21,5 a 31,5",IF(AND(BE463&gt;=32,BE463&lt;=42),"32 a 42","Fuera de rango"))))))))</f>
        <v>11,5 a 20,5</v>
      </c>
      <c r="BG463" s="11" t="n">
        <f aca="false">IF(BF463="","",IF(BF463="-20 a -10",1,IF(BF463="-9,5 a 0,5",2,IF(BF463="1 a 11",3,IF(BF463="11,5 a 20,5",4,IF(BF463="21","NORMA",IF(BF463="21,5 a 31,5",5,IF(BF463="32 a 42",6,""))))))))</f>
        <v>4</v>
      </c>
      <c r="BH463" s="9" t="n">
        <v>8</v>
      </c>
      <c r="BI463" s="10" t="str">
        <f aca="false">IF(BH463="","",IF(AND(BH463&gt;=-20,BH463&lt;=-15),"-20 a -15",IF(AND(BH463&gt;=-14.5,BH463&lt;=-9.5),"-14,5 a -9,5",IF(AND(BH463&gt;=-9,BH463&lt;=-4),"-9 a -4",IF(AND(BH463&gt;=-3.5,BH463&lt;=2.5),"-3,5 a 2,5",IF(AND(BH463&gt;=3,BH463&lt;=8),"3 a 8",IF(AND(BH463&gt;=8.5,BH463&lt;=14.5),"8,5 a 14,5",IF(BH463=15,"15",IF(AND(BH463&gt;=15.5,BH463&lt;=20.5),"15,5 a 20,5",IF(AND(BH463&gt;=21,BH463&lt;=26),"21 a 26","Fuera de rango"))))))))))</f>
        <v>3 a 8</v>
      </c>
      <c r="BJ463" s="11" t="n">
        <f aca="false">IF(BI463="","",IF(BI463="-20 a -15",1,IF(BI463="-14,5 a -9,5",2,IF(BI463="-9 a -4",3,IF(BI463="-3,5 a 2,5",4,IF(BI463="3 a 8",5,IF(BI463="8,5 a 14,5",6,IF(BI463="15","NORMA",IF(BI463="15,5 a 20,5",7,IF(BI463="21 a 26",8,IF(BI463="26,5 a 31,5",9,"")))))))))))</f>
        <v>5</v>
      </c>
      <c r="BK463" s="9" t="n">
        <v>8</v>
      </c>
      <c r="BL463" s="10" t="str">
        <f aca="false">IF(BK463="","",IF(AND(BK463&gt;=0,BK463&lt;=2),"0 - 2",IF(AND(BK463&gt;=2.5,BK463&lt;=4.5),"2,5 - 4,5",IF(AND(BK463&gt;=5,BK463&lt;=7),"5 - 7",IF(AND(BK463&gt;=7.5,BK463&lt;=9.5),"7,5 - 9,5",IF(AND(BK463&gt;=10,BK463&lt;=12),"10 - 12",IF(AND(BK463&gt;=12.5,BK463&lt;=13.5),"12,5 - 13,5",IF(BK463=14,"14",IF(AND(BK463&gt;=14.5,BK463&lt;=16.5),"14,5 - 16,5",IF(AND(BK463&gt;=17,BK463&lt;=19),"17 - 19",IF(AND(BK463&gt;=19.5,BK463&lt;=21.5),"19,5 - 21,5",IF(AND(BK463&gt;=22,BK463&lt;=24),"22 - 24",IF(AND(BK463&gt;=24.5,BK463&lt;=26.5),"24,5 - 26,5",IF(AND(BK463&gt;=27,BK463&lt;=29),"27 - 29",IF(AND(BK463&gt;=29.5,BK463&lt;=30),"29,5 - 30","Fuera de rango")))))))))))))))</f>
        <v>7,5 - 9,5</v>
      </c>
      <c r="BM463" s="11" t="n">
        <f aca="false">IF(BL463="","",IF(BL463="0 - 2",1,IF(BL463="2,5 - 4,5",2,IF(BL463="5 - 7",3,IF(BL463="7,5 - 9,5",4,IF(BL463="10 - 12",5,IF(BL463="12,5 - 13,5",6,IF(BL463="14","NORMA",IF(BL463="14,5 - 16,5",7,IF(BL463="17 - 19",8,IF(BL463="19,5 - 21,5",9,IF(BL463="22 - 24",10,IF(BL463="24,5 - 26,5",11,IF(BL463="27 - 29",12,IF(BL463="29,5 - 30",13,"")))))))))))))))</f>
        <v>4</v>
      </c>
      <c r="BN463" s="9" t="n">
        <v>14</v>
      </c>
      <c r="BO463" s="11" t="str">
        <f aca="false">IF(BN463="","",IF(AND(BN463&gt;=-20,BN463&lt;=-10),"-20 a -10",IF(AND(BN463&gt;=-9.5,BN463&lt;=0.5),"-9,5 a 0,5",IF(AND(BN463&gt;=1,BN463&lt;=11),"1 a 11",IF(AND(BN463&gt;=11.5,BN463&lt;=21.5),"11,5 a 21,5",IF(BN463=22,"22",IF(AND(BN463&gt;=22.5,BN463&lt;=32.5),"22,5 a 32,5",IF(AND(BN463&gt;=33,BN463&lt;=43),"33 a 43","Fuera de rango"))))))))</f>
        <v>11,5 a 21,5</v>
      </c>
      <c r="BP463" s="11" t="n">
        <f aca="false">IF(BO463="","",IF(BO463="-20 a -10",1,IF(BO463="-9,5 a 0,5",2,IF(BO463="1 a 11",3,IF(BO463="11,5 a 21,5",4,IF(BO463="22","NORMA",IF(BO463="22,5 a 32,5",5,IF(BO463="33 a 43",6,""))))))))</f>
        <v>4</v>
      </c>
      <c r="BQ463" s="9" t="n">
        <v>8</v>
      </c>
      <c r="BR463" s="10" t="str">
        <f aca="false">IF(BQ463="","",IF(AND(BQ463&gt;=-20,BQ463&lt;=-15),"-20 a -15",IF(AND(BQ463&gt;=-14.5,BQ463&lt;=-9.5),"-14,5 a -9,5",IF(AND(BQ463&gt;=-9,BQ463&lt;=-4),"-9 a -4",IF(AND(BQ463&gt;=-3.5,BQ463&lt;=2.5),"-3,5 a 2,5",IF(AND(BQ463&gt;=3,BQ463&lt;=8),"3 a 8",IF(AND(BQ463&gt;=8.5,BQ463&lt;=13.5),"8,5 a 13,5",IF(AND(BQ463&gt;=14,BQ463&lt;=17.5),"14 a 17,5",IF(BQ463=18,"18",IF(AND(BQ463&gt;=18.5,BQ463&lt;=23.5),"18,5 a 23,5",IF(AND(BQ463&gt;=24,BQ463&lt;=29),"24 a 29",IF(AND(BQ463&gt;=29.5,BQ463&lt;=34.5),"29,5 a 34,5",IF(AND(BQ463&gt;=35,BQ463&lt;=40),"35 a 40","Fuera de rango")))))))))))))</f>
        <v>3 a 8</v>
      </c>
      <c r="BS463" s="11" t="n">
        <f aca="false">IF(BR463="","",IF(BR463="-20 a -15",1,IF(BR463="-14,5 a -9,5",2,IF(BR463="-9 a -4",3,IF(BR463="-3,5 a 2,5",4,IF(BR463="3 a 8",5,IF(BR463="8,5 a 13,5",6,IF(BR463="14 a 17,5",7,IF(BR463="18","NORMA",IF(BR463="18,5 a 23,5",8,IF(BR463="24 a 29",9,IF(BR463="29,5 a 34,5",10,IF(BR463="35 a 40",11,"")))))))))))))</f>
        <v>5</v>
      </c>
      <c r="BT463" s="9" t="n">
        <v>1</v>
      </c>
      <c r="BU463" s="10" t="str">
        <f aca="false">IF(BT463="","",IF(AND(BT463&gt;=-20,BT463&lt;=-18),"-20 a -18",IF(AND(BT463&gt;=-17.5,BT463&lt;=-15.5),"-17,5 a -15,5",IF(AND(BT463&gt;=-15,BT463&lt;=-13),"-15 a -13",IF(AND(BT463&gt;=-12.5,BT463&lt;=-10.5),"-12,5 a -10,5",IF(AND(BT463&gt;=-10,BT463&lt;=-8),"-10 a -8",IF(AND(BT463&gt;=-7.5,BT463&lt;=-5.5),"-7,5 a -5,5",IF(AND(BT463&gt;=-5,BT463&lt;=-3),"-5 a -3",IF(AND(BT463&gt;=-2.5,BT463&lt;=-0.5),"-2,5 a -0,5",IF(BT463=0,"0",IF(AND(BT463&gt;=0.5,BT463&lt;=2.5),"0,5 a 2,5",IF(AND(BT463&gt;=3,BT463&lt;=5),"3 a 5",IF(AND(BT463&gt;=5.5,BT463&lt;=7.5),"5,5 a 7,5",IF(AND(BT463&gt;=8,BT463&lt;=10),"8 a 10",IF(AND(BT463&gt;=10.5,BT463&lt;=12.5),"10,5 a 12,5",IF(AND(BT463&gt;=13,BT463&lt;=15),"13 a 15",IF(AND(BT463&gt;=15.5,BT463&lt;=17.5),"15,5 a 17,5",IF(AND(BT463&gt;=18,BT463&lt;=20),"18 a 20","Fuera de rango"))))))))))))))))))</f>
        <v>0,5 a 2,5</v>
      </c>
      <c r="BV463" s="11" t="n">
        <f aca="false">IF(BT463="","",IF(BT463=0,"NORMA",IF(AND(BT463&gt;=-20,BT463&lt;=-18),2,IF(AND(BT463&gt;=-17.5,BT463&lt;=-15.5),2,IF(AND(BT463&gt;=-15,BT463&lt;=-13),3,IF(AND(BT463&gt;=-12.5,BT463&lt;=-10.5),4,IF(AND(BT463&gt;=-10,BT463&lt;=-8),5,IF(AND(BT463&gt;=-7.5,BT463&lt;=-5.5),6,IF(AND(BT463&gt;=-5,BT463&lt;=-3),7,IF(AND(BT463&gt;=-2.5,BT463&lt;=-0.5),8,IF(AND(BT463&gt;=0.5,BT463&lt;=2.5),9,IF(AND(BT463&gt;=3,BT463&lt;=5),10,IF(AND(BT463&gt;=5.5,BT463&lt;=7.5),11,IF(AND(BT463&gt;=8,BT463&lt;=10),12,IF(AND(BT463&gt;=10.5,BT463&lt;=12.5),13,IF(AND(BT463&gt;=13,BT463&lt;=15),14,IF(AND(BT463&gt;=15.5,BT463&lt;=17.5),15,IF(AND(BT463&gt;=18,BT463&lt;=20),16,"Fuera de rango"))))))))))))))))))</f>
        <v>9</v>
      </c>
      <c r="BW463" s="9" t="n">
        <v>-3</v>
      </c>
      <c r="BX463" s="10" t="n">
        <f aca="false">18.5- (0.3*H463)</f>
        <v>5</v>
      </c>
      <c r="BY463" s="10" t="n">
        <f aca="false">(BW463)-(BX463)</f>
        <v>-8</v>
      </c>
      <c r="BZ463" s="10" t="str">
        <f aca="false">IF(BY463="","",IF(BY463&lt;-27.5,"De -30 a -28",IF(BY463&lt;-25,"De -27,5 a -25,5",IF(BY463&lt;-22.5,"De -25 a -23",IF(BY463&lt;-20,"De -22,5 a -20,5",IF(BY463&lt;-17.5,"De -20 a -18",IF(BY463&lt;-15,"De -17,5 a -15,5",IF(BY463&lt;-12.5,"De -15 a -13",IF(BY463&lt;-10,"De -12,5 a -10,5",IF(BY463&lt;-7.5,"De -10 a -8",IF(BY463&lt;-5,"De -7,5 a -5,5",IF(BY463&lt;-2.5,"De -5 a -3",IF(BY463&lt;0,"De -2,5 a -0,5",IF(BY463&lt;2.5,"De 0 a 2",IF(BY463&lt;5,"De 2,5 a 4,5",IF(BY463&lt;7.5,"De 5 a 7",IF(BY463&lt;10,"De 7,5 a 9,5",IF(BY463&lt;12.5,"De 10 a 12",IF(BY463&lt;15,"De 12,5 a 14,5",IF(BY463&lt;17.5,"De 15 a 17",IF(BY463&lt;20,"De 17,5 a 19,5",IF(BY463&lt;22.5,"De 20 a 22",IF(BY463&lt;25,"De 22,5 a 24,5",IF(BY463&lt;27.5,"De 25 a 27","De 27,5 a 30"))))))))))))))))))))))))</f>
        <v>De -10 a -8</v>
      </c>
      <c r="CA463" s="12" t="n">
        <f aca="false">IF(BY463="","",IF(BY463&lt;=-28,1,IF(BY463&lt;=-25.5,2,IF(BY463&lt;=-23,3,IF(BY463&lt;=-20.5,4,IF(BY463&lt;=-18,5,IF(BY463&lt;=-15.5,6,IF(BY463&lt;=-13,7,IF(BY463&lt;=-10.5,8,IF(BY463&lt;=-8,9,IF(BY463&lt;=-5.5,10,IF(BY463&lt;=-3,11,IF(BY463&lt;=-0.5,12,IF(BY463&lt;=2,13,IF(BY463&lt;=4.5,14,IF(BY463&lt;=7,15,IF(BY463&lt;=9.5,16,IF(BY463&lt;=12,17,IF(BY463&lt;=14.5,18,IF(BY463&lt;=17,19,IF(BY463&lt;=19.5,20,IF(BY463&lt;=22,21,IF(BY463&lt;=24.5,22,IF(BY463&lt;=27,23,IF(BY463&lt;=30,24,"Fuera de rango")))))))))))))))))))))))))</f>
        <v>9</v>
      </c>
      <c r="CB463" s="9" t="n">
        <v>-3</v>
      </c>
      <c r="CC463" s="10" t="n">
        <f aca="false">18.5- (0.3*H463)</f>
        <v>5</v>
      </c>
      <c r="CD463" s="10" t="n">
        <f aca="false">(CB463)-(CC463)</f>
        <v>-8</v>
      </c>
      <c r="CE463" s="10" t="str">
        <f aca="false">IF(CD463="","",IF(CD463&lt;-27.5,"De -30 a -28",IF(CD463&lt;-25,"De -27,5 a -25,5",IF(CD463&lt;-22.5,"De -25 a -23",IF(CD463&lt;-20,"De -22,5 a -20,5",IF(CD463&lt;-17.5,"De -20 a -18",IF(CD463&lt;-15,"De -17,5 a -15,5",IF(CD463&lt;-12.5,"De -15 a -13",IF(CD463&lt;-10,"De -12,5 a -10,5",IF(CD463&lt;-7.5,"De -10 a -8",IF(CD463&lt;-5,"De -7,5 a -5,5",IF(CD463&lt;-2.5,"De -5 a -3",IF(CD463&lt;0,"De -2,5 a -0,5",IF(CD463&lt;=2,"De 0 a 2",IF(CD463&lt;=4.5,"De 2,5 a 4,5",IF(CD463&lt;=7,"De 5 a 7",IF(CD463&lt;=9.5,"De 7,5 a 9,5",IF(CD463&lt;=12,"De 10 a 12",IF(CD463&lt;=14.5,"De 12,5 a 14,5",IF(CD463&lt;=17,"De 15 a 17",IF(CD463&lt;=19.5,"De 17,5 a 19,5",IF(CD463&lt;=22,"De 20 a 22",IF(CD463&lt;=24.5,"De 22,5 a 24,5",IF(CD463&lt;=27,"De 25 a 27","De 27,5 a 30"))))))))))))))))))))))))</f>
        <v>De -10 a -8</v>
      </c>
      <c r="CF463" s="12" t="n">
        <f aca="false">IF(CD463="","",IF(CD463&lt;-27.5,1,IF(CD463&lt;-25,2,IF(CD463&lt;-22.5,3,IF(CD463&lt;-20,4,IF(CD463&lt;-17.5,5,IF(CD463&lt;-15,6,IF(CD463&lt;-12.5,7,IF(CD463&lt;-10,8,IF(CD463&lt;-7.5,9,IF(CD463&lt;-5,10,IF(CD463&lt;-2.5,11,IF(CD463&lt;0,12,IF(CD463&lt;2.5,13,IF(CD463&lt;5,14,IF(CD463&lt;7.5,15,IF(CD463&lt;10,16,IF(CD463&lt;12.5,17,IF(CD463&lt;15,18,IF(CD463&lt;17.5,19,IF(CD463&lt;20,20,IF(CD463&lt;22.5,21,IF(CD463&lt;25,22,IF(CD463&lt;27.5,23,24))))))))))))))))))))))))</f>
        <v>9</v>
      </c>
      <c r="CG463" s="9" t="n">
        <v>-1.5</v>
      </c>
      <c r="CH463" s="10" t="str">
        <f aca="false">IF(CG463="","",IF(AND(CG463&gt;=-10,CG463&lt;=-9.5),"-10 a -9,5",IF(AND(CG463&gt;-9.5,CG463&lt;=-8.5),"-9 a -8,5",IF(AND(CG463&gt;-8.5,CG463&lt;=-7.5),"-8 a -7,5",IF(AND(CG463&gt;-7.5,CG463&lt;=-6.5),"-7 a -6,5",IF(AND(CG463&gt;-6.5,CG463&lt;=-5.5),"-6 a -5,5",IF(AND(CG463&gt;-5.5,CG463&lt;=-4.5),"-5 a -4,5",IF(AND(CG463&gt;-4.5,CG463&lt;=-3.5),"-4 a -3,5",IF(AND(CG463&gt;-3.5,CG463&lt;=-2.5),"-3 a -2,5",IF(CG463=-2.25,"-2,25",IF(AND(CG463&gt;-2.5,CG463&lt;=-1.5),"-2 a -1,5",IF(AND(CG463&gt;-1.5,CG463&lt;=-0.5),"-1 a -0,5",IF(AND(CG463&gt;-0.5,CG463&lt;=0.5),"0 a 0,5",IF(AND(CG463&gt;0.5,CG463&lt;=1.5),"1 a 1,5",IF(AND(CG463&gt;1.5,CG463&lt;=2.5),"2 a 2,5",IF(AND(CG463&gt;2.5,CG463&lt;=3.5),"3 a 3,5",IF(AND(CG463&gt;3.5,CG463&lt;=4.5),"4 a 4,5",IF(AND(CG463&gt;4.5,CG463&lt;=5.5),"5 a 5,5",IF(AND(CG463&gt;5.5,CG463&lt;=6.5),"6 a 6,5",IF(AND(CG463&gt;6.5,CG463&lt;=7.5),"7 a 7,5",IF(AND(CG463&gt;7.5,CG463&lt;=8.5),"8 a 8,5",IF(AND(CG463&gt;8.5,CG463&lt;=9.5),"9 a 9,5",IF(CG463&gt;=10,"10","Fuera de rango")))))))))))))))))))))))</f>
        <v>-2 a -1,5</v>
      </c>
      <c r="CI463" s="11" t="n">
        <f aca="false">IF(CG463="","",IF(CG463=-2.25,"NORMA",IF(CG463&lt;=-9.5,1,IF(CG463&lt;=-8.5,2,IF(CG463&lt;=-7.5,3,IF(CG463&lt;=-6.5,4,IF(CG463&lt;=-5.5,5,IF(CG463&lt;=-4.5,6,IF(CG463&lt;=-3.5,7,IF(CG463&lt;=-2.5,8,IF(CG463&lt;=-1.5,9,IF(CG463&lt;=-0.5,10,IF(CG463&lt;=0.5,11,IF(CG463&lt;=1.5,12,IF(CG463&lt;=2.5,13,IF(CG463&lt;=3.5,14,IF(CG463&lt;=4.5,15,IF(CG463&lt;=5.5,16,IF(CG463&lt;=6.5,17,IF(CG463&lt;=7.5,18,IF(CG463&lt;=8.5,19,IF(CG463&lt;=9.5,20,IF(CG463=10,21,"Fuera de rango")))))))))))))))))))))))</f>
        <v>9</v>
      </c>
      <c r="CJ463" s="9" t="n">
        <v>1.5</v>
      </c>
      <c r="CK463" s="10" t="str">
        <f aca="false">IF(CJ463="","",IF(AND(CJ463&gt;=-6,CJ463&lt;=-5.5),"-6 a -5,5",IF(AND(CJ463&gt;-5.5,CJ463&lt;=-4.5),"-5 a -4,5",IF(AND(CJ463&gt;-4.5,CJ463&lt;=-3.5),"-4 a -3,5",IF(AND(CJ463&gt;-3.5,CJ463&lt;=-2.5),"-3 a -2,5",IF(AND(CJ463&gt;-2.5,CJ463&lt;=-1.5),"-2 a -1,5",IF(AND(CJ463&gt;-1.5,CJ463&lt;=-0.5),"-1 a -0,5",IF(AND(CJ463&gt;-0.5,CJ463&lt;=0.5),"0 a 0,5",IF(AND(CJ463&gt;0.5,CJ463&lt;=1.5),"1 a 1,5",IF(AND(CJ463&gt;1.5,CJ463&lt;2.5),"2",IF(AND(CJ463&gt;=2.5,CJ463&lt;=3),"2,5 a 3",IF(AND(CJ463&gt;3,CJ463&lt;=4),"3,5 a 4",IF(AND(CJ463&gt;4,CJ463&lt;=5),"4,5 a 5",IF(AND(CJ463&gt;5,CJ463&lt;=6),"5,5 a 6",IF(AND(CJ463&gt;6,CJ463&lt;=7),"6,5 a 7",IF(AND(CJ463&gt;7,CJ463&lt;=8),"7,5 a 8",IF(AND(CJ463&gt;8,CJ463&lt;=9.5),"8,5 a 9,5",IF(CJ463=10,"10","Fuera de rango"))))))))))))))))))</f>
        <v>1 a 1,5</v>
      </c>
      <c r="CL463" s="11" t="n">
        <f aca="false">IF(CK463="","",IF(OR(CK463="-6 a -5,5",CK463="-6 - -5,5"),1,IF(OR(CK463="-5 a -4,5",CK463="-5 - -4,5"),2,IF(OR(CK463="-4 a -3,5",CK463="-4 - -3,5"),3,IF(OR(CK463="-3 a -2,5",CK463="-3 - -2,5"),4,IF(OR(CK463="-2 a -1,5",CK463="-2 - -1,5"),5,IF(OR(CK463="-1 a -0,5",CK463="-1 - -0,5"),6,IF(OR(CK463="0 a 0,5",CK463="0 - 0,5"),7,IF(OR(CK463="1 a 1,5",CK463="1 - 1,5"),8,IF(CK463="2","NORMA",IF(OR(CK463="2,5 a 3",CK463="2,5 - 3"),9,IF(OR(CK463="3,5 a 4",CK463="3,5 - 4"),10,IF(OR(CK463="4,5 a 5",CK463="4,5 - 5"),11,IF(OR(CK463="5,5 a 6",CK463="5,5 - 6"),12,IF(OR(CK463="6,5 a 7",CK463="6,5 - 7"),13,IF(OR(CK463="7,5 a 8",CK463="7,5 - 8"),14,IF(OR(CK463="8,5 a 9",CK463="8,5 - 9,5",CK463="9 a 9,5"),15,IF(CK463="10",15,IF(OR(CK463="0,5 a 1",CK463="0,5 - 1"),7,"Fuera de rango")))))))))))))))))))</f>
        <v>8</v>
      </c>
      <c r="CN463" s="10" t="str">
        <f aca="false">IF(CM463=0,"0", " ")</f>
        <v>0</v>
      </c>
      <c r="CO463" s="10" t="str">
        <f aca="false">IF(CM463&gt;0,"EME"," ")</f>
        <v> </v>
      </c>
      <c r="CQ463" s="10" t="str">
        <f aca="false">IF(CP463&gt;0,"0", " ")</f>
        <v> </v>
      </c>
      <c r="CR463" s="10" t="str">
        <f aca="false">IF(CP463&gt;0,"EME"," ")</f>
        <v> </v>
      </c>
      <c r="CS463" s="9" t="n">
        <v>0.5</v>
      </c>
      <c r="CV463" s="9" t="n">
        <v>0.75</v>
      </c>
      <c r="CY463" s="9" t="n">
        <v>0</v>
      </c>
      <c r="DB463" s="9" t="n">
        <v>0</v>
      </c>
      <c r="DC463" s="11" t="str">
        <f aca="false">IF(DB463&lt;0,"2"," ")</f>
        <v> </v>
      </c>
      <c r="DD463" s="11" t="str">
        <f aca="false">IF(DB463&lt;0,"MIO"," ")</f>
        <v> </v>
      </c>
      <c r="DE463" s="9" t="n">
        <v>-0.5</v>
      </c>
      <c r="DF463" s="10" t="str">
        <f aca="false">IF(DE463&lt;0,"3"," ")</f>
        <v>3</v>
      </c>
      <c r="DG463" s="10" t="str">
        <f aca="false">IF(DE463&lt;0,"AST"," ")</f>
        <v>AST</v>
      </c>
      <c r="DH463" s="9" t="n">
        <v>-0.5</v>
      </c>
      <c r="DI463" s="10" t="str">
        <f aca="false">IF(DH463&lt;0,"3"," ")</f>
        <v>3</v>
      </c>
      <c r="DJ463" s="10" t="str">
        <f aca="false">IF(DH463&lt;0,"AST"," ")</f>
        <v>AST</v>
      </c>
      <c r="DK463" s="9" t="n">
        <v>0</v>
      </c>
      <c r="DL463" s="10" t="str">
        <f aca="false">IF(DK463&gt;0,"4"," ")</f>
        <v> </v>
      </c>
      <c r="DM463" s="10" t="str">
        <f aca="false">IF(DK463&gt;0,"PRE"," ")</f>
        <v> </v>
      </c>
      <c r="DN463" s="9" t="n">
        <v>0</v>
      </c>
      <c r="DO463" s="10" t="str">
        <f aca="false">IF(DN463&gt;0,"4"," ")</f>
        <v> </v>
      </c>
      <c r="DP463" s="10" t="str">
        <f aca="false">IF(DN463&gt;0,"PRE"," ")</f>
        <v> </v>
      </c>
      <c r="DS463" s="12" t="str">
        <f aca="false">CONCATENATE(CO463,CU463,DA463,DG463,DM463)</f>
        <v> AST </v>
      </c>
      <c r="DT463" s="10" t="e">
        <f aca="false" t="array" ref="DT463">_xlfn.IFS(DS463="EME    ","0", DS463=" HIP   ","1", DS463="  MIO  ","2", DS463="   AST ","3", DS463="    PRE","4", DS463="EME   PRE","5", DS463=" HIP  PRE","6", DS463=" HIP AST ","7", DS463="  MIO PRE","8", DS463="  MIOAST ","9", DS463="   ASTPRE","10",DS463=" HIP ASTPRE","11", DS463="  MIOASTPRE","12", DS463="     ","0")</f>
        <v>#N/A</v>
      </c>
      <c r="DV463" s="1" t="e">
        <f aca="false" t="array" ref="DV463">_xlfn.IFS(DU463="SI","2", DU463="NO","1")</f>
        <v>#N/A</v>
      </c>
      <c r="DX463" s="11" t="str">
        <f aca="false">IF(DW463=0,"1","2")</f>
        <v>1</v>
      </c>
      <c r="DY463" s="11" t="str">
        <f aca="false" t="array" ref="DY463">_xlfn.IFS(DW463=0,"0", DW463=0.25, "1", DW463=0.5,"2", DW463=0.75,"3", DW463=1,"4",DW463=1.25,"5", DW463=1.5,"6", DW463=1.75,"7", DW463=2,"8")</f>
        <v>0</v>
      </c>
      <c r="EA463" s="11" t="str">
        <f aca="false">IF(DZ463=0,"1","2")</f>
        <v>1</v>
      </c>
      <c r="EB463" s="11" t="str">
        <f aca="false" t="array" ref="EB463">_xlfn.IFS(DZ463=0,"0", DZ463=0.25, "1", DZ463=0.5,"2", DZ463=0.75,"3", DZ463=1,"4",DZ463=1.25,"5", DZ463=1.5,"6", DZ463=1.75,"7", DZ463=2,"8")</f>
        <v>0</v>
      </c>
      <c r="ED463" s="10" t="str">
        <f aca="false">IF(EC463=0,"1","2")</f>
        <v>1</v>
      </c>
      <c r="EE463" s="11" t="str">
        <f aca="false" t="array" ref="EE463">_xlfn.IFS(EC463=0,"0", EC463=-0.25, "1", EC463=-0.5,"2", EC463=-0.75,"3", EC463=-1,"4",EC463=-1.25,"5", EC463=-1.5,"6", EC463=-1.75,"7", EC463=-2,"8", EC463=-2.25,"9",EC463=-2.5,"10", EC463=-2.75,"11", EC463=-3,"12", EC463=-3.25,"13", EC463=-3.5,"14", EC463=-3.75,"15",EC463=-4,"16")</f>
        <v>0</v>
      </c>
      <c r="EG463" s="10" t="str">
        <f aca="false">IF(EF463=0,"1","2")</f>
        <v>1</v>
      </c>
      <c r="EH463" s="11" t="str">
        <f aca="false" t="array" ref="EH463">_xlfn.IFS(EF463=0,"0", EF463=-0.25, "1", EF463=-0.5,"2", EF463=-0.75,"3", EF463=-1,"4",EF463=-1.25,"5", EF463=-1.5,"6", EF463=-1.75,"7", EF463=-2,"8", EF463=-2.25,"9",EF463=-2.5,"10", EF463=-2.75,"11", EF463=-3,"12", EF463=-3.25,"13", EF463=-3.5,"14", EF463=-3.75,"15",EF463=-4,"16")</f>
        <v>0</v>
      </c>
      <c r="EJ463" s="11" t="str">
        <f aca="false">IF(EI463=0,"1","2")</f>
        <v>1</v>
      </c>
      <c r="EK463" s="11" t="str">
        <f aca="false" t="array" ref="EK463">_xlfn.IFS(EI463=0,"0", EI463=-0.25, "1", EI463=-0.5,"2", EI463=-0.75,"3", EI463=-1,"4",EI463=-1.25,"5", EI463=-1.5,"6", EI463=-1.75,"7", EI463=-2,"8", EI463=-2.25,"9", EI463=-2.25,"9",EI463=-2.5,"10", EI463=-2.75,"11", EI463=-3,"12", EI463=-3.25,"13", EI463=-3.5,"14", EI463=-3.75,"15",EI463=-4,"16", EI463=0.25, "17", EI463=0.5, "18")</f>
        <v>0</v>
      </c>
      <c r="EM463" s="11" t="str">
        <f aca="false">IF(EL463=0,"1","2")</f>
        <v>1</v>
      </c>
      <c r="EN463" s="11" t="str">
        <f aca="false" t="array" ref="EN463">_xlfn.IFS(EL463=0.25,"17",EL463=0.5,"18", EL463=0,"0", EL463=-0.25, "1", EL463=-0.5,"2", EL463=-0.75,"3", EL463=-1,"4",EL463=-1.25,"5", EL463=-1.5,"6", EL463=-1.75,"7", EL463=-2,"8",EL463= -2.25,"9",EL463=-2.5,"10",EL463= -2.75,"11",EL463= -3,"12",EL463= -3.25,"13",EL463= -3.5,"14",EL463= -3.75,"15",EL463=-4,"16")</f>
        <v>0</v>
      </c>
      <c r="EP463" s="11" t="str">
        <f aca="false">IF(EO463=0,"1","2")</f>
        <v>1</v>
      </c>
      <c r="EQ463" s="11" t="str">
        <f aca="false" t="array" ref="EQ463">_xlfn.IFS(EO463=0,"0", EO463=0.25, "1", EO463=0.5,"2", EO463=0.75,"3", EO463=1,"4",EO463=1.25,"5", EO463=1.5,"6", EO463=1.75,"7", EO463=2,"8", EO463=2.25,"9", EO463=2.25,"9",EO463=2.5,"10", EO463=2.75,"11", EO463=3,"12", EO463=3.25,"13", EO463=3.5,"14", EO463=3.75,"15",EO463=4,"16", EO463=-0.25, "17", bq=-0.5, "18")</f>
        <v>0</v>
      </c>
      <c r="ES463" s="11" t="str">
        <f aca="false">IF(ER463=0,"1","2")</f>
        <v>1</v>
      </c>
      <c r="ET463" s="11" t="str">
        <f aca="false" t="array" ref="ET463">_xlfn.IFS(ER463=0,"0", ER463=0.25, "1", ER463=0.5,"2", ER463=0.75,"3", ER463=1,"4",ER463=1.25,"5", ER463=1.5,"6", ER463=1.75,"7", ER463=2,"8", ER463=2.25,"9", ER463=2.25,"9",ER463=2.5,"10", ER463=2.75,"11", ER463=3,"12", ER463=3.25,"13", ER463=3.5,"14", ER463=3.75,"15",ER463=4,"16", ER463=-0.25, "17", bq=-0.5, "18")</f>
        <v>0</v>
      </c>
      <c r="EV463" s="14" t="e">
        <f aca="false">VLOOKUP(EU463,LEYENDA!$G$2:$H$8,2,TRUE())</f>
        <v>#N/A</v>
      </c>
      <c r="EW463" s="14" t="e">
        <f aca="false" t="array" ref="EW463">_xlfn.IFS(EV463="0-5","1", EV463="6-12","2", EV463="13-18","3", EV463="19-24","4", EV463="25-36","5", EV463="37-48","6", EV463="49-60","7")</f>
        <v>#N/A</v>
      </c>
    </row>
    <row r="464" customFormat="false" ht="13.5" hidden="false" customHeight="false" outlineLevel="0" collapsed="false">
      <c r="A464" s="1" t="n">
        <v>162</v>
      </c>
      <c r="B464" s="2" t="n">
        <v>2</v>
      </c>
      <c r="C464" s="33" t="n">
        <v>42867</v>
      </c>
      <c r="E464" s="5" t="str">
        <f aca="false">VLOOKUP(A464,'286'!$A$3:$J$6279,10,FALSE())</f>
        <v>IZQUIERDO TEJERO, DAVID</v>
      </c>
      <c r="F464" s="4" t="str">
        <f aca="false">VLOOKUP(A464,'286'!$A$3:$I$1768,3,FALSE())</f>
        <v>IZTEDA</v>
      </c>
      <c r="G464" s="6" t="n">
        <f aca="false">VLOOKUP(A464,'286'!$A$3:$I$1768,4,FALSE())</f>
        <v>25675</v>
      </c>
      <c r="H464" s="7" t="n">
        <f aca="false">YEAR(C464)-YEAR(G464)</f>
        <v>47</v>
      </c>
      <c r="I464" s="1" t="str">
        <f aca="false">VLOOKUP(H464,LEYENDA!$C$2:$D$6,2,TRUE())</f>
        <v>41-60</v>
      </c>
      <c r="J464" s="5" t="str">
        <f aca="false">VLOOKUP(A464,'286'!$A$3:$I$1768,7,FALSE())</f>
        <v>H</v>
      </c>
      <c r="K464" s="8" t="n">
        <f aca="false">VLOOKUP(A464,'286'!$A$3:$I$1768,2,FALSE())</f>
        <v>0</v>
      </c>
      <c r="L464" s="4" t="str">
        <f aca="false">VLOOKUP(A464,'286'!$A$3:$I$1768,8,FALSE())</f>
        <v>D</v>
      </c>
      <c r="M464" s="4" t="str">
        <f aca="false">VLOOKUP(A464,'286'!$A$3:$I$1768,9,FALSE())</f>
        <v>D</v>
      </c>
      <c r="N464" s="8" t="str">
        <f aca="false">IF(R464=O464, "MISMA","CONTRARIA")</f>
        <v>MISMA</v>
      </c>
      <c r="O464" s="8" t="str">
        <f aca="false" t="array" ref="O464">_xlfn.IFS(L464="D","1", L464="I","2")</f>
        <v>1</v>
      </c>
      <c r="P464" s="8" t="e">
        <f aca="false" t="array" ref="P464">_xlfn.IFS(K464="OD","1", K464="OI","2")</f>
        <v>#N/A</v>
      </c>
      <c r="Q464" s="1" t="str">
        <f aca="false" t="array" ref="Q464">_xlfn.IFS(J464="M","1", J464="H","2")</f>
        <v>2</v>
      </c>
      <c r="R464" s="8" t="str">
        <f aca="false" t="array" ref="R464">_xlfn.IFS(M464="D","1", M464="I","2")</f>
        <v>1</v>
      </c>
      <c r="S464" s="1" t="str">
        <f aca="false" t="array" ref="S464">_xlfn.IFS(N464="CONTRARIA", "1",N464= "MISMA","2")</f>
        <v>2</v>
      </c>
      <c r="T464" s="1" t="str">
        <f aca="false" t="array" ref="T464">_xlfn.IFS(I464="0-12","1", I464="13-24","2", I464="25-40","3", I464="41-60","4", I464="61-100","5")</f>
        <v>4</v>
      </c>
      <c r="U464" s="9" t="n">
        <v>-0.5</v>
      </c>
      <c r="V464" s="10" t="str">
        <f aca="false">IF(U464="","",IF(AND(U464&gt;=-9,U464&lt;=-6.5),"-9 a -6,5",IF(AND(U464&gt;=-6,U464&lt;=-3.5),"-6 a -3,5",IF(AND(U464&gt;=-3,U464&lt;=-1),"-3 a -1",IF(U464=-0.5,"-0,5",IF(AND(U464&gt;=0,U464&lt;=2.5),"0 a 2,5",IF(AND(U464&gt;=3,U464&lt;=5.5),"3 a 5,5",IF(AND(U464&gt;=6,U464&lt;=8.5),"6 a 8,5",IF(AND(U464&gt;=9,U464&lt;=20),"9 a 20","Fuera de rango")))))))))</f>
        <v>-0,5</v>
      </c>
      <c r="W464" s="11" t="str">
        <f aca="false">IF(V464="","",IF(V464="-9 a -6,5",2,IF(V464="-6 a -3,5",3,IF(V464="-3 a -1",4,IF(V464="-0,5","NORMA",IF(V464="0 a 2,5",5,IF(V464="3 a 5,5",6,IF(V464="6 a 8,5",7,IF(V464="9 a 20",8,"Fuera de rango")))))))))</f>
        <v>NORMA</v>
      </c>
      <c r="X464" s="9" t="n">
        <v>4</v>
      </c>
      <c r="Y464" s="11" t="str">
        <f aca="false">IF(X464="","",IF(AND(X464&gt;=0,X464&lt;=4),"0 a 4",IF(AND(X464&gt;=4.5,X464&lt;=8.5),"4,5 a 8,5",IF(X464=9,"9",IF(AND(X464&gt;=9.5,X464&lt;=13),"9,5 a 13",IF(AND(X464&gt;=13.5,X464&lt;=20),"13,5 a 20",IF(AND(X464&gt;=20.5,X464&lt;=35),"20,5 a 35","Fuera de rango")))))))</f>
        <v>0 a 4</v>
      </c>
      <c r="Z464" s="11" t="n">
        <f aca="false">IF(Y464="","",IF(Y464="0 a 4",1,IF(Y464="4,5 a 8,5",2,IF(Y464="9","NORMA",IF(Y464="9,5 a 13",3,IF(Y464="13,5 a 20",4,IF(Y464="20,5 a 35",5,"Fuera de rango")))))))</f>
        <v>1</v>
      </c>
      <c r="AA464" s="9" t="n">
        <v>10</v>
      </c>
      <c r="AB464" s="10" t="str">
        <f aca="false">IF(AA464="","",IF(AND(AA464&gt;=0,AA464&lt;=9),"0 a 9",IF(AND(AA464&gt;=9.5,AA464&lt;=18.5),"9,5 a 18,5",IF(AA464=19,"19",IF(AND(AA464&gt;=19.5,AA464&lt;=28),"19,5 a 28",IF(AND(AA464&gt;=28.5,AA464&lt;=40),"28,5 a 40","Fuera de rango"))))))</f>
        <v>9,5 a 18,5</v>
      </c>
      <c r="AC464" s="11" t="n">
        <f aca="false" t="array" ref="AC464">_xlfn.IFS(AB464="","",AB464="0 a 9",1,AB464="9,5 a 18,5",2,AB464="19","NORMA",AB464="19,5 a 28",3,AB464="28,5 a 40",4,TRUE(),"Fuera de rango")</f>
        <v>2</v>
      </c>
      <c r="AD464" s="9" t="n">
        <v>6</v>
      </c>
      <c r="AE464" s="10" t="str">
        <f aca="false">IF(AD464="","",IF(AND(AD464&gt;=-10,AD464&lt;=0),"De -10 a 0",IF(AND(AD464&gt;=0.5,AD464&lt;=9.5),"0,5 a 9,5",IF(AD464=10,"10",IF(AND(AD464&gt;=10.5,AD464&lt;=20),"10,5 a 20",IF(AND(AD464&gt;=20.5,AD464&lt;=40),"20,5 a 40","Fuera de rango"))))))</f>
        <v>0,5 a 9,5</v>
      </c>
      <c r="AF464" s="12" t="n">
        <f aca="false">IF(AD464="","",IF(AND(AD464&gt;=-10,AD464&lt;=0),1,IF(AND(AD464&gt;=0.5,AD464&lt;=9.5),2,IF(AD464=10,"NORMA",IF(AND(AD464&gt;=10.5,AD464&lt;=20),3,IF(AND(AD464&gt;=20.5,AD464&lt;=40),4,""))))))</f>
        <v>2</v>
      </c>
      <c r="AG464" s="9" t="n">
        <v>9</v>
      </c>
      <c r="AH464" s="10" t="str">
        <f aca="false">IF(AG464="","",IF(AND(AG464&gt;=0,AG464&lt;=4),"0 a 4",IF(AND(AG464&gt;=4.5,AG464&lt;=8.5),"4,5 a 8,5",IF(AG464=9,"9",IF(AND(AG464&gt;=9.5,AG464&lt;=13),"9,5 a 13",IF(AND(AG464&gt;=13.5,AG464&lt;=25),"13,5 a 25","Fuera de rango"))))))</f>
        <v>9</v>
      </c>
      <c r="AI464" s="10" t="str">
        <f aca="false">IF(AH464="","",IF(AH464="0 a 4",1,IF(AH464="4,5 a 8,5",2,IF(AH464="9","NORMA",IF(AH464="9,5 a 13",3,IF(AH464="13,5 a 25",4,""))))))</f>
        <v>NORMA</v>
      </c>
      <c r="AJ464" s="9" t="n">
        <v>5</v>
      </c>
      <c r="AK464" s="10" t="str">
        <f aca="false">IF(AJ464="","",IF(AND(AJ464&gt;=-15,AJ464&lt;=-10.5),"-15 a -10,5",IF(AND(AJ464&gt;=-10,AJ464&lt;=-4),"-10 a -4",IF(AND(AJ464&gt;=-4.5,AJ464&lt;=0),"-4,5 a 0",IF(AND(AJ464&gt;=0.5,AJ464&lt;=4.5),"0,5 a 4,5",IF(AJ464=5,"5",IF(AND(AJ464&gt;=5.5,AJ464&lt;=10),"5,5 a 10",IF(AND(AJ464&gt;=10.5,AJ464&lt;=20),"10,5 a 20","Fuera de rango"))))))))</f>
        <v>5</v>
      </c>
      <c r="AL464" s="11" t="str">
        <f aca="false">IF(AK464="","",IF(AK464="-15 a -10,5",1,IF(AK464="-10 a -4",2,IF(AK464="-4,5 a 0",3,IF(AK464="0,5 a 4,5",4,IF(AK464="5","NORMA",IF(AK464="5,5 a 10",5,IF(AK464="10,5 a 20",6,"Error"))))))))</f>
        <v>NORMA</v>
      </c>
      <c r="AM464" s="9" t="n">
        <v>0.5</v>
      </c>
      <c r="AN464" s="10" t="str">
        <f aca="false">IF(AM464="","",IF(AND(AM464&gt;=-7.5,AM464&lt;=-5.5),"-7,5 a -5,5",IF(AND(AM464&gt;=-5,AM464&lt;=-3),"-5 a -3",IF(AND(AM464&gt;=-2.5,AM464&lt;=-0.5),"-2,5 a -0,5",IF(AM464=0,"0,00",IF(AND(AM464&gt;=0.5,AM464&lt;=2.5),"0,5 a 2,5",IF(AND(AM464&gt;=3,AM464&lt;=5),"3 a 5",IF(AND(AM464&gt;=5.5,AM464&lt;=7.5),"5,5 a 7,5",IF(AND(AM464&gt;=8,AM464&lt;=10),"8 a 10","Fuera de rango")))))))))</f>
        <v>0,5 a 2,5</v>
      </c>
      <c r="AO464" s="11" t="n">
        <f aca="false">IF(AN464="","",IF(AN464="-7,5 a -5,5",1,IF(AN464="-5 a -3",2,IF(AN464="-2,5 a -0,5",3,IF(AN464="0,00","NORMA",IF(AN464="0,5 a 2,5",4,IF(AN464="3 a 5",5,IF(AN464="5,5 a 7,5",6,IF(AN464="8 a 10",7,"Error")))))))))</f>
        <v>4</v>
      </c>
      <c r="AP464" s="9" t="n">
        <v>-1</v>
      </c>
      <c r="AQ464" s="10" t="str">
        <f aca="false">IF(AP464="","",IF(AND(AP464&gt;=-20,AP464&lt;=-9.5),"-20 a -9,5",IF(AND(AP464&gt;=-9,AP464&lt;=-6.5),"-9 a -6,5",IF(AP464=-6,"-6",IF(AND(AP464&gt;=-5.5,AP464&lt;=-3),"-5,5 a -3",IF(AND(AP464&gt;=-2.5,AP464&lt;=0),"-2,5 a 0",IF(AND(AP464&gt;=0.5,AP464&lt;=3),"0,5 a 3",IF(AND(AP464&gt;=3.5,AP464&lt;=6),"3,5 a 6",IF(AND(AP464&gt;=6.5,AP464&lt;=9),"6,5 a 9",IF(AND(AP464&gt;=9.5,AP464&lt;=20),"9,5 a 20","Fuera de rango"))))))))))</f>
        <v>-2,5 a 0</v>
      </c>
      <c r="AR464" s="11" t="n">
        <f aca="false">IF(AQ464="","",IF(AQ464="-20 a -9,5",1,IF(AQ464="-9 a -6,5",2,IF(AQ464="-6","NORMA",IF(AQ464="-5,5 a -3",3,IF(AQ464="-2,5 a 0",4,IF(AQ464="0,5 a 3",5,IF(AQ464="3,5 a 6",6,IF(AQ464="6,5 a 9",7,IF(AQ464="9,5 a 20",8,""))))))))))</f>
        <v>4</v>
      </c>
      <c r="AS464" s="9" t="n">
        <v>4</v>
      </c>
      <c r="AT464" s="10" t="str">
        <f aca="false">IF(AS464="","",IF(AND(AS464&gt;=-16,AS464&lt;=-14),"-16 a -14",IF(AND(AS464&gt;=-13.5,AS464&lt;=-11.5),"-13,5 a -11,5",IF(AND(AS464&gt;=-11,AS464&lt;=-9),"-11 a -9",IF(AND(AS464&gt;=-8.5,AS464&lt;=-6.5),"-8,5 a -6,5",IF(AND(AS464&gt;=-6,AS464&lt;=-4),"-6 a -4",IF(AND(AS464&gt;=-3.5,AS464&lt;=-1.5),"-3,5 a -1,5",IF(AND(AS464&gt;=-1,AS464&lt;=1),"-1 a 1",IF(AND(AS464&gt;=1.5,AS464&lt;=3.5),"1,5 a 3,5",IF(AND(AS464&gt;=4,AS464&lt;=6),"4 a 6",IF(AND(AS464&gt;=6.5,AS464&lt;=8.5),"6,5 a 8,5",IF(AND(AS464&gt;=9,AS464&lt;=11),"9 a 11",IF(AND(AS464&gt;=11.5,AS464&lt;=13.5),"11,5 a 13,5",IF(AND(AS464&gt;=14,AS464&lt;=16),"14 a 16",IF(AND(AS464&gt;=16.5,AS464&lt;=18.5),"16,5 a 18,5",IF(AND(AS464&gt;=19,AS464&lt;=21),"19 a 21","Fuera de rango"))))))))))))))))</f>
        <v>4 a 6</v>
      </c>
      <c r="AU464" s="11" t="str">
        <f aca="false" t="array" ref="AU464">IF(AT464="","",_xlfn.IFS(AT464="-16 a -14",1,AT464="-13,5 a -11,5",2,AT464="-11 a -9",3,AT464="-8,5 a -6,5",4,AT464="-6 a -4",5,AT464="-3,5 a -1,5",6,AT464="-1 a 1",7,AT464="1,5 a 3,5",8,AT464="4 a 6","NORMA",AT464="6,5 a 8,5",9,AT464="9 a 11",10,AT464="11,5 a 13,5",11,AT464="14 a 16",12,AT464="16,5 a 18,5",13,AT464="19 a 21",14,TRUE(),""))</f>
        <v>NORMA</v>
      </c>
      <c r="AV464" s="9" t="n">
        <v>1.5</v>
      </c>
      <c r="AW464" s="10" t="str">
        <f aca="false">IF(AV464="","",IF(AND(AV464&gt;=-1,AV464&lt;=-0.5),"-1 a -0,5",IF(AND(AV464&gt;-0.5,AV464&lt;=0),"De -0,5 a 0",IF(AND(AV464&gt;=0.25,AV464&lt;=0.75),"0,25 a 0,75",IF(AND(AV464&gt;=1,AV464&lt;=1.5),"1 a 1,5",IF(AND(AV464&gt;=1.75,AV464&lt;=2.25),"1,75 a 2,25",IF(AND(AV464&gt;=2.5,AV464&lt;=3),"2,5 a 3",IF(AND(AV464&gt;=3.25,AV464&lt;=3.75),"3,25 a 3,75","Fuera de rango"))))))))</f>
        <v>1 a 1,5</v>
      </c>
      <c r="AX464" s="10" t="n">
        <f aca="false">IF(AW464="","",IF(OR(AW464="-1 a -0,5",AW464="-1 a -0.5"),1,IF(OR(AW464="De -0,5 a 0",AW464="-0,5 a 0",AW464="De -0.5 a 0"),2,IF(OR(AW464="0,25 a 0,75",AW464="0.25 a 0.75"),"NORMA",IF(OR(AW464="1 a 1,5",AW464="1 a 1.5"),3,IF(OR(AW464="1,75 a 2,25",AW464="1.75 a 2.25"),4,IF(OR(AW464="2,5 a 3",AW464="2.5 a 3"),5,IF(OR(AW464="3,25 a 3,75",AW464="3.25 a 3.75"),6,""))))))))</f>
        <v>3</v>
      </c>
      <c r="AY464" s="9" t="n">
        <v>-5</v>
      </c>
      <c r="AZ464" s="10" t="str">
        <f aca="false">IF(AY464="","",IF(AND(AY464&gt;=-20,AY464&lt;=-9.5),"-20 a -9,5",IF(AND(AY464&gt;=-9,AY464&lt;=-6.5),"-9 a -6,5",IF(AY464=-6,"-6",IF(AND(AY464&gt;=-5.5,AY464&lt;=-3),"-5,5 a -3",IF(AND(AY464&gt;=-2.5,AY464&lt;=0),"-2,5 a 0",IF(AND(AY464&gt;=0.5,AY464&lt;=3),"0,5 a 3",IF(AND(AY464&gt;=3.5,AY464&lt;=6),"3,5 a 6","Fuera de rango"))))))))</f>
        <v>-5,5 a -3</v>
      </c>
      <c r="BA464" s="11" t="n">
        <f aca="false">IF(AZ464="","",IF(AZ464="-20 a -9,5",1,IF(AZ464="-9 a -6,5",2,IF(AZ464="-6","NORMA",IF(AZ464="-5,5 a -3",3,IF(AZ464="-2,5 a 0",4,IF(AZ464="0,5 a 3",5,IF(AZ464="3,5 a 6",6,""))))))))</f>
        <v>3</v>
      </c>
      <c r="BB464" s="9" t="n">
        <v>16</v>
      </c>
      <c r="BC464" s="10" t="str">
        <f aca="false" t="array" ref="BC464">IF(BB464="","",_xlfn.IFS(AND(BB464&gt;=0,BB464&lt;=2),"0 a 2",AND(BB464&gt;=2.5,BB464&lt;=4.5),"2,5 a 4,5",AND(BB464&gt;=5,BB464&lt;=7),"5 a 7",AND(BB464&gt;=7.5,BB464&lt;=9.5),"7,5 a 9,5",AND(BB464&gt;=10,BB464&lt;=12),"10 a 12",AND(BB464&gt;=12.5,BB464&lt;=14.5),"12,5 a 14,5",BB464=15,"15",AND(BB464&gt;=15.5,BB464&lt;=17.5),"15,5 a 17,5",AND(BB464&gt;=18,BB464&lt;=20),"18 a 20",AND(BB464&gt;=20.5,BB464&lt;=22.5),"20,5 a 22,5",AND(BB464&gt;=23,BB464&lt;=25),"23 a 25",TRUE(),"Fuera de rango"))</f>
        <v>15,5 a 17,5</v>
      </c>
      <c r="BD464" s="11" t="n">
        <f aca="false" t="array" ref="BD464">IF(BC464="","",_xlfn.IFS(BC464="0 a 2",1,BC464="2,5 a 4,5",2,BC464="5 a 7",3,BC464="7,5 a 9,5",4,BC464="10 a 12",5,BC464="12,5 a 14,5",6,BC464="15","NORMA",BC464="15,5 a 17,5",7,BC464="18 a 20",8,BC464="20,5 a 22,5",9,BC464="23 a 25",10,TRUE(),"Fuera de rango"))</f>
        <v>7</v>
      </c>
      <c r="BE464" s="9" t="n">
        <v>16</v>
      </c>
      <c r="BF464" s="10" t="str">
        <f aca="false">IF(BE464="","",IF(AND(BE464&gt;=-20,BE464&lt;=-10),"-20 a -10",IF(AND(BE464&gt;=-9.5,BE464&lt;=0.5),"-9,5 a 0,5",IF(AND(BE464&gt;=1,BE464&lt;=11),"1 a 11",IF(AND(BE464&gt;=11.5,BE464&lt;=20.5),"11,5 a 20,5",IF(BE464=21,"21",IF(AND(BE464&gt;=21.5,BE464&lt;=31.5),"21,5 a 31,5",IF(AND(BE464&gt;=32,BE464&lt;=42),"32 a 42","Fuera de rango"))))))))</f>
        <v>11,5 a 20,5</v>
      </c>
      <c r="BG464" s="11" t="n">
        <f aca="false">IF(BF464="","",IF(BF464="-20 a -10",1,IF(BF464="-9,5 a 0,5",2,IF(BF464="1 a 11",3,IF(BF464="11,5 a 20,5",4,IF(BF464="21","NORMA",IF(BF464="21,5 a 31,5",5,IF(BF464="32 a 42",6,""))))))))</f>
        <v>4</v>
      </c>
      <c r="BH464" s="9" t="n">
        <v>5</v>
      </c>
      <c r="BI464" s="10" t="str">
        <f aca="false">IF(BH464="","",IF(AND(BH464&gt;=-20,BH464&lt;=-15),"-20 a -15",IF(AND(BH464&gt;=-14.5,BH464&lt;=-9.5),"-14,5 a -9,5",IF(AND(BH464&gt;=-9,BH464&lt;=-4),"-9 a -4",IF(AND(BH464&gt;=-3.5,BH464&lt;=2.5),"-3,5 a 2,5",IF(AND(BH464&gt;=3,BH464&lt;=8),"3 a 8",IF(AND(BH464&gt;=8.5,BH464&lt;=14.5),"8,5 a 14,5",IF(BH464=15,"15",IF(AND(BH464&gt;=15.5,BH464&lt;=20.5),"15,5 a 20,5",IF(AND(BH464&gt;=21,BH464&lt;=26),"21 a 26","Fuera de rango"))))))))))</f>
        <v>3 a 8</v>
      </c>
      <c r="BJ464" s="11" t="n">
        <f aca="false">IF(BI464="","",IF(BI464="-20 a -15",1,IF(BI464="-14,5 a -9,5",2,IF(BI464="-9 a -4",3,IF(BI464="-3,5 a 2,5",4,IF(BI464="3 a 8",5,IF(BI464="8,5 a 14,5",6,IF(BI464="15","NORMA",IF(BI464="15,5 a 20,5",7,IF(BI464="21 a 26",8,IF(BI464="26,5 a 31,5",9,"")))))))))))</f>
        <v>5</v>
      </c>
      <c r="BK464" s="9" t="n">
        <v>14</v>
      </c>
      <c r="BL464" s="10" t="str">
        <f aca="false">IF(BK464="","",IF(AND(BK464&gt;=0,BK464&lt;=2),"0 - 2",IF(AND(BK464&gt;=2.5,BK464&lt;=4.5),"2,5 - 4,5",IF(AND(BK464&gt;=5,BK464&lt;=7),"5 - 7",IF(AND(BK464&gt;=7.5,BK464&lt;=9.5),"7,5 - 9,5",IF(AND(BK464&gt;=10,BK464&lt;=12),"10 - 12",IF(AND(BK464&gt;=12.5,BK464&lt;=13.5),"12,5 - 13,5",IF(BK464=14,"14",IF(AND(BK464&gt;=14.5,BK464&lt;=16.5),"14,5 - 16,5",IF(AND(BK464&gt;=17,BK464&lt;=19),"17 - 19",IF(AND(BK464&gt;=19.5,BK464&lt;=21.5),"19,5 - 21,5",IF(AND(BK464&gt;=22,BK464&lt;=24),"22 - 24",IF(AND(BK464&gt;=24.5,BK464&lt;=26.5),"24,5 - 26,5",IF(AND(BK464&gt;=27,BK464&lt;=29),"27 - 29",IF(AND(BK464&gt;=29.5,BK464&lt;=30),"29,5 - 30","Fuera de rango")))))))))))))))</f>
        <v>14</v>
      </c>
      <c r="BM464" s="11" t="str">
        <f aca="false">IF(BL464="","",IF(BL464="0 - 2",1,IF(BL464="2,5 - 4,5",2,IF(BL464="5 - 7",3,IF(BL464="7,5 - 9,5",4,IF(BL464="10 - 12",5,IF(BL464="12,5 - 13,5",6,IF(BL464="14","NORMA",IF(BL464="14,5 - 16,5",7,IF(BL464="17 - 19",8,IF(BL464="19,5 - 21,5",9,IF(BL464="22 - 24",10,IF(BL464="24,5 - 26,5",11,IF(BL464="27 - 29",12,IF(BL464="29,5 - 30",13,"")))))))))))))))</f>
        <v>NORMA</v>
      </c>
      <c r="BN464" s="9" t="n">
        <v>18</v>
      </c>
      <c r="BO464" s="11" t="str">
        <f aca="false">IF(BN464="","",IF(AND(BN464&gt;=-20,BN464&lt;=-10),"-20 a -10",IF(AND(BN464&gt;=-9.5,BN464&lt;=0.5),"-9,5 a 0,5",IF(AND(BN464&gt;=1,BN464&lt;=11),"1 a 11",IF(AND(BN464&gt;=11.5,BN464&lt;=21.5),"11,5 a 21,5",IF(BN464=22,"22",IF(AND(BN464&gt;=22.5,BN464&lt;=32.5),"22,5 a 32,5",IF(AND(BN464&gt;=33,BN464&lt;=43),"33 a 43","Fuera de rango"))))))))</f>
        <v>11,5 a 21,5</v>
      </c>
      <c r="BP464" s="11" t="n">
        <f aca="false">IF(BO464="","",IF(BO464="-20 a -10",1,IF(BO464="-9,5 a 0,5",2,IF(BO464="1 a 11",3,IF(BO464="11,5 a 21,5",4,IF(BO464="22","NORMA",IF(BO464="22,5 a 32,5",5,IF(BO464="33 a 43",6,""))))))))</f>
        <v>4</v>
      </c>
      <c r="BQ464" s="9" t="n">
        <v>9</v>
      </c>
      <c r="BR464" s="10" t="str">
        <f aca="false">IF(BQ464="","",IF(AND(BQ464&gt;=-20,BQ464&lt;=-15),"-20 a -15",IF(AND(BQ464&gt;=-14.5,BQ464&lt;=-9.5),"-14,5 a -9,5",IF(AND(BQ464&gt;=-9,BQ464&lt;=-4),"-9 a -4",IF(AND(BQ464&gt;=-3.5,BQ464&lt;=2.5),"-3,5 a 2,5",IF(AND(BQ464&gt;=3,BQ464&lt;=8),"3 a 8",IF(AND(BQ464&gt;=8.5,BQ464&lt;=13.5),"8,5 a 13,5",IF(AND(BQ464&gt;=14,BQ464&lt;=17.5),"14 a 17,5",IF(BQ464=18,"18",IF(AND(BQ464&gt;=18.5,BQ464&lt;=23.5),"18,5 a 23,5",IF(AND(BQ464&gt;=24,BQ464&lt;=29),"24 a 29",IF(AND(BQ464&gt;=29.5,BQ464&lt;=34.5),"29,5 a 34,5",IF(AND(BQ464&gt;=35,BQ464&lt;=40),"35 a 40","Fuera de rango")))))))))))))</f>
        <v>8,5 a 13,5</v>
      </c>
      <c r="BS464" s="11" t="n">
        <f aca="false">IF(BR464="","",IF(BR464="-20 a -15",1,IF(BR464="-14,5 a -9,5",2,IF(BR464="-9 a -4",3,IF(BR464="-3,5 a 2,5",4,IF(BR464="3 a 8",5,IF(BR464="8,5 a 13,5",6,IF(BR464="14 a 17,5",7,IF(BR464="18","NORMA",IF(BR464="18,5 a 23,5",8,IF(BR464="24 a 29",9,IF(BR464="29,5 a 34,5",10,IF(BR464="35 a 40",11,"")))))))))))))</f>
        <v>6</v>
      </c>
      <c r="BT464" s="9" t="n">
        <v>0</v>
      </c>
      <c r="BU464" s="10" t="str">
        <f aca="false">IF(BT464="","",IF(AND(BT464&gt;=-20,BT464&lt;=-18),"-20 a -18",IF(AND(BT464&gt;=-17.5,BT464&lt;=-15.5),"-17,5 a -15,5",IF(AND(BT464&gt;=-15,BT464&lt;=-13),"-15 a -13",IF(AND(BT464&gt;=-12.5,BT464&lt;=-10.5),"-12,5 a -10,5",IF(AND(BT464&gt;=-10,BT464&lt;=-8),"-10 a -8",IF(AND(BT464&gt;=-7.5,BT464&lt;=-5.5),"-7,5 a -5,5",IF(AND(BT464&gt;=-5,BT464&lt;=-3),"-5 a -3",IF(AND(BT464&gt;=-2.5,BT464&lt;=-0.5),"-2,5 a -0,5",IF(BT464=0,"0",IF(AND(BT464&gt;=0.5,BT464&lt;=2.5),"0,5 a 2,5",IF(AND(BT464&gt;=3,BT464&lt;=5),"3 a 5",IF(AND(BT464&gt;=5.5,BT464&lt;=7.5),"5,5 a 7,5",IF(AND(BT464&gt;=8,BT464&lt;=10),"8 a 10",IF(AND(BT464&gt;=10.5,BT464&lt;=12.5),"10,5 a 12,5",IF(AND(BT464&gt;=13,BT464&lt;=15),"13 a 15",IF(AND(BT464&gt;=15.5,BT464&lt;=17.5),"15,5 a 17,5",IF(AND(BT464&gt;=18,BT464&lt;=20),"18 a 20","Fuera de rango"))))))))))))))))))</f>
        <v>0</v>
      </c>
      <c r="BV464" s="11" t="str">
        <f aca="false">IF(BT464="","",IF(BT464=0,"NORMA",IF(AND(BT464&gt;=-20,BT464&lt;=-18),2,IF(AND(BT464&gt;=-17.5,BT464&lt;=-15.5),2,IF(AND(BT464&gt;=-15,BT464&lt;=-13),3,IF(AND(BT464&gt;=-12.5,BT464&lt;=-10.5),4,IF(AND(BT464&gt;=-10,BT464&lt;=-8),5,IF(AND(BT464&gt;=-7.5,BT464&lt;=-5.5),6,IF(AND(BT464&gt;=-5,BT464&lt;=-3),7,IF(AND(BT464&gt;=-2.5,BT464&lt;=-0.5),8,IF(AND(BT464&gt;=0.5,BT464&lt;=2.5),9,IF(AND(BT464&gt;=3,BT464&lt;=5),10,IF(AND(BT464&gt;=5.5,BT464&lt;=7.5),11,IF(AND(BT464&gt;=8,BT464&lt;=10),12,IF(AND(BT464&gt;=10.5,BT464&lt;=12.5),13,IF(AND(BT464&gt;=13,BT464&lt;=15),14,IF(AND(BT464&gt;=15.5,BT464&lt;=17.5),15,IF(AND(BT464&gt;=18,BT464&lt;=20),16,"Fuera de rango"))))))))))))))))))</f>
        <v>NORMA</v>
      </c>
      <c r="BW464" s="9" t="n">
        <v>-3.25</v>
      </c>
      <c r="BX464" s="10" t="n">
        <f aca="false">18.5- (0.3*H464)</f>
        <v>4.4</v>
      </c>
      <c r="BY464" s="10" t="n">
        <f aca="false">(BW464)-(BX464)</f>
        <v>-7.65</v>
      </c>
      <c r="BZ464" s="10" t="str">
        <f aca="false">IF(BY464="","",IF(BY464&lt;-27.5,"De -30 a -28",IF(BY464&lt;-25,"De -27,5 a -25,5",IF(BY464&lt;-22.5,"De -25 a -23",IF(BY464&lt;-20,"De -22,5 a -20,5",IF(BY464&lt;-17.5,"De -20 a -18",IF(BY464&lt;-15,"De -17,5 a -15,5",IF(BY464&lt;-12.5,"De -15 a -13",IF(BY464&lt;-10,"De -12,5 a -10,5",IF(BY464&lt;-7.5,"De -10 a -8",IF(BY464&lt;-5,"De -7,5 a -5,5",IF(BY464&lt;-2.5,"De -5 a -3",IF(BY464&lt;0,"De -2,5 a -0,5",IF(BY464&lt;2.5,"De 0 a 2",IF(BY464&lt;5,"De 2,5 a 4,5",IF(BY464&lt;7.5,"De 5 a 7",IF(BY464&lt;10,"De 7,5 a 9,5",IF(BY464&lt;12.5,"De 10 a 12",IF(BY464&lt;15,"De 12,5 a 14,5",IF(BY464&lt;17.5,"De 15 a 17",IF(BY464&lt;20,"De 17,5 a 19,5",IF(BY464&lt;22.5,"De 20 a 22",IF(BY464&lt;25,"De 22,5 a 24,5",IF(BY464&lt;27.5,"De 25 a 27","De 27,5 a 30"))))))))))))))))))))))))</f>
        <v>De -10 a -8</v>
      </c>
      <c r="CA464" s="12" t="n">
        <f aca="false">IF(BY464="","",IF(BY464&lt;=-28,1,IF(BY464&lt;=-25.5,2,IF(BY464&lt;=-23,3,IF(BY464&lt;=-20.5,4,IF(BY464&lt;=-18,5,IF(BY464&lt;=-15.5,6,IF(BY464&lt;=-13,7,IF(BY464&lt;=-10.5,8,IF(BY464&lt;=-8,9,IF(BY464&lt;=-5.5,10,IF(BY464&lt;=-3,11,IF(BY464&lt;=-0.5,12,IF(BY464&lt;=2,13,IF(BY464&lt;=4.5,14,IF(BY464&lt;=7,15,IF(BY464&lt;=9.5,16,IF(BY464&lt;=12,17,IF(BY464&lt;=14.5,18,IF(BY464&lt;=17,19,IF(BY464&lt;=19.5,20,IF(BY464&lt;=22,21,IF(BY464&lt;=24.5,22,IF(BY464&lt;=27,23,IF(BY464&lt;=30,24,"Fuera de rango")))))))))))))))))))))))))</f>
        <v>10</v>
      </c>
      <c r="CB464" s="9" t="n">
        <v>-3.75</v>
      </c>
      <c r="CC464" s="10" t="n">
        <f aca="false">18.5- (0.3*H464)</f>
        <v>4.4</v>
      </c>
      <c r="CD464" s="10" t="n">
        <f aca="false">(CB464)-(CC464)</f>
        <v>-8.15</v>
      </c>
      <c r="CE464" s="10" t="str">
        <f aca="false">IF(CD464="","",IF(CD464&lt;-27.5,"De -30 a -28",IF(CD464&lt;-25,"De -27,5 a -25,5",IF(CD464&lt;-22.5,"De -25 a -23",IF(CD464&lt;-20,"De -22,5 a -20,5",IF(CD464&lt;-17.5,"De -20 a -18",IF(CD464&lt;-15,"De -17,5 a -15,5",IF(CD464&lt;-12.5,"De -15 a -13",IF(CD464&lt;-10,"De -12,5 a -10,5",IF(CD464&lt;-7.5,"De -10 a -8",IF(CD464&lt;-5,"De -7,5 a -5,5",IF(CD464&lt;-2.5,"De -5 a -3",IF(CD464&lt;0,"De -2,5 a -0,5",IF(CD464&lt;=2,"De 0 a 2",IF(CD464&lt;=4.5,"De 2,5 a 4,5",IF(CD464&lt;=7,"De 5 a 7",IF(CD464&lt;=9.5,"De 7,5 a 9,5",IF(CD464&lt;=12,"De 10 a 12",IF(CD464&lt;=14.5,"De 12,5 a 14,5",IF(CD464&lt;=17,"De 15 a 17",IF(CD464&lt;=19.5,"De 17,5 a 19,5",IF(CD464&lt;=22,"De 20 a 22",IF(CD464&lt;=24.5,"De 22,5 a 24,5",IF(CD464&lt;=27,"De 25 a 27","De 27,5 a 30"))))))))))))))))))))))))</f>
        <v>De -10 a -8</v>
      </c>
      <c r="CF464" s="12" t="n">
        <f aca="false">IF(CD464="","",IF(CD464&lt;-27.5,1,IF(CD464&lt;-25,2,IF(CD464&lt;-22.5,3,IF(CD464&lt;-20,4,IF(CD464&lt;-17.5,5,IF(CD464&lt;-15,6,IF(CD464&lt;-12.5,7,IF(CD464&lt;-10,8,IF(CD464&lt;-7.5,9,IF(CD464&lt;-5,10,IF(CD464&lt;-2.5,11,IF(CD464&lt;0,12,IF(CD464&lt;2.5,13,IF(CD464&lt;5,14,IF(CD464&lt;7.5,15,IF(CD464&lt;10,16,IF(CD464&lt;12.5,17,IF(CD464&lt;15,18,IF(CD464&lt;17.5,19,IF(CD464&lt;20,20,IF(CD464&lt;22.5,21,IF(CD464&lt;25,22,IF(CD464&lt;27.5,23,24))))))))))))))))))))))))</f>
        <v>9</v>
      </c>
      <c r="CG464" s="9" t="n">
        <v>-1.25</v>
      </c>
      <c r="CH464" s="10" t="str">
        <f aca="false">IF(CG464="","",IF(AND(CG464&gt;=-10,CG464&lt;=-9.5),"-10 a -9,5",IF(AND(CG464&gt;-9.5,CG464&lt;=-8.5),"-9 a -8,5",IF(AND(CG464&gt;-8.5,CG464&lt;=-7.5),"-8 a -7,5",IF(AND(CG464&gt;-7.5,CG464&lt;=-6.5),"-7 a -6,5",IF(AND(CG464&gt;-6.5,CG464&lt;=-5.5),"-6 a -5,5",IF(AND(CG464&gt;-5.5,CG464&lt;=-4.5),"-5 a -4,5",IF(AND(CG464&gt;-4.5,CG464&lt;=-3.5),"-4 a -3,5",IF(AND(CG464&gt;-3.5,CG464&lt;=-2.5),"-3 a -2,5",IF(CG464=-2.25,"-2,25",IF(AND(CG464&gt;-2.5,CG464&lt;=-1.5),"-2 a -1,5",IF(AND(CG464&gt;-1.5,CG464&lt;=-0.5),"-1 a -0,5",IF(AND(CG464&gt;-0.5,CG464&lt;=0.5),"0 a 0,5",IF(AND(CG464&gt;0.5,CG464&lt;=1.5),"1 a 1,5",IF(AND(CG464&gt;1.5,CG464&lt;=2.5),"2 a 2,5",IF(AND(CG464&gt;2.5,CG464&lt;=3.5),"3 a 3,5",IF(AND(CG464&gt;3.5,CG464&lt;=4.5),"4 a 4,5",IF(AND(CG464&gt;4.5,CG464&lt;=5.5),"5 a 5,5",IF(AND(CG464&gt;5.5,CG464&lt;=6.5),"6 a 6,5",IF(AND(CG464&gt;6.5,CG464&lt;=7.5),"7 a 7,5",IF(AND(CG464&gt;7.5,CG464&lt;=8.5),"8 a 8,5",IF(AND(CG464&gt;8.5,CG464&lt;=9.5),"9 a 9,5",IF(CG464&gt;=10,"10","Fuera de rango")))))))))))))))))))))))</f>
        <v>-1 a -0,5</v>
      </c>
      <c r="CI464" s="11" t="n">
        <f aca="false">IF(CG464="","",IF(CG464=-2.25,"NORMA",IF(CG464&lt;=-9.5,1,IF(CG464&lt;=-8.5,2,IF(CG464&lt;=-7.5,3,IF(CG464&lt;=-6.5,4,IF(CG464&lt;=-5.5,5,IF(CG464&lt;=-4.5,6,IF(CG464&lt;=-3.5,7,IF(CG464&lt;=-2.5,8,IF(CG464&lt;=-1.5,9,IF(CG464&lt;=-0.5,10,IF(CG464&lt;=0.5,11,IF(CG464&lt;=1.5,12,IF(CG464&lt;=2.5,13,IF(CG464&lt;=3.5,14,IF(CG464&lt;=4.5,15,IF(CG464&lt;=5.5,16,IF(CG464&lt;=6.5,17,IF(CG464&lt;=7.5,18,IF(CG464&lt;=8.5,19,IF(CG464&lt;=9.5,20,IF(CG464=10,21,"Fuera de rango")))))))))))))))))))))))</f>
        <v>10</v>
      </c>
      <c r="CJ464" s="9" t="n">
        <v>1.75</v>
      </c>
      <c r="CK464" s="10" t="str">
        <f aca="false">IF(CJ464="","",IF(AND(CJ464&gt;=-6,CJ464&lt;=-5.5),"-6 a -5,5",IF(AND(CJ464&gt;-5.5,CJ464&lt;=-4.5),"-5 a -4,5",IF(AND(CJ464&gt;-4.5,CJ464&lt;=-3.5),"-4 a -3,5",IF(AND(CJ464&gt;-3.5,CJ464&lt;=-2.5),"-3 a -2,5",IF(AND(CJ464&gt;-2.5,CJ464&lt;=-1.5),"-2 a -1,5",IF(AND(CJ464&gt;-1.5,CJ464&lt;=-0.5),"-1 a -0,5",IF(AND(CJ464&gt;-0.5,CJ464&lt;=0.5),"0 a 0,5",IF(AND(CJ464&gt;0.5,CJ464&lt;=1.5),"1 a 1,5",IF(AND(CJ464&gt;1.5,CJ464&lt;2.5),"2",IF(AND(CJ464&gt;=2.5,CJ464&lt;=3),"2,5 a 3",IF(AND(CJ464&gt;3,CJ464&lt;=4),"3,5 a 4",IF(AND(CJ464&gt;4,CJ464&lt;=5),"4,5 a 5",IF(AND(CJ464&gt;5,CJ464&lt;=6),"5,5 a 6",IF(AND(CJ464&gt;6,CJ464&lt;=7),"6,5 a 7",IF(AND(CJ464&gt;7,CJ464&lt;=8),"7,5 a 8",IF(AND(CJ464&gt;8,CJ464&lt;=9.5),"8,5 a 9,5",IF(CJ464=10,"10","Fuera de rango"))))))))))))))))))</f>
        <v>2</v>
      </c>
      <c r="CL464" s="11" t="str">
        <f aca="false">IF(CK464="","",IF(OR(CK464="-6 a -5,5",CK464="-6 - -5,5"),1,IF(OR(CK464="-5 a -4,5",CK464="-5 - -4,5"),2,IF(OR(CK464="-4 a -3,5",CK464="-4 - -3,5"),3,IF(OR(CK464="-3 a -2,5",CK464="-3 - -2,5"),4,IF(OR(CK464="-2 a -1,5",CK464="-2 - -1,5"),5,IF(OR(CK464="-1 a -0,5",CK464="-1 - -0,5"),6,IF(OR(CK464="0 a 0,5",CK464="0 - 0,5"),7,IF(OR(CK464="1 a 1,5",CK464="1 - 1,5"),8,IF(CK464="2","NORMA",IF(OR(CK464="2,5 a 3",CK464="2,5 - 3"),9,IF(OR(CK464="3,5 a 4",CK464="3,5 - 4"),10,IF(OR(CK464="4,5 a 5",CK464="4,5 - 5"),11,IF(OR(CK464="5,5 a 6",CK464="5,5 - 6"),12,IF(OR(CK464="6,5 a 7",CK464="6,5 - 7"),13,IF(OR(CK464="7,5 a 8",CK464="7,5 - 8"),14,IF(OR(CK464="8,5 a 9",CK464="8,5 - 9,5",CK464="9 a 9,5"),15,IF(CK464="10",15,IF(OR(CK464="0,5 a 1",CK464="0,5 - 1"),7,"Fuera de rango")))))))))))))))))))</f>
        <v>NORMA</v>
      </c>
      <c r="CN464" s="10" t="str">
        <f aca="false">IF(CM464=0,"0", " ")</f>
        <v>0</v>
      </c>
      <c r="CO464" s="10" t="str">
        <f aca="false">IF(CM464&gt;0,"EME"," ")</f>
        <v> </v>
      </c>
      <c r="CQ464" s="10" t="str">
        <f aca="false">IF(CP464&gt;0,"0", " ")</f>
        <v> </v>
      </c>
      <c r="CR464" s="10" t="str">
        <f aca="false">IF(CP464&gt;0,"EME"," ")</f>
        <v> </v>
      </c>
      <c r="CS464" s="9" t="n">
        <v>0.5</v>
      </c>
      <c r="CV464" s="9" t="n">
        <v>0.75</v>
      </c>
      <c r="CY464" s="9" t="n">
        <v>0</v>
      </c>
      <c r="DB464" s="9" t="n">
        <v>0</v>
      </c>
      <c r="DC464" s="11" t="str">
        <f aca="false">IF(DB464&lt;0,"2"," ")</f>
        <v> </v>
      </c>
      <c r="DD464" s="11" t="str">
        <f aca="false">IF(DB464&lt;0,"MIO"," ")</f>
        <v> </v>
      </c>
      <c r="DE464" s="9" t="n">
        <v>-0.5</v>
      </c>
      <c r="DF464" s="10" t="str">
        <f aca="false">IF(DE464&lt;0,"3"," ")</f>
        <v>3</v>
      </c>
      <c r="DG464" s="10" t="str">
        <f aca="false">IF(DE464&lt;0,"AST"," ")</f>
        <v>AST</v>
      </c>
      <c r="DH464" s="9" t="n">
        <v>-0.5</v>
      </c>
      <c r="DI464" s="10" t="str">
        <f aca="false">IF(DH464&lt;0,"3"," ")</f>
        <v>3</v>
      </c>
      <c r="DJ464" s="10" t="str">
        <f aca="false">IF(DH464&lt;0,"AST"," ")</f>
        <v>AST</v>
      </c>
      <c r="DK464" s="9" t="n">
        <v>0.5</v>
      </c>
      <c r="DL464" s="10" t="str">
        <f aca="false">IF(DK464&gt;0,"4"," ")</f>
        <v>4</v>
      </c>
      <c r="DM464" s="10" t="str">
        <f aca="false">IF(DK464&gt;0,"PRE"," ")</f>
        <v>PRE</v>
      </c>
      <c r="DN464" s="9" t="n">
        <v>0.5</v>
      </c>
      <c r="DO464" s="10" t="str">
        <f aca="false">IF(DN464&gt;0,"4"," ")</f>
        <v>4</v>
      </c>
      <c r="DP464" s="10" t="str">
        <f aca="false">IF(DN464&gt;0,"PRE"," ")</f>
        <v>PRE</v>
      </c>
      <c r="DS464" s="12" t="str">
        <f aca="false">CONCATENATE(CO464,CU464,DA464,DG464,DM464)</f>
        <v> ASTPRE</v>
      </c>
      <c r="DT464" s="10" t="e">
        <f aca="false" t="array" ref="DT464">_xlfn.IFS(DS464="EME    ","0", DS464=" HIP   ","1", DS464="  MIO  ","2", DS464="   AST ","3", DS464="    PRE","4", DS464="EME   PRE","5", DS464=" HIP  PRE","6", DS464=" HIP AST ","7", DS464="  MIO PRE","8", DS464="  MIOAST ","9", DS464="   ASTPRE","10",DS464=" HIP ASTPRE","11", DS464="  MIOASTPRE","12", DS464="     ","0")</f>
        <v>#N/A</v>
      </c>
      <c r="DV464" s="1" t="e">
        <f aca="false" t="array" ref="DV464">_xlfn.IFS(DU464="SI","2", DU464="NO","1")</f>
        <v>#N/A</v>
      </c>
      <c r="DX464" s="11" t="str">
        <f aca="false">IF(DW464=0,"1","2")</f>
        <v>1</v>
      </c>
      <c r="DY464" s="11" t="str">
        <f aca="false" t="array" ref="DY464">_xlfn.IFS(DW464=0,"0", DW464=0.25, "1", DW464=0.5,"2", DW464=0.75,"3", DW464=1,"4",DW464=1.25,"5", DW464=1.5,"6", DW464=1.75,"7", DW464=2,"8")</f>
        <v>0</v>
      </c>
      <c r="EA464" s="11" t="str">
        <f aca="false">IF(DZ464=0,"1","2")</f>
        <v>1</v>
      </c>
      <c r="EB464" s="11" t="str">
        <f aca="false" t="array" ref="EB464">_xlfn.IFS(DZ464=0,"0", DZ464=0.25, "1", DZ464=0.5,"2", DZ464=0.75,"3", DZ464=1,"4",DZ464=1.25,"5", DZ464=1.5,"6", DZ464=1.75,"7", DZ464=2,"8")</f>
        <v>0</v>
      </c>
      <c r="ED464" s="10" t="str">
        <f aca="false">IF(EC464=0,"1","2")</f>
        <v>1</v>
      </c>
      <c r="EE464" s="11" t="str">
        <f aca="false" t="array" ref="EE464">_xlfn.IFS(EC464=0,"0", EC464=-0.25, "1", EC464=-0.5,"2", EC464=-0.75,"3", EC464=-1,"4",EC464=-1.25,"5", EC464=-1.5,"6", EC464=-1.75,"7", EC464=-2,"8", EC464=-2.25,"9",EC464=-2.5,"10", EC464=-2.75,"11", EC464=-3,"12", EC464=-3.25,"13", EC464=-3.5,"14", EC464=-3.75,"15",EC464=-4,"16")</f>
        <v>0</v>
      </c>
      <c r="EG464" s="10" t="str">
        <f aca="false">IF(EF464=0,"1","2")</f>
        <v>1</v>
      </c>
      <c r="EH464" s="11" t="str">
        <f aca="false" t="array" ref="EH464">_xlfn.IFS(EF464=0,"0", EF464=-0.25, "1", EF464=-0.5,"2", EF464=-0.75,"3", EF464=-1,"4",EF464=-1.25,"5", EF464=-1.5,"6", EF464=-1.75,"7", EF464=-2,"8", EF464=-2.25,"9",EF464=-2.5,"10", EF464=-2.75,"11", EF464=-3,"12", EF464=-3.25,"13", EF464=-3.5,"14", EF464=-3.75,"15",EF464=-4,"16")</f>
        <v>0</v>
      </c>
      <c r="EJ464" s="11" t="str">
        <f aca="false">IF(EI464=0,"1","2")</f>
        <v>1</v>
      </c>
      <c r="EK464" s="11" t="str">
        <f aca="false" t="array" ref="EK464">_xlfn.IFS(EI464=0,"0", EI464=-0.25, "1", EI464=-0.5,"2", EI464=-0.75,"3", EI464=-1,"4",EI464=-1.25,"5", EI464=-1.5,"6", EI464=-1.75,"7", EI464=-2,"8", EI464=-2.25,"9", EI464=-2.25,"9",EI464=-2.5,"10", EI464=-2.75,"11", EI464=-3,"12", EI464=-3.25,"13", EI464=-3.5,"14", EI464=-3.75,"15",EI464=-4,"16", EI464=0.25, "17", EI464=0.5, "18")</f>
        <v>0</v>
      </c>
      <c r="EM464" s="11" t="str">
        <f aca="false">IF(EL464=0,"1","2")</f>
        <v>1</v>
      </c>
      <c r="EN464" s="11" t="str">
        <f aca="false" t="array" ref="EN464">_xlfn.IFS(EL464=0.25,"17",EL464=0.5,"18", EL464=0,"0", EL464=-0.25, "1", EL464=-0.5,"2", EL464=-0.75,"3", EL464=-1,"4",EL464=-1.25,"5", EL464=-1.5,"6", EL464=-1.75,"7", EL464=-2,"8",EL464= -2.25,"9",EL464=-2.5,"10",EL464= -2.75,"11",EL464= -3,"12",EL464= -3.25,"13",EL464= -3.5,"14",EL464= -3.75,"15",EL464=-4,"16")</f>
        <v>0</v>
      </c>
      <c r="EP464" s="11" t="str">
        <f aca="false">IF(EO464=0,"1","2")</f>
        <v>1</v>
      </c>
      <c r="EQ464" s="11" t="str">
        <f aca="false" t="array" ref="EQ464">_xlfn.IFS(EO464=0,"0", EO464=0.25, "1", EO464=0.5,"2", EO464=0.75,"3", EO464=1,"4",EO464=1.25,"5", EO464=1.5,"6", EO464=1.75,"7", EO464=2,"8", EO464=2.25,"9", EO464=2.25,"9",EO464=2.5,"10", EO464=2.75,"11", EO464=3,"12", EO464=3.25,"13", EO464=3.5,"14", EO464=3.75,"15",EO464=4,"16", EO464=-0.25, "17", bq=-0.5, "18")</f>
        <v>0</v>
      </c>
      <c r="ES464" s="11" t="str">
        <f aca="false">IF(ER464=0,"1","2")</f>
        <v>1</v>
      </c>
      <c r="ET464" s="11" t="str">
        <f aca="false" t="array" ref="ET464">_xlfn.IFS(ER464=0,"0", ER464=0.25, "1", ER464=0.5,"2", ER464=0.75,"3", ER464=1,"4",ER464=1.25,"5", ER464=1.5,"6", ER464=1.75,"7", ER464=2,"8", ER464=2.25,"9", ER464=2.25,"9",ER464=2.5,"10", ER464=2.75,"11", ER464=3,"12", ER464=3.25,"13", ER464=3.5,"14", ER464=3.75,"15",ER464=4,"16", ER464=-0.25, "17", bq=-0.5, "18")</f>
        <v>0</v>
      </c>
      <c r="EV464" s="14" t="e">
        <f aca="false">VLOOKUP(EU464,LEYENDA!$G$2:$H$8,2,TRUE())</f>
        <v>#N/A</v>
      </c>
      <c r="EW464" s="14" t="e">
        <f aca="false" t="array" ref="EW464">_xlfn.IFS(EV464="0-5","1", EV464="6-12","2", EV464="13-18","3", EV464="19-24","4", EV464="25-36","5", EV464="37-48","6", EV464="49-60","7")</f>
        <v>#N/A</v>
      </c>
    </row>
    <row r="465" customFormat="false" ht="13.5" hidden="false" customHeight="false" outlineLevel="0" collapsed="false">
      <c r="A465" s="1" t="n">
        <v>163</v>
      </c>
      <c r="B465" s="2" t="n">
        <v>1</v>
      </c>
      <c r="C465" s="33" t="n">
        <v>45715</v>
      </c>
      <c r="E465" s="5" t="str">
        <f aca="false">VLOOKUP(A465,'286'!$A$3:$J$6279,10,FALSE())</f>
        <v>JADO PIZARRO, ALFONSO</v>
      </c>
      <c r="F465" s="4" t="str">
        <f aca="false">VLOOKUP(A465,'286'!$A$3:$I$1768,3,FALSE())</f>
        <v>JAPIAL</v>
      </c>
      <c r="G465" s="6" t="n">
        <f aca="false">VLOOKUP(A465,'286'!$A$3:$I$1768,4,FALSE())</f>
        <v>27442</v>
      </c>
      <c r="H465" s="7" t="n">
        <f aca="false">YEAR(C465)-YEAR(G465)</f>
        <v>50</v>
      </c>
      <c r="I465" s="1" t="str">
        <f aca="false">VLOOKUP(H465,LEYENDA!$C$2:$D$6,2,TRUE())</f>
        <v>41-60</v>
      </c>
      <c r="J465" s="5" t="str">
        <f aca="false">VLOOKUP(A465,'286'!$A$3:$I$1768,7,FALSE())</f>
        <v>H</v>
      </c>
      <c r="K465" s="8" t="n">
        <f aca="false">VLOOKUP(A465,'286'!$A$3:$I$1768,2,FALSE())</f>
        <v>0</v>
      </c>
      <c r="L465" s="4" t="str">
        <f aca="false">VLOOKUP(A465,'286'!$A$3:$I$1768,8,FALSE())</f>
        <v>D</v>
      </c>
      <c r="M465" s="4" t="str">
        <f aca="false">VLOOKUP(A465,'286'!$A$3:$I$1768,9,FALSE())</f>
        <v>D</v>
      </c>
      <c r="N465" s="8" t="str">
        <f aca="false">IF(R465=O465, "MISMA","CONTRARIA")</f>
        <v>MISMA</v>
      </c>
      <c r="O465" s="8" t="str">
        <f aca="false" t="array" ref="O465">_xlfn.IFS(L465="D","1", L465="I","2")</f>
        <v>1</v>
      </c>
      <c r="P465" s="8" t="e">
        <f aca="false" t="array" ref="P465">_xlfn.IFS(K465="OD","1", K465="OI","2")</f>
        <v>#N/A</v>
      </c>
      <c r="Q465" s="1" t="str">
        <f aca="false" t="array" ref="Q465">_xlfn.IFS(J465="M","1", J465="H","2")</f>
        <v>2</v>
      </c>
      <c r="R465" s="8" t="str">
        <f aca="false" t="array" ref="R465">_xlfn.IFS(M465="D","1", M465="I","2")</f>
        <v>1</v>
      </c>
      <c r="S465" s="1" t="str">
        <f aca="false" t="array" ref="S465">_xlfn.IFS(N465="CONTRARIA", "1",N465= "MISMA","2")</f>
        <v>2</v>
      </c>
      <c r="T465" s="1" t="str">
        <f aca="false" t="array" ref="T465">_xlfn.IFS(I465="0-12","1", I465="13-24","2", I465="25-40","3", I465="41-60","4", I465="61-100","5")</f>
        <v>4</v>
      </c>
      <c r="U465" s="9" t="n">
        <v>0.5</v>
      </c>
      <c r="V465" s="10" t="str">
        <f aca="false">IF(U465="","",IF(AND(U465&gt;=-9,U465&lt;=-6.5),"-9 a -6,5",IF(AND(U465&gt;=-6,U465&lt;=-3.5),"-6 a -3,5",IF(AND(U465&gt;=-3,U465&lt;=-1),"-3 a -1",IF(U465=-0.5,"-0,5",IF(AND(U465&gt;=0,U465&lt;=2.5),"0 a 2,5",IF(AND(U465&gt;=3,U465&lt;=5.5),"3 a 5,5",IF(AND(U465&gt;=6,U465&lt;=8.5),"6 a 8,5",IF(AND(U465&gt;=9,U465&lt;=20),"9 a 20","Fuera de rango")))))))))</f>
        <v>0 a 2,5</v>
      </c>
      <c r="W465" s="11" t="n">
        <f aca="false">IF(V465="","",IF(V465="-9 a -6,5",2,IF(V465="-6 a -3,5",3,IF(V465="-3 a -1",4,IF(V465="-0,5","NORMA",IF(V465="0 a 2,5",5,IF(V465="3 a 5,5",6,IF(V465="6 a 8,5",7,IF(V465="9 a 20",8,"Fuera de rango")))))))))</f>
        <v>5</v>
      </c>
      <c r="X465" s="9" t="n">
        <v>0</v>
      </c>
      <c r="Y465" s="11" t="str">
        <f aca="false">IF(X465="","",IF(AND(X465&gt;=0,X465&lt;=4),"0 a 4",IF(AND(X465&gt;=4.5,X465&lt;=8.5),"4,5 a 8,5",IF(X465=9,"9",IF(AND(X465&gt;=9.5,X465&lt;=13),"9,5 a 13",IF(AND(X465&gt;=13.5,X465&lt;=20),"13,5 a 20",IF(AND(X465&gt;=20.5,X465&lt;=35),"20,5 a 35","Fuera de rango")))))))</f>
        <v>0 a 4</v>
      </c>
      <c r="Z465" s="11" t="n">
        <f aca="false">IF(Y465="","",IF(Y465="0 a 4",1,IF(Y465="4,5 a 8,5",2,IF(Y465="9","NORMA",IF(Y465="9,5 a 13",3,IF(Y465="13,5 a 20",4,IF(Y465="20,5 a 35",5,"Fuera de rango")))))))</f>
        <v>1</v>
      </c>
      <c r="AA465" s="9" t="n">
        <v>20</v>
      </c>
      <c r="AB465" s="10" t="str">
        <f aca="false">IF(AA465="","",IF(AND(AA465&gt;=0,AA465&lt;=9),"0 a 9",IF(AND(AA465&gt;=9.5,AA465&lt;=18.5),"9,5 a 18,5",IF(AA465=19,"19",IF(AND(AA465&gt;=19.5,AA465&lt;=28),"19,5 a 28",IF(AND(AA465&gt;=28.5,AA465&lt;=40),"28,5 a 40","Fuera de rango"))))))</f>
        <v>19,5 a 28</v>
      </c>
      <c r="AC465" s="11" t="n">
        <f aca="false" t="array" ref="AC465">_xlfn.IFS(AB465="","",AB465="0 a 9",1,AB465="9,5 a 18,5",2,AB465="19","NORMA",AB465="19,5 a 28",3,AB465="28,5 a 40",4,TRUE(),"Fuera de rango")</f>
        <v>3</v>
      </c>
      <c r="AD465" s="9" t="n">
        <v>9</v>
      </c>
      <c r="AE465" s="10" t="str">
        <f aca="false">IF(AD465="","",IF(AND(AD465&gt;=-10,AD465&lt;=0),"De -10 a 0",IF(AND(AD465&gt;=0.5,AD465&lt;=9.5),"0,5 a 9,5",IF(AD465=10,"10",IF(AND(AD465&gt;=10.5,AD465&lt;=20),"10,5 a 20",IF(AND(AD465&gt;=20.5,AD465&lt;=40),"20,5 a 40","Fuera de rango"))))))</f>
        <v>0,5 a 9,5</v>
      </c>
      <c r="AF465" s="12" t="n">
        <f aca="false">IF(AD465="","",IF(AND(AD465&gt;=-10,AD465&lt;=0),1,IF(AND(AD465&gt;=0.5,AD465&lt;=9.5),2,IF(AD465=10,"NORMA",IF(AND(AD465&gt;=10.5,AD465&lt;=20),3,IF(AND(AD465&gt;=20.5,AD465&lt;=40),4,""))))))</f>
        <v>2</v>
      </c>
      <c r="AG465" s="9" t="n">
        <v>8</v>
      </c>
      <c r="AH465" s="10" t="str">
        <f aca="false">IF(AG465="","",IF(AND(AG465&gt;=0,AG465&lt;=4),"0 a 4",IF(AND(AG465&gt;=4.5,AG465&lt;=8.5),"4,5 a 8,5",IF(AG465=9,"9",IF(AND(AG465&gt;=9.5,AG465&lt;=13),"9,5 a 13",IF(AND(AG465&gt;=13.5,AG465&lt;=25),"13,5 a 25","Fuera de rango"))))))</f>
        <v>4,5 a 8,5</v>
      </c>
      <c r="AI465" s="10" t="n">
        <f aca="false">IF(AH465="","",IF(AH465="0 a 4",1,IF(AH465="4,5 a 8,5",2,IF(AH465="9","NORMA",IF(AH465="9,5 a 13",3,IF(AH465="13,5 a 25",4,""))))))</f>
        <v>2</v>
      </c>
      <c r="AJ465" s="9" t="n">
        <v>5</v>
      </c>
      <c r="AK465" s="10" t="str">
        <f aca="false">IF(AJ465="","",IF(AND(AJ465&gt;=-15,AJ465&lt;=-10.5),"-15 a -10,5",IF(AND(AJ465&gt;=-10,AJ465&lt;=-4),"-10 a -4",IF(AND(AJ465&gt;=-4.5,AJ465&lt;=0),"-4,5 a 0",IF(AND(AJ465&gt;=0.5,AJ465&lt;=4.5),"0,5 a 4,5",IF(AJ465=5,"5",IF(AND(AJ465&gt;=5.5,AJ465&lt;=10),"5,5 a 10",IF(AND(AJ465&gt;=10.5,AJ465&lt;=20),"10,5 a 20","Fuera de rango"))))))))</f>
        <v>5</v>
      </c>
      <c r="AL465" s="11" t="str">
        <f aca="false">IF(AK465="","",IF(AK465="-15 a -10,5",1,IF(AK465="-10 a -4",2,IF(AK465="-4,5 a 0",3,IF(AK465="0,5 a 4,5",4,IF(AK465="5","NORMA",IF(AK465="5,5 a 10",5,IF(AK465="10,5 a 20",6,"Error"))))))))</f>
        <v>NORMA</v>
      </c>
      <c r="AM465" s="9" t="n">
        <v>0</v>
      </c>
      <c r="AN465" s="10" t="str">
        <f aca="false">IF(AM465="","",IF(AND(AM465&gt;=-7.5,AM465&lt;=-5.5),"-7,5 a -5,5",IF(AND(AM465&gt;=-5,AM465&lt;=-3),"-5 a -3",IF(AND(AM465&gt;=-2.5,AM465&lt;=-0.5),"-2,5 a -0,5",IF(AM465=0,"0,00",IF(AND(AM465&gt;=0.5,AM465&lt;=2.5),"0,5 a 2,5",IF(AND(AM465&gt;=3,AM465&lt;=5),"3 a 5",IF(AND(AM465&gt;=5.5,AM465&lt;=7.5),"5,5 a 7,5",IF(AND(AM465&gt;=8,AM465&lt;=10),"8 a 10","Fuera de rango")))))))))</f>
        <v>0,00</v>
      </c>
      <c r="AO465" s="11" t="str">
        <f aca="false">IF(AN465="","",IF(AN465="-7,5 a -5,5",1,IF(AN465="-5 a -3",2,IF(AN465="-2,5 a -0,5",3,IF(AN465="0,00","NORMA",IF(AN465="0,5 a 2,5",4,IF(AN465="3 a 5",5,IF(AN465="5,5 a 7,5",6,IF(AN465="8 a 10",7,"Error")))))))))</f>
        <v>NORMA</v>
      </c>
      <c r="AP465" s="9" t="n">
        <v>-4.5</v>
      </c>
      <c r="AQ465" s="10" t="str">
        <f aca="false">IF(AP465="","",IF(AND(AP465&gt;=-20,AP465&lt;=-9.5),"-20 a -9,5",IF(AND(AP465&gt;=-9,AP465&lt;=-6.5),"-9 a -6,5",IF(AP465=-6,"-6",IF(AND(AP465&gt;=-5.5,AP465&lt;=-3),"-5,5 a -3",IF(AND(AP465&gt;=-2.5,AP465&lt;=0),"-2,5 a 0",IF(AND(AP465&gt;=0.5,AP465&lt;=3),"0,5 a 3",IF(AND(AP465&gt;=3.5,AP465&lt;=6),"3,5 a 6",IF(AND(AP465&gt;=6.5,AP465&lt;=9),"6,5 a 9",IF(AND(AP465&gt;=9.5,AP465&lt;=20),"9,5 a 20","Fuera de rango"))))))))))</f>
        <v>-5,5 a -3</v>
      </c>
      <c r="AR465" s="11" t="n">
        <f aca="false">IF(AQ465="","",IF(AQ465="-20 a -9,5",1,IF(AQ465="-9 a -6,5",2,IF(AQ465="-6","NORMA",IF(AQ465="-5,5 a -3",3,IF(AQ465="-2,5 a 0",4,IF(AQ465="0,5 a 3",5,IF(AQ465="3,5 a 6",6,IF(AQ465="6,5 a 9",7,IF(AQ465="9,5 a 20",8,""))))))))))</f>
        <v>3</v>
      </c>
      <c r="AS465" s="9" t="n">
        <v>3</v>
      </c>
      <c r="AT465" s="10" t="str">
        <f aca="false">IF(AS465="","",IF(AND(AS465&gt;=-16,AS465&lt;=-14),"-16 a -14",IF(AND(AS465&gt;=-13.5,AS465&lt;=-11.5),"-13,5 a -11,5",IF(AND(AS465&gt;=-11,AS465&lt;=-9),"-11 a -9",IF(AND(AS465&gt;=-8.5,AS465&lt;=-6.5),"-8,5 a -6,5",IF(AND(AS465&gt;=-6,AS465&lt;=-4),"-6 a -4",IF(AND(AS465&gt;=-3.5,AS465&lt;=-1.5),"-3,5 a -1,5",IF(AND(AS465&gt;=-1,AS465&lt;=1),"-1 a 1",IF(AND(AS465&gt;=1.5,AS465&lt;=3.5),"1,5 a 3,5",IF(AND(AS465&gt;=4,AS465&lt;=6),"4 a 6",IF(AND(AS465&gt;=6.5,AS465&lt;=8.5),"6,5 a 8,5",IF(AND(AS465&gt;=9,AS465&lt;=11),"9 a 11",IF(AND(AS465&gt;=11.5,AS465&lt;=13.5),"11,5 a 13,5",IF(AND(AS465&gt;=14,AS465&lt;=16),"14 a 16",IF(AND(AS465&gt;=16.5,AS465&lt;=18.5),"16,5 a 18,5",IF(AND(AS465&gt;=19,AS465&lt;=21),"19 a 21","Fuera de rango"))))))))))))))))</f>
        <v>1,5 a 3,5</v>
      </c>
      <c r="AU465" s="11" t="n">
        <f aca="false" t="array" ref="AU465">IF(AT465="","",_xlfn.IFS(AT465="-16 a -14",1,AT465="-13,5 a -11,5",2,AT465="-11 a -9",3,AT465="-8,5 a -6,5",4,AT465="-6 a -4",5,AT465="-3,5 a -1,5",6,AT465="-1 a 1",7,AT465="1,5 a 3,5",8,AT465="4 a 6","NORMA",AT465="6,5 a 8,5",9,AT465="9 a 11",10,AT465="11,5 a 13,5",11,AT465="14 a 16",12,AT465="16,5 a 18,5",13,AT465="19 a 21",14,TRUE(),""))</f>
        <v>8</v>
      </c>
      <c r="AV465" s="9" t="n">
        <v>2.25</v>
      </c>
      <c r="AW465" s="10" t="str">
        <f aca="false">IF(AV465="","",IF(AND(AV465&gt;=-1,AV465&lt;=-0.5),"-1 a -0,5",IF(AND(AV465&gt;-0.5,AV465&lt;=0),"De -0,5 a 0",IF(AND(AV465&gt;=0.25,AV465&lt;=0.75),"0,25 a 0,75",IF(AND(AV465&gt;=1,AV465&lt;=1.5),"1 a 1,5",IF(AND(AV465&gt;=1.75,AV465&lt;=2.25),"1,75 a 2,25",IF(AND(AV465&gt;=2.5,AV465&lt;=3),"2,5 a 3",IF(AND(AV465&gt;=3.25,AV465&lt;=3.75),"3,25 a 3,75","Fuera de rango"))))))))</f>
        <v>1,75 a 2,25</v>
      </c>
      <c r="AX465" s="10" t="n">
        <f aca="false">IF(AW465="","",IF(OR(AW465="-1 a -0,5",AW465="-1 a -0.5"),1,IF(OR(AW465="De -0,5 a 0",AW465="-0,5 a 0",AW465="De -0.5 a 0"),2,IF(OR(AW465="0,25 a 0,75",AW465="0.25 a 0.75"),"NORMA",IF(OR(AW465="1 a 1,5",AW465="1 a 1.5"),3,IF(OR(AW465="1,75 a 2,25",AW465="1.75 a 2.25"),4,IF(OR(AW465="2,5 a 3",AW465="2.5 a 3"),5,IF(OR(AW465="3,25 a 3,75",AW465="3.25 a 3.75"),6,""))))))))</f>
        <v>4</v>
      </c>
      <c r="AY465" s="9" t="n">
        <v>-4.5</v>
      </c>
      <c r="AZ465" s="10" t="str">
        <f aca="false">IF(AY465="","",IF(AND(AY465&gt;=-20,AY465&lt;=-9.5),"-20 a -9,5",IF(AND(AY465&gt;=-9,AY465&lt;=-6.5),"-9 a -6,5",IF(AY465=-6,"-6",IF(AND(AY465&gt;=-5.5,AY465&lt;=-3),"-5,5 a -3",IF(AND(AY465&gt;=-2.5,AY465&lt;=0),"-2,5 a 0",IF(AND(AY465&gt;=0.5,AY465&lt;=3),"0,5 a 3",IF(AND(AY465&gt;=3.5,AY465&lt;=6),"3,5 a 6","Fuera de rango"))))))))</f>
        <v>-5,5 a -3</v>
      </c>
      <c r="BA465" s="11" t="n">
        <f aca="false">IF(AZ465="","",IF(AZ465="-20 a -9,5",1,IF(AZ465="-9 a -6,5",2,IF(AZ465="-6","NORMA",IF(AZ465="-5,5 a -3",3,IF(AZ465="-2,5 a 0",4,IF(AZ465="0,5 a 3",5,IF(AZ465="3,5 a 6",6,""))))))))</f>
        <v>3</v>
      </c>
      <c r="BB465" s="9" t="n">
        <v>0</v>
      </c>
      <c r="BC465" s="10" t="str">
        <f aca="false" t="array" ref="BC465">IF(BB465="","",_xlfn.IFS(AND(BB465&gt;=0,BB465&lt;=2),"0 a 2",AND(BB465&gt;=2.5,BB465&lt;=4.5),"2,5 a 4,5",AND(BB465&gt;=5,BB465&lt;=7),"5 a 7",AND(BB465&gt;=7.5,BB465&lt;=9.5),"7,5 a 9,5",AND(BB465&gt;=10,BB465&lt;=12),"10 a 12",AND(BB465&gt;=12.5,BB465&lt;=14.5),"12,5 a 14,5",BB465=15,"15",AND(BB465&gt;=15.5,BB465&lt;=17.5),"15,5 a 17,5",AND(BB465&gt;=18,BB465&lt;=20),"18 a 20",AND(BB465&gt;=20.5,BB465&lt;=22.5),"20,5 a 22,5",AND(BB465&gt;=23,BB465&lt;=25),"23 a 25",TRUE(),"Fuera de rango"))</f>
        <v>0 a 2</v>
      </c>
      <c r="BD465" s="11" t="n">
        <f aca="false" t="array" ref="BD465">IF(BC465="","",_xlfn.IFS(BC465="0 a 2",1,BC465="2,5 a 4,5",2,BC465="5 a 7",3,BC465="7,5 a 9,5",4,BC465="10 a 12",5,BC465="12,5 a 14,5",6,BC465="15","NORMA",BC465="15,5 a 17,5",7,BC465="18 a 20",8,BC465="20,5 a 22,5",9,BC465="23 a 25",10,TRUE(),"Fuera de rango"))</f>
        <v>1</v>
      </c>
      <c r="BE465" s="9" t="n">
        <v>21</v>
      </c>
      <c r="BF465" s="10" t="str">
        <f aca="false">IF(BE465="","",IF(AND(BE465&gt;=-20,BE465&lt;=-10),"-20 a -10",IF(AND(BE465&gt;=-9.5,BE465&lt;=0.5),"-9,5 a 0,5",IF(AND(BE465&gt;=1,BE465&lt;=11),"1 a 11",IF(AND(BE465&gt;=11.5,BE465&lt;=20.5),"11,5 a 20,5",IF(BE465=21,"21",IF(AND(BE465&gt;=21.5,BE465&lt;=31.5),"21,5 a 31,5",IF(AND(BE465&gt;=32,BE465&lt;=42),"32 a 42","Fuera de rango"))))))))</f>
        <v>21</v>
      </c>
      <c r="BG465" s="11" t="str">
        <f aca="false">IF(BF465="","",IF(BF465="-20 a -10",1,IF(BF465="-9,5 a 0,5",2,IF(BF465="1 a 11",3,IF(BF465="11,5 a 20,5",4,IF(BF465="21","NORMA",IF(BF465="21,5 a 31,5",5,IF(BF465="32 a 42",6,""))))))))</f>
        <v>NORMA</v>
      </c>
      <c r="BH465" s="9" t="n">
        <v>-1</v>
      </c>
      <c r="BI465" s="10" t="str">
        <f aca="false">IF(BH465="","",IF(AND(BH465&gt;=-20,BH465&lt;=-15),"-20 a -15",IF(AND(BH465&gt;=-14.5,BH465&lt;=-9.5),"-14,5 a -9,5",IF(AND(BH465&gt;=-9,BH465&lt;=-4),"-9 a -4",IF(AND(BH465&gt;=-3.5,BH465&lt;=2.5),"-3,5 a 2,5",IF(AND(BH465&gt;=3,BH465&lt;=8),"3 a 8",IF(AND(BH465&gt;=8.5,BH465&lt;=14.5),"8,5 a 14,5",IF(BH465=15,"15",IF(AND(BH465&gt;=15.5,BH465&lt;=20.5),"15,5 a 20,5",IF(AND(BH465&gt;=21,BH465&lt;=26),"21 a 26","Fuera de rango"))))))))))</f>
        <v>-3,5 a 2,5</v>
      </c>
      <c r="BJ465" s="11" t="n">
        <f aca="false">IF(BI465="","",IF(BI465="-20 a -15",1,IF(BI465="-14,5 a -9,5",2,IF(BI465="-9 a -4",3,IF(BI465="-3,5 a 2,5",4,IF(BI465="3 a 8",5,IF(BI465="8,5 a 14,5",6,IF(BI465="15","NORMA",IF(BI465="15,5 a 20,5",7,IF(BI465="21 a 26",8,IF(BI465="26,5 a 31,5",9,"")))))))))))</f>
        <v>4</v>
      </c>
      <c r="BK465" s="9" t="n">
        <v>0</v>
      </c>
      <c r="BL465" s="10" t="str">
        <f aca="false">IF(BK465="","",IF(AND(BK465&gt;=0,BK465&lt;=2),"0 - 2",IF(AND(BK465&gt;=2.5,BK465&lt;=4.5),"2,5 - 4,5",IF(AND(BK465&gt;=5,BK465&lt;=7),"5 - 7",IF(AND(BK465&gt;=7.5,BK465&lt;=9.5),"7,5 - 9,5",IF(AND(BK465&gt;=10,BK465&lt;=12),"10 - 12",IF(AND(BK465&gt;=12.5,BK465&lt;=13.5),"12,5 - 13,5",IF(BK465=14,"14",IF(AND(BK465&gt;=14.5,BK465&lt;=16.5),"14,5 - 16,5",IF(AND(BK465&gt;=17,BK465&lt;=19),"17 - 19",IF(AND(BK465&gt;=19.5,BK465&lt;=21.5),"19,5 - 21,5",IF(AND(BK465&gt;=22,BK465&lt;=24),"22 - 24",IF(AND(BK465&gt;=24.5,BK465&lt;=26.5),"24,5 - 26,5",IF(AND(BK465&gt;=27,BK465&lt;=29),"27 - 29",IF(AND(BK465&gt;=29.5,BK465&lt;=30),"29,5 - 30","Fuera de rango")))))))))))))))</f>
        <v>0 - 2</v>
      </c>
      <c r="BM465" s="11" t="n">
        <f aca="false">IF(BL465="","",IF(BL465="0 - 2",1,IF(BL465="2,5 - 4,5",2,IF(BL465="5 - 7",3,IF(BL465="7,5 - 9,5",4,IF(BL465="10 - 12",5,IF(BL465="12,5 - 13,5",6,IF(BL465="14","NORMA",IF(BL465="14,5 - 16,5",7,IF(BL465="17 - 19",8,IF(BL465="19,5 - 21,5",9,IF(BL465="22 - 24",10,IF(BL465="24,5 - 26,5",11,IF(BL465="27 - 29",12,IF(BL465="29,5 - 30",13,"")))))))))))))))</f>
        <v>1</v>
      </c>
      <c r="BN465" s="9" t="n">
        <v>20</v>
      </c>
      <c r="BO465" s="11" t="str">
        <f aca="false">IF(BN465="","",IF(AND(BN465&gt;=-20,BN465&lt;=-10),"-20 a -10",IF(AND(BN465&gt;=-9.5,BN465&lt;=0.5),"-9,5 a 0,5",IF(AND(BN465&gt;=1,BN465&lt;=11),"1 a 11",IF(AND(BN465&gt;=11.5,BN465&lt;=21.5),"11,5 a 21,5",IF(BN465=22,"22",IF(AND(BN465&gt;=22.5,BN465&lt;=32.5),"22,5 a 32,5",IF(AND(BN465&gt;=33,BN465&lt;=43),"33 a 43","Fuera de rango"))))))))</f>
        <v>11,5 a 21,5</v>
      </c>
      <c r="BP465" s="11" t="n">
        <f aca="false">IF(BO465="","",IF(BO465="-20 a -10",1,IF(BO465="-9,5 a 0,5",2,IF(BO465="1 a 11",3,IF(BO465="11,5 a 21,5",4,IF(BO465="22","NORMA",IF(BO465="22,5 a 32,5",5,IF(BO465="33 a 43",6,""))))))))</f>
        <v>4</v>
      </c>
      <c r="BQ465" s="9" t="n">
        <v>15</v>
      </c>
      <c r="BR465" s="10" t="str">
        <f aca="false">IF(BQ465="","",IF(AND(BQ465&gt;=-20,BQ465&lt;=-15),"-20 a -15",IF(AND(BQ465&gt;=-14.5,BQ465&lt;=-9.5),"-14,5 a -9,5",IF(AND(BQ465&gt;=-9,BQ465&lt;=-4),"-9 a -4",IF(AND(BQ465&gt;=-3.5,BQ465&lt;=2.5),"-3,5 a 2,5",IF(AND(BQ465&gt;=3,BQ465&lt;=8),"3 a 8",IF(AND(BQ465&gt;=8.5,BQ465&lt;=13.5),"8,5 a 13,5",IF(AND(BQ465&gt;=14,BQ465&lt;=17.5),"14 a 17,5",IF(BQ465=18,"18",IF(AND(BQ465&gt;=18.5,BQ465&lt;=23.5),"18,5 a 23,5",IF(AND(BQ465&gt;=24,BQ465&lt;=29),"24 a 29",IF(AND(BQ465&gt;=29.5,BQ465&lt;=34.5),"29,5 a 34,5",IF(AND(BQ465&gt;=35,BQ465&lt;=40),"35 a 40","Fuera de rango")))))))))))))</f>
        <v>14 a 17,5</v>
      </c>
      <c r="BS465" s="11" t="n">
        <f aca="false">IF(BR465="","",IF(BR465="-20 a -15",1,IF(BR465="-14,5 a -9,5",2,IF(BR465="-9 a -4",3,IF(BR465="-3,5 a 2,5",4,IF(BR465="3 a 8",5,IF(BR465="8,5 a 13,5",6,IF(BR465="14 a 17,5",7,IF(BR465="18","NORMA",IF(BR465="18,5 a 23,5",8,IF(BR465="24 a 29",9,IF(BR465="29,5 a 34,5",10,IF(BR465="35 a 40",11,"")))))))))))))</f>
        <v>7</v>
      </c>
      <c r="BT465" s="9" t="n">
        <v>0</v>
      </c>
      <c r="BU465" s="10" t="str">
        <f aca="false">IF(BT465="","",IF(AND(BT465&gt;=-20,BT465&lt;=-18),"-20 a -18",IF(AND(BT465&gt;=-17.5,BT465&lt;=-15.5),"-17,5 a -15,5",IF(AND(BT465&gt;=-15,BT465&lt;=-13),"-15 a -13",IF(AND(BT465&gt;=-12.5,BT465&lt;=-10.5),"-12,5 a -10,5",IF(AND(BT465&gt;=-10,BT465&lt;=-8),"-10 a -8",IF(AND(BT465&gt;=-7.5,BT465&lt;=-5.5),"-7,5 a -5,5",IF(AND(BT465&gt;=-5,BT465&lt;=-3),"-5 a -3",IF(AND(BT465&gt;=-2.5,BT465&lt;=-0.5),"-2,5 a -0,5",IF(BT465=0,"0",IF(AND(BT465&gt;=0.5,BT465&lt;=2.5),"0,5 a 2,5",IF(AND(BT465&gt;=3,BT465&lt;=5),"3 a 5",IF(AND(BT465&gt;=5.5,BT465&lt;=7.5),"5,5 a 7,5",IF(AND(BT465&gt;=8,BT465&lt;=10),"8 a 10",IF(AND(BT465&gt;=10.5,BT465&lt;=12.5),"10,5 a 12,5",IF(AND(BT465&gt;=13,BT465&lt;=15),"13 a 15",IF(AND(BT465&gt;=15.5,BT465&lt;=17.5),"15,5 a 17,5",IF(AND(BT465&gt;=18,BT465&lt;=20),"18 a 20","Fuera de rango"))))))))))))))))))</f>
        <v>0</v>
      </c>
      <c r="BV465" s="11" t="str">
        <f aca="false">IF(BT465="","",IF(BT465=0,"NORMA",IF(AND(BT465&gt;=-20,BT465&lt;=-18),2,IF(AND(BT465&gt;=-17.5,BT465&lt;=-15.5),2,IF(AND(BT465&gt;=-15,BT465&lt;=-13),3,IF(AND(BT465&gt;=-12.5,BT465&lt;=-10.5),4,IF(AND(BT465&gt;=-10,BT465&lt;=-8),5,IF(AND(BT465&gt;=-7.5,BT465&lt;=-5.5),6,IF(AND(BT465&gt;=-5,BT465&lt;=-3),7,IF(AND(BT465&gt;=-2.5,BT465&lt;=-0.5),8,IF(AND(BT465&gt;=0.5,BT465&lt;=2.5),9,IF(AND(BT465&gt;=3,BT465&lt;=5),10,IF(AND(BT465&gt;=5.5,BT465&lt;=7.5),11,IF(AND(BT465&gt;=8,BT465&lt;=10),12,IF(AND(BT465&gt;=10.5,BT465&lt;=12.5),13,IF(AND(BT465&gt;=13,BT465&lt;=15),14,IF(AND(BT465&gt;=15.5,BT465&lt;=17.5),15,IF(AND(BT465&gt;=18,BT465&lt;=20),16,"Fuera de rango"))))))))))))))))))</f>
        <v>NORMA</v>
      </c>
      <c r="BW465" s="9" t="n">
        <v>-3</v>
      </c>
      <c r="BX465" s="10" t="n">
        <f aca="false">18.5- (0.3*H465)</f>
        <v>3.5</v>
      </c>
      <c r="BY465" s="10" t="n">
        <f aca="false">(BW465)-(BX465)</f>
        <v>-6.5</v>
      </c>
      <c r="BZ465" s="10" t="str">
        <f aca="false">IF(BY465="","",IF(BY465&lt;-27.5,"De -30 a -28",IF(BY465&lt;-25,"De -27,5 a -25,5",IF(BY465&lt;-22.5,"De -25 a -23",IF(BY465&lt;-20,"De -22,5 a -20,5",IF(BY465&lt;-17.5,"De -20 a -18",IF(BY465&lt;-15,"De -17,5 a -15,5",IF(BY465&lt;-12.5,"De -15 a -13",IF(BY465&lt;-10,"De -12,5 a -10,5",IF(BY465&lt;-7.5,"De -10 a -8",IF(BY465&lt;-5,"De -7,5 a -5,5",IF(BY465&lt;-2.5,"De -5 a -3",IF(BY465&lt;0,"De -2,5 a -0,5",IF(BY465&lt;2.5,"De 0 a 2",IF(BY465&lt;5,"De 2,5 a 4,5",IF(BY465&lt;7.5,"De 5 a 7",IF(BY465&lt;10,"De 7,5 a 9,5",IF(BY465&lt;12.5,"De 10 a 12",IF(BY465&lt;15,"De 12,5 a 14,5",IF(BY465&lt;17.5,"De 15 a 17",IF(BY465&lt;20,"De 17,5 a 19,5",IF(BY465&lt;22.5,"De 20 a 22",IF(BY465&lt;25,"De 22,5 a 24,5",IF(BY465&lt;27.5,"De 25 a 27","De 27,5 a 30"))))))))))))))))))))))))</f>
        <v>De -7,5 a -5,5</v>
      </c>
      <c r="CA465" s="12" t="n">
        <f aca="false">IF(BY465="","",IF(BY465&lt;=-28,1,IF(BY465&lt;=-25.5,2,IF(BY465&lt;=-23,3,IF(BY465&lt;=-20.5,4,IF(BY465&lt;=-18,5,IF(BY465&lt;=-15.5,6,IF(BY465&lt;=-13,7,IF(BY465&lt;=-10.5,8,IF(BY465&lt;=-8,9,IF(BY465&lt;=-5.5,10,IF(BY465&lt;=-3,11,IF(BY465&lt;=-0.5,12,IF(BY465&lt;=2,13,IF(BY465&lt;=4.5,14,IF(BY465&lt;=7,15,IF(BY465&lt;=9.5,16,IF(BY465&lt;=12,17,IF(BY465&lt;=14.5,18,IF(BY465&lt;=17,19,IF(BY465&lt;=19.5,20,IF(BY465&lt;=22,21,IF(BY465&lt;=24.5,22,IF(BY465&lt;=27,23,IF(BY465&lt;=30,24,"Fuera de rango")))))))))))))))))))))))))</f>
        <v>10</v>
      </c>
      <c r="CB465" s="9" t="n">
        <v>-3.25</v>
      </c>
      <c r="CC465" s="10" t="n">
        <f aca="false">18.5- (0.3*H465)</f>
        <v>3.5</v>
      </c>
      <c r="CD465" s="10" t="n">
        <f aca="false">(CB465)-(CC465)</f>
        <v>-6.75</v>
      </c>
      <c r="CE465" s="10" t="str">
        <f aca="false">IF(CD465="","",IF(CD465&lt;-27.5,"De -30 a -28",IF(CD465&lt;-25,"De -27,5 a -25,5",IF(CD465&lt;-22.5,"De -25 a -23",IF(CD465&lt;-20,"De -22,5 a -20,5",IF(CD465&lt;-17.5,"De -20 a -18",IF(CD465&lt;-15,"De -17,5 a -15,5",IF(CD465&lt;-12.5,"De -15 a -13",IF(CD465&lt;-10,"De -12,5 a -10,5",IF(CD465&lt;-7.5,"De -10 a -8",IF(CD465&lt;-5,"De -7,5 a -5,5",IF(CD465&lt;-2.5,"De -5 a -3",IF(CD465&lt;0,"De -2,5 a -0,5",IF(CD465&lt;=2,"De 0 a 2",IF(CD465&lt;=4.5,"De 2,5 a 4,5",IF(CD465&lt;=7,"De 5 a 7",IF(CD465&lt;=9.5,"De 7,5 a 9,5",IF(CD465&lt;=12,"De 10 a 12",IF(CD465&lt;=14.5,"De 12,5 a 14,5",IF(CD465&lt;=17,"De 15 a 17",IF(CD465&lt;=19.5,"De 17,5 a 19,5",IF(CD465&lt;=22,"De 20 a 22",IF(CD465&lt;=24.5,"De 22,5 a 24,5",IF(CD465&lt;=27,"De 25 a 27","De 27,5 a 30"))))))))))))))))))))))))</f>
        <v>De -7,5 a -5,5</v>
      </c>
      <c r="CF465" s="12" t="n">
        <f aca="false">IF(CD465="","",IF(CD465&lt;-27.5,1,IF(CD465&lt;-25,2,IF(CD465&lt;-22.5,3,IF(CD465&lt;-20,4,IF(CD465&lt;-17.5,5,IF(CD465&lt;-15,6,IF(CD465&lt;-12.5,7,IF(CD465&lt;-10,8,IF(CD465&lt;-7.5,9,IF(CD465&lt;-5,10,IF(CD465&lt;-2.5,11,IF(CD465&lt;0,12,IF(CD465&lt;2.5,13,IF(CD465&lt;5,14,IF(CD465&lt;7.5,15,IF(CD465&lt;10,16,IF(CD465&lt;12.5,17,IF(CD465&lt;15,18,IF(CD465&lt;17.5,19,IF(CD465&lt;20,20,IF(CD465&lt;22.5,21,IF(CD465&lt;25,22,IF(CD465&lt;27.5,23,24))))))))))))))))))))))))</f>
        <v>10</v>
      </c>
      <c r="CG465" s="9" t="n">
        <v>-1.25</v>
      </c>
      <c r="CH465" s="10" t="str">
        <f aca="false">IF(CG465="","",IF(AND(CG465&gt;=-10,CG465&lt;=-9.5),"-10 a -9,5",IF(AND(CG465&gt;-9.5,CG465&lt;=-8.5),"-9 a -8,5",IF(AND(CG465&gt;-8.5,CG465&lt;=-7.5),"-8 a -7,5",IF(AND(CG465&gt;-7.5,CG465&lt;=-6.5),"-7 a -6,5",IF(AND(CG465&gt;-6.5,CG465&lt;=-5.5),"-6 a -5,5",IF(AND(CG465&gt;-5.5,CG465&lt;=-4.5),"-5 a -4,5",IF(AND(CG465&gt;-4.5,CG465&lt;=-3.5),"-4 a -3,5",IF(AND(CG465&gt;-3.5,CG465&lt;=-2.5),"-3 a -2,5",IF(CG465=-2.25,"-2,25",IF(AND(CG465&gt;-2.5,CG465&lt;=-1.5),"-2 a -1,5",IF(AND(CG465&gt;-1.5,CG465&lt;=-0.5),"-1 a -0,5",IF(AND(CG465&gt;-0.5,CG465&lt;=0.5),"0 a 0,5",IF(AND(CG465&gt;0.5,CG465&lt;=1.5),"1 a 1,5",IF(AND(CG465&gt;1.5,CG465&lt;=2.5),"2 a 2,5",IF(AND(CG465&gt;2.5,CG465&lt;=3.5),"3 a 3,5",IF(AND(CG465&gt;3.5,CG465&lt;=4.5),"4 a 4,5",IF(AND(CG465&gt;4.5,CG465&lt;=5.5),"5 a 5,5",IF(AND(CG465&gt;5.5,CG465&lt;=6.5),"6 a 6,5",IF(AND(CG465&gt;6.5,CG465&lt;=7.5),"7 a 7,5",IF(AND(CG465&gt;7.5,CG465&lt;=8.5),"8 a 8,5",IF(AND(CG465&gt;8.5,CG465&lt;=9.5),"9 a 9,5",IF(CG465&gt;=10,"10","Fuera de rango")))))))))))))))))))))))</f>
        <v>-1 a -0,5</v>
      </c>
      <c r="CI465" s="11" t="n">
        <f aca="false">IF(CG465="","",IF(CG465=-2.25,"NORMA",IF(CG465&lt;=-9.5,1,IF(CG465&lt;=-8.5,2,IF(CG465&lt;=-7.5,3,IF(CG465&lt;=-6.5,4,IF(CG465&lt;=-5.5,5,IF(CG465&lt;=-4.5,6,IF(CG465&lt;=-3.5,7,IF(CG465&lt;=-2.5,8,IF(CG465&lt;=-1.5,9,IF(CG465&lt;=-0.5,10,IF(CG465&lt;=0.5,11,IF(CG465&lt;=1.5,12,IF(CG465&lt;=2.5,13,IF(CG465&lt;=3.5,14,IF(CG465&lt;=4.5,15,IF(CG465&lt;=5.5,16,IF(CG465&lt;=6.5,17,IF(CG465&lt;=7.5,18,IF(CG465&lt;=8.5,19,IF(CG465&lt;=9.5,20,IF(CG465=10,21,"Fuera de rango")))))))))))))))))))))))</f>
        <v>10</v>
      </c>
      <c r="CJ465" s="9" t="n">
        <v>1.25</v>
      </c>
      <c r="CK465" s="10" t="str">
        <f aca="false">IF(CJ465="","",IF(AND(CJ465&gt;=-6,CJ465&lt;=-5.5),"-6 a -5,5",IF(AND(CJ465&gt;-5.5,CJ465&lt;=-4.5),"-5 a -4,5",IF(AND(CJ465&gt;-4.5,CJ465&lt;=-3.5),"-4 a -3,5",IF(AND(CJ465&gt;-3.5,CJ465&lt;=-2.5),"-3 a -2,5",IF(AND(CJ465&gt;-2.5,CJ465&lt;=-1.5),"-2 a -1,5",IF(AND(CJ465&gt;-1.5,CJ465&lt;=-0.5),"-1 a -0,5",IF(AND(CJ465&gt;-0.5,CJ465&lt;=0.5),"0 a 0,5",IF(AND(CJ465&gt;0.5,CJ465&lt;=1.5),"1 a 1,5",IF(AND(CJ465&gt;1.5,CJ465&lt;2.5),"2",IF(AND(CJ465&gt;=2.5,CJ465&lt;=3),"2,5 a 3",IF(AND(CJ465&gt;3,CJ465&lt;=4),"3,5 a 4",IF(AND(CJ465&gt;4,CJ465&lt;=5),"4,5 a 5",IF(AND(CJ465&gt;5,CJ465&lt;=6),"5,5 a 6",IF(AND(CJ465&gt;6,CJ465&lt;=7),"6,5 a 7",IF(AND(CJ465&gt;7,CJ465&lt;=8),"7,5 a 8",IF(AND(CJ465&gt;8,CJ465&lt;=9.5),"8,5 a 9,5",IF(CJ465=10,"10","Fuera de rango"))))))))))))))))))</f>
        <v>1 a 1,5</v>
      </c>
      <c r="CL465" s="11" t="n">
        <f aca="false">IF(CK465="","",IF(OR(CK465="-6 a -5,5",CK465="-6 - -5,5"),1,IF(OR(CK465="-5 a -4,5",CK465="-5 - -4,5"),2,IF(OR(CK465="-4 a -3,5",CK465="-4 - -3,5"),3,IF(OR(CK465="-3 a -2,5",CK465="-3 - -2,5"),4,IF(OR(CK465="-2 a -1,5",CK465="-2 - -1,5"),5,IF(OR(CK465="-1 a -0,5",CK465="-1 - -0,5"),6,IF(OR(CK465="0 a 0,5",CK465="0 - 0,5"),7,IF(OR(CK465="1 a 1,5",CK465="1 - 1,5"),8,IF(CK465="2","NORMA",IF(OR(CK465="2,5 a 3",CK465="2,5 - 3"),9,IF(OR(CK465="3,5 a 4",CK465="3,5 - 4"),10,IF(OR(CK465="4,5 a 5",CK465="4,5 - 5"),11,IF(OR(CK465="5,5 a 6",CK465="5,5 - 6"),12,IF(OR(CK465="6,5 a 7",CK465="6,5 - 7"),13,IF(OR(CK465="7,5 a 8",CK465="7,5 - 8"),14,IF(OR(CK465="8,5 a 9",CK465="8,5 - 9,5",CK465="9 a 9,5"),15,IF(CK465="10",15,IF(OR(CK465="0,5 a 1",CK465="0,5 - 1"),7,"Fuera de rango")))))))))))))))))))</f>
        <v>8</v>
      </c>
      <c r="CN465" s="10" t="str">
        <f aca="false">IF(CM465=0,"0", " ")</f>
        <v>0</v>
      </c>
      <c r="CO465" s="10" t="str">
        <f aca="false">IF(CM465&gt;0,"EME"," ")</f>
        <v> </v>
      </c>
      <c r="CQ465" s="10" t="str">
        <f aca="false">IF(CP465&gt;0,"0", " ")</f>
        <v> </v>
      </c>
      <c r="CR465" s="10" t="str">
        <f aca="false">IF(CP465&gt;0,"EME"," ")</f>
        <v> </v>
      </c>
      <c r="CS465" s="9" t="n">
        <v>0</v>
      </c>
      <c r="CV465" s="9" t="n">
        <v>0</v>
      </c>
      <c r="CY465" s="9" t="n">
        <v>0</v>
      </c>
      <c r="DB465" s="9" t="n">
        <v>0</v>
      </c>
      <c r="DC465" s="11" t="str">
        <f aca="false">IF(DB465&lt;0,"2"," ")</f>
        <v> </v>
      </c>
      <c r="DD465" s="11" t="str">
        <f aca="false">IF(DB465&lt;0,"MIO"," ")</f>
        <v> </v>
      </c>
      <c r="DE465" s="9" t="n">
        <v>-0.25</v>
      </c>
      <c r="DF465" s="10" t="str">
        <f aca="false">IF(DE465&lt;0,"3"," ")</f>
        <v>3</v>
      </c>
      <c r="DG465" s="10" t="str">
        <f aca="false">IF(DE465&lt;0,"AST"," ")</f>
        <v>AST</v>
      </c>
      <c r="DH465" s="9" t="n">
        <v>-0.25</v>
      </c>
      <c r="DI465" s="10" t="str">
        <f aca="false">IF(DH465&lt;0,"3"," ")</f>
        <v>3</v>
      </c>
      <c r="DJ465" s="10" t="str">
        <f aca="false">IF(DH465&lt;0,"AST"," ")</f>
        <v>AST</v>
      </c>
      <c r="DK465" s="9" t="n">
        <v>1.75</v>
      </c>
      <c r="DL465" s="10" t="str">
        <f aca="false">IF(DK465&gt;0,"4"," ")</f>
        <v>4</v>
      </c>
      <c r="DM465" s="10" t="str">
        <f aca="false">IF(DK465&gt;0,"PRE"," ")</f>
        <v>PRE</v>
      </c>
      <c r="DN465" s="9" t="n">
        <v>1.75</v>
      </c>
      <c r="DO465" s="10" t="str">
        <f aca="false">IF(DN465&gt;0,"4"," ")</f>
        <v>4</v>
      </c>
      <c r="DP465" s="10" t="str">
        <f aca="false">IF(DN465&gt;0,"PRE"," ")</f>
        <v>PRE</v>
      </c>
      <c r="DS465" s="12" t="str">
        <f aca="false">CONCATENATE(CO465,CU465,DA465,DG465,DM465)</f>
        <v> ASTPRE</v>
      </c>
      <c r="DT465" s="10" t="e">
        <f aca="false" t="array" ref="DT465">_xlfn.IFS(DS465="EME    ","0", DS465=" HIP   ","1", DS465="  MIO  ","2", DS465="   AST ","3", DS465="    PRE","4", DS465="EME   PRE","5", DS465=" HIP  PRE","6", DS465=" HIP AST ","7", DS465="  MIO PRE","8", DS465="  MIOAST ","9", DS465="   ASTPRE","10",DS465=" HIP ASTPRE","11", DS465="  MIOASTPRE","12", DS465="     ","0")</f>
        <v>#N/A</v>
      </c>
      <c r="DV465" s="1" t="e">
        <f aca="false" t="array" ref="DV465">_xlfn.IFS(DU465="SI","2", DU465="NO","1")</f>
        <v>#N/A</v>
      </c>
      <c r="DX465" s="11" t="str">
        <f aca="false">IF(DW465=0,"1","2")</f>
        <v>1</v>
      </c>
      <c r="DY465" s="11" t="str">
        <f aca="false" t="array" ref="DY465">_xlfn.IFS(DW465=0,"0", DW465=0.25, "1", DW465=0.5,"2", DW465=0.75,"3", DW465=1,"4",DW465=1.25,"5", DW465=1.5,"6", DW465=1.75,"7", DW465=2,"8")</f>
        <v>0</v>
      </c>
      <c r="EA465" s="11" t="str">
        <f aca="false">IF(DZ465=0,"1","2")</f>
        <v>1</v>
      </c>
      <c r="EB465" s="11" t="str">
        <f aca="false" t="array" ref="EB465">_xlfn.IFS(DZ465=0,"0", DZ465=0.25, "1", DZ465=0.5,"2", DZ465=0.75,"3", DZ465=1,"4",DZ465=1.25,"5", DZ465=1.5,"6", DZ465=1.75,"7", DZ465=2,"8")</f>
        <v>0</v>
      </c>
      <c r="ED465" s="10" t="str">
        <f aca="false">IF(EC465=0,"1","2")</f>
        <v>1</v>
      </c>
      <c r="EE465" s="11" t="str">
        <f aca="false" t="array" ref="EE465">_xlfn.IFS(EC465=0,"0", EC465=-0.25, "1", EC465=-0.5,"2", EC465=-0.75,"3", EC465=-1,"4",EC465=-1.25,"5", EC465=-1.5,"6", EC465=-1.75,"7", EC465=-2,"8", EC465=-2.25,"9",EC465=-2.5,"10", EC465=-2.75,"11", EC465=-3,"12", EC465=-3.25,"13", EC465=-3.5,"14", EC465=-3.75,"15",EC465=-4,"16")</f>
        <v>0</v>
      </c>
      <c r="EG465" s="10" t="str">
        <f aca="false">IF(EF465=0,"1","2")</f>
        <v>1</v>
      </c>
      <c r="EH465" s="11" t="str">
        <f aca="false" t="array" ref="EH465">_xlfn.IFS(EF465=0,"0", EF465=-0.25, "1", EF465=-0.5,"2", EF465=-0.75,"3", EF465=-1,"4",EF465=-1.25,"5", EF465=-1.5,"6", EF465=-1.75,"7", EF465=-2,"8", EF465=-2.25,"9",EF465=-2.5,"10", EF465=-2.75,"11", EF465=-3,"12", EF465=-3.25,"13", EF465=-3.5,"14", EF465=-3.75,"15",EF465=-4,"16")</f>
        <v>0</v>
      </c>
      <c r="EJ465" s="11" t="str">
        <f aca="false">IF(EI465=0,"1","2")</f>
        <v>1</v>
      </c>
      <c r="EK465" s="11" t="str">
        <f aca="false" t="array" ref="EK465">_xlfn.IFS(EI465=0,"0", EI465=-0.25, "1", EI465=-0.5,"2", EI465=-0.75,"3", EI465=-1,"4",EI465=-1.25,"5", EI465=-1.5,"6", EI465=-1.75,"7", EI465=-2,"8", EI465=-2.25,"9", EI465=-2.25,"9",EI465=-2.5,"10", EI465=-2.75,"11", EI465=-3,"12", EI465=-3.25,"13", EI465=-3.5,"14", EI465=-3.75,"15",EI465=-4,"16", EI465=0.25, "17", EI465=0.5, "18")</f>
        <v>0</v>
      </c>
      <c r="EM465" s="11" t="str">
        <f aca="false">IF(EL465=0,"1","2")</f>
        <v>1</v>
      </c>
      <c r="EN465" s="11" t="str">
        <f aca="false" t="array" ref="EN465">_xlfn.IFS(EL465=0.25,"17",EL465=0.5,"18", EL465=0,"0", EL465=-0.25, "1", EL465=-0.5,"2", EL465=-0.75,"3", EL465=-1,"4",EL465=-1.25,"5", EL465=-1.5,"6", EL465=-1.75,"7", EL465=-2,"8",EL465= -2.25,"9",EL465=-2.5,"10",EL465= -2.75,"11",EL465= -3,"12",EL465= -3.25,"13",EL465= -3.5,"14",EL465= -3.75,"15",EL465=-4,"16")</f>
        <v>0</v>
      </c>
      <c r="EP465" s="11" t="str">
        <f aca="false">IF(EO465=0,"1","2")</f>
        <v>1</v>
      </c>
      <c r="EQ465" s="11" t="str">
        <f aca="false" t="array" ref="EQ465">_xlfn.IFS(EO465=0,"0", EO465=0.25, "1", EO465=0.5,"2", EO465=0.75,"3", EO465=1,"4",EO465=1.25,"5", EO465=1.5,"6", EO465=1.75,"7", EO465=2,"8", EO465=2.25,"9", EO465=2.25,"9",EO465=2.5,"10", EO465=2.75,"11", EO465=3,"12", EO465=3.25,"13", EO465=3.5,"14", EO465=3.75,"15",EO465=4,"16", EO465=-0.25, "17", bq=-0.5, "18")</f>
        <v>0</v>
      </c>
      <c r="ES465" s="11" t="str">
        <f aca="false">IF(ER465=0,"1","2")</f>
        <v>1</v>
      </c>
      <c r="ET465" s="11" t="str">
        <f aca="false" t="array" ref="ET465">_xlfn.IFS(ER465=0,"0", ER465=0.25, "1", ER465=0.5,"2", ER465=0.75,"3", ER465=1,"4",ER465=1.25,"5", ER465=1.5,"6", ER465=1.75,"7", ER465=2,"8", ER465=2.25,"9", ER465=2.25,"9",ER465=2.5,"10", ER465=2.75,"11", ER465=3,"12", ER465=3.25,"13", ER465=3.5,"14", ER465=3.75,"15",ER465=4,"16", ER465=-0.25, "17", bq=-0.5, "18")</f>
        <v>0</v>
      </c>
      <c r="EV465" s="14" t="e">
        <f aca="false">VLOOKUP(EU465,LEYENDA!$G$2:$H$8,2,TRUE())</f>
        <v>#N/A</v>
      </c>
      <c r="EW465" s="14" t="e">
        <f aca="false" t="array" ref="EW465">_xlfn.IFS(EV465="0-5","1", EV465="6-12","2", EV465="13-18","3", EV465="19-24","4", EV465="25-36","5", EV465="37-48","6", EV465="49-60","7")</f>
        <v>#N/A</v>
      </c>
    </row>
    <row r="466" customFormat="false" ht="13.5" hidden="false" customHeight="false" outlineLevel="0" collapsed="false">
      <c r="A466" s="1" t="n">
        <v>164</v>
      </c>
      <c r="B466" s="2" t="n">
        <v>1</v>
      </c>
      <c r="C466" s="33" t="n">
        <v>42809</v>
      </c>
      <c r="E466" s="5" t="str">
        <f aca="false">VLOOKUP(A466,'286'!$A$3:$J$6279,10,FALSE())</f>
        <v>JALVO DÍAZ, MIGUEL ÁNGEL</v>
      </c>
      <c r="F466" s="4" t="str">
        <f aca="false">VLOOKUP(A466,'286'!$A$3:$I$1768,3,FALSE())</f>
        <v>JALDIMIAN</v>
      </c>
      <c r="G466" s="6" t="n">
        <f aca="false">VLOOKUP(A466,'286'!$A$3:$I$1768,4,FALSE())</f>
        <v>16828</v>
      </c>
      <c r="H466" s="7" t="n">
        <f aca="false">YEAR(C466)-YEAR(G466)</f>
        <v>71</v>
      </c>
      <c r="I466" s="1" t="str">
        <f aca="false">VLOOKUP(H466,LEYENDA!$C$2:$D$6,2,TRUE())</f>
        <v>61-100</v>
      </c>
      <c r="J466" s="5" t="str">
        <f aca="false">VLOOKUP(A466,'286'!$A$3:$I$1768,7,FALSE())</f>
        <v>H</v>
      </c>
      <c r="K466" s="8" t="n">
        <f aca="false">VLOOKUP(A466,'286'!$A$3:$I$1768,2,FALSE())</f>
        <v>0</v>
      </c>
      <c r="L466" s="4" t="str">
        <f aca="false">VLOOKUP(A466,'286'!$A$3:$I$1768,8,FALSE())</f>
        <v>D</v>
      </c>
      <c r="M466" s="4" t="str">
        <f aca="false">VLOOKUP(A466,'286'!$A$3:$I$1768,9,FALSE())</f>
        <v>D</v>
      </c>
      <c r="N466" s="8" t="str">
        <f aca="false">IF(R466=O466, "MISMA","CONTRARIA")</f>
        <v>MISMA</v>
      </c>
      <c r="O466" s="8" t="str">
        <f aca="false" t="array" ref="O466">_xlfn.IFS(L466="D","1", L466="I","2")</f>
        <v>1</v>
      </c>
      <c r="P466" s="8" t="e">
        <f aca="false" t="array" ref="P466">_xlfn.IFS(K466="OD","1", K466="OI","2")</f>
        <v>#N/A</v>
      </c>
      <c r="Q466" s="1" t="str">
        <f aca="false" t="array" ref="Q466">_xlfn.IFS(J466="M","1", J466="H","2")</f>
        <v>2</v>
      </c>
      <c r="R466" s="8" t="str">
        <f aca="false" t="array" ref="R466">_xlfn.IFS(M466="D","1", M466="I","2")</f>
        <v>1</v>
      </c>
      <c r="S466" s="1" t="str">
        <f aca="false" t="array" ref="S466">_xlfn.IFS(N466="CONTRARIA", "1",N466= "MISMA","2")</f>
        <v>2</v>
      </c>
      <c r="T466" s="1" t="str">
        <f aca="false" t="array" ref="T466">_xlfn.IFS(I466="0-12","1", I466="13-24","2", I466="25-40","3", I466="41-60","4", I466="61-100","5")</f>
        <v>5</v>
      </c>
      <c r="U466" s="9" t="n">
        <v>6</v>
      </c>
      <c r="V466" s="10" t="str">
        <f aca="false">IF(U466="","",IF(AND(U466&gt;=-9,U466&lt;=-6.5),"-9 a -6,5",IF(AND(U466&gt;=-6,U466&lt;=-3.5),"-6 a -3,5",IF(AND(U466&gt;=-3,U466&lt;=-1),"-3 a -1",IF(U466=-0.5,"-0,5",IF(AND(U466&gt;=0,U466&lt;=2.5),"0 a 2,5",IF(AND(U466&gt;=3,U466&lt;=5.5),"3 a 5,5",IF(AND(U466&gt;=6,U466&lt;=8.5),"6 a 8,5",IF(AND(U466&gt;=9,U466&lt;=20),"9 a 20","Fuera de rango")))))))))</f>
        <v>6 a 8,5</v>
      </c>
      <c r="W466" s="11" t="n">
        <f aca="false">IF(V466="","",IF(V466="-9 a -6,5",2,IF(V466="-6 a -3,5",3,IF(V466="-3 a -1",4,IF(V466="-0,5","NORMA",IF(V466="0 a 2,5",5,IF(V466="3 a 5,5",6,IF(V466="6 a 8,5",7,IF(V466="9 a 20",8,"Fuera de rango")))))))))</f>
        <v>7</v>
      </c>
      <c r="X466" s="9" t="n">
        <v>0</v>
      </c>
      <c r="Y466" s="11" t="str">
        <f aca="false">IF(X466="","",IF(AND(X466&gt;=0,X466&lt;=4),"0 a 4",IF(AND(X466&gt;=4.5,X466&lt;=8.5),"4,5 a 8,5",IF(X466=9,"9",IF(AND(X466&gt;=9.5,X466&lt;=13),"9,5 a 13",IF(AND(X466&gt;=13.5,X466&lt;=20),"13,5 a 20",IF(AND(X466&gt;=20.5,X466&lt;=35),"20,5 a 35","Fuera de rango")))))))</f>
        <v>0 a 4</v>
      </c>
      <c r="Z466" s="11" t="n">
        <f aca="false">IF(Y466="","",IF(Y466="0 a 4",1,IF(Y466="4,5 a 8,5",2,IF(Y466="9","NORMA",IF(Y466="9,5 a 13",3,IF(Y466="13,5 a 20",4,IF(Y466="20,5 a 35",5,"Fuera de rango")))))))</f>
        <v>1</v>
      </c>
      <c r="AA466" s="9" t="n">
        <v>32</v>
      </c>
      <c r="AB466" s="10" t="str">
        <f aca="false">IF(AA466="","",IF(AND(AA466&gt;=0,AA466&lt;=9),"0 a 9",IF(AND(AA466&gt;=9.5,AA466&lt;=18.5),"9,5 a 18,5",IF(AA466=19,"19",IF(AND(AA466&gt;=19.5,AA466&lt;=28),"19,5 a 28",IF(AND(AA466&gt;=28.5,AA466&lt;=40),"28,5 a 40","Fuera de rango"))))))</f>
        <v>28,5 a 40</v>
      </c>
      <c r="AC466" s="11" t="n">
        <f aca="false" t="array" ref="AC466">_xlfn.IFS(AB466="","",AB466="0 a 9",1,AB466="9,5 a 18,5",2,AB466="19","NORMA",AB466="19,5 a 28",3,AB466="28,5 a 40",4,TRUE(),"Fuera de rango")</f>
        <v>4</v>
      </c>
      <c r="AD466" s="9" t="n">
        <v>2</v>
      </c>
      <c r="AE466" s="10" t="str">
        <f aca="false">IF(AD466="","",IF(AND(AD466&gt;=-10,AD466&lt;=0),"De -10 a 0",IF(AND(AD466&gt;=0.5,AD466&lt;=9.5),"0,5 a 9,5",IF(AD466=10,"10",IF(AND(AD466&gt;=10.5,AD466&lt;=20),"10,5 a 20",IF(AND(AD466&gt;=20.5,AD466&lt;=40),"20,5 a 40","Fuera de rango"))))))</f>
        <v>0,5 a 9,5</v>
      </c>
      <c r="AF466" s="12" t="n">
        <f aca="false">IF(AD466="","",IF(AND(AD466&gt;=-10,AD466&lt;=0),1,IF(AND(AD466&gt;=0.5,AD466&lt;=9.5),2,IF(AD466=10,"NORMA",IF(AND(AD466&gt;=10.5,AD466&lt;=20),3,IF(AND(AD466&gt;=20.5,AD466&lt;=40),4,""))))))</f>
        <v>2</v>
      </c>
      <c r="AG466" s="9" t="n">
        <v>12</v>
      </c>
      <c r="AH466" s="10" t="str">
        <f aca="false">IF(AG466="","",IF(AND(AG466&gt;=0,AG466&lt;=4),"0 a 4",IF(AND(AG466&gt;=4.5,AG466&lt;=8.5),"4,5 a 8,5",IF(AG466=9,"9",IF(AND(AG466&gt;=9.5,AG466&lt;=13),"9,5 a 13",IF(AND(AG466&gt;=13.5,AG466&lt;=25),"13,5 a 25","Fuera de rango"))))))</f>
        <v>9,5 a 13</v>
      </c>
      <c r="AI466" s="10" t="n">
        <f aca="false">IF(AH466="","",IF(AH466="0 a 4",1,IF(AH466="4,5 a 8,5",2,IF(AH466="9","NORMA",IF(AH466="9,5 a 13",3,IF(AH466="13,5 a 25",4,""))))))</f>
        <v>3</v>
      </c>
      <c r="AJ466" s="9" t="n">
        <v>6</v>
      </c>
      <c r="AK466" s="10" t="str">
        <f aca="false">IF(AJ466="","",IF(AND(AJ466&gt;=-15,AJ466&lt;=-10.5),"-15 a -10,5",IF(AND(AJ466&gt;=-10,AJ466&lt;=-4),"-10 a -4",IF(AND(AJ466&gt;=-4.5,AJ466&lt;=0),"-4,5 a 0",IF(AND(AJ466&gt;=0.5,AJ466&lt;=4.5),"0,5 a 4,5",IF(AJ466=5,"5",IF(AND(AJ466&gt;=5.5,AJ466&lt;=10),"5,5 a 10",IF(AND(AJ466&gt;=10.5,AJ466&lt;=20),"10,5 a 20","Fuera de rango"))))))))</f>
        <v>5,5 a 10</v>
      </c>
      <c r="AL466" s="11" t="n">
        <f aca="false">IF(AK466="","",IF(AK466="-15 a -10,5",1,IF(AK466="-10 a -4",2,IF(AK466="-4,5 a 0",3,IF(AK466="0,5 a 4,5",4,IF(AK466="5","NORMA",IF(AK466="5,5 a 10",5,IF(AK466="10,5 a 20",6,"Error"))))))))</f>
        <v>5</v>
      </c>
      <c r="AM466" s="9" t="n">
        <v>-1</v>
      </c>
      <c r="AN466" s="10" t="str">
        <f aca="false">IF(AM466="","",IF(AND(AM466&gt;=-7.5,AM466&lt;=-5.5),"-7,5 a -5,5",IF(AND(AM466&gt;=-5,AM466&lt;=-3),"-5 a -3",IF(AND(AM466&gt;=-2.5,AM466&lt;=-0.5),"-2,5 a -0,5",IF(AM466=0,"0,00",IF(AND(AM466&gt;=0.5,AM466&lt;=2.5),"0,5 a 2,5",IF(AND(AM466&gt;=3,AM466&lt;=5),"3 a 5",IF(AND(AM466&gt;=5.5,AM466&lt;=7.5),"5,5 a 7,5",IF(AND(AM466&gt;=8,AM466&lt;=10),"8 a 10","Fuera de rango")))))))))</f>
        <v>-2,5 a -0,5</v>
      </c>
      <c r="AO466" s="11" t="n">
        <f aca="false">IF(AN466="","",IF(AN466="-7,5 a -5,5",1,IF(AN466="-5 a -3",2,IF(AN466="-2,5 a -0,5",3,IF(AN466="0,00","NORMA",IF(AN466="0,5 a 2,5",4,IF(AN466="3 a 5",5,IF(AN466="5,5 a 7,5",6,IF(AN466="8 a 10",7,"Error")))))))))</f>
        <v>3</v>
      </c>
      <c r="AP466" s="9" t="n">
        <v>-3</v>
      </c>
      <c r="AQ466" s="10" t="str">
        <f aca="false">IF(AP466="","",IF(AND(AP466&gt;=-20,AP466&lt;=-9.5),"-20 a -9,5",IF(AND(AP466&gt;=-9,AP466&lt;=-6.5),"-9 a -6,5",IF(AP466=-6,"-6",IF(AND(AP466&gt;=-5.5,AP466&lt;=-3),"-5,5 a -3",IF(AND(AP466&gt;=-2.5,AP466&lt;=0),"-2,5 a 0",IF(AND(AP466&gt;=0.5,AP466&lt;=3),"0,5 a 3",IF(AND(AP466&gt;=3.5,AP466&lt;=6),"3,5 a 6",IF(AND(AP466&gt;=6.5,AP466&lt;=9),"6,5 a 9",IF(AND(AP466&gt;=9.5,AP466&lt;=20),"9,5 a 20","Fuera de rango"))))))))))</f>
        <v>-5,5 a -3</v>
      </c>
      <c r="AR466" s="11" t="n">
        <f aca="false">IF(AQ466="","",IF(AQ466="-20 a -9,5",1,IF(AQ466="-9 a -6,5",2,IF(AQ466="-6","NORMA",IF(AQ466="-5,5 a -3",3,IF(AQ466="-2,5 a 0",4,IF(AQ466="0,5 a 3",5,IF(AQ466="3,5 a 6",6,IF(AQ466="6,5 a 9",7,IF(AQ466="9,5 a 20",8,""))))))))))</f>
        <v>3</v>
      </c>
      <c r="AS466" s="9" t="n">
        <v>-1</v>
      </c>
      <c r="AT466" s="10" t="str">
        <f aca="false">IF(AS466="","",IF(AND(AS466&gt;=-16,AS466&lt;=-14),"-16 a -14",IF(AND(AS466&gt;=-13.5,AS466&lt;=-11.5),"-13,5 a -11,5",IF(AND(AS466&gt;=-11,AS466&lt;=-9),"-11 a -9",IF(AND(AS466&gt;=-8.5,AS466&lt;=-6.5),"-8,5 a -6,5",IF(AND(AS466&gt;=-6,AS466&lt;=-4),"-6 a -4",IF(AND(AS466&gt;=-3.5,AS466&lt;=-1.5),"-3,5 a -1,5",IF(AND(AS466&gt;=-1,AS466&lt;=1),"-1 a 1",IF(AND(AS466&gt;=1.5,AS466&lt;=3.5),"1,5 a 3,5",IF(AND(AS466&gt;=4,AS466&lt;=6),"4 a 6",IF(AND(AS466&gt;=6.5,AS466&lt;=8.5),"6,5 a 8,5",IF(AND(AS466&gt;=9,AS466&lt;=11),"9 a 11",IF(AND(AS466&gt;=11.5,AS466&lt;=13.5),"11,5 a 13,5",IF(AND(AS466&gt;=14,AS466&lt;=16),"14 a 16",IF(AND(AS466&gt;=16.5,AS466&lt;=18.5),"16,5 a 18,5",IF(AND(AS466&gt;=19,AS466&lt;=21),"19 a 21","Fuera de rango"))))))))))))))))</f>
        <v>-1 a 1</v>
      </c>
      <c r="AU466" s="11" t="n">
        <f aca="false" t="array" ref="AU466">IF(AT466="","",_xlfn.IFS(AT466="-16 a -14",1,AT466="-13,5 a -11,5",2,AT466="-11 a -9",3,AT466="-8,5 a -6,5",4,AT466="-6 a -4",5,AT466="-3,5 a -1,5",6,AT466="-1 a 1",7,AT466="1,5 a 3,5",8,AT466="4 a 6","NORMA",AT466="6,5 a 8,5",9,AT466="9 a 11",10,AT466="11,5 a 13,5",11,AT466="14 a 16",12,AT466="16,5 a 18,5",13,AT466="19 a 21",14,TRUE(),""))</f>
        <v>7</v>
      </c>
      <c r="AV466" s="9" t="n">
        <v>2</v>
      </c>
      <c r="AW466" s="10" t="str">
        <f aca="false">IF(AV466="","",IF(AND(AV466&gt;=-1,AV466&lt;=-0.5),"-1 a -0,5",IF(AND(AV466&gt;-0.5,AV466&lt;=0),"De -0,5 a 0",IF(AND(AV466&gt;=0.25,AV466&lt;=0.75),"0,25 a 0,75",IF(AND(AV466&gt;=1,AV466&lt;=1.5),"1 a 1,5",IF(AND(AV466&gt;=1.75,AV466&lt;=2.25),"1,75 a 2,25",IF(AND(AV466&gt;=2.5,AV466&lt;=3),"2,5 a 3",IF(AND(AV466&gt;=3.25,AV466&lt;=3.75),"3,25 a 3,75","Fuera de rango"))))))))</f>
        <v>1,75 a 2,25</v>
      </c>
      <c r="AX466" s="10" t="n">
        <f aca="false">IF(AW466="","",IF(OR(AW466="-1 a -0,5",AW466="-1 a -0.5"),1,IF(OR(AW466="De -0,5 a 0",AW466="-0,5 a 0",AW466="De -0.5 a 0"),2,IF(OR(AW466="0,25 a 0,75",AW466="0.25 a 0.75"),"NORMA",IF(OR(AW466="1 a 1,5",AW466="1 a 1.5"),3,IF(OR(AW466="1,75 a 2,25",AW466="1.75 a 2.25"),4,IF(OR(AW466="2,5 a 3",AW466="2.5 a 3"),5,IF(OR(AW466="3,25 a 3,75",AW466="3.25 a 3.75"),6,""))))))))</f>
        <v>4</v>
      </c>
      <c r="AY466" s="9" t="n">
        <v>-3</v>
      </c>
      <c r="AZ466" s="10" t="str">
        <f aca="false">IF(AY466="","",IF(AND(AY466&gt;=-20,AY466&lt;=-9.5),"-20 a -9,5",IF(AND(AY466&gt;=-9,AY466&lt;=-6.5),"-9 a -6,5",IF(AY466=-6,"-6",IF(AND(AY466&gt;=-5.5,AY466&lt;=-3),"-5,5 a -3",IF(AND(AY466&gt;=-2.5,AY466&lt;=0),"-2,5 a 0",IF(AND(AY466&gt;=0.5,AY466&lt;=3),"0,5 a 3",IF(AND(AY466&gt;=3.5,AY466&lt;=6),"3,5 a 6","Fuera de rango"))))))))</f>
        <v>-5,5 a -3</v>
      </c>
      <c r="BA466" s="11" t="n">
        <f aca="false">IF(AZ466="","",IF(AZ466="-20 a -9,5",1,IF(AZ466="-9 a -6,5",2,IF(AZ466="-6","NORMA",IF(AZ466="-5,5 a -3",3,IF(AZ466="-2,5 a 0",4,IF(AZ466="0,5 a 3",5,IF(AZ466="3,5 a 6",6,""))))))))</f>
        <v>3</v>
      </c>
      <c r="BB466" s="9" t="n">
        <v>0</v>
      </c>
      <c r="BC466" s="10" t="str">
        <f aca="false" t="array" ref="BC466">IF(BB466="","",_xlfn.IFS(AND(BB466&gt;=0,BB466&lt;=2),"0 a 2",AND(BB466&gt;=2.5,BB466&lt;=4.5),"2,5 a 4,5",AND(BB466&gt;=5,BB466&lt;=7),"5 a 7",AND(BB466&gt;=7.5,BB466&lt;=9.5),"7,5 a 9,5",AND(BB466&gt;=10,BB466&lt;=12),"10 a 12",AND(BB466&gt;=12.5,BB466&lt;=14.5),"12,5 a 14,5",BB466=15,"15",AND(BB466&gt;=15.5,BB466&lt;=17.5),"15,5 a 17,5",AND(BB466&gt;=18,BB466&lt;=20),"18 a 20",AND(BB466&gt;=20.5,BB466&lt;=22.5),"20,5 a 22,5",AND(BB466&gt;=23,BB466&lt;=25),"23 a 25",TRUE(),"Fuera de rango"))</f>
        <v>0 a 2</v>
      </c>
      <c r="BD466" s="11" t="n">
        <f aca="false" t="array" ref="BD466">IF(BC466="","",_xlfn.IFS(BC466="0 a 2",1,BC466="2,5 a 4,5",2,BC466="5 a 7",3,BC466="7,5 a 9,5",4,BC466="10 a 12",5,BC466="12,5 a 14,5",6,BC466="15","NORMA",BC466="15,5 a 17,5",7,BC466="18 a 20",8,BC466="20,5 a 22,5",9,BC466="23 a 25",10,TRUE(),"Fuera de rango"))</f>
        <v>1</v>
      </c>
      <c r="BE466" s="9" t="n">
        <v>36</v>
      </c>
      <c r="BF466" s="10" t="str">
        <f aca="false">IF(BE466="","",IF(AND(BE466&gt;=-20,BE466&lt;=-10),"-20 a -10",IF(AND(BE466&gt;=-9.5,BE466&lt;=0.5),"-9,5 a 0,5",IF(AND(BE466&gt;=1,BE466&lt;=11),"1 a 11",IF(AND(BE466&gt;=11.5,BE466&lt;=20.5),"11,5 a 20,5",IF(BE466=21,"21",IF(AND(BE466&gt;=21.5,BE466&lt;=31.5),"21,5 a 31,5",IF(AND(BE466&gt;=32,BE466&lt;=42),"32 a 42","Fuera de rango"))))))))</f>
        <v>32 a 42</v>
      </c>
      <c r="BG466" s="11" t="n">
        <f aca="false">IF(BF466="","",IF(BF466="-20 a -10",1,IF(BF466="-9,5 a 0,5",2,IF(BF466="1 a 11",3,IF(BF466="11,5 a 20,5",4,IF(BF466="21","NORMA",IF(BF466="21,5 a 31,5",5,IF(BF466="32 a 42",6,""))))))))</f>
        <v>6</v>
      </c>
      <c r="BH466" s="9" t="n">
        <v>-6</v>
      </c>
      <c r="BI466" s="10" t="str">
        <f aca="false">IF(BH466="","",IF(AND(BH466&gt;=-20,BH466&lt;=-15),"-20 a -15",IF(AND(BH466&gt;=-14.5,BH466&lt;=-9.5),"-14,5 a -9,5",IF(AND(BH466&gt;=-9,BH466&lt;=-4),"-9 a -4",IF(AND(BH466&gt;=-3.5,BH466&lt;=2.5),"-3,5 a 2,5",IF(AND(BH466&gt;=3,BH466&lt;=8),"3 a 8",IF(AND(BH466&gt;=8.5,BH466&lt;=14.5),"8,5 a 14,5",IF(BH466=15,"15",IF(AND(BH466&gt;=15.5,BH466&lt;=20.5),"15,5 a 20,5",IF(AND(BH466&gt;=21,BH466&lt;=26),"21 a 26","Fuera de rango"))))))))))</f>
        <v>-9 a -4</v>
      </c>
      <c r="BJ466" s="11" t="n">
        <f aca="false">IF(BI466="","",IF(BI466="-20 a -15",1,IF(BI466="-14,5 a -9,5",2,IF(BI466="-9 a -4",3,IF(BI466="-3,5 a 2,5",4,IF(BI466="3 a 8",5,IF(BI466="8,5 a 14,5",6,IF(BI466="15","NORMA",IF(BI466="15,5 a 20,5",7,IF(BI466="21 a 26",8,IF(BI466="26,5 a 31,5",9,"")))))))))))</f>
        <v>3</v>
      </c>
      <c r="BK466" s="9" t="n">
        <v>0</v>
      </c>
      <c r="BL466" s="10" t="str">
        <f aca="false">IF(BK466="","",IF(AND(BK466&gt;=0,BK466&lt;=2),"0 - 2",IF(AND(BK466&gt;=2.5,BK466&lt;=4.5),"2,5 - 4,5",IF(AND(BK466&gt;=5,BK466&lt;=7),"5 - 7",IF(AND(BK466&gt;=7.5,BK466&lt;=9.5),"7,5 - 9,5",IF(AND(BK466&gt;=10,BK466&lt;=12),"10 - 12",IF(AND(BK466&gt;=12.5,BK466&lt;=13.5),"12,5 - 13,5",IF(BK466=14,"14",IF(AND(BK466&gt;=14.5,BK466&lt;=16.5),"14,5 - 16,5",IF(AND(BK466&gt;=17,BK466&lt;=19),"17 - 19",IF(AND(BK466&gt;=19.5,BK466&lt;=21.5),"19,5 - 21,5",IF(AND(BK466&gt;=22,BK466&lt;=24),"22 - 24",IF(AND(BK466&gt;=24.5,BK466&lt;=26.5),"24,5 - 26,5",IF(AND(BK466&gt;=27,BK466&lt;=29),"27 - 29",IF(AND(BK466&gt;=29.5,BK466&lt;=30),"29,5 - 30","Fuera de rango")))))))))))))))</f>
        <v>0 - 2</v>
      </c>
      <c r="BM466" s="11" t="n">
        <f aca="false">IF(BL466="","",IF(BL466="0 - 2",1,IF(BL466="2,5 - 4,5",2,IF(BL466="5 - 7",3,IF(BL466="7,5 - 9,5",4,IF(BL466="10 - 12",5,IF(BL466="12,5 - 13,5",6,IF(BL466="14","NORMA",IF(BL466="14,5 - 16,5",7,IF(BL466="17 - 19",8,IF(BL466="19,5 - 21,5",9,IF(BL466="22 - 24",10,IF(BL466="24,5 - 26,5",11,IF(BL466="27 - 29",12,IF(BL466="29,5 - 30",13,"")))))))))))))))</f>
        <v>1</v>
      </c>
      <c r="BN466" s="9" t="n">
        <v>21</v>
      </c>
      <c r="BO466" s="11" t="str">
        <f aca="false">IF(BN466="","",IF(AND(BN466&gt;=-20,BN466&lt;=-10),"-20 a -10",IF(AND(BN466&gt;=-9.5,BN466&lt;=0.5),"-9,5 a 0,5",IF(AND(BN466&gt;=1,BN466&lt;=11),"1 a 11",IF(AND(BN466&gt;=11.5,BN466&lt;=21.5),"11,5 a 21,5",IF(BN466=22,"22",IF(AND(BN466&gt;=22.5,BN466&lt;=32.5),"22,5 a 32,5",IF(AND(BN466&gt;=33,BN466&lt;=43),"33 a 43","Fuera de rango"))))))))</f>
        <v>11,5 a 21,5</v>
      </c>
      <c r="BP466" s="11" t="n">
        <f aca="false">IF(BO466="","",IF(BO466="-20 a -10",1,IF(BO466="-9,5 a 0,5",2,IF(BO466="1 a 11",3,IF(BO466="11,5 a 21,5",4,IF(BO466="22","NORMA",IF(BO466="22,5 a 32,5",5,IF(BO466="33 a 43",6,""))))))))</f>
        <v>4</v>
      </c>
      <c r="BQ466" s="9" t="n">
        <v>16</v>
      </c>
      <c r="BR466" s="10" t="str">
        <f aca="false">IF(BQ466="","",IF(AND(BQ466&gt;=-20,BQ466&lt;=-15),"-20 a -15",IF(AND(BQ466&gt;=-14.5,BQ466&lt;=-9.5),"-14,5 a -9,5",IF(AND(BQ466&gt;=-9,BQ466&lt;=-4),"-9 a -4",IF(AND(BQ466&gt;=-3.5,BQ466&lt;=2.5),"-3,5 a 2,5",IF(AND(BQ466&gt;=3,BQ466&lt;=8),"3 a 8",IF(AND(BQ466&gt;=8.5,BQ466&lt;=13.5),"8,5 a 13,5",IF(AND(BQ466&gt;=14,BQ466&lt;=17.5),"14 a 17,5",IF(BQ466=18,"18",IF(AND(BQ466&gt;=18.5,BQ466&lt;=23.5),"18,5 a 23,5",IF(AND(BQ466&gt;=24,BQ466&lt;=29),"24 a 29",IF(AND(BQ466&gt;=29.5,BQ466&lt;=34.5),"29,5 a 34,5",IF(AND(BQ466&gt;=35,BQ466&lt;=40),"35 a 40","Fuera de rango")))))))))))))</f>
        <v>14 a 17,5</v>
      </c>
      <c r="BS466" s="11" t="n">
        <f aca="false">IF(BR466="","",IF(BR466="-20 a -15",1,IF(BR466="-14,5 a -9,5",2,IF(BR466="-9 a -4",3,IF(BR466="-3,5 a 2,5",4,IF(BR466="3 a 8",5,IF(BR466="8,5 a 13,5",6,IF(BR466="14 a 17,5",7,IF(BR466="18","NORMA",IF(BR466="18,5 a 23,5",8,IF(BR466="24 a 29",9,IF(BR466="29,5 a 34,5",10,IF(BR466="35 a 40",11,"")))))))))))))</f>
        <v>7</v>
      </c>
      <c r="BT466" s="9" t="n">
        <v>0</v>
      </c>
      <c r="BU466" s="10" t="str">
        <f aca="false">IF(BT466="","",IF(AND(BT466&gt;=-20,BT466&lt;=-18),"-20 a -18",IF(AND(BT466&gt;=-17.5,BT466&lt;=-15.5),"-17,5 a -15,5",IF(AND(BT466&gt;=-15,BT466&lt;=-13),"-15 a -13",IF(AND(BT466&gt;=-12.5,BT466&lt;=-10.5),"-12,5 a -10,5",IF(AND(BT466&gt;=-10,BT466&lt;=-8),"-10 a -8",IF(AND(BT466&gt;=-7.5,BT466&lt;=-5.5),"-7,5 a -5,5",IF(AND(BT466&gt;=-5,BT466&lt;=-3),"-5 a -3",IF(AND(BT466&gt;=-2.5,BT466&lt;=-0.5),"-2,5 a -0,5",IF(BT466=0,"0",IF(AND(BT466&gt;=0.5,BT466&lt;=2.5),"0,5 a 2,5",IF(AND(BT466&gt;=3,BT466&lt;=5),"3 a 5",IF(AND(BT466&gt;=5.5,BT466&lt;=7.5),"5,5 a 7,5",IF(AND(BT466&gt;=8,BT466&lt;=10),"8 a 10",IF(AND(BT466&gt;=10.5,BT466&lt;=12.5),"10,5 a 12,5",IF(AND(BT466&gt;=13,BT466&lt;=15),"13 a 15",IF(AND(BT466&gt;=15.5,BT466&lt;=17.5),"15,5 a 17,5",IF(AND(BT466&gt;=18,BT466&lt;=20),"18 a 20","Fuera de rango"))))))))))))))))))</f>
        <v>0</v>
      </c>
      <c r="BV466" s="11" t="str">
        <f aca="false">IF(BT466="","",IF(BT466=0,"NORMA",IF(AND(BT466&gt;=-20,BT466&lt;=-18),2,IF(AND(BT466&gt;=-17.5,BT466&lt;=-15.5),2,IF(AND(BT466&gt;=-15,BT466&lt;=-13),3,IF(AND(BT466&gt;=-12.5,BT466&lt;=-10.5),4,IF(AND(BT466&gt;=-10,BT466&lt;=-8),5,IF(AND(BT466&gt;=-7.5,BT466&lt;=-5.5),6,IF(AND(BT466&gt;=-5,BT466&lt;=-3),7,IF(AND(BT466&gt;=-2.5,BT466&lt;=-0.5),8,IF(AND(BT466&gt;=0.5,BT466&lt;=2.5),9,IF(AND(BT466&gt;=3,BT466&lt;=5),10,IF(AND(BT466&gt;=5.5,BT466&lt;=7.5),11,IF(AND(BT466&gt;=8,BT466&lt;=10),12,IF(AND(BT466&gt;=10.5,BT466&lt;=12.5),13,IF(AND(BT466&gt;=13,BT466&lt;=15),14,IF(AND(BT466&gt;=15.5,BT466&lt;=17.5),15,IF(AND(BT466&gt;=18,BT466&lt;=20),16,"Fuera de rango"))))))))))))))))))</f>
        <v>NORMA</v>
      </c>
      <c r="BW466" s="9" t="n">
        <v>-3.75</v>
      </c>
      <c r="BX466" s="10" t="n">
        <f aca="false">18.5- (0.3*H466)</f>
        <v>-2.8</v>
      </c>
      <c r="BY466" s="10" t="n">
        <f aca="false">(BW466)-(BX466)</f>
        <v>-0.949999999999999</v>
      </c>
      <c r="BZ466" s="10" t="str">
        <f aca="false">IF(BY466="","",IF(BY466&lt;-27.5,"De -30 a -28",IF(BY466&lt;-25,"De -27,5 a -25,5",IF(BY466&lt;-22.5,"De -25 a -23",IF(BY466&lt;-20,"De -22,5 a -20,5",IF(BY466&lt;-17.5,"De -20 a -18",IF(BY466&lt;-15,"De -17,5 a -15,5",IF(BY466&lt;-12.5,"De -15 a -13",IF(BY466&lt;-10,"De -12,5 a -10,5",IF(BY466&lt;-7.5,"De -10 a -8",IF(BY466&lt;-5,"De -7,5 a -5,5",IF(BY466&lt;-2.5,"De -5 a -3",IF(BY466&lt;0,"De -2,5 a -0,5",IF(BY466&lt;2.5,"De 0 a 2",IF(BY466&lt;5,"De 2,5 a 4,5",IF(BY466&lt;7.5,"De 5 a 7",IF(BY466&lt;10,"De 7,5 a 9,5",IF(BY466&lt;12.5,"De 10 a 12",IF(BY466&lt;15,"De 12,5 a 14,5",IF(BY466&lt;17.5,"De 15 a 17",IF(BY466&lt;20,"De 17,5 a 19,5",IF(BY466&lt;22.5,"De 20 a 22",IF(BY466&lt;25,"De 22,5 a 24,5",IF(BY466&lt;27.5,"De 25 a 27","De 27,5 a 30"))))))))))))))))))))))))</f>
        <v>De -2,5 a -0,5</v>
      </c>
      <c r="CA466" s="12" t="n">
        <f aca="false">IF(BY466="","",IF(BY466&lt;=-28,1,IF(BY466&lt;=-25.5,2,IF(BY466&lt;=-23,3,IF(BY466&lt;=-20.5,4,IF(BY466&lt;=-18,5,IF(BY466&lt;=-15.5,6,IF(BY466&lt;=-13,7,IF(BY466&lt;=-10.5,8,IF(BY466&lt;=-8,9,IF(BY466&lt;=-5.5,10,IF(BY466&lt;=-3,11,IF(BY466&lt;=-0.5,12,IF(BY466&lt;=2,13,IF(BY466&lt;=4.5,14,IF(BY466&lt;=7,15,IF(BY466&lt;=9.5,16,IF(BY466&lt;=12,17,IF(BY466&lt;=14.5,18,IF(BY466&lt;=17,19,IF(BY466&lt;=19.5,20,IF(BY466&lt;=22,21,IF(BY466&lt;=24.5,22,IF(BY466&lt;=27,23,IF(BY466&lt;=30,24,"Fuera de rango")))))))))))))))))))))))))</f>
        <v>12</v>
      </c>
      <c r="CB466" s="9" t="n">
        <v>-3</v>
      </c>
      <c r="CC466" s="10" t="n">
        <f aca="false">18.5- (0.3*H466)</f>
        <v>-2.8</v>
      </c>
      <c r="CD466" s="10" t="n">
        <f aca="false">(CB466)-(CC466)</f>
        <v>-0.199999999999999</v>
      </c>
      <c r="CE466" s="10" t="str">
        <f aca="false">IF(CD466="","",IF(CD466&lt;-27.5,"De -30 a -28",IF(CD466&lt;-25,"De -27,5 a -25,5",IF(CD466&lt;-22.5,"De -25 a -23",IF(CD466&lt;-20,"De -22,5 a -20,5",IF(CD466&lt;-17.5,"De -20 a -18",IF(CD466&lt;-15,"De -17,5 a -15,5",IF(CD466&lt;-12.5,"De -15 a -13",IF(CD466&lt;-10,"De -12,5 a -10,5",IF(CD466&lt;-7.5,"De -10 a -8",IF(CD466&lt;-5,"De -7,5 a -5,5",IF(CD466&lt;-2.5,"De -5 a -3",IF(CD466&lt;0,"De -2,5 a -0,5",IF(CD466&lt;=2,"De 0 a 2",IF(CD466&lt;=4.5,"De 2,5 a 4,5",IF(CD466&lt;=7,"De 5 a 7",IF(CD466&lt;=9.5,"De 7,5 a 9,5",IF(CD466&lt;=12,"De 10 a 12",IF(CD466&lt;=14.5,"De 12,5 a 14,5",IF(CD466&lt;=17,"De 15 a 17",IF(CD466&lt;=19.5,"De 17,5 a 19,5",IF(CD466&lt;=22,"De 20 a 22",IF(CD466&lt;=24.5,"De 22,5 a 24,5",IF(CD466&lt;=27,"De 25 a 27","De 27,5 a 30"))))))))))))))))))))))))</f>
        <v>De -2,5 a -0,5</v>
      </c>
      <c r="CF466" s="12" t="n">
        <f aca="false">IF(CD466="","",IF(CD466&lt;-27.5,1,IF(CD466&lt;-25,2,IF(CD466&lt;-22.5,3,IF(CD466&lt;-20,4,IF(CD466&lt;-17.5,5,IF(CD466&lt;-15,6,IF(CD466&lt;-12.5,7,IF(CD466&lt;-10,8,IF(CD466&lt;-7.5,9,IF(CD466&lt;-5,10,IF(CD466&lt;-2.5,11,IF(CD466&lt;0,12,IF(CD466&lt;2.5,13,IF(CD466&lt;5,14,IF(CD466&lt;7.5,15,IF(CD466&lt;10,16,IF(CD466&lt;12.5,17,IF(CD466&lt;15,18,IF(CD466&lt;17.5,19,IF(CD466&lt;20,20,IF(CD466&lt;22.5,21,IF(CD466&lt;25,22,IF(CD466&lt;27.5,23,24))))))))))))))))))))))))</f>
        <v>12</v>
      </c>
      <c r="CG466" s="9" t="n">
        <v>-2</v>
      </c>
      <c r="CH466" s="10" t="str">
        <f aca="false">IF(CG466="","",IF(AND(CG466&gt;=-10,CG466&lt;=-9.5),"-10 a -9,5",IF(AND(CG466&gt;-9.5,CG466&lt;=-8.5),"-9 a -8,5",IF(AND(CG466&gt;-8.5,CG466&lt;=-7.5),"-8 a -7,5",IF(AND(CG466&gt;-7.5,CG466&lt;=-6.5),"-7 a -6,5",IF(AND(CG466&gt;-6.5,CG466&lt;=-5.5),"-6 a -5,5",IF(AND(CG466&gt;-5.5,CG466&lt;=-4.5),"-5 a -4,5",IF(AND(CG466&gt;-4.5,CG466&lt;=-3.5),"-4 a -3,5",IF(AND(CG466&gt;-3.5,CG466&lt;=-2.5),"-3 a -2,5",IF(CG466=-2.25,"-2,25",IF(AND(CG466&gt;-2.5,CG466&lt;=-1.5),"-2 a -1,5",IF(AND(CG466&gt;-1.5,CG466&lt;=-0.5),"-1 a -0,5",IF(AND(CG466&gt;-0.5,CG466&lt;=0.5),"0 a 0,5",IF(AND(CG466&gt;0.5,CG466&lt;=1.5),"1 a 1,5",IF(AND(CG466&gt;1.5,CG466&lt;=2.5),"2 a 2,5",IF(AND(CG466&gt;2.5,CG466&lt;=3.5),"3 a 3,5",IF(AND(CG466&gt;3.5,CG466&lt;=4.5),"4 a 4,5",IF(AND(CG466&gt;4.5,CG466&lt;=5.5),"5 a 5,5",IF(AND(CG466&gt;5.5,CG466&lt;=6.5),"6 a 6,5",IF(AND(CG466&gt;6.5,CG466&lt;=7.5),"7 a 7,5",IF(AND(CG466&gt;7.5,CG466&lt;=8.5),"8 a 8,5",IF(AND(CG466&gt;8.5,CG466&lt;=9.5),"9 a 9,5",IF(CG466&gt;=10,"10","Fuera de rango")))))))))))))))))))))))</f>
        <v>-2 a -1,5</v>
      </c>
      <c r="CI466" s="11" t="n">
        <f aca="false">IF(CG466="","",IF(CG466=-2.25,"NORMA",IF(CG466&lt;=-9.5,1,IF(CG466&lt;=-8.5,2,IF(CG466&lt;=-7.5,3,IF(CG466&lt;=-6.5,4,IF(CG466&lt;=-5.5,5,IF(CG466&lt;=-4.5,6,IF(CG466&lt;=-3.5,7,IF(CG466&lt;=-2.5,8,IF(CG466&lt;=-1.5,9,IF(CG466&lt;=-0.5,10,IF(CG466&lt;=0.5,11,IF(CG466&lt;=1.5,12,IF(CG466&lt;=2.5,13,IF(CG466&lt;=3.5,14,IF(CG466&lt;=4.5,15,IF(CG466&lt;=5.5,16,IF(CG466&lt;=6.5,17,IF(CG466&lt;=7.5,18,IF(CG466&lt;=8.5,19,IF(CG466&lt;=9.5,20,IF(CG466=10,21,"Fuera de rango")))))))))))))))))))))))</f>
        <v>9</v>
      </c>
      <c r="CJ466" s="9" t="n">
        <v>1.25</v>
      </c>
      <c r="CK466" s="10" t="str">
        <f aca="false">IF(CJ466="","",IF(AND(CJ466&gt;=-6,CJ466&lt;=-5.5),"-6 a -5,5",IF(AND(CJ466&gt;-5.5,CJ466&lt;=-4.5),"-5 a -4,5",IF(AND(CJ466&gt;-4.5,CJ466&lt;=-3.5),"-4 a -3,5",IF(AND(CJ466&gt;-3.5,CJ466&lt;=-2.5),"-3 a -2,5",IF(AND(CJ466&gt;-2.5,CJ466&lt;=-1.5),"-2 a -1,5",IF(AND(CJ466&gt;-1.5,CJ466&lt;=-0.5),"-1 a -0,5",IF(AND(CJ466&gt;-0.5,CJ466&lt;=0.5),"0 a 0,5",IF(AND(CJ466&gt;0.5,CJ466&lt;=1.5),"1 a 1,5",IF(AND(CJ466&gt;1.5,CJ466&lt;2.5),"2",IF(AND(CJ466&gt;=2.5,CJ466&lt;=3),"2,5 a 3",IF(AND(CJ466&gt;3,CJ466&lt;=4),"3,5 a 4",IF(AND(CJ466&gt;4,CJ466&lt;=5),"4,5 a 5",IF(AND(CJ466&gt;5,CJ466&lt;=6),"5,5 a 6",IF(AND(CJ466&gt;6,CJ466&lt;=7),"6,5 a 7",IF(AND(CJ466&gt;7,CJ466&lt;=8),"7,5 a 8",IF(AND(CJ466&gt;8,CJ466&lt;=9.5),"8,5 a 9,5",IF(CJ466=10,"10","Fuera de rango"))))))))))))))))))</f>
        <v>1 a 1,5</v>
      </c>
      <c r="CL466" s="11" t="n">
        <f aca="false">IF(CK466="","",IF(OR(CK466="-6 a -5,5",CK466="-6 - -5,5"),1,IF(OR(CK466="-5 a -4,5",CK466="-5 - -4,5"),2,IF(OR(CK466="-4 a -3,5",CK466="-4 - -3,5"),3,IF(OR(CK466="-3 a -2,5",CK466="-3 - -2,5"),4,IF(OR(CK466="-2 a -1,5",CK466="-2 - -1,5"),5,IF(OR(CK466="-1 a -0,5",CK466="-1 - -0,5"),6,IF(OR(CK466="0 a 0,5",CK466="0 - 0,5"),7,IF(OR(CK466="1 a 1,5",CK466="1 - 1,5"),8,IF(CK466="2","NORMA",IF(OR(CK466="2,5 a 3",CK466="2,5 - 3"),9,IF(OR(CK466="3,5 a 4",CK466="3,5 - 4"),10,IF(OR(CK466="4,5 a 5",CK466="4,5 - 5"),11,IF(OR(CK466="5,5 a 6",CK466="5,5 - 6"),12,IF(OR(CK466="6,5 a 7",CK466="6,5 - 7"),13,IF(OR(CK466="7,5 a 8",CK466="7,5 - 8"),14,IF(OR(CK466="8,5 a 9",CK466="8,5 - 9,5",CK466="9 a 9,5"),15,IF(CK466="10",15,IF(OR(CK466="0,5 a 1",CK466="0,5 - 1"),7,"Fuera de rango")))))))))))))))))))</f>
        <v>8</v>
      </c>
      <c r="CN466" s="10" t="str">
        <f aca="false">IF(CM466=0,"0", " ")</f>
        <v>0</v>
      </c>
      <c r="CO466" s="10" t="str">
        <f aca="false">IF(CM466&gt;0,"EME"," ")</f>
        <v> </v>
      </c>
      <c r="CQ466" s="10" t="str">
        <f aca="false">IF(CP466&gt;0,"0", " ")</f>
        <v> </v>
      </c>
      <c r="CR466" s="10" t="str">
        <f aca="false">IF(CP466&gt;0,"EME"," ")</f>
        <v> </v>
      </c>
      <c r="CS466" s="9" t="n">
        <v>0</v>
      </c>
      <c r="CV466" s="9" t="n">
        <v>0</v>
      </c>
      <c r="CY466" s="9" t="n">
        <v>-0.25</v>
      </c>
      <c r="DB466" s="9" t="n">
        <v>-1</v>
      </c>
      <c r="DC466" s="11" t="str">
        <f aca="false">IF(DB466&lt;0,"2"," ")</f>
        <v>2</v>
      </c>
      <c r="DD466" s="11" t="str">
        <f aca="false">IF(DB466&lt;0,"MIO"," ")</f>
        <v>MIO</v>
      </c>
      <c r="DE466" s="9" t="n">
        <v>-2.5</v>
      </c>
      <c r="DF466" s="10" t="str">
        <f aca="false">IF(DE466&lt;0,"3"," ")</f>
        <v>3</v>
      </c>
      <c r="DG466" s="10" t="str">
        <f aca="false">IF(DE466&lt;0,"AST"," ")</f>
        <v>AST</v>
      </c>
      <c r="DH466" s="9" t="n">
        <v>-2.25</v>
      </c>
      <c r="DI466" s="10" t="str">
        <f aca="false">IF(DH466&lt;0,"3"," ")</f>
        <v>3</v>
      </c>
      <c r="DJ466" s="10" t="str">
        <f aca="false">IF(DH466&lt;0,"AST"," ")</f>
        <v>AST</v>
      </c>
      <c r="DK466" s="9" t="n">
        <v>2.25</v>
      </c>
      <c r="DL466" s="10" t="str">
        <f aca="false">IF(DK466&gt;0,"4"," ")</f>
        <v>4</v>
      </c>
      <c r="DM466" s="10" t="str">
        <f aca="false">IF(DK466&gt;0,"PRE"," ")</f>
        <v>PRE</v>
      </c>
      <c r="DN466" s="9" t="n">
        <v>2.25</v>
      </c>
      <c r="DO466" s="10" t="str">
        <f aca="false">IF(DN466&gt;0,"4"," ")</f>
        <v>4</v>
      </c>
      <c r="DP466" s="10" t="str">
        <f aca="false">IF(DN466&gt;0,"PRE"," ")</f>
        <v>PRE</v>
      </c>
      <c r="DS466" s="12" t="str">
        <f aca="false">CONCATENATE(CO466,CU466,DA466,DG466,DM466)</f>
        <v> ASTPRE</v>
      </c>
      <c r="DT466" s="10" t="e">
        <f aca="false" t="array" ref="DT466">_xlfn.IFS(DS466="EME    ","0", DS466=" HIP   ","1", DS466="  MIO  ","2", DS466="   AST ","3", DS466="    PRE","4", DS466="EME   PRE","5", DS466=" HIP  PRE","6", DS466=" HIP AST ","7", DS466="  MIO PRE","8", DS466="  MIOAST ","9", DS466="   ASTPRE","10",DS466=" HIP ASTPRE","11", DS466="  MIOASTPRE","12", DS466="     ","0")</f>
        <v>#N/A</v>
      </c>
      <c r="DV466" s="1" t="e">
        <f aca="false" t="array" ref="DV466">_xlfn.IFS(DU466="SI","2", DU466="NO","1")</f>
        <v>#N/A</v>
      </c>
      <c r="DX466" s="11" t="str">
        <f aca="false">IF(DW466=0,"1","2")</f>
        <v>1</v>
      </c>
      <c r="DY466" s="11" t="str">
        <f aca="false" t="array" ref="DY466">_xlfn.IFS(DW466=0,"0", DW466=0.25, "1", DW466=0.5,"2", DW466=0.75,"3", DW466=1,"4",DW466=1.25,"5", DW466=1.5,"6", DW466=1.75,"7", DW466=2,"8")</f>
        <v>0</v>
      </c>
      <c r="EA466" s="11" t="str">
        <f aca="false">IF(DZ466=0,"1","2")</f>
        <v>1</v>
      </c>
      <c r="EB466" s="11" t="str">
        <f aca="false" t="array" ref="EB466">_xlfn.IFS(DZ466=0,"0", DZ466=0.25, "1", DZ466=0.5,"2", DZ466=0.75,"3", DZ466=1,"4",DZ466=1.25,"5", DZ466=1.5,"6", DZ466=1.75,"7", DZ466=2,"8")</f>
        <v>0</v>
      </c>
      <c r="ED466" s="10" t="str">
        <f aca="false">IF(EC466=0,"1","2")</f>
        <v>1</v>
      </c>
      <c r="EE466" s="11" t="str">
        <f aca="false" t="array" ref="EE466">_xlfn.IFS(EC466=0,"0", EC466=-0.25, "1", EC466=-0.5,"2", EC466=-0.75,"3", EC466=-1,"4",EC466=-1.25,"5", EC466=-1.5,"6", EC466=-1.75,"7", EC466=-2,"8", EC466=-2.25,"9",EC466=-2.5,"10", EC466=-2.75,"11", EC466=-3,"12", EC466=-3.25,"13", EC466=-3.5,"14", EC466=-3.75,"15",EC466=-4,"16")</f>
        <v>0</v>
      </c>
      <c r="EG466" s="10" t="str">
        <f aca="false">IF(EF466=0,"1","2")</f>
        <v>1</v>
      </c>
      <c r="EH466" s="11" t="str">
        <f aca="false" t="array" ref="EH466">_xlfn.IFS(EF466=0,"0", EF466=-0.25, "1", EF466=-0.5,"2", EF466=-0.75,"3", EF466=-1,"4",EF466=-1.25,"5", EF466=-1.5,"6", EF466=-1.75,"7", EF466=-2,"8", EF466=-2.25,"9",EF466=-2.5,"10", EF466=-2.75,"11", EF466=-3,"12", EF466=-3.25,"13", EF466=-3.5,"14", EF466=-3.75,"15",EF466=-4,"16")</f>
        <v>0</v>
      </c>
      <c r="EJ466" s="11" t="str">
        <f aca="false">IF(EI466=0,"1","2")</f>
        <v>1</v>
      </c>
      <c r="EK466" s="11" t="str">
        <f aca="false" t="array" ref="EK466">_xlfn.IFS(EI466=0,"0", EI466=-0.25, "1", EI466=-0.5,"2", EI466=-0.75,"3", EI466=-1,"4",EI466=-1.25,"5", EI466=-1.5,"6", EI466=-1.75,"7", EI466=-2,"8", EI466=-2.25,"9", EI466=-2.25,"9",EI466=-2.5,"10", EI466=-2.75,"11", EI466=-3,"12", EI466=-3.25,"13", EI466=-3.5,"14", EI466=-3.75,"15",EI466=-4,"16", EI466=0.25, "17", EI466=0.5, "18")</f>
        <v>0</v>
      </c>
      <c r="EM466" s="11" t="str">
        <f aca="false">IF(EL466=0,"1","2")</f>
        <v>1</v>
      </c>
      <c r="EN466" s="11" t="str">
        <f aca="false" t="array" ref="EN466">_xlfn.IFS(EL466=0.25,"17",EL466=0.5,"18", EL466=0,"0", EL466=-0.25, "1", EL466=-0.5,"2", EL466=-0.75,"3", EL466=-1,"4",EL466=-1.25,"5", EL466=-1.5,"6", EL466=-1.75,"7", EL466=-2,"8",EL466= -2.25,"9",EL466=-2.5,"10",EL466= -2.75,"11",EL466= -3,"12",EL466= -3.25,"13",EL466= -3.5,"14",EL466= -3.75,"15",EL466=-4,"16")</f>
        <v>0</v>
      </c>
      <c r="EP466" s="11" t="str">
        <f aca="false">IF(EO466=0,"1","2")</f>
        <v>1</v>
      </c>
      <c r="EQ466" s="11" t="str">
        <f aca="false" t="array" ref="EQ466">_xlfn.IFS(EO466=0,"0", EO466=0.25, "1", EO466=0.5,"2", EO466=0.75,"3", EO466=1,"4",EO466=1.25,"5", EO466=1.5,"6", EO466=1.75,"7", EO466=2,"8", EO466=2.25,"9", EO466=2.25,"9",EO466=2.5,"10", EO466=2.75,"11", EO466=3,"12", EO466=3.25,"13", EO466=3.5,"14", EO466=3.75,"15",EO466=4,"16", EO466=-0.25, "17", bq=-0.5, "18")</f>
        <v>0</v>
      </c>
      <c r="ES466" s="11" t="str">
        <f aca="false">IF(ER466=0,"1","2")</f>
        <v>1</v>
      </c>
      <c r="ET466" s="11" t="str">
        <f aca="false" t="array" ref="ET466">_xlfn.IFS(ER466=0,"0", ER466=0.25, "1", ER466=0.5,"2", ER466=0.75,"3", ER466=1,"4",ER466=1.25,"5", ER466=1.5,"6", ER466=1.75,"7", ER466=2,"8", ER466=2.25,"9", ER466=2.25,"9",ER466=2.5,"10", ER466=2.75,"11", ER466=3,"12", ER466=3.25,"13", ER466=3.5,"14", ER466=3.75,"15",ER466=4,"16", ER466=-0.25, "17", bq=-0.5, "18")</f>
        <v>0</v>
      </c>
      <c r="EV466" s="14" t="e">
        <f aca="false">VLOOKUP(EU466,LEYENDA!$G$2:$H$8,2,TRUE())</f>
        <v>#N/A</v>
      </c>
      <c r="EW466" s="14" t="e">
        <f aca="false" t="array" ref="EW466">_xlfn.IFS(EV466="0-5","1", EV466="6-12","2", EV466="13-18","3", EV466="19-24","4", EV466="25-36","5", EV466="37-48","6", EV466="49-60","7")</f>
        <v>#N/A</v>
      </c>
    </row>
    <row r="467" customFormat="false" ht="13.5" hidden="false" customHeight="false" outlineLevel="0" collapsed="false">
      <c r="A467" s="1" t="n">
        <v>164</v>
      </c>
      <c r="B467" s="2" t="n">
        <v>2</v>
      </c>
      <c r="C467" s="33" t="n">
        <v>46694</v>
      </c>
      <c r="E467" s="5" t="str">
        <f aca="false">VLOOKUP(A467,'286'!$A$3:$J$6279,10,FALSE())</f>
        <v>JALVO DÍAZ, MIGUEL ÁNGEL</v>
      </c>
      <c r="F467" s="4" t="str">
        <f aca="false">VLOOKUP(A467,'286'!$A$3:$I$1768,3,FALSE())</f>
        <v>JALDIMIAN</v>
      </c>
      <c r="G467" s="6" t="n">
        <f aca="false">VLOOKUP(A467,'286'!$A$3:$I$1768,4,FALSE())</f>
        <v>16828</v>
      </c>
      <c r="H467" s="7" t="n">
        <f aca="false">YEAR(C467)-YEAR(G467)</f>
        <v>81</v>
      </c>
      <c r="I467" s="1" t="str">
        <f aca="false">VLOOKUP(H467,LEYENDA!$C$2:$D$6,2,TRUE())</f>
        <v>61-100</v>
      </c>
      <c r="J467" s="5" t="str">
        <f aca="false">VLOOKUP(A467,'286'!$A$3:$I$1768,7,FALSE())</f>
        <v>H</v>
      </c>
      <c r="K467" s="8" t="n">
        <f aca="false">VLOOKUP(A467,'286'!$A$3:$I$1768,2,FALSE())</f>
        <v>0</v>
      </c>
      <c r="L467" s="4" t="str">
        <f aca="false">VLOOKUP(A467,'286'!$A$3:$I$1768,8,FALSE())</f>
        <v>D</v>
      </c>
      <c r="M467" s="4" t="str">
        <f aca="false">VLOOKUP(A467,'286'!$A$3:$I$1768,9,FALSE())</f>
        <v>D</v>
      </c>
      <c r="N467" s="8" t="str">
        <f aca="false">IF(R467=O467, "MISMA","CONTRARIA")</f>
        <v>MISMA</v>
      </c>
      <c r="O467" s="8" t="str">
        <f aca="false" t="array" ref="O467">_xlfn.IFS(L467="D","1", L467="I","2")</f>
        <v>1</v>
      </c>
      <c r="P467" s="8" t="e">
        <f aca="false" t="array" ref="P467">_xlfn.IFS(K467="OD","1", K467="OI","2")</f>
        <v>#N/A</v>
      </c>
      <c r="Q467" s="1" t="str">
        <f aca="false" t="array" ref="Q467">_xlfn.IFS(J467="M","1", J467="H","2")</f>
        <v>2</v>
      </c>
      <c r="R467" s="8" t="str">
        <f aca="false" t="array" ref="R467">_xlfn.IFS(M467="D","1", M467="I","2")</f>
        <v>1</v>
      </c>
      <c r="S467" s="1" t="str">
        <f aca="false" t="array" ref="S467">_xlfn.IFS(N467="CONTRARIA", "1",N467= "MISMA","2")</f>
        <v>2</v>
      </c>
      <c r="T467" s="1" t="str">
        <f aca="false" t="array" ref="T467">_xlfn.IFS(I467="0-12","1", I467="13-24","2", I467="25-40","3", I467="41-60","4", I467="61-100","5")</f>
        <v>5</v>
      </c>
      <c r="U467" s="9" t="n">
        <v>-0.5</v>
      </c>
      <c r="V467" s="10" t="str">
        <f aca="false">IF(U467="","",IF(AND(U467&gt;=-9,U467&lt;=-6.5),"-9 a -6,5",IF(AND(U467&gt;=-6,U467&lt;=-3.5),"-6 a -3,5",IF(AND(U467&gt;=-3,U467&lt;=-1),"-3 a -1",IF(U467=-0.5,"-0,5",IF(AND(U467&gt;=0,U467&lt;=2.5),"0 a 2,5",IF(AND(U467&gt;=3,U467&lt;=5.5),"3 a 5,5",IF(AND(U467&gt;=6,U467&lt;=8.5),"6 a 8,5",IF(AND(U467&gt;=9,U467&lt;=20),"9 a 20","Fuera de rango")))))))))</f>
        <v>-0,5</v>
      </c>
      <c r="W467" s="11" t="str">
        <f aca="false">IF(V467="","",IF(V467="-9 a -6,5",2,IF(V467="-6 a -3,5",3,IF(V467="-3 a -1",4,IF(V467="-0,5","NORMA",IF(V467="0 a 2,5",5,IF(V467="3 a 5,5",6,IF(V467="6 a 8,5",7,IF(V467="9 a 20",8,"Fuera de rango")))))))))</f>
        <v>NORMA</v>
      </c>
      <c r="X467" s="9" t="n">
        <v>0</v>
      </c>
      <c r="Y467" s="11" t="str">
        <f aca="false">IF(X467="","",IF(AND(X467&gt;=0,X467&lt;=4),"0 a 4",IF(AND(X467&gt;=4.5,X467&lt;=8.5),"4,5 a 8,5",IF(X467=9,"9",IF(AND(X467&gt;=9.5,X467&lt;=13),"9,5 a 13",IF(AND(X467&gt;=13.5,X467&lt;=20),"13,5 a 20",IF(AND(X467&gt;=20.5,X467&lt;=35),"20,5 a 35","Fuera de rango")))))))</f>
        <v>0 a 4</v>
      </c>
      <c r="Z467" s="11" t="n">
        <f aca="false">IF(Y467="","",IF(Y467="0 a 4",1,IF(Y467="4,5 a 8,5",2,IF(Y467="9","NORMA",IF(Y467="9,5 a 13",3,IF(Y467="13,5 a 20",4,IF(Y467="20,5 a 35",5,"Fuera de rango")))))))</f>
        <v>1</v>
      </c>
      <c r="AA467" s="9" t="n">
        <v>21</v>
      </c>
      <c r="AB467" s="10" t="str">
        <f aca="false">IF(AA467="","",IF(AND(AA467&gt;=0,AA467&lt;=9),"0 a 9",IF(AND(AA467&gt;=9.5,AA467&lt;=18.5),"9,5 a 18,5",IF(AA467=19,"19",IF(AND(AA467&gt;=19.5,AA467&lt;=28),"19,5 a 28",IF(AND(AA467&gt;=28.5,AA467&lt;=40),"28,5 a 40","Fuera de rango"))))))</f>
        <v>19,5 a 28</v>
      </c>
      <c r="AC467" s="11" t="n">
        <f aca="false" t="array" ref="AC467">_xlfn.IFS(AB467="","",AB467="0 a 9",1,AB467="9,5 a 18,5",2,AB467="19","NORMA",AB467="19,5 a 28",3,AB467="28,5 a 40",4,TRUE(),"Fuera de rango")</f>
        <v>3</v>
      </c>
      <c r="AD467" s="9" t="n">
        <v>9</v>
      </c>
      <c r="AE467" s="10" t="str">
        <f aca="false">IF(AD467="","",IF(AND(AD467&gt;=-10,AD467&lt;=0),"De -10 a 0",IF(AND(AD467&gt;=0.5,AD467&lt;=9.5),"0,5 a 9,5",IF(AD467=10,"10",IF(AND(AD467&gt;=10.5,AD467&lt;=20),"10,5 a 20",IF(AND(AD467&gt;=20.5,AD467&lt;=40),"20,5 a 40","Fuera de rango"))))))</f>
        <v>0,5 a 9,5</v>
      </c>
      <c r="AF467" s="12" t="n">
        <f aca="false">IF(AD467="","",IF(AND(AD467&gt;=-10,AD467&lt;=0),1,IF(AND(AD467&gt;=0.5,AD467&lt;=9.5),2,IF(AD467=10,"NORMA",IF(AND(AD467&gt;=10.5,AD467&lt;=20),3,IF(AND(AD467&gt;=20.5,AD467&lt;=40),4,""))))))</f>
        <v>2</v>
      </c>
      <c r="AG467" s="9" t="n">
        <v>11</v>
      </c>
      <c r="AH467" s="10" t="str">
        <f aca="false">IF(AG467="","",IF(AND(AG467&gt;=0,AG467&lt;=4),"0 a 4",IF(AND(AG467&gt;=4.5,AG467&lt;=8.5),"4,5 a 8,5",IF(AG467=9,"9",IF(AND(AG467&gt;=9.5,AG467&lt;=13),"9,5 a 13",IF(AND(AG467&gt;=13.5,AG467&lt;=25),"13,5 a 25","Fuera de rango"))))))</f>
        <v>9,5 a 13</v>
      </c>
      <c r="AI467" s="10" t="n">
        <f aca="false">IF(AH467="","",IF(AH467="0 a 4",1,IF(AH467="4,5 a 8,5",2,IF(AH467="9","NORMA",IF(AH467="9,5 a 13",3,IF(AH467="13,5 a 25",4,""))))))</f>
        <v>3</v>
      </c>
      <c r="AJ467" s="9" t="n">
        <v>5</v>
      </c>
      <c r="AK467" s="10" t="str">
        <f aca="false">IF(AJ467="","",IF(AND(AJ467&gt;=-15,AJ467&lt;=-10.5),"-15 a -10,5",IF(AND(AJ467&gt;=-10,AJ467&lt;=-4),"-10 a -4",IF(AND(AJ467&gt;=-4.5,AJ467&lt;=0),"-4,5 a 0",IF(AND(AJ467&gt;=0.5,AJ467&lt;=4.5),"0,5 a 4,5",IF(AJ467=5,"5",IF(AND(AJ467&gt;=5.5,AJ467&lt;=10),"5,5 a 10",IF(AND(AJ467&gt;=10.5,AJ467&lt;=20),"10,5 a 20","Fuera de rango"))))))))</f>
        <v>5</v>
      </c>
      <c r="AL467" s="11" t="str">
        <f aca="false">IF(AK467="","",IF(AK467="-15 a -10,5",1,IF(AK467="-10 a -4",2,IF(AK467="-4,5 a 0",3,IF(AK467="0,5 a 4,5",4,IF(AK467="5","NORMA",IF(AK467="5,5 a 10",5,IF(AK467="10,5 a 20",6,"Error"))))))))</f>
        <v>NORMA</v>
      </c>
      <c r="AM467" s="9" t="n">
        <v>0</v>
      </c>
      <c r="AN467" s="10" t="str">
        <f aca="false">IF(AM467="","",IF(AND(AM467&gt;=-7.5,AM467&lt;=-5.5),"-7,5 a -5,5",IF(AND(AM467&gt;=-5,AM467&lt;=-3),"-5 a -3",IF(AND(AM467&gt;=-2.5,AM467&lt;=-0.5),"-2,5 a -0,5",IF(AM467=0,"0,00",IF(AND(AM467&gt;=0.5,AM467&lt;=2.5),"0,5 a 2,5",IF(AND(AM467&gt;=3,AM467&lt;=5),"3 a 5",IF(AND(AM467&gt;=5.5,AM467&lt;=7.5),"5,5 a 7,5",IF(AND(AM467&gt;=8,AM467&lt;=10),"8 a 10","Fuera de rango")))))))))</f>
        <v>0,00</v>
      </c>
      <c r="AO467" s="11" t="str">
        <f aca="false">IF(AN467="","",IF(AN467="-7,5 a -5,5",1,IF(AN467="-5 a -3",2,IF(AN467="-2,5 a -0,5",3,IF(AN467="0,00","NORMA",IF(AN467="0,5 a 2,5",4,IF(AN467="3 a 5",5,IF(AN467="5,5 a 7,5",6,IF(AN467="8 a 10",7,"Error")))))))))</f>
        <v>NORMA</v>
      </c>
      <c r="AP467" s="9" t="n">
        <v>-1</v>
      </c>
      <c r="AQ467" s="10" t="str">
        <f aca="false">IF(AP467="","",IF(AND(AP467&gt;=-20,AP467&lt;=-9.5),"-20 a -9,5",IF(AND(AP467&gt;=-9,AP467&lt;=-6.5),"-9 a -6,5",IF(AP467=-6,"-6",IF(AND(AP467&gt;=-5.5,AP467&lt;=-3),"-5,5 a -3",IF(AND(AP467&gt;=-2.5,AP467&lt;=0),"-2,5 a 0",IF(AND(AP467&gt;=0.5,AP467&lt;=3),"0,5 a 3",IF(AND(AP467&gt;=3.5,AP467&lt;=6),"3,5 a 6",IF(AND(AP467&gt;=6.5,AP467&lt;=9),"6,5 a 9",IF(AND(AP467&gt;=9.5,AP467&lt;=20),"9,5 a 20","Fuera de rango"))))))))))</f>
        <v>-2,5 a 0</v>
      </c>
      <c r="AR467" s="11" t="n">
        <f aca="false">IF(AQ467="","",IF(AQ467="-20 a -9,5",1,IF(AQ467="-9 a -6,5",2,IF(AQ467="-6","NORMA",IF(AQ467="-5,5 a -3",3,IF(AQ467="-2,5 a 0",4,IF(AQ467="0,5 a 3",5,IF(AQ467="3,5 a 6",6,IF(AQ467="6,5 a 9",7,IF(AQ467="9,5 a 20",8,""))))))))))</f>
        <v>4</v>
      </c>
      <c r="AS467" s="9" t="n">
        <v>0</v>
      </c>
      <c r="AT467" s="10" t="str">
        <f aca="false">IF(AS467="","",IF(AND(AS467&gt;=-16,AS467&lt;=-14),"-16 a -14",IF(AND(AS467&gt;=-13.5,AS467&lt;=-11.5),"-13,5 a -11,5",IF(AND(AS467&gt;=-11,AS467&lt;=-9),"-11 a -9",IF(AND(AS467&gt;=-8.5,AS467&lt;=-6.5),"-8,5 a -6,5",IF(AND(AS467&gt;=-6,AS467&lt;=-4),"-6 a -4",IF(AND(AS467&gt;=-3.5,AS467&lt;=-1.5),"-3,5 a -1,5",IF(AND(AS467&gt;=-1,AS467&lt;=1),"-1 a 1",IF(AND(AS467&gt;=1.5,AS467&lt;=3.5),"1,5 a 3,5",IF(AND(AS467&gt;=4,AS467&lt;=6),"4 a 6",IF(AND(AS467&gt;=6.5,AS467&lt;=8.5),"6,5 a 8,5",IF(AND(AS467&gt;=9,AS467&lt;=11),"9 a 11",IF(AND(AS467&gt;=11.5,AS467&lt;=13.5),"11,5 a 13,5",IF(AND(AS467&gt;=14,AS467&lt;=16),"14 a 16",IF(AND(AS467&gt;=16.5,AS467&lt;=18.5),"16,5 a 18,5",IF(AND(AS467&gt;=19,AS467&lt;=21),"19 a 21","Fuera de rango"))))))))))))))))</f>
        <v>-1 a 1</v>
      </c>
      <c r="AU467" s="11" t="n">
        <f aca="false" t="array" ref="AU467">IF(AT467="","",_xlfn.IFS(AT467="-16 a -14",1,AT467="-13,5 a -11,5",2,AT467="-11 a -9",3,AT467="-8,5 a -6,5",4,AT467="-6 a -4",5,AT467="-3,5 a -1,5",6,AT467="-1 a 1",7,AT467="1,5 a 3,5",8,AT467="4 a 6","NORMA",AT467="6,5 a 8,5",9,AT467="9 a 11",10,AT467="11,5 a 13,5",11,AT467="14 a 16",12,AT467="16,5 a 18,5",13,AT467="19 a 21",14,TRUE(),""))</f>
        <v>7</v>
      </c>
      <c r="AV467" s="9" t="n">
        <v>2.5</v>
      </c>
      <c r="AW467" s="10" t="str">
        <f aca="false">IF(AV467="","",IF(AND(AV467&gt;=-1,AV467&lt;=-0.5),"-1 a -0,5",IF(AND(AV467&gt;-0.5,AV467&lt;=0),"De -0,5 a 0",IF(AND(AV467&gt;=0.25,AV467&lt;=0.75),"0,25 a 0,75",IF(AND(AV467&gt;=1,AV467&lt;=1.5),"1 a 1,5",IF(AND(AV467&gt;=1.75,AV467&lt;=2.25),"1,75 a 2,25",IF(AND(AV467&gt;=2.5,AV467&lt;=3),"2,5 a 3",IF(AND(AV467&gt;=3.25,AV467&lt;=3.75),"3,25 a 3,75","Fuera de rango"))))))))</f>
        <v>2,5 a 3</v>
      </c>
      <c r="AX467" s="10" t="n">
        <f aca="false">IF(AW467="","",IF(OR(AW467="-1 a -0,5",AW467="-1 a -0.5"),1,IF(OR(AW467="De -0,5 a 0",AW467="-0,5 a 0",AW467="De -0.5 a 0"),2,IF(OR(AW467="0,25 a 0,75",AW467="0.25 a 0.75"),"NORMA",IF(OR(AW467="1 a 1,5",AW467="1 a 1.5"),3,IF(OR(AW467="1,75 a 2,25",AW467="1.75 a 2.25"),4,IF(OR(AW467="2,5 a 3",AW467="2.5 a 3"),5,IF(OR(AW467="3,25 a 3,75",AW467="3.25 a 3.75"),6,""))))))))</f>
        <v>5</v>
      </c>
      <c r="AY467" s="9" t="n">
        <v>-1</v>
      </c>
      <c r="AZ467" s="10" t="str">
        <f aca="false">IF(AY467="","",IF(AND(AY467&gt;=-20,AY467&lt;=-9.5),"-20 a -9,5",IF(AND(AY467&gt;=-9,AY467&lt;=-6.5),"-9 a -6,5",IF(AY467=-6,"-6",IF(AND(AY467&gt;=-5.5,AY467&lt;=-3),"-5,5 a -3",IF(AND(AY467&gt;=-2.5,AY467&lt;=0),"-2,5 a 0",IF(AND(AY467&gt;=0.5,AY467&lt;=3),"0,5 a 3",IF(AND(AY467&gt;=3.5,AY467&lt;=6),"3,5 a 6","Fuera de rango"))))))))</f>
        <v>-2,5 a 0</v>
      </c>
      <c r="BA467" s="11" t="n">
        <f aca="false">IF(AZ467="","",IF(AZ467="-20 a -9,5",1,IF(AZ467="-9 a -6,5",2,IF(AZ467="-6","NORMA",IF(AZ467="-5,5 a -3",3,IF(AZ467="-2,5 a 0",4,IF(AZ467="0,5 a 3",5,IF(AZ467="3,5 a 6",6,""))))))))</f>
        <v>4</v>
      </c>
      <c r="BB467" s="9" t="n">
        <v>0</v>
      </c>
      <c r="BC467" s="10" t="str">
        <f aca="false" t="array" ref="BC467">IF(BB467="","",_xlfn.IFS(AND(BB467&gt;=0,BB467&lt;=2),"0 a 2",AND(BB467&gt;=2.5,BB467&lt;=4.5),"2,5 a 4,5",AND(BB467&gt;=5,BB467&lt;=7),"5 a 7",AND(BB467&gt;=7.5,BB467&lt;=9.5),"7,5 a 9,5",AND(BB467&gt;=10,BB467&lt;=12),"10 a 12",AND(BB467&gt;=12.5,BB467&lt;=14.5),"12,5 a 14,5",BB467=15,"15",AND(BB467&gt;=15.5,BB467&lt;=17.5),"15,5 a 17,5",AND(BB467&gt;=18,BB467&lt;=20),"18 a 20",AND(BB467&gt;=20.5,BB467&lt;=22.5),"20,5 a 22,5",AND(BB467&gt;=23,BB467&lt;=25),"23 a 25",TRUE(),"Fuera de rango"))</f>
        <v>0 a 2</v>
      </c>
      <c r="BD467" s="11" t="n">
        <f aca="false" t="array" ref="BD467">IF(BC467="","",_xlfn.IFS(BC467="0 a 2",1,BC467="2,5 a 4,5",2,BC467="5 a 7",3,BC467="7,5 a 9,5",4,BC467="10 a 12",5,BC467="12,5 a 14,5",6,BC467="15","NORMA",BC467="15,5 a 17,5",7,BC467="18 a 20",8,BC467="20,5 a 22,5",9,BC467="23 a 25",10,TRUE(),"Fuera de rango"))</f>
        <v>1</v>
      </c>
      <c r="BE467" s="9" t="n">
        <v>36</v>
      </c>
      <c r="BF467" s="10" t="str">
        <f aca="false">IF(BE467="","",IF(AND(BE467&gt;=-20,BE467&lt;=-10),"-20 a -10",IF(AND(BE467&gt;=-9.5,BE467&lt;=0.5),"-9,5 a 0,5",IF(AND(BE467&gt;=1,BE467&lt;=11),"1 a 11",IF(AND(BE467&gt;=11.5,BE467&lt;=20.5),"11,5 a 20,5",IF(BE467=21,"21",IF(AND(BE467&gt;=21.5,BE467&lt;=31.5),"21,5 a 31,5",IF(AND(BE467&gt;=32,BE467&lt;=42),"32 a 42","Fuera de rango"))))))))</f>
        <v>32 a 42</v>
      </c>
      <c r="BG467" s="11" t="n">
        <f aca="false">IF(BF467="","",IF(BF467="-20 a -10",1,IF(BF467="-9,5 a 0,5",2,IF(BF467="1 a 11",3,IF(BF467="11,5 a 20,5",4,IF(BF467="21","NORMA",IF(BF467="21,5 a 31,5",5,IF(BF467="32 a 42",6,""))))))))</f>
        <v>6</v>
      </c>
      <c r="BH467" s="9" t="n">
        <v>6</v>
      </c>
      <c r="BI467" s="10" t="str">
        <f aca="false">IF(BH467="","",IF(AND(BH467&gt;=-20,BH467&lt;=-15),"-20 a -15",IF(AND(BH467&gt;=-14.5,BH467&lt;=-9.5),"-14,5 a -9,5",IF(AND(BH467&gt;=-9,BH467&lt;=-4),"-9 a -4",IF(AND(BH467&gt;=-3.5,BH467&lt;=2.5),"-3,5 a 2,5",IF(AND(BH467&gt;=3,BH467&lt;=8),"3 a 8",IF(AND(BH467&gt;=8.5,BH467&lt;=14.5),"8,5 a 14,5",IF(BH467=15,"15",IF(AND(BH467&gt;=15.5,BH467&lt;=20.5),"15,5 a 20,5",IF(AND(BH467&gt;=21,BH467&lt;=26),"21 a 26","Fuera de rango"))))))))))</f>
        <v>3 a 8</v>
      </c>
      <c r="BJ467" s="11" t="n">
        <f aca="false">IF(BI467="","",IF(BI467="-20 a -15",1,IF(BI467="-14,5 a -9,5",2,IF(BI467="-9 a -4",3,IF(BI467="-3,5 a 2,5",4,IF(BI467="3 a 8",5,IF(BI467="8,5 a 14,5",6,IF(BI467="15","NORMA",IF(BI467="15,5 a 20,5",7,IF(BI467="21 a 26",8,IF(BI467="26,5 a 31,5",9,"")))))))))))</f>
        <v>5</v>
      </c>
      <c r="BK467" s="9" t="n">
        <v>0</v>
      </c>
      <c r="BL467" s="10" t="str">
        <f aca="false">IF(BK467="","",IF(AND(BK467&gt;=0,BK467&lt;=2),"0 - 2",IF(AND(BK467&gt;=2.5,BK467&lt;=4.5),"2,5 - 4,5",IF(AND(BK467&gt;=5,BK467&lt;=7),"5 - 7",IF(AND(BK467&gt;=7.5,BK467&lt;=9.5),"7,5 - 9,5",IF(AND(BK467&gt;=10,BK467&lt;=12),"10 - 12",IF(AND(BK467&gt;=12.5,BK467&lt;=13.5),"12,5 - 13,5",IF(BK467=14,"14",IF(AND(BK467&gt;=14.5,BK467&lt;=16.5),"14,5 - 16,5",IF(AND(BK467&gt;=17,BK467&lt;=19),"17 - 19",IF(AND(BK467&gt;=19.5,BK467&lt;=21.5),"19,5 - 21,5",IF(AND(BK467&gt;=22,BK467&lt;=24),"22 - 24",IF(AND(BK467&gt;=24.5,BK467&lt;=26.5),"24,5 - 26,5",IF(AND(BK467&gt;=27,BK467&lt;=29),"27 - 29",IF(AND(BK467&gt;=29.5,BK467&lt;=30),"29,5 - 30","Fuera de rango")))))))))))))))</f>
        <v>0 - 2</v>
      </c>
      <c r="BM467" s="11" t="n">
        <f aca="false">IF(BL467="","",IF(BL467="0 - 2",1,IF(BL467="2,5 - 4,5",2,IF(BL467="5 - 7",3,IF(BL467="7,5 - 9,5",4,IF(BL467="10 - 12",5,IF(BL467="12,5 - 13,5",6,IF(BL467="14","NORMA",IF(BL467="14,5 - 16,5",7,IF(BL467="17 - 19",8,IF(BL467="19,5 - 21,5",9,IF(BL467="22 - 24",10,IF(BL467="24,5 - 26,5",11,IF(BL467="27 - 29",12,IF(BL467="29,5 - 30",13,"")))))))))))))))</f>
        <v>1</v>
      </c>
      <c r="BN467" s="9" t="n">
        <v>22</v>
      </c>
      <c r="BO467" s="11" t="str">
        <f aca="false">IF(BN467="","",IF(AND(BN467&gt;=-20,BN467&lt;=-10),"-20 a -10",IF(AND(BN467&gt;=-9.5,BN467&lt;=0.5),"-9,5 a 0,5",IF(AND(BN467&gt;=1,BN467&lt;=11),"1 a 11",IF(AND(BN467&gt;=11.5,BN467&lt;=21.5),"11,5 a 21,5",IF(BN467=22,"22",IF(AND(BN467&gt;=22.5,BN467&lt;=32.5),"22,5 a 32,5",IF(AND(BN467&gt;=33,BN467&lt;=43),"33 a 43","Fuera de rango"))))))))</f>
        <v>22</v>
      </c>
      <c r="BP467" s="11" t="str">
        <f aca="false">IF(BO467="","",IF(BO467="-20 a -10",1,IF(BO467="-9,5 a 0,5",2,IF(BO467="1 a 11",3,IF(BO467="11,5 a 21,5",4,IF(BO467="22","NORMA",IF(BO467="22,5 a 32,5",5,IF(BO467="33 a 43",6,""))))))))</f>
        <v>NORMA</v>
      </c>
      <c r="BQ467" s="9" t="n">
        <v>5</v>
      </c>
      <c r="BR467" s="10" t="str">
        <f aca="false">IF(BQ467="","",IF(AND(BQ467&gt;=-20,BQ467&lt;=-15),"-20 a -15",IF(AND(BQ467&gt;=-14.5,BQ467&lt;=-9.5),"-14,5 a -9,5",IF(AND(BQ467&gt;=-9,BQ467&lt;=-4),"-9 a -4",IF(AND(BQ467&gt;=-3.5,BQ467&lt;=2.5),"-3,5 a 2,5",IF(AND(BQ467&gt;=3,BQ467&lt;=8),"3 a 8",IF(AND(BQ467&gt;=8.5,BQ467&lt;=13.5),"8,5 a 13,5",IF(AND(BQ467&gt;=14,BQ467&lt;=17.5),"14 a 17,5",IF(BQ467=18,"18",IF(AND(BQ467&gt;=18.5,BQ467&lt;=23.5),"18,5 a 23,5",IF(AND(BQ467&gt;=24,BQ467&lt;=29),"24 a 29",IF(AND(BQ467&gt;=29.5,BQ467&lt;=34.5),"29,5 a 34,5",IF(AND(BQ467&gt;=35,BQ467&lt;=40),"35 a 40","Fuera de rango")))))))))))))</f>
        <v>3 a 8</v>
      </c>
      <c r="BS467" s="11" t="n">
        <f aca="false">IF(BR467="","",IF(BR467="-20 a -15",1,IF(BR467="-14,5 a -9,5",2,IF(BR467="-9 a -4",3,IF(BR467="-3,5 a 2,5",4,IF(BR467="3 a 8",5,IF(BR467="8,5 a 13,5",6,IF(BR467="14 a 17,5",7,IF(BR467="18","NORMA",IF(BR467="18,5 a 23,5",8,IF(BR467="24 a 29",9,IF(BR467="29,5 a 34,5",10,IF(BR467="35 a 40",11,"")))))))))))))</f>
        <v>5</v>
      </c>
      <c r="BT467" s="9" t="n">
        <v>0</v>
      </c>
      <c r="BU467" s="10" t="str">
        <f aca="false">IF(BT467="","",IF(AND(BT467&gt;=-20,BT467&lt;=-18),"-20 a -18",IF(AND(BT467&gt;=-17.5,BT467&lt;=-15.5),"-17,5 a -15,5",IF(AND(BT467&gt;=-15,BT467&lt;=-13),"-15 a -13",IF(AND(BT467&gt;=-12.5,BT467&lt;=-10.5),"-12,5 a -10,5",IF(AND(BT467&gt;=-10,BT467&lt;=-8),"-10 a -8",IF(AND(BT467&gt;=-7.5,BT467&lt;=-5.5),"-7,5 a -5,5",IF(AND(BT467&gt;=-5,BT467&lt;=-3),"-5 a -3",IF(AND(BT467&gt;=-2.5,BT467&lt;=-0.5),"-2,5 a -0,5",IF(BT467=0,"0",IF(AND(BT467&gt;=0.5,BT467&lt;=2.5),"0,5 a 2,5",IF(AND(BT467&gt;=3,BT467&lt;=5),"3 a 5",IF(AND(BT467&gt;=5.5,BT467&lt;=7.5),"5,5 a 7,5",IF(AND(BT467&gt;=8,BT467&lt;=10),"8 a 10",IF(AND(BT467&gt;=10.5,BT467&lt;=12.5),"10,5 a 12,5",IF(AND(BT467&gt;=13,BT467&lt;=15),"13 a 15",IF(AND(BT467&gt;=15.5,BT467&lt;=17.5),"15,5 a 17,5",IF(AND(BT467&gt;=18,BT467&lt;=20),"18 a 20","Fuera de rango"))))))))))))))))))</f>
        <v>0</v>
      </c>
      <c r="BV467" s="11" t="str">
        <f aca="false">IF(BT467="","",IF(BT467=0,"NORMA",IF(AND(BT467&gt;=-20,BT467&lt;=-18),2,IF(AND(BT467&gt;=-17.5,BT467&lt;=-15.5),2,IF(AND(BT467&gt;=-15,BT467&lt;=-13),3,IF(AND(BT467&gt;=-12.5,BT467&lt;=-10.5),4,IF(AND(BT467&gt;=-10,BT467&lt;=-8),5,IF(AND(BT467&gt;=-7.5,BT467&lt;=-5.5),6,IF(AND(BT467&gt;=-5,BT467&lt;=-3),7,IF(AND(BT467&gt;=-2.5,BT467&lt;=-0.5),8,IF(AND(BT467&gt;=0.5,BT467&lt;=2.5),9,IF(AND(BT467&gt;=3,BT467&lt;=5),10,IF(AND(BT467&gt;=5.5,BT467&lt;=7.5),11,IF(AND(BT467&gt;=8,BT467&lt;=10),12,IF(AND(BT467&gt;=10.5,BT467&lt;=12.5),13,IF(AND(BT467&gt;=13,BT467&lt;=15),14,IF(AND(BT467&gt;=15.5,BT467&lt;=17.5),15,IF(AND(BT467&gt;=18,BT467&lt;=20),16,"Fuera de rango"))))))))))))))))))</f>
        <v>NORMA</v>
      </c>
      <c r="BW467" s="9" t="n">
        <v>-3.75</v>
      </c>
      <c r="BX467" s="10" t="n">
        <f aca="false">18.5- (0.3*H467)</f>
        <v>-5.8</v>
      </c>
      <c r="BY467" s="10" t="n">
        <f aca="false">(BW467)-(BX467)</f>
        <v>2.05</v>
      </c>
      <c r="BZ467" s="10" t="str">
        <f aca="false">IF(BY467="","",IF(BY467&lt;-27.5,"De -30 a -28",IF(BY467&lt;-25,"De -27,5 a -25,5",IF(BY467&lt;-22.5,"De -25 a -23",IF(BY467&lt;-20,"De -22,5 a -20,5",IF(BY467&lt;-17.5,"De -20 a -18",IF(BY467&lt;-15,"De -17,5 a -15,5",IF(BY467&lt;-12.5,"De -15 a -13",IF(BY467&lt;-10,"De -12,5 a -10,5",IF(BY467&lt;-7.5,"De -10 a -8",IF(BY467&lt;-5,"De -7,5 a -5,5",IF(BY467&lt;-2.5,"De -5 a -3",IF(BY467&lt;0,"De -2,5 a -0,5",IF(BY467&lt;2.5,"De 0 a 2",IF(BY467&lt;5,"De 2,5 a 4,5",IF(BY467&lt;7.5,"De 5 a 7",IF(BY467&lt;10,"De 7,5 a 9,5",IF(BY467&lt;12.5,"De 10 a 12",IF(BY467&lt;15,"De 12,5 a 14,5",IF(BY467&lt;17.5,"De 15 a 17",IF(BY467&lt;20,"De 17,5 a 19,5",IF(BY467&lt;22.5,"De 20 a 22",IF(BY467&lt;25,"De 22,5 a 24,5",IF(BY467&lt;27.5,"De 25 a 27","De 27,5 a 30"))))))))))))))))))))))))</f>
        <v>De 0 a 2</v>
      </c>
      <c r="CA467" s="12" t="n">
        <f aca="false">IF(BY467="","",IF(BY467&lt;=-28,1,IF(BY467&lt;=-25.5,2,IF(BY467&lt;=-23,3,IF(BY467&lt;=-20.5,4,IF(BY467&lt;=-18,5,IF(BY467&lt;=-15.5,6,IF(BY467&lt;=-13,7,IF(BY467&lt;=-10.5,8,IF(BY467&lt;=-8,9,IF(BY467&lt;=-5.5,10,IF(BY467&lt;=-3,11,IF(BY467&lt;=-0.5,12,IF(BY467&lt;=2,13,IF(BY467&lt;=4.5,14,IF(BY467&lt;=7,15,IF(BY467&lt;=9.5,16,IF(BY467&lt;=12,17,IF(BY467&lt;=14.5,18,IF(BY467&lt;=17,19,IF(BY467&lt;=19.5,20,IF(BY467&lt;=22,21,IF(BY467&lt;=24.5,22,IF(BY467&lt;=27,23,IF(BY467&lt;=30,24,"Fuera de rango")))))))))))))))))))))))))</f>
        <v>14</v>
      </c>
      <c r="CB467" s="9" t="n">
        <v>-3</v>
      </c>
      <c r="CC467" s="10" t="n">
        <f aca="false">18.5- (0.3*H467)</f>
        <v>-5.8</v>
      </c>
      <c r="CD467" s="10" t="n">
        <f aca="false">(CB467)-(CC467)</f>
        <v>2.8</v>
      </c>
      <c r="CE467" s="10" t="str">
        <f aca="false">IF(CD467="","",IF(CD467&lt;-27.5,"De -30 a -28",IF(CD467&lt;-25,"De -27,5 a -25,5",IF(CD467&lt;-22.5,"De -25 a -23",IF(CD467&lt;-20,"De -22,5 a -20,5",IF(CD467&lt;-17.5,"De -20 a -18",IF(CD467&lt;-15,"De -17,5 a -15,5",IF(CD467&lt;-12.5,"De -15 a -13",IF(CD467&lt;-10,"De -12,5 a -10,5",IF(CD467&lt;-7.5,"De -10 a -8",IF(CD467&lt;-5,"De -7,5 a -5,5",IF(CD467&lt;-2.5,"De -5 a -3",IF(CD467&lt;0,"De -2,5 a -0,5",IF(CD467&lt;=2,"De 0 a 2",IF(CD467&lt;=4.5,"De 2,5 a 4,5",IF(CD467&lt;=7,"De 5 a 7",IF(CD467&lt;=9.5,"De 7,5 a 9,5",IF(CD467&lt;=12,"De 10 a 12",IF(CD467&lt;=14.5,"De 12,5 a 14,5",IF(CD467&lt;=17,"De 15 a 17",IF(CD467&lt;=19.5,"De 17,5 a 19,5",IF(CD467&lt;=22,"De 20 a 22",IF(CD467&lt;=24.5,"De 22,5 a 24,5",IF(CD467&lt;=27,"De 25 a 27","De 27,5 a 30"))))))))))))))))))))))))</f>
        <v>De 2,5 a 4,5</v>
      </c>
      <c r="CF467" s="12" t="n">
        <f aca="false">IF(CD467="","",IF(CD467&lt;-27.5,1,IF(CD467&lt;-25,2,IF(CD467&lt;-22.5,3,IF(CD467&lt;-20,4,IF(CD467&lt;-17.5,5,IF(CD467&lt;-15,6,IF(CD467&lt;-12.5,7,IF(CD467&lt;-10,8,IF(CD467&lt;-7.5,9,IF(CD467&lt;-5,10,IF(CD467&lt;-2.5,11,IF(CD467&lt;0,12,IF(CD467&lt;2.5,13,IF(CD467&lt;5,14,IF(CD467&lt;7.5,15,IF(CD467&lt;10,16,IF(CD467&lt;12.5,17,IF(CD467&lt;15,18,IF(CD467&lt;17.5,19,IF(CD467&lt;20,20,IF(CD467&lt;22.5,21,IF(CD467&lt;25,22,IF(CD467&lt;27.5,23,24))))))))))))))))))))))))</f>
        <v>14</v>
      </c>
      <c r="CG467" s="9" t="n">
        <v>-1.75</v>
      </c>
      <c r="CH467" s="10" t="str">
        <f aca="false">IF(CG467="","",IF(AND(CG467&gt;=-10,CG467&lt;=-9.5),"-10 a -9,5",IF(AND(CG467&gt;-9.5,CG467&lt;=-8.5),"-9 a -8,5",IF(AND(CG467&gt;-8.5,CG467&lt;=-7.5),"-8 a -7,5",IF(AND(CG467&gt;-7.5,CG467&lt;=-6.5),"-7 a -6,5",IF(AND(CG467&gt;-6.5,CG467&lt;=-5.5),"-6 a -5,5",IF(AND(CG467&gt;-5.5,CG467&lt;=-4.5),"-5 a -4,5",IF(AND(CG467&gt;-4.5,CG467&lt;=-3.5),"-4 a -3,5",IF(AND(CG467&gt;-3.5,CG467&lt;=-2.5),"-3 a -2,5",IF(CG467=-2.25,"-2,25",IF(AND(CG467&gt;-2.5,CG467&lt;=-1.5),"-2 a -1,5",IF(AND(CG467&gt;-1.5,CG467&lt;=-0.5),"-1 a -0,5",IF(AND(CG467&gt;-0.5,CG467&lt;=0.5),"0 a 0,5",IF(AND(CG467&gt;0.5,CG467&lt;=1.5),"1 a 1,5",IF(AND(CG467&gt;1.5,CG467&lt;=2.5),"2 a 2,5",IF(AND(CG467&gt;2.5,CG467&lt;=3.5),"3 a 3,5",IF(AND(CG467&gt;3.5,CG467&lt;=4.5),"4 a 4,5",IF(AND(CG467&gt;4.5,CG467&lt;=5.5),"5 a 5,5",IF(AND(CG467&gt;5.5,CG467&lt;=6.5),"6 a 6,5",IF(AND(CG467&gt;6.5,CG467&lt;=7.5),"7 a 7,5",IF(AND(CG467&gt;7.5,CG467&lt;=8.5),"8 a 8,5",IF(AND(CG467&gt;8.5,CG467&lt;=9.5),"9 a 9,5",IF(CG467&gt;=10,"10","Fuera de rango")))))))))))))))))))))))</f>
        <v>-2 a -1,5</v>
      </c>
      <c r="CI467" s="11" t="n">
        <f aca="false">IF(CG467="","",IF(CG467=-2.25,"NORMA",IF(CG467&lt;=-9.5,1,IF(CG467&lt;=-8.5,2,IF(CG467&lt;=-7.5,3,IF(CG467&lt;=-6.5,4,IF(CG467&lt;=-5.5,5,IF(CG467&lt;=-4.5,6,IF(CG467&lt;=-3.5,7,IF(CG467&lt;=-2.5,8,IF(CG467&lt;=-1.5,9,IF(CG467&lt;=-0.5,10,IF(CG467&lt;=0.5,11,IF(CG467&lt;=1.5,12,IF(CG467&lt;=2.5,13,IF(CG467&lt;=3.5,14,IF(CG467&lt;=4.5,15,IF(CG467&lt;=5.5,16,IF(CG467&lt;=6.5,17,IF(CG467&lt;=7.5,18,IF(CG467&lt;=8.5,19,IF(CG467&lt;=9.5,20,IF(CG467=10,21,"Fuera de rango")))))))))))))))))))))))</f>
        <v>9</v>
      </c>
      <c r="CJ467" s="9" t="n">
        <v>1.25</v>
      </c>
      <c r="CK467" s="10" t="str">
        <f aca="false">IF(CJ467="","",IF(AND(CJ467&gt;=-6,CJ467&lt;=-5.5),"-6 a -5,5",IF(AND(CJ467&gt;-5.5,CJ467&lt;=-4.5),"-5 a -4,5",IF(AND(CJ467&gt;-4.5,CJ467&lt;=-3.5),"-4 a -3,5",IF(AND(CJ467&gt;-3.5,CJ467&lt;=-2.5),"-3 a -2,5",IF(AND(CJ467&gt;-2.5,CJ467&lt;=-1.5),"-2 a -1,5",IF(AND(CJ467&gt;-1.5,CJ467&lt;=-0.5),"-1 a -0,5",IF(AND(CJ467&gt;-0.5,CJ467&lt;=0.5),"0 a 0,5",IF(AND(CJ467&gt;0.5,CJ467&lt;=1.5),"1 a 1,5",IF(AND(CJ467&gt;1.5,CJ467&lt;2.5),"2",IF(AND(CJ467&gt;=2.5,CJ467&lt;=3),"2,5 a 3",IF(AND(CJ467&gt;3,CJ467&lt;=4),"3,5 a 4",IF(AND(CJ467&gt;4,CJ467&lt;=5),"4,5 a 5",IF(AND(CJ467&gt;5,CJ467&lt;=6),"5,5 a 6",IF(AND(CJ467&gt;6,CJ467&lt;=7),"6,5 a 7",IF(AND(CJ467&gt;7,CJ467&lt;=8),"7,5 a 8",IF(AND(CJ467&gt;8,CJ467&lt;=9.5),"8,5 a 9,5",IF(CJ467=10,"10","Fuera de rango"))))))))))))))))))</f>
        <v>1 a 1,5</v>
      </c>
      <c r="CL467" s="11" t="n">
        <f aca="false">IF(CK467="","",IF(OR(CK467="-6 a -5,5",CK467="-6 - -5,5"),1,IF(OR(CK467="-5 a -4,5",CK467="-5 - -4,5"),2,IF(OR(CK467="-4 a -3,5",CK467="-4 - -3,5"),3,IF(OR(CK467="-3 a -2,5",CK467="-3 - -2,5"),4,IF(OR(CK467="-2 a -1,5",CK467="-2 - -1,5"),5,IF(OR(CK467="-1 a -0,5",CK467="-1 - -0,5"),6,IF(OR(CK467="0 a 0,5",CK467="0 - 0,5"),7,IF(OR(CK467="1 a 1,5",CK467="1 - 1,5"),8,IF(CK467="2","NORMA",IF(OR(CK467="2,5 a 3",CK467="2,5 - 3"),9,IF(OR(CK467="3,5 a 4",CK467="3,5 - 4"),10,IF(OR(CK467="4,5 a 5",CK467="4,5 - 5"),11,IF(OR(CK467="5,5 a 6",CK467="5,5 - 6"),12,IF(OR(CK467="6,5 a 7",CK467="6,5 - 7"),13,IF(OR(CK467="7,5 a 8",CK467="7,5 - 8"),14,IF(OR(CK467="8,5 a 9",CK467="8,5 - 9,5",CK467="9 a 9,5"),15,IF(CK467="10",15,IF(OR(CK467="0,5 a 1",CK467="0,5 - 1"),7,"Fuera de rango")))))))))))))))))))</f>
        <v>8</v>
      </c>
      <c r="CN467" s="10" t="str">
        <f aca="false">IF(CM467=0,"0", " ")</f>
        <v>0</v>
      </c>
      <c r="CO467" s="10" t="str">
        <f aca="false">IF(CM467&gt;0,"EME"," ")</f>
        <v> </v>
      </c>
      <c r="CQ467" s="10" t="str">
        <f aca="false">IF(CP467&gt;0,"0", " ")</f>
        <v> </v>
      </c>
      <c r="CR467" s="10" t="str">
        <f aca="false">IF(CP467&gt;0,"EME"," ")</f>
        <v> </v>
      </c>
      <c r="CS467" s="9" t="n">
        <v>0</v>
      </c>
      <c r="CV467" s="9" t="n">
        <v>0</v>
      </c>
      <c r="CY467" s="9" t="n">
        <v>0</v>
      </c>
      <c r="DB467" s="9" t="n">
        <v>-0.75</v>
      </c>
      <c r="DC467" s="11" t="str">
        <f aca="false">IF(DB467&lt;0,"2"," ")</f>
        <v>2</v>
      </c>
      <c r="DD467" s="11" t="str">
        <f aca="false">IF(DB467&lt;0,"MIO"," ")</f>
        <v>MIO</v>
      </c>
      <c r="DE467" s="9" t="n">
        <v>-2.75</v>
      </c>
      <c r="DF467" s="10" t="str">
        <f aca="false">IF(DE467&lt;0,"3"," ")</f>
        <v>3</v>
      </c>
      <c r="DG467" s="10" t="str">
        <f aca="false">IF(DE467&lt;0,"AST"," ")</f>
        <v>AST</v>
      </c>
      <c r="DH467" s="9" t="n">
        <v>0</v>
      </c>
      <c r="DI467" s="10" t="str">
        <f aca="false">IF(DH467&lt;0,"3"," ")</f>
        <v> </v>
      </c>
      <c r="DJ467" s="10" t="str">
        <f aca="false">IF(DH467&lt;0,"AST"," ")</f>
        <v> </v>
      </c>
      <c r="DK467" s="9" t="n">
        <v>2.25</v>
      </c>
      <c r="DL467" s="10" t="str">
        <f aca="false">IF(DK467&gt;0,"4"," ")</f>
        <v>4</v>
      </c>
      <c r="DM467" s="10" t="str">
        <f aca="false">IF(DK467&gt;0,"PRE"," ")</f>
        <v>PRE</v>
      </c>
      <c r="DN467" s="9" t="n">
        <v>2.5</v>
      </c>
      <c r="DO467" s="10" t="str">
        <f aca="false">IF(DN467&gt;0,"4"," ")</f>
        <v>4</v>
      </c>
      <c r="DP467" s="10" t="str">
        <f aca="false">IF(DN467&gt;0,"PRE"," ")</f>
        <v>PRE</v>
      </c>
      <c r="DS467" s="12" t="str">
        <f aca="false">CONCATENATE(CO467,CU467,DA467,DG467,DM467)</f>
        <v> ASTPRE</v>
      </c>
      <c r="DT467" s="10" t="e">
        <f aca="false" t="array" ref="DT467">_xlfn.IFS(DS467="EME    ","0", DS467=" HIP   ","1", DS467="  MIO  ","2", DS467="   AST ","3", DS467="    PRE","4", DS467="EME   PRE","5", DS467=" HIP  PRE","6", DS467=" HIP AST ","7", DS467="  MIO PRE","8", DS467="  MIOAST ","9", DS467="   ASTPRE","10",DS467=" HIP ASTPRE","11", DS467="  MIOASTPRE","12", DS467="     ","0")</f>
        <v>#N/A</v>
      </c>
      <c r="DV467" s="1" t="e">
        <f aca="false" t="array" ref="DV467">_xlfn.IFS(DU467="SI","2", DU467="NO","1")</f>
        <v>#N/A</v>
      </c>
      <c r="DX467" s="11" t="str">
        <f aca="false">IF(DW467=0,"1","2")</f>
        <v>1</v>
      </c>
      <c r="DY467" s="11" t="str">
        <f aca="false" t="array" ref="DY467">_xlfn.IFS(DW467=0,"0", DW467=0.25, "1", DW467=0.5,"2", DW467=0.75,"3", DW467=1,"4",DW467=1.25,"5", DW467=1.5,"6", DW467=1.75,"7", DW467=2,"8")</f>
        <v>0</v>
      </c>
      <c r="EA467" s="11" t="str">
        <f aca="false">IF(DZ467=0,"1","2")</f>
        <v>1</v>
      </c>
      <c r="EB467" s="11" t="str">
        <f aca="false" t="array" ref="EB467">_xlfn.IFS(DZ467=0,"0", DZ467=0.25, "1", DZ467=0.5,"2", DZ467=0.75,"3", DZ467=1,"4",DZ467=1.25,"5", DZ467=1.5,"6", DZ467=1.75,"7", DZ467=2,"8")</f>
        <v>0</v>
      </c>
      <c r="ED467" s="10" t="str">
        <f aca="false">IF(EC467=0,"1","2")</f>
        <v>1</v>
      </c>
      <c r="EE467" s="11" t="str">
        <f aca="false" t="array" ref="EE467">_xlfn.IFS(EC467=0,"0", EC467=-0.25, "1", EC467=-0.5,"2", EC467=-0.75,"3", EC467=-1,"4",EC467=-1.25,"5", EC467=-1.5,"6", EC467=-1.75,"7", EC467=-2,"8", EC467=-2.25,"9",EC467=-2.5,"10", EC467=-2.75,"11", EC467=-3,"12", EC467=-3.25,"13", EC467=-3.5,"14", EC467=-3.75,"15",EC467=-4,"16")</f>
        <v>0</v>
      </c>
      <c r="EG467" s="10" t="str">
        <f aca="false">IF(EF467=0,"1","2")</f>
        <v>1</v>
      </c>
      <c r="EH467" s="11" t="str">
        <f aca="false" t="array" ref="EH467">_xlfn.IFS(EF467=0,"0", EF467=-0.25, "1", EF467=-0.5,"2", EF467=-0.75,"3", EF467=-1,"4",EF467=-1.25,"5", EF467=-1.5,"6", EF467=-1.75,"7", EF467=-2,"8", EF467=-2.25,"9",EF467=-2.5,"10", EF467=-2.75,"11", EF467=-3,"12", EF467=-3.25,"13", EF467=-3.5,"14", EF467=-3.75,"15",EF467=-4,"16")</f>
        <v>0</v>
      </c>
      <c r="EJ467" s="11" t="str">
        <f aca="false">IF(EI467=0,"1","2")</f>
        <v>1</v>
      </c>
      <c r="EK467" s="11" t="str">
        <f aca="false" t="array" ref="EK467">_xlfn.IFS(EI467=0,"0", EI467=-0.25, "1", EI467=-0.5,"2", EI467=-0.75,"3", EI467=-1,"4",EI467=-1.25,"5", EI467=-1.5,"6", EI467=-1.75,"7", EI467=-2,"8", EI467=-2.25,"9", EI467=-2.25,"9",EI467=-2.5,"10", EI467=-2.75,"11", EI467=-3,"12", EI467=-3.25,"13", EI467=-3.5,"14", EI467=-3.75,"15",EI467=-4,"16", EI467=0.25, "17", EI467=0.5, "18")</f>
        <v>0</v>
      </c>
      <c r="EM467" s="11" t="str">
        <f aca="false">IF(EL467=0,"1","2")</f>
        <v>1</v>
      </c>
      <c r="EN467" s="11" t="str">
        <f aca="false" t="array" ref="EN467">_xlfn.IFS(EL467=0.25,"17",EL467=0.5,"18", EL467=0,"0", EL467=-0.25, "1", EL467=-0.5,"2", EL467=-0.75,"3", EL467=-1,"4",EL467=-1.25,"5", EL467=-1.5,"6", EL467=-1.75,"7", EL467=-2,"8",EL467= -2.25,"9",EL467=-2.5,"10",EL467= -2.75,"11",EL467= -3,"12",EL467= -3.25,"13",EL467= -3.5,"14",EL467= -3.75,"15",EL467=-4,"16")</f>
        <v>0</v>
      </c>
      <c r="EP467" s="11" t="str">
        <f aca="false">IF(EO467=0,"1","2")</f>
        <v>1</v>
      </c>
      <c r="EQ467" s="11" t="str">
        <f aca="false" t="array" ref="EQ467">_xlfn.IFS(EO467=0,"0", EO467=0.25, "1", EO467=0.5,"2", EO467=0.75,"3", EO467=1,"4",EO467=1.25,"5", EO467=1.5,"6", EO467=1.75,"7", EO467=2,"8", EO467=2.25,"9", EO467=2.25,"9",EO467=2.5,"10", EO467=2.75,"11", EO467=3,"12", EO467=3.25,"13", EO467=3.5,"14", EO467=3.75,"15",EO467=4,"16", EO467=-0.25, "17", bq=-0.5, "18")</f>
        <v>0</v>
      </c>
      <c r="ES467" s="11" t="str">
        <f aca="false">IF(ER467=0,"1","2")</f>
        <v>1</v>
      </c>
      <c r="ET467" s="11" t="str">
        <f aca="false" t="array" ref="ET467">_xlfn.IFS(ER467=0,"0", ER467=0.25, "1", ER467=0.5,"2", ER467=0.75,"3", ER467=1,"4",ER467=1.25,"5", ER467=1.5,"6", ER467=1.75,"7", ER467=2,"8", ER467=2.25,"9", ER467=2.25,"9",ER467=2.5,"10", ER467=2.75,"11", ER467=3,"12", ER467=3.25,"13", ER467=3.5,"14", ER467=3.75,"15",ER467=4,"16", ER467=-0.25, "17", bq=-0.5, "18")</f>
        <v>0</v>
      </c>
      <c r="EV467" s="14" t="e">
        <f aca="false">VLOOKUP(EU467,LEYENDA!$G$2:$H$8,2,TRUE())</f>
        <v>#N/A</v>
      </c>
      <c r="EW467" s="14" t="e">
        <f aca="false" t="array" ref="EW467">_xlfn.IFS(EV467="0-5","1", EV467="6-12","2", EV467="13-18","3", EV467="19-24","4", EV467="25-36","5", EV467="37-48","6", EV467="49-60","7")</f>
        <v>#N/A</v>
      </c>
    </row>
    <row r="468" customFormat="false" ht="13.5" hidden="false" customHeight="false" outlineLevel="0" collapsed="false">
      <c r="A468" s="1" t="n">
        <v>164</v>
      </c>
      <c r="B468" s="2" t="n">
        <v>3</v>
      </c>
      <c r="C468" s="33" t="n">
        <v>45469</v>
      </c>
      <c r="E468" s="5" t="str">
        <f aca="false">VLOOKUP(A468,'286'!$A$3:$J$6279,10,FALSE())</f>
        <v>JALVO DÍAZ, MIGUEL ÁNGEL</v>
      </c>
      <c r="F468" s="4" t="str">
        <f aca="false">VLOOKUP(A468,'286'!$A$3:$I$1768,3,FALSE())</f>
        <v>JALDIMIAN</v>
      </c>
      <c r="G468" s="6" t="n">
        <f aca="false">VLOOKUP(A468,'286'!$A$3:$I$1768,4,FALSE())</f>
        <v>16828</v>
      </c>
      <c r="H468" s="7" t="n">
        <f aca="false">YEAR(C468)-YEAR(G468)</f>
        <v>78</v>
      </c>
      <c r="I468" s="1" t="str">
        <f aca="false">VLOOKUP(H468,LEYENDA!$C$2:$D$6,2,TRUE())</f>
        <v>61-100</v>
      </c>
      <c r="J468" s="5" t="str">
        <f aca="false">VLOOKUP(A468,'286'!$A$3:$I$1768,7,FALSE())</f>
        <v>H</v>
      </c>
      <c r="K468" s="8" t="n">
        <f aca="false">VLOOKUP(A468,'286'!$A$3:$I$1768,2,FALSE())</f>
        <v>0</v>
      </c>
      <c r="L468" s="4" t="str">
        <f aca="false">VLOOKUP(A468,'286'!$A$3:$I$1768,8,FALSE())</f>
        <v>D</v>
      </c>
      <c r="M468" s="4" t="str">
        <f aca="false">VLOOKUP(A468,'286'!$A$3:$I$1768,9,FALSE())</f>
        <v>D</v>
      </c>
      <c r="N468" s="8" t="str">
        <f aca="false">IF(R468=O468, "MISMA","CONTRARIA")</f>
        <v>MISMA</v>
      </c>
      <c r="O468" s="8" t="str">
        <f aca="false" t="array" ref="O468">_xlfn.IFS(L468="D","1", L468="I","2")</f>
        <v>1</v>
      </c>
      <c r="P468" s="8" t="e">
        <f aca="false" t="array" ref="P468">_xlfn.IFS(K468="OD","1", K468="OI","2")</f>
        <v>#N/A</v>
      </c>
      <c r="Q468" s="1" t="str">
        <f aca="false" t="array" ref="Q468">_xlfn.IFS(J468="M","1", J468="H","2")</f>
        <v>2</v>
      </c>
      <c r="R468" s="8" t="str">
        <f aca="false" t="array" ref="R468">_xlfn.IFS(M468="D","1", M468="I","2")</f>
        <v>1</v>
      </c>
      <c r="S468" s="1" t="str">
        <f aca="false" t="array" ref="S468">_xlfn.IFS(N468="CONTRARIA", "1",N468= "MISMA","2")</f>
        <v>2</v>
      </c>
      <c r="T468" s="1" t="str">
        <f aca="false" t="array" ref="T468">_xlfn.IFS(I468="0-12","1", I468="13-24","2", I468="25-40","3", I468="41-60","4", I468="61-100","5")</f>
        <v>5</v>
      </c>
      <c r="U468" s="9" t="n">
        <v>3</v>
      </c>
      <c r="V468" s="10" t="str">
        <f aca="false">IF(U468="","",IF(AND(U468&gt;=-9,U468&lt;=-6.5),"-9 a -6,5",IF(AND(U468&gt;=-6,U468&lt;=-3.5),"-6 a -3,5",IF(AND(U468&gt;=-3,U468&lt;=-1),"-3 a -1",IF(U468=-0.5,"-0,5",IF(AND(U468&gt;=0,U468&lt;=2.5),"0 a 2,5",IF(AND(U468&gt;=3,U468&lt;=5.5),"3 a 5,5",IF(AND(U468&gt;=6,U468&lt;=8.5),"6 a 8,5",IF(AND(U468&gt;=9,U468&lt;=20),"9 a 20","Fuera de rango")))))))))</f>
        <v>3 a 5,5</v>
      </c>
      <c r="W468" s="11" t="n">
        <f aca="false">IF(V468="","",IF(V468="-9 a -6,5",2,IF(V468="-6 a -3,5",3,IF(V468="-3 a -1",4,IF(V468="-0,5","NORMA",IF(V468="0 a 2,5",5,IF(V468="3 a 5,5",6,IF(V468="6 a 8,5",7,IF(V468="9 a 20",8,"Fuera de rango")))))))))</f>
        <v>6</v>
      </c>
      <c r="X468" s="9" t="n">
        <v>0</v>
      </c>
      <c r="Y468" s="11" t="str">
        <f aca="false">IF(X468="","",IF(AND(X468&gt;=0,X468&lt;=4),"0 a 4",IF(AND(X468&gt;=4.5,X468&lt;=8.5),"4,5 a 8,5",IF(X468=9,"9",IF(AND(X468&gt;=9.5,X468&lt;=13),"9,5 a 13",IF(AND(X468&gt;=13.5,X468&lt;=20),"13,5 a 20",IF(AND(X468&gt;=20.5,X468&lt;=35),"20,5 a 35","Fuera de rango")))))))</f>
        <v>0 a 4</v>
      </c>
      <c r="Z468" s="11" t="n">
        <f aca="false">IF(Y468="","",IF(Y468="0 a 4",1,IF(Y468="4,5 a 8,5",2,IF(Y468="9","NORMA",IF(Y468="9,5 a 13",3,IF(Y468="13,5 a 20",4,IF(Y468="20,5 a 35",5,"Fuera de rango")))))))</f>
        <v>1</v>
      </c>
      <c r="AA468" s="9" t="n">
        <v>24</v>
      </c>
      <c r="AB468" s="10" t="str">
        <f aca="false">IF(AA468="","",IF(AND(AA468&gt;=0,AA468&lt;=9),"0 a 9",IF(AND(AA468&gt;=9.5,AA468&lt;=18.5),"9,5 a 18,5",IF(AA468=19,"19",IF(AND(AA468&gt;=19.5,AA468&lt;=28),"19,5 a 28",IF(AND(AA468&gt;=28.5,AA468&lt;=40),"28,5 a 40","Fuera de rango"))))))</f>
        <v>19,5 a 28</v>
      </c>
      <c r="AC468" s="11" t="n">
        <f aca="false" t="array" ref="AC468">_xlfn.IFS(AB468="","",AB468="0 a 9",1,AB468="9,5 a 18,5",2,AB468="19","NORMA",AB468="19,5 a 28",3,AB468="28,5 a 40",4,TRUE(),"Fuera de rango")</f>
        <v>3</v>
      </c>
      <c r="AD468" s="9" t="n">
        <v>15</v>
      </c>
      <c r="AE468" s="10" t="str">
        <f aca="false">IF(AD468="","",IF(AND(AD468&gt;=-10,AD468&lt;=0),"De -10 a 0",IF(AND(AD468&gt;=0.5,AD468&lt;=9.5),"0,5 a 9,5",IF(AD468=10,"10",IF(AND(AD468&gt;=10.5,AD468&lt;=20),"10,5 a 20",IF(AND(AD468&gt;=20.5,AD468&lt;=40),"20,5 a 40","Fuera de rango"))))))</f>
        <v>10,5 a 20</v>
      </c>
      <c r="AF468" s="12" t="n">
        <f aca="false">IF(AD468="","",IF(AND(AD468&gt;=-10,AD468&lt;=0),1,IF(AND(AD468&gt;=0.5,AD468&lt;=9.5),2,IF(AD468=10,"NORMA",IF(AND(AD468&gt;=10.5,AD468&lt;=20),3,IF(AND(AD468&gt;=20.5,AD468&lt;=40),4,""))))))</f>
        <v>3</v>
      </c>
      <c r="AG468" s="9" t="n">
        <v>9</v>
      </c>
      <c r="AH468" s="10" t="str">
        <f aca="false">IF(AG468="","",IF(AND(AG468&gt;=0,AG468&lt;=4),"0 a 4",IF(AND(AG468&gt;=4.5,AG468&lt;=8.5),"4,5 a 8,5",IF(AG468=9,"9",IF(AND(AG468&gt;=9.5,AG468&lt;=13),"9,5 a 13",IF(AND(AG468&gt;=13.5,AG468&lt;=25),"13,5 a 25","Fuera de rango"))))))</f>
        <v>9</v>
      </c>
      <c r="AI468" s="10" t="str">
        <f aca="false">IF(AH468="","",IF(AH468="0 a 4",1,IF(AH468="4,5 a 8,5",2,IF(AH468="9","NORMA",IF(AH468="9,5 a 13",3,IF(AH468="13,5 a 25",4,""))))))</f>
        <v>NORMA</v>
      </c>
      <c r="AJ468" s="9" t="n">
        <v>3</v>
      </c>
      <c r="AK468" s="10" t="str">
        <f aca="false">IF(AJ468="","",IF(AND(AJ468&gt;=-15,AJ468&lt;=-10.5),"-15 a -10,5",IF(AND(AJ468&gt;=-10,AJ468&lt;=-4),"-10 a -4",IF(AND(AJ468&gt;=-4.5,AJ468&lt;=0),"-4,5 a 0",IF(AND(AJ468&gt;=0.5,AJ468&lt;=4.5),"0,5 a 4,5",IF(AJ468=5,"5",IF(AND(AJ468&gt;=5.5,AJ468&lt;=10),"5,5 a 10",IF(AND(AJ468&gt;=10.5,AJ468&lt;=20),"10,5 a 20","Fuera de rango"))))))))</f>
        <v>0,5 a 4,5</v>
      </c>
      <c r="AL468" s="11" t="n">
        <f aca="false">IF(AK468="","",IF(AK468="-15 a -10,5",1,IF(AK468="-10 a -4",2,IF(AK468="-4,5 a 0",3,IF(AK468="0,5 a 4,5",4,IF(AK468="5","NORMA",IF(AK468="5,5 a 10",5,IF(AK468="10,5 a 20",6,"Error"))))))))</f>
        <v>4</v>
      </c>
      <c r="AM468" s="9" t="n">
        <v>0</v>
      </c>
      <c r="AN468" s="10" t="str">
        <f aca="false">IF(AM468="","",IF(AND(AM468&gt;=-7.5,AM468&lt;=-5.5),"-7,5 a -5,5",IF(AND(AM468&gt;=-5,AM468&lt;=-3),"-5 a -3",IF(AND(AM468&gt;=-2.5,AM468&lt;=-0.5),"-2,5 a -0,5",IF(AM468=0,"0,00",IF(AND(AM468&gt;=0.5,AM468&lt;=2.5),"0,5 a 2,5",IF(AND(AM468&gt;=3,AM468&lt;=5),"3 a 5",IF(AND(AM468&gt;=5.5,AM468&lt;=7.5),"5,5 a 7,5",IF(AND(AM468&gt;=8,AM468&lt;=10),"8 a 10","Fuera de rango")))))))))</f>
        <v>0,00</v>
      </c>
      <c r="AO468" s="11" t="str">
        <f aca="false">IF(AN468="","",IF(AN468="-7,5 a -5,5",1,IF(AN468="-5 a -3",2,IF(AN468="-2,5 a -0,5",3,IF(AN468="0,00","NORMA",IF(AN468="0,5 a 2,5",4,IF(AN468="3 a 5",5,IF(AN468="5,5 a 7,5",6,IF(AN468="8 a 10",7,"Error")))))))))</f>
        <v>NORMA</v>
      </c>
      <c r="AP468" s="9" t="n">
        <v>-4.5</v>
      </c>
      <c r="AQ468" s="10" t="str">
        <f aca="false">IF(AP468="","",IF(AND(AP468&gt;=-20,AP468&lt;=-9.5),"-20 a -9,5",IF(AND(AP468&gt;=-9,AP468&lt;=-6.5),"-9 a -6,5",IF(AP468=-6,"-6",IF(AND(AP468&gt;=-5.5,AP468&lt;=-3),"-5,5 a -3",IF(AND(AP468&gt;=-2.5,AP468&lt;=0),"-2,5 a 0",IF(AND(AP468&gt;=0.5,AP468&lt;=3),"0,5 a 3",IF(AND(AP468&gt;=3.5,AP468&lt;=6),"3,5 a 6",IF(AND(AP468&gt;=6.5,AP468&lt;=9),"6,5 a 9",IF(AND(AP468&gt;=9.5,AP468&lt;=20),"9,5 a 20","Fuera de rango"))))))))))</f>
        <v>-5,5 a -3</v>
      </c>
      <c r="AR468" s="11" t="n">
        <f aca="false">IF(AQ468="","",IF(AQ468="-20 a -9,5",1,IF(AQ468="-9 a -6,5",2,IF(AQ468="-6","NORMA",IF(AQ468="-5,5 a -3",3,IF(AQ468="-2,5 a 0",4,IF(AQ468="0,5 a 3",5,IF(AQ468="3,5 a 6",6,IF(AQ468="6,5 a 9",7,IF(AQ468="9,5 a 20",8,""))))))))))</f>
        <v>3</v>
      </c>
      <c r="AS468" s="9" t="n">
        <v>5</v>
      </c>
      <c r="AT468" s="10" t="str">
        <f aca="false">IF(AS468="","",IF(AND(AS468&gt;=-16,AS468&lt;=-14),"-16 a -14",IF(AND(AS468&gt;=-13.5,AS468&lt;=-11.5),"-13,5 a -11,5",IF(AND(AS468&gt;=-11,AS468&lt;=-9),"-11 a -9",IF(AND(AS468&gt;=-8.5,AS468&lt;=-6.5),"-8,5 a -6,5",IF(AND(AS468&gt;=-6,AS468&lt;=-4),"-6 a -4",IF(AND(AS468&gt;=-3.5,AS468&lt;=-1.5),"-3,5 a -1,5",IF(AND(AS468&gt;=-1,AS468&lt;=1),"-1 a 1",IF(AND(AS468&gt;=1.5,AS468&lt;=3.5),"1,5 a 3,5",IF(AND(AS468&gt;=4,AS468&lt;=6),"4 a 6",IF(AND(AS468&gt;=6.5,AS468&lt;=8.5),"6,5 a 8,5",IF(AND(AS468&gt;=9,AS468&lt;=11),"9 a 11",IF(AND(AS468&gt;=11.5,AS468&lt;=13.5),"11,5 a 13,5",IF(AND(AS468&gt;=14,AS468&lt;=16),"14 a 16",IF(AND(AS468&gt;=16.5,AS468&lt;=18.5),"16,5 a 18,5",IF(AND(AS468&gt;=19,AS468&lt;=21),"19 a 21","Fuera de rango"))))))))))))))))</f>
        <v>4 a 6</v>
      </c>
      <c r="AU468" s="11" t="str">
        <f aca="false" t="array" ref="AU468">IF(AT468="","",_xlfn.IFS(AT468="-16 a -14",1,AT468="-13,5 a -11,5",2,AT468="-11 a -9",3,AT468="-8,5 a -6,5",4,AT468="-6 a -4",5,AT468="-3,5 a -1,5",6,AT468="-1 a 1",7,AT468="1,5 a 3,5",8,AT468="4 a 6","NORMA",AT468="6,5 a 8,5",9,AT468="9 a 11",10,AT468="11,5 a 13,5",11,AT468="14 a 16",12,AT468="16,5 a 18,5",13,AT468="19 a 21",14,TRUE(),""))</f>
        <v>NORMA</v>
      </c>
      <c r="AV468" s="9" t="n">
        <v>2.75</v>
      </c>
      <c r="AW468" s="10" t="str">
        <f aca="false">IF(AV468="","",IF(AND(AV468&gt;=-1,AV468&lt;=-0.5),"-1 a -0,5",IF(AND(AV468&gt;-0.5,AV468&lt;=0),"De -0,5 a 0",IF(AND(AV468&gt;=0.25,AV468&lt;=0.75),"0,25 a 0,75",IF(AND(AV468&gt;=1,AV468&lt;=1.5),"1 a 1,5",IF(AND(AV468&gt;=1.75,AV468&lt;=2.25),"1,75 a 2,25",IF(AND(AV468&gt;=2.5,AV468&lt;=3),"2,5 a 3",IF(AND(AV468&gt;=3.25,AV468&lt;=3.75),"3,25 a 3,75","Fuera de rango"))))))))</f>
        <v>2,5 a 3</v>
      </c>
      <c r="AX468" s="10" t="n">
        <f aca="false">IF(AW468="","",IF(OR(AW468="-1 a -0,5",AW468="-1 a -0.5"),1,IF(OR(AW468="De -0,5 a 0",AW468="-0,5 a 0",AW468="De -0.5 a 0"),2,IF(OR(AW468="0,25 a 0,75",AW468="0.25 a 0.75"),"NORMA",IF(OR(AW468="1 a 1,5",AW468="1 a 1.5"),3,IF(OR(AW468="1,75 a 2,25",AW468="1.75 a 2.25"),4,IF(OR(AW468="2,5 a 3",AW468="2.5 a 3"),5,IF(OR(AW468="3,25 a 3,75",AW468="3.25 a 3.75"),6,""))))))))</f>
        <v>5</v>
      </c>
      <c r="AY468" s="9" t="n">
        <v>-4.5</v>
      </c>
      <c r="AZ468" s="10" t="str">
        <f aca="false">IF(AY468="","",IF(AND(AY468&gt;=-20,AY468&lt;=-9.5),"-20 a -9,5",IF(AND(AY468&gt;=-9,AY468&lt;=-6.5),"-9 a -6,5",IF(AY468=-6,"-6",IF(AND(AY468&gt;=-5.5,AY468&lt;=-3),"-5,5 a -3",IF(AND(AY468&gt;=-2.5,AY468&lt;=0),"-2,5 a 0",IF(AND(AY468&gt;=0.5,AY468&lt;=3),"0,5 a 3",IF(AND(AY468&gt;=3.5,AY468&lt;=6),"3,5 a 6","Fuera de rango"))))))))</f>
        <v>-5,5 a -3</v>
      </c>
      <c r="BA468" s="11" t="n">
        <f aca="false">IF(AZ468="","",IF(AZ468="-20 a -9,5",1,IF(AZ468="-9 a -6,5",2,IF(AZ468="-6","NORMA",IF(AZ468="-5,5 a -3",3,IF(AZ468="-2,5 a 0",4,IF(AZ468="0,5 a 3",5,IF(AZ468="3,5 a 6",6,""))))))))</f>
        <v>3</v>
      </c>
      <c r="BB468" s="9" t="n">
        <v>0</v>
      </c>
      <c r="BC468" s="10" t="str">
        <f aca="false" t="array" ref="BC468">IF(BB468="","",_xlfn.IFS(AND(BB468&gt;=0,BB468&lt;=2),"0 a 2",AND(BB468&gt;=2.5,BB468&lt;=4.5),"2,5 a 4,5",AND(BB468&gt;=5,BB468&lt;=7),"5 a 7",AND(BB468&gt;=7.5,BB468&lt;=9.5),"7,5 a 9,5",AND(BB468&gt;=10,BB468&lt;=12),"10 a 12",AND(BB468&gt;=12.5,BB468&lt;=14.5),"12,5 a 14,5",BB468=15,"15",AND(BB468&gt;=15.5,BB468&lt;=17.5),"15,5 a 17,5",AND(BB468&gt;=18,BB468&lt;=20),"18 a 20",AND(BB468&gt;=20.5,BB468&lt;=22.5),"20,5 a 22,5",AND(BB468&gt;=23,BB468&lt;=25),"23 a 25",TRUE(),"Fuera de rango"))</f>
        <v>0 a 2</v>
      </c>
      <c r="BD468" s="11" t="n">
        <f aca="false" t="array" ref="BD468">IF(BC468="","",_xlfn.IFS(BC468="0 a 2",1,BC468="2,5 a 4,5",2,BC468="5 a 7",3,BC468="7,5 a 9,5",4,BC468="10 a 12",5,BC468="12,5 a 14,5",6,BC468="15","NORMA",BC468="15,5 a 17,5",7,BC468="18 a 20",8,BC468="20,5 a 22,5",9,BC468="23 a 25",10,TRUE(),"Fuera de rango"))</f>
        <v>1</v>
      </c>
      <c r="BE468" s="9" t="n">
        <v>24</v>
      </c>
      <c r="BF468" s="10" t="str">
        <f aca="false">IF(BE468="","",IF(AND(BE468&gt;=-20,BE468&lt;=-10),"-20 a -10",IF(AND(BE468&gt;=-9.5,BE468&lt;=0.5),"-9,5 a 0,5",IF(AND(BE468&gt;=1,BE468&lt;=11),"1 a 11",IF(AND(BE468&gt;=11.5,BE468&lt;=20.5),"11,5 a 20,5",IF(BE468=21,"21",IF(AND(BE468&gt;=21.5,BE468&lt;=31.5),"21,5 a 31,5",IF(AND(BE468&gt;=32,BE468&lt;=42),"32 a 42","Fuera de rango"))))))))</f>
        <v>21,5 a 31,5</v>
      </c>
      <c r="BG468" s="11" t="n">
        <f aca="false">IF(BF468="","",IF(BF468="-20 a -10",1,IF(BF468="-9,5 a 0,5",2,IF(BF468="1 a 11",3,IF(BF468="11,5 a 20,5",4,IF(BF468="21","NORMA",IF(BF468="21,5 a 31,5",5,IF(BF468="32 a 42",6,""))))))))</f>
        <v>5</v>
      </c>
      <c r="BH468" s="9" t="n">
        <v>-1</v>
      </c>
      <c r="BI468" s="10" t="str">
        <f aca="false">IF(BH468="","",IF(AND(BH468&gt;=-20,BH468&lt;=-15),"-20 a -15",IF(AND(BH468&gt;=-14.5,BH468&lt;=-9.5),"-14,5 a -9,5",IF(AND(BH468&gt;=-9,BH468&lt;=-4),"-9 a -4",IF(AND(BH468&gt;=-3.5,BH468&lt;=2.5),"-3,5 a 2,5",IF(AND(BH468&gt;=3,BH468&lt;=8),"3 a 8",IF(AND(BH468&gt;=8.5,BH468&lt;=14.5),"8,5 a 14,5",IF(BH468=15,"15",IF(AND(BH468&gt;=15.5,BH468&lt;=20.5),"15,5 a 20,5",IF(AND(BH468&gt;=21,BH468&lt;=26),"21 a 26","Fuera de rango"))))))))))</f>
        <v>-3,5 a 2,5</v>
      </c>
      <c r="BJ468" s="11" t="n">
        <f aca="false">IF(BI468="","",IF(BI468="-20 a -15",1,IF(BI468="-14,5 a -9,5",2,IF(BI468="-9 a -4",3,IF(BI468="-3,5 a 2,5",4,IF(BI468="3 a 8",5,IF(BI468="8,5 a 14,5",6,IF(BI468="15","NORMA",IF(BI468="15,5 a 20,5",7,IF(BI468="21 a 26",8,IF(BI468="26,5 a 31,5",9,"")))))))))))</f>
        <v>4</v>
      </c>
      <c r="BK468" s="9" t="n">
        <v>0</v>
      </c>
      <c r="BL468" s="10" t="str">
        <f aca="false">IF(BK468="","",IF(AND(BK468&gt;=0,BK468&lt;=2),"0 - 2",IF(AND(BK468&gt;=2.5,BK468&lt;=4.5),"2,5 - 4,5",IF(AND(BK468&gt;=5,BK468&lt;=7),"5 - 7",IF(AND(BK468&gt;=7.5,BK468&lt;=9.5),"7,5 - 9,5",IF(AND(BK468&gt;=10,BK468&lt;=12),"10 - 12",IF(AND(BK468&gt;=12.5,BK468&lt;=13.5),"12,5 - 13,5",IF(BK468=14,"14",IF(AND(BK468&gt;=14.5,BK468&lt;=16.5),"14,5 - 16,5",IF(AND(BK468&gt;=17,BK468&lt;=19),"17 - 19",IF(AND(BK468&gt;=19.5,BK468&lt;=21.5),"19,5 - 21,5",IF(AND(BK468&gt;=22,BK468&lt;=24),"22 - 24",IF(AND(BK468&gt;=24.5,BK468&lt;=26.5),"24,5 - 26,5",IF(AND(BK468&gt;=27,BK468&lt;=29),"27 - 29",IF(AND(BK468&gt;=29.5,BK468&lt;=30),"29,5 - 30","Fuera de rango")))))))))))))))</f>
        <v>0 - 2</v>
      </c>
      <c r="BM468" s="11" t="n">
        <f aca="false">IF(BL468="","",IF(BL468="0 - 2",1,IF(BL468="2,5 - 4,5",2,IF(BL468="5 - 7",3,IF(BL468="7,5 - 9,5",4,IF(BL468="10 - 12",5,IF(BL468="12,5 - 13,5",6,IF(BL468="14","NORMA",IF(BL468="14,5 - 16,5",7,IF(BL468="17 - 19",8,IF(BL468="19,5 - 21,5",9,IF(BL468="22 - 24",10,IF(BL468="24,5 - 26,5",11,IF(BL468="27 - 29",12,IF(BL468="29,5 - 30",13,"")))))))))))))))</f>
        <v>1</v>
      </c>
      <c r="BN468" s="9" t="n">
        <v>24</v>
      </c>
      <c r="BO468" s="11" t="str">
        <f aca="false">IF(BN468="","",IF(AND(BN468&gt;=-20,BN468&lt;=-10),"-20 a -10",IF(AND(BN468&gt;=-9.5,BN468&lt;=0.5),"-9,5 a 0,5",IF(AND(BN468&gt;=1,BN468&lt;=11),"1 a 11",IF(AND(BN468&gt;=11.5,BN468&lt;=21.5),"11,5 a 21,5",IF(BN468=22,"22",IF(AND(BN468&gt;=22.5,BN468&lt;=32.5),"22,5 a 32,5",IF(AND(BN468&gt;=33,BN468&lt;=43),"33 a 43","Fuera de rango"))))))))</f>
        <v>22,5 a 32,5</v>
      </c>
      <c r="BP468" s="11" t="n">
        <f aca="false">IF(BO468="","",IF(BO468="-20 a -10",1,IF(BO468="-9,5 a 0,5",2,IF(BO468="1 a 11",3,IF(BO468="11,5 a 21,5",4,IF(BO468="22","NORMA",IF(BO468="22,5 a 32,5",5,IF(BO468="33 a 43",6,""))))))))</f>
        <v>5</v>
      </c>
      <c r="BQ468" s="9" t="n">
        <v>14</v>
      </c>
      <c r="BR468" s="10" t="str">
        <f aca="false">IF(BQ468="","",IF(AND(BQ468&gt;=-20,BQ468&lt;=-15),"-20 a -15",IF(AND(BQ468&gt;=-14.5,BQ468&lt;=-9.5),"-14,5 a -9,5",IF(AND(BQ468&gt;=-9,BQ468&lt;=-4),"-9 a -4",IF(AND(BQ468&gt;=-3.5,BQ468&lt;=2.5),"-3,5 a 2,5",IF(AND(BQ468&gt;=3,BQ468&lt;=8),"3 a 8",IF(AND(BQ468&gt;=8.5,BQ468&lt;=13.5),"8,5 a 13,5",IF(AND(BQ468&gt;=14,BQ468&lt;=17.5),"14 a 17,5",IF(BQ468=18,"18",IF(AND(BQ468&gt;=18.5,BQ468&lt;=23.5),"18,5 a 23,5",IF(AND(BQ468&gt;=24,BQ468&lt;=29),"24 a 29",IF(AND(BQ468&gt;=29.5,BQ468&lt;=34.5),"29,5 a 34,5",IF(AND(BQ468&gt;=35,BQ468&lt;=40),"35 a 40","Fuera de rango")))))))))))))</f>
        <v>14 a 17,5</v>
      </c>
      <c r="BS468" s="11" t="n">
        <f aca="false">IF(BR468="","",IF(BR468="-20 a -15",1,IF(BR468="-14,5 a -9,5",2,IF(BR468="-9 a -4",3,IF(BR468="-3,5 a 2,5",4,IF(BR468="3 a 8",5,IF(BR468="8,5 a 13,5",6,IF(BR468="14 a 17,5",7,IF(BR468="18","NORMA",IF(BR468="18,5 a 23,5",8,IF(BR468="24 a 29",9,IF(BR468="29,5 a 34,5",10,IF(BR468="35 a 40",11,"")))))))))))))</f>
        <v>7</v>
      </c>
      <c r="BT468" s="9" t="n">
        <v>0</v>
      </c>
      <c r="BU468" s="10" t="str">
        <f aca="false">IF(BT468="","",IF(AND(BT468&gt;=-20,BT468&lt;=-18),"-20 a -18",IF(AND(BT468&gt;=-17.5,BT468&lt;=-15.5),"-17,5 a -15,5",IF(AND(BT468&gt;=-15,BT468&lt;=-13),"-15 a -13",IF(AND(BT468&gt;=-12.5,BT468&lt;=-10.5),"-12,5 a -10,5",IF(AND(BT468&gt;=-10,BT468&lt;=-8),"-10 a -8",IF(AND(BT468&gt;=-7.5,BT468&lt;=-5.5),"-7,5 a -5,5",IF(AND(BT468&gt;=-5,BT468&lt;=-3),"-5 a -3",IF(AND(BT468&gt;=-2.5,BT468&lt;=-0.5),"-2,5 a -0,5",IF(BT468=0,"0",IF(AND(BT468&gt;=0.5,BT468&lt;=2.5),"0,5 a 2,5",IF(AND(BT468&gt;=3,BT468&lt;=5),"3 a 5",IF(AND(BT468&gt;=5.5,BT468&lt;=7.5),"5,5 a 7,5",IF(AND(BT468&gt;=8,BT468&lt;=10),"8 a 10",IF(AND(BT468&gt;=10.5,BT468&lt;=12.5),"10,5 a 12,5",IF(AND(BT468&gt;=13,BT468&lt;=15),"13 a 15",IF(AND(BT468&gt;=15.5,BT468&lt;=17.5),"15,5 a 17,5",IF(AND(BT468&gt;=18,BT468&lt;=20),"18 a 20","Fuera de rango"))))))))))))))))))</f>
        <v>0</v>
      </c>
      <c r="BV468" s="11" t="str">
        <f aca="false">IF(BT468="","",IF(BT468=0,"NORMA",IF(AND(BT468&gt;=-20,BT468&lt;=-18),2,IF(AND(BT468&gt;=-17.5,BT468&lt;=-15.5),2,IF(AND(BT468&gt;=-15,BT468&lt;=-13),3,IF(AND(BT468&gt;=-12.5,BT468&lt;=-10.5),4,IF(AND(BT468&gt;=-10,BT468&lt;=-8),5,IF(AND(BT468&gt;=-7.5,BT468&lt;=-5.5),6,IF(AND(BT468&gt;=-5,BT468&lt;=-3),7,IF(AND(BT468&gt;=-2.5,BT468&lt;=-0.5),8,IF(AND(BT468&gt;=0.5,BT468&lt;=2.5),9,IF(AND(BT468&gt;=3,BT468&lt;=5),10,IF(AND(BT468&gt;=5.5,BT468&lt;=7.5),11,IF(AND(BT468&gt;=8,BT468&lt;=10),12,IF(AND(BT468&gt;=10.5,BT468&lt;=12.5),13,IF(AND(BT468&gt;=13,BT468&lt;=15),14,IF(AND(BT468&gt;=15.5,BT468&lt;=17.5),15,IF(AND(BT468&gt;=18,BT468&lt;=20),16,"Fuera de rango"))))))))))))))))))</f>
        <v>NORMA</v>
      </c>
      <c r="BW468" s="9" t="n">
        <v>-3.75</v>
      </c>
      <c r="BX468" s="10" t="n">
        <f aca="false">18.5- (0.3*H468)</f>
        <v>-4.9</v>
      </c>
      <c r="BY468" s="10" t="n">
        <f aca="false">(BW468)-(BX468)</f>
        <v>1.15</v>
      </c>
      <c r="BZ468" s="10" t="str">
        <f aca="false">IF(BY468="","",IF(BY468&lt;-27.5,"De -30 a -28",IF(BY468&lt;-25,"De -27,5 a -25,5",IF(BY468&lt;-22.5,"De -25 a -23",IF(BY468&lt;-20,"De -22,5 a -20,5",IF(BY468&lt;-17.5,"De -20 a -18",IF(BY468&lt;-15,"De -17,5 a -15,5",IF(BY468&lt;-12.5,"De -15 a -13",IF(BY468&lt;-10,"De -12,5 a -10,5",IF(BY468&lt;-7.5,"De -10 a -8",IF(BY468&lt;-5,"De -7,5 a -5,5",IF(BY468&lt;-2.5,"De -5 a -3",IF(BY468&lt;0,"De -2,5 a -0,5",IF(BY468&lt;2.5,"De 0 a 2",IF(BY468&lt;5,"De 2,5 a 4,5",IF(BY468&lt;7.5,"De 5 a 7",IF(BY468&lt;10,"De 7,5 a 9,5",IF(BY468&lt;12.5,"De 10 a 12",IF(BY468&lt;15,"De 12,5 a 14,5",IF(BY468&lt;17.5,"De 15 a 17",IF(BY468&lt;20,"De 17,5 a 19,5",IF(BY468&lt;22.5,"De 20 a 22",IF(BY468&lt;25,"De 22,5 a 24,5",IF(BY468&lt;27.5,"De 25 a 27","De 27,5 a 30"))))))))))))))))))))))))</f>
        <v>De 0 a 2</v>
      </c>
      <c r="CA468" s="12" t="n">
        <f aca="false">IF(BY468="","",IF(BY468&lt;=-28,1,IF(BY468&lt;=-25.5,2,IF(BY468&lt;=-23,3,IF(BY468&lt;=-20.5,4,IF(BY468&lt;=-18,5,IF(BY468&lt;=-15.5,6,IF(BY468&lt;=-13,7,IF(BY468&lt;=-10.5,8,IF(BY468&lt;=-8,9,IF(BY468&lt;=-5.5,10,IF(BY468&lt;=-3,11,IF(BY468&lt;=-0.5,12,IF(BY468&lt;=2,13,IF(BY468&lt;=4.5,14,IF(BY468&lt;=7,15,IF(BY468&lt;=9.5,16,IF(BY468&lt;=12,17,IF(BY468&lt;=14.5,18,IF(BY468&lt;=17,19,IF(BY468&lt;=19.5,20,IF(BY468&lt;=22,21,IF(BY468&lt;=24.5,22,IF(BY468&lt;=27,23,IF(BY468&lt;=30,24,"Fuera de rango")))))))))))))))))))))))))</f>
        <v>13</v>
      </c>
      <c r="CB468" s="9" t="n">
        <v>-3.75</v>
      </c>
      <c r="CC468" s="10" t="n">
        <f aca="false">18.5- (0.3*H468)</f>
        <v>-4.9</v>
      </c>
      <c r="CD468" s="10" t="n">
        <f aca="false">(CB468)-(CC468)</f>
        <v>1.15</v>
      </c>
      <c r="CE468" s="10" t="str">
        <f aca="false">IF(CD468="","",IF(CD468&lt;-27.5,"De -30 a -28",IF(CD468&lt;-25,"De -27,5 a -25,5",IF(CD468&lt;-22.5,"De -25 a -23",IF(CD468&lt;-20,"De -22,5 a -20,5",IF(CD468&lt;-17.5,"De -20 a -18",IF(CD468&lt;-15,"De -17,5 a -15,5",IF(CD468&lt;-12.5,"De -15 a -13",IF(CD468&lt;-10,"De -12,5 a -10,5",IF(CD468&lt;-7.5,"De -10 a -8",IF(CD468&lt;-5,"De -7,5 a -5,5",IF(CD468&lt;-2.5,"De -5 a -3",IF(CD468&lt;0,"De -2,5 a -0,5",IF(CD468&lt;=2,"De 0 a 2",IF(CD468&lt;=4.5,"De 2,5 a 4,5",IF(CD468&lt;=7,"De 5 a 7",IF(CD468&lt;=9.5,"De 7,5 a 9,5",IF(CD468&lt;=12,"De 10 a 12",IF(CD468&lt;=14.5,"De 12,5 a 14,5",IF(CD468&lt;=17,"De 15 a 17",IF(CD468&lt;=19.5,"De 17,5 a 19,5",IF(CD468&lt;=22,"De 20 a 22",IF(CD468&lt;=24.5,"De 22,5 a 24,5",IF(CD468&lt;=27,"De 25 a 27","De 27,5 a 30"))))))))))))))))))))))))</f>
        <v>De 0 a 2</v>
      </c>
      <c r="CF468" s="12" t="n">
        <f aca="false">IF(CD468="","",IF(CD468&lt;-27.5,1,IF(CD468&lt;-25,2,IF(CD468&lt;-22.5,3,IF(CD468&lt;-20,4,IF(CD468&lt;-17.5,5,IF(CD468&lt;-15,6,IF(CD468&lt;-12.5,7,IF(CD468&lt;-10,8,IF(CD468&lt;-7.5,9,IF(CD468&lt;-5,10,IF(CD468&lt;-2.5,11,IF(CD468&lt;0,12,IF(CD468&lt;2.5,13,IF(CD468&lt;5,14,IF(CD468&lt;7.5,15,IF(CD468&lt;10,16,IF(CD468&lt;12.5,17,IF(CD468&lt;15,18,IF(CD468&lt;17.5,19,IF(CD468&lt;20,20,IF(CD468&lt;22.5,21,IF(CD468&lt;25,22,IF(CD468&lt;27.5,23,24))))))))))))))))))))))))</f>
        <v>13</v>
      </c>
      <c r="CG468" s="9" t="n">
        <v>-1.75</v>
      </c>
      <c r="CH468" s="10" t="str">
        <f aca="false">IF(CG468="","",IF(AND(CG468&gt;=-10,CG468&lt;=-9.5),"-10 a -9,5",IF(AND(CG468&gt;-9.5,CG468&lt;=-8.5),"-9 a -8,5",IF(AND(CG468&gt;-8.5,CG468&lt;=-7.5),"-8 a -7,5",IF(AND(CG468&gt;-7.5,CG468&lt;=-6.5),"-7 a -6,5",IF(AND(CG468&gt;-6.5,CG468&lt;=-5.5),"-6 a -5,5",IF(AND(CG468&gt;-5.5,CG468&lt;=-4.5),"-5 a -4,5",IF(AND(CG468&gt;-4.5,CG468&lt;=-3.5),"-4 a -3,5",IF(AND(CG468&gt;-3.5,CG468&lt;=-2.5),"-3 a -2,5",IF(CG468=-2.25,"-2,25",IF(AND(CG468&gt;-2.5,CG468&lt;=-1.5),"-2 a -1,5",IF(AND(CG468&gt;-1.5,CG468&lt;=-0.5),"-1 a -0,5",IF(AND(CG468&gt;-0.5,CG468&lt;=0.5),"0 a 0,5",IF(AND(CG468&gt;0.5,CG468&lt;=1.5),"1 a 1,5",IF(AND(CG468&gt;1.5,CG468&lt;=2.5),"2 a 2,5",IF(AND(CG468&gt;2.5,CG468&lt;=3.5),"3 a 3,5",IF(AND(CG468&gt;3.5,CG468&lt;=4.5),"4 a 4,5",IF(AND(CG468&gt;4.5,CG468&lt;=5.5),"5 a 5,5",IF(AND(CG468&gt;5.5,CG468&lt;=6.5),"6 a 6,5",IF(AND(CG468&gt;6.5,CG468&lt;=7.5),"7 a 7,5",IF(AND(CG468&gt;7.5,CG468&lt;=8.5),"8 a 8,5",IF(AND(CG468&gt;8.5,CG468&lt;=9.5),"9 a 9,5",IF(CG468&gt;=10,"10","Fuera de rango")))))))))))))))))))))))</f>
        <v>-2 a -1,5</v>
      </c>
      <c r="CI468" s="11" t="n">
        <f aca="false">IF(CG468="","",IF(CG468=-2.25,"NORMA",IF(CG468&lt;=-9.5,1,IF(CG468&lt;=-8.5,2,IF(CG468&lt;=-7.5,3,IF(CG468&lt;=-6.5,4,IF(CG468&lt;=-5.5,5,IF(CG468&lt;=-4.5,6,IF(CG468&lt;=-3.5,7,IF(CG468&lt;=-2.5,8,IF(CG468&lt;=-1.5,9,IF(CG468&lt;=-0.5,10,IF(CG468&lt;=0.5,11,IF(CG468&lt;=1.5,12,IF(CG468&lt;=2.5,13,IF(CG468&lt;=3.5,14,IF(CG468&lt;=4.5,15,IF(CG468&lt;=5.5,16,IF(CG468&lt;=6.5,17,IF(CG468&lt;=7.5,18,IF(CG468&lt;=8.5,19,IF(CG468&lt;=9.5,20,IF(CG468=10,21,"Fuera de rango")))))))))))))))))))))))</f>
        <v>9</v>
      </c>
      <c r="CJ468" s="9" t="n">
        <v>1.25</v>
      </c>
      <c r="CK468" s="10" t="str">
        <f aca="false">IF(CJ468="","",IF(AND(CJ468&gt;=-6,CJ468&lt;=-5.5),"-6 a -5,5",IF(AND(CJ468&gt;-5.5,CJ468&lt;=-4.5),"-5 a -4,5",IF(AND(CJ468&gt;-4.5,CJ468&lt;=-3.5),"-4 a -3,5",IF(AND(CJ468&gt;-3.5,CJ468&lt;=-2.5),"-3 a -2,5",IF(AND(CJ468&gt;-2.5,CJ468&lt;=-1.5),"-2 a -1,5",IF(AND(CJ468&gt;-1.5,CJ468&lt;=-0.5),"-1 a -0,5",IF(AND(CJ468&gt;-0.5,CJ468&lt;=0.5),"0 a 0,5",IF(AND(CJ468&gt;0.5,CJ468&lt;=1.5),"1 a 1,5",IF(AND(CJ468&gt;1.5,CJ468&lt;2.5),"2",IF(AND(CJ468&gt;=2.5,CJ468&lt;=3),"2,5 a 3",IF(AND(CJ468&gt;3,CJ468&lt;=4),"3,5 a 4",IF(AND(CJ468&gt;4,CJ468&lt;=5),"4,5 a 5",IF(AND(CJ468&gt;5,CJ468&lt;=6),"5,5 a 6",IF(AND(CJ468&gt;6,CJ468&lt;=7),"6,5 a 7",IF(AND(CJ468&gt;7,CJ468&lt;=8),"7,5 a 8",IF(AND(CJ468&gt;8,CJ468&lt;=9.5),"8,5 a 9,5",IF(CJ468=10,"10","Fuera de rango"))))))))))))))))))</f>
        <v>1 a 1,5</v>
      </c>
      <c r="CL468" s="11" t="n">
        <f aca="false">IF(CK468="","",IF(OR(CK468="-6 a -5,5",CK468="-6 - -5,5"),1,IF(OR(CK468="-5 a -4,5",CK468="-5 - -4,5"),2,IF(OR(CK468="-4 a -3,5",CK468="-4 - -3,5"),3,IF(OR(CK468="-3 a -2,5",CK468="-3 - -2,5"),4,IF(OR(CK468="-2 a -1,5",CK468="-2 - -1,5"),5,IF(OR(CK468="-1 a -0,5",CK468="-1 - -0,5"),6,IF(OR(CK468="0 a 0,5",CK468="0 - 0,5"),7,IF(OR(CK468="1 a 1,5",CK468="1 - 1,5"),8,IF(CK468="2","NORMA",IF(OR(CK468="2,5 a 3",CK468="2,5 - 3"),9,IF(OR(CK468="3,5 a 4",CK468="3,5 - 4"),10,IF(OR(CK468="4,5 a 5",CK468="4,5 - 5"),11,IF(OR(CK468="5,5 a 6",CK468="5,5 - 6"),12,IF(OR(CK468="6,5 a 7",CK468="6,5 - 7"),13,IF(OR(CK468="7,5 a 8",CK468="7,5 - 8"),14,IF(OR(CK468="8,5 a 9",CK468="8,5 - 9,5",CK468="9 a 9,5"),15,IF(CK468="10",15,IF(OR(CK468="0,5 a 1",CK468="0,5 - 1"),7,"Fuera de rango")))))))))))))))))))</f>
        <v>8</v>
      </c>
      <c r="CN468" s="10" t="str">
        <f aca="false">IF(CM468=0,"0", " ")</f>
        <v>0</v>
      </c>
      <c r="CO468" s="10" t="str">
        <f aca="false">IF(CM468&gt;0,"EME"," ")</f>
        <v> </v>
      </c>
      <c r="CQ468" s="10" t="str">
        <f aca="false">IF(CP468&gt;0,"0", " ")</f>
        <v> </v>
      </c>
      <c r="CR468" s="10" t="str">
        <f aca="false">IF(CP468&gt;0,"EME"," ")</f>
        <v> </v>
      </c>
      <c r="CS468" s="9" t="n">
        <v>0.75</v>
      </c>
      <c r="CV468" s="9" t="n">
        <v>0</v>
      </c>
      <c r="CY468" s="9" t="n">
        <v>0</v>
      </c>
      <c r="DB468" s="9" t="n">
        <v>0</v>
      </c>
      <c r="DC468" s="11" t="str">
        <f aca="false">IF(DB468&lt;0,"2"," ")</f>
        <v> </v>
      </c>
      <c r="DD468" s="11" t="str">
        <f aca="false">IF(DB468&lt;0,"MIO"," ")</f>
        <v> </v>
      </c>
      <c r="DE468" s="9" t="n">
        <v>-1.75</v>
      </c>
      <c r="DF468" s="10" t="str">
        <f aca="false">IF(DE468&lt;0,"3"," ")</f>
        <v>3</v>
      </c>
      <c r="DG468" s="10" t="str">
        <f aca="false">IF(DE468&lt;0,"AST"," ")</f>
        <v>AST</v>
      </c>
      <c r="DH468" s="9" t="n">
        <v>-0.75</v>
      </c>
      <c r="DI468" s="10" t="str">
        <f aca="false">IF(DH468&lt;0,"3"," ")</f>
        <v>3</v>
      </c>
      <c r="DJ468" s="10" t="str">
        <f aca="false">IF(DH468&lt;0,"AST"," ")</f>
        <v>AST</v>
      </c>
      <c r="DK468" s="9" t="n">
        <v>2.5</v>
      </c>
      <c r="DL468" s="10" t="str">
        <f aca="false">IF(DK468&gt;0,"4"," ")</f>
        <v>4</v>
      </c>
      <c r="DM468" s="10" t="str">
        <f aca="false">IF(DK468&gt;0,"PRE"," ")</f>
        <v>PRE</v>
      </c>
      <c r="DN468" s="9" t="n">
        <v>2.5</v>
      </c>
      <c r="DO468" s="10" t="str">
        <f aca="false">IF(DN468&gt;0,"4"," ")</f>
        <v>4</v>
      </c>
      <c r="DP468" s="10" t="str">
        <f aca="false">IF(DN468&gt;0,"PRE"," ")</f>
        <v>PRE</v>
      </c>
      <c r="DS468" s="12" t="str">
        <f aca="false">CONCATENATE(CO468,CU468,DA468,DG468,DM468)</f>
        <v> ASTPRE</v>
      </c>
      <c r="DT468" s="10" t="e">
        <f aca="false" t="array" ref="DT468">_xlfn.IFS(DS468="EME    ","0", DS468=" HIP   ","1", DS468="  MIO  ","2", DS468="   AST ","3", DS468="    PRE","4", DS468="EME   PRE","5", DS468=" HIP  PRE","6", DS468=" HIP AST ","7", DS468="  MIO PRE","8", DS468="  MIOAST ","9", DS468="   ASTPRE","10",DS468=" HIP ASTPRE","11", DS468="  MIOASTPRE","12", DS468="     ","0")</f>
        <v>#N/A</v>
      </c>
      <c r="DV468" s="1" t="e">
        <f aca="false" t="array" ref="DV468">_xlfn.IFS(DU468="SI","2", DU468="NO","1")</f>
        <v>#N/A</v>
      </c>
      <c r="DX468" s="11" t="str">
        <f aca="false">IF(DW468=0,"1","2")</f>
        <v>1</v>
      </c>
      <c r="DY468" s="11" t="str">
        <f aca="false" t="array" ref="DY468">_xlfn.IFS(DW468=0,"0", DW468=0.25, "1", DW468=0.5,"2", DW468=0.75,"3", DW468=1,"4",DW468=1.25,"5", DW468=1.5,"6", DW468=1.75,"7", DW468=2,"8")</f>
        <v>0</v>
      </c>
      <c r="EA468" s="11" t="str">
        <f aca="false">IF(DZ468=0,"1","2")</f>
        <v>1</v>
      </c>
      <c r="EB468" s="11" t="str">
        <f aca="false" t="array" ref="EB468">_xlfn.IFS(DZ468=0,"0", DZ468=0.25, "1", DZ468=0.5,"2", DZ468=0.75,"3", DZ468=1,"4",DZ468=1.25,"5", DZ468=1.5,"6", DZ468=1.75,"7", DZ468=2,"8")</f>
        <v>0</v>
      </c>
      <c r="ED468" s="10" t="str">
        <f aca="false">IF(EC468=0,"1","2")</f>
        <v>1</v>
      </c>
      <c r="EE468" s="11" t="str">
        <f aca="false" t="array" ref="EE468">_xlfn.IFS(EC468=0,"0", EC468=-0.25, "1", EC468=-0.5,"2", EC468=-0.75,"3", EC468=-1,"4",EC468=-1.25,"5", EC468=-1.5,"6", EC468=-1.75,"7", EC468=-2,"8", EC468=-2.25,"9",EC468=-2.5,"10", EC468=-2.75,"11", EC468=-3,"12", EC468=-3.25,"13", EC468=-3.5,"14", EC468=-3.75,"15",EC468=-4,"16")</f>
        <v>0</v>
      </c>
      <c r="EG468" s="10" t="str">
        <f aca="false">IF(EF468=0,"1","2")</f>
        <v>1</v>
      </c>
      <c r="EH468" s="11" t="str">
        <f aca="false" t="array" ref="EH468">_xlfn.IFS(EF468=0,"0", EF468=-0.25, "1", EF468=-0.5,"2", EF468=-0.75,"3", EF468=-1,"4",EF468=-1.25,"5", EF468=-1.5,"6", EF468=-1.75,"7", EF468=-2,"8", EF468=-2.25,"9",EF468=-2.5,"10", EF468=-2.75,"11", EF468=-3,"12", EF468=-3.25,"13", EF468=-3.5,"14", EF468=-3.75,"15",EF468=-4,"16")</f>
        <v>0</v>
      </c>
      <c r="EJ468" s="11" t="str">
        <f aca="false">IF(EI468=0,"1","2")</f>
        <v>1</v>
      </c>
      <c r="EK468" s="11" t="str">
        <f aca="false" t="array" ref="EK468">_xlfn.IFS(EI468=0,"0", EI468=-0.25, "1", EI468=-0.5,"2", EI468=-0.75,"3", EI468=-1,"4",EI468=-1.25,"5", EI468=-1.5,"6", EI468=-1.75,"7", EI468=-2,"8", EI468=-2.25,"9", EI468=-2.25,"9",EI468=-2.5,"10", EI468=-2.75,"11", EI468=-3,"12", EI468=-3.25,"13", EI468=-3.5,"14", EI468=-3.75,"15",EI468=-4,"16", EI468=0.25, "17", EI468=0.5, "18")</f>
        <v>0</v>
      </c>
      <c r="EM468" s="11" t="str">
        <f aca="false">IF(EL468=0,"1","2")</f>
        <v>1</v>
      </c>
      <c r="EN468" s="11" t="str">
        <f aca="false" t="array" ref="EN468">_xlfn.IFS(EL468=0.25,"17",EL468=0.5,"18", EL468=0,"0", EL468=-0.25, "1", EL468=-0.5,"2", EL468=-0.75,"3", EL468=-1,"4",EL468=-1.25,"5", EL468=-1.5,"6", EL468=-1.75,"7", EL468=-2,"8",EL468= -2.25,"9",EL468=-2.5,"10",EL468= -2.75,"11",EL468= -3,"12",EL468= -3.25,"13",EL468= -3.5,"14",EL468= -3.75,"15",EL468=-4,"16")</f>
        <v>0</v>
      </c>
      <c r="EP468" s="11" t="str">
        <f aca="false">IF(EO468=0,"1","2")</f>
        <v>1</v>
      </c>
      <c r="EQ468" s="11" t="str">
        <f aca="false" t="array" ref="EQ468">_xlfn.IFS(EO468=0,"0", EO468=0.25, "1", EO468=0.5,"2", EO468=0.75,"3", EO468=1,"4",EO468=1.25,"5", EO468=1.5,"6", EO468=1.75,"7", EO468=2,"8", EO468=2.25,"9", EO468=2.25,"9",EO468=2.5,"10", EO468=2.75,"11", EO468=3,"12", EO468=3.25,"13", EO468=3.5,"14", EO468=3.75,"15",EO468=4,"16", EO468=-0.25, "17", bq=-0.5, "18")</f>
        <v>0</v>
      </c>
      <c r="ES468" s="11" t="str">
        <f aca="false">IF(ER468=0,"1","2")</f>
        <v>1</v>
      </c>
      <c r="ET468" s="11" t="str">
        <f aca="false" t="array" ref="ET468">_xlfn.IFS(ER468=0,"0", ER468=0.25, "1", ER468=0.5,"2", ER468=0.75,"3", ER468=1,"4",ER468=1.25,"5", ER468=1.5,"6", ER468=1.75,"7", ER468=2,"8", ER468=2.25,"9", ER468=2.25,"9",ER468=2.5,"10", ER468=2.75,"11", ER468=3,"12", ER468=3.25,"13", ER468=3.5,"14", ER468=3.75,"15",ER468=4,"16", ER468=-0.25, "17", bq=-0.5, "18")</f>
        <v>0</v>
      </c>
      <c r="EV468" s="14" t="e">
        <f aca="false">VLOOKUP(EU468,LEYENDA!$G$2:$H$8,2,TRUE())</f>
        <v>#N/A</v>
      </c>
      <c r="EW468" s="14" t="e">
        <f aca="false" t="array" ref="EW468">_xlfn.IFS(EV468="0-5","1", EV468="6-12","2", EV468="13-18","3", EV468="19-24","4", EV468="25-36","5", EV468="37-48","6", EV468="49-60","7")</f>
        <v>#N/A</v>
      </c>
    </row>
    <row r="469" customFormat="false" ht="13.5" hidden="false" customHeight="false" outlineLevel="0" collapsed="false">
      <c r="A469" s="1" t="n">
        <v>164</v>
      </c>
      <c r="B469" s="2" t="n">
        <v>4</v>
      </c>
      <c r="C469" s="33" t="n">
        <v>45611</v>
      </c>
      <c r="E469" s="5" t="str">
        <f aca="false">VLOOKUP(A469,'286'!$A$3:$J$6279,10,FALSE())</f>
        <v>JALVO DÍAZ, MIGUEL ÁNGEL</v>
      </c>
      <c r="F469" s="4" t="str">
        <f aca="false">VLOOKUP(A469,'286'!$A$3:$I$1768,3,FALSE())</f>
        <v>JALDIMIAN</v>
      </c>
      <c r="G469" s="6" t="n">
        <f aca="false">VLOOKUP(A469,'286'!$A$3:$I$1768,4,FALSE())</f>
        <v>16828</v>
      </c>
      <c r="H469" s="7" t="n">
        <f aca="false">YEAR(C469)-YEAR(G469)</f>
        <v>78</v>
      </c>
      <c r="I469" s="1" t="str">
        <f aca="false">VLOOKUP(H469,LEYENDA!$C$2:$D$6,2,TRUE())</f>
        <v>61-100</v>
      </c>
      <c r="J469" s="5" t="str">
        <f aca="false">VLOOKUP(A469,'286'!$A$3:$I$1768,7,FALSE())</f>
        <v>H</v>
      </c>
      <c r="K469" s="8" t="n">
        <f aca="false">VLOOKUP(A469,'286'!$A$3:$I$1768,2,FALSE())</f>
        <v>0</v>
      </c>
      <c r="L469" s="4" t="str">
        <f aca="false">VLOOKUP(A469,'286'!$A$3:$I$1768,8,FALSE())</f>
        <v>D</v>
      </c>
      <c r="M469" s="4" t="str">
        <f aca="false">VLOOKUP(A469,'286'!$A$3:$I$1768,9,FALSE())</f>
        <v>D</v>
      </c>
      <c r="N469" s="8" t="str">
        <f aca="false">IF(R469=O469, "MISMA","CONTRARIA")</f>
        <v>MISMA</v>
      </c>
      <c r="O469" s="8" t="str">
        <f aca="false" t="array" ref="O469">_xlfn.IFS(L469="D","1", L469="I","2")</f>
        <v>1</v>
      </c>
      <c r="P469" s="8" t="e">
        <f aca="false" t="array" ref="P469">_xlfn.IFS(K469="OD","1", K469="OI","2")</f>
        <v>#N/A</v>
      </c>
      <c r="Q469" s="1" t="str">
        <f aca="false" t="array" ref="Q469">_xlfn.IFS(J469="M","1", J469="H","2")</f>
        <v>2</v>
      </c>
      <c r="R469" s="8" t="str">
        <f aca="false" t="array" ref="R469">_xlfn.IFS(M469="D","1", M469="I","2")</f>
        <v>1</v>
      </c>
      <c r="S469" s="1" t="str">
        <f aca="false" t="array" ref="S469">_xlfn.IFS(N469="CONTRARIA", "1",N469= "MISMA","2")</f>
        <v>2</v>
      </c>
      <c r="T469" s="1" t="str">
        <f aca="false" t="array" ref="T469">_xlfn.IFS(I469="0-12","1", I469="13-24","2", I469="25-40","3", I469="41-60","4", I469="61-100","5")</f>
        <v>5</v>
      </c>
      <c r="U469" s="9" t="n">
        <v>4</v>
      </c>
      <c r="V469" s="10" t="str">
        <f aca="false">IF(U469="","",IF(AND(U469&gt;=-9,U469&lt;=-6.5),"-9 a -6,5",IF(AND(U469&gt;=-6,U469&lt;=-3.5),"-6 a -3,5",IF(AND(U469&gt;=-3,U469&lt;=-1),"-3 a -1",IF(U469=-0.5,"-0,5",IF(AND(U469&gt;=0,U469&lt;=2.5),"0 a 2,5",IF(AND(U469&gt;=3,U469&lt;=5.5),"3 a 5,5",IF(AND(U469&gt;=6,U469&lt;=8.5),"6 a 8,5",IF(AND(U469&gt;=9,U469&lt;=20),"9 a 20","Fuera de rango")))))))))</f>
        <v>3 a 5,5</v>
      </c>
      <c r="W469" s="11" t="n">
        <f aca="false">IF(V469="","",IF(V469="-9 a -6,5",2,IF(V469="-6 a -3,5",3,IF(V469="-3 a -1",4,IF(V469="-0,5","NORMA",IF(V469="0 a 2,5",5,IF(V469="3 a 5,5",6,IF(V469="6 a 8,5",7,IF(V469="9 a 20",8,"Fuera de rango")))))))))</f>
        <v>6</v>
      </c>
      <c r="X469" s="9" t="n">
        <v>0</v>
      </c>
      <c r="Y469" s="11" t="str">
        <f aca="false">IF(X469="","",IF(AND(X469&gt;=0,X469&lt;=4),"0 a 4",IF(AND(X469&gt;=4.5,X469&lt;=8.5),"4,5 a 8,5",IF(X469=9,"9",IF(AND(X469&gt;=9.5,X469&lt;=13),"9,5 a 13",IF(AND(X469&gt;=13.5,X469&lt;=20),"13,5 a 20",IF(AND(X469&gt;=20.5,X469&lt;=35),"20,5 a 35","Fuera de rango")))))))</f>
        <v>0 a 4</v>
      </c>
      <c r="Z469" s="11" t="n">
        <f aca="false">IF(Y469="","",IF(Y469="0 a 4",1,IF(Y469="4,5 a 8,5",2,IF(Y469="9","NORMA",IF(Y469="9,5 a 13",3,IF(Y469="13,5 a 20",4,IF(Y469="20,5 a 35",5,"Fuera de rango")))))))</f>
        <v>1</v>
      </c>
      <c r="AA469" s="9" t="n">
        <v>21</v>
      </c>
      <c r="AB469" s="10" t="str">
        <f aca="false">IF(AA469="","",IF(AND(AA469&gt;=0,AA469&lt;=9),"0 a 9",IF(AND(AA469&gt;=9.5,AA469&lt;=18.5),"9,5 a 18,5",IF(AA469=19,"19",IF(AND(AA469&gt;=19.5,AA469&lt;=28),"19,5 a 28",IF(AND(AA469&gt;=28.5,AA469&lt;=40),"28,5 a 40","Fuera de rango"))))))</f>
        <v>19,5 a 28</v>
      </c>
      <c r="AC469" s="11" t="n">
        <f aca="false" t="array" ref="AC469">_xlfn.IFS(AB469="","",AB469="0 a 9",1,AB469="9,5 a 18,5",2,AB469="19","NORMA",AB469="19,5 a 28",3,AB469="28,5 a 40",4,TRUE(),"Fuera de rango")</f>
        <v>3</v>
      </c>
      <c r="AD469" s="9" t="n">
        <v>14</v>
      </c>
      <c r="AE469" s="10" t="str">
        <f aca="false">IF(AD469="","",IF(AND(AD469&gt;=-10,AD469&lt;=0),"De -10 a 0",IF(AND(AD469&gt;=0.5,AD469&lt;=9.5),"0,5 a 9,5",IF(AD469=10,"10",IF(AND(AD469&gt;=10.5,AD469&lt;=20),"10,5 a 20",IF(AND(AD469&gt;=20.5,AD469&lt;=40),"20,5 a 40","Fuera de rango"))))))</f>
        <v>10,5 a 20</v>
      </c>
      <c r="AF469" s="12" t="n">
        <f aca="false">IF(AD469="","",IF(AND(AD469&gt;=-10,AD469&lt;=0),1,IF(AND(AD469&gt;=0.5,AD469&lt;=9.5),2,IF(AD469=10,"NORMA",IF(AND(AD469&gt;=10.5,AD469&lt;=20),3,IF(AND(AD469&gt;=20.5,AD469&lt;=40),4,""))))))</f>
        <v>3</v>
      </c>
      <c r="AG469" s="9" t="n">
        <v>9</v>
      </c>
      <c r="AH469" s="10" t="str">
        <f aca="false">IF(AG469="","",IF(AND(AG469&gt;=0,AG469&lt;=4),"0 a 4",IF(AND(AG469&gt;=4.5,AG469&lt;=8.5),"4,5 a 8,5",IF(AG469=9,"9",IF(AND(AG469&gt;=9.5,AG469&lt;=13),"9,5 a 13",IF(AND(AG469&gt;=13.5,AG469&lt;=25),"13,5 a 25","Fuera de rango"))))))</f>
        <v>9</v>
      </c>
      <c r="AI469" s="10" t="str">
        <f aca="false">IF(AH469="","",IF(AH469="0 a 4",1,IF(AH469="4,5 a 8,5",2,IF(AH469="9","NORMA",IF(AH469="9,5 a 13",3,IF(AH469="13,5 a 25",4,""))))))</f>
        <v>NORMA</v>
      </c>
      <c r="AJ469" s="9" t="n">
        <v>2</v>
      </c>
      <c r="AK469" s="10" t="str">
        <f aca="false">IF(AJ469="","",IF(AND(AJ469&gt;=-15,AJ469&lt;=-10.5),"-15 a -10,5",IF(AND(AJ469&gt;=-10,AJ469&lt;=-4),"-10 a -4",IF(AND(AJ469&gt;=-4.5,AJ469&lt;=0),"-4,5 a 0",IF(AND(AJ469&gt;=0.5,AJ469&lt;=4.5),"0,5 a 4,5",IF(AJ469=5,"5",IF(AND(AJ469&gt;=5.5,AJ469&lt;=10),"5,5 a 10",IF(AND(AJ469&gt;=10.5,AJ469&lt;=20),"10,5 a 20","Fuera de rango"))))))))</f>
        <v>0,5 a 4,5</v>
      </c>
      <c r="AL469" s="11" t="n">
        <f aca="false">IF(AK469="","",IF(AK469="-15 a -10,5",1,IF(AK469="-10 a -4",2,IF(AK469="-4,5 a 0",3,IF(AK469="0,5 a 4,5",4,IF(AK469="5","NORMA",IF(AK469="5,5 a 10",5,IF(AK469="10,5 a 20",6,"Error"))))))))</f>
        <v>4</v>
      </c>
      <c r="AM469" s="9" t="n">
        <v>0</v>
      </c>
      <c r="AN469" s="10" t="str">
        <f aca="false">IF(AM469="","",IF(AND(AM469&gt;=-7.5,AM469&lt;=-5.5),"-7,5 a -5,5",IF(AND(AM469&gt;=-5,AM469&lt;=-3),"-5 a -3",IF(AND(AM469&gt;=-2.5,AM469&lt;=-0.5),"-2,5 a -0,5",IF(AM469=0,"0,00",IF(AND(AM469&gt;=0.5,AM469&lt;=2.5),"0,5 a 2,5",IF(AND(AM469&gt;=3,AM469&lt;=5),"3 a 5",IF(AND(AM469&gt;=5.5,AM469&lt;=7.5),"5,5 a 7,5",IF(AND(AM469&gt;=8,AM469&lt;=10),"8 a 10","Fuera de rango")))))))))</f>
        <v>0,00</v>
      </c>
      <c r="AO469" s="11" t="str">
        <f aca="false">IF(AN469="","",IF(AN469="-7,5 a -5,5",1,IF(AN469="-5 a -3",2,IF(AN469="-2,5 a -0,5",3,IF(AN469="0,00","NORMA",IF(AN469="0,5 a 2,5",4,IF(AN469="3 a 5",5,IF(AN469="5,5 a 7,5",6,IF(AN469="8 a 10",7,"Error")))))))))</f>
        <v>NORMA</v>
      </c>
      <c r="AP469" s="9" t="n">
        <v>-2</v>
      </c>
      <c r="AQ469" s="10" t="str">
        <f aca="false">IF(AP469="","",IF(AND(AP469&gt;=-20,AP469&lt;=-9.5),"-20 a -9,5",IF(AND(AP469&gt;=-9,AP469&lt;=-6.5),"-9 a -6,5",IF(AP469=-6,"-6",IF(AND(AP469&gt;=-5.5,AP469&lt;=-3),"-5,5 a -3",IF(AND(AP469&gt;=-2.5,AP469&lt;=0),"-2,5 a 0",IF(AND(AP469&gt;=0.5,AP469&lt;=3),"0,5 a 3",IF(AND(AP469&gt;=3.5,AP469&lt;=6),"3,5 a 6",IF(AND(AP469&gt;=6.5,AP469&lt;=9),"6,5 a 9",IF(AND(AP469&gt;=9.5,AP469&lt;=20),"9,5 a 20","Fuera de rango"))))))))))</f>
        <v>-2,5 a 0</v>
      </c>
      <c r="AR469" s="11" t="n">
        <f aca="false">IF(AQ469="","",IF(AQ469="-20 a -9,5",1,IF(AQ469="-9 a -6,5",2,IF(AQ469="-6","NORMA",IF(AQ469="-5,5 a -3",3,IF(AQ469="-2,5 a 0",4,IF(AQ469="0,5 a 3",5,IF(AQ469="3,5 a 6",6,IF(AQ469="6,5 a 9",7,IF(AQ469="9,5 a 20",8,""))))))))))</f>
        <v>4</v>
      </c>
      <c r="AS469" s="9" t="n">
        <v>0</v>
      </c>
      <c r="AT469" s="10" t="str">
        <f aca="false">IF(AS469="","",IF(AND(AS469&gt;=-16,AS469&lt;=-14),"-16 a -14",IF(AND(AS469&gt;=-13.5,AS469&lt;=-11.5),"-13,5 a -11,5",IF(AND(AS469&gt;=-11,AS469&lt;=-9),"-11 a -9",IF(AND(AS469&gt;=-8.5,AS469&lt;=-6.5),"-8,5 a -6,5",IF(AND(AS469&gt;=-6,AS469&lt;=-4),"-6 a -4",IF(AND(AS469&gt;=-3.5,AS469&lt;=-1.5),"-3,5 a -1,5",IF(AND(AS469&gt;=-1,AS469&lt;=1),"-1 a 1",IF(AND(AS469&gt;=1.5,AS469&lt;=3.5),"1,5 a 3,5",IF(AND(AS469&gt;=4,AS469&lt;=6),"4 a 6",IF(AND(AS469&gt;=6.5,AS469&lt;=8.5),"6,5 a 8,5",IF(AND(AS469&gt;=9,AS469&lt;=11),"9 a 11",IF(AND(AS469&gt;=11.5,AS469&lt;=13.5),"11,5 a 13,5",IF(AND(AS469&gt;=14,AS469&lt;=16),"14 a 16",IF(AND(AS469&gt;=16.5,AS469&lt;=18.5),"16,5 a 18,5",IF(AND(AS469&gt;=19,AS469&lt;=21),"19 a 21","Fuera de rango"))))))))))))))))</f>
        <v>-1 a 1</v>
      </c>
      <c r="AU469" s="11" t="n">
        <f aca="false" t="array" ref="AU469">IF(AT469="","",_xlfn.IFS(AT469="-16 a -14",1,AT469="-13,5 a -11,5",2,AT469="-11 a -9",3,AT469="-8,5 a -6,5",4,AT469="-6 a -4",5,AT469="-3,5 a -1,5",6,AT469="-1 a 1",7,AT469="1,5 a 3,5",8,AT469="4 a 6","NORMA",AT469="6,5 a 8,5",9,AT469="9 a 11",10,AT469="11,5 a 13,5",11,AT469="14 a 16",12,AT469="16,5 a 18,5",13,AT469="19 a 21",14,TRUE(),""))</f>
        <v>7</v>
      </c>
      <c r="AV469" s="9" t="n">
        <v>2.5</v>
      </c>
      <c r="AW469" s="10" t="str">
        <f aca="false">IF(AV469="","",IF(AND(AV469&gt;=-1,AV469&lt;=-0.5),"-1 a -0,5",IF(AND(AV469&gt;-0.5,AV469&lt;=0),"De -0,5 a 0",IF(AND(AV469&gt;=0.25,AV469&lt;=0.75),"0,25 a 0,75",IF(AND(AV469&gt;=1,AV469&lt;=1.5),"1 a 1,5",IF(AND(AV469&gt;=1.75,AV469&lt;=2.25),"1,75 a 2,25",IF(AND(AV469&gt;=2.5,AV469&lt;=3),"2,5 a 3",IF(AND(AV469&gt;=3.25,AV469&lt;=3.75),"3,25 a 3,75","Fuera de rango"))))))))</f>
        <v>2,5 a 3</v>
      </c>
      <c r="AX469" s="10" t="n">
        <f aca="false">IF(AW469="","",IF(OR(AW469="-1 a -0,5",AW469="-1 a -0.5"),1,IF(OR(AW469="De -0,5 a 0",AW469="-0,5 a 0",AW469="De -0.5 a 0"),2,IF(OR(AW469="0,25 a 0,75",AW469="0.25 a 0.75"),"NORMA",IF(OR(AW469="1 a 1,5",AW469="1 a 1.5"),3,IF(OR(AW469="1,75 a 2,25",AW469="1.75 a 2.25"),4,IF(OR(AW469="2,5 a 3",AW469="2.5 a 3"),5,IF(OR(AW469="3,25 a 3,75",AW469="3.25 a 3.75"),6,""))))))))</f>
        <v>5</v>
      </c>
      <c r="AY469" s="9" t="n">
        <v>-2</v>
      </c>
      <c r="AZ469" s="10" t="str">
        <f aca="false">IF(AY469="","",IF(AND(AY469&gt;=-20,AY469&lt;=-9.5),"-20 a -9,5",IF(AND(AY469&gt;=-9,AY469&lt;=-6.5),"-9 a -6,5",IF(AY469=-6,"-6",IF(AND(AY469&gt;=-5.5,AY469&lt;=-3),"-5,5 a -3",IF(AND(AY469&gt;=-2.5,AY469&lt;=0),"-2,5 a 0",IF(AND(AY469&gt;=0.5,AY469&lt;=3),"0,5 a 3",IF(AND(AY469&gt;=3.5,AY469&lt;=6),"3,5 a 6","Fuera de rango"))))))))</f>
        <v>-2,5 a 0</v>
      </c>
      <c r="BA469" s="11" t="n">
        <f aca="false">IF(AZ469="","",IF(AZ469="-20 a -9,5",1,IF(AZ469="-9 a -6,5",2,IF(AZ469="-6","NORMA",IF(AZ469="-5,5 a -3",3,IF(AZ469="-2,5 a 0",4,IF(AZ469="0,5 a 3",5,IF(AZ469="3,5 a 6",6,""))))))))</f>
        <v>4</v>
      </c>
      <c r="BB469" s="9" t="n">
        <v>0</v>
      </c>
      <c r="BC469" s="10" t="str">
        <f aca="false" t="array" ref="BC469">IF(BB469="","",_xlfn.IFS(AND(BB469&gt;=0,BB469&lt;=2),"0 a 2",AND(BB469&gt;=2.5,BB469&lt;=4.5),"2,5 a 4,5",AND(BB469&gt;=5,BB469&lt;=7),"5 a 7",AND(BB469&gt;=7.5,BB469&lt;=9.5),"7,5 a 9,5",AND(BB469&gt;=10,BB469&lt;=12),"10 a 12",AND(BB469&gt;=12.5,BB469&lt;=14.5),"12,5 a 14,5",BB469=15,"15",AND(BB469&gt;=15.5,BB469&lt;=17.5),"15,5 a 17,5",AND(BB469&gt;=18,BB469&lt;=20),"18 a 20",AND(BB469&gt;=20.5,BB469&lt;=22.5),"20,5 a 22,5",AND(BB469&gt;=23,BB469&lt;=25),"23 a 25",TRUE(),"Fuera de rango"))</f>
        <v>0 a 2</v>
      </c>
      <c r="BD469" s="11" t="n">
        <f aca="false" t="array" ref="BD469">IF(BC469="","",_xlfn.IFS(BC469="0 a 2",1,BC469="2,5 a 4,5",2,BC469="5 a 7",3,BC469="7,5 a 9,5",4,BC469="10 a 12",5,BC469="12,5 a 14,5",6,BC469="15","NORMA",BC469="15,5 a 17,5",7,BC469="18 a 20",8,BC469="20,5 a 22,5",9,BC469="23 a 25",10,TRUE(),"Fuera de rango"))</f>
        <v>1</v>
      </c>
      <c r="BE469" s="9" t="n">
        <v>26</v>
      </c>
      <c r="BF469" s="10" t="str">
        <f aca="false">IF(BE469="","",IF(AND(BE469&gt;=-20,BE469&lt;=-10),"-20 a -10",IF(AND(BE469&gt;=-9.5,BE469&lt;=0.5),"-9,5 a 0,5",IF(AND(BE469&gt;=1,BE469&lt;=11),"1 a 11",IF(AND(BE469&gt;=11.5,BE469&lt;=20.5),"11,5 a 20,5",IF(BE469=21,"21",IF(AND(BE469&gt;=21.5,BE469&lt;=31.5),"21,5 a 31,5",IF(AND(BE469&gt;=32,BE469&lt;=42),"32 a 42","Fuera de rango"))))))))</f>
        <v>21,5 a 31,5</v>
      </c>
      <c r="BG469" s="11" t="n">
        <f aca="false">IF(BF469="","",IF(BF469="-20 a -10",1,IF(BF469="-9,5 a 0,5",2,IF(BF469="1 a 11",3,IF(BF469="11,5 a 20,5",4,IF(BF469="21","NORMA",IF(BF469="21,5 a 31,5",5,IF(BF469="32 a 42",6,""))))))))</f>
        <v>5</v>
      </c>
      <c r="BH469" s="9" t="n">
        <v>8</v>
      </c>
      <c r="BI469" s="10" t="str">
        <f aca="false">IF(BH469="","",IF(AND(BH469&gt;=-20,BH469&lt;=-15),"-20 a -15",IF(AND(BH469&gt;=-14.5,BH469&lt;=-9.5),"-14,5 a -9,5",IF(AND(BH469&gt;=-9,BH469&lt;=-4),"-9 a -4",IF(AND(BH469&gt;=-3.5,BH469&lt;=2.5),"-3,5 a 2,5",IF(AND(BH469&gt;=3,BH469&lt;=8),"3 a 8",IF(AND(BH469&gt;=8.5,BH469&lt;=14.5),"8,5 a 14,5",IF(BH469=15,"15",IF(AND(BH469&gt;=15.5,BH469&lt;=20.5),"15,5 a 20,5",IF(AND(BH469&gt;=21,BH469&lt;=26),"21 a 26","Fuera de rango"))))))))))</f>
        <v>3 a 8</v>
      </c>
      <c r="BJ469" s="11" t="n">
        <f aca="false">IF(BI469="","",IF(BI469="-20 a -15",1,IF(BI469="-14,5 a -9,5",2,IF(BI469="-9 a -4",3,IF(BI469="-3,5 a 2,5",4,IF(BI469="3 a 8",5,IF(BI469="8,5 a 14,5",6,IF(BI469="15","NORMA",IF(BI469="15,5 a 20,5",7,IF(BI469="21 a 26",8,IF(BI469="26,5 a 31,5",9,"")))))))))))</f>
        <v>5</v>
      </c>
      <c r="BK469" s="9" t="n">
        <v>0</v>
      </c>
      <c r="BL469" s="10" t="str">
        <f aca="false">IF(BK469="","",IF(AND(BK469&gt;=0,BK469&lt;=2),"0 - 2",IF(AND(BK469&gt;=2.5,BK469&lt;=4.5),"2,5 - 4,5",IF(AND(BK469&gt;=5,BK469&lt;=7),"5 - 7",IF(AND(BK469&gt;=7.5,BK469&lt;=9.5),"7,5 - 9,5",IF(AND(BK469&gt;=10,BK469&lt;=12),"10 - 12",IF(AND(BK469&gt;=12.5,BK469&lt;=13.5),"12,5 - 13,5",IF(BK469=14,"14",IF(AND(BK469&gt;=14.5,BK469&lt;=16.5),"14,5 - 16,5",IF(AND(BK469&gt;=17,BK469&lt;=19),"17 - 19",IF(AND(BK469&gt;=19.5,BK469&lt;=21.5),"19,5 - 21,5",IF(AND(BK469&gt;=22,BK469&lt;=24),"22 - 24",IF(AND(BK469&gt;=24.5,BK469&lt;=26.5),"24,5 - 26,5",IF(AND(BK469&gt;=27,BK469&lt;=29),"27 - 29",IF(AND(BK469&gt;=29.5,BK469&lt;=30),"29,5 - 30","Fuera de rango")))))))))))))))</f>
        <v>0 - 2</v>
      </c>
      <c r="BM469" s="11" t="n">
        <f aca="false">IF(BL469="","",IF(BL469="0 - 2",1,IF(BL469="2,5 - 4,5",2,IF(BL469="5 - 7",3,IF(BL469="7,5 - 9,5",4,IF(BL469="10 - 12",5,IF(BL469="12,5 - 13,5",6,IF(BL469="14","NORMA",IF(BL469="14,5 - 16,5",7,IF(BL469="17 - 19",8,IF(BL469="19,5 - 21,5",9,IF(BL469="22 - 24",10,IF(BL469="24,5 - 26,5",11,IF(BL469="27 - 29",12,IF(BL469="29,5 - 30",13,"")))))))))))))))</f>
        <v>1</v>
      </c>
      <c r="BN469" s="9" t="n">
        <v>16</v>
      </c>
      <c r="BO469" s="11" t="str">
        <f aca="false">IF(BN469="","",IF(AND(BN469&gt;=-20,BN469&lt;=-10),"-20 a -10",IF(AND(BN469&gt;=-9.5,BN469&lt;=0.5),"-9,5 a 0,5",IF(AND(BN469&gt;=1,BN469&lt;=11),"1 a 11",IF(AND(BN469&gt;=11.5,BN469&lt;=21.5),"11,5 a 21,5",IF(BN469=22,"22",IF(AND(BN469&gt;=22.5,BN469&lt;=32.5),"22,5 a 32,5",IF(AND(BN469&gt;=33,BN469&lt;=43),"33 a 43","Fuera de rango"))))))))</f>
        <v>11,5 a 21,5</v>
      </c>
      <c r="BP469" s="11" t="n">
        <f aca="false">IF(BO469="","",IF(BO469="-20 a -10",1,IF(BO469="-9,5 a 0,5",2,IF(BO469="1 a 11",3,IF(BO469="11,5 a 21,5",4,IF(BO469="22","NORMA",IF(BO469="22,5 a 32,5",5,IF(BO469="33 a 43",6,""))))))))</f>
        <v>4</v>
      </c>
      <c r="BQ469" s="9" t="n">
        <v>13</v>
      </c>
      <c r="BR469" s="10" t="str">
        <f aca="false">IF(BQ469="","",IF(AND(BQ469&gt;=-20,BQ469&lt;=-15),"-20 a -15",IF(AND(BQ469&gt;=-14.5,BQ469&lt;=-9.5),"-14,5 a -9,5",IF(AND(BQ469&gt;=-9,BQ469&lt;=-4),"-9 a -4",IF(AND(BQ469&gt;=-3.5,BQ469&lt;=2.5),"-3,5 a 2,5",IF(AND(BQ469&gt;=3,BQ469&lt;=8),"3 a 8",IF(AND(BQ469&gt;=8.5,BQ469&lt;=13.5),"8,5 a 13,5",IF(AND(BQ469&gt;=14,BQ469&lt;=17.5),"14 a 17,5",IF(BQ469=18,"18",IF(AND(BQ469&gt;=18.5,BQ469&lt;=23.5),"18,5 a 23,5",IF(AND(BQ469&gt;=24,BQ469&lt;=29),"24 a 29",IF(AND(BQ469&gt;=29.5,BQ469&lt;=34.5),"29,5 a 34,5",IF(AND(BQ469&gt;=35,BQ469&lt;=40),"35 a 40","Fuera de rango")))))))))))))</f>
        <v>8,5 a 13,5</v>
      </c>
      <c r="BS469" s="11" t="n">
        <f aca="false">IF(BR469="","",IF(BR469="-20 a -15",1,IF(BR469="-14,5 a -9,5",2,IF(BR469="-9 a -4",3,IF(BR469="-3,5 a 2,5",4,IF(BR469="3 a 8",5,IF(BR469="8,5 a 13,5",6,IF(BR469="14 a 17,5",7,IF(BR469="18","NORMA",IF(BR469="18,5 a 23,5",8,IF(BR469="24 a 29",9,IF(BR469="29,5 a 34,5",10,IF(BR469="35 a 40",11,"")))))))))))))</f>
        <v>6</v>
      </c>
      <c r="BT469" s="9" t="n">
        <v>0</v>
      </c>
      <c r="BU469" s="10" t="str">
        <f aca="false">IF(BT469="","",IF(AND(BT469&gt;=-20,BT469&lt;=-18),"-20 a -18",IF(AND(BT469&gt;=-17.5,BT469&lt;=-15.5),"-17,5 a -15,5",IF(AND(BT469&gt;=-15,BT469&lt;=-13),"-15 a -13",IF(AND(BT469&gt;=-12.5,BT469&lt;=-10.5),"-12,5 a -10,5",IF(AND(BT469&gt;=-10,BT469&lt;=-8),"-10 a -8",IF(AND(BT469&gt;=-7.5,BT469&lt;=-5.5),"-7,5 a -5,5",IF(AND(BT469&gt;=-5,BT469&lt;=-3),"-5 a -3",IF(AND(BT469&gt;=-2.5,BT469&lt;=-0.5),"-2,5 a -0,5",IF(BT469=0,"0",IF(AND(BT469&gt;=0.5,BT469&lt;=2.5),"0,5 a 2,5",IF(AND(BT469&gt;=3,BT469&lt;=5),"3 a 5",IF(AND(BT469&gt;=5.5,BT469&lt;=7.5),"5,5 a 7,5",IF(AND(BT469&gt;=8,BT469&lt;=10),"8 a 10",IF(AND(BT469&gt;=10.5,BT469&lt;=12.5),"10,5 a 12,5",IF(AND(BT469&gt;=13,BT469&lt;=15),"13 a 15",IF(AND(BT469&gt;=15.5,BT469&lt;=17.5),"15,5 a 17,5",IF(AND(BT469&gt;=18,BT469&lt;=20),"18 a 20","Fuera de rango"))))))))))))))))))</f>
        <v>0</v>
      </c>
      <c r="BV469" s="11" t="str">
        <f aca="false">IF(BT469="","",IF(BT469=0,"NORMA",IF(AND(BT469&gt;=-20,BT469&lt;=-18),2,IF(AND(BT469&gt;=-17.5,BT469&lt;=-15.5),2,IF(AND(BT469&gt;=-15,BT469&lt;=-13),3,IF(AND(BT469&gt;=-12.5,BT469&lt;=-10.5),4,IF(AND(BT469&gt;=-10,BT469&lt;=-8),5,IF(AND(BT469&gt;=-7.5,BT469&lt;=-5.5),6,IF(AND(BT469&gt;=-5,BT469&lt;=-3),7,IF(AND(BT469&gt;=-2.5,BT469&lt;=-0.5),8,IF(AND(BT469&gt;=0.5,BT469&lt;=2.5),9,IF(AND(BT469&gt;=3,BT469&lt;=5),10,IF(AND(BT469&gt;=5.5,BT469&lt;=7.5),11,IF(AND(BT469&gt;=8,BT469&lt;=10),12,IF(AND(BT469&gt;=10.5,BT469&lt;=12.5),13,IF(AND(BT469&gt;=13,BT469&lt;=15),14,IF(AND(BT469&gt;=15.5,BT469&lt;=17.5),15,IF(AND(BT469&gt;=18,BT469&lt;=20),16,"Fuera de rango"))))))))))))))))))</f>
        <v>NORMA</v>
      </c>
      <c r="BW469" s="9" t="n">
        <v>-3</v>
      </c>
      <c r="BX469" s="10" t="n">
        <f aca="false">18.5- (0.3*H469)</f>
        <v>-4.9</v>
      </c>
      <c r="BY469" s="10" t="n">
        <f aca="false">(BW469)-(BX469)</f>
        <v>1.9</v>
      </c>
      <c r="BZ469" s="10" t="str">
        <f aca="false">IF(BY469="","",IF(BY469&lt;-27.5,"De -30 a -28",IF(BY469&lt;-25,"De -27,5 a -25,5",IF(BY469&lt;-22.5,"De -25 a -23",IF(BY469&lt;-20,"De -22,5 a -20,5",IF(BY469&lt;-17.5,"De -20 a -18",IF(BY469&lt;-15,"De -17,5 a -15,5",IF(BY469&lt;-12.5,"De -15 a -13",IF(BY469&lt;-10,"De -12,5 a -10,5",IF(BY469&lt;-7.5,"De -10 a -8",IF(BY469&lt;-5,"De -7,5 a -5,5",IF(BY469&lt;-2.5,"De -5 a -3",IF(BY469&lt;0,"De -2,5 a -0,5",IF(BY469&lt;2.5,"De 0 a 2",IF(BY469&lt;5,"De 2,5 a 4,5",IF(BY469&lt;7.5,"De 5 a 7",IF(BY469&lt;10,"De 7,5 a 9,5",IF(BY469&lt;12.5,"De 10 a 12",IF(BY469&lt;15,"De 12,5 a 14,5",IF(BY469&lt;17.5,"De 15 a 17",IF(BY469&lt;20,"De 17,5 a 19,5",IF(BY469&lt;22.5,"De 20 a 22",IF(BY469&lt;25,"De 22,5 a 24,5",IF(BY469&lt;27.5,"De 25 a 27","De 27,5 a 30"))))))))))))))))))))))))</f>
        <v>De 0 a 2</v>
      </c>
      <c r="CA469" s="12" t="n">
        <f aca="false">IF(BY469="","",IF(BY469&lt;=-28,1,IF(BY469&lt;=-25.5,2,IF(BY469&lt;=-23,3,IF(BY469&lt;=-20.5,4,IF(BY469&lt;=-18,5,IF(BY469&lt;=-15.5,6,IF(BY469&lt;=-13,7,IF(BY469&lt;=-10.5,8,IF(BY469&lt;=-8,9,IF(BY469&lt;=-5.5,10,IF(BY469&lt;=-3,11,IF(BY469&lt;=-0.5,12,IF(BY469&lt;=2,13,IF(BY469&lt;=4.5,14,IF(BY469&lt;=7,15,IF(BY469&lt;=9.5,16,IF(BY469&lt;=12,17,IF(BY469&lt;=14.5,18,IF(BY469&lt;=17,19,IF(BY469&lt;=19.5,20,IF(BY469&lt;=22,21,IF(BY469&lt;=24.5,22,IF(BY469&lt;=27,23,IF(BY469&lt;=30,24,"Fuera de rango")))))))))))))))))))))))))</f>
        <v>13</v>
      </c>
      <c r="CB469" s="9" t="n">
        <v>-4.25</v>
      </c>
      <c r="CC469" s="10" t="n">
        <f aca="false">18.5- (0.3*H469)</f>
        <v>-4.9</v>
      </c>
      <c r="CD469" s="10" t="n">
        <f aca="false">(CB469)-(CC469)</f>
        <v>0.649999999999999</v>
      </c>
      <c r="CE469" s="10" t="str">
        <f aca="false">IF(CD469="","",IF(CD469&lt;-27.5,"De -30 a -28",IF(CD469&lt;-25,"De -27,5 a -25,5",IF(CD469&lt;-22.5,"De -25 a -23",IF(CD469&lt;-20,"De -22,5 a -20,5",IF(CD469&lt;-17.5,"De -20 a -18",IF(CD469&lt;-15,"De -17,5 a -15,5",IF(CD469&lt;-12.5,"De -15 a -13",IF(CD469&lt;-10,"De -12,5 a -10,5",IF(CD469&lt;-7.5,"De -10 a -8",IF(CD469&lt;-5,"De -7,5 a -5,5",IF(CD469&lt;-2.5,"De -5 a -3",IF(CD469&lt;0,"De -2,5 a -0,5",IF(CD469&lt;=2,"De 0 a 2",IF(CD469&lt;=4.5,"De 2,5 a 4,5",IF(CD469&lt;=7,"De 5 a 7",IF(CD469&lt;=9.5,"De 7,5 a 9,5",IF(CD469&lt;=12,"De 10 a 12",IF(CD469&lt;=14.5,"De 12,5 a 14,5",IF(CD469&lt;=17,"De 15 a 17",IF(CD469&lt;=19.5,"De 17,5 a 19,5",IF(CD469&lt;=22,"De 20 a 22",IF(CD469&lt;=24.5,"De 22,5 a 24,5",IF(CD469&lt;=27,"De 25 a 27","De 27,5 a 30"))))))))))))))))))))))))</f>
        <v>De 0 a 2</v>
      </c>
      <c r="CF469" s="12" t="n">
        <f aca="false">IF(CD469="","",IF(CD469&lt;-27.5,1,IF(CD469&lt;-25,2,IF(CD469&lt;-22.5,3,IF(CD469&lt;-20,4,IF(CD469&lt;-17.5,5,IF(CD469&lt;-15,6,IF(CD469&lt;-12.5,7,IF(CD469&lt;-10,8,IF(CD469&lt;-7.5,9,IF(CD469&lt;-5,10,IF(CD469&lt;-2.5,11,IF(CD469&lt;0,12,IF(CD469&lt;2.5,13,IF(CD469&lt;5,14,IF(CD469&lt;7.5,15,IF(CD469&lt;10,16,IF(CD469&lt;12.5,17,IF(CD469&lt;15,18,IF(CD469&lt;17.5,19,IF(CD469&lt;20,20,IF(CD469&lt;22.5,21,IF(CD469&lt;25,22,IF(CD469&lt;27.5,23,24))))))))))))))))))))))))</f>
        <v>13</v>
      </c>
      <c r="CG469" s="9" t="n">
        <v>-1.5</v>
      </c>
      <c r="CH469" s="10" t="str">
        <f aca="false">IF(CG469="","",IF(AND(CG469&gt;=-10,CG469&lt;=-9.5),"-10 a -9,5",IF(AND(CG469&gt;-9.5,CG469&lt;=-8.5),"-9 a -8,5",IF(AND(CG469&gt;-8.5,CG469&lt;=-7.5),"-8 a -7,5",IF(AND(CG469&gt;-7.5,CG469&lt;=-6.5),"-7 a -6,5",IF(AND(CG469&gt;-6.5,CG469&lt;=-5.5),"-6 a -5,5",IF(AND(CG469&gt;-5.5,CG469&lt;=-4.5),"-5 a -4,5",IF(AND(CG469&gt;-4.5,CG469&lt;=-3.5),"-4 a -3,5",IF(AND(CG469&gt;-3.5,CG469&lt;=-2.5),"-3 a -2,5",IF(CG469=-2.25,"-2,25",IF(AND(CG469&gt;-2.5,CG469&lt;=-1.5),"-2 a -1,5",IF(AND(CG469&gt;-1.5,CG469&lt;=-0.5),"-1 a -0,5",IF(AND(CG469&gt;-0.5,CG469&lt;=0.5),"0 a 0,5",IF(AND(CG469&gt;0.5,CG469&lt;=1.5),"1 a 1,5",IF(AND(CG469&gt;1.5,CG469&lt;=2.5),"2 a 2,5",IF(AND(CG469&gt;2.5,CG469&lt;=3.5),"3 a 3,5",IF(AND(CG469&gt;3.5,CG469&lt;=4.5),"4 a 4,5",IF(AND(CG469&gt;4.5,CG469&lt;=5.5),"5 a 5,5",IF(AND(CG469&gt;5.5,CG469&lt;=6.5),"6 a 6,5",IF(AND(CG469&gt;6.5,CG469&lt;=7.5),"7 a 7,5",IF(AND(CG469&gt;7.5,CG469&lt;=8.5),"8 a 8,5",IF(AND(CG469&gt;8.5,CG469&lt;=9.5),"9 a 9,5",IF(CG469&gt;=10,"10","Fuera de rango")))))))))))))))))))))))</f>
        <v>-2 a -1,5</v>
      </c>
      <c r="CI469" s="11" t="n">
        <f aca="false">IF(CG469="","",IF(CG469=-2.25,"NORMA",IF(CG469&lt;=-9.5,1,IF(CG469&lt;=-8.5,2,IF(CG469&lt;=-7.5,3,IF(CG469&lt;=-6.5,4,IF(CG469&lt;=-5.5,5,IF(CG469&lt;=-4.5,6,IF(CG469&lt;=-3.5,7,IF(CG469&lt;=-2.5,8,IF(CG469&lt;=-1.5,9,IF(CG469&lt;=-0.5,10,IF(CG469&lt;=0.5,11,IF(CG469&lt;=1.5,12,IF(CG469&lt;=2.5,13,IF(CG469&lt;=3.5,14,IF(CG469&lt;=4.5,15,IF(CG469&lt;=5.5,16,IF(CG469&lt;=6.5,17,IF(CG469&lt;=7.5,18,IF(CG469&lt;=8.5,19,IF(CG469&lt;=9.5,20,IF(CG469=10,21,"Fuera de rango")))))))))))))))))))))))</f>
        <v>9</v>
      </c>
      <c r="CJ469" s="9" t="n">
        <v>2.25</v>
      </c>
      <c r="CK469" s="10" t="str">
        <f aca="false">IF(CJ469="","",IF(AND(CJ469&gt;=-6,CJ469&lt;=-5.5),"-6 a -5,5",IF(AND(CJ469&gt;-5.5,CJ469&lt;=-4.5),"-5 a -4,5",IF(AND(CJ469&gt;-4.5,CJ469&lt;=-3.5),"-4 a -3,5",IF(AND(CJ469&gt;-3.5,CJ469&lt;=-2.5),"-3 a -2,5",IF(AND(CJ469&gt;-2.5,CJ469&lt;=-1.5),"-2 a -1,5",IF(AND(CJ469&gt;-1.5,CJ469&lt;=-0.5),"-1 a -0,5",IF(AND(CJ469&gt;-0.5,CJ469&lt;=0.5),"0 a 0,5",IF(AND(CJ469&gt;0.5,CJ469&lt;=1.5),"1 a 1,5",IF(AND(CJ469&gt;1.5,CJ469&lt;2.5),"2",IF(AND(CJ469&gt;=2.5,CJ469&lt;=3),"2,5 a 3",IF(AND(CJ469&gt;3,CJ469&lt;=4),"3,5 a 4",IF(AND(CJ469&gt;4,CJ469&lt;=5),"4,5 a 5",IF(AND(CJ469&gt;5,CJ469&lt;=6),"5,5 a 6",IF(AND(CJ469&gt;6,CJ469&lt;=7),"6,5 a 7",IF(AND(CJ469&gt;7,CJ469&lt;=8),"7,5 a 8",IF(AND(CJ469&gt;8,CJ469&lt;=9.5),"8,5 a 9,5",IF(CJ469=10,"10","Fuera de rango"))))))))))))))))))</f>
        <v>2</v>
      </c>
      <c r="CL469" s="11" t="str">
        <f aca="false">IF(CK469="","",IF(OR(CK469="-6 a -5,5",CK469="-6 - -5,5"),1,IF(OR(CK469="-5 a -4,5",CK469="-5 - -4,5"),2,IF(OR(CK469="-4 a -3,5",CK469="-4 - -3,5"),3,IF(OR(CK469="-3 a -2,5",CK469="-3 - -2,5"),4,IF(OR(CK469="-2 a -1,5",CK469="-2 - -1,5"),5,IF(OR(CK469="-1 a -0,5",CK469="-1 - -0,5"),6,IF(OR(CK469="0 a 0,5",CK469="0 - 0,5"),7,IF(OR(CK469="1 a 1,5",CK469="1 - 1,5"),8,IF(CK469="2","NORMA",IF(OR(CK469="2,5 a 3",CK469="2,5 - 3"),9,IF(OR(CK469="3,5 a 4",CK469="3,5 - 4"),10,IF(OR(CK469="4,5 a 5",CK469="4,5 - 5"),11,IF(OR(CK469="5,5 a 6",CK469="5,5 - 6"),12,IF(OR(CK469="6,5 a 7",CK469="6,5 - 7"),13,IF(OR(CK469="7,5 a 8",CK469="7,5 - 8"),14,IF(OR(CK469="8,5 a 9",CK469="8,5 - 9,5",CK469="9 a 9,5"),15,IF(CK469="10",15,IF(OR(CK469="0,5 a 1",CK469="0,5 - 1"),7,"Fuera de rango")))))))))))))))))))</f>
        <v>NORMA</v>
      </c>
      <c r="CN469" s="10" t="str">
        <f aca="false">IF(CM469=0,"0", " ")</f>
        <v>0</v>
      </c>
      <c r="CO469" s="10" t="str">
        <f aca="false">IF(CM469&gt;0,"EME"," ")</f>
        <v> </v>
      </c>
      <c r="CQ469" s="10" t="str">
        <f aca="false">IF(CP469&gt;0,"0", " ")</f>
        <v> </v>
      </c>
      <c r="CR469" s="10" t="str">
        <f aca="false">IF(CP469&gt;0,"EME"," ")</f>
        <v> </v>
      </c>
      <c r="CS469" s="9" t="n">
        <v>1</v>
      </c>
      <c r="CV469" s="9" t="n">
        <v>0</v>
      </c>
      <c r="CY469" s="9" t="n">
        <v>0</v>
      </c>
      <c r="DB469" s="9" t="n">
        <v>-0.25</v>
      </c>
      <c r="DC469" s="11" t="str">
        <f aca="false">IF(DB469&lt;0,"2"," ")</f>
        <v>2</v>
      </c>
      <c r="DD469" s="11" t="str">
        <f aca="false">IF(DB469&lt;0,"MIO"," ")</f>
        <v>MIO</v>
      </c>
      <c r="DE469" s="9" t="n">
        <v>-2.5</v>
      </c>
      <c r="DF469" s="10" t="str">
        <f aca="false">IF(DE469&lt;0,"3"," ")</f>
        <v>3</v>
      </c>
      <c r="DG469" s="10" t="str">
        <f aca="false">IF(DE469&lt;0,"AST"," ")</f>
        <v>AST</v>
      </c>
      <c r="DH469" s="9" t="n">
        <v>0</v>
      </c>
      <c r="DI469" s="10" t="str">
        <f aca="false">IF(DH469&lt;0,"3"," ")</f>
        <v> </v>
      </c>
      <c r="DJ469" s="10" t="str">
        <f aca="false">IF(DH469&lt;0,"AST"," ")</f>
        <v> </v>
      </c>
      <c r="DK469" s="9" t="n">
        <v>2.5</v>
      </c>
      <c r="DL469" s="10" t="str">
        <f aca="false">IF(DK469&gt;0,"4"," ")</f>
        <v>4</v>
      </c>
      <c r="DM469" s="10" t="str">
        <f aca="false">IF(DK469&gt;0,"PRE"," ")</f>
        <v>PRE</v>
      </c>
      <c r="DN469" s="9" t="n">
        <v>2.5</v>
      </c>
      <c r="DO469" s="10" t="str">
        <f aca="false">IF(DN469&gt;0,"4"," ")</f>
        <v>4</v>
      </c>
      <c r="DP469" s="10" t="str">
        <f aca="false">IF(DN469&gt;0,"PRE"," ")</f>
        <v>PRE</v>
      </c>
      <c r="DS469" s="12" t="str">
        <f aca="false">CONCATENATE(CO469,CU469,DA469,DG469,DM469)</f>
        <v> ASTPRE</v>
      </c>
      <c r="DT469" s="10" t="e">
        <f aca="false" t="array" ref="DT469">_xlfn.IFS(DS469="EME    ","0", DS469=" HIP   ","1", DS469="  MIO  ","2", DS469="   AST ","3", DS469="    PRE","4", DS469="EME   PRE","5", DS469=" HIP  PRE","6", DS469=" HIP AST ","7", DS469="  MIO PRE","8", DS469="  MIOAST ","9", DS469="   ASTPRE","10",DS469=" HIP ASTPRE","11", DS469="  MIOASTPRE","12", DS469="     ","0")</f>
        <v>#N/A</v>
      </c>
      <c r="DV469" s="1" t="e">
        <f aca="false" t="array" ref="DV469">_xlfn.IFS(DU469="SI","2", DU469="NO","1")</f>
        <v>#N/A</v>
      </c>
      <c r="DX469" s="11" t="str">
        <f aca="false">IF(DW469=0,"1","2")</f>
        <v>1</v>
      </c>
      <c r="DY469" s="11" t="str">
        <f aca="false" t="array" ref="DY469">_xlfn.IFS(DW469=0,"0", DW469=0.25, "1", DW469=0.5,"2", DW469=0.75,"3", DW469=1,"4",DW469=1.25,"5", DW469=1.5,"6", DW469=1.75,"7", DW469=2,"8")</f>
        <v>0</v>
      </c>
      <c r="EA469" s="11" t="str">
        <f aca="false">IF(DZ469=0,"1","2")</f>
        <v>1</v>
      </c>
      <c r="EB469" s="11" t="str">
        <f aca="false" t="array" ref="EB469">_xlfn.IFS(DZ469=0,"0", DZ469=0.25, "1", DZ469=0.5,"2", DZ469=0.75,"3", DZ469=1,"4",DZ469=1.25,"5", DZ469=1.5,"6", DZ469=1.75,"7", DZ469=2,"8")</f>
        <v>0</v>
      </c>
      <c r="ED469" s="10" t="str">
        <f aca="false">IF(EC469=0,"1","2")</f>
        <v>1</v>
      </c>
      <c r="EE469" s="11" t="str">
        <f aca="false" t="array" ref="EE469">_xlfn.IFS(EC469=0,"0", EC469=-0.25, "1", EC469=-0.5,"2", EC469=-0.75,"3", EC469=-1,"4",EC469=-1.25,"5", EC469=-1.5,"6", EC469=-1.75,"7", EC469=-2,"8", EC469=-2.25,"9",EC469=-2.5,"10", EC469=-2.75,"11", EC469=-3,"12", EC469=-3.25,"13", EC469=-3.5,"14", EC469=-3.75,"15",EC469=-4,"16")</f>
        <v>0</v>
      </c>
      <c r="EG469" s="10" t="str">
        <f aca="false">IF(EF469=0,"1","2")</f>
        <v>1</v>
      </c>
      <c r="EH469" s="11" t="str">
        <f aca="false" t="array" ref="EH469">_xlfn.IFS(EF469=0,"0", EF469=-0.25, "1", EF469=-0.5,"2", EF469=-0.75,"3", EF469=-1,"4",EF469=-1.25,"5", EF469=-1.5,"6", EF469=-1.75,"7", EF469=-2,"8", EF469=-2.25,"9",EF469=-2.5,"10", EF469=-2.75,"11", EF469=-3,"12", EF469=-3.25,"13", EF469=-3.5,"14", EF469=-3.75,"15",EF469=-4,"16")</f>
        <v>0</v>
      </c>
      <c r="EJ469" s="11" t="str">
        <f aca="false">IF(EI469=0,"1","2")</f>
        <v>1</v>
      </c>
      <c r="EK469" s="11" t="str">
        <f aca="false" t="array" ref="EK469">_xlfn.IFS(EI469=0,"0", EI469=-0.25, "1", EI469=-0.5,"2", EI469=-0.75,"3", EI469=-1,"4",EI469=-1.25,"5", EI469=-1.5,"6", EI469=-1.75,"7", EI469=-2,"8", EI469=-2.25,"9", EI469=-2.25,"9",EI469=-2.5,"10", EI469=-2.75,"11", EI469=-3,"12", EI469=-3.25,"13", EI469=-3.5,"14", EI469=-3.75,"15",EI469=-4,"16", EI469=0.25, "17", EI469=0.5, "18")</f>
        <v>0</v>
      </c>
      <c r="EM469" s="11" t="str">
        <f aca="false">IF(EL469=0,"1","2")</f>
        <v>1</v>
      </c>
      <c r="EN469" s="11" t="str">
        <f aca="false" t="array" ref="EN469">_xlfn.IFS(EL469=0.25,"17",EL469=0.5,"18", EL469=0,"0", EL469=-0.25, "1", EL469=-0.5,"2", EL469=-0.75,"3", EL469=-1,"4",EL469=-1.25,"5", EL469=-1.5,"6", EL469=-1.75,"7", EL469=-2,"8",EL469= -2.25,"9",EL469=-2.5,"10",EL469= -2.75,"11",EL469= -3,"12",EL469= -3.25,"13",EL469= -3.5,"14",EL469= -3.75,"15",EL469=-4,"16")</f>
        <v>0</v>
      </c>
      <c r="EP469" s="11" t="str">
        <f aca="false">IF(EO469=0,"1","2")</f>
        <v>1</v>
      </c>
      <c r="EQ469" s="11" t="str">
        <f aca="false" t="array" ref="EQ469">_xlfn.IFS(EO469=0,"0", EO469=0.25, "1", EO469=0.5,"2", EO469=0.75,"3", EO469=1,"4",EO469=1.25,"5", EO469=1.5,"6", EO469=1.75,"7", EO469=2,"8", EO469=2.25,"9", EO469=2.25,"9",EO469=2.5,"10", EO469=2.75,"11", EO469=3,"12", EO469=3.25,"13", EO469=3.5,"14", EO469=3.75,"15",EO469=4,"16", EO469=-0.25, "17", bq=-0.5, "18")</f>
        <v>0</v>
      </c>
      <c r="ES469" s="11" t="str">
        <f aca="false">IF(ER469=0,"1","2")</f>
        <v>1</v>
      </c>
      <c r="ET469" s="11" t="str">
        <f aca="false" t="array" ref="ET469">_xlfn.IFS(ER469=0,"0", ER469=0.25, "1", ER469=0.5,"2", ER469=0.75,"3", ER469=1,"4",ER469=1.25,"5", ER469=1.5,"6", ER469=1.75,"7", ER469=2,"8", ER469=2.25,"9", ER469=2.25,"9",ER469=2.5,"10", ER469=2.75,"11", ER469=3,"12", ER469=3.25,"13", ER469=3.5,"14", ER469=3.75,"15",ER469=4,"16", ER469=-0.25, "17", bq=-0.5, "18")</f>
        <v>0</v>
      </c>
      <c r="EV469" s="14" t="e">
        <f aca="false">VLOOKUP(EU469,LEYENDA!$G$2:$H$8,2,TRUE())</f>
        <v>#N/A</v>
      </c>
      <c r="EW469" s="14" t="e">
        <f aca="false" t="array" ref="EW469">_xlfn.IFS(EV469="0-5","1", EV469="6-12","2", EV469="13-18","3", EV469="19-24","4", EV469="25-36","5", EV469="37-48","6", EV469="49-60","7")</f>
        <v>#N/A</v>
      </c>
    </row>
    <row r="470" customFormat="false" ht="13.5" hidden="false" customHeight="false" outlineLevel="0" collapsed="false">
      <c r="A470" s="1" t="n">
        <v>165</v>
      </c>
      <c r="B470" s="2" t="n">
        <v>1</v>
      </c>
      <c r="C470" s="33" t="n">
        <v>41908</v>
      </c>
      <c r="E470" s="5" t="str">
        <f aca="false">VLOOKUP(A470,'286'!$A$3:$J$6279,10,FALSE())</f>
        <v>JALVO ORTEGA, DANIEL</v>
      </c>
      <c r="F470" s="4" t="str">
        <f aca="false">VLOOKUP(A470,'286'!$A$3:$I$1768,3,FALSE())</f>
        <v>JALORDA</v>
      </c>
      <c r="G470" s="6" t="n">
        <f aca="false">VLOOKUP(A470,'286'!$A$3:$I$1768,4,FALSE())</f>
        <v>26404</v>
      </c>
      <c r="H470" s="7" t="n">
        <f aca="false">YEAR(C470)-YEAR(G470)</f>
        <v>42</v>
      </c>
      <c r="I470" s="1" t="str">
        <f aca="false">VLOOKUP(H470,LEYENDA!$C$2:$D$6,2,TRUE())</f>
        <v>41-60</v>
      </c>
      <c r="J470" s="5" t="str">
        <f aca="false">VLOOKUP(A470,'286'!$A$3:$I$1768,7,FALSE())</f>
        <v>H</v>
      </c>
      <c r="K470" s="8" t="n">
        <f aca="false">VLOOKUP(A470,'286'!$A$3:$I$1768,2,FALSE())</f>
        <v>0</v>
      </c>
      <c r="L470" s="4" t="str">
        <f aca="false">VLOOKUP(A470,'286'!$A$3:$I$1768,8,FALSE())</f>
        <v>D</v>
      </c>
      <c r="M470" s="4" t="str">
        <f aca="false">VLOOKUP(A470,'286'!$A$3:$I$1768,9,FALSE())</f>
        <v>D</v>
      </c>
      <c r="N470" s="8" t="str">
        <f aca="false">IF(R470=O470, "MISMA","CONTRARIA")</f>
        <v>MISMA</v>
      </c>
      <c r="O470" s="8" t="str">
        <f aca="false" t="array" ref="O470">_xlfn.IFS(L470="D","1", L470="I","2")</f>
        <v>1</v>
      </c>
      <c r="P470" s="8" t="e">
        <f aca="false" t="array" ref="P470">_xlfn.IFS(K470="OD","1", K470="OI","2")</f>
        <v>#N/A</v>
      </c>
      <c r="Q470" s="1" t="str">
        <f aca="false" t="array" ref="Q470">_xlfn.IFS(J470="M","1", J470="H","2")</f>
        <v>2</v>
      </c>
      <c r="R470" s="8" t="str">
        <f aca="false" t="array" ref="R470">_xlfn.IFS(M470="D","1", M470="I","2")</f>
        <v>1</v>
      </c>
      <c r="S470" s="1" t="str">
        <f aca="false" t="array" ref="S470">_xlfn.IFS(N470="CONTRARIA", "1",N470= "MISMA","2")</f>
        <v>2</v>
      </c>
      <c r="T470" s="1" t="str">
        <f aca="false" t="array" ref="T470">_xlfn.IFS(I470="0-12","1", I470="13-24","2", I470="25-40","3", I470="41-60","4", I470="61-100","5")</f>
        <v>4</v>
      </c>
      <c r="U470" s="9" t="n">
        <v>-1.5</v>
      </c>
      <c r="V470" s="10" t="str">
        <f aca="false">IF(U470="","",IF(AND(U470&gt;=-9,U470&lt;=-6.5),"-9 a -6,5",IF(AND(U470&gt;=-6,U470&lt;=-3.5),"-6 a -3,5",IF(AND(U470&gt;=-3,U470&lt;=-1),"-3 a -1",IF(U470=-0.5,"-0,5",IF(AND(U470&gt;=0,U470&lt;=2.5),"0 a 2,5",IF(AND(U470&gt;=3,U470&lt;=5.5),"3 a 5,5",IF(AND(U470&gt;=6,U470&lt;=8.5),"6 a 8,5",IF(AND(U470&gt;=9,U470&lt;=20),"9 a 20","Fuera de rango")))))))))</f>
        <v>-3 a -1</v>
      </c>
      <c r="W470" s="11" t="n">
        <f aca="false">IF(V470="","",IF(V470="-9 a -6,5",2,IF(V470="-6 a -3,5",3,IF(V470="-3 a -1",4,IF(V470="-0,5","NORMA",IF(V470="0 a 2,5",5,IF(V470="3 a 5,5",6,IF(V470="6 a 8,5",7,IF(V470="9 a 20",8,"Fuera de rango")))))))))</f>
        <v>4</v>
      </c>
      <c r="X470" s="9" t="n">
        <v>18</v>
      </c>
      <c r="Y470" s="11" t="str">
        <f aca="false">IF(X470="","",IF(AND(X470&gt;=0,X470&lt;=4),"0 a 4",IF(AND(X470&gt;=4.5,X470&lt;=8.5),"4,5 a 8,5",IF(X470=9,"9",IF(AND(X470&gt;=9.5,X470&lt;=13),"9,5 a 13",IF(AND(X470&gt;=13.5,X470&lt;=20),"13,5 a 20",IF(AND(X470&gt;=20.5,X470&lt;=35),"20,5 a 35","Fuera de rango")))))))</f>
        <v>13,5 a 20</v>
      </c>
      <c r="Z470" s="11" t="n">
        <f aca="false">IF(Y470="","",IF(Y470="0 a 4",1,IF(Y470="4,5 a 8,5",2,IF(Y470="9","NORMA",IF(Y470="9,5 a 13",3,IF(Y470="13,5 a 20",4,IF(Y470="20,5 a 35",5,"Fuera de rango")))))))</f>
        <v>4</v>
      </c>
      <c r="AA470" s="9" t="n">
        <v>24</v>
      </c>
      <c r="AB470" s="10" t="str">
        <f aca="false">IF(AA470="","",IF(AND(AA470&gt;=0,AA470&lt;=9),"0 a 9",IF(AND(AA470&gt;=9.5,AA470&lt;=18.5),"9,5 a 18,5",IF(AA470=19,"19",IF(AND(AA470&gt;=19.5,AA470&lt;=28),"19,5 a 28",IF(AND(AA470&gt;=28.5,AA470&lt;=40),"28,5 a 40","Fuera de rango"))))))</f>
        <v>19,5 a 28</v>
      </c>
      <c r="AC470" s="11" t="n">
        <f aca="false" t="array" ref="AC470">_xlfn.IFS(AB470="","",AB470="0 a 9",1,AB470="9,5 a 18,5",2,AB470="19","NORMA",AB470="19,5 a 28",3,AB470="28,5 a 40",4,TRUE(),"Fuera de rango")</f>
        <v>3</v>
      </c>
      <c r="AD470" s="9" t="n">
        <v>8</v>
      </c>
      <c r="AE470" s="10" t="str">
        <f aca="false">IF(AD470="","",IF(AND(AD470&gt;=-10,AD470&lt;=0),"De -10 a 0",IF(AND(AD470&gt;=0.5,AD470&lt;=9.5),"0,5 a 9,5",IF(AD470=10,"10",IF(AND(AD470&gt;=10.5,AD470&lt;=20),"10,5 a 20",IF(AND(AD470&gt;=20.5,AD470&lt;=40),"20,5 a 40","Fuera de rango"))))))</f>
        <v>0,5 a 9,5</v>
      </c>
      <c r="AF470" s="12" t="n">
        <f aca="false">IF(AD470="","",IF(AND(AD470&gt;=-10,AD470&lt;=0),1,IF(AND(AD470&gt;=0.5,AD470&lt;=9.5),2,IF(AD470=10,"NORMA",IF(AND(AD470&gt;=10.5,AD470&lt;=20),3,IF(AND(AD470&gt;=20.5,AD470&lt;=40),4,""))))))</f>
        <v>2</v>
      </c>
      <c r="AG470" s="9" t="n">
        <v>9</v>
      </c>
      <c r="AH470" s="10" t="str">
        <f aca="false">IF(AG470="","",IF(AND(AG470&gt;=0,AG470&lt;=4),"0 a 4",IF(AND(AG470&gt;=4.5,AG470&lt;=8.5),"4,5 a 8,5",IF(AG470=9,"9",IF(AND(AG470&gt;=9.5,AG470&lt;=13),"9,5 a 13",IF(AND(AG470&gt;=13.5,AG470&lt;=25),"13,5 a 25","Fuera de rango"))))))</f>
        <v>9</v>
      </c>
      <c r="AI470" s="10" t="str">
        <f aca="false">IF(AH470="","",IF(AH470="0 a 4",1,IF(AH470="4,5 a 8,5",2,IF(AH470="9","NORMA",IF(AH470="9,5 a 13",3,IF(AH470="13,5 a 25",4,""))))))</f>
        <v>NORMA</v>
      </c>
      <c r="AJ470" s="9" t="n">
        <v>5</v>
      </c>
      <c r="AK470" s="10" t="str">
        <f aca="false">IF(AJ470="","",IF(AND(AJ470&gt;=-15,AJ470&lt;=-10.5),"-15 a -10,5",IF(AND(AJ470&gt;=-10,AJ470&lt;=-4),"-10 a -4",IF(AND(AJ470&gt;=-4.5,AJ470&lt;=0),"-4,5 a 0",IF(AND(AJ470&gt;=0.5,AJ470&lt;=4.5),"0,5 a 4,5",IF(AJ470=5,"5",IF(AND(AJ470&gt;=5.5,AJ470&lt;=10),"5,5 a 10",IF(AND(AJ470&gt;=10.5,AJ470&lt;=20),"10,5 a 20","Fuera de rango"))))))))</f>
        <v>5</v>
      </c>
      <c r="AL470" s="11" t="str">
        <f aca="false">IF(AK470="","",IF(AK470="-15 a -10,5",1,IF(AK470="-10 a -4",2,IF(AK470="-4,5 a 0",3,IF(AK470="0,5 a 4,5",4,IF(AK470="5","NORMA",IF(AK470="5,5 a 10",5,IF(AK470="10,5 a 20",6,"Error"))))))))</f>
        <v>NORMA</v>
      </c>
      <c r="AM470" s="9" t="n">
        <v>1</v>
      </c>
      <c r="AN470" s="10" t="str">
        <f aca="false">IF(AM470="","",IF(AND(AM470&gt;=-7.5,AM470&lt;=-5.5),"-7,5 a -5,5",IF(AND(AM470&gt;=-5,AM470&lt;=-3),"-5 a -3",IF(AND(AM470&gt;=-2.5,AM470&lt;=-0.5),"-2,5 a -0,5",IF(AM470=0,"0,00",IF(AND(AM470&gt;=0.5,AM470&lt;=2.5),"0,5 a 2,5",IF(AND(AM470&gt;=3,AM470&lt;=5),"3 a 5",IF(AND(AM470&gt;=5.5,AM470&lt;=7.5),"5,5 a 7,5",IF(AND(AM470&gt;=8,AM470&lt;=10),"8 a 10","Fuera de rango")))))))))</f>
        <v>0,5 a 2,5</v>
      </c>
      <c r="AO470" s="11" t="n">
        <f aca="false">IF(AN470="","",IF(AN470="-7,5 a -5,5",1,IF(AN470="-5 a -3",2,IF(AN470="-2,5 a -0,5",3,IF(AN470="0,00","NORMA",IF(AN470="0,5 a 2,5",4,IF(AN470="3 a 5",5,IF(AN470="5,5 a 7,5",6,IF(AN470="8 a 10",7,"Error")))))))))</f>
        <v>4</v>
      </c>
      <c r="AP470" s="9" t="n">
        <v>-5</v>
      </c>
      <c r="AQ470" s="10" t="str">
        <f aca="false">IF(AP470="","",IF(AND(AP470&gt;=-20,AP470&lt;=-9.5),"-20 a -9,5",IF(AND(AP470&gt;=-9,AP470&lt;=-6.5),"-9 a -6,5",IF(AP470=-6,"-6",IF(AND(AP470&gt;=-5.5,AP470&lt;=-3),"-5,5 a -3",IF(AND(AP470&gt;=-2.5,AP470&lt;=0),"-2,5 a 0",IF(AND(AP470&gt;=0.5,AP470&lt;=3),"0,5 a 3",IF(AND(AP470&gt;=3.5,AP470&lt;=6),"3,5 a 6",IF(AND(AP470&gt;=6.5,AP470&lt;=9),"6,5 a 9",IF(AND(AP470&gt;=9.5,AP470&lt;=20),"9,5 a 20","Fuera de rango"))))))))))</f>
        <v>-5,5 a -3</v>
      </c>
      <c r="AR470" s="11" t="n">
        <f aca="false">IF(AQ470="","",IF(AQ470="-20 a -9,5",1,IF(AQ470="-9 a -6,5",2,IF(AQ470="-6","NORMA",IF(AQ470="-5,5 a -3",3,IF(AQ470="-2,5 a 0",4,IF(AQ470="0,5 a 3",5,IF(AQ470="3,5 a 6",6,IF(AQ470="6,5 a 9",7,IF(AQ470="9,5 a 20",8,""))))))))))</f>
        <v>3</v>
      </c>
      <c r="AS470" s="9" t="n">
        <v>-4</v>
      </c>
      <c r="AT470" s="10" t="str">
        <f aca="false">IF(AS470="","",IF(AND(AS470&gt;=-16,AS470&lt;=-14),"-16 a -14",IF(AND(AS470&gt;=-13.5,AS470&lt;=-11.5),"-13,5 a -11,5",IF(AND(AS470&gt;=-11,AS470&lt;=-9),"-11 a -9",IF(AND(AS470&gt;=-8.5,AS470&lt;=-6.5),"-8,5 a -6,5",IF(AND(AS470&gt;=-6,AS470&lt;=-4),"-6 a -4",IF(AND(AS470&gt;=-3.5,AS470&lt;=-1.5),"-3,5 a -1,5",IF(AND(AS470&gt;=-1,AS470&lt;=1),"-1 a 1",IF(AND(AS470&gt;=1.5,AS470&lt;=3.5),"1,5 a 3,5",IF(AND(AS470&gt;=4,AS470&lt;=6),"4 a 6",IF(AND(AS470&gt;=6.5,AS470&lt;=8.5),"6,5 a 8,5",IF(AND(AS470&gt;=9,AS470&lt;=11),"9 a 11",IF(AND(AS470&gt;=11.5,AS470&lt;=13.5),"11,5 a 13,5",IF(AND(AS470&gt;=14,AS470&lt;=16),"14 a 16",IF(AND(AS470&gt;=16.5,AS470&lt;=18.5),"16,5 a 18,5",IF(AND(AS470&gt;=19,AS470&lt;=21),"19 a 21","Fuera de rango"))))))))))))))))</f>
        <v>-6 a -4</v>
      </c>
      <c r="AU470" s="11" t="n">
        <f aca="false" t="array" ref="AU470">IF(AT470="","",_xlfn.IFS(AT470="-16 a -14",1,AT470="-13,5 a -11,5",2,AT470="-11 a -9",3,AT470="-8,5 a -6,5",4,AT470="-6 a -4",5,AT470="-3,5 a -1,5",6,AT470="-1 a 1",7,AT470="1,5 a 3,5",8,AT470="4 a 6","NORMA",AT470="6,5 a 8,5",9,AT470="9 a 11",10,AT470="11,5 a 13,5",11,AT470="14 a 16",12,AT470="16,5 a 18,5",13,AT470="19 a 21",14,TRUE(),""))</f>
        <v>5</v>
      </c>
      <c r="AV470" s="9" t="n">
        <v>1</v>
      </c>
      <c r="AW470" s="10" t="str">
        <f aca="false">IF(AV470="","",IF(AND(AV470&gt;=-1,AV470&lt;=-0.5),"-1 a -0,5",IF(AND(AV470&gt;-0.5,AV470&lt;=0),"De -0,5 a 0",IF(AND(AV470&gt;=0.25,AV470&lt;=0.75),"0,25 a 0,75",IF(AND(AV470&gt;=1,AV470&lt;=1.5),"1 a 1,5",IF(AND(AV470&gt;=1.75,AV470&lt;=2.25),"1,75 a 2,25",IF(AND(AV470&gt;=2.5,AV470&lt;=3),"2,5 a 3",IF(AND(AV470&gt;=3.25,AV470&lt;=3.75),"3,25 a 3,75","Fuera de rango"))))))))</f>
        <v>1 a 1,5</v>
      </c>
      <c r="AX470" s="10" t="n">
        <f aca="false">IF(AW470="","",IF(OR(AW470="-1 a -0,5",AW470="-1 a -0.5"),1,IF(OR(AW470="De -0,5 a 0",AW470="-0,5 a 0",AW470="De -0.5 a 0"),2,IF(OR(AW470="0,25 a 0,75",AW470="0.25 a 0.75"),"NORMA",IF(OR(AW470="1 a 1,5",AW470="1 a 1.5"),3,IF(OR(AW470="1,75 a 2,25",AW470="1.75 a 2.25"),4,IF(OR(AW470="2,5 a 3",AW470="2.5 a 3"),5,IF(OR(AW470="3,25 a 3,75",AW470="3.25 a 3.75"),6,""))))))))</f>
        <v>3</v>
      </c>
      <c r="AY470" s="9" t="n">
        <v>-11</v>
      </c>
      <c r="AZ470" s="10" t="str">
        <f aca="false">IF(AY470="","",IF(AND(AY470&gt;=-20,AY470&lt;=-9.5),"-20 a -9,5",IF(AND(AY470&gt;=-9,AY470&lt;=-6.5),"-9 a -6,5",IF(AY470=-6,"-6",IF(AND(AY470&gt;=-5.5,AY470&lt;=-3),"-5,5 a -3",IF(AND(AY470&gt;=-2.5,AY470&lt;=0),"-2,5 a 0",IF(AND(AY470&gt;=0.5,AY470&lt;=3),"0,5 a 3",IF(AND(AY470&gt;=3.5,AY470&lt;=6),"3,5 a 6","Fuera de rango"))))))))</f>
        <v>-20 a -9,5</v>
      </c>
      <c r="BA470" s="11" t="n">
        <f aca="false">IF(AZ470="","",IF(AZ470="-20 a -9,5",1,IF(AZ470="-9 a -6,5",2,IF(AZ470="-6","NORMA",IF(AZ470="-5,5 a -3",3,IF(AZ470="-2,5 a 0",4,IF(AZ470="0,5 a 3",5,IF(AZ470="3,5 a 6",6,""))))))))</f>
        <v>1</v>
      </c>
      <c r="BB470" s="9" t="n">
        <v>0</v>
      </c>
      <c r="BC470" s="10" t="str">
        <f aca="false" t="array" ref="BC470">IF(BB470="","",_xlfn.IFS(AND(BB470&gt;=0,BB470&lt;=2),"0 a 2",AND(BB470&gt;=2.5,BB470&lt;=4.5),"2,5 a 4,5",AND(BB470&gt;=5,BB470&lt;=7),"5 a 7",AND(BB470&gt;=7.5,BB470&lt;=9.5),"7,5 a 9,5",AND(BB470&gt;=10,BB470&lt;=12),"10 a 12",AND(BB470&gt;=12.5,BB470&lt;=14.5),"12,5 a 14,5",BB470=15,"15",AND(BB470&gt;=15.5,BB470&lt;=17.5),"15,5 a 17,5",AND(BB470&gt;=18,BB470&lt;=20),"18 a 20",AND(BB470&gt;=20.5,BB470&lt;=22.5),"20,5 a 22,5",AND(BB470&gt;=23,BB470&lt;=25),"23 a 25",TRUE(),"Fuera de rango"))</f>
        <v>0 a 2</v>
      </c>
      <c r="BD470" s="11" t="n">
        <f aca="false" t="array" ref="BD470">IF(BC470="","",_xlfn.IFS(BC470="0 a 2",1,BC470="2,5 a 4,5",2,BC470="5 a 7",3,BC470="7,5 a 9,5",4,BC470="10 a 12",5,BC470="12,5 a 14,5",6,BC470="15","NORMA",BC470="15,5 a 17,5",7,BC470="18 a 20",8,BC470="20,5 a 22,5",9,BC470="23 a 25",10,TRUE(),"Fuera de rango"))</f>
        <v>1</v>
      </c>
      <c r="BE470" s="9" t="n">
        <v>34</v>
      </c>
      <c r="BF470" s="10" t="str">
        <f aca="false">IF(BE470="","",IF(AND(BE470&gt;=-20,BE470&lt;=-10),"-20 a -10",IF(AND(BE470&gt;=-9.5,BE470&lt;=0.5),"-9,5 a 0,5",IF(AND(BE470&gt;=1,BE470&lt;=11),"1 a 11",IF(AND(BE470&gt;=11.5,BE470&lt;=20.5),"11,5 a 20,5",IF(BE470=21,"21",IF(AND(BE470&gt;=21.5,BE470&lt;=31.5),"21,5 a 31,5",IF(AND(BE470&gt;=32,BE470&lt;=42),"32 a 42","Fuera de rango"))))))))</f>
        <v>32 a 42</v>
      </c>
      <c r="BG470" s="11" t="n">
        <f aca="false">IF(BF470="","",IF(BF470="-20 a -10",1,IF(BF470="-9,5 a 0,5",2,IF(BF470="1 a 11",3,IF(BF470="11,5 a 20,5",4,IF(BF470="21","NORMA",IF(BF470="21,5 a 31,5",5,IF(BF470="32 a 42",6,""))))))))</f>
        <v>6</v>
      </c>
      <c r="BH470" s="9" t="n">
        <v>-2</v>
      </c>
      <c r="BI470" s="10" t="str">
        <f aca="false">IF(BH470="","",IF(AND(BH470&gt;=-20,BH470&lt;=-15),"-20 a -15",IF(AND(BH470&gt;=-14.5,BH470&lt;=-9.5),"-14,5 a -9,5",IF(AND(BH470&gt;=-9,BH470&lt;=-4),"-9 a -4",IF(AND(BH470&gt;=-3.5,BH470&lt;=2.5),"-3,5 a 2,5",IF(AND(BH470&gt;=3,BH470&lt;=8),"3 a 8",IF(AND(BH470&gt;=8.5,BH470&lt;=14.5),"8,5 a 14,5",IF(BH470=15,"15",IF(AND(BH470&gt;=15.5,BH470&lt;=20.5),"15,5 a 20,5",IF(AND(BH470&gt;=21,BH470&lt;=26),"21 a 26","Fuera de rango"))))))))))</f>
        <v>-3,5 a 2,5</v>
      </c>
      <c r="BJ470" s="11" t="n">
        <f aca="false">IF(BI470="","",IF(BI470="-20 a -15",1,IF(BI470="-14,5 a -9,5",2,IF(BI470="-9 a -4",3,IF(BI470="-3,5 a 2,5",4,IF(BI470="3 a 8",5,IF(BI470="8,5 a 14,5",6,IF(BI470="15","NORMA",IF(BI470="15,5 a 20,5",7,IF(BI470="21 a 26",8,IF(BI470="26,5 a 31,5",9,"")))))))))))</f>
        <v>4</v>
      </c>
      <c r="BK470" s="9" t="n">
        <v>0</v>
      </c>
      <c r="BL470" s="10" t="str">
        <f aca="false">IF(BK470="","",IF(AND(BK470&gt;=0,BK470&lt;=2),"0 - 2",IF(AND(BK470&gt;=2.5,BK470&lt;=4.5),"2,5 - 4,5",IF(AND(BK470&gt;=5,BK470&lt;=7),"5 - 7",IF(AND(BK470&gt;=7.5,BK470&lt;=9.5),"7,5 - 9,5",IF(AND(BK470&gt;=10,BK470&lt;=12),"10 - 12",IF(AND(BK470&gt;=12.5,BK470&lt;=13.5),"12,5 - 13,5",IF(BK470=14,"14",IF(AND(BK470&gt;=14.5,BK470&lt;=16.5),"14,5 - 16,5",IF(AND(BK470&gt;=17,BK470&lt;=19),"17 - 19",IF(AND(BK470&gt;=19.5,BK470&lt;=21.5),"19,5 - 21,5",IF(AND(BK470&gt;=22,BK470&lt;=24),"22 - 24",IF(AND(BK470&gt;=24.5,BK470&lt;=26.5),"24,5 - 26,5",IF(AND(BK470&gt;=27,BK470&lt;=29),"27 - 29",IF(AND(BK470&gt;=29.5,BK470&lt;=30),"29,5 - 30","Fuera de rango")))))))))))))))</f>
        <v>0 - 2</v>
      </c>
      <c r="BM470" s="11" t="n">
        <f aca="false">IF(BL470="","",IF(BL470="0 - 2",1,IF(BL470="2,5 - 4,5",2,IF(BL470="5 - 7",3,IF(BL470="7,5 - 9,5",4,IF(BL470="10 - 12",5,IF(BL470="12,5 - 13,5",6,IF(BL470="14","NORMA",IF(BL470="14,5 - 16,5",7,IF(BL470="17 - 19",8,IF(BL470="19,5 - 21,5",9,IF(BL470="22 - 24",10,IF(BL470="24,5 - 26,5",11,IF(BL470="27 - 29",12,IF(BL470="29,5 - 30",13,"")))))))))))))))</f>
        <v>1</v>
      </c>
      <c r="BN470" s="9" t="n">
        <v>16</v>
      </c>
      <c r="BO470" s="11" t="str">
        <f aca="false">IF(BN470="","",IF(AND(BN470&gt;=-20,BN470&lt;=-10),"-20 a -10",IF(AND(BN470&gt;=-9.5,BN470&lt;=0.5),"-9,5 a 0,5",IF(AND(BN470&gt;=1,BN470&lt;=11),"1 a 11",IF(AND(BN470&gt;=11.5,BN470&lt;=21.5),"11,5 a 21,5",IF(BN470=22,"22",IF(AND(BN470&gt;=22.5,BN470&lt;=32.5),"22,5 a 32,5",IF(AND(BN470&gt;=33,BN470&lt;=43),"33 a 43","Fuera de rango"))))))))</f>
        <v>11,5 a 21,5</v>
      </c>
      <c r="BP470" s="11" t="n">
        <f aca="false">IF(BO470="","",IF(BO470="-20 a -10",1,IF(BO470="-9,5 a 0,5",2,IF(BO470="1 a 11",3,IF(BO470="11,5 a 21,5",4,IF(BO470="22","NORMA",IF(BO470="22,5 a 32,5",5,IF(BO470="33 a 43",6,""))))))))</f>
        <v>4</v>
      </c>
      <c r="BQ470" s="9" t="n">
        <v>14</v>
      </c>
      <c r="BR470" s="10" t="str">
        <f aca="false">IF(BQ470="","",IF(AND(BQ470&gt;=-20,BQ470&lt;=-15),"-20 a -15",IF(AND(BQ470&gt;=-14.5,BQ470&lt;=-9.5),"-14,5 a -9,5",IF(AND(BQ470&gt;=-9,BQ470&lt;=-4),"-9 a -4",IF(AND(BQ470&gt;=-3.5,BQ470&lt;=2.5),"-3,5 a 2,5",IF(AND(BQ470&gt;=3,BQ470&lt;=8),"3 a 8",IF(AND(BQ470&gt;=8.5,BQ470&lt;=13.5),"8,5 a 13,5",IF(AND(BQ470&gt;=14,BQ470&lt;=17.5),"14 a 17,5",IF(BQ470=18,"18",IF(AND(BQ470&gt;=18.5,BQ470&lt;=23.5),"18,5 a 23,5",IF(AND(BQ470&gt;=24,BQ470&lt;=29),"24 a 29",IF(AND(BQ470&gt;=29.5,BQ470&lt;=34.5),"29,5 a 34,5",IF(AND(BQ470&gt;=35,BQ470&lt;=40),"35 a 40","Fuera de rango")))))))))))))</f>
        <v>14 a 17,5</v>
      </c>
      <c r="BS470" s="11" t="n">
        <f aca="false">IF(BR470="","",IF(BR470="-20 a -15",1,IF(BR470="-14,5 a -9,5",2,IF(BR470="-9 a -4",3,IF(BR470="-3,5 a 2,5",4,IF(BR470="3 a 8",5,IF(BR470="8,5 a 13,5",6,IF(BR470="14 a 17,5",7,IF(BR470="18","NORMA",IF(BR470="18,5 a 23,5",8,IF(BR470="24 a 29",9,IF(BR470="29,5 a 34,5",10,IF(BR470="35 a 40",11,"")))))))))))))</f>
        <v>7</v>
      </c>
      <c r="BT470" s="9" t="n">
        <v>1</v>
      </c>
      <c r="BU470" s="10" t="str">
        <f aca="false">IF(BT470="","",IF(AND(BT470&gt;=-20,BT470&lt;=-18),"-20 a -18",IF(AND(BT470&gt;=-17.5,BT470&lt;=-15.5),"-17,5 a -15,5",IF(AND(BT470&gt;=-15,BT470&lt;=-13),"-15 a -13",IF(AND(BT470&gt;=-12.5,BT470&lt;=-10.5),"-12,5 a -10,5",IF(AND(BT470&gt;=-10,BT470&lt;=-8),"-10 a -8",IF(AND(BT470&gt;=-7.5,BT470&lt;=-5.5),"-7,5 a -5,5",IF(AND(BT470&gt;=-5,BT470&lt;=-3),"-5 a -3",IF(AND(BT470&gt;=-2.5,BT470&lt;=-0.5),"-2,5 a -0,5",IF(BT470=0,"0",IF(AND(BT470&gt;=0.5,BT470&lt;=2.5),"0,5 a 2,5",IF(AND(BT470&gt;=3,BT470&lt;=5),"3 a 5",IF(AND(BT470&gt;=5.5,BT470&lt;=7.5),"5,5 a 7,5",IF(AND(BT470&gt;=8,BT470&lt;=10),"8 a 10",IF(AND(BT470&gt;=10.5,BT470&lt;=12.5),"10,5 a 12,5",IF(AND(BT470&gt;=13,BT470&lt;=15),"13 a 15",IF(AND(BT470&gt;=15.5,BT470&lt;=17.5),"15,5 a 17,5",IF(AND(BT470&gt;=18,BT470&lt;=20),"18 a 20","Fuera de rango"))))))))))))))))))</f>
        <v>0,5 a 2,5</v>
      </c>
      <c r="BV470" s="11" t="n">
        <f aca="false">IF(BT470="","",IF(BT470=0,"NORMA",IF(AND(BT470&gt;=-20,BT470&lt;=-18),2,IF(AND(BT470&gt;=-17.5,BT470&lt;=-15.5),2,IF(AND(BT470&gt;=-15,BT470&lt;=-13),3,IF(AND(BT470&gt;=-12.5,BT470&lt;=-10.5),4,IF(AND(BT470&gt;=-10,BT470&lt;=-8),5,IF(AND(BT470&gt;=-7.5,BT470&lt;=-5.5),6,IF(AND(BT470&gt;=-5,BT470&lt;=-3),7,IF(AND(BT470&gt;=-2.5,BT470&lt;=-0.5),8,IF(AND(BT470&gt;=0.5,BT470&lt;=2.5),9,IF(AND(BT470&gt;=3,BT470&lt;=5),10,IF(AND(BT470&gt;=5.5,BT470&lt;=7.5),11,IF(AND(BT470&gt;=8,BT470&lt;=10),12,IF(AND(BT470&gt;=10.5,BT470&lt;=12.5),13,IF(AND(BT470&gt;=13,BT470&lt;=15),14,IF(AND(BT470&gt;=15.5,BT470&lt;=17.5),15,IF(AND(BT470&gt;=18,BT470&lt;=20),16,"Fuera de rango"))))))))))))))))))</f>
        <v>9</v>
      </c>
      <c r="BW470" s="9" t="n">
        <v>-3.25</v>
      </c>
      <c r="BX470" s="10" t="n">
        <f aca="false">18.5- (0.3*H470)</f>
        <v>5.9</v>
      </c>
      <c r="BY470" s="10" t="n">
        <f aca="false">(BW470)-(BX470)</f>
        <v>-9.15</v>
      </c>
      <c r="BZ470" s="10" t="str">
        <f aca="false">IF(BY470="","",IF(BY470&lt;-27.5,"De -30 a -28",IF(BY470&lt;-25,"De -27,5 a -25,5",IF(BY470&lt;-22.5,"De -25 a -23",IF(BY470&lt;-20,"De -22,5 a -20,5",IF(BY470&lt;-17.5,"De -20 a -18",IF(BY470&lt;-15,"De -17,5 a -15,5",IF(BY470&lt;-12.5,"De -15 a -13",IF(BY470&lt;-10,"De -12,5 a -10,5",IF(BY470&lt;-7.5,"De -10 a -8",IF(BY470&lt;-5,"De -7,5 a -5,5",IF(BY470&lt;-2.5,"De -5 a -3",IF(BY470&lt;0,"De -2,5 a -0,5",IF(BY470&lt;2.5,"De 0 a 2",IF(BY470&lt;5,"De 2,5 a 4,5",IF(BY470&lt;7.5,"De 5 a 7",IF(BY470&lt;10,"De 7,5 a 9,5",IF(BY470&lt;12.5,"De 10 a 12",IF(BY470&lt;15,"De 12,5 a 14,5",IF(BY470&lt;17.5,"De 15 a 17",IF(BY470&lt;20,"De 17,5 a 19,5",IF(BY470&lt;22.5,"De 20 a 22",IF(BY470&lt;25,"De 22,5 a 24,5",IF(BY470&lt;27.5,"De 25 a 27","De 27,5 a 30"))))))))))))))))))))))))</f>
        <v>De -10 a -8</v>
      </c>
      <c r="CA470" s="12" t="n">
        <f aca="false">IF(BY470="","",IF(BY470&lt;=-28,1,IF(BY470&lt;=-25.5,2,IF(BY470&lt;=-23,3,IF(BY470&lt;=-20.5,4,IF(BY470&lt;=-18,5,IF(BY470&lt;=-15.5,6,IF(BY470&lt;=-13,7,IF(BY470&lt;=-10.5,8,IF(BY470&lt;=-8,9,IF(BY470&lt;=-5.5,10,IF(BY470&lt;=-3,11,IF(BY470&lt;=-0.5,12,IF(BY470&lt;=2,13,IF(BY470&lt;=4.5,14,IF(BY470&lt;=7,15,IF(BY470&lt;=9.5,16,IF(BY470&lt;=12,17,IF(BY470&lt;=14.5,18,IF(BY470&lt;=17,19,IF(BY470&lt;=19.5,20,IF(BY470&lt;=22,21,IF(BY470&lt;=24.5,22,IF(BY470&lt;=27,23,IF(BY470&lt;=30,24,"Fuera de rango")))))))))))))))))))))))))</f>
        <v>9</v>
      </c>
      <c r="CB470" s="9" t="n">
        <v>-3.5</v>
      </c>
      <c r="CC470" s="10" t="n">
        <f aca="false">18.5- (0.3*H470)</f>
        <v>5.9</v>
      </c>
      <c r="CD470" s="10" t="n">
        <f aca="false">(CB470)-(CC470)</f>
        <v>-9.4</v>
      </c>
      <c r="CE470" s="10" t="str">
        <f aca="false">IF(CD470="","",IF(CD470&lt;-27.5,"De -30 a -28",IF(CD470&lt;-25,"De -27,5 a -25,5",IF(CD470&lt;-22.5,"De -25 a -23",IF(CD470&lt;-20,"De -22,5 a -20,5",IF(CD470&lt;-17.5,"De -20 a -18",IF(CD470&lt;-15,"De -17,5 a -15,5",IF(CD470&lt;-12.5,"De -15 a -13",IF(CD470&lt;-10,"De -12,5 a -10,5",IF(CD470&lt;-7.5,"De -10 a -8",IF(CD470&lt;-5,"De -7,5 a -5,5",IF(CD470&lt;-2.5,"De -5 a -3",IF(CD470&lt;0,"De -2,5 a -0,5",IF(CD470&lt;=2,"De 0 a 2",IF(CD470&lt;=4.5,"De 2,5 a 4,5",IF(CD470&lt;=7,"De 5 a 7",IF(CD470&lt;=9.5,"De 7,5 a 9,5",IF(CD470&lt;=12,"De 10 a 12",IF(CD470&lt;=14.5,"De 12,5 a 14,5",IF(CD470&lt;=17,"De 15 a 17",IF(CD470&lt;=19.5,"De 17,5 a 19,5",IF(CD470&lt;=22,"De 20 a 22",IF(CD470&lt;=24.5,"De 22,5 a 24,5",IF(CD470&lt;=27,"De 25 a 27","De 27,5 a 30"))))))))))))))))))))))))</f>
        <v>De -10 a -8</v>
      </c>
      <c r="CF470" s="12" t="n">
        <f aca="false">IF(CD470="","",IF(CD470&lt;-27.5,1,IF(CD470&lt;-25,2,IF(CD470&lt;-22.5,3,IF(CD470&lt;-20,4,IF(CD470&lt;-17.5,5,IF(CD470&lt;-15,6,IF(CD470&lt;-12.5,7,IF(CD470&lt;-10,8,IF(CD470&lt;-7.5,9,IF(CD470&lt;-5,10,IF(CD470&lt;-2.5,11,IF(CD470&lt;0,12,IF(CD470&lt;2.5,13,IF(CD470&lt;5,14,IF(CD470&lt;7.5,15,IF(CD470&lt;10,16,IF(CD470&lt;12.5,17,IF(CD470&lt;15,18,IF(CD470&lt;17.5,19,IF(CD470&lt;20,20,IF(CD470&lt;22.5,21,IF(CD470&lt;25,22,IF(CD470&lt;27.5,23,24))))))))))))))))))))))))</f>
        <v>9</v>
      </c>
      <c r="CG470" s="9" t="n">
        <v>-1.75</v>
      </c>
      <c r="CH470" s="10" t="str">
        <f aca="false">IF(CG470="","",IF(AND(CG470&gt;=-10,CG470&lt;=-9.5),"-10 a -9,5",IF(AND(CG470&gt;-9.5,CG470&lt;=-8.5),"-9 a -8,5",IF(AND(CG470&gt;-8.5,CG470&lt;=-7.5),"-8 a -7,5",IF(AND(CG470&gt;-7.5,CG470&lt;=-6.5),"-7 a -6,5",IF(AND(CG470&gt;-6.5,CG470&lt;=-5.5),"-6 a -5,5",IF(AND(CG470&gt;-5.5,CG470&lt;=-4.5),"-5 a -4,5",IF(AND(CG470&gt;-4.5,CG470&lt;=-3.5),"-4 a -3,5",IF(AND(CG470&gt;-3.5,CG470&lt;=-2.5),"-3 a -2,5",IF(CG470=-2.25,"-2,25",IF(AND(CG470&gt;-2.5,CG470&lt;=-1.5),"-2 a -1,5",IF(AND(CG470&gt;-1.5,CG470&lt;=-0.5),"-1 a -0,5",IF(AND(CG470&gt;-0.5,CG470&lt;=0.5),"0 a 0,5",IF(AND(CG470&gt;0.5,CG470&lt;=1.5),"1 a 1,5",IF(AND(CG470&gt;1.5,CG470&lt;=2.5),"2 a 2,5",IF(AND(CG470&gt;2.5,CG470&lt;=3.5),"3 a 3,5",IF(AND(CG470&gt;3.5,CG470&lt;=4.5),"4 a 4,5",IF(AND(CG470&gt;4.5,CG470&lt;=5.5),"5 a 5,5",IF(AND(CG470&gt;5.5,CG470&lt;=6.5),"6 a 6,5",IF(AND(CG470&gt;6.5,CG470&lt;=7.5),"7 a 7,5",IF(AND(CG470&gt;7.5,CG470&lt;=8.5),"8 a 8,5",IF(AND(CG470&gt;8.5,CG470&lt;=9.5),"9 a 9,5",IF(CG470&gt;=10,"10","Fuera de rango")))))))))))))))))))))))</f>
        <v>-2 a -1,5</v>
      </c>
      <c r="CI470" s="11" t="n">
        <f aca="false">IF(CG470="","",IF(CG470=-2.25,"NORMA",IF(CG470&lt;=-9.5,1,IF(CG470&lt;=-8.5,2,IF(CG470&lt;=-7.5,3,IF(CG470&lt;=-6.5,4,IF(CG470&lt;=-5.5,5,IF(CG470&lt;=-4.5,6,IF(CG470&lt;=-3.5,7,IF(CG470&lt;=-2.5,8,IF(CG470&lt;=-1.5,9,IF(CG470&lt;=-0.5,10,IF(CG470&lt;=0.5,11,IF(CG470&lt;=1.5,12,IF(CG470&lt;=2.5,13,IF(CG470&lt;=3.5,14,IF(CG470&lt;=4.5,15,IF(CG470&lt;=5.5,16,IF(CG470&lt;=6.5,17,IF(CG470&lt;=7.5,18,IF(CG470&lt;=8.5,19,IF(CG470&lt;=9.5,20,IF(CG470=10,21,"Fuera de rango")))))))))))))))))))))))</f>
        <v>9</v>
      </c>
      <c r="CJ470" s="9" t="n">
        <v>2.25</v>
      </c>
      <c r="CK470" s="10" t="str">
        <f aca="false">IF(CJ470="","",IF(AND(CJ470&gt;=-6,CJ470&lt;=-5.5),"-6 a -5,5",IF(AND(CJ470&gt;-5.5,CJ470&lt;=-4.5),"-5 a -4,5",IF(AND(CJ470&gt;-4.5,CJ470&lt;=-3.5),"-4 a -3,5",IF(AND(CJ470&gt;-3.5,CJ470&lt;=-2.5),"-3 a -2,5",IF(AND(CJ470&gt;-2.5,CJ470&lt;=-1.5),"-2 a -1,5",IF(AND(CJ470&gt;-1.5,CJ470&lt;=-0.5),"-1 a -0,5",IF(AND(CJ470&gt;-0.5,CJ470&lt;=0.5),"0 a 0,5",IF(AND(CJ470&gt;0.5,CJ470&lt;=1.5),"1 a 1,5",IF(AND(CJ470&gt;1.5,CJ470&lt;2.5),"2",IF(AND(CJ470&gt;=2.5,CJ470&lt;=3),"2,5 a 3",IF(AND(CJ470&gt;3,CJ470&lt;=4),"3,5 a 4",IF(AND(CJ470&gt;4,CJ470&lt;=5),"4,5 a 5",IF(AND(CJ470&gt;5,CJ470&lt;=6),"5,5 a 6",IF(AND(CJ470&gt;6,CJ470&lt;=7),"6,5 a 7",IF(AND(CJ470&gt;7,CJ470&lt;=8),"7,5 a 8",IF(AND(CJ470&gt;8,CJ470&lt;=9.5),"8,5 a 9,5",IF(CJ470=10,"10","Fuera de rango"))))))))))))))))))</f>
        <v>2</v>
      </c>
      <c r="CL470" s="11" t="str">
        <f aca="false">IF(CK470="","",IF(OR(CK470="-6 a -5,5",CK470="-6 - -5,5"),1,IF(OR(CK470="-5 a -4,5",CK470="-5 - -4,5"),2,IF(OR(CK470="-4 a -3,5",CK470="-4 - -3,5"),3,IF(OR(CK470="-3 a -2,5",CK470="-3 - -2,5"),4,IF(OR(CK470="-2 a -1,5",CK470="-2 - -1,5"),5,IF(OR(CK470="-1 a -0,5",CK470="-1 - -0,5"),6,IF(OR(CK470="0 a 0,5",CK470="0 - 0,5"),7,IF(OR(CK470="1 a 1,5",CK470="1 - 1,5"),8,IF(CK470="2","NORMA",IF(OR(CK470="2,5 a 3",CK470="2,5 - 3"),9,IF(OR(CK470="3,5 a 4",CK470="3,5 - 4"),10,IF(OR(CK470="4,5 a 5",CK470="4,5 - 5"),11,IF(OR(CK470="5,5 a 6",CK470="5,5 - 6"),12,IF(OR(CK470="6,5 a 7",CK470="6,5 - 7"),13,IF(OR(CK470="7,5 a 8",CK470="7,5 - 8"),14,IF(OR(CK470="8,5 a 9",CK470="8,5 - 9,5",CK470="9 a 9,5"),15,IF(CK470="10",15,IF(OR(CK470="0,5 a 1",CK470="0,5 - 1"),7,"Fuera de rango")))))))))))))))))))</f>
        <v>NORMA</v>
      </c>
      <c r="CN470" s="10" t="str">
        <f aca="false">IF(CM470=0,"0", " ")</f>
        <v>0</v>
      </c>
      <c r="CO470" s="10" t="str">
        <f aca="false">IF(CM470&gt;0,"EME"," ")</f>
        <v> </v>
      </c>
      <c r="CQ470" s="10" t="str">
        <f aca="false">IF(CP470&gt;0,"0", " ")</f>
        <v> </v>
      </c>
      <c r="CR470" s="10" t="str">
        <f aca="false">IF(CP470&gt;0,"EME"," ")</f>
        <v> </v>
      </c>
      <c r="CS470" s="9" t="n">
        <v>0</v>
      </c>
      <c r="CV470" s="9" t="n">
        <v>0</v>
      </c>
      <c r="CY470" s="9" t="n">
        <v>-2.75</v>
      </c>
      <c r="DB470" s="9" t="n">
        <v>-2.25</v>
      </c>
      <c r="DC470" s="11" t="str">
        <f aca="false">IF(DB470&lt;0,"2"," ")</f>
        <v>2</v>
      </c>
      <c r="DD470" s="11" t="str">
        <f aca="false">IF(DB470&lt;0,"MIO"," ")</f>
        <v>MIO</v>
      </c>
      <c r="DE470" s="9" t="n">
        <v>-1</v>
      </c>
      <c r="DF470" s="10" t="str">
        <f aca="false">IF(DE470&lt;0,"3"," ")</f>
        <v>3</v>
      </c>
      <c r="DG470" s="10" t="str">
        <f aca="false">IF(DE470&lt;0,"AST"," ")</f>
        <v>AST</v>
      </c>
      <c r="DH470" s="9" t="n">
        <v>-0.75</v>
      </c>
      <c r="DI470" s="10" t="str">
        <f aca="false">IF(DH470&lt;0,"3"," ")</f>
        <v>3</v>
      </c>
      <c r="DJ470" s="10" t="str">
        <f aca="false">IF(DH470&lt;0,"AST"," ")</f>
        <v>AST</v>
      </c>
      <c r="DK470" s="9" t="n">
        <v>0</v>
      </c>
      <c r="DL470" s="10" t="str">
        <f aca="false">IF(DK470&gt;0,"4"," ")</f>
        <v> </v>
      </c>
      <c r="DM470" s="10" t="str">
        <f aca="false">IF(DK470&gt;0,"PRE"," ")</f>
        <v> </v>
      </c>
      <c r="DN470" s="9" t="n">
        <v>0</v>
      </c>
      <c r="DO470" s="10" t="str">
        <f aca="false">IF(DN470&gt;0,"4"," ")</f>
        <v> </v>
      </c>
      <c r="DP470" s="10" t="str">
        <f aca="false">IF(DN470&gt;0,"PRE"," ")</f>
        <v> </v>
      </c>
      <c r="DS470" s="12" t="str">
        <f aca="false">CONCATENATE(CO470,CU470,DA470,DG470,DM470)</f>
        <v> AST </v>
      </c>
      <c r="DT470" s="10" t="e">
        <f aca="false" t="array" ref="DT470">_xlfn.IFS(DS470="EME    ","0", DS470=" HIP   ","1", DS470="  MIO  ","2", DS470="   AST ","3", DS470="    PRE","4", DS470="EME   PRE","5", DS470=" HIP  PRE","6", DS470=" HIP AST ","7", DS470="  MIO PRE","8", DS470="  MIOAST ","9", DS470="   ASTPRE","10",DS470=" HIP ASTPRE","11", DS470="  MIOASTPRE","12", DS470="     ","0")</f>
        <v>#N/A</v>
      </c>
      <c r="DV470" s="1" t="e">
        <f aca="false" t="array" ref="DV470">_xlfn.IFS(DU470="SI","2", DU470="NO","1")</f>
        <v>#N/A</v>
      </c>
      <c r="DX470" s="11" t="str">
        <f aca="false">IF(DW470=0,"1","2")</f>
        <v>1</v>
      </c>
      <c r="DY470" s="11" t="str">
        <f aca="false" t="array" ref="DY470">_xlfn.IFS(DW470=0,"0", DW470=0.25, "1", DW470=0.5,"2", DW470=0.75,"3", DW470=1,"4",DW470=1.25,"5", DW470=1.5,"6", DW470=1.75,"7", DW470=2,"8")</f>
        <v>0</v>
      </c>
      <c r="EA470" s="11" t="str">
        <f aca="false">IF(DZ470=0,"1","2")</f>
        <v>1</v>
      </c>
      <c r="EB470" s="11" t="str">
        <f aca="false" t="array" ref="EB470">_xlfn.IFS(DZ470=0,"0", DZ470=0.25, "1", DZ470=0.5,"2", DZ470=0.75,"3", DZ470=1,"4",DZ470=1.25,"5", DZ470=1.5,"6", DZ470=1.75,"7", DZ470=2,"8")</f>
        <v>0</v>
      </c>
      <c r="ED470" s="10" t="str">
        <f aca="false">IF(EC470=0,"1","2")</f>
        <v>1</v>
      </c>
      <c r="EE470" s="11" t="str">
        <f aca="false" t="array" ref="EE470">_xlfn.IFS(EC470=0,"0", EC470=-0.25, "1", EC470=-0.5,"2", EC470=-0.75,"3", EC470=-1,"4",EC470=-1.25,"5", EC470=-1.5,"6", EC470=-1.75,"7", EC470=-2,"8", EC470=-2.25,"9",EC470=-2.5,"10", EC470=-2.75,"11", EC470=-3,"12", EC470=-3.25,"13", EC470=-3.5,"14", EC470=-3.75,"15",EC470=-4,"16")</f>
        <v>0</v>
      </c>
      <c r="EG470" s="10" t="str">
        <f aca="false">IF(EF470=0,"1","2")</f>
        <v>1</v>
      </c>
      <c r="EH470" s="11" t="str">
        <f aca="false" t="array" ref="EH470">_xlfn.IFS(EF470=0,"0", EF470=-0.25, "1", EF470=-0.5,"2", EF470=-0.75,"3", EF470=-1,"4",EF470=-1.25,"5", EF470=-1.5,"6", EF470=-1.75,"7", EF470=-2,"8", EF470=-2.25,"9",EF470=-2.5,"10", EF470=-2.75,"11", EF470=-3,"12", EF470=-3.25,"13", EF470=-3.5,"14", EF470=-3.75,"15",EF470=-4,"16")</f>
        <v>0</v>
      </c>
      <c r="EJ470" s="11" t="str">
        <f aca="false">IF(EI470=0,"1","2")</f>
        <v>1</v>
      </c>
      <c r="EK470" s="11" t="str">
        <f aca="false" t="array" ref="EK470">_xlfn.IFS(EI470=0,"0", EI470=-0.25, "1", EI470=-0.5,"2", EI470=-0.75,"3", EI470=-1,"4",EI470=-1.25,"5", EI470=-1.5,"6", EI470=-1.75,"7", EI470=-2,"8", EI470=-2.25,"9", EI470=-2.25,"9",EI470=-2.5,"10", EI470=-2.75,"11", EI470=-3,"12", EI470=-3.25,"13", EI470=-3.5,"14", EI470=-3.75,"15",EI470=-4,"16", EI470=0.25, "17", EI470=0.5, "18")</f>
        <v>0</v>
      </c>
      <c r="EM470" s="11" t="str">
        <f aca="false">IF(EL470=0,"1","2")</f>
        <v>1</v>
      </c>
      <c r="EN470" s="11" t="str">
        <f aca="false" t="array" ref="EN470">_xlfn.IFS(EL470=0.25,"17",EL470=0.5,"18", EL470=0,"0", EL470=-0.25, "1", EL470=-0.5,"2", EL470=-0.75,"3", EL470=-1,"4",EL470=-1.25,"5", EL470=-1.5,"6", EL470=-1.75,"7", EL470=-2,"8",EL470= -2.25,"9",EL470=-2.5,"10",EL470= -2.75,"11",EL470= -3,"12",EL470= -3.25,"13",EL470= -3.5,"14",EL470= -3.75,"15",EL470=-4,"16")</f>
        <v>0</v>
      </c>
      <c r="EP470" s="11" t="str">
        <f aca="false">IF(EO470=0,"1","2")</f>
        <v>1</v>
      </c>
      <c r="EQ470" s="11" t="str">
        <f aca="false" t="array" ref="EQ470">_xlfn.IFS(EO470=0,"0", EO470=0.25, "1", EO470=0.5,"2", EO470=0.75,"3", EO470=1,"4",EO470=1.25,"5", EO470=1.5,"6", EO470=1.75,"7", EO470=2,"8", EO470=2.25,"9", EO470=2.25,"9",EO470=2.5,"10", EO470=2.75,"11", EO470=3,"12", EO470=3.25,"13", EO470=3.5,"14", EO470=3.75,"15",EO470=4,"16", EO470=-0.25, "17", bq=-0.5, "18")</f>
        <v>0</v>
      </c>
      <c r="ES470" s="11" t="str">
        <f aca="false">IF(ER470=0,"1","2")</f>
        <v>1</v>
      </c>
      <c r="ET470" s="11" t="str">
        <f aca="false" t="array" ref="ET470">_xlfn.IFS(ER470=0,"0", ER470=0.25, "1", ER470=0.5,"2", ER470=0.75,"3", ER470=1,"4",ER470=1.25,"5", ER470=1.5,"6", ER470=1.75,"7", ER470=2,"8", ER470=2.25,"9", ER470=2.25,"9",ER470=2.5,"10", ER470=2.75,"11", ER470=3,"12", ER470=3.25,"13", ER470=3.5,"14", ER470=3.75,"15",ER470=4,"16", ER470=-0.25, "17", bq=-0.5, "18")</f>
        <v>0</v>
      </c>
      <c r="EV470" s="14" t="e">
        <f aca="false">VLOOKUP(EU470,LEYENDA!$G$2:$H$8,2,TRUE())</f>
        <v>#N/A</v>
      </c>
      <c r="EW470" s="14" t="e">
        <f aca="false" t="array" ref="EW470">_xlfn.IFS(EV470="0-5","1", EV470="6-12","2", EV470="13-18","3", EV470="19-24","4", EV470="25-36","5", EV470="37-48","6", EV470="49-60","7")</f>
        <v>#N/A</v>
      </c>
    </row>
    <row r="471" customFormat="false" ht="13.5" hidden="false" customHeight="false" outlineLevel="0" collapsed="false">
      <c r="A471" s="1" t="n">
        <v>165</v>
      </c>
      <c r="B471" s="2" t="n">
        <v>2</v>
      </c>
      <c r="C471" s="33" t="n">
        <v>42644</v>
      </c>
      <c r="E471" s="5" t="str">
        <f aca="false">VLOOKUP(A471,'286'!$A$3:$J$6279,10,FALSE())</f>
        <v>JALVO ORTEGA, DANIEL</v>
      </c>
      <c r="F471" s="4" t="str">
        <f aca="false">VLOOKUP(A471,'286'!$A$3:$I$1768,3,FALSE())</f>
        <v>JALORDA</v>
      </c>
      <c r="G471" s="6" t="n">
        <f aca="false">VLOOKUP(A471,'286'!$A$3:$I$1768,4,FALSE())</f>
        <v>26404</v>
      </c>
      <c r="H471" s="7" t="n">
        <f aca="false">YEAR(C471)-YEAR(G471)</f>
        <v>44</v>
      </c>
      <c r="I471" s="1" t="str">
        <f aca="false">VLOOKUP(H471,LEYENDA!$C$2:$D$6,2,TRUE())</f>
        <v>41-60</v>
      </c>
      <c r="J471" s="5" t="str">
        <f aca="false">VLOOKUP(A471,'286'!$A$3:$I$1768,7,FALSE())</f>
        <v>H</v>
      </c>
      <c r="K471" s="8" t="n">
        <f aca="false">VLOOKUP(A471,'286'!$A$3:$I$1768,2,FALSE())</f>
        <v>0</v>
      </c>
      <c r="L471" s="4" t="str">
        <f aca="false">VLOOKUP(A471,'286'!$A$3:$I$1768,8,FALSE())</f>
        <v>D</v>
      </c>
      <c r="M471" s="4" t="str">
        <f aca="false">VLOOKUP(A471,'286'!$A$3:$I$1768,9,FALSE())</f>
        <v>D</v>
      </c>
      <c r="N471" s="8" t="str">
        <f aca="false">IF(R471=O471, "MISMA","CONTRARIA")</f>
        <v>MISMA</v>
      </c>
      <c r="O471" s="8" t="str">
        <f aca="false" t="array" ref="O471">_xlfn.IFS(L471="D","1", L471="I","2")</f>
        <v>1</v>
      </c>
      <c r="P471" s="8" t="e">
        <f aca="false" t="array" ref="P471">_xlfn.IFS(K471="OD","1", K471="OI","2")</f>
        <v>#N/A</v>
      </c>
      <c r="Q471" s="1" t="str">
        <f aca="false" t="array" ref="Q471">_xlfn.IFS(J471="M","1", J471="H","2")</f>
        <v>2</v>
      </c>
      <c r="R471" s="8" t="str">
        <f aca="false" t="array" ref="R471">_xlfn.IFS(M471="D","1", M471="I","2")</f>
        <v>1</v>
      </c>
      <c r="S471" s="1" t="str">
        <f aca="false" t="array" ref="S471">_xlfn.IFS(N471="CONTRARIA", "1",N471= "MISMA","2")</f>
        <v>2</v>
      </c>
      <c r="T471" s="1" t="str">
        <f aca="false" t="array" ref="T471">_xlfn.IFS(I471="0-12","1", I471="13-24","2", I471="25-40","3", I471="41-60","4", I471="61-100","5")</f>
        <v>4</v>
      </c>
      <c r="U471" s="9" t="n">
        <v>-0.5</v>
      </c>
      <c r="V471" s="10" t="str">
        <f aca="false">IF(U471="","",IF(AND(U471&gt;=-9,U471&lt;=-6.5),"-9 a -6,5",IF(AND(U471&gt;=-6,U471&lt;=-3.5),"-6 a -3,5",IF(AND(U471&gt;=-3,U471&lt;=-1),"-3 a -1",IF(U471=-0.5,"-0,5",IF(AND(U471&gt;=0,U471&lt;=2.5),"0 a 2,5",IF(AND(U471&gt;=3,U471&lt;=5.5),"3 a 5,5",IF(AND(U471&gt;=6,U471&lt;=8.5),"6 a 8,5",IF(AND(U471&gt;=9,U471&lt;=20),"9 a 20","Fuera de rango")))))))))</f>
        <v>-0,5</v>
      </c>
      <c r="W471" s="11" t="str">
        <f aca="false">IF(V471="","",IF(V471="-9 a -6,5",2,IF(V471="-6 a -3,5",3,IF(V471="-3 a -1",4,IF(V471="-0,5","NORMA",IF(V471="0 a 2,5",5,IF(V471="3 a 5,5",6,IF(V471="6 a 8,5",7,IF(V471="9 a 20",8,"Fuera de rango")))))))))</f>
        <v>NORMA</v>
      </c>
      <c r="X471" s="9" t="n">
        <v>0</v>
      </c>
      <c r="Y471" s="11" t="str">
        <f aca="false">IF(X471="","",IF(AND(X471&gt;=0,X471&lt;=4),"0 a 4",IF(AND(X471&gt;=4.5,X471&lt;=8.5),"4,5 a 8,5",IF(X471=9,"9",IF(AND(X471&gt;=9.5,X471&lt;=13),"9,5 a 13",IF(AND(X471&gt;=13.5,X471&lt;=20),"13,5 a 20",IF(AND(X471&gt;=20.5,X471&lt;=35),"20,5 a 35","Fuera de rango")))))))</f>
        <v>0 a 4</v>
      </c>
      <c r="Z471" s="11" t="n">
        <f aca="false">IF(Y471="","",IF(Y471="0 a 4",1,IF(Y471="4,5 a 8,5",2,IF(Y471="9","NORMA",IF(Y471="9,5 a 13",3,IF(Y471="13,5 a 20",4,IF(Y471="20,5 a 35",5,"Fuera de rango")))))))</f>
        <v>1</v>
      </c>
      <c r="AA471" s="9" t="n">
        <v>27</v>
      </c>
      <c r="AB471" s="10" t="str">
        <f aca="false">IF(AA471="","",IF(AND(AA471&gt;=0,AA471&lt;=9),"0 a 9",IF(AND(AA471&gt;=9.5,AA471&lt;=18.5),"9,5 a 18,5",IF(AA471=19,"19",IF(AND(AA471&gt;=19.5,AA471&lt;=28),"19,5 a 28",IF(AND(AA471&gt;=28.5,AA471&lt;=40),"28,5 a 40","Fuera de rango"))))))</f>
        <v>19,5 a 28</v>
      </c>
      <c r="AC471" s="11" t="n">
        <f aca="false" t="array" ref="AC471">_xlfn.IFS(AB471="","",AB471="0 a 9",1,AB471="9,5 a 18,5",2,AB471="19","NORMA",AB471="19,5 a 28",3,AB471="28,5 a 40",4,TRUE(),"Fuera de rango")</f>
        <v>3</v>
      </c>
      <c r="AD471" s="9" t="n">
        <v>8</v>
      </c>
      <c r="AE471" s="10" t="str">
        <f aca="false">IF(AD471="","",IF(AND(AD471&gt;=-10,AD471&lt;=0),"De -10 a 0",IF(AND(AD471&gt;=0.5,AD471&lt;=9.5),"0,5 a 9,5",IF(AD471=10,"10",IF(AND(AD471&gt;=10.5,AD471&lt;=20),"10,5 a 20",IF(AND(AD471&gt;=20.5,AD471&lt;=40),"20,5 a 40","Fuera de rango"))))))</f>
        <v>0,5 a 9,5</v>
      </c>
      <c r="AF471" s="12" t="n">
        <f aca="false">IF(AD471="","",IF(AND(AD471&gt;=-10,AD471&lt;=0),1,IF(AND(AD471&gt;=0.5,AD471&lt;=9.5),2,IF(AD471=10,"NORMA",IF(AND(AD471&gt;=10.5,AD471&lt;=20),3,IF(AND(AD471&gt;=20.5,AD471&lt;=40),4,""))))))</f>
        <v>2</v>
      </c>
      <c r="AG471" s="9" t="n">
        <v>8</v>
      </c>
      <c r="AH471" s="10" t="str">
        <f aca="false">IF(AG471="","",IF(AND(AG471&gt;=0,AG471&lt;=4),"0 a 4",IF(AND(AG471&gt;=4.5,AG471&lt;=8.5),"4,5 a 8,5",IF(AG471=9,"9",IF(AND(AG471&gt;=9.5,AG471&lt;=13),"9,5 a 13",IF(AND(AG471&gt;=13.5,AG471&lt;=25),"13,5 a 25","Fuera de rango"))))))</f>
        <v>4,5 a 8,5</v>
      </c>
      <c r="AI471" s="10" t="n">
        <f aca="false">IF(AH471="","",IF(AH471="0 a 4",1,IF(AH471="4,5 a 8,5",2,IF(AH471="9","NORMA",IF(AH471="9,5 a 13",3,IF(AH471="13,5 a 25",4,""))))))</f>
        <v>2</v>
      </c>
      <c r="AJ471" s="9" t="n">
        <v>4</v>
      </c>
      <c r="AK471" s="10" t="str">
        <f aca="false">IF(AJ471="","",IF(AND(AJ471&gt;=-15,AJ471&lt;=-10.5),"-15 a -10,5",IF(AND(AJ471&gt;=-10,AJ471&lt;=-4),"-10 a -4",IF(AND(AJ471&gt;=-4.5,AJ471&lt;=0),"-4,5 a 0",IF(AND(AJ471&gt;=0.5,AJ471&lt;=4.5),"0,5 a 4,5",IF(AJ471=5,"5",IF(AND(AJ471&gt;=5.5,AJ471&lt;=10),"5,5 a 10",IF(AND(AJ471&gt;=10.5,AJ471&lt;=20),"10,5 a 20","Fuera de rango"))))))))</f>
        <v>0,5 a 4,5</v>
      </c>
      <c r="AL471" s="11" t="n">
        <f aca="false">IF(AK471="","",IF(AK471="-15 a -10,5",1,IF(AK471="-10 a -4",2,IF(AK471="-4,5 a 0",3,IF(AK471="0,5 a 4,5",4,IF(AK471="5","NORMA",IF(AK471="5,5 a 10",5,IF(AK471="10,5 a 20",6,"Error"))))))))</f>
        <v>4</v>
      </c>
      <c r="AM471" s="9" t="n">
        <v>0</v>
      </c>
      <c r="AN471" s="10" t="str">
        <f aca="false">IF(AM471="","",IF(AND(AM471&gt;=-7.5,AM471&lt;=-5.5),"-7,5 a -5,5",IF(AND(AM471&gt;=-5,AM471&lt;=-3),"-5 a -3",IF(AND(AM471&gt;=-2.5,AM471&lt;=-0.5),"-2,5 a -0,5",IF(AM471=0,"0,00",IF(AND(AM471&gt;=0.5,AM471&lt;=2.5),"0,5 a 2,5",IF(AND(AM471&gt;=3,AM471&lt;=5),"3 a 5",IF(AND(AM471&gt;=5.5,AM471&lt;=7.5),"5,5 a 7,5",IF(AND(AM471&gt;=8,AM471&lt;=10),"8 a 10","Fuera de rango")))))))))</f>
        <v>0,00</v>
      </c>
      <c r="AO471" s="11" t="str">
        <f aca="false">IF(AN471="","",IF(AN471="-7,5 a -5,5",1,IF(AN471="-5 a -3",2,IF(AN471="-2,5 a -0,5",3,IF(AN471="0,00","NORMA",IF(AN471="0,5 a 2,5",4,IF(AN471="3 a 5",5,IF(AN471="5,5 a 7,5",6,IF(AN471="8 a 10",7,"Error")))))))))</f>
        <v>NORMA</v>
      </c>
      <c r="AP471" s="9" t="n">
        <v>-1</v>
      </c>
      <c r="AQ471" s="10" t="str">
        <f aca="false">IF(AP471="","",IF(AND(AP471&gt;=-20,AP471&lt;=-9.5),"-20 a -9,5",IF(AND(AP471&gt;=-9,AP471&lt;=-6.5),"-9 a -6,5",IF(AP471=-6,"-6",IF(AND(AP471&gt;=-5.5,AP471&lt;=-3),"-5,5 a -3",IF(AND(AP471&gt;=-2.5,AP471&lt;=0),"-2,5 a 0",IF(AND(AP471&gt;=0.5,AP471&lt;=3),"0,5 a 3",IF(AND(AP471&gt;=3.5,AP471&lt;=6),"3,5 a 6",IF(AND(AP471&gt;=6.5,AP471&lt;=9),"6,5 a 9",IF(AND(AP471&gt;=9.5,AP471&lt;=20),"9,5 a 20","Fuera de rango"))))))))))</f>
        <v>-2,5 a 0</v>
      </c>
      <c r="AR471" s="11" t="n">
        <f aca="false">IF(AQ471="","",IF(AQ471="-20 a -9,5",1,IF(AQ471="-9 a -6,5",2,IF(AQ471="-6","NORMA",IF(AQ471="-5,5 a -3",3,IF(AQ471="-2,5 a 0",4,IF(AQ471="0,5 a 3",5,IF(AQ471="3,5 a 6",6,IF(AQ471="6,5 a 9",7,IF(AQ471="9,5 a 20",8,""))))))))))</f>
        <v>4</v>
      </c>
      <c r="AS471" s="9" t="n">
        <v>-2</v>
      </c>
      <c r="AT471" s="10" t="str">
        <f aca="false">IF(AS471="","",IF(AND(AS471&gt;=-16,AS471&lt;=-14),"-16 a -14",IF(AND(AS471&gt;=-13.5,AS471&lt;=-11.5),"-13,5 a -11,5",IF(AND(AS471&gt;=-11,AS471&lt;=-9),"-11 a -9",IF(AND(AS471&gt;=-8.5,AS471&lt;=-6.5),"-8,5 a -6,5",IF(AND(AS471&gt;=-6,AS471&lt;=-4),"-6 a -4",IF(AND(AS471&gt;=-3.5,AS471&lt;=-1.5),"-3,5 a -1,5",IF(AND(AS471&gt;=-1,AS471&lt;=1),"-1 a 1",IF(AND(AS471&gt;=1.5,AS471&lt;=3.5),"1,5 a 3,5",IF(AND(AS471&gt;=4,AS471&lt;=6),"4 a 6",IF(AND(AS471&gt;=6.5,AS471&lt;=8.5),"6,5 a 8,5",IF(AND(AS471&gt;=9,AS471&lt;=11),"9 a 11",IF(AND(AS471&gt;=11.5,AS471&lt;=13.5),"11,5 a 13,5",IF(AND(AS471&gt;=14,AS471&lt;=16),"14 a 16",IF(AND(AS471&gt;=16.5,AS471&lt;=18.5),"16,5 a 18,5",IF(AND(AS471&gt;=19,AS471&lt;=21),"19 a 21","Fuera de rango"))))))))))))))))</f>
        <v>-3,5 a -1,5</v>
      </c>
      <c r="AU471" s="11" t="n">
        <f aca="false" t="array" ref="AU471">IF(AT471="","",_xlfn.IFS(AT471="-16 a -14",1,AT471="-13,5 a -11,5",2,AT471="-11 a -9",3,AT471="-8,5 a -6,5",4,AT471="-6 a -4",5,AT471="-3,5 a -1,5",6,AT471="-1 a 1",7,AT471="1,5 a 3,5",8,AT471="4 a 6","NORMA",AT471="6,5 a 8,5",9,AT471="9 a 11",10,AT471="11,5 a 13,5",11,AT471="14 a 16",12,AT471="16,5 a 18,5",13,AT471="19 a 21",14,TRUE(),""))</f>
        <v>6</v>
      </c>
      <c r="AV471" s="9" t="n">
        <v>1</v>
      </c>
      <c r="AW471" s="10" t="str">
        <f aca="false">IF(AV471="","",IF(AND(AV471&gt;=-1,AV471&lt;=-0.5),"-1 a -0,5",IF(AND(AV471&gt;-0.5,AV471&lt;=0),"De -0,5 a 0",IF(AND(AV471&gt;=0.25,AV471&lt;=0.75),"0,25 a 0,75",IF(AND(AV471&gt;=1,AV471&lt;=1.5),"1 a 1,5",IF(AND(AV471&gt;=1.75,AV471&lt;=2.25),"1,75 a 2,25",IF(AND(AV471&gt;=2.5,AV471&lt;=3),"2,5 a 3",IF(AND(AV471&gt;=3.25,AV471&lt;=3.75),"3,25 a 3,75","Fuera de rango"))))))))</f>
        <v>1 a 1,5</v>
      </c>
      <c r="AX471" s="10" t="n">
        <f aca="false">IF(AW471="","",IF(OR(AW471="-1 a -0,5",AW471="-1 a -0.5"),1,IF(OR(AW471="De -0,5 a 0",AW471="-0,5 a 0",AW471="De -0.5 a 0"),2,IF(OR(AW471="0,25 a 0,75",AW471="0.25 a 0.75"),"NORMA",IF(OR(AW471="1 a 1,5",AW471="1 a 1.5"),3,IF(OR(AW471="1,75 a 2,25",AW471="1.75 a 2.25"),4,IF(OR(AW471="2,5 a 3",AW471="2.5 a 3"),5,IF(OR(AW471="3,25 a 3,75",AW471="3.25 a 3.75"),6,""))))))))</f>
        <v>3</v>
      </c>
      <c r="AY471" s="9" t="n">
        <v>-7</v>
      </c>
      <c r="AZ471" s="10" t="str">
        <f aca="false">IF(AY471="","",IF(AND(AY471&gt;=-20,AY471&lt;=-9.5),"-20 a -9,5",IF(AND(AY471&gt;=-9,AY471&lt;=-6.5),"-9 a -6,5",IF(AY471=-6,"-6",IF(AND(AY471&gt;=-5.5,AY471&lt;=-3),"-5,5 a -3",IF(AND(AY471&gt;=-2.5,AY471&lt;=0),"-2,5 a 0",IF(AND(AY471&gt;=0.5,AY471&lt;=3),"0,5 a 3",IF(AND(AY471&gt;=3.5,AY471&lt;=6),"3,5 a 6","Fuera de rango"))))))))</f>
        <v>-9 a -6,5</v>
      </c>
      <c r="BA471" s="11" t="n">
        <f aca="false">IF(AZ471="","",IF(AZ471="-20 a -9,5",1,IF(AZ471="-9 a -6,5",2,IF(AZ471="-6","NORMA",IF(AZ471="-5,5 a -3",3,IF(AZ471="-2,5 a 0",4,IF(AZ471="0,5 a 3",5,IF(AZ471="3,5 a 6",6,""))))))))</f>
        <v>2</v>
      </c>
      <c r="BB471" s="9" t="n">
        <v>0</v>
      </c>
      <c r="BC471" s="10" t="str">
        <f aca="false" t="array" ref="BC471">IF(BB471="","",_xlfn.IFS(AND(BB471&gt;=0,BB471&lt;=2),"0 a 2",AND(BB471&gt;=2.5,BB471&lt;=4.5),"2,5 a 4,5",AND(BB471&gt;=5,BB471&lt;=7),"5 a 7",AND(BB471&gt;=7.5,BB471&lt;=9.5),"7,5 a 9,5",AND(BB471&gt;=10,BB471&lt;=12),"10 a 12",AND(BB471&gt;=12.5,BB471&lt;=14.5),"12,5 a 14,5",BB471=15,"15",AND(BB471&gt;=15.5,BB471&lt;=17.5),"15,5 a 17,5",AND(BB471&gt;=18,BB471&lt;=20),"18 a 20",AND(BB471&gt;=20.5,BB471&lt;=22.5),"20,5 a 22,5",AND(BB471&gt;=23,BB471&lt;=25),"23 a 25",TRUE(),"Fuera de rango"))</f>
        <v>0 a 2</v>
      </c>
      <c r="BD471" s="11" t="n">
        <f aca="false" t="array" ref="BD471">IF(BC471="","",_xlfn.IFS(BC471="0 a 2",1,BC471="2,5 a 4,5",2,BC471="5 a 7",3,BC471="7,5 a 9,5",4,BC471="10 a 12",5,BC471="12,5 a 14,5",6,BC471="15","NORMA",BC471="15,5 a 17,5",7,BC471="18 a 20",8,BC471="20,5 a 22,5",9,BC471="23 a 25",10,TRUE(),"Fuera de rango"))</f>
        <v>1</v>
      </c>
      <c r="BE471" s="9" t="n">
        <v>30</v>
      </c>
      <c r="BF471" s="10" t="str">
        <f aca="false">IF(BE471="","",IF(AND(BE471&gt;=-20,BE471&lt;=-10),"-20 a -10",IF(AND(BE471&gt;=-9.5,BE471&lt;=0.5),"-9,5 a 0,5",IF(AND(BE471&gt;=1,BE471&lt;=11),"1 a 11",IF(AND(BE471&gt;=11.5,BE471&lt;=20.5),"11,5 a 20,5",IF(BE471=21,"21",IF(AND(BE471&gt;=21.5,BE471&lt;=31.5),"21,5 a 31,5",IF(AND(BE471&gt;=32,BE471&lt;=42),"32 a 42","Fuera de rango"))))))))</f>
        <v>21,5 a 31,5</v>
      </c>
      <c r="BG471" s="11" t="n">
        <f aca="false">IF(BF471="","",IF(BF471="-20 a -10",1,IF(BF471="-9,5 a 0,5",2,IF(BF471="1 a 11",3,IF(BF471="11,5 a 20,5",4,IF(BF471="21","NORMA",IF(BF471="21,5 a 31,5",5,IF(BF471="32 a 42",6,""))))))))</f>
        <v>5</v>
      </c>
      <c r="BH471" s="9" t="n">
        <v>4</v>
      </c>
      <c r="BI471" s="10" t="str">
        <f aca="false">IF(BH471="","",IF(AND(BH471&gt;=-20,BH471&lt;=-15),"-20 a -15",IF(AND(BH471&gt;=-14.5,BH471&lt;=-9.5),"-14,5 a -9,5",IF(AND(BH471&gt;=-9,BH471&lt;=-4),"-9 a -4",IF(AND(BH471&gt;=-3.5,BH471&lt;=2.5),"-3,5 a 2,5",IF(AND(BH471&gt;=3,BH471&lt;=8),"3 a 8",IF(AND(BH471&gt;=8.5,BH471&lt;=14.5),"8,5 a 14,5",IF(BH471=15,"15",IF(AND(BH471&gt;=15.5,BH471&lt;=20.5),"15,5 a 20,5",IF(AND(BH471&gt;=21,BH471&lt;=26),"21 a 26","Fuera de rango"))))))))))</f>
        <v>3 a 8</v>
      </c>
      <c r="BJ471" s="11" t="n">
        <f aca="false">IF(BI471="","",IF(BI471="-20 a -15",1,IF(BI471="-14,5 a -9,5",2,IF(BI471="-9 a -4",3,IF(BI471="-3,5 a 2,5",4,IF(BI471="3 a 8",5,IF(BI471="8,5 a 14,5",6,IF(BI471="15","NORMA",IF(BI471="15,5 a 20,5",7,IF(BI471="21 a 26",8,IF(BI471="26,5 a 31,5",9,"")))))))))))</f>
        <v>5</v>
      </c>
      <c r="BK471" s="9" t="n">
        <v>0</v>
      </c>
      <c r="BL471" s="10" t="str">
        <f aca="false">IF(BK471="","",IF(AND(BK471&gt;=0,BK471&lt;=2),"0 - 2",IF(AND(BK471&gt;=2.5,BK471&lt;=4.5),"2,5 - 4,5",IF(AND(BK471&gt;=5,BK471&lt;=7),"5 - 7",IF(AND(BK471&gt;=7.5,BK471&lt;=9.5),"7,5 - 9,5",IF(AND(BK471&gt;=10,BK471&lt;=12),"10 - 12",IF(AND(BK471&gt;=12.5,BK471&lt;=13.5),"12,5 - 13,5",IF(BK471=14,"14",IF(AND(BK471&gt;=14.5,BK471&lt;=16.5),"14,5 - 16,5",IF(AND(BK471&gt;=17,BK471&lt;=19),"17 - 19",IF(AND(BK471&gt;=19.5,BK471&lt;=21.5),"19,5 - 21,5",IF(AND(BK471&gt;=22,BK471&lt;=24),"22 - 24",IF(AND(BK471&gt;=24.5,BK471&lt;=26.5),"24,5 - 26,5",IF(AND(BK471&gt;=27,BK471&lt;=29),"27 - 29",IF(AND(BK471&gt;=29.5,BK471&lt;=30),"29,5 - 30","Fuera de rango")))))))))))))))</f>
        <v>0 - 2</v>
      </c>
      <c r="BM471" s="11" t="n">
        <f aca="false">IF(BL471="","",IF(BL471="0 - 2",1,IF(BL471="2,5 - 4,5",2,IF(BL471="5 - 7",3,IF(BL471="7,5 - 9,5",4,IF(BL471="10 - 12",5,IF(BL471="12,5 - 13,5",6,IF(BL471="14","NORMA",IF(BL471="14,5 - 16,5",7,IF(BL471="17 - 19",8,IF(BL471="19,5 - 21,5",9,IF(BL471="22 - 24",10,IF(BL471="24,5 - 26,5",11,IF(BL471="27 - 29",12,IF(BL471="29,5 - 30",13,"")))))))))))))))</f>
        <v>1</v>
      </c>
      <c r="BN471" s="9" t="n">
        <v>14</v>
      </c>
      <c r="BO471" s="11" t="str">
        <f aca="false">IF(BN471="","",IF(AND(BN471&gt;=-20,BN471&lt;=-10),"-20 a -10",IF(AND(BN471&gt;=-9.5,BN471&lt;=0.5),"-9,5 a 0,5",IF(AND(BN471&gt;=1,BN471&lt;=11),"1 a 11",IF(AND(BN471&gt;=11.5,BN471&lt;=21.5),"11,5 a 21,5",IF(BN471=22,"22",IF(AND(BN471&gt;=22.5,BN471&lt;=32.5),"22,5 a 32,5",IF(AND(BN471&gt;=33,BN471&lt;=43),"33 a 43","Fuera de rango"))))))))</f>
        <v>11,5 a 21,5</v>
      </c>
      <c r="BP471" s="11" t="n">
        <f aca="false">IF(BO471="","",IF(BO471="-20 a -10",1,IF(BO471="-9,5 a 0,5",2,IF(BO471="1 a 11",3,IF(BO471="11,5 a 21,5",4,IF(BO471="22","NORMA",IF(BO471="22,5 a 32,5",5,IF(BO471="33 a 43",6,""))))))))</f>
        <v>4</v>
      </c>
      <c r="BQ471" s="9" t="n">
        <v>10</v>
      </c>
      <c r="BR471" s="10" t="str">
        <f aca="false">IF(BQ471="","",IF(AND(BQ471&gt;=-20,BQ471&lt;=-15),"-20 a -15",IF(AND(BQ471&gt;=-14.5,BQ471&lt;=-9.5),"-14,5 a -9,5",IF(AND(BQ471&gt;=-9,BQ471&lt;=-4),"-9 a -4",IF(AND(BQ471&gt;=-3.5,BQ471&lt;=2.5),"-3,5 a 2,5",IF(AND(BQ471&gt;=3,BQ471&lt;=8),"3 a 8",IF(AND(BQ471&gt;=8.5,BQ471&lt;=13.5),"8,5 a 13,5",IF(AND(BQ471&gt;=14,BQ471&lt;=17.5),"14 a 17,5",IF(BQ471=18,"18",IF(AND(BQ471&gt;=18.5,BQ471&lt;=23.5),"18,5 a 23,5",IF(AND(BQ471&gt;=24,BQ471&lt;=29),"24 a 29",IF(AND(BQ471&gt;=29.5,BQ471&lt;=34.5),"29,5 a 34,5",IF(AND(BQ471&gt;=35,BQ471&lt;=40),"35 a 40","Fuera de rango")))))))))))))</f>
        <v>8,5 a 13,5</v>
      </c>
      <c r="BS471" s="11" t="n">
        <f aca="false">IF(BR471="","",IF(BR471="-20 a -15",1,IF(BR471="-14,5 a -9,5",2,IF(BR471="-9 a -4",3,IF(BR471="-3,5 a 2,5",4,IF(BR471="3 a 8",5,IF(BR471="8,5 a 13,5",6,IF(BR471="14 a 17,5",7,IF(BR471="18","NORMA",IF(BR471="18,5 a 23,5",8,IF(BR471="24 a 29",9,IF(BR471="29,5 a 34,5",10,IF(BR471="35 a 40",11,"")))))))))))))</f>
        <v>6</v>
      </c>
      <c r="BT471" s="9" t="n">
        <v>0</v>
      </c>
      <c r="BU471" s="10" t="str">
        <f aca="false">IF(BT471="","",IF(AND(BT471&gt;=-20,BT471&lt;=-18),"-20 a -18",IF(AND(BT471&gt;=-17.5,BT471&lt;=-15.5),"-17,5 a -15,5",IF(AND(BT471&gt;=-15,BT471&lt;=-13),"-15 a -13",IF(AND(BT471&gt;=-12.5,BT471&lt;=-10.5),"-12,5 a -10,5",IF(AND(BT471&gt;=-10,BT471&lt;=-8),"-10 a -8",IF(AND(BT471&gt;=-7.5,BT471&lt;=-5.5),"-7,5 a -5,5",IF(AND(BT471&gt;=-5,BT471&lt;=-3),"-5 a -3",IF(AND(BT471&gt;=-2.5,BT471&lt;=-0.5),"-2,5 a -0,5",IF(BT471=0,"0",IF(AND(BT471&gt;=0.5,BT471&lt;=2.5),"0,5 a 2,5",IF(AND(BT471&gt;=3,BT471&lt;=5),"3 a 5",IF(AND(BT471&gt;=5.5,BT471&lt;=7.5),"5,5 a 7,5",IF(AND(BT471&gt;=8,BT471&lt;=10),"8 a 10",IF(AND(BT471&gt;=10.5,BT471&lt;=12.5),"10,5 a 12,5",IF(AND(BT471&gt;=13,BT471&lt;=15),"13 a 15",IF(AND(BT471&gt;=15.5,BT471&lt;=17.5),"15,5 a 17,5",IF(AND(BT471&gt;=18,BT471&lt;=20),"18 a 20","Fuera de rango"))))))))))))))))))</f>
        <v>0</v>
      </c>
      <c r="BV471" s="11" t="str">
        <f aca="false">IF(BT471="","",IF(BT471=0,"NORMA",IF(AND(BT471&gt;=-20,BT471&lt;=-18),2,IF(AND(BT471&gt;=-17.5,BT471&lt;=-15.5),2,IF(AND(BT471&gt;=-15,BT471&lt;=-13),3,IF(AND(BT471&gt;=-12.5,BT471&lt;=-10.5),4,IF(AND(BT471&gt;=-10,BT471&lt;=-8),5,IF(AND(BT471&gt;=-7.5,BT471&lt;=-5.5),6,IF(AND(BT471&gt;=-5,BT471&lt;=-3),7,IF(AND(BT471&gt;=-2.5,BT471&lt;=-0.5),8,IF(AND(BT471&gt;=0.5,BT471&lt;=2.5),9,IF(AND(BT471&gt;=3,BT471&lt;=5),10,IF(AND(BT471&gt;=5.5,BT471&lt;=7.5),11,IF(AND(BT471&gt;=8,BT471&lt;=10),12,IF(AND(BT471&gt;=10.5,BT471&lt;=12.5),13,IF(AND(BT471&gt;=13,BT471&lt;=15),14,IF(AND(BT471&gt;=15.5,BT471&lt;=17.5),15,IF(AND(BT471&gt;=18,BT471&lt;=20),16,"Fuera de rango"))))))))))))))))))</f>
        <v>NORMA</v>
      </c>
      <c r="BW471" s="9" t="n">
        <v>-3.25</v>
      </c>
      <c r="BX471" s="10" t="n">
        <f aca="false">18.5- (0.3*H471)</f>
        <v>5.3</v>
      </c>
      <c r="BY471" s="10" t="n">
        <f aca="false">(BW471)-(BX471)</f>
        <v>-8.55</v>
      </c>
      <c r="BZ471" s="10" t="str">
        <f aca="false">IF(BY471="","",IF(BY471&lt;-27.5,"De -30 a -28",IF(BY471&lt;-25,"De -27,5 a -25,5",IF(BY471&lt;-22.5,"De -25 a -23",IF(BY471&lt;-20,"De -22,5 a -20,5",IF(BY471&lt;-17.5,"De -20 a -18",IF(BY471&lt;-15,"De -17,5 a -15,5",IF(BY471&lt;-12.5,"De -15 a -13",IF(BY471&lt;-10,"De -12,5 a -10,5",IF(BY471&lt;-7.5,"De -10 a -8",IF(BY471&lt;-5,"De -7,5 a -5,5",IF(BY471&lt;-2.5,"De -5 a -3",IF(BY471&lt;0,"De -2,5 a -0,5",IF(BY471&lt;2.5,"De 0 a 2",IF(BY471&lt;5,"De 2,5 a 4,5",IF(BY471&lt;7.5,"De 5 a 7",IF(BY471&lt;10,"De 7,5 a 9,5",IF(BY471&lt;12.5,"De 10 a 12",IF(BY471&lt;15,"De 12,5 a 14,5",IF(BY471&lt;17.5,"De 15 a 17",IF(BY471&lt;20,"De 17,5 a 19,5",IF(BY471&lt;22.5,"De 20 a 22",IF(BY471&lt;25,"De 22,5 a 24,5",IF(BY471&lt;27.5,"De 25 a 27","De 27,5 a 30"))))))))))))))))))))))))</f>
        <v>De -10 a -8</v>
      </c>
      <c r="CA471" s="12" t="n">
        <f aca="false">IF(BY471="","",IF(BY471&lt;=-28,1,IF(BY471&lt;=-25.5,2,IF(BY471&lt;=-23,3,IF(BY471&lt;=-20.5,4,IF(BY471&lt;=-18,5,IF(BY471&lt;=-15.5,6,IF(BY471&lt;=-13,7,IF(BY471&lt;=-10.5,8,IF(BY471&lt;=-8,9,IF(BY471&lt;=-5.5,10,IF(BY471&lt;=-3,11,IF(BY471&lt;=-0.5,12,IF(BY471&lt;=2,13,IF(BY471&lt;=4.5,14,IF(BY471&lt;=7,15,IF(BY471&lt;=9.5,16,IF(BY471&lt;=12,17,IF(BY471&lt;=14.5,18,IF(BY471&lt;=17,19,IF(BY471&lt;=19.5,20,IF(BY471&lt;=22,21,IF(BY471&lt;=24.5,22,IF(BY471&lt;=27,23,IF(BY471&lt;=30,24,"Fuera de rango")))))))))))))))))))))))))</f>
        <v>9</v>
      </c>
      <c r="CB471" s="9" t="n">
        <v>-3.25</v>
      </c>
      <c r="CC471" s="10" t="n">
        <f aca="false">18.5- (0.3*H471)</f>
        <v>5.3</v>
      </c>
      <c r="CD471" s="10" t="n">
        <f aca="false">(CB471)-(CC471)</f>
        <v>-8.55</v>
      </c>
      <c r="CE471" s="10" t="str">
        <f aca="false">IF(CD471="","",IF(CD471&lt;-27.5,"De -30 a -28",IF(CD471&lt;-25,"De -27,5 a -25,5",IF(CD471&lt;-22.5,"De -25 a -23",IF(CD471&lt;-20,"De -22,5 a -20,5",IF(CD471&lt;-17.5,"De -20 a -18",IF(CD471&lt;-15,"De -17,5 a -15,5",IF(CD471&lt;-12.5,"De -15 a -13",IF(CD471&lt;-10,"De -12,5 a -10,5",IF(CD471&lt;-7.5,"De -10 a -8",IF(CD471&lt;-5,"De -7,5 a -5,5",IF(CD471&lt;-2.5,"De -5 a -3",IF(CD471&lt;0,"De -2,5 a -0,5",IF(CD471&lt;=2,"De 0 a 2",IF(CD471&lt;=4.5,"De 2,5 a 4,5",IF(CD471&lt;=7,"De 5 a 7",IF(CD471&lt;=9.5,"De 7,5 a 9,5",IF(CD471&lt;=12,"De 10 a 12",IF(CD471&lt;=14.5,"De 12,5 a 14,5",IF(CD471&lt;=17,"De 15 a 17",IF(CD471&lt;=19.5,"De 17,5 a 19,5",IF(CD471&lt;=22,"De 20 a 22",IF(CD471&lt;=24.5,"De 22,5 a 24,5",IF(CD471&lt;=27,"De 25 a 27","De 27,5 a 30"))))))))))))))))))))))))</f>
        <v>De -10 a -8</v>
      </c>
      <c r="CF471" s="12" t="n">
        <f aca="false">IF(CD471="","",IF(CD471&lt;-27.5,1,IF(CD471&lt;-25,2,IF(CD471&lt;-22.5,3,IF(CD471&lt;-20,4,IF(CD471&lt;-17.5,5,IF(CD471&lt;-15,6,IF(CD471&lt;-12.5,7,IF(CD471&lt;-10,8,IF(CD471&lt;-7.5,9,IF(CD471&lt;-5,10,IF(CD471&lt;-2.5,11,IF(CD471&lt;0,12,IF(CD471&lt;2.5,13,IF(CD471&lt;5,14,IF(CD471&lt;7.5,15,IF(CD471&lt;10,16,IF(CD471&lt;12.5,17,IF(CD471&lt;15,18,IF(CD471&lt;17.5,19,IF(CD471&lt;20,20,IF(CD471&lt;22.5,21,IF(CD471&lt;25,22,IF(CD471&lt;27.5,23,24))))))))))))))))))))))))</f>
        <v>9</v>
      </c>
      <c r="CG471" s="9" t="n">
        <v>-1.25</v>
      </c>
      <c r="CH471" s="10" t="str">
        <f aca="false">IF(CG471="","",IF(AND(CG471&gt;=-10,CG471&lt;=-9.5),"-10 a -9,5",IF(AND(CG471&gt;-9.5,CG471&lt;=-8.5),"-9 a -8,5",IF(AND(CG471&gt;-8.5,CG471&lt;=-7.5),"-8 a -7,5",IF(AND(CG471&gt;-7.5,CG471&lt;=-6.5),"-7 a -6,5",IF(AND(CG471&gt;-6.5,CG471&lt;=-5.5),"-6 a -5,5",IF(AND(CG471&gt;-5.5,CG471&lt;=-4.5),"-5 a -4,5",IF(AND(CG471&gt;-4.5,CG471&lt;=-3.5),"-4 a -3,5",IF(AND(CG471&gt;-3.5,CG471&lt;=-2.5),"-3 a -2,5",IF(CG471=-2.25,"-2,25",IF(AND(CG471&gt;-2.5,CG471&lt;=-1.5),"-2 a -1,5",IF(AND(CG471&gt;-1.5,CG471&lt;=-0.5),"-1 a -0,5",IF(AND(CG471&gt;-0.5,CG471&lt;=0.5),"0 a 0,5",IF(AND(CG471&gt;0.5,CG471&lt;=1.5),"1 a 1,5",IF(AND(CG471&gt;1.5,CG471&lt;=2.5),"2 a 2,5",IF(AND(CG471&gt;2.5,CG471&lt;=3.5),"3 a 3,5",IF(AND(CG471&gt;3.5,CG471&lt;=4.5),"4 a 4,5",IF(AND(CG471&gt;4.5,CG471&lt;=5.5),"5 a 5,5",IF(AND(CG471&gt;5.5,CG471&lt;=6.5),"6 a 6,5",IF(AND(CG471&gt;6.5,CG471&lt;=7.5),"7 a 7,5",IF(AND(CG471&gt;7.5,CG471&lt;=8.5),"8 a 8,5",IF(AND(CG471&gt;8.5,CG471&lt;=9.5),"9 a 9,5",IF(CG471&gt;=10,"10","Fuera de rango")))))))))))))))))))))))</f>
        <v>-1 a -0,5</v>
      </c>
      <c r="CI471" s="11" t="n">
        <f aca="false">IF(CG471="","",IF(CG471=-2.25,"NORMA",IF(CG471&lt;=-9.5,1,IF(CG471&lt;=-8.5,2,IF(CG471&lt;=-7.5,3,IF(CG471&lt;=-6.5,4,IF(CG471&lt;=-5.5,5,IF(CG471&lt;=-4.5,6,IF(CG471&lt;=-3.5,7,IF(CG471&lt;=-2.5,8,IF(CG471&lt;=-1.5,9,IF(CG471&lt;=-0.5,10,IF(CG471&lt;=0.5,11,IF(CG471&lt;=1.5,12,IF(CG471&lt;=2.5,13,IF(CG471&lt;=3.5,14,IF(CG471&lt;=4.5,15,IF(CG471&lt;=5.5,16,IF(CG471&lt;=6.5,17,IF(CG471&lt;=7.5,18,IF(CG471&lt;=8.5,19,IF(CG471&lt;=9.5,20,IF(CG471=10,21,"Fuera de rango")))))))))))))))))))))))</f>
        <v>10</v>
      </c>
      <c r="CJ471" s="9" t="n">
        <v>1.75</v>
      </c>
      <c r="CK471" s="10" t="str">
        <f aca="false">IF(CJ471="","",IF(AND(CJ471&gt;=-6,CJ471&lt;=-5.5),"-6 a -5,5",IF(AND(CJ471&gt;-5.5,CJ471&lt;=-4.5),"-5 a -4,5",IF(AND(CJ471&gt;-4.5,CJ471&lt;=-3.5),"-4 a -3,5",IF(AND(CJ471&gt;-3.5,CJ471&lt;=-2.5),"-3 a -2,5",IF(AND(CJ471&gt;-2.5,CJ471&lt;=-1.5),"-2 a -1,5",IF(AND(CJ471&gt;-1.5,CJ471&lt;=-0.5),"-1 a -0,5",IF(AND(CJ471&gt;-0.5,CJ471&lt;=0.5),"0 a 0,5",IF(AND(CJ471&gt;0.5,CJ471&lt;=1.5),"1 a 1,5",IF(AND(CJ471&gt;1.5,CJ471&lt;2.5),"2",IF(AND(CJ471&gt;=2.5,CJ471&lt;=3),"2,5 a 3",IF(AND(CJ471&gt;3,CJ471&lt;=4),"3,5 a 4",IF(AND(CJ471&gt;4,CJ471&lt;=5),"4,5 a 5",IF(AND(CJ471&gt;5,CJ471&lt;=6),"5,5 a 6",IF(AND(CJ471&gt;6,CJ471&lt;=7),"6,5 a 7",IF(AND(CJ471&gt;7,CJ471&lt;=8),"7,5 a 8",IF(AND(CJ471&gt;8,CJ471&lt;=9.5),"8,5 a 9,5",IF(CJ471=10,"10","Fuera de rango"))))))))))))))))))</f>
        <v>2</v>
      </c>
      <c r="CL471" s="11" t="str">
        <f aca="false">IF(CK471="","",IF(OR(CK471="-6 a -5,5",CK471="-6 - -5,5"),1,IF(OR(CK471="-5 a -4,5",CK471="-5 - -4,5"),2,IF(OR(CK471="-4 a -3,5",CK471="-4 - -3,5"),3,IF(OR(CK471="-3 a -2,5",CK471="-3 - -2,5"),4,IF(OR(CK471="-2 a -1,5",CK471="-2 - -1,5"),5,IF(OR(CK471="-1 a -0,5",CK471="-1 - -0,5"),6,IF(OR(CK471="0 a 0,5",CK471="0 - 0,5"),7,IF(OR(CK471="1 a 1,5",CK471="1 - 1,5"),8,IF(CK471="2","NORMA",IF(OR(CK471="2,5 a 3",CK471="2,5 - 3"),9,IF(OR(CK471="3,5 a 4",CK471="3,5 - 4"),10,IF(OR(CK471="4,5 a 5",CK471="4,5 - 5"),11,IF(OR(CK471="5,5 a 6",CK471="5,5 - 6"),12,IF(OR(CK471="6,5 a 7",CK471="6,5 - 7"),13,IF(OR(CK471="7,5 a 8",CK471="7,5 - 8"),14,IF(OR(CK471="8,5 a 9",CK471="8,5 - 9,5",CK471="9 a 9,5"),15,IF(CK471="10",15,IF(OR(CK471="0,5 a 1",CK471="0,5 - 1"),7,"Fuera de rango")))))))))))))))))))</f>
        <v>NORMA</v>
      </c>
      <c r="CN471" s="10" t="str">
        <f aca="false">IF(CM471=0,"0", " ")</f>
        <v>0</v>
      </c>
      <c r="CO471" s="10" t="str">
        <f aca="false">IF(CM471&gt;0,"EME"," ")</f>
        <v> </v>
      </c>
      <c r="CQ471" s="10" t="str">
        <f aca="false">IF(CP471&gt;0,"0", " ")</f>
        <v> </v>
      </c>
      <c r="CR471" s="10" t="str">
        <f aca="false">IF(CP471&gt;0,"EME"," ")</f>
        <v> </v>
      </c>
      <c r="CS471" s="9" t="n">
        <v>0</v>
      </c>
      <c r="CV471" s="9" t="n">
        <v>0</v>
      </c>
      <c r="CY471" s="9" t="n">
        <v>-2.75</v>
      </c>
      <c r="DB471" s="9" t="n">
        <v>-2.25</v>
      </c>
      <c r="DC471" s="11" t="str">
        <f aca="false">IF(DB471&lt;0,"2"," ")</f>
        <v>2</v>
      </c>
      <c r="DD471" s="11" t="str">
        <f aca="false">IF(DB471&lt;0,"MIO"," ")</f>
        <v>MIO</v>
      </c>
      <c r="DE471" s="9" t="n">
        <v>-1</v>
      </c>
      <c r="DF471" s="10" t="str">
        <f aca="false">IF(DE471&lt;0,"3"," ")</f>
        <v>3</v>
      </c>
      <c r="DG471" s="10" t="str">
        <f aca="false">IF(DE471&lt;0,"AST"," ")</f>
        <v>AST</v>
      </c>
      <c r="DH471" s="9" t="n">
        <v>-0.75</v>
      </c>
      <c r="DI471" s="10" t="str">
        <f aca="false">IF(DH471&lt;0,"3"," ")</f>
        <v>3</v>
      </c>
      <c r="DJ471" s="10" t="str">
        <f aca="false">IF(DH471&lt;0,"AST"," ")</f>
        <v>AST</v>
      </c>
      <c r="DK471" s="9" t="n">
        <v>0.5</v>
      </c>
      <c r="DL471" s="10" t="str">
        <f aca="false">IF(DK471&gt;0,"4"," ")</f>
        <v>4</v>
      </c>
      <c r="DM471" s="10" t="str">
        <f aca="false">IF(DK471&gt;0,"PRE"," ")</f>
        <v>PRE</v>
      </c>
      <c r="DN471" s="9" t="n">
        <v>0.5</v>
      </c>
      <c r="DO471" s="10" t="str">
        <f aca="false">IF(DN471&gt;0,"4"," ")</f>
        <v>4</v>
      </c>
      <c r="DP471" s="10" t="str">
        <f aca="false">IF(DN471&gt;0,"PRE"," ")</f>
        <v>PRE</v>
      </c>
      <c r="DS471" s="12" t="str">
        <f aca="false">CONCATENATE(CO471,CU471,DA471,DG471,DM471)</f>
        <v> ASTPRE</v>
      </c>
      <c r="DT471" s="10" t="e">
        <f aca="false" t="array" ref="DT471">_xlfn.IFS(DS471="EME    ","0", DS471=" HIP   ","1", DS471="  MIO  ","2", DS471="   AST ","3", DS471="    PRE","4", DS471="EME   PRE","5", DS471=" HIP  PRE","6", DS471=" HIP AST ","7", DS471="  MIO PRE","8", DS471="  MIOAST ","9", DS471="   ASTPRE","10",DS471=" HIP ASTPRE","11", DS471="  MIOASTPRE","12", DS471="     ","0")</f>
        <v>#N/A</v>
      </c>
      <c r="DV471" s="1" t="e">
        <f aca="false" t="array" ref="DV471">_xlfn.IFS(DU471="SI","2", DU471="NO","1")</f>
        <v>#N/A</v>
      </c>
      <c r="DX471" s="11" t="str">
        <f aca="false">IF(DW471=0,"1","2")</f>
        <v>1</v>
      </c>
      <c r="DY471" s="11" t="str">
        <f aca="false" t="array" ref="DY471">_xlfn.IFS(DW471=0,"0", DW471=0.25, "1", DW471=0.5,"2", DW471=0.75,"3", DW471=1,"4",DW471=1.25,"5", DW471=1.5,"6", DW471=1.75,"7", DW471=2,"8")</f>
        <v>0</v>
      </c>
      <c r="EA471" s="11" t="str">
        <f aca="false">IF(DZ471=0,"1","2")</f>
        <v>1</v>
      </c>
      <c r="EB471" s="11" t="str">
        <f aca="false" t="array" ref="EB471">_xlfn.IFS(DZ471=0,"0", DZ471=0.25, "1", DZ471=0.5,"2", DZ471=0.75,"3", DZ471=1,"4",DZ471=1.25,"5", DZ471=1.5,"6", DZ471=1.75,"7", DZ471=2,"8")</f>
        <v>0</v>
      </c>
      <c r="ED471" s="10" t="str">
        <f aca="false">IF(EC471=0,"1","2")</f>
        <v>1</v>
      </c>
      <c r="EE471" s="11" t="str">
        <f aca="false" t="array" ref="EE471">_xlfn.IFS(EC471=0,"0", EC471=-0.25, "1", EC471=-0.5,"2", EC471=-0.75,"3", EC471=-1,"4",EC471=-1.25,"5", EC471=-1.5,"6", EC471=-1.75,"7", EC471=-2,"8", EC471=-2.25,"9",EC471=-2.5,"10", EC471=-2.75,"11", EC471=-3,"12", EC471=-3.25,"13", EC471=-3.5,"14", EC471=-3.75,"15",EC471=-4,"16")</f>
        <v>0</v>
      </c>
      <c r="EG471" s="10" t="str">
        <f aca="false">IF(EF471=0,"1","2")</f>
        <v>1</v>
      </c>
      <c r="EH471" s="11" t="str">
        <f aca="false" t="array" ref="EH471">_xlfn.IFS(EF471=0,"0", EF471=-0.25, "1", EF471=-0.5,"2", EF471=-0.75,"3", EF471=-1,"4",EF471=-1.25,"5", EF471=-1.5,"6", EF471=-1.75,"7", EF471=-2,"8", EF471=-2.25,"9",EF471=-2.5,"10", EF471=-2.75,"11", EF471=-3,"12", EF471=-3.25,"13", EF471=-3.5,"14", EF471=-3.75,"15",EF471=-4,"16")</f>
        <v>0</v>
      </c>
      <c r="EJ471" s="11" t="str">
        <f aca="false">IF(EI471=0,"1","2")</f>
        <v>1</v>
      </c>
      <c r="EK471" s="11" t="str">
        <f aca="false" t="array" ref="EK471">_xlfn.IFS(EI471=0,"0", EI471=-0.25, "1", EI471=-0.5,"2", EI471=-0.75,"3", EI471=-1,"4",EI471=-1.25,"5", EI471=-1.5,"6", EI471=-1.75,"7", EI471=-2,"8", EI471=-2.25,"9", EI471=-2.25,"9",EI471=-2.5,"10", EI471=-2.75,"11", EI471=-3,"12", EI471=-3.25,"13", EI471=-3.5,"14", EI471=-3.75,"15",EI471=-4,"16", EI471=0.25, "17", EI471=0.5, "18")</f>
        <v>0</v>
      </c>
      <c r="EM471" s="11" t="str">
        <f aca="false">IF(EL471=0,"1","2")</f>
        <v>1</v>
      </c>
      <c r="EN471" s="11" t="str">
        <f aca="false" t="array" ref="EN471">_xlfn.IFS(EL471=0.25,"17",EL471=0.5,"18", EL471=0,"0", EL471=-0.25, "1", EL471=-0.5,"2", EL471=-0.75,"3", EL471=-1,"4",EL471=-1.25,"5", EL471=-1.5,"6", EL471=-1.75,"7", EL471=-2,"8",EL471= -2.25,"9",EL471=-2.5,"10",EL471= -2.75,"11",EL471= -3,"12",EL471= -3.25,"13",EL471= -3.5,"14",EL471= -3.75,"15",EL471=-4,"16")</f>
        <v>0</v>
      </c>
      <c r="EP471" s="11" t="str">
        <f aca="false">IF(EO471=0,"1","2")</f>
        <v>1</v>
      </c>
      <c r="EQ471" s="11" t="str">
        <f aca="false" t="array" ref="EQ471">_xlfn.IFS(EO471=0,"0", EO471=0.25, "1", EO471=0.5,"2", EO471=0.75,"3", EO471=1,"4",EO471=1.25,"5", EO471=1.5,"6", EO471=1.75,"7", EO471=2,"8", EO471=2.25,"9", EO471=2.25,"9",EO471=2.5,"10", EO471=2.75,"11", EO471=3,"12", EO471=3.25,"13", EO471=3.5,"14", EO471=3.75,"15",EO471=4,"16", EO471=-0.25, "17", bq=-0.5, "18")</f>
        <v>0</v>
      </c>
      <c r="ES471" s="11" t="str">
        <f aca="false">IF(ER471=0,"1","2")</f>
        <v>1</v>
      </c>
      <c r="ET471" s="11" t="str">
        <f aca="false" t="array" ref="ET471">_xlfn.IFS(ER471=0,"0", ER471=0.25, "1", ER471=0.5,"2", ER471=0.75,"3", ER471=1,"4",ER471=1.25,"5", ER471=1.5,"6", ER471=1.75,"7", ER471=2,"8", ER471=2.25,"9", ER471=2.25,"9",ER471=2.5,"10", ER471=2.75,"11", ER471=3,"12", ER471=3.25,"13", ER471=3.5,"14", ER471=3.75,"15",ER471=4,"16", ER471=-0.25, "17", bq=-0.5, "18")</f>
        <v>0</v>
      </c>
      <c r="EV471" s="14" t="e">
        <f aca="false">VLOOKUP(EU471,LEYENDA!$G$2:$H$8,2,TRUE())</f>
        <v>#N/A</v>
      </c>
      <c r="EW471" s="14" t="e">
        <f aca="false" t="array" ref="EW471">_xlfn.IFS(EV471="0-5","1", EV471="6-12","2", EV471="13-18","3", EV471="19-24","4", EV471="25-36","5", EV471="37-48","6", EV471="49-60","7")</f>
        <v>#N/A</v>
      </c>
    </row>
    <row r="472" customFormat="false" ht="13.5" hidden="false" customHeight="false" outlineLevel="0" collapsed="false">
      <c r="A472" s="1" t="n">
        <v>165</v>
      </c>
      <c r="B472" s="2" t="n">
        <v>3</v>
      </c>
      <c r="C472" s="33" t="n">
        <v>43342</v>
      </c>
      <c r="E472" s="5" t="str">
        <f aca="false">VLOOKUP(A472,'286'!$A$3:$J$6279,10,FALSE())</f>
        <v>JALVO ORTEGA, DANIEL</v>
      </c>
      <c r="F472" s="4" t="str">
        <f aca="false">VLOOKUP(A472,'286'!$A$3:$I$1768,3,FALSE())</f>
        <v>JALORDA</v>
      </c>
      <c r="G472" s="6" t="n">
        <f aca="false">VLOOKUP(A472,'286'!$A$3:$I$1768,4,FALSE())</f>
        <v>26404</v>
      </c>
      <c r="H472" s="7" t="n">
        <f aca="false">YEAR(C472)-YEAR(G472)</f>
        <v>46</v>
      </c>
      <c r="I472" s="1" t="str">
        <f aca="false">VLOOKUP(H472,LEYENDA!$C$2:$D$6,2,TRUE())</f>
        <v>41-60</v>
      </c>
      <c r="J472" s="5" t="str">
        <f aca="false">VLOOKUP(A472,'286'!$A$3:$I$1768,7,FALSE())</f>
        <v>H</v>
      </c>
      <c r="K472" s="8" t="n">
        <f aca="false">VLOOKUP(A472,'286'!$A$3:$I$1768,2,FALSE())</f>
        <v>0</v>
      </c>
      <c r="L472" s="4" t="str">
        <f aca="false">VLOOKUP(A472,'286'!$A$3:$I$1768,8,FALSE())</f>
        <v>D</v>
      </c>
      <c r="M472" s="4" t="str">
        <f aca="false">VLOOKUP(A472,'286'!$A$3:$I$1768,9,FALSE())</f>
        <v>D</v>
      </c>
      <c r="N472" s="8" t="str">
        <f aca="false">IF(R472=O472, "MISMA","CONTRARIA")</f>
        <v>MISMA</v>
      </c>
      <c r="O472" s="8" t="str">
        <f aca="false" t="array" ref="O472">_xlfn.IFS(L472="D","1", L472="I","2")</f>
        <v>1</v>
      </c>
      <c r="P472" s="8" t="e">
        <f aca="false" t="array" ref="P472">_xlfn.IFS(K472="OD","1", K472="OI","2")</f>
        <v>#N/A</v>
      </c>
      <c r="Q472" s="1" t="str">
        <f aca="false" t="array" ref="Q472">_xlfn.IFS(J472="M","1", J472="H","2")</f>
        <v>2</v>
      </c>
      <c r="R472" s="8" t="str">
        <f aca="false" t="array" ref="R472">_xlfn.IFS(M472="D","1", M472="I","2")</f>
        <v>1</v>
      </c>
      <c r="S472" s="1" t="str">
        <f aca="false" t="array" ref="S472">_xlfn.IFS(N472="CONTRARIA", "1",N472= "MISMA","2")</f>
        <v>2</v>
      </c>
      <c r="T472" s="1" t="str">
        <f aca="false" t="array" ref="T472">_xlfn.IFS(I472="0-12","1", I472="13-24","2", I472="25-40","3", I472="41-60","4", I472="61-100","5")</f>
        <v>4</v>
      </c>
      <c r="U472" s="9" t="n">
        <v>-2</v>
      </c>
      <c r="V472" s="10" t="str">
        <f aca="false">IF(U472="","",IF(AND(U472&gt;=-9,U472&lt;=-6.5),"-9 a -6,5",IF(AND(U472&gt;=-6,U472&lt;=-3.5),"-6 a -3,5",IF(AND(U472&gt;=-3,U472&lt;=-1),"-3 a -1",IF(U472=-0.5,"-0,5",IF(AND(U472&gt;=0,U472&lt;=2.5),"0 a 2,5",IF(AND(U472&gt;=3,U472&lt;=5.5),"3 a 5,5",IF(AND(U472&gt;=6,U472&lt;=8.5),"6 a 8,5",IF(AND(U472&gt;=9,U472&lt;=20),"9 a 20","Fuera de rango")))))))))</f>
        <v>-3 a -1</v>
      </c>
      <c r="W472" s="11" t="n">
        <f aca="false">IF(V472="","",IF(V472="-9 a -6,5",2,IF(V472="-6 a -3,5",3,IF(V472="-3 a -1",4,IF(V472="-0,5","NORMA",IF(V472="0 a 2,5",5,IF(V472="3 a 5,5",6,IF(V472="6 a 8,5",7,IF(V472="9 a 20",8,"Fuera de rango")))))))))</f>
        <v>4</v>
      </c>
      <c r="X472" s="9" t="n">
        <v>0</v>
      </c>
      <c r="Y472" s="11" t="str">
        <f aca="false">IF(X472="","",IF(AND(X472&gt;=0,X472&lt;=4),"0 a 4",IF(AND(X472&gt;=4.5,X472&lt;=8.5),"4,5 a 8,5",IF(X472=9,"9",IF(AND(X472&gt;=9.5,X472&lt;=13),"9,5 a 13",IF(AND(X472&gt;=13.5,X472&lt;=20),"13,5 a 20",IF(AND(X472&gt;=20.5,X472&lt;=35),"20,5 a 35","Fuera de rango")))))))</f>
        <v>0 a 4</v>
      </c>
      <c r="Z472" s="11" t="n">
        <f aca="false">IF(Y472="","",IF(Y472="0 a 4",1,IF(Y472="4,5 a 8,5",2,IF(Y472="9","NORMA",IF(Y472="9,5 a 13",3,IF(Y472="13,5 a 20",4,IF(Y472="20,5 a 35",5,"Fuera de rango")))))))</f>
        <v>1</v>
      </c>
      <c r="AA472" s="9" t="n">
        <v>26</v>
      </c>
      <c r="AB472" s="10" t="str">
        <f aca="false">IF(AA472="","",IF(AND(AA472&gt;=0,AA472&lt;=9),"0 a 9",IF(AND(AA472&gt;=9.5,AA472&lt;=18.5),"9,5 a 18,5",IF(AA472=19,"19",IF(AND(AA472&gt;=19.5,AA472&lt;=28),"19,5 a 28",IF(AND(AA472&gt;=28.5,AA472&lt;=40),"28,5 a 40","Fuera de rango"))))))</f>
        <v>19,5 a 28</v>
      </c>
      <c r="AC472" s="11" t="n">
        <f aca="false" t="array" ref="AC472">_xlfn.IFS(AB472="","",AB472="0 a 9",1,AB472="9,5 a 18,5",2,AB472="19","NORMA",AB472="19,5 a 28",3,AB472="28,5 a 40",4,TRUE(),"Fuera de rango")</f>
        <v>3</v>
      </c>
      <c r="AD472" s="9" t="n">
        <v>4</v>
      </c>
      <c r="AE472" s="10" t="str">
        <f aca="false">IF(AD472="","",IF(AND(AD472&gt;=-10,AD472&lt;=0),"De -10 a 0",IF(AND(AD472&gt;=0.5,AD472&lt;=9.5),"0,5 a 9,5",IF(AD472=10,"10",IF(AND(AD472&gt;=10.5,AD472&lt;=20),"10,5 a 20",IF(AND(AD472&gt;=20.5,AD472&lt;=40),"20,5 a 40","Fuera de rango"))))))</f>
        <v>0,5 a 9,5</v>
      </c>
      <c r="AF472" s="12" t="n">
        <f aca="false">IF(AD472="","",IF(AND(AD472&gt;=-10,AD472&lt;=0),1,IF(AND(AD472&gt;=0.5,AD472&lt;=9.5),2,IF(AD472=10,"NORMA",IF(AND(AD472&gt;=10.5,AD472&lt;=20),3,IF(AND(AD472&gt;=20.5,AD472&lt;=40),4,""))))))</f>
        <v>2</v>
      </c>
      <c r="AG472" s="9" t="n">
        <v>8</v>
      </c>
      <c r="AH472" s="10" t="str">
        <f aca="false">IF(AG472="","",IF(AND(AG472&gt;=0,AG472&lt;=4),"0 a 4",IF(AND(AG472&gt;=4.5,AG472&lt;=8.5),"4,5 a 8,5",IF(AG472=9,"9",IF(AND(AG472&gt;=9.5,AG472&lt;=13),"9,5 a 13",IF(AND(AG472&gt;=13.5,AG472&lt;=25),"13,5 a 25","Fuera de rango"))))))</f>
        <v>4,5 a 8,5</v>
      </c>
      <c r="AI472" s="10" t="n">
        <f aca="false">IF(AH472="","",IF(AH472="0 a 4",1,IF(AH472="4,5 a 8,5",2,IF(AH472="9","NORMA",IF(AH472="9,5 a 13",3,IF(AH472="13,5 a 25",4,""))))))</f>
        <v>2</v>
      </c>
      <c r="AJ472" s="9" t="n">
        <v>4</v>
      </c>
      <c r="AK472" s="10" t="str">
        <f aca="false">IF(AJ472="","",IF(AND(AJ472&gt;=-15,AJ472&lt;=-10.5),"-15 a -10,5",IF(AND(AJ472&gt;=-10,AJ472&lt;=-4),"-10 a -4",IF(AND(AJ472&gt;=-4.5,AJ472&lt;=0),"-4,5 a 0",IF(AND(AJ472&gt;=0.5,AJ472&lt;=4.5),"0,5 a 4,5",IF(AJ472=5,"5",IF(AND(AJ472&gt;=5.5,AJ472&lt;=10),"5,5 a 10",IF(AND(AJ472&gt;=10.5,AJ472&lt;=20),"10,5 a 20","Fuera de rango"))))))))</f>
        <v>0,5 a 4,5</v>
      </c>
      <c r="AL472" s="11" t="n">
        <f aca="false">IF(AK472="","",IF(AK472="-15 a -10,5",1,IF(AK472="-10 a -4",2,IF(AK472="-4,5 a 0",3,IF(AK472="0,5 a 4,5",4,IF(AK472="5","NORMA",IF(AK472="5,5 a 10",5,IF(AK472="10,5 a 20",6,"Error"))))))))</f>
        <v>4</v>
      </c>
      <c r="AM472" s="9" t="n">
        <v>0</v>
      </c>
      <c r="AN472" s="10" t="str">
        <f aca="false">IF(AM472="","",IF(AND(AM472&gt;=-7.5,AM472&lt;=-5.5),"-7,5 a -5,5",IF(AND(AM472&gt;=-5,AM472&lt;=-3),"-5 a -3",IF(AND(AM472&gt;=-2.5,AM472&lt;=-0.5),"-2,5 a -0,5",IF(AM472=0,"0,00",IF(AND(AM472&gt;=0.5,AM472&lt;=2.5),"0,5 a 2,5",IF(AND(AM472&gt;=3,AM472&lt;=5),"3 a 5",IF(AND(AM472&gt;=5.5,AM472&lt;=7.5),"5,5 a 7,5",IF(AND(AM472&gt;=8,AM472&lt;=10),"8 a 10","Fuera de rango")))))))))</f>
        <v>0,00</v>
      </c>
      <c r="AO472" s="11" t="str">
        <f aca="false">IF(AN472="","",IF(AN472="-7,5 a -5,5",1,IF(AN472="-5 a -3",2,IF(AN472="-2,5 a -0,5",3,IF(AN472="0,00","NORMA",IF(AN472="0,5 a 2,5",4,IF(AN472="3 a 5",5,IF(AN472="5,5 a 7,5",6,IF(AN472="8 a 10",7,"Error")))))))))</f>
        <v>NORMA</v>
      </c>
      <c r="AP472" s="9" t="n">
        <v>-6</v>
      </c>
      <c r="AQ472" s="10" t="str">
        <f aca="false">IF(AP472="","",IF(AND(AP472&gt;=-20,AP472&lt;=-9.5),"-20 a -9,5",IF(AND(AP472&gt;=-9,AP472&lt;=-6.5),"-9 a -6,5",IF(AP472=-6,"-6",IF(AND(AP472&gt;=-5.5,AP472&lt;=-3),"-5,5 a -3",IF(AND(AP472&gt;=-2.5,AP472&lt;=0),"-2,5 a 0",IF(AND(AP472&gt;=0.5,AP472&lt;=3),"0,5 a 3",IF(AND(AP472&gt;=3.5,AP472&lt;=6),"3,5 a 6",IF(AND(AP472&gt;=6.5,AP472&lt;=9),"6,5 a 9",IF(AND(AP472&gt;=9.5,AP472&lt;=20),"9,5 a 20","Fuera de rango"))))))))))</f>
        <v>-6</v>
      </c>
      <c r="AR472" s="11" t="str">
        <f aca="false">IF(AQ472="","",IF(AQ472="-20 a -9,5",1,IF(AQ472="-9 a -6,5",2,IF(AQ472="-6","NORMA",IF(AQ472="-5,5 a -3",3,IF(AQ472="-2,5 a 0",4,IF(AQ472="0,5 a 3",5,IF(AQ472="3,5 a 6",6,IF(AQ472="6,5 a 9",7,IF(AQ472="9,5 a 20",8,""))))))))))</f>
        <v>NORMA</v>
      </c>
      <c r="AS472" s="9" t="n">
        <v>-3</v>
      </c>
      <c r="AT472" s="10" t="str">
        <f aca="false">IF(AS472="","",IF(AND(AS472&gt;=-16,AS472&lt;=-14),"-16 a -14",IF(AND(AS472&gt;=-13.5,AS472&lt;=-11.5),"-13,5 a -11,5",IF(AND(AS472&gt;=-11,AS472&lt;=-9),"-11 a -9",IF(AND(AS472&gt;=-8.5,AS472&lt;=-6.5),"-8,5 a -6,5",IF(AND(AS472&gt;=-6,AS472&lt;=-4),"-6 a -4",IF(AND(AS472&gt;=-3.5,AS472&lt;=-1.5),"-3,5 a -1,5",IF(AND(AS472&gt;=-1,AS472&lt;=1),"-1 a 1",IF(AND(AS472&gt;=1.5,AS472&lt;=3.5),"1,5 a 3,5",IF(AND(AS472&gt;=4,AS472&lt;=6),"4 a 6",IF(AND(AS472&gt;=6.5,AS472&lt;=8.5),"6,5 a 8,5",IF(AND(AS472&gt;=9,AS472&lt;=11),"9 a 11",IF(AND(AS472&gt;=11.5,AS472&lt;=13.5),"11,5 a 13,5",IF(AND(AS472&gt;=14,AS472&lt;=16),"14 a 16",IF(AND(AS472&gt;=16.5,AS472&lt;=18.5),"16,5 a 18,5",IF(AND(AS472&gt;=19,AS472&lt;=21),"19 a 21","Fuera de rango"))))))))))))))))</f>
        <v>-3,5 a -1,5</v>
      </c>
      <c r="AU472" s="11" t="n">
        <f aca="false" t="array" ref="AU472">IF(AT472="","",_xlfn.IFS(AT472="-16 a -14",1,AT472="-13,5 a -11,5",2,AT472="-11 a -9",3,AT472="-8,5 a -6,5",4,AT472="-6 a -4",5,AT472="-3,5 a -1,5",6,AT472="-1 a 1",7,AT472="1,5 a 3,5",8,AT472="4 a 6","NORMA",AT472="6,5 a 8,5",9,AT472="9 a 11",10,AT472="11,5 a 13,5",11,AT472="14 a 16",12,AT472="16,5 a 18,5",13,AT472="19 a 21",14,TRUE(),""))</f>
        <v>6</v>
      </c>
      <c r="AV472" s="9" t="n">
        <v>0.75</v>
      </c>
      <c r="AW472" s="10" t="str">
        <f aca="false">IF(AV472="","",IF(AND(AV472&gt;=-1,AV472&lt;=-0.5),"-1 a -0,5",IF(AND(AV472&gt;-0.5,AV472&lt;=0),"De -0,5 a 0",IF(AND(AV472&gt;=0.25,AV472&lt;=0.75),"0,25 a 0,75",IF(AND(AV472&gt;=1,AV472&lt;=1.5),"1 a 1,5",IF(AND(AV472&gt;=1.75,AV472&lt;=2.25),"1,75 a 2,25",IF(AND(AV472&gt;=2.5,AV472&lt;=3),"2,5 a 3",IF(AND(AV472&gt;=3.25,AV472&lt;=3.75),"3,25 a 3,75","Fuera de rango"))))))))</f>
        <v>0,25 a 0,75</v>
      </c>
      <c r="AX472" s="10" t="str">
        <f aca="false">IF(AW472="","",IF(OR(AW472="-1 a -0,5",AW472="-1 a -0.5"),1,IF(OR(AW472="De -0,5 a 0",AW472="-0,5 a 0",AW472="De -0.5 a 0"),2,IF(OR(AW472="0,25 a 0,75",AW472="0.25 a 0.75"),"NORMA",IF(OR(AW472="1 a 1,5",AW472="1 a 1.5"),3,IF(OR(AW472="1,75 a 2,25",AW472="1.75 a 2.25"),4,IF(OR(AW472="2,5 a 3",AW472="2.5 a 3"),5,IF(OR(AW472="3,25 a 3,75",AW472="3.25 a 3.75"),6,""))))))))</f>
        <v>NORMA</v>
      </c>
      <c r="AY472" s="9" t="n">
        <v>-5</v>
      </c>
      <c r="AZ472" s="10" t="str">
        <f aca="false">IF(AY472="","",IF(AND(AY472&gt;=-20,AY472&lt;=-9.5),"-20 a -9,5",IF(AND(AY472&gt;=-9,AY472&lt;=-6.5),"-9 a -6,5",IF(AY472=-6,"-6",IF(AND(AY472&gt;=-5.5,AY472&lt;=-3),"-5,5 a -3",IF(AND(AY472&gt;=-2.5,AY472&lt;=0),"-2,5 a 0",IF(AND(AY472&gt;=0.5,AY472&lt;=3),"0,5 a 3",IF(AND(AY472&gt;=3.5,AY472&lt;=6),"3,5 a 6","Fuera de rango"))))))))</f>
        <v>-5,5 a -3</v>
      </c>
      <c r="BA472" s="11" t="n">
        <f aca="false">IF(AZ472="","",IF(AZ472="-20 a -9,5",1,IF(AZ472="-9 a -6,5",2,IF(AZ472="-6","NORMA",IF(AZ472="-5,5 a -3",3,IF(AZ472="-2,5 a 0",4,IF(AZ472="0,5 a 3",5,IF(AZ472="3,5 a 6",6,""))))))))</f>
        <v>3</v>
      </c>
      <c r="BB472" s="9" t="n">
        <v>0</v>
      </c>
      <c r="BC472" s="10" t="str">
        <f aca="false" t="array" ref="BC472">IF(BB472="","",_xlfn.IFS(AND(BB472&gt;=0,BB472&lt;=2),"0 a 2",AND(BB472&gt;=2.5,BB472&lt;=4.5),"2,5 a 4,5",AND(BB472&gt;=5,BB472&lt;=7),"5 a 7",AND(BB472&gt;=7.5,BB472&lt;=9.5),"7,5 a 9,5",AND(BB472&gt;=10,BB472&lt;=12),"10 a 12",AND(BB472&gt;=12.5,BB472&lt;=14.5),"12,5 a 14,5",BB472=15,"15",AND(BB472&gt;=15.5,BB472&lt;=17.5),"15,5 a 17,5",AND(BB472&gt;=18,BB472&lt;=20),"18 a 20",AND(BB472&gt;=20.5,BB472&lt;=22.5),"20,5 a 22,5",AND(BB472&gt;=23,BB472&lt;=25),"23 a 25",TRUE(),"Fuera de rango"))</f>
        <v>0 a 2</v>
      </c>
      <c r="BD472" s="11" t="n">
        <f aca="false" t="array" ref="BD472">IF(BC472="","",_xlfn.IFS(BC472="0 a 2",1,BC472="2,5 a 4,5",2,BC472="5 a 7",3,BC472="7,5 a 9,5",4,BC472="10 a 12",5,BC472="12,5 a 14,5",6,BC472="15","NORMA",BC472="15,5 a 17,5",7,BC472="18 a 20",8,BC472="20,5 a 22,5",9,BC472="23 a 25",10,TRUE(),"Fuera de rango"))</f>
        <v>1</v>
      </c>
      <c r="BE472" s="9" t="n">
        <v>30</v>
      </c>
      <c r="BF472" s="10" t="str">
        <f aca="false">IF(BE472="","",IF(AND(BE472&gt;=-20,BE472&lt;=-10),"-20 a -10",IF(AND(BE472&gt;=-9.5,BE472&lt;=0.5),"-9,5 a 0,5",IF(AND(BE472&gt;=1,BE472&lt;=11),"1 a 11",IF(AND(BE472&gt;=11.5,BE472&lt;=20.5),"11,5 a 20,5",IF(BE472=21,"21",IF(AND(BE472&gt;=21.5,BE472&lt;=31.5),"21,5 a 31,5",IF(AND(BE472&gt;=32,BE472&lt;=42),"32 a 42","Fuera de rango"))))))))</f>
        <v>21,5 a 31,5</v>
      </c>
      <c r="BG472" s="11" t="n">
        <f aca="false">IF(BF472="","",IF(BF472="-20 a -10",1,IF(BF472="-9,5 a 0,5",2,IF(BF472="1 a 11",3,IF(BF472="11,5 a 20,5",4,IF(BF472="21","NORMA",IF(BF472="21,5 a 31,5",5,IF(BF472="32 a 42",6,""))))))))</f>
        <v>5</v>
      </c>
      <c r="BH472" s="9" t="n">
        <v>3</v>
      </c>
      <c r="BI472" s="10" t="str">
        <f aca="false">IF(BH472="","",IF(AND(BH472&gt;=-20,BH472&lt;=-15),"-20 a -15",IF(AND(BH472&gt;=-14.5,BH472&lt;=-9.5),"-14,5 a -9,5",IF(AND(BH472&gt;=-9,BH472&lt;=-4),"-9 a -4",IF(AND(BH472&gt;=-3.5,BH472&lt;=2.5),"-3,5 a 2,5",IF(AND(BH472&gt;=3,BH472&lt;=8),"3 a 8",IF(AND(BH472&gt;=8.5,BH472&lt;=14.5),"8,5 a 14,5",IF(BH472=15,"15",IF(AND(BH472&gt;=15.5,BH472&lt;=20.5),"15,5 a 20,5",IF(AND(BH472&gt;=21,BH472&lt;=26),"21 a 26","Fuera de rango"))))))))))</f>
        <v>3 a 8</v>
      </c>
      <c r="BJ472" s="11" t="n">
        <f aca="false">IF(BI472="","",IF(BI472="-20 a -15",1,IF(BI472="-14,5 a -9,5",2,IF(BI472="-9 a -4",3,IF(BI472="-3,5 a 2,5",4,IF(BI472="3 a 8",5,IF(BI472="8,5 a 14,5",6,IF(BI472="15","NORMA",IF(BI472="15,5 a 20,5",7,IF(BI472="21 a 26",8,IF(BI472="26,5 a 31,5",9,"")))))))))))</f>
        <v>5</v>
      </c>
      <c r="BK472" s="9" t="n">
        <v>0</v>
      </c>
      <c r="BL472" s="10" t="str">
        <f aca="false">IF(BK472="","",IF(AND(BK472&gt;=0,BK472&lt;=2),"0 - 2",IF(AND(BK472&gt;=2.5,BK472&lt;=4.5),"2,5 - 4,5",IF(AND(BK472&gt;=5,BK472&lt;=7),"5 - 7",IF(AND(BK472&gt;=7.5,BK472&lt;=9.5),"7,5 - 9,5",IF(AND(BK472&gt;=10,BK472&lt;=12),"10 - 12",IF(AND(BK472&gt;=12.5,BK472&lt;=13.5),"12,5 - 13,5",IF(BK472=14,"14",IF(AND(BK472&gt;=14.5,BK472&lt;=16.5),"14,5 - 16,5",IF(AND(BK472&gt;=17,BK472&lt;=19),"17 - 19",IF(AND(BK472&gt;=19.5,BK472&lt;=21.5),"19,5 - 21,5",IF(AND(BK472&gt;=22,BK472&lt;=24),"22 - 24",IF(AND(BK472&gt;=24.5,BK472&lt;=26.5),"24,5 - 26,5",IF(AND(BK472&gt;=27,BK472&lt;=29),"27 - 29",IF(AND(BK472&gt;=29.5,BK472&lt;=30),"29,5 - 30","Fuera de rango")))))))))))))))</f>
        <v>0 - 2</v>
      </c>
      <c r="BM472" s="11" t="n">
        <f aca="false">IF(BL472="","",IF(BL472="0 - 2",1,IF(BL472="2,5 - 4,5",2,IF(BL472="5 - 7",3,IF(BL472="7,5 - 9,5",4,IF(BL472="10 - 12",5,IF(BL472="12,5 - 13,5",6,IF(BL472="14","NORMA",IF(BL472="14,5 - 16,5",7,IF(BL472="17 - 19",8,IF(BL472="19,5 - 21,5",9,IF(BL472="22 - 24",10,IF(BL472="24,5 - 26,5",11,IF(BL472="27 - 29",12,IF(BL472="29,5 - 30",13,"")))))))))))))))</f>
        <v>1</v>
      </c>
      <c r="BN472" s="9" t="n">
        <v>17</v>
      </c>
      <c r="BO472" s="11" t="str">
        <f aca="false">IF(BN472="","",IF(AND(BN472&gt;=-20,BN472&lt;=-10),"-20 a -10",IF(AND(BN472&gt;=-9.5,BN472&lt;=0.5),"-9,5 a 0,5",IF(AND(BN472&gt;=1,BN472&lt;=11),"1 a 11",IF(AND(BN472&gt;=11.5,BN472&lt;=21.5),"11,5 a 21,5",IF(BN472=22,"22",IF(AND(BN472&gt;=22.5,BN472&lt;=32.5),"22,5 a 32,5",IF(AND(BN472&gt;=33,BN472&lt;=43),"33 a 43","Fuera de rango"))))))))</f>
        <v>11,5 a 21,5</v>
      </c>
      <c r="BP472" s="11" t="n">
        <f aca="false">IF(BO472="","",IF(BO472="-20 a -10",1,IF(BO472="-9,5 a 0,5",2,IF(BO472="1 a 11",3,IF(BO472="11,5 a 21,5",4,IF(BO472="22","NORMA",IF(BO472="22,5 a 32,5",5,IF(BO472="33 a 43",6,""))))))))</f>
        <v>4</v>
      </c>
      <c r="BQ472" s="9" t="n">
        <v>14</v>
      </c>
      <c r="BR472" s="10" t="str">
        <f aca="false">IF(BQ472="","",IF(AND(BQ472&gt;=-20,BQ472&lt;=-15),"-20 a -15",IF(AND(BQ472&gt;=-14.5,BQ472&lt;=-9.5),"-14,5 a -9,5",IF(AND(BQ472&gt;=-9,BQ472&lt;=-4),"-9 a -4",IF(AND(BQ472&gt;=-3.5,BQ472&lt;=2.5),"-3,5 a 2,5",IF(AND(BQ472&gt;=3,BQ472&lt;=8),"3 a 8",IF(AND(BQ472&gt;=8.5,BQ472&lt;=13.5),"8,5 a 13,5",IF(AND(BQ472&gt;=14,BQ472&lt;=17.5),"14 a 17,5",IF(BQ472=18,"18",IF(AND(BQ472&gt;=18.5,BQ472&lt;=23.5),"18,5 a 23,5",IF(AND(BQ472&gt;=24,BQ472&lt;=29),"24 a 29",IF(AND(BQ472&gt;=29.5,BQ472&lt;=34.5),"29,5 a 34,5",IF(AND(BQ472&gt;=35,BQ472&lt;=40),"35 a 40","Fuera de rango")))))))))))))</f>
        <v>14 a 17,5</v>
      </c>
      <c r="BS472" s="11" t="n">
        <f aca="false">IF(BR472="","",IF(BR472="-20 a -15",1,IF(BR472="-14,5 a -9,5",2,IF(BR472="-9 a -4",3,IF(BR472="-3,5 a 2,5",4,IF(BR472="3 a 8",5,IF(BR472="8,5 a 13,5",6,IF(BR472="14 a 17,5",7,IF(BR472="18","NORMA",IF(BR472="18,5 a 23,5",8,IF(BR472="24 a 29",9,IF(BR472="29,5 a 34,5",10,IF(BR472="35 a 40",11,"")))))))))))))</f>
        <v>7</v>
      </c>
      <c r="BT472" s="9" t="n">
        <v>0</v>
      </c>
      <c r="BU472" s="10" t="str">
        <f aca="false">IF(BT472="","",IF(AND(BT472&gt;=-20,BT472&lt;=-18),"-20 a -18",IF(AND(BT472&gt;=-17.5,BT472&lt;=-15.5),"-17,5 a -15,5",IF(AND(BT472&gt;=-15,BT472&lt;=-13),"-15 a -13",IF(AND(BT472&gt;=-12.5,BT472&lt;=-10.5),"-12,5 a -10,5",IF(AND(BT472&gt;=-10,BT472&lt;=-8),"-10 a -8",IF(AND(BT472&gt;=-7.5,BT472&lt;=-5.5),"-7,5 a -5,5",IF(AND(BT472&gt;=-5,BT472&lt;=-3),"-5 a -3",IF(AND(BT472&gt;=-2.5,BT472&lt;=-0.5),"-2,5 a -0,5",IF(BT472=0,"0",IF(AND(BT472&gt;=0.5,BT472&lt;=2.5),"0,5 a 2,5",IF(AND(BT472&gt;=3,BT472&lt;=5),"3 a 5",IF(AND(BT472&gt;=5.5,BT472&lt;=7.5),"5,5 a 7,5",IF(AND(BT472&gt;=8,BT472&lt;=10),"8 a 10",IF(AND(BT472&gt;=10.5,BT472&lt;=12.5),"10,5 a 12,5",IF(AND(BT472&gt;=13,BT472&lt;=15),"13 a 15",IF(AND(BT472&gt;=15.5,BT472&lt;=17.5),"15,5 a 17,5",IF(AND(BT472&gt;=18,BT472&lt;=20),"18 a 20","Fuera de rango"))))))))))))))))))</f>
        <v>0</v>
      </c>
      <c r="BV472" s="11" t="str">
        <f aca="false">IF(BT472="","",IF(BT472=0,"NORMA",IF(AND(BT472&gt;=-20,BT472&lt;=-18),2,IF(AND(BT472&gt;=-17.5,BT472&lt;=-15.5),2,IF(AND(BT472&gt;=-15,BT472&lt;=-13),3,IF(AND(BT472&gt;=-12.5,BT472&lt;=-10.5),4,IF(AND(BT472&gt;=-10,BT472&lt;=-8),5,IF(AND(BT472&gt;=-7.5,BT472&lt;=-5.5),6,IF(AND(BT472&gt;=-5,BT472&lt;=-3),7,IF(AND(BT472&gt;=-2.5,BT472&lt;=-0.5),8,IF(AND(BT472&gt;=0.5,BT472&lt;=2.5),9,IF(AND(BT472&gt;=3,BT472&lt;=5),10,IF(AND(BT472&gt;=5.5,BT472&lt;=7.5),11,IF(AND(BT472&gt;=8,BT472&lt;=10),12,IF(AND(BT472&gt;=10.5,BT472&lt;=12.5),13,IF(AND(BT472&gt;=13,BT472&lt;=15),14,IF(AND(BT472&gt;=15.5,BT472&lt;=17.5),15,IF(AND(BT472&gt;=18,BT472&lt;=20),16,"Fuera de rango"))))))))))))))))))</f>
        <v>NORMA</v>
      </c>
      <c r="BW472" s="9" t="n">
        <v>-3.5</v>
      </c>
      <c r="BX472" s="10" t="n">
        <f aca="false">18.5- (0.3*H472)</f>
        <v>4.7</v>
      </c>
      <c r="BY472" s="10" t="n">
        <f aca="false">(BW472)-(BX472)</f>
        <v>-8.2</v>
      </c>
      <c r="BZ472" s="10" t="str">
        <f aca="false">IF(BY472="","",IF(BY472&lt;-27.5,"De -30 a -28",IF(BY472&lt;-25,"De -27,5 a -25,5",IF(BY472&lt;-22.5,"De -25 a -23",IF(BY472&lt;-20,"De -22,5 a -20,5",IF(BY472&lt;-17.5,"De -20 a -18",IF(BY472&lt;-15,"De -17,5 a -15,5",IF(BY472&lt;-12.5,"De -15 a -13",IF(BY472&lt;-10,"De -12,5 a -10,5",IF(BY472&lt;-7.5,"De -10 a -8",IF(BY472&lt;-5,"De -7,5 a -5,5",IF(BY472&lt;-2.5,"De -5 a -3",IF(BY472&lt;0,"De -2,5 a -0,5",IF(BY472&lt;2.5,"De 0 a 2",IF(BY472&lt;5,"De 2,5 a 4,5",IF(BY472&lt;7.5,"De 5 a 7",IF(BY472&lt;10,"De 7,5 a 9,5",IF(BY472&lt;12.5,"De 10 a 12",IF(BY472&lt;15,"De 12,5 a 14,5",IF(BY472&lt;17.5,"De 15 a 17",IF(BY472&lt;20,"De 17,5 a 19,5",IF(BY472&lt;22.5,"De 20 a 22",IF(BY472&lt;25,"De 22,5 a 24,5",IF(BY472&lt;27.5,"De 25 a 27","De 27,5 a 30"))))))))))))))))))))))))</f>
        <v>De -10 a -8</v>
      </c>
      <c r="CA472" s="12" t="n">
        <f aca="false">IF(BY472="","",IF(BY472&lt;=-28,1,IF(BY472&lt;=-25.5,2,IF(BY472&lt;=-23,3,IF(BY472&lt;=-20.5,4,IF(BY472&lt;=-18,5,IF(BY472&lt;=-15.5,6,IF(BY472&lt;=-13,7,IF(BY472&lt;=-10.5,8,IF(BY472&lt;=-8,9,IF(BY472&lt;=-5.5,10,IF(BY472&lt;=-3,11,IF(BY472&lt;=-0.5,12,IF(BY472&lt;=2,13,IF(BY472&lt;=4.5,14,IF(BY472&lt;=7,15,IF(BY472&lt;=9.5,16,IF(BY472&lt;=12,17,IF(BY472&lt;=14.5,18,IF(BY472&lt;=17,19,IF(BY472&lt;=19.5,20,IF(BY472&lt;=22,21,IF(BY472&lt;=24.5,22,IF(BY472&lt;=27,23,IF(BY472&lt;=30,24,"Fuera de rango")))))))))))))))))))))))))</f>
        <v>9</v>
      </c>
      <c r="CB472" s="9" t="n">
        <v>-3.5</v>
      </c>
      <c r="CC472" s="10" t="n">
        <f aca="false">18.5- (0.3*H472)</f>
        <v>4.7</v>
      </c>
      <c r="CD472" s="10" t="n">
        <f aca="false">(CB472)-(CC472)</f>
        <v>-8.2</v>
      </c>
      <c r="CE472" s="10" t="str">
        <f aca="false">IF(CD472="","",IF(CD472&lt;-27.5,"De -30 a -28",IF(CD472&lt;-25,"De -27,5 a -25,5",IF(CD472&lt;-22.5,"De -25 a -23",IF(CD472&lt;-20,"De -22,5 a -20,5",IF(CD472&lt;-17.5,"De -20 a -18",IF(CD472&lt;-15,"De -17,5 a -15,5",IF(CD472&lt;-12.5,"De -15 a -13",IF(CD472&lt;-10,"De -12,5 a -10,5",IF(CD472&lt;-7.5,"De -10 a -8",IF(CD472&lt;-5,"De -7,5 a -5,5",IF(CD472&lt;-2.5,"De -5 a -3",IF(CD472&lt;0,"De -2,5 a -0,5",IF(CD472&lt;=2,"De 0 a 2",IF(CD472&lt;=4.5,"De 2,5 a 4,5",IF(CD472&lt;=7,"De 5 a 7",IF(CD472&lt;=9.5,"De 7,5 a 9,5",IF(CD472&lt;=12,"De 10 a 12",IF(CD472&lt;=14.5,"De 12,5 a 14,5",IF(CD472&lt;=17,"De 15 a 17",IF(CD472&lt;=19.5,"De 17,5 a 19,5",IF(CD472&lt;=22,"De 20 a 22",IF(CD472&lt;=24.5,"De 22,5 a 24,5",IF(CD472&lt;=27,"De 25 a 27","De 27,5 a 30"))))))))))))))))))))))))</f>
        <v>De -10 a -8</v>
      </c>
      <c r="CF472" s="12" t="n">
        <f aca="false">IF(CD472="","",IF(CD472&lt;-27.5,1,IF(CD472&lt;-25,2,IF(CD472&lt;-22.5,3,IF(CD472&lt;-20,4,IF(CD472&lt;-17.5,5,IF(CD472&lt;-15,6,IF(CD472&lt;-12.5,7,IF(CD472&lt;-10,8,IF(CD472&lt;-7.5,9,IF(CD472&lt;-5,10,IF(CD472&lt;-2.5,11,IF(CD472&lt;0,12,IF(CD472&lt;2.5,13,IF(CD472&lt;5,14,IF(CD472&lt;7.5,15,IF(CD472&lt;10,16,IF(CD472&lt;12.5,17,IF(CD472&lt;15,18,IF(CD472&lt;17.5,19,IF(CD472&lt;20,20,IF(CD472&lt;22.5,21,IF(CD472&lt;25,22,IF(CD472&lt;27.5,23,24))))))))))))))))))))))))</f>
        <v>9</v>
      </c>
      <c r="CG472" s="9" t="n">
        <v>-1.5</v>
      </c>
      <c r="CH472" s="10" t="str">
        <f aca="false">IF(CG472="","",IF(AND(CG472&gt;=-10,CG472&lt;=-9.5),"-10 a -9,5",IF(AND(CG472&gt;-9.5,CG472&lt;=-8.5),"-9 a -8,5",IF(AND(CG472&gt;-8.5,CG472&lt;=-7.5),"-8 a -7,5",IF(AND(CG472&gt;-7.5,CG472&lt;=-6.5),"-7 a -6,5",IF(AND(CG472&gt;-6.5,CG472&lt;=-5.5),"-6 a -5,5",IF(AND(CG472&gt;-5.5,CG472&lt;=-4.5),"-5 a -4,5",IF(AND(CG472&gt;-4.5,CG472&lt;=-3.5),"-4 a -3,5",IF(AND(CG472&gt;-3.5,CG472&lt;=-2.5),"-3 a -2,5",IF(CG472=-2.25,"-2,25",IF(AND(CG472&gt;-2.5,CG472&lt;=-1.5),"-2 a -1,5",IF(AND(CG472&gt;-1.5,CG472&lt;=-0.5),"-1 a -0,5",IF(AND(CG472&gt;-0.5,CG472&lt;=0.5),"0 a 0,5",IF(AND(CG472&gt;0.5,CG472&lt;=1.5),"1 a 1,5",IF(AND(CG472&gt;1.5,CG472&lt;=2.5),"2 a 2,5",IF(AND(CG472&gt;2.5,CG472&lt;=3.5),"3 a 3,5",IF(AND(CG472&gt;3.5,CG472&lt;=4.5),"4 a 4,5",IF(AND(CG472&gt;4.5,CG472&lt;=5.5),"5 a 5,5",IF(AND(CG472&gt;5.5,CG472&lt;=6.5),"6 a 6,5",IF(AND(CG472&gt;6.5,CG472&lt;=7.5),"7 a 7,5",IF(AND(CG472&gt;7.5,CG472&lt;=8.5),"8 a 8,5",IF(AND(CG472&gt;8.5,CG472&lt;=9.5),"9 a 9,5",IF(CG472&gt;=10,"10","Fuera de rango")))))))))))))))))))))))</f>
        <v>-2 a -1,5</v>
      </c>
      <c r="CI472" s="11" t="n">
        <f aca="false">IF(CG472="","",IF(CG472=-2.25,"NORMA",IF(CG472&lt;=-9.5,1,IF(CG472&lt;=-8.5,2,IF(CG472&lt;=-7.5,3,IF(CG472&lt;=-6.5,4,IF(CG472&lt;=-5.5,5,IF(CG472&lt;=-4.5,6,IF(CG472&lt;=-3.5,7,IF(CG472&lt;=-2.5,8,IF(CG472&lt;=-1.5,9,IF(CG472&lt;=-0.5,10,IF(CG472&lt;=0.5,11,IF(CG472&lt;=1.5,12,IF(CG472&lt;=2.5,13,IF(CG472&lt;=3.5,14,IF(CG472&lt;=4.5,15,IF(CG472&lt;=5.5,16,IF(CG472&lt;=6.5,17,IF(CG472&lt;=7.5,18,IF(CG472&lt;=8.5,19,IF(CG472&lt;=9.5,20,IF(CG472=10,21,"Fuera de rango")))))))))))))))))))))))</f>
        <v>9</v>
      </c>
      <c r="CJ472" s="9" t="n">
        <v>1.25</v>
      </c>
      <c r="CK472" s="10" t="str">
        <f aca="false">IF(CJ472="","",IF(AND(CJ472&gt;=-6,CJ472&lt;=-5.5),"-6 a -5,5",IF(AND(CJ472&gt;-5.5,CJ472&lt;=-4.5),"-5 a -4,5",IF(AND(CJ472&gt;-4.5,CJ472&lt;=-3.5),"-4 a -3,5",IF(AND(CJ472&gt;-3.5,CJ472&lt;=-2.5),"-3 a -2,5",IF(AND(CJ472&gt;-2.5,CJ472&lt;=-1.5),"-2 a -1,5",IF(AND(CJ472&gt;-1.5,CJ472&lt;=-0.5),"-1 a -0,5",IF(AND(CJ472&gt;-0.5,CJ472&lt;=0.5),"0 a 0,5",IF(AND(CJ472&gt;0.5,CJ472&lt;=1.5),"1 a 1,5",IF(AND(CJ472&gt;1.5,CJ472&lt;2.5),"2",IF(AND(CJ472&gt;=2.5,CJ472&lt;=3),"2,5 a 3",IF(AND(CJ472&gt;3,CJ472&lt;=4),"3,5 a 4",IF(AND(CJ472&gt;4,CJ472&lt;=5),"4,5 a 5",IF(AND(CJ472&gt;5,CJ472&lt;=6),"5,5 a 6",IF(AND(CJ472&gt;6,CJ472&lt;=7),"6,5 a 7",IF(AND(CJ472&gt;7,CJ472&lt;=8),"7,5 a 8",IF(AND(CJ472&gt;8,CJ472&lt;=9.5),"8,5 a 9,5",IF(CJ472=10,"10","Fuera de rango"))))))))))))))))))</f>
        <v>1 a 1,5</v>
      </c>
      <c r="CL472" s="11" t="n">
        <f aca="false">IF(CK472="","",IF(OR(CK472="-6 a -5,5",CK472="-6 - -5,5"),1,IF(OR(CK472="-5 a -4,5",CK472="-5 - -4,5"),2,IF(OR(CK472="-4 a -3,5",CK472="-4 - -3,5"),3,IF(OR(CK472="-3 a -2,5",CK472="-3 - -2,5"),4,IF(OR(CK472="-2 a -1,5",CK472="-2 - -1,5"),5,IF(OR(CK472="-1 a -0,5",CK472="-1 - -0,5"),6,IF(OR(CK472="0 a 0,5",CK472="0 - 0,5"),7,IF(OR(CK472="1 a 1,5",CK472="1 - 1,5"),8,IF(CK472="2","NORMA",IF(OR(CK472="2,5 a 3",CK472="2,5 - 3"),9,IF(OR(CK472="3,5 a 4",CK472="3,5 - 4"),10,IF(OR(CK472="4,5 a 5",CK472="4,5 - 5"),11,IF(OR(CK472="5,5 a 6",CK472="5,5 - 6"),12,IF(OR(CK472="6,5 a 7",CK472="6,5 - 7"),13,IF(OR(CK472="7,5 a 8",CK472="7,5 - 8"),14,IF(OR(CK472="8,5 a 9",CK472="8,5 - 9,5",CK472="9 a 9,5"),15,IF(CK472="10",15,IF(OR(CK472="0,5 a 1",CK472="0,5 - 1"),7,"Fuera de rango")))))))))))))))))))</f>
        <v>8</v>
      </c>
      <c r="CN472" s="10" t="str">
        <f aca="false">IF(CM472=0,"0", " ")</f>
        <v>0</v>
      </c>
      <c r="CO472" s="10" t="str">
        <f aca="false">IF(CM472&gt;0,"EME"," ")</f>
        <v> </v>
      </c>
      <c r="CQ472" s="10" t="str">
        <f aca="false">IF(CP472&gt;0,"0", " ")</f>
        <v> </v>
      </c>
      <c r="CR472" s="10" t="str">
        <f aca="false">IF(CP472&gt;0,"EME"," ")</f>
        <v> </v>
      </c>
      <c r="CS472" s="9" t="n">
        <v>0</v>
      </c>
      <c r="CV472" s="9" t="n">
        <v>0</v>
      </c>
      <c r="CY472" s="9" t="n">
        <v>-2.75</v>
      </c>
      <c r="DB472" s="9" t="n">
        <v>-2.25</v>
      </c>
      <c r="DC472" s="11" t="str">
        <f aca="false">IF(DB472&lt;0,"2"," ")</f>
        <v>2</v>
      </c>
      <c r="DD472" s="11" t="str">
        <f aca="false">IF(DB472&lt;0,"MIO"," ")</f>
        <v>MIO</v>
      </c>
      <c r="DE472" s="9" t="n">
        <v>-1.25</v>
      </c>
      <c r="DF472" s="10" t="str">
        <f aca="false">IF(DE472&lt;0,"3"," ")</f>
        <v>3</v>
      </c>
      <c r="DG472" s="10" t="str">
        <f aca="false">IF(DE472&lt;0,"AST"," ")</f>
        <v>AST</v>
      </c>
      <c r="DH472" s="9" t="n">
        <v>-1</v>
      </c>
      <c r="DI472" s="10" t="str">
        <f aca="false">IF(DH472&lt;0,"3"," ")</f>
        <v>3</v>
      </c>
      <c r="DJ472" s="10" t="str">
        <f aca="false">IF(DH472&lt;0,"AST"," ")</f>
        <v>AST</v>
      </c>
      <c r="DK472" s="9" t="n">
        <v>0.5</v>
      </c>
      <c r="DL472" s="10" t="str">
        <f aca="false">IF(DK472&gt;0,"4"," ")</f>
        <v>4</v>
      </c>
      <c r="DM472" s="10" t="str">
        <f aca="false">IF(DK472&gt;0,"PRE"," ")</f>
        <v>PRE</v>
      </c>
      <c r="DN472" s="9" t="n">
        <v>0.5</v>
      </c>
      <c r="DO472" s="10" t="str">
        <f aca="false">IF(DN472&gt;0,"4"," ")</f>
        <v>4</v>
      </c>
      <c r="DP472" s="10" t="str">
        <f aca="false">IF(DN472&gt;0,"PRE"," ")</f>
        <v>PRE</v>
      </c>
      <c r="DS472" s="12" t="str">
        <f aca="false">CONCATENATE(CO472,CU472,DA472,DG472,DM472)</f>
        <v> ASTPRE</v>
      </c>
      <c r="DT472" s="10" t="e">
        <f aca="false" t="array" ref="DT472">_xlfn.IFS(DS472="EME    ","0", DS472=" HIP   ","1", DS472="  MIO  ","2", DS472="   AST ","3", DS472="    PRE","4", DS472="EME   PRE","5", DS472=" HIP  PRE","6", DS472=" HIP AST ","7", DS472="  MIO PRE","8", DS472="  MIOAST ","9", DS472="   ASTPRE","10",DS472=" HIP ASTPRE","11", DS472="  MIOASTPRE","12", DS472="     ","0")</f>
        <v>#N/A</v>
      </c>
      <c r="DV472" s="1" t="e">
        <f aca="false" t="array" ref="DV472">_xlfn.IFS(DU472="SI","2", DU472="NO","1")</f>
        <v>#N/A</v>
      </c>
      <c r="DX472" s="11" t="str">
        <f aca="false">IF(DW472=0,"1","2")</f>
        <v>1</v>
      </c>
      <c r="DY472" s="11" t="str">
        <f aca="false" t="array" ref="DY472">_xlfn.IFS(DW472=0,"0", DW472=0.25, "1", DW472=0.5,"2", DW472=0.75,"3", DW472=1,"4",DW472=1.25,"5", DW472=1.5,"6", DW472=1.75,"7", DW472=2,"8")</f>
        <v>0</v>
      </c>
      <c r="EA472" s="11" t="str">
        <f aca="false">IF(DZ472=0,"1","2")</f>
        <v>1</v>
      </c>
      <c r="EB472" s="11" t="str">
        <f aca="false" t="array" ref="EB472">_xlfn.IFS(DZ472=0,"0", DZ472=0.25, "1", DZ472=0.5,"2", DZ472=0.75,"3", DZ472=1,"4",DZ472=1.25,"5", DZ472=1.5,"6", DZ472=1.75,"7", DZ472=2,"8")</f>
        <v>0</v>
      </c>
      <c r="ED472" s="10" t="str">
        <f aca="false">IF(EC472=0,"1","2")</f>
        <v>1</v>
      </c>
      <c r="EE472" s="11" t="str">
        <f aca="false" t="array" ref="EE472">_xlfn.IFS(EC472=0,"0", EC472=-0.25, "1", EC472=-0.5,"2", EC472=-0.75,"3", EC472=-1,"4",EC472=-1.25,"5", EC472=-1.5,"6", EC472=-1.75,"7", EC472=-2,"8", EC472=-2.25,"9",EC472=-2.5,"10", EC472=-2.75,"11", EC472=-3,"12", EC472=-3.25,"13", EC472=-3.5,"14", EC472=-3.75,"15",EC472=-4,"16")</f>
        <v>0</v>
      </c>
      <c r="EG472" s="10" t="str">
        <f aca="false">IF(EF472=0,"1","2")</f>
        <v>1</v>
      </c>
      <c r="EH472" s="11" t="str">
        <f aca="false" t="array" ref="EH472">_xlfn.IFS(EF472=0,"0", EF472=-0.25, "1", EF472=-0.5,"2", EF472=-0.75,"3", EF472=-1,"4",EF472=-1.25,"5", EF472=-1.5,"6", EF472=-1.75,"7", EF472=-2,"8", EF472=-2.25,"9",EF472=-2.5,"10", EF472=-2.75,"11", EF472=-3,"12", EF472=-3.25,"13", EF472=-3.5,"14", EF472=-3.75,"15",EF472=-4,"16")</f>
        <v>0</v>
      </c>
      <c r="EJ472" s="11" t="str">
        <f aca="false">IF(EI472=0,"1","2")</f>
        <v>1</v>
      </c>
      <c r="EK472" s="11" t="str">
        <f aca="false" t="array" ref="EK472">_xlfn.IFS(EI472=0,"0", EI472=-0.25, "1", EI472=-0.5,"2", EI472=-0.75,"3", EI472=-1,"4",EI472=-1.25,"5", EI472=-1.5,"6", EI472=-1.75,"7", EI472=-2,"8", EI472=-2.25,"9", EI472=-2.25,"9",EI472=-2.5,"10", EI472=-2.75,"11", EI472=-3,"12", EI472=-3.25,"13", EI472=-3.5,"14", EI472=-3.75,"15",EI472=-4,"16", EI472=0.25, "17", EI472=0.5, "18")</f>
        <v>0</v>
      </c>
      <c r="EM472" s="11" t="str">
        <f aca="false">IF(EL472=0,"1","2")</f>
        <v>1</v>
      </c>
      <c r="EN472" s="11" t="str">
        <f aca="false" t="array" ref="EN472">_xlfn.IFS(EL472=0.25,"17",EL472=0.5,"18", EL472=0,"0", EL472=-0.25, "1", EL472=-0.5,"2", EL472=-0.75,"3", EL472=-1,"4",EL472=-1.25,"5", EL472=-1.5,"6", EL472=-1.75,"7", EL472=-2,"8",EL472= -2.25,"9",EL472=-2.5,"10",EL472= -2.75,"11",EL472= -3,"12",EL472= -3.25,"13",EL472= -3.5,"14",EL472= -3.75,"15",EL472=-4,"16")</f>
        <v>0</v>
      </c>
      <c r="EP472" s="11" t="str">
        <f aca="false">IF(EO472=0,"1","2")</f>
        <v>1</v>
      </c>
      <c r="EQ472" s="11" t="str">
        <f aca="false" t="array" ref="EQ472">_xlfn.IFS(EO472=0,"0", EO472=0.25, "1", EO472=0.5,"2", EO472=0.75,"3", EO472=1,"4",EO472=1.25,"5", EO472=1.5,"6", EO472=1.75,"7", EO472=2,"8", EO472=2.25,"9", EO472=2.25,"9",EO472=2.5,"10", EO472=2.75,"11", EO472=3,"12", EO472=3.25,"13", EO472=3.5,"14", EO472=3.75,"15",EO472=4,"16", EO472=-0.25, "17", bq=-0.5, "18")</f>
        <v>0</v>
      </c>
      <c r="ES472" s="11" t="str">
        <f aca="false">IF(ER472=0,"1","2")</f>
        <v>1</v>
      </c>
      <c r="ET472" s="11" t="str">
        <f aca="false" t="array" ref="ET472">_xlfn.IFS(ER472=0,"0", ER472=0.25, "1", ER472=0.5,"2", ER472=0.75,"3", ER472=1,"4",ER472=1.25,"5", ER472=1.5,"6", ER472=1.75,"7", ER472=2,"8", ER472=2.25,"9", ER472=2.25,"9",ER472=2.5,"10", ER472=2.75,"11", ER472=3,"12", ER472=3.25,"13", ER472=3.5,"14", ER472=3.75,"15",ER472=4,"16", ER472=-0.25, "17", bq=-0.5, "18")</f>
        <v>0</v>
      </c>
      <c r="EV472" s="14" t="e">
        <f aca="false">VLOOKUP(EU472,LEYENDA!$G$2:$H$8,2,TRUE())</f>
        <v>#N/A</v>
      </c>
      <c r="EW472" s="14" t="e">
        <f aca="false" t="array" ref="EW472">_xlfn.IFS(EV472="0-5","1", EV472="6-12","2", EV472="13-18","3", EV472="19-24","4", EV472="25-36","5", EV472="37-48","6", EV472="49-60","7")</f>
        <v>#N/A</v>
      </c>
    </row>
    <row r="473" customFormat="false" ht="13.5" hidden="false" customHeight="false" outlineLevel="0" collapsed="false">
      <c r="A473" s="1" t="n">
        <v>165</v>
      </c>
      <c r="B473" s="2" t="n">
        <v>4</v>
      </c>
      <c r="C473" s="33" t="n">
        <v>44519</v>
      </c>
      <c r="E473" s="5" t="str">
        <f aca="false">VLOOKUP(A473,'286'!$A$3:$J$6279,10,FALSE())</f>
        <v>JALVO ORTEGA, DANIEL</v>
      </c>
      <c r="F473" s="4" t="str">
        <f aca="false">VLOOKUP(A473,'286'!$A$3:$I$1768,3,FALSE())</f>
        <v>JALORDA</v>
      </c>
      <c r="G473" s="6" t="n">
        <f aca="false">VLOOKUP(A473,'286'!$A$3:$I$1768,4,FALSE())</f>
        <v>26404</v>
      </c>
      <c r="H473" s="7" t="n">
        <f aca="false">YEAR(C473)-YEAR(G473)</f>
        <v>49</v>
      </c>
      <c r="I473" s="1" t="str">
        <f aca="false">VLOOKUP(H473,LEYENDA!$C$2:$D$6,2,TRUE())</f>
        <v>41-60</v>
      </c>
      <c r="J473" s="5" t="str">
        <f aca="false">VLOOKUP(A473,'286'!$A$3:$I$1768,7,FALSE())</f>
        <v>H</v>
      </c>
      <c r="K473" s="8" t="n">
        <f aca="false">VLOOKUP(A473,'286'!$A$3:$I$1768,2,FALSE())</f>
        <v>0</v>
      </c>
      <c r="L473" s="4" t="str">
        <f aca="false">VLOOKUP(A473,'286'!$A$3:$I$1768,8,FALSE())</f>
        <v>D</v>
      </c>
      <c r="M473" s="4" t="str">
        <f aca="false">VLOOKUP(A473,'286'!$A$3:$I$1768,9,FALSE())</f>
        <v>D</v>
      </c>
      <c r="N473" s="8" t="str">
        <f aca="false">IF(R473=O473, "MISMA","CONTRARIA")</f>
        <v>MISMA</v>
      </c>
      <c r="O473" s="8" t="str">
        <f aca="false" t="array" ref="O473">_xlfn.IFS(L473="D","1", L473="I","2")</f>
        <v>1</v>
      </c>
      <c r="P473" s="8" t="e">
        <f aca="false" t="array" ref="P473">_xlfn.IFS(K473="OD","1", K473="OI","2")</f>
        <v>#N/A</v>
      </c>
      <c r="Q473" s="1" t="str">
        <f aca="false" t="array" ref="Q473">_xlfn.IFS(J473="M","1", J473="H","2")</f>
        <v>2</v>
      </c>
      <c r="R473" s="8" t="str">
        <f aca="false" t="array" ref="R473">_xlfn.IFS(M473="D","1", M473="I","2")</f>
        <v>1</v>
      </c>
      <c r="S473" s="1" t="str">
        <f aca="false" t="array" ref="S473">_xlfn.IFS(N473="CONTRARIA", "1",N473= "MISMA","2")</f>
        <v>2</v>
      </c>
      <c r="T473" s="1" t="str">
        <f aca="false" t="array" ref="T473">_xlfn.IFS(I473="0-12","1", I473="13-24","2", I473="25-40","3", I473="41-60","4", I473="61-100","5")</f>
        <v>4</v>
      </c>
      <c r="U473" s="9" t="n">
        <v>-3</v>
      </c>
      <c r="V473" s="10" t="str">
        <f aca="false">IF(U473="","",IF(AND(U473&gt;=-9,U473&lt;=-6.5),"-9 a -6,5",IF(AND(U473&gt;=-6,U473&lt;=-3.5),"-6 a -3,5",IF(AND(U473&gt;=-3,U473&lt;=-1),"-3 a -1",IF(U473=-0.5,"-0,5",IF(AND(U473&gt;=0,U473&lt;=2.5),"0 a 2,5",IF(AND(U473&gt;=3,U473&lt;=5.5),"3 a 5,5",IF(AND(U473&gt;=6,U473&lt;=8.5),"6 a 8,5",IF(AND(U473&gt;=9,U473&lt;=20),"9 a 20","Fuera de rango")))))))))</f>
        <v>-3 a -1</v>
      </c>
      <c r="W473" s="11" t="n">
        <f aca="false">IF(V473="","",IF(V473="-9 a -6,5",2,IF(V473="-6 a -3,5",3,IF(V473="-3 a -1",4,IF(V473="-0,5","NORMA",IF(V473="0 a 2,5",5,IF(V473="3 a 5,5",6,IF(V473="6 a 8,5",7,IF(V473="9 a 20",8,"Fuera de rango")))))))))</f>
        <v>4</v>
      </c>
      <c r="X473" s="9" t="n">
        <v>0</v>
      </c>
      <c r="Y473" s="11" t="str">
        <f aca="false">IF(X473="","",IF(AND(X473&gt;=0,X473&lt;=4),"0 a 4",IF(AND(X473&gt;=4.5,X473&lt;=8.5),"4,5 a 8,5",IF(X473=9,"9",IF(AND(X473&gt;=9.5,X473&lt;=13),"9,5 a 13",IF(AND(X473&gt;=13.5,X473&lt;=20),"13,5 a 20",IF(AND(X473&gt;=20.5,X473&lt;=35),"20,5 a 35","Fuera de rango")))))))</f>
        <v>0 a 4</v>
      </c>
      <c r="Z473" s="11" t="n">
        <f aca="false">IF(Y473="","",IF(Y473="0 a 4",1,IF(Y473="4,5 a 8,5",2,IF(Y473="9","NORMA",IF(Y473="9,5 a 13",3,IF(Y473="13,5 a 20",4,IF(Y473="20,5 a 35",5,"Fuera de rango")))))))</f>
        <v>1</v>
      </c>
      <c r="AA473" s="9" t="n">
        <v>23</v>
      </c>
      <c r="AB473" s="10" t="str">
        <f aca="false">IF(AA473="","",IF(AND(AA473&gt;=0,AA473&lt;=9),"0 a 9",IF(AND(AA473&gt;=9.5,AA473&lt;=18.5),"9,5 a 18,5",IF(AA473=19,"19",IF(AND(AA473&gt;=19.5,AA473&lt;=28),"19,5 a 28",IF(AND(AA473&gt;=28.5,AA473&lt;=40),"28,5 a 40","Fuera de rango"))))))</f>
        <v>19,5 a 28</v>
      </c>
      <c r="AC473" s="11" t="n">
        <f aca="false" t="array" ref="AC473">_xlfn.IFS(AB473="","",AB473="0 a 9",1,AB473="9,5 a 18,5",2,AB473="19","NORMA",AB473="19,5 a 28",3,AB473="28,5 a 40",4,TRUE(),"Fuera de rango")</f>
        <v>3</v>
      </c>
      <c r="AD473" s="9" t="n">
        <v>0</v>
      </c>
      <c r="AE473" s="10" t="str">
        <f aca="false">IF(AD473="","",IF(AND(AD473&gt;=-10,AD473&lt;=0),"De -10 a 0",IF(AND(AD473&gt;=0.5,AD473&lt;=9.5),"0,5 a 9,5",IF(AD473=10,"10",IF(AND(AD473&gt;=10.5,AD473&lt;=20),"10,5 a 20",IF(AND(AD473&gt;=20.5,AD473&lt;=40),"20,5 a 40","Fuera de rango"))))))</f>
        <v>De -10 a 0</v>
      </c>
      <c r="AF473" s="12" t="n">
        <f aca="false">IF(AD473="","",IF(AND(AD473&gt;=-10,AD473&lt;=0),1,IF(AND(AD473&gt;=0.5,AD473&lt;=9.5),2,IF(AD473=10,"NORMA",IF(AND(AD473&gt;=10.5,AD473&lt;=20),3,IF(AND(AD473&gt;=20.5,AD473&lt;=40),4,""))))))</f>
        <v>1</v>
      </c>
      <c r="AG473" s="9" t="n">
        <v>7</v>
      </c>
      <c r="AH473" s="10" t="str">
        <f aca="false">IF(AG473="","",IF(AND(AG473&gt;=0,AG473&lt;=4),"0 a 4",IF(AND(AG473&gt;=4.5,AG473&lt;=8.5),"4,5 a 8,5",IF(AG473=9,"9",IF(AND(AG473&gt;=9.5,AG473&lt;=13),"9,5 a 13",IF(AND(AG473&gt;=13.5,AG473&lt;=25),"13,5 a 25","Fuera de rango"))))))</f>
        <v>4,5 a 8,5</v>
      </c>
      <c r="AI473" s="10" t="n">
        <f aca="false">IF(AH473="","",IF(AH473="0 a 4",1,IF(AH473="4,5 a 8,5",2,IF(AH473="9","NORMA",IF(AH473="9,5 a 13",3,IF(AH473="13,5 a 25",4,""))))))</f>
        <v>2</v>
      </c>
      <c r="AJ473" s="9" t="n">
        <v>6</v>
      </c>
      <c r="AK473" s="10" t="str">
        <f aca="false">IF(AJ473="","",IF(AND(AJ473&gt;=-15,AJ473&lt;=-10.5),"-15 a -10,5",IF(AND(AJ473&gt;=-10,AJ473&lt;=-4),"-10 a -4",IF(AND(AJ473&gt;=-4.5,AJ473&lt;=0),"-4,5 a 0",IF(AND(AJ473&gt;=0.5,AJ473&lt;=4.5),"0,5 a 4,5",IF(AJ473=5,"5",IF(AND(AJ473&gt;=5.5,AJ473&lt;=10),"5,5 a 10",IF(AND(AJ473&gt;=10.5,AJ473&lt;=20),"10,5 a 20","Fuera de rango"))))))))</f>
        <v>5,5 a 10</v>
      </c>
      <c r="AL473" s="11" t="n">
        <f aca="false">IF(AK473="","",IF(AK473="-15 a -10,5",1,IF(AK473="-10 a -4",2,IF(AK473="-4,5 a 0",3,IF(AK473="0,5 a 4,5",4,IF(AK473="5","NORMA",IF(AK473="5,5 a 10",5,IF(AK473="10,5 a 20",6,"Error"))))))))</f>
        <v>5</v>
      </c>
      <c r="AM473" s="9" t="n">
        <v>0</v>
      </c>
      <c r="AN473" s="10" t="str">
        <f aca="false">IF(AM473="","",IF(AND(AM473&gt;=-7.5,AM473&lt;=-5.5),"-7,5 a -5,5",IF(AND(AM473&gt;=-5,AM473&lt;=-3),"-5 a -3",IF(AND(AM473&gt;=-2.5,AM473&lt;=-0.5),"-2,5 a -0,5",IF(AM473=0,"0,00",IF(AND(AM473&gt;=0.5,AM473&lt;=2.5),"0,5 a 2,5",IF(AND(AM473&gt;=3,AM473&lt;=5),"3 a 5",IF(AND(AM473&gt;=5.5,AM473&lt;=7.5),"5,5 a 7,5",IF(AND(AM473&gt;=8,AM473&lt;=10),"8 a 10","Fuera de rango")))))))))</f>
        <v>0,00</v>
      </c>
      <c r="AO473" s="11" t="str">
        <f aca="false">IF(AN473="","",IF(AN473="-7,5 a -5,5",1,IF(AN473="-5 a -3",2,IF(AN473="-2,5 a -0,5",3,IF(AN473="0,00","NORMA",IF(AN473="0,5 a 2,5",4,IF(AN473="3 a 5",5,IF(AN473="5,5 a 7,5",6,IF(AN473="8 a 10",7,"Error")))))))))</f>
        <v>NORMA</v>
      </c>
      <c r="AP473" s="9" t="n">
        <v>-6</v>
      </c>
      <c r="AQ473" s="10" t="str">
        <f aca="false">IF(AP473="","",IF(AND(AP473&gt;=-20,AP473&lt;=-9.5),"-20 a -9,5",IF(AND(AP473&gt;=-9,AP473&lt;=-6.5),"-9 a -6,5",IF(AP473=-6,"-6",IF(AND(AP473&gt;=-5.5,AP473&lt;=-3),"-5,5 a -3",IF(AND(AP473&gt;=-2.5,AP473&lt;=0),"-2,5 a 0",IF(AND(AP473&gt;=0.5,AP473&lt;=3),"0,5 a 3",IF(AND(AP473&gt;=3.5,AP473&lt;=6),"3,5 a 6",IF(AND(AP473&gt;=6.5,AP473&lt;=9),"6,5 a 9",IF(AND(AP473&gt;=9.5,AP473&lt;=20),"9,5 a 20","Fuera de rango"))))))))))</f>
        <v>-6</v>
      </c>
      <c r="AR473" s="11" t="str">
        <f aca="false">IF(AQ473="","",IF(AQ473="-20 a -9,5",1,IF(AQ473="-9 a -6,5",2,IF(AQ473="-6","NORMA",IF(AQ473="-5,5 a -3",3,IF(AQ473="-2,5 a 0",4,IF(AQ473="0,5 a 3",5,IF(AQ473="3,5 a 6",6,IF(AQ473="6,5 a 9",7,IF(AQ473="9,5 a 20",8,""))))))))))</f>
        <v>NORMA</v>
      </c>
      <c r="AS473" s="9" t="n">
        <v>-3</v>
      </c>
      <c r="AT473" s="10" t="str">
        <f aca="false">IF(AS473="","",IF(AND(AS473&gt;=-16,AS473&lt;=-14),"-16 a -14",IF(AND(AS473&gt;=-13.5,AS473&lt;=-11.5),"-13,5 a -11,5",IF(AND(AS473&gt;=-11,AS473&lt;=-9),"-11 a -9",IF(AND(AS473&gt;=-8.5,AS473&lt;=-6.5),"-8,5 a -6,5",IF(AND(AS473&gt;=-6,AS473&lt;=-4),"-6 a -4",IF(AND(AS473&gt;=-3.5,AS473&lt;=-1.5),"-3,5 a -1,5",IF(AND(AS473&gt;=-1,AS473&lt;=1),"-1 a 1",IF(AND(AS473&gt;=1.5,AS473&lt;=3.5),"1,5 a 3,5",IF(AND(AS473&gt;=4,AS473&lt;=6),"4 a 6",IF(AND(AS473&gt;=6.5,AS473&lt;=8.5),"6,5 a 8,5",IF(AND(AS473&gt;=9,AS473&lt;=11),"9 a 11",IF(AND(AS473&gt;=11.5,AS473&lt;=13.5),"11,5 a 13,5",IF(AND(AS473&gt;=14,AS473&lt;=16),"14 a 16",IF(AND(AS473&gt;=16.5,AS473&lt;=18.5),"16,5 a 18,5",IF(AND(AS473&gt;=19,AS473&lt;=21),"19 a 21","Fuera de rango"))))))))))))))))</f>
        <v>-3,5 a -1,5</v>
      </c>
      <c r="AU473" s="11" t="n">
        <f aca="false" t="array" ref="AU473">IF(AT473="","",_xlfn.IFS(AT473="-16 a -14",1,AT473="-13,5 a -11,5",2,AT473="-11 a -9",3,AT473="-8,5 a -6,5",4,AT473="-6 a -4",5,AT473="-3,5 a -1,5",6,AT473="-1 a 1",7,AT473="1,5 a 3,5",8,AT473="4 a 6","NORMA",AT473="6,5 a 8,5",9,AT473="9 a 11",10,AT473="11,5 a 13,5",11,AT473="14 a 16",12,AT473="16,5 a 18,5",13,AT473="19 a 21",14,TRUE(),""))</f>
        <v>6</v>
      </c>
      <c r="AV473" s="9" t="n">
        <v>1.5</v>
      </c>
      <c r="AW473" s="10" t="str">
        <f aca="false">IF(AV473="","",IF(AND(AV473&gt;=-1,AV473&lt;=-0.5),"-1 a -0,5",IF(AND(AV473&gt;-0.5,AV473&lt;=0),"De -0,5 a 0",IF(AND(AV473&gt;=0.25,AV473&lt;=0.75),"0,25 a 0,75",IF(AND(AV473&gt;=1,AV473&lt;=1.5),"1 a 1,5",IF(AND(AV473&gt;=1.75,AV473&lt;=2.25),"1,75 a 2,25",IF(AND(AV473&gt;=2.5,AV473&lt;=3),"2,5 a 3",IF(AND(AV473&gt;=3.25,AV473&lt;=3.75),"3,25 a 3,75","Fuera de rango"))))))))</f>
        <v>1 a 1,5</v>
      </c>
      <c r="AX473" s="10" t="n">
        <f aca="false">IF(AW473="","",IF(OR(AW473="-1 a -0,5",AW473="-1 a -0.5"),1,IF(OR(AW473="De -0,5 a 0",AW473="-0,5 a 0",AW473="De -0.5 a 0"),2,IF(OR(AW473="0,25 a 0,75",AW473="0.25 a 0.75"),"NORMA",IF(OR(AW473="1 a 1,5",AW473="1 a 1.5"),3,IF(OR(AW473="1,75 a 2,25",AW473="1.75 a 2.25"),4,IF(OR(AW473="2,5 a 3",AW473="2.5 a 3"),5,IF(OR(AW473="3,25 a 3,75",AW473="3.25 a 3.75"),6,""))))))))</f>
        <v>3</v>
      </c>
      <c r="AY473" s="9" t="n">
        <v>-10</v>
      </c>
      <c r="AZ473" s="10" t="str">
        <f aca="false">IF(AY473="","",IF(AND(AY473&gt;=-20,AY473&lt;=-9.5),"-20 a -9,5",IF(AND(AY473&gt;=-9,AY473&lt;=-6.5),"-9 a -6,5",IF(AY473=-6,"-6",IF(AND(AY473&gt;=-5.5,AY473&lt;=-3),"-5,5 a -3",IF(AND(AY473&gt;=-2.5,AY473&lt;=0),"-2,5 a 0",IF(AND(AY473&gt;=0.5,AY473&lt;=3),"0,5 a 3",IF(AND(AY473&gt;=3.5,AY473&lt;=6),"3,5 a 6","Fuera de rango"))))))))</f>
        <v>-20 a -9,5</v>
      </c>
      <c r="BA473" s="11" t="n">
        <f aca="false">IF(AZ473="","",IF(AZ473="-20 a -9,5",1,IF(AZ473="-9 a -6,5",2,IF(AZ473="-6","NORMA",IF(AZ473="-5,5 a -3",3,IF(AZ473="-2,5 a 0",4,IF(AZ473="0,5 a 3",5,IF(AZ473="3,5 a 6",6,""))))))))</f>
        <v>1</v>
      </c>
      <c r="BB473" s="9" t="n">
        <v>0</v>
      </c>
      <c r="BC473" s="10" t="str">
        <f aca="false" t="array" ref="BC473">IF(BB473="","",_xlfn.IFS(AND(BB473&gt;=0,BB473&lt;=2),"0 a 2",AND(BB473&gt;=2.5,BB473&lt;=4.5),"2,5 a 4,5",AND(BB473&gt;=5,BB473&lt;=7),"5 a 7",AND(BB473&gt;=7.5,BB473&lt;=9.5),"7,5 a 9,5",AND(BB473&gt;=10,BB473&lt;=12),"10 a 12",AND(BB473&gt;=12.5,BB473&lt;=14.5),"12,5 a 14,5",BB473=15,"15",AND(BB473&gt;=15.5,BB473&lt;=17.5),"15,5 a 17,5",AND(BB473&gt;=18,BB473&lt;=20),"18 a 20",AND(BB473&gt;=20.5,BB473&lt;=22.5),"20,5 a 22,5",AND(BB473&gt;=23,BB473&lt;=25),"23 a 25",TRUE(),"Fuera de rango"))</f>
        <v>0 a 2</v>
      </c>
      <c r="BD473" s="11" t="n">
        <f aca="false" t="array" ref="BD473">IF(BC473="","",_xlfn.IFS(BC473="0 a 2",1,BC473="2,5 a 4,5",2,BC473="5 a 7",3,BC473="7,5 a 9,5",4,BC473="10 a 12",5,BC473="12,5 a 14,5",6,BC473="15","NORMA",BC473="15,5 a 17,5",7,BC473="18 a 20",8,BC473="20,5 a 22,5",9,BC473="23 a 25",10,TRUE(),"Fuera de rango"))</f>
        <v>1</v>
      </c>
      <c r="BE473" s="9" t="n">
        <v>16</v>
      </c>
      <c r="BF473" s="10" t="str">
        <f aca="false">IF(BE473="","",IF(AND(BE473&gt;=-20,BE473&lt;=-10),"-20 a -10",IF(AND(BE473&gt;=-9.5,BE473&lt;=0.5),"-9,5 a 0,5",IF(AND(BE473&gt;=1,BE473&lt;=11),"1 a 11",IF(AND(BE473&gt;=11.5,BE473&lt;=20.5),"11,5 a 20,5",IF(BE473=21,"21",IF(AND(BE473&gt;=21.5,BE473&lt;=31.5),"21,5 a 31,5",IF(AND(BE473&gt;=32,BE473&lt;=42),"32 a 42","Fuera de rango"))))))))</f>
        <v>11,5 a 20,5</v>
      </c>
      <c r="BG473" s="11" t="n">
        <f aca="false">IF(BF473="","",IF(BF473="-20 a -10",1,IF(BF473="-9,5 a 0,5",2,IF(BF473="1 a 11",3,IF(BF473="11,5 a 20,5",4,IF(BF473="21","NORMA",IF(BF473="21,5 a 31,5",5,IF(BF473="32 a 42",6,""))))))))</f>
        <v>4</v>
      </c>
      <c r="BH473" s="9" t="n">
        <v>-9</v>
      </c>
      <c r="BI473" s="10" t="str">
        <f aca="false">IF(BH473="","",IF(AND(BH473&gt;=-20,BH473&lt;=-15),"-20 a -15",IF(AND(BH473&gt;=-14.5,BH473&lt;=-9.5),"-14,5 a -9,5",IF(AND(BH473&gt;=-9,BH473&lt;=-4),"-9 a -4",IF(AND(BH473&gt;=-3.5,BH473&lt;=2.5),"-3,5 a 2,5",IF(AND(BH473&gt;=3,BH473&lt;=8),"3 a 8",IF(AND(BH473&gt;=8.5,BH473&lt;=14.5),"8,5 a 14,5",IF(BH473=15,"15",IF(AND(BH473&gt;=15.5,BH473&lt;=20.5),"15,5 a 20,5",IF(AND(BH473&gt;=21,BH473&lt;=26),"21 a 26","Fuera de rango"))))))))))</f>
        <v>-9 a -4</v>
      </c>
      <c r="BJ473" s="11" t="n">
        <f aca="false">IF(BI473="","",IF(BI473="-20 a -15",1,IF(BI473="-14,5 a -9,5",2,IF(BI473="-9 a -4",3,IF(BI473="-3,5 a 2,5",4,IF(BI473="3 a 8",5,IF(BI473="8,5 a 14,5",6,IF(BI473="15","NORMA",IF(BI473="15,5 a 20,5",7,IF(BI473="21 a 26",8,IF(BI473="26,5 a 31,5",9,"")))))))))))</f>
        <v>3</v>
      </c>
      <c r="BK473" s="9" t="n">
        <v>0</v>
      </c>
      <c r="BL473" s="10" t="str">
        <f aca="false">IF(BK473="","",IF(AND(BK473&gt;=0,BK473&lt;=2),"0 - 2",IF(AND(BK473&gt;=2.5,BK473&lt;=4.5),"2,5 - 4,5",IF(AND(BK473&gt;=5,BK473&lt;=7),"5 - 7",IF(AND(BK473&gt;=7.5,BK473&lt;=9.5),"7,5 - 9,5",IF(AND(BK473&gt;=10,BK473&lt;=12),"10 - 12",IF(AND(BK473&gt;=12.5,BK473&lt;=13.5),"12,5 - 13,5",IF(BK473=14,"14",IF(AND(BK473&gt;=14.5,BK473&lt;=16.5),"14,5 - 16,5",IF(AND(BK473&gt;=17,BK473&lt;=19),"17 - 19",IF(AND(BK473&gt;=19.5,BK473&lt;=21.5),"19,5 - 21,5",IF(AND(BK473&gt;=22,BK473&lt;=24),"22 - 24",IF(AND(BK473&gt;=24.5,BK473&lt;=26.5),"24,5 - 26,5",IF(AND(BK473&gt;=27,BK473&lt;=29),"27 - 29",IF(AND(BK473&gt;=29.5,BK473&lt;=30),"29,5 - 30","Fuera de rango")))))))))))))))</f>
        <v>0 - 2</v>
      </c>
      <c r="BM473" s="11" t="n">
        <f aca="false">IF(BL473="","",IF(BL473="0 - 2",1,IF(BL473="2,5 - 4,5",2,IF(BL473="5 - 7",3,IF(BL473="7,5 - 9,5",4,IF(BL473="10 - 12",5,IF(BL473="12,5 - 13,5",6,IF(BL473="14","NORMA",IF(BL473="14,5 - 16,5",7,IF(BL473="17 - 19",8,IF(BL473="19,5 - 21,5",9,IF(BL473="22 - 24",10,IF(BL473="24,5 - 26,5",11,IF(BL473="27 - 29",12,IF(BL473="29,5 - 30",13,"")))))))))))))))</f>
        <v>1</v>
      </c>
      <c r="BN473" s="9" t="n">
        <v>20</v>
      </c>
      <c r="BO473" s="11" t="str">
        <f aca="false">IF(BN473="","",IF(AND(BN473&gt;=-20,BN473&lt;=-10),"-20 a -10",IF(AND(BN473&gt;=-9.5,BN473&lt;=0.5),"-9,5 a 0,5",IF(AND(BN473&gt;=1,BN473&lt;=11),"1 a 11",IF(AND(BN473&gt;=11.5,BN473&lt;=21.5),"11,5 a 21,5",IF(BN473=22,"22",IF(AND(BN473&gt;=22.5,BN473&lt;=32.5),"22,5 a 32,5",IF(AND(BN473&gt;=33,BN473&lt;=43),"33 a 43","Fuera de rango"))))))))</f>
        <v>11,5 a 21,5</v>
      </c>
      <c r="BP473" s="11" t="n">
        <f aca="false">IF(BO473="","",IF(BO473="-20 a -10",1,IF(BO473="-9,5 a 0,5",2,IF(BO473="1 a 11",3,IF(BO473="11,5 a 21,5",4,IF(BO473="22","NORMA",IF(BO473="22,5 a 32,5",5,IF(BO473="33 a 43",6,""))))))))</f>
        <v>4</v>
      </c>
      <c r="BQ473" s="9" t="n">
        <v>18</v>
      </c>
      <c r="BR473" s="10" t="str">
        <f aca="false">IF(BQ473="","",IF(AND(BQ473&gt;=-20,BQ473&lt;=-15),"-20 a -15",IF(AND(BQ473&gt;=-14.5,BQ473&lt;=-9.5),"-14,5 a -9,5",IF(AND(BQ473&gt;=-9,BQ473&lt;=-4),"-9 a -4",IF(AND(BQ473&gt;=-3.5,BQ473&lt;=2.5),"-3,5 a 2,5",IF(AND(BQ473&gt;=3,BQ473&lt;=8),"3 a 8",IF(AND(BQ473&gt;=8.5,BQ473&lt;=13.5),"8,5 a 13,5",IF(AND(BQ473&gt;=14,BQ473&lt;=17.5),"14 a 17,5",IF(BQ473=18,"18",IF(AND(BQ473&gt;=18.5,BQ473&lt;=23.5),"18,5 a 23,5",IF(AND(BQ473&gt;=24,BQ473&lt;=29),"24 a 29",IF(AND(BQ473&gt;=29.5,BQ473&lt;=34.5),"29,5 a 34,5",IF(AND(BQ473&gt;=35,BQ473&lt;=40),"35 a 40","Fuera de rango")))))))))))))</f>
        <v>18</v>
      </c>
      <c r="BS473" s="11" t="str">
        <f aca="false">IF(BR473="","",IF(BR473="-20 a -15",1,IF(BR473="-14,5 a -9,5",2,IF(BR473="-9 a -4",3,IF(BR473="-3,5 a 2,5",4,IF(BR473="3 a 8",5,IF(BR473="8,5 a 13,5",6,IF(BR473="14 a 17,5",7,IF(BR473="18","NORMA",IF(BR473="18,5 a 23,5",8,IF(BR473="24 a 29",9,IF(BR473="29,5 a 34,5",10,IF(BR473="35 a 40",11,"")))))))))))))</f>
        <v>NORMA</v>
      </c>
      <c r="BT473" s="9" t="n">
        <v>0</v>
      </c>
      <c r="BU473" s="10" t="str">
        <f aca="false">IF(BT473="","",IF(AND(BT473&gt;=-20,BT473&lt;=-18),"-20 a -18",IF(AND(BT473&gt;=-17.5,BT473&lt;=-15.5),"-17,5 a -15,5",IF(AND(BT473&gt;=-15,BT473&lt;=-13),"-15 a -13",IF(AND(BT473&gt;=-12.5,BT473&lt;=-10.5),"-12,5 a -10,5",IF(AND(BT473&gt;=-10,BT473&lt;=-8),"-10 a -8",IF(AND(BT473&gt;=-7.5,BT473&lt;=-5.5),"-7,5 a -5,5",IF(AND(BT473&gt;=-5,BT473&lt;=-3),"-5 a -3",IF(AND(BT473&gt;=-2.5,BT473&lt;=-0.5),"-2,5 a -0,5",IF(BT473=0,"0",IF(AND(BT473&gt;=0.5,BT473&lt;=2.5),"0,5 a 2,5",IF(AND(BT473&gt;=3,BT473&lt;=5),"3 a 5",IF(AND(BT473&gt;=5.5,BT473&lt;=7.5),"5,5 a 7,5",IF(AND(BT473&gt;=8,BT473&lt;=10),"8 a 10",IF(AND(BT473&gt;=10.5,BT473&lt;=12.5),"10,5 a 12,5",IF(AND(BT473&gt;=13,BT473&lt;=15),"13 a 15",IF(AND(BT473&gt;=15.5,BT473&lt;=17.5),"15,5 a 17,5",IF(AND(BT473&gt;=18,BT473&lt;=20),"18 a 20","Fuera de rango"))))))))))))))))))</f>
        <v>0</v>
      </c>
      <c r="BV473" s="11" t="str">
        <f aca="false">IF(BT473="","",IF(BT473=0,"NORMA",IF(AND(BT473&gt;=-20,BT473&lt;=-18),2,IF(AND(BT473&gt;=-17.5,BT473&lt;=-15.5),2,IF(AND(BT473&gt;=-15,BT473&lt;=-13),3,IF(AND(BT473&gt;=-12.5,BT473&lt;=-10.5),4,IF(AND(BT473&gt;=-10,BT473&lt;=-8),5,IF(AND(BT473&gt;=-7.5,BT473&lt;=-5.5),6,IF(AND(BT473&gt;=-5,BT473&lt;=-3),7,IF(AND(BT473&gt;=-2.5,BT473&lt;=-0.5),8,IF(AND(BT473&gt;=0.5,BT473&lt;=2.5),9,IF(AND(BT473&gt;=3,BT473&lt;=5),10,IF(AND(BT473&gt;=5.5,BT473&lt;=7.5),11,IF(AND(BT473&gt;=8,BT473&lt;=10),12,IF(AND(BT473&gt;=10.5,BT473&lt;=12.5),13,IF(AND(BT473&gt;=13,BT473&lt;=15),14,IF(AND(BT473&gt;=15.5,BT473&lt;=17.5),15,IF(AND(BT473&gt;=18,BT473&lt;=20),16,"Fuera de rango"))))))))))))))))))</f>
        <v>NORMA</v>
      </c>
      <c r="BW473" s="9" t="n">
        <v>-3.25</v>
      </c>
      <c r="BX473" s="10" t="n">
        <f aca="false">18.5- (0.3*H473)</f>
        <v>3.8</v>
      </c>
      <c r="BY473" s="10" t="n">
        <f aca="false">(BW473)-(BX473)</f>
        <v>-7.05</v>
      </c>
      <c r="BZ473" s="10" t="str">
        <f aca="false">IF(BY473="","",IF(BY473&lt;-27.5,"De -30 a -28",IF(BY473&lt;-25,"De -27,5 a -25,5",IF(BY473&lt;-22.5,"De -25 a -23",IF(BY473&lt;-20,"De -22,5 a -20,5",IF(BY473&lt;-17.5,"De -20 a -18",IF(BY473&lt;-15,"De -17,5 a -15,5",IF(BY473&lt;-12.5,"De -15 a -13",IF(BY473&lt;-10,"De -12,5 a -10,5",IF(BY473&lt;-7.5,"De -10 a -8",IF(BY473&lt;-5,"De -7,5 a -5,5",IF(BY473&lt;-2.5,"De -5 a -3",IF(BY473&lt;0,"De -2,5 a -0,5",IF(BY473&lt;2.5,"De 0 a 2",IF(BY473&lt;5,"De 2,5 a 4,5",IF(BY473&lt;7.5,"De 5 a 7",IF(BY473&lt;10,"De 7,5 a 9,5",IF(BY473&lt;12.5,"De 10 a 12",IF(BY473&lt;15,"De 12,5 a 14,5",IF(BY473&lt;17.5,"De 15 a 17",IF(BY473&lt;20,"De 17,5 a 19,5",IF(BY473&lt;22.5,"De 20 a 22",IF(BY473&lt;25,"De 22,5 a 24,5",IF(BY473&lt;27.5,"De 25 a 27","De 27,5 a 30"))))))))))))))))))))))))</f>
        <v>De -7,5 a -5,5</v>
      </c>
      <c r="CA473" s="12" t="n">
        <f aca="false">IF(BY473="","",IF(BY473&lt;=-28,1,IF(BY473&lt;=-25.5,2,IF(BY473&lt;=-23,3,IF(BY473&lt;=-20.5,4,IF(BY473&lt;=-18,5,IF(BY473&lt;=-15.5,6,IF(BY473&lt;=-13,7,IF(BY473&lt;=-10.5,8,IF(BY473&lt;=-8,9,IF(BY473&lt;=-5.5,10,IF(BY473&lt;=-3,11,IF(BY473&lt;=-0.5,12,IF(BY473&lt;=2,13,IF(BY473&lt;=4.5,14,IF(BY473&lt;=7,15,IF(BY473&lt;=9.5,16,IF(BY473&lt;=12,17,IF(BY473&lt;=14.5,18,IF(BY473&lt;=17,19,IF(BY473&lt;=19.5,20,IF(BY473&lt;=22,21,IF(BY473&lt;=24.5,22,IF(BY473&lt;=27,23,IF(BY473&lt;=30,24,"Fuera de rango")))))))))))))))))))))))))</f>
        <v>10</v>
      </c>
      <c r="CB473" s="9" t="n">
        <v>-3.25</v>
      </c>
      <c r="CC473" s="10" t="n">
        <f aca="false">18.5- (0.3*H473)</f>
        <v>3.8</v>
      </c>
      <c r="CD473" s="10" t="n">
        <f aca="false">(CB473)-(CC473)</f>
        <v>-7.05</v>
      </c>
      <c r="CE473" s="10" t="str">
        <f aca="false">IF(CD473="","",IF(CD473&lt;-27.5,"De -30 a -28",IF(CD473&lt;-25,"De -27,5 a -25,5",IF(CD473&lt;-22.5,"De -25 a -23",IF(CD473&lt;-20,"De -22,5 a -20,5",IF(CD473&lt;-17.5,"De -20 a -18",IF(CD473&lt;-15,"De -17,5 a -15,5",IF(CD473&lt;-12.5,"De -15 a -13",IF(CD473&lt;-10,"De -12,5 a -10,5",IF(CD473&lt;-7.5,"De -10 a -8",IF(CD473&lt;-5,"De -7,5 a -5,5",IF(CD473&lt;-2.5,"De -5 a -3",IF(CD473&lt;0,"De -2,5 a -0,5",IF(CD473&lt;=2,"De 0 a 2",IF(CD473&lt;=4.5,"De 2,5 a 4,5",IF(CD473&lt;=7,"De 5 a 7",IF(CD473&lt;=9.5,"De 7,5 a 9,5",IF(CD473&lt;=12,"De 10 a 12",IF(CD473&lt;=14.5,"De 12,5 a 14,5",IF(CD473&lt;=17,"De 15 a 17",IF(CD473&lt;=19.5,"De 17,5 a 19,5",IF(CD473&lt;=22,"De 20 a 22",IF(CD473&lt;=24.5,"De 22,5 a 24,5",IF(CD473&lt;=27,"De 25 a 27","De 27,5 a 30"))))))))))))))))))))))))</f>
        <v>De -7,5 a -5,5</v>
      </c>
      <c r="CF473" s="12" t="n">
        <f aca="false">IF(CD473="","",IF(CD473&lt;-27.5,1,IF(CD473&lt;-25,2,IF(CD473&lt;-22.5,3,IF(CD473&lt;-20,4,IF(CD473&lt;-17.5,5,IF(CD473&lt;-15,6,IF(CD473&lt;-12.5,7,IF(CD473&lt;-10,8,IF(CD473&lt;-7.5,9,IF(CD473&lt;-5,10,IF(CD473&lt;-2.5,11,IF(CD473&lt;0,12,IF(CD473&lt;2.5,13,IF(CD473&lt;5,14,IF(CD473&lt;7.5,15,IF(CD473&lt;10,16,IF(CD473&lt;12.5,17,IF(CD473&lt;15,18,IF(CD473&lt;17.5,19,IF(CD473&lt;20,20,IF(CD473&lt;22.5,21,IF(CD473&lt;25,22,IF(CD473&lt;27.5,23,24))))))))))))))))))))))))</f>
        <v>10</v>
      </c>
      <c r="CG473" s="9" t="n">
        <v>-1.5</v>
      </c>
      <c r="CH473" s="10" t="str">
        <f aca="false">IF(CG473="","",IF(AND(CG473&gt;=-10,CG473&lt;=-9.5),"-10 a -9,5",IF(AND(CG473&gt;-9.5,CG473&lt;=-8.5),"-9 a -8,5",IF(AND(CG473&gt;-8.5,CG473&lt;=-7.5),"-8 a -7,5",IF(AND(CG473&gt;-7.5,CG473&lt;=-6.5),"-7 a -6,5",IF(AND(CG473&gt;-6.5,CG473&lt;=-5.5),"-6 a -5,5",IF(AND(CG473&gt;-5.5,CG473&lt;=-4.5),"-5 a -4,5",IF(AND(CG473&gt;-4.5,CG473&lt;=-3.5),"-4 a -3,5",IF(AND(CG473&gt;-3.5,CG473&lt;=-2.5),"-3 a -2,5",IF(CG473=-2.25,"-2,25",IF(AND(CG473&gt;-2.5,CG473&lt;=-1.5),"-2 a -1,5",IF(AND(CG473&gt;-1.5,CG473&lt;=-0.5),"-1 a -0,5",IF(AND(CG473&gt;-0.5,CG473&lt;=0.5),"0 a 0,5",IF(AND(CG473&gt;0.5,CG473&lt;=1.5),"1 a 1,5",IF(AND(CG473&gt;1.5,CG473&lt;=2.5),"2 a 2,5",IF(AND(CG473&gt;2.5,CG473&lt;=3.5),"3 a 3,5",IF(AND(CG473&gt;3.5,CG473&lt;=4.5),"4 a 4,5",IF(AND(CG473&gt;4.5,CG473&lt;=5.5),"5 a 5,5",IF(AND(CG473&gt;5.5,CG473&lt;=6.5),"6 a 6,5",IF(AND(CG473&gt;6.5,CG473&lt;=7.5),"7 a 7,5",IF(AND(CG473&gt;7.5,CG473&lt;=8.5),"8 a 8,5",IF(AND(CG473&gt;8.5,CG473&lt;=9.5),"9 a 9,5",IF(CG473&gt;=10,"10","Fuera de rango")))))))))))))))))))))))</f>
        <v>-2 a -1,5</v>
      </c>
      <c r="CI473" s="11" t="n">
        <f aca="false">IF(CG473="","",IF(CG473=-2.25,"NORMA",IF(CG473&lt;=-9.5,1,IF(CG473&lt;=-8.5,2,IF(CG473&lt;=-7.5,3,IF(CG473&lt;=-6.5,4,IF(CG473&lt;=-5.5,5,IF(CG473&lt;=-4.5,6,IF(CG473&lt;=-3.5,7,IF(CG473&lt;=-2.5,8,IF(CG473&lt;=-1.5,9,IF(CG473&lt;=-0.5,10,IF(CG473&lt;=0.5,11,IF(CG473&lt;=1.5,12,IF(CG473&lt;=2.5,13,IF(CG473&lt;=3.5,14,IF(CG473&lt;=4.5,15,IF(CG473&lt;=5.5,16,IF(CG473&lt;=6.5,17,IF(CG473&lt;=7.5,18,IF(CG473&lt;=8.5,19,IF(CG473&lt;=9.5,20,IF(CG473=10,21,"Fuera de rango")))))))))))))))))))))))</f>
        <v>9</v>
      </c>
      <c r="CJ473" s="9" t="n">
        <v>1.25</v>
      </c>
      <c r="CK473" s="10" t="str">
        <f aca="false">IF(CJ473="","",IF(AND(CJ473&gt;=-6,CJ473&lt;=-5.5),"-6 a -5,5",IF(AND(CJ473&gt;-5.5,CJ473&lt;=-4.5),"-5 a -4,5",IF(AND(CJ473&gt;-4.5,CJ473&lt;=-3.5),"-4 a -3,5",IF(AND(CJ473&gt;-3.5,CJ473&lt;=-2.5),"-3 a -2,5",IF(AND(CJ473&gt;-2.5,CJ473&lt;=-1.5),"-2 a -1,5",IF(AND(CJ473&gt;-1.5,CJ473&lt;=-0.5),"-1 a -0,5",IF(AND(CJ473&gt;-0.5,CJ473&lt;=0.5),"0 a 0,5",IF(AND(CJ473&gt;0.5,CJ473&lt;=1.5),"1 a 1,5",IF(AND(CJ473&gt;1.5,CJ473&lt;2.5),"2",IF(AND(CJ473&gt;=2.5,CJ473&lt;=3),"2,5 a 3",IF(AND(CJ473&gt;3,CJ473&lt;=4),"3,5 a 4",IF(AND(CJ473&gt;4,CJ473&lt;=5),"4,5 a 5",IF(AND(CJ473&gt;5,CJ473&lt;=6),"5,5 a 6",IF(AND(CJ473&gt;6,CJ473&lt;=7),"6,5 a 7",IF(AND(CJ473&gt;7,CJ473&lt;=8),"7,5 a 8",IF(AND(CJ473&gt;8,CJ473&lt;=9.5),"8,5 a 9,5",IF(CJ473=10,"10","Fuera de rango"))))))))))))))))))</f>
        <v>1 a 1,5</v>
      </c>
      <c r="CL473" s="11" t="n">
        <f aca="false">IF(CK473="","",IF(OR(CK473="-6 a -5,5",CK473="-6 - -5,5"),1,IF(OR(CK473="-5 a -4,5",CK473="-5 - -4,5"),2,IF(OR(CK473="-4 a -3,5",CK473="-4 - -3,5"),3,IF(OR(CK473="-3 a -2,5",CK473="-3 - -2,5"),4,IF(OR(CK473="-2 a -1,5",CK473="-2 - -1,5"),5,IF(OR(CK473="-1 a -0,5",CK473="-1 - -0,5"),6,IF(OR(CK473="0 a 0,5",CK473="0 - 0,5"),7,IF(OR(CK473="1 a 1,5",CK473="1 - 1,5"),8,IF(CK473="2","NORMA",IF(OR(CK473="2,5 a 3",CK473="2,5 - 3"),9,IF(OR(CK473="3,5 a 4",CK473="3,5 - 4"),10,IF(OR(CK473="4,5 a 5",CK473="4,5 - 5"),11,IF(OR(CK473="5,5 a 6",CK473="5,5 - 6"),12,IF(OR(CK473="6,5 a 7",CK473="6,5 - 7"),13,IF(OR(CK473="7,5 a 8",CK473="7,5 - 8"),14,IF(OR(CK473="8,5 a 9",CK473="8,5 - 9,5",CK473="9 a 9,5"),15,IF(CK473="10",15,IF(OR(CK473="0,5 a 1",CK473="0,5 - 1"),7,"Fuera de rango")))))))))))))))))))</f>
        <v>8</v>
      </c>
      <c r="CN473" s="10" t="str">
        <f aca="false">IF(CM473=0,"0", " ")</f>
        <v>0</v>
      </c>
      <c r="CO473" s="10" t="str">
        <f aca="false">IF(CM473&gt;0,"EME"," ")</f>
        <v> </v>
      </c>
      <c r="CQ473" s="10" t="str">
        <f aca="false">IF(CP473&gt;0,"0", " ")</f>
        <v> </v>
      </c>
      <c r="CR473" s="10" t="str">
        <f aca="false">IF(CP473&gt;0,"EME"," ")</f>
        <v> </v>
      </c>
      <c r="CS473" s="9" t="n">
        <v>0</v>
      </c>
      <c r="CV473" s="9" t="n">
        <v>0</v>
      </c>
      <c r="CY473" s="9" t="n">
        <v>-3</v>
      </c>
      <c r="DB473" s="9" t="n">
        <v>-2.25</v>
      </c>
      <c r="DC473" s="11" t="str">
        <f aca="false">IF(DB473&lt;0,"2"," ")</f>
        <v>2</v>
      </c>
      <c r="DD473" s="11" t="str">
        <f aca="false">IF(DB473&lt;0,"MIO"," ")</f>
        <v>MIO</v>
      </c>
      <c r="DE473" s="9" t="n">
        <v>-1.5</v>
      </c>
      <c r="DF473" s="10" t="str">
        <f aca="false">IF(DE473&lt;0,"3"," ")</f>
        <v>3</v>
      </c>
      <c r="DG473" s="10" t="str">
        <f aca="false">IF(DE473&lt;0,"AST"," ")</f>
        <v>AST</v>
      </c>
      <c r="DH473" s="9" t="n">
        <v>-1.5</v>
      </c>
      <c r="DI473" s="10" t="str">
        <f aca="false">IF(DH473&lt;0,"3"," ")</f>
        <v>3</v>
      </c>
      <c r="DJ473" s="10" t="str">
        <f aca="false">IF(DH473&lt;0,"AST"," ")</f>
        <v>AST</v>
      </c>
      <c r="DK473" s="9" t="n">
        <v>1.75</v>
      </c>
      <c r="DL473" s="10" t="str">
        <f aca="false">IF(DK473&gt;0,"4"," ")</f>
        <v>4</v>
      </c>
      <c r="DM473" s="10" t="str">
        <f aca="false">IF(DK473&gt;0,"PRE"," ")</f>
        <v>PRE</v>
      </c>
      <c r="DN473" s="9" t="n">
        <v>1.75</v>
      </c>
      <c r="DO473" s="10" t="str">
        <f aca="false">IF(DN473&gt;0,"4"," ")</f>
        <v>4</v>
      </c>
      <c r="DP473" s="10" t="str">
        <f aca="false">IF(DN473&gt;0,"PRE"," ")</f>
        <v>PRE</v>
      </c>
      <c r="DS473" s="12" t="str">
        <f aca="false">CONCATENATE(CO473,CU473,DA473,DG473,DM473)</f>
        <v> ASTPRE</v>
      </c>
      <c r="DT473" s="10" t="e">
        <f aca="false" t="array" ref="DT473">_xlfn.IFS(DS473="EME    ","0", DS473=" HIP   ","1", DS473="  MIO  ","2", DS473="   AST ","3", DS473="    PRE","4", DS473="EME   PRE","5", DS473=" HIP  PRE","6", DS473=" HIP AST ","7", DS473="  MIO PRE","8", DS473="  MIOAST ","9", DS473="   ASTPRE","10",DS473=" HIP ASTPRE","11", DS473="  MIOASTPRE","12", DS473="     ","0")</f>
        <v>#N/A</v>
      </c>
      <c r="DV473" s="1" t="e">
        <f aca="false" t="array" ref="DV473">_xlfn.IFS(DU473="SI","2", DU473="NO","1")</f>
        <v>#N/A</v>
      </c>
      <c r="DX473" s="11" t="str">
        <f aca="false">IF(DW473=0,"1","2")</f>
        <v>1</v>
      </c>
      <c r="DY473" s="11" t="str">
        <f aca="false" t="array" ref="DY473">_xlfn.IFS(DW473=0,"0", DW473=0.25, "1", DW473=0.5,"2", DW473=0.75,"3", DW473=1,"4",DW473=1.25,"5", DW473=1.5,"6", DW473=1.75,"7", DW473=2,"8")</f>
        <v>0</v>
      </c>
      <c r="EA473" s="11" t="str">
        <f aca="false">IF(DZ473=0,"1","2")</f>
        <v>1</v>
      </c>
      <c r="EB473" s="11" t="str">
        <f aca="false" t="array" ref="EB473">_xlfn.IFS(DZ473=0,"0", DZ473=0.25, "1", DZ473=0.5,"2", DZ473=0.75,"3", DZ473=1,"4",DZ473=1.25,"5", DZ473=1.5,"6", DZ473=1.75,"7", DZ473=2,"8")</f>
        <v>0</v>
      </c>
      <c r="ED473" s="10" t="str">
        <f aca="false">IF(EC473=0,"1","2")</f>
        <v>1</v>
      </c>
      <c r="EE473" s="11" t="str">
        <f aca="false" t="array" ref="EE473">_xlfn.IFS(EC473=0,"0", EC473=-0.25, "1", EC473=-0.5,"2", EC473=-0.75,"3", EC473=-1,"4",EC473=-1.25,"5", EC473=-1.5,"6", EC473=-1.75,"7", EC473=-2,"8", EC473=-2.25,"9",EC473=-2.5,"10", EC473=-2.75,"11", EC473=-3,"12", EC473=-3.25,"13", EC473=-3.5,"14", EC473=-3.75,"15",EC473=-4,"16")</f>
        <v>0</v>
      </c>
      <c r="EG473" s="10" t="str">
        <f aca="false">IF(EF473=0,"1","2")</f>
        <v>1</v>
      </c>
      <c r="EH473" s="11" t="str">
        <f aca="false" t="array" ref="EH473">_xlfn.IFS(EF473=0,"0", EF473=-0.25, "1", EF473=-0.5,"2", EF473=-0.75,"3", EF473=-1,"4",EF473=-1.25,"5", EF473=-1.5,"6", EF473=-1.75,"7", EF473=-2,"8", EF473=-2.25,"9",EF473=-2.5,"10", EF473=-2.75,"11", EF473=-3,"12", EF473=-3.25,"13", EF473=-3.5,"14", EF473=-3.75,"15",EF473=-4,"16")</f>
        <v>0</v>
      </c>
      <c r="EJ473" s="11" t="str">
        <f aca="false">IF(EI473=0,"1","2")</f>
        <v>1</v>
      </c>
      <c r="EK473" s="11" t="str">
        <f aca="false" t="array" ref="EK473">_xlfn.IFS(EI473=0,"0", EI473=-0.25, "1", EI473=-0.5,"2", EI473=-0.75,"3", EI473=-1,"4",EI473=-1.25,"5", EI473=-1.5,"6", EI473=-1.75,"7", EI473=-2,"8", EI473=-2.25,"9", EI473=-2.25,"9",EI473=-2.5,"10", EI473=-2.75,"11", EI473=-3,"12", EI473=-3.25,"13", EI473=-3.5,"14", EI473=-3.75,"15",EI473=-4,"16", EI473=0.25, "17", EI473=0.5, "18")</f>
        <v>0</v>
      </c>
      <c r="EM473" s="11" t="str">
        <f aca="false">IF(EL473=0,"1","2")</f>
        <v>1</v>
      </c>
      <c r="EN473" s="11" t="str">
        <f aca="false" t="array" ref="EN473">_xlfn.IFS(EL473=0.25,"17",EL473=0.5,"18", EL473=0,"0", EL473=-0.25, "1", EL473=-0.5,"2", EL473=-0.75,"3", EL473=-1,"4",EL473=-1.25,"5", EL473=-1.5,"6", EL473=-1.75,"7", EL473=-2,"8",EL473= -2.25,"9",EL473=-2.5,"10",EL473= -2.75,"11",EL473= -3,"12",EL473= -3.25,"13",EL473= -3.5,"14",EL473= -3.75,"15",EL473=-4,"16")</f>
        <v>0</v>
      </c>
      <c r="EP473" s="11" t="str">
        <f aca="false">IF(EO473=0,"1","2")</f>
        <v>1</v>
      </c>
      <c r="EQ473" s="11" t="str">
        <f aca="false" t="array" ref="EQ473">_xlfn.IFS(EO473=0,"0", EO473=0.25, "1", EO473=0.5,"2", EO473=0.75,"3", EO473=1,"4",EO473=1.25,"5", EO473=1.5,"6", EO473=1.75,"7", EO473=2,"8", EO473=2.25,"9", EO473=2.25,"9",EO473=2.5,"10", EO473=2.75,"11", EO473=3,"12", EO473=3.25,"13", EO473=3.5,"14", EO473=3.75,"15",EO473=4,"16", EO473=-0.25, "17", bq=-0.5, "18")</f>
        <v>0</v>
      </c>
      <c r="ES473" s="11" t="str">
        <f aca="false">IF(ER473=0,"1","2")</f>
        <v>1</v>
      </c>
      <c r="ET473" s="11" t="str">
        <f aca="false" t="array" ref="ET473">_xlfn.IFS(ER473=0,"0", ER473=0.25, "1", ER473=0.5,"2", ER473=0.75,"3", ER473=1,"4",ER473=1.25,"5", ER473=1.5,"6", ER473=1.75,"7", ER473=2,"8", ER473=2.25,"9", ER473=2.25,"9",ER473=2.5,"10", ER473=2.75,"11", ER473=3,"12", ER473=3.25,"13", ER473=3.5,"14", ER473=3.75,"15",ER473=4,"16", ER473=-0.25, "17", bq=-0.5, "18")</f>
        <v>0</v>
      </c>
      <c r="EV473" s="14" t="e">
        <f aca="false">VLOOKUP(EU473,LEYENDA!$G$2:$H$8,2,TRUE())</f>
        <v>#N/A</v>
      </c>
      <c r="EW473" s="14" t="e">
        <f aca="false" t="array" ref="EW473">_xlfn.IFS(EV473="0-5","1", EV473="6-12","2", EV473="13-18","3", EV473="19-24","4", EV473="25-36","5", EV473="37-48","6", EV473="49-60","7")</f>
        <v>#N/A</v>
      </c>
    </row>
    <row r="474" customFormat="false" ht="13.5" hidden="false" customHeight="false" outlineLevel="0" collapsed="false">
      <c r="A474" s="1" t="n">
        <v>165</v>
      </c>
      <c r="B474" s="2" t="n">
        <v>5</v>
      </c>
      <c r="C474" s="33" t="n">
        <v>45171</v>
      </c>
      <c r="E474" s="5" t="str">
        <f aca="false">VLOOKUP(A474,'286'!$A$3:$J$6279,10,FALSE())</f>
        <v>JALVO ORTEGA, DANIEL</v>
      </c>
      <c r="F474" s="4" t="str">
        <f aca="false">VLOOKUP(A474,'286'!$A$3:$I$1768,3,FALSE())</f>
        <v>JALORDA</v>
      </c>
      <c r="G474" s="6" t="n">
        <f aca="false">VLOOKUP(A474,'286'!$A$3:$I$1768,4,FALSE())</f>
        <v>26404</v>
      </c>
      <c r="H474" s="7" t="n">
        <f aca="false">YEAR(C474)-YEAR(G474)</f>
        <v>51</v>
      </c>
      <c r="I474" s="1" t="str">
        <f aca="false">VLOOKUP(H474,LEYENDA!$C$2:$D$6,2,TRUE())</f>
        <v>41-60</v>
      </c>
      <c r="J474" s="5" t="str">
        <f aca="false">VLOOKUP(A474,'286'!$A$3:$I$1768,7,FALSE())</f>
        <v>H</v>
      </c>
      <c r="K474" s="8" t="n">
        <f aca="false">VLOOKUP(A474,'286'!$A$3:$I$1768,2,FALSE())</f>
        <v>0</v>
      </c>
      <c r="L474" s="4" t="str">
        <f aca="false">VLOOKUP(A474,'286'!$A$3:$I$1768,8,FALSE())</f>
        <v>D</v>
      </c>
      <c r="M474" s="4" t="str">
        <f aca="false">VLOOKUP(A474,'286'!$A$3:$I$1768,9,FALSE())</f>
        <v>D</v>
      </c>
      <c r="N474" s="8" t="str">
        <f aca="false">IF(R474=O474, "MISMA","CONTRARIA")</f>
        <v>MISMA</v>
      </c>
      <c r="O474" s="8" t="str">
        <f aca="false" t="array" ref="O474">_xlfn.IFS(L474="D","1", L474="I","2")</f>
        <v>1</v>
      </c>
      <c r="P474" s="8" t="e">
        <f aca="false" t="array" ref="P474">_xlfn.IFS(K474="OD","1", K474="OI","2")</f>
        <v>#N/A</v>
      </c>
      <c r="Q474" s="1" t="str">
        <f aca="false" t="array" ref="Q474">_xlfn.IFS(J474="M","1", J474="H","2")</f>
        <v>2</v>
      </c>
      <c r="R474" s="8" t="str">
        <f aca="false" t="array" ref="R474">_xlfn.IFS(M474="D","1", M474="I","2")</f>
        <v>1</v>
      </c>
      <c r="S474" s="1" t="str">
        <f aca="false" t="array" ref="S474">_xlfn.IFS(N474="CONTRARIA", "1",N474= "MISMA","2")</f>
        <v>2</v>
      </c>
      <c r="T474" s="1" t="str">
        <f aca="false" t="array" ref="T474">_xlfn.IFS(I474="0-12","1", I474="13-24","2", I474="25-40","3", I474="41-60","4", I474="61-100","5")</f>
        <v>4</v>
      </c>
      <c r="U474" s="9" t="n">
        <v>-2</v>
      </c>
      <c r="V474" s="10" t="str">
        <f aca="false">IF(U474="","",IF(AND(U474&gt;=-9,U474&lt;=-6.5),"-9 a -6,5",IF(AND(U474&gt;=-6,U474&lt;=-3.5),"-6 a -3,5",IF(AND(U474&gt;=-3,U474&lt;=-1),"-3 a -1",IF(U474=-0.5,"-0,5",IF(AND(U474&gt;=0,U474&lt;=2.5),"0 a 2,5",IF(AND(U474&gt;=3,U474&lt;=5.5),"3 a 5,5",IF(AND(U474&gt;=6,U474&lt;=8.5),"6 a 8,5",IF(AND(U474&gt;=9,U474&lt;=20),"9 a 20","Fuera de rango")))))))))</f>
        <v>-3 a -1</v>
      </c>
      <c r="W474" s="11" t="n">
        <f aca="false">IF(V474="","",IF(V474="-9 a -6,5",2,IF(V474="-6 a -3,5",3,IF(V474="-3 a -1",4,IF(V474="-0,5","NORMA",IF(V474="0 a 2,5",5,IF(V474="3 a 5,5",6,IF(V474="6 a 8,5",7,IF(V474="9 a 20",8,"Fuera de rango")))))))))</f>
        <v>4</v>
      </c>
      <c r="X474" s="9" t="n">
        <v>0</v>
      </c>
      <c r="Y474" s="11" t="str">
        <f aca="false">IF(X474="","",IF(AND(X474&gt;=0,X474&lt;=4),"0 a 4",IF(AND(X474&gt;=4.5,X474&lt;=8.5),"4,5 a 8,5",IF(X474=9,"9",IF(AND(X474&gt;=9.5,X474&lt;=13),"9,5 a 13",IF(AND(X474&gt;=13.5,X474&lt;=20),"13,5 a 20",IF(AND(X474&gt;=20.5,X474&lt;=35),"20,5 a 35","Fuera de rango")))))))</f>
        <v>0 a 4</v>
      </c>
      <c r="Z474" s="11" t="n">
        <f aca="false">IF(Y474="","",IF(Y474="0 a 4",1,IF(Y474="4,5 a 8,5",2,IF(Y474="9","NORMA",IF(Y474="9,5 a 13",3,IF(Y474="13,5 a 20",4,IF(Y474="20,5 a 35",5,"Fuera de rango")))))))</f>
        <v>1</v>
      </c>
      <c r="AA474" s="9" t="n">
        <v>25</v>
      </c>
      <c r="AB474" s="10" t="str">
        <f aca="false">IF(AA474="","",IF(AND(AA474&gt;=0,AA474&lt;=9),"0 a 9",IF(AND(AA474&gt;=9.5,AA474&lt;=18.5),"9,5 a 18,5",IF(AA474=19,"19",IF(AND(AA474&gt;=19.5,AA474&lt;=28),"19,5 a 28",IF(AND(AA474&gt;=28.5,AA474&lt;=40),"28,5 a 40","Fuera de rango"))))))</f>
        <v>19,5 a 28</v>
      </c>
      <c r="AC474" s="11" t="n">
        <f aca="false" t="array" ref="AC474">_xlfn.IFS(AB474="","",AB474="0 a 9",1,AB474="9,5 a 18,5",2,AB474="19","NORMA",AB474="19,5 a 28",3,AB474="28,5 a 40",4,TRUE(),"Fuera de rango")</f>
        <v>3</v>
      </c>
      <c r="AD474" s="9" t="n">
        <v>3</v>
      </c>
      <c r="AE474" s="10" t="str">
        <f aca="false">IF(AD474="","",IF(AND(AD474&gt;=-10,AD474&lt;=0),"De -10 a 0",IF(AND(AD474&gt;=0.5,AD474&lt;=9.5),"0,5 a 9,5",IF(AD474=10,"10",IF(AND(AD474&gt;=10.5,AD474&lt;=20),"10,5 a 20",IF(AND(AD474&gt;=20.5,AD474&lt;=40),"20,5 a 40","Fuera de rango"))))))</f>
        <v>0,5 a 9,5</v>
      </c>
      <c r="AF474" s="12" t="n">
        <f aca="false">IF(AD474="","",IF(AND(AD474&gt;=-10,AD474&lt;=0),1,IF(AND(AD474&gt;=0.5,AD474&lt;=9.5),2,IF(AD474=10,"NORMA",IF(AND(AD474&gt;=10.5,AD474&lt;=20),3,IF(AND(AD474&gt;=20.5,AD474&lt;=40),4,""))))))</f>
        <v>2</v>
      </c>
      <c r="AG474" s="9" t="n">
        <v>8</v>
      </c>
      <c r="AH474" s="10" t="str">
        <f aca="false">IF(AG474="","",IF(AND(AG474&gt;=0,AG474&lt;=4),"0 a 4",IF(AND(AG474&gt;=4.5,AG474&lt;=8.5),"4,5 a 8,5",IF(AG474=9,"9",IF(AND(AG474&gt;=9.5,AG474&lt;=13),"9,5 a 13",IF(AND(AG474&gt;=13.5,AG474&lt;=25),"13,5 a 25","Fuera de rango"))))))</f>
        <v>4,5 a 8,5</v>
      </c>
      <c r="AI474" s="10" t="n">
        <f aca="false">IF(AH474="","",IF(AH474="0 a 4",1,IF(AH474="4,5 a 8,5",2,IF(AH474="9","NORMA",IF(AH474="9,5 a 13",3,IF(AH474="13,5 a 25",4,""))))))</f>
        <v>2</v>
      </c>
      <c r="AJ474" s="9" t="n">
        <v>6</v>
      </c>
      <c r="AK474" s="10" t="str">
        <f aca="false">IF(AJ474="","",IF(AND(AJ474&gt;=-15,AJ474&lt;=-10.5),"-15 a -10,5",IF(AND(AJ474&gt;=-10,AJ474&lt;=-4),"-10 a -4",IF(AND(AJ474&gt;=-4.5,AJ474&lt;=0),"-4,5 a 0",IF(AND(AJ474&gt;=0.5,AJ474&lt;=4.5),"0,5 a 4,5",IF(AJ474=5,"5",IF(AND(AJ474&gt;=5.5,AJ474&lt;=10),"5,5 a 10",IF(AND(AJ474&gt;=10.5,AJ474&lt;=20),"10,5 a 20","Fuera de rango"))))))))</f>
        <v>5,5 a 10</v>
      </c>
      <c r="AL474" s="11" t="n">
        <f aca="false">IF(AK474="","",IF(AK474="-15 a -10,5",1,IF(AK474="-10 a -4",2,IF(AK474="-4,5 a 0",3,IF(AK474="0,5 a 4,5",4,IF(AK474="5","NORMA",IF(AK474="5,5 a 10",5,IF(AK474="10,5 a 20",6,"Error"))))))))</f>
        <v>5</v>
      </c>
      <c r="AM474" s="9" t="n">
        <v>0</v>
      </c>
      <c r="AN474" s="10" t="str">
        <f aca="false">IF(AM474="","",IF(AND(AM474&gt;=-7.5,AM474&lt;=-5.5),"-7,5 a -5,5",IF(AND(AM474&gt;=-5,AM474&lt;=-3),"-5 a -3",IF(AND(AM474&gt;=-2.5,AM474&lt;=-0.5),"-2,5 a -0,5",IF(AM474=0,"0,00",IF(AND(AM474&gt;=0.5,AM474&lt;=2.5),"0,5 a 2,5",IF(AND(AM474&gt;=3,AM474&lt;=5),"3 a 5",IF(AND(AM474&gt;=5.5,AM474&lt;=7.5),"5,5 a 7,5",IF(AND(AM474&gt;=8,AM474&lt;=10),"8 a 10","Fuera de rango")))))))))</f>
        <v>0,00</v>
      </c>
      <c r="AO474" s="11" t="str">
        <f aca="false">IF(AN474="","",IF(AN474="-7,5 a -5,5",1,IF(AN474="-5 a -3",2,IF(AN474="-2,5 a -0,5",3,IF(AN474="0,00","NORMA",IF(AN474="0,5 a 2,5",4,IF(AN474="3 a 5",5,IF(AN474="5,5 a 7,5",6,IF(AN474="8 a 10",7,"Error")))))))))</f>
        <v>NORMA</v>
      </c>
      <c r="AP474" s="9" t="n">
        <v>-13</v>
      </c>
      <c r="AQ474" s="10" t="str">
        <f aca="false">IF(AP474="","",IF(AND(AP474&gt;=-20,AP474&lt;=-9.5),"-20 a -9,5",IF(AND(AP474&gt;=-9,AP474&lt;=-6.5),"-9 a -6,5",IF(AP474=-6,"-6",IF(AND(AP474&gt;=-5.5,AP474&lt;=-3),"-5,5 a -3",IF(AND(AP474&gt;=-2.5,AP474&lt;=0),"-2,5 a 0",IF(AND(AP474&gt;=0.5,AP474&lt;=3),"0,5 a 3",IF(AND(AP474&gt;=3.5,AP474&lt;=6),"3,5 a 6",IF(AND(AP474&gt;=6.5,AP474&lt;=9),"6,5 a 9",IF(AND(AP474&gt;=9.5,AP474&lt;=20),"9,5 a 20","Fuera de rango"))))))))))</f>
        <v>-20 a -9,5</v>
      </c>
      <c r="AR474" s="11" t="n">
        <f aca="false">IF(AQ474="","",IF(AQ474="-20 a -9,5",1,IF(AQ474="-9 a -6,5",2,IF(AQ474="-6","NORMA",IF(AQ474="-5,5 a -3",3,IF(AQ474="-2,5 a 0",4,IF(AQ474="0,5 a 3",5,IF(AQ474="3,5 a 6",6,IF(AQ474="6,5 a 9",7,IF(AQ474="9,5 a 20",8,""))))))))))</f>
        <v>1</v>
      </c>
      <c r="AS474" s="9" t="n">
        <v>0</v>
      </c>
      <c r="AT474" s="10" t="str">
        <f aca="false">IF(AS474="","",IF(AND(AS474&gt;=-16,AS474&lt;=-14),"-16 a -14",IF(AND(AS474&gt;=-13.5,AS474&lt;=-11.5),"-13,5 a -11,5",IF(AND(AS474&gt;=-11,AS474&lt;=-9),"-11 a -9",IF(AND(AS474&gt;=-8.5,AS474&lt;=-6.5),"-8,5 a -6,5",IF(AND(AS474&gt;=-6,AS474&lt;=-4),"-6 a -4",IF(AND(AS474&gt;=-3.5,AS474&lt;=-1.5),"-3,5 a -1,5",IF(AND(AS474&gt;=-1,AS474&lt;=1),"-1 a 1",IF(AND(AS474&gt;=1.5,AS474&lt;=3.5),"1,5 a 3,5",IF(AND(AS474&gt;=4,AS474&lt;=6),"4 a 6",IF(AND(AS474&gt;=6.5,AS474&lt;=8.5),"6,5 a 8,5",IF(AND(AS474&gt;=9,AS474&lt;=11),"9 a 11",IF(AND(AS474&gt;=11.5,AS474&lt;=13.5),"11,5 a 13,5",IF(AND(AS474&gt;=14,AS474&lt;=16),"14 a 16",IF(AND(AS474&gt;=16.5,AS474&lt;=18.5),"16,5 a 18,5",IF(AND(AS474&gt;=19,AS474&lt;=21),"19 a 21","Fuera de rango"))))))))))))))))</f>
        <v>-1 a 1</v>
      </c>
      <c r="AU474" s="11" t="n">
        <f aca="false" t="array" ref="AU474">IF(AT474="","",_xlfn.IFS(AT474="-16 a -14",1,AT474="-13,5 a -11,5",2,AT474="-11 a -9",3,AT474="-8,5 a -6,5",4,AT474="-6 a -4",5,AT474="-3,5 a -1,5",6,AT474="-1 a 1",7,AT474="1,5 a 3,5",8,AT474="4 a 6","NORMA",AT474="6,5 a 8,5",9,AT474="9 a 11",10,AT474="11,5 a 13,5",11,AT474="14 a 16",12,AT474="16,5 a 18,5",13,AT474="19 a 21",14,TRUE(),""))</f>
        <v>7</v>
      </c>
      <c r="AV474" s="9" t="n">
        <v>2</v>
      </c>
      <c r="AW474" s="10" t="str">
        <f aca="false">IF(AV474="","",IF(AND(AV474&gt;=-1,AV474&lt;=-0.5),"-1 a -0,5",IF(AND(AV474&gt;-0.5,AV474&lt;=0),"De -0,5 a 0",IF(AND(AV474&gt;=0.25,AV474&lt;=0.75),"0,25 a 0,75",IF(AND(AV474&gt;=1,AV474&lt;=1.5),"1 a 1,5",IF(AND(AV474&gt;=1.75,AV474&lt;=2.25),"1,75 a 2,25",IF(AND(AV474&gt;=2.5,AV474&lt;=3),"2,5 a 3",IF(AND(AV474&gt;=3.25,AV474&lt;=3.75),"3,25 a 3,75","Fuera de rango"))))))))</f>
        <v>1,75 a 2,25</v>
      </c>
      <c r="AX474" s="10" t="n">
        <f aca="false">IF(AW474="","",IF(OR(AW474="-1 a -0,5",AW474="-1 a -0.5"),1,IF(OR(AW474="De -0,5 a 0",AW474="-0,5 a 0",AW474="De -0.5 a 0"),2,IF(OR(AW474="0,25 a 0,75",AW474="0.25 a 0.75"),"NORMA",IF(OR(AW474="1 a 1,5",AW474="1 a 1.5"),3,IF(OR(AW474="1,75 a 2,25",AW474="1.75 a 2.25"),4,IF(OR(AW474="2,5 a 3",AW474="2.5 a 3"),5,IF(OR(AW474="3,25 a 3,75",AW474="3.25 a 3.75"),6,""))))))))</f>
        <v>4</v>
      </c>
      <c r="AY474" s="9" t="n">
        <v>-13</v>
      </c>
      <c r="AZ474" s="10" t="str">
        <f aca="false">IF(AY474="","",IF(AND(AY474&gt;=-20,AY474&lt;=-9.5),"-20 a -9,5",IF(AND(AY474&gt;=-9,AY474&lt;=-6.5),"-9 a -6,5",IF(AY474=-6,"-6",IF(AND(AY474&gt;=-5.5,AY474&lt;=-3),"-5,5 a -3",IF(AND(AY474&gt;=-2.5,AY474&lt;=0),"-2,5 a 0",IF(AND(AY474&gt;=0.5,AY474&lt;=3),"0,5 a 3",IF(AND(AY474&gt;=3.5,AY474&lt;=6),"3,5 a 6","Fuera de rango"))))))))</f>
        <v>-20 a -9,5</v>
      </c>
      <c r="BA474" s="11" t="n">
        <f aca="false">IF(AZ474="","",IF(AZ474="-20 a -9,5",1,IF(AZ474="-9 a -6,5",2,IF(AZ474="-6","NORMA",IF(AZ474="-5,5 a -3",3,IF(AZ474="-2,5 a 0",4,IF(AZ474="0,5 a 3",5,IF(AZ474="3,5 a 6",6,""))))))))</f>
        <v>1</v>
      </c>
      <c r="BB474" s="9" t="n">
        <v>0</v>
      </c>
      <c r="BC474" s="10" t="str">
        <f aca="false" t="array" ref="BC474">IF(BB474="","",_xlfn.IFS(AND(BB474&gt;=0,BB474&lt;=2),"0 a 2",AND(BB474&gt;=2.5,BB474&lt;=4.5),"2,5 a 4,5",AND(BB474&gt;=5,BB474&lt;=7),"5 a 7",AND(BB474&gt;=7.5,BB474&lt;=9.5),"7,5 a 9,5",AND(BB474&gt;=10,BB474&lt;=12),"10 a 12",AND(BB474&gt;=12.5,BB474&lt;=14.5),"12,5 a 14,5",BB474=15,"15",AND(BB474&gt;=15.5,BB474&lt;=17.5),"15,5 a 17,5",AND(BB474&gt;=18,BB474&lt;=20),"18 a 20",AND(BB474&gt;=20.5,BB474&lt;=22.5),"20,5 a 22,5",AND(BB474&gt;=23,BB474&lt;=25),"23 a 25",TRUE(),"Fuera de rango"))</f>
        <v>0 a 2</v>
      </c>
      <c r="BD474" s="11" t="n">
        <f aca="false" t="array" ref="BD474">IF(BC474="","",_xlfn.IFS(BC474="0 a 2",1,BC474="2,5 a 4,5",2,BC474="5 a 7",3,BC474="7,5 a 9,5",4,BC474="10 a 12",5,BC474="12,5 a 14,5",6,BC474="15","NORMA",BC474="15,5 a 17,5",7,BC474="18 a 20",8,BC474="20,5 a 22,5",9,BC474="23 a 25",10,TRUE(),"Fuera de rango"))</f>
        <v>1</v>
      </c>
      <c r="BE474" s="9" t="n">
        <v>26</v>
      </c>
      <c r="BF474" s="10" t="str">
        <f aca="false">IF(BE474="","",IF(AND(BE474&gt;=-20,BE474&lt;=-10),"-20 a -10",IF(AND(BE474&gt;=-9.5,BE474&lt;=0.5),"-9,5 a 0,5",IF(AND(BE474&gt;=1,BE474&lt;=11),"1 a 11",IF(AND(BE474&gt;=11.5,BE474&lt;=20.5),"11,5 a 20,5",IF(BE474=21,"21",IF(AND(BE474&gt;=21.5,BE474&lt;=31.5),"21,5 a 31,5",IF(AND(BE474&gt;=32,BE474&lt;=42),"32 a 42","Fuera de rango"))))))))</f>
        <v>21,5 a 31,5</v>
      </c>
      <c r="BG474" s="11" t="n">
        <f aca="false">IF(BF474="","",IF(BF474="-20 a -10",1,IF(BF474="-9,5 a 0,5",2,IF(BF474="1 a 11",3,IF(BF474="11,5 a 20,5",4,IF(BF474="21","NORMA",IF(BF474="21,5 a 31,5",5,IF(BF474="32 a 42",6,""))))))))</f>
        <v>5</v>
      </c>
      <c r="BH474" s="9" t="n">
        <v>-10</v>
      </c>
      <c r="BI474" s="10" t="str">
        <f aca="false">IF(BH474="","",IF(AND(BH474&gt;=-20,BH474&lt;=-15),"-20 a -15",IF(AND(BH474&gt;=-14.5,BH474&lt;=-9.5),"-14,5 a -9,5",IF(AND(BH474&gt;=-9,BH474&lt;=-4),"-9 a -4",IF(AND(BH474&gt;=-3.5,BH474&lt;=2.5),"-3,5 a 2,5",IF(AND(BH474&gt;=3,BH474&lt;=8),"3 a 8",IF(AND(BH474&gt;=8.5,BH474&lt;=14.5),"8,5 a 14,5",IF(BH474=15,"15",IF(AND(BH474&gt;=15.5,BH474&lt;=20.5),"15,5 a 20,5",IF(AND(BH474&gt;=21,BH474&lt;=26),"21 a 26","Fuera de rango"))))))))))</f>
        <v>-14,5 a -9,5</v>
      </c>
      <c r="BJ474" s="11" t="n">
        <f aca="false">IF(BI474="","",IF(BI474="-20 a -15",1,IF(BI474="-14,5 a -9,5",2,IF(BI474="-9 a -4",3,IF(BI474="-3,5 a 2,5",4,IF(BI474="3 a 8",5,IF(BI474="8,5 a 14,5",6,IF(BI474="15","NORMA",IF(BI474="15,5 a 20,5",7,IF(BI474="21 a 26",8,IF(BI474="26,5 a 31,5",9,"")))))))))))</f>
        <v>2</v>
      </c>
      <c r="BK474" s="9" t="n">
        <v>15</v>
      </c>
      <c r="BL474" s="10" t="str">
        <f aca="false">IF(BK474="","",IF(AND(BK474&gt;=0,BK474&lt;=2),"0 - 2",IF(AND(BK474&gt;=2.5,BK474&lt;=4.5),"2,5 - 4,5",IF(AND(BK474&gt;=5,BK474&lt;=7),"5 - 7",IF(AND(BK474&gt;=7.5,BK474&lt;=9.5),"7,5 - 9,5",IF(AND(BK474&gt;=10,BK474&lt;=12),"10 - 12",IF(AND(BK474&gt;=12.5,BK474&lt;=13.5),"12,5 - 13,5",IF(BK474=14,"14",IF(AND(BK474&gt;=14.5,BK474&lt;=16.5),"14,5 - 16,5",IF(AND(BK474&gt;=17,BK474&lt;=19),"17 - 19",IF(AND(BK474&gt;=19.5,BK474&lt;=21.5),"19,5 - 21,5",IF(AND(BK474&gt;=22,BK474&lt;=24),"22 - 24",IF(AND(BK474&gt;=24.5,BK474&lt;=26.5),"24,5 - 26,5",IF(AND(BK474&gt;=27,BK474&lt;=29),"27 - 29",IF(AND(BK474&gt;=29.5,BK474&lt;=30),"29,5 - 30","Fuera de rango")))))))))))))))</f>
        <v>14,5 - 16,5</v>
      </c>
      <c r="BM474" s="11" t="n">
        <f aca="false">IF(BL474="","",IF(BL474="0 - 2",1,IF(BL474="2,5 - 4,5",2,IF(BL474="5 - 7",3,IF(BL474="7,5 - 9,5",4,IF(BL474="10 - 12",5,IF(BL474="12,5 - 13,5",6,IF(BL474="14","NORMA",IF(BL474="14,5 - 16,5",7,IF(BL474="17 - 19",8,IF(BL474="19,5 - 21,5",9,IF(BL474="22 - 24",10,IF(BL474="24,5 - 26,5",11,IF(BL474="27 - 29",12,IF(BL474="29,5 - 30",13,"")))))))))))))))</f>
        <v>7</v>
      </c>
      <c r="BN474" s="9" t="n">
        <v>20</v>
      </c>
      <c r="BO474" s="11" t="str">
        <f aca="false">IF(BN474="","",IF(AND(BN474&gt;=-20,BN474&lt;=-10),"-20 a -10",IF(AND(BN474&gt;=-9.5,BN474&lt;=0.5),"-9,5 a 0,5",IF(AND(BN474&gt;=1,BN474&lt;=11),"1 a 11",IF(AND(BN474&gt;=11.5,BN474&lt;=21.5),"11,5 a 21,5",IF(BN474=22,"22",IF(AND(BN474&gt;=22.5,BN474&lt;=32.5),"22,5 a 32,5",IF(AND(BN474&gt;=33,BN474&lt;=43),"33 a 43","Fuera de rango"))))))))</f>
        <v>11,5 a 21,5</v>
      </c>
      <c r="BP474" s="11" t="n">
        <f aca="false">IF(BO474="","",IF(BO474="-20 a -10",1,IF(BO474="-9,5 a 0,5",2,IF(BO474="1 a 11",3,IF(BO474="11,5 a 21,5",4,IF(BO474="22","NORMA",IF(BO474="22,5 a 32,5",5,IF(BO474="33 a 43",6,""))))))))</f>
        <v>4</v>
      </c>
      <c r="BQ474" s="9" t="n">
        <v>18</v>
      </c>
      <c r="BR474" s="10" t="str">
        <f aca="false">IF(BQ474="","",IF(AND(BQ474&gt;=-20,BQ474&lt;=-15),"-20 a -15",IF(AND(BQ474&gt;=-14.5,BQ474&lt;=-9.5),"-14,5 a -9,5",IF(AND(BQ474&gt;=-9,BQ474&lt;=-4),"-9 a -4",IF(AND(BQ474&gt;=-3.5,BQ474&lt;=2.5),"-3,5 a 2,5",IF(AND(BQ474&gt;=3,BQ474&lt;=8),"3 a 8",IF(AND(BQ474&gt;=8.5,BQ474&lt;=13.5),"8,5 a 13,5",IF(AND(BQ474&gt;=14,BQ474&lt;=17.5),"14 a 17,5",IF(BQ474=18,"18",IF(AND(BQ474&gt;=18.5,BQ474&lt;=23.5),"18,5 a 23,5",IF(AND(BQ474&gt;=24,BQ474&lt;=29),"24 a 29",IF(AND(BQ474&gt;=29.5,BQ474&lt;=34.5),"29,5 a 34,5",IF(AND(BQ474&gt;=35,BQ474&lt;=40),"35 a 40","Fuera de rango")))))))))))))</f>
        <v>18</v>
      </c>
      <c r="BS474" s="11" t="str">
        <f aca="false">IF(BR474="","",IF(BR474="-20 a -15",1,IF(BR474="-14,5 a -9,5",2,IF(BR474="-9 a -4",3,IF(BR474="-3,5 a 2,5",4,IF(BR474="3 a 8",5,IF(BR474="8,5 a 13,5",6,IF(BR474="14 a 17,5",7,IF(BR474="18","NORMA",IF(BR474="18,5 a 23,5",8,IF(BR474="24 a 29",9,IF(BR474="29,5 a 34,5",10,IF(BR474="35 a 40",11,"")))))))))))))</f>
        <v>NORMA</v>
      </c>
      <c r="BT474" s="9" t="n">
        <v>0</v>
      </c>
      <c r="BU474" s="10" t="str">
        <f aca="false">IF(BT474="","",IF(AND(BT474&gt;=-20,BT474&lt;=-18),"-20 a -18",IF(AND(BT474&gt;=-17.5,BT474&lt;=-15.5),"-17,5 a -15,5",IF(AND(BT474&gt;=-15,BT474&lt;=-13),"-15 a -13",IF(AND(BT474&gt;=-12.5,BT474&lt;=-10.5),"-12,5 a -10,5",IF(AND(BT474&gt;=-10,BT474&lt;=-8),"-10 a -8",IF(AND(BT474&gt;=-7.5,BT474&lt;=-5.5),"-7,5 a -5,5",IF(AND(BT474&gt;=-5,BT474&lt;=-3),"-5 a -3",IF(AND(BT474&gt;=-2.5,BT474&lt;=-0.5),"-2,5 a -0,5",IF(BT474=0,"0",IF(AND(BT474&gt;=0.5,BT474&lt;=2.5),"0,5 a 2,5",IF(AND(BT474&gt;=3,BT474&lt;=5),"3 a 5",IF(AND(BT474&gt;=5.5,BT474&lt;=7.5),"5,5 a 7,5",IF(AND(BT474&gt;=8,BT474&lt;=10),"8 a 10",IF(AND(BT474&gt;=10.5,BT474&lt;=12.5),"10,5 a 12,5",IF(AND(BT474&gt;=13,BT474&lt;=15),"13 a 15",IF(AND(BT474&gt;=15.5,BT474&lt;=17.5),"15,5 a 17,5",IF(AND(BT474&gt;=18,BT474&lt;=20),"18 a 20","Fuera de rango"))))))))))))))))))</f>
        <v>0</v>
      </c>
      <c r="BV474" s="11" t="str">
        <f aca="false">IF(BT474="","",IF(BT474=0,"NORMA",IF(AND(BT474&gt;=-20,BT474&lt;=-18),2,IF(AND(BT474&gt;=-17.5,BT474&lt;=-15.5),2,IF(AND(BT474&gt;=-15,BT474&lt;=-13),3,IF(AND(BT474&gt;=-12.5,BT474&lt;=-10.5),4,IF(AND(BT474&gt;=-10,BT474&lt;=-8),5,IF(AND(BT474&gt;=-7.5,BT474&lt;=-5.5),6,IF(AND(BT474&gt;=-5,BT474&lt;=-3),7,IF(AND(BT474&gt;=-2.5,BT474&lt;=-0.5),8,IF(AND(BT474&gt;=0.5,BT474&lt;=2.5),9,IF(AND(BT474&gt;=3,BT474&lt;=5),10,IF(AND(BT474&gt;=5.5,BT474&lt;=7.5),11,IF(AND(BT474&gt;=8,BT474&lt;=10),12,IF(AND(BT474&gt;=10.5,BT474&lt;=12.5),13,IF(AND(BT474&gt;=13,BT474&lt;=15),14,IF(AND(BT474&gt;=15.5,BT474&lt;=17.5),15,IF(AND(BT474&gt;=18,BT474&lt;=20),16,"Fuera de rango"))))))))))))))))))</f>
        <v>NORMA</v>
      </c>
      <c r="BW474" s="9" t="n">
        <v>-3.25</v>
      </c>
      <c r="BX474" s="10" t="n">
        <f aca="false">18.5- (0.3*H474)</f>
        <v>3.2</v>
      </c>
      <c r="BY474" s="10" t="n">
        <f aca="false">(BW474)-(BX474)</f>
        <v>-6.45</v>
      </c>
      <c r="BZ474" s="10" t="str">
        <f aca="false">IF(BY474="","",IF(BY474&lt;-27.5,"De -30 a -28",IF(BY474&lt;-25,"De -27,5 a -25,5",IF(BY474&lt;-22.5,"De -25 a -23",IF(BY474&lt;-20,"De -22,5 a -20,5",IF(BY474&lt;-17.5,"De -20 a -18",IF(BY474&lt;-15,"De -17,5 a -15,5",IF(BY474&lt;-12.5,"De -15 a -13",IF(BY474&lt;-10,"De -12,5 a -10,5",IF(BY474&lt;-7.5,"De -10 a -8",IF(BY474&lt;-5,"De -7,5 a -5,5",IF(BY474&lt;-2.5,"De -5 a -3",IF(BY474&lt;0,"De -2,5 a -0,5",IF(BY474&lt;2.5,"De 0 a 2",IF(BY474&lt;5,"De 2,5 a 4,5",IF(BY474&lt;7.5,"De 5 a 7",IF(BY474&lt;10,"De 7,5 a 9,5",IF(BY474&lt;12.5,"De 10 a 12",IF(BY474&lt;15,"De 12,5 a 14,5",IF(BY474&lt;17.5,"De 15 a 17",IF(BY474&lt;20,"De 17,5 a 19,5",IF(BY474&lt;22.5,"De 20 a 22",IF(BY474&lt;25,"De 22,5 a 24,5",IF(BY474&lt;27.5,"De 25 a 27","De 27,5 a 30"))))))))))))))))))))))))</f>
        <v>De -7,5 a -5,5</v>
      </c>
      <c r="CA474" s="12" t="n">
        <f aca="false">IF(BY474="","",IF(BY474&lt;=-28,1,IF(BY474&lt;=-25.5,2,IF(BY474&lt;=-23,3,IF(BY474&lt;=-20.5,4,IF(BY474&lt;=-18,5,IF(BY474&lt;=-15.5,6,IF(BY474&lt;=-13,7,IF(BY474&lt;=-10.5,8,IF(BY474&lt;=-8,9,IF(BY474&lt;=-5.5,10,IF(BY474&lt;=-3,11,IF(BY474&lt;=-0.5,12,IF(BY474&lt;=2,13,IF(BY474&lt;=4.5,14,IF(BY474&lt;=7,15,IF(BY474&lt;=9.5,16,IF(BY474&lt;=12,17,IF(BY474&lt;=14.5,18,IF(BY474&lt;=17,19,IF(BY474&lt;=19.5,20,IF(BY474&lt;=22,21,IF(BY474&lt;=24.5,22,IF(BY474&lt;=27,23,IF(BY474&lt;=30,24,"Fuera de rango")))))))))))))))))))))))))</f>
        <v>10</v>
      </c>
      <c r="CB474" s="9" t="n">
        <v>-3.25</v>
      </c>
      <c r="CC474" s="10" t="n">
        <f aca="false">18.5- (0.3*H474)</f>
        <v>3.2</v>
      </c>
      <c r="CD474" s="10" t="n">
        <f aca="false">(CB474)-(CC474)</f>
        <v>-6.45</v>
      </c>
      <c r="CE474" s="10" t="str">
        <f aca="false">IF(CD474="","",IF(CD474&lt;-27.5,"De -30 a -28",IF(CD474&lt;-25,"De -27,5 a -25,5",IF(CD474&lt;-22.5,"De -25 a -23",IF(CD474&lt;-20,"De -22,5 a -20,5",IF(CD474&lt;-17.5,"De -20 a -18",IF(CD474&lt;-15,"De -17,5 a -15,5",IF(CD474&lt;-12.5,"De -15 a -13",IF(CD474&lt;-10,"De -12,5 a -10,5",IF(CD474&lt;-7.5,"De -10 a -8",IF(CD474&lt;-5,"De -7,5 a -5,5",IF(CD474&lt;-2.5,"De -5 a -3",IF(CD474&lt;0,"De -2,5 a -0,5",IF(CD474&lt;=2,"De 0 a 2",IF(CD474&lt;=4.5,"De 2,5 a 4,5",IF(CD474&lt;=7,"De 5 a 7",IF(CD474&lt;=9.5,"De 7,5 a 9,5",IF(CD474&lt;=12,"De 10 a 12",IF(CD474&lt;=14.5,"De 12,5 a 14,5",IF(CD474&lt;=17,"De 15 a 17",IF(CD474&lt;=19.5,"De 17,5 a 19,5",IF(CD474&lt;=22,"De 20 a 22",IF(CD474&lt;=24.5,"De 22,5 a 24,5",IF(CD474&lt;=27,"De 25 a 27","De 27,5 a 30"))))))))))))))))))))))))</f>
        <v>De -7,5 a -5,5</v>
      </c>
      <c r="CF474" s="12" t="n">
        <f aca="false">IF(CD474="","",IF(CD474&lt;-27.5,1,IF(CD474&lt;-25,2,IF(CD474&lt;-22.5,3,IF(CD474&lt;-20,4,IF(CD474&lt;-17.5,5,IF(CD474&lt;-15,6,IF(CD474&lt;-12.5,7,IF(CD474&lt;-10,8,IF(CD474&lt;-7.5,9,IF(CD474&lt;-5,10,IF(CD474&lt;-2.5,11,IF(CD474&lt;0,12,IF(CD474&lt;2.5,13,IF(CD474&lt;5,14,IF(CD474&lt;7.5,15,IF(CD474&lt;10,16,IF(CD474&lt;12.5,17,IF(CD474&lt;15,18,IF(CD474&lt;17.5,19,IF(CD474&lt;20,20,IF(CD474&lt;22.5,21,IF(CD474&lt;25,22,IF(CD474&lt;27.5,23,24))))))))))))))))))))))))</f>
        <v>10</v>
      </c>
      <c r="CG474" s="9" t="n">
        <v>-1</v>
      </c>
      <c r="CH474" s="10" t="str">
        <f aca="false">IF(CG474="","",IF(AND(CG474&gt;=-10,CG474&lt;=-9.5),"-10 a -9,5",IF(AND(CG474&gt;-9.5,CG474&lt;=-8.5),"-9 a -8,5",IF(AND(CG474&gt;-8.5,CG474&lt;=-7.5),"-8 a -7,5",IF(AND(CG474&gt;-7.5,CG474&lt;=-6.5),"-7 a -6,5",IF(AND(CG474&gt;-6.5,CG474&lt;=-5.5),"-6 a -5,5",IF(AND(CG474&gt;-5.5,CG474&lt;=-4.5),"-5 a -4,5",IF(AND(CG474&gt;-4.5,CG474&lt;=-3.5),"-4 a -3,5",IF(AND(CG474&gt;-3.5,CG474&lt;=-2.5),"-3 a -2,5",IF(CG474=-2.25,"-2,25",IF(AND(CG474&gt;-2.5,CG474&lt;=-1.5),"-2 a -1,5",IF(AND(CG474&gt;-1.5,CG474&lt;=-0.5),"-1 a -0,5",IF(AND(CG474&gt;-0.5,CG474&lt;=0.5),"0 a 0,5",IF(AND(CG474&gt;0.5,CG474&lt;=1.5),"1 a 1,5",IF(AND(CG474&gt;1.5,CG474&lt;=2.5),"2 a 2,5",IF(AND(CG474&gt;2.5,CG474&lt;=3.5),"3 a 3,5",IF(AND(CG474&gt;3.5,CG474&lt;=4.5),"4 a 4,5",IF(AND(CG474&gt;4.5,CG474&lt;=5.5),"5 a 5,5",IF(AND(CG474&gt;5.5,CG474&lt;=6.5),"6 a 6,5",IF(AND(CG474&gt;6.5,CG474&lt;=7.5),"7 a 7,5",IF(AND(CG474&gt;7.5,CG474&lt;=8.5),"8 a 8,5",IF(AND(CG474&gt;8.5,CG474&lt;=9.5),"9 a 9,5",IF(CG474&gt;=10,"10","Fuera de rango")))))))))))))))))))))))</f>
        <v>-1 a -0,5</v>
      </c>
      <c r="CI474" s="11" t="n">
        <f aca="false">IF(CG474="","",IF(CG474=-2.25,"NORMA",IF(CG474&lt;=-9.5,1,IF(CG474&lt;=-8.5,2,IF(CG474&lt;=-7.5,3,IF(CG474&lt;=-6.5,4,IF(CG474&lt;=-5.5,5,IF(CG474&lt;=-4.5,6,IF(CG474&lt;=-3.5,7,IF(CG474&lt;=-2.5,8,IF(CG474&lt;=-1.5,9,IF(CG474&lt;=-0.5,10,IF(CG474&lt;=0.5,11,IF(CG474&lt;=1.5,12,IF(CG474&lt;=2.5,13,IF(CG474&lt;=3.5,14,IF(CG474&lt;=4.5,15,IF(CG474&lt;=5.5,16,IF(CG474&lt;=6.5,17,IF(CG474&lt;=7.5,18,IF(CG474&lt;=8.5,19,IF(CG474&lt;=9.5,20,IF(CG474=10,21,"Fuera de rango")))))))))))))))))))))))</f>
        <v>10</v>
      </c>
      <c r="CJ474" s="9" t="n">
        <v>1</v>
      </c>
      <c r="CK474" s="10" t="str">
        <f aca="false">IF(CJ474="","",IF(AND(CJ474&gt;=-6,CJ474&lt;=-5.5),"-6 a -5,5",IF(AND(CJ474&gt;-5.5,CJ474&lt;=-4.5),"-5 a -4,5",IF(AND(CJ474&gt;-4.5,CJ474&lt;=-3.5),"-4 a -3,5",IF(AND(CJ474&gt;-3.5,CJ474&lt;=-2.5),"-3 a -2,5",IF(AND(CJ474&gt;-2.5,CJ474&lt;=-1.5),"-2 a -1,5",IF(AND(CJ474&gt;-1.5,CJ474&lt;=-0.5),"-1 a -0,5",IF(AND(CJ474&gt;-0.5,CJ474&lt;=0.5),"0 a 0,5",IF(AND(CJ474&gt;0.5,CJ474&lt;=1.5),"1 a 1,5",IF(AND(CJ474&gt;1.5,CJ474&lt;2.5),"2",IF(AND(CJ474&gt;=2.5,CJ474&lt;=3),"2,5 a 3",IF(AND(CJ474&gt;3,CJ474&lt;=4),"3,5 a 4",IF(AND(CJ474&gt;4,CJ474&lt;=5),"4,5 a 5",IF(AND(CJ474&gt;5,CJ474&lt;=6),"5,5 a 6",IF(AND(CJ474&gt;6,CJ474&lt;=7),"6,5 a 7",IF(AND(CJ474&gt;7,CJ474&lt;=8),"7,5 a 8",IF(AND(CJ474&gt;8,CJ474&lt;=9.5),"8,5 a 9,5",IF(CJ474=10,"10","Fuera de rango"))))))))))))))))))</f>
        <v>1 a 1,5</v>
      </c>
      <c r="CL474" s="11" t="n">
        <f aca="false">IF(CK474="","",IF(OR(CK474="-6 a -5,5",CK474="-6 - -5,5"),1,IF(OR(CK474="-5 a -4,5",CK474="-5 - -4,5"),2,IF(OR(CK474="-4 a -3,5",CK474="-4 - -3,5"),3,IF(OR(CK474="-3 a -2,5",CK474="-3 - -2,5"),4,IF(OR(CK474="-2 a -1,5",CK474="-2 - -1,5"),5,IF(OR(CK474="-1 a -0,5",CK474="-1 - -0,5"),6,IF(OR(CK474="0 a 0,5",CK474="0 - 0,5"),7,IF(OR(CK474="1 a 1,5",CK474="1 - 1,5"),8,IF(CK474="2","NORMA",IF(OR(CK474="2,5 a 3",CK474="2,5 - 3"),9,IF(OR(CK474="3,5 a 4",CK474="3,5 - 4"),10,IF(OR(CK474="4,5 a 5",CK474="4,5 - 5"),11,IF(OR(CK474="5,5 a 6",CK474="5,5 - 6"),12,IF(OR(CK474="6,5 a 7",CK474="6,5 - 7"),13,IF(OR(CK474="7,5 a 8",CK474="7,5 - 8"),14,IF(OR(CK474="8,5 a 9",CK474="8,5 - 9,5",CK474="9 a 9,5"),15,IF(CK474="10",15,IF(OR(CK474="0,5 a 1",CK474="0,5 - 1"),7,"Fuera de rango")))))))))))))))))))</f>
        <v>8</v>
      </c>
      <c r="CN474" s="10" t="str">
        <f aca="false">IF(CM474=0,"0", " ")</f>
        <v>0</v>
      </c>
      <c r="CO474" s="10" t="str">
        <f aca="false">IF(CM474&gt;0,"EME"," ")</f>
        <v> </v>
      </c>
      <c r="CQ474" s="10" t="str">
        <f aca="false">IF(CP474&gt;0,"0", " ")</f>
        <v> </v>
      </c>
      <c r="CR474" s="10" t="str">
        <f aca="false">IF(CP474&gt;0,"EME"," ")</f>
        <v> </v>
      </c>
      <c r="CS474" s="9" t="n">
        <v>0</v>
      </c>
      <c r="CV474" s="9" t="n">
        <v>0</v>
      </c>
      <c r="CY474" s="9" t="n">
        <v>-2.75</v>
      </c>
      <c r="DB474" s="9" t="n">
        <v>-2.25</v>
      </c>
      <c r="DC474" s="11" t="str">
        <f aca="false">IF(DB474&lt;0,"2"," ")</f>
        <v>2</v>
      </c>
      <c r="DD474" s="11" t="str">
        <f aca="false">IF(DB474&lt;0,"MIO"," ")</f>
        <v>MIO</v>
      </c>
      <c r="DE474" s="9" t="n">
        <v>-1.75</v>
      </c>
      <c r="DF474" s="10" t="str">
        <f aca="false">IF(DE474&lt;0,"3"," ")</f>
        <v>3</v>
      </c>
      <c r="DG474" s="10" t="str">
        <f aca="false">IF(DE474&lt;0,"AST"," ")</f>
        <v>AST</v>
      </c>
      <c r="DH474" s="9" t="n">
        <v>-1.75</v>
      </c>
      <c r="DI474" s="10" t="str">
        <f aca="false">IF(DH474&lt;0,"3"," ")</f>
        <v>3</v>
      </c>
      <c r="DJ474" s="10" t="str">
        <f aca="false">IF(DH474&lt;0,"AST"," ")</f>
        <v>AST</v>
      </c>
      <c r="DK474" s="9" t="n">
        <v>2</v>
      </c>
      <c r="DL474" s="10" t="str">
        <f aca="false">IF(DK474&gt;0,"4"," ")</f>
        <v>4</v>
      </c>
      <c r="DM474" s="10" t="str">
        <f aca="false">IF(DK474&gt;0,"PRE"," ")</f>
        <v>PRE</v>
      </c>
      <c r="DN474" s="9" t="n">
        <v>2</v>
      </c>
      <c r="DO474" s="10" t="str">
        <f aca="false">IF(DN474&gt;0,"4"," ")</f>
        <v>4</v>
      </c>
      <c r="DP474" s="10" t="str">
        <f aca="false">IF(DN474&gt;0,"PRE"," ")</f>
        <v>PRE</v>
      </c>
      <c r="DS474" s="12" t="str">
        <f aca="false">CONCATENATE(CO474,CU474,DA474,DG474,DM474)</f>
        <v> ASTPRE</v>
      </c>
      <c r="DT474" s="10" t="e">
        <f aca="false" t="array" ref="DT474">_xlfn.IFS(DS474="EME    ","0", DS474=" HIP   ","1", DS474="  MIO  ","2", DS474="   AST ","3", DS474="    PRE","4", DS474="EME   PRE","5", DS474=" HIP  PRE","6", DS474=" HIP AST ","7", DS474="  MIO PRE","8", DS474="  MIOAST ","9", DS474="   ASTPRE","10",DS474=" HIP ASTPRE","11", DS474="  MIOASTPRE","12", DS474="     ","0")</f>
        <v>#N/A</v>
      </c>
      <c r="DV474" s="1" t="e">
        <f aca="false" t="array" ref="DV474">_xlfn.IFS(DU474="SI","2", DU474="NO","1")</f>
        <v>#N/A</v>
      </c>
      <c r="DX474" s="11" t="str">
        <f aca="false">IF(DW474=0,"1","2")</f>
        <v>1</v>
      </c>
      <c r="DY474" s="11" t="str">
        <f aca="false" t="array" ref="DY474">_xlfn.IFS(DW474=0,"0", DW474=0.25, "1", DW474=0.5,"2", DW474=0.75,"3", DW474=1,"4",DW474=1.25,"5", DW474=1.5,"6", DW474=1.75,"7", DW474=2,"8")</f>
        <v>0</v>
      </c>
      <c r="EA474" s="11" t="str">
        <f aca="false">IF(DZ474=0,"1","2")</f>
        <v>1</v>
      </c>
      <c r="EB474" s="11" t="str">
        <f aca="false" t="array" ref="EB474">_xlfn.IFS(DZ474=0,"0", DZ474=0.25, "1", DZ474=0.5,"2", DZ474=0.75,"3", DZ474=1,"4",DZ474=1.25,"5", DZ474=1.5,"6", DZ474=1.75,"7", DZ474=2,"8")</f>
        <v>0</v>
      </c>
      <c r="ED474" s="10" t="str">
        <f aca="false">IF(EC474=0,"1","2")</f>
        <v>1</v>
      </c>
      <c r="EE474" s="11" t="str">
        <f aca="false" t="array" ref="EE474">_xlfn.IFS(EC474=0,"0", EC474=-0.25, "1", EC474=-0.5,"2", EC474=-0.75,"3", EC474=-1,"4",EC474=-1.25,"5", EC474=-1.5,"6", EC474=-1.75,"7", EC474=-2,"8", EC474=-2.25,"9",EC474=-2.5,"10", EC474=-2.75,"11", EC474=-3,"12", EC474=-3.25,"13", EC474=-3.5,"14", EC474=-3.75,"15",EC474=-4,"16")</f>
        <v>0</v>
      </c>
      <c r="EG474" s="10" t="str">
        <f aca="false">IF(EF474=0,"1","2")</f>
        <v>1</v>
      </c>
      <c r="EH474" s="11" t="str">
        <f aca="false" t="array" ref="EH474">_xlfn.IFS(EF474=0,"0", EF474=-0.25, "1", EF474=-0.5,"2", EF474=-0.75,"3", EF474=-1,"4",EF474=-1.25,"5", EF474=-1.5,"6", EF474=-1.75,"7", EF474=-2,"8", EF474=-2.25,"9",EF474=-2.5,"10", EF474=-2.75,"11", EF474=-3,"12", EF474=-3.25,"13", EF474=-3.5,"14", EF474=-3.75,"15",EF474=-4,"16")</f>
        <v>0</v>
      </c>
      <c r="EJ474" s="11" t="str">
        <f aca="false">IF(EI474=0,"1","2")</f>
        <v>1</v>
      </c>
      <c r="EK474" s="11" t="str">
        <f aca="false" t="array" ref="EK474">_xlfn.IFS(EI474=0,"0", EI474=-0.25, "1", EI474=-0.5,"2", EI474=-0.75,"3", EI474=-1,"4",EI474=-1.25,"5", EI474=-1.5,"6", EI474=-1.75,"7", EI474=-2,"8", EI474=-2.25,"9", EI474=-2.25,"9",EI474=-2.5,"10", EI474=-2.75,"11", EI474=-3,"12", EI474=-3.25,"13", EI474=-3.5,"14", EI474=-3.75,"15",EI474=-4,"16", EI474=0.25, "17", EI474=0.5, "18")</f>
        <v>0</v>
      </c>
      <c r="EM474" s="11" t="str">
        <f aca="false">IF(EL474=0,"1","2")</f>
        <v>1</v>
      </c>
      <c r="EN474" s="11" t="str">
        <f aca="false" t="array" ref="EN474">_xlfn.IFS(EL474=0.25,"17",EL474=0.5,"18", EL474=0,"0", EL474=-0.25, "1", EL474=-0.5,"2", EL474=-0.75,"3", EL474=-1,"4",EL474=-1.25,"5", EL474=-1.5,"6", EL474=-1.75,"7", EL474=-2,"8",EL474= -2.25,"9",EL474=-2.5,"10",EL474= -2.75,"11",EL474= -3,"12",EL474= -3.25,"13",EL474= -3.5,"14",EL474= -3.75,"15",EL474=-4,"16")</f>
        <v>0</v>
      </c>
      <c r="EP474" s="11" t="str">
        <f aca="false">IF(EO474=0,"1","2")</f>
        <v>1</v>
      </c>
      <c r="EQ474" s="11" t="str">
        <f aca="false" t="array" ref="EQ474">_xlfn.IFS(EO474=0,"0", EO474=0.25, "1", EO474=0.5,"2", EO474=0.75,"3", EO474=1,"4",EO474=1.25,"5", EO474=1.5,"6", EO474=1.75,"7", EO474=2,"8", EO474=2.25,"9", EO474=2.25,"9",EO474=2.5,"10", EO474=2.75,"11", EO474=3,"12", EO474=3.25,"13", EO474=3.5,"14", EO474=3.75,"15",EO474=4,"16", EO474=-0.25, "17", bq=-0.5, "18")</f>
        <v>0</v>
      </c>
      <c r="ES474" s="11" t="str">
        <f aca="false">IF(ER474=0,"1","2")</f>
        <v>1</v>
      </c>
      <c r="ET474" s="11" t="str">
        <f aca="false" t="array" ref="ET474">_xlfn.IFS(ER474=0,"0", ER474=0.25, "1", ER474=0.5,"2", ER474=0.75,"3", ER474=1,"4",ER474=1.25,"5", ER474=1.5,"6", ER474=1.75,"7", ER474=2,"8", ER474=2.25,"9", ER474=2.25,"9",ER474=2.5,"10", ER474=2.75,"11", ER474=3,"12", ER474=3.25,"13", ER474=3.5,"14", ER474=3.75,"15",ER474=4,"16", ER474=-0.25, "17", bq=-0.5, "18")</f>
        <v>0</v>
      </c>
      <c r="EV474" s="14" t="e">
        <f aca="false">VLOOKUP(EU474,LEYENDA!$G$2:$H$8,2,TRUE())</f>
        <v>#N/A</v>
      </c>
      <c r="EW474" s="14" t="e">
        <f aca="false" t="array" ref="EW474">_xlfn.IFS(EV474="0-5","1", EV474="6-12","2", EV474="13-18","3", EV474="19-24","4", EV474="25-36","5", EV474="37-48","6", EV474="49-60","7")</f>
        <v>#N/A</v>
      </c>
    </row>
    <row r="475" customFormat="false" ht="13.5" hidden="false" customHeight="false" outlineLevel="0" collapsed="false">
      <c r="A475" s="1" t="n">
        <v>166</v>
      </c>
      <c r="B475" s="2" t="n">
        <v>1</v>
      </c>
      <c r="C475" s="33" t="n">
        <v>42142</v>
      </c>
      <c r="E475" s="5" t="str">
        <f aca="false">VLOOKUP(A475,'286'!$A$3:$J$6279,10,FALSE())</f>
        <v>JALVO ORTEGA, CARMEN</v>
      </c>
      <c r="F475" s="4" t="str">
        <f aca="false">VLOOKUP(A475,'286'!$A$3:$I$1768,3,FALSE())</f>
        <v>JALORCAR</v>
      </c>
      <c r="G475" s="6" t="n">
        <f aca="false">VLOOKUP(A475,'286'!$A$3:$I$1768,4,FALSE())</f>
        <v>27771</v>
      </c>
      <c r="H475" s="7" t="n">
        <f aca="false">YEAR(C475)-YEAR(G475)</f>
        <v>39</v>
      </c>
      <c r="I475" s="1" t="str">
        <f aca="false">VLOOKUP(H475,LEYENDA!$C$2:$D$6,2,TRUE())</f>
        <v>25-40</v>
      </c>
      <c r="J475" s="5" t="str">
        <f aca="false">VLOOKUP(A475,'286'!$A$3:$I$1768,7,FALSE())</f>
        <v>M</v>
      </c>
      <c r="K475" s="8" t="n">
        <f aca="false">VLOOKUP(A475,'286'!$A$3:$I$1768,2,FALSE())</f>
        <v>0</v>
      </c>
      <c r="L475" s="4" t="str">
        <f aca="false">VLOOKUP(A475,'286'!$A$3:$I$1768,8,FALSE())</f>
        <v>D</v>
      </c>
      <c r="M475" s="4" t="str">
        <f aca="false">VLOOKUP(A475,'286'!$A$3:$I$1768,9,FALSE())</f>
        <v>D</v>
      </c>
      <c r="N475" s="8" t="str">
        <f aca="false">IF(R475=O475, "MISMA","CONTRARIA")</f>
        <v>MISMA</v>
      </c>
      <c r="O475" s="8" t="str">
        <f aca="false" t="array" ref="O475">_xlfn.IFS(L475="D","1", L475="I","2")</f>
        <v>1</v>
      </c>
      <c r="P475" s="8" t="e">
        <f aca="false" t="array" ref="P475">_xlfn.IFS(K475="OD","1", K475="OI","2")</f>
        <v>#N/A</v>
      </c>
      <c r="Q475" s="1" t="str">
        <f aca="false" t="array" ref="Q475">_xlfn.IFS(J475="M","1", J475="H","2")</f>
        <v>1</v>
      </c>
      <c r="R475" s="8" t="str">
        <f aca="false" t="array" ref="R475">_xlfn.IFS(M475="D","1", M475="I","2")</f>
        <v>1</v>
      </c>
      <c r="S475" s="1" t="str">
        <f aca="false" t="array" ref="S475">_xlfn.IFS(N475="CONTRARIA", "1",N475= "MISMA","2")</f>
        <v>2</v>
      </c>
      <c r="T475" s="1" t="str">
        <f aca="false" t="array" ref="T475">_xlfn.IFS(I475="0-12","1", I475="13-24","2", I475="25-40","3", I475="41-60","4", I475="61-100","5")</f>
        <v>3</v>
      </c>
      <c r="U475" s="9" t="n">
        <v>1</v>
      </c>
      <c r="V475" s="10" t="str">
        <f aca="false">IF(U475="","",IF(AND(U475&gt;=-9,U475&lt;=-6.5),"-9 a -6,5",IF(AND(U475&gt;=-6,U475&lt;=-3.5),"-6 a -3,5",IF(AND(U475&gt;=-3,U475&lt;=-1),"-3 a -1",IF(U475=-0.5,"-0,5",IF(AND(U475&gt;=0,U475&lt;=2.5),"0 a 2,5",IF(AND(U475&gt;=3,U475&lt;=5.5),"3 a 5,5",IF(AND(U475&gt;=6,U475&lt;=8.5),"6 a 8,5",IF(AND(U475&gt;=9,U475&lt;=20),"9 a 20","Fuera de rango")))))))))</f>
        <v>0 a 2,5</v>
      </c>
      <c r="W475" s="11" t="n">
        <f aca="false">IF(V475="","",IF(V475="-9 a -6,5",2,IF(V475="-6 a -3,5",3,IF(V475="-3 a -1",4,IF(V475="-0,5","NORMA",IF(V475="0 a 2,5",5,IF(V475="3 a 5,5",6,IF(V475="6 a 8,5",7,IF(V475="9 a 20",8,"Fuera de rango")))))))))</f>
        <v>5</v>
      </c>
      <c r="X475" s="9" t="n">
        <v>22</v>
      </c>
      <c r="Y475" s="11" t="str">
        <f aca="false">IF(X475="","",IF(AND(X475&gt;=0,X475&lt;=4),"0 a 4",IF(AND(X475&gt;=4.5,X475&lt;=8.5),"4,5 a 8,5",IF(X475=9,"9",IF(AND(X475&gt;=9.5,X475&lt;=13),"9,5 a 13",IF(AND(X475&gt;=13.5,X475&lt;=20),"13,5 a 20",IF(AND(X475&gt;=20.5,X475&lt;=35),"20,5 a 35","Fuera de rango")))))))</f>
        <v>20,5 a 35</v>
      </c>
      <c r="Z475" s="11" t="n">
        <f aca="false">IF(Y475="","",IF(Y475="0 a 4",1,IF(Y475="4,5 a 8,5",2,IF(Y475="9","NORMA",IF(Y475="9,5 a 13",3,IF(Y475="13,5 a 20",4,IF(Y475="20,5 a 35",5,"Fuera de rango")))))))</f>
        <v>5</v>
      </c>
      <c r="AA475" s="9" t="n">
        <v>28</v>
      </c>
      <c r="AB475" s="10" t="str">
        <f aca="false">IF(AA475="","",IF(AND(AA475&gt;=0,AA475&lt;=9),"0 a 9",IF(AND(AA475&gt;=9.5,AA475&lt;=18.5),"9,5 a 18,5",IF(AA475=19,"19",IF(AND(AA475&gt;=19.5,AA475&lt;=28),"19,5 a 28",IF(AND(AA475&gt;=28.5,AA475&lt;=40),"28,5 a 40","Fuera de rango"))))))</f>
        <v>19,5 a 28</v>
      </c>
      <c r="AC475" s="11" t="n">
        <f aca="false" t="array" ref="AC475">_xlfn.IFS(AB475="","",AB475="0 a 9",1,AB475="9,5 a 18,5",2,AB475="19","NORMA",AB475="19,5 a 28",3,AB475="28,5 a 40",4,TRUE(),"Fuera de rango")</f>
        <v>3</v>
      </c>
      <c r="AD475" s="9" t="n">
        <v>12</v>
      </c>
      <c r="AE475" s="10" t="str">
        <f aca="false">IF(AD475="","",IF(AND(AD475&gt;=-10,AD475&lt;=0),"De -10 a 0",IF(AND(AD475&gt;=0.5,AD475&lt;=9.5),"0,5 a 9,5",IF(AD475=10,"10",IF(AND(AD475&gt;=10.5,AD475&lt;=20),"10,5 a 20",IF(AND(AD475&gt;=20.5,AD475&lt;=40),"20,5 a 40","Fuera de rango"))))))</f>
        <v>10,5 a 20</v>
      </c>
      <c r="AF475" s="12" t="n">
        <f aca="false">IF(AD475="","",IF(AND(AD475&gt;=-10,AD475&lt;=0),1,IF(AND(AD475&gt;=0.5,AD475&lt;=9.5),2,IF(AD475=10,"NORMA",IF(AND(AD475&gt;=10.5,AD475&lt;=20),3,IF(AND(AD475&gt;=20.5,AD475&lt;=40),4,""))))))</f>
        <v>3</v>
      </c>
      <c r="AG475" s="9" t="n">
        <v>10</v>
      </c>
      <c r="AH475" s="10" t="str">
        <f aca="false">IF(AG475="","",IF(AND(AG475&gt;=0,AG475&lt;=4),"0 a 4",IF(AND(AG475&gt;=4.5,AG475&lt;=8.5),"4,5 a 8,5",IF(AG475=9,"9",IF(AND(AG475&gt;=9.5,AG475&lt;=13),"9,5 a 13",IF(AND(AG475&gt;=13.5,AG475&lt;=25),"13,5 a 25","Fuera de rango"))))))</f>
        <v>9,5 a 13</v>
      </c>
      <c r="AI475" s="10" t="n">
        <f aca="false">IF(AH475="","",IF(AH475="0 a 4",1,IF(AH475="4,5 a 8,5",2,IF(AH475="9","NORMA",IF(AH475="9,5 a 13",3,IF(AH475="13,5 a 25",4,""))))))</f>
        <v>3</v>
      </c>
      <c r="AJ475" s="9" t="n">
        <v>4</v>
      </c>
      <c r="AK475" s="10" t="str">
        <f aca="false">IF(AJ475="","",IF(AND(AJ475&gt;=-15,AJ475&lt;=-10.5),"-15 a -10,5",IF(AND(AJ475&gt;=-10,AJ475&lt;=-4),"-10 a -4",IF(AND(AJ475&gt;=-4.5,AJ475&lt;=0),"-4,5 a 0",IF(AND(AJ475&gt;=0.5,AJ475&lt;=4.5),"0,5 a 4,5",IF(AJ475=5,"5",IF(AND(AJ475&gt;=5.5,AJ475&lt;=10),"5,5 a 10",IF(AND(AJ475&gt;=10.5,AJ475&lt;=20),"10,5 a 20","Fuera de rango"))))))))</f>
        <v>0,5 a 4,5</v>
      </c>
      <c r="AL475" s="11" t="n">
        <f aca="false">IF(AK475="","",IF(AK475="-15 a -10,5",1,IF(AK475="-10 a -4",2,IF(AK475="-4,5 a 0",3,IF(AK475="0,5 a 4,5",4,IF(AK475="5","NORMA",IF(AK475="5,5 a 10",5,IF(AK475="10,5 a 20",6,"Error"))))))))</f>
        <v>4</v>
      </c>
      <c r="AM475" s="9" t="n">
        <v>0</v>
      </c>
      <c r="AN475" s="10" t="str">
        <f aca="false">IF(AM475="","",IF(AND(AM475&gt;=-7.5,AM475&lt;=-5.5),"-7,5 a -5,5",IF(AND(AM475&gt;=-5,AM475&lt;=-3),"-5 a -3",IF(AND(AM475&gt;=-2.5,AM475&lt;=-0.5),"-2,5 a -0,5",IF(AM475=0,"0,00",IF(AND(AM475&gt;=0.5,AM475&lt;=2.5),"0,5 a 2,5",IF(AND(AM475&gt;=3,AM475&lt;=5),"3 a 5",IF(AND(AM475&gt;=5.5,AM475&lt;=7.5),"5,5 a 7,5",IF(AND(AM475&gt;=8,AM475&lt;=10),"8 a 10","Fuera de rango")))))))))</f>
        <v>0,00</v>
      </c>
      <c r="AO475" s="11" t="str">
        <f aca="false">IF(AN475="","",IF(AN475="-7,5 a -5,5",1,IF(AN475="-5 a -3",2,IF(AN475="-2,5 a -0,5",3,IF(AN475="0,00","NORMA",IF(AN475="0,5 a 2,5",4,IF(AN475="3 a 5",5,IF(AN475="5,5 a 7,5",6,IF(AN475="8 a 10",7,"Error")))))))))</f>
        <v>NORMA</v>
      </c>
      <c r="AP475" s="9" t="n">
        <v>1</v>
      </c>
      <c r="AQ475" s="10" t="str">
        <f aca="false">IF(AP475="","",IF(AND(AP475&gt;=-20,AP475&lt;=-9.5),"-20 a -9,5",IF(AND(AP475&gt;=-9,AP475&lt;=-6.5),"-9 a -6,5",IF(AP475=-6,"-6",IF(AND(AP475&gt;=-5.5,AP475&lt;=-3),"-5,5 a -3",IF(AND(AP475&gt;=-2.5,AP475&lt;=0),"-2,5 a 0",IF(AND(AP475&gt;=0.5,AP475&lt;=3),"0,5 a 3",IF(AND(AP475&gt;=3.5,AP475&lt;=6),"3,5 a 6",IF(AND(AP475&gt;=6.5,AP475&lt;=9),"6,5 a 9",IF(AND(AP475&gt;=9.5,AP475&lt;=20),"9,5 a 20","Fuera de rango"))))))))))</f>
        <v>0,5 a 3</v>
      </c>
      <c r="AR475" s="11" t="n">
        <f aca="false">IF(AQ475="","",IF(AQ475="-20 a -9,5",1,IF(AQ475="-9 a -6,5",2,IF(AQ475="-6","NORMA",IF(AQ475="-5,5 a -3",3,IF(AQ475="-2,5 a 0",4,IF(AQ475="0,5 a 3",5,IF(AQ475="3,5 a 6",6,IF(AQ475="6,5 a 9",7,IF(AQ475="9,5 a 20",8,""))))))))))</f>
        <v>5</v>
      </c>
      <c r="AS475" s="9" t="n">
        <v>3</v>
      </c>
      <c r="AT475" s="10" t="str">
        <f aca="false">IF(AS475="","",IF(AND(AS475&gt;=-16,AS475&lt;=-14),"-16 a -14",IF(AND(AS475&gt;=-13.5,AS475&lt;=-11.5),"-13,5 a -11,5",IF(AND(AS475&gt;=-11,AS475&lt;=-9),"-11 a -9",IF(AND(AS475&gt;=-8.5,AS475&lt;=-6.5),"-8,5 a -6,5",IF(AND(AS475&gt;=-6,AS475&lt;=-4),"-6 a -4",IF(AND(AS475&gt;=-3.5,AS475&lt;=-1.5),"-3,5 a -1,5",IF(AND(AS475&gt;=-1,AS475&lt;=1),"-1 a 1",IF(AND(AS475&gt;=1.5,AS475&lt;=3.5),"1,5 a 3,5",IF(AND(AS475&gt;=4,AS475&lt;=6),"4 a 6",IF(AND(AS475&gt;=6.5,AS475&lt;=8.5),"6,5 a 8,5",IF(AND(AS475&gt;=9,AS475&lt;=11),"9 a 11",IF(AND(AS475&gt;=11.5,AS475&lt;=13.5),"11,5 a 13,5",IF(AND(AS475&gt;=14,AS475&lt;=16),"14 a 16",IF(AND(AS475&gt;=16.5,AS475&lt;=18.5),"16,5 a 18,5",IF(AND(AS475&gt;=19,AS475&lt;=21),"19 a 21","Fuera de rango"))))))))))))))))</f>
        <v>1,5 a 3,5</v>
      </c>
      <c r="AU475" s="11" t="n">
        <f aca="false" t="array" ref="AU475">IF(AT475="","",_xlfn.IFS(AT475="-16 a -14",1,AT475="-13,5 a -11,5",2,AT475="-11 a -9",3,AT475="-8,5 a -6,5",4,AT475="-6 a -4",5,AT475="-3,5 a -1,5",6,AT475="-1 a 1",7,AT475="1,5 a 3,5",8,AT475="4 a 6","NORMA",AT475="6,5 a 8,5",9,AT475="9 a 11",10,AT475="11,5 a 13,5",11,AT475="14 a 16",12,AT475="16,5 a 18,5",13,AT475="19 a 21",14,TRUE(),""))</f>
        <v>8</v>
      </c>
      <c r="AV475" s="9" t="n">
        <v>0.5</v>
      </c>
      <c r="AW475" s="10" t="str">
        <f aca="false">IF(AV475="","",IF(AND(AV475&gt;=-1,AV475&lt;=-0.5),"-1 a -0,5",IF(AND(AV475&gt;-0.5,AV475&lt;=0),"De -0,5 a 0",IF(AND(AV475&gt;=0.25,AV475&lt;=0.75),"0,25 a 0,75",IF(AND(AV475&gt;=1,AV475&lt;=1.5),"1 a 1,5",IF(AND(AV475&gt;=1.75,AV475&lt;=2.25),"1,75 a 2,25",IF(AND(AV475&gt;=2.5,AV475&lt;=3),"2,5 a 3",IF(AND(AV475&gt;=3.25,AV475&lt;=3.75),"3,25 a 3,75","Fuera de rango"))))))))</f>
        <v>0,25 a 0,75</v>
      </c>
      <c r="AX475" s="10" t="str">
        <f aca="false">IF(AW475="","",IF(OR(AW475="-1 a -0,5",AW475="-1 a -0.5"),1,IF(OR(AW475="De -0,5 a 0",AW475="-0,5 a 0",AW475="De -0.5 a 0"),2,IF(OR(AW475="0,25 a 0,75",AW475="0.25 a 0.75"),"NORMA",IF(OR(AW475="1 a 1,5",AW475="1 a 1.5"),3,IF(OR(AW475="1,75 a 2,25",AW475="1.75 a 2.25"),4,IF(OR(AW475="2,5 a 3",AW475="2.5 a 3"),5,IF(OR(AW475="3,25 a 3,75",AW475="3.25 a 3.75"),6,""))))))))</f>
        <v>NORMA</v>
      </c>
      <c r="AY475" s="9" t="n">
        <v>0</v>
      </c>
      <c r="AZ475" s="10" t="str">
        <f aca="false">IF(AY475="","",IF(AND(AY475&gt;=-20,AY475&lt;=-9.5),"-20 a -9,5",IF(AND(AY475&gt;=-9,AY475&lt;=-6.5),"-9 a -6,5",IF(AY475=-6,"-6",IF(AND(AY475&gt;=-5.5,AY475&lt;=-3),"-5,5 a -3",IF(AND(AY475&gt;=-2.5,AY475&lt;=0),"-2,5 a 0",IF(AND(AY475&gt;=0.5,AY475&lt;=3),"0,5 a 3",IF(AND(AY475&gt;=3.5,AY475&lt;=6),"3,5 a 6","Fuera de rango"))))))))</f>
        <v>-2,5 a 0</v>
      </c>
      <c r="BA475" s="11" t="n">
        <f aca="false">IF(AZ475="","",IF(AZ475="-20 a -9,5",1,IF(AZ475="-9 a -6,5",2,IF(AZ475="-6","NORMA",IF(AZ475="-5,5 a -3",3,IF(AZ475="-2,5 a 0",4,IF(AZ475="0,5 a 3",5,IF(AZ475="3,5 a 6",6,""))))))))</f>
        <v>4</v>
      </c>
      <c r="BB475" s="9" t="n">
        <v>0</v>
      </c>
      <c r="BC475" s="10" t="str">
        <f aca="false" t="array" ref="BC475">IF(BB475="","",_xlfn.IFS(AND(BB475&gt;=0,BB475&lt;=2),"0 a 2",AND(BB475&gt;=2.5,BB475&lt;=4.5),"2,5 a 4,5",AND(BB475&gt;=5,BB475&lt;=7),"5 a 7",AND(BB475&gt;=7.5,BB475&lt;=9.5),"7,5 a 9,5",AND(BB475&gt;=10,BB475&lt;=12),"10 a 12",AND(BB475&gt;=12.5,BB475&lt;=14.5),"12,5 a 14,5",BB475=15,"15",AND(BB475&gt;=15.5,BB475&lt;=17.5),"15,5 a 17,5",AND(BB475&gt;=18,BB475&lt;=20),"18 a 20",AND(BB475&gt;=20.5,BB475&lt;=22.5),"20,5 a 22,5",AND(BB475&gt;=23,BB475&lt;=25),"23 a 25",TRUE(),"Fuera de rango"))</f>
        <v>0 a 2</v>
      </c>
      <c r="BD475" s="11" t="n">
        <f aca="false" t="array" ref="BD475">IF(BC475="","",_xlfn.IFS(BC475="0 a 2",1,BC475="2,5 a 4,5",2,BC475="5 a 7",3,BC475="7,5 a 9,5",4,BC475="10 a 12",5,BC475="12,5 a 14,5",6,BC475="15","NORMA",BC475="15,5 a 17,5",7,BC475="18 a 20",8,BC475="20,5 a 22,5",9,BC475="23 a 25",10,TRUE(),"Fuera de rango"))</f>
        <v>1</v>
      </c>
      <c r="BE475" s="9" t="n">
        <v>33</v>
      </c>
      <c r="BF475" s="10" t="str">
        <f aca="false">IF(BE475="","",IF(AND(BE475&gt;=-20,BE475&lt;=-10),"-20 a -10",IF(AND(BE475&gt;=-9.5,BE475&lt;=0.5),"-9,5 a 0,5",IF(AND(BE475&gt;=1,BE475&lt;=11),"1 a 11",IF(AND(BE475&gt;=11.5,BE475&lt;=20.5),"11,5 a 20,5",IF(BE475=21,"21",IF(AND(BE475&gt;=21.5,BE475&lt;=31.5),"21,5 a 31,5",IF(AND(BE475&gt;=32,BE475&lt;=42),"32 a 42","Fuera de rango"))))))))</f>
        <v>32 a 42</v>
      </c>
      <c r="BG475" s="11" t="n">
        <f aca="false">IF(BF475="","",IF(BF475="-20 a -10",1,IF(BF475="-9,5 a 0,5",2,IF(BF475="1 a 11",3,IF(BF475="11,5 a 20,5",4,IF(BF475="21","NORMA",IF(BF475="21,5 a 31,5",5,IF(BF475="32 a 42",6,""))))))))</f>
        <v>6</v>
      </c>
      <c r="BH475" s="9" t="n">
        <v>18</v>
      </c>
      <c r="BI475" s="10" t="str">
        <f aca="false">IF(BH475="","",IF(AND(BH475&gt;=-20,BH475&lt;=-15),"-20 a -15",IF(AND(BH475&gt;=-14.5,BH475&lt;=-9.5),"-14,5 a -9,5",IF(AND(BH475&gt;=-9,BH475&lt;=-4),"-9 a -4",IF(AND(BH475&gt;=-3.5,BH475&lt;=2.5),"-3,5 a 2,5",IF(AND(BH475&gt;=3,BH475&lt;=8),"3 a 8",IF(AND(BH475&gt;=8.5,BH475&lt;=14.5),"8,5 a 14,5",IF(BH475=15,"15",IF(AND(BH475&gt;=15.5,BH475&lt;=20.5),"15,5 a 20,5",IF(AND(BH475&gt;=21,BH475&lt;=26),"21 a 26","Fuera de rango"))))))))))</f>
        <v>15,5 a 20,5</v>
      </c>
      <c r="BJ475" s="11" t="n">
        <f aca="false">IF(BI475="","",IF(BI475="-20 a -15",1,IF(BI475="-14,5 a -9,5",2,IF(BI475="-9 a -4",3,IF(BI475="-3,5 a 2,5",4,IF(BI475="3 a 8",5,IF(BI475="8,5 a 14,5",6,IF(BI475="15","NORMA",IF(BI475="15,5 a 20,5",7,IF(BI475="21 a 26",8,IF(BI475="26,5 a 31,5",9,"")))))))))))</f>
        <v>7</v>
      </c>
      <c r="BK475" s="9" t="n">
        <v>12</v>
      </c>
      <c r="BL475" s="10" t="str">
        <f aca="false">IF(BK475="","",IF(AND(BK475&gt;=0,BK475&lt;=2),"0 - 2",IF(AND(BK475&gt;=2.5,BK475&lt;=4.5),"2,5 - 4,5",IF(AND(BK475&gt;=5,BK475&lt;=7),"5 - 7",IF(AND(BK475&gt;=7.5,BK475&lt;=9.5),"7,5 - 9,5",IF(AND(BK475&gt;=10,BK475&lt;=12),"10 - 12",IF(AND(BK475&gt;=12.5,BK475&lt;=13.5),"12,5 - 13,5",IF(BK475=14,"14",IF(AND(BK475&gt;=14.5,BK475&lt;=16.5),"14,5 - 16,5",IF(AND(BK475&gt;=17,BK475&lt;=19),"17 - 19",IF(AND(BK475&gt;=19.5,BK475&lt;=21.5),"19,5 - 21,5",IF(AND(BK475&gt;=22,BK475&lt;=24),"22 - 24",IF(AND(BK475&gt;=24.5,BK475&lt;=26.5),"24,5 - 26,5",IF(AND(BK475&gt;=27,BK475&lt;=29),"27 - 29",IF(AND(BK475&gt;=29.5,BK475&lt;=30),"29,5 - 30","Fuera de rango")))))))))))))))</f>
        <v>10 - 12</v>
      </c>
      <c r="BM475" s="11" t="n">
        <f aca="false">IF(BL475="","",IF(BL475="0 - 2",1,IF(BL475="2,5 - 4,5",2,IF(BL475="5 - 7",3,IF(BL475="7,5 - 9,5",4,IF(BL475="10 - 12",5,IF(BL475="12,5 - 13,5",6,IF(BL475="14","NORMA",IF(BL475="14,5 - 16,5",7,IF(BL475="17 - 19",8,IF(BL475="19,5 - 21,5",9,IF(BL475="22 - 24",10,IF(BL475="24,5 - 26,5",11,IF(BL475="27 - 29",12,IF(BL475="29,5 - 30",13,"")))))))))))))))</f>
        <v>5</v>
      </c>
      <c r="BN475" s="9" t="n">
        <v>17</v>
      </c>
      <c r="BO475" s="11" t="str">
        <f aca="false">IF(BN475="","",IF(AND(BN475&gt;=-20,BN475&lt;=-10),"-20 a -10",IF(AND(BN475&gt;=-9.5,BN475&lt;=0.5),"-9,5 a 0,5",IF(AND(BN475&gt;=1,BN475&lt;=11),"1 a 11",IF(AND(BN475&gt;=11.5,BN475&lt;=21.5),"11,5 a 21,5",IF(BN475=22,"22",IF(AND(BN475&gt;=22.5,BN475&lt;=32.5),"22,5 a 32,5",IF(AND(BN475&gt;=33,BN475&lt;=43),"33 a 43","Fuera de rango"))))))))</f>
        <v>11,5 a 21,5</v>
      </c>
      <c r="BP475" s="11" t="n">
        <f aca="false">IF(BO475="","",IF(BO475="-20 a -10",1,IF(BO475="-9,5 a 0,5",2,IF(BO475="1 a 11",3,IF(BO475="11,5 a 21,5",4,IF(BO475="22","NORMA",IF(BO475="22,5 a 32,5",5,IF(BO475="33 a 43",6,""))))))))</f>
        <v>4</v>
      </c>
      <c r="BQ475" s="9" t="n">
        <v>9</v>
      </c>
      <c r="BR475" s="10" t="str">
        <f aca="false">IF(BQ475="","",IF(AND(BQ475&gt;=-20,BQ475&lt;=-15),"-20 a -15",IF(AND(BQ475&gt;=-14.5,BQ475&lt;=-9.5),"-14,5 a -9,5",IF(AND(BQ475&gt;=-9,BQ475&lt;=-4),"-9 a -4",IF(AND(BQ475&gt;=-3.5,BQ475&lt;=2.5),"-3,5 a 2,5",IF(AND(BQ475&gt;=3,BQ475&lt;=8),"3 a 8",IF(AND(BQ475&gt;=8.5,BQ475&lt;=13.5),"8,5 a 13,5",IF(AND(BQ475&gt;=14,BQ475&lt;=17.5),"14 a 17,5",IF(BQ475=18,"18",IF(AND(BQ475&gt;=18.5,BQ475&lt;=23.5),"18,5 a 23,5",IF(AND(BQ475&gt;=24,BQ475&lt;=29),"24 a 29",IF(AND(BQ475&gt;=29.5,BQ475&lt;=34.5),"29,5 a 34,5",IF(AND(BQ475&gt;=35,BQ475&lt;=40),"35 a 40","Fuera de rango")))))))))))))</f>
        <v>8,5 a 13,5</v>
      </c>
      <c r="BS475" s="11" t="n">
        <f aca="false">IF(BR475="","",IF(BR475="-20 a -15",1,IF(BR475="-14,5 a -9,5",2,IF(BR475="-9 a -4",3,IF(BR475="-3,5 a 2,5",4,IF(BR475="3 a 8",5,IF(BR475="8,5 a 13,5",6,IF(BR475="14 a 17,5",7,IF(BR475="18","NORMA",IF(BR475="18,5 a 23,5",8,IF(BR475="24 a 29",9,IF(BR475="29,5 a 34,5",10,IF(BR475="35 a 40",11,"")))))))))))))</f>
        <v>6</v>
      </c>
      <c r="BT475" s="9" t="n">
        <v>0</v>
      </c>
      <c r="BU475" s="10" t="str">
        <f aca="false">IF(BT475="","",IF(AND(BT475&gt;=-20,BT475&lt;=-18),"-20 a -18",IF(AND(BT475&gt;=-17.5,BT475&lt;=-15.5),"-17,5 a -15,5",IF(AND(BT475&gt;=-15,BT475&lt;=-13),"-15 a -13",IF(AND(BT475&gt;=-12.5,BT475&lt;=-10.5),"-12,5 a -10,5",IF(AND(BT475&gt;=-10,BT475&lt;=-8),"-10 a -8",IF(AND(BT475&gt;=-7.5,BT475&lt;=-5.5),"-7,5 a -5,5",IF(AND(BT475&gt;=-5,BT475&lt;=-3),"-5 a -3",IF(AND(BT475&gt;=-2.5,BT475&lt;=-0.5),"-2,5 a -0,5",IF(BT475=0,"0",IF(AND(BT475&gt;=0.5,BT475&lt;=2.5),"0,5 a 2,5",IF(AND(BT475&gt;=3,BT475&lt;=5),"3 a 5",IF(AND(BT475&gt;=5.5,BT475&lt;=7.5),"5,5 a 7,5",IF(AND(BT475&gt;=8,BT475&lt;=10),"8 a 10",IF(AND(BT475&gt;=10.5,BT475&lt;=12.5),"10,5 a 12,5",IF(AND(BT475&gt;=13,BT475&lt;=15),"13 a 15",IF(AND(BT475&gt;=15.5,BT475&lt;=17.5),"15,5 a 17,5",IF(AND(BT475&gt;=18,BT475&lt;=20),"18 a 20","Fuera de rango"))))))))))))))))))</f>
        <v>0</v>
      </c>
      <c r="BV475" s="11" t="str">
        <f aca="false">IF(BT475="","",IF(BT475=0,"NORMA",IF(AND(BT475&gt;=-20,BT475&lt;=-18),2,IF(AND(BT475&gt;=-17.5,BT475&lt;=-15.5),2,IF(AND(BT475&gt;=-15,BT475&lt;=-13),3,IF(AND(BT475&gt;=-12.5,BT475&lt;=-10.5),4,IF(AND(BT475&gt;=-10,BT475&lt;=-8),5,IF(AND(BT475&gt;=-7.5,BT475&lt;=-5.5),6,IF(AND(BT475&gt;=-5,BT475&lt;=-3),7,IF(AND(BT475&gt;=-2.5,BT475&lt;=-0.5),8,IF(AND(BT475&gt;=0.5,BT475&lt;=2.5),9,IF(AND(BT475&gt;=3,BT475&lt;=5),10,IF(AND(BT475&gt;=5.5,BT475&lt;=7.5),11,IF(AND(BT475&gt;=8,BT475&lt;=10),12,IF(AND(BT475&gt;=10.5,BT475&lt;=12.5),13,IF(AND(BT475&gt;=13,BT475&lt;=15),14,IF(AND(BT475&gt;=15.5,BT475&lt;=17.5),15,IF(AND(BT475&gt;=18,BT475&lt;=20),16,"Fuera de rango"))))))))))))))))))</f>
        <v>NORMA</v>
      </c>
      <c r="BW475" s="9" t="n">
        <v>-4.25</v>
      </c>
      <c r="BX475" s="10" t="n">
        <f aca="false">18.5- (0.3*H475)</f>
        <v>6.8</v>
      </c>
      <c r="BY475" s="10" t="n">
        <f aca="false">(BW475)-(BX475)</f>
        <v>-11.05</v>
      </c>
      <c r="BZ475" s="10" t="str">
        <f aca="false">IF(BY475="","",IF(BY475&lt;-27.5,"De -30 a -28",IF(BY475&lt;-25,"De -27,5 a -25,5",IF(BY475&lt;-22.5,"De -25 a -23",IF(BY475&lt;-20,"De -22,5 a -20,5",IF(BY475&lt;-17.5,"De -20 a -18",IF(BY475&lt;-15,"De -17,5 a -15,5",IF(BY475&lt;-12.5,"De -15 a -13",IF(BY475&lt;-10,"De -12,5 a -10,5",IF(BY475&lt;-7.5,"De -10 a -8",IF(BY475&lt;-5,"De -7,5 a -5,5",IF(BY475&lt;-2.5,"De -5 a -3",IF(BY475&lt;0,"De -2,5 a -0,5",IF(BY475&lt;2.5,"De 0 a 2",IF(BY475&lt;5,"De 2,5 a 4,5",IF(BY475&lt;7.5,"De 5 a 7",IF(BY475&lt;10,"De 7,5 a 9,5",IF(BY475&lt;12.5,"De 10 a 12",IF(BY475&lt;15,"De 12,5 a 14,5",IF(BY475&lt;17.5,"De 15 a 17",IF(BY475&lt;20,"De 17,5 a 19,5",IF(BY475&lt;22.5,"De 20 a 22",IF(BY475&lt;25,"De 22,5 a 24,5",IF(BY475&lt;27.5,"De 25 a 27","De 27,5 a 30"))))))))))))))))))))))))</f>
        <v>De -12,5 a -10,5</v>
      </c>
      <c r="CA475" s="12" t="n">
        <f aca="false">IF(BY475="","",IF(BY475&lt;=-28,1,IF(BY475&lt;=-25.5,2,IF(BY475&lt;=-23,3,IF(BY475&lt;=-20.5,4,IF(BY475&lt;=-18,5,IF(BY475&lt;=-15.5,6,IF(BY475&lt;=-13,7,IF(BY475&lt;=-10.5,8,IF(BY475&lt;=-8,9,IF(BY475&lt;=-5.5,10,IF(BY475&lt;=-3,11,IF(BY475&lt;=-0.5,12,IF(BY475&lt;=2,13,IF(BY475&lt;=4.5,14,IF(BY475&lt;=7,15,IF(BY475&lt;=9.5,16,IF(BY475&lt;=12,17,IF(BY475&lt;=14.5,18,IF(BY475&lt;=17,19,IF(BY475&lt;=19.5,20,IF(BY475&lt;=22,21,IF(BY475&lt;=24.5,22,IF(BY475&lt;=27,23,IF(BY475&lt;=30,24,"Fuera de rango")))))))))))))))))))))))))</f>
        <v>8</v>
      </c>
      <c r="CB475" s="9" t="n">
        <v>-3.75</v>
      </c>
      <c r="CC475" s="10" t="n">
        <f aca="false">18.5- (0.3*H475)</f>
        <v>6.8</v>
      </c>
      <c r="CD475" s="10" t="n">
        <f aca="false">(CB475)-(CC475)</f>
        <v>-10.55</v>
      </c>
      <c r="CE475" s="10" t="str">
        <f aca="false">IF(CD475="","",IF(CD475&lt;-27.5,"De -30 a -28",IF(CD475&lt;-25,"De -27,5 a -25,5",IF(CD475&lt;-22.5,"De -25 a -23",IF(CD475&lt;-20,"De -22,5 a -20,5",IF(CD475&lt;-17.5,"De -20 a -18",IF(CD475&lt;-15,"De -17,5 a -15,5",IF(CD475&lt;-12.5,"De -15 a -13",IF(CD475&lt;-10,"De -12,5 a -10,5",IF(CD475&lt;-7.5,"De -10 a -8",IF(CD475&lt;-5,"De -7,5 a -5,5",IF(CD475&lt;-2.5,"De -5 a -3",IF(CD475&lt;0,"De -2,5 a -0,5",IF(CD475&lt;=2,"De 0 a 2",IF(CD475&lt;=4.5,"De 2,5 a 4,5",IF(CD475&lt;=7,"De 5 a 7",IF(CD475&lt;=9.5,"De 7,5 a 9,5",IF(CD475&lt;=12,"De 10 a 12",IF(CD475&lt;=14.5,"De 12,5 a 14,5",IF(CD475&lt;=17,"De 15 a 17",IF(CD475&lt;=19.5,"De 17,5 a 19,5",IF(CD475&lt;=22,"De 20 a 22",IF(CD475&lt;=24.5,"De 22,5 a 24,5",IF(CD475&lt;=27,"De 25 a 27","De 27,5 a 30"))))))))))))))))))))))))</f>
        <v>De -12,5 a -10,5</v>
      </c>
      <c r="CF475" s="12" t="n">
        <f aca="false">IF(CD475="","",IF(CD475&lt;-27.5,1,IF(CD475&lt;-25,2,IF(CD475&lt;-22.5,3,IF(CD475&lt;-20,4,IF(CD475&lt;-17.5,5,IF(CD475&lt;-15,6,IF(CD475&lt;-12.5,7,IF(CD475&lt;-10,8,IF(CD475&lt;-7.5,9,IF(CD475&lt;-5,10,IF(CD475&lt;-2.5,11,IF(CD475&lt;0,12,IF(CD475&lt;2.5,13,IF(CD475&lt;5,14,IF(CD475&lt;7.5,15,IF(CD475&lt;10,16,IF(CD475&lt;12.5,17,IF(CD475&lt;15,18,IF(CD475&lt;17.5,19,IF(CD475&lt;20,20,IF(CD475&lt;22.5,21,IF(CD475&lt;25,22,IF(CD475&lt;27.5,23,24))))))))))))))))))))))))</f>
        <v>8</v>
      </c>
      <c r="CG475" s="9" t="n">
        <v>-1.5</v>
      </c>
      <c r="CH475" s="10" t="str">
        <f aca="false">IF(CG475="","",IF(AND(CG475&gt;=-10,CG475&lt;=-9.5),"-10 a -9,5",IF(AND(CG475&gt;-9.5,CG475&lt;=-8.5),"-9 a -8,5",IF(AND(CG475&gt;-8.5,CG475&lt;=-7.5),"-8 a -7,5",IF(AND(CG475&gt;-7.5,CG475&lt;=-6.5),"-7 a -6,5",IF(AND(CG475&gt;-6.5,CG475&lt;=-5.5),"-6 a -5,5",IF(AND(CG475&gt;-5.5,CG475&lt;=-4.5),"-5 a -4,5",IF(AND(CG475&gt;-4.5,CG475&lt;=-3.5),"-4 a -3,5",IF(AND(CG475&gt;-3.5,CG475&lt;=-2.5),"-3 a -2,5",IF(CG475=-2.25,"-2,25",IF(AND(CG475&gt;-2.5,CG475&lt;=-1.5),"-2 a -1,5",IF(AND(CG475&gt;-1.5,CG475&lt;=-0.5),"-1 a -0,5",IF(AND(CG475&gt;-0.5,CG475&lt;=0.5),"0 a 0,5",IF(AND(CG475&gt;0.5,CG475&lt;=1.5),"1 a 1,5",IF(AND(CG475&gt;1.5,CG475&lt;=2.5),"2 a 2,5",IF(AND(CG475&gt;2.5,CG475&lt;=3.5),"3 a 3,5",IF(AND(CG475&gt;3.5,CG475&lt;=4.5),"4 a 4,5",IF(AND(CG475&gt;4.5,CG475&lt;=5.5),"5 a 5,5",IF(AND(CG475&gt;5.5,CG475&lt;=6.5),"6 a 6,5",IF(AND(CG475&gt;6.5,CG475&lt;=7.5),"7 a 7,5",IF(AND(CG475&gt;7.5,CG475&lt;=8.5),"8 a 8,5",IF(AND(CG475&gt;8.5,CG475&lt;=9.5),"9 a 9,5",IF(CG475&gt;=10,"10","Fuera de rango")))))))))))))))))))))))</f>
        <v>-2 a -1,5</v>
      </c>
      <c r="CI475" s="11" t="n">
        <f aca="false">IF(CG475="","",IF(CG475=-2.25,"NORMA",IF(CG475&lt;=-9.5,1,IF(CG475&lt;=-8.5,2,IF(CG475&lt;=-7.5,3,IF(CG475&lt;=-6.5,4,IF(CG475&lt;=-5.5,5,IF(CG475&lt;=-4.5,6,IF(CG475&lt;=-3.5,7,IF(CG475&lt;=-2.5,8,IF(CG475&lt;=-1.5,9,IF(CG475&lt;=-0.5,10,IF(CG475&lt;=0.5,11,IF(CG475&lt;=1.5,12,IF(CG475&lt;=2.5,13,IF(CG475&lt;=3.5,14,IF(CG475&lt;=4.5,15,IF(CG475&lt;=5.5,16,IF(CG475&lt;=6.5,17,IF(CG475&lt;=7.5,18,IF(CG475&lt;=8.5,19,IF(CG475&lt;=9.5,20,IF(CG475=10,21,"Fuera de rango")))))))))))))))))))))))</f>
        <v>9</v>
      </c>
      <c r="CJ475" s="9" t="n">
        <v>2.25</v>
      </c>
      <c r="CK475" s="10" t="str">
        <f aca="false">IF(CJ475="","",IF(AND(CJ475&gt;=-6,CJ475&lt;=-5.5),"-6 a -5,5",IF(AND(CJ475&gt;-5.5,CJ475&lt;=-4.5),"-5 a -4,5",IF(AND(CJ475&gt;-4.5,CJ475&lt;=-3.5),"-4 a -3,5",IF(AND(CJ475&gt;-3.5,CJ475&lt;=-2.5),"-3 a -2,5",IF(AND(CJ475&gt;-2.5,CJ475&lt;=-1.5),"-2 a -1,5",IF(AND(CJ475&gt;-1.5,CJ475&lt;=-0.5),"-1 a -0,5",IF(AND(CJ475&gt;-0.5,CJ475&lt;=0.5),"0 a 0,5",IF(AND(CJ475&gt;0.5,CJ475&lt;=1.5),"1 a 1,5",IF(AND(CJ475&gt;1.5,CJ475&lt;2.5),"2",IF(AND(CJ475&gt;=2.5,CJ475&lt;=3),"2,5 a 3",IF(AND(CJ475&gt;3,CJ475&lt;=4),"3,5 a 4",IF(AND(CJ475&gt;4,CJ475&lt;=5),"4,5 a 5",IF(AND(CJ475&gt;5,CJ475&lt;=6),"5,5 a 6",IF(AND(CJ475&gt;6,CJ475&lt;=7),"6,5 a 7",IF(AND(CJ475&gt;7,CJ475&lt;=8),"7,5 a 8",IF(AND(CJ475&gt;8,CJ475&lt;=9.5),"8,5 a 9,5",IF(CJ475=10,"10","Fuera de rango"))))))))))))))))))</f>
        <v>2</v>
      </c>
      <c r="CL475" s="11" t="str">
        <f aca="false">IF(CK475="","",IF(OR(CK475="-6 a -5,5",CK475="-6 - -5,5"),1,IF(OR(CK475="-5 a -4,5",CK475="-5 - -4,5"),2,IF(OR(CK475="-4 a -3,5",CK475="-4 - -3,5"),3,IF(OR(CK475="-3 a -2,5",CK475="-3 - -2,5"),4,IF(OR(CK475="-2 a -1,5",CK475="-2 - -1,5"),5,IF(OR(CK475="-1 a -0,5",CK475="-1 - -0,5"),6,IF(OR(CK475="0 a 0,5",CK475="0 - 0,5"),7,IF(OR(CK475="1 a 1,5",CK475="1 - 1,5"),8,IF(CK475="2","NORMA",IF(OR(CK475="2,5 a 3",CK475="2,5 - 3"),9,IF(OR(CK475="3,5 a 4",CK475="3,5 - 4"),10,IF(OR(CK475="4,5 a 5",CK475="4,5 - 5"),11,IF(OR(CK475="5,5 a 6",CK475="5,5 - 6"),12,IF(OR(CK475="6,5 a 7",CK475="6,5 - 7"),13,IF(OR(CK475="7,5 a 8",CK475="7,5 - 8"),14,IF(OR(CK475="8,5 a 9",CK475="8,5 - 9,5",CK475="9 a 9,5"),15,IF(CK475="10",15,IF(OR(CK475="0,5 a 1",CK475="0,5 - 1"),7,"Fuera de rango")))))))))))))))))))</f>
        <v>NORMA</v>
      </c>
      <c r="CN475" s="10" t="str">
        <f aca="false">IF(CM475=0,"0", " ")</f>
        <v>0</v>
      </c>
      <c r="CO475" s="10" t="str">
        <f aca="false">IF(CM475&gt;0,"EME"," ")</f>
        <v> </v>
      </c>
      <c r="CQ475" s="10" t="str">
        <f aca="false">IF(CP475&gt;0,"0", " ")</f>
        <v> </v>
      </c>
      <c r="CR475" s="10" t="str">
        <f aca="false">IF(CP475&gt;0,"EME"," ")</f>
        <v> </v>
      </c>
      <c r="CS475" s="9" t="n">
        <v>0</v>
      </c>
      <c r="CV475" s="9" t="n">
        <v>0</v>
      </c>
      <c r="CY475" s="9" t="n">
        <v>-2.25</v>
      </c>
      <c r="DB475" s="9" t="n">
        <v>-2</v>
      </c>
      <c r="DC475" s="11" t="str">
        <f aca="false">IF(DB475&lt;0,"2"," ")</f>
        <v>2</v>
      </c>
      <c r="DD475" s="11" t="str">
        <f aca="false">IF(DB475&lt;0,"MIO"," ")</f>
        <v>MIO</v>
      </c>
      <c r="DE475" s="9" t="n">
        <v>-0.75</v>
      </c>
      <c r="DF475" s="10" t="str">
        <f aca="false">IF(DE475&lt;0,"3"," ")</f>
        <v>3</v>
      </c>
      <c r="DG475" s="10" t="str">
        <f aca="false">IF(DE475&lt;0,"AST"," ")</f>
        <v>AST</v>
      </c>
      <c r="DH475" s="9" t="n">
        <v>-1</v>
      </c>
      <c r="DI475" s="10" t="str">
        <f aca="false">IF(DH475&lt;0,"3"," ")</f>
        <v>3</v>
      </c>
      <c r="DJ475" s="10" t="str">
        <f aca="false">IF(DH475&lt;0,"AST"," ")</f>
        <v>AST</v>
      </c>
      <c r="DK475" s="9" t="n">
        <v>0</v>
      </c>
      <c r="DL475" s="10" t="str">
        <f aca="false">IF(DK475&gt;0,"4"," ")</f>
        <v> </v>
      </c>
      <c r="DM475" s="10" t="str">
        <f aca="false">IF(DK475&gt;0,"PRE"," ")</f>
        <v> </v>
      </c>
      <c r="DN475" s="9" t="n">
        <v>0</v>
      </c>
      <c r="DO475" s="10" t="str">
        <f aca="false">IF(DN475&gt;0,"4"," ")</f>
        <v> </v>
      </c>
      <c r="DP475" s="10" t="str">
        <f aca="false">IF(DN475&gt;0,"PRE"," ")</f>
        <v> </v>
      </c>
      <c r="DS475" s="12" t="str">
        <f aca="false">CONCATENATE(CO475,CU475,DA475,DG475,DM475)</f>
        <v> AST </v>
      </c>
      <c r="DT475" s="10" t="e">
        <f aca="false" t="array" ref="DT475">_xlfn.IFS(DS475="EME    ","0", DS475=" HIP   ","1", DS475="  MIO  ","2", DS475="   AST ","3", DS475="    PRE","4", DS475="EME   PRE","5", DS475=" HIP  PRE","6", DS475=" HIP AST ","7", DS475="  MIO PRE","8", DS475="  MIOAST ","9", DS475="   ASTPRE","10",DS475=" HIP ASTPRE","11", DS475="  MIOASTPRE","12", DS475="     ","0")</f>
        <v>#N/A</v>
      </c>
      <c r="DV475" s="1" t="e">
        <f aca="false" t="array" ref="DV475">_xlfn.IFS(DU475="SI","2", DU475="NO","1")</f>
        <v>#N/A</v>
      </c>
      <c r="DX475" s="11" t="str">
        <f aca="false">IF(DW475=0,"1","2")</f>
        <v>1</v>
      </c>
      <c r="DY475" s="11" t="str">
        <f aca="false" t="array" ref="DY475">_xlfn.IFS(DW475=0,"0", DW475=0.25, "1", DW475=0.5,"2", DW475=0.75,"3", DW475=1,"4",DW475=1.25,"5", DW475=1.5,"6", DW475=1.75,"7", DW475=2,"8")</f>
        <v>0</v>
      </c>
      <c r="EA475" s="11" t="str">
        <f aca="false">IF(DZ475=0,"1","2")</f>
        <v>1</v>
      </c>
      <c r="EB475" s="11" t="str">
        <f aca="false" t="array" ref="EB475">_xlfn.IFS(DZ475=0,"0", DZ475=0.25, "1", DZ475=0.5,"2", DZ475=0.75,"3", DZ475=1,"4",DZ475=1.25,"5", DZ475=1.5,"6", DZ475=1.75,"7", DZ475=2,"8")</f>
        <v>0</v>
      </c>
      <c r="ED475" s="10" t="str">
        <f aca="false">IF(EC475=0,"1","2")</f>
        <v>1</v>
      </c>
      <c r="EE475" s="11" t="str">
        <f aca="false" t="array" ref="EE475">_xlfn.IFS(EC475=0,"0", EC475=-0.25, "1", EC475=-0.5,"2", EC475=-0.75,"3", EC475=-1,"4",EC475=-1.25,"5", EC475=-1.5,"6", EC475=-1.75,"7", EC475=-2,"8", EC475=-2.25,"9",EC475=-2.5,"10", EC475=-2.75,"11", EC475=-3,"12", EC475=-3.25,"13", EC475=-3.5,"14", EC475=-3.75,"15",EC475=-4,"16")</f>
        <v>0</v>
      </c>
      <c r="EG475" s="10" t="str">
        <f aca="false">IF(EF475=0,"1","2")</f>
        <v>1</v>
      </c>
      <c r="EH475" s="11" t="str">
        <f aca="false" t="array" ref="EH475">_xlfn.IFS(EF475=0,"0", EF475=-0.25, "1", EF475=-0.5,"2", EF475=-0.75,"3", EF475=-1,"4",EF475=-1.25,"5", EF475=-1.5,"6", EF475=-1.75,"7", EF475=-2,"8", EF475=-2.25,"9",EF475=-2.5,"10", EF475=-2.75,"11", EF475=-3,"12", EF475=-3.25,"13", EF475=-3.5,"14", EF475=-3.75,"15",EF475=-4,"16")</f>
        <v>0</v>
      </c>
      <c r="EJ475" s="11" t="str">
        <f aca="false">IF(EI475=0,"1","2")</f>
        <v>1</v>
      </c>
      <c r="EK475" s="11" t="str">
        <f aca="false" t="array" ref="EK475">_xlfn.IFS(EI475=0,"0", EI475=-0.25, "1", EI475=-0.5,"2", EI475=-0.75,"3", EI475=-1,"4",EI475=-1.25,"5", EI475=-1.5,"6", EI475=-1.75,"7", EI475=-2,"8", EI475=-2.25,"9", EI475=-2.25,"9",EI475=-2.5,"10", EI475=-2.75,"11", EI475=-3,"12", EI475=-3.25,"13", EI475=-3.5,"14", EI475=-3.75,"15",EI475=-4,"16", EI475=0.25, "17", EI475=0.5, "18")</f>
        <v>0</v>
      </c>
      <c r="EM475" s="11" t="str">
        <f aca="false">IF(EL475=0,"1","2")</f>
        <v>1</v>
      </c>
      <c r="EN475" s="11" t="str">
        <f aca="false" t="array" ref="EN475">_xlfn.IFS(EL475=0.25,"17",EL475=0.5,"18", EL475=0,"0", EL475=-0.25, "1", EL475=-0.5,"2", EL475=-0.75,"3", EL475=-1,"4",EL475=-1.25,"5", EL475=-1.5,"6", EL475=-1.75,"7", EL475=-2,"8",EL475= -2.25,"9",EL475=-2.5,"10",EL475= -2.75,"11",EL475= -3,"12",EL475= -3.25,"13",EL475= -3.5,"14",EL475= -3.75,"15",EL475=-4,"16")</f>
        <v>0</v>
      </c>
      <c r="EP475" s="11" t="str">
        <f aca="false">IF(EO475=0,"1","2")</f>
        <v>1</v>
      </c>
      <c r="EQ475" s="11" t="str">
        <f aca="false" t="array" ref="EQ475">_xlfn.IFS(EO475=0,"0", EO475=0.25, "1", EO475=0.5,"2", EO475=0.75,"3", EO475=1,"4",EO475=1.25,"5", EO475=1.5,"6", EO475=1.75,"7", EO475=2,"8", EO475=2.25,"9", EO475=2.25,"9",EO475=2.5,"10", EO475=2.75,"11", EO475=3,"12", EO475=3.25,"13", EO475=3.5,"14", EO475=3.75,"15",EO475=4,"16", EO475=-0.25, "17", bq=-0.5, "18")</f>
        <v>0</v>
      </c>
      <c r="ES475" s="11" t="str">
        <f aca="false">IF(ER475=0,"1","2")</f>
        <v>1</v>
      </c>
      <c r="ET475" s="11" t="str">
        <f aca="false" t="array" ref="ET475">_xlfn.IFS(ER475=0,"0", ER475=0.25, "1", ER475=0.5,"2", ER475=0.75,"3", ER475=1,"4",ER475=1.25,"5", ER475=1.5,"6", ER475=1.75,"7", ER475=2,"8", ER475=2.25,"9", ER475=2.25,"9",ER475=2.5,"10", ER475=2.75,"11", ER475=3,"12", ER475=3.25,"13", ER475=3.5,"14", ER475=3.75,"15",ER475=4,"16", ER475=-0.25, "17", bq=-0.5, "18")</f>
        <v>0</v>
      </c>
      <c r="EV475" s="14" t="e">
        <f aca="false">VLOOKUP(EU475,LEYENDA!$G$2:$H$8,2,TRUE())</f>
        <v>#N/A</v>
      </c>
      <c r="EW475" s="14" t="e">
        <f aca="false" t="array" ref="EW475">_xlfn.IFS(EV475="0-5","1", EV475="6-12","2", EV475="13-18","3", EV475="19-24","4", EV475="25-36","5", EV475="37-48","6", EV475="49-60","7")</f>
        <v>#N/A</v>
      </c>
    </row>
    <row r="476" customFormat="false" ht="13.5" hidden="false" customHeight="false" outlineLevel="0" collapsed="false">
      <c r="A476" s="1" t="n">
        <v>166</v>
      </c>
      <c r="B476" s="2" t="n">
        <v>2</v>
      </c>
      <c r="C476" s="33" t="n">
        <v>44727</v>
      </c>
      <c r="E476" s="5" t="str">
        <f aca="false">VLOOKUP(A476,'286'!$A$3:$J$6279,10,FALSE())</f>
        <v>JALVO ORTEGA, CARMEN</v>
      </c>
      <c r="F476" s="4" t="str">
        <f aca="false">VLOOKUP(A476,'286'!$A$3:$I$1768,3,FALSE())</f>
        <v>JALORCAR</v>
      </c>
      <c r="G476" s="6" t="n">
        <f aca="false">VLOOKUP(A476,'286'!$A$3:$I$1768,4,FALSE())</f>
        <v>27771</v>
      </c>
      <c r="H476" s="7" t="n">
        <f aca="false">YEAR(C476)-YEAR(G476)</f>
        <v>46</v>
      </c>
      <c r="I476" s="1" t="str">
        <f aca="false">VLOOKUP(H476,LEYENDA!$C$2:$D$6,2,TRUE())</f>
        <v>41-60</v>
      </c>
      <c r="J476" s="5" t="str">
        <f aca="false">VLOOKUP(A476,'286'!$A$3:$I$1768,7,FALSE())</f>
        <v>M</v>
      </c>
      <c r="K476" s="8" t="n">
        <f aca="false">VLOOKUP(A476,'286'!$A$3:$I$1768,2,FALSE())</f>
        <v>0</v>
      </c>
      <c r="L476" s="4" t="str">
        <f aca="false">VLOOKUP(A476,'286'!$A$3:$I$1768,8,FALSE())</f>
        <v>D</v>
      </c>
      <c r="M476" s="4" t="str">
        <f aca="false">VLOOKUP(A476,'286'!$A$3:$I$1768,9,FALSE())</f>
        <v>D</v>
      </c>
      <c r="N476" s="8" t="str">
        <f aca="false">IF(R476=O476, "MISMA","CONTRARIA")</f>
        <v>MISMA</v>
      </c>
      <c r="O476" s="8" t="str">
        <f aca="false" t="array" ref="O476">_xlfn.IFS(L476="D","1", L476="I","2")</f>
        <v>1</v>
      </c>
      <c r="P476" s="8" t="e">
        <f aca="false" t="array" ref="P476">_xlfn.IFS(K476="OD","1", K476="OI","2")</f>
        <v>#N/A</v>
      </c>
      <c r="Q476" s="1" t="str">
        <f aca="false" t="array" ref="Q476">_xlfn.IFS(J476="M","1", J476="H","2")</f>
        <v>1</v>
      </c>
      <c r="R476" s="8" t="str">
        <f aca="false" t="array" ref="R476">_xlfn.IFS(M476="D","1", M476="I","2")</f>
        <v>1</v>
      </c>
      <c r="S476" s="1" t="str">
        <f aca="false" t="array" ref="S476">_xlfn.IFS(N476="CONTRARIA", "1",N476= "MISMA","2")</f>
        <v>2</v>
      </c>
      <c r="T476" s="1" t="str">
        <f aca="false" t="array" ref="T476">_xlfn.IFS(I476="0-12","1", I476="13-24","2", I476="25-40","3", I476="41-60","4", I476="61-100","5")</f>
        <v>4</v>
      </c>
      <c r="U476" s="9" t="n">
        <v>4</v>
      </c>
      <c r="V476" s="10" t="str">
        <f aca="false">IF(U476="","",IF(AND(U476&gt;=-9,U476&lt;=-6.5),"-9 a -6,5",IF(AND(U476&gt;=-6,U476&lt;=-3.5),"-6 a -3,5",IF(AND(U476&gt;=-3,U476&lt;=-1),"-3 a -1",IF(U476=-0.5,"-0,5",IF(AND(U476&gt;=0,U476&lt;=2.5),"0 a 2,5",IF(AND(U476&gt;=3,U476&lt;=5.5),"3 a 5,5",IF(AND(U476&gt;=6,U476&lt;=8.5),"6 a 8,5",IF(AND(U476&gt;=9,U476&lt;=20),"9 a 20","Fuera de rango")))))))))</f>
        <v>3 a 5,5</v>
      </c>
      <c r="W476" s="11" t="n">
        <f aca="false">IF(V476="","",IF(V476="-9 a -6,5",2,IF(V476="-6 a -3,5",3,IF(V476="-3 a -1",4,IF(V476="-0,5","NORMA",IF(V476="0 a 2,5",5,IF(V476="3 a 5,5",6,IF(V476="6 a 8,5",7,IF(V476="9 a 20",8,"Fuera de rango")))))))))</f>
        <v>6</v>
      </c>
      <c r="X476" s="9" t="n">
        <v>0</v>
      </c>
      <c r="Y476" s="11" t="str">
        <f aca="false">IF(X476="","",IF(AND(X476&gt;=0,X476&lt;=4),"0 a 4",IF(AND(X476&gt;=4.5,X476&lt;=8.5),"4,5 a 8,5",IF(X476=9,"9",IF(AND(X476&gt;=9.5,X476&lt;=13),"9,5 a 13",IF(AND(X476&gt;=13.5,X476&lt;=20),"13,5 a 20",IF(AND(X476&gt;=20.5,X476&lt;=35),"20,5 a 35","Fuera de rango")))))))</f>
        <v>0 a 4</v>
      </c>
      <c r="Z476" s="11" t="n">
        <f aca="false">IF(Y476="","",IF(Y476="0 a 4",1,IF(Y476="4,5 a 8,5",2,IF(Y476="9","NORMA",IF(Y476="9,5 a 13",3,IF(Y476="13,5 a 20",4,IF(Y476="20,5 a 35",5,"Fuera de rango")))))))</f>
        <v>1</v>
      </c>
      <c r="AA476" s="9" t="n">
        <v>29</v>
      </c>
      <c r="AB476" s="10" t="str">
        <f aca="false">IF(AA476="","",IF(AND(AA476&gt;=0,AA476&lt;=9),"0 a 9",IF(AND(AA476&gt;=9.5,AA476&lt;=18.5),"9,5 a 18,5",IF(AA476=19,"19",IF(AND(AA476&gt;=19.5,AA476&lt;=28),"19,5 a 28",IF(AND(AA476&gt;=28.5,AA476&lt;=40),"28,5 a 40","Fuera de rango"))))))</f>
        <v>28,5 a 40</v>
      </c>
      <c r="AC476" s="11" t="n">
        <f aca="false" t="array" ref="AC476">_xlfn.IFS(AB476="","",AB476="0 a 9",1,AB476="9,5 a 18,5",2,AB476="19","NORMA",AB476="19,5 a 28",3,AB476="28,5 a 40",4,TRUE(),"Fuera de rango")</f>
        <v>4</v>
      </c>
      <c r="AD476" s="9" t="n">
        <v>22</v>
      </c>
      <c r="AE476" s="10" t="str">
        <f aca="false">IF(AD476="","",IF(AND(AD476&gt;=-10,AD476&lt;=0),"De -10 a 0",IF(AND(AD476&gt;=0.5,AD476&lt;=9.5),"0,5 a 9,5",IF(AD476=10,"10",IF(AND(AD476&gt;=10.5,AD476&lt;=20),"10,5 a 20",IF(AND(AD476&gt;=20.5,AD476&lt;=40),"20,5 a 40","Fuera de rango"))))))</f>
        <v>20,5 a 40</v>
      </c>
      <c r="AF476" s="12" t="n">
        <f aca="false">IF(AD476="","",IF(AND(AD476&gt;=-10,AD476&lt;=0),1,IF(AND(AD476&gt;=0.5,AD476&lt;=9.5),2,IF(AD476=10,"NORMA",IF(AND(AD476&gt;=10.5,AD476&lt;=20),3,IF(AND(AD476&gt;=20.5,AD476&lt;=40),4,""))))))</f>
        <v>4</v>
      </c>
      <c r="AG476" s="9" t="n">
        <v>8</v>
      </c>
      <c r="AH476" s="10" t="str">
        <f aca="false">IF(AG476="","",IF(AND(AG476&gt;=0,AG476&lt;=4),"0 a 4",IF(AND(AG476&gt;=4.5,AG476&lt;=8.5),"4,5 a 8,5",IF(AG476=9,"9",IF(AND(AG476&gt;=9.5,AG476&lt;=13),"9,5 a 13",IF(AND(AG476&gt;=13.5,AG476&lt;=25),"13,5 a 25","Fuera de rango"))))))</f>
        <v>4,5 a 8,5</v>
      </c>
      <c r="AI476" s="10" t="n">
        <f aca="false">IF(AH476="","",IF(AH476="0 a 4",1,IF(AH476="4,5 a 8,5",2,IF(AH476="9","NORMA",IF(AH476="9,5 a 13",3,IF(AH476="13,5 a 25",4,""))))))</f>
        <v>2</v>
      </c>
      <c r="AJ476" s="9" t="n">
        <v>3</v>
      </c>
      <c r="AK476" s="10" t="str">
        <f aca="false">IF(AJ476="","",IF(AND(AJ476&gt;=-15,AJ476&lt;=-10.5),"-15 a -10,5",IF(AND(AJ476&gt;=-10,AJ476&lt;=-4),"-10 a -4",IF(AND(AJ476&gt;=-4.5,AJ476&lt;=0),"-4,5 a 0",IF(AND(AJ476&gt;=0.5,AJ476&lt;=4.5),"0,5 a 4,5",IF(AJ476=5,"5",IF(AND(AJ476&gt;=5.5,AJ476&lt;=10),"5,5 a 10",IF(AND(AJ476&gt;=10.5,AJ476&lt;=20),"10,5 a 20","Fuera de rango"))))))))</f>
        <v>0,5 a 4,5</v>
      </c>
      <c r="AL476" s="11" t="n">
        <f aca="false">IF(AK476="","",IF(AK476="-15 a -10,5",1,IF(AK476="-10 a -4",2,IF(AK476="-4,5 a 0",3,IF(AK476="0,5 a 4,5",4,IF(AK476="5","NORMA",IF(AK476="5,5 a 10",5,IF(AK476="10,5 a 20",6,"Error"))))))))</f>
        <v>4</v>
      </c>
      <c r="AM476" s="9" t="n">
        <v>0</v>
      </c>
      <c r="AN476" s="10" t="str">
        <f aca="false">IF(AM476="","",IF(AND(AM476&gt;=-7.5,AM476&lt;=-5.5),"-7,5 a -5,5",IF(AND(AM476&gt;=-5,AM476&lt;=-3),"-5 a -3",IF(AND(AM476&gt;=-2.5,AM476&lt;=-0.5),"-2,5 a -0,5",IF(AM476=0,"0,00",IF(AND(AM476&gt;=0.5,AM476&lt;=2.5),"0,5 a 2,5",IF(AND(AM476&gt;=3,AM476&lt;=5),"3 a 5",IF(AND(AM476&gt;=5.5,AM476&lt;=7.5),"5,5 a 7,5",IF(AND(AM476&gt;=8,AM476&lt;=10),"8 a 10","Fuera de rango")))))))))</f>
        <v>0,00</v>
      </c>
      <c r="AO476" s="11" t="str">
        <f aca="false">IF(AN476="","",IF(AN476="-7,5 a -5,5",1,IF(AN476="-5 a -3",2,IF(AN476="-2,5 a -0,5",3,IF(AN476="0,00","NORMA",IF(AN476="0,5 a 2,5",4,IF(AN476="3 a 5",5,IF(AN476="5,5 a 7,5",6,IF(AN476="8 a 10",7,"Error")))))))))</f>
        <v>NORMA</v>
      </c>
      <c r="AP476" s="9" t="n">
        <v>4</v>
      </c>
      <c r="AQ476" s="10" t="str">
        <f aca="false">IF(AP476="","",IF(AND(AP476&gt;=-20,AP476&lt;=-9.5),"-20 a -9,5",IF(AND(AP476&gt;=-9,AP476&lt;=-6.5),"-9 a -6,5",IF(AP476=-6,"-6",IF(AND(AP476&gt;=-5.5,AP476&lt;=-3),"-5,5 a -3",IF(AND(AP476&gt;=-2.5,AP476&lt;=0),"-2,5 a 0",IF(AND(AP476&gt;=0.5,AP476&lt;=3),"0,5 a 3",IF(AND(AP476&gt;=3.5,AP476&lt;=6),"3,5 a 6",IF(AND(AP476&gt;=6.5,AP476&lt;=9),"6,5 a 9",IF(AND(AP476&gt;=9.5,AP476&lt;=20),"9,5 a 20","Fuera de rango"))))))))))</f>
        <v>3,5 a 6</v>
      </c>
      <c r="AR476" s="11" t="n">
        <f aca="false">IF(AQ476="","",IF(AQ476="-20 a -9,5",1,IF(AQ476="-9 a -6,5",2,IF(AQ476="-6","NORMA",IF(AQ476="-5,5 a -3",3,IF(AQ476="-2,5 a 0",4,IF(AQ476="0,5 a 3",5,IF(AQ476="3,5 a 6",6,IF(AQ476="6,5 a 9",7,IF(AQ476="9,5 a 20",8,""))))))))))</f>
        <v>6</v>
      </c>
      <c r="AS476" s="9" t="n">
        <v>0</v>
      </c>
      <c r="AT476" s="10" t="str">
        <f aca="false">IF(AS476="","",IF(AND(AS476&gt;=-16,AS476&lt;=-14),"-16 a -14",IF(AND(AS476&gt;=-13.5,AS476&lt;=-11.5),"-13,5 a -11,5",IF(AND(AS476&gt;=-11,AS476&lt;=-9),"-11 a -9",IF(AND(AS476&gt;=-8.5,AS476&lt;=-6.5),"-8,5 a -6,5",IF(AND(AS476&gt;=-6,AS476&lt;=-4),"-6 a -4",IF(AND(AS476&gt;=-3.5,AS476&lt;=-1.5),"-3,5 a -1,5",IF(AND(AS476&gt;=-1,AS476&lt;=1),"-1 a 1",IF(AND(AS476&gt;=1.5,AS476&lt;=3.5),"1,5 a 3,5",IF(AND(AS476&gt;=4,AS476&lt;=6),"4 a 6",IF(AND(AS476&gt;=6.5,AS476&lt;=8.5),"6,5 a 8,5",IF(AND(AS476&gt;=9,AS476&lt;=11),"9 a 11",IF(AND(AS476&gt;=11.5,AS476&lt;=13.5),"11,5 a 13,5",IF(AND(AS476&gt;=14,AS476&lt;=16),"14 a 16",IF(AND(AS476&gt;=16.5,AS476&lt;=18.5),"16,5 a 18,5",IF(AND(AS476&gt;=19,AS476&lt;=21),"19 a 21","Fuera de rango"))))))))))))))))</f>
        <v>-1 a 1</v>
      </c>
      <c r="AU476" s="11" t="n">
        <f aca="false" t="array" ref="AU476">IF(AT476="","",_xlfn.IFS(AT476="-16 a -14",1,AT476="-13,5 a -11,5",2,AT476="-11 a -9",3,AT476="-8,5 a -6,5",4,AT476="-6 a -4",5,AT476="-3,5 a -1,5",6,AT476="-1 a 1",7,AT476="1,5 a 3,5",8,AT476="4 a 6","NORMA",AT476="6,5 a 8,5",9,AT476="9 a 11",10,AT476="11,5 a 13,5",11,AT476="14 a 16",12,AT476="16,5 a 18,5",13,AT476="19 a 21",14,TRUE(),""))</f>
        <v>7</v>
      </c>
      <c r="AV476" s="9" t="n">
        <v>1.25</v>
      </c>
      <c r="AW476" s="10" t="str">
        <f aca="false">IF(AV476="","",IF(AND(AV476&gt;=-1,AV476&lt;=-0.5),"-1 a -0,5",IF(AND(AV476&gt;-0.5,AV476&lt;=0),"De -0,5 a 0",IF(AND(AV476&gt;=0.25,AV476&lt;=0.75),"0,25 a 0,75",IF(AND(AV476&gt;=1,AV476&lt;=1.5),"1 a 1,5",IF(AND(AV476&gt;=1.75,AV476&lt;=2.25),"1,75 a 2,25",IF(AND(AV476&gt;=2.5,AV476&lt;=3),"2,5 a 3",IF(AND(AV476&gt;=3.25,AV476&lt;=3.75),"3,25 a 3,75","Fuera de rango"))))))))</f>
        <v>1 a 1,5</v>
      </c>
      <c r="AX476" s="10" t="n">
        <f aca="false">IF(AW476="","",IF(OR(AW476="-1 a -0,5",AW476="-1 a -0.5"),1,IF(OR(AW476="De -0,5 a 0",AW476="-0,5 a 0",AW476="De -0.5 a 0"),2,IF(OR(AW476="0,25 a 0,75",AW476="0.25 a 0.75"),"NORMA",IF(OR(AW476="1 a 1,5",AW476="1 a 1.5"),3,IF(OR(AW476="1,75 a 2,25",AW476="1.75 a 2.25"),4,IF(OR(AW476="2,5 a 3",AW476="2.5 a 3"),5,IF(OR(AW476="3,25 a 3,75",AW476="3.25 a 3.75"),6,""))))))))</f>
        <v>3</v>
      </c>
      <c r="AY476" s="9" t="n">
        <v>4</v>
      </c>
      <c r="AZ476" s="10" t="str">
        <f aca="false">IF(AY476="","",IF(AND(AY476&gt;=-20,AY476&lt;=-9.5),"-20 a -9,5",IF(AND(AY476&gt;=-9,AY476&lt;=-6.5),"-9 a -6,5",IF(AY476=-6,"-6",IF(AND(AY476&gt;=-5.5,AY476&lt;=-3),"-5,5 a -3",IF(AND(AY476&gt;=-2.5,AY476&lt;=0),"-2,5 a 0",IF(AND(AY476&gt;=0.5,AY476&lt;=3),"0,5 a 3",IF(AND(AY476&gt;=3.5,AY476&lt;=6),"3,5 a 6","Fuera de rango"))))))))</f>
        <v>3,5 a 6</v>
      </c>
      <c r="BA476" s="11" t="n">
        <f aca="false">IF(AZ476="","",IF(AZ476="-20 a -9,5",1,IF(AZ476="-9 a -6,5",2,IF(AZ476="-6","NORMA",IF(AZ476="-5,5 a -3",3,IF(AZ476="-2,5 a 0",4,IF(AZ476="0,5 a 3",5,IF(AZ476="3,5 a 6",6,""))))))))</f>
        <v>6</v>
      </c>
      <c r="BB476" s="9" t="n">
        <v>0</v>
      </c>
      <c r="BC476" s="10" t="str">
        <f aca="false" t="array" ref="BC476">IF(BB476="","",_xlfn.IFS(AND(BB476&gt;=0,BB476&lt;=2),"0 a 2",AND(BB476&gt;=2.5,BB476&lt;=4.5),"2,5 a 4,5",AND(BB476&gt;=5,BB476&lt;=7),"5 a 7",AND(BB476&gt;=7.5,BB476&lt;=9.5),"7,5 a 9,5",AND(BB476&gt;=10,BB476&lt;=12),"10 a 12",AND(BB476&gt;=12.5,BB476&lt;=14.5),"12,5 a 14,5",BB476=15,"15",AND(BB476&gt;=15.5,BB476&lt;=17.5),"15,5 a 17,5",AND(BB476&gt;=18,BB476&lt;=20),"18 a 20",AND(BB476&gt;=20.5,BB476&lt;=22.5),"20,5 a 22,5",AND(BB476&gt;=23,BB476&lt;=25),"23 a 25",TRUE(),"Fuera de rango"))</f>
        <v>0 a 2</v>
      </c>
      <c r="BD476" s="11" t="n">
        <f aca="false" t="array" ref="BD476">IF(BC476="","",_xlfn.IFS(BC476="0 a 2",1,BC476="2,5 a 4,5",2,BC476="5 a 7",3,BC476="7,5 a 9,5",4,BC476="10 a 12",5,BC476="12,5 a 14,5",6,BC476="15","NORMA",BC476="15,5 a 17,5",7,BC476="18 a 20",8,BC476="20,5 a 22,5",9,BC476="23 a 25",10,TRUE(),"Fuera de rango"))</f>
        <v>1</v>
      </c>
      <c r="BE476" s="9" t="n">
        <v>31</v>
      </c>
      <c r="BF476" s="10" t="str">
        <f aca="false">IF(BE476="","",IF(AND(BE476&gt;=-20,BE476&lt;=-10),"-20 a -10",IF(AND(BE476&gt;=-9.5,BE476&lt;=0.5),"-9,5 a 0,5",IF(AND(BE476&gt;=1,BE476&lt;=11),"1 a 11",IF(AND(BE476&gt;=11.5,BE476&lt;=20.5),"11,5 a 20,5",IF(BE476=21,"21",IF(AND(BE476&gt;=21.5,BE476&lt;=31.5),"21,5 a 31,5",IF(AND(BE476&gt;=32,BE476&lt;=42),"32 a 42","Fuera de rango"))))))))</f>
        <v>21,5 a 31,5</v>
      </c>
      <c r="BG476" s="11" t="n">
        <f aca="false">IF(BF476="","",IF(BF476="-20 a -10",1,IF(BF476="-9,5 a 0,5",2,IF(BF476="1 a 11",3,IF(BF476="11,5 a 20,5",4,IF(BF476="21","NORMA",IF(BF476="21,5 a 31,5",5,IF(BF476="32 a 42",6,""))))))))</f>
        <v>5</v>
      </c>
      <c r="BH476" s="9" t="n">
        <v>25</v>
      </c>
      <c r="BI476" s="10" t="str">
        <f aca="false">IF(BH476="","",IF(AND(BH476&gt;=-20,BH476&lt;=-15),"-20 a -15",IF(AND(BH476&gt;=-14.5,BH476&lt;=-9.5),"-14,5 a -9,5",IF(AND(BH476&gt;=-9,BH476&lt;=-4),"-9 a -4",IF(AND(BH476&gt;=-3.5,BH476&lt;=2.5),"-3,5 a 2,5",IF(AND(BH476&gt;=3,BH476&lt;=8),"3 a 8",IF(AND(BH476&gt;=8.5,BH476&lt;=14.5),"8,5 a 14,5",IF(BH476=15,"15",IF(AND(BH476&gt;=15.5,BH476&lt;=20.5),"15,5 a 20,5",IF(AND(BH476&gt;=21,BH476&lt;=26),"21 a 26","Fuera de rango"))))))))))</f>
        <v>21 a 26</v>
      </c>
      <c r="BJ476" s="11" t="n">
        <f aca="false">IF(BI476="","",IF(BI476="-20 a -15",1,IF(BI476="-14,5 a -9,5",2,IF(BI476="-9 a -4",3,IF(BI476="-3,5 a 2,5",4,IF(BI476="3 a 8",5,IF(BI476="8,5 a 14,5",6,IF(BI476="15","NORMA",IF(BI476="15,5 a 20,5",7,IF(BI476="21 a 26",8,IF(BI476="26,5 a 31,5",9,"")))))))))))</f>
        <v>8</v>
      </c>
      <c r="BK476" s="9" t="n">
        <v>9</v>
      </c>
      <c r="BL476" s="10" t="str">
        <f aca="false">IF(BK476="","",IF(AND(BK476&gt;=0,BK476&lt;=2),"0 - 2",IF(AND(BK476&gt;=2.5,BK476&lt;=4.5),"2,5 - 4,5",IF(AND(BK476&gt;=5,BK476&lt;=7),"5 - 7",IF(AND(BK476&gt;=7.5,BK476&lt;=9.5),"7,5 - 9,5",IF(AND(BK476&gt;=10,BK476&lt;=12),"10 - 12",IF(AND(BK476&gt;=12.5,BK476&lt;=13.5),"12,5 - 13,5",IF(BK476=14,"14",IF(AND(BK476&gt;=14.5,BK476&lt;=16.5),"14,5 - 16,5",IF(AND(BK476&gt;=17,BK476&lt;=19),"17 - 19",IF(AND(BK476&gt;=19.5,BK476&lt;=21.5),"19,5 - 21,5",IF(AND(BK476&gt;=22,BK476&lt;=24),"22 - 24",IF(AND(BK476&gt;=24.5,BK476&lt;=26.5),"24,5 - 26,5",IF(AND(BK476&gt;=27,BK476&lt;=29),"27 - 29",IF(AND(BK476&gt;=29.5,BK476&lt;=30),"29,5 - 30","Fuera de rango")))))))))))))))</f>
        <v>7,5 - 9,5</v>
      </c>
      <c r="BM476" s="11" t="n">
        <f aca="false">IF(BL476="","",IF(BL476="0 - 2",1,IF(BL476="2,5 - 4,5",2,IF(BL476="5 - 7",3,IF(BL476="7,5 - 9,5",4,IF(BL476="10 - 12",5,IF(BL476="12,5 - 13,5",6,IF(BL476="14","NORMA",IF(BL476="14,5 - 16,5",7,IF(BL476="17 - 19",8,IF(BL476="19,5 - 21,5",9,IF(BL476="22 - 24",10,IF(BL476="24,5 - 26,5",11,IF(BL476="27 - 29",12,IF(BL476="29,5 - 30",13,"")))))))))))))))</f>
        <v>4</v>
      </c>
      <c r="BN476" s="9" t="n">
        <v>13</v>
      </c>
      <c r="BO476" s="11" t="str">
        <f aca="false">IF(BN476="","",IF(AND(BN476&gt;=-20,BN476&lt;=-10),"-20 a -10",IF(AND(BN476&gt;=-9.5,BN476&lt;=0.5),"-9,5 a 0,5",IF(AND(BN476&gt;=1,BN476&lt;=11),"1 a 11",IF(AND(BN476&gt;=11.5,BN476&lt;=21.5),"11,5 a 21,5",IF(BN476=22,"22",IF(AND(BN476&gt;=22.5,BN476&lt;=32.5),"22,5 a 32,5",IF(AND(BN476&gt;=33,BN476&lt;=43),"33 a 43","Fuera de rango"))))))))</f>
        <v>11,5 a 21,5</v>
      </c>
      <c r="BP476" s="11" t="n">
        <f aca="false">IF(BO476="","",IF(BO476="-20 a -10",1,IF(BO476="-9,5 a 0,5",2,IF(BO476="1 a 11",3,IF(BO476="11,5 a 21,5",4,IF(BO476="22","NORMA",IF(BO476="22,5 a 32,5",5,IF(BO476="33 a 43",6,""))))))))</f>
        <v>4</v>
      </c>
      <c r="BQ476" s="9" t="n">
        <v>9</v>
      </c>
      <c r="BR476" s="10" t="str">
        <f aca="false">IF(BQ476="","",IF(AND(BQ476&gt;=-20,BQ476&lt;=-15),"-20 a -15",IF(AND(BQ476&gt;=-14.5,BQ476&lt;=-9.5),"-14,5 a -9,5",IF(AND(BQ476&gt;=-9,BQ476&lt;=-4),"-9 a -4",IF(AND(BQ476&gt;=-3.5,BQ476&lt;=2.5),"-3,5 a 2,5",IF(AND(BQ476&gt;=3,BQ476&lt;=8),"3 a 8",IF(AND(BQ476&gt;=8.5,BQ476&lt;=13.5),"8,5 a 13,5",IF(AND(BQ476&gt;=14,BQ476&lt;=17.5),"14 a 17,5",IF(BQ476=18,"18",IF(AND(BQ476&gt;=18.5,BQ476&lt;=23.5),"18,5 a 23,5",IF(AND(BQ476&gt;=24,BQ476&lt;=29),"24 a 29",IF(AND(BQ476&gt;=29.5,BQ476&lt;=34.5),"29,5 a 34,5",IF(AND(BQ476&gt;=35,BQ476&lt;=40),"35 a 40","Fuera de rango")))))))))))))</f>
        <v>8,5 a 13,5</v>
      </c>
      <c r="BS476" s="11" t="n">
        <f aca="false">IF(BR476="","",IF(BR476="-20 a -15",1,IF(BR476="-14,5 a -9,5",2,IF(BR476="-9 a -4",3,IF(BR476="-3,5 a 2,5",4,IF(BR476="3 a 8",5,IF(BR476="8,5 a 13,5",6,IF(BR476="14 a 17,5",7,IF(BR476="18","NORMA",IF(BR476="18,5 a 23,5",8,IF(BR476="24 a 29",9,IF(BR476="29,5 a 34,5",10,IF(BR476="35 a 40",11,"")))))))))))))</f>
        <v>6</v>
      </c>
      <c r="BT476" s="9" t="n">
        <v>0</v>
      </c>
      <c r="BU476" s="10" t="str">
        <f aca="false">IF(BT476="","",IF(AND(BT476&gt;=-20,BT476&lt;=-18),"-20 a -18",IF(AND(BT476&gt;=-17.5,BT476&lt;=-15.5),"-17,5 a -15,5",IF(AND(BT476&gt;=-15,BT476&lt;=-13),"-15 a -13",IF(AND(BT476&gt;=-12.5,BT476&lt;=-10.5),"-12,5 a -10,5",IF(AND(BT476&gt;=-10,BT476&lt;=-8),"-10 a -8",IF(AND(BT476&gt;=-7.5,BT476&lt;=-5.5),"-7,5 a -5,5",IF(AND(BT476&gt;=-5,BT476&lt;=-3),"-5 a -3",IF(AND(BT476&gt;=-2.5,BT476&lt;=-0.5),"-2,5 a -0,5",IF(BT476=0,"0",IF(AND(BT476&gt;=0.5,BT476&lt;=2.5),"0,5 a 2,5",IF(AND(BT476&gt;=3,BT476&lt;=5),"3 a 5",IF(AND(BT476&gt;=5.5,BT476&lt;=7.5),"5,5 a 7,5",IF(AND(BT476&gt;=8,BT476&lt;=10),"8 a 10",IF(AND(BT476&gt;=10.5,BT476&lt;=12.5),"10,5 a 12,5",IF(AND(BT476&gt;=13,BT476&lt;=15),"13 a 15",IF(AND(BT476&gt;=15.5,BT476&lt;=17.5),"15,5 a 17,5",IF(AND(BT476&gt;=18,BT476&lt;=20),"18 a 20","Fuera de rango"))))))))))))))))))</f>
        <v>0</v>
      </c>
      <c r="BV476" s="11" t="str">
        <f aca="false">IF(BT476="","",IF(BT476=0,"NORMA",IF(AND(BT476&gt;=-20,BT476&lt;=-18),2,IF(AND(BT476&gt;=-17.5,BT476&lt;=-15.5),2,IF(AND(BT476&gt;=-15,BT476&lt;=-13),3,IF(AND(BT476&gt;=-12.5,BT476&lt;=-10.5),4,IF(AND(BT476&gt;=-10,BT476&lt;=-8),5,IF(AND(BT476&gt;=-7.5,BT476&lt;=-5.5),6,IF(AND(BT476&gt;=-5,BT476&lt;=-3),7,IF(AND(BT476&gt;=-2.5,BT476&lt;=-0.5),8,IF(AND(BT476&gt;=0.5,BT476&lt;=2.5),9,IF(AND(BT476&gt;=3,BT476&lt;=5),10,IF(AND(BT476&gt;=5.5,BT476&lt;=7.5),11,IF(AND(BT476&gt;=8,BT476&lt;=10),12,IF(AND(BT476&gt;=10.5,BT476&lt;=12.5),13,IF(AND(BT476&gt;=13,BT476&lt;=15),14,IF(AND(BT476&gt;=15.5,BT476&lt;=17.5),15,IF(AND(BT476&gt;=18,BT476&lt;=20),16,"Fuera de rango"))))))))))))))))))</f>
        <v>NORMA</v>
      </c>
      <c r="BW476" s="9" t="n">
        <v>-5</v>
      </c>
      <c r="BX476" s="10" t="n">
        <f aca="false">18.5- (0.3*H476)</f>
        <v>4.7</v>
      </c>
      <c r="BY476" s="10" t="n">
        <f aca="false">(BW476)-(BX476)</f>
        <v>-9.7</v>
      </c>
      <c r="BZ476" s="10" t="str">
        <f aca="false">IF(BY476="","",IF(BY476&lt;-27.5,"De -30 a -28",IF(BY476&lt;-25,"De -27,5 a -25,5",IF(BY476&lt;-22.5,"De -25 a -23",IF(BY476&lt;-20,"De -22,5 a -20,5",IF(BY476&lt;-17.5,"De -20 a -18",IF(BY476&lt;-15,"De -17,5 a -15,5",IF(BY476&lt;-12.5,"De -15 a -13",IF(BY476&lt;-10,"De -12,5 a -10,5",IF(BY476&lt;-7.5,"De -10 a -8",IF(BY476&lt;-5,"De -7,5 a -5,5",IF(BY476&lt;-2.5,"De -5 a -3",IF(BY476&lt;0,"De -2,5 a -0,5",IF(BY476&lt;2.5,"De 0 a 2",IF(BY476&lt;5,"De 2,5 a 4,5",IF(BY476&lt;7.5,"De 5 a 7",IF(BY476&lt;10,"De 7,5 a 9,5",IF(BY476&lt;12.5,"De 10 a 12",IF(BY476&lt;15,"De 12,5 a 14,5",IF(BY476&lt;17.5,"De 15 a 17",IF(BY476&lt;20,"De 17,5 a 19,5",IF(BY476&lt;22.5,"De 20 a 22",IF(BY476&lt;25,"De 22,5 a 24,5",IF(BY476&lt;27.5,"De 25 a 27","De 27,5 a 30"))))))))))))))))))))))))</f>
        <v>De -10 a -8</v>
      </c>
      <c r="CA476" s="12" t="n">
        <f aca="false">IF(BY476="","",IF(BY476&lt;=-28,1,IF(BY476&lt;=-25.5,2,IF(BY476&lt;=-23,3,IF(BY476&lt;=-20.5,4,IF(BY476&lt;=-18,5,IF(BY476&lt;=-15.5,6,IF(BY476&lt;=-13,7,IF(BY476&lt;=-10.5,8,IF(BY476&lt;=-8,9,IF(BY476&lt;=-5.5,10,IF(BY476&lt;=-3,11,IF(BY476&lt;=-0.5,12,IF(BY476&lt;=2,13,IF(BY476&lt;=4.5,14,IF(BY476&lt;=7,15,IF(BY476&lt;=9.5,16,IF(BY476&lt;=12,17,IF(BY476&lt;=14.5,18,IF(BY476&lt;=17,19,IF(BY476&lt;=19.5,20,IF(BY476&lt;=22,21,IF(BY476&lt;=24.5,22,IF(BY476&lt;=27,23,IF(BY476&lt;=30,24,"Fuera de rango")))))))))))))))))))))))))</f>
        <v>9</v>
      </c>
      <c r="CB476" s="9" t="n">
        <v>-4.5</v>
      </c>
      <c r="CC476" s="10" t="n">
        <f aca="false">18.5- (0.3*H476)</f>
        <v>4.7</v>
      </c>
      <c r="CD476" s="10" t="n">
        <f aca="false">(CB476)-(CC476)</f>
        <v>-9.2</v>
      </c>
      <c r="CE476" s="10" t="str">
        <f aca="false">IF(CD476="","",IF(CD476&lt;-27.5,"De -30 a -28",IF(CD476&lt;-25,"De -27,5 a -25,5",IF(CD476&lt;-22.5,"De -25 a -23",IF(CD476&lt;-20,"De -22,5 a -20,5",IF(CD476&lt;-17.5,"De -20 a -18",IF(CD476&lt;-15,"De -17,5 a -15,5",IF(CD476&lt;-12.5,"De -15 a -13",IF(CD476&lt;-10,"De -12,5 a -10,5",IF(CD476&lt;-7.5,"De -10 a -8",IF(CD476&lt;-5,"De -7,5 a -5,5",IF(CD476&lt;-2.5,"De -5 a -3",IF(CD476&lt;0,"De -2,5 a -0,5",IF(CD476&lt;=2,"De 0 a 2",IF(CD476&lt;=4.5,"De 2,5 a 4,5",IF(CD476&lt;=7,"De 5 a 7",IF(CD476&lt;=9.5,"De 7,5 a 9,5",IF(CD476&lt;=12,"De 10 a 12",IF(CD476&lt;=14.5,"De 12,5 a 14,5",IF(CD476&lt;=17,"De 15 a 17",IF(CD476&lt;=19.5,"De 17,5 a 19,5",IF(CD476&lt;=22,"De 20 a 22",IF(CD476&lt;=24.5,"De 22,5 a 24,5",IF(CD476&lt;=27,"De 25 a 27","De 27,5 a 30"))))))))))))))))))))))))</f>
        <v>De -10 a -8</v>
      </c>
      <c r="CF476" s="12" t="n">
        <f aca="false">IF(CD476="","",IF(CD476&lt;-27.5,1,IF(CD476&lt;-25,2,IF(CD476&lt;-22.5,3,IF(CD476&lt;-20,4,IF(CD476&lt;-17.5,5,IF(CD476&lt;-15,6,IF(CD476&lt;-12.5,7,IF(CD476&lt;-10,8,IF(CD476&lt;-7.5,9,IF(CD476&lt;-5,10,IF(CD476&lt;-2.5,11,IF(CD476&lt;0,12,IF(CD476&lt;2.5,13,IF(CD476&lt;5,14,IF(CD476&lt;7.5,15,IF(CD476&lt;10,16,IF(CD476&lt;12.5,17,IF(CD476&lt;15,18,IF(CD476&lt;17.5,19,IF(CD476&lt;20,20,IF(CD476&lt;22.5,21,IF(CD476&lt;25,22,IF(CD476&lt;27.5,23,24))))))))))))))))))))))))</f>
        <v>9</v>
      </c>
      <c r="CG476" s="9" t="n">
        <v>-2.25</v>
      </c>
      <c r="CH476" s="10" t="str">
        <f aca="false">IF(CG476="","",IF(AND(CG476&gt;=-10,CG476&lt;=-9.5),"-10 a -9,5",IF(AND(CG476&gt;-9.5,CG476&lt;=-8.5),"-9 a -8,5",IF(AND(CG476&gt;-8.5,CG476&lt;=-7.5),"-8 a -7,5",IF(AND(CG476&gt;-7.5,CG476&lt;=-6.5),"-7 a -6,5",IF(AND(CG476&gt;-6.5,CG476&lt;=-5.5),"-6 a -5,5",IF(AND(CG476&gt;-5.5,CG476&lt;=-4.5),"-5 a -4,5",IF(AND(CG476&gt;-4.5,CG476&lt;=-3.5),"-4 a -3,5",IF(AND(CG476&gt;-3.5,CG476&lt;=-2.5),"-3 a -2,5",IF(CG476=-2.25,"-2,25",IF(AND(CG476&gt;-2.5,CG476&lt;=-1.5),"-2 a -1,5",IF(AND(CG476&gt;-1.5,CG476&lt;=-0.5),"-1 a -0,5",IF(AND(CG476&gt;-0.5,CG476&lt;=0.5),"0 a 0,5",IF(AND(CG476&gt;0.5,CG476&lt;=1.5),"1 a 1,5",IF(AND(CG476&gt;1.5,CG476&lt;=2.5),"2 a 2,5",IF(AND(CG476&gt;2.5,CG476&lt;=3.5),"3 a 3,5",IF(AND(CG476&gt;3.5,CG476&lt;=4.5),"4 a 4,5",IF(AND(CG476&gt;4.5,CG476&lt;=5.5),"5 a 5,5",IF(AND(CG476&gt;5.5,CG476&lt;=6.5),"6 a 6,5",IF(AND(CG476&gt;6.5,CG476&lt;=7.5),"7 a 7,5",IF(AND(CG476&gt;7.5,CG476&lt;=8.5),"8 a 8,5",IF(AND(CG476&gt;8.5,CG476&lt;=9.5),"9 a 9,5",IF(CG476&gt;=10,"10","Fuera de rango")))))))))))))))))))))))</f>
        <v>-2,25</v>
      </c>
      <c r="CI476" s="11" t="str">
        <f aca="false">IF(CG476="","",IF(CG476=-2.25,"NORMA",IF(CG476&lt;=-9.5,1,IF(CG476&lt;=-8.5,2,IF(CG476&lt;=-7.5,3,IF(CG476&lt;=-6.5,4,IF(CG476&lt;=-5.5,5,IF(CG476&lt;=-4.5,6,IF(CG476&lt;=-3.5,7,IF(CG476&lt;=-2.5,8,IF(CG476&lt;=-1.5,9,IF(CG476&lt;=-0.5,10,IF(CG476&lt;=0.5,11,IF(CG476&lt;=1.5,12,IF(CG476&lt;=2.5,13,IF(CG476&lt;=3.5,14,IF(CG476&lt;=4.5,15,IF(CG476&lt;=5.5,16,IF(CG476&lt;=6.5,17,IF(CG476&lt;=7.5,18,IF(CG476&lt;=8.5,19,IF(CG476&lt;=9.5,20,IF(CG476=10,21,"Fuera de rango")))))))))))))))))))))))</f>
        <v>NORMA</v>
      </c>
      <c r="CJ476" s="9" t="n">
        <v>2</v>
      </c>
      <c r="CK476" s="10" t="str">
        <f aca="false">IF(CJ476="","",IF(AND(CJ476&gt;=-6,CJ476&lt;=-5.5),"-6 a -5,5",IF(AND(CJ476&gt;-5.5,CJ476&lt;=-4.5),"-5 a -4,5",IF(AND(CJ476&gt;-4.5,CJ476&lt;=-3.5),"-4 a -3,5",IF(AND(CJ476&gt;-3.5,CJ476&lt;=-2.5),"-3 a -2,5",IF(AND(CJ476&gt;-2.5,CJ476&lt;=-1.5),"-2 a -1,5",IF(AND(CJ476&gt;-1.5,CJ476&lt;=-0.5),"-1 a -0,5",IF(AND(CJ476&gt;-0.5,CJ476&lt;=0.5),"0 a 0,5",IF(AND(CJ476&gt;0.5,CJ476&lt;=1.5),"1 a 1,5",IF(AND(CJ476&gt;1.5,CJ476&lt;2.5),"2",IF(AND(CJ476&gt;=2.5,CJ476&lt;=3),"2,5 a 3",IF(AND(CJ476&gt;3,CJ476&lt;=4),"3,5 a 4",IF(AND(CJ476&gt;4,CJ476&lt;=5),"4,5 a 5",IF(AND(CJ476&gt;5,CJ476&lt;=6),"5,5 a 6",IF(AND(CJ476&gt;6,CJ476&lt;=7),"6,5 a 7",IF(AND(CJ476&gt;7,CJ476&lt;=8),"7,5 a 8",IF(AND(CJ476&gt;8,CJ476&lt;=9.5),"8,5 a 9,5",IF(CJ476=10,"10","Fuera de rango"))))))))))))))))))</f>
        <v>2</v>
      </c>
      <c r="CL476" s="11" t="str">
        <f aca="false">IF(CK476="","",IF(OR(CK476="-6 a -5,5",CK476="-6 - -5,5"),1,IF(OR(CK476="-5 a -4,5",CK476="-5 - -4,5"),2,IF(OR(CK476="-4 a -3,5",CK476="-4 - -3,5"),3,IF(OR(CK476="-3 a -2,5",CK476="-3 - -2,5"),4,IF(OR(CK476="-2 a -1,5",CK476="-2 - -1,5"),5,IF(OR(CK476="-1 a -0,5",CK476="-1 - -0,5"),6,IF(OR(CK476="0 a 0,5",CK476="0 - 0,5"),7,IF(OR(CK476="1 a 1,5",CK476="1 - 1,5"),8,IF(CK476="2","NORMA",IF(OR(CK476="2,5 a 3",CK476="2,5 - 3"),9,IF(OR(CK476="3,5 a 4",CK476="3,5 - 4"),10,IF(OR(CK476="4,5 a 5",CK476="4,5 - 5"),11,IF(OR(CK476="5,5 a 6",CK476="5,5 - 6"),12,IF(OR(CK476="6,5 a 7",CK476="6,5 - 7"),13,IF(OR(CK476="7,5 a 8",CK476="7,5 - 8"),14,IF(OR(CK476="8,5 a 9",CK476="8,5 - 9,5",CK476="9 a 9,5"),15,IF(CK476="10",15,IF(OR(CK476="0,5 a 1",CK476="0,5 - 1"),7,"Fuera de rango")))))))))))))))))))</f>
        <v>NORMA</v>
      </c>
      <c r="CN476" s="10" t="str">
        <f aca="false">IF(CM476=0,"0", " ")</f>
        <v>0</v>
      </c>
      <c r="CO476" s="10" t="str">
        <f aca="false">IF(CM476&gt;0,"EME"," ")</f>
        <v> </v>
      </c>
      <c r="CQ476" s="10" t="str">
        <f aca="false">IF(CP476&gt;0,"0", " ")</f>
        <v> </v>
      </c>
      <c r="CR476" s="10" t="str">
        <f aca="false">IF(CP476&gt;0,"EME"," ")</f>
        <v> </v>
      </c>
      <c r="CS476" s="9" t="n">
        <v>0</v>
      </c>
      <c r="CV476" s="9" t="n">
        <v>0</v>
      </c>
      <c r="CY476" s="9" t="n">
        <v>-2.25</v>
      </c>
      <c r="DB476" s="9" t="n">
        <v>-2</v>
      </c>
      <c r="DC476" s="11" t="str">
        <f aca="false">IF(DB476&lt;0,"2"," ")</f>
        <v>2</v>
      </c>
      <c r="DD476" s="11" t="str">
        <f aca="false">IF(DB476&lt;0,"MIO"," ")</f>
        <v>MIO</v>
      </c>
      <c r="DE476" s="9" t="n">
        <v>-0.75</v>
      </c>
      <c r="DF476" s="10" t="str">
        <f aca="false">IF(DE476&lt;0,"3"," ")</f>
        <v>3</v>
      </c>
      <c r="DG476" s="10" t="str">
        <f aca="false">IF(DE476&lt;0,"AST"," ")</f>
        <v>AST</v>
      </c>
      <c r="DH476" s="9" t="n">
        <v>-1</v>
      </c>
      <c r="DI476" s="10" t="str">
        <f aca="false">IF(DH476&lt;0,"3"," ")</f>
        <v>3</v>
      </c>
      <c r="DJ476" s="10" t="str">
        <f aca="false">IF(DH476&lt;0,"AST"," ")</f>
        <v>AST</v>
      </c>
      <c r="DK476" s="9" t="n">
        <v>1</v>
      </c>
      <c r="DL476" s="10" t="str">
        <f aca="false">IF(DK476&gt;0,"4"," ")</f>
        <v>4</v>
      </c>
      <c r="DM476" s="10" t="str">
        <f aca="false">IF(DK476&gt;0,"PRE"," ")</f>
        <v>PRE</v>
      </c>
      <c r="DN476" s="9" t="n">
        <v>1</v>
      </c>
      <c r="DO476" s="10" t="str">
        <f aca="false">IF(DN476&gt;0,"4"," ")</f>
        <v>4</v>
      </c>
      <c r="DP476" s="10" t="str">
        <f aca="false">IF(DN476&gt;0,"PRE"," ")</f>
        <v>PRE</v>
      </c>
      <c r="DS476" s="12" t="str">
        <f aca="false">CONCATENATE(CO476,CU476,DA476,DG476,DM476)</f>
        <v> ASTPRE</v>
      </c>
      <c r="DT476" s="10" t="e">
        <f aca="false" t="array" ref="DT476">_xlfn.IFS(DS476="EME    ","0", DS476=" HIP   ","1", DS476="  MIO  ","2", DS476="   AST ","3", DS476="    PRE","4", DS476="EME   PRE","5", DS476=" HIP  PRE","6", DS476=" HIP AST ","7", DS476="  MIO PRE","8", DS476="  MIOAST ","9", DS476="   ASTPRE","10",DS476=" HIP ASTPRE","11", DS476="  MIOASTPRE","12", DS476="     ","0")</f>
        <v>#N/A</v>
      </c>
      <c r="DV476" s="1" t="e">
        <f aca="false" t="array" ref="DV476">_xlfn.IFS(DU476="SI","2", DU476="NO","1")</f>
        <v>#N/A</v>
      </c>
      <c r="DX476" s="11" t="str">
        <f aca="false">IF(DW476=0,"1","2")</f>
        <v>1</v>
      </c>
      <c r="DY476" s="11" t="str">
        <f aca="false" t="array" ref="DY476">_xlfn.IFS(DW476=0,"0", DW476=0.25, "1", DW476=0.5,"2", DW476=0.75,"3", DW476=1,"4",DW476=1.25,"5", DW476=1.5,"6", DW476=1.75,"7", DW476=2,"8")</f>
        <v>0</v>
      </c>
      <c r="EA476" s="11" t="str">
        <f aca="false">IF(DZ476=0,"1","2")</f>
        <v>1</v>
      </c>
      <c r="EB476" s="11" t="str">
        <f aca="false" t="array" ref="EB476">_xlfn.IFS(DZ476=0,"0", DZ476=0.25, "1", DZ476=0.5,"2", DZ476=0.75,"3", DZ476=1,"4",DZ476=1.25,"5", DZ476=1.5,"6", DZ476=1.75,"7", DZ476=2,"8")</f>
        <v>0</v>
      </c>
      <c r="ED476" s="10" t="str">
        <f aca="false">IF(EC476=0,"1","2")</f>
        <v>1</v>
      </c>
      <c r="EE476" s="11" t="str">
        <f aca="false" t="array" ref="EE476">_xlfn.IFS(EC476=0,"0", EC476=-0.25, "1", EC476=-0.5,"2", EC476=-0.75,"3", EC476=-1,"4",EC476=-1.25,"5", EC476=-1.5,"6", EC476=-1.75,"7", EC476=-2,"8", EC476=-2.25,"9",EC476=-2.5,"10", EC476=-2.75,"11", EC476=-3,"12", EC476=-3.25,"13", EC476=-3.5,"14", EC476=-3.75,"15",EC476=-4,"16")</f>
        <v>0</v>
      </c>
      <c r="EG476" s="10" t="str">
        <f aca="false">IF(EF476=0,"1","2")</f>
        <v>1</v>
      </c>
      <c r="EH476" s="11" t="str">
        <f aca="false" t="array" ref="EH476">_xlfn.IFS(EF476=0,"0", EF476=-0.25, "1", EF476=-0.5,"2", EF476=-0.75,"3", EF476=-1,"4",EF476=-1.25,"5", EF476=-1.5,"6", EF476=-1.75,"7", EF476=-2,"8", EF476=-2.25,"9",EF476=-2.5,"10", EF476=-2.75,"11", EF476=-3,"12", EF476=-3.25,"13", EF476=-3.5,"14", EF476=-3.75,"15",EF476=-4,"16")</f>
        <v>0</v>
      </c>
      <c r="EJ476" s="11" t="str">
        <f aca="false">IF(EI476=0,"1","2")</f>
        <v>1</v>
      </c>
      <c r="EK476" s="11" t="str">
        <f aca="false" t="array" ref="EK476">_xlfn.IFS(EI476=0,"0", EI476=-0.25, "1", EI476=-0.5,"2", EI476=-0.75,"3", EI476=-1,"4",EI476=-1.25,"5", EI476=-1.5,"6", EI476=-1.75,"7", EI476=-2,"8", EI476=-2.25,"9", EI476=-2.25,"9",EI476=-2.5,"10", EI476=-2.75,"11", EI476=-3,"12", EI476=-3.25,"13", EI476=-3.5,"14", EI476=-3.75,"15",EI476=-4,"16", EI476=0.25, "17", EI476=0.5, "18")</f>
        <v>0</v>
      </c>
      <c r="EM476" s="11" t="str">
        <f aca="false">IF(EL476=0,"1","2")</f>
        <v>1</v>
      </c>
      <c r="EN476" s="11" t="str">
        <f aca="false" t="array" ref="EN476">_xlfn.IFS(EL476=0.25,"17",EL476=0.5,"18", EL476=0,"0", EL476=-0.25, "1", EL476=-0.5,"2", EL476=-0.75,"3", EL476=-1,"4",EL476=-1.25,"5", EL476=-1.5,"6", EL476=-1.75,"7", EL476=-2,"8",EL476= -2.25,"9",EL476=-2.5,"10",EL476= -2.75,"11",EL476= -3,"12",EL476= -3.25,"13",EL476= -3.5,"14",EL476= -3.75,"15",EL476=-4,"16")</f>
        <v>0</v>
      </c>
      <c r="EP476" s="11" t="str">
        <f aca="false">IF(EO476=0,"1","2")</f>
        <v>1</v>
      </c>
      <c r="EQ476" s="11" t="str">
        <f aca="false" t="array" ref="EQ476">_xlfn.IFS(EO476=0,"0", EO476=0.25, "1", EO476=0.5,"2", EO476=0.75,"3", EO476=1,"4",EO476=1.25,"5", EO476=1.5,"6", EO476=1.75,"7", EO476=2,"8", EO476=2.25,"9", EO476=2.25,"9",EO476=2.5,"10", EO476=2.75,"11", EO476=3,"12", EO476=3.25,"13", EO476=3.5,"14", EO476=3.75,"15",EO476=4,"16", EO476=-0.25, "17", bq=-0.5, "18")</f>
        <v>0</v>
      </c>
      <c r="ES476" s="11" t="str">
        <f aca="false">IF(ER476=0,"1","2")</f>
        <v>1</v>
      </c>
      <c r="ET476" s="11" t="str">
        <f aca="false" t="array" ref="ET476">_xlfn.IFS(ER476=0,"0", ER476=0.25, "1", ER476=0.5,"2", ER476=0.75,"3", ER476=1,"4",ER476=1.25,"5", ER476=1.5,"6", ER476=1.75,"7", ER476=2,"8", ER476=2.25,"9", ER476=2.25,"9",ER476=2.5,"10", ER476=2.75,"11", ER476=3,"12", ER476=3.25,"13", ER476=3.5,"14", ER476=3.75,"15",ER476=4,"16", ER476=-0.25, "17", bq=-0.5, "18")</f>
        <v>0</v>
      </c>
      <c r="EV476" s="14" t="e">
        <f aca="false">VLOOKUP(EU476,LEYENDA!$G$2:$H$8,2,TRUE())</f>
        <v>#N/A</v>
      </c>
      <c r="EW476" s="14" t="e">
        <f aca="false" t="array" ref="EW476">_xlfn.IFS(EV476="0-5","1", EV476="6-12","2", EV476="13-18","3", EV476="19-24","4", EV476="25-36","5", EV476="37-48","6", EV476="49-60","7")</f>
        <v>#N/A</v>
      </c>
    </row>
    <row r="477" customFormat="false" ht="13.5" hidden="false" customHeight="false" outlineLevel="0" collapsed="false">
      <c r="A477" s="1" t="n">
        <v>167</v>
      </c>
      <c r="B477" s="2" t="n">
        <v>1</v>
      </c>
      <c r="C477" s="33" t="n">
        <v>44827</v>
      </c>
      <c r="E477" s="5" t="str">
        <f aca="false">VLOOKUP(A477,'286'!$A$3:$J$6279,10,FALSE())</f>
        <v>JALVO PÉREZ-LOZAO, MIGUEL ÁNGEL</v>
      </c>
      <c r="F477" s="4" t="str">
        <f aca="false">VLOOKUP(A477,'286'!$A$3:$I$1768,3,FALSE())</f>
        <v>JALPEMIAN</v>
      </c>
      <c r="G477" s="6" t="n">
        <f aca="false">VLOOKUP(A477,'286'!$A$3:$I$1768,4,FALSE())</f>
        <v>39734</v>
      </c>
      <c r="H477" s="7" t="n">
        <f aca="false">YEAR(C477)-YEAR(G477)</f>
        <v>14</v>
      </c>
      <c r="I477" s="1" t="str">
        <f aca="false">VLOOKUP(H477,LEYENDA!$C$2:$D$6,2,TRUE())</f>
        <v>13-24</v>
      </c>
      <c r="J477" s="5" t="str">
        <f aca="false">VLOOKUP(A477,'286'!$A$3:$I$1768,7,FALSE())</f>
        <v>H</v>
      </c>
      <c r="K477" s="8" t="n">
        <f aca="false">VLOOKUP(A477,'286'!$A$3:$I$1768,2,FALSE())</f>
        <v>0</v>
      </c>
      <c r="L477" s="4" t="str">
        <f aca="false">VLOOKUP(A477,'286'!$A$3:$I$1768,8,FALSE())</f>
        <v>I</v>
      </c>
      <c r="M477" s="4" t="str">
        <f aca="false">VLOOKUP(A477,'286'!$A$3:$I$1768,9,FALSE())</f>
        <v>D</v>
      </c>
      <c r="N477" s="8" t="str">
        <f aca="false">IF(R477=O477, "MISMA","CONTRARIA")</f>
        <v>CONTRARIA</v>
      </c>
      <c r="O477" s="8" t="str">
        <f aca="false" t="array" ref="O477">_xlfn.IFS(L477="D","1", L477="I","2")</f>
        <v>2</v>
      </c>
      <c r="P477" s="8" t="e">
        <f aca="false" t="array" ref="P477">_xlfn.IFS(K477="OD","1", K477="OI","2")</f>
        <v>#N/A</v>
      </c>
      <c r="Q477" s="1" t="str">
        <f aca="false" t="array" ref="Q477">_xlfn.IFS(J477="M","1", J477="H","2")</f>
        <v>2</v>
      </c>
      <c r="R477" s="8" t="str">
        <f aca="false" t="array" ref="R477">_xlfn.IFS(M477="D","1", M477="I","2")</f>
        <v>1</v>
      </c>
      <c r="S477" s="1" t="str">
        <f aca="false" t="array" ref="S477">_xlfn.IFS(N477="CONTRARIA", "1",N477= "MISMA","2")</f>
        <v>1</v>
      </c>
      <c r="T477" s="1" t="str">
        <f aca="false" t="array" ref="T477">_xlfn.IFS(I477="0-12","1", I477="13-24","2", I477="25-40","3", I477="41-60","4", I477="61-100","5")</f>
        <v>2</v>
      </c>
      <c r="U477" s="9" t="n">
        <v>1</v>
      </c>
      <c r="V477" s="10" t="str">
        <f aca="false">IF(U477="","",IF(AND(U477&gt;=-9,U477&lt;=-6.5),"-9 a -6,5",IF(AND(U477&gt;=-6,U477&lt;=-3.5),"-6 a -3,5",IF(AND(U477&gt;=-3,U477&lt;=-1),"-3 a -1",IF(U477=-0.5,"-0,5",IF(AND(U477&gt;=0,U477&lt;=2.5),"0 a 2,5",IF(AND(U477&gt;=3,U477&lt;=5.5),"3 a 5,5",IF(AND(U477&gt;=6,U477&lt;=8.5),"6 a 8,5",IF(AND(U477&gt;=9,U477&lt;=20),"9 a 20","Fuera de rango")))))))))</f>
        <v>0 a 2,5</v>
      </c>
      <c r="W477" s="11" t="n">
        <f aca="false">IF(V477="","",IF(V477="-9 a -6,5",2,IF(V477="-6 a -3,5",3,IF(V477="-3 a -1",4,IF(V477="-0,5","NORMA",IF(V477="0 a 2,5",5,IF(V477="3 a 5,5",6,IF(V477="6 a 8,5",7,IF(V477="9 a 20",8,"Fuera de rango")))))))))</f>
        <v>5</v>
      </c>
      <c r="X477" s="9" t="n">
        <v>0</v>
      </c>
      <c r="Y477" s="11" t="str">
        <f aca="false">IF(X477="","",IF(AND(X477&gt;=0,X477&lt;=4),"0 a 4",IF(AND(X477&gt;=4.5,X477&lt;=8.5),"4,5 a 8,5",IF(X477=9,"9",IF(AND(X477&gt;=9.5,X477&lt;=13),"9,5 a 13",IF(AND(X477&gt;=13.5,X477&lt;=20),"13,5 a 20",IF(AND(X477&gt;=20.5,X477&lt;=35),"20,5 a 35","Fuera de rango")))))))</f>
        <v>0 a 4</v>
      </c>
      <c r="Z477" s="11" t="n">
        <f aca="false">IF(Y477="","",IF(Y477="0 a 4",1,IF(Y477="4,5 a 8,5",2,IF(Y477="9","NORMA",IF(Y477="9,5 a 13",3,IF(Y477="13,5 a 20",4,IF(Y477="20,5 a 35",5,"Fuera de rango")))))))</f>
        <v>1</v>
      </c>
      <c r="AA477" s="9" t="n">
        <v>17</v>
      </c>
      <c r="AB477" s="10" t="str">
        <f aca="false">IF(AA477="","",IF(AND(AA477&gt;=0,AA477&lt;=9),"0 a 9",IF(AND(AA477&gt;=9.5,AA477&lt;=18.5),"9,5 a 18,5",IF(AA477=19,"19",IF(AND(AA477&gt;=19.5,AA477&lt;=28),"19,5 a 28",IF(AND(AA477&gt;=28.5,AA477&lt;=40),"28,5 a 40","Fuera de rango"))))))</f>
        <v>9,5 a 18,5</v>
      </c>
      <c r="AC477" s="11" t="n">
        <f aca="false" t="array" ref="AC477">_xlfn.IFS(AB477="","",AB477="0 a 9",1,AB477="9,5 a 18,5",2,AB477="19","NORMA",AB477="19,5 a 28",3,AB477="28,5 a 40",4,TRUE(),"Fuera de rango")</f>
        <v>2</v>
      </c>
      <c r="AD477" s="9" t="n">
        <v>1</v>
      </c>
      <c r="AE477" s="10" t="str">
        <f aca="false">IF(AD477="","",IF(AND(AD477&gt;=-10,AD477&lt;=0),"De -10 a 0",IF(AND(AD477&gt;=0.5,AD477&lt;=9.5),"0,5 a 9,5",IF(AD477=10,"10",IF(AND(AD477&gt;=10.5,AD477&lt;=20),"10,5 a 20",IF(AND(AD477&gt;=20.5,AD477&lt;=40),"20,5 a 40","Fuera de rango"))))))</f>
        <v>0,5 a 9,5</v>
      </c>
      <c r="AF477" s="12" t="n">
        <f aca="false">IF(AD477="","",IF(AND(AD477&gt;=-10,AD477&lt;=0),1,IF(AND(AD477&gt;=0.5,AD477&lt;=9.5),2,IF(AD477=10,"NORMA",IF(AND(AD477&gt;=10.5,AD477&lt;=20),3,IF(AND(AD477&gt;=20.5,AD477&lt;=40),4,""))))))</f>
        <v>2</v>
      </c>
      <c r="AG477" s="9" t="n">
        <v>12</v>
      </c>
      <c r="AH477" s="10" t="str">
        <f aca="false">IF(AG477="","",IF(AND(AG477&gt;=0,AG477&lt;=4),"0 a 4",IF(AND(AG477&gt;=4.5,AG477&lt;=8.5),"4,5 a 8,5",IF(AG477=9,"9",IF(AND(AG477&gt;=9.5,AG477&lt;=13),"9,5 a 13",IF(AND(AG477&gt;=13.5,AG477&lt;=25),"13,5 a 25","Fuera de rango"))))))</f>
        <v>9,5 a 13</v>
      </c>
      <c r="AI477" s="10" t="n">
        <f aca="false">IF(AH477="","",IF(AH477="0 a 4",1,IF(AH477="4,5 a 8,5",2,IF(AH477="9","NORMA",IF(AH477="9,5 a 13",3,IF(AH477="13,5 a 25",4,""))))))</f>
        <v>3</v>
      </c>
      <c r="AJ477" s="9" t="n">
        <v>5</v>
      </c>
      <c r="AK477" s="10" t="str">
        <f aca="false">IF(AJ477="","",IF(AND(AJ477&gt;=-15,AJ477&lt;=-10.5),"-15 a -10,5",IF(AND(AJ477&gt;=-10,AJ477&lt;=-4),"-10 a -4",IF(AND(AJ477&gt;=-4.5,AJ477&lt;=0),"-4,5 a 0",IF(AND(AJ477&gt;=0.5,AJ477&lt;=4.5),"0,5 a 4,5",IF(AJ477=5,"5",IF(AND(AJ477&gt;=5.5,AJ477&lt;=10),"5,5 a 10",IF(AND(AJ477&gt;=10.5,AJ477&lt;=20),"10,5 a 20","Fuera de rango"))))))))</f>
        <v>5</v>
      </c>
      <c r="AL477" s="11" t="str">
        <f aca="false">IF(AK477="","",IF(AK477="-15 a -10,5",1,IF(AK477="-10 a -4",2,IF(AK477="-4,5 a 0",3,IF(AK477="0,5 a 4,5",4,IF(AK477="5","NORMA",IF(AK477="5,5 a 10",5,IF(AK477="10,5 a 20",6,"Error"))))))))</f>
        <v>NORMA</v>
      </c>
      <c r="AM477" s="9" t="n">
        <v>-3</v>
      </c>
      <c r="AN477" s="10" t="str">
        <f aca="false">IF(AM477="","",IF(AND(AM477&gt;=-7.5,AM477&lt;=-5.5),"-7,5 a -5,5",IF(AND(AM477&gt;=-5,AM477&lt;=-3),"-5 a -3",IF(AND(AM477&gt;=-2.5,AM477&lt;=-0.5),"-2,5 a -0,5",IF(AM477=0,"0,00",IF(AND(AM477&gt;=0.5,AM477&lt;=2.5),"0,5 a 2,5",IF(AND(AM477&gt;=3,AM477&lt;=5),"3 a 5",IF(AND(AM477&gt;=5.5,AM477&lt;=7.5),"5,5 a 7,5",IF(AND(AM477&gt;=8,AM477&lt;=10),"8 a 10","Fuera de rango")))))))))</f>
        <v>-5 a -3</v>
      </c>
      <c r="AO477" s="11" t="n">
        <f aca="false">IF(AN477="","",IF(AN477="-7,5 a -5,5",1,IF(AN477="-5 a -3",2,IF(AN477="-2,5 a -0,5",3,IF(AN477="0,00","NORMA",IF(AN477="0,5 a 2,5",4,IF(AN477="3 a 5",5,IF(AN477="5,5 a 7,5",6,IF(AN477="8 a 10",7,"Error")))))))))</f>
        <v>2</v>
      </c>
      <c r="AP477" s="9" t="n">
        <v>1</v>
      </c>
      <c r="AQ477" s="10" t="str">
        <f aca="false">IF(AP477="","",IF(AND(AP477&gt;=-20,AP477&lt;=-9.5),"-20 a -9,5",IF(AND(AP477&gt;=-9,AP477&lt;=-6.5),"-9 a -6,5",IF(AP477=-6,"-6",IF(AND(AP477&gt;=-5.5,AP477&lt;=-3),"-5,5 a -3",IF(AND(AP477&gt;=-2.5,AP477&lt;=0),"-2,5 a 0",IF(AND(AP477&gt;=0.5,AP477&lt;=3),"0,5 a 3",IF(AND(AP477&gt;=3.5,AP477&lt;=6),"3,5 a 6",IF(AND(AP477&gt;=6.5,AP477&lt;=9),"6,5 a 9",IF(AND(AP477&gt;=9.5,AP477&lt;=20),"9,5 a 20","Fuera de rango"))))))))))</f>
        <v>0,5 a 3</v>
      </c>
      <c r="AR477" s="11" t="n">
        <f aca="false">IF(AQ477="","",IF(AQ477="-20 a -9,5",1,IF(AQ477="-9 a -6,5",2,IF(AQ477="-6","NORMA",IF(AQ477="-5,5 a -3",3,IF(AQ477="-2,5 a 0",4,IF(AQ477="0,5 a 3",5,IF(AQ477="3,5 a 6",6,IF(AQ477="6,5 a 9",7,IF(AQ477="9,5 a 20",8,""))))))))))</f>
        <v>5</v>
      </c>
      <c r="AS477" s="9" t="n">
        <v>6</v>
      </c>
      <c r="AT477" s="10" t="str">
        <f aca="false">IF(AS477="","",IF(AND(AS477&gt;=-16,AS477&lt;=-14),"-16 a -14",IF(AND(AS477&gt;=-13.5,AS477&lt;=-11.5),"-13,5 a -11,5",IF(AND(AS477&gt;=-11,AS477&lt;=-9),"-11 a -9",IF(AND(AS477&gt;=-8.5,AS477&lt;=-6.5),"-8,5 a -6,5",IF(AND(AS477&gt;=-6,AS477&lt;=-4),"-6 a -4",IF(AND(AS477&gt;=-3.5,AS477&lt;=-1.5),"-3,5 a -1,5",IF(AND(AS477&gt;=-1,AS477&lt;=1),"-1 a 1",IF(AND(AS477&gt;=1.5,AS477&lt;=3.5),"1,5 a 3,5",IF(AND(AS477&gt;=4,AS477&lt;=6),"4 a 6",IF(AND(AS477&gt;=6.5,AS477&lt;=8.5),"6,5 a 8,5",IF(AND(AS477&gt;=9,AS477&lt;=11),"9 a 11",IF(AND(AS477&gt;=11.5,AS477&lt;=13.5),"11,5 a 13,5",IF(AND(AS477&gt;=14,AS477&lt;=16),"14 a 16",IF(AND(AS477&gt;=16.5,AS477&lt;=18.5),"16,5 a 18,5",IF(AND(AS477&gt;=19,AS477&lt;=21),"19 a 21","Fuera de rango"))))))))))))))))</f>
        <v>4 a 6</v>
      </c>
      <c r="AU477" s="11" t="str">
        <f aca="false" t="array" ref="AU477">IF(AT477="","",_xlfn.IFS(AT477="-16 a -14",1,AT477="-13,5 a -11,5",2,AT477="-11 a -9",3,AT477="-8,5 a -6,5",4,AT477="-6 a -4",5,AT477="-3,5 a -1,5",6,AT477="-1 a 1",7,AT477="1,5 a 3,5",8,AT477="4 a 6","NORMA",AT477="6,5 a 8,5",9,AT477="9 a 11",10,AT477="11,5 a 13,5",11,AT477="14 a 16",12,AT477="16,5 a 18,5",13,AT477="19 a 21",14,TRUE(),""))</f>
        <v>NORMA</v>
      </c>
      <c r="AV477" s="9" t="n">
        <v>0</v>
      </c>
      <c r="AW477" s="10" t="str">
        <f aca="false">IF(AV477="","",IF(AND(AV477&gt;=-1,AV477&lt;=-0.5),"-1 a -0,5",IF(AND(AV477&gt;-0.5,AV477&lt;=0),"De -0,5 a 0",IF(AND(AV477&gt;=0.25,AV477&lt;=0.75),"0,25 a 0,75",IF(AND(AV477&gt;=1,AV477&lt;=1.5),"1 a 1,5",IF(AND(AV477&gt;=1.75,AV477&lt;=2.25),"1,75 a 2,25",IF(AND(AV477&gt;=2.5,AV477&lt;=3),"2,5 a 3",IF(AND(AV477&gt;=3.25,AV477&lt;=3.75),"3,25 a 3,75","Fuera de rango"))))))))</f>
        <v>De -0,5 a 0</v>
      </c>
      <c r="AX477" s="10" t="n">
        <f aca="false">IF(AW477="","",IF(OR(AW477="-1 a -0,5",AW477="-1 a -0.5"),1,IF(OR(AW477="De -0,5 a 0",AW477="-0,5 a 0",AW477="De -0.5 a 0"),2,IF(OR(AW477="0,25 a 0,75",AW477="0.25 a 0.75"),"NORMA",IF(OR(AW477="1 a 1,5",AW477="1 a 1.5"),3,IF(OR(AW477="1,75 a 2,25",AW477="1.75 a 2.25"),4,IF(OR(AW477="2,5 a 3",AW477="2.5 a 3"),5,IF(OR(AW477="3,25 a 3,75",AW477="3.25 a 3.75"),6,""))))))))</f>
        <v>2</v>
      </c>
      <c r="AY477" s="9" t="n">
        <v>1</v>
      </c>
      <c r="AZ477" s="10" t="str">
        <f aca="false">IF(AY477="","",IF(AND(AY477&gt;=-20,AY477&lt;=-9.5),"-20 a -9,5",IF(AND(AY477&gt;=-9,AY477&lt;=-6.5),"-9 a -6,5",IF(AY477=-6,"-6",IF(AND(AY477&gt;=-5.5,AY477&lt;=-3),"-5,5 a -3",IF(AND(AY477&gt;=-2.5,AY477&lt;=0),"-2,5 a 0",IF(AND(AY477&gt;=0.5,AY477&lt;=3),"0,5 a 3",IF(AND(AY477&gt;=3.5,AY477&lt;=6),"3,5 a 6","Fuera de rango"))))))))</f>
        <v>0,5 a 3</v>
      </c>
      <c r="BA477" s="11" t="n">
        <f aca="false">IF(AZ477="","",IF(AZ477="-20 a -9,5",1,IF(AZ477="-9 a -6,5",2,IF(AZ477="-6","NORMA",IF(AZ477="-5,5 a -3",3,IF(AZ477="-2,5 a 0",4,IF(AZ477="0,5 a 3",5,IF(AZ477="3,5 a 6",6,""))))))))</f>
        <v>5</v>
      </c>
      <c r="BB477" s="9" t="n">
        <v>0</v>
      </c>
      <c r="BC477" s="10" t="str">
        <f aca="false" t="array" ref="BC477">IF(BB477="","",_xlfn.IFS(AND(BB477&gt;=0,BB477&lt;=2),"0 a 2",AND(BB477&gt;=2.5,BB477&lt;=4.5),"2,5 a 4,5",AND(BB477&gt;=5,BB477&lt;=7),"5 a 7",AND(BB477&gt;=7.5,BB477&lt;=9.5),"7,5 a 9,5",AND(BB477&gt;=10,BB477&lt;=12),"10 a 12",AND(BB477&gt;=12.5,BB477&lt;=14.5),"12,5 a 14,5",BB477=15,"15",AND(BB477&gt;=15.5,BB477&lt;=17.5),"15,5 a 17,5",AND(BB477&gt;=18,BB477&lt;=20),"18 a 20",AND(BB477&gt;=20.5,BB477&lt;=22.5),"20,5 a 22,5",AND(BB477&gt;=23,BB477&lt;=25),"23 a 25",TRUE(),"Fuera de rango"))</f>
        <v>0 a 2</v>
      </c>
      <c r="BD477" s="11" t="n">
        <f aca="false" t="array" ref="BD477">IF(BC477="","",_xlfn.IFS(BC477="0 a 2",1,BC477="2,5 a 4,5",2,BC477="5 a 7",3,BC477="7,5 a 9,5",4,BC477="10 a 12",5,BC477="12,5 a 14,5",6,BC477="15","NORMA",BC477="15,5 a 17,5",7,BC477="18 a 20",8,BC477="20,5 a 22,5",9,BC477="23 a 25",10,TRUE(),"Fuera de rango"))</f>
        <v>1</v>
      </c>
      <c r="BE477" s="9" t="n">
        <v>12</v>
      </c>
      <c r="BF477" s="10" t="str">
        <f aca="false">IF(BE477="","",IF(AND(BE477&gt;=-20,BE477&lt;=-10),"-20 a -10",IF(AND(BE477&gt;=-9.5,BE477&lt;=0.5),"-9,5 a 0,5",IF(AND(BE477&gt;=1,BE477&lt;=11),"1 a 11",IF(AND(BE477&gt;=11.5,BE477&lt;=20.5),"11,5 a 20,5",IF(BE477=21,"21",IF(AND(BE477&gt;=21.5,BE477&lt;=31.5),"21,5 a 31,5",IF(AND(BE477&gt;=32,BE477&lt;=42),"32 a 42","Fuera de rango"))))))))</f>
        <v>11,5 a 20,5</v>
      </c>
      <c r="BG477" s="11" t="n">
        <f aca="false">IF(BF477="","",IF(BF477="-20 a -10",1,IF(BF477="-9,5 a 0,5",2,IF(BF477="1 a 11",3,IF(BF477="11,5 a 20,5",4,IF(BF477="21","NORMA",IF(BF477="21,5 a 31,5",5,IF(BF477="32 a 42",6,""))))))))</f>
        <v>4</v>
      </c>
      <c r="BH477" s="9" t="n">
        <v>-5</v>
      </c>
      <c r="BI477" s="10" t="str">
        <f aca="false">IF(BH477="","",IF(AND(BH477&gt;=-20,BH477&lt;=-15),"-20 a -15",IF(AND(BH477&gt;=-14.5,BH477&lt;=-9.5),"-14,5 a -9,5",IF(AND(BH477&gt;=-9,BH477&lt;=-4),"-9 a -4",IF(AND(BH477&gt;=-3.5,BH477&lt;=2.5),"-3,5 a 2,5",IF(AND(BH477&gt;=3,BH477&lt;=8),"3 a 8",IF(AND(BH477&gt;=8.5,BH477&lt;=14.5),"8,5 a 14,5",IF(BH477=15,"15",IF(AND(BH477&gt;=15.5,BH477&lt;=20.5),"15,5 a 20,5",IF(AND(BH477&gt;=21,BH477&lt;=26),"21 a 26","Fuera de rango"))))))))))</f>
        <v>-9 a -4</v>
      </c>
      <c r="BJ477" s="11" t="n">
        <f aca="false">IF(BI477="","",IF(BI477="-20 a -15",1,IF(BI477="-14,5 a -9,5",2,IF(BI477="-9 a -4",3,IF(BI477="-3,5 a 2,5",4,IF(BI477="3 a 8",5,IF(BI477="8,5 a 14,5",6,IF(BI477="15","NORMA",IF(BI477="15,5 a 20,5",7,IF(BI477="21 a 26",8,IF(BI477="26,5 a 31,5",9,"")))))))))))</f>
        <v>3</v>
      </c>
      <c r="BK477" s="9" t="n">
        <v>0</v>
      </c>
      <c r="BL477" s="10" t="str">
        <f aca="false">IF(BK477="","",IF(AND(BK477&gt;=0,BK477&lt;=2),"0 - 2",IF(AND(BK477&gt;=2.5,BK477&lt;=4.5),"2,5 - 4,5",IF(AND(BK477&gt;=5,BK477&lt;=7),"5 - 7",IF(AND(BK477&gt;=7.5,BK477&lt;=9.5),"7,5 - 9,5",IF(AND(BK477&gt;=10,BK477&lt;=12),"10 - 12",IF(AND(BK477&gt;=12.5,BK477&lt;=13.5),"12,5 - 13,5",IF(BK477=14,"14",IF(AND(BK477&gt;=14.5,BK477&lt;=16.5),"14,5 - 16,5",IF(AND(BK477&gt;=17,BK477&lt;=19),"17 - 19",IF(AND(BK477&gt;=19.5,BK477&lt;=21.5),"19,5 - 21,5",IF(AND(BK477&gt;=22,BK477&lt;=24),"22 - 24",IF(AND(BK477&gt;=24.5,BK477&lt;=26.5),"24,5 - 26,5",IF(AND(BK477&gt;=27,BK477&lt;=29),"27 - 29",IF(AND(BK477&gt;=29.5,BK477&lt;=30),"29,5 - 30","Fuera de rango")))))))))))))))</f>
        <v>0 - 2</v>
      </c>
      <c r="BM477" s="11" t="n">
        <f aca="false">IF(BL477="","",IF(BL477="0 - 2",1,IF(BL477="2,5 - 4,5",2,IF(BL477="5 - 7",3,IF(BL477="7,5 - 9,5",4,IF(BL477="10 - 12",5,IF(BL477="12,5 - 13,5",6,IF(BL477="14","NORMA",IF(BL477="14,5 - 16,5",7,IF(BL477="17 - 19",8,IF(BL477="19,5 - 21,5",9,IF(BL477="22 - 24",10,IF(BL477="24,5 - 26,5",11,IF(BL477="27 - 29",12,IF(BL477="29,5 - 30",13,"")))))))))))))))</f>
        <v>1</v>
      </c>
      <c r="BN477" s="9" t="n">
        <v>20</v>
      </c>
      <c r="BO477" s="11" t="str">
        <f aca="false">IF(BN477="","",IF(AND(BN477&gt;=-20,BN477&lt;=-10),"-20 a -10",IF(AND(BN477&gt;=-9.5,BN477&lt;=0.5),"-9,5 a 0,5",IF(AND(BN477&gt;=1,BN477&lt;=11),"1 a 11",IF(AND(BN477&gt;=11.5,BN477&lt;=21.5),"11,5 a 21,5",IF(BN477=22,"22",IF(AND(BN477&gt;=22.5,BN477&lt;=32.5),"22,5 a 32,5",IF(AND(BN477&gt;=33,BN477&lt;=43),"33 a 43","Fuera de rango"))))))))</f>
        <v>11,5 a 21,5</v>
      </c>
      <c r="BP477" s="11" t="n">
        <f aca="false">IF(BO477="","",IF(BO477="-20 a -10",1,IF(BO477="-9,5 a 0,5",2,IF(BO477="1 a 11",3,IF(BO477="11,5 a 21,5",4,IF(BO477="22","NORMA",IF(BO477="22,5 a 32,5",5,IF(BO477="33 a 43",6,""))))))))</f>
        <v>4</v>
      </c>
      <c r="BQ477" s="9" t="n">
        <v>4</v>
      </c>
      <c r="BR477" s="10" t="str">
        <f aca="false">IF(BQ477="","",IF(AND(BQ477&gt;=-20,BQ477&lt;=-15),"-20 a -15",IF(AND(BQ477&gt;=-14.5,BQ477&lt;=-9.5),"-14,5 a -9,5",IF(AND(BQ477&gt;=-9,BQ477&lt;=-4),"-9 a -4",IF(AND(BQ477&gt;=-3.5,BQ477&lt;=2.5),"-3,5 a 2,5",IF(AND(BQ477&gt;=3,BQ477&lt;=8),"3 a 8",IF(AND(BQ477&gt;=8.5,BQ477&lt;=13.5),"8,5 a 13,5",IF(AND(BQ477&gt;=14,BQ477&lt;=17.5),"14 a 17,5",IF(BQ477=18,"18",IF(AND(BQ477&gt;=18.5,BQ477&lt;=23.5),"18,5 a 23,5",IF(AND(BQ477&gt;=24,BQ477&lt;=29),"24 a 29",IF(AND(BQ477&gt;=29.5,BQ477&lt;=34.5),"29,5 a 34,5",IF(AND(BQ477&gt;=35,BQ477&lt;=40),"35 a 40","Fuera de rango")))))))))))))</f>
        <v>3 a 8</v>
      </c>
      <c r="BS477" s="11" t="n">
        <f aca="false">IF(BR477="","",IF(BR477="-20 a -15",1,IF(BR477="-14,5 a -9,5",2,IF(BR477="-9 a -4",3,IF(BR477="-3,5 a 2,5",4,IF(BR477="3 a 8",5,IF(BR477="8,5 a 13,5",6,IF(BR477="14 a 17,5",7,IF(BR477="18","NORMA",IF(BR477="18,5 a 23,5",8,IF(BR477="24 a 29",9,IF(BR477="29,5 a 34,5",10,IF(BR477="35 a 40",11,"")))))))))))))</f>
        <v>5</v>
      </c>
      <c r="BT477" s="9" t="n">
        <v>-1</v>
      </c>
      <c r="BU477" s="10" t="str">
        <f aca="false">IF(BT477="","",IF(AND(BT477&gt;=-20,BT477&lt;=-18),"-20 a -18",IF(AND(BT477&gt;=-17.5,BT477&lt;=-15.5),"-17,5 a -15,5",IF(AND(BT477&gt;=-15,BT477&lt;=-13),"-15 a -13",IF(AND(BT477&gt;=-12.5,BT477&lt;=-10.5),"-12,5 a -10,5",IF(AND(BT477&gt;=-10,BT477&lt;=-8),"-10 a -8",IF(AND(BT477&gt;=-7.5,BT477&lt;=-5.5),"-7,5 a -5,5",IF(AND(BT477&gt;=-5,BT477&lt;=-3),"-5 a -3",IF(AND(BT477&gt;=-2.5,BT477&lt;=-0.5),"-2,5 a -0,5",IF(BT477=0,"0",IF(AND(BT477&gt;=0.5,BT477&lt;=2.5),"0,5 a 2,5",IF(AND(BT477&gt;=3,BT477&lt;=5),"3 a 5",IF(AND(BT477&gt;=5.5,BT477&lt;=7.5),"5,5 a 7,5",IF(AND(BT477&gt;=8,BT477&lt;=10),"8 a 10",IF(AND(BT477&gt;=10.5,BT477&lt;=12.5),"10,5 a 12,5",IF(AND(BT477&gt;=13,BT477&lt;=15),"13 a 15",IF(AND(BT477&gt;=15.5,BT477&lt;=17.5),"15,5 a 17,5",IF(AND(BT477&gt;=18,BT477&lt;=20),"18 a 20","Fuera de rango"))))))))))))))))))</f>
        <v>-2,5 a -0,5</v>
      </c>
      <c r="BV477" s="11" t="n">
        <f aca="false">IF(BT477="","",IF(BT477=0,"NORMA",IF(AND(BT477&gt;=-20,BT477&lt;=-18),2,IF(AND(BT477&gt;=-17.5,BT477&lt;=-15.5),2,IF(AND(BT477&gt;=-15,BT477&lt;=-13),3,IF(AND(BT477&gt;=-12.5,BT477&lt;=-10.5),4,IF(AND(BT477&gt;=-10,BT477&lt;=-8),5,IF(AND(BT477&gt;=-7.5,BT477&lt;=-5.5),6,IF(AND(BT477&gt;=-5,BT477&lt;=-3),7,IF(AND(BT477&gt;=-2.5,BT477&lt;=-0.5),8,IF(AND(BT477&gt;=0.5,BT477&lt;=2.5),9,IF(AND(BT477&gt;=3,BT477&lt;=5),10,IF(AND(BT477&gt;=5.5,BT477&lt;=7.5),11,IF(AND(BT477&gt;=8,BT477&lt;=10),12,IF(AND(BT477&gt;=10.5,BT477&lt;=12.5),13,IF(AND(BT477&gt;=13,BT477&lt;=15),14,IF(AND(BT477&gt;=15.5,BT477&lt;=17.5),15,IF(AND(BT477&gt;=18,BT477&lt;=20),16,"Fuera de rango"))))))))))))))))))</f>
        <v>8</v>
      </c>
      <c r="BW477" s="9" t="n">
        <v>-8.5</v>
      </c>
      <c r="BX477" s="10" t="n">
        <f aca="false">18.5- (0.3*H477)</f>
        <v>14.3</v>
      </c>
      <c r="BY477" s="10" t="n">
        <f aca="false">(BW477)-(BX477)</f>
        <v>-22.8</v>
      </c>
      <c r="BZ477" s="10" t="str">
        <f aca="false">IF(BY477="","",IF(BY477&lt;-27.5,"De -30 a -28",IF(BY477&lt;-25,"De -27,5 a -25,5",IF(BY477&lt;-22.5,"De -25 a -23",IF(BY477&lt;-20,"De -22,5 a -20,5",IF(BY477&lt;-17.5,"De -20 a -18",IF(BY477&lt;-15,"De -17,5 a -15,5",IF(BY477&lt;-12.5,"De -15 a -13",IF(BY477&lt;-10,"De -12,5 a -10,5",IF(BY477&lt;-7.5,"De -10 a -8",IF(BY477&lt;-5,"De -7,5 a -5,5",IF(BY477&lt;-2.5,"De -5 a -3",IF(BY477&lt;0,"De -2,5 a -0,5",IF(BY477&lt;2.5,"De 0 a 2",IF(BY477&lt;5,"De 2,5 a 4,5",IF(BY477&lt;7.5,"De 5 a 7",IF(BY477&lt;10,"De 7,5 a 9,5",IF(BY477&lt;12.5,"De 10 a 12",IF(BY477&lt;15,"De 12,5 a 14,5",IF(BY477&lt;17.5,"De 15 a 17",IF(BY477&lt;20,"De 17,5 a 19,5",IF(BY477&lt;22.5,"De 20 a 22",IF(BY477&lt;25,"De 22,5 a 24,5",IF(BY477&lt;27.5,"De 25 a 27","De 27,5 a 30"))))))))))))))))))))))))</f>
        <v>De -25 a -23</v>
      </c>
      <c r="CA477" s="12" t="n">
        <f aca="false">IF(BY477="","",IF(BY477&lt;=-28,1,IF(BY477&lt;=-25.5,2,IF(BY477&lt;=-23,3,IF(BY477&lt;=-20.5,4,IF(BY477&lt;=-18,5,IF(BY477&lt;=-15.5,6,IF(BY477&lt;=-13,7,IF(BY477&lt;=-10.5,8,IF(BY477&lt;=-8,9,IF(BY477&lt;=-5.5,10,IF(BY477&lt;=-3,11,IF(BY477&lt;=-0.5,12,IF(BY477&lt;=2,13,IF(BY477&lt;=4.5,14,IF(BY477&lt;=7,15,IF(BY477&lt;=9.5,16,IF(BY477&lt;=12,17,IF(BY477&lt;=14.5,18,IF(BY477&lt;=17,19,IF(BY477&lt;=19.5,20,IF(BY477&lt;=22,21,IF(BY477&lt;=24.5,22,IF(BY477&lt;=27,23,IF(BY477&lt;=30,24,"Fuera de rango")))))))))))))))))))))))))</f>
        <v>4</v>
      </c>
      <c r="CB477" s="9" t="n">
        <v>-8.25</v>
      </c>
      <c r="CC477" s="10" t="n">
        <f aca="false">18.5- (0.3*H477)</f>
        <v>14.3</v>
      </c>
      <c r="CD477" s="10" t="n">
        <f aca="false">(CB477)-(CC477)</f>
        <v>-22.55</v>
      </c>
      <c r="CE477" s="10" t="str">
        <f aca="false">IF(CD477="","",IF(CD477&lt;-27.5,"De -30 a -28",IF(CD477&lt;-25,"De -27,5 a -25,5",IF(CD477&lt;-22.5,"De -25 a -23",IF(CD477&lt;-20,"De -22,5 a -20,5",IF(CD477&lt;-17.5,"De -20 a -18",IF(CD477&lt;-15,"De -17,5 a -15,5",IF(CD477&lt;-12.5,"De -15 a -13",IF(CD477&lt;-10,"De -12,5 a -10,5",IF(CD477&lt;-7.5,"De -10 a -8",IF(CD477&lt;-5,"De -7,5 a -5,5",IF(CD477&lt;-2.5,"De -5 a -3",IF(CD477&lt;0,"De -2,5 a -0,5",IF(CD477&lt;=2,"De 0 a 2",IF(CD477&lt;=4.5,"De 2,5 a 4,5",IF(CD477&lt;=7,"De 5 a 7",IF(CD477&lt;=9.5,"De 7,5 a 9,5",IF(CD477&lt;=12,"De 10 a 12",IF(CD477&lt;=14.5,"De 12,5 a 14,5",IF(CD477&lt;=17,"De 15 a 17",IF(CD477&lt;=19.5,"De 17,5 a 19,5",IF(CD477&lt;=22,"De 20 a 22",IF(CD477&lt;=24.5,"De 22,5 a 24,5",IF(CD477&lt;=27,"De 25 a 27","De 27,5 a 30"))))))))))))))))))))))))</f>
        <v>De -25 a -23</v>
      </c>
      <c r="CF477" s="12" t="n">
        <f aca="false">IF(CD477="","",IF(CD477&lt;-27.5,1,IF(CD477&lt;-25,2,IF(CD477&lt;-22.5,3,IF(CD477&lt;-20,4,IF(CD477&lt;-17.5,5,IF(CD477&lt;-15,6,IF(CD477&lt;-12.5,7,IF(CD477&lt;-10,8,IF(CD477&lt;-7.5,9,IF(CD477&lt;-5,10,IF(CD477&lt;-2.5,11,IF(CD477&lt;0,12,IF(CD477&lt;2.5,13,IF(CD477&lt;5,14,IF(CD477&lt;7.5,15,IF(CD477&lt;10,16,IF(CD477&lt;12.5,17,IF(CD477&lt;15,18,IF(CD477&lt;17.5,19,IF(CD477&lt;20,20,IF(CD477&lt;22.5,21,IF(CD477&lt;25,22,IF(CD477&lt;27.5,23,24))))))))))))))))))))))))</f>
        <v>3</v>
      </c>
      <c r="CG477" s="9" t="n">
        <v>-6</v>
      </c>
      <c r="CH477" s="10" t="str">
        <f aca="false">IF(CG477="","",IF(AND(CG477&gt;=-10,CG477&lt;=-9.5),"-10 a -9,5",IF(AND(CG477&gt;-9.5,CG477&lt;=-8.5),"-9 a -8,5",IF(AND(CG477&gt;-8.5,CG477&lt;=-7.5),"-8 a -7,5",IF(AND(CG477&gt;-7.5,CG477&lt;=-6.5),"-7 a -6,5",IF(AND(CG477&gt;-6.5,CG477&lt;=-5.5),"-6 a -5,5",IF(AND(CG477&gt;-5.5,CG477&lt;=-4.5),"-5 a -4,5",IF(AND(CG477&gt;-4.5,CG477&lt;=-3.5),"-4 a -3,5",IF(AND(CG477&gt;-3.5,CG477&lt;=-2.5),"-3 a -2,5",IF(CG477=-2.25,"-2,25",IF(AND(CG477&gt;-2.5,CG477&lt;=-1.5),"-2 a -1,5",IF(AND(CG477&gt;-1.5,CG477&lt;=-0.5),"-1 a -0,5",IF(AND(CG477&gt;-0.5,CG477&lt;=0.5),"0 a 0,5",IF(AND(CG477&gt;0.5,CG477&lt;=1.5),"1 a 1,5",IF(AND(CG477&gt;1.5,CG477&lt;=2.5),"2 a 2,5",IF(AND(CG477&gt;2.5,CG477&lt;=3.5),"3 a 3,5",IF(AND(CG477&gt;3.5,CG477&lt;=4.5),"4 a 4,5",IF(AND(CG477&gt;4.5,CG477&lt;=5.5),"5 a 5,5",IF(AND(CG477&gt;5.5,CG477&lt;=6.5),"6 a 6,5",IF(AND(CG477&gt;6.5,CG477&lt;=7.5),"7 a 7,5",IF(AND(CG477&gt;7.5,CG477&lt;=8.5),"8 a 8,5",IF(AND(CG477&gt;8.5,CG477&lt;=9.5),"9 a 9,5",IF(CG477&gt;=10,"10","Fuera de rango")))))))))))))))))))))))</f>
        <v>-6 a -5,5</v>
      </c>
      <c r="CI477" s="11" t="n">
        <f aca="false">IF(CG477="","",IF(CG477=-2.25,"NORMA",IF(CG477&lt;=-9.5,1,IF(CG477&lt;=-8.5,2,IF(CG477&lt;=-7.5,3,IF(CG477&lt;=-6.5,4,IF(CG477&lt;=-5.5,5,IF(CG477&lt;=-4.5,6,IF(CG477&lt;=-3.5,7,IF(CG477&lt;=-2.5,8,IF(CG477&lt;=-1.5,9,IF(CG477&lt;=-0.5,10,IF(CG477&lt;=0.5,11,IF(CG477&lt;=1.5,12,IF(CG477&lt;=2.5,13,IF(CG477&lt;=3.5,14,IF(CG477&lt;=4.5,15,IF(CG477&lt;=5.5,16,IF(CG477&lt;=6.5,17,IF(CG477&lt;=7.5,18,IF(CG477&lt;=8.5,19,IF(CG477&lt;=9.5,20,IF(CG477=10,21,"Fuera de rango")))))))))))))))))))))))</f>
        <v>5</v>
      </c>
      <c r="CJ477" s="9" t="n">
        <v>2.5</v>
      </c>
      <c r="CK477" s="10" t="str">
        <f aca="false">IF(CJ477="","",IF(AND(CJ477&gt;=-6,CJ477&lt;=-5.5),"-6 a -5,5",IF(AND(CJ477&gt;-5.5,CJ477&lt;=-4.5),"-5 a -4,5",IF(AND(CJ477&gt;-4.5,CJ477&lt;=-3.5),"-4 a -3,5",IF(AND(CJ477&gt;-3.5,CJ477&lt;=-2.5),"-3 a -2,5",IF(AND(CJ477&gt;-2.5,CJ477&lt;=-1.5),"-2 a -1,5",IF(AND(CJ477&gt;-1.5,CJ477&lt;=-0.5),"-1 a -0,5",IF(AND(CJ477&gt;-0.5,CJ477&lt;=0.5),"0 a 0,5",IF(AND(CJ477&gt;0.5,CJ477&lt;=1.5),"1 a 1,5",IF(AND(CJ477&gt;1.5,CJ477&lt;2.5),"2",IF(AND(CJ477&gt;=2.5,CJ477&lt;=3),"2,5 a 3",IF(AND(CJ477&gt;3,CJ477&lt;=4),"3,5 a 4",IF(AND(CJ477&gt;4,CJ477&lt;=5),"4,5 a 5",IF(AND(CJ477&gt;5,CJ477&lt;=6),"5,5 a 6",IF(AND(CJ477&gt;6,CJ477&lt;=7),"6,5 a 7",IF(AND(CJ477&gt;7,CJ477&lt;=8),"7,5 a 8",IF(AND(CJ477&gt;8,CJ477&lt;=9.5),"8,5 a 9,5",IF(CJ477=10,"10","Fuera de rango"))))))))))))))))))</f>
        <v>2,5 a 3</v>
      </c>
      <c r="CL477" s="11" t="n">
        <f aca="false">IF(CK477="","",IF(OR(CK477="-6 a -5,5",CK477="-6 - -5,5"),1,IF(OR(CK477="-5 a -4,5",CK477="-5 - -4,5"),2,IF(OR(CK477="-4 a -3,5",CK477="-4 - -3,5"),3,IF(OR(CK477="-3 a -2,5",CK477="-3 - -2,5"),4,IF(OR(CK477="-2 a -1,5",CK477="-2 - -1,5"),5,IF(OR(CK477="-1 a -0,5",CK477="-1 - -0,5"),6,IF(OR(CK477="0 a 0,5",CK477="0 - 0,5"),7,IF(OR(CK477="1 a 1,5",CK477="1 - 1,5"),8,IF(CK477="2","NORMA",IF(OR(CK477="2,5 a 3",CK477="2,5 - 3"),9,IF(OR(CK477="3,5 a 4",CK477="3,5 - 4"),10,IF(OR(CK477="4,5 a 5",CK477="4,5 - 5"),11,IF(OR(CK477="5,5 a 6",CK477="5,5 - 6"),12,IF(OR(CK477="6,5 a 7",CK477="6,5 - 7"),13,IF(OR(CK477="7,5 a 8",CK477="7,5 - 8"),14,IF(OR(CK477="8,5 a 9",CK477="8,5 - 9,5",CK477="9 a 9,5"),15,IF(CK477="10",15,IF(OR(CK477="0,5 a 1",CK477="0,5 - 1"),7,"Fuera de rango")))))))))))))))))))</f>
        <v>9</v>
      </c>
      <c r="CN477" s="10" t="str">
        <f aca="false">IF(CM477=0,"0", " ")</f>
        <v>0</v>
      </c>
      <c r="CO477" s="10" t="str">
        <f aca="false">IF(CM477&gt;0,"EME"," ")</f>
        <v> </v>
      </c>
      <c r="CQ477" s="10" t="str">
        <f aca="false">IF(CP477&gt;0,"0", " ")</f>
        <v> </v>
      </c>
      <c r="CR477" s="10" t="str">
        <f aca="false">IF(CP477&gt;0,"EME"," ")</f>
        <v> </v>
      </c>
      <c r="CS477" s="9" t="n">
        <v>3.75</v>
      </c>
      <c r="CV477" s="9" t="n">
        <v>4.5</v>
      </c>
      <c r="CY477" s="9" t="n">
        <v>0</v>
      </c>
      <c r="DB477" s="9" t="n">
        <v>0</v>
      </c>
      <c r="DC477" s="11" t="str">
        <f aca="false">IF(DB477&lt;0,"2"," ")</f>
        <v> </v>
      </c>
      <c r="DD477" s="11" t="str">
        <f aca="false">IF(DB477&lt;0,"MIO"," ")</f>
        <v> </v>
      </c>
      <c r="DE477" s="9" t="n">
        <v>-1</v>
      </c>
      <c r="DF477" s="10" t="str">
        <f aca="false">IF(DE477&lt;0,"3"," ")</f>
        <v>3</v>
      </c>
      <c r="DG477" s="10" t="str">
        <f aca="false">IF(DE477&lt;0,"AST"," ")</f>
        <v>AST</v>
      </c>
      <c r="DH477" s="9" t="n">
        <v>-1.5</v>
      </c>
      <c r="DI477" s="10" t="str">
        <f aca="false">IF(DH477&lt;0,"3"," ")</f>
        <v>3</v>
      </c>
      <c r="DJ477" s="10" t="str">
        <f aca="false">IF(DH477&lt;0,"AST"," ")</f>
        <v>AST</v>
      </c>
      <c r="DK477" s="9" t="n">
        <v>0</v>
      </c>
      <c r="DL477" s="10" t="str">
        <f aca="false">IF(DK477&gt;0,"4"," ")</f>
        <v> </v>
      </c>
      <c r="DM477" s="10" t="str">
        <f aca="false">IF(DK477&gt;0,"PRE"," ")</f>
        <v> </v>
      </c>
      <c r="DN477" s="9" t="n">
        <v>0</v>
      </c>
      <c r="DO477" s="10" t="str">
        <f aca="false">IF(DN477&gt;0,"4"," ")</f>
        <v> </v>
      </c>
      <c r="DP477" s="10" t="str">
        <f aca="false">IF(DN477&gt;0,"PRE"," ")</f>
        <v> </v>
      </c>
      <c r="DS477" s="12" t="str">
        <f aca="false">CONCATENATE(CO477,CU477,DA477,DG477,DM477)</f>
        <v> AST </v>
      </c>
      <c r="DT477" s="10" t="e">
        <f aca="false" t="array" ref="DT477">_xlfn.IFS(DS477="EME    ","0", DS477=" HIP   ","1", DS477="  MIO  ","2", DS477="   AST ","3", DS477="    PRE","4", DS477="EME   PRE","5", DS477=" HIP  PRE","6", DS477=" HIP AST ","7", DS477="  MIO PRE","8", DS477="  MIOAST ","9", DS477="   ASTPRE","10",DS477=" HIP ASTPRE","11", DS477="  MIOASTPRE","12", DS477="     ","0")</f>
        <v>#N/A</v>
      </c>
      <c r="DV477" s="1" t="e">
        <f aca="false" t="array" ref="DV477">_xlfn.IFS(DU477="SI","2", DU477="NO","1")</f>
        <v>#N/A</v>
      </c>
      <c r="DX477" s="11" t="str">
        <f aca="false">IF(DW477=0,"1","2")</f>
        <v>1</v>
      </c>
      <c r="DY477" s="11" t="str">
        <f aca="false" t="array" ref="DY477">_xlfn.IFS(DW477=0,"0", DW477=0.25, "1", DW477=0.5,"2", DW477=0.75,"3", DW477=1,"4",DW477=1.25,"5", DW477=1.5,"6", DW477=1.75,"7", DW477=2,"8")</f>
        <v>0</v>
      </c>
      <c r="EA477" s="11" t="str">
        <f aca="false">IF(DZ477=0,"1","2")</f>
        <v>1</v>
      </c>
      <c r="EB477" s="11" t="str">
        <f aca="false" t="array" ref="EB477">_xlfn.IFS(DZ477=0,"0", DZ477=0.25, "1", DZ477=0.5,"2", DZ477=0.75,"3", DZ477=1,"4",DZ477=1.25,"5", DZ477=1.5,"6", DZ477=1.75,"7", DZ477=2,"8")</f>
        <v>0</v>
      </c>
      <c r="ED477" s="10" t="str">
        <f aca="false">IF(EC477=0,"1","2")</f>
        <v>1</v>
      </c>
      <c r="EE477" s="11" t="str">
        <f aca="false" t="array" ref="EE477">_xlfn.IFS(EC477=0,"0", EC477=-0.25, "1", EC477=-0.5,"2", EC477=-0.75,"3", EC477=-1,"4",EC477=-1.25,"5", EC477=-1.5,"6", EC477=-1.75,"7", EC477=-2,"8", EC477=-2.25,"9",EC477=-2.5,"10", EC477=-2.75,"11", EC477=-3,"12", EC477=-3.25,"13", EC477=-3.5,"14", EC477=-3.75,"15",EC477=-4,"16")</f>
        <v>0</v>
      </c>
      <c r="EG477" s="10" t="str">
        <f aca="false">IF(EF477=0,"1","2")</f>
        <v>1</v>
      </c>
      <c r="EH477" s="11" t="str">
        <f aca="false" t="array" ref="EH477">_xlfn.IFS(EF477=0,"0", EF477=-0.25, "1", EF477=-0.5,"2", EF477=-0.75,"3", EF477=-1,"4",EF477=-1.25,"5", EF477=-1.5,"6", EF477=-1.75,"7", EF477=-2,"8", EF477=-2.25,"9",EF477=-2.5,"10", EF477=-2.75,"11", EF477=-3,"12", EF477=-3.25,"13", EF477=-3.5,"14", EF477=-3.75,"15",EF477=-4,"16")</f>
        <v>0</v>
      </c>
      <c r="EJ477" s="11" t="str">
        <f aca="false">IF(EI477=0,"1","2")</f>
        <v>1</v>
      </c>
      <c r="EK477" s="11" t="str">
        <f aca="false" t="array" ref="EK477">_xlfn.IFS(EI477=0,"0", EI477=-0.25, "1", EI477=-0.5,"2", EI477=-0.75,"3", EI477=-1,"4",EI477=-1.25,"5", EI477=-1.5,"6", EI477=-1.75,"7", EI477=-2,"8", EI477=-2.25,"9", EI477=-2.25,"9",EI477=-2.5,"10", EI477=-2.75,"11", EI477=-3,"12", EI477=-3.25,"13", EI477=-3.5,"14", EI477=-3.75,"15",EI477=-4,"16", EI477=0.25, "17", EI477=0.5, "18")</f>
        <v>0</v>
      </c>
      <c r="EM477" s="11" t="str">
        <f aca="false">IF(EL477=0,"1","2")</f>
        <v>1</v>
      </c>
      <c r="EN477" s="11" t="str">
        <f aca="false" t="array" ref="EN477">_xlfn.IFS(EL477=0.25,"17",EL477=0.5,"18", EL477=0,"0", EL477=-0.25, "1", EL477=-0.5,"2", EL477=-0.75,"3", EL477=-1,"4",EL477=-1.25,"5", EL477=-1.5,"6", EL477=-1.75,"7", EL477=-2,"8",EL477= -2.25,"9",EL477=-2.5,"10",EL477= -2.75,"11",EL477= -3,"12",EL477= -3.25,"13",EL477= -3.5,"14",EL477= -3.75,"15",EL477=-4,"16")</f>
        <v>0</v>
      </c>
      <c r="EP477" s="11" t="str">
        <f aca="false">IF(EO477=0,"1","2")</f>
        <v>1</v>
      </c>
      <c r="EQ477" s="11" t="str">
        <f aca="false" t="array" ref="EQ477">_xlfn.IFS(EO477=0,"0", EO477=0.25, "1", EO477=0.5,"2", EO477=0.75,"3", EO477=1,"4",EO477=1.25,"5", EO477=1.5,"6", EO477=1.75,"7", EO477=2,"8", EO477=2.25,"9", EO477=2.25,"9",EO477=2.5,"10", EO477=2.75,"11", EO477=3,"12", EO477=3.25,"13", EO477=3.5,"14", EO477=3.75,"15",EO477=4,"16", EO477=-0.25, "17", bq=-0.5, "18")</f>
        <v>0</v>
      </c>
      <c r="ES477" s="11" t="str">
        <f aca="false">IF(ER477=0,"1","2")</f>
        <v>1</v>
      </c>
      <c r="ET477" s="11" t="str">
        <f aca="false" t="array" ref="ET477">_xlfn.IFS(ER477=0,"0", ER477=0.25, "1", ER477=0.5,"2", ER477=0.75,"3", ER477=1,"4",ER477=1.25,"5", ER477=1.5,"6", ER477=1.75,"7", ER477=2,"8", ER477=2.25,"9", ER477=2.25,"9",ER477=2.5,"10", ER477=2.75,"11", ER477=3,"12", ER477=3.25,"13", ER477=3.5,"14", ER477=3.75,"15",ER477=4,"16", ER477=-0.25, "17", bq=-0.5, "18")</f>
        <v>0</v>
      </c>
      <c r="EV477" s="14" t="e">
        <f aca="false">VLOOKUP(EU477,LEYENDA!$G$2:$H$8,2,TRUE())</f>
        <v>#N/A</v>
      </c>
      <c r="EW477" s="14" t="e">
        <f aca="false" t="array" ref="EW477">_xlfn.IFS(EV477="0-5","1", EV477="6-12","2", EV477="13-18","3", EV477="19-24","4", EV477="25-36","5", EV477="37-48","6", EV477="49-60","7")</f>
        <v>#N/A</v>
      </c>
    </row>
    <row r="478" customFormat="false" ht="13.5" hidden="false" customHeight="false" outlineLevel="0" collapsed="false">
      <c r="A478" s="1" t="n">
        <v>167</v>
      </c>
      <c r="B478" s="2" t="n">
        <v>2</v>
      </c>
      <c r="C478" s="33" t="n">
        <v>45463</v>
      </c>
      <c r="E478" s="5" t="str">
        <f aca="false">VLOOKUP(A478,'286'!$A$3:$J$6279,10,FALSE())</f>
        <v>JALVO PÉREZ-LOZAO, MIGUEL ÁNGEL</v>
      </c>
      <c r="F478" s="4" t="str">
        <f aca="false">VLOOKUP(A478,'286'!$A$3:$I$1768,3,FALSE())</f>
        <v>JALPEMIAN</v>
      </c>
      <c r="G478" s="6" t="n">
        <f aca="false">VLOOKUP(A478,'286'!$A$3:$I$1768,4,FALSE())</f>
        <v>39734</v>
      </c>
      <c r="H478" s="7" t="n">
        <f aca="false">YEAR(C478)-YEAR(G478)</f>
        <v>16</v>
      </c>
      <c r="I478" s="1" t="str">
        <f aca="false">VLOOKUP(H478,LEYENDA!$C$2:$D$6,2,TRUE())</f>
        <v>13-24</v>
      </c>
      <c r="J478" s="5" t="str">
        <f aca="false">VLOOKUP(A478,'286'!$A$3:$I$1768,7,FALSE())</f>
        <v>H</v>
      </c>
      <c r="K478" s="8" t="n">
        <f aca="false">VLOOKUP(A478,'286'!$A$3:$I$1768,2,FALSE())</f>
        <v>0</v>
      </c>
      <c r="L478" s="4" t="str">
        <f aca="false">VLOOKUP(A478,'286'!$A$3:$I$1768,8,FALSE())</f>
        <v>I</v>
      </c>
      <c r="M478" s="4" t="str">
        <f aca="false">VLOOKUP(A478,'286'!$A$3:$I$1768,9,FALSE())</f>
        <v>D</v>
      </c>
      <c r="N478" s="8" t="str">
        <f aca="false">IF(R478=O478, "MISMA","CONTRARIA")</f>
        <v>CONTRARIA</v>
      </c>
      <c r="O478" s="8" t="str">
        <f aca="false" t="array" ref="O478">_xlfn.IFS(L478="D","1", L478="I","2")</f>
        <v>2</v>
      </c>
      <c r="P478" s="8" t="e">
        <f aca="false" t="array" ref="P478">_xlfn.IFS(K478="OD","1", K478="OI","2")</f>
        <v>#N/A</v>
      </c>
      <c r="Q478" s="1" t="str">
        <f aca="false" t="array" ref="Q478">_xlfn.IFS(J478="M","1", J478="H","2")</f>
        <v>2</v>
      </c>
      <c r="R478" s="8" t="str">
        <f aca="false" t="array" ref="R478">_xlfn.IFS(M478="D","1", M478="I","2")</f>
        <v>1</v>
      </c>
      <c r="S478" s="1" t="str">
        <f aca="false" t="array" ref="S478">_xlfn.IFS(N478="CONTRARIA", "1",N478= "MISMA","2")</f>
        <v>1</v>
      </c>
      <c r="T478" s="1" t="str">
        <f aca="false" t="array" ref="T478">_xlfn.IFS(I478="0-12","1", I478="13-24","2", I478="25-40","3", I478="41-60","4", I478="61-100","5")</f>
        <v>2</v>
      </c>
      <c r="U478" s="9" t="n">
        <v>-6</v>
      </c>
      <c r="V478" s="10" t="str">
        <f aca="false">IF(U478="","",IF(AND(U478&gt;=-9,U478&lt;=-6.5),"-9 a -6,5",IF(AND(U478&gt;=-6,U478&lt;=-3.5),"-6 a -3,5",IF(AND(U478&gt;=-3,U478&lt;=-1),"-3 a -1",IF(U478=-0.5,"-0,5",IF(AND(U478&gt;=0,U478&lt;=2.5),"0 a 2,5",IF(AND(U478&gt;=3,U478&lt;=5.5),"3 a 5,5",IF(AND(U478&gt;=6,U478&lt;=8.5),"6 a 8,5",IF(AND(U478&gt;=9,U478&lt;=20),"9 a 20","Fuera de rango")))))))))</f>
        <v>-6 a -3,5</v>
      </c>
      <c r="W478" s="11" t="n">
        <f aca="false">IF(V478="","",IF(V478="-9 a -6,5",2,IF(V478="-6 a -3,5",3,IF(V478="-3 a -1",4,IF(V478="-0,5","NORMA",IF(V478="0 a 2,5",5,IF(V478="3 a 5,5",6,IF(V478="6 a 8,5",7,IF(V478="9 a 20",8,"Fuera de rango")))))))))</f>
        <v>3</v>
      </c>
      <c r="X478" s="9" t="n">
        <v>0</v>
      </c>
      <c r="Y478" s="11" t="str">
        <f aca="false">IF(X478="","",IF(AND(X478&gt;=0,X478&lt;=4),"0 a 4",IF(AND(X478&gt;=4.5,X478&lt;=8.5),"4,5 a 8,5",IF(X478=9,"9",IF(AND(X478&gt;=9.5,X478&lt;=13),"9,5 a 13",IF(AND(X478&gt;=13.5,X478&lt;=20),"13,5 a 20",IF(AND(X478&gt;=20.5,X478&lt;=35),"20,5 a 35","Fuera de rango")))))))</f>
        <v>0 a 4</v>
      </c>
      <c r="Z478" s="11" t="n">
        <f aca="false">IF(Y478="","",IF(Y478="0 a 4",1,IF(Y478="4,5 a 8,5",2,IF(Y478="9","NORMA",IF(Y478="9,5 a 13",3,IF(Y478="13,5 a 20",4,IF(Y478="20,5 a 35",5,"Fuera de rango")))))))</f>
        <v>1</v>
      </c>
      <c r="AA478" s="9" t="n">
        <v>-2</v>
      </c>
      <c r="AB478" s="10" t="str">
        <f aca="false">IF(AA478="","",IF(AND(AA478&gt;=0,AA478&lt;=9),"0 a 9",IF(AND(AA478&gt;=9.5,AA478&lt;=18.5),"9,5 a 18,5",IF(AA478=19,"19",IF(AND(AA478&gt;=19.5,AA478&lt;=28),"19,5 a 28",IF(AND(AA478&gt;=28.5,AA478&lt;=40),"28,5 a 40","Fuera de rango"))))))</f>
        <v>Fuera de rango</v>
      </c>
      <c r="AC478" s="11" t="str">
        <f aca="false" t="array" ref="AC478">_xlfn.IFS(AB478="","",AB478="0 a 9",1,AB478="9,5 a 18,5",2,AB478="19","NORMA",AB478="19,5 a 28",3,AB478="28,5 a 40",4,TRUE(),"Fuera de rango")</f>
        <v>Fuera de rango</v>
      </c>
      <c r="AD478" s="9" t="n">
        <v>-10</v>
      </c>
      <c r="AE478" s="10" t="str">
        <f aca="false">IF(AD478="","",IF(AND(AD478&gt;=-10,AD478&lt;=0),"De -10 a 0",IF(AND(AD478&gt;=0.5,AD478&lt;=9.5),"0,5 a 9,5",IF(AD478=10,"10",IF(AND(AD478&gt;=10.5,AD478&lt;=20),"10,5 a 20",IF(AND(AD478&gt;=20.5,AD478&lt;=40),"20,5 a 40","Fuera de rango"))))))</f>
        <v>De -10 a 0</v>
      </c>
      <c r="AF478" s="12" t="n">
        <f aca="false">IF(AD478="","",IF(AND(AD478&gt;=-10,AD478&lt;=0),1,IF(AND(AD478&gt;=0.5,AD478&lt;=9.5),2,IF(AD478=10,"NORMA",IF(AND(AD478&gt;=10.5,AD478&lt;=20),3,IF(AND(AD478&gt;=20.5,AD478&lt;=40),4,""))))))</f>
        <v>1</v>
      </c>
      <c r="AG478" s="9" t="n">
        <v>12</v>
      </c>
      <c r="AH478" s="10" t="str">
        <f aca="false">IF(AG478="","",IF(AND(AG478&gt;=0,AG478&lt;=4),"0 a 4",IF(AND(AG478&gt;=4.5,AG478&lt;=8.5),"4,5 a 8,5",IF(AG478=9,"9",IF(AND(AG478&gt;=9.5,AG478&lt;=13),"9,5 a 13",IF(AND(AG478&gt;=13.5,AG478&lt;=25),"13,5 a 25","Fuera de rango"))))))</f>
        <v>9,5 a 13</v>
      </c>
      <c r="AI478" s="10" t="n">
        <f aca="false">IF(AH478="","",IF(AH478="0 a 4",1,IF(AH478="4,5 a 8,5",2,IF(AH478="9","NORMA",IF(AH478="9,5 a 13",3,IF(AH478="13,5 a 25",4,""))))))</f>
        <v>3</v>
      </c>
      <c r="AJ478" s="9" t="n">
        <v>8</v>
      </c>
      <c r="AK478" s="10" t="str">
        <f aca="false">IF(AJ478="","",IF(AND(AJ478&gt;=-15,AJ478&lt;=-10.5),"-15 a -10,5",IF(AND(AJ478&gt;=-10,AJ478&lt;=-4),"-10 a -4",IF(AND(AJ478&gt;=-4.5,AJ478&lt;=0),"-4,5 a 0",IF(AND(AJ478&gt;=0.5,AJ478&lt;=4.5),"0,5 a 4,5",IF(AJ478=5,"5",IF(AND(AJ478&gt;=5.5,AJ478&lt;=10),"5,5 a 10",IF(AND(AJ478&gt;=10.5,AJ478&lt;=20),"10,5 a 20","Fuera de rango"))))))))</f>
        <v>5,5 a 10</v>
      </c>
      <c r="AL478" s="11" t="n">
        <f aca="false">IF(AK478="","",IF(AK478="-15 a -10,5",1,IF(AK478="-10 a -4",2,IF(AK478="-4,5 a 0",3,IF(AK478="0,5 a 4,5",4,IF(AK478="5","NORMA",IF(AK478="5,5 a 10",5,IF(AK478="10,5 a 20",6,"Error"))))))))</f>
        <v>5</v>
      </c>
      <c r="AM478" s="9" t="n">
        <v>-7</v>
      </c>
      <c r="AN478" s="10" t="str">
        <f aca="false">IF(AM478="","",IF(AND(AM478&gt;=-7.5,AM478&lt;=-5.5),"-7,5 a -5,5",IF(AND(AM478&gt;=-5,AM478&lt;=-3),"-5 a -3",IF(AND(AM478&gt;=-2.5,AM478&lt;=-0.5),"-2,5 a -0,5",IF(AM478=0,"0,00",IF(AND(AM478&gt;=0.5,AM478&lt;=2.5),"0,5 a 2,5",IF(AND(AM478&gt;=3,AM478&lt;=5),"3 a 5",IF(AND(AM478&gt;=5.5,AM478&lt;=7.5),"5,5 a 7,5",IF(AND(AM478&gt;=8,AM478&lt;=10),"8 a 10","Fuera de rango")))))))))</f>
        <v>-7,5 a -5,5</v>
      </c>
      <c r="AO478" s="11" t="n">
        <f aca="false">IF(AN478="","",IF(AN478="-7,5 a -5,5",1,IF(AN478="-5 a -3",2,IF(AN478="-2,5 a -0,5",3,IF(AN478="0,00","NORMA",IF(AN478="0,5 a 2,5",4,IF(AN478="3 a 5",5,IF(AN478="5,5 a 7,5",6,IF(AN478="8 a 10",7,"Error")))))))))</f>
        <v>1</v>
      </c>
      <c r="AP478" s="9" t="n">
        <v>-9</v>
      </c>
      <c r="AQ478" s="10" t="str">
        <f aca="false">IF(AP478="","",IF(AND(AP478&gt;=-20,AP478&lt;=-9.5),"-20 a -9,5",IF(AND(AP478&gt;=-9,AP478&lt;=-6.5),"-9 a -6,5",IF(AP478=-6,"-6",IF(AND(AP478&gt;=-5.5,AP478&lt;=-3),"-5,5 a -3",IF(AND(AP478&gt;=-2.5,AP478&lt;=0),"-2,5 a 0",IF(AND(AP478&gt;=0.5,AP478&lt;=3),"0,5 a 3",IF(AND(AP478&gt;=3.5,AP478&lt;=6),"3,5 a 6",IF(AND(AP478&gt;=6.5,AP478&lt;=9),"6,5 a 9",IF(AND(AP478&gt;=9.5,AP478&lt;=20),"9,5 a 20","Fuera de rango"))))))))))</f>
        <v>-9 a -6,5</v>
      </c>
      <c r="AR478" s="11" t="n">
        <f aca="false">IF(AQ478="","",IF(AQ478="-20 a -9,5",1,IF(AQ478="-9 a -6,5",2,IF(AQ478="-6","NORMA",IF(AQ478="-5,5 a -3",3,IF(AQ478="-2,5 a 0",4,IF(AQ478="0,5 a 3",5,IF(AQ478="3,5 a 6",6,IF(AQ478="6,5 a 9",7,IF(AQ478="9,5 a 20",8,""))))))))))</f>
        <v>2</v>
      </c>
      <c r="AS478" s="9" t="n">
        <v>3</v>
      </c>
      <c r="AT478" s="10" t="str">
        <f aca="false">IF(AS478="","",IF(AND(AS478&gt;=-16,AS478&lt;=-14),"-16 a -14",IF(AND(AS478&gt;=-13.5,AS478&lt;=-11.5),"-13,5 a -11,5",IF(AND(AS478&gt;=-11,AS478&lt;=-9),"-11 a -9",IF(AND(AS478&gt;=-8.5,AS478&lt;=-6.5),"-8,5 a -6,5",IF(AND(AS478&gt;=-6,AS478&lt;=-4),"-6 a -4",IF(AND(AS478&gt;=-3.5,AS478&lt;=-1.5),"-3,5 a -1,5",IF(AND(AS478&gt;=-1,AS478&lt;=1),"-1 a 1",IF(AND(AS478&gt;=1.5,AS478&lt;=3.5),"1,5 a 3,5",IF(AND(AS478&gt;=4,AS478&lt;=6),"4 a 6",IF(AND(AS478&gt;=6.5,AS478&lt;=8.5),"6,5 a 8,5",IF(AND(AS478&gt;=9,AS478&lt;=11),"9 a 11",IF(AND(AS478&gt;=11.5,AS478&lt;=13.5),"11,5 a 13,5",IF(AND(AS478&gt;=14,AS478&lt;=16),"14 a 16",IF(AND(AS478&gt;=16.5,AS478&lt;=18.5),"16,5 a 18,5",IF(AND(AS478&gt;=19,AS478&lt;=21),"19 a 21","Fuera de rango"))))))))))))))))</f>
        <v>1,5 a 3,5</v>
      </c>
      <c r="AU478" s="11" t="n">
        <f aca="false" t="array" ref="AU478">IF(AT478="","",_xlfn.IFS(AT478="-16 a -14",1,AT478="-13,5 a -11,5",2,AT478="-11 a -9",3,AT478="-8,5 a -6,5",4,AT478="-6 a -4",5,AT478="-3,5 a -1,5",6,AT478="-1 a 1",7,AT478="1,5 a 3,5",8,AT478="4 a 6","NORMA",AT478="6,5 a 8,5",9,AT478="9 a 11",10,AT478="11,5 a 13,5",11,AT478="14 a 16",12,AT478="16,5 a 18,5",13,AT478="19 a 21",14,TRUE(),""))</f>
        <v>8</v>
      </c>
      <c r="AV478" s="9" t="n">
        <v>-0.25</v>
      </c>
      <c r="AW478" s="10" t="str">
        <f aca="false">IF(AV478="","",IF(AND(AV478&gt;=-1,AV478&lt;=-0.5),"-1 a -0,5",IF(AND(AV478&gt;-0.5,AV478&lt;=0),"De -0,5 a 0",IF(AND(AV478&gt;=0.25,AV478&lt;=0.75),"0,25 a 0,75",IF(AND(AV478&gt;=1,AV478&lt;=1.5),"1 a 1,5",IF(AND(AV478&gt;=1.75,AV478&lt;=2.25),"1,75 a 2,25",IF(AND(AV478&gt;=2.5,AV478&lt;=3),"2,5 a 3",IF(AND(AV478&gt;=3.25,AV478&lt;=3.75),"3,25 a 3,75","Fuera de rango"))))))))</f>
        <v>De -0,5 a 0</v>
      </c>
      <c r="AX478" s="10" t="n">
        <f aca="false">IF(AW478="","",IF(OR(AW478="-1 a -0,5",AW478="-1 a -0.5"),1,IF(OR(AW478="De -0,5 a 0",AW478="-0,5 a 0",AW478="De -0.5 a 0"),2,IF(OR(AW478="0,25 a 0,75",AW478="0.25 a 0.75"),"NORMA",IF(OR(AW478="1 a 1,5",AW478="1 a 1.5"),3,IF(OR(AW478="1,75 a 2,25",AW478="1.75 a 2.25"),4,IF(OR(AW478="2,5 a 3",AW478="2.5 a 3"),5,IF(OR(AW478="3,25 a 3,75",AW478="3.25 a 3.75"),6,""))))))))</f>
        <v>2</v>
      </c>
      <c r="AY478" s="9" t="n">
        <v>-7</v>
      </c>
      <c r="AZ478" s="10" t="str">
        <f aca="false">IF(AY478="","",IF(AND(AY478&gt;=-20,AY478&lt;=-9.5),"-20 a -9,5",IF(AND(AY478&gt;=-9,AY478&lt;=-6.5),"-9 a -6,5",IF(AY478=-6,"-6",IF(AND(AY478&gt;=-5.5,AY478&lt;=-3),"-5,5 a -3",IF(AND(AY478&gt;=-2.5,AY478&lt;=0),"-2,5 a 0",IF(AND(AY478&gt;=0.5,AY478&lt;=3),"0,5 a 3",IF(AND(AY478&gt;=3.5,AY478&lt;=6),"3,5 a 6","Fuera de rango"))))))))</f>
        <v>-9 a -6,5</v>
      </c>
      <c r="BA478" s="11" t="n">
        <f aca="false">IF(AZ478="","",IF(AZ478="-20 a -9,5",1,IF(AZ478="-9 a -6,5",2,IF(AZ478="-6","NORMA",IF(AZ478="-5,5 a -3",3,IF(AZ478="-2,5 a 0",4,IF(AZ478="0,5 a 3",5,IF(AZ478="3,5 a 6",6,""))))))))</f>
        <v>2</v>
      </c>
      <c r="BB478" s="9" t="n">
        <v>0</v>
      </c>
      <c r="BC478" s="10" t="str">
        <f aca="false" t="array" ref="BC478">IF(BB478="","",_xlfn.IFS(AND(BB478&gt;=0,BB478&lt;=2),"0 a 2",AND(BB478&gt;=2.5,BB478&lt;=4.5),"2,5 a 4,5",AND(BB478&gt;=5,BB478&lt;=7),"5 a 7",AND(BB478&gt;=7.5,BB478&lt;=9.5),"7,5 a 9,5",AND(BB478&gt;=10,BB478&lt;=12),"10 a 12",AND(BB478&gt;=12.5,BB478&lt;=14.5),"12,5 a 14,5",BB478=15,"15",AND(BB478&gt;=15.5,BB478&lt;=17.5),"15,5 a 17,5",AND(BB478&gt;=18,BB478&lt;=20),"18 a 20",AND(BB478&gt;=20.5,BB478&lt;=22.5),"20,5 a 22,5",AND(BB478&gt;=23,BB478&lt;=25),"23 a 25",TRUE(),"Fuera de rango"))</f>
        <v>0 a 2</v>
      </c>
      <c r="BD478" s="11" t="n">
        <f aca="false" t="array" ref="BD478">IF(BC478="","",_xlfn.IFS(BC478="0 a 2",1,BC478="2,5 a 4,5",2,BC478="5 a 7",3,BC478="7,5 a 9,5",4,BC478="10 a 12",5,BC478="12,5 a 14,5",6,BC478="15","NORMA",BC478="15,5 a 17,5",7,BC478="18 a 20",8,BC478="20,5 a 22,5",9,BC478="23 a 25",10,TRUE(),"Fuera de rango"))</f>
        <v>1</v>
      </c>
      <c r="BE478" s="9" t="n">
        <v>6</v>
      </c>
      <c r="BF478" s="10" t="str">
        <f aca="false">IF(BE478="","",IF(AND(BE478&gt;=-20,BE478&lt;=-10),"-20 a -10",IF(AND(BE478&gt;=-9.5,BE478&lt;=0.5),"-9,5 a 0,5",IF(AND(BE478&gt;=1,BE478&lt;=11),"1 a 11",IF(AND(BE478&gt;=11.5,BE478&lt;=20.5),"11,5 a 20,5",IF(BE478=21,"21",IF(AND(BE478&gt;=21.5,BE478&lt;=31.5),"21,5 a 31,5",IF(AND(BE478&gt;=32,BE478&lt;=42),"32 a 42","Fuera de rango"))))))))</f>
        <v>1 a 11</v>
      </c>
      <c r="BG478" s="11" t="n">
        <f aca="false">IF(BF478="","",IF(BF478="-20 a -10",1,IF(BF478="-9,5 a 0,5",2,IF(BF478="1 a 11",3,IF(BF478="11,5 a 20,5",4,IF(BF478="21","NORMA",IF(BF478="21,5 a 31,5",5,IF(BF478="32 a 42",6,""))))))))</f>
        <v>3</v>
      </c>
      <c r="BH478" s="9" t="n">
        <v>-4</v>
      </c>
      <c r="BI478" s="10" t="str">
        <f aca="false">IF(BH478="","",IF(AND(BH478&gt;=-20,BH478&lt;=-15),"-20 a -15",IF(AND(BH478&gt;=-14.5,BH478&lt;=-9.5),"-14,5 a -9,5",IF(AND(BH478&gt;=-9,BH478&lt;=-4),"-9 a -4",IF(AND(BH478&gt;=-3.5,BH478&lt;=2.5),"-3,5 a 2,5",IF(AND(BH478&gt;=3,BH478&lt;=8),"3 a 8",IF(AND(BH478&gt;=8.5,BH478&lt;=14.5),"8,5 a 14,5",IF(BH478=15,"15",IF(AND(BH478&gt;=15.5,BH478&lt;=20.5),"15,5 a 20,5",IF(AND(BH478&gt;=21,BH478&lt;=26),"21 a 26","Fuera de rango"))))))))))</f>
        <v>-9 a -4</v>
      </c>
      <c r="BJ478" s="11" t="n">
        <f aca="false">IF(BI478="","",IF(BI478="-20 a -15",1,IF(BI478="-14,5 a -9,5",2,IF(BI478="-9 a -4",3,IF(BI478="-3,5 a 2,5",4,IF(BI478="3 a 8",5,IF(BI478="8,5 a 14,5",6,IF(BI478="15","NORMA",IF(BI478="15,5 a 20,5",7,IF(BI478="21 a 26",8,IF(BI478="26,5 a 31,5",9,"")))))))))))</f>
        <v>3</v>
      </c>
      <c r="BK478" s="9" t="n">
        <v>0</v>
      </c>
      <c r="BL478" s="10" t="str">
        <f aca="false">IF(BK478="","",IF(AND(BK478&gt;=0,BK478&lt;=2),"0 - 2",IF(AND(BK478&gt;=2.5,BK478&lt;=4.5),"2,5 - 4,5",IF(AND(BK478&gt;=5,BK478&lt;=7),"5 - 7",IF(AND(BK478&gt;=7.5,BK478&lt;=9.5),"7,5 - 9,5",IF(AND(BK478&gt;=10,BK478&lt;=12),"10 - 12",IF(AND(BK478&gt;=12.5,BK478&lt;=13.5),"12,5 - 13,5",IF(BK478=14,"14",IF(AND(BK478&gt;=14.5,BK478&lt;=16.5),"14,5 - 16,5",IF(AND(BK478&gt;=17,BK478&lt;=19),"17 - 19",IF(AND(BK478&gt;=19.5,BK478&lt;=21.5),"19,5 - 21,5",IF(AND(BK478&gt;=22,BK478&lt;=24),"22 - 24",IF(AND(BK478&gt;=24.5,BK478&lt;=26.5),"24,5 - 26,5",IF(AND(BK478&gt;=27,BK478&lt;=29),"27 - 29",IF(AND(BK478&gt;=29.5,BK478&lt;=30),"29,5 - 30","Fuera de rango")))))))))))))))</f>
        <v>0 - 2</v>
      </c>
      <c r="BM478" s="11" t="n">
        <f aca="false">IF(BL478="","",IF(BL478="0 - 2",1,IF(BL478="2,5 - 4,5",2,IF(BL478="5 - 7",3,IF(BL478="7,5 - 9,5",4,IF(BL478="10 - 12",5,IF(BL478="12,5 - 13,5",6,IF(BL478="14","NORMA",IF(BL478="14,5 - 16,5",7,IF(BL478="17 - 19",8,IF(BL478="19,5 - 21,5",9,IF(BL478="22 - 24",10,IF(BL478="24,5 - 26,5",11,IF(BL478="27 - 29",12,IF(BL478="29,5 - 30",13,"")))))))))))))))</f>
        <v>1</v>
      </c>
      <c r="BN478" s="9" t="n">
        <v>24</v>
      </c>
      <c r="BO478" s="11" t="str">
        <f aca="false">IF(BN478="","",IF(AND(BN478&gt;=-20,BN478&lt;=-10),"-20 a -10",IF(AND(BN478&gt;=-9.5,BN478&lt;=0.5),"-9,5 a 0,5",IF(AND(BN478&gt;=1,BN478&lt;=11),"1 a 11",IF(AND(BN478&gt;=11.5,BN478&lt;=21.5),"11,5 a 21,5",IF(BN478=22,"22",IF(AND(BN478&gt;=22.5,BN478&lt;=32.5),"22,5 a 32,5",IF(AND(BN478&gt;=33,BN478&lt;=43),"33 a 43","Fuera de rango"))))))))</f>
        <v>22,5 a 32,5</v>
      </c>
      <c r="BP478" s="11" t="n">
        <f aca="false">IF(BO478="","",IF(BO478="-20 a -10",1,IF(BO478="-9,5 a 0,5",2,IF(BO478="1 a 11",3,IF(BO478="11,5 a 21,5",4,IF(BO478="22","NORMA",IF(BO478="22,5 a 32,5",5,IF(BO478="33 a 43",6,""))))))))</f>
        <v>5</v>
      </c>
      <c r="BQ478" s="9" t="n">
        <v>8</v>
      </c>
      <c r="BR478" s="10" t="str">
        <f aca="false">IF(BQ478="","",IF(AND(BQ478&gt;=-20,BQ478&lt;=-15),"-20 a -15",IF(AND(BQ478&gt;=-14.5,BQ478&lt;=-9.5),"-14,5 a -9,5",IF(AND(BQ478&gt;=-9,BQ478&lt;=-4),"-9 a -4",IF(AND(BQ478&gt;=-3.5,BQ478&lt;=2.5),"-3,5 a 2,5",IF(AND(BQ478&gt;=3,BQ478&lt;=8),"3 a 8",IF(AND(BQ478&gt;=8.5,BQ478&lt;=13.5),"8,5 a 13,5",IF(AND(BQ478&gt;=14,BQ478&lt;=17.5),"14 a 17,5",IF(BQ478=18,"18",IF(AND(BQ478&gt;=18.5,BQ478&lt;=23.5),"18,5 a 23,5",IF(AND(BQ478&gt;=24,BQ478&lt;=29),"24 a 29",IF(AND(BQ478&gt;=29.5,BQ478&lt;=34.5),"29,5 a 34,5",IF(AND(BQ478&gt;=35,BQ478&lt;=40),"35 a 40","Fuera de rango")))))))))))))</f>
        <v>3 a 8</v>
      </c>
      <c r="BS478" s="11" t="n">
        <f aca="false">IF(BR478="","",IF(BR478="-20 a -15",1,IF(BR478="-14,5 a -9,5",2,IF(BR478="-9 a -4",3,IF(BR478="-3,5 a 2,5",4,IF(BR478="3 a 8",5,IF(BR478="8,5 a 13,5",6,IF(BR478="14 a 17,5",7,IF(BR478="18","NORMA",IF(BR478="18,5 a 23,5",8,IF(BR478="24 a 29",9,IF(BR478="29,5 a 34,5",10,IF(BR478="35 a 40",11,"")))))))))))))</f>
        <v>5</v>
      </c>
      <c r="BT478" s="9" t="n">
        <v>-2</v>
      </c>
      <c r="BU478" s="10" t="str">
        <f aca="false">IF(BT478="","",IF(AND(BT478&gt;=-20,BT478&lt;=-18),"-20 a -18",IF(AND(BT478&gt;=-17.5,BT478&lt;=-15.5),"-17,5 a -15,5",IF(AND(BT478&gt;=-15,BT478&lt;=-13),"-15 a -13",IF(AND(BT478&gt;=-12.5,BT478&lt;=-10.5),"-12,5 a -10,5",IF(AND(BT478&gt;=-10,BT478&lt;=-8),"-10 a -8",IF(AND(BT478&gt;=-7.5,BT478&lt;=-5.5),"-7,5 a -5,5",IF(AND(BT478&gt;=-5,BT478&lt;=-3),"-5 a -3",IF(AND(BT478&gt;=-2.5,BT478&lt;=-0.5),"-2,5 a -0,5",IF(BT478=0,"0",IF(AND(BT478&gt;=0.5,BT478&lt;=2.5),"0,5 a 2,5",IF(AND(BT478&gt;=3,BT478&lt;=5),"3 a 5",IF(AND(BT478&gt;=5.5,BT478&lt;=7.5),"5,5 a 7,5",IF(AND(BT478&gt;=8,BT478&lt;=10),"8 a 10",IF(AND(BT478&gt;=10.5,BT478&lt;=12.5),"10,5 a 12,5",IF(AND(BT478&gt;=13,BT478&lt;=15),"13 a 15",IF(AND(BT478&gt;=15.5,BT478&lt;=17.5),"15,5 a 17,5",IF(AND(BT478&gt;=18,BT478&lt;=20),"18 a 20","Fuera de rango"))))))))))))))))))</f>
        <v>-2,5 a -0,5</v>
      </c>
      <c r="BV478" s="11" t="n">
        <f aca="false">IF(BT478="","",IF(BT478=0,"NORMA",IF(AND(BT478&gt;=-20,BT478&lt;=-18),2,IF(AND(BT478&gt;=-17.5,BT478&lt;=-15.5),2,IF(AND(BT478&gt;=-15,BT478&lt;=-13),3,IF(AND(BT478&gt;=-12.5,BT478&lt;=-10.5),4,IF(AND(BT478&gt;=-10,BT478&lt;=-8),5,IF(AND(BT478&gt;=-7.5,BT478&lt;=-5.5),6,IF(AND(BT478&gt;=-5,BT478&lt;=-3),7,IF(AND(BT478&gt;=-2.5,BT478&lt;=-0.5),8,IF(AND(BT478&gt;=0.5,BT478&lt;=2.5),9,IF(AND(BT478&gt;=3,BT478&lt;=5),10,IF(AND(BT478&gt;=5.5,BT478&lt;=7.5),11,IF(AND(BT478&gt;=8,BT478&lt;=10),12,IF(AND(BT478&gt;=10.5,BT478&lt;=12.5),13,IF(AND(BT478&gt;=13,BT478&lt;=15),14,IF(AND(BT478&gt;=15.5,BT478&lt;=17.5),15,IF(AND(BT478&gt;=18,BT478&lt;=20),16,"Fuera de rango"))))))))))))))))))</f>
        <v>8</v>
      </c>
      <c r="BW478" s="9" t="n">
        <v>-6</v>
      </c>
      <c r="BX478" s="10" t="n">
        <f aca="false">18.5- (0.3*H478)</f>
        <v>13.7</v>
      </c>
      <c r="BY478" s="10" t="n">
        <f aca="false">(BW478)-(BX478)</f>
        <v>-19.7</v>
      </c>
      <c r="BZ478" s="10" t="str">
        <f aca="false">IF(BY478="","",IF(BY478&lt;-27.5,"De -30 a -28",IF(BY478&lt;-25,"De -27,5 a -25,5",IF(BY478&lt;-22.5,"De -25 a -23",IF(BY478&lt;-20,"De -22,5 a -20,5",IF(BY478&lt;-17.5,"De -20 a -18",IF(BY478&lt;-15,"De -17,5 a -15,5",IF(BY478&lt;-12.5,"De -15 a -13",IF(BY478&lt;-10,"De -12,5 a -10,5",IF(BY478&lt;-7.5,"De -10 a -8",IF(BY478&lt;-5,"De -7,5 a -5,5",IF(BY478&lt;-2.5,"De -5 a -3",IF(BY478&lt;0,"De -2,5 a -0,5",IF(BY478&lt;2.5,"De 0 a 2",IF(BY478&lt;5,"De 2,5 a 4,5",IF(BY478&lt;7.5,"De 5 a 7",IF(BY478&lt;10,"De 7,5 a 9,5",IF(BY478&lt;12.5,"De 10 a 12",IF(BY478&lt;15,"De 12,5 a 14,5",IF(BY478&lt;17.5,"De 15 a 17",IF(BY478&lt;20,"De 17,5 a 19,5",IF(BY478&lt;22.5,"De 20 a 22",IF(BY478&lt;25,"De 22,5 a 24,5",IF(BY478&lt;27.5,"De 25 a 27","De 27,5 a 30"))))))))))))))))))))))))</f>
        <v>De -20 a -18</v>
      </c>
      <c r="CA478" s="12" t="n">
        <f aca="false">IF(BY478="","",IF(BY478&lt;=-28,1,IF(BY478&lt;=-25.5,2,IF(BY478&lt;=-23,3,IF(BY478&lt;=-20.5,4,IF(BY478&lt;=-18,5,IF(BY478&lt;=-15.5,6,IF(BY478&lt;=-13,7,IF(BY478&lt;=-10.5,8,IF(BY478&lt;=-8,9,IF(BY478&lt;=-5.5,10,IF(BY478&lt;=-3,11,IF(BY478&lt;=-0.5,12,IF(BY478&lt;=2,13,IF(BY478&lt;=4.5,14,IF(BY478&lt;=7,15,IF(BY478&lt;=9.5,16,IF(BY478&lt;=12,17,IF(BY478&lt;=14.5,18,IF(BY478&lt;=17,19,IF(BY478&lt;=19.5,20,IF(BY478&lt;=22,21,IF(BY478&lt;=24.5,22,IF(BY478&lt;=27,23,IF(BY478&lt;=30,24,"Fuera de rango")))))))))))))))))))))))))</f>
        <v>5</v>
      </c>
      <c r="CB478" s="9" t="n">
        <v>-6.25</v>
      </c>
      <c r="CC478" s="10" t="n">
        <f aca="false">18.5- (0.3*H478)</f>
        <v>13.7</v>
      </c>
      <c r="CD478" s="10" t="n">
        <f aca="false">(CB478)-(CC478)</f>
        <v>-19.95</v>
      </c>
      <c r="CE478" s="10" t="str">
        <f aca="false">IF(CD478="","",IF(CD478&lt;-27.5,"De -30 a -28",IF(CD478&lt;-25,"De -27,5 a -25,5",IF(CD478&lt;-22.5,"De -25 a -23",IF(CD478&lt;-20,"De -22,5 a -20,5",IF(CD478&lt;-17.5,"De -20 a -18",IF(CD478&lt;-15,"De -17,5 a -15,5",IF(CD478&lt;-12.5,"De -15 a -13",IF(CD478&lt;-10,"De -12,5 a -10,5",IF(CD478&lt;-7.5,"De -10 a -8",IF(CD478&lt;-5,"De -7,5 a -5,5",IF(CD478&lt;-2.5,"De -5 a -3",IF(CD478&lt;0,"De -2,5 a -0,5",IF(CD478&lt;=2,"De 0 a 2",IF(CD478&lt;=4.5,"De 2,5 a 4,5",IF(CD478&lt;=7,"De 5 a 7",IF(CD478&lt;=9.5,"De 7,5 a 9,5",IF(CD478&lt;=12,"De 10 a 12",IF(CD478&lt;=14.5,"De 12,5 a 14,5",IF(CD478&lt;=17,"De 15 a 17",IF(CD478&lt;=19.5,"De 17,5 a 19,5",IF(CD478&lt;=22,"De 20 a 22",IF(CD478&lt;=24.5,"De 22,5 a 24,5",IF(CD478&lt;=27,"De 25 a 27","De 27,5 a 30"))))))))))))))))))))))))</f>
        <v>De -20 a -18</v>
      </c>
      <c r="CF478" s="12" t="n">
        <f aca="false">IF(CD478="","",IF(CD478&lt;-27.5,1,IF(CD478&lt;-25,2,IF(CD478&lt;-22.5,3,IF(CD478&lt;-20,4,IF(CD478&lt;-17.5,5,IF(CD478&lt;-15,6,IF(CD478&lt;-12.5,7,IF(CD478&lt;-10,8,IF(CD478&lt;-7.5,9,IF(CD478&lt;-5,10,IF(CD478&lt;-2.5,11,IF(CD478&lt;0,12,IF(CD478&lt;2.5,13,IF(CD478&lt;5,14,IF(CD478&lt;7.5,15,IF(CD478&lt;10,16,IF(CD478&lt;12.5,17,IF(CD478&lt;15,18,IF(CD478&lt;17.5,19,IF(CD478&lt;20,20,IF(CD478&lt;22.5,21,IF(CD478&lt;25,22,IF(CD478&lt;27.5,23,24))))))))))))))))))))))))</f>
        <v>5</v>
      </c>
      <c r="CG478" s="9" t="n">
        <v>-4</v>
      </c>
      <c r="CH478" s="10" t="str">
        <f aca="false">IF(CG478="","",IF(AND(CG478&gt;=-10,CG478&lt;=-9.5),"-10 a -9,5",IF(AND(CG478&gt;-9.5,CG478&lt;=-8.5),"-9 a -8,5",IF(AND(CG478&gt;-8.5,CG478&lt;=-7.5),"-8 a -7,5",IF(AND(CG478&gt;-7.5,CG478&lt;=-6.5),"-7 a -6,5",IF(AND(CG478&gt;-6.5,CG478&lt;=-5.5),"-6 a -5,5",IF(AND(CG478&gt;-5.5,CG478&lt;=-4.5),"-5 a -4,5",IF(AND(CG478&gt;-4.5,CG478&lt;=-3.5),"-4 a -3,5",IF(AND(CG478&gt;-3.5,CG478&lt;=-2.5),"-3 a -2,5",IF(CG478=-2.25,"-2,25",IF(AND(CG478&gt;-2.5,CG478&lt;=-1.5),"-2 a -1,5",IF(AND(CG478&gt;-1.5,CG478&lt;=-0.5),"-1 a -0,5",IF(AND(CG478&gt;-0.5,CG478&lt;=0.5),"0 a 0,5",IF(AND(CG478&gt;0.5,CG478&lt;=1.5),"1 a 1,5",IF(AND(CG478&gt;1.5,CG478&lt;=2.5),"2 a 2,5",IF(AND(CG478&gt;2.5,CG478&lt;=3.5),"3 a 3,5",IF(AND(CG478&gt;3.5,CG478&lt;=4.5),"4 a 4,5",IF(AND(CG478&gt;4.5,CG478&lt;=5.5),"5 a 5,5",IF(AND(CG478&gt;5.5,CG478&lt;=6.5),"6 a 6,5",IF(AND(CG478&gt;6.5,CG478&lt;=7.5),"7 a 7,5",IF(AND(CG478&gt;7.5,CG478&lt;=8.5),"8 a 8,5",IF(AND(CG478&gt;8.5,CG478&lt;=9.5),"9 a 9,5",IF(CG478&gt;=10,"10","Fuera de rango")))))))))))))))))))))))</f>
        <v>-4 a -3,5</v>
      </c>
      <c r="CI478" s="11" t="n">
        <f aca="false">IF(CG478="","",IF(CG478=-2.25,"NORMA",IF(CG478&lt;=-9.5,1,IF(CG478&lt;=-8.5,2,IF(CG478&lt;=-7.5,3,IF(CG478&lt;=-6.5,4,IF(CG478&lt;=-5.5,5,IF(CG478&lt;=-4.5,6,IF(CG478&lt;=-3.5,7,IF(CG478&lt;=-2.5,8,IF(CG478&lt;=-1.5,9,IF(CG478&lt;=-0.5,10,IF(CG478&lt;=0.5,11,IF(CG478&lt;=1.5,12,IF(CG478&lt;=2.5,13,IF(CG478&lt;=3.5,14,IF(CG478&lt;=4.5,15,IF(CG478&lt;=5.5,16,IF(CG478&lt;=6.5,17,IF(CG478&lt;=7.5,18,IF(CG478&lt;=8.5,19,IF(CG478&lt;=9.5,20,IF(CG478=10,21,"Fuera de rango")))))))))))))))))))))))</f>
        <v>7</v>
      </c>
      <c r="CJ478" s="9" t="n">
        <v>3.5</v>
      </c>
      <c r="CK478" s="10" t="str">
        <f aca="false">IF(CJ478="","",IF(AND(CJ478&gt;=-6,CJ478&lt;=-5.5),"-6 a -5,5",IF(AND(CJ478&gt;-5.5,CJ478&lt;=-4.5),"-5 a -4,5",IF(AND(CJ478&gt;-4.5,CJ478&lt;=-3.5),"-4 a -3,5",IF(AND(CJ478&gt;-3.5,CJ478&lt;=-2.5),"-3 a -2,5",IF(AND(CJ478&gt;-2.5,CJ478&lt;=-1.5),"-2 a -1,5",IF(AND(CJ478&gt;-1.5,CJ478&lt;=-0.5),"-1 a -0,5",IF(AND(CJ478&gt;-0.5,CJ478&lt;=0.5),"0 a 0,5",IF(AND(CJ478&gt;0.5,CJ478&lt;=1.5),"1 a 1,5",IF(AND(CJ478&gt;1.5,CJ478&lt;2.5),"2",IF(AND(CJ478&gt;=2.5,CJ478&lt;=3),"2,5 a 3",IF(AND(CJ478&gt;3,CJ478&lt;=4),"3,5 a 4",IF(AND(CJ478&gt;4,CJ478&lt;=5),"4,5 a 5",IF(AND(CJ478&gt;5,CJ478&lt;=6),"5,5 a 6",IF(AND(CJ478&gt;6,CJ478&lt;=7),"6,5 a 7",IF(AND(CJ478&gt;7,CJ478&lt;=8),"7,5 a 8",IF(AND(CJ478&gt;8,CJ478&lt;=9.5),"8,5 a 9,5",IF(CJ478=10,"10","Fuera de rango"))))))))))))))))))</f>
        <v>3,5 a 4</v>
      </c>
      <c r="CL478" s="11" t="n">
        <f aca="false">IF(CK478="","",IF(OR(CK478="-6 a -5,5",CK478="-6 - -5,5"),1,IF(OR(CK478="-5 a -4,5",CK478="-5 - -4,5"),2,IF(OR(CK478="-4 a -3,5",CK478="-4 - -3,5"),3,IF(OR(CK478="-3 a -2,5",CK478="-3 - -2,5"),4,IF(OR(CK478="-2 a -1,5",CK478="-2 - -1,5"),5,IF(OR(CK478="-1 a -0,5",CK478="-1 - -0,5"),6,IF(OR(CK478="0 a 0,5",CK478="0 - 0,5"),7,IF(OR(CK478="1 a 1,5",CK478="1 - 1,5"),8,IF(CK478="2","NORMA",IF(OR(CK478="2,5 a 3",CK478="2,5 - 3"),9,IF(OR(CK478="3,5 a 4",CK478="3,5 - 4"),10,IF(OR(CK478="4,5 a 5",CK478="4,5 - 5"),11,IF(OR(CK478="5,5 a 6",CK478="5,5 - 6"),12,IF(OR(CK478="6,5 a 7",CK478="6,5 - 7"),13,IF(OR(CK478="7,5 a 8",CK478="7,5 - 8"),14,IF(OR(CK478="8,5 a 9",CK478="8,5 - 9,5",CK478="9 a 9,5"),15,IF(CK478="10",15,IF(OR(CK478="0,5 a 1",CK478="0,5 - 1"),7,"Fuera de rango")))))))))))))))))))</f>
        <v>10</v>
      </c>
      <c r="CN478" s="10" t="str">
        <f aca="false">IF(CM478=0,"0", " ")</f>
        <v>0</v>
      </c>
      <c r="CO478" s="10" t="str">
        <f aca="false">IF(CM478&gt;0,"EME"," ")</f>
        <v> </v>
      </c>
      <c r="CQ478" s="10" t="str">
        <f aca="false">IF(CP478&gt;0,"0", " ")</f>
        <v> </v>
      </c>
      <c r="CR478" s="10" t="str">
        <f aca="false">IF(CP478&gt;0,"EME"," ")</f>
        <v> </v>
      </c>
      <c r="CS478" s="9" t="n">
        <v>3.25</v>
      </c>
      <c r="CV478" s="9" t="n">
        <v>4.5</v>
      </c>
      <c r="CY478" s="9" t="n">
        <v>0</v>
      </c>
      <c r="DB478" s="9" t="n">
        <v>0</v>
      </c>
      <c r="DC478" s="11" t="str">
        <f aca="false">IF(DB478&lt;0,"2"," ")</f>
        <v> </v>
      </c>
      <c r="DD478" s="11" t="str">
        <f aca="false">IF(DB478&lt;0,"MIO"," ")</f>
        <v> </v>
      </c>
      <c r="DE478" s="9" t="n">
        <v>-0.75</v>
      </c>
      <c r="DF478" s="10" t="str">
        <f aca="false">IF(DE478&lt;0,"3"," ")</f>
        <v>3</v>
      </c>
      <c r="DG478" s="10" t="str">
        <f aca="false">IF(DE478&lt;0,"AST"," ")</f>
        <v>AST</v>
      </c>
      <c r="DH478" s="9" t="n">
        <v>-1.75</v>
      </c>
      <c r="DI478" s="10" t="str">
        <f aca="false">IF(DH478&lt;0,"3"," ")</f>
        <v>3</v>
      </c>
      <c r="DJ478" s="10" t="str">
        <f aca="false">IF(DH478&lt;0,"AST"," ")</f>
        <v>AST</v>
      </c>
      <c r="DK478" s="9" t="n">
        <v>0</v>
      </c>
      <c r="DL478" s="10" t="str">
        <f aca="false">IF(DK478&gt;0,"4"," ")</f>
        <v> </v>
      </c>
      <c r="DM478" s="10" t="str">
        <f aca="false">IF(DK478&gt;0,"PRE"," ")</f>
        <v> </v>
      </c>
      <c r="DN478" s="9" t="n">
        <v>0</v>
      </c>
      <c r="DO478" s="10" t="str">
        <f aca="false">IF(DN478&gt;0,"4"," ")</f>
        <v> </v>
      </c>
      <c r="DP478" s="10" t="str">
        <f aca="false">IF(DN478&gt;0,"PRE"," ")</f>
        <v> </v>
      </c>
      <c r="DS478" s="12" t="str">
        <f aca="false">CONCATENATE(CO478,CU478,DA478,DG478,DM478)</f>
        <v> AST </v>
      </c>
      <c r="DT478" s="10" t="e">
        <f aca="false" t="array" ref="DT478">_xlfn.IFS(DS478="EME    ","0", DS478=" HIP   ","1", DS478="  MIO  ","2", DS478="   AST ","3", DS478="    PRE","4", DS478="EME   PRE","5", DS478=" HIP  PRE","6", DS478=" HIP AST ","7", DS478="  MIO PRE","8", DS478="  MIOAST ","9", DS478="   ASTPRE","10",DS478=" HIP ASTPRE","11", DS478="  MIOASTPRE","12", DS478="     ","0")</f>
        <v>#N/A</v>
      </c>
      <c r="DV478" s="1" t="e">
        <f aca="false" t="array" ref="DV478">_xlfn.IFS(DU478="SI","2", DU478="NO","1")</f>
        <v>#N/A</v>
      </c>
      <c r="DX478" s="11" t="str">
        <f aca="false">IF(DW478=0,"1","2")</f>
        <v>1</v>
      </c>
      <c r="DY478" s="11" t="str">
        <f aca="false" t="array" ref="DY478">_xlfn.IFS(DW478=0,"0", DW478=0.25, "1", DW478=0.5,"2", DW478=0.75,"3", DW478=1,"4",DW478=1.25,"5", DW478=1.5,"6", DW478=1.75,"7", DW478=2,"8")</f>
        <v>0</v>
      </c>
      <c r="EA478" s="11" t="str">
        <f aca="false">IF(DZ478=0,"1","2")</f>
        <v>1</v>
      </c>
      <c r="EB478" s="11" t="str">
        <f aca="false" t="array" ref="EB478">_xlfn.IFS(DZ478=0,"0", DZ478=0.25, "1", DZ478=0.5,"2", DZ478=0.75,"3", DZ478=1,"4",DZ478=1.25,"5", DZ478=1.5,"6", DZ478=1.75,"7", DZ478=2,"8")</f>
        <v>0</v>
      </c>
      <c r="ED478" s="10" t="str">
        <f aca="false">IF(EC478=0,"1","2")</f>
        <v>1</v>
      </c>
      <c r="EE478" s="11" t="str">
        <f aca="false" t="array" ref="EE478">_xlfn.IFS(EC478=0,"0", EC478=-0.25, "1", EC478=-0.5,"2", EC478=-0.75,"3", EC478=-1,"4",EC478=-1.25,"5", EC478=-1.5,"6", EC478=-1.75,"7", EC478=-2,"8", EC478=-2.25,"9",EC478=-2.5,"10", EC478=-2.75,"11", EC478=-3,"12", EC478=-3.25,"13", EC478=-3.5,"14", EC478=-3.75,"15",EC478=-4,"16")</f>
        <v>0</v>
      </c>
      <c r="EG478" s="10" t="str">
        <f aca="false">IF(EF478=0,"1","2")</f>
        <v>1</v>
      </c>
      <c r="EH478" s="11" t="str">
        <f aca="false" t="array" ref="EH478">_xlfn.IFS(EF478=0,"0", EF478=-0.25, "1", EF478=-0.5,"2", EF478=-0.75,"3", EF478=-1,"4",EF478=-1.25,"5", EF478=-1.5,"6", EF478=-1.75,"7", EF478=-2,"8", EF478=-2.25,"9",EF478=-2.5,"10", EF478=-2.75,"11", EF478=-3,"12", EF478=-3.25,"13", EF478=-3.5,"14", EF478=-3.75,"15",EF478=-4,"16")</f>
        <v>0</v>
      </c>
      <c r="EJ478" s="11" t="str">
        <f aca="false">IF(EI478=0,"1","2")</f>
        <v>1</v>
      </c>
      <c r="EK478" s="11" t="str">
        <f aca="false" t="array" ref="EK478">_xlfn.IFS(EI478=0,"0", EI478=-0.25, "1", EI478=-0.5,"2", EI478=-0.75,"3", EI478=-1,"4",EI478=-1.25,"5", EI478=-1.5,"6", EI478=-1.75,"7", EI478=-2,"8", EI478=-2.25,"9", EI478=-2.25,"9",EI478=-2.5,"10", EI478=-2.75,"11", EI478=-3,"12", EI478=-3.25,"13", EI478=-3.5,"14", EI478=-3.75,"15",EI478=-4,"16", EI478=0.25, "17", EI478=0.5, "18")</f>
        <v>0</v>
      </c>
      <c r="EM478" s="11" t="str">
        <f aca="false">IF(EL478=0,"1","2")</f>
        <v>1</v>
      </c>
      <c r="EN478" s="11" t="str">
        <f aca="false" t="array" ref="EN478">_xlfn.IFS(EL478=0.25,"17",EL478=0.5,"18", EL478=0,"0", EL478=-0.25, "1", EL478=-0.5,"2", EL478=-0.75,"3", EL478=-1,"4",EL478=-1.25,"5", EL478=-1.5,"6", EL478=-1.75,"7", EL478=-2,"8",EL478= -2.25,"9",EL478=-2.5,"10",EL478= -2.75,"11",EL478= -3,"12",EL478= -3.25,"13",EL478= -3.5,"14",EL478= -3.75,"15",EL478=-4,"16")</f>
        <v>0</v>
      </c>
      <c r="EP478" s="11" t="str">
        <f aca="false">IF(EO478=0,"1","2")</f>
        <v>1</v>
      </c>
      <c r="EQ478" s="11" t="str">
        <f aca="false" t="array" ref="EQ478">_xlfn.IFS(EO478=0,"0", EO478=0.25, "1", EO478=0.5,"2", EO478=0.75,"3", EO478=1,"4",EO478=1.25,"5", EO478=1.5,"6", EO478=1.75,"7", EO478=2,"8", EO478=2.25,"9", EO478=2.25,"9",EO478=2.5,"10", EO478=2.75,"11", EO478=3,"12", EO478=3.25,"13", EO478=3.5,"14", EO478=3.75,"15",EO478=4,"16", EO478=-0.25, "17", bq=-0.5, "18")</f>
        <v>0</v>
      </c>
      <c r="ES478" s="11" t="str">
        <f aca="false">IF(ER478=0,"1","2")</f>
        <v>1</v>
      </c>
      <c r="ET478" s="11" t="str">
        <f aca="false" t="array" ref="ET478">_xlfn.IFS(ER478=0,"0", ER478=0.25, "1", ER478=0.5,"2", ER478=0.75,"3", ER478=1,"4",ER478=1.25,"5", ER478=1.5,"6", ER478=1.75,"7", ER478=2,"8", ER478=2.25,"9", ER478=2.25,"9",ER478=2.5,"10", ER478=2.75,"11", ER478=3,"12", ER478=3.25,"13", ER478=3.5,"14", ER478=3.75,"15",ER478=4,"16", ER478=-0.25, "17", bq=-0.5, "18")</f>
        <v>0</v>
      </c>
      <c r="EV478" s="14" t="e">
        <f aca="false">VLOOKUP(EU478,LEYENDA!$G$2:$H$8,2,TRUE())</f>
        <v>#N/A</v>
      </c>
      <c r="EW478" s="14" t="e">
        <f aca="false" t="array" ref="EW478">_xlfn.IFS(EV478="0-5","1", EV478="6-12","2", EV478="13-18","3", EV478="19-24","4", EV478="25-36","5", EV478="37-48","6", EV478="49-60","7")</f>
        <v>#N/A</v>
      </c>
    </row>
    <row r="479" customFormat="false" ht="13.5" hidden="false" customHeight="false" outlineLevel="0" collapsed="false">
      <c r="A479" s="1" t="n">
        <v>167</v>
      </c>
      <c r="B479" s="2" t="n">
        <v>3</v>
      </c>
      <c r="C479" s="33" t="n">
        <v>45596</v>
      </c>
      <c r="E479" s="5" t="str">
        <f aca="false">VLOOKUP(A479,'286'!$A$3:$J$6279,10,FALSE())</f>
        <v>JALVO PÉREZ-LOZAO, MIGUEL ÁNGEL</v>
      </c>
      <c r="F479" s="4" t="str">
        <f aca="false">VLOOKUP(A479,'286'!$A$3:$I$1768,3,FALSE())</f>
        <v>JALPEMIAN</v>
      </c>
      <c r="G479" s="6" t="n">
        <f aca="false">VLOOKUP(A479,'286'!$A$3:$I$1768,4,FALSE())</f>
        <v>39734</v>
      </c>
      <c r="H479" s="7" t="n">
        <f aca="false">YEAR(C479)-YEAR(G479)</f>
        <v>16</v>
      </c>
      <c r="I479" s="1" t="str">
        <f aca="false">VLOOKUP(H479,LEYENDA!$C$2:$D$6,2,TRUE())</f>
        <v>13-24</v>
      </c>
      <c r="J479" s="5" t="str">
        <f aca="false">VLOOKUP(A479,'286'!$A$3:$I$1768,7,FALSE())</f>
        <v>H</v>
      </c>
      <c r="K479" s="8" t="n">
        <f aca="false">VLOOKUP(A479,'286'!$A$3:$I$1768,2,FALSE())</f>
        <v>0</v>
      </c>
      <c r="L479" s="4" t="str">
        <f aca="false">VLOOKUP(A479,'286'!$A$3:$I$1768,8,FALSE())</f>
        <v>I</v>
      </c>
      <c r="M479" s="4" t="str">
        <f aca="false">VLOOKUP(A479,'286'!$A$3:$I$1768,9,FALSE())</f>
        <v>D</v>
      </c>
      <c r="N479" s="8" t="str">
        <f aca="false">IF(R479=O479, "MISMA","CONTRARIA")</f>
        <v>CONTRARIA</v>
      </c>
      <c r="O479" s="8" t="str">
        <f aca="false" t="array" ref="O479">_xlfn.IFS(L479="D","1", L479="I","2")</f>
        <v>2</v>
      </c>
      <c r="P479" s="8" t="e">
        <f aca="false" t="array" ref="P479">_xlfn.IFS(K479="OD","1", K479="OI","2")</f>
        <v>#N/A</v>
      </c>
      <c r="Q479" s="1" t="str">
        <f aca="false" t="array" ref="Q479">_xlfn.IFS(J479="M","1", J479="H","2")</f>
        <v>2</v>
      </c>
      <c r="R479" s="8" t="str">
        <f aca="false" t="array" ref="R479">_xlfn.IFS(M479="D","1", M479="I","2")</f>
        <v>1</v>
      </c>
      <c r="S479" s="1" t="str">
        <f aca="false" t="array" ref="S479">_xlfn.IFS(N479="CONTRARIA", "1",N479= "MISMA","2")</f>
        <v>1</v>
      </c>
      <c r="T479" s="1" t="str">
        <f aca="false" t="array" ref="T479">_xlfn.IFS(I479="0-12","1", I479="13-24","2", I479="25-40","3", I479="41-60","4", I479="61-100","5")</f>
        <v>2</v>
      </c>
      <c r="U479" s="9" t="n">
        <v>-3</v>
      </c>
      <c r="V479" s="10" t="str">
        <f aca="false">IF(U479="","",IF(AND(U479&gt;=-9,U479&lt;=-6.5),"-9 a -6,5",IF(AND(U479&gt;=-6,U479&lt;=-3.5),"-6 a -3,5",IF(AND(U479&gt;=-3,U479&lt;=-1),"-3 a -1",IF(U479=-0.5,"-0,5",IF(AND(U479&gt;=0,U479&lt;=2.5),"0 a 2,5",IF(AND(U479&gt;=3,U479&lt;=5.5),"3 a 5,5",IF(AND(U479&gt;=6,U479&lt;=8.5),"6 a 8,5",IF(AND(U479&gt;=9,U479&lt;=20),"9 a 20","Fuera de rango")))))))))</f>
        <v>-3 a -1</v>
      </c>
      <c r="W479" s="11" t="n">
        <f aca="false">IF(V479="","",IF(V479="-9 a -6,5",2,IF(V479="-6 a -3,5",3,IF(V479="-3 a -1",4,IF(V479="-0,5","NORMA",IF(V479="0 a 2,5",5,IF(V479="3 a 5,5",6,IF(V479="6 a 8,5",7,IF(V479="9 a 20",8,"Fuera de rango")))))))))</f>
        <v>4</v>
      </c>
      <c r="X479" s="9" t="n">
        <v>0</v>
      </c>
      <c r="Y479" s="11" t="str">
        <f aca="false">IF(X479="","",IF(AND(X479&gt;=0,X479&lt;=4),"0 a 4",IF(AND(X479&gt;=4.5,X479&lt;=8.5),"4,5 a 8,5",IF(X479=9,"9",IF(AND(X479&gt;=9.5,X479&lt;=13),"9,5 a 13",IF(AND(X479&gt;=13.5,X479&lt;=20),"13,5 a 20",IF(AND(X479&gt;=20.5,X479&lt;=35),"20,5 a 35","Fuera de rango")))))))</f>
        <v>0 a 4</v>
      </c>
      <c r="Z479" s="11" t="n">
        <f aca="false">IF(Y479="","",IF(Y479="0 a 4",1,IF(Y479="4,5 a 8,5",2,IF(Y479="9","NORMA",IF(Y479="9,5 a 13",3,IF(Y479="13,5 a 20",4,IF(Y479="20,5 a 35",5,"Fuera de rango")))))))</f>
        <v>1</v>
      </c>
      <c r="AA479" s="9" t="n">
        <v>4</v>
      </c>
      <c r="AB479" s="10" t="str">
        <f aca="false">IF(AA479="","",IF(AND(AA479&gt;=0,AA479&lt;=9),"0 a 9",IF(AND(AA479&gt;=9.5,AA479&lt;=18.5),"9,5 a 18,5",IF(AA479=19,"19",IF(AND(AA479&gt;=19.5,AA479&lt;=28),"19,5 a 28",IF(AND(AA479&gt;=28.5,AA479&lt;=40),"28,5 a 40","Fuera de rango"))))))</f>
        <v>0 a 9</v>
      </c>
      <c r="AC479" s="11" t="n">
        <f aca="false" t="array" ref="AC479">_xlfn.IFS(AB479="","",AB479="0 a 9",1,AB479="9,5 a 18,5",2,AB479="19","NORMA",AB479="19,5 a 28",3,AB479="28,5 a 40",4,TRUE(),"Fuera de rango")</f>
        <v>1</v>
      </c>
      <c r="AD479" s="9" t="n">
        <v>-6</v>
      </c>
      <c r="AE479" s="10" t="str">
        <f aca="false">IF(AD479="","",IF(AND(AD479&gt;=-10,AD479&lt;=0),"De -10 a 0",IF(AND(AD479&gt;=0.5,AD479&lt;=9.5),"0,5 a 9,5",IF(AD479=10,"10",IF(AND(AD479&gt;=10.5,AD479&lt;=20),"10,5 a 20",IF(AND(AD479&gt;=20.5,AD479&lt;=40),"20,5 a 40","Fuera de rango"))))))</f>
        <v>De -10 a 0</v>
      </c>
      <c r="AF479" s="12" t="n">
        <f aca="false">IF(AD479="","",IF(AND(AD479&gt;=-10,AD479&lt;=0),1,IF(AND(AD479&gt;=0.5,AD479&lt;=9.5),2,IF(AD479=10,"NORMA",IF(AND(AD479&gt;=10.5,AD479&lt;=20),3,IF(AND(AD479&gt;=20.5,AD479&lt;=40),4,""))))))</f>
        <v>1</v>
      </c>
      <c r="AG479" s="9" t="n">
        <v>3</v>
      </c>
      <c r="AH479" s="10" t="str">
        <f aca="false">IF(AG479="","",IF(AND(AG479&gt;=0,AG479&lt;=4),"0 a 4",IF(AND(AG479&gt;=4.5,AG479&lt;=8.5),"4,5 a 8,5",IF(AG479=9,"9",IF(AND(AG479&gt;=9.5,AG479&lt;=13),"9,5 a 13",IF(AND(AG479&gt;=13.5,AG479&lt;=25),"13,5 a 25","Fuera de rango"))))))</f>
        <v>0 a 4</v>
      </c>
      <c r="AI479" s="10" t="n">
        <f aca="false">IF(AH479="","",IF(AH479="0 a 4",1,IF(AH479="4,5 a 8,5",2,IF(AH479="9","NORMA",IF(AH479="9,5 a 13",3,IF(AH479="13,5 a 25",4,""))))))</f>
        <v>1</v>
      </c>
      <c r="AJ479" s="9" t="n">
        <v>-6</v>
      </c>
      <c r="AK479" s="10" t="str">
        <f aca="false">IF(AJ479="","",IF(AND(AJ479&gt;=-15,AJ479&lt;=-10.5),"-15 a -10,5",IF(AND(AJ479&gt;=-10,AJ479&lt;=-4),"-10 a -4",IF(AND(AJ479&gt;=-4.5,AJ479&lt;=0),"-4,5 a 0",IF(AND(AJ479&gt;=0.5,AJ479&lt;=4.5),"0,5 a 4,5",IF(AJ479=5,"5",IF(AND(AJ479&gt;=5.5,AJ479&lt;=10),"5,5 a 10",IF(AND(AJ479&gt;=10.5,AJ479&lt;=20),"10,5 a 20","Fuera de rango"))))))))</f>
        <v>-10 a -4</v>
      </c>
      <c r="AL479" s="11" t="n">
        <f aca="false">IF(AK479="","",IF(AK479="-15 a -10,5",1,IF(AK479="-10 a -4",2,IF(AK479="-4,5 a 0",3,IF(AK479="0,5 a 4,5",4,IF(AK479="5","NORMA",IF(AK479="5,5 a 10",5,IF(AK479="10,5 a 20",6,"Error"))))))))</f>
        <v>2</v>
      </c>
      <c r="AM479" s="9" t="n">
        <v>-3</v>
      </c>
      <c r="AN479" s="10" t="str">
        <f aca="false">IF(AM479="","",IF(AND(AM479&gt;=-7.5,AM479&lt;=-5.5),"-7,5 a -5,5",IF(AND(AM479&gt;=-5,AM479&lt;=-3),"-5 a -3",IF(AND(AM479&gt;=-2.5,AM479&lt;=-0.5),"-2,5 a -0,5",IF(AM479=0,"0,00",IF(AND(AM479&gt;=0.5,AM479&lt;=2.5),"0,5 a 2,5",IF(AND(AM479&gt;=3,AM479&lt;=5),"3 a 5",IF(AND(AM479&gt;=5.5,AM479&lt;=7.5),"5,5 a 7,5",IF(AND(AM479&gt;=8,AM479&lt;=10),"8 a 10","Fuera de rango")))))))))</f>
        <v>-5 a -3</v>
      </c>
      <c r="AO479" s="11" t="n">
        <f aca="false">IF(AN479="","",IF(AN479="-7,5 a -5,5",1,IF(AN479="-5 a -3",2,IF(AN479="-2,5 a -0,5",3,IF(AN479="0,00","NORMA",IF(AN479="0,5 a 2,5",4,IF(AN479="3 a 5",5,IF(AN479="5,5 a 7,5",6,IF(AN479="8 a 10",7,"Error")))))))))</f>
        <v>2</v>
      </c>
      <c r="AP479" s="9" t="n">
        <v>-7</v>
      </c>
      <c r="AQ479" s="10" t="str">
        <f aca="false">IF(AP479="","",IF(AND(AP479&gt;=-20,AP479&lt;=-9.5),"-20 a -9,5",IF(AND(AP479&gt;=-9,AP479&lt;=-6.5),"-9 a -6,5",IF(AP479=-6,"-6",IF(AND(AP479&gt;=-5.5,AP479&lt;=-3),"-5,5 a -3",IF(AND(AP479&gt;=-2.5,AP479&lt;=0),"-2,5 a 0",IF(AND(AP479&gt;=0.5,AP479&lt;=3),"0,5 a 3",IF(AND(AP479&gt;=3.5,AP479&lt;=6),"3,5 a 6",IF(AND(AP479&gt;=6.5,AP479&lt;=9),"6,5 a 9",IF(AND(AP479&gt;=9.5,AP479&lt;=20),"9,5 a 20","Fuera de rango"))))))))))</f>
        <v>-9 a -6,5</v>
      </c>
      <c r="AR479" s="11" t="n">
        <f aca="false">IF(AQ479="","",IF(AQ479="-20 a -9,5",1,IF(AQ479="-9 a -6,5",2,IF(AQ479="-6","NORMA",IF(AQ479="-5,5 a -3",3,IF(AQ479="-2,5 a 0",4,IF(AQ479="0,5 a 3",5,IF(AQ479="3,5 a 6",6,IF(AQ479="6,5 a 9",7,IF(AQ479="9,5 a 20",8,""))))))))))</f>
        <v>2</v>
      </c>
      <c r="AS479" s="9" t="n">
        <v>0</v>
      </c>
      <c r="AT479" s="10" t="str">
        <f aca="false">IF(AS479="","",IF(AND(AS479&gt;=-16,AS479&lt;=-14),"-16 a -14",IF(AND(AS479&gt;=-13.5,AS479&lt;=-11.5),"-13,5 a -11,5",IF(AND(AS479&gt;=-11,AS479&lt;=-9),"-11 a -9",IF(AND(AS479&gt;=-8.5,AS479&lt;=-6.5),"-8,5 a -6,5",IF(AND(AS479&gt;=-6,AS479&lt;=-4),"-6 a -4",IF(AND(AS479&gt;=-3.5,AS479&lt;=-1.5),"-3,5 a -1,5",IF(AND(AS479&gt;=-1,AS479&lt;=1),"-1 a 1",IF(AND(AS479&gt;=1.5,AS479&lt;=3.5),"1,5 a 3,5",IF(AND(AS479&gt;=4,AS479&lt;=6),"4 a 6",IF(AND(AS479&gt;=6.5,AS479&lt;=8.5),"6,5 a 8,5",IF(AND(AS479&gt;=9,AS479&lt;=11),"9 a 11",IF(AND(AS479&gt;=11.5,AS479&lt;=13.5),"11,5 a 13,5",IF(AND(AS479&gt;=14,AS479&lt;=16),"14 a 16",IF(AND(AS479&gt;=16.5,AS479&lt;=18.5),"16,5 a 18,5",IF(AND(AS479&gt;=19,AS479&lt;=21),"19 a 21","Fuera de rango"))))))))))))))))</f>
        <v>-1 a 1</v>
      </c>
      <c r="AU479" s="11" t="n">
        <f aca="false" t="array" ref="AU479">IF(AT479="","",_xlfn.IFS(AT479="-16 a -14",1,AT479="-13,5 a -11,5",2,AT479="-11 a -9",3,AT479="-8,5 a -6,5",4,AT479="-6 a -4",5,AT479="-3,5 a -1,5",6,AT479="-1 a 1",7,AT479="1,5 a 3,5",8,AT479="4 a 6","NORMA",AT479="6,5 a 8,5",9,AT479="9 a 11",10,AT479="11,5 a 13,5",11,AT479="14 a 16",12,AT479="16,5 a 18,5",13,AT479="19 a 21",14,TRUE(),""))</f>
        <v>7</v>
      </c>
      <c r="AV479" s="9" t="n">
        <v>-0.25</v>
      </c>
      <c r="AW479" s="10" t="str">
        <f aca="false">IF(AV479="","",IF(AND(AV479&gt;=-1,AV479&lt;=-0.5),"-1 a -0,5",IF(AND(AV479&gt;-0.5,AV479&lt;=0),"De -0,5 a 0",IF(AND(AV479&gt;=0.25,AV479&lt;=0.75),"0,25 a 0,75",IF(AND(AV479&gt;=1,AV479&lt;=1.5),"1 a 1,5",IF(AND(AV479&gt;=1.75,AV479&lt;=2.25),"1,75 a 2,25",IF(AND(AV479&gt;=2.5,AV479&lt;=3),"2,5 a 3",IF(AND(AV479&gt;=3.25,AV479&lt;=3.75),"3,25 a 3,75","Fuera de rango"))))))))</f>
        <v>De -0,5 a 0</v>
      </c>
      <c r="AX479" s="10" t="n">
        <f aca="false">IF(AW479="","",IF(OR(AW479="-1 a -0,5",AW479="-1 a -0.5"),1,IF(OR(AW479="De -0,5 a 0",AW479="-0,5 a 0",AW479="De -0.5 a 0"),2,IF(OR(AW479="0,25 a 0,75",AW479="0.25 a 0.75"),"NORMA",IF(OR(AW479="1 a 1,5",AW479="1 a 1.5"),3,IF(OR(AW479="1,75 a 2,25",AW479="1.75 a 2.25"),4,IF(OR(AW479="2,5 a 3",AW479="2.5 a 3"),5,IF(OR(AW479="3,25 a 3,75",AW479="3.25 a 3.75"),6,""))))))))</f>
        <v>2</v>
      </c>
      <c r="AY479" s="9" t="n">
        <v>-7</v>
      </c>
      <c r="AZ479" s="10" t="str">
        <f aca="false">IF(AY479="","",IF(AND(AY479&gt;=-20,AY479&lt;=-9.5),"-20 a -9,5",IF(AND(AY479&gt;=-9,AY479&lt;=-6.5),"-9 a -6,5",IF(AY479=-6,"-6",IF(AND(AY479&gt;=-5.5,AY479&lt;=-3),"-5,5 a -3",IF(AND(AY479&gt;=-2.5,AY479&lt;=0),"-2,5 a 0",IF(AND(AY479&gt;=0.5,AY479&lt;=3),"0,5 a 3",IF(AND(AY479&gt;=3.5,AY479&lt;=6),"3,5 a 6","Fuera de rango"))))))))</f>
        <v>-9 a -6,5</v>
      </c>
      <c r="BA479" s="11" t="n">
        <f aca="false">IF(AZ479="","",IF(AZ479="-20 a -9,5",1,IF(AZ479="-9 a -6,5",2,IF(AZ479="-6","NORMA",IF(AZ479="-5,5 a -3",3,IF(AZ479="-2,5 a 0",4,IF(AZ479="0,5 a 3",5,IF(AZ479="3,5 a 6",6,""))))))))</f>
        <v>2</v>
      </c>
      <c r="BB479" s="9" t="n">
        <v>0</v>
      </c>
      <c r="BC479" s="10" t="str">
        <f aca="false" t="array" ref="BC479">IF(BB479="","",_xlfn.IFS(AND(BB479&gt;=0,BB479&lt;=2),"0 a 2",AND(BB479&gt;=2.5,BB479&lt;=4.5),"2,5 a 4,5",AND(BB479&gt;=5,BB479&lt;=7),"5 a 7",AND(BB479&gt;=7.5,BB479&lt;=9.5),"7,5 a 9,5",AND(BB479&gt;=10,BB479&lt;=12),"10 a 12",AND(BB479&gt;=12.5,BB479&lt;=14.5),"12,5 a 14,5",BB479=15,"15",AND(BB479&gt;=15.5,BB479&lt;=17.5),"15,5 a 17,5",AND(BB479&gt;=18,BB479&lt;=20),"18 a 20",AND(BB479&gt;=20.5,BB479&lt;=22.5),"20,5 a 22,5",AND(BB479&gt;=23,BB479&lt;=25),"23 a 25",TRUE(),"Fuera de rango"))</f>
        <v>0 a 2</v>
      </c>
      <c r="BD479" s="11" t="n">
        <f aca="false" t="array" ref="BD479">IF(BC479="","",_xlfn.IFS(BC479="0 a 2",1,BC479="2,5 a 4,5",2,BC479="5 a 7",3,BC479="7,5 a 9,5",4,BC479="10 a 12",5,BC479="12,5 a 14,5",6,BC479="15","NORMA",BC479="15,5 a 17,5",7,BC479="18 a 20",8,BC479="20,5 a 22,5",9,BC479="23 a 25",10,TRUE(),"Fuera de rango"))</f>
        <v>1</v>
      </c>
      <c r="BE479" s="9" t="n">
        <v>5</v>
      </c>
      <c r="BF479" s="10" t="str">
        <f aca="false">IF(BE479="","",IF(AND(BE479&gt;=-20,BE479&lt;=-10),"-20 a -10",IF(AND(BE479&gt;=-9.5,BE479&lt;=0.5),"-9,5 a 0,5",IF(AND(BE479&gt;=1,BE479&lt;=11),"1 a 11",IF(AND(BE479&gt;=11.5,BE479&lt;=20.5),"11,5 a 20,5",IF(BE479=21,"21",IF(AND(BE479&gt;=21.5,BE479&lt;=31.5),"21,5 a 31,5",IF(AND(BE479&gt;=32,BE479&lt;=42),"32 a 42","Fuera de rango"))))))))</f>
        <v>1 a 11</v>
      </c>
      <c r="BG479" s="11" t="n">
        <f aca="false">IF(BF479="","",IF(BF479="-20 a -10",1,IF(BF479="-9,5 a 0,5",2,IF(BF479="1 a 11",3,IF(BF479="11,5 a 20,5",4,IF(BF479="21","NORMA",IF(BF479="21,5 a 31,5",5,IF(BF479="32 a 42",6,""))))))))</f>
        <v>3</v>
      </c>
      <c r="BH479" s="9" t="n">
        <v>-6</v>
      </c>
      <c r="BI479" s="10" t="str">
        <f aca="false">IF(BH479="","",IF(AND(BH479&gt;=-20,BH479&lt;=-15),"-20 a -15",IF(AND(BH479&gt;=-14.5,BH479&lt;=-9.5),"-14,5 a -9,5",IF(AND(BH479&gt;=-9,BH479&lt;=-4),"-9 a -4",IF(AND(BH479&gt;=-3.5,BH479&lt;=2.5),"-3,5 a 2,5",IF(AND(BH479&gt;=3,BH479&lt;=8),"3 a 8",IF(AND(BH479&gt;=8.5,BH479&lt;=14.5),"8,5 a 14,5",IF(BH479=15,"15",IF(AND(BH479&gt;=15.5,BH479&lt;=20.5),"15,5 a 20,5",IF(AND(BH479&gt;=21,BH479&lt;=26),"21 a 26","Fuera de rango"))))))))))</f>
        <v>-9 a -4</v>
      </c>
      <c r="BJ479" s="11" t="n">
        <f aca="false">IF(BI479="","",IF(BI479="-20 a -15",1,IF(BI479="-14,5 a -9,5",2,IF(BI479="-9 a -4",3,IF(BI479="-3,5 a 2,5",4,IF(BI479="3 a 8",5,IF(BI479="8,5 a 14,5",6,IF(BI479="15","NORMA",IF(BI479="15,5 a 20,5",7,IF(BI479="21 a 26",8,IF(BI479="26,5 a 31,5",9,"")))))))))))</f>
        <v>3</v>
      </c>
      <c r="BK479" s="9" t="n">
        <v>0</v>
      </c>
      <c r="BL479" s="10" t="str">
        <f aca="false">IF(BK479="","",IF(AND(BK479&gt;=0,BK479&lt;=2),"0 - 2",IF(AND(BK479&gt;=2.5,BK479&lt;=4.5),"2,5 - 4,5",IF(AND(BK479&gt;=5,BK479&lt;=7),"5 - 7",IF(AND(BK479&gt;=7.5,BK479&lt;=9.5),"7,5 - 9,5",IF(AND(BK479&gt;=10,BK479&lt;=12),"10 - 12",IF(AND(BK479&gt;=12.5,BK479&lt;=13.5),"12,5 - 13,5",IF(BK479=14,"14",IF(AND(BK479&gt;=14.5,BK479&lt;=16.5),"14,5 - 16,5",IF(AND(BK479&gt;=17,BK479&lt;=19),"17 - 19",IF(AND(BK479&gt;=19.5,BK479&lt;=21.5),"19,5 - 21,5",IF(AND(BK479&gt;=22,BK479&lt;=24),"22 - 24",IF(AND(BK479&gt;=24.5,BK479&lt;=26.5),"24,5 - 26,5",IF(AND(BK479&gt;=27,BK479&lt;=29),"27 - 29",IF(AND(BK479&gt;=29.5,BK479&lt;=30),"29,5 - 30","Fuera de rango")))))))))))))))</f>
        <v>0 - 2</v>
      </c>
      <c r="BM479" s="11" t="n">
        <f aca="false">IF(BL479="","",IF(BL479="0 - 2",1,IF(BL479="2,5 - 4,5",2,IF(BL479="5 - 7",3,IF(BL479="7,5 - 9,5",4,IF(BL479="10 - 12",5,IF(BL479="12,5 - 13,5",6,IF(BL479="14","NORMA",IF(BL479="14,5 - 16,5",7,IF(BL479="17 - 19",8,IF(BL479="19,5 - 21,5",9,IF(BL479="22 - 24",10,IF(BL479="24,5 - 26,5",11,IF(BL479="27 - 29",12,IF(BL479="29,5 - 30",13,"")))))))))))))))</f>
        <v>1</v>
      </c>
      <c r="BN479" s="9" t="n">
        <v>24</v>
      </c>
      <c r="BO479" s="11" t="str">
        <f aca="false">IF(BN479="","",IF(AND(BN479&gt;=-20,BN479&lt;=-10),"-20 a -10",IF(AND(BN479&gt;=-9.5,BN479&lt;=0.5),"-9,5 a 0,5",IF(AND(BN479&gt;=1,BN479&lt;=11),"1 a 11",IF(AND(BN479&gt;=11.5,BN479&lt;=21.5),"11,5 a 21,5",IF(BN479=22,"22",IF(AND(BN479&gt;=22.5,BN479&lt;=32.5),"22,5 a 32,5",IF(AND(BN479&gt;=33,BN479&lt;=43),"33 a 43","Fuera de rango"))))))))</f>
        <v>22,5 a 32,5</v>
      </c>
      <c r="BP479" s="11" t="n">
        <f aca="false">IF(BO479="","",IF(BO479="-20 a -10",1,IF(BO479="-9,5 a 0,5",2,IF(BO479="1 a 11",3,IF(BO479="11,5 a 21,5",4,IF(BO479="22","NORMA",IF(BO479="22,5 a 32,5",5,IF(BO479="33 a 43",6,""))))))))</f>
        <v>5</v>
      </c>
      <c r="BQ479" s="9" t="n">
        <v>14</v>
      </c>
      <c r="BR479" s="10" t="str">
        <f aca="false">IF(BQ479="","",IF(AND(BQ479&gt;=-20,BQ479&lt;=-15),"-20 a -15",IF(AND(BQ479&gt;=-14.5,BQ479&lt;=-9.5),"-14,5 a -9,5",IF(AND(BQ479&gt;=-9,BQ479&lt;=-4),"-9 a -4",IF(AND(BQ479&gt;=-3.5,BQ479&lt;=2.5),"-3,5 a 2,5",IF(AND(BQ479&gt;=3,BQ479&lt;=8),"3 a 8",IF(AND(BQ479&gt;=8.5,BQ479&lt;=13.5),"8,5 a 13,5",IF(AND(BQ479&gt;=14,BQ479&lt;=17.5),"14 a 17,5",IF(BQ479=18,"18",IF(AND(BQ479&gt;=18.5,BQ479&lt;=23.5),"18,5 a 23,5",IF(AND(BQ479&gt;=24,BQ479&lt;=29),"24 a 29",IF(AND(BQ479&gt;=29.5,BQ479&lt;=34.5),"29,5 a 34,5",IF(AND(BQ479&gt;=35,BQ479&lt;=40),"35 a 40","Fuera de rango")))))))))))))</f>
        <v>14 a 17,5</v>
      </c>
      <c r="BS479" s="11" t="n">
        <f aca="false">IF(BR479="","",IF(BR479="-20 a -15",1,IF(BR479="-14,5 a -9,5",2,IF(BR479="-9 a -4",3,IF(BR479="-3,5 a 2,5",4,IF(BR479="3 a 8",5,IF(BR479="8,5 a 13,5",6,IF(BR479="14 a 17,5",7,IF(BR479="18","NORMA",IF(BR479="18,5 a 23,5",8,IF(BR479="24 a 29",9,IF(BR479="29,5 a 34,5",10,IF(BR479="35 a 40",11,"")))))))))))))</f>
        <v>7</v>
      </c>
      <c r="BT479" s="9" t="n">
        <v>-1</v>
      </c>
      <c r="BU479" s="10" t="str">
        <f aca="false">IF(BT479="","",IF(AND(BT479&gt;=-20,BT479&lt;=-18),"-20 a -18",IF(AND(BT479&gt;=-17.5,BT479&lt;=-15.5),"-17,5 a -15,5",IF(AND(BT479&gt;=-15,BT479&lt;=-13),"-15 a -13",IF(AND(BT479&gt;=-12.5,BT479&lt;=-10.5),"-12,5 a -10,5",IF(AND(BT479&gt;=-10,BT479&lt;=-8),"-10 a -8",IF(AND(BT479&gt;=-7.5,BT479&lt;=-5.5),"-7,5 a -5,5",IF(AND(BT479&gt;=-5,BT479&lt;=-3),"-5 a -3",IF(AND(BT479&gt;=-2.5,BT479&lt;=-0.5),"-2,5 a -0,5",IF(BT479=0,"0",IF(AND(BT479&gt;=0.5,BT479&lt;=2.5),"0,5 a 2,5",IF(AND(BT479&gt;=3,BT479&lt;=5),"3 a 5",IF(AND(BT479&gt;=5.5,BT479&lt;=7.5),"5,5 a 7,5",IF(AND(BT479&gt;=8,BT479&lt;=10),"8 a 10",IF(AND(BT479&gt;=10.5,BT479&lt;=12.5),"10,5 a 12,5",IF(AND(BT479&gt;=13,BT479&lt;=15),"13 a 15",IF(AND(BT479&gt;=15.5,BT479&lt;=17.5),"15,5 a 17,5",IF(AND(BT479&gt;=18,BT479&lt;=20),"18 a 20","Fuera de rango"))))))))))))))))))</f>
        <v>-2,5 a -0,5</v>
      </c>
      <c r="BV479" s="11" t="n">
        <f aca="false">IF(BT479="","",IF(BT479=0,"NORMA",IF(AND(BT479&gt;=-20,BT479&lt;=-18),2,IF(AND(BT479&gt;=-17.5,BT479&lt;=-15.5),2,IF(AND(BT479&gt;=-15,BT479&lt;=-13),3,IF(AND(BT479&gt;=-12.5,BT479&lt;=-10.5),4,IF(AND(BT479&gt;=-10,BT479&lt;=-8),5,IF(AND(BT479&gt;=-7.5,BT479&lt;=-5.5),6,IF(AND(BT479&gt;=-5,BT479&lt;=-3),7,IF(AND(BT479&gt;=-2.5,BT479&lt;=-0.5),8,IF(AND(BT479&gt;=0.5,BT479&lt;=2.5),9,IF(AND(BT479&gt;=3,BT479&lt;=5),10,IF(AND(BT479&gt;=5.5,BT479&lt;=7.5),11,IF(AND(BT479&gt;=8,BT479&lt;=10),12,IF(AND(BT479&gt;=10.5,BT479&lt;=12.5),13,IF(AND(BT479&gt;=13,BT479&lt;=15),14,IF(AND(BT479&gt;=15.5,BT479&lt;=17.5),15,IF(AND(BT479&gt;=18,BT479&lt;=20),16,"Fuera de rango"))))))))))))))))))</f>
        <v>8</v>
      </c>
      <c r="BW479" s="9" t="n">
        <v>-7</v>
      </c>
      <c r="BX479" s="10" t="n">
        <f aca="false">18.5- (0.3*H479)</f>
        <v>13.7</v>
      </c>
      <c r="BY479" s="10" t="n">
        <f aca="false">(BW479)-(BX479)</f>
        <v>-20.7</v>
      </c>
      <c r="BZ479" s="10" t="str">
        <f aca="false">IF(BY479="","",IF(BY479&lt;-27.5,"De -30 a -28",IF(BY479&lt;-25,"De -27,5 a -25,5",IF(BY479&lt;-22.5,"De -25 a -23",IF(BY479&lt;-20,"De -22,5 a -20,5",IF(BY479&lt;-17.5,"De -20 a -18",IF(BY479&lt;-15,"De -17,5 a -15,5",IF(BY479&lt;-12.5,"De -15 a -13",IF(BY479&lt;-10,"De -12,5 a -10,5",IF(BY479&lt;-7.5,"De -10 a -8",IF(BY479&lt;-5,"De -7,5 a -5,5",IF(BY479&lt;-2.5,"De -5 a -3",IF(BY479&lt;0,"De -2,5 a -0,5",IF(BY479&lt;2.5,"De 0 a 2",IF(BY479&lt;5,"De 2,5 a 4,5",IF(BY479&lt;7.5,"De 5 a 7",IF(BY479&lt;10,"De 7,5 a 9,5",IF(BY479&lt;12.5,"De 10 a 12",IF(BY479&lt;15,"De 12,5 a 14,5",IF(BY479&lt;17.5,"De 15 a 17",IF(BY479&lt;20,"De 17,5 a 19,5",IF(BY479&lt;22.5,"De 20 a 22",IF(BY479&lt;25,"De 22,5 a 24,5",IF(BY479&lt;27.5,"De 25 a 27","De 27,5 a 30"))))))))))))))))))))))))</f>
        <v>De -22,5 a -20,5</v>
      </c>
      <c r="CA479" s="12" t="n">
        <f aca="false">IF(BY479="","",IF(BY479&lt;=-28,1,IF(BY479&lt;=-25.5,2,IF(BY479&lt;=-23,3,IF(BY479&lt;=-20.5,4,IF(BY479&lt;=-18,5,IF(BY479&lt;=-15.5,6,IF(BY479&lt;=-13,7,IF(BY479&lt;=-10.5,8,IF(BY479&lt;=-8,9,IF(BY479&lt;=-5.5,10,IF(BY479&lt;=-3,11,IF(BY479&lt;=-0.5,12,IF(BY479&lt;=2,13,IF(BY479&lt;=4.5,14,IF(BY479&lt;=7,15,IF(BY479&lt;=9.5,16,IF(BY479&lt;=12,17,IF(BY479&lt;=14.5,18,IF(BY479&lt;=17,19,IF(BY479&lt;=19.5,20,IF(BY479&lt;=22,21,IF(BY479&lt;=24.5,22,IF(BY479&lt;=27,23,IF(BY479&lt;=30,24,"Fuera de rango")))))))))))))))))))))))))</f>
        <v>4</v>
      </c>
      <c r="CB479" s="9" t="n">
        <v>-7.25</v>
      </c>
      <c r="CC479" s="10" t="n">
        <f aca="false">18.5- (0.3*H479)</f>
        <v>13.7</v>
      </c>
      <c r="CD479" s="10" t="n">
        <f aca="false">(CB479)-(CC479)</f>
        <v>-20.95</v>
      </c>
      <c r="CE479" s="10" t="str">
        <f aca="false">IF(CD479="","",IF(CD479&lt;-27.5,"De -30 a -28",IF(CD479&lt;-25,"De -27,5 a -25,5",IF(CD479&lt;-22.5,"De -25 a -23",IF(CD479&lt;-20,"De -22,5 a -20,5",IF(CD479&lt;-17.5,"De -20 a -18",IF(CD479&lt;-15,"De -17,5 a -15,5",IF(CD479&lt;-12.5,"De -15 a -13",IF(CD479&lt;-10,"De -12,5 a -10,5",IF(CD479&lt;-7.5,"De -10 a -8",IF(CD479&lt;-5,"De -7,5 a -5,5",IF(CD479&lt;-2.5,"De -5 a -3",IF(CD479&lt;0,"De -2,5 a -0,5",IF(CD479&lt;=2,"De 0 a 2",IF(CD479&lt;=4.5,"De 2,5 a 4,5",IF(CD479&lt;=7,"De 5 a 7",IF(CD479&lt;=9.5,"De 7,5 a 9,5",IF(CD479&lt;=12,"De 10 a 12",IF(CD479&lt;=14.5,"De 12,5 a 14,5",IF(CD479&lt;=17,"De 15 a 17",IF(CD479&lt;=19.5,"De 17,5 a 19,5",IF(CD479&lt;=22,"De 20 a 22",IF(CD479&lt;=24.5,"De 22,5 a 24,5",IF(CD479&lt;=27,"De 25 a 27","De 27,5 a 30"))))))))))))))))))))))))</f>
        <v>De -22,5 a -20,5</v>
      </c>
      <c r="CF479" s="12" t="n">
        <f aca="false">IF(CD479="","",IF(CD479&lt;-27.5,1,IF(CD479&lt;-25,2,IF(CD479&lt;-22.5,3,IF(CD479&lt;-20,4,IF(CD479&lt;-17.5,5,IF(CD479&lt;-15,6,IF(CD479&lt;-12.5,7,IF(CD479&lt;-10,8,IF(CD479&lt;-7.5,9,IF(CD479&lt;-5,10,IF(CD479&lt;-2.5,11,IF(CD479&lt;0,12,IF(CD479&lt;2.5,13,IF(CD479&lt;5,14,IF(CD479&lt;7.5,15,IF(CD479&lt;10,16,IF(CD479&lt;12.5,17,IF(CD479&lt;15,18,IF(CD479&lt;17.5,19,IF(CD479&lt;20,20,IF(CD479&lt;22.5,21,IF(CD479&lt;25,22,IF(CD479&lt;27.5,23,24))))))))))))))))))))))))</f>
        <v>4</v>
      </c>
      <c r="CG479" s="9" t="n">
        <v>-5.25</v>
      </c>
      <c r="CH479" s="10" t="str">
        <f aca="false">IF(CG479="","",IF(AND(CG479&gt;=-10,CG479&lt;=-9.5),"-10 a -9,5",IF(AND(CG479&gt;-9.5,CG479&lt;=-8.5),"-9 a -8,5",IF(AND(CG479&gt;-8.5,CG479&lt;=-7.5),"-8 a -7,5",IF(AND(CG479&gt;-7.5,CG479&lt;=-6.5),"-7 a -6,5",IF(AND(CG479&gt;-6.5,CG479&lt;=-5.5),"-6 a -5,5",IF(AND(CG479&gt;-5.5,CG479&lt;=-4.5),"-5 a -4,5",IF(AND(CG479&gt;-4.5,CG479&lt;=-3.5),"-4 a -3,5",IF(AND(CG479&gt;-3.5,CG479&lt;=-2.5),"-3 a -2,5",IF(CG479=-2.25,"-2,25",IF(AND(CG479&gt;-2.5,CG479&lt;=-1.5),"-2 a -1,5",IF(AND(CG479&gt;-1.5,CG479&lt;=-0.5),"-1 a -0,5",IF(AND(CG479&gt;-0.5,CG479&lt;=0.5),"0 a 0,5",IF(AND(CG479&gt;0.5,CG479&lt;=1.5),"1 a 1,5",IF(AND(CG479&gt;1.5,CG479&lt;=2.5),"2 a 2,5",IF(AND(CG479&gt;2.5,CG479&lt;=3.5),"3 a 3,5",IF(AND(CG479&gt;3.5,CG479&lt;=4.5),"4 a 4,5",IF(AND(CG479&gt;4.5,CG479&lt;=5.5),"5 a 5,5",IF(AND(CG479&gt;5.5,CG479&lt;=6.5),"6 a 6,5",IF(AND(CG479&gt;6.5,CG479&lt;=7.5),"7 a 7,5",IF(AND(CG479&gt;7.5,CG479&lt;=8.5),"8 a 8,5",IF(AND(CG479&gt;8.5,CG479&lt;=9.5),"9 a 9,5",IF(CG479&gt;=10,"10","Fuera de rango")))))))))))))))))))))))</f>
        <v>-5 a -4,5</v>
      </c>
      <c r="CI479" s="11" t="n">
        <f aca="false">IF(CG479="","",IF(CG479=-2.25,"NORMA",IF(CG479&lt;=-9.5,1,IF(CG479&lt;=-8.5,2,IF(CG479&lt;=-7.5,3,IF(CG479&lt;=-6.5,4,IF(CG479&lt;=-5.5,5,IF(CG479&lt;=-4.5,6,IF(CG479&lt;=-3.5,7,IF(CG479&lt;=-2.5,8,IF(CG479&lt;=-1.5,9,IF(CG479&lt;=-0.5,10,IF(CG479&lt;=0.5,11,IF(CG479&lt;=1.5,12,IF(CG479&lt;=2.5,13,IF(CG479&lt;=3.5,14,IF(CG479&lt;=4.5,15,IF(CG479&lt;=5.5,16,IF(CG479&lt;=6.5,17,IF(CG479&lt;=7.5,18,IF(CG479&lt;=8.5,19,IF(CG479&lt;=9.5,20,IF(CG479=10,21,"Fuera de rango")))))))))))))))))))))))</f>
        <v>6</v>
      </c>
      <c r="CJ479" s="9" t="n">
        <v>1.75</v>
      </c>
      <c r="CK479" s="10" t="str">
        <f aca="false">IF(CJ479="","",IF(AND(CJ479&gt;=-6,CJ479&lt;=-5.5),"-6 a -5,5",IF(AND(CJ479&gt;-5.5,CJ479&lt;=-4.5),"-5 a -4,5",IF(AND(CJ479&gt;-4.5,CJ479&lt;=-3.5),"-4 a -3,5",IF(AND(CJ479&gt;-3.5,CJ479&lt;=-2.5),"-3 a -2,5",IF(AND(CJ479&gt;-2.5,CJ479&lt;=-1.5),"-2 a -1,5",IF(AND(CJ479&gt;-1.5,CJ479&lt;=-0.5),"-1 a -0,5",IF(AND(CJ479&gt;-0.5,CJ479&lt;=0.5),"0 a 0,5",IF(AND(CJ479&gt;0.5,CJ479&lt;=1.5),"1 a 1,5",IF(AND(CJ479&gt;1.5,CJ479&lt;2.5),"2",IF(AND(CJ479&gt;=2.5,CJ479&lt;=3),"2,5 a 3",IF(AND(CJ479&gt;3,CJ479&lt;=4),"3,5 a 4",IF(AND(CJ479&gt;4,CJ479&lt;=5),"4,5 a 5",IF(AND(CJ479&gt;5,CJ479&lt;=6),"5,5 a 6",IF(AND(CJ479&gt;6,CJ479&lt;=7),"6,5 a 7",IF(AND(CJ479&gt;7,CJ479&lt;=8),"7,5 a 8",IF(AND(CJ479&gt;8,CJ479&lt;=9.5),"8,5 a 9,5",IF(CJ479=10,"10","Fuera de rango"))))))))))))))))))</f>
        <v>2</v>
      </c>
      <c r="CL479" s="11" t="str">
        <f aca="false">IF(CK479="","",IF(OR(CK479="-6 a -5,5",CK479="-6 - -5,5"),1,IF(OR(CK479="-5 a -4,5",CK479="-5 - -4,5"),2,IF(OR(CK479="-4 a -3,5",CK479="-4 - -3,5"),3,IF(OR(CK479="-3 a -2,5",CK479="-3 - -2,5"),4,IF(OR(CK479="-2 a -1,5",CK479="-2 - -1,5"),5,IF(OR(CK479="-1 a -0,5",CK479="-1 - -0,5"),6,IF(OR(CK479="0 a 0,5",CK479="0 - 0,5"),7,IF(OR(CK479="1 a 1,5",CK479="1 - 1,5"),8,IF(CK479="2","NORMA",IF(OR(CK479="2,5 a 3",CK479="2,5 - 3"),9,IF(OR(CK479="3,5 a 4",CK479="3,5 - 4"),10,IF(OR(CK479="4,5 a 5",CK479="4,5 - 5"),11,IF(OR(CK479="5,5 a 6",CK479="5,5 - 6"),12,IF(OR(CK479="6,5 a 7",CK479="6,5 - 7"),13,IF(OR(CK479="7,5 a 8",CK479="7,5 - 8"),14,IF(OR(CK479="8,5 a 9",CK479="8,5 - 9,5",CK479="9 a 9,5"),15,IF(CK479="10",15,IF(OR(CK479="0,5 a 1",CK479="0,5 - 1"),7,"Fuera de rango")))))))))))))))))))</f>
        <v>NORMA</v>
      </c>
      <c r="CN479" s="10" t="str">
        <f aca="false">IF(CM479=0,"0", " ")</f>
        <v>0</v>
      </c>
      <c r="CO479" s="10" t="str">
        <f aca="false">IF(CM479&gt;0,"EME"," ")</f>
        <v> </v>
      </c>
      <c r="CQ479" s="10" t="str">
        <f aca="false">IF(CP479&gt;0,"0", " ")</f>
        <v> </v>
      </c>
      <c r="CR479" s="10" t="str">
        <f aca="false">IF(CP479&gt;0,"EME"," ")</f>
        <v> </v>
      </c>
      <c r="CS479" s="9" t="n">
        <v>3.75</v>
      </c>
      <c r="CV479" s="9" t="n">
        <v>4</v>
      </c>
      <c r="CY479" s="9" t="n">
        <v>0</v>
      </c>
      <c r="DB479" s="9" t="n">
        <v>0</v>
      </c>
      <c r="DC479" s="11" t="str">
        <f aca="false">IF(DB479&lt;0,"2"," ")</f>
        <v> </v>
      </c>
      <c r="DD479" s="11" t="str">
        <f aca="false">IF(DB479&lt;0,"MIO"," ")</f>
        <v> </v>
      </c>
      <c r="DE479" s="9" t="n">
        <v>-0.5</v>
      </c>
      <c r="DF479" s="10" t="str">
        <f aca="false">IF(DE479&lt;0,"3"," ")</f>
        <v>3</v>
      </c>
      <c r="DG479" s="10" t="str">
        <f aca="false">IF(DE479&lt;0,"AST"," ")</f>
        <v>AST</v>
      </c>
      <c r="DH479" s="9" t="n">
        <v>-1.75</v>
      </c>
      <c r="DI479" s="10" t="str">
        <f aca="false">IF(DH479&lt;0,"3"," ")</f>
        <v>3</v>
      </c>
      <c r="DJ479" s="10" t="str">
        <f aca="false">IF(DH479&lt;0,"AST"," ")</f>
        <v>AST</v>
      </c>
      <c r="DK479" s="9" t="n">
        <v>0</v>
      </c>
      <c r="DL479" s="10" t="str">
        <f aca="false">IF(DK479&gt;0,"4"," ")</f>
        <v> </v>
      </c>
      <c r="DM479" s="10" t="str">
        <f aca="false">IF(DK479&gt;0,"PRE"," ")</f>
        <v> </v>
      </c>
      <c r="DN479" s="9" t="n">
        <v>0</v>
      </c>
      <c r="DO479" s="10" t="str">
        <f aca="false">IF(DN479&gt;0,"4"," ")</f>
        <v> </v>
      </c>
      <c r="DP479" s="10" t="str">
        <f aca="false">IF(DN479&gt;0,"PRE"," ")</f>
        <v> </v>
      </c>
      <c r="DS479" s="12" t="str">
        <f aca="false">CONCATENATE(CO479,CU479,DA479,DG479,DM479)</f>
        <v> AST </v>
      </c>
      <c r="DT479" s="10" t="e">
        <f aca="false" t="array" ref="DT479">_xlfn.IFS(DS479="EME    ","0", DS479=" HIP   ","1", DS479="  MIO  ","2", DS479="   AST ","3", DS479="    PRE","4", DS479="EME   PRE","5", DS479=" HIP  PRE","6", DS479=" HIP AST ","7", DS479="  MIO PRE","8", DS479="  MIOAST ","9", DS479="   ASTPRE","10",DS479=" HIP ASTPRE","11", DS479="  MIOASTPRE","12", DS479="     ","0")</f>
        <v>#N/A</v>
      </c>
      <c r="DV479" s="1" t="e">
        <f aca="false" t="array" ref="DV479">_xlfn.IFS(DU479="SI","2", DU479="NO","1")</f>
        <v>#N/A</v>
      </c>
      <c r="DX479" s="11" t="str">
        <f aca="false">IF(DW479=0,"1","2")</f>
        <v>1</v>
      </c>
      <c r="DY479" s="11" t="str">
        <f aca="false" t="array" ref="DY479">_xlfn.IFS(DW479=0,"0", DW479=0.25, "1", DW479=0.5,"2", DW479=0.75,"3", DW479=1,"4",DW479=1.25,"5", DW479=1.5,"6", DW479=1.75,"7", DW479=2,"8")</f>
        <v>0</v>
      </c>
      <c r="EA479" s="11" t="str">
        <f aca="false">IF(DZ479=0,"1","2")</f>
        <v>1</v>
      </c>
      <c r="EB479" s="11" t="str">
        <f aca="false" t="array" ref="EB479">_xlfn.IFS(DZ479=0,"0", DZ479=0.25, "1", DZ479=0.5,"2", DZ479=0.75,"3", DZ479=1,"4",DZ479=1.25,"5", DZ479=1.5,"6", DZ479=1.75,"7", DZ479=2,"8")</f>
        <v>0</v>
      </c>
      <c r="ED479" s="10" t="str">
        <f aca="false">IF(EC479=0,"1","2")</f>
        <v>1</v>
      </c>
      <c r="EE479" s="11" t="str">
        <f aca="false" t="array" ref="EE479">_xlfn.IFS(EC479=0,"0", EC479=-0.25, "1", EC479=-0.5,"2", EC479=-0.75,"3", EC479=-1,"4",EC479=-1.25,"5", EC479=-1.5,"6", EC479=-1.75,"7", EC479=-2,"8", EC479=-2.25,"9",EC479=-2.5,"10", EC479=-2.75,"11", EC479=-3,"12", EC479=-3.25,"13", EC479=-3.5,"14", EC479=-3.75,"15",EC479=-4,"16")</f>
        <v>0</v>
      </c>
      <c r="EG479" s="10" t="str">
        <f aca="false">IF(EF479=0,"1","2")</f>
        <v>1</v>
      </c>
      <c r="EH479" s="11" t="str">
        <f aca="false" t="array" ref="EH479">_xlfn.IFS(EF479=0,"0", EF479=-0.25, "1", EF479=-0.5,"2", EF479=-0.75,"3", EF479=-1,"4",EF479=-1.25,"5", EF479=-1.5,"6", EF479=-1.75,"7", EF479=-2,"8", EF479=-2.25,"9",EF479=-2.5,"10", EF479=-2.75,"11", EF479=-3,"12", EF479=-3.25,"13", EF479=-3.5,"14", EF479=-3.75,"15",EF479=-4,"16")</f>
        <v>0</v>
      </c>
      <c r="EJ479" s="11" t="str">
        <f aca="false">IF(EI479=0,"1","2")</f>
        <v>1</v>
      </c>
      <c r="EK479" s="11" t="str">
        <f aca="false" t="array" ref="EK479">_xlfn.IFS(EI479=0,"0", EI479=-0.25, "1", EI479=-0.5,"2", EI479=-0.75,"3", EI479=-1,"4",EI479=-1.25,"5", EI479=-1.5,"6", EI479=-1.75,"7", EI479=-2,"8", EI479=-2.25,"9", EI479=-2.25,"9",EI479=-2.5,"10", EI479=-2.75,"11", EI479=-3,"12", EI479=-3.25,"13", EI479=-3.5,"14", EI479=-3.75,"15",EI479=-4,"16", EI479=0.25, "17", EI479=0.5, "18")</f>
        <v>0</v>
      </c>
      <c r="EM479" s="11" t="str">
        <f aca="false">IF(EL479=0,"1","2")</f>
        <v>1</v>
      </c>
      <c r="EN479" s="11" t="str">
        <f aca="false" t="array" ref="EN479">_xlfn.IFS(EL479=0.25,"17",EL479=0.5,"18", EL479=0,"0", EL479=-0.25, "1", EL479=-0.5,"2", EL479=-0.75,"3", EL479=-1,"4",EL479=-1.25,"5", EL479=-1.5,"6", EL479=-1.75,"7", EL479=-2,"8",EL479= -2.25,"9",EL479=-2.5,"10",EL479= -2.75,"11",EL479= -3,"12",EL479= -3.25,"13",EL479= -3.5,"14",EL479= -3.75,"15",EL479=-4,"16")</f>
        <v>0</v>
      </c>
      <c r="EP479" s="11" t="str">
        <f aca="false">IF(EO479=0,"1","2")</f>
        <v>1</v>
      </c>
      <c r="EQ479" s="11" t="str">
        <f aca="false" t="array" ref="EQ479">_xlfn.IFS(EO479=0,"0", EO479=0.25, "1", EO479=0.5,"2", EO479=0.75,"3", EO479=1,"4",EO479=1.25,"5", EO479=1.5,"6", EO479=1.75,"7", EO479=2,"8", EO479=2.25,"9", EO479=2.25,"9",EO479=2.5,"10", EO479=2.75,"11", EO479=3,"12", EO479=3.25,"13", EO479=3.5,"14", EO479=3.75,"15",EO479=4,"16", EO479=-0.25, "17", bq=-0.5, "18")</f>
        <v>0</v>
      </c>
      <c r="ES479" s="11" t="str">
        <f aca="false">IF(ER479=0,"1","2")</f>
        <v>1</v>
      </c>
      <c r="ET479" s="11" t="str">
        <f aca="false" t="array" ref="ET479">_xlfn.IFS(ER479=0,"0", ER479=0.25, "1", ER479=0.5,"2", ER479=0.75,"3", ER479=1,"4",ER479=1.25,"5", ER479=1.5,"6", ER479=1.75,"7", ER479=2,"8", ER479=2.25,"9", ER479=2.25,"9",ER479=2.5,"10", ER479=2.75,"11", ER479=3,"12", ER479=3.25,"13", ER479=3.5,"14", ER479=3.75,"15",ER479=4,"16", ER479=-0.25, "17", bq=-0.5, "18")</f>
        <v>0</v>
      </c>
      <c r="EV479" s="14" t="e">
        <f aca="false">VLOOKUP(EU479,LEYENDA!$G$2:$H$8,2,TRUE())</f>
        <v>#N/A</v>
      </c>
      <c r="EW479" s="14" t="e">
        <f aca="false" t="array" ref="EW479">_xlfn.IFS(EV479="0-5","1", EV479="6-12","2", EV479="13-18","3", EV479="19-24","4", EV479="25-36","5", EV479="37-48","6", EV479="49-60","7")</f>
        <v>#N/A</v>
      </c>
    </row>
    <row r="480" customFormat="false" ht="13.5" hidden="false" customHeight="false" outlineLevel="0" collapsed="false">
      <c r="A480" s="1" t="n">
        <v>167</v>
      </c>
      <c r="B480" s="2" t="n">
        <v>4</v>
      </c>
      <c r="C480" s="33" t="n">
        <v>46167</v>
      </c>
      <c r="E480" s="5" t="str">
        <f aca="false">VLOOKUP(A480,'286'!$A$3:$J$6279,10,FALSE())</f>
        <v>JALVO PÉREZ-LOZAO, MIGUEL ÁNGEL</v>
      </c>
      <c r="F480" s="4" t="str">
        <f aca="false">VLOOKUP(A480,'286'!$A$3:$I$1768,3,FALSE())</f>
        <v>JALPEMIAN</v>
      </c>
      <c r="G480" s="6" t="n">
        <f aca="false">VLOOKUP(A480,'286'!$A$3:$I$1768,4,FALSE())</f>
        <v>39734</v>
      </c>
      <c r="H480" s="7" t="n">
        <f aca="false">YEAR(C480)-YEAR(G480)</f>
        <v>18</v>
      </c>
      <c r="I480" s="1" t="str">
        <f aca="false">VLOOKUP(H480,LEYENDA!$C$2:$D$6,2,TRUE())</f>
        <v>13-24</v>
      </c>
      <c r="J480" s="5" t="str">
        <f aca="false">VLOOKUP(A480,'286'!$A$3:$I$1768,7,FALSE())</f>
        <v>H</v>
      </c>
      <c r="K480" s="8" t="n">
        <f aca="false">VLOOKUP(A480,'286'!$A$3:$I$1768,2,FALSE())</f>
        <v>0</v>
      </c>
      <c r="L480" s="4" t="str">
        <f aca="false">VLOOKUP(A480,'286'!$A$3:$I$1768,8,FALSE())</f>
        <v>I</v>
      </c>
      <c r="M480" s="4" t="str">
        <f aca="false">VLOOKUP(A480,'286'!$A$3:$I$1768,9,FALSE())</f>
        <v>D</v>
      </c>
      <c r="N480" s="8" t="str">
        <f aca="false">IF(R480=O480, "MISMA","CONTRARIA")</f>
        <v>CONTRARIA</v>
      </c>
      <c r="O480" s="8" t="str">
        <f aca="false" t="array" ref="O480">_xlfn.IFS(L480="D","1", L480="I","2")</f>
        <v>2</v>
      </c>
      <c r="P480" s="8" t="e">
        <f aca="false" t="array" ref="P480">_xlfn.IFS(K480="OD","1", K480="OI","2")</f>
        <v>#N/A</v>
      </c>
      <c r="Q480" s="1" t="str">
        <f aca="false" t="array" ref="Q480">_xlfn.IFS(J480="M","1", J480="H","2")</f>
        <v>2</v>
      </c>
      <c r="R480" s="8" t="str">
        <f aca="false" t="array" ref="R480">_xlfn.IFS(M480="D","1", M480="I","2")</f>
        <v>1</v>
      </c>
      <c r="S480" s="1" t="str">
        <f aca="false" t="array" ref="S480">_xlfn.IFS(N480="CONTRARIA", "1",N480= "MISMA","2")</f>
        <v>1</v>
      </c>
      <c r="T480" s="1" t="str">
        <f aca="false" t="array" ref="T480">_xlfn.IFS(I480="0-12","1", I480="13-24","2", I480="25-40","3", I480="41-60","4", I480="61-100","5")</f>
        <v>2</v>
      </c>
      <c r="U480" s="9" t="n">
        <v>-3</v>
      </c>
      <c r="V480" s="10" t="str">
        <f aca="false">IF(U480="","",IF(AND(U480&gt;=-9,U480&lt;=-6.5),"-9 a -6,5",IF(AND(U480&gt;=-6,U480&lt;=-3.5),"-6 a -3,5",IF(AND(U480&gt;=-3,U480&lt;=-1),"-3 a -1",IF(U480=-0.5,"-0,5",IF(AND(U480&gt;=0,U480&lt;=2.5),"0 a 2,5",IF(AND(U480&gt;=3,U480&lt;=5.5),"3 a 5,5",IF(AND(U480&gt;=6,U480&lt;=8.5),"6 a 8,5",IF(AND(U480&gt;=9,U480&lt;=20),"9 a 20","Fuera de rango")))))))))</f>
        <v>-3 a -1</v>
      </c>
      <c r="W480" s="11" t="n">
        <f aca="false">IF(V480="","",IF(V480="-9 a -6,5",2,IF(V480="-6 a -3,5",3,IF(V480="-3 a -1",4,IF(V480="-0,5","NORMA",IF(V480="0 a 2,5",5,IF(V480="3 a 5,5",6,IF(V480="6 a 8,5",7,IF(V480="9 a 20",8,"Fuera de rango")))))))))</f>
        <v>4</v>
      </c>
      <c r="X480" s="9" t="n">
        <v>0</v>
      </c>
      <c r="Y480" s="11" t="str">
        <f aca="false">IF(X480="","",IF(AND(X480&gt;=0,X480&lt;=4),"0 a 4",IF(AND(X480&gt;=4.5,X480&lt;=8.5),"4,5 a 8,5",IF(X480=9,"9",IF(AND(X480&gt;=9.5,X480&lt;=13),"9,5 a 13",IF(AND(X480&gt;=13.5,X480&lt;=20),"13,5 a 20",IF(AND(X480&gt;=20.5,X480&lt;=35),"20,5 a 35","Fuera de rango")))))))</f>
        <v>0 a 4</v>
      </c>
      <c r="Z480" s="11" t="n">
        <f aca="false">IF(Y480="","",IF(Y480="0 a 4",1,IF(Y480="4,5 a 8,5",2,IF(Y480="9","NORMA",IF(Y480="9,5 a 13",3,IF(Y480="13,5 a 20",4,IF(Y480="20,5 a 35",5,"Fuera de rango")))))))</f>
        <v>1</v>
      </c>
      <c r="AA480" s="9" t="n">
        <v>15</v>
      </c>
      <c r="AB480" s="10" t="str">
        <f aca="false">IF(AA480="","",IF(AND(AA480&gt;=0,AA480&lt;=9),"0 a 9",IF(AND(AA480&gt;=9.5,AA480&lt;=18.5),"9,5 a 18,5",IF(AA480=19,"19",IF(AND(AA480&gt;=19.5,AA480&lt;=28),"19,5 a 28",IF(AND(AA480&gt;=28.5,AA480&lt;=40),"28,5 a 40","Fuera de rango"))))))</f>
        <v>9,5 a 18,5</v>
      </c>
      <c r="AC480" s="11" t="n">
        <f aca="false" t="array" ref="AC480">_xlfn.IFS(AB480="","",AB480="0 a 9",1,AB480="9,5 a 18,5",2,AB480="19","NORMA",AB480="19,5 a 28",3,AB480="28,5 a 40",4,TRUE(),"Fuera de rango")</f>
        <v>2</v>
      </c>
      <c r="AD480" s="9" t="n">
        <v>3</v>
      </c>
      <c r="AE480" s="10" t="str">
        <f aca="false">IF(AD480="","",IF(AND(AD480&gt;=-10,AD480&lt;=0),"De -10 a 0",IF(AND(AD480&gt;=0.5,AD480&lt;=9.5),"0,5 a 9,5",IF(AD480=10,"10",IF(AND(AD480&gt;=10.5,AD480&lt;=20),"10,5 a 20",IF(AND(AD480&gt;=20.5,AD480&lt;=40),"20,5 a 40","Fuera de rango"))))))</f>
        <v>0,5 a 9,5</v>
      </c>
      <c r="AF480" s="12" t="n">
        <f aca="false">IF(AD480="","",IF(AND(AD480&gt;=-10,AD480&lt;=0),1,IF(AND(AD480&gt;=0.5,AD480&lt;=9.5),2,IF(AD480=10,"NORMA",IF(AND(AD480&gt;=10.5,AD480&lt;=20),3,IF(AND(AD480&gt;=20.5,AD480&lt;=40),4,""))))))</f>
        <v>2</v>
      </c>
      <c r="AG480" s="9" t="n">
        <v>18</v>
      </c>
      <c r="AH480" s="10" t="str">
        <f aca="false">IF(AG480="","",IF(AND(AG480&gt;=0,AG480&lt;=4),"0 a 4",IF(AND(AG480&gt;=4.5,AG480&lt;=8.5),"4,5 a 8,5",IF(AG480=9,"9",IF(AND(AG480&gt;=9.5,AG480&lt;=13),"9,5 a 13",IF(AND(AG480&gt;=13.5,AG480&lt;=25),"13,5 a 25","Fuera de rango"))))))</f>
        <v>13,5 a 25</v>
      </c>
      <c r="AI480" s="10" t="n">
        <f aca="false">IF(AH480="","",IF(AH480="0 a 4",1,IF(AH480="4,5 a 8,5",2,IF(AH480="9","NORMA",IF(AH480="9,5 a 13",3,IF(AH480="13,5 a 25",4,""))))))</f>
        <v>4</v>
      </c>
      <c r="AJ480" s="9" t="n">
        <v>9</v>
      </c>
      <c r="AK480" s="10" t="str">
        <f aca="false">IF(AJ480="","",IF(AND(AJ480&gt;=-15,AJ480&lt;=-10.5),"-15 a -10,5",IF(AND(AJ480&gt;=-10,AJ480&lt;=-4),"-10 a -4",IF(AND(AJ480&gt;=-4.5,AJ480&lt;=0),"-4,5 a 0",IF(AND(AJ480&gt;=0.5,AJ480&lt;=4.5),"0,5 a 4,5",IF(AJ480=5,"5",IF(AND(AJ480&gt;=5.5,AJ480&lt;=10),"5,5 a 10",IF(AND(AJ480&gt;=10.5,AJ480&lt;=20),"10,5 a 20","Fuera de rango"))))))))</f>
        <v>5,5 a 10</v>
      </c>
      <c r="AL480" s="11" t="n">
        <f aca="false">IF(AK480="","",IF(AK480="-15 a -10,5",1,IF(AK480="-10 a -4",2,IF(AK480="-4,5 a 0",3,IF(AK480="0,5 a 4,5",4,IF(AK480="5","NORMA",IF(AK480="5,5 a 10",5,IF(AK480="10,5 a 20",6,"Error"))))))))</f>
        <v>5</v>
      </c>
      <c r="AM480" s="9" t="n">
        <v>-3</v>
      </c>
      <c r="AN480" s="10" t="str">
        <f aca="false">IF(AM480="","",IF(AND(AM480&gt;=-7.5,AM480&lt;=-5.5),"-7,5 a -5,5",IF(AND(AM480&gt;=-5,AM480&lt;=-3),"-5 a -3",IF(AND(AM480&gt;=-2.5,AM480&lt;=-0.5),"-2,5 a -0,5",IF(AM480=0,"0,00",IF(AND(AM480&gt;=0.5,AM480&lt;=2.5),"0,5 a 2,5",IF(AND(AM480&gt;=3,AM480&lt;=5),"3 a 5",IF(AND(AM480&gt;=5.5,AM480&lt;=7.5),"5,5 a 7,5",IF(AND(AM480&gt;=8,AM480&lt;=10),"8 a 10","Fuera de rango")))))))))</f>
        <v>-5 a -3</v>
      </c>
      <c r="AO480" s="11" t="n">
        <f aca="false">IF(AN480="","",IF(AN480="-7,5 a -5,5",1,IF(AN480="-5 a -3",2,IF(AN480="-2,5 a -0,5",3,IF(AN480="0,00","NORMA",IF(AN480="0,5 a 2,5",4,IF(AN480="3 a 5",5,IF(AN480="5,5 a 7,5",6,IF(AN480="8 a 10",7,"Error")))))))))</f>
        <v>2</v>
      </c>
      <c r="AP480" s="9" t="n">
        <v>-7</v>
      </c>
      <c r="AQ480" s="10" t="str">
        <f aca="false">IF(AP480="","",IF(AND(AP480&gt;=-20,AP480&lt;=-9.5),"-20 a -9,5",IF(AND(AP480&gt;=-9,AP480&lt;=-6.5),"-9 a -6,5",IF(AP480=-6,"-6",IF(AND(AP480&gt;=-5.5,AP480&lt;=-3),"-5,5 a -3",IF(AND(AP480&gt;=-2.5,AP480&lt;=0),"-2,5 a 0",IF(AND(AP480&gt;=0.5,AP480&lt;=3),"0,5 a 3",IF(AND(AP480&gt;=3.5,AP480&lt;=6),"3,5 a 6",IF(AND(AP480&gt;=6.5,AP480&lt;=9),"6,5 a 9",IF(AND(AP480&gt;=9.5,AP480&lt;=20),"9,5 a 20","Fuera de rango"))))))))))</f>
        <v>-9 a -6,5</v>
      </c>
      <c r="AR480" s="11" t="n">
        <f aca="false">IF(AQ480="","",IF(AQ480="-20 a -9,5",1,IF(AQ480="-9 a -6,5",2,IF(AQ480="-6","NORMA",IF(AQ480="-5,5 a -3",3,IF(AQ480="-2,5 a 0",4,IF(AQ480="0,5 a 3",5,IF(AQ480="3,5 a 6",6,IF(AQ480="6,5 a 9",7,IF(AQ480="9,5 a 20",8,""))))))))))</f>
        <v>2</v>
      </c>
      <c r="AS480" s="9" t="n">
        <v>5</v>
      </c>
      <c r="AT480" s="10" t="str">
        <f aca="false">IF(AS480="","",IF(AND(AS480&gt;=-16,AS480&lt;=-14),"-16 a -14",IF(AND(AS480&gt;=-13.5,AS480&lt;=-11.5),"-13,5 a -11,5",IF(AND(AS480&gt;=-11,AS480&lt;=-9),"-11 a -9",IF(AND(AS480&gt;=-8.5,AS480&lt;=-6.5),"-8,5 a -6,5",IF(AND(AS480&gt;=-6,AS480&lt;=-4),"-6 a -4",IF(AND(AS480&gt;=-3.5,AS480&lt;=-1.5),"-3,5 a -1,5",IF(AND(AS480&gt;=-1,AS480&lt;=1),"-1 a 1",IF(AND(AS480&gt;=1.5,AS480&lt;=3.5),"1,5 a 3,5",IF(AND(AS480&gt;=4,AS480&lt;=6),"4 a 6",IF(AND(AS480&gt;=6.5,AS480&lt;=8.5),"6,5 a 8,5",IF(AND(AS480&gt;=9,AS480&lt;=11),"9 a 11",IF(AND(AS480&gt;=11.5,AS480&lt;=13.5),"11,5 a 13,5",IF(AND(AS480&gt;=14,AS480&lt;=16),"14 a 16",IF(AND(AS480&gt;=16.5,AS480&lt;=18.5),"16,5 a 18,5",IF(AND(AS480&gt;=19,AS480&lt;=21),"19 a 21","Fuera de rango"))))))))))))))))</f>
        <v>4 a 6</v>
      </c>
      <c r="AU480" s="11" t="str">
        <f aca="false" t="array" ref="AU480">IF(AT480="","",_xlfn.IFS(AT480="-16 a -14",1,AT480="-13,5 a -11,5",2,AT480="-11 a -9",3,AT480="-8,5 a -6,5",4,AT480="-6 a -4",5,AT480="-3,5 a -1,5",6,AT480="-1 a 1",7,AT480="1,5 a 3,5",8,AT480="4 a 6","NORMA",AT480="6,5 a 8,5",9,AT480="9 a 11",10,AT480="11,5 a 13,5",11,AT480="14 a 16",12,AT480="16,5 a 18,5",13,AT480="19 a 21",14,TRUE(),""))</f>
        <v>NORMA</v>
      </c>
      <c r="AV480" s="9" t="n">
        <v>0.5</v>
      </c>
      <c r="AW480" s="10" t="str">
        <f aca="false">IF(AV480="","",IF(AND(AV480&gt;=-1,AV480&lt;=-0.5),"-1 a -0,5",IF(AND(AV480&gt;-0.5,AV480&lt;=0),"De -0,5 a 0",IF(AND(AV480&gt;=0.25,AV480&lt;=0.75),"0,25 a 0,75",IF(AND(AV480&gt;=1,AV480&lt;=1.5),"1 a 1,5",IF(AND(AV480&gt;=1.75,AV480&lt;=2.25),"1,75 a 2,25",IF(AND(AV480&gt;=2.5,AV480&lt;=3),"2,5 a 3",IF(AND(AV480&gt;=3.25,AV480&lt;=3.75),"3,25 a 3,75","Fuera de rango"))))))))</f>
        <v>0,25 a 0,75</v>
      </c>
      <c r="AX480" s="10" t="str">
        <f aca="false">IF(AW480="","",IF(OR(AW480="-1 a -0,5",AW480="-1 a -0.5"),1,IF(OR(AW480="De -0,5 a 0",AW480="-0,5 a 0",AW480="De -0.5 a 0"),2,IF(OR(AW480="0,25 a 0,75",AW480="0.25 a 0.75"),"NORMA",IF(OR(AW480="1 a 1,5",AW480="1 a 1.5"),3,IF(OR(AW480="1,75 a 2,25",AW480="1.75 a 2.25"),4,IF(OR(AW480="2,5 a 3",AW480="2.5 a 3"),5,IF(OR(AW480="3,25 a 3,75",AW480="3.25 a 3.75"),6,""))))))))</f>
        <v>NORMA</v>
      </c>
      <c r="AY480" s="9" t="n">
        <v>-4</v>
      </c>
      <c r="AZ480" s="10" t="str">
        <f aca="false">IF(AY480="","",IF(AND(AY480&gt;=-20,AY480&lt;=-9.5),"-20 a -9,5",IF(AND(AY480&gt;=-9,AY480&lt;=-6.5),"-9 a -6,5",IF(AY480=-6,"-6",IF(AND(AY480&gt;=-5.5,AY480&lt;=-3),"-5,5 a -3",IF(AND(AY480&gt;=-2.5,AY480&lt;=0),"-2,5 a 0",IF(AND(AY480&gt;=0.5,AY480&lt;=3),"0,5 a 3",IF(AND(AY480&gt;=3.5,AY480&lt;=6),"3,5 a 6","Fuera de rango"))))))))</f>
        <v>-5,5 a -3</v>
      </c>
      <c r="BA480" s="11" t="n">
        <f aca="false">IF(AZ480="","",IF(AZ480="-20 a -9,5",1,IF(AZ480="-9 a -6,5",2,IF(AZ480="-6","NORMA",IF(AZ480="-5,5 a -3",3,IF(AZ480="-2,5 a 0",4,IF(AZ480="0,5 a 3",5,IF(AZ480="3,5 a 6",6,""))))))))</f>
        <v>3</v>
      </c>
      <c r="BB480" s="9" t="n">
        <v>0</v>
      </c>
      <c r="BC480" s="10" t="str">
        <f aca="false" t="array" ref="BC480">IF(BB480="","",_xlfn.IFS(AND(BB480&gt;=0,BB480&lt;=2),"0 a 2",AND(BB480&gt;=2.5,BB480&lt;=4.5),"2,5 a 4,5",AND(BB480&gt;=5,BB480&lt;=7),"5 a 7",AND(BB480&gt;=7.5,BB480&lt;=9.5),"7,5 a 9,5",AND(BB480&gt;=10,BB480&lt;=12),"10 a 12",AND(BB480&gt;=12.5,BB480&lt;=14.5),"12,5 a 14,5",BB480=15,"15",AND(BB480&gt;=15.5,BB480&lt;=17.5),"15,5 a 17,5",AND(BB480&gt;=18,BB480&lt;=20),"18 a 20",AND(BB480&gt;=20.5,BB480&lt;=22.5),"20,5 a 22,5",AND(BB480&gt;=23,BB480&lt;=25),"23 a 25",TRUE(),"Fuera de rango"))</f>
        <v>0 a 2</v>
      </c>
      <c r="BD480" s="11" t="n">
        <f aca="false" t="array" ref="BD480">IF(BC480="","",_xlfn.IFS(BC480="0 a 2",1,BC480="2,5 a 4,5",2,BC480="5 a 7",3,BC480="7,5 a 9,5",4,BC480="10 a 12",5,BC480="12,5 a 14,5",6,BC480="15","NORMA",BC480="15,5 a 17,5",7,BC480="18 a 20",8,BC480="20,5 a 22,5",9,BC480="23 a 25",10,TRUE(),"Fuera de rango"))</f>
        <v>1</v>
      </c>
      <c r="BE480" s="9" t="n">
        <v>12</v>
      </c>
      <c r="BF480" s="10" t="str">
        <f aca="false">IF(BE480="","",IF(AND(BE480&gt;=-20,BE480&lt;=-10),"-20 a -10",IF(AND(BE480&gt;=-9.5,BE480&lt;=0.5),"-9,5 a 0,5",IF(AND(BE480&gt;=1,BE480&lt;=11),"1 a 11",IF(AND(BE480&gt;=11.5,BE480&lt;=20.5),"11,5 a 20,5",IF(BE480=21,"21",IF(AND(BE480&gt;=21.5,BE480&lt;=31.5),"21,5 a 31,5",IF(AND(BE480&gt;=32,BE480&lt;=42),"32 a 42","Fuera de rango"))))))))</f>
        <v>11,5 a 20,5</v>
      </c>
      <c r="BG480" s="11" t="n">
        <f aca="false">IF(BF480="","",IF(BF480="-20 a -10",1,IF(BF480="-9,5 a 0,5",2,IF(BF480="1 a 11",3,IF(BF480="11,5 a 20,5",4,IF(BF480="21","NORMA",IF(BF480="21,5 a 31,5",5,IF(BF480="32 a 42",6,""))))))))</f>
        <v>4</v>
      </c>
      <c r="BH480" s="9" t="n">
        <v>0</v>
      </c>
      <c r="BI480" s="10" t="str">
        <f aca="false">IF(BH480="","",IF(AND(BH480&gt;=-20,BH480&lt;=-15),"-20 a -15",IF(AND(BH480&gt;=-14.5,BH480&lt;=-9.5),"-14,5 a -9,5",IF(AND(BH480&gt;=-9,BH480&lt;=-4),"-9 a -4",IF(AND(BH480&gt;=-3.5,BH480&lt;=2.5),"-3,5 a 2,5",IF(AND(BH480&gt;=3,BH480&lt;=8),"3 a 8",IF(AND(BH480&gt;=8.5,BH480&lt;=14.5),"8,5 a 14,5",IF(BH480=15,"15",IF(AND(BH480&gt;=15.5,BH480&lt;=20.5),"15,5 a 20,5",IF(AND(BH480&gt;=21,BH480&lt;=26),"21 a 26","Fuera de rango"))))))))))</f>
        <v>-3,5 a 2,5</v>
      </c>
      <c r="BJ480" s="11" t="n">
        <f aca="false">IF(BI480="","",IF(BI480="-20 a -15",1,IF(BI480="-14,5 a -9,5",2,IF(BI480="-9 a -4",3,IF(BI480="-3,5 a 2,5",4,IF(BI480="3 a 8",5,IF(BI480="8,5 a 14,5",6,IF(BI480="15","NORMA",IF(BI480="15,5 a 20,5",7,IF(BI480="21 a 26",8,IF(BI480="26,5 a 31,5",9,"")))))))))))</f>
        <v>4</v>
      </c>
      <c r="BK480" s="9" t="n">
        <v>0</v>
      </c>
      <c r="BL480" s="10" t="str">
        <f aca="false">IF(BK480="","",IF(AND(BK480&gt;=0,BK480&lt;=2),"0 - 2",IF(AND(BK480&gt;=2.5,BK480&lt;=4.5),"2,5 - 4,5",IF(AND(BK480&gt;=5,BK480&lt;=7),"5 - 7",IF(AND(BK480&gt;=7.5,BK480&lt;=9.5),"7,5 - 9,5",IF(AND(BK480&gt;=10,BK480&lt;=12),"10 - 12",IF(AND(BK480&gt;=12.5,BK480&lt;=13.5),"12,5 - 13,5",IF(BK480=14,"14",IF(AND(BK480&gt;=14.5,BK480&lt;=16.5),"14,5 - 16,5",IF(AND(BK480&gt;=17,BK480&lt;=19),"17 - 19",IF(AND(BK480&gt;=19.5,BK480&lt;=21.5),"19,5 - 21,5",IF(AND(BK480&gt;=22,BK480&lt;=24),"22 - 24",IF(AND(BK480&gt;=24.5,BK480&lt;=26.5),"24,5 - 26,5",IF(AND(BK480&gt;=27,BK480&lt;=29),"27 - 29",IF(AND(BK480&gt;=29.5,BK480&lt;=30),"29,5 - 30","Fuera de rango")))))))))))))))</f>
        <v>0 - 2</v>
      </c>
      <c r="BM480" s="11" t="n">
        <f aca="false">IF(BL480="","",IF(BL480="0 - 2",1,IF(BL480="2,5 - 4,5",2,IF(BL480="5 - 7",3,IF(BL480="7,5 - 9,5",4,IF(BL480="10 - 12",5,IF(BL480="12,5 - 13,5",6,IF(BL480="14","NORMA",IF(BL480="14,5 - 16,5",7,IF(BL480="17 - 19",8,IF(BL480="19,5 - 21,5",9,IF(BL480="22 - 24",10,IF(BL480="24,5 - 26,5",11,IF(BL480="27 - 29",12,IF(BL480="29,5 - 30",13,"")))))))))))))))</f>
        <v>1</v>
      </c>
      <c r="BN480" s="9" t="n">
        <v>18</v>
      </c>
      <c r="BO480" s="11" t="str">
        <f aca="false">IF(BN480="","",IF(AND(BN480&gt;=-20,BN480&lt;=-10),"-20 a -10",IF(AND(BN480&gt;=-9.5,BN480&lt;=0.5),"-9,5 a 0,5",IF(AND(BN480&gt;=1,BN480&lt;=11),"1 a 11",IF(AND(BN480&gt;=11.5,BN480&lt;=21.5),"11,5 a 21,5",IF(BN480=22,"22",IF(AND(BN480&gt;=22.5,BN480&lt;=32.5),"22,5 a 32,5",IF(AND(BN480&gt;=33,BN480&lt;=43),"33 a 43","Fuera de rango"))))))))</f>
        <v>11,5 a 21,5</v>
      </c>
      <c r="BP480" s="11" t="n">
        <f aca="false">IF(BO480="","",IF(BO480="-20 a -10",1,IF(BO480="-9,5 a 0,5",2,IF(BO480="1 a 11",3,IF(BO480="11,5 a 21,5",4,IF(BO480="22","NORMA",IF(BO480="22,5 a 32,5",5,IF(BO480="33 a 43",6,""))))))))</f>
        <v>4</v>
      </c>
      <c r="BQ480" s="9" t="n">
        <v>10</v>
      </c>
      <c r="BR480" s="10" t="str">
        <f aca="false">IF(BQ480="","",IF(AND(BQ480&gt;=-20,BQ480&lt;=-15),"-20 a -15",IF(AND(BQ480&gt;=-14.5,BQ480&lt;=-9.5),"-14,5 a -9,5",IF(AND(BQ480&gt;=-9,BQ480&lt;=-4),"-9 a -4",IF(AND(BQ480&gt;=-3.5,BQ480&lt;=2.5),"-3,5 a 2,5",IF(AND(BQ480&gt;=3,BQ480&lt;=8),"3 a 8",IF(AND(BQ480&gt;=8.5,BQ480&lt;=13.5),"8,5 a 13,5",IF(AND(BQ480&gt;=14,BQ480&lt;=17.5),"14 a 17,5",IF(BQ480=18,"18",IF(AND(BQ480&gt;=18.5,BQ480&lt;=23.5),"18,5 a 23,5",IF(AND(BQ480&gt;=24,BQ480&lt;=29),"24 a 29",IF(AND(BQ480&gt;=29.5,BQ480&lt;=34.5),"29,5 a 34,5",IF(AND(BQ480&gt;=35,BQ480&lt;=40),"35 a 40","Fuera de rango")))))))))))))</f>
        <v>8,5 a 13,5</v>
      </c>
      <c r="BS480" s="11" t="n">
        <f aca="false">IF(BR480="","",IF(BR480="-20 a -15",1,IF(BR480="-14,5 a -9,5",2,IF(BR480="-9 a -4",3,IF(BR480="-3,5 a 2,5",4,IF(BR480="3 a 8",5,IF(BR480="8,5 a 13,5",6,IF(BR480="14 a 17,5",7,IF(BR480="18","NORMA",IF(BR480="18,5 a 23,5",8,IF(BR480="24 a 29",9,IF(BR480="29,5 a 34,5",10,IF(BR480="35 a 40",11,"")))))))))))))</f>
        <v>6</v>
      </c>
      <c r="BT480" s="9" t="n">
        <v>-1</v>
      </c>
      <c r="BU480" s="10" t="str">
        <f aca="false">IF(BT480="","",IF(AND(BT480&gt;=-20,BT480&lt;=-18),"-20 a -18",IF(AND(BT480&gt;=-17.5,BT480&lt;=-15.5),"-17,5 a -15,5",IF(AND(BT480&gt;=-15,BT480&lt;=-13),"-15 a -13",IF(AND(BT480&gt;=-12.5,BT480&lt;=-10.5),"-12,5 a -10,5",IF(AND(BT480&gt;=-10,BT480&lt;=-8),"-10 a -8",IF(AND(BT480&gt;=-7.5,BT480&lt;=-5.5),"-7,5 a -5,5",IF(AND(BT480&gt;=-5,BT480&lt;=-3),"-5 a -3",IF(AND(BT480&gt;=-2.5,BT480&lt;=-0.5),"-2,5 a -0,5",IF(BT480=0,"0",IF(AND(BT480&gt;=0.5,BT480&lt;=2.5),"0,5 a 2,5",IF(AND(BT480&gt;=3,BT480&lt;=5),"3 a 5",IF(AND(BT480&gt;=5.5,BT480&lt;=7.5),"5,5 a 7,5",IF(AND(BT480&gt;=8,BT480&lt;=10),"8 a 10",IF(AND(BT480&gt;=10.5,BT480&lt;=12.5),"10,5 a 12,5",IF(AND(BT480&gt;=13,BT480&lt;=15),"13 a 15",IF(AND(BT480&gt;=15.5,BT480&lt;=17.5),"15,5 a 17,5",IF(AND(BT480&gt;=18,BT480&lt;=20),"18 a 20","Fuera de rango"))))))))))))))))))</f>
        <v>-2,5 a -0,5</v>
      </c>
      <c r="BV480" s="11" t="n">
        <f aca="false">IF(BT480="","",IF(BT480=0,"NORMA",IF(AND(BT480&gt;=-20,BT480&lt;=-18),2,IF(AND(BT480&gt;=-17.5,BT480&lt;=-15.5),2,IF(AND(BT480&gt;=-15,BT480&lt;=-13),3,IF(AND(BT480&gt;=-12.5,BT480&lt;=-10.5),4,IF(AND(BT480&gt;=-10,BT480&lt;=-8),5,IF(AND(BT480&gt;=-7.5,BT480&lt;=-5.5),6,IF(AND(BT480&gt;=-5,BT480&lt;=-3),7,IF(AND(BT480&gt;=-2.5,BT480&lt;=-0.5),8,IF(AND(BT480&gt;=0.5,BT480&lt;=2.5),9,IF(AND(BT480&gt;=3,BT480&lt;=5),10,IF(AND(BT480&gt;=5.5,BT480&lt;=7.5),11,IF(AND(BT480&gt;=8,BT480&lt;=10),12,IF(AND(BT480&gt;=10.5,BT480&lt;=12.5),13,IF(AND(BT480&gt;=13,BT480&lt;=15),14,IF(AND(BT480&gt;=15.5,BT480&lt;=17.5),15,IF(AND(BT480&gt;=18,BT480&lt;=20),16,"Fuera de rango"))))))))))))))))))</f>
        <v>8</v>
      </c>
      <c r="BW480" s="9" t="n">
        <v>-6</v>
      </c>
      <c r="BX480" s="10" t="n">
        <f aca="false">18.5- (0.3*H480)</f>
        <v>13.1</v>
      </c>
      <c r="BY480" s="10" t="n">
        <f aca="false">(BW480)-(BX480)</f>
        <v>-19.1</v>
      </c>
      <c r="BZ480" s="10" t="str">
        <f aca="false">IF(BY480="","",IF(BY480&lt;-27.5,"De -30 a -28",IF(BY480&lt;-25,"De -27,5 a -25,5",IF(BY480&lt;-22.5,"De -25 a -23",IF(BY480&lt;-20,"De -22,5 a -20,5",IF(BY480&lt;-17.5,"De -20 a -18",IF(BY480&lt;-15,"De -17,5 a -15,5",IF(BY480&lt;-12.5,"De -15 a -13",IF(BY480&lt;-10,"De -12,5 a -10,5",IF(BY480&lt;-7.5,"De -10 a -8",IF(BY480&lt;-5,"De -7,5 a -5,5",IF(BY480&lt;-2.5,"De -5 a -3",IF(BY480&lt;0,"De -2,5 a -0,5",IF(BY480&lt;2.5,"De 0 a 2",IF(BY480&lt;5,"De 2,5 a 4,5",IF(BY480&lt;7.5,"De 5 a 7",IF(BY480&lt;10,"De 7,5 a 9,5",IF(BY480&lt;12.5,"De 10 a 12",IF(BY480&lt;15,"De 12,5 a 14,5",IF(BY480&lt;17.5,"De 15 a 17",IF(BY480&lt;20,"De 17,5 a 19,5",IF(BY480&lt;22.5,"De 20 a 22",IF(BY480&lt;25,"De 22,5 a 24,5",IF(BY480&lt;27.5,"De 25 a 27","De 27,5 a 30"))))))))))))))))))))))))</f>
        <v>De -20 a -18</v>
      </c>
      <c r="CA480" s="12" t="n">
        <f aca="false">IF(BY480="","",IF(BY480&lt;=-28,1,IF(BY480&lt;=-25.5,2,IF(BY480&lt;=-23,3,IF(BY480&lt;=-20.5,4,IF(BY480&lt;=-18,5,IF(BY480&lt;=-15.5,6,IF(BY480&lt;=-13,7,IF(BY480&lt;=-10.5,8,IF(BY480&lt;=-8,9,IF(BY480&lt;=-5.5,10,IF(BY480&lt;=-3,11,IF(BY480&lt;=-0.5,12,IF(BY480&lt;=2,13,IF(BY480&lt;=4.5,14,IF(BY480&lt;=7,15,IF(BY480&lt;=9.5,16,IF(BY480&lt;=12,17,IF(BY480&lt;=14.5,18,IF(BY480&lt;=17,19,IF(BY480&lt;=19.5,20,IF(BY480&lt;=22,21,IF(BY480&lt;=24.5,22,IF(BY480&lt;=27,23,IF(BY480&lt;=30,24,"Fuera de rango")))))))))))))))))))))))))</f>
        <v>5</v>
      </c>
      <c r="CB480" s="9" t="n">
        <v>-7.25</v>
      </c>
      <c r="CC480" s="10" t="n">
        <f aca="false">18.5- (0.3*H480)</f>
        <v>13.1</v>
      </c>
      <c r="CD480" s="10" t="n">
        <f aca="false">(CB480)-(CC480)</f>
        <v>-20.35</v>
      </c>
      <c r="CE480" s="10" t="str">
        <f aca="false">IF(CD480="","",IF(CD480&lt;-27.5,"De -30 a -28",IF(CD480&lt;-25,"De -27,5 a -25,5",IF(CD480&lt;-22.5,"De -25 a -23",IF(CD480&lt;-20,"De -22,5 a -20,5",IF(CD480&lt;-17.5,"De -20 a -18",IF(CD480&lt;-15,"De -17,5 a -15,5",IF(CD480&lt;-12.5,"De -15 a -13",IF(CD480&lt;-10,"De -12,5 a -10,5",IF(CD480&lt;-7.5,"De -10 a -8",IF(CD480&lt;-5,"De -7,5 a -5,5",IF(CD480&lt;-2.5,"De -5 a -3",IF(CD480&lt;0,"De -2,5 a -0,5",IF(CD480&lt;=2,"De 0 a 2",IF(CD480&lt;=4.5,"De 2,5 a 4,5",IF(CD480&lt;=7,"De 5 a 7",IF(CD480&lt;=9.5,"De 7,5 a 9,5",IF(CD480&lt;=12,"De 10 a 12",IF(CD480&lt;=14.5,"De 12,5 a 14,5",IF(CD480&lt;=17,"De 15 a 17",IF(CD480&lt;=19.5,"De 17,5 a 19,5",IF(CD480&lt;=22,"De 20 a 22",IF(CD480&lt;=24.5,"De 22,5 a 24,5",IF(CD480&lt;=27,"De 25 a 27","De 27,5 a 30"))))))))))))))))))))))))</f>
        <v>De -22,5 a -20,5</v>
      </c>
      <c r="CF480" s="12" t="n">
        <f aca="false">IF(CD480="","",IF(CD480&lt;-27.5,1,IF(CD480&lt;-25,2,IF(CD480&lt;-22.5,3,IF(CD480&lt;-20,4,IF(CD480&lt;-17.5,5,IF(CD480&lt;-15,6,IF(CD480&lt;-12.5,7,IF(CD480&lt;-10,8,IF(CD480&lt;-7.5,9,IF(CD480&lt;-5,10,IF(CD480&lt;-2.5,11,IF(CD480&lt;0,12,IF(CD480&lt;2.5,13,IF(CD480&lt;5,14,IF(CD480&lt;7.5,15,IF(CD480&lt;10,16,IF(CD480&lt;12.5,17,IF(CD480&lt;15,18,IF(CD480&lt;17.5,19,IF(CD480&lt;20,20,IF(CD480&lt;22.5,21,IF(CD480&lt;25,22,IF(CD480&lt;27.5,23,24))))))))))))))))))))))))</f>
        <v>4</v>
      </c>
      <c r="CG480" s="9" t="n">
        <v>-4.5</v>
      </c>
      <c r="CH480" s="10" t="str">
        <f aca="false">IF(CG480="","",IF(AND(CG480&gt;=-10,CG480&lt;=-9.5),"-10 a -9,5",IF(AND(CG480&gt;-9.5,CG480&lt;=-8.5),"-9 a -8,5",IF(AND(CG480&gt;-8.5,CG480&lt;=-7.5),"-8 a -7,5",IF(AND(CG480&gt;-7.5,CG480&lt;=-6.5),"-7 a -6,5",IF(AND(CG480&gt;-6.5,CG480&lt;=-5.5),"-6 a -5,5",IF(AND(CG480&gt;-5.5,CG480&lt;=-4.5),"-5 a -4,5",IF(AND(CG480&gt;-4.5,CG480&lt;=-3.5),"-4 a -3,5",IF(AND(CG480&gt;-3.5,CG480&lt;=-2.5),"-3 a -2,5",IF(CG480=-2.25,"-2,25",IF(AND(CG480&gt;-2.5,CG480&lt;=-1.5),"-2 a -1,5",IF(AND(CG480&gt;-1.5,CG480&lt;=-0.5),"-1 a -0,5",IF(AND(CG480&gt;-0.5,CG480&lt;=0.5),"0 a 0,5",IF(AND(CG480&gt;0.5,CG480&lt;=1.5),"1 a 1,5",IF(AND(CG480&gt;1.5,CG480&lt;=2.5),"2 a 2,5",IF(AND(CG480&gt;2.5,CG480&lt;=3.5),"3 a 3,5",IF(AND(CG480&gt;3.5,CG480&lt;=4.5),"4 a 4,5",IF(AND(CG480&gt;4.5,CG480&lt;=5.5),"5 a 5,5",IF(AND(CG480&gt;5.5,CG480&lt;=6.5),"6 a 6,5",IF(AND(CG480&gt;6.5,CG480&lt;=7.5),"7 a 7,5",IF(AND(CG480&gt;7.5,CG480&lt;=8.5),"8 a 8,5",IF(AND(CG480&gt;8.5,CG480&lt;=9.5),"9 a 9,5",IF(CG480&gt;=10,"10","Fuera de rango")))))))))))))))))))))))</f>
        <v>-5 a -4,5</v>
      </c>
      <c r="CI480" s="11" t="n">
        <f aca="false">IF(CG480="","",IF(CG480=-2.25,"NORMA",IF(CG480&lt;=-9.5,1,IF(CG480&lt;=-8.5,2,IF(CG480&lt;=-7.5,3,IF(CG480&lt;=-6.5,4,IF(CG480&lt;=-5.5,5,IF(CG480&lt;=-4.5,6,IF(CG480&lt;=-3.5,7,IF(CG480&lt;=-2.5,8,IF(CG480&lt;=-1.5,9,IF(CG480&lt;=-0.5,10,IF(CG480&lt;=0.5,11,IF(CG480&lt;=1.5,12,IF(CG480&lt;=2.5,13,IF(CG480&lt;=3.5,14,IF(CG480&lt;=4.5,15,IF(CG480&lt;=5.5,16,IF(CG480&lt;=6.5,17,IF(CG480&lt;=7.5,18,IF(CG480&lt;=8.5,19,IF(CG480&lt;=9.5,20,IF(CG480=10,21,"Fuera de rango")))))))))))))))))))))))</f>
        <v>6</v>
      </c>
      <c r="CJ480" s="9" t="n">
        <v>2.75</v>
      </c>
      <c r="CK480" s="10" t="str">
        <f aca="false">IF(CJ480="","",IF(AND(CJ480&gt;=-6,CJ480&lt;=-5.5),"-6 a -5,5",IF(AND(CJ480&gt;-5.5,CJ480&lt;=-4.5),"-5 a -4,5",IF(AND(CJ480&gt;-4.5,CJ480&lt;=-3.5),"-4 a -3,5",IF(AND(CJ480&gt;-3.5,CJ480&lt;=-2.5),"-3 a -2,5",IF(AND(CJ480&gt;-2.5,CJ480&lt;=-1.5),"-2 a -1,5",IF(AND(CJ480&gt;-1.5,CJ480&lt;=-0.5),"-1 a -0,5",IF(AND(CJ480&gt;-0.5,CJ480&lt;=0.5),"0 a 0,5",IF(AND(CJ480&gt;0.5,CJ480&lt;=1.5),"1 a 1,5",IF(AND(CJ480&gt;1.5,CJ480&lt;2.5),"2",IF(AND(CJ480&gt;=2.5,CJ480&lt;=3),"2,5 a 3",IF(AND(CJ480&gt;3,CJ480&lt;=4),"3,5 a 4",IF(AND(CJ480&gt;4,CJ480&lt;=5),"4,5 a 5",IF(AND(CJ480&gt;5,CJ480&lt;=6),"5,5 a 6",IF(AND(CJ480&gt;6,CJ480&lt;=7),"6,5 a 7",IF(AND(CJ480&gt;7,CJ480&lt;=8),"7,5 a 8",IF(AND(CJ480&gt;8,CJ480&lt;=9.5),"8,5 a 9,5",IF(CJ480=10,"10","Fuera de rango"))))))))))))))))))</f>
        <v>2,5 a 3</v>
      </c>
      <c r="CL480" s="11" t="n">
        <f aca="false">IF(CK480="","",IF(OR(CK480="-6 a -5,5",CK480="-6 - -5,5"),1,IF(OR(CK480="-5 a -4,5",CK480="-5 - -4,5"),2,IF(OR(CK480="-4 a -3,5",CK480="-4 - -3,5"),3,IF(OR(CK480="-3 a -2,5",CK480="-3 - -2,5"),4,IF(OR(CK480="-2 a -1,5",CK480="-2 - -1,5"),5,IF(OR(CK480="-1 a -0,5",CK480="-1 - -0,5"),6,IF(OR(CK480="0 a 0,5",CK480="0 - 0,5"),7,IF(OR(CK480="1 a 1,5",CK480="1 - 1,5"),8,IF(CK480="2","NORMA",IF(OR(CK480="2,5 a 3",CK480="2,5 - 3"),9,IF(OR(CK480="3,5 a 4",CK480="3,5 - 4"),10,IF(OR(CK480="4,5 a 5",CK480="4,5 - 5"),11,IF(OR(CK480="5,5 a 6",CK480="5,5 - 6"),12,IF(OR(CK480="6,5 a 7",CK480="6,5 - 7"),13,IF(OR(CK480="7,5 a 8",CK480="7,5 - 8"),14,IF(OR(CK480="8,5 a 9",CK480="8,5 - 9,5",CK480="9 a 9,5"),15,IF(CK480="10",15,IF(OR(CK480="0,5 a 1",CK480="0,5 - 1"),7,"Fuera de rango")))))))))))))))))))</f>
        <v>9</v>
      </c>
      <c r="CN480" s="10" t="str">
        <f aca="false">IF(CM480=0,"0", " ")</f>
        <v>0</v>
      </c>
      <c r="CO480" s="10" t="str">
        <f aca="false">IF(CM480&gt;0,"EME"," ")</f>
        <v> </v>
      </c>
      <c r="CQ480" s="10" t="str">
        <f aca="false">IF(CP480&gt;0,"0", " ")</f>
        <v> </v>
      </c>
      <c r="CR480" s="10" t="str">
        <f aca="false">IF(CP480&gt;0,"EME"," ")</f>
        <v> </v>
      </c>
      <c r="CS480" s="9" t="n">
        <v>3.5</v>
      </c>
      <c r="CV480" s="9" t="n">
        <v>4.25</v>
      </c>
      <c r="CY480" s="9" t="n">
        <v>0</v>
      </c>
      <c r="DB480" s="9" t="n">
        <v>0</v>
      </c>
      <c r="DC480" s="11" t="str">
        <f aca="false">IF(DB480&lt;0,"2"," ")</f>
        <v> </v>
      </c>
      <c r="DD480" s="11" t="str">
        <f aca="false">IF(DB480&lt;0,"MIO"," ")</f>
        <v> </v>
      </c>
      <c r="DE480" s="9" t="n">
        <v>-1</v>
      </c>
      <c r="DF480" s="10" t="str">
        <f aca="false">IF(DE480&lt;0,"3"," ")</f>
        <v>3</v>
      </c>
      <c r="DG480" s="10" t="str">
        <f aca="false">IF(DE480&lt;0,"AST"," ")</f>
        <v>AST</v>
      </c>
      <c r="DH480" s="9" t="n">
        <v>-1.5</v>
      </c>
      <c r="DI480" s="10" t="str">
        <f aca="false">IF(DH480&lt;0,"3"," ")</f>
        <v>3</v>
      </c>
      <c r="DJ480" s="10" t="str">
        <f aca="false">IF(DH480&lt;0,"AST"," ")</f>
        <v>AST</v>
      </c>
      <c r="DK480" s="9" t="n">
        <v>0</v>
      </c>
      <c r="DL480" s="10" t="str">
        <f aca="false">IF(DK480&gt;0,"4"," ")</f>
        <v> </v>
      </c>
      <c r="DM480" s="10" t="str">
        <f aca="false">IF(DK480&gt;0,"PRE"," ")</f>
        <v> </v>
      </c>
      <c r="DN480" s="9" t="n">
        <v>0</v>
      </c>
      <c r="DO480" s="10" t="str">
        <f aca="false">IF(DN480&gt;0,"4"," ")</f>
        <v> </v>
      </c>
      <c r="DP480" s="10" t="str">
        <f aca="false">IF(DN480&gt;0,"PRE"," ")</f>
        <v> </v>
      </c>
      <c r="DS480" s="12" t="str">
        <f aca="false">CONCATENATE(CO480,CU480,DA480,DG480,DM480)</f>
        <v> AST </v>
      </c>
      <c r="DT480" s="10" t="e">
        <f aca="false" t="array" ref="DT480">_xlfn.IFS(DS480="EME    ","0", DS480=" HIP   ","1", DS480="  MIO  ","2", DS480="   AST ","3", DS480="    PRE","4", DS480="EME   PRE","5", DS480=" HIP  PRE","6", DS480=" HIP AST ","7", DS480="  MIO PRE","8", DS480="  MIOAST ","9", DS480="   ASTPRE","10",DS480=" HIP ASTPRE","11", DS480="  MIOASTPRE","12", DS480="     ","0")</f>
        <v>#N/A</v>
      </c>
      <c r="DV480" s="1" t="e">
        <f aca="false" t="array" ref="DV480">_xlfn.IFS(DU480="SI","2", DU480="NO","1")</f>
        <v>#N/A</v>
      </c>
      <c r="DX480" s="11" t="str">
        <f aca="false">IF(DW480=0,"1","2")</f>
        <v>1</v>
      </c>
      <c r="DY480" s="11" t="str">
        <f aca="false" t="array" ref="DY480">_xlfn.IFS(DW480=0,"0", DW480=0.25, "1", DW480=0.5,"2", DW480=0.75,"3", DW480=1,"4",DW480=1.25,"5", DW480=1.5,"6", DW480=1.75,"7", DW480=2,"8")</f>
        <v>0</v>
      </c>
      <c r="EA480" s="11" t="str">
        <f aca="false">IF(DZ480=0,"1","2")</f>
        <v>1</v>
      </c>
      <c r="EB480" s="11" t="str">
        <f aca="false" t="array" ref="EB480">_xlfn.IFS(DZ480=0,"0", DZ480=0.25, "1", DZ480=0.5,"2", DZ480=0.75,"3", DZ480=1,"4",DZ480=1.25,"5", DZ480=1.5,"6", DZ480=1.75,"7", DZ480=2,"8")</f>
        <v>0</v>
      </c>
      <c r="ED480" s="10" t="str">
        <f aca="false">IF(EC480=0,"1","2")</f>
        <v>1</v>
      </c>
      <c r="EE480" s="11" t="str">
        <f aca="false" t="array" ref="EE480">_xlfn.IFS(EC480=0,"0", EC480=-0.25, "1", EC480=-0.5,"2", EC480=-0.75,"3", EC480=-1,"4",EC480=-1.25,"5", EC480=-1.5,"6", EC480=-1.75,"7", EC480=-2,"8", EC480=-2.25,"9",EC480=-2.5,"10", EC480=-2.75,"11", EC480=-3,"12", EC480=-3.25,"13", EC480=-3.5,"14", EC480=-3.75,"15",EC480=-4,"16")</f>
        <v>0</v>
      </c>
      <c r="EG480" s="10" t="str">
        <f aca="false">IF(EF480=0,"1","2")</f>
        <v>1</v>
      </c>
      <c r="EH480" s="11" t="str">
        <f aca="false" t="array" ref="EH480">_xlfn.IFS(EF480=0,"0", EF480=-0.25, "1", EF480=-0.5,"2", EF480=-0.75,"3", EF480=-1,"4",EF480=-1.25,"5", EF480=-1.5,"6", EF480=-1.75,"7", EF480=-2,"8", EF480=-2.25,"9",EF480=-2.5,"10", EF480=-2.75,"11", EF480=-3,"12", EF480=-3.25,"13", EF480=-3.5,"14", EF480=-3.75,"15",EF480=-4,"16")</f>
        <v>0</v>
      </c>
      <c r="EJ480" s="11" t="str">
        <f aca="false">IF(EI480=0,"1","2")</f>
        <v>1</v>
      </c>
      <c r="EK480" s="11" t="str">
        <f aca="false" t="array" ref="EK480">_xlfn.IFS(EI480=0,"0", EI480=-0.25, "1", EI480=-0.5,"2", EI480=-0.75,"3", EI480=-1,"4",EI480=-1.25,"5", EI480=-1.5,"6", EI480=-1.75,"7", EI480=-2,"8", EI480=-2.25,"9", EI480=-2.25,"9",EI480=-2.5,"10", EI480=-2.75,"11", EI480=-3,"12", EI480=-3.25,"13", EI480=-3.5,"14", EI480=-3.75,"15",EI480=-4,"16", EI480=0.25, "17", EI480=0.5, "18")</f>
        <v>0</v>
      </c>
      <c r="EM480" s="11" t="str">
        <f aca="false">IF(EL480=0,"1","2")</f>
        <v>1</v>
      </c>
      <c r="EN480" s="11" t="str">
        <f aca="false" t="array" ref="EN480">_xlfn.IFS(EL480=0.25,"17",EL480=0.5,"18", EL480=0,"0", EL480=-0.25, "1", EL480=-0.5,"2", EL480=-0.75,"3", EL480=-1,"4",EL480=-1.25,"5", EL480=-1.5,"6", EL480=-1.75,"7", EL480=-2,"8",EL480= -2.25,"9",EL480=-2.5,"10",EL480= -2.75,"11",EL480= -3,"12",EL480= -3.25,"13",EL480= -3.5,"14",EL480= -3.75,"15",EL480=-4,"16")</f>
        <v>0</v>
      </c>
      <c r="EP480" s="11" t="str">
        <f aca="false">IF(EO480=0,"1","2")</f>
        <v>1</v>
      </c>
      <c r="EQ480" s="11" t="str">
        <f aca="false" t="array" ref="EQ480">_xlfn.IFS(EO480=0,"0", EO480=0.25, "1", EO480=0.5,"2", EO480=0.75,"3", EO480=1,"4",EO480=1.25,"5", EO480=1.5,"6", EO480=1.75,"7", EO480=2,"8", EO480=2.25,"9", EO480=2.25,"9",EO480=2.5,"10", EO480=2.75,"11", EO480=3,"12", EO480=3.25,"13", EO480=3.5,"14", EO480=3.75,"15",EO480=4,"16", EO480=-0.25, "17", bq=-0.5, "18")</f>
        <v>0</v>
      </c>
      <c r="ES480" s="11" t="str">
        <f aca="false">IF(ER480=0,"1","2")</f>
        <v>1</v>
      </c>
      <c r="ET480" s="11" t="str">
        <f aca="false" t="array" ref="ET480">_xlfn.IFS(ER480=0,"0", ER480=0.25, "1", ER480=0.5,"2", ER480=0.75,"3", ER480=1,"4",ER480=1.25,"5", ER480=1.5,"6", ER480=1.75,"7", ER480=2,"8", ER480=2.25,"9", ER480=2.25,"9",ER480=2.5,"10", ER480=2.75,"11", ER480=3,"12", ER480=3.25,"13", ER480=3.5,"14", ER480=3.75,"15",ER480=4,"16", ER480=-0.25, "17", bq=-0.5, "18")</f>
        <v>0</v>
      </c>
      <c r="EV480" s="14" t="e">
        <f aca="false">VLOOKUP(EU480,LEYENDA!$G$2:$H$8,2,TRUE())</f>
        <v>#N/A</v>
      </c>
      <c r="EW480" s="14" t="e">
        <f aca="false" t="array" ref="EW480">_xlfn.IFS(EV480="0-5","1", EV480="6-12","2", EV480="13-18","3", EV480="19-24","4", EV480="25-36","5", EV480="37-48","6", EV480="49-60","7")</f>
        <v>#N/A</v>
      </c>
    </row>
    <row r="481" customFormat="false" ht="13.5" hidden="false" customHeight="false" outlineLevel="0" collapsed="false">
      <c r="A481" s="1" t="n">
        <v>168</v>
      </c>
      <c r="B481" s="2" t="n">
        <v>1</v>
      </c>
      <c r="C481" s="33" t="n">
        <v>41780</v>
      </c>
      <c r="E481" s="5" t="str">
        <f aca="false">VLOOKUP(A481,'286'!$A$3:$J$6279,10,FALSE())</f>
        <v>JANUARIO FRAGOSO, MIGUEL</v>
      </c>
      <c r="F481" s="4" t="str">
        <f aca="false">VLOOKUP(A481,'286'!$A$3:$I$1768,3,FALSE())</f>
        <v>JAFRAMI</v>
      </c>
      <c r="G481" s="6" t="n">
        <f aca="false">VLOOKUP(A481,'286'!$A$3:$I$1768,4,FALSE())</f>
        <v>30675</v>
      </c>
      <c r="H481" s="7" t="n">
        <f aca="false">YEAR(C481)-YEAR(G481)</f>
        <v>31</v>
      </c>
      <c r="I481" s="1" t="str">
        <f aca="false">VLOOKUP(H481,LEYENDA!$C$2:$D$6,2,TRUE())</f>
        <v>25-40</v>
      </c>
      <c r="J481" s="5" t="str">
        <f aca="false">VLOOKUP(A481,'286'!$A$3:$I$1768,7,FALSE())</f>
        <v>H</v>
      </c>
      <c r="K481" s="8" t="n">
        <f aca="false">VLOOKUP(A481,'286'!$A$3:$I$1768,2,FALSE())</f>
        <v>0</v>
      </c>
      <c r="L481" s="4" t="str">
        <f aca="false">VLOOKUP(A481,'286'!$A$3:$I$1768,8,FALSE())</f>
        <v>D</v>
      </c>
      <c r="M481" s="4" t="str">
        <f aca="false">VLOOKUP(A481,'286'!$A$3:$I$1768,9,FALSE())</f>
        <v>I</v>
      </c>
      <c r="N481" s="8" t="str">
        <f aca="false">IF(R481=O481, "MISMA","CONTRARIA")</f>
        <v>CONTRARIA</v>
      </c>
      <c r="O481" s="8" t="str">
        <f aca="false" t="array" ref="O481">_xlfn.IFS(L481="D","1", L481="I","2")</f>
        <v>1</v>
      </c>
      <c r="P481" s="8" t="e">
        <f aca="false" t="array" ref="P481">_xlfn.IFS(K481="OD","1", K481="OI","2")</f>
        <v>#N/A</v>
      </c>
      <c r="Q481" s="1" t="str">
        <f aca="false" t="array" ref="Q481">_xlfn.IFS(J481="M","1", J481="H","2")</f>
        <v>2</v>
      </c>
      <c r="R481" s="8" t="str">
        <f aca="false" t="array" ref="R481">_xlfn.IFS(M481="D","1", M481="I","2")</f>
        <v>2</v>
      </c>
      <c r="S481" s="1" t="str">
        <f aca="false" t="array" ref="S481">_xlfn.IFS(N481="CONTRARIA", "1",N481= "MISMA","2")</f>
        <v>1</v>
      </c>
      <c r="T481" s="1" t="str">
        <f aca="false" t="array" ref="T481">_xlfn.IFS(I481="0-12","1", I481="13-24","2", I481="25-40","3", I481="41-60","4", I481="61-100","5")</f>
        <v>3</v>
      </c>
      <c r="U481" s="9" t="n">
        <v>-0.5</v>
      </c>
      <c r="V481" s="10" t="str">
        <f aca="false">IF(U481="","",IF(AND(U481&gt;=-9,U481&lt;=-6.5),"-9 a -6,5",IF(AND(U481&gt;=-6,U481&lt;=-3.5),"-6 a -3,5",IF(AND(U481&gt;=-3,U481&lt;=-1),"-3 a -1",IF(U481=-0.5,"-0,5",IF(AND(U481&gt;=0,U481&lt;=2.5),"0 a 2,5",IF(AND(U481&gt;=3,U481&lt;=5.5),"3 a 5,5",IF(AND(U481&gt;=6,U481&lt;=8.5),"6 a 8,5",IF(AND(U481&gt;=9,U481&lt;=20),"9 a 20","Fuera de rango")))))))))</f>
        <v>-0,5</v>
      </c>
      <c r="W481" s="11" t="str">
        <f aca="false">IF(V481="","",IF(V481="-9 a -6,5",2,IF(V481="-6 a -3,5",3,IF(V481="-3 a -1",4,IF(V481="-0,5","NORMA",IF(V481="0 a 2,5",5,IF(V481="3 a 5,5",6,IF(V481="6 a 8,5",7,IF(V481="9 a 20",8,"Fuera de rango")))))))))</f>
        <v>NORMA</v>
      </c>
      <c r="X481" s="9" t="n">
        <v>12</v>
      </c>
      <c r="Y481" s="11" t="str">
        <f aca="false">IF(X481="","",IF(AND(X481&gt;=0,X481&lt;=4),"0 a 4",IF(AND(X481&gt;=4.5,X481&lt;=8.5),"4,5 a 8,5",IF(X481=9,"9",IF(AND(X481&gt;=9.5,X481&lt;=13),"9,5 a 13",IF(AND(X481&gt;=13.5,X481&lt;=20),"13,5 a 20",IF(AND(X481&gt;=20.5,X481&lt;=35),"20,5 a 35","Fuera de rango")))))))</f>
        <v>9,5 a 13</v>
      </c>
      <c r="Z481" s="11" t="n">
        <f aca="false">IF(Y481="","",IF(Y481="0 a 4",1,IF(Y481="4,5 a 8,5",2,IF(Y481="9","NORMA",IF(Y481="9,5 a 13",3,IF(Y481="13,5 a 20",4,IF(Y481="20,5 a 35",5,"Fuera de rango")))))))</f>
        <v>3</v>
      </c>
      <c r="AA481" s="9" t="n">
        <v>16</v>
      </c>
      <c r="AB481" s="10" t="str">
        <f aca="false">IF(AA481="","",IF(AND(AA481&gt;=0,AA481&lt;=9),"0 a 9",IF(AND(AA481&gt;=9.5,AA481&lt;=18.5),"9,5 a 18,5",IF(AA481=19,"19",IF(AND(AA481&gt;=19.5,AA481&lt;=28),"19,5 a 28",IF(AND(AA481&gt;=28.5,AA481&lt;=40),"28,5 a 40","Fuera de rango"))))))</f>
        <v>9,5 a 18,5</v>
      </c>
      <c r="AC481" s="11" t="n">
        <f aca="false" t="array" ref="AC481">_xlfn.IFS(AB481="","",AB481="0 a 9",1,AB481="9,5 a 18,5",2,AB481="19","NORMA",AB481="19,5 a 28",3,AB481="28,5 a 40",4,TRUE(),"Fuera de rango")</f>
        <v>2</v>
      </c>
      <c r="AD481" s="9" t="n">
        <v>5</v>
      </c>
      <c r="AE481" s="10" t="str">
        <f aca="false">IF(AD481="","",IF(AND(AD481&gt;=-10,AD481&lt;=0),"De -10 a 0",IF(AND(AD481&gt;=0.5,AD481&lt;=9.5),"0,5 a 9,5",IF(AD481=10,"10",IF(AND(AD481&gt;=10.5,AD481&lt;=20),"10,5 a 20",IF(AND(AD481&gt;=20.5,AD481&lt;=40),"20,5 a 40","Fuera de rango"))))))</f>
        <v>0,5 a 9,5</v>
      </c>
      <c r="AF481" s="12" t="n">
        <f aca="false">IF(AD481="","",IF(AND(AD481&gt;=-10,AD481&lt;=0),1,IF(AND(AD481&gt;=0.5,AD481&lt;=9.5),2,IF(AD481=10,"NORMA",IF(AND(AD481&gt;=10.5,AD481&lt;=20),3,IF(AND(AD481&gt;=20.5,AD481&lt;=40),4,""))))))</f>
        <v>2</v>
      </c>
      <c r="AG481" s="9" t="n">
        <v>9</v>
      </c>
      <c r="AH481" s="10" t="str">
        <f aca="false">IF(AG481="","",IF(AND(AG481&gt;=0,AG481&lt;=4),"0 a 4",IF(AND(AG481&gt;=4.5,AG481&lt;=8.5),"4,5 a 8,5",IF(AG481=9,"9",IF(AND(AG481&gt;=9.5,AG481&lt;=13),"9,5 a 13",IF(AND(AG481&gt;=13.5,AG481&lt;=25),"13,5 a 25","Fuera de rango"))))))</f>
        <v>9</v>
      </c>
      <c r="AI481" s="10" t="str">
        <f aca="false">IF(AH481="","",IF(AH481="0 a 4",1,IF(AH481="4,5 a 8,5",2,IF(AH481="9","NORMA",IF(AH481="9,5 a 13",3,IF(AH481="13,5 a 25",4,""))))))</f>
        <v>NORMA</v>
      </c>
      <c r="AJ481" s="9" t="n">
        <v>4</v>
      </c>
      <c r="AK481" s="10" t="str">
        <f aca="false">IF(AJ481="","",IF(AND(AJ481&gt;=-15,AJ481&lt;=-10.5),"-15 a -10,5",IF(AND(AJ481&gt;=-10,AJ481&lt;=-4),"-10 a -4",IF(AND(AJ481&gt;=-4.5,AJ481&lt;=0),"-4,5 a 0",IF(AND(AJ481&gt;=0.5,AJ481&lt;=4.5),"0,5 a 4,5",IF(AJ481=5,"5",IF(AND(AJ481&gt;=5.5,AJ481&lt;=10),"5,5 a 10",IF(AND(AJ481&gt;=10.5,AJ481&lt;=20),"10,5 a 20","Fuera de rango"))))))))</f>
        <v>0,5 a 4,5</v>
      </c>
      <c r="AL481" s="11" t="n">
        <f aca="false">IF(AK481="","",IF(AK481="-15 a -10,5",1,IF(AK481="-10 a -4",2,IF(AK481="-4,5 a 0",3,IF(AK481="0,5 a 4,5",4,IF(AK481="5","NORMA",IF(AK481="5,5 a 10",5,IF(AK481="10,5 a 20",6,"Error"))))))))</f>
        <v>4</v>
      </c>
      <c r="AM481" s="9" t="n">
        <v>0</v>
      </c>
      <c r="AN481" s="10" t="str">
        <f aca="false">IF(AM481="","",IF(AND(AM481&gt;=-7.5,AM481&lt;=-5.5),"-7,5 a -5,5",IF(AND(AM481&gt;=-5,AM481&lt;=-3),"-5 a -3",IF(AND(AM481&gt;=-2.5,AM481&lt;=-0.5),"-2,5 a -0,5",IF(AM481=0,"0,00",IF(AND(AM481&gt;=0.5,AM481&lt;=2.5),"0,5 a 2,5",IF(AND(AM481&gt;=3,AM481&lt;=5),"3 a 5",IF(AND(AM481&gt;=5.5,AM481&lt;=7.5),"5,5 a 7,5",IF(AND(AM481&gt;=8,AM481&lt;=10),"8 a 10","Fuera de rango")))))))))</f>
        <v>0,00</v>
      </c>
      <c r="AO481" s="11" t="str">
        <f aca="false">IF(AN481="","",IF(AN481="-7,5 a -5,5",1,IF(AN481="-5 a -3",2,IF(AN481="-2,5 a -0,5",3,IF(AN481="0,00","NORMA",IF(AN481="0,5 a 2,5",4,IF(AN481="3 a 5",5,IF(AN481="5,5 a 7,5",6,IF(AN481="8 a 10",7,"Error")))))))))</f>
        <v>NORMA</v>
      </c>
      <c r="AP481" s="9" t="n">
        <v>-3</v>
      </c>
      <c r="AQ481" s="10" t="str">
        <f aca="false">IF(AP481="","",IF(AND(AP481&gt;=-20,AP481&lt;=-9.5),"-20 a -9,5",IF(AND(AP481&gt;=-9,AP481&lt;=-6.5),"-9 a -6,5",IF(AP481=-6,"-6",IF(AND(AP481&gt;=-5.5,AP481&lt;=-3),"-5,5 a -3",IF(AND(AP481&gt;=-2.5,AP481&lt;=0),"-2,5 a 0",IF(AND(AP481&gt;=0.5,AP481&lt;=3),"0,5 a 3",IF(AND(AP481&gt;=3.5,AP481&lt;=6),"3,5 a 6",IF(AND(AP481&gt;=6.5,AP481&lt;=9),"6,5 a 9",IF(AND(AP481&gt;=9.5,AP481&lt;=20),"9,5 a 20","Fuera de rango"))))))))))</f>
        <v>-5,5 a -3</v>
      </c>
      <c r="AR481" s="11" t="n">
        <f aca="false">IF(AQ481="","",IF(AQ481="-20 a -9,5",1,IF(AQ481="-9 a -6,5",2,IF(AQ481="-6","NORMA",IF(AQ481="-5,5 a -3",3,IF(AQ481="-2,5 a 0",4,IF(AQ481="0,5 a 3",5,IF(AQ481="3,5 a 6",6,IF(AQ481="6,5 a 9",7,IF(AQ481="9,5 a 20",8,""))))))))))</f>
        <v>3</v>
      </c>
      <c r="AS481" s="9" t="n">
        <v>1</v>
      </c>
      <c r="AT481" s="10" t="str">
        <f aca="false">IF(AS481="","",IF(AND(AS481&gt;=-16,AS481&lt;=-14),"-16 a -14",IF(AND(AS481&gt;=-13.5,AS481&lt;=-11.5),"-13,5 a -11,5",IF(AND(AS481&gt;=-11,AS481&lt;=-9),"-11 a -9",IF(AND(AS481&gt;=-8.5,AS481&lt;=-6.5),"-8,5 a -6,5",IF(AND(AS481&gt;=-6,AS481&lt;=-4),"-6 a -4",IF(AND(AS481&gt;=-3.5,AS481&lt;=-1.5),"-3,5 a -1,5",IF(AND(AS481&gt;=-1,AS481&lt;=1),"-1 a 1",IF(AND(AS481&gt;=1.5,AS481&lt;=3.5),"1,5 a 3,5",IF(AND(AS481&gt;=4,AS481&lt;=6),"4 a 6",IF(AND(AS481&gt;=6.5,AS481&lt;=8.5),"6,5 a 8,5",IF(AND(AS481&gt;=9,AS481&lt;=11),"9 a 11",IF(AND(AS481&gt;=11.5,AS481&lt;=13.5),"11,5 a 13,5",IF(AND(AS481&gt;=14,AS481&lt;=16),"14 a 16",IF(AND(AS481&gt;=16.5,AS481&lt;=18.5),"16,5 a 18,5",IF(AND(AS481&gt;=19,AS481&lt;=21),"19 a 21","Fuera de rango"))))))))))))))))</f>
        <v>-1 a 1</v>
      </c>
      <c r="AU481" s="11" t="n">
        <f aca="false" t="array" ref="AU481">IF(AT481="","",_xlfn.IFS(AT481="-16 a -14",1,AT481="-13,5 a -11,5",2,AT481="-11 a -9",3,AT481="-8,5 a -6,5",4,AT481="-6 a -4",5,AT481="-3,5 a -1,5",6,AT481="-1 a 1",7,AT481="1,5 a 3,5",8,AT481="4 a 6","NORMA",AT481="6,5 a 8,5",9,AT481="9 a 11",10,AT481="11,5 a 13,5",11,AT481="14 a 16",12,AT481="16,5 a 18,5",13,AT481="19 a 21",14,TRUE(),""))</f>
        <v>7</v>
      </c>
      <c r="AV481" s="9" t="n">
        <v>1.75</v>
      </c>
      <c r="AW481" s="10" t="str">
        <f aca="false">IF(AV481="","",IF(AND(AV481&gt;=-1,AV481&lt;=-0.5),"-1 a -0,5",IF(AND(AV481&gt;-0.5,AV481&lt;=0),"De -0,5 a 0",IF(AND(AV481&gt;=0.25,AV481&lt;=0.75),"0,25 a 0,75",IF(AND(AV481&gt;=1,AV481&lt;=1.5),"1 a 1,5",IF(AND(AV481&gt;=1.75,AV481&lt;=2.25),"1,75 a 2,25",IF(AND(AV481&gt;=2.5,AV481&lt;=3),"2,5 a 3",IF(AND(AV481&gt;=3.25,AV481&lt;=3.75),"3,25 a 3,75","Fuera de rango"))))))))</f>
        <v>1,75 a 2,25</v>
      </c>
      <c r="AX481" s="10" t="n">
        <f aca="false">IF(AW481="","",IF(OR(AW481="-1 a -0,5",AW481="-1 a -0.5"),1,IF(OR(AW481="De -0,5 a 0",AW481="-0,5 a 0",AW481="De -0.5 a 0"),2,IF(OR(AW481="0,25 a 0,75",AW481="0.25 a 0.75"),"NORMA",IF(OR(AW481="1 a 1,5",AW481="1 a 1.5"),3,IF(OR(AW481="1,75 a 2,25",AW481="1.75 a 2.25"),4,IF(OR(AW481="2,5 a 3",AW481="2.5 a 3"),5,IF(OR(AW481="3,25 a 3,75",AW481="3.25 a 3.75"),6,""))))))))</f>
        <v>4</v>
      </c>
      <c r="AY481" s="9" t="n">
        <v>-5</v>
      </c>
      <c r="AZ481" s="10" t="str">
        <f aca="false">IF(AY481="","",IF(AND(AY481&gt;=-20,AY481&lt;=-9.5),"-20 a -9,5",IF(AND(AY481&gt;=-9,AY481&lt;=-6.5),"-9 a -6,5",IF(AY481=-6,"-6",IF(AND(AY481&gt;=-5.5,AY481&lt;=-3),"-5,5 a -3",IF(AND(AY481&gt;=-2.5,AY481&lt;=0),"-2,5 a 0",IF(AND(AY481&gt;=0.5,AY481&lt;=3),"0,5 a 3",IF(AND(AY481&gt;=3.5,AY481&lt;=6),"3,5 a 6","Fuera de rango"))))))))</f>
        <v>-5,5 a -3</v>
      </c>
      <c r="BA481" s="11" t="n">
        <f aca="false">IF(AZ481="","",IF(AZ481="-20 a -9,5",1,IF(AZ481="-9 a -6,5",2,IF(AZ481="-6","NORMA",IF(AZ481="-5,5 a -3",3,IF(AZ481="-2,5 a 0",4,IF(AZ481="0,5 a 3",5,IF(AZ481="3,5 a 6",6,""))))))))</f>
        <v>3</v>
      </c>
      <c r="BB481" s="9" t="n">
        <v>0</v>
      </c>
      <c r="BC481" s="10" t="str">
        <f aca="false" t="array" ref="BC481">IF(BB481="","",_xlfn.IFS(AND(BB481&gt;=0,BB481&lt;=2),"0 a 2",AND(BB481&gt;=2.5,BB481&lt;=4.5),"2,5 a 4,5",AND(BB481&gt;=5,BB481&lt;=7),"5 a 7",AND(BB481&gt;=7.5,BB481&lt;=9.5),"7,5 a 9,5",AND(BB481&gt;=10,BB481&lt;=12),"10 a 12",AND(BB481&gt;=12.5,BB481&lt;=14.5),"12,5 a 14,5",BB481=15,"15",AND(BB481&gt;=15.5,BB481&lt;=17.5),"15,5 a 17,5",AND(BB481&gt;=18,BB481&lt;=20),"18 a 20",AND(BB481&gt;=20.5,BB481&lt;=22.5),"20,5 a 22,5",AND(BB481&gt;=23,BB481&lt;=25),"23 a 25",TRUE(),"Fuera de rango"))</f>
        <v>0 a 2</v>
      </c>
      <c r="BD481" s="11" t="n">
        <f aca="false" t="array" ref="BD481">IF(BC481="","",_xlfn.IFS(BC481="0 a 2",1,BC481="2,5 a 4,5",2,BC481="5 a 7",3,BC481="7,5 a 9,5",4,BC481="10 a 12",5,BC481="12,5 a 14,5",6,BC481="15","NORMA",BC481="15,5 a 17,5",7,BC481="18 a 20",8,BC481="20,5 a 22,5",9,BC481="23 a 25",10,TRUE(),"Fuera de rango"))</f>
        <v>1</v>
      </c>
      <c r="BE481" s="9" t="n">
        <v>31</v>
      </c>
      <c r="BF481" s="10" t="str">
        <f aca="false">IF(BE481="","",IF(AND(BE481&gt;=-20,BE481&lt;=-10),"-20 a -10",IF(AND(BE481&gt;=-9.5,BE481&lt;=0.5),"-9,5 a 0,5",IF(AND(BE481&gt;=1,BE481&lt;=11),"1 a 11",IF(AND(BE481&gt;=11.5,BE481&lt;=20.5),"11,5 a 20,5",IF(BE481=21,"21",IF(AND(BE481&gt;=21.5,BE481&lt;=31.5),"21,5 a 31,5",IF(AND(BE481&gt;=32,BE481&lt;=42),"32 a 42","Fuera de rango"))))))))</f>
        <v>21,5 a 31,5</v>
      </c>
      <c r="BG481" s="11" t="n">
        <f aca="false">IF(BF481="","",IF(BF481="-20 a -10",1,IF(BF481="-9,5 a 0,5",2,IF(BF481="1 a 11",3,IF(BF481="11,5 a 20,5",4,IF(BF481="21","NORMA",IF(BF481="21,5 a 31,5",5,IF(BF481="32 a 42",6,""))))))))</f>
        <v>5</v>
      </c>
      <c r="BH481" s="9" t="n">
        <v>12</v>
      </c>
      <c r="BI481" s="10" t="str">
        <f aca="false">IF(BH481="","",IF(AND(BH481&gt;=-20,BH481&lt;=-15),"-20 a -15",IF(AND(BH481&gt;=-14.5,BH481&lt;=-9.5),"-14,5 a -9,5",IF(AND(BH481&gt;=-9,BH481&lt;=-4),"-9 a -4",IF(AND(BH481&gt;=-3.5,BH481&lt;=2.5),"-3,5 a 2,5",IF(AND(BH481&gt;=3,BH481&lt;=8),"3 a 8",IF(AND(BH481&gt;=8.5,BH481&lt;=14.5),"8,5 a 14,5",IF(BH481=15,"15",IF(AND(BH481&gt;=15.5,BH481&lt;=20.5),"15,5 a 20,5",IF(AND(BH481&gt;=21,BH481&lt;=26),"21 a 26","Fuera de rango"))))))))))</f>
        <v>8,5 a 14,5</v>
      </c>
      <c r="BJ481" s="11" t="n">
        <f aca="false">IF(BI481="","",IF(BI481="-20 a -15",1,IF(BI481="-14,5 a -9,5",2,IF(BI481="-9 a -4",3,IF(BI481="-3,5 a 2,5",4,IF(BI481="3 a 8",5,IF(BI481="8,5 a 14,5",6,IF(BI481="15","NORMA",IF(BI481="15,5 a 20,5",7,IF(BI481="21 a 26",8,IF(BI481="26,5 a 31,5",9,"")))))))))))</f>
        <v>6</v>
      </c>
      <c r="BK481" s="9" t="n">
        <v>0</v>
      </c>
      <c r="BL481" s="10" t="str">
        <f aca="false">IF(BK481="","",IF(AND(BK481&gt;=0,BK481&lt;=2),"0 - 2",IF(AND(BK481&gt;=2.5,BK481&lt;=4.5),"2,5 - 4,5",IF(AND(BK481&gt;=5,BK481&lt;=7),"5 - 7",IF(AND(BK481&gt;=7.5,BK481&lt;=9.5),"7,5 - 9,5",IF(AND(BK481&gt;=10,BK481&lt;=12),"10 - 12",IF(AND(BK481&gt;=12.5,BK481&lt;=13.5),"12,5 - 13,5",IF(BK481=14,"14",IF(AND(BK481&gt;=14.5,BK481&lt;=16.5),"14,5 - 16,5",IF(AND(BK481&gt;=17,BK481&lt;=19),"17 - 19",IF(AND(BK481&gt;=19.5,BK481&lt;=21.5),"19,5 - 21,5",IF(AND(BK481&gt;=22,BK481&lt;=24),"22 - 24",IF(AND(BK481&gt;=24.5,BK481&lt;=26.5),"24,5 - 26,5",IF(AND(BK481&gt;=27,BK481&lt;=29),"27 - 29",IF(AND(BK481&gt;=29.5,BK481&lt;=30),"29,5 - 30","Fuera de rango")))))))))))))))</f>
        <v>0 - 2</v>
      </c>
      <c r="BM481" s="11" t="n">
        <f aca="false">IF(BL481="","",IF(BL481="0 - 2",1,IF(BL481="2,5 - 4,5",2,IF(BL481="5 - 7",3,IF(BL481="7,5 - 9,5",4,IF(BL481="10 - 12",5,IF(BL481="12,5 - 13,5",6,IF(BL481="14","NORMA",IF(BL481="14,5 - 16,5",7,IF(BL481="17 - 19",8,IF(BL481="19,5 - 21,5",9,IF(BL481="22 - 24",10,IF(BL481="24,5 - 26,5",11,IF(BL481="27 - 29",12,IF(BL481="29,5 - 30",13,"")))))))))))))))</f>
        <v>1</v>
      </c>
      <c r="BN481" s="9" t="n">
        <v>18</v>
      </c>
      <c r="BO481" s="11" t="str">
        <f aca="false">IF(BN481="","",IF(AND(BN481&gt;=-20,BN481&lt;=-10),"-20 a -10",IF(AND(BN481&gt;=-9.5,BN481&lt;=0.5),"-9,5 a 0,5",IF(AND(BN481&gt;=1,BN481&lt;=11),"1 a 11",IF(AND(BN481&gt;=11.5,BN481&lt;=21.5),"11,5 a 21,5",IF(BN481=22,"22",IF(AND(BN481&gt;=22.5,BN481&lt;=32.5),"22,5 a 32,5",IF(AND(BN481&gt;=33,BN481&lt;=43),"33 a 43","Fuera de rango"))))))))</f>
        <v>11,5 a 21,5</v>
      </c>
      <c r="BP481" s="11" t="n">
        <f aca="false">IF(BO481="","",IF(BO481="-20 a -10",1,IF(BO481="-9,5 a 0,5",2,IF(BO481="1 a 11",3,IF(BO481="11,5 a 21,5",4,IF(BO481="22","NORMA",IF(BO481="22,5 a 32,5",5,IF(BO481="33 a 43",6,""))))))))</f>
        <v>4</v>
      </c>
      <c r="BQ481" s="9" t="n">
        <v>9</v>
      </c>
      <c r="BR481" s="10" t="str">
        <f aca="false">IF(BQ481="","",IF(AND(BQ481&gt;=-20,BQ481&lt;=-15),"-20 a -15",IF(AND(BQ481&gt;=-14.5,BQ481&lt;=-9.5),"-14,5 a -9,5",IF(AND(BQ481&gt;=-9,BQ481&lt;=-4),"-9 a -4",IF(AND(BQ481&gt;=-3.5,BQ481&lt;=2.5),"-3,5 a 2,5",IF(AND(BQ481&gt;=3,BQ481&lt;=8),"3 a 8",IF(AND(BQ481&gt;=8.5,BQ481&lt;=13.5),"8,5 a 13,5",IF(AND(BQ481&gt;=14,BQ481&lt;=17.5),"14 a 17,5",IF(BQ481=18,"18",IF(AND(BQ481&gt;=18.5,BQ481&lt;=23.5),"18,5 a 23,5",IF(AND(BQ481&gt;=24,BQ481&lt;=29),"24 a 29",IF(AND(BQ481&gt;=29.5,BQ481&lt;=34.5),"29,5 a 34,5",IF(AND(BQ481&gt;=35,BQ481&lt;=40),"35 a 40","Fuera de rango")))))))))))))</f>
        <v>8,5 a 13,5</v>
      </c>
      <c r="BS481" s="11" t="n">
        <f aca="false">IF(BR481="","",IF(BR481="-20 a -15",1,IF(BR481="-14,5 a -9,5",2,IF(BR481="-9 a -4",3,IF(BR481="-3,5 a 2,5",4,IF(BR481="3 a 8",5,IF(BR481="8,5 a 13,5",6,IF(BR481="14 a 17,5",7,IF(BR481="18","NORMA",IF(BR481="18,5 a 23,5",8,IF(BR481="24 a 29",9,IF(BR481="29,5 a 34,5",10,IF(BR481="35 a 40",11,"")))))))))))))</f>
        <v>6</v>
      </c>
      <c r="BT481" s="9" t="n">
        <v>0</v>
      </c>
      <c r="BU481" s="10" t="str">
        <f aca="false">IF(BT481="","",IF(AND(BT481&gt;=-20,BT481&lt;=-18),"-20 a -18",IF(AND(BT481&gt;=-17.5,BT481&lt;=-15.5),"-17,5 a -15,5",IF(AND(BT481&gt;=-15,BT481&lt;=-13),"-15 a -13",IF(AND(BT481&gt;=-12.5,BT481&lt;=-10.5),"-12,5 a -10,5",IF(AND(BT481&gt;=-10,BT481&lt;=-8),"-10 a -8",IF(AND(BT481&gt;=-7.5,BT481&lt;=-5.5),"-7,5 a -5,5",IF(AND(BT481&gt;=-5,BT481&lt;=-3),"-5 a -3",IF(AND(BT481&gt;=-2.5,BT481&lt;=-0.5),"-2,5 a -0,5",IF(BT481=0,"0",IF(AND(BT481&gt;=0.5,BT481&lt;=2.5),"0,5 a 2,5",IF(AND(BT481&gt;=3,BT481&lt;=5),"3 a 5",IF(AND(BT481&gt;=5.5,BT481&lt;=7.5),"5,5 a 7,5",IF(AND(BT481&gt;=8,BT481&lt;=10),"8 a 10",IF(AND(BT481&gt;=10.5,BT481&lt;=12.5),"10,5 a 12,5",IF(AND(BT481&gt;=13,BT481&lt;=15),"13 a 15",IF(AND(BT481&gt;=15.5,BT481&lt;=17.5),"15,5 a 17,5",IF(AND(BT481&gt;=18,BT481&lt;=20),"18 a 20","Fuera de rango"))))))))))))))))))</f>
        <v>0</v>
      </c>
      <c r="BV481" s="11" t="str">
        <f aca="false">IF(BT481="","",IF(BT481=0,"NORMA",IF(AND(BT481&gt;=-20,BT481&lt;=-18),2,IF(AND(BT481&gt;=-17.5,BT481&lt;=-15.5),2,IF(AND(BT481&gt;=-15,BT481&lt;=-13),3,IF(AND(BT481&gt;=-12.5,BT481&lt;=-10.5),4,IF(AND(BT481&gt;=-10,BT481&lt;=-8),5,IF(AND(BT481&gt;=-7.5,BT481&lt;=-5.5),6,IF(AND(BT481&gt;=-5,BT481&lt;=-3),7,IF(AND(BT481&gt;=-2.5,BT481&lt;=-0.5),8,IF(AND(BT481&gt;=0.5,BT481&lt;=2.5),9,IF(AND(BT481&gt;=3,BT481&lt;=5),10,IF(AND(BT481&gt;=5.5,BT481&lt;=7.5),11,IF(AND(BT481&gt;=8,BT481&lt;=10),12,IF(AND(BT481&gt;=10.5,BT481&lt;=12.5),13,IF(AND(BT481&gt;=13,BT481&lt;=15),14,IF(AND(BT481&gt;=15.5,BT481&lt;=17.5),15,IF(AND(BT481&gt;=18,BT481&lt;=20),16,"Fuera de rango"))))))))))))))))))</f>
        <v>NORMA</v>
      </c>
      <c r="BW481" s="9" t="n">
        <v>-3</v>
      </c>
      <c r="BX481" s="10" t="n">
        <f aca="false">18.5- (0.3*H481)</f>
        <v>9.2</v>
      </c>
      <c r="BY481" s="10" t="n">
        <f aca="false">(BW481)-(BX481)</f>
        <v>-12.2</v>
      </c>
      <c r="BZ481" s="10" t="str">
        <f aca="false">IF(BY481="","",IF(BY481&lt;-27.5,"De -30 a -28",IF(BY481&lt;-25,"De -27,5 a -25,5",IF(BY481&lt;-22.5,"De -25 a -23",IF(BY481&lt;-20,"De -22,5 a -20,5",IF(BY481&lt;-17.5,"De -20 a -18",IF(BY481&lt;-15,"De -17,5 a -15,5",IF(BY481&lt;-12.5,"De -15 a -13",IF(BY481&lt;-10,"De -12,5 a -10,5",IF(BY481&lt;-7.5,"De -10 a -8",IF(BY481&lt;-5,"De -7,5 a -5,5",IF(BY481&lt;-2.5,"De -5 a -3",IF(BY481&lt;0,"De -2,5 a -0,5",IF(BY481&lt;2.5,"De 0 a 2",IF(BY481&lt;5,"De 2,5 a 4,5",IF(BY481&lt;7.5,"De 5 a 7",IF(BY481&lt;10,"De 7,5 a 9,5",IF(BY481&lt;12.5,"De 10 a 12",IF(BY481&lt;15,"De 12,5 a 14,5",IF(BY481&lt;17.5,"De 15 a 17",IF(BY481&lt;20,"De 17,5 a 19,5",IF(BY481&lt;22.5,"De 20 a 22",IF(BY481&lt;25,"De 22,5 a 24,5",IF(BY481&lt;27.5,"De 25 a 27","De 27,5 a 30"))))))))))))))))))))))))</f>
        <v>De -12,5 a -10,5</v>
      </c>
      <c r="CA481" s="12" t="n">
        <f aca="false">IF(BY481="","",IF(BY481&lt;=-28,1,IF(BY481&lt;=-25.5,2,IF(BY481&lt;=-23,3,IF(BY481&lt;=-20.5,4,IF(BY481&lt;=-18,5,IF(BY481&lt;=-15.5,6,IF(BY481&lt;=-13,7,IF(BY481&lt;=-10.5,8,IF(BY481&lt;=-8,9,IF(BY481&lt;=-5.5,10,IF(BY481&lt;=-3,11,IF(BY481&lt;=-0.5,12,IF(BY481&lt;=2,13,IF(BY481&lt;=4.5,14,IF(BY481&lt;=7,15,IF(BY481&lt;=9.5,16,IF(BY481&lt;=12,17,IF(BY481&lt;=14.5,18,IF(BY481&lt;=17,19,IF(BY481&lt;=19.5,20,IF(BY481&lt;=22,21,IF(BY481&lt;=24.5,22,IF(BY481&lt;=27,23,IF(BY481&lt;=30,24,"Fuera de rango")))))))))))))))))))))))))</f>
        <v>8</v>
      </c>
      <c r="CB481" s="9" t="n">
        <v>-3</v>
      </c>
      <c r="CC481" s="10" t="n">
        <f aca="false">18.5- (0.3*H481)</f>
        <v>9.2</v>
      </c>
      <c r="CD481" s="10" t="n">
        <f aca="false">(CB481)-(CC481)</f>
        <v>-12.2</v>
      </c>
      <c r="CE481" s="10" t="str">
        <f aca="false">IF(CD481="","",IF(CD481&lt;-27.5,"De -30 a -28",IF(CD481&lt;-25,"De -27,5 a -25,5",IF(CD481&lt;-22.5,"De -25 a -23",IF(CD481&lt;-20,"De -22,5 a -20,5",IF(CD481&lt;-17.5,"De -20 a -18",IF(CD481&lt;-15,"De -17,5 a -15,5",IF(CD481&lt;-12.5,"De -15 a -13",IF(CD481&lt;-10,"De -12,5 a -10,5",IF(CD481&lt;-7.5,"De -10 a -8",IF(CD481&lt;-5,"De -7,5 a -5,5",IF(CD481&lt;-2.5,"De -5 a -3",IF(CD481&lt;0,"De -2,5 a -0,5",IF(CD481&lt;=2,"De 0 a 2",IF(CD481&lt;=4.5,"De 2,5 a 4,5",IF(CD481&lt;=7,"De 5 a 7",IF(CD481&lt;=9.5,"De 7,5 a 9,5",IF(CD481&lt;=12,"De 10 a 12",IF(CD481&lt;=14.5,"De 12,5 a 14,5",IF(CD481&lt;=17,"De 15 a 17",IF(CD481&lt;=19.5,"De 17,5 a 19,5",IF(CD481&lt;=22,"De 20 a 22",IF(CD481&lt;=24.5,"De 22,5 a 24,5",IF(CD481&lt;=27,"De 25 a 27","De 27,5 a 30"))))))))))))))))))))))))</f>
        <v>De -12,5 a -10,5</v>
      </c>
      <c r="CF481" s="12" t="n">
        <f aca="false">IF(CD481="","",IF(CD481&lt;-27.5,1,IF(CD481&lt;-25,2,IF(CD481&lt;-22.5,3,IF(CD481&lt;-20,4,IF(CD481&lt;-17.5,5,IF(CD481&lt;-15,6,IF(CD481&lt;-12.5,7,IF(CD481&lt;-10,8,IF(CD481&lt;-7.5,9,IF(CD481&lt;-5,10,IF(CD481&lt;-2.5,11,IF(CD481&lt;0,12,IF(CD481&lt;2.5,13,IF(CD481&lt;5,14,IF(CD481&lt;7.5,15,IF(CD481&lt;10,16,IF(CD481&lt;12.5,17,IF(CD481&lt;15,18,IF(CD481&lt;17.5,19,IF(CD481&lt;20,20,IF(CD481&lt;22.5,21,IF(CD481&lt;25,22,IF(CD481&lt;27.5,23,24))))))))))))))))))))))))</f>
        <v>8</v>
      </c>
      <c r="CG481" s="9" t="n">
        <v>-2.25</v>
      </c>
      <c r="CH481" s="10" t="str">
        <f aca="false">IF(CG481="","",IF(AND(CG481&gt;=-10,CG481&lt;=-9.5),"-10 a -9,5",IF(AND(CG481&gt;-9.5,CG481&lt;=-8.5),"-9 a -8,5",IF(AND(CG481&gt;-8.5,CG481&lt;=-7.5),"-8 a -7,5",IF(AND(CG481&gt;-7.5,CG481&lt;=-6.5),"-7 a -6,5",IF(AND(CG481&gt;-6.5,CG481&lt;=-5.5),"-6 a -5,5",IF(AND(CG481&gt;-5.5,CG481&lt;=-4.5),"-5 a -4,5",IF(AND(CG481&gt;-4.5,CG481&lt;=-3.5),"-4 a -3,5",IF(AND(CG481&gt;-3.5,CG481&lt;=-2.5),"-3 a -2,5",IF(CG481=-2.25,"-2,25",IF(AND(CG481&gt;-2.5,CG481&lt;=-1.5),"-2 a -1,5",IF(AND(CG481&gt;-1.5,CG481&lt;=-0.5),"-1 a -0,5",IF(AND(CG481&gt;-0.5,CG481&lt;=0.5),"0 a 0,5",IF(AND(CG481&gt;0.5,CG481&lt;=1.5),"1 a 1,5",IF(AND(CG481&gt;1.5,CG481&lt;=2.5),"2 a 2,5",IF(AND(CG481&gt;2.5,CG481&lt;=3.5),"3 a 3,5",IF(AND(CG481&gt;3.5,CG481&lt;=4.5),"4 a 4,5",IF(AND(CG481&gt;4.5,CG481&lt;=5.5),"5 a 5,5",IF(AND(CG481&gt;5.5,CG481&lt;=6.5),"6 a 6,5",IF(AND(CG481&gt;6.5,CG481&lt;=7.5),"7 a 7,5",IF(AND(CG481&gt;7.5,CG481&lt;=8.5),"8 a 8,5",IF(AND(CG481&gt;8.5,CG481&lt;=9.5),"9 a 9,5",IF(CG481&gt;=10,"10","Fuera de rango")))))))))))))))))))))))</f>
        <v>-2,25</v>
      </c>
      <c r="CI481" s="11" t="str">
        <f aca="false">IF(CG481="","",IF(CG481=-2.25,"NORMA",IF(CG481&lt;=-9.5,1,IF(CG481&lt;=-8.5,2,IF(CG481&lt;=-7.5,3,IF(CG481&lt;=-6.5,4,IF(CG481&lt;=-5.5,5,IF(CG481&lt;=-4.5,6,IF(CG481&lt;=-3.5,7,IF(CG481&lt;=-2.5,8,IF(CG481&lt;=-1.5,9,IF(CG481&lt;=-0.5,10,IF(CG481&lt;=0.5,11,IF(CG481&lt;=1.5,12,IF(CG481&lt;=2.5,13,IF(CG481&lt;=3.5,14,IF(CG481&lt;=4.5,15,IF(CG481&lt;=5.5,16,IF(CG481&lt;=6.5,17,IF(CG481&lt;=7.5,18,IF(CG481&lt;=8.5,19,IF(CG481&lt;=9.5,20,IF(CG481=10,21,"Fuera de rango")))))))))))))))))))))))</f>
        <v>NORMA</v>
      </c>
      <c r="CJ481" s="9" t="n">
        <v>2.5</v>
      </c>
      <c r="CK481" s="10" t="str">
        <f aca="false">IF(CJ481="","",IF(AND(CJ481&gt;=-6,CJ481&lt;=-5.5),"-6 a -5,5",IF(AND(CJ481&gt;-5.5,CJ481&lt;=-4.5),"-5 a -4,5",IF(AND(CJ481&gt;-4.5,CJ481&lt;=-3.5),"-4 a -3,5",IF(AND(CJ481&gt;-3.5,CJ481&lt;=-2.5),"-3 a -2,5",IF(AND(CJ481&gt;-2.5,CJ481&lt;=-1.5),"-2 a -1,5",IF(AND(CJ481&gt;-1.5,CJ481&lt;=-0.5),"-1 a -0,5",IF(AND(CJ481&gt;-0.5,CJ481&lt;=0.5),"0 a 0,5",IF(AND(CJ481&gt;0.5,CJ481&lt;=1.5),"1 a 1,5",IF(AND(CJ481&gt;1.5,CJ481&lt;2.5),"2",IF(AND(CJ481&gt;=2.5,CJ481&lt;=3),"2,5 a 3",IF(AND(CJ481&gt;3,CJ481&lt;=4),"3,5 a 4",IF(AND(CJ481&gt;4,CJ481&lt;=5),"4,5 a 5",IF(AND(CJ481&gt;5,CJ481&lt;=6),"5,5 a 6",IF(AND(CJ481&gt;6,CJ481&lt;=7),"6,5 a 7",IF(AND(CJ481&gt;7,CJ481&lt;=8),"7,5 a 8",IF(AND(CJ481&gt;8,CJ481&lt;=9.5),"8,5 a 9,5",IF(CJ481=10,"10","Fuera de rango"))))))))))))))))))</f>
        <v>2,5 a 3</v>
      </c>
      <c r="CL481" s="11" t="n">
        <f aca="false">IF(CK481="","",IF(OR(CK481="-6 a -5,5",CK481="-6 - -5,5"),1,IF(OR(CK481="-5 a -4,5",CK481="-5 - -4,5"),2,IF(OR(CK481="-4 a -3,5",CK481="-4 - -3,5"),3,IF(OR(CK481="-3 a -2,5",CK481="-3 - -2,5"),4,IF(OR(CK481="-2 a -1,5",CK481="-2 - -1,5"),5,IF(OR(CK481="-1 a -0,5",CK481="-1 - -0,5"),6,IF(OR(CK481="0 a 0,5",CK481="0 - 0,5"),7,IF(OR(CK481="1 a 1,5",CK481="1 - 1,5"),8,IF(CK481="2","NORMA",IF(OR(CK481="2,5 a 3",CK481="2,5 - 3"),9,IF(OR(CK481="3,5 a 4",CK481="3,5 - 4"),10,IF(OR(CK481="4,5 a 5",CK481="4,5 - 5"),11,IF(OR(CK481="5,5 a 6",CK481="5,5 - 6"),12,IF(OR(CK481="6,5 a 7",CK481="6,5 - 7"),13,IF(OR(CK481="7,5 a 8",CK481="7,5 - 8"),14,IF(OR(CK481="8,5 a 9",CK481="8,5 - 9,5",CK481="9 a 9,5"),15,IF(CK481="10",15,IF(OR(CK481="0,5 a 1",CK481="0,5 - 1"),7,"Fuera de rango")))))))))))))))))))</f>
        <v>9</v>
      </c>
      <c r="CN481" s="10" t="str">
        <f aca="false">IF(CM481=0,"0", " ")</f>
        <v>0</v>
      </c>
      <c r="CO481" s="10" t="str">
        <f aca="false">IF(CM481&gt;0,"EME"," ")</f>
        <v> </v>
      </c>
      <c r="CQ481" s="10" t="str">
        <f aca="false">IF(CP481&gt;0,"0", " ")</f>
        <v> </v>
      </c>
      <c r="CR481" s="10" t="str">
        <f aca="false">IF(CP481&gt;0,"EME"," ")</f>
        <v> </v>
      </c>
      <c r="CS481" s="9" t="n">
        <v>0</v>
      </c>
      <c r="CV481" s="9" t="n">
        <v>0</v>
      </c>
      <c r="CY481" s="9" t="n">
        <v>-3</v>
      </c>
      <c r="DB481" s="9" t="n">
        <v>-1.5</v>
      </c>
      <c r="DC481" s="11" t="str">
        <f aca="false">IF(DB481&lt;0,"2"," ")</f>
        <v>2</v>
      </c>
      <c r="DD481" s="11" t="str">
        <f aca="false">IF(DB481&lt;0,"MIO"," ")</f>
        <v>MIO</v>
      </c>
      <c r="DE481" s="9" t="n">
        <v>-1.5</v>
      </c>
      <c r="DF481" s="10" t="str">
        <f aca="false">IF(DE481&lt;0,"3"," ")</f>
        <v>3</v>
      </c>
      <c r="DG481" s="10" t="str">
        <f aca="false">IF(DE481&lt;0,"AST"," ")</f>
        <v>AST</v>
      </c>
      <c r="DH481" s="9" t="n">
        <v>-1.25</v>
      </c>
      <c r="DI481" s="10" t="str">
        <f aca="false">IF(DH481&lt;0,"3"," ")</f>
        <v>3</v>
      </c>
      <c r="DJ481" s="10" t="str">
        <f aca="false">IF(DH481&lt;0,"AST"," ")</f>
        <v>AST</v>
      </c>
      <c r="DK481" s="9" t="n">
        <v>0</v>
      </c>
      <c r="DL481" s="10" t="str">
        <f aca="false">IF(DK481&gt;0,"4"," ")</f>
        <v> </v>
      </c>
      <c r="DM481" s="10" t="str">
        <f aca="false">IF(DK481&gt;0,"PRE"," ")</f>
        <v> </v>
      </c>
      <c r="DN481" s="9" t="n">
        <v>0</v>
      </c>
      <c r="DO481" s="10" t="str">
        <f aca="false">IF(DN481&gt;0,"4"," ")</f>
        <v> </v>
      </c>
      <c r="DP481" s="10" t="str">
        <f aca="false">IF(DN481&gt;0,"PRE"," ")</f>
        <v> </v>
      </c>
      <c r="DS481" s="12" t="str">
        <f aca="false">CONCATENATE(CO481,CU481,DA481,DG481,DM481)</f>
        <v> AST </v>
      </c>
      <c r="DT481" s="10" t="e">
        <f aca="false" t="array" ref="DT481">_xlfn.IFS(DS481="EME    ","0", DS481=" HIP   ","1", DS481="  MIO  ","2", DS481="   AST ","3", DS481="    PRE","4", DS481="EME   PRE","5", DS481=" HIP  PRE","6", DS481=" HIP AST ","7", DS481="  MIO PRE","8", DS481="  MIOAST ","9", DS481="   ASTPRE","10",DS481=" HIP ASTPRE","11", DS481="  MIOASTPRE","12", DS481="     ","0")</f>
        <v>#N/A</v>
      </c>
      <c r="DV481" s="1" t="e">
        <f aca="false" t="array" ref="DV481">_xlfn.IFS(DU481="SI","2", DU481="NO","1")</f>
        <v>#N/A</v>
      </c>
      <c r="DX481" s="11" t="str">
        <f aca="false">IF(DW481=0,"1","2")</f>
        <v>1</v>
      </c>
      <c r="DY481" s="11" t="str">
        <f aca="false" t="array" ref="DY481">_xlfn.IFS(DW481=0,"0", DW481=0.25, "1", DW481=0.5,"2", DW481=0.75,"3", DW481=1,"4",DW481=1.25,"5", DW481=1.5,"6", DW481=1.75,"7", DW481=2,"8")</f>
        <v>0</v>
      </c>
      <c r="EA481" s="11" t="str">
        <f aca="false">IF(DZ481=0,"1","2")</f>
        <v>1</v>
      </c>
      <c r="EB481" s="11" t="str">
        <f aca="false" t="array" ref="EB481">_xlfn.IFS(DZ481=0,"0", DZ481=0.25, "1", DZ481=0.5,"2", DZ481=0.75,"3", DZ481=1,"4",DZ481=1.25,"5", DZ481=1.5,"6", DZ481=1.75,"7", DZ481=2,"8")</f>
        <v>0</v>
      </c>
      <c r="ED481" s="10" t="str">
        <f aca="false">IF(EC481=0,"1","2")</f>
        <v>1</v>
      </c>
      <c r="EE481" s="11" t="str">
        <f aca="false" t="array" ref="EE481">_xlfn.IFS(EC481=0,"0", EC481=-0.25, "1", EC481=-0.5,"2", EC481=-0.75,"3", EC481=-1,"4",EC481=-1.25,"5", EC481=-1.5,"6", EC481=-1.75,"7", EC481=-2,"8", EC481=-2.25,"9",EC481=-2.5,"10", EC481=-2.75,"11", EC481=-3,"12", EC481=-3.25,"13", EC481=-3.5,"14", EC481=-3.75,"15",EC481=-4,"16")</f>
        <v>0</v>
      </c>
      <c r="EG481" s="10" t="str">
        <f aca="false">IF(EF481=0,"1","2")</f>
        <v>1</v>
      </c>
      <c r="EH481" s="11" t="str">
        <f aca="false" t="array" ref="EH481">_xlfn.IFS(EF481=0,"0", EF481=-0.25, "1", EF481=-0.5,"2", EF481=-0.75,"3", EF481=-1,"4",EF481=-1.25,"5", EF481=-1.5,"6", EF481=-1.75,"7", EF481=-2,"8", EF481=-2.25,"9",EF481=-2.5,"10", EF481=-2.75,"11", EF481=-3,"12", EF481=-3.25,"13", EF481=-3.5,"14", EF481=-3.75,"15",EF481=-4,"16")</f>
        <v>0</v>
      </c>
      <c r="EJ481" s="11" t="str">
        <f aca="false">IF(EI481=0,"1","2")</f>
        <v>1</v>
      </c>
      <c r="EK481" s="11" t="str">
        <f aca="false" t="array" ref="EK481">_xlfn.IFS(EI481=0,"0", EI481=-0.25, "1", EI481=-0.5,"2", EI481=-0.75,"3", EI481=-1,"4",EI481=-1.25,"5", EI481=-1.5,"6", EI481=-1.75,"7", EI481=-2,"8", EI481=-2.25,"9", EI481=-2.25,"9",EI481=-2.5,"10", EI481=-2.75,"11", EI481=-3,"12", EI481=-3.25,"13", EI481=-3.5,"14", EI481=-3.75,"15",EI481=-4,"16", EI481=0.25, "17", EI481=0.5, "18")</f>
        <v>0</v>
      </c>
      <c r="EM481" s="11" t="str">
        <f aca="false">IF(EL481=0,"1","2")</f>
        <v>1</v>
      </c>
      <c r="EN481" s="11" t="str">
        <f aca="false" t="array" ref="EN481">_xlfn.IFS(EL481=0.25,"17",EL481=0.5,"18", EL481=0,"0", EL481=-0.25, "1", EL481=-0.5,"2", EL481=-0.75,"3", EL481=-1,"4",EL481=-1.25,"5", EL481=-1.5,"6", EL481=-1.75,"7", EL481=-2,"8",EL481= -2.25,"9",EL481=-2.5,"10",EL481= -2.75,"11",EL481= -3,"12",EL481= -3.25,"13",EL481= -3.5,"14",EL481= -3.75,"15",EL481=-4,"16")</f>
        <v>0</v>
      </c>
      <c r="EP481" s="11" t="str">
        <f aca="false">IF(EO481=0,"1","2")</f>
        <v>1</v>
      </c>
      <c r="EQ481" s="11" t="str">
        <f aca="false" t="array" ref="EQ481">_xlfn.IFS(EO481=0,"0", EO481=0.25, "1", EO481=0.5,"2", EO481=0.75,"3", EO481=1,"4",EO481=1.25,"5", EO481=1.5,"6", EO481=1.75,"7", EO481=2,"8", EO481=2.25,"9", EO481=2.25,"9",EO481=2.5,"10", EO481=2.75,"11", EO481=3,"12", EO481=3.25,"13", EO481=3.5,"14", EO481=3.75,"15",EO481=4,"16", EO481=-0.25, "17", bq=-0.5, "18")</f>
        <v>0</v>
      </c>
      <c r="ES481" s="11" t="str">
        <f aca="false">IF(ER481=0,"1","2")</f>
        <v>1</v>
      </c>
      <c r="ET481" s="11" t="str">
        <f aca="false" t="array" ref="ET481">_xlfn.IFS(ER481=0,"0", ER481=0.25, "1", ER481=0.5,"2", ER481=0.75,"3", ER481=1,"4",ER481=1.25,"5", ER481=1.5,"6", ER481=1.75,"7", ER481=2,"8", ER481=2.25,"9", ER481=2.25,"9",ER481=2.5,"10", ER481=2.75,"11", ER481=3,"12", ER481=3.25,"13", ER481=3.5,"14", ER481=3.75,"15",ER481=4,"16", ER481=-0.25, "17", bq=-0.5, "18")</f>
        <v>0</v>
      </c>
      <c r="EV481" s="14" t="e">
        <f aca="false">VLOOKUP(EU481,LEYENDA!$G$2:$H$8,2,TRUE())</f>
        <v>#N/A</v>
      </c>
      <c r="EW481" s="14" t="e">
        <f aca="false" t="array" ref="EW481">_xlfn.IFS(EV481="0-5","1", EV481="6-12","2", EV481="13-18","3", EV481="19-24","4", EV481="25-36","5", EV481="37-48","6", EV481="49-60","7")</f>
        <v>#N/A</v>
      </c>
    </row>
    <row r="482" customFormat="false" ht="13.5" hidden="false" customHeight="false" outlineLevel="0" collapsed="false">
      <c r="A482" s="1" t="n">
        <v>168</v>
      </c>
      <c r="B482" s="2" t="n">
        <v>2</v>
      </c>
      <c r="C482" s="33" t="n">
        <v>45571</v>
      </c>
      <c r="E482" s="5" t="str">
        <f aca="false">VLOOKUP(A482,'286'!$A$3:$J$6279,10,FALSE())</f>
        <v>JANUARIO FRAGOSO, MIGUEL</v>
      </c>
      <c r="F482" s="4" t="str">
        <f aca="false">VLOOKUP(A482,'286'!$A$3:$I$1768,3,FALSE())</f>
        <v>JAFRAMI</v>
      </c>
      <c r="G482" s="6" t="n">
        <f aca="false">VLOOKUP(A482,'286'!$A$3:$I$1768,4,FALSE())</f>
        <v>30675</v>
      </c>
      <c r="H482" s="7" t="n">
        <f aca="false">YEAR(C482)-YEAR(G482)</f>
        <v>41</v>
      </c>
      <c r="I482" s="1" t="str">
        <f aca="false">VLOOKUP(H482,LEYENDA!$C$2:$D$6,2,TRUE())</f>
        <v>41-60</v>
      </c>
      <c r="J482" s="5" t="str">
        <f aca="false">VLOOKUP(A482,'286'!$A$3:$I$1768,7,FALSE())</f>
        <v>H</v>
      </c>
      <c r="K482" s="8" t="n">
        <f aca="false">VLOOKUP(A482,'286'!$A$3:$I$1768,2,FALSE())</f>
        <v>0</v>
      </c>
      <c r="L482" s="4" t="str">
        <f aca="false">VLOOKUP(A482,'286'!$A$3:$I$1768,8,FALSE())</f>
        <v>D</v>
      </c>
      <c r="M482" s="4" t="str">
        <f aca="false">VLOOKUP(A482,'286'!$A$3:$I$1768,9,FALSE())</f>
        <v>I</v>
      </c>
      <c r="N482" s="8" t="str">
        <f aca="false">IF(R482=O482, "MISMA","CONTRARIA")</f>
        <v>CONTRARIA</v>
      </c>
      <c r="O482" s="8" t="str">
        <f aca="false" t="array" ref="O482">_xlfn.IFS(L482="D","1", L482="I","2")</f>
        <v>1</v>
      </c>
      <c r="P482" s="8" t="e">
        <f aca="false" t="array" ref="P482">_xlfn.IFS(K482="OD","1", K482="OI","2")</f>
        <v>#N/A</v>
      </c>
      <c r="Q482" s="1" t="str">
        <f aca="false" t="array" ref="Q482">_xlfn.IFS(J482="M","1", J482="H","2")</f>
        <v>2</v>
      </c>
      <c r="R482" s="8" t="str">
        <f aca="false" t="array" ref="R482">_xlfn.IFS(M482="D","1", M482="I","2")</f>
        <v>2</v>
      </c>
      <c r="S482" s="1" t="str">
        <f aca="false" t="array" ref="S482">_xlfn.IFS(N482="CONTRARIA", "1",N482= "MISMA","2")</f>
        <v>1</v>
      </c>
      <c r="T482" s="1" t="str">
        <f aca="false" t="array" ref="T482">_xlfn.IFS(I482="0-12","1", I482="13-24","2", I482="25-40","3", I482="41-60","4", I482="61-100","5")</f>
        <v>4</v>
      </c>
      <c r="U482" s="9" t="n">
        <v>-1.5</v>
      </c>
      <c r="V482" s="10" t="str">
        <f aca="false">IF(U482="","",IF(AND(U482&gt;=-9,U482&lt;=-6.5),"-9 a -6,5",IF(AND(U482&gt;=-6,U482&lt;=-3.5),"-6 a -3,5",IF(AND(U482&gt;=-3,U482&lt;=-1),"-3 a -1",IF(U482=-0.5,"-0,5",IF(AND(U482&gt;=0,U482&lt;=2.5),"0 a 2,5",IF(AND(U482&gt;=3,U482&lt;=5.5),"3 a 5,5",IF(AND(U482&gt;=6,U482&lt;=8.5),"6 a 8,5",IF(AND(U482&gt;=9,U482&lt;=20),"9 a 20","Fuera de rango")))))))))</f>
        <v>-3 a -1</v>
      </c>
      <c r="W482" s="11" t="n">
        <f aca="false">IF(V482="","",IF(V482="-9 a -6,5",2,IF(V482="-6 a -3,5",3,IF(V482="-3 a -1",4,IF(V482="-0,5","NORMA",IF(V482="0 a 2,5",5,IF(V482="3 a 5,5",6,IF(V482="6 a 8,5",7,IF(V482="9 a 20",8,"Fuera de rango")))))))))</f>
        <v>4</v>
      </c>
      <c r="X482" s="9" t="n">
        <v>0</v>
      </c>
      <c r="Y482" s="11" t="str">
        <f aca="false">IF(X482="","",IF(AND(X482&gt;=0,X482&lt;=4),"0 a 4",IF(AND(X482&gt;=4.5,X482&lt;=8.5),"4,5 a 8,5",IF(X482=9,"9",IF(AND(X482&gt;=9.5,X482&lt;=13),"9,5 a 13",IF(AND(X482&gt;=13.5,X482&lt;=20),"13,5 a 20",IF(AND(X482&gt;=20.5,X482&lt;=35),"20,5 a 35","Fuera de rango")))))))</f>
        <v>0 a 4</v>
      </c>
      <c r="Z482" s="11" t="n">
        <f aca="false">IF(Y482="","",IF(Y482="0 a 4",1,IF(Y482="4,5 a 8,5",2,IF(Y482="9","NORMA",IF(Y482="9,5 a 13",3,IF(Y482="13,5 a 20",4,IF(Y482="20,5 a 35",5,"Fuera de rango")))))))</f>
        <v>1</v>
      </c>
      <c r="AA482" s="9" t="n">
        <v>19</v>
      </c>
      <c r="AB482" s="10" t="str">
        <f aca="false">IF(AA482="","",IF(AND(AA482&gt;=0,AA482&lt;=9),"0 a 9",IF(AND(AA482&gt;=9.5,AA482&lt;=18.5),"9,5 a 18,5",IF(AA482=19,"19",IF(AND(AA482&gt;=19.5,AA482&lt;=28),"19,5 a 28",IF(AND(AA482&gt;=28.5,AA482&lt;=40),"28,5 a 40","Fuera de rango"))))))</f>
        <v>19</v>
      </c>
      <c r="AC482" s="11" t="str">
        <f aca="false" t="array" ref="AC482">_xlfn.IFS(AB482="","",AB482="0 a 9",1,AB482="9,5 a 18,5",2,AB482="19","NORMA",AB482="19,5 a 28",3,AB482="28,5 a 40",4,TRUE(),"Fuera de rango")</f>
        <v>NORMA</v>
      </c>
      <c r="AD482" s="9" t="n">
        <v>3</v>
      </c>
      <c r="AE482" s="10" t="str">
        <f aca="false">IF(AD482="","",IF(AND(AD482&gt;=-10,AD482&lt;=0),"De -10 a 0",IF(AND(AD482&gt;=0.5,AD482&lt;=9.5),"0,5 a 9,5",IF(AD482=10,"10",IF(AND(AD482&gt;=10.5,AD482&lt;=20),"10,5 a 20",IF(AND(AD482&gt;=20.5,AD482&lt;=40),"20,5 a 40","Fuera de rango"))))))</f>
        <v>0,5 a 9,5</v>
      </c>
      <c r="AF482" s="12" t="n">
        <f aca="false">IF(AD482="","",IF(AND(AD482&gt;=-10,AD482&lt;=0),1,IF(AND(AD482&gt;=0.5,AD482&lt;=9.5),2,IF(AD482=10,"NORMA",IF(AND(AD482&gt;=10.5,AD482&lt;=20),3,IF(AND(AD482&gt;=20.5,AD482&lt;=40),4,""))))))</f>
        <v>2</v>
      </c>
      <c r="AG482" s="9" t="n">
        <v>9</v>
      </c>
      <c r="AH482" s="10" t="str">
        <f aca="false">IF(AG482="","",IF(AND(AG482&gt;=0,AG482&lt;=4),"0 a 4",IF(AND(AG482&gt;=4.5,AG482&lt;=8.5),"4,5 a 8,5",IF(AG482=9,"9",IF(AND(AG482&gt;=9.5,AG482&lt;=13),"9,5 a 13",IF(AND(AG482&gt;=13.5,AG482&lt;=25),"13,5 a 25","Fuera de rango"))))))</f>
        <v>9</v>
      </c>
      <c r="AI482" s="10" t="str">
        <f aca="false">IF(AH482="","",IF(AH482="0 a 4",1,IF(AH482="4,5 a 8,5",2,IF(AH482="9","NORMA",IF(AH482="9,5 a 13",3,IF(AH482="13,5 a 25",4,""))))))</f>
        <v>NORMA</v>
      </c>
      <c r="AJ482" s="9" t="n">
        <v>5</v>
      </c>
      <c r="AK482" s="10" t="str">
        <f aca="false">IF(AJ482="","",IF(AND(AJ482&gt;=-15,AJ482&lt;=-10.5),"-15 a -10,5",IF(AND(AJ482&gt;=-10,AJ482&lt;=-4),"-10 a -4",IF(AND(AJ482&gt;=-4.5,AJ482&lt;=0),"-4,5 a 0",IF(AND(AJ482&gt;=0.5,AJ482&lt;=4.5),"0,5 a 4,5",IF(AJ482=5,"5",IF(AND(AJ482&gt;=5.5,AJ482&lt;=10),"5,5 a 10",IF(AND(AJ482&gt;=10.5,AJ482&lt;=20),"10,5 a 20","Fuera de rango"))))))))</f>
        <v>5</v>
      </c>
      <c r="AL482" s="11" t="str">
        <f aca="false">IF(AK482="","",IF(AK482="-15 a -10,5",1,IF(AK482="-10 a -4",2,IF(AK482="-4,5 a 0",3,IF(AK482="0,5 a 4,5",4,IF(AK482="5","NORMA",IF(AK482="5,5 a 10",5,IF(AK482="10,5 a 20",6,"Error"))))))))</f>
        <v>NORMA</v>
      </c>
      <c r="AM482" s="9" t="n">
        <v>0</v>
      </c>
      <c r="AN482" s="10" t="str">
        <f aca="false">IF(AM482="","",IF(AND(AM482&gt;=-7.5,AM482&lt;=-5.5),"-7,5 a -5,5",IF(AND(AM482&gt;=-5,AM482&lt;=-3),"-5 a -3",IF(AND(AM482&gt;=-2.5,AM482&lt;=-0.5),"-2,5 a -0,5",IF(AM482=0,"0,00",IF(AND(AM482&gt;=0.5,AM482&lt;=2.5),"0,5 a 2,5",IF(AND(AM482&gt;=3,AM482&lt;=5),"3 a 5",IF(AND(AM482&gt;=5.5,AM482&lt;=7.5),"5,5 a 7,5",IF(AND(AM482&gt;=8,AM482&lt;=10),"8 a 10","Fuera de rango")))))))))</f>
        <v>0,00</v>
      </c>
      <c r="AO482" s="11" t="str">
        <f aca="false">IF(AN482="","",IF(AN482="-7,5 a -5,5",1,IF(AN482="-5 a -3",2,IF(AN482="-2,5 a -0,5",3,IF(AN482="0,00","NORMA",IF(AN482="0,5 a 2,5",4,IF(AN482="3 a 5",5,IF(AN482="5,5 a 7,5",6,IF(AN482="8 a 10",7,"Error")))))))))</f>
        <v>NORMA</v>
      </c>
      <c r="AP482" s="9" t="n">
        <v>-9</v>
      </c>
      <c r="AQ482" s="10" t="str">
        <f aca="false">IF(AP482="","",IF(AND(AP482&gt;=-20,AP482&lt;=-9.5),"-20 a -9,5",IF(AND(AP482&gt;=-9,AP482&lt;=-6.5),"-9 a -6,5",IF(AP482=-6,"-6",IF(AND(AP482&gt;=-5.5,AP482&lt;=-3),"-5,5 a -3",IF(AND(AP482&gt;=-2.5,AP482&lt;=0),"-2,5 a 0",IF(AND(AP482&gt;=0.5,AP482&lt;=3),"0,5 a 3",IF(AND(AP482&gt;=3.5,AP482&lt;=6),"3,5 a 6",IF(AND(AP482&gt;=6.5,AP482&lt;=9),"6,5 a 9",IF(AND(AP482&gt;=9.5,AP482&lt;=20),"9,5 a 20","Fuera de rango"))))))))))</f>
        <v>-9 a -6,5</v>
      </c>
      <c r="AR482" s="11" t="n">
        <f aca="false">IF(AQ482="","",IF(AQ482="-20 a -9,5",1,IF(AQ482="-9 a -6,5",2,IF(AQ482="-6","NORMA",IF(AQ482="-5,5 a -3",3,IF(AQ482="-2,5 a 0",4,IF(AQ482="0,5 a 3",5,IF(AQ482="3,5 a 6",6,IF(AQ482="6,5 a 9",7,IF(AQ482="9,5 a 20",8,""))))))))))</f>
        <v>2</v>
      </c>
      <c r="AS482" s="9" t="n">
        <v>0</v>
      </c>
      <c r="AT482" s="10" t="str">
        <f aca="false">IF(AS482="","",IF(AND(AS482&gt;=-16,AS482&lt;=-14),"-16 a -14",IF(AND(AS482&gt;=-13.5,AS482&lt;=-11.5),"-13,5 a -11,5",IF(AND(AS482&gt;=-11,AS482&lt;=-9),"-11 a -9",IF(AND(AS482&gt;=-8.5,AS482&lt;=-6.5),"-8,5 a -6,5",IF(AND(AS482&gt;=-6,AS482&lt;=-4),"-6 a -4",IF(AND(AS482&gt;=-3.5,AS482&lt;=-1.5),"-3,5 a -1,5",IF(AND(AS482&gt;=-1,AS482&lt;=1),"-1 a 1",IF(AND(AS482&gt;=1.5,AS482&lt;=3.5),"1,5 a 3,5",IF(AND(AS482&gt;=4,AS482&lt;=6),"4 a 6",IF(AND(AS482&gt;=6.5,AS482&lt;=8.5),"6,5 a 8,5",IF(AND(AS482&gt;=9,AS482&lt;=11),"9 a 11",IF(AND(AS482&gt;=11.5,AS482&lt;=13.5),"11,5 a 13,5",IF(AND(AS482&gt;=14,AS482&lt;=16),"14 a 16",IF(AND(AS482&gt;=16.5,AS482&lt;=18.5),"16,5 a 18,5",IF(AND(AS482&gt;=19,AS482&lt;=21),"19 a 21","Fuera de rango"))))))))))))))))</f>
        <v>-1 a 1</v>
      </c>
      <c r="AU482" s="11" t="n">
        <f aca="false" t="array" ref="AU482">IF(AT482="","",_xlfn.IFS(AT482="-16 a -14",1,AT482="-13,5 a -11,5",2,AT482="-11 a -9",3,AT482="-8,5 a -6,5",4,AT482="-6 a -4",5,AT482="-3,5 a -1,5",6,AT482="-1 a 1",7,AT482="1,5 a 3,5",8,AT482="4 a 6","NORMA",AT482="6,5 a 8,5",9,AT482="9 a 11",10,AT482="11,5 a 13,5",11,AT482="14 a 16",12,AT482="16,5 a 18,5",13,AT482="19 a 21",14,TRUE(),""))</f>
        <v>7</v>
      </c>
      <c r="AV482" s="9" t="n">
        <v>1</v>
      </c>
      <c r="AW482" s="10" t="str">
        <f aca="false">IF(AV482="","",IF(AND(AV482&gt;=-1,AV482&lt;=-0.5),"-1 a -0,5",IF(AND(AV482&gt;-0.5,AV482&lt;=0),"De -0,5 a 0",IF(AND(AV482&gt;=0.25,AV482&lt;=0.75),"0,25 a 0,75",IF(AND(AV482&gt;=1,AV482&lt;=1.5),"1 a 1,5",IF(AND(AV482&gt;=1.75,AV482&lt;=2.25),"1,75 a 2,25",IF(AND(AV482&gt;=2.5,AV482&lt;=3),"2,5 a 3",IF(AND(AV482&gt;=3.25,AV482&lt;=3.75),"3,25 a 3,75","Fuera de rango"))))))))</f>
        <v>1 a 1,5</v>
      </c>
      <c r="AX482" s="10" t="n">
        <f aca="false">IF(AW482="","",IF(OR(AW482="-1 a -0,5",AW482="-1 a -0.5"),1,IF(OR(AW482="De -0,5 a 0",AW482="-0,5 a 0",AW482="De -0.5 a 0"),2,IF(OR(AW482="0,25 a 0,75",AW482="0.25 a 0.75"),"NORMA",IF(OR(AW482="1 a 1,5",AW482="1 a 1.5"),3,IF(OR(AW482="1,75 a 2,25",AW482="1.75 a 2.25"),4,IF(OR(AW482="2,5 a 3",AW482="2.5 a 3"),5,IF(OR(AW482="3,25 a 3,75",AW482="3.25 a 3.75"),6,""))))))))</f>
        <v>3</v>
      </c>
      <c r="AY482" s="9" t="n">
        <v>-9</v>
      </c>
      <c r="AZ482" s="10" t="str">
        <f aca="false">IF(AY482="","",IF(AND(AY482&gt;=-20,AY482&lt;=-9.5),"-20 a -9,5",IF(AND(AY482&gt;=-9,AY482&lt;=-6.5),"-9 a -6,5",IF(AY482=-6,"-6",IF(AND(AY482&gt;=-5.5,AY482&lt;=-3),"-5,5 a -3",IF(AND(AY482&gt;=-2.5,AY482&lt;=0),"-2,5 a 0",IF(AND(AY482&gt;=0.5,AY482&lt;=3),"0,5 a 3",IF(AND(AY482&gt;=3.5,AY482&lt;=6),"3,5 a 6","Fuera de rango"))))))))</f>
        <v>-9 a -6,5</v>
      </c>
      <c r="BA482" s="11" t="n">
        <f aca="false">IF(AZ482="","",IF(AZ482="-20 a -9,5",1,IF(AZ482="-9 a -6,5",2,IF(AZ482="-6","NORMA",IF(AZ482="-5,5 a -3",3,IF(AZ482="-2,5 a 0",4,IF(AZ482="0,5 a 3",5,IF(AZ482="3,5 a 6",6,""))))))))</f>
        <v>2</v>
      </c>
      <c r="BB482" s="9" t="n">
        <v>0</v>
      </c>
      <c r="BC482" s="10" t="str">
        <f aca="false" t="array" ref="BC482">IF(BB482="","",_xlfn.IFS(AND(BB482&gt;=0,BB482&lt;=2),"0 a 2",AND(BB482&gt;=2.5,BB482&lt;=4.5),"2,5 a 4,5",AND(BB482&gt;=5,BB482&lt;=7),"5 a 7",AND(BB482&gt;=7.5,BB482&lt;=9.5),"7,5 a 9,5",AND(BB482&gt;=10,BB482&lt;=12),"10 a 12",AND(BB482&gt;=12.5,BB482&lt;=14.5),"12,5 a 14,5",BB482=15,"15",AND(BB482&gt;=15.5,BB482&lt;=17.5),"15,5 a 17,5",AND(BB482&gt;=18,BB482&lt;=20),"18 a 20",AND(BB482&gt;=20.5,BB482&lt;=22.5),"20,5 a 22,5",AND(BB482&gt;=23,BB482&lt;=25),"23 a 25",TRUE(),"Fuera de rango"))</f>
        <v>0 a 2</v>
      </c>
      <c r="BD482" s="11" t="n">
        <f aca="false" t="array" ref="BD482">IF(BC482="","",_xlfn.IFS(BC482="0 a 2",1,BC482="2,5 a 4,5",2,BC482="5 a 7",3,BC482="7,5 a 9,5",4,BC482="10 a 12",5,BC482="12,5 a 14,5",6,BC482="15","NORMA",BC482="15,5 a 17,5",7,BC482="18 a 20",8,BC482="20,5 a 22,5",9,BC482="23 a 25",10,TRUE(),"Fuera de rango"))</f>
        <v>1</v>
      </c>
      <c r="BE482" s="9" t="n">
        <v>28</v>
      </c>
      <c r="BF482" s="10" t="str">
        <f aca="false">IF(BE482="","",IF(AND(BE482&gt;=-20,BE482&lt;=-10),"-20 a -10",IF(AND(BE482&gt;=-9.5,BE482&lt;=0.5),"-9,5 a 0,5",IF(AND(BE482&gt;=1,BE482&lt;=11),"1 a 11",IF(AND(BE482&gt;=11.5,BE482&lt;=20.5),"11,5 a 20,5",IF(BE482=21,"21",IF(AND(BE482&gt;=21.5,BE482&lt;=31.5),"21,5 a 31,5",IF(AND(BE482&gt;=32,BE482&lt;=42),"32 a 42","Fuera de rango"))))))))</f>
        <v>21,5 a 31,5</v>
      </c>
      <c r="BG482" s="11" t="n">
        <f aca="false">IF(BF482="","",IF(BF482="-20 a -10",1,IF(BF482="-9,5 a 0,5",2,IF(BF482="1 a 11",3,IF(BF482="11,5 a 20,5",4,IF(BF482="21","NORMA",IF(BF482="21,5 a 31,5",5,IF(BF482="32 a 42",6,""))))))))</f>
        <v>5</v>
      </c>
      <c r="BH482" s="9" t="n">
        <v>6</v>
      </c>
      <c r="BI482" s="10" t="str">
        <f aca="false">IF(BH482="","",IF(AND(BH482&gt;=-20,BH482&lt;=-15),"-20 a -15",IF(AND(BH482&gt;=-14.5,BH482&lt;=-9.5),"-14,5 a -9,5",IF(AND(BH482&gt;=-9,BH482&lt;=-4),"-9 a -4",IF(AND(BH482&gt;=-3.5,BH482&lt;=2.5),"-3,5 a 2,5",IF(AND(BH482&gt;=3,BH482&lt;=8),"3 a 8",IF(AND(BH482&gt;=8.5,BH482&lt;=14.5),"8,5 a 14,5",IF(BH482=15,"15",IF(AND(BH482&gt;=15.5,BH482&lt;=20.5),"15,5 a 20,5",IF(AND(BH482&gt;=21,BH482&lt;=26),"21 a 26","Fuera de rango"))))))))))</f>
        <v>3 a 8</v>
      </c>
      <c r="BJ482" s="11" t="n">
        <f aca="false">IF(BI482="","",IF(BI482="-20 a -15",1,IF(BI482="-14,5 a -9,5",2,IF(BI482="-9 a -4",3,IF(BI482="-3,5 a 2,5",4,IF(BI482="3 a 8",5,IF(BI482="8,5 a 14,5",6,IF(BI482="15","NORMA",IF(BI482="15,5 a 20,5",7,IF(BI482="21 a 26",8,IF(BI482="26,5 a 31,5",9,"")))))))))))</f>
        <v>5</v>
      </c>
      <c r="BK482" s="9" t="n">
        <v>0</v>
      </c>
      <c r="BL482" s="10" t="str">
        <f aca="false">IF(BK482="","",IF(AND(BK482&gt;=0,BK482&lt;=2),"0 - 2",IF(AND(BK482&gt;=2.5,BK482&lt;=4.5),"2,5 - 4,5",IF(AND(BK482&gt;=5,BK482&lt;=7),"5 - 7",IF(AND(BK482&gt;=7.5,BK482&lt;=9.5),"7,5 - 9,5",IF(AND(BK482&gt;=10,BK482&lt;=12),"10 - 12",IF(AND(BK482&gt;=12.5,BK482&lt;=13.5),"12,5 - 13,5",IF(BK482=14,"14",IF(AND(BK482&gt;=14.5,BK482&lt;=16.5),"14,5 - 16,5",IF(AND(BK482&gt;=17,BK482&lt;=19),"17 - 19",IF(AND(BK482&gt;=19.5,BK482&lt;=21.5),"19,5 - 21,5",IF(AND(BK482&gt;=22,BK482&lt;=24),"22 - 24",IF(AND(BK482&gt;=24.5,BK482&lt;=26.5),"24,5 - 26,5",IF(AND(BK482&gt;=27,BK482&lt;=29),"27 - 29",IF(AND(BK482&gt;=29.5,BK482&lt;=30),"29,5 - 30","Fuera de rango")))))))))))))))</f>
        <v>0 - 2</v>
      </c>
      <c r="BM482" s="11" t="n">
        <f aca="false">IF(BL482="","",IF(BL482="0 - 2",1,IF(BL482="2,5 - 4,5",2,IF(BL482="5 - 7",3,IF(BL482="7,5 - 9,5",4,IF(BL482="10 - 12",5,IF(BL482="12,5 - 13,5",6,IF(BL482="14","NORMA",IF(BL482="14,5 - 16,5",7,IF(BL482="17 - 19",8,IF(BL482="19,5 - 21,5",9,IF(BL482="22 - 24",10,IF(BL482="24,5 - 26,5",11,IF(BL482="27 - 29",12,IF(BL482="29,5 - 30",13,"")))))))))))))))</f>
        <v>1</v>
      </c>
      <c r="BN482" s="9" t="n">
        <v>18</v>
      </c>
      <c r="BO482" s="11" t="str">
        <f aca="false">IF(BN482="","",IF(AND(BN482&gt;=-20,BN482&lt;=-10),"-20 a -10",IF(AND(BN482&gt;=-9.5,BN482&lt;=0.5),"-9,5 a 0,5",IF(AND(BN482&gt;=1,BN482&lt;=11),"1 a 11",IF(AND(BN482&gt;=11.5,BN482&lt;=21.5),"11,5 a 21,5",IF(BN482=22,"22",IF(AND(BN482&gt;=22.5,BN482&lt;=32.5),"22,5 a 32,5",IF(AND(BN482&gt;=33,BN482&lt;=43),"33 a 43","Fuera de rango"))))))))</f>
        <v>11,5 a 21,5</v>
      </c>
      <c r="BP482" s="11" t="n">
        <f aca="false">IF(BO482="","",IF(BO482="-20 a -10",1,IF(BO482="-9,5 a 0,5",2,IF(BO482="1 a 11",3,IF(BO482="11,5 a 21,5",4,IF(BO482="22","NORMA",IF(BO482="22,5 a 32,5",5,IF(BO482="33 a 43",6,""))))))))</f>
        <v>4</v>
      </c>
      <c r="BQ482" s="9" t="n">
        <v>11</v>
      </c>
      <c r="BR482" s="10" t="str">
        <f aca="false">IF(BQ482="","",IF(AND(BQ482&gt;=-20,BQ482&lt;=-15),"-20 a -15",IF(AND(BQ482&gt;=-14.5,BQ482&lt;=-9.5),"-14,5 a -9,5",IF(AND(BQ482&gt;=-9,BQ482&lt;=-4),"-9 a -4",IF(AND(BQ482&gt;=-3.5,BQ482&lt;=2.5),"-3,5 a 2,5",IF(AND(BQ482&gt;=3,BQ482&lt;=8),"3 a 8",IF(AND(BQ482&gt;=8.5,BQ482&lt;=13.5),"8,5 a 13,5",IF(AND(BQ482&gt;=14,BQ482&lt;=17.5),"14 a 17,5",IF(BQ482=18,"18",IF(AND(BQ482&gt;=18.5,BQ482&lt;=23.5),"18,5 a 23,5",IF(AND(BQ482&gt;=24,BQ482&lt;=29),"24 a 29",IF(AND(BQ482&gt;=29.5,BQ482&lt;=34.5),"29,5 a 34,5",IF(AND(BQ482&gt;=35,BQ482&lt;=40),"35 a 40","Fuera de rango")))))))))))))</f>
        <v>8,5 a 13,5</v>
      </c>
      <c r="BS482" s="11" t="n">
        <f aca="false">IF(BR482="","",IF(BR482="-20 a -15",1,IF(BR482="-14,5 a -9,5",2,IF(BR482="-9 a -4",3,IF(BR482="-3,5 a 2,5",4,IF(BR482="3 a 8",5,IF(BR482="8,5 a 13,5",6,IF(BR482="14 a 17,5",7,IF(BR482="18","NORMA",IF(BR482="18,5 a 23,5",8,IF(BR482="24 a 29",9,IF(BR482="29,5 a 34,5",10,IF(BR482="35 a 40",11,"")))))))))))))</f>
        <v>6</v>
      </c>
      <c r="BT482" s="9" t="n">
        <v>0</v>
      </c>
      <c r="BU482" s="10" t="str">
        <f aca="false">IF(BT482="","",IF(AND(BT482&gt;=-20,BT482&lt;=-18),"-20 a -18",IF(AND(BT482&gt;=-17.5,BT482&lt;=-15.5),"-17,5 a -15,5",IF(AND(BT482&gt;=-15,BT482&lt;=-13),"-15 a -13",IF(AND(BT482&gt;=-12.5,BT482&lt;=-10.5),"-12,5 a -10,5",IF(AND(BT482&gt;=-10,BT482&lt;=-8),"-10 a -8",IF(AND(BT482&gt;=-7.5,BT482&lt;=-5.5),"-7,5 a -5,5",IF(AND(BT482&gt;=-5,BT482&lt;=-3),"-5 a -3",IF(AND(BT482&gt;=-2.5,BT482&lt;=-0.5),"-2,5 a -0,5",IF(BT482=0,"0",IF(AND(BT482&gt;=0.5,BT482&lt;=2.5),"0,5 a 2,5",IF(AND(BT482&gt;=3,BT482&lt;=5),"3 a 5",IF(AND(BT482&gt;=5.5,BT482&lt;=7.5),"5,5 a 7,5",IF(AND(BT482&gt;=8,BT482&lt;=10),"8 a 10",IF(AND(BT482&gt;=10.5,BT482&lt;=12.5),"10,5 a 12,5",IF(AND(BT482&gt;=13,BT482&lt;=15),"13 a 15",IF(AND(BT482&gt;=15.5,BT482&lt;=17.5),"15,5 a 17,5",IF(AND(BT482&gt;=18,BT482&lt;=20),"18 a 20","Fuera de rango"))))))))))))))))))</f>
        <v>0</v>
      </c>
      <c r="BV482" s="11" t="str">
        <f aca="false">IF(BT482="","",IF(BT482=0,"NORMA",IF(AND(BT482&gt;=-20,BT482&lt;=-18),2,IF(AND(BT482&gt;=-17.5,BT482&lt;=-15.5),2,IF(AND(BT482&gt;=-15,BT482&lt;=-13),3,IF(AND(BT482&gt;=-12.5,BT482&lt;=-10.5),4,IF(AND(BT482&gt;=-10,BT482&lt;=-8),5,IF(AND(BT482&gt;=-7.5,BT482&lt;=-5.5),6,IF(AND(BT482&gt;=-5,BT482&lt;=-3),7,IF(AND(BT482&gt;=-2.5,BT482&lt;=-0.5),8,IF(AND(BT482&gt;=0.5,BT482&lt;=2.5),9,IF(AND(BT482&gt;=3,BT482&lt;=5),10,IF(AND(BT482&gt;=5.5,BT482&lt;=7.5),11,IF(AND(BT482&gt;=8,BT482&lt;=10),12,IF(AND(BT482&gt;=10.5,BT482&lt;=12.5),13,IF(AND(BT482&gt;=13,BT482&lt;=15),14,IF(AND(BT482&gt;=15.5,BT482&lt;=17.5),15,IF(AND(BT482&gt;=18,BT482&lt;=20),16,"Fuera de rango"))))))))))))))))))</f>
        <v>NORMA</v>
      </c>
      <c r="BW482" s="9" t="n">
        <v>-3.75</v>
      </c>
      <c r="BX482" s="10" t="n">
        <f aca="false">18.5- (0.3*H482)</f>
        <v>6.2</v>
      </c>
      <c r="BY482" s="10" t="n">
        <f aca="false">(BW482)-(BX482)</f>
        <v>-9.95</v>
      </c>
      <c r="BZ482" s="10" t="str">
        <f aca="false">IF(BY482="","",IF(BY482&lt;-27.5,"De -30 a -28",IF(BY482&lt;-25,"De -27,5 a -25,5",IF(BY482&lt;-22.5,"De -25 a -23",IF(BY482&lt;-20,"De -22,5 a -20,5",IF(BY482&lt;-17.5,"De -20 a -18",IF(BY482&lt;-15,"De -17,5 a -15,5",IF(BY482&lt;-12.5,"De -15 a -13",IF(BY482&lt;-10,"De -12,5 a -10,5",IF(BY482&lt;-7.5,"De -10 a -8",IF(BY482&lt;-5,"De -7,5 a -5,5",IF(BY482&lt;-2.5,"De -5 a -3",IF(BY482&lt;0,"De -2,5 a -0,5",IF(BY482&lt;2.5,"De 0 a 2",IF(BY482&lt;5,"De 2,5 a 4,5",IF(BY482&lt;7.5,"De 5 a 7",IF(BY482&lt;10,"De 7,5 a 9,5",IF(BY482&lt;12.5,"De 10 a 12",IF(BY482&lt;15,"De 12,5 a 14,5",IF(BY482&lt;17.5,"De 15 a 17",IF(BY482&lt;20,"De 17,5 a 19,5",IF(BY482&lt;22.5,"De 20 a 22",IF(BY482&lt;25,"De 22,5 a 24,5",IF(BY482&lt;27.5,"De 25 a 27","De 27,5 a 30"))))))))))))))))))))))))</f>
        <v>De -10 a -8</v>
      </c>
      <c r="CA482" s="12" t="n">
        <f aca="false">IF(BY482="","",IF(BY482&lt;=-28,1,IF(BY482&lt;=-25.5,2,IF(BY482&lt;=-23,3,IF(BY482&lt;=-20.5,4,IF(BY482&lt;=-18,5,IF(BY482&lt;=-15.5,6,IF(BY482&lt;=-13,7,IF(BY482&lt;=-10.5,8,IF(BY482&lt;=-8,9,IF(BY482&lt;=-5.5,10,IF(BY482&lt;=-3,11,IF(BY482&lt;=-0.5,12,IF(BY482&lt;=2,13,IF(BY482&lt;=4.5,14,IF(BY482&lt;=7,15,IF(BY482&lt;=9.5,16,IF(BY482&lt;=12,17,IF(BY482&lt;=14.5,18,IF(BY482&lt;=17,19,IF(BY482&lt;=19.5,20,IF(BY482&lt;=22,21,IF(BY482&lt;=24.5,22,IF(BY482&lt;=27,23,IF(BY482&lt;=30,24,"Fuera de rango")))))))))))))))))))))))))</f>
        <v>9</v>
      </c>
      <c r="CB482" s="9" t="n">
        <v>-4.25</v>
      </c>
      <c r="CC482" s="10" t="n">
        <f aca="false">18.5- (0.3*H482)</f>
        <v>6.2</v>
      </c>
      <c r="CD482" s="10" t="n">
        <f aca="false">(CB482)-(CC482)</f>
        <v>-10.45</v>
      </c>
      <c r="CE482" s="10" t="str">
        <f aca="false">IF(CD482="","",IF(CD482&lt;-27.5,"De -30 a -28",IF(CD482&lt;-25,"De -27,5 a -25,5",IF(CD482&lt;-22.5,"De -25 a -23",IF(CD482&lt;-20,"De -22,5 a -20,5",IF(CD482&lt;-17.5,"De -20 a -18",IF(CD482&lt;-15,"De -17,5 a -15,5",IF(CD482&lt;-12.5,"De -15 a -13",IF(CD482&lt;-10,"De -12,5 a -10,5",IF(CD482&lt;-7.5,"De -10 a -8",IF(CD482&lt;-5,"De -7,5 a -5,5",IF(CD482&lt;-2.5,"De -5 a -3",IF(CD482&lt;0,"De -2,5 a -0,5",IF(CD482&lt;=2,"De 0 a 2",IF(CD482&lt;=4.5,"De 2,5 a 4,5",IF(CD482&lt;=7,"De 5 a 7",IF(CD482&lt;=9.5,"De 7,5 a 9,5",IF(CD482&lt;=12,"De 10 a 12",IF(CD482&lt;=14.5,"De 12,5 a 14,5",IF(CD482&lt;=17,"De 15 a 17",IF(CD482&lt;=19.5,"De 17,5 a 19,5",IF(CD482&lt;=22,"De 20 a 22",IF(CD482&lt;=24.5,"De 22,5 a 24,5",IF(CD482&lt;=27,"De 25 a 27","De 27,5 a 30"))))))))))))))))))))))))</f>
        <v>De -12,5 a -10,5</v>
      </c>
      <c r="CF482" s="12" t="n">
        <f aca="false">IF(CD482="","",IF(CD482&lt;-27.5,1,IF(CD482&lt;-25,2,IF(CD482&lt;-22.5,3,IF(CD482&lt;-20,4,IF(CD482&lt;-17.5,5,IF(CD482&lt;-15,6,IF(CD482&lt;-12.5,7,IF(CD482&lt;-10,8,IF(CD482&lt;-7.5,9,IF(CD482&lt;-5,10,IF(CD482&lt;-2.5,11,IF(CD482&lt;0,12,IF(CD482&lt;2.5,13,IF(CD482&lt;5,14,IF(CD482&lt;7.5,15,IF(CD482&lt;10,16,IF(CD482&lt;12.5,17,IF(CD482&lt;15,18,IF(CD482&lt;17.5,19,IF(CD482&lt;20,20,IF(CD482&lt;22.5,21,IF(CD482&lt;25,22,IF(CD482&lt;27.5,23,24))))))))))))))))))))))))</f>
        <v>8</v>
      </c>
      <c r="CG482" s="9" t="n">
        <v>-3</v>
      </c>
      <c r="CH482" s="10" t="str">
        <f aca="false">IF(CG482="","",IF(AND(CG482&gt;=-10,CG482&lt;=-9.5),"-10 a -9,5",IF(AND(CG482&gt;-9.5,CG482&lt;=-8.5),"-9 a -8,5",IF(AND(CG482&gt;-8.5,CG482&lt;=-7.5),"-8 a -7,5",IF(AND(CG482&gt;-7.5,CG482&lt;=-6.5),"-7 a -6,5",IF(AND(CG482&gt;-6.5,CG482&lt;=-5.5),"-6 a -5,5",IF(AND(CG482&gt;-5.5,CG482&lt;=-4.5),"-5 a -4,5",IF(AND(CG482&gt;-4.5,CG482&lt;=-3.5),"-4 a -3,5",IF(AND(CG482&gt;-3.5,CG482&lt;=-2.5),"-3 a -2,5",IF(CG482=-2.25,"-2,25",IF(AND(CG482&gt;-2.5,CG482&lt;=-1.5),"-2 a -1,5",IF(AND(CG482&gt;-1.5,CG482&lt;=-0.5),"-1 a -0,5",IF(AND(CG482&gt;-0.5,CG482&lt;=0.5),"0 a 0,5",IF(AND(CG482&gt;0.5,CG482&lt;=1.5),"1 a 1,5",IF(AND(CG482&gt;1.5,CG482&lt;=2.5),"2 a 2,5",IF(AND(CG482&gt;2.5,CG482&lt;=3.5),"3 a 3,5",IF(AND(CG482&gt;3.5,CG482&lt;=4.5),"4 a 4,5",IF(AND(CG482&gt;4.5,CG482&lt;=5.5),"5 a 5,5",IF(AND(CG482&gt;5.5,CG482&lt;=6.5),"6 a 6,5",IF(AND(CG482&gt;6.5,CG482&lt;=7.5),"7 a 7,5",IF(AND(CG482&gt;7.5,CG482&lt;=8.5),"8 a 8,5",IF(AND(CG482&gt;8.5,CG482&lt;=9.5),"9 a 9,5",IF(CG482&gt;=10,"10","Fuera de rango")))))))))))))))))))))))</f>
        <v>-3 a -2,5</v>
      </c>
      <c r="CI482" s="11" t="n">
        <f aca="false">IF(CG482="","",IF(CG482=-2.25,"NORMA",IF(CG482&lt;=-9.5,1,IF(CG482&lt;=-8.5,2,IF(CG482&lt;=-7.5,3,IF(CG482&lt;=-6.5,4,IF(CG482&lt;=-5.5,5,IF(CG482&lt;=-4.5,6,IF(CG482&lt;=-3.5,7,IF(CG482&lt;=-2.5,8,IF(CG482&lt;=-1.5,9,IF(CG482&lt;=-0.5,10,IF(CG482&lt;=0.5,11,IF(CG482&lt;=1.5,12,IF(CG482&lt;=2.5,13,IF(CG482&lt;=3.5,14,IF(CG482&lt;=4.5,15,IF(CG482&lt;=5.5,16,IF(CG482&lt;=6.5,17,IF(CG482&lt;=7.5,18,IF(CG482&lt;=8.5,19,IF(CG482&lt;=9.5,20,IF(CG482=10,21,"Fuera de rango")))))))))))))))))))))))</f>
        <v>8</v>
      </c>
      <c r="CJ482" s="9" t="n">
        <v>3</v>
      </c>
      <c r="CK482" s="10" t="str">
        <f aca="false">IF(CJ482="","",IF(AND(CJ482&gt;=-6,CJ482&lt;=-5.5),"-6 a -5,5",IF(AND(CJ482&gt;-5.5,CJ482&lt;=-4.5),"-5 a -4,5",IF(AND(CJ482&gt;-4.5,CJ482&lt;=-3.5),"-4 a -3,5",IF(AND(CJ482&gt;-3.5,CJ482&lt;=-2.5),"-3 a -2,5",IF(AND(CJ482&gt;-2.5,CJ482&lt;=-1.5),"-2 a -1,5",IF(AND(CJ482&gt;-1.5,CJ482&lt;=-0.5),"-1 a -0,5",IF(AND(CJ482&gt;-0.5,CJ482&lt;=0.5),"0 a 0,5",IF(AND(CJ482&gt;0.5,CJ482&lt;=1.5),"1 a 1,5",IF(AND(CJ482&gt;1.5,CJ482&lt;2.5),"2",IF(AND(CJ482&gt;=2.5,CJ482&lt;=3),"2,5 a 3",IF(AND(CJ482&gt;3,CJ482&lt;=4),"3,5 a 4",IF(AND(CJ482&gt;4,CJ482&lt;=5),"4,5 a 5",IF(AND(CJ482&gt;5,CJ482&lt;=6),"5,5 a 6",IF(AND(CJ482&gt;6,CJ482&lt;=7),"6,5 a 7",IF(AND(CJ482&gt;7,CJ482&lt;=8),"7,5 a 8",IF(AND(CJ482&gt;8,CJ482&lt;=9.5),"8,5 a 9,5",IF(CJ482=10,"10","Fuera de rango"))))))))))))))))))</f>
        <v>2,5 a 3</v>
      </c>
      <c r="CL482" s="11" t="n">
        <f aca="false">IF(CK482="","",IF(OR(CK482="-6 a -5,5",CK482="-6 - -5,5"),1,IF(OR(CK482="-5 a -4,5",CK482="-5 - -4,5"),2,IF(OR(CK482="-4 a -3,5",CK482="-4 - -3,5"),3,IF(OR(CK482="-3 a -2,5",CK482="-3 - -2,5"),4,IF(OR(CK482="-2 a -1,5",CK482="-2 - -1,5"),5,IF(OR(CK482="-1 a -0,5",CK482="-1 - -0,5"),6,IF(OR(CK482="0 a 0,5",CK482="0 - 0,5"),7,IF(OR(CK482="1 a 1,5",CK482="1 - 1,5"),8,IF(CK482="2","NORMA",IF(OR(CK482="2,5 a 3",CK482="2,5 - 3"),9,IF(OR(CK482="3,5 a 4",CK482="3,5 - 4"),10,IF(OR(CK482="4,5 a 5",CK482="4,5 - 5"),11,IF(OR(CK482="5,5 a 6",CK482="5,5 - 6"),12,IF(OR(CK482="6,5 a 7",CK482="6,5 - 7"),13,IF(OR(CK482="7,5 a 8",CK482="7,5 - 8"),14,IF(OR(CK482="8,5 a 9",CK482="8,5 - 9,5",CK482="9 a 9,5"),15,IF(CK482="10",15,IF(OR(CK482="0,5 a 1",CK482="0,5 - 1"),7,"Fuera de rango")))))))))))))))))))</f>
        <v>9</v>
      </c>
      <c r="CN482" s="10" t="str">
        <f aca="false">IF(CM482=0,"0", " ")</f>
        <v>0</v>
      </c>
      <c r="CO482" s="10" t="str">
        <f aca="false">IF(CM482&gt;0,"EME"," ")</f>
        <v> </v>
      </c>
      <c r="CQ482" s="10" t="str">
        <f aca="false">IF(CP482&gt;0,"0", " ")</f>
        <v> </v>
      </c>
      <c r="CR482" s="10" t="str">
        <f aca="false">IF(CP482&gt;0,"EME"," ")</f>
        <v> </v>
      </c>
      <c r="CS482" s="9" t="n">
        <v>0</v>
      </c>
      <c r="CV482" s="9" t="n">
        <v>0</v>
      </c>
      <c r="CY482" s="9" t="n">
        <v>-3</v>
      </c>
      <c r="DB482" s="9" t="n">
        <v>-1.75</v>
      </c>
      <c r="DC482" s="11" t="str">
        <f aca="false">IF(DB482&lt;0,"2"," ")</f>
        <v>2</v>
      </c>
      <c r="DD482" s="11" t="str">
        <f aca="false">IF(DB482&lt;0,"MIO"," ")</f>
        <v>MIO</v>
      </c>
      <c r="DE482" s="9" t="n">
        <v>-1.75</v>
      </c>
      <c r="DF482" s="10" t="str">
        <f aca="false">IF(DE482&lt;0,"3"," ")</f>
        <v>3</v>
      </c>
      <c r="DG482" s="10" t="str">
        <f aca="false">IF(DE482&lt;0,"AST"," ")</f>
        <v>AST</v>
      </c>
      <c r="DH482" s="9" t="n">
        <v>-1</v>
      </c>
      <c r="DI482" s="10" t="str">
        <f aca="false">IF(DH482&lt;0,"3"," ")</f>
        <v>3</v>
      </c>
      <c r="DJ482" s="10" t="str">
        <f aca="false">IF(DH482&lt;0,"AST"," ")</f>
        <v>AST</v>
      </c>
      <c r="DK482" s="9" t="n">
        <v>0</v>
      </c>
      <c r="DL482" s="10" t="str">
        <f aca="false">IF(DK482&gt;0,"4"," ")</f>
        <v> </v>
      </c>
      <c r="DM482" s="10" t="str">
        <f aca="false">IF(DK482&gt;0,"PRE"," ")</f>
        <v> </v>
      </c>
      <c r="DN482" s="9" t="n">
        <v>0</v>
      </c>
      <c r="DO482" s="10" t="str">
        <f aca="false">IF(DN482&gt;0,"4"," ")</f>
        <v> </v>
      </c>
      <c r="DP482" s="10" t="str">
        <f aca="false">IF(DN482&gt;0,"PRE"," ")</f>
        <v> </v>
      </c>
      <c r="DS482" s="12" t="str">
        <f aca="false">CONCATENATE(CO482,CU482,DA482,DG482,DM482)</f>
        <v> AST </v>
      </c>
      <c r="DT482" s="10" t="e">
        <f aca="false" t="array" ref="DT482">_xlfn.IFS(DS482="EME    ","0", DS482=" HIP   ","1", DS482="  MIO  ","2", DS482="   AST ","3", DS482="    PRE","4", DS482="EME   PRE","5", DS482=" HIP  PRE","6", DS482=" HIP AST ","7", DS482="  MIO PRE","8", DS482="  MIOAST ","9", DS482="   ASTPRE","10",DS482=" HIP ASTPRE","11", DS482="  MIOASTPRE","12", DS482="     ","0")</f>
        <v>#N/A</v>
      </c>
      <c r="DV482" s="1" t="e">
        <f aca="false" t="array" ref="DV482">_xlfn.IFS(DU482="SI","2", DU482="NO","1")</f>
        <v>#N/A</v>
      </c>
      <c r="DX482" s="11" t="str">
        <f aca="false">IF(DW482=0,"1","2")</f>
        <v>1</v>
      </c>
      <c r="DY482" s="11" t="str">
        <f aca="false" t="array" ref="DY482">_xlfn.IFS(DW482=0,"0", DW482=0.25, "1", DW482=0.5,"2", DW482=0.75,"3", DW482=1,"4",DW482=1.25,"5", DW482=1.5,"6", DW482=1.75,"7", DW482=2,"8")</f>
        <v>0</v>
      </c>
      <c r="EA482" s="11" t="str">
        <f aca="false">IF(DZ482=0,"1","2")</f>
        <v>1</v>
      </c>
      <c r="EB482" s="11" t="str">
        <f aca="false" t="array" ref="EB482">_xlfn.IFS(DZ482=0,"0", DZ482=0.25, "1", DZ482=0.5,"2", DZ482=0.75,"3", DZ482=1,"4",DZ482=1.25,"5", DZ482=1.5,"6", DZ482=1.75,"7", DZ482=2,"8")</f>
        <v>0</v>
      </c>
      <c r="ED482" s="10" t="str">
        <f aca="false">IF(EC482=0,"1","2")</f>
        <v>1</v>
      </c>
      <c r="EE482" s="11" t="str">
        <f aca="false" t="array" ref="EE482">_xlfn.IFS(EC482=0,"0", EC482=-0.25, "1", EC482=-0.5,"2", EC482=-0.75,"3", EC482=-1,"4",EC482=-1.25,"5", EC482=-1.5,"6", EC482=-1.75,"7", EC482=-2,"8", EC482=-2.25,"9",EC482=-2.5,"10", EC482=-2.75,"11", EC482=-3,"12", EC482=-3.25,"13", EC482=-3.5,"14", EC482=-3.75,"15",EC482=-4,"16")</f>
        <v>0</v>
      </c>
      <c r="EG482" s="10" t="str">
        <f aca="false">IF(EF482=0,"1","2")</f>
        <v>1</v>
      </c>
      <c r="EH482" s="11" t="str">
        <f aca="false" t="array" ref="EH482">_xlfn.IFS(EF482=0,"0", EF482=-0.25, "1", EF482=-0.5,"2", EF482=-0.75,"3", EF482=-1,"4",EF482=-1.25,"5", EF482=-1.5,"6", EF482=-1.75,"7", EF482=-2,"8", EF482=-2.25,"9",EF482=-2.5,"10", EF482=-2.75,"11", EF482=-3,"12", EF482=-3.25,"13", EF482=-3.5,"14", EF482=-3.75,"15",EF482=-4,"16")</f>
        <v>0</v>
      </c>
      <c r="EJ482" s="11" t="str">
        <f aca="false">IF(EI482=0,"1","2")</f>
        <v>1</v>
      </c>
      <c r="EK482" s="11" t="str">
        <f aca="false" t="array" ref="EK482">_xlfn.IFS(EI482=0,"0", EI482=-0.25, "1", EI482=-0.5,"2", EI482=-0.75,"3", EI482=-1,"4",EI482=-1.25,"5", EI482=-1.5,"6", EI482=-1.75,"7", EI482=-2,"8", EI482=-2.25,"9", EI482=-2.25,"9",EI482=-2.5,"10", EI482=-2.75,"11", EI482=-3,"12", EI482=-3.25,"13", EI482=-3.5,"14", EI482=-3.75,"15",EI482=-4,"16", EI482=0.25, "17", EI482=0.5, "18")</f>
        <v>0</v>
      </c>
      <c r="EM482" s="11" t="str">
        <f aca="false">IF(EL482=0,"1","2")</f>
        <v>1</v>
      </c>
      <c r="EN482" s="11" t="str">
        <f aca="false" t="array" ref="EN482">_xlfn.IFS(EL482=0.25,"17",EL482=0.5,"18", EL482=0,"0", EL482=-0.25, "1", EL482=-0.5,"2", EL482=-0.75,"3", EL482=-1,"4",EL482=-1.25,"5", EL482=-1.5,"6", EL482=-1.75,"7", EL482=-2,"8",EL482= -2.25,"9",EL482=-2.5,"10",EL482= -2.75,"11",EL482= -3,"12",EL482= -3.25,"13",EL482= -3.5,"14",EL482= -3.75,"15",EL482=-4,"16")</f>
        <v>0</v>
      </c>
      <c r="EP482" s="11" t="str">
        <f aca="false">IF(EO482=0,"1","2")</f>
        <v>1</v>
      </c>
      <c r="EQ482" s="11" t="str">
        <f aca="false" t="array" ref="EQ482">_xlfn.IFS(EO482=0,"0", EO482=0.25, "1", EO482=0.5,"2", EO482=0.75,"3", EO482=1,"4",EO482=1.25,"5", EO482=1.5,"6", EO482=1.75,"7", EO482=2,"8", EO482=2.25,"9", EO482=2.25,"9",EO482=2.5,"10", EO482=2.75,"11", EO482=3,"12", EO482=3.25,"13", EO482=3.5,"14", EO482=3.75,"15",EO482=4,"16", EO482=-0.25, "17", bq=-0.5, "18")</f>
        <v>0</v>
      </c>
      <c r="ES482" s="11" t="str">
        <f aca="false">IF(ER482=0,"1","2")</f>
        <v>1</v>
      </c>
      <c r="ET482" s="11" t="str">
        <f aca="false" t="array" ref="ET482">_xlfn.IFS(ER482=0,"0", ER482=0.25, "1", ER482=0.5,"2", ER482=0.75,"3", ER482=1,"4",ER482=1.25,"5", ER482=1.5,"6", ER482=1.75,"7", ER482=2,"8", ER482=2.25,"9", ER482=2.25,"9",ER482=2.5,"10", ER482=2.75,"11", ER482=3,"12", ER482=3.25,"13", ER482=3.5,"14", ER482=3.75,"15",ER482=4,"16", ER482=-0.25, "17", bq=-0.5, "18")</f>
        <v>0</v>
      </c>
      <c r="EV482" s="14" t="e">
        <f aca="false">VLOOKUP(EU482,LEYENDA!$G$2:$H$8,2,TRUE())</f>
        <v>#N/A</v>
      </c>
      <c r="EW482" s="14" t="e">
        <f aca="false" t="array" ref="EW482">_xlfn.IFS(EV482="0-5","1", EV482="6-12","2", EV482="13-18","3", EV482="19-24","4", EV482="25-36","5", EV482="37-48","6", EV482="49-60","7")</f>
        <v>#N/A</v>
      </c>
    </row>
    <row r="483" customFormat="false" ht="13.5" hidden="false" customHeight="false" outlineLevel="0" collapsed="false">
      <c r="A483" s="1" t="n">
        <v>169</v>
      </c>
      <c r="B483" s="2" t="n">
        <v>1</v>
      </c>
      <c r="C483" s="33" t="n">
        <v>44750</v>
      </c>
      <c r="E483" s="5" t="str">
        <f aca="false">VLOOKUP(A483,'286'!$A$3:$J$6279,10,FALSE())</f>
        <v>JARAIZ PANIAGUA, PALOMA</v>
      </c>
      <c r="F483" s="4" t="str">
        <f aca="false">VLOOKUP(A483,'286'!$A$3:$I$1768,3,FALSE())</f>
        <v>JAPAPA</v>
      </c>
      <c r="G483" s="6" t="n">
        <f aca="false">VLOOKUP(A483,'286'!$A$3:$I$1768,4,FALSE())</f>
        <v>32370</v>
      </c>
      <c r="H483" s="7" t="n">
        <f aca="false">YEAR(C483)-YEAR(G483)</f>
        <v>34</v>
      </c>
      <c r="I483" s="1" t="str">
        <f aca="false">VLOOKUP(H483,LEYENDA!$C$2:$D$6,2,TRUE())</f>
        <v>25-40</v>
      </c>
      <c r="J483" s="5" t="str">
        <f aca="false">VLOOKUP(A483,'286'!$A$3:$I$1768,7,FALSE())</f>
        <v>M</v>
      </c>
      <c r="K483" s="8" t="n">
        <f aca="false">VLOOKUP(A483,'286'!$A$3:$I$1768,2,FALSE())</f>
        <v>0</v>
      </c>
      <c r="L483" s="4" t="str">
        <f aca="false">VLOOKUP(A483,'286'!$A$3:$I$1768,8,FALSE())</f>
        <v>D</v>
      </c>
      <c r="M483" s="4" t="str">
        <f aca="false">VLOOKUP(A483,'286'!$A$3:$I$1768,9,FALSE())</f>
        <v>I</v>
      </c>
      <c r="N483" s="8" t="str">
        <f aca="false">IF(R483=O483, "MISMA","CONTRARIA")</f>
        <v>CONTRARIA</v>
      </c>
      <c r="O483" s="8" t="str">
        <f aca="false" t="array" ref="O483">_xlfn.IFS(L483="D","1", L483="I","2")</f>
        <v>1</v>
      </c>
      <c r="P483" s="8" t="e">
        <f aca="false" t="array" ref="P483">_xlfn.IFS(K483="OD","1", K483="OI","2")</f>
        <v>#N/A</v>
      </c>
      <c r="Q483" s="1" t="str">
        <f aca="false" t="array" ref="Q483">_xlfn.IFS(J483="M","1", J483="H","2")</f>
        <v>1</v>
      </c>
      <c r="R483" s="8" t="str">
        <f aca="false" t="array" ref="R483">_xlfn.IFS(M483="D","1", M483="I","2")</f>
        <v>2</v>
      </c>
      <c r="S483" s="1" t="str">
        <f aca="false" t="array" ref="S483">_xlfn.IFS(N483="CONTRARIA", "1",N483= "MISMA","2")</f>
        <v>1</v>
      </c>
      <c r="T483" s="1" t="str">
        <f aca="false" t="array" ref="T483">_xlfn.IFS(I483="0-12","1", I483="13-24","2", I483="25-40","3", I483="41-60","4", I483="61-100","5")</f>
        <v>3</v>
      </c>
      <c r="U483" s="9" t="n">
        <v>-1.5</v>
      </c>
      <c r="V483" s="10" t="str">
        <f aca="false">IF(U483="","",IF(AND(U483&gt;=-9,U483&lt;=-6.5),"-9 a -6,5",IF(AND(U483&gt;=-6,U483&lt;=-3.5),"-6 a -3,5",IF(AND(U483&gt;=-3,U483&lt;=-1),"-3 a -1",IF(U483=-0.5,"-0,5",IF(AND(U483&gt;=0,U483&lt;=2.5),"0 a 2,5",IF(AND(U483&gt;=3,U483&lt;=5.5),"3 a 5,5",IF(AND(U483&gt;=6,U483&lt;=8.5),"6 a 8,5",IF(AND(U483&gt;=9,U483&lt;=20),"9 a 20","Fuera de rango")))))))))</f>
        <v>-3 a -1</v>
      </c>
      <c r="W483" s="11" t="n">
        <f aca="false">IF(V483="","",IF(V483="-9 a -6,5",2,IF(V483="-6 a -3,5",3,IF(V483="-3 a -1",4,IF(V483="-0,5","NORMA",IF(V483="0 a 2,5",5,IF(V483="3 a 5,5",6,IF(V483="6 a 8,5",7,IF(V483="9 a 20",8,"Fuera de rango")))))))))</f>
        <v>4</v>
      </c>
      <c r="X483" s="9" t="n">
        <v>11</v>
      </c>
      <c r="Y483" s="11" t="str">
        <f aca="false">IF(X483="","",IF(AND(X483&gt;=0,X483&lt;=4),"0 a 4",IF(AND(X483&gt;=4.5,X483&lt;=8.5),"4,5 a 8,5",IF(X483=9,"9",IF(AND(X483&gt;=9.5,X483&lt;=13),"9,5 a 13",IF(AND(X483&gt;=13.5,X483&lt;=20),"13,5 a 20",IF(AND(X483&gt;=20.5,X483&lt;=35),"20,5 a 35","Fuera de rango")))))))</f>
        <v>9,5 a 13</v>
      </c>
      <c r="Z483" s="11" t="n">
        <f aca="false">IF(Y483="","",IF(Y483="0 a 4",1,IF(Y483="4,5 a 8,5",2,IF(Y483="9","NORMA",IF(Y483="9,5 a 13",3,IF(Y483="13,5 a 20",4,IF(Y483="20,5 a 35",5,"Fuera de rango")))))))</f>
        <v>3</v>
      </c>
      <c r="AA483" s="9" t="n">
        <v>20</v>
      </c>
      <c r="AB483" s="10" t="str">
        <f aca="false">IF(AA483="","",IF(AND(AA483&gt;=0,AA483&lt;=9),"0 a 9",IF(AND(AA483&gt;=9.5,AA483&lt;=18.5),"9,5 a 18,5",IF(AA483=19,"19",IF(AND(AA483&gt;=19.5,AA483&lt;=28),"19,5 a 28",IF(AND(AA483&gt;=28.5,AA483&lt;=40),"28,5 a 40","Fuera de rango"))))))</f>
        <v>19,5 a 28</v>
      </c>
      <c r="AC483" s="11" t="n">
        <f aca="false" t="array" ref="AC483">_xlfn.IFS(AB483="","",AB483="0 a 9",1,AB483="9,5 a 18,5",2,AB483="19","NORMA",AB483="19,5 a 28",3,AB483="28,5 a 40",4,TRUE(),"Fuera de rango")</f>
        <v>3</v>
      </c>
      <c r="AD483" s="9" t="n">
        <v>17</v>
      </c>
      <c r="AE483" s="10" t="str">
        <f aca="false">IF(AD483="","",IF(AND(AD483&gt;=-10,AD483&lt;=0),"De -10 a 0",IF(AND(AD483&gt;=0.5,AD483&lt;=9.5),"0,5 a 9,5",IF(AD483=10,"10",IF(AND(AD483&gt;=10.5,AD483&lt;=20),"10,5 a 20",IF(AND(AD483&gt;=20.5,AD483&lt;=40),"20,5 a 40","Fuera de rango"))))))</f>
        <v>10,5 a 20</v>
      </c>
      <c r="AF483" s="12" t="n">
        <f aca="false">IF(AD483="","",IF(AND(AD483&gt;=-10,AD483&lt;=0),1,IF(AND(AD483&gt;=0.5,AD483&lt;=9.5),2,IF(AD483=10,"NORMA",IF(AND(AD483&gt;=10.5,AD483&lt;=20),3,IF(AND(AD483&gt;=20.5,AD483&lt;=40),4,""))))))</f>
        <v>3</v>
      </c>
      <c r="AG483" s="9" t="n">
        <v>9</v>
      </c>
      <c r="AH483" s="10" t="str">
        <f aca="false">IF(AG483="","",IF(AND(AG483&gt;=0,AG483&lt;=4),"0 a 4",IF(AND(AG483&gt;=4.5,AG483&lt;=8.5),"4,5 a 8,5",IF(AG483=9,"9",IF(AND(AG483&gt;=9.5,AG483&lt;=13),"9,5 a 13",IF(AND(AG483&gt;=13.5,AG483&lt;=25),"13,5 a 25","Fuera de rango"))))))</f>
        <v>9</v>
      </c>
      <c r="AI483" s="10" t="str">
        <f aca="false">IF(AH483="","",IF(AH483="0 a 4",1,IF(AH483="4,5 a 8,5",2,IF(AH483="9","NORMA",IF(AH483="9,5 a 13",3,IF(AH483="13,5 a 25",4,""))))))</f>
        <v>NORMA</v>
      </c>
      <c r="AJ483" s="9" t="n">
        <v>5</v>
      </c>
      <c r="AK483" s="10" t="str">
        <f aca="false">IF(AJ483="","",IF(AND(AJ483&gt;=-15,AJ483&lt;=-10.5),"-15 a -10,5",IF(AND(AJ483&gt;=-10,AJ483&lt;=-4),"-10 a -4",IF(AND(AJ483&gt;=-4.5,AJ483&lt;=0),"-4,5 a 0",IF(AND(AJ483&gt;=0.5,AJ483&lt;=4.5),"0,5 a 4,5",IF(AJ483=5,"5",IF(AND(AJ483&gt;=5.5,AJ483&lt;=10),"5,5 a 10",IF(AND(AJ483&gt;=10.5,AJ483&lt;=20),"10,5 a 20","Fuera de rango"))))))))</f>
        <v>5</v>
      </c>
      <c r="AL483" s="11" t="str">
        <f aca="false">IF(AK483="","",IF(AK483="-15 a -10,5",1,IF(AK483="-10 a -4",2,IF(AK483="-4,5 a 0",3,IF(AK483="0,5 a 4,5",4,IF(AK483="5","NORMA",IF(AK483="5,5 a 10",5,IF(AK483="10,5 a 20",6,"Error"))))))))</f>
        <v>NORMA</v>
      </c>
      <c r="AM483" s="9" t="n">
        <v>0</v>
      </c>
      <c r="AN483" s="10" t="str">
        <f aca="false">IF(AM483="","",IF(AND(AM483&gt;=-7.5,AM483&lt;=-5.5),"-7,5 a -5,5",IF(AND(AM483&gt;=-5,AM483&lt;=-3),"-5 a -3",IF(AND(AM483&gt;=-2.5,AM483&lt;=-0.5),"-2,5 a -0,5",IF(AM483=0,"0,00",IF(AND(AM483&gt;=0.5,AM483&lt;=2.5),"0,5 a 2,5",IF(AND(AM483&gt;=3,AM483&lt;=5),"3 a 5",IF(AND(AM483&gt;=5.5,AM483&lt;=7.5),"5,5 a 7,5",IF(AND(AM483&gt;=8,AM483&lt;=10),"8 a 10","Fuera de rango")))))))))</f>
        <v>0,00</v>
      </c>
      <c r="AO483" s="11" t="str">
        <f aca="false">IF(AN483="","",IF(AN483="-7,5 a -5,5",1,IF(AN483="-5 a -3",2,IF(AN483="-2,5 a -0,5",3,IF(AN483="0,00","NORMA",IF(AN483="0,5 a 2,5",4,IF(AN483="3 a 5",5,IF(AN483="5,5 a 7,5",6,IF(AN483="8 a 10",7,"Error")))))))))</f>
        <v>NORMA</v>
      </c>
      <c r="AP483" s="9" t="n">
        <v>-2</v>
      </c>
      <c r="AQ483" s="10" t="str">
        <f aca="false">IF(AP483="","",IF(AND(AP483&gt;=-20,AP483&lt;=-9.5),"-20 a -9,5",IF(AND(AP483&gt;=-9,AP483&lt;=-6.5),"-9 a -6,5",IF(AP483=-6,"-6",IF(AND(AP483&gt;=-5.5,AP483&lt;=-3),"-5,5 a -3",IF(AND(AP483&gt;=-2.5,AP483&lt;=0),"-2,5 a 0",IF(AND(AP483&gt;=0.5,AP483&lt;=3),"0,5 a 3",IF(AND(AP483&gt;=3.5,AP483&lt;=6),"3,5 a 6",IF(AND(AP483&gt;=6.5,AP483&lt;=9),"6,5 a 9",IF(AND(AP483&gt;=9.5,AP483&lt;=20),"9,5 a 20","Fuera de rango"))))))))))</f>
        <v>-2,5 a 0</v>
      </c>
      <c r="AR483" s="11" t="n">
        <f aca="false">IF(AQ483="","",IF(AQ483="-20 a -9,5",1,IF(AQ483="-9 a -6,5",2,IF(AQ483="-6","NORMA",IF(AQ483="-5,5 a -3",3,IF(AQ483="-2,5 a 0",4,IF(AQ483="0,5 a 3",5,IF(AQ483="3,5 a 6",6,IF(AQ483="6,5 a 9",7,IF(AQ483="9,5 a 20",8,""))))))))))</f>
        <v>4</v>
      </c>
      <c r="AS483" s="9" t="n">
        <v>1</v>
      </c>
      <c r="AT483" s="10" t="str">
        <f aca="false">IF(AS483="","",IF(AND(AS483&gt;=-16,AS483&lt;=-14),"-16 a -14",IF(AND(AS483&gt;=-13.5,AS483&lt;=-11.5),"-13,5 a -11,5",IF(AND(AS483&gt;=-11,AS483&lt;=-9),"-11 a -9",IF(AND(AS483&gt;=-8.5,AS483&lt;=-6.5),"-8,5 a -6,5",IF(AND(AS483&gt;=-6,AS483&lt;=-4),"-6 a -4",IF(AND(AS483&gt;=-3.5,AS483&lt;=-1.5),"-3,5 a -1,5",IF(AND(AS483&gt;=-1,AS483&lt;=1),"-1 a 1",IF(AND(AS483&gt;=1.5,AS483&lt;=3.5),"1,5 a 3,5",IF(AND(AS483&gt;=4,AS483&lt;=6),"4 a 6",IF(AND(AS483&gt;=6.5,AS483&lt;=8.5),"6,5 a 8,5",IF(AND(AS483&gt;=9,AS483&lt;=11),"9 a 11",IF(AND(AS483&gt;=11.5,AS483&lt;=13.5),"11,5 a 13,5",IF(AND(AS483&gt;=14,AS483&lt;=16),"14 a 16",IF(AND(AS483&gt;=16.5,AS483&lt;=18.5),"16,5 a 18,5",IF(AND(AS483&gt;=19,AS483&lt;=21),"19 a 21","Fuera de rango"))))))))))))))))</f>
        <v>-1 a 1</v>
      </c>
      <c r="AU483" s="11" t="n">
        <f aca="false" t="array" ref="AU483">IF(AT483="","",_xlfn.IFS(AT483="-16 a -14",1,AT483="-13,5 a -11,5",2,AT483="-11 a -9",3,AT483="-8,5 a -6,5",4,AT483="-6 a -4",5,AT483="-3,5 a -1,5",6,AT483="-1 a 1",7,AT483="1,5 a 3,5",8,AT483="4 a 6","NORMA",AT483="6,5 a 8,5",9,AT483="9 a 11",10,AT483="11,5 a 13,5",11,AT483="14 a 16",12,AT483="16,5 a 18,5",13,AT483="19 a 21",14,TRUE(),""))</f>
        <v>7</v>
      </c>
      <c r="AV483" s="9" t="n">
        <v>0</v>
      </c>
      <c r="AW483" s="10" t="str">
        <f aca="false">IF(AV483="","",IF(AND(AV483&gt;=-1,AV483&lt;=-0.5),"-1 a -0,5",IF(AND(AV483&gt;-0.5,AV483&lt;=0),"De -0,5 a 0",IF(AND(AV483&gt;=0.25,AV483&lt;=0.75),"0,25 a 0,75",IF(AND(AV483&gt;=1,AV483&lt;=1.5),"1 a 1,5",IF(AND(AV483&gt;=1.75,AV483&lt;=2.25),"1,75 a 2,25",IF(AND(AV483&gt;=2.5,AV483&lt;=3),"2,5 a 3",IF(AND(AV483&gt;=3.25,AV483&lt;=3.75),"3,25 a 3,75","Fuera de rango"))))))))</f>
        <v>De -0,5 a 0</v>
      </c>
      <c r="AX483" s="10" t="n">
        <f aca="false">IF(AW483="","",IF(OR(AW483="-1 a -0,5",AW483="-1 a -0.5"),1,IF(OR(AW483="De -0,5 a 0",AW483="-0,5 a 0",AW483="De -0.5 a 0"),2,IF(OR(AW483="0,25 a 0,75",AW483="0.25 a 0.75"),"NORMA",IF(OR(AW483="1 a 1,5",AW483="1 a 1.5"),3,IF(OR(AW483="1,75 a 2,25",AW483="1.75 a 2.25"),4,IF(OR(AW483="2,5 a 3",AW483="2.5 a 3"),5,IF(OR(AW483="3,25 a 3,75",AW483="3.25 a 3.75"),6,""))))))))</f>
        <v>2</v>
      </c>
      <c r="AY483" s="9" t="n">
        <v>-2</v>
      </c>
      <c r="AZ483" s="10" t="str">
        <f aca="false">IF(AY483="","",IF(AND(AY483&gt;=-20,AY483&lt;=-9.5),"-20 a -9,5",IF(AND(AY483&gt;=-9,AY483&lt;=-6.5),"-9 a -6,5",IF(AY483=-6,"-6",IF(AND(AY483&gt;=-5.5,AY483&lt;=-3),"-5,5 a -3",IF(AND(AY483&gt;=-2.5,AY483&lt;=0),"-2,5 a 0",IF(AND(AY483&gt;=0.5,AY483&lt;=3),"0,5 a 3",IF(AND(AY483&gt;=3.5,AY483&lt;=6),"3,5 a 6","Fuera de rango"))))))))</f>
        <v>-2,5 a 0</v>
      </c>
      <c r="BA483" s="11" t="n">
        <f aca="false">IF(AZ483="","",IF(AZ483="-20 a -9,5",1,IF(AZ483="-9 a -6,5",2,IF(AZ483="-6","NORMA",IF(AZ483="-5,5 a -3",3,IF(AZ483="-2,5 a 0",4,IF(AZ483="0,5 a 3",5,IF(AZ483="3,5 a 6",6,""))))))))</f>
        <v>4</v>
      </c>
      <c r="BB483" s="9" t="n">
        <v>18</v>
      </c>
      <c r="BC483" s="10" t="str">
        <f aca="false" t="array" ref="BC483">IF(BB483="","",_xlfn.IFS(AND(BB483&gt;=0,BB483&lt;=2),"0 a 2",AND(BB483&gt;=2.5,BB483&lt;=4.5),"2,5 a 4,5",AND(BB483&gt;=5,BB483&lt;=7),"5 a 7",AND(BB483&gt;=7.5,BB483&lt;=9.5),"7,5 a 9,5",AND(BB483&gt;=10,BB483&lt;=12),"10 a 12",AND(BB483&gt;=12.5,BB483&lt;=14.5),"12,5 a 14,5",BB483=15,"15",AND(BB483&gt;=15.5,BB483&lt;=17.5),"15,5 a 17,5",AND(BB483&gt;=18,BB483&lt;=20),"18 a 20",AND(BB483&gt;=20.5,BB483&lt;=22.5),"20,5 a 22,5",AND(BB483&gt;=23,BB483&lt;=25),"23 a 25",TRUE(),"Fuera de rango"))</f>
        <v>18 a 20</v>
      </c>
      <c r="BD483" s="11" t="n">
        <f aca="false" t="array" ref="BD483">IF(BC483="","",_xlfn.IFS(BC483="0 a 2",1,BC483="2,5 a 4,5",2,BC483="5 a 7",3,BC483="7,5 a 9,5",4,BC483="10 a 12",5,BC483="12,5 a 14,5",6,BC483="15","NORMA",BC483="15,5 a 17,5",7,BC483="18 a 20",8,BC483="20,5 a 22,5",9,BC483="23 a 25",10,TRUE(),"Fuera de rango"))</f>
        <v>8</v>
      </c>
      <c r="BE483" s="9" t="n">
        <v>24</v>
      </c>
      <c r="BF483" s="10" t="str">
        <f aca="false">IF(BE483="","",IF(AND(BE483&gt;=-20,BE483&lt;=-10),"-20 a -10",IF(AND(BE483&gt;=-9.5,BE483&lt;=0.5),"-9,5 a 0,5",IF(AND(BE483&gt;=1,BE483&lt;=11),"1 a 11",IF(AND(BE483&gt;=11.5,BE483&lt;=20.5),"11,5 a 20,5",IF(BE483=21,"21",IF(AND(BE483&gt;=21.5,BE483&lt;=31.5),"21,5 a 31,5",IF(AND(BE483&gt;=32,BE483&lt;=42),"32 a 42","Fuera de rango"))))))))</f>
        <v>21,5 a 31,5</v>
      </c>
      <c r="BG483" s="11" t="n">
        <f aca="false">IF(BF483="","",IF(BF483="-20 a -10",1,IF(BF483="-9,5 a 0,5",2,IF(BF483="1 a 11",3,IF(BF483="11,5 a 20,5",4,IF(BF483="21","NORMA",IF(BF483="21,5 a 31,5",5,IF(BF483="32 a 42",6,""))))))))</f>
        <v>5</v>
      </c>
      <c r="BH483" s="9" t="n">
        <v>22</v>
      </c>
      <c r="BI483" s="10" t="str">
        <f aca="false">IF(BH483="","",IF(AND(BH483&gt;=-20,BH483&lt;=-15),"-20 a -15",IF(AND(BH483&gt;=-14.5,BH483&lt;=-9.5),"-14,5 a -9,5",IF(AND(BH483&gt;=-9,BH483&lt;=-4),"-9 a -4",IF(AND(BH483&gt;=-3.5,BH483&lt;=2.5),"-3,5 a 2,5",IF(AND(BH483&gt;=3,BH483&lt;=8),"3 a 8",IF(AND(BH483&gt;=8.5,BH483&lt;=14.5),"8,5 a 14,5",IF(BH483=15,"15",IF(AND(BH483&gt;=15.5,BH483&lt;=20.5),"15,5 a 20,5",IF(AND(BH483&gt;=21,BH483&lt;=26),"21 a 26","Fuera de rango"))))))))))</f>
        <v>21 a 26</v>
      </c>
      <c r="BJ483" s="11" t="n">
        <f aca="false">IF(BI483="","",IF(BI483="-20 a -15",1,IF(BI483="-14,5 a -9,5",2,IF(BI483="-9 a -4",3,IF(BI483="-3,5 a 2,5",4,IF(BI483="3 a 8",5,IF(BI483="8,5 a 14,5",6,IF(BI483="15","NORMA",IF(BI483="15,5 a 20,5",7,IF(BI483="21 a 26",8,IF(BI483="26,5 a 31,5",9,"")))))))))))</f>
        <v>8</v>
      </c>
      <c r="BK483" s="9" t="n">
        <v>0</v>
      </c>
      <c r="BL483" s="10" t="str">
        <f aca="false">IF(BK483="","",IF(AND(BK483&gt;=0,BK483&lt;=2),"0 - 2",IF(AND(BK483&gt;=2.5,BK483&lt;=4.5),"2,5 - 4,5",IF(AND(BK483&gt;=5,BK483&lt;=7),"5 - 7",IF(AND(BK483&gt;=7.5,BK483&lt;=9.5),"7,5 - 9,5",IF(AND(BK483&gt;=10,BK483&lt;=12),"10 - 12",IF(AND(BK483&gt;=12.5,BK483&lt;=13.5),"12,5 - 13,5",IF(BK483=14,"14",IF(AND(BK483&gt;=14.5,BK483&lt;=16.5),"14,5 - 16,5",IF(AND(BK483&gt;=17,BK483&lt;=19),"17 - 19",IF(AND(BK483&gt;=19.5,BK483&lt;=21.5),"19,5 - 21,5",IF(AND(BK483&gt;=22,BK483&lt;=24),"22 - 24",IF(AND(BK483&gt;=24.5,BK483&lt;=26.5),"24,5 - 26,5",IF(AND(BK483&gt;=27,BK483&lt;=29),"27 - 29",IF(AND(BK483&gt;=29.5,BK483&lt;=30),"29,5 - 30","Fuera de rango")))))))))))))))</f>
        <v>0 - 2</v>
      </c>
      <c r="BM483" s="11" t="n">
        <f aca="false">IF(BL483="","",IF(BL483="0 - 2",1,IF(BL483="2,5 - 4,5",2,IF(BL483="5 - 7",3,IF(BL483="7,5 - 9,5",4,IF(BL483="10 - 12",5,IF(BL483="12,5 - 13,5",6,IF(BL483="14","NORMA",IF(BL483="14,5 - 16,5",7,IF(BL483="17 - 19",8,IF(BL483="19,5 - 21,5",9,IF(BL483="22 - 24",10,IF(BL483="24,5 - 26,5",11,IF(BL483="27 - 29",12,IF(BL483="29,5 - 30",13,"")))))))))))))))</f>
        <v>1</v>
      </c>
      <c r="BN483" s="9" t="n">
        <v>17</v>
      </c>
      <c r="BO483" s="11" t="str">
        <f aca="false">IF(BN483="","",IF(AND(BN483&gt;=-20,BN483&lt;=-10),"-20 a -10",IF(AND(BN483&gt;=-9.5,BN483&lt;=0.5),"-9,5 a 0,5",IF(AND(BN483&gt;=1,BN483&lt;=11),"1 a 11",IF(AND(BN483&gt;=11.5,BN483&lt;=21.5),"11,5 a 21,5",IF(BN483=22,"22",IF(AND(BN483&gt;=22.5,BN483&lt;=32.5),"22,5 a 32,5",IF(AND(BN483&gt;=33,BN483&lt;=43),"33 a 43","Fuera de rango"))))))))</f>
        <v>11,5 a 21,5</v>
      </c>
      <c r="BP483" s="11" t="n">
        <f aca="false">IF(BO483="","",IF(BO483="-20 a -10",1,IF(BO483="-9,5 a 0,5",2,IF(BO483="1 a 11",3,IF(BO483="11,5 a 21,5",4,IF(BO483="22","NORMA",IF(BO483="22,5 a 32,5",5,IF(BO483="33 a 43",6,""))))))))</f>
        <v>4</v>
      </c>
      <c r="BQ483" s="9" t="n">
        <v>9</v>
      </c>
      <c r="BR483" s="10" t="str">
        <f aca="false">IF(BQ483="","",IF(AND(BQ483&gt;=-20,BQ483&lt;=-15),"-20 a -15",IF(AND(BQ483&gt;=-14.5,BQ483&lt;=-9.5),"-14,5 a -9,5",IF(AND(BQ483&gt;=-9,BQ483&lt;=-4),"-9 a -4",IF(AND(BQ483&gt;=-3.5,BQ483&lt;=2.5),"-3,5 a 2,5",IF(AND(BQ483&gt;=3,BQ483&lt;=8),"3 a 8",IF(AND(BQ483&gt;=8.5,BQ483&lt;=13.5),"8,5 a 13,5",IF(AND(BQ483&gt;=14,BQ483&lt;=17.5),"14 a 17,5",IF(BQ483=18,"18",IF(AND(BQ483&gt;=18.5,BQ483&lt;=23.5),"18,5 a 23,5",IF(AND(BQ483&gt;=24,BQ483&lt;=29),"24 a 29",IF(AND(BQ483&gt;=29.5,BQ483&lt;=34.5),"29,5 a 34,5",IF(AND(BQ483&gt;=35,BQ483&lt;=40),"35 a 40","Fuera de rango")))))))))))))</f>
        <v>8,5 a 13,5</v>
      </c>
      <c r="BS483" s="11" t="n">
        <f aca="false">IF(BR483="","",IF(BR483="-20 a -15",1,IF(BR483="-14,5 a -9,5",2,IF(BR483="-9 a -4",3,IF(BR483="-3,5 a 2,5",4,IF(BR483="3 a 8",5,IF(BR483="8,5 a 13,5",6,IF(BR483="14 a 17,5",7,IF(BR483="18","NORMA",IF(BR483="18,5 a 23,5",8,IF(BR483="24 a 29",9,IF(BR483="29,5 a 34,5",10,IF(BR483="35 a 40",11,"")))))))))))))</f>
        <v>6</v>
      </c>
      <c r="BT483" s="9" t="n">
        <v>0</v>
      </c>
      <c r="BU483" s="10" t="str">
        <f aca="false">IF(BT483="","",IF(AND(BT483&gt;=-20,BT483&lt;=-18),"-20 a -18",IF(AND(BT483&gt;=-17.5,BT483&lt;=-15.5),"-17,5 a -15,5",IF(AND(BT483&gt;=-15,BT483&lt;=-13),"-15 a -13",IF(AND(BT483&gt;=-12.5,BT483&lt;=-10.5),"-12,5 a -10,5",IF(AND(BT483&gt;=-10,BT483&lt;=-8),"-10 a -8",IF(AND(BT483&gt;=-7.5,BT483&lt;=-5.5),"-7,5 a -5,5",IF(AND(BT483&gt;=-5,BT483&lt;=-3),"-5 a -3",IF(AND(BT483&gt;=-2.5,BT483&lt;=-0.5),"-2,5 a -0,5",IF(BT483=0,"0",IF(AND(BT483&gt;=0.5,BT483&lt;=2.5),"0,5 a 2,5",IF(AND(BT483&gt;=3,BT483&lt;=5),"3 a 5",IF(AND(BT483&gt;=5.5,BT483&lt;=7.5),"5,5 a 7,5",IF(AND(BT483&gt;=8,BT483&lt;=10),"8 a 10",IF(AND(BT483&gt;=10.5,BT483&lt;=12.5),"10,5 a 12,5",IF(AND(BT483&gt;=13,BT483&lt;=15),"13 a 15",IF(AND(BT483&gt;=15.5,BT483&lt;=17.5),"15,5 a 17,5",IF(AND(BT483&gt;=18,BT483&lt;=20),"18 a 20","Fuera de rango"))))))))))))))))))</f>
        <v>0</v>
      </c>
      <c r="BV483" s="11" t="str">
        <f aca="false">IF(BT483="","",IF(BT483=0,"NORMA",IF(AND(BT483&gt;=-20,BT483&lt;=-18),2,IF(AND(BT483&gt;=-17.5,BT483&lt;=-15.5),2,IF(AND(BT483&gt;=-15,BT483&lt;=-13),3,IF(AND(BT483&gt;=-12.5,BT483&lt;=-10.5),4,IF(AND(BT483&gt;=-10,BT483&lt;=-8),5,IF(AND(BT483&gt;=-7.5,BT483&lt;=-5.5),6,IF(AND(BT483&gt;=-5,BT483&lt;=-3),7,IF(AND(BT483&gt;=-2.5,BT483&lt;=-0.5),8,IF(AND(BT483&gt;=0.5,BT483&lt;=2.5),9,IF(AND(BT483&gt;=3,BT483&lt;=5),10,IF(AND(BT483&gt;=5.5,BT483&lt;=7.5),11,IF(AND(BT483&gt;=8,BT483&lt;=10),12,IF(AND(BT483&gt;=10.5,BT483&lt;=12.5),13,IF(AND(BT483&gt;=13,BT483&lt;=15),14,IF(AND(BT483&gt;=15.5,BT483&lt;=17.5),15,IF(AND(BT483&gt;=18,BT483&lt;=20),16,"Fuera de rango"))))))))))))))))))</f>
        <v>NORMA</v>
      </c>
      <c r="BW483" s="9" t="n">
        <v>-7.25</v>
      </c>
      <c r="BX483" s="10" t="n">
        <f aca="false">18.5- (0.3*H483)</f>
        <v>8.3</v>
      </c>
      <c r="BY483" s="10" t="n">
        <f aca="false">(BW483)-(BX483)</f>
        <v>-15.55</v>
      </c>
      <c r="BZ483" s="10" t="str">
        <f aca="false">IF(BY483="","",IF(BY483&lt;-27.5,"De -30 a -28",IF(BY483&lt;-25,"De -27,5 a -25,5",IF(BY483&lt;-22.5,"De -25 a -23",IF(BY483&lt;-20,"De -22,5 a -20,5",IF(BY483&lt;-17.5,"De -20 a -18",IF(BY483&lt;-15,"De -17,5 a -15,5",IF(BY483&lt;-12.5,"De -15 a -13",IF(BY483&lt;-10,"De -12,5 a -10,5",IF(BY483&lt;-7.5,"De -10 a -8",IF(BY483&lt;-5,"De -7,5 a -5,5",IF(BY483&lt;-2.5,"De -5 a -3",IF(BY483&lt;0,"De -2,5 a -0,5",IF(BY483&lt;2.5,"De 0 a 2",IF(BY483&lt;5,"De 2,5 a 4,5",IF(BY483&lt;7.5,"De 5 a 7",IF(BY483&lt;10,"De 7,5 a 9,5",IF(BY483&lt;12.5,"De 10 a 12",IF(BY483&lt;15,"De 12,5 a 14,5",IF(BY483&lt;17.5,"De 15 a 17",IF(BY483&lt;20,"De 17,5 a 19,5",IF(BY483&lt;22.5,"De 20 a 22",IF(BY483&lt;25,"De 22,5 a 24,5",IF(BY483&lt;27.5,"De 25 a 27","De 27,5 a 30"))))))))))))))))))))))))</f>
        <v>De -17,5 a -15,5</v>
      </c>
      <c r="CA483" s="12" t="n">
        <f aca="false">IF(BY483="","",IF(BY483&lt;=-28,1,IF(BY483&lt;=-25.5,2,IF(BY483&lt;=-23,3,IF(BY483&lt;=-20.5,4,IF(BY483&lt;=-18,5,IF(BY483&lt;=-15.5,6,IF(BY483&lt;=-13,7,IF(BY483&lt;=-10.5,8,IF(BY483&lt;=-8,9,IF(BY483&lt;=-5.5,10,IF(BY483&lt;=-3,11,IF(BY483&lt;=-0.5,12,IF(BY483&lt;=2,13,IF(BY483&lt;=4.5,14,IF(BY483&lt;=7,15,IF(BY483&lt;=9.5,16,IF(BY483&lt;=12,17,IF(BY483&lt;=14.5,18,IF(BY483&lt;=17,19,IF(BY483&lt;=19.5,20,IF(BY483&lt;=22,21,IF(BY483&lt;=24.5,22,IF(BY483&lt;=27,23,IF(BY483&lt;=30,24,"Fuera de rango")))))))))))))))))))))))))</f>
        <v>6</v>
      </c>
      <c r="CB483" s="9" t="n">
        <v>-8</v>
      </c>
      <c r="CC483" s="10" t="n">
        <f aca="false">18.5- (0.3*H483)</f>
        <v>8.3</v>
      </c>
      <c r="CD483" s="10" t="n">
        <f aca="false">(CB483)-(CC483)</f>
        <v>-16.3</v>
      </c>
      <c r="CE483" s="10" t="str">
        <f aca="false">IF(CD483="","",IF(CD483&lt;-27.5,"De -30 a -28",IF(CD483&lt;-25,"De -27,5 a -25,5",IF(CD483&lt;-22.5,"De -25 a -23",IF(CD483&lt;-20,"De -22,5 a -20,5",IF(CD483&lt;-17.5,"De -20 a -18",IF(CD483&lt;-15,"De -17,5 a -15,5",IF(CD483&lt;-12.5,"De -15 a -13",IF(CD483&lt;-10,"De -12,5 a -10,5",IF(CD483&lt;-7.5,"De -10 a -8",IF(CD483&lt;-5,"De -7,5 a -5,5",IF(CD483&lt;-2.5,"De -5 a -3",IF(CD483&lt;0,"De -2,5 a -0,5",IF(CD483&lt;=2,"De 0 a 2",IF(CD483&lt;=4.5,"De 2,5 a 4,5",IF(CD483&lt;=7,"De 5 a 7",IF(CD483&lt;=9.5,"De 7,5 a 9,5",IF(CD483&lt;=12,"De 10 a 12",IF(CD483&lt;=14.5,"De 12,5 a 14,5",IF(CD483&lt;=17,"De 15 a 17",IF(CD483&lt;=19.5,"De 17,5 a 19,5",IF(CD483&lt;=22,"De 20 a 22",IF(CD483&lt;=24.5,"De 22,5 a 24,5",IF(CD483&lt;=27,"De 25 a 27","De 27,5 a 30"))))))))))))))))))))))))</f>
        <v>De -17,5 a -15,5</v>
      </c>
      <c r="CF483" s="12" t="n">
        <f aca="false">IF(CD483="","",IF(CD483&lt;-27.5,1,IF(CD483&lt;-25,2,IF(CD483&lt;-22.5,3,IF(CD483&lt;-20,4,IF(CD483&lt;-17.5,5,IF(CD483&lt;-15,6,IF(CD483&lt;-12.5,7,IF(CD483&lt;-10,8,IF(CD483&lt;-7.5,9,IF(CD483&lt;-5,10,IF(CD483&lt;-2.5,11,IF(CD483&lt;0,12,IF(CD483&lt;2.5,13,IF(CD483&lt;5,14,IF(CD483&lt;7.5,15,IF(CD483&lt;10,16,IF(CD483&lt;12.5,17,IF(CD483&lt;15,18,IF(CD483&lt;17.5,19,IF(CD483&lt;20,20,IF(CD483&lt;22.5,21,IF(CD483&lt;25,22,IF(CD483&lt;27.5,23,24))))))))))))))))))))))))</f>
        <v>6</v>
      </c>
      <c r="CG483" s="9" t="n">
        <v>-4.75</v>
      </c>
      <c r="CH483" s="10" t="str">
        <f aca="false">IF(CG483="","",IF(AND(CG483&gt;=-10,CG483&lt;=-9.5),"-10 a -9,5",IF(AND(CG483&gt;-9.5,CG483&lt;=-8.5),"-9 a -8,5",IF(AND(CG483&gt;-8.5,CG483&lt;=-7.5),"-8 a -7,5",IF(AND(CG483&gt;-7.5,CG483&lt;=-6.5),"-7 a -6,5",IF(AND(CG483&gt;-6.5,CG483&lt;=-5.5),"-6 a -5,5",IF(AND(CG483&gt;-5.5,CG483&lt;=-4.5),"-5 a -4,5",IF(AND(CG483&gt;-4.5,CG483&lt;=-3.5),"-4 a -3,5",IF(AND(CG483&gt;-3.5,CG483&lt;=-2.5),"-3 a -2,5",IF(CG483=-2.25,"-2,25",IF(AND(CG483&gt;-2.5,CG483&lt;=-1.5),"-2 a -1,5",IF(AND(CG483&gt;-1.5,CG483&lt;=-0.5),"-1 a -0,5",IF(AND(CG483&gt;-0.5,CG483&lt;=0.5),"0 a 0,5",IF(AND(CG483&gt;0.5,CG483&lt;=1.5),"1 a 1,5",IF(AND(CG483&gt;1.5,CG483&lt;=2.5),"2 a 2,5",IF(AND(CG483&gt;2.5,CG483&lt;=3.5),"3 a 3,5",IF(AND(CG483&gt;3.5,CG483&lt;=4.5),"4 a 4,5",IF(AND(CG483&gt;4.5,CG483&lt;=5.5),"5 a 5,5",IF(AND(CG483&gt;5.5,CG483&lt;=6.5),"6 a 6,5",IF(AND(CG483&gt;6.5,CG483&lt;=7.5),"7 a 7,5",IF(AND(CG483&gt;7.5,CG483&lt;=8.5),"8 a 8,5",IF(AND(CG483&gt;8.5,CG483&lt;=9.5),"9 a 9,5",IF(CG483&gt;=10,"10","Fuera de rango")))))))))))))))))))))))</f>
        <v>-5 a -4,5</v>
      </c>
      <c r="CI483" s="11" t="n">
        <f aca="false">IF(CG483="","",IF(CG483=-2.25,"NORMA",IF(CG483&lt;=-9.5,1,IF(CG483&lt;=-8.5,2,IF(CG483&lt;=-7.5,3,IF(CG483&lt;=-6.5,4,IF(CG483&lt;=-5.5,5,IF(CG483&lt;=-4.5,6,IF(CG483&lt;=-3.5,7,IF(CG483&lt;=-2.5,8,IF(CG483&lt;=-1.5,9,IF(CG483&lt;=-0.5,10,IF(CG483&lt;=0.5,11,IF(CG483&lt;=1.5,12,IF(CG483&lt;=2.5,13,IF(CG483&lt;=3.5,14,IF(CG483&lt;=4.5,15,IF(CG483&lt;=5.5,16,IF(CG483&lt;=6.5,17,IF(CG483&lt;=7.5,18,IF(CG483&lt;=8.5,19,IF(CG483&lt;=9.5,20,IF(CG483=10,21,"Fuera de rango")))))))))))))))))))))))</f>
        <v>6</v>
      </c>
      <c r="CJ483" s="9" t="n">
        <v>3.25</v>
      </c>
      <c r="CK483" s="10" t="str">
        <f aca="false">IF(CJ483="","",IF(AND(CJ483&gt;=-6,CJ483&lt;=-5.5),"-6 a -5,5",IF(AND(CJ483&gt;-5.5,CJ483&lt;=-4.5),"-5 a -4,5",IF(AND(CJ483&gt;-4.5,CJ483&lt;=-3.5),"-4 a -3,5",IF(AND(CJ483&gt;-3.5,CJ483&lt;=-2.5),"-3 a -2,5",IF(AND(CJ483&gt;-2.5,CJ483&lt;=-1.5),"-2 a -1,5",IF(AND(CJ483&gt;-1.5,CJ483&lt;=-0.5),"-1 a -0,5",IF(AND(CJ483&gt;-0.5,CJ483&lt;=0.5),"0 a 0,5",IF(AND(CJ483&gt;0.5,CJ483&lt;=1.5),"1 a 1,5",IF(AND(CJ483&gt;1.5,CJ483&lt;2.5),"2",IF(AND(CJ483&gt;=2.5,CJ483&lt;=3),"2,5 a 3",IF(AND(CJ483&gt;3,CJ483&lt;=4),"3,5 a 4",IF(AND(CJ483&gt;4,CJ483&lt;=5),"4,5 a 5",IF(AND(CJ483&gt;5,CJ483&lt;=6),"5,5 a 6",IF(AND(CJ483&gt;6,CJ483&lt;=7),"6,5 a 7",IF(AND(CJ483&gt;7,CJ483&lt;=8),"7,5 a 8",IF(AND(CJ483&gt;8,CJ483&lt;=9.5),"8,5 a 9,5",IF(CJ483=10,"10","Fuera de rango"))))))))))))))))))</f>
        <v>3,5 a 4</v>
      </c>
      <c r="CL483" s="11" t="n">
        <f aca="false">IF(CK483="","",IF(OR(CK483="-6 a -5,5",CK483="-6 - -5,5"),1,IF(OR(CK483="-5 a -4,5",CK483="-5 - -4,5"),2,IF(OR(CK483="-4 a -3,5",CK483="-4 - -3,5"),3,IF(OR(CK483="-3 a -2,5",CK483="-3 - -2,5"),4,IF(OR(CK483="-2 a -1,5",CK483="-2 - -1,5"),5,IF(OR(CK483="-1 a -0,5",CK483="-1 - -0,5"),6,IF(OR(CK483="0 a 0,5",CK483="0 - 0,5"),7,IF(OR(CK483="1 a 1,5",CK483="1 - 1,5"),8,IF(CK483="2","NORMA",IF(OR(CK483="2,5 a 3",CK483="2,5 - 3"),9,IF(OR(CK483="3,5 a 4",CK483="3,5 - 4"),10,IF(OR(CK483="4,5 a 5",CK483="4,5 - 5"),11,IF(OR(CK483="5,5 a 6",CK483="5,5 - 6"),12,IF(OR(CK483="6,5 a 7",CK483="6,5 - 7"),13,IF(OR(CK483="7,5 a 8",CK483="7,5 - 8"),14,IF(OR(CK483="8,5 a 9",CK483="8,5 - 9,5",CK483="9 a 9,5"),15,IF(CK483="10",15,IF(OR(CK483="0,5 a 1",CK483="0,5 - 1"),7,"Fuera de rango")))))))))))))))))))</f>
        <v>10</v>
      </c>
      <c r="CN483" s="10" t="str">
        <f aca="false">IF(CM483=0,"0", " ")</f>
        <v>0</v>
      </c>
      <c r="CO483" s="10" t="str">
        <f aca="false">IF(CM483&gt;0,"EME"," ")</f>
        <v> </v>
      </c>
      <c r="CQ483" s="10" t="str">
        <f aca="false">IF(CP483&gt;0,"0", " ")</f>
        <v> </v>
      </c>
      <c r="CR483" s="10" t="str">
        <f aca="false">IF(CP483&gt;0,"EME"," ")</f>
        <v> </v>
      </c>
      <c r="CS483" s="9" t="n">
        <v>0</v>
      </c>
      <c r="CV483" s="9" t="n">
        <v>0</v>
      </c>
      <c r="CY483" s="9" t="n">
        <v>-5.5</v>
      </c>
      <c r="DB483" s="9" t="n">
        <v>-5.5</v>
      </c>
      <c r="DC483" s="11" t="str">
        <f aca="false">IF(DB483&lt;0,"2"," ")</f>
        <v>2</v>
      </c>
      <c r="DD483" s="11" t="str">
        <f aca="false">IF(DB483&lt;0,"MIO"," ")</f>
        <v>MIO</v>
      </c>
      <c r="DE483" s="9" t="n">
        <v>-0.5</v>
      </c>
      <c r="DF483" s="10" t="str">
        <f aca="false">IF(DE483&lt;0,"3"," ")</f>
        <v>3</v>
      </c>
      <c r="DG483" s="10" t="str">
        <f aca="false">IF(DE483&lt;0,"AST"," ")</f>
        <v>AST</v>
      </c>
      <c r="DH483" s="9" t="n">
        <v>-0.25</v>
      </c>
      <c r="DI483" s="10" t="str">
        <f aca="false">IF(DH483&lt;0,"3"," ")</f>
        <v>3</v>
      </c>
      <c r="DJ483" s="10" t="str">
        <f aca="false">IF(DH483&lt;0,"AST"," ")</f>
        <v>AST</v>
      </c>
      <c r="DK483" s="9" t="n">
        <v>0</v>
      </c>
      <c r="DL483" s="10" t="str">
        <f aca="false">IF(DK483&gt;0,"4"," ")</f>
        <v> </v>
      </c>
      <c r="DM483" s="10" t="str">
        <f aca="false">IF(DK483&gt;0,"PRE"," ")</f>
        <v> </v>
      </c>
      <c r="DN483" s="9" t="n">
        <v>0</v>
      </c>
      <c r="DO483" s="10" t="str">
        <f aca="false">IF(DN483&gt;0,"4"," ")</f>
        <v> </v>
      </c>
      <c r="DP483" s="10" t="str">
        <f aca="false">IF(DN483&gt;0,"PRE"," ")</f>
        <v> </v>
      </c>
      <c r="DS483" s="12" t="str">
        <f aca="false">CONCATENATE(CO483,CU483,DA483,DG483,DM483)</f>
        <v> AST </v>
      </c>
      <c r="DT483" s="10" t="e">
        <f aca="false" t="array" ref="DT483">_xlfn.IFS(DS483="EME    ","0", DS483=" HIP   ","1", DS483="  MIO  ","2", DS483="   AST ","3", DS483="    PRE","4", DS483="EME   PRE","5", DS483=" HIP  PRE","6", DS483=" HIP AST ","7", DS483="  MIO PRE","8", DS483="  MIOAST ","9", DS483="   ASTPRE","10",DS483=" HIP ASTPRE","11", DS483="  MIOASTPRE","12", DS483="     ","0")</f>
        <v>#N/A</v>
      </c>
      <c r="DV483" s="1" t="e">
        <f aca="false" t="array" ref="DV483">_xlfn.IFS(DU483="SI","2", DU483="NO","1")</f>
        <v>#N/A</v>
      </c>
      <c r="DX483" s="11" t="str">
        <f aca="false">IF(DW483=0,"1","2")</f>
        <v>1</v>
      </c>
      <c r="DY483" s="11" t="str">
        <f aca="false" t="array" ref="DY483">_xlfn.IFS(DW483=0,"0", DW483=0.25, "1", DW483=0.5,"2", DW483=0.75,"3", DW483=1,"4",DW483=1.25,"5", DW483=1.5,"6", DW483=1.75,"7", DW483=2,"8")</f>
        <v>0</v>
      </c>
      <c r="EA483" s="11" t="str">
        <f aca="false">IF(DZ483=0,"1","2")</f>
        <v>1</v>
      </c>
      <c r="EB483" s="11" t="str">
        <f aca="false" t="array" ref="EB483">_xlfn.IFS(DZ483=0,"0", DZ483=0.25, "1", DZ483=0.5,"2", DZ483=0.75,"3", DZ483=1,"4",DZ483=1.25,"5", DZ483=1.5,"6", DZ483=1.75,"7", DZ483=2,"8")</f>
        <v>0</v>
      </c>
      <c r="ED483" s="10" t="str">
        <f aca="false">IF(EC483=0,"1","2")</f>
        <v>1</v>
      </c>
      <c r="EE483" s="11" t="str">
        <f aca="false" t="array" ref="EE483">_xlfn.IFS(EC483=0,"0", EC483=-0.25, "1", EC483=-0.5,"2", EC483=-0.75,"3", EC483=-1,"4",EC483=-1.25,"5", EC483=-1.5,"6", EC483=-1.75,"7", EC483=-2,"8", EC483=-2.25,"9",EC483=-2.5,"10", EC483=-2.75,"11", EC483=-3,"12", EC483=-3.25,"13", EC483=-3.5,"14", EC483=-3.75,"15",EC483=-4,"16")</f>
        <v>0</v>
      </c>
      <c r="EG483" s="10" t="str">
        <f aca="false">IF(EF483=0,"1","2")</f>
        <v>1</v>
      </c>
      <c r="EH483" s="11" t="str">
        <f aca="false" t="array" ref="EH483">_xlfn.IFS(EF483=0,"0", EF483=-0.25, "1", EF483=-0.5,"2", EF483=-0.75,"3", EF483=-1,"4",EF483=-1.25,"5", EF483=-1.5,"6", EF483=-1.75,"7", EF483=-2,"8", EF483=-2.25,"9",EF483=-2.5,"10", EF483=-2.75,"11", EF483=-3,"12", EF483=-3.25,"13", EF483=-3.5,"14", EF483=-3.75,"15",EF483=-4,"16")</f>
        <v>0</v>
      </c>
      <c r="EJ483" s="11" t="str">
        <f aca="false">IF(EI483=0,"1","2")</f>
        <v>1</v>
      </c>
      <c r="EK483" s="11" t="str">
        <f aca="false" t="array" ref="EK483">_xlfn.IFS(EI483=0,"0", EI483=-0.25, "1", EI483=-0.5,"2", EI483=-0.75,"3", EI483=-1,"4",EI483=-1.25,"5", EI483=-1.5,"6", EI483=-1.75,"7", EI483=-2,"8", EI483=-2.25,"9", EI483=-2.25,"9",EI483=-2.5,"10", EI483=-2.75,"11", EI483=-3,"12", EI483=-3.25,"13", EI483=-3.5,"14", EI483=-3.75,"15",EI483=-4,"16", EI483=0.25, "17", EI483=0.5, "18")</f>
        <v>0</v>
      </c>
      <c r="EM483" s="11" t="str">
        <f aca="false">IF(EL483=0,"1","2")</f>
        <v>1</v>
      </c>
      <c r="EN483" s="11" t="str">
        <f aca="false" t="array" ref="EN483">_xlfn.IFS(EL483=0.25,"17",EL483=0.5,"18", EL483=0,"0", EL483=-0.25, "1", EL483=-0.5,"2", EL483=-0.75,"3", EL483=-1,"4",EL483=-1.25,"5", EL483=-1.5,"6", EL483=-1.75,"7", EL483=-2,"8",EL483= -2.25,"9",EL483=-2.5,"10",EL483= -2.75,"11",EL483= -3,"12",EL483= -3.25,"13",EL483= -3.5,"14",EL483= -3.75,"15",EL483=-4,"16")</f>
        <v>0</v>
      </c>
      <c r="EP483" s="11" t="str">
        <f aca="false">IF(EO483=0,"1","2")</f>
        <v>1</v>
      </c>
      <c r="EQ483" s="11" t="str">
        <f aca="false" t="array" ref="EQ483">_xlfn.IFS(EO483=0,"0", EO483=0.25, "1", EO483=0.5,"2", EO483=0.75,"3", EO483=1,"4",EO483=1.25,"5", EO483=1.5,"6", EO483=1.75,"7", EO483=2,"8", EO483=2.25,"9", EO483=2.25,"9",EO483=2.5,"10", EO483=2.75,"11", EO483=3,"12", EO483=3.25,"13", EO483=3.5,"14", EO483=3.75,"15",EO483=4,"16", EO483=-0.25, "17", bq=-0.5, "18")</f>
        <v>0</v>
      </c>
      <c r="ES483" s="11" t="str">
        <f aca="false">IF(ER483=0,"1","2")</f>
        <v>1</v>
      </c>
      <c r="ET483" s="11" t="str">
        <f aca="false" t="array" ref="ET483">_xlfn.IFS(ER483=0,"0", ER483=0.25, "1", ER483=0.5,"2", ER483=0.75,"3", ER483=1,"4",ER483=1.25,"5", ER483=1.5,"6", ER483=1.75,"7", ER483=2,"8", ER483=2.25,"9", ER483=2.25,"9",ER483=2.5,"10", ER483=2.75,"11", ER483=3,"12", ER483=3.25,"13", ER483=3.5,"14", ER483=3.75,"15",ER483=4,"16", ER483=-0.25, "17", bq=-0.5, "18")</f>
        <v>0</v>
      </c>
      <c r="EV483" s="14" t="e">
        <f aca="false">VLOOKUP(EU483,LEYENDA!$G$2:$H$8,2,TRUE())</f>
        <v>#N/A</v>
      </c>
      <c r="EW483" s="14" t="e">
        <f aca="false" t="array" ref="EW483">_xlfn.IFS(EV483="0-5","1", EV483="6-12","2", EV483="13-18","3", EV483="19-24","4", EV483="25-36","5", EV483="37-48","6", EV483="49-60","7")</f>
        <v>#N/A</v>
      </c>
    </row>
    <row r="484" customFormat="false" ht="13.5" hidden="false" customHeight="false" outlineLevel="0" collapsed="false">
      <c r="A484" s="1" t="n">
        <v>170</v>
      </c>
      <c r="B484" s="2" t="n">
        <v>1</v>
      </c>
      <c r="C484" s="33" t="n">
        <v>45924</v>
      </c>
      <c r="E484" s="5" t="str">
        <f aca="false">VLOOKUP(A484,'286'!$A$3:$J$6279,10,FALSE())</f>
        <v>JARDIM, RENATA</v>
      </c>
      <c r="F484" s="4" t="str">
        <f aca="false">VLOOKUP(A484,'286'!$A$3:$I$1768,3,FALSE())</f>
        <v>JARRE</v>
      </c>
      <c r="G484" s="6" t="n">
        <f aca="false">VLOOKUP(A484,'286'!$A$3:$I$1768,4,FALSE())</f>
        <v>31700</v>
      </c>
      <c r="H484" s="7" t="n">
        <f aca="false">YEAR(C484)-YEAR(G484)</f>
        <v>39</v>
      </c>
      <c r="I484" s="1" t="str">
        <f aca="false">VLOOKUP(H484,LEYENDA!$C$2:$D$6,2,TRUE())</f>
        <v>25-40</v>
      </c>
      <c r="J484" s="5" t="str">
        <f aca="false">VLOOKUP(A484,'286'!$A$3:$I$1768,7,FALSE())</f>
        <v>M</v>
      </c>
      <c r="K484" s="8" t="n">
        <f aca="false">VLOOKUP(A484,'286'!$A$3:$I$1768,2,FALSE())</f>
        <v>0</v>
      </c>
      <c r="L484" s="4" t="str">
        <f aca="false">VLOOKUP(A484,'286'!$A$3:$I$1768,8,FALSE())</f>
        <v>D</v>
      </c>
      <c r="M484" s="4" t="str">
        <f aca="false">VLOOKUP(A484,'286'!$A$3:$I$1768,9,FALSE())</f>
        <v>D</v>
      </c>
      <c r="N484" s="8" t="str">
        <f aca="false">IF(R484=O484, "MISMA","CONTRARIA")</f>
        <v>MISMA</v>
      </c>
      <c r="O484" s="8" t="str">
        <f aca="false" t="array" ref="O484">_xlfn.IFS(L484="D","1", L484="I","2")</f>
        <v>1</v>
      </c>
      <c r="P484" s="8" t="e">
        <f aca="false" t="array" ref="P484">_xlfn.IFS(K484="OD","1", K484="OI","2")</f>
        <v>#N/A</v>
      </c>
      <c r="Q484" s="1" t="str">
        <f aca="false" t="array" ref="Q484">_xlfn.IFS(J484="M","1", J484="H","2")</f>
        <v>1</v>
      </c>
      <c r="R484" s="8" t="str">
        <f aca="false" t="array" ref="R484">_xlfn.IFS(M484="D","1", M484="I","2")</f>
        <v>1</v>
      </c>
      <c r="S484" s="1" t="str">
        <f aca="false" t="array" ref="S484">_xlfn.IFS(N484="CONTRARIA", "1",N484= "MISMA","2")</f>
        <v>2</v>
      </c>
      <c r="T484" s="1" t="str">
        <f aca="false" t="array" ref="T484">_xlfn.IFS(I484="0-12","1", I484="13-24","2", I484="25-40","3", I484="41-60","4", I484="61-100","5")</f>
        <v>3</v>
      </c>
      <c r="U484" s="9" t="n">
        <v>-4</v>
      </c>
      <c r="V484" s="10" t="str">
        <f aca="false">IF(U484="","",IF(AND(U484&gt;=-9,U484&lt;=-6.5),"-9 a -6,5",IF(AND(U484&gt;=-6,U484&lt;=-3.5),"-6 a -3,5",IF(AND(U484&gt;=-3,U484&lt;=-1),"-3 a -1",IF(U484=-0.5,"-0,5",IF(AND(U484&gt;=0,U484&lt;=2.5),"0 a 2,5",IF(AND(U484&gt;=3,U484&lt;=5.5),"3 a 5,5",IF(AND(U484&gt;=6,U484&lt;=8.5),"6 a 8,5",IF(AND(U484&gt;=9,U484&lt;=20),"9 a 20","Fuera de rango")))))))))</f>
        <v>-6 a -3,5</v>
      </c>
      <c r="W484" s="11" t="n">
        <f aca="false">IF(V484="","",IF(V484="-9 a -6,5",2,IF(V484="-6 a -3,5",3,IF(V484="-3 a -1",4,IF(V484="-0,5","NORMA",IF(V484="0 a 2,5",5,IF(V484="3 a 5,5",6,IF(V484="6 a 8,5",7,IF(V484="9 a 20",8,"Fuera de rango")))))))))</f>
        <v>3</v>
      </c>
      <c r="X484" s="9" t="n">
        <v>0</v>
      </c>
      <c r="Y484" s="11" t="str">
        <f aca="false">IF(X484="","",IF(AND(X484&gt;=0,X484&lt;=4),"0 a 4",IF(AND(X484&gt;=4.5,X484&lt;=8.5),"4,5 a 8,5",IF(X484=9,"9",IF(AND(X484&gt;=9.5,X484&lt;=13),"9,5 a 13",IF(AND(X484&gt;=13.5,X484&lt;=20),"13,5 a 20",IF(AND(X484&gt;=20.5,X484&lt;=35),"20,5 a 35","Fuera de rango")))))))</f>
        <v>0 a 4</v>
      </c>
      <c r="Z484" s="11" t="n">
        <f aca="false">IF(Y484="","",IF(Y484="0 a 4",1,IF(Y484="4,5 a 8,5",2,IF(Y484="9","NORMA",IF(Y484="9,5 a 13",3,IF(Y484="13,5 a 20",4,IF(Y484="20,5 a 35",5,"Fuera de rango")))))))</f>
        <v>1</v>
      </c>
      <c r="AA484" s="9" t="n">
        <v>18</v>
      </c>
      <c r="AB484" s="10" t="str">
        <f aca="false">IF(AA484="","",IF(AND(AA484&gt;=0,AA484&lt;=9),"0 a 9",IF(AND(AA484&gt;=9.5,AA484&lt;=18.5),"9,5 a 18,5",IF(AA484=19,"19",IF(AND(AA484&gt;=19.5,AA484&lt;=28),"19,5 a 28",IF(AND(AA484&gt;=28.5,AA484&lt;=40),"28,5 a 40","Fuera de rango"))))))</f>
        <v>9,5 a 18,5</v>
      </c>
      <c r="AC484" s="11" t="n">
        <f aca="false" t="array" ref="AC484">_xlfn.IFS(AB484="","",AB484="0 a 9",1,AB484="9,5 a 18,5",2,AB484="19","NORMA",AB484="19,5 a 28",3,AB484="28,5 a 40",4,TRUE(),"Fuera de rango")</f>
        <v>2</v>
      </c>
      <c r="AD484" s="9" t="n">
        <v>5</v>
      </c>
      <c r="AE484" s="10" t="str">
        <f aca="false">IF(AD484="","",IF(AND(AD484&gt;=-10,AD484&lt;=0),"De -10 a 0",IF(AND(AD484&gt;=0.5,AD484&lt;=9.5),"0,5 a 9,5",IF(AD484=10,"10",IF(AND(AD484&gt;=10.5,AD484&lt;=20),"10,5 a 20",IF(AND(AD484&gt;=20.5,AD484&lt;=40),"20,5 a 40","Fuera de rango"))))))</f>
        <v>0,5 a 9,5</v>
      </c>
      <c r="AF484" s="12" t="n">
        <f aca="false">IF(AD484="","",IF(AND(AD484&gt;=-10,AD484&lt;=0),1,IF(AND(AD484&gt;=0.5,AD484&lt;=9.5),2,IF(AD484=10,"NORMA",IF(AND(AD484&gt;=10.5,AD484&lt;=20),3,IF(AND(AD484&gt;=20.5,AD484&lt;=40),4,""))))))</f>
        <v>2</v>
      </c>
      <c r="AG484" s="9" t="n">
        <v>14</v>
      </c>
      <c r="AH484" s="10" t="str">
        <f aca="false">IF(AG484="","",IF(AND(AG484&gt;=0,AG484&lt;=4),"0 a 4",IF(AND(AG484&gt;=4.5,AG484&lt;=8.5),"4,5 a 8,5",IF(AG484=9,"9",IF(AND(AG484&gt;=9.5,AG484&lt;=13),"9,5 a 13",IF(AND(AG484&gt;=13.5,AG484&lt;=25),"13,5 a 25","Fuera de rango"))))))</f>
        <v>13,5 a 25</v>
      </c>
      <c r="AI484" s="10" t="n">
        <f aca="false">IF(AH484="","",IF(AH484="0 a 4",1,IF(AH484="4,5 a 8,5",2,IF(AH484="9","NORMA",IF(AH484="9,5 a 13",3,IF(AH484="13,5 a 25",4,""))))))</f>
        <v>4</v>
      </c>
      <c r="AJ484" s="9" t="n">
        <v>10</v>
      </c>
      <c r="AK484" s="10" t="str">
        <f aca="false">IF(AJ484="","",IF(AND(AJ484&gt;=-15,AJ484&lt;=-10.5),"-15 a -10,5",IF(AND(AJ484&gt;=-10,AJ484&lt;=-4),"-10 a -4",IF(AND(AJ484&gt;=-4.5,AJ484&lt;=0),"-4,5 a 0",IF(AND(AJ484&gt;=0.5,AJ484&lt;=4.5),"0,5 a 4,5",IF(AJ484=5,"5",IF(AND(AJ484&gt;=5.5,AJ484&lt;=10),"5,5 a 10",IF(AND(AJ484&gt;=10.5,AJ484&lt;=20),"10,5 a 20","Fuera de rango"))))))))</f>
        <v>5,5 a 10</v>
      </c>
      <c r="AL484" s="11" t="n">
        <f aca="false">IF(AK484="","",IF(AK484="-15 a -10,5",1,IF(AK484="-10 a -4",2,IF(AK484="-4,5 a 0",3,IF(AK484="0,5 a 4,5",4,IF(AK484="5","NORMA",IF(AK484="5,5 a 10",5,IF(AK484="10,5 a 20",6,"Error"))))))))</f>
        <v>5</v>
      </c>
      <c r="AM484" s="9" t="n">
        <v>0</v>
      </c>
      <c r="AN484" s="10" t="str">
        <f aca="false">IF(AM484="","",IF(AND(AM484&gt;=-7.5,AM484&lt;=-5.5),"-7,5 a -5,5",IF(AND(AM484&gt;=-5,AM484&lt;=-3),"-5 a -3",IF(AND(AM484&gt;=-2.5,AM484&lt;=-0.5),"-2,5 a -0,5",IF(AM484=0,"0,00",IF(AND(AM484&gt;=0.5,AM484&lt;=2.5),"0,5 a 2,5",IF(AND(AM484&gt;=3,AM484&lt;=5),"3 a 5",IF(AND(AM484&gt;=5.5,AM484&lt;=7.5),"5,5 a 7,5",IF(AND(AM484&gt;=8,AM484&lt;=10),"8 a 10","Fuera de rango")))))))))</f>
        <v>0,00</v>
      </c>
      <c r="AO484" s="11" t="str">
        <f aca="false">IF(AN484="","",IF(AN484="-7,5 a -5,5",1,IF(AN484="-5 a -3",2,IF(AN484="-2,5 a -0,5",3,IF(AN484="0,00","NORMA",IF(AN484="0,5 a 2,5",4,IF(AN484="3 a 5",5,IF(AN484="5,5 a 7,5",6,IF(AN484="8 a 10",7,"Error")))))))))</f>
        <v>NORMA</v>
      </c>
      <c r="AP484" s="9" t="n">
        <v>-9</v>
      </c>
      <c r="AQ484" s="10" t="str">
        <f aca="false">IF(AP484="","",IF(AND(AP484&gt;=-20,AP484&lt;=-9.5),"-20 a -9,5",IF(AND(AP484&gt;=-9,AP484&lt;=-6.5),"-9 a -6,5",IF(AP484=-6,"-6",IF(AND(AP484&gt;=-5.5,AP484&lt;=-3),"-5,5 a -3",IF(AND(AP484&gt;=-2.5,AP484&lt;=0),"-2,5 a 0",IF(AND(AP484&gt;=0.5,AP484&lt;=3),"0,5 a 3",IF(AND(AP484&gt;=3.5,AP484&lt;=6),"3,5 a 6",IF(AND(AP484&gt;=6.5,AP484&lt;=9),"6,5 a 9",IF(AND(AP484&gt;=9.5,AP484&lt;=20),"9,5 a 20","Fuera de rango"))))))))))</f>
        <v>-9 a -6,5</v>
      </c>
      <c r="AR484" s="11" t="n">
        <f aca="false">IF(AQ484="","",IF(AQ484="-20 a -9,5",1,IF(AQ484="-9 a -6,5",2,IF(AQ484="-6","NORMA",IF(AQ484="-5,5 a -3",3,IF(AQ484="-2,5 a 0",4,IF(AQ484="0,5 a 3",5,IF(AQ484="3,5 a 6",6,IF(AQ484="6,5 a 9",7,IF(AQ484="9,5 a 20",8,""))))))))))</f>
        <v>2</v>
      </c>
      <c r="AS484" s="9" t="n">
        <v>5</v>
      </c>
      <c r="AT484" s="10" t="str">
        <f aca="false">IF(AS484="","",IF(AND(AS484&gt;=-16,AS484&lt;=-14),"-16 a -14",IF(AND(AS484&gt;=-13.5,AS484&lt;=-11.5),"-13,5 a -11,5",IF(AND(AS484&gt;=-11,AS484&lt;=-9),"-11 a -9",IF(AND(AS484&gt;=-8.5,AS484&lt;=-6.5),"-8,5 a -6,5",IF(AND(AS484&gt;=-6,AS484&lt;=-4),"-6 a -4",IF(AND(AS484&gt;=-3.5,AS484&lt;=-1.5),"-3,5 a -1,5",IF(AND(AS484&gt;=-1,AS484&lt;=1),"-1 a 1",IF(AND(AS484&gt;=1.5,AS484&lt;=3.5),"1,5 a 3,5",IF(AND(AS484&gt;=4,AS484&lt;=6),"4 a 6",IF(AND(AS484&gt;=6.5,AS484&lt;=8.5),"6,5 a 8,5",IF(AND(AS484&gt;=9,AS484&lt;=11),"9 a 11",IF(AND(AS484&gt;=11.5,AS484&lt;=13.5),"11,5 a 13,5",IF(AND(AS484&gt;=14,AS484&lt;=16),"14 a 16",IF(AND(AS484&gt;=16.5,AS484&lt;=18.5),"16,5 a 18,5",IF(AND(AS484&gt;=19,AS484&lt;=21),"19 a 21","Fuera de rango"))))))))))))))))</f>
        <v>4 a 6</v>
      </c>
      <c r="AU484" s="11" t="str">
        <f aca="false" t="array" ref="AU484">IF(AT484="","",_xlfn.IFS(AT484="-16 a -14",1,AT484="-13,5 a -11,5",2,AT484="-11 a -9",3,AT484="-8,5 a -6,5",4,AT484="-6 a -4",5,AT484="-3,5 a -1,5",6,AT484="-1 a 1",7,AT484="1,5 a 3,5",8,AT484="4 a 6","NORMA",AT484="6,5 a 8,5",9,AT484="9 a 11",10,AT484="11,5 a 13,5",11,AT484="14 a 16",12,AT484="16,5 a 18,5",13,AT484="19 a 21",14,TRUE(),""))</f>
        <v>NORMA</v>
      </c>
      <c r="AV484" s="9" t="n">
        <v>0</v>
      </c>
      <c r="AW484" s="10" t="str">
        <f aca="false">IF(AV484="","",IF(AND(AV484&gt;=-1,AV484&lt;=-0.5),"-1 a -0,5",IF(AND(AV484&gt;-0.5,AV484&lt;=0),"De -0,5 a 0",IF(AND(AV484&gt;=0.25,AV484&lt;=0.75),"0,25 a 0,75",IF(AND(AV484&gt;=1,AV484&lt;=1.5),"1 a 1,5",IF(AND(AV484&gt;=1.75,AV484&lt;=2.25),"1,75 a 2,25",IF(AND(AV484&gt;=2.5,AV484&lt;=3),"2,5 a 3",IF(AND(AV484&gt;=3.25,AV484&lt;=3.75),"3,25 a 3,75","Fuera de rango"))))))))</f>
        <v>De -0,5 a 0</v>
      </c>
      <c r="AX484" s="10" t="n">
        <f aca="false">IF(AW484="","",IF(OR(AW484="-1 a -0,5",AW484="-1 a -0.5"),1,IF(OR(AW484="De -0,5 a 0",AW484="-0,5 a 0",AW484="De -0.5 a 0"),2,IF(OR(AW484="0,25 a 0,75",AW484="0.25 a 0.75"),"NORMA",IF(OR(AW484="1 a 1,5",AW484="1 a 1.5"),3,IF(OR(AW484="1,75 a 2,25",AW484="1.75 a 2.25"),4,IF(OR(AW484="2,5 a 3",AW484="2.5 a 3"),5,IF(OR(AW484="3,25 a 3,75",AW484="3.25 a 3.75"),6,""))))))))</f>
        <v>2</v>
      </c>
      <c r="AY484" s="9" t="n">
        <v>-9</v>
      </c>
      <c r="AZ484" s="10" t="str">
        <f aca="false">IF(AY484="","",IF(AND(AY484&gt;=-20,AY484&lt;=-9.5),"-20 a -9,5",IF(AND(AY484&gt;=-9,AY484&lt;=-6.5),"-9 a -6,5",IF(AY484=-6,"-6",IF(AND(AY484&gt;=-5.5,AY484&lt;=-3),"-5,5 a -3",IF(AND(AY484&gt;=-2.5,AY484&lt;=0),"-2,5 a 0",IF(AND(AY484&gt;=0.5,AY484&lt;=3),"0,5 a 3",IF(AND(AY484&gt;=3.5,AY484&lt;=6),"3,5 a 6","Fuera de rango"))))))))</f>
        <v>-9 a -6,5</v>
      </c>
      <c r="BA484" s="11" t="n">
        <f aca="false">IF(AZ484="","",IF(AZ484="-20 a -9,5",1,IF(AZ484="-9 a -6,5",2,IF(AZ484="-6","NORMA",IF(AZ484="-5,5 a -3",3,IF(AZ484="-2,5 a 0",4,IF(AZ484="0,5 a 3",5,IF(AZ484="3,5 a 6",6,""))))))))</f>
        <v>2</v>
      </c>
      <c r="BB484" s="9" t="n">
        <v>0</v>
      </c>
      <c r="BC484" s="10" t="str">
        <f aca="false" t="array" ref="BC484">IF(BB484="","",_xlfn.IFS(AND(BB484&gt;=0,BB484&lt;=2),"0 a 2",AND(BB484&gt;=2.5,BB484&lt;=4.5),"2,5 a 4,5",AND(BB484&gt;=5,BB484&lt;=7),"5 a 7",AND(BB484&gt;=7.5,BB484&lt;=9.5),"7,5 a 9,5",AND(BB484&gt;=10,BB484&lt;=12),"10 a 12",AND(BB484&gt;=12.5,BB484&lt;=14.5),"12,5 a 14,5",BB484=15,"15",AND(BB484&gt;=15.5,BB484&lt;=17.5),"15,5 a 17,5",AND(BB484&gt;=18,BB484&lt;=20),"18 a 20",AND(BB484&gt;=20.5,BB484&lt;=22.5),"20,5 a 22,5",AND(BB484&gt;=23,BB484&lt;=25),"23 a 25",TRUE(),"Fuera de rango"))</f>
        <v>0 a 2</v>
      </c>
      <c r="BD484" s="11" t="n">
        <f aca="false" t="array" ref="BD484">IF(BC484="","",_xlfn.IFS(BC484="0 a 2",1,BC484="2,5 a 4,5",2,BC484="5 a 7",3,BC484="7,5 a 9,5",4,BC484="10 a 12",5,BC484="12,5 a 14,5",6,BC484="15","NORMA",BC484="15,5 a 17,5",7,BC484="18 a 20",8,BC484="20,5 a 22,5",9,BC484="23 a 25",10,TRUE(),"Fuera de rango"))</f>
        <v>1</v>
      </c>
      <c r="BE484" s="9" t="n">
        <v>26</v>
      </c>
      <c r="BF484" s="10" t="str">
        <f aca="false">IF(BE484="","",IF(AND(BE484&gt;=-20,BE484&lt;=-10),"-20 a -10",IF(AND(BE484&gt;=-9.5,BE484&lt;=0.5),"-9,5 a 0,5",IF(AND(BE484&gt;=1,BE484&lt;=11),"1 a 11",IF(AND(BE484&gt;=11.5,BE484&lt;=20.5),"11,5 a 20,5",IF(BE484=21,"21",IF(AND(BE484&gt;=21.5,BE484&lt;=31.5),"21,5 a 31,5",IF(AND(BE484&gt;=32,BE484&lt;=42),"32 a 42","Fuera de rango"))))))))</f>
        <v>21,5 a 31,5</v>
      </c>
      <c r="BG484" s="11" t="n">
        <f aca="false">IF(BF484="","",IF(BF484="-20 a -10",1,IF(BF484="-9,5 a 0,5",2,IF(BF484="1 a 11",3,IF(BF484="11,5 a 20,5",4,IF(BF484="21","NORMA",IF(BF484="21,5 a 31,5",5,IF(BF484="32 a 42",6,""))))))))</f>
        <v>5</v>
      </c>
      <c r="BH484" s="9" t="n">
        <v>0</v>
      </c>
      <c r="BI484" s="10" t="str">
        <f aca="false">IF(BH484="","",IF(AND(BH484&gt;=-20,BH484&lt;=-15),"-20 a -15",IF(AND(BH484&gt;=-14.5,BH484&lt;=-9.5),"-14,5 a -9,5",IF(AND(BH484&gt;=-9,BH484&lt;=-4),"-9 a -4",IF(AND(BH484&gt;=-3.5,BH484&lt;=2.5),"-3,5 a 2,5",IF(AND(BH484&gt;=3,BH484&lt;=8),"3 a 8",IF(AND(BH484&gt;=8.5,BH484&lt;=14.5),"8,5 a 14,5",IF(BH484=15,"15",IF(AND(BH484&gt;=15.5,BH484&lt;=20.5),"15,5 a 20,5",IF(AND(BH484&gt;=21,BH484&lt;=26),"21 a 26","Fuera de rango"))))))))))</f>
        <v>-3,5 a 2,5</v>
      </c>
      <c r="BJ484" s="11" t="n">
        <f aca="false">IF(BI484="","",IF(BI484="-20 a -15",1,IF(BI484="-14,5 a -9,5",2,IF(BI484="-9 a -4",3,IF(BI484="-3,5 a 2,5",4,IF(BI484="3 a 8",5,IF(BI484="8,5 a 14,5",6,IF(BI484="15","NORMA",IF(BI484="15,5 a 20,5",7,IF(BI484="21 a 26",8,IF(BI484="26,5 a 31,5",9,"")))))))))))</f>
        <v>4</v>
      </c>
      <c r="BK484" s="9" t="n">
        <v>0</v>
      </c>
      <c r="BL484" s="10" t="str">
        <f aca="false">IF(BK484="","",IF(AND(BK484&gt;=0,BK484&lt;=2),"0 - 2",IF(AND(BK484&gt;=2.5,BK484&lt;=4.5),"2,5 - 4,5",IF(AND(BK484&gt;=5,BK484&lt;=7),"5 - 7",IF(AND(BK484&gt;=7.5,BK484&lt;=9.5),"7,5 - 9,5",IF(AND(BK484&gt;=10,BK484&lt;=12),"10 - 12",IF(AND(BK484&gt;=12.5,BK484&lt;=13.5),"12,5 - 13,5",IF(BK484=14,"14",IF(AND(BK484&gt;=14.5,BK484&lt;=16.5),"14,5 - 16,5",IF(AND(BK484&gt;=17,BK484&lt;=19),"17 - 19",IF(AND(BK484&gt;=19.5,BK484&lt;=21.5),"19,5 - 21,5",IF(AND(BK484&gt;=22,BK484&lt;=24),"22 - 24",IF(AND(BK484&gt;=24.5,BK484&lt;=26.5),"24,5 - 26,5",IF(AND(BK484&gt;=27,BK484&lt;=29),"27 - 29",IF(AND(BK484&gt;=29.5,BK484&lt;=30),"29,5 - 30","Fuera de rango")))))))))))))))</f>
        <v>0 - 2</v>
      </c>
      <c r="BM484" s="11" t="n">
        <f aca="false">IF(BL484="","",IF(BL484="0 - 2",1,IF(BL484="2,5 - 4,5",2,IF(BL484="5 - 7",3,IF(BL484="7,5 - 9,5",4,IF(BL484="10 - 12",5,IF(BL484="12,5 - 13,5",6,IF(BL484="14","NORMA",IF(BL484="14,5 - 16,5",7,IF(BL484="17 - 19",8,IF(BL484="19,5 - 21,5",9,IF(BL484="22 - 24",10,IF(BL484="24,5 - 26,5",11,IF(BL484="27 - 29",12,IF(BL484="29,5 - 30",13,"")))))))))))))))</f>
        <v>1</v>
      </c>
      <c r="BN484" s="9" t="n">
        <v>30</v>
      </c>
      <c r="BO484" s="11" t="str">
        <f aca="false">IF(BN484="","",IF(AND(BN484&gt;=-20,BN484&lt;=-10),"-20 a -10",IF(AND(BN484&gt;=-9.5,BN484&lt;=0.5),"-9,5 a 0,5",IF(AND(BN484&gt;=1,BN484&lt;=11),"1 a 11",IF(AND(BN484&gt;=11.5,BN484&lt;=21.5),"11,5 a 21,5",IF(BN484=22,"22",IF(AND(BN484&gt;=22.5,BN484&lt;=32.5),"22,5 a 32,5",IF(AND(BN484&gt;=33,BN484&lt;=43),"33 a 43","Fuera de rango"))))))))</f>
        <v>22,5 a 32,5</v>
      </c>
      <c r="BP484" s="11" t="n">
        <f aca="false">IF(BO484="","",IF(BO484="-20 a -10",1,IF(BO484="-9,5 a 0,5",2,IF(BO484="1 a 11",3,IF(BO484="11,5 a 21,5",4,IF(BO484="22","NORMA",IF(BO484="22,5 a 32,5",5,IF(BO484="33 a 43",6,""))))))))</f>
        <v>5</v>
      </c>
      <c r="BQ484" s="9" t="n">
        <v>21</v>
      </c>
      <c r="BR484" s="10" t="str">
        <f aca="false">IF(BQ484="","",IF(AND(BQ484&gt;=-20,BQ484&lt;=-15),"-20 a -15",IF(AND(BQ484&gt;=-14.5,BQ484&lt;=-9.5),"-14,5 a -9,5",IF(AND(BQ484&gt;=-9,BQ484&lt;=-4),"-9 a -4",IF(AND(BQ484&gt;=-3.5,BQ484&lt;=2.5),"-3,5 a 2,5",IF(AND(BQ484&gt;=3,BQ484&lt;=8),"3 a 8",IF(AND(BQ484&gt;=8.5,BQ484&lt;=13.5),"8,5 a 13,5",IF(AND(BQ484&gt;=14,BQ484&lt;=17.5),"14 a 17,5",IF(BQ484=18,"18",IF(AND(BQ484&gt;=18.5,BQ484&lt;=23.5),"18,5 a 23,5",IF(AND(BQ484&gt;=24,BQ484&lt;=29),"24 a 29",IF(AND(BQ484&gt;=29.5,BQ484&lt;=34.5),"29,5 a 34,5",IF(AND(BQ484&gt;=35,BQ484&lt;=40),"35 a 40","Fuera de rango")))))))))))))</f>
        <v>18,5 a 23,5</v>
      </c>
      <c r="BS484" s="11" t="n">
        <f aca="false">IF(BR484="","",IF(BR484="-20 a -15",1,IF(BR484="-14,5 a -9,5",2,IF(BR484="-9 a -4",3,IF(BR484="-3,5 a 2,5",4,IF(BR484="3 a 8",5,IF(BR484="8,5 a 13,5",6,IF(BR484="14 a 17,5",7,IF(BR484="18","NORMA",IF(BR484="18,5 a 23,5",8,IF(BR484="24 a 29",9,IF(BR484="29,5 a 34,5",10,IF(BR484="35 a 40",11,"")))))))))))))</f>
        <v>8</v>
      </c>
      <c r="BT484" s="9" t="n">
        <v>0</v>
      </c>
      <c r="BU484" s="10" t="str">
        <f aca="false">IF(BT484="","",IF(AND(BT484&gt;=-20,BT484&lt;=-18),"-20 a -18",IF(AND(BT484&gt;=-17.5,BT484&lt;=-15.5),"-17,5 a -15,5",IF(AND(BT484&gt;=-15,BT484&lt;=-13),"-15 a -13",IF(AND(BT484&gt;=-12.5,BT484&lt;=-10.5),"-12,5 a -10,5",IF(AND(BT484&gt;=-10,BT484&lt;=-8),"-10 a -8",IF(AND(BT484&gt;=-7.5,BT484&lt;=-5.5),"-7,5 a -5,5",IF(AND(BT484&gt;=-5,BT484&lt;=-3),"-5 a -3",IF(AND(BT484&gt;=-2.5,BT484&lt;=-0.5),"-2,5 a -0,5",IF(BT484=0,"0",IF(AND(BT484&gt;=0.5,BT484&lt;=2.5),"0,5 a 2,5",IF(AND(BT484&gt;=3,BT484&lt;=5),"3 a 5",IF(AND(BT484&gt;=5.5,BT484&lt;=7.5),"5,5 a 7,5",IF(AND(BT484&gt;=8,BT484&lt;=10),"8 a 10",IF(AND(BT484&gt;=10.5,BT484&lt;=12.5),"10,5 a 12,5",IF(AND(BT484&gt;=13,BT484&lt;=15),"13 a 15",IF(AND(BT484&gt;=15.5,BT484&lt;=17.5),"15,5 a 17,5",IF(AND(BT484&gt;=18,BT484&lt;=20),"18 a 20","Fuera de rango"))))))))))))))))))</f>
        <v>0</v>
      </c>
      <c r="BV484" s="11" t="str">
        <f aca="false">IF(BT484="","",IF(BT484=0,"NORMA",IF(AND(BT484&gt;=-20,BT484&lt;=-18),2,IF(AND(BT484&gt;=-17.5,BT484&lt;=-15.5),2,IF(AND(BT484&gt;=-15,BT484&lt;=-13),3,IF(AND(BT484&gt;=-12.5,BT484&lt;=-10.5),4,IF(AND(BT484&gt;=-10,BT484&lt;=-8),5,IF(AND(BT484&gt;=-7.5,BT484&lt;=-5.5),6,IF(AND(BT484&gt;=-5,BT484&lt;=-3),7,IF(AND(BT484&gt;=-2.5,BT484&lt;=-0.5),8,IF(AND(BT484&gt;=0.5,BT484&lt;=2.5),9,IF(AND(BT484&gt;=3,BT484&lt;=5),10,IF(AND(BT484&gt;=5.5,BT484&lt;=7.5),11,IF(AND(BT484&gt;=8,BT484&lt;=10),12,IF(AND(BT484&gt;=10.5,BT484&lt;=12.5),13,IF(AND(BT484&gt;=13,BT484&lt;=15),14,IF(AND(BT484&gt;=15.5,BT484&lt;=17.5),15,IF(AND(BT484&gt;=18,BT484&lt;=20),16,"Fuera de rango"))))))))))))))))))</f>
        <v>NORMA</v>
      </c>
      <c r="BW484" s="9" t="n">
        <v>-4.5</v>
      </c>
      <c r="BX484" s="10" t="n">
        <f aca="false">18.5- (0.3*H484)</f>
        <v>6.8</v>
      </c>
      <c r="BY484" s="10" t="n">
        <f aca="false">(BW484)-(BX484)</f>
        <v>-11.3</v>
      </c>
      <c r="BZ484" s="10" t="str">
        <f aca="false">IF(BY484="","",IF(BY484&lt;-27.5,"De -30 a -28",IF(BY484&lt;-25,"De -27,5 a -25,5",IF(BY484&lt;-22.5,"De -25 a -23",IF(BY484&lt;-20,"De -22,5 a -20,5",IF(BY484&lt;-17.5,"De -20 a -18",IF(BY484&lt;-15,"De -17,5 a -15,5",IF(BY484&lt;-12.5,"De -15 a -13",IF(BY484&lt;-10,"De -12,5 a -10,5",IF(BY484&lt;-7.5,"De -10 a -8",IF(BY484&lt;-5,"De -7,5 a -5,5",IF(BY484&lt;-2.5,"De -5 a -3",IF(BY484&lt;0,"De -2,5 a -0,5",IF(BY484&lt;2.5,"De 0 a 2",IF(BY484&lt;5,"De 2,5 a 4,5",IF(BY484&lt;7.5,"De 5 a 7",IF(BY484&lt;10,"De 7,5 a 9,5",IF(BY484&lt;12.5,"De 10 a 12",IF(BY484&lt;15,"De 12,5 a 14,5",IF(BY484&lt;17.5,"De 15 a 17",IF(BY484&lt;20,"De 17,5 a 19,5",IF(BY484&lt;22.5,"De 20 a 22",IF(BY484&lt;25,"De 22,5 a 24,5",IF(BY484&lt;27.5,"De 25 a 27","De 27,5 a 30"))))))))))))))))))))))))</f>
        <v>De -12,5 a -10,5</v>
      </c>
      <c r="CA484" s="12" t="n">
        <f aca="false">IF(BY484="","",IF(BY484&lt;=-28,1,IF(BY484&lt;=-25.5,2,IF(BY484&lt;=-23,3,IF(BY484&lt;=-20.5,4,IF(BY484&lt;=-18,5,IF(BY484&lt;=-15.5,6,IF(BY484&lt;=-13,7,IF(BY484&lt;=-10.5,8,IF(BY484&lt;=-8,9,IF(BY484&lt;=-5.5,10,IF(BY484&lt;=-3,11,IF(BY484&lt;=-0.5,12,IF(BY484&lt;=2,13,IF(BY484&lt;=4.5,14,IF(BY484&lt;=7,15,IF(BY484&lt;=9.5,16,IF(BY484&lt;=12,17,IF(BY484&lt;=14.5,18,IF(BY484&lt;=17,19,IF(BY484&lt;=19.5,20,IF(BY484&lt;=22,21,IF(BY484&lt;=24.5,22,IF(BY484&lt;=27,23,IF(BY484&lt;=30,24,"Fuera de rango")))))))))))))))))))))))))</f>
        <v>8</v>
      </c>
      <c r="CB484" s="9" t="n">
        <v>-3.5</v>
      </c>
      <c r="CC484" s="10" t="n">
        <f aca="false">18.5- (0.3*H484)</f>
        <v>6.8</v>
      </c>
      <c r="CD484" s="10" t="n">
        <f aca="false">(CB484)-(CC484)</f>
        <v>-10.3</v>
      </c>
      <c r="CE484" s="10" t="str">
        <f aca="false">IF(CD484="","",IF(CD484&lt;-27.5,"De -30 a -28",IF(CD484&lt;-25,"De -27,5 a -25,5",IF(CD484&lt;-22.5,"De -25 a -23",IF(CD484&lt;-20,"De -22,5 a -20,5",IF(CD484&lt;-17.5,"De -20 a -18",IF(CD484&lt;-15,"De -17,5 a -15,5",IF(CD484&lt;-12.5,"De -15 a -13",IF(CD484&lt;-10,"De -12,5 a -10,5",IF(CD484&lt;-7.5,"De -10 a -8",IF(CD484&lt;-5,"De -7,5 a -5,5",IF(CD484&lt;-2.5,"De -5 a -3",IF(CD484&lt;0,"De -2,5 a -0,5",IF(CD484&lt;=2,"De 0 a 2",IF(CD484&lt;=4.5,"De 2,5 a 4,5",IF(CD484&lt;=7,"De 5 a 7",IF(CD484&lt;=9.5,"De 7,5 a 9,5",IF(CD484&lt;=12,"De 10 a 12",IF(CD484&lt;=14.5,"De 12,5 a 14,5",IF(CD484&lt;=17,"De 15 a 17",IF(CD484&lt;=19.5,"De 17,5 a 19,5",IF(CD484&lt;=22,"De 20 a 22",IF(CD484&lt;=24.5,"De 22,5 a 24,5",IF(CD484&lt;=27,"De 25 a 27","De 27,5 a 30"))))))))))))))))))))))))</f>
        <v>De -12,5 a -10,5</v>
      </c>
      <c r="CF484" s="12" t="n">
        <f aca="false">IF(CD484="","",IF(CD484&lt;-27.5,1,IF(CD484&lt;-25,2,IF(CD484&lt;-22.5,3,IF(CD484&lt;-20,4,IF(CD484&lt;-17.5,5,IF(CD484&lt;-15,6,IF(CD484&lt;-12.5,7,IF(CD484&lt;-10,8,IF(CD484&lt;-7.5,9,IF(CD484&lt;-5,10,IF(CD484&lt;-2.5,11,IF(CD484&lt;0,12,IF(CD484&lt;2.5,13,IF(CD484&lt;5,14,IF(CD484&lt;7.5,15,IF(CD484&lt;10,16,IF(CD484&lt;12.5,17,IF(CD484&lt;15,18,IF(CD484&lt;17.5,19,IF(CD484&lt;20,20,IF(CD484&lt;22.5,21,IF(CD484&lt;25,22,IF(CD484&lt;27.5,23,24))))))))))))))))))))))))</f>
        <v>8</v>
      </c>
      <c r="CG484" s="9" t="n">
        <v>-2.5</v>
      </c>
      <c r="CH484" s="10" t="str">
        <f aca="false">IF(CG484="","",IF(AND(CG484&gt;=-10,CG484&lt;=-9.5),"-10 a -9,5",IF(AND(CG484&gt;-9.5,CG484&lt;=-8.5),"-9 a -8,5",IF(AND(CG484&gt;-8.5,CG484&lt;=-7.5),"-8 a -7,5",IF(AND(CG484&gt;-7.5,CG484&lt;=-6.5),"-7 a -6,5",IF(AND(CG484&gt;-6.5,CG484&lt;=-5.5),"-6 a -5,5",IF(AND(CG484&gt;-5.5,CG484&lt;=-4.5),"-5 a -4,5",IF(AND(CG484&gt;-4.5,CG484&lt;=-3.5),"-4 a -3,5",IF(AND(CG484&gt;-3.5,CG484&lt;=-2.5),"-3 a -2,5",IF(CG484=-2.25,"-2,25",IF(AND(CG484&gt;-2.5,CG484&lt;=-1.5),"-2 a -1,5",IF(AND(CG484&gt;-1.5,CG484&lt;=-0.5),"-1 a -0,5",IF(AND(CG484&gt;-0.5,CG484&lt;=0.5),"0 a 0,5",IF(AND(CG484&gt;0.5,CG484&lt;=1.5),"1 a 1,5",IF(AND(CG484&gt;1.5,CG484&lt;=2.5),"2 a 2,5",IF(AND(CG484&gt;2.5,CG484&lt;=3.5),"3 a 3,5",IF(AND(CG484&gt;3.5,CG484&lt;=4.5),"4 a 4,5",IF(AND(CG484&gt;4.5,CG484&lt;=5.5),"5 a 5,5",IF(AND(CG484&gt;5.5,CG484&lt;=6.5),"6 a 6,5",IF(AND(CG484&gt;6.5,CG484&lt;=7.5),"7 a 7,5",IF(AND(CG484&gt;7.5,CG484&lt;=8.5),"8 a 8,5",IF(AND(CG484&gt;8.5,CG484&lt;=9.5),"9 a 9,5",IF(CG484&gt;=10,"10","Fuera de rango")))))))))))))))))))))))</f>
        <v>-3 a -2,5</v>
      </c>
      <c r="CI484" s="11" t="n">
        <f aca="false">IF(CG484="","",IF(CG484=-2.25,"NORMA",IF(CG484&lt;=-9.5,1,IF(CG484&lt;=-8.5,2,IF(CG484&lt;=-7.5,3,IF(CG484&lt;=-6.5,4,IF(CG484&lt;=-5.5,5,IF(CG484&lt;=-4.5,6,IF(CG484&lt;=-3.5,7,IF(CG484&lt;=-2.5,8,IF(CG484&lt;=-1.5,9,IF(CG484&lt;=-0.5,10,IF(CG484&lt;=0.5,11,IF(CG484&lt;=1.5,12,IF(CG484&lt;=2.5,13,IF(CG484&lt;=3.5,14,IF(CG484&lt;=4.5,15,IF(CG484&lt;=5.5,16,IF(CG484&lt;=6.5,17,IF(CG484&lt;=7.5,18,IF(CG484&lt;=8.5,19,IF(CG484&lt;=9.5,20,IF(CG484=10,21,"Fuera de rango")))))))))))))))))))))))</f>
        <v>8</v>
      </c>
      <c r="CJ484" s="9" t="n">
        <v>3.25</v>
      </c>
      <c r="CK484" s="10" t="str">
        <f aca="false">IF(CJ484="","",IF(AND(CJ484&gt;=-6,CJ484&lt;=-5.5),"-6 a -5,5",IF(AND(CJ484&gt;-5.5,CJ484&lt;=-4.5),"-5 a -4,5",IF(AND(CJ484&gt;-4.5,CJ484&lt;=-3.5),"-4 a -3,5",IF(AND(CJ484&gt;-3.5,CJ484&lt;=-2.5),"-3 a -2,5",IF(AND(CJ484&gt;-2.5,CJ484&lt;=-1.5),"-2 a -1,5",IF(AND(CJ484&gt;-1.5,CJ484&lt;=-0.5),"-1 a -0,5",IF(AND(CJ484&gt;-0.5,CJ484&lt;=0.5),"0 a 0,5",IF(AND(CJ484&gt;0.5,CJ484&lt;=1.5),"1 a 1,5",IF(AND(CJ484&gt;1.5,CJ484&lt;2.5),"2",IF(AND(CJ484&gt;=2.5,CJ484&lt;=3),"2,5 a 3",IF(AND(CJ484&gt;3,CJ484&lt;=4),"3,5 a 4",IF(AND(CJ484&gt;4,CJ484&lt;=5),"4,5 a 5",IF(AND(CJ484&gt;5,CJ484&lt;=6),"5,5 a 6",IF(AND(CJ484&gt;6,CJ484&lt;=7),"6,5 a 7",IF(AND(CJ484&gt;7,CJ484&lt;=8),"7,5 a 8",IF(AND(CJ484&gt;8,CJ484&lt;=9.5),"8,5 a 9,5",IF(CJ484=10,"10","Fuera de rango"))))))))))))))))))</f>
        <v>3,5 a 4</v>
      </c>
      <c r="CL484" s="11" t="n">
        <f aca="false">IF(CK484="","",IF(OR(CK484="-6 a -5,5",CK484="-6 - -5,5"),1,IF(OR(CK484="-5 a -4,5",CK484="-5 - -4,5"),2,IF(OR(CK484="-4 a -3,5",CK484="-4 - -3,5"),3,IF(OR(CK484="-3 a -2,5",CK484="-3 - -2,5"),4,IF(OR(CK484="-2 a -1,5",CK484="-2 - -1,5"),5,IF(OR(CK484="-1 a -0,5",CK484="-1 - -0,5"),6,IF(OR(CK484="0 a 0,5",CK484="0 - 0,5"),7,IF(OR(CK484="1 a 1,5",CK484="1 - 1,5"),8,IF(CK484="2","NORMA",IF(OR(CK484="2,5 a 3",CK484="2,5 - 3"),9,IF(OR(CK484="3,5 a 4",CK484="3,5 - 4"),10,IF(OR(CK484="4,5 a 5",CK484="4,5 - 5"),11,IF(OR(CK484="5,5 a 6",CK484="5,5 - 6"),12,IF(OR(CK484="6,5 a 7",CK484="6,5 - 7"),13,IF(OR(CK484="7,5 a 8",CK484="7,5 - 8"),14,IF(OR(CK484="8,5 a 9",CK484="8,5 - 9,5",CK484="9 a 9,5"),15,IF(CK484="10",15,IF(OR(CK484="0,5 a 1",CK484="0,5 - 1"),7,"Fuera de rango")))))))))))))))))))</f>
        <v>10</v>
      </c>
      <c r="CN484" s="10" t="str">
        <f aca="false">IF(CM484=0,"0", " ")</f>
        <v>0</v>
      </c>
      <c r="CO484" s="10" t="str">
        <f aca="false">IF(CM484&gt;0,"EME"," ")</f>
        <v> </v>
      </c>
      <c r="CQ484" s="10" t="str">
        <f aca="false">IF(CP484&gt;0,"0", " ")</f>
        <v> </v>
      </c>
      <c r="CR484" s="10" t="str">
        <f aca="false">IF(CP484&gt;0,"EME"," ")</f>
        <v> </v>
      </c>
      <c r="CS484" s="9" t="n">
        <v>0</v>
      </c>
      <c r="CV484" s="9" t="n">
        <v>0</v>
      </c>
      <c r="CY484" s="9" t="n">
        <v>-0.75</v>
      </c>
      <c r="DB484" s="9" t="n">
        <v>-0.75</v>
      </c>
      <c r="DC484" s="11" t="str">
        <f aca="false">IF(DB484&lt;0,"2"," ")</f>
        <v>2</v>
      </c>
      <c r="DD484" s="11" t="str">
        <f aca="false">IF(DB484&lt;0,"MIO"," ")</f>
        <v>MIO</v>
      </c>
      <c r="DE484" s="9" t="n">
        <v>-2.75</v>
      </c>
      <c r="DF484" s="10" t="str">
        <f aca="false">IF(DE484&lt;0,"3"," ")</f>
        <v>3</v>
      </c>
      <c r="DG484" s="10" t="str">
        <f aca="false">IF(DE484&lt;0,"AST"," ")</f>
        <v>AST</v>
      </c>
      <c r="DH484" s="9" t="n">
        <v>-2.5</v>
      </c>
      <c r="DI484" s="10" t="str">
        <f aca="false">IF(DH484&lt;0,"3"," ")</f>
        <v>3</v>
      </c>
      <c r="DJ484" s="10" t="str">
        <f aca="false">IF(DH484&lt;0,"AST"," ")</f>
        <v>AST</v>
      </c>
      <c r="DK484" s="9" t="n">
        <v>0</v>
      </c>
      <c r="DL484" s="10" t="str">
        <f aca="false">IF(DK484&gt;0,"4"," ")</f>
        <v> </v>
      </c>
      <c r="DM484" s="10" t="str">
        <f aca="false">IF(DK484&gt;0,"PRE"," ")</f>
        <v> </v>
      </c>
      <c r="DN484" s="9" t="n">
        <v>0</v>
      </c>
      <c r="DO484" s="10" t="str">
        <f aca="false">IF(DN484&gt;0,"4"," ")</f>
        <v> </v>
      </c>
      <c r="DP484" s="10" t="str">
        <f aca="false">IF(DN484&gt;0,"PRE"," ")</f>
        <v> </v>
      </c>
      <c r="DS484" s="12" t="str">
        <f aca="false">CONCATENATE(CO484,CU484,DA484,DG484,DM484)</f>
        <v> AST </v>
      </c>
      <c r="DT484" s="10" t="e">
        <f aca="false" t="array" ref="DT484">_xlfn.IFS(DS484="EME    ","0", DS484=" HIP   ","1", DS484="  MIO  ","2", DS484="   AST ","3", DS484="    PRE","4", DS484="EME   PRE","5", DS484=" HIP  PRE","6", DS484=" HIP AST ","7", DS484="  MIO PRE","8", DS484="  MIOAST ","9", DS484="   ASTPRE","10",DS484=" HIP ASTPRE","11", DS484="  MIOASTPRE","12", DS484="     ","0")</f>
        <v>#N/A</v>
      </c>
      <c r="DV484" s="1" t="e">
        <f aca="false" t="array" ref="DV484">_xlfn.IFS(DU484="SI","2", DU484="NO","1")</f>
        <v>#N/A</v>
      </c>
      <c r="DX484" s="11" t="str">
        <f aca="false">IF(DW484=0,"1","2")</f>
        <v>1</v>
      </c>
      <c r="DY484" s="11" t="str">
        <f aca="false" t="array" ref="DY484">_xlfn.IFS(DW484=0,"0", DW484=0.25, "1", DW484=0.5,"2", DW484=0.75,"3", DW484=1,"4",DW484=1.25,"5", DW484=1.5,"6", DW484=1.75,"7", DW484=2,"8")</f>
        <v>0</v>
      </c>
      <c r="EA484" s="11" t="str">
        <f aca="false">IF(DZ484=0,"1","2")</f>
        <v>1</v>
      </c>
      <c r="EB484" s="11" t="str">
        <f aca="false" t="array" ref="EB484">_xlfn.IFS(DZ484=0,"0", DZ484=0.25, "1", DZ484=0.5,"2", DZ484=0.75,"3", DZ484=1,"4",DZ484=1.25,"5", DZ484=1.5,"6", DZ484=1.75,"7", DZ484=2,"8")</f>
        <v>0</v>
      </c>
      <c r="ED484" s="10" t="str">
        <f aca="false">IF(EC484=0,"1","2")</f>
        <v>1</v>
      </c>
      <c r="EE484" s="11" t="str">
        <f aca="false" t="array" ref="EE484">_xlfn.IFS(EC484=0,"0", EC484=-0.25, "1", EC484=-0.5,"2", EC484=-0.75,"3", EC484=-1,"4",EC484=-1.25,"5", EC484=-1.5,"6", EC484=-1.75,"7", EC484=-2,"8", EC484=-2.25,"9",EC484=-2.5,"10", EC484=-2.75,"11", EC484=-3,"12", EC484=-3.25,"13", EC484=-3.5,"14", EC484=-3.75,"15",EC484=-4,"16")</f>
        <v>0</v>
      </c>
      <c r="EG484" s="10" t="str">
        <f aca="false">IF(EF484=0,"1","2")</f>
        <v>1</v>
      </c>
      <c r="EH484" s="11" t="str">
        <f aca="false" t="array" ref="EH484">_xlfn.IFS(EF484=0,"0", EF484=-0.25, "1", EF484=-0.5,"2", EF484=-0.75,"3", EF484=-1,"4",EF484=-1.25,"5", EF484=-1.5,"6", EF484=-1.75,"7", EF484=-2,"8", EF484=-2.25,"9",EF484=-2.5,"10", EF484=-2.75,"11", EF484=-3,"12", EF484=-3.25,"13", EF484=-3.5,"14", EF484=-3.75,"15",EF484=-4,"16")</f>
        <v>0</v>
      </c>
      <c r="EJ484" s="11" t="str">
        <f aca="false">IF(EI484=0,"1","2")</f>
        <v>1</v>
      </c>
      <c r="EK484" s="11" t="str">
        <f aca="false" t="array" ref="EK484">_xlfn.IFS(EI484=0,"0", EI484=-0.25, "1", EI484=-0.5,"2", EI484=-0.75,"3", EI484=-1,"4",EI484=-1.25,"5", EI484=-1.5,"6", EI484=-1.75,"7", EI484=-2,"8", EI484=-2.25,"9", EI484=-2.25,"9",EI484=-2.5,"10", EI484=-2.75,"11", EI484=-3,"12", EI484=-3.25,"13", EI484=-3.5,"14", EI484=-3.75,"15",EI484=-4,"16", EI484=0.25, "17", EI484=0.5, "18")</f>
        <v>0</v>
      </c>
      <c r="EM484" s="11" t="str">
        <f aca="false">IF(EL484=0,"1","2")</f>
        <v>1</v>
      </c>
      <c r="EN484" s="11" t="str">
        <f aca="false" t="array" ref="EN484">_xlfn.IFS(EL484=0.25,"17",EL484=0.5,"18", EL484=0,"0", EL484=-0.25, "1", EL484=-0.5,"2", EL484=-0.75,"3", EL484=-1,"4",EL484=-1.25,"5", EL484=-1.5,"6", EL484=-1.75,"7", EL484=-2,"8",EL484= -2.25,"9",EL484=-2.5,"10",EL484= -2.75,"11",EL484= -3,"12",EL484= -3.25,"13",EL484= -3.5,"14",EL484= -3.75,"15",EL484=-4,"16")</f>
        <v>0</v>
      </c>
      <c r="EP484" s="11" t="str">
        <f aca="false">IF(EO484=0,"1","2")</f>
        <v>1</v>
      </c>
      <c r="EQ484" s="11" t="str">
        <f aca="false" t="array" ref="EQ484">_xlfn.IFS(EO484=0,"0", EO484=0.25, "1", EO484=0.5,"2", EO484=0.75,"3", EO484=1,"4",EO484=1.25,"5", EO484=1.5,"6", EO484=1.75,"7", EO484=2,"8", EO484=2.25,"9", EO484=2.25,"9",EO484=2.5,"10", EO484=2.75,"11", EO484=3,"12", EO484=3.25,"13", EO484=3.5,"14", EO484=3.75,"15",EO484=4,"16", EO484=-0.25, "17", bq=-0.5, "18")</f>
        <v>0</v>
      </c>
      <c r="ES484" s="11" t="str">
        <f aca="false">IF(ER484=0,"1","2")</f>
        <v>1</v>
      </c>
      <c r="ET484" s="11" t="str">
        <f aca="false" t="array" ref="ET484">_xlfn.IFS(ER484=0,"0", ER484=0.25, "1", ER484=0.5,"2", ER484=0.75,"3", ER484=1,"4",ER484=1.25,"5", ER484=1.5,"6", ER484=1.75,"7", ER484=2,"8", ER484=2.25,"9", ER484=2.25,"9",ER484=2.5,"10", ER484=2.75,"11", ER484=3,"12", ER484=3.25,"13", ER484=3.5,"14", ER484=3.75,"15",ER484=4,"16", ER484=-0.25, "17", bq=-0.5, "18")</f>
        <v>0</v>
      </c>
      <c r="EV484" s="14" t="e">
        <f aca="false">VLOOKUP(EU484,LEYENDA!$G$2:$H$8,2,TRUE())</f>
        <v>#N/A</v>
      </c>
      <c r="EW484" s="14" t="e">
        <f aca="false" t="array" ref="EW484">_xlfn.IFS(EV484="0-5","1", EV484="6-12","2", EV484="13-18","3", EV484="19-24","4", EV484="25-36","5", EV484="37-48","6", EV484="49-60","7")</f>
        <v>#N/A</v>
      </c>
    </row>
    <row r="485" customFormat="false" ht="13.5" hidden="false" customHeight="false" outlineLevel="0" collapsed="false">
      <c r="A485" s="1" t="n">
        <v>171</v>
      </c>
      <c r="B485" s="2" t="n">
        <v>1</v>
      </c>
      <c r="C485" s="33" t="n">
        <v>42265</v>
      </c>
      <c r="E485" s="5" t="str">
        <f aca="false">VLOOKUP(A485,'286'!$A$3:$J$6279,10,FALSE())</f>
        <v>JÁTIVA SILVESTRE, FRANCISCO</v>
      </c>
      <c r="F485" s="4" t="str">
        <f aca="false">VLOOKUP(A485,'286'!$A$3:$I$1768,3,FALSE())</f>
        <v>JASILFRAN</v>
      </c>
      <c r="G485" s="6" t="n">
        <f aca="false">VLOOKUP(A485,'286'!$A$3:$I$1768,4,FALSE())</f>
        <v>17221</v>
      </c>
      <c r="H485" s="7" t="n">
        <f aca="false">YEAR(C485)-YEAR(G485)</f>
        <v>68</v>
      </c>
      <c r="I485" s="1" t="str">
        <f aca="false">VLOOKUP(H485,LEYENDA!$C$2:$D$6,2,TRUE())</f>
        <v>61-100</v>
      </c>
      <c r="J485" s="5" t="str">
        <f aca="false">VLOOKUP(A485,'286'!$A$3:$I$1768,7,FALSE())</f>
        <v>H</v>
      </c>
      <c r="K485" s="8" t="n">
        <f aca="false">VLOOKUP(A485,'286'!$A$3:$I$1768,2,FALSE())</f>
        <v>0</v>
      </c>
      <c r="L485" s="4" t="str">
        <f aca="false">VLOOKUP(A485,'286'!$A$3:$I$1768,8,FALSE())</f>
        <v>D</v>
      </c>
      <c r="M485" s="4" t="str">
        <f aca="false">VLOOKUP(A485,'286'!$A$3:$I$1768,9,FALSE())</f>
        <v>D</v>
      </c>
      <c r="N485" s="8" t="str">
        <f aca="false">IF(R485=O485, "MISMA","CONTRARIA")</f>
        <v>MISMA</v>
      </c>
      <c r="O485" s="8" t="str">
        <f aca="false" t="array" ref="O485">_xlfn.IFS(L485="D","1", L485="I","2")</f>
        <v>1</v>
      </c>
      <c r="P485" s="8" t="e">
        <f aca="false" t="array" ref="P485">_xlfn.IFS(K485="OD","1", K485="OI","2")</f>
        <v>#N/A</v>
      </c>
      <c r="Q485" s="1" t="str">
        <f aca="false" t="array" ref="Q485">_xlfn.IFS(J485="M","1", J485="H","2")</f>
        <v>2</v>
      </c>
      <c r="R485" s="8" t="str">
        <f aca="false" t="array" ref="R485">_xlfn.IFS(M485="D","1", M485="I","2")</f>
        <v>1</v>
      </c>
      <c r="S485" s="1" t="str">
        <f aca="false" t="array" ref="S485">_xlfn.IFS(N485="CONTRARIA", "1",N485= "MISMA","2")</f>
        <v>2</v>
      </c>
      <c r="T485" s="1" t="str">
        <f aca="false" t="array" ref="T485">_xlfn.IFS(I485="0-12","1", I485="13-24","2", I485="25-40","3", I485="41-60","4", I485="61-100","5")</f>
        <v>5</v>
      </c>
      <c r="U485" s="9" t="n">
        <v>-1</v>
      </c>
      <c r="V485" s="10" t="str">
        <f aca="false">IF(U485="","",IF(AND(U485&gt;=-9,U485&lt;=-6.5),"-9 a -6,5",IF(AND(U485&gt;=-6,U485&lt;=-3.5),"-6 a -3,5",IF(AND(U485&gt;=-3,U485&lt;=-1),"-3 a -1",IF(U485=-0.5,"-0,5",IF(AND(U485&gt;=0,U485&lt;=2.5),"0 a 2,5",IF(AND(U485&gt;=3,U485&lt;=5.5),"3 a 5,5",IF(AND(U485&gt;=6,U485&lt;=8.5),"6 a 8,5",IF(AND(U485&gt;=9,U485&lt;=20),"9 a 20","Fuera de rango")))))))))</f>
        <v>-3 a -1</v>
      </c>
      <c r="W485" s="11" t="n">
        <f aca="false">IF(V485="","",IF(V485="-9 a -6,5",2,IF(V485="-6 a -3,5",3,IF(V485="-3 a -1",4,IF(V485="-0,5","NORMA",IF(V485="0 a 2,5",5,IF(V485="3 a 5,5",6,IF(V485="6 a 8,5",7,IF(V485="9 a 20",8,"Fuera de rango")))))))))</f>
        <v>4</v>
      </c>
      <c r="X485" s="9" t="n">
        <v>0</v>
      </c>
      <c r="Y485" s="11" t="str">
        <f aca="false">IF(X485="","",IF(AND(X485&gt;=0,X485&lt;=4),"0 a 4",IF(AND(X485&gt;=4.5,X485&lt;=8.5),"4,5 a 8,5",IF(X485=9,"9",IF(AND(X485&gt;=9.5,X485&lt;=13),"9,5 a 13",IF(AND(X485&gt;=13.5,X485&lt;=20),"13,5 a 20",IF(AND(X485&gt;=20.5,X485&lt;=35),"20,5 a 35","Fuera de rango")))))))</f>
        <v>0 a 4</v>
      </c>
      <c r="Z485" s="11" t="n">
        <f aca="false">IF(Y485="","",IF(Y485="0 a 4",1,IF(Y485="4,5 a 8,5",2,IF(Y485="9","NORMA",IF(Y485="9,5 a 13",3,IF(Y485="13,5 a 20",4,IF(Y485="20,5 a 35",5,"Fuera de rango")))))))</f>
        <v>1</v>
      </c>
      <c r="AA485" s="9" t="n">
        <v>11</v>
      </c>
      <c r="AB485" s="10" t="str">
        <f aca="false">IF(AA485="","",IF(AND(AA485&gt;=0,AA485&lt;=9),"0 a 9",IF(AND(AA485&gt;=9.5,AA485&lt;=18.5),"9,5 a 18,5",IF(AA485=19,"19",IF(AND(AA485&gt;=19.5,AA485&lt;=28),"19,5 a 28",IF(AND(AA485&gt;=28.5,AA485&lt;=40),"28,5 a 40","Fuera de rango"))))))</f>
        <v>9,5 a 18,5</v>
      </c>
      <c r="AC485" s="11" t="n">
        <f aca="false" t="array" ref="AC485">_xlfn.IFS(AB485="","",AB485="0 a 9",1,AB485="9,5 a 18,5",2,AB485="19","NORMA",AB485="19,5 a 28",3,AB485="28,5 a 40",4,TRUE(),"Fuera de rango")</f>
        <v>2</v>
      </c>
      <c r="AD485" s="9" t="n">
        <v>3</v>
      </c>
      <c r="AE485" s="10" t="str">
        <f aca="false">IF(AD485="","",IF(AND(AD485&gt;=-10,AD485&lt;=0),"De -10 a 0",IF(AND(AD485&gt;=0.5,AD485&lt;=9.5),"0,5 a 9,5",IF(AD485=10,"10",IF(AND(AD485&gt;=10.5,AD485&lt;=20),"10,5 a 20",IF(AND(AD485&gt;=20.5,AD485&lt;=40),"20,5 a 40","Fuera de rango"))))))</f>
        <v>0,5 a 9,5</v>
      </c>
      <c r="AF485" s="12" t="n">
        <f aca="false">IF(AD485="","",IF(AND(AD485&gt;=-10,AD485&lt;=0),1,IF(AND(AD485&gt;=0.5,AD485&lt;=9.5),2,IF(AD485=10,"NORMA",IF(AND(AD485&gt;=10.5,AD485&lt;=20),3,IF(AND(AD485&gt;=20.5,AD485&lt;=40),4,""))))))</f>
        <v>2</v>
      </c>
      <c r="AG485" s="9" t="n">
        <v>8</v>
      </c>
      <c r="AH485" s="10" t="str">
        <f aca="false">IF(AG485="","",IF(AND(AG485&gt;=0,AG485&lt;=4),"0 a 4",IF(AND(AG485&gt;=4.5,AG485&lt;=8.5),"4,5 a 8,5",IF(AG485=9,"9",IF(AND(AG485&gt;=9.5,AG485&lt;=13),"9,5 a 13",IF(AND(AG485&gt;=13.5,AG485&lt;=25),"13,5 a 25","Fuera de rango"))))))</f>
        <v>4,5 a 8,5</v>
      </c>
      <c r="AI485" s="10" t="n">
        <f aca="false">IF(AH485="","",IF(AH485="0 a 4",1,IF(AH485="4,5 a 8,5",2,IF(AH485="9","NORMA",IF(AH485="9,5 a 13",3,IF(AH485="13,5 a 25",4,""))))))</f>
        <v>2</v>
      </c>
      <c r="AJ485" s="9" t="n">
        <v>4</v>
      </c>
      <c r="AK485" s="10" t="str">
        <f aca="false">IF(AJ485="","",IF(AND(AJ485&gt;=-15,AJ485&lt;=-10.5),"-15 a -10,5",IF(AND(AJ485&gt;=-10,AJ485&lt;=-4),"-10 a -4",IF(AND(AJ485&gt;=-4.5,AJ485&lt;=0),"-4,5 a 0",IF(AND(AJ485&gt;=0.5,AJ485&lt;=4.5),"0,5 a 4,5",IF(AJ485=5,"5",IF(AND(AJ485&gt;=5.5,AJ485&lt;=10),"5,5 a 10",IF(AND(AJ485&gt;=10.5,AJ485&lt;=20),"10,5 a 20","Fuera de rango"))))))))</f>
        <v>0,5 a 4,5</v>
      </c>
      <c r="AL485" s="11" t="n">
        <f aca="false">IF(AK485="","",IF(AK485="-15 a -10,5",1,IF(AK485="-10 a -4",2,IF(AK485="-4,5 a 0",3,IF(AK485="0,5 a 4,5",4,IF(AK485="5","NORMA",IF(AK485="5,5 a 10",5,IF(AK485="10,5 a 20",6,"Error"))))))))</f>
        <v>4</v>
      </c>
      <c r="AM485" s="9" t="n">
        <v>0</v>
      </c>
      <c r="AN485" s="10" t="str">
        <f aca="false">IF(AM485="","",IF(AND(AM485&gt;=-7.5,AM485&lt;=-5.5),"-7,5 a -5,5",IF(AND(AM485&gt;=-5,AM485&lt;=-3),"-5 a -3",IF(AND(AM485&gt;=-2.5,AM485&lt;=-0.5),"-2,5 a -0,5",IF(AM485=0,"0,00",IF(AND(AM485&gt;=0.5,AM485&lt;=2.5),"0,5 a 2,5",IF(AND(AM485&gt;=3,AM485&lt;=5),"3 a 5",IF(AND(AM485&gt;=5.5,AM485&lt;=7.5),"5,5 a 7,5",IF(AND(AM485&gt;=8,AM485&lt;=10),"8 a 10","Fuera de rango")))))))))</f>
        <v>0,00</v>
      </c>
      <c r="AO485" s="11" t="str">
        <f aca="false">IF(AN485="","",IF(AN485="-7,5 a -5,5",1,IF(AN485="-5 a -3",2,IF(AN485="-2,5 a -0,5",3,IF(AN485="0,00","NORMA",IF(AN485="0,5 a 2,5",4,IF(AN485="3 a 5",5,IF(AN485="5,5 a 7,5",6,IF(AN485="8 a 10",7,"Error")))))))))</f>
        <v>NORMA</v>
      </c>
      <c r="AP485" s="9" t="n">
        <v>-7</v>
      </c>
      <c r="AQ485" s="10" t="str">
        <f aca="false">IF(AP485="","",IF(AND(AP485&gt;=-20,AP485&lt;=-9.5),"-20 a -9,5",IF(AND(AP485&gt;=-9,AP485&lt;=-6.5),"-9 a -6,5",IF(AP485=-6,"-6",IF(AND(AP485&gt;=-5.5,AP485&lt;=-3),"-5,5 a -3",IF(AND(AP485&gt;=-2.5,AP485&lt;=0),"-2,5 a 0",IF(AND(AP485&gt;=0.5,AP485&lt;=3),"0,5 a 3",IF(AND(AP485&gt;=3.5,AP485&lt;=6),"3,5 a 6",IF(AND(AP485&gt;=6.5,AP485&lt;=9),"6,5 a 9",IF(AND(AP485&gt;=9.5,AP485&lt;=20),"9,5 a 20","Fuera de rango"))))))))))</f>
        <v>-9 a -6,5</v>
      </c>
      <c r="AR485" s="11" t="n">
        <f aca="false">IF(AQ485="","",IF(AQ485="-20 a -9,5",1,IF(AQ485="-9 a -6,5",2,IF(AQ485="-6","NORMA",IF(AQ485="-5,5 a -3",3,IF(AQ485="-2,5 a 0",4,IF(AQ485="0,5 a 3",5,IF(AQ485="3,5 a 6",6,IF(AQ485="6,5 a 9",7,IF(AQ485="9,5 a 20",8,""))))))))))</f>
        <v>2</v>
      </c>
      <c r="AS485" s="9" t="n">
        <v>-6</v>
      </c>
      <c r="AT485" s="10" t="str">
        <f aca="false">IF(AS485="","",IF(AND(AS485&gt;=-16,AS485&lt;=-14),"-16 a -14",IF(AND(AS485&gt;=-13.5,AS485&lt;=-11.5),"-13,5 a -11,5",IF(AND(AS485&gt;=-11,AS485&lt;=-9),"-11 a -9",IF(AND(AS485&gt;=-8.5,AS485&lt;=-6.5),"-8,5 a -6,5",IF(AND(AS485&gt;=-6,AS485&lt;=-4),"-6 a -4",IF(AND(AS485&gt;=-3.5,AS485&lt;=-1.5),"-3,5 a -1,5",IF(AND(AS485&gt;=-1,AS485&lt;=1),"-1 a 1",IF(AND(AS485&gt;=1.5,AS485&lt;=3.5),"1,5 a 3,5",IF(AND(AS485&gt;=4,AS485&lt;=6),"4 a 6",IF(AND(AS485&gt;=6.5,AS485&lt;=8.5),"6,5 a 8,5",IF(AND(AS485&gt;=9,AS485&lt;=11),"9 a 11",IF(AND(AS485&gt;=11.5,AS485&lt;=13.5),"11,5 a 13,5",IF(AND(AS485&gt;=14,AS485&lt;=16),"14 a 16",IF(AND(AS485&gt;=16.5,AS485&lt;=18.5),"16,5 a 18,5",IF(AND(AS485&gt;=19,AS485&lt;=21),"19 a 21","Fuera de rango"))))))))))))))))</f>
        <v>-6 a -4</v>
      </c>
      <c r="AU485" s="11" t="n">
        <f aca="false" t="array" ref="AU485">IF(AT485="","",_xlfn.IFS(AT485="-16 a -14",1,AT485="-13,5 a -11,5",2,AT485="-11 a -9",3,AT485="-8,5 a -6,5",4,AT485="-6 a -4",5,AT485="-3,5 a -1,5",6,AT485="-1 a 1",7,AT485="1,5 a 3,5",8,AT485="4 a 6","NORMA",AT485="6,5 a 8,5",9,AT485="9 a 11",10,AT485="11,5 a 13,5",11,AT485="14 a 16",12,AT485="16,5 a 18,5",13,AT485="19 a 21",14,TRUE(),""))</f>
        <v>5</v>
      </c>
      <c r="AV485" s="9" t="n">
        <v>2.75</v>
      </c>
      <c r="AW485" s="10" t="str">
        <f aca="false">IF(AV485="","",IF(AND(AV485&gt;=-1,AV485&lt;=-0.5),"-1 a -0,5",IF(AND(AV485&gt;-0.5,AV485&lt;=0),"De -0,5 a 0",IF(AND(AV485&gt;=0.25,AV485&lt;=0.75),"0,25 a 0,75",IF(AND(AV485&gt;=1,AV485&lt;=1.5),"1 a 1,5",IF(AND(AV485&gt;=1.75,AV485&lt;=2.25),"1,75 a 2,25",IF(AND(AV485&gt;=2.5,AV485&lt;=3),"2,5 a 3",IF(AND(AV485&gt;=3.25,AV485&lt;=3.75),"3,25 a 3,75","Fuera de rango"))))))))</f>
        <v>2,5 a 3</v>
      </c>
      <c r="AX485" s="10" t="n">
        <f aca="false">IF(AW485="","",IF(OR(AW485="-1 a -0,5",AW485="-1 a -0.5"),1,IF(OR(AW485="De -0,5 a 0",AW485="-0,5 a 0",AW485="De -0.5 a 0"),2,IF(OR(AW485="0,25 a 0,75",AW485="0.25 a 0.75"),"NORMA",IF(OR(AW485="1 a 1,5",AW485="1 a 1.5"),3,IF(OR(AW485="1,75 a 2,25",AW485="1.75 a 2.25"),4,IF(OR(AW485="2,5 a 3",AW485="2.5 a 3"),5,IF(OR(AW485="3,25 a 3,75",AW485="3.25 a 3.75"),6,""))))))))</f>
        <v>5</v>
      </c>
      <c r="AY485" s="9" t="n">
        <v>-7</v>
      </c>
      <c r="AZ485" s="10" t="str">
        <f aca="false">IF(AY485="","",IF(AND(AY485&gt;=-20,AY485&lt;=-9.5),"-20 a -9,5",IF(AND(AY485&gt;=-9,AY485&lt;=-6.5),"-9 a -6,5",IF(AY485=-6,"-6",IF(AND(AY485&gt;=-5.5,AY485&lt;=-3),"-5,5 a -3",IF(AND(AY485&gt;=-2.5,AY485&lt;=0),"-2,5 a 0",IF(AND(AY485&gt;=0.5,AY485&lt;=3),"0,5 a 3",IF(AND(AY485&gt;=3.5,AY485&lt;=6),"3,5 a 6","Fuera de rango"))))))))</f>
        <v>-9 a -6,5</v>
      </c>
      <c r="BA485" s="11" t="n">
        <f aca="false">IF(AZ485="","",IF(AZ485="-20 a -9,5",1,IF(AZ485="-9 a -6,5",2,IF(AZ485="-6","NORMA",IF(AZ485="-5,5 a -3",3,IF(AZ485="-2,5 a 0",4,IF(AZ485="0,5 a 3",5,IF(AZ485="3,5 a 6",6,""))))))))</f>
        <v>2</v>
      </c>
      <c r="BB485" s="9" t="n">
        <v>0</v>
      </c>
      <c r="BC485" s="10" t="str">
        <f aca="false" t="array" ref="BC485">IF(BB485="","",_xlfn.IFS(AND(BB485&gt;=0,BB485&lt;=2),"0 a 2",AND(BB485&gt;=2.5,BB485&lt;=4.5),"2,5 a 4,5",AND(BB485&gt;=5,BB485&lt;=7),"5 a 7",AND(BB485&gt;=7.5,BB485&lt;=9.5),"7,5 a 9,5",AND(BB485&gt;=10,BB485&lt;=12),"10 a 12",AND(BB485&gt;=12.5,BB485&lt;=14.5),"12,5 a 14,5",BB485=15,"15",AND(BB485&gt;=15.5,BB485&lt;=17.5),"15,5 a 17,5",AND(BB485&gt;=18,BB485&lt;=20),"18 a 20",AND(BB485&gt;=20.5,BB485&lt;=22.5),"20,5 a 22,5",AND(BB485&gt;=23,BB485&lt;=25),"23 a 25",TRUE(),"Fuera de rango"))</f>
        <v>0 a 2</v>
      </c>
      <c r="BD485" s="11" t="n">
        <f aca="false" t="array" ref="BD485">IF(BC485="","",_xlfn.IFS(BC485="0 a 2",1,BC485="2,5 a 4,5",2,BC485="5 a 7",3,BC485="7,5 a 9,5",4,BC485="10 a 12",5,BC485="12,5 a 14,5",6,BC485="15","NORMA",BC485="15,5 a 17,5",7,BC485="18 a 20",8,BC485="20,5 a 22,5",9,BC485="23 a 25",10,TRUE(),"Fuera de rango"))</f>
        <v>1</v>
      </c>
      <c r="BE485" s="9" t="n">
        <v>0</v>
      </c>
      <c r="BF485" s="10" t="str">
        <f aca="false">IF(BE485="","",IF(AND(BE485&gt;=-20,BE485&lt;=-10),"-20 a -10",IF(AND(BE485&gt;=-9.5,BE485&lt;=0.5),"-9,5 a 0,5",IF(AND(BE485&gt;=1,BE485&lt;=11),"1 a 11",IF(AND(BE485&gt;=11.5,BE485&lt;=20.5),"11,5 a 20,5",IF(BE485=21,"21",IF(AND(BE485&gt;=21.5,BE485&lt;=31.5),"21,5 a 31,5",IF(AND(BE485&gt;=32,BE485&lt;=42),"32 a 42","Fuera de rango"))))))))</f>
        <v>-9,5 a 0,5</v>
      </c>
      <c r="BG485" s="11" t="n">
        <f aca="false">IF(BF485="","",IF(BF485="-20 a -10",1,IF(BF485="-9,5 a 0,5",2,IF(BF485="1 a 11",3,IF(BF485="11,5 a 20,5",4,IF(BF485="21","NORMA",IF(BF485="21,5 a 31,5",5,IF(BF485="32 a 42",6,""))))))))</f>
        <v>2</v>
      </c>
      <c r="BH485" s="9" t="n">
        <v>-6</v>
      </c>
      <c r="BI485" s="10" t="str">
        <f aca="false">IF(BH485="","",IF(AND(BH485&gt;=-20,BH485&lt;=-15),"-20 a -15",IF(AND(BH485&gt;=-14.5,BH485&lt;=-9.5),"-14,5 a -9,5",IF(AND(BH485&gt;=-9,BH485&lt;=-4),"-9 a -4",IF(AND(BH485&gt;=-3.5,BH485&lt;=2.5),"-3,5 a 2,5",IF(AND(BH485&gt;=3,BH485&lt;=8),"3 a 8",IF(AND(BH485&gt;=8.5,BH485&lt;=14.5),"8,5 a 14,5",IF(BH485=15,"15",IF(AND(BH485&gt;=15.5,BH485&lt;=20.5),"15,5 a 20,5",IF(AND(BH485&gt;=21,BH485&lt;=26),"21 a 26","Fuera de rango"))))))))))</f>
        <v>-9 a -4</v>
      </c>
      <c r="BJ485" s="11" t="n">
        <f aca="false">IF(BI485="","",IF(BI485="-20 a -15",1,IF(BI485="-14,5 a -9,5",2,IF(BI485="-9 a -4",3,IF(BI485="-3,5 a 2,5",4,IF(BI485="3 a 8",5,IF(BI485="8,5 a 14,5",6,IF(BI485="15","NORMA",IF(BI485="15,5 a 20,5",7,IF(BI485="21 a 26",8,IF(BI485="26,5 a 31,5",9,"")))))))))))</f>
        <v>3</v>
      </c>
      <c r="BK485" s="9" t="n">
        <v>0</v>
      </c>
      <c r="BL485" s="10" t="str">
        <f aca="false">IF(BK485="","",IF(AND(BK485&gt;=0,BK485&lt;=2),"0 - 2",IF(AND(BK485&gt;=2.5,BK485&lt;=4.5),"2,5 - 4,5",IF(AND(BK485&gt;=5,BK485&lt;=7),"5 - 7",IF(AND(BK485&gt;=7.5,BK485&lt;=9.5),"7,5 - 9,5",IF(AND(BK485&gt;=10,BK485&lt;=12),"10 - 12",IF(AND(BK485&gt;=12.5,BK485&lt;=13.5),"12,5 - 13,5",IF(BK485=14,"14",IF(AND(BK485&gt;=14.5,BK485&lt;=16.5),"14,5 - 16,5",IF(AND(BK485&gt;=17,BK485&lt;=19),"17 - 19",IF(AND(BK485&gt;=19.5,BK485&lt;=21.5),"19,5 - 21,5",IF(AND(BK485&gt;=22,BK485&lt;=24),"22 - 24",IF(AND(BK485&gt;=24.5,BK485&lt;=26.5),"24,5 - 26,5",IF(AND(BK485&gt;=27,BK485&lt;=29),"27 - 29",IF(AND(BK485&gt;=29.5,BK485&lt;=30),"29,5 - 30","Fuera de rango")))))))))))))))</f>
        <v>0 - 2</v>
      </c>
      <c r="BM485" s="11" t="n">
        <f aca="false">IF(BL485="","",IF(BL485="0 - 2",1,IF(BL485="2,5 - 4,5",2,IF(BL485="5 - 7",3,IF(BL485="7,5 - 9,5",4,IF(BL485="10 - 12",5,IF(BL485="12,5 - 13,5",6,IF(BL485="14","NORMA",IF(BL485="14,5 - 16,5",7,IF(BL485="17 - 19",8,IF(BL485="19,5 - 21,5",9,IF(BL485="22 - 24",10,IF(BL485="24,5 - 26,5",11,IF(BL485="27 - 29",12,IF(BL485="29,5 - 30",13,"")))))))))))))))</f>
        <v>1</v>
      </c>
      <c r="BN485" s="9" t="n">
        <v>19</v>
      </c>
      <c r="BO485" s="11" t="str">
        <f aca="false">IF(BN485="","",IF(AND(BN485&gt;=-20,BN485&lt;=-10),"-20 a -10",IF(AND(BN485&gt;=-9.5,BN485&lt;=0.5),"-9,5 a 0,5",IF(AND(BN485&gt;=1,BN485&lt;=11),"1 a 11",IF(AND(BN485&gt;=11.5,BN485&lt;=21.5),"11,5 a 21,5",IF(BN485=22,"22",IF(AND(BN485&gt;=22.5,BN485&lt;=32.5),"22,5 a 32,5",IF(AND(BN485&gt;=33,BN485&lt;=43),"33 a 43","Fuera de rango"))))))))</f>
        <v>11,5 a 21,5</v>
      </c>
      <c r="BP485" s="11" t="n">
        <f aca="false">IF(BO485="","",IF(BO485="-20 a -10",1,IF(BO485="-9,5 a 0,5",2,IF(BO485="1 a 11",3,IF(BO485="11,5 a 21,5",4,IF(BO485="22","NORMA",IF(BO485="22,5 a 32,5",5,IF(BO485="33 a 43",6,""))))))))</f>
        <v>4</v>
      </c>
      <c r="BQ485" s="9" t="n">
        <v>14</v>
      </c>
      <c r="BR485" s="10" t="str">
        <f aca="false">IF(BQ485="","",IF(AND(BQ485&gt;=-20,BQ485&lt;=-15),"-20 a -15",IF(AND(BQ485&gt;=-14.5,BQ485&lt;=-9.5),"-14,5 a -9,5",IF(AND(BQ485&gt;=-9,BQ485&lt;=-4),"-9 a -4",IF(AND(BQ485&gt;=-3.5,BQ485&lt;=2.5),"-3,5 a 2,5",IF(AND(BQ485&gt;=3,BQ485&lt;=8),"3 a 8",IF(AND(BQ485&gt;=8.5,BQ485&lt;=13.5),"8,5 a 13,5",IF(AND(BQ485&gt;=14,BQ485&lt;=17.5),"14 a 17,5",IF(BQ485=18,"18",IF(AND(BQ485&gt;=18.5,BQ485&lt;=23.5),"18,5 a 23,5",IF(AND(BQ485&gt;=24,BQ485&lt;=29),"24 a 29",IF(AND(BQ485&gt;=29.5,BQ485&lt;=34.5),"29,5 a 34,5",IF(AND(BQ485&gt;=35,BQ485&lt;=40),"35 a 40","Fuera de rango")))))))))))))</f>
        <v>14 a 17,5</v>
      </c>
      <c r="BS485" s="11" t="n">
        <f aca="false">IF(BR485="","",IF(BR485="-20 a -15",1,IF(BR485="-14,5 a -9,5",2,IF(BR485="-9 a -4",3,IF(BR485="-3,5 a 2,5",4,IF(BR485="3 a 8",5,IF(BR485="8,5 a 13,5",6,IF(BR485="14 a 17,5",7,IF(BR485="18","NORMA",IF(BR485="18,5 a 23,5",8,IF(BR485="24 a 29",9,IF(BR485="29,5 a 34,5",10,IF(BR485="35 a 40",11,"")))))))))))))</f>
        <v>7</v>
      </c>
      <c r="BT485" s="9" t="n">
        <v>1</v>
      </c>
      <c r="BU485" s="10" t="str">
        <f aca="false">IF(BT485="","",IF(AND(BT485&gt;=-20,BT485&lt;=-18),"-20 a -18",IF(AND(BT485&gt;=-17.5,BT485&lt;=-15.5),"-17,5 a -15,5",IF(AND(BT485&gt;=-15,BT485&lt;=-13),"-15 a -13",IF(AND(BT485&gt;=-12.5,BT485&lt;=-10.5),"-12,5 a -10,5",IF(AND(BT485&gt;=-10,BT485&lt;=-8),"-10 a -8",IF(AND(BT485&gt;=-7.5,BT485&lt;=-5.5),"-7,5 a -5,5",IF(AND(BT485&gt;=-5,BT485&lt;=-3),"-5 a -3",IF(AND(BT485&gt;=-2.5,BT485&lt;=-0.5),"-2,5 a -0,5",IF(BT485=0,"0",IF(AND(BT485&gt;=0.5,BT485&lt;=2.5),"0,5 a 2,5",IF(AND(BT485&gt;=3,BT485&lt;=5),"3 a 5",IF(AND(BT485&gt;=5.5,BT485&lt;=7.5),"5,5 a 7,5",IF(AND(BT485&gt;=8,BT485&lt;=10),"8 a 10",IF(AND(BT485&gt;=10.5,BT485&lt;=12.5),"10,5 a 12,5",IF(AND(BT485&gt;=13,BT485&lt;=15),"13 a 15",IF(AND(BT485&gt;=15.5,BT485&lt;=17.5),"15,5 a 17,5",IF(AND(BT485&gt;=18,BT485&lt;=20),"18 a 20","Fuera de rango"))))))))))))))))))</f>
        <v>0,5 a 2,5</v>
      </c>
      <c r="BV485" s="11" t="n">
        <f aca="false">IF(BT485="","",IF(BT485=0,"NORMA",IF(AND(BT485&gt;=-20,BT485&lt;=-18),2,IF(AND(BT485&gt;=-17.5,BT485&lt;=-15.5),2,IF(AND(BT485&gt;=-15,BT485&lt;=-13),3,IF(AND(BT485&gt;=-12.5,BT485&lt;=-10.5),4,IF(AND(BT485&gt;=-10,BT485&lt;=-8),5,IF(AND(BT485&gt;=-7.5,BT485&lt;=-5.5),6,IF(AND(BT485&gt;=-5,BT485&lt;=-3),7,IF(AND(BT485&gt;=-2.5,BT485&lt;=-0.5),8,IF(AND(BT485&gt;=0.5,BT485&lt;=2.5),9,IF(AND(BT485&gt;=3,BT485&lt;=5),10,IF(AND(BT485&gt;=5.5,BT485&lt;=7.5),11,IF(AND(BT485&gt;=8,BT485&lt;=10),12,IF(AND(BT485&gt;=10.5,BT485&lt;=12.5),13,IF(AND(BT485&gt;=13,BT485&lt;=15),14,IF(AND(BT485&gt;=15.5,BT485&lt;=17.5),15,IF(AND(BT485&gt;=18,BT485&lt;=20),16,"Fuera de rango"))))))))))))))))))</f>
        <v>9</v>
      </c>
      <c r="BW485" s="9" t="n">
        <v>-3</v>
      </c>
      <c r="BX485" s="10" t="n">
        <f aca="false">18.5- (0.3*H485)</f>
        <v>-1.9</v>
      </c>
      <c r="BY485" s="10" t="n">
        <f aca="false">(BW485)-(BX485)</f>
        <v>-1.1</v>
      </c>
      <c r="BZ485" s="10" t="str">
        <f aca="false">IF(BY485="","",IF(BY485&lt;-27.5,"De -30 a -28",IF(BY485&lt;-25,"De -27,5 a -25,5",IF(BY485&lt;-22.5,"De -25 a -23",IF(BY485&lt;-20,"De -22,5 a -20,5",IF(BY485&lt;-17.5,"De -20 a -18",IF(BY485&lt;-15,"De -17,5 a -15,5",IF(BY485&lt;-12.5,"De -15 a -13",IF(BY485&lt;-10,"De -12,5 a -10,5",IF(BY485&lt;-7.5,"De -10 a -8",IF(BY485&lt;-5,"De -7,5 a -5,5",IF(BY485&lt;-2.5,"De -5 a -3",IF(BY485&lt;0,"De -2,5 a -0,5",IF(BY485&lt;2.5,"De 0 a 2",IF(BY485&lt;5,"De 2,5 a 4,5",IF(BY485&lt;7.5,"De 5 a 7",IF(BY485&lt;10,"De 7,5 a 9,5",IF(BY485&lt;12.5,"De 10 a 12",IF(BY485&lt;15,"De 12,5 a 14,5",IF(BY485&lt;17.5,"De 15 a 17",IF(BY485&lt;20,"De 17,5 a 19,5",IF(BY485&lt;22.5,"De 20 a 22",IF(BY485&lt;25,"De 22,5 a 24,5",IF(BY485&lt;27.5,"De 25 a 27","De 27,5 a 30"))))))))))))))))))))))))</f>
        <v>De -2,5 a -0,5</v>
      </c>
      <c r="CA485" s="12" t="n">
        <f aca="false">IF(BY485="","",IF(BY485&lt;=-28,1,IF(BY485&lt;=-25.5,2,IF(BY485&lt;=-23,3,IF(BY485&lt;=-20.5,4,IF(BY485&lt;=-18,5,IF(BY485&lt;=-15.5,6,IF(BY485&lt;=-13,7,IF(BY485&lt;=-10.5,8,IF(BY485&lt;=-8,9,IF(BY485&lt;=-5.5,10,IF(BY485&lt;=-3,11,IF(BY485&lt;=-0.5,12,IF(BY485&lt;=2,13,IF(BY485&lt;=4.5,14,IF(BY485&lt;=7,15,IF(BY485&lt;=9.5,16,IF(BY485&lt;=12,17,IF(BY485&lt;=14.5,18,IF(BY485&lt;=17,19,IF(BY485&lt;=19.5,20,IF(BY485&lt;=22,21,IF(BY485&lt;=24.5,22,IF(BY485&lt;=27,23,IF(BY485&lt;=30,24,"Fuera de rango")))))))))))))))))))))))))</f>
        <v>12</v>
      </c>
      <c r="CB485" s="9" t="n">
        <v>-3</v>
      </c>
      <c r="CC485" s="10" t="n">
        <f aca="false">18.5- (0.3*H485)</f>
        <v>-1.9</v>
      </c>
      <c r="CD485" s="10" t="n">
        <f aca="false">(CB485)-(CC485)</f>
        <v>-1.1</v>
      </c>
      <c r="CE485" s="10" t="str">
        <f aca="false">IF(CD485="","",IF(CD485&lt;-27.5,"De -30 a -28",IF(CD485&lt;-25,"De -27,5 a -25,5",IF(CD485&lt;-22.5,"De -25 a -23",IF(CD485&lt;-20,"De -22,5 a -20,5",IF(CD485&lt;-17.5,"De -20 a -18",IF(CD485&lt;-15,"De -17,5 a -15,5",IF(CD485&lt;-12.5,"De -15 a -13",IF(CD485&lt;-10,"De -12,5 a -10,5",IF(CD485&lt;-7.5,"De -10 a -8",IF(CD485&lt;-5,"De -7,5 a -5,5",IF(CD485&lt;-2.5,"De -5 a -3",IF(CD485&lt;0,"De -2,5 a -0,5",IF(CD485&lt;=2,"De 0 a 2",IF(CD485&lt;=4.5,"De 2,5 a 4,5",IF(CD485&lt;=7,"De 5 a 7",IF(CD485&lt;=9.5,"De 7,5 a 9,5",IF(CD485&lt;=12,"De 10 a 12",IF(CD485&lt;=14.5,"De 12,5 a 14,5",IF(CD485&lt;=17,"De 15 a 17",IF(CD485&lt;=19.5,"De 17,5 a 19,5",IF(CD485&lt;=22,"De 20 a 22",IF(CD485&lt;=24.5,"De 22,5 a 24,5",IF(CD485&lt;=27,"De 25 a 27","De 27,5 a 30"))))))))))))))))))))))))</f>
        <v>De -2,5 a -0,5</v>
      </c>
      <c r="CF485" s="12" t="n">
        <f aca="false">IF(CD485="","",IF(CD485&lt;-27.5,1,IF(CD485&lt;-25,2,IF(CD485&lt;-22.5,3,IF(CD485&lt;-20,4,IF(CD485&lt;-17.5,5,IF(CD485&lt;-15,6,IF(CD485&lt;-12.5,7,IF(CD485&lt;-10,8,IF(CD485&lt;-7.5,9,IF(CD485&lt;-5,10,IF(CD485&lt;-2.5,11,IF(CD485&lt;0,12,IF(CD485&lt;2.5,13,IF(CD485&lt;5,14,IF(CD485&lt;7.5,15,IF(CD485&lt;10,16,IF(CD485&lt;12.5,17,IF(CD485&lt;15,18,IF(CD485&lt;17.5,19,IF(CD485&lt;20,20,IF(CD485&lt;22.5,21,IF(CD485&lt;25,22,IF(CD485&lt;27.5,23,24))))))))))))))))))))))))</f>
        <v>12</v>
      </c>
      <c r="CG485" s="9" t="n">
        <v>-1</v>
      </c>
      <c r="CH485" s="10" t="str">
        <f aca="false">IF(CG485="","",IF(AND(CG485&gt;=-10,CG485&lt;=-9.5),"-10 a -9,5",IF(AND(CG485&gt;-9.5,CG485&lt;=-8.5),"-9 a -8,5",IF(AND(CG485&gt;-8.5,CG485&lt;=-7.5),"-8 a -7,5",IF(AND(CG485&gt;-7.5,CG485&lt;=-6.5),"-7 a -6,5",IF(AND(CG485&gt;-6.5,CG485&lt;=-5.5),"-6 a -5,5",IF(AND(CG485&gt;-5.5,CG485&lt;=-4.5),"-5 a -4,5",IF(AND(CG485&gt;-4.5,CG485&lt;=-3.5),"-4 a -3,5",IF(AND(CG485&gt;-3.5,CG485&lt;=-2.5),"-3 a -2,5",IF(CG485=-2.25,"-2,25",IF(AND(CG485&gt;-2.5,CG485&lt;=-1.5),"-2 a -1,5",IF(AND(CG485&gt;-1.5,CG485&lt;=-0.5),"-1 a -0,5",IF(AND(CG485&gt;-0.5,CG485&lt;=0.5),"0 a 0,5",IF(AND(CG485&gt;0.5,CG485&lt;=1.5),"1 a 1,5",IF(AND(CG485&gt;1.5,CG485&lt;=2.5),"2 a 2,5",IF(AND(CG485&gt;2.5,CG485&lt;=3.5),"3 a 3,5",IF(AND(CG485&gt;3.5,CG485&lt;=4.5),"4 a 4,5",IF(AND(CG485&gt;4.5,CG485&lt;=5.5),"5 a 5,5",IF(AND(CG485&gt;5.5,CG485&lt;=6.5),"6 a 6,5",IF(AND(CG485&gt;6.5,CG485&lt;=7.5),"7 a 7,5",IF(AND(CG485&gt;7.5,CG485&lt;=8.5),"8 a 8,5",IF(AND(CG485&gt;8.5,CG485&lt;=9.5),"9 a 9,5",IF(CG485&gt;=10,"10","Fuera de rango")))))))))))))))))))))))</f>
        <v>-1 a -0,5</v>
      </c>
      <c r="CI485" s="11" t="n">
        <f aca="false">IF(CG485="","",IF(CG485=-2.25,"NORMA",IF(CG485&lt;=-9.5,1,IF(CG485&lt;=-8.5,2,IF(CG485&lt;=-7.5,3,IF(CG485&lt;=-6.5,4,IF(CG485&lt;=-5.5,5,IF(CG485&lt;=-4.5,6,IF(CG485&lt;=-3.5,7,IF(CG485&lt;=-2.5,8,IF(CG485&lt;=-1.5,9,IF(CG485&lt;=-0.5,10,IF(CG485&lt;=0.5,11,IF(CG485&lt;=1.5,12,IF(CG485&lt;=2.5,13,IF(CG485&lt;=3.5,14,IF(CG485&lt;=4.5,15,IF(CG485&lt;=5.5,16,IF(CG485&lt;=6.5,17,IF(CG485&lt;=7.5,18,IF(CG485&lt;=8.5,19,IF(CG485&lt;=9.5,20,IF(CG485=10,21,"Fuera de rango")))))))))))))))))))))))</f>
        <v>10</v>
      </c>
      <c r="CJ485" s="9" t="n">
        <v>0.5</v>
      </c>
      <c r="CK485" s="10" t="str">
        <f aca="false">IF(CJ485="","",IF(AND(CJ485&gt;=-6,CJ485&lt;=-5.5),"-6 a -5,5",IF(AND(CJ485&gt;-5.5,CJ485&lt;=-4.5),"-5 a -4,5",IF(AND(CJ485&gt;-4.5,CJ485&lt;=-3.5),"-4 a -3,5",IF(AND(CJ485&gt;-3.5,CJ485&lt;=-2.5),"-3 a -2,5",IF(AND(CJ485&gt;-2.5,CJ485&lt;=-1.5),"-2 a -1,5",IF(AND(CJ485&gt;-1.5,CJ485&lt;=-0.5),"-1 a -0,5",IF(AND(CJ485&gt;-0.5,CJ485&lt;=0.5),"0 a 0,5",IF(AND(CJ485&gt;0.5,CJ485&lt;=1.5),"1 a 1,5",IF(AND(CJ485&gt;1.5,CJ485&lt;2.5),"2",IF(AND(CJ485&gt;=2.5,CJ485&lt;=3),"2,5 a 3",IF(AND(CJ485&gt;3,CJ485&lt;=4),"3,5 a 4",IF(AND(CJ485&gt;4,CJ485&lt;=5),"4,5 a 5",IF(AND(CJ485&gt;5,CJ485&lt;=6),"5,5 a 6",IF(AND(CJ485&gt;6,CJ485&lt;=7),"6,5 a 7",IF(AND(CJ485&gt;7,CJ485&lt;=8),"7,5 a 8",IF(AND(CJ485&gt;8,CJ485&lt;=9.5),"8,5 a 9,5",IF(CJ485=10,"10","Fuera de rango"))))))))))))))))))</f>
        <v>0 a 0,5</v>
      </c>
      <c r="CL485" s="11" t="n">
        <f aca="false">IF(CK485="","",IF(OR(CK485="-6 a -5,5",CK485="-6 - -5,5"),1,IF(OR(CK485="-5 a -4,5",CK485="-5 - -4,5"),2,IF(OR(CK485="-4 a -3,5",CK485="-4 - -3,5"),3,IF(OR(CK485="-3 a -2,5",CK485="-3 - -2,5"),4,IF(OR(CK485="-2 a -1,5",CK485="-2 - -1,5"),5,IF(OR(CK485="-1 a -0,5",CK485="-1 - -0,5"),6,IF(OR(CK485="0 a 0,5",CK485="0 - 0,5"),7,IF(OR(CK485="1 a 1,5",CK485="1 - 1,5"),8,IF(CK485="2","NORMA",IF(OR(CK485="2,5 a 3",CK485="2,5 - 3"),9,IF(OR(CK485="3,5 a 4",CK485="3,5 - 4"),10,IF(OR(CK485="4,5 a 5",CK485="4,5 - 5"),11,IF(OR(CK485="5,5 a 6",CK485="5,5 - 6"),12,IF(OR(CK485="6,5 a 7",CK485="6,5 - 7"),13,IF(OR(CK485="7,5 a 8",CK485="7,5 - 8"),14,IF(OR(CK485="8,5 a 9",CK485="8,5 - 9,5",CK485="9 a 9,5"),15,IF(CK485="10",15,IF(OR(CK485="0,5 a 1",CK485="0,5 - 1"),7,"Fuera de rango")))))))))))))))))))</f>
        <v>7</v>
      </c>
      <c r="CN485" s="10" t="str">
        <f aca="false">IF(CM485=0,"0", " ")</f>
        <v>0</v>
      </c>
      <c r="CO485" s="10" t="str">
        <f aca="false">IF(CM485&gt;0,"EME"," ")</f>
        <v> </v>
      </c>
      <c r="CQ485" s="10" t="str">
        <f aca="false">IF(CP485&gt;0,"0", " ")</f>
        <v> </v>
      </c>
      <c r="CR485" s="10" t="str">
        <f aca="false">IF(CP485&gt;0,"EME"," ")</f>
        <v> </v>
      </c>
      <c r="CS485" s="9" t="n">
        <v>2.25</v>
      </c>
      <c r="CV485" s="9" t="n">
        <v>2.25</v>
      </c>
      <c r="CY485" s="9" t="n">
        <v>0</v>
      </c>
      <c r="DB485" s="9" t="n">
        <v>0</v>
      </c>
      <c r="DC485" s="11" t="str">
        <f aca="false">IF(DB485&lt;0,"2"," ")</f>
        <v> </v>
      </c>
      <c r="DD485" s="11" t="str">
        <f aca="false">IF(DB485&lt;0,"MIO"," ")</f>
        <v> </v>
      </c>
      <c r="DE485" s="9" t="n">
        <v>-1</v>
      </c>
      <c r="DF485" s="10" t="str">
        <f aca="false">IF(DE485&lt;0,"3"," ")</f>
        <v>3</v>
      </c>
      <c r="DG485" s="10" t="str">
        <f aca="false">IF(DE485&lt;0,"AST"," ")</f>
        <v>AST</v>
      </c>
      <c r="DH485" s="9" t="n">
        <v>-0.75</v>
      </c>
      <c r="DI485" s="10" t="str">
        <f aca="false">IF(DH485&lt;0,"3"," ")</f>
        <v>3</v>
      </c>
      <c r="DJ485" s="10" t="str">
        <f aca="false">IF(DH485&lt;0,"AST"," ")</f>
        <v>AST</v>
      </c>
      <c r="DK485" s="9" t="n">
        <v>2.75</v>
      </c>
      <c r="DL485" s="10" t="str">
        <f aca="false">IF(DK485&gt;0,"4"," ")</f>
        <v>4</v>
      </c>
      <c r="DM485" s="10" t="str">
        <f aca="false">IF(DK485&gt;0,"PRE"," ")</f>
        <v>PRE</v>
      </c>
      <c r="DN485" s="9" t="n">
        <v>2.75</v>
      </c>
      <c r="DO485" s="10" t="str">
        <f aca="false">IF(DN485&gt;0,"4"," ")</f>
        <v>4</v>
      </c>
      <c r="DP485" s="10" t="str">
        <f aca="false">IF(DN485&gt;0,"PRE"," ")</f>
        <v>PRE</v>
      </c>
      <c r="DS485" s="12" t="str">
        <f aca="false">CONCATENATE(CO485,CU485,DA485,DG485,DM485)</f>
        <v> ASTPRE</v>
      </c>
      <c r="DT485" s="10" t="e">
        <f aca="false" t="array" ref="DT485">_xlfn.IFS(DS485="EME    ","0", DS485=" HIP   ","1", DS485="  MIO  ","2", DS485="   AST ","3", DS485="    PRE","4", DS485="EME   PRE","5", DS485=" HIP  PRE","6", DS485=" HIP AST ","7", DS485="  MIO PRE","8", DS485="  MIOAST ","9", DS485="   ASTPRE","10",DS485=" HIP ASTPRE","11", DS485="  MIOASTPRE","12", DS485="     ","0")</f>
        <v>#N/A</v>
      </c>
      <c r="DV485" s="1" t="e">
        <f aca="false" t="array" ref="DV485">_xlfn.IFS(DU485="SI","2", DU485="NO","1")</f>
        <v>#N/A</v>
      </c>
      <c r="DX485" s="11" t="str">
        <f aca="false">IF(DW485=0,"1","2")</f>
        <v>1</v>
      </c>
      <c r="DY485" s="11" t="str">
        <f aca="false" t="array" ref="DY485">_xlfn.IFS(DW485=0,"0", DW485=0.25, "1", DW485=0.5,"2", DW485=0.75,"3", DW485=1,"4",DW485=1.25,"5", DW485=1.5,"6", DW485=1.75,"7", DW485=2,"8")</f>
        <v>0</v>
      </c>
      <c r="EA485" s="11" t="str">
        <f aca="false">IF(DZ485=0,"1","2")</f>
        <v>1</v>
      </c>
      <c r="EB485" s="11" t="str">
        <f aca="false" t="array" ref="EB485">_xlfn.IFS(DZ485=0,"0", DZ485=0.25, "1", DZ485=0.5,"2", DZ485=0.75,"3", DZ485=1,"4",DZ485=1.25,"5", DZ485=1.5,"6", DZ485=1.75,"7", DZ485=2,"8")</f>
        <v>0</v>
      </c>
      <c r="ED485" s="10" t="str">
        <f aca="false">IF(EC485=0,"1","2")</f>
        <v>1</v>
      </c>
      <c r="EE485" s="11" t="str">
        <f aca="false" t="array" ref="EE485">_xlfn.IFS(EC485=0,"0", EC485=-0.25, "1", EC485=-0.5,"2", EC485=-0.75,"3", EC485=-1,"4",EC485=-1.25,"5", EC485=-1.5,"6", EC485=-1.75,"7", EC485=-2,"8", EC485=-2.25,"9",EC485=-2.5,"10", EC485=-2.75,"11", EC485=-3,"12", EC485=-3.25,"13", EC485=-3.5,"14", EC485=-3.75,"15",EC485=-4,"16")</f>
        <v>0</v>
      </c>
      <c r="EG485" s="10" t="str">
        <f aca="false">IF(EF485=0,"1","2")</f>
        <v>1</v>
      </c>
      <c r="EH485" s="11" t="str">
        <f aca="false" t="array" ref="EH485">_xlfn.IFS(EF485=0,"0", EF485=-0.25, "1", EF485=-0.5,"2", EF485=-0.75,"3", EF485=-1,"4",EF485=-1.25,"5", EF485=-1.5,"6", EF485=-1.75,"7", EF485=-2,"8", EF485=-2.25,"9",EF485=-2.5,"10", EF485=-2.75,"11", EF485=-3,"12", EF485=-3.25,"13", EF485=-3.5,"14", EF485=-3.75,"15",EF485=-4,"16")</f>
        <v>0</v>
      </c>
      <c r="EJ485" s="11" t="str">
        <f aca="false">IF(EI485=0,"1","2")</f>
        <v>1</v>
      </c>
      <c r="EK485" s="11" t="str">
        <f aca="false" t="array" ref="EK485">_xlfn.IFS(EI485=0,"0", EI485=-0.25, "1", EI485=-0.5,"2", EI485=-0.75,"3", EI485=-1,"4",EI485=-1.25,"5", EI485=-1.5,"6", EI485=-1.75,"7", EI485=-2,"8", EI485=-2.25,"9", EI485=-2.25,"9",EI485=-2.5,"10", EI485=-2.75,"11", EI485=-3,"12", EI485=-3.25,"13", EI485=-3.5,"14", EI485=-3.75,"15",EI485=-4,"16", EI485=0.25, "17", EI485=0.5, "18")</f>
        <v>0</v>
      </c>
      <c r="EM485" s="11" t="str">
        <f aca="false">IF(EL485=0,"1","2")</f>
        <v>1</v>
      </c>
      <c r="EN485" s="11" t="str">
        <f aca="false" t="array" ref="EN485">_xlfn.IFS(EL485=0.25,"17",EL485=0.5,"18", EL485=0,"0", EL485=-0.25, "1", EL485=-0.5,"2", EL485=-0.75,"3", EL485=-1,"4",EL485=-1.25,"5", EL485=-1.5,"6", EL485=-1.75,"7", EL485=-2,"8",EL485= -2.25,"9",EL485=-2.5,"10",EL485= -2.75,"11",EL485= -3,"12",EL485= -3.25,"13",EL485= -3.5,"14",EL485= -3.75,"15",EL485=-4,"16")</f>
        <v>0</v>
      </c>
      <c r="EP485" s="11" t="str">
        <f aca="false">IF(EO485=0,"1","2")</f>
        <v>1</v>
      </c>
      <c r="EQ485" s="11" t="str">
        <f aca="false" t="array" ref="EQ485">_xlfn.IFS(EO485=0,"0", EO485=0.25, "1", EO485=0.5,"2", EO485=0.75,"3", EO485=1,"4",EO485=1.25,"5", EO485=1.5,"6", EO485=1.75,"7", EO485=2,"8", EO485=2.25,"9", EO485=2.25,"9",EO485=2.5,"10", EO485=2.75,"11", EO485=3,"12", EO485=3.25,"13", EO485=3.5,"14", EO485=3.75,"15",EO485=4,"16", EO485=-0.25, "17", bq=-0.5, "18")</f>
        <v>0</v>
      </c>
      <c r="ES485" s="11" t="str">
        <f aca="false">IF(ER485=0,"1","2")</f>
        <v>1</v>
      </c>
      <c r="ET485" s="11" t="str">
        <f aca="false" t="array" ref="ET485">_xlfn.IFS(ER485=0,"0", ER485=0.25, "1", ER485=0.5,"2", ER485=0.75,"3", ER485=1,"4",ER485=1.25,"5", ER485=1.5,"6", ER485=1.75,"7", ER485=2,"8", ER485=2.25,"9", ER485=2.25,"9",ER485=2.5,"10", ER485=2.75,"11", ER485=3,"12", ER485=3.25,"13", ER485=3.5,"14", ER485=3.75,"15",ER485=4,"16", ER485=-0.25, "17", bq=-0.5, "18")</f>
        <v>0</v>
      </c>
      <c r="EV485" s="14" t="e">
        <f aca="false">VLOOKUP(EU485,LEYENDA!$G$2:$H$8,2,TRUE())</f>
        <v>#N/A</v>
      </c>
      <c r="EW485" s="14" t="e">
        <f aca="false" t="array" ref="EW485">_xlfn.IFS(EV485="0-5","1", EV485="6-12","2", EV485="13-18","3", EV485="19-24","4", EV485="25-36","5", EV485="37-48","6", EV485="49-60","7")</f>
        <v>#N/A</v>
      </c>
    </row>
    <row r="486" customFormat="false" ht="13.5" hidden="false" customHeight="false" outlineLevel="0" collapsed="false">
      <c r="A486" s="1" t="n">
        <v>171</v>
      </c>
      <c r="B486" s="2" t="n">
        <v>2</v>
      </c>
      <c r="C486" s="33" t="n">
        <v>43118</v>
      </c>
      <c r="E486" s="5" t="str">
        <f aca="false">VLOOKUP(A486,'286'!$A$3:$J$6279,10,FALSE())</f>
        <v>JÁTIVA SILVESTRE, FRANCISCO</v>
      </c>
      <c r="F486" s="4" t="str">
        <f aca="false">VLOOKUP(A486,'286'!$A$3:$I$1768,3,FALSE())</f>
        <v>JASILFRAN</v>
      </c>
      <c r="G486" s="6" t="n">
        <f aca="false">VLOOKUP(A486,'286'!$A$3:$I$1768,4,FALSE())</f>
        <v>17221</v>
      </c>
      <c r="H486" s="7" t="n">
        <f aca="false">YEAR(C486)-YEAR(G486)</f>
        <v>71</v>
      </c>
      <c r="I486" s="1" t="str">
        <f aca="false">VLOOKUP(H486,LEYENDA!$C$2:$D$6,2,TRUE())</f>
        <v>61-100</v>
      </c>
      <c r="J486" s="5" t="str">
        <f aca="false">VLOOKUP(A486,'286'!$A$3:$I$1768,7,FALSE())</f>
        <v>H</v>
      </c>
      <c r="K486" s="8" t="n">
        <f aca="false">VLOOKUP(A486,'286'!$A$3:$I$1768,2,FALSE())</f>
        <v>0</v>
      </c>
      <c r="L486" s="4" t="str">
        <f aca="false">VLOOKUP(A486,'286'!$A$3:$I$1768,8,FALSE())</f>
        <v>D</v>
      </c>
      <c r="M486" s="4" t="str">
        <f aca="false">VLOOKUP(A486,'286'!$A$3:$I$1768,9,FALSE())</f>
        <v>D</v>
      </c>
      <c r="N486" s="8" t="str">
        <f aca="false">IF(R486=O486, "MISMA","CONTRARIA")</f>
        <v>MISMA</v>
      </c>
      <c r="O486" s="8" t="str">
        <f aca="false" t="array" ref="O486">_xlfn.IFS(L486="D","1", L486="I","2")</f>
        <v>1</v>
      </c>
      <c r="P486" s="8" t="e">
        <f aca="false" t="array" ref="P486">_xlfn.IFS(K486="OD","1", K486="OI","2")</f>
        <v>#N/A</v>
      </c>
      <c r="Q486" s="1" t="str">
        <f aca="false" t="array" ref="Q486">_xlfn.IFS(J486="M","1", J486="H","2")</f>
        <v>2</v>
      </c>
      <c r="R486" s="8" t="str">
        <f aca="false" t="array" ref="R486">_xlfn.IFS(M486="D","1", M486="I","2")</f>
        <v>1</v>
      </c>
      <c r="S486" s="1" t="str">
        <f aca="false" t="array" ref="S486">_xlfn.IFS(N486="CONTRARIA", "1",N486= "MISMA","2")</f>
        <v>2</v>
      </c>
      <c r="T486" s="1" t="str">
        <f aca="false" t="array" ref="T486">_xlfn.IFS(I486="0-12","1", I486="13-24","2", I486="25-40","3", I486="41-60","4", I486="61-100","5")</f>
        <v>5</v>
      </c>
      <c r="U486" s="9" t="n">
        <v>2</v>
      </c>
      <c r="V486" s="10" t="str">
        <f aca="false">IF(U486="","",IF(AND(U486&gt;=-9,U486&lt;=-6.5),"-9 a -6,5",IF(AND(U486&gt;=-6,U486&lt;=-3.5),"-6 a -3,5",IF(AND(U486&gt;=-3,U486&lt;=-1),"-3 a -1",IF(U486=-0.5,"-0,5",IF(AND(U486&gt;=0,U486&lt;=2.5),"0 a 2,5",IF(AND(U486&gt;=3,U486&lt;=5.5),"3 a 5,5",IF(AND(U486&gt;=6,U486&lt;=8.5),"6 a 8,5",IF(AND(U486&gt;=9,U486&lt;=20),"9 a 20","Fuera de rango")))))))))</f>
        <v>0 a 2,5</v>
      </c>
      <c r="W486" s="11" t="n">
        <f aca="false">IF(V486="","",IF(V486="-9 a -6,5",2,IF(V486="-6 a -3,5",3,IF(V486="-3 a -1",4,IF(V486="-0,5","NORMA",IF(V486="0 a 2,5",5,IF(V486="3 a 5,5",6,IF(V486="6 a 8,5",7,IF(V486="9 a 20",8,"Fuera de rango")))))))))</f>
        <v>5</v>
      </c>
      <c r="X486" s="9" t="n">
        <v>0</v>
      </c>
      <c r="Y486" s="11" t="str">
        <f aca="false">IF(X486="","",IF(AND(X486&gt;=0,X486&lt;=4),"0 a 4",IF(AND(X486&gt;=4.5,X486&lt;=8.5),"4,5 a 8,5",IF(X486=9,"9",IF(AND(X486&gt;=9.5,X486&lt;=13),"9,5 a 13",IF(AND(X486&gt;=13.5,X486&lt;=20),"13,5 a 20",IF(AND(X486&gt;=20.5,X486&lt;=35),"20,5 a 35","Fuera de rango")))))))</f>
        <v>0 a 4</v>
      </c>
      <c r="Z486" s="11" t="n">
        <f aca="false">IF(Y486="","",IF(Y486="0 a 4",1,IF(Y486="4,5 a 8,5",2,IF(Y486="9","NORMA",IF(Y486="9,5 a 13",3,IF(Y486="13,5 a 20",4,IF(Y486="20,5 a 35",5,"Fuera de rango")))))))</f>
        <v>1</v>
      </c>
      <c r="AA486" s="9" t="n">
        <v>11</v>
      </c>
      <c r="AB486" s="10" t="str">
        <f aca="false">IF(AA486="","",IF(AND(AA486&gt;=0,AA486&lt;=9),"0 a 9",IF(AND(AA486&gt;=9.5,AA486&lt;=18.5),"9,5 a 18,5",IF(AA486=19,"19",IF(AND(AA486&gt;=19.5,AA486&lt;=28),"19,5 a 28",IF(AND(AA486&gt;=28.5,AA486&lt;=40),"28,5 a 40","Fuera de rango"))))))</f>
        <v>9,5 a 18,5</v>
      </c>
      <c r="AC486" s="11" t="n">
        <f aca="false" t="array" ref="AC486">_xlfn.IFS(AB486="","",AB486="0 a 9",1,AB486="9,5 a 18,5",2,AB486="19","NORMA",AB486="19,5 a 28",3,AB486="28,5 a 40",4,TRUE(),"Fuera de rango")</f>
        <v>2</v>
      </c>
      <c r="AD486" s="9" t="n">
        <v>7</v>
      </c>
      <c r="AE486" s="10" t="str">
        <f aca="false">IF(AD486="","",IF(AND(AD486&gt;=-10,AD486&lt;=0),"De -10 a 0",IF(AND(AD486&gt;=0.5,AD486&lt;=9.5),"0,5 a 9,5",IF(AD486=10,"10",IF(AND(AD486&gt;=10.5,AD486&lt;=20),"10,5 a 20",IF(AND(AD486&gt;=20.5,AD486&lt;=40),"20,5 a 40","Fuera de rango"))))))</f>
        <v>0,5 a 9,5</v>
      </c>
      <c r="AF486" s="12" t="n">
        <f aca="false">IF(AD486="","",IF(AND(AD486&gt;=-10,AD486&lt;=0),1,IF(AND(AD486&gt;=0.5,AD486&lt;=9.5),2,IF(AD486=10,"NORMA",IF(AND(AD486&gt;=10.5,AD486&lt;=20),3,IF(AND(AD486&gt;=20.5,AD486&lt;=40),4,""))))))</f>
        <v>2</v>
      </c>
      <c r="AG486" s="9" t="n">
        <v>6</v>
      </c>
      <c r="AH486" s="10" t="str">
        <f aca="false">IF(AG486="","",IF(AND(AG486&gt;=0,AG486&lt;=4),"0 a 4",IF(AND(AG486&gt;=4.5,AG486&lt;=8.5),"4,5 a 8,5",IF(AG486=9,"9",IF(AND(AG486&gt;=9.5,AG486&lt;=13),"9,5 a 13",IF(AND(AG486&gt;=13.5,AG486&lt;=25),"13,5 a 25","Fuera de rango"))))))</f>
        <v>4,5 a 8,5</v>
      </c>
      <c r="AI486" s="10" t="n">
        <f aca="false">IF(AH486="","",IF(AH486="0 a 4",1,IF(AH486="4,5 a 8,5",2,IF(AH486="9","NORMA",IF(AH486="9,5 a 13",3,IF(AH486="13,5 a 25",4,""))))))</f>
        <v>2</v>
      </c>
      <c r="AJ486" s="9" t="n">
        <v>4</v>
      </c>
      <c r="AK486" s="10" t="str">
        <f aca="false">IF(AJ486="","",IF(AND(AJ486&gt;=-15,AJ486&lt;=-10.5),"-15 a -10,5",IF(AND(AJ486&gt;=-10,AJ486&lt;=-4),"-10 a -4",IF(AND(AJ486&gt;=-4.5,AJ486&lt;=0),"-4,5 a 0",IF(AND(AJ486&gt;=0.5,AJ486&lt;=4.5),"0,5 a 4,5",IF(AJ486=5,"5",IF(AND(AJ486&gt;=5.5,AJ486&lt;=10),"5,5 a 10",IF(AND(AJ486&gt;=10.5,AJ486&lt;=20),"10,5 a 20","Fuera de rango"))))))))</f>
        <v>0,5 a 4,5</v>
      </c>
      <c r="AL486" s="11" t="n">
        <f aca="false">IF(AK486="","",IF(AK486="-15 a -10,5",1,IF(AK486="-10 a -4",2,IF(AK486="-4,5 a 0",3,IF(AK486="0,5 a 4,5",4,IF(AK486="5","NORMA",IF(AK486="5,5 a 10",5,IF(AK486="10,5 a 20",6,"Error"))))))))</f>
        <v>4</v>
      </c>
      <c r="AM486" s="9" t="n">
        <v>1</v>
      </c>
      <c r="AN486" s="10" t="str">
        <f aca="false">IF(AM486="","",IF(AND(AM486&gt;=-7.5,AM486&lt;=-5.5),"-7,5 a -5,5",IF(AND(AM486&gt;=-5,AM486&lt;=-3),"-5 a -3",IF(AND(AM486&gt;=-2.5,AM486&lt;=-0.5),"-2,5 a -0,5",IF(AM486=0,"0,00",IF(AND(AM486&gt;=0.5,AM486&lt;=2.5),"0,5 a 2,5",IF(AND(AM486&gt;=3,AM486&lt;=5),"3 a 5",IF(AND(AM486&gt;=5.5,AM486&lt;=7.5),"5,5 a 7,5",IF(AND(AM486&gt;=8,AM486&lt;=10),"8 a 10","Fuera de rango")))))))))</f>
        <v>0,5 a 2,5</v>
      </c>
      <c r="AO486" s="11" t="n">
        <f aca="false">IF(AN486="","",IF(AN486="-7,5 a -5,5",1,IF(AN486="-5 a -3",2,IF(AN486="-2,5 a -0,5",3,IF(AN486="0,00","NORMA",IF(AN486="0,5 a 2,5",4,IF(AN486="3 a 5",5,IF(AN486="5,5 a 7,5",6,IF(AN486="8 a 10",7,"Error")))))))))</f>
        <v>4</v>
      </c>
      <c r="AP486" s="9" t="n">
        <v>-6</v>
      </c>
      <c r="AQ486" s="10" t="str">
        <f aca="false">IF(AP486="","",IF(AND(AP486&gt;=-20,AP486&lt;=-9.5),"-20 a -9,5",IF(AND(AP486&gt;=-9,AP486&lt;=-6.5),"-9 a -6,5",IF(AP486=-6,"-6",IF(AND(AP486&gt;=-5.5,AP486&lt;=-3),"-5,5 a -3",IF(AND(AP486&gt;=-2.5,AP486&lt;=0),"-2,5 a 0",IF(AND(AP486&gt;=0.5,AP486&lt;=3),"0,5 a 3",IF(AND(AP486&gt;=3.5,AP486&lt;=6),"3,5 a 6",IF(AND(AP486&gt;=6.5,AP486&lt;=9),"6,5 a 9",IF(AND(AP486&gt;=9.5,AP486&lt;=20),"9,5 a 20","Fuera de rango"))))))))))</f>
        <v>-6</v>
      </c>
      <c r="AR486" s="11" t="str">
        <f aca="false">IF(AQ486="","",IF(AQ486="-20 a -9,5",1,IF(AQ486="-9 a -6,5",2,IF(AQ486="-6","NORMA",IF(AQ486="-5,5 a -3",3,IF(AQ486="-2,5 a 0",4,IF(AQ486="0,5 a 3",5,IF(AQ486="3,5 a 6",6,IF(AQ486="6,5 a 9",7,IF(AQ486="9,5 a 20",8,""))))))))))</f>
        <v>NORMA</v>
      </c>
      <c r="AS486" s="9" t="n">
        <v>-2</v>
      </c>
      <c r="AT486" s="10" t="str">
        <f aca="false">IF(AS486="","",IF(AND(AS486&gt;=-16,AS486&lt;=-14),"-16 a -14",IF(AND(AS486&gt;=-13.5,AS486&lt;=-11.5),"-13,5 a -11,5",IF(AND(AS486&gt;=-11,AS486&lt;=-9),"-11 a -9",IF(AND(AS486&gt;=-8.5,AS486&lt;=-6.5),"-8,5 a -6,5",IF(AND(AS486&gt;=-6,AS486&lt;=-4),"-6 a -4",IF(AND(AS486&gt;=-3.5,AS486&lt;=-1.5),"-3,5 a -1,5",IF(AND(AS486&gt;=-1,AS486&lt;=1),"-1 a 1",IF(AND(AS486&gt;=1.5,AS486&lt;=3.5),"1,5 a 3,5",IF(AND(AS486&gt;=4,AS486&lt;=6),"4 a 6",IF(AND(AS486&gt;=6.5,AS486&lt;=8.5),"6,5 a 8,5",IF(AND(AS486&gt;=9,AS486&lt;=11),"9 a 11",IF(AND(AS486&gt;=11.5,AS486&lt;=13.5),"11,5 a 13,5",IF(AND(AS486&gt;=14,AS486&lt;=16),"14 a 16",IF(AND(AS486&gt;=16.5,AS486&lt;=18.5),"16,5 a 18,5",IF(AND(AS486&gt;=19,AS486&lt;=21),"19 a 21","Fuera de rango"))))))))))))))))</f>
        <v>-3,5 a -1,5</v>
      </c>
      <c r="AU486" s="11" t="n">
        <f aca="false" t="array" ref="AU486">IF(AT486="","",_xlfn.IFS(AT486="-16 a -14",1,AT486="-13,5 a -11,5",2,AT486="-11 a -9",3,AT486="-8,5 a -6,5",4,AT486="-6 a -4",5,AT486="-3,5 a -1,5",6,AT486="-1 a 1",7,AT486="1,5 a 3,5",8,AT486="4 a 6","NORMA",AT486="6,5 a 8,5",9,AT486="9 a 11",10,AT486="11,5 a 13,5",11,AT486="14 a 16",12,AT486="16,5 a 18,5",13,AT486="19 a 21",14,TRUE(),""))</f>
        <v>6</v>
      </c>
      <c r="AV486" s="9" t="n">
        <v>2.5</v>
      </c>
      <c r="AW486" s="10" t="str">
        <f aca="false">IF(AV486="","",IF(AND(AV486&gt;=-1,AV486&lt;=-0.5),"-1 a -0,5",IF(AND(AV486&gt;-0.5,AV486&lt;=0),"De -0,5 a 0",IF(AND(AV486&gt;=0.25,AV486&lt;=0.75),"0,25 a 0,75",IF(AND(AV486&gt;=1,AV486&lt;=1.5),"1 a 1,5",IF(AND(AV486&gt;=1.75,AV486&lt;=2.25),"1,75 a 2,25",IF(AND(AV486&gt;=2.5,AV486&lt;=3),"2,5 a 3",IF(AND(AV486&gt;=3.25,AV486&lt;=3.75),"3,25 a 3,75","Fuera de rango"))))))))</f>
        <v>2,5 a 3</v>
      </c>
      <c r="AX486" s="10" t="n">
        <f aca="false">IF(AW486="","",IF(OR(AW486="-1 a -0,5",AW486="-1 a -0.5"),1,IF(OR(AW486="De -0,5 a 0",AW486="-0,5 a 0",AW486="De -0.5 a 0"),2,IF(OR(AW486="0,25 a 0,75",AW486="0.25 a 0.75"),"NORMA",IF(OR(AW486="1 a 1,5",AW486="1 a 1.5"),3,IF(OR(AW486="1,75 a 2,25",AW486="1.75 a 2.25"),4,IF(OR(AW486="2,5 a 3",AW486="2.5 a 3"),5,IF(OR(AW486="3,25 a 3,75",AW486="3.25 a 3.75"),6,""))))))))</f>
        <v>5</v>
      </c>
      <c r="AY486" s="9" t="n">
        <v>-6</v>
      </c>
      <c r="AZ486" s="10" t="str">
        <f aca="false">IF(AY486="","",IF(AND(AY486&gt;=-20,AY486&lt;=-9.5),"-20 a -9,5",IF(AND(AY486&gt;=-9,AY486&lt;=-6.5),"-9 a -6,5",IF(AY486=-6,"-6",IF(AND(AY486&gt;=-5.5,AY486&lt;=-3),"-5,5 a -3",IF(AND(AY486&gt;=-2.5,AY486&lt;=0),"-2,5 a 0",IF(AND(AY486&gt;=0.5,AY486&lt;=3),"0,5 a 3",IF(AND(AY486&gt;=3.5,AY486&lt;=6),"3,5 a 6","Fuera de rango"))))))))</f>
        <v>-6</v>
      </c>
      <c r="BA486" s="11" t="str">
        <f aca="false">IF(AZ486="","",IF(AZ486="-20 a -9,5",1,IF(AZ486="-9 a -6,5",2,IF(AZ486="-6","NORMA",IF(AZ486="-5,5 a -3",3,IF(AZ486="-2,5 a 0",4,IF(AZ486="0,5 a 3",5,IF(AZ486="3,5 a 6",6,""))))))))</f>
        <v>NORMA</v>
      </c>
      <c r="BB486" s="9" t="n">
        <v>7</v>
      </c>
      <c r="BC486" s="10" t="str">
        <f aca="false" t="array" ref="BC486">IF(BB486="","",_xlfn.IFS(AND(BB486&gt;=0,BB486&lt;=2),"0 a 2",AND(BB486&gt;=2.5,BB486&lt;=4.5),"2,5 a 4,5",AND(BB486&gt;=5,BB486&lt;=7),"5 a 7",AND(BB486&gt;=7.5,BB486&lt;=9.5),"7,5 a 9,5",AND(BB486&gt;=10,BB486&lt;=12),"10 a 12",AND(BB486&gt;=12.5,BB486&lt;=14.5),"12,5 a 14,5",BB486=15,"15",AND(BB486&gt;=15.5,BB486&lt;=17.5),"15,5 a 17,5",AND(BB486&gt;=18,BB486&lt;=20),"18 a 20",AND(BB486&gt;=20.5,BB486&lt;=22.5),"20,5 a 22,5",AND(BB486&gt;=23,BB486&lt;=25),"23 a 25",TRUE(),"Fuera de rango"))</f>
        <v>5 a 7</v>
      </c>
      <c r="BD486" s="11" t="n">
        <f aca="false" t="array" ref="BD486">IF(BC486="","",_xlfn.IFS(BC486="0 a 2",1,BC486="2,5 a 4,5",2,BC486="5 a 7",3,BC486="7,5 a 9,5",4,BC486="10 a 12",5,BC486="12,5 a 14,5",6,BC486="15","NORMA",BC486="15,5 a 17,5",7,BC486="18 a 20",8,BC486="20,5 a 22,5",9,BC486="23 a 25",10,TRUE(),"Fuera de rango"))</f>
        <v>3</v>
      </c>
      <c r="BE486" s="9" t="n">
        <v>9</v>
      </c>
      <c r="BF486" s="10" t="str">
        <f aca="false">IF(BE486="","",IF(AND(BE486&gt;=-20,BE486&lt;=-10),"-20 a -10",IF(AND(BE486&gt;=-9.5,BE486&lt;=0.5),"-9,5 a 0,5",IF(AND(BE486&gt;=1,BE486&lt;=11),"1 a 11",IF(AND(BE486&gt;=11.5,BE486&lt;=20.5),"11,5 a 20,5",IF(BE486=21,"21",IF(AND(BE486&gt;=21.5,BE486&lt;=31.5),"21,5 a 31,5",IF(AND(BE486&gt;=32,BE486&lt;=42),"32 a 42","Fuera de rango"))))))))</f>
        <v>1 a 11</v>
      </c>
      <c r="BG486" s="11" t="n">
        <f aca="false">IF(BF486="","",IF(BF486="-20 a -10",1,IF(BF486="-9,5 a 0,5",2,IF(BF486="1 a 11",3,IF(BF486="11,5 a 20,5",4,IF(BF486="21","NORMA",IF(BF486="21,5 a 31,5",5,IF(BF486="32 a 42",6,""))))))))</f>
        <v>3</v>
      </c>
      <c r="BH486" s="9" t="n">
        <v>-1</v>
      </c>
      <c r="BI486" s="10" t="str">
        <f aca="false">IF(BH486="","",IF(AND(BH486&gt;=-20,BH486&lt;=-15),"-20 a -15",IF(AND(BH486&gt;=-14.5,BH486&lt;=-9.5),"-14,5 a -9,5",IF(AND(BH486&gt;=-9,BH486&lt;=-4),"-9 a -4",IF(AND(BH486&gt;=-3.5,BH486&lt;=2.5),"-3,5 a 2,5",IF(AND(BH486&gt;=3,BH486&lt;=8),"3 a 8",IF(AND(BH486&gt;=8.5,BH486&lt;=14.5),"8,5 a 14,5",IF(BH486=15,"15",IF(AND(BH486&gt;=15.5,BH486&lt;=20.5),"15,5 a 20,5",IF(AND(BH486&gt;=21,BH486&lt;=26),"21 a 26","Fuera de rango"))))))))))</f>
        <v>-3,5 a 2,5</v>
      </c>
      <c r="BJ486" s="11" t="n">
        <f aca="false">IF(BI486="","",IF(BI486="-20 a -15",1,IF(BI486="-14,5 a -9,5",2,IF(BI486="-9 a -4",3,IF(BI486="-3,5 a 2,5",4,IF(BI486="3 a 8",5,IF(BI486="8,5 a 14,5",6,IF(BI486="15","NORMA",IF(BI486="15,5 a 20,5",7,IF(BI486="21 a 26",8,IF(BI486="26,5 a 31,5",9,"")))))))))))</f>
        <v>4</v>
      </c>
      <c r="BK486" s="9" t="n">
        <v>0</v>
      </c>
      <c r="BL486" s="10" t="str">
        <f aca="false">IF(BK486="","",IF(AND(BK486&gt;=0,BK486&lt;=2),"0 - 2",IF(AND(BK486&gt;=2.5,BK486&lt;=4.5),"2,5 - 4,5",IF(AND(BK486&gt;=5,BK486&lt;=7),"5 - 7",IF(AND(BK486&gt;=7.5,BK486&lt;=9.5),"7,5 - 9,5",IF(AND(BK486&gt;=10,BK486&lt;=12),"10 - 12",IF(AND(BK486&gt;=12.5,BK486&lt;=13.5),"12,5 - 13,5",IF(BK486=14,"14",IF(AND(BK486&gt;=14.5,BK486&lt;=16.5),"14,5 - 16,5",IF(AND(BK486&gt;=17,BK486&lt;=19),"17 - 19",IF(AND(BK486&gt;=19.5,BK486&lt;=21.5),"19,5 - 21,5",IF(AND(BK486&gt;=22,BK486&lt;=24),"22 - 24",IF(AND(BK486&gt;=24.5,BK486&lt;=26.5),"24,5 - 26,5",IF(AND(BK486&gt;=27,BK486&lt;=29),"27 - 29",IF(AND(BK486&gt;=29.5,BK486&lt;=30),"29,5 - 30","Fuera de rango")))))))))))))))</f>
        <v>0 - 2</v>
      </c>
      <c r="BM486" s="11" t="n">
        <f aca="false">IF(BL486="","",IF(BL486="0 - 2",1,IF(BL486="2,5 - 4,5",2,IF(BL486="5 - 7",3,IF(BL486="7,5 - 9,5",4,IF(BL486="10 - 12",5,IF(BL486="12,5 - 13,5",6,IF(BL486="14","NORMA",IF(BL486="14,5 - 16,5",7,IF(BL486="17 - 19",8,IF(BL486="19,5 - 21,5",9,IF(BL486="22 - 24",10,IF(BL486="24,5 - 26,5",11,IF(BL486="27 - 29",12,IF(BL486="29,5 - 30",13,"")))))))))))))))</f>
        <v>1</v>
      </c>
      <c r="BN486" s="9" t="n">
        <v>12</v>
      </c>
      <c r="BO486" s="11" t="str">
        <f aca="false">IF(BN486="","",IF(AND(BN486&gt;=-20,BN486&lt;=-10),"-20 a -10",IF(AND(BN486&gt;=-9.5,BN486&lt;=0.5),"-9,5 a 0,5",IF(AND(BN486&gt;=1,BN486&lt;=11),"1 a 11",IF(AND(BN486&gt;=11.5,BN486&lt;=21.5),"11,5 a 21,5",IF(BN486=22,"22",IF(AND(BN486&gt;=22.5,BN486&lt;=32.5),"22,5 a 32,5",IF(AND(BN486&gt;=33,BN486&lt;=43),"33 a 43","Fuera de rango"))))))))</f>
        <v>11,5 a 21,5</v>
      </c>
      <c r="BP486" s="11" t="n">
        <f aca="false">IF(BO486="","",IF(BO486="-20 a -10",1,IF(BO486="-9,5 a 0,5",2,IF(BO486="1 a 11",3,IF(BO486="11,5 a 21,5",4,IF(BO486="22","NORMA",IF(BO486="22,5 a 32,5",5,IF(BO486="33 a 43",6,""))))))))</f>
        <v>4</v>
      </c>
      <c r="BQ486" s="9" t="n">
        <v>6</v>
      </c>
      <c r="BR486" s="10" t="str">
        <f aca="false">IF(BQ486="","",IF(AND(BQ486&gt;=-20,BQ486&lt;=-15),"-20 a -15",IF(AND(BQ486&gt;=-14.5,BQ486&lt;=-9.5),"-14,5 a -9,5",IF(AND(BQ486&gt;=-9,BQ486&lt;=-4),"-9 a -4",IF(AND(BQ486&gt;=-3.5,BQ486&lt;=2.5),"-3,5 a 2,5",IF(AND(BQ486&gt;=3,BQ486&lt;=8),"3 a 8",IF(AND(BQ486&gt;=8.5,BQ486&lt;=13.5),"8,5 a 13,5",IF(AND(BQ486&gt;=14,BQ486&lt;=17.5),"14 a 17,5",IF(BQ486=18,"18",IF(AND(BQ486&gt;=18.5,BQ486&lt;=23.5),"18,5 a 23,5",IF(AND(BQ486&gt;=24,BQ486&lt;=29),"24 a 29",IF(AND(BQ486&gt;=29.5,BQ486&lt;=34.5),"29,5 a 34,5",IF(AND(BQ486&gt;=35,BQ486&lt;=40),"35 a 40","Fuera de rango")))))))))))))</f>
        <v>3 a 8</v>
      </c>
      <c r="BS486" s="11" t="n">
        <f aca="false">IF(BR486="","",IF(BR486="-20 a -15",1,IF(BR486="-14,5 a -9,5",2,IF(BR486="-9 a -4",3,IF(BR486="-3,5 a 2,5",4,IF(BR486="3 a 8",5,IF(BR486="8,5 a 13,5",6,IF(BR486="14 a 17,5",7,IF(BR486="18","NORMA",IF(BR486="18,5 a 23,5",8,IF(BR486="24 a 29",9,IF(BR486="29,5 a 34,5",10,IF(BR486="35 a 40",11,"")))))))))))))</f>
        <v>5</v>
      </c>
      <c r="BT486" s="9" t="n">
        <v>1</v>
      </c>
      <c r="BU486" s="10" t="str">
        <f aca="false">IF(BT486="","",IF(AND(BT486&gt;=-20,BT486&lt;=-18),"-20 a -18",IF(AND(BT486&gt;=-17.5,BT486&lt;=-15.5),"-17,5 a -15,5",IF(AND(BT486&gt;=-15,BT486&lt;=-13),"-15 a -13",IF(AND(BT486&gt;=-12.5,BT486&lt;=-10.5),"-12,5 a -10,5",IF(AND(BT486&gt;=-10,BT486&lt;=-8),"-10 a -8",IF(AND(BT486&gt;=-7.5,BT486&lt;=-5.5),"-7,5 a -5,5",IF(AND(BT486&gt;=-5,BT486&lt;=-3),"-5 a -3",IF(AND(BT486&gt;=-2.5,BT486&lt;=-0.5),"-2,5 a -0,5",IF(BT486=0,"0",IF(AND(BT486&gt;=0.5,BT486&lt;=2.5),"0,5 a 2,5",IF(AND(BT486&gt;=3,BT486&lt;=5),"3 a 5",IF(AND(BT486&gt;=5.5,BT486&lt;=7.5),"5,5 a 7,5",IF(AND(BT486&gt;=8,BT486&lt;=10),"8 a 10",IF(AND(BT486&gt;=10.5,BT486&lt;=12.5),"10,5 a 12,5",IF(AND(BT486&gt;=13,BT486&lt;=15),"13 a 15",IF(AND(BT486&gt;=15.5,BT486&lt;=17.5),"15,5 a 17,5",IF(AND(BT486&gt;=18,BT486&lt;=20),"18 a 20","Fuera de rango"))))))))))))))))))</f>
        <v>0,5 a 2,5</v>
      </c>
      <c r="BV486" s="11" t="n">
        <f aca="false">IF(BT486="","",IF(BT486=0,"NORMA",IF(AND(BT486&gt;=-20,BT486&lt;=-18),2,IF(AND(BT486&gt;=-17.5,BT486&lt;=-15.5),2,IF(AND(BT486&gt;=-15,BT486&lt;=-13),3,IF(AND(BT486&gt;=-12.5,BT486&lt;=-10.5),4,IF(AND(BT486&gt;=-10,BT486&lt;=-8),5,IF(AND(BT486&gt;=-7.5,BT486&lt;=-5.5),6,IF(AND(BT486&gt;=-5,BT486&lt;=-3),7,IF(AND(BT486&gt;=-2.5,BT486&lt;=-0.5),8,IF(AND(BT486&gt;=0.5,BT486&lt;=2.5),9,IF(AND(BT486&gt;=3,BT486&lt;=5),10,IF(AND(BT486&gt;=5.5,BT486&lt;=7.5),11,IF(AND(BT486&gt;=8,BT486&lt;=10),12,IF(AND(BT486&gt;=10.5,BT486&lt;=12.5),13,IF(AND(BT486&gt;=13,BT486&lt;=15),14,IF(AND(BT486&gt;=15.5,BT486&lt;=17.5),15,IF(AND(BT486&gt;=18,BT486&lt;=20),16,"Fuera de rango"))))))))))))))))))</f>
        <v>9</v>
      </c>
      <c r="BW486" s="9" t="n">
        <v>-3</v>
      </c>
      <c r="BX486" s="10" t="n">
        <f aca="false">18.5- (0.3*H486)</f>
        <v>-2.8</v>
      </c>
      <c r="BY486" s="10" t="n">
        <f aca="false">(BW486)-(BX486)</f>
        <v>-0.199999999999999</v>
      </c>
      <c r="BZ486" s="10" t="str">
        <f aca="false">IF(BY486="","",IF(BY486&lt;-27.5,"De -30 a -28",IF(BY486&lt;-25,"De -27,5 a -25,5",IF(BY486&lt;-22.5,"De -25 a -23",IF(BY486&lt;-20,"De -22,5 a -20,5",IF(BY486&lt;-17.5,"De -20 a -18",IF(BY486&lt;-15,"De -17,5 a -15,5",IF(BY486&lt;-12.5,"De -15 a -13",IF(BY486&lt;-10,"De -12,5 a -10,5",IF(BY486&lt;-7.5,"De -10 a -8",IF(BY486&lt;-5,"De -7,5 a -5,5",IF(BY486&lt;-2.5,"De -5 a -3",IF(BY486&lt;0,"De -2,5 a -0,5",IF(BY486&lt;2.5,"De 0 a 2",IF(BY486&lt;5,"De 2,5 a 4,5",IF(BY486&lt;7.5,"De 5 a 7",IF(BY486&lt;10,"De 7,5 a 9,5",IF(BY486&lt;12.5,"De 10 a 12",IF(BY486&lt;15,"De 12,5 a 14,5",IF(BY486&lt;17.5,"De 15 a 17",IF(BY486&lt;20,"De 17,5 a 19,5",IF(BY486&lt;22.5,"De 20 a 22",IF(BY486&lt;25,"De 22,5 a 24,5",IF(BY486&lt;27.5,"De 25 a 27","De 27,5 a 30"))))))))))))))))))))))))</f>
        <v>De -2,5 a -0,5</v>
      </c>
      <c r="CA486" s="12" t="n">
        <f aca="false">IF(BY486="","",IF(BY486&lt;=-28,1,IF(BY486&lt;=-25.5,2,IF(BY486&lt;=-23,3,IF(BY486&lt;=-20.5,4,IF(BY486&lt;=-18,5,IF(BY486&lt;=-15.5,6,IF(BY486&lt;=-13,7,IF(BY486&lt;=-10.5,8,IF(BY486&lt;=-8,9,IF(BY486&lt;=-5.5,10,IF(BY486&lt;=-3,11,IF(BY486&lt;=-0.5,12,IF(BY486&lt;=2,13,IF(BY486&lt;=4.5,14,IF(BY486&lt;=7,15,IF(BY486&lt;=9.5,16,IF(BY486&lt;=12,17,IF(BY486&lt;=14.5,18,IF(BY486&lt;=17,19,IF(BY486&lt;=19.5,20,IF(BY486&lt;=22,21,IF(BY486&lt;=24.5,22,IF(BY486&lt;=27,23,IF(BY486&lt;=30,24,"Fuera de rango")))))))))))))))))))))))))</f>
        <v>13</v>
      </c>
      <c r="CB486" s="9" t="n">
        <v>-2.75</v>
      </c>
      <c r="CC486" s="10" t="n">
        <f aca="false">18.5- (0.3*H486)</f>
        <v>-2.8</v>
      </c>
      <c r="CD486" s="10" t="n">
        <f aca="false">(CB486)-(CC486)</f>
        <v>0.0500000000000007</v>
      </c>
      <c r="CE486" s="10" t="str">
        <f aca="false">IF(CD486="","",IF(CD486&lt;-27.5,"De -30 a -28",IF(CD486&lt;-25,"De -27,5 a -25,5",IF(CD486&lt;-22.5,"De -25 a -23",IF(CD486&lt;-20,"De -22,5 a -20,5",IF(CD486&lt;-17.5,"De -20 a -18",IF(CD486&lt;-15,"De -17,5 a -15,5",IF(CD486&lt;-12.5,"De -15 a -13",IF(CD486&lt;-10,"De -12,5 a -10,5",IF(CD486&lt;-7.5,"De -10 a -8",IF(CD486&lt;-5,"De -7,5 a -5,5",IF(CD486&lt;-2.5,"De -5 a -3",IF(CD486&lt;0,"De -2,5 a -0,5",IF(CD486&lt;=2,"De 0 a 2",IF(CD486&lt;=4.5,"De 2,5 a 4,5",IF(CD486&lt;=7,"De 5 a 7",IF(CD486&lt;=9.5,"De 7,5 a 9,5",IF(CD486&lt;=12,"De 10 a 12",IF(CD486&lt;=14.5,"De 12,5 a 14,5",IF(CD486&lt;=17,"De 15 a 17",IF(CD486&lt;=19.5,"De 17,5 a 19,5",IF(CD486&lt;=22,"De 20 a 22",IF(CD486&lt;=24.5,"De 22,5 a 24,5",IF(CD486&lt;=27,"De 25 a 27","De 27,5 a 30"))))))))))))))))))))))))</f>
        <v>De 0 a 2</v>
      </c>
      <c r="CF486" s="12" t="n">
        <f aca="false">IF(CD486="","",IF(CD486&lt;-27.5,1,IF(CD486&lt;-25,2,IF(CD486&lt;-22.5,3,IF(CD486&lt;-20,4,IF(CD486&lt;-17.5,5,IF(CD486&lt;-15,6,IF(CD486&lt;-12.5,7,IF(CD486&lt;-10,8,IF(CD486&lt;-7.5,9,IF(CD486&lt;-5,10,IF(CD486&lt;-2.5,11,IF(CD486&lt;0,12,IF(CD486&lt;2.5,13,IF(CD486&lt;5,14,IF(CD486&lt;7.5,15,IF(CD486&lt;10,16,IF(CD486&lt;12.5,17,IF(CD486&lt;15,18,IF(CD486&lt;17.5,19,IF(CD486&lt;20,20,IF(CD486&lt;22.5,21,IF(CD486&lt;25,22,IF(CD486&lt;27.5,23,24))))))))))))))))))))))))</f>
        <v>13</v>
      </c>
      <c r="CG486" s="9" t="n">
        <v>-1</v>
      </c>
      <c r="CH486" s="10" t="str">
        <f aca="false">IF(CG486="","",IF(AND(CG486&gt;=-10,CG486&lt;=-9.5),"-10 a -9,5",IF(AND(CG486&gt;-9.5,CG486&lt;=-8.5),"-9 a -8,5",IF(AND(CG486&gt;-8.5,CG486&lt;=-7.5),"-8 a -7,5",IF(AND(CG486&gt;-7.5,CG486&lt;=-6.5),"-7 a -6,5",IF(AND(CG486&gt;-6.5,CG486&lt;=-5.5),"-6 a -5,5",IF(AND(CG486&gt;-5.5,CG486&lt;=-4.5),"-5 a -4,5",IF(AND(CG486&gt;-4.5,CG486&lt;=-3.5),"-4 a -3,5",IF(AND(CG486&gt;-3.5,CG486&lt;=-2.5),"-3 a -2,5",IF(CG486=-2.25,"-2,25",IF(AND(CG486&gt;-2.5,CG486&lt;=-1.5),"-2 a -1,5",IF(AND(CG486&gt;-1.5,CG486&lt;=-0.5),"-1 a -0,5",IF(AND(CG486&gt;-0.5,CG486&lt;=0.5),"0 a 0,5",IF(AND(CG486&gt;0.5,CG486&lt;=1.5),"1 a 1,5",IF(AND(CG486&gt;1.5,CG486&lt;=2.5),"2 a 2,5",IF(AND(CG486&gt;2.5,CG486&lt;=3.5),"3 a 3,5",IF(AND(CG486&gt;3.5,CG486&lt;=4.5),"4 a 4,5",IF(AND(CG486&gt;4.5,CG486&lt;=5.5),"5 a 5,5",IF(AND(CG486&gt;5.5,CG486&lt;=6.5),"6 a 6,5",IF(AND(CG486&gt;6.5,CG486&lt;=7.5),"7 a 7,5",IF(AND(CG486&gt;7.5,CG486&lt;=8.5),"8 a 8,5",IF(AND(CG486&gt;8.5,CG486&lt;=9.5),"9 a 9,5",IF(CG486&gt;=10,"10","Fuera de rango")))))))))))))))))))))))</f>
        <v>-1 a -0,5</v>
      </c>
      <c r="CI486" s="11" t="n">
        <f aca="false">IF(CG486="","",IF(CG486=-2.25,"NORMA",IF(CG486&lt;=-9.5,1,IF(CG486&lt;=-8.5,2,IF(CG486&lt;=-7.5,3,IF(CG486&lt;=-6.5,4,IF(CG486&lt;=-5.5,5,IF(CG486&lt;=-4.5,6,IF(CG486&lt;=-3.5,7,IF(CG486&lt;=-2.5,8,IF(CG486&lt;=-1.5,9,IF(CG486&lt;=-0.5,10,IF(CG486&lt;=0.5,11,IF(CG486&lt;=1.5,12,IF(CG486&lt;=2.5,13,IF(CG486&lt;=3.5,14,IF(CG486&lt;=4.5,15,IF(CG486&lt;=5.5,16,IF(CG486&lt;=6.5,17,IF(CG486&lt;=7.5,18,IF(CG486&lt;=8.5,19,IF(CG486&lt;=9.5,20,IF(CG486=10,21,"Fuera de rango")))))))))))))))))))))))</f>
        <v>10</v>
      </c>
      <c r="CJ486" s="9" t="n">
        <v>0.75</v>
      </c>
      <c r="CK486" s="10" t="str">
        <f aca="false">IF(CJ486="","",IF(AND(CJ486&gt;=-6,CJ486&lt;=-5.5),"-6 a -5,5",IF(AND(CJ486&gt;-5.5,CJ486&lt;=-4.5),"-5 a -4,5",IF(AND(CJ486&gt;-4.5,CJ486&lt;=-3.5),"-4 a -3,5",IF(AND(CJ486&gt;-3.5,CJ486&lt;=-2.5),"-3 a -2,5",IF(AND(CJ486&gt;-2.5,CJ486&lt;=-1.5),"-2 a -1,5",IF(AND(CJ486&gt;-1.5,CJ486&lt;=-0.5),"-1 a -0,5",IF(AND(CJ486&gt;-0.5,CJ486&lt;=0.5),"0 a 0,5",IF(AND(CJ486&gt;0.5,CJ486&lt;=1.5),"1 a 1,5",IF(AND(CJ486&gt;1.5,CJ486&lt;2.5),"2",IF(AND(CJ486&gt;=2.5,CJ486&lt;=3),"2,5 a 3",IF(AND(CJ486&gt;3,CJ486&lt;=4),"3,5 a 4",IF(AND(CJ486&gt;4,CJ486&lt;=5),"4,5 a 5",IF(AND(CJ486&gt;5,CJ486&lt;=6),"5,5 a 6",IF(AND(CJ486&gt;6,CJ486&lt;=7),"6,5 a 7",IF(AND(CJ486&gt;7,CJ486&lt;=8),"7,5 a 8",IF(AND(CJ486&gt;8,CJ486&lt;=9.5),"8,5 a 9,5",IF(CJ486=10,"10","Fuera de rango"))))))))))))))))))</f>
        <v>1 a 1,5</v>
      </c>
      <c r="CL486" s="11" t="n">
        <f aca="false">IF(CK486="","",IF(OR(CK486="-6 a -5,5",CK486="-6 - -5,5"),1,IF(OR(CK486="-5 a -4,5",CK486="-5 - -4,5"),2,IF(OR(CK486="-4 a -3,5",CK486="-4 - -3,5"),3,IF(OR(CK486="-3 a -2,5",CK486="-3 - -2,5"),4,IF(OR(CK486="-2 a -1,5",CK486="-2 - -1,5"),5,IF(OR(CK486="-1 a -0,5",CK486="-1 - -0,5"),6,IF(OR(CK486="0 a 0,5",CK486="0 - 0,5"),7,IF(OR(CK486="1 a 1,5",CK486="1 - 1,5"),8,IF(CK486="2","NORMA",IF(OR(CK486="2,5 a 3",CK486="2,5 - 3"),9,IF(OR(CK486="3,5 a 4",CK486="3,5 - 4"),10,IF(OR(CK486="4,5 a 5",CK486="4,5 - 5"),11,IF(OR(CK486="5,5 a 6",CK486="5,5 - 6"),12,IF(OR(CK486="6,5 a 7",CK486="6,5 - 7"),13,IF(OR(CK486="7,5 a 8",CK486="7,5 - 8"),14,IF(OR(CK486="8,5 a 9",CK486="8,5 - 9,5",CK486="9 a 9,5"),15,IF(CK486="10",15,IF(OR(CK486="0,5 a 1",CK486="0,5 - 1"),7,"Fuera de rango")))))))))))))))))))</f>
        <v>8</v>
      </c>
      <c r="CN486" s="10" t="str">
        <f aca="false">IF(CM486=0,"0", " ")</f>
        <v>0</v>
      </c>
      <c r="CO486" s="10" t="str">
        <f aca="false">IF(CM486&gt;0,"EME"," ")</f>
        <v> </v>
      </c>
      <c r="CQ486" s="10" t="str">
        <f aca="false">IF(CP486&gt;0,"0", " ")</f>
        <v> </v>
      </c>
      <c r="CR486" s="10" t="str">
        <f aca="false">IF(CP486&gt;0,"EME"," ")</f>
        <v> </v>
      </c>
      <c r="CS486" s="9" t="n">
        <v>1.75</v>
      </c>
      <c r="CV486" s="9" t="n">
        <v>2</v>
      </c>
      <c r="CY486" s="9" t="n">
        <v>0</v>
      </c>
      <c r="DB486" s="9" t="n">
        <v>0</v>
      </c>
      <c r="DC486" s="11" t="str">
        <f aca="false">IF(DB486&lt;0,"2"," ")</f>
        <v> </v>
      </c>
      <c r="DD486" s="11" t="str">
        <f aca="false">IF(DB486&lt;0,"MIO"," ")</f>
        <v> </v>
      </c>
      <c r="DE486" s="9" t="n">
        <v>-0.75</v>
      </c>
      <c r="DF486" s="10" t="str">
        <f aca="false">IF(DE486&lt;0,"3"," ")</f>
        <v>3</v>
      </c>
      <c r="DG486" s="10" t="str">
        <f aca="false">IF(DE486&lt;0,"AST"," ")</f>
        <v>AST</v>
      </c>
      <c r="DH486" s="9" t="n">
        <v>-1</v>
      </c>
      <c r="DI486" s="10" t="str">
        <f aca="false">IF(DH486&lt;0,"3"," ")</f>
        <v>3</v>
      </c>
      <c r="DJ486" s="10" t="str">
        <f aca="false">IF(DH486&lt;0,"AST"," ")</f>
        <v>AST</v>
      </c>
      <c r="DK486" s="9" t="n">
        <v>2.5</v>
      </c>
      <c r="DL486" s="10" t="str">
        <f aca="false">IF(DK486&gt;0,"4"," ")</f>
        <v>4</v>
      </c>
      <c r="DM486" s="10" t="str">
        <f aca="false">IF(DK486&gt;0,"PRE"," ")</f>
        <v>PRE</v>
      </c>
      <c r="DN486" s="9" t="n">
        <v>2.5</v>
      </c>
      <c r="DO486" s="10" t="str">
        <f aca="false">IF(DN486&gt;0,"4"," ")</f>
        <v>4</v>
      </c>
      <c r="DP486" s="10" t="str">
        <f aca="false">IF(DN486&gt;0,"PRE"," ")</f>
        <v>PRE</v>
      </c>
      <c r="DS486" s="12" t="str">
        <f aca="false">CONCATENATE(CO486,CU486,DA486,DG486,DM486)</f>
        <v> ASTPRE</v>
      </c>
      <c r="DT486" s="10" t="e">
        <f aca="false" t="array" ref="DT486">_xlfn.IFS(DS486="EME    ","0", DS486=" HIP   ","1", DS486="  MIO  ","2", DS486="   AST ","3", DS486="    PRE","4", DS486="EME   PRE","5", DS486=" HIP  PRE","6", DS486=" HIP AST ","7", DS486="  MIO PRE","8", DS486="  MIOAST ","9", DS486="   ASTPRE","10",DS486=" HIP ASTPRE","11", DS486="  MIOASTPRE","12", DS486="     ","0")</f>
        <v>#N/A</v>
      </c>
      <c r="DV486" s="1" t="e">
        <f aca="false" t="array" ref="DV486">_xlfn.IFS(DU486="SI","2", DU486="NO","1")</f>
        <v>#N/A</v>
      </c>
      <c r="DX486" s="11" t="str">
        <f aca="false">IF(DW486=0,"1","2")</f>
        <v>1</v>
      </c>
      <c r="DY486" s="11" t="str">
        <f aca="false" t="array" ref="DY486">_xlfn.IFS(DW486=0,"0", DW486=0.25, "1", DW486=0.5,"2", DW486=0.75,"3", DW486=1,"4",DW486=1.25,"5", DW486=1.5,"6", DW486=1.75,"7", DW486=2,"8")</f>
        <v>0</v>
      </c>
      <c r="EA486" s="11" t="str">
        <f aca="false">IF(DZ486=0,"1","2")</f>
        <v>1</v>
      </c>
      <c r="EB486" s="11" t="str">
        <f aca="false" t="array" ref="EB486">_xlfn.IFS(DZ486=0,"0", DZ486=0.25, "1", DZ486=0.5,"2", DZ486=0.75,"3", DZ486=1,"4",DZ486=1.25,"5", DZ486=1.5,"6", DZ486=1.75,"7", DZ486=2,"8")</f>
        <v>0</v>
      </c>
      <c r="ED486" s="10" t="str">
        <f aca="false">IF(EC486=0,"1","2")</f>
        <v>1</v>
      </c>
      <c r="EE486" s="11" t="str">
        <f aca="false" t="array" ref="EE486">_xlfn.IFS(EC486=0,"0", EC486=-0.25, "1", EC486=-0.5,"2", EC486=-0.75,"3", EC486=-1,"4",EC486=-1.25,"5", EC486=-1.5,"6", EC486=-1.75,"7", EC486=-2,"8", EC486=-2.25,"9",EC486=-2.5,"10", EC486=-2.75,"11", EC486=-3,"12", EC486=-3.25,"13", EC486=-3.5,"14", EC486=-3.75,"15",EC486=-4,"16")</f>
        <v>0</v>
      </c>
      <c r="EG486" s="10" t="str">
        <f aca="false">IF(EF486=0,"1","2")</f>
        <v>1</v>
      </c>
      <c r="EH486" s="11" t="str">
        <f aca="false" t="array" ref="EH486">_xlfn.IFS(EF486=0,"0", EF486=-0.25, "1", EF486=-0.5,"2", EF486=-0.75,"3", EF486=-1,"4",EF486=-1.25,"5", EF486=-1.5,"6", EF486=-1.75,"7", EF486=-2,"8", EF486=-2.25,"9",EF486=-2.5,"10", EF486=-2.75,"11", EF486=-3,"12", EF486=-3.25,"13", EF486=-3.5,"14", EF486=-3.75,"15",EF486=-4,"16")</f>
        <v>0</v>
      </c>
      <c r="EJ486" s="11" t="str">
        <f aca="false">IF(EI486=0,"1","2")</f>
        <v>1</v>
      </c>
      <c r="EK486" s="11" t="str">
        <f aca="false" t="array" ref="EK486">_xlfn.IFS(EI486=0,"0", EI486=-0.25, "1", EI486=-0.5,"2", EI486=-0.75,"3", EI486=-1,"4",EI486=-1.25,"5", EI486=-1.5,"6", EI486=-1.75,"7", EI486=-2,"8", EI486=-2.25,"9", EI486=-2.25,"9",EI486=-2.5,"10", EI486=-2.75,"11", EI486=-3,"12", EI486=-3.25,"13", EI486=-3.5,"14", EI486=-3.75,"15",EI486=-4,"16", EI486=0.25, "17", EI486=0.5, "18")</f>
        <v>0</v>
      </c>
      <c r="EM486" s="11" t="str">
        <f aca="false">IF(EL486=0,"1","2")</f>
        <v>1</v>
      </c>
      <c r="EN486" s="11" t="str">
        <f aca="false" t="array" ref="EN486">_xlfn.IFS(EL486=0.25,"17",EL486=0.5,"18", EL486=0,"0", EL486=-0.25, "1", EL486=-0.5,"2", EL486=-0.75,"3", EL486=-1,"4",EL486=-1.25,"5", EL486=-1.5,"6", EL486=-1.75,"7", EL486=-2,"8",EL486= -2.25,"9",EL486=-2.5,"10",EL486= -2.75,"11",EL486= -3,"12",EL486= -3.25,"13",EL486= -3.5,"14",EL486= -3.75,"15",EL486=-4,"16")</f>
        <v>0</v>
      </c>
      <c r="EP486" s="11" t="str">
        <f aca="false">IF(EO486=0,"1","2")</f>
        <v>1</v>
      </c>
      <c r="EQ486" s="11" t="str">
        <f aca="false" t="array" ref="EQ486">_xlfn.IFS(EO486=0,"0", EO486=0.25, "1", EO486=0.5,"2", EO486=0.75,"3", EO486=1,"4",EO486=1.25,"5", EO486=1.5,"6", EO486=1.75,"7", EO486=2,"8", EO486=2.25,"9", EO486=2.25,"9",EO486=2.5,"10", EO486=2.75,"11", EO486=3,"12", EO486=3.25,"13", EO486=3.5,"14", EO486=3.75,"15",EO486=4,"16", EO486=-0.25, "17", bq=-0.5, "18")</f>
        <v>0</v>
      </c>
      <c r="ES486" s="11" t="str">
        <f aca="false">IF(ER486=0,"1","2")</f>
        <v>1</v>
      </c>
      <c r="ET486" s="11" t="str">
        <f aca="false" t="array" ref="ET486">_xlfn.IFS(ER486=0,"0", ER486=0.25, "1", ER486=0.5,"2", ER486=0.75,"3", ER486=1,"4",ER486=1.25,"5", ER486=1.5,"6", ER486=1.75,"7", ER486=2,"8", ER486=2.25,"9", ER486=2.25,"9",ER486=2.5,"10", ER486=2.75,"11", ER486=3,"12", ER486=3.25,"13", ER486=3.5,"14", ER486=3.75,"15",ER486=4,"16", ER486=-0.25, "17", bq=-0.5, "18")</f>
        <v>0</v>
      </c>
      <c r="EV486" s="14" t="e">
        <f aca="false">VLOOKUP(EU486,LEYENDA!$G$2:$H$8,2,TRUE())</f>
        <v>#N/A</v>
      </c>
      <c r="EW486" s="14" t="e">
        <f aca="false" t="array" ref="EW486">_xlfn.IFS(EV486="0-5","1", EV486="6-12","2", EV486="13-18","3", EV486="19-24","4", EV486="25-36","5", EV486="37-48","6", EV486="49-60","7")</f>
        <v>#N/A</v>
      </c>
    </row>
    <row r="487" customFormat="false" ht="13.5" hidden="false" customHeight="false" outlineLevel="0" collapsed="false">
      <c r="A487" s="1" t="n">
        <v>171</v>
      </c>
      <c r="B487" s="2" t="n">
        <v>3</v>
      </c>
      <c r="C487" s="33" t="n">
        <v>43281</v>
      </c>
      <c r="E487" s="5" t="str">
        <f aca="false">VLOOKUP(A487,'286'!$A$3:$J$6279,10,FALSE())</f>
        <v>JÁTIVA SILVESTRE, FRANCISCO</v>
      </c>
      <c r="F487" s="4" t="str">
        <f aca="false">VLOOKUP(A487,'286'!$A$3:$I$1768,3,FALSE())</f>
        <v>JASILFRAN</v>
      </c>
      <c r="G487" s="6" t="n">
        <f aca="false">VLOOKUP(A487,'286'!$A$3:$I$1768,4,FALSE())</f>
        <v>17221</v>
      </c>
      <c r="H487" s="7" t="n">
        <f aca="false">YEAR(C487)-YEAR(G487)</f>
        <v>71</v>
      </c>
      <c r="I487" s="1" t="str">
        <f aca="false">VLOOKUP(H487,LEYENDA!$C$2:$D$6,2,TRUE())</f>
        <v>61-100</v>
      </c>
      <c r="J487" s="5" t="str">
        <f aca="false">VLOOKUP(A487,'286'!$A$3:$I$1768,7,FALSE())</f>
        <v>H</v>
      </c>
      <c r="K487" s="8" t="n">
        <f aca="false">VLOOKUP(A487,'286'!$A$3:$I$1768,2,FALSE())</f>
        <v>0</v>
      </c>
      <c r="L487" s="4" t="str">
        <f aca="false">VLOOKUP(A487,'286'!$A$3:$I$1768,8,FALSE())</f>
        <v>D</v>
      </c>
      <c r="M487" s="4" t="str">
        <f aca="false">VLOOKUP(A487,'286'!$A$3:$I$1768,9,FALSE())</f>
        <v>D</v>
      </c>
      <c r="N487" s="8" t="str">
        <f aca="false">IF(R487=O487, "MISMA","CONTRARIA")</f>
        <v>MISMA</v>
      </c>
      <c r="O487" s="8" t="str">
        <f aca="false" t="array" ref="O487">_xlfn.IFS(L487="D","1", L487="I","2")</f>
        <v>1</v>
      </c>
      <c r="P487" s="8" t="e">
        <f aca="false" t="array" ref="P487">_xlfn.IFS(K487="OD","1", K487="OI","2")</f>
        <v>#N/A</v>
      </c>
      <c r="Q487" s="1" t="str">
        <f aca="false" t="array" ref="Q487">_xlfn.IFS(J487="M","1", J487="H","2")</f>
        <v>2</v>
      </c>
      <c r="R487" s="8" t="str">
        <f aca="false" t="array" ref="R487">_xlfn.IFS(M487="D","1", M487="I","2")</f>
        <v>1</v>
      </c>
      <c r="S487" s="1" t="str">
        <f aca="false" t="array" ref="S487">_xlfn.IFS(N487="CONTRARIA", "1",N487= "MISMA","2")</f>
        <v>2</v>
      </c>
      <c r="T487" s="1" t="str">
        <f aca="false" t="array" ref="T487">_xlfn.IFS(I487="0-12","1", I487="13-24","2", I487="25-40","3", I487="41-60","4", I487="61-100","5")</f>
        <v>5</v>
      </c>
      <c r="U487" s="9" t="n">
        <v>-1</v>
      </c>
      <c r="V487" s="10" t="str">
        <f aca="false">IF(U487="","",IF(AND(U487&gt;=-9,U487&lt;=-6.5),"-9 a -6,5",IF(AND(U487&gt;=-6,U487&lt;=-3.5),"-6 a -3,5",IF(AND(U487&gt;=-3,U487&lt;=-1),"-3 a -1",IF(U487=-0.5,"-0,5",IF(AND(U487&gt;=0,U487&lt;=2.5),"0 a 2,5",IF(AND(U487&gt;=3,U487&lt;=5.5),"3 a 5,5",IF(AND(U487&gt;=6,U487&lt;=8.5),"6 a 8,5",IF(AND(U487&gt;=9,U487&lt;=20),"9 a 20","Fuera de rango")))))))))</f>
        <v>-3 a -1</v>
      </c>
      <c r="W487" s="11" t="n">
        <f aca="false">IF(V487="","",IF(V487="-9 a -6,5",2,IF(V487="-6 a -3,5",3,IF(V487="-3 a -1",4,IF(V487="-0,5","NORMA",IF(V487="0 a 2,5",5,IF(V487="3 a 5,5",6,IF(V487="6 a 8,5",7,IF(V487="9 a 20",8,"Fuera de rango")))))))))</f>
        <v>4</v>
      </c>
      <c r="X487" s="9" t="n">
        <v>0</v>
      </c>
      <c r="Y487" s="11" t="str">
        <f aca="false">IF(X487="","",IF(AND(X487&gt;=0,X487&lt;=4),"0 a 4",IF(AND(X487&gt;=4.5,X487&lt;=8.5),"4,5 a 8,5",IF(X487=9,"9",IF(AND(X487&gt;=9.5,X487&lt;=13),"9,5 a 13",IF(AND(X487&gt;=13.5,X487&lt;=20),"13,5 a 20",IF(AND(X487&gt;=20.5,X487&lt;=35),"20,5 a 35","Fuera de rango")))))))</f>
        <v>0 a 4</v>
      </c>
      <c r="Z487" s="11" t="n">
        <f aca="false">IF(Y487="","",IF(Y487="0 a 4",1,IF(Y487="4,5 a 8,5",2,IF(Y487="9","NORMA",IF(Y487="9,5 a 13",3,IF(Y487="13,5 a 20",4,IF(Y487="20,5 a 35",5,"Fuera de rango")))))))</f>
        <v>1</v>
      </c>
      <c r="AA487" s="9" t="n">
        <v>8</v>
      </c>
      <c r="AB487" s="10" t="str">
        <f aca="false">IF(AA487="","",IF(AND(AA487&gt;=0,AA487&lt;=9),"0 a 9",IF(AND(AA487&gt;=9.5,AA487&lt;=18.5),"9,5 a 18,5",IF(AA487=19,"19",IF(AND(AA487&gt;=19.5,AA487&lt;=28),"19,5 a 28",IF(AND(AA487&gt;=28.5,AA487&lt;=40),"28,5 a 40","Fuera de rango"))))))</f>
        <v>0 a 9</v>
      </c>
      <c r="AC487" s="11" t="n">
        <f aca="false" t="array" ref="AC487">_xlfn.IFS(AB487="","",AB487="0 a 9",1,AB487="9,5 a 18,5",2,AB487="19","NORMA",AB487="19,5 a 28",3,AB487="28,5 a 40",4,TRUE(),"Fuera de rango")</f>
        <v>1</v>
      </c>
      <c r="AD487" s="9" t="n">
        <v>4</v>
      </c>
      <c r="AE487" s="10" t="str">
        <f aca="false">IF(AD487="","",IF(AND(AD487&gt;=-10,AD487&lt;=0),"De -10 a 0",IF(AND(AD487&gt;=0.5,AD487&lt;=9.5),"0,5 a 9,5",IF(AD487=10,"10",IF(AND(AD487&gt;=10.5,AD487&lt;=20),"10,5 a 20",IF(AND(AD487&gt;=20.5,AD487&lt;=40),"20,5 a 40","Fuera de rango"))))))</f>
        <v>0,5 a 9,5</v>
      </c>
      <c r="AF487" s="12" t="n">
        <f aca="false">IF(AD487="","",IF(AND(AD487&gt;=-10,AD487&lt;=0),1,IF(AND(AD487&gt;=0.5,AD487&lt;=9.5),2,IF(AD487=10,"NORMA",IF(AND(AD487&gt;=10.5,AD487&lt;=20),3,IF(AND(AD487&gt;=20.5,AD487&lt;=40),4,""))))))</f>
        <v>2</v>
      </c>
      <c r="AG487" s="9" t="n">
        <v>6</v>
      </c>
      <c r="AH487" s="10" t="str">
        <f aca="false">IF(AG487="","",IF(AND(AG487&gt;=0,AG487&lt;=4),"0 a 4",IF(AND(AG487&gt;=4.5,AG487&lt;=8.5),"4,5 a 8,5",IF(AG487=9,"9",IF(AND(AG487&gt;=9.5,AG487&lt;=13),"9,5 a 13",IF(AND(AG487&gt;=13.5,AG487&lt;=25),"13,5 a 25","Fuera de rango"))))))</f>
        <v>4,5 a 8,5</v>
      </c>
      <c r="AI487" s="10" t="n">
        <f aca="false">IF(AH487="","",IF(AH487="0 a 4",1,IF(AH487="4,5 a 8,5",2,IF(AH487="9","NORMA",IF(AH487="9,5 a 13",3,IF(AH487="13,5 a 25",4,""))))))</f>
        <v>2</v>
      </c>
      <c r="AJ487" s="9" t="n">
        <v>4</v>
      </c>
      <c r="AK487" s="10" t="str">
        <f aca="false">IF(AJ487="","",IF(AND(AJ487&gt;=-15,AJ487&lt;=-10.5),"-15 a -10,5",IF(AND(AJ487&gt;=-10,AJ487&lt;=-4),"-10 a -4",IF(AND(AJ487&gt;=-4.5,AJ487&lt;=0),"-4,5 a 0",IF(AND(AJ487&gt;=0.5,AJ487&lt;=4.5),"0,5 a 4,5",IF(AJ487=5,"5",IF(AND(AJ487&gt;=5.5,AJ487&lt;=10),"5,5 a 10",IF(AND(AJ487&gt;=10.5,AJ487&lt;=20),"10,5 a 20","Fuera de rango"))))))))</f>
        <v>0,5 a 4,5</v>
      </c>
      <c r="AL487" s="11" t="n">
        <f aca="false">IF(AK487="","",IF(AK487="-15 a -10,5",1,IF(AK487="-10 a -4",2,IF(AK487="-4,5 a 0",3,IF(AK487="0,5 a 4,5",4,IF(AK487="5","NORMA",IF(AK487="5,5 a 10",5,IF(AK487="10,5 a 20",6,"Error"))))))))</f>
        <v>4</v>
      </c>
      <c r="AM487" s="9" t="n">
        <v>0</v>
      </c>
      <c r="AN487" s="10" t="str">
        <f aca="false">IF(AM487="","",IF(AND(AM487&gt;=-7.5,AM487&lt;=-5.5),"-7,5 a -5,5",IF(AND(AM487&gt;=-5,AM487&lt;=-3),"-5 a -3",IF(AND(AM487&gt;=-2.5,AM487&lt;=-0.5),"-2,5 a -0,5",IF(AM487=0,"0,00",IF(AND(AM487&gt;=0.5,AM487&lt;=2.5),"0,5 a 2,5",IF(AND(AM487&gt;=3,AM487&lt;=5),"3 a 5",IF(AND(AM487&gt;=5.5,AM487&lt;=7.5),"5,5 a 7,5",IF(AND(AM487&gt;=8,AM487&lt;=10),"8 a 10","Fuera de rango")))))))))</f>
        <v>0,00</v>
      </c>
      <c r="AO487" s="11" t="str">
        <f aca="false">IF(AN487="","",IF(AN487="-7,5 a -5,5",1,IF(AN487="-5 a -3",2,IF(AN487="-2,5 a -0,5",3,IF(AN487="0,00","NORMA",IF(AN487="0,5 a 2,5",4,IF(AN487="3 a 5",5,IF(AN487="5,5 a 7,5",6,IF(AN487="8 a 10",7,"Error")))))))))</f>
        <v>NORMA</v>
      </c>
      <c r="AP487" s="9" t="n">
        <v>-8</v>
      </c>
      <c r="AQ487" s="10" t="str">
        <f aca="false">IF(AP487="","",IF(AND(AP487&gt;=-20,AP487&lt;=-9.5),"-20 a -9,5",IF(AND(AP487&gt;=-9,AP487&lt;=-6.5),"-9 a -6,5",IF(AP487=-6,"-6",IF(AND(AP487&gt;=-5.5,AP487&lt;=-3),"-5,5 a -3",IF(AND(AP487&gt;=-2.5,AP487&lt;=0),"-2,5 a 0",IF(AND(AP487&gt;=0.5,AP487&lt;=3),"0,5 a 3",IF(AND(AP487&gt;=3.5,AP487&lt;=6),"3,5 a 6",IF(AND(AP487&gt;=6.5,AP487&lt;=9),"6,5 a 9",IF(AND(AP487&gt;=9.5,AP487&lt;=20),"9,5 a 20","Fuera de rango"))))))))))</f>
        <v>-9 a -6,5</v>
      </c>
      <c r="AR487" s="11" t="n">
        <f aca="false">IF(AQ487="","",IF(AQ487="-20 a -9,5",1,IF(AQ487="-9 a -6,5",2,IF(AQ487="-6","NORMA",IF(AQ487="-5,5 a -3",3,IF(AQ487="-2,5 a 0",4,IF(AQ487="0,5 a 3",5,IF(AQ487="3,5 a 6",6,IF(AQ487="6,5 a 9",7,IF(AQ487="9,5 a 20",8,""))))))))))</f>
        <v>2</v>
      </c>
      <c r="AS487" s="9" t="n">
        <v>-3</v>
      </c>
      <c r="AT487" s="10" t="str">
        <f aca="false">IF(AS487="","",IF(AND(AS487&gt;=-16,AS487&lt;=-14),"-16 a -14",IF(AND(AS487&gt;=-13.5,AS487&lt;=-11.5),"-13,5 a -11,5",IF(AND(AS487&gt;=-11,AS487&lt;=-9),"-11 a -9",IF(AND(AS487&gt;=-8.5,AS487&lt;=-6.5),"-8,5 a -6,5",IF(AND(AS487&gt;=-6,AS487&lt;=-4),"-6 a -4",IF(AND(AS487&gt;=-3.5,AS487&lt;=-1.5),"-3,5 a -1,5",IF(AND(AS487&gt;=-1,AS487&lt;=1),"-1 a 1",IF(AND(AS487&gt;=1.5,AS487&lt;=3.5),"1,5 a 3,5",IF(AND(AS487&gt;=4,AS487&lt;=6),"4 a 6",IF(AND(AS487&gt;=6.5,AS487&lt;=8.5),"6,5 a 8,5",IF(AND(AS487&gt;=9,AS487&lt;=11),"9 a 11",IF(AND(AS487&gt;=11.5,AS487&lt;=13.5),"11,5 a 13,5",IF(AND(AS487&gt;=14,AS487&lt;=16),"14 a 16",IF(AND(AS487&gt;=16.5,AS487&lt;=18.5),"16,5 a 18,5",IF(AND(AS487&gt;=19,AS487&lt;=21),"19 a 21","Fuera de rango"))))))))))))))))</f>
        <v>-3,5 a -1,5</v>
      </c>
      <c r="AU487" s="11" t="n">
        <f aca="false" t="array" ref="AU487">IF(AT487="","",_xlfn.IFS(AT487="-16 a -14",1,AT487="-13,5 a -11,5",2,AT487="-11 a -9",3,AT487="-8,5 a -6,5",4,AT487="-6 a -4",5,AT487="-3,5 a -1,5",6,AT487="-1 a 1",7,AT487="1,5 a 3,5",8,AT487="4 a 6","NORMA",AT487="6,5 a 8,5",9,AT487="9 a 11",10,AT487="11,5 a 13,5",11,AT487="14 a 16",12,AT487="16,5 a 18,5",13,AT487="19 a 21",14,TRUE(),""))</f>
        <v>6</v>
      </c>
      <c r="AV487" s="9" t="n">
        <v>3</v>
      </c>
      <c r="AW487" s="10" t="str">
        <f aca="false">IF(AV487="","",IF(AND(AV487&gt;=-1,AV487&lt;=-0.5),"-1 a -0,5",IF(AND(AV487&gt;-0.5,AV487&lt;=0),"De -0,5 a 0",IF(AND(AV487&gt;=0.25,AV487&lt;=0.75),"0,25 a 0,75",IF(AND(AV487&gt;=1,AV487&lt;=1.5),"1 a 1,5",IF(AND(AV487&gt;=1.75,AV487&lt;=2.25),"1,75 a 2,25",IF(AND(AV487&gt;=2.5,AV487&lt;=3),"2,5 a 3",IF(AND(AV487&gt;=3.25,AV487&lt;=3.75),"3,25 a 3,75","Fuera de rango"))))))))</f>
        <v>2,5 a 3</v>
      </c>
      <c r="AX487" s="10" t="n">
        <f aca="false">IF(AW487="","",IF(OR(AW487="-1 a -0,5",AW487="-1 a -0.5"),1,IF(OR(AW487="De -0,5 a 0",AW487="-0,5 a 0",AW487="De -0.5 a 0"),2,IF(OR(AW487="0,25 a 0,75",AW487="0.25 a 0.75"),"NORMA",IF(OR(AW487="1 a 1,5",AW487="1 a 1.5"),3,IF(OR(AW487="1,75 a 2,25",AW487="1.75 a 2.25"),4,IF(OR(AW487="2,5 a 3",AW487="2.5 a 3"),5,IF(OR(AW487="3,25 a 3,75",AW487="3.25 a 3.75"),6,""))))))))</f>
        <v>5</v>
      </c>
      <c r="AY487" s="9" t="n">
        <v>-8</v>
      </c>
      <c r="AZ487" s="10" t="str">
        <f aca="false">IF(AY487="","",IF(AND(AY487&gt;=-20,AY487&lt;=-9.5),"-20 a -9,5",IF(AND(AY487&gt;=-9,AY487&lt;=-6.5),"-9 a -6,5",IF(AY487=-6,"-6",IF(AND(AY487&gt;=-5.5,AY487&lt;=-3),"-5,5 a -3",IF(AND(AY487&gt;=-2.5,AY487&lt;=0),"-2,5 a 0",IF(AND(AY487&gt;=0.5,AY487&lt;=3),"0,5 a 3",IF(AND(AY487&gt;=3.5,AY487&lt;=6),"3,5 a 6","Fuera de rango"))))))))</f>
        <v>-9 a -6,5</v>
      </c>
      <c r="BA487" s="11" t="n">
        <f aca="false">IF(AZ487="","",IF(AZ487="-20 a -9,5",1,IF(AZ487="-9 a -6,5",2,IF(AZ487="-6","NORMA",IF(AZ487="-5,5 a -3",3,IF(AZ487="-2,5 a 0",4,IF(AZ487="0,5 a 3",5,IF(AZ487="3,5 a 6",6,""))))))))</f>
        <v>2</v>
      </c>
      <c r="BB487" s="9" t="n">
        <v>0</v>
      </c>
      <c r="BC487" s="10" t="str">
        <f aca="false" t="array" ref="BC487">IF(BB487="","",_xlfn.IFS(AND(BB487&gt;=0,BB487&lt;=2),"0 a 2",AND(BB487&gt;=2.5,BB487&lt;=4.5),"2,5 a 4,5",AND(BB487&gt;=5,BB487&lt;=7),"5 a 7",AND(BB487&gt;=7.5,BB487&lt;=9.5),"7,5 a 9,5",AND(BB487&gt;=10,BB487&lt;=12),"10 a 12",AND(BB487&gt;=12.5,BB487&lt;=14.5),"12,5 a 14,5",BB487=15,"15",AND(BB487&gt;=15.5,BB487&lt;=17.5),"15,5 a 17,5",AND(BB487&gt;=18,BB487&lt;=20),"18 a 20",AND(BB487&gt;=20.5,BB487&lt;=22.5),"20,5 a 22,5",AND(BB487&gt;=23,BB487&lt;=25),"23 a 25",TRUE(),"Fuera de rango"))</f>
        <v>0 a 2</v>
      </c>
      <c r="BD487" s="11" t="n">
        <f aca="false" t="array" ref="BD487">IF(BC487="","",_xlfn.IFS(BC487="0 a 2",1,BC487="2,5 a 4,5",2,BC487="5 a 7",3,BC487="7,5 a 9,5",4,BC487="10 a 12",5,BC487="12,5 a 14,5",6,BC487="15","NORMA",BC487="15,5 a 17,5",7,BC487="18 a 20",8,BC487="20,5 a 22,5",9,BC487="23 a 25",10,TRUE(),"Fuera de rango"))</f>
        <v>1</v>
      </c>
      <c r="BE487" s="9" t="n">
        <v>6</v>
      </c>
      <c r="BF487" s="10" t="str">
        <f aca="false">IF(BE487="","",IF(AND(BE487&gt;=-20,BE487&lt;=-10),"-20 a -10",IF(AND(BE487&gt;=-9.5,BE487&lt;=0.5),"-9,5 a 0,5",IF(AND(BE487&gt;=1,BE487&lt;=11),"1 a 11",IF(AND(BE487&gt;=11.5,BE487&lt;=20.5),"11,5 a 20,5",IF(BE487=21,"21",IF(AND(BE487&gt;=21.5,BE487&lt;=31.5),"21,5 a 31,5",IF(AND(BE487&gt;=32,BE487&lt;=42),"32 a 42","Fuera de rango"))))))))</f>
        <v>1 a 11</v>
      </c>
      <c r="BG487" s="11" t="n">
        <f aca="false">IF(BF487="","",IF(BF487="-20 a -10",1,IF(BF487="-9,5 a 0,5",2,IF(BF487="1 a 11",3,IF(BF487="11,5 a 20,5",4,IF(BF487="21","NORMA",IF(BF487="21,5 a 31,5",5,IF(BF487="32 a 42",6,""))))))))</f>
        <v>3</v>
      </c>
      <c r="BH487" s="9" t="n">
        <v>-8</v>
      </c>
      <c r="BI487" s="10" t="str">
        <f aca="false">IF(BH487="","",IF(AND(BH487&gt;=-20,BH487&lt;=-15),"-20 a -15",IF(AND(BH487&gt;=-14.5,BH487&lt;=-9.5),"-14,5 a -9,5",IF(AND(BH487&gt;=-9,BH487&lt;=-4),"-9 a -4",IF(AND(BH487&gt;=-3.5,BH487&lt;=2.5),"-3,5 a 2,5",IF(AND(BH487&gt;=3,BH487&lt;=8),"3 a 8",IF(AND(BH487&gt;=8.5,BH487&lt;=14.5),"8,5 a 14,5",IF(BH487=15,"15",IF(AND(BH487&gt;=15.5,BH487&lt;=20.5),"15,5 a 20,5",IF(AND(BH487&gt;=21,BH487&lt;=26),"21 a 26","Fuera de rango"))))))))))</f>
        <v>-9 a -4</v>
      </c>
      <c r="BJ487" s="11" t="n">
        <f aca="false">IF(BI487="","",IF(BI487="-20 a -15",1,IF(BI487="-14,5 a -9,5",2,IF(BI487="-9 a -4",3,IF(BI487="-3,5 a 2,5",4,IF(BI487="3 a 8",5,IF(BI487="8,5 a 14,5",6,IF(BI487="15","NORMA",IF(BI487="15,5 a 20,5",7,IF(BI487="21 a 26",8,IF(BI487="26,5 a 31,5",9,"")))))))))))</f>
        <v>3</v>
      </c>
      <c r="BK487" s="9" t="n">
        <v>0</v>
      </c>
      <c r="BL487" s="10" t="str">
        <f aca="false">IF(BK487="","",IF(AND(BK487&gt;=0,BK487&lt;=2),"0 - 2",IF(AND(BK487&gt;=2.5,BK487&lt;=4.5),"2,5 - 4,5",IF(AND(BK487&gt;=5,BK487&lt;=7),"5 - 7",IF(AND(BK487&gt;=7.5,BK487&lt;=9.5),"7,5 - 9,5",IF(AND(BK487&gt;=10,BK487&lt;=12),"10 - 12",IF(AND(BK487&gt;=12.5,BK487&lt;=13.5),"12,5 - 13,5",IF(BK487=14,"14",IF(AND(BK487&gt;=14.5,BK487&lt;=16.5),"14,5 - 16,5",IF(AND(BK487&gt;=17,BK487&lt;=19),"17 - 19",IF(AND(BK487&gt;=19.5,BK487&lt;=21.5),"19,5 - 21,5",IF(AND(BK487&gt;=22,BK487&lt;=24),"22 - 24",IF(AND(BK487&gt;=24.5,BK487&lt;=26.5),"24,5 - 26,5",IF(AND(BK487&gt;=27,BK487&lt;=29),"27 - 29",IF(AND(BK487&gt;=29.5,BK487&lt;=30),"29,5 - 30","Fuera de rango")))))))))))))))</f>
        <v>0 - 2</v>
      </c>
      <c r="BM487" s="11" t="n">
        <f aca="false">IF(BL487="","",IF(BL487="0 - 2",1,IF(BL487="2,5 - 4,5",2,IF(BL487="5 - 7",3,IF(BL487="7,5 - 9,5",4,IF(BL487="10 - 12",5,IF(BL487="12,5 - 13,5",6,IF(BL487="14","NORMA",IF(BL487="14,5 - 16,5",7,IF(BL487="17 - 19",8,IF(BL487="19,5 - 21,5",9,IF(BL487="22 - 24",10,IF(BL487="24,5 - 26,5",11,IF(BL487="27 - 29",12,IF(BL487="29,5 - 30",13,"")))))))))))))))</f>
        <v>1</v>
      </c>
      <c r="BN487" s="9" t="n">
        <v>14</v>
      </c>
      <c r="BO487" s="11" t="str">
        <f aca="false">IF(BN487="","",IF(AND(BN487&gt;=-20,BN487&lt;=-10),"-20 a -10",IF(AND(BN487&gt;=-9.5,BN487&lt;=0.5),"-9,5 a 0,5",IF(AND(BN487&gt;=1,BN487&lt;=11),"1 a 11",IF(AND(BN487&gt;=11.5,BN487&lt;=21.5),"11,5 a 21,5",IF(BN487=22,"22",IF(AND(BN487&gt;=22.5,BN487&lt;=32.5),"22,5 a 32,5",IF(AND(BN487&gt;=33,BN487&lt;=43),"33 a 43","Fuera de rango"))))))))</f>
        <v>11,5 a 21,5</v>
      </c>
      <c r="BP487" s="11" t="n">
        <f aca="false">IF(BO487="","",IF(BO487="-20 a -10",1,IF(BO487="-9,5 a 0,5",2,IF(BO487="1 a 11",3,IF(BO487="11,5 a 21,5",4,IF(BO487="22","NORMA",IF(BO487="22,5 a 32,5",5,IF(BO487="33 a 43",6,""))))))))</f>
        <v>4</v>
      </c>
      <c r="BQ487" s="9" t="n">
        <v>8</v>
      </c>
      <c r="BR487" s="10" t="str">
        <f aca="false">IF(BQ487="","",IF(AND(BQ487&gt;=-20,BQ487&lt;=-15),"-20 a -15",IF(AND(BQ487&gt;=-14.5,BQ487&lt;=-9.5),"-14,5 a -9,5",IF(AND(BQ487&gt;=-9,BQ487&lt;=-4),"-9 a -4",IF(AND(BQ487&gt;=-3.5,BQ487&lt;=2.5),"-3,5 a 2,5",IF(AND(BQ487&gt;=3,BQ487&lt;=8),"3 a 8",IF(AND(BQ487&gt;=8.5,BQ487&lt;=13.5),"8,5 a 13,5",IF(AND(BQ487&gt;=14,BQ487&lt;=17.5),"14 a 17,5",IF(BQ487=18,"18",IF(AND(BQ487&gt;=18.5,BQ487&lt;=23.5),"18,5 a 23,5",IF(AND(BQ487&gt;=24,BQ487&lt;=29),"24 a 29",IF(AND(BQ487&gt;=29.5,BQ487&lt;=34.5),"29,5 a 34,5",IF(AND(BQ487&gt;=35,BQ487&lt;=40),"35 a 40","Fuera de rango")))))))))))))</f>
        <v>3 a 8</v>
      </c>
      <c r="BS487" s="11" t="n">
        <f aca="false">IF(BR487="","",IF(BR487="-20 a -15",1,IF(BR487="-14,5 a -9,5",2,IF(BR487="-9 a -4",3,IF(BR487="-3,5 a 2,5",4,IF(BR487="3 a 8",5,IF(BR487="8,5 a 13,5",6,IF(BR487="14 a 17,5",7,IF(BR487="18","NORMA",IF(BR487="18,5 a 23,5",8,IF(BR487="24 a 29",9,IF(BR487="29,5 a 34,5",10,IF(BR487="35 a 40",11,"")))))))))))))</f>
        <v>5</v>
      </c>
      <c r="BT487" s="9" t="n">
        <v>0</v>
      </c>
      <c r="BU487" s="10" t="str">
        <f aca="false">IF(BT487="","",IF(AND(BT487&gt;=-20,BT487&lt;=-18),"-20 a -18",IF(AND(BT487&gt;=-17.5,BT487&lt;=-15.5),"-17,5 a -15,5",IF(AND(BT487&gt;=-15,BT487&lt;=-13),"-15 a -13",IF(AND(BT487&gt;=-12.5,BT487&lt;=-10.5),"-12,5 a -10,5",IF(AND(BT487&gt;=-10,BT487&lt;=-8),"-10 a -8",IF(AND(BT487&gt;=-7.5,BT487&lt;=-5.5),"-7,5 a -5,5",IF(AND(BT487&gt;=-5,BT487&lt;=-3),"-5 a -3",IF(AND(BT487&gt;=-2.5,BT487&lt;=-0.5),"-2,5 a -0,5",IF(BT487=0,"0",IF(AND(BT487&gt;=0.5,BT487&lt;=2.5),"0,5 a 2,5",IF(AND(BT487&gt;=3,BT487&lt;=5),"3 a 5",IF(AND(BT487&gt;=5.5,BT487&lt;=7.5),"5,5 a 7,5",IF(AND(BT487&gt;=8,BT487&lt;=10),"8 a 10",IF(AND(BT487&gt;=10.5,BT487&lt;=12.5),"10,5 a 12,5",IF(AND(BT487&gt;=13,BT487&lt;=15),"13 a 15",IF(AND(BT487&gt;=15.5,BT487&lt;=17.5),"15,5 a 17,5",IF(AND(BT487&gt;=18,BT487&lt;=20),"18 a 20","Fuera de rango"))))))))))))))))))</f>
        <v>0</v>
      </c>
      <c r="BV487" s="11" t="str">
        <f aca="false">IF(BT487="","",IF(BT487=0,"NORMA",IF(AND(BT487&gt;=-20,BT487&lt;=-18),2,IF(AND(BT487&gt;=-17.5,BT487&lt;=-15.5),2,IF(AND(BT487&gt;=-15,BT487&lt;=-13),3,IF(AND(BT487&gt;=-12.5,BT487&lt;=-10.5),4,IF(AND(BT487&gt;=-10,BT487&lt;=-8),5,IF(AND(BT487&gt;=-7.5,BT487&lt;=-5.5),6,IF(AND(BT487&gt;=-5,BT487&lt;=-3),7,IF(AND(BT487&gt;=-2.5,BT487&lt;=-0.5),8,IF(AND(BT487&gt;=0.5,BT487&lt;=2.5),9,IF(AND(BT487&gt;=3,BT487&lt;=5),10,IF(AND(BT487&gt;=5.5,BT487&lt;=7.5),11,IF(AND(BT487&gt;=8,BT487&lt;=10),12,IF(AND(BT487&gt;=10.5,BT487&lt;=12.5),13,IF(AND(BT487&gt;=13,BT487&lt;=15),14,IF(AND(BT487&gt;=15.5,BT487&lt;=17.5),15,IF(AND(BT487&gt;=18,BT487&lt;=20),16,"Fuera de rango"))))))))))))))))))</f>
        <v>NORMA</v>
      </c>
      <c r="BW487" s="9" t="n">
        <v>-3.5</v>
      </c>
      <c r="BX487" s="10" t="n">
        <f aca="false">18.5- (0.3*H487)</f>
        <v>-2.8</v>
      </c>
      <c r="BY487" s="10" t="n">
        <f aca="false">(BW487)-(BX487)</f>
        <v>-0.699999999999999</v>
      </c>
      <c r="BZ487" s="10" t="str">
        <f aca="false">IF(BY487="","",IF(BY487&lt;-27.5,"De -30 a -28",IF(BY487&lt;-25,"De -27,5 a -25,5",IF(BY487&lt;-22.5,"De -25 a -23",IF(BY487&lt;-20,"De -22,5 a -20,5",IF(BY487&lt;-17.5,"De -20 a -18",IF(BY487&lt;-15,"De -17,5 a -15,5",IF(BY487&lt;-12.5,"De -15 a -13",IF(BY487&lt;-10,"De -12,5 a -10,5",IF(BY487&lt;-7.5,"De -10 a -8",IF(BY487&lt;-5,"De -7,5 a -5,5",IF(BY487&lt;-2.5,"De -5 a -3",IF(BY487&lt;0,"De -2,5 a -0,5",IF(BY487&lt;2.5,"De 0 a 2",IF(BY487&lt;5,"De 2,5 a 4,5",IF(BY487&lt;7.5,"De 5 a 7",IF(BY487&lt;10,"De 7,5 a 9,5",IF(BY487&lt;12.5,"De 10 a 12",IF(BY487&lt;15,"De 12,5 a 14,5",IF(BY487&lt;17.5,"De 15 a 17",IF(BY487&lt;20,"De 17,5 a 19,5",IF(BY487&lt;22.5,"De 20 a 22",IF(BY487&lt;25,"De 22,5 a 24,5",IF(BY487&lt;27.5,"De 25 a 27","De 27,5 a 30"))))))))))))))))))))))))</f>
        <v>De -2,5 a -0,5</v>
      </c>
      <c r="CA487" s="12" t="n">
        <f aca="false">IF(BY487="","",IF(BY487&lt;=-28,1,IF(BY487&lt;=-25.5,2,IF(BY487&lt;=-23,3,IF(BY487&lt;=-20.5,4,IF(BY487&lt;=-18,5,IF(BY487&lt;=-15.5,6,IF(BY487&lt;=-13,7,IF(BY487&lt;=-10.5,8,IF(BY487&lt;=-8,9,IF(BY487&lt;=-5.5,10,IF(BY487&lt;=-3,11,IF(BY487&lt;=-0.5,12,IF(BY487&lt;=2,13,IF(BY487&lt;=4.5,14,IF(BY487&lt;=7,15,IF(BY487&lt;=9.5,16,IF(BY487&lt;=12,17,IF(BY487&lt;=14.5,18,IF(BY487&lt;=17,19,IF(BY487&lt;=19.5,20,IF(BY487&lt;=22,21,IF(BY487&lt;=24.5,22,IF(BY487&lt;=27,23,IF(BY487&lt;=30,24,"Fuera de rango")))))))))))))))))))))))))</f>
        <v>12</v>
      </c>
      <c r="CB487" s="9" t="n">
        <v>-3.25</v>
      </c>
      <c r="CC487" s="10" t="n">
        <f aca="false">18.5- (0.3*H487)</f>
        <v>-2.8</v>
      </c>
      <c r="CD487" s="10" t="n">
        <f aca="false">(CB487)-(CC487)</f>
        <v>-0.449999999999999</v>
      </c>
      <c r="CE487" s="10" t="str">
        <f aca="false">IF(CD487="","",IF(CD487&lt;-27.5,"De -30 a -28",IF(CD487&lt;-25,"De -27,5 a -25,5",IF(CD487&lt;-22.5,"De -25 a -23",IF(CD487&lt;-20,"De -22,5 a -20,5",IF(CD487&lt;-17.5,"De -20 a -18",IF(CD487&lt;-15,"De -17,5 a -15,5",IF(CD487&lt;-12.5,"De -15 a -13",IF(CD487&lt;-10,"De -12,5 a -10,5",IF(CD487&lt;-7.5,"De -10 a -8",IF(CD487&lt;-5,"De -7,5 a -5,5",IF(CD487&lt;-2.5,"De -5 a -3",IF(CD487&lt;0,"De -2,5 a -0,5",IF(CD487&lt;=2,"De 0 a 2",IF(CD487&lt;=4.5,"De 2,5 a 4,5",IF(CD487&lt;=7,"De 5 a 7",IF(CD487&lt;=9.5,"De 7,5 a 9,5",IF(CD487&lt;=12,"De 10 a 12",IF(CD487&lt;=14.5,"De 12,5 a 14,5",IF(CD487&lt;=17,"De 15 a 17",IF(CD487&lt;=19.5,"De 17,5 a 19,5",IF(CD487&lt;=22,"De 20 a 22",IF(CD487&lt;=24.5,"De 22,5 a 24,5",IF(CD487&lt;=27,"De 25 a 27","De 27,5 a 30"))))))))))))))))))))))))</f>
        <v>De -2,5 a -0,5</v>
      </c>
      <c r="CF487" s="12" t="n">
        <f aca="false">IF(CD487="","",IF(CD487&lt;-27.5,1,IF(CD487&lt;-25,2,IF(CD487&lt;-22.5,3,IF(CD487&lt;-20,4,IF(CD487&lt;-17.5,5,IF(CD487&lt;-15,6,IF(CD487&lt;-12.5,7,IF(CD487&lt;-10,8,IF(CD487&lt;-7.5,9,IF(CD487&lt;-5,10,IF(CD487&lt;-2.5,11,IF(CD487&lt;0,12,IF(CD487&lt;2.5,13,IF(CD487&lt;5,14,IF(CD487&lt;7.5,15,IF(CD487&lt;10,16,IF(CD487&lt;12.5,17,IF(CD487&lt;15,18,IF(CD487&lt;17.5,19,IF(CD487&lt;20,20,IF(CD487&lt;22.5,21,IF(CD487&lt;25,22,IF(CD487&lt;27.5,23,24))))))))))))))))))))))))</f>
        <v>12</v>
      </c>
      <c r="CG487" s="9" t="n">
        <v>-1.75</v>
      </c>
      <c r="CH487" s="10" t="str">
        <f aca="false">IF(CG487="","",IF(AND(CG487&gt;=-10,CG487&lt;=-9.5),"-10 a -9,5",IF(AND(CG487&gt;-9.5,CG487&lt;=-8.5),"-9 a -8,5",IF(AND(CG487&gt;-8.5,CG487&lt;=-7.5),"-8 a -7,5",IF(AND(CG487&gt;-7.5,CG487&lt;=-6.5),"-7 a -6,5",IF(AND(CG487&gt;-6.5,CG487&lt;=-5.5),"-6 a -5,5",IF(AND(CG487&gt;-5.5,CG487&lt;=-4.5),"-5 a -4,5",IF(AND(CG487&gt;-4.5,CG487&lt;=-3.5),"-4 a -3,5",IF(AND(CG487&gt;-3.5,CG487&lt;=-2.5),"-3 a -2,5",IF(CG487=-2.25,"-2,25",IF(AND(CG487&gt;-2.5,CG487&lt;=-1.5),"-2 a -1,5",IF(AND(CG487&gt;-1.5,CG487&lt;=-0.5),"-1 a -0,5",IF(AND(CG487&gt;-0.5,CG487&lt;=0.5),"0 a 0,5",IF(AND(CG487&gt;0.5,CG487&lt;=1.5),"1 a 1,5",IF(AND(CG487&gt;1.5,CG487&lt;=2.5),"2 a 2,5",IF(AND(CG487&gt;2.5,CG487&lt;=3.5),"3 a 3,5",IF(AND(CG487&gt;3.5,CG487&lt;=4.5),"4 a 4,5",IF(AND(CG487&gt;4.5,CG487&lt;=5.5),"5 a 5,5",IF(AND(CG487&gt;5.5,CG487&lt;=6.5),"6 a 6,5",IF(AND(CG487&gt;6.5,CG487&lt;=7.5),"7 a 7,5",IF(AND(CG487&gt;7.5,CG487&lt;=8.5),"8 a 8,5",IF(AND(CG487&gt;8.5,CG487&lt;=9.5),"9 a 9,5",IF(CG487&gt;=10,"10","Fuera de rango")))))))))))))))))))))))</f>
        <v>-2 a -1,5</v>
      </c>
      <c r="CI487" s="11" t="n">
        <f aca="false">IF(CG487="","",IF(CG487=-2.25,"NORMA",IF(CG487&lt;=-9.5,1,IF(CG487&lt;=-8.5,2,IF(CG487&lt;=-7.5,3,IF(CG487&lt;=-6.5,4,IF(CG487&lt;=-5.5,5,IF(CG487&lt;=-4.5,6,IF(CG487&lt;=-3.5,7,IF(CG487&lt;=-2.5,8,IF(CG487&lt;=-1.5,9,IF(CG487&lt;=-0.5,10,IF(CG487&lt;=0.5,11,IF(CG487&lt;=1.5,12,IF(CG487&lt;=2.5,13,IF(CG487&lt;=3.5,14,IF(CG487&lt;=4.5,15,IF(CG487&lt;=5.5,16,IF(CG487&lt;=6.5,17,IF(CG487&lt;=7.5,18,IF(CG487&lt;=8.5,19,IF(CG487&lt;=9.5,20,IF(CG487=10,21,"Fuera de rango")))))))))))))))))))))))</f>
        <v>9</v>
      </c>
      <c r="CJ487" s="9" t="n">
        <v>0.5</v>
      </c>
      <c r="CK487" s="10" t="str">
        <f aca="false">IF(CJ487="","",IF(AND(CJ487&gt;=-6,CJ487&lt;=-5.5),"-6 a -5,5",IF(AND(CJ487&gt;-5.5,CJ487&lt;=-4.5),"-5 a -4,5",IF(AND(CJ487&gt;-4.5,CJ487&lt;=-3.5),"-4 a -3,5",IF(AND(CJ487&gt;-3.5,CJ487&lt;=-2.5),"-3 a -2,5",IF(AND(CJ487&gt;-2.5,CJ487&lt;=-1.5),"-2 a -1,5",IF(AND(CJ487&gt;-1.5,CJ487&lt;=-0.5),"-1 a -0,5",IF(AND(CJ487&gt;-0.5,CJ487&lt;=0.5),"0 a 0,5",IF(AND(CJ487&gt;0.5,CJ487&lt;=1.5),"1 a 1,5",IF(AND(CJ487&gt;1.5,CJ487&lt;2.5),"2",IF(AND(CJ487&gt;=2.5,CJ487&lt;=3),"2,5 a 3",IF(AND(CJ487&gt;3,CJ487&lt;=4),"3,5 a 4",IF(AND(CJ487&gt;4,CJ487&lt;=5),"4,5 a 5",IF(AND(CJ487&gt;5,CJ487&lt;=6),"5,5 a 6",IF(AND(CJ487&gt;6,CJ487&lt;=7),"6,5 a 7",IF(AND(CJ487&gt;7,CJ487&lt;=8),"7,5 a 8",IF(AND(CJ487&gt;8,CJ487&lt;=9.5),"8,5 a 9,5",IF(CJ487=10,"10","Fuera de rango"))))))))))))))))))</f>
        <v>0 a 0,5</v>
      </c>
      <c r="CL487" s="11" t="n">
        <f aca="false">IF(CK487="","",IF(OR(CK487="-6 a -5,5",CK487="-6 - -5,5"),1,IF(OR(CK487="-5 a -4,5",CK487="-5 - -4,5"),2,IF(OR(CK487="-4 a -3,5",CK487="-4 - -3,5"),3,IF(OR(CK487="-3 a -2,5",CK487="-3 - -2,5"),4,IF(OR(CK487="-2 a -1,5",CK487="-2 - -1,5"),5,IF(OR(CK487="-1 a -0,5",CK487="-1 - -0,5"),6,IF(OR(CK487="0 a 0,5",CK487="0 - 0,5"),7,IF(OR(CK487="1 a 1,5",CK487="1 - 1,5"),8,IF(CK487="2","NORMA",IF(OR(CK487="2,5 a 3",CK487="2,5 - 3"),9,IF(OR(CK487="3,5 a 4",CK487="3,5 - 4"),10,IF(OR(CK487="4,5 a 5",CK487="4,5 - 5"),11,IF(OR(CK487="5,5 a 6",CK487="5,5 - 6"),12,IF(OR(CK487="6,5 a 7",CK487="6,5 - 7"),13,IF(OR(CK487="7,5 a 8",CK487="7,5 - 8"),14,IF(OR(CK487="8,5 a 9",CK487="8,5 - 9,5",CK487="9 a 9,5"),15,IF(CK487="10",15,IF(OR(CK487="0,5 a 1",CK487="0,5 - 1"),7,"Fuera de rango")))))))))))))))))))</f>
        <v>7</v>
      </c>
      <c r="CN487" s="10" t="str">
        <f aca="false">IF(CM487=0,"0", " ")</f>
        <v>0</v>
      </c>
      <c r="CO487" s="10" t="str">
        <f aca="false">IF(CM487&gt;0,"EME"," ")</f>
        <v> </v>
      </c>
      <c r="CQ487" s="10" t="str">
        <f aca="false">IF(CP487&gt;0,"0", " ")</f>
        <v> </v>
      </c>
      <c r="CR487" s="10" t="str">
        <f aca="false">IF(CP487&gt;0,"EME"," ")</f>
        <v> </v>
      </c>
      <c r="CS487" s="9" t="n">
        <v>0.5</v>
      </c>
      <c r="CV487" s="9" t="n">
        <v>0.25</v>
      </c>
      <c r="CY487" s="9" t="n">
        <v>0</v>
      </c>
      <c r="DB487" s="9" t="n">
        <v>0</v>
      </c>
      <c r="DC487" s="11" t="str">
        <f aca="false">IF(DB487&lt;0,"2"," ")</f>
        <v> </v>
      </c>
      <c r="DD487" s="11" t="str">
        <f aca="false">IF(DB487&lt;0,"MIO"," ")</f>
        <v> </v>
      </c>
      <c r="DE487" s="9" t="n">
        <v>-1</v>
      </c>
      <c r="DF487" s="10" t="str">
        <f aca="false">IF(DE487&lt;0,"3"," ")</f>
        <v>3</v>
      </c>
      <c r="DG487" s="10" t="str">
        <f aca="false">IF(DE487&lt;0,"AST"," ")</f>
        <v>AST</v>
      </c>
      <c r="DH487" s="9" t="n">
        <v>-0.5</v>
      </c>
      <c r="DI487" s="10" t="str">
        <f aca="false">IF(DH487&lt;0,"3"," ")</f>
        <v>3</v>
      </c>
      <c r="DJ487" s="10" t="str">
        <f aca="false">IF(DH487&lt;0,"AST"," ")</f>
        <v>AST</v>
      </c>
      <c r="DK487" s="9" t="n">
        <v>2.75</v>
      </c>
      <c r="DL487" s="10" t="str">
        <f aca="false">IF(DK487&gt;0,"4"," ")</f>
        <v>4</v>
      </c>
      <c r="DM487" s="10" t="str">
        <f aca="false">IF(DK487&gt;0,"PRE"," ")</f>
        <v>PRE</v>
      </c>
      <c r="DN487" s="9" t="n">
        <v>2.75</v>
      </c>
      <c r="DO487" s="10" t="str">
        <f aca="false">IF(DN487&gt;0,"4"," ")</f>
        <v>4</v>
      </c>
      <c r="DP487" s="10" t="str">
        <f aca="false">IF(DN487&gt;0,"PRE"," ")</f>
        <v>PRE</v>
      </c>
      <c r="DS487" s="12" t="str">
        <f aca="false">CONCATENATE(CO487,CU487,DA487,DG487,DM487)</f>
        <v> ASTPRE</v>
      </c>
      <c r="DT487" s="10" t="e">
        <f aca="false" t="array" ref="DT487">_xlfn.IFS(DS487="EME    ","0", DS487=" HIP   ","1", DS487="  MIO  ","2", DS487="   AST ","3", DS487="    PRE","4", DS487="EME   PRE","5", DS487=" HIP  PRE","6", DS487=" HIP AST ","7", DS487="  MIO PRE","8", DS487="  MIOAST ","9", DS487="   ASTPRE","10",DS487=" HIP ASTPRE","11", DS487="  MIOASTPRE","12", DS487="     ","0")</f>
        <v>#N/A</v>
      </c>
      <c r="DV487" s="1" t="e">
        <f aca="false" t="array" ref="DV487">_xlfn.IFS(DU487="SI","2", DU487="NO","1")</f>
        <v>#N/A</v>
      </c>
      <c r="DX487" s="11" t="str">
        <f aca="false">IF(DW487=0,"1","2")</f>
        <v>1</v>
      </c>
      <c r="DY487" s="11" t="str">
        <f aca="false" t="array" ref="DY487">_xlfn.IFS(DW487=0,"0", DW487=0.25, "1", DW487=0.5,"2", DW487=0.75,"3", DW487=1,"4",DW487=1.25,"5", DW487=1.5,"6", DW487=1.75,"7", DW487=2,"8")</f>
        <v>0</v>
      </c>
      <c r="EA487" s="11" t="str">
        <f aca="false">IF(DZ487=0,"1","2")</f>
        <v>1</v>
      </c>
      <c r="EB487" s="11" t="str">
        <f aca="false" t="array" ref="EB487">_xlfn.IFS(DZ487=0,"0", DZ487=0.25, "1", DZ487=0.5,"2", DZ487=0.75,"3", DZ487=1,"4",DZ487=1.25,"5", DZ487=1.5,"6", DZ487=1.75,"7", DZ487=2,"8")</f>
        <v>0</v>
      </c>
      <c r="ED487" s="10" t="str">
        <f aca="false">IF(EC487=0,"1","2")</f>
        <v>1</v>
      </c>
      <c r="EE487" s="11" t="str">
        <f aca="false" t="array" ref="EE487">_xlfn.IFS(EC487=0,"0", EC487=-0.25, "1", EC487=-0.5,"2", EC487=-0.75,"3", EC487=-1,"4",EC487=-1.25,"5", EC487=-1.5,"6", EC487=-1.75,"7", EC487=-2,"8", EC487=-2.25,"9",EC487=-2.5,"10", EC487=-2.75,"11", EC487=-3,"12", EC487=-3.25,"13", EC487=-3.5,"14", EC487=-3.75,"15",EC487=-4,"16")</f>
        <v>0</v>
      </c>
      <c r="EG487" s="10" t="str">
        <f aca="false">IF(EF487=0,"1","2")</f>
        <v>1</v>
      </c>
      <c r="EH487" s="11" t="str">
        <f aca="false" t="array" ref="EH487">_xlfn.IFS(EF487=0,"0", EF487=-0.25, "1", EF487=-0.5,"2", EF487=-0.75,"3", EF487=-1,"4",EF487=-1.25,"5", EF487=-1.5,"6", EF487=-1.75,"7", EF487=-2,"8", EF487=-2.25,"9",EF487=-2.5,"10", EF487=-2.75,"11", EF487=-3,"12", EF487=-3.25,"13", EF487=-3.5,"14", EF487=-3.75,"15",EF487=-4,"16")</f>
        <v>0</v>
      </c>
      <c r="EJ487" s="11" t="str">
        <f aca="false">IF(EI487=0,"1","2")</f>
        <v>1</v>
      </c>
      <c r="EK487" s="11" t="str">
        <f aca="false" t="array" ref="EK487">_xlfn.IFS(EI487=0,"0", EI487=-0.25, "1", EI487=-0.5,"2", EI487=-0.75,"3", EI487=-1,"4",EI487=-1.25,"5", EI487=-1.5,"6", EI487=-1.75,"7", EI487=-2,"8", EI487=-2.25,"9", EI487=-2.25,"9",EI487=-2.5,"10", EI487=-2.75,"11", EI487=-3,"12", EI487=-3.25,"13", EI487=-3.5,"14", EI487=-3.75,"15",EI487=-4,"16", EI487=0.25, "17", EI487=0.5, "18")</f>
        <v>0</v>
      </c>
      <c r="EM487" s="11" t="str">
        <f aca="false">IF(EL487=0,"1","2")</f>
        <v>1</v>
      </c>
      <c r="EN487" s="11" t="str">
        <f aca="false" t="array" ref="EN487">_xlfn.IFS(EL487=0.25,"17",EL487=0.5,"18", EL487=0,"0", EL487=-0.25, "1", EL487=-0.5,"2", EL487=-0.75,"3", EL487=-1,"4",EL487=-1.25,"5", EL487=-1.5,"6", EL487=-1.75,"7", EL487=-2,"8",EL487= -2.25,"9",EL487=-2.5,"10",EL487= -2.75,"11",EL487= -3,"12",EL487= -3.25,"13",EL487= -3.5,"14",EL487= -3.75,"15",EL487=-4,"16")</f>
        <v>0</v>
      </c>
      <c r="EP487" s="11" t="str">
        <f aca="false">IF(EO487=0,"1","2")</f>
        <v>1</v>
      </c>
      <c r="EQ487" s="11" t="str">
        <f aca="false" t="array" ref="EQ487">_xlfn.IFS(EO487=0,"0", EO487=0.25, "1", EO487=0.5,"2", EO487=0.75,"3", EO487=1,"4",EO487=1.25,"5", EO487=1.5,"6", EO487=1.75,"7", EO487=2,"8", EO487=2.25,"9", EO487=2.25,"9",EO487=2.5,"10", EO487=2.75,"11", EO487=3,"12", EO487=3.25,"13", EO487=3.5,"14", EO487=3.75,"15",EO487=4,"16", EO487=-0.25, "17", bq=-0.5, "18")</f>
        <v>0</v>
      </c>
      <c r="ES487" s="11" t="str">
        <f aca="false">IF(ER487=0,"1","2")</f>
        <v>1</v>
      </c>
      <c r="ET487" s="11" t="str">
        <f aca="false" t="array" ref="ET487">_xlfn.IFS(ER487=0,"0", ER487=0.25, "1", ER487=0.5,"2", ER487=0.75,"3", ER487=1,"4",ER487=1.25,"5", ER487=1.5,"6", ER487=1.75,"7", ER487=2,"8", ER487=2.25,"9", ER487=2.25,"9",ER487=2.5,"10", ER487=2.75,"11", ER487=3,"12", ER487=3.25,"13", ER487=3.5,"14", ER487=3.75,"15",ER487=4,"16", ER487=-0.25, "17", bq=-0.5, "18")</f>
        <v>0</v>
      </c>
      <c r="EV487" s="14" t="e">
        <f aca="false">VLOOKUP(EU487,LEYENDA!$G$2:$H$8,2,TRUE())</f>
        <v>#N/A</v>
      </c>
      <c r="EW487" s="14" t="e">
        <f aca="false" t="array" ref="EW487">_xlfn.IFS(EV487="0-5","1", EV487="6-12","2", EV487="13-18","3", EV487="19-24","4", EV487="25-36","5", EV487="37-48","6", EV487="49-60","7")</f>
        <v>#N/A</v>
      </c>
    </row>
    <row r="488" customFormat="false" ht="13.5" hidden="false" customHeight="false" outlineLevel="0" collapsed="false">
      <c r="A488" s="1" t="n">
        <v>172</v>
      </c>
      <c r="B488" s="2" t="n">
        <v>1</v>
      </c>
      <c r="C488" s="33" t="n">
        <v>6200</v>
      </c>
      <c r="E488" s="5" t="str">
        <f aca="false">VLOOKUP(A488,'286'!$A$3:$J$6279,10,FALSE())</f>
        <v>JERÓNIMO LÓPEZ, FLAVIO</v>
      </c>
      <c r="F488" s="4" t="str">
        <f aca="false">VLOOKUP(A488,'286'!$A$3:$I$1768,3,FALSE())</f>
        <v>JELOFLA</v>
      </c>
      <c r="G488" s="6" t="n">
        <f aca="false">VLOOKUP(A488,'286'!$A$3:$I$1768,4,FALSE())</f>
        <v>27353</v>
      </c>
      <c r="H488" s="7" t="n">
        <f aca="false">YEAR(C488)-YEAR(G488)</f>
        <v>-58</v>
      </c>
      <c r="I488" s="1" t="e">
        <f aca="false">VLOOKUP(H488,LEYENDA!$C$2:$D$6,2,TRUE())</f>
        <v>#N/A</v>
      </c>
      <c r="J488" s="5" t="str">
        <f aca="false">VLOOKUP(A488,'286'!$A$3:$I$1768,7,FALSE())</f>
        <v>H</v>
      </c>
      <c r="K488" s="8" t="n">
        <f aca="false">VLOOKUP(A488,'286'!$A$3:$I$1768,2,FALSE())</f>
        <v>0</v>
      </c>
      <c r="L488" s="4" t="str">
        <f aca="false">VLOOKUP(A488,'286'!$A$3:$I$1768,8,FALSE())</f>
        <v>D</v>
      </c>
      <c r="M488" s="4" t="str">
        <f aca="false">VLOOKUP(A488,'286'!$A$3:$I$1768,9,FALSE())</f>
        <v>I</v>
      </c>
      <c r="N488" s="8" t="str">
        <f aca="false">IF(R488=O488, "MISMA","CONTRARIA")</f>
        <v>CONTRARIA</v>
      </c>
      <c r="O488" s="8" t="str">
        <f aca="false" t="array" ref="O488">_xlfn.IFS(L488="D","1", L488="I","2")</f>
        <v>1</v>
      </c>
      <c r="P488" s="8" t="e">
        <f aca="false" t="array" ref="P488">_xlfn.IFS(K488="OD","1", K488="OI","2")</f>
        <v>#N/A</v>
      </c>
      <c r="Q488" s="1" t="str">
        <f aca="false" t="array" ref="Q488">_xlfn.IFS(J488="M","1", J488="H","2")</f>
        <v>2</v>
      </c>
      <c r="R488" s="8" t="str">
        <f aca="false" t="array" ref="R488">_xlfn.IFS(M488="D","1", M488="I","2")</f>
        <v>2</v>
      </c>
      <c r="S488" s="1" t="str">
        <f aca="false" t="array" ref="S488">_xlfn.IFS(N488="CONTRARIA", "1",N488= "MISMA","2")</f>
        <v>1</v>
      </c>
      <c r="T488" s="1" t="e">
        <f aca="false" t="array" ref="T488">_xlfn.IFS(I488="0-12","1", I488="13-24","2", I488="25-40","3", I488="41-60","4", I488="61-100","5")</f>
        <v>#N/A</v>
      </c>
      <c r="U488" s="9" t="n">
        <v>-0.5</v>
      </c>
      <c r="V488" s="10" t="str">
        <f aca="false">IF(U488="","",IF(AND(U488&gt;=-9,U488&lt;=-6.5),"-9 a -6,5",IF(AND(U488&gt;=-6,U488&lt;=-3.5),"-6 a -3,5",IF(AND(U488&gt;=-3,U488&lt;=-1),"-3 a -1",IF(U488=-0.5,"-0,5",IF(AND(U488&gt;=0,U488&lt;=2.5),"0 a 2,5",IF(AND(U488&gt;=3,U488&lt;=5.5),"3 a 5,5",IF(AND(U488&gt;=6,U488&lt;=8.5),"6 a 8,5",IF(AND(U488&gt;=9,U488&lt;=20),"9 a 20","Fuera de rango")))))))))</f>
        <v>-0,5</v>
      </c>
      <c r="W488" s="11" t="str">
        <f aca="false">IF(V488="","",IF(V488="-9 a -6,5",2,IF(V488="-6 a -3,5",3,IF(V488="-3 a -1",4,IF(V488="-0,5","NORMA",IF(V488="0 a 2,5",5,IF(V488="3 a 5,5",6,IF(V488="6 a 8,5",7,IF(V488="9 a 20",8,"Fuera de rango")))))))))</f>
        <v>NORMA</v>
      </c>
      <c r="X488" s="9" t="n">
        <v>16</v>
      </c>
      <c r="Y488" s="11" t="str">
        <f aca="false">IF(X488="","",IF(AND(X488&gt;=0,X488&lt;=4),"0 a 4",IF(AND(X488&gt;=4.5,X488&lt;=8.5),"4,5 a 8,5",IF(X488=9,"9",IF(AND(X488&gt;=9.5,X488&lt;=13),"9,5 a 13",IF(AND(X488&gt;=13.5,X488&lt;=20),"13,5 a 20",IF(AND(X488&gt;=20.5,X488&lt;=35),"20,5 a 35","Fuera de rango")))))))</f>
        <v>13,5 a 20</v>
      </c>
      <c r="Z488" s="11" t="n">
        <f aca="false">IF(Y488="","",IF(Y488="0 a 4",1,IF(Y488="4,5 a 8,5",2,IF(Y488="9","NORMA",IF(Y488="9,5 a 13",3,IF(Y488="13,5 a 20",4,IF(Y488="20,5 a 35",5,"Fuera de rango")))))))</f>
        <v>4</v>
      </c>
      <c r="AA488" s="9" t="n">
        <v>35</v>
      </c>
      <c r="AB488" s="10" t="str">
        <f aca="false">IF(AA488="","",IF(AND(AA488&gt;=0,AA488&lt;=9),"0 a 9",IF(AND(AA488&gt;=9.5,AA488&lt;=18.5),"9,5 a 18,5",IF(AA488=19,"19",IF(AND(AA488&gt;=19.5,AA488&lt;=28),"19,5 a 28",IF(AND(AA488&gt;=28.5,AA488&lt;=40),"28,5 a 40","Fuera de rango"))))))</f>
        <v>28,5 a 40</v>
      </c>
      <c r="AC488" s="11" t="n">
        <f aca="false" t="array" ref="AC488">_xlfn.IFS(AB488="","",AB488="0 a 9",1,AB488="9,5 a 18,5",2,AB488="19","NORMA",AB488="19,5 a 28",3,AB488="28,5 a 40",4,TRUE(),"Fuera de rango")</f>
        <v>4</v>
      </c>
      <c r="AD488" s="9" t="n">
        <v>11</v>
      </c>
      <c r="AE488" s="10" t="str">
        <f aca="false">IF(AD488="","",IF(AND(AD488&gt;=-10,AD488&lt;=0),"De -10 a 0",IF(AND(AD488&gt;=0.5,AD488&lt;=9.5),"0,5 a 9,5",IF(AD488=10,"10",IF(AND(AD488&gt;=10.5,AD488&lt;=20),"10,5 a 20",IF(AND(AD488&gt;=20.5,AD488&lt;=40),"20,5 a 40","Fuera de rango"))))))</f>
        <v>10,5 a 20</v>
      </c>
      <c r="AF488" s="12" t="n">
        <f aca="false">IF(AD488="","",IF(AND(AD488&gt;=-10,AD488&lt;=0),1,IF(AND(AD488&gt;=0.5,AD488&lt;=9.5),2,IF(AD488=10,"NORMA",IF(AND(AD488&gt;=10.5,AD488&lt;=20),3,IF(AND(AD488&gt;=20.5,AD488&lt;=40),4,""))))))</f>
        <v>3</v>
      </c>
      <c r="AG488" s="9" t="n">
        <v>16</v>
      </c>
      <c r="AH488" s="10" t="str">
        <f aca="false">IF(AG488="","",IF(AND(AG488&gt;=0,AG488&lt;=4),"0 a 4",IF(AND(AG488&gt;=4.5,AG488&lt;=8.5),"4,5 a 8,5",IF(AG488=9,"9",IF(AND(AG488&gt;=9.5,AG488&lt;=13),"9,5 a 13",IF(AND(AG488&gt;=13.5,AG488&lt;=25),"13,5 a 25","Fuera de rango"))))))</f>
        <v>13,5 a 25</v>
      </c>
      <c r="AI488" s="10" t="n">
        <f aca="false">IF(AH488="","",IF(AH488="0 a 4",1,IF(AH488="4,5 a 8,5",2,IF(AH488="9","NORMA",IF(AH488="9,5 a 13",3,IF(AH488="13,5 a 25",4,""))))))</f>
        <v>4</v>
      </c>
      <c r="AJ488" s="9" t="n">
        <v>5</v>
      </c>
      <c r="AK488" s="10" t="str">
        <f aca="false">IF(AJ488="","",IF(AND(AJ488&gt;=-15,AJ488&lt;=-10.5),"-15 a -10,5",IF(AND(AJ488&gt;=-10,AJ488&lt;=-4),"-10 a -4",IF(AND(AJ488&gt;=-4.5,AJ488&lt;=0),"-4,5 a 0",IF(AND(AJ488&gt;=0.5,AJ488&lt;=4.5),"0,5 a 4,5",IF(AJ488=5,"5",IF(AND(AJ488&gt;=5.5,AJ488&lt;=10),"5,5 a 10",IF(AND(AJ488&gt;=10.5,AJ488&lt;=20),"10,5 a 20","Fuera de rango"))))))))</f>
        <v>5</v>
      </c>
      <c r="AL488" s="11" t="str">
        <f aca="false">IF(AK488="","",IF(AK488="-15 a -10,5",1,IF(AK488="-10 a -4",2,IF(AK488="-4,5 a 0",3,IF(AK488="0,5 a 4,5",4,IF(AK488="5","NORMA",IF(AK488="5,5 a 10",5,IF(AK488="10,5 a 20",6,"Error"))))))))</f>
        <v>NORMA</v>
      </c>
      <c r="AM488" s="9" t="n">
        <v>0</v>
      </c>
      <c r="AN488" s="10" t="str">
        <f aca="false">IF(AM488="","",IF(AND(AM488&gt;=-7.5,AM488&lt;=-5.5),"-7,5 a -5,5",IF(AND(AM488&gt;=-5,AM488&lt;=-3),"-5 a -3",IF(AND(AM488&gt;=-2.5,AM488&lt;=-0.5),"-2,5 a -0,5",IF(AM488=0,"0,00",IF(AND(AM488&gt;=0.5,AM488&lt;=2.5),"0,5 a 2,5",IF(AND(AM488&gt;=3,AM488&lt;=5),"3 a 5",IF(AND(AM488&gt;=5.5,AM488&lt;=7.5),"5,5 a 7,5",IF(AND(AM488&gt;=8,AM488&lt;=10),"8 a 10","Fuera de rango")))))))))</f>
        <v>0,00</v>
      </c>
      <c r="AO488" s="11" t="str">
        <f aca="false">IF(AN488="","",IF(AN488="-7,5 a -5,5",1,IF(AN488="-5 a -3",2,IF(AN488="-2,5 a -0,5",3,IF(AN488="0,00","NORMA",IF(AN488="0,5 a 2,5",4,IF(AN488="3 a 5",5,IF(AN488="5,5 a 7,5",6,IF(AN488="8 a 10",7,"Error")))))))))</f>
        <v>NORMA</v>
      </c>
      <c r="AP488" s="9" t="n">
        <v>-2</v>
      </c>
      <c r="AQ488" s="10" t="str">
        <f aca="false">IF(AP488="","",IF(AND(AP488&gt;=-20,AP488&lt;=-9.5),"-20 a -9,5",IF(AND(AP488&gt;=-9,AP488&lt;=-6.5),"-9 a -6,5",IF(AP488=-6,"-6",IF(AND(AP488&gt;=-5.5,AP488&lt;=-3),"-5,5 a -3",IF(AND(AP488&gt;=-2.5,AP488&lt;=0),"-2,5 a 0",IF(AND(AP488&gt;=0.5,AP488&lt;=3),"0,5 a 3",IF(AND(AP488&gt;=3.5,AP488&lt;=6),"3,5 a 6",IF(AND(AP488&gt;=6.5,AP488&lt;=9),"6,5 a 9",IF(AND(AP488&gt;=9.5,AP488&lt;=20),"9,5 a 20","Fuera de rango"))))))))))</f>
        <v>-2,5 a 0</v>
      </c>
      <c r="AR488" s="11" t="n">
        <f aca="false">IF(AQ488="","",IF(AQ488="-20 a -9,5",1,IF(AQ488="-9 a -6,5",2,IF(AQ488="-6","NORMA",IF(AQ488="-5,5 a -3",3,IF(AQ488="-2,5 a 0",4,IF(AQ488="0,5 a 3",5,IF(AQ488="3,5 a 6",6,IF(AQ488="6,5 a 9",7,IF(AQ488="9,5 a 20",8,""))))))))))</f>
        <v>4</v>
      </c>
      <c r="AS488" s="9" t="n">
        <v>-1</v>
      </c>
      <c r="AT488" s="10" t="str">
        <f aca="false">IF(AS488="","",IF(AND(AS488&gt;=-16,AS488&lt;=-14),"-16 a -14",IF(AND(AS488&gt;=-13.5,AS488&lt;=-11.5),"-13,5 a -11,5",IF(AND(AS488&gt;=-11,AS488&lt;=-9),"-11 a -9",IF(AND(AS488&gt;=-8.5,AS488&lt;=-6.5),"-8,5 a -6,5",IF(AND(AS488&gt;=-6,AS488&lt;=-4),"-6 a -4",IF(AND(AS488&gt;=-3.5,AS488&lt;=-1.5),"-3,5 a -1,5",IF(AND(AS488&gt;=-1,AS488&lt;=1),"-1 a 1",IF(AND(AS488&gt;=1.5,AS488&lt;=3.5),"1,5 a 3,5",IF(AND(AS488&gt;=4,AS488&lt;=6),"4 a 6",IF(AND(AS488&gt;=6.5,AS488&lt;=8.5),"6,5 a 8,5",IF(AND(AS488&gt;=9,AS488&lt;=11),"9 a 11",IF(AND(AS488&gt;=11.5,AS488&lt;=13.5),"11,5 a 13,5",IF(AND(AS488&gt;=14,AS488&lt;=16),"14 a 16",IF(AND(AS488&gt;=16.5,AS488&lt;=18.5),"16,5 a 18,5",IF(AND(AS488&gt;=19,AS488&lt;=21),"19 a 21","Fuera de rango"))))))))))))))))</f>
        <v>-1 a 1</v>
      </c>
      <c r="AU488" s="11" t="n">
        <f aca="false" t="array" ref="AU488">IF(AT488="","",_xlfn.IFS(AT488="-16 a -14",1,AT488="-13,5 a -11,5",2,AT488="-11 a -9",3,AT488="-8,5 a -6,5",4,AT488="-6 a -4",5,AT488="-3,5 a -1,5",6,AT488="-1 a 1",7,AT488="1,5 a 3,5",8,AT488="4 a 6","NORMA",AT488="6,5 a 8,5",9,AT488="9 a 11",10,AT488="11,5 a 13,5",11,AT488="14 a 16",12,AT488="16,5 a 18,5",13,AT488="19 a 21",14,TRUE(),""))</f>
        <v>7</v>
      </c>
      <c r="AV488" s="9" t="n">
        <v>1</v>
      </c>
      <c r="AW488" s="10" t="str">
        <f aca="false">IF(AV488="","",IF(AND(AV488&gt;=-1,AV488&lt;=-0.5),"-1 a -0,5",IF(AND(AV488&gt;-0.5,AV488&lt;=0),"De -0,5 a 0",IF(AND(AV488&gt;=0.25,AV488&lt;=0.75),"0,25 a 0,75",IF(AND(AV488&gt;=1,AV488&lt;=1.5),"1 a 1,5",IF(AND(AV488&gt;=1.75,AV488&lt;=2.25),"1,75 a 2,25",IF(AND(AV488&gt;=2.5,AV488&lt;=3),"2,5 a 3",IF(AND(AV488&gt;=3.25,AV488&lt;=3.75),"3,25 a 3,75","Fuera de rango"))))))))</f>
        <v>1 a 1,5</v>
      </c>
      <c r="AX488" s="10" t="n">
        <f aca="false">IF(AW488="","",IF(OR(AW488="-1 a -0,5",AW488="-1 a -0.5"),1,IF(OR(AW488="De -0,5 a 0",AW488="-0,5 a 0",AW488="De -0.5 a 0"),2,IF(OR(AW488="0,25 a 0,75",AW488="0.25 a 0.75"),"NORMA",IF(OR(AW488="1 a 1,5",AW488="1 a 1.5"),3,IF(OR(AW488="1,75 a 2,25",AW488="1.75 a 2.25"),4,IF(OR(AW488="2,5 a 3",AW488="2.5 a 3"),5,IF(OR(AW488="3,25 a 3,75",AW488="3.25 a 3.75"),6,""))))))))</f>
        <v>3</v>
      </c>
      <c r="AY488" s="9" t="n">
        <v>-6</v>
      </c>
      <c r="AZ488" s="10" t="str">
        <f aca="false">IF(AY488="","",IF(AND(AY488&gt;=-20,AY488&lt;=-9.5),"-20 a -9,5",IF(AND(AY488&gt;=-9,AY488&lt;=-6.5),"-9 a -6,5",IF(AY488=-6,"-6",IF(AND(AY488&gt;=-5.5,AY488&lt;=-3),"-5,5 a -3",IF(AND(AY488&gt;=-2.5,AY488&lt;=0),"-2,5 a 0",IF(AND(AY488&gt;=0.5,AY488&lt;=3),"0,5 a 3",IF(AND(AY488&gt;=3.5,AY488&lt;=6),"3,5 a 6","Fuera de rango"))))))))</f>
        <v>-6</v>
      </c>
      <c r="BA488" s="11" t="str">
        <f aca="false">IF(AZ488="","",IF(AZ488="-20 a -9,5",1,IF(AZ488="-9 a -6,5",2,IF(AZ488="-6","NORMA",IF(AZ488="-5,5 a -3",3,IF(AZ488="-2,5 a 0",4,IF(AZ488="0,5 a 3",5,IF(AZ488="3,5 a 6",6,""))))))))</f>
        <v>NORMA</v>
      </c>
      <c r="BB488" s="9" t="n">
        <v>0</v>
      </c>
      <c r="BC488" s="10" t="str">
        <f aca="false" t="array" ref="BC488">IF(BB488="","",_xlfn.IFS(AND(BB488&gt;=0,BB488&lt;=2),"0 a 2",AND(BB488&gt;=2.5,BB488&lt;=4.5),"2,5 a 4,5",AND(BB488&gt;=5,BB488&lt;=7),"5 a 7",AND(BB488&gt;=7.5,BB488&lt;=9.5),"7,5 a 9,5",AND(BB488&gt;=10,BB488&lt;=12),"10 a 12",AND(BB488&gt;=12.5,BB488&lt;=14.5),"12,5 a 14,5",BB488=15,"15",AND(BB488&gt;=15.5,BB488&lt;=17.5),"15,5 a 17,5",AND(BB488&gt;=18,BB488&lt;=20),"18 a 20",AND(BB488&gt;=20.5,BB488&lt;=22.5),"20,5 a 22,5",AND(BB488&gt;=23,BB488&lt;=25),"23 a 25",TRUE(),"Fuera de rango"))</f>
        <v>0 a 2</v>
      </c>
      <c r="BD488" s="11" t="n">
        <f aca="false" t="array" ref="BD488">IF(BC488="","",_xlfn.IFS(BC488="0 a 2",1,BC488="2,5 a 4,5",2,BC488="5 a 7",3,BC488="7,5 a 9,5",4,BC488="10 a 12",5,BC488="12,5 a 14,5",6,BC488="15","NORMA",BC488="15,5 a 17,5",7,BC488="18 a 20",8,BC488="20,5 a 22,5",9,BC488="23 a 25",10,TRUE(),"Fuera de rango"))</f>
        <v>1</v>
      </c>
      <c r="BE488" s="9" t="n">
        <v>26</v>
      </c>
      <c r="BF488" s="10" t="str">
        <f aca="false">IF(BE488="","",IF(AND(BE488&gt;=-20,BE488&lt;=-10),"-20 a -10",IF(AND(BE488&gt;=-9.5,BE488&lt;=0.5),"-9,5 a 0,5",IF(AND(BE488&gt;=1,BE488&lt;=11),"1 a 11",IF(AND(BE488&gt;=11.5,BE488&lt;=20.5),"11,5 a 20,5",IF(BE488=21,"21",IF(AND(BE488&gt;=21.5,BE488&lt;=31.5),"21,5 a 31,5",IF(AND(BE488&gt;=32,BE488&lt;=42),"32 a 42","Fuera de rango"))))))))</f>
        <v>21,5 a 31,5</v>
      </c>
      <c r="BG488" s="11" t="n">
        <f aca="false">IF(BF488="","",IF(BF488="-20 a -10",1,IF(BF488="-9,5 a 0,5",2,IF(BF488="1 a 11",3,IF(BF488="11,5 a 20,5",4,IF(BF488="21","NORMA",IF(BF488="21,5 a 31,5",5,IF(BF488="32 a 42",6,""))))))))</f>
        <v>5</v>
      </c>
      <c r="BH488" s="9" t="n">
        <v>20</v>
      </c>
      <c r="BI488" s="10" t="str">
        <f aca="false">IF(BH488="","",IF(AND(BH488&gt;=-20,BH488&lt;=-15),"-20 a -15",IF(AND(BH488&gt;=-14.5,BH488&lt;=-9.5),"-14,5 a -9,5",IF(AND(BH488&gt;=-9,BH488&lt;=-4),"-9 a -4",IF(AND(BH488&gt;=-3.5,BH488&lt;=2.5),"-3,5 a 2,5",IF(AND(BH488&gt;=3,BH488&lt;=8),"3 a 8",IF(AND(BH488&gt;=8.5,BH488&lt;=14.5),"8,5 a 14,5",IF(BH488=15,"15",IF(AND(BH488&gt;=15.5,BH488&lt;=20.5),"15,5 a 20,5",IF(AND(BH488&gt;=21,BH488&lt;=26),"21 a 26","Fuera de rango"))))))))))</f>
        <v>15,5 a 20,5</v>
      </c>
      <c r="BJ488" s="11" t="n">
        <f aca="false">IF(BI488="","",IF(BI488="-20 a -15",1,IF(BI488="-14,5 a -9,5",2,IF(BI488="-9 a -4",3,IF(BI488="-3,5 a 2,5",4,IF(BI488="3 a 8",5,IF(BI488="8,5 a 14,5",6,IF(BI488="15","NORMA",IF(BI488="15,5 a 20,5",7,IF(BI488="21 a 26",8,IF(BI488="26,5 a 31,5",9,"")))))))))))</f>
        <v>7</v>
      </c>
      <c r="BK488" s="9" t="n">
        <v>12</v>
      </c>
      <c r="BL488" s="10" t="str">
        <f aca="false">IF(BK488="","",IF(AND(BK488&gt;=0,BK488&lt;=2),"0 - 2",IF(AND(BK488&gt;=2.5,BK488&lt;=4.5),"2,5 - 4,5",IF(AND(BK488&gt;=5,BK488&lt;=7),"5 - 7",IF(AND(BK488&gt;=7.5,BK488&lt;=9.5),"7,5 - 9,5",IF(AND(BK488&gt;=10,BK488&lt;=12),"10 - 12",IF(AND(BK488&gt;=12.5,BK488&lt;=13.5),"12,5 - 13,5",IF(BK488=14,"14",IF(AND(BK488&gt;=14.5,BK488&lt;=16.5),"14,5 - 16,5",IF(AND(BK488&gt;=17,BK488&lt;=19),"17 - 19",IF(AND(BK488&gt;=19.5,BK488&lt;=21.5),"19,5 - 21,5",IF(AND(BK488&gt;=22,BK488&lt;=24),"22 - 24",IF(AND(BK488&gt;=24.5,BK488&lt;=26.5),"24,5 - 26,5",IF(AND(BK488&gt;=27,BK488&lt;=29),"27 - 29",IF(AND(BK488&gt;=29.5,BK488&lt;=30),"29,5 - 30","Fuera de rango")))))))))))))))</f>
        <v>10 - 12</v>
      </c>
      <c r="BM488" s="11" t="n">
        <f aca="false">IF(BL488="","",IF(BL488="0 - 2",1,IF(BL488="2,5 - 4,5",2,IF(BL488="5 - 7",3,IF(BL488="7,5 - 9,5",4,IF(BL488="10 - 12",5,IF(BL488="12,5 - 13,5",6,IF(BL488="14","NORMA",IF(BL488="14,5 - 16,5",7,IF(BL488="17 - 19",8,IF(BL488="19,5 - 21,5",9,IF(BL488="22 - 24",10,IF(BL488="24,5 - 26,5",11,IF(BL488="27 - 29",12,IF(BL488="29,5 - 30",13,"")))))))))))))))</f>
        <v>5</v>
      </c>
      <c r="BN488" s="9" t="n">
        <v>20</v>
      </c>
      <c r="BO488" s="11" t="str">
        <f aca="false">IF(BN488="","",IF(AND(BN488&gt;=-20,BN488&lt;=-10),"-20 a -10",IF(AND(BN488&gt;=-9.5,BN488&lt;=0.5),"-9,5 a 0,5",IF(AND(BN488&gt;=1,BN488&lt;=11),"1 a 11",IF(AND(BN488&gt;=11.5,BN488&lt;=21.5),"11,5 a 21,5",IF(BN488=22,"22",IF(AND(BN488&gt;=22.5,BN488&lt;=32.5),"22,5 a 32,5",IF(AND(BN488&gt;=33,BN488&lt;=43),"33 a 43","Fuera de rango"))))))))</f>
        <v>11,5 a 21,5</v>
      </c>
      <c r="BP488" s="11" t="n">
        <f aca="false">IF(BO488="","",IF(BO488="-20 a -10",1,IF(BO488="-9,5 a 0,5",2,IF(BO488="1 a 11",3,IF(BO488="11,5 a 21,5",4,IF(BO488="22","NORMA",IF(BO488="22,5 a 32,5",5,IF(BO488="33 a 43",6,""))))))))</f>
        <v>4</v>
      </c>
      <c r="BQ488" s="9" t="n">
        <v>16</v>
      </c>
      <c r="BR488" s="10" t="str">
        <f aca="false">IF(BQ488="","",IF(AND(BQ488&gt;=-20,BQ488&lt;=-15),"-20 a -15",IF(AND(BQ488&gt;=-14.5,BQ488&lt;=-9.5),"-14,5 a -9,5",IF(AND(BQ488&gt;=-9,BQ488&lt;=-4),"-9 a -4",IF(AND(BQ488&gt;=-3.5,BQ488&lt;=2.5),"-3,5 a 2,5",IF(AND(BQ488&gt;=3,BQ488&lt;=8),"3 a 8",IF(AND(BQ488&gt;=8.5,BQ488&lt;=13.5),"8,5 a 13,5",IF(AND(BQ488&gt;=14,BQ488&lt;=17.5),"14 a 17,5",IF(BQ488=18,"18",IF(AND(BQ488&gt;=18.5,BQ488&lt;=23.5),"18,5 a 23,5",IF(AND(BQ488&gt;=24,BQ488&lt;=29),"24 a 29",IF(AND(BQ488&gt;=29.5,BQ488&lt;=34.5),"29,5 a 34,5",IF(AND(BQ488&gt;=35,BQ488&lt;=40),"35 a 40","Fuera de rango")))))))))))))</f>
        <v>14 a 17,5</v>
      </c>
      <c r="BS488" s="11" t="n">
        <f aca="false">IF(BR488="","",IF(BR488="-20 a -15",1,IF(BR488="-14,5 a -9,5",2,IF(BR488="-9 a -4",3,IF(BR488="-3,5 a 2,5",4,IF(BR488="3 a 8",5,IF(BR488="8,5 a 13,5",6,IF(BR488="14 a 17,5",7,IF(BR488="18","NORMA",IF(BR488="18,5 a 23,5",8,IF(BR488="24 a 29",9,IF(BR488="29,5 a 34,5",10,IF(BR488="35 a 40",11,"")))))))))))))</f>
        <v>7</v>
      </c>
      <c r="BT488" s="9" t="n">
        <v>0</v>
      </c>
      <c r="BU488" s="10" t="str">
        <f aca="false">IF(BT488="","",IF(AND(BT488&gt;=-20,BT488&lt;=-18),"-20 a -18",IF(AND(BT488&gt;=-17.5,BT488&lt;=-15.5),"-17,5 a -15,5",IF(AND(BT488&gt;=-15,BT488&lt;=-13),"-15 a -13",IF(AND(BT488&gt;=-12.5,BT488&lt;=-10.5),"-12,5 a -10,5",IF(AND(BT488&gt;=-10,BT488&lt;=-8),"-10 a -8",IF(AND(BT488&gt;=-7.5,BT488&lt;=-5.5),"-7,5 a -5,5",IF(AND(BT488&gt;=-5,BT488&lt;=-3),"-5 a -3",IF(AND(BT488&gt;=-2.5,BT488&lt;=-0.5),"-2,5 a -0,5",IF(BT488=0,"0",IF(AND(BT488&gt;=0.5,BT488&lt;=2.5),"0,5 a 2,5",IF(AND(BT488&gt;=3,BT488&lt;=5),"3 a 5",IF(AND(BT488&gt;=5.5,BT488&lt;=7.5),"5,5 a 7,5",IF(AND(BT488&gt;=8,BT488&lt;=10),"8 a 10",IF(AND(BT488&gt;=10.5,BT488&lt;=12.5),"10,5 a 12,5",IF(AND(BT488&gt;=13,BT488&lt;=15),"13 a 15",IF(AND(BT488&gt;=15.5,BT488&lt;=17.5),"15,5 a 17,5",IF(AND(BT488&gt;=18,BT488&lt;=20),"18 a 20","Fuera de rango"))))))))))))))))))</f>
        <v>0</v>
      </c>
      <c r="BV488" s="11" t="str">
        <f aca="false">IF(BT488="","",IF(BT488=0,"NORMA",IF(AND(BT488&gt;=-20,BT488&lt;=-18),2,IF(AND(BT488&gt;=-17.5,BT488&lt;=-15.5),2,IF(AND(BT488&gt;=-15,BT488&lt;=-13),3,IF(AND(BT488&gt;=-12.5,BT488&lt;=-10.5),4,IF(AND(BT488&gt;=-10,BT488&lt;=-8),5,IF(AND(BT488&gt;=-7.5,BT488&lt;=-5.5),6,IF(AND(BT488&gt;=-5,BT488&lt;=-3),7,IF(AND(BT488&gt;=-2.5,BT488&lt;=-0.5),8,IF(AND(BT488&gt;=0.5,BT488&lt;=2.5),9,IF(AND(BT488&gt;=3,BT488&lt;=5),10,IF(AND(BT488&gt;=5.5,BT488&lt;=7.5),11,IF(AND(BT488&gt;=8,BT488&lt;=10),12,IF(AND(BT488&gt;=10.5,BT488&lt;=12.5),13,IF(AND(BT488&gt;=13,BT488&lt;=15),14,IF(AND(BT488&gt;=15.5,BT488&lt;=17.5),15,IF(AND(BT488&gt;=18,BT488&lt;=20),16,"Fuera de rango"))))))))))))))))))</f>
        <v>NORMA</v>
      </c>
      <c r="BW488" s="9" t="n">
        <v>-2.75</v>
      </c>
      <c r="BX488" s="10" t="n">
        <f aca="false">18.5- (0.3*H488)</f>
        <v>35.9</v>
      </c>
      <c r="BY488" s="10" t="n">
        <f aca="false">(BW488)-(BX488)</f>
        <v>-38.65</v>
      </c>
      <c r="BZ488" s="10" t="str">
        <f aca="false">IF(BY488="","",IF(BY488&lt;-27.5,"De -30 a -28",IF(BY488&lt;-25,"De -27,5 a -25,5",IF(BY488&lt;-22.5,"De -25 a -23",IF(BY488&lt;-20,"De -22,5 a -20,5",IF(BY488&lt;-17.5,"De -20 a -18",IF(BY488&lt;-15,"De -17,5 a -15,5",IF(BY488&lt;-12.5,"De -15 a -13",IF(BY488&lt;-10,"De -12,5 a -10,5",IF(BY488&lt;-7.5,"De -10 a -8",IF(BY488&lt;-5,"De -7,5 a -5,5",IF(BY488&lt;-2.5,"De -5 a -3",IF(BY488&lt;0,"De -2,5 a -0,5",IF(BY488&lt;2.5,"De 0 a 2",IF(BY488&lt;5,"De 2,5 a 4,5",IF(BY488&lt;7.5,"De 5 a 7",IF(BY488&lt;10,"De 7,5 a 9,5",IF(BY488&lt;12.5,"De 10 a 12",IF(BY488&lt;15,"De 12,5 a 14,5",IF(BY488&lt;17.5,"De 15 a 17",IF(BY488&lt;20,"De 17,5 a 19,5",IF(BY488&lt;22.5,"De 20 a 22",IF(BY488&lt;25,"De 22,5 a 24,5",IF(BY488&lt;27.5,"De 25 a 27","De 27,5 a 30"))))))))))))))))))))))))</f>
        <v>De -30 a -28</v>
      </c>
      <c r="CA488" s="12" t="n">
        <f aca="false">IF(BY488="","",IF(BY488&lt;=-28,1,IF(BY488&lt;=-25.5,2,IF(BY488&lt;=-23,3,IF(BY488&lt;=-20.5,4,IF(BY488&lt;=-18,5,IF(BY488&lt;=-15.5,6,IF(BY488&lt;=-13,7,IF(BY488&lt;=-10.5,8,IF(BY488&lt;=-8,9,IF(BY488&lt;=-5.5,10,IF(BY488&lt;=-3,11,IF(BY488&lt;=-0.5,12,IF(BY488&lt;=2,13,IF(BY488&lt;=4.5,14,IF(BY488&lt;=7,15,IF(BY488&lt;=9.5,16,IF(BY488&lt;=12,17,IF(BY488&lt;=14.5,18,IF(BY488&lt;=17,19,IF(BY488&lt;=19.5,20,IF(BY488&lt;=22,21,IF(BY488&lt;=24.5,22,IF(BY488&lt;=27,23,IF(BY488&lt;=30,24,"Fuera de rango")))))))))))))))))))))))))</f>
        <v>1</v>
      </c>
      <c r="CB488" s="9" t="n">
        <v>-2.75</v>
      </c>
      <c r="CC488" s="10" t="n">
        <f aca="false">18.5- (0.3*H488)</f>
        <v>35.9</v>
      </c>
      <c r="CD488" s="10" t="n">
        <f aca="false">(CB488)-(CC488)</f>
        <v>-38.65</v>
      </c>
      <c r="CE488" s="10" t="str">
        <f aca="false">IF(CD488="","",IF(CD488&lt;-27.5,"De -30 a -28",IF(CD488&lt;-25,"De -27,5 a -25,5",IF(CD488&lt;-22.5,"De -25 a -23",IF(CD488&lt;-20,"De -22,5 a -20,5",IF(CD488&lt;-17.5,"De -20 a -18",IF(CD488&lt;-15,"De -17,5 a -15,5",IF(CD488&lt;-12.5,"De -15 a -13",IF(CD488&lt;-10,"De -12,5 a -10,5",IF(CD488&lt;-7.5,"De -10 a -8",IF(CD488&lt;-5,"De -7,5 a -5,5",IF(CD488&lt;-2.5,"De -5 a -3",IF(CD488&lt;0,"De -2,5 a -0,5",IF(CD488&lt;=2,"De 0 a 2",IF(CD488&lt;=4.5,"De 2,5 a 4,5",IF(CD488&lt;=7,"De 5 a 7",IF(CD488&lt;=9.5,"De 7,5 a 9,5",IF(CD488&lt;=12,"De 10 a 12",IF(CD488&lt;=14.5,"De 12,5 a 14,5",IF(CD488&lt;=17,"De 15 a 17",IF(CD488&lt;=19.5,"De 17,5 a 19,5",IF(CD488&lt;=22,"De 20 a 22",IF(CD488&lt;=24.5,"De 22,5 a 24,5",IF(CD488&lt;=27,"De 25 a 27","De 27,5 a 30"))))))))))))))))))))))))</f>
        <v>De -30 a -28</v>
      </c>
      <c r="CF488" s="12" t="n">
        <f aca="false">IF(CD488="","",IF(CD488&lt;-27.5,1,IF(CD488&lt;-25,2,IF(CD488&lt;-22.5,3,IF(CD488&lt;-20,4,IF(CD488&lt;-17.5,5,IF(CD488&lt;-15,6,IF(CD488&lt;-12.5,7,IF(CD488&lt;-10,8,IF(CD488&lt;-7.5,9,IF(CD488&lt;-5,10,IF(CD488&lt;-2.5,11,IF(CD488&lt;0,12,IF(CD488&lt;2.5,13,IF(CD488&lt;5,14,IF(CD488&lt;7.5,15,IF(CD488&lt;10,16,IF(CD488&lt;12.5,17,IF(CD488&lt;15,18,IF(CD488&lt;17.5,19,IF(CD488&lt;20,20,IF(CD488&lt;22.5,21,IF(CD488&lt;25,22,IF(CD488&lt;27.5,23,24))))))))))))))))))))))))</f>
        <v>1</v>
      </c>
      <c r="CG488" s="9" t="n">
        <v>-0.75</v>
      </c>
      <c r="CH488" s="10" t="str">
        <f aca="false">IF(CG488="","",IF(AND(CG488&gt;=-10,CG488&lt;=-9.5),"-10 a -9,5",IF(AND(CG488&gt;-9.5,CG488&lt;=-8.5),"-9 a -8,5",IF(AND(CG488&gt;-8.5,CG488&lt;=-7.5),"-8 a -7,5",IF(AND(CG488&gt;-7.5,CG488&lt;=-6.5),"-7 a -6,5",IF(AND(CG488&gt;-6.5,CG488&lt;=-5.5),"-6 a -5,5",IF(AND(CG488&gt;-5.5,CG488&lt;=-4.5),"-5 a -4,5",IF(AND(CG488&gt;-4.5,CG488&lt;=-3.5),"-4 a -3,5",IF(AND(CG488&gt;-3.5,CG488&lt;=-2.5),"-3 a -2,5",IF(CG488=-2.25,"-2,25",IF(AND(CG488&gt;-2.5,CG488&lt;=-1.5),"-2 a -1,5",IF(AND(CG488&gt;-1.5,CG488&lt;=-0.5),"-1 a -0,5",IF(AND(CG488&gt;-0.5,CG488&lt;=0.5),"0 a 0,5",IF(AND(CG488&gt;0.5,CG488&lt;=1.5),"1 a 1,5",IF(AND(CG488&gt;1.5,CG488&lt;=2.5),"2 a 2,5",IF(AND(CG488&gt;2.5,CG488&lt;=3.5),"3 a 3,5",IF(AND(CG488&gt;3.5,CG488&lt;=4.5),"4 a 4,5",IF(AND(CG488&gt;4.5,CG488&lt;=5.5),"5 a 5,5",IF(AND(CG488&gt;5.5,CG488&lt;=6.5),"6 a 6,5",IF(AND(CG488&gt;6.5,CG488&lt;=7.5),"7 a 7,5",IF(AND(CG488&gt;7.5,CG488&lt;=8.5),"8 a 8,5",IF(AND(CG488&gt;8.5,CG488&lt;=9.5),"9 a 9,5",IF(CG488&gt;=10,"10","Fuera de rango")))))))))))))))))))))))</f>
        <v>-1 a -0,5</v>
      </c>
      <c r="CI488" s="11" t="n">
        <f aca="false">IF(CG488="","",IF(CG488=-2.25,"NORMA",IF(CG488&lt;=-9.5,1,IF(CG488&lt;=-8.5,2,IF(CG488&lt;=-7.5,3,IF(CG488&lt;=-6.5,4,IF(CG488&lt;=-5.5,5,IF(CG488&lt;=-4.5,6,IF(CG488&lt;=-3.5,7,IF(CG488&lt;=-2.5,8,IF(CG488&lt;=-1.5,9,IF(CG488&lt;=-0.5,10,IF(CG488&lt;=0.5,11,IF(CG488&lt;=1.5,12,IF(CG488&lt;=2.5,13,IF(CG488&lt;=3.5,14,IF(CG488&lt;=4.5,15,IF(CG488&lt;=5.5,16,IF(CG488&lt;=6.5,17,IF(CG488&lt;=7.5,18,IF(CG488&lt;=8.5,19,IF(CG488&lt;=9.5,20,IF(CG488=10,21,"Fuera de rango")))))))))))))))))))))))</f>
        <v>10</v>
      </c>
      <c r="CJ488" s="9" t="n">
        <v>2.25</v>
      </c>
      <c r="CK488" s="10" t="str">
        <f aca="false">IF(CJ488="","",IF(AND(CJ488&gt;=-6,CJ488&lt;=-5.5),"-6 a -5,5",IF(AND(CJ488&gt;-5.5,CJ488&lt;=-4.5),"-5 a -4,5",IF(AND(CJ488&gt;-4.5,CJ488&lt;=-3.5),"-4 a -3,5",IF(AND(CJ488&gt;-3.5,CJ488&lt;=-2.5),"-3 a -2,5",IF(AND(CJ488&gt;-2.5,CJ488&lt;=-1.5),"-2 a -1,5",IF(AND(CJ488&gt;-1.5,CJ488&lt;=-0.5),"-1 a -0,5",IF(AND(CJ488&gt;-0.5,CJ488&lt;=0.5),"0 a 0,5",IF(AND(CJ488&gt;0.5,CJ488&lt;=1.5),"1 a 1,5",IF(AND(CJ488&gt;1.5,CJ488&lt;2.5),"2",IF(AND(CJ488&gt;=2.5,CJ488&lt;=3),"2,5 a 3",IF(AND(CJ488&gt;3,CJ488&lt;=4),"3,5 a 4",IF(AND(CJ488&gt;4,CJ488&lt;=5),"4,5 a 5",IF(AND(CJ488&gt;5,CJ488&lt;=6),"5,5 a 6",IF(AND(CJ488&gt;6,CJ488&lt;=7),"6,5 a 7",IF(AND(CJ488&gt;7,CJ488&lt;=8),"7,5 a 8",IF(AND(CJ488&gt;8,CJ488&lt;=9.5),"8,5 a 9,5",IF(CJ488=10,"10","Fuera de rango"))))))))))))))))))</f>
        <v>2</v>
      </c>
      <c r="CL488" s="11" t="str">
        <f aca="false">IF(CK488="","",IF(OR(CK488="-6 a -5,5",CK488="-6 - -5,5"),1,IF(OR(CK488="-5 a -4,5",CK488="-5 - -4,5"),2,IF(OR(CK488="-4 a -3,5",CK488="-4 - -3,5"),3,IF(OR(CK488="-3 a -2,5",CK488="-3 - -2,5"),4,IF(OR(CK488="-2 a -1,5",CK488="-2 - -1,5"),5,IF(OR(CK488="-1 a -0,5",CK488="-1 - -0,5"),6,IF(OR(CK488="0 a 0,5",CK488="0 - 0,5"),7,IF(OR(CK488="1 a 1,5",CK488="1 - 1,5"),8,IF(CK488="2","NORMA",IF(OR(CK488="2,5 a 3",CK488="2,5 - 3"),9,IF(OR(CK488="3,5 a 4",CK488="3,5 - 4"),10,IF(OR(CK488="4,5 a 5",CK488="4,5 - 5"),11,IF(OR(CK488="5,5 a 6",CK488="5,5 - 6"),12,IF(OR(CK488="6,5 a 7",CK488="6,5 - 7"),13,IF(OR(CK488="7,5 a 8",CK488="7,5 - 8"),14,IF(OR(CK488="8,5 a 9",CK488="8,5 - 9,5",CK488="9 a 9,5"),15,IF(CK488="10",15,IF(OR(CK488="0,5 a 1",CK488="0,5 - 1"),7,"Fuera de rango")))))))))))))))))))</f>
        <v>NORMA</v>
      </c>
      <c r="CN488" s="10" t="str">
        <f aca="false">IF(CM488=0,"0", " ")</f>
        <v>0</v>
      </c>
      <c r="CO488" s="10" t="str">
        <f aca="false">IF(CM488&gt;0,"EME"," ")</f>
        <v> </v>
      </c>
      <c r="CQ488" s="10" t="str">
        <f aca="false">IF(CP488&gt;0,"0", " ")</f>
        <v> </v>
      </c>
      <c r="CR488" s="10" t="str">
        <f aca="false">IF(CP488&gt;0,"EME"," ")</f>
        <v> </v>
      </c>
      <c r="CS488" s="9" t="n">
        <v>0</v>
      </c>
      <c r="CV488" s="9" t="n">
        <v>0</v>
      </c>
      <c r="CY488" s="9" t="n">
        <v>-0.5</v>
      </c>
      <c r="DB488" s="9" t="n">
        <v>-0.75</v>
      </c>
      <c r="DC488" s="11" t="str">
        <f aca="false">IF(DB488&lt;0,"2"," ")</f>
        <v>2</v>
      </c>
      <c r="DD488" s="11" t="str">
        <f aca="false">IF(DB488&lt;0,"MIO"," ")</f>
        <v>MIO</v>
      </c>
      <c r="DE488" s="9" t="n">
        <v>0</v>
      </c>
      <c r="DF488" s="10" t="str">
        <f aca="false">IF(DE488&lt;0,"3"," ")</f>
        <v> </v>
      </c>
      <c r="DG488" s="10" t="str">
        <f aca="false">IF(DE488&lt;0,"AST"," ")</f>
        <v> </v>
      </c>
      <c r="DH488" s="9" t="n">
        <v>0</v>
      </c>
      <c r="DI488" s="10" t="str">
        <f aca="false">IF(DH488&lt;0,"3"," ")</f>
        <v> </v>
      </c>
      <c r="DJ488" s="10" t="str">
        <f aca="false">IF(DH488&lt;0,"AST"," ")</f>
        <v> </v>
      </c>
      <c r="DK488" s="9" t="n">
        <v>0</v>
      </c>
      <c r="DL488" s="10" t="str">
        <f aca="false">IF(DK488&gt;0,"4"," ")</f>
        <v> </v>
      </c>
      <c r="DM488" s="10" t="str">
        <f aca="false">IF(DK488&gt;0,"PRE"," ")</f>
        <v> </v>
      </c>
      <c r="DN488" s="9" t="n">
        <v>0</v>
      </c>
      <c r="DO488" s="10" t="str">
        <f aca="false">IF(DN488&gt;0,"4"," ")</f>
        <v> </v>
      </c>
      <c r="DP488" s="10" t="str">
        <f aca="false">IF(DN488&gt;0,"PRE"," ")</f>
        <v> </v>
      </c>
      <c r="DS488" s="12" t="str">
        <f aca="false">CONCATENATE(CO488,CU488,DA488,DG488,DM488)</f>
        <v>   </v>
      </c>
      <c r="DT488" s="10" t="e">
        <f aca="false" t="array" ref="DT488">_xlfn.IFS(DS488="EME    ","0", DS488=" HIP   ","1", DS488="  MIO  ","2", DS488="   AST ","3", DS488="    PRE","4", DS488="EME   PRE","5", DS488=" HIP  PRE","6", DS488=" HIP AST ","7", DS488="  MIO PRE","8", DS488="  MIOAST ","9", DS488="   ASTPRE","10",DS488=" HIP ASTPRE","11", DS488="  MIOASTPRE","12", DS488="     ","0")</f>
        <v>#N/A</v>
      </c>
      <c r="DV488" s="1" t="e">
        <f aca="false" t="array" ref="DV488">_xlfn.IFS(DU488="SI","2", DU488="NO","1")</f>
        <v>#N/A</v>
      </c>
      <c r="DX488" s="11" t="str">
        <f aca="false">IF(DW488=0,"1","2")</f>
        <v>1</v>
      </c>
      <c r="DY488" s="11" t="str">
        <f aca="false" t="array" ref="DY488">_xlfn.IFS(DW488=0,"0", DW488=0.25, "1", DW488=0.5,"2", DW488=0.75,"3", DW488=1,"4",DW488=1.25,"5", DW488=1.5,"6", DW488=1.75,"7", DW488=2,"8")</f>
        <v>0</v>
      </c>
      <c r="EA488" s="11" t="str">
        <f aca="false">IF(DZ488=0,"1","2")</f>
        <v>1</v>
      </c>
      <c r="EB488" s="11" t="str">
        <f aca="false" t="array" ref="EB488">_xlfn.IFS(DZ488=0,"0", DZ488=0.25, "1", DZ488=0.5,"2", DZ488=0.75,"3", DZ488=1,"4",DZ488=1.25,"5", DZ488=1.5,"6", DZ488=1.75,"7", DZ488=2,"8")</f>
        <v>0</v>
      </c>
      <c r="ED488" s="10" t="str">
        <f aca="false">IF(EC488=0,"1","2")</f>
        <v>1</v>
      </c>
      <c r="EE488" s="11" t="str">
        <f aca="false" t="array" ref="EE488">_xlfn.IFS(EC488=0,"0", EC488=-0.25, "1", EC488=-0.5,"2", EC488=-0.75,"3", EC488=-1,"4",EC488=-1.25,"5", EC488=-1.5,"6", EC488=-1.75,"7", EC488=-2,"8", EC488=-2.25,"9",EC488=-2.5,"10", EC488=-2.75,"11", EC488=-3,"12", EC488=-3.25,"13", EC488=-3.5,"14", EC488=-3.75,"15",EC488=-4,"16")</f>
        <v>0</v>
      </c>
      <c r="EG488" s="10" t="str">
        <f aca="false">IF(EF488=0,"1","2")</f>
        <v>1</v>
      </c>
      <c r="EH488" s="11" t="str">
        <f aca="false" t="array" ref="EH488">_xlfn.IFS(EF488=0,"0", EF488=-0.25, "1", EF488=-0.5,"2", EF488=-0.75,"3", EF488=-1,"4",EF488=-1.25,"5", EF488=-1.5,"6", EF488=-1.75,"7", EF488=-2,"8", EF488=-2.25,"9",EF488=-2.5,"10", EF488=-2.75,"11", EF488=-3,"12", EF488=-3.25,"13", EF488=-3.5,"14", EF488=-3.75,"15",EF488=-4,"16")</f>
        <v>0</v>
      </c>
      <c r="EJ488" s="11" t="str">
        <f aca="false">IF(EI488=0,"1","2")</f>
        <v>1</v>
      </c>
      <c r="EK488" s="11" t="str">
        <f aca="false" t="array" ref="EK488">_xlfn.IFS(EI488=0,"0", EI488=-0.25, "1", EI488=-0.5,"2", EI488=-0.75,"3", EI488=-1,"4",EI488=-1.25,"5", EI488=-1.5,"6", EI488=-1.75,"7", EI488=-2,"8", EI488=-2.25,"9", EI488=-2.25,"9",EI488=-2.5,"10", EI488=-2.75,"11", EI488=-3,"12", EI488=-3.25,"13", EI488=-3.5,"14", EI488=-3.75,"15",EI488=-4,"16", EI488=0.25, "17", EI488=0.5, "18")</f>
        <v>0</v>
      </c>
      <c r="EM488" s="11" t="str">
        <f aca="false">IF(EL488=0,"1","2")</f>
        <v>1</v>
      </c>
      <c r="EN488" s="11" t="str">
        <f aca="false" t="array" ref="EN488">_xlfn.IFS(EL488=0.25,"17",EL488=0.5,"18", EL488=0,"0", EL488=-0.25, "1", EL488=-0.5,"2", EL488=-0.75,"3", EL488=-1,"4",EL488=-1.25,"5", EL488=-1.5,"6", EL488=-1.75,"7", EL488=-2,"8",EL488= -2.25,"9",EL488=-2.5,"10",EL488= -2.75,"11",EL488= -3,"12",EL488= -3.25,"13",EL488= -3.5,"14",EL488= -3.75,"15",EL488=-4,"16")</f>
        <v>0</v>
      </c>
      <c r="EP488" s="11" t="str">
        <f aca="false">IF(EO488=0,"1","2")</f>
        <v>1</v>
      </c>
      <c r="EQ488" s="11" t="str">
        <f aca="false" t="array" ref="EQ488">_xlfn.IFS(EO488=0,"0", EO488=0.25, "1", EO488=0.5,"2", EO488=0.75,"3", EO488=1,"4",EO488=1.25,"5", EO488=1.5,"6", EO488=1.75,"7", EO488=2,"8", EO488=2.25,"9", EO488=2.25,"9",EO488=2.5,"10", EO488=2.75,"11", EO488=3,"12", EO488=3.25,"13", EO488=3.5,"14", EO488=3.75,"15",EO488=4,"16", EO488=-0.25, "17", bq=-0.5, "18")</f>
        <v>0</v>
      </c>
      <c r="ES488" s="11" t="str">
        <f aca="false">IF(ER488=0,"1","2")</f>
        <v>1</v>
      </c>
      <c r="ET488" s="11" t="str">
        <f aca="false" t="array" ref="ET488">_xlfn.IFS(ER488=0,"0", ER488=0.25, "1", ER488=0.5,"2", ER488=0.75,"3", ER488=1,"4",ER488=1.25,"5", ER488=1.5,"6", ER488=1.75,"7", ER488=2,"8", ER488=2.25,"9", ER488=2.25,"9",ER488=2.5,"10", ER488=2.75,"11", ER488=3,"12", ER488=3.25,"13", ER488=3.5,"14", ER488=3.75,"15",ER488=4,"16", ER488=-0.25, "17", bq=-0.5, "18")</f>
        <v>0</v>
      </c>
      <c r="EV488" s="14" t="e">
        <f aca="false">VLOOKUP(EU488,LEYENDA!$G$2:$H$8,2,TRUE())</f>
        <v>#N/A</v>
      </c>
      <c r="EW488" s="14" t="e">
        <f aca="false" t="array" ref="EW488">_xlfn.IFS(EV488="0-5","1", EV488="6-12","2", EV488="13-18","3", EV488="19-24","4", EV488="25-36","5", EV488="37-48","6", EV488="49-60","7")</f>
        <v>#N/A</v>
      </c>
    </row>
    <row r="489" customFormat="false" ht="13.5" hidden="false" customHeight="false" outlineLevel="0" collapsed="false">
      <c r="A489" s="1" t="n">
        <v>172</v>
      </c>
      <c r="B489" s="2" t="n">
        <v>2</v>
      </c>
      <c r="C489" s="33" t="n">
        <v>43220</v>
      </c>
      <c r="E489" s="5" t="str">
        <f aca="false">VLOOKUP(A489,'286'!$A$3:$J$6279,10,FALSE())</f>
        <v>JERÓNIMO LÓPEZ, FLAVIO</v>
      </c>
      <c r="F489" s="4" t="str">
        <f aca="false">VLOOKUP(A489,'286'!$A$3:$I$1768,3,FALSE())</f>
        <v>JELOFLA</v>
      </c>
      <c r="G489" s="6" t="n">
        <f aca="false">VLOOKUP(A489,'286'!$A$3:$I$1768,4,FALSE())</f>
        <v>27353</v>
      </c>
      <c r="H489" s="7" t="n">
        <f aca="false">YEAR(C489)-YEAR(G489)</f>
        <v>44</v>
      </c>
      <c r="I489" s="1" t="str">
        <f aca="false">VLOOKUP(H489,LEYENDA!$C$2:$D$6,2,TRUE())</f>
        <v>41-60</v>
      </c>
      <c r="J489" s="5" t="str">
        <f aca="false">VLOOKUP(A489,'286'!$A$3:$I$1768,7,FALSE())</f>
        <v>H</v>
      </c>
      <c r="K489" s="8" t="n">
        <f aca="false">VLOOKUP(A489,'286'!$A$3:$I$1768,2,FALSE())</f>
        <v>0</v>
      </c>
      <c r="L489" s="4" t="str">
        <f aca="false">VLOOKUP(A489,'286'!$A$3:$I$1768,8,FALSE())</f>
        <v>D</v>
      </c>
      <c r="M489" s="4" t="str">
        <f aca="false">VLOOKUP(A489,'286'!$A$3:$I$1768,9,FALSE())</f>
        <v>I</v>
      </c>
      <c r="N489" s="8" t="str">
        <f aca="false">IF(R489=O489, "MISMA","CONTRARIA")</f>
        <v>CONTRARIA</v>
      </c>
      <c r="O489" s="8" t="str">
        <f aca="false" t="array" ref="O489">_xlfn.IFS(L489="D","1", L489="I","2")</f>
        <v>1</v>
      </c>
      <c r="P489" s="8" t="e">
        <f aca="false" t="array" ref="P489">_xlfn.IFS(K489="OD","1", K489="OI","2")</f>
        <v>#N/A</v>
      </c>
      <c r="Q489" s="1" t="str">
        <f aca="false" t="array" ref="Q489">_xlfn.IFS(J489="M","1", J489="H","2")</f>
        <v>2</v>
      </c>
      <c r="R489" s="8" t="str">
        <f aca="false" t="array" ref="R489">_xlfn.IFS(M489="D","1", M489="I","2")</f>
        <v>2</v>
      </c>
      <c r="S489" s="1" t="str">
        <f aca="false" t="array" ref="S489">_xlfn.IFS(N489="CONTRARIA", "1",N489= "MISMA","2")</f>
        <v>1</v>
      </c>
      <c r="T489" s="1" t="str">
        <f aca="false" t="array" ref="T489">_xlfn.IFS(I489="0-12","1", I489="13-24","2", I489="25-40","3", I489="41-60","4", I489="61-100","5")</f>
        <v>4</v>
      </c>
      <c r="U489" s="9" t="n">
        <v>0</v>
      </c>
      <c r="V489" s="10" t="str">
        <f aca="false">IF(U489="","",IF(AND(U489&gt;=-9,U489&lt;=-6.5),"-9 a -6,5",IF(AND(U489&gt;=-6,U489&lt;=-3.5),"-6 a -3,5",IF(AND(U489&gt;=-3,U489&lt;=-1),"-3 a -1",IF(U489=-0.5,"-0,5",IF(AND(U489&gt;=0,U489&lt;=2.5),"0 a 2,5",IF(AND(U489&gt;=3,U489&lt;=5.5),"3 a 5,5",IF(AND(U489&gt;=6,U489&lt;=8.5),"6 a 8,5",IF(AND(U489&gt;=9,U489&lt;=20),"9 a 20","Fuera de rango")))))))))</f>
        <v>0 a 2,5</v>
      </c>
      <c r="W489" s="11" t="n">
        <f aca="false">IF(V489="","",IF(V489="-9 a -6,5",2,IF(V489="-6 a -3,5",3,IF(V489="-3 a -1",4,IF(V489="-0,5","NORMA",IF(V489="0 a 2,5",5,IF(V489="3 a 5,5",6,IF(V489="6 a 8,5",7,IF(V489="9 a 20",8,"Fuera de rango")))))))))</f>
        <v>5</v>
      </c>
      <c r="X489" s="9" t="n">
        <v>12</v>
      </c>
      <c r="Y489" s="11" t="str">
        <f aca="false">IF(X489="","",IF(AND(X489&gt;=0,X489&lt;=4),"0 a 4",IF(AND(X489&gt;=4.5,X489&lt;=8.5),"4,5 a 8,5",IF(X489=9,"9",IF(AND(X489&gt;=9.5,X489&lt;=13),"9,5 a 13",IF(AND(X489&gt;=13.5,X489&lt;=20),"13,5 a 20",IF(AND(X489&gt;=20.5,X489&lt;=35),"20,5 a 35","Fuera de rango")))))))</f>
        <v>9,5 a 13</v>
      </c>
      <c r="Z489" s="11" t="n">
        <f aca="false">IF(Y489="","",IF(Y489="0 a 4",1,IF(Y489="4,5 a 8,5",2,IF(Y489="9","NORMA",IF(Y489="9,5 a 13",3,IF(Y489="13,5 a 20",4,IF(Y489="20,5 a 35",5,"Fuera de rango")))))))</f>
        <v>3</v>
      </c>
      <c r="AA489" s="9" t="n">
        <v>40</v>
      </c>
      <c r="AB489" s="10" t="str">
        <f aca="false">IF(AA489="","",IF(AND(AA489&gt;=0,AA489&lt;=9),"0 a 9",IF(AND(AA489&gt;=9.5,AA489&lt;=18.5),"9,5 a 18,5",IF(AA489=19,"19",IF(AND(AA489&gt;=19.5,AA489&lt;=28),"19,5 a 28",IF(AND(AA489&gt;=28.5,AA489&lt;=40),"28,5 a 40","Fuera de rango"))))))</f>
        <v>28,5 a 40</v>
      </c>
      <c r="AC489" s="11" t="n">
        <f aca="false" t="array" ref="AC489">_xlfn.IFS(AB489="","",AB489="0 a 9",1,AB489="9,5 a 18,5",2,AB489="19","NORMA",AB489="19,5 a 28",3,AB489="28,5 a 40",4,TRUE(),"Fuera de rango")</f>
        <v>4</v>
      </c>
      <c r="AD489" s="9" t="n">
        <v>10</v>
      </c>
      <c r="AE489" s="10" t="str">
        <f aca="false">IF(AD489="","",IF(AND(AD489&gt;=-10,AD489&lt;=0),"De -10 a 0",IF(AND(AD489&gt;=0.5,AD489&lt;=9.5),"0,5 a 9,5",IF(AD489=10,"10",IF(AND(AD489&gt;=10.5,AD489&lt;=20),"10,5 a 20",IF(AND(AD489&gt;=20.5,AD489&lt;=40),"20,5 a 40","Fuera de rango"))))))</f>
        <v>10</v>
      </c>
      <c r="AF489" s="12" t="str">
        <f aca="false">IF(AD489="","",IF(AND(AD489&gt;=-10,AD489&lt;=0),1,IF(AND(AD489&gt;=0.5,AD489&lt;=9.5),2,IF(AD489=10,"NORMA",IF(AND(AD489&gt;=10.5,AD489&lt;=20),3,IF(AND(AD489&gt;=20.5,AD489&lt;=40),4,""))))))</f>
        <v>NORMA</v>
      </c>
      <c r="AG489" s="9" t="n">
        <v>10</v>
      </c>
      <c r="AH489" s="10" t="str">
        <f aca="false">IF(AG489="","",IF(AND(AG489&gt;=0,AG489&lt;=4),"0 a 4",IF(AND(AG489&gt;=4.5,AG489&lt;=8.5),"4,5 a 8,5",IF(AG489=9,"9",IF(AND(AG489&gt;=9.5,AG489&lt;=13),"9,5 a 13",IF(AND(AG489&gt;=13.5,AG489&lt;=25),"13,5 a 25","Fuera de rango"))))))</f>
        <v>9,5 a 13</v>
      </c>
      <c r="AI489" s="10" t="n">
        <f aca="false">IF(AH489="","",IF(AH489="0 a 4",1,IF(AH489="4,5 a 8,5",2,IF(AH489="9","NORMA",IF(AH489="9,5 a 13",3,IF(AH489="13,5 a 25",4,""))))))</f>
        <v>3</v>
      </c>
      <c r="AJ489" s="9" t="n">
        <v>2</v>
      </c>
      <c r="AK489" s="10" t="str">
        <f aca="false">IF(AJ489="","",IF(AND(AJ489&gt;=-15,AJ489&lt;=-10.5),"-15 a -10,5",IF(AND(AJ489&gt;=-10,AJ489&lt;=-4),"-10 a -4",IF(AND(AJ489&gt;=-4.5,AJ489&lt;=0),"-4,5 a 0",IF(AND(AJ489&gt;=0.5,AJ489&lt;=4.5),"0,5 a 4,5",IF(AJ489=5,"5",IF(AND(AJ489&gt;=5.5,AJ489&lt;=10),"5,5 a 10",IF(AND(AJ489&gt;=10.5,AJ489&lt;=20),"10,5 a 20","Fuera de rango"))))))))</f>
        <v>0,5 a 4,5</v>
      </c>
      <c r="AL489" s="11" t="n">
        <f aca="false">IF(AK489="","",IF(AK489="-15 a -10,5",1,IF(AK489="-10 a -4",2,IF(AK489="-4,5 a 0",3,IF(AK489="0,5 a 4,5",4,IF(AK489="5","NORMA",IF(AK489="5,5 a 10",5,IF(AK489="10,5 a 20",6,"Error"))))))))</f>
        <v>4</v>
      </c>
      <c r="AM489" s="9" t="n">
        <v>0</v>
      </c>
      <c r="AN489" s="10" t="str">
        <f aca="false">IF(AM489="","",IF(AND(AM489&gt;=-7.5,AM489&lt;=-5.5),"-7,5 a -5,5",IF(AND(AM489&gt;=-5,AM489&lt;=-3),"-5 a -3",IF(AND(AM489&gt;=-2.5,AM489&lt;=-0.5),"-2,5 a -0,5",IF(AM489=0,"0,00",IF(AND(AM489&gt;=0.5,AM489&lt;=2.5),"0,5 a 2,5",IF(AND(AM489&gt;=3,AM489&lt;=5),"3 a 5",IF(AND(AM489&gt;=5.5,AM489&lt;=7.5),"5,5 a 7,5",IF(AND(AM489&gt;=8,AM489&lt;=10),"8 a 10","Fuera de rango")))))))))</f>
        <v>0,00</v>
      </c>
      <c r="AO489" s="11" t="str">
        <f aca="false">IF(AN489="","",IF(AN489="-7,5 a -5,5",1,IF(AN489="-5 a -3",2,IF(AN489="-2,5 a -0,5",3,IF(AN489="0,00","NORMA",IF(AN489="0,5 a 2,5",4,IF(AN489="3 a 5",5,IF(AN489="5,5 a 7,5",6,IF(AN489="8 a 10",7,"Error")))))))))</f>
        <v>NORMA</v>
      </c>
      <c r="AP489" s="9" t="n">
        <v>2</v>
      </c>
      <c r="AQ489" s="10" t="str">
        <f aca="false">IF(AP489="","",IF(AND(AP489&gt;=-20,AP489&lt;=-9.5),"-20 a -9,5",IF(AND(AP489&gt;=-9,AP489&lt;=-6.5),"-9 a -6,5",IF(AP489=-6,"-6",IF(AND(AP489&gt;=-5.5,AP489&lt;=-3),"-5,5 a -3",IF(AND(AP489&gt;=-2.5,AP489&lt;=0),"-2,5 a 0",IF(AND(AP489&gt;=0.5,AP489&lt;=3),"0,5 a 3",IF(AND(AP489&gt;=3.5,AP489&lt;=6),"3,5 a 6",IF(AND(AP489&gt;=6.5,AP489&lt;=9),"6,5 a 9",IF(AND(AP489&gt;=9.5,AP489&lt;=20),"9,5 a 20","Fuera de rango"))))))))))</f>
        <v>0,5 a 3</v>
      </c>
      <c r="AR489" s="11" t="n">
        <f aca="false">IF(AQ489="","",IF(AQ489="-20 a -9,5",1,IF(AQ489="-9 a -6,5",2,IF(AQ489="-6","NORMA",IF(AQ489="-5,5 a -3",3,IF(AQ489="-2,5 a 0",4,IF(AQ489="0,5 a 3",5,IF(AQ489="3,5 a 6",6,IF(AQ489="6,5 a 9",7,IF(AQ489="9,5 a 20",8,""))))))))))</f>
        <v>5</v>
      </c>
      <c r="AS489" s="9" t="n">
        <v>2</v>
      </c>
      <c r="AT489" s="10" t="str">
        <f aca="false">IF(AS489="","",IF(AND(AS489&gt;=-16,AS489&lt;=-14),"-16 a -14",IF(AND(AS489&gt;=-13.5,AS489&lt;=-11.5),"-13,5 a -11,5",IF(AND(AS489&gt;=-11,AS489&lt;=-9),"-11 a -9",IF(AND(AS489&gt;=-8.5,AS489&lt;=-6.5),"-8,5 a -6,5",IF(AND(AS489&gt;=-6,AS489&lt;=-4),"-6 a -4",IF(AND(AS489&gt;=-3.5,AS489&lt;=-1.5),"-3,5 a -1,5",IF(AND(AS489&gt;=-1,AS489&lt;=1),"-1 a 1",IF(AND(AS489&gt;=1.5,AS489&lt;=3.5),"1,5 a 3,5",IF(AND(AS489&gt;=4,AS489&lt;=6),"4 a 6",IF(AND(AS489&gt;=6.5,AS489&lt;=8.5),"6,5 a 8,5",IF(AND(AS489&gt;=9,AS489&lt;=11),"9 a 11",IF(AND(AS489&gt;=11.5,AS489&lt;=13.5),"11,5 a 13,5",IF(AND(AS489&gt;=14,AS489&lt;=16),"14 a 16",IF(AND(AS489&gt;=16.5,AS489&lt;=18.5),"16,5 a 18,5",IF(AND(AS489&gt;=19,AS489&lt;=21),"19 a 21","Fuera de rango"))))))))))))))))</f>
        <v>1,5 a 3,5</v>
      </c>
      <c r="AU489" s="11" t="n">
        <f aca="false" t="array" ref="AU489">IF(AT489="","",_xlfn.IFS(AT489="-16 a -14",1,AT489="-13,5 a -11,5",2,AT489="-11 a -9",3,AT489="-8,5 a -6,5",4,AT489="-6 a -4",5,AT489="-3,5 a -1,5",6,AT489="-1 a 1",7,AT489="1,5 a 3,5",8,AT489="4 a 6","NORMA",AT489="6,5 a 8,5",9,AT489="9 a 11",10,AT489="11,5 a 13,5",11,AT489="14 a 16",12,AT489="16,5 a 18,5",13,AT489="19 a 21",14,TRUE(),""))</f>
        <v>8</v>
      </c>
      <c r="AV489" s="9" t="n">
        <v>1</v>
      </c>
      <c r="AW489" s="10" t="str">
        <f aca="false">IF(AV489="","",IF(AND(AV489&gt;=-1,AV489&lt;=-0.5),"-1 a -0,5",IF(AND(AV489&gt;-0.5,AV489&lt;=0),"De -0,5 a 0",IF(AND(AV489&gt;=0.25,AV489&lt;=0.75),"0,25 a 0,75",IF(AND(AV489&gt;=1,AV489&lt;=1.5),"1 a 1,5",IF(AND(AV489&gt;=1.75,AV489&lt;=2.25),"1,75 a 2,25",IF(AND(AV489&gt;=2.5,AV489&lt;=3),"2,5 a 3",IF(AND(AV489&gt;=3.25,AV489&lt;=3.75),"3,25 a 3,75","Fuera de rango"))))))))</f>
        <v>1 a 1,5</v>
      </c>
      <c r="AX489" s="10" t="n">
        <f aca="false">IF(AW489="","",IF(OR(AW489="-1 a -0,5",AW489="-1 a -0.5"),1,IF(OR(AW489="De -0,5 a 0",AW489="-0,5 a 0",AW489="De -0.5 a 0"),2,IF(OR(AW489="0,25 a 0,75",AW489="0.25 a 0.75"),"NORMA",IF(OR(AW489="1 a 1,5",AW489="1 a 1.5"),3,IF(OR(AW489="1,75 a 2,25",AW489="1.75 a 2.25"),4,IF(OR(AW489="2,5 a 3",AW489="2.5 a 3"),5,IF(OR(AW489="3,25 a 3,75",AW489="3.25 a 3.75"),6,""))))))))</f>
        <v>3</v>
      </c>
      <c r="AY489" s="9" t="n">
        <v>-5</v>
      </c>
      <c r="AZ489" s="10" t="str">
        <f aca="false">IF(AY489="","",IF(AND(AY489&gt;=-20,AY489&lt;=-9.5),"-20 a -9,5",IF(AND(AY489&gt;=-9,AY489&lt;=-6.5),"-9 a -6,5",IF(AY489=-6,"-6",IF(AND(AY489&gt;=-5.5,AY489&lt;=-3),"-5,5 a -3",IF(AND(AY489&gt;=-2.5,AY489&lt;=0),"-2,5 a 0",IF(AND(AY489&gt;=0.5,AY489&lt;=3),"0,5 a 3",IF(AND(AY489&gt;=3.5,AY489&lt;=6),"3,5 a 6","Fuera de rango"))))))))</f>
        <v>-5,5 a -3</v>
      </c>
      <c r="BA489" s="11" t="n">
        <f aca="false">IF(AZ489="","",IF(AZ489="-20 a -9,5",1,IF(AZ489="-9 a -6,5",2,IF(AZ489="-6","NORMA",IF(AZ489="-5,5 a -3",3,IF(AZ489="-2,5 a 0",4,IF(AZ489="0,5 a 3",5,IF(AZ489="3,5 a 6",6,""))))))))</f>
        <v>3</v>
      </c>
      <c r="BB489" s="9" t="n">
        <v>0</v>
      </c>
      <c r="BC489" s="10" t="str">
        <f aca="false" t="array" ref="BC489">IF(BB489="","",_xlfn.IFS(AND(BB489&gt;=0,BB489&lt;=2),"0 a 2",AND(BB489&gt;=2.5,BB489&lt;=4.5),"2,5 a 4,5",AND(BB489&gt;=5,BB489&lt;=7),"5 a 7",AND(BB489&gt;=7.5,BB489&lt;=9.5),"7,5 a 9,5",AND(BB489&gt;=10,BB489&lt;=12),"10 a 12",AND(BB489&gt;=12.5,BB489&lt;=14.5),"12,5 a 14,5",BB489=15,"15",AND(BB489&gt;=15.5,BB489&lt;=17.5),"15,5 a 17,5",AND(BB489&gt;=18,BB489&lt;=20),"18 a 20",AND(BB489&gt;=20.5,BB489&lt;=22.5),"20,5 a 22,5",AND(BB489&gt;=23,BB489&lt;=25),"23 a 25",TRUE(),"Fuera de rango"))</f>
        <v>0 a 2</v>
      </c>
      <c r="BD489" s="11" t="n">
        <f aca="false" t="array" ref="BD489">IF(BC489="","",_xlfn.IFS(BC489="0 a 2",1,BC489="2,5 a 4,5",2,BC489="5 a 7",3,BC489="7,5 a 9,5",4,BC489="10 a 12",5,BC489="12,5 a 14,5",6,BC489="15","NORMA",BC489="15,5 a 17,5",7,BC489="18 a 20",8,BC489="20,5 a 22,5",9,BC489="23 a 25",10,TRUE(),"Fuera de rango"))</f>
        <v>1</v>
      </c>
      <c r="BE489" s="9" t="n">
        <v>32</v>
      </c>
      <c r="BF489" s="10" t="str">
        <f aca="false">IF(BE489="","",IF(AND(BE489&gt;=-20,BE489&lt;=-10),"-20 a -10",IF(AND(BE489&gt;=-9.5,BE489&lt;=0.5),"-9,5 a 0,5",IF(AND(BE489&gt;=1,BE489&lt;=11),"1 a 11",IF(AND(BE489&gt;=11.5,BE489&lt;=20.5),"11,5 a 20,5",IF(BE489=21,"21",IF(AND(BE489&gt;=21.5,BE489&lt;=31.5),"21,5 a 31,5",IF(AND(BE489&gt;=32,BE489&lt;=42),"32 a 42","Fuera de rango"))))))))</f>
        <v>32 a 42</v>
      </c>
      <c r="BG489" s="11" t="n">
        <f aca="false">IF(BF489="","",IF(BF489="-20 a -10",1,IF(BF489="-9,5 a 0,5",2,IF(BF489="1 a 11",3,IF(BF489="11,5 a 20,5",4,IF(BF489="21","NORMA",IF(BF489="21,5 a 31,5",5,IF(BF489="32 a 42",6,""))))))))</f>
        <v>6</v>
      </c>
      <c r="BH489" s="9" t="n">
        <v>26</v>
      </c>
      <c r="BI489" s="10" t="str">
        <f aca="false">IF(BH489="","",IF(AND(BH489&gt;=-20,BH489&lt;=-15),"-20 a -15",IF(AND(BH489&gt;=-14.5,BH489&lt;=-9.5),"-14,5 a -9,5",IF(AND(BH489&gt;=-9,BH489&lt;=-4),"-9 a -4",IF(AND(BH489&gt;=-3.5,BH489&lt;=2.5),"-3,5 a 2,5",IF(AND(BH489&gt;=3,BH489&lt;=8),"3 a 8",IF(AND(BH489&gt;=8.5,BH489&lt;=14.5),"8,5 a 14,5",IF(BH489=15,"15",IF(AND(BH489&gt;=15.5,BH489&lt;=20.5),"15,5 a 20,5",IF(AND(BH489&gt;=21,BH489&lt;=26),"21 a 26","Fuera de rango"))))))))))</f>
        <v>21 a 26</v>
      </c>
      <c r="BJ489" s="11" t="n">
        <f aca="false">IF(BI489="","",IF(BI489="-20 a -15",1,IF(BI489="-14,5 a -9,5",2,IF(BI489="-9 a -4",3,IF(BI489="-3,5 a 2,5",4,IF(BI489="3 a 8",5,IF(BI489="8,5 a 14,5",6,IF(BI489="15","NORMA",IF(BI489="15,5 a 20,5",7,IF(BI489="21 a 26",8,IF(BI489="26,5 a 31,5",9,"")))))))))))</f>
        <v>8</v>
      </c>
      <c r="BK489" s="9" t="n">
        <v>0</v>
      </c>
      <c r="BL489" s="10" t="str">
        <f aca="false">IF(BK489="","",IF(AND(BK489&gt;=0,BK489&lt;=2),"0 - 2",IF(AND(BK489&gt;=2.5,BK489&lt;=4.5),"2,5 - 4,5",IF(AND(BK489&gt;=5,BK489&lt;=7),"5 - 7",IF(AND(BK489&gt;=7.5,BK489&lt;=9.5),"7,5 - 9,5",IF(AND(BK489&gt;=10,BK489&lt;=12),"10 - 12",IF(AND(BK489&gt;=12.5,BK489&lt;=13.5),"12,5 - 13,5",IF(BK489=14,"14",IF(AND(BK489&gt;=14.5,BK489&lt;=16.5),"14,5 - 16,5",IF(AND(BK489&gt;=17,BK489&lt;=19),"17 - 19",IF(AND(BK489&gt;=19.5,BK489&lt;=21.5),"19,5 - 21,5",IF(AND(BK489&gt;=22,BK489&lt;=24),"22 - 24",IF(AND(BK489&gt;=24.5,BK489&lt;=26.5),"24,5 - 26,5",IF(AND(BK489&gt;=27,BK489&lt;=29),"27 - 29",IF(AND(BK489&gt;=29.5,BK489&lt;=30),"29,5 - 30","Fuera de rango")))))))))))))))</f>
        <v>0 - 2</v>
      </c>
      <c r="BM489" s="11" t="n">
        <f aca="false">IF(BL489="","",IF(BL489="0 - 2",1,IF(BL489="2,5 - 4,5",2,IF(BL489="5 - 7",3,IF(BL489="7,5 - 9,5",4,IF(BL489="10 - 12",5,IF(BL489="12,5 - 13,5",6,IF(BL489="14","NORMA",IF(BL489="14,5 - 16,5",7,IF(BL489="17 - 19",8,IF(BL489="19,5 - 21,5",9,IF(BL489="22 - 24",10,IF(BL489="24,5 - 26,5",11,IF(BL489="27 - 29",12,IF(BL489="29,5 - 30",13,"")))))))))))))))</f>
        <v>1</v>
      </c>
      <c r="BN489" s="9" t="n">
        <v>16</v>
      </c>
      <c r="BO489" s="11" t="str">
        <f aca="false">IF(BN489="","",IF(AND(BN489&gt;=-20,BN489&lt;=-10),"-20 a -10",IF(AND(BN489&gt;=-9.5,BN489&lt;=0.5),"-9,5 a 0,5",IF(AND(BN489&gt;=1,BN489&lt;=11),"1 a 11",IF(AND(BN489&gt;=11.5,BN489&lt;=21.5),"11,5 a 21,5",IF(BN489=22,"22",IF(AND(BN489&gt;=22.5,BN489&lt;=32.5),"22,5 a 32,5",IF(AND(BN489&gt;=33,BN489&lt;=43),"33 a 43","Fuera de rango"))))))))</f>
        <v>11,5 a 21,5</v>
      </c>
      <c r="BP489" s="11" t="n">
        <f aca="false">IF(BO489="","",IF(BO489="-20 a -10",1,IF(BO489="-9,5 a 0,5",2,IF(BO489="1 a 11",3,IF(BO489="11,5 a 21,5",4,IF(BO489="22","NORMA",IF(BO489="22,5 a 32,5",5,IF(BO489="33 a 43",6,""))))))))</f>
        <v>4</v>
      </c>
      <c r="BQ489" s="9" t="n">
        <v>6</v>
      </c>
      <c r="BR489" s="10" t="str">
        <f aca="false">IF(BQ489="","",IF(AND(BQ489&gt;=-20,BQ489&lt;=-15),"-20 a -15",IF(AND(BQ489&gt;=-14.5,BQ489&lt;=-9.5),"-14,5 a -9,5",IF(AND(BQ489&gt;=-9,BQ489&lt;=-4),"-9 a -4",IF(AND(BQ489&gt;=-3.5,BQ489&lt;=2.5),"-3,5 a 2,5",IF(AND(BQ489&gt;=3,BQ489&lt;=8),"3 a 8",IF(AND(BQ489&gt;=8.5,BQ489&lt;=13.5),"8,5 a 13,5",IF(AND(BQ489&gt;=14,BQ489&lt;=17.5),"14 a 17,5",IF(BQ489=18,"18",IF(AND(BQ489&gt;=18.5,BQ489&lt;=23.5),"18,5 a 23,5",IF(AND(BQ489&gt;=24,BQ489&lt;=29),"24 a 29",IF(AND(BQ489&gt;=29.5,BQ489&lt;=34.5),"29,5 a 34,5",IF(AND(BQ489&gt;=35,BQ489&lt;=40),"35 a 40","Fuera de rango")))))))))))))</f>
        <v>3 a 8</v>
      </c>
      <c r="BS489" s="11" t="n">
        <f aca="false">IF(BR489="","",IF(BR489="-20 a -15",1,IF(BR489="-14,5 a -9,5",2,IF(BR489="-9 a -4",3,IF(BR489="-3,5 a 2,5",4,IF(BR489="3 a 8",5,IF(BR489="8,5 a 13,5",6,IF(BR489="14 a 17,5",7,IF(BR489="18","NORMA",IF(BR489="18,5 a 23,5",8,IF(BR489="24 a 29",9,IF(BR489="29,5 a 34,5",10,IF(BR489="35 a 40",11,"")))))))))))))</f>
        <v>5</v>
      </c>
      <c r="BT489" s="9" t="n">
        <v>0</v>
      </c>
      <c r="BU489" s="10" t="str">
        <f aca="false">IF(BT489="","",IF(AND(BT489&gt;=-20,BT489&lt;=-18),"-20 a -18",IF(AND(BT489&gt;=-17.5,BT489&lt;=-15.5),"-17,5 a -15,5",IF(AND(BT489&gt;=-15,BT489&lt;=-13),"-15 a -13",IF(AND(BT489&gt;=-12.5,BT489&lt;=-10.5),"-12,5 a -10,5",IF(AND(BT489&gt;=-10,BT489&lt;=-8),"-10 a -8",IF(AND(BT489&gt;=-7.5,BT489&lt;=-5.5),"-7,5 a -5,5",IF(AND(BT489&gt;=-5,BT489&lt;=-3),"-5 a -3",IF(AND(BT489&gt;=-2.5,BT489&lt;=-0.5),"-2,5 a -0,5",IF(BT489=0,"0",IF(AND(BT489&gt;=0.5,BT489&lt;=2.5),"0,5 a 2,5",IF(AND(BT489&gt;=3,BT489&lt;=5),"3 a 5",IF(AND(BT489&gt;=5.5,BT489&lt;=7.5),"5,5 a 7,5",IF(AND(BT489&gt;=8,BT489&lt;=10),"8 a 10",IF(AND(BT489&gt;=10.5,BT489&lt;=12.5),"10,5 a 12,5",IF(AND(BT489&gt;=13,BT489&lt;=15),"13 a 15",IF(AND(BT489&gt;=15.5,BT489&lt;=17.5),"15,5 a 17,5",IF(AND(BT489&gt;=18,BT489&lt;=20),"18 a 20","Fuera de rango"))))))))))))))))))</f>
        <v>0</v>
      </c>
      <c r="BV489" s="11" t="str">
        <f aca="false">IF(BT489="","",IF(BT489=0,"NORMA",IF(AND(BT489&gt;=-20,BT489&lt;=-18),2,IF(AND(BT489&gt;=-17.5,BT489&lt;=-15.5),2,IF(AND(BT489&gt;=-15,BT489&lt;=-13),3,IF(AND(BT489&gt;=-12.5,BT489&lt;=-10.5),4,IF(AND(BT489&gt;=-10,BT489&lt;=-8),5,IF(AND(BT489&gt;=-7.5,BT489&lt;=-5.5),6,IF(AND(BT489&gt;=-5,BT489&lt;=-3),7,IF(AND(BT489&gt;=-2.5,BT489&lt;=-0.5),8,IF(AND(BT489&gt;=0.5,BT489&lt;=2.5),9,IF(AND(BT489&gt;=3,BT489&lt;=5),10,IF(AND(BT489&gt;=5.5,BT489&lt;=7.5),11,IF(AND(BT489&gt;=8,BT489&lt;=10),12,IF(AND(BT489&gt;=10.5,BT489&lt;=12.5),13,IF(AND(BT489&gt;=13,BT489&lt;=15),14,IF(AND(BT489&gt;=15.5,BT489&lt;=17.5),15,IF(AND(BT489&gt;=18,BT489&lt;=20),16,"Fuera de rango"))))))))))))))))))</f>
        <v>NORMA</v>
      </c>
      <c r="BW489" s="9" t="n">
        <v>-2.5</v>
      </c>
      <c r="BX489" s="10" t="n">
        <f aca="false">18.5- (0.3*H489)</f>
        <v>5.3</v>
      </c>
      <c r="BY489" s="10" t="n">
        <f aca="false">(BW489)-(BX489)</f>
        <v>-7.8</v>
      </c>
      <c r="BZ489" s="10" t="str">
        <f aca="false">IF(BY489="","",IF(BY489&lt;-27.5,"De -30 a -28",IF(BY489&lt;-25,"De -27,5 a -25,5",IF(BY489&lt;-22.5,"De -25 a -23",IF(BY489&lt;-20,"De -22,5 a -20,5",IF(BY489&lt;-17.5,"De -20 a -18",IF(BY489&lt;-15,"De -17,5 a -15,5",IF(BY489&lt;-12.5,"De -15 a -13",IF(BY489&lt;-10,"De -12,5 a -10,5",IF(BY489&lt;-7.5,"De -10 a -8",IF(BY489&lt;-5,"De -7,5 a -5,5",IF(BY489&lt;-2.5,"De -5 a -3",IF(BY489&lt;0,"De -2,5 a -0,5",IF(BY489&lt;2.5,"De 0 a 2",IF(BY489&lt;5,"De 2,5 a 4,5",IF(BY489&lt;7.5,"De 5 a 7",IF(BY489&lt;10,"De 7,5 a 9,5",IF(BY489&lt;12.5,"De 10 a 12",IF(BY489&lt;15,"De 12,5 a 14,5",IF(BY489&lt;17.5,"De 15 a 17",IF(BY489&lt;20,"De 17,5 a 19,5",IF(BY489&lt;22.5,"De 20 a 22",IF(BY489&lt;25,"De 22,5 a 24,5",IF(BY489&lt;27.5,"De 25 a 27","De 27,5 a 30"))))))))))))))))))))))))</f>
        <v>De -10 a -8</v>
      </c>
      <c r="CA489" s="12" t="n">
        <f aca="false">IF(BY489="","",IF(BY489&lt;=-28,1,IF(BY489&lt;=-25.5,2,IF(BY489&lt;=-23,3,IF(BY489&lt;=-20.5,4,IF(BY489&lt;=-18,5,IF(BY489&lt;=-15.5,6,IF(BY489&lt;=-13,7,IF(BY489&lt;=-10.5,8,IF(BY489&lt;=-8,9,IF(BY489&lt;=-5.5,10,IF(BY489&lt;=-3,11,IF(BY489&lt;=-0.5,12,IF(BY489&lt;=2,13,IF(BY489&lt;=4.5,14,IF(BY489&lt;=7,15,IF(BY489&lt;=9.5,16,IF(BY489&lt;=12,17,IF(BY489&lt;=14.5,18,IF(BY489&lt;=17,19,IF(BY489&lt;=19.5,20,IF(BY489&lt;=22,21,IF(BY489&lt;=24.5,22,IF(BY489&lt;=27,23,IF(BY489&lt;=30,24,"Fuera de rango")))))))))))))))))))))))))</f>
        <v>10</v>
      </c>
      <c r="CB489" s="9" t="n">
        <v>-2.75</v>
      </c>
      <c r="CC489" s="10" t="n">
        <f aca="false">18.5- (0.3*H489)</f>
        <v>5.3</v>
      </c>
      <c r="CD489" s="10" t="n">
        <f aca="false">(CB489)-(CC489)</f>
        <v>-8.05</v>
      </c>
      <c r="CE489" s="10" t="str">
        <f aca="false">IF(CD489="","",IF(CD489&lt;-27.5,"De -30 a -28",IF(CD489&lt;-25,"De -27,5 a -25,5",IF(CD489&lt;-22.5,"De -25 a -23",IF(CD489&lt;-20,"De -22,5 a -20,5",IF(CD489&lt;-17.5,"De -20 a -18",IF(CD489&lt;-15,"De -17,5 a -15,5",IF(CD489&lt;-12.5,"De -15 a -13",IF(CD489&lt;-10,"De -12,5 a -10,5",IF(CD489&lt;-7.5,"De -10 a -8",IF(CD489&lt;-5,"De -7,5 a -5,5",IF(CD489&lt;-2.5,"De -5 a -3",IF(CD489&lt;0,"De -2,5 a -0,5",IF(CD489&lt;=2,"De 0 a 2",IF(CD489&lt;=4.5,"De 2,5 a 4,5",IF(CD489&lt;=7,"De 5 a 7",IF(CD489&lt;=9.5,"De 7,5 a 9,5",IF(CD489&lt;=12,"De 10 a 12",IF(CD489&lt;=14.5,"De 12,5 a 14,5",IF(CD489&lt;=17,"De 15 a 17",IF(CD489&lt;=19.5,"De 17,5 a 19,5",IF(CD489&lt;=22,"De 20 a 22",IF(CD489&lt;=24.5,"De 22,5 a 24,5",IF(CD489&lt;=27,"De 25 a 27","De 27,5 a 30"))))))))))))))))))))))))</f>
        <v>De -10 a -8</v>
      </c>
      <c r="CF489" s="12" t="n">
        <f aca="false">IF(CD489="","",IF(CD489&lt;-27.5,1,IF(CD489&lt;-25,2,IF(CD489&lt;-22.5,3,IF(CD489&lt;-20,4,IF(CD489&lt;-17.5,5,IF(CD489&lt;-15,6,IF(CD489&lt;-12.5,7,IF(CD489&lt;-10,8,IF(CD489&lt;-7.5,9,IF(CD489&lt;-5,10,IF(CD489&lt;-2.5,11,IF(CD489&lt;0,12,IF(CD489&lt;2.5,13,IF(CD489&lt;5,14,IF(CD489&lt;7.5,15,IF(CD489&lt;10,16,IF(CD489&lt;12.5,17,IF(CD489&lt;15,18,IF(CD489&lt;17.5,19,IF(CD489&lt;20,20,IF(CD489&lt;22.5,21,IF(CD489&lt;25,22,IF(CD489&lt;27.5,23,24))))))))))))))))))))))))</f>
        <v>9</v>
      </c>
      <c r="CG489" s="9" t="n">
        <v>-0.75</v>
      </c>
      <c r="CH489" s="10" t="str">
        <f aca="false">IF(CG489="","",IF(AND(CG489&gt;=-10,CG489&lt;=-9.5),"-10 a -9,5",IF(AND(CG489&gt;-9.5,CG489&lt;=-8.5),"-9 a -8,5",IF(AND(CG489&gt;-8.5,CG489&lt;=-7.5),"-8 a -7,5",IF(AND(CG489&gt;-7.5,CG489&lt;=-6.5),"-7 a -6,5",IF(AND(CG489&gt;-6.5,CG489&lt;=-5.5),"-6 a -5,5",IF(AND(CG489&gt;-5.5,CG489&lt;=-4.5),"-5 a -4,5",IF(AND(CG489&gt;-4.5,CG489&lt;=-3.5),"-4 a -3,5",IF(AND(CG489&gt;-3.5,CG489&lt;=-2.5),"-3 a -2,5",IF(CG489=-2.25,"-2,25",IF(AND(CG489&gt;-2.5,CG489&lt;=-1.5),"-2 a -1,5",IF(AND(CG489&gt;-1.5,CG489&lt;=-0.5),"-1 a -0,5",IF(AND(CG489&gt;-0.5,CG489&lt;=0.5),"0 a 0,5",IF(AND(CG489&gt;0.5,CG489&lt;=1.5),"1 a 1,5",IF(AND(CG489&gt;1.5,CG489&lt;=2.5),"2 a 2,5",IF(AND(CG489&gt;2.5,CG489&lt;=3.5),"3 a 3,5",IF(AND(CG489&gt;3.5,CG489&lt;=4.5),"4 a 4,5",IF(AND(CG489&gt;4.5,CG489&lt;=5.5),"5 a 5,5",IF(AND(CG489&gt;5.5,CG489&lt;=6.5),"6 a 6,5",IF(AND(CG489&gt;6.5,CG489&lt;=7.5),"7 a 7,5",IF(AND(CG489&gt;7.5,CG489&lt;=8.5),"8 a 8,5",IF(AND(CG489&gt;8.5,CG489&lt;=9.5),"9 a 9,5",IF(CG489&gt;=10,"10","Fuera de rango")))))))))))))))))))))))</f>
        <v>-1 a -0,5</v>
      </c>
      <c r="CI489" s="11" t="n">
        <f aca="false">IF(CG489="","",IF(CG489=-2.25,"NORMA",IF(CG489&lt;=-9.5,1,IF(CG489&lt;=-8.5,2,IF(CG489&lt;=-7.5,3,IF(CG489&lt;=-6.5,4,IF(CG489&lt;=-5.5,5,IF(CG489&lt;=-4.5,6,IF(CG489&lt;=-3.5,7,IF(CG489&lt;=-2.5,8,IF(CG489&lt;=-1.5,9,IF(CG489&lt;=-0.5,10,IF(CG489&lt;=0.5,11,IF(CG489&lt;=1.5,12,IF(CG489&lt;=2.5,13,IF(CG489&lt;=3.5,14,IF(CG489&lt;=4.5,15,IF(CG489&lt;=5.5,16,IF(CG489&lt;=6.5,17,IF(CG489&lt;=7.5,18,IF(CG489&lt;=8.5,19,IF(CG489&lt;=9.5,20,IF(CG489=10,21,"Fuera de rango")))))))))))))))))))))))</f>
        <v>10</v>
      </c>
      <c r="CJ489" s="9" t="n">
        <v>3</v>
      </c>
      <c r="CK489" s="10" t="str">
        <f aca="false">IF(CJ489="","",IF(AND(CJ489&gt;=-6,CJ489&lt;=-5.5),"-6 a -5,5",IF(AND(CJ489&gt;-5.5,CJ489&lt;=-4.5),"-5 a -4,5",IF(AND(CJ489&gt;-4.5,CJ489&lt;=-3.5),"-4 a -3,5",IF(AND(CJ489&gt;-3.5,CJ489&lt;=-2.5),"-3 a -2,5",IF(AND(CJ489&gt;-2.5,CJ489&lt;=-1.5),"-2 a -1,5",IF(AND(CJ489&gt;-1.5,CJ489&lt;=-0.5),"-1 a -0,5",IF(AND(CJ489&gt;-0.5,CJ489&lt;=0.5),"0 a 0,5",IF(AND(CJ489&gt;0.5,CJ489&lt;=1.5),"1 a 1,5",IF(AND(CJ489&gt;1.5,CJ489&lt;2.5),"2",IF(AND(CJ489&gt;=2.5,CJ489&lt;=3),"2,5 a 3",IF(AND(CJ489&gt;3,CJ489&lt;=4),"3,5 a 4",IF(AND(CJ489&gt;4,CJ489&lt;=5),"4,5 a 5",IF(AND(CJ489&gt;5,CJ489&lt;=6),"5,5 a 6",IF(AND(CJ489&gt;6,CJ489&lt;=7),"6,5 a 7",IF(AND(CJ489&gt;7,CJ489&lt;=8),"7,5 a 8",IF(AND(CJ489&gt;8,CJ489&lt;=9.5),"8,5 a 9,5",IF(CJ489=10,"10","Fuera de rango"))))))))))))))))))</f>
        <v>2,5 a 3</v>
      </c>
      <c r="CL489" s="11" t="n">
        <f aca="false">IF(CK489="","",IF(OR(CK489="-6 a -5,5",CK489="-6 - -5,5"),1,IF(OR(CK489="-5 a -4,5",CK489="-5 - -4,5"),2,IF(OR(CK489="-4 a -3,5",CK489="-4 - -3,5"),3,IF(OR(CK489="-3 a -2,5",CK489="-3 - -2,5"),4,IF(OR(CK489="-2 a -1,5",CK489="-2 - -1,5"),5,IF(OR(CK489="-1 a -0,5",CK489="-1 - -0,5"),6,IF(OR(CK489="0 a 0,5",CK489="0 - 0,5"),7,IF(OR(CK489="1 a 1,5",CK489="1 - 1,5"),8,IF(CK489="2","NORMA",IF(OR(CK489="2,5 a 3",CK489="2,5 - 3"),9,IF(OR(CK489="3,5 a 4",CK489="3,5 - 4"),10,IF(OR(CK489="4,5 a 5",CK489="4,5 - 5"),11,IF(OR(CK489="5,5 a 6",CK489="5,5 - 6"),12,IF(OR(CK489="6,5 a 7",CK489="6,5 - 7"),13,IF(OR(CK489="7,5 a 8",CK489="7,5 - 8"),14,IF(OR(CK489="8,5 a 9",CK489="8,5 - 9,5",CK489="9 a 9,5"),15,IF(CK489="10",15,IF(OR(CK489="0,5 a 1",CK489="0,5 - 1"),7,"Fuera de rango")))))))))))))))))))</f>
        <v>9</v>
      </c>
      <c r="CN489" s="10" t="str">
        <f aca="false">IF(CM489=0,"0", " ")</f>
        <v>0</v>
      </c>
      <c r="CO489" s="10" t="str">
        <f aca="false">IF(CM489&gt;0,"EME"," ")</f>
        <v> </v>
      </c>
      <c r="CQ489" s="10" t="str">
        <f aca="false">IF(CP489&gt;0,"0", " ")</f>
        <v> </v>
      </c>
      <c r="CR489" s="10" t="str">
        <f aca="false">IF(CP489&gt;0,"EME"," ")</f>
        <v> </v>
      </c>
      <c r="CS489" s="9" t="n">
        <v>0</v>
      </c>
      <c r="CV489" s="9" t="n">
        <v>0</v>
      </c>
      <c r="CY489" s="9" t="n">
        <v>-0.75</v>
      </c>
      <c r="DB489" s="9" t="n">
        <v>-0.75</v>
      </c>
      <c r="DC489" s="11" t="str">
        <f aca="false">IF(DB489&lt;0,"2"," ")</f>
        <v>2</v>
      </c>
      <c r="DD489" s="11" t="str">
        <f aca="false">IF(DB489&lt;0,"MIO"," ")</f>
        <v>MIO</v>
      </c>
      <c r="DE489" s="9" t="n">
        <v>0</v>
      </c>
      <c r="DF489" s="10" t="str">
        <f aca="false">IF(DE489&lt;0,"3"," ")</f>
        <v> </v>
      </c>
      <c r="DG489" s="10" t="str">
        <f aca="false">IF(DE489&lt;0,"AST"," ")</f>
        <v> </v>
      </c>
      <c r="DH489" s="9" t="n">
        <v>0</v>
      </c>
      <c r="DI489" s="10" t="str">
        <f aca="false">IF(DH489&lt;0,"3"," ")</f>
        <v> </v>
      </c>
      <c r="DJ489" s="10" t="str">
        <f aca="false">IF(DH489&lt;0,"AST"," ")</f>
        <v> </v>
      </c>
      <c r="DK489" s="9" t="n">
        <v>1</v>
      </c>
      <c r="DL489" s="10" t="str">
        <f aca="false">IF(DK489&gt;0,"4"," ")</f>
        <v>4</v>
      </c>
      <c r="DM489" s="10" t="str">
        <f aca="false">IF(DK489&gt;0,"PRE"," ")</f>
        <v>PRE</v>
      </c>
      <c r="DN489" s="9" t="n">
        <v>1</v>
      </c>
      <c r="DO489" s="10" t="str">
        <f aca="false">IF(DN489&gt;0,"4"," ")</f>
        <v>4</v>
      </c>
      <c r="DP489" s="10" t="str">
        <f aca="false">IF(DN489&gt;0,"PRE"," ")</f>
        <v>PRE</v>
      </c>
      <c r="DS489" s="12" t="str">
        <f aca="false">CONCATENATE(CO489,CU489,DA489,DG489,DM489)</f>
        <v>  PRE</v>
      </c>
      <c r="DT489" s="10" t="e">
        <f aca="false" t="array" ref="DT489">_xlfn.IFS(DS489="EME    ","0", DS489=" HIP   ","1", DS489="  MIO  ","2", DS489="   AST ","3", DS489="    PRE","4", DS489="EME   PRE","5", DS489=" HIP  PRE","6", DS489=" HIP AST ","7", DS489="  MIO PRE","8", DS489="  MIOAST ","9", DS489="   ASTPRE","10",DS489=" HIP ASTPRE","11", DS489="  MIOASTPRE","12", DS489="     ","0")</f>
        <v>#N/A</v>
      </c>
      <c r="DV489" s="1" t="e">
        <f aca="false" t="array" ref="DV489">_xlfn.IFS(DU489="SI","2", DU489="NO","1")</f>
        <v>#N/A</v>
      </c>
      <c r="DX489" s="11" t="str">
        <f aca="false">IF(DW489=0,"1","2")</f>
        <v>1</v>
      </c>
      <c r="DY489" s="11" t="str">
        <f aca="false" t="array" ref="DY489">_xlfn.IFS(DW489=0,"0", DW489=0.25, "1", DW489=0.5,"2", DW489=0.75,"3", DW489=1,"4",DW489=1.25,"5", DW489=1.5,"6", DW489=1.75,"7", DW489=2,"8")</f>
        <v>0</v>
      </c>
      <c r="EA489" s="11" t="str">
        <f aca="false">IF(DZ489=0,"1","2")</f>
        <v>1</v>
      </c>
      <c r="EB489" s="11" t="str">
        <f aca="false" t="array" ref="EB489">_xlfn.IFS(DZ489=0,"0", DZ489=0.25, "1", DZ489=0.5,"2", DZ489=0.75,"3", DZ489=1,"4",DZ489=1.25,"5", DZ489=1.5,"6", DZ489=1.75,"7", DZ489=2,"8")</f>
        <v>0</v>
      </c>
      <c r="ED489" s="10" t="str">
        <f aca="false">IF(EC489=0,"1","2")</f>
        <v>1</v>
      </c>
      <c r="EE489" s="11" t="str">
        <f aca="false" t="array" ref="EE489">_xlfn.IFS(EC489=0,"0", EC489=-0.25, "1", EC489=-0.5,"2", EC489=-0.75,"3", EC489=-1,"4",EC489=-1.25,"5", EC489=-1.5,"6", EC489=-1.75,"7", EC489=-2,"8", EC489=-2.25,"9",EC489=-2.5,"10", EC489=-2.75,"11", EC489=-3,"12", EC489=-3.25,"13", EC489=-3.5,"14", EC489=-3.75,"15",EC489=-4,"16")</f>
        <v>0</v>
      </c>
      <c r="EG489" s="10" t="str">
        <f aca="false">IF(EF489=0,"1","2")</f>
        <v>1</v>
      </c>
      <c r="EH489" s="11" t="str">
        <f aca="false" t="array" ref="EH489">_xlfn.IFS(EF489=0,"0", EF489=-0.25, "1", EF489=-0.5,"2", EF489=-0.75,"3", EF489=-1,"4",EF489=-1.25,"5", EF489=-1.5,"6", EF489=-1.75,"7", EF489=-2,"8", EF489=-2.25,"9",EF489=-2.5,"10", EF489=-2.75,"11", EF489=-3,"12", EF489=-3.25,"13", EF489=-3.5,"14", EF489=-3.75,"15",EF489=-4,"16")</f>
        <v>0</v>
      </c>
      <c r="EJ489" s="11" t="str">
        <f aca="false">IF(EI489=0,"1","2")</f>
        <v>1</v>
      </c>
      <c r="EK489" s="11" t="str">
        <f aca="false" t="array" ref="EK489">_xlfn.IFS(EI489=0,"0", EI489=-0.25, "1", EI489=-0.5,"2", EI489=-0.75,"3", EI489=-1,"4",EI489=-1.25,"5", EI489=-1.5,"6", EI489=-1.75,"7", EI489=-2,"8", EI489=-2.25,"9", EI489=-2.25,"9",EI489=-2.5,"10", EI489=-2.75,"11", EI489=-3,"12", EI489=-3.25,"13", EI489=-3.5,"14", EI489=-3.75,"15",EI489=-4,"16", EI489=0.25, "17", EI489=0.5, "18")</f>
        <v>0</v>
      </c>
      <c r="EM489" s="11" t="str">
        <f aca="false">IF(EL489=0,"1","2")</f>
        <v>1</v>
      </c>
      <c r="EN489" s="11" t="str">
        <f aca="false" t="array" ref="EN489">_xlfn.IFS(EL489=0.25,"17",EL489=0.5,"18", EL489=0,"0", EL489=-0.25, "1", EL489=-0.5,"2", EL489=-0.75,"3", EL489=-1,"4",EL489=-1.25,"5", EL489=-1.5,"6", EL489=-1.75,"7", EL489=-2,"8",EL489= -2.25,"9",EL489=-2.5,"10",EL489= -2.75,"11",EL489= -3,"12",EL489= -3.25,"13",EL489= -3.5,"14",EL489= -3.75,"15",EL489=-4,"16")</f>
        <v>0</v>
      </c>
      <c r="EP489" s="11" t="str">
        <f aca="false">IF(EO489=0,"1","2")</f>
        <v>1</v>
      </c>
      <c r="EQ489" s="11" t="str">
        <f aca="false" t="array" ref="EQ489">_xlfn.IFS(EO489=0,"0", EO489=0.25, "1", EO489=0.5,"2", EO489=0.75,"3", EO489=1,"4",EO489=1.25,"5", EO489=1.5,"6", EO489=1.75,"7", EO489=2,"8", EO489=2.25,"9", EO489=2.25,"9",EO489=2.5,"10", EO489=2.75,"11", EO489=3,"12", EO489=3.25,"13", EO489=3.5,"14", EO489=3.75,"15",EO489=4,"16", EO489=-0.25, "17", bq=-0.5, "18")</f>
        <v>0</v>
      </c>
      <c r="ES489" s="11" t="str">
        <f aca="false">IF(ER489=0,"1","2")</f>
        <v>1</v>
      </c>
      <c r="ET489" s="11" t="str">
        <f aca="false" t="array" ref="ET489">_xlfn.IFS(ER489=0,"0", ER489=0.25, "1", ER489=0.5,"2", ER489=0.75,"3", ER489=1,"4",ER489=1.25,"5", ER489=1.5,"6", ER489=1.75,"7", ER489=2,"8", ER489=2.25,"9", ER489=2.25,"9",ER489=2.5,"10", ER489=2.75,"11", ER489=3,"12", ER489=3.25,"13", ER489=3.5,"14", ER489=3.75,"15",ER489=4,"16", ER489=-0.25, "17", bq=-0.5, "18")</f>
        <v>0</v>
      </c>
      <c r="EV489" s="14" t="e">
        <f aca="false">VLOOKUP(EU489,LEYENDA!$G$2:$H$8,2,TRUE())</f>
        <v>#N/A</v>
      </c>
      <c r="EW489" s="14" t="e">
        <f aca="false" t="array" ref="EW489">_xlfn.IFS(EV489="0-5","1", EV489="6-12","2", EV489="13-18","3", EV489="19-24","4", EV489="25-36","5", EV489="37-48","6", EV489="49-60","7")</f>
        <v>#N/A</v>
      </c>
    </row>
    <row r="490" customFormat="false" ht="13.5" hidden="false" customHeight="false" outlineLevel="0" collapsed="false">
      <c r="A490" s="1" t="n">
        <v>173</v>
      </c>
      <c r="B490" s="2" t="n">
        <v>1</v>
      </c>
      <c r="C490" s="33" t="n">
        <v>46029</v>
      </c>
      <c r="E490" s="5" t="str">
        <f aca="false">VLOOKUP(A490,'286'!$A$3:$J$6279,10,FALSE())</f>
        <v>JUANG, XUEZHEN</v>
      </c>
      <c r="F490" s="4" t="str">
        <f aca="false">VLOOKUP(A490,'286'!$A$3:$I$1768,3,FALSE())</f>
        <v>JIXU</v>
      </c>
      <c r="G490" s="6" t="n">
        <f aca="false">VLOOKUP(A490,'286'!$A$3:$I$1768,4,FALSE())</f>
        <v>28109</v>
      </c>
      <c r="H490" s="7" t="n">
        <f aca="false">YEAR(C490)-YEAR(G490)</f>
        <v>50</v>
      </c>
      <c r="I490" s="1" t="str">
        <f aca="false">VLOOKUP(H490,LEYENDA!$C$2:$D$6,2,TRUE())</f>
        <v>41-60</v>
      </c>
      <c r="J490" s="5" t="str">
        <f aca="false">VLOOKUP(A490,'286'!$A$3:$I$1768,7,FALSE())</f>
        <v>H</v>
      </c>
      <c r="K490" s="8" t="n">
        <f aca="false">VLOOKUP(A490,'286'!$A$3:$I$1768,2,FALSE())</f>
        <v>0</v>
      </c>
      <c r="L490" s="4" t="str">
        <f aca="false">VLOOKUP(A490,'286'!$A$3:$I$1768,8,FALSE())</f>
        <v>D</v>
      </c>
      <c r="M490" s="4" t="str">
        <f aca="false">VLOOKUP(A490,'286'!$A$3:$I$1768,9,FALSE())</f>
        <v>D</v>
      </c>
      <c r="N490" s="8" t="str">
        <f aca="false">IF(R490=O490, "MISMA","CONTRARIA")</f>
        <v>MISMA</v>
      </c>
      <c r="O490" s="8" t="str">
        <f aca="false" t="array" ref="O490">_xlfn.IFS(L490="D","1", L490="I","2")</f>
        <v>1</v>
      </c>
      <c r="P490" s="8" t="e">
        <f aca="false" t="array" ref="P490">_xlfn.IFS(K490="OD","1", K490="OI","2")</f>
        <v>#N/A</v>
      </c>
      <c r="Q490" s="1" t="str">
        <f aca="false" t="array" ref="Q490">_xlfn.IFS(J490="M","1", J490="H","2")</f>
        <v>2</v>
      </c>
      <c r="R490" s="8" t="str">
        <f aca="false" t="array" ref="R490">_xlfn.IFS(M490="D","1", M490="I","2")</f>
        <v>1</v>
      </c>
      <c r="S490" s="1" t="str">
        <f aca="false" t="array" ref="S490">_xlfn.IFS(N490="CONTRARIA", "1",N490= "MISMA","2")</f>
        <v>2</v>
      </c>
      <c r="T490" s="1" t="str">
        <f aca="false" t="array" ref="T490">_xlfn.IFS(I490="0-12","1", I490="13-24","2", I490="25-40","3", I490="41-60","4", I490="61-100","5")</f>
        <v>4</v>
      </c>
      <c r="U490" s="9" t="n">
        <v>-2</v>
      </c>
      <c r="V490" s="10" t="str">
        <f aca="false">IF(U490="","",IF(AND(U490&gt;=-9,U490&lt;=-6.5),"-9 a -6,5",IF(AND(U490&gt;=-6,U490&lt;=-3.5),"-6 a -3,5",IF(AND(U490&gt;=-3,U490&lt;=-1),"-3 a -1",IF(U490=-0.5,"-0,5",IF(AND(U490&gt;=0,U490&lt;=2.5),"0 a 2,5",IF(AND(U490&gt;=3,U490&lt;=5.5),"3 a 5,5",IF(AND(U490&gt;=6,U490&lt;=8.5),"6 a 8,5",IF(AND(U490&gt;=9,U490&lt;=20),"9 a 20","Fuera de rango")))))))))</f>
        <v>-3 a -1</v>
      </c>
      <c r="W490" s="11" t="n">
        <f aca="false">IF(V490="","",IF(V490="-9 a -6,5",2,IF(V490="-6 a -3,5",3,IF(V490="-3 a -1",4,IF(V490="-0,5","NORMA",IF(V490="0 a 2,5",5,IF(V490="3 a 5,5",6,IF(V490="6 a 8,5",7,IF(V490="9 a 20",8,"Fuera de rango")))))))))</f>
        <v>4</v>
      </c>
      <c r="X490" s="9" t="n">
        <v>0</v>
      </c>
      <c r="Y490" s="11" t="str">
        <f aca="false">IF(X490="","",IF(AND(X490&gt;=0,X490&lt;=4),"0 a 4",IF(AND(X490&gt;=4.5,X490&lt;=8.5),"4,5 a 8,5",IF(X490=9,"9",IF(AND(X490&gt;=9.5,X490&lt;=13),"9,5 a 13",IF(AND(X490&gt;=13.5,X490&lt;=20),"13,5 a 20",IF(AND(X490&gt;=20.5,X490&lt;=35),"20,5 a 35","Fuera de rango")))))))</f>
        <v>0 a 4</v>
      </c>
      <c r="Z490" s="11" t="n">
        <f aca="false">IF(Y490="","",IF(Y490="0 a 4",1,IF(Y490="4,5 a 8,5",2,IF(Y490="9","NORMA",IF(Y490="9,5 a 13",3,IF(Y490="13,5 a 20",4,IF(Y490="20,5 a 35",5,"Fuera de rango")))))))</f>
        <v>1</v>
      </c>
      <c r="AA490" s="9" t="n">
        <v>26</v>
      </c>
      <c r="AB490" s="10" t="str">
        <f aca="false">IF(AA490="","",IF(AND(AA490&gt;=0,AA490&lt;=9),"0 a 9",IF(AND(AA490&gt;=9.5,AA490&lt;=18.5),"9,5 a 18,5",IF(AA490=19,"19",IF(AND(AA490&gt;=19.5,AA490&lt;=28),"19,5 a 28",IF(AND(AA490&gt;=28.5,AA490&lt;=40),"28,5 a 40","Fuera de rango"))))))</f>
        <v>19,5 a 28</v>
      </c>
      <c r="AC490" s="11" t="n">
        <f aca="false" t="array" ref="AC490">_xlfn.IFS(AB490="","",AB490="0 a 9",1,AB490="9,5 a 18,5",2,AB490="19","NORMA",AB490="19,5 a 28",3,AB490="28,5 a 40",4,TRUE(),"Fuera de rango")</f>
        <v>3</v>
      </c>
      <c r="AD490" s="9" t="n">
        <v>12</v>
      </c>
      <c r="AE490" s="10" t="str">
        <f aca="false">IF(AD490="","",IF(AND(AD490&gt;=-10,AD490&lt;=0),"De -10 a 0",IF(AND(AD490&gt;=0.5,AD490&lt;=9.5),"0,5 a 9,5",IF(AD490=10,"10",IF(AND(AD490&gt;=10.5,AD490&lt;=20),"10,5 a 20",IF(AND(AD490&gt;=20.5,AD490&lt;=40),"20,5 a 40","Fuera de rango"))))))</f>
        <v>10,5 a 20</v>
      </c>
      <c r="AF490" s="12" t="n">
        <f aca="false">IF(AD490="","",IF(AND(AD490&gt;=-10,AD490&lt;=0),1,IF(AND(AD490&gt;=0.5,AD490&lt;=9.5),2,IF(AD490=10,"NORMA",IF(AND(AD490&gt;=10.5,AD490&lt;=20),3,IF(AND(AD490&gt;=20.5,AD490&lt;=40),4,""))))))</f>
        <v>3</v>
      </c>
      <c r="AG490" s="9" t="n">
        <v>12</v>
      </c>
      <c r="AH490" s="10" t="str">
        <f aca="false">IF(AG490="","",IF(AND(AG490&gt;=0,AG490&lt;=4),"0 a 4",IF(AND(AG490&gt;=4.5,AG490&lt;=8.5),"4,5 a 8,5",IF(AG490=9,"9",IF(AND(AG490&gt;=9.5,AG490&lt;=13),"9,5 a 13",IF(AND(AG490&gt;=13.5,AG490&lt;=25),"13,5 a 25","Fuera de rango"))))))</f>
        <v>9,5 a 13</v>
      </c>
      <c r="AI490" s="10" t="n">
        <f aca="false">IF(AH490="","",IF(AH490="0 a 4",1,IF(AH490="4,5 a 8,5",2,IF(AH490="9","NORMA",IF(AH490="9,5 a 13",3,IF(AH490="13,5 a 25",4,""))))))</f>
        <v>3</v>
      </c>
      <c r="AJ490" s="9" t="n">
        <v>3</v>
      </c>
      <c r="AK490" s="10" t="str">
        <f aca="false">IF(AJ490="","",IF(AND(AJ490&gt;=-15,AJ490&lt;=-10.5),"-15 a -10,5",IF(AND(AJ490&gt;=-10,AJ490&lt;=-4),"-10 a -4",IF(AND(AJ490&gt;=-4.5,AJ490&lt;=0),"-4,5 a 0",IF(AND(AJ490&gt;=0.5,AJ490&lt;=4.5),"0,5 a 4,5",IF(AJ490=5,"5",IF(AND(AJ490&gt;=5.5,AJ490&lt;=10),"5,5 a 10",IF(AND(AJ490&gt;=10.5,AJ490&lt;=20),"10,5 a 20","Fuera de rango"))))))))</f>
        <v>0,5 a 4,5</v>
      </c>
      <c r="AL490" s="11" t="n">
        <f aca="false">IF(AK490="","",IF(AK490="-15 a -10,5",1,IF(AK490="-10 a -4",2,IF(AK490="-4,5 a 0",3,IF(AK490="0,5 a 4,5",4,IF(AK490="5","NORMA",IF(AK490="5,5 a 10",5,IF(AK490="10,5 a 20",6,"Error"))))))))</f>
        <v>4</v>
      </c>
      <c r="AM490" s="9" t="n">
        <v>0</v>
      </c>
      <c r="AN490" s="10" t="str">
        <f aca="false">IF(AM490="","",IF(AND(AM490&gt;=-7.5,AM490&lt;=-5.5),"-7,5 a -5,5",IF(AND(AM490&gt;=-5,AM490&lt;=-3),"-5 a -3",IF(AND(AM490&gt;=-2.5,AM490&lt;=-0.5),"-2,5 a -0,5",IF(AM490=0,"0,00",IF(AND(AM490&gt;=0.5,AM490&lt;=2.5),"0,5 a 2,5",IF(AND(AM490&gt;=3,AM490&lt;=5),"3 a 5",IF(AND(AM490&gt;=5.5,AM490&lt;=7.5),"5,5 a 7,5",IF(AND(AM490&gt;=8,AM490&lt;=10),"8 a 10","Fuera de rango")))))))))</f>
        <v>0,00</v>
      </c>
      <c r="AO490" s="11" t="str">
        <f aca="false">IF(AN490="","",IF(AN490="-7,5 a -5,5",1,IF(AN490="-5 a -3",2,IF(AN490="-2,5 a -0,5",3,IF(AN490="0,00","NORMA",IF(AN490="0,5 a 2,5",4,IF(AN490="3 a 5",5,IF(AN490="5,5 a 7,5",6,IF(AN490="8 a 10",7,"Error")))))))))</f>
        <v>NORMA</v>
      </c>
      <c r="AP490" s="9" t="n">
        <v>-6</v>
      </c>
      <c r="AQ490" s="10" t="str">
        <f aca="false">IF(AP490="","",IF(AND(AP490&gt;=-20,AP490&lt;=-9.5),"-20 a -9,5",IF(AND(AP490&gt;=-9,AP490&lt;=-6.5),"-9 a -6,5",IF(AP490=-6,"-6",IF(AND(AP490&gt;=-5.5,AP490&lt;=-3),"-5,5 a -3",IF(AND(AP490&gt;=-2.5,AP490&lt;=0),"-2,5 a 0",IF(AND(AP490&gt;=0.5,AP490&lt;=3),"0,5 a 3",IF(AND(AP490&gt;=3.5,AP490&lt;=6),"3,5 a 6",IF(AND(AP490&gt;=6.5,AP490&lt;=9),"6,5 a 9",IF(AND(AP490&gt;=9.5,AP490&lt;=20),"9,5 a 20","Fuera de rango"))))))))))</f>
        <v>-6</v>
      </c>
      <c r="AR490" s="11" t="str">
        <f aca="false">IF(AQ490="","",IF(AQ490="-20 a -9,5",1,IF(AQ490="-9 a -6,5",2,IF(AQ490="-6","NORMA",IF(AQ490="-5,5 a -3",3,IF(AQ490="-2,5 a 0",4,IF(AQ490="0,5 a 3",5,IF(AQ490="3,5 a 6",6,IF(AQ490="6,5 a 9",7,IF(AQ490="9,5 a 20",8,""))))))))))</f>
        <v>NORMA</v>
      </c>
      <c r="AS490" s="9" t="n">
        <v>-1</v>
      </c>
      <c r="AT490" s="10" t="str">
        <f aca="false">IF(AS490="","",IF(AND(AS490&gt;=-16,AS490&lt;=-14),"-16 a -14",IF(AND(AS490&gt;=-13.5,AS490&lt;=-11.5),"-13,5 a -11,5",IF(AND(AS490&gt;=-11,AS490&lt;=-9),"-11 a -9",IF(AND(AS490&gt;=-8.5,AS490&lt;=-6.5),"-8,5 a -6,5",IF(AND(AS490&gt;=-6,AS490&lt;=-4),"-6 a -4",IF(AND(AS490&gt;=-3.5,AS490&lt;=-1.5),"-3,5 a -1,5",IF(AND(AS490&gt;=-1,AS490&lt;=1),"-1 a 1",IF(AND(AS490&gt;=1.5,AS490&lt;=3.5),"1,5 a 3,5",IF(AND(AS490&gt;=4,AS490&lt;=6),"4 a 6",IF(AND(AS490&gt;=6.5,AS490&lt;=8.5),"6,5 a 8,5",IF(AND(AS490&gt;=9,AS490&lt;=11),"9 a 11",IF(AND(AS490&gt;=11.5,AS490&lt;=13.5),"11,5 a 13,5",IF(AND(AS490&gt;=14,AS490&lt;=16),"14 a 16",IF(AND(AS490&gt;=16.5,AS490&lt;=18.5),"16,5 a 18,5",IF(AND(AS490&gt;=19,AS490&lt;=21),"19 a 21","Fuera de rango"))))))))))))))))</f>
        <v>-1 a 1</v>
      </c>
      <c r="AU490" s="11" t="n">
        <f aca="false" t="array" ref="AU490">IF(AT490="","",_xlfn.IFS(AT490="-16 a -14",1,AT490="-13,5 a -11,5",2,AT490="-11 a -9",3,AT490="-8,5 a -6,5",4,AT490="-6 a -4",5,AT490="-3,5 a -1,5",6,AT490="-1 a 1",7,AT490="1,5 a 3,5",8,AT490="4 a 6","NORMA",AT490="6,5 a 8,5",9,AT490="9 a 11",10,AT490="11,5 a 13,5",11,AT490="14 a 16",12,AT490="16,5 a 18,5",13,AT490="19 a 21",14,TRUE(),""))</f>
        <v>7</v>
      </c>
      <c r="AV490" s="9" t="n">
        <v>2</v>
      </c>
      <c r="AW490" s="10" t="str">
        <f aca="false">IF(AV490="","",IF(AND(AV490&gt;=-1,AV490&lt;=-0.5),"-1 a -0,5",IF(AND(AV490&gt;-0.5,AV490&lt;=0),"De -0,5 a 0",IF(AND(AV490&gt;=0.25,AV490&lt;=0.75),"0,25 a 0,75",IF(AND(AV490&gt;=1,AV490&lt;=1.5),"1 a 1,5",IF(AND(AV490&gt;=1.75,AV490&lt;=2.25),"1,75 a 2,25",IF(AND(AV490&gt;=2.5,AV490&lt;=3),"2,5 a 3",IF(AND(AV490&gt;=3.25,AV490&lt;=3.75),"3,25 a 3,75","Fuera de rango"))))))))</f>
        <v>1,75 a 2,25</v>
      </c>
      <c r="AX490" s="10" t="n">
        <f aca="false">IF(AW490="","",IF(OR(AW490="-1 a -0,5",AW490="-1 a -0.5"),1,IF(OR(AW490="De -0,5 a 0",AW490="-0,5 a 0",AW490="De -0.5 a 0"),2,IF(OR(AW490="0,25 a 0,75",AW490="0.25 a 0.75"),"NORMA",IF(OR(AW490="1 a 1,5",AW490="1 a 1.5"),3,IF(OR(AW490="1,75 a 2,25",AW490="1.75 a 2.25"),4,IF(OR(AW490="2,5 a 3",AW490="2.5 a 3"),5,IF(OR(AW490="3,25 a 3,75",AW490="3.25 a 3.75"),6,""))))))))</f>
        <v>4</v>
      </c>
      <c r="AY490" s="9" t="n">
        <v>-6</v>
      </c>
      <c r="AZ490" s="10" t="str">
        <f aca="false">IF(AY490="","",IF(AND(AY490&gt;=-20,AY490&lt;=-9.5),"-20 a -9,5",IF(AND(AY490&gt;=-9,AY490&lt;=-6.5),"-9 a -6,5",IF(AY490=-6,"-6",IF(AND(AY490&gt;=-5.5,AY490&lt;=-3),"-5,5 a -3",IF(AND(AY490&gt;=-2.5,AY490&lt;=0),"-2,5 a 0",IF(AND(AY490&gt;=0.5,AY490&lt;=3),"0,5 a 3",IF(AND(AY490&gt;=3.5,AY490&lt;=6),"3,5 a 6","Fuera de rango"))))))))</f>
        <v>-6</v>
      </c>
      <c r="BA490" s="11" t="str">
        <f aca="false">IF(AZ490="","",IF(AZ490="-20 a -9,5",1,IF(AZ490="-9 a -6,5",2,IF(AZ490="-6","NORMA",IF(AZ490="-5,5 a -3",3,IF(AZ490="-2,5 a 0",4,IF(AZ490="0,5 a 3",5,IF(AZ490="3,5 a 6",6,""))))))))</f>
        <v>NORMA</v>
      </c>
      <c r="BB490" s="9" t="n">
        <v>0</v>
      </c>
      <c r="BC490" s="10" t="str">
        <f aca="false" t="array" ref="BC490">IF(BB490="","",_xlfn.IFS(AND(BB490&gt;=0,BB490&lt;=2),"0 a 2",AND(BB490&gt;=2.5,BB490&lt;=4.5),"2,5 a 4,5",AND(BB490&gt;=5,BB490&lt;=7),"5 a 7",AND(BB490&gt;=7.5,BB490&lt;=9.5),"7,5 a 9,5",AND(BB490&gt;=10,BB490&lt;=12),"10 a 12",AND(BB490&gt;=12.5,BB490&lt;=14.5),"12,5 a 14,5",BB490=15,"15",AND(BB490&gt;=15.5,BB490&lt;=17.5),"15,5 a 17,5",AND(BB490&gt;=18,BB490&lt;=20),"18 a 20",AND(BB490&gt;=20.5,BB490&lt;=22.5),"20,5 a 22,5",AND(BB490&gt;=23,BB490&lt;=25),"23 a 25",TRUE(),"Fuera de rango"))</f>
        <v>0 a 2</v>
      </c>
      <c r="BD490" s="11" t="n">
        <f aca="false" t="array" ref="BD490">IF(BC490="","",_xlfn.IFS(BC490="0 a 2",1,BC490="2,5 a 4,5",2,BC490="5 a 7",3,BC490="7,5 a 9,5",4,BC490="10 a 12",5,BC490="12,5 a 14,5",6,BC490="15","NORMA",BC490="15,5 a 17,5",7,BC490="18 a 20",8,BC490="20,5 a 22,5",9,BC490="23 a 25",10,TRUE(),"Fuera de rango"))</f>
        <v>1</v>
      </c>
      <c r="BE490" s="9" t="n">
        <v>21</v>
      </c>
      <c r="BF490" s="10" t="str">
        <f aca="false">IF(BE490="","",IF(AND(BE490&gt;=-20,BE490&lt;=-10),"-20 a -10",IF(AND(BE490&gt;=-9.5,BE490&lt;=0.5),"-9,5 a 0,5",IF(AND(BE490&gt;=1,BE490&lt;=11),"1 a 11",IF(AND(BE490&gt;=11.5,BE490&lt;=20.5),"11,5 a 20,5",IF(BE490=21,"21",IF(AND(BE490&gt;=21.5,BE490&lt;=31.5),"21,5 a 31,5",IF(AND(BE490&gt;=32,BE490&lt;=42),"32 a 42","Fuera de rango"))))))))</f>
        <v>21</v>
      </c>
      <c r="BG490" s="11" t="str">
        <f aca="false">IF(BF490="","",IF(BF490="-20 a -10",1,IF(BF490="-9,5 a 0,5",2,IF(BF490="1 a 11",3,IF(BF490="11,5 a 20,5",4,IF(BF490="21","NORMA",IF(BF490="21,5 a 31,5",5,IF(BF490="32 a 42",6,""))))))))</f>
        <v>NORMA</v>
      </c>
      <c r="BH490" s="9" t="n">
        <v>3</v>
      </c>
      <c r="BI490" s="10" t="str">
        <f aca="false">IF(BH490="","",IF(AND(BH490&gt;=-20,BH490&lt;=-15),"-20 a -15",IF(AND(BH490&gt;=-14.5,BH490&lt;=-9.5),"-14,5 a -9,5",IF(AND(BH490&gt;=-9,BH490&lt;=-4),"-9 a -4",IF(AND(BH490&gt;=-3.5,BH490&lt;=2.5),"-3,5 a 2,5",IF(AND(BH490&gt;=3,BH490&lt;=8),"3 a 8",IF(AND(BH490&gt;=8.5,BH490&lt;=14.5),"8,5 a 14,5",IF(BH490=15,"15",IF(AND(BH490&gt;=15.5,BH490&lt;=20.5),"15,5 a 20,5",IF(AND(BH490&gt;=21,BH490&lt;=26),"21 a 26","Fuera de rango"))))))))))</f>
        <v>3 a 8</v>
      </c>
      <c r="BJ490" s="11" t="n">
        <f aca="false">IF(BI490="","",IF(BI490="-20 a -15",1,IF(BI490="-14,5 a -9,5",2,IF(BI490="-9 a -4",3,IF(BI490="-3,5 a 2,5",4,IF(BI490="3 a 8",5,IF(BI490="8,5 a 14,5",6,IF(BI490="15","NORMA",IF(BI490="15,5 a 20,5",7,IF(BI490="21 a 26",8,IF(BI490="26,5 a 31,5",9,"")))))))))))</f>
        <v>5</v>
      </c>
      <c r="BK490" s="9" t="n">
        <v>0</v>
      </c>
      <c r="BL490" s="10" t="str">
        <f aca="false">IF(BK490="","",IF(AND(BK490&gt;=0,BK490&lt;=2),"0 - 2",IF(AND(BK490&gt;=2.5,BK490&lt;=4.5),"2,5 - 4,5",IF(AND(BK490&gt;=5,BK490&lt;=7),"5 - 7",IF(AND(BK490&gt;=7.5,BK490&lt;=9.5),"7,5 - 9,5",IF(AND(BK490&gt;=10,BK490&lt;=12),"10 - 12",IF(AND(BK490&gt;=12.5,BK490&lt;=13.5),"12,5 - 13,5",IF(BK490=14,"14",IF(AND(BK490&gt;=14.5,BK490&lt;=16.5),"14,5 - 16,5",IF(AND(BK490&gt;=17,BK490&lt;=19),"17 - 19",IF(AND(BK490&gt;=19.5,BK490&lt;=21.5),"19,5 - 21,5",IF(AND(BK490&gt;=22,BK490&lt;=24),"22 - 24",IF(AND(BK490&gt;=24.5,BK490&lt;=26.5),"24,5 - 26,5",IF(AND(BK490&gt;=27,BK490&lt;=29),"27 - 29",IF(AND(BK490&gt;=29.5,BK490&lt;=30),"29,5 - 30","Fuera de rango")))))))))))))))</f>
        <v>0 - 2</v>
      </c>
      <c r="BM490" s="11" t="n">
        <f aca="false">IF(BL490="","",IF(BL490="0 - 2",1,IF(BL490="2,5 - 4,5",2,IF(BL490="5 - 7",3,IF(BL490="7,5 - 9,5",4,IF(BL490="10 - 12",5,IF(BL490="12,5 - 13,5",6,IF(BL490="14","NORMA",IF(BL490="14,5 - 16,5",7,IF(BL490="17 - 19",8,IF(BL490="19,5 - 21,5",9,IF(BL490="22 - 24",10,IF(BL490="24,5 - 26,5",11,IF(BL490="27 - 29",12,IF(BL490="29,5 - 30",13,"")))))))))))))))</f>
        <v>1</v>
      </c>
      <c r="BN490" s="9" t="n">
        <v>22</v>
      </c>
      <c r="BO490" s="11" t="str">
        <f aca="false">IF(BN490="","",IF(AND(BN490&gt;=-20,BN490&lt;=-10),"-20 a -10",IF(AND(BN490&gt;=-9.5,BN490&lt;=0.5),"-9,5 a 0,5",IF(AND(BN490&gt;=1,BN490&lt;=11),"1 a 11",IF(AND(BN490&gt;=11.5,BN490&lt;=21.5),"11,5 a 21,5",IF(BN490=22,"22",IF(AND(BN490&gt;=22.5,BN490&lt;=32.5),"22,5 a 32,5",IF(AND(BN490&gt;=33,BN490&lt;=43),"33 a 43","Fuera de rango"))))))))</f>
        <v>22</v>
      </c>
      <c r="BP490" s="11" t="str">
        <f aca="false">IF(BO490="","",IF(BO490="-20 a -10",1,IF(BO490="-9,5 a 0,5",2,IF(BO490="1 a 11",3,IF(BO490="11,5 a 21,5",4,IF(BO490="22","NORMA",IF(BO490="22,5 a 32,5",5,IF(BO490="33 a 43",6,""))))))))</f>
        <v>NORMA</v>
      </c>
      <c r="BQ490" s="9" t="n">
        <v>12</v>
      </c>
      <c r="BR490" s="10" t="str">
        <f aca="false">IF(BQ490="","",IF(AND(BQ490&gt;=-20,BQ490&lt;=-15),"-20 a -15",IF(AND(BQ490&gt;=-14.5,BQ490&lt;=-9.5),"-14,5 a -9,5",IF(AND(BQ490&gt;=-9,BQ490&lt;=-4),"-9 a -4",IF(AND(BQ490&gt;=-3.5,BQ490&lt;=2.5),"-3,5 a 2,5",IF(AND(BQ490&gt;=3,BQ490&lt;=8),"3 a 8",IF(AND(BQ490&gt;=8.5,BQ490&lt;=13.5),"8,5 a 13,5",IF(AND(BQ490&gt;=14,BQ490&lt;=17.5),"14 a 17,5",IF(BQ490=18,"18",IF(AND(BQ490&gt;=18.5,BQ490&lt;=23.5),"18,5 a 23,5",IF(AND(BQ490&gt;=24,BQ490&lt;=29),"24 a 29",IF(AND(BQ490&gt;=29.5,BQ490&lt;=34.5),"29,5 a 34,5",IF(AND(BQ490&gt;=35,BQ490&lt;=40),"35 a 40","Fuera de rango")))))))))))))</f>
        <v>8,5 a 13,5</v>
      </c>
      <c r="BS490" s="11" t="n">
        <f aca="false">IF(BR490="","",IF(BR490="-20 a -15",1,IF(BR490="-14,5 a -9,5",2,IF(BR490="-9 a -4",3,IF(BR490="-3,5 a 2,5",4,IF(BR490="3 a 8",5,IF(BR490="8,5 a 13,5",6,IF(BR490="14 a 17,5",7,IF(BR490="18","NORMA",IF(BR490="18,5 a 23,5",8,IF(BR490="24 a 29",9,IF(BR490="29,5 a 34,5",10,IF(BR490="35 a 40",11,"")))))))))))))</f>
        <v>6</v>
      </c>
      <c r="BT490" s="9" t="n">
        <v>0</v>
      </c>
      <c r="BU490" s="10" t="str">
        <f aca="false">IF(BT490="","",IF(AND(BT490&gt;=-20,BT490&lt;=-18),"-20 a -18",IF(AND(BT490&gt;=-17.5,BT490&lt;=-15.5),"-17,5 a -15,5",IF(AND(BT490&gt;=-15,BT490&lt;=-13),"-15 a -13",IF(AND(BT490&gt;=-12.5,BT490&lt;=-10.5),"-12,5 a -10,5",IF(AND(BT490&gt;=-10,BT490&lt;=-8),"-10 a -8",IF(AND(BT490&gt;=-7.5,BT490&lt;=-5.5),"-7,5 a -5,5",IF(AND(BT490&gt;=-5,BT490&lt;=-3),"-5 a -3",IF(AND(BT490&gt;=-2.5,BT490&lt;=-0.5),"-2,5 a -0,5",IF(BT490=0,"0",IF(AND(BT490&gt;=0.5,BT490&lt;=2.5),"0,5 a 2,5",IF(AND(BT490&gt;=3,BT490&lt;=5),"3 a 5",IF(AND(BT490&gt;=5.5,BT490&lt;=7.5),"5,5 a 7,5",IF(AND(BT490&gt;=8,BT490&lt;=10),"8 a 10",IF(AND(BT490&gt;=10.5,BT490&lt;=12.5),"10,5 a 12,5",IF(AND(BT490&gt;=13,BT490&lt;=15),"13 a 15",IF(AND(BT490&gt;=15.5,BT490&lt;=17.5),"15,5 a 17,5",IF(AND(BT490&gt;=18,BT490&lt;=20),"18 a 20","Fuera de rango"))))))))))))))))))</f>
        <v>0</v>
      </c>
      <c r="BV490" s="11" t="str">
        <f aca="false">IF(BT490="","",IF(BT490=0,"NORMA",IF(AND(BT490&gt;=-20,BT490&lt;=-18),2,IF(AND(BT490&gt;=-17.5,BT490&lt;=-15.5),2,IF(AND(BT490&gt;=-15,BT490&lt;=-13),3,IF(AND(BT490&gt;=-12.5,BT490&lt;=-10.5),4,IF(AND(BT490&gt;=-10,BT490&lt;=-8),5,IF(AND(BT490&gt;=-7.5,BT490&lt;=-5.5),6,IF(AND(BT490&gt;=-5,BT490&lt;=-3),7,IF(AND(BT490&gt;=-2.5,BT490&lt;=-0.5),8,IF(AND(BT490&gt;=0.5,BT490&lt;=2.5),9,IF(AND(BT490&gt;=3,BT490&lt;=5),10,IF(AND(BT490&gt;=5.5,BT490&lt;=7.5),11,IF(AND(BT490&gt;=8,BT490&lt;=10),12,IF(AND(BT490&gt;=10.5,BT490&lt;=12.5),13,IF(AND(BT490&gt;=13,BT490&lt;=15),14,IF(AND(BT490&gt;=15.5,BT490&lt;=17.5),15,IF(AND(BT490&gt;=18,BT490&lt;=20),16,"Fuera de rango"))))))))))))))))))</f>
        <v>NORMA</v>
      </c>
      <c r="BW490" s="9" t="n">
        <v>-3.25</v>
      </c>
      <c r="BX490" s="10" t="n">
        <f aca="false">18.5- (0.3*H490)</f>
        <v>3.5</v>
      </c>
      <c r="BY490" s="10" t="n">
        <f aca="false">(BW490)-(BX490)</f>
        <v>-6.75</v>
      </c>
      <c r="BZ490" s="10" t="str">
        <f aca="false">IF(BY490="","",IF(BY490&lt;-27.5,"De -30 a -28",IF(BY490&lt;-25,"De -27,5 a -25,5",IF(BY490&lt;-22.5,"De -25 a -23",IF(BY490&lt;-20,"De -22,5 a -20,5",IF(BY490&lt;-17.5,"De -20 a -18",IF(BY490&lt;-15,"De -17,5 a -15,5",IF(BY490&lt;-12.5,"De -15 a -13",IF(BY490&lt;-10,"De -12,5 a -10,5",IF(BY490&lt;-7.5,"De -10 a -8",IF(BY490&lt;-5,"De -7,5 a -5,5",IF(BY490&lt;-2.5,"De -5 a -3",IF(BY490&lt;0,"De -2,5 a -0,5",IF(BY490&lt;2.5,"De 0 a 2",IF(BY490&lt;5,"De 2,5 a 4,5",IF(BY490&lt;7.5,"De 5 a 7",IF(BY490&lt;10,"De 7,5 a 9,5",IF(BY490&lt;12.5,"De 10 a 12",IF(BY490&lt;15,"De 12,5 a 14,5",IF(BY490&lt;17.5,"De 15 a 17",IF(BY490&lt;20,"De 17,5 a 19,5",IF(BY490&lt;22.5,"De 20 a 22",IF(BY490&lt;25,"De 22,5 a 24,5",IF(BY490&lt;27.5,"De 25 a 27","De 27,5 a 30"))))))))))))))))))))))))</f>
        <v>De -7,5 a -5,5</v>
      </c>
      <c r="CA490" s="12" t="n">
        <f aca="false">IF(BY490="","",IF(BY490&lt;=-28,1,IF(BY490&lt;=-25.5,2,IF(BY490&lt;=-23,3,IF(BY490&lt;=-20.5,4,IF(BY490&lt;=-18,5,IF(BY490&lt;=-15.5,6,IF(BY490&lt;=-13,7,IF(BY490&lt;=-10.5,8,IF(BY490&lt;=-8,9,IF(BY490&lt;=-5.5,10,IF(BY490&lt;=-3,11,IF(BY490&lt;=-0.5,12,IF(BY490&lt;=2,13,IF(BY490&lt;=4.5,14,IF(BY490&lt;=7,15,IF(BY490&lt;=9.5,16,IF(BY490&lt;=12,17,IF(BY490&lt;=14.5,18,IF(BY490&lt;=17,19,IF(BY490&lt;=19.5,20,IF(BY490&lt;=22,21,IF(BY490&lt;=24.5,22,IF(BY490&lt;=27,23,IF(BY490&lt;=30,24,"Fuera de rango")))))))))))))))))))))))))</f>
        <v>10</v>
      </c>
      <c r="CB490" s="9" t="n">
        <v>-3.5</v>
      </c>
      <c r="CC490" s="10" t="n">
        <f aca="false">18.5- (0.3*H490)</f>
        <v>3.5</v>
      </c>
      <c r="CD490" s="10" t="n">
        <f aca="false">(CB490)-(CC490)</f>
        <v>-7</v>
      </c>
      <c r="CE490" s="10" t="str">
        <f aca="false">IF(CD490="","",IF(CD490&lt;-27.5,"De -30 a -28",IF(CD490&lt;-25,"De -27,5 a -25,5",IF(CD490&lt;-22.5,"De -25 a -23",IF(CD490&lt;-20,"De -22,5 a -20,5",IF(CD490&lt;-17.5,"De -20 a -18",IF(CD490&lt;-15,"De -17,5 a -15,5",IF(CD490&lt;-12.5,"De -15 a -13",IF(CD490&lt;-10,"De -12,5 a -10,5",IF(CD490&lt;-7.5,"De -10 a -8",IF(CD490&lt;-5,"De -7,5 a -5,5",IF(CD490&lt;-2.5,"De -5 a -3",IF(CD490&lt;0,"De -2,5 a -0,5",IF(CD490&lt;=2,"De 0 a 2",IF(CD490&lt;=4.5,"De 2,5 a 4,5",IF(CD490&lt;=7,"De 5 a 7",IF(CD490&lt;=9.5,"De 7,5 a 9,5",IF(CD490&lt;=12,"De 10 a 12",IF(CD490&lt;=14.5,"De 12,5 a 14,5",IF(CD490&lt;=17,"De 15 a 17",IF(CD490&lt;=19.5,"De 17,5 a 19,5",IF(CD490&lt;=22,"De 20 a 22",IF(CD490&lt;=24.5,"De 22,5 a 24,5",IF(CD490&lt;=27,"De 25 a 27","De 27,5 a 30"))))))))))))))))))))))))</f>
        <v>De -7,5 a -5,5</v>
      </c>
      <c r="CF490" s="12" t="n">
        <f aca="false">IF(CD490="","",IF(CD490&lt;-27.5,1,IF(CD490&lt;-25,2,IF(CD490&lt;-22.5,3,IF(CD490&lt;-20,4,IF(CD490&lt;-17.5,5,IF(CD490&lt;-15,6,IF(CD490&lt;-12.5,7,IF(CD490&lt;-10,8,IF(CD490&lt;-7.5,9,IF(CD490&lt;-5,10,IF(CD490&lt;-2.5,11,IF(CD490&lt;0,12,IF(CD490&lt;2.5,13,IF(CD490&lt;5,14,IF(CD490&lt;7.5,15,IF(CD490&lt;10,16,IF(CD490&lt;12.5,17,IF(CD490&lt;15,18,IF(CD490&lt;17.5,19,IF(CD490&lt;20,20,IF(CD490&lt;22.5,21,IF(CD490&lt;25,22,IF(CD490&lt;27.5,23,24))))))))))))))))))))))))</f>
        <v>10</v>
      </c>
      <c r="CG490" s="9" t="n">
        <v>-1.5</v>
      </c>
      <c r="CH490" s="10" t="str">
        <f aca="false">IF(CG490="","",IF(AND(CG490&gt;=-10,CG490&lt;=-9.5),"-10 a -9,5",IF(AND(CG490&gt;-9.5,CG490&lt;=-8.5),"-9 a -8,5",IF(AND(CG490&gt;-8.5,CG490&lt;=-7.5),"-8 a -7,5",IF(AND(CG490&gt;-7.5,CG490&lt;=-6.5),"-7 a -6,5",IF(AND(CG490&gt;-6.5,CG490&lt;=-5.5),"-6 a -5,5",IF(AND(CG490&gt;-5.5,CG490&lt;=-4.5),"-5 a -4,5",IF(AND(CG490&gt;-4.5,CG490&lt;=-3.5),"-4 a -3,5",IF(AND(CG490&gt;-3.5,CG490&lt;=-2.5),"-3 a -2,5",IF(CG490=-2.25,"-2,25",IF(AND(CG490&gt;-2.5,CG490&lt;=-1.5),"-2 a -1,5",IF(AND(CG490&gt;-1.5,CG490&lt;=-0.5),"-1 a -0,5",IF(AND(CG490&gt;-0.5,CG490&lt;=0.5),"0 a 0,5",IF(AND(CG490&gt;0.5,CG490&lt;=1.5),"1 a 1,5",IF(AND(CG490&gt;1.5,CG490&lt;=2.5),"2 a 2,5",IF(AND(CG490&gt;2.5,CG490&lt;=3.5),"3 a 3,5",IF(AND(CG490&gt;3.5,CG490&lt;=4.5),"4 a 4,5",IF(AND(CG490&gt;4.5,CG490&lt;=5.5),"5 a 5,5",IF(AND(CG490&gt;5.5,CG490&lt;=6.5),"6 a 6,5",IF(AND(CG490&gt;6.5,CG490&lt;=7.5),"7 a 7,5",IF(AND(CG490&gt;7.5,CG490&lt;=8.5),"8 a 8,5",IF(AND(CG490&gt;8.5,CG490&lt;=9.5),"9 a 9,5",IF(CG490&gt;=10,"10","Fuera de rango")))))))))))))))))))))))</f>
        <v>-2 a -1,5</v>
      </c>
      <c r="CI490" s="11" t="n">
        <f aca="false">IF(CG490="","",IF(CG490=-2.25,"NORMA",IF(CG490&lt;=-9.5,1,IF(CG490&lt;=-8.5,2,IF(CG490&lt;=-7.5,3,IF(CG490&lt;=-6.5,4,IF(CG490&lt;=-5.5,5,IF(CG490&lt;=-4.5,6,IF(CG490&lt;=-3.5,7,IF(CG490&lt;=-2.5,8,IF(CG490&lt;=-1.5,9,IF(CG490&lt;=-0.5,10,IF(CG490&lt;=0.5,11,IF(CG490&lt;=1.5,12,IF(CG490&lt;=2.5,13,IF(CG490&lt;=3.5,14,IF(CG490&lt;=4.5,15,IF(CG490&lt;=5.5,16,IF(CG490&lt;=6.5,17,IF(CG490&lt;=7.5,18,IF(CG490&lt;=8.5,19,IF(CG490&lt;=9.5,20,IF(CG490=10,21,"Fuera de rango")))))))))))))))))))))))</f>
        <v>9</v>
      </c>
      <c r="CJ490" s="9" t="n">
        <v>1.25</v>
      </c>
      <c r="CK490" s="10" t="str">
        <f aca="false">IF(CJ490="","",IF(AND(CJ490&gt;=-6,CJ490&lt;=-5.5),"-6 a -5,5",IF(AND(CJ490&gt;-5.5,CJ490&lt;=-4.5),"-5 a -4,5",IF(AND(CJ490&gt;-4.5,CJ490&lt;=-3.5),"-4 a -3,5",IF(AND(CJ490&gt;-3.5,CJ490&lt;=-2.5),"-3 a -2,5",IF(AND(CJ490&gt;-2.5,CJ490&lt;=-1.5),"-2 a -1,5",IF(AND(CJ490&gt;-1.5,CJ490&lt;=-0.5),"-1 a -0,5",IF(AND(CJ490&gt;-0.5,CJ490&lt;=0.5),"0 a 0,5",IF(AND(CJ490&gt;0.5,CJ490&lt;=1.5),"1 a 1,5",IF(AND(CJ490&gt;1.5,CJ490&lt;2.5),"2",IF(AND(CJ490&gt;=2.5,CJ490&lt;=3),"2,5 a 3",IF(AND(CJ490&gt;3,CJ490&lt;=4),"3,5 a 4",IF(AND(CJ490&gt;4,CJ490&lt;=5),"4,5 a 5",IF(AND(CJ490&gt;5,CJ490&lt;=6),"5,5 a 6",IF(AND(CJ490&gt;6,CJ490&lt;=7),"6,5 a 7",IF(AND(CJ490&gt;7,CJ490&lt;=8),"7,5 a 8",IF(AND(CJ490&gt;8,CJ490&lt;=9.5),"8,5 a 9,5",IF(CJ490=10,"10","Fuera de rango"))))))))))))))))))</f>
        <v>1 a 1,5</v>
      </c>
      <c r="CL490" s="11" t="n">
        <f aca="false">IF(CK490="","",IF(OR(CK490="-6 a -5,5",CK490="-6 - -5,5"),1,IF(OR(CK490="-5 a -4,5",CK490="-5 - -4,5"),2,IF(OR(CK490="-4 a -3,5",CK490="-4 - -3,5"),3,IF(OR(CK490="-3 a -2,5",CK490="-3 - -2,5"),4,IF(OR(CK490="-2 a -1,5",CK490="-2 - -1,5"),5,IF(OR(CK490="-1 a -0,5",CK490="-1 - -0,5"),6,IF(OR(CK490="0 a 0,5",CK490="0 - 0,5"),7,IF(OR(CK490="1 a 1,5",CK490="1 - 1,5"),8,IF(CK490="2","NORMA",IF(OR(CK490="2,5 a 3",CK490="2,5 - 3"),9,IF(OR(CK490="3,5 a 4",CK490="3,5 - 4"),10,IF(OR(CK490="4,5 a 5",CK490="4,5 - 5"),11,IF(OR(CK490="5,5 a 6",CK490="5,5 - 6"),12,IF(OR(CK490="6,5 a 7",CK490="6,5 - 7"),13,IF(OR(CK490="7,5 a 8",CK490="7,5 - 8"),14,IF(OR(CK490="8,5 a 9",CK490="8,5 - 9,5",CK490="9 a 9,5"),15,IF(CK490="10",15,IF(OR(CK490="0,5 a 1",CK490="0,5 - 1"),7,"Fuera de rango")))))))))))))))))))</f>
        <v>8</v>
      </c>
      <c r="CN490" s="10" t="str">
        <f aca="false">IF(CM490=0,"0", " ")</f>
        <v>0</v>
      </c>
      <c r="CO490" s="10" t="str">
        <f aca="false">IF(CM490&gt;0,"EME"," ")</f>
        <v> </v>
      </c>
      <c r="CQ490" s="10" t="str">
        <f aca="false">IF(CP490&gt;0,"0", " ")</f>
        <v> </v>
      </c>
      <c r="CR490" s="10" t="str">
        <f aca="false">IF(CP490&gt;0,"EME"," ")</f>
        <v> </v>
      </c>
      <c r="CS490" s="9" t="n">
        <v>0</v>
      </c>
      <c r="CV490" s="9" t="n">
        <v>0</v>
      </c>
      <c r="CY490" s="9" t="n">
        <v>-1.25</v>
      </c>
      <c r="DB490" s="9" t="n">
        <v>-2.5</v>
      </c>
      <c r="DC490" s="11" t="str">
        <f aca="false">IF(DB490&lt;0,"2"," ")</f>
        <v>2</v>
      </c>
      <c r="DD490" s="11" t="str">
        <f aca="false">IF(DB490&lt;0,"MIO"," ")</f>
        <v>MIO</v>
      </c>
      <c r="DE490" s="9" t="n">
        <v>-1.75</v>
      </c>
      <c r="DF490" s="10" t="str">
        <f aca="false">IF(DE490&lt;0,"3"," ")</f>
        <v>3</v>
      </c>
      <c r="DG490" s="10" t="str">
        <f aca="false">IF(DE490&lt;0,"AST"," ")</f>
        <v>AST</v>
      </c>
      <c r="DH490" s="9" t="n">
        <v>-1</v>
      </c>
      <c r="DI490" s="10" t="str">
        <f aca="false">IF(DH490&lt;0,"3"," ")</f>
        <v>3</v>
      </c>
      <c r="DJ490" s="10" t="str">
        <f aca="false">IF(DH490&lt;0,"AST"," ")</f>
        <v>AST</v>
      </c>
      <c r="DK490" s="9" t="n">
        <v>2.5</v>
      </c>
      <c r="DL490" s="10" t="str">
        <f aca="false">IF(DK490&gt;0,"4"," ")</f>
        <v>4</v>
      </c>
      <c r="DM490" s="10" t="str">
        <f aca="false">IF(DK490&gt;0,"PRE"," ")</f>
        <v>PRE</v>
      </c>
      <c r="DN490" s="9" t="n">
        <v>2.5</v>
      </c>
      <c r="DO490" s="10" t="str">
        <f aca="false">IF(DN490&gt;0,"4"," ")</f>
        <v>4</v>
      </c>
      <c r="DP490" s="10" t="str">
        <f aca="false">IF(DN490&gt;0,"PRE"," ")</f>
        <v>PRE</v>
      </c>
      <c r="DS490" s="12" t="str">
        <f aca="false">CONCATENATE(CO490,CU490,DA490,DG490,DM490)</f>
        <v> ASTPRE</v>
      </c>
      <c r="DT490" s="10" t="e">
        <f aca="false" t="array" ref="DT490">_xlfn.IFS(DS490="EME    ","0", DS490=" HIP   ","1", DS490="  MIO  ","2", DS490="   AST ","3", DS490="    PRE","4", DS490="EME   PRE","5", DS490=" HIP  PRE","6", DS490=" HIP AST ","7", DS490="  MIO PRE","8", DS490="  MIOAST ","9", DS490="   ASTPRE","10",DS490=" HIP ASTPRE","11", DS490="  MIOASTPRE","12", DS490="     ","0")</f>
        <v>#N/A</v>
      </c>
      <c r="DV490" s="1" t="e">
        <f aca="false" t="array" ref="DV490">_xlfn.IFS(DU490="SI","2", DU490="NO","1")</f>
        <v>#N/A</v>
      </c>
      <c r="DX490" s="11" t="str">
        <f aca="false">IF(DW490=0,"1","2")</f>
        <v>1</v>
      </c>
      <c r="DY490" s="11" t="str">
        <f aca="false" t="array" ref="DY490">_xlfn.IFS(DW490=0,"0", DW490=0.25, "1", DW490=0.5,"2", DW490=0.75,"3", DW490=1,"4",DW490=1.25,"5", DW490=1.5,"6", DW490=1.75,"7", DW490=2,"8")</f>
        <v>0</v>
      </c>
      <c r="EA490" s="11" t="str">
        <f aca="false">IF(DZ490=0,"1","2")</f>
        <v>1</v>
      </c>
      <c r="EB490" s="11" t="str">
        <f aca="false" t="array" ref="EB490">_xlfn.IFS(DZ490=0,"0", DZ490=0.25, "1", DZ490=0.5,"2", DZ490=0.75,"3", DZ490=1,"4",DZ490=1.25,"5", DZ490=1.5,"6", DZ490=1.75,"7", DZ490=2,"8")</f>
        <v>0</v>
      </c>
      <c r="ED490" s="10" t="str">
        <f aca="false">IF(EC490=0,"1","2")</f>
        <v>1</v>
      </c>
      <c r="EE490" s="11" t="str">
        <f aca="false" t="array" ref="EE490">_xlfn.IFS(EC490=0,"0", EC490=-0.25, "1", EC490=-0.5,"2", EC490=-0.75,"3", EC490=-1,"4",EC490=-1.25,"5", EC490=-1.5,"6", EC490=-1.75,"7", EC490=-2,"8", EC490=-2.25,"9",EC490=-2.5,"10", EC490=-2.75,"11", EC490=-3,"12", EC490=-3.25,"13", EC490=-3.5,"14", EC490=-3.75,"15",EC490=-4,"16")</f>
        <v>0</v>
      </c>
      <c r="EG490" s="10" t="str">
        <f aca="false">IF(EF490=0,"1","2")</f>
        <v>1</v>
      </c>
      <c r="EH490" s="11" t="str">
        <f aca="false" t="array" ref="EH490">_xlfn.IFS(EF490=0,"0", EF490=-0.25, "1", EF490=-0.5,"2", EF490=-0.75,"3", EF490=-1,"4",EF490=-1.25,"5", EF490=-1.5,"6", EF490=-1.75,"7", EF490=-2,"8", EF490=-2.25,"9",EF490=-2.5,"10", EF490=-2.75,"11", EF490=-3,"12", EF490=-3.25,"13", EF490=-3.5,"14", EF490=-3.75,"15",EF490=-4,"16")</f>
        <v>0</v>
      </c>
      <c r="EJ490" s="11" t="str">
        <f aca="false">IF(EI490=0,"1","2")</f>
        <v>1</v>
      </c>
      <c r="EK490" s="11" t="str">
        <f aca="false" t="array" ref="EK490">_xlfn.IFS(EI490=0,"0", EI490=-0.25, "1", EI490=-0.5,"2", EI490=-0.75,"3", EI490=-1,"4",EI490=-1.25,"5", EI490=-1.5,"6", EI490=-1.75,"7", EI490=-2,"8", EI490=-2.25,"9", EI490=-2.25,"9",EI490=-2.5,"10", EI490=-2.75,"11", EI490=-3,"12", EI490=-3.25,"13", EI490=-3.5,"14", EI490=-3.75,"15",EI490=-4,"16", EI490=0.25, "17", EI490=0.5, "18")</f>
        <v>0</v>
      </c>
      <c r="EM490" s="11" t="str">
        <f aca="false">IF(EL490=0,"1","2")</f>
        <v>1</v>
      </c>
      <c r="EN490" s="11" t="str">
        <f aca="false" t="array" ref="EN490">_xlfn.IFS(EL490=0.25,"17",EL490=0.5,"18", EL490=0,"0", EL490=-0.25, "1", EL490=-0.5,"2", EL490=-0.75,"3", EL490=-1,"4",EL490=-1.25,"5", EL490=-1.5,"6", EL490=-1.75,"7", EL490=-2,"8",EL490= -2.25,"9",EL490=-2.5,"10",EL490= -2.75,"11",EL490= -3,"12",EL490= -3.25,"13",EL490= -3.5,"14",EL490= -3.75,"15",EL490=-4,"16")</f>
        <v>0</v>
      </c>
      <c r="EP490" s="11" t="str">
        <f aca="false">IF(EO490=0,"1","2")</f>
        <v>1</v>
      </c>
      <c r="EQ490" s="11" t="str">
        <f aca="false" t="array" ref="EQ490">_xlfn.IFS(EO490=0,"0", EO490=0.25, "1", EO490=0.5,"2", EO490=0.75,"3", EO490=1,"4",EO490=1.25,"5", EO490=1.5,"6", EO490=1.75,"7", EO490=2,"8", EO490=2.25,"9", EO490=2.25,"9",EO490=2.5,"10", EO490=2.75,"11", EO490=3,"12", EO490=3.25,"13", EO490=3.5,"14", EO490=3.75,"15",EO490=4,"16", EO490=-0.25, "17", bq=-0.5, "18")</f>
        <v>0</v>
      </c>
      <c r="ES490" s="11" t="str">
        <f aca="false">IF(ER490=0,"1","2")</f>
        <v>1</v>
      </c>
      <c r="ET490" s="11" t="str">
        <f aca="false" t="array" ref="ET490">_xlfn.IFS(ER490=0,"0", ER490=0.25, "1", ER490=0.5,"2", ER490=0.75,"3", ER490=1,"4",ER490=1.25,"5", ER490=1.5,"6", ER490=1.75,"7", ER490=2,"8", ER490=2.25,"9", ER490=2.25,"9",ER490=2.5,"10", ER490=2.75,"11", ER490=3,"12", ER490=3.25,"13", ER490=3.5,"14", ER490=3.75,"15",ER490=4,"16", ER490=-0.25, "17", bq=-0.5, "18")</f>
        <v>0</v>
      </c>
      <c r="EV490" s="14" t="e">
        <f aca="false">VLOOKUP(EU490,LEYENDA!$G$2:$H$8,2,TRUE())</f>
        <v>#N/A</v>
      </c>
      <c r="EW490" s="14" t="e">
        <f aca="false" t="array" ref="EW490">_xlfn.IFS(EV490="0-5","1", EV490="6-12","2", EV490="13-18","3", EV490="19-24","4", EV490="25-36","5", EV490="37-48","6", EV490="49-60","7")</f>
        <v>#N/A</v>
      </c>
    </row>
    <row r="491" customFormat="false" ht="13.5" hidden="false" customHeight="false" outlineLevel="0" collapsed="false">
      <c r="A491" s="1" t="n">
        <v>174</v>
      </c>
      <c r="B491" s="2" t="n">
        <v>1</v>
      </c>
      <c r="C491" s="33" t="n">
        <v>45568</v>
      </c>
      <c r="E491" s="5" t="str">
        <f aca="false">VLOOKUP(A491,'286'!$A$3:$J$6279,10,FALSE())</f>
        <v>JIMÉNEZ COBO, JAVIER</v>
      </c>
      <c r="F491" s="4" t="str">
        <f aca="false">VLOOKUP(A491,'286'!$A$3:$I$1768,3,FALSE())</f>
        <v>JICOJA</v>
      </c>
      <c r="G491" s="6" t="n">
        <f aca="false">VLOOKUP(A491,'286'!$A$3:$I$1768,4,FALSE())</f>
        <v>28453</v>
      </c>
      <c r="H491" s="7" t="n">
        <f aca="false">YEAR(C491)-YEAR(G491)</f>
        <v>47</v>
      </c>
      <c r="I491" s="1" t="str">
        <f aca="false">VLOOKUP(H491,LEYENDA!$C$2:$D$6,2,TRUE())</f>
        <v>41-60</v>
      </c>
      <c r="J491" s="5" t="str">
        <f aca="false">VLOOKUP(A491,'286'!$A$3:$I$1768,7,FALSE())</f>
        <v>H</v>
      </c>
      <c r="K491" s="8" t="n">
        <f aca="false">VLOOKUP(A491,'286'!$A$3:$I$1768,2,FALSE())</f>
        <v>0</v>
      </c>
      <c r="L491" s="4" t="str">
        <f aca="false">VLOOKUP(A491,'286'!$A$3:$I$1768,8,FALSE())</f>
        <v>D</v>
      </c>
      <c r="M491" s="4" t="str">
        <f aca="false">VLOOKUP(A491,'286'!$A$3:$I$1768,9,FALSE())</f>
        <v>I</v>
      </c>
      <c r="N491" s="8" t="str">
        <f aca="false">IF(R491=O491, "MISMA","CONTRARIA")</f>
        <v>CONTRARIA</v>
      </c>
      <c r="O491" s="8" t="str">
        <f aca="false" t="array" ref="O491">_xlfn.IFS(L491="D","1", L491="I","2")</f>
        <v>1</v>
      </c>
      <c r="P491" s="8" t="e">
        <f aca="false" t="array" ref="P491">_xlfn.IFS(K491="OD","1", K491="OI","2")</f>
        <v>#N/A</v>
      </c>
      <c r="Q491" s="1" t="str">
        <f aca="false" t="array" ref="Q491">_xlfn.IFS(J491="M","1", J491="H","2")</f>
        <v>2</v>
      </c>
      <c r="R491" s="8" t="str">
        <f aca="false" t="array" ref="R491">_xlfn.IFS(M491="D","1", M491="I","2")</f>
        <v>2</v>
      </c>
      <c r="S491" s="1" t="str">
        <f aca="false" t="array" ref="S491">_xlfn.IFS(N491="CONTRARIA", "1",N491= "MISMA","2")</f>
        <v>1</v>
      </c>
      <c r="T491" s="1" t="str">
        <f aca="false" t="array" ref="T491">_xlfn.IFS(I491="0-12","1", I491="13-24","2", I491="25-40","3", I491="41-60","4", I491="61-100","5")</f>
        <v>4</v>
      </c>
      <c r="U491" s="9" t="n">
        <v>0</v>
      </c>
      <c r="V491" s="10" t="str">
        <f aca="false">IF(U491="","",IF(AND(U491&gt;=-9,U491&lt;=-6.5),"-9 a -6,5",IF(AND(U491&gt;=-6,U491&lt;=-3.5),"-6 a -3,5",IF(AND(U491&gt;=-3,U491&lt;=-1),"-3 a -1",IF(U491=-0.5,"-0,5",IF(AND(U491&gt;=0,U491&lt;=2.5),"0 a 2,5",IF(AND(U491&gt;=3,U491&lt;=5.5),"3 a 5,5",IF(AND(U491&gt;=6,U491&lt;=8.5),"6 a 8,5",IF(AND(U491&gt;=9,U491&lt;=20),"9 a 20","Fuera de rango")))))))))</f>
        <v>0 a 2,5</v>
      </c>
      <c r="W491" s="11" t="n">
        <f aca="false">IF(V491="","",IF(V491="-9 a -6,5",2,IF(V491="-6 a -3,5",3,IF(V491="-3 a -1",4,IF(V491="-0,5","NORMA",IF(V491="0 a 2,5",5,IF(V491="3 a 5,5",6,IF(V491="6 a 8,5",7,IF(V491="9 a 20",8,"Fuera de rango")))))))))</f>
        <v>5</v>
      </c>
      <c r="X491" s="9" t="n">
        <v>0</v>
      </c>
      <c r="Y491" s="11" t="str">
        <f aca="false">IF(X491="","",IF(AND(X491&gt;=0,X491&lt;=4),"0 a 4",IF(AND(X491&gt;=4.5,X491&lt;=8.5),"4,5 a 8,5",IF(X491=9,"9",IF(AND(X491&gt;=9.5,X491&lt;=13),"9,5 a 13",IF(AND(X491&gt;=13.5,X491&lt;=20),"13,5 a 20",IF(AND(X491&gt;=20.5,X491&lt;=35),"20,5 a 35","Fuera de rango")))))))</f>
        <v>0 a 4</v>
      </c>
      <c r="Z491" s="11" t="n">
        <f aca="false">IF(Y491="","",IF(Y491="0 a 4",1,IF(Y491="4,5 a 8,5",2,IF(Y491="9","NORMA",IF(Y491="9,5 a 13",3,IF(Y491="13,5 a 20",4,IF(Y491="20,5 a 35",5,"Fuera de rango")))))))</f>
        <v>1</v>
      </c>
      <c r="AA491" s="9" t="n">
        <v>24</v>
      </c>
      <c r="AB491" s="10" t="str">
        <f aca="false">IF(AA491="","",IF(AND(AA491&gt;=0,AA491&lt;=9),"0 a 9",IF(AND(AA491&gt;=9.5,AA491&lt;=18.5),"9,5 a 18,5",IF(AA491=19,"19",IF(AND(AA491&gt;=19.5,AA491&lt;=28),"19,5 a 28",IF(AND(AA491&gt;=28.5,AA491&lt;=40),"28,5 a 40","Fuera de rango"))))))</f>
        <v>19,5 a 28</v>
      </c>
      <c r="AC491" s="11" t="n">
        <f aca="false" t="array" ref="AC491">_xlfn.IFS(AB491="","",AB491="0 a 9",1,AB491="9,5 a 18,5",2,AB491="19","NORMA",AB491="19,5 a 28",3,AB491="28,5 a 40",4,TRUE(),"Fuera de rango")</f>
        <v>3</v>
      </c>
      <c r="AD491" s="9" t="n">
        <v>6</v>
      </c>
      <c r="AE491" s="10" t="str">
        <f aca="false">IF(AD491="","",IF(AND(AD491&gt;=-10,AD491&lt;=0),"De -10 a 0",IF(AND(AD491&gt;=0.5,AD491&lt;=9.5),"0,5 a 9,5",IF(AD491=10,"10",IF(AND(AD491&gt;=10.5,AD491&lt;=20),"10,5 a 20",IF(AND(AD491&gt;=20.5,AD491&lt;=40),"20,5 a 40","Fuera de rango"))))))</f>
        <v>0,5 a 9,5</v>
      </c>
      <c r="AF491" s="12" t="n">
        <f aca="false">IF(AD491="","",IF(AND(AD491&gt;=-10,AD491&lt;=0),1,IF(AND(AD491&gt;=0.5,AD491&lt;=9.5),2,IF(AD491=10,"NORMA",IF(AND(AD491&gt;=10.5,AD491&lt;=20),3,IF(AND(AD491&gt;=20.5,AD491&lt;=40),4,""))))))</f>
        <v>2</v>
      </c>
      <c r="AG491" s="9" t="n">
        <v>10</v>
      </c>
      <c r="AH491" s="10" t="str">
        <f aca="false">IF(AG491="","",IF(AND(AG491&gt;=0,AG491&lt;=4),"0 a 4",IF(AND(AG491&gt;=4.5,AG491&lt;=8.5),"4,5 a 8,5",IF(AG491=9,"9",IF(AND(AG491&gt;=9.5,AG491&lt;=13),"9,5 a 13",IF(AND(AG491&gt;=13.5,AG491&lt;=25),"13,5 a 25","Fuera de rango"))))))</f>
        <v>9,5 a 13</v>
      </c>
      <c r="AI491" s="10" t="n">
        <f aca="false">IF(AH491="","",IF(AH491="0 a 4",1,IF(AH491="4,5 a 8,5",2,IF(AH491="9","NORMA",IF(AH491="9,5 a 13",3,IF(AH491="13,5 a 25",4,""))))))</f>
        <v>3</v>
      </c>
      <c r="AJ491" s="9" t="n">
        <v>5</v>
      </c>
      <c r="AK491" s="10" t="str">
        <f aca="false">IF(AJ491="","",IF(AND(AJ491&gt;=-15,AJ491&lt;=-10.5),"-15 a -10,5",IF(AND(AJ491&gt;=-10,AJ491&lt;=-4),"-10 a -4",IF(AND(AJ491&gt;=-4.5,AJ491&lt;=0),"-4,5 a 0",IF(AND(AJ491&gt;=0.5,AJ491&lt;=4.5),"0,5 a 4,5",IF(AJ491=5,"5",IF(AND(AJ491&gt;=5.5,AJ491&lt;=10),"5,5 a 10",IF(AND(AJ491&gt;=10.5,AJ491&lt;=20),"10,5 a 20","Fuera de rango"))))))))</f>
        <v>5</v>
      </c>
      <c r="AL491" s="11" t="str">
        <f aca="false">IF(AK491="","",IF(AK491="-15 a -10,5",1,IF(AK491="-10 a -4",2,IF(AK491="-4,5 a 0",3,IF(AK491="0,5 a 4,5",4,IF(AK491="5","NORMA",IF(AK491="5,5 a 10",5,IF(AK491="10,5 a 20",6,"Error"))))))))</f>
        <v>NORMA</v>
      </c>
      <c r="AM491" s="9" t="n">
        <v>0</v>
      </c>
      <c r="AN491" s="10" t="str">
        <f aca="false">IF(AM491="","",IF(AND(AM491&gt;=-7.5,AM491&lt;=-5.5),"-7,5 a -5,5",IF(AND(AM491&gt;=-5,AM491&lt;=-3),"-5 a -3",IF(AND(AM491&gt;=-2.5,AM491&lt;=-0.5),"-2,5 a -0,5",IF(AM491=0,"0,00",IF(AND(AM491&gt;=0.5,AM491&lt;=2.5),"0,5 a 2,5",IF(AND(AM491&gt;=3,AM491&lt;=5),"3 a 5",IF(AND(AM491&gt;=5.5,AM491&lt;=7.5),"5,5 a 7,5",IF(AND(AM491&gt;=8,AM491&lt;=10),"8 a 10","Fuera de rango")))))))))</f>
        <v>0,00</v>
      </c>
      <c r="AO491" s="11" t="str">
        <f aca="false">IF(AN491="","",IF(AN491="-7,5 a -5,5",1,IF(AN491="-5 a -3",2,IF(AN491="-2,5 a -0,5",3,IF(AN491="0,00","NORMA",IF(AN491="0,5 a 2,5",4,IF(AN491="3 a 5",5,IF(AN491="5,5 a 7,5",6,IF(AN491="8 a 10",7,"Error")))))))))</f>
        <v>NORMA</v>
      </c>
      <c r="AP491" s="9" t="n">
        <v>-9</v>
      </c>
      <c r="AQ491" s="10" t="str">
        <f aca="false">IF(AP491="","",IF(AND(AP491&gt;=-20,AP491&lt;=-9.5),"-20 a -9,5",IF(AND(AP491&gt;=-9,AP491&lt;=-6.5),"-9 a -6,5",IF(AP491=-6,"-6",IF(AND(AP491&gt;=-5.5,AP491&lt;=-3),"-5,5 a -3",IF(AND(AP491&gt;=-2.5,AP491&lt;=0),"-2,5 a 0",IF(AND(AP491&gt;=0.5,AP491&lt;=3),"0,5 a 3",IF(AND(AP491&gt;=3.5,AP491&lt;=6),"3,5 a 6",IF(AND(AP491&gt;=6.5,AP491&lt;=9),"6,5 a 9",IF(AND(AP491&gt;=9.5,AP491&lt;=20),"9,5 a 20","Fuera de rango"))))))))))</f>
        <v>-9 a -6,5</v>
      </c>
      <c r="AR491" s="11" t="n">
        <f aca="false">IF(AQ491="","",IF(AQ491="-20 a -9,5",1,IF(AQ491="-9 a -6,5",2,IF(AQ491="-6","NORMA",IF(AQ491="-5,5 a -3",3,IF(AQ491="-2,5 a 0",4,IF(AQ491="0,5 a 3",5,IF(AQ491="3,5 a 6",6,IF(AQ491="6,5 a 9",7,IF(AQ491="9,5 a 20",8,""))))))))))</f>
        <v>2</v>
      </c>
      <c r="AS491" s="9" t="n">
        <v>3</v>
      </c>
      <c r="AT491" s="10" t="str">
        <f aca="false">IF(AS491="","",IF(AND(AS491&gt;=-16,AS491&lt;=-14),"-16 a -14",IF(AND(AS491&gt;=-13.5,AS491&lt;=-11.5),"-13,5 a -11,5",IF(AND(AS491&gt;=-11,AS491&lt;=-9),"-11 a -9",IF(AND(AS491&gt;=-8.5,AS491&lt;=-6.5),"-8,5 a -6,5",IF(AND(AS491&gt;=-6,AS491&lt;=-4),"-6 a -4",IF(AND(AS491&gt;=-3.5,AS491&lt;=-1.5),"-3,5 a -1,5",IF(AND(AS491&gt;=-1,AS491&lt;=1),"-1 a 1",IF(AND(AS491&gt;=1.5,AS491&lt;=3.5),"1,5 a 3,5",IF(AND(AS491&gt;=4,AS491&lt;=6),"4 a 6",IF(AND(AS491&gt;=6.5,AS491&lt;=8.5),"6,5 a 8,5",IF(AND(AS491&gt;=9,AS491&lt;=11),"9 a 11",IF(AND(AS491&gt;=11.5,AS491&lt;=13.5),"11,5 a 13,5",IF(AND(AS491&gt;=14,AS491&lt;=16),"14 a 16",IF(AND(AS491&gt;=16.5,AS491&lt;=18.5),"16,5 a 18,5",IF(AND(AS491&gt;=19,AS491&lt;=21),"19 a 21","Fuera de rango"))))))))))))))))</f>
        <v>1,5 a 3,5</v>
      </c>
      <c r="AU491" s="11" t="n">
        <f aca="false" t="array" ref="AU491">IF(AT491="","",_xlfn.IFS(AT491="-16 a -14",1,AT491="-13,5 a -11,5",2,AT491="-11 a -9",3,AT491="-8,5 a -6,5",4,AT491="-6 a -4",5,AT491="-3,5 a -1,5",6,AT491="-1 a 1",7,AT491="1,5 a 3,5",8,AT491="4 a 6","NORMA",AT491="6,5 a 8,5",9,AT491="9 a 11",10,AT491="11,5 a 13,5",11,AT491="14 a 16",12,AT491="16,5 a 18,5",13,AT491="19 a 21",14,TRUE(),""))</f>
        <v>8</v>
      </c>
      <c r="AV491" s="9" t="n">
        <v>2.25</v>
      </c>
      <c r="AW491" s="10" t="str">
        <f aca="false">IF(AV491="","",IF(AND(AV491&gt;=-1,AV491&lt;=-0.5),"-1 a -0,5",IF(AND(AV491&gt;-0.5,AV491&lt;=0),"De -0,5 a 0",IF(AND(AV491&gt;=0.25,AV491&lt;=0.75),"0,25 a 0,75",IF(AND(AV491&gt;=1,AV491&lt;=1.5),"1 a 1,5",IF(AND(AV491&gt;=1.75,AV491&lt;=2.25),"1,75 a 2,25",IF(AND(AV491&gt;=2.5,AV491&lt;=3),"2,5 a 3",IF(AND(AV491&gt;=3.25,AV491&lt;=3.75),"3,25 a 3,75","Fuera de rango"))))))))</f>
        <v>1,75 a 2,25</v>
      </c>
      <c r="AX491" s="10" t="n">
        <f aca="false">IF(AW491="","",IF(OR(AW491="-1 a -0,5",AW491="-1 a -0.5"),1,IF(OR(AW491="De -0,5 a 0",AW491="-0,5 a 0",AW491="De -0.5 a 0"),2,IF(OR(AW491="0,25 a 0,75",AW491="0.25 a 0.75"),"NORMA",IF(OR(AW491="1 a 1,5",AW491="1 a 1.5"),3,IF(OR(AW491="1,75 a 2,25",AW491="1.75 a 2.25"),4,IF(OR(AW491="2,5 a 3",AW491="2.5 a 3"),5,IF(OR(AW491="3,25 a 3,75",AW491="3.25 a 3.75"),6,""))))))))</f>
        <v>4</v>
      </c>
      <c r="AY491" s="9" t="n">
        <v>-9</v>
      </c>
      <c r="AZ491" s="10" t="str">
        <f aca="false">IF(AY491="","",IF(AND(AY491&gt;=-20,AY491&lt;=-9.5),"-20 a -9,5",IF(AND(AY491&gt;=-9,AY491&lt;=-6.5),"-9 a -6,5",IF(AY491=-6,"-6",IF(AND(AY491&gt;=-5.5,AY491&lt;=-3),"-5,5 a -3",IF(AND(AY491&gt;=-2.5,AY491&lt;=0),"-2,5 a 0",IF(AND(AY491&gt;=0.5,AY491&lt;=3),"0,5 a 3",IF(AND(AY491&gt;=3.5,AY491&lt;=6),"3,5 a 6","Fuera de rango"))))))))</f>
        <v>-9 a -6,5</v>
      </c>
      <c r="BA491" s="11" t="n">
        <f aca="false">IF(AZ491="","",IF(AZ491="-20 a -9,5",1,IF(AZ491="-9 a -6,5",2,IF(AZ491="-6","NORMA",IF(AZ491="-5,5 a -3",3,IF(AZ491="-2,5 a 0",4,IF(AZ491="0,5 a 3",5,IF(AZ491="3,5 a 6",6,""))))))))</f>
        <v>2</v>
      </c>
      <c r="BB491" s="9" t="n">
        <v>0</v>
      </c>
      <c r="BC491" s="10" t="str">
        <f aca="false" t="array" ref="BC491">IF(BB491="","",_xlfn.IFS(AND(BB491&gt;=0,BB491&lt;=2),"0 a 2",AND(BB491&gt;=2.5,BB491&lt;=4.5),"2,5 a 4,5",AND(BB491&gt;=5,BB491&lt;=7),"5 a 7",AND(BB491&gt;=7.5,BB491&lt;=9.5),"7,5 a 9,5",AND(BB491&gt;=10,BB491&lt;=12),"10 a 12",AND(BB491&gt;=12.5,BB491&lt;=14.5),"12,5 a 14,5",BB491=15,"15",AND(BB491&gt;=15.5,BB491&lt;=17.5),"15,5 a 17,5",AND(BB491&gt;=18,BB491&lt;=20),"18 a 20",AND(BB491&gt;=20.5,BB491&lt;=22.5),"20,5 a 22,5",AND(BB491&gt;=23,BB491&lt;=25),"23 a 25",TRUE(),"Fuera de rango"))</f>
        <v>0 a 2</v>
      </c>
      <c r="BD491" s="11" t="n">
        <f aca="false" t="array" ref="BD491">IF(BC491="","",_xlfn.IFS(BC491="0 a 2",1,BC491="2,5 a 4,5",2,BC491="5 a 7",3,BC491="7,5 a 9,5",4,BC491="10 a 12",5,BC491="12,5 a 14,5",6,BC491="15","NORMA",BC491="15,5 a 17,5",7,BC491="18 a 20",8,BC491="20,5 a 22,5",9,BC491="23 a 25",10,TRUE(),"Fuera de rango"))</f>
        <v>1</v>
      </c>
      <c r="BE491" s="9" t="n">
        <v>25</v>
      </c>
      <c r="BF491" s="10" t="str">
        <f aca="false">IF(BE491="","",IF(AND(BE491&gt;=-20,BE491&lt;=-10),"-20 a -10",IF(AND(BE491&gt;=-9.5,BE491&lt;=0.5),"-9,5 a 0,5",IF(AND(BE491&gt;=1,BE491&lt;=11),"1 a 11",IF(AND(BE491&gt;=11.5,BE491&lt;=20.5),"11,5 a 20,5",IF(BE491=21,"21",IF(AND(BE491&gt;=21.5,BE491&lt;=31.5),"21,5 a 31,5",IF(AND(BE491&gt;=32,BE491&lt;=42),"32 a 42","Fuera de rango"))))))))</f>
        <v>21,5 a 31,5</v>
      </c>
      <c r="BG491" s="11" t="n">
        <f aca="false">IF(BF491="","",IF(BF491="-20 a -10",1,IF(BF491="-9,5 a 0,5",2,IF(BF491="1 a 11",3,IF(BF491="11,5 a 20,5",4,IF(BF491="21","NORMA",IF(BF491="21,5 a 31,5",5,IF(BF491="32 a 42",6,""))))))))</f>
        <v>5</v>
      </c>
      <c r="BH491" s="9" t="n">
        <v>2</v>
      </c>
      <c r="BI491" s="10" t="str">
        <f aca="false">IF(BH491="","",IF(AND(BH491&gt;=-20,BH491&lt;=-15),"-20 a -15",IF(AND(BH491&gt;=-14.5,BH491&lt;=-9.5),"-14,5 a -9,5",IF(AND(BH491&gt;=-9,BH491&lt;=-4),"-9 a -4",IF(AND(BH491&gt;=-3.5,BH491&lt;=2.5),"-3,5 a 2,5",IF(AND(BH491&gt;=3,BH491&lt;=8),"3 a 8",IF(AND(BH491&gt;=8.5,BH491&lt;=14.5),"8,5 a 14,5",IF(BH491=15,"15",IF(AND(BH491&gt;=15.5,BH491&lt;=20.5),"15,5 a 20,5",IF(AND(BH491&gt;=21,BH491&lt;=26),"21 a 26","Fuera de rango"))))))))))</f>
        <v>-3,5 a 2,5</v>
      </c>
      <c r="BJ491" s="11" t="n">
        <f aca="false">IF(BI491="","",IF(BI491="-20 a -15",1,IF(BI491="-14,5 a -9,5",2,IF(BI491="-9 a -4",3,IF(BI491="-3,5 a 2,5",4,IF(BI491="3 a 8",5,IF(BI491="8,5 a 14,5",6,IF(BI491="15","NORMA",IF(BI491="15,5 a 20,5",7,IF(BI491="21 a 26",8,IF(BI491="26,5 a 31,5",9,"")))))))))))</f>
        <v>4</v>
      </c>
      <c r="BK491" s="9" t="n">
        <v>0</v>
      </c>
      <c r="BL491" s="10" t="str">
        <f aca="false">IF(BK491="","",IF(AND(BK491&gt;=0,BK491&lt;=2),"0 - 2",IF(AND(BK491&gt;=2.5,BK491&lt;=4.5),"2,5 - 4,5",IF(AND(BK491&gt;=5,BK491&lt;=7),"5 - 7",IF(AND(BK491&gt;=7.5,BK491&lt;=9.5),"7,5 - 9,5",IF(AND(BK491&gt;=10,BK491&lt;=12),"10 - 12",IF(AND(BK491&gt;=12.5,BK491&lt;=13.5),"12,5 - 13,5",IF(BK491=14,"14",IF(AND(BK491&gt;=14.5,BK491&lt;=16.5),"14,5 - 16,5",IF(AND(BK491&gt;=17,BK491&lt;=19),"17 - 19",IF(AND(BK491&gt;=19.5,BK491&lt;=21.5),"19,5 - 21,5",IF(AND(BK491&gt;=22,BK491&lt;=24),"22 - 24",IF(AND(BK491&gt;=24.5,BK491&lt;=26.5),"24,5 - 26,5",IF(AND(BK491&gt;=27,BK491&lt;=29),"27 - 29",IF(AND(BK491&gt;=29.5,BK491&lt;=30),"29,5 - 30","Fuera de rango")))))))))))))))</f>
        <v>0 - 2</v>
      </c>
      <c r="BM491" s="11" t="n">
        <f aca="false">IF(BL491="","",IF(BL491="0 - 2",1,IF(BL491="2,5 - 4,5",2,IF(BL491="5 - 7",3,IF(BL491="7,5 - 9,5",4,IF(BL491="10 - 12",5,IF(BL491="12,5 - 13,5",6,IF(BL491="14","NORMA",IF(BL491="14,5 - 16,5",7,IF(BL491="17 - 19",8,IF(BL491="19,5 - 21,5",9,IF(BL491="22 - 24",10,IF(BL491="24,5 - 26,5",11,IF(BL491="27 - 29",12,IF(BL491="29,5 - 30",13,"")))))))))))))))</f>
        <v>1</v>
      </c>
      <c r="BN491" s="9" t="n">
        <v>23</v>
      </c>
      <c r="BO491" s="11" t="str">
        <f aca="false">IF(BN491="","",IF(AND(BN491&gt;=-20,BN491&lt;=-10),"-20 a -10",IF(AND(BN491&gt;=-9.5,BN491&lt;=0.5),"-9,5 a 0,5",IF(AND(BN491&gt;=1,BN491&lt;=11),"1 a 11",IF(AND(BN491&gt;=11.5,BN491&lt;=21.5),"11,5 a 21,5",IF(BN491=22,"22",IF(AND(BN491&gt;=22.5,BN491&lt;=32.5),"22,5 a 32,5",IF(AND(BN491&gt;=33,BN491&lt;=43),"33 a 43","Fuera de rango"))))))))</f>
        <v>22,5 a 32,5</v>
      </c>
      <c r="BP491" s="11" t="n">
        <f aca="false">IF(BO491="","",IF(BO491="-20 a -10",1,IF(BO491="-9,5 a 0,5",2,IF(BO491="1 a 11",3,IF(BO491="11,5 a 21,5",4,IF(BO491="22","NORMA",IF(BO491="22,5 a 32,5",5,IF(BO491="33 a 43",6,""))))))))</f>
        <v>5</v>
      </c>
      <c r="BQ491" s="9" t="n">
        <v>12</v>
      </c>
      <c r="BR491" s="10" t="str">
        <f aca="false">IF(BQ491="","",IF(AND(BQ491&gt;=-20,BQ491&lt;=-15),"-20 a -15",IF(AND(BQ491&gt;=-14.5,BQ491&lt;=-9.5),"-14,5 a -9,5",IF(AND(BQ491&gt;=-9,BQ491&lt;=-4),"-9 a -4",IF(AND(BQ491&gt;=-3.5,BQ491&lt;=2.5),"-3,5 a 2,5",IF(AND(BQ491&gt;=3,BQ491&lt;=8),"3 a 8",IF(AND(BQ491&gt;=8.5,BQ491&lt;=13.5),"8,5 a 13,5",IF(AND(BQ491&gt;=14,BQ491&lt;=17.5),"14 a 17,5",IF(BQ491=18,"18",IF(AND(BQ491&gt;=18.5,BQ491&lt;=23.5),"18,5 a 23,5",IF(AND(BQ491&gt;=24,BQ491&lt;=29),"24 a 29",IF(AND(BQ491&gt;=29.5,BQ491&lt;=34.5),"29,5 a 34,5",IF(AND(BQ491&gt;=35,BQ491&lt;=40),"35 a 40","Fuera de rango")))))))))))))</f>
        <v>8,5 a 13,5</v>
      </c>
      <c r="BS491" s="11" t="n">
        <f aca="false">IF(BR491="","",IF(BR491="-20 a -15",1,IF(BR491="-14,5 a -9,5",2,IF(BR491="-9 a -4",3,IF(BR491="-3,5 a 2,5",4,IF(BR491="3 a 8",5,IF(BR491="8,5 a 13,5",6,IF(BR491="14 a 17,5",7,IF(BR491="18","NORMA",IF(BR491="18,5 a 23,5",8,IF(BR491="24 a 29",9,IF(BR491="29,5 a 34,5",10,IF(BR491="35 a 40",11,"")))))))))))))</f>
        <v>6</v>
      </c>
      <c r="BT491" s="9" t="n">
        <v>0</v>
      </c>
      <c r="BU491" s="10" t="str">
        <f aca="false">IF(BT491="","",IF(AND(BT491&gt;=-20,BT491&lt;=-18),"-20 a -18",IF(AND(BT491&gt;=-17.5,BT491&lt;=-15.5),"-17,5 a -15,5",IF(AND(BT491&gt;=-15,BT491&lt;=-13),"-15 a -13",IF(AND(BT491&gt;=-12.5,BT491&lt;=-10.5),"-12,5 a -10,5",IF(AND(BT491&gt;=-10,BT491&lt;=-8),"-10 a -8",IF(AND(BT491&gt;=-7.5,BT491&lt;=-5.5),"-7,5 a -5,5",IF(AND(BT491&gt;=-5,BT491&lt;=-3),"-5 a -3",IF(AND(BT491&gt;=-2.5,BT491&lt;=-0.5),"-2,5 a -0,5",IF(BT491=0,"0",IF(AND(BT491&gt;=0.5,BT491&lt;=2.5),"0,5 a 2,5",IF(AND(BT491&gt;=3,BT491&lt;=5),"3 a 5",IF(AND(BT491&gt;=5.5,BT491&lt;=7.5),"5,5 a 7,5",IF(AND(BT491&gt;=8,BT491&lt;=10),"8 a 10",IF(AND(BT491&gt;=10.5,BT491&lt;=12.5),"10,5 a 12,5",IF(AND(BT491&gt;=13,BT491&lt;=15),"13 a 15",IF(AND(BT491&gt;=15.5,BT491&lt;=17.5),"15,5 a 17,5",IF(AND(BT491&gt;=18,BT491&lt;=20),"18 a 20","Fuera de rango"))))))))))))))))))</f>
        <v>0</v>
      </c>
      <c r="BV491" s="11" t="str">
        <f aca="false">IF(BT491="","",IF(BT491=0,"NORMA",IF(AND(BT491&gt;=-20,BT491&lt;=-18),2,IF(AND(BT491&gt;=-17.5,BT491&lt;=-15.5),2,IF(AND(BT491&gt;=-15,BT491&lt;=-13),3,IF(AND(BT491&gt;=-12.5,BT491&lt;=-10.5),4,IF(AND(BT491&gt;=-10,BT491&lt;=-8),5,IF(AND(BT491&gt;=-7.5,BT491&lt;=-5.5),6,IF(AND(BT491&gt;=-5,BT491&lt;=-3),7,IF(AND(BT491&gt;=-2.5,BT491&lt;=-0.5),8,IF(AND(BT491&gt;=0.5,BT491&lt;=2.5),9,IF(AND(BT491&gt;=3,BT491&lt;=5),10,IF(AND(BT491&gt;=5.5,BT491&lt;=7.5),11,IF(AND(BT491&gt;=8,BT491&lt;=10),12,IF(AND(BT491&gt;=10.5,BT491&lt;=12.5),13,IF(AND(BT491&gt;=13,BT491&lt;=15),14,IF(AND(BT491&gt;=15.5,BT491&lt;=17.5),15,IF(AND(BT491&gt;=18,BT491&lt;=20),16,"Fuera de rango"))))))))))))))))))</f>
        <v>NORMA</v>
      </c>
      <c r="BW491" s="9" t="n">
        <v>-3.25</v>
      </c>
      <c r="BX491" s="10" t="n">
        <f aca="false">18.5- (0.3*H491)</f>
        <v>4.4</v>
      </c>
      <c r="BY491" s="10" t="n">
        <f aca="false">(BW491)-(BX491)</f>
        <v>-7.65</v>
      </c>
      <c r="BZ491" s="10" t="str">
        <f aca="false">IF(BY491="","",IF(BY491&lt;-27.5,"De -30 a -28",IF(BY491&lt;-25,"De -27,5 a -25,5",IF(BY491&lt;-22.5,"De -25 a -23",IF(BY491&lt;-20,"De -22,5 a -20,5",IF(BY491&lt;-17.5,"De -20 a -18",IF(BY491&lt;-15,"De -17,5 a -15,5",IF(BY491&lt;-12.5,"De -15 a -13",IF(BY491&lt;-10,"De -12,5 a -10,5",IF(BY491&lt;-7.5,"De -10 a -8",IF(BY491&lt;-5,"De -7,5 a -5,5",IF(BY491&lt;-2.5,"De -5 a -3",IF(BY491&lt;0,"De -2,5 a -0,5",IF(BY491&lt;2.5,"De 0 a 2",IF(BY491&lt;5,"De 2,5 a 4,5",IF(BY491&lt;7.5,"De 5 a 7",IF(BY491&lt;10,"De 7,5 a 9,5",IF(BY491&lt;12.5,"De 10 a 12",IF(BY491&lt;15,"De 12,5 a 14,5",IF(BY491&lt;17.5,"De 15 a 17",IF(BY491&lt;20,"De 17,5 a 19,5",IF(BY491&lt;22.5,"De 20 a 22",IF(BY491&lt;25,"De 22,5 a 24,5",IF(BY491&lt;27.5,"De 25 a 27","De 27,5 a 30"))))))))))))))))))))))))</f>
        <v>De -10 a -8</v>
      </c>
      <c r="CA491" s="12" t="n">
        <f aca="false">IF(BY491="","",IF(BY491&lt;=-28,1,IF(BY491&lt;=-25.5,2,IF(BY491&lt;=-23,3,IF(BY491&lt;=-20.5,4,IF(BY491&lt;=-18,5,IF(BY491&lt;=-15.5,6,IF(BY491&lt;=-13,7,IF(BY491&lt;=-10.5,8,IF(BY491&lt;=-8,9,IF(BY491&lt;=-5.5,10,IF(BY491&lt;=-3,11,IF(BY491&lt;=-0.5,12,IF(BY491&lt;=2,13,IF(BY491&lt;=4.5,14,IF(BY491&lt;=7,15,IF(BY491&lt;=9.5,16,IF(BY491&lt;=12,17,IF(BY491&lt;=14.5,18,IF(BY491&lt;=17,19,IF(BY491&lt;=19.5,20,IF(BY491&lt;=22,21,IF(BY491&lt;=24.5,22,IF(BY491&lt;=27,23,IF(BY491&lt;=30,24,"Fuera de rango")))))))))))))))))))))))))</f>
        <v>10</v>
      </c>
      <c r="CB491" s="9" t="n">
        <v>-3.5</v>
      </c>
      <c r="CC491" s="10" t="n">
        <f aca="false">18.5- (0.3*H491)</f>
        <v>4.4</v>
      </c>
      <c r="CD491" s="10" t="n">
        <f aca="false">(CB491)-(CC491)</f>
        <v>-7.9</v>
      </c>
      <c r="CE491" s="10" t="str">
        <f aca="false">IF(CD491="","",IF(CD491&lt;-27.5,"De -30 a -28",IF(CD491&lt;-25,"De -27,5 a -25,5",IF(CD491&lt;-22.5,"De -25 a -23",IF(CD491&lt;-20,"De -22,5 a -20,5",IF(CD491&lt;-17.5,"De -20 a -18",IF(CD491&lt;-15,"De -17,5 a -15,5",IF(CD491&lt;-12.5,"De -15 a -13",IF(CD491&lt;-10,"De -12,5 a -10,5",IF(CD491&lt;-7.5,"De -10 a -8",IF(CD491&lt;-5,"De -7,5 a -5,5",IF(CD491&lt;-2.5,"De -5 a -3",IF(CD491&lt;0,"De -2,5 a -0,5",IF(CD491&lt;=2,"De 0 a 2",IF(CD491&lt;=4.5,"De 2,5 a 4,5",IF(CD491&lt;=7,"De 5 a 7",IF(CD491&lt;=9.5,"De 7,5 a 9,5",IF(CD491&lt;=12,"De 10 a 12",IF(CD491&lt;=14.5,"De 12,5 a 14,5",IF(CD491&lt;=17,"De 15 a 17",IF(CD491&lt;=19.5,"De 17,5 a 19,5",IF(CD491&lt;=22,"De 20 a 22",IF(CD491&lt;=24.5,"De 22,5 a 24,5",IF(CD491&lt;=27,"De 25 a 27","De 27,5 a 30"))))))))))))))))))))))))</f>
        <v>De -10 a -8</v>
      </c>
      <c r="CF491" s="12" t="n">
        <f aca="false">IF(CD491="","",IF(CD491&lt;-27.5,1,IF(CD491&lt;-25,2,IF(CD491&lt;-22.5,3,IF(CD491&lt;-20,4,IF(CD491&lt;-17.5,5,IF(CD491&lt;-15,6,IF(CD491&lt;-12.5,7,IF(CD491&lt;-10,8,IF(CD491&lt;-7.5,9,IF(CD491&lt;-5,10,IF(CD491&lt;-2.5,11,IF(CD491&lt;0,12,IF(CD491&lt;2.5,13,IF(CD491&lt;5,14,IF(CD491&lt;7.5,15,IF(CD491&lt;10,16,IF(CD491&lt;12.5,17,IF(CD491&lt;15,18,IF(CD491&lt;17.5,19,IF(CD491&lt;20,20,IF(CD491&lt;22.5,21,IF(CD491&lt;25,22,IF(CD491&lt;27.5,23,24))))))))))))))))))))))))</f>
        <v>9</v>
      </c>
      <c r="CG491" s="9" t="n">
        <v>-1.5</v>
      </c>
      <c r="CH491" s="10" t="str">
        <f aca="false">IF(CG491="","",IF(AND(CG491&gt;=-10,CG491&lt;=-9.5),"-10 a -9,5",IF(AND(CG491&gt;-9.5,CG491&lt;=-8.5),"-9 a -8,5",IF(AND(CG491&gt;-8.5,CG491&lt;=-7.5),"-8 a -7,5",IF(AND(CG491&gt;-7.5,CG491&lt;=-6.5),"-7 a -6,5",IF(AND(CG491&gt;-6.5,CG491&lt;=-5.5),"-6 a -5,5",IF(AND(CG491&gt;-5.5,CG491&lt;=-4.5),"-5 a -4,5",IF(AND(CG491&gt;-4.5,CG491&lt;=-3.5),"-4 a -3,5",IF(AND(CG491&gt;-3.5,CG491&lt;=-2.5),"-3 a -2,5",IF(CG491=-2.25,"-2,25",IF(AND(CG491&gt;-2.5,CG491&lt;=-1.5),"-2 a -1,5",IF(AND(CG491&gt;-1.5,CG491&lt;=-0.5),"-1 a -0,5",IF(AND(CG491&gt;-0.5,CG491&lt;=0.5),"0 a 0,5",IF(AND(CG491&gt;0.5,CG491&lt;=1.5),"1 a 1,5",IF(AND(CG491&gt;1.5,CG491&lt;=2.5),"2 a 2,5",IF(AND(CG491&gt;2.5,CG491&lt;=3.5),"3 a 3,5",IF(AND(CG491&gt;3.5,CG491&lt;=4.5),"4 a 4,5",IF(AND(CG491&gt;4.5,CG491&lt;=5.5),"5 a 5,5",IF(AND(CG491&gt;5.5,CG491&lt;=6.5),"6 a 6,5",IF(AND(CG491&gt;6.5,CG491&lt;=7.5),"7 a 7,5",IF(AND(CG491&gt;7.5,CG491&lt;=8.5),"8 a 8,5",IF(AND(CG491&gt;8.5,CG491&lt;=9.5),"9 a 9,5",IF(CG491&gt;=10,"10","Fuera de rango")))))))))))))))))))))))</f>
        <v>-2 a -1,5</v>
      </c>
      <c r="CI491" s="11" t="n">
        <f aca="false">IF(CG491="","",IF(CG491=-2.25,"NORMA",IF(CG491&lt;=-9.5,1,IF(CG491&lt;=-8.5,2,IF(CG491&lt;=-7.5,3,IF(CG491&lt;=-6.5,4,IF(CG491&lt;=-5.5,5,IF(CG491&lt;=-4.5,6,IF(CG491&lt;=-3.5,7,IF(CG491&lt;=-2.5,8,IF(CG491&lt;=-1.5,9,IF(CG491&lt;=-0.5,10,IF(CG491&lt;=0.5,11,IF(CG491&lt;=1.5,12,IF(CG491&lt;=2.5,13,IF(CG491&lt;=3.5,14,IF(CG491&lt;=4.5,15,IF(CG491&lt;=5.5,16,IF(CG491&lt;=6.5,17,IF(CG491&lt;=7.5,18,IF(CG491&lt;=8.5,19,IF(CG491&lt;=9.5,20,IF(CG491=10,21,"Fuera de rango")))))))))))))))))))))))</f>
        <v>9</v>
      </c>
      <c r="CJ491" s="9" t="n">
        <v>1.5</v>
      </c>
      <c r="CK491" s="10" t="str">
        <f aca="false">IF(CJ491="","",IF(AND(CJ491&gt;=-6,CJ491&lt;=-5.5),"-6 a -5,5",IF(AND(CJ491&gt;-5.5,CJ491&lt;=-4.5),"-5 a -4,5",IF(AND(CJ491&gt;-4.5,CJ491&lt;=-3.5),"-4 a -3,5",IF(AND(CJ491&gt;-3.5,CJ491&lt;=-2.5),"-3 a -2,5",IF(AND(CJ491&gt;-2.5,CJ491&lt;=-1.5),"-2 a -1,5",IF(AND(CJ491&gt;-1.5,CJ491&lt;=-0.5),"-1 a -0,5",IF(AND(CJ491&gt;-0.5,CJ491&lt;=0.5),"0 a 0,5",IF(AND(CJ491&gt;0.5,CJ491&lt;=1.5),"1 a 1,5",IF(AND(CJ491&gt;1.5,CJ491&lt;2.5),"2",IF(AND(CJ491&gt;=2.5,CJ491&lt;=3),"2,5 a 3",IF(AND(CJ491&gt;3,CJ491&lt;=4),"3,5 a 4",IF(AND(CJ491&gt;4,CJ491&lt;=5),"4,5 a 5",IF(AND(CJ491&gt;5,CJ491&lt;=6),"5,5 a 6",IF(AND(CJ491&gt;6,CJ491&lt;=7),"6,5 a 7",IF(AND(CJ491&gt;7,CJ491&lt;=8),"7,5 a 8",IF(AND(CJ491&gt;8,CJ491&lt;=9.5),"8,5 a 9,5",IF(CJ491=10,"10","Fuera de rango"))))))))))))))))))</f>
        <v>1 a 1,5</v>
      </c>
      <c r="CL491" s="11" t="n">
        <f aca="false">IF(CK491="","",IF(OR(CK491="-6 a -5,5",CK491="-6 - -5,5"),1,IF(OR(CK491="-5 a -4,5",CK491="-5 - -4,5"),2,IF(OR(CK491="-4 a -3,5",CK491="-4 - -3,5"),3,IF(OR(CK491="-3 a -2,5",CK491="-3 - -2,5"),4,IF(OR(CK491="-2 a -1,5",CK491="-2 - -1,5"),5,IF(OR(CK491="-1 a -0,5",CK491="-1 - -0,5"),6,IF(OR(CK491="0 a 0,5",CK491="0 - 0,5"),7,IF(OR(CK491="1 a 1,5",CK491="1 - 1,5"),8,IF(CK491="2","NORMA",IF(OR(CK491="2,5 a 3",CK491="2,5 - 3"),9,IF(OR(CK491="3,5 a 4",CK491="3,5 - 4"),10,IF(OR(CK491="4,5 a 5",CK491="4,5 - 5"),11,IF(OR(CK491="5,5 a 6",CK491="5,5 - 6"),12,IF(OR(CK491="6,5 a 7",CK491="6,5 - 7"),13,IF(OR(CK491="7,5 a 8",CK491="7,5 - 8"),14,IF(OR(CK491="8,5 a 9",CK491="8,5 - 9,5",CK491="9 a 9,5"),15,IF(CK491="10",15,IF(OR(CK491="0,5 a 1",CK491="0,5 - 1"),7,"Fuera de rango")))))))))))))))))))</f>
        <v>8</v>
      </c>
      <c r="CN491" s="10" t="str">
        <f aca="false">IF(CM491=0,"0", " ")</f>
        <v>0</v>
      </c>
      <c r="CO491" s="10" t="str">
        <f aca="false">IF(CM491&gt;0,"EME"," ")</f>
        <v> </v>
      </c>
      <c r="CQ491" s="10" t="str">
        <f aca="false">IF(CP491&gt;0,"0", " ")</f>
        <v> </v>
      </c>
      <c r="CR491" s="10" t="str">
        <f aca="false">IF(CP491&gt;0,"EME"," ")</f>
        <v> </v>
      </c>
      <c r="CS491" s="9" t="n">
        <v>0.75</v>
      </c>
      <c r="CV491" s="9" t="n">
        <v>0.5</v>
      </c>
      <c r="CY491" s="9" t="n">
        <v>0</v>
      </c>
      <c r="DB491" s="9" t="n">
        <v>0</v>
      </c>
      <c r="DC491" s="11" t="str">
        <f aca="false">IF(DB491&lt;0,"2"," ")</f>
        <v> </v>
      </c>
      <c r="DD491" s="11" t="str">
        <f aca="false">IF(DB491&lt;0,"MIO"," ")</f>
        <v> </v>
      </c>
      <c r="DE491" s="9" t="n">
        <v>0</v>
      </c>
      <c r="DF491" s="10" t="str">
        <f aca="false">IF(DE491&lt;0,"3"," ")</f>
        <v> </v>
      </c>
      <c r="DG491" s="10" t="str">
        <f aca="false">IF(DE491&lt;0,"AST"," ")</f>
        <v> </v>
      </c>
      <c r="DH491" s="9" t="n">
        <v>0</v>
      </c>
      <c r="DI491" s="10" t="str">
        <f aca="false">IF(DH491&lt;0,"3"," ")</f>
        <v> </v>
      </c>
      <c r="DJ491" s="10" t="str">
        <f aca="false">IF(DH491&lt;0,"AST"," ")</f>
        <v> </v>
      </c>
      <c r="DK491" s="9" t="n">
        <v>2</v>
      </c>
      <c r="DL491" s="10" t="str">
        <f aca="false">IF(DK491&gt;0,"4"," ")</f>
        <v>4</v>
      </c>
      <c r="DM491" s="10" t="str">
        <f aca="false">IF(DK491&gt;0,"PRE"," ")</f>
        <v>PRE</v>
      </c>
      <c r="DN491" s="9" t="n">
        <v>2</v>
      </c>
      <c r="DO491" s="10" t="str">
        <f aca="false">IF(DN491&gt;0,"4"," ")</f>
        <v>4</v>
      </c>
      <c r="DP491" s="10" t="str">
        <f aca="false">IF(DN491&gt;0,"PRE"," ")</f>
        <v>PRE</v>
      </c>
      <c r="DS491" s="12" t="str">
        <f aca="false">CONCATENATE(CO491,CU491,DA491,DG491,DM491)</f>
        <v>  PRE</v>
      </c>
      <c r="DT491" s="10" t="e">
        <f aca="false" t="array" ref="DT491">_xlfn.IFS(DS491="EME    ","0", DS491=" HIP   ","1", DS491="  MIO  ","2", DS491="   AST ","3", DS491="    PRE","4", DS491="EME   PRE","5", DS491=" HIP  PRE","6", DS491=" HIP AST ","7", DS491="  MIO PRE","8", DS491="  MIOAST ","9", DS491="   ASTPRE","10",DS491=" HIP ASTPRE","11", DS491="  MIOASTPRE","12", DS491="     ","0")</f>
        <v>#N/A</v>
      </c>
      <c r="DV491" s="1" t="e">
        <f aca="false" t="array" ref="DV491">_xlfn.IFS(DU491="SI","2", DU491="NO","1")</f>
        <v>#N/A</v>
      </c>
      <c r="DX491" s="11" t="str">
        <f aca="false">IF(DW491=0,"1","2")</f>
        <v>1</v>
      </c>
      <c r="DY491" s="11" t="str">
        <f aca="false" t="array" ref="DY491">_xlfn.IFS(DW491=0,"0", DW491=0.25, "1", DW491=0.5,"2", DW491=0.75,"3", DW491=1,"4",DW491=1.25,"5", DW491=1.5,"6", DW491=1.75,"7", DW491=2,"8")</f>
        <v>0</v>
      </c>
      <c r="EA491" s="11" t="str">
        <f aca="false">IF(DZ491=0,"1","2")</f>
        <v>1</v>
      </c>
      <c r="EB491" s="11" t="str">
        <f aca="false" t="array" ref="EB491">_xlfn.IFS(DZ491=0,"0", DZ491=0.25, "1", DZ491=0.5,"2", DZ491=0.75,"3", DZ491=1,"4",DZ491=1.25,"5", DZ491=1.5,"6", DZ491=1.75,"7", DZ491=2,"8")</f>
        <v>0</v>
      </c>
      <c r="ED491" s="10" t="str">
        <f aca="false">IF(EC491=0,"1","2")</f>
        <v>1</v>
      </c>
      <c r="EE491" s="11" t="str">
        <f aca="false" t="array" ref="EE491">_xlfn.IFS(EC491=0,"0", EC491=-0.25, "1", EC491=-0.5,"2", EC491=-0.75,"3", EC491=-1,"4",EC491=-1.25,"5", EC491=-1.5,"6", EC491=-1.75,"7", EC491=-2,"8", EC491=-2.25,"9",EC491=-2.5,"10", EC491=-2.75,"11", EC491=-3,"12", EC491=-3.25,"13", EC491=-3.5,"14", EC491=-3.75,"15",EC491=-4,"16")</f>
        <v>0</v>
      </c>
      <c r="EG491" s="10" t="str">
        <f aca="false">IF(EF491=0,"1","2")</f>
        <v>1</v>
      </c>
      <c r="EH491" s="11" t="str">
        <f aca="false" t="array" ref="EH491">_xlfn.IFS(EF491=0,"0", EF491=-0.25, "1", EF491=-0.5,"2", EF491=-0.75,"3", EF491=-1,"4",EF491=-1.25,"5", EF491=-1.5,"6", EF491=-1.75,"7", EF491=-2,"8", EF491=-2.25,"9",EF491=-2.5,"10", EF491=-2.75,"11", EF491=-3,"12", EF491=-3.25,"13", EF491=-3.5,"14", EF491=-3.75,"15",EF491=-4,"16")</f>
        <v>0</v>
      </c>
      <c r="EJ491" s="11" t="str">
        <f aca="false">IF(EI491=0,"1","2")</f>
        <v>1</v>
      </c>
      <c r="EK491" s="11" t="str">
        <f aca="false" t="array" ref="EK491">_xlfn.IFS(EI491=0,"0", EI491=-0.25, "1", EI491=-0.5,"2", EI491=-0.75,"3", EI491=-1,"4",EI491=-1.25,"5", EI491=-1.5,"6", EI491=-1.75,"7", EI491=-2,"8", EI491=-2.25,"9", EI491=-2.25,"9",EI491=-2.5,"10", EI491=-2.75,"11", EI491=-3,"12", EI491=-3.25,"13", EI491=-3.5,"14", EI491=-3.75,"15",EI491=-4,"16", EI491=0.25, "17", EI491=0.5, "18")</f>
        <v>0</v>
      </c>
      <c r="EM491" s="11" t="str">
        <f aca="false">IF(EL491=0,"1","2")</f>
        <v>1</v>
      </c>
      <c r="EN491" s="11" t="str">
        <f aca="false" t="array" ref="EN491">_xlfn.IFS(EL491=0.25,"17",EL491=0.5,"18", EL491=0,"0", EL491=-0.25, "1", EL491=-0.5,"2", EL491=-0.75,"3", EL491=-1,"4",EL491=-1.25,"5", EL491=-1.5,"6", EL491=-1.75,"7", EL491=-2,"8",EL491= -2.25,"9",EL491=-2.5,"10",EL491= -2.75,"11",EL491= -3,"12",EL491= -3.25,"13",EL491= -3.5,"14",EL491= -3.75,"15",EL491=-4,"16")</f>
        <v>0</v>
      </c>
      <c r="EP491" s="11" t="str">
        <f aca="false">IF(EO491=0,"1","2")</f>
        <v>1</v>
      </c>
      <c r="EQ491" s="11" t="str">
        <f aca="false" t="array" ref="EQ491">_xlfn.IFS(EO491=0,"0", EO491=0.25, "1", EO491=0.5,"2", EO491=0.75,"3", EO491=1,"4",EO491=1.25,"5", EO491=1.5,"6", EO491=1.75,"7", EO491=2,"8", EO491=2.25,"9", EO491=2.25,"9",EO491=2.5,"10", EO491=2.75,"11", EO491=3,"12", EO491=3.25,"13", EO491=3.5,"14", EO491=3.75,"15",EO491=4,"16", EO491=-0.25, "17", bq=-0.5, "18")</f>
        <v>0</v>
      </c>
      <c r="ES491" s="11" t="str">
        <f aca="false">IF(ER491=0,"1","2")</f>
        <v>1</v>
      </c>
      <c r="ET491" s="11" t="str">
        <f aca="false" t="array" ref="ET491">_xlfn.IFS(ER491=0,"0", ER491=0.25, "1", ER491=0.5,"2", ER491=0.75,"3", ER491=1,"4",ER491=1.25,"5", ER491=1.5,"6", ER491=1.75,"7", ER491=2,"8", ER491=2.25,"9", ER491=2.25,"9",ER491=2.5,"10", ER491=2.75,"11", ER491=3,"12", ER491=3.25,"13", ER491=3.5,"14", ER491=3.75,"15",ER491=4,"16", ER491=-0.25, "17", bq=-0.5, "18")</f>
        <v>0</v>
      </c>
      <c r="EV491" s="14" t="e">
        <f aca="false">VLOOKUP(EU491,LEYENDA!$G$2:$H$8,2,TRUE())</f>
        <v>#N/A</v>
      </c>
      <c r="EW491" s="14" t="e">
        <f aca="false" t="array" ref="EW491">_xlfn.IFS(EV491="0-5","1", EV491="6-12","2", EV491="13-18","3", EV491="19-24","4", EV491="25-36","5", EV491="37-48","6", EV491="49-60","7")</f>
        <v>#N/A</v>
      </c>
    </row>
    <row r="492" customFormat="false" ht="13.5" hidden="false" customHeight="false" outlineLevel="0" collapsed="false">
      <c r="A492" s="1" t="n">
        <v>175</v>
      </c>
      <c r="B492" s="2" t="n">
        <v>1</v>
      </c>
      <c r="C492" s="33" t="n">
        <v>43728</v>
      </c>
      <c r="E492" s="5" t="str">
        <f aca="false">VLOOKUP(A492,'286'!$A$3:$J$6279,10,FALSE())</f>
        <v>JIMÉNEZ DE LA CRUZ, ANA Mª</v>
      </c>
      <c r="F492" s="4" t="str">
        <f aca="false">VLOOKUP(A492,'286'!$A$3:$I$1768,3,FALSE())</f>
        <v>JICRUZA</v>
      </c>
      <c r="G492" s="6" t="n">
        <f aca="false">VLOOKUP(A492,'286'!$A$3:$I$1768,4,FALSE())</f>
        <v>21206</v>
      </c>
      <c r="H492" s="7" t="n">
        <f aca="false">YEAR(C492)-YEAR(G492)</f>
        <v>61</v>
      </c>
      <c r="I492" s="1" t="str">
        <f aca="false">VLOOKUP(H492,LEYENDA!$C$2:$D$6,2,TRUE())</f>
        <v>61-100</v>
      </c>
      <c r="J492" s="5" t="str">
        <f aca="false">VLOOKUP(A492,'286'!$A$3:$I$1768,7,FALSE())</f>
        <v>M</v>
      </c>
      <c r="K492" s="8" t="n">
        <f aca="false">VLOOKUP(A492,'286'!$A$3:$I$1768,2,FALSE())</f>
        <v>0</v>
      </c>
      <c r="L492" s="4" t="str">
        <f aca="false">VLOOKUP(A492,'286'!$A$3:$I$1768,8,FALSE())</f>
        <v>D</v>
      </c>
      <c r="M492" s="4" t="str">
        <f aca="false">VLOOKUP(A492,'286'!$A$3:$I$1768,9,FALSE())</f>
        <v>I</v>
      </c>
      <c r="N492" s="8" t="str">
        <f aca="false">IF(R492=O492, "MISMA","CONTRARIA")</f>
        <v>CONTRARIA</v>
      </c>
      <c r="O492" s="8" t="str">
        <f aca="false" t="array" ref="O492">_xlfn.IFS(L492="D","1", L492="I","2")</f>
        <v>1</v>
      </c>
      <c r="P492" s="8" t="e">
        <f aca="false" t="array" ref="P492">_xlfn.IFS(K492="OD","1", K492="OI","2")</f>
        <v>#N/A</v>
      </c>
      <c r="Q492" s="1" t="str">
        <f aca="false" t="array" ref="Q492">_xlfn.IFS(J492="M","1", J492="H","2")</f>
        <v>1</v>
      </c>
      <c r="R492" s="8" t="str">
        <f aca="false" t="array" ref="R492">_xlfn.IFS(M492="D","1", M492="I","2")</f>
        <v>2</v>
      </c>
      <c r="S492" s="1" t="str">
        <f aca="false" t="array" ref="S492">_xlfn.IFS(N492="CONTRARIA", "1",N492= "MISMA","2")</f>
        <v>1</v>
      </c>
      <c r="T492" s="1" t="str">
        <f aca="false" t="array" ref="T492">_xlfn.IFS(I492="0-12","1", I492="13-24","2", I492="25-40","3", I492="41-60","4", I492="61-100","5")</f>
        <v>5</v>
      </c>
      <c r="U492" s="9" t="n">
        <v>-1</v>
      </c>
      <c r="V492" s="10" t="str">
        <f aca="false">IF(U492="","",IF(AND(U492&gt;=-9,U492&lt;=-6.5),"-9 a -6,5",IF(AND(U492&gt;=-6,U492&lt;=-3.5),"-6 a -3,5",IF(AND(U492&gt;=-3,U492&lt;=-1),"-3 a -1",IF(U492=-0.5,"-0,5",IF(AND(U492&gt;=0,U492&lt;=2.5),"0 a 2,5",IF(AND(U492&gt;=3,U492&lt;=5.5),"3 a 5,5",IF(AND(U492&gt;=6,U492&lt;=8.5),"6 a 8,5",IF(AND(U492&gt;=9,U492&lt;=20),"9 a 20","Fuera de rango")))))))))</f>
        <v>-3 a -1</v>
      </c>
      <c r="W492" s="11" t="n">
        <f aca="false">IF(V492="","",IF(V492="-9 a -6,5",2,IF(V492="-6 a -3,5",3,IF(V492="-3 a -1",4,IF(V492="-0,5","NORMA",IF(V492="0 a 2,5",5,IF(V492="3 a 5,5",6,IF(V492="6 a 8,5",7,IF(V492="9 a 20",8,"Fuera de rango")))))))))</f>
        <v>4</v>
      </c>
      <c r="X492" s="9" t="n">
        <v>12</v>
      </c>
      <c r="Y492" s="11" t="str">
        <f aca="false">IF(X492="","",IF(AND(X492&gt;=0,X492&lt;=4),"0 a 4",IF(AND(X492&gt;=4.5,X492&lt;=8.5),"4,5 a 8,5",IF(X492=9,"9",IF(AND(X492&gt;=9.5,X492&lt;=13),"9,5 a 13",IF(AND(X492&gt;=13.5,X492&lt;=20),"13,5 a 20",IF(AND(X492&gt;=20.5,X492&lt;=35),"20,5 a 35","Fuera de rango")))))))</f>
        <v>9,5 a 13</v>
      </c>
      <c r="Z492" s="11" t="n">
        <f aca="false">IF(Y492="","",IF(Y492="0 a 4",1,IF(Y492="4,5 a 8,5",2,IF(Y492="9","NORMA",IF(Y492="9,5 a 13",3,IF(Y492="13,5 a 20",4,IF(Y492="20,5 a 35",5,"Fuera de rango")))))))</f>
        <v>3</v>
      </c>
      <c r="AA492" s="9" t="n">
        <v>15</v>
      </c>
      <c r="AB492" s="10" t="str">
        <f aca="false">IF(AA492="","",IF(AND(AA492&gt;=0,AA492&lt;=9),"0 a 9",IF(AND(AA492&gt;=9.5,AA492&lt;=18.5),"9,5 a 18,5",IF(AA492=19,"19",IF(AND(AA492&gt;=19.5,AA492&lt;=28),"19,5 a 28",IF(AND(AA492&gt;=28.5,AA492&lt;=40),"28,5 a 40","Fuera de rango"))))))</f>
        <v>9,5 a 18,5</v>
      </c>
      <c r="AC492" s="11" t="n">
        <f aca="false" t="array" ref="AC492">_xlfn.IFS(AB492="","",AB492="0 a 9",1,AB492="9,5 a 18,5",2,AB492="19","NORMA",AB492="19,5 a 28",3,AB492="28,5 a 40",4,TRUE(),"Fuera de rango")</f>
        <v>2</v>
      </c>
      <c r="AD492" s="9" t="n">
        <v>3</v>
      </c>
      <c r="AE492" s="10" t="str">
        <f aca="false">IF(AD492="","",IF(AND(AD492&gt;=-10,AD492&lt;=0),"De -10 a 0",IF(AND(AD492&gt;=0.5,AD492&lt;=9.5),"0,5 a 9,5",IF(AD492=10,"10",IF(AND(AD492&gt;=10.5,AD492&lt;=20),"10,5 a 20",IF(AND(AD492&gt;=20.5,AD492&lt;=40),"20,5 a 40","Fuera de rango"))))))</f>
        <v>0,5 a 9,5</v>
      </c>
      <c r="AF492" s="12" t="n">
        <f aca="false">IF(AD492="","",IF(AND(AD492&gt;=-10,AD492&lt;=0),1,IF(AND(AD492&gt;=0.5,AD492&lt;=9.5),2,IF(AD492=10,"NORMA",IF(AND(AD492&gt;=10.5,AD492&lt;=20),3,IF(AND(AD492&gt;=20.5,AD492&lt;=40),4,""))))))</f>
        <v>2</v>
      </c>
      <c r="AG492" s="9" t="n">
        <v>10</v>
      </c>
      <c r="AH492" s="10" t="str">
        <f aca="false">IF(AG492="","",IF(AND(AG492&gt;=0,AG492&lt;=4),"0 a 4",IF(AND(AG492&gt;=4.5,AG492&lt;=8.5),"4,5 a 8,5",IF(AG492=9,"9",IF(AND(AG492&gt;=9.5,AG492&lt;=13),"9,5 a 13",IF(AND(AG492&gt;=13.5,AG492&lt;=25),"13,5 a 25","Fuera de rango"))))))</f>
        <v>9,5 a 13</v>
      </c>
      <c r="AI492" s="10" t="n">
        <f aca="false">IF(AH492="","",IF(AH492="0 a 4",1,IF(AH492="4,5 a 8,5",2,IF(AH492="9","NORMA",IF(AH492="9,5 a 13",3,IF(AH492="13,5 a 25",4,""))))))</f>
        <v>3</v>
      </c>
      <c r="AJ492" s="9" t="n">
        <v>5</v>
      </c>
      <c r="AK492" s="10" t="str">
        <f aca="false">IF(AJ492="","",IF(AND(AJ492&gt;=-15,AJ492&lt;=-10.5),"-15 a -10,5",IF(AND(AJ492&gt;=-10,AJ492&lt;=-4),"-10 a -4",IF(AND(AJ492&gt;=-4.5,AJ492&lt;=0),"-4,5 a 0",IF(AND(AJ492&gt;=0.5,AJ492&lt;=4.5),"0,5 a 4,5",IF(AJ492=5,"5",IF(AND(AJ492&gt;=5.5,AJ492&lt;=10),"5,5 a 10",IF(AND(AJ492&gt;=10.5,AJ492&lt;=20),"10,5 a 20","Fuera de rango"))))))))</f>
        <v>5</v>
      </c>
      <c r="AL492" s="11" t="str">
        <f aca="false">IF(AK492="","",IF(AK492="-15 a -10,5",1,IF(AK492="-10 a -4",2,IF(AK492="-4,5 a 0",3,IF(AK492="0,5 a 4,5",4,IF(AK492="5","NORMA",IF(AK492="5,5 a 10",5,IF(AK492="10,5 a 20",6,"Error"))))))))</f>
        <v>NORMA</v>
      </c>
      <c r="AM492" s="9" t="n">
        <v>0</v>
      </c>
      <c r="AN492" s="10" t="str">
        <f aca="false">IF(AM492="","",IF(AND(AM492&gt;=-7.5,AM492&lt;=-5.5),"-7,5 a -5,5",IF(AND(AM492&gt;=-5,AM492&lt;=-3),"-5 a -3",IF(AND(AM492&gt;=-2.5,AM492&lt;=-0.5),"-2,5 a -0,5",IF(AM492=0,"0,00",IF(AND(AM492&gt;=0.5,AM492&lt;=2.5),"0,5 a 2,5",IF(AND(AM492&gt;=3,AM492&lt;=5),"3 a 5",IF(AND(AM492&gt;=5.5,AM492&lt;=7.5),"5,5 a 7,5",IF(AND(AM492&gt;=8,AM492&lt;=10),"8 a 10","Fuera de rango")))))))))</f>
        <v>0,00</v>
      </c>
      <c r="AO492" s="11" t="str">
        <f aca="false">IF(AN492="","",IF(AN492="-7,5 a -5,5",1,IF(AN492="-5 a -3",2,IF(AN492="-2,5 a -0,5",3,IF(AN492="0,00","NORMA",IF(AN492="0,5 a 2,5",4,IF(AN492="3 a 5",5,IF(AN492="5,5 a 7,5",6,IF(AN492="8 a 10",7,"Error")))))))))</f>
        <v>NORMA</v>
      </c>
      <c r="AP492" s="9" t="n">
        <v>-6</v>
      </c>
      <c r="AQ492" s="10" t="str">
        <f aca="false">IF(AP492="","",IF(AND(AP492&gt;=-20,AP492&lt;=-9.5),"-20 a -9,5",IF(AND(AP492&gt;=-9,AP492&lt;=-6.5),"-9 a -6,5",IF(AP492=-6,"-6",IF(AND(AP492&gt;=-5.5,AP492&lt;=-3),"-5,5 a -3",IF(AND(AP492&gt;=-2.5,AP492&lt;=0),"-2,5 a 0",IF(AND(AP492&gt;=0.5,AP492&lt;=3),"0,5 a 3",IF(AND(AP492&gt;=3.5,AP492&lt;=6),"3,5 a 6",IF(AND(AP492&gt;=6.5,AP492&lt;=9),"6,5 a 9",IF(AND(AP492&gt;=9.5,AP492&lt;=20),"9,5 a 20","Fuera de rango"))))))))))</f>
        <v>-6</v>
      </c>
      <c r="AR492" s="11" t="str">
        <f aca="false">IF(AQ492="","",IF(AQ492="-20 a -9,5",1,IF(AQ492="-9 a -6,5",2,IF(AQ492="-6","NORMA",IF(AQ492="-5,5 a -3",3,IF(AQ492="-2,5 a 0",4,IF(AQ492="0,5 a 3",5,IF(AQ492="3,5 a 6",6,IF(AQ492="6,5 a 9",7,IF(AQ492="9,5 a 20",8,""))))))))))</f>
        <v>NORMA</v>
      </c>
      <c r="AS492" s="9" t="n">
        <v>-5</v>
      </c>
      <c r="AT492" s="10" t="str">
        <f aca="false">IF(AS492="","",IF(AND(AS492&gt;=-16,AS492&lt;=-14),"-16 a -14",IF(AND(AS492&gt;=-13.5,AS492&lt;=-11.5),"-13,5 a -11,5",IF(AND(AS492&gt;=-11,AS492&lt;=-9),"-11 a -9",IF(AND(AS492&gt;=-8.5,AS492&lt;=-6.5),"-8,5 a -6,5",IF(AND(AS492&gt;=-6,AS492&lt;=-4),"-6 a -4",IF(AND(AS492&gt;=-3.5,AS492&lt;=-1.5),"-3,5 a -1,5",IF(AND(AS492&gt;=-1,AS492&lt;=1),"-1 a 1",IF(AND(AS492&gt;=1.5,AS492&lt;=3.5),"1,5 a 3,5",IF(AND(AS492&gt;=4,AS492&lt;=6),"4 a 6",IF(AND(AS492&gt;=6.5,AS492&lt;=8.5),"6,5 a 8,5",IF(AND(AS492&gt;=9,AS492&lt;=11),"9 a 11",IF(AND(AS492&gt;=11.5,AS492&lt;=13.5),"11,5 a 13,5",IF(AND(AS492&gt;=14,AS492&lt;=16),"14 a 16",IF(AND(AS492&gt;=16.5,AS492&lt;=18.5),"16,5 a 18,5",IF(AND(AS492&gt;=19,AS492&lt;=21),"19 a 21","Fuera de rango"))))))))))))))))</f>
        <v>-6 a -4</v>
      </c>
      <c r="AU492" s="11" t="n">
        <f aca="false" t="array" ref="AU492">IF(AT492="","",_xlfn.IFS(AT492="-16 a -14",1,AT492="-13,5 a -11,5",2,AT492="-11 a -9",3,AT492="-8,5 a -6,5",4,AT492="-6 a -4",5,AT492="-3,5 a -1,5",6,AT492="-1 a 1",7,AT492="1,5 a 3,5",8,AT492="4 a 6","NORMA",AT492="6,5 a 8,5",9,AT492="9 a 11",10,AT492="11,5 a 13,5",11,AT492="14 a 16",12,AT492="16,5 a 18,5",13,AT492="19 a 21",14,TRUE(),""))</f>
        <v>5</v>
      </c>
      <c r="AV492" s="9" t="n">
        <v>2</v>
      </c>
      <c r="AW492" s="10" t="str">
        <f aca="false">IF(AV492="","",IF(AND(AV492&gt;=-1,AV492&lt;=-0.5),"-1 a -0,5",IF(AND(AV492&gt;-0.5,AV492&lt;=0),"De -0,5 a 0",IF(AND(AV492&gt;=0.25,AV492&lt;=0.75),"0,25 a 0,75",IF(AND(AV492&gt;=1,AV492&lt;=1.5),"1 a 1,5",IF(AND(AV492&gt;=1.75,AV492&lt;=2.25),"1,75 a 2,25",IF(AND(AV492&gt;=2.5,AV492&lt;=3),"2,5 a 3",IF(AND(AV492&gt;=3.25,AV492&lt;=3.75),"3,25 a 3,75","Fuera de rango"))))))))</f>
        <v>1,75 a 2,25</v>
      </c>
      <c r="AX492" s="10" t="n">
        <f aca="false">IF(AW492="","",IF(OR(AW492="-1 a -0,5",AW492="-1 a -0.5"),1,IF(OR(AW492="De -0,5 a 0",AW492="-0,5 a 0",AW492="De -0.5 a 0"),2,IF(OR(AW492="0,25 a 0,75",AW492="0.25 a 0.75"),"NORMA",IF(OR(AW492="1 a 1,5",AW492="1 a 1.5"),3,IF(OR(AW492="1,75 a 2,25",AW492="1.75 a 2.25"),4,IF(OR(AW492="2,5 a 3",AW492="2.5 a 3"),5,IF(OR(AW492="3,25 a 3,75",AW492="3.25 a 3.75"),6,""))))))))</f>
        <v>4</v>
      </c>
      <c r="AY492" s="9" t="n">
        <v>-6</v>
      </c>
      <c r="AZ492" s="10" t="str">
        <f aca="false">IF(AY492="","",IF(AND(AY492&gt;=-20,AY492&lt;=-9.5),"-20 a -9,5",IF(AND(AY492&gt;=-9,AY492&lt;=-6.5),"-9 a -6,5",IF(AY492=-6,"-6",IF(AND(AY492&gt;=-5.5,AY492&lt;=-3),"-5,5 a -3",IF(AND(AY492&gt;=-2.5,AY492&lt;=0),"-2,5 a 0",IF(AND(AY492&gt;=0.5,AY492&lt;=3),"0,5 a 3",IF(AND(AY492&gt;=3.5,AY492&lt;=6),"3,5 a 6","Fuera de rango"))))))))</f>
        <v>-6</v>
      </c>
      <c r="BA492" s="11" t="str">
        <f aca="false">IF(AZ492="","",IF(AZ492="-20 a -9,5",1,IF(AZ492="-9 a -6,5",2,IF(AZ492="-6","NORMA",IF(AZ492="-5,5 a -3",3,IF(AZ492="-2,5 a 0",4,IF(AZ492="0,5 a 3",5,IF(AZ492="3,5 a 6",6,""))))))))</f>
        <v>NORMA</v>
      </c>
      <c r="BB492" s="9" t="n">
        <v>0</v>
      </c>
      <c r="BC492" s="10" t="str">
        <f aca="false" t="array" ref="BC492">IF(BB492="","",_xlfn.IFS(AND(BB492&gt;=0,BB492&lt;=2),"0 a 2",AND(BB492&gt;=2.5,BB492&lt;=4.5),"2,5 a 4,5",AND(BB492&gt;=5,BB492&lt;=7),"5 a 7",AND(BB492&gt;=7.5,BB492&lt;=9.5),"7,5 a 9,5",AND(BB492&gt;=10,BB492&lt;=12),"10 a 12",AND(BB492&gt;=12.5,BB492&lt;=14.5),"12,5 a 14,5",BB492=15,"15",AND(BB492&gt;=15.5,BB492&lt;=17.5),"15,5 a 17,5",AND(BB492&gt;=18,BB492&lt;=20),"18 a 20",AND(BB492&gt;=20.5,BB492&lt;=22.5),"20,5 a 22,5",AND(BB492&gt;=23,BB492&lt;=25),"23 a 25",TRUE(),"Fuera de rango"))</f>
        <v>0 a 2</v>
      </c>
      <c r="BD492" s="11" t="n">
        <f aca="false" t="array" ref="BD492">IF(BC492="","",_xlfn.IFS(BC492="0 a 2",1,BC492="2,5 a 4,5",2,BC492="5 a 7",3,BC492="7,5 a 9,5",4,BC492="10 a 12",5,BC492="12,5 a 14,5",6,BC492="15","NORMA",BC492="15,5 a 17,5",7,BC492="18 a 20",8,BC492="20,5 a 22,5",9,BC492="23 a 25",10,TRUE(),"Fuera de rango"))</f>
        <v>1</v>
      </c>
      <c r="BE492" s="9" t="n">
        <v>13</v>
      </c>
      <c r="BF492" s="10" t="str">
        <f aca="false">IF(BE492="","",IF(AND(BE492&gt;=-20,BE492&lt;=-10),"-20 a -10",IF(AND(BE492&gt;=-9.5,BE492&lt;=0.5),"-9,5 a 0,5",IF(AND(BE492&gt;=1,BE492&lt;=11),"1 a 11",IF(AND(BE492&gt;=11.5,BE492&lt;=20.5),"11,5 a 20,5",IF(BE492=21,"21",IF(AND(BE492&gt;=21.5,BE492&lt;=31.5),"21,5 a 31,5",IF(AND(BE492&gt;=32,BE492&lt;=42),"32 a 42","Fuera de rango"))))))))</f>
        <v>11,5 a 20,5</v>
      </c>
      <c r="BG492" s="11" t="n">
        <f aca="false">IF(BF492="","",IF(BF492="-20 a -10",1,IF(BF492="-9,5 a 0,5",2,IF(BF492="1 a 11",3,IF(BF492="11,5 a 20,5",4,IF(BF492="21","NORMA",IF(BF492="21,5 a 31,5",5,IF(BF492="32 a 42",6,""))))))))</f>
        <v>4</v>
      </c>
      <c r="BH492" s="9" t="n">
        <v>-12</v>
      </c>
      <c r="BI492" s="10" t="str">
        <f aca="false">IF(BH492="","",IF(AND(BH492&gt;=-20,BH492&lt;=-15),"-20 a -15",IF(AND(BH492&gt;=-14.5,BH492&lt;=-9.5),"-14,5 a -9,5",IF(AND(BH492&gt;=-9,BH492&lt;=-4),"-9 a -4",IF(AND(BH492&gt;=-3.5,BH492&lt;=2.5),"-3,5 a 2,5",IF(AND(BH492&gt;=3,BH492&lt;=8),"3 a 8",IF(AND(BH492&gt;=8.5,BH492&lt;=14.5),"8,5 a 14,5",IF(BH492=15,"15",IF(AND(BH492&gt;=15.5,BH492&lt;=20.5),"15,5 a 20,5",IF(AND(BH492&gt;=21,BH492&lt;=26),"21 a 26","Fuera de rango"))))))))))</f>
        <v>-14,5 a -9,5</v>
      </c>
      <c r="BJ492" s="11" t="n">
        <f aca="false">IF(BI492="","",IF(BI492="-20 a -15",1,IF(BI492="-14,5 a -9,5",2,IF(BI492="-9 a -4",3,IF(BI492="-3,5 a 2,5",4,IF(BI492="3 a 8",5,IF(BI492="8,5 a 14,5",6,IF(BI492="15","NORMA",IF(BI492="15,5 a 20,5",7,IF(BI492="21 a 26",8,IF(BI492="26,5 a 31,5",9,"")))))))))))</f>
        <v>2</v>
      </c>
      <c r="BK492" s="9" t="n">
        <v>0</v>
      </c>
      <c r="BL492" s="10" t="str">
        <f aca="false">IF(BK492="","",IF(AND(BK492&gt;=0,BK492&lt;=2),"0 - 2",IF(AND(BK492&gt;=2.5,BK492&lt;=4.5),"2,5 - 4,5",IF(AND(BK492&gt;=5,BK492&lt;=7),"5 - 7",IF(AND(BK492&gt;=7.5,BK492&lt;=9.5),"7,5 - 9,5",IF(AND(BK492&gt;=10,BK492&lt;=12),"10 - 12",IF(AND(BK492&gt;=12.5,BK492&lt;=13.5),"12,5 - 13,5",IF(BK492=14,"14",IF(AND(BK492&gt;=14.5,BK492&lt;=16.5),"14,5 - 16,5",IF(AND(BK492&gt;=17,BK492&lt;=19),"17 - 19",IF(AND(BK492&gt;=19.5,BK492&lt;=21.5),"19,5 - 21,5",IF(AND(BK492&gt;=22,BK492&lt;=24),"22 - 24",IF(AND(BK492&gt;=24.5,BK492&lt;=26.5),"24,5 - 26,5",IF(AND(BK492&gt;=27,BK492&lt;=29),"27 - 29",IF(AND(BK492&gt;=29.5,BK492&lt;=30),"29,5 - 30","Fuera de rango")))))))))))))))</f>
        <v>0 - 2</v>
      </c>
      <c r="BM492" s="11" t="n">
        <f aca="false">IF(BL492="","",IF(BL492="0 - 2",1,IF(BL492="2,5 - 4,5",2,IF(BL492="5 - 7",3,IF(BL492="7,5 - 9,5",4,IF(BL492="10 - 12",5,IF(BL492="12,5 - 13,5",6,IF(BL492="14","NORMA",IF(BL492="14,5 - 16,5",7,IF(BL492="17 - 19",8,IF(BL492="19,5 - 21,5",9,IF(BL492="22 - 24",10,IF(BL492="24,5 - 26,5",11,IF(BL492="27 - 29",12,IF(BL492="29,5 - 30",13,"")))))))))))))))</f>
        <v>1</v>
      </c>
      <c r="BN492" s="9" t="n">
        <v>22</v>
      </c>
      <c r="BO492" s="11" t="str">
        <f aca="false">IF(BN492="","",IF(AND(BN492&gt;=-20,BN492&lt;=-10),"-20 a -10",IF(AND(BN492&gt;=-9.5,BN492&lt;=0.5),"-9,5 a 0,5",IF(AND(BN492&gt;=1,BN492&lt;=11),"1 a 11",IF(AND(BN492&gt;=11.5,BN492&lt;=21.5),"11,5 a 21,5",IF(BN492=22,"22",IF(AND(BN492&gt;=22.5,BN492&lt;=32.5),"22,5 a 32,5",IF(AND(BN492&gt;=33,BN492&lt;=43),"33 a 43","Fuera de rango"))))))))</f>
        <v>22</v>
      </c>
      <c r="BP492" s="11" t="str">
        <f aca="false">IF(BO492="","",IF(BO492="-20 a -10",1,IF(BO492="-9,5 a 0,5",2,IF(BO492="1 a 11",3,IF(BO492="11,5 a 21,5",4,IF(BO492="22","NORMA",IF(BO492="22,5 a 32,5",5,IF(BO492="33 a 43",6,""))))))))</f>
        <v>NORMA</v>
      </c>
      <c r="BQ492" s="9" t="n">
        <v>17</v>
      </c>
      <c r="BR492" s="10" t="str">
        <f aca="false">IF(BQ492="","",IF(AND(BQ492&gt;=-20,BQ492&lt;=-15),"-20 a -15",IF(AND(BQ492&gt;=-14.5,BQ492&lt;=-9.5),"-14,5 a -9,5",IF(AND(BQ492&gt;=-9,BQ492&lt;=-4),"-9 a -4",IF(AND(BQ492&gt;=-3.5,BQ492&lt;=2.5),"-3,5 a 2,5",IF(AND(BQ492&gt;=3,BQ492&lt;=8),"3 a 8",IF(AND(BQ492&gt;=8.5,BQ492&lt;=13.5),"8,5 a 13,5",IF(AND(BQ492&gt;=14,BQ492&lt;=17.5),"14 a 17,5",IF(BQ492=18,"18",IF(AND(BQ492&gt;=18.5,BQ492&lt;=23.5),"18,5 a 23,5",IF(AND(BQ492&gt;=24,BQ492&lt;=29),"24 a 29",IF(AND(BQ492&gt;=29.5,BQ492&lt;=34.5),"29,5 a 34,5",IF(AND(BQ492&gt;=35,BQ492&lt;=40),"35 a 40","Fuera de rango")))))))))))))</f>
        <v>14 a 17,5</v>
      </c>
      <c r="BS492" s="11" t="n">
        <f aca="false">IF(BR492="","",IF(BR492="-20 a -15",1,IF(BR492="-14,5 a -9,5",2,IF(BR492="-9 a -4",3,IF(BR492="-3,5 a 2,5",4,IF(BR492="3 a 8",5,IF(BR492="8,5 a 13,5",6,IF(BR492="14 a 17,5",7,IF(BR492="18","NORMA",IF(BR492="18,5 a 23,5",8,IF(BR492="24 a 29",9,IF(BR492="29,5 a 34,5",10,IF(BR492="35 a 40",11,"")))))))))))))</f>
        <v>7</v>
      </c>
      <c r="BT492" s="9" t="n">
        <v>0</v>
      </c>
      <c r="BU492" s="10" t="str">
        <f aca="false">IF(BT492="","",IF(AND(BT492&gt;=-20,BT492&lt;=-18),"-20 a -18",IF(AND(BT492&gt;=-17.5,BT492&lt;=-15.5),"-17,5 a -15,5",IF(AND(BT492&gt;=-15,BT492&lt;=-13),"-15 a -13",IF(AND(BT492&gt;=-12.5,BT492&lt;=-10.5),"-12,5 a -10,5",IF(AND(BT492&gt;=-10,BT492&lt;=-8),"-10 a -8",IF(AND(BT492&gt;=-7.5,BT492&lt;=-5.5),"-7,5 a -5,5",IF(AND(BT492&gt;=-5,BT492&lt;=-3),"-5 a -3",IF(AND(BT492&gt;=-2.5,BT492&lt;=-0.5),"-2,5 a -0,5",IF(BT492=0,"0",IF(AND(BT492&gt;=0.5,BT492&lt;=2.5),"0,5 a 2,5",IF(AND(BT492&gt;=3,BT492&lt;=5),"3 a 5",IF(AND(BT492&gt;=5.5,BT492&lt;=7.5),"5,5 a 7,5",IF(AND(BT492&gt;=8,BT492&lt;=10),"8 a 10",IF(AND(BT492&gt;=10.5,BT492&lt;=12.5),"10,5 a 12,5",IF(AND(BT492&gt;=13,BT492&lt;=15),"13 a 15",IF(AND(BT492&gt;=15.5,BT492&lt;=17.5),"15,5 a 17,5",IF(AND(BT492&gt;=18,BT492&lt;=20),"18 a 20","Fuera de rango"))))))))))))))))))</f>
        <v>0</v>
      </c>
      <c r="BV492" s="11" t="str">
        <f aca="false">IF(BT492="","",IF(BT492=0,"NORMA",IF(AND(BT492&gt;=-20,BT492&lt;=-18),2,IF(AND(BT492&gt;=-17.5,BT492&lt;=-15.5),2,IF(AND(BT492&gt;=-15,BT492&lt;=-13),3,IF(AND(BT492&gt;=-12.5,BT492&lt;=-10.5),4,IF(AND(BT492&gt;=-10,BT492&lt;=-8),5,IF(AND(BT492&gt;=-7.5,BT492&lt;=-5.5),6,IF(AND(BT492&gt;=-5,BT492&lt;=-3),7,IF(AND(BT492&gt;=-2.5,BT492&lt;=-0.5),8,IF(AND(BT492&gt;=0.5,BT492&lt;=2.5),9,IF(AND(BT492&gt;=3,BT492&lt;=5),10,IF(AND(BT492&gt;=5.5,BT492&lt;=7.5),11,IF(AND(BT492&gt;=8,BT492&lt;=10),12,IF(AND(BT492&gt;=10.5,BT492&lt;=12.5),13,IF(AND(BT492&gt;=13,BT492&lt;=15),14,IF(AND(BT492&gt;=15.5,BT492&lt;=17.5),15,IF(AND(BT492&gt;=18,BT492&lt;=20),16,"Fuera de rango"))))))))))))))))))</f>
        <v>NORMA</v>
      </c>
      <c r="BW492" s="9" t="n">
        <v>-3</v>
      </c>
      <c r="BX492" s="10" t="n">
        <f aca="false">18.5- (0.3*H492)</f>
        <v>0.199999999999999</v>
      </c>
      <c r="BY492" s="10" t="n">
        <f aca="false">(BW492)-(BX492)</f>
        <v>-3.2</v>
      </c>
      <c r="BZ492" s="10" t="str">
        <f aca="false">IF(BY492="","",IF(BY492&lt;-27.5,"De -30 a -28",IF(BY492&lt;-25,"De -27,5 a -25,5",IF(BY492&lt;-22.5,"De -25 a -23",IF(BY492&lt;-20,"De -22,5 a -20,5",IF(BY492&lt;-17.5,"De -20 a -18",IF(BY492&lt;-15,"De -17,5 a -15,5",IF(BY492&lt;-12.5,"De -15 a -13",IF(BY492&lt;-10,"De -12,5 a -10,5",IF(BY492&lt;-7.5,"De -10 a -8",IF(BY492&lt;-5,"De -7,5 a -5,5",IF(BY492&lt;-2.5,"De -5 a -3",IF(BY492&lt;0,"De -2,5 a -0,5",IF(BY492&lt;2.5,"De 0 a 2",IF(BY492&lt;5,"De 2,5 a 4,5",IF(BY492&lt;7.5,"De 5 a 7",IF(BY492&lt;10,"De 7,5 a 9,5",IF(BY492&lt;12.5,"De 10 a 12",IF(BY492&lt;15,"De 12,5 a 14,5",IF(BY492&lt;17.5,"De 15 a 17",IF(BY492&lt;20,"De 17,5 a 19,5",IF(BY492&lt;22.5,"De 20 a 22",IF(BY492&lt;25,"De 22,5 a 24,5",IF(BY492&lt;27.5,"De 25 a 27","De 27,5 a 30"))))))))))))))))))))))))</f>
        <v>De -5 a -3</v>
      </c>
      <c r="CA492" s="12" t="n">
        <f aca="false">IF(BY492="","",IF(BY492&lt;=-28,1,IF(BY492&lt;=-25.5,2,IF(BY492&lt;=-23,3,IF(BY492&lt;=-20.5,4,IF(BY492&lt;=-18,5,IF(BY492&lt;=-15.5,6,IF(BY492&lt;=-13,7,IF(BY492&lt;=-10.5,8,IF(BY492&lt;=-8,9,IF(BY492&lt;=-5.5,10,IF(BY492&lt;=-3,11,IF(BY492&lt;=-0.5,12,IF(BY492&lt;=2,13,IF(BY492&lt;=4.5,14,IF(BY492&lt;=7,15,IF(BY492&lt;=9.5,16,IF(BY492&lt;=12,17,IF(BY492&lt;=14.5,18,IF(BY492&lt;=17,19,IF(BY492&lt;=19.5,20,IF(BY492&lt;=22,21,IF(BY492&lt;=24.5,22,IF(BY492&lt;=27,23,IF(BY492&lt;=30,24,"Fuera de rango")))))))))))))))))))))))))</f>
        <v>11</v>
      </c>
      <c r="CB492" s="9" t="n">
        <v>-3</v>
      </c>
      <c r="CC492" s="10" t="n">
        <f aca="false">18.5- (0.3*H492)</f>
        <v>0.199999999999999</v>
      </c>
      <c r="CD492" s="10" t="n">
        <f aca="false">(CB492)-(CC492)</f>
        <v>-3.2</v>
      </c>
      <c r="CE492" s="10" t="str">
        <f aca="false">IF(CD492="","",IF(CD492&lt;-27.5,"De -30 a -28",IF(CD492&lt;-25,"De -27,5 a -25,5",IF(CD492&lt;-22.5,"De -25 a -23",IF(CD492&lt;-20,"De -22,5 a -20,5",IF(CD492&lt;-17.5,"De -20 a -18",IF(CD492&lt;-15,"De -17,5 a -15,5",IF(CD492&lt;-12.5,"De -15 a -13",IF(CD492&lt;-10,"De -12,5 a -10,5",IF(CD492&lt;-7.5,"De -10 a -8",IF(CD492&lt;-5,"De -7,5 a -5,5",IF(CD492&lt;-2.5,"De -5 a -3",IF(CD492&lt;0,"De -2,5 a -0,5",IF(CD492&lt;=2,"De 0 a 2",IF(CD492&lt;=4.5,"De 2,5 a 4,5",IF(CD492&lt;=7,"De 5 a 7",IF(CD492&lt;=9.5,"De 7,5 a 9,5",IF(CD492&lt;=12,"De 10 a 12",IF(CD492&lt;=14.5,"De 12,5 a 14,5",IF(CD492&lt;=17,"De 15 a 17",IF(CD492&lt;=19.5,"De 17,5 a 19,5",IF(CD492&lt;=22,"De 20 a 22",IF(CD492&lt;=24.5,"De 22,5 a 24,5",IF(CD492&lt;=27,"De 25 a 27","De 27,5 a 30"))))))))))))))))))))))))</f>
        <v>De -5 a -3</v>
      </c>
      <c r="CF492" s="12" t="n">
        <f aca="false">IF(CD492="","",IF(CD492&lt;-27.5,1,IF(CD492&lt;-25,2,IF(CD492&lt;-22.5,3,IF(CD492&lt;-20,4,IF(CD492&lt;-17.5,5,IF(CD492&lt;-15,6,IF(CD492&lt;-12.5,7,IF(CD492&lt;-10,8,IF(CD492&lt;-7.5,9,IF(CD492&lt;-5,10,IF(CD492&lt;-2.5,11,IF(CD492&lt;0,12,IF(CD492&lt;2.5,13,IF(CD492&lt;5,14,IF(CD492&lt;7.5,15,IF(CD492&lt;10,16,IF(CD492&lt;12.5,17,IF(CD492&lt;15,18,IF(CD492&lt;17.5,19,IF(CD492&lt;20,20,IF(CD492&lt;22.5,21,IF(CD492&lt;25,22,IF(CD492&lt;27.5,23,24))))))))))))))))))))))))</f>
        <v>11</v>
      </c>
      <c r="CG492" s="9" t="n">
        <v>-1.5</v>
      </c>
      <c r="CH492" s="10" t="str">
        <f aca="false">IF(CG492="","",IF(AND(CG492&gt;=-10,CG492&lt;=-9.5),"-10 a -9,5",IF(AND(CG492&gt;-9.5,CG492&lt;=-8.5),"-9 a -8,5",IF(AND(CG492&gt;-8.5,CG492&lt;=-7.5),"-8 a -7,5",IF(AND(CG492&gt;-7.5,CG492&lt;=-6.5),"-7 a -6,5",IF(AND(CG492&gt;-6.5,CG492&lt;=-5.5),"-6 a -5,5",IF(AND(CG492&gt;-5.5,CG492&lt;=-4.5),"-5 a -4,5",IF(AND(CG492&gt;-4.5,CG492&lt;=-3.5),"-4 a -3,5",IF(AND(CG492&gt;-3.5,CG492&lt;=-2.5),"-3 a -2,5",IF(CG492=-2.25,"-2,25",IF(AND(CG492&gt;-2.5,CG492&lt;=-1.5),"-2 a -1,5",IF(AND(CG492&gt;-1.5,CG492&lt;=-0.5),"-1 a -0,5",IF(AND(CG492&gt;-0.5,CG492&lt;=0.5),"0 a 0,5",IF(AND(CG492&gt;0.5,CG492&lt;=1.5),"1 a 1,5",IF(AND(CG492&gt;1.5,CG492&lt;=2.5),"2 a 2,5",IF(AND(CG492&gt;2.5,CG492&lt;=3.5),"3 a 3,5",IF(AND(CG492&gt;3.5,CG492&lt;=4.5),"4 a 4,5",IF(AND(CG492&gt;4.5,CG492&lt;=5.5),"5 a 5,5",IF(AND(CG492&gt;5.5,CG492&lt;=6.5),"6 a 6,5",IF(AND(CG492&gt;6.5,CG492&lt;=7.5),"7 a 7,5",IF(AND(CG492&gt;7.5,CG492&lt;=8.5),"8 a 8,5",IF(AND(CG492&gt;8.5,CG492&lt;=9.5),"9 a 9,5",IF(CG492&gt;=10,"10","Fuera de rango")))))))))))))))))))))))</f>
        <v>-2 a -1,5</v>
      </c>
      <c r="CI492" s="11" t="n">
        <f aca="false">IF(CG492="","",IF(CG492=-2.25,"NORMA",IF(CG492&lt;=-9.5,1,IF(CG492&lt;=-8.5,2,IF(CG492&lt;=-7.5,3,IF(CG492&lt;=-6.5,4,IF(CG492&lt;=-5.5,5,IF(CG492&lt;=-4.5,6,IF(CG492&lt;=-3.5,7,IF(CG492&lt;=-2.5,8,IF(CG492&lt;=-1.5,9,IF(CG492&lt;=-0.5,10,IF(CG492&lt;=0.5,11,IF(CG492&lt;=1.5,12,IF(CG492&lt;=2.5,13,IF(CG492&lt;=3.5,14,IF(CG492&lt;=4.5,15,IF(CG492&lt;=5.5,16,IF(CG492&lt;=6.5,17,IF(CG492&lt;=7.5,18,IF(CG492&lt;=8.5,19,IF(CG492&lt;=9.5,20,IF(CG492=10,21,"Fuera de rango")))))))))))))))))))))))</f>
        <v>9</v>
      </c>
      <c r="CJ492" s="9" t="n">
        <v>2</v>
      </c>
      <c r="CK492" s="10" t="str">
        <f aca="false">IF(CJ492="","",IF(AND(CJ492&gt;=-6,CJ492&lt;=-5.5),"-6 a -5,5",IF(AND(CJ492&gt;-5.5,CJ492&lt;=-4.5),"-5 a -4,5",IF(AND(CJ492&gt;-4.5,CJ492&lt;=-3.5),"-4 a -3,5",IF(AND(CJ492&gt;-3.5,CJ492&lt;=-2.5),"-3 a -2,5",IF(AND(CJ492&gt;-2.5,CJ492&lt;=-1.5),"-2 a -1,5",IF(AND(CJ492&gt;-1.5,CJ492&lt;=-0.5),"-1 a -0,5",IF(AND(CJ492&gt;-0.5,CJ492&lt;=0.5),"0 a 0,5",IF(AND(CJ492&gt;0.5,CJ492&lt;=1.5),"1 a 1,5",IF(AND(CJ492&gt;1.5,CJ492&lt;2.5),"2",IF(AND(CJ492&gt;=2.5,CJ492&lt;=3),"2,5 a 3",IF(AND(CJ492&gt;3,CJ492&lt;=4),"3,5 a 4",IF(AND(CJ492&gt;4,CJ492&lt;=5),"4,5 a 5",IF(AND(CJ492&gt;5,CJ492&lt;=6),"5,5 a 6",IF(AND(CJ492&gt;6,CJ492&lt;=7),"6,5 a 7",IF(AND(CJ492&gt;7,CJ492&lt;=8),"7,5 a 8",IF(AND(CJ492&gt;8,CJ492&lt;=9.5),"8,5 a 9,5",IF(CJ492=10,"10","Fuera de rango"))))))))))))))))))</f>
        <v>2</v>
      </c>
      <c r="CL492" s="11" t="str">
        <f aca="false">IF(CK492="","",IF(OR(CK492="-6 a -5,5",CK492="-6 - -5,5"),1,IF(OR(CK492="-5 a -4,5",CK492="-5 - -4,5"),2,IF(OR(CK492="-4 a -3,5",CK492="-4 - -3,5"),3,IF(OR(CK492="-3 a -2,5",CK492="-3 - -2,5"),4,IF(OR(CK492="-2 a -1,5",CK492="-2 - -1,5"),5,IF(OR(CK492="-1 a -0,5",CK492="-1 - -0,5"),6,IF(OR(CK492="0 a 0,5",CK492="0 - 0,5"),7,IF(OR(CK492="1 a 1,5",CK492="1 - 1,5"),8,IF(CK492="2","NORMA",IF(OR(CK492="2,5 a 3",CK492="2,5 - 3"),9,IF(OR(CK492="3,5 a 4",CK492="3,5 - 4"),10,IF(OR(CK492="4,5 a 5",CK492="4,5 - 5"),11,IF(OR(CK492="5,5 a 6",CK492="5,5 - 6"),12,IF(OR(CK492="6,5 a 7",CK492="6,5 - 7"),13,IF(OR(CK492="7,5 a 8",CK492="7,5 - 8"),14,IF(OR(CK492="8,5 a 9",CK492="8,5 - 9,5",CK492="9 a 9,5"),15,IF(CK492="10",15,IF(OR(CK492="0,5 a 1",CK492="0,5 - 1"),7,"Fuera de rango")))))))))))))))))))</f>
        <v>NORMA</v>
      </c>
      <c r="CN492" s="10" t="str">
        <f aca="false">IF(CM492=0,"0", " ")</f>
        <v>0</v>
      </c>
      <c r="CO492" s="10" t="str">
        <f aca="false">IF(CM492&gt;0,"EME"," ")</f>
        <v> </v>
      </c>
      <c r="CQ492" s="10" t="str">
        <f aca="false">IF(CP492&gt;0,"0", " ")</f>
        <v> </v>
      </c>
      <c r="CR492" s="10" t="str">
        <f aca="false">IF(CP492&gt;0,"EME"," ")</f>
        <v> </v>
      </c>
      <c r="CS492" s="9" t="n">
        <v>3.25</v>
      </c>
      <c r="CV492" s="9" t="n">
        <v>2.5</v>
      </c>
      <c r="CY492" s="9" t="n">
        <v>0</v>
      </c>
      <c r="DB492" s="9" t="n">
        <v>0</v>
      </c>
      <c r="DC492" s="11" t="str">
        <f aca="false">IF(DB492&lt;0,"2"," ")</f>
        <v> </v>
      </c>
      <c r="DD492" s="11" t="str">
        <f aca="false">IF(DB492&lt;0,"MIO"," ")</f>
        <v> </v>
      </c>
      <c r="DE492" s="9" t="n">
        <v>0</v>
      </c>
      <c r="DF492" s="10" t="str">
        <f aca="false">IF(DE492&lt;0,"3"," ")</f>
        <v> </v>
      </c>
      <c r="DG492" s="10" t="str">
        <f aca="false">IF(DE492&lt;0,"AST"," ")</f>
        <v> </v>
      </c>
      <c r="DH492" s="9" t="n">
        <v>0</v>
      </c>
      <c r="DI492" s="10" t="str">
        <f aca="false">IF(DH492&lt;0,"3"," ")</f>
        <v> </v>
      </c>
      <c r="DJ492" s="10" t="str">
        <f aca="false">IF(DH492&lt;0,"AST"," ")</f>
        <v> </v>
      </c>
      <c r="DK492" s="9" t="n">
        <v>2</v>
      </c>
      <c r="DL492" s="10" t="str">
        <f aca="false">IF(DK492&gt;0,"4"," ")</f>
        <v>4</v>
      </c>
      <c r="DM492" s="10" t="str">
        <f aca="false">IF(DK492&gt;0,"PRE"," ")</f>
        <v>PRE</v>
      </c>
      <c r="DN492" s="9" t="n">
        <v>2</v>
      </c>
      <c r="DO492" s="10" t="str">
        <f aca="false">IF(DN492&gt;0,"4"," ")</f>
        <v>4</v>
      </c>
      <c r="DP492" s="10" t="str">
        <f aca="false">IF(DN492&gt;0,"PRE"," ")</f>
        <v>PRE</v>
      </c>
      <c r="DS492" s="12" t="str">
        <f aca="false">CONCATENATE(CO492,CU492,DA492,DG492,DM492)</f>
        <v>  PRE</v>
      </c>
      <c r="DT492" s="10" t="e">
        <f aca="false" t="array" ref="DT492">_xlfn.IFS(DS492="EME    ","0", DS492=" HIP   ","1", DS492="  MIO  ","2", DS492="   AST ","3", DS492="    PRE","4", DS492="EME   PRE","5", DS492=" HIP  PRE","6", DS492=" HIP AST ","7", DS492="  MIO PRE","8", DS492="  MIOAST ","9", DS492="   ASTPRE","10",DS492=" HIP ASTPRE","11", DS492="  MIOASTPRE","12", DS492="     ","0")</f>
        <v>#N/A</v>
      </c>
      <c r="DV492" s="1" t="e">
        <f aca="false" t="array" ref="DV492">_xlfn.IFS(DU492="SI","2", DU492="NO","1")</f>
        <v>#N/A</v>
      </c>
      <c r="DX492" s="11" t="str">
        <f aca="false">IF(DW492=0,"1","2")</f>
        <v>1</v>
      </c>
      <c r="DY492" s="11" t="str">
        <f aca="false" t="array" ref="DY492">_xlfn.IFS(DW492=0,"0", DW492=0.25, "1", DW492=0.5,"2", DW492=0.75,"3", DW492=1,"4",DW492=1.25,"5", DW492=1.5,"6", DW492=1.75,"7", DW492=2,"8")</f>
        <v>0</v>
      </c>
      <c r="EA492" s="11" t="str">
        <f aca="false">IF(DZ492=0,"1","2")</f>
        <v>1</v>
      </c>
      <c r="EB492" s="11" t="str">
        <f aca="false" t="array" ref="EB492">_xlfn.IFS(DZ492=0,"0", DZ492=0.25, "1", DZ492=0.5,"2", DZ492=0.75,"3", DZ492=1,"4",DZ492=1.25,"5", DZ492=1.5,"6", DZ492=1.75,"7", DZ492=2,"8")</f>
        <v>0</v>
      </c>
      <c r="ED492" s="10" t="str">
        <f aca="false">IF(EC492=0,"1","2")</f>
        <v>1</v>
      </c>
      <c r="EE492" s="11" t="str">
        <f aca="false" t="array" ref="EE492">_xlfn.IFS(EC492=0,"0", EC492=-0.25, "1", EC492=-0.5,"2", EC492=-0.75,"3", EC492=-1,"4",EC492=-1.25,"5", EC492=-1.5,"6", EC492=-1.75,"7", EC492=-2,"8", EC492=-2.25,"9",EC492=-2.5,"10", EC492=-2.75,"11", EC492=-3,"12", EC492=-3.25,"13", EC492=-3.5,"14", EC492=-3.75,"15",EC492=-4,"16")</f>
        <v>0</v>
      </c>
      <c r="EG492" s="10" t="str">
        <f aca="false">IF(EF492=0,"1","2")</f>
        <v>1</v>
      </c>
      <c r="EH492" s="11" t="str">
        <f aca="false" t="array" ref="EH492">_xlfn.IFS(EF492=0,"0", EF492=-0.25, "1", EF492=-0.5,"2", EF492=-0.75,"3", EF492=-1,"4",EF492=-1.25,"5", EF492=-1.5,"6", EF492=-1.75,"7", EF492=-2,"8", EF492=-2.25,"9",EF492=-2.5,"10", EF492=-2.75,"11", EF492=-3,"12", EF492=-3.25,"13", EF492=-3.5,"14", EF492=-3.75,"15",EF492=-4,"16")</f>
        <v>0</v>
      </c>
      <c r="EJ492" s="11" t="str">
        <f aca="false">IF(EI492=0,"1","2")</f>
        <v>1</v>
      </c>
      <c r="EK492" s="11" t="str">
        <f aca="false" t="array" ref="EK492">_xlfn.IFS(EI492=0,"0", EI492=-0.25, "1", EI492=-0.5,"2", EI492=-0.75,"3", EI492=-1,"4",EI492=-1.25,"5", EI492=-1.5,"6", EI492=-1.75,"7", EI492=-2,"8", EI492=-2.25,"9", EI492=-2.25,"9",EI492=-2.5,"10", EI492=-2.75,"11", EI492=-3,"12", EI492=-3.25,"13", EI492=-3.5,"14", EI492=-3.75,"15",EI492=-4,"16", EI492=0.25, "17", EI492=0.5, "18")</f>
        <v>0</v>
      </c>
      <c r="EM492" s="11" t="str">
        <f aca="false">IF(EL492=0,"1","2")</f>
        <v>1</v>
      </c>
      <c r="EN492" s="11" t="str">
        <f aca="false" t="array" ref="EN492">_xlfn.IFS(EL492=0.25,"17",EL492=0.5,"18", EL492=0,"0", EL492=-0.25, "1", EL492=-0.5,"2", EL492=-0.75,"3", EL492=-1,"4",EL492=-1.25,"5", EL492=-1.5,"6", EL492=-1.75,"7", EL492=-2,"8",EL492= -2.25,"9",EL492=-2.5,"10",EL492= -2.75,"11",EL492= -3,"12",EL492= -3.25,"13",EL492= -3.5,"14",EL492= -3.75,"15",EL492=-4,"16")</f>
        <v>0</v>
      </c>
      <c r="EP492" s="11" t="str">
        <f aca="false">IF(EO492=0,"1","2")</f>
        <v>1</v>
      </c>
      <c r="EQ492" s="11" t="str">
        <f aca="false" t="array" ref="EQ492">_xlfn.IFS(EO492=0,"0", EO492=0.25, "1", EO492=0.5,"2", EO492=0.75,"3", EO492=1,"4",EO492=1.25,"5", EO492=1.5,"6", EO492=1.75,"7", EO492=2,"8", EO492=2.25,"9", EO492=2.25,"9",EO492=2.5,"10", EO492=2.75,"11", EO492=3,"12", EO492=3.25,"13", EO492=3.5,"14", EO492=3.75,"15",EO492=4,"16", EO492=-0.25, "17", bq=-0.5, "18")</f>
        <v>0</v>
      </c>
      <c r="ES492" s="11" t="str">
        <f aca="false">IF(ER492=0,"1","2")</f>
        <v>1</v>
      </c>
      <c r="ET492" s="11" t="str">
        <f aca="false" t="array" ref="ET492">_xlfn.IFS(ER492=0,"0", ER492=0.25, "1", ER492=0.5,"2", ER492=0.75,"3", ER492=1,"4",ER492=1.25,"5", ER492=1.5,"6", ER492=1.75,"7", ER492=2,"8", ER492=2.25,"9", ER492=2.25,"9",ER492=2.5,"10", ER492=2.75,"11", ER492=3,"12", ER492=3.25,"13", ER492=3.5,"14", ER492=3.75,"15",ER492=4,"16", ER492=-0.25, "17", bq=-0.5, "18")</f>
        <v>0</v>
      </c>
      <c r="EV492" s="14" t="e">
        <f aca="false">VLOOKUP(EU492,LEYENDA!$G$2:$H$8,2,TRUE())</f>
        <v>#N/A</v>
      </c>
      <c r="EW492" s="14" t="e">
        <f aca="false" t="array" ref="EW492">_xlfn.IFS(EV492="0-5","1", EV492="6-12","2", EV492="13-18","3", EV492="19-24","4", EV492="25-36","5", EV492="37-48","6", EV492="49-60","7")</f>
        <v>#N/A</v>
      </c>
    </row>
    <row r="493" customFormat="false" ht="13.5" hidden="false" customHeight="false" outlineLevel="0" collapsed="false">
      <c r="A493" s="1" t="n">
        <v>175</v>
      </c>
      <c r="B493" s="2" t="n">
        <v>1</v>
      </c>
      <c r="C493" s="33" t="n">
        <v>45303</v>
      </c>
      <c r="E493" s="5" t="str">
        <f aca="false">VLOOKUP(A493,'286'!$A$3:$J$6279,10,FALSE())</f>
        <v>JIMÉNEZ DE LA CRUZ, ANA Mª</v>
      </c>
      <c r="F493" s="4" t="str">
        <f aca="false">VLOOKUP(A493,'286'!$A$3:$I$1768,3,FALSE())</f>
        <v>JICRUZA</v>
      </c>
      <c r="G493" s="6" t="n">
        <f aca="false">VLOOKUP(A493,'286'!$A$3:$I$1768,4,FALSE())</f>
        <v>21206</v>
      </c>
      <c r="H493" s="7" t="n">
        <f aca="false">YEAR(C493)-YEAR(G493)</f>
        <v>66</v>
      </c>
      <c r="I493" s="1" t="str">
        <f aca="false">VLOOKUP(H493,LEYENDA!$C$2:$D$6,2,TRUE())</f>
        <v>61-100</v>
      </c>
      <c r="J493" s="5" t="str">
        <f aca="false">VLOOKUP(A493,'286'!$A$3:$I$1768,7,FALSE())</f>
        <v>M</v>
      </c>
      <c r="K493" s="8" t="n">
        <f aca="false">VLOOKUP(A493,'286'!$A$3:$I$1768,2,FALSE())</f>
        <v>0</v>
      </c>
      <c r="L493" s="4" t="str">
        <f aca="false">VLOOKUP(A493,'286'!$A$3:$I$1768,8,FALSE())</f>
        <v>D</v>
      </c>
      <c r="M493" s="4" t="str">
        <f aca="false">VLOOKUP(A493,'286'!$A$3:$I$1768,9,FALSE())</f>
        <v>I</v>
      </c>
      <c r="N493" s="8" t="str">
        <f aca="false">IF(R493=O493, "MISMA","CONTRARIA")</f>
        <v>CONTRARIA</v>
      </c>
      <c r="O493" s="8" t="str">
        <f aca="false" t="array" ref="O493">_xlfn.IFS(L493="D","1", L493="I","2")</f>
        <v>1</v>
      </c>
      <c r="P493" s="8" t="e">
        <f aca="false" t="array" ref="P493">_xlfn.IFS(K493="OD","1", K493="OI","2")</f>
        <v>#N/A</v>
      </c>
      <c r="Q493" s="1" t="str">
        <f aca="false" t="array" ref="Q493">_xlfn.IFS(J493="M","1", J493="H","2")</f>
        <v>1</v>
      </c>
      <c r="R493" s="8" t="str">
        <f aca="false" t="array" ref="R493">_xlfn.IFS(M493="D","1", M493="I","2")</f>
        <v>2</v>
      </c>
      <c r="S493" s="1" t="str">
        <f aca="false" t="array" ref="S493">_xlfn.IFS(N493="CONTRARIA", "1",N493= "MISMA","2")</f>
        <v>1</v>
      </c>
      <c r="T493" s="1" t="str">
        <f aca="false" t="array" ref="T493">_xlfn.IFS(I493="0-12","1", I493="13-24","2", I493="25-40","3", I493="41-60","4", I493="61-100","5")</f>
        <v>5</v>
      </c>
      <c r="U493" s="9" t="n">
        <v>-1</v>
      </c>
      <c r="V493" s="10" t="str">
        <f aca="false">IF(U493="","",IF(AND(U493&gt;=-9,U493&lt;=-6.5),"-9 a -6,5",IF(AND(U493&gt;=-6,U493&lt;=-3.5),"-6 a -3,5",IF(AND(U493&gt;=-3,U493&lt;=-1),"-3 a -1",IF(U493=-0.5,"-0,5",IF(AND(U493&gt;=0,U493&lt;=2.5),"0 a 2,5",IF(AND(U493&gt;=3,U493&lt;=5.5),"3 a 5,5",IF(AND(U493&gt;=6,U493&lt;=8.5),"6 a 8,5",IF(AND(U493&gt;=9,U493&lt;=20),"9 a 20","Fuera de rango")))))))))</f>
        <v>-3 a -1</v>
      </c>
      <c r="W493" s="11" t="n">
        <f aca="false">IF(V493="","",IF(V493="-9 a -6,5",2,IF(V493="-6 a -3,5",3,IF(V493="-3 a -1",4,IF(V493="-0,5","NORMA",IF(V493="0 a 2,5",5,IF(V493="3 a 5,5",6,IF(V493="6 a 8,5",7,IF(V493="9 a 20",8,"Fuera de rango")))))))))</f>
        <v>4</v>
      </c>
      <c r="X493" s="9" t="n">
        <v>0</v>
      </c>
      <c r="Y493" s="11" t="str">
        <f aca="false">IF(X493="","",IF(AND(X493&gt;=0,X493&lt;=4),"0 a 4",IF(AND(X493&gt;=4.5,X493&lt;=8.5),"4,5 a 8,5",IF(X493=9,"9",IF(AND(X493&gt;=9.5,X493&lt;=13),"9,5 a 13",IF(AND(X493&gt;=13.5,X493&lt;=20),"13,5 a 20",IF(AND(X493&gt;=20.5,X493&lt;=35),"20,5 a 35","Fuera de rango")))))))</f>
        <v>0 a 4</v>
      </c>
      <c r="Z493" s="11" t="n">
        <f aca="false">IF(Y493="","",IF(Y493="0 a 4",1,IF(Y493="4,5 a 8,5",2,IF(Y493="9","NORMA",IF(Y493="9,5 a 13",3,IF(Y493="13,5 a 20",4,IF(Y493="20,5 a 35",5,"Fuera de rango")))))))</f>
        <v>1</v>
      </c>
      <c r="AA493" s="9" t="n">
        <v>24</v>
      </c>
      <c r="AB493" s="10" t="str">
        <f aca="false">IF(AA493="","",IF(AND(AA493&gt;=0,AA493&lt;=9),"0 a 9",IF(AND(AA493&gt;=9.5,AA493&lt;=18.5),"9,5 a 18,5",IF(AA493=19,"19",IF(AND(AA493&gt;=19.5,AA493&lt;=28),"19,5 a 28",IF(AND(AA493&gt;=28.5,AA493&lt;=40),"28,5 a 40","Fuera de rango"))))))</f>
        <v>19,5 a 28</v>
      </c>
      <c r="AC493" s="11" t="n">
        <f aca="false" t="array" ref="AC493">_xlfn.IFS(AB493="","",AB493="0 a 9",1,AB493="9,5 a 18,5",2,AB493="19","NORMA",AB493="19,5 a 28",3,AB493="28,5 a 40",4,TRUE(),"Fuera de rango")</f>
        <v>3</v>
      </c>
      <c r="AD493" s="9" t="n">
        <v>21</v>
      </c>
      <c r="AE493" s="10" t="str">
        <f aca="false">IF(AD493="","",IF(AND(AD493&gt;=-10,AD493&lt;=0),"De -10 a 0",IF(AND(AD493&gt;=0.5,AD493&lt;=9.5),"0,5 a 9,5",IF(AD493=10,"10",IF(AND(AD493&gt;=10.5,AD493&lt;=20),"10,5 a 20",IF(AND(AD493&gt;=20.5,AD493&lt;=40),"20,5 a 40","Fuera de rango"))))))</f>
        <v>20,5 a 40</v>
      </c>
      <c r="AF493" s="12" t="n">
        <f aca="false">IF(AD493="","",IF(AND(AD493&gt;=-10,AD493&lt;=0),1,IF(AND(AD493&gt;=0.5,AD493&lt;=9.5),2,IF(AD493=10,"NORMA",IF(AND(AD493&gt;=10.5,AD493&lt;=20),3,IF(AND(AD493&gt;=20.5,AD493&lt;=40),4,""))))))</f>
        <v>4</v>
      </c>
      <c r="AG493" s="9" t="n">
        <v>11</v>
      </c>
      <c r="AH493" s="10" t="str">
        <f aca="false">IF(AG493="","",IF(AND(AG493&gt;=0,AG493&lt;=4),"0 a 4",IF(AND(AG493&gt;=4.5,AG493&lt;=8.5),"4,5 a 8,5",IF(AG493=9,"9",IF(AND(AG493&gt;=9.5,AG493&lt;=13),"9,5 a 13",IF(AND(AG493&gt;=13.5,AG493&lt;=25),"13,5 a 25","Fuera de rango"))))))</f>
        <v>9,5 a 13</v>
      </c>
      <c r="AI493" s="10" t="n">
        <f aca="false">IF(AH493="","",IF(AH493="0 a 4",1,IF(AH493="4,5 a 8,5",2,IF(AH493="9","NORMA",IF(AH493="9,5 a 13",3,IF(AH493="13,5 a 25",4,""))))))</f>
        <v>3</v>
      </c>
      <c r="AJ493" s="9" t="n">
        <v>2</v>
      </c>
      <c r="AK493" s="10" t="str">
        <f aca="false">IF(AJ493="","",IF(AND(AJ493&gt;=-15,AJ493&lt;=-10.5),"-15 a -10,5",IF(AND(AJ493&gt;=-10,AJ493&lt;=-4),"-10 a -4",IF(AND(AJ493&gt;=-4.5,AJ493&lt;=0),"-4,5 a 0",IF(AND(AJ493&gt;=0.5,AJ493&lt;=4.5),"0,5 a 4,5",IF(AJ493=5,"5",IF(AND(AJ493&gt;=5.5,AJ493&lt;=10),"5,5 a 10",IF(AND(AJ493&gt;=10.5,AJ493&lt;=20),"10,5 a 20","Fuera de rango"))))))))</f>
        <v>0,5 a 4,5</v>
      </c>
      <c r="AL493" s="11" t="n">
        <f aca="false">IF(AK493="","",IF(AK493="-15 a -10,5",1,IF(AK493="-10 a -4",2,IF(AK493="-4,5 a 0",3,IF(AK493="0,5 a 4,5",4,IF(AK493="5","NORMA",IF(AK493="5,5 a 10",5,IF(AK493="10,5 a 20",6,"Error"))))))))</f>
        <v>4</v>
      </c>
      <c r="AM493" s="9" t="n">
        <v>-1</v>
      </c>
      <c r="AN493" s="10" t="str">
        <f aca="false">IF(AM493="","",IF(AND(AM493&gt;=-7.5,AM493&lt;=-5.5),"-7,5 a -5,5",IF(AND(AM493&gt;=-5,AM493&lt;=-3),"-5 a -3",IF(AND(AM493&gt;=-2.5,AM493&lt;=-0.5),"-2,5 a -0,5",IF(AM493=0,"0,00",IF(AND(AM493&gt;=0.5,AM493&lt;=2.5),"0,5 a 2,5",IF(AND(AM493&gt;=3,AM493&lt;=5),"3 a 5",IF(AND(AM493&gt;=5.5,AM493&lt;=7.5),"5,5 a 7,5",IF(AND(AM493&gt;=8,AM493&lt;=10),"8 a 10","Fuera de rango")))))))))</f>
        <v>-2,5 a -0,5</v>
      </c>
      <c r="AO493" s="11" t="n">
        <f aca="false">IF(AN493="","",IF(AN493="-7,5 a -5,5",1,IF(AN493="-5 a -3",2,IF(AN493="-2,5 a -0,5",3,IF(AN493="0,00","NORMA",IF(AN493="0,5 a 2,5",4,IF(AN493="3 a 5",5,IF(AN493="5,5 a 7,5",6,IF(AN493="8 a 10",7,"Error")))))))))</f>
        <v>3</v>
      </c>
      <c r="AP493" s="9" t="n">
        <v>-6</v>
      </c>
      <c r="AQ493" s="10" t="str">
        <f aca="false">IF(AP493="","",IF(AND(AP493&gt;=-20,AP493&lt;=-9.5),"-20 a -9,5",IF(AND(AP493&gt;=-9,AP493&lt;=-6.5),"-9 a -6,5",IF(AP493=-6,"-6",IF(AND(AP493&gt;=-5.5,AP493&lt;=-3),"-5,5 a -3",IF(AND(AP493&gt;=-2.5,AP493&lt;=0),"-2,5 a 0",IF(AND(AP493&gt;=0.5,AP493&lt;=3),"0,5 a 3",IF(AND(AP493&gt;=3.5,AP493&lt;=6),"3,5 a 6",IF(AND(AP493&gt;=6.5,AP493&lt;=9),"6,5 a 9",IF(AND(AP493&gt;=9.5,AP493&lt;=20),"9,5 a 20","Fuera de rango"))))))))))</f>
        <v>-6</v>
      </c>
      <c r="AR493" s="11" t="str">
        <f aca="false">IF(AQ493="","",IF(AQ493="-20 a -9,5",1,IF(AQ493="-9 a -6,5",2,IF(AQ493="-6","NORMA",IF(AQ493="-5,5 a -3",3,IF(AQ493="-2,5 a 0",4,IF(AQ493="0,5 a 3",5,IF(AQ493="3,5 a 6",6,IF(AQ493="6,5 a 9",7,IF(AQ493="9,5 a 20",8,""))))))))))</f>
        <v>NORMA</v>
      </c>
      <c r="AS493" s="9" t="n">
        <v>-4</v>
      </c>
      <c r="AT493" s="10" t="str">
        <f aca="false">IF(AS493="","",IF(AND(AS493&gt;=-16,AS493&lt;=-14),"-16 a -14",IF(AND(AS493&gt;=-13.5,AS493&lt;=-11.5),"-13,5 a -11,5",IF(AND(AS493&gt;=-11,AS493&lt;=-9),"-11 a -9",IF(AND(AS493&gt;=-8.5,AS493&lt;=-6.5),"-8,5 a -6,5",IF(AND(AS493&gt;=-6,AS493&lt;=-4),"-6 a -4",IF(AND(AS493&gt;=-3.5,AS493&lt;=-1.5),"-3,5 a -1,5",IF(AND(AS493&gt;=-1,AS493&lt;=1),"-1 a 1",IF(AND(AS493&gt;=1.5,AS493&lt;=3.5),"1,5 a 3,5",IF(AND(AS493&gt;=4,AS493&lt;=6),"4 a 6",IF(AND(AS493&gt;=6.5,AS493&lt;=8.5),"6,5 a 8,5",IF(AND(AS493&gt;=9,AS493&lt;=11),"9 a 11",IF(AND(AS493&gt;=11.5,AS493&lt;=13.5),"11,5 a 13,5",IF(AND(AS493&gt;=14,AS493&lt;=16),"14 a 16",IF(AND(AS493&gt;=16.5,AS493&lt;=18.5),"16,5 a 18,5",IF(AND(AS493&gt;=19,AS493&lt;=21),"19 a 21","Fuera de rango"))))))))))))))))</f>
        <v>-6 a -4</v>
      </c>
      <c r="AU493" s="11" t="n">
        <f aca="false" t="array" ref="AU493">IF(AT493="","",_xlfn.IFS(AT493="-16 a -14",1,AT493="-13,5 a -11,5",2,AT493="-11 a -9",3,AT493="-8,5 a -6,5",4,AT493="-6 a -4",5,AT493="-3,5 a -1,5",6,AT493="-1 a 1",7,AT493="1,5 a 3,5",8,AT493="4 a 6","NORMA",AT493="6,5 a 8,5",9,AT493="9 a 11",10,AT493="11,5 a 13,5",11,AT493="14 a 16",12,AT493="16,5 a 18,5",13,AT493="19 a 21",14,TRUE(),""))</f>
        <v>5</v>
      </c>
      <c r="AV493" s="9" t="n">
        <v>2.25</v>
      </c>
      <c r="AW493" s="10" t="str">
        <f aca="false">IF(AV493="","",IF(AND(AV493&gt;=-1,AV493&lt;=-0.5),"-1 a -0,5",IF(AND(AV493&gt;-0.5,AV493&lt;=0),"De -0,5 a 0",IF(AND(AV493&gt;=0.25,AV493&lt;=0.75),"0,25 a 0,75",IF(AND(AV493&gt;=1,AV493&lt;=1.5),"1 a 1,5",IF(AND(AV493&gt;=1.75,AV493&lt;=2.25),"1,75 a 2,25",IF(AND(AV493&gt;=2.5,AV493&lt;=3),"2,5 a 3",IF(AND(AV493&gt;=3.25,AV493&lt;=3.75),"3,25 a 3,75","Fuera de rango"))))))))</f>
        <v>1,75 a 2,25</v>
      </c>
      <c r="AX493" s="10" t="n">
        <f aca="false">IF(AW493="","",IF(OR(AW493="-1 a -0,5",AW493="-1 a -0.5"),1,IF(OR(AW493="De -0,5 a 0",AW493="-0,5 a 0",AW493="De -0.5 a 0"),2,IF(OR(AW493="0,25 a 0,75",AW493="0.25 a 0.75"),"NORMA",IF(OR(AW493="1 a 1,5",AW493="1 a 1.5"),3,IF(OR(AW493="1,75 a 2,25",AW493="1.75 a 2.25"),4,IF(OR(AW493="2,5 a 3",AW493="2.5 a 3"),5,IF(OR(AW493="3,25 a 3,75",AW493="3.25 a 3.75"),6,""))))))))</f>
        <v>4</v>
      </c>
      <c r="AY493" s="9" t="n">
        <v>-6</v>
      </c>
      <c r="AZ493" s="10" t="str">
        <f aca="false">IF(AY493="","",IF(AND(AY493&gt;=-20,AY493&lt;=-9.5),"-20 a -9,5",IF(AND(AY493&gt;=-9,AY493&lt;=-6.5),"-9 a -6,5",IF(AY493=-6,"-6",IF(AND(AY493&gt;=-5.5,AY493&lt;=-3),"-5,5 a -3",IF(AND(AY493&gt;=-2.5,AY493&lt;=0),"-2,5 a 0",IF(AND(AY493&gt;=0.5,AY493&lt;=3),"0,5 a 3",IF(AND(AY493&gt;=3.5,AY493&lt;=6),"3,5 a 6","Fuera de rango"))))))))</f>
        <v>-6</v>
      </c>
      <c r="BA493" s="11" t="str">
        <f aca="false">IF(AZ493="","",IF(AZ493="-20 a -9,5",1,IF(AZ493="-9 a -6,5",2,IF(AZ493="-6","NORMA",IF(AZ493="-5,5 a -3",3,IF(AZ493="-2,5 a 0",4,IF(AZ493="0,5 a 3",5,IF(AZ493="3,5 a 6",6,""))))))))</f>
        <v>NORMA</v>
      </c>
      <c r="BB493" s="9" t="n">
        <v>0</v>
      </c>
      <c r="BC493" s="10" t="str">
        <f aca="false" t="array" ref="BC493">IF(BB493="","",_xlfn.IFS(AND(BB493&gt;=0,BB493&lt;=2),"0 a 2",AND(BB493&gt;=2.5,BB493&lt;=4.5),"2,5 a 4,5",AND(BB493&gt;=5,BB493&lt;=7),"5 a 7",AND(BB493&gt;=7.5,BB493&lt;=9.5),"7,5 a 9,5",AND(BB493&gt;=10,BB493&lt;=12),"10 a 12",AND(BB493&gt;=12.5,BB493&lt;=14.5),"12,5 a 14,5",BB493=15,"15",AND(BB493&gt;=15.5,BB493&lt;=17.5),"15,5 a 17,5",AND(BB493&gt;=18,BB493&lt;=20),"18 a 20",AND(BB493&gt;=20.5,BB493&lt;=22.5),"20,5 a 22,5",AND(BB493&gt;=23,BB493&lt;=25),"23 a 25",TRUE(),"Fuera de rango"))</f>
        <v>0 a 2</v>
      </c>
      <c r="BD493" s="11" t="n">
        <f aca="false" t="array" ref="BD493">IF(BC493="","",_xlfn.IFS(BC493="0 a 2",1,BC493="2,5 a 4,5",2,BC493="5 a 7",3,BC493="7,5 a 9,5",4,BC493="10 a 12",5,BC493="12,5 a 14,5",6,BC493="15","NORMA",BC493="15,5 a 17,5",7,BC493="18 a 20",8,BC493="20,5 a 22,5",9,BC493="23 a 25",10,TRUE(),"Fuera de rango"))</f>
        <v>1</v>
      </c>
      <c r="BE493" s="9" t="n">
        <v>26</v>
      </c>
      <c r="BF493" s="10" t="str">
        <f aca="false">IF(BE493="","",IF(AND(BE493&gt;=-20,BE493&lt;=-10),"-20 a -10",IF(AND(BE493&gt;=-9.5,BE493&lt;=0.5),"-9,5 a 0,5",IF(AND(BE493&gt;=1,BE493&lt;=11),"1 a 11",IF(AND(BE493&gt;=11.5,BE493&lt;=20.5),"11,5 a 20,5",IF(BE493=21,"21",IF(AND(BE493&gt;=21.5,BE493&lt;=31.5),"21,5 a 31,5",IF(AND(BE493&gt;=32,BE493&lt;=42),"32 a 42","Fuera de rango"))))))))</f>
        <v>21,5 a 31,5</v>
      </c>
      <c r="BG493" s="11" t="n">
        <f aca="false">IF(BF493="","",IF(BF493="-20 a -10",1,IF(BF493="-9,5 a 0,5",2,IF(BF493="1 a 11",3,IF(BF493="11,5 a 20,5",4,IF(BF493="21","NORMA",IF(BF493="21,5 a 31,5",5,IF(BF493="32 a 42",6,""))))))))</f>
        <v>5</v>
      </c>
      <c r="BH493" s="9" t="n">
        <v>4</v>
      </c>
      <c r="BI493" s="10" t="str">
        <f aca="false">IF(BH493="","",IF(AND(BH493&gt;=-20,BH493&lt;=-15),"-20 a -15",IF(AND(BH493&gt;=-14.5,BH493&lt;=-9.5),"-14,5 a -9,5",IF(AND(BH493&gt;=-9,BH493&lt;=-4),"-9 a -4",IF(AND(BH493&gt;=-3.5,BH493&lt;=2.5),"-3,5 a 2,5",IF(AND(BH493&gt;=3,BH493&lt;=8),"3 a 8",IF(AND(BH493&gt;=8.5,BH493&lt;=14.5),"8,5 a 14,5",IF(BH493=15,"15",IF(AND(BH493&gt;=15.5,BH493&lt;=20.5),"15,5 a 20,5",IF(AND(BH493&gt;=21,BH493&lt;=26),"21 a 26","Fuera de rango"))))))))))</f>
        <v>3 a 8</v>
      </c>
      <c r="BJ493" s="11" t="n">
        <f aca="false">IF(BI493="","",IF(BI493="-20 a -15",1,IF(BI493="-14,5 a -9,5",2,IF(BI493="-9 a -4",3,IF(BI493="-3,5 a 2,5",4,IF(BI493="3 a 8",5,IF(BI493="8,5 a 14,5",6,IF(BI493="15","NORMA",IF(BI493="15,5 a 20,5",7,IF(BI493="21 a 26",8,IF(BI493="26,5 a 31,5",9,"")))))))))))</f>
        <v>5</v>
      </c>
      <c r="BK493" s="9" t="n">
        <v>0</v>
      </c>
      <c r="BL493" s="10" t="str">
        <f aca="false">IF(BK493="","",IF(AND(BK493&gt;=0,BK493&lt;=2),"0 - 2",IF(AND(BK493&gt;=2.5,BK493&lt;=4.5),"2,5 - 4,5",IF(AND(BK493&gt;=5,BK493&lt;=7),"5 - 7",IF(AND(BK493&gt;=7.5,BK493&lt;=9.5),"7,5 - 9,5",IF(AND(BK493&gt;=10,BK493&lt;=12),"10 - 12",IF(AND(BK493&gt;=12.5,BK493&lt;=13.5),"12,5 - 13,5",IF(BK493=14,"14",IF(AND(BK493&gt;=14.5,BK493&lt;=16.5),"14,5 - 16,5",IF(AND(BK493&gt;=17,BK493&lt;=19),"17 - 19",IF(AND(BK493&gt;=19.5,BK493&lt;=21.5),"19,5 - 21,5",IF(AND(BK493&gt;=22,BK493&lt;=24),"22 - 24",IF(AND(BK493&gt;=24.5,BK493&lt;=26.5),"24,5 - 26,5",IF(AND(BK493&gt;=27,BK493&lt;=29),"27 - 29",IF(AND(BK493&gt;=29.5,BK493&lt;=30),"29,5 - 30","Fuera de rango")))))))))))))))</f>
        <v>0 - 2</v>
      </c>
      <c r="BM493" s="11" t="n">
        <f aca="false">IF(BL493="","",IF(BL493="0 - 2",1,IF(BL493="2,5 - 4,5",2,IF(BL493="5 - 7",3,IF(BL493="7,5 - 9,5",4,IF(BL493="10 - 12",5,IF(BL493="12,5 - 13,5",6,IF(BL493="14","NORMA",IF(BL493="14,5 - 16,5",7,IF(BL493="17 - 19",8,IF(BL493="19,5 - 21,5",9,IF(BL493="22 - 24",10,IF(BL493="24,5 - 26,5",11,IF(BL493="27 - 29",12,IF(BL493="29,5 - 30",13,"")))))))))))))))</f>
        <v>1</v>
      </c>
      <c r="BN493" s="9" t="n">
        <v>24</v>
      </c>
      <c r="BO493" s="11" t="str">
        <f aca="false">IF(BN493="","",IF(AND(BN493&gt;=-20,BN493&lt;=-10),"-20 a -10",IF(AND(BN493&gt;=-9.5,BN493&lt;=0.5),"-9,5 a 0,5",IF(AND(BN493&gt;=1,BN493&lt;=11),"1 a 11",IF(AND(BN493&gt;=11.5,BN493&lt;=21.5),"11,5 a 21,5",IF(BN493=22,"22",IF(AND(BN493&gt;=22.5,BN493&lt;=32.5),"22,5 a 32,5",IF(AND(BN493&gt;=33,BN493&lt;=43),"33 a 43","Fuera de rango"))))))))</f>
        <v>22,5 a 32,5</v>
      </c>
      <c r="BP493" s="11" t="n">
        <f aca="false">IF(BO493="","",IF(BO493="-20 a -10",1,IF(BO493="-9,5 a 0,5",2,IF(BO493="1 a 11",3,IF(BO493="11,5 a 21,5",4,IF(BO493="22","NORMA",IF(BO493="22,5 a 32,5",5,IF(BO493="33 a 43",6,""))))))))</f>
        <v>5</v>
      </c>
      <c r="BQ493" s="9" t="n">
        <v>17</v>
      </c>
      <c r="BR493" s="10" t="str">
        <f aca="false">IF(BQ493="","",IF(AND(BQ493&gt;=-20,BQ493&lt;=-15),"-20 a -15",IF(AND(BQ493&gt;=-14.5,BQ493&lt;=-9.5),"-14,5 a -9,5",IF(AND(BQ493&gt;=-9,BQ493&lt;=-4),"-9 a -4",IF(AND(BQ493&gt;=-3.5,BQ493&lt;=2.5),"-3,5 a 2,5",IF(AND(BQ493&gt;=3,BQ493&lt;=8),"3 a 8",IF(AND(BQ493&gt;=8.5,BQ493&lt;=13.5),"8,5 a 13,5",IF(AND(BQ493&gt;=14,BQ493&lt;=17.5),"14 a 17,5",IF(BQ493=18,"18",IF(AND(BQ493&gt;=18.5,BQ493&lt;=23.5),"18,5 a 23,5",IF(AND(BQ493&gt;=24,BQ493&lt;=29),"24 a 29",IF(AND(BQ493&gt;=29.5,BQ493&lt;=34.5),"29,5 a 34,5",IF(AND(BQ493&gt;=35,BQ493&lt;=40),"35 a 40","Fuera de rango")))))))))))))</f>
        <v>14 a 17,5</v>
      </c>
      <c r="BS493" s="11" t="n">
        <f aca="false">IF(BR493="","",IF(BR493="-20 a -15",1,IF(BR493="-14,5 a -9,5",2,IF(BR493="-9 a -4",3,IF(BR493="-3,5 a 2,5",4,IF(BR493="3 a 8",5,IF(BR493="8,5 a 13,5",6,IF(BR493="14 a 17,5",7,IF(BR493="18","NORMA",IF(BR493="18,5 a 23,5",8,IF(BR493="24 a 29",9,IF(BR493="29,5 a 34,5",10,IF(BR493="35 a 40",11,"")))))))))))))</f>
        <v>7</v>
      </c>
      <c r="BT493" s="9" t="n">
        <v>0</v>
      </c>
      <c r="BU493" s="10" t="str">
        <f aca="false">IF(BT493="","",IF(AND(BT493&gt;=-20,BT493&lt;=-18),"-20 a -18",IF(AND(BT493&gt;=-17.5,BT493&lt;=-15.5),"-17,5 a -15,5",IF(AND(BT493&gt;=-15,BT493&lt;=-13),"-15 a -13",IF(AND(BT493&gt;=-12.5,BT493&lt;=-10.5),"-12,5 a -10,5",IF(AND(BT493&gt;=-10,BT493&lt;=-8),"-10 a -8",IF(AND(BT493&gt;=-7.5,BT493&lt;=-5.5),"-7,5 a -5,5",IF(AND(BT493&gt;=-5,BT493&lt;=-3),"-5 a -3",IF(AND(BT493&gt;=-2.5,BT493&lt;=-0.5),"-2,5 a -0,5",IF(BT493=0,"0",IF(AND(BT493&gt;=0.5,BT493&lt;=2.5),"0,5 a 2,5",IF(AND(BT493&gt;=3,BT493&lt;=5),"3 a 5",IF(AND(BT493&gt;=5.5,BT493&lt;=7.5),"5,5 a 7,5",IF(AND(BT493&gt;=8,BT493&lt;=10),"8 a 10",IF(AND(BT493&gt;=10.5,BT493&lt;=12.5),"10,5 a 12,5",IF(AND(BT493&gt;=13,BT493&lt;=15),"13 a 15",IF(AND(BT493&gt;=15.5,BT493&lt;=17.5),"15,5 a 17,5",IF(AND(BT493&gt;=18,BT493&lt;=20),"18 a 20","Fuera de rango"))))))))))))))))))</f>
        <v>0</v>
      </c>
      <c r="BV493" s="11" t="str">
        <f aca="false">IF(BT493="","",IF(BT493=0,"NORMA",IF(AND(BT493&gt;=-20,BT493&lt;=-18),2,IF(AND(BT493&gt;=-17.5,BT493&lt;=-15.5),2,IF(AND(BT493&gt;=-15,BT493&lt;=-13),3,IF(AND(BT493&gt;=-12.5,BT493&lt;=-10.5),4,IF(AND(BT493&gt;=-10,BT493&lt;=-8),5,IF(AND(BT493&gt;=-7.5,BT493&lt;=-5.5),6,IF(AND(BT493&gt;=-5,BT493&lt;=-3),7,IF(AND(BT493&gt;=-2.5,BT493&lt;=-0.5),8,IF(AND(BT493&gt;=0.5,BT493&lt;=2.5),9,IF(AND(BT493&gt;=3,BT493&lt;=5),10,IF(AND(BT493&gt;=5.5,BT493&lt;=7.5),11,IF(AND(BT493&gt;=8,BT493&lt;=10),12,IF(AND(BT493&gt;=10.5,BT493&lt;=12.5),13,IF(AND(BT493&gt;=13,BT493&lt;=15),14,IF(AND(BT493&gt;=15.5,BT493&lt;=17.5),15,IF(AND(BT493&gt;=18,BT493&lt;=20),16,"Fuera de rango"))))))))))))))))))</f>
        <v>NORMA</v>
      </c>
      <c r="BW493" s="9" t="n">
        <v>-2.75</v>
      </c>
      <c r="BX493" s="10" t="n">
        <f aca="false">18.5- (0.3*H493)</f>
        <v>-1.3</v>
      </c>
      <c r="BY493" s="10" t="n">
        <f aca="false">(BW493)-(BX493)</f>
        <v>-1.45</v>
      </c>
      <c r="BZ493" s="10" t="str">
        <f aca="false">IF(BY493="","",IF(BY493&lt;-27.5,"De -30 a -28",IF(BY493&lt;-25,"De -27,5 a -25,5",IF(BY493&lt;-22.5,"De -25 a -23",IF(BY493&lt;-20,"De -22,5 a -20,5",IF(BY493&lt;-17.5,"De -20 a -18",IF(BY493&lt;-15,"De -17,5 a -15,5",IF(BY493&lt;-12.5,"De -15 a -13",IF(BY493&lt;-10,"De -12,5 a -10,5",IF(BY493&lt;-7.5,"De -10 a -8",IF(BY493&lt;-5,"De -7,5 a -5,5",IF(BY493&lt;-2.5,"De -5 a -3",IF(BY493&lt;0,"De -2,5 a -0,5",IF(BY493&lt;2.5,"De 0 a 2",IF(BY493&lt;5,"De 2,5 a 4,5",IF(BY493&lt;7.5,"De 5 a 7",IF(BY493&lt;10,"De 7,5 a 9,5",IF(BY493&lt;12.5,"De 10 a 12",IF(BY493&lt;15,"De 12,5 a 14,5",IF(BY493&lt;17.5,"De 15 a 17",IF(BY493&lt;20,"De 17,5 a 19,5",IF(BY493&lt;22.5,"De 20 a 22",IF(BY493&lt;25,"De 22,5 a 24,5",IF(BY493&lt;27.5,"De 25 a 27","De 27,5 a 30"))))))))))))))))))))))))</f>
        <v>De -2,5 a -0,5</v>
      </c>
      <c r="CA493" s="12" t="n">
        <f aca="false">IF(BY493="","",IF(BY493&lt;=-28,1,IF(BY493&lt;=-25.5,2,IF(BY493&lt;=-23,3,IF(BY493&lt;=-20.5,4,IF(BY493&lt;=-18,5,IF(BY493&lt;=-15.5,6,IF(BY493&lt;=-13,7,IF(BY493&lt;=-10.5,8,IF(BY493&lt;=-8,9,IF(BY493&lt;=-5.5,10,IF(BY493&lt;=-3,11,IF(BY493&lt;=-0.5,12,IF(BY493&lt;=2,13,IF(BY493&lt;=4.5,14,IF(BY493&lt;=7,15,IF(BY493&lt;=9.5,16,IF(BY493&lt;=12,17,IF(BY493&lt;=14.5,18,IF(BY493&lt;=17,19,IF(BY493&lt;=19.5,20,IF(BY493&lt;=22,21,IF(BY493&lt;=24.5,22,IF(BY493&lt;=27,23,IF(BY493&lt;=30,24,"Fuera de rango")))))))))))))))))))))))))</f>
        <v>12</v>
      </c>
      <c r="CB493" s="9" t="n">
        <v>-3</v>
      </c>
      <c r="CC493" s="10" t="n">
        <f aca="false">18.5- (0.3*H493)</f>
        <v>-1.3</v>
      </c>
      <c r="CD493" s="10" t="n">
        <f aca="false">(CB493)-(CC493)</f>
        <v>-1.7</v>
      </c>
      <c r="CE493" s="10" t="str">
        <f aca="false">IF(CD493="","",IF(CD493&lt;-27.5,"De -30 a -28",IF(CD493&lt;-25,"De -27,5 a -25,5",IF(CD493&lt;-22.5,"De -25 a -23",IF(CD493&lt;-20,"De -22,5 a -20,5",IF(CD493&lt;-17.5,"De -20 a -18",IF(CD493&lt;-15,"De -17,5 a -15,5",IF(CD493&lt;-12.5,"De -15 a -13",IF(CD493&lt;-10,"De -12,5 a -10,5",IF(CD493&lt;-7.5,"De -10 a -8",IF(CD493&lt;-5,"De -7,5 a -5,5",IF(CD493&lt;-2.5,"De -5 a -3",IF(CD493&lt;0,"De -2,5 a -0,5",IF(CD493&lt;=2,"De 0 a 2",IF(CD493&lt;=4.5,"De 2,5 a 4,5",IF(CD493&lt;=7,"De 5 a 7",IF(CD493&lt;=9.5,"De 7,5 a 9,5",IF(CD493&lt;=12,"De 10 a 12",IF(CD493&lt;=14.5,"De 12,5 a 14,5",IF(CD493&lt;=17,"De 15 a 17",IF(CD493&lt;=19.5,"De 17,5 a 19,5",IF(CD493&lt;=22,"De 20 a 22",IF(CD493&lt;=24.5,"De 22,5 a 24,5",IF(CD493&lt;=27,"De 25 a 27","De 27,5 a 30"))))))))))))))))))))))))</f>
        <v>De -2,5 a -0,5</v>
      </c>
      <c r="CF493" s="12" t="n">
        <f aca="false">IF(CD493="","",IF(CD493&lt;-27.5,1,IF(CD493&lt;-25,2,IF(CD493&lt;-22.5,3,IF(CD493&lt;-20,4,IF(CD493&lt;-17.5,5,IF(CD493&lt;-15,6,IF(CD493&lt;-12.5,7,IF(CD493&lt;-10,8,IF(CD493&lt;-7.5,9,IF(CD493&lt;-5,10,IF(CD493&lt;-2.5,11,IF(CD493&lt;0,12,IF(CD493&lt;2.5,13,IF(CD493&lt;5,14,IF(CD493&lt;7.5,15,IF(CD493&lt;10,16,IF(CD493&lt;12.5,17,IF(CD493&lt;15,18,IF(CD493&lt;17.5,19,IF(CD493&lt;20,20,IF(CD493&lt;22.5,21,IF(CD493&lt;25,22,IF(CD493&lt;27.5,23,24))))))))))))))))))))))))</f>
        <v>12</v>
      </c>
      <c r="CG493" s="9" t="n">
        <v>-1</v>
      </c>
      <c r="CH493" s="10" t="str">
        <f aca="false">IF(CG493="","",IF(AND(CG493&gt;=-10,CG493&lt;=-9.5),"-10 a -9,5",IF(AND(CG493&gt;-9.5,CG493&lt;=-8.5),"-9 a -8,5",IF(AND(CG493&gt;-8.5,CG493&lt;=-7.5),"-8 a -7,5",IF(AND(CG493&gt;-7.5,CG493&lt;=-6.5),"-7 a -6,5",IF(AND(CG493&gt;-6.5,CG493&lt;=-5.5),"-6 a -5,5",IF(AND(CG493&gt;-5.5,CG493&lt;=-4.5),"-5 a -4,5",IF(AND(CG493&gt;-4.5,CG493&lt;=-3.5),"-4 a -3,5",IF(AND(CG493&gt;-3.5,CG493&lt;=-2.5),"-3 a -2,5",IF(CG493=-2.25,"-2,25",IF(AND(CG493&gt;-2.5,CG493&lt;=-1.5),"-2 a -1,5",IF(AND(CG493&gt;-1.5,CG493&lt;=-0.5),"-1 a -0,5",IF(AND(CG493&gt;-0.5,CG493&lt;=0.5),"0 a 0,5",IF(AND(CG493&gt;0.5,CG493&lt;=1.5),"1 a 1,5",IF(AND(CG493&gt;1.5,CG493&lt;=2.5),"2 a 2,5",IF(AND(CG493&gt;2.5,CG493&lt;=3.5),"3 a 3,5",IF(AND(CG493&gt;3.5,CG493&lt;=4.5),"4 a 4,5",IF(AND(CG493&gt;4.5,CG493&lt;=5.5),"5 a 5,5",IF(AND(CG493&gt;5.5,CG493&lt;=6.5),"6 a 6,5",IF(AND(CG493&gt;6.5,CG493&lt;=7.5),"7 a 7,5",IF(AND(CG493&gt;7.5,CG493&lt;=8.5),"8 a 8,5",IF(AND(CG493&gt;8.5,CG493&lt;=9.5),"9 a 9,5",IF(CG493&gt;=10,"10","Fuera de rango")))))))))))))))))))))))</f>
        <v>-1 a -0,5</v>
      </c>
      <c r="CI493" s="11" t="n">
        <f aca="false">IF(CG493="","",IF(CG493=-2.25,"NORMA",IF(CG493&lt;=-9.5,1,IF(CG493&lt;=-8.5,2,IF(CG493&lt;=-7.5,3,IF(CG493&lt;=-6.5,4,IF(CG493&lt;=-5.5,5,IF(CG493&lt;=-4.5,6,IF(CG493&lt;=-3.5,7,IF(CG493&lt;=-2.5,8,IF(CG493&lt;=-1.5,9,IF(CG493&lt;=-0.5,10,IF(CG493&lt;=0.5,11,IF(CG493&lt;=1.5,12,IF(CG493&lt;=2.5,13,IF(CG493&lt;=3.5,14,IF(CG493&lt;=4.5,15,IF(CG493&lt;=5.5,16,IF(CG493&lt;=6.5,17,IF(CG493&lt;=7.5,18,IF(CG493&lt;=8.5,19,IF(CG493&lt;=9.5,20,IF(CG493=10,21,"Fuera de rango")))))))))))))))))))))))</f>
        <v>10</v>
      </c>
      <c r="CJ493" s="9" t="n">
        <v>1.25</v>
      </c>
      <c r="CK493" s="10" t="str">
        <f aca="false">IF(CJ493="","",IF(AND(CJ493&gt;=-6,CJ493&lt;=-5.5),"-6 a -5,5",IF(AND(CJ493&gt;-5.5,CJ493&lt;=-4.5),"-5 a -4,5",IF(AND(CJ493&gt;-4.5,CJ493&lt;=-3.5),"-4 a -3,5",IF(AND(CJ493&gt;-3.5,CJ493&lt;=-2.5),"-3 a -2,5",IF(AND(CJ493&gt;-2.5,CJ493&lt;=-1.5),"-2 a -1,5",IF(AND(CJ493&gt;-1.5,CJ493&lt;=-0.5),"-1 a -0,5",IF(AND(CJ493&gt;-0.5,CJ493&lt;=0.5),"0 a 0,5",IF(AND(CJ493&gt;0.5,CJ493&lt;=1.5),"1 a 1,5",IF(AND(CJ493&gt;1.5,CJ493&lt;2.5),"2",IF(AND(CJ493&gt;=2.5,CJ493&lt;=3),"2,5 a 3",IF(AND(CJ493&gt;3,CJ493&lt;=4),"3,5 a 4",IF(AND(CJ493&gt;4,CJ493&lt;=5),"4,5 a 5",IF(AND(CJ493&gt;5,CJ493&lt;=6),"5,5 a 6",IF(AND(CJ493&gt;6,CJ493&lt;=7),"6,5 a 7",IF(AND(CJ493&gt;7,CJ493&lt;=8),"7,5 a 8",IF(AND(CJ493&gt;8,CJ493&lt;=9.5),"8,5 a 9,5",IF(CJ493=10,"10","Fuera de rango"))))))))))))))))))</f>
        <v>1 a 1,5</v>
      </c>
      <c r="CL493" s="11" t="n">
        <f aca="false">IF(CK493="","",IF(OR(CK493="-6 a -5,5",CK493="-6 - -5,5"),1,IF(OR(CK493="-5 a -4,5",CK493="-5 - -4,5"),2,IF(OR(CK493="-4 a -3,5",CK493="-4 - -3,5"),3,IF(OR(CK493="-3 a -2,5",CK493="-3 - -2,5"),4,IF(OR(CK493="-2 a -1,5",CK493="-2 - -1,5"),5,IF(OR(CK493="-1 a -0,5",CK493="-1 - -0,5"),6,IF(OR(CK493="0 a 0,5",CK493="0 - 0,5"),7,IF(OR(CK493="1 a 1,5",CK493="1 - 1,5"),8,IF(CK493="2","NORMA",IF(OR(CK493="2,5 a 3",CK493="2,5 - 3"),9,IF(OR(CK493="3,5 a 4",CK493="3,5 - 4"),10,IF(OR(CK493="4,5 a 5",CK493="4,5 - 5"),11,IF(OR(CK493="5,5 a 6",CK493="5,5 - 6"),12,IF(OR(CK493="6,5 a 7",CK493="6,5 - 7"),13,IF(OR(CK493="7,5 a 8",CK493="7,5 - 8"),14,IF(OR(CK493="8,5 a 9",CK493="8,5 - 9,5",CK493="9 a 9,5"),15,IF(CK493="10",15,IF(OR(CK493="0,5 a 1",CK493="0,5 - 1"),7,"Fuera de rango")))))))))))))))))))</f>
        <v>8</v>
      </c>
      <c r="CN493" s="10" t="str">
        <f aca="false">IF(CM493=0,"0", " ")</f>
        <v>0</v>
      </c>
      <c r="CO493" s="10" t="str">
        <f aca="false">IF(CM493&gt;0,"EME"," ")</f>
        <v> </v>
      </c>
      <c r="CQ493" s="10" t="str">
        <f aca="false">IF(CP493&gt;0,"0", " ")</f>
        <v> </v>
      </c>
      <c r="CR493" s="10" t="str">
        <f aca="false">IF(CP493&gt;0,"EME"," ")</f>
        <v> </v>
      </c>
      <c r="CS493" s="9" t="n">
        <v>3.25</v>
      </c>
      <c r="CV493" s="9" t="n">
        <v>2.75</v>
      </c>
      <c r="CY493" s="9" t="n">
        <v>0</v>
      </c>
      <c r="DB493" s="9" t="n">
        <v>0</v>
      </c>
      <c r="DC493" s="11" t="str">
        <f aca="false">IF(DB493&lt;0,"2"," ")</f>
        <v> </v>
      </c>
      <c r="DD493" s="11" t="str">
        <f aca="false">IF(DB493&lt;0,"MIO"," ")</f>
        <v> </v>
      </c>
      <c r="DE493" s="9" t="n">
        <v>0</v>
      </c>
      <c r="DF493" s="10" t="str">
        <f aca="false">IF(DE493&lt;0,"3"," ")</f>
        <v> </v>
      </c>
      <c r="DG493" s="10" t="str">
        <f aca="false">IF(DE493&lt;0,"AST"," ")</f>
        <v> </v>
      </c>
      <c r="DH493" s="9" t="n">
        <v>0</v>
      </c>
      <c r="DI493" s="10" t="str">
        <f aca="false">IF(DH493&lt;0,"3"," ")</f>
        <v> </v>
      </c>
      <c r="DJ493" s="10" t="str">
        <f aca="false">IF(DH493&lt;0,"AST"," ")</f>
        <v> </v>
      </c>
      <c r="DK493" s="9" t="n">
        <v>2.5</v>
      </c>
      <c r="DL493" s="10" t="str">
        <f aca="false">IF(DK493&gt;0,"4"," ")</f>
        <v>4</v>
      </c>
      <c r="DM493" s="10" t="str">
        <f aca="false">IF(DK493&gt;0,"PRE"," ")</f>
        <v>PRE</v>
      </c>
      <c r="DN493" s="9" t="n">
        <v>2.5</v>
      </c>
      <c r="DO493" s="10" t="str">
        <f aca="false">IF(DN493&gt;0,"4"," ")</f>
        <v>4</v>
      </c>
      <c r="DP493" s="10" t="str">
        <f aca="false">IF(DN493&gt;0,"PRE"," ")</f>
        <v>PRE</v>
      </c>
      <c r="DS493" s="12" t="str">
        <f aca="false">CONCATENATE(CO493,CU493,DA493,DG493,DM493)</f>
        <v>  PRE</v>
      </c>
      <c r="DT493" s="10" t="e">
        <f aca="false" t="array" ref="DT493">_xlfn.IFS(DS493="EME    ","0", DS493=" HIP   ","1", DS493="  MIO  ","2", DS493="   AST ","3", DS493="    PRE","4", DS493="EME   PRE","5", DS493=" HIP  PRE","6", DS493=" HIP AST ","7", DS493="  MIO PRE","8", DS493="  MIOAST ","9", DS493="   ASTPRE","10",DS493=" HIP ASTPRE","11", DS493="  MIOASTPRE","12", DS493="     ","0")</f>
        <v>#N/A</v>
      </c>
      <c r="DV493" s="1" t="e">
        <f aca="false" t="array" ref="DV493">_xlfn.IFS(DU493="SI","2", DU493="NO","1")</f>
        <v>#N/A</v>
      </c>
      <c r="DX493" s="11" t="str">
        <f aca="false">IF(DW493=0,"1","2")</f>
        <v>1</v>
      </c>
      <c r="DY493" s="11" t="str">
        <f aca="false" t="array" ref="DY493">_xlfn.IFS(DW493=0,"0", DW493=0.25, "1", DW493=0.5,"2", DW493=0.75,"3", DW493=1,"4",DW493=1.25,"5", DW493=1.5,"6", DW493=1.75,"7", DW493=2,"8")</f>
        <v>0</v>
      </c>
      <c r="EA493" s="11" t="str">
        <f aca="false">IF(DZ493=0,"1","2")</f>
        <v>1</v>
      </c>
      <c r="EB493" s="11" t="str">
        <f aca="false" t="array" ref="EB493">_xlfn.IFS(DZ493=0,"0", DZ493=0.25, "1", DZ493=0.5,"2", DZ493=0.75,"3", DZ493=1,"4",DZ493=1.25,"5", DZ493=1.5,"6", DZ493=1.75,"7", DZ493=2,"8")</f>
        <v>0</v>
      </c>
      <c r="ED493" s="10" t="str">
        <f aca="false">IF(EC493=0,"1","2")</f>
        <v>1</v>
      </c>
      <c r="EE493" s="11" t="str">
        <f aca="false" t="array" ref="EE493">_xlfn.IFS(EC493=0,"0", EC493=-0.25, "1", EC493=-0.5,"2", EC493=-0.75,"3", EC493=-1,"4",EC493=-1.25,"5", EC493=-1.5,"6", EC493=-1.75,"7", EC493=-2,"8", EC493=-2.25,"9",EC493=-2.5,"10", EC493=-2.75,"11", EC493=-3,"12", EC493=-3.25,"13", EC493=-3.5,"14", EC493=-3.75,"15",EC493=-4,"16")</f>
        <v>0</v>
      </c>
      <c r="EG493" s="10" t="str">
        <f aca="false">IF(EF493=0,"1","2")</f>
        <v>1</v>
      </c>
      <c r="EH493" s="11" t="str">
        <f aca="false" t="array" ref="EH493">_xlfn.IFS(EF493=0,"0", EF493=-0.25, "1", EF493=-0.5,"2", EF493=-0.75,"3", EF493=-1,"4",EF493=-1.25,"5", EF493=-1.5,"6", EF493=-1.75,"7", EF493=-2,"8", EF493=-2.25,"9",EF493=-2.5,"10", EF493=-2.75,"11", EF493=-3,"12", EF493=-3.25,"13", EF493=-3.5,"14", EF493=-3.75,"15",EF493=-4,"16")</f>
        <v>0</v>
      </c>
      <c r="EJ493" s="11" t="str">
        <f aca="false">IF(EI493=0,"1","2")</f>
        <v>1</v>
      </c>
      <c r="EK493" s="11" t="str">
        <f aca="false" t="array" ref="EK493">_xlfn.IFS(EI493=0,"0", EI493=-0.25, "1", EI493=-0.5,"2", EI493=-0.75,"3", EI493=-1,"4",EI493=-1.25,"5", EI493=-1.5,"6", EI493=-1.75,"7", EI493=-2,"8", EI493=-2.25,"9", EI493=-2.25,"9",EI493=-2.5,"10", EI493=-2.75,"11", EI493=-3,"12", EI493=-3.25,"13", EI493=-3.5,"14", EI493=-3.75,"15",EI493=-4,"16", EI493=0.25, "17", EI493=0.5, "18")</f>
        <v>0</v>
      </c>
      <c r="EM493" s="11" t="str">
        <f aca="false">IF(EL493=0,"1","2")</f>
        <v>1</v>
      </c>
      <c r="EN493" s="11" t="str">
        <f aca="false" t="array" ref="EN493">_xlfn.IFS(EL493=0.25,"17",EL493=0.5,"18", EL493=0,"0", EL493=-0.25, "1", EL493=-0.5,"2", EL493=-0.75,"3", EL493=-1,"4",EL493=-1.25,"5", EL493=-1.5,"6", EL493=-1.75,"7", EL493=-2,"8",EL493= -2.25,"9",EL493=-2.5,"10",EL493= -2.75,"11",EL493= -3,"12",EL493= -3.25,"13",EL493= -3.5,"14",EL493= -3.75,"15",EL493=-4,"16")</f>
        <v>0</v>
      </c>
      <c r="EP493" s="11" t="str">
        <f aca="false">IF(EO493=0,"1","2")</f>
        <v>1</v>
      </c>
      <c r="EQ493" s="11" t="str">
        <f aca="false" t="array" ref="EQ493">_xlfn.IFS(EO493=0,"0", EO493=0.25, "1", EO493=0.5,"2", EO493=0.75,"3", EO493=1,"4",EO493=1.25,"5", EO493=1.5,"6", EO493=1.75,"7", EO493=2,"8", EO493=2.25,"9", EO493=2.25,"9",EO493=2.5,"10", EO493=2.75,"11", EO493=3,"12", EO493=3.25,"13", EO493=3.5,"14", EO493=3.75,"15",EO493=4,"16", EO493=-0.25, "17", bq=-0.5, "18")</f>
        <v>0</v>
      </c>
      <c r="ES493" s="11" t="str">
        <f aca="false">IF(ER493=0,"1","2")</f>
        <v>1</v>
      </c>
      <c r="ET493" s="11" t="str">
        <f aca="false" t="array" ref="ET493">_xlfn.IFS(ER493=0,"0", ER493=0.25, "1", ER493=0.5,"2", ER493=0.75,"3", ER493=1,"4",ER493=1.25,"5", ER493=1.5,"6", ER493=1.75,"7", ER493=2,"8", ER493=2.25,"9", ER493=2.25,"9",ER493=2.5,"10", ER493=2.75,"11", ER493=3,"12", ER493=3.25,"13", ER493=3.5,"14", ER493=3.75,"15",ER493=4,"16", ER493=-0.25, "17", bq=-0.5, "18")</f>
        <v>0</v>
      </c>
      <c r="EV493" s="14" t="e">
        <f aca="false">VLOOKUP(EU493,LEYENDA!$G$2:$H$8,2,TRUE())</f>
        <v>#N/A</v>
      </c>
      <c r="EW493" s="14" t="e">
        <f aca="false" t="array" ref="EW493">_xlfn.IFS(EV493="0-5","1", EV493="6-12","2", EV493="13-18","3", EV493="19-24","4", EV493="25-36","5", EV493="37-48","6", EV493="49-60","7")</f>
        <v>#N/A</v>
      </c>
    </row>
    <row r="494" customFormat="false" ht="13.5" hidden="false" customHeight="false" outlineLevel="0" collapsed="false">
      <c r="A494" s="1" t="n">
        <v>176</v>
      </c>
      <c r="B494" s="2" t="n">
        <v>1</v>
      </c>
      <c r="C494" s="33" t="n">
        <v>42685</v>
      </c>
      <c r="E494" s="5" t="str">
        <f aca="false">VLOOKUP(A494,'286'!$A$3:$J$6279,10,FALSE())</f>
        <v>KALANDADZE, NINO</v>
      </c>
      <c r="F494" s="4" t="str">
        <f aca="false">VLOOKUP(A494,'286'!$A$3:$I$1768,3,FALSE())</f>
        <v>KANI</v>
      </c>
      <c r="G494" s="6" t="n">
        <f aca="false">VLOOKUP(A494,'286'!$A$3:$I$1768,4,FALSE())</f>
        <v>20654</v>
      </c>
      <c r="H494" s="7" t="n">
        <f aca="false">YEAR(C494)-YEAR(G494)</f>
        <v>60</v>
      </c>
      <c r="I494" s="1" t="str">
        <f aca="false">VLOOKUP(H494,LEYENDA!$C$2:$D$6,2,TRUE())</f>
        <v>41-60</v>
      </c>
      <c r="J494" s="5" t="str">
        <f aca="false">VLOOKUP(A494,'286'!$A$3:$I$1768,7,FALSE())</f>
        <v>H</v>
      </c>
      <c r="K494" s="8" t="n">
        <f aca="false">VLOOKUP(A494,'286'!$A$3:$I$1768,2,FALSE())</f>
        <v>0</v>
      </c>
      <c r="L494" s="4" t="str">
        <f aca="false">VLOOKUP(A494,'286'!$A$3:$I$1768,8,FALSE())</f>
        <v>D</v>
      </c>
      <c r="M494" s="4" t="str">
        <f aca="false">VLOOKUP(A494,'286'!$A$3:$I$1768,9,FALSE())</f>
        <v>D</v>
      </c>
      <c r="N494" s="8" t="str">
        <f aca="false">IF(R494=O494, "MISMA","CONTRARIA")</f>
        <v>MISMA</v>
      </c>
      <c r="O494" s="8" t="str">
        <f aca="false" t="array" ref="O494">_xlfn.IFS(L494="D","1", L494="I","2")</f>
        <v>1</v>
      </c>
      <c r="P494" s="8" t="e">
        <f aca="false" t="array" ref="P494">_xlfn.IFS(K494="OD","1", K494="OI","2")</f>
        <v>#N/A</v>
      </c>
      <c r="Q494" s="1" t="str">
        <f aca="false" t="array" ref="Q494">_xlfn.IFS(J494="M","1", J494="H","2")</f>
        <v>2</v>
      </c>
      <c r="R494" s="8" t="str">
        <f aca="false" t="array" ref="R494">_xlfn.IFS(M494="D","1", M494="I","2")</f>
        <v>1</v>
      </c>
      <c r="S494" s="1" t="str">
        <f aca="false" t="array" ref="S494">_xlfn.IFS(N494="CONTRARIA", "1",N494= "MISMA","2")</f>
        <v>2</v>
      </c>
      <c r="T494" s="1" t="str">
        <f aca="false" t="array" ref="T494">_xlfn.IFS(I494="0-12","1", I494="13-24","2", I494="25-40","3", I494="41-60","4", I494="61-100","5")</f>
        <v>4</v>
      </c>
      <c r="U494" s="9" t="n">
        <v>-3</v>
      </c>
      <c r="V494" s="10" t="str">
        <f aca="false">IF(U494="","",IF(AND(U494&gt;=-9,U494&lt;=-6.5),"-9 a -6,5",IF(AND(U494&gt;=-6,U494&lt;=-3.5),"-6 a -3,5",IF(AND(U494&gt;=-3,U494&lt;=-1),"-3 a -1",IF(U494=-0.5,"-0,5",IF(AND(U494&gt;=0,U494&lt;=2.5),"0 a 2,5",IF(AND(U494&gt;=3,U494&lt;=5.5),"3 a 5,5",IF(AND(U494&gt;=6,U494&lt;=8.5),"6 a 8,5",IF(AND(U494&gt;=9,U494&lt;=20),"9 a 20","Fuera de rango")))))))))</f>
        <v>-3 a -1</v>
      </c>
      <c r="W494" s="11" t="n">
        <f aca="false">IF(V494="","",IF(V494="-9 a -6,5",2,IF(V494="-6 a -3,5",3,IF(V494="-3 a -1",4,IF(V494="-0,5","NORMA",IF(V494="0 a 2,5",5,IF(V494="3 a 5,5",6,IF(V494="6 a 8,5",7,IF(V494="9 a 20",8,"Fuera de rango")))))))))</f>
        <v>4</v>
      </c>
      <c r="X494" s="9" t="n">
        <v>0</v>
      </c>
      <c r="Y494" s="11" t="str">
        <f aca="false">IF(X494="","",IF(AND(X494&gt;=0,X494&lt;=4),"0 a 4",IF(AND(X494&gt;=4.5,X494&lt;=8.5),"4,5 a 8,5",IF(X494=9,"9",IF(AND(X494&gt;=9.5,X494&lt;=13),"9,5 a 13",IF(AND(X494&gt;=13.5,X494&lt;=20),"13,5 a 20",IF(AND(X494&gt;=20.5,X494&lt;=35),"20,5 a 35","Fuera de rango")))))))</f>
        <v>0 a 4</v>
      </c>
      <c r="Z494" s="11" t="n">
        <f aca="false">IF(Y494="","",IF(Y494="0 a 4",1,IF(Y494="4,5 a 8,5",2,IF(Y494="9","NORMA",IF(Y494="9,5 a 13",3,IF(Y494="13,5 a 20",4,IF(Y494="20,5 a 35",5,"Fuera de rango")))))))</f>
        <v>1</v>
      </c>
      <c r="AA494" s="9" t="n">
        <v>27</v>
      </c>
      <c r="AB494" s="10" t="str">
        <f aca="false">IF(AA494="","",IF(AND(AA494&gt;=0,AA494&lt;=9),"0 a 9",IF(AND(AA494&gt;=9.5,AA494&lt;=18.5),"9,5 a 18,5",IF(AA494=19,"19",IF(AND(AA494&gt;=19.5,AA494&lt;=28),"19,5 a 28",IF(AND(AA494&gt;=28.5,AA494&lt;=40),"28,5 a 40","Fuera de rango"))))))</f>
        <v>19,5 a 28</v>
      </c>
      <c r="AC494" s="11" t="n">
        <f aca="false" t="array" ref="AC494">_xlfn.IFS(AB494="","",AB494="0 a 9",1,AB494="9,5 a 18,5",2,AB494="19","NORMA",AB494="19,5 a 28",3,AB494="28,5 a 40",4,TRUE(),"Fuera de rango")</f>
        <v>3</v>
      </c>
      <c r="AD494" s="9" t="n">
        <v>18</v>
      </c>
      <c r="AE494" s="10" t="str">
        <f aca="false">IF(AD494="","",IF(AND(AD494&gt;=-10,AD494&lt;=0),"De -10 a 0",IF(AND(AD494&gt;=0.5,AD494&lt;=9.5),"0,5 a 9,5",IF(AD494=10,"10",IF(AND(AD494&gt;=10.5,AD494&lt;=20),"10,5 a 20",IF(AND(AD494&gt;=20.5,AD494&lt;=40),"20,5 a 40","Fuera de rango"))))))</f>
        <v>10,5 a 20</v>
      </c>
      <c r="AF494" s="12" t="n">
        <f aca="false">IF(AD494="","",IF(AND(AD494&gt;=-10,AD494&lt;=0),1,IF(AND(AD494&gt;=0.5,AD494&lt;=9.5),2,IF(AD494=10,"NORMA",IF(AND(AD494&gt;=10.5,AD494&lt;=20),3,IF(AND(AD494&gt;=20.5,AD494&lt;=40),4,""))))))</f>
        <v>3</v>
      </c>
      <c r="AG494" s="9" t="n">
        <v>9</v>
      </c>
      <c r="AH494" s="10" t="str">
        <f aca="false">IF(AG494="","",IF(AND(AG494&gt;=0,AG494&lt;=4),"0 a 4",IF(AND(AG494&gt;=4.5,AG494&lt;=8.5),"4,5 a 8,5",IF(AG494=9,"9",IF(AND(AG494&gt;=9.5,AG494&lt;=13),"9,5 a 13",IF(AND(AG494&gt;=13.5,AG494&lt;=25),"13,5 a 25","Fuera de rango"))))))</f>
        <v>9</v>
      </c>
      <c r="AI494" s="10" t="str">
        <f aca="false">IF(AH494="","",IF(AH494="0 a 4",1,IF(AH494="4,5 a 8,5",2,IF(AH494="9","NORMA",IF(AH494="9,5 a 13",3,IF(AH494="13,5 a 25",4,""))))))</f>
        <v>NORMA</v>
      </c>
      <c r="AJ494" s="9" t="n">
        <v>5</v>
      </c>
      <c r="AK494" s="10" t="str">
        <f aca="false">IF(AJ494="","",IF(AND(AJ494&gt;=-15,AJ494&lt;=-10.5),"-15 a -10,5",IF(AND(AJ494&gt;=-10,AJ494&lt;=-4),"-10 a -4",IF(AND(AJ494&gt;=-4.5,AJ494&lt;=0),"-4,5 a 0",IF(AND(AJ494&gt;=0.5,AJ494&lt;=4.5),"0,5 a 4,5",IF(AJ494=5,"5",IF(AND(AJ494&gt;=5.5,AJ494&lt;=10),"5,5 a 10",IF(AND(AJ494&gt;=10.5,AJ494&lt;=20),"10,5 a 20","Fuera de rango"))))))))</f>
        <v>5</v>
      </c>
      <c r="AL494" s="11" t="str">
        <f aca="false">IF(AK494="","",IF(AK494="-15 a -10,5",1,IF(AK494="-10 a -4",2,IF(AK494="-4,5 a 0",3,IF(AK494="0,5 a 4,5",4,IF(AK494="5","NORMA",IF(AK494="5,5 a 10",5,IF(AK494="10,5 a 20",6,"Error"))))))))</f>
        <v>NORMA</v>
      </c>
      <c r="AM494" s="9" t="n">
        <v>0</v>
      </c>
      <c r="AN494" s="10" t="str">
        <f aca="false">IF(AM494="","",IF(AND(AM494&gt;=-7.5,AM494&lt;=-5.5),"-7,5 a -5,5",IF(AND(AM494&gt;=-5,AM494&lt;=-3),"-5 a -3",IF(AND(AM494&gt;=-2.5,AM494&lt;=-0.5),"-2,5 a -0,5",IF(AM494=0,"0,00",IF(AND(AM494&gt;=0.5,AM494&lt;=2.5),"0,5 a 2,5",IF(AND(AM494&gt;=3,AM494&lt;=5),"3 a 5",IF(AND(AM494&gt;=5.5,AM494&lt;=7.5),"5,5 a 7,5",IF(AND(AM494&gt;=8,AM494&lt;=10),"8 a 10","Fuera de rango")))))))))</f>
        <v>0,00</v>
      </c>
      <c r="AO494" s="11" t="str">
        <f aca="false">IF(AN494="","",IF(AN494="-7,5 a -5,5",1,IF(AN494="-5 a -3",2,IF(AN494="-2,5 a -0,5",3,IF(AN494="0,00","NORMA",IF(AN494="0,5 a 2,5",4,IF(AN494="3 a 5",5,IF(AN494="5,5 a 7,5",6,IF(AN494="8 a 10",7,"Error")))))))))</f>
        <v>NORMA</v>
      </c>
      <c r="AP494" s="9" t="n">
        <v>-12</v>
      </c>
      <c r="AQ494" s="10" t="str">
        <f aca="false">IF(AP494="","",IF(AND(AP494&gt;=-20,AP494&lt;=-9.5),"-20 a -9,5",IF(AND(AP494&gt;=-9,AP494&lt;=-6.5),"-9 a -6,5",IF(AP494=-6,"-6",IF(AND(AP494&gt;=-5.5,AP494&lt;=-3),"-5,5 a -3",IF(AND(AP494&gt;=-2.5,AP494&lt;=0),"-2,5 a 0",IF(AND(AP494&gt;=0.5,AP494&lt;=3),"0,5 a 3",IF(AND(AP494&gt;=3.5,AP494&lt;=6),"3,5 a 6",IF(AND(AP494&gt;=6.5,AP494&lt;=9),"6,5 a 9",IF(AND(AP494&gt;=9.5,AP494&lt;=20),"9,5 a 20","Fuera de rango"))))))))))</f>
        <v>-20 a -9,5</v>
      </c>
      <c r="AR494" s="11" t="n">
        <f aca="false">IF(AQ494="","",IF(AQ494="-20 a -9,5",1,IF(AQ494="-9 a -6,5",2,IF(AQ494="-6","NORMA",IF(AQ494="-5,5 a -3",3,IF(AQ494="-2,5 a 0",4,IF(AQ494="0,5 a 3",5,IF(AQ494="3,5 a 6",6,IF(AQ494="6,5 a 9",7,IF(AQ494="9,5 a 20",8,""))))))))))</f>
        <v>1</v>
      </c>
      <c r="AS494" s="9" t="n">
        <v>0</v>
      </c>
      <c r="AT494" s="10" t="str">
        <f aca="false">IF(AS494="","",IF(AND(AS494&gt;=-16,AS494&lt;=-14),"-16 a -14",IF(AND(AS494&gt;=-13.5,AS494&lt;=-11.5),"-13,5 a -11,5",IF(AND(AS494&gt;=-11,AS494&lt;=-9),"-11 a -9",IF(AND(AS494&gt;=-8.5,AS494&lt;=-6.5),"-8,5 a -6,5",IF(AND(AS494&gt;=-6,AS494&lt;=-4),"-6 a -4",IF(AND(AS494&gt;=-3.5,AS494&lt;=-1.5),"-3,5 a -1,5",IF(AND(AS494&gt;=-1,AS494&lt;=1),"-1 a 1",IF(AND(AS494&gt;=1.5,AS494&lt;=3.5),"1,5 a 3,5",IF(AND(AS494&gt;=4,AS494&lt;=6),"4 a 6",IF(AND(AS494&gt;=6.5,AS494&lt;=8.5),"6,5 a 8,5",IF(AND(AS494&gt;=9,AS494&lt;=11),"9 a 11",IF(AND(AS494&gt;=11.5,AS494&lt;=13.5),"11,5 a 13,5",IF(AND(AS494&gt;=14,AS494&lt;=16),"14 a 16",IF(AND(AS494&gt;=16.5,AS494&lt;=18.5),"16,5 a 18,5",IF(AND(AS494&gt;=19,AS494&lt;=21),"19 a 21","Fuera de rango"))))))))))))))))</f>
        <v>-1 a 1</v>
      </c>
      <c r="AU494" s="11" t="n">
        <f aca="false" t="array" ref="AU494">IF(AT494="","",_xlfn.IFS(AT494="-16 a -14",1,AT494="-13,5 a -11,5",2,AT494="-11 a -9",3,AT494="-8,5 a -6,5",4,AT494="-6 a -4",5,AT494="-3,5 a -1,5",6,AT494="-1 a 1",7,AT494="1,5 a 3,5",8,AT494="4 a 6","NORMA",AT494="6,5 a 8,5",9,AT494="9 a 11",10,AT494="11,5 a 13,5",11,AT494="14 a 16",12,AT494="16,5 a 18,5",13,AT494="19 a 21",14,TRUE(),""))</f>
        <v>7</v>
      </c>
      <c r="AV494" s="9" t="n">
        <v>2.5</v>
      </c>
      <c r="AW494" s="10" t="str">
        <f aca="false">IF(AV494="","",IF(AND(AV494&gt;=-1,AV494&lt;=-0.5),"-1 a -0,5",IF(AND(AV494&gt;-0.5,AV494&lt;=0),"De -0,5 a 0",IF(AND(AV494&gt;=0.25,AV494&lt;=0.75),"0,25 a 0,75",IF(AND(AV494&gt;=1,AV494&lt;=1.5),"1 a 1,5",IF(AND(AV494&gt;=1.75,AV494&lt;=2.25),"1,75 a 2,25",IF(AND(AV494&gt;=2.5,AV494&lt;=3),"2,5 a 3",IF(AND(AV494&gt;=3.25,AV494&lt;=3.75),"3,25 a 3,75","Fuera de rango"))))))))</f>
        <v>2,5 a 3</v>
      </c>
      <c r="AX494" s="10" t="n">
        <f aca="false">IF(AW494="","",IF(OR(AW494="-1 a -0,5",AW494="-1 a -0.5"),1,IF(OR(AW494="De -0,5 a 0",AW494="-0,5 a 0",AW494="De -0.5 a 0"),2,IF(OR(AW494="0,25 a 0,75",AW494="0.25 a 0.75"),"NORMA",IF(OR(AW494="1 a 1,5",AW494="1 a 1.5"),3,IF(OR(AW494="1,75 a 2,25",AW494="1.75 a 2.25"),4,IF(OR(AW494="2,5 a 3",AW494="2.5 a 3"),5,IF(OR(AW494="3,25 a 3,75",AW494="3.25 a 3.75"),6,""))))))))</f>
        <v>5</v>
      </c>
      <c r="AY494" s="9" t="n">
        <v>-12</v>
      </c>
      <c r="AZ494" s="10" t="str">
        <f aca="false">IF(AY494="","",IF(AND(AY494&gt;=-20,AY494&lt;=-9.5),"-20 a -9,5",IF(AND(AY494&gt;=-9,AY494&lt;=-6.5),"-9 a -6,5",IF(AY494=-6,"-6",IF(AND(AY494&gt;=-5.5,AY494&lt;=-3),"-5,5 a -3",IF(AND(AY494&gt;=-2.5,AY494&lt;=0),"-2,5 a 0",IF(AND(AY494&gt;=0.5,AY494&lt;=3),"0,5 a 3",IF(AND(AY494&gt;=3.5,AY494&lt;=6),"3,5 a 6","Fuera de rango"))))))))</f>
        <v>-20 a -9,5</v>
      </c>
      <c r="BA494" s="11" t="n">
        <f aca="false">IF(AZ494="","",IF(AZ494="-20 a -9,5",1,IF(AZ494="-9 a -6,5",2,IF(AZ494="-6","NORMA",IF(AZ494="-5,5 a -3",3,IF(AZ494="-2,5 a 0",4,IF(AZ494="0,5 a 3",5,IF(AZ494="3,5 a 6",6,""))))))))</f>
        <v>1</v>
      </c>
      <c r="BB494" s="9" t="n">
        <v>0</v>
      </c>
      <c r="BC494" s="10" t="str">
        <f aca="false" t="array" ref="BC494">IF(BB494="","",_xlfn.IFS(AND(BB494&gt;=0,BB494&lt;=2),"0 a 2",AND(BB494&gt;=2.5,BB494&lt;=4.5),"2,5 a 4,5",AND(BB494&gt;=5,BB494&lt;=7),"5 a 7",AND(BB494&gt;=7.5,BB494&lt;=9.5),"7,5 a 9,5",AND(BB494&gt;=10,BB494&lt;=12),"10 a 12",AND(BB494&gt;=12.5,BB494&lt;=14.5),"12,5 a 14,5",BB494=15,"15",AND(BB494&gt;=15.5,BB494&lt;=17.5),"15,5 a 17,5",AND(BB494&gt;=18,BB494&lt;=20),"18 a 20",AND(BB494&gt;=20.5,BB494&lt;=22.5),"20,5 a 22,5",AND(BB494&gt;=23,BB494&lt;=25),"23 a 25",TRUE(),"Fuera de rango"))</f>
        <v>0 a 2</v>
      </c>
      <c r="BD494" s="11" t="n">
        <f aca="false" t="array" ref="BD494">IF(BC494="","",_xlfn.IFS(BC494="0 a 2",1,BC494="2,5 a 4,5",2,BC494="5 a 7",3,BC494="7,5 a 9,5",4,BC494="10 a 12",5,BC494="12,5 a 14,5",6,BC494="15","NORMA",BC494="15,5 a 17,5",7,BC494="18 a 20",8,BC494="20,5 a 22,5",9,BC494="23 a 25",10,TRUE(),"Fuera de rango"))</f>
        <v>1</v>
      </c>
      <c r="BE494" s="9" t="n">
        <v>28</v>
      </c>
      <c r="BF494" s="10" t="str">
        <f aca="false">IF(BE494="","",IF(AND(BE494&gt;=-20,BE494&lt;=-10),"-20 a -10",IF(AND(BE494&gt;=-9.5,BE494&lt;=0.5),"-9,5 a 0,5",IF(AND(BE494&gt;=1,BE494&lt;=11),"1 a 11",IF(AND(BE494&gt;=11.5,BE494&lt;=20.5),"11,5 a 20,5",IF(BE494=21,"21",IF(AND(BE494&gt;=21.5,BE494&lt;=31.5),"21,5 a 31,5",IF(AND(BE494&gt;=32,BE494&lt;=42),"32 a 42","Fuera de rango"))))))))</f>
        <v>21,5 a 31,5</v>
      </c>
      <c r="BG494" s="11" t="n">
        <f aca="false">IF(BF494="","",IF(BF494="-20 a -10",1,IF(BF494="-9,5 a 0,5",2,IF(BF494="1 a 11",3,IF(BF494="11,5 a 20,5",4,IF(BF494="21","NORMA",IF(BF494="21,5 a 31,5",5,IF(BF494="32 a 42",6,""))))))))</f>
        <v>5</v>
      </c>
      <c r="BH494" s="9" t="n">
        <v>5</v>
      </c>
      <c r="BI494" s="10" t="str">
        <f aca="false">IF(BH494="","",IF(AND(BH494&gt;=-20,BH494&lt;=-15),"-20 a -15",IF(AND(BH494&gt;=-14.5,BH494&lt;=-9.5),"-14,5 a -9,5",IF(AND(BH494&gt;=-9,BH494&lt;=-4),"-9 a -4",IF(AND(BH494&gt;=-3.5,BH494&lt;=2.5),"-3,5 a 2,5",IF(AND(BH494&gt;=3,BH494&lt;=8),"3 a 8",IF(AND(BH494&gt;=8.5,BH494&lt;=14.5),"8,5 a 14,5",IF(BH494=15,"15",IF(AND(BH494&gt;=15.5,BH494&lt;=20.5),"15,5 a 20,5",IF(AND(BH494&gt;=21,BH494&lt;=26),"21 a 26","Fuera de rango"))))))))))</f>
        <v>3 a 8</v>
      </c>
      <c r="BJ494" s="11" t="n">
        <f aca="false">IF(BI494="","",IF(BI494="-20 a -15",1,IF(BI494="-14,5 a -9,5",2,IF(BI494="-9 a -4",3,IF(BI494="-3,5 a 2,5",4,IF(BI494="3 a 8",5,IF(BI494="8,5 a 14,5",6,IF(BI494="15","NORMA",IF(BI494="15,5 a 20,5",7,IF(BI494="21 a 26",8,IF(BI494="26,5 a 31,5",9,"")))))))))))</f>
        <v>5</v>
      </c>
      <c r="BK494" s="9" t="n">
        <v>0</v>
      </c>
      <c r="BL494" s="10" t="str">
        <f aca="false">IF(BK494="","",IF(AND(BK494&gt;=0,BK494&lt;=2),"0 - 2",IF(AND(BK494&gt;=2.5,BK494&lt;=4.5),"2,5 - 4,5",IF(AND(BK494&gt;=5,BK494&lt;=7),"5 - 7",IF(AND(BK494&gt;=7.5,BK494&lt;=9.5),"7,5 - 9,5",IF(AND(BK494&gt;=10,BK494&lt;=12),"10 - 12",IF(AND(BK494&gt;=12.5,BK494&lt;=13.5),"12,5 - 13,5",IF(BK494=14,"14",IF(AND(BK494&gt;=14.5,BK494&lt;=16.5),"14,5 - 16,5",IF(AND(BK494&gt;=17,BK494&lt;=19),"17 - 19",IF(AND(BK494&gt;=19.5,BK494&lt;=21.5),"19,5 - 21,5",IF(AND(BK494&gt;=22,BK494&lt;=24),"22 - 24",IF(AND(BK494&gt;=24.5,BK494&lt;=26.5),"24,5 - 26,5",IF(AND(BK494&gt;=27,BK494&lt;=29),"27 - 29",IF(AND(BK494&gt;=29.5,BK494&lt;=30),"29,5 - 30","Fuera de rango")))))))))))))))</f>
        <v>0 - 2</v>
      </c>
      <c r="BM494" s="11" t="n">
        <f aca="false">IF(BL494="","",IF(BL494="0 - 2",1,IF(BL494="2,5 - 4,5",2,IF(BL494="5 - 7",3,IF(BL494="7,5 - 9,5",4,IF(BL494="10 - 12",5,IF(BL494="12,5 - 13,5",6,IF(BL494="14","NORMA",IF(BL494="14,5 - 16,5",7,IF(BL494="17 - 19",8,IF(BL494="19,5 - 21,5",9,IF(BL494="22 - 24",10,IF(BL494="24,5 - 26,5",11,IF(BL494="27 - 29",12,IF(BL494="29,5 - 30",13,"")))))))))))))))</f>
        <v>1</v>
      </c>
      <c r="BN494" s="9" t="n">
        <v>22</v>
      </c>
      <c r="BO494" s="11" t="str">
        <f aca="false">IF(BN494="","",IF(AND(BN494&gt;=-20,BN494&lt;=-10),"-20 a -10",IF(AND(BN494&gt;=-9.5,BN494&lt;=0.5),"-9,5 a 0,5",IF(AND(BN494&gt;=1,BN494&lt;=11),"1 a 11",IF(AND(BN494&gt;=11.5,BN494&lt;=21.5),"11,5 a 21,5",IF(BN494=22,"22",IF(AND(BN494&gt;=22.5,BN494&lt;=32.5),"22,5 a 32,5",IF(AND(BN494&gt;=33,BN494&lt;=43),"33 a 43","Fuera de rango"))))))))</f>
        <v>22</v>
      </c>
      <c r="BP494" s="11" t="str">
        <f aca="false">IF(BO494="","",IF(BO494="-20 a -10",1,IF(BO494="-9,5 a 0,5",2,IF(BO494="1 a 11",3,IF(BO494="11,5 a 21,5",4,IF(BO494="22","NORMA",IF(BO494="22,5 a 32,5",5,IF(BO494="33 a 43",6,""))))))))</f>
        <v>NORMA</v>
      </c>
      <c r="BQ494" s="9" t="n">
        <v>19</v>
      </c>
      <c r="BR494" s="10" t="str">
        <f aca="false">IF(BQ494="","",IF(AND(BQ494&gt;=-20,BQ494&lt;=-15),"-20 a -15",IF(AND(BQ494&gt;=-14.5,BQ494&lt;=-9.5),"-14,5 a -9,5",IF(AND(BQ494&gt;=-9,BQ494&lt;=-4),"-9 a -4",IF(AND(BQ494&gt;=-3.5,BQ494&lt;=2.5),"-3,5 a 2,5",IF(AND(BQ494&gt;=3,BQ494&lt;=8),"3 a 8",IF(AND(BQ494&gt;=8.5,BQ494&lt;=13.5),"8,5 a 13,5",IF(AND(BQ494&gt;=14,BQ494&lt;=17.5),"14 a 17,5",IF(BQ494=18,"18",IF(AND(BQ494&gt;=18.5,BQ494&lt;=23.5),"18,5 a 23,5",IF(AND(BQ494&gt;=24,BQ494&lt;=29),"24 a 29",IF(AND(BQ494&gt;=29.5,BQ494&lt;=34.5),"29,5 a 34,5",IF(AND(BQ494&gt;=35,BQ494&lt;=40),"35 a 40","Fuera de rango")))))))))))))</f>
        <v>18,5 a 23,5</v>
      </c>
      <c r="BS494" s="11" t="n">
        <f aca="false">IF(BR494="","",IF(BR494="-20 a -15",1,IF(BR494="-14,5 a -9,5",2,IF(BR494="-9 a -4",3,IF(BR494="-3,5 a 2,5",4,IF(BR494="3 a 8",5,IF(BR494="8,5 a 13,5",6,IF(BR494="14 a 17,5",7,IF(BR494="18","NORMA",IF(BR494="18,5 a 23,5",8,IF(BR494="24 a 29",9,IF(BR494="29,5 a 34,5",10,IF(BR494="35 a 40",11,"")))))))))))))</f>
        <v>8</v>
      </c>
      <c r="BT494" s="9" t="n">
        <v>0</v>
      </c>
      <c r="BU494" s="10" t="str">
        <f aca="false">IF(BT494="","",IF(AND(BT494&gt;=-20,BT494&lt;=-18),"-20 a -18",IF(AND(BT494&gt;=-17.5,BT494&lt;=-15.5),"-17,5 a -15,5",IF(AND(BT494&gt;=-15,BT494&lt;=-13),"-15 a -13",IF(AND(BT494&gt;=-12.5,BT494&lt;=-10.5),"-12,5 a -10,5",IF(AND(BT494&gt;=-10,BT494&lt;=-8),"-10 a -8",IF(AND(BT494&gt;=-7.5,BT494&lt;=-5.5),"-7,5 a -5,5",IF(AND(BT494&gt;=-5,BT494&lt;=-3),"-5 a -3",IF(AND(BT494&gt;=-2.5,BT494&lt;=-0.5),"-2,5 a -0,5",IF(BT494=0,"0",IF(AND(BT494&gt;=0.5,BT494&lt;=2.5),"0,5 a 2,5",IF(AND(BT494&gt;=3,BT494&lt;=5),"3 a 5",IF(AND(BT494&gt;=5.5,BT494&lt;=7.5),"5,5 a 7,5",IF(AND(BT494&gt;=8,BT494&lt;=10),"8 a 10",IF(AND(BT494&gt;=10.5,BT494&lt;=12.5),"10,5 a 12,5",IF(AND(BT494&gt;=13,BT494&lt;=15),"13 a 15",IF(AND(BT494&gt;=15.5,BT494&lt;=17.5),"15,5 a 17,5",IF(AND(BT494&gt;=18,BT494&lt;=20),"18 a 20","Fuera de rango"))))))))))))))))))</f>
        <v>0</v>
      </c>
      <c r="BV494" s="11" t="str">
        <f aca="false">IF(BT494="","",IF(BT494=0,"NORMA",IF(AND(BT494&gt;=-20,BT494&lt;=-18),2,IF(AND(BT494&gt;=-17.5,BT494&lt;=-15.5),2,IF(AND(BT494&gt;=-15,BT494&lt;=-13),3,IF(AND(BT494&gt;=-12.5,BT494&lt;=-10.5),4,IF(AND(BT494&gt;=-10,BT494&lt;=-8),5,IF(AND(BT494&gt;=-7.5,BT494&lt;=-5.5),6,IF(AND(BT494&gt;=-5,BT494&lt;=-3),7,IF(AND(BT494&gt;=-2.5,BT494&lt;=-0.5),8,IF(AND(BT494&gt;=0.5,BT494&lt;=2.5),9,IF(AND(BT494&gt;=3,BT494&lt;=5),10,IF(AND(BT494&gt;=5.5,BT494&lt;=7.5),11,IF(AND(BT494&gt;=8,BT494&lt;=10),12,IF(AND(BT494&gt;=10.5,BT494&lt;=12.5),13,IF(AND(BT494&gt;=13,BT494&lt;=15),14,IF(AND(BT494&gt;=15.5,BT494&lt;=17.5),15,IF(AND(BT494&gt;=18,BT494&lt;=20),16,"Fuera de rango"))))))))))))))))))</f>
        <v>NORMA</v>
      </c>
      <c r="BW494" s="9" t="n">
        <v>-3</v>
      </c>
      <c r="BX494" s="10" t="n">
        <f aca="false">18.5- (0.3*H494)</f>
        <v>0.5</v>
      </c>
      <c r="BY494" s="10" t="n">
        <f aca="false">(BW494)-(BX494)</f>
        <v>-3.5</v>
      </c>
      <c r="BZ494" s="10" t="str">
        <f aca="false">IF(BY494="","",IF(BY494&lt;-27.5,"De -30 a -28",IF(BY494&lt;-25,"De -27,5 a -25,5",IF(BY494&lt;-22.5,"De -25 a -23",IF(BY494&lt;-20,"De -22,5 a -20,5",IF(BY494&lt;-17.5,"De -20 a -18",IF(BY494&lt;-15,"De -17,5 a -15,5",IF(BY494&lt;-12.5,"De -15 a -13",IF(BY494&lt;-10,"De -12,5 a -10,5",IF(BY494&lt;-7.5,"De -10 a -8",IF(BY494&lt;-5,"De -7,5 a -5,5",IF(BY494&lt;-2.5,"De -5 a -3",IF(BY494&lt;0,"De -2,5 a -0,5",IF(BY494&lt;2.5,"De 0 a 2",IF(BY494&lt;5,"De 2,5 a 4,5",IF(BY494&lt;7.5,"De 5 a 7",IF(BY494&lt;10,"De 7,5 a 9,5",IF(BY494&lt;12.5,"De 10 a 12",IF(BY494&lt;15,"De 12,5 a 14,5",IF(BY494&lt;17.5,"De 15 a 17",IF(BY494&lt;20,"De 17,5 a 19,5",IF(BY494&lt;22.5,"De 20 a 22",IF(BY494&lt;25,"De 22,5 a 24,5",IF(BY494&lt;27.5,"De 25 a 27","De 27,5 a 30"))))))))))))))))))))))))</f>
        <v>De -5 a -3</v>
      </c>
      <c r="CA494" s="12" t="n">
        <f aca="false">IF(BY494="","",IF(BY494&lt;=-28,1,IF(BY494&lt;=-25.5,2,IF(BY494&lt;=-23,3,IF(BY494&lt;=-20.5,4,IF(BY494&lt;=-18,5,IF(BY494&lt;=-15.5,6,IF(BY494&lt;=-13,7,IF(BY494&lt;=-10.5,8,IF(BY494&lt;=-8,9,IF(BY494&lt;=-5.5,10,IF(BY494&lt;=-3,11,IF(BY494&lt;=-0.5,12,IF(BY494&lt;=2,13,IF(BY494&lt;=4.5,14,IF(BY494&lt;=7,15,IF(BY494&lt;=9.5,16,IF(BY494&lt;=12,17,IF(BY494&lt;=14.5,18,IF(BY494&lt;=17,19,IF(BY494&lt;=19.5,20,IF(BY494&lt;=22,21,IF(BY494&lt;=24.5,22,IF(BY494&lt;=27,23,IF(BY494&lt;=30,24,"Fuera de rango")))))))))))))))))))))))))</f>
        <v>11</v>
      </c>
      <c r="CB494" s="9" t="n">
        <v>-3</v>
      </c>
      <c r="CC494" s="10" t="n">
        <f aca="false">18.5- (0.3*H494)</f>
        <v>0.5</v>
      </c>
      <c r="CD494" s="10" t="n">
        <f aca="false">(CB494)-(CC494)</f>
        <v>-3.5</v>
      </c>
      <c r="CE494" s="10" t="str">
        <f aca="false">IF(CD494="","",IF(CD494&lt;-27.5,"De -30 a -28",IF(CD494&lt;-25,"De -27,5 a -25,5",IF(CD494&lt;-22.5,"De -25 a -23",IF(CD494&lt;-20,"De -22,5 a -20,5",IF(CD494&lt;-17.5,"De -20 a -18",IF(CD494&lt;-15,"De -17,5 a -15,5",IF(CD494&lt;-12.5,"De -15 a -13",IF(CD494&lt;-10,"De -12,5 a -10,5",IF(CD494&lt;-7.5,"De -10 a -8",IF(CD494&lt;-5,"De -7,5 a -5,5",IF(CD494&lt;-2.5,"De -5 a -3",IF(CD494&lt;0,"De -2,5 a -0,5",IF(CD494&lt;=2,"De 0 a 2",IF(CD494&lt;=4.5,"De 2,5 a 4,5",IF(CD494&lt;=7,"De 5 a 7",IF(CD494&lt;=9.5,"De 7,5 a 9,5",IF(CD494&lt;=12,"De 10 a 12",IF(CD494&lt;=14.5,"De 12,5 a 14,5",IF(CD494&lt;=17,"De 15 a 17",IF(CD494&lt;=19.5,"De 17,5 a 19,5",IF(CD494&lt;=22,"De 20 a 22",IF(CD494&lt;=24.5,"De 22,5 a 24,5",IF(CD494&lt;=27,"De 25 a 27","De 27,5 a 30"))))))))))))))))))))))))</f>
        <v>De -5 a -3</v>
      </c>
      <c r="CF494" s="12" t="n">
        <f aca="false">IF(CD494="","",IF(CD494&lt;-27.5,1,IF(CD494&lt;-25,2,IF(CD494&lt;-22.5,3,IF(CD494&lt;-20,4,IF(CD494&lt;-17.5,5,IF(CD494&lt;-15,6,IF(CD494&lt;-12.5,7,IF(CD494&lt;-10,8,IF(CD494&lt;-7.5,9,IF(CD494&lt;-5,10,IF(CD494&lt;-2.5,11,IF(CD494&lt;0,12,IF(CD494&lt;2.5,13,IF(CD494&lt;5,14,IF(CD494&lt;7.5,15,IF(CD494&lt;10,16,IF(CD494&lt;12.5,17,IF(CD494&lt;15,18,IF(CD494&lt;17.5,19,IF(CD494&lt;20,20,IF(CD494&lt;22.5,21,IF(CD494&lt;25,22,IF(CD494&lt;27.5,23,24))))))))))))))))))))))))</f>
        <v>11</v>
      </c>
      <c r="CG494" s="9" t="n">
        <v>-1</v>
      </c>
      <c r="CH494" s="10" t="str">
        <f aca="false">IF(CG494="","",IF(AND(CG494&gt;=-10,CG494&lt;=-9.5),"-10 a -9,5",IF(AND(CG494&gt;-9.5,CG494&lt;=-8.5),"-9 a -8,5",IF(AND(CG494&gt;-8.5,CG494&lt;=-7.5),"-8 a -7,5",IF(AND(CG494&gt;-7.5,CG494&lt;=-6.5),"-7 a -6,5",IF(AND(CG494&gt;-6.5,CG494&lt;=-5.5),"-6 a -5,5",IF(AND(CG494&gt;-5.5,CG494&lt;=-4.5),"-5 a -4,5",IF(AND(CG494&gt;-4.5,CG494&lt;=-3.5),"-4 a -3,5",IF(AND(CG494&gt;-3.5,CG494&lt;=-2.5),"-3 a -2,5",IF(CG494=-2.25,"-2,25",IF(AND(CG494&gt;-2.5,CG494&lt;=-1.5),"-2 a -1,5",IF(AND(CG494&gt;-1.5,CG494&lt;=-0.5),"-1 a -0,5",IF(AND(CG494&gt;-0.5,CG494&lt;=0.5),"0 a 0,5",IF(AND(CG494&gt;0.5,CG494&lt;=1.5),"1 a 1,5",IF(AND(CG494&gt;1.5,CG494&lt;=2.5),"2 a 2,5",IF(AND(CG494&gt;2.5,CG494&lt;=3.5),"3 a 3,5",IF(AND(CG494&gt;3.5,CG494&lt;=4.5),"4 a 4,5",IF(AND(CG494&gt;4.5,CG494&lt;=5.5),"5 a 5,5",IF(AND(CG494&gt;5.5,CG494&lt;=6.5),"6 a 6,5",IF(AND(CG494&gt;6.5,CG494&lt;=7.5),"7 a 7,5",IF(AND(CG494&gt;7.5,CG494&lt;=8.5),"8 a 8,5",IF(AND(CG494&gt;8.5,CG494&lt;=9.5),"9 a 9,5",IF(CG494&gt;=10,"10","Fuera de rango")))))))))))))))))))))))</f>
        <v>-1 a -0,5</v>
      </c>
      <c r="CI494" s="11" t="n">
        <f aca="false">IF(CG494="","",IF(CG494=-2.25,"NORMA",IF(CG494&lt;=-9.5,1,IF(CG494&lt;=-8.5,2,IF(CG494&lt;=-7.5,3,IF(CG494&lt;=-6.5,4,IF(CG494&lt;=-5.5,5,IF(CG494&lt;=-4.5,6,IF(CG494&lt;=-3.5,7,IF(CG494&lt;=-2.5,8,IF(CG494&lt;=-1.5,9,IF(CG494&lt;=-0.5,10,IF(CG494&lt;=0.5,11,IF(CG494&lt;=1.5,12,IF(CG494&lt;=2.5,13,IF(CG494&lt;=3.5,14,IF(CG494&lt;=4.5,15,IF(CG494&lt;=5.5,16,IF(CG494&lt;=6.5,17,IF(CG494&lt;=7.5,18,IF(CG494&lt;=8.5,19,IF(CG494&lt;=9.5,20,IF(CG494=10,21,"Fuera de rango")))))))))))))))))))))))</f>
        <v>10</v>
      </c>
      <c r="CJ494" s="9" t="n">
        <v>0.5</v>
      </c>
      <c r="CK494" s="10" t="str">
        <f aca="false">IF(CJ494="","",IF(AND(CJ494&gt;=-6,CJ494&lt;=-5.5),"-6 a -5,5",IF(AND(CJ494&gt;-5.5,CJ494&lt;=-4.5),"-5 a -4,5",IF(AND(CJ494&gt;-4.5,CJ494&lt;=-3.5),"-4 a -3,5",IF(AND(CJ494&gt;-3.5,CJ494&lt;=-2.5),"-3 a -2,5",IF(AND(CJ494&gt;-2.5,CJ494&lt;=-1.5),"-2 a -1,5",IF(AND(CJ494&gt;-1.5,CJ494&lt;=-0.5),"-1 a -0,5",IF(AND(CJ494&gt;-0.5,CJ494&lt;=0.5),"0 a 0,5",IF(AND(CJ494&gt;0.5,CJ494&lt;=1.5),"1 a 1,5",IF(AND(CJ494&gt;1.5,CJ494&lt;2.5),"2",IF(AND(CJ494&gt;=2.5,CJ494&lt;=3),"2,5 a 3",IF(AND(CJ494&gt;3,CJ494&lt;=4),"3,5 a 4",IF(AND(CJ494&gt;4,CJ494&lt;=5),"4,5 a 5",IF(AND(CJ494&gt;5,CJ494&lt;=6),"5,5 a 6",IF(AND(CJ494&gt;6,CJ494&lt;=7),"6,5 a 7",IF(AND(CJ494&gt;7,CJ494&lt;=8),"7,5 a 8",IF(AND(CJ494&gt;8,CJ494&lt;=9.5),"8,5 a 9,5",IF(CJ494=10,"10","Fuera de rango"))))))))))))))))))</f>
        <v>0 a 0,5</v>
      </c>
      <c r="CL494" s="11" t="n">
        <f aca="false">IF(CK494="","",IF(OR(CK494="-6 a -5,5",CK494="-6 - -5,5"),1,IF(OR(CK494="-5 a -4,5",CK494="-5 - -4,5"),2,IF(OR(CK494="-4 a -3,5",CK494="-4 - -3,5"),3,IF(OR(CK494="-3 a -2,5",CK494="-3 - -2,5"),4,IF(OR(CK494="-2 a -1,5",CK494="-2 - -1,5"),5,IF(OR(CK494="-1 a -0,5",CK494="-1 - -0,5"),6,IF(OR(CK494="0 a 0,5",CK494="0 - 0,5"),7,IF(OR(CK494="1 a 1,5",CK494="1 - 1,5"),8,IF(CK494="2","NORMA",IF(OR(CK494="2,5 a 3",CK494="2,5 - 3"),9,IF(OR(CK494="3,5 a 4",CK494="3,5 - 4"),10,IF(OR(CK494="4,5 a 5",CK494="4,5 - 5"),11,IF(OR(CK494="5,5 a 6",CK494="5,5 - 6"),12,IF(OR(CK494="6,5 a 7",CK494="6,5 - 7"),13,IF(OR(CK494="7,5 a 8",CK494="7,5 - 8"),14,IF(OR(CK494="8,5 a 9",CK494="8,5 - 9,5",CK494="9 a 9,5"),15,IF(CK494="10",15,IF(OR(CK494="0,5 a 1",CK494="0,5 - 1"),7,"Fuera de rango")))))))))))))))))))</f>
        <v>7</v>
      </c>
      <c r="CN494" s="10" t="str">
        <f aca="false">IF(CM494=0,"0", " ")</f>
        <v>0</v>
      </c>
      <c r="CO494" s="10" t="str">
        <f aca="false">IF(CM494&gt;0,"EME"," ")</f>
        <v> </v>
      </c>
      <c r="CQ494" s="10" t="str">
        <f aca="false">IF(CP494&gt;0,"0", " ")</f>
        <v> </v>
      </c>
      <c r="CR494" s="10" t="str">
        <f aca="false">IF(CP494&gt;0,"EME"," ")</f>
        <v> </v>
      </c>
      <c r="CS494" s="9" t="n">
        <v>0.5</v>
      </c>
      <c r="CV494" s="9" t="n">
        <v>0.5</v>
      </c>
      <c r="CY494" s="9" t="n">
        <v>0</v>
      </c>
      <c r="DB494" s="9" t="n">
        <v>0</v>
      </c>
      <c r="DC494" s="11" t="str">
        <f aca="false">IF(DB494&lt;0,"2"," ")</f>
        <v> </v>
      </c>
      <c r="DD494" s="11" t="str">
        <f aca="false">IF(DB494&lt;0,"MIO"," ")</f>
        <v> </v>
      </c>
      <c r="DE494" s="9" t="n">
        <v>0</v>
      </c>
      <c r="DF494" s="10" t="str">
        <f aca="false">IF(DE494&lt;0,"3"," ")</f>
        <v> </v>
      </c>
      <c r="DG494" s="10" t="str">
        <f aca="false">IF(DE494&lt;0,"AST"," ")</f>
        <v> </v>
      </c>
      <c r="DH494" s="9" t="n">
        <v>0</v>
      </c>
      <c r="DI494" s="10" t="str">
        <f aca="false">IF(DH494&lt;0,"3"," ")</f>
        <v> </v>
      </c>
      <c r="DJ494" s="10" t="str">
        <f aca="false">IF(DH494&lt;0,"AST"," ")</f>
        <v> </v>
      </c>
      <c r="DK494" s="9" t="n">
        <v>2.5</v>
      </c>
      <c r="DL494" s="10" t="str">
        <f aca="false">IF(DK494&gt;0,"4"," ")</f>
        <v>4</v>
      </c>
      <c r="DM494" s="10" t="str">
        <f aca="false">IF(DK494&gt;0,"PRE"," ")</f>
        <v>PRE</v>
      </c>
      <c r="DN494" s="9" t="n">
        <v>2.5</v>
      </c>
      <c r="DO494" s="10" t="str">
        <f aca="false">IF(DN494&gt;0,"4"," ")</f>
        <v>4</v>
      </c>
      <c r="DP494" s="10" t="str">
        <f aca="false">IF(DN494&gt;0,"PRE"," ")</f>
        <v>PRE</v>
      </c>
      <c r="DS494" s="12" t="str">
        <f aca="false">CONCATENATE(CO494,CU494,DA494,DG494,DM494)</f>
        <v>  PRE</v>
      </c>
      <c r="DT494" s="10" t="e">
        <f aca="false" t="array" ref="DT494">_xlfn.IFS(DS494="EME    ","0", DS494=" HIP   ","1", DS494="  MIO  ","2", DS494="   AST ","3", DS494="    PRE","4", DS494="EME   PRE","5", DS494=" HIP  PRE","6", DS494=" HIP AST ","7", DS494="  MIO PRE","8", DS494="  MIOAST ","9", DS494="   ASTPRE","10",DS494=" HIP ASTPRE","11", DS494="  MIOASTPRE","12", DS494="     ","0")</f>
        <v>#N/A</v>
      </c>
      <c r="DV494" s="1" t="e">
        <f aca="false" t="array" ref="DV494">_xlfn.IFS(DU494="SI","2", DU494="NO","1")</f>
        <v>#N/A</v>
      </c>
      <c r="DX494" s="11" t="str">
        <f aca="false">IF(DW494=0,"1","2")</f>
        <v>1</v>
      </c>
      <c r="DY494" s="11" t="str">
        <f aca="false" t="array" ref="DY494">_xlfn.IFS(DW494=0,"0", DW494=0.25, "1", DW494=0.5,"2", DW494=0.75,"3", DW494=1,"4",DW494=1.25,"5", DW494=1.5,"6", DW494=1.75,"7", DW494=2,"8")</f>
        <v>0</v>
      </c>
      <c r="EA494" s="11" t="str">
        <f aca="false">IF(DZ494=0,"1","2")</f>
        <v>1</v>
      </c>
      <c r="EB494" s="11" t="str">
        <f aca="false" t="array" ref="EB494">_xlfn.IFS(DZ494=0,"0", DZ494=0.25, "1", DZ494=0.5,"2", DZ494=0.75,"3", DZ494=1,"4",DZ494=1.25,"5", DZ494=1.5,"6", DZ494=1.75,"7", DZ494=2,"8")</f>
        <v>0</v>
      </c>
      <c r="ED494" s="10" t="str">
        <f aca="false">IF(EC494=0,"1","2")</f>
        <v>1</v>
      </c>
      <c r="EE494" s="11" t="str">
        <f aca="false" t="array" ref="EE494">_xlfn.IFS(EC494=0,"0", EC494=-0.25, "1", EC494=-0.5,"2", EC494=-0.75,"3", EC494=-1,"4",EC494=-1.25,"5", EC494=-1.5,"6", EC494=-1.75,"7", EC494=-2,"8", EC494=-2.25,"9",EC494=-2.5,"10", EC494=-2.75,"11", EC494=-3,"12", EC494=-3.25,"13", EC494=-3.5,"14", EC494=-3.75,"15",EC494=-4,"16")</f>
        <v>0</v>
      </c>
      <c r="EG494" s="10" t="str">
        <f aca="false">IF(EF494=0,"1","2")</f>
        <v>1</v>
      </c>
      <c r="EH494" s="11" t="str">
        <f aca="false" t="array" ref="EH494">_xlfn.IFS(EF494=0,"0", EF494=-0.25, "1", EF494=-0.5,"2", EF494=-0.75,"3", EF494=-1,"4",EF494=-1.25,"5", EF494=-1.5,"6", EF494=-1.75,"7", EF494=-2,"8", EF494=-2.25,"9",EF494=-2.5,"10", EF494=-2.75,"11", EF494=-3,"12", EF494=-3.25,"13", EF494=-3.5,"14", EF494=-3.75,"15",EF494=-4,"16")</f>
        <v>0</v>
      </c>
      <c r="EJ494" s="11" t="str">
        <f aca="false">IF(EI494=0,"1","2")</f>
        <v>1</v>
      </c>
      <c r="EK494" s="11" t="str">
        <f aca="false" t="array" ref="EK494">_xlfn.IFS(EI494=0,"0", EI494=-0.25, "1", EI494=-0.5,"2", EI494=-0.75,"3", EI494=-1,"4",EI494=-1.25,"5", EI494=-1.5,"6", EI494=-1.75,"7", EI494=-2,"8", EI494=-2.25,"9", EI494=-2.25,"9",EI494=-2.5,"10", EI494=-2.75,"11", EI494=-3,"12", EI494=-3.25,"13", EI494=-3.5,"14", EI494=-3.75,"15",EI494=-4,"16", EI494=0.25, "17", EI494=0.5, "18")</f>
        <v>0</v>
      </c>
      <c r="EM494" s="11" t="str">
        <f aca="false">IF(EL494=0,"1","2")</f>
        <v>1</v>
      </c>
      <c r="EN494" s="11" t="str">
        <f aca="false" t="array" ref="EN494">_xlfn.IFS(EL494=0.25,"17",EL494=0.5,"18", EL494=0,"0", EL494=-0.25, "1", EL494=-0.5,"2", EL494=-0.75,"3", EL494=-1,"4",EL494=-1.25,"5", EL494=-1.5,"6", EL494=-1.75,"7", EL494=-2,"8",EL494= -2.25,"9",EL494=-2.5,"10",EL494= -2.75,"11",EL494= -3,"12",EL494= -3.25,"13",EL494= -3.5,"14",EL494= -3.75,"15",EL494=-4,"16")</f>
        <v>0</v>
      </c>
      <c r="EP494" s="11" t="str">
        <f aca="false">IF(EO494=0,"1","2")</f>
        <v>1</v>
      </c>
      <c r="EQ494" s="11" t="str">
        <f aca="false" t="array" ref="EQ494">_xlfn.IFS(EO494=0,"0", EO494=0.25, "1", EO494=0.5,"2", EO494=0.75,"3", EO494=1,"4",EO494=1.25,"5", EO494=1.5,"6", EO494=1.75,"7", EO494=2,"8", EO494=2.25,"9", EO494=2.25,"9",EO494=2.5,"10", EO494=2.75,"11", EO494=3,"12", EO494=3.25,"13", EO494=3.5,"14", EO494=3.75,"15",EO494=4,"16", EO494=-0.25, "17", bq=-0.5, "18")</f>
        <v>0</v>
      </c>
      <c r="ES494" s="11" t="str">
        <f aca="false">IF(ER494=0,"1","2")</f>
        <v>1</v>
      </c>
      <c r="ET494" s="11" t="str">
        <f aca="false" t="array" ref="ET494">_xlfn.IFS(ER494=0,"0", ER494=0.25, "1", ER494=0.5,"2", ER494=0.75,"3", ER494=1,"4",ER494=1.25,"5", ER494=1.5,"6", ER494=1.75,"7", ER494=2,"8", ER494=2.25,"9", ER494=2.25,"9",ER494=2.5,"10", ER494=2.75,"11", ER494=3,"12", ER494=3.25,"13", ER494=3.5,"14", ER494=3.75,"15",ER494=4,"16", ER494=-0.25, "17", bq=-0.5, "18")</f>
        <v>0</v>
      </c>
      <c r="EV494" s="14" t="e">
        <f aca="false">VLOOKUP(EU494,LEYENDA!$G$2:$H$8,2,TRUE())</f>
        <v>#N/A</v>
      </c>
      <c r="EW494" s="14" t="e">
        <f aca="false" t="array" ref="EW494">_xlfn.IFS(EV494="0-5","1", EV494="6-12","2", EV494="13-18","3", EV494="19-24","4", EV494="25-36","5", EV494="37-48","6", EV494="49-60","7")</f>
        <v>#N/A</v>
      </c>
    </row>
    <row r="495" customFormat="false" ht="13.5" hidden="false" customHeight="false" outlineLevel="0" collapsed="false">
      <c r="A495" s="1" t="n">
        <v>177</v>
      </c>
      <c r="B495" s="2" t="n">
        <v>1</v>
      </c>
      <c r="C495" s="33" t="n">
        <v>41486</v>
      </c>
      <c r="E495" s="5" t="str">
        <f aca="false">VLOOKUP(A495,'286'!$A$3:$J$6279,10,FALSE())</f>
        <v>KATIARI DAVIES, KARINA</v>
      </c>
      <c r="F495" s="4" t="str">
        <f aca="false">VLOOKUP(A495,'286'!$A$3:$I$1768,3,FALSE())</f>
        <v>KADAKA</v>
      </c>
      <c r="G495" s="6" t="n">
        <f aca="false">VLOOKUP(A495,'286'!$A$3:$I$1768,4,FALSE())</f>
        <v>29577</v>
      </c>
      <c r="H495" s="7" t="n">
        <f aca="false">YEAR(C495)-YEAR(G495)</f>
        <v>33</v>
      </c>
      <c r="I495" s="1" t="str">
        <f aca="false">VLOOKUP(H495,LEYENDA!$C$2:$D$6,2,TRUE())</f>
        <v>25-40</v>
      </c>
      <c r="J495" s="5" t="str">
        <f aca="false">VLOOKUP(A495,'286'!$A$3:$I$1768,7,FALSE())</f>
        <v>M</v>
      </c>
      <c r="K495" s="8" t="n">
        <f aca="false">VLOOKUP(A495,'286'!$A$3:$I$1768,2,FALSE())</f>
        <v>0</v>
      </c>
      <c r="L495" s="4" t="str">
        <f aca="false">VLOOKUP(A495,'286'!$A$3:$I$1768,8,FALSE())</f>
        <v>D</v>
      </c>
      <c r="M495" s="4" t="str">
        <f aca="false">VLOOKUP(A495,'286'!$A$3:$I$1768,9,FALSE())</f>
        <v>I</v>
      </c>
      <c r="N495" s="8" t="str">
        <f aca="false">IF(R495=O495, "MISMA","CONTRARIA")</f>
        <v>CONTRARIA</v>
      </c>
      <c r="O495" s="8" t="str">
        <f aca="false" t="array" ref="O495">_xlfn.IFS(L495="D","1", L495="I","2")</f>
        <v>1</v>
      </c>
      <c r="P495" s="8" t="e">
        <f aca="false" t="array" ref="P495">_xlfn.IFS(K495="OD","1", K495="OI","2")</f>
        <v>#N/A</v>
      </c>
      <c r="Q495" s="1" t="str">
        <f aca="false" t="array" ref="Q495">_xlfn.IFS(J495="M","1", J495="H","2")</f>
        <v>1</v>
      </c>
      <c r="R495" s="8" t="str">
        <f aca="false" t="array" ref="R495">_xlfn.IFS(M495="D","1", M495="I","2")</f>
        <v>2</v>
      </c>
      <c r="S495" s="1" t="str">
        <f aca="false" t="array" ref="S495">_xlfn.IFS(N495="CONTRARIA", "1",N495= "MISMA","2")</f>
        <v>1</v>
      </c>
      <c r="T495" s="1" t="str">
        <f aca="false" t="array" ref="T495">_xlfn.IFS(I495="0-12","1", I495="13-24","2", I495="25-40","3", I495="41-60","4", I495="61-100","5")</f>
        <v>3</v>
      </c>
      <c r="U495" s="9" t="n">
        <v>3</v>
      </c>
      <c r="V495" s="10" t="str">
        <f aca="false">IF(U495="","",IF(AND(U495&gt;=-9,U495&lt;=-6.5),"-9 a -6,5",IF(AND(U495&gt;=-6,U495&lt;=-3.5),"-6 a -3,5",IF(AND(U495&gt;=-3,U495&lt;=-1),"-3 a -1",IF(U495=-0.5,"-0,5",IF(AND(U495&gt;=0,U495&lt;=2.5),"0 a 2,5",IF(AND(U495&gt;=3,U495&lt;=5.5),"3 a 5,5",IF(AND(U495&gt;=6,U495&lt;=8.5),"6 a 8,5",IF(AND(U495&gt;=9,U495&lt;=20),"9 a 20","Fuera de rango")))))))))</f>
        <v>3 a 5,5</v>
      </c>
      <c r="W495" s="11" t="n">
        <f aca="false">IF(V495="","",IF(V495="-9 a -6,5",2,IF(V495="-6 a -3,5",3,IF(V495="-3 a -1",4,IF(V495="-0,5","NORMA",IF(V495="0 a 2,5",5,IF(V495="3 a 5,5",6,IF(V495="6 a 8,5",7,IF(V495="9 a 20",8,"Fuera de rango")))))))))</f>
        <v>6</v>
      </c>
      <c r="X495" s="9" t="n">
        <v>0</v>
      </c>
      <c r="Y495" s="11" t="str">
        <f aca="false">IF(X495="","",IF(AND(X495&gt;=0,X495&lt;=4),"0 a 4",IF(AND(X495&gt;=4.5,X495&lt;=8.5),"4,5 a 8,5",IF(X495=9,"9",IF(AND(X495&gt;=9.5,X495&lt;=13),"9,5 a 13",IF(AND(X495&gt;=13.5,X495&lt;=20),"13,5 a 20",IF(AND(X495&gt;=20.5,X495&lt;=35),"20,5 a 35","Fuera de rango")))))))</f>
        <v>0 a 4</v>
      </c>
      <c r="Z495" s="11" t="n">
        <f aca="false">IF(Y495="","",IF(Y495="0 a 4",1,IF(Y495="4,5 a 8,5",2,IF(Y495="9","NORMA",IF(Y495="9,5 a 13",3,IF(Y495="13,5 a 20",4,IF(Y495="20,5 a 35",5,"Fuera de rango")))))))</f>
        <v>1</v>
      </c>
      <c r="AA495" s="9" t="n">
        <v>32</v>
      </c>
      <c r="AB495" s="10" t="str">
        <f aca="false">IF(AA495="","",IF(AND(AA495&gt;=0,AA495&lt;=9),"0 a 9",IF(AND(AA495&gt;=9.5,AA495&lt;=18.5),"9,5 a 18,5",IF(AA495=19,"19",IF(AND(AA495&gt;=19.5,AA495&lt;=28),"19,5 a 28",IF(AND(AA495&gt;=28.5,AA495&lt;=40),"28,5 a 40","Fuera de rango"))))))</f>
        <v>28,5 a 40</v>
      </c>
      <c r="AC495" s="11" t="n">
        <f aca="false" t="array" ref="AC495">_xlfn.IFS(AB495="","",AB495="0 a 9",1,AB495="9,5 a 18,5",2,AB495="19","NORMA",AB495="19,5 a 28",3,AB495="28,5 a 40",4,TRUE(),"Fuera de rango")</f>
        <v>4</v>
      </c>
      <c r="AD495" s="9" t="n">
        <v>22</v>
      </c>
      <c r="AE495" s="10" t="str">
        <f aca="false">IF(AD495="","",IF(AND(AD495&gt;=-10,AD495&lt;=0),"De -10 a 0",IF(AND(AD495&gt;=0.5,AD495&lt;=9.5),"0,5 a 9,5",IF(AD495=10,"10",IF(AND(AD495&gt;=10.5,AD495&lt;=20),"10,5 a 20",IF(AND(AD495&gt;=20.5,AD495&lt;=40),"20,5 a 40","Fuera de rango"))))))</f>
        <v>20,5 a 40</v>
      </c>
      <c r="AF495" s="12" t="n">
        <f aca="false">IF(AD495="","",IF(AND(AD495&gt;=-10,AD495&lt;=0),1,IF(AND(AD495&gt;=0.5,AD495&lt;=9.5),2,IF(AD495=10,"NORMA",IF(AND(AD495&gt;=10.5,AD495&lt;=20),3,IF(AND(AD495&gt;=20.5,AD495&lt;=40),4,""))))))</f>
        <v>4</v>
      </c>
      <c r="AG495" s="9" t="n">
        <v>12</v>
      </c>
      <c r="AH495" s="10" t="str">
        <f aca="false">IF(AG495="","",IF(AND(AG495&gt;=0,AG495&lt;=4),"0 a 4",IF(AND(AG495&gt;=4.5,AG495&lt;=8.5),"4,5 a 8,5",IF(AG495=9,"9",IF(AND(AG495&gt;=9.5,AG495&lt;=13),"9,5 a 13",IF(AND(AG495&gt;=13.5,AG495&lt;=25),"13,5 a 25","Fuera de rango"))))))</f>
        <v>9,5 a 13</v>
      </c>
      <c r="AI495" s="10" t="n">
        <f aca="false">IF(AH495="","",IF(AH495="0 a 4",1,IF(AH495="4,5 a 8,5",2,IF(AH495="9","NORMA",IF(AH495="9,5 a 13",3,IF(AH495="13,5 a 25",4,""))))))</f>
        <v>3</v>
      </c>
      <c r="AJ495" s="9" t="n">
        <v>0</v>
      </c>
      <c r="AK495" s="10" t="str">
        <f aca="false">IF(AJ495="","",IF(AND(AJ495&gt;=-15,AJ495&lt;=-10.5),"-15 a -10,5",IF(AND(AJ495&gt;=-10,AJ495&lt;=-4),"-10 a -4",IF(AND(AJ495&gt;=-4.5,AJ495&lt;=0),"-4,5 a 0",IF(AND(AJ495&gt;=0.5,AJ495&lt;=4.5),"0,5 a 4,5",IF(AJ495=5,"5",IF(AND(AJ495&gt;=5.5,AJ495&lt;=10),"5,5 a 10",IF(AND(AJ495&gt;=10.5,AJ495&lt;=20),"10,5 a 20","Fuera de rango"))))))))</f>
        <v>-4,5 a 0</v>
      </c>
      <c r="AL495" s="11" t="n">
        <f aca="false">IF(AK495="","",IF(AK495="-15 a -10,5",1,IF(AK495="-10 a -4",2,IF(AK495="-4,5 a 0",3,IF(AK495="0,5 a 4,5",4,IF(AK495="5","NORMA",IF(AK495="5,5 a 10",5,IF(AK495="10,5 a 20",6,"Error"))))))))</f>
        <v>3</v>
      </c>
      <c r="AM495" s="9" t="n">
        <v>0</v>
      </c>
      <c r="AN495" s="10" t="str">
        <f aca="false">IF(AM495="","",IF(AND(AM495&gt;=-7.5,AM495&lt;=-5.5),"-7,5 a -5,5",IF(AND(AM495&gt;=-5,AM495&lt;=-3),"-5 a -3",IF(AND(AM495&gt;=-2.5,AM495&lt;=-0.5),"-2,5 a -0,5",IF(AM495=0,"0,00",IF(AND(AM495&gt;=0.5,AM495&lt;=2.5),"0,5 a 2,5",IF(AND(AM495&gt;=3,AM495&lt;=5),"3 a 5",IF(AND(AM495&gt;=5.5,AM495&lt;=7.5),"5,5 a 7,5",IF(AND(AM495&gt;=8,AM495&lt;=10),"8 a 10","Fuera de rango")))))))))</f>
        <v>0,00</v>
      </c>
      <c r="AO495" s="11" t="str">
        <f aca="false">IF(AN495="","",IF(AN495="-7,5 a -5,5",1,IF(AN495="-5 a -3",2,IF(AN495="-2,5 a -0,5",3,IF(AN495="0,00","NORMA",IF(AN495="0,5 a 2,5",4,IF(AN495="3 a 5",5,IF(AN495="5,5 a 7,5",6,IF(AN495="8 a 10",7,"Error")))))))))</f>
        <v>NORMA</v>
      </c>
      <c r="AP495" s="9" t="n">
        <v>3</v>
      </c>
      <c r="AQ495" s="10" t="str">
        <f aca="false">IF(AP495="","",IF(AND(AP495&gt;=-20,AP495&lt;=-9.5),"-20 a -9,5",IF(AND(AP495&gt;=-9,AP495&lt;=-6.5),"-9 a -6,5",IF(AP495=-6,"-6",IF(AND(AP495&gt;=-5.5,AP495&lt;=-3),"-5,5 a -3",IF(AND(AP495&gt;=-2.5,AP495&lt;=0),"-2,5 a 0",IF(AND(AP495&gt;=0.5,AP495&lt;=3),"0,5 a 3",IF(AND(AP495&gt;=3.5,AP495&lt;=6),"3,5 a 6",IF(AND(AP495&gt;=6.5,AP495&lt;=9),"6,5 a 9",IF(AND(AP495&gt;=9.5,AP495&lt;=20),"9,5 a 20","Fuera de rango"))))))))))</f>
        <v>0,5 a 3</v>
      </c>
      <c r="AR495" s="11" t="n">
        <f aca="false">IF(AQ495="","",IF(AQ495="-20 a -9,5",1,IF(AQ495="-9 a -6,5",2,IF(AQ495="-6","NORMA",IF(AQ495="-5,5 a -3",3,IF(AQ495="-2,5 a 0",4,IF(AQ495="0,5 a 3",5,IF(AQ495="3,5 a 6",6,IF(AQ495="6,5 a 9",7,IF(AQ495="9,5 a 20",8,""))))))))))</f>
        <v>5</v>
      </c>
      <c r="AS495" s="9" t="n">
        <v>0</v>
      </c>
      <c r="AT495" s="10" t="str">
        <f aca="false">IF(AS495="","",IF(AND(AS495&gt;=-16,AS495&lt;=-14),"-16 a -14",IF(AND(AS495&gt;=-13.5,AS495&lt;=-11.5),"-13,5 a -11,5",IF(AND(AS495&gt;=-11,AS495&lt;=-9),"-11 a -9",IF(AND(AS495&gt;=-8.5,AS495&lt;=-6.5),"-8,5 a -6,5",IF(AND(AS495&gt;=-6,AS495&lt;=-4),"-6 a -4",IF(AND(AS495&gt;=-3.5,AS495&lt;=-1.5),"-3,5 a -1,5",IF(AND(AS495&gt;=-1,AS495&lt;=1),"-1 a 1",IF(AND(AS495&gt;=1.5,AS495&lt;=3.5),"1,5 a 3,5",IF(AND(AS495&gt;=4,AS495&lt;=6),"4 a 6",IF(AND(AS495&gt;=6.5,AS495&lt;=8.5),"6,5 a 8,5",IF(AND(AS495&gt;=9,AS495&lt;=11),"9 a 11",IF(AND(AS495&gt;=11.5,AS495&lt;=13.5),"11,5 a 13,5",IF(AND(AS495&gt;=14,AS495&lt;=16),"14 a 16",IF(AND(AS495&gt;=16.5,AS495&lt;=18.5),"16,5 a 18,5",IF(AND(AS495&gt;=19,AS495&lt;=21),"19 a 21","Fuera de rango"))))))))))))))))</f>
        <v>-1 a 1</v>
      </c>
      <c r="AU495" s="11" t="n">
        <f aca="false" t="array" ref="AU495">IF(AT495="","",_xlfn.IFS(AT495="-16 a -14",1,AT495="-13,5 a -11,5",2,AT495="-11 a -9",3,AT495="-8,5 a -6,5",4,AT495="-6 a -4",5,AT495="-3,5 a -1,5",6,AT495="-1 a 1",7,AT495="1,5 a 3,5",8,AT495="4 a 6","NORMA",AT495="6,5 a 8,5",9,AT495="9 a 11",10,AT495="11,5 a 13,5",11,AT495="14 a 16",12,AT495="16,5 a 18,5",13,AT495="19 a 21",14,TRUE(),""))</f>
        <v>7</v>
      </c>
      <c r="AV495" s="9" t="n">
        <v>1.5</v>
      </c>
      <c r="AW495" s="10" t="str">
        <f aca="false">IF(AV495="","",IF(AND(AV495&gt;=-1,AV495&lt;=-0.5),"-1 a -0,5",IF(AND(AV495&gt;-0.5,AV495&lt;=0),"De -0,5 a 0",IF(AND(AV495&gt;=0.25,AV495&lt;=0.75),"0,25 a 0,75",IF(AND(AV495&gt;=1,AV495&lt;=1.5),"1 a 1,5",IF(AND(AV495&gt;=1.75,AV495&lt;=2.25),"1,75 a 2,25",IF(AND(AV495&gt;=2.5,AV495&lt;=3),"2,5 a 3",IF(AND(AV495&gt;=3.25,AV495&lt;=3.75),"3,25 a 3,75","Fuera de rango"))))))))</f>
        <v>1 a 1,5</v>
      </c>
      <c r="AX495" s="10" t="n">
        <f aca="false">IF(AW495="","",IF(OR(AW495="-1 a -0,5",AW495="-1 a -0.5"),1,IF(OR(AW495="De -0,5 a 0",AW495="-0,5 a 0",AW495="De -0.5 a 0"),2,IF(OR(AW495="0,25 a 0,75",AW495="0.25 a 0.75"),"NORMA",IF(OR(AW495="1 a 1,5",AW495="1 a 1.5"),3,IF(OR(AW495="1,75 a 2,25",AW495="1.75 a 2.25"),4,IF(OR(AW495="2,5 a 3",AW495="2.5 a 3"),5,IF(OR(AW495="3,25 a 3,75",AW495="3.25 a 3.75"),6,""))))))))</f>
        <v>3</v>
      </c>
      <c r="AY495" s="9" t="n">
        <v>-2</v>
      </c>
      <c r="AZ495" s="10" t="str">
        <f aca="false">IF(AY495="","",IF(AND(AY495&gt;=-20,AY495&lt;=-9.5),"-20 a -9,5",IF(AND(AY495&gt;=-9,AY495&lt;=-6.5),"-9 a -6,5",IF(AY495=-6,"-6",IF(AND(AY495&gt;=-5.5,AY495&lt;=-3),"-5,5 a -3",IF(AND(AY495&gt;=-2.5,AY495&lt;=0),"-2,5 a 0",IF(AND(AY495&gt;=0.5,AY495&lt;=3),"0,5 a 3",IF(AND(AY495&gt;=3.5,AY495&lt;=6),"3,5 a 6","Fuera de rango"))))))))</f>
        <v>-2,5 a 0</v>
      </c>
      <c r="BA495" s="11" t="n">
        <f aca="false">IF(AZ495="","",IF(AZ495="-20 a -9,5",1,IF(AZ495="-9 a -6,5",2,IF(AZ495="-6","NORMA",IF(AZ495="-5,5 a -3",3,IF(AZ495="-2,5 a 0",4,IF(AZ495="0,5 a 3",5,IF(AZ495="3,5 a 6",6,""))))))))</f>
        <v>4</v>
      </c>
      <c r="BB495" s="9" t="n">
        <v>0</v>
      </c>
      <c r="BC495" s="10" t="str">
        <f aca="false" t="array" ref="BC495">IF(BB495="","",_xlfn.IFS(AND(BB495&gt;=0,BB495&lt;=2),"0 a 2",AND(BB495&gt;=2.5,BB495&lt;=4.5),"2,5 a 4,5",AND(BB495&gt;=5,BB495&lt;=7),"5 a 7",AND(BB495&gt;=7.5,BB495&lt;=9.5),"7,5 a 9,5",AND(BB495&gt;=10,BB495&lt;=12),"10 a 12",AND(BB495&gt;=12.5,BB495&lt;=14.5),"12,5 a 14,5",BB495=15,"15",AND(BB495&gt;=15.5,BB495&lt;=17.5),"15,5 a 17,5",AND(BB495&gt;=18,BB495&lt;=20),"18 a 20",AND(BB495&gt;=20.5,BB495&lt;=22.5),"20,5 a 22,5",AND(BB495&gt;=23,BB495&lt;=25),"23 a 25",TRUE(),"Fuera de rango"))</f>
        <v>0 a 2</v>
      </c>
      <c r="BD495" s="11" t="n">
        <f aca="false" t="array" ref="BD495">IF(BC495="","",_xlfn.IFS(BC495="0 a 2",1,BC495="2,5 a 4,5",2,BC495="5 a 7",3,BC495="7,5 a 9,5",4,BC495="10 a 12",5,BC495="12,5 a 14,5",6,BC495="15","NORMA",BC495="15,5 a 17,5",7,BC495="18 a 20",8,BC495="20,5 a 22,5",9,BC495="23 a 25",10,TRUE(),"Fuera de rango"))</f>
        <v>1</v>
      </c>
      <c r="BE495" s="9" t="n">
        <v>36</v>
      </c>
      <c r="BF495" s="10" t="str">
        <f aca="false">IF(BE495="","",IF(AND(BE495&gt;=-20,BE495&lt;=-10),"-20 a -10",IF(AND(BE495&gt;=-9.5,BE495&lt;=0.5),"-9,5 a 0,5",IF(AND(BE495&gt;=1,BE495&lt;=11),"1 a 11",IF(AND(BE495&gt;=11.5,BE495&lt;=20.5),"11,5 a 20,5",IF(BE495=21,"21",IF(AND(BE495&gt;=21.5,BE495&lt;=31.5),"21,5 a 31,5",IF(AND(BE495&gt;=32,BE495&lt;=42),"32 a 42","Fuera de rango"))))))))</f>
        <v>32 a 42</v>
      </c>
      <c r="BG495" s="11" t="n">
        <f aca="false">IF(BF495="","",IF(BF495="-20 a -10",1,IF(BF495="-9,5 a 0,5",2,IF(BF495="1 a 11",3,IF(BF495="11,5 a 20,5",4,IF(BF495="21","NORMA",IF(BF495="21,5 a 31,5",5,IF(BF495="32 a 42",6,""))))))))</f>
        <v>6</v>
      </c>
      <c r="BH495" s="9" t="n">
        <v>28</v>
      </c>
      <c r="BI495" s="10" t="str">
        <f aca="false">IF(BH495="","",IF(AND(BH495&gt;=-20,BH495&lt;=-15),"-20 a -15",IF(AND(BH495&gt;=-14.5,BH495&lt;=-9.5),"-14,5 a -9,5",IF(AND(BH495&gt;=-9,BH495&lt;=-4),"-9 a -4",IF(AND(BH495&gt;=-3.5,BH495&lt;=2.5),"-3,5 a 2,5",IF(AND(BH495&gt;=3,BH495&lt;=8),"3 a 8",IF(AND(BH495&gt;=8.5,BH495&lt;=14.5),"8,5 a 14,5",IF(BH495=15,"15",IF(AND(BH495&gt;=15.5,BH495&lt;=20.5),"15,5 a 20,5",IF(AND(BH495&gt;=21,BH495&lt;=26),"21 a 26","Fuera de rango"))))))))))</f>
        <v>Fuera de rango</v>
      </c>
      <c r="BJ495" s="11" t="str">
        <f aca="false">IF(BI495="","",IF(BI495="-20 a -15",1,IF(BI495="-14,5 a -9,5",2,IF(BI495="-9 a -4",3,IF(BI495="-3,5 a 2,5",4,IF(BI495="3 a 8",5,IF(BI495="8,5 a 14,5",6,IF(BI495="15","NORMA",IF(BI495="15,5 a 20,5",7,IF(BI495="21 a 26",8,IF(BI495="26,5 a 31,5",9,"")))))))))))</f>
        <v/>
      </c>
      <c r="BK495" s="9" t="n">
        <v>0</v>
      </c>
      <c r="BL495" s="10" t="str">
        <f aca="false">IF(BK495="","",IF(AND(BK495&gt;=0,BK495&lt;=2),"0 - 2",IF(AND(BK495&gt;=2.5,BK495&lt;=4.5),"2,5 - 4,5",IF(AND(BK495&gt;=5,BK495&lt;=7),"5 - 7",IF(AND(BK495&gt;=7.5,BK495&lt;=9.5),"7,5 - 9,5",IF(AND(BK495&gt;=10,BK495&lt;=12),"10 - 12",IF(AND(BK495&gt;=12.5,BK495&lt;=13.5),"12,5 - 13,5",IF(BK495=14,"14",IF(AND(BK495&gt;=14.5,BK495&lt;=16.5),"14,5 - 16,5",IF(AND(BK495&gt;=17,BK495&lt;=19),"17 - 19",IF(AND(BK495&gt;=19.5,BK495&lt;=21.5),"19,5 - 21,5",IF(AND(BK495&gt;=22,BK495&lt;=24),"22 - 24",IF(AND(BK495&gt;=24.5,BK495&lt;=26.5),"24,5 - 26,5",IF(AND(BK495&gt;=27,BK495&lt;=29),"27 - 29",IF(AND(BK495&gt;=29.5,BK495&lt;=30),"29,5 - 30","Fuera de rango")))))))))))))))</f>
        <v>0 - 2</v>
      </c>
      <c r="BM495" s="11" t="n">
        <f aca="false">IF(BL495="","",IF(BL495="0 - 2",1,IF(BL495="2,5 - 4,5",2,IF(BL495="5 - 7",3,IF(BL495="7,5 - 9,5",4,IF(BL495="10 - 12",5,IF(BL495="12,5 - 13,5",6,IF(BL495="14","NORMA",IF(BL495="14,5 - 16,5",7,IF(BL495="17 - 19",8,IF(BL495="19,5 - 21,5",9,IF(BL495="22 - 24",10,IF(BL495="24,5 - 26,5",11,IF(BL495="27 - 29",12,IF(BL495="29,5 - 30",13,"")))))))))))))))</f>
        <v>1</v>
      </c>
      <c r="BN495" s="9" t="n">
        <v>22</v>
      </c>
      <c r="BO495" s="11" t="str">
        <f aca="false">IF(BN495="","",IF(AND(BN495&gt;=-20,BN495&lt;=-10),"-20 a -10",IF(AND(BN495&gt;=-9.5,BN495&lt;=0.5),"-9,5 a 0,5",IF(AND(BN495&gt;=1,BN495&lt;=11),"1 a 11",IF(AND(BN495&gt;=11.5,BN495&lt;=21.5),"11,5 a 21,5",IF(BN495=22,"22",IF(AND(BN495&gt;=22.5,BN495&lt;=32.5),"22,5 a 32,5",IF(AND(BN495&gt;=33,BN495&lt;=43),"33 a 43","Fuera de rango"))))))))</f>
        <v>22</v>
      </c>
      <c r="BP495" s="11" t="str">
        <f aca="false">IF(BO495="","",IF(BO495="-20 a -10",1,IF(BO495="-9,5 a 0,5",2,IF(BO495="1 a 11",3,IF(BO495="11,5 a 21,5",4,IF(BO495="22","NORMA",IF(BO495="22,5 a 32,5",5,IF(BO495="33 a 43",6,""))))))))</f>
        <v>NORMA</v>
      </c>
      <c r="BQ495" s="9" t="n">
        <v>8</v>
      </c>
      <c r="BR495" s="10" t="str">
        <f aca="false">IF(BQ495="","",IF(AND(BQ495&gt;=-20,BQ495&lt;=-15),"-20 a -15",IF(AND(BQ495&gt;=-14.5,BQ495&lt;=-9.5),"-14,5 a -9,5",IF(AND(BQ495&gt;=-9,BQ495&lt;=-4),"-9 a -4",IF(AND(BQ495&gt;=-3.5,BQ495&lt;=2.5),"-3,5 a 2,5",IF(AND(BQ495&gt;=3,BQ495&lt;=8),"3 a 8",IF(AND(BQ495&gt;=8.5,BQ495&lt;=13.5),"8,5 a 13,5",IF(AND(BQ495&gt;=14,BQ495&lt;=17.5),"14 a 17,5",IF(BQ495=18,"18",IF(AND(BQ495&gt;=18.5,BQ495&lt;=23.5),"18,5 a 23,5",IF(AND(BQ495&gt;=24,BQ495&lt;=29),"24 a 29",IF(AND(BQ495&gt;=29.5,BQ495&lt;=34.5),"29,5 a 34,5",IF(AND(BQ495&gt;=35,BQ495&lt;=40),"35 a 40","Fuera de rango")))))))))))))</f>
        <v>3 a 8</v>
      </c>
      <c r="BS495" s="11" t="n">
        <f aca="false">IF(BR495="","",IF(BR495="-20 a -15",1,IF(BR495="-14,5 a -9,5",2,IF(BR495="-9 a -4",3,IF(BR495="-3,5 a 2,5",4,IF(BR495="3 a 8",5,IF(BR495="8,5 a 13,5",6,IF(BR495="14 a 17,5",7,IF(BR495="18","NORMA",IF(BR495="18,5 a 23,5",8,IF(BR495="24 a 29",9,IF(BR495="29,5 a 34,5",10,IF(BR495="35 a 40",11,"")))))))))))))</f>
        <v>5</v>
      </c>
      <c r="BT495" s="9" t="n">
        <v>-1</v>
      </c>
      <c r="BU495" s="10" t="str">
        <f aca="false">IF(BT495="","",IF(AND(BT495&gt;=-20,BT495&lt;=-18),"-20 a -18",IF(AND(BT495&gt;=-17.5,BT495&lt;=-15.5),"-17,5 a -15,5",IF(AND(BT495&gt;=-15,BT495&lt;=-13),"-15 a -13",IF(AND(BT495&gt;=-12.5,BT495&lt;=-10.5),"-12,5 a -10,5",IF(AND(BT495&gt;=-10,BT495&lt;=-8),"-10 a -8",IF(AND(BT495&gt;=-7.5,BT495&lt;=-5.5),"-7,5 a -5,5",IF(AND(BT495&gt;=-5,BT495&lt;=-3),"-5 a -3",IF(AND(BT495&gt;=-2.5,BT495&lt;=-0.5),"-2,5 a -0,5",IF(BT495=0,"0",IF(AND(BT495&gt;=0.5,BT495&lt;=2.5),"0,5 a 2,5",IF(AND(BT495&gt;=3,BT495&lt;=5),"3 a 5",IF(AND(BT495&gt;=5.5,BT495&lt;=7.5),"5,5 a 7,5",IF(AND(BT495&gt;=8,BT495&lt;=10),"8 a 10",IF(AND(BT495&gt;=10.5,BT495&lt;=12.5),"10,5 a 12,5",IF(AND(BT495&gt;=13,BT495&lt;=15),"13 a 15",IF(AND(BT495&gt;=15.5,BT495&lt;=17.5),"15,5 a 17,5",IF(AND(BT495&gt;=18,BT495&lt;=20),"18 a 20","Fuera de rango"))))))))))))))))))</f>
        <v>-2,5 a -0,5</v>
      </c>
      <c r="BV495" s="11" t="n">
        <f aca="false">IF(BT495="","",IF(BT495=0,"NORMA",IF(AND(BT495&gt;=-20,BT495&lt;=-18),2,IF(AND(BT495&gt;=-17.5,BT495&lt;=-15.5),2,IF(AND(BT495&gt;=-15,BT495&lt;=-13),3,IF(AND(BT495&gt;=-12.5,BT495&lt;=-10.5),4,IF(AND(BT495&gt;=-10,BT495&lt;=-8),5,IF(AND(BT495&gt;=-7.5,BT495&lt;=-5.5),6,IF(AND(BT495&gt;=-5,BT495&lt;=-3),7,IF(AND(BT495&gt;=-2.5,BT495&lt;=-0.5),8,IF(AND(BT495&gt;=0.5,BT495&lt;=2.5),9,IF(AND(BT495&gt;=3,BT495&lt;=5),10,IF(AND(BT495&gt;=5.5,BT495&lt;=7.5),11,IF(AND(BT495&gt;=8,BT495&lt;=10),12,IF(AND(BT495&gt;=10.5,BT495&lt;=12.5),13,IF(AND(BT495&gt;=13,BT495&lt;=15),14,IF(AND(BT495&gt;=15.5,BT495&lt;=17.5),15,IF(AND(BT495&gt;=18,BT495&lt;=20),16,"Fuera de rango"))))))))))))))))))</f>
        <v>8</v>
      </c>
      <c r="BW495" s="9" t="n">
        <v>-3.75</v>
      </c>
      <c r="BX495" s="10" t="n">
        <f aca="false">18.5- (0.3*H495)</f>
        <v>8.6</v>
      </c>
      <c r="BY495" s="10" t="n">
        <f aca="false">(BW495)-(BX495)</f>
        <v>-12.35</v>
      </c>
      <c r="BZ495" s="10" t="str">
        <f aca="false">IF(BY495="","",IF(BY495&lt;-27.5,"De -30 a -28",IF(BY495&lt;-25,"De -27,5 a -25,5",IF(BY495&lt;-22.5,"De -25 a -23",IF(BY495&lt;-20,"De -22,5 a -20,5",IF(BY495&lt;-17.5,"De -20 a -18",IF(BY495&lt;-15,"De -17,5 a -15,5",IF(BY495&lt;-12.5,"De -15 a -13",IF(BY495&lt;-10,"De -12,5 a -10,5",IF(BY495&lt;-7.5,"De -10 a -8",IF(BY495&lt;-5,"De -7,5 a -5,5",IF(BY495&lt;-2.5,"De -5 a -3",IF(BY495&lt;0,"De -2,5 a -0,5",IF(BY495&lt;2.5,"De 0 a 2",IF(BY495&lt;5,"De 2,5 a 4,5",IF(BY495&lt;7.5,"De 5 a 7",IF(BY495&lt;10,"De 7,5 a 9,5",IF(BY495&lt;12.5,"De 10 a 12",IF(BY495&lt;15,"De 12,5 a 14,5",IF(BY495&lt;17.5,"De 15 a 17",IF(BY495&lt;20,"De 17,5 a 19,5",IF(BY495&lt;22.5,"De 20 a 22",IF(BY495&lt;25,"De 22,5 a 24,5",IF(BY495&lt;27.5,"De 25 a 27","De 27,5 a 30"))))))))))))))))))))))))</f>
        <v>De -12,5 a -10,5</v>
      </c>
      <c r="CA495" s="12" t="n">
        <f aca="false">IF(BY495="","",IF(BY495&lt;=-28,1,IF(BY495&lt;=-25.5,2,IF(BY495&lt;=-23,3,IF(BY495&lt;=-20.5,4,IF(BY495&lt;=-18,5,IF(BY495&lt;=-15.5,6,IF(BY495&lt;=-13,7,IF(BY495&lt;=-10.5,8,IF(BY495&lt;=-8,9,IF(BY495&lt;=-5.5,10,IF(BY495&lt;=-3,11,IF(BY495&lt;=-0.5,12,IF(BY495&lt;=2,13,IF(BY495&lt;=4.5,14,IF(BY495&lt;=7,15,IF(BY495&lt;=9.5,16,IF(BY495&lt;=12,17,IF(BY495&lt;=14.5,18,IF(BY495&lt;=17,19,IF(BY495&lt;=19.5,20,IF(BY495&lt;=22,21,IF(BY495&lt;=24.5,22,IF(BY495&lt;=27,23,IF(BY495&lt;=30,24,"Fuera de rango")))))))))))))))))))))))))</f>
        <v>8</v>
      </c>
      <c r="CB495" s="9" t="n">
        <v>-3.75</v>
      </c>
      <c r="CC495" s="10" t="n">
        <f aca="false">18.5- (0.3*H495)</f>
        <v>8.6</v>
      </c>
      <c r="CD495" s="10" t="n">
        <f aca="false">(CB495)-(CC495)</f>
        <v>-12.35</v>
      </c>
      <c r="CE495" s="10" t="str">
        <f aca="false">IF(CD495="","",IF(CD495&lt;-27.5,"De -30 a -28",IF(CD495&lt;-25,"De -27,5 a -25,5",IF(CD495&lt;-22.5,"De -25 a -23",IF(CD495&lt;-20,"De -22,5 a -20,5",IF(CD495&lt;-17.5,"De -20 a -18",IF(CD495&lt;-15,"De -17,5 a -15,5",IF(CD495&lt;-12.5,"De -15 a -13",IF(CD495&lt;-10,"De -12,5 a -10,5",IF(CD495&lt;-7.5,"De -10 a -8",IF(CD495&lt;-5,"De -7,5 a -5,5",IF(CD495&lt;-2.5,"De -5 a -3",IF(CD495&lt;0,"De -2,5 a -0,5",IF(CD495&lt;=2,"De 0 a 2",IF(CD495&lt;=4.5,"De 2,5 a 4,5",IF(CD495&lt;=7,"De 5 a 7",IF(CD495&lt;=9.5,"De 7,5 a 9,5",IF(CD495&lt;=12,"De 10 a 12",IF(CD495&lt;=14.5,"De 12,5 a 14,5",IF(CD495&lt;=17,"De 15 a 17",IF(CD495&lt;=19.5,"De 17,5 a 19,5",IF(CD495&lt;=22,"De 20 a 22",IF(CD495&lt;=24.5,"De 22,5 a 24,5",IF(CD495&lt;=27,"De 25 a 27","De 27,5 a 30"))))))))))))))))))))))))</f>
        <v>De -12,5 a -10,5</v>
      </c>
      <c r="CF495" s="12" t="n">
        <f aca="false">IF(CD495="","",IF(CD495&lt;-27.5,1,IF(CD495&lt;-25,2,IF(CD495&lt;-22.5,3,IF(CD495&lt;-20,4,IF(CD495&lt;-17.5,5,IF(CD495&lt;-15,6,IF(CD495&lt;-12.5,7,IF(CD495&lt;-10,8,IF(CD495&lt;-7.5,9,IF(CD495&lt;-5,10,IF(CD495&lt;-2.5,11,IF(CD495&lt;0,12,IF(CD495&lt;2.5,13,IF(CD495&lt;5,14,IF(CD495&lt;7.5,15,IF(CD495&lt;10,16,IF(CD495&lt;12.5,17,IF(CD495&lt;15,18,IF(CD495&lt;17.5,19,IF(CD495&lt;20,20,IF(CD495&lt;22.5,21,IF(CD495&lt;25,22,IF(CD495&lt;27.5,23,24))))))))))))))))))))))))</f>
        <v>8</v>
      </c>
      <c r="CG495" s="9" t="n">
        <v>-2.25</v>
      </c>
      <c r="CH495" s="10" t="str">
        <f aca="false">IF(CG495="","",IF(AND(CG495&gt;=-10,CG495&lt;=-9.5),"-10 a -9,5",IF(AND(CG495&gt;-9.5,CG495&lt;=-8.5),"-9 a -8,5",IF(AND(CG495&gt;-8.5,CG495&lt;=-7.5),"-8 a -7,5",IF(AND(CG495&gt;-7.5,CG495&lt;=-6.5),"-7 a -6,5",IF(AND(CG495&gt;-6.5,CG495&lt;=-5.5),"-6 a -5,5",IF(AND(CG495&gt;-5.5,CG495&lt;=-4.5),"-5 a -4,5",IF(AND(CG495&gt;-4.5,CG495&lt;=-3.5),"-4 a -3,5",IF(AND(CG495&gt;-3.5,CG495&lt;=-2.5),"-3 a -2,5",IF(CG495=-2.25,"-2,25",IF(AND(CG495&gt;-2.5,CG495&lt;=-1.5),"-2 a -1,5",IF(AND(CG495&gt;-1.5,CG495&lt;=-0.5),"-1 a -0,5",IF(AND(CG495&gt;-0.5,CG495&lt;=0.5),"0 a 0,5",IF(AND(CG495&gt;0.5,CG495&lt;=1.5),"1 a 1,5",IF(AND(CG495&gt;1.5,CG495&lt;=2.5),"2 a 2,5",IF(AND(CG495&gt;2.5,CG495&lt;=3.5),"3 a 3,5",IF(AND(CG495&gt;3.5,CG495&lt;=4.5),"4 a 4,5",IF(AND(CG495&gt;4.5,CG495&lt;=5.5),"5 a 5,5",IF(AND(CG495&gt;5.5,CG495&lt;=6.5),"6 a 6,5",IF(AND(CG495&gt;6.5,CG495&lt;=7.5),"7 a 7,5",IF(AND(CG495&gt;7.5,CG495&lt;=8.5),"8 a 8,5",IF(AND(CG495&gt;8.5,CG495&lt;=9.5),"9 a 9,5",IF(CG495&gt;=10,"10","Fuera de rango")))))))))))))))))))))))</f>
        <v>-2,25</v>
      </c>
      <c r="CI495" s="11" t="str">
        <f aca="false">IF(CG495="","",IF(CG495=-2.25,"NORMA",IF(CG495&lt;=-9.5,1,IF(CG495&lt;=-8.5,2,IF(CG495&lt;=-7.5,3,IF(CG495&lt;=-6.5,4,IF(CG495&lt;=-5.5,5,IF(CG495&lt;=-4.5,6,IF(CG495&lt;=-3.5,7,IF(CG495&lt;=-2.5,8,IF(CG495&lt;=-1.5,9,IF(CG495&lt;=-0.5,10,IF(CG495&lt;=0.5,11,IF(CG495&lt;=1.5,12,IF(CG495&lt;=2.5,13,IF(CG495&lt;=3.5,14,IF(CG495&lt;=4.5,15,IF(CG495&lt;=5.5,16,IF(CG495&lt;=6.5,17,IF(CG495&lt;=7.5,18,IF(CG495&lt;=8.5,19,IF(CG495&lt;=9.5,20,IF(CG495=10,21,"Fuera de rango")))))))))))))))))))))))</f>
        <v>NORMA</v>
      </c>
      <c r="CJ495" s="9" t="n">
        <v>3</v>
      </c>
      <c r="CK495" s="10" t="str">
        <f aca="false">IF(CJ495="","",IF(AND(CJ495&gt;=-6,CJ495&lt;=-5.5),"-6 a -5,5",IF(AND(CJ495&gt;-5.5,CJ495&lt;=-4.5),"-5 a -4,5",IF(AND(CJ495&gt;-4.5,CJ495&lt;=-3.5),"-4 a -3,5",IF(AND(CJ495&gt;-3.5,CJ495&lt;=-2.5),"-3 a -2,5",IF(AND(CJ495&gt;-2.5,CJ495&lt;=-1.5),"-2 a -1,5",IF(AND(CJ495&gt;-1.5,CJ495&lt;=-0.5),"-1 a -0,5",IF(AND(CJ495&gt;-0.5,CJ495&lt;=0.5),"0 a 0,5",IF(AND(CJ495&gt;0.5,CJ495&lt;=1.5),"1 a 1,5",IF(AND(CJ495&gt;1.5,CJ495&lt;2.5),"2",IF(AND(CJ495&gt;=2.5,CJ495&lt;=3),"2,5 a 3",IF(AND(CJ495&gt;3,CJ495&lt;=4),"3,5 a 4",IF(AND(CJ495&gt;4,CJ495&lt;=5),"4,5 a 5",IF(AND(CJ495&gt;5,CJ495&lt;=6),"5,5 a 6",IF(AND(CJ495&gt;6,CJ495&lt;=7),"6,5 a 7",IF(AND(CJ495&gt;7,CJ495&lt;=8),"7,5 a 8",IF(AND(CJ495&gt;8,CJ495&lt;=9.5),"8,5 a 9,5",IF(CJ495=10,"10","Fuera de rango"))))))))))))))))))</f>
        <v>2,5 a 3</v>
      </c>
      <c r="CL495" s="11" t="n">
        <f aca="false">IF(CK495="","",IF(OR(CK495="-6 a -5,5",CK495="-6 - -5,5"),1,IF(OR(CK495="-5 a -4,5",CK495="-5 - -4,5"),2,IF(OR(CK495="-4 a -3,5",CK495="-4 - -3,5"),3,IF(OR(CK495="-3 a -2,5",CK495="-3 - -2,5"),4,IF(OR(CK495="-2 a -1,5",CK495="-2 - -1,5"),5,IF(OR(CK495="-1 a -0,5",CK495="-1 - -0,5"),6,IF(OR(CK495="0 a 0,5",CK495="0 - 0,5"),7,IF(OR(CK495="1 a 1,5",CK495="1 - 1,5"),8,IF(CK495="2","NORMA",IF(OR(CK495="2,5 a 3",CK495="2,5 - 3"),9,IF(OR(CK495="3,5 a 4",CK495="3,5 - 4"),10,IF(OR(CK495="4,5 a 5",CK495="4,5 - 5"),11,IF(OR(CK495="5,5 a 6",CK495="5,5 - 6"),12,IF(OR(CK495="6,5 a 7",CK495="6,5 - 7"),13,IF(OR(CK495="7,5 a 8",CK495="7,5 - 8"),14,IF(OR(CK495="8,5 a 9",CK495="8,5 - 9,5",CK495="9 a 9,5"),15,IF(CK495="10",15,IF(OR(CK495="0,5 a 1",CK495="0,5 - 1"),7,"Fuera de rango")))))))))))))))))))</f>
        <v>9</v>
      </c>
      <c r="CN495" s="10" t="str">
        <f aca="false">IF(CM495=0,"0", " ")</f>
        <v>0</v>
      </c>
      <c r="CO495" s="10" t="str">
        <f aca="false">IF(CM495&gt;0,"EME"," ")</f>
        <v> </v>
      </c>
      <c r="CQ495" s="10" t="str">
        <f aca="false">IF(CP495&gt;0,"0", " ")</f>
        <v> </v>
      </c>
      <c r="CR495" s="10" t="str">
        <f aca="false">IF(CP495&gt;0,"EME"," ")</f>
        <v> </v>
      </c>
      <c r="CS495" s="9" t="n">
        <v>0</v>
      </c>
      <c r="CV495" s="9" t="n">
        <v>0</v>
      </c>
      <c r="CY495" s="9" t="n">
        <v>-2.75</v>
      </c>
      <c r="DB495" s="9" t="n">
        <v>-3.25</v>
      </c>
      <c r="DC495" s="11" t="str">
        <f aca="false">IF(DB495&lt;0,"2"," ")</f>
        <v>2</v>
      </c>
      <c r="DD495" s="11" t="str">
        <f aca="false">IF(DB495&lt;0,"MIO"," ")</f>
        <v>MIO</v>
      </c>
      <c r="DE495" s="9" t="n">
        <v>0</v>
      </c>
      <c r="DF495" s="10" t="str">
        <f aca="false">IF(DE495&lt;0,"3"," ")</f>
        <v> </v>
      </c>
      <c r="DG495" s="10" t="str">
        <f aca="false">IF(DE495&lt;0,"AST"," ")</f>
        <v> </v>
      </c>
      <c r="DH495" s="9" t="n">
        <v>0</v>
      </c>
      <c r="DI495" s="10" t="str">
        <f aca="false">IF(DH495&lt;0,"3"," ")</f>
        <v> </v>
      </c>
      <c r="DJ495" s="10" t="str">
        <f aca="false">IF(DH495&lt;0,"AST"," ")</f>
        <v> </v>
      </c>
      <c r="DK495" s="9" t="n">
        <v>0</v>
      </c>
      <c r="DL495" s="10" t="str">
        <f aca="false">IF(DK495&gt;0,"4"," ")</f>
        <v> </v>
      </c>
      <c r="DM495" s="10" t="str">
        <f aca="false">IF(DK495&gt;0,"PRE"," ")</f>
        <v> </v>
      </c>
      <c r="DN495" s="9" t="n">
        <v>0</v>
      </c>
      <c r="DO495" s="10" t="str">
        <f aca="false">IF(DN495&gt;0,"4"," ")</f>
        <v> </v>
      </c>
      <c r="DP495" s="10" t="str">
        <f aca="false">IF(DN495&gt;0,"PRE"," ")</f>
        <v> </v>
      </c>
      <c r="DS495" s="12" t="str">
        <f aca="false">CONCATENATE(CO495,CU495,DA495,DG495,DM495)</f>
        <v>   </v>
      </c>
      <c r="DT495" s="10" t="e">
        <f aca="false" t="array" ref="DT495">_xlfn.IFS(DS495="EME    ","0", DS495=" HIP   ","1", DS495="  MIO  ","2", DS495="   AST ","3", DS495="    PRE","4", DS495="EME   PRE","5", DS495=" HIP  PRE","6", DS495=" HIP AST ","7", DS495="  MIO PRE","8", DS495="  MIOAST ","9", DS495="   ASTPRE","10",DS495=" HIP ASTPRE","11", DS495="  MIOASTPRE","12", DS495="     ","0")</f>
        <v>#N/A</v>
      </c>
      <c r="DV495" s="1" t="e">
        <f aca="false" t="array" ref="DV495">_xlfn.IFS(DU495="SI","2", DU495="NO","1")</f>
        <v>#N/A</v>
      </c>
      <c r="DX495" s="11" t="str">
        <f aca="false">IF(DW495=0,"1","2")</f>
        <v>1</v>
      </c>
      <c r="DY495" s="11" t="str">
        <f aca="false" t="array" ref="DY495">_xlfn.IFS(DW495=0,"0", DW495=0.25, "1", DW495=0.5,"2", DW495=0.75,"3", DW495=1,"4",DW495=1.25,"5", DW495=1.5,"6", DW495=1.75,"7", DW495=2,"8")</f>
        <v>0</v>
      </c>
      <c r="EA495" s="11" t="str">
        <f aca="false">IF(DZ495=0,"1","2")</f>
        <v>1</v>
      </c>
      <c r="EB495" s="11" t="str">
        <f aca="false" t="array" ref="EB495">_xlfn.IFS(DZ495=0,"0", DZ495=0.25, "1", DZ495=0.5,"2", DZ495=0.75,"3", DZ495=1,"4",DZ495=1.25,"5", DZ495=1.5,"6", DZ495=1.75,"7", DZ495=2,"8")</f>
        <v>0</v>
      </c>
      <c r="ED495" s="10" t="str">
        <f aca="false">IF(EC495=0,"1","2")</f>
        <v>1</v>
      </c>
      <c r="EE495" s="11" t="str">
        <f aca="false" t="array" ref="EE495">_xlfn.IFS(EC495=0,"0", EC495=-0.25, "1", EC495=-0.5,"2", EC495=-0.75,"3", EC495=-1,"4",EC495=-1.25,"5", EC495=-1.5,"6", EC495=-1.75,"7", EC495=-2,"8", EC495=-2.25,"9",EC495=-2.5,"10", EC495=-2.75,"11", EC495=-3,"12", EC495=-3.25,"13", EC495=-3.5,"14", EC495=-3.75,"15",EC495=-4,"16")</f>
        <v>0</v>
      </c>
      <c r="EG495" s="10" t="str">
        <f aca="false">IF(EF495=0,"1","2")</f>
        <v>1</v>
      </c>
      <c r="EH495" s="11" t="str">
        <f aca="false" t="array" ref="EH495">_xlfn.IFS(EF495=0,"0", EF495=-0.25, "1", EF495=-0.5,"2", EF495=-0.75,"3", EF495=-1,"4",EF495=-1.25,"5", EF495=-1.5,"6", EF495=-1.75,"7", EF495=-2,"8", EF495=-2.25,"9",EF495=-2.5,"10", EF495=-2.75,"11", EF495=-3,"12", EF495=-3.25,"13", EF495=-3.5,"14", EF495=-3.75,"15",EF495=-4,"16")</f>
        <v>0</v>
      </c>
      <c r="EJ495" s="11" t="str">
        <f aca="false">IF(EI495=0,"1","2")</f>
        <v>1</v>
      </c>
      <c r="EK495" s="11" t="str">
        <f aca="false" t="array" ref="EK495">_xlfn.IFS(EI495=0,"0", EI495=-0.25, "1", EI495=-0.5,"2", EI495=-0.75,"3", EI495=-1,"4",EI495=-1.25,"5", EI495=-1.5,"6", EI495=-1.75,"7", EI495=-2,"8", EI495=-2.25,"9", EI495=-2.25,"9",EI495=-2.5,"10", EI495=-2.75,"11", EI495=-3,"12", EI495=-3.25,"13", EI495=-3.5,"14", EI495=-3.75,"15",EI495=-4,"16", EI495=0.25, "17", EI495=0.5, "18")</f>
        <v>0</v>
      </c>
      <c r="EM495" s="11" t="str">
        <f aca="false">IF(EL495=0,"1","2")</f>
        <v>1</v>
      </c>
      <c r="EN495" s="11" t="str">
        <f aca="false" t="array" ref="EN495">_xlfn.IFS(EL495=0.25,"17",EL495=0.5,"18", EL495=0,"0", EL495=-0.25, "1", EL495=-0.5,"2", EL495=-0.75,"3", EL495=-1,"4",EL495=-1.25,"5", EL495=-1.5,"6", EL495=-1.75,"7", EL495=-2,"8",EL495= -2.25,"9",EL495=-2.5,"10",EL495= -2.75,"11",EL495= -3,"12",EL495= -3.25,"13",EL495= -3.5,"14",EL495= -3.75,"15",EL495=-4,"16")</f>
        <v>0</v>
      </c>
      <c r="EP495" s="11" t="str">
        <f aca="false">IF(EO495=0,"1","2")</f>
        <v>1</v>
      </c>
      <c r="EQ495" s="11" t="str">
        <f aca="false" t="array" ref="EQ495">_xlfn.IFS(EO495=0,"0", EO495=0.25, "1", EO495=0.5,"2", EO495=0.75,"3", EO495=1,"4",EO495=1.25,"5", EO495=1.5,"6", EO495=1.75,"7", EO495=2,"8", EO495=2.25,"9", EO495=2.25,"9",EO495=2.5,"10", EO495=2.75,"11", EO495=3,"12", EO495=3.25,"13", EO495=3.5,"14", EO495=3.75,"15",EO495=4,"16", EO495=-0.25, "17", bq=-0.5, "18")</f>
        <v>0</v>
      </c>
      <c r="ES495" s="11" t="str">
        <f aca="false">IF(ER495=0,"1","2")</f>
        <v>1</v>
      </c>
      <c r="ET495" s="11" t="str">
        <f aca="false" t="array" ref="ET495">_xlfn.IFS(ER495=0,"0", ER495=0.25, "1", ER495=0.5,"2", ER495=0.75,"3", ER495=1,"4",ER495=1.25,"5", ER495=1.5,"6", ER495=1.75,"7", ER495=2,"8", ER495=2.25,"9", ER495=2.25,"9",ER495=2.5,"10", ER495=2.75,"11", ER495=3,"12", ER495=3.25,"13", ER495=3.5,"14", ER495=3.75,"15",ER495=4,"16", ER495=-0.25, "17", bq=-0.5, "18")</f>
        <v>0</v>
      </c>
      <c r="EV495" s="14" t="e">
        <f aca="false">VLOOKUP(EU495,LEYENDA!$G$2:$H$8,2,TRUE())</f>
        <v>#N/A</v>
      </c>
      <c r="EW495" s="14" t="e">
        <f aca="false" t="array" ref="EW495">_xlfn.IFS(EV495="0-5","1", EV495="6-12","2", EV495="13-18","3", EV495="19-24","4", EV495="25-36","5", EV495="37-48","6", EV495="49-60","7")</f>
        <v>#N/A</v>
      </c>
    </row>
    <row r="496" customFormat="false" ht="13.5" hidden="false" customHeight="false" outlineLevel="0" collapsed="false">
      <c r="A496" s="1" t="n">
        <v>177</v>
      </c>
      <c r="B496" s="2" t="n">
        <v>2</v>
      </c>
      <c r="C496" s="33" t="n">
        <v>41759</v>
      </c>
      <c r="E496" s="5" t="str">
        <f aca="false">VLOOKUP(A496,'286'!$A$3:$J$6279,10,FALSE())</f>
        <v>KATIARI DAVIES, KARINA</v>
      </c>
      <c r="F496" s="4" t="str">
        <f aca="false">VLOOKUP(A496,'286'!$A$3:$I$1768,3,FALSE())</f>
        <v>KADAKA</v>
      </c>
      <c r="G496" s="6" t="n">
        <f aca="false">VLOOKUP(A496,'286'!$A$3:$I$1768,4,FALSE())</f>
        <v>29577</v>
      </c>
      <c r="H496" s="7" t="n">
        <f aca="false">YEAR(C496)-YEAR(G496)</f>
        <v>34</v>
      </c>
      <c r="I496" s="1" t="str">
        <f aca="false">VLOOKUP(H496,LEYENDA!$C$2:$D$6,2,TRUE())</f>
        <v>25-40</v>
      </c>
      <c r="J496" s="5" t="str">
        <f aca="false">VLOOKUP(A496,'286'!$A$3:$I$1768,7,FALSE())</f>
        <v>M</v>
      </c>
      <c r="K496" s="8" t="n">
        <f aca="false">VLOOKUP(A496,'286'!$A$3:$I$1768,2,FALSE())</f>
        <v>0</v>
      </c>
      <c r="L496" s="4" t="str">
        <f aca="false">VLOOKUP(A496,'286'!$A$3:$I$1768,8,FALSE())</f>
        <v>D</v>
      </c>
      <c r="M496" s="4" t="str">
        <f aca="false">VLOOKUP(A496,'286'!$A$3:$I$1768,9,FALSE())</f>
        <v>I</v>
      </c>
      <c r="N496" s="8" t="str">
        <f aca="false">IF(R496=O496, "MISMA","CONTRARIA")</f>
        <v>CONTRARIA</v>
      </c>
      <c r="O496" s="8" t="str">
        <f aca="false" t="array" ref="O496">_xlfn.IFS(L496="D","1", L496="I","2")</f>
        <v>1</v>
      </c>
      <c r="P496" s="8" t="e">
        <f aca="false" t="array" ref="P496">_xlfn.IFS(K496="OD","1", K496="OI","2")</f>
        <v>#N/A</v>
      </c>
      <c r="Q496" s="1" t="str">
        <f aca="false" t="array" ref="Q496">_xlfn.IFS(J496="M","1", J496="H","2")</f>
        <v>1</v>
      </c>
      <c r="R496" s="8" t="str">
        <f aca="false" t="array" ref="R496">_xlfn.IFS(M496="D","1", M496="I","2")</f>
        <v>2</v>
      </c>
      <c r="S496" s="1" t="str">
        <f aca="false" t="array" ref="S496">_xlfn.IFS(N496="CONTRARIA", "1",N496= "MISMA","2")</f>
        <v>1</v>
      </c>
      <c r="T496" s="1" t="str">
        <f aca="false" t="array" ref="T496">_xlfn.IFS(I496="0-12","1", I496="13-24","2", I496="25-40","3", I496="41-60","4", I496="61-100","5")</f>
        <v>3</v>
      </c>
      <c r="U496" s="9" t="n">
        <v>1.5</v>
      </c>
      <c r="V496" s="10" t="str">
        <f aca="false">IF(U496="","",IF(AND(U496&gt;=-9,U496&lt;=-6.5),"-9 a -6,5",IF(AND(U496&gt;=-6,U496&lt;=-3.5),"-6 a -3,5",IF(AND(U496&gt;=-3,U496&lt;=-1),"-3 a -1",IF(U496=-0.5,"-0,5",IF(AND(U496&gt;=0,U496&lt;=2.5),"0 a 2,5",IF(AND(U496&gt;=3,U496&lt;=5.5),"3 a 5,5",IF(AND(U496&gt;=6,U496&lt;=8.5),"6 a 8,5",IF(AND(U496&gt;=9,U496&lt;=20),"9 a 20","Fuera de rango")))))))))</f>
        <v>0 a 2,5</v>
      </c>
      <c r="W496" s="11" t="n">
        <f aca="false">IF(V496="","",IF(V496="-9 a -6,5",2,IF(V496="-6 a -3,5",3,IF(V496="-3 a -1",4,IF(V496="-0,5","NORMA",IF(V496="0 a 2,5",5,IF(V496="3 a 5,5",6,IF(V496="6 a 8,5",7,IF(V496="9 a 20",8,"Fuera de rango")))))))))</f>
        <v>5</v>
      </c>
      <c r="X496" s="9" t="n">
        <v>13</v>
      </c>
      <c r="Y496" s="11" t="str">
        <f aca="false">IF(X496="","",IF(AND(X496&gt;=0,X496&lt;=4),"0 a 4",IF(AND(X496&gt;=4.5,X496&lt;=8.5),"4,5 a 8,5",IF(X496=9,"9",IF(AND(X496&gt;=9.5,X496&lt;=13),"9,5 a 13",IF(AND(X496&gt;=13.5,X496&lt;=20),"13,5 a 20",IF(AND(X496&gt;=20.5,X496&lt;=35),"20,5 a 35","Fuera de rango")))))))</f>
        <v>9,5 a 13</v>
      </c>
      <c r="Z496" s="11" t="n">
        <f aca="false">IF(Y496="","",IF(Y496="0 a 4",1,IF(Y496="4,5 a 8,5",2,IF(Y496="9","NORMA",IF(Y496="9,5 a 13",3,IF(Y496="13,5 a 20",4,IF(Y496="20,5 a 35",5,"Fuera de rango")))))))</f>
        <v>3</v>
      </c>
      <c r="AA496" s="9" t="n">
        <v>24</v>
      </c>
      <c r="AB496" s="10" t="str">
        <f aca="false">IF(AA496="","",IF(AND(AA496&gt;=0,AA496&lt;=9),"0 a 9",IF(AND(AA496&gt;=9.5,AA496&lt;=18.5),"9,5 a 18,5",IF(AA496=19,"19",IF(AND(AA496&gt;=19.5,AA496&lt;=28),"19,5 a 28",IF(AND(AA496&gt;=28.5,AA496&lt;=40),"28,5 a 40","Fuera de rango"))))))</f>
        <v>19,5 a 28</v>
      </c>
      <c r="AC496" s="11" t="n">
        <f aca="false" t="array" ref="AC496">_xlfn.IFS(AB496="","",AB496="0 a 9",1,AB496="9,5 a 18,5",2,AB496="19","NORMA",AB496="19,5 a 28",3,AB496="28,5 a 40",4,TRUE(),"Fuera de rango")</f>
        <v>3</v>
      </c>
      <c r="AD496" s="9" t="n">
        <v>18</v>
      </c>
      <c r="AE496" s="10" t="str">
        <f aca="false">IF(AD496="","",IF(AND(AD496&gt;=-10,AD496&lt;=0),"De -10 a 0",IF(AND(AD496&gt;=0.5,AD496&lt;=9.5),"0,5 a 9,5",IF(AD496=10,"10",IF(AND(AD496&gt;=10.5,AD496&lt;=20),"10,5 a 20",IF(AND(AD496&gt;=20.5,AD496&lt;=40),"20,5 a 40","Fuera de rango"))))))</f>
        <v>10,5 a 20</v>
      </c>
      <c r="AF496" s="12" t="n">
        <f aca="false">IF(AD496="","",IF(AND(AD496&gt;=-10,AD496&lt;=0),1,IF(AND(AD496&gt;=0.5,AD496&lt;=9.5),2,IF(AD496=10,"NORMA",IF(AND(AD496&gt;=10.5,AD496&lt;=20),3,IF(AND(AD496&gt;=20.5,AD496&lt;=40),4,""))))))</f>
        <v>3</v>
      </c>
      <c r="AG496" s="9" t="n">
        <v>9</v>
      </c>
      <c r="AH496" s="10" t="str">
        <f aca="false">IF(AG496="","",IF(AND(AG496&gt;=0,AG496&lt;=4),"0 a 4",IF(AND(AG496&gt;=4.5,AG496&lt;=8.5),"4,5 a 8,5",IF(AG496=9,"9",IF(AND(AG496&gt;=9.5,AG496&lt;=13),"9,5 a 13",IF(AND(AG496&gt;=13.5,AG496&lt;=25),"13,5 a 25","Fuera de rango"))))))</f>
        <v>9</v>
      </c>
      <c r="AI496" s="10" t="str">
        <f aca="false">IF(AH496="","",IF(AH496="0 a 4",1,IF(AH496="4,5 a 8,5",2,IF(AH496="9","NORMA",IF(AH496="9,5 a 13",3,IF(AH496="13,5 a 25",4,""))))))</f>
        <v>NORMA</v>
      </c>
      <c r="AJ496" s="9" t="n">
        <v>-3</v>
      </c>
      <c r="AK496" s="10" t="str">
        <f aca="false">IF(AJ496="","",IF(AND(AJ496&gt;=-15,AJ496&lt;=-10.5),"-15 a -10,5",IF(AND(AJ496&gt;=-10,AJ496&lt;=-4),"-10 a -4",IF(AND(AJ496&gt;=-4.5,AJ496&lt;=0),"-4,5 a 0",IF(AND(AJ496&gt;=0.5,AJ496&lt;=4.5),"0,5 a 4,5",IF(AJ496=5,"5",IF(AND(AJ496&gt;=5.5,AJ496&lt;=10),"5,5 a 10",IF(AND(AJ496&gt;=10.5,AJ496&lt;=20),"10,5 a 20","Fuera de rango"))))))))</f>
        <v>-4,5 a 0</v>
      </c>
      <c r="AL496" s="11" t="n">
        <f aca="false">IF(AK496="","",IF(AK496="-15 a -10,5",1,IF(AK496="-10 a -4",2,IF(AK496="-4,5 a 0",3,IF(AK496="0,5 a 4,5",4,IF(AK496="5","NORMA",IF(AK496="5,5 a 10",5,IF(AK496="10,5 a 20",6,"Error"))))))))</f>
        <v>3</v>
      </c>
      <c r="AM496" s="9" t="n">
        <v>1</v>
      </c>
      <c r="AN496" s="10" t="str">
        <f aca="false">IF(AM496="","",IF(AND(AM496&gt;=-7.5,AM496&lt;=-5.5),"-7,5 a -5,5",IF(AND(AM496&gt;=-5,AM496&lt;=-3),"-5 a -3",IF(AND(AM496&gt;=-2.5,AM496&lt;=-0.5),"-2,5 a -0,5",IF(AM496=0,"0,00",IF(AND(AM496&gt;=0.5,AM496&lt;=2.5),"0,5 a 2,5",IF(AND(AM496&gt;=3,AM496&lt;=5),"3 a 5",IF(AND(AM496&gt;=5.5,AM496&lt;=7.5),"5,5 a 7,5",IF(AND(AM496&gt;=8,AM496&lt;=10),"8 a 10","Fuera de rango")))))))))</f>
        <v>0,5 a 2,5</v>
      </c>
      <c r="AO496" s="11" t="n">
        <f aca="false">IF(AN496="","",IF(AN496="-7,5 a -5,5",1,IF(AN496="-5 a -3",2,IF(AN496="-2,5 a -0,5",3,IF(AN496="0,00","NORMA",IF(AN496="0,5 a 2,5",4,IF(AN496="3 a 5",5,IF(AN496="5,5 a 7,5",6,IF(AN496="8 a 10",7,"Error")))))))))</f>
        <v>4</v>
      </c>
      <c r="AP496" s="9" t="n">
        <v>-1</v>
      </c>
      <c r="AQ496" s="10" t="str">
        <f aca="false">IF(AP496="","",IF(AND(AP496&gt;=-20,AP496&lt;=-9.5),"-20 a -9,5",IF(AND(AP496&gt;=-9,AP496&lt;=-6.5),"-9 a -6,5",IF(AP496=-6,"-6",IF(AND(AP496&gt;=-5.5,AP496&lt;=-3),"-5,5 a -3",IF(AND(AP496&gt;=-2.5,AP496&lt;=0),"-2,5 a 0",IF(AND(AP496&gt;=0.5,AP496&lt;=3),"0,5 a 3",IF(AND(AP496&gt;=3.5,AP496&lt;=6),"3,5 a 6",IF(AND(AP496&gt;=6.5,AP496&lt;=9),"6,5 a 9",IF(AND(AP496&gt;=9.5,AP496&lt;=20),"9,5 a 20","Fuera de rango"))))))))))</f>
        <v>-2,5 a 0</v>
      </c>
      <c r="AR496" s="11" t="n">
        <f aca="false">IF(AQ496="","",IF(AQ496="-20 a -9,5",1,IF(AQ496="-9 a -6,5",2,IF(AQ496="-6","NORMA",IF(AQ496="-5,5 a -3",3,IF(AQ496="-2,5 a 0",4,IF(AQ496="0,5 a 3",5,IF(AQ496="3,5 a 6",6,IF(AQ496="6,5 a 9",7,IF(AQ496="9,5 a 20",8,""))))))))))</f>
        <v>4</v>
      </c>
      <c r="AS496" s="9" t="n">
        <v>12</v>
      </c>
      <c r="AT496" s="10" t="str">
        <f aca="false">IF(AS496="","",IF(AND(AS496&gt;=-16,AS496&lt;=-14),"-16 a -14",IF(AND(AS496&gt;=-13.5,AS496&lt;=-11.5),"-13,5 a -11,5",IF(AND(AS496&gt;=-11,AS496&lt;=-9),"-11 a -9",IF(AND(AS496&gt;=-8.5,AS496&lt;=-6.5),"-8,5 a -6,5",IF(AND(AS496&gt;=-6,AS496&lt;=-4),"-6 a -4",IF(AND(AS496&gt;=-3.5,AS496&lt;=-1.5),"-3,5 a -1,5",IF(AND(AS496&gt;=-1,AS496&lt;=1),"-1 a 1",IF(AND(AS496&gt;=1.5,AS496&lt;=3.5),"1,5 a 3,5",IF(AND(AS496&gt;=4,AS496&lt;=6),"4 a 6",IF(AND(AS496&gt;=6.5,AS496&lt;=8.5),"6,5 a 8,5",IF(AND(AS496&gt;=9,AS496&lt;=11),"9 a 11",IF(AND(AS496&gt;=11.5,AS496&lt;=13.5),"11,5 a 13,5",IF(AND(AS496&gt;=14,AS496&lt;=16),"14 a 16",IF(AND(AS496&gt;=16.5,AS496&lt;=18.5),"16,5 a 18,5",IF(AND(AS496&gt;=19,AS496&lt;=21),"19 a 21","Fuera de rango"))))))))))))))))</f>
        <v>11,5 a 13,5</v>
      </c>
      <c r="AU496" s="11" t="n">
        <f aca="false" t="array" ref="AU496">IF(AT496="","",_xlfn.IFS(AT496="-16 a -14",1,AT496="-13,5 a -11,5",2,AT496="-11 a -9",3,AT496="-8,5 a -6,5",4,AT496="-6 a -4",5,AT496="-3,5 a -1,5",6,AT496="-1 a 1",7,AT496="1,5 a 3,5",8,AT496="4 a 6","NORMA",AT496="6,5 a 8,5",9,AT496="9 a 11",10,AT496="11,5 a 13,5",11,AT496="14 a 16",12,AT496="16,5 a 18,5",13,AT496="19 a 21",14,TRUE(),""))</f>
        <v>11</v>
      </c>
      <c r="AV496" s="9" t="n">
        <v>0.75</v>
      </c>
      <c r="AW496" s="10" t="str">
        <f aca="false">IF(AV496="","",IF(AND(AV496&gt;=-1,AV496&lt;=-0.5),"-1 a -0,5",IF(AND(AV496&gt;-0.5,AV496&lt;=0),"De -0,5 a 0",IF(AND(AV496&gt;=0.25,AV496&lt;=0.75),"0,25 a 0,75",IF(AND(AV496&gt;=1,AV496&lt;=1.5),"1 a 1,5",IF(AND(AV496&gt;=1.75,AV496&lt;=2.25),"1,75 a 2,25",IF(AND(AV496&gt;=2.5,AV496&lt;=3),"2,5 a 3",IF(AND(AV496&gt;=3.25,AV496&lt;=3.75),"3,25 a 3,75","Fuera de rango"))))))))</f>
        <v>0,25 a 0,75</v>
      </c>
      <c r="AX496" s="10" t="str">
        <f aca="false">IF(AW496="","",IF(OR(AW496="-1 a -0,5",AW496="-1 a -0.5"),1,IF(OR(AW496="De -0,5 a 0",AW496="-0,5 a 0",AW496="De -0.5 a 0"),2,IF(OR(AW496="0,25 a 0,75",AW496="0.25 a 0.75"),"NORMA",IF(OR(AW496="1 a 1,5",AW496="1 a 1.5"),3,IF(OR(AW496="1,75 a 2,25",AW496="1.75 a 2.25"),4,IF(OR(AW496="2,5 a 3",AW496="2.5 a 3"),5,IF(OR(AW496="3,25 a 3,75",AW496="3.25 a 3.75"),6,""))))))))</f>
        <v>NORMA</v>
      </c>
      <c r="AY496" s="9" t="n">
        <v>-0.5</v>
      </c>
      <c r="AZ496" s="10" t="str">
        <f aca="false">IF(AY496="","",IF(AND(AY496&gt;=-20,AY496&lt;=-9.5),"-20 a -9,5",IF(AND(AY496&gt;=-9,AY496&lt;=-6.5),"-9 a -6,5",IF(AY496=-6,"-6",IF(AND(AY496&gt;=-5.5,AY496&lt;=-3),"-5,5 a -3",IF(AND(AY496&gt;=-2.5,AY496&lt;=0),"-2,5 a 0",IF(AND(AY496&gt;=0.5,AY496&lt;=3),"0,5 a 3",IF(AND(AY496&gt;=3.5,AY496&lt;=6),"3,5 a 6","Fuera de rango"))))))))</f>
        <v>-2,5 a 0</v>
      </c>
      <c r="BA496" s="11" t="n">
        <f aca="false">IF(AZ496="","",IF(AZ496="-20 a -9,5",1,IF(AZ496="-9 a -6,5",2,IF(AZ496="-6","NORMA",IF(AZ496="-5,5 a -3",3,IF(AZ496="-2,5 a 0",4,IF(AZ496="0,5 a 3",5,IF(AZ496="3,5 a 6",6,""))))))))</f>
        <v>4</v>
      </c>
      <c r="BB496" s="9" t="n">
        <v>27</v>
      </c>
      <c r="BC496" s="10" t="str">
        <f aca="false" t="array" ref="BC496">IF(BB496="","",_xlfn.IFS(AND(BB496&gt;=0,BB496&lt;=2),"0 a 2",AND(BB496&gt;=2.5,BB496&lt;=4.5),"2,5 a 4,5",AND(BB496&gt;=5,BB496&lt;=7),"5 a 7",AND(BB496&gt;=7.5,BB496&lt;=9.5),"7,5 a 9,5",AND(BB496&gt;=10,BB496&lt;=12),"10 a 12",AND(BB496&gt;=12.5,BB496&lt;=14.5),"12,5 a 14,5",BB496=15,"15",AND(BB496&gt;=15.5,BB496&lt;=17.5),"15,5 a 17,5",AND(BB496&gt;=18,BB496&lt;=20),"18 a 20",AND(BB496&gt;=20.5,BB496&lt;=22.5),"20,5 a 22,5",AND(BB496&gt;=23,BB496&lt;=25),"23 a 25",TRUE(),"Fuera de rango"))</f>
        <v>Fuera de rango</v>
      </c>
      <c r="BD496" s="11" t="str">
        <f aca="false" t="array" ref="BD496">IF(BC496="","",_xlfn.IFS(BC496="0 a 2",1,BC496="2,5 a 4,5",2,BC496="5 a 7",3,BC496="7,5 a 9,5",4,BC496="10 a 12",5,BC496="12,5 a 14,5",6,BC496="15","NORMA",BC496="15,5 a 17,5",7,BC496="18 a 20",8,BC496="20,5 a 22,5",9,BC496="23 a 25",10,TRUE(),"Fuera de rango"))</f>
        <v>Fuera de rango</v>
      </c>
      <c r="BE496" s="9" t="n">
        <v>40</v>
      </c>
      <c r="BF496" s="10" t="str">
        <f aca="false">IF(BE496="","",IF(AND(BE496&gt;=-20,BE496&lt;=-10),"-20 a -10",IF(AND(BE496&gt;=-9.5,BE496&lt;=0.5),"-9,5 a 0,5",IF(AND(BE496&gt;=1,BE496&lt;=11),"1 a 11",IF(AND(BE496&gt;=11.5,BE496&lt;=20.5),"11,5 a 20,5",IF(BE496=21,"21",IF(AND(BE496&gt;=21.5,BE496&lt;=31.5),"21,5 a 31,5",IF(AND(BE496&gt;=32,BE496&lt;=42),"32 a 42","Fuera de rango"))))))))</f>
        <v>32 a 42</v>
      </c>
      <c r="BG496" s="11" t="n">
        <f aca="false">IF(BF496="","",IF(BF496="-20 a -10",1,IF(BF496="-9,5 a 0,5",2,IF(BF496="1 a 11",3,IF(BF496="11,5 a 20,5",4,IF(BF496="21","NORMA",IF(BF496="21,5 a 31,5",5,IF(BF496="32 a 42",6,""))))))))</f>
        <v>6</v>
      </c>
      <c r="BH496" s="9" t="n">
        <v>40</v>
      </c>
      <c r="BI496" s="10" t="str">
        <f aca="false">IF(BH496="","",IF(AND(BH496&gt;=-20,BH496&lt;=-15),"-20 a -15",IF(AND(BH496&gt;=-14.5,BH496&lt;=-9.5),"-14,5 a -9,5",IF(AND(BH496&gt;=-9,BH496&lt;=-4),"-9 a -4",IF(AND(BH496&gt;=-3.5,BH496&lt;=2.5),"-3,5 a 2,5",IF(AND(BH496&gt;=3,BH496&lt;=8),"3 a 8",IF(AND(BH496&gt;=8.5,BH496&lt;=14.5),"8,5 a 14,5",IF(BH496=15,"15",IF(AND(BH496&gt;=15.5,BH496&lt;=20.5),"15,5 a 20,5",IF(AND(BH496&gt;=21,BH496&lt;=26),"21 a 26","Fuera de rango"))))))))))</f>
        <v>Fuera de rango</v>
      </c>
      <c r="BJ496" s="11" t="str">
        <f aca="false">IF(BI496="","",IF(BI496="-20 a -15",1,IF(BI496="-14,5 a -9,5",2,IF(BI496="-9 a -4",3,IF(BI496="-3,5 a 2,5",4,IF(BI496="3 a 8",5,IF(BI496="8,5 a 14,5",6,IF(BI496="15","NORMA",IF(BI496="15,5 a 20,5",7,IF(BI496="21 a 26",8,IF(BI496="26,5 a 31,5",9,"")))))))))))</f>
        <v/>
      </c>
      <c r="BK496" s="9" t="n">
        <v>10</v>
      </c>
      <c r="BL496" s="10" t="str">
        <f aca="false">IF(BK496="","",IF(AND(BK496&gt;=0,BK496&lt;=2),"0 - 2",IF(AND(BK496&gt;=2.5,BK496&lt;=4.5),"2,5 - 4,5",IF(AND(BK496&gt;=5,BK496&lt;=7),"5 - 7",IF(AND(BK496&gt;=7.5,BK496&lt;=9.5),"7,5 - 9,5",IF(AND(BK496&gt;=10,BK496&lt;=12),"10 - 12",IF(AND(BK496&gt;=12.5,BK496&lt;=13.5),"12,5 - 13,5",IF(BK496=14,"14",IF(AND(BK496&gt;=14.5,BK496&lt;=16.5),"14,5 - 16,5",IF(AND(BK496&gt;=17,BK496&lt;=19),"17 - 19",IF(AND(BK496&gt;=19.5,BK496&lt;=21.5),"19,5 - 21,5",IF(AND(BK496&gt;=22,BK496&lt;=24),"22 - 24",IF(AND(BK496&gt;=24.5,BK496&lt;=26.5),"24,5 - 26,5",IF(AND(BK496&gt;=27,BK496&lt;=29),"27 - 29",IF(AND(BK496&gt;=29.5,BK496&lt;=30),"29,5 - 30","Fuera de rango")))))))))))))))</f>
        <v>10 - 12</v>
      </c>
      <c r="BM496" s="11" t="n">
        <f aca="false">IF(BL496="","",IF(BL496="0 - 2",1,IF(BL496="2,5 - 4,5",2,IF(BL496="5 - 7",3,IF(BL496="7,5 - 9,5",4,IF(BL496="10 - 12",5,IF(BL496="12,5 - 13,5",6,IF(BL496="14","NORMA",IF(BL496="14,5 - 16,5",7,IF(BL496="17 - 19",8,IF(BL496="19,5 - 21,5",9,IF(BL496="22 - 24",10,IF(BL496="24,5 - 26,5",11,IF(BL496="27 - 29",12,IF(BL496="29,5 - 30",13,"")))))))))))))))</f>
        <v>5</v>
      </c>
      <c r="BN496" s="9" t="n">
        <v>25</v>
      </c>
      <c r="BO496" s="11" t="str">
        <f aca="false">IF(BN496="","",IF(AND(BN496&gt;=-20,BN496&lt;=-10),"-20 a -10",IF(AND(BN496&gt;=-9.5,BN496&lt;=0.5),"-9,5 a 0,5",IF(AND(BN496&gt;=1,BN496&lt;=11),"1 a 11",IF(AND(BN496&gt;=11.5,BN496&lt;=21.5),"11,5 a 21,5",IF(BN496=22,"22",IF(AND(BN496&gt;=22.5,BN496&lt;=32.5),"22,5 a 32,5",IF(AND(BN496&gt;=33,BN496&lt;=43),"33 a 43","Fuera de rango"))))))))</f>
        <v>22,5 a 32,5</v>
      </c>
      <c r="BP496" s="11" t="n">
        <f aca="false">IF(BO496="","",IF(BO496="-20 a -10",1,IF(BO496="-9,5 a 0,5",2,IF(BO496="1 a 11",3,IF(BO496="11,5 a 21,5",4,IF(BO496="22","NORMA",IF(BO496="22,5 a 32,5",5,IF(BO496="33 a 43",6,""))))))))</f>
        <v>5</v>
      </c>
      <c r="BQ496" s="9" t="n">
        <v>5</v>
      </c>
      <c r="BR496" s="10" t="str">
        <f aca="false">IF(BQ496="","",IF(AND(BQ496&gt;=-20,BQ496&lt;=-15),"-20 a -15",IF(AND(BQ496&gt;=-14.5,BQ496&lt;=-9.5),"-14,5 a -9,5",IF(AND(BQ496&gt;=-9,BQ496&lt;=-4),"-9 a -4",IF(AND(BQ496&gt;=-3.5,BQ496&lt;=2.5),"-3,5 a 2,5",IF(AND(BQ496&gt;=3,BQ496&lt;=8),"3 a 8",IF(AND(BQ496&gt;=8.5,BQ496&lt;=13.5),"8,5 a 13,5",IF(AND(BQ496&gt;=14,BQ496&lt;=17.5),"14 a 17,5",IF(BQ496=18,"18",IF(AND(BQ496&gt;=18.5,BQ496&lt;=23.5),"18,5 a 23,5",IF(AND(BQ496&gt;=24,BQ496&lt;=29),"24 a 29",IF(AND(BQ496&gt;=29.5,BQ496&lt;=34.5),"29,5 a 34,5",IF(AND(BQ496&gt;=35,BQ496&lt;=40),"35 a 40","Fuera de rango")))))))))))))</f>
        <v>3 a 8</v>
      </c>
      <c r="BS496" s="11" t="n">
        <f aca="false">IF(BR496="","",IF(BR496="-20 a -15",1,IF(BR496="-14,5 a -9,5",2,IF(BR496="-9 a -4",3,IF(BR496="-3,5 a 2,5",4,IF(BR496="3 a 8",5,IF(BR496="8,5 a 13,5",6,IF(BR496="14 a 17,5",7,IF(BR496="18","NORMA",IF(BR496="18,5 a 23,5",8,IF(BR496="24 a 29",9,IF(BR496="29,5 a 34,5",10,IF(BR496="35 a 40",11,"")))))))))))))</f>
        <v>5</v>
      </c>
      <c r="BT496" s="9" t="n">
        <v>1</v>
      </c>
      <c r="BU496" s="10" t="str">
        <f aca="false">IF(BT496="","",IF(AND(BT496&gt;=-20,BT496&lt;=-18),"-20 a -18",IF(AND(BT496&gt;=-17.5,BT496&lt;=-15.5),"-17,5 a -15,5",IF(AND(BT496&gt;=-15,BT496&lt;=-13),"-15 a -13",IF(AND(BT496&gt;=-12.5,BT496&lt;=-10.5),"-12,5 a -10,5",IF(AND(BT496&gt;=-10,BT496&lt;=-8),"-10 a -8",IF(AND(BT496&gt;=-7.5,BT496&lt;=-5.5),"-7,5 a -5,5",IF(AND(BT496&gt;=-5,BT496&lt;=-3),"-5 a -3",IF(AND(BT496&gt;=-2.5,BT496&lt;=-0.5),"-2,5 a -0,5",IF(BT496=0,"0",IF(AND(BT496&gt;=0.5,BT496&lt;=2.5),"0,5 a 2,5",IF(AND(BT496&gt;=3,BT496&lt;=5),"3 a 5",IF(AND(BT496&gt;=5.5,BT496&lt;=7.5),"5,5 a 7,5",IF(AND(BT496&gt;=8,BT496&lt;=10),"8 a 10",IF(AND(BT496&gt;=10.5,BT496&lt;=12.5),"10,5 a 12,5",IF(AND(BT496&gt;=13,BT496&lt;=15),"13 a 15",IF(AND(BT496&gt;=15.5,BT496&lt;=17.5),"15,5 a 17,5",IF(AND(BT496&gt;=18,BT496&lt;=20),"18 a 20","Fuera de rango"))))))))))))))))))</f>
        <v>0,5 a 2,5</v>
      </c>
      <c r="BV496" s="11" t="n">
        <f aca="false">IF(BT496="","",IF(BT496=0,"NORMA",IF(AND(BT496&gt;=-20,BT496&lt;=-18),2,IF(AND(BT496&gt;=-17.5,BT496&lt;=-15.5),2,IF(AND(BT496&gt;=-15,BT496&lt;=-13),3,IF(AND(BT496&gt;=-12.5,BT496&lt;=-10.5),4,IF(AND(BT496&gt;=-10,BT496&lt;=-8),5,IF(AND(BT496&gt;=-7.5,BT496&lt;=-5.5),6,IF(AND(BT496&gt;=-5,BT496&lt;=-3),7,IF(AND(BT496&gt;=-2.5,BT496&lt;=-0.5),8,IF(AND(BT496&gt;=0.5,BT496&lt;=2.5),9,IF(AND(BT496&gt;=3,BT496&lt;=5),10,IF(AND(BT496&gt;=5.5,BT496&lt;=7.5),11,IF(AND(BT496&gt;=8,BT496&lt;=10),12,IF(AND(BT496&gt;=10.5,BT496&lt;=12.5),13,IF(AND(BT496&gt;=13,BT496&lt;=15),14,IF(AND(BT496&gt;=15.5,BT496&lt;=17.5),15,IF(AND(BT496&gt;=18,BT496&lt;=20),16,"Fuera de rango"))))))))))))))))))</f>
        <v>9</v>
      </c>
      <c r="BW496" s="9" t="n">
        <v>-3.25</v>
      </c>
      <c r="BX496" s="10" t="n">
        <f aca="false">18.5- (0.3*H496)</f>
        <v>8.3</v>
      </c>
      <c r="BY496" s="10" t="n">
        <f aca="false">(BW496)-(BX496)</f>
        <v>-11.55</v>
      </c>
      <c r="BZ496" s="10" t="str">
        <f aca="false">IF(BY496="","",IF(BY496&lt;-27.5,"De -30 a -28",IF(BY496&lt;-25,"De -27,5 a -25,5",IF(BY496&lt;-22.5,"De -25 a -23",IF(BY496&lt;-20,"De -22,5 a -20,5",IF(BY496&lt;-17.5,"De -20 a -18",IF(BY496&lt;-15,"De -17,5 a -15,5",IF(BY496&lt;-12.5,"De -15 a -13",IF(BY496&lt;-10,"De -12,5 a -10,5",IF(BY496&lt;-7.5,"De -10 a -8",IF(BY496&lt;-5,"De -7,5 a -5,5",IF(BY496&lt;-2.5,"De -5 a -3",IF(BY496&lt;0,"De -2,5 a -0,5",IF(BY496&lt;2.5,"De 0 a 2",IF(BY496&lt;5,"De 2,5 a 4,5",IF(BY496&lt;7.5,"De 5 a 7",IF(BY496&lt;10,"De 7,5 a 9,5",IF(BY496&lt;12.5,"De 10 a 12",IF(BY496&lt;15,"De 12,5 a 14,5",IF(BY496&lt;17.5,"De 15 a 17",IF(BY496&lt;20,"De 17,5 a 19,5",IF(BY496&lt;22.5,"De 20 a 22",IF(BY496&lt;25,"De 22,5 a 24,5",IF(BY496&lt;27.5,"De 25 a 27","De 27,5 a 30"))))))))))))))))))))))))</f>
        <v>De -12,5 a -10,5</v>
      </c>
      <c r="CA496" s="12" t="n">
        <f aca="false">IF(BY496="","",IF(BY496&lt;=-28,1,IF(BY496&lt;=-25.5,2,IF(BY496&lt;=-23,3,IF(BY496&lt;=-20.5,4,IF(BY496&lt;=-18,5,IF(BY496&lt;=-15.5,6,IF(BY496&lt;=-13,7,IF(BY496&lt;=-10.5,8,IF(BY496&lt;=-8,9,IF(BY496&lt;=-5.5,10,IF(BY496&lt;=-3,11,IF(BY496&lt;=-0.5,12,IF(BY496&lt;=2,13,IF(BY496&lt;=4.5,14,IF(BY496&lt;=7,15,IF(BY496&lt;=9.5,16,IF(BY496&lt;=12,17,IF(BY496&lt;=14.5,18,IF(BY496&lt;=17,19,IF(BY496&lt;=19.5,20,IF(BY496&lt;=22,21,IF(BY496&lt;=24.5,22,IF(BY496&lt;=27,23,IF(BY496&lt;=30,24,"Fuera de rango")))))))))))))))))))))))))</f>
        <v>8</v>
      </c>
      <c r="CB496" s="9" t="n">
        <v>-5</v>
      </c>
      <c r="CC496" s="10" t="n">
        <f aca="false">18.5- (0.3*H496)</f>
        <v>8.3</v>
      </c>
      <c r="CD496" s="10" t="n">
        <f aca="false">(CB496)-(CC496)</f>
        <v>-13.3</v>
      </c>
      <c r="CE496" s="10" t="str">
        <f aca="false">IF(CD496="","",IF(CD496&lt;-27.5,"De -30 a -28",IF(CD496&lt;-25,"De -27,5 a -25,5",IF(CD496&lt;-22.5,"De -25 a -23",IF(CD496&lt;-20,"De -22,5 a -20,5",IF(CD496&lt;-17.5,"De -20 a -18",IF(CD496&lt;-15,"De -17,5 a -15,5",IF(CD496&lt;-12.5,"De -15 a -13",IF(CD496&lt;-10,"De -12,5 a -10,5",IF(CD496&lt;-7.5,"De -10 a -8",IF(CD496&lt;-5,"De -7,5 a -5,5",IF(CD496&lt;-2.5,"De -5 a -3",IF(CD496&lt;0,"De -2,5 a -0,5",IF(CD496&lt;=2,"De 0 a 2",IF(CD496&lt;=4.5,"De 2,5 a 4,5",IF(CD496&lt;=7,"De 5 a 7",IF(CD496&lt;=9.5,"De 7,5 a 9,5",IF(CD496&lt;=12,"De 10 a 12",IF(CD496&lt;=14.5,"De 12,5 a 14,5",IF(CD496&lt;=17,"De 15 a 17",IF(CD496&lt;=19.5,"De 17,5 a 19,5",IF(CD496&lt;=22,"De 20 a 22",IF(CD496&lt;=24.5,"De 22,5 a 24,5",IF(CD496&lt;=27,"De 25 a 27","De 27,5 a 30"))))))))))))))))))))))))</f>
        <v>De -15 a -13</v>
      </c>
      <c r="CF496" s="12" t="n">
        <f aca="false">IF(CD496="","",IF(CD496&lt;-27.5,1,IF(CD496&lt;-25,2,IF(CD496&lt;-22.5,3,IF(CD496&lt;-20,4,IF(CD496&lt;-17.5,5,IF(CD496&lt;-15,6,IF(CD496&lt;-12.5,7,IF(CD496&lt;-10,8,IF(CD496&lt;-7.5,9,IF(CD496&lt;-5,10,IF(CD496&lt;-2.5,11,IF(CD496&lt;0,12,IF(CD496&lt;2.5,13,IF(CD496&lt;5,14,IF(CD496&lt;7.5,15,IF(CD496&lt;10,16,IF(CD496&lt;12.5,17,IF(CD496&lt;15,18,IF(CD496&lt;17.5,19,IF(CD496&lt;20,20,IF(CD496&lt;22.5,21,IF(CD496&lt;25,22,IF(CD496&lt;27.5,23,24))))))))))))))))))))))))</f>
        <v>7</v>
      </c>
      <c r="CG496" s="9" t="n">
        <v>-3.25</v>
      </c>
      <c r="CH496" s="10" t="str">
        <f aca="false">IF(CG496="","",IF(AND(CG496&gt;=-10,CG496&lt;=-9.5),"-10 a -9,5",IF(AND(CG496&gt;-9.5,CG496&lt;=-8.5),"-9 a -8,5",IF(AND(CG496&gt;-8.5,CG496&lt;=-7.5),"-8 a -7,5",IF(AND(CG496&gt;-7.5,CG496&lt;=-6.5),"-7 a -6,5",IF(AND(CG496&gt;-6.5,CG496&lt;=-5.5),"-6 a -5,5",IF(AND(CG496&gt;-5.5,CG496&lt;=-4.5),"-5 a -4,5",IF(AND(CG496&gt;-4.5,CG496&lt;=-3.5),"-4 a -3,5",IF(AND(CG496&gt;-3.5,CG496&lt;=-2.5),"-3 a -2,5",IF(CG496=-2.25,"-2,25",IF(AND(CG496&gt;-2.5,CG496&lt;=-1.5),"-2 a -1,5",IF(AND(CG496&gt;-1.5,CG496&lt;=-0.5),"-1 a -0,5",IF(AND(CG496&gt;-0.5,CG496&lt;=0.5),"0 a 0,5",IF(AND(CG496&gt;0.5,CG496&lt;=1.5),"1 a 1,5",IF(AND(CG496&gt;1.5,CG496&lt;=2.5),"2 a 2,5",IF(AND(CG496&gt;2.5,CG496&lt;=3.5),"3 a 3,5",IF(AND(CG496&gt;3.5,CG496&lt;=4.5),"4 a 4,5",IF(AND(CG496&gt;4.5,CG496&lt;=5.5),"5 a 5,5",IF(AND(CG496&gt;5.5,CG496&lt;=6.5),"6 a 6,5",IF(AND(CG496&gt;6.5,CG496&lt;=7.5),"7 a 7,5",IF(AND(CG496&gt;7.5,CG496&lt;=8.5),"8 a 8,5",IF(AND(CG496&gt;8.5,CG496&lt;=9.5),"9 a 9,5",IF(CG496&gt;=10,"10","Fuera de rango")))))))))))))))))))))))</f>
        <v>-3 a -2,5</v>
      </c>
      <c r="CI496" s="11" t="n">
        <f aca="false">IF(CG496="","",IF(CG496=-2.25,"NORMA",IF(CG496&lt;=-9.5,1,IF(CG496&lt;=-8.5,2,IF(CG496&lt;=-7.5,3,IF(CG496&lt;=-6.5,4,IF(CG496&lt;=-5.5,5,IF(CG496&lt;=-4.5,6,IF(CG496&lt;=-3.5,7,IF(CG496&lt;=-2.5,8,IF(CG496&lt;=-1.5,9,IF(CG496&lt;=-0.5,10,IF(CG496&lt;=0.5,11,IF(CG496&lt;=1.5,12,IF(CG496&lt;=2.5,13,IF(CG496&lt;=3.5,14,IF(CG496&lt;=4.5,15,IF(CG496&lt;=5.5,16,IF(CG496&lt;=6.5,17,IF(CG496&lt;=7.5,18,IF(CG496&lt;=8.5,19,IF(CG496&lt;=9.5,20,IF(CG496=10,21,"Fuera de rango")))))))))))))))))))))))</f>
        <v>8</v>
      </c>
      <c r="CJ496" s="9" t="n">
        <v>2</v>
      </c>
      <c r="CK496" s="10" t="str">
        <f aca="false">IF(CJ496="","",IF(AND(CJ496&gt;=-6,CJ496&lt;=-5.5),"-6 a -5,5",IF(AND(CJ496&gt;-5.5,CJ496&lt;=-4.5),"-5 a -4,5",IF(AND(CJ496&gt;-4.5,CJ496&lt;=-3.5),"-4 a -3,5",IF(AND(CJ496&gt;-3.5,CJ496&lt;=-2.5),"-3 a -2,5",IF(AND(CJ496&gt;-2.5,CJ496&lt;=-1.5),"-2 a -1,5",IF(AND(CJ496&gt;-1.5,CJ496&lt;=-0.5),"-1 a -0,5",IF(AND(CJ496&gt;-0.5,CJ496&lt;=0.5),"0 a 0,5",IF(AND(CJ496&gt;0.5,CJ496&lt;=1.5),"1 a 1,5",IF(AND(CJ496&gt;1.5,CJ496&lt;2.5),"2",IF(AND(CJ496&gt;=2.5,CJ496&lt;=3),"2,5 a 3",IF(AND(CJ496&gt;3,CJ496&lt;=4),"3,5 a 4",IF(AND(CJ496&gt;4,CJ496&lt;=5),"4,5 a 5",IF(AND(CJ496&gt;5,CJ496&lt;=6),"5,5 a 6",IF(AND(CJ496&gt;6,CJ496&lt;=7),"6,5 a 7",IF(AND(CJ496&gt;7,CJ496&lt;=8),"7,5 a 8",IF(AND(CJ496&gt;8,CJ496&lt;=9.5),"8,5 a 9,5",IF(CJ496=10,"10","Fuera de rango"))))))))))))))))))</f>
        <v>2</v>
      </c>
      <c r="CL496" s="11" t="str">
        <f aca="false">IF(CK496="","",IF(OR(CK496="-6 a -5,5",CK496="-6 - -5,5"),1,IF(OR(CK496="-5 a -4,5",CK496="-5 - -4,5"),2,IF(OR(CK496="-4 a -3,5",CK496="-4 - -3,5"),3,IF(OR(CK496="-3 a -2,5",CK496="-3 - -2,5"),4,IF(OR(CK496="-2 a -1,5",CK496="-2 - -1,5"),5,IF(OR(CK496="-1 a -0,5",CK496="-1 - -0,5"),6,IF(OR(CK496="0 a 0,5",CK496="0 - 0,5"),7,IF(OR(CK496="1 a 1,5",CK496="1 - 1,5"),8,IF(CK496="2","NORMA",IF(OR(CK496="2,5 a 3",CK496="2,5 - 3"),9,IF(OR(CK496="3,5 a 4",CK496="3,5 - 4"),10,IF(OR(CK496="4,5 a 5",CK496="4,5 - 5"),11,IF(OR(CK496="5,5 a 6",CK496="5,5 - 6"),12,IF(OR(CK496="6,5 a 7",CK496="6,5 - 7"),13,IF(OR(CK496="7,5 a 8",CK496="7,5 - 8"),14,IF(OR(CK496="8,5 a 9",CK496="8,5 - 9,5",CK496="9 a 9,5"),15,IF(CK496="10",15,IF(OR(CK496="0,5 a 1",CK496="0,5 - 1"),7,"Fuera de rango")))))))))))))))))))</f>
        <v>NORMA</v>
      </c>
      <c r="CN496" s="10" t="str">
        <f aca="false">IF(CM496=0,"0", " ")</f>
        <v>0</v>
      </c>
      <c r="CO496" s="10" t="str">
        <f aca="false">IF(CM496&gt;0,"EME"," ")</f>
        <v> </v>
      </c>
      <c r="CQ496" s="10" t="str">
        <f aca="false">IF(CP496&gt;0,"0", " ")</f>
        <v> </v>
      </c>
      <c r="CR496" s="10" t="str">
        <f aca="false">IF(CP496&gt;0,"EME"," ")</f>
        <v> </v>
      </c>
      <c r="CS496" s="9" t="n">
        <v>0</v>
      </c>
      <c r="CV496" s="9" t="n">
        <v>0</v>
      </c>
      <c r="CY496" s="9" t="n">
        <v>-3</v>
      </c>
      <c r="DB496" s="9" t="n">
        <v>-3.5</v>
      </c>
      <c r="DC496" s="11" t="str">
        <f aca="false">IF(DB496&lt;0,"2"," ")</f>
        <v>2</v>
      </c>
      <c r="DD496" s="11" t="str">
        <f aca="false">IF(DB496&lt;0,"MIO"," ")</f>
        <v>MIO</v>
      </c>
      <c r="DE496" s="9" t="n">
        <v>0</v>
      </c>
      <c r="DF496" s="10" t="str">
        <f aca="false">IF(DE496&lt;0,"3"," ")</f>
        <v> </v>
      </c>
      <c r="DG496" s="10" t="str">
        <f aca="false">IF(DE496&lt;0,"AST"," ")</f>
        <v> </v>
      </c>
      <c r="DH496" s="9" t="n">
        <v>0</v>
      </c>
      <c r="DI496" s="10" t="str">
        <f aca="false">IF(DH496&lt;0,"3"," ")</f>
        <v> </v>
      </c>
      <c r="DJ496" s="10" t="str">
        <f aca="false">IF(DH496&lt;0,"AST"," ")</f>
        <v> </v>
      </c>
      <c r="DK496" s="9" t="n">
        <v>0</v>
      </c>
      <c r="DL496" s="10" t="str">
        <f aca="false">IF(DK496&gt;0,"4"," ")</f>
        <v> </v>
      </c>
      <c r="DM496" s="10" t="str">
        <f aca="false">IF(DK496&gt;0,"PRE"," ")</f>
        <v> </v>
      </c>
      <c r="DN496" s="9" t="n">
        <v>0</v>
      </c>
      <c r="DO496" s="10" t="str">
        <f aca="false">IF(DN496&gt;0,"4"," ")</f>
        <v> </v>
      </c>
      <c r="DP496" s="10" t="str">
        <f aca="false">IF(DN496&gt;0,"PRE"," ")</f>
        <v> </v>
      </c>
      <c r="DS496" s="12" t="str">
        <f aca="false">CONCATENATE(CO496,CU496,DA496,DG496,DM496)</f>
        <v>   </v>
      </c>
      <c r="DT496" s="10" t="e">
        <f aca="false" t="array" ref="DT496">_xlfn.IFS(DS496="EME    ","0", DS496=" HIP   ","1", DS496="  MIO  ","2", DS496="   AST ","3", DS496="    PRE","4", DS496="EME   PRE","5", DS496=" HIP  PRE","6", DS496=" HIP AST ","7", DS496="  MIO PRE","8", DS496="  MIOAST ","9", DS496="   ASTPRE","10",DS496=" HIP ASTPRE","11", DS496="  MIOASTPRE","12", DS496="     ","0")</f>
        <v>#N/A</v>
      </c>
      <c r="DV496" s="1" t="e">
        <f aca="false" t="array" ref="DV496">_xlfn.IFS(DU496="SI","2", DU496="NO","1")</f>
        <v>#N/A</v>
      </c>
      <c r="DX496" s="11" t="str">
        <f aca="false">IF(DW496=0,"1","2")</f>
        <v>1</v>
      </c>
      <c r="DY496" s="11" t="str">
        <f aca="false" t="array" ref="DY496">_xlfn.IFS(DW496=0,"0", DW496=0.25, "1", DW496=0.5,"2", DW496=0.75,"3", DW496=1,"4",DW496=1.25,"5", DW496=1.5,"6", DW496=1.75,"7", DW496=2,"8")</f>
        <v>0</v>
      </c>
      <c r="EA496" s="11" t="str">
        <f aca="false">IF(DZ496=0,"1","2")</f>
        <v>1</v>
      </c>
      <c r="EB496" s="11" t="str">
        <f aca="false" t="array" ref="EB496">_xlfn.IFS(DZ496=0,"0", DZ496=0.25, "1", DZ496=0.5,"2", DZ496=0.75,"3", DZ496=1,"4",DZ496=1.25,"5", DZ496=1.5,"6", DZ496=1.75,"7", DZ496=2,"8")</f>
        <v>0</v>
      </c>
      <c r="ED496" s="10" t="str">
        <f aca="false">IF(EC496=0,"1","2")</f>
        <v>1</v>
      </c>
      <c r="EE496" s="11" t="str">
        <f aca="false" t="array" ref="EE496">_xlfn.IFS(EC496=0,"0", EC496=-0.25, "1", EC496=-0.5,"2", EC496=-0.75,"3", EC496=-1,"4",EC496=-1.25,"5", EC496=-1.5,"6", EC496=-1.75,"7", EC496=-2,"8", EC496=-2.25,"9",EC496=-2.5,"10", EC496=-2.75,"11", EC496=-3,"12", EC496=-3.25,"13", EC496=-3.5,"14", EC496=-3.75,"15",EC496=-4,"16")</f>
        <v>0</v>
      </c>
      <c r="EG496" s="10" t="str">
        <f aca="false">IF(EF496=0,"1","2")</f>
        <v>1</v>
      </c>
      <c r="EH496" s="11" t="str">
        <f aca="false" t="array" ref="EH496">_xlfn.IFS(EF496=0,"0", EF496=-0.25, "1", EF496=-0.5,"2", EF496=-0.75,"3", EF496=-1,"4",EF496=-1.25,"5", EF496=-1.5,"6", EF496=-1.75,"7", EF496=-2,"8", EF496=-2.25,"9",EF496=-2.5,"10", EF496=-2.75,"11", EF496=-3,"12", EF496=-3.25,"13", EF496=-3.5,"14", EF496=-3.75,"15",EF496=-4,"16")</f>
        <v>0</v>
      </c>
      <c r="EJ496" s="11" t="str">
        <f aca="false">IF(EI496=0,"1","2")</f>
        <v>1</v>
      </c>
      <c r="EK496" s="11" t="str">
        <f aca="false" t="array" ref="EK496">_xlfn.IFS(EI496=0,"0", EI496=-0.25, "1", EI496=-0.5,"2", EI496=-0.75,"3", EI496=-1,"4",EI496=-1.25,"5", EI496=-1.5,"6", EI496=-1.75,"7", EI496=-2,"8", EI496=-2.25,"9", EI496=-2.25,"9",EI496=-2.5,"10", EI496=-2.75,"11", EI496=-3,"12", EI496=-3.25,"13", EI496=-3.5,"14", EI496=-3.75,"15",EI496=-4,"16", EI496=0.25, "17", EI496=0.5, "18")</f>
        <v>0</v>
      </c>
      <c r="EM496" s="11" t="str">
        <f aca="false">IF(EL496=0,"1","2")</f>
        <v>1</v>
      </c>
      <c r="EN496" s="11" t="str">
        <f aca="false" t="array" ref="EN496">_xlfn.IFS(EL496=0.25,"17",EL496=0.5,"18", EL496=0,"0", EL496=-0.25, "1", EL496=-0.5,"2", EL496=-0.75,"3", EL496=-1,"4",EL496=-1.25,"5", EL496=-1.5,"6", EL496=-1.75,"7", EL496=-2,"8",EL496= -2.25,"9",EL496=-2.5,"10",EL496= -2.75,"11",EL496= -3,"12",EL496= -3.25,"13",EL496= -3.5,"14",EL496= -3.75,"15",EL496=-4,"16")</f>
        <v>0</v>
      </c>
      <c r="EP496" s="11" t="str">
        <f aca="false">IF(EO496=0,"1","2")</f>
        <v>1</v>
      </c>
      <c r="EQ496" s="11" t="str">
        <f aca="false" t="array" ref="EQ496">_xlfn.IFS(EO496=0,"0", EO496=0.25, "1", EO496=0.5,"2", EO496=0.75,"3", EO496=1,"4",EO496=1.25,"5", EO496=1.5,"6", EO496=1.75,"7", EO496=2,"8", EO496=2.25,"9", EO496=2.25,"9",EO496=2.5,"10", EO496=2.75,"11", EO496=3,"12", EO496=3.25,"13", EO496=3.5,"14", EO496=3.75,"15",EO496=4,"16", EO496=-0.25, "17", bq=-0.5, "18")</f>
        <v>0</v>
      </c>
      <c r="ES496" s="11" t="str">
        <f aca="false">IF(ER496=0,"1","2")</f>
        <v>1</v>
      </c>
      <c r="ET496" s="11" t="str">
        <f aca="false" t="array" ref="ET496">_xlfn.IFS(ER496=0,"0", ER496=0.25, "1", ER496=0.5,"2", ER496=0.75,"3", ER496=1,"4",ER496=1.25,"5", ER496=1.5,"6", ER496=1.75,"7", ER496=2,"8", ER496=2.25,"9", ER496=2.25,"9",ER496=2.5,"10", ER496=2.75,"11", ER496=3,"12", ER496=3.25,"13", ER496=3.5,"14", ER496=3.75,"15",ER496=4,"16", ER496=-0.25, "17", bq=-0.5, "18")</f>
        <v>0</v>
      </c>
      <c r="EV496" s="14" t="e">
        <f aca="false">VLOOKUP(EU496,LEYENDA!$G$2:$H$8,2,TRUE())</f>
        <v>#N/A</v>
      </c>
      <c r="EW496" s="14" t="e">
        <f aca="false" t="array" ref="EW496">_xlfn.IFS(EV496="0-5","1", EV496="6-12","2", EV496="13-18","3", EV496="19-24","4", EV496="25-36","5", EV496="37-48","6", EV496="49-60","7")</f>
        <v>#N/A</v>
      </c>
    </row>
    <row r="497" customFormat="false" ht="13.5" hidden="false" customHeight="false" outlineLevel="0" collapsed="false">
      <c r="A497" s="1" t="n">
        <v>178</v>
      </c>
      <c r="B497" s="2" t="n">
        <v>1</v>
      </c>
      <c r="C497" s="33" t="n">
        <v>42485</v>
      </c>
      <c r="E497" s="5" t="str">
        <f aca="false">VLOOKUP(A497,'286'!$A$3:$J$6279,10,FALSE())</f>
        <v>KAUR, AMÁN</v>
      </c>
      <c r="F497" s="4" t="str">
        <f aca="false">VLOOKUP(A497,'286'!$A$3:$I$1768,3,FALSE())</f>
        <v>KAA</v>
      </c>
      <c r="G497" s="6" t="n">
        <f aca="false">VLOOKUP(A497,'286'!$A$3:$I$1768,4,FALSE())</f>
        <v>34395</v>
      </c>
      <c r="H497" s="7" t="n">
        <f aca="false">YEAR(C497)-YEAR(G497)</f>
        <v>22</v>
      </c>
      <c r="I497" s="1" t="str">
        <f aca="false">VLOOKUP(H497,LEYENDA!$C$2:$D$6,2,TRUE())</f>
        <v>13-24</v>
      </c>
      <c r="J497" s="5" t="str">
        <f aca="false">VLOOKUP(A497,'286'!$A$3:$I$1768,7,FALSE())</f>
        <v>H</v>
      </c>
      <c r="K497" s="8" t="n">
        <f aca="false">VLOOKUP(A497,'286'!$A$3:$I$1768,2,FALSE())</f>
        <v>0</v>
      </c>
      <c r="L497" s="4" t="str">
        <f aca="false">VLOOKUP(A497,'286'!$A$3:$I$1768,8,FALSE())</f>
        <v>D</v>
      </c>
      <c r="M497" s="4" t="str">
        <f aca="false">VLOOKUP(A497,'286'!$A$3:$I$1768,9,FALSE())</f>
        <v>D</v>
      </c>
      <c r="N497" s="8" t="str">
        <f aca="false">IF(R497=O497, "MISMA","CONTRARIA")</f>
        <v>MISMA</v>
      </c>
      <c r="O497" s="8" t="str">
        <f aca="false" t="array" ref="O497">_xlfn.IFS(L497="D","1", L497="I","2")</f>
        <v>1</v>
      </c>
      <c r="P497" s="8" t="e">
        <f aca="false" t="array" ref="P497">_xlfn.IFS(K497="OD","1", K497="OI","2")</f>
        <v>#N/A</v>
      </c>
      <c r="Q497" s="1" t="str">
        <f aca="false" t="array" ref="Q497">_xlfn.IFS(J497="M","1", J497="H","2")</f>
        <v>2</v>
      </c>
      <c r="R497" s="8" t="str">
        <f aca="false" t="array" ref="R497">_xlfn.IFS(M497="D","1", M497="I","2")</f>
        <v>1</v>
      </c>
      <c r="S497" s="1" t="str">
        <f aca="false" t="array" ref="S497">_xlfn.IFS(N497="CONTRARIA", "1",N497= "MISMA","2")</f>
        <v>2</v>
      </c>
      <c r="T497" s="1" t="str">
        <f aca="false" t="array" ref="T497">_xlfn.IFS(I497="0-12","1", I497="13-24","2", I497="25-40","3", I497="41-60","4", I497="61-100","5")</f>
        <v>2</v>
      </c>
      <c r="U497" s="9" t="n">
        <v>-1.5</v>
      </c>
      <c r="V497" s="10" t="str">
        <f aca="false">IF(U497="","",IF(AND(U497&gt;=-9,U497&lt;=-6.5),"-9 a -6,5",IF(AND(U497&gt;=-6,U497&lt;=-3.5),"-6 a -3,5",IF(AND(U497&gt;=-3,U497&lt;=-1),"-3 a -1",IF(U497=-0.5,"-0,5",IF(AND(U497&gt;=0,U497&lt;=2.5),"0 a 2,5",IF(AND(U497&gt;=3,U497&lt;=5.5),"3 a 5,5",IF(AND(U497&gt;=6,U497&lt;=8.5),"6 a 8,5",IF(AND(U497&gt;=9,U497&lt;=20),"9 a 20","Fuera de rango")))))))))</f>
        <v>-3 a -1</v>
      </c>
      <c r="W497" s="11" t="n">
        <f aca="false">IF(V497="","",IF(V497="-9 a -6,5",2,IF(V497="-6 a -3,5",3,IF(V497="-3 a -1",4,IF(V497="-0,5","NORMA",IF(V497="0 a 2,5",5,IF(V497="3 a 5,5",6,IF(V497="6 a 8,5",7,IF(V497="9 a 20",8,"Fuera de rango")))))))))</f>
        <v>4</v>
      </c>
      <c r="X497" s="9" t="n">
        <v>0</v>
      </c>
      <c r="Y497" s="11" t="str">
        <f aca="false">IF(X497="","",IF(AND(X497&gt;=0,X497&lt;=4),"0 a 4",IF(AND(X497&gt;=4.5,X497&lt;=8.5),"4,5 a 8,5",IF(X497=9,"9",IF(AND(X497&gt;=9.5,X497&lt;=13),"9,5 a 13",IF(AND(X497&gt;=13.5,X497&lt;=20),"13,5 a 20",IF(AND(X497&gt;=20.5,X497&lt;=35),"20,5 a 35","Fuera de rango")))))))</f>
        <v>0 a 4</v>
      </c>
      <c r="Z497" s="11" t="n">
        <f aca="false">IF(Y497="","",IF(Y497="0 a 4",1,IF(Y497="4,5 a 8,5",2,IF(Y497="9","NORMA",IF(Y497="9,5 a 13",3,IF(Y497="13,5 a 20",4,IF(Y497="20,5 a 35",5,"Fuera de rango")))))))</f>
        <v>1</v>
      </c>
      <c r="AA497" s="9" t="n">
        <v>30</v>
      </c>
      <c r="AB497" s="10" t="str">
        <f aca="false">IF(AA497="","",IF(AND(AA497&gt;=0,AA497&lt;=9),"0 a 9",IF(AND(AA497&gt;=9.5,AA497&lt;=18.5),"9,5 a 18,5",IF(AA497=19,"19",IF(AND(AA497&gt;=19.5,AA497&lt;=28),"19,5 a 28",IF(AND(AA497&gt;=28.5,AA497&lt;=40),"28,5 a 40","Fuera de rango"))))))</f>
        <v>28,5 a 40</v>
      </c>
      <c r="AC497" s="11" t="n">
        <f aca="false" t="array" ref="AC497">_xlfn.IFS(AB497="","",AB497="0 a 9",1,AB497="9,5 a 18,5",2,AB497="19","NORMA",AB497="19,5 a 28",3,AB497="28,5 a 40",4,TRUE(),"Fuera de rango")</f>
        <v>4</v>
      </c>
      <c r="AD497" s="9" t="n">
        <v>4</v>
      </c>
      <c r="AE497" s="10" t="str">
        <f aca="false">IF(AD497="","",IF(AND(AD497&gt;=-10,AD497&lt;=0),"De -10 a 0",IF(AND(AD497&gt;=0.5,AD497&lt;=9.5),"0,5 a 9,5",IF(AD497=10,"10",IF(AND(AD497&gt;=10.5,AD497&lt;=20),"10,5 a 20",IF(AND(AD497&gt;=20.5,AD497&lt;=40),"20,5 a 40","Fuera de rango"))))))</f>
        <v>0,5 a 9,5</v>
      </c>
      <c r="AF497" s="12" t="n">
        <f aca="false">IF(AD497="","",IF(AND(AD497&gt;=-10,AD497&lt;=0),1,IF(AND(AD497&gt;=0.5,AD497&lt;=9.5),2,IF(AD497=10,"NORMA",IF(AND(AD497&gt;=10.5,AD497&lt;=20),3,IF(AND(AD497&gt;=20.5,AD497&lt;=40),4,""))))))</f>
        <v>2</v>
      </c>
      <c r="AG497" s="9" t="n">
        <v>10</v>
      </c>
      <c r="AH497" s="10" t="str">
        <f aca="false">IF(AG497="","",IF(AND(AG497&gt;=0,AG497&lt;=4),"0 a 4",IF(AND(AG497&gt;=4.5,AG497&lt;=8.5),"4,5 a 8,5",IF(AG497=9,"9",IF(AND(AG497&gt;=9.5,AG497&lt;=13),"9,5 a 13",IF(AND(AG497&gt;=13.5,AG497&lt;=25),"13,5 a 25","Fuera de rango"))))))</f>
        <v>9,5 a 13</v>
      </c>
      <c r="AI497" s="10" t="n">
        <f aca="false">IF(AH497="","",IF(AH497="0 a 4",1,IF(AH497="4,5 a 8,5",2,IF(AH497="9","NORMA",IF(AH497="9,5 a 13",3,IF(AH497="13,5 a 25",4,""))))))</f>
        <v>3</v>
      </c>
      <c r="AJ497" s="9" t="n">
        <v>5</v>
      </c>
      <c r="AK497" s="10" t="str">
        <f aca="false">IF(AJ497="","",IF(AND(AJ497&gt;=-15,AJ497&lt;=-10.5),"-15 a -10,5",IF(AND(AJ497&gt;=-10,AJ497&lt;=-4),"-10 a -4",IF(AND(AJ497&gt;=-4.5,AJ497&lt;=0),"-4,5 a 0",IF(AND(AJ497&gt;=0.5,AJ497&lt;=4.5),"0,5 a 4,5",IF(AJ497=5,"5",IF(AND(AJ497&gt;=5.5,AJ497&lt;=10),"5,5 a 10",IF(AND(AJ497&gt;=10.5,AJ497&lt;=20),"10,5 a 20","Fuera de rango"))))))))</f>
        <v>5</v>
      </c>
      <c r="AL497" s="11" t="str">
        <f aca="false">IF(AK497="","",IF(AK497="-15 a -10,5",1,IF(AK497="-10 a -4",2,IF(AK497="-4,5 a 0",3,IF(AK497="0,5 a 4,5",4,IF(AK497="5","NORMA",IF(AK497="5,5 a 10",5,IF(AK497="10,5 a 20",6,"Error"))))))))</f>
        <v>NORMA</v>
      </c>
      <c r="AM497" s="9" t="n">
        <v>0</v>
      </c>
      <c r="AN497" s="10" t="str">
        <f aca="false">IF(AM497="","",IF(AND(AM497&gt;=-7.5,AM497&lt;=-5.5),"-7,5 a -5,5",IF(AND(AM497&gt;=-5,AM497&lt;=-3),"-5 a -3",IF(AND(AM497&gt;=-2.5,AM497&lt;=-0.5),"-2,5 a -0,5",IF(AM497=0,"0,00",IF(AND(AM497&gt;=0.5,AM497&lt;=2.5),"0,5 a 2,5",IF(AND(AM497&gt;=3,AM497&lt;=5),"3 a 5",IF(AND(AM497&gt;=5.5,AM497&lt;=7.5),"5,5 a 7,5",IF(AND(AM497&gt;=8,AM497&lt;=10),"8 a 10","Fuera de rango")))))))))</f>
        <v>0,00</v>
      </c>
      <c r="AO497" s="11" t="str">
        <f aca="false">IF(AN497="","",IF(AN497="-7,5 a -5,5",1,IF(AN497="-5 a -3",2,IF(AN497="-2,5 a -0,5",3,IF(AN497="0,00","NORMA",IF(AN497="0,5 a 2,5",4,IF(AN497="3 a 5",5,IF(AN497="5,5 a 7,5",6,IF(AN497="8 a 10",7,"Error")))))))))</f>
        <v>NORMA</v>
      </c>
      <c r="AP497" s="9" t="n">
        <v>-5</v>
      </c>
      <c r="AQ497" s="10" t="str">
        <f aca="false">IF(AP497="","",IF(AND(AP497&gt;=-20,AP497&lt;=-9.5),"-20 a -9,5",IF(AND(AP497&gt;=-9,AP497&lt;=-6.5),"-9 a -6,5",IF(AP497=-6,"-6",IF(AND(AP497&gt;=-5.5,AP497&lt;=-3),"-5,5 a -3",IF(AND(AP497&gt;=-2.5,AP497&lt;=0),"-2,5 a 0",IF(AND(AP497&gt;=0.5,AP497&lt;=3),"0,5 a 3",IF(AND(AP497&gt;=3.5,AP497&lt;=6),"3,5 a 6",IF(AND(AP497&gt;=6.5,AP497&lt;=9),"6,5 a 9",IF(AND(AP497&gt;=9.5,AP497&lt;=20),"9,5 a 20","Fuera de rango"))))))))))</f>
        <v>-5,5 a -3</v>
      </c>
      <c r="AR497" s="11" t="n">
        <f aca="false">IF(AQ497="","",IF(AQ497="-20 a -9,5",1,IF(AQ497="-9 a -6,5",2,IF(AQ497="-6","NORMA",IF(AQ497="-5,5 a -3",3,IF(AQ497="-2,5 a 0",4,IF(AQ497="0,5 a 3",5,IF(AQ497="3,5 a 6",6,IF(AQ497="6,5 a 9",7,IF(AQ497="9,5 a 20",8,""))))))))))</f>
        <v>3</v>
      </c>
      <c r="AS497" s="9" t="n">
        <v>2</v>
      </c>
      <c r="AT497" s="10" t="str">
        <f aca="false">IF(AS497="","",IF(AND(AS497&gt;=-16,AS497&lt;=-14),"-16 a -14",IF(AND(AS497&gt;=-13.5,AS497&lt;=-11.5),"-13,5 a -11,5",IF(AND(AS497&gt;=-11,AS497&lt;=-9),"-11 a -9",IF(AND(AS497&gt;=-8.5,AS497&lt;=-6.5),"-8,5 a -6,5",IF(AND(AS497&gt;=-6,AS497&lt;=-4),"-6 a -4",IF(AND(AS497&gt;=-3.5,AS497&lt;=-1.5),"-3,5 a -1,5",IF(AND(AS497&gt;=-1,AS497&lt;=1),"-1 a 1",IF(AND(AS497&gt;=1.5,AS497&lt;=3.5),"1,5 a 3,5",IF(AND(AS497&gt;=4,AS497&lt;=6),"4 a 6",IF(AND(AS497&gt;=6.5,AS497&lt;=8.5),"6,5 a 8,5",IF(AND(AS497&gt;=9,AS497&lt;=11),"9 a 11",IF(AND(AS497&gt;=11.5,AS497&lt;=13.5),"11,5 a 13,5",IF(AND(AS497&gt;=14,AS497&lt;=16),"14 a 16",IF(AND(AS497&gt;=16.5,AS497&lt;=18.5),"16,5 a 18,5",IF(AND(AS497&gt;=19,AS497&lt;=21),"19 a 21","Fuera de rango"))))))))))))))))</f>
        <v>1,5 a 3,5</v>
      </c>
      <c r="AU497" s="11" t="n">
        <f aca="false" t="array" ref="AU497">IF(AT497="","",_xlfn.IFS(AT497="-16 a -14",1,AT497="-13,5 a -11,5",2,AT497="-11 a -9",3,AT497="-8,5 a -6,5",4,AT497="-6 a -4",5,AT497="-3,5 a -1,5",6,AT497="-1 a 1",7,AT497="1,5 a 3,5",8,AT497="4 a 6","NORMA",AT497="6,5 a 8,5",9,AT497="9 a 11",10,AT497="11,5 a 13,5",11,AT497="14 a 16",12,AT497="16,5 a 18,5",13,AT497="19 a 21",14,TRUE(),""))</f>
        <v>8</v>
      </c>
      <c r="AV497" s="9" t="n">
        <v>0</v>
      </c>
      <c r="AW497" s="10" t="str">
        <f aca="false">IF(AV497="","",IF(AND(AV497&gt;=-1,AV497&lt;=-0.5),"-1 a -0,5",IF(AND(AV497&gt;-0.5,AV497&lt;=0),"De -0,5 a 0",IF(AND(AV497&gt;=0.25,AV497&lt;=0.75),"0,25 a 0,75",IF(AND(AV497&gt;=1,AV497&lt;=1.5),"1 a 1,5",IF(AND(AV497&gt;=1.75,AV497&lt;=2.25),"1,75 a 2,25",IF(AND(AV497&gt;=2.5,AV497&lt;=3),"2,5 a 3",IF(AND(AV497&gt;=3.25,AV497&lt;=3.75),"3,25 a 3,75","Fuera de rango"))))))))</f>
        <v>De -0,5 a 0</v>
      </c>
      <c r="AX497" s="10" t="n">
        <f aca="false">IF(AW497="","",IF(OR(AW497="-1 a -0,5",AW497="-1 a -0.5"),1,IF(OR(AW497="De -0,5 a 0",AW497="-0,5 a 0",AW497="De -0.5 a 0"),2,IF(OR(AW497="0,25 a 0,75",AW497="0.25 a 0.75"),"NORMA",IF(OR(AW497="1 a 1,5",AW497="1 a 1.5"),3,IF(OR(AW497="1,75 a 2,25",AW497="1.75 a 2.25"),4,IF(OR(AW497="2,5 a 3",AW497="2.5 a 3"),5,IF(OR(AW497="3,25 a 3,75",AW497="3.25 a 3.75"),6,""))))))))</f>
        <v>2</v>
      </c>
      <c r="AY497" s="9" t="n">
        <v>-5</v>
      </c>
      <c r="AZ497" s="10" t="str">
        <f aca="false">IF(AY497="","",IF(AND(AY497&gt;=-20,AY497&lt;=-9.5),"-20 a -9,5",IF(AND(AY497&gt;=-9,AY497&lt;=-6.5),"-9 a -6,5",IF(AY497=-6,"-6",IF(AND(AY497&gt;=-5.5,AY497&lt;=-3),"-5,5 a -3",IF(AND(AY497&gt;=-2.5,AY497&lt;=0),"-2,5 a 0",IF(AND(AY497&gt;=0.5,AY497&lt;=3),"0,5 a 3",IF(AND(AY497&gt;=3.5,AY497&lt;=6),"3,5 a 6","Fuera de rango"))))))))</f>
        <v>-5,5 a -3</v>
      </c>
      <c r="BA497" s="11" t="n">
        <f aca="false">IF(AZ497="","",IF(AZ497="-20 a -9,5",1,IF(AZ497="-9 a -6,5",2,IF(AZ497="-6","NORMA",IF(AZ497="-5,5 a -3",3,IF(AZ497="-2,5 a 0",4,IF(AZ497="0,5 a 3",5,IF(AZ497="3,5 a 6",6,""))))))))</f>
        <v>3</v>
      </c>
      <c r="BB497" s="9" t="n">
        <v>0</v>
      </c>
      <c r="BC497" s="10" t="str">
        <f aca="false" t="array" ref="BC497">IF(BB497="","",_xlfn.IFS(AND(BB497&gt;=0,BB497&lt;=2),"0 a 2",AND(BB497&gt;=2.5,BB497&lt;=4.5),"2,5 a 4,5",AND(BB497&gt;=5,BB497&lt;=7),"5 a 7",AND(BB497&gt;=7.5,BB497&lt;=9.5),"7,5 a 9,5",AND(BB497&gt;=10,BB497&lt;=12),"10 a 12",AND(BB497&gt;=12.5,BB497&lt;=14.5),"12,5 a 14,5",BB497=15,"15",AND(BB497&gt;=15.5,BB497&lt;=17.5),"15,5 a 17,5",AND(BB497&gt;=18,BB497&lt;=20),"18 a 20",AND(BB497&gt;=20.5,BB497&lt;=22.5),"20,5 a 22,5",AND(BB497&gt;=23,BB497&lt;=25),"23 a 25",TRUE(),"Fuera de rango"))</f>
        <v>0 a 2</v>
      </c>
      <c r="BD497" s="11" t="n">
        <f aca="false" t="array" ref="BD497">IF(BC497="","",_xlfn.IFS(BC497="0 a 2",1,BC497="2,5 a 4,5",2,BC497="5 a 7",3,BC497="7,5 a 9,5",4,BC497="10 a 12",5,BC497="12,5 a 14,5",6,BC497="15","NORMA",BC497="15,5 a 17,5",7,BC497="18 a 20",8,BC497="20,5 a 22,5",9,BC497="23 a 25",10,TRUE(),"Fuera de rango"))</f>
        <v>1</v>
      </c>
      <c r="BE497" s="9" t="n">
        <v>18</v>
      </c>
      <c r="BF497" s="10" t="str">
        <f aca="false">IF(BE497="","",IF(AND(BE497&gt;=-20,BE497&lt;=-10),"-20 a -10",IF(AND(BE497&gt;=-9.5,BE497&lt;=0.5),"-9,5 a 0,5",IF(AND(BE497&gt;=1,BE497&lt;=11),"1 a 11",IF(AND(BE497&gt;=11.5,BE497&lt;=20.5),"11,5 a 20,5",IF(BE497=21,"21",IF(AND(BE497&gt;=21.5,BE497&lt;=31.5),"21,5 a 31,5",IF(AND(BE497&gt;=32,BE497&lt;=42),"32 a 42","Fuera de rango"))))))))</f>
        <v>11,5 a 20,5</v>
      </c>
      <c r="BG497" s="11" t="n">
        <f aca="false">IF(BF497="","",IF(BF497="-20 a -10",1,IF(BF497="-9,5 a 0,5",2,IF(BF497="1 a 11",3,IF(BF497="11,5 a 20,5",4,IF(BF497="21","NORMA",IF(BF497="21,5 a 31,5",5,IF(BF497="32 a 42",6,""))))))))</f>
        <v>4</v>
      </c>
      <c r="BH497" s="9" t="n">
        <v>-2</v>
      </c>
      <c r="BI497" s="10" t="str">
        <f aca="false">IF(BH497="","",IF(AND(BH497&gt;=-20,BH497&lt;=-15),"-20 a -15",IF(AND(BH497&gt;=-14.5,BH497&lt;=-9.5),"-14,5 a -9,5",IF(AND(BH497&gt;=-9,BH497&lt;=-4),"-9 a -4",IF(AND(BH497&gt;=-3.5,BH497&lt;=2.5),"-3,5 a 2,5",IF(AND(BH497&gt;=3,BH497&lt;=8),"3 a 8",IF(AND(BH497&gt;=8.5,BH497&lt;=14.5),"8,5 a 14,5",IF(BH497=15,"15",IF(AND(BH497&gt;=15.5,BH497&lt;=20.5),"15,5 a 20,5",IF(AND(BH497&gt;=21,BH497&lt;=26),"21 a 26","Fuera de rango"))))))))))</f>
        <v>-3,5 a 2,5</v>
      </c>
      <c r="BJ497" s="11" t="n">
        <f aca="false">IF(BI497="","",IF(BI497="-20 a -15",1,IF(BI497="-14,5 a -9,5",2,IF(BI497="-9 a -4",3,IF(BI497="-3,5 a 2,5",4,IF(BI497="3 a 8",5,IF(BI497="8,5 a 14,5",6,IF(BI497="15","NORMA",IF(BI497="15,5 a 20,5",7,IF(BI497="21 a 26",8,IF(BI497="26,5 a 31,5",9,"")))))))))))</f>
        <v>4</v>
      </c>
      <c r="BK497" s="9" t="n">
        <v>0</v>
      </c>
      <c r="BL497" s="10" t="str">
        <f aca="false">IF(BK497="","",IF(AND(BK497&gt;=0,BK497&lt;=2),"0 - 2",IF(AND(BK497&gt;=2.5,BK497&lt;=4.5),"2,5 - 4,5",IF(AND(BK497&gt;=5,BK497&lt;=7),"5 - 7",IF(AND(BK497&gt;=7.5,BK497&lt;=9.5),"7,5 - 9,5",IF(AND(BK497&gt;=10,BK497&lt;=12),"10 - 12",IF(AND(BK497&gt;=12.5,BK497&lt;=13.5),"12,5 - 13,5",IF(BK497=14,"14",IF(AND(BK497&gt;=14.5,BK497&lt;=16.5),"14,5 - 16,5",IF(AND(BK497&gt;=17,BK497&lt;=19),"17 - 19",IF(AND(BK497&gt;=19.5,BK497&lt;=21.5),"19,5 - 21,5",IF(AND(BK497&gt;=22,BK497&lt;=24),"22 - 24",IF(AND(BK497&gt;=24.5,BK497&lt;=26.5),"24,5 - 26,5",IF(AND(BK497&gt;=27,BK497&lt;=29),"27 - 29",IF(AND(BK497&gt;=29.5,BK497&lt;=30),"29,5 - 30","Fuera de rango")))))))))))))))</f>
        <v>0 - 2</v>
      </c>
      <c r="BM497" s="11" t="n">
        <f aca="false">IF(BL497="","",IF(BL497="0 - 2",1,IF(BL497="2,5 - 4,5",2,IF(BL497="5 - 7",3,IF(BL497="7,5 - 9,5",4,IF(BL497="10 - 12",5,IF(BL497="12,5 - 13,5",6,IF(BL497="14","NORMA",IF(BL497="14,5 - 16,5",7,IF(BL497="17 - 19",8,IF(BL497="19,5 - 21,5",9,IF(BL497="22 - 24",10,IF(BL497="24,5 - 26,5",11,IF(BL497="27 - 29",12,IF(BL497="29,5 - 30",13,"")))))))))))))))</f>
        <v>1</v>
      </c>
      <c r="BN497" s="9" t="n">
        <v>22</v>
      </c>
      <c r="BO497" s="11" t="str">
        <f aca="false">IF(BN497="","",IF(AND(BN497&gt;=-20,BN497&lt;=-10),"-20 a -10",IF(AND(BN497&gt;=-9.5,BN497&lt;=0.5),"-9,5 a 0,5",IF(AND(BN497&gt;=1,BN497&lt;=11),"1 a 11",IF(AND(BN497&gt;=11.5,BN497&lt;=21.5),"11,5 a 21,5",IF(BN497=22,"22",IF(AND(BN497&gt;=22.5,BN497&lt;=32.5),"22,5 a 32,5",IF(AND(BN497&gt;=33,BN497&lt;=43),"33 a 43","Fuera de rango"))))))))</f>
        <v>22</v>
      </c>
      <c r="BP497" s="11" t="str">
        <f aca="false">IF(BO497="","",IF(BO497="-20 a -10",1,IF(BO497="-9,5 a 0,5",2,IF(BO497="1 a 11",3,IF(BO497="11,5 a 21,5",4,IF(BO497="22","NORMA",IF(BO497="22,5 a 32,5",5,IF(BO497="33 a 43",6,""))))))))</f>
        <v>NORMA</v>
      </c>
      <c r="BQ497" s="9" t="n">
        <v>12</v>
      </c>
      <c r="BR497" s="10" t="str">
        <f aca="false">IF(BQ497="","",IF(AND(BQ497&gt;=-20,BQ497&lt;=-15),"-20 a -15",IF(AND(BQ497&gt;=-14.5,BQ497&lt;=-9.5),"-14,5 a -9,5",IF(AND(BQ497&gt;=-9,BQ497&lt;=-4),"-9 a -4",IF(AND(BQ497&gt;=-3.5,BQ497&lt;=2.5),"-3,5 a 2,5",IF(AND(BQ497&gt;=3,BQ497&lt;=8),"3 a 8",IF(AND(BQ497&gt;=8.5,BQ497&lt;=13.5),"8,5 a 13,5",IF(AND(BQ497&gt;=14,BQ497&lt;=17.5),"14 a 17,5",IF(BQ497=18,"18",IF(AND(BQ497&gt;=18.5,BQ497&lt;=23.5),"18,5 a 23,5",IF(AND(BQ497&gt;=24,BQ497&lt;=29),"24 a 29",IF(AND(BQ497&gt;=29.5,BQ497&lt;=34.5),"29,5 a 34,5",IF(AND(BQ497&gt;=35,BQ497&lt;=40),"35 a 40","Fuera de rango")))))))))))))</f>
        <v>8,5 a 13,5</v>
      </c>
      <c r="BS497" s="11" t="n">
        <f aca="false">IF(BR497="","",IF(BR497="-20 a -15",1,IF(BR497="-14,5 a -9,5",2,IF(BR497="-9 a -4",3,IF(BR497="-3,5 a 2,5",4,IF(BR497="3 a 8",5,IF(BR497="8,5 a 13,5",6,IF(BR497="14 a 17,5",7,IF(BR497="18","NORMA",IF(BR497="18,5 a 23,5",8,IF(BR497="24 a 29",9,IF(BR497="29,5 a 34,5",10,IF(BR497="35 a 40",11,"")))))))))))))</f>
        <v>6</v>
      </c>
      <c r="BT497" s="9" t="n">
        <v>0</v>
      </c>
      <c r="BU497" s="10" t="str">
        <f aca="false">IF(BT497="","",IF(AND(BT497&gt;=-20,BT497&lt;=-18),"-20 a -18",IF(AND(BT497&gt;=-17.5,BT497&lt;=-15.5),"-17,5 a -15,5",IF(AND(BT497&gt;=-15,BT497&lt;=-13),"-15 a -13",IF(AND(BT497&gt;=-12.5,BT497&lt;=-10.5),"-12,5 a -10,5",IF(AND(BT497&gt;=-10,BT497&lt;=-8),"-10 a -8",IF(AND(BT497&gt;=-7.5,BT497&lt;=-5.5),"-7,5 a -5,5",IF(AND(BT497&gt;=-5,BT497&lt;=-3),"-5 a -3",IF(AND(BT497&gt;=-2.5,BT497&lt;=-0.5),"-2,5 a -0,5",IF(BT497=0,"0",IF(AND(BT497&gt;=0.5,BT497&lt;=2.5),"0,5 a 2,5",IF(AND(BT497&gt;=3,BT497&lt;=5),"3 a 5",IF(AND(BT497&gt;=5.5,BT497&lt;=7.5),"5,5 a 7,5",IF(AND(BT497&gt;=8,BT497&lt;=10),"8 a 10",IF(AND(BT497&gt;=10.5,BT497&lt;=12.5),"10,5 a 12,5",IF(AND(BT497&gt;=13,BT497&lt;=15),"13 a 15",IF(AND(BT497&gt;=15.5,BT497&lt;=17.5),"15,5 a 17,5",IF(AND(BT497&gt;=18,BT497&lt;=20),"18 a 20","Fuera de rango"))))))))))))))))))</f>
        <v>0</v>
      </c>
      <c r="BV497" s="11" t="str">
        <f aca="false">IF(BT497="","",IF(BT497=0,"NORMA",IF(AND(BT497&gt;=-20,BT497&lt;=-18),2,IF(AND(BT497&gt;=-17.5,BT497&lt;=-15.5),2,IF(AND(BT497&gt;=-15,BT497&lt;=-13),3,IF(AND(BT497&gt;=-12.5,BT497&lt;=-10.5),4,IF(AND(BT497&gt;=-10,BT497&lt;=-8),5,IF(AND(BT497&gt;=-7.5,BT497&lt;=-5.5),6,IF(AND(BT497&gt;=-5,BT497&lt;=-3),7,IF(AND(BT497&gt;=-2.5,BT497&lt;=-0.5),8,IF(AND(BT497&gt;=0.5,BT497&lt;=2.5),9,IF(AND(BT497&gt;=3,BT497&lt;=5),10,IF(AND(BT497&gt;=5.5,BT497&lt;=7.5),11,IF(AND(BT497&gt;=8,BT497&lt;=10),12,IF(AND(BT497&gt;=10.5,BT497&lt;=12.5),13,IF(AND(BT497&gt;=13,BT497&lt;=15),14,IF(AND(BT497&gt;=15.5,BT497&lt;=17.5),15,IF(AND(BT497&gt;=18,BT497&lt;=20),16,"Fuera de rango"))))))))))))))))))</f>
        <v>NORMA</v>
      </c>
      <c r="BW497" s="9" t="n">
        <v>-7.75</v>
      </c>
      <c r="BX497" s="10" t="n">
        <f aca="false">18.5- (0.3*H497)</f>
        <v>11.9</v>
      </c>
      <c r="BY497" s="10" t="n">
        <f aca="false">(BW497)-(BX497)</f>
        <v>-19.65</v>
      </c>
      <c r="BZ497" s="10" t="str">
        <f aca="false">IF(BY497="","",IF(BY497&lt;-27.5,"De -30 a -28",IF(BY497&lt;-25,"De -27,5 a -25,5",IF(BY497&lt;-22.5,"De -25 a -23",IF(BY497&lt;-20,"De -22,5 a -20,5",IF(BY497&lt;-17.5,"De -20 a -18",IF(BY497&lt;-15,"De -17,5 a -15,5",IF(BY497&lt;-12.5,"De -15 a -13",IF(BY497&lt;-10,"De -12,5 a -10,5",IF(BY497&lt;-7.5,"De -10 a -8",IF(BY497&lt;-5,"De -7,5 a -5,5",IF(BY497&lt;-2.5,"De -5 a -3",IF(BY497&lt;0,"De -2,5 a -0,5",IF(BY497&lt;2.5,"De 0 a 2",IF(BY497&lt;5,"De 2,5 a 4,5",IF(BY497&lt;7.5,"De 5 a 7",IF(BY497&lt;10,"De 7,5 a 9,5",IF(BY497&lt;12.5,"De 10 a 12",IF(BY497&lt;15,"De 12,5 a 14,5",IF(BY497&lt;17.5,"De 15 a 17",IF(BY497&lt;20,"De 17,5 a 19,5",IF(BY497&lt;22.5,"De 20 a 22",IF(BY497&lt;25,"De 22,5 a 24,5",IF(BY497&lt;27.5,"De 25 a 27","De 27,5 a 30"))))))))))))))))))))))))</f>
        <v>De -20 a -18</v>
      </c>
      <c r="CA497" s="12" t="n">
        <f aca="false">IF(BY497="","",IF(BY497&lt;=-28,1,IF(BY497&lt;=-25.5,2,IF(BY497&lt;=-23,3,IF(BY497&lt;=-20.5,4,IF(BY497&lt;=-18,5,IF(BY497&lt;=-15.5,6,IF(BY497&lt;=-13,7,IF(BY497&lt;=-10.5,8,IF(BY497&lt;=-8,9,IF(BY497&lt;=-5.5,10,IF(BY497&lt;=-3,11,IF(BY497&lt;=-0.5,12,IF(BY497&lt;=2,13,IF(BY497&lt;=4.5,14,IF(BY497&lt;=7,15,IF(BY497&lt;=9.5,16,IF(BY497&lt;=12,17,IF(BY497&lt;=14.5,18,IF(BY497&lt;=17,19,IF(BY497&lt;=19.5,20,IF(BY497&lt;=22,21,IF(BY497&lt;=24.5,22,IF(BY497&lt;=27,23,IF(BY497&lt;=30,24,"Fuera de rango")))))))))))))))))))))))))</f>
        <v>5</v>
      </c>
      <c r="CB497" s="9" t="n">
        <v>-7</v>
      </c>
      <c r="CC497" s="10" t="n">
        <f aca="false">18.5- (0.3*H497)</f>
        <v>11.9</v>
      </c>
      <c r="CD497" s="10" t="n">
        <f aca="false">(CB497)-(CC497)</f>
        <v>-18.9</v>
      </c>
      <c r="CE497" s="10" t="str">
        <f aca="false">IF(CD497="","",IF(CD497&lt;-27.5,"De -30 a -28",IF(CD497&lt;-25,"De -27,5 a -25,5",IF(CD497&lt;-22.5,"De -25 a -23",IF(CD497&lt;-20,"De -22,5 a -20,5",IF(CD497&lt;-17.5,"De -20 a -18",IF(CD497&lt;-15,"De -17,5 a -15,5",IF(CD497&lt;-12.5,"De -15 a -13",IF(CD497&lt;-10,"De -12,5 a -10,5",IF(CD497&lt;-7.5,"De -10 a -8",IF(CD497&lt;-5,"De -7,5 a -5,5",IF(CD497&lt;-2.5,"De -5 a -3",IF(CD497&lt;0,"De -2,5 a -0,5",IF(CD497&lt;=2,"De 0 a 2",IF(CD497&lt;=4.5,"De 2,5 a 4,5",IF(CD497&lt;=7,"De 5 a 7",IF(CD497&lt;=9.5,"De 7,5 a 9,5",IF(CD497&lt;=12,"De 10 a 12",IF(CD497&lt;=14.5,"De 12,5 a 14,5",IF(CD497&lt;=17,"De 15 a 17",IF(CD497&lt;=19.5,"De 17,5 a 19,5",IF(CD497&lt;=22,"De 20 a 22",IF(CD497&lt;=24.5,"De 22,5 a 24,5",IF(CD497&lt;=27,"De 25 a 27","De 27,5 a 30"))))))))))))))))))))))))</f>
        <v>De -20 a -18</v>
      </c>
      <c r="CF497" s="12" t="n">
        <f aca="false">IF(CD497="","",IF(CD497&lt;-27.5,1,IF(CD497&lt;-25,2,IF(CD497&lt;-22.5,3,IF(CD497&lt;-20,4,IF(CD497&lt;-17.5,5,IF(CD497&lt;-15,6,IF(CD497&lt;-12.5,7,IF(CD497&lt;-10,8,IF(CD497&lt;-7.5,9,IF(CD497&lt;-5,10,IF(CD497&lt;-2.5,11,IF(CD497&lt;0,12,IF(CD497&lt;2.5,13,IF(CD497&lt;5,14,IF(CD497&lt;7.5,15,IF(CD497&lt;10,16,IF(CD497&lt;12.5,17,IF(CD497&lt;15,18,IF(CD497&lt;17.5,19,IF(CD497&lt;20,20,IF(CD497&lt;22.5,21,IF(CD497&lt;25,22,IF(CD497&lt;27.5,23,24))))))))))))))))))))))))</f>
        <v>5</v>
      </c>
      <c r="CG497" s="9" t="n">
        <v>-4.25</v>
      </c>
      <c r="CH497" s="10" t="str">
        <f aca="false">IF(CG497="","",IF(AND(CG497&gt;=-10,CG497&lt;=-9.5),"-10 a -9,5",IF(AND(CG497&gt;-9.5,CG497&lt;=-8.5),"-9 a -8,5",IF(AND(CG497&gt;-8.5,CG497&lt;=-7.5),"-8 a -7,5",IF(AND(CG497&gt;-7.5,CG497&lt;=-6.5),"-7 a -6,5",IF(AND(CG497&gt;-6.5,CG497&lt;=-5.5),"-6 a -5,5",IF(AND(CG497&gt;-5.5,CG497&lt;=-4.5),"-5 a -4,5",IF(AND(CG497&gt;-4.5,CG497&lt;=-3.5),"-4 a -3,5",IF(AND(CG497&gt;-3.5,CG497&lt;=-2.5),"-3 a -2,5",IF(CG497=-2.25,"-2,25",IF(AND(CG497&gt;-2.5,CG497&lt;=-1.5),"-2 a -1,5",IF(AND(CG497&gt;-1.5,CG497&lt;=-0.5),"-1 a -0,5",IF(AND(CG497&gt;-0.5,CG497&lt;=0.5),"0 a 0,5",IF(AND(CG497&gt;0.5,CG497&lt;=1.5),"1 a 1,5",IF(AND(CG497&gt;1.5,CG497&lt;=2.5),"2 a 2,5",IF(AND(CG497&gt;2.5,CG497&lt;=3.5),"3 a 3,5",IF(AND(CG497&gt;3.5,CG497&lt;=4.5),"4 a 4,5",IF(AND(CG497&gt;4.5,CG497&lt;=5.5),"5 a 5,5",IF(AND(CG497&gt;5.5,CG497&lt;=6.5),"6 a 6,5",IF(AND(CG497&gt;6.5,CG497&lt;=7.5),"7 a 7,5",IF(AND(CG497&gt;7.5,CG497&lt;=8.5),"8 a 8,5",IF(AND(CG497&gt;8.5,CG497&lt;=9.5),"9 a 9,5",IF(CG497&gt;=10,"10","Fuera de rango")))))))))))))))))))))))</f>
        <v>-4 a -3,5</v>
      </c>
      <c r="CI497" s="11" t="n">
        <f aca="false">IF(CG497="","",IF(CG497=-2.25,"NORMA",IF(CG497&lt;=-9.5,1,IF(CG497&lt;=-8.5,2,IF(CG497&lt;=-7.5,3,IF(CG497&lt;=-6.5,4,IF(CG497&lt;=-5.5,5,IF(CG497&lt;=-4.5,6,IF(CG497&lt;=-3.5,7,IF(CG497&lt;=-2.5,8,IF(CG497&lt;=-1.5,9,IF(CG497&lt;=-0.5,10,IF(CG497&lt;=0.5,11,IF(CG497&lt;=1.5,12,IF(CG497&lt;=2.5,13,IF(CG497&lt;=3.5,14,IF(CG497&lt;=4.5,15,IF(CG497&lt;=5.5,16,IF(CG497&lt;=6.5,17,IF(CG497&lt;=7.5,18,IF(CG497&lt;=8.5,19,IF(CG497&lt;=9.5,20,IF(CG497=10,21,"Fuera de rango")))))))))))))))))))))))</f>
        <v>7</v>
      </c>
      <c r="CJ497" s="9" t="n">
        <v>2.25</v>
      </c>
      <c r="CK497" s="10" t="str">
        <f aca="false">IF(CJ497="","",IF(AND(CJ497&gt;=-6,CJ497&lt;=-5.5),"-6 a -5,5",IF(AND(CJ497&gt;-5.5,CJ497&lt;=-4.5),"-5 a -4,5",IF(AND(CJ497&gt;-4.5,CJ497&lt;=-3.5),"-4 a -3,5",IF(AND(CJ497&gt;-3.5,CJ497&lt;=-2.5),"-3 a -2,5",IF(AND(CJ497&gt;-2.5,CJ497&lt;=-1.5),"-2 a -1,5",IF(AND(CJ497&gt;-1.5,CJ497&lt;=-0.5),"-1 a -0,5",IF(AND(CJ497&gt;-0.5,CJ497&lt;=0.5),"0 a 0,5",IF(AND(CJ497&gt;0.5,CJ497&lt;=1.5),"1 a 1,5",IF(AND(CJ497&gt;1.5,CJ497&lt;2.5),"2",IF(AND(CJ497&gt;=2.5,CJ497&lt;=3),"2,5 a 3",IF(AND(CJ497&gt;3,CJ497&lt;=4),"3,5 a 4",IF(AND(CJ497&gt;4,CJ497&lt;=5),"4,5 a 5",IF(AND(CJ497&gt;5,CJ497&lt;=6),"5,5 a 6",IF(AND(CJ497&gt;6,CJ497&lt;=7),"6,5 a 7",IF(AND(CJ497&gt;7,CJ497&lt;=8),"7,5 a 8",IF(AND(CJ497&gt;8,CJ497&lt;=9.5),"8,5 a 9,5",IF(CJ497=10,"10","Fuera de rango"))))))))))))))))))</f>
        <v>2</v>
      </c>
      <c r="CL497" s="11" t="str">
        <f aca="false">IF(CK497="","",IF(OR(CK497="-6 a -5,5",CK497="-6 - -5,5"),1,IF(OR(CK497="-5 a -4,5",CK497="-5 - -4,5"),2,IF(OR(CK497="-4 a -3,5",CK497="-4 - -3,5"),3,IF(OR(CK497="-3 a -2,5",CK497="-3 - -2,5"),4,IF(OR(CK497="-2 a -1,5",CK497="-2 - -1,5"),5,IF(OR(CK497="-1 a -0,5",CK497="-1 - -0,5"),6,IF(OR(CK497="0 a 0,5",CK497="0 - 0,5"),7,IF(OR(CK497="1 a 1,5",CK497="1 - 1,5"),8,IF(CK497="2","NORMA",IF(OR(CK497="2,5 a 3",CK497="2,5 - 3"),9,IF(OR(CK497="3,5 a 4",CK497="3,5 - 4"),10,IF(OR(CK497="4,5 a 5",CK497="4,5 - 5"),11,IF(OR(CK497="5,5 a 6",CK497="5,5 - 6"),12,IF(OR(CK497="6,5 a 7",CK497="6,5 - 7"),13,IF(OR(CK497="7,5 a 8",CK497="7,5 - 8"),14,IF(OR(CK497="8,5 a 9",CK497="8,5 - 9,5",CK497="9 a 9,5"),15,IF(CK497="10",15,IF(OR(CK497="0,5 a 1",CK497="0,5 - 1"),7,"Fuera de rango")))))))))))))))))))</f>
        <v>NORMA</v>
      </c>
      <c r="CN497" s="10" t="str">
        <f aca="false">IF(CM497=0,"0", " ")</f>
        <v>0</v>
      </c>
      <c r="CO497" s="10" t="str">
        <f aca="false">IF(CM497&gt;0,"EME"," ")</f>
        <v> </v>
      </c>
      <c r="CQ497" s="10" t="str">
        <f aca="false">IF(CP497&gt;0,"0", " ")</f>
        <v> </v>
      </c>
      <c r="CR497" s="10" t="str">
        <f aca="false">IF(CP497&gt;0,"EME"," ")</f>
        <v> </v>
      </c>
      <c r="CS497" s="9" t="n">
        <v>0</v>
      </c>
      <c r="CV497" s="9" t="n">
        <v>0</v>
      </c>
      <c r="CY497" s="9" t="n">
        <v>-0.25</v>
      </c>
      <c r="DB497" s="9" t="n">
        <v>-0.25</v>
      </c>
      <c r="DC497" s="11" t="str">
        <f aca="false">IF(DB497&lt;0,"2"," ")</f>
        <v>2</v>
      </c>
      <c r="DD497" s="11" t="str">
        <f aca="false">IF(DB497&lt;0,"MIO"," ")</f>
        <v>MIO</v>
      </c>
      <c r="DE497" s="9" t="n">
        <v>0</v>
      </c>
      <c r="DF497" s="10" t="str">
        <f aca="false">IF(DE497&lt;0,"3"," ")</f>
        <v> </v>
      </c>
      <c r="DG497" s="10" t="str">
        <f aca="false">IF(DE497&lt;0,"AST"," ")</f>
        <v> </v>
      </c>
      <c r="DH497" s="9" t="n">
        <v>0</v>
      </c>
      <c r="DI497" s="10" t="str">
        <f aca="false">IF(DH497&lt;0,"3"," ")</f>
        <v> </v>
      </c>
      <c r="DJ497" s="10" t="str">
        <f aca="false">IF(DH497&lt;0,"AST"," ")</f>
        <v> </v>
      </c>
      <c r="DK497" s="9" t="n">
        <v>0</v>
      </c>
      <c r="DL497" s="10" t="str">
        <f aca="false">IF(DK497&gt;0,"4"," ")</f>
        <v> </v>
      </c>
      <c r="DM497" s="10" t="str">
        <f aca="false">IF(DK497&gt;0,"PRE"," ")</f>
        <v> </v>
      </c>
      <c r="DN497" s="9" t="n">
        <v>0</v>
      </c>
      <c r="DO497" s="10" t="str">
        <f aca="false">IF(DN497&gt;0,"4"," ")</f>
        <v> </v>
      </c>
      <c r="DP497" s="10" t="str">
        <f aca="false">IF(DN497&gt;0,"PRE"," ")</f>
        <v> </v>
      </c>
      <c r="DS497" s="12" t="str">
        <f aca="false">CONCATENATE(CO497,CU497,DA497,DG497,DM497)</f>
        <v>   </v>
      </c>
      <c r="DT497" s="10" t="e">
        <f aca="false" t="array" ref="DT497">_xlfn.IFS(DS497="EME    ","0", DS497=" HIP   ","1", DS497="  MIO  ","2", DS497="   AST ","3", DS497="    PRE","4", DS497="EME   PRE","5", DS497=" HIP  PRE","6", DS497=" HIP AST ","7", DS497="  MIO PRE","8", DS497="  MIOAST ","9", DS497="   ASTPRE","10",DS497=" HIP ASTPRE","11", DS497="  MIOASTPRE","12", DS497="     ","0")</f>
        <v>#N/A</v>
      </c>
      <c r="DV497" s="1" t="e">
        <f aca="false" t="array" ref="DV497">_xlfn.IFS(DU497="SI","2", DU497="NO","1")</f>
        <v>#N/A</v>
      </c>
      <c r="DX497" s="11" t="str">
        <f aca="false">IF(DW497=0,"1","2")</f>
        <v>1</v>
      </c>
      <c r="DY497" s="11" t="str">
        <f aca="false" t="array" ref="DY497">_xlfn.IFS(DW497=0,"0", DW497=0.25, "1", DW497=0.5,"2", DW497=0.75,"3", DW497=1,"4",DW497=1.25,"5", DW497=1.5,"6", DW497=1.75,"7", DW497=2,"8")</f>
        <v>0</v>
      </c>
      <c r="EA497" s="11" t="str">
        <f aca="false">IF(DZ497=0,"1","2")</f>
        <v>1</v>
      </c>
      <c r="EB497" s="11" t="str">
        <f aca="false" t="array" ref="EB497">_xlfn.IFS(DZ497=0,"0", DZ497=0.25, "1", DZ497=0.5,"2", DZ497=0.75,"3", DZ497=1,"4",DZ497=1.25,"5", DZ497=1.5,"6", DZ497=1.75,"7", DZ497=2,"8")</f>
        <v>0</v>
      </c>
      <c r="ED497" s="10" t="str">
        <f aca="false">IF(EC497=0,"1","2")</f>
        <v>1</v>
      </c>
      <c r="EE497" s="11" t="str">
        <f aca="false" t="array" ref="EE497">_xlfn.IFS(EC497=0,"0", EC497=-0.25, "1", EC497=-0.5,"2", EC497=-0.75,"3", EC497=-1,"4",EC497=-1.25,"5", EC497=-1.5,"6", EC497=-1.75,"7", EC497=-2,"8", EC497=-2.25,"9",EC497=-2.5,"10", EC497=-2.75,"11", EC497=-3,"12", EC497=-3.25,"13", EC497=-3.5,"14", EC497=-3.75,"15",EC497=-4,"16")</f>
        <v>0</v>
      </c>
      <c r="EG497" s="10" t="str">
        <f aca="false">IF(EF497=0,"1","2")</f>
        <v>1</v>
      </c>
      <c r="EH497" s="11" t="str">
        <f aca="false" t="array" ref="EH497">_xlfn.IFS(EF497=0,"0", EF497=-0.25, "1", EF497=-0.5,"2", EF497=-0.75,"3", EF497=-1,"4",EF497=-1.25,"5", EF497=-1.5,"6", EF497=-1.75,"7", EF497=-2,"8", EF497=-2.25,"9",EF497=-2.5,"10", EF497=-2.75,"11", EF497=-3,"12", EF497=-3.25,"13", EF497=-3.5,"14", EF497=-3.75,"15",EF497=-4,"16")</f>
        <v>0</v>
      </c>
      <c r="EJ497" s="11" t="str">
        <f aca="false">IF(EI497=0,"1","2")</f>
        <v>1</v>
      </c>
      <c r="EK497" s="11" t="str">
        <f aca="false" t="array" ref="EK497">_xlfn.IFS(EI497=0,"0", EI497=-0.25, "1", EI497=-0.5,"2", EI497=-0.75,"3", EI497=-1,"4",EI497=-1.25,"5", EI497=-1.5,"6", EI497=-1.75,"7", EI497=-2,"8", EI497=-2.25,"9", EI497=-2.25,"9",EI497=-2.5,"10", EI497=-2.75,"11", EI497=-3,"12", EI497=-3.25,"13", EI497=-3.5,"14", EI497=-3.75,"15",EI497=-4,"16", EI497=0.25, "17", EI497=0.5, "18")</f>
        <v>0</v>
      </c>
      <c r="EM497" s="11" t="str">
        <f aca="false">IF(EL497=0,"1","2")</f>
        <v>1</v>
      </c>
      <c r="EN497" s="11" t="str">
        <f aca="false" t="array" ref="EN497">_xlfn.IFS(EL497=0.25,"17",EL497=0.5,"18", EL497=0,"0", EL497=-0.25, "1", EL497=-0.5,"2", EL497=-0.75,"3", EL497=-1,"4",EL497=-1.25,"5", EL497=-1.5,"6", EL497=-1.75,"7", EL497=-2,"8",EL497= -2.25,"9",EL497=-2.5,"10",EL497= -2.75,"11",EL497= -3,"12",EL497= -3.25,"13",EL497= -3.5,"14",EL497= -3.75,"15",EL497=-4,"16")</f>
        <v>0</v>
      </c>
      <c r="EP497" s="11" t="str">
        <f aca="false">IF(EO497=0,"1","2")</f>
        <v>1</v>
      </c>
      <c r="EQ497" s="11" t="str">
        <f aca="false" t="array" ref="EQ497">_xlfn.IFS(EO497=0,"0", EO497=0.25, "1", EO497=0.5,"2", EO497=0.75,"3", EO497=1,"4",EO497=1.25,"5", EO497=1.5,"6", EO497=1.75,"7", EO497=2,"8", EO497=2.25,"9", EO497=2.25,"9",EO497=2.5,"10", EO497=2.75,"11", EO497=3,"12", EO497=3.25,"13", EO497=3.5,"14", EO497=3.75,"15",EO497=4,"16", EO497=-0.25, "17", bq=-0.5, "18")</f>
        <v>0</v>
      </c>
      <c r="ES497" s="11" t="str">
        <f aca="false">IF(ER497=0,"1","2")</f>
        <v>1</v>
      </c>
      <c r="ET497" s="11" t="str">
        <f aca="false" t="array" ref="ET497">_xlfn.IFS(ER497=0,"0", ER497=0.25, "1", ER497=0.5,"2", ER497=0.75,"3", ER497=1,"4",ER497=1.25,"5", ER497=1.5,"6", ER497=1.75,"7", ER497=2,"8", ER497=2.25,"9", ER497=2.25,"9",ER497=2.5,"10", ER497=2.75,"11", ER497=3,"12", ER497=3.25,"13", ER497=3.5,"14", ER497=3.75,"15",ER497=4,"16", ER497=-0.25, "17", bq=-0.5, "18")</f>
        <v>0</v>
      </c>
      <c r="EV497" s="14" t="e">
        <f aca="false">VLOOKUP(EU497,LEYENDA!$G$2:$H$8,2,TRUE())</f>
        <v>#N/A</v>
      </c>
      <c r="EW497" s="14" t="e">
        <f aca="false" t="array" ref="EW497">_xlfn.IFS(EV497="0-5","1", EV497="6-12","2", EV497="13-18","3", EV497="19-24","4", EV497="25-36","5", EV497="37-48","6", EV497="49-60","7")</f>
        <v>#N/A</v>
      </c>
    </row>
    <row r="498" customFormat="false" ht="13.5" hidden="false" customHeight="false" outlineLevel="0" collapsed="false">
      <c r="A498" s="1" t="n">
        <v>179</v>
      </c>
      <c r="B498" s="2" t="n">
        <v>1</v>
      </c>
      <c r="C498" s="33" t="n">
        <v>43668</v>
      </c>
      <c r="E498" s="5" t="str">
        <f aca="false">VLOOKUP(A498,'286'!$A$3:$J$6279,10,FALSE())</f>
        <v>KIM, GAEUN</v>
      </c>
      <c r="F498" s="4" t="str">
        <f aca="false">VLOOKUP(A498,'286'!$A$3:$I$1768,3,FALSE())</f>
        <v>KIMGA</v>
      </c>
      <c r="G498" s="6" t="n">
        <f aca="false">VLOOKUP(A498,'286'!$A$3:$I$1768,4,FALSE())</f>
        <v>31983</v>
      </c>
      <c r="H498" s="7" t="n">
        <f aca="false">YEAR(C498)-YEAR(G498)</f>
        <v>32</v>
      </c>
      <c r="I498" s="1" t="str">
        <f aca="false">VLOOKUP(H498,LEYENDA!$C$2:$D$6,2,TRUE())</f>
        <v>25-40</v>
      </c>
      <c r="J498" s="5" t="str">
        <f aca="false">VLOOKUP(A498,'286'!$A$3:$I$1768,7,FALSE())</f>
        <v>H</v>
      </c>
      <c r="K498" s="8" t="n">
        <f aca="false">VLOOKUP(A498,'286'!$A$3:$I$1768,2,FALSE())</f>
        <v>0</v>
      </c>
      <c r="L498" s="4" t="str">
        <f aca="false">VLOOKUP(A498,'286'!$A$3:$I$1768,8,FALSE())</f>
        <v>D</v>
      </c>
      <c r="M498" s="4" t="str">
        <f aca="false">VLOOKUP(A498,'286'!$A$3:$I$1768,9,FALSE())</f>
        <v>I</v>
      </c>
      <c r="N498" s="8" t="str">
        <f aca="false">IF(R498=O498, "MISMA","CONTRARIA")</f>
        <v>CONTRARIA</v>
      </c>
      <c r="O498" s="8" t="str">
        <f aca="false" t="array" ref="O498">_xlfn.IFS(L498="D","1", L498="I","2")</f>
        <v>1</v>
      </c>
      <c r="P498" s="8" t="e">
        <f aca="false" t="array" ref="P498">_xlfn.IFS(K498="OD","1", K498="OI","2")</f>
        <v>#N/A</v>
      </c>
      <c r="Q498" s="1" t="str">
        <f aca="false" t="array" ref="Q498">_xlfn.IFS(J498="M","1", J498="H","2")</f>
        <v>2</v>
      </c>
      <c r="R498" s="8" t="str">
        <f aca="false" t="array" ref="R498">_xlfn.IFS(M498="D","1", M498="I","2")</f>
        <v>2</v>
      </c>
      <c r="S498" s="1" t="str">
        <f aca="false" t="array" ref="S498">_xlfn.IFS(N498="CONTRARIA", "1",N498= "MISMA","2")</f>
        <v>1</v>
      </c>
      <c r="T498" s="1" t="str">
        <f aca="false" t="array" ref="T498">_xlfn.IFS(I498="0-12","1", I498="13-24","2", I498="25-40","3", I498="41-60","4", I498="61-100","5")</f>
        <v>3</v>
      </c>
      <c r="U498" s="9" t="n">
        <v>-1</v>
      </c>
      <c r="V498" s="10" t="str">
        <f aca="false">IF(U498="","",IF(AND(U498&gt;=-9,U498&lt;=-6.5),"-9 a -6,5",IF(AND(U498&gt;=-6,U498&lt;=-3.5),"-6 a -3,5",IF(AND(U498&gt;=-3,U498&lt;=-1),"-3 a -1",IF(U498=-0.5,"-0,5",IF(AND(U498&gt;=0,U498&lt;=2.5),"0 a 2,5",IF(AND(U498&gt;=3,U498&lt;=5.5),"3 a 5,5",IF(AND(U498&gt;=6,U498&lt;=8.5),"6 a 8,5",IF(AND(U498&gt;=9,U498&lt;=20),"9 a 20","Fuera de rango")))))))))</f>
        <v>-3 a -1</v>
      </c>
      <c r="W498" s="11" t="n">
        <f aca="false">IF(V498="","",IF(V498="-9 a -6,5",2,IF(V498="-6 a -3,5",3,IF(V498="-3 a -1",4,IF(V498="-0,5","NORMA",IF(V498="0 a 2,5",5,IF(V498="3 a 5,5",6,IF(V498="6 a 8,5",7,IF(V498="9 a 20",8,"Fuera de rango")))))))))</f>
        <v>4</v>
      </c>
      <c r="X498" s="9" t="n">
        <v>0</v>
      </c>
      <c r="Y498" s="11" t="str">
        <f aca="false">IF(X498="","",IF(AND(X498&gt;=0,X498&lt;=4),"0 a 4",IF(AND(X498&gt;=4.5,X498&lt;=8.5),"4,5 a 8,5",IF(X498=9,"9",IF(AND(X498&gt;=9.5,X498&lt;=13),"9,5 a 13",IF(AND(X498&gt;=13.5,X498&lt;=20),"13,5 a 20",IF(AND(X498&gt;=20.5,X498&lt;=35),"20,5 a 35","Fuera de rango")))))))</f>
        <v>0 a 4</v>
      </c>
      <c r="Z498" s="11" t="n">
        <f aca="false">IF(Y498="","",IF(Y498="0 a 4",1,IF(Y498="4,5 a 8,5",2,IF(Y498="9","NORMA",IF(Y498="9,5 a 13",3,IF(Y498="13,5 a 20",4,IF(Y498="20,5 a 35",5,"Fuera de rango")))))))</f>
        <v>1</v>
      </c>
      <c r="AA498" s="9" t="n">
        <v>22</v>
      </c>
      <c r="AB498" s="10" t="str">
        <f aca="false">IF(AA498="","",IF(AND(AA498&gt;=0,AA498&lt;=9),"0 a 9",IF(AND(AA498&gt;=9.5,AA498&lt;=18.5),"9,5 a 18,5",IF(AA498=19,"19",IF(AND(AA498&gt;=19.5,AA498&lt;=28),"19,5 a 28",IF(AND(AA498&gt;=28.5,AA498&lt;=40),"28,5 a 40","Fuera de rango"))))))</f>
        <v>19,5 a 28</v>
      </c>
      <c r="AC498" s="11" t="n">
        <f aca="false" t="array" ref="AC498">_xlfn.IFS(AB498="","",AB498="0 a 9",1,AB498="9,5 a 18,5",2,AB498="19","NORMA",AB498="19,5 a 28",3,AB498="28,5 a 40",4,TRUE(),"Fuera de rango")</f>
        <v>3</v>
      </c>
      <c r="AD498" s="9" t="n">
        <v>7</v>
      </c>
      <c r="AE498" s="10" t="str">
        <f aca="false">IF(AD498="","",IF(AND(AD498&gt;=-10,AD498&lt;=0),"De -10 a 0",IF(AND(AD498&gt;=0.5,AD498&lt;=9.5),"0,5 a 9,5",IF(AD498=10,"10",IF(AND(AD498&gt;=10.5,AD498&lt;=20),"10,5 a 20",IF(AND(AD498&gt;=20.5,AD498&lt;=40),"20,5 a 40","Fuera de rango"))))))</f>
        <v>0,5 a 9,5</v>
      </c>
      <c r="AF498" s="12" t="n">
        <f aca="false">IF(AD498="","",IF(AND(AD498&gt;=-10,AD498&lt;=0),1,IF(AND(AD498&gt;=0.5,AD498&lt;=9.5),2,IF(AD498=10,"NORMA",IF(AND(AD498&gt;=10.5,AD498&lt;=20),3,IF(AND(AD498&gt;=20.5,AD498&lt;=40),4,""))))))</f>
        <v>2</v>
      </c>
      <c r="AG498" s="9" t="n">
        <v>9</v>
      </c>
      <c r="AH498" s="10" t="str">
        <f aca="false">IF(AG498="","",IF(AND(AG498&gt;=0,AG498&lt;=4),"0 a 4",IF(AND(AG498&gt;=4.5,AG498&lt;=8.5),"4,5 a 8,5",IF(AG498=9,"9",IF(AND(AG498&gt;=9.5,AG498&lt;=13),"9,5 a 13",IF(AND(AG498&gt;=13.5,AG498&lt;=25),"13,5 a 25","Fuera de rango"))))))</f>
        <v>9</v>
      </c>
      <c r="AI498" s="10" t="str">
        <f aca="false">IF(AH498="","",IF(AH498="0 a 4",1,IF(AH498="4,5 a 8,5",2,IF(AH498="9","NORMA",IF(AH498="9,5 a 13",3,IF(AH498="13,5 a 25",4,""))))))</f>
        <v>NORMA</v>
      </c>
      <c r="AJ498" s="9" t="n">
        <v>5</v>
      </c>
      <c r="AK498" s="10" t="str">
        <f aca="false">IF(AJ498="","",IF(AND(AJ498&gt;=-15,AJ498&lt;=-10.5),"-15 a -10,5",IF(AND(AJ498&gt;=-10,AJ498&lt;=-4),"-10 a -4",IF(AND(AJ498&gt;=-4.5,AJ498&lt;=0),"-4,5 a 0",IF(AND(AJ498&gt;=0.5,AJ498&lt;=4.5),"0,5 a 4,5",IF(AJ498=5,"5",IF(AND(AJ498&gt;=5.5,AJ498&lt;=10),"5,5 a 10",IF(AND(AJ498&gt;=10.5,AJ498&lt;=20),"10,5 a 20","Fuera de rango"))))))))</f>
        <v>5</v>
      </c>
      <c r="AL498" s="11" t="str">
        <f aca="false">IF(AK498="","",IF(AK498="-15 a -10,5",1,IF(AK498="-10 a -4",2,IF(AK498="-4,5 a 0",3,IF(AK498="0,5 a 4,5",4,IF(AK498="5","NORMA",IF(AK498="5,5 a 10",5,IF(AK498="10,5 a 20",6,"Error"))))))))</f>
        <v>NORMA</v>
      </c>
      <c r="AM498" s="9" t="n">
        <v>0.5</v>
      </c>
      <c r="AN498" s="10" t="str">
        <f aca="false">IF(AM498="","",IF(AND(AM498&gt;=-7.5,AM498&lt;=-5.5),"-7,5 a -5,5",IF(AND(AM498&gt;=-5,AM498&lt;=-3),"-5 a -3",IF(AND(AM498&gt;=-2.5,AM498&lt;=-0.5),"-2,5 a -0,5",IF(AM498=0,"0,00",IF(AND(AM498&gt;=0.5,AM498&lt;=2.5),"0,5 a 2,5",IF(AND(AM498&gt;=3,AM498&lt;=5),"3 a 5",IF(AND(AM498&gt;=5.5,AM498&lt;=7.5),"5,5 a 7,5",IF(AND(AM498&gt;=8,AM498&lt;=10),"8 a 10","Fuera de rango")))))))))</f>
        <v>0,5 a 2,5</v>
      </c>
      <c r="AO498" s="11" t="n">
        <f aca="false">IF(AN498="","",IF(AN498="-7,5 a -5,5",1,IF(AN498="-5 a -3",2,IF(AN498="-2,5 a -0,5",3,IF(AN498="0,00","NORMA",IF(AN498="0,5 a 2,5",4,IF(AN498="3 a 5",5,IF(AN498="5,5 a 7,5",6,IF(AN498="8 a 10",7,"Error")))))))))</f>
        <v>4</v>
      </c>
      <c r="AP498" s="9" t="n">
        <v>-7</v>
      </c>
      <c r="AQ498" s="10" t="str">
        <f aca="false">IF(AP498="","",IF(AND(AP498&gt;=-20,AP498&lt;=-9.5),"-20 a -9,5",IF(AND(AP498&gt;=-9,AP498&lt;=-6.5),"-9 a -6,5",IF(AP498=-6,"-6",IF(AND(AP498&gt;=-5.5,AP498&lt;=-3),"-5,5 a -3",IF(AND(AP498&gt;=-2.5,AP498&lt;=0),"-2,5 a 0",IF(AND(AP498&gt;=0.5,AP498&lt;=3),"0,5 a 3",IF(AND(AP498&gt;=3.5,AP498&lt;=6),"3,5 a 6",IF(AND(AP498&gt;=6.5,AP498&lt;=9),"6,5 a 9",IF(AND(AP498&gt;=9.5,AP498&lt;=20),"9,5 a 20","Fuera de rango"))))))))))</f>
        <v>-9 a -6,5</v>
      </c>
      <c r="AR498" s="11" t="n">
        <f aca="false">IF(AQ498="","",IF(AQ498="-20 a -9,5",1,IF(AQ498="-9 a -6,5",2,IF(AQ498="-6","NORMA",IF(AQ498="-5,5 a -3",3,IF(AQ498="-2,5 a 0",4,IF(AQ498="0,5 a 3",5,IF(AQ498="3,5 a 6",6,IF(AQ498="6,5 a 9",7,IF(AQ498="9,5 a 20",8,""))))))))))</f>
        <v>2</v>
      </c>
      <c r="AS498" s="9" t="n">
        <v>3</v>
      </c>
      <c r="AT498" s="10" t="str">
        <f aca="false">IF(AS498="","",IF(AND(AS498&gt;=-16,AS498&lt;=-14),"-16 a -14",IF(AND(AS498&gt;=-13.5,AS498&lt;=-11.5),"-13,5 a -11,5",IF(AND(AS498&gt;=-11,AS498&lt;=-9),"-11 a -9",IF(AND(AS498&gt;=-8.5,AS498&lt;=-6.5),"-8,5 a -6,5",IF(AND(AS498&gt;=-6,AS498&lt;=-4),"-6 a -4",IF(AND(AS498&gt;=-3.5,AS498&lt;=-1.5),"-3,5 a -1,5",IF(AND(AS498&gt;=-1,AS498&lt;=1),"-1 a 1",IF(AND(AS498&gt;=1.5,AS498&lt;=3.5),"1,5 a 3,5",IF(AND(AS498&gt;=4,AS498&lt;=6),"4 a 6",IF(AND(AS498&gt;=6.5,AS498&lt;=8.5),"6,5 a 8,5",IF(AND(AS498&gt;=9,AS498&lt;=11),"9 a 11",IF(AND(AS498&gt;=11.5,AS498&lt;=13.5),"11,5 a 13,5",IF(AND(AS498&gt;=14,AS498&lt;=16),"14 a 16",IF(AND(AS498&gt;=16.5,AS498&lt;=18.5),"16,5 a 18,5",IF(AND(AS498&gt;=19,AS498&lt;=21),"19 a 21","Fuera de rango"))))))))))))))))</f>
        <v>1,5 a 3,5</v>
      </c>
      <c r="AU498" s="11" t="n">
        <f aca="false" t="array" ref="AU498">IF(AT498="","",_xlfn.IFS(AT498="-16 a -14",1,AT498="-13,5 a -11,5",2,AT498="-11 a -9",3,AT498="-8,5 a -6,5",4,AT498="-6 a -4",5,AT498="-3,5 a -1,5",6,AT498="-1 a 1",7,AT498="1,5 a 3,5",8,AT498="4 a 6","NORMA",AT498="6,5 a 8,5",9,AT498="9 a 11",10,AT498="11,5 a 13,5",11,AT498="14 a 16",12,AT498="16,5 a 18,5",13,AT498="19 a 21",14,TRUE(),""))</f>
        <v>8</v>
      </c>
      <c r="AV498" s="9" t="n">
        <v>0.25</v>
      </c>
      <c r="AW498" s="10" t="str">
        <f aca="false">IF(AV498="","",IF(AND(AV498&gt;=-1,AV498&lt;=-0.5),"-1 a -0,5",IF(AND(AV498&gt;-0.5,AV498&lt;=0),"De -0,5 a 0",IF(AND(AV498&gt;=0.25,AV498&lt;=0.75),"0,25 a 0,75",IF(AND(AV498&gt;=1,AV498&lt;=1.5),"1 a 1,5",IF(AND(AV498&gt;=1.75,AV498&lt;=2.25),"1,75 a 2,25",IF(AND(AV498&gt;=2.5,AV498&lt;=3),"2,5 a 3",IF(AND(AV498&gt;=3.25,AV498&lt;=3.75),"3,25 a 3,75","Fuera de rango"))))))))</f>
        <v>0,25 a 0,75</v>
      </c>
      <c r="AX498" s="10" t="str">
        <f aca="false">IF(AW498="","",IF(OR(AW498="-1 a -0,5",AW498="-1 a -0.5"),1,IF(OR(AW498="De -0,5 a 0",AW498="-0,5 a 0",AW498="De -0.5 a 0"),2,IF(OR(AW498="0,25 a 0,75",AW498="0.25 a 0.75"),"NORMA",IF(OR(AW498="1 a 1,5",AW498="1 a 1.5"),3,IF(OR(AW498="1,75 a 2,25",AW498="1.75 a 2.25"),4,IF(OR(AW498="2,5 a 3",AW498="2.5 a 3"),5,IF(OR(AW498="3,25 a 3,75",AW498="3.25 a 3.75"),6,""))))))))</f>
        <v>NORMA</v>
      </c>
      <c r="AY498" s="9" t="n">
        <v>-6</v>
      </c>
      <c r="AZ498" s="10" t="str">
        <f aca="false">IF(AY498="","",IF(AND(AY498&gt;=-20,AY498&lt;=-9.5),"-20 a -9,5",IF(AND(AY498&gt;=-9,AY498&lt;=-6.5),"-9 a -6,5",IF(AY498=-6,"-6",IF(AND(AY498&gt;=-5.5,AY498&lt;=-3),"-5,5 a -3",IF(AND(AY498&gt;=-2.5,AY498&lt;=0),"-2,5 a 0",IF(AND(AY498&gt;=0.5,AY498&lt;=3),"0,5 a 3",IF(AND(AY498&gt;=3.5,AY498&lt;=6),"3,5 a 6","Fuera de rango"))))))))</f>
        <v>-6</v>
      </c>
      <c r="BA498" s="11" t="str">
        <f aca="false">IF(AZ498="","",IF(AZ498="-20 a -9,5",1,IF(AZ498="-9 a -6,5",2,IF(AZ498="-6","NORMA",IF(AZ498="-5,5 a -3",3,IF(AZ498="-2,5 a 0",4,IF(AZ498="0,5 a 3",5,IF(AZ498="3,5 a 6",6,""))))))))</f>
        <v>NORMA</v>
      </c>
      <c r="BB498" s="9" t="n">
        <v>0</v>
      </c>
      <c r="BC498" s="10" t="str">
        <f aca="false" t="array" ref="BC498">IF(BB498="","",_xlfn.IFS(AND(BB498&gt;=0,BB498&lt;=2),"0 a 2",AND(BB498&gt;=2.5,BB498&lt;=4.5),"2,5 a 4,5",AND(BB498&gt;=5,BB498&lt;=7),"5 a 7",AND(BB498&gt;=7.5,BB498&lt;=9.5),"7,5 a 9,5",AND(BB498&gt;=10,BB498&lt;=12),"10 a 12",AND(BB498&gt;=12.5,BB498&lt;=14.5),"12,5 a 14,5",BB498=15,"15",AND(BB498&gt;=15.5,BB498&lt;=17.5),"15,5 a 17,5",AND(BB498&gt;=18,BB498&lt;=20),"18 a 20",AND(BB498&gt;=20.5,BB498&lt;=22.5),"20,5 a 22,5",AND(BB498&gt;=23,BB498&lt;=25),"23 a 25",TRUE(),"Fuera de rango"))</f>
        <v>0 a 2</v>
      </c>
      <c r="BD498" s="11" t="n">
        <f aca="false" t="array" ref="BD498">IF(BC498="","",_xlfn.IFS(BC498="0 a 2",1,BC498="2,5 a 4,5",2,BC498="5 a 7",3,BC498="7,5 a 9,5",4,BC498="10 a 12",5,BC498="12,5 a 14,5",6,BC498="15","NORMA",BC498="15,5 a 17,5",7,BC498="18 a 20",8,BC498="20,5 a 22,5",9,BC498="23 a 25",10,TRUE(),"Fuera de rango"))</f>
        <v>1</v>
      </c>
      <c r="BE498" s="9" t="n">
        <v>26</v>
      </c>
      <c r="BF498" s="10" t="str">
        <f aca="false">IF(BE498="","",IF(AND(BE498&gt;=-20,BE498&lt;=-10),"-20 a -10",IF(AND(BE498&gt;=-9.5,BE498&lt;=0.5),"-9,5 a 0,5",IF(AND(BE498&gt;=1,BE498&lt;=11),"1 a 11",IF(AND(BE498&gt;=11.5,BE498&lt;=20.5),"11,5 a 20,5",IF(BE498=21,"21",IF(AND(BE498&gt;=21.5,BE498&lt;=31.5),"21,5 a 31,5",IF(AND(BE498&gt;=32,BE498&lt;=42),"32 a 42","Fuera de rango"))))))))</f>
        <v>21,5 a 31,5</v>
      </c>
      <c r="BG498" s="11" t="n">
        <f aca="false">IF(BF498="","",IF(BF498="-20 a -10",1,IF(BF498="-9,5 a 0,5",2,IF(BF498="1 a 11",3,IF(BF498="11,5 a 20,5",4,IF(BF498="21","NORMA",IF(BF498="21,5 a 31,5",5,IF(BF498="32 a 42",6,""))))))))</f>
        <v>5</v>
      </c>
      <c r="BH498" s="9" t="n">
        <v>14</v>
      </c>
      <c r="BI498" s="10" t="str">
        <f aca="false">IF(BH498="","",IF(AND(BH498&gt;=-20,BH498&lt;=-15),"-20 a -15",IF(AND(BH498&gt;=-14.5,BH498&lt;=-9.5),"-14,5 a -9,5",IF(AND(BH498&gt;=-9,BH498&lt;=-4),"-9 a -4",IF(AND(BH498&gt;=-3.5,BH498&lt;=2.5),"-3,5 a 2,5",IF(AND(BH498&gt;=3,BH498&lt;=8),"3 a 8",IF(AND(BH498&gt;=8.5,BH498&lt;=14.5),"8,5 a 14,5",IF(BH498=15,"15",IF(AND(BH498&gt;=15.5,BH498&lt;=20.5),"15,5 a 20,5",IF(AND(BH498&gt;=21,BH498&lt;=26),"21 a 26","Fuera de rango"))))))))))</f>
        <v>8,5 a 14,5</v>
      </c>
      <c r="BJ498" s="11" t="n">
        <f aca="false">IF(BI498="","",IF(BI498="-20 a -15",1,IF(BI498="-14,5 a -9,5",2,IF(BI498="-9 a -4",3,IF(BI498="-3,5 a 2,5",4,IF(BI498="3 a 8",5,IF(BI498="8,5 a 14,5",6,IF(BI498="15","NORMA",IF(BI498="15,5 a 20,5",7,IF(BI498="21 a 26",8,IF(BI498="26,5 a 31,5",9,"")))))))))))</f>
        <v>6</v>
      </c>
      <c r="BK498" s="9" t="n">
        <v>0</v>
      </c>
      <c r="BL498" s="10" t="str">
        <f aca="false">IF(BK498="","",IF(AND(BK498&gt;=0,BK498&lt;=2),"0 - 2",IF(AND(BK498&gt;=2.5,BK498&lt;=4.5),"2,5 - 4,5",IF(AND(BK498&gt;=5,BK498&lt;=7),"5 - 7",IF(AND(BK498&gt;=7.5,BK498&lt;=9.5),"7,5 - 9,5",IF(AND(BK498&gt;=10,BK498&lt;=12),"10 - 12",IF(AND(BK498&gt;=12.5,BK498&lt;=13.5),"12,5 - 13,5",IF(BK498=14,"14",IF(AND(BK498&gt;=14.5,BK498&lt;=16.5),"14,5 - 16,5",IF(AND(BK498&gt;=17,BK498&lt;=19),"17 - 19",IF(AND(BK498&gt;=19.5,BK498&lt;=21.5),"19,5 - 21,5",IF(AND(BK498&gt;=22,BK498&lt;=24),"22 - 24",IF(AND(BK498&gt;=24.5,BK498&lt;=26.5),"24,5 - 26,5",IF(AND(BK498&gt;=27,BK498&lt;=29),"27 - 29",IF(AND(BK498&gt;=29.5,BK498&lt;=30),"29,5 - 30","Fuera de rango")))))))))))))))</f>
        <v>0 - 2</v>
      </c>
      <c r="BM498" s="11" t="n">
        <f aca="false">IF(BL498="","",IF(BL498="0 - 2",1,IF(BL498="2,5 - 4,5",2,IF(BL498="5 - 7",3,IF(BL498="7,5 - 9,5",4,IF(BL498="10 - 12",5,IF(BL498="12,5 - 13,5",6,IF(BL498="14","NORMA",IF(BL498="14,5 - 16,5",7,IF(BL498="17 - 19",8,IF(BL498="19,5 - 21,5",9,IF(BL498="22 - 24",10,IF(BL498="24,5 - 26,5",11,IF(BL498="27 - 29",12,IF(BL498="29,5 - 30",13,"")))))))))))))))</f>
        <v>1</v>
      </c>
      <c r="BN498" s="9" t="n">
        <v>20</v>
      </c>
      <c r="BO498" s="11" t="str">
        <f aca="false">IF(BN498="","",IF(AND(BN498&gt;=-20,BN498&lt;=-10),"-20 a -10",IF(AND(BN498&gt;=-9.5,BN498&lt;=0.5),"-9,5 a 0,5",IF(AND(BN498&gt;=1,BN498&lt;=11),"1 a 11",IF(AND(BN498&gt;=11.5,BN498&lt;=21.5),"11,5 a 21,5",IF(BN498=22,"22",IF(AND(BN498&gt;=22.5,BN498&lt;=32.5),"22,5 a 32,5",IF(AND(BN498&gt;=33,BN498&lt;=43),"33 a 43","Fuera de rango"))))))))</f>
        <v>11,5 a 21,5</v>
      </c>
      <c r="BP498" s="11" t="n">
        <f aca="false">IF(BO498="","",IF(BO498="-20 a -10",1,IF(BO498="-9,5 a 0,5",2,IF(BO498="1 a 11",3,IF(BO498="11,5 a 21,5",4,IF(BO498="22","NORMA",IF(BO498="22,5 a 32,5",5,IF(BO498="33 a 43",6,""))))))))</f>
        <v>4</v>
      </c>
      <c r="BQ498" s="9" t="n">
        <v>10</v>
      </c>
      <c r="BR498" s="10" t="str">
        <f aca="false">IF(BQ498="","",IF(AND(BQ498&gt;=-20,BQ498&lt;=-15),"-20 a -15",IF(AND(BQ498&gt;=-14.5,BQ498&lt;=-9.5),"-14,5 a -9,5",IF(AND(BQ498&gt;=-9,BQ498&lt;=-4),"-9 a -4",IF(AND(BQ498&gt;=-3.5,BQ498&lt;=2.5),"-3,5 a 2,5",IF(AND(BQ498&gt;=3,BQ498&lt;=8),"3 a 8",IF(AND(BQ498&gt;=8.5,BQ498&lt;=13.5),"8,5 a 13,5",IF(AND(BQ498&gt;=14,BQ498&lt;=17.5),"14 a 17,5",IF(BQ498=18,"18",IF(AND(BQ498&gt;=18.5,BQ498&lt;=23.5),"18,5 a 23,5",IF(AND(BQ498&gt;=24,BQ498&lt;=29),"24 a 29",IF(AND(BQ498&gt;=29.5,BQ498&lt;=34.5),"29,5 a 34,5",IF(AND(BQ498&gt;=35,BQ498&lt;=40),"35 a 40","Fuera de rango")))))))))))))</f>
        <v>8,5 a 13,5</v>
      </c>
      <c r="BS498" s="11" t="n">
        <f aca="false">IF(BR498="","",IF(BR498="-20 a -15",1,IF(BR498="-14,5 a -9,5",2,IF(BR498="-9 a -4",3,IF(BR498="-3,5 a 2,5",4,IF(BR498="3 a 8",5,IF(BR498="8,5 a 13,5",6,IF(BR498="14 a 17,5",7,IF(BR498="18","NORMA",IF(BR498="18,5 a 23,5",8,IF(BR498="24 a 29",9,IF(BR498="29,5 a 34,5",10,IF(BR498="35 a 40",11,"")))))))))))))</f>
        <v>6</v>
      </c>
      <c r="BT498" s="9" t="n">
        <v>0</v>
      </c>
      <c r="BU498" s="10" t="str">
        <f aca="false">IF(BT498="","",IF(AND(BT498&gt;=-20,BT498&lt;=-18),"-20 a -18",IF(AND(BT498&gt;=-17.5,BT498&lt;=-15.5),"-17,5 a -15,5",IF(AND(BT498&gt;=-15,BT498&lt;=-13),"-15 a -13",IF(AND(BT498&gt;=-12.5,BT498&lt;=-10.5),"-12,5 a -10,5",IF(AND(BT498&gt;=-10,BT498&lt;=-8),"-10 a -8",IF(AND(BT498&gt;=-7.5,BT498&lt;=-5.5),"-7,5 a -5,5",IF(AND(BT498&gt;=-5,BT498&lt;=-3),"-5 a -3",IF(AND(BT498&gt;=-2.5,BT498&lt;=-0.5),"-2,5 a -0,5",IF(BT498=0,"0",IF(AND(BT498&gt;=0.5,BT498&lt;=2.5),"0,5 a 2,5",IF(AND(BT498&gt;=3,BT498&lt;=5),"3 a 5",IF(AND(BT498&gt;=5.5,BT498&lt;=7.5),"5,5 a 7,5",IF(AND(BT498&gt;=8,BT498&lt;=10),"8 a 10",IF(AND(BT498&gt;=10.5,BT498&lt;=12.5),"10,5 a 12,5",IF(AND(BT498&gt;=13,BT498&lt;=15),"13 a 15",IF(AND(BT498&gt;=15.5,BT498&lt;=17.5),"15,5 a 17,5",IF(AND(BT498&gt;=18,BT498&lt;=20),"18 a 20","Fuera de rango"))))))))))))))))))</f>
        <v>0</v>
      </c>
      <c r="BV498" s="11" t="str">
        <f aca="false">IF(BT498="","",IF(BT498=0,"NORMA",IF(AND(BT498&gt;=-20,BT498&lt;=-18),2,IF(AND(BT498&gt;=-17.5,BT498&lt;=-15.5),2,IF(AND(BT498&gt;=-15,BT498&lt;=-13),3,IF(AND(BT498&gt;=-12.5,BT498&lt;=-10.5),4,IF(AND(BT498&gt;=-10,BT498&lt;=-8),5,IF(AND(BT498&gt;=-7.5,BT498&lt;=-5.5),6,IF(AND(BT498&gt;=-5,BT498&lt;=-3),7,IF(AND(BT498&gt;=-2.5,BT498&lt;=-0.5),8,IF(AND(BT498&gt;=0.5,BT498&lt;=2.5),9,IF(AND(BT498&gt;=3,BT498&lt;=5),10,IF(AND(BT498&gt;=5.5,BT498&lt;=7.5),11,IF(AND(BT498&gt;=8,BT498&lt;=10),12,IF(AND(BT498&gt;=10.5,BT498&lt;=12.5),13,IF(AND(BT498&gt;=13,BT498&lt;=15),14,IF(AND(BT498&gt;=15.5,BT498&lt;=17.5),15,IF(AND(BT498&gt;=18,BT498&lt;=20),16,"Fuera de rango"))))))))))))))))))</f>
        <v>NORMA</v>
      </c>
      <c r="BW498" s="9" t="n">
        <v>-5.5</v>
      </c>
      <c r="BX498" s="10" t="n">
        <f aca="false">18.5- (0.3*H498)</f>
        <v>8.9</v>
      </c>
      <c r="BY498" s="10" t="n">
        <f aca="false">(BW498)-(BX498)</f>
        <v>-14.4</v>
      </c>
      <c r="BZ498" s="10" t="str">
        <f aca="false">IF(BY498="","",IF(BY498&lt;-27.5,"De -30 a -28",IF(BY498&lt;-25,"De -27,5 a -25,5",IF(BY498&lt;-22.5,"De -25 a -23",IF(BY498&lt;-20,"De -22,5 a -20,5",IF(BY498&lt;-17.5,"De -20 a -18",IF(BY498&lt;-15,"De -17,5 a -15,5",IF(BY498&lt;-12.5,"De -15 a -13",IF(BY498&lt;-10,"De -12,5 a -10,5",IF(BY498&lt;-7.5,"De -10 a -8",IF(BY498&lt;-5,"De -7,5 a -5,5",IF(BY498&lt;-2.5,"De -5 a -3",IF(BY498&lt;0,"De -2,5 a -0,5",IF(BY498&lt;2.5,"De 0 a 2",IF(BY498&lt;5,"De 2,5 a 4,5",IF(BY498&lt;7.5,"De 5 a 7",IF(BY498&lt;10,"De 7,5 a 9,5",IF(BY498&lt;12.5,"De 10 a 12",IF(BY498&lt;15,"De 12,5 a 14,5",IF(BY498&lt;17.5,"De 15 a 17",IF(BY498&lt;20,"De 17,5 a 19,5",IF(BY498&lt;22.5,"De 20 a 22",IF(BY498&lt;25,"De 22,5 a 24,5",IF(BY498&lt;27.5,"De 25 a 27","De 27,5 a 30"))))))))))))))))))))))))</f>
        <v>De -15 a -13</v>
      </c>
      <c r="CA498" s="12" t="n">
        <f aca="false">IF(BY498="","",IF(BY498&lt;=-28,1,IF(BY498&lt;=-25.5,2,IF(BY498&lt;=-23,3,IF(BY498&lt;=-20.5,4,IF(BY498&lt;=-18,5,IF(BY498&lt;=-15.5,6,IF(BY498&lt;=-13,7,IF(BY498&lt;=-10.5,8,IF(BY498&lt;=-8,9,IF(BY498&lt;=-5.5,10,IF(BY498&lt;=-3,11,IF(BY498&lt;=-0.5,12,IF(BY498&lt;=2,13,IF(BY498&lt;=4.5,14,IF(BY498&lt;=7,15,IF(BY498&lt;=9.5,16,IF(BY498&lt;=12,17,IF(BY498&lt;=14.5,18,IF(BY498&lt;=17,19,IF(BY498&lt;=19.5,20,IF(BY498&lt;=22,21,IF(BY498&lt;=24.5,22,IF(BY498&lt;=27,23,IF(BY498&lt;=30,24,"Fuera de rango")))))))))))))))))))))))))</f>
        <v>7</v>
      </c>
      <c r="CB498" s="9" t="n">
        <v>-3.5</v>
      </c>
      <c r="CC498" s="10" t="n">
        <f aca="false">18.5- (0.3*H498)</f>
        <v>8.9</v>
      </c>
      <c r="CD498" s="10" t="n">
        <f aca="false">(CB498)-(CC498)</f>
        <v>-12.4</v>
      </c>
      <c r="CE498" s="10" t="str">
        <f aca="false">IF(CD498="","",IF(CD498&lt;-27.5,"De -30 a -28",IF(CD498&lt;-25,"De -27,5 a -25,5",IF(CD498&lt;-22.5,"De -25 a -23",IF(CD498&lt;-20,"De -22,5 a -20,5",IF(CD498&lt;-17.5,"De -20 a -18",IF(CD498&lt;-15,"De -17,5 a -15,5",IF(CD498&lt;-12.5,"De -15 a -13",IF(CD498&lt;-10,"De -12,5 a -10,5",IF(CD498&lt;-7.5,"De -10 a -8",IF(CD498&lt;-5,"De -7,5 a -5,5",IF(CD498&lt;-2.5,"De -5 a -3",IF(CD498&lt;0,"De -2,5 a -0,5",IF(CD498&lt;=2,"De 0 a 2",IF(CD498&lt;=4.5,"De 2,5 a 4,5",IF(CD498&lt;=7,"De 5 a 7",IF(CD498&lt;=9.5,"De 7,5 a 9,5",IF(CD498&lt;=12,"De 10 a 12",IF(CD498&lt;=14.5,"De 12,5 a 14,5",IF(CD498&lt;=17,"De 15 a 17",IF(CD498&lt;=19.5,"De 17,5 a 19,5",IF(CD498&lt;=22,"De 20 a 22",IF(CD498&lt;=24.5,"De 22,5 a 24,5",IF(CD498&lt;=27,"De 25 a 27","De 27,5 a 30"))))))))))))))))))))))))</f>
        <v>De -12,5 a -10,5</v>
      </c>
      <c r="CF498" s="12" t="n">
        <f aca="false">IF(CD498="","",IF(CD498&lt;-27.5,1,IF(CD498&lt;-25,2,IF(CD498&lt;-22.5,3,IF(CD498&lt;-20,4,IF(CD498&lt;-17.5,5,IF(CD498&lt;-15,6,IF(CD498&lt;-12.5,7,IF(CD498&lt;-10,8,IF(CD498&lt;-7.5,9,IF(CD498&lt;-5,10,IF(CD498&lt;-2.5,11,IF(CD498&lt;0,12,IF(CD498&lt;2.5,13,IF(CD498&lt;5,14,IF(CD498&lt;7.5,15,IF(CD498&lt;10,16,IF(CD498&lt;12.5,17,IF(CD498&lt;15,18,IF(CD498&lt;17.5,19,IF(CD498&lt;20,20,IF(CD498&lt;22.5,21,IF(CD498&lt;25,22,IF(CD498&lt;27.5,23,24))))))))))))))))))))))))</f>
        <v>8</v>
      </c>
      <c r="CG498" s="9" t="n">
        <v>-3</v>
      </c>
      <c r="CH498" s="10" t="str">
        <f aca="false">IF(CG498="","",IF(AND(CG498&gt;=-10,CG498&lt;=-9.5),"-10 a -9,5",IF(AND(CG498&gt;-9.5,CG498&lt;=-8.5),"-9 a -8,5",IF(AND(CG498&gt;-8.5,CG498&lt;=-7.5),"-8 a -7,5",IF(AND(CG498&gt;-7.5,CG498&lt;=-6.5),"-7 a -6,5",IF(AND(CG498&gt;-6.5,CG498&lt;=-5.5),"-6 a -5,5",IF(AND(CG498&gt;-5.5,CG498&lt;=-4.5),"-5 a -4,5",IF(AND(CG498&gt;-4.5,CG498&lt;=-3.5),"-4 a -3,5",IF(AND(CG498&gt;-3.5,CG498&lt;=-2.5),"-3 a -2,5",IF(CG498=-2.25,"-2,25",IF(AND(CG498&gt;-2.5,CG498&lt;=-1.5),"-2 a -1,5",IF(AND(CG498&gt;-1.5,CG498&lt;=-0.5),"-1 a -0,5",IF(AND(CG498&gt;-0.5,CG498&lt;=0.5),"0 a 0,5",IF(AND(CG498&gt;0.5,CG498&lt;=1.5),"1 a 1,5",IF(AND(CG498&gt;1.5,CG498&lt;=2.5),"2 a 2,5",IF(AND(CG498&gt;2.5,CG498&lt;=3.5),"3 a 3,5",IF(AND(CG498&gt;3.5,CG498&lt;=4.5),"4 a 4,5",IF(AND(CG498&gt;4.5,CG498&lt;=5.5),"5 a 5,5",IF(AND(CG498&gt;5.5,CG498&lt;=6.5),"6 a 6,5",IF(AND(CG498&gt;6.5,CG498&lt;=7.5),"7 a 7,5",IF(AND(CG498&gt;7.5,CG498&lt;=8.5),"8 a 8,5",IF(AND(CG498&gt;8.5,CG498&lt;=9.5),"9 a 9,5",IF(CG498&gt;=10,"10","Fuera de rango")))))))))))))))))))))))</f>
        <v>-3 a -2,5</v>
      </c>
      <c r="CI498" s="11" t="n">
        <f aca="false">IF(CG498="","",IF(CG498=-2.25,"NORMA",IF(CG498&lt;=-9.5,1,IF(CG498&lt;=-8.5,2,IF(CG498&lt;=-7.5,3,IF(CG498&lt;=-6.5,4,IF(CG498&lt;=-5.5,5,IF(CG498&lt;=-4.5,6,IF(CG498&lt;=-3.5,7,IF(CG498&lt;=-2.5,8,IF(CG498&lt;=-1.5,9,IF(CG498&lt;=-0.5,10,IF(CG498&lt;=0.5,11,IF(CG498&lt;=1.5,12,IF(CG498&lt;=2.5,13,IF(CG498&lt;=3.5,14,IF(CG498&lt;=4.5,15,IF(CG498&lt;=5.5,16,IF(CG498&lt;=6.5,17,IF(CG498&lt;=7.5,18,IF(CG498&lt;=8.5,19,IF(CG498&lt;=9.5,20,IF(CG498=10,21,"Fuera de rango")))))))))))))))))))))))</f>
        <v>8</v>
      </c>
      <c r="CJ498" s="9" t="n">
        <v>2.75</v>
      </c>
      <c r="CK498" s="10" t="str">
        <f aca="false">IF(CJ498="","",IF(AND(CJ498&gt;=-6,CJ498&lt;=-5.5),"-6 a -5,5",IF(AND(CJ498&gt;-5.5,CJ498&lt;=-4.5),"-5 a -4,5",IF(AND(CJ498&gt;-4.5,CJ498&lt;=-3.5),"-4 a -3,5",IF(AND(CJ498&gt;-3.5,CJ498&lt;=-2.5),"-3 a -2,5",IF(AND(CJ498&gt;-2.5,CJ498&lt;=-1.5),"-2 a -1,5",IF(AND(CJ498&gt;-1.5,CJ498&lt;=-0.5),"-1 a -0,5",IF(AND(CJ498&gt;-0.5,CJ498&lt;=0.5),"0 a 0,5",IF(AND(CJ498&gt;0.5,CJ498&lt;=1.5),"1 a 1,5",IF(AND(CJ498&gt;1.5,CJ498&lt;2.5),"2",IF(AND(CJ498&gt;=2.5,CJ498&lt;=3),"2,5 a 3",IF(AND(CJ498&gt;3,CJ498&lt;=4),"3,5 a 4",IF(AND(CJ498&gt;4,CJ498&lt;=5),"4,5 a 5",IF(AND(CJ498&gt;5,CJ498&lt;=6),"5,5 a 6",IF(AND(CJ498&gt;6,CJ498&lt;=7),"6,5 a 7",IF(AND(CJ498&gt;7,CJ498&lt;=8),"7,5 a 8",IF(AND(CJ498&gt;8,CJ498&lt;=9.5),"8,5 a 9,5",IF(CJ498=10,"10","Fuera de rango"))))))))))))))))))</f>
        <v>2,5 a 3</v>
      </c>
      <c r="CL498" s="11" t="n">
        <f aca="false">IF(CK498="","",IF(OR(CK498="-6 a -5,5",CK498="-6 - -5,5"),1,IF(OR(CK498="-5 a -4,5",CK498="-5 - -4,5"),2,IF(OR(CK498="-4 a -3,5",CK498="-4 - -3,5"),3,IF(OR(CK498="-3 a -2,5",CK498="-3 - -2,5"),4,IF(OR(CK498="-2 a -1,5",CK498="-2 - -1,5"),5,IF(OR(CK498="-1 a -0,5",CK498="-1 - -0,5"),6,IF(OR(CK498="0 a 0,5",CK498="0 - 0,5"),7,IF(OR(CK498="1 a 1,5",CK498="1 - 1,5"),8,IF(CK498="2","NORMA",IF(OR(CK498="2,5 a 3",CK498="2,5 - 3"),9,IF(OR(CK498="3,5 a 4",CK498="3,5 - 4"),10,IF(OR(CK498="4,5 a 5",CK498="4,5 - 5"),11,IF(OR(CK498="5,5 a 6",CK498="5,5 - 6"),12,IF(OR(CK498="6,5 a 7",CK498="6,5 - 7"),13,IF(OR(CK498="7,5 a 8",CK498="7,5 - 8"),14,IF(OR(CK498="8,5 a 9",CK498="8,5 - 9,5",CK498="9 a 9,5"),15,IF(CK498="10",15,IF(OR(CK498="0,5 a 1",CK498="0,5 - 1"),7,"Fuera de rango")))))))))))))))))))</f>
        <v>9</v>
      </c>
      <c r="CN498" s="10" t="str">
        <f aca="false">IF(CM498=0,"0", " ")</f>
        <v>0</v>
      </c>
      <c r="CO498" s="10" t="str">
        <f aca="false">IF(CM498&gt;0,"EME"," ")</f>
        <v> </v>
      </c>
      <c r="CQ498" s="10" t="str">
        <f aca="false">IF(CP498&gt;0,"0", " ")</f>
        <v> </v>
      </c>
      <c r="CR498" s="10" t="str">
        <f aca="false">IF(CP498&gt;0,"EME"," ")</f>
        <v> </v>
      </c>
      <c r="CS498" s="9" t="n">
        <v>0</v>
      </c>
      <c r="CV498" s="9" t="n">
        <v>0</v>
      </c>
      <c r="CY498" s="9" t="n">
        <v>-2.75</v>
      </c>
      <c r="DB498" s="9" t="n">
        <v>-2.5</v>
      </c>
      <c r="DC498" s="11" t="str">
        <f aca="false">IF(DB498&lt;0,"2"," ")</f>
        <v>2</v>
      </c>
      <c r="DD498" s="11" t="str">
        <f aca="false">IF(DB498&lt;0,"MIO"," ")</f>
        <v>MIO</v>
      </c>
      <c r="DE498" s="9" t="n">
        <v>-0.25</v>
      </c>
      <c r="DF498" s="10" t="str">
        <f aca="false">IF(DE498&lt;0,"3"," ")</f>
        <v>3</v>
      </c>
      <c r="DG498" s="10" t="str">
        <f aca="false">IF(DE498&lt;0,"AST"," ")</f>
        <v>AST</v>
      </c>
      <c r="DH498" s="9" t="n">
        <v>-0.5</v>
      </c>
      <c r="DI498" s="10" t="str">
        <f aca="false">IF(DH498&lt;0,"3"," ")</f>
        <v>3</v>
      </c>
      <c r="DJ498" s="10" t="str">
        <f aca="false">IF(DH498&lt;0,"AST"," ")</f>
        <v>AST</v>
      </c>
      <c r="DK498" s="9" t="n">
        <v>0</v>
      </c>
      <c r="DL498" s="10" t="str">
        <f aca="false">IF(DK498&gt;0,"4"," ")</f>
        <v> </v>
      </c>
      <c r="DM498" s="10" t="str">
        <f aca="false">IF(DK498&gt;0,"PRE"," ")</f>
        <v> </v>
      </c>
      <c r="DN498" s="9" t="n">
        <v>0</v>
      </c>
      <c r="DO498" s="10" t="str">
        <f aca="false">IF(DN498&gt;0,"4"," ")</f>
        <v> </v>
      </c>
      <c r="DP498" s="10" t="str">
        <f aca="false">IF(DN498&gt;0,"PRE"," ")</f>
        <v> </v>
      </c>
      <c r="DS498" s="12" t="str">
        <f aca="false">CONCATENATE(CO498,CU498,DA498,DG498,DM498)</f>
        <v> AST </v>
      </c>
      <c r="DT498" s="10" t="e">
        <f aca="false" t="array" ref="DT498">_xlfn.IFS(DS498="EME    ","0", DS498=" HIP   ","1", DS498="  MIO  ","2", DS498="   AST ","3", DS498="    PRE","4", DS498="EME   PRE","5", DS498=" HIP  PRE","6", DS498=" HIP AST ","7", DS498="  MIO PRE","8", DS498="  MIOAST ","9", DS498="   ASTPRE","10",DS498=" HIP ASTPRE","11", DS498="  MIOASTPRE","12", DS498="     ","0")</f>
        <v>#N/A</v>
      </c>
      <c r="DV498" s="1" t="e">
        <f aca="false" t="array" ref="DV498">_xlfn.IFS(DU498="SI","2", DU498="NO","1")</f>
        <v>#N/A</v>
      </c>
      <c r="DX498" s="11" t="str">
        <f aca="false">IF(DW498=0,"1","2")</f>
        <v>1</v>
      </c>
      <c r="DY498" s="11" t="str">
        <f aca="false" t="array" ref="DY498">_xlfn.IFS(DW498=0,"0", DW498=0.25, "1", DW498=0.5,"2", DW498=0.75,"3", DW498=1,"4",DW498=1.25,"5", DW498=1.5,"6", DW498=1.75,"7", DW498=2,"8")</f>
        <v>0</v>
      </c>
      <c r="EA498" s="11" t="str">
        <f aca="false">IF(DZ498=0,"1","2")</f>
        <v>1</v>
      </c>
      <c r="EB498" s="11" t="str">
        <f aca="false" t="array" ref="EB498">_xlfn.IFS(DZ498=0,"0", DZ498=0.25, "1", DZ498=0.5,"2", DZ498=0.75,"3", DZ498=1,"4",DZ498=1.25,"5", DZ498=1.5,"6", DZ498=1.75,"7", DZ498=2,"8")</f>
        <v>0</v>
      </c>
      <c r="ED498" s="10" t="str">
        <f aca="false">IF(EC498=0,"1","2")</f>
        <v>1</v>
      </c>
      <c r="EE498" s="11" t="str">
        <f aca="false" t="array" ref="EE498">_xlfn.IFS(EC498=0,"0", EC498=-0.25, "1", EC498=-0.5,"2", EC498=-0.75,"3", EC498=-1,"4",EC498=-1.25,"5", EC498=-1.5,"6", EC498=-1.75,"7", EC498=-2,"8", EC498=-2.25,"9",EC498=-2.5,"10", EC498=-2.75,"11", EC498=-3,"12", EC498=-3.25,"13", EC498=-3.5,"14", EC498=-3.75,"15",EC498=-4,"16")</f>
        <v>0</v>
      </c>
      <c r="EG498" s="10" t="str">
        <f aca="false">IF(EF498=0,"1","2")</f>
        <v>1</v>
      </c>
      <c r="EH498" s="11" t="str">
        <f aca="false" t="array" ref="EH498">_xlfn.IFS(EF498=0,"0", EF498=-0.25, "1", EF498=-0.5,"2", EF498=-0.75,"3", EF498=-1,"4",EF498=-1.25,"5", EF498=-1.5,"6", EF498=-1.75,"7", EF498=-2,"8", EF498=-2.25,"9",EF498=-2.5,"10", EF498=-2.75,"11", EF498=-3,"12", EF498=-3.25,"13", EF498=-3.5,"14", EF498=-3.75,"15",EF498=-4,"16")</f>
        <v>0</v>
      </c>
      <c r="EJ498" s="11" t="str">
        <f aca="false">IF(EI498=0,"1","2")</f>
        <v>1</v>
      </c>
      <c r="EK498" s="11" t="str">
        <f aca="false" t="array" ref="EK498">_xlfn.IFS(EI498=0,"0", EI498=-0.25, "1", EI498=-0.5,"2", EI498=-0.75,"3", EI498=-1,"4",EI498=-1.25,"5", EI498=-1.5,"6", EI498=-1.75,"7", EI498=-2,"8", EI498=-2.25,"9", EI498=-2.25,"9",EI498=-2.5,"10", EI498=-2.75,"11", EI498=-3,"12", EI498=-3.25,"13", EI498=-3.5,"14", EI498=-3.75,"15",EI498=-4,"16", EI498=0.25, "17", EI498=0.5, "18")</f>
        <v>0</v>
      </c>
      <c r="EM498" s="11" t="str">
        <f aca="false">IF(EL498=0,"1","2")</f>
        <v>1</v>
      </c>
      <c r="EN498" s="11" t="str">
        <f aca="false" t="array" ref="EN498">_xlfn.IFS(EL498=0.25,"17",EL498=0.5,"18", EL498=0,"0", EL498=-0.25, "1", EL498=-0.5,"2", EL498=-0.75,"3", EL498=-1,"4",EL498=-1.25,"5", EL498=-1.5,"6", EL498=-1.75,"7", EL498=-2,"8",EL498= -2.25,"9",EL498=-2.5,"10",EL498= -2.75,"11",EL498= -3,"12",EL498= -3.25,"13",EL498= -3.5,"14",EL498= -3.75,"15",EL498=-4,"16")</f>
        <v>0</v>
      </c>
      <c r="EP498" s="11" t="str">
        <f aca="false">IF(EO498=0,"1","2")</f>
        <v>1</v>
      </c>
      <c r="EQ498" s="11" t="str">
        <f aca="false" t="array" ref="EQ498">_xlfn.IFS(EO498=0,"0", EO498=0.25, "1", EO498=0.5,"2", EO498=0.75,"3", EO498=1,"4",EO498=1.25,"5", EO498=1.5,"6", EO498=1.75,"7", EO498=2,"8", EO498=2.25,"9", EO498=2.25,"9",EO498=2.5,"10", EO498=2.75,"11", EO498=3,"12", EO498=3.25,"13", EO498=3.5,"14", EO498=3.75,"15",EO498=4,"16", EO498=-0.25, "17", bq=-0.5, "18")</f>
        <v>0</v>
      </c>
      <c r="ES498" s="11" t="str">
        <f aca="false">IF(ER498=0,"1","2")</f>
        <v>1</v>
      </c>
      <c r="ET498" s="11" t="str">
        <f aca="false" t="array" ref="ET498">_xlfn.IFS(ER498=0,"0", ER498=0.25, "1", ER498=0.5,"2", ER498=0.75,"3", ER498=1,"4",ER498=1.25,"5", ER498=1.5,"6", ER498=1.75,"7", ER498=2,"8", ER498=2.25,"9", ER498=2.25,"9",ER498=2.5,"10", ER498=2.75,"11", ER498=3,"12", ER498=3.25,"13", ER498=3.5,"14", ER498=3.75,"15",ER498=4,"16", ER498=-0.25, "17", bq=-0.5, "18")</f>
        <v>0</v>
      </c>
      <c r="EV498" s="14" t="e">
        <f aca="false">VLOOKUP(EU498,LEYENDA!$G$2:$H$8,2,TRUE())</f>
        <v>#N/A</v>
      </c>
      <c r="EW498" s="14" t="e">
        <f aca="false" t="array" ref="EW498">_xlfn.IFS(EV498="0-5","1", EV498="6-12","2", EV498="13-18","3", EV498="19-24","4", EV498="25-36","5", EV498="37-48","6", EV498="49-60","7")</f>
        <v>#N/A</v>
      </c>
    </row>
    <row r="499" customFormat="false" ht="13.5" hidden="false" customHeight="false" outlineLevel="0" collapsed="false">
      <c r="A499" s="1" t="n">
        <v>180</v>
      </c>
      <c r="B499" s="2" t="n">
        <v>1</v>
      </c>
      <c r="C499" s="33" t="n">
        <v>34672</v>
      </c>
      <c r="E499" s="5" t="str">
        <f aca="false">VLOOKUP(A499,'286'!$A$3:$J$6279,10,FALSE())</f>
        <v>KLOTZ, SUSANNE</v>
      </c>
      <c r="F499" s="4" t="str">
        <f aca="false">VLOOKUP(A499,'286'!$A$3:$I$1768,3,FALSE())</f>
        <v>KLOTZSU</v>
      </c>
      <c r="G499" s="6" t="n">
        <f aca="false">VLOOKUP(A499,'286'!$A$3:$I$1768,4,FALSE())</f>
        <v>34672</v>
      </c>
      <c r="H499" s="7" t="n">
        <f aca="false">YEAR(C499)-YEAR(G499)</f>
        <v>0</v>
      </c>
      <c r="I499" s="1" t="str">
        <f aca="false">VLOOKUP(H499,LEYENDA!$C$2:$D$6,2,TRUE())</f>
        <v>0-12</v>
      </c>
      <c r="J499" s="5" t="str">
        <f aca="false">VLOOKUP(A499,'286'!$A$3:$I$1768,7,FALSE())</f>
        <v>M</v>
      </c>
      <c r="K499" s="8" t="n">
        <f aca="false">VLOOKUP(A499,'286'!$A$3:$I$1768,2,FALSE())</f>
        <v>0</v>
      </c>
      <c r="L499" s="4" t="str">
        <f aca="false">VLOOKUP(A499,'286'!$A$3:$I$1768,8,FALSE())</f>
        <v>D</v>
      </c>
      <c r="M499" s="4" t="str">
        <f aca="false">VLOOKUP(A499,'286'!$A$3:$I$1768,9,FALSE())</f>
        <v>D</v>
      </c>
      <c r="N499" s="8" t="str">
        <f aca="false">IF(R499=O499, "MISMA","CONTRARIA")</f>
        <v>MISMA</v>
      </c>
      <c r="O499" s="8" t="str">
        <f aca="false" t="array" ref="O499">_xlfn.IFS(L499="D","1", L499="I","2")</f>
        <v>1</v>
      </c>
      <c r="P499" s="8" t="e">
        <f aca="false" t="array" ref="P499">_xlfn.IFS(K499="OD","1", K499="OI","2")</f>
        <v>#N/A</v>
      </c>
      <c r="Q499" s="1" t="str">
        <f aca="false" t="array" ref="Q499">_xlfn.IFS(J499="M","1", J499="H","2")</f>
        <v>1</v>
      </c>
      <c r="R499" s="8" t="str">
        <f aca="false" t="array" ref="R499">_xlfn.IFS(M499="D","1", M499="I","2")</f>
        <v>1</v>
      </c>
      <c r="S499" s="1" t="str">
        <f aca="false" t="array" ref="S499">_xlfn.IFS(N499="CONTRARIA", "1",N499= "MISMA","2")</f>
        <v>2</v>
      </c>
      <c r="T499" s="1" t="str">
        <f aca="false" t="array" ref="T499">_xlfn.IFS(I499="0-12","1", I499="13-24","2", I499="25-40","3", I499="41-60","4", I499="61-100","5")</f>
        <v>1</v>
      </c>
      <c r="U499" s="9" t="n">
        <v>3</v>
      </c>
      <c r="V499" s="10" t="str">
        <f aca="false">IF(U499="","",IF(AND(U499&gt;=-9,U499&lt;=-6.5),"-9 a -6,5",IF(AND(U499&gt;=-6,U499&lt;=-3.5),"-6 a -3,5",IF(AND(U499&gt;=-3,U499&lt;=-1),"-3 a -1",IF(U499=-0.5,"-0,5",IF(AND(U499&gt;=0,U499&lt;=2.5),"0 a 2,5",IF(AND(U499&gt;=3,U499&lt;=5.5),"3 a 5,5",IF(AND(U499&gt;=6,U499&lt;=8.5),"6 a 8,5",IF(AND(U499&gt;=9,U499&lt;=20),"9 a 20","Fuera de rango")))))))))</f>
        <v>3 a 5,5</v>
      </c>
      <c r="W499" s="11" t="n">
        <f aca="false">IF(V499="","",IF(V499="-9 a -6,5",2,IF(V499="-6 a -3,5",3,IF(V499="-3 a -1",4,IF(V499="-0,5","NORMA",IF(V499="0 a 2,5",5,IF(V499="3 a 5,5",6,IF(V499="6 a 8,5",7,IF(V499="9 a 20",8,"Fuera de rango")))))))))</f>
        <v>6</v>
      </c>
      <c r="X499" s="9" t="n">
        <v>0</v>
      </c>
      <c r="Y499" s="11" t="str">
        <f aca="false">IF(X499="","",IF(AND(X499&gt;=0,X499&lt;=4),"0 a 4",IF(AND(X499&gt;=4.5,X499&lt;=8.5),"4,5 a 8,5",IF(X499=9,"9",IF(AND(X499&gt;=9.5,X499&lt;=13),"9,5 a 13",IF(AND(X499&gt;=13.5,X499&lt;=20),"13,5 a 20",IF(AND(X499&gt;=20.5,X499&lt;=35),"20,5 a 35","Fuera de rango")))))))</f>
        <v>0 a 4</v>
      </c>
      <c r="Z499" s="11" t="n">
        <f aca="false">IF(Y499="","",IF(Y499="0 a 4",1,IF(Y499="4,5 a 8,5",2,IF(Y499="9","NORMA",IF(Y499="9,5 a 13",3,IF(Y499="13,5 a 20",4,IF(Y499="20,5 a 35",5,"Fuera de rango")))))))</f>
        <v>1</v>
      </c>
      <c r="AA499" s="9" t="n">
        <v>24</v>
      </c>
      <c r="AB499" s="10" t="str">
        <f aca="false">IF(AA499="","",IF(AND(AA499&gt;=0,AA499&lt;=9),"0 a 9",IF(AND(AA499&gt;=9.5,AA499&lt;=18.5),"9,5 a 18,5",IF(AA499=19,"19",IF(AND(AA499&gt;=19.5,AA499&lt;=28),"19,5 a 28",IF(AND(AA499&gt;=28.5,AA499&lt;=40),"28,5 a 40","Fuera de rango"))))))</f>
        <v>19,5 a 28</v>
      </c>
      <c r="AC499" s="11" t="n">
        <f aca="false" t="array" ref="AC499">_xlfn.IFS(AB499="","",AB499="0 a 9",1,AB499="9,5 a 18,5",2,AB499="19","NORMA",AB499="19,5 a 28",3,AB499="28,5 a 40",4,TRUE(),"Fuera de rango")</f>
        <v>3</v>
      </c>
      <c r="AD499" s="9" t="n">
        <v>10</v>
      </c>
      <c r="AE499" s="10" t="str">
        <f aca="false">IF(AD499="","",IF(AND(AD499&gt;=-10,AD499&lt;=0),"De -10 a 0",IF(AND(AD499&gt;=0.5,AD499&lt;=9.5),"0,5 a 9,5",IF(AD499=10,"10",IF(AND(AD499&gt;=10.5,AD499&lt;=20),"10,5 a 20",IF(AND(AD499&gt;=20.5,AD499&lt;=40),"20,5 a 40","Fuera de rango"))))))</f>
        <v>10</v>
      </c>
      <c r="AF499" s="12" t="str">
        <f aca="false">IF(AD499="","",IF(AND(AD499&gt;=-10,AD499&lt;=0),1,IF(AND(AD499&gt;=0.5,AD499&lt;=9.5),2,IF(AD499=10,"NORMA",IF(AND(AD499&gt;=10.5,AD499&lt;=20),3,IF(AND(AD499&gt;=20.5,AD499&lt;=40),4,""))))))</f>
        <v>NORMA</v>
      </c>
      <c r="AG499" s="9" t="n">
        <v>9</v>
      </c>
      <c r="AH499" s="10" t="str">
        <f aca="false">IF(AG499="","",IF(AND(AG499&gt;=0,AG499&lt;=4),"0 a 4",IF(AND(AG499&gt;=4.5,AG499&lt;=8.5),"4,5 a 8,5",IF(AG499=9,"9",IF(AND(AG499&gt;=9.5,AG499&lt;=13),"9,5 a 13",IF(AND(AG499&gt;=13.5,AG499&lt;=25),"13,5 a 25","Fuera de rango"))))))</f>
        <v>9</v>
      </c>
      <c r="AI499" s="10" t="str">
        <f aca="false">IF(AH499="","",IF(AH499="0 a 4",1,IF(AH499="4,5 a 8,5",2,IF(AH499="9","NORMA",IF(AH499="9,5 a 13",3,IF(AH499="13,5 a 25",4,""))))))</f>
        <v>NORMA</v>
      </c>
      <c r="AJ499" s="9" t="n">
        <v>5</v>
      </c>
      <c r="AK499" s="10" t="str">
        <f aca="false">IF(AJ499="","",IF(AND(AJ499&gt;=-15,AJ499&lt;=-10.5),"-15 a -10,5",IF(AND(AJ499&gt;=-10,AJ499&lt;=-4),"-10 a -4",IF(AND(AJ499&gt;=-4.5,AJ499&lt;=0),"-4,5 a 0",IF(AND(AJ499&gt;=0.5,AJ499&lt;=4.5),"0,5 a 4,5",IF(AJ499=5,"5",IF(AND(AJ499&gt;=5.5,AJ499&lt;=10),"5,5 a 10",IF(AND(AJ499&gt;=10.5,AJ499&lt;=20),"10,5 a 20","Fuera de rango"))))))))</f>
        <v>5</v>
      </c>
      <c r="AL499" s="11" t="str">
        <f aca="false">IF(AK499="","",IF(AK499="-15 a -10,5",1,IF(AK499="-10 a -4",2,IF(AK499="-4,5 a 0",3,IF(AK499="0,5 a 4,5",4,IF(AK499="5","NORMA",IF(AK499="5,5 a 10",5,IF(AK499="10,5 a 20",6,"Error"))))))))</f>
        <v>NORMA</v>
      </c>
      <c r="AM499" s="9" t="n">
        <v>0</v>
      </c>
      <c r="AN499" s="10" t="str">
        <f aca="false">IF(AM499="","",IF(AND(AM499&gt;=-7.5,AM499&lt;=-5.5),"-7,5 a -5,5",IF(AND(AM499&gt;=-5,AM499&lt;=-3),"-5 a -3",IF(AND(AM499&gt;=-2.5,AM499&lt;=-0.5),"-2,5 a -0,5",IF(AM499=0,"0,00",IF(AND(AM499&gt;=0.5,AM499&lt;=2.5),"0,5 a 2,5",IF(AND(AM499&gt;=3,AM499&lt;=5),"3 a 5",IF(AND(AM499&gt;=5.5,AM499&lt;=7.5),"5,5 a 7,5",IF(AND(AM499&gt;=8,AM499&lt;=10),"8 a 10","Fuera de rango")))))))))</f>
        <v>0,00</v>
      </c>
      <c r="AO499" s="11" t="str">
        <f aca="false">IF(AN499="","",IF(AN499="-7,5 a -5,5",1,IF(AN499="-5 a -3",2,IF(AN499="-2,5 a -0,5",3,IF(AN499="0,00","NORMA",IF(AN499="0,5 a 2,5",4,IF(AN499="3 a 5",5,IF(AN499="5,5 a 7,5",6,IF(AN499="8 a 10",7,"Error")))))))))</f>
        <v>NORMA</v>
      </c>
      <c r="AP499" s="9" t="n">
        <v>1</v>
      </c>
      <c r="AQ499" s="10" t="str">
        <f aca="false">IF(AP499="","",IF(AND(AP499&gt;=-20,AP499&lt;=-9.5),"-20 a -9,5",IF(AND(AP499&gt;=-9,AP499&lt;=-6.5),"-9 a -6,5",IF(AP499=-6,"-6",IF(AND(AP499&gt;=-5.5,AP499&lt;=-3),"-5,5 a -3",IF(AND(AP499&gt;=-2.5,AP499&lt;=0),"-2,5 a 0",IF(AND(AP499&gt;=0.5,AP499&lt;=3),"0,5 a 3",IF(AND(AP499&gt;=3.5,AP499&lt;=6),"3,5 a 6",IF(AND(AP499&gt;=6.5,AP499&lt;=9),"6,5 a 9",IF(AND(AP499&gt;=9.5,AP499&lt;=20),"9,5 a 20","Fuera de rango"))))))))))</f>
        <v>0,5 a 3</v>
      </c>
      <c r="AR499" s="11" t="n">
        <f aca="false">IF(AQ499="","",IF(AQ499="-20 a -9,5",1,IF(AQ499="-9 a -6,5",2,IF(AQ499="-6","NORMA",IF(AQ499="-5,5 a -3",3,IF(AQ499="-2,5 a 0",4,IF(AQ499="0,5 a 3",5,IF(AQ499="3,5 a 6",6,IF(AQ499="6,5 a 9",7,IF(AQ499="9,5 a 20",8,""))))))))))</f>
        <v>5</v>
      </c>
      <c r="AS499" s="9" t="n">
        <v>6</v>
      </c>
      <c r="AT499" s="10" t="str">
        <f aca="false">IF(AS499="","",IF(AND(AS499&gt;=-16,AS499&lt;=-14),"-16 a -14",IF(AND(AS499&gt;=-13.5,AS499&lt;=-11.5),"-13,5 a -11,5",IF(AND(AS499&gt;=-11,AS499&lt;=-9),"-11 a -9",IF(AND(AS499&gt;=-8.5,AS499&lt;=-6.5),"-8,5 a -6,5",IF(AND(AS499&gt;=-6,AS499&lt;=-4),"-6 a -4",IF(AND(AS499&gt;=-3.5,AS499&lt;=-1.5),"-3,5 a -1,5",IF(AND(AS499&gt;=-1,AS499&lt;=1),"-1 a 1",IF(AND(AS499&gt;=1.5,AS499&lt;=3.5),"1,5 a 3,5",IF(AND(AS499&gt;=4,AS499&lt;=6),"4 a 6",IF(AND(AS499&gt;=6.5,AS499&lt;=8.5),"6,5 a 8,5",IF(AND(AS499&gt;=9,AS499&lt;=11),"9 a 11",IF(AND(AS499&gt;=11.5,AS499&lt;=13.5),"11,5 a 13,5",IF(AND(AS499&gt;=14,AS499&lt;=16),"14 a 16",IF(AND(AS499&gt;=16.5,AS499&lt;=18.5),"16,5 a 18,5",IF(AND(AS499&gt;=19,AS499&lt;=21),"19 a 21","Fuera de rango"))))))))))))))))</f>
        <v>4 a 6</v>
      </c>
      <c r="AU499" s="11" t="str">
        <f aca="false" t="array" ref="AU499">IF(AT499="","",_xlfn.IFS(AT499="-16 a -14",1,AT499="-13,5 a -11,5",2,AT499="-11 a -9",3,AT499="-8,5 a -6,5",4,AT499="-6 a -4",5,AT499="-3,5 a -1,5",6,AT499="-1 a 1",7,AT499="1,5 a 3,5",8,AT499="4 a 6","NORMA",AT499="6,5 a 8,5",9,AT499="9 a 11",10,AT499="11,5 a 13,5",11,AT499="14 a 16",12,AT499="16,5 a 18,5",13,AT499="19 a 21",14,TRUE(),""))</f>
        <v>NORMA</v>
      </c>
      <c r="AV499" s="9" t="n">
        <v>0</v>
      </c>
      <c r="AW499" s="10" t="str">
        <f aca="false">IF(AV499="","",IF(AND(AV499&gt;=-1,AV499&lt;=-0.5),"-1 a -0,5",IF(AND(AV499&gt;-0.5,AV499&lt;=0),"De -0,5 a 0",IF(AND(AV499&gt;=0.25,AV499&lt;=0.75),"0,25 a 0,75",IF(AND(AV499&gt;=1,AV499&lt;=1.5),"1 a 1,5",IF(AND(AV499&gt;=1.75,AV499&lt;=2.25),"1,75 a 2,25",IF(AND(AV499&gt;=2.5,AV499&lt;=3),"2,5 a 3",IF(AND(AV499&gt;=3.25,AV499&lt;=3.75),"3,25 a 3,75","Fuera de rango"))))))))</f>
        <v>De -0,5 a 0</v>
      </c>
      <c r="AX499" s="10" t="n">
        <f aca="false">IF(AW499="","",IF(OR(AW499="-1 a -0,5",AW499="-1 a -0.5"),1,IF(OR(AW499="De -0,5 a 0",AW499="-0,5 a 0",AW499="De -0.5 a 0"),2,IF(OR(AW499="0,25 a 0,75",AW499="0.25 a 0.75"),"NORMA",IF(OR(AW499="1 a 1,5",AW499="1 a 1.5"),3,IF(OR(AW499="1,75 a 2,25",AW499="1.75 a 2.25"),4,IF(OR(AW499="2,5 a 3",AW499="2.5 a 3"),5,IF(OR(AW499="3,25 a 3,75",AW499="3.25 a 3.75"),6,""))))))))</f>
        <v>2</v>
      </c>
      <c r="AY499" s="9" t="n">
        <v>1</v>
      </c>
      <c r="AZ499" s="10" t="str">
        <f aca="false">IF(AY499="","",IF(AND(AY499&gt;=-20,AY499&lt;=-9.5),"-20 a -9,5",IF(AND(AY499&gt;=-9,AY499&lt;=-6.5),"-9 a -6,5",IF(AY499=-6,"-6",IF(AND(AY499&gt;=-5.5,AY499&lt;=-3),"-5,5 a -3",IF(AND(AY499&gt;=-2.5,AY499&lt;=0),"-2,5 a 0",IF(AND(AY499&gt;=0.5,AY499&lt;=3),"0,5 a 3",IF(AND(AY499&gt;=3.5,AY499&lt;=6),"3,5 a 6","Fuera de rango"))))))))</f>
        <v>0,5 a 3</v>
      </c>
      <c r="BA499" s="11" t="n">
        <f aca="false">IF(AZ499="","",IF(AZ499="-20 a -9,5",1,IF(AZ499="-9 a -6,5",2,IF(AZ499="-6","NORMA",IF(AZ499="-5,5 a -3",3,IF(AZ499="-2,5 a 0",4,IF(AZ499="0,5 a 3",5,IF(AZ499="3,5 a 6",6,""))))))))</f>
        <v>5</v>
      </c>
      <c r="BB499" s="9" t="n">
        <v>0</v>
      </c>
      <c r="BC499" s="10" t="str">
        <f aca="false" t="array" ref="BC499">IF(BB499="","",_xlfn.IFS(AND(BB499&gt;=0,BB499&lt;=2),"0 a 2",AND(BB499&gt;=2.5,BB499&lt;=4.5),"2,5 a 4,5",AND(BB499&gt;=5,BB499&lt;=7),"5 a 7",AND(BB499&gt;=7.5,BB499&lt;=9.5),"7,5 a 9,5",AND(BB499&gt;=10,BB499&lt;=12),"10 a 12",AND(BB499&gt;=12.5,BB499&lt;=14.5),"12,5 a 14,5",BB499=15,"15",AND(BB499&gt;=15.5,BB499&lt;=17.5),"15,5 a 17,5",AND(BB499&gt;=18,BB499&lt;=20),"18 a 20",AND(BB499&gt;=20.5,BB499&lt;=22.5),"20,5 a 22,5",AND(BB499&gt;=23,BB499&lt;=25),"23 a 25",TRUE(),"Fuera de rango"))</f>
        <v>0 a 2</v>
      </c>
      <c r="BD499" s="11" t="n">
        <f aca="false" t="array" ref="BD499">IF(BC499="","",_xlfn.IFS(BC499="0 a 2",1,BC499="2,5 a 4,5",2,BC499="5 a 7",3,BC499="7,5 a 9,5",4,BC499="10 a 12",5,BC499="12,5 a 14,5",6,BC499="15","NORMA",BC499="15,5 a 17,5",7,BC499="18 a 20",8,BC499="20,5 a 22,5",9,BC499="23 a 25",10,TRUE(),"Fuera de rango"))</f>
        <v>1</v>
      </c>
      <c r="BE499" s="9" t="n">
        <v>24</v>
      </c>
      <c r="BF499" s="10" t="str">
        <f aca="false">IF(BE499="","",IF(AND(BE499&gt;=-20,BE499&lt;=-10),"-20 a -10",IF(AND(BE499&gt;=-9.5,BE499&lt;=0.5),"-9,5 a 0,5",IF(AND(BE499&gt;=1,BE499&lt;=11),"1 a 11",IF(AND(BE499&gt;=11.5,BE499&lt;=20.5),"11,5 a 20,5",IF(BE499=21,"21",IF(AND(BE499&gt;=21.5,BE499&lt;=31.5),"21,5 a 31,5",IF(AND(BE499&gt;=32,BE499&lt;=42),"32 a 42","Fuera de rango"))))))))</f>
        <v>21,5 a 31,5</v>
      </c>
      <c r="BG499" s="11" t="n">
        <f aca="false">IF(BF499="","",IF(BF499="-20 a -10",1,IF(BF499="-9,5 a 0,5",2,IF(BF499="1 a 11",3,IF(BF499="11,5 a 20,5",4,IF(BF499="21","NORMA",IF(BF499="21,5 a 31,5",5,IF(BF499="32 a 42",6,""))))))))</f>
        <v>5</v>
      </c>
      <c r="BH499" s="9" t="n">
        <v>18</v>
      </c>
      <c r="BI499" s="10" t="str">
        <f aca="false">IF(BH499="","",IF(AND(BH499&gt;=-20,BH499&lt;=-15),"-20 a -15",IF(AND(BH499&gt;=-14.5,BH499&lt;=-9.5),"-14,5 a -9,5",IF(AND(BH499&gt;=-9,BH499&lt;=-4),"-9 a -4",IF(AND(BH499&gt;=-3.5,BH499&lt;=2.5),"-3,5 a 2,5",IF(AND(BH499&gt;=3,BH499&lt;=8),"3 a 8",IF(AND(BH499&gt;=8.5,BH499&lt;=14.5),"8,5 a 14,5",IF(BH499=15,"15",IF(AND(BH499&gt;=15.5,BH499&lt;=20.5),"15,5 a 20,5",IF(AND(BH499&gt;=21,BH499&lt;=26),"21 a 26","Fuera de rango"))))))))))</f>
        <v>15,5 a 20,5</v>
      </c>
      <c r="BJ499" s="11" t="n">
        <f aca="false">IF(BI499="","",IF(BI499="-20 a -15",1,IF(BI499="-14,5 a -9,5",2,IF(BI499="-9 a -4",3,IF(BI499="-3,5 a 2,5",4,IF(BI499="3 a 8",5,IF(BI499="8,5 a 14,5",6,IF(BI499="15","NORMA",IF(BI499="15,5 a 20,5",7,IF(BI499="21 a 26",8,IF(BI499="26,5 a 31,5",9,"")))))))))))</f>
        <v>7</v>
      </c>
      <c r="BK499" s="9" t="n">
        <v>0</v>
      </c>
      <c r="BL499" s="10" t="str">
        <f aca="false">IF(BK499="","",IF(AND(BK499&gt;=0,BK499&lt;=2),"0 - 2",IF(AND(BK499&gt;=2.5,BK499&lt;=4.5),"2,5 - 4,5",IF(AND(BK499&gt;=5,BK499&lt;=7),"5 - 7",IF(AND(BK499&gt;=7.5,BK499&lt;=9.5),"7,5 - 9,5",IF(AND(BK499&gt;=10,BK499&lt;=12),"10 - 12",IF(AND(BK499&gt;=12.5,BK499&lt;=13.5),"12,5 - 13,5",IF(BK499=14,"14",IF(AND(BK499&gt;=14.5,BK499&lt;=16.5),"14,5 - 16,5",IF(AND(BK499&gt;=17,BK499&lt;=19),"17 - 19",IF(AND(BK499&gt;=19.5,BK499&lt;=21.5),"19,5 - 21,5",IF(AND(BK499&gt;=22,BK499&lt;=24),"22 - 24",IF(AND(BK499&gt;=24.5,BK499&lt;=26.5),"24,5 - 26,5",IF(AND(BK499&gt;=27,BK499&lt;=29),"27 - 29",IF(AND(BK499&gt;=29.5,BK499&lt;=30),"29,5 - 30","Fuera de rango")))))))))))))))</f>
        <v>0 - 2</v>
      </c>
      <c r="BM499" s="11" t="n">
        <f aca="false">IF(BL499="","",IF(BL499="0 - 2",1,IF(BL499="2,5 - 4,5",2,IF(BL499="5 - 7",3,IF(BL499="7,5 - 9,5",4,IF(BL499="10 - 12",5,IF(BL499="12,5 - 13,5",6,IF(BL499="14","NORMA",IF(BL499="14,5 - 16,5",7,IF(BL499="17 - 19",8,IF(BL499="19,5 - 21,5",9,IF(BL499="22 - 24",10,IF(BL499="24,5 - 26,5",11,IF(BL499="27 - 29",12,IF(BL499="29,5 - 30",13,"")))))))))))))))</f>
        <v>1</v>
      </c>
      <c r="BN499" s="9" t="n">
        <v>6</v>
      </c>
      <c r="BO499" s="11" t="str">
        <f aca="false">IF(BN499="","",IF(AND(BN499&gt;=-20,BN499&lt;=-10),"-20 a -10",IF(AND(BN499&gt;=-9.5,BN499&lt;=0.5),"-9,5 a 0,5",IF(AND(BN499&gt;=1,BN499&lt;=11),"1 a 11",IF(AND(BN499&gt;=11.5,BN499&lt;=21.5),"11,5 a 21,5",IF(BN499=22,"22",IF(AND(BN499&gt;=22.5,BN499&lt;=32.5),"22,5 a 32,5",IF(AND(BN499&gt;=33,BN499&lt;=43),"33 a 43","Fuera de rango"))))))))</f>
        <v>1 a 11</v>
      </c>
      <c r="BP499" s="11" t="n">
        <f aca="false">IF(BO499="","",IF(BO499="-20 a -10",1,IF(BO499="-9,5 a 0,5",2,IF(BO499="1 a 11",3,IF(BO499="11,5 a 21,5",4,IF(BO499="22","NORMA",IF(BO499="22,5 a 32,5",5,IF(BO499="33 a 43",6,""))))))))</f>
        <v>3</v>
      </c>
      <c r="BQ499" s="9" t="n">
        <v>0</v>
      </c>
      <c r="BR499" s="10" t="str">
        <f aca="false">IF(BQ499="","",IF(AND(BQ499&gt;=-20,BQ499&lt;=-15),"-20 a -15",IF(AND(BQ499&gt;=-14.5,BQ499&lt;=-9.5),"-14,5 a -9,5",IF(AND(BQ499&gt;=-9,BQ499&lt;=-4),"-9 a -4",IF(AND(BQ499&gt;=-3.5,BQ499&lt;=2.5),"-3,5 a 2,5",IF(AND(BQ499&gt;=3,BQ499&lt;=8),"3 a 8",IF(AND(BQ499&gt;=8.5,BQ499&lt;=13.5),"8,5 a 13,5",IF(AND(BQ499&gt;=14,BQ499&lt;=17.5),"14 a 17,5",IF(BQ499=18,"18",IF(AND(BQ499&gt;=18.5,BQ499&lt;=23.5),"18,5 a 23,5",IF(AND(BQ499&gt;=24,BQ499&lt;=29),"24 a 29",IF(AND(BQ499&gt;=29.5,BQ499&lt;=34.5),"29,5 a 34,5",IF(AND(BQ499&gt;=35,BQ499&lt;=40),"35 a 40","Fuera de rango")))))))))))))</f>
        <v>-3,5 a 2,5</v>
      </c>
      <c r="BS499" s="11" t="n">
        <f aca="false">IF(BR499="","",IF(BR499="-20 a -15",1,IF(BR499="-14,5 a -9,5",2,IF(BR499="-9 a -4",3,IF(BR499="-3,5 a 2,5",4,IF(BR499="3 a 8",5,IF(BR499="8,5 a 13,5",6,IF(BR499="14 a 17,5",7,IF(BR499="18","NORMA",IF(BR499="18,5 a 23,5",8,IF(BR499="24 a 29",9,IF(BR499="29,5 a 34,5",10,IF(BR499="35 a 40",11,"")))))))))))))</f>
        <v>4</v>
      </c>
      <c r="BT499" s="9" t="n">
        <v>0</v>
      </c>
      <c r="BU499" s="10" t="str">
        <f aca="false">IF(BT499="","",IF(AND(BT499&gt;=-20,BT499&lt;=-18),"-20 a -18",IF(AND(BT499&gt;=-17.5,BT499&lt;=-15.5),"-17,5 a -15,5",IF(AND(BT499&gt;=-15,BT499&lt;=-13),"-15 a -13",IF(AND(BT499&gt;=-12.5,BT499&lt;=-10.5),"-12,5 a -10,5",IF(AND(BT499&gt;=-10,BT499&lt;=-8),"-10 a -8",IF(AND(BT499&gt;=-7.5,BT499&lt;=-5.5),"-7,5 a -5,5",IF(AND(BT499&gt;=-5,BT499&lt;=-3),"-5 a -3",IF(AND(BT499&gt;=-2.5,BT499&lt;=-0.5),"-2,5 a -0,5",IF(BT499=0,"0",IF(AND(BT499&gt;=0.5,BT499&lt;=2.5),"0,5 a 2,5",IF(AND(BT499&gt;=3,BT499&lt;=5),"3 a 5",IF(AND(BT499&gt;=5.5,BT499&lt;=7.5),"5,5 a 7,5",IF(AND(BT499&gt;=8,BT499&lt;=10),"8 a 10",IF(AND(BT499&gt;=10.5,BT499&lt;=12.5),"10,5 a 12,5",IF(AND(BT499&gt;=13,BT499&lt;=15),"13 a 15",IF(AND(BT499&gt;=15.5,BT499&lt;=17.5),"15,5 a 17,5",IF(AND(BT499&gt;=18,BT499&lt;=20),"18 a 20","Fuera de rango"))))))))))))))))))</f>
        <v>0</v>
      </c>
      <c r="BV499" s="11" t="str">
        <f aca="false">IF(BT499="","",IF(BT499=0,"NORMA",IF(AND(BT499&gt;=-20,BT499&lt;=-18),2,IF(AND(BT499&gt;=-17.5,BT499&lt;=-15.5),2,IF(AND(BT499&gt;=-15,BT499&lt;=-13),3,IF(AND(BT499&gt;=-12.5,BT499&lt;=-10.5),4,IF(AND(BT499&gt;=-10,BT499&lt;=-8),5,IF(AND(BT499&gt;=-7.5,BT499&lt;=-5.5),6,IF(AND(BT499&gt;=-5,BT499&lt;=-3),7,IF(AND(BT499&gt;=-2.5,BT499&lt;=-0.5),8,IF(AND(BT499&gt;=0.5,BT499&lt;=2.5),9,IF(AND(BT499&gt;=3,BT499&lt;=5),10,IF(AND(BT499&gt;=5.5,BT499&lt;=7.5),11,IF(AND(BT499&gt;=8,BT499&lt;=10),12,IF(AND(BT499&gt;=10.5,BT499&lt;=12.5),13,IF(AND(BT499&gt;=13,BT499&lt;=15),14,IF(AND(BT499&gt;=15.5,BT499&lt;=17.5),15,IF(AND(BT499&gt;=18,BT499&lt;=20),16,"Fuera de rango"))))))))))))))))))</f>
        <v>NORMA</v>
      </c>
      <c r="BW499" s="9" t="n">
        <v>-8.75</v>
      </c>
      <c r="BX499" s="10" t="n">
        <f aca="false">18.5- (0.3*H499)</f>
        <v>18.5</v>
      </c>
      <c r="BY499" s="10" t="n">
        <f aca="false">(BW499)-(BX499)</f>
        <v>-27.25</v>
      </c>
      <c r="BZ499" s="10" t="str">
        <f aca="false">IF(BY499="","",IF(BY499&lt;-27.5,"De -30 a -28",IF(BY499&lt;-25,"De -27,5 a -25,5",IF(BY499&lt;-22.5,"De -25 a -23",IF(BY499&lt;-20,"De -22,5 a -20,5",IF(BY499&lt;-17.5,"De -20 a -18",IF(BY499&lt;-15,"De -17,5 a -15,5",IF(BY499&lt;-12.5,"De -15 a -13",IF(BY499&lt;-10,"De -12,5 a -10,5",IF(BY499&lt;-7.5,"De -10 a -8",IF(BY499&lt;-5,"De -7,5 a -5,5",IF(BY499&lt;-2.5,"De -5 a -3",IF(BY499&lt;0,"De -2,5 a -0,5",IF(BY499&lt;2.5,"De 0 a 2",IF(BY499&lt;5,"De 2,5 a 4,5",IF(BY499&lt;7.5,"De 5 a 7",IF(BY499&lt;10,"De 7,5 a 9,5",IF(BY499&lt;12.5,"De 10 a 12",IF(BY499&lt;15,"De 12,5 a 14,5",IF(BY499&lt;17.5,"De 15 a 17",IF(BY499&lt;20,"De 17,5 a 19,5",IF(BY499&lt;22.5,"De 20 a 22",IF(BY499&lt;25,"De 22,5 a 24,5",IF(BY499&lt;27.5,"De 25 a 27","De 27,5 a 30"))))))))))))))))))))))))</f>
        <v>De -27,5 a -25,5</v>
      </c>
      <c r="CA499" s="12" t="n">
        <f aca="false">IF(BY499="","",IF(BY499&lt;=-28,1,IF(BY499&lt;=-25.5,2,IF(BY499&lt;=-23,3,IF(BY499&lt;=-20.5,4,IF(BY499&lt;=-18,5,IF(BY499&lt;=-15.5,6,IF(BY499&lt;=-13,7,IF(BY499&lt;=-10.5,8,IF(BY499&lt;=-8,9,IF(BY499&lt;=-5.5,10,IF(BY499&lt;=-3,11,IF(BY499&lt;=-0.5,12,IF(BY499&lt;=2,13,IF(BY499&lt;=4.5,14,IF(BY499&lt;=7,15,IF(BY499&lt;=9.5,16,IF(BY499&lt;=12,17,IF(BY499&lt;=14.5,18,IF(BY499&lt;=17,19,IF(BY499&lt;=19.5,20,IF(BY499&lt;=22,21,IF(BY499&lt;=24.5,22,IF(BY499&lt;=27,23,IF(BY499&lt;=30,24,"Fuera de rango")))))))))))))))))))))))))</f>
        <v>2</v>
      </c>
      <c r="CB499" s="9" t="n">
        <v>-10</v>
      </c>
      <c r="CC499" s="10" t="n">
        <f aca="false">18.5- (0.3*H499)</f>
        <v>18.5</v>
      </c>
      <c r="CD499" s="10" t="n">
        <f aca="false">(CB499)-(CC499)</f>
        <v>-28.5</v>
      </c>
      <c r="CE499" s="10" t="str">
        <f aca="false">IF(CD499="","",IF(CD499&lt;-27.5,"De -30 a -28",IF(CD499&lt;-25,"De -27,5 a -25,5",IF(CD499&lt;-22.5,"De -25 a -23",IF(CD499&lt;-20,"De -22,5 a -20,5",IF(CD499&lt;-17.5,"De -20 a -18",IF(CD499&lt;-15,"De -17,5 a -15,5",IF(CD499&lt;-12.5,"De -15 a -13",IF(CD499&lt;-10,"De -12,5 a -10,5",IF(CD499&lt;-7.5,"De -10 a -8",IF(CD499&lt;-5,"De -7,5 a -5,5",IF(CD499&lt;-2.5,"De -5 a -3",IF(CD499&lt;0,"De -2,5 a -0,5",IF(CD499&lt;=2,"De 0 a 2",IF(CD499&lt;=4.5,"De 2,5 a 4,5",IF(CD499&lt;=7,"De 5 a 7",IF(CD499&lt;=9.5,"De 7,5 a 9,5",IF(CD499&lt;=12,"De 10 a 12",IF(CD499&lt;=14.5,"De 12,5 a 14,5",IF(CD499&lt;=17,"De 15 a 17",IF(CD499&lt;=19.5,"De 17,5 a 19,5",IF(CD499&lt;=22,"De 20 a 22",IF(CD499&lt;=24.5,"De 22,5 a 24,5",IF(CD499&lt;=27,"De 25 a 27","De 27,5 a 30"))))))))))))))))))))))))</f>
        <v>De -30 a -28</v>
      </c>
      <c r="CF499" s="12" t="n">
        <f aca="false">IF(CD499="","",IF(CD499&lt;-27.5,1,IF(CD499&lt;-25,2,IF(CD499&lt;-22.5,3,IF(CD499&lt;-20,4,IF(CD499&lt;-17.5,5,IF(CD499&lt;-15,6,IF(CD499&lt;-12.5,7,IF(CD499&lt;-10,8,IF(CD499&lt;-7.5,9,IF(CD499&lt;-5,10,IF(CD499&lt;-2.5,11,IF(CD499&lt;0,12,IF(CD499&lt;2.5,13,IF(CD499&lt;5,14,IF(CD499&lt;7.5,15,IF(CD499&lt;10,16,IF(CD499&lt;12.5,17,IF(CD499&lt;15,18,IF(CD499&lt;17.5,19,IF(CD499&lt;20,20,IF(CD499&lt;22.5,21,IF(CD499&lt;25,22,IF(CD499&lt;27.5,23,24))))))))))))))))))))))))</f>
        <v>1</v>
      </c>
      <c r="CG499" s="9" t="n">
        <v>-3.5</v>
      </c>
      <c r="CH499" s="10" t="str">
        <f aca="false">IF(CG499="","",IF(AND(CG499&gt;=-10,CG499&lt;=-9.5),"-10 a -9,5",IF(AND(CG499&gt;-9.5,CG499&lt;=-8.5),"-9 a -8,5",IF(AND(CG499&gt;-8.5,CG499&lt;=-7.5),"-8 a -7,5",IF(AND(CG499&gt;-7.5,CG499&lt;=-6.5),"-7 a -6,5",IF(AND(CG499&gt;-6.5,CG499&lt;=-5.5),"-6 a -5,5",IF(AND(CG499&gt;-5.5,CG499&lt;=-4.5),"-5 a -4,5",IF(AND(CG499&gt;-4.5,CG499&lt;=-3.5),"-4 a -3,5",IF(AND(CG499&gt;-3.5,CG499&lt;=-2.5),"-3 a -2,5",IF(CG499=-2.25,"-2,25",IF(AND(CG499&gt;-2.5,CG499&lt;=-1.5),"-2 a -1,5",IF(AND(CG499&gt;-1.5,CG499&lt;=-0.5),"-1 a -0,5",IF(AND(CG499&gt;-0.5,CG499&lt;=0.5),"0 a 0,5",IF(AND(CG499&gt;0.5,CG499&lt;=1.5),"1 a 1,5",IF(AND(CG499&gt;1.5,CG499&lt;=2.5),"2 a 2,5",IF(AND(CG499&gt;2.5,CG499&lt;=3.5),"3 a 3,5",IF(AND(CG499&gt;3.5,CG499&lt;=4.5),"4 a 4,5",IF(AND(CG499&gt;4.5,CG499&lt;=5.5),"5 a 5,5",IF(AND(CG499&gt;5.5,CG499&lt;=6.5),"6 a 6,5",IF(AND(CG499&gt;6.5,CG499&lt;=7.5),"7 a 7,5",IF(AND(CG499&gt;7.5,CG499&lt;=8.5),"8 a 8,5",IF(AND(CG499&gt;8.5,CG499&lt;=9.5),"9 a 9,5",IF(CG499&gt;=10,"10","Fuera de rango")))))))))))))))))))))))</f>
        <v>-4 a -3,5</v>
      </c>
      <c r="CI499" s="11" t="n">
        <f aca="false">IF(CG499="","",IF(CG499=-2.25,"NORMA",IF(CG499&lt;=-9.5,1,IF(CG499&lt;=-8.5,2,IF(CG499&lt;=-7.5,3,IF(CG499&lt;=-6.5,4,IF(CG499&lt;=-5.5,5,IF(CG499&lt;=-4.5,6,IF(CG499&lt;=-3.5,7,IF(CG499&lt;=-2.5,8,IF(CG499&lt;=-1.5,9,IF(CG499&lt;=-0.5,10,IF(CG499&lt;=0.5,11,IF(CG499&lt;=1.5,12,IF(CG499&lt;=2.5,13,IF(CG499&lt;=3.5,14,IF(CG499&lt;=4.5,15,IF(CG499&lt;=5.5,16,IF(CG499&lt;=6.5,17,IF(CG499&lt;=7.5,18,IF(CG499&lt;=8.5,19,IF(CG499&lt;=9.5,20,IF(CG499=10,21,"Fuera de rango")))))))))))))))))))))))</f>
        <v>7</v>
      </c>
      <c r="CJ499" s="9" t="n">
        <v>3.5</v>
      </c>
      <c r="CK499" s="10" t="str">
        <f aca="false">IF(CJ499="","",IF(AND(CJ499&gt;=-6,CJ499&lt;=-5.5),"-6 a -5,5",IF(AND(CJ499&gt;-5.5,CJ499&lt;=-4.5),"-5 a -4,5",IF(AND(CJ499&gt;-4.5,CJ499&lt;=-3.5),"-4 a -3,5",IF(AND(CJ499&gt;-3.5,CJ499&lt;=-2.5),"-3 a -2,5",IF(AND(CJ499&gt;-2.5,CJ499&lt;=-1.5),"-2 a -1,5",IF(AND(CJ499&gt;-1.5,CJ499&lt;=-0.5),"-1 a -0,5",IF(AND(CJ499&gt;-0.5,CJ499&lt;=0.5),"0 a 0,5",IF(AND(CJ499&gt;0.5,CJ499&lt;=1.5),"1 a 1,5",IF(AND(CJ499&gt;1.5,CJ499&lt;2.5),"2",IF(AND(CJ499&gt;=2.5,CJ499&lt;=3),"2,5 a 3",IF(AND(CJ499&gt;3,CJ499&lt;=4),"3,5 a 4",IF(AND(CJ499&gt;4,CJ499&lt;=5),"4,5 a 5",IF(AND(CJ499&gt;5,CJ499&lt;=6),"5,5 a 6",IF(AND(CJ499&gt;6,CJ499&lt;=7),"6,5 a 7",IF(AND(CJ499&gt;7,CJ499&lt;=8),"7,5 a 8",IF(AND(CJ499&gt;8,CJ499&lt;=9.5),"8,5 a 9,5",IF(CJ499=10,"10","Fuera de rango"))))))))))))))))))</f>
        <v>3,5 a 4</v>
      </c>
      <c r="CL499" s="11" t="n">
        <f aca="false">IF(CK499="","",IF(OR(CK499="-6 a -5,5",CK499="-6 - -5,5"),1,IF(OR(CK499="-5 a -4,5",CK499="-5 - -4,5"),2,IF(OR(CK499="-4 a -3,5",CK499="-4 - -3,5"),3,IF(OR(CK499="-3 a -2,5",CK499="-3 - -2,5"),4,IF(OR(CK499="-2 a -1,5",CK499="-2 - -1,5"),5,IF(OR(CK499="-1 a -0,5",CK499="-1 - -0,5"),6,IF(OR(CK499="0 a 0,5",CK499="0 - 0,5"),7,IF(OR(CK499="1 a 1,5",CK499="1 - 1,5"),8,IF(CK499="2","NORMA",IF(OR(CK499="2,5 a 3",CK499="2,5 - 3"),9,IF(OR(CK499="3,5 a 4",CK499="3,5 - 4"),10,IF(OR(CK499="4,5 a 5",CK499="4,5 - 5"),11,IF(OR(CK499="5,5 a 6",CK499="5,5 - 6"),12,IF(OR(CK499="6,5 a 7",CK499="6,5 - 7"),13,IF(OR(CK499="7,5 a 8",CK499="7,5 - 8"),14,IF(OR(CK499="8,5 a 9",CK499="8,5 - 9,5",CK499="9 a 9,5"),15,IF(CK499="10",15,IF(OR(CK499="0,5 a 1",CK499="0,5 - 1"),7,"Fuera de rango")))))))))))))))))))</f>
        <v>10</v>
      </c>
      <c r="CN499" s="10" t="str">
        <f aca="false">IF(CM499=0,"0", " ")</f>
        <v>0</v>
      </c>
      <c r="CO499" s="10" t="str">
        <f aca="false">IF(CM499&gt;0,"EME"," ")</f>
        <v> </v>
      </c>
      <c r="CQ499" s="10" t="str">
        <f aca="false">IF(CP499&gt;0,"0", " ")</f>
        <v> </v>
      </c>
      <c r="CR499" s="10" t="str">
        <f aca="false">IF(CP499&gt;0,"EME"," ")</f>
        <v> </v>
      </c>
      <c r="CS499" s="9" t="n">
        <v>0</v>
      </c>
      <c r="CV499" s="9" t="n">
        <v>0</v>
      </c>
      <c r="CY499" s="9" t="n">
        <v>-1.5</v>
      </c>
      <c r="DB499" s="9" t="n">
        <v>-1.5</v>
      </c>
      <c r="DC499" s="11" t="str">
        <f aca="false">IF(DB499&lt;0,"2"," ")</f>
        <v>2</v>
      </c>
      <c r="DD499" s="11" t="str">
        <f aca="false">IF(DB499&lt;0,"MIO"," ")</f>
        <v>MIO</v>
      </c>
      <c r="DE499" s="9" t="n">
        <v>0</v>
      </c>
      <c r="DF499" s="10" t="str">
        <f aca="false">IF(DE499&lt;0,"3"," ")</f>
        <v> </v>
      </c>
      <c r="DG499" s="10" t="str">
        <f aca="false">IF(DE499&lt;0,"AST"," ")</f>
        <v> </v>
      </c>
      <c r="DH499" s="9" t="n">
        <v>0</v>
      </c>
      <c r="DI499" s="10" t="str">
        <f aca="false">IF(DH499&lt;0,"3"," ")</f>
        <v> </v>
      </c>
      <c r="DJ499" s="10" t="str">
        <f aca="false">IF(DH499&lt;0,"AST"," ")</f>
        <v> </v>
      </c>
      <c r="DK499" s="9" t="n">
        <v>0</v>
      </c>
      <c r="DL499" s="10" t="str">
        <f aca="false">IF(DK499&gt;0,"4"," ")</f>
        <v> </v>
      </c>
      <c r="DM499" s="10" t="str">
        <f aca="false">IF(DK499&gt;0,"PRE"," ")</f>
        <v> </v>
      </c>
      <c r="DN499" s="9" t="n">
        <v>0</v>
      </c>
      <c r="DO499" s="10" t="str">
        <f aca="false">IF(DN499&gt;0,"4"," ")</f>
        <v> </v>
      </c>
      <c r="DP499" s="10" t="str">
        <f aca="false">IF(DN499&gt;0,"PRE"," ")</f>
        <v> </v>
      </c>
      <c r="DS499" s="12" t="str">
        <f aca="false">CONCATENATE(CO499,CU499,DA499,DG499,DM499)</f>
        <v>   </v>
      </c>
      <c r="DT499" s="10" t="e">
        <f aca="false" t="array" ref="DT499">_xlfn.IFS(DS499="EME    ","0", DS499=" HIP   ","1", DS499="  MIO  ","2", DS499="   AST ","3", DS499="    PRE","4", DS499="EME   PRE","5", DS499=" HIP  PRE","6", DS499=" HIP AST ","7", DS499="  MIO PRE","8", DS499="  MIOAST ","9", DS499="   ASTPRE","10",DS499=" HIP ASTPRE","11", DS499="  MIOASTPRE","12", DS499="     ","0")</f>
        <v>#N/A</v>
      </c>
      <c r="DV499" s="1" t="e">
        <f aca="false" t="array" ref="DV499">_xlfn.IFS(DU499="SI","2", DU499="NO","1")</f>
        <v>#N/A</v>
      </c>
      <c r="DX499" s="11" t="str">
        <f aca="false">IF(DW499=0,"1","2")</f>
        <v>1</v>
      </c>
      <c r="DY499" s="11" t="str">
        <f aca="false" t="array" ref="DY499">_xlfn.IFS(DW499=0,"0", DW499=0.25, "1", DW499=0.5,"2", DW499=0.75,"3", DW499=1,"4",DW499=1.25,"5", DW499=1.5,"6", DW499=1.75,"7", DW499=2,"8")</f>
        <v>0</v>
      </c>
      <c r="EA499" s="11" t="str">
        <f aca="false">IF(DZ499=0,"1","2")</f>
        <v>1</v>
      </c>
      <c r="EB499" s="11" t="str">
        <f aca="false" t="array" ref="EB499">_xlfn.IFS(DZ499=0,"0", DZ499=0.25, "1", DZ499=0.5,"2", DZ499=0.75,"3", DZ499=1,"4",DZ499=1.25,"5", DZ499=1.5,"6", DZ499=1.75,"7", DZ499=2,"8")</f>
        <v>0</v>
      </c>
      <c r="ED499" s="10" t="str">
        <f aca="false">IF(EC499=0,"1","2")</f>
        <v>1</v>
      </c>
      <c r="EE499" s="11" t="str">
        <f aca="false" t="array" ref="EE499">_xlfn.IFS(EC499=0,"0", EC499=-0.25, "1", EC499=-0.5,"2", EC499=-0.75,"3", EC499=-1,"4",EC499=-1.25,"5", EC499=-1.5,"6", EC499=-1.75,"7", EC499=-2,"8", EC499=-2.25,"9",EC499=-2.5,"10", EC499=-2.75,"11", EC499=-3,"12", EC499=-3.25,"13", EC499=-3.5,"14", EC499=-3.75,"15",EC499=-4,"16")</f>
        <v>0</v>
      </c>
      <c r="EG499" s="10" t="str">
        <f aca="false">IF(EF499=0,"1","2")</f>
        <v>1</v>
      </c>
      <c r="EH499" s="11" t="str">
        <f aca="false" t="array" ref="EH499">_xlfn.IFS(EF499=0,"0", EF499=-0.25, "1", EF499=-0.5,"2", EF499=-0.75,"3", EF499=-1,"4",EF499=-1.25,"5", EF499=-1.5,"6", EF499=-1.75,"7", EF499=-2,"8", EF499=-2.25,"9",EF499=-2.5,"10", EF499=-2.75,"11", EF499=-3,"12", EF499=-3.25,"13", EF499=-3.5,"14", EF499=-3.75,"15",EF499=-4,"16")</f>
        <v>0</v>
      </c>
      <c r="EJ499" s="11" t="str">
        <f aca="false">IF(EI499=0,"1","2")</f>
        <v>1</v>
      </c>
      <c r="EK499" s="11" t="str">
        <f aca="false" t="array" ref="EK499">_xlfn.IFS(EI499=0,"0", EI499=-0.25, "1", EI499=-0.5,"2", EI499=-0.75,"3", EI499=-1,"4",EI499=-1.25,"5", EI499=-1.5,"6", EI499=-1.75,"7", EI499=-2,"8", EI499=-2.25,"9", EI499=-2.25,"9",EI499=-2.5,"10", EI499=-2.75,"11", EI499=-3,"12", EI499=-3.25,"13", EI499=-3.5,"14", EI499=-3.75,"15",EI499=-4,"16", EI499=0.25, "17", EI499=0.5, "18")</f>
        <v>0</v>
      </c>
      <c r="EM499" s="11" t="str">
        <f aca="false">IF(EL499=0,"1","2")</f>
        <v>1</v>
      </c>
      <c r="EN499" s="11" t="str">
        <f aca="false" t="array" ref="EN499">_xlfn.IFS(EL499=0.25,"17",EL499=0.5,"18", EL499=0,"0", EL499=-0.25, "1", EL499=-0.5,"2", EL499=-0.75,"3", EL499=-1,"4",EL499=-1.25,"5", EL499=-1.5,"6", EL499=-1.75,"7", EL499=-2,"8",EL499= -2.25,"9",EL499=-2.5,"10",EL499= -2.75,"11",EL499= -3,"12",EL499= -3.25,"13",EL499= -3.5,"14",EL499= -3.75,"15",EL499=-4,"16")</f>
        <v>0</v>
      </c>
      <c r="EP499" s="11" t="str">
        <f aca="false">IF(EO499=0,"1","2")</f>
        <v>1</v>
      </c>
      <c r="EQ499" s="11" t="str">
        <f aca="false" t="array" ref="EQ499">_xlfn.IFS(EO499=0,"0", EO499=0.25, "1", EO499=0.5,"2", EO499=0.75,"3", EO499=1,"4",EO499=1.25,"5", EO499=1.5,"6", EO499=1.75,"7", EO499=2,"8", EO499=2.25,"9", EO499=2.25,"9",EO499=2.5,"10", EO499=2.75,"11", EO499=3,"12", EO499=3.25,"13", EO499=3.5,"14", EO499=3.75,"15",EO499=4,"16", EO499=-0.25, "17", bq=-0.5, "18")</f>
        <v>0</v>
      </c>
      <c r="ES499" s="11" t="str">
        <f aca="false">IF(ER499=0,"1","2")</f>
        <v>1</v>
      </c>
      <c r="ET499" s="11" t="str">
        <f aca="false" t="array" ref="ET499">_xlfn.IFS(ER499=0,"0", ER499=0.25, "1", ER499=0.5,"2", ER499=0.75,"3", ER499=1,"4",ER499=1.25,"5", ER499=1.5,"6", ER499=1.75,"7", ER499=2,"8", ER499=2.25,"9", ER499=2.25,"9",ER499=2.5,"10", ER499=2.75,"11", ER499=3,"12", ER499=3.25,"13", ER499=3.5,"14", ER499=3.75,"15",ER499=4,"16", ER499=-0.25, "17", bq=-0.5, "18")</f>
        <v>0</v>
      </c>
      <c r="EV499" s="14" t="e">
        <f aca="false">VLOOKUP(EU499,LEYENDA!$G$2:$H$8,2,TRUE())</f>
        <v>#N/A</v>
      </c>
      <c r="EW499" s="14" t="e">
        <f aca="false" t="array" ref="EW499">_xlfn.IFS(EV499="0-5","1", EV499="6-12","2", EV499="13-18","3", EV499="19-24","4", EV499="25-36","5", EV499="37-48","6", EV499="49-60","7")</f>
        <v>#N/A</v>
      </c>
    </row>
    <row r="500" customFormat="false" ht="13.5" hidden="false" customHeight="false" outlineLevel="0" collapsed="false">
      <c r="A500" s="1" t="n">
        <v>181</v>
      </c>
      <c r="B500" s="2" t="n">
        <v>1</v>
      </c>
      <c r="C500" s="33" t="n">
        <v>37078</v>
      </c>
      <c r="E500" s="5" t="str">
        <f aca="false">VLOOKUP(A500,'286'!$A$3:$J$6279,10,FALSE())</f>
        <v>KÜNZLE ÁLVAREZ, PABLO</v>
      </c>
      <c r="F500" s="4" t="str">
        <f aca="false">VLOOKUP(A500,'286'!$A$3:$I$1768,3,FALSE())</f>
        <v>KUALPA</v>
      </c>
      <c r="G500" s="6" t="n">
        <f aca="false">VLOOKUP(A500,'286'!$A$3:$I$1768,4,FALSE())</f>
        <v>33337</v>
      </c>
      <c r="H500" s="7" t="n">
        <f aca="false">YEAR(C500)-YEAR(G500)</f>
        <v>10</v>
      </c>
      <c r="I500" s="1" t="str">
        <f aca="false">VLOOKUP(H500,LEYENDA!$C$2:$D$6,2,TRUE())</f>
        <v>0-12</v>
      </c>
      <c r="J500" s="5" t="str">
        <f aca="false">VLOOKUP(A500,'286'!$A$3:$I$1768,7,FALSE())</f>
        <v>H</v>
      </c>
      <c r="K500" s="8" t="n">
        <f aca="false">VLOOKUP(A500,'286'!$A$3:$I$1768,2,FALSE())</f>
        <v>0</v>
      </c>
      <c r="L500" s="4" t="str">
        <f aca="false">VLOOKUP(A500,'286'!$A$3:$I$1768,8,FALSE())</f>
        <v>D</v>
      </c>
      <c r="M500" s="4" t="str">
        <f aca="false">VLOOKUP(A500,'286'!$A$3:$I$1768,9,FALSE())</f>
        <v>D</v>
      </c>
      <c r="N500" s="8" t="str">
        <f aca="false">IF(R500=O500, "MISMA","CONTRARIA")</f>
        <v>MISMA</v>
      </c>
      <c r="O500" s="8" t="str">
        <f aca="false" t="array" ref="O500">_xlfn.IFS(L500="D","1", L500="I","2")</f>
        <v>1</v>
      </c>
      <c r="P500" s="8" t="e">
        <f aca="false" t="array" ref="P500">_xlfn.IFS(K500="OD","1", K500="OI","2")</f>
        <v>#N/A</v>
      </c>
      <c r="Q500" s="1" t="str">
        <f aca="false" t="array" ref="Q500">_xlfn.IFS(J500="M","1", J500="H","2")</f>
        <v>2</v>
      </c>
      <c r="R500" s="8" t="str">
        <f aca="false" t="array" ref="R500">_xlfn.IFS(M500="D","1", M500="I","2")</f>
        <v>1</v>
      </c>
      <c r="S500" s="1" t="str">
        <f aca="false" t="array" ref="S500">_xlfn.IFS(N500="CONTRARIA", "1",N500= "MISMA","2")</f>
        <v>2</v>
      </c>
      <c r="T500" s="1" t="str">
        <f aca="false" t="array" ref="T500">_xlfn.IFS(I500="0-12","1", I500="13-24","2", I500="25-40","3", I500="41-60","4", I500="61-100","5")</f>
        <v>1</v>
      </c>
      <c r="U500" s="9" t="n">
        <v>1</v>
      </c>
      <c r="V500" s="10" t="str">
        <f aca="false">IF(U500="","",IF(AND(U500&gt;=-9,U500&lt;=-6.5),"-9 a -6,5",IF(AND(U500&gt;=-6,U500&lt;=-3.5),"-6 a -3,5",IF(AND(U500&gt;=-3,U500&lt;=-1),"-3 a -1",IF(U500=-0.5,"-0,5",IF(AND(U500&gt;=0,U500&lt;=2.5),"0 a 2,5",IF(AND(U500&gt;=3,U500&lt;=5.5),"3 a 5,5",IF(AND(U500&gt;=6,U500&lt;=8.5),"6 a 8,5",IF(AND(U500&gt;=9,U500&lt;=20),"9 a 20","Fuera de rango")))))))))</f>
        <v>0 a 2,5</v>
      </c>
      <c r="W500" s="11" t="n">
        <f aca="false">IF(V500="","",IF(V500="-9 a -6,5",2,IF(V500="-6 a -3,5",3,IF(V500="-3 a -1",4,IF(V500="-0,5","NORMA",IF(V500="0 a 2,5",5,IF(V500="3 a 5,5",6,IF(V500="6 a 8,5",7,IF(V500="9 a 20",8,"Fuera de rango")))))))))</f>
        <v>5</v>
      </c>
      <c r="X500" s="9" t="n">
        <v>0</v>
      </c>
      <c r="Y500" s="11" t="str">
        <f aca="false">IF(X500="","",IF(AND(X500&gt;=0,X500&lt;=4),"0 a 4",IF(AND(X500&gt;=4.5,X500&lt;=8.5),"4,5 a 8,5",IF(X500=9,"9",IF(AND(X500&gt;=9.5,X500&lt;=13),"9,5 a 13",IF(AND(X500&gt;=13.5,X500&lt;=20),"13,5 a 20",IF(AND(X500&gt;=20.5,X500&lt;=35),"20,5 a 35","Fuera de rango")))))))</f>
        <v>0 a 4</v>
      </c>
      <c r="Z500" s="11" t="n">
        <f aca="false">IF(Y500="","",IF(Y500="0 a 4",1,IF(Y500="4,5 a 8,5",2,IF(Y500="9","NORMA",IF(Y500="9,5 a 13",3,IF(Y500="13,5 a 20",4,IF(Y500="20,5 a 35",5,"Fuera de rango")))))))</f>
        <v>1</v>
      </c>
      <c r="AA500" s="9" t="n">
        <v>28</v>
      </c>
      <c r="AB500" s="10" t="str">
        <f aca="false">IF(AA500="","",IF(AND(AA500&gt;=0,AA500&lt;=9),"0 a 9",IF(AND(AA500&gt;=9.5,AA500&lt;=18.5),"9,5 a 18,5",IF(AA500=19,"19",IF(AND(AA500&gt;=19.5,AA500&lt;=28),"19,5 a 28",IF(AND(AA500&gt;=28.5,AA500&lt;=40),"28,5 a 40","Fuera de rango"))))))</f>
        <v>19,5 a 28</v>
      </c>
      <c r="AC500" s="11" t="n">
        <f aca="false" t="array" ref="AC500">_xlfn.IFS(AB500="","",AB500="0 a 9",1,AB500="9,5 a 18,5",2,AB500="19","NORMA",AB500="19,5 a 28",3,AB500="28,5 a 40",4,TRUE(),"Fuera de rango")</f>
        <v>3</v>
      </c>
      <c r="AD500" s="9" t="n">
        <v>26</v>
      </c>
      <c r="AE500" s="10" t="str">
        <f aca="false">IF(AD500="","",IF(AND(AD500&gt;=-10,AD500&lt;=0),"De -10 a 0",IF(AND(AD500&gt;=0.5,AD500&lt;=9.5),"0,5 a 9,5",IF(AD500=10,"10",IF(AND(AD500&gt;=10.5,AD500&lt;=20),"10,5 a 20",IF(AND(AD500&gt;=20.5,AD500&lt;=40),"20,5 a 40","Fuera de rango"))))))</f>
        <v>20,5 a 40</v>
      </c>
      <c r="AF500" s="12" t="n">
        <f aca="false">IF(AD500="","",IF(AND(AD500&gt;=-10,AD500&lt;=0),1,IF(AND(AD500&gt;=0.5,AD500&lt;=9.5),2,IF(AD500=10,"NORMA",IF(AND(AD500&gt;=10.5,AD500&lt;=20),3,IF(AND(AD500&gt;=20.5,AD500&lt;=40),4,""))))))</f>
        <v>4</v>
      </c>
      <c r="AG500" s="9" t="n">
        <v>9</v>
      </c>
      <c r="AH500" s="10" t="str">
        <f aca="false">IF(AG500="","",IF(AND(AG500&gt;=0,AG500&lt;=4),"0 a 4",IF(AND(AG500&gt;=4.5,AG500&lt;=8.5),"4,5 a 8,5",IF(AG500=9,"9",IF(AND(AG500&gt;=9.5,AG500&lt;=13),"9,5 a 13",IF(AND(AG500&gt;=13.5,AG500&lt;=25),"13,5 a 25","Fuera de rango"))))))</f>
        <v>9</v>
      </c>
      <c r="AI500" s="10" t="str">
        <f aca="false">IF(AH500="","",IF(AH500="0 a 4",1,IF(AH500="4,5 a 8,5",2,IF(AH500="9","NORMA",IF(AH500="9,5 a 13",3,IF(AH500="13,5 a 25",4,""))))))</f>
        <v>NORMA</v>
      </c>
      <c r="AJ500" s="9" t="n">
        <v>2</v>
      </c>
      <c r="AK500" s="10" t="str">
        <f aca="false">IF(AJ500="","",IF(AND(AJ500&gt;=-15,AJ500&lt;=-10.5),"-15 a -10,5",IF(AND(AJ500&gt;=-10,AJ500&lt;=-4),"-10 a -4",IF(AND(AJ500&gt;=-4.5,AJ500&lt;=0),"-4,5 a 0",IF(AND(AJ500&gt;=0.5,AJ500&lt;=4.5),"0,5 a 4,5",IF(AJ500=5,"5",IF(AND(AJ500&gt;=5.5,AJ500&lt;=10),"5,5 a 10",IF(AND(AJ500&gt;=10.5,AJ500&lt;=20),"10,5 a 20","Fuera de rango"))))))))</f>
        <v>0,5 a 4,5</v>
      </c>
      <c r="AL500" s="11" t="n">
        <f aca="false">IF(AK500="","",IF(AK500="-15 a -10,5",1,IF(AK500="-10 a -4",2,IF(AK500="-4,5 a 0",3,IF(AK500="0,5 a 4,5",4,IF(AK500="5","NORMA",IF(AK500="5,5 a 10",5,IF(AK500="10,5 a 20",6,"Error"))))))))</f>
        <v>4</v>
      </c>
      <c r="AM500" s="9" t="n">
        <v>0</v>
      </c>
      <c r="AN500" s="10" t="str">
        <f aca="false">IF(AM500="","",IF(AND(AM500&gt;=-7.5,AM500&lt;=-5.5),"-7,5 a -5,5",IF(AND(AM500&gt;=-5,AM500&lt;=-3),"-5 a -3",IF(AND(AM500&gt;=-2.5,AM500&lt;=-0.5),"-2,5 a -0,5",IF(AM500=0,"0,00",IF(AND(AM500&gt;=0.5,AM500&lt;=2.5),"0,5 a 2,5",IF(AND(AM500&gt;=3,AM500&lt;=5),"3 a 5",IF(AND(AM500&gt;=5.5,AM500&lt;=7.5),"5,5 a 7,5",IF(AND(AM500&gt;=8,AM500&lt;=10),"8 a 10","Fuera de rango")))))))))</f>
        <v>0,00</v>
      </c>
      <c r="AO500" s="11" t="str">
        <f aca="false">IF(AN500="","",IF(AN500="-7,5 a -5,5",1,IF(AN500="-5 a -3",2,IF(AN500="-2,5 a -0,5",3,IF(AN500="0,00","NORMA",IF(AN500="0,5 a 2,5",4,IF(AN500="3 a 5",5,IF(AN500="5,5 a 7,5",6,IF(AN500="8 a 10",7,"Error")))))))))</f>
        <v>NORMA</v>
      </c>
      <c r="AP500" s="9" t="n">
        <v>-2</v>
      </c>
      <c r="AQ500" s="10" t="str">
        <f aca="false">IF(AP500="","",IF(AND(AP500&gt;=-20,AP500&lt;=-9.5),"-20 a -9,5",IF(AND(AP500&gt;=-9,AP500&lt;=-6.5),"-9 a -6,5",IF(AP500=-6,"-6",IF(AND(AP500&gt;=-5.5,AP500&lt;=-3),"-5,5 a -3",IF(AND(AP500&gt;=-2.5,AP500&lt;=0),"-2,5 a 0",IF(AND(AP500&gt;=0.5,AP500&lt;=3),"0,5 a 3",IF(AND(AP500&gt;=3.5,AP500&lt;=6),"3,5 a 6",IF(AND(AP500&gt;=6.5,AP500&lt;=9),"6,5 a 9",IF(AND(AP500&gt;=9.5,AP500&lt;=20),"9,5 a 20","Fuera de rango"))))))))))</f>
        <v>-2,5 a 0</v>
      </c>
      <c r="AR500" s="11" t="n">
        <f aca="false">IF(AQ500="","",IF(AQ500="-20 a -9,5",1,IF(AQ500="-9 a -6,5",2,IF(AQ500="-6","NORMA",IF(AQ500="-5,5 a -3",3,IF(AQ500="-2,5 a 0",4,IF(AQ500="0,5 a 3",5,IF(AQ500="3,5 a 6",6,IF(AQ500="6,5 a 9",7,IF(AQ500="9,5 a 20",8,""))))))))))</f>
        <v>4</v>
      </c>
      <c r="AS500" s="9" t="n">
        <v>8</v>
      </c>
      <c r="AT500" s="10" t="str">
        <f aca="false">IF(AS500="","",IF(AND(AS500&gt;=-16,AS500&lt;=-14),"-16 a -14",IF(AND(AS500&gt;=-13.5,AS500&lt;=-11.5),"-13,5 a -11,5",IF(AND(AS500&gt;=-11,AS500&lt;=-9),"-11 a -9",IF(AND(AS500&gt;=-8.5,AS500&lt;=-6.5),"-8,5 a -6,5",IF(AND(AS500&gt;=-6,AS500&lt;=-4),"-6 a -4",IF(AND(AS500&gt;=-3.5,AS500&lt;=-1.5),"-3,5 a -1,5",IF(AND(AS500&gt;=-1,AS500&lt;=1),"-1 a 1",IF(AND(AS500&gt;=1.5,AS500&lt;=3.5),"1,5 a 3,5",IF(AND(AS500&gt;=4,AS500&lt;=6),"4 a 6",IF(AND(AS500&gt;=6.5,AS500&lt;=8.5),"6,5 a 8,5",IF(AND(AS500&gt;=9,AS500&lt;=11),"9 a 11",IF(AND(AS500&gt;=11.5,AS500&lt;=13.5),"11,5 a 13,5",IF(AND(AS500&gt;=14,AS500&lt;=16),"14 a 16",IF(AND(AS500&gt;=16.5,AS500&lt;=18.5),"16,5 a 18,5",IF(AND(AS500&gt;=19,AS500&lt;=21),"19 a 21","Fuera de rango"))))))))))))))))</f>
        <v>6,5 a 8,5</v>
      </c>
      <c r="AU500" s="11" t="n">
        <f aca="false" t="array" ref="AU500">IF(AT500="","",_xlfn.IFS(AT500="-16 a -14",1,AT500="-13,5 a -11,5",2,AT500="-11 a -9",3,AT500="-8,5 a -6,5",4,AT500="-6 a -4",5,AT500="-3,5 a -1,5",6,AT500="-1 a 1",7,AT500="1,5 a 3,5",8,AT500="4 a 6","NORMA",AT500="6,5 a 8,5",9,AT500="9 a 11",10,AT500="11,5 a 13,5",11,AT500="14 a 16",12,AT500="16,5 a 18,5",13,AT500="19 a 21",14,TRUE(),""))</f>
        <v>9</v>
      </c>
      <c r="AV500" s="9" t="n">
        <v>1.5</v>
      </c>
      <c r="AW500" s="10" t="str">
        <f aca="false">IF(AV500="","",IF(AND(AV500&gt;=-1,AV500&lt;=-0.5),"-1 a -0,5",IF(AND(AV500&gt;-0.5,AV500&lt;=0),"De -0,5 a 0",IF(AND(AV500&gt;=0.25,AV500&lt;=0.75),"0,25 a 0,75",IF(AND(AV500&gt;=1,AV500&lt;=1.5),"1 a 1,5",IF(AND(AV500&gt;=1.75,AV500&lt;=2.25),"1,75 a 2,25",IF(AND(AV500&gt;=2.5,AV500&lt;=3),"2,5 a 3",IF(AND(AV500&gt;=3.25,AV500&lt;=3.75),"3,25 a 3,75","Fuera de rango"))))))))</f>
        <v>1 a 1,5</v>
      </c>
      <c r="AX500" s="10" t="n">
        <f aca="false">IF(AW500="","",IF(OR(AW500="-1 a -0,5",AW500="-1 a -0.5"),1,IF(OR(AW500="De -0,5 a 0",AW500="-0,5 a 0",AW500="De -0.5 a 0"),2,IF(OR(AW500="0,25 a 0,75",AW500="0.25 a 0.75"),"NORMA",IF(OR(AW500="1 a 1,5",AW500="1 a 1.5"),3,IF(OR(AW500="1,75 a 2,25",AW500="1.75 a 2.25"),4,IF(OR(AW500="2,5 a 3",AW500="2.5 a 3"),5,IF(OR(AW500="3,25 a 3,75",AW500="3.25 a 3.75"),6,""))))))))</f>
        <v>3</v>
      </c>
      <c r="AY500" s="9" t="n">
        <v>-3</v>
      </c>
      <c r="AZ500" s="10" t="str">
        <f aca="false">IF(AY500="","",IF(AND(AY500&gt;=-20,AY500&lt;=-9.5),"-20 a -9,5",IF(AND(AY500&gt;=-9,AY500&lt;=-6.5),"-9 a -6,5",IF(AY500=-6,"-6",IF(AND(AY500&gt;=-5.5,AY500&lt;=-3),"-5,5 a -3",IF(AND(AY500&gt;=-2.5,AY500&lt;=0),"-2,5 a 0",IF(AND(AY500&gt;=0.5,AY500&lt;=3),"0,5 a 3",IF(AND(AY500&gt;=3.5,AY500&lt;=6),"3,5 a 6","Fuera de rango"))))))))</f>
        <v>-5,5 a -3</v>
      </c>
      <c r="BA500" s="11" t="n">
        <f aca="false">IF(AZ500="","",IF(AZ500="-20 a -9,5",1,IF(AZ500="-9 a -6,5",2,IF(AZ500="-6","NORMA",IF(AZ500="-5,5 a -3",3,IF(AZ500="-2,5 a 0",4,IF(AZ500="0,5 a 3",5,IF(AZ500="3,5 a 6",6,""))))))))</f>
        <v>3</v>
      </c>
      <c r="BB500" s="9" t="n">
        <v>0</v>
      </c>
      <c r="BC500" s="10" t="str">
        <f aca="false" t="array" ref="BC500">IF(BB500="","",_xlfn.IFS(AND(BB500&gt;=0,BB500&lt;=2),"0 a 2",AND(BB500&gt;=2.5,BB500&lt;=4.5),"2,5 a 4,5",AND(BB500&gt;=5,BB500&lt;=7),"5 a 7",AND(BB500&gt;=7.5,BB500&lt;=9.5),"7,5 a 9,5",AND(BB500&gt;=10,BB500&lt;=12),"10 a 12",AND(BB500&gt;=12.5,BB500&lt;=14.5),"12,5 a 14,5",BB500=15,"15",AND(BB500&gt;=15.5,BB500&lt;=17.5),"15,5 a 17,5",AND(BB500&gt;=18,BB500&lt;=20),"18 a 20",AND(BB500&gt;=20.5,BB500&lt;=22.5),"20,5 a 22,5",AND(BB500&gt;=23,BB500&lt;=25),"23 a 25",TRUE(),"Fuera de rango"))</f>
        <v>0 a 2</v>
      </c>
      <c r="BD500" s="11" t="n">
        <f aca="false" t="array" ref="BD500">IF(BC500="","",_xlfn.IFS(BC500="0 a 2",1,BC500="2,5 a 4,5",2,BC500="5 a 7",3,BC500="7,5 a 9,5",4,BC500="10 a 12",5,BC500="12,5 a 14,5",6,BC500="15","NORMA",BC500="15,5 a 17,5",7,BC500="18 a 20",8,BC500="20,5 a 22,5",9,BC500="23 a 25",10,TRUE(),"Fuera de rango"))</f>
        <v>1</v>
      </c>
      <c r="BE500" s="9" t="n">
        <v>28</v>
      </c>
      <c r="BF500" s="10" t="str">
        <f aca="false">IF(BE500="","",IF(AND(BE500&gt;=-20,BE500&lt;=-10),"-20 a -10",IF(AND(BE500&gt;=-9.5,BE500&lt;=0.5),"-9,5 a 0,5",IF(AND(BE500&gt;=1,BE500&lt;=11),"1 a 11",IF(AND(BE500&gt;=11.5,BE500&lt;=20.5),"11,5 a 20,5",IF(BE500=21,"21",IF(AND(BE500&gt;=21.5,BE500&lt;=31.5),"21,5 a 31,5",IF(AND(BE500&gt;=32,BE500&lt;=42),"32 a 42","Fuera de rango"))))))))</f>
        <v>21,5 a 31,5</v>
      </c>
      <c r="BG500" s="11" t="n">
        <f aca="false">IF(BF500="","",IF(BF500="-20 a -10",1,IF(BF500="-9,5 a 0,5",2,IF(BF500="1 a 11",3,IF(BF500="11,5 a 20,5",4,IF(BF500="21","NORMA",IF(BF500="21,5 a 31,5",5,IF(BF500="32 a 42",6,""))))))))</f>
        <v>5</v>
      </c>
      <c r="BH500" s="9" t="n">
        <v>14</v>
      </c>
      <c r="BI500" s="10" t="str">
        <f aca="false">IF(BH500="","",IF(AND(BH500&gt;=-20,BH500&lt;=-15),"-20 a -15",IF(AND(BH500&gt;=-14.5,BH500&lt;=-9.5),"-14,5 a -9,5",IF(AND(BH500&gt;=-9,BH500&lt;=-4),"-9 a -4",IF(AND(BH500&gt;=-3.5,BH500&lt;=2.5),"-3,5 a 2,5",IF(AND(BH500&gt;=3,BH500&lt;=8),"3 a 8",IF(AND(BH500&gt;=8.5,BH500&lt;=14.5),"8,5 a 14,5",IF(BH500=15,"15",IF(AND(BH500&gt;=15.5,BH500&lt;=20.5),"15,5 a 20,5",IF(AND(BH500&gt;=21,BH500&lt;=26),"21 a 26","Fuera de rango"))))))))))</f>
        <v>8,5 a 14,5</v>
      </c>
      <c r="BJ500" s="11" t="n">
        <f aca="false">IF(BI500="","",IF(BI500="-20 a -15",1,IF(BI500="-14,5 a -9,5",2,IF(BI500="-9 a -4",3,IF(BI500="-3,5 a 2,5",4,IF(BI500="3 a 8",5,IF(BI500="8,5 a 14,5",6,IF(BI500="15","NORMA",IF(BI500="15,5 a 20,5",7,IF(BI500="21 a 26",8,IF(BI500="26,5 a 31,5",9,"")))))))))))</f>
        <v>6</v>
      </c>
      <c r="BK500" s="9" t="n">
        <v>0</v>
      </c>
      <c r="BL500" s="10" t="str">
        <f aca="false">IF(BK500="","",IF(AND(BK500&gt;=0,BK500&lt;=2),"0 - 2",IF(AND(BK500&gt;=2.5,BK500&lt;=4.5),"2,5 - 4,5",IF(AND(BK500&gt;=5,BK500&lt;=7),"5 - 7",IF(AND(BK500&gt;=7.5,BK500&lt;=9.5),"7,5 - 9,5",IF(AND(BK500&gt;=10,BK500&lt;=12),"10 - 12",IF(AND(BK500&gt;=12.5,BK500&lt;=13.5),"12,5 - 13,5",IF(BK500=14,"14",IF(AND(BK500&gt;=14.5,BK500&lt;=16.5),"14,5 - 16,5",IF(AND(BK500&gt;=17,BK500&lt;=19),"17 - 19",IF(AND(BK500&gt;=19.5,BK500&lt;=21.5),"19,5 - 21,5",IF(AND(BK500&gt;=22,BK500&lt;=24),"22 - 24",IF(AND(BK500&gt;=24.5,BK500&lt;=26.5),"24,5 - 26,5",IF(AND(BK500&gt;=27,BK500&lt;=29),"27 - 29",IF(AND(BK500&gt;=29.5,BK500&lt;=30),"29,5 - 30","Fuera de rango")))))))))))))))</f>
        <v>0 - 2</v>
      </c>
      <c r="BM500" s="11" t="n">
        <f aca="false">IF(BL500="","",IF(BL500="0 - 2",1,IF(BL500="2,5 - 4,5",2,IF(BL500="5 - 7",3,IF(BL500="7,5 - 9,5",4,IF(BL500="10 - 12",5,IF(BL500="12,5 - 13,5",6,IF(BL500="14","NORMA",IF(BL500="14,5 - 16,5",7,IF(BL500="17 - 19",8,IF(BL500="19,5 - 21,5",9,IF(BL500="22 - 24",10,IF(BL500="24,5 - 26,5",11,IF(BL500="27 - 29",12,IF(BL500="29,5 - 30",13,"")))))))))))))))</f>
        <v>1</v>
      </c>
      <c r="BN500" s="9" t="n">
        <v>15</v>
      </c>
      <c r="BO500" s="11" t="str">
        <f aca="false">IF(BN500="","",IF(AND(BN500&gt;=-20,BN500&lt;=-10),"-20 a -10",IF(AND(BN500&gt;=-9.5,BN500&lt;=0.5),"-9,5 a 0,5",IF(AND(BN500&gt;=1,BN500&lt;=11),"1 a 11",IF(AND(BN500&gt;=11.5,BN500&lt;=21.5),"11,5 a 21,5",IF(BN500=22,"22",IF(AND(BN500&gt;=22.5,BN500&lt;=32.5),"22,5 a 32,5",IF(AND(BN500&gt;=33,BN500&lt;=43),"33 a 43","Fuera de rango"))))))))</f>
        <v>11,5 a 21,5</v>
      </c>
      <c r="BP500" s="11" t="n">
        <f aca="false">IF(BO500="","",IF(BO500="-20 a -10",1,IF(BO500="-9,5 a 0,5",2,IF(BO500="1 a 11",3,IF(BO500="11,5 a 21,5",4,IF(BO500="22","NORMA",IF(BO500="22,5 a 32,5",5,IF(BO500="33 a 43",6,""))))))))</f>
        <v>4</v>
      </c>
      <c r="BQ500" s="9" t="n">
        <v>8</v>
      </c>
      <c r="BR500" s="10" t="str">
        <f aca="false">IF(BQ500="","",IF(AND(BQ500&gt;=-20,BQ500&lt;=-15),"-20 a -15",IF(AND(BQ500&gt;=-14.5,BQ500&lt;=-9.5),"-14,5 a -9,5",IF(AND(BQ500&gt;=-9,BQ500&lt;=-4),"-9 a -4",IF(AND(BQ500&gt;=-3.5,BQ500&lt;=2.5),"-3,5 a 2,5",IF(AND(BQ500&gt;=3,BQ500&lt;=8),"3 a 8",IF(AND(BQ500&gt;=8.5,BQ500&lt;=13.5),"8,5 a 13,5",IF(AND(BQ500&gt;=14,BQ500&lt;=17.5),"14 a 17,5",IF(BQ500=18,"18",IF(AND(BQ500&gt;=18.5,BQ500&lt;=23.5),"18,5 a 23,5",IF(AND(BQ500&gt;=24,BQ500&lt;=29),"24 a 29",IF(AND(BQ500&gt;=29.5,BQ500&lt;=34.5),"29,5 a 34,5",IF(AND(BQ500&gt;=35,BQ500&lt;=40),"35 a 40","Fuera de rango")))))))))))))</f>
        <v>3 a 8</v>
      </c>
      <c r="BS500" s="11" t="n">
        <f aca="false">IF(BR500="","",IF(BR500="-20 a -15",1,IF(BR500="-14,5 a -9,5",2,IF(BR500="-9 a -4",3,IF(BR500="-3,5 a 2,5",4,IF(BR500="3 a 8",5,IF(BR500="8,5 a 13,5",6,IF(BR500="14 a 17,5",7,IF(BR500="18","NORMA",IF(BR500="18,5 a 23,5",8,IF(BR500="24 a 29",9,IF(BR500="29,5 a 34,5",10,IF(BR500="35 a 40",11,"")))))))))))))</f>
        <v>5</v>
      </c>
      <c r="BT500" s="9" t="n">
        <v>0</v>
      </c>
      <c r="BU500" s="10" t="str">
        <f aca="false">IF(BT500="","",IF(AND(BT500&gt;=-20,BT500&lt;=-18),"-20 a -18",IF(AND(BT500&gt;=-17.5,BT500&lt;=-15.5),"-17,5 a -15,5",IF(AND(BT500&gt;=-15,BT500&lt;=-13),"-15 a -13",IF(AND(BT500&gt;=-12.5,BT500&lt;=-10.5),"-12,5 a -10,5",IF(AND(BT500&gt;=-10,BT500&lt;=-8),"-10 a -8",IF(AND(BT500&gt;=-7.5,BT500&lt;=-5.5),"-7,5 a -5,5",IF(AND(BT500&gt;=-5,BT500&lt;=-3),"-5 a -3",IF(AND(BT500&gt;=-2.5,BT500&lt;=-0.5),"-2,5 a -0,5",IF(BT500=0,"0",IF(AND(BT500&gt;=0.5,BT500&lt;=2.5),"0,5 a 2,5",IF(AND(BT500&gt;=3,BT500&lt;=5),"3 a 5",IF(AND(BT500&gt;=5.5,BT500&lt;=7.5),"5,5 a 7,5",IF(AND(BT500&gt;=8,BT500&lt;=10),"8 a 10",IF(AND(BT500&gt;=10.5,BT500&lt;=12.5),"10,5 a 12,5",IF(AND(BT500&gt;=13,BT500&lt;=15),"13 a 15",IF(AND(BT500&gt;=15.5,BT500&lt;=17.5),"15,5 a 17,5",IF(AND(BT500&gt;=18,BT500&lt;=20),"18 a 20","Fuera de rango"))))))))))))))))))</f>
        <v>0</v>
      </c>
      <c r="BV500" s="11" t="str">
        <f aca="false">IF(BT500="","",IF(BT500=0,"NORMA",IF(AND(BT500&gt;=-20,BT500&lt;=-18),2,IF(AND(BT500&gt;=-17.5,BT500&lt;=-15.5),2,IF(AND(BT500&gt;=-15,BT500&lt;=-13),3,IF(AND(BT500&gt;=-12.5,BT500&lt;=-10.5),4,IF(AND(BT500&gt;=-10,BT500&lt;=-8),5,IF(AND(BT500&gt;=-7.5,BT500&lt;=-5.5),6,IF(AND(BT500&gt;=-5,BT500&lt;=-3),7,IF(AND(BT500&gt;=-2.5,BT500&lt;=-0.5),8,IF(AND(BT500&gt;=0.5,BT500&lt;=2.5),9,IF(AND(BT500&gt;=3,BT500&lt;=5),10,IF(AND(BT500&gt;=5.5,BT500&lt;=7.5),11,IF(AND(BT500&gt;=8,BT500&lt;=10),12,IF(AND(BT500&gt;=10.5,BT500&lt;=12.5),13,IF(AND(BT500&gt;=13,BT500&lt;=15),14,IF(AND(BT500&gt;=15.5,BT500&lt;=17.5),15,IF(AND(BT500&gt;=18,BT500&lt;=20),16,"Fuera de rango"))))))))))))))))))</f>
        <v>NORMA</v>
      </c>
      <c r="BW500" s="9" t="n">
        <v>-4</v>
      </c>
      <c r="BX500" s="10" t="n">
        <f aca="false">18.5- (0.3*H500)</f>
        <v>15.5</v>
      </c>
      <c r="BY500" s="10" t="n">
        <f aca="false">(BW500)-(BX500)</f>
        <v>-19.5</v>
      </c>
      <c r="BZ500" s="10" t="str">
        <f aca="false">IF(BY500="","",IF(BY500&lt;-27.5,"De -30 a -28",IF(BY500&lt;-25,"De -27,5 a -25,5",IF(BY500&lt;-22.5,"De -25 a -23",IF(BY500&lt;-20,"De -22,5 a -20,5",IF(BY500&lt;-17.5,"De -20 a -18",IF(BY500&lt;-15,"De -17,5 a -15,5",IF(BY500&lt;-12.5,"De -15 a -13",IF(BY500&lt;-10,"De -12,5 a -10,5",IF(BY500&lt;-7.5,"De -10 a -8",IF(BY500&lt;-5,"De -7,5 a -5,5",IF(BY500&lt;-2.5,"De -5 a -3",IF(BY500&lt;0,"De -2,5 a -0,5",IF(BY500&lt;2.5,"De 0 a 2",IF(BY500&lt;5,"De 2,5 a 4,5",IF(BY500&lt;7.5,"De 5 a 7",IF(BY500&lt;10,"De 7,5 a 9,5",IF(BY500&lt;12.5,"De 10 a 12",IF(BY500&lt;15,"De 12,5 a 14,5",IF(BY500&lt;17.5,"De 15 a 17",IF(BY500&lt;20,"De 17,5 a 19,5",IF(BY500&lt;22.5,"De 20 a 22",IF(BY500&lt;25,"De 22,5 a 24,5",IF(BY500&lt;27.5,"De 25 a 27","De 27,5 a 30"))))))))))))))))))))))))</f>
        <v>De -20 a -18</v>
      </c>
      <c r="CA500" s="12" t="n">
        <f aca="false">IF(BY500="","",IF(BY500&lt;=-28,1,IF(BY500&lt;=-25.5,2,IF(BY500&lt;=-23,3,IF(BY500&lt;=-20.5,4,IF(BY500&lt;=-18,5,IF(BY500&lt;=-15.5,6,IF(BY500&lt;=-13,7,IF(BY500&lt;=-10.5,8,IF(BY500&lt;=-8,9,IF(BY500&lt;=-5.5,10,IF(BY500&lt;=-3,11,IF(BY500&lt;=-0.5,12,IF(BY500&lt;=2,13,IF(BY500&lt;=4.5,14,IF(BY500&lt;=7,15,IF(BY500&lt;=9.5,16,IF(BY500&lt;=12,17,IF(BY500&lt;=14.5,18,IF(BY500&lt;=17,19,IF(BY500&lt;=19.5,20,IF(BY500&lt;=22,21,IF(BY500&lt;=24.5,22,IF(BY500&lt;=27,23,IF(BY500&lt;=30,24,"Fuera de rango")))))))))))))))))))))))))</f>
        <v>5</v>
      </c>
      <c r="CB500" s="9" t="n">
        <v>-4</v>
      </c>
      <c r="CC500" s="10" t="n">
        <f aca="false">18.5- (0.3*H500)</f>
        <v>15.5</v>
      </c>
      <c r="CD500" s="10" t="n">
        <f aca="false">(CB500)-(CC500)</f>
        <v>-19.5</v>
      </c>
      <c r="CE500" s="10" t="str">
        <f aca="false">IF(CD500="","",IF(CD500&lt;-27.5,"De -30 a -28",IF(CD500&lt;-25,"De -27,5 a -25,5",IF(CD500&lt;-22.5,"De -25 a -23",IF(CD500&lt;-20,"De -22,5 a -20,5",IF(CD500&lt;-17.5,"De -20 a -18",IF(CD500&lt;-15,"De -17,5 a -15,5",IF(CD500&lt;-12.5,"De -15 a -13",IF(CD500&lt;-10,"De -12,5 a -10,5",IF(CD500&lt;-7.5,"De -10 a -8",IF(CD500&lt;-5,"De -7,5 a -5,5",IF(CD500&lt;-2.5,"De -5 a -3",IF(CD500&lt;0,"De -2,5 a -0,5",IF(CD500&lt;=2,"De 0 a 2",IF(CD500&lt;=4.5,"De 2,5 a 4,5",IF(CD500&lt;=7,"De 5 a 7",IF(CD500&lt;=9.5,"De 7,5 a 9,5",IF(CD500&lt;=12,"De 10 a 12",IF(CD500&lt;=14.5,"De 12,5 a 14,5",IF(CD500&lt;=17,"De 15 a 17",IF(CD500&lt;=19.5,"De 17,5 a 19,5",IF(CD500&lt;=22,"De 20 a 22",IF(CD500&lt;=24.5,"De 22,5 a 24,5",IF(CD500&lt;=27,"De 25 a 27","De 27,5 a 30"))))))))))))))))))))))))</f>
        <v>De -20 a -18</v>
      </c>
      <c r="CF500" s="12" t="n">
        <f aca="false">IF(CD500="","",IF(CD500&lt;-27.5,1,IF(CD500&lt;-25,2,IF(CD500&lt;-22.5,3,IF(CD500&lt;-20,4,IF(CD500&lt;-17.5,5,IF(CD500&lt;-15,6,IF(CD500&lt;-12.5,7,IF(CD500&lt;-10,8,IF(CD500&lt;-7.5,9,IF(CD500&lt;-5,10,IF(CD500&lt;-2.5,11,IF(CD500&lt;0,12,IF(CD500&lt;2.5,13,IF(CD500&lt;5,14,IF(CD500&lt;7.5,15,IF(CD500&lt;10,16,IF(CD500&lt;12.5,17,IF(CD500&lt;15,18,IF(CD500&lt;17.5,19,IF(CD500&lt;20,20,IF(CD500&lt;22.5,21,IF(CD500&lt;25,22,IF(CD500&lt;27.5,23,24))))))))))))))))))))))))</f>
        <v>5</v>
      </c>
      <c r="CG500" s="9" t="n">
        <v>-2</v>
      </c>
      <c r="CH500" s="10" t="str">
        <f aca="false">IF(CG500="","",IF(AND(CG500&gt;=-10,CG500&lt;=-9.5),"-10 a -9,5",IF(AND(CG500&gt;-9.5,CG500&lt;=-8.5),"-9 a -8,5",IF(AND(CG500&gt;-8.5,CG500&lt;=-7.5),"-8 a -7,5",IF(AND(CG500&gt;-7.5,CG500&lt;=-6.5),"-7 a -6,5",IF(AND(CG500&gt;-6.5,CG500&lt;=-5.5),"-6 a -5,5",IF(AND(CG500&gt;-5.5,CG500&lt;=-4.5),"-5 a -4,5",IF(AND(CG500&gt;-4.5,CG500&lt;=-3.5),"-4 a -3,5",IF(AND(CG500&gt;-3.5,CG500&lt;=-2.5),"-3 a -2,5",IF(CG500=-2.25,"-2,25",IF(AND(CG500&gt;-2.5,CG500&lt;=-1.5),"-2 a -1,5",IF(AND(CG500&gt;-1.5,CG500&lt;=-0.5),"-1 a -0,5",IF(AND(CG500&gt;-0.5,CG500&lt;=0.5),"0 a 0,5",IF(AND(CG500&gt;0.5,CG500&lt;=1.5),"1 a 1,5",IF(AND(CG500&gt;1.5,CG500&lt;=2.5),"2 a 2,5",IF(AND(CG500&gt;2.5,CG500&lt;=3.5),"3 a 3,5",IF(AND(CG500&gt;3.5,CG500&lt;=4.5),"4 a 4,5",IF(AND(CG500&gt;4.5,CG500&lt;=5.5),"5 a 5,5",IF(AND(CG500&gt;5.5,CG500&lt;=6.5),"6 a 6,5",IF(AND(CG500&gt;6.5,CG500&lt;=7.5),"7 a 7,5",IF(AND(CG500&gt;7.5,CG500&lt;=8.5),"8 a 8,5",IF(AND(CG500&gt;8.5,CG500&lt;=9.5),"9 a 9,5",IF(CG500&gt;=10,"10","Fuera de rango")))))))))))))))))))))))</f>
        <v>-2 a -1,5</v>
      </c>
      <c r="CI500" s="11" t="n">
        <f aca="false">IF(CG500="","",IF(CG500=-2.25,"NORMA",IF(CG500&lt;=-9.5,1,IF(CG500&lt;=-8.5,2,IF(CG500&lt;=-7.5,3,IF(CG500&lt;=-6.5,4,IF(CG500&lt;=-5.5,5,IF(CG500&lt;=-4.5,6,IF(CG500&lt;=-3.5,7,IF(CG500&lt;=-2.5,8,IF(CG500&lt;=-1.5,9,IF(CG500&lt;=-0.5,10,IF(CG500&lt;=0.5,11,IF(CG500&lt;=1.5,12,IF(CG500&lt;=2.5,13,IF(CG500&lt;=3.5,14,IF(CG500&lt;=4.5,15,IF(CG500&lt;=5.5,16,IF(CG500&lt;=6.5,17,IF(CG500&lt;=7.5,18,IF(CG500&lt;=8.5,19,IF(CG500&lt;=9.5,20,IF(CG500=10,21,"Fuera de rango")))))))))))))))))))))))</f>
        <v>9</v>
      </c>
      <c r="CJ500" s="9" t="n">
        <v>3</v>
      </c>
      <c r="CK500" s="10" t="str">
        <f aca="false">IF(CJ500="","",IF(AND(CJ500&gt;=-6,CJ500&lt;=-5.5),"-6 a -5,5",IF(AND(CJ500&gt;-5.5,CJ500&lt;=-4.5),"-5 a -4,5",IF(AND(CJ500&gt;-4.5,CJ500&lt;=-3.5),"-4 a -3,5",IF(AND(CJ500&gt;-3.5,CJ500&lt;=-2.5),"-3 a -2,5",IF(AND(CJ500&gt;-2.5,CJ500&lt;=-1.5),"-2 a -1,5",IF(AND(CJ500&gt;-1.5,CJ500&lt;=-0.5),"-1 a -0,5",IF(AND(CJ500&gt;-0.5,CJ500&lt;=0.5),"0 a 0,5",IF(AND(CJ500&gt;0.5,CJ500&lt;=1.5),"1 a 1,5",IF(AND(CJ500&gt;1.5,CJ500&lt;2.5),"2",IF(AND(CJ500&gt;=2.5,CJ500&lt;=3),"2,5 a 3",IF(AND(CJ500&gt;3,CJ500&lt;=4),"3,5 a 4",IF(AND(CJ500&gt;4,CJ500&lt;=5),"4,5 a 5",IF(AND(CJ500&gt;5,CJ500&lt;=6),"5,5 a 6",IF(AND(CJ500&gt;6,CJ500&lt;=7),"6,5 a 7",IF(AND(CJ500&gt;7,CJ500&lt;=8),"7,5 a 8",IF(AND(CJ500&gt;8,CJ500&lt;=9.5),"8,5 a 9,5",IF(CJ500=10,"10","Fuera de rango"))))))))))))))))))</f>
        <v>2,5 a 3</v>
      </c>
      <c r="CL500" s="11" t="n">
        <f aca="false">IF(CK500="","",IF(OR(CK500="-6 a -5,5",CK500="-6 - -5,5"),1,IF(OR(CK500="-5 a -4,5",CK500="-5 - -4,5"),2,IF(OR(CK500="-4 a -3,5",CK500="-4 - -3,5"),3,IF(OR(CK500="-3 a -2,5",CK500="-3 - -2,5"),4,IF(OR(CK500="-2 a -1,5",CK500="-2 - -1,5"),5,IF(OR(CK500="-1 a -0,5",CK500="-1 - -0,5"),6,IF(OR(CK500="0 a 0,5",CK500="0 - 0,5"),7,IF(OR(CK500="1 a 1,5",CK500="1 - 1,5"),8,IF(CK500="2","NORMA",IF(OR(CK500="2,5 a 3",CK500="2,5 - 3"),9,IF(OR(CK500="3,5 a 4",CK500="3,5 - 4"),10,IF(OR(CK500="4,5 a 5",CK500="4,5 - 5"),11,IF(OR(CK500="5,5 a 6",CK500="5,5 - 6"),12,IF(OR(CK500="6,5 a 7",CK500="6,5 - 7"),13,IF(OR(CK500="7,5 a 8",CK500="7,5 - 8"),14,IF(OR(CK500="8,5 a 9",CK500="8,5 - 9,5",CK500="9 a 9,5"),15,IF(CK500="10",15,IF(OR(CK500="0,5 a 1",CK500="0,5 - 1"),7,"Fuera de rango")))))))))))))))))))</f>
        <v>9</v>
      </c>
      <c r="CN500" s="10" t="str">
        <f aca="false">IF(CM500=0,"0", " ")</f>
        <v>0</v>
      </c>
      <c r="CO500" s="10" t="str">
        <f aca="false">IF(CM500&gt;0,"EME"," ")</f>
        <v> </v>
      </c>
      <c r="CQ500" s="10" t="str">
        <f aca="false">IF(CP500&gt;0,"0", " ")</f>
        <v> </v>
      </c>
      <c r="CR500" s="10" t="str">
        <f aca="false">IF(CP500&gt;0,"EME"," ")</f>
        <v> </v>
      </c>
      <c r="CS500" s="9" t="n">
        <v>0</v>
      </c>
      <c r="CV500" s="9" t="n">
        <v>0</v>
      </c>
      <c r="CY500" s="9" t="n">
        <v>0</v>
      </c>
      <c r="DB500" s="9" t="n">
        <v>0</v>
      </c>
      <c r="DC500" s="11" t="str">
        <f aca="false">IF(DB500&lt;0,"2"," ")</f>
        <v> </v>
      </c>
      <c r="DD500" s="11" t="str">
        <f aca="false">IF(DB500&lt;0,"MIO"," ")</f>
        <v> </v>
      </c>
      <c r="DE500" s="9" t="n">
        <v>0</v>
      </c>
      <c r="DF500" s="10" t="str">
        <f aca="false">IF(DE500&lt;0,"3"," ")</f>
        <v> </v>
      </c>
      <c r="DG500" s="10" t="str">
        <f aca="false">IF(DE500&lt;0,"AST"," ")</f>
        <v> </v>
      </c>
      <c r="DH500" s="9" t="n">
        <v>0</v>
      </c>
      <c r="DI500" s="10" t="str">
        <f aca="false">IF(DH500&lt;0,"3"," ")</f>
        <v> </v>
      </c>
      <c r="DJ500" s="10" t="str">
        <f aca="false">IF(DH500&lt;0,"AST"," ")</f>
        <v> </v>
      </c>
      <c r="DK500" s="9" t="n">
        <v>0</v>
      </c>
      <c r="DL500" s="10" t="str">
        <f aca="false">IF(DK500&gt;0,"4"," ")</f>
        <v> </v>
      </c>
      <c r="DM500" s="10" t="str">
        <f aca="false">IF(DK500&gt;0,"PRE"," ")</f>
        <v> </v>
      </c>
      <c r="DN500" s="9" t="n">
        <v>0</v>
      </c>
      <c r="DO500" s="10" t="str">
        <f aca="false">IF(DN500&gt;0,"4"," ")</f>
        <v> </v>
      </c>
      <c r="DP500" s="10" t="str">
        <f aca="false">IF(DN500&gt;0,"PRE"," ")</f>
        <v> </v>
      </c>
      <c r="DS500" s="12" t="str">
        <f aca="false">CONCATENATE(CO500,CU500,DA500,DG500,DM500)</f>
        <v>   </v>
      </c>
      <c r="DT500" s="10" t="e">
        <f aca="false" t="array" ref="DT500">_xlfn.IFS(DS500="EME    ","0", DS500=" HIP   ","1", DS500="  MIO  ","2", DS500="   AST ","3", DS500="    PRE","4", DS500="EME   PRE","5", DS500=" HIP  PRE","6", DS500=" HIP AST ","7", DS500="  MIO PRE","8", DS500="  MIOAST ","9", DS500="   ASTPRE","10",DS500=" HIP ASTPRE","11", DS500="  MIOASTPRE","12", DS500="     ","0")</f>
        <v>#N/A</v>
      </c>
      <c r="DV500" s="1" t="e">
        <f aca="false" t="array" ref="DV500">_xlfn.IFS(DU500="SI","2", DU500="NO","1")</f>
        <v>#N/A</v>
      </c>
      <c r="DX500" s="11" t="str">
        <f aca="false">IF(DW500=0,"1","2")</f>
        <v>1</v>
      </c>
      <c r="DY500" s="11" t="str">
        <f aca="false" t="array" ref="DY500">_xlfn.IFS(DW500=0,"0", DW500=0.25, "1", DW500=0.5,"2", DW500=0.75,"3", DW500=1,"4",DW500=1.25,"5", DW500=1.5,"6", DW500=1.75,"7", DW500=2,"8")</f>
        <v>0</v>
      </c>
      <c r="EA500" s="11" t="str">
        <f aca="false">IF(DZ500=0,"1","2")</f>
        <v>1</v>
      </c>
      <c r="EB500" s="11" t="str">
        <f aca="false" t="array" ref="EB500">_xlfn.IFS(DZ500=0,"0", DZ500=0.25, "1", DZ500=0.5,"2", DZ500=0.75,"3", DZ500=1,"4",DZ500=1.25,"5", DZ500=1.5,"6", DZ500=1.75,"7", DZ500=2,"8")</f>
        <v>0</v>
      </c>
      <c r="ED500" s="10" t="str">
        <f aca="false">IF(EC500=0,"1","2")</f>
        <v>1</v>
      </c>
      <c r="EE500" s="11" t="str">
        <f aca="false" t="array" ref="EE500">_xlfn.IFS(EC500=0,"0", EC500=-0.25, "1", EC500=-0.5,"2", EC500=-0.75,"3", EC500=-1,"4",EC500=-1.25,"5", EC500=-1.5,"6", EC500=-1.75,"7", EC500=-2,"8", EC500=-2.25,"9",EC500=-2.5,"10", EC500=-2.75,"11", EC500=-3,"12", EC500=-3.25,"13", EC500=-3.5,"14", EC500=-3.75,"15",EC500=-4,"16")</f>
        <v>0</v>
      </c>
      <c r="EG500" s="10" t="str">
        <f aca="false">IF(EF500=0,"1","2")</f>
        <v>1</v>
      </c>
      <c r="EH500" s="11" t="str">
        <f aca="false" t="array" ref="EH500">_xlfn.IFS(EF500=0,"0", EF500=-0.25, "1", EF500=-0.5,"2", EF500=-0.75,"3", EF500=-1,"4",EF500=-1.25,"5", EF500=-1.5,"6", EF500=-1.75,"7", EF500=-2,"8", EF500=-2.25,"9",EF500=-2.5,"10", EF500=-2.75,"11", EF500=-3,"12", EF500=-3.25,"13", EF500=-3.5,"14", EF500=-3.75,"15",EF500=-4,"16")</f>
        <v>0</v>
      </c>
      <c r="EJ500" s="11" t="str">
        <f aca="false">IF(EI500=0,"1","2")</f>
        <v>1</v>
      </c>
      <c r="EK500" s="11" t="str">
        <f aca="false" t="array" ref="EK500">_xlfn.IFS(EI500=0,"0", EI500=-0.25, "1", EI500=-0.5,"2", EI500=-0.75,"3", EI500=-1,"4",EI500=-1.25,"5", EI500=-1.5,"6", EI500=-1.75,"7", EI500=-2,"8", EI500=-2.25,"9", EI500=-2.25,"9",EI500=-2.5,"10", EI500=-2.75,"11", EI500=-3,"12", EI500=-3.25,"13", EI500=-3.5,"14", EI500=-3.75,"15",EI500=-4,"16", EI500=0.25, "17", EI500=0.5, "18")</f>
        <v>0</v>
      </c>
      <c r="EM500" s="11" t="str">
        <f aca="false">IF(EL500=0,"1","2")</f>
        <v>1</v>
      </c>
      <c r="EN500" s="11" t="str">
        <f aca="false" t="array" ref="EN500">_xlfn.IFS(EL500=0.25,"17",EL500=0.5,"18", EL500=0,"0", EL500=-0.25, "1", EL500=-0.5,"2", EL500=-0.75,"3", EL500=-1,"4",EL500=-1.25,"5", EL500=-1.5,"6", EL500=-1.75,"7", EL500=-2,"8",EL500= -2.25,"9",EL500=-2.5,"10",EL500= -2.75,"11",EL500= -3,"12",EL500= -3.25,"13",EL500= -3.5,"14",EL500= -3.75,"15",EL500=-4,"16")</f>
        <v>0</v>
      </c>
      <c r="EP500" s="11" t="str">
        <f aca="false">IF(EO500=0,"1","2")</f>
        <v>1</v>
      </c>
      <c r="EQ500" s="11" t="str">
        <f aca="false" t="array" ref="EQ500">_xlfn.IFS(EO500=0,"0", EO500=0.25, "1", EO500=0.5,"2", EO500=0.75,"3", EO500=1,"4",EO500=1.25,"5", EO500=1.5,"6", EO500=1.75,"7", EO500=2,"8", EO500=2.25,"9", EO500=2.25,"9",EO500=2.5,"10", EO500=2.75,"11", EO500=3,"12", EO500=3.25,"13", EO500=3.5,"14", EO500=3.75,"15",EO500=4,"16", EO500=-0.25, "17", bq=-0.5, "18")</f>
        <v>0</v>
      </c>
      <c r="ES500" s="11" t="str">
        <f aca="false">IF(ER500=0,"1","2")</f>
        <v>1</v>
      </c>
      <c r="ET500" s="11" t="str">
        <f aca="false" t="array" ref="ET500">_xlfn.IFS(ER500=0,"0", ER500=0.25, "1", ER500=0.5,"2", ER500=0.75,"3", ER500=1,"4",ER500=1.25,"5", ER500=1.5,"6", ER500=1.75,"7", ER500=2,"8", ER500=2.25,"9", ER500=2.25,"9",ER500=2.5,"10", ER500=2.75,"11", ER500=3,"12", ER500=3.25,"13", ER500=3.5,"14", ER500=3.75,"15",ER500=4,"16", ER500=-0.25, "17", bq=-0.5, "18")</f>
        <v>0</v>
      </c>
      <c r="EV500" s="14" t="e">
        <f aca="false">VLOOKUP(EU500,LEYENDA!$G$2:$H$8,2,TRUE())</f>
        <v>#N/A</v>
      </c>
      <c r="EW500" s="14" t="e">
        <f aca="false" t="array" ref="EW500">_xlfn.IFS(EV500="0-5","1", EV500="6-12","2", EV500="13-18","3", EV500="19-24","4", EV500="25-36","5", EV500="37-48","6", EV500="49-60","7")</f>
        <v>#N/A</v>
      </c>
    </row>
    <row r="501" customFormat="false" ht="13.5" hidden="false" customHeight="false" outlineLevel="0" collapsed="false">
      <c r="A501" s="1" t="n">
        <v>181</v>
      </c>
      <c r="B501" s="2" t="n">
        <v>2</v>
      </c>
      <c r="C501" s="33" t="n">
        <v>40131</v>
      </c>
      <c r="E501" s="5" t="str">
        <f aca="false">VLOOKUP(A501,'286'!$A$3:$J$6279,10,FALSE())</f>
        <v>KÜNZLE ÁLVAREZ, PABLO</v>
      </c>
      <c r="F501" s="4" t="str">
        <f aca="false">VLOOKUP(A501,'286'!$A$3:$I$1768,3,FALSE())</f>
        <v>KUALPA</v>
      </c>
      <c r="G501" s="6" t="n">
        <f aca="false">VLOOKUP(A501,'286'!$A$3:$I$1768,4,FALSE())</f>
        <v>33337</v>
      </c>
      <c r="H501" s="7" t="n">
        <f aca="false">YEAR(C501)-YEAR(G501)</f>
        <v>18</v>
      </c>
      <c r="I501" s="1" t="str">
        <f aca="false">VLOOKUP(H501,LEYENDA!$C$2:$D$6,2,TRUE())</f>
        <v>13-24</v>
      </c>
      <c r="J501" s="5" t="str">
        <f aca="false">VLOOKUP(A501,'286'!$A$3:$I$1768,7,FALSE())</f>
        <v>H</v>
      </c>
      <c r="K501" s="8" t="n">
        <f aca="false">VLOOKUP(A501,'286'!$A$3:$I$1768,2,FALSE())</f>
        <v>0</v>
      </c>
      <c r="L501" s="4" t="str">
        <f aca="false">VLOOKUP(A501,'286'!$A$3:$I$1768,8,FALSE())</f>
        <v>D</v>
      </c>
      <c r="M501" s="4" t="str">
        <f aca="false">VLOOKUP(A501,'286'!$A$3:$I$1768,9,FALSE())</f>
        <v>D</v>
      </c>
      <c r="N501" s="8" t="str">
        <f aca="false">IF(R501=O501, "MISMA","CONTRARIA")</f>
        <v>MISMA</v>
      </c>
      <c r="O501" s="8" t="str">
        <f aca="false" t="array" ref="O501">_xlfn.IFS(L501="D","1", L501="I","2")</f>
        <v>1</v>
      </c>
      <c r="P501" s="8" t="e">
        <f aca="false" t="array" ref="P501">_xlfn.IFS(K501="OD","1", K501="OI","2")</f>
        <v>#N/A</v>
      </c>
      <c r="Q501" s="1" t="str">
        <f aca="false" t="array" ref="Q501">_xlfn.IFS(J501="M","1", J501="H","2")</f>
        <v>2</v>
      </c>
      <c r="R501" s="8" t="str">
        <f aca="false" t="array" ref="R501">_xlfn.IFS(M501="D","1", M501="I","2")</f>
        <v>1</v>
      </c>
      <c r="S501" s="1" t="str">
        <f aca="false" t="array" ref="S501">_xlfn.IFS(N501="CONTRARIA", "1",N501= "MISMA","2")</f>
        <v>2</v>
      </c>
      <c r="T501" s="1" t="str">
        <f aca="false" t="array" ref="T501">_xlfn.IFS(I501="0-12","1", I501="13-24","2", I501="25-40","3", I501="41-60","4", I501="61-100","5")</f>
        <v>2</v>
      </c>
      <c r="U501" s="9" t="n">
        <v>-0.5</v>
      </c>
      <c r="V501" s="10" t="str">
        <f aca="false">IF(U501="","",IF(AND(U501&gt;=-9,U501&lt;=-6.5),"-9 a -6,5",IF(AND(U501&gt;=-6,U501&lt;=-3.5),"-6 a -3,5",IF(AND(U501&gt;=-3,U501&lt;=-1),"-3 a -1",IF(U501=-0.5,"-0,5",IF(AND(U501&gt;=0,U501&lt;=2.5),"0 a 2,5",IF(AND(U501&gt;=3,U501&lt;=5.5),"3 a 5,5",IF(AND(U501&gt;=6,U501&lt;=8.5),"6 a 8,5",IF(AND(U501&gt;=9,U501&lt;=20),"9 a 20","Fuera de rango")))))))))</f>
        <v>-0,5</v>
      </c>
      <c r="W501" s="11" t="str">
        <f aca="false">IF(V501="","",IF(V501="-9 a -6,5",2,IF(V501="-6 a -3,5",3,IF(V501="-3 a -1",4,IF(V501="-0,5","NORMA",IF(V501="0 a 2,5",5,IF(V501="3 a 5,5",6,IF(V501="6 a 8,5",7,IF(V501="9 a 20",8,"Fuera de rango")))))))))</f>
        <v>NORMA</v>
      </c>
      <c r="X501" s="9" t="n">
        <v>-1</v>
      </c>
      <c r="Y501" s="11" t="str">
        <f aca="false">IF(X501="","",IF(AND(X501&gt;=0,X501&lt;=4),"0 a 4",IF(AND(X501&gt;=4.5,X501&lt;=8.5),"4,5 a 8,5",IF(X501=9,"9",IF(AND(X501&gt;=9.5,X501&lt;=13),"9,5 a 13",IF(AND(X501&gt;=13.5,X501&lt;=20),"13,5 a 20",IF(AND(X501&gt;=20.5,X501&lt;=35),"20,5 a 35","Fuera de rango")))))))</f>
        <v>Fuera de rango</v>
      </c>
      <c r="Z501" s="11" t="str">
        <f aca="false">IF(Y501="","",IF(Y501="0 a 4",1,IF(Y501="4,5 a 8,5",2,IF(Y501="9","NORMA",IF(Y501="9,5 a 13",3,IF(Y501="13,5 a 20",4,IF(Y501="20,5 a 35",5,"Fuera de rango")))))))</f>
        <v>Fuera de rango</v>
      </c>
      <c r="AA501" s="9" t="n">
        <v>24</v>
      </c>
      <c r="AB501" s="10" t="str">
        <f aca="false">IF(AA501="","",IF(AND(AA501&gt;=0,AA501&lt;=9),"0 a 9",IF(AND(AA501&gt;=9.5,AA501&lt;=18.5),"9,5 a 18,5",IF(AA501=19,"19",IF(AND(AA501&gt;=19.5,AA501&lt;=28),"19,5 a 28",IF(AND(AA501&gt;=28.5,AA501&lt;=40),"28,5 a 40","Fuera de rango"))))))</f>
        <v>19,5 a 28</v>
      </c>
      <c r="AC501" s="11" t="n">
        <f aca="false" t="array" ref="AC501">_xlfn.IFS(AB501="","",AB501="0 a 9",1,AB501="9,5 a 18,5",2,AB501="19","NORMA",AB501="19,5 a 28",3,AB501="28,5 a 40",4,TRUE(),"Fuera de rango")</f>
        <v>3</v>
      </c>
      <c r="AD501" s="9" t="n">
        <v>7</v>
      </c>
      <c r="AE501" s="10" t="str">
        <f aca="false">IF(AD501="","",IF(AND(AD501&gt;=-10,AD501&lt;=0),"De -10 a 0",IF(AND(AD501&gt;=0.5,AD501&lt;=9.5),"0,5 a 9,5",IF(AD501=10,"10",IF(AND(AD501&gt;=10.5,AD501&lt;=20),"10,5 a 20",IF(AND(AD501&gt;=20.5,AD501&lt;=40),"20,5 a 40","Fuera de rango"))))))</f>
        <v>0,5 a 9,5</v>
      </c>
      <c r="AF501" s="12" t="n">
        <f aca="false">IF(AD501="","",IF(AND(AD501&gt;=-10,AD501&lt;=0),1,IF(AND(AD501&gt;=0.5,AD501&lt;=9.5),2,IF(AD501=10,"NORMA",IF(AND(AD501&gt;=10.5,AD501&lt;=20),3,IF(AND(AD501&gt;=20.5,AD501&lt;=40),4,""))))))</f>
        <v>2</v>
      </c>
      <c r="AG501" s="9" t="n">
        <v>7</v>
      </c>
      <c r="AH501" s="10" t="str">
        <f aca="false">IF(AG501="","",IF(AND(AG501&gt;=0,AG501&lt;=4),"0 a 4",IF(AND(AG501&gt;=4.5,AG501&lt;=8.5),"4,5 a 8,5",IF(AG501=9,"9",IF(AND(AG501&gt;=9.5,AG501&lt;=13),"9,5 a 13",IF(AND(AG501&gt;=13.5,AG501&lt;=25),"13,5 a 25","Fuera de rango"))))))</f>
        <v>4,5 a 8,5</v>
      </c>
      <c r="AI501" s="10" t="n">
        <f aca="false">IF(AH501="","",IF(AH501="0 a 4",1,IF(AH501="4,5 a 8,5",2,IF(AH501="9","NORMA",IF(AH501="9,5 a 13",3,IF(AH501="13,5 a 25",4,""))))))</f>
        <v>2</v>
      </c>
      <c r="AJ501" s="9" t="n">
        <v>4</v>
      </c>
      <c r="AK501" s="10" t="str">
        <f aca="false">IF(AJ501="","",IF(AND(AJ501&gt;=-15,AJ501&lt;=-10.5),"-15 a -10,5",IF(AND(AJ501&gt;=-10,AJ501&lt;=-4),"-10 a -4",IF(AND(AJ501&gt;=-4.5,AJ501&lt;=0),"-4,5 a 0",IF(AND(AJ501&gt;=0.5,AJ501&lt;=4.5),"0,5 a 4,5",IF(AJ501=5,"5",IF(AND(AJ501&gt;=5.5,AJ501&lt;=10),"5,5 a 10",IF(AND(AJ501&gt;=10.5,AJ501&lt;=20),"10,5 a 20","Fuera de rango"))))))))</f>
        <v>0,5 a 4,5</v>
      </c>
      <c r="AL501" s="11" t="n">
        <f aca="false">IF(AK501="","",IF(AK501="-15 a -10,5",1,IF(AK501="-10 a -4",2,IF(AK501="-4,5 a 0",3,IF(AK501="0,5 a 4,5",4,IF(AK501="5","NORMA",IF(AK501="5,5 a 10",5,IF(AK501="10,5 a 20",6,"Error"))))))))</f>
        <v>4</v>
      </c>
      <c r="AM501" s="9" t="n">
        <v>0.5</v>
      </c>
      <c r="AN501" s="10" t="str">
        <f aca="false">IF(AM501="","",IF(AND(AM501&gt;=-7.5,AM501&lt;=-5.5),"-7,5 a -5,5",IF(AND(AM501&gt;=-5,AM501&lt;=-3),"-5 a -3",IF(AND(AM501&gt;=-2.5,AM501&lt;=-0.5),"-2,5 a -0,5",IF(AM501=0,"0,00",IF(AND(AM501&gt;=0.5,AM501&lt;=2.5),"0,5 a 2,5",IF(AND(AM501&gt;=3,AM501&lt;=5),"3 a 5",IF(AND(AM501&gt;=5.5,AM501&lt;=7.5),"5,5 a 7,5",IF(AND(AM501&gt;=8,AM501&lt;=10),"8 a 10","Fuera de rango")))))))))</f>
        <v>0,5 a 2,5</v>
      </c>
      <c r="AO501" s="11" t="n">
        <f aca="false">IF(AN501="","",IF(AN501="-7,5 a -5,5",1,IF(AN501="-5 a -3",2,IF(AN501="-2,5 a -0,5",3,IF(AN501="0,00","NORMA",IF(AN501="0,5 a 2,5",4,IF(AN501="3 a 5",5,IF(AN501="5,5 a 7,5",6,IF(AN501="8 a 10",7,"Error")))))))))</f>
        <v>4</v>
      </c>
      <c r="AP501" s="9" t="n">
        <v>-8</v>
      </c>
      <c r="AQ501" s="10" t="str">
        <f aca="false">IF(AP501="","",IF(AND(AP501&gt;=-20,AP501&lt;=-9.5),"-20 a -9,5",IF(AND(AP501&gt;=-9,AP501&lt;=-6.5),"-9 a -6,5",IF(AP501=-6,"-6",IF(AND(AP501&gt;=-5.5,AP501&lt;=-3),"-5,5 a -3",IF(AND(AP501&gt;=-2.5,AP501&lt;=0),"-2,5 a 0",IF(AND(AP501&gt;=0.5,AP501&lt;=3),"0,5 a 3",IF(AND(AP501&gt;=3.5,AP501&lt;=6),"3,5 a 6",IF(AND(AP501&gt;=6.5,AP501&lt;=9),"6,5 a 9",IF(AND(AP501&gt;=9.5,AP501&lt;=20),"9,5 a 20","Fuera de rango"))))))))))</f>
        <v>-9 a -6,5</v>
      </c>
      <c r="AR501" s="11" t="n">
        <f aca="false">IF(AQ501="","",IF(AQ501="-20 a -9,5",1,IF(AQ501="-9 a -6,5",2,IF(AQ501="-6","NORMA",IF(AQ501="-5,5 a -3",3,IF(AQ501="-2,5 a 0",4,IF(AQ501="0,5 a 3",5,IF(AQ501="3,5 a 6",6,IF(AQ501="6,5 a 9",7,IF(AQ501="9,5 a 20",8,""))))))))))</f>
        <v>2</v>
      </c>
      <c r="AS501" s="9" t="n">
        <v>1</v>
      </c>
      <c r="AT501" s="10" t="str">
        <f aca="false">IF(AS501="","",IF(AND(AS501&gt;=-16,AS501&lt;=-14),"-16 a -14",IF(AND(AS501&gt;=-13.5,AS501&lt;=-11.5),"-13,5 a -11,5",IF(AND(AS501&gt;=-11,AS501&lt;=-9),"-11 a -9",IF(AND(AS501&gt;=-8.5,AS501&lt;=-6.5),"-8,5 a -6,5",IF(AND(AS501&gt;=-6,AS501&lt;=-4),"-6 a -4",IF(AND(AS501&gt;=-3.5,AS501&lt;=-1.5),"-3,5 a -1,5",IF(AND(AS501&gt;=-1,AS501&lt;=1),"-1 a 1",IF(AND(AS501&gt;=1.5,AS501&lt;=3.5),"1,5 a 3,5",IF(AND(AS501&gt;=4,AS501&lt;=6),"4 a 6",IF(AND(AS501&gt;=6.5,AS501&lt;=8.5),"6,5 a 8,5",IF(AND(AS501&gt;=9,AS501&lt;=11),"9 a 11",IF(AND(AS501&gt;=11.5,AS501&lt;=13.5),"11,5 a 13,5",IF(AND(AS501&gt;=14,AS501&lt;=16),"14 a 16",IF(AND(AS501&gt;=16.5,AS501&lt;=18.5),"16,5 a 18,5",IF(AND(AS501&gt;=19,AS501&lt;=21),"19 a 21","Fuera de rango"))))))))))))))))</f>
        <v>-1 a 1</v>
      </c>
      <c r="AU501" s="11" t="n">
        <f aca="false" t="array" ref="AU501">IF(AT501="","",_xlfn.IFS(AT501="-16 a -14",1,AT501="-13,5 a -11,5",2,AT501="-11 a -9",3,AT501="-8,5 a -6,5",4,AT501="-6 a -4",5,AT501="-3,5 a -1,5",6,AT501="-1 a 1",7,AT501="1,5 a 3,5",8,AT501="4 a 6","NORMA",AT501="6,5 a 8,5",9,AT501="9 a 11",10,AT501="11,5 a 13,5",11,AT501="14 a 16",12,AT501="16,5 a 18,5",13,AT501="19 a 21",14,TRUE(),""))</f>
        <v>7</v>
      </c>
      <c r="AV501" s="9" t="n">
        <v>1.5</v>
      </c>
      <c r="AW501" s="10" t="str">
        <f aca="false">IF(AV501="","",IF(AND(AV501&gt;=-1,AV501&lt;=-0.5),"-1 a -0,5",IF(AND(AV501&gt;-0.5,AV501&lt;=0),"De -0,5 a 0",IF(AND(AV501&gt;=0.25,AV501&lt;=0.75),"0,25 a 0,75",IF(AND(AV501&gt;=1,AV501&lt;=1.5),"1 a 1,5",IF(AND(AV501&gt;=1.75,AV501&lt;=2.25),"1,75 a 2,25",IF(AND(AV501&gt;=2.5,AV501&lt;=3),"2,5 a 3",IF(AND(AV501&gt;=3.25,AV501&lt;=3.75),"3,25 a 3,75","Fuera de rango"))))))))</f>
        <v>1 a 1,5</v>
      </c>
      <c r="AX501" s="10" t="n">
        <f aca="false">IF(AW501="","",IF(OR(AW501="-1 a -0,5",AW501="-1 a -0.5"),1,IF(OR(AW501="De -0,5 a 0",AW501="-0,5 a 0",AW501="De -0.5 a 0"),2,IF(OR(AW501="0,25 a 0,75",AW501="0.25 a 0.75"),"NORMA",IF(OR(AW501="1 a 1,5",AW501="1 a 1.5"),3,IF(OR(AW501="1,75 a 2,25",AW501="1.75 a 2.25"),4,IF(OR(AW501="2,5 a 3",AW501="2.5 a 3"),5,IF(OR(AW501="3,25 a 3,75",AW501="3.25 a 3.75"),6,""))))))))</f>
        <v>3</v>
      </c>
      <c r="AY501" s="9" t="n">
        <v>-6</v>
      </c>
      <c r="AZ501" s="10" t="str">
        <f aca="false">IF(AY501="","",IF(AND(AY501&gt;=-20,AY501&lt;=-9.5),"-20 a -9,5",IF(AND(AY501&gt;=-9,AY501&lt;=-6.5),"-9 a -6,5",IF(AY501=-6,"-6",IF(AND(AY501&gt;=-5.5,AY501&lt;=-3),"-5,5 a -3",IF(AND(AY501&gt;=-2.5,AY501&lt;=0),"-2,5 a 0",IF(AND(AY501&gt;=0.5,AY501&lt;=3),"0,5 a 3",IF(AND(AY501&gt;=3.5,AY501&lt;=6),"3,5 a 6","Fuera de rango"))))))))</f>
        <v>-6</v>
      </c>
      <c r="BA501" s="11" t="str">
        <f aca="false">IF(AZ501="","",IF(AZ501="-20 a -9,5",1,IF(AZ501="-9 a -6,5",2,IF(AZ501="-6","NORMA",IF(AZ501="-5,5 a -3",3,IF(AZ501="-2,5 a 0",4,IF(AZ501="0,5 a 3",5,IF(AZ501="3,5 a 6",6,""))))))))</f>
        <v>NORMA</v>
      </c>
      <c r="BB501" s="9" t="n">
        <v>0</v>
      </c>
      <c r="BC501" s="10" t="str">
        <f aca="false" t="array" ref="BC501">IF(BB501="","",_xlfn.IFS(AND(BB501&gt;=0,BB501&lt;=2),"0 a 2",AND(BB501&gt;=2.5,BB501&lt;=4.5),"2,5 a 4,5",AND(BB501&gt;=5,BB501&lt;=7),"5 a 7",AND(BB501&gt;=7.5,BB501&lt;=9.5),"7,5 a 9,5",AND(BB501&gt;=10,BB501&lt;=12),"10 a 12",AND(BB501&gt;=12.5,BB501&lt;=14.5),"12,5 a 14,5",BB501=15,"15",AND(BB501&gt;=15.5,BB501&lt;=17.5),"15,5 a 17,5",AND(BB501&gt;=18,BB501&lt;=20),"18 a 20",AND(BB501&gt;=20.5,BB501&lt;=22.5),"20,5 a 22,5",AND(BB501&gt;=23,BB501&lt;=25),"23 a 25",TRUE(),"Fuera de rango"))</f>
        <v>0 a 2</v>
      </c>
      <c r="BD501" s="11" t="n">
        <f aca="false" t="array" ref="BD501">IF(BC501="","",_xlfn.IFS(BC501="0 a 2",1,BC501="2,5 a 4,5",2,BC501="5 a 7",3,BC501="7,5 a 9,5",4,BC501="10 a 12",5,BC501="12,5 a 14,5",6,BC501="15","NORMA",BC501="15,5 a 17,5",7,BC501="18 a 20",8,BC501="20,5 a 22,5",9,BC501="23 a 25",10,TRUE(),"Fuera de rango"))</f>
        <v>1</v>
      </c>
      <c r="BE501" s="9" t="n">
        <v>24</v>
      </c>
      <c r="BF501" s="10" t="str">
        <f aca="false">IF(BE501="","",IF(AND(BE501&gt;=-20,BE501&lt;=-10),"-20 a -10",IF(AND(BE501&gt;=-9.5,BE501&lt;=0.5),"-9,5 a 0,5",IF(AND(BE501&gt;=1,BE501&lt;=11),"1 a 11",IF(AND(BE501&gt;=11.5,BE501&lt;=20.5),"11,5 a 20,5",IF(BE501=21,"21",IF(AND(BE501&gt;=21.5,BE501&lt;=31.5),"21,5 a 31,5",IF(AND(BE501&gt;=32,BE501&lt;=42),"32 a 42","Fuera de rango"))))))))</f>
        <v>21,5 a 31,5</v>
      </c>
      <c r="BG501" s="11" t="n">
        <f aca="false">IF(BF501="","",IF(BF501="-20 a -10",1,IF(BF501="-9,5 a 0,5",2,IF(BF501="1 a 11",3,IF(BF501="11,5 a 20,5",4,IF(BF501="21","NORMA",IF(BF501="21,5 a 31,5",5,IF(BF501="32 a 42",6,""))))))))</f>
        <v>5</v>
      </c>
      <c r="BH501" s="9" t="n">
        <v>17</v>
      </c>
      <c r="BI501" s="10" t="str">
        <f aca="false">IF(BH501="","",IF(AND(BH501&gt;=-20,BH501&lt;=-15),"-20 a -15",IF(AND(BH501&gt;=-14.5,BH501&lt;=-9.5),"-14,5 a -9,5",IF(AND(BH501&gt;=-9,BH501&lt;=-4),"-9 a -4",IF(AND(BH501&gt;=-3.5,BH501&lt;=2.5),"-3,5 a 2,5",IF(AND(BH501&gt;=3,BH501&lt;=8),"3 a 8",IF(AND(BH501&gt;=8.5,BH501&lt;=14.5),"8,5 a 14,5",IF(BH501=15,"15",IF(AND(BH501&gt;=15.5,BH501&lt;=20.5),"15,5 a 20,5",IF(AND(BH501&gt;=21,BH501&lt;=26),"21 a 26","Fuera de rango"))))))))))</f>
        <v>15,5 a 20,5</v>
      </c>
      <c r="BJ501" s="11" t="n">
        <f aca="false">IF(BI501="","",IF(BI501="-20 a -15",1,IF(BI501="-14,5 a -9,5",2,IF(BI501="-9 a -4",3,IF(BI501="-3,5 a 2,5",4,IF(BI501="3 a 8",5,IF(BI501="8,5 a 14,5",6,IF(BI501="15","NORMA",IF(BI501="15,5 a 20,5",7,IF(BI501="21 a 26",8,IF(BI501="26,5 a 31,5",9,"")))))))))))</f>
        <v>7</v>
      </c>
      <c r="BK501" s="9" t="n">
        <v>0</v>
      </c>
      <c r="BL501" s="10" t="str">
        <f aca="false">IF(BK501="","",IF(AND(BK501&gt;=0,BK501&lt;=2),"0 - 2",IF(AND(BK501&gt;=2.5,BK501&lt;=4.5),"2,5 - 4,5",IF(AND(BK501&gt;=5,BK501&lt;=7),"5 - 7",IF(AND(BK501&gt;=7.5,BK501&lt;=9.5),"7,5 - 9,5",IF(AND(BK501&gt;=10,BK501&lt;=12),"10 - 12",IF(AND(BK501&gt;=12.5,BK501&lt;=13.5),"12,5 - 13,5",IF(BK501=14,"14",IF(AND(BK501&gt;=14.5,BK501&lt;=16.5),"14,5 - 16,5",IF(AND(BK501&gt;=17,BK501&lt;=19),"17 - 19",IF(AND(BK501&gt;=19.5,BK501&lt;=21.5),"19,5 - 21,5",IF(AND(BK501&gt;=22,BK501&lt;=24),"22 - 24",IF(AND(BK501&gt;=24.5,BK501&lt;=26.5),"24,5 - 26,5",IF(AND(BK501&gt;=27,BK501&lt;=29),"27 - 29",IF(AND(BK501&gt;=29.5,BK501&lt;=30),"29,5 - 30","Fuera de rango")))))))))))))))</f>
        <v>0 - 2</v>
      </c>
      <c r="BM501" s="11" t="n">
        <f aca="false">IF(BL501="","",IF(BL501="0 - 2",1,IF(BL501="2,5 - 4,5",2,IF(BL501="5 - 7",3,IF(BL501="7,5 - 9,5",4,IF(BL501="10 - 12",5,IF(BL501="12,5 - 13,5",6,IF(BL501="14","NORMA",IF(BL501="14,5 - 16,5",7,IF(BL501="17 - 19",8,IF(BL501="19,5 - 21,5",9,IF(BL501="22 - 24",10,IF(BL501="24,5 - 26,5",11,IF(BL501="27 - 29",12,IF(BL501="29,5 - 30",13,"")))))))))))))))</f>
        <v>1</v>
      </c>
      <c r="BN501" s="9" t="n">
        <v>22</v>
      </c>
      <c r="BO501" s="11" t="str">
        <f aca="false">IF(BN501="","",IF(AND(BN501&gt;=-20,BN501&lt;=-10),"-20 a -10",IF(AND(BN501&gt;=-9.5,BN501&lt;=0.5),"-9,5 a 0,5",IF(AND(BN501&gt;=1,BN501&lt;=11),"1 a 11",IF(AND(BN501&gt;=11.5,BN501&lt;=21.5),"11,5 a 21,5",IF(BN501=22,"22",IF(AND(BN501&gt;=22.5,BN501&lt;=32.5),"22,5 a 32,5",IF(AND(BN501&gt;=33,BN501&lt;=43),"33 a 43","Fuera de rango"))))))))</f>
        <v>22</v>
      </c>
      <c r="BP501" s="11" t="str">
        <f aca="false">IF(BO501="","",IF(BO501="-20 a -10",1,IF(BO501="-9,5 a 0,5",2,IF(BO501="1 a 11",3,IF(BO501="11,5 a 21,5",4,IF(BO501="22","NORMA",IF(BO501="22,5 a 32,5",5,IF(BO501="33 a 43",6,""))))))))</f>
        <v>NORMA</v>
      </c>
      <c r="BQ501" s="9" t="n">
        <v>17</v>
      </c>
      <c r="BR501" s="10" t="str">
        <f aca="false">IF(BQ501="","",IF(AND(BQ501&gt;=-20,BQ501&lt;=-15),"-20 a -15",IF(AND(BQ501&gt;=-14.5,BQ501&lt;=-9.5),"-14,5 a -9,5",IF(AND(BQ501&gt;=-9,BQ501&lt;=-4),"-9 a -4",IF(AND(BQ501&gt;=-3.5,BQ501&lt;=2.5),"-3,5 a 2,5",IF(AND(BQ501&gt;=3,BQ501&lt;=8),"3 a 8",IF(AND(BQ501&gt;=8.5,BQ501&lt;=13.5),"8,5 a 13,5",IF(AND(BQ501&gt;=14,BQ501&lt;=17.5),"14 a 17,5",IF(BQ501=18,"18",IF(AND(BQ501&gt;=18.5,BQ501&lt;=23.5),"18,5 a 23,5",IF(AND(BQ501&gt;=24,BQ501&lt;=29),"24 a 29",IF(AND(BQ501&gt;=29.5,BQ501&lt;=34.5),"29,5 a 34,5",IF(AND(BQ501&gt;=35,BQ501&lt;=40),"35 a 40","Fuera de rango")))))))))))))</f>
        <v>14 a 17,5</v>
      </c>
      <c r="BS501" s="11" t="n">
        <f aca="false">IF(BR501="","",IF(BR501="-20 a -15",1,IF(BR501="-14,5 a -9,5",2,IF(BR501="-9 a -4",3,IF(BR501="-3,5 a 2,5",4,IF(BR501="3 a 8",5,IF(BR501="8,5 a 13,5",6,IF(BR501="14 a 17,5",7,IF(BR501="18","NORMA",IF(BR501="18,5 a 23,5",8,IF(BR501="24 a 29",9,IF(BR501="29,5 a 34,5",10,IF(BR501="35 a 40",11,"")))))))))))))</f>
        <v>7</v>
      </c>
      <c r="BT501" s="9" t="n">
        <v>2</v>
      </c>
      <c r="BU501" s="10" t="str">
        <f aca="false">IF(BT501="","",IF(AND(BT501&gt;=-20,BT501&lt;=-18),"-20 a -18",IF(AND(BT501&gt;=-17.5,BT501&lt;=-15.5),"-17,5 a -15,5",IF(AND(BT501&gt;=-15,BT501&lt;=-13),"-15 a -13",IF(AND(BT501&gt;=-12.5,BT501&lt;=-10.5),"-12,5 a -10,5",IF(AND(BT501&gt;=-10,BT501&lt;=-8),"-10 a -8",IF(AND(BT501&gt;=-7.5,BT501&lt;=-5.5),"-7,5 a -5,5",IF(AND(BT501&gt;=-5,BT501&lt;=-3),"-5 a -3",IF(AND(BT501&gt;=-2.5,BT501&lt;=-0.5),"-2,5 a -0,5",IF(BT501=0,"0",IF(AND(BT501&gt;=0.5,BT501&lt;=2.5),"0,5 a 2,5",IF(AND(BT501&gt;=3,BT501&lt;=5),"3 a 5",IF(AND(BT501&gt;=5.5,BT501&lt;=7.5),"5,5 a 7,5",IF(AND(BT501&gt;=8,BT501&lt;=10),"8 a 10",IF(AND(BT501&gt;=10.5,BT501&lt;=12.5),"10,5 a 12,5",IF(AND(BT501&gt;=13,BT501&lt;=15),"13 a 15",IF(AND(BT501&gt;=15.5,BT501&lt;=17.5),"15,5 a 17,5",IF(AND(BT501&gt;=18,BT501&lt;=20),"18 a 20","Fuera de rango"))))))))))))))))))</f>
        <v>0,5 a 2,5</v>
      </c>
      <c r="BV501" s="11" t="n">
        <f aca="false">IF(BT501="","",IF(BT501=0,"NORMA",IF(AND(BT501&gt;=-20,BT501&lt;=-18),2,IF(AND(BT501&gt;=-17.5,BT501&lt;=-15.5),2,IF(AND(BT501&gt;=-15,BT501&lt;=-13),3,IF(AND(BT501&gt;=-12.5,BT501&lt;=-10.5),4,IF(AND(BT501&gt;=-10,BT501&lt;=-8),5,IF(AND(BT501&gt;=-7.5,BT501&lt;=-5.5),6,IF(AND(BT501&gt;=-5,BT501&lt;=-3),7,IF(AND(BT501&gt;=-2.5,BT501&lt;=-0.5),8,IF(AND(BT501&gt;=0.5,BT501&lt;=2.5),9,IF(AND(BT501&gt;=3,BT501&lt;=5),10,IF(AND(BT501&gt;=5.5,BT501&lt;=7.5),11,IF(AND(BT501&gt;=8,BT501&lt;=10),12,IF(AND(BT501&gt;=10.5,BT501&lt;=12.5),13,IF(AND(BT501&gt;=13,BT501&lt;=15),14,IF(AND(BT501&gt;=15.5,BT501&lt;=17.5),15,IF(AND(BT501&gt;=18,BT501&lt;=20),16,"Fuera de rango"))))))))))))))))))</f>
        <v>9</v>
      </c>
      <c r="BW501" s="9" t="n">
        <v>-3.5</v>
      </c>
      <c r="BX501" s="10" t="n">
        <f aca="false">18.5- (0.3*H501)</f>
        <v>13.1</v>
      </c>
      <c r="BY501" s="10" t="n">
        <f aca="false">(BW501)-(BX501)</f>
        <v>-16.6</v>
      </c>
      <c r="BZ501" s="10" t="n">
        <v>22</v>
      </c>
      <c r="CA501" s="12" t="n">
        <f aca="false">IF(BY501="","",IF(BY501&lt;=-28,1,IF(BY501&lt;=-25.5,2,IF(BY501&lt;=-23,3,IF(BY501&lt;=-20.5,4,IF(BY501&lt;=-18,5,IF(BY501&lt;=-15.5,6,IF(BY501&lt;=-13,7,IF(BY501&lt;=-10.5,8,IF(BY501&lt;=-8,9,IF(BY501&lt;=-5.5,10,IF(BY501&lt;=-3,11,IF(BY501&lt;=-0.5,12,IF(BY501&lt;=2,13,IF(BY501&lt;=4.5,14,IF(BY501&lt;=7,15,IF(BY501&lt;=9.5,16,IF(BY501&lt;=12,17,IF(BY501&lt;=14.5,18,IF(BY501&lt;=17,19,IF(BY501&lt;=19.5,20,IF(BY501&lt;=22,21,IF(BY501&lt;=24.5,22,IF(BY501&lt;=27,23,IF(BY501&lt;=30,24,"Fuera de rango")))))))))))))))))))))))))</f>
        <v>6</v>
      </c>
      <c r="CB501" s="9" t="n">
        <v>-3.5</v>
      </c>
      <c r="CC501" s="10" t="n">
        <f aca="false">18.5- (0.3*H501)</f>
        <v>13.1</v>
      </c>
      <c r="CD501" s="10" t="n">
        <f aca="false">(CB501)-(CC501)</f>
        <v>-16.6</v>
      </c>
      <c r="CE501" s="10" t="str">
        <f aca="false">IF(CD501="","",IF(CD501&lt;-27.5,"De -30 a -28",IF(CD501&lt;-25,"De -27,5 a -25,5",IF(CD501&lt;-22.5,"De -25 a -23",IF(CD501&lt;-20,"De -22,5 a -20,5",IF(CD501&lt;-17.5,"De -20 a -18",IF(CD501&lt;-15,"De -17,5 a -15,5",IF(CD501&lt;-12.5,"De -15 a -13",IF(CD501&lt;-10,"De -12,5 a -10,5",IF(CD501&lt;-7.5,"De -10 a -8",IF(CD501&lt;-5,"De -7,5 a -5,5",IF(CD501&lt;-2.5,"De -5 a -3",IF(CD501&lt;0,"De -2,5 a -0,5",IF(CD501&lt;=2,"De 0 a 2",IF(CD501&lt;=4.5,"De 2,5 a 4,5",IF(CD501&lt;=7,"De 5 a 7",IF(CD501&lt;=9.5,"De 7,5 a 9,5",IF(CD501&lt;=12,"De 10 a 12",IF(CD501&lt;=14.5,"De 12,5 a 14,5",IF(CD501&lt;=17,"De 15 a 17",IF(CD501&lt;=19.5,"De 17,5 a 19,5",IF(CD501&lt;=22,"De 20 a 22",IF(CD501&lt;=24.5,"De 22,5 a 24,5",IF(CD501&lt;=27,"De 25 a 27","De 27,5 a 30"))))))))))))))))))))))))</f>
        <v>De -17,5 a -15,5</v>
      </c>
      <c r="CF501" s="12" t="n">
        <f aca="false">IF(CD501="","",IF(CD501&lt;-27.5,1,IF(CD501&lt;-25,2,IF(CD501&lt;-22.5,3,IF(CD501&lt;-20,4,IF(CD501&lt;-17.5,5,IF(CD501&lt;-15,6,IF(CD501&lt;-12.5,7,IF(CD501&lt;-10,8,IF(CD501&lt;-7.5,9,IF(CD501&lt;-5,10,IF(CD501&lt;-2.5,11,IF(CD501&lt;0,12,IF(CD501&lt;2.5,13,IF(CD501&lt;5,14,IF(CD501&lt;7.5,15,IF(CD501&lt;10,16,IF(CD501&lt;12.5,17,IF(CD501&lt;15,18,IF(CD501&lt;17.5,19,IF(CD501&lt;20,20,IF(CD501&lt;22.5,21,IF(CD501&lt;25,22,IF(CD501&lt;27.5,23,24))))))))))))))))))))))))</f>
        <v>6</v>
      </c>
      <c r="CG501" s="9" t="n">
        <v>-0.75</v>
      </c>
      <c r="CH501" s="10" t="str">
        <f aca="false">IF(CG501="","",IF(AND(CG501&gt;=-10,CG501&lt;=-9.5),"-10 a -9,5",IF(AND(CG501&gt;-9.5,CG501&lt;=-8.5),"-9 a -8,5",IF(AND(CG501&gt;-8.5,CG501&lt;=-7.5),"-8 a -7,5",IF(AND(CG501&gt;-7.5,CG501&lt;=-6.5),"-7 a -6,5",IF(AND(CG501&gt;-6.5,CG501&lt;=-5.5),"-6 a -5,5",IF(AND(CG501&gt;-5.5,CG501&lt;=-4.5),"-5 a -4,5",IF(AND(CG501&gt;-4.5,CG501&lt;=-3.5),"-4 a -3,5",IF(AND(CG501&gt;-3.5,CG501&lt;=-2.5),"-3 a -2,5",IF(CG501=-2.25,"-2,25",IF(AND(CG501&gt;-2.5,CG501&lt;=-1.5),"-2 a -1,5",IF(AND(CG501&gt;-1.5,CG501&lt;=-0.5),"-1 a -0,5",IF(AND(CG501&gt;-0.5,CG501&lt;=0.5),"0 a 0,5",IF(AND(CG501&gt;0.5,CG501&lt;=1.5),"1 a 1,5",IF(AND(CG501&gt;1.5,CG501&lt;=2.5),"2 a 2,5",IF(AND(CG501&gt;2.5,CG501&lt;=3.5),"3 a 3,5",IF(AND(CG501&gt;3.5,CG501&lt;=4.5),"4 a 4,5",IF(AND(CG501&gt;4.5,CG501&lt;=5.5),"5 a 5,5",IF(AND(CG501&gt;5.5,CG501&lt;=6.5),"6 a 6,5",IF(AND(CG501&gt;6.5,CG501&lt;=7.5),"7 a 7,5",IF(AND(CG501&gt;7.5,CG501&lt;=8.5),"8 a 8,5",IF(AND(CG501&gt;8.5,CG501&lt;=9.5),"9 a 9,5",IF(CG501&gt;=10,"10","Fuera de rango")))))))))))))))))))))))</f>
        <v>-1 a -0,5</v>
      </c>
      <c r="CI501" s="11" t="n">
        <f aca="false">IF(CG501="","",IF(CG501=-2.25,"NORMA",IF(CG501&lt;=-9.5,1,IF(CG501&lt;=-8.5,2,IF(CG501&lt;=-7.5,3,IF(CG501&lt;=-6.5,4,IF(CG501&lt;=-5.5,5,IF(CG501&lt;=-4.5,6,IF(CG501&lt;=-3.5,7,IF(CG501&lt;=-2.5,8,IF(CG501&lt;=-1.5,9,IF(CG501&lt;=-0.5,10,IF(CG501&lt;=0.5,11,IF(CG501&lt;=1.5,12,IF(CG501&lt;=2.5,13,IF(CG501&lt;=3.5,14,IF(CG501&lt;=4.5,15,IF(CG501&lt;=5.5,16,IF(CG501&lt;=6.5,17,IF(CG501&lt;=7.5,18,IF(CG501&lt;=8.5,19,IF(CG501&lt;=9.5,20,IF(CG501=10,21,"Fuera de rango")))))))))))))))))))))))</f>
        <v>10</v>
      </c>
      <c r="CJ501" s="9" t="n">
        <v>2.75</v>
      </c>
      <c r="CK501" s="10" t="str">
        <f aca="false">IF(CJ501="","",IF(AND(CJ501&gt;=-6,CJ501&lt;=-5.5),"-6 a -5,5",IF(AND(CJ501&gt;-5.5,CJ501&lt;=-4.5),"-5 a -4,5",IF(AND(CJ501&gt;-4.5,CJ501&lt;=-3.5),"-4 a -3,5",IF(AND(CJ501&gt;-3.5,CJ501&lt;=-2.5),"-3 a -2,5",IF(AND(CJ501&gt;-2.5,CJ501&lt;=-1.5),"-2 a -1,5",IF(AND(CJ501&gt;-1.5,CJ501&lt;=-0.5),"-1 a -0,5",IF(AND(CJ501&gt;-0.5,CJ501&lt;=0.5),"0 a 0,5",IF(AND(CJ501&gt;0.5,CJ501&lt;=1.5),"1 a 1,5",IF(AND(CJ501&gt;1.5,CJ501&lt;2.5),"2",IF(AND(CJ501&gt;=2.5,CJ501&lt;=3),"2,5 a 3",IF(AND(CJ501&gt;3,CJ501&lt;=4),"3,5 a 4",IF(AND(CJ501&gt;4,CJ501&lt;=5),"4,5 a 5",IF(AND(CJ501&gt;5,CJ501&lt;=6),"5,5 a 6",IF(AND(CJ501&gt;6,CJ501&lt;=7),"6,5 a 7",IF(AND(CJ501&gt;7,CJ501&lt;=8),"7,5 a 8",IF(AND(CJ501&gt;8,CJ501&lt;=9.5),"8,5 a 9,5",IF(CJ501=10,"10","Fuera de rango"))))))))))))))))))</f>
        <v>2,5 a 3</v>
      </c>
      <c r="CL501" s="11" t="n">
        <f aca="false">IF(CK501="","",IF(OR(CK501="-6 a -5,5",CK501="-6 - -5,5"),1,IF(OR(CK501="-5 a -4,5",CK501="-5 - -4,5"),2,IF(OR(CK501="-4 a -3,5",CK501="-4 - -3,5"),3,IF(OR(CK501="-3 a -2,5",CK501="-3 - -2,5"),4,IF(OR(CK501="-2 a -1,5",CK501="-2 - -1,5"),5,IF(OR(CK501="-1 a -0,5",CK501="-1 - -0,5"),6,IF(OR(CK501="0 a 0,5",CK501="0 - 0,5"),7,IF(OR(CK501="1 a 1,5",CK501="1 - 1,5"),8,IF(CK501="2","NORMA",IF(OR(CK501="2,5 a 3",CK501="2,5 - 3"),9,IF(OR(CK501="3,5 a 4",CK501="3,5 - 4"),10,IF(OR(CK501="4,5 a 5",CK501="4,5 - 5"),11,IF(OR(CK501="5,5 a 6",CK501="5,5 - 6"),12,IF(OR(CK501="6,5 a 7",CK501="6,5 - 7"),13,IF(OR(CK501="7,5 a 8",CK501="7,5 - 8"),14,IF(OR(CK501="8,5 a 9",CK501="8,5 - 9,5",CK501="9 a 9,5"),15,IF(CK501="10",15,IF(OR(CK501="0,5 a 1",CK501="0,5 - 1"),7,"Fuera de rango")))))))))))))))))))</f>
        <v>9</v>
      </c>
      <c r="CN501" s="10" t="str">
        <f aca="false">IF(CM501=0,"0", " ")</f>
        <v>0</v>
      </c>
      <c r="CO501" s="10" t="str">
        <f aca="false">IF(CM501&gt;0,"EME"," ")</f>
        <v> </v>
      </c>
      <c r="CQ501" s="10" t="str">
        <f aca="false">IF(CP501&gt;0,"0", " ")</f>
        <v> </v>
      </c>
      <c r="CR501" s="10" t="str">
        <f aca="false">IF(CP501&gt;0,"EME"," ")</f>
        <v> </v>
      </c>
      <c r="CS501" s="9" t="n">
        <v>0</v>
      </c>
      <c r="CV501" s="9" t="n">
        <v>0</v>
      </c>
      <c r="CY501" s="9" t="n">
        <v>-0.5</v>
      </c>
      <c r="DB501" s="9" t="n">
        <v>-1</v>
      </c>
      <c r="DC501" s="11" t="str">
        <f aca="false">IF(DB501&lt;0,"2"," ")</f>
        <v>2</v>
      </c>
      <c r="DD501" s="11" t="str">
        <f aca="false">IF(DB501&lt;0,"MIO"," ")</f>
        <v>MIO</v>
      </c>
      <c r="DE501" s="9" t="n">
        <v>0</v>
      </c>
      <c r="DF501" s="10" t="str">
        <f aca="false">IF(DE501&lt;0,"3"," ")</f>
        <v> </v>
      </c>
      <c r="DG501" s="10" t="str">
        <f aca="false">IF(DE501&lt;0,"AST"," ")</f>
        <v> </v>
      </c>
      <c r="DH501" s="9" t="n">
        <v>0</v>
      </c>
      <c r="DI501" s="10" t="str">
        <f aca="false">IF(DH501&lt;0,"3"," ")</f>
        <v> </v>
      </c>
      <c r="DJ501" s="10" t="str">
        <f aca="false">IF(DH501&lt;0,"AST"," ")</f>
        <v> </v>
      </c>
      <c r="DK501" s="9" t="n">
        <v>0</v>
      </c>
      <c r="DL501" s="10" t="str">
        <f aca="false">IF(DK501&gt;0,"4"," ")</f>
        <v> </v>
      </c>
      <c r="DM501" s="10" t="str">
        <f aca="false">IF(DK501&gt;0,"PRE"," ")</f>
        <v> </v>
      </c>
      <c r="DN501" s="9" t="n">
        <v>0</v>
      </c>
      <c r="DO501" s="10" t="str">
        <f aca="false">IF(DN501&gt;0,"4"," ")</f>
        <v> </v>
      </c>
      <c r="DP501" s="10" t="str">
        <f aca="false">IF(DN501&gt;0,"PRE"," ")</f>
        <v> </v>
      </c>
      <c r="DS501" s="12" t="str">
        <f aca="false">CONCATENATE(CO501,CU501,DA501,DG501,DM501)</f>
        <v>   </v>
      </c>
      <c r="DT501" s="10" t="e">
        <f aca="false" t="array" ref="DT501">_xlfn.IFS(DS501="EME    ","0", DS501=" HIP   ","1", DS501="  MIO  ","2", DS501="   AST ","3", DS501="    PRE","4", DS501="EME   PRE","5", DS501=" HIP  PRE","6", DS501=" HIP AST ","7", DS501="  MIO PRE","8", DS501="  MIOAST ","9", DS501="   ASTPRE","10",DS501=" HIP ASTPRE","11", DS501="  MIOASTPRE","12", DS501="     ","0")</f>
        <v>#N/A</v>
      </c>
      <c r="DV501" s="1" t="e">
        <f aca="false" t="array" ref="DV501">_xlfn.IFS(DU501="SI","2", DU501="NO","1")</f>
        <v>#N/A</v>
      </c>
      <c r="DX501" s="11" t="str">
        <f aca="false">IF(DW501=0,"1","2")</f>
        <v>1</v>
      </c>
      <c r="DY501" s="11" t="str">
        <f aca="false" t="array" ref="DY501">_xlfn.IFS(DW501=0,"0", DW501=0.25, "1", DW501=0.5,"2", DW501=0.75,"3", DW501=1,"4",DW501=1.25,"5", DW501=1.5,"6", DW501=1.75,"7", DW501=2,"8")</f>
        <v>0</v>
      </c>
      <c r="EA501" s="11" t="str">
        <f aca="false">IF(DZ501=0,"1","2")</f>
        <v>1</v>
      </c>
      <c r="EB501" s="11" t="str">
        <f aca="false" t="array" ref="EB501">_xlfn.IFS(DZ501=0,"0", DZ501=0.25, "1", DZ501=0.5,"2", DZ501=0.75,"3", DZ501=1,"4",DZ501=1.25,"5", DZ501=1.5,"6", DZ501=1.75,"7", DZ501=2,"8")</f>
        <v>0</v>
      </c>
      <c r="ED501" s="10" t="str">
        <f aca="false">IF(EC501=0,"1","2")</f>
        <v>1</v>
      </c>
      <c r="EE501" s="11" t="str">
        <f aca="false" t="array" ref="EE501">_xlfn.IFS(EC501=0,"0", EC501=-0.25, "1", EC501=-0.5,"2", EC501=-0.75,"3", EC501=-1,"4",EC501=-1.25,"5", EC501=-1.5,"6", EC501=-1.75,"7", EC501=-2,"8", EC501=-2.25,"9",EC501=-2.5,"10", EC501=-2.75,"11", EC501=-3,"12", EC501=-3.25,"13", EC501=-3.5,"14", EC501=-3.75,"15",EC501=-4,"16")</f>
        <v>0</v>
      </c>
      <c r="EG501" s="10" t="str">
        <f aca="false">IF(EF501=0,"1","2")</f>
        <v>1</v>
      </c>
      <c r="EH501" s="11" t="str">
        <f aca="false" t="array" ref="EH501">_xlfn.IFS(EF501=0,"0", EF501=-0.25, "1", EF501=-0.5,"2", EF501=-0.75,"3", EF501=-1,"4",EF501=-1.25,"5", EF501=-1.5,"6", EF501=-1.75,"7", EF501=-2,"8", EF501=-2.25,"9",EF501=-2.5,"10", EF501=-2.75,"11", EF501=-3,"12", EF501=-3.25,"13", EF501=-3.5,"14", EF501=-3.75,"15",EF501=-4,"16")</f>
        <v>0</v>
      </c>
      <c r="EJ501" s="11" t="str">
        <f aca="false">IF(EI501=0,"1","2")</f>
        <v>1</v>
      </c>
      <c r="EK501" s="11" t="str">
        <f aca="false" t="array" ref="EK501">_xlfn.IFS(EI501=0,"0", EI501=-0.25, "1", EI501=-0.5,"2", EI501=-0.75,"3", EI501=-1,"4",EI501=-1.25,"5", EI501=-1.5,"6", EI501=-1.75,"7", EI501=-2,"8", EI501=-2.25,"9", EI501=-2.25,"9",EI501=-2.5,"10", EI501=-2.75,"11", EI501=-3,"12", EI501=-3.25,"13", EI501=-3.5,"14", EI501=-3.75,"15",EI501=-4,"16", EI501=0.25, "17", EI501=0.5, "18")</f>
        <v>0</v>
      </c>
      <c r="EM501" s="11" t="str">
        <f aca="false">IF(EL501=0,"1","2")</f>
        <v>1</v>
      </c>
      <c r="EN501" s="11" t="str">
        <f aca="false" t="array" ref="EN501">_xlfn.IFS(EL501=0.25,"17",EL501=0.5,"18", EL501=0,"0", EL501=-0.25, "1", EL501=-0.5,"2", EL501=-0.75,"3", EL501=-1,"4",EL501=-1.25,"5", EL501=-1.5,"6", EL501=-1.75,"7", EL501=-2,"8",EL501= -2.25,"9",EL501=-2.5,"10",EL501= -2.75,"11",EL501= -3,"12",EL501= -3.25,"13",EL501= -3.5,"14",EL501= -3.75,"15",EL501=-4,"16")</f>
        <v>0</v>
      </c>
      <c r="EP501" s="11" t="str">
        <f aca="false">IF(EO501=0,"1","2")</f>
        <v>1</v>
      </c>
      <c r="EQ501" s="11" t="str">
        <f aca="false" t="array" ref="EQ501">_xlfn.IFS(EO501=0,"0", EO501=0.25, "1", EO501=0.5,"2", EO501=0.75,"3", EO501=1,"4",EO501=1.25,"5", EO501=1.5,"6", EO501=1.75,"7", EO501=2,"8", EO501=2.25,"9", EO501=2.25,"9",EO501=2.5,"10", EO501=2.75,"11", EO501=3,"12", EO501=3.25,"13", EO501=3.5,"14", EO501=3.75,"15",EO501=4,"16", EO501=-0.25, "17", bq=-0.5, "18")</f>
        <v>0</v>
      </c>
      <c r="ES501" s="11" t="str">
        <f aca="false">IF(ER501=0,"1","2")</f>
        <v>1</v>
      </c>
      <c r="ET501" s="11" t="str">
        <f aca="false" t="array" ref="ET501">_xlfn.IFS(ER501=0,"0", ER501=0.25, "1", ER501=0.5,"2", ER501=0.75,"3", ER501=1,"4",ER501=1.25,"5", ER501=1.5,"6", ER501=1.75,"7", ER501=2,"8", ER501=2.25,"9", ER501=2.25,"9",ER501=2.5,"10", ER501=2.75,"11", ER501=3,"12", ER501=3.25,"13", ER501=3.5,"14", ER501=3.75,"15",ER501=4,"16", ER501=-0.25, "17", bq=-0.5, "18")</f>
        <v>0</v>
      </c>
      <c r="EV501" s="14" t="e">
        <f aca="false">VLOOKUP(EU501,LEYENDA!$G$2:$H$8,2,TRUE())</f>
        <v>#N/A</v>
      </c>
      <c r="EW501" s="14" t="e">
        <f aca="false" t="array" ref="EW501">_xlfn.IFS(EV501="0-5","1", EV501="6-12","2", EV501="13-18","3", EV501="19-24","4", EV501="25-36","5", EV501="37-48","6", EV501="49-60","7")</f>
        <v>#N/A</v>
      </c>
    </row>
    <row r="502" customFormat="false" ht="13.5" hidden="false" customHeight="false" outlineLevel="0" collapsed="false">
      <c r="A502" s="1" t="n">
        <v>181</v>
      </c>
      <c r="B502" s="2" t="n">
        <v>3</v>
      </c>
      <c r="C502" s="33" t="n">
        <v>41376</v>
      </c>
      <c r="E502" s="5" t="str">
        <f aca="false">VLOOKUP(A502,'286'!$A$3:$J$6279,10,FALSE())</f>
        <v>KÜNZLE ÁLVAREZ, PABLO</v>
      </c>
      <c r="F502" s="4" t="str">
        <f aca="false">VLOOKUP(A502,'286'!$A$3:$I$1768,3,FALSE())</f>
        <v>KUALPA</v>
      </c>
      <c r="G502" s="6" t="n">
        <f aca="false">VLOOKUP(A502,'286'!$A$3:$I$1768,4,FALSE())</f>
        <v>33337</v>
      </c>
      <c r="H502" s="7" t="n">
        <f aca="false">YEAR(C502)-YEAR(G502)</f>
        <v>22</v>
      </c>
      <c r="I502" s="1" t="str">
        <f aca="false">VLOOKUP(H502,LEYENDA!$C$2:$D$6,2,TRUE())</f>
        <v>13-24</v>
      </c>
      <c r="J502" s="5" t="str">
        <f aca="false">VLOOKUP(A502,'286'!$A$3:$I$1768,7,FALSE())</f>
        <v>H</v>
      </c>
      <c r="K502" s="8" t="n">
        <f aca="false">VLOOKUP(A502,'286'!$A$3:$I$1768,2,FALSE())</f>
        <v>0</v>
      </c>
      <c r="L502" s="4" t="str">
        <f aca="false">VLOOKUP(A502,'286'!$A$3:$I$1768,8,FALSE())</f>
        <v>D</v>
      </c>
      <c r="M502" s="4" t="str">
        <f aca="false">VLOOKUP(A502,'286'!$A$3:$I$1768,9,FALSE())</f>
        <v>D</v>
      </c>
      <c r="N502" s="8" t="str">
        <f aca="false">IF(R502=O502, "MISMA","CONTRARIA")</f>
        <v>MISMA</v>
      </c>
      <c r="O502" s="8" t="str">
        <f aca="false" t="array" ref="O502">_xlfn.IFS(L502="D","1", L502="I","2")</f>
        <v>1</v>
      </c>
      <c r="P502" s="8" t="e">
        <f aca="false" t="array" ref="P502">_xlfn.IFS(K502="OD","1", K502="OI","2")</f>
        <v>#N/A</v>
      </c>
      <c r="Q502" s="1" t="str">
        <f aca="false" t="array" ref="Q502">_xlfn.IFS(J502="M","1", J502="H","2")</f>
        <v>2</v>
      </c>
      <c r="R502" s="8" t="str">
        <f aca="false" t="array" ref="R502">_xlfn.IFS(M502="D","1", M502="I","2")</f>
        <v>1</v>
      </c>
      <c r="S502" s="1" t="str">
        <f aca="false" t="array" ref="S502">_xlfn.IFS(N502="CONTRARIA", "1",N502= "MISMA","2")</f>
        <v>2</v>
      </c>
      <c r="T502" s="1" t="str">
        <f aca="false" t="array" ref="T502">_xlfn.IFS(I502="0-12","1", I502="13-24","2", I502="25-40","3", I502="41-60","4", I502="61-100","5")</f>
        <v>2</v>
      </c>
      <c r="U502" s="9" t="n">
        <v>-3</v>
      </c>
      <c r="V502" s="10" t="str">
        <f aca="false">IF(U502="","",IF(AND(U502&gt;=-9,U502&lt;=-6.5),"-9 a -6,5",IF(AND(U502&gt;=-6,U502&lt;=-3.5),"-6 a -3,5",IF(AND(U502&gt;=-3,U502&lt;=-1),"-3 a -1",IF(U502=-0.5,"-0,5",IF(AND(U502&gt;=0,U502&lt;=2.5),"0 a 2,5",IF(AND(U502&gt;=3,U502&lt;=5.5),"3 a 5,5",IF(AND(U502&gt;=6,U502&lt;=8.5),"6 a 8,5",IF(AND(U502&gt;=9,U502&lt;=20),"9 a 20","Fuera de rango")))))))))</f>
        <v>-3 a -1</v>
      </c>
      <c r="W502" s="11" t="n">
        <f aca="false">IF(V502="","",IF(V502="-9 a -6,5",2,IF(V502="-6 a -3,5",3,IF(V502="-3 a -1",4,IF(V502="-0,5","NORMA",IF(V502="0 a 2,5",5,IF(V502="3 a 5,5",6,IF(V502="6 a 8,5",7,IF(V502="9 a 20",8,"Fuera de rango")))))))))</f>
        <v>4</v>
      </c>
      <c r="X502" s="9" t="n">
        <v>0</v>
      </c>
      <c r="Y502" s="11" t="str">
        <f aca="false">IF(X502="","",IF(AND(X502&gt;=0,X502&lt;=4),"0 a 4",IF(AND(X502&gt;=4.5,X502&lt;=8.5),"4,5 a 8,5",IF(X502=9,"9",IF(AND(X502&gt;=9.5,X502&lt;=13),"9,5 a 13",IF(AND(X502&gt;=13.5,X502&lt;=20),"13,5 a 20",IF(AND(X502&gt;=20.5,X502&lt;=35),"20,5 a 35","Fuera de rango")))))))</f>
        <v>0 a 4</v>
      </c>
      <c r="Z502" s="11" t="n">
        <f aca="false">IF(Y502="","",IF(Y502="0 a 4",1,IF(Y502="4,5 a 8,5",2,IF(Y502="9","NORMA",IF(Y502="9,5 a 13",3,IF(Y502="13,5 a 20",4,IF(Y502="20,5 a 35",5,"Fuera de rango")))))))</f>
        <v>1</v>
      </c>
      <c r="AA502" s="9" t="n">
        <v>20</v>
      </c>
      <c r="AB502" s="10" t="str">
        <f aca="false">IF(AA502="","",IF(AND(AA502&gt;=0,AA502&lt;=9),"0 a 9",IF(AND(AA502&gt;=9.5,AA502&lt;=18.5),"9,5 a 18,5",IF(AA502=19,"19",IF(AND(AA502&gt;=19.5,AA502&lt;=28),"19,5 a 28",IF(AND(AA502&gt;=28.5,AA502&lt;=40),"28,5 a 40","Fuera de rango"))))))</f>
        <v>19,5 a 28</v>
      </c>
      <c r="AC502" s="11" t="n">
        <f aca="false" t="array" ref="AC502">_xlfn.IFS(AB502="","",AB502="0 a 9",1,AB502="9,5 a 18,5",2,AB502="19","NORMA",AB502="19,5 a 28",3,AB502="28,5 a 40",4,TRUE(),"Fuera de rango")</f>
        <v>3</v>
      </c>
      <c r="AD502" s="9" t="n">
        <v>9</v>
      </c>
      <c r="AE502" s="10" t="str">
        <f aca="false">IF(AD502="","",IF(AND(AD502&gt;=-10,AD502&lt;=0),"De -10 a 0",IF(AND(AD502&gt;=0.5,AD502&lt;=9.5),"0,5 a 9,5",IF(AD502=10,"10",IF(AND(AD502&gt;=10.5,AD502&lt;=20),"10,5 a 20",IF(AND(AD502&gt;=20.5,AD502&lt;=40),"20,5 a 40","Fuera de rango"))))))</f>
        <v>0,5 a 9,5</v>
      </c>
      <c r="AF502" s="12" t="n">
        <f aca="false">IF(AD502="","",IF(AND(AD502&gt;=-10,AD502&lt;=0),1,IF(AND(AD502&gt;=0.5,AD502&lt;=9.5),2,IF(AD502=10,"NORMA",IF(AND(AD502&gt;=10.5,AD502&lt;=20),3,IF(AND(AD502&gt;=20.5,AD502&lt;=40),4,""))))))</f>
        <v>2</v>
      </c>
      <c r="AG502" s="9" t="n">
        <v>10</v>
      </c>
      <c r="AH502" s="10" t="str">
        <f aca="false">IF(AG502="","",IF(AND(AG502&gt;=0,AG502&lt;=4),"0 a 4",IF(AND(AG502&gt;=4.5,AG502&lt;=8.5),"4,5 a 8,5",IF(AG502=9,"9",IF(AND(AG502&gt;=9.5,AG502&lt;=13),"9,5 a 13",IF(AND(AG502&gt;=13.5,AG502&lt;=25),"13,5 a 25","Fuera de rango"))))))</f>
        <v>9,5 a 13</v>
      </c>
      <c r="AI502" s="10" t="n">
        <f aca="false">IF(AH502="","",IF(AH502="0 a 4",1,IF(AH502="4,5 a 8,5",2,IF(AH502="9","NORMA",IF(AH502="9,5 a 13",3,IF(AH502="13,5 a 25",4,""))))))</f>
        <v>3</v>
      </c>
      <c r="AJ502" s="9" t="n">
        <v>6</v>
      </c>
      <c r="AK502" s="10" t="str">
        <f aca="false">IF(AJ502="","",IF(AND(AJ502&gt;=-15,AJ502&lt;=-10.5),"-15 a -10,5",IF(AND(AJ502&gt;=-10,AJ502&lt;=-4),"-10 a -4",IF(AND(AJ502&gt;=-4.5,AJ502&lt;=0),"-4,5 a 0",IF(AND(AJ502&gt;=0.5,AJ502&lt;=4.5),"0,5 a 4,5",IF(AJ502=5,"5",IF(AND(AJ502&gt;=5.5,AJ502&lt;=10),"5,5 a 10",IF(AND(AJ502&gt;=10.5,AJ502&lt;=20),"10,5 a 20","Fuera de rango"))))))))</f>
        <v>5,5 a 10</v>
      </c>
      <c r="AL502" s="11" t="n">
        <f aca="false">IF(AK502="","",IF(AK502="-15 a -10,5",1,IF(AK502="-10 a -4",2,IF(AK502="-4,5 a 0",3,IF(AK502="0,5 a 4,5",4,IF(AK502="5","NORMA",IF(AK502="5,5 a 10",5,IF(AK502="10,5 a 20",6,"Error"))))))))</f>
        <v>5</v>
      </c>
      <c r="AM502" s="9" t="n">
        <v>0</v>
      </c>
      <c r="AN502" s="10" t="str">
        <f aca="false">IF(AM502="","",IF(AND(AM502&gt;=-7.5,AM502&lt;=-5.5),"-7,5 a -5,5",IF(AND(AM502&gt;=-5,AM502&lt;=-3),"-5 a -3",IF(AND(AM502&gt;=-2.5,AM502&lt;=-0.5),"-2,5 a -0,5",IF(AM502=0,"0,00",IF(AND(AM502&gt;=0.5,AM502&lt;=2.5),"0,5 a 2,5",IF(AND(AM502&gt;=3,AM502&lt;=5),"3 a 5",IF(AND(AM502&gt;=5.5,AM502&lt;=7.5),"5,5 a 7,5",IF(AND(AM502&gt;=8,AM502&lt;=10),"8 a 10","Fuera de rango")))))))))</f>
        <v>0,00</v>
      </c>
      <c r="AO502" s="11" t="str">
        <f aca="false">IF(AN502="","",IF(AN502="-7,5 a -5,5",1,IF(AN502="-5 a -3",2,IF(AN502="-2,5 a -0,5",3,IF(AN502="0,00","NORMA",IF(AN502="0,5 a 2,5",4,IF(AN502="3 a 5",5,IF(AN502="5,5 a 7,5",6,IF(AN502="8 a 10",7,"Error")))))))))</f>
        <v>NORMA</v>
      </c>
      <c r="AP502" s="9" t="n">
        <v>-7</v>
      </c>
      <c r="AQ502" s="10" t="str">
        <f aca="false">IF(AP502="","",IF(AND(AP502&gt;=-20,AP502&lt;=-9.5),"-20 a -9,5",IF(AND(AP502&gt;=-9,AP502&lt;=-6.5),"-9 a -6,5",IF(AP502=-6,"-6",IF(AND(AP502&gt;=-5.5,AP502&lt;=-3),"-5,5 a -3",IF(AND(AP502&gt;=-2.5,AP502&lt;=0),"-2,5 a 0",IF(AND(AP502&gt;=0.5,AP502&lt;=3),"0,5 a 3",IF(AND(AP502&gt;=3.5,AP502&lt;=6),"3,5 a 6",IF(AND(AP502&gt;=6.5,AP502&lt;=9),"6,5 a 9",IF(AND(AP502&gt;=9.5,AP502&lt;=20),"9,5 a 20","Fuera de rango"))))))))))</f>
        <v>-9 a -6,5</v>
      </c>
      <c r="AR502" s="11" t="n">
        <f aca="false">IF(AQ502="","",IF(AQ502="-20 a -9,5",1,IF(AQ502="-9 a -6,5",2,IF(AQ502="-6","NORMA",IF(AQ502="-5,5 a -3",3,IF(AQ502="-2,5 a 0",4,IF(AQ502="0,5 a 3",5,IF(AQ502="3,5 a 6",6,IF(AQ502="6,5 a 9",7,IF(AQ502="9,5 a 20",8,""))))))))))</f>
        <v>2</v>
      </c>
      <c r="AS502" s="9" t="n">
        <v>-1</v>
      </c>
      <c r="AT502" s="10" t="str">
        <f aca="false">IF(AS502="","",IF(AND(AS502&gt;=-16,AS502&lt;=-14),"-16 a -14",IF(AND(AS502&gt;=-13.5,AS502&lt;=-11.5),"-13,5 a -11,5",IF(AND(AS502&gt;=-11,AS502&lt;=-9),"-11 a -9",IF(AND(AS502&gt;=-8.5,AS502&lt;=-6.5),"-8,5 a -6,5",IF(AND(AS502&gt;=-6,AS502&lt;=-4),"-6 a -4",IF(AND(AS502&gt;=-3.5,AS502&lt;=-1.5),"-3,5 a -1,5",IF(AND(AS502&gt;=-1,AS502&lt;=1),"-1 a 1",IF(AND(AS502&gt;=1.5,AS502&lt;=3.5),"1,5 a 3,5",IF(AND(AS502&gt;=4,AS502&lt;=6),"4 a 6",IF(AND(AS502&gt;=6.5,AS502&lt;=8.5),"6,5 a 8,5",IF(AND(AS502&gt;=9,AS502&lt;=11),"9 a 11",IF(AND(AS502&gt;=11.5,AS502&lt;=13.5),"11,5 a 13,5",IF(AND(AS502&gt;=14,AS502&lt;=16),"14 a 16",IF(AND(AS502&gt;=16.5,AS502&lt;=18.5),"16,5 a 18,5",IF(AND(AS502&gt;=19,AS502&lt;=21),"19 a 21","Fuera de rango"))))))))))))))))</f>
        <v>-1 a 1</v>
      </c>
      <c r="AU502" s="11" t="n">
        <f aca="false" t="array" ref="AU502">IF(AT502="","",_xlfn.IFS(AT502="-16 a -14",1,AT502="-13,5 a -11,5",2,AT502="-11 a -9",3,AT502="-8,5 a -6,5",4,AT502="-6 a -4",5,AT502="-3,5 a -1,5",6,AT502="-1 a 1",7,AT502="1,5 a 3,5",8,AT502="4 a 6","NORMA",AT502="6,5 a 8,5",9,AT502="9 a 11",10,AT502="11,5 a 13,5",11,AT502="14 a 16",12,AT502="16,5 a 18,5",13,AT502="19 a 21",14,TRUE(),""))</f>
        <v>7</v>
      </c>
      <c r="AV502" s="9" t="n">
        <v>1.25</v>
      </c>
      <c r="AW502" s="10" t="str">
        <f aca="false">IF(AV502="","",IF(AND(AV502&gt;=-1,AV502&lt;=-0.5),"-1 a -0,5",IF(AND(AV502&gt;-0.5,AV502&lt;=0),"De -0,5 a 0",IF(AND(AV502&gt;=0.25,AV502&lt;=0.75),"0,25 a 0,75",IF(AND(AV502&gt;=1,AV502&lt;=1.5),"1 a 1,5",IF(AND(AV502&gt;=1.75,AV502&lt;=2.25),"1,75 a 2,25",IF(AND(AV502&gt;=2.5,AV502&lt;=3),"2,5 a 3",IF(AND(AV502&gt;=3.25,AV502&lt;=3.75),"3,25 a 3,75","Fuera de rango"))))))))</f>
        <v>1 a 1,5</v>
      </c>
      <c r="AX502" s="10" t="n">
        <f aca="false">IF(AW502="","",IF(OR(AW502="-1 a -0,5",AW502="-1 a -0.5"),1,IF(OR(AW502="De -0,5 a 0",AW502="-0,5 a 0",AW502="De -0.5 a 0"),2,IF(OR(AW502="0,25 a 0,75",AW502="0.25 a 0.75"),"NORMA",IF(OR(AW502="1 a 1,5",AW502="1 a 1.5"),3,IF(OR(AW502="1,75 a 2,25",AW502="1.75 a 2.25"),4,IF(OR(AW502="2,5 a 3",AW502="2.5 a 3"),5,IF(OR(AW502="3,25 a 3,75",AW502="3.25 a 3.75"),6,""))))))))</f>
        <v>3</v>
      </c>
      <c r="AY502" s="9" t="n">
        <v>-12</v>
      </c>
      <c r="AZ502" s="10" t="str">
        <f aca="false">IF(AY502="","",IF(AND(AY502&gt;=-20,AY502&lt;=-9.5),"-20 a -9,5",IF(AND(AY502&gt;=-9,AY502&lt;=-6.5),"-9 a -6,5",IF(AY502=-6,"-6",IF(AND(AY502&gt;=-5.5,AY502&lt;=-3),"-5,5 a -3",IF(AND(AY502&gt;=-2.5,AY502&lt;=0),"-2,5 a 0",IF(AND(AY502&gt;=0.5,AY502&lt;=3),"0,5 a 3",IF(AND(AY502&gt;=3.5,AY502&lt;=6),"3,5 a 6","Fuera de rango"))))))))</f>
        <v>-20 a -9,5</v>
      </c>
      <c r="BA502" s="11" t="n">
        <f aca="false">IF(AZ502="","",IF(AZ502="-20 a -9,5",1,IF(AZ502="-9 a -6,5",2,IF(AZ502="-6","NORMA",IF(AZ502="-5,5 a -3",3,IF(AZ502="-2,5 a 0",4,IF(AZ502="0,5 a 3",5,IF(AZ502="3,5 a 6",6,""))))))))</f>
        <v>1</v>
      </c>
      <c r="BB502" s="9" t="n">
        <v>0</v>
      </c>
      <c r="BC502" s="10" t="str">
        <f aca="false" t="array" ref="BC502">IF(BB502="","",_xlfn.IFS(AND(BB502&gt;=0,BB502&lt;=2),"0 a 2",AND(BB502&gt;=2.5,BB502&lt;=4.5),"2,5 a 4,5",AND(BB502&gt;=5,BB502&lt;=7),"5 a 7",AND(BB502&gt;=7.5,BB502&lt;=9.5),"7,5 a 9,5",AND(BB502&gt;=10,BB502&lt;=12),"10 a 12",AND(BB502&gt;=12.5,BB502&lt;=14.5),"12,5 a 14,5",BB502=15,"15",AND(BB502&gt;=15.5,BB502&lt;=17.5),"15,5 a 17,5",AND(BB502&gt;=18,BB502&lt;=20),"18 a 20",AND(BB502&gt;=20.5,BB502&lt;=22.5),"20,5 a 22,5",AND(BB502&gt;=23,BB502&lt;=25),"23 a 25",TRUE(),"Fuera de rango"))</f>
        <v>0 a 2</v>
      </c>
      <c r="BD502" s="11" t="n">
        <f aca="false" t="array" ref="BD502">IF(BC502="","",_xlfn.IFS(BC502="0 a 2",1,BC502="2,5 a 4,5",2,BC502="5 a 7",3,BC502="7,5 a 9,5",4,BC502="10 a 12",5,BC502="12,5 a 14,5",6,BC502="15","NORMA",BC502="15,5 a 17,5",7,BC502="18 a 20",8,BC502="20,5 a 22,5",9,BC502="23 a 25",10,TRUE(),"Fuera de rango"))</f>
        <v>1</v>
      </c>
      <c r="BE502" s="9" t="n">
        <v>24</v>
      </c>
      <c r="BF502" s="10" t="str">
        <f aca="false">IF(BE502="","",IF(AND(BE502&gt;=-20,BE502&lt;=-10),"-20 a -10",IF(AND(BE502&gt;=-9.5,BE502&lt;=0.5),"-9,5 a 0,5",IF(AND(BE502&gt;=1,BE502&lt;=11),"1 a 11",IF(AND(BE502&gt;=11.5,BE502&lt;=20.5),"11,5 a 20,5",IF(BE502=21,"21",IF(AND(BE502&gt;=21.5,BE502&lt;=31.5),"21,5 a 31,5",IF(AND(BE502&gt;=32,BE502&lt;=42),"32 a 42","Fuera de rango"))))))))</f>
        <v>21,5 a 31,5</v>
      </c>
      <c r="BG502" s="11" t="n">
        <f aca="false">IF(BF502="","",IF(BF502="-20 a -10",1,IF(BF502="-9,5 a 0,5",2,IF(BF502="1 a 11",3,IF(BF502="11,5 a 20,5",4,IF(BF502="21","NORMA",IF(BF502="21,5 a 31,5",5,IF(BF502="32 a 42",6,""))))))))</f>
        <v>5</v>
      </c>
      <c r="BH502" s="9" t="n">
        <v>-2</v>
      </c>
      <c r="BI502" s="10" t="str">
        <f aca="false">IF(BH502="","",IF(AND(BH502&gt;=-20,BH502&lt;=-15),"-20 a -15",IF(AND(BH502&gt;=-14.5,BH502&lt;=-9.5),"-14,5 a -9,5",IF(AND(BH502&gt;=-9,BH502&lt;=-4),"-9 a -4",IF(AND(BH502&gt;=-3.5,BH502&lt;=2.5),"-3,5 a 2,5",IF(AND(BH502&gt;=3,BH502&lt;=8),"3 a 8",IF(AND(BH502&gt;=8.5,BH502&lt;=14.5),"8,5 a 14,5",IF(BH502=15,"15",IF(AND(BH502&gt;=15.5,BH502&lt;=20.5),"15,5 a 20,5",IF(AND(BH502&gt;=21,BH502&lt;=26),"21 a 26","Fuera de rango"))))))))))</f>
        <v>-3,5 a 2,5</v>
      </c>
      <c r="BJ502" s="11" t="n">
        <f aca="false">IF(BI502="","",IF(BI502="-20 a -15",1,IF(BI502="-14,5 a -9,5",2,IF(BI502="-9 a -4",3,IF(BI502="-3,5 a 2,5",4,IF(BI502="3 a 8",5,IF(BI502="8,5 a 14,5",6,IF(BI502="15","NORMA",IF(BI502="15,5 a 20,5",7,IF(BI502="21 a 26",8,IF(BI502="26,5 a 31,5",9,"")))))))))))</f>
        <v>4</v>
      </c>
      <c r="BK502" s="9" t="n">
        <v>0</v>
      </c>
      <c r="BL502" s="10" t="str">
        <f aca="false">IF(BK502="","",IF(AND(BK502&gt;=0,BK502&lt;=2),"0 - 2",IF(AND(BK502&gt;=2.5,BK502&lt;=4.5),"2,5 - 4,5",IF(AND(BK502&gt;=5,BK502&lt;=7),"5 - 7",IF(AND(BK502&gt;=7.5,BK502&lt;=9.5),"7,5 - 9,5",IF(AND(BK502&gt;=10,BK502&lt;=12),"10 - 12",IF(AND(BK502&gt;=12.5,BK502&lt;=13.5),"12,5 - 13,5",IF(BK502=14,"14",IF(AND(BK502&gt;=14.5,BK502&lt;=16.5),"14,5 - 16,5",IF(AND(BK502&gt;=17,BK502&lt;=19),"17 - 19",IF(AND(BK502&gt;=19.5,BK502&lt;=21.5),"19,5 - 21,5",IF(AND(BK502&gt;=22,BK502&lt;=24),"22 - 24",IF(AND(BK502&gt;=24.5,BK502&lt;=26.5),"24,5 - 26,5",IF(AND(BK502&gt;=27,BK502&lt;=29),"27 - 29",IF(AND(BK502&gt;=29.5,BK502&lt;=30),"29,5 - 30","Fuera de rango")))))))))))))))</f>
        <v>0 - 2</v>
      </c>
      <c r="BM502" s="11" t="n">
        <f aca="false">IF(BL502="","",IF(BL502="0 - 2",1,IF(BL502="2,5 - 4,5",2,IF(BL502="5 - 7",3,IF(BL502="7,5 - 9,5",4,IF(BL502="10 - 12",5,IF(BL502="12,5 - 13,5",6,IF(BL502="14","NORMA",IF(BL502="14,5 - 16,5",7,IF(BL502="17 - 19",8,IF(BL502="19,5 - 21,5",9,IF(BL502="22 - 24",10,IF(BL502="24,5 - 26,5",11,IF(BL502="27 - 29",12,IF(BL502="29,5 - 30",13,"")))))))))))))))</f>
        <v>1</v>
      </c>
      <c r="BN502" s="9" t="n">
        <v>22</v>
      </c>
      <c r="BO502" s="11" t="str">
        <f aca="false">IF(BN502="","",IF(AND(BN502&gt;=-20,BN502&lt;=-10),"-20 a -10",IF(AND(BN502&gt;=-9.5,BN502&lt;=0.5),"-9,5 a 0,5",IF(AND(BN502&gt;=1,BN502&lt;=11),"1 a 11",IF(AND(BN502&gt;=11.5,BN502&lt;=21.5),"11,5 a 21,5",IF(BN502=22,"22",IF(AND(BN502&gt;=22.5,BN502&lt;=32.5),"22,5 a 32,5",IF(AND(BN502&gt;=33,BN502&lt;=43),"33 a 43","Fuera de rango"))))))))</f>
        <v>22</v>
      </c>
      <c r="BP502" s="11" t="str">
        <f aca="false">IF(BO502="","",IF(BO502="-20 a -10",1,IF(BO502="-9,5 a 0,5",2,IF(BO502="1 a 11",3,IF(BO502="11,5 a 21,5",4,IF(BO502="22","NORMA",IF(BO502="22,5 a 32,5",5,IF(BO502="33 a 43",6,""))))))))</f>
        <v>NORMA</v>
      </c>
      <c r="BQ502" s="9" t="n">
        <v>19</v>
      </c>
      <c r="BR502" s="10" t="str">
        <f aca="false">IF(BQ502="","",IF(AND(BQ502&gt;=-20,BQ502&lt;=-15),"-20 a -15",IF(AND(BQ502&gt;=-14.5,BQ502&lt;=-9.5),"-14,5 a -9,5",IF(AND(BQ502&gt;=-9,BQ502&lt;=-4),"-9 a -4",IF(AND(BQ502&gt;=-3.5,BQ502&lt;=2.5),"-3,5 a 2,5",IF(AND(BQ502&gt;=3,BQ502&lt;=8),"3 a 8",IF(AND(BQ502&gt;=8.5,BQ502&lt;=13.5),"8,5 a 13,5",IF(AND(BQ502&gt;=14,BQ502&lt;=17.5),"14 a 17,5",IF(BQ502=18,"18",IF(AND(BQ502&gt;=18.5,BQ502&lt;=23.5),"18,5 a 23,5",IF(AND(BQ502&gt;=24,BQ502&lt;=29),"24 a 29",IF(AND(BQ502&gt;=29.5,BQ502&lt;=34.5),"29,5 a 34,5",IF(AND(BQ502&gt;=35,BQ502&lt;=40),"35 a 40","Fuera de rango")))))))))))))</f>
        <v>18,5 a 23,5</v>
      </c>
      <c r="BS502" s="11" t="n">
        <f aca="false">IF(BR502="","",IF(BR502="-20 a -15",1,IF(BR502="-14,5 a -9,5",2,IF(BR502="-9 a -4",3,IF(BR502="-3,5 a 2,5",4,IF(BR502="3 a 8",5,IF(BR502="8,5 a 13,5",6,IF(BR502="14 a 17,5",7,IF(BR502="18","NORMA",IF(BR502="18,5 a 23,5",8,IF(BR502="24 a 29",9,IF(BR502="29,5 a 34,5",10,IF(BR502="35 a 40",11,"")))))))))))))</f>
        <v>8</v>
      </c>
      <c r="BT502" s="9" t="n">
        <v>2</v>
      </c>
      <c r="BU502" s="10" t="str">
        <f aca="false">IF(BT502="","",IF(AND(BT502&gt;=-20,BT502&lt;=-18),"-20 a -18",IF(AND(BT502&gt;=-17.5,BT502&lt;=-15.5),"-17,5 a -15,5",IF(AND(BT502&gt;=-15,BT502&lt;=-13),"-15 a -13",IF(AND(BT502&gt;=-12.5,BT502&lt;=-10.5),"-12,5 a -10,5",IF(AND(BT502&gt;=-10,BT502&lt;=-8),"-10 a -8",IF(AND(BT502&gt;=-7.5,BT502&lt;=-5.5),"-7,5 a -5,5",IF(AND(BT502&gt;=-5,BT502&lt;=-3),"-5 a -3",IF(AND(BT502&gt;=-2.5,BT502&lt;=-0.5),"-2,5 a -0,5",IF(BT502=0,"0",IF(AND(BT502&gt;=0.5,BT502&lt;=2.5),"0,5 a 2,5",IF(AND(BT502&gt;=3,BT502&lt;=5),"3 a 5",IF(AND(BT502&gt;=5.5,BT502&lt;=7.5),"5,5 a 7,5",IF(AND(BT502&gt;=8,BT502&lt;=10),"8 a 10",IF(AND(BT502&gt;=10.5,BT502&lt;=12.5),"10,5 a 12,5",IF(AND(BT502&gt;=13,BT502&lt;=15),"13 a 15",IF(AND(BT502&gt;=15.5,BT502&lt;=17.5),"15,5 a 17,5",IF(AND(BT502&gt;=18,BT502&lt;=20),"18 a 20","Fuera de rango"))))))))))))))))))</f>
        <v>0,5 a 2,5</v>
      </c>
      <c r="BV502" s="11" t="n">
        <f aca="false">IF(BT502="","",IF(BT502=0,"NORMA",IF(AND(BT502&gt;=-20,BT502&lt;=-18),2,IF(AND(BT502&gt;=-17.5,BT502&lt;=-15.5),2,IF(AND(BT502&gt;=-15,BT502&lt;=-13),3,IF(AND(BT502&gt;=-12.5,BT502&lt;=-10.5),4,IF(AND(BT502&gt;=-10,BT502&lt;=-8),5,IF(AND(BT502&gt;=-7.5,BT502&lt;=-5.5),6,IF(AND(BT502&gt;=-5,BT502&lt;=-3),7,IF(AND(BT502&gt;=-2.5,BT502&lt;=-0.5),8,IF(AND(BT502&gt;=0.5,BT502&lt;=2.5),9,IF(AND(BT502&gt;=3,BT502&lt;=5),10,IF(AND(BT502&gt;=5.5,BT502&lt;=7.5),11,IF(AND(BT502&gt;=8,BT502&lt;=10),12,IF(AND(BT502&gt;=10.5,BT502&lt;=12.5),13,IF(AND(BT502&gt;=13,BT502&lt;=15),14,IF(AND(BT502&gt;=15.5,BT502&lt;=17.5),15,IF(AND(BT502&gt;=18,BT502&lt;=20),16,"Fuera de rango"))))))))))))))))))</f>
        <v>9</v>
      </c>
      <c r="BW502" s="9" t="n">
        <v>-4.25</v>
      </c>
      <c r="BX502" s="10" t="n">
        <f aca="false">18.5- (0.3*H502)</f>
        <v>11.9</v>
      </c>
      <c r="BY502" s="10" t="n">
        <f aca="false">(BW502)-(BX502)</f>
        <v>-16.15</v>
      </c>
      <c r="BZ502" s="10" t="str">
        <f aca="false">IF(BY502="","",IF(BY502&lt;-27.5,"De -30 a -28",IF(BY502&lt;-25,"De -27,5 a -25,5",IF(BY502&lt;-22.5,"De -25 a -23",IF(BY502&lt;-20,"De -22,5 a -20,5",IF(BY502&lt;-17.5,"De -20 a -18",IF(BY502&lt;-15,"De -17,5 a -15,5",IF(BY502&lt;-12.5,"De -15 a -13",IF(BY502&lt;-10,"De -12,5 a -10,5",IF(BY502&lt;-7.5,"De -10 a -8",IF(BY502&lt;-5,"De -7,5 a -5,5",IF(BY502&lt;-2.5,"De -5 a -3",IF(BY502&lt;0,"De -2,5 a -0,5",IF(BY502&lt;2.5,"De 0 a 2",IF(BY502&lt;5,"De 2,5 a 4,5",IF(BY502&lt;7.5,"De 5 a 7",IF(BY502&lt;10,"De 7,5 a 9,5",IF(BY502&lt;12.5,"De 10 a 12",IF(BY502&lt;15,"De 12,5 a 14,5",IF(BY502&lt;17.5,"De 15 a 17",IF(BY502&lt;20,"De 17,5 a 19,5",IF(BY502&lt;22.5,"De 20 a 22",IF(BY502&lt;25,"De 22,5 a 24,5",IF(BY502&lt;27.5,"De 25 a 27","De 27,5 a 30"))))))))))))))))))))))))</f>
        <v>De -17,5 a -15,5</v>
      </c>
      <c r="CA502" s="12" t="n">
        <f aca="false">IF(BY502="","",IF(BY502&lt;=-28,1,IF(BY502&lt;=-25.5,2,IF(BY502&lt;=-23,3,IF(BY502&lt;=-20.5,4,IF(BY502&lt;=-18,5,IF(BY502&lt;=-15.5,6,IF(BY502&lt;=-13,7,IF(BY502&lt;=-10.5,8,IF(BY502&lt;=-8,9,IF(BY502&lt;=-5.5,10,IF(BY502&lt;=-3,11,IF(BY502&lt;=-0.5,12,IF(BY502&lt;=2,13,IF(BY502&lt;=4.5,14,IF(BY502&lt;=7,15,IF(BY502&lt;=9.5,16,IF(BY502&lt;=12,17,IF(BY502&lt;=14.5,18,IF(BY502&lt;=17,19,IF(BY502&lt;=19.5,20,IF(BY502&lt;=22,21,IF(BY502&lt;=24.5,22,IF(BY502&lt;=27,23,IF(BY502&lt;=30,24,"Fuera de rango")))))))))))))))))))))))))</f>
        <v>6</v>
      </c>
      <c r="CB502" s="9" t="n">
        <v>-4.25</v>
      </c>
      <c r="CC502" s="10" t="n">
        <f aca="false">18.5- (0.3*H502)</f>
        <v>11.9</v>
      </c>
      <c r="CD502" s="10" t="n">
        <f aca="false">(CB502)-(CC502)</f>
        <v>-16.15</v>
      </c>
      <c r="CE502" s="10" t="str">
        <f aca="false">IF(CD502="","",IF(CD502&lt;-27.5,"De -30 a -28",IF(CD502&lt;-25,"De -27,5 a -25,5",IF(CD502&lt;-22.5,"De -25 a -23",IF(CD502&lt;-20,"De -22,5 a -20,5",IF(CD502&lt;-17.5,"De -20 a -18",IF(CD502&lt;-15,"De -17,5 a -15,5",IF(CD502&lt;-12.5,"De -15 a -13",IF(CD502&lt;-10,"De -12,5 a -10,5",IF(CD502&lt;-7.5,"De -10 a -8",IF(CD502&lt;-5,"De -7,5 a -5,5",IF(CD502&lt;-2.5,"De -5 a -3",IF(CD502&lt;0,"De -2,5 a -0,5",IF(CD502&lt;=2,"De 0 a 2",IF(CD502&lt;=4.5,"De 2,5 a 4,5",IF(CD502&lt;=7,"De 5 a 7",IF(CD502&lt;=9.5,"De 7,5 a 9,5",IF(CD502&lt;=12,"De 10 a 12",IF(CD502&lt;=14.5,"De 12,5 a 14,5",IF(CD502&lt;=17,"De 15 a 17",IF(CD502&lt;=19.5,"De 17,5 a 19,5",IF(CD502&lt;=22,"De 20 a 22",IF(CD502&lt;=24.5,"De 22,5 a 24,5",IF(CD502&lt;=27,"De 25 a 27","De 27,5 a 30"))))))))))))))))))))))))</f>
        <v>De -17,5 a -15,5</v>
      </c>
      <c r="CF502" s="12" t="n">
        <f aca="false">IF(CD502="","",IF(CD502&lt;-27.5,1,IF(CD502&lt;-25,2,IF(CD502&lt;-22.5,3,IF(CD502&lt;-20,4,IF(CD502&lt;-17.5,5,IF(CD502&lt;-15,6,IF(CD502&lt;-12.5,7,IF(CD502&lt;-10,8,IF(CD502&lt;-7.5,9,IF(CD502&lt;-5,10,IF(CD502&lt;-2.5,11,IF(CD502&lt;0,12,IF(CD502&lt;2.5,13,IF(CD502&lt;5,14,IF(CD502&lt;7.5,15,IF(CD502&lt;10,16,IF(CD502&lt;12.5,17,IF(CD502&lt;15,18,IF(CD502&lt;17.5,19,IF(CD502&lt;20,20,IF(CD502&lt;22.5,21,IF(CD502&lt;25,22,IF(CD502&lt;27.5,23,24))))))))))))))))))))))))</f>
        <v>6</v>
      </c>
      <c r="CG502" s="9" t="n">
        <v>-1.75</v>
      </c>
      <c r="CH502" s="10" t="str">
        <f aca="false">IF(CG502="","",IF(AND(CG502&gt;=-10,CG502&lt;=-9.5),"-10 a -9,5",IF(AND(CG502&gt;-9.5,CG502&lt;=-8.5),"-9 a -8,5",IF(AND(CG502&gt;-8.5,CG502&lt;=-7.5),"-8 a -7,5",IF(AND(CG502&gt;-7.5,CG502&lt;=-6.5),"-7 a -6,5",IF(AND(CG502&gt;-6.5,CG502&lt;=-5.5),"-6 a -5,5",IF(AND(CG502&gt;-5.5,CG502&lt;=-4.5),"-5 a -4,5",IF(AND(CG502&gt;-4.5,CG502&lt;=-3.5),"-4 a -3,5",IF(AND(CG502&gt;-3.5,CG502&lt;=-2.5),"-3 a -2,5",IF(CG502=-2.25,"-2,25",IF(AND(CG502&gt;-2.5,CG502&lt;=-1.5),"-2 a -1,5",IF(AND(CG502&gt;-1.5,CG502&lt;=-0.5),"-1 a -0,5",IF(AND(CG502&gt;-0.5,CG502&lt;=0.5),"0 a 0,5",IF(AND(CG502&gt;0.5,CG502&lt;=1.5),"1 a 1,5",IF(AND(CG502&gt;1.5,CG502&lt;=2.5),"2 a 2,5",IF(AND(CG502&gt;2.5,CG502&lt;=3.5),"3 a 3,5",IF(AND(CG502&gt;3.5,CG502&lt;=4.5),"4 a 4,5",IF(AND(CG502&gt;4.5,CG502&lt;=5.5),"5 a 5,5",IF(AND(CG502&gt;5.5,CG502&lt;=6.5),"6 a 6,5",IF(AND(CG502&gt;6.5,CG502&lt;=7.5),"7 a 7,5",IF(AND(CG502&gt;7.5,CG502&lt;=8.5),"8 a 8,5",IF(AND(CG502&gt;8.5,CG502&lt;=9.5),"9 a 9,5",IF(CG502&gt;=10,"10","Fuera de rango")))))))))))))))))))))))</f>
        <v>-2 a -1,5</v>
      </c>
      <c r="CI502" s="11" t="n">
        <f aca="false">IF(CG502="","",IF(CG502=-2.25,"NORMA",IF(CG502&lt;=-9.5,1,IF(CG502&lt;=-8.5,2,IF(CG502&lt;=-7.5,3,IF(CG502&lt;=-6.5,4,IF(CG502&lt;=-5.5,5,IF(CG502&lt;=-4.5,6,IF(CG502&lt;=-3.5,7,IF(CG502&lt;=-2.5,8,IF(CG502&lt;=-1.5,9,IF(CG502&lt;=-0.5,10,IF(CG502&lt;=0.5,11,IF(CG502&lt;=1.5,12,IF(CG502&lt;=2.5,13,IF(CG502&lt;=3.5,14,IF(CG502&lt;=4.5,15,IF(CG502&lt;=5.5,16,IF(CG502&lt;=6.5,17,IF(CG502&lt;=7.5,18,IF(CG502&lt;=8.5,19,IF(CG502&lt;=9.5,20,IF(CG502=10,21,"Fuera de rango")))))))))))))))))))))))</f>
        <v>9</v>
      </c>
      <c r="CJ502" s="9" t="n">
        <v>3.25</v>
      </c>
      <c r="CK502" s="10" t="str">
        <f aca="false">IF(CJ502="","",IF(AND(CJ502&gt;=-6,CJ502&lt;=-5.5),"-6 a -5,5",IF(AND(CJ502&gt;-5.5,CJ502&lt;=-4.5),"-5 a -4,5",IF(AND(CJ502&gt;-4.5,CJ502&lt;=-3.5),"-4 a -3,5",IF(AND(CJ502&gt;-3.5,CJ502&lt;=-2.5),"-3 a -2,5",IF(AND(CJ502&gt;-2.5,CJ502&lt;=-1.5),"-2 a -1,5",IF(AND(CJ502&gt;-1.5,CJ502&lt;=-0.5),"-1 a -0,5",IF(AND(CJ502&gt;-0.5,CJ502&lt;=0.5),"0 a 0,5",IF(AND(CJ502&gt;0.5,CJ502&lt;=1.5),"1 a 1,5",IF(AND(CJ502&gt;1.5,CJ502&lt;2.5),"2",IF(AND(CJ502&gt;=2.5,CJ502&lt;=3),"2,5 a 3",IF(AND(CJ502&gt;3,CJ502&lt;=4),"3,5 a 4",IF(AND(CJ502&gt;4,CJ502&lt;=5),"4,5 a 5",IF(AND(CJ502&gt;5,CJ502&lt;=6),"5,5 a 6",IF(AND(CJ502&gt;6,CJ502&lt;=7),"6,5 a 7",IF(AND(CJ502&gt;7,CJ502&lt;=8),"7,5 a 8",IF(AND(CJ502&gt;8,CJ502&lt;=9.5),"8,5 a 9,5",IF(CJ502=10,"10","Fuera de rango"))))))))))))))))))</f>
        <v>3,5 a 4</v>
      </c>
      <c r="CL502" s="11" t="n">
        <f aca="false">IF(CK502="","",IF(OR(CK502="-6 a -5,5",CK502="-6 - -5,5"),1,IF(OR(CK502="-5 a -4,5",CK502="-5 - -4,5"),2,IF(OR(CK502="-4 a -3,5",CK502="-4 - -3,5"),3,IF(OR(CK502="-3 a -2,5",CK502="-3 - -2,5"),4,IF(OR(CK502="-2 a -1,5",CK502="-2 - -1,5"),5,IF(OR(CK502="-1 a -0,5",CK502="-1 - -0,5"),6,IF(OR(CK502="0 a 0,5",CK502="0 - 0,5"),7,IF(OR(CK502="1 a 1,5",CK502="1 - 1,5"),8,IF(CK502="2","NORMA",IF(OR(CK502="2,5 a 3",CK502="2,5 - 3"),9,IF(OR(CK502="3,5 a 4",CK502="3,5 - 4"),10,IF(OR(CK502="4,5 a 5",CK502="4,5 - 5"),11,IF(OR(CK502="5,5 a 6",CK502="5,5 - 6"),12,IF(OR(CK502="6,5 a 7",CK502="6,5 - 7"),13,IF(OR(CK502="7,5 a 8",CK502="7,5 - 8"),14,IF(OR(CK502="8,5 a 9",CK502="8,5 - 9,5",CK502="9 a 9,5"),15,IF(CK502="10",15,IF(OR(CK502="0,5 a 1",CK502="0,5 - 1"),7,"Fuera de rango")))))))))))))))))))</f>
        <v>10</v>
      </c>
      <c r="CN502" s="10" t="str">
        <f aca="false">IF(CM502=0,"0", " ")</f>
        <v>0</v>
      </c>
      <c r="CO502" s="10" t="str">
        <f aca="false">IF(CM502&gt;0,"EME"," ")</f>
        <v> </v>
      </c>
      <c r="CQ502" s="10" t="str">
        <f aca="false">IF(CP502&gt;0,"0", " ")</f>
        <v> </v>
      </c>
      <c r="CR502" s="10" t="str">
        <f aca="false">IF(CP502&gt;0,"EME"," ")</f>
        <v> </v>
      </c>
      <c r="CS502" s="9" t="n">
        <v>0</v>
      </c>
      <c r="CV502" s="9" t="n">
        <v>0</v>
      </c>
      <c r="CY502" s="9" t="n">
        <v>-1.25</v>
      </c>
      <c r="DB502" s="9" t="n">
        <v>-1.25</v>
      </c>
      <c r="DC502" s="11" t="str">
        <f aca="false">IF(DB502&lt;0,"2"," ")</f>
        <v>2</v>
      </c>
      <c r="DD502" s="11" t="str">
        <f aca="false">IF(DB502&lt;0,"MIO"," ")</f>
        <v>MIO</v>
      </c>
      <c r="DE502" s="9" t="n">
        <v>0</v>
      </c>
      <c r="DF502" s="10" t="str">
        <f aca="false">IF(DE502&lt;0,"3"," ")</f>
        <v> </v>
      </c>
      <c r="DG502" s="10" t="str">
        <f aca="false">IF(DE502&lt;0,"AST"," ")</f>
        <v> </v>
      </c>
      <c r="DH502" s="9" t="n">
        <v>0</v>
      </c>
      <c r="DI502" s="10" t="str">
        <f aca="false">IF(DH502&lt;0,"3"," ")</f>
        <v> </v>
      </c>
      <c r="DJ502" s="10" t="str">
        <f aca="false">IF(DH502&lt;0,"AST"," ")</f>
        <v> </v>
      </c>
      <c r="DK502" s="9" t="n">
        <v>0</v>
      </c>
      <c r="DL502" s="10" t="str">
        <f aca="false">IF(DK502&gt;0,"4"," ")</f>
        <v> </v>
      </c>
      <c r="DM502" s="10" t="str">
        <f aca="false">IF(DK502&gt;0,"PRE"," ")</f>
        <v> </v>
      </c>
      <c r="DN502" s="9" t="n">
        <v>0</v>
      </c>
      <c r="DO502" s="10" t="str">
        <f aca="false">IF(DN502&gt;0,"4"," ")</f>
        <v> </v>
      </c>
      <c r="DP502" s="10" t="str">
        <f aca="false">IF(DN502&gt;0,"PRE"," ")</f>
        <v> </v>
      </c>
      <c r="DS502" s="12" t="str">
        <f aca="false">CONCATENATE(CO502,CU502,DA502,DG502,DM502)</f>
        <v>   </v>
      </c>
      <c r="DT502" s="10" t="e">
        <f aca="false" t="array" ref="DT502">_xlfn.IFS(DS502="EME    ","0", DS502=" HIP   ","1", DS502="  MIO  ","2", DS502="   AST ","3", DS502="    PRE","4", DS502="EME   PRE","5", DS502=" HIP  PRE","6", DS502=" HIP AST ","7", DS502="  MIO PRE","8", DS502="  MIOAST ","9", DS502="   ASTPRE","10",DS502=" HIP ASTPRE","11", DS502="  MIOASTPRE","12", DS502="     ","0")</f>
        <v>#N/A</v>
      </c>
      <c r="DV502" s="1" t="e">
        <f aca="false" t="array" ref="DV502">_xlfn.IFS(DU502="SI","2", DU502="NO","1")</f>
        <v>#N/A</v>
      </c>
      <c r="DX502" s="11" t="str">
        <f aca="false">IF(DW502=0,"1","2")</f>
        <v>1</v>
      </c>
      <c r="DY502" s="11" t="str">
        <f aca="false" t="array" ref="DY502">_xlfn.IFS(DW502=0,"0", DW502=0.25, "1", DW502=0.5,"2", DW502=0.75,"3", DW502=1,"4",DW502=1.25,"5", DW502=1.5,"6", DW502=1.75,"7", DW502=2,"8")</f>
        <v>0</v>
      </c>
      <c r="EA502" s="11" t="str">
        <f aca="false">IF(DZ502=0,"1","2")</f>
        <v>1</v>
      </c>
      <c r="EB502" s="11" t="str">
        <f aca="false" t="array" ref="EB502">_xlfn.IFS(DZ502=0,"0", DZ502=0.25, "1", DZ502=0.5,"2", DZ502=0.75,"3", DZ502=1,"4",DZ502=1.25,"5", DZ502=1.5,"6", DZ502=1.75,"7", DZ502=2,"8")</f>
        <v>0</v>
      </c>
      <c r="ED502" s="10" t="str">
        <f aca="false">IF(EC502=0,"1","2")</f>
        <v>1</v>
      </c>
      <c r="EE502" s="11" t="str">
        <f aca="false" t="array" ref="EE502">_xlfn.IFS(EC502=0,"0", EC502=-0.25, "1", EC502=-0.5,"2", EC502=-0.75,"3", EC502=-1,"4",EC502=-1.25,"5", EC502=-1.5,"6", EC502=-1.75,"7", EC502=-2,"8", EC502=-2.25,"9",EC502=-2.5,"10", EC502=-2.75,"11", EC502=-3,"12", EC502=-3.25,"13", EC502=-3.5,"14", EC502=-3.75,"15",EC502=-4,"16")</f>
        <v>0</v>
      </c>
      <c r="EG502" s="10" t="str">
        <f aca="false">IF(EF502=0,"1","2")</f>
        <v>1</v>
      </c>
      <c r="EH502" s="11" t="str">
        <f aca="false" t="array" ref="EH502">_xlfn.IFS(EF502=0,"0", EF502=-0.25, "1", EF502=-0.5,"2", EF502=-0.75,"3", EF502=-1,"4",EF502=-1.25,"5", EF502=-1.5,"6", EF502=-1.75,"7", EF502=-2,"8", EF502=-2.25,"9",EF502=-2.5,"10", EF502=-2.75,"11", EF502=-3,"12", EF502=-3.25,"13", EF502=-3.5,"14", EF502=-3.75,"15",EF502=-4,"16")</f>
        <v>0</v>
      </c>
      <c r="EJ502" s="11" t="str">
        <f aca="false">IF(EI502=0,"1","2")</f>
        <v>1</v>
      </c>
      <c r="EK502" s="11" t="str">
        <f aca="false" t="array" ref="EK502">_xlfn.IFS(EI502=0,"0", EI502=-0.25, "1", EI502=-0.5,"2", EI502=-0.75,"3", EI502=-1,"4",EI502=-1.25,"5", EI502=-1.5,"6", EI502=-1.75,"7", EI502=-2,"8", EI502=-2.25,"9", EI502=-2.25,"9",EI502=-2.5,"10", EI502=-2.75,"11", EI502=-3,"12", EI502=-3.25,"13", EI502=-3.5,"14", EI502=-3.75,"15",EI502=-4,"16", EI502=0.25, "17", EI502=0.5, "18")</f>
        <v>0</v>
      </c>
      <c r="EM502" s="11" t="str">
        <f aca="false">IF(EL502=0,"1","2")</f>
        <v>1</v>
      </c>
      <c r="EN502" s="11" t="str">
        <f aca="false" t="array" ref="EN502">_xlfn.IFS(EL502=0.25,"17",EL502=0.5,"18", EL502=0,"0", EL502=-0.25, "1", EL502=-0.5,"2", EL502=-0.75,"3", EL502=-1,"4",EL502=-1.25,"5", EL502=-1.5,"6", EL502=-1.75,"7", EL502=-2,"8",EL502= -2.25,"9",EL502=-2.5,"10",EL502= -2.75,"11",EL502= -3,"12",EL502= -3.25,"13",EL502= -3.5,"14",EL502= -3.75,"15",EL502=-4,"16")</f>
        <v>0</v>
      </c>
      <c r="EP502" s="11" t="str">
        <f aca="false">IF(EO502=0,"1","2")</f>
        <v>1</v>
      </c>
      <c r="EQ502" s="11" t="str">
        <f aca="false" t="array" ref="EQ502">_xlfn.IFS(EO502=0,"0", EO502=0.25, "1", EO502=0.5,"2", EO502=0.75,"3", EO502=1,"4",EO502=1.25,"5", EO502=1.5,"6", EO502=1.75,"7", EO502=2,"8", EO502=2.25,"9", EO502=2.25,"9",EO502=2.5,"10", EO502=2.75,"11", EO502=3,"12", EO502=3.25,"13", EO502=3.5,"14", EO502=3.75,"15",EO502=4,"16", EO502=-0.25, "17", bq=-0.5, "18")</f>
        <v>0</v>
      </c>
      <c r="ES502" s="11" t="str">
        <f aca="false">IF(ER502=0,"1","2")</f>
        <v>1</v>
      </c>
      <c r="ET502" s="11" t="str">
        <f aca="false" t="array" ref="ET502">_xlfn.IFS(ER502=0,"0", ER502=0.25, "1", ER502=0.5,"2", ER502=0.75,"3", ER502=1,"4",ER502=1.25,"5", ER502=1.5,"6", ER502=1.75,"7", ER502=2,"8", ER502=2.25,"9", ER502=2.25,"9",ER502=2.5,"10", ER502=2.75,"11", ER502=3,"12", ER502=3.25,"13", ER502=3.5,"14", ER502=3.75,"15",ER502=4,"16", ER502=-0.25, "17", bq=-0.5, "18")</f>
        <v>0</v>
      </c>
      <c r="EV502" s="14" t="e">
        <f aca="false">VLOOKUP(EU502,LEYENDA!$G$2:$H$8,2,TRUE())</f>
        <v>#N/A</v>
      </c>
      <c r="EW502" s="14" t="e">
        <f aca="false" t="array" ref="EW502">_xlfn.IFS(EV502="0-5","1", EV502="6-12","2", EV502="13-18","3", EV502="19-24","4", EV502="25-36","5", EV502="37-48","6", EV502="49-60","7")</f>
        <v>#N/A</v>
      </c>
    </row>
    <row r="503" customFormat="false" ht="13.5" hidden="false" customHeight="false" outlineLevel="0" collapsed="false">
      <c r="A503" s="1" t="n">
        <v>182</v>
      </c>
      <c r="B503" s="2" t="n">
        <v>1</v>
      </c>
      <c r="C503" s="33" t="n">
        <v>41415</v>
      </c>
      <c r="E503" s="5" t="str">
        <f aca="false">VLOOKUP(A503,'286'!$A$3:$J$6279,10,FALSE())</f>
        <v>LARRAMENDI, ELBA</v>
      </c>
      <c r="F503" s="4" t="str">
        <f aca="false">VLOOKUP(A503,'286'!$A$3:$I$1768,3,FALSE())</f>
        <v>LAEL</v>
      </c>
      <c r="G503" s="6" t="n">
        <f aca="false">VLOOKUP(A503,'286'!$A$3:$I$1768,4,FALSE())</f>
        <v>20949</v>
      </c>
      <c r="H503" s="7" t="n">
        <f aca="false">YEAR(C503)-YEAR(G503)</f>
        <v>56</v>
      </c>
      <c r="I503" s="1" t="str">
        <f aca="false">VLOOKUP(H503,LEYENDA!$C$2:$D$6,2,TRUE())</f>
        <v>41-60</v>
      </c>
      <c r="J503" s="5" t="str">
        <f aca="false">VLOOKUP(A503,'286'!$A$3:$I$1768,7,FALSE())</f>
        <v>M</v>
      </c>
      <c r="K503" s="8" t="n">
        <f aca="false">VLOOKUP(A503,'286'!$A$3:$I$1768,2,FALSE())</f>
        <v>0</v>
      </c>
      <c r="L503" s="4" t="str">
        <f aca="false">VLOOKUP(A503,'286'!$A$3:$I$1768,8,FALSE())</f>
        <v>D</v>
      </c>
      <c r="M503" s="4" t="str">
        <f aca="false">VLOOKUP(A503,'286'!$A$3:$I$1768,9,FALSE())</f>
        <v>I</v>
      </c>
      <c r="N503" s="8" t="str">
        <f aca="false">IF(R503=O503, "MISMA","CONTRARIA")</f>
        <v>CONTRARIA</v>
      </c>
      <c r="O503" s="8" t="str">
        <f aca="false" t="array" ref="O503">_xlfn.IFS(L503="D","1", L503="I","2")</f>
        <v>1</v>
      </c>
      <c r="P503" s="8" t="e">
        <f aca="false" t="array" ref="P503">_xlfn.IFS(K503="OD","1", K503="OI","2")</f>
        <v>#N/A</v>
      </c>
      <c r="Q503" s="1" t="str">
        <f aca="false" t="array" ref="Q503">_xlfn.IFS(J503="M","1", J503="H","2")</f>
        <v>1</v>
      </c>
      <c r="R503" s="8" t="str">
        <f aca="false" t="array" ref="R503">_xlfn.IFS(M503="D","1", M503="I","2")</f>
        <v>2</v>
      </c>
      <c r="S503" s="1" t="str">
        <f aca="false" t="array" ref="S503">_xlfn.IFS(N503="CONTRARIA", "1",N503= "MISMA","2")</f>
        <v>1</v>
      </c>
      <c r="T503" s="1" t="str">
        <f aca="false" t="array" ref="T503">_xlfn.IFS(I503="0-12","1", I503="13-24","2", I503="25-40","3", I503="41-60","4", I503="61-100","5")</f>
        <v>4</v>
      </c>
      <c r="U503" s="9" t="n">
        <v>1</v>
      </c>
      <c r="V503" s="10" t="str">
        <f aca="false">IF(U503="","",IF(AND(U503&gt;=-9,U503&lt;=-6.5),"-9 a -6,5",IF(AND(U503&gt;=-6,U503&lt;=-3.5),"-6 a -3,5",IF(AND(U503&gt;=-3,U503&lt;=-1),"-3 a -1",IF(U503=-0.5,"-0,5",IF(AND(U503&gt;=0,U503&lt;=2.5),"0 a 2,5",IF(AND(U503&gt;=3,U503&lt;=5.5),"3 a 5,5",IF(AND(U503&gt;=6,U503&lt;=8.5),"6 a 8,5",IF(AND(U503&gt;=9,U503&lt;=20),"9 a 20","Fuera de rango")))))))))</f>
        <v>0 a 2,5</v>
      </c>
      <c r="W503" s="11" t="n">
        <f aca="false">IF(V503="","",IF(V503="-9 a -6,5",2,IF(V503="-6 a -3,5",3,IF(V503="-3 a -1",4,IF(V503="-0,5","NORMA",IF(V503="0 a 2,5",5,IF(V503="3 a 5,5",6,IF(V503="6 a 8,5",7,IF(V503="9 a 20",8,"Fuera de rango")))))))))</f>
        <v>5</v>
      </c>
      <c r="X503" s="9" t="n">
        <v>0</v>
      </c>
      <c r="Y503" s="11" t="str">
        <f aca="false">IF(X503="","",IF(AND(X503&gt;=0,X503&lt;=4),"0 a 4",IF(AND(X503&gt;=4.5,X503&lt;=8.5),"4,5 a 8,5",IF(X503=9,"9",IF(AND(X503&gt;=9.5,X503&lt;=13),"9,5 a 13",IF(AND(X503&gt;=13.5,X503&lt;=20),"13,5 a 20",IF(AND(X503&gt;=20.5,X503&lt;=35),"20,5 a 35","Fuera de rango")))))))</f>
        <v>0 a 4</v>
      </c>
      <c r="Z503" s="11" t="n">
        <f aca="false">IF(Y503="","",IF(Y503="0 a 4",1,IF(Y503="4,5 a 8,5",2,IF(Y503="9","NORMA",IF(Y503="9,5 a 13",3,IF(Y503="13,5 a 20",4,IF(Y503="20,5 a 35",5,"Fuera de rango")))))))</f>
        <v>1</v>
      </c>
      <c r="AA503" s="9" t="n">
        <v>24</v>
      </c>
      <c r="AB503" s="10" t="str">
        <f aca="false">IF(AA503="","",IF(AND(AA503&gt;=0,AA503&lt;=9),"0 a 9",IF(AND(AA503&gt;=9.5,AA503&lt;=18.5),"9,5 a 18,5",IF(AA503=19,"19",IF(AND(AA503&gt;=19.5,AA503&lt;=28),"19,5 a 28",IF(AND(AA503&gt;=28.5,AA503&lt;=40),"28,5 a 40","Fuera de rango"))))))</f>
        <v>19,5 a 28</v>
      </c>
      <c r="AC503" s="11" t="n">
        <f aca="false" t="array" ref="AC503">_xlfn.IFS(AB503="","",AB503="0 a 9",1,AB503="9,5 a 18,5",2,AB503="19","NORMA",AB503="19,5 a 28",3,AB503="28,5 a 40",4,TRUE(),"Fuera de rango")</f>
        <v>3</v>
      </c>
      <c r="AD503" s="9" t="n">
        <v>3</v>
      </c>
      <c r="AE503" s="10" t="str">
        <f aca="false">IF(AD503="","",IF(AND(AD503&gt;=-10,AD503&lt;=0),"De -10 a 0",IF(AND(AD503&gt;=0.5,AD503&lt;=9.5),"0,5 a 9,5",IF(AD503=10,"10",IF(AND(AD503&gt;=10.5,AD503&lt;=20),"10,5 a 20",IF(AND(AD503&gt;=20.5,AD503&lt;=40),"20,5 a 40","Fuera de rango"))))))</f>
        <v>0,5 a 9,5</v>
      </c>
      <c r="AF503" s="12" t="n">
        <f aca="false">IF(AD503="","",IF(AND(AD503&gt;=-10,AD503&lt;=0),1,IF(AND(AD503&gt;=0.5,AD503&lt;=9.5),2,IF(AD503=10,"NORMA",IF(AND(AD503&gt;=10.5,AD503&lt;=20),3,IF(AND(AD503&gt;=20.5,AD503&lt;=40),4,""))))))</f>
        <v>2</v>
      </c>
      <c r="AG503" s="9" t="n">
        <v>9</v>
      </c>
      <c r="AH503" s="10" t="str">
        <f aca="false">IF(AG503="","",IF(AND(AG503&gt;=0,AG503&lt;=4),"0 a 4",IF(AND(AG503&gt;=4.5,AG503&lt;=8.5),"4,5 a 8,5",IF(AG503=9,"9",IF(AND(AG503&gt;=9.5,AG503&lt;=13),"9,5 a 13",IF(AND(AG503&gt;=13.5,AG503&lt;=25),"13,5 a 25","Fuera de rango"))))))</f>
        <v>9</v>
      </c>
      <c r="AI503" s="10" t="str">
        <f aca="false">IF(AH503="","",IF(AH503="0 a 4",1,IF(AH503="4,5 a 8,5",2,IF(AH503="9","NORMA",IF(AH503="9,5 a 13",3,IF(AH503="13,5 a 25",4,""))))))</f>
        <v>NORMA</v>
      </c>
      <c r="AJ503" s="9" t="n">
        <v>4</v>
      </c>
      <c r="AK503" s="10" t="str">
        <f aca="false">IF(AJ503="","",IF(AND(AJ503&gt;=-15,AJ503&lt;=-10.5),"-15 a -10,5",IF(AND(AJ503&gt;=-10,AJ503&lt;=-4),"-10 a -4",IF(AND(AJ503&gt;=-4.5,AJ503&lt;=0),"-4,5 a 0",IF(AND(AJ503&gt;=0.5,AJ503&lt;=4.5),"0,5 a 4,5",IF(AJ503=5,"5",IF(AND(AJ503&gt;=5.5,AJ503&lt;=10),"5,5 a 10",IF(AND(AJ503&gt;=10.5,AJ503&lt;=20),"10,5 a 20","Fuera de rango"))))))))</f>
        <v>0,5 a 4,5</v>
      </c>
      <c r="AL503" s="11" t="n">
        <f aca="false">IF(AK503="","",IF(AK503="-15 a -10,5",1,IF(AK503="-10 a -4",2,IF(AK503="-4,5 a 0",3,IF(AK503="0,5 a 4,5",4,IF(AK503="5","NORMA",IF(AK503="5,5 a 10",5,IF(AK503="10,5 a 20",6,"Error"))))))))</f>
        <v>4</v>
      </c>
      <c r="AM503" s="9" t="n">
        <v>0</v>
      </c>
      <c r="AN503" s="10" t="str">
        <f aca="false">IF(AM503="","",IF(AND(AM503&gt;=-7.5,AM503&lt;=-5.5),"-7,5 a -5,5",IF(AND(AM503&gt;=-5,AM503&lt;=-3),"-5 a -3",IF(AND(AM503&gt;=-2.5,AM503&lt;=-0.5),"-2,5 a -0,5",IF(AM503=0,"0,00",IF(AND(AM503&gt;=0.5,AM503&lt;=2.5),"0,5 a 2,5",IF(AND(AM503&gt;=3,AM503&lt;=5),"3 a 5",IF(AND(AM503&gt;=5.5,AM503&lt;=7.5),"5,5 a 7,5",IF(AND(AM503&gt;=8,AM503&lt;=10),"8 a 10","Fuera de rango")))))))))</f>
        <v>0,00</v>
      </c>
      <c r="AO503" s="11" t="str">
        <f aca="false">IF(AN503="","",IF(AN503="-7,5 a -5,5",1,IF(AN503="-5 a -3",2,IF(AN503="-2,5 a -0,5",3,IF(AN503="0,00","NORMA",IF(AN503="0,5 a 2,5",4,IF(AN503="3 a 5",5,IF(AN503="5,5 a 7,5",6,IF(AN503="8 a 10",7,"Error")))))))))</f>
        <v>NORMA</v>
      </c>
      <c r="AP503" s="9" t="n">
        <v>-6</v>
      </c>
      <c r="AQ503" s="10" t="str">
        <f aca="false">IF(AP503="","",IF(AND(AP503&gt;=-20,AP503&lt;=-9.5),"-20 a -9,5",IF(AND(AP503&gt;=-9,AP503&lt;=-6.5),"-9 a -6,5",IF(AP503=-6,"-6",IF(AND(AP503&gt;=-5.5,AP503&lt;=-3),"-5,5 a -3",IF(AND(AP503&gt;=-2.5,AP503&lt;=0),"-2,5 a 0",IF(AND(AP503&gt;=0.5,AP503&lt;=3),"0,5 a 3",IF(AND(AP503&gt;=3.5,AP503&lt;=6),"3,5 a 6",IF(AND(AP503&gt;=6.5,AP503&lt;=9),"6,5 a 9",IF(AND(AP503&gt;=9.5,AP503&lt;=20),"9,5 a 20","Fuera de rango"))))))))))</f>
        <v>-6</v>
      </c>
      <c r="AR503" s="11" t="str">
        <f aca="false">IF(AQ503="","",IF(AQ503="-20 a -9,5",1,IF(AQ503="-9 a -6,5",2,IF(AQ503="-6","NORMA",IF(AQ503="-5,5 a -3",3,IF(AQ503="-2,5 a 0",4,IF(AQ503="0,5 a 3",5,IF(AQ503="3,5 a 6",6,IF(AQ503="6,5 a 9",7,IF(AQ503="9,5 a 20",8,""))))))))))</f>
        <v>NORMA</v>
      </c>
      <c r="AS503" s="9" t="n">
        <v>3</v>
      </c>
      <c r="AT503" s="10" t="str">
        <f aca="false">IF(AS503="","",IF(AND(AS503&gt;=-16,AS503&lt;=-14),"-16 a -14",IF(AND(AS503&gt;=-13.5,AS503&lt;=-11.5),"-13,5 a -11,5",IF(AND(AS503&gt;=-11,AS503&lt;=-9),"-11 a -9",IF(AND(AS503&gt;=-8.5,AS503&lt;=-6.5),"-8,5 a -6,5",IF(AND(AS503&gt;=-6,AS503&lt;=-4),"-6 a -4",IF(AND(AS503&gt;=-3.5,AS503&lt;=-1.5),"-3,5 a -1,5",IF(AND(AS503&gt;=-1,AS503&lt;=1),"-1 a 1",IF(AND(AS503&gt;=1.5,AS503&lt;=3.5),"1,5 a 3,5",IF(AND(AS503&gt;=4,AS503&lt;=6),"4 a 6",IF(AND(AS503&gt;=6.5,AS503&lt;=8.5),"6,5 a 8,5",IF(AND(AS503&gt;=9,AS503&lt;=11),"9 a 11",IF(AND(AS503&gt;=11.5,AS503&lt;=13.5),"11,5 a 13,5",IF(AND(AS503&gt;=14,AS503&lt;=16),"14 a 16",IF(AND(AS503&gt;=16.5,AS503&lt;=18.5),"16,5 a 18,5",IF(AND(AS503&gt;=19,AS503&lt;=21),"19 a 21","Fuera de rango"))))))))))))))))</f>
        <v>1,5 a 3,5</v>
      </c>
      <c r="AU503" s="11" t="n">
        <f aca="false" t="array" ref="AU503">IF(AT503="","",_xlfn.IFS(AT503="-16 a -14",1,AT503="-13,5 a -11,5",2,AT503="-11 a -9",3,AT503="-8,5 a -6,5",4,AT503="-6 a -4",5,AT503="-3,5 a -1,5",6,AT503="-1 a 1",7,AT503="1,5 a 3,5",8,AT503="4 a 6","NORMA",AT503="6,5 a 8,5",9,AT503="9 a 11",10,AT503="11,5 a 13,5",11,AT503="14 a 16",12,AT503="16,5 a 18,5",13,AT503="19 a 21",14,TRUE(),""))</f>
        <v>8</v>
      </c>
      <c r="AV503" s="9" t="n">
        <v>2.25</v>
      </c>
      <c r="AW503" s="10" t="str">
        <f aca="false">IF(AV503="","",IF(AND(AV503&gt;=-1,AV503&lt;=-0.5),"-1 a -0,5",IF(AND(AV503&gt;-0.5,AV503&lt;=0),"De -0,5 a 0",IF(AND(AV503&gt;=0.25,AV503&lt;=0.75),"0,25 a 0,75",IF(AND(AV503&gt;=1,AV503&lt;=1.5),"1 a 1,5",IF(AND(AV503&gt;=1.75,AV503&lt;=2.25),"1,75 a 2,25",IF(AND(AV503&gt;=2.5,AV503&lt;=3),"2,5 a 3",IF(AND(AV503&gt;=3.25,AV503&lt;=3.75),"3,25 a 3,75","Fuera de rango"))))))))</f>
        <v>1,75 a 2,25</v>
      </c>
      <c r="AX503" s="10" t="n">
        <f aca="false">IF(AW503="","",IF(OR(AW503="-1 a -0,5",AW503="-1 a -0.5"),1,IF(OR(AW503="De -0,5 a 0",AW503="-0,5 a 0",AW503="De -0.5 a 0"),2,IF(OR(AW503="0,25 a 0,75",AW503="0.25 a 0.75"),"NORMA",IF(OR(AW503="1 a 1,5",AW503="1 a 1.5"),3,IF(OR(AW503="1,75 a 2,25",AW503="1.75 a 2.25"),4,IF(OR(AW503="2,5 a 3",AW503="2.5 a 3"),5,IF(OR(AW503="3,25 a 3,75",AW503="3.25 a 3.75"),6,""))))))))</f>
        <v>4</v>
      </c>
      <c r="AY503" s="9" t="n">
        <v>-6</v>
      </c>
      <c r="AZ503" s="10" t="str">
        <f aca="false">IF(AY503="","",IF(AND(AY503&gt;=-20,AY503&lt;=-9.5),"-20 a -9,5",IF(AND(AY503&gt;=-9,AY503&lt;=-6.5),"-9 a -6,5",IF(AY503=-6,"-6",IF(AND(AY503&gt;=-5.5,AY503&lt;=-3),"-5,5 a -3",IF(AND(AY503&gt;=-2.5,AY503&lt;=0),"-2,5 a 0",IF(AND(AY503&gt;=0.5,AY503&lt;=3),"0,5 a 3",IF(AND(AY503&gt;=3.5,AY503&lt;=6),"3,5 a 6","Fuera de rango"))))))))</f>
        <v>-6</v>
      </c>
      <c r="BA503" s="11" t="str">
        <f aca="false">IF(AZ503="","",IF(AZ503="-20 a -9,5",1,IF(AZ503="-9 a -6,5",2,IF(AZ503="-6","NORMA",IF(AZ503="-5,5 a -3",3,IF(AZ503="-2,5 a 0",4,IF(AZ503="0,5 a 3",5,IF(AZ503="3,5 a 6",6,""))))))))</f>
        <v>NORMA</v>
      </c>
      <c r="BB503" s="9" t="n">
        <v>0</v>
      </c>
      <c r="BC503" s="10" t="str">
        <f aca="false" t="array" ref="BC503">IF(BB503="","",_xlfn.IFS(AND(BB503&gt;=0,BB503&lt;=2),"0 a 2",AND(BB503&gt;=2.5,BB503&lt;=4.5),"2,5 a 4,5",AND(BB503&gt;=5,BB503&lt;=7),"5 a 7",AND(BB503&gt;=7.5,BB503&lt;=9.5),"7,5 a 9,5",AND(BB503&gt;=10,BB503&lt;=12),"10 a 12",AND(BB503&gt;=12.5,BB503&lt;=14.5),"12,5 a 14,5",BB503=15,"15",AND(BB503&gt;=15.5,BB503&lt;=17.5),"15,5 a 17,5",AND(BB503&gt;=18,BB503&lt;=20),"18 a 20",AND(BB503&gt;=20.5,BB503&lt;=22.5),"20,5 a 22,5",AND(BB503&gt;=23,BB503&lt;=25),"23 a 25",TRUE(),"Fuera de rango"))</f>
        <v>0 a 2</v>
      </c>
      <c r="BD503" s="11" t="n">
        <f aca="false" t="array" ref="BD503">IF(BC503="","",_xlfn.IFS(BC503="0 a 2",1,BC503="2,5 a 4,5",2,BC503="5 a 7",3,BC503="7,5 a 9,5",4,BC503="10 a 12",5,BC503="12,5 a 14,5",6,BC503="15","NORMA",BC503="15,5 a 17,5",7,BC503="18 a 20",8,BC503="20,5 a 22,5",9,BC503="23 a 25",10,TRUE(),"Fuera de rango"))</f>
        <v>1</v>
      </c>
      <c r="BE503" s="9" t="n">
        <v>28</v>
      </c>
      <c r="BF503" s="10" t="str">
        <f aca="false">IF(BE503="","",IF(AND(BE503&gt;=-20,BE503&lt;=-10),"-20 a -10",IF(AND(BE503&gt;=-9.5,BE503&lt;=0.5),"-9,5 a 0,5",IF(AND(BE503&gt;=1,BE503&lt;=11),"1 a 11",IF(AND(BE503&gt;=11.5,BE503&lt;=20.5),"11,5 a 20,5",IF(BE503=21,"21",IF(AND(BE503&gt;=21.5,BE503&lt;=31.5),"21,5 a 31,5",IF(AND(BE503&gt;=32,BE503&lt;=42),"32 a 42","Fuera de rango"))))))))</f>
        <v>21,5 a 31,5</v>
      </c>
      <c r="BG503" s="11" t="n">
        <f aca="false">IF(BF503="","",IF(BF503="-20 a -10",1,IF(BF503="-9,5 a 0,5",2,IF(BF503="1 a 11",3,IF(BF503="11,5 a 20,5",4,IF(BF503="21","NORMA",IF(BF503="21,5 a 31,5",5,IF(BF503="32 a 42",6,""))))))))</f>
        <v>5</v>
      </c>
      <c r="BH503" s="9" t="n">
        <v>-10</v>
      </c>
      <c r="BI503" s="10" t="str">
        <f aca="false">IF(BH503="","",IF(AND(BH503&gt;=-20,BH503&lt;=-15),"-20 a -15",IF(AND(BH503&gt;=-14.5,BH503&lt;=-9.5),"-14,5 a -9,5",IF(AND(BH503&gt;=-9,BH503&lt;=-4),"-9 a -4",IF(AND(BH503&gt;=-3.5,BH503&lt;=2.5),"-3,5 a 2,5",IF(AND(BH503&gt;=3,BH503&lt;=8),"3 a 8",IF(AND(BH503&gt;=8.5,BH503&lt;=14.5),"8,5 a 14,5",IF(BH503=15,"15",IF(AND(BH503&gt;=15.5,BH503&lt;=20.5),"15,5 a 20,5",IF(AND(BH503&gt;=21,BH503&lt;=26),"21 a 26","Fuera de rango"))))))))))</f>
        <v>-14,5 a -9,5</v>
      </c>
      <c r="BJ503" s="11" t="n">
        <f aca="false">IF(BI503="","",IF(BI503="-20 a -15",1,IF(BI503="-14,5 a -9,5",2,IF(BI503="-9 a -4",3,IF(BI503="-3,5 a 2,5",4,IF(BI503="3 a 8",5,IF(BI503="8,5 a 14,5",6,IF(BI503="15","NORMA",IF(BI503="15,5 a 20,5",7,IF(BI503="21 a 26",8,IF(BI503="26,5 a 31,5",9,"")))))))))))</f>
        <v>2</v>
      </c>
      <c r="BK503" s="9" t="n">
        <v>0</v>
      </c>
      <c r="BL503" s="10" t="str">
        <f aca="false">IF(BK503="","",IF(AND(BK503&gt;=0,BK503&lt;=2),"0 - 2",IF(AND(BK503&gt;=2.5,BK503&lt;=4.5),"2,5 - 4,5",IF(AND(BK503&gt;=5,BK503&lt;=7),"5 - 7",IF(AND(BK503&gt;=7.5,BK503&lt;=9.5),"7,5 - 9,5",IF(AND(BK503&gt;=10,BK503&lt;=12),"10 - 12",IF(AND(BK503&gt;=12.5,BK503&lt;=13.5),"12,5 - 13,5",IF(BK503=14,"14",IF(AND(BK503&gt;=14.5,BK503&lt;=16.5),"14,5 - 16,5",IF(AND(BK503&gt;=17,BK503&lt;=19),"17 - 19",IF(AND(BK503&gt;=19.5,BK503&lt;=21.5),"19,5 - 21,5",IF(AND(BK503&gt;=22,BK503&lt;=24),"22 - 24",IF(AND(BK503&gt;=24.5,BK503&lt;=26.5),"24,5 - 26,5",IF(AND(BK503&gt;=27,BK503&lt;=29),"27 - 29",IF(AND(BK503&gt;=29.5,BK503&lt;=30),"29,5 - 30","Fuera de rango")))))))))))))))</f>
        <v>0 - 2</v>
      </c>
      <c r="BM503" s="11" t="n">
        <f aca="false">IF(BL503="","",IF(BL503="0 - 2",1,IF(BL503="2,5 - 4,5",2,IF(BL503="5 - 7",3,IF(BL503="7,5 - 9,5",4,IF(BL503="10 - 12",5,IF(BL503="12,5 - 13,5",6,IF(BL503="14","NORMA",IF(BL503="14,5 - 16,5",7,IF(BL503="17 - 19",8,IF(BL503="19,5 - 21,5",9,IF(BL503="22 - 24",10,IF(BL503="24,5 - 26,5",11,IF(BL503="27 - 29",12,IF(BL503="29,5 - 30",13,"")))))))))))))))</f>
        <v>1</v>
      </c>
      <c r="BN503" s="9" t="n">
        <v>21</v>
      </c>
      <c r="BO503" s="11" t="str">
        <f aca="false">IF(BN503="","",IF(AND(BN503&gt;=-20,BN503&lt;=-10),"-20 a -10",IF(AND(BN503&gt;=-9.5,BN503&lt;=0.5),"-9,5 a 0,5",IF(AND(BN503&gt;=1,BN503&lt;=11),"1 a 11",IF(AND(BN503&gt;=11.5,BN503&lt;=21.5),"11,5 a 21,5",IF(BN503=22,"22",IF(AND(BN503&gt;=22.5,BN503&lt;=32.5),"22,5 a 32,5",IF(AND(BN503&gt;=33,BN503&lt;=43),"33 a 43","Fuera de rango"))))))))</f>
        <v>11,5 a 21,5</v>
      </c>
      <c r="BP503" s="11" t="n">
        <f aca="false">IF(BO503="","",IF(BO503="-20 a -10",1,IF(BO503="-9,5 a 0,5",2,IF(BO503="1 a 11",3,IF(BO503="11,5 a 21,5",4,IF(BO503="22","NORMA",IF(BO503="22,5 a 32,5",5,IF(BO503="33 a 43",6,""))))))))</f>
        <v>4</v>
      </c>
      <c r="BQ503" s="9" t="n">
        <v>16</v>
      </c>
      <c r="BR503" s="10" t="str">
        <f aca="false">IF(BQ503="","",IF(AND(BQ503&gt;=-20,BQ503&lt;=-15),"-20 a -15",IF(AND(BQ503&gt;=-14.5,BQ503&lt;=-9.5),"-14,5 a -9,5",IF(AND(BQ503&gt;=-9,BQ503&lt;=-4),"-9 a -4",IF(AND(BQ503&gt;=-3.5,BQ503&lt;=2.5),"-3,5 a 2,5",IF(AND(BQ503&gt;=3,BQ503&lt;=8),"3 a 8",IF(AND(BQ503&gt;=8.5,BQ503&lt;=13.5),"8,5 a 13,5",IF(AND(BQ503&gt;=14,BQ503&lt;=17.5),"14 a 17,5",IF(BQ503=18,"18",IF(AND(BQ503&gt;=18.5,BQ503&lt;=23.5),"18,5 a 23,5",IF(AND(BQ503&gt;=24,BQ503&lt;=29),"24 a 29",IF(AND(BQ503&gt;=29.5,BQ503&lt;=34.5),"29,5 a 34,5",IF(AND(BQ503&gt;=35,BQ503&lt;=40),"35 a 40","Fuera de rango")))))))))))))</f>
        <v>14 a 17,5</v>
      </c>
      <c r="BS503" s="11" t="n">
        <f aca="false">IF(BR503="","",IF(BR503="-20 a -15",1,IF(BR503="-14,5 a -9,5",2,IF(BR503="-9 a -4",3,IF(BR503="-3,5 a 2,5",4,IF(BR503="3 a 8",5,IF(BR503="8,5 a 13,5",6,IF(BR503="14 a 17,5",7,IF(BR503="18","NORMA",IF(BR503="18,5 a 23,5",8,IF(BR503="24 a 29",9,IF(BR503="29,5 a 34,5",10,IF(BR503="35 a 40",11,"")))))))))))))</f>
        <v>7</v>
      </c>
      <c r="BT503" s="9" t="n">
        <v>0</v>
      </c>
      <c r="BU503" s="10" t="str">
        <f aca="false">IF(BT503="","",IF(AND(BT503&gt;=-20,BT503&lt;=-18),"-20 a -18",IF(AND(BT503&gt;=-17.5,BT503&lt;=-15.5),"-17,5 a -15,5",IF(AND(BT503&gt;=-15,BT503&lt;=-13),"-15 a -13",IF(AND(BT503&gt;=-12.5,BT503&lt;=-10.5),"-12,5 a -10,5",IF(AND(BT503&gt;=-10,BT503&lt;=-8),"-10 a -8",IF(AND(BT503&gt;=-7.5,BT503&lt;=-5.5),"-7,5 a -5,5",IF(AND(BT503&gt;=-5,BT503&lt;=-3),"-5 a -3",IF(AND(BT503&gt;=-2.5,BT503&lt;=-0.5),"-2,5 a -0,5",IF(BT503=0,"0",IF(AND(BT503&gt;=0.5,BT503&lt;=2.5),"0,5 a 2,5",IF(AND(BT503&gt;=3,BT503&lt;=5),"3 a 5",IF(AND(BT503&gt;=5.5,BT503&lt;=7.5),"5,5 a 7,5",IF(AND(BT503&gt;=8,BT503&lt;=10),"8 a 10",IF(AND(BT503&gt;=10.5,BT503&lt;=12.5),"10,5 a 12,5",IF(AND(BT503&gt;=13,BT503&lt;=15),"13 a 15",IF(AND(BT503&gt;=15.5,BT503&lt;=17.5),"15,5 a 17,5",IF(AND(BT503&gt;=18,BT503&lt;=20),"18 a 20","Fuera de rango"))))))))))))))))))</f>
        <v>0</v>
      </c>
      <c r="BV503" s="11" t="str">
        <f aca="false">IF(BT503="","",IF(BT503=0,"NORMA",IF(AND(BT503&gt;=-20,BT503&lt;=-18),2,IF(AND(BT503&gt;=-17.5,BT503&lt;=-15.5),2,IF(AND(BT503&gt;=-15,BT503&lt;=-13),3,IF(AND(BT503&gt;=-12.5,BT503&lt;=-10.5),4,IF(AND(BT503&gt;=-10,BT503&lt;=-8),5,IF(AND(BT503&gt;=-7.5,BT503&lt;=-5.5),6,IF(AND(BT503&gt;=-5,BT503&lt;=-3),7,IF(AND(BT503&gt;=-2.5,BT503&lt;=-0.5),8,IF(AND(BT503&gt;=0.5,BT503&lt;=2.5),9,IF(AND(BT503&gt;=3,BT503&lt;=5),10,IF(AND(BT503&gt;=5.5,BT503&lt;=7.5),11,IF(AND(BT503&gt;=8,BT503&lt;=10),12,IF(AND(BT503&gt;=10.5,BT503&lt;=12.5),13,IF(AND(BT503&gt;=13,BT503&lt;=15),14,IF(AND(BT503&gt;=15.5,BT503&lt;=17.5),15,IF(AND(BT503&gt;=18,BT503&lt;=20),16,"Fuera de rango"))))))))))))))))))</f>
        <v>NORMA</v>
      </c>
      <c r="BW503" s="9" t="n">
        <v>-3</v>
      </c>
      <c r="BX503" s="10" t="n">
        <f aca="false">18.5- (0.3*H503)</f>
        <v>1.7</v>
      </c>
      <c r="BY503" s="10" t="n">
        <f aca="false">(BW503)-(BX503)</f>
        <v>-4.7</v>
      </c>
      <c r="BZ503" s="10" t="str">
        <f aca="false">IF(BY503="","",IF(BY503&lt;-27.5,"De -30 a -28",IF(BY503&lt;-25,"De -27,5 a -25,5",IF(BY503&lt;-22.5,"De -25 a -23",IF(BY503&lt;-20,"De -22,5 a -20,5",IF(BY503&lt;-17.5,"De -20 a -18",IF(BY503&lt;-15,"De -17,5 a -15,5",IF(BY503&lt;-12.5,"De -15 a -13",IF(BY503&lt;-10,"De -12,5 a -10,5",IF(BY503&lt;-7.5,"De -10 a -8",IF(BY503&lt;-5,"De -7,5 a -5,5",IF(BY503&lt;-2.5,"De -5 a -3",IF(BY503&lt;0,"De -2,5 a -0,5",IF(BY503&lt;2.5,"De 0 a 2",IF(BY503&lt;5,"De 2,5 a 4,5",IF(BY503&lt;7.5,"De 5 a 7",IF(BY503&lt;10,"De 7,5 a 9,5",IF(BY503&lt;12.5,"De 10 a 12",IF(BY503&lt;15,"De 12,5 a 14,5",IF(BY503&lt;17.5,"De 15 a 17",IF(BY503&lt;20,"De 17,5 a 19,5",IF(BY503&lt;22.5,"De 20 a 22",IF(BY503&lt;25,"De 22,5 a 24,5",IF(BY503&lt;27.5,"De 25 a 27","De 27,5 a 30"))))))))))))))))))))))))</f>
        <v>De -5 a -3</v>
      </c>
      <c r="CA503" s="12" t="n">
        <f aca="false">IF(BY503="","",IF(BY503&lt;=-28,1,IF(BY503&lt;=-25.5,2,IF(BY503&lt;=-23,3,IF(BY503&lt;=-20.5,4,IF(BY503&lt;=-18,5,IF(BY503&lt;=-15.5,6,IF(BY503&lt;=-13,7,IF(BY503&lt;=-10.5,8,IF(BY503&lt;=-8,9,IF(BY503&lt;=-5.5,10,IF(BY503&lt;=-3,11,IF(BY503&lt;=-0.5,12,IF(BY503&lt;=2,13,IF(BY503&lt;=4.5,14,IF(BY503&lt;=7,15,IF(BY503&lt;=9.5,16,IF(BY503&lt;=12,17,IF(BY503&lt;=14.5,18,IF(BY503&lt;=17,19,IF(BY503&lt;=19.5,20,IF(BY503&lt;=22,21,IF(BY503&lt;=24.5,22,IF(BY503&lt;=27,23,IF(BY503&lt;=30,24,"Fuera de rango")))))))))))))))))))))))))</f>
        <v>11</v>
      </c>
      <c r="CB503" s="9" t="n">
        <v>-3</v>
      </c>
      <c r="CC503" s="10" t="n">
        <f aca="false">18.5- (0.3*H503)</f>
        <v>1.7</v>
      </c>
      <c r="CD503" s="10" t="n">
        <f aca="false">(CB503)-(CC503)</f>
        <v>-4.7</v>
      </c>
      <c r="CE503" s="10" t="str">
        <f aca="false">IF(CD503="","",IF(CD503&lt;-27.5,"De -30 a -28",IF(CD503&lt;-25,"De -27,5 a -25,5",IF(CD503&lt;-22.5,"De -25 a -23",IF(CD503&lt;-20,"De -22,5 a -20,5",IF(CD503&lt;-17.5,"De -20 a -18",IF(CD503&lt;-15,"De -17,5 a -15,5",IF(CD503&lt;-12.5,"De -15 a -13",IF(CD503&lt;-10,"De -12,5 a -10,5",IF(CD503&lt;-7.5,"De -10 a -8",IF(CD503&lt;-5,"De -7,5 a -5,5",IF(CD503&lt;-2.5,"De -5 a -3",IF(CD503&lt;0,"De -2,5 a -0,5",IF(CD503&lt;=2,"De 0 a 2",IF(CD503&lt;=4.5,"De 2,5 a 4,5",IF(CD503&lt;=7,"De 5 a 7",IF(CD503&lt;=9.5,"De 7,5 a 9,5",IF(CD503&lt;=12,"De 10 a 12",IF(CD503&lt;=14.5,"De 12,5 a 14,5",IF(CD503&lt;=17,"De 15 a 17",IF(CD503&lt;=19.5,"De 17,5 a 19,5",IF(CD503&lt;=22,"De 20 a 22",IF(CD503&lt;=24.5,"De 22,5 a 24,5",IF(CD503&lt;=27,"De 25 a 27","De 27,5 a 30"))))))))))))))))))))))))</f>
        <v>De -5 a -3</v>
      </c>
      <c r="CF503" s="12" t="n">
        <f aca="false">IF(CD503="","",IF(CD503&lt;-27.5,1,IF(CD503&lt;-25,2,IF(CD503&lt;-22.5,3,IF(CD503&lt;-20,4,IF(CD503&lt;-17.5,5,IF(CD503&lt;-15,6,IF(CD503&lt;-12.5,7,IF(CD503&lt;-10,8,IF(CD503&lt;-7.5,9,IF(CD503&lt;-5,10,IF(CD503&lt;-2.5,11,IF(CD503&lt;0,12,IF(CD503&lt;2.5,13,IF(CD503&lt;5,14,IF(CD503&lt;7.5,15,IF(CD503&lt;10,16,IF(CD503&lt;12.5,17,IF(CD503&lt;15,18,IF(CD503&lt;17.5,19,IF(CD503&lt;20,20,IF(CD503&lt;22.5,21,IF(CD503&lt;25,22,IF(CD503&lt;27.5,23,24))))))))))))))))))))))))</f>
        <v>11</v>
      </c>
      <c r="CG503" s="9" t="n">
        <v>-1</v>
      </c>
      <c r="CH503" s="10" t="str">
        <f aca="false">IF(CG503="","",IF(AND(CG503&gt;=-10,CG503&lt;=-9.5),"-10 a -9,5",IF(AND(CG503&gt;-9.5,CG503&lt;=-8.5),"-9 a -8,5",IF(AND(CG503&gt;-8.5,CG503&lt;=-7.5),"-8 a -7,5",IF(AND(CG503&gt;-7.5,CG503&lt;=-6.5),"-7 a -6,5",IF(AND(CG503&gt;-6.5,CG503&lt;=-5.5),"-6 a -5,5",IF(AND(CG503&gt;-5.5,CG503&lt;=-4.5),"-5 a -4,5",IF(AND(CG503&gt;-4.5,CG503&lt;=-3.5),"-4 a -3,5",IF(AND(CG503&gt;-3.5,CG503&lt;=-2.5),"-3 a -2,5",IF(CG503=-2.25,"-2,25",IF(AND(CG503&gt;-2.5,CG503&lt;=-1.5),"-2 a -1,5",IF(AND(CG503&gt;-1.5,CG503&lt;=-0.5),"-1 a -0,5",IF(AND(CG503&gt;-0.5,CG503&lt;=0.5),"0 a 0,5",IF(AND(CG503&gt;0.5,CG503&lt;=1.5),"1 a 1,5",IF(AND(CG503&gt;1.5,CG503&lt;=2.5),"2 a 2,5",IF(AND(CG503&gt;2.5,CG503&lt;=3.5),"3 a 3,5",IF(AND(CG503&gt;3.5,CG503&lt;=4.5),"4 a 4,5",IF(AND(CG503&gt;4.5,CG503&lt;=5.5),"5 a 5,5",IF(AND(CG503&gt;5.5,CG503&lt;=6.5),"6 a 6,5",IF(AND(CG503&gt;6.5,CG503&lt;=7.5),"7 a 7,5",IF(AND(CG503&gt;7.5,CG503&lt;=8.5),"8 a 8,5",IF(AND(CG503&gt;8.5,CG503&lt;=9.5),"9 a 9,5",IF(CG503&gt;=10,"10","Fuera de rango")))))))))))))))))))))))</f>
        <v>-1 a -0,5</v>
      </c>
      <c r="CI503" s="11" t="n">
        <f aca="false">IF(CG503="","",IF(CG503=-2.25,"NORMA",IF(CG503&lt;=-9.5,1,IF(CG503&lt;=-8.5,2,IF(CG503&lt;=-7.5,3,IF(CG503&lt;=-6.5,4,IF(CG503&lt;=-5.5,5,IF(CG503&lt;=-4.5,6,IF(CG503&lt;=-3.5,7,IF(CG503&lt;=-2.5,8,IF(CG503&lt;=-1.5,9,IF(CG503&lt;=-0.5,10,IF(CG503&lt;=0.5,11,IF(CG503&lt;=1.5,12,IF(CG503&lt;=2.5,13,IF(CG503&lt;=3.5,14,IF(CG503&lt;=4.5,15,IF(CG503&lt;=5.5,16,IF(CG503&lt;=6.5,17,IF(CG503&lt;=7.5,18,IF(CG503&lt;=8.5,19,IF(CG503&lt;=9.5,20,IF(CG503=10,21,"Fuera de rango")))))))))))))))))))))))</f>
        <v>10</v>
      </c>
      <c r="CJ503" s="9" t="n">
        <v>1.25</v>
      </c>
      <c r="CK503" s="10" t="str">
        <f aca="false">IF(CJ503="","",IF(AND(CJ503&gt;=-6,CJ503&lt;=-5.5),"-6 a -5,5",IF(AND(CJ503&gt;-5.5,CJ503&lt;=-4.5),"-5 a -4,5",IF(AND(CJ503&gt;-4.5,CJ503&lt;=-3.5),"-4 a -3,5",IF(AND(CJ503&gt;-3.5,CJ503&lt;=-2.5),"-3 a -2,5",IF(AND(CJ503&gt;-2.5,CJ503&lt;=-1.5),"-2 a -1,5",IF(AND(CJ503&gt;-1.5,CJ503&lt;=-0.5),"-1 a -0,5",IF(AND(CJ503&gt;-0.5,CJ503&lt;=0.5),"0 a 0,5",IF(AND(CJ503&gt;0.5,CJ503&lt;=1.5),"1 a 1,5",IF(AND(CJ503&gt;1.5,CJ503&lt;2.5),"2",IF(AND(CJ503&gt;=2.5,CJ503&lt;=3),"2,5 a 3",IF(AND(CJ503&gt;3,CJ503&lt;=4),"3,5 a 4",IF(AND(CJ503&gt;4,CJ503&lt;=5),"4,5 a 5",IF(AND(CJ503&gt;5,CJ503&lt;=6),"5,5 a 6",IF(AND(CJ503&gt;6,CJ503&lt;=7),"6,5 a 7",IF(AND(CJ503&gt;7,CJ503&lt;=8),"7,5 a 8",IF(AND(CJ503&gt;8,CJ503&lt;=9.5),"8,5 a 9,5",IF(CJ503=10,"10","Fuera de rango"))))))))))))))))))</f>
        <v>1 a 1,5</v>
      </c>
      <c r="CL503" s="11" t="n">
        <f aca="false">IF(CK503="","",IF(OR(CK503="-6 a -5,5",CK503="-6 - -5,5"),1,IF(OR(CK503="-5 a -4,5",CK503="-5 - -4,5"),2,IF(OR(CK503="-4 a -3,5",CK503="-4 - -3,5"),3,IF(OR(CK503="-3 a -2,5",CK503="-3 - -2,5"),4,IF(OR(CK503="-2 a -1,5",CK503="-2 - -1,5"),5,IF(OR(CK503="-1 a -0,5",CK503="-1 - -0,5"),6,IF(OR(CK503="0 a 0,5",CK503="0 - 0,5"),7,IF(OR(CK503="1 a 1,5",CK503="1 - 1,5"),8,IF(CK503="2","NORMA",IF(OR(CK503="2,5 a 3",CK503="2,5 - 3"),9,IF(OR(CK503="3,5 a 4",CK503="3,5 - 4"),10,IF(OR(CK503="4,5 a 5",CK503="4,5 - 5"),11,IF(OR(CK503="5,5 a 6",CK503="5,5 - 6"),12,IF(OR(CK503="6,5 a 7",CK503="6,5 - 7"),13,IF(OR(CK503="7,5 a 8",CK503="7,5 - 8"),14,IF(OR(CK503="8,5 a 9",CK503="8,5 - 9,5",CK503="9 a 9,5"),15,IF(CK503="10",15,IF(OR(CK503="0,5 a 1",CK503="0,5 - 1"),7,"Fuera de rango")))))))))))))))))))</f>
        <v>8</v>
      </c>
      <c r="CN503" s="10" t="str">
        <f aca="false">IF(CM503=0,"0", " ")</f>
        <v>0</v>
      </c>
      <c r="CO503" s="10" t="str">
        <f aca="false">IF(CM503&gt;0,"EME"," ")</f>
        <v> </v>
      </c>
      <c r="CQ503" s="10" t="str">
        <f aca="false">IF(CP503&gt;0,"0", " ")</f>
        <v> </v>
      </c>
      <c r="CR503" s="10" t="str">
        <f aca="false">IF(CP503&gt;0,"EME"," ")</f>
        <v> </v>
      </c>
      <c r="CS503" s="9" t="n">
        <v>0</v>
      </c>
      <c r="CV503" s="9" t="n">
        <v>0</v>
      </c>
      <c r="CY503" s="9" t="n">
        <v>0</v>
      </c>
      <c r="DB503" s="9" t="n">
        <v>0</v>
      </c>
      <c r="DC503" s="11" t="str">
        <f aca="false">IF(DB503&lt;0,"2"," ")</f>
        <v> </v>
      </c>
      <c r="DD503" s="11" t="str">
        <f aca="false">IF(DB503&lt;0,"MIO"," ")</f>
        <v> </v>
      </c>
      <c r="DE503" s="9" t="n">
        <v>0</v>
      </c>
      <c r="DF503" s="10" t="str">
        <f aca="false">IF(DE503&lt;0,"3"," ")</f>
        <v> </v>
      </c>
      <c r="DG503" s="10" t="str">
        <f aca="false">IF(DE503&lt;0,"AST"," ")</f>
        <v> </v>
      </c>
      <c r="DH503" s="9" t="n">
        <v>0</v>
      </c>
      <c r="DI503" s="10" t="str">
        <f aca="false">IF(DH503&lt;0,"3"," ")</f>
        <v> </v>
      </c>
      <c r="DJ503" s="10" t="str">
        <f aca="false">IF(DH503&lt;0,"AST"," ")</f>
        <v> </v>
      </c>
      <c r="DK503" s="9" t="n">
        <v>1.75</v>
      </c>
      <c r="DL503" s="10" t="str">
        <f aca="false">IF(DK503&gt;0,"4"," ")</f>
        <v>4</v>
      </c>
      <c r="DM503" s="10" t="str">
        <f aca="false">IF(DK503&gt;0,"PRE"," ")</f>
        <v>PRE</v>
      </c>
      <c r="DN503" s="9" t="n">
        <v>1.75</v>
      </c>
      <c r="DO503" s="10" t="str">
        <f aca="false">IF(DN503&gt;0,"4"," ")</f>
        <v>4</v>
      </c>
      <c r="DP503" s="10" t="str">
        <f aca="false">IF(DN503&gt;0,"PRE"," ")</f>
        <v>PRE</v>
      </c>
      <c r="DS503" s="12" t="str">
        <f aca="false">CONCATENATE(CO503,CU503,DA503,DG503,DM503)</f>
        <v>  PRE</v>
      </c>
      <c r="DT503" s="10" t="e">
        <f aca="false" t="array" ref="DT503">_xlfn.IFS(DS503="EME    ","0", DS503=" HIP   ","1", DS503="  MIO  ","2", DS503="   AST ","3", DS503="    PRE","4", DS503="EME   PRE","5", DS503=" HIP  PRE","6", DS503=" HIP AST ","7", DS503="  MIO PRE","8", DS503="  MIOAST ","9", DS503="   ASTPRE","10",DS503=" HIP ASTPRE","11", DS503="  MIOASTPRE","12", DS503="     ","0")</f>
        <v>#N/A</v>
      </c>
      <c r="DV503" s="1" t="e">
        <f aca="false" t="array" ref="DV503">_xlfn.IFS(DU503="SI","2", DU503="NO","1")</f>
        <v>#N/A</v>
      </c>
      <c r="DX503" s="11" t="str">
        <f aca="false">IF(DW503=0,"1","2")</f>
        <v>1</v>
      </c>
      <c r="DY503" s="11" t="str">
        <f aca="false" t="array" ref="DY503">_xlfn.IFS(DW503=0,"0", DW503=0.25, "1", DW503=0.5,"2", DW503=0.75,"3", DW503=1,"4",DW503=1.25,"5", DW503=1.5,"6", DW503=1.75,"7", DW503=2,"8")</f>
        <v>0</v>
      </c>
      <c r="EA503" s="11" t="str">
        <f aca="false">IF(DZ503=0,"1","2")</f>
        <v>1</v>
      </c>
      <c r="EB503" s="11" t="str">
        <f aca="false" t="array" ref="EB503">_xlfn.IFS(DZ503=0,"0", DZ503=0.25, "1", DZ503=0.5,"2", DZ503=0.75,"3", DZ503=1,"4",DZ503=1.25,"5", DZ503=1.5,"6", DZ503=1.75,"7", DZ503=2,"8")</f>
        <v>0</v>
      </c>
      <c r="ED503" s="10" t="str">
        <f aca="false">IF(EC503=0,"1","2")</f>
        <v>1</v>
      </c>
      <c r="EE503" s="11" t="str">
        <f aca="false" t="array" ref="EE503">_xlfn.IFS(EC503=0,"0", EC503=-0.25, "1", EC503=-0.5,"2", EC503=-0.75,"3", EC503=-1,"4",EC503=-1.25,"5", EC503=-1.5,"6", EC503=-1.75,"7", EC503=-2,"8", EC503=-2.25,"9",EC503=-2.5,"10", EC503=-2.75,"11", EC503=-3,"12", EC503=-3.25,"13", EC503=-3.5,"14", EC503=-3.75,"15",EC503=-4,"16")</f>
        <v>0</v>
      </c>
      <c r="EG503" s="10" t="str">
        <f aca="false">IF(EF503=0,"1","2")</f>
        <v>1</v>
      </c>
      <c r="EH503" s="11" t="str">
        <f aca="false" t="array" ref="EH503">_xlfn.IFS(EF503=0,"0", EF503=-0.25, "1", EF503=-0.5,"2", EF503=-0.75,"3", EF503=-1,"4",EF503=-1.25,"5", EF503=-1.5,"6", EF503=-1.75,"7", EF503=-2,"8", EF503=-2.25,"9",EF503=-2.5,"10", EF503=-2.75,"11", EF503=-3,"12", EF503=-3.25,"13", EF503=-3.5,"14", EF503=-3.75,"15",EF503=-4,"16")</f>
        <v>0</v>
      </c>
      <c r="EJ503" s="11" t="str">
        <f aca="false">IF(EI503=0,"1","2")</f>
        <v>1</v>
      </c>
      <c r="EK503" s="11" t="str">
        <f aca="false" t="array" ref="EK503">_xlfn.IFS(EI503=0,"0", EI503=-0.25, "1", EI503=-0.5,"2", EI503=-0.75,"3", EI503=-1,"4",EI503=-1.25,"5", EI503=-1.5,"6", EI503=-1.75,"7", EI503=-2,"8", EI503=-2.25,"9", EI503=-2.25,"9",EI503=-2.5,"10", EI503=-2.75,"11", EI503=-3,"12", EI503=-3.25,"13", EI503=-3.5,"14", EI503=-3.75,"15",EI503=-4,"16", EI503=0.25, "17", EI503=0.5, "18")</f>
        <v>0</v>
      </c>
      <c r="EM503" s="11" t="str">
        <f aca="false">IF(EL503=0,"1","2")</f>
        <v>1</v>
      </c>
      <c r="EN503" s="11" t="str">
        <f aca="false" t="array" ref="EN503">_xlfn.IFS(EL503=0.25,"17",EL503=0.5,"18", EL503=0,"0", EL503=-0.25, "1", EL503=-0.5,"2", EL503=-0.75,"3", EL503=-1,"4",EL503=-1.25,"5", EL503=-1.5,"6", EL503=-1.75,"7", EL503=-2,"8",EL503= -2.25,"9",EL503=-2.5,"10",EL503= -2.75,"11",EL503= -3,"12",EL503= -3.25,"13",EL503= -3.5,"14",EL503= -3.75,"15",EL503=-4,"16")</f>
        <v>0</v>
      </c>
      <c r="EP503" s="11" t="str">
        <f aca="false">IF(EO503=0,"1","2")</f>
        <v>1</v>
      </c>
      <c r="EQ503" s="11" t="str">
        <f aca="false" t="array" ref="EQ503">_xlfn.IFS(EO503=0,"0", EO503=0.25, "1", EO503=0.5,"2", EO503=0.75,"3", EO503=1,"4",EO503=1.25,"5", EO503=1.5,"6", EO503=1.75,"7", EO503=2,"8", EO503=2.25,"9", EO503=2.25,"9",EO503=2.5,"10", EO503=2.75,"11", EO503=3,"12", EO503=3.25,"13", EO503=3.5,"14", EO503=3.75,"15",EO503=4,"16", EO503=-0.25, "17", bq=-0.5, "18")</f>
        <v>0</v>
      </c>
      <c r="ES503" s="11" t="str">
        <f aca="false">IF(ER503=0,"1","2")</f>
        <v>1</v>
      </c>
      <c r="ET503" s="11" t="str">
        <f aca="false" t="array" ref="ET503">_xlfn.IFS(ER503=0,"0", ER503=0.25, "1", ER503=0.5,"2", ER503=0.75,"3", ER503=1,"4",ER503=1.25,"5", ER503=1.5,"6", ER503=1.75,"7", ER503=2,"8", ER503=2.25,"9", ER503=2.25,"9",ER503=2.5,"10", ER503=2.75,"11", ER503=3,"12", ER503=3.25,"13", ER503=3.5,"14", ER503=3.75,"15",ER503=4,"16", ER503=-0.25, "17", bq=-0.5, "18")</f>
        <v>0</v>
      </c>
      <c r="EV503" s="14" t="e">
        <f aca="false">VLOOKUP(EU503,LEYENDA!$G$2:$H$8,2,TRUE())</f>
        <v>#N/A</v>
      </c>
      <c r="EW503" s="14" t="e">
        <f aca="false" t="array" ref="EW503">_xlfn.IFS(EV503="0-5","1", EV503="6-12","2", EV503="13-18","3", EV503="19-24","4", EV503="25-36","5", EV503="37-48","6", EV503="49-60","7")</f>
        <v>#N/A</v>
      </c>
    </row>
    <row r="504" customFormat="false" ht="13.5" hidden="false" customHeight="false" outlineLevel="0" collapsed="false">
      <c r="A504" s="1" t="n">
        <v>182</v>
      </c>
      <c r="B504" s="2" t="n">
        <v>2</v>
      </c>
      <c r="C504" s="33" t="n">
        <v>42313</v>
      </c>
      <c r="E504" s="5" t="str">
        <f aca="false">VLOOKUP(A504,'286'!$A$3:$J$6279,10,FALSE())</f>
        <v>LARRAMENDI, ELBA</v>
      </c>
      <c r="F504" s="4" t="str">
        <f aca="false">VLOOKUP(A504,'286'!$A$3:$I$1768,3,FALSE())</f>
        <v>LAEL</v>
      </c>
      <c r="G504" s="6" t="n">
        <f aca="false">VLOOKUP(A504,'286'!$A$3:$I$1768,4,FALSE())</f>
        <v>20949</v>
      </c>
      <c r="H504" s="7" t="n">
        <f aca="false">YEAR(C504)-YEAR(G504)</f>
        <v>58</v>
      </c>
      <c r="I504" s="1" t="str">
        <f aca="false">VLOOKUP(H504,LEYENDA!$C$2:$D$6,2,TRUE())</f>
        <v>41-60</v>
      </c>
      <c r="J504" s="5" t="str">
        <f aca="false">VLOOKUP(A504,'286'!$A$3:$I$1768,7,FALSE())</f>
        <v>M</v>
      </c>
      <c r="K504" s="8" t="n">
        <f aca="false">VLOOKUP(A504,'286'!$A$3:$I$1768,2,FALSE())</f>
        <v>0</v>
      </c>
      <c r="L504" s="4" t="str">
        <f aca="false">VLOOKUP(A504,'286'!$A$3:$I$1768,8,FALSE())</f>
        <v>D</v>
      </c>
      <c r="M504" s="4" t="str">
        <f aca="false">VLOOKUP(A504,'286'!$A$3:$I$1768,9,FALSE())</f>
        <v>I</v>
      </c>
      <c r="N504" s="8" t="str">
        <f aca="false">IF(R504=O504, "MISMA","CONTRARIA")</f>
        <v>CONTRARIA</v>
      </c>
      <c r="O504" s="8" t="str">
        <f aca="false" t="array" ref="O504">_xlfn.IFS(L504="D","1", L504="I","2")</f>
        <v>1</v>
      </c>
      <c r="P504" s="8" t="e">
        <f aca="false" t="array" ref="P504">_xlfn.IFS(K504="OD","1", K504="OI","2")</f>
        <v>#N/A</v>
      </c>
      <c r="Q504" s="1" t="str">
        <f aca="false" t="array" ref="Q504">_xlfn.IFS(J504="M","1", J504="H","2")</f>
        <v>1</v>
      </c>
      <c r="R504" s="8" t="str">
        <f aca="false" t="array" ref="R504">_xlfn.IFS(M504="D","1", M504="I","2")</f>
        <v>2</v>
      </c>
      <c r="S504" s="1" t="str">
        <f aca="false" t="array" ref="S504">_xlfn.IFS(N504="CONTRARIA", "1",N504= "MISMA","2")</f>
        <v>1</v>
      </c>
      <c r="T504" s="1" t="str">
        <f aca="false" t="array" ref="T504">_xlfn.IFS(I504="0-12","1", I504="13-24","2", I504="25-40","3", I504="41-60","4", I504="61-100","5")</f>
        <v>4</v>
      </c>
      <c r="U504" s="9" t="n">
        <v>1</v>
      </c>
      <c r="V504" s="10" t="str">
        <f aca="false">IF(U504="","",IF(AND(U504&gt;=-9,U504&lt;=-6.5),"-9 a -6,5",IF(AND(U504&gt;=-6,U504&lt;=-3.5),"-6 a -3,5",IF(AND(U504&gt;=-3,U504&lt;=-1),"-3 a -1",IF(U504=-0.5,"-0,5",IF(AND(U504&gt;=0,U504&lt;=2.5),"0 a 2,5",IF(AND(U504&gt;=3,U504&lt;=5.5),"3 a 5,5",IF(AND(U504&gt;=6,U504&lt;=8.5),"6 a 8,5",IF(AND(U504&gt;=9,U504&lt;=20),"9 a 20","Fuera de rango")))))))))</f>
        <v>0 a 2,5</v>
      </c>
      <c r="W504" s="11" t="n">
        <f aca="false">IF(V504="","",IF(V504="-9 a -6,5",2,IF(V504="-6 a -3,5",3,IF(V504="-3 a -1",4,IF(V504="-0,5","NORMA",IF(V504="0 a 2,5",5,IF(V504="3 a 5,5",6,IF(V504="6 a 8,5",7,IF(V504="9 a 20",8,"Fuera de rango")))))))))</f>
        <v>5</v>
      </c>
      <c r="X504" s="9" t="n">
        <v>0</v>
      </c>
      <c r="Y504" s="11" t="str">
        <f aca="false">IF(X504="","",IF(AND(X504&gt;=0,X504&lt;=4),"0 a 4",IF(AND(X504&gt;=4.5,X504&lt;=8.5),"4,5 a 8,5",IF(X504=9,"9",IF(AND(X504&gt;=9.5,X504&lt;=13),"9,5 a 13",IF(AND(X504&gt;=13.5,X504&lt;=20),"13,5 a 20",IF(AND(X504&gt;=20.5,X504&lt;=35),"20,5 a 35","Fuera de rango")))))))</f>
        <v>0 a 4</v>
      </c>
      <c r="Z504" s="11" t="n">
        <f aca="false">IF(Y504="","",IF(Y504="0 a 4",1,IF(Y504="4,5 a 8,5",2,IF(Y504="9","NORMA",IF(Y504="9,5 a 13",3,IF(Y504="13,5 a 20",4,IF(Y504="20,5 a 35",5,"Fuera de rango")))))))</f>
        <v>1</v>
      </c>
      <c r="AA504" s="9" t="n">
        <v>30</v>
      </c>
      <c r="AB504" s="10" t="str">
        <f aca="false">IF(AA504="","",IF(AND(AA504&gt;=0,AA504&lt;=9),"0 a 9",IF(AND(AA504&gt;=9.5,AA504&lt;=18.5),"9,5 a 18,5",IF(AA504=19,"19",IF(AND(AA504&gt;=19.5,AA504&lt;=28),"19,5 a 28",IF(AND(AA504&gt;=28.5,AA504&lt;=40),"28,5 a 40","Fuera de rango"))))))</f>
        <v>28,5 a 40</v>
      </c>
      <c r="AC504" s="11" t="n">
        <f aca="false" t="array" ref="AC504">_xlfn.IFS(AB504="","",AB504="0 a 9",1,AB504="9,5 a 18,5",2,AB504="19","NORMA",AB504="19,5 a 28",3,AB504="28,5 a 40",4,TRUE(),"Fuera de rango")</f>
        <v>4</v>
      </c>
      <c r="AD504" s="9" t="n">
        <v>6</v>
      </c>
      <c r="AE504" s="10" t="str">
        <f aca="false">IF(AD504="","",IF(AND(AD504&gt;=-10,AD504&lt;=0),"De -10 a 0",IF(AND(AD504&gt;=0.5,AD504&lt;=9.5),"0,5 a 9,5",IF(AD504=10,"10",IF(AND(AD504&gt;=10.5,AD504&lt;=20),"10,5 a 20",IF(AND(AD504&gt;=20.5,AD504&lt;=40),"20,5 a 40","Fuera de rango"))))))</f>
        <v>0,5 a 9,5</v>
      </c>
      <c r="AF504" s="12" t="n">
        <f aca="false">IF(AD504="","",IF(AND(AD504&gt;=-10,AD504&lt;=0),1,IF(AND(AD504&gt;=0.5,AD504&lt;=9.5),2,IF(AD504=10,"NORMA",IF(AND(AD504&gt;=10.5,AD504&lt;=20),3,IF(AND(AD504&gt;=20.5,AD504&lt;=40),4,""))))))</f>
        <v>2</v>
      </c>
      <c r="AG504" s="9" t="n">
        <v>9</v>
      </c>
      <c r="AH504" s="10" t="str">
        <f aca="false">IF(AG504="","",IF(AND(AG504&gt;=0,AG504&lt;=4),"0 a 4",IF(AND(AG504&gt;=4.5,AG504&lt;=8.5),"4,5 a 8,5",IF(AG504=9,"9",IF(AND(AG504&gt;=9.5,AG504&lt;=13),"9,5 a 13",IF(AND(AG504&gt;=13.5,AG504&lt;=25),"13,5 a 25","Fuera de rango"))))))</f>
        <v>9</v>
      </c>
      <c r="AI504" s="10" t="str">
        <f aca="false">IF(AH504="","",IF(AH504="0 a 4",1,IF(AH504="4,5 a 8,5",2,IF(AH504="9","NORMA",IF(AH504="9,5 a 13",3,IF(AH504="13,5 a 25",4,""))))))</f>
        <v>NORMA</v>
      </c>
      <c r="AJ504" s="9" t="n">
        <v>5</v>
      </c>
      <c r="AK504" s="10" t="str">
        <f aca="false">IF(AJ504="","",IF(AND(AJ504&gt;=-15,AJ504&lt;=-10.5),"-15 a -10,5",IF(AND(AJ504&gt;=-10,AJ504&lt;=-4),"-10 a -4",IF(AND(AJ504&gt;=-4.5,AJ504&lt;=0),"-4,5 a 0",IF(AND(AJ504&gt;=0.5,AJ504&lt;=4.5),"0,5 a 4,5",IF(AJ504=5,"5",IF(AND(AJ504&gt;=5.5,AJ504&lt;=10),"5,5 a 10",IF(AND(AJ504&gt;=10.5,AJ504&lt;=20),"10,5 a 20","Fuera de rango"))))))))</f>
        <v>5</v>
      </c>
      <c r="AL504" s="11" t="str">
        <f aca="false">IF(AK504="","",IF(AK504="-15 a -10,5",1,IF(AK504="-10 a -4",2,IF(AK504="-4,5 a 0",3,IF(AK504="0,5 a 4,5",4,IF(AK504="5","NORMA",IF(AK504="5,5 a 10",5,IF(AK504="10,5 a 20",6,"Error"))))))))</f>
        <v>NORMA</v>
      </c>
      <c r="AM504" s="9" t="n">
        <v>0</v>
      </c>
      <c r="AN504" s="10" t="str">
        <f aca="false">IF(AM504="","",IF(AND(AM504&gt;=-7.5,AM504&lt;=-5.5),"-7,5 a -5,5",IF(AND(AM504&gt;=-5,AM504&lt;=-3),"-5 a -3",IF(AND(AM504&gt;=-2.5,AM504&lt;=-0.5),"-2,5 a -0,5",IF(AM504=0,"0,00",IF(AND(AM504&gt;=0.5,AM504&lt;=2.5),"0,5 a 2,5",IF(AND(AM504&gt;=3,AM504&lt;=5),"3 a 5",IF(AND(AM504&gt;=5.5,AM504&lt;=7.5),"5,5 a 7,5",IF(AND(AM504&gt;=8,AM504&lt;=10),"8 a 10","Fuera de rango")))))))))</f>
        <v>0,00</v>
      </c>
      <c r="AO504" s="11" t="str">
        <f aca="false">IF(AN504="","",IF(AN504="-7,5 a -5,5",1,IF(AN504="-5 a -3",2,IF(AN504="-2,5 a -0,5",3,IF(AN504="0,00","NORMA",IF(AN504="0,5 a 2,5",4,IF(AN504="3 a 5",5,IF(AN504="5,5 a 7,5",6,IF(AN504="8 a 10",7,"Error")))))))))</f>
        <v>NORMA</v>
      </c>
      <c r="AP504" s="9" t="n">
        <v>-4</v>
      </c>
      <c r="AQ504" s="10" t="str">
        <f aca="false">IF(AP504="","",IF(AND(AP504&gt;=-20,AP504&lt;=-9.5),"-20 a -9,5",IF(AND(AP504&gt;=-9,AP504&lt;=-6.5),"-9 a -6,5",IF(AP504=-6,"-6",IF(AND(AP504&gt;=-5.5,AP504&lt;=-3),"-5,5 a -3",IF(AND(AP504&gt;=-2.5,AP504&lt;=0),"-2,5 a 0",IF(AND(AP504&gt;=0.5,AP504&lt;=3),"0,5 a 3",IF(AND(AP504&gt;=3.5,AP504&lt;=6),"3,5 a 6",IF(AND(AP504&gt;=6.5,AP504&lt;=9),"6,5 a 9",IF(AND(AP504&gt;=9.5,AP504&lt;=20),"9,5 a 20","Fuera de rango"))))))))))</f>
        <v>-5,5 a -3</v>
      </c>
      <c r="AR504" s="11" t="n">
        <f aca="false">IF(AQ504="","",IF(AQ504="-20 a -9,5",1,IF(AQ504="-9 a -6,5",2,IF(AQ504="-6","NORMA",IF(AQ504="-5,5 a -3",3,IF(AQ504="-2,5 a 0",4,IF(AQ504="0,5 a 3",5,IF(AQ504="3,5 a 6",6,IF(AQ504="6,5 a 9",7,IF(AQ504="9,5 a 20",8,""))))))))))</f>
        <v>3</v>
      </c>
      <c r="AS504" s="9" t="n">
        <v>-1</v>
      </c>
      <c r="AT504" s="10" t="str">
        <f aca="false">IF(AS504="","",IF(AND(AS504&gt;=-16,AS504&lt;=-14),"-16 a -14",IF(AND(AS504&gt;=-13.5,AS504&lt;=-11.5),"-13,5 a -11,5",IF(AND(AS504&gt;=-11,AS504&lt;=-9),"-11 a -9",IF(AND(AS504&gt;=-8.5,AS504&lt;=-6.5),"-8,5 a -6,5",IF(AND(AS504&gt;=-6,AS504&lt;=-4),"-6 a -4",IF(AND(AS504&gt;=-3.5,AS504&lt;=-1.5),"-3,5 a -1,5",IF(AND(AS504&gt;=-1,AS504&lt;=1),"-1 a 1",IF(AND(AS504&gt;=1.5,AS504&lt;=3.5),"1,5 a 3,5",IF(AND(AS504&gt;=4,AS504&lt;=6),"4 a 6",IF(AND(AS504&gt;=6.5,AS504&lt;=8.5),"6,5 a 8,5",IF(AND(AS504&gt;=9,AS504&lt;=11),"9 a 11",IF(AND(AS504&gt;=11.5,AS504&lt;=13.5),"11,5 a 13,5",IF(AND(AS504&gt;=14,AS504&lt;=16),"14 a 16",IF(AND(AS504&gt;=16.5,AS504&lt;=18.5),"16,5 a 18,5",IF(AND(AS504&gt;=19,AS504&lt;=21),"19 a 21","Fuera de rango"))))))))))))))))</f>
        <v>-1 a 1</v>
      </c>
      <c r="AU504" s="11" t="n">
        <f aca="false" t="array" ref="AU504">IF(AT504="","",_xlfn.IFS(AT504="-16 a -14",1,AT504="-13,5 a -11,5",2,AT504="-11 a -9",3,AT504="-8,5 a -6,5",4,AT504="-6 a -4",5,AT504="-3,5 a -1,5",6,AT504="-1 a 1",7,AT504="1,5 a 3,5",8,AT504="4 a 6","NORMA",AT504="6,5 a 8,5",9,AT504="9 a 11",10,AT504="11,5 a 13,5",11,AT504="14 a 16",12,AT504="16,5 a 18,5",13,AT504="19 a 21",14,TRUE(),""))</f>
        <v>7</v>
      </c>
      <c r="AV504" s="9" t="n">
        <v>2.25</v>
      </c>
      <c r="AW504" s="10" t="str">
        <f aca="false">IF(AV504="","",IF(AND(AV504&gt;=-1,AV504&lt;=-0.5),"-1 a -0,5",IF(AND(AV504&gt;-0.5,AV504&lt;=0),"De -0,5 a 0",IF(AND(AV504&gt;=0.25,AV504&lt;=0.75),"0,25 a 0,75",IF(AND(AV504&gt;=1,AV504&lt;=1.5),"1 a 1,5",IF(AND(AV504&gt;=1.75,AV504&lt;=2.25),"1,75 a 2,25",IF(AND(AV504&gt;=2.5,AV504&lt;=3),"2,5 a 3",IF(AND(AV504&gt;=3.25,AV504&lt;=3.75),"3,25 a 3,75","Fuera de rango"))))))))</f>
        <v>1,75 a 2,25</v>
      </c>
      <c r="AX504" s="10" t="n">
        <f aca="false">IF(AW504="","",IF(OR(AW504="-1 a -0,5",AW504="-1 a -0.5"),1,IF(OR(AW504="De -0,5 a 0",AW504="-0,5 a 0",AW504="De -0.5 a 0"),2,IF(OR(AW504="0,25 a 0,75",AW504="0.25 a 0.75"),"NORMA",IF(OR(AW504="1 a 1,5",AW504="1 a 1.5"),3,IF(OR(AW504="1,75 a 2,25",AW504="1.75 a 2.25"),4,IF(OR(AW504="2,5 a 3",AW504="2.5 a 3"),5,IF(OR(AW504="3,25 a 3,75",AW504="3.25 a 3.75"),6,""))))))))</f>
        <v>4</v>
      </c>
      <c r="AY504" s="9" t="n">
        <v>-4</v>
      </c>
      <c r="AZ504" s="10" t="str">
        <f aca="false">IF(AY504="","",IF(AND(AY504&gt;=-20,AY504&lt;=-9.5),"-20 a -9,5",IF(AND(AY504&gt;=-9,AY504&lt;=-6.5),"-9 a -6,5",IF(AY504=-6,"-6",IF(AND(AY504&gt;=-5.5,AY504&lt;=-3),"-5,5 a -3",IF(AND(AY504&gt;=-2.5,AY504&lt;=0),"-2,5 a 0",IF(AND(AY504&gt;=0.5,AY504&lt;=3),"0,5 a 3",IF(AND(AY504&gt;=3.5,AY504&lt;=6),"3,5 a 6","Fuera de rango"))))))))</f>
        <v>-5,5 a -3</v>
      </c>
      <c r="BA504" s="11" t="n">
        <f aca="false">IF(AZ504="","",IF(AZ504="-20 a -9,5",1,IF(AZ504="-9 a -6,5",2,IF(AZ504="-6","NORMA",IF(AZ504="-5,5 a -3",3,IF(AZ504="-2,5 a 0",4,IF(AZ504="0,5 a 3",5,IF(AZ504="3,5 a 6",6,""))))))))</f>
        <v>3</v>
      </c>
      <c r="BB504" s="9" t="n">
        <v>0</v>
      </c>
      <c r="BC504" s="10" t="str">
        <f aca="false" t="array" ref="BC504">IF(BB504="","",_xlfn.IFS(AND(BB504&gt;=0,BB504&lt;=2),"0 a 2",AND(BB504&gt;=2.5,BB504&lt;=4.5),"2,5 a 4,5",AND(BB504&gt;=5,BB504&lt;=7),"5 a 7",AND(BB504&gt;=7.5,BB504&lt;=9.5),"7,5 a 9,5",AND(BB504&gt;=10,BB504&lt;=12),"10 a 12",AND(BB504&gt;=12.5,BB504&lt;=14.5),"12,5 a 14,5",BB504=15,"15",AND(BB504&gt;=15.5,BB504&lt;=17.5),"15,5 a 17,5",AND(BB504&gt;=18,BB504&lt;=20),"18 a 20",AND(BB504&gt;=20.5,BB504&lt;=22.5),"20,5 a 22,5",AND(BB504&gt;=23,BB504&lt;=25),"23 a 25",TRUE(),"Fuera de rango"))</f>
        <v>0 a 2</v>
      </c>
      <c r="BD504" s="11" t="n">
        <f aca="false" t="array" ref="BD504">IF(BC504="","",_xlfn.IFS(BC504="0 a 2",1,BC504="2,5 a 4,5",2,BC504="5 a 7",3,BC504="7,5 a 9,5",4,BC504="10 a 12",5,BC504="12,5 a 14,5",6,BC504="15","NORMA",BC504="15,5 a 17,5",7,BC504="18 a 20",8,BC504="20,5 a 22,5",9,BC504="23 a 25",10,TRUE(),"Fuera de rango"))</f>
        <v>1</v>
      </c>
      <c r="BE504" s="9" t="n">
        <v>36</v>
      </c>
      <c r="BF504" s="10" t="str">
        <f aca="false">IF(BE504="","",IF(AND(BE504&gt;=-20,BE504&lt;=-10),"-20 a -10",IF(AND(BE504&gt;=-9.5,BE504&lt;=0.5),"-9,5 a 0,5",IF(AND(BE504&gt;=1,BE504&lt;=11),"1 a 11",IF(AND(BE504&gt;=11.5,BE504&lt;=20.5),"11,5 a 20,5",IF(BE504=21,"21",IF(AND(BE504&gt;=21.5,BE504&lt;=31.5),"21,5 a 31,5",IF(AND(BE504&gt;=32,BE504&lt;=42),"32 a 42","Fuera de rango"))))))))</f>
        <v>32 a 42</v>
      </c>
      <c r="BG504" s="11" t="n">
        <f aca="false">IF(BF504="","",IF(BF504="-20 a -10",1,IF(BF504="-9,5 a 0,5",2,IF(BF504="1 a 11",3,IF(BF504="11,5 a 20,5",4,IF(BF504="21","NORMA",IF(BF504="21,5 a 31,5",5,IF(BF504="32 a 42",6,""))))))))</f>
        <v>6</v>
      </c>
      <c r="BH504" s="9" t="n">
        <v>-4</v>
      </c>
      <c r="BI504" s="10" t="str">
        <f aca="false">IF(BH504="","",IF(AND(BH504&gt;=-20,BH504&lt;=-15),"-20 a -15",IF(AND(BH504&gt;=-14.5,BH504&lt;=-9.5),"-14,5 a -9,5",IF(AND(BH504&gt;=-9,BH504&lt;=-4),"-9 a -4",IF(AND(BH504&gt;=-3.5,BH504&lt;=2.5),"-3,5 a 2,5",IF(AND(BH504&gt;=3,BH504&lt;=8),"3 a 8",IF(AND(BH504&gt;=8.5,BH504&lt;=14.5),"8,5 a 14,5",IF(BH504=15,"15",IF(AND(BH504&gt;=15.5,BH504&lt;=20.5),"15,5 a 20,5",IF(AND(BH504&gt;=21,BH504&lt;=26),"21 a 26","Fuera de rango"))))))))))</f>
        <v>-9 a -4</v>
      </c>
      <c r="BJ504" s="11" t="n">
        <f aca="false">IF(BI504="","",IF(BI504="-20 a -15",1,IF(BI504="-14,5 a -9,5",2,IF(BI504="-9 a -4",3,IF(BI504="-3,5 a 2,5",4,IF(BI504="3 a 8",5,IF(BI504="8,5 a 14,5",6,IF(BI504="15","NORMA",IF(BI504="15,5 a 20,5",7,IF(BI504="21 a 26",8,IF(BI504="26,5 a 31,5",9,"")))))))))))</f>
        <v>3</v>
      </c>
      <c r="BK504" s="9" t="n">
        <v>0</v>
      </c>
      <c r="BL504" s="10" t="str">
        <f aca="false">IF(BK504="","",IF(AND(BK504&gt;=0,BK504&lt;=2),"0 - 2",IF(AND(BK504&gt;=2.5,BK504&lt;=4.5),"2,5 - 4,5",IF(AND(BK504&gt;=5,BK504&lt;=7),"5 - 7",IF(AND(BK504&gt;=7.5,BK504&lt;=9.5),"7,5 - 9,5",IF(AND(BK504&gt;=10,BK504&lt;=12),"10 - 12",IF(AND(BK504&gt;=12.5,BK504&lt;=13.5),"12,5 - 13,5",IF(BK504=14,"14",IF(AND(BK504&gt;=14.5,BK504&lt;=16.5),"14,5 - 16,5",IF(AND(BK504&gt;=17,BK504&lt;=19),"17 - 19",IF(AND(BK504&gt;=19.5,BK504&lt;=21.5),"19,5 - 21,5",IF(AND(BK504&gt;=22,BK504&lt;=24),"22 - 24",IF(AND(BK504&gt;=24.5,BK504&lt;=26.5),"24,5 - 26,5",IF(AND(BK504&gt;=27,BK504&lt;=29),"27 - 29",IF(AND(BK504&gt;=29.5,BK504&lt;=30),"29,5 - 30","Fuera de rango")))))))))))))))</f>
        <v>0 - 2</v>
      </c>
      <c r="BM504" s="11" t="n">
        <f aca="false">IF(BL504="","",IF(BL504="0 - 2",1,IF(BL504="2,5 - 4,5",2,IF(BL504="5 - 7",3,IF(BL504="7,5 - 9,5",4,IF(BL504="10 - 12",5,IF(BL504="12,5 - 13,5",6,IF(BL504="14","NORMA",IF(BL504="14,5 - 16,5",7,IF(BL504="17 - 19",8,IF(BL504="19,5 - 21,5",9,IF(BL504="22 - 24",10,IF(BL504="24,5 - 26,5",11,IF(BL504="27 - 29",12,IF(BL504="29,5 - 30",13,"")))))))))))))))</f>
        <v>1</v>
      </c>
      <c r="BN504" s="9" t="n">
        <v>22</v>
      </c>
      <c r="BO504" s="11" t="str">
        <f aca="false">IF(BN504="","",IF(AND(BN504&gt;=-20,BN504&lt;=-10),"-20 a -10",IF(AND(BN504&gt;=-9.5,BN504&lt;=0.5),"-9,5 a 0,5",IF(AND(BN504&gt;=1,BN504&lt;=11),"1 a 11",IF(AND(BN504&gt;=11.5,BN504&lt;=21.5),"11,5 a 21,5",IF(BN504=22,"22",IF(AND(BN504&gt;=22.5,BN504&lt;=32.5),"22,5 a 32,5",IF(AND(BN504&gt;=33,BN504&lt;=43),"33 a 43","Fuera de rango"))))))))</f>
        <v>22</v>
      </c>
      <c r="BP504" s="11" t="str">
        <f aca="false">IF(BO504="","",IF(BO504="-20 a -10",1,IF(BO504="-9,5 a 0,5",2,IF(BO504="1 a 11",3,IF(BO504="11,5 a 21,5",4,IF(BO504="22","NORMA",IF(BO504="22,5 a 32,5",5,IF(BO504="33 a 43",6,""))))))))</f>
        <v>NORMA</v>
      </c>
      <c r="BQ504" s="9" t="n">
        <v>15</v>
      </c>
      <c r="BR504" s="10" t="str">
        <f aca="false">IF(BQ504="","",IF(AND(BQ504&gt;=-20,BQ504&lt;=-15),"-20 a -15",IF(AND(BQ504&gt;=-14.5,BQ504&lt;=-9.5),"-14,5 a -9,5",IF(AND(BQ504&gt;=-9,BQ504&lt;=-4),"-9 a -4",IF(AND(BQ504&gt;=-3.5,BQ504&lt;=2.5),"-3,5 a 2,5",IF(AND(BQ504&gt;=3,BQ504&lt;=8),"3 a 8",IF(AND(BQ504&gt;=8.5,BQ504&lt;=13.5),"8,5 a 13,5",IF(AND(BQ504&gt;=14,BQ504&lt;=17.5),"14 a 17,5",IF(BQ504=18,"18",IF(AND(BQ504&gt;=18.5,BQ504&lt;=23.5),"18,5 a 23,5",IF(AND(BQ504&gt;=24,BQ504&lt;=29),"24 a 29",IF(AND(BQ504&gt;=29.5,BQ504&lt;=34.5),"29,5 a 34,5",IF(AND(BQ504&gt;=35,BQ504&lt;=40),"35 a 40","Fuera de rango")))))))))))))</f>
        <v>14 a 17,5</v>
      </c>
      <c r="BS504" s="11" t="n">
        <f aca="false">IF(BR504="","",IF(BR504="-20 a -15",1,IF(BR504="-14,5 a -9,5",2,IF(BR504="-9 a -4",3,IF(BR504="-3,5 a 2,5",4,IF(BR504="3 a 8",5,IF(BR504="8,5 a 13,5",6,IF(BR504="14 a 17,5",7,IF(BR504="18","NORMA",IF(BR504="18,5 a 23,5",8,IF(BR504="24 a 29",9,IF(BR504="29,5 a 34,5",10,IF(BR504="35 a 40",11,"")))))))))))))</f>
        <v>7</v>
      </c>
      <c r="BT504" s="9" t="n">
        <v>0</v>
      </c>
      <c r="BU504" s="10" t="str">
        <f aca="false">IF(BT504="","",IF(AND(BT504&gt;=-20,BT504&lt;=-18),"-20 a -18",IF(AND(BT504&gt;=-17.5,BT504&lt;=-15.5),"-17,5 a -15,5",IF(AND(BT504&gt;=-15,BT504&lt;=-13),"-15 a -13",IF(AND(BT504&gt;=-12.5,BT504&lt;=-10.5),"-12,5 a -10,5",IF(AND(BT504&gt;=-10,BT504&lt;=-8),"-10 a -8",IF(AND(BT504&gt;=-7.5,BT504&lt;=-5.5),"-7,5 a -5,5",IF(AND(BT504&gt;=-5,BT504&lt;=-3),"-5 a -3",IF(AND(BT504&gt;=-2.5,BT504&lt;=-0.5),"-2,5 a -0,5",IF(BT504=0,"0",IF(AND(BT504&gt;=0.5,BT504&lt;=2.5),"0,5 a 2,5",IF(AND(BT504&gt;=3,BT504&lt;=5),"3 a 5",IF(AND(BT504&gt;=5.5,BT504&lt;=7.5),"5,5 a 7,5",IF(AND(BT504&gt;=8,BT504&lt;=10),"8 a 10",IF(AND(BT504&gt;=10.5,BT504&lt;=12.5),"10,5 a 12,5",IF(AND(BT504&gt;=13,BT504&lt;=15),"13 a 15",IF(AND(BT504&gt;=15.5,BT504&lt;=17.5),"15,5 a 17,5",IF(AND(BT504&gt;=18,BT504&lt;=20),"18 a 20","Fuera de rango"))))))))))))))))))</f>
        <v>0</v>
      </c>
      <c r="BV504" s="11" t="str">
        <f aca="false">IF(BT504="","",IF(BT504=0,"NORMA",IF(AND(BT504&gt;=-20,BT504&lt;=-18),2,IF(AND(BT504&gt;=-17.5,BT504&lt;=-15.5),2,IF(AND(BT504&gt;=-15,BT504&lt;=-13),3,IF(AND(BT504&gt;=-12.5,BT504&lt;=-10.5),4,IF(AND(BT504&gt;=-10,BT504&lt;=-8),5,IF(AND(BT504&gt;=-7.5,BT504&lt;=-5.5),6,IF(AND(BT504&gt;=-5,BT504&lt;=-3),7,IF(AND(BT504&gt;=-2.5,BT504&lt;=-0.5),8,IF(AND(BT504&gt;=0.5,BT504&lt;=2.5),9,IF(AND(BT504&gt;=3,BT504&lt;=5),10,IF(AND(BT504&gt;=5.5,BT504&lt;=7.5),11,IF(AND(BT504&gt;=8,BT504&lt;=10),12,IF(AND(BT504&gt;=10.5,BT504&lt;=12.5),13,IF(AND(BT504&gt;=13,BT504&lt;=15),14,IF(AND(BT504&gt;=15.5,BT504&lt;=17.5),15,IF(AND(BT504&gt;=18,BT504&lt;=20),16,"Fuera de rango"))))))))))))))))))</f>
        <v>NORMA</v>
      </c>
      <c r="BW504" s="9" t="n">
        <v>-3</v>
      </c>
      <c r="BX504" s="10" t="n">
        <f aca="false">18.5- (0.3*H504)</f>
        <v>1.1</v>
      </c>
      <c r="BY504" s="10" t="n">
        <f aca="false">(BW504)-(BX504)</f>
        <v>-4.1</v>
      </c>
      <c r="BZ504" s="10" t="str">
        <f aca="false">IF(BY504="","",IF(BY504&lt;-27.5,"De -30 a -28",IF(BY504&lt;-25,"De -27,5 a -25,5",IF(BY504&lt;-22.5,"De -25 a -23",IF(BY504&lt;-20,"De -22,5 a -20,5",IF(BY504&lt;-17.5,"De -20 a -18",IF(BY504&lt;-15,"De -17,5 a -15,5",IF(BY504&lt;-12.5,"De -15 a -13",IF(BY504&lt;-10,"De -12,5 a -10,5",IF(BY504&lt;-7.5,"De -10 a -8",IF(BY504&lt;-5,"De -7,5 a -5,5",IF(BY504&lt;-2.5,"De -5 a -3",IF(BY504&lt;0,"De -2,5 a -0,5",IF(BY504&lt;2.5,"De 0 a 2",IF(BY504&lt;5,"De 2,5 a 4,5",IF(BY504&lt;7.5,"De 5 a 7",IF(BY504&lt;10,"De 7,5 a 9,5",IF(BY504&lt;12.5,"De 10 a 12",IF(BY504&lt;15,"De 12,5 a 14,5",IF(BY504&lt;17.5,"De 15 a 17",IF(BY504&lt;20,"De 17,5 a 19,5",IF(BY504&lt;22.5,"De 20 a 22",IF(BY504&lt;25,"De 22,5 a 24,5",IF(BY504&lt;27.5,"De 25 a 27","De 27,5 a 30"))))))))))))))))))))))))</f>
        <v>De -5 a -3</v>
      </c>
      <c r="CA504" s="12" t="n">
        <f aca="false">IF(BY504="","",IF(BY504&lt;=-28,1,IF(BY504&lt;=-25.5,2,IF(BY504&lt;=-23,3,IF(BY504&lt;=-20.5,4,IF(BY504&lt;=-18,5,IF(BY504&lt;=-15.5,6,IF(BY504&lt;=-13,7,IF(BY504&lt;=-10.5,8,IF(BY504&lt;=-8,9,IF(BY504&lt;=-5.5,10,IF(BY504&lt;=-3,11,IF(BY504&lt;=-0.5,12,IF(BY504&lt;=2,13,IF(BY504&lt;=4.5,14,IF(BY504&lt;=7,15,IF(BY504&lt;=9.5,16,IF(BY504&lt;=12,17,IF(BY504&lt;=14.5,18,IF(BY504&lt;=17,19,IF(BY504&lt;=19.5,20,IF(BY504&lt;=22,21,IF(BY504&lt;=24.5,22,IF(BY504&lt;=27,23,IF(BY504&lt;=30,24,"Fuera de rango")))))))))))))))))))))))))</f>
        <v>11</v>
      </c>
      <c r="CB504" s="9" t="n">
        <v>-3</v>
      </c>
      <c r="CC504" s="10" t="n">
        <f aca="false">18.5- (0.3*H504)</f>
        <v>1.1</v>
      </c>
      <c r="CD504" s="10" t="n">
        <f aca="false">(CB504)-(CC504)</f>
        <v>-4.1</v>
      </c>
      <c r="CE504" s="10" t="str">
        <f aca="false">IF(CD504="","",IF(CD504&lt;-27.5,"De -30 a -28",IF(CD504&lt;-25,"De -27,5 a -25,5",IF(CD504&lt;-22.5,"De -25 a -23",IF(CD504&lt;-20,"De -22,5 a -20,5",IF(CD504&lt;-17.5,"De -20 a -18",IF(CD504&lt;-15,"De -17,5 a -15,5",IF(CD504&lt;-12.5,"De -15 a -13",IF(CD504&lt;-10,"De -12,5 a -10,5",IF(CD504&lt;-7.5,"De -10 a -8",IF(CD504&lt;-5,"De -7,5 a -5,5",IF(CD504&lt;-2.5,"De -5 a -3",IF(CD504&lt;0,"De -2,5 a -0,5",IF(CD504&lt;=2,"De 0 a 2",IF(CD504&lt;=4.5,"De 2,5 a 4,5",IF(CD504&lt;=7,"De 5 a 7",IF(CD504&lt;=9.5,"De 7,5 a 9,5",IF(CD504&lt;=12,"De 10 a 12",IF(CD504&lt;=14.5,"De 12,5 a 14,5",IF(CD504&lt;=17,"De 15 a 17",IF(CD504&lt;=19.5,"De 17,5 a 19,5",IF(CD504&lt;=22,"De 20 a 22",IF(CD504&lt;=24.5,"De 22,5 a 24,5",IF(CD504&lt;=27,"De 25 a 27","De 27,5 a 30"))))))))))))))))))))))))</f>
        <v>De -5 a -3</v>
      </c>
      <c r="CF504" s="12" t="n">
        <f aca="false">IF(CD504="","",IF(CD504&lt;-27.5,1,IF(CD504&lt;-25,2,IF(CD504&lt;-22.5,3,IF(CD504&lt;-20,4,IF(CD504&lt;-17.5,5,IF(CD504&lt;-15,6,IF(CD504&lt;-12.5,7,IF(CD504&lt;-10,8,IF(CD504&lt;-7.5,9,IF(CD504&lt;-5,10,IF(CD504&lt;-2.5,11,IF(CD504&lt;0,12,IF(CD504&lt;2.5,13,IF(CD504&lt;5,14,IF(CD504&lt;7.5,15,IF(CD504&lt;10,16,IF(CD504&lt;12.5,17,IF(CD504&lt;15,18,IF(CD504&lt;17.5,19,IF(CD504&lt;20,20,IF(CD504&lt;22.5,21,IF(CD504&lt;25,22,IF(CD504&lt;27.5,23,24))))))))))))))))))))))))</f>
        <v>11</v>
      </c>
      <c r="CG504" s="9" t="n">
        <v>-1</v>
      </c>
      <c r="CH504" s="10" t="str">
        <f aca="false">IF(CG504="","",IF(AND(CG504&gt;=-10,CG504&lt;=-9.5),"-10 a -9,5",IF(AND(CG504&gt;-9.5,CG504&lt;=-8.5),"-9 a -8,5",IF(AND(CG504&gt;-8.5,CG504&lt;=-7.5),"-8 a -7,5",IF(AND(CG504&gt;-7.5,CG504&lt;=-6.5),"-7 a -6,5",IF(AND(CG504&gt;-6.5,CG504&lt;=-5.5),"-6 a -5,5",IF(AND(CG504&gt;-5.5,CG504&lt;=-4.5),"-5 a -4,5",IF(AND(CG504&gt;-4.5,CG504&lt;=-3.5),"-4 a -3,5",IF(AND(CG504&gt;-3.5,CG504&lt;=-2.5),"-3 a -2,5",IF(CG504=-2.25,"-2,25",IF(AND(CG504&gt;-2.5,CG504&lt;=-1.5),"-2 a -1,5",IF(AND(CG504&gt;-1.5,CG504&lt;=-0.5),"-1 a -0,5",IF(AND(CG504&gt;-0.5,CG504&lt;=0.5),"0 a 0,5",IF(AND(CG504&gt;0.5,CG504&lt;=1.5),"1 a 1,5",IF(AND(CG504&gt;1.5,CG504&lt;=2.5),"2 a 2,5",IF(AND(CG504&gt;2.5,CG504&lt;=3.5),"3 a 3,5",IF(AND(CG504&gt;3.5,CG504&lt;=4.5),"4 a 4,5",IF(AND(CG504&gt;4.5,CG504&lt;=5.5),"5 a 5,5",IF(AND(CG504&gt;5.5,CG504&lt;=6.5),"6 a 6,5",IF(AND(CG504&gt;6.5,CG504&lt;=7.5),"7 a 7,5",IF(AND(CG504&gt;7.5,CG504&lt;=8.5),"8 a 8,5",IF(AND(CG504&gt;8.5,CG504&lt;=9.5),"9 a 9,5",IF(CG504&gt;=10,"10","Fuera de rango")))))))))))))))))))))))</f>
        <v>-1 a -0,5</v>
      </c>
      <c r="CI504" s="11" t="n">
        <f aca="false">IF(CG504="","",IF(CG504=-2.25,"NORMA",IF(CG504&lt;=-9.5,1,IF(CG504&lt;=-8.5,2,IF(CG504&lt;=-7.5,3,IF(CG504&lt;=-6.5,4,IF(CG504&lt;=-5.5,5,IF(CG504&lt;=-4.5,6,IF(CG504&lt;=-3.5,7,IF(CG504&lt;=-2.5,8,IF(CG504&lt;=-1.5,9,IF(CG504&lt;=-0.5,10,IF(CG504&lt;=0.5,11,IF(CG504&lt;=1.5,12,IF(CG504&lt;=2.5,13,IF(CG504&lt;=3.5,14,IF(CG504&lt;=4.5,15,IF(CG504&lt;=5.5,16,IF(CG504&lt;=6.5,17,IF(CG504&lt;=7.5,18,IF(CG504&lt;=8.5,19,IF(CG504&lt;=9.5,20,IF(CG504=10,21,"Fuera de rango")))))))))))))))))))))))</f>
        <v>10</v>
      </c>
      <c r="CJ504" s="9" t="n">
        <v>1</v>
      </c>
      <c r="CK504" s="10" t="str">
        <f aca="false">IF(CJ504="","",IF(AND(CJ504&gt;=-6,CJ504&lt;=-5.5),"-6 a -5,5",IF(AND(CJ504&gt;-5.5,CJ504&lt;=-4.5),"-5 a -4,5",IF(AND(CJ504&gt;-4.5,CJ504&lt;=-3.5),"-4 a -3,5",IF(AND(CJ504&gt;-3.5,CJ504&lt;=-2.5),"-3 a -2,5",IF(AND(CJ504&gt;-2.5,CJ504&lt;=-1.5),"-2 a -1,5",IF(AND(CJ504&gt;-1.5,CJ504&lt;=-0.5),"-1 a -0,5",IF(AND(CJ504&gt;-0.5,CJ504&lt;=0.5),"0 a 0,5",IF(AND(CJ504&gt;0.5,CJ504&lt;=1.5),"1 a 1,5",IF(AND(CJ504&gt;1.5,CJ504&lt;2.5),"2",IF(AND(CJ504&gt;=2.5,CJ504&lt;=3),"2,5 a 3",IF(AND(CJ504&gt;3,CJ504&lt;=4),"3,5 a 4",IF(AND(CJ504&gt;4,CJ504&lt;=5),"4,5 a 5",IF(AND(CJ504&gt;5,CJ504&lt;=6),"5,5 a 6",IF(AND(CJ504&gt;6,CJ504&lt;=7),"6,5 a 7",IF(AND(CJ504&gt;7,CJ504&lt;=8),"7,5 a 8",IF(AND(CJ504&gt;8,CJ504&lt;=9.5),"8,5 a 9,5",IF(CJ504=10,"10","Fuera de rango"))))))))))))))))))</f>
        <v>1 a 1,5</v>
      </c>
      <c r="CL504" s="11" t="n">
        <f aca="false">IF(CK504="","",IF(OR(CK504="-6 a -5,5",CK504="-6 - -5,5"),1,IF(OR(CK504="-5 a -4,5",CK504="-5 - -4,5"),2,IF(OR(CK504="-4 a -3,5",CK504="-4 - -3,5"),3,IF(OR(CK504="-3 a -2,5",CK504="-3 - -2,5"),4,IF(OR(CK504="-2 a -1,5",CK504="-2 - -1,5"),5,IF(OR(CK504="-1 a -0,5",CK504="-1 - -0,5"),6,IF(OR(CK504="0 a 0,5",CK504="0 - 0,5"),7,IF(OR(CK504="1 a 1,5",CK504="1 - 1,5"),8,IF(CK504="2","NORMA",IF(OR(CK504="2,5 a 3",CK504="2,5 - 3"),9,IF(OR(CK504="3,5 a 4",CK504="3,5 - 4"),10,IF(OR(CK504="4,5 a 5",CK504="4,5 - 5"),11,IF(OR(CK504="5,5 a 6",CK504="5,5 - 6"),12,IF(OR(CK504="6,5 a 7",CK504="6,5 - 7"),13,IF(OR(CK504="7,5 a 8",CK504="7,5 - 8"),14,IF(OR(CK504="8,5 a 9",CK504="8,5 - 9,5",CK504="9 a 9,5"),15,IF(CK504="10",15,IF(OR(CK504="0,5 a 1",CK504="0,5 - 1"),7,"Fuera de rango")))))))))))))))))))</f>
        <v>8</v>
      </c>
      <c r="CN504" s="10" t="str">
        <f aca="false">IF(CM504=0,"0", " ")</f>
        <v>0</v>
      </c>
      <c r="CO504" s="10" t="str">
        <f aca="false">IF(CM504&gt;0,"EME"," ")</f>
        <v> </v>
      </c>
      <c r="CQ504" s="10" t="str">
        <f aca="false">IF(CP504&gt;0,"0", " ")</f>
        <v> </v>
      </c>
      <c r="CR504" s="10" t="str">
        <f aca="false">IF(CP504&gt;0,"EME"," ")</f>
        <v> </v>
      </c>
      <c r="CS504" s="9" t="n">
        <v>0.25</v>
      </c>
      <c r="CV504" s="9" t="n">
        <v>0.25</v>
      </c>
      <c r="CY504" s="9" t="n">
        <v>0</v>
      </c>
      <c r="DB504" s="9" t="n">
        <v>0</v>
      </c>
      <c r="DC504" s="11" t="str">
        <f aca="false">IF(DB504&lt;0,"2"," ")</f>
        <v> </v>
      </c>
      <c r="DD504" s="11" t="str">
        <f aca="false">IF(DB504&lt;0,"MIO"," ")</f>
        <v> </v>
      </c>
      <c r="DE504" s="9" t="n">
        <v>0</v>
      </c>
      <c r="DF504" s="10" t="str">
        <f aca="false">IF(DE504&lt;0,"3"," ")</f>
        <v> </v>
      </c>
      <c r="DG504" s="10" t="str">
        <f aca="false">IF(DE504&lt;0,"AST"," ")</f>
        <v> </v>
      </c>
      <c r="DH504" s="9" t="n">
        <v>0</v>
      </c>
      <c r="DI504" s="10" t="str">
        <f aca="false">IF(DH504&lt;0,"3"," ")</f>
        <v> </v>
      </c>
      <c r="DJ504" s="10" t="str">
        <f aca="false">IF(DH504&lt;0,"AST"," ")</f>
        <v> </v>
      </c>
      <c r="DK504" s="9" t="n">
        <v>1.75</v>
      </c>
      <c r="DL504" s="10" t="str">
        <f aca="false">IF(DK504&gt;0,"4"," ")</f>
        <v>4</v>
      </c>
      <c r="DM504" s="10" t="str">
        <f aca="false">IF(DK504&gt;0,"PRE"," ")</f>
        <v>PRE</v>
      </c>
      <c r="DN504" s="9" t="n">
        <v>1.75</v>
      </c>
      <c r="DO504" s="10" t="str">
        <f aca="false">IF(DN504&gt;0,"4"," ")</f>
        <v>4</v>
      </c>
      <c r="DP504" s="10" t="str">
        <f aca="false">IF(DN504&gt;0,"PRE"," ")</f>
        <v>PRE</v>
      </c>
      <c r="DS504" s="12" t="str">
        <f aca="false">CONCATENATE(CO504,CU504,DA504,DG504,DM504)</f>
        <v>  PRE</v>
      </c>
      <c r="DT504" s="10" t="e">
        <f aca="false" t="array" ref="DT504">_xlfn.IFS(DS504="EME    ","0", DS504=" HIP   ","1", DS504="  MIO  ","2", DS504="   AST ","3", DS504="    PRE","4", DS504="EME   PRE","5", DS504=" HIP  PRE","6", DS504=" HIP AST ","7", DS504="  MIO PRE","8", DS504="  MIOAST ","9", DS504="   ASTPRE","10",DS504=" HIP ASTPRE","11", DS504="  MIOASTPRE","12", DS504="     ","0")</f>
        <v>#N/A</v>
      </c>
      <c r="DV504" s="1" t="e">
        <f aca="false" t="array" ref="DV504">_xlfn.IFS(DU504="SI","2", DU504="NO","1")</f>
        <v>#N/A</v>
      </c>
      <c r="DX504" s="11" t="str">
        <f aca="false">IF(DW504=0,"1","2")</f>
        <v>1</v>
      </c>
      <c r="DY504" s="11" t="str">
        <f aca="false" t="array" ref="DY504">_xlfn.IFS(DW504=0,"0", DW504=0.25, "1", DW504=0.5,"2", DW504=0.75,"3", DW504=1,"4",DW504=1.25,"5", DW504=1.5,"6", DW504=1.75,"7", DW504=2,"8")</f>
        <v>0</v>
      </c>
      <c r="EA504" s="11" t="str">
        <f aca="false">IF(DZ504=0,"1","2")</f>
        <v>1</v>
      </c>
      <c r="EB504" s="11" t="str">
        <f aca="false" t="array" ref="EB504">_xlfn.IFS(DZ504=0,"0", DZ504=0.25, "1", DZ504=0.5,"2", DZ504=0.75,"3", DZ504=1,"4",DZ504=1.25,"5", DZ504=1.5,"6", DZ504=1.75,"7", DZ504=2,"8")</f>
        <v>0</v>
      </c>
      <c r="ED504" s="10" t="str">
        <f aca="false">IF(EC504=0,"1","2")</f>
        <v>1</v>
      </c>
      <c r="EE504" s="11" t="str">
        <f aca="false" t="array" ref="EE504">_xlfn.IFS(EC504=0,"0", EC504=-0.25, "1", EC504=-0.5,"2", EC504=-0.75,"3", EC504=-1,"4",EC504=-1.25,"5", EC504=-1.5,"6", EC504=-1.75,"7", EC504=-2,"8", EC504=-2.25,"9",EC504=-2.5,"10", EC504=-2.75,"11", EC504=-3,"12", EC504=-3.25,"13", EC504=-3.5,"14", EC504=-3.75,"15",EC504=-4,"16")</f>
        <v>0</v>
      </c>
      <c r="EG504" s="10" t="str">
        <f aca="false">IF(EF504=0,"1","2")</f>
        <v>1</v>
      </c>
      <c r="EH504" s="11" t="str">
        <f aca="false" t="array" ref="EH504">_xlfn.IFS(EF504=0,"0", EF504=-0.25, "1", EF504=-0.5,"2", EF504=-0.75,"3", EF504=-1,"4",EF504=-1.25,"5", EF504=-1.5,"6", EF504=-1.75,"7", EF504=-2,"8", EF504=-2.25,"9",EF504=-2.5,"10", EF504=-2.75,"11", EF504=-3,"12", EF504=-3.25,"13", EF504=-3.5,"14", EF504=-3.75,"15",EF504=-4,"16")</f>
        <v>0</v>
      </c>
      <c r="EJ504" s="11" t="str">
        <f aca="false">IF(EI504=0,"1","2")</f>
        <v>1</v>
      </c>
      <c r="EK504" s="11" t="str">
        <f aca="false" t="array" ref="EK504">_xlfn.IFS(EI504=0,"0", EI504=-0.25, "1", EI504=-0.5,"2", EI504=-0.75,"3", EI504=-1,"4",EI504=-1.25,"5", EI504=-1.5,"6", EI504=-1.75,"7", EI504=-2,"8", EI504=-2.25,"9", EI504=-2.25,"9",EI504=-2.5,"10", EI504=-2.75,"11", EI504=-3,"12", EI504=-3.25,"13", EI504=-3.5,"14", EI504=-3.75,"15",EI504=-4,"16", EI504=0.25, "17", EI504=0.5, "18")</f>
        <v>0</v>
      </c>
      <c r="EM504" s="11" t="str">
        <f aca="false">IF(EL504=0,"1","2")</f>
        <v>1</v>
      </c>
      <c r="EN504" s="11" t="str">
        <f aca="false" t="array" ref="EN504">_xlfn.IFS(EL504=0.25,"17",EL504=0.5,"18", EL504=0,"0", EL504=-0.25, "1", EL504=-0.5,"2", EL504=-0.75,"3", EL504=-1,"4",EL504=-1.25,"5", EL504=-1.5,"6", EL504=-1.75,"7", EL504=-2,"8",EL504= -2.25,"9",EL504=-2.5,"10",EL504= -2.75,"11",EL504= -3,"12",EL504= -3.25,"13",EL504= -3.5,"14",EL504= -3.75,"15",EL504=-4,"16")</f>
        <v>0</v>
      </c>
      <c r="EP504" s="11" t="str">
        <f aca="false">IF(EO504=0,"1","2")</f>
        <v>1</v>
      </c>
      <c r="EQ504" s="11" t="str">
        <f aca="false" t="array" ref="EQ504">_xlfn.IFS(EO504=0,"0", EO504=0.25, "1", EO504=0.5,"2", EO504=0.75,"3", EO504=1,"4",EO504=1.25,"5", EO504=1.5,"6", EO504=1.75,"7", EO504=2,"8", EO504=2.25,"9", EO504=2.25,"9",EO504=2.5,"10", EO504=2.75,"11", EO504=3,"12", EO504=3.25,"13", EO504=3.5,"14", EO504=3.75,"15",EO504=4,"16", EO504=-0.25, "17", bq=-0.5, "18")</f>
        <v>0</v>
      </c>
      <c r="ES504" s="11" t="str">
        <f aca="false">IF(ER504=0,"1","2")</f>
        <v>1</v>
      </c>
      <c r="ET504" s="11" t="str">
        <f aca="false" t="array" ref="ET504">_xlfn.IFS(ER504=0,"0", ER504=0.25, "1", ER504=0.5,"2", ER504=0.75,"3", ER504=1,"4",ER504=1.25,"5", ER504=1.5,"6", ER504=1.75,"7", ER504=2,"8", ER504=2.25,"9", ER504=2.25,"9",ER504=2.5,"10", ER504=2.75,"11", ER504=3,"12", ER504=3.25,"13", ER504=3.5,"14", ER504=3.75,"15",ER504=4,"16", ER504=-0.25, "17", bq=-0.5, "18")</f>
        <v>0</v>
      </c>
      <c r="EV504" s="14" t="e">
        <f aca="false">VLOOKUP(EU504,LEYENDA!$G$2:$H$8,2,TRUE())</f>
        <v>#N/A</v>
      </c>
      <c r="EW504" s="14" t="e">
        <f aca="false" t="array" ref="EW504">_xlfn.IFS(EV504="0-5","1", EV504="6-12","2", EV504="13-18","3", EV504="19-24","4", EV504="25-36","5", EV504="37-48","6", EV504="49-60","7")</f>
        <v>#N/A</v>
      </c>
    </row>
    <row r="505" customFormat="false" ht="13.5" hidden="false" customHeight="false" outlineLevel="0" collapsed="false">
      <c r="A505" s="1" t="n">
        <v>183</v>
      </c>
      <c r="B505" s="2" t="n">
        <v>1</v>
      </c>
      <c r="C505" s="33" t="n">
        <v>42313</v>
      </c>
      <c r="E505" s="5" t="str">
        <f aca="false">VLOOKUP(A505,'286'!$A$3:$J$6279,10,FALSE())</f>
        <v>LARRAMENDI HERNÁNDEZ, JAIONE</v>
      </c>
      <c r="F505" s="4" t="str">
        <f aca="false">VLOOKUP(A505,'286'!$A$3:$I$1768,3,FALSE())</f>
        <v>LAHERJA</v>
      </c>
      <c r="G505" s="6" t="n">
        <f aca="false">VLOOKUP(A505,'286'!$A$3:$I$1768,4,FALSE())</f>
        <v>21544</v>
      </c>
      <c r="H505" s="7" t="n">
        <f aca="false">YEAR(C505)-YEAR(G505)</f>
        <v>57</v>
      </c>
      <c r="I505" s="1" t="str">
        <f aca="false">VLOOKUP(H505,LEYENDA!$C$2:$D$6,2,TRUE())</f>
        <v>41-60</v>
      </c>
      <c r="J505" s="5" t="str">
        <f aca="false">VLOOKUP(A505,'286'!$A$3:$I$1768,7,FALSE())</f>
        <v>H</v>
      </c>
      <c r="K505" s="8" t="n">
        <f aca="false">VLOOKUP(A505,'286'!$A$3:$I$1768,2,FALSE())</f>
        <v>0</v>
      </c>
      <c r="L505" s="4" t="str">
        <f aca="false">VLOOKUP(A505,'286'!$A$3:$I$1768,8,FALSE())</f>
        <v>D</v>
      </c>
      <c r="M505" s="4" t="str">
        <f aca="false">VLOOKUP(A505,'286'!$A$3:$I$1768,9,FALSE())</f>
        <v>D</v>
      </c>
      <c r="N505" s="8" t="str">
        <f aca="false">IF(R505=O505, "MISMA","CONTRARIA")</f>
        <v>MISMA</v>
      </c>
      <c r="O505" s="8" t="str">
        <f aca="false" t="array" ref="O505">_xlfn.IFS(L505="D","1", L505="I","2")</f>
        <v>1</v>
      </c>
      <c r="P505" s="8" t="e">
        <f aca="false" t="array" ref="P505">_xlfn.IFS(K505="OD","1", K505="OI","2")</f>
        <v>#N/A</v>
      </c>
      <c r="Q505" s="1" t="str">
        <f aca="false" t="array" ref="Q505">_xlfn.IFS(J505="M","1", J505="H","2")</f>
        <v>2</v>
      </c>
      <c r="R505" s="8" t="str">
        <f aca="false" t="array" ref="R505">_xlfn.IFS(M505="D","1", M505="I","2")</f>
        <v>1</v>
      </c>
      <c r="S505" s="1" t="str">
        <f aca="false" t="array" ref="S505">_xlfn.IFS(N505="CONTRARIA", "1",N505= "MISMA","2")</f>
        <v>2</v>
      </c>
      <c r="T505" s="1" t="str">
        <f aca="false" t="array" ref="T505">_xlfn.IFS(I505="0-12","1", I505="13-24","2", I505="25-40","3", I505="41-60","4", I505="61-100","5")</f>
        <v>4</v>
      </c>
      <c r="U505" s="9" t="n">
        <v>-0.5</v>
      </c>
      <c r="V505" s="10" t="str">
        <f aca="false">IF(U505="","",IF(AND(U505&gt;=-9,U505&lt;=-6.5),"-9 a -6,5",IF(AND(U505&gt;=-6,U505&lt;=-3.5),"-6 a -3,5",IF(AND(U505&gt;=-3,U505&lt;=-1),"-3 a -1",IF(U505=-0.5,"-0,5",IF(AND(U505&gt;=0,U505&lt;=2.5),"0 a 2,5",IF(AND(U505&gt;=3,U505&lt;=5.5),"3 a 5,5",IF(AND(U505&gt;=6,U505&lt;=8.5),"6 a 8,5",IF(AND(U505&gt;=9,U505&lt;=20),"9 a 20","Fuera de rango")))))))))</f>
        <v>-0,5</v>
      </c>
      <c r="W505" s="11" t="str">
        <f aca="false">IF(V505="","",IF(V505="-9 a -6,5",2,IF(V505="-6 a -3,5",3,IF(V505="-3 a -1",4,IF(V505="-0,5","NORMA",IF(V505="0 a 2,5",5,IF(V505="3 a 5,5",6,IF(V505="6 a 8,5",7,IF(V505="9 a 20",8,"Fuera de rango")))))))))</f>
        <v>NORMA</v>
      </c>
      <c r="X505" s="9" t="n">
        <v>22</v>
      </c>
      <c r="Y505" s="11" t="str">
        <f aca="false">IF(X505="","",IF(AND(X505&gt;=0,X505&lt;=4),"0 a 4",IF(AND(X505&gt;=4.5,X505&lt;=8.5),"4,5 a 8,5",IF(X505=9,"9",IF(AND(X505&gt;=9.5,X505&lt;=13),"9,5 a 13",IF(AND(X505&gt;=13.5,X505&lt;=20),"13,5 a 20",IF(AND(X505&gt;=20.5,X505&lt;=35),"20,5 a 35","Fuera de rango")))))))</f>
        <v>20,5 a 35</v>
      </c>
      <c r="Z505" s="11" t="n">
        <f aca="false">IF(Y505="","",IF(Y505="0 a 4",1,IF(Y505="4,5 a 8,5",2,IF(Y505="9","NORMA",IF(Y505="9,5 a 13",3,IF(Y505="13,5 a 20",4,IF(Y505="20,5 a 35",5,"Fuera de rango")))))))</f>
        <v>5</v>
      </c>
      <c r="AA505" s="9" t="n">
        <v>30</v>
      </c>
      <c r="AB505" s="10" t="str">
        <f aca="false">IF(AA505="","",IF(AND(AA505&gt;=0,AA505&lt;=9),"0 a 9",IF(AND(AA505&gt;=9.5,AA505&lt;=18.5),"9,5 a 18,5",IF(AA505=19,"19",IF(AND(AA505&gt;=19.5,AA505&lt;=28),"19,5 a 28",IF(AND(AA505&gt;=28.5,AA505&lt;=40),"28,5 a 40","Fuera de rango"))))))</f>
        <v>28,5 a 40</v>
      </c>
      <c r="AC505" s="11" t="n">
        <f aca="false" t="array" ref="AC505">_xlfn.IFS(AB505="","",AB505="0 a 9",1,AB505="9,5 a 18,5",2,AB505="19","NORMA",AB505="19,5 a 28",3,AB505="28,5 a 40",4,TRUE(),"Fuera de rango")</f>
        <v>4</v>
      </c>
      <c r="AD505" s="9" t="n">
        <v>0</v>
      </c>
      <c r="AE505" s="10" t="str">
        <f aca="false">IF(AD505="","",IF(AND(AD505&gt;=-10,AD505&lt;=0),"De -10 a 0",IF(AND(AD505&gt;=0.5,AD505&lt;=9.5),"0,5 a 9,5",IF(AD505=10,"10",IF(AND(AD505&gt;=10.5,AD505&lt;=20),"10,5 a 20",IF(AND(AD505&gt;=20.5,AD505&lt;=40),"20,5 a 40","Fuera de rango"))))))</f>
        <v>De -10 a 0</v>
      </c>
      <c r="AF505" s="12" t="n">
        <f aca="false">IF(AD505="","",IF(AND(AD505&gt;=-10,AD505&lt;=0),1,IF(AND(AD505&gt;=0.5,AD505&lt;=9.5),2,IF(AD505=10,"NORMA",IF(AND(AD505&gt;=10.5,AD505&lt;=20),3,IF(AND(AD505&gt;=20.5,AD505&lt;=40),4,""))))))</f>
        <v>1</v>
      </c>
      <c r="AG505" s="9" t="n">
        <v>10</v>
      </c>
      <c r="AH505" s="10" t="str">
        <f aca="false">IF(AG505="","",IF(AND(AG505&gt;=0,AG505&lt;=4),"0 a 4",IF(AND(AG505&gt;=4.5,AG505&lt;=8.5),"4,5 a 8,5",IF(AG505=9,"9",IF(AND(AG505&gt;=9.5,AG505&lt;=13),"9,5 a 13",IF(AND(AG505&gt;=13.5,AG505&lt;=25),"13,5 a 25","Fuera de rango"))))))</f>
        <v>9,5 a 13</v>
      </c>
      <c r="AI505" s="10" t="n">
        <f aca="false">IF(AH505="","",IF(AH505="0 a 4",1,IF(AH505="4,5 a 8,5",2,IF(AH505="9","NORMA",IF(AH505="9,5 a 13",3,IF(AH505="13,5 a 25",4,""))))))</f>
        <v>3</v>
      </c>
      <c r="AJ505" s="9" t="n">
        <v>6</v>
      </c>
      <c r="AK505" s="10" t="str">
        <f aca="false">IF(AJ505="","",IF(AND(AJ505&gt;=-15,AJ505&lt;=-10.5),"-15 a -10,5",IF(AND(AJ505&gt;=-10,AJ505&lt;=-4),"-10 a -4",IF(AND(AJ505&gt;=-4.5,AJ505&lt;=0),"-4,5 a 0",IF(AND(AJ505&gt;=0.5,AJ505&lt;=4.5),"0,5 a 4,5",IF(AJ505=5,"5",IF(AND(AJ505&gt;=5.5,AJ505&lt;=10),"5,5 a 10",IF(AND(AJ505&gt;=10.5,AJ505&lt;=20),"10,5 a 20","Fuera de rango"))))))))</f>
        <v>5,5 a 10</v>
      </c>
      <c r="AL505" s="11" t="n">
        <f aca="false">IF(AK505="","",IF(AK505="-15 a -10,5",1,IF(AK505="-10 a -4",2,IF(AK505="-4,5 a 0",3,IF(AK505="0,5 a 4,5",4,IF(AK505="5","NORMA",IF(AK505="5,5 a 10",5,IF(AK505="10,5 a 20",6,"Error"))))))))</f>
        <v>5</v>
      </c>
      <c r="AM505" s="9" t="n">
        <v>1</v>
      </c>
      <c r="AN505" s="10" t="str">
        <f aca="false">IF(AM505="","",IF(AND(AM505&gt;=-7.5,AM505&lt;=-5.5),"-7,5 a -5,5",IF(AND(AM505&gt;=-5,AM505&lt;=-3),"-5 a -3",IF(AND(AM505&gt;=-2.5,AM505&lt;=-0.5),"-2,5 a -0,5",IF(AM505=0,"0,00",IF(AND(AM505&gt;=0.5,AM505&lt;=2.5),"0,5 a 2,5",IF(AND(AM505&gt;=3,AM505&lt;=5),"3 a 5",IF(AND(AM505&gt;=5.5,AM505&lt;=7.5),"5,5 a 7,5",IF(AND(AM505&gt;=8,AM505&lt;=10),"8 a 10","Fuera de rango")))))))))</f>
        <v>0,5 a 2,5</v>
      </c>
      <c r="AO505" s="11" t="n">
        <f aca="false">IF(AN505="","",IF(AN505="-7,5 a -5,5",1,IF(AN505="-5 a -3",2,IF(AN505="-2,5 a -0,5",3,IF(AN505="0,00","NORMA",IF(AN505="0,5 a 2,5",4,IF(AN505="3 a 5",5,IF(AN505="5,5 a 7,5",6,IF(AN505="8 a 10",7,"Error")))))))))</f>
        <v>4</v>
      </c>
      <c r="AP505" s="9" t="n">
        <v>13</v>
      </c>
      <c r="AQ505" s="10" t="str">
        <f aca="false">IF(AP505="","",IF(AND(AP505&gt;=-20,AP505&lt;=-9.5),"-20 a -9,5",IF(AND(AP505&gt;=-9,AP505&lt;=-6.5),"-9 a -6,5",IF(AP505=-6,"-6",IF(AND(AP505&gt;=-5.5,AP505&lt;=-3),"-5,5 a -3",IF(AND(AP505&gt;=-2.5,AP505&lt;=0),"-2,5 a 0",IF(AND(AP505&gt;=0.5,AP505&lt;=3),"0,5 a 3",IF(AND(AP505&gt;=3.5,AP505&lt;=6),"3,5 a 6",IF(AND(AP505&gt;=6.5,AP505&lt;=9),"6,5 a 9",IF(AND(AP505&gt;=9.5,AP505&lt;=20),"9,5 a 20","Fuera de rango"))))))))))</f>
        <v>9,5 a 20</v>
      </c>
      <c r="AR505" s="11" t="n">
        <f aca="false">IF(AQ505="","",IF(AQ505="-20 a -9,5",1,IF(AQ505="-9 a -6,5",2,IF(AQ505="-6","NORMA",IF(AQ505="-5,5 a -3",3,IF(AQ505="-2,5 a 0",4,IF(AQ505="0,5 a 3",5,IF(AQ505="3,5 a 6",6,IF(AQ505="6,5 a 9",7,IF(AQ505="9,5 a 20",8,""))))))))))</f>
        <v>8</v>
      </c>
      <c r="AS505" s="9" t="n">
        <v>1</v>
      </c>
      <c r="AT505" s="10" t="str">
        <f aca="false">IF(AS505="","",IF(AND(AS505&gt;=-16,AS505&lt;=-14),"-16 a -14",IF(AND(AS505&gt;=-13.5,AS505&lt;=-11.5),"-13,5 a -11,5",IF(AND(AS505&gt;=-11,AS505&lt;=-9),"-11 a -9",IF(AND(AS505&gt;=-8.5,AS505&lt;=-6.5),"-8,5 a -6,5",IF(AND(AS505&gt;=-6,AS505&lt;=-4),"-6 a -4",IF(AND(AS505&gt;=-3.5,AS505&lt;=-1.5),"-3,5 a -1,5",IF(AND(AS505&gt;=-1,AS505&lt;=1),"-1 a 1",IF(AND(AS505&gt;=1.5,AS505&lt;=3.5),"1,5 a 3,5",IF(AND(AS505&gt;=4,AS505&lt;=6),"4 a 6",IF(AND(AS505&gt;=6.5,AS505&lt;=8.5),"6,5 a 8,5",IF(AND(AS505&gt;=9,AS505&lt;=11),"9 a 11",IF(AND(AS505&gt;=11.5,AS505&lt;=13.5),"11,5 a 13,5",IF(AND(AS505&gt;=14,AS505&lt;=16),"14 a 16",IF(AND(AS505&gt;=16.5,AS505&lt;=18.5),"16,5 a 18,5",IF(AND(AS505&gt;=19,AS505&lt;=21),"19 a 21","Fuera de rango"))))))))))))))))</f>
        <v>-1 a 1</v>
      </c>
      <c r="AU505" s="11" t="n">
        <f aca="false" t="array" ref="AU505">IF(AT505="","",_xlfn.IFS(AT505="-16 a -14",1,AT505="-13,5 a -11,5",2,AT505="-11 a -9",3,AT505="-8,5 a -6,5",4,AT505="-6 a -4",5,AT505="-3,5 a -1,5",6,AT505="-1 a 1",7,AT505="1,5 a 3,5",8,AT505="4 a 6","NORMA",AT505="6,5 a 8,5",9,AT505="9 a 11",10,AT505="11,5 a 13,5",11,AT505="14 a 16",12,AT505="16,5 a 18,5",13,AT505="19 a 21",14,TRUE(),""))</f>
        <v>7</v>
      </c>
      <c r="AV505" s="9" t="n">
        <v>2.5</v>
      </c>
      <c r="AW505" s="10" t="str">
        <f aca="false">IF(AV505="","",IF(AND(AV505&gt;=-1,AV505&lt;=-0.5),"-1 a -0,5",IF(AND(AV505&gt;-0.5,AV505&lt;=0),"De -0,5 a 0",IF(AND(AV505&gt;=0.25,AV505&lt;=0.75),"0,25 a 0,75",IF(AND(AV505&gt;=1,AV505&lt;=1.5),"1 a 1,5",IF(AND(AV505&gt;=1.75,AV505&lt;=2.25),"1,75 a 2,25",IF(AND(AV505&gt;=2.5,AV505&lt;=3),"2,5 a 3",IF(AND(AV505&gt;=3.25,AV505&lt;=3.75),"3,25 a 3,75","Fuera de rango"))))))))</f>
        <v>2,5 a 3</v>
      </c>
      <c r="AX505" s="10" t="n">
        <f aca="false">IF(AW505="","",IF(OR(AW505="-1 a -0,5",AW505="-1 a -0.5"),1,IF(OR(AW505="De -0,5 a 0",AW505="-0,5 a 0",AW505="De -0.5 a 0"),2,IF(OR(AW505="0,25 a 0,75",AW505="0.25 a 0.75"),"NORMA",IF(OR(AW505="1 a 1,5",AW505="1 a 1.5"),3,IF(OR(AW505="1,75 a 2,25",AW505="1.75 a 2.25"),4,IF(OR(AW505="2,5 a 3",AW505="2.5 a 3"),5,IF(OR(AW505="3,25 a 3,75",AW505="3.25 a 3.75"),6,""))))))))</f>
        <v>5</v>
      </c>
      <c r="AY505" s="9" t="n">
        <v>13</v>
      </c>
      <c r="AZ505" s="10" t="str">
        <f aca="false">IF(AY505="","",IF(AND(AY505&gt;=-20,AY505&lt;=-9.5),"-20 a -9,5",IF(AND(AY505&gt;=-9,AY505&lt;=-6.5),"-9 a -6,5",IF(AY505=-6,"-6",IF(AND(AY505&gt;=-5.5,AY505&lt;=-3),"-5,5 a -3",IF(AND(AY505&gt;=-2.5,AY505&lt;=0),"-2,5 a 0",IF(AND(AY505&gt;=0.5,AY505&lt;=3),"0,5 a 3",IF(AND(AY505&gt;=3.5,AY505&lt;=6),"3,5 a 6","Fuera de rango"))))))))</f>
        <v>Fuera de rango</v>
      </c>
      <c r="BA505" s="11" t="str">
        <f aca="false">IF(AZ505="","",IF(AZ505="-20 a -9,5",1,IF(AZ505="-9 a -6,5",2,IF(AZ505="-6","NORMA",IF(AZ505="-5,5 a -3",3,IF(AZ505="-2,5 a 0",4,IF(AZ505="0,5 a 3",5,IF(AZ505="3,5 a 6",6,""))))))))</f>
        <v/>
      </c>
      <c r="BB505" s="9" t="n">
        <v>0</v>
      </c>
      <c r="BC505" s="10" t="str">
        <f aca="false" t="array" ref="BC505">IF(BB505="","",_xlfn.IFS(AND(BB505&gt;=0,BB505&lt;=2),"0 a 2",AND(BB505&gt;=2.5,BB505&lt;=4.5),"2,5 a 4,5",AND(BB505&gt;=5,BB505&lt;=7),"5 a 7",AND(BB505&gt;=7.5,BB505&lt;=9.5),"7,5 a 9,5",AND(BB505&gt;=10,BB505&lt;=12),"10 a 12",AND(BB505&gt;=12.5,BB505&lt;=14.5),"12,5 a 14,5",BB505=15,"15",AND(BB505&gt;=15.5,BB505&lt;=17.5),"15,5 a 17,5",AND(BB505&gt;=18,BB505&lt;=20),"18 a 20",AND(BB505&gt;=20.5,BB505&lt;=22.5),"20,5 a 22,5",AND(BB505&gt;=23,BB505&lt;=25),"23 a 25",TRUE(),"Fuera de rango"))</f>
        <v>0 a 2</v>
      </c>
      <c r="BD505" s="11" t="n">
        <f aca="false" t="array" ref="BD505">IF(BC505="","",_xlfn.IFS(BC505="0 a 2",1,BC505="2,5 a 4,5",2,BC505="5 a 7",3,BC505="7,5 a 9,5",4,BC505="10 a 12",5,BC505="12,5 a 14,5",6,BC505="15","NORMA",BC505="15,5 a 17,5",7,BC505="18 a 20",8,BC505="20,5 a 22,5",9,BC505="23 a 25",10,TRUE(),"Fuera de rango"))</f>
        <v>1</v>
      </c>
      <c r="BE505" s="9" t="n">
        <v>30</v>
      </c>
      <c r="BF505" s="10" t="str">
        <f aca="false">IF(BE505="","",IF(AND(BE505&gt;=-20,BE505&lt;=-10),"-20 a -10",IF(AND(BE505&gt;=-9.5,BE505&lt;=0.5),"-9,5 a 0,5",IF(AND(BE505&gt;=1,BE505&lt;=11),"1 a 11",IF(AND(BE505&gt;=11.5,BE505&lt;=20.5),"11,5 a 20,5",IF(BE505=21,"21",IF(AND(BE505&gt;=21.5,BE505&lt;=31.5),"21,5 a 31,5",IF(AND(BE505&gt;=32,BE505&lt;=42),"32 a 42","Fuera de rango"))))))))</f>
        <v>21,5 a 31,5</v>
      </c>
      <c r="BG505" s="11" t="n">
        <f aca="false">IF(BF505="","",IF(BF505="-20 a -10",1,IF(BF505="-9,5 a 0,5",2,IF(BF505="1 a 11",3,IF(BF505="11,5 a 20,5",4,IF(BF505="21","NORMA",IF(BF505="21,5 a 31,5",5,IF(BF505="32 a 42",6,""))))))))</f>
        <v>5</v>
      </c>
      <c r="BH505" s="9" t="n">
        <v>-8</v>
      </c>
      <c r="BI505" s="10" t="str">
        <f aca="false">IF(BH505="","",IF(AND(BH505&gt;=-20,BH505&lt;=-15),"-20 a -15",IF(AND(BH505&gt;=-14.5,BH505&lt;=-9.5),"-14,5 a -9,5",IF(AND(BH505&gt;=-9,BH505&lt;=-4),"-9 a -4",IF(AND(BH505&gt;=-3.5,BH505&lt;=2.5),"-3,5 a 2,5",IF(AND(BH505&gt;=3,BH505&lt;=8),"3 a 8",IF(AND(BH505&gt;=8.5,BH505&lt;=14.5),"8,5 a 14,5",IF(BH505=15,"15",IF(AND(BH505&gt;=15.5,BH505&lt;=20.5),"15,5 a 20,5",IF(AND(BH505&gt;=21,BH505&lt;=26),"21 a 26","Fuera de rango"))))))))))</f>
        <v>-9 a -4</v>
      </c>
      <c r="BJ505" s="11" t="n">
        <f aca="false">IF(BI505="","",IF(BI505="-20 a -15",1,IF(BI505="-14,5 a -9,5",2,IF(BI505="-9 a -4",3,IF(BI505="-3,5 a 2,5",4,IF(BI505="3 a 8",5,IF(BI505="8,5 a 14,5",6,IF(BI505="15","NORMA",IF(BI505="15,5 a 20,5",7,IF(BI505="21 a 26",8,IF(BI505="26,5 a 31,5",9,"")))))))))))</f>
        <v>3</v>
      </c>
      <c r="BK505" s="9" t="n">
        <v>0</v>
      </c>
      <c r="BL505" s="10" t="str">
        <f aca="false">IF(BK505="","",IF(AND(BK505&gt;=0,BK505&lt;=2),"0 - 2",IF(AND(BK505&gt;=2.5,BK505&lt;=4.5),"2,5 - 4,5",IF(AND(BK505&gt;=5,BK505&lt;=7),"5 - 7",IF(AND(BK505&gt;=7.5,BK505&lt;=9.5),"7,5 - 9,5",IF(AND(BK505&gt;=10,BK505&lt;=12),"10 - 12",IF(AND(BK505&gt;=12.5,BK505&lt;=13.5),"12,5 - 13,5",IF(BK505=14,"14",IF(AND(BK505&gt;=14.5,BK505&lt;=16.5),"14,5 - 16,5",IF(AND(BK505&gt;=17,BK505&lt;=19),"17 - 19",IF(AND(BK505&gt;=19.5,BK505&lt;=21.5),"19,5 - 21,5",IF(AND(BK505&gt;=22,BK505&lt;=24),"22 - 24",IF(AND(BK505&gt;=24.5,BK505&lt;=26.5),"24,5 - 26,5",IF(AND(BK505&gt;=27,BK505&lt;=29),"27 - 29",IF(AND(BK505&gt;=29.5,BK505&lt;=30),"29,5 - 30","Fuera de rango")))))))))))))))</f>
        <v>0 - 2</v>
      </c>
      <c r="BM505" s="11" t="n">
        <f aca="false">IF(BL505="","",IF(BL505="0 - 2",1,IF(BL505="2,5 - 4,5",2,IF(BL505="5 - 7",3,IF(BL505="7,5 - 9,5",4,IF(BL505="10 - 12",5,IF(BL505="12,5 - 13,5",6,IF(BL505="14","NORMA",IF(BL505="14,5 - 16,5",7,IF(BL505="17 - 19",8,IF(BL505="19,5 - 21,5",9,IF(BL505="22 - 24",10,IF(BL505="24,5 - 26,5",11,IF(BL505="27 - 29",12,IF(BL505="29,5 - 30",13,"")))))))))))))))</f>
        <v>1</v>
      </c>
      <c r="BN505" s="9" t="n">
        <v>22</v>
      </c>
      <c r="BO505" s="11" t="str">
        <f aca="false">IF(BN505="","",IF(AND(BN505&gt;=-20,BN505&lt;=-10),"-20 a -10",IF(AND(BN505&gt;=-9.5,BN505&lt;=0.5),"-9,5 a 0,5",IF(AND(BN505&gt;=1,BN505&lt;=11),"1 a 11",IF(AND(BN505&gt;=11.5,BN505&lt;=21.5),"11,5 a 21,5",IF(BN505=22,"22",IF(AND(BN505&gt;=22.5,BN505&lt;=32.5),"22,5 a 32,5",IF(AND(BN505&gt;=33,BN505&lt;=43),"33 a 43","Fuera de rango"))))))))</f>
        <v>22</v>
      </c>
      <c r="BP505" s="11" t="str">
        <f aca="false">IF(BO505="","",IF(BO505="-20 a -10",1,IF(BO505="-9,5 a 0,5",2,IF(BO505="1 a 11",3,IF(BO505="11,5 a 21,5",4,IF(BO505="22","NORMA",IF(BO505="22,5 a 32,5",5,IF(BO505="33 a 43",6,""))))))))</f>
        <v>NORMA</v>
      </c>
      <c r="BQ505" s="9" t="n">
        <v>16</v>
      </c>
      <c r="BR505" s="10" t="str">
        <f aca="false">IF(BQ505="","",IF(AND(BQ505&gt;=-20,BQ505&lt;=-15),"-20 a -15",IF(AND(BQ505&gt;=-14.5,BQ505&lt;=-9.5),"-14,5 a -9,5",IF(AND(BQ505&gt;=-9,BQ505&lt;=-4),"-9 a -4",IF(AND(BQ505&gt;=-3.5,BQ505&lt;=2.5),"-3,5 a 2,5",IF(AND(BQ505&gt;=3,BQ505&lt;=8),"3 a 8",IF(AND(BQ505&gt;=8.5,BQ505&lt;=13.5),"8,5 a 13,5",IF(AND(BQ505&gt;=14,BQ505&lt;=17.5),"14 a 17,5",IF(BQ505=18,"18",IF(AND(BQ505&gt;=18.5,BQ505&lt;=23.5),"18,5 a 23,5",IF(AND(BQ505&gt;=24,BQ505&lt;=29),"24 a 29",IF(AND(BQ505&gt;=29.5,BQ505&lt;=34.5),"29,5 a 34,5",IF(AND(BQ505&gt;=35,BQ505&lt;=40),"35 a 40","Fuera de rango")))))))))))))</f>
        <v>14 a 17,5</v>
      </c>
      <c r="BS505" s="11" t="n">
        <f aca="false">IF(BR505="","",IF(BR505="-20 a -15",1,IF(BR505="-14,5 a -9,5",2,IF(BR505="-9 a -4",3,IF(BR505="-3,5 a 2,5",4,IF(BR505="3 a 8",5,IF(BR505="8,5 a 13,5",6,IF(BR505="14 a 17,5",7,IF(BR505="18","NORMA",IF(BR505="18,5 a 23,5",8,IF(BR505="24 a 29",9,IF(BR505="29,5 a 34,5",10,IF(BR505="35 a 40",11,"")))))))))))))</f>
        <v>7</v>
      </c>
      <c r="BT505" s="9" t="n">
        <v>0</v>
      </c>
      <c r="BU505" s="10" t="str">
        <f aca="false">IF(BT505="","",IF(AND(BT505&gt;=-20,BT505&lt;=-18),"-20 a -18",IF(AND(BT505&gt;=-17.5,BT505&lt;=-15.5),"-17,5 a -15,5",IF(AND(BT505&gt;=-15,BT505&lt;=-13),"-15 a -13",IF(AND(BT505&gt;=-12.5,BT505&lt;=-10.5),"-12,5 a -10,5",IF(AND(BT505&gt;=-10,BT505&lt;=-8),"-10 a -8",IF(AND(BT505&gt;=-7.5,BT505&lt;=-5.5),"-7,5 a -5,5",IF(AND(BT505&gt;=-5,BT505&lt;=-3),"-5 a -3",IF(AND(BT505&gt;=-2.5,BT505&lt;=-0.5),"-2,5 a -0,5",IF(BT505=0,"0",IF(AND(BT505&gt;=0.5,BT505&lt;=2.5),"0,5 a 2,5",IF(AND(BT505&gt;=3,BT505&lt;=5),"3 a 5",IF(AND(BT505&gt;=5.5,BT505&lt;=7.5),"5,5 a 7,5",IF(AND(BT505&gt;=8,BT505&lt;=10),"8 a 10",IF(AND(BT505&gt;=10.5,BT505&lt;=12.5),"10,5 a 12,5",IF(AND(BT505&gt;=13,BT505&lt;=15),"13 a 15",IF(AND(BT505&gt;=15.5,BT505&lt;=17.5),"15,5 a 17,5",IF(AND(BT505&gt;=18,BT505&lt;=20),"18 a 20","Fuera de rango"))))))))))))))))))</f>
        <v>0</v>
      </c>
      <c r="BV505" s="11" t="str">
        <f aca="false">IF(BT505="","",IF(BT505=0,"NORMA",IF(AND(BT505&gt;=-20,BT505&lt;=-18),2,IF(AND(BT505&gt;=-17.5,BT505&lt;=-15.5),2,IF(AND(BT505&gt;=-15,BT505&lt;=-13),3,IF(AND(BT505&gt;=-12.5,BT505&lt;=-10.5),4,IF(AND(BT505&gt;=-10,BT505&lt;=-8),5,IF(AND(BT505&gt;=-7.5,BT505&lt;=-5.5),6,IF(AND(BT505&gt;=-5,BT505&lt;=-3),7,IF(AND(BT505&gt;=-2.5,BT505&lt;=-0.5),8,IF(AND(BT505&gt;=0.5,BT505&lt;=2.5),9,IF(AND(BT505&gt;=3,BT505&lt;=5),10,IF(AND(BT505&gt;=5.5,BT505&lt;=7.5),11,IF(AND(BT505&gt;=8,BT505&lt;=10),12,IF(AND(BT505&gt;=10.5,BT505&lt;=12.5),13,IF(AND(BT505&gt;=13,BT505&lt;=15),14,IF(AND(BT505&gt;=15.5,BT505&lt;=17.5),15,IF(AND(BT505&gt;=18,BT505&lt;=20),16,"Fuera de rango"))))))))))))))))))</f>
        <v>NORMA</v>
      </c>
      <c r="BW505" s="9" t="n">
        <v>-3</v>
      </c>
      <c r="BX505" s="10" t="n">
        <f aca="false">18.5- (0.3*H505)</f>
        <v>1.4</v>
      </c>
      <c r="BY505" s="10" t="n">
        <f aca="false">(BW505)-(BX505)</f>
        <v>-4.4</v>
      </c>
      <c r="BZ505" s="10" t="str">
        <f aca="false">IF(BY505="","",IF(BY505&lt;-27.5,"De -30 a -28",IF(BY505&lt;-25,"De -27,5 a -25,5",IF(BY505&lt;-22.5,"De -25 a -23",IF(BY505&lt;-20,"De -22,5 a -20,5",IF(BY505&lt;-17.5,"De -20 a -18",IF(BY505&lt;-15,"De -17,5 a -15,5",IF(BY505&lt;-12.5,"De -15 a -13",IF(BY505&lt;-10,"De -12,5 a -10,5",IF(BY505&lt;-7.5,"De -10 a -8",IF(BY505&lt;-5,"De -7,5 a -5,5",IF(BY505&lt;-2.5,"De -5 a -3",IF(BY505&lt;0,"De -2,5 a -0,5",IF(BY505&lt;2.5,"De 0 a 2",IF(BY505&lt;5,"De 2,5 a 4,5",IF(BY505&lt;7.5,"De 5 a 7",IF(BY505&lt;10,"De 7,5 a 9,5",IF(BY505&lt;12.5,"De 10 a 12",IF(BY505&lt;15,"De 12,5 a 14,5",IF(BY505&lt;17.5,"De 15 a 17",IF(BY505&lt;20,"De 17,5 a 19,5",IF(BY505&lt;22.5,"De 20 a 22",IF(BY505&lt;25,"De 22,5 a 24,5",IF(BY505&lt;27.5,"De 25 a 27","De 27,5 a 30"))))))))))))))))))))))))</f>
        <v>De -5 a -3</v>
      </c>
      <c r="CA505" s="12" t="n">
        <f aca="false">IF(BY505="","",IF(BY505&lt;=-28,1,IF(BY505&lt;=-25.5,2,IF(BY505&lt;=-23,3,IF(BY505&lt;=-20.5,4,IF(BY505&lt;=-18,5,IF(BY505&lt;=-15.5,6,IF(BY505&lt;=-13,7,IF(BY505&lt;=-10.5,8,IF(BY505&lt;=-8,9,IF(BY505&lt;=-5.5,10,IF(BY505&lt;=-3,11,IF(BY505&lt;=-0.5,12,IF(BY505&lt;=2,13,IF(BY505&lt;=4.5,14,IF(BY505&lt;=7,15,IF(BY505&lt;=9.5,16,IF(BY505&lt;=12,17,IF(BY505&lt;=14.5,18,IF(BY505&lt;=17,19,IF(BY505&lt;=19.5,20,IF(BY505&lt;=22,21,IF(BY505&lt;=24.5,22,IF(BY505&lt;=27,23,IF(BY505&lt;=30,24,"Fuera de rango")))))))))))))))))))))))))</f>
        <v>11</v>
      </c>
      <c r="CB505" s="9" t="n">
        <v>-3</v>
      </c>
      <c r="CC505" s="10" t="n">
        <f aca="false">18.5- (0.3*H505)</f>
        <v>1.4</v>
      </c>
      <c r="CD505" s="10" t="n">
        <f aca="false">(CB505)-(CC505)</f>
        <v>-4.4</v>
      </c>
      <c r="CE505" s="10" t="str">
        <f aca="false">IF(CD505="","",IF(CD505&lt;-27.5,"De -30 a -28",IF(CD505&lt;-25,"De -27,5 a -25,5",IF(CD505&lt;-22.5,"De -25 a -23",IF(CD505&lt;-20,"De -22,5 a -20,5",IF(CD505&lt;-17.5,"De -20 a -18",IF(CD505&lt;-15,"De -17,5 a -15,5",IF(CD505&lt;-12.5,"De -15 a -13",IF(CD505&lt;-10,"De -12,5 a -10,5",IF(CD505&lt;-7.5,"De -10 a -8",IF(CD505&lt;-5,"De -7,5 a -5,5",IF(CD505&lt;-2.5,"De -5 a -3",IF(CD505&lt;0,"De -2,5 a -0,5",IF(CD505&lt;=2,"De 0 a 2",IF(CD505&lt;=4.5,"De 2,5 a 4,5",IF(CD505&lt;=7,"De 5 a 7",IF(CD505&lt;=9.5,"De 7,5 a 9,5",IF(CD505&lt;=12,"De 10 a 12",IF(CD505&lt;=14.5,"De 12,5 a 14,5",IF(CD505&lt;=17,"De 15 a 17",IF(CD505&lt;=19.5,"De 17,5 a 19,5",IF(CD505&lt;=22,"De 20 a 22",IF(CD505&lt;=24.5,"De 22,5 a 24,5",IF(CD505&lt;=27,"De 25 a 27","De 27,5 a 30"))))))))))))))))))))))))</f>
        <v>De -5 a -3</v>
      </c>
      <c r="CF505" s="12" t="n">
        <f aca="false">IF(CD505="","",IF(CD505&lt;-27.5,1,IF(CD505&lt;-25,2,IF(CD505&lt;-22.5,3,IF(CD505&lt;-20,4,IF(CD505&lt;-17.5,5,IF(CD505&lt;-15,6,IF(CD505&lt;-12.5,7,IF(CD505&lt;-10,8,IF(CD505&lt;-7.5,9,IF(CD505&lt;-5,10,IF(CD505&lt;-2.5,11,IF(CD505&lt;0,12,IF(CD505&lt;2.5,13,IF(CD505&lt;5,14,IF(CD505&lt;7.5,15,IF(CD505&lt;10,16,IF(CD505&lt;12.5,17,IF(CD505&lt;15,18,IF(CD505&lt;17.5,19,IF(CD505&lt;20,20,IF(CD505&lt;22.5,21,IF(CD505&lt;25,22,IF(CD505&lt;27.5,23,24))))))))))))))))))))))))</f>
        <v>11</v>
      </c>
      <c r="CG505" s="9" t="n">
        <v>-1</v>
      </c>
      <c r="CH505" s="10" t="str">
        <f aca="false">IF(CG505="","",IF(AND(CG505&gt;=-10,CG505&lt;=-9.5),"-10 a -9,5",IF(AND(CG505&gt;-9.5,CG505&lt;=-8.5),"-9 a -8,5",IF(AND(CG505&gt;-8.5,CG505&lt;=-7.5),"-8 a -7,5",IF(AND(CG505&gt;-7.5,CG505&lt;=-6.5),"-7 a -6,5",IF(AND(CG505&gt;-6.5,CG505&lt;=-5.5),"-6 a -5,5",IF(AND(CG505&gt;-5.5,CG505&lt;=-4.5),"-5 a -4,5",IF(AND(CG505&gt;-4.5,CG505&lt;=-3.5),"-4 a -3,5",IF(AND(CG505&gt;-3.5,CG505&lt;=-2.5),"-3 a -2,5",IF(CG505=-2.25,"-2,25",IF(AND(CG505&gt;-2.5,CG505&lt;=-1.5),"-2 a -1,5",IF(AND(CG505&gt;-1.5,CG505&lt;=-0.5),"-1 a -0,5",IF(AND(CG505&gt;-0.5,CG505&lt;=0.5),"0 a 0,5",IF(AND(CG505&gt;0.5,CG505&lt;=1.5),"1 a 1,5",IF(AND(CG505&gt;1.5,CG505&lt;=2.5),"2 a 2,5",IF(AND(CG505&gt;2.5,CG505&lt;=3.5),"3 a 3,5",IF(AND(CG505&gt;3.5,CG505&lt;=4.5),"4 a 4,5",IF(AND(CG505&gt;4.5,CG505&lt;=5.5),"5 a 5,5",IF(AND(CG505&gt;5.5,CG505&lt;=6.5),"6 a 6,5",IF(AND(CG505&gt;6.5,CG505&lt;=7.5),"7 a 7,5",IF(AND(CG505&gt;7.5,CG505&lt;=8.5),"8 a 8,5",IF(AND(CG505&gt;8.5,CG505&lt;=9.5),"9 a 9,5",IF(CG505&gt;=10,"10","Fuera de rango")))))))))))))))))))))))</f>
        <v>-1 a -0,5</v>
      </c>
      <c r="CI505" s="11" t="n">
        <f aca="false">IF(CG505="","",IF(CG505=-2.25,"NORMA",IF(CG505&lt;=-9.5,1,IF(CG505&lt;=-8.5,2,IF(CG505&lt;=-7.5,3,IF(CG505&lt;=-6.5,4,IF(CG505&lt;=-5.5,5,IF(CG505&lt;=-4.5,6,IF(CG505&lt;=-3.5,7,IF(CG505&lt;=-2.5,8,IF(CG505&lt;=-1.5,9,IF(CG505&lt;=-0.5,10,IF(CG505&lt;=0.5,11,IF(CG505&lt;=1.5,12,IF(CG505&lt;=2.5,13,IF(CG505&lt;=3.5,14,IF(CG505&lt;=4.5,15,IF(CG505&lt;=5.5,16,IF(CG505&lt;=6.5,17,IF(CG505&lt;=7.5,18,IF(CG505&lt;=8.5,19,IF(CG505&lt;=9.5,20,IF(CG505=10,21,"Fuera de rango")))))))))))))))))))))))</f>
        <v>10</v>
      </c>
      <c r="CJ505" s="9" t="n">
        <v>0.5</v>
      </c>
      <c r="CK505" s="10" t="str">
        <f aca="false">IF(CJ505="","",IF(AND(CJ505&gt;=-6,CJ505&lt;=-5.5),"-6 a -5,5",IF(AND(CJ505&gt;-5.5,CJ505&lt;=-4.5),"-5 a -4,5",IF(AND(CJ505&gt;-4.5,CJ505&lt;=-3.5),"-4 a -3,5",IF(AND(CJ505&gt;-3.5,CJ505&lt;=-2.5),"-3 a -2,5",IF(AND(CJ505&gt;-2.5,CJ505&lt;=-1.5),"-2 a -1,5",IF(AND(CJ505&gt;-1.5,CJ505&lt;=-0.5),"-1 a -0,5",IF(AND(CJ505&gt;-0.5,CJ505&lt;=0.5),"0 a 0,5",IF(AND(CJ505&gt;0.5,CJ505&lt;=1.5),"1 a 1,5",IF(AND(CJ505&gt;1.5,CJ505&lt;2.5),"2",IF(AND(CJ505&gt;=2.5,CJ505&lt;=3),"2,5 a 3",IF(AND(CJ505&gt;3,CJ505&lt;=4),"3,5 a 4",IF(AND(CJ505&gt;4,CJ505&lt;=5),"4,5 a 5",IF(AND(CJ505&gt;5,CJ505&lt;=6),"5,5 a 6",IF(AND(CJ505&gt;6,CJ505&lt;=7),"6,5 a 7",IF(AND(CJ505&gt;7,CJ505&lt;=8),"7,5 a 8",IF(AND(CJ505&gt;8,CJ505&lt;=9.5),"8,5 a 9,5",IF(CJ505=10,"10","Fuera de rango"))))))))))))))))))</f>
        <v>0 a 0,5</v>
      </c>
      <c r="CL505" s="11" t="n">
        <f aca="false">IF(CK505="","",IF(OR(CK505="-6 a -5,5",CK505="-6 - -5,5"),1,IF(OR(CK505="-5 a -4,5",CK505="-5 - -4,5"),2,IF(OR(CK505="-4 a -3,5",CK505="-4 - -3,5"),3,IF(OR(CK505="-3 a -2,5",CK505="-3 - -2,5"),4,IF(OR(CK505="-2 a -1,5",CK505="-2 - -1,5"),5,IF(OR(CK505="-1 a -0,5",CK505="-1 - -0,5"),6,IF(OR(CK505="0 a 0,5",CK505="0 - 0,5"),7,IF(OR(CK505="1 a 1,5",CK505="1 - 1,5"),8,IF(CK505="2","NORMA",IF(OR(CK505="2,5 a 3",CK505="2,5 - 3"),9,IF(OR(CK505="3,5 a 4",CK505="3,5 - 4"),10,IF(OR(CK505="4,5 a 5",CK505="4,5 - 5"),11,IF(OR(CK505="5,5 a 6",CK505="5,5 - 6"),12,IF(OR(CK505="6,5 a 7",CK505="6,5 - 7"),13,IF(OR(CK505="7,5 a 8",CK505="7,5 - 8"),14,IF(OR(CK505="8,5 a 9",CK505="8,5 - 9,5",CK505="9 a 9,5"),15,IF(CK505="10",15,IF(OR(CK505="0,5 a 1",CK505="0,5 - 1"),7,"Fuera de rango")))))))))))))))))))</f>
        <v>7</v>
      </c>
      <c r="CN505" s="10" t="str">
        <f aca="false">IF(CM505=0,"0", " ")</f>
        <v>0</v>
      </c>
      <c r="CO505" s="10" t="str">
        <f aca="false">IF(CM505&gt;0,"EME"," ")</f>
        <v> </v>
      </c>
      <c r="CQ505" s="10" t="str">
        <f aca="false">IF(CP505&gt;0,"0", " ")</f>
        <v> </v>
      </c>
      <c r="CR505" s="10" t="str">
        <f aca="false">IF(CP505&gt;0,"EME"," ")</f>
        <v> </v>
      </c>
      <c r="CS505" s="9" t="n">
        <v>1.25</v>
      </c>
      <c r="CV505" s="9" t="n">
        <v>1</v>
      </c>
      <c r="CY505" s="9" t="n">
        <v>0</v>
      </c>
      <c r="DB505" s="9" t="n">
        <v>0</v>
      </c>
      <c r="DC505" s="11" t="str">
        <f aca="false">IF(DB505&lt;0,"2"," ")</f>
        <v> </v>
      </c>
      <c r="DD505" s="11" t="str">
        <f aca="false">IF(DB505&lt;0,"MIO"," ")</f>
        <v> </v>
      </c>
      <c r="DE505" s="9" t="n">
        <v>0</v>
      </c>
      <c r="DF505" s="10" t="str">
        <f aca="false">IF(DE505&lt;0,"3"," ")</f>
        <v> </v>
      </c>
      <c r="DG505" s="10" t="str">
        <f aca="false">IF(DE505&lt;0,"AST"," ")</f>
        <v> </v>
      </c>
      <c r="DH505" s="9" t="n">
        <v>0</v>
      </c>
      <c r="DI505" s="10" t="str">
        <f aca="false">IF(DH505&lt;0,"3"," ")</f>
        <v> </v>
      </c>
      <c r="DJ505" s="10" t="str">
        <f aca="false">IF(DH505&lt;0,"AST"," ")</f>
        <v> </v>
      </c>
      <c r="DK505" s="9" t="n">
        <v>1.5</v>
      </c>
      <c r="DL505" s="10" t="str">
        <f aca="false">IF(DK505&gt;0,"4"," ")</f>
        <v>4</v>
      </c>
      <c r="DM505" s="10" t="str">
        <f aca="false">IF(DK505&gt;0,"PRE"," ")</f>
        <v>PRE</v>
      </c>
      <c r="DN505" s="9" t="n">
        <v>1.5</v>
      </c>
      <c r="DO505" s="10" t="str">
        <f aca="false">IF(DN505&gt;0,"4"," ")</f>
        <v>4</v>
      </c>
      <c r="DP505" s="10" t="str">
        <f aca="false">IF(DN505&gt;0,"PRE"," ")</f>
        <v>PRE</v>
      </c>
      <c r="DS505" s="12" t="str">
        <f aca="false">CONCATENATE(CO505,CU505,DA505,DG505,DM505)</f>
        <v>  PRE</v>
      </c>
      <c r="DT505" s="10" t="e">
        <f aca="false" t="array" ref="DT505">_xlfn.IFS(DS505="EME    ","0", DS505=" HIP   ","1", DS505="  MIO  ","2", DS505="   AST ","3", DS505="    PRE","4", DS505="EME   PRE","5", DS505=" HIP  PRE","6", DS505=" HIP AST ","7", DS505="  MIO PRE","8", DS505="  MIOAST ","9", DS505="   ASTPRE","10",DS505=" HIP ASTPRE","11", DS505="  MIOASTPRE","12", DS505="     ","0")</f>
        <v>#N/A</v>
      </c>
      <c r="DV505" s="1" t="e">
        <f aca="false" t="array" ref="DV505">_xlfn.IFS(DU505="SI","2", DU505="NO","1")</f>
        <v>#N/A</v>
      </c>
      <c r="DX505" s="11" t="str">
        <f aca="false">IF(DW505=0,"1","2")</f>
        <v>1</v>
      </c>
      <c r="DY505" s="11" t="str">
        <f aca="false" t="array" ref="DY505">_xlfn.IFS(DW505=0,"0", DW505=0.25, "1", DW505=0.5,"2", DW505=0.75,"3", DW505=1,"4",DW505=1.25,"5", DW505=1.5,"6", DW505=1.75,"7", DW505=2,"8")</f>
        <v>0</v>
      </c>
      <c r="EA505" s="11" t="str">
        <f aca="false">IF(DZ505=0,"1","2")</f>
        <v>1</v>
      </c>
      <c r="EB505" s="11" t="str">
        <f aca="false" t="array" ref="EB505">_xlfn.IFS(DZ505=0,"0", DZ505=0.25, "1", DZ505=0.5,"2", DZ505=0.75,"3", DZ505=1,"4",DZ505=1.25,"5", DZ505=1.5,"6", DZ505=1.75,"7", DZ505=2,"8")</f>
        <v>0</v>
      </c>
      <c r="ED505" s="10" t="str">
        <f aca="false">IF(EC505=0,"1","2")</f>
        <v>1</v>
      </c>
      <c r="EE505" s="11" t="str">
        <f aca="false" t="array" ref="EE505">_xlfn.IFS(EC505=0,"0", EC505=-0.25, "1", EC505=-0.5,"2", EC505=-0.75,"3", EC505=-1,"4",EC505=-1.25,"5", EC505=-1.5,"6", EC505=-1.75,"7", EC505=-2,"8", EC505=-2.25,"9",EC505=-2.5,"10", EC505=-2.75,"11", EC505=-3,"12", EC505=-3.25,"13", EC505=-3.5,"14", EC505=-3.75,"15",EC505=-4,"16")</f>
        <v>0</v>
      </c>
      <c r="EG505" s="10" t="str">
        <f aca="false">IF(EF505=0,"1","2")</f>
        <v>1</v>
      </c>
      <c r="EH505" s="11" t="str">
        <f aca="false" t="array" ref="EH505">_xlfn.IFS(EF505=0,"0", EF505=-0.25, "1", EF505=-0.5,"2", EF505=-0.75,"3", EF505=-1,"4",EF505=-1.25,"5", EF505=-1.5,"6", EF505=-1.75,"7", EF505=-2,"8", EF505=-2.25,"9",EF505=-2.5,"10", EF505=-2.75,"11", EF505=-3,"12", EF505=-3.25,"13", EF505=-3.5,"14", EF505=-3.75,"15",EF505=-4,"16")</f>
        <v>0</v>
      </c>
      <c r="EJ505" s="11" t="str">
        <f aca="false">IF(EI505=0,"1","2")</f>
        <v>1</v>
      </c>
      <c r="EK505" s="11" t="str">
        <f aca="false" t="array" ref="EK505">_xlfn.IFS(EI505=0,"0", EI505=-0.25, "1", EI505=-0.5,"2", EI505=-0.75,"3", EI505=-1,"4",EI505=-1.25,"5", EI505=-1.5,"6", EI505=-1.75,"7", EI505=-2,"8", EI505=-2.25,"9", EI505=-2.25,"9",EI505=-2.5,"10", EI505=-2.75,"11", EI505=-3,"12", EI505=-3.25,"13", EI505=-3.5,"14", EI505=-3.75,"15",EI505=-4,"16", EI505=0.25, "17", EI505=0.5, "18")</f>
        <v>0</v>
      </c>
      <c r="EM505" s="11" t="str">
        <f aca="false">IF(EL505=0,"1","2")</f>
        <v>1</v>
      </c>
      <c r="EN505" s="11" t="str">
        <f aca="false" t="array" ref="EN505">_xlfn.IFS(EL505=0.25,"17",EL505=0.5,"18", EL505=0,"0", EL505=-0.25, "1", EL505=-0.5,"2", EL505=-0.75,"3", EL505=-1,"4",EL505=-1.25,"5", EL505=-1.5,"6", EL505=-1.75,"7", EL505=-2,"8",EL505= -2.25,"9",EL505=-2.5,"10",EL505= -2.75,"11",EL505= -3,"12",EL505= -3.25,"13",EL505= -3.5,"14",EL505= -3.75,"15",EL505=-4,"16")</f>
        <v>0</v>
      </c>
      <c r="EP505" s="11" t="str">
        <f aca="false">IF(EO505=0,"1","2")</f>
        <v>1</v>
      </c>
      <c r="EQ505" s="11" t="str">
        <f aca="false" t="array" ref="EQ505">_xlfn.IFS(EO505=0,"0", EO505=0.25, "1", EO505=0.5,"2", EO505=0.75,"3", EO505=1,"4",EO505=1.25,"5", EO505=1.5,"6", EO505=1.75,"7", EO505=2,"8", EO505=2.25,"9", EO505=2.25,"9",EO505=2.5,"10", EO505=2.75,"11", EO505=3,"12", EO505=3.25,"13", EO505=3.5,"14", EO505=3.75,"15",EO505=4,"16", EO505=-0.25, "17", bq=-0.5, "18")</f>
        <v>0</v>
      </c>
      <c r="ES505" s="11" t="str">
        <f aca="false">IF(ER505=0,"1","2")</f>
        <v>1</v>
      </c>
      <c r="ET505" s="11" t="str">
        <f aca="false" t="array" ref="ET505">_xlfn.IFS(ER505=0,"0", ER505=0.25, "1", ER505=0.5,"2", ER505=0.75,"3", ER505=1,"4",ER505=1.25,"5", ER505=1.5,"6", ER505=1.75,"7", ER505=2,"8", ER505=2.25,"9", ER505=2.25,"9",ER505=2.5,"10", ER505=2.75,"11", ER505=3,"12", ER505=3.25,"13", ER505=3.5,"14", ER505=3.75,"15",ER505=4,"16", ER505=-0.25, "17", bq=-0.5, "18")</f>
        <v>0</v>
      </c>
      <c r="EV505" s="14" t="e">
        <f aca="false">VLOOKUP(EU505,LEYENDA!$G$2:$H$8,2,TRUE())</f>
        <v>#N/A</v>
      </c>
      <c r="EW505" s="14" t="e">
        <f aca="false" t="array" ref="EW505">_xlfn.IFS(EV505="0-5","1", EV505="6-12","2", EV505="13-18","3", EV505="19-24","4", EV505="25-36","5", EV505="37-48","6", EV505="49-60","7")</f>
        <v>#N/A</v>
      </c>
    </row>
    <row r="506" customFormat="false" ht="13.5" hidden="false" customHeight="false" outlineLevel="0" collapsed="false">
      <c r="A506" s="1" t="n">
        <v>183</v>
      </c>
      <c r="B506" s="2" t="n">
        <v>2</v>
      </c>
      <c r="C506" s="33" t="n">
        <v>44942</v>
      </c>
      <c r="E506" s="5" t="str">
        <f aca="false">VLOOKUP(A506,'286'!$A$3:$J$6279,10,FALSE())</f>
        <v>LARRAMENDI HERNÁNDEZ, JAIONE</v>
      </c>
      <c r="F506" s="4" t="str">
        <f aca="false">VLOOKUP(A506,'286'!$A$3:$I$1768,3,FALSE())</f>
        <v>LAHERJA</v>
      </c>
      <c r="G506" s="6" t="n">
        <f aca="false">VLOOKUP(A506,'286'!$A$3:$I$1768,4,FALSE())</f>
        <v>21544</v>
      </c>
      <c r="H506" s="7" t="n">
        <f aca="false">YEAR(C506)-YEAR(G506)</f>
        <v>65</v>
      </c>
      <c r="I506" s="1" t="str">
        <f aca="false">VLOOKUP(H506,LEYENDA!$C$2:$D$6,2,TRUE())</f>
        <v>61-100</v>
      </c>
      <c r="J506" s="5" t="str">
        <f aca="false">VLOOKUP(A506,'286'!$A$3:$I$1768,7,FALSE())</f>
        <v>H</v>
      </c>
      <c r="K506" s="8" t="n">
        <f aca="false">VLOOKUP(A506,'286'!$A$3:$I$1768,2,FALSE())</f>
        <v>0</v>
      </c>
      <c r="L506" s="4" t="str">
        <f aca="false">VLOOKUP(A506,'286'!$A$3:$I$1768,8,FALSE())</f>
        <v>D</v>
      </c>
      <c r="M506" s="4" t="str">
        <f aca="false">VLOOKUP(A506,'286'!$A$3:$I$1768,9,FALSE())</f>
        <v>D</v>
      </c>
      <c r="N506" s="8" t="str">
        <f aca="false">IF(R506=O506, "MISMA","CONTRARIA")</f>
        <v>MISMA</v>
      </c>
      <c r="O506" s="8" t="str">
        <f aca="false" t="array" ref="O506">_xlfn.IFS(L506="D","1", L506="I","2")</f>
        <v>1</v>
      </c>
      <c r="P506" s="8" t="e">
        <f aca="false" t="array" ref="P506">_xlfn.IFS(K506="OD","1", K506="OI","2")</f>
        <v>#N/A</v>
      </c>
      <c r="Q506" s="1" t="str">
        <f aca="false" t="array" ref="Q506">_xlfn.IFS(J506="M","1", J506="H","2")</f>
        <v>2</v>
      </c>
      <c r="R506" s="8" t="str">
        <f aca="false" t="array" ref="R506">_xlfn.IFS(M506="D","1", M506="I","2")</f>
        <v>1</v>
      </c>
      <c r="S506" s="1" t="str">
        <f aca="false" t="array" ref="S506">_xlfn.IFS(N506="CONTRARIA", "1",N506= "MISMA","2")</f>
        <v>2</v>
      </c>
      <c r="T506" s="1" t="str">
        <f aca="false" t="array" ref="T506">_xlfn.IFS(I506="0-12","1", I506="13-24","2", I506="25-40","3", I506="41-60","4", I506="61-100","5")</f>
        <v>5</v>
      </c>
      <c r="U506" s="9" t="n">
        <v>-0.5</v>
      </c>
      <c r="V506" s="10" t="str">
        <f aca="false">IF(U506="","",IF(AND(U506&gt;=-9,U506&lt;=-6.5),"-9 a -6,5",IF(AND(U506&gt;=-6,U506&lt;=-3.5),"-6 a -3,5",IF(AND(U506&gt;=-3,U506&lt;=-1),"-3 a -1",IF(U506=-0.5,"-0,5",IF(AND(U506&gt;=0,U506&lt;=2.5),"0 a 2,5",IF(AND(U506&gt;=3,U506&lt;=5.5),"3 a 5,5",IF(AND(U506&gt;=6,U506&lt;=8.5),"6 a 8,5",IF(AND(U506&gt;=9,U506&lt;=20),"9 a 20","Fuera de rango")))))))))</f>
        <v>-0,5</v>
      </c>
      <c r="W506" s="11" t="str">
        <f aca="false">IF(V506="","",IF(V506="-9 a -6,5",2,IF(V506="-6 a -3,5",3,IF(V506="-3 a -1",4,IF(V506="-0,5","NORMA",IF(V506="0 a 2,5",5,IF(V506="3 a 5,5",6,IF(V506="6 a 8,5",7,IF(V506="9 a 20",8,"Fuera de rango")))))))))</f>
        <v>NORMA</v>
      </c>
      <c r="X506" s="9" t="n">
        <v>0</v>
      </c>
      <c r="Y506" s="11" t="str">
        <f aca="false">IF(X506="","",IF(AND(X506&gt;=0,X506&lt;=4),"0 a 4",IF(AND(X506&gt;=4.5,X506&lt;=8.5),"4,5 a 8,5",IF(X506=9,"9",IF(AND(X506&gt;=9.5,X506&lt;=13),"9,5 a 13",IF(AND(X506&gt;=13.5,X506&lt;=20),"13,5 a 20",IF(AND(X506&gt;=20.5,X506&lt;=35),"20,5 a 35","Fuera de rango")))))))</f>
        <v>0 a 4</v>
      </c>
      <c r="Z506" s="11" t="n">
        <f aca="false">IF(Y506="","",IF(Y506="0 a 4",1,IF(Y506="4,5 a 8,5",2,IF(Y506="9","NORMA",IF(Y506="9,5 a 13",3,IF(Y506="13,5 a 20",4,IF(Y506="20,5 a 35",5,"Fuera de rango")))))))</f>
        <v>1</v>
      </c>
      <c r="AA506" s="9" t="n">
        <v>15</v>
      </c>
      <c r="AB506" s="10" t="str">
        <f aca="false">IF(AA506="","",IF(AND(AA506&gt;=0,AA506&lt;=9),"0 a 9",IF(AND(AA506&gt;=9.5,AA506&lt;=18.5),"9,5 a 18,5",IF(AA506=19,"19",IF(AND(AA506&gt;=19.5,AA506&lt;=28),"19,5 a 28",IF(AND(AA506&gt;=28.5,AA506&lt;=40),"28,5 a 40","Fuera de rango"))))))</f>
        <v>9,5 a 18,5</v>
      </c>
      <c r="AC506" s="11" t="n">
        <f aca="false" t="array" ref="AC506">_xlfn.IFS(AB506="","",AB506="0 a 9",1,AB506="9,5 a 18,5",2,AB506="19","NORMA",AB506="19,5 a 28",3,AB506="28,5 a 40",4,TRUE(),"Fuera de rango")</f>
        <v>2</v>
      </c>
      <c r="AD506" s="9" t="n">
        <v>4</v>
      </c>
      <c r="AE506" s="10" t="str">
        <f aca="false">IF(AD506="","",IF(AND(AD506&gt;=-10,AD506&lt;=0),"De -10 a 0",IF(AND(AD506&gt;=0.5,AD506&lt;=9.5),"0,5 a 9,5",IF(AD506=10,"10",IF(AND(AD506&gt;=10.5,AD506&lt;=20),"10,5 a 20",IF(AND(AD506&gt;=20.5,AD506&lt;=40),"20,5 a 40","Fuera de rango"))))))</f>
        <v>0,5 a 9,5</v>
      </c>
      <c r="AF506" s="12" t="n">
        <f aca="false">IF(AD506="","",IF(AND(AD506&gt;=-10,AD506&lt;=0),1,IF(AND(AD506&gt;=0.5,AD506&lt;=9.5),2,IF(AD506=10,"NORMA",IF(AND(AD506&gt;=10.5,AD506&lt;=20),3,IF(AND(AD506&gt;=20.5,AD506&lt;=40),4,""))))))</f>
        <v>2</v>
      </c>
      <c r="AG506" s="9" t="n">
        <v>9</v>
      </c>
      <c r="AH506" s="10" t="str">
        <f aca="false">IF(AG506="","",IF(AND(AG506&gt;=0,AG506&lt;=4),"0 a 4",IF(AND(AG506&gt;=4.5,AG506&lt;=8.5),"4,5 a 8,5",IF(AG506=9,"9",IF(AND(AG506&gt;=9.5,AG506&lt;=13),"9,5 a 13",IF(AND(AG506&gt;=13.5,AG506&lt;=25),"13,5 a 25","Fuera de rango"))))))</f>
        <v>9</v>
      </c>
      <c r="AI506" s="10" t="str">
        <f aca="false">IF(AH506="","",IF(AH506="0 a 4",1,IF(AH506="4,5 a 8,5",2,IF(AH506="9","NORMA",IF(AH506="9,5 a 13",3,IF(AH506="13,5 a 25",4,""))))))</f>
        <v>NORMA</v>
      </c>
      <c r="AJ506" s="9" t="n">
        <v>5</v>
      </c>
      <c r="AK506" s="10" t="str">
        <f aca="false">IF(AJ506="","",IF(AND(AJ506&gt;=-15,AJ506&lt;=-10.5),"-15 a -10,5",IF(AND(AJ506&gt;=-10,AJ506&lt;=-4),"-10 a -4",IF(AND(AJ506&gt;=-4.5,AJ506&lt;=0),"-4,5 a 0",IF(AND(AJ506&gt;=0.5,AJ506&lt;=4.5),"0,5 a 4,5",IF(AJ506=5,"5",IF(AND(AJ506&gt;=5.5,AJ506&lt;=10),"5,5 a 10",IF(AND(AJ506&gt;=10.5,AJ506&lt;=20),"10,5 a 20","Fuera de rango"))))))))</f>
        <v>5</v>
      </c>
      <c r="AL506" s="11" t="str">
        <f aca="false">IF(AK506="","",IF(AK506="-15 a -10,5",1,IF(AK506="-10 a -4",2,IF(AK506="-4,5 a 0",3,IF(AK506="0,5 a 4,5",4,IF(AK506="5","NORMA",IF(AK506="5,5 a 10",5,IF(AK506="10,5 a 20",6,"Error"))))))))</f>
        <v>NORMA</v>
      </c>
      <c r="AM506" s="9" t="n">
        <v>0.5</v>
      </c>
      <c r="AN506" s="10" t="str">
        <f aca="false">IF(AM506="","",IF(AND(AM506&gt;=-7.5,AM506&lt;=-5.5),"-7,5 a -5,5",IF(AND(AM506&gt;=-5,AM506&lt;=-3),"-5 a -3",IF(AND(AM506&gt;=-2.5,AM506&lt;=-0.5),"-2,5 a -0,5",IF(AM506=0,"0,00",IF(AND(AM506&gt;=0.5,AM506&lt;=2.5),"0,5 a 2,5",IF(AND(AM506&gt;=3,AM506&lt;=5),"3 a 5",IF(AND(AM506&gt;=5.5,AM506&lt;=7.5),"5,5 a 7,5",IF(AND(AM506&gt;=8,AM506&lt;=10),"8 a 10","Fuera de rango")))))))))</f>
        <v>0,5 a 2,5</v>
      </c>
      <c r="AO506" s="11" t="n">
        <f aca="false">IF(AN506="","",IF(AN506="-7,5 a -5,5",1,IF(AN506="-5 a -3",2,IF(AN506="-2,5 a -0,5",3,IF(AN506="0,00","NORMA",IF(AN506="0,5 a 2,5",4,IF(AN506="3 a 5",5,IF(AN506="5,5 a 7,5",6,IF(AN506="8 a 10",7,"Error")))))))))</f>
        <v>4</v>
      </c>
      <c r="AP506" s="9" t="n">
        <v>-13</v>
      </c>
      <c r="AQ506" s="10" t="str">
        <f aca="false">IF(AP506="","",IF(AND(AP506&gt;=-20,AP506&lt;=-9.5),"-20 a -9,5",IF(AND(AP506&gt;=-9,AP506&lt;=-6.5),"-9 a -6,5",IF(AP506=-6,"-6",IF(AND(AP506&gt;=-5.5,AP506&lt;=-3),"-5,5 a -3",IF(AND(AP506&gt;=-2.5,AP506&lt;=0),"-2,5 a 0",IF(AND(AP506&gt;=0.5,AP506&lt;=3),"0,5 a 3",IF(AND(AP506&gt;=3.5,AP506&lt;=6),"3,5 a 6",IF(AND(AP506&gt;=6.5,AP506&lt;=9),"6,5 a 9",IF(AND(AP506&gt;=9.5,AP506&lt;=20),"9,5 a 20","Fuera de rango"))))))))))</f>
        <v>-20 a -9,5</v>
      </c>
      <c r="AR506" s="11" t="n">
        <f aca="false">IF(AQ506="","",IF(AQ506="-20 a -9,5",1,IF(AQ506="-9 a -6,5",2,IF(AQ506="-6","NORMA",IF(AQ506="-5,5 a -3",3,IF(AQ506="-2,5 a 0",4,IF(AQ506="0,5 a 3",5,IF(AQ506="3,5 a 6",6,IF(AQ506="6,5 a 9",7,IF(AQ506="9,5 a 20",8,""))))))))))</f>
        <v>1</v>
      </c>
      <c r="AS506" s="9" t="n">
        <v>0</v>
      </c>
      <c r="AT506" s="10" t="str">
        <f aca="false">IF(AS506="","",IF(AND(AS506&gt;=-16,AS506&lt;=-14),"-16 a -14",IF(AND(AS506&gt;=-13.5,AS506&lt;=-11.5),"-13,5 a -11,5",IF(AND(AS506&gt;=-11,AS506&lt;=-9),"-11 a -9",IF(AND(AS506&gt;=-8.5,AS506&lt;=-6.5),"-8,5 a -6,5",IF(AND(AS506&gt;=-6,AS506&lt;=-4),"-6 a -4",IF(AND(AS506&gt;=-3.5,AS506&lt;=-1.5),"-3,5 a -1,5",IF(AND(AS506&gt;=-1,AS506&lt;=1),"-1 a 1",IF(AND(AS506&gt;=1.5,AS506&lt;=3.5),"1,5 a 3,5",IF(AND(AS506&gt;=4,AS506&lt;=6),"4 a 6",IF(AND(AS506&gt;=6.5,AS506&lt;=8.5),"6,5 a 8,5",IF(AND(AS506&gt;=9,AS506&lt;=11),"9 a 11",IF(AND(AS506&gt;=11.5,AS506&lt;=13.5),"11,5 a 13,5",IF(AND(AS506&gt;=14,AS506&lt;=16),"14 a 16",IF(AND(AS506&gt;=16.5,AS506&lt;=18.5),"16,5 a 18,5",IF(AND(AS506&gt;=19,AS506&lt;=21),"19 a 21","Fuera de rango"))))))))))))))))</f>
        <v>-1 a 1</v>
      </c>
      <c r="AU506" s="11" t="n">
        <f aca="false" t="array" ref="AU506">IF(AT506="","",_xlfn.IFS(AT506="-16 a -14",1,AT506="-13,5 a -11,5",2,AT506="-11 a -9",3,AT506="-8,5 a -6,5",4,AT506="-6 a -4",5,AT506="-3,5 a -1,5",6,AT506="-1 a 1",7,AT506="1,5 a 3,5",8,AT506="4 a 6","NORMA",AT506="6,5 a 8,5",9,AT506="9 a 11",10,AT506="11,5 a 13,5",11,AT506="14 a 16",12,AT506="16,5 a 18,5",13,AT506="19 a 21",14,TRUE(),""))</f>
        <v>7</v>
      </c>
      <c r="AV506" s="9" t="n">
        <v>2.75</v>
      </c>
      <c r="AW506" s="10" t="str">
        <f aca="false">IF(AV506="","",IF(AND(AV506&gt;=-1,AV506&lt;=-0.5),"-1 a -0,5",IF(AND(AV506&gt;-0.5,AV506&lt;=0),"De -0,5 a 0",IF(AND(AV506&gt;=0.25,AV506&lt;=0.75),"0,25 a 0,75",IF(AND(AV506&gt;=1,AV506&lt;=1.5),"1 a 1,5",IF(AND(AV506&gt;=1.75,AV506&lt;=2.25),"1,75 a 2,25",IF(AND(AV506&gt;=2.5,AV506&lt;=3),"2,5 a 3",IF(AND(AV506&gt;=3.25,AV506&lt;=3.75),"3,25 a 3,75","Fuera de rango"))))))))</f>
        <v>2,5 a 3</v>
      </c>
      <c r="AX506" s="10" t="n">
        <f aca="false">IF(AW506="","",IF(OR(AW506="-1 a -0,5",AW506="-1 a -0.5"),1,IF(OR(AW506="De -0,5 a 0",AW506="-0,5 a 0",AW506="De -0.5 a 0"),2,IF(OR(AW506="0,25 a 0,75",AW506="0.25 a 0.75"),"NORMA",IF(OR(AW506="1 a 1,5",AW506="1 a 1.5"),3,IF(OR(AW506="1,75 a 2,25",AW506="1.75 a 2.25"),4,IF(OR(AW506="2,5 a 3",AW506="2.5 a 3"),5,IF(OR(AW506="3,25 a 3,75",AW506="3.25 a 3.75"),6,""))))))))</f>
        <v>5</v>
      </c>
      <c r="AY506" s="9" t="n">
        <v>-13</v>
      </c>
      <c r="AZ506" s="10" t="str">
        <f aca="false">IF(AY506="","",IF(AND(AY506&gt;=-20,AY506&lt;=-9.5),"-20 a -9,5",IF(AND(AY506&gt;=-9,AY506&lt;=-6.5),"-9 a -6,5",IF(AY506=-6,"-6",IF(AND(AY506&gt;=-5.5,AY506&lt;=-3),"-5,5 a -3",IF(AND(AY506&gt;=-2.5,AY506&lt;=0),"-2,5 a 0",IF(AND(AY506&gt;=0.5,AY506&lt;=3),"0,5 a 3",IF(AND(AY506&gt;=3.5,AY506&lt;=6),"3,5 a 6","Fuera de rango"))))))))</f>
        <v>-20 a -9,5</v>
      </c>
      <c r="BA506" s="11" t="n">
        <f aca="false">IF(AZ506="","",IF(AZ506="-20 a -9,5",1,IF(AZ506="-9 a -6,5",2,IF(AZ506="-6","NORMA",IF(AZ506="-5,5 a -3",3,IF(AZ506="-2,5 a 0",4,IF(AZ506="0,5 a 3",5,IF(AZ506="3,5 a 6",6,""))))))))</f>
        <v>1</v>
      </c>
      <c r="BB506" s="9" t="n">
        <v>0</v>
      </c>
      <c r="BC506" s="10" t="str">
        <f aca="false" t="array" ref="BC506">IF(BB506="","",_xlfn.IFS(AND(BB506&gt;=0,BB506&lt;=2),"0 a 2",AND(BB506&gt;=2.5,BB506&lt;=4.5),"2,5 a 4,5",AND(BB506&gt;=5,BB506&lt;=7),"5 a 7",AND(BB506&gt;=7.5,BB506&lt;=9.5),"7,5 a 9,5",AND(BB506&gt;=10,BB506&lt;=12),"10 a 12",AND(BB506&gt;=12.5,BB506&lt;=14.5),"12,5 a 14,5",BB506=15,"15",AND(BB506&gt;=15.5,BB506&lt;=17.5),"15,5 a 17,5",AND(BB506&gt;=18,BB506&lt;=20),"18 a 20",AND(BB506&gt;=20.5,BB506&lt;=22.5),"20,5 a 22,5",AND(BB506&gt;=23,BB506&lt;=25),"23 a 25",TRUE(),"Fuera de rango"))</f>
        <v>0 a 2</v>
      </c>
      <c r="BD506" s="11" t="n">
        <f aca="false" t="array" ref="BD506">IF(BC506="","",_xlfn.IFS(BC506="0 a 2",1,BC506="2,5 a 4,5",2,BC506="5 a 7",3,BC506="7,5 a 9,5",4,BC506="10 a 12",5,BC506="12,5 a 14,5",6,BC506="15","NORMA",BC506="15,5 a 17,5",7,BC506="18 a 20",8,BC506="20,5 a 22,5",9,BC506="23 a 25",10,TRUE(),"Fuera de rango"))</f>
        <v>1</v>
      </c>
      <c r="BE506" s="9" t="n">
        <v>21</v>
      </c>
      <c r="BF506" s="10" t="str">
        <f aca="false">IF(BE506="","",IF(AND(BE506&gt;=-20,BE506&lt;=-10),"-20 a -10",IF(AND(BE506&gt;=-9.5,BE506&lt;=0.5),"-9,5 a 0,5",IF(AND(BE506&gt;=1,BE506&lt;=11),"1 a 11",IF(AND(BE506&gt;=11.5,BE506&lt;=20.5),"11,5 a 20,5",IF(BE506=21,"21",IF(AND(BE506&gt;=21.5,BE506&lt;=31.5),"21,5 a 31,5",IF(AND(BE506&gt;=32,BE506&lt;=42),"32 a 42","Fuera de rango"))))))))</f>
        <v>21</v>
      </c>
      <c r="BG506" s="11" t="str">
        <f aca="false">IF(BF506="","",IF(BF506="-20 a -10",1,IF(BF506="-9,5 a 0,5",2,IF(BF506="1 a 11",3,IF(BF506="11,5 a 20,5",4,IF(BF506="21","NORMA",IF(BF506="21,5 a 31,5",5,IF(BF506="32 a 42",6,""))))))))</f>
        <v>NORMA</v>
      </c>
      <c r="BH506" s="9" t="n">
        <v>-6</v>
      </c>
      <c r="BI506" s="10" t="str">
        <f aca="false">IF(BH506="","",IF(AND(BH506&gt;=-20,BH506&lt;=-15),"-20 a -15",IF(AND(BH506&gt;=-14.5,BH506&lt;=-9.5),"-14,5 a -9,5",IF(AND(BH506&gt;=-9,BH506&lt;=-4),"-9 a -4",IF(AND(BH506&gt;=-3.5,BH506&lt;=2.5),"-3,5 a 2,5",IF(AND(BH506&gt;=3,BH506&lt;=8),"3 a 8",IF(AND(BH506&gt;=8.5,BH506&lt;=14.5),"8,5 a 14,5",IF(BH506=15,"15",IF(AND(BH506&gt;=15.5,BH506&lt;=20.5),"15,5 a 20,5",IF(AND(BH506&gt;=21,BH506&lt;=26),"21 a 26","Fuera de rango"))))))))))</f>
        <v>-9 a -4</v>
      </c>
      <c r="BJ506" s="11" t="n">
        <f aca="false">IF(BI506="","",IF(BI506="-20 a -15",1,IF(BI506="-14,5 a -9,5",2,IF(BI506="-9 a -4",3,IF(BI506="-3,5 a 2,5",4,IF(BI506="3 a 8",5,IF(BI506="8,5 a 14,5",6,IF(BI506="15","NORMA",IF(BI506="15,5 a 20,5",7,IF(BI506="21 a 26",8,IF(BI506="26,5 a 31,5",9,"")))))))))))</f>
        <v>3</v>
      </c>
      <c r="BK506" s="9" t="n">
        <v>0</v>
      </c>
      <c r="BL506" s="10" t="str">
        <f aca="false">IF(BK506="","",IF(AND(BK506&gt;=0,BK506&lt;=2),"0 - 2",IF(AND(BK506&gt;=2.5,BK506&lt;=4.5),"2,5 - 4,5",IF(AND(BK506&gt;=5,BK506&lt;=7),"5 - 7",IF(AND(BK506&gt;=7.5,BK506&lt;=9.5),"7,5 - 9,5",IF(AND(BK506&gt;=10,BK506&lt;=12),"10 - 12",IF(AND(BK506&gt;=12.5,BK506&lt;=13.5),"12,5 - 13,5",IF(BK506=14,"14",IF(AND(BK506&gt;=14.5,BK506&lt;=16.5),"14,5 - 16,5",IF(AND(BK506&gt;=17,BK506&lt;=19),"17 - 19",IF(AND(BK506&gt;=19.5,BK506&lt;=21.5),"19,5 - 21,5",IF(AND(BK506&gt;=22,BK506&lt;=24),"22 - 24",IF(AND(BK506&gt;=24.5,BK506&lt;=26.5),"24,5 - 26,5",IF(AND(BK506&gt;=27,BK506&lt;=29),"27 - 29",IF(AND(BK506&gt;=29.5,BK506&lt;=30),"29,5 - 30","Fuera de rango")))))))))))))))</f>
        <v>0 - 2</v>
      </c>
      <c r="BM506" s="11" t="n">
        <f aca="false">IF(BL506="","",IF(BL506="0 - 2",1,IF(BL506="2,5 - 4,5",2,IF(BL506="5 - 7",3,IF(BL506="7,5 - 9,5",4,IF(BL506="10 - 12",5,IF(BL506="12,5 - 13,5",6,IF(BL506="14","NORMA",IF(BL506="14,5 - 16,5",7,IF(BL506="17 - 19",8,IF(BL506="19,5 - 21,5",9,IF(BL506="22 - 24",10,IF(BL506="24,5 - 26,5",11,IF(BL506="27 - 29",12,IF(BL506="29,5 - 30",13,"")))))))))))))))</f>
        <v>1</v>
      </c>
      <c r="BN506" s="9" t="n">
        <v>22</v>
      </c>
      <c r="BO506" s="11" t="str">
        <f aca="false">IF(BN506="","",IF(AND(BN506&gt;=-20,BN506&lt;=-10),"-20 a -10",IF(AND(BN506&gt;=-9.5,BN506&lt;=0.5),"-9,5 a 0,5",IF(AND(BN506&gt;=1,BN506&lt;=11),"1 a 11",IF(AND(BN506&gt;=11.5,BN506&lt;=21.5),"11,5 a 21,5",IF(BN506=22,"22",IF(AND(BN506&gt;=22.5,BN506&lt;=32.5),"22,5 a 32,5",IF(AND(BN506&gt;=33,BN506&lt;=43),"33 a 43","Fuera de rango"))))))))</f>
        <v>22</v>
      </c>
      <c r="BP506" s="11" t="str">
        <f aca="false">IF(BO506="","",IF(BO506="-20 a -10",1,IF(BO506="-9,5 a 0,5",2,IF(BO506="1 a 11",3,IF(BO506="11,5 a 21,5",4,IF(BO506="22","NORMA",IF(BO506="22,5 a 32,5",5,IF(BO506="33 a 43",6,""))))))))</f>
        <v>NORMA</v>
      </c>
      <c r="BQ506" s="9" t="n">
        <v>16</v>
      </c>
      <c r="BR506" s="10" t="str">
        <f aca="false">IF(BQ506="","",IF(AND(BQ506&gt;=-20,BQ506&lt;=-15),"-20 a -15",IF(AND(BQ506&gt;=-14.5,BQ506&lt;=-9.5),"-14,5 a -9,5",IF(AND(BQ506&gt;=-9,BQ506&lt;=-4),"-9 a -4",IF(AND(BQ506&gt;=-3.5,BQ506&lt;=2.5),"-3,5 a 2,5",IF(AND(BQ506&gt;=3,BQ506&lt;=8),"3 a 8",IF(AND(BQ506&gt;=8.5,BQ506&lt;=13.5),"8,5 a 13,5",IF(AND(BQ506&gt;=14,BQ506&lt;=17.5),"14 a 17,5",IF(BQ506=18,"18",IF(AND(BQ506&gt;=18.5,BQ506&lt;=23.5),"18,5 a 23,5",IF(AND(BQ506&gt;=24,BQ506&lt;=29),"24 a 29",IF(AND(BQ506&gt;=29.5,BQ506&lt;=34.5),"29,5 a 34,5",IF(AND(BQ506&gt;=35,BQ506&lt;=40),"35 a 40","Fuera de rango")))))))))))))</f>
        <v>14 a 17,5</v>
      </c>
      <c r="BS506" s="11" t="n">
        <f aca="false">IF(BR506="","",IF(BR506="-20 a -15",1,IF(BR506="-14,5 a -9,5",2,IF(BR506="-9 a -4",3,IF(BR506="-3,5 a 2,5",4,IF(BR506="3 a 8",5,IF(BR506="8,5 a 13,5",6,IF(BR506="14 a 17,5",7,IF(BR506="18","NORMA",IF(BR506="18,5 a 23,5",8,IF(BR506="24 a 29",9,IF(BR506="29,5 a 34,5",10,IF(BR506="35 a 40",11,"")))))))))))))</f>
        <v>7</v>
      </c>
      <c r="BT506" s="9" t="n">
        <v>0.5</v>
      </c>
      <c r="BU506" s="10" t="str">
        <f aca="false">IF(BT506="","",IF(AND(BT506&gt;=-20,BT506&lt;=-18),"-20 a -18",IF(AND(BT506&gt;=-17.5,BT506&lt;=-15.5),"-17,5 a -15,5",IF(AND(BT506&gt;=-15,BT506&lt;=-13),"-15 a -13",IF(AND(BT506&gt;=-12.5,BT506&lt;=-10.5),"-12,5 a -10,5",IF(AND(BT506&gt;=-10,BT506&lt;=-8),"-10 a -8",IF(AND(BT506&gt;=-7.5,BT506&lt;=-5.5),"-7,5 a -5,5",IF(AND(BT506&gt;=-5,BT506&lt;=-3),"-5 a -3",IF(AND(BT506&gt;=-2.5,BT506&lt;=-0.5),"-2,5 a -0,5",IF(BT506=0,"0",IF(AND(BT506&gt;=0.5,BT506&lt;=2.5),"0,5 a 2,5",IF(AND(BT506&gt;=3,BT506&lt;=5),"3 a 5",IF(AND(BT506&gt;=5.5,BT506&lt;=7.5),"5,5 a 7,5",IF(AND(BT506&gt;=8,BT506&lt;=10),"8 a 10",IF(AND(BT506&gt;=10.5,BT506&lt;=12.5),"10,5 a 12,5",IF(AND(BT506&gt;=13,BT506&lt;=15),"13 a 15",IF(AND(BT506&gt;=15.5,BT506&lt;=17.5),"15,5 a 17,5",IF(AND(BT506&gt;=18,BT506&lt;=20),"18 a 20","Fuera de rango"))))))))))))))))))</f>
        <v>0,5 a 2,5</v>
      </c>
      <c r="BV506" s="11" t="n">
        <f aca="false">IF(BT506="","",IF(BT506=0,"NORMA",IF(AND(BT506&gt;=-20,BT506&lt;=-18),2,IF(AND(BT506&gt;=-17.5,BT506&lt;=-15.5),2,IF(AND(BT506&gt;=-15,BT506&lt;=-13),3,IF(AND(BT506&gt;=-12.5,BT506&lt;=-10.5),4,IF(AND(BT506&gt;=-10,BT506&lt;=-8),5,IF(AND(BT506&gt;=-7.5,BT506&lt;=-5.5),6,IF(AND(BT506&gt;=-5,BT506&lt;=-3),7,IF(AND(BT506&gt;=-2.5,BT506&lt;=-0.5),8,IF(AND(BT506&gt;=0.5,BT506&lt;=2.5),9,IF(AND(BT506&gt;=3,BT506&lt;=5),10,IF(AND(BT506&gt;=5.5,BT506&lt;=7.5),11,IF(AND(BT506&gt;=8,BT506&lt;=10),12,IF(AND(BT506&gt;=10.5,BT506&lt;=12.5),13,IF(AND(BT506&gt;=13,BT506&lt;=15),14,IF(AND(BT506&gt;=15.5,BT506&lt;=17.5),15,IF(AND(BT506&gt;=18,BT506&lt;=20),16,"Fuera de rango"))))))))))))))))))</f>
        <v>9</v>
      </c>
      <c r="BW506" s="9" t="n">
        <v>-3.25</v>
      </c>
      <c r="BX506" s="10" t="n">
        <f aca="false">18.5- (0.3*H506)</f>
        <v>-1</v>
      </c>
      <c r="BY506" s="10" t="n">
        <f aca="false">(BW506)-(BX506)</f>
        <v>-2.25</v>
      </c>
      <c r="BZ506" s="10" t="str">
        <f aca="false">IF(BY506="","",IF(BY506&lt;-27.5,"De -30 a -28",IF(BY506&lt;-25,"De -27,5 a -25,5",IF(BY506&lt;-22.5,"De -25 a -23",IF(BY506&lt;-20,"De -22,5 a -20,5",IF(BY506&lt;-17.5,"De -20 a -18",IF(BY506&lt;-15,"De -17,5 a -15,5",IF(BY506&lt;-12.5,"De -15 a -13",IF(BY506&lt;-10,"De -12,5 a -10,5",IF(BY506&lt;-7.5,"De -10 a -8",IF(BY506&lt;-5,"De -7,5 a -5,5",IF(BY506&lt;-2.5,"De -5 a -3",IF(BY506&lt;0,"De -2,5 a -0,5",IF(BY506&lt;2.5,"De 0 a 2",IF(BY506&lt;5,"De 2,5 a 4,5",IF(BY506&lt;7.5,"De 5 a 7",IF(BY506&lt;10,"De 7,5 a 9,5",IF(BY506&lt;12.5,"De 10 a 12",IF(BY506&lt;15,"De 12,5 a 14,5",IF(BY506&lt;17.5,"De 15 a 17",IF(BY506&lt;20,"De 17,5 a 19,5",IF(BY506&lt;22.5,"De 20 a 22",IF(BY506&lt;25,"De 22,5 a 24,5",IF(BY506&lt;27.5,"De 25 a 27","De 27,5 a 30"))))))))))))))))))))))))</f>
        <v>De -2,5 a -0,5</v>
      </c>
      <c r="CA506" s="12" t="n">
        <f aca="false">IF(BY506="","",IF(BY506&lt;=-28,1,IF(BY506&lt;=-25.5,2,IF(BY506&lt;=-23,3,IF(BY506&lt;=-20.5,4,IF(BY506&lt;=-18,5,IF(BY506&lt;=-15.5,6,IF(BY506&lt;=-13,7,IF(BY506&lt;=-10.5,8,IF(BY506&lt;=-8,9,IF(BY506&lt;=-5.5,10,IF(BY506&lt;=-3,11,IF(BY506&lt;=-0.5,12,IF(BY506&lt;=2,13,IF(BY506&lt;=4.5,14,IF(BY506&lt;=7,15,IF(BY506&lt;=9.5,16,IF(BY506&lt;=12,17,IF(BY506&lt;=14.5,18,IF(BY506&lt;=17,19,IF(BY506&lt;=19.5,20,IF(BY506&lt;=22,21,IF(BY506&lt;=24.5,22,IF(BY506&lt;=27,23,IF(BY506&lt;=30,24,"Fuera de rango")))))))))))))))))))))))))</f>
        <v>12</v>
      </c>
      <c r="CB506" s="9" t="n">
        <v>-3.25</v>
      </c>
      <c r="CC506" s="10" t="n">
        <f aca="false">18.5- (0.3*H506)</f>
        <v>-1</v>
      </c>
      <c r="CD506" s="10" t="n">
        <f aca="false">(CB506)-(CC506)</f>
        <v>-2.25</v>
      </c>
      <c r="CE506" s="10" t="str">
        <f aca="false">IF(CD506="","",IF(CD506&lt;-27.5,"De -30 a -28",IF(CD506&lt;-25,"De -27,5 a -25,5",IF(CD506&lt;-22.5,"De -25 a -23",IF(CD506&lt;-20,"De -22,5 a -20,5",IF(CD506&lt;-17.5,"De -20 a -18",IF(CD506&lt;-15,"De -17,5 a -15,5",IF(CD506&lt;-12.5,"De -15 a -13",IF(CD506&lt;-10,"De -12,5 a -10,5",IF(CD506&lt;-7.5,"De -10 a -8",IF(CD506&lt;-5,"De -7,5 a -5,5",IF(CD506&lt;-2.5,"De -5 a -3",IF(CD506&lt;0,"De -2,5 a -0,5",IF(CD506&lt;=2,"De 0 a 2",IF(CD506&lt;=4.5,"De 2,5 a 4,5",IF(CD506&lt;=7,"De 5 a 7",IF(CD506&lt;=9.5,"De 7,5 a 9,5",IF(CD506&lt;=12,"De 10 a 12",IF(CD506&lt;=14.5,"De 12,5 a 14,5",IF(CD506&lt;=17,"De 15 a 17",IF(CD506&lt;=19.5,"De 17,5 a 19,5",IF(CD506&lt;=22,"De 20 a 22",IF(CD506&lt;=24.5,"De 22,5 a 24,5",IF(CD506&lt;=27,"De 25 a 27","De 27,5 a 30"))))))))))))))))))))))))</f>
        <v>De -2,5 a -0,5</v>
      </c>
      <c r="CF506" s="12" t="n">
        <f aca="false">IF(CD506="","",IF(CD506&lt;-27.5,1,IF(CD506&lt;-25,2,IF(CD506&lt;-22.5,3,IF(CD506&lt;-20,4,IF(CD506&lt;-17.5,5,IF(CD506&lt;-15,6,IF(CD506&lt;-12.5,7,IF(CD506&lt;-10,8,IF(CD506&lt;-7.5,9,IF(CD506&lt;-5,10,IF(CD506&lt;-2.5,11,IF(CD506&lt;0,12,IF(CD506&lt;2.5,13,IF(CD506&lt;5,14,IF(CD506&lt;7.5,15,IF(CD506&lt;10,16,IF(CD506&lt;12.5,17,IF(CD506&lt;15,18,IF(CD506&lt;17.5,19,IF(CD506&lt;20,20,IF(CD506&lt;22.5,21,IF(CD506&lt;25,22,IF(CD506&lt;27.5,23,24))))))))))))))))))))))))</f>
        <v>12</v>
      </c>
      <c r="CG506" s="9" t="n">
        <v>-1.5</v>
      </c>
      <c r="CH506" s="10" t="str">
        <f aca="false">IF(CG506="","",IF(AND(CG506&gt;=-10,CG506&lt;=-9.5),"-10 a -9,5",IF(AND(CG506&gt;-9.5,CG506&lt;=-8.5),"-9 a -8,5",IF(AND(CG506&gt;-8.5,CG506&lt;=-7.5),"-8 a -7,5",IF(AND(CG506&gt;-7.5,CG506&lt;=-6.5),"-7 a -6,5",IF(AND(CG506&gt;-6.5,CG506&lt;=-5.5),"-6 a -5,5",IF(AND(CG506&gt;-5.5,CG506&lt;=-4.5),"-5 a -4,5",IF(AND(CG506&gt;-4.5,CG506&lt;=-3.5),"-4 a -3,5",IF(AND(CG506&gt;-3.5,CG506&lt;=-2.5),"-3 a -2,5",IF(CG506=-2.25,"-2,25",IF(AND(CG506&gt;-2.5,CG506&lt;=-1.5),"-2 a -1,5",IF(AND(CG506&gt;-1.5,CG506&lt;=-0.5),"-1 a -0,5",IF(AND(CG506&gt;-0.5,CG506&lt;=0.5),"0 a 0,5",IF(AND(CG506&gt;0.5,CG506&lt;=1.5),"1 a 1,5",IF(AND(CG506&gt;1.5,CG506&lt;=2.5),"2 a 2,5",IF(AND(CG506&gt;2.5,CG506&lt;=3.5),"3 a 3,5",IF(AND(CG506&gt;3.5,CG506&lt;=4.5),"4 a 4,5",IF(AND(CG506&gt;4.5,CG506&lt;=5.5),"5 a 5,5",IF(AND(CG506&gt;5.5,CG506&lt;=6.5),"6 a 6,5",IF(AND(CG506&gt;6.5,CG506&lt;=7.5),"7 a 7,5",IF(AND(CG506&gt;7.5,CG506&lt;=8.5),"8 a 8,5",IF(AND(CG506&gt;8.5,CG506&lt;=9.5),"9 a 9,5",IF(CG506&gt;=10,"10","Fuera de rango")))))))))))))))))))))))</f>
        <v>-2 a -1,5</v>
      </c>
      <c r="CI506" s="11" t="n">
        <f aca="false">IF(CG506="","",IF(CG506=-2.25,"NORMA",IF(CG506&lt;=-9.5,1,IF(CG506&lt;=-8.5,2,IF(CG506&lt;=-7.5,3,IF(CG506&lt;=-6.5,4,IF(CG506&lt;=-5.5,5,IF(CG506&lt;=-4.5,6,IF(CG506&lt;=-3.5,7,IF(CG506&lt;=-2.5,8,IF(CG506&lt;=-1.5,9,IF(CG506&lt;=-0.5,10,IF(CG506&lt;=0.5,11,IF(CG506&lt;=1.5,12,IF(CG506&lt;=2.5,13,IF(CG506&lt;=3.5,14,IF(CG506&lt;=4.5,15,IF(CG506&lt;=5.5,16,IF(CG506&lt;=6.5,17,IF(CG506&lt;=7.5,18,IF(CG506&lt;=8.5,19,IF(CG506&lt;=9.5,20,IF(CG506=10,21,"Fuera de rango")))))))))))))))))))))))</f>
        <v>9</v>
      </c>
      <c r="CJ506" s="9" t="n">
        <v>0.75</v>
      </c>
      <c r="CK506" s="10" t="str">
        <f aca="false">IF(CJ506="","",IF(AND(CJ506&gt;=-6,CJ506&lt;=-5.5),"-6 a -5,5",IF(AND(CJ506&gt;-5.5,CJ506&lt;=-4.5),"-5 a -4,5",IF(AND(CJ506&gt;-4.5,CJ506&lt;=-3.5),"-4 a -3,5",IF(AND(CJ506&gt;-3.5,CJ506&lt;=-2.5),"-3 a -2,5",IF(AND(CJ506&gt;-2.5,CJ506&lt;=-1.5),"-2 a -1,5",IF(AND(CJ506&gt;-1.5,CJ506&lt;=-0.5),"-1 a -0,5",IF(AND(CJ506&gt;-0.5,CJ506&lt;=0.5),"0 a 0,5",IF(AND(CJ506&gt;0.5,CJ506&lt;=1.5),"1 a 1,5",IF(AND(CJ506&gt;1.5,CJ506&lt;2.5),"2",IF(AND(CJ506&gt;=2.5,CJ506&lt;=3),"2,5 a 3",IF(AND(CJ506&gt;3,CJ506&lt;=4),"3,5 a 4",IF(AND(CJ506&gt;4,CJ506&lt;=5),"4,5 a 5",IF(AND(CJ506&gt;5,CJ506&lt;=6),"5,5 a 6",IF(AND(CJ506&gt;6,CJ506&lt;=7),"6,5 a 7",IF(AND(CJ506&gt;7,CJ506&lt;=8),"7,5 a 8",IF(AND(CJ506&gt;8,CJ506&lt;=9.5),"8,5 a 9,5",IF(CJ506=10,"10","Fuera de rango"))))))))))))))))))</f>
        <v>1 a 1,5</v>
      </c>
      <c r="CL506" s="11" t="n">
        <f aca="false">IF(CK506="","",IF(OR(CK506="-6 a -5,5",CK506="-6 - -5,5"),1,IF(OR(CK506="-5 a -4,5",CK506="-5 - -4,5"),2,IF(OR(CK506="-4 a -3,5",CK506="-4 - -3,5"),3,IF(OR(CK506="-3 a -2,5",CK506="-3 - -2,5"),4,IF(OR(CK506="-2 a -1,5",CK506="-2 - -1,5"),5,IF(OR(CK506="-1 a -0,5",CK506="-1 - -0,5"),6,IF(OR(CK506="0 a 0,5",CK506="0 - 0,5"),7,IF(OR(CK506="1 a 1,5",CK506="1 - 1,5"),8,IF(CK506="2","NORMA",IF(OR(CK506="2,5 a 3",CK506="2,5 - 3"),9,IF(OR(CK506="3,5 a 4",CK506="3,5 - 4"),10,IF(OR(CK506="4,5 a 5",CK506="4,5 - 5"),11,IF(OR(CK506="5,5 a 6",CK506="5,5 - 6"),12,IF(OR(CK506="6,5 a 7",CK506="6,5 - 7"),13,IF(OR(CK506="7,5 a 8",CK506="7,5 - 8"),14,IF(OR(CK506="8,5 a 9",CK506="8,5 - 9,5",CK506="9 a 9,5"),15,IF(CK506="10",15,IF(OR(CK506="0,5 a 1",CK506="0,5 - 1"),7,"Fuera de rango")))))))))))))))))))</f>
        <v>8</v>
      </c>
      <c r="CN506" s="10" t="str">
        <f aca="false">IF(CM506=0,"0", " ")</f>
        <v>0</v>
      </c>
      <c r="CO506" s="10" t="str">
        <f aca="false">IF(CM506&gt;0,"EME"," ")</f>
        <v> </v>
      </c>
      <c r="CQ506" s="10" t="str">
        <f aca="false">IF(CP506&gt;0,"0", " ")</f>
        <v> </v>
      </c>
      <c r="CR506" s="10" t="str">
        <f aca="false">IF(CP506&gt;0,"EME"," ")</f>
        <v> </v>
      </c>
      <c r="CS506" s="9" t="n">
        <v>2</v>
      </c>
      <c r="CV506" s="9" t="n">
        <v>1.75</v>
      </c>
      <c r="CY506" s="9" t="n">
        <v>0</v>
      </c>
      <c r="DB506" s="9" t="n">
        <v>0</v>
      </c>
      <c r="DC506" s="11" t="str">
        <f aca="false">IF(DB506&lt;0,"2"," ")</f>
        <v> </v>
      </c>
      <c r="DD506" s="11" t="str">
        <f aca="false">IF(DB506&lt;0,"MIO"," ")</f>
        <v> </v>
      </c>
      <c r="DE506" s="9" t="n">
        <v>0</v>
      </c>
      <c r="DF506" s="10" t="str">
        <f aca="false">IF(DE506&lt;0,"3"," ")</f>
        <v> </v>
      </c>
      <c r="DG506" s="10" t="str">
        <f aca="false">IF(DE506&lt;0,"AST"," ")</f>
        <v> </v>
      </c>
      <c r="DH506" s="9" t="n">
        <v>0</v>
      </c>
      <c r="DI506" s="10" t="str">
        <f aca="false">IF(DH506&lt;0,"3"," ")</f>
        <v> </v>
      </c>
      <c r="DJ506" s="10" t="str">
        <f aca="false">IF(DH506&lt;0,"AST"," ")</f>
        <v> </v>
      </c>
      <c r="DK506" s="9" t="n">
        <v>1.75</v>
      </c>
      <c r="DL506" s="10" t="str">
        <f aca="false">IF(DK506&gt;0,"4"," ")</f>
        <v>4</v>
      </c>
      <c r="DM506" s="10" t="str">
        <f aca="false">IF(DK506&gt;0,"PRE"," ")</f>
        <v>PRE</v>
      </c>
      <c r="DN506" s="9" t="n">
        <v>1.75</v>
      </c>
      <c r="DO506" s="10" t="str">
        <f aca="false">IF(DN506&gt;0,"4"," ")</f>
        <v>4</v>
      </c>
      <c r="DP506" s="10" t="str">
        <f aca="false">IF(DN506&gt;0,"PRE"," ")</f>
        <v>PRE</v>
      </c>
      <c r="DS506" s="12" t="str">
        <f aca="false">CONCATENATE(CO506,CU506,DA506,DG506,DM506)</f>
        <v>  PRE</v>
      </c>
      <c r="DT506" s="10" t="e">
        <f aca="false" t="array" ref="DT506">_xlfn.IFS(DS506="EME    ","0", DS506=" HIP   ","1", DS506="  MIO  ","2", DS506="   AST ","3", DS506="    PRE","4", DS506="EME   PRE","5", DS506=" HIP  PRE","6", DS506=" HIP AST ","7", DS506="  MIO PRE","8", DS506="  MIOAST ","9", DS506="   ASTPRE","10",DS506=" HIP ASTPRE","11", DS506="  MIOASTPRE","12", DS506="     ","0")</f>
        <v>#N/A</v>
      </c>
      <c r="DV506" s="1" t="e">
        <f aca="false" t="array" ref="DV506">_xlfn.IFS(DU506="SI","2", DU506="NO","1")</f>
        <v>#N/A</v>
      </c>
      <c r="DX506" s="11" t="str">
        <f aca="false">IF(DW506=0,"1","2")</f>
        <v>1</v>
      </c>
      <c r="DY506" s="11" t="str">
        <f aca="false" t="array" ref="DY506">_xlfn.IFS(DW506=0,"0", DW506=0.25, "1", DW506=0.5,"2", DW506=0.75,"3", DW506=1,"4",DW506=1.25,"5", DW506=1.5,"6", DW506=1.75,"7", DW506=2,"8")</f>
        <v>0</v>
      </c>
      <c r="EA506" s="11" t="str">
        <f aca="false">IF(DZ506=0,"1","2")</f>
        <v>1</v>
      </c>
      <c r="EB506" s="11" t="str">
        <f aca="false" t="array" ref="EB506">_xlfn.IFS(DZ506=0,"0", DZ506=0.25, "1", DZ506=0.5,"2", DZ506=0.75,"3", DZ506=1,"4",DZ506=1.25,"5", DZ506=1.5,"6", DZ506=1.75,"7", DZ506=2,"8")</f>
        <v>0</v>
      </c>
      <c r="ED506" s="10" t="str">
        <f aca="false">IF(EC506=0,"1","2")</f>
        <v>1</v>
      </c>
      <c r="EE506" s="11" t="str">
        <f aca="false" t="array" ref="EE506">_xlfn.IFS(EC506=0,"0", EC506=-0.25, "1", EC506=-0.5,"2", EC506=-0.75,"3", EC506=-1,"4",EC506=-1.25,"5", EC506=-1.5,"6", EC506=-1.75,"7", EC506=-2,"8", EC506=-2.25,"9",EC506=-2.5,"10", EC506=-2.75,"11", EC506=-3,"12", EC506=-3.25,"13", EC506=-3.5,"14", EC506=-3.75,"15",EC506=-4,"16")</f>
        <v>0</v>
      </c>
      <c r="EG506" s="10" t="str">
        <f aca="false">IF(EF506=0,"1","2")</f>
        <v>1</v>
      </c>
      <c r="EH506" s="11" t="str">
        <f aca="false" t="array" ref="EH506">_xlfn.IFS(EF506=0,"0", EF506=-0.25, "1", EF506=-0.5,"2", EF506=-0.75,"3", EF506=-1,"4",EF506=-1.25,"5", EF506=-1.5,"6", EF506=-1.75,"7", EF506=-2,"8", EF506=-2.25,"9",EF506=-2.5,"10", EF506=-2.75,"11", EF506=-3,"12", EF506=-3.25,"13", EF506=-3.5,"14", EF506=-3.75,"15",EF506=-4,"16")</f>
        <v>0</v>
      </c>
      <c r="EJ506" s="11" t="str">
        <f aca="false">IF(EI506=0,"1","2")</f>
        <v>1</v>
      </c>
      <c r="EK506" s="11" t="str">
        <f aca="false" t="array" ref="EK506">_xlfn.IFS(EI506=0,"0", EI506=-0.25, "1", EI506=-0.5,"2", EI506=-0.75,"3", EI506=-1,"4",EI506=-1.25,"5", EI506=-1.5,"6", EI506=-1.75,"7", EI506=-2,"8", EI506=-2.25,"9", EI506=-2.25,"9",EI506=-2.5,"10", EI506=-2.75,"11", EI506=-3,"12", EI506=-3.25,"13", EI506=-3.5,"14", EI506=-3.75,"15",EI506=-4,"16", EI506=0.25, "17", EI506=0.5, "18")</f>
        <v>0</v>
      </c>
      <c r="EM506" s="11" t="str">
        <f aca="false">IF(EL506=0,"1","2")</f>
        <v>1</v>
      </c>
      <c r="EN506" s="11" t="str">
        <f aca="false" t="array" ref="EN506">_xlfn.IFS(EL506=0.25,"17",EL506=0.5,"18", EL506=0,"0", EL506=-0.25, "1", EL506=-0.5,"2", EL506=-0.75,"3", EL506=-1,"4",EL506=-1.25,"5", EL506=-1.5,"6", EL506=-1.75,"7", EL506=-2,"8",EL506= -2.25,"9",EL506=-2.5,"10",EL506= -2.75,"11",EL506= -3,"12",EL506= -3.25,"13",EL506= -3.5,"14",EL506= -3.75,"15",EL506=-4,"16")</f>
        <v>0</v>
      </c>
      <c r="EP506" s="11" t="str">
        <f aca="false">IF(EO506=0,"1","2")</f>
        <v>1</v>
      </c>
      <c r="EQ506" s="11" t="str">
        <f aca="false" t="array" ref="EQ506">_xlfn.IFS(EO506=0,"0", EO506=0.25, "1", EO506=0.5,"2", EO506=0.75,"3", EO506=1,"4",EO506=1.25,"5", EO506=1.5,"6", EO506=1.75,"7", EO506=2,"8", EO506=2.25,"9", EO506=2.25,"9",EO506=2.5,"10", EO506=2.75,"11", EO506=3,"12", EO506=3.25,"13", EO506=3.5,"14", EO506=3.75,"15",EO506=4,"16", EO506=-0.25, "17", bq=-0.5, "18")</f>
        <v>0</v>
      </c>
      <c r="ES506" s="11" t="str">
        <f aca="false">IF(ER506=0,"1","2")</f>
        <v>1</v>
      </c>
      <c r="ET506" s="11" t="str">
        <f aca="false" t="array" ref="ET506">_xlfn.IFS(ER506=0,"0", ER506=0.25, "1", ER506=0.5,"2", ER506=0.75,"3", ER506=1,"4",ER506=1.25,"5", ER506=1.5,"6", ER506=1.75,"7", ER506=2,"8", ER506=2.25,"9", ER506=2.25,"9",ER506=2.5,"10", ER506=2.75,"11", ER506=3,"12", ER506=3.25,"13", ER506=3.5,"14", ER506=3.75,"15",ER506=4,"16", ER506=-0.25, "17", bq=-0.5, "18")</f>
        <v>0</v>
      </c>
      <c r="EV506" s="14" t="e">
        <f aca="false">VLOOKUP(EU506,LEYENDA!$G$2:$H$8,2,TRUE())</f>
        <v>#N/A</v>
      </c>
      <c r="EW506" s="14" t="e">
        <f aca="false" t="array" ref="EW506">_xlfn.IFS(EV506="0-5","1", EV506="6-12","2", EV506="13-18","3", EV506="19-24","4", EV506="25-36","5", EV506="37-48","6", EV506="49-60","7")</f>
        <v>#N/A</v>
      </c>
    </row>
    <row r="507" customFormat="false" ht="13.5" hidden="false" customHeight="false" outlineLevel="0" collapsed="false">
      <c r="A507" s="1" t="n">
        <v>184</v>
      </c>
      <c r="B507" s="2" t="n">
        <v>1</v>
      </c>
      <c r="C507" s="33" t="n">
        <v>45665</v>
      </c>
      <c r="E507" s="5" t="str">
        <f aca="false">VLOOKUP(A507,'286'!$A$3:$J$6279,10,FALSE())</f>
        <v>LAUR, CAMILLE</v>
      </c>
      <c r="F507" s="4" t="str">
        <f aca="false">VLOOKUP(A507,'286'!$A$3:$I$1768,3,FALSE())</f>
        <v>LACA</v>
      </c>
      <c r="G507" s="6" t="n">
        <f aca="false">VLOOKUP(A507,'286'!$A$3:$I$1768,4,FALSE())</f>
        <v>35559</v>
      </c>
      <c r="H507" s="7" t="n">
        <f aca="false">YEAR(C507)-YEAR(G507)</f>
        <v>28</v>
      </c>
      <c r="I507" s="1" t="str">
        <f aca="false">VLOOKUP(H507,LEYENDA!$C$2:$D$6,2,TRUE())</f>
        <v>25-40</v>
      </c>
      <c r="J507" s="5" t="str">
        <f aca="false">VLOOKUP(A507,'286'!$A$3:$I$1768,7,FALSE())</f>
        <v>M</v>
      </c>
      <c r="K507" s="8" t="n">
        <f aca="false">VLOOKUP(A507,'286'!$A$3:$I$1768,2,FALSE())</f>
        <v>0</v>
      </c>
      <c r="L507" s="4" t="str">
        <f aca="false">VLOOKUP(A507,'286'!$A$3:$I$1768,8,FALSE())</f>
        <v>D</v>
      </c>
      <c r="M507" s="4" t="str">
        <f aca="false">VLOOKUP(A507,'286'!$A$3:$I$1768,9,FALSE())</f>
        <v>D</v>
      </c>
      <c r="N507" s="8" t="str">
        <f aca="false">IF(R507=O507, "MISMA","CONTRARIA")</f>
        <v>MISMA</v>
      </c>
      <c r="O507" s="8" t="str">
        <f aca="false" t="array" ref="O507">_xlfn.IFS(L507="D","1", L507="I","2")</f>
        <v>1</v>
      </c>
      <c r="P507" s="8" t="e">
        <f aca="false" t="array" ref="P507">_xlfn.IFS(K507="OD","1", K507="OI","2")</f>
        <v>#N/A</v>
      </c>
      <c r="Q507" s="1" t="str">
        <f aca="false" t="array" ref="Q507">_xlfn.IFS(J507="M","1", J507="H","2")</f>
        <v>1</v>
      </c>
      <c r="R507" s="8" t="str">
        <f aca="false" t="array" ref="R507">_xlfn.IFS(M507="D","1", M507="I","2")</f>
        <v>1</v>
      </c>
      <c r="S507" s="1" t="str">
        <f aca="false" t="array" ref="S507">_xlfn.IFS(N507="CONTRARIA", "1",N507= "MISMA","2")</f>
        <v>2</v>
      </c>
      <c r="T507" s="1" t="str">
        <f aca="false" t="array" ref="T507">_xlfn.IFS(I507="0-12","1", I507="13-24","2", I507="25-40","3", I507="41-60","4", I507="61-100","5")</f>
        <v>3</v>
      </c>
      <c r="U507" s="9" t="n">
        <v>-1.5</v>
      </c>
      <c r="V507" s="10" t="str">
        <f aca="false">IF(U507="","",IF(AND(U507&gt;=-9,U507&lt;=-6.5),"-9 a -6,5",IF(AND(U507&gt;=-6,U507&lt;=-3.5),"-6 a -3,5",IF(AND(U507&gt;=-3,U507&lt;=-1),"-3 a -1",IF(U507=-0.5,"-0,5",IF(AND(U507&gt;=0,U507&lt;=2.5),"0 a 2,5",IF(AND(U507&gt;=3,U507&lt;=5.5),"3 a 5,5",IF(AND(U507&gt;=6,U507&lt;=8.5),"6 a 8,5",IF(AND(U507&gt;=9,U507&lt;=20),"9 a 20","Fuera de rango")))))))))</f>
        <v>-3 a -1</v>
      </c>
      <c r="W507" s="11" t="n">
        <f aca="false">IF(V507="","",IF(V507="-9 a -6,5",2,IF(V507="-6 a -3,5",3,IF(V507="-3 a -1",4,IF(V507="-0,5","NORMA",IF(V507="0 a 2,5",5,IF(V507="3 a 5,5",6,IF(V507="6 a 8,5",7,IF(V507="9 a 20",8,"Fuera de rango")))))))))</f>
        <v>4</v>
      </c>
      <c r="X507" s="9" t="n">
        <v>0</v>
      </c>
      <c r="Y507" s="11" t="str">
        <f aca="false">IF(X507="","",IF(AND(X507&gt;=0,X507&lt;=4),"0 a 4",IF(AND(X507&gt;=4.5,X507&lt;=8.5),"4,5 a 8,5",IF(X507=9,"9",IF(AND(X507&gt;=9.5,X507&lt;=13),"9,5 a 13",IF(AND(X507&gt;=13.5,X507&lt;=20),"13,5 a 20",IF(AND(X507&gt;=20.5,X507&lt;=35),"20,5 a 35","Fuera de rango")))))))</f>
        <v>0 a 4</v>
      </c>
      <c r="Z507" s="11" t="n">
        <f aca="false">IF(Y507="","",IF(Y507="0 a 4",1,IF(Y507="4,5 a 8,5",2,IF(Y507="9","NORMA",IF(Y507="9,5 a 13",3,IF(Y507="13,5 a 20",4,IF(Y507="20,5 a 35",5,"Fuera de rango")))))))</f>
        <v>1</v>
      </c>
      <c r="AA507" s="9" t="n">
        <v>19</v>
      </c>
      <c r="AB507" s="10" t="str">
        <f aca="false">IF(AA507="","",IF(AND(AA507&gt;=0,AA507&lt;=9),"0 a 9",IF(AND(AA507&gt;=9.5,AA507&lt;=18.5),"9,5 a 18,5",IF(AA507=19,"19",IF(AND(AA507&gt;=19.5,AA507&lt;=28),"19,5 a 28",IF(AND(AA507&gt;=28.5,AA507&lt;=40),"28,5 a 40","Fuera de rango"))))))</f>
        <v>19</v>
      </c>
      <c r="AC507" s="11" t="str">
        <f aca="false" t="array" ref="AC507">_xlfn.IFS(AB507="","",AB507="0 a 9",1,AB507="9,5 a 18,5",2,AB507="19","NORMA",AB507="19,5 a 28",3,AB507="28,5 a 40",4,TRUE(),"Fuera de rango")</f>
        <v>NORMA</v>
      </c>
      <c r="AD507" s="9" t="n">
        <v>11</v>
      </c>
      <c r="AE507" s="10" t="str">
        <f aca="false">IF(AD507="","",IF(AND(AD507&gt;=-10,AD507&lt;=0),"De -10 a 0",IF(AND(AD507&gt;=0.5,AD507&lt;=9.5),"0,5 a 9,5",IF(AD507=10,"10",IF(AND(AD507&gt;=10.5,AD507&lt;=20),"10,5 a 20",IF(AND(AD507&gt;=20.5,AD507&lt;=40),"20,5 a 40","Fuera de rango"))))))</f>
        <v>10,5 a 20</v>
      </c>
      <c r="AF507" s="12" t="n">
        <f aca="false">IF(AD507="","",IF(AND(AD507&gt;=-10,AD507&lt;=0),1,IF(AND(AD507&gt;=0.5,AD507&lt;=9.5),2,IF(AD507=10,"NORMA",IF(AND(AD507&gt;=10.5,AD507&lt;=20),3,IF(AND(AD507&gt;=20.5,AD507&lt;=40),4,""))))))</f>
        <v>3</v>
      </c>
      <c r="AG507" s="9" t="n">
        <v>12</v>
      </c>
      <c r="AH507" s="10" t="str">
        <f aca="false">IF(AG507="","",IF(AND(AG507&gt;=0,AG507&lt;=4),"0 a 4",IF(AND(AG507&gt;=4.5,AG507&lt;=8.5),"4,5 a 8,5",IF(AG507=9,"9",IF(AND(AG507&gt;=9.5,AG507&lt;=13),"9,5 a 13",IF(AND(AG507&gt;=13.5,AG507&lt;=25),"13,5 a 25","Fuera de rango"))))))</f>
        <v>9,5 a 13</v>
      </c>
      <c r="AI507" s="10" t="n">
        <f aca="false">IF(AH507="","",IF(AH507="0 a 4",1,IF(AH507="4,5 a 8,5",2,IF(AH507="9","NORMA",IF(AH507="9,5 a 13",3,IF(AH507="13,5 a 25",4,""))))))</f>
        <v>3</v>
      </c>
      <c r="AJ507" s="9" t="n">
        <v>8</v>
      </c>
      <c r="AK507" s="10" t="str">
        <f aca="false">IF(AJ507="","",IF(AND(AJ507&gt;=-15,AJ507&lt;=-10.5),"-15 a -10,5",IF(AND(AJ507&gt;=-10,AJ507&lt;=-4),"-10 a -4",IF(AND(AJ507&gt;=-4.5,AJ507&lt;=0),"-4,5 a 0",IF(AND(AJ507&gt;=0.5,AJ507&lt;=4.5),"0,5 a 4,5",IF(AJ507=5,"5",IF(AND(AJ507&gt;=5.5,AJ507&lt;=10),"5,5 a 10",IF(AND(AJ507&gt;=10.5,AJ507&lt;=20),"10,5 a 20","Fuera de rango"))))))))</f>
        <v>5,5 a 10</v>
      </c>
      <c r="AL507" s="11" t="n">
        <f aca="false">IF(AK507="","",IF(AK507="-15 a -10,5",1,IF(AK507="-10 a -4",2,IF(AK507="-4,5 a 0",3,IF(AK507="0,5 a 4,5",4,IF(AK507="5","NORMA",IF(AK507="5,5 a 10",5,IF(AK507="10,5 a 20",6,"Error"))))))))</f>
        <v>5</v>
      </c>
      <c r="AM507" s="9" t="n">
        <v>0</v>
      </c>
      <c r="AN507" s="10" t="str">
        <f aca="false">IF(AM507="","",IF(AND(AM507&gt;=-7.5,AM507&lt;=-5.5),"-7,5 a -5,5",IF(AND(AM507&gt;=-5,AM507&lt;=-3),"-5 a -3",IF(AND(AM507&gt;=-2.5,AM507&lt;=-0.5),"-2,5 a -0,5",IF(AM507=0,"0,00",IF(AND(AM507&gt;=0.5,AM507&lt;=2.5),"0,5 a 2,5",IF(AND(AM507&gt;=3,AM507&lt;=5),"3 a 5",IF(AND(AM507&gt;=5.5,AM507&lt;=7.5),"5,5 a 7,5",IF(AND(AM507&gt;=8,AM507&lt;=10),"8 a 10","Fuera de rango")))))))))</f>
        <v>0,00</v>
      </c>
      <c r="AO507" s="11" t="str">
        <f aca="false">IF(AN507="","",IF(AN507="-7,5 a -5,5",1,IF(AN507="-5 a -3",2,IF(AN507="-2,5 a -0,5",3,IF(AN507="0,00","NORMA",IF(AN507="0,5 a 2,5",4,IF(AN507="3 a 5",5,IF(AN507="5,5 a 7,5",6,IF(AN507="8 a 10",7,"Error")))))))))</f>
        <v>NORMA</v>
      </c>
      <c r="AP507" s="9" t="n">
        <v>-1.5</v>
      </c>
      <c r="AQ507" s="10" t="str">
        <f aca="false">IF(AP507="","",IF(AND(AP507&gt;=-20,AP507&lt;=-9.5),"-20 a -9,5",IF(AND(AP507&gt;=-9,AP507&lt;=-6.5),"-9 a -6,5",IF(AP507=-6,"-6",IF(AND(AP507&gt;=-5.5,AP507&lt;=-3),"-5,5 a -3",IF(AND(AP507&gt;=-2.5,AP507&lt;=0),"-2,5 a 0",IF(AND(AP507&gt;=0.5,AP507&lt;=3),"0,5 a 3",IF(AND(AP507&gt;=3.5,AP507&lt;=6),"3,5 a 6",IF(AND(AP507&gt;=6.5,AP507&lt;=9),"6,5 a 9",IF(AND(AP507&gt;=9.5,AP507&lt;=20),"9,5 a 20","Fuera de rango"))))))))))</f>
        <v>-2,5 a 0</v>
      </c>
      <c r="AR507" s="11" t="n">
        <f aca="false">IF(AQ507="","",IF(AQ507="-20 a -9,5",1,IF(AQ507="-9 a -6,5",2,IF(AQ507="-6","NORMA",IF(AQ507="-5,5 a -3",3,IF(AQ507="-2,5 a 0",4,IF(AQ507="0,5 a 3",5,IF(AQ507="3,5 a 6",6,IF(AQ507="6,5 a 9",7,IF(AQ507="9,5 a 20",8,""))))))))))</f>
        <v>4</v>
      </c>
      <c r="AS507" s="9" t="n">
        <v>0</v>
      </c>
      <c r="AT507" s="10" t="str">
        <f aca="false">IF(AS507="","",IF(AND(AS507&gt;=-16,AS507&lt;=-14),"-16 a -14",IF(AND(AS507&gt;=-13.5,AS507&lt;=-11.5),"-13,5 a -11,5",IF(AND(AS507&gt;=-11,AS507&lt;=-9),"-11 a -9",IF(AND(AS507&gt;=-8.5,AS507&lt;=-6.5),"-8,5 a -6,5",IF(AND(AS507&gt;=-6,AS507&lt;=-4),"-6 a -4",IF(AND(AS507&gt;=-3.5,AS507&lt;=-1.5),"-3,5 a -1,5",IF(AND(AS507&gt;=-1,AS507&lt;=1),"-1 a 1",IF(AND(AS507&gt;=1.5,AS507&lt;=3.5),"1,5 a 3,5",IF(AND(AS507&gt;=4,AS507&lt;=6),"4 a 6",IF(AND(AS507&gt;=6.5,AS507&lt;=8.5),"6,5 a 8,5",IF(AND(AS507&gt;=9,AS507&lt;=11),"9 a 11",IF(AND(AS507&gt;=11.5,AS507&lt;=13.5),"11,5 a 13,5",IF(AND(AS507&gt;=14,AS507&lt;=16),"14 a 16",IF(AND(AS507&gt;=16.5,AS507&lt;=18.5),"16,5 a 18,5",IF(AND(AS507&gt;=19,AS507&lt;=21),"19 a 21","Fuera de rango"))))))))))))))))</f>
        <v>-1 a 1</v>
      </c>
      <c r="AU507" s="11" t="n">
        <f aca="false" t="array" ref="AU507">IF(AT507="","",_xlfn.IFS(AT507="-16 a -14",1,AT507="-13,5 a -11,5",2,AT507="-11 a -9",3,AT507="-8,5 a -6,5",4,AT507="-6 a -4",5,AT507="-3,5 a -1,5",6,AT507="-1 a 1",7,AT507="1,5 a 3,5",8,AT507="4 a 6","NORMA",AT507="6,5 a 8,5",9,AT507="9 a 11",10,AT507="11,5 a 13,5",11,AT507="14 a 16",12,AT507="16,5 a 18,5",13,AT507="19 a 21",14,TRUE(),""))</f>
        <v>7</v>
      </c>
      <c r="AV507" s="9" t="n">
        <v>1.5</v>
      </c>
      <c r="AW507" s="10" t="str">
        <f aca="false">IF(AV507="","",IF(AND(AV507&gt;=-1,AV507&lt;=-0.5),"-1 a -0,5",IF(AND(AV507&gt;-0.5,AV507&lt;=0),"De -0,5 a 0",IF(AND(AV507&gt;=0.25,AV507&lt;=0.75),"0,25 a 0,75",IF(AND(AV507&gt;=1,AV507&lt;=1.5),"1 a 1,5",IF(AND(AV507&gt;=1.75,AV507&lt;=2.25),"1,75 a 2,25",IF(AND(AV507&gt;=2.5,AV507&lt;=3),"2,5 a 3",IF(AND(AV507&gt;=3.25,AV507&lt;=3.75),"3,25 a 3,75","Fuera de rango"))))))))</f>
        <v>1 a 1,5</v>
      </c>
      <c r="AX507" s="10" t="n">
        <f aca="false">IF(AW507="","",IF(OR(AW507="-1 a -0,5",AW507="-1 a -0.5"),1,IF(OR(AW507="De -0,5 a 0",AW507="-0,5 a 0",AW507="De -0.5 a 0"),2,IF(OR(AW507="0,25 a 0,75",AW507="0.25 a 0.75"),"NORMA",IF(OR(AW507="1 a 1,5",AW507="1 a 1.5"),3,IF(OR(AW507="1,75 a 2,25",AW507="1.75 a 2.25"),4,IF(OR(AW507="2,5 a 3",AW507="2.5 a 3"),5,IF(OR(AW507="3,25 a 3,75",AW507="3.25 a 3.75"),6,""))))))))</f>
        <v>3</v>
      </c>
      <c r="AY507" s="9" t="n">
        <v>-4</v>
      </c>
      <c r="AZ507" s="10" t="str">
        <f aca="false">IF(AY507="","",IF(AND(AY507&gt;=-20,AY507&lt;=-9.5),"-20 a -9,5",IF(AND(AY507&gt;=-9,AY507&lt;=-6.5),"-9 a -6,5",IF(AY507=-6,"-6",IF(AND(AY507&gt;=-5.5,AY507&lt;=-3),"-5,5 a -3",IF(AND(AY507&gt;=-2.5,AY507&lt;=0),"-2,5 a 0",IF(AND(AY507&gt;=0.5,AY507&lt;=3),"0,5 a 3",IF(AND(AY507&gt;=3.5,AY507&lt;=6),"3,5 a 6","Fuera de rango"))))))))</f>
        <v>-5,5 a -3</v>
      </c>
      <c r="BA507" s="11" t="n">
        <f aca="false">IF(AZ507="","",IF(AZ507="-20 a -9,5",1,IF(AZ507="-9 a -6,5",2,IF(AZ507="-6","NORMA",IF(AZ507="-5,5 a -3",3,IF(AZ507="-2,5 a 0",4,IF(AZ507="0,5 a 3",5,IF(AZ507="3,5 a 6",6,""))))))))</f>
        <v>3</v>
      </c>
      <c r="BB507" s="9" t="n">
        <v>0</v>
      </c>
      <c r="BC507" s="10" t="str">
        <f aca="false" t="array" ref="BC507">IF(BB507="","",_xlfn.IFS(AND(BB507&gt;=0,BB507&lt;=2),"0 a 2",AND(BB507&gt;=2.5,BB507&lt;=4.5),"2,5 a 4,5",AND(BB507&gt;=5,BB507&lt;=7),"5 a 7",AND(BB507&gt;=7.5,BB507&lt;=9.5),"7,5 a 9,5",AND(BB507&gt;=10,BB507&lt;=12),"10 a 12",AND(BB507&gt;=12.5,BB507&lt;=14.5),"12,5 a 14,5",BB507=15,"15",AND(BB507&gt;=15.5,BB507&lt;=17.5),"15,5 a 17,5",AND(BB507&gt;=18,BB507&lt;=20),"18 a 20",AND(BB507&gt;=20.5,BB507&lt;=22.5),"20,5 a 22,5",AND(BB507&gt;=23,BB507&lt;=25),"23 a 25",TRUE(),"Fuera de rango"))</f>
        <v>0 a 2</v>
      </c>
      <c r="BD507" s="11" t="n">
        <f aca="false" t="array" ref="BD507">IF(BC507="","",_xlfn.IFS(BC507="0 a 2",1,BC507="2,5 a 4,5",2,BC507="5 a 7",3,BC507="7,5 a 9,5",4,BC507="10 a 12",5,BC507="12,5 a 14,5",6,BC507="15","NORMA",BC507="15,5 a 17,5",7,BC507="18 a 20",8,BC507="20,5 a 22,5",9,BC507="23 a 25",10,TRUE(),"Fuera de rango"))</f>
        <v>1</v>
      </c>
      <c r="BE507" s="9" t="n">
        <v>22</v>
      </c>
      <c r="BF507" s="10" t="str">
        <f aca="false">IF(BE507="","",IF(AND(BE507&gt;=-20,BE507&lt;=-10),"-20 a -10",IF(AND(BE507&gt;=-9.5,BE507&lt;=0.5),"-9,5 a 0,5",IF(AND(BE507&gt;=1,BE507&lt;=11),"1 a 11",IF(AND(BE507&gt;=11.5,BE507&lt;=20.5),"11,5 a 20,5",IF(BE507=21,"21",IF(AND(BE507&gt;=21.5,BE507&lt;=31.5),"21,5 a 31,5",IF(AND(BE507&gt;=32,BE507&lt;=42),"32 a 42","Fuera de rango"))))))))</f>
        <v>21,5 a 31,5</v>
      </c>
      <c r="BG507" s="11" t="n">
        <f aca="false">IF(BF507="","",IF(BF507="-20 a -10",1,IF(BF507="-9,5 a 0,5",2,IF(BF507="1 a 11",3,IF(BF507="11,5 a 20,5",4,IF(BF507="21","NORMA",IF(BF507="21,5 a 31,5",5,IF(BF507="32 a 42",6,""))))))))</f>
        <v>5</v>
      </c>
      <c r="BH507" s="9" t="n">
        <v>14</v>
      </c>
      <c r="BI507" s="10" t="str">
        <f aca="false">IF(BH507="","",IF(AND(BH507&gt;=-20,BH507&lt;=-15),"-20 a -15",IF(AND(BH507&gt;=-14.5,BH507&lt;=-9.5),"-14,5 a -9,5",IF(AND(BH507&gt;=-9,BH507&lt;=-4),"-9 a -4",IF(AND(BH507&gt;=-3.5,BH507&lt;=2.5),"-3,5 a 2,5",IF(AND(BH507&gt;=3,BH507&lt;=8),"3 a 8",IF(AND(BH507&gt;=8.5,BH507&lt;=14.5),"8,5 a 14,5",IF(BH507=15,"15",IF(AND(BH507&gt;=15.5,BH507&lt;=20.5),"15,5 a 20,5",IF(AND(BH507&gt;=21,BH507&lt;=26),"21 a 26","Fuera de rango"))))))))))</f>
        <v>8,5 a 14,5</v>
      </c>
      <c r="BJ507" s="11" t="n">
        <f aca="false">IF(BI507="","",IF(BI507="-20 a -15",1,IF(BI507="-14,5 a -9,5",2,IF(BI507="-9 a -4",3,IF(BI507="-3,5 a 2,5",4,IF(BI507="3 a 8",5,IF(BI507="8,5 a 14,5",6,IF(BI507="15","NORMA",IF(BI507="15,5 a 20,5",7,IF(BI507="21 a 26",8,IF(BI507="26,5 a 31,5",9,"")))))))))))</f>
        <v>6</v>
      </c>
      <c r="BK507" s="9" t="n">
        <v>0</v>
      </c>
      <c r="BL507" s="10" t="str">
        <f aca="false">IF(BK507="","",IF(AND(BK507&gt;=0,BK507&lt;=2),"0 - 2",IF(AND(BK507&gt;=2.5,BK507&lt;=4.5),"2,5 - 4,5",IF(AND(BK507&gt;=5,BK507&lt;=7),"5 - 7",IF(AND(BK507&gt;=7.5,BK507&lt;=9.5),"7,5 - 9,5",IF(AND(BK507&gt;=10,BK507&lt;=12),"10 - 12",IF(AND(BK507&gt;=12.5,BK507&lt;=13.5),"12,5 - 13,5",IF(BK507=14,"14",IF(AND(BK507&gt;=14.5,BK507&lt;=16.5),"14,5 - 16,5",IF(AND(BK507&gt;=17,BK507&lt;=19),"17 - 19",IF(AND(BK507&gt;=19.5,BK507&lt;=21.5),"19,5 - 21,5",IF(AND(BK507&gt;=22,BK507&lt;=24),"22 - 24",IF(AND(BK507&gt;=24.5,BK507&lt;=26.5),"24,5 - 26,5",IF(AND(BK507&gt;=27,BK507&lt;=29),"27 - 29",IF(AND(BK507&gt;=29.5,BK507&lt;=30),"29,5 - 30","Fuera de rango")))))))))))))))</f>
        <v>0 - 2</v>
      </c>
      <c r="BM507" s="11" t="n">
        <f aca="false">IF(BL507="","",IF(BL507="0 - 2",1,IF(BL507="2,5 - 4,5",2,IF(BL507="5 - 7",3,IF(BL507="7,5 - 9,5",4,IF(BL507="10 - 12",5,IF(BL507="12,5 - 13,5",6,IF(BL507="14","NORMA",IF(BL507="14,5 - 16,5",7,IF(BL507="17 - 19",8,IF(BL507="19,5 - 21,5",9,IF(BL507="22 - 24",10,IF(BL507="24,5 - 26,5",11,IF(BL507="27 - 29",12,IF(BL507="29,5 - 30",13,"")))))))))))))))</f>
        <v>1</v>
      </c>
      <c r="BN507" s="9" t="n">
        <v>20</v>
      </c>
      <c r="BO507" s="11" t="str">
        <f aca="false">IF(BN507="","",IF(AND(BN507&gt;=-20,BN507&lt;=-10),"-20 a -10",IF(AND(BN507&gt;=-9.5,BN507&lt;=0.5),"-9,5 a 0,5",IF(AND(BN507&gt;=1,BN507&lt;=11),"1 a 11",IF(AND(BN507&gt;=11.5,BN507&lt;=21.5),"11,5 a 21,5",IF(BN507=22,"22",IF(AND(BN507&gt;=22.5,BN507&lt;=32.5),"22,5 a 32,5",IF(AND(BN507&gt;=33,BN507&lt;=43),"33 a 43","Fuera de rango"))))))))</f>
        <v>11,5 a 21,5</v>
      </c>
      <c r="BP507" s="11" t="n">
        <f aca="false">IF(BO507="","",IF(BO507="-20 a -10",1,IF(BO507="-9,5 a 0,5",2,IF(BO507="1 a 11",3,IF(BO507="11,5 a 21,5",4,IF(BO507="22","NORMA",IF(BO507="22,5 a 32,5",5,IF(BO507="33 a 43",6,""))))))))</f>
        <v>4</v>
      </c>
      <c r="BQ507" s="9" t="n">
        <v>9</v>
      </c>
      <c r="BR507" s="10" t="str">
        <f aca="false">IF(BQ507="","",IF(AND(BQ507&gt;=-20,BQ507&lt;=-15),"-20 a -15",IF(AND(BQ507&gt;=-14.5,BQ507&lt;=-9.5),"-14,5 a -9,5",IF(AND(BQ507&gt;=-9,BQ507&lt;=-4),"-9 a -4",IF(AND(BQ507&gt;=-3.5,BQ507&lt;=2.5),"-3,5 a 2,5",IF(AND(BQ507&gt;=3,BQ507&lt;=8),"3 a 8",IF(AND(BQ507&gt;=8.5,BQ507&lt;=13.5),"8,5 a 13,5",IF(AND(BQ507&gt;=14,BQ507&lt;=17.5),"14 a 17,5",IF(BQ507=18,"18",IF(AND(BQ507&gt;=18.5,BQ507&lt;=23.5),"18,5 a 23,5",IF(AND(BQ507&gt;=24,BQ507&lt;=29),"24 a 29",IF(AND(BQ507&gt;=29.5,BQ507&lt;=34.5),"29,5 a 34,5",IF(AND(BQ507&gt;=35,BQ507&lt;=40),"35 a 40","Fuera de rango")))))))))))))</f>
        <v>8,5 a 13,5</v>
      </c>
      <c r="BS507" s="11" t="n">
        <f aca="false">IF(BR507="","",IF(BR507="-20 a -15",1,IF(BR507="-14,5 a -9,5",2,IF(BR507="-9 a -4",3,IF(BR507="-3,5 a 2,5",4,IF(BR507="3 a 8",5,IF(BR507="8,5 a 13,5",6,IF(BR507="14 a 17,5",7,IF(BR507="18","NORMA",IF(BR507="18,5 a 23,5",8,IF(BR507="24 a 29",9,IF(BR507="29,5 a 34,5",10,IF(BR507="35 a 40",11,"")))))))))))))</f>
        <v>6</v>
      </c>
      <c r="BT507" s="9" t="n">
        <v>0</v>
      </c>
      <c r="BU507" s="10" t="str">
        <f aca="false">IF(BT507="","",IF(AND(BT507&gt;=-20,BT507&lt;=-18),"-20 a -18",IF(AND(BT507&gt;=-17.5,BT507&lt;=-15.5),"-17,5 a -15,5",IF(AND(BT507&gt;=-15,BT507&lt;=-13),"-15 a -13",IF(AND(BT507&gt;=-12.5,BT507&lt;=-10.5),"-12,5 a -10,5",IF(AND(BT507&gt;=-10,BT507&lt;=-8),"-10 a -8",IF(AND(BT507&gt;=-7.5,BT507&lt;=-5.5),"-7,5 a -5,5",IF(AND(BT507&gt;=-5,BT507&lt;=-3),"-5 a -3",IF(AND(BT507&gt;=-2.5,BT507&lt;=-0.5),"-2,5 a -0,5",IF(BT507=0,"0",IF(AND(BT507&gt;=0.5,BT507&lt;=2.5),"0,5 a 2,5",IF(AND(BT507&gt;=3,BT507&lt;=5),"3 a 5",IF(AND(BT507&gt;=5.5,BT507&lt;=7.5),"5,5 a 7,5",IF(AND(BT507&gt;=8,BT507&lt;=10),"8 a 10",IF(AND(BT507&gt;=10.5,BT507&lt;=12.5),"10,5 a 12,5",IF(AND(BT507&gt;=13,BT507&lt;=15),"13 a 15",IF(AND(BT507&gt;=15.5,BT507&lt;=17.5),"15,5 a 17,5",IF(AND(BT507&gt;=18,BT507&lt;=20),"18 a 20","Fuera de rango"))))))))))))))))))</f>
        <v>0</v>
      </c>
      <c r="BV507" s="11" t="str">
        <f aca="false">IF(BT507="","",IF(BT507=0,"NORMA",IF(AND(BT507&gt;=-20,BT507&lt;=-18),2,IF(AND(BT507&gt;=-17.5,BT507&lt;=-15.5),2,IF(AND(BT507&gt;=-15,BT507&lt;=-13),3,IF(AND(BT507&gt;=-12.5,BT507&lt;=-10.5),4,IF(AND(BT507&gt;=-10,BT507&lt;=-8),5,IF(AND(BT507&gt;=-7.5,BT507&lt;=-5.5),6,IF(AND(BT507&gt;=-5,BT507&lt;=-3),7,IF(AND(BT507&gt;=-2.5,BT507&lt;=-0.5),8,IF(AND(BT507&gt;=0.5,BT507&lt;=2.5),9,IF(AND(BT507&gt;=3,BT507&lt;=5),10,IF(AND(BT507&gt;=5.5,BT507&lt;=7.5),11,IF(AND(BT507&gt;=8,BT507&lt;=10),12,IF(AND(BT507&gt;=10.5,BT507&lt;=12.5),13,IF(AND(BT507&gt;=13,BT507&lt;=15),14,IF(AND(BT507&gt;=15.5,BT507&lt;=17.5),15,IF(AND(BT507&gt;=18,BT507&lt;=20),16,"Fuera de rango"))))))))))))))))))</f>
        <v>NORMA</v>
      </c>
      <c r="BW507" s="9" t="n">
        <v>-9.75</v>
      </c>
      <c r="BX507" s="10" t="n">
        <f aca="false">18.5- (0.3*H507)</f>
        <v>10.1</v>
      </c>
      <c r="BY507" s="10" t="n">
        <f aca="false">(BW507)-(BX507)</f>
        <v>-19.85</v>
      </c>
      <c r="BZ507" s="10" t="str">
        <f aca="false">IF(BY507="","",IF(BY507&lt;-27.5,"De -30 a -28",IF(BY507&lt;-25,"De -27,5 a -25,5",IF(BY507&lt;-22.5,"De -25 a -23",IF(BY507&lt;-20,"De -22,5 a -20,5",IF(BY507&lt;-17.5,"De -20 a -18",IF(BY507&lt;-15,"De -17,5 a -15,5",IF(BY507&lt;-12.5,"De -15 a -13",IF(BY507&lt;-10,"De -12,5 a -10,5",IF(BY507&lt;-7.5,"De -10 a -8",IF(BY507&lt;-5,"De -7,5 a -5,5",IF(BY507&lt;-2.5,"De -5 a -3",IF(BY507&lt;0,"De -2,5 a -0,5",IF(BY507&lt;2.5,"De 0 a 2",IF(BY507&lt;5,"De 2,5 a 4,5",IF(BY507&lt;7.5,"De 5 a 7",IF(BY507&lt;10,"De 7,5 a 9,5",IF(BY507&lt;12.5,"De 10 a 12",IF(BY507&lt;15,"De 12,5 a 14,5",IF(BY507&lt;17.5,"De 15 a 17",IF(BY507&lt;20,"De 17,5 a 19,5",IF(BY507&lt;22.5,"De 20 a 22",IF(BY507&lt;25,"De 22,5 a 24,5",IF(BY507&lt;27.5,"De 25 a 27","De 27,5 a 30"))))))))))))))))))))))))</f>
        <v>De -20 a -18</v>
      </c>
      <c r="CA507" s="12" t="n">
        <f aca="false">IF(BY507="","",IF(BY507&lt;=-28,1,IF(BY507&lt;=-25.5,2,IF(BY507&lt;=-23,3,IF(BY507&lt;=-20.5,4,IF(BY507&lt;=-18,5,IF(BY507&lt;=-15.5,6,IF(BY507&lt;=-13,7,IF(BY507&lt;=-10.5,8,IF(BY507&lt;=-8,9,IF(BY507&lt;=-5.5,10,IF(BY507&lt;=-3,11,IF(BY507&lt;=-0.5,12,IF(BY507&lt;=2,13,IF(BY507&lt;=4.5,14,IF(BY507&lt;=7,15,IF(BY507&lt;=9.5,16,IF(BY507&lt;=12,17,IF(BY507&lt;=14.5,18,IF(BY507&lt;=17,19,IF(BY507&lt;=19.5,20,IF(BY507&lt;=22,21,IF(BY507&lt;=24.5,22,IF(BY507&lt;=27,23,IF(BY507&lt;=30,24,"Fuera de rango")))))))))))))))))))))))))</f>
        <v>5</v>
      </c>
      <c r="CB507" s="9" t="n">
        <v>-7.5</v>
      </c>
      <c r="CC507" s="10" t="n">
        <f aca="false">18.5- (0.3*H507)</f>
        <v>10.1</v>
      </c>
      <c r="CD507" s="10" t="n">
        <f aca="false">(CB507)-(CC507)</f>
        <v>-17.6</v>
      </c>
      <c r="CE507" s="10" t="str">
        <f aca="false">IF(CD507="","",IF(CD507&lt;-27.5,"De -30 a -28",IF(CD507&lt;-25,"De -27,5 a -25,5",IF(CD507&lt;-22.5,"De -25 a -23",IF(CD507&lt;-20,"De -22,5 a -20,5",IF(CD507&lt;-17.5,"De -20 a -18",IF(CD507&lt;-15,"De -17,5 a -15,5",IF(CD507&lt;-12.5,"De -15 a -13",IF(CD507&lt;-10,"De -12,5 a -10,5",IF(CD507&lt;-7.5,"De -10 a -8",IF(CD507&lt;-5,"De -7,5 a -5,5",IF(CD507&lt;-2.5,"De -5 a -3",IF(CD507&lt;0,"De -2,5 a -0,5",IF(CD507&lt;=2,"De 0 a 2",IF(CD507&lt;=4.5,"De 2,5 a 4,5",IF(CD507&lt;=7,"De 5 a 7",IF(CD507&lt;=9.5,"De 7,5 a 9,5",IF(CD507&lt;=12,"De 10 a 12",IF(CD507&lt;=14.5,"De 12,5 a 14,5",IF(CD507&lt;=17,"De 15 a 17",IF(CD507&lt;=19.5,"De 17,5 a 19,5",IF(CD507&lt;=22,"De 20 a 22",IF(CD507&lt;=24.5,"De 22,5 a 24,5",IF(CD507&lt;=27,"De 25 a 27","De 27,5 a 30"))))))))))))))))))))))))</f>
        <v>De -20 a -18</v>
      </c>
      <c r="CF507" s="12" t="n">
        <f aca="false">IF(CD507="","",IF(CD507&lt;-27.5,1,IF(CD507&lt;-25,2,IF(CD507&lt;-22.5,3,IF(CD507&lt;-20,4,IF(CD507&lt;-17.5,5,IF(CD507&lt;-15,6,IF(CD507&lt;-12.5,7,IF(CD507&lt;-10,8,IF(CD507&lt;-7.5,9,IF(CD507&lt;-5,10,IF(CD507&lt;-2.5,11,IF(CD507&lt;0,12,IF(CD507&lt;2.5,13,IF(CD507&lt;5,14,IF(CD507&lt;7.5,15,IF(CD507&lt;10,16,IF(CD507&lt;12.5,17,IF(CD507&lt;15,18,IF(CD507&lt;17.5,19,IF(CD507&lt;20,20,IF(CD507&lt;22.5,21,IF(CD507&lt;25,22,IF(CD507&lt;27.5,23,24))))))))))))))))))))))))</f>
        <v>5</v>
      </c>
      <c r="CG507" s="9" t="n">
        <v>-4.25</v>
      </c>
      <c r="CH507" s="10" t="str">
        <f aca="false">IF(CG507="","",IF(AND(CG507&gt;=-10,CG507&lt;=-9.5),"-10 a -9,5",IF(AND(CG507&gt;-9.5,CG507&lt;=-8.5),"-9 a -8,5",IF(AND(CG507&gt;-8.5,CG507&lt;=-7.5),"-8 a -7,5",IF(AND(CG507&gt;-7.5,CG507&lt;=-6.5),"-7 a -6,5",IF(AND(CG507&gt;-6.5,CG507&lt;=-5.5),"-6 a -5,5",IF(AND(CG507&gt;-5.5,CG507&lt;=-4.5),"-5 a -4,5",IF(AND(CG507&gt;-4.5,CG507&lt;=-3.5),"-4 a -3,5",IF(AND(CG507&gt;-3.5,CG507&lt;=-2.5),"-3 a -2,5",IF(CG507=-2.25,"-2,25",IF(AND(CG507&gt;-2.5,CG507&lt;=-1.5),"-2 a -1,5",IF(AND(CG507&gt;-1.5,CG507&lt;=-0.5),"-1 a -0,5",IF(AND(CG507&gt;-0.5,CG507&lt;=0.5),"0 a 0,5",IF(AND(CG507&gt;0.5,CG507&lt;=1.5),"1 a 1,5",IF(AND(CG507&gt;1.5,CG507&lt;=2.5),"2 a 2,5",IF(AND(CG507&gt;2.5,CG507&lt;=3.5),"3 a 3,5",IF(AND(CG507&gt;3.5,CG507&lt;=4.5),"4 a 4,5",IF(AND(CG507&gt;4.5,CG507&lt;=5.5),"5 a 5,5",IF(AND(CG507&gt;5.5,CG507&lt;=6.5),"6 a 6,5",IF(AND(CG507&gt;6.5,CG507&lt;=7.5),"7 a 7,5",IF(AND(CG507&gt;7.5,CG507&lt;=8.5),"8 a 8,5",IF(AND(CG507&gt;8.5,CG507&lt;=9.5),"9 a 9,5",IF(CG507&gt;=10,"10","Fuera de rango")))))))))))))))))))))))</f>
        <v>-4 a -3,5</v>
      </c>
      <c r="CI507" s="11" t="n">
        <f aca="false">IF(CG507="","",IF(CG507=-2.25,"NORMA",IF(CG507&lt;=-9.5,1,IF(CG507&lt;=-8.5,2,IF(CG507&lt;=-7.5,3,IF(CG507&lt;=-6.5,4,IF(CG507&lt;=-5.5,5,IF(CG507&lt;=-4.5,6,IF(CG507&lt;=-3.5,7,IF(CG507&lt;=-2.5,8,IF(CG507&lt;=-1.5,9,IF(CG507&lt;=-0.5,10,IF(CG507&lt;=0.5,11,IF(CG507&lt;=1.5,12,IF(CG507&lt;=2.5,13,IF(CG507&lt;=3.5,14,IF(CG507&lt;=4.5,15,IF(CG507&lt;=5.5,16,IF(CG507&lt;=6.5,17,IF(CG507&lt;=7.5,18,IF(CG507&lt;=8.5,19,IF(CG507&lt;=9.5,20,IF(CG507=10,21,"Fuera de rango")))))))))))))))))))))))</f>
        <v>7</v>
      </c>
      <c r="CJ507" s="9" t="n">
        <v>2</v>
      </c>
      <c r="CK507" s="10" t="str">
        <f aca="false">IF(CJ507="","",IF(AND(CJ507&gt;=-6,CJ507&lt;=-5.5),"-6 a -5,5",IF(AND(CJ507&gt;-5.5,CJ507&lt;=-4.5),"-5 a -4,5",IF(AND(CJ507&gt;-4.5,CJ507&lt;=-3.5),"-4 a -3,5",IF(AND(CJ507&gt;-3.5,CJ507&lt;=-2.5),"-3 a -2,5",IF(AND(CJ507&gt;-2.5,CJ507&lt;=-1.5),"-2 a -1,5",IF(AND(CJ507&gt;-1.5,CJ507&lt;=-0.5),"-1 a -0,5",IF(AND(CJ507&gt;-0.5,CJ507&lt;=0.5),"0 a 0,5",IF(AND(CJ507&gt;0.5,CJ507&lt;=1.5),"1 a 1,5",IF(AND(CJ507&gt;1.5,CJ507&lt;2.5),"2",IF(AND(CJ507&gt;=2.5,CJ507&lt;=3),"2,5 a 3",IF(AND(CJ507&gt;3,CJ507&lt;=4),"3,5 a 4",IF(AND(CJ507&gt;4,CJ507&lt;=5),"4,5 a 5",IF(AND(CJ507&gt;5,CJ507&lt;=6),"5,5 a 6",IF(AND(CJ507&gt;6,CJ507&lt;=7),"6,5 a 7",IF(AND(CJ507&gt;7,CJ507&lt;=8),"7,5 a 8",IF(AND(CJ507&gt;8,CJ507&lt;=9.5),"8,5 a 9,5",IF(CJ507=10,"10","Fuera de rango"))))))))))))))))))</f>
        <v>2</v>
      </c>
      <c r="CL507" s="11" t="str">
        <f aca="false">IF(CK507="","",IF(OR(CK507="-6 a -5,5",CK507="-6 - -5,5"),1,IF(OR(CK507="-5 a -4,5",CK507="-5 - -4,5"),2,IF(OR(CK507="-4 a -3,5",CK507="-4 - -3,5"),3,IF(OR(CK507="-3 a -2,5",CK507="-3 - -2,5"),4,IF(OR(CK507="-2 a -1,5",CK507="-2 - -1,5"),5,IF(OR(CK507="-1 a -0,5",CK507="-1 - -0,5"),6,IF(OR(CK507="0 a 0,5",CK507="0 - 0,5"),7,IF(OR(CK507="1 a 1,5",CK507="1 - 1,5"),8,IF(CK507="2","NORMA",IF(OR(CK507="2,5 a 3",CK507="2,5 - 3"),9,IF(OR(CK507="3,5 a 4",CK507="3,5 - 4"),10,IF(OR(CK507="4,5 a 5",CK507="4,5 - 5"),11,IF(OR(CK507="5,5 a 6",CK507="5,5 - 6"),12,IF(OR(CK507="6,5 a 7",CK507="6,5 - 7"),13,IF(OR(CK507="7,5 a 8",CK507="7,5 - 8"),14,IF(OR(CK507="8,5 a 9",CK507="8,5 - 9,5",CK507="9 a 9,5"),15,IF(CK507="10",15,IF(OR(CK507="0,5 a 1",CK507="0,5 - 1"),7,"Fuera de rango")))))))))))))))))))</f>
        <v>NORMA</v>
      </c>
      <c r="CN507" s="10" t="str">
        <f aca="false">IF(CM507=0,"0", " ")</f>
        <v>0</v>
      </c>
      <c r="CO507" s="10" t="str">
        <f aca="false">IF(CM507&gt;0,"EME"," ")</f>
        <v> </v>
      </c>
      <c r="CQ507" s="10" t="str">
        <f aca="false">IF(CP507&gt;0,"0", " ")</f>
        <v> </v>
      </c>
      <c r="CR507" s="10" t="str">
        <f aca="false">IF(CP507&gt;0,"EME"," ")</f>
        <v> </v>
      </c>
      <c r="CS507" s="9" t="n">
        <v>0.5</v>
      </c>
      <c r="CV507" s="9" t="n">
        <v>0.75</v>
      </c>
      <c r="CY507" s="9" t="n">
        <v>0</v>
      </c>
      <c r="DB507" s="9" t="n">
        <v>0</v>
      </c>
      <c r="DC507" s="11" t="str">
        <f aca="false">IF(DB507&lt;0,"2"," ")</f>
        <v> </v>
      </c>
      <c r="DD507" s="11" t="str">
        <f aca="false">IF(DB507&lt;0,"MIO"," ")</f>
        <v> </v>
      </c>
      <c r="DE507" s="9" t="n">
        <v>-0.25</v>
      </c>
      <c r="DF507" s="10" t="str">
        <f aca="false">IF(DE507&lt;0,"3"," ")</f>
        <v>3</v>
      </c>
      <c r="DG507" s="10" t="str">
        <f aca="false">IF(DE507&lt;0,"AST"," ")</f>
        <v>AST</v>
      </c>
      <c r="DH507" s="9" t="n">
        <v>-0.25</v>
      </c>
      <c r="DI507" s="10" t="str">
        <f aca="false">IF(DH507&lt;0,"3"," ")</f>
        <v>3</v>
      </c>
      <c r="DJ507" s="10" t="str">
        <f aca="false">IF(DH507&lt;0,"AST"," ")</f>
        <v>AST</v>
      </c>
      <c r="DK507" s="9" t="n">
        <v>0</v>
      </c>
      <c r="DL507" s="10" t="str">
        <f aca="false">IF(DK507&gt;0,"4"," ")</f>
        <v> </v>
      </c>
      <c r="DM507" s="10" t="str">
        <f aca="false">IF(DK507&gt;0,"PRE"," ")</f>
        <v> </v>
      </c>
      <c r="DN507" s="9" t="n">
        <v>0</v>
      </c>
      <c r="DO507" s="10" t="str">
        <f aca="false">IF(DN507&gt;0,"4"," ")</f>
        <v> </v>
      </c>
      <c r="DP507" s="10" t="str">
        <f aca="false">IF(DN507&gt;0,"PRE"," ")</f>
        <v> </v>
      </c>
      <c r="DS507" s="12" t="str">
        <f aca="false">CONCATENATE(CO507,CU507,DA507,DG507,DM507)</f>
        <v> AST </v>
      </c>
      <c r="DT507" s="10" t="e">
        <f aca="false" t="array" ref="DT507">_xlfn.IFS(DS507="EME    ","0", DS507=" HIP   ","1", DS507="  MIO  ","2", DS507="   AST ","3", DS507="    PRE","4", DS507="EME   PRE","5", DS507=" HIP  PRE","6", DS507=" HIP AST ","7", DS507="  MIO PRE","8", DS507="  MIOAST ","9", DS507="   ASTPRE","10",DS507=" HIP ASTPRE","11", DS507="  MIOASTPRE","12", DS507="     ","0")</f>
        <v>#N/A</v>
      </c>
      <c r="DV507" s="1" t="e">
        <f aca="false" t="array" ref="DV507">_xlfn.IFS(DU507="SI","2", DU507="NO","1")</f>
        <v>#N/A</v>
      </c>
      <c r="DX507" s="11" t="str">
        <f aca="false">IF(DW507=0,"1","2")</f>
        <v>1</v>
      </c>
      <c r="DY507" s="11" t="str">
        <f aca="false" t="array" ref="DY507">_xlfn.IFS(DW507=0,"0", DW507=0.25, "1", DW507=0.5,"2", DW507=0.75,"3", DW507=1,"4",DW507=1.25,"5", DW507=1.5,"6", DW507=1.75,"7", DW507=2,"8")</f>
        <v>0</v>
      </c>
      <c r="EA507" s="11" t="str">
        <f aca="false">IF(DZ507=0,"1","2")</f>
        <v>1</v>
      </c>
      <c r="EB507" s="11" t="str">
        <f aca="false" t="array" ref="EB507">_xlfn.IFS(DZ507=0,"0", DZ507=0.25, "1", DZ507=0.5,"2", DZ507=0.75,"3", DZ507=1,"4",DZ507=1.25,"5", DZ507=1.5,"6", DZ507=1.75,"7", DZ507=2,"8")</f>
        <v>0</v>
      </c>
      <c r="ED507" s="10" t="str">
        <f aca="false">IF(EC507=0,"1","2")</f>
        <v>1</v>
      </c>
      <c r="EE507" s="11" t="str">
        <f aca="false" t="array" ref="EE507">_xlfn.IFS(EC507=0,"0", EC507=-0.25, "1", EC507=-0.5,"2", EC507=-0.75,"3", EC507=-1,"4",EC507=-1.25,"5", EC507=-1.5,"6", EC507=-1.75,"7", EC507=-2,"8", EC507=-2.25,"9",EC507=-2.5,"10", EC507=-2.75,"11", EC507=-3,"12", EC507=-3.25,"13", EC507=-3.5,"14", EC507=-3.75,"15",EC507=-4,"16")</f>
        <v>0</v>
      </c>
      <c r="EG507" s="10" t="str">
        <f aca="false">IF(EF507=0,"1","2")</f>
        <v>1</v>
      </c>
      <c r="EH507" s="11" t="str">
        <f aca="false" t="array" ref="EH507">_xlfn.IFS(EF507=0,"0", EF507=-0.25, "1", EF507=-0.5,"2", EF507=-0.75,"3", EF507=-1,"4",EF507=-1.25,"5", EF507=-1.5,"6", EF507=-1.75,"7", EF507=-2,"8", EF507=-2.25,"9",EF507=-2.5,"10", EF507=-2.75,"11", EF507=-3,"12", EF507=-3.25,"13", EF507=-3.5,"14", EF507=-3.75,"15",EF507=-4,"16")</f>
        <v>0</v>
      </c>
      <c r="EJ507" s="11" t="str">
        <f aca="false">IF(EI507=0,"1","2")</f>
        <v>1</v>
      </c>
      <c r="EK507" s="11" t="str">
        <f aca="false" t="array" ref="EK507">_xlfn.IFS(EI507=0,"0", EI507=-0.25, "1", EI507=-0.5,"2", EI507=-0.75,"3", EI507=-1,"4",EI507=-1.25,"5", EI507=-1.5,"6", EI507=-1.75,"7", EI507=-2,"8", EI507=-2.25,"9", EI507=-2.25,"9",EI507=-2.5,"10", EI507=-2.75,"11", EI507=-3,"12", EI507=-3.25,"13", EI507=-3.5,"14", EI507=-3.75,"15",EI507=-4,"16", EI507=0.25, "17", EI507=0.5, "18")</f>
        <v>0</v>
      </c>
      <c r="EM507" s="11" t="str">
        <f aca="false">IF(EL507=0,"1","2")</f>
        <v>1</v>
      </c>
      <c r="EN507" s="11" t="str">
        <f aca="false" t="array" ref="EN507">_xlfn.IFS(EL507=0.25,"17",EL507=0.5,"18", EL507=0,"0", EL507=-0.25, "1", EL507=-0.5,"2", EL507=-0.75,"3", EL507=-1,"4",EL507=-1.25,"5", EL507=-1.5,"6", EL507=-1.75,"7", EL507=-2,"8",EL507= -2.25,"9",EL507=-2.5,"10",EL507= -2.75,"11",EL507= -3,"12",EL507= -3.25,"13",EL507= -3.5,"14",EL507= -3.75,"15",EL507=-4,"16")</f>
        <v>0</v>
      </c>
      <c r="EP507" s="11" t="str">
        <f aca="false">IF(EO507=0,"1","2")</f>
        <v>1</v>
      </c>
      <c r="EQ507" s="11" t="str">
        <f aca="false" t="array" ref="EQ507">_xlfn.IFS(EO507=0,"0", EO507=0.25, "1", EO507=0.5,"2", EO507=0.75,"3", EO507=1,"4",EO507=1.25,"5", EO507=1.5,"6", EO507=1.75,"7", EO507=2,"8", EO507=2.25,"9", EO507=2.25,"9",EO507=2.5,"10", EO507=2.75,"11", EO507=3,"12", EO507=3.25,"13", EO507=3.5,"14", EO507=3.75,"15",EO507=4,"16", EO507=-0.25, "17", bq=-0.5, "18")</f>
        <v>0</v>
      </c>
      <c r="ES507" s="11" t="str">
        <f aca="false">IF(ER507=0,"1","2")</f>
        <v>1</v>
      </c>
      <c r="ET507" s="11" t="str">
        <f aca="false" t="array" ref="ET507">_xlfn.IFS(ER507=0,"0", ER507=0.25, "1", ER507=0.5,"2", ER507=0.75,"3", ER507=1,"4",ER507=1.25,"5", ER507=1.5,"6", ER507=1.75,"7", ER507=2,"8", ER507=2.25,"9", ER507=2.25,"9",ER507=2.5,"10", ER507=2.75,"11", ER507=3,"12", ER507=3.25,"13", ER507=3.5,"14", ER507=3.75,"15",ER507=4,"16", ER507=-0.25, "17", bq=-0.5, "18")</f>
        <v>0</v>
      </c>
      <c r="EV507" s="14" t="e">
        <f aca="false">VLOOKUP(EU507,LEYENDA!$G$2:$H$8,2,TRUE())</f>
        <v>#N/A</v>
      </c>
      <c r="EW507" s="14" t="e">
        <f aca="false" t="array" ref="EW507">_xlfn.IFS(EV507="0-5","1", EV507="6-12","2", EV507="13-18","3", EV507="19-24","4", EV507="25-36","5", EV507="37-48","6", EV507="49-60","7")</f>
        <v>#N/A</v>
      </c>
    </row>
    <row r="508" customFormat="false" ht="13.5" hidden="false" customHeight="false" outlineLevel="0" collapsed="false">
      <c r="A508" s="1" t="n">
        <v>185</v>
      </c>
      <c r="B508" s="2" t="n">
        <v>1</v>
      </c>
      <c r="C508" s="33" t="n">
        <v>41948</v>
      </c>
      <c r="E508" s="5" t="str">
        <f aca="false">VLOOKUP(A508,'286'!$A$3:$J$6279,10,FALSE())</f>
        <v>LEDESMA TAMBONGO, ALEXANDRA</v>
      </c>
      <c r="F508" s="4" t="str">
        <f aca="false">VLOOKUP(A508,'286'!$A$3:$I$1768,3,FALSE())</f>
        <v>LETAMA</v>
      </c>
      <c r="G508" s="6" t="n">
        <f aca="false">VLOOKUP(A508,'286'!$A$3:$I$1768,4,FALSE())</f>
        <v>33482</v>
      </c>
      <c r="H508" s="7" t="n">
        <f aca="false">YEAR(C508)-YEAR(G508)</f>
        <v>23</v>
      </c>
      <c r="I508" s="1" t="str">
        <f aca="false">VLOOKUP(H508,LEYENDA!$C$2:$D$6,2,TRUE())</f>
        <v>13-24</v>
      </c>
      <c r="J508" s="5" t="str">
        <f aca="false">VLOOKUP(A508,'286'!$A$3:$I$1768,7,FALSE())</f>
        <v>M</v>
      </c>
      <c r="K508" s="8" t="n">
        <f aca="false">VLOOKUP(A508,'286'!$A$3:$I$1768,2,FALSE())</f>
        <v>0</v>
      </c>
      <c r="L508" s="4" t="str">
        <f aca="false">VLOOKUP(A508,'286'!$A$3:$I$1768,8,FALSE())</f>
        <v>D</v>
      </c>
      <c r="M508" s="4" t="str">
        <f aca="false">VLOOKUP(A508,'286'!$A$3:$I$1768,9,FALSE())</f>
        <v>D</v>
      </c>
      <c r="N508" s="8" t="str">
        <f aca="false">IF(R508=O508, "MISMA","CONTRARIA")</f>
        <v>MISMA</v>
      </c>
      <c r="O508" s="8" t="str">
        <f aca="false" t="array" ref="O508">_xlfn.IFS(L508="D","1", L508="I","2")</f>
        <v>1</v>
      </c>
      <c r="P508" s="8" t="e">
        <f aca="false" t="array" ref="P508">_xlfn.IFS(K508="OD","1", K508="OI","2")</f>
        <v>#N/A</v>
      </c>
      <c r="Q508" s="1" t="str">
        <f aca="false" t="array" ref="Q508">_xlfn.IFS(J508="M","1", J508="H","2")</f>
        <v>1</v>
      </c>
      <c r="R508" s="8" t="str">
        <f aca="false" t="array" ref="R508">_xlfn.IFS(M508="D","1", M508="I","2")</f>
        <v>1</v>
      </c>
      <c r="S508" s="1" t="str">
        <f aca="false" t="array" ref="S508">_xlfn.IFS(N508="CONTRARIA", "1",N508= "MISMA","2")</f>
        <v>2</v>
      </c>
      <c r="T508" s="1" t="str">
        <f aca="false" t="array" ref="T508">_xlfn.IFS(I508="0-12","1", I508="13-24","2", I508="25-40","3", I508="41-60","4", I508="61-100","5")</f>
        <v>2</v>
      </c>
      <c r="U508" s="9" t="n">
        <v>-1.5</v>
      </c>
      <c r="V508" s="10" t="str">
        <f aca="false">IF(U508="","",IF(AND(U508&gt;=-9,U508&lt;=-6.5),"-9 a -6,5",IF(AND(U508&gt;=-6,U508&lt;=-3.5),"-6 a -3,5",IF(AND(U508&gt;=-3,U508&lt;=-1),"-3 a -1",IF(U508=-0.5,"-0,5",IF(AND(U508&gt;=0,U508&lt;=2.5),"0 a 2,5",IF(AND(U508&gt;=3,U508&lt;=5.5),"3 a 5,5",IF(AND(U508&gt;=6,U508&lt;=8.5),"6 a 8,5",IF(AND(U508&gt;=9,U508&lt;=20),"9 a 20","Fuera de rango")))))))))</f>
        <v>-3 a -1</v>
      </c>
      <c r="W508" s="11" t="n">
        <f aca="false">IF(V508="","",IF(V508="-9 a -6,5",2,IF(V508="-6 a -3,5",3,IF(V508="-3 a -1",4,IF(V508="-0,5","NORMA",IF(V508="0 a 2,5",5,IF(V508="3 a 5,5",6,IF(V508="6 a 8,5",7,IF(V508="9 a 20",8,"Fuera de rango")))))))))</f>
        <v>4</v>
      </c>
      <c r="X508" s="9" t="n">
        <v>0</v>
      </c>
      <c r="Y508" s="11" t="str">
        <f aca="false">IF(X508="","",IF(AND(X508&gt;=0,X508&lt;=4),"0 a 4",IF(AND(X508&gt;=4.5,X508&lt;=8.5),"4,5 a 8,5",IF(X508=9,"9",IF(AND(X508&gt;=9.5,X508&lt;=13),"9,5 a 13",IF(AND(X508&gt;=13.5,X508&lt;=20),"13,5 a 20",IF(AND(X508&gt;=20.5,X508&lt;=35),"20,5 a 35","Fuera de rango")))))))</f>
        <v>0 a 4</v>
      </c>
      <c r="Z508" s="11" t="n">
        <f aca="false">IF(Y508="","",IF(Y508="0 a 4",1,IF(Y508="4,5 a 8,5",2,IF(Y508="9","NORMA",IF(Y508="9,5 a 13",3,IF(Y508="13,5 a 20",4,IF(Y508="20,5 a 35",5,"Fuera de rango")))))))</f>
        <v>1</v>
      </c>
      <c r="AA508" s="9" t="n">
        <v>15</v>
      </c>
      <c r="AB508" s="10" t="str">
        <f aca="false">IF(AA508="","",IF(AND(AA508&gt;=0,AA508&lt;=9),"0 a 9",IF(AND(AA508&gt;=9.5,AA508&lt;=18.5),"9,5 a 18,5",IF(AA508=19,"19",IF(AND(AA508&gt;=19.5,AA508&lt;=28),"19,5 a 28",IF(AND(AA508&gt;=28.5,AA508&lt;=40),"28,5 a 40","Fuera de rango"))))))</f>
        <v>9,5 a 18,5</v>
      </c>
      <c r="AC508" s="11" t="n">
        <f aca="false" t="array" ref="AC508">_xlfn.IFS(AB508="","",AB508="0 a 9",1,AB508="9,5 a 18,5",2,AB508="19","NORMA",AB508="19,5 a 28",3,AB508="28,5 a 40",4,TRUE(),"Fuera de rango")</f>
        <v>2</v>
      </c>
      <c r="AD508" s="9" t="n">
        <v>1</v>
      </c>
      <c r="AE508" s="10" t="str">
        <f aca="false">IF(AD508="","",IF(AND(AD508&gt;=-10,AD508&lt;=0),"De -10 a 0",IF(AND(AD508&gt;=0.5,AD508&lt;=9.5),"0,5 a 9,5",IF(AD508=10,"10",IF(AND(AD508&gt;=10.5,AD508&lt;=20),"10,5 a 20",IF(AND(AD508&gt;=20.5,AD508&lt;=40),"20,5 a 40","Fuera de rango"))))))</f>
        <v>0,5 a 9,5</v>
      </c>
      <c r="AF508" s="12" t="n">
        <f aca="false">IF(AD508="","",IF(AND(AD508&gt;=-10,AD508&lt;=0),1,IF(AND(AD508&gt;=0.5,AD508&lt;=9.5),2,IF(AD508=10,"NORMA",IF(AND(AD508&gt;=10.5,AD508&lt;=20),3,IF(AND(AD508&gt;=20.5,AD508&lt;=40),4,""))))))</f>
        <v>2</v>
      </c>
      <c r="AG508" s="9" t="n">
        <v>8</v>
      </c>
      <c r="AH508" s="10" t="str">
        <f aca="false">IF(AG508="","",IF(AND(AG508&gt;=0,AG508&lt;=4),"0 a 4",IF(AND(AG508&gt;=4.5,AG508&lt;=8.5),"4,5 a 8,5",IF(AG508=9,"9",IF(AND(AG508&gt;=9.5,AG508&lt;=13),"9,5 a 13",IF(AND(AG508&gt;=13.5,AG508&lt;=25),"13,5 a 25","Fuera de rango"))))))</f>
        <v>4,5 a 8,5</v>
      </c>
      <c r="AI508" s="10" t="n">
        <f aca="false">IF(AH508="","",IF(AH508="0 a 4",1,IF(AH508="4,5 a 8,5",2,IF(AH508="9","NORMA",IF(AH508="9,5 a 13",3,IF(AH508="13,5 a 25",4,""))))))</f>
        <v>2</v>
      </c>
      <c r="AJ508" s="9" t="n">
        <v>-1</v>
      </c>
      <c r="AK508" s="10" t="str">
        <f aca="false">IF(AJ508="","",IF(AND(AJ508&gt;=-15,AJ508&lt;=-10.5),"-15 a -10,5",IF(AND(AJ508&gt;=-10,AJ508&lt;=-4),"-10 a -4",IF(AND(AJ508&gt;=-4.5,AJ508&lt;=0),"-4,5 a 0",IF(AND(AJ508&gt;=0.5,AJ508&lt;=4.5),"0,5 a 4,5",IF(AJ508=5,"5",IF(AND(AJ508&gt;=5.5,AJ508&lt;=10),"5,5 a 10",IF(AND(AJ508&gt;=10.5,AJ508&lt;=20),"10,5 a 20","Fuera de rango"))))))))</f>
        <v>-4,5 a 0</v>
      </c>
      <c r="AL508" s="11" t="n">
        <f aca="false">IF(AK508="","",IF(AK508="-15 a -10,5",1,IF(AK508="-10 a -4",2,IF(AK508="-4,5 a 0",3,IF(AK508="0,5 a 4,5",4,IF(AK508="5","NORMA",IF(AK508="5,5 a 10",5,IF(AK508="10,5 a 20",6,"Error"))))))))</f>
        <v>3</v>
      </c>
      <c r="AM508" s="9" t="n">
        <v>0</v>
      </c>
      <c r="AN508" s="10" t="str">
        <f aca="false">IF(AM508="","",IF(AND(AM508&gt;=-7.5,AM508&lt;=-5.5),"-7,5 a -5,5",IF(AND(AM508&gt;=-5,AM508&lt;=-3),"-5 a -3",IF(AND(AM508&gt;=-2.5,AM508&lt;=-0.5),"-2,5 a -0,5",IF(AM508=0,"0,00",IF(AND(AM508&gt;=0.5,AM508&lt;=2.5),"0,5 a 2,5",IF(AND(AM508&gt;=3,AM508&lt;=5),"3 a 5",IF(AND(AM508&gt;=5.5,AM508&lt;=7.5),"5,5 a 7,5",IF(AND(AM508&gt;=8,AM508&lt;=10),"8 a 10","Fuera de rango")))))))))</f>
        <v>0,00</v>
      </c>
      <c r="AO508" s="11" t="str">
        <f aca="false">IF(AN508="","",IF(AN508="-7,5 a -5,5",1,IF(AN508="-5 a -3",2,IF(AN508="-2,5 a -0,5",3,IF(AN508="0,00","NORMA",IF(AN508="0,5 a 2,5",4,IF(AN508="3 a 5",5,IF(AN508="5,5 a 7,5",6,IF(AN508="8 a 10",7,"Error")))))))))</f>
        <v>NORMA</v>
      </c>
      <c r="AP508" s="9" t="n">
        <v>6</v>
      </c>
      <c r="AQ508" s="10" t="str">
        <f aca="false">IF(AP508="","",IF(AND(AP508&gt;=-20,AP508&lt;=-9.5),"-20 a -9,5",IF(AND(AP508&gt;=-9,AP508&lt;=-6.5),"-9 a -6,5",IF(AP508=-6,"-6",IF(AND(AP508&gt;=-5.5,AP508&lt;=-3),"-5,5 a -3",IF(AND(AP508&gt;=-2.5,AP508&lt;=0),"-2,5 a 0",IF(AND(AP508&gt;=0.5,AP508&lt;=3),"0,5 a 3",IF(AND(AP508&gt;=3.5,AP508&lt;=6),"3,5 a 6",IF(AND(AP508&gt;=6.5,AP508&lt;=9),"6,5 a 9",IF(AND(AP508&gt;=9.5,AP508&lt;=20),"9,5 a 20","Fuera de rango"))))))))))</f>
        <v>3,5 a 6</v>
      </c>
      <c r="AR508" s="11" t="n">
        <f aca="false">IF(AQ508="","",IF(AQ508="-20 a -9,5",1,IF(AQ508="-9 a -6,5",2,IF(AQ508="-6","NORMA",IF(AQ508="-5,5 a -3",3,IF(AQ508="-2,5 a 0",4,IF(AQ508="0,5 a 3",5,IF(AQ508="3,5 a 6",6,IF(AQ508="6,5 a 9",7,IF(AQ508="9,5 a 20",8,""))))))))))</f>
        <v>6</v>
      </c>
      <c r="AS508" s="9" t="n">
        <v>3</v>
      </c>
      <c r="AT508" s="10" t="str">
        <f aca="false">IF(AS508="","",IF(AND(AS508&gt;=-16,AS508&lt;=-14),"-16 a -14",IF(AND(AS508&gt;=-13.5,AS508&lt;=-11.5),"-13,5 a -11,5",IF(AND(AS508&gt;=-11,AS508&lt;=-9),"-11 a -9",IF(AND(AS508&gt;=-8.5,AS508&lt;=-6.5),"-8,5 a -6,5",IF(AND(AS508&gt;=-6,AS508&lt;=-4),"-6 a -4",IF(AND(AS508&gt;=-3.5,AS508&lt;=-1.5),"-3,5 a -1,5",IF(AND(AS508&gt;=-1,AS508&lt;=1),"-1 a 1",IF(AND(AS508&gt;=1.5,AS508&lt;=3.5),"1,5 a 3,5",IF(AND(AS508&gt;=4,AS508&lt;=6),"4 a 6",IF(AND(AS508&gt;=6.5,AS508&lt;=8.5),"6,5 a 8,5",IF(AND(AS508&gt;=9,AS508&lt;=11),"9 a 11",IF(AND(AS508&gt;=11.5,AS508&lt;=13.5),"11,5 a 13,5",IF(AND(AS508&gt;=14,AS508&lt;=16),"14 a 16",IF(AND(AS508&gt;=16.5,AS508&lt;=18.5),"16,5 a 18,5",IF(AND(AS508&gt;=19,AS508&lt;=21),"19 a 21","Fuera de rango"))))))))))))))))</f>
        <v>1,5 a 3,5</v>
      </c>
      <c r="AU508" s="11" t="n">
        <f aca="false" t="array" ref="AU508">IF(AT508="","",_xlfn.IFS(AT508="-16 a -14",1,AT508="-13,5 a -11,5",2,AT508="-11 a -9",3,AT508="-8,5 a -6,5",4,AT508="-6 a -4",5,AT508="-3,5 a -1,5",6,AT508="-1 a 1",7,AT508="1,5 a 3,5",8,AT508="4 a 6","NORMA",AT508="6,5 a 8,5",9,AT508="9 a 11",10,AT508="11,5 a 13,5",11,AT508="14 a 16",12,AT508="16,5 a 18,5",13,AT508="19 a 21",14,TRUE(),""))</f>
        <v>8</v>
      </c>
      <c r="AV508" s="9" t="n">
        <v>1.25</v>
      </c>
      <c r="AW508" s="10" t="str">
        <f aca="false">IF(AV508="","",IF(AND(AV508&gt;=-1,AV508&lt;=-0.5),"-1 a -0,5",IF(AND(AV508&gt;-0.5,AV508&lt;=0),"De -0,5 a 0",IF(AND(AV508&gt;=0.25,AV508&lt;=0.75),"0,25 a 0,75",IF(AND(AV508&gt;=1,AV508&lt;=1.5),"1 a 1,5",IF(AND(AV508&gt;=1.75,AV508&lt;=2.25),"1,75 a 2,25",IF(AND(AV508&gt;=2.5,AV508&lt;=3),"2,5 a 3",IF(AND(AV508&gt;=3.25,AV508&lt;=3.75),"3,25 a 3,75","Fuera de rango"))))))))</f>
        <v>1 a 1,5</v>
      </c>
      <c r="AX508" s="10" t="n">
        <f aca="false">IF(AW508="","",IF(OR(AW508="-1 a -0,5",AW508="-1 a -0.5"),1,IF(OR(AW508="De -0,5 a 0",AW508="-0,5 a 0",AW508="De -0.5 a 0"),2,IF(OR(AW508="0,25 a 0,75",AW508="0.25 a 0.75"),"NORMA",IF(OR(AW508="1 a 1,5",AW508="1 a 1.5"),3,IF(OR(AW508="1,75 a 2,25",AW508="1.75 a 2.25"),4,IF(OR(AW508="2,5 a 3",AW508="2.5 a 3"),5,IF(OR(AW508="3,25 a 3,75",AW508="3.25 a 3.75"),6,""))))))))</f>
        <v>3</v>
      </c>
      <c r="AY508" s="9" t="n">
        <v>1</v>
      </c>
      <c r="AZ508" s="10" t="str">
        <f aca="false">IF(AY508="","",IF(AND(AY508&gt;=-20,AY508&lt;=-9.5),"-20 a -9,5",IF(AND(AY508&gt;=-9,AY508&lt;=-6.5),"-9 a -6,5",IF(AY508=-6,"-6",IF(AND(AY508&gt;=-5.5,AY508&lt;=-3),"-5,5 a -3",IF(AND(AY508&gt;=-2.5,AY508&lt;=0),"-2,5 a 0",IF(AND(AY508&gt;=0.5,AY508&lt;=3),"0,5 a 3",IF(AND(AY508&gt;=3.5,AY508&lt;=6),"3,5 a 6","Fuera de rango"))))))))</f>
        <v>0,5 a 3</v>
      </c>
      <c r="BA508" s="11" t="n">
        <f aca="false">IF(AZ508="","",IF(AZ508="-20 a -9,5",1,IF(AZ508="-9 a -6,5",2,IF(AZ508="-6","NORMA",IF(AZ508="-5,5 a -3",3,IF(AZ508="-2,5 a 0",4,IF(AZ508="0,5 a 3",5,IF(AZ508="3,5 a 6",6,""))))))))</f>
        <v>5</v>
      </c>
      <c r="BB508" s="9" t="n">
        <v>0</v>
      </c>
      <c r="BC508" s="10" t="str">
        <f aca="false" t="array" ref="BC508">IF(BB508="","",_xlfn.IFS(AND(BB508&gt;=0,BB508&lt;=2),"0 a 2",AND(BB508&gt;=2.5,BB508&lt;=4.5),"2,5 a 4,5",AND(BB508&gt;=5,BB508&lt;=7),"5 a 7",AND(BB508&gt;=7.5,BB508&lt;=9.5),"7,5 a 9,5",AND(BB508&gt;=10,BB508&lt;=12),"10 a 12",AND(BB508&gt;=12.5,BB508&lt;=14.5),"12,5 a 14,5",BB508=15,"15",AND(BB508&gt;=15.5,BB508&lt;=17.5),"15,5 a 17,5",AND(BB508&gt;=18,BB508&lt;=20),"18 a 20",AND(BB508&gt;=20.5,BB508&lt;=22.5),"20,5 a 22,5",AND(BB508&gt;=23,BB508&lt;=25),"23 a 25",TRUE(),"Fuera de rango"))</f>
        <v>0 a 2</v>
      </c>
      <c r="BD508" s="11" t="n">
        <f aca="false" t="array" ref="BD508">IF(BC508="","",_xlfn.IFS(BC508="0 a 2",1,BC508="2,5 a 4,5",2,BC508="5 a 7",3,BC508="7,5 a 9,5",4,BC508="10 a 12",5,BC508="12,5 a 14,5",6,BC508="15","NORMA",BC508="15,5 a 17,5",7,BC508="18 a 20",8,BC508="20,5 a 22,5",9,BC508="23 a 25",10,TRUE(),"Fuera de rango"))</f>
        <v>1</v>
      </c>
      <c r="BE508" s="9" t="n">
        <v>36</v>
      </c>
      <c r="BF508" s="10" t="str">
        <f aca="false">IF(BE508="","",IF(AND(BE508&gt;=-20,BE508&lt;=-10),"-20 a -10",IF(AND(BE508&gt;=-9.5,BE508&lt;=0.5),"-9,5 a 0,5",IF(AND(BE508&gt;=1,BE508&lt;=11),"1 a 11",IF(AND(BE508&gt;=11.5,BE508&lt;=20.5),"11,5 a 20,5",IF(BE508=21,"21",IF(AND(BE508&gt;=21.5,BE508&lt;=31.5),"21,5 a 31,5",IF(AND(BE508&gt;=32,BE508&lt;=42),"32 a 42","Fuera de rango"))))))))</f>
        <v>32 a 42</v>
      </c>
      <c r="BG508" s="11" t="n">
        <f aca="false">IF(BF508="","",IF(BF508="-20 a -10",1,IF(BF508="-9,5 a 0,5",2,IF(BF508="1 a 11",3,IF(BF508="11,5 a 20,5",4,IF(BF508="21","NORMA",IF(BF508="21,5 a 31,5",5,IF(BF508="32 a 42",6,""))))))))</f>
        <v>6</v>
      </c>
      <c r="BH508" s="9" t="n">
        <v>22</v>
      </c>
      <c r="BI508" s="10" t="str">
        <f aca="false">IF(BH508="","",IF(AND(BH508&gt;=-20,BH508&lt;=-15),"-20 a -15",IF(AND(BH508&gt;=-14.5,BH508&lt;=-9.5),"-14,5 a -9,5",IF(AND(BH508&gt;=-9,BH508&lt;=-4),"-9 a -4",IF(AND(BH508&gt;=-3.5,BH508&lt;=2.5),"-3,5 a 2,5",IF(AND(BH508&gt;=3,BH508&lt;=8),"3 a 8",IF(AND(BH508&gt;=8.5,BH508&lt;=14.5),"8,5 a 14,5",IF(BH508=15,"15",IF(AND(BH508&gt;=15.5,BH508&lt;=20.5),"15,5 a 20,5",IF(AND(BH508&gt;=21,BH508&lt;=26),"21 a 26","Fuera de rango"))))))))))</f>
        <v>21 a 26</v>
      </c>
      <c r="BJ508" s="11" t="n">
        <f aca="false">IF(BI508="","",IF(BI508="-20 a -15",1,IF(BI508="-14,5 a -9,5",2,IF(BI508="-9 a -4",3,IF(BI508="-3,5 a 2,5",4,IF(BI508="3 a 8",5,IF(BI508="8,5 a 14,5",6,IF(BI508="15","NORMA",IF(BI508="15,5 a 20,5",7,IF(BI508="21 a 26",8,IF(BI508="26,5 a 31,5",9,"")))))))))))</f>
        <v>8</v>
      </c>
      <c r="BK508" s="9" t="n">
        <v>14</v>
      </c>
      <c r="BL508" s="10" t="str">
        <f aca="false">IF(BK508="","",IF(AND(BK508&gt;=0,BK508&lt;=2),"0 - 2",IF(AND(BK508&gt;=2.5,BK508&lt;=4.5),"2,5 - 4,5",IF(AND(BK508&gt;=5,BK508&lt;=7),"5 - 7",IF(AND(BK508&gt;=7.5,BK508&lt;=9.5),"7,5 - 9,5",IF(AND(BK508&gt;=10,BK508&lt;=12),"10 - 12",IF(AND(BK508&gt;=12.5,BK508&lt;=13.5),"12,5 - 13,5",IF(BK508=14,"14",IF(AND(BK508&gt;=14.5,BK508&lt;=16.5),"14,5 - 16,5",IF(AND(BK508&gt;=17,BK508&lt;=19),"17 - 19",IF(AND(BK508&gt;=19.5,BK508&lt;=21.5),"19,5 - 21,5",IF(AND(BK508&gt;=22,BK508&lt;=24),"22 - 24",IF(AND(BK508&gt;=24.5,BK508&lt;=26.5),"24,5 - 26,5",IF(AND(BK508&gt;=27,BK508&lt;=29),"27 - 29",IF(AND(BK508&gt;=29.5,BK508&lt;=30),"29,5 - 30","Fuera de rango")))))))))))))))</f>
        <v>14</v>
      </c>
      <c r="BM508" s="11" t="str">
        <f aca="false">IF(BL508="","",IF(BL508="0 - 2",1,IF(BL508="2,5 - 4,5",2,IF(BL508="5 - 7",3,IF(BL508="7,5 - 9,5",4,IF(BL508="10 - 12",5,IF(BL508="12,5 - 13,5",6,IF(BL508="14","NORMA",IF(BL508="14,5 - 16,5",7,IF(BL508="17 - 19",8,IF(BL508="19,5 - 21,5",9,IF(BL508="22 - 24",10,IF(BL508="24,5 - 26,5",11,IF(BL508="27 - 29",12,IF(BL508="29,5 - 30",13,"")))))))))))))))</f>
        <v>NORMA</v>
      </c>
      <c r="BN508" s="9" t="n">
        <v>18</v>
      </c>
      <c r="BO508" s="11" t="str">
        <f aca="false">IF(BN508="","",IF(AND(BN508&gt;=-20,BN508&lt;=-10),"-20 a -10",IF(AND(BN508&gt;=-9.5,BN508&lt;=0.5),"-9,5 a 0,5",IF(AND(BN508&gt;=1,BN508&lt;=11),"1 a 11",IF(AND(BN508&gt;=11.5,BN508&lt;=21.5),"11,5 a 21,5",IF(BN508=22,"22",IF(AND(BN508&gt;=22.5,BN508&lt;=32.5),"22,5 a 32,5",IF(AND(BN508&gt;=33,BN508&lt;=43),"33 a 43","Fuera de rango"))))))))</f>
        <v>11,5 a 21,5</v>
      </c>
      <c r="BP508" s="11" t="n">
        <f aca="false">IF(BO508="","",IF(BO508="-20 a -10",1,IF(BO508="-9,5 a 0,5",2,IF(BO508="1 a 11",3,IF(BO508="11,5 a 21,5",4,IF(BO508="22","NORMA",IF(BO508="22,5 a 32,5",5,IF(BO508="33 a 43",6,""))))))))</f>
        <v>4</v>
      </c>
      <c r="BQ508" s="9" t="n">
        <v>4</v>
      </c>
      <c r="BR508" s="10" t="str">
        <f aca="false">IF(BQ508="","",IF(AND(BQ508&gt;=-20,BQ508&lt;=-15),"-20 a -15",IF(AND(BQ508&gt;=-14.5,BQ508&lt;=-9.5),"-14,5 a -9,5",IF(AND(BQ508&gt;=-9,BQ508&lt;=-4),"-9 a -4",IF(AND(BQ508&gt;=-3.5,BQ508&lt;=2.5),"-3,5 a 2,5",IF(AND(BQ508&gt;=3,BQ508&lt;=8),"3 a 8",IF(AND(BQ508&gt;=8.5,BQ508&lt;=13.5),"8,5 a 13,5",IF(AND(BQ508&gt;=14,BQ508&lt;=17.5),"14 a 17,5",IF(BQ508=18,"18",IF(AND(BQ508&gt;=18.5,BQ508&lt;=23.5),"18,5 a 23,5",IF(AND(BQ508&gt;=24,BQ508&lt;=29),"24 a 29",IF(AND(BQ508&gt;=29.5,BQ508&lt;=34.5),"29,5 a 34,5",IF(AND(BQ508&gt;=35,BQ508&lt;=40),"35 a 40","Fuera de rango")))))))))))))</f>
        <v>3 a 8</v>
      </c>
      <c r="BS508" s="11" t="n">
        <f aca="false">IF(BR508="","",IF(BR508="-20 a -15",1,IF(BR508="-14,5 a -9,5",2,IF(BR508="-9 a -4",3,IF(BR508="-3,5 a 2,5",4,IF(BR508="3 a 8",5,IF(BR508="8,5 a 13,5",6,IF(BR508="14 a 17,5",7,IF(BR508="18","NORMA",IF(BR508="18,5 a 23,5",8,IF(BR508="24 a 29",9,IF(BR508="29,5 a 34,5",10,IF(BR508="35 a 40",11,"")))))))))))))</f>
        <v>5</v>
      </c>
      <c r="BT508" s="9" t="n">
        <v>1</v>
      </c>
      <c r="BU508" s="10" t="str">
        <f aca="false">IF(BT508="","",IF(AND(BT508&gt;=-20,BT508&lt;=-18),"-20 a -18",IF(AND(BT508&gt;=-17.5,BT508&lt;=-15.5),"-17,5 a -15,5",IF(AND(BT508&gt;=-15,BT508&lt;=-13),"-15 a -13",IF(AND(BT508&gt;=-12.5,BT508&lt;=-10.5),"-12,5 a -10,5",IF(AND(BT508&gt;=-10,BT508&lt;=-8),"-10 a -8",IF(AND(BT508&gt;=-7.5,BT508&lt;=-5.5),"-7,5 a -5,5",IF(AND(BT508&gt;=-5,BT508&lt;=-3),"-5 a -3",IF(AND(BT508&gt;=-2.5,BT508&lt;=-0.5),"-2,5 a -0,5",IF(BT508=0,"0",IF(AND(BT508&gt;=0.5,BT508&lt;=2.5),"0,5 a 2,5",IF(AND(BT508&gt;=3,BT508&lt;=5),"3 a 5",IF(AND(BT508&gt;=5.5,BT508&lt;=7.5),"5,5 a 7,5",IF(AND(BT508&gt;=8,BT508&lt;=10),"8 a 10",IF(AND(BT508&gt;=10.5,BT508&lt;=12.5),"10,5 a 12,5",IF(AND(BT508&gt;=13,BT508&lt;=15),"13 a 15",IF(AND(BT508&gt;=15.5,BT508&lt;=17.5),"15,5 a 17,5",IF(AND(BT508&gt;=18,BT508&lt;=20),"18 a 20","Fuera de rango"))))))))))))))))))</f>
        <v>0,5 a 2,5</v>
      </c>
      <c r="BV508" s="11" t="n">
        <f aca="false">IF(BT508="","",IF(BT508=0,"NORMA",IF(AND(BT508&gt;=-20,BT508&lt;=-18),2,IF(AND(BT508&gt;=-17.5,BT508&lt;=-15.5),2,IF(AND(BT508&gt;=-15,BT508&lt;=-13),3,IF(AND(BT508&gt;=-12.5,BT508&lt;=-10.5),4,IF(AND(BT508&gt;=-10,BT508&lt;=-8),5,IF(AND(BT508&gt;=-7.5,BT508&lt;=-5.5),6,IF(AND(BT508&gt;=-5,BT508&lt;=-3),7,IF(AND(BT508&gt;=-2.5,BT508&lt;=-0.5),8,IF(AND(BT508&gt;=0.5,BT508&lt;=2.5),9,IF(AND(BT508&gt;=3,BT508&lt;=5),10,IF(AND(BT508&gt;=5.5,BT508&lt;=7.5),11,IF(AND(BT508&gt;=8,BT508&lt;=10),12,IF(AND(BT508&gt;=10.5,BT508&lt;=12.5),13,IF(AND(BT508&gt;=13,BT508&lt;=15),14,IF(AND(BT508&gt;=15.5,BT508&lt;=17.5),15,IF(AND(BT508&gt;=18,BT508&lt;=20),16,"Fuera de rango"))))))))))))))))))</f>
        <v>9</v>
      </c>
      <c r="BW508" s="9" t="n">
        <v>-10</v>
      </c>
      <c r="BX508" s="10" t="n">
        <f aca="false">18.5- (0.3*H508)</f>
        <v>11.6</v>
      </c>
      <c r="BY508" s="10" t="n">
        <f aca="false">(BW508)-(BX508)</f>
        <v>-21.6</v>
      </c>
      <c r="BZ508" s="10" t="str">
        <f aca="false">IF(BY508="","",IF(BY508&lt;-27.5,"De -30 a -28",IF(BY508&lt;-25,"De -27,5 a -25,5",IF(BY508&lt;-22.5,"De -25 a -23",IF(BY508&lt;-20,"De -22,5 a -20,5",IF(BY508&lt;-17.5,"De -20 a -18",IF(BY508&lt;-15,"De -17,5 a -15,5",IF(BY508&lt;-12.5,"De -15 a -13",IF(BY508&lt;-10,"De -12,5 a -10,5",IF(BY508&lt;-7.5,"De -10 a -8",IF(BY508&lt;-5,"De -7,5 a -5,5",IF(BY508&lt;-2.5,"De -5 a -3",IF(BY508&lt;0,"De -2,5 a -0,5",IF(BY508&lt;2.5,"De 0 a 2",IF(BY508&lt;5,"De 2,5 a 4,5",IF(BY508&lt;7.5,"De 5 a 7",IF(BY508&lt;10,"De 7,5 a 9,5",IF(BY508&lt;12.5,"De 10 a 12",IF(BY508&lt;15,"De 12,5 a 14,5",IF(BY508&lt;17.5,"De 15 a 17",IF(BY508&lt;20,"De 17,5 a 19,5",IF(BY508&lt;22.5,"De 20 a 22",IF(BY508&lt;25,"De 22,5 a 24,5",IF(BY508&lt;27.5,"De 25 a 27","De 27,5 a 30"))))))))))))))))))))))))</f>
        <v>De -22,5 a -20,5</v>
      </c>
      <c r="CA508" s="12" t="n">
        <f aca="false">IF(BY508="","",IF(BY508&lt;=-28,1,IF(BY508&lt;=-25.5,2,IF(BY508&lt;=-23,3,IF(BY508&lt;=-20.5,4,IF(BY508&lt;=-18,5,IF(BY508&lt;=-15.5,6,IF(BY508&lt;=-13,7,IF(BY508&lt;=-10.5,8,IF(BY508&lt;=-8,9,IF(BY508&lt;=-5.5,10,IF(BY508&lt;=-3,11,IF(BY508&lt;=-0.5,12,IF(BY508&lt;=2,13,IF(BY508&lt;=4.5,14,IF(BY508&lt;=7,15,IF(BY508&lt;=9.5,16,IF(BY508&lt;=12,17,IF(BY508&lt;=14.5,18,IF(BY508&lt;=17,19,IF(BY508&lt;=19.5,20,IF(BY508&lt;=22,21,IF(BY508&lt;=24.5,22,IF(BY508&lt;=27,23,IF(BY508&lt;=30,24,"Fuera de rango")))))))))))))))))))))))))</f>
        <v>4</v>
      </c>
      <c r="CB508" s="9" t="n">
        <v>-8.75</v>
      </c>
      <c r="CC508" s="10" t="n">
        <f aca="false">18.5- (0.3*H508)</f>
        <v>11.6</v>
      </c>
      <c r="CD508" s="10" t="n">
        <f aca="false">(CB508)-(CC508)</f>
        <v>-20.35</v>
      </c>
      <c r="CE508" s="10" t="str">
        <f aca="false">IF(CD508="","",IF(CD508&lt;-27.5,"De -30 a -28",IF(CD508&lt;-25,"De -27,5 a -25,5",IF(CD508&lt;-22.5,"De -25 a -23",IF(CD508&lt;-20,"De -22,5 a -20,5",IF(CD508&lt;-17.5,"De -20 a -18",IF(CD508&lt;-15,"De -17,5 a -15,5",IF(CD508&lt;-12.5,"De -15 a -13",IF(CD508&lt;-10,"De -12,5 a -10,5",IF(CD508&lt;-7.5,"De -10 a -8",IF(CD508&lt;-5,"De -7,5 a -5,5",IF(CD508&lt;-2.5,"De -5 a -3",IF(CD508&lt;0,"De -2,5 a -0,5",IF(CD508&lt;=2,"De 0 a 2",IF(CD508&lt;=4.5,"De 2,5 a 4,5",IF(CD508&lt;=7,"De 5 a 7",IF(CD508&lt;=9.5,"De 7,5 a 9,5",IF(CD508&lt;=12,"De 10 a 12",IF(CD508&lt;=14.5,"De 12,5 a 14,5",IF(CD508&lt;=17,"De 15 a 17",IF(CD508&lt;=19.5,"De 17,5 a 19,5",IF(CD508&lt;=22,"De 20 a 22",IF(CD508&lt;=24.5,"De 22,5 a 24,5",IF(CD508&lt;=27,"De 25 a 27","De 27,5 a 30"))))))))))))))))))))))))</f>
        <v>De -22,5 a -20,5</v>
      </c>
      <c r="CF508" s="12" t="n">
        <f aca="false">IF(CD508="","",IF(CD508&lt;-27.5,1,IF(CD508&lt;-25,2,IF(CD508&lt;-22.5,3,IF(CD508&lt;-20,4,IF(CD508&lt;-17.5,5,IF(CD508&lt;-15,6,IF(CD508&lt;-12.5,7,IF(CD508&lt;-10,8,IF(CD508&lt;-7.5,9,IF(CD508&lt;-5,10,IF(CD508&lt;-2.5,11,IF(CD508&lt;0,12,IF(CD508&lt;2.5,13,IF(CD508&lt;5,14,IF(CD508&lt;7.5,15,IF(CD508&lt;10,16,IF(CD508&lt;12.5,17,IF(CD508&lt;15,18,IF(CD508&lt;17.5,19,IF(CD508&lt;20,20,IF(CD508&lt;22.5,21,IF(CD508&lt;25,22,IF(CD508&lt;27.5,23,24))))))))))))))))))))))))</f>
        <v>4</v>
      </c>
      <c r="CG508" s="9" t="n">
        <v>-2.25</v>
      </c>
      <c r="CH508" s="10" t="str">
        <f aca="false">IF(CG508="","",IF(AND(CG508&gt;=-10,CG508&lt;=-9.5),"-10 a -9,5",IF(AND(CG508&gt;-9.5,CG508&lt;=-8.5),"-9 a -8,5",IF(AND(CG508&gt;-8.5,CG508&lt;=-7.5),"-8 a -7,5",IF(AND(CG508&gt;-7.5,CG508&lt;=-6.5),"-7 a -6,5",IF(AND(CG508&gt;-6.5,CG508&lt;=-5.5),"-6 a -5,5",IF(AND(CG508&gt;-5.5,CG508&lt;=-4.5),"-5 a -4,5",IF(AND(CG508&gt;-4.5,CG508&lt;=-3.5),"-4 a -3,5",IF(AND(CG508&gt;-3.5,CG508&lt;=-2.5),"-3 a -2,5",IF(CG508=-2.25,"-2,25",IF(AND(CG508&gt;-2.5,CG508&lt;=-1.5),"-2 a -1,5",IF(AND(CG508&gt;-1.5,CG508&lt;=-0.5),"-1 a -0,5",IF(AND(CG508&gt;-0.5,CG508&lt;=0.5),"0 a 0,5",IF(AND(CG508&gt;0.5,CG508&lt;=1.5),"1 a 1,5",IF(AND(CG508&gt;1.5,CG508&lt;=2.5),"2 a 2,5",IF(AND(CG508&gt;2.5,CG508&lt;=3.5),"3 a 3,5",IF(AND(CG508&gt;3.5,CG508&lt;=4.5),"4 a 4,5",IF(AND(CG508&gt;4.5,CG508&lt;=5.5),"5 a 5,5",IF(AND(CG508&gt;5.5,CG508&lt;=6.5),"6 a 6,5",IF(AND(CG508&gt;6.5,CG508&lt;=7.5),"7 a 7,5",IF(AND(CG508&gt;7.5,CG508&lt;=8.5),"8 a 8,5",IF(AND(CG508&gt;8.5,CG508&lt;=9.5),"9 a 9,5",IF(CG508&gt;=10,"10","Fuera de rango")))))))))))))))))))))))</f>
        <v>-2,25</v>
      </c>
      <c r="CI508" s="11" t="str">
        <f aca="false">IF(CG508="","",IF(CG508=-2.25,"NORMA",IF(CG508&lt;=-9.5,1,IF(CG508&lt;=-8.5,2,IF(CG508&lt;=-7.5,3,IF(CG508&lt;=-6.5,4,IF(CG508&lt;=-5.5,5,IF(CG508&lt;=-4.5,6,IF(CG508&lt;=-3.5,7,IF(CG508&lt;=-2.5,8,IF(CG508&lt;=-1.5,9,IF(CG508&lt;=-0.5,10,IF(CG508&lt;=0.5,11,IF(CG508&lt;=1.5,12,IF(CG508&lt;=2.5,13,IF(CG508&lt;=3.5,14,IF(CG508&lt;=4.5,15,IF(CG508&lt;=5.5,16,IF(CG508&lt;=6.5,17,IF(CG508&lt;=7.5,18,IF(CG508&lt;=8.5,19,IF(CG508&lt;=9.5,20,IF(CG508=10,21,"Fuera de rango")))))))))))))))))))))))</f>
        <v>NORMA</v>
      </c>
      <c r="CJ508" s="9" t="n">
        <v>3.25</v>
      </c>
      <c r="CK508" s="10" t="str">
        <f aca="false">IF(CJ508="","",IF(AND(CJ508&gt;=-6,CJ508&lt;=-5.5),"-6 a -5,5",IF(AND(CJ508&gt;-5.5,CJ508&lt;=-4.5),"-5 a -4,5",IF(AND(CJ508&gt;-4.5,CJ508&lt;=-3.5),"-4 a -3,5",IF(AND(CJ508&gt;-3.5,CJ508&lt;=-2.5),"-3 a -2,5",IF(AND(CJ508&gt;-2.5,CJ508&lt;=-1.5),"-2 a -1,5",IF(AND(CJ508&gt;-1.5,CJ508&lt;=-0.5),"-1 a -0,5",IF(AND(CJ508&gt;-0.5,CJ508&lt;=0.5),"0 a 0,5",IF(AND(CJ508&gt;0.5,CJ508&lt;=1.5),"1 a 1,5",IF(AND(CJ508&gt;1.5,CJ508&lt;2.5),"2",IF(AND(CJ508&gt;=2.5,CJ508&lt;=3),"2,5 a 3",IF(AND(CJ508&gt;3,CJ508&lt;=4),"3,5 a 4",IF(AND(CJ508&gt;4,CJ508&lt;=5),"4,5 a 5",IF(AND(CJ508&gt;5,CJ508&lt;=6),"5,5 a 6",IF(AND(CJ508&gt;6,CJ508&lt;=7),"6,5 a 7",IF(AND(CJ508&gt;7,CJ508&lt;=8),"7,5 a 8",IF(AND(CJ508&gt;8,CJ508&lt;=9.5),"8,5 a 9,5",IF(CJ508=10,"10","Fuera de rango"))))))))))))))))))</f>
        <v>3,5 a 4</v>
      </c>
      <c r="CL508" s="11" t="n">
        <f aca="false">IF(CK508="","",IF(OR(CK508="-6 a -5,5",CK508="-6 - -5,5"),1,IF(OR(CK508="-5 a -4,5",CK508="-5 - -4,5"),2,IF(OR(CK508="-4 a -3,5",CK508="-4 - -3,5"),3,IF(OR(CK508="-3 a -2,5",CK508="-3 - -2,5"),4,IF(OR(CK508="-2 a -1,5",CK508="-2 - -1,5"),5,IF(OR(CK508="-1 a -0,5",CK508="-1 - -0,5"),6,IF(OR(CK508="0 a 0,5",CK508="0 - 0,5"),7,IF(OR(CK508="1 a 1,5",CK508="1 - 1,5"),8,IF(CK508="2","NORMA",IF(OR(CK508="2,5 a 3",CK508="2,5 - 3"),9,IF(OR(CK508="3,5 a 4",CK508="3,5 - 4"),10,IF(OR(CK508="4,5 a 5",CK508="4,5 - 5"),11,IF(OR(CK508="5,5 a 6",CK508="5,5 - 6"),12,IF(OR(CK508="6,5 a 7",CK508="6,5 - 7"),13,IF(OR(CK508="7,5 a 8",CK508="7,5 - 8"),14,IF(OR(CK508="8,5 a 9",CK508="8,5 - 9,5",CK508="9 a 9,5"),15,IF(CK508="10",15,IF(OR(CK508="0,5 a 1",CK508="0,5 - 1"),7,"Fuera de rango")))))))))))))))))))</f>
        <v>10</v>
      </c>
      <c r="CN508" s="10" t="str">
        <f aca="false">IF(CM508=0,"0", " ")</f>
        <v>0</v>
      </c>
      <c r="CO508" s="10" t="str">
        <f aca="false">IF(CM508&gt;0,"EME"," ")</f>
        <v> </v>
      </c>
      <c r="CQ508" s="10" t="str">
        <f aca="false">IF(CP508&gt;0,"0", " ")</f>
        <v> </v>
      </c>
      <c r="CR508" s="10" t="str">
        <f aca="false">IF(CP508&gt;0,"EME"," ")</f>
        <v> </v>
      </c>
      <c r="CS508" s="9" t="n">
        <v>0</v>
      </c>
      <c r="CV508" s="9" t="n">
        <v>0</v>
      </c>
      <c r="CY508" s="9" t="n">
        <v>-1.75</v>
      </c>
      <c r="DB508" s="9" t="n">
        <v>-1.25</v>
      </c>
      <c r="DC508" s="11" t="str">
        <f aca="false">IF(DB508&lt;0,"2"," ")</f>
        <v>2</v>
      </c>
      <c r="DD508" s="11" t="str">
        <f aca="false">IF(DB508&lt;0,"MIO"," ")</f>
        <v>MIO</v>
      </c>
      <c r="DE508" s="9" t="n">
        <v>0</v>
      </c>
      <c r="DF508" s="10" t="str">
        <f aca="false">IF(DE508&lt;0,"3"," ")</f>
        <v> </v>
      </c>
      <c r="DG508" s="10" t="str">
        <f aca="false">IF(DE508&lt;0,"AST"," ")</f>
        <v> </v>
      </c>
      <c r="DH508" s="9" t="n">
        <v>0</v>
      </c>
      <c r="DI508" s="10" t="str">
        <f aca="false">IF(DH508&lt;0,"3"," ")</f>
        <v> </v>
      </c>
      <c r="DJ508" s="10" t="str">
        <f aca="false">IF(DH508&lt;0,"AST"," ")</f>
        <v> </v>
      </c>
      <c r="DK508" s="9" t="n">
        <v>0</v>
      </c>
      <c r="DL508" s="10" t="str">
        <f aca="false">IF(DK508&gt;0,"4"," ")</f>
        <v> </v>
      </c>
      <c r="DM508" s="10" t="str">
        <f aca="false">IF(DK508&gt;0,"PRE"," ")</f>
        <v> </v>
      </c>
      <c r="DN508" s="9" t="n">
        <v>0</v>
      </c>
      <c r="DO508" s="10" t="str">
        <f aca="false">IF(DN508&gt;0,"4"," ")</f>
        <v> </v>
      </c>
      <c r="DP508" s="10" t="str">
        <f aca="false">IF(DN508&gt;0,"PRE"," ")</f>
        <v> </v>
      </c>
      <c r="DS508" s="12" t="str">
        <f aca="false">CONCATENATE(CO508,CU508,DA508,DG508,DM508)</f>
        <v>   </v>
      </c>
      <c r="DT508" s="10" t="e">
        <f aca="false" t="array" ref="DT508">_xlfn.IFS(DS508="EME    ","0", DS508=" HIP   ","1", DS508="  MIO  ","2", DS508="   AST ","3", DS508="    PRE","4", DS508="EME   PRE","5", DS508=" HIP  PRE","6", DS508=" HIP AST ","7", DS508="  MIO PRE","8", DS508="  MIOAST ","9", DS508="   ASTPRE","10",DS508=" HIP ASTPRE","11", DS508="  MIOASTPRE","12", DS508="     ","0")</f>
        <v>#N/A</v>
      </c>
      <c r="DV508" s="1" t="e">
        <f aca="false" t="array" ref="DV508">_xlfn.IFS(DU508="SI","2", DU508="NO","1")</f>
        <v>#N/A</v>
      </c>
      <c r="DX508" s="11" t="str">
        <f aca="false">IF(DW508=0,"1","2")</f>
        <v>1</v>
      </c>
      <c r="DY508" s="11" t="str">
        <f aca="false" t="array" ref="DY508">_xlfn.IFS(DW508=0,"0", DW508=0.25, "1", DW508=0.5,"2", DW508=0.75,"3", DW508=1,"4",DW508=1.25,"5", DW508=1.5,"6", DW508=1.75,"7", DW508=2,"8")</f>
        <v>0</v>
      </c>
      <c r="EA508" s="11" t="str">
        <f aca="false">IF(DZ508=0,"1","2")</f>
        <v>1</v>
      </c>
      <c r="EB508" s="11" t="str">
        <f aca="false" t="array" ref="EB508">_xlfn.IFS(DZ508=0,"0", DZ508=0.25, "1", DZ508=0.5,"2", DZ508=0.75,"3", DZ508=1,"4",DZ508=1.25,"5", DZ508=1.5,"6", DZ508=1.75,"7", DZ508=2,"8")</f>
        <v>0</v>
      </c>
      <c r="ED508" s="10" t="str">
        <f aca="false">IF(EC508=0,"1","2")</f>
        <v>1</v>
      </c>
      <c r="EE508" s="11" t="str">
        <f aca="false" t="array" ref="EE508">_xlfn.IFS(EC508=0,"0", EC508=-0.25, "1", EC508=-0.5,"2", EC508=-0.75,"3", EC508=-1,"4",EC508=-1.25,"5", EC508=-1.5,"6", EC508=-1.75,"7", EC508=-2,"8", EC508=-2.25,"9",EC508=-2.5,"10", EC508=-2.75,"11", EC508=-3,"12", EC508=-3.25,"13", EC508=-3.5,"14", EC508=-3.75,"15",EC508=-4,"16")</f>
        <v>0</v>
      </c>
      <c r="EG508" s="10" t="str">
        <f aca="false">IF(EF508=0,"1","2")</f>
        <v>1</v>
      </c>
      <c r="EH508" s="11" t="str">
        <f aca="false" t="array" ref="EH508">_xlfn.IFS(EF508=0,"0", EF508=-0.25, "1", EF508=-0.5,"2", EF508=-0.75,"3", EF508=-1,"4",EF508=-1.25,"5", EF508=-1.5,"6", EF508=-1.75,"7", EF508=-2,"8", EF508=-2.25,"9",EF508=-2.5,"10", EF508=-2.75,"11", EF508=-3,"12", EF508=-3.25,"13", EF508=-3.5,"14", EF508=-3.75,"15",EF508=-4,"16")</f>
        <v>0</v>
      </c>
      <c r="EJ508" s="11" t="str">
        <f aca="false">IF(EI508=0,"1","2")</f>
        <v>1</v>
      </c>
      <c r="EK508" s="11" t="str">
        <f aca="false" t="array" ref="EK508">_xlfn.IFS(EI508=0,"0", EI508=-0.25, "1", EI508=-0.5,"2", EI508=-0.75,"3", EI508=-1,"4",EI508=-1.25,"5", EI508=-1.5,"6", EI508=-1.75,"7", EI508=-2,"8", EI508=-2.25,"9", EI508=-2.25,"9",EI508=-2.5,"10", EI508=-2.75,"11", EI508=-3,"12", EI508=-3.25,"13", EI508=-3.5,"14", EI508=-3.75,"15",EI508=-4,"16", EI508=0.25, "17", EI508=0.5, "18")</f>
        <v>0</v>
      </c>
      <c r="EM508" s="11" t="str">
        <f aca="false">IF(EL508=0,"1","2")</f>
        <v>1</v>
      </c>
      <c r="EN508" s="11" t="str">
        <f aca="false" t="array" ref="EN508">_xlfn.IFS(EL508=0.25,"17",EL508=0.5,"18", EL508=0,"0", EL508=-0.25, "1", EL508=-0.5,"2", EL508=-0.75,"3", EL508=-1,"4",EL508=-1.25,"5", EL508=-1.5,"6", EL508=-1.75,"7", EL508=-2,"8",EL508= -2.25,"9",EL508=-2.5,"10",EL508= -2.75,"11",EL508= -3,"12",EL508= -3.25,"13",EL508= -3.5,"14",EL508= -3.75,"15",EL508=-4,"16")</f>
        <v>0</v>
      </c>
      <c r="EP508" s="11" t="str">
        <f aca="false">IF(EO508=0,"1","2")</f>
        <v>1</v>
      </c>
      <c r="EQ508" s="11" t="str">
        <f aca="false" t="array" ref="EQ508">_xlfn.IFS(EO508=0,"0", EO508=0.25, "1", EO508=0.5,"2", EO508=0.75,"3", EO508=1,"4",EO508=1.25,"5", EO508=1.5,"6", EO508=1.75,"7", EO508=2,"8", EO508=2.25,"9", EO508=2.25,"9",EO508=2.5,"10", EO508=2.75,"11", EO508=3,"12", EO508=3.25,"13", EO508=3.5,"14", EO508=3.75,"15",EO508=4,"16", EO508=-0.25, "17", bq=-0.5, "18")</f>
        <v>0</v>
      </c>
      <c r="ES508" s="11" t="str">
        <f aca="false">IF(ER508=0,"1","2")</f>
        <v>1</v>
      </c>
      <c r="ET508" s="11" t="str">
        <f aca="false" t="array" ref="ET508">_xlfn.IFS(ER508=0,"0", ER508=0.25, "1", ER508=0.5,"2", ER508=0.75,"3", ER508=1,"4",ER508=1.25,"5", ER508=1.5,"6", ER508=1.75,"7", ER508=2,"8", ER508=2.25,"9", ER508=2.25,"9",ER508=2.5,"10", ER508=2.75,"11", ER508=3,"12", ER508=3.25,"13", ER508=3.5,"14", ER508=3.75,"15",ER508=4,"16", ER508=-0.25, "17", bq=-0.5, "18")</f>
        <v>0</v>
      </c>
      <c r="EV508" s="14" t="e">
        <f aca="false">VLOOKUP(EU508,LEYENDA!$G$2:$H$8,2,TRUE())</f>
        <v>#N/A</v>
      </c>
      <c r="EW508" s="14" t="e">
        <f aca="false" t="array" ref="EW508">_xlfn.IFS(EV508="0-5","1", EV508="6-12","2", EV508="13-18","3", EV508="19-24","4", EV508="25-36","5", EV508="37-48","6", EV508="49-60","7")</f>
        <v>#N/A</v>
      </c>
    </row>
    <row r="509" customFormat="false" ht="13.5" hidden="false" customHeight="false" outlineLevel="0" collapsed="false">
      <c r="A509" s="1" t="n">
        <v>186</v>
      </c>
      <c r="B509" s="2" t="n">
        <v>1</v>
      </c>
      <c r="C509" s="33" t="n">
        <v>39902</v>
      </c>
      <c r="E509" s="5" t="str">
        <f aca="false">VLOOKUP(A509,'286'!$A$3:$J$6279,10,FALSE())</f>
        <v>LEDESMA TAMBONGO, ARIES</v>
      </c>
      <c r="F509" s="4" t="str">
        <f aca="false">VLOOKUP(A509,'286'!$A$3:$I$1768,3,FALSE())</f>
        <v>LETAMA</v>
      </c>
      <c r="G509" s="6" t="n">
        <f aca="false">VLOOKUP(A509,'286'!$A$3:$I$1768,4,FALSE())</f>
        <v>34655</v>
      </c>
      <c r="H509" s="7" t="n">
        <f aca="false">YEAR(C509)-YEAR(G509)</f>
        <v>15</v>
      </c>
      <c r="I509" s="1" t="str">
        <f aca="false">VLOOKUP(H509,LEYENDA!$C$2:$D$6,2,TRUE())</f>
        <v>13-24</v>
      </c>
      <c r="J509" s="5" t="str">
        <f aca="false">VLOOKUP(A509,'286'!$A$3:$I$1768,7,FALSE())</f>
        <v>H</v>
      </c>
      <c r="K509" s="8" t="n">
        <f aca="false">VLOOKUP(A509,'286'!$A$3:$I$1768,2,FALSE())</f>
        <v>0</v>
      </c>
      <c r="L509" s="4" t="str">
        <f aca="false">VLOOKUP(A509,'286'!$A$3:$I$1768,8,FALSE())</f>
        <v>D</v>
      </c>
      <c r="M509" s="4" t="str">
        <f aca="false">VLOOKUP(A509,'286'!$A$3:$I$1768,9,FALSE())</f>
        <v>D</v>
      </c>
      <c r="N509" s="8" t="str">
        <f aca="false">IF(R509=O509, "MISMA","CONTRARIA")</f>
        <v>MISMA</v>
      </c>
      <c r="O509" s="8" t="str">
        <f aca="false" t="array" ref="O509">_xlfn.IFS(L509="D","1", L509="I","2")</f>
        <v>1</v>
      </c>
      <c r="P509" s="8" t="e">
        <f aca="false" t="array" ref="P509">_xlfn.IFS(K509="OD","1", K509="OI","2")</f>
        <v>#N/A</v>
      </c>
      <c r="Q509" s="1" t="str">
        <f aca="false" t="array" ref="Q509">_xlfn.IFS(J509="M","1", J509="H","2")</f>
        <v>2</v>
      </c>
      <c r="R509" s="8" t="str">
        <f aca="false" t="array" ref="R509">_xlfn.IFS(M509="D","1", M509="I","2")</f>
        <v>1</v>
      </c>
      <c r="S509" s="1" t="str">
        <f aca="false" t="array" ref="S509">_xlfn.IFS(N509="CONTRARIA", "1",N509= "MISMA","2")</f>
        <v>2</v>
      </c>
      <c r="T509" s="1" t="str">
        <f aca="false" t="array" ref="T509">_xlfn.IFS(I509="0-12","1", I509="13-24","2", I509="25-40","3", I509="41-60","4", I509="61-100","5")</f>
        <v>2</v>
      </c>
      <c r="U509" s="9" t="n">
        <v>-4</v>
      </c>
      <c r="V509" s="10" t="str">
        <f aca="false">IF(U509="","",IF(AND(U509&gt;=-9,U509&lt;=-6.5),"-9 a -6,5",IF(AND(U509&gt;=-6,U509&lt;=-3.5),"-6 a -3,5",IF(AND(U509&gt;=-3,U509&lt;=-1),"-3 a -1",IF(U509=-0.5,"-0,5",IF(AND(U509&gt;=0,U509&lt;=2.5),"0 a 2,5",IF(AND(U509&gt;=3,U509&lt;=5.5),"3 a 5,5",IF(AND(U509&gt;=6,U509&lt;=8.5),"6 a 8,5",IF(AND(U509&gt;=9,U509&lt;=20),"9 a 20","Fuera de rango")))))))))</f>
        <v>-6 a -3,5</v>
      </c>
      <c r="W509" s="11" t="n">
        <f aca="false">IF(V509="","",IF(V509="-9 a -6,5",2,IF(V509="-6 a -3,5",3,IF(V509="-3 a -1",4,IF(V509="-0,5","NORMA",IF(V509="0 a 2,5",5,IF(V509="3 a 5,5",6,IF(V509="6 a 8,5",7,IF(V509="9 a 20",8,"Fuera de rango")))))))))</f>
        <v>3</v>
      </c>
      <c r="X509" s="9" t="n">
        <v>0</v>
      </c>
      <c r="Y509" s="11" t="str">
        <f aca="false">IF(X509="","",IF(AND(X509&gt;=0,X509&lt;=4),"0 a 4",IF(AND(X509&gt;=4.5,X509&lt;=8.5),"4,5 a 8,5",IF(X509=9,"9",IF(AND(X509&gt;=9.5,X509&lt;=13),"9,5 a 13",IF(AND(X509&gt;=13.5,X509&lt;=20),"13,5 a 20",IF(AND(X509&gt;=20.5,X509&lt;=35),"20,5 a 35","Fuera de rango")))))))</f>
        <v>0 a 4</v>
      </c>
      <c r="Z509" s="11" t="n">
        <f aca="false">IF(Y509="","",IF(Y509="0 a 4",1,IF(Y509="4,5 a 8,5",2,IF(Y509="9","NORMA",IF(Y509="9,5 a 13",3,IF(Y509="13,5 a 20",4,IF(Y509="20,5 a 35",5,"Fuera de rango")))))))</f>
        <v>1</v>
      </c>
      <c r="AA509" s="9" t="n">
        <v>16</v>
      </c>
      <c r="AB509" s="10" t="str">
        <f aca="false">IF(AA509="","",IF(AND(AA509&gt;=0,AA509&lt;=9),"0 a 9",IF(AND(AA509&gt;=9.5,AA509&lt;=18.5),"9,5 a 18,5",IF(AA509=19,"19",IF(AND(AA509&gt;=19.5,AA509&lt;=28),"19,5 a 28",IF(AND(AA509&gt;=28.5,AA509&lt;=40),"28,5 a 40","Fuera de rango"))))))</f>
        <v>9,5 a 18,5</v>
      </c>
      <c r="AC509" s="11" t="n">
        <f aca="false" t="array" ref="AC509">_xlfn.IFS(AB509="","",AB509="0 a 9",1,AB509="9,5 a 18,5",2,AB509="19","NORMA",AB509="19,5 a 28",3,AB509="28,5 a 40",4,TRUE(),"Fuera de rango")</f>
        <v>2</v>
      </c>
      <c r="AD509" s="9" t="n">
        <v>2</v>
      </c>
      <c r="AE509" s="10" t="str">
        <f aca="false">IF(AD509="","",IF(AND(AD509&gt;=-10,AD509&lt;=0),"De -10 a 0",IF(AND(AD509&gt;=0.5,AD509&lt;=9.5),"0,5 a 9,5",IF(AD509=10,"10",IF(AND(AD509&gt;=10.5,AD509&lt;=20),"10,5 a 20",IF(AND(AD509&gt;=20.5,AD509&lt;=40),"20,5 a 40","Fuera de rango"))))))</f>
        <v>0,5 a 9,5</v>
      </c>
      <c r="AF509" s="12" t="n">
        <f aca="false">IF(AD509="","",IF(AND(AD509&gt;=-10,AD509&lt;=0),1,IF(AND(AD509&gt;=0.5,AD509&lt;=9.5),2,IF(AD509=10,"NORMA",IF(AND(AD509&gt;=10.5,AD509&lt;=20),3,IF(AND(AD509&gt;=20.5,AD509&lt;=40),4,""))))))</f>
        <v>2</v>
      </c>
      <c r="AG509" s="9" t="n">
        <v>12</v>
      </c>
      <c r="AH509" s="10" t="str">
        <f aca="false">IF(AG509="","",IF(AND(AG509&gt;=0,AG509&lt;=4),"0 a 4",IF(AND(AG509&gt;=4.5,AG509&lt;=8.5),"4,5 a 8,5",IF(AG509=9,"9",IF(AND(AG509&gt;=9.5,AG509&lt;=13),"9,5 a 13",IF(AND(AG509&gt;=13.5,AG509&lt;=25),"13,5 a 25","Fuera de rango"))))))</f>
        <v>9,5 a 13</v>
      </c>
      <c r="AI509" s="10" t="n">
        <f aca="false">IF(AH509="","",IF(AH509="0 a 4",1,IF(AH509="4,5 a 8,5",2,IF(AH509="9","NORMA",IF(AH509="9,5 a 13",3,IF(AH509="13,5 a 25",4,""))))))</f>
        <v>3</v>
      </c>
      <c r="AJ509" s="9" t="n">
        <v>5</v>
      </c>
      <c r="AK509" s="10" t="str">
        <f aca="false">IF(AJ509="","",IF(AND(AJ509&gt;=-15,AJ509&lt;=-10.5),"-15 a -10,5",IF(AND(AJ509&gt;=-10,AJ509&lt;=-4),"-10 a -4",IF(AND(AJ509&gt;=-4.5,AJ509&lt;=0),"-4,5 a 0",IF(AND(AJ509&gt;=0.5,AJ509&lt;=4.5),"0,5 a 4,5",IF(AJ509=5,"5",IF(AND(AJ509&gt;=5.5,AJ509&lt;=10),"5,5 a 10",IF(AND(AJ509&gt;=10.5,AJ509&lt;=20),"10,5 a 20","Fuera de rango"))))))))</f>
        <v>5</v>
      </c>
      <c r="AL509" s="11" t="str">
        <f aca="false">IF(AK509="","",IF(AK509="-15 a -10,5",1,IF(AK509="-10 a -4",2,IF(AK509="-4,5 a 0",3,IF(AK509="0,5 a 4,5",4,IF(AK509="5","NORMA",IF(AK509="5,5 a 10",5,IF(AK509="10,5 a 20",6,"Error"))))))))</f>
        <v>NORMA</v>
      </c>
      <c r="AM509" s="9" t="n">
        <v>1</v>
      </c>
      <c r="AN509" s="10" t="str">
        <f aca="false">IF(AM509="","",IF(AND(AM509&gt;=-7.5,AM509&lt;=-5.5),"-7,5 a -5,5",IF(AND(AM509&gt;=-5,AM509&lt;=-3),"-5 a -3",IF(AND(AM509&gt;=-2.5,AM509&lt;=-0.5),"-2,5 a -0,5",IF(AM509=0,"0,00",IF(AND(AM509&gt;=0.5,AM509&lt;=2.5),"0,5 a 2,5",IF(AND(AM509&gt;=3,AM509&lt;=5),"3 a 5",IF(AND(AM509&gt;=5.5,AM509&lt;=7.5),"5,5 a 7,5",IF(AND(AM509&gt;=8,AM509&lt;=10),"8 a 10","Fuera de rango")))))))))</f>
        <v>0,5 a 2,5</v>
      </c>
      <c r="AO509" s="11" t="n">
        <f aca="false">IF(AN509="","",IF(AN509="-7,5 a -5,5",1,IF(AN509="-5 a -3",2,IF(AN509="-2,5 a -0,5",3,IF(AN509="0,00","NORMA",IF(AN509="0,5 a 2,5",4,IF(AN509="3 a 5",5,IF(AN509="5,5 a 7,5",6,IF(AN509="8 a 10",7,"Error")))))))))</f>
        <v>4</v>
      </c>
      <c r="AP509" s="9" t="n">
        <v>-2</v>
      </c>
      <c r="AQ509" s="10" t="str">
        <f aca="false">IF(AP509="","",IF(AND(AP509&gt;=-20,AP509&lt;=-9.5),"-20 a -9,5",IF(AND(AP509&gt;=-9,AP509&lt;=-6.5),"-9 a -6,5",IF(AP509=-6,"-6",IF(AND(AP509&gt;=-5.5,AP509&lt;=-3),"-5,5 a -3",IF(AND(AP509&gt;=-2.5,AP509&lt;=0),"-2,5 a 0",IF(AND(AP509&gt;=0.5,AP509&lt;=3),"0,5 a 3",IF(AND(AP509&gt;=3.5,AP509&lt;=6),"3,5 a 6",IF(AND(AP509&gt;=6.5,AP509&lt;=9),"6,5 a 9",IF(AND(AP509&gt;=9.5,AP509&lt;=20),"9,5 a 20","Fuera de rango"))))))))))</f>
        <v>-2,5 a 0</v>
      </c>
      <c r="AR509" s="11" t="n">
        <f aca="false">IF(AQ509="","",IF(AQ509="-20 a -9,5",1,IF(AQ509="-9 a -6,5",2,IF(AQ509="-6","NORMA",IF(AQ509="-5,5 a -3",3,IF(AQ509="-2,5 a 0",4,IF(AQ509="0,5 a 3",5,IF(AQ509="3,5 a 6",6,IF(AQ509="6,5 a 9",7,IF(AQ509="9,5 a 20",8,""))))))))))</f>
        <v>4</v>
      </c>
      <c r="AS509" s="9" t="n">
        <v>5</v>
      </c>
      <c r="AT509" s="10" t="str">
        <f aca="false">IF(AS509="","",IF(AND(AS509&gt;=-16,AS509&lt;=-14),"-16 a -14",IF(AND(AS509&gt;=-13.5,AS509&lt;=-11.5),"-13,5 a -11,5",IF(AND(AS509&gt;=-11,AS509&lt;=-9),"-11 a -9",IF(AND(AS509&gt;=-8.5,AS509&lt;=-6.5),"-8,5 a -6,5",IF(AND(AS509&gt;=-6,AS509&lt;=-4),"-6 a -4",IF(AND(AS509&gt;=-3.5,AS509&lt;=-1.5),"-3,5 a -1,5",IF(AND(AS509&gt;=-1,AS509&lt;=1),"-1 a 1",IF(AND(AS509&gt;=1.5,AS509&lt;=3.5),"1,5 a 3,5",IF(AND(AS509&gt;=4,AS509&lt;=6),"4 a 6",IF(AND(AS509&gt;=6.5,AS509&lt;=8.5),"6,5 a 8,5",IF(AND(AS509&gt;=9,AS509&lt;=11),"9 a 11",IF(AND(AS509&gt;=11.5,AS509&lt;=13.5),"11,5 a 13,5",IF(AND(AS509&gt;=14,AS509&lt;=16),"14 a 16",IF(AND(AS509&gt;=16.5,AS509&lt;=18.5),"16,5 a 18,5",IF(AND(AS509&gt;=19,AS509&lt;=21),"19 a 21","Fuera de rango"))))))))))))))))</f>
        <v>4 a 6</v>
      </c>
      <c r="AU509" s="11" t="str">
        <f aca="false" t="array" ref="AU509">IF(AT509="","",_xlfn.IFS(AT509="-16 a -14",1,AT509="-13,5 a -11,5",2,AT509="-11 a -9",3,AT509="-8,5 a -6,5",4,AT509="-6 a -4",5,AT509="-3,5 a -1,5",6,AT509="-1 a 1",7,AT509="1,5 a 3,5",8,AT509="4 a 6","NORMA",AT509="6,5 a 8,5",9,AT509="9 a 11",10,AT509="11,5 a 13,5",11,AT509="14 a 16",12,AT509="16,5 a 18,5",13,AT509="19 a 21",14,TRUE(),""))</f>
        <v>NORMA</v>
      </c>
      <c r="AV509" s="9" t="n">
        <v>0.75</v>
      </c>
      <c r="AW509" s="10" t="str">
        <f aca="false">IF(AV509="","",IF(AND(AV509&gt;=-1,AV509&lt;=-0.5),"-1 a -0,5",IF(AND(AV509&gt;-0.5,AV509&lt;=0),"De -0,5 a 0",IF(AND(AV509&gt;=0.25,AV509&lt;=0.75),"0,25 a 0,75",IF(AND(AV509&gt;=1,AV509&lt;=1.5),"1 a 1,5",IF(AND(AV509&gt;=1.75,AV509&lt;=2.25),"1,75 a 2,25",IF(AND(AV509&gt;=2.5,AV509&lt;=3),"2,5 a 3",IF(AND(AV509&gt;=3.25,AV509&lt;=3.75),"3,25 a 3,75","Fuera de rango"))))))))</f>
        <v>0,25 a 0,75</v>
      </c>
      <c r="AX509" s="10" t="str">
        <f aca="false">IF(AW509="","",IF(OR(AW509="-1 a -0,5",AW509="-1 a -0.5"),1,IF(OR(AW509="De -0,5 a 0",AW509="-0,5 a 0",AW509="De -0.5 a 0"),2,IF(OR(AW509="0,25 a 0,75",AW509="0.25 a 0.75"),"NORMA",IF(OR(AW509="1 a 1,5",AW509="1 a 1.5"),3,IF(OR(AW509="1,75 a 2,25",AW509="1.75 a 2.25"),4,IF(OR(AW509="2,5 a 3",AW509="2.5 a 3"),5,IF(OR(AW509="3,25 a 3,75",AW509="3.25 a 3.75"),6,""))))))))</f>
        <v>NORMA</v>
      </c>
      <c r="AY509" s="9" t="n">
        <v>-5</v>
      </c>
      <c r="AZ509" s="10" t="str">
        <f aca="false">IF(AY509="","",IF(AND(AY509&gt;=-20,AY509&lt;=-9.5),"-20 a -9,5",IF(AND(AY509&gt;=-9,AY509&lt;=-6.5),"-9 a -6,5",IF(AY509=-6,"-6",IF(AND(AY509&gt;=-5.5,AY509&lt;=-3),"-5,5 a -3",IF(AND(AY509&gt;=-2.5,AY509&lt;=0),"-2,5 a 0",IF(AND(AY509&gt;=0.5,AY509&lt;=3),"0,5 a 3",IF(AND(AY509&gt;=3.5,AY509&lt;=6),"3,5 a 6","Fuera de rango"))))))))</f>
        <v>-5,5 a -3</v>
      </c>
      <c r="BA509" s="11" t="n">
        <f aca="false">IF(AZ509="","",IF(AZ509="-20 a -9,5",1,IF(AZ509="-9 a -6,5",2,IF(AZ509="-6","NORMA",IF(AZ509="-5,5 a -3",3,IF(AZ509="-2,5 a 0",4,IF(AZ509="0,5 a 3",5,IF(AZ509="3,5 a 6",6,""))))))))</f>
        <v>3</v>
      </c>
      <c r="BB509" s="9" t="n">
        <v>0</v>
      </c>
      <c r="BC509" s="10" t="str">
        <f aca="false" t="array" ref="BC509">IF(BB509="","",_xlfn.IFS(AND(BB509&gt;=0,BB509&lt;=2),"0 a 2",AND(BB509&gt;=2.5,BB509&lt;=4.5),"2,5 a 4,5",AND(BB509&gt;=5,BB509&lt;=7),"5 a 7",AND(BB509&gt;=7.5,BB509&lt;=9.5),"7,5 a 9,5",AND(BB509&gt;=10,BB509&lt;=12),"10 a 12",AND(BB509&gt;=12.5,BB509&lt;=14.5),"12,5 a 14,5",BB509=15,"15",AND(BB509&gt;=15.5,BB509&lt;=17.5),"15,5 a 17,5",AND(BB509&gt;=18,BB509&lt;=20),"18 a 20",AND(BB509&gt;=20.5,BB509&lt;=22.5),"20,5 a 22,5",AND(BB509&gt;=23,BB509&lt;=25),"23 a 25",TRUE(),"Fuera de rango"))</f>
        <v>0 a 2</v>
      </c>
      <c r="BD509" s="11" t="n">
        <f aca="false" t="array" ref="BD509">IF(BC509="","",_xlfn.IFS(BC509="0 a 2",1,BC509="2,5 a 4,5",2,BC509="5 a 7",3,BC509="7,5 a 9,5",4,BC509="10 a 12",5,BC509="12,5 a 14,5",6,BC509="15","NORMA",BC509="15,5 a 17,5",7,BC509="18 a 20",8,BC509="20,5 a 22,5",9,BC509="23 a 25",10,TRUE(),"Fuera de rango"))</f>
        <v>1</v>
      </c>
      <c r="BE509" s="9" t="n">
        <v>24</v>
      </c>
      <c r="BF509" s="10" t="str">
        <f aca="false">IF(BE509="","",IF(AND(BE509&gt;=-20,BE509&lt;=-10),"-20 a -10",IF(AND(BE509&gt;=-9.5,BE509&lt;=0.5),"-9,5 a 0,5",IF(AND(BE509&gt;=1,BE509&lt;=11),"1 a 11",IF(AND(BE509&gt;=11.5,BE509&lt;=20.5),"11,5 a 20,5",IF(BE509=21,"21",IF(AND(BE509&gt;=21.5,BE509&lt;=31.5),"21,5 a 31,5",IF(AND(BE509&gt;=32,BE509&lt;=42),"32 a 42","Fuera de rango"))))))))</f>
        <v>21,5 a 31,5</v>
      </c>
      <c r="BG509" s="11" t="n">
        <f aca="false">IF(BF509="","",IF(BF509="-20 a -10",1,IF(BF509="-9,5 a 0,5",2,IF(BF509="1 a 11",3,IF(BF509="11,5 a 20,5",4,IF(BF509="21","NORMA",IF(BF509="21,5 a 31,5",5,IF(BF509="32 a 42",6,""))))))))</f>
        <v>5</v>
      </c>
      <c r="BH509" s="9" t="n">
        <v>12</v>
      </c>
      <c r="BI509" s="10" t="str">
        <f aca="false">IF(BH509="","",IF(AND(BH509&gt;=-20,BH509&lt;=-15),"-20 a -15",IF(AND(BH509&gt;=-14.5,BH509&lt;=-9.5),"-14,5 a -9,5",IF(AND(BH509&gt;=-9,BH509&lt;=-4),"-9 a -4",IF(AND(BH509&gt;=-3.5,BH509&lt;=2.5),"-3,5 a 2,5",IF(AND(BH509&gt;=3,BH509&lt;=8),"3 a 8",IF(AND(BH509&gt;=8.5,BH509&lt;=14.5),"8,5 a 14,5",IF(BH509=15,"15",IF(AND(BH509&gt;=15.5,BH509&lt;=20.5),"15,5 a 20,5",IF(AND(BH509&gt;=21,BH509&lt;=26),"21 a 26","Fuera de rango"))))))))))</f>
        <v>8,5 a 14,5</v>
      </c>
      <c r="BJ509" s="11" t="n">
        <f aca="false">IF(BI509="","",IF(BI509="-20 a -15",1,IF(BI509="-14,5 a -9,5",2,IF(BI509="-9 a -4",3,IF(BI509="-3,5 a 2,5",4,IF(BI509="3 a 8",5,IF(BI509="8,5 a 14,5",6,IF(BI509="15","NORMA",IF(BI509="15,5 a 20,5",7,IF(BI509="21 a 26",8,IF(BI509="26,5 a 31,5",9,"")))))))))))</f>
        <v>6</v>
      </c>
      <c r="BK509" s="9" t="n">
        <v>0</v>
      </c>
      <c r="BL509" s="10" t="str">
        <f aca="false">IF(BK509="","",IF(AND(BK509&gt;=0,BK509&lt;=2),"0 - 2",IF(AND(BK509&gt;=2.5,BK509&lt;=4.5),"2,5 - 4,5",IF(AND(BK509&gt;=5,BK509&lt;=7),"5 - 7",IF(AND(BK509&gt;=7.5,BK509&lt;=9.5),"7,5 - 9,5",IF(AND(BK509&gt;=10,BK509&lt;=12),"10 - 12",IF(AND(BK509&gt;=12.5,BK509&lt;=13.5),"12,5 - 13,5",IF(BK509=14,"14",IF(AND(BK509&gt;=14.5,BK509&lt;=16.5),"14,5 - 16,5",IF(AND(BK509&gt;=17,BK509&lt;=19),"17 - 19",IF(AND(BK509&gt;=19.5,BK509&lt;=21.5),"19,5 - 21,5",IF(AND(BK509&gt;=22,BK509&lt;=24),"22 - 24",IF(AND(BK509&gt;=24.5,BK509&lt;=26.5),"24,5 - 26,5",IF(AND(BK509&gt;=27,BK509&lt;=29),"27 - 29",IF(AND(BK509&gt;=29.5,BK509&lt;=30),"29,5 - 30","Fuera de rango")))))))))))))))</f>
        <v>0 - 2</v>
      </c>
      <c r="BM509" s="11" t="n">
        <f aca="false">IF(BL509="","",IF(BL509="0 - 2",1,IF(BL509="2,5 - 4,5",2,IF(BL509="5 - 7",3,IF(BL509="7,5 - 9,5",4,IF(BL509="10 - 12",5,IF(BL509="12,5 - 13,5",6,IF(BL509="14","NORMA",IF(BL509="14,5 - 16,5",7,IF(BL509="17 - 19",8,IF(BL509="19,5 - 21,5",9,IF(BL509="22 - 24",10,IF(BL509="24,5 - 26,5",11,IF(BL509="27 - 29",12,IF(BL509="29,5 - 30",13,"")))))))))))))))</f>
        <v>1</v>
      </c>
      <c r="BN509" s="9" t="n">
        <v>18</v>
      </c>
      <c r="BO509" s="11" t="str">
        <f aca="false">IF(BN509="","",IF(AND(BN509&gt;=-20,BN509&lt;=-10),"-20 a -10",IF(AND(BN509&gt;=-9.5,BN509&lt;=0.5),"-9,5 a 0,5",IF(AND(BN509&gt;=1,BN509&lt;=11),"1 a 11",IF(AND(BN509&gt;=11.5,BN509&lt;=21.5),"11,5 a 21,5",IF(BN509=22,"22",IF(AND(BN509&gt;=22.5,BN509&lt;=32.5),"22,5 a 32,5",IF(AND(BN509&gt;=33,BN509&lt;=43),"33 a 43","Fuera de rango"))))))))</f>
        <v>11,5 a 21,5</v>
      </c>
      <c r="BP509" s="11" t="n">
        <f aca="false">IF(BO509="","",IF(BO509="-20 a -10",1,IF(BO509="-9,5 a 0,5",2,IF(BO509="1 a 11",3,IF(BO509="11,5 a 21,5",4,IF(BO509="22","NORMA",IF(BO509="22,5 a 32,5",5,IF(BO509="33 a 43",6,""))))))))</f>
        <v>4</v>
      </c>
      <c r="BQ509" s="9" t="n">
        <v>3</v>
      </c>
      <c r="BR509" s="10" t="str">
        <f aca="false">IF(BQ509="","",IF(AND(BQ509&gt;=-20,BQ509&lt;=-15),"-20 a -15",IF(AND(BQ509&gt;=-14.5,BQ509&lt;=-9.5),"-14,5 a -9,5",IF(AND(BQ509&gt;=-9,BQ509&lt;=-4),"-9 a -4",IF(AND(BQ509&gt;=-3.5,BQ509&lt;=2.5),"-3,5 a 2,5",IF(AND(BQ509&gt;=3,BQ509&lt;=8),"3 a 8",IF(AND(BQ509&gt;=8.5,BQ509&lt;=13.5),"8,5 a 13,5",IF(AND(BQ509&gt;=14,BQ509&lt;=17.5),"14 a 17,5",IF(BQ509=18,"18",IF(AND(BQ509&gt;=18.5,BQ509&lt;=23.5),"18,5 a 23,5",IF(AND(BQ509&gt;=24,BQ509&lt;=29),"24 a 29",IF(AND(BQ509&gt;=29.5,BQ509&lt;=34.5),"29,5 a 34,5",IF(AND(BQ509&gt;=35,BQ509&lt;=40),"35 a 40","Fuera de rango")))))))))))))</f>
        <v>3 a 8</v>
      </c>
      <c r="BS509" s="11" t="n">
        <f aca="false">IF(BR509="","",IF(BR509="-20 a -15",1,IF(BR509="-14,5 a -9,5",2,IF(BR509="-9 a -4",3,IF(BR509="-3,5 a 2,5",4,IF(BR509="3 a 8",5,IF(BR509="8,5 a 13,5",6,IF(BR509="14 a 17,5",7,IF(BR509="18","NORMA",IF(BR509="18,5 a 23,5",8,IF(BR509="24 a 29",9,IF(BR509="29,5 a 34,5",10,IF(BR509="35 a 40",11,"")))))))))))))</f>
        <v>5</v>
      </c>
      <c r="BT509" s="9" t="n">
        <v>1</v>
      </c>
      <c r="BU509" s="10" t="str">
        <f aca="false">IF(BT509="","",IF(AND(BT509&gt;=-20,BT509&lt;=-18),"-20 a -18",IF(AND(BT509&gt;=-17.5,BT509&lt;=-15.5),"-17,5 a -15,5",IF(AND(BT509&gt;=-15,BT509&lt;=-13),"-15 a -13",IF(AND(BT509&gt;=-12.5,BT509&lt;=-10.5),"-12,5 a -10,5",IF(AND(BT509&gt;=-10,BT509&lt;=-8),"-10 a -8",IF(AND(BT509&gt;=-7.5,BT509&lt;=-5.5),"-7,5 a -5,5",IF(AND(BT509&gt;=-5,BT509&lt;=-3),"-5 a -3",IF(AND(BT509&gt;=-2.5,BT509&lt;=-0.5),"-2,5 a -0,5",IF(BT509=0,"0",IF(AND(BT509&gt;=0.5,BT509&lt;=2.5),"0,5 a 2,5",IF(AND(BT509&gt;=3,BT509&lt;=5),"3 a 5",IF(AND(BT509&gt;=5.5,BT509&lt;=7.5),"5,5 a 7,5",IF(AND(BT509&gt;=8,BT509&lt;=10),"8 a 10",IF(AND(BT509&gt;=10.5,BT509&lt;=12.5),"10,5 a 12,5",IF(AND(BT509&gt;=13,BT509&lt;=15),"13 a 15",IF(AND(BT509&gt;=15.5,BT509&lt;=17.5),"15,5 a 17,5",IF(AND(BT509&gt;=18,BT509&lt;=20),"18 a 20","Fuera de rango"))))))))))))))))))</f>
        <v>0,5 a 2,5</v>
      </c>
      <c r="BV509" s="11" t="n">
        <f aca="false">IF(BT509="","",IF(BT509=0,"NORMA",IF(AND(BT509&gt;=-20,BT509&lt;=-18),2,IF(AND(BT509&gt;=-17.5,BT509&lt;=-15.5),2,IF(AND(BT509&gt;=-15,BT509&lt;=-13),3,IF(AND(BT509&gt;=-12.5,BT509&lt;=-10.5),4,IF(AND(BT509&gt;=-10,BT509&lt;=-8),5,IF(AND(BT509&gt;=-7.5,BT509&lt;=-5.5),6,IF(AND(BT509&gt;=-5,BT509&lt;=-3),7,IF(AND(BT509&gt;=-2.5,BT509&lt;=-0.5),8,IF(AND(BT509&gt;=0.5,BT509&lt;=2.5),9,IF(AND(BT509&gt;=3,BT509&lt;=5),10,IF(AND(BT509&gt;=5.5,BT509&lt;=7.5),11,IF(AND(BT509&gt;=8,BT509&lt;=10),12,IF(AND(BT509&gt;=10.5,BT509&lt;=12.5),13,IF(AND(BT509&gt;=13,BT509&lt;=15),14,IF(AND(BT509&gt;=15.5,BT509&lt;=17.5),15,IF(AND(BT509&gt;=18,BT509&lt;=20),16,"Fuera de rango"))))))))))))))))))</f>
        <v>9</v>
      </c>
      <c r="BW509" s="9" t="n">
        <v>-4.25</v>
      </c>
      <c r="BX509" s="10" t="n">
        <f aca="false">18.5- (0.3*H509)</f>
        <v>14</v>
      </c>
      <c r="BY509" s="10" t="n">
        <f aca="false">(BW509)-(BX509)</f>
        <v>-18.25</v>
      </c>
      <c r="BZ509" s="10" t="str">
        <f aca="false">IF(BY509="","",IF(BY509&lt;-27.5,"De -30 a -28",IF(BY509&lt;-25,"De -27,5 a -25,5",IF(BY509&lt;-22.5,"De -25 a -23",IF(BY509&lt;-20,"De -22,5 a -20,5",IF(BY509&lt;-17.5,"De -20 a -18",IF(BY509&lt;-15,"De -17,5 a -15,5",IF(BY509&lt;-12.5,"De -15 a -13",IF(BY509&lt;-10,"De -12,5 a -10,5",IF(BY509&lt;-7.5,"De -10 a -8",IF(BY509&lt;-5,"De -7,5 a -5,5",IF(BY509&lt;-2.5,"De -5 a -3",IF(BY509&lt;0,"De -2,5 a -0,5",IF(BY509&lt;2.5,"De 0 a 2",IF(BY509&lt;5,"De 2,5 a 4,5",IF(BY509&lt;7.5,"De 5 a 7",IF(BY509&lt;10,"De 7,5 a 9,5",IF(BY509&lt;12.5,"De 10 a 12",IF(BY509&lt;15,"De 12,5 a 14,5",IF(BY509&lt;17.5,"De 15 a 17",IF(BY509&lt;20,"De 17,5 a 19,5",IF(BY509&lt;22.5,"De 20 a 22",IF(BY509&lt;25,"De 22,5 a 24,5",IF(BY509&lt;27.5,"De 25 a 27","De 27,5 a 30"))))))))))))))))))))))))</f>
        <v>De -20 a -18</v>
      </c>
      <c r="CA509" s="12" t="n">
        <f aca="false">IF(BY509="","",IF(BY509&lt;=-28,1,IF(BY509&lt;=-25.5,2,IF(BY509&lt;=-23,3,IF(BY509&lt;=-20.5,4,IF(BY509&lt;=-18,5,IF(BY509&lt;=-15.5,6,IF(BY509&lt;=-13,7,IF(BY509&lt;=-10.5,8,IF(BY509&lt;=-8,9,IF(BY509&lt;=-5.5,10,IF(BY509&lt;=-3,11,IF(BY509&lt;=-0.5,12,IF(BY509&lt;=2,13,IF(BY509&lt;=4.5,14,IF(BY509&lt;=7,15,IF(BY509&lt;=9.5,16,IF(BY509&lt;=12,17,IF(BY509&lt;=14.5,18,IF(BY509&lt;=17,19,IF(BY509&lt;=19.5,20,IF(BY509&lt;=22,21,IF(BY509&lt;=24.5,22,IF(BY509&lt;=27,23,IF(BY509&lt;=30,24,"Fuera de rango")))))))))))))))))))))))))</f>
        <v>5</v>
      </c>
      <c r="CB509" s="9" t="n">
        <v>-4.25</v>
      </c>
      <c r="CC509" s="10" t="n">
        <f aca="false">18.5- (0.3*H509)</f>
        <v>14</v>
      </c>
      <c r="CD509" s="10" t="n">
        <f aca="false">(CB509)-(CC509)</f>
        <v>-18.25</v>
      </c>
      <c r="CE509" s="10" t="str">
        <f aca="false">IF(CD509="","",IF(CD509&lt;-27.5,"De -30 a -28",IF(CD509&lt;-25,"De -27,5 a -25,5",IF(CD509&lt;-22.5,"De -25 a -23",IF(CD509&lt;-20,"De -22,5 a -20,5",IF(CD509&lt;-17.5,"De -20 a -18",IF(CD509&lt;-15,"De -17,5 a -15,5",IF(CD509&lt;-12.5,"De -15 a -13",IF(CD509&lt;-10,"De -12,5 a -10,5",IF(CD509&lt;-7.5,"De -10 a -8",IF(CD509&lt;-5,"De -7,5 a -5,5",IF(CD509&lt;-2.5,"De -5 a -3",IF(CD509&lt;0,"De -2,5 a -0,5",IF(CD509&lt;=2,"De 0 a 2",IF(CD509&lt;=4.5,"De 2,5 a 4,5",IF(CD509&lt;=7,"De 5 a 7",IF(CD509&lt;=9.5,"De 7,5 a 9,5",IF(CD509&lt;=12,"De 10 a 12",IF(CD509&lt;=14.5,"De 12,5 a 14,5",IF(CD509&lt;=17,"De 15 a 17",IF(CD509&lt;=19.5,"De 17,5 a 19,5",IF(CD509&lt;=22,"De 20 a 22",IF(CD509&lt;=24.5,"De 22,5 a 24,5",IF(CD509&lt;=27,"De 25 a 27","De 27,5 a 30"))))))))))))))))))))))))</f>
        <v>De -20 a -18</v>
      </c>
      <c r="CF509" s="12" t="n">
        <f aca="false">IF(CD509="","",IF(CD509&lt;-27.5,1,IF(CD509&lt;-25,2,IF(CD509&lt;-22.5,3,IF(CD509&lt;-20,4,IF(CD509&lt;-17.5,5,IF(CD509&lt;-15,6,IF(CD509&lt;-12.5,7,IF(CD509&lt;-10,8,IF(CD509&lt;-7.5,9,IF(CD509&lt;-5,10,IF(CD509&lt;-2.5,11,IF(CD509&lt;0,12,IF(CD509&lt;2.5,13,IF(CD509&lt;5,14,IF(CD509&lt;7.5,15,IF(CD509&lt;10,16,IF(CD509&lt;12.5,17,IF(CD509&lt;15,18,IF(CD509&lt;17.5,19,IF(CD509&lt;20,20,IF(CD509&lt;22.5,21,IF(CD509&lt;25,22,IF(CD509&lt;27.5,23,24))))))))))))))))))))))))</f>
        <v>5</v>
      </c>
      <c r="CG509" s="9" t="n">
        <v>-2</v>
      </c>
      <c r="CH509" s="10" t="str">
        <f aca="false">IF(CG509="","",IF(AND(CG509&gt;=-10,CG509&lt;=-9.5),"-10 a -9,5",IF(AND(CG509&gt;-9.5,CG509&lt;=-8.5),"-9 a -8,5",IF(AND(CG509&gt;-8.5,CG509&lt;=-7.5),"-8 a -7,5",IF(AND(CG509&gt;-7.5,CG509&lt;=-6.5),"-7 a -6,5",IF(AND(CG509&gt;-6.5,CG509&lt;=-5.5),"-6 a -5,5",IF(AND(CG509&gt;-5.5,CG509&lt;=-4.5),"-5 a -4,5",IF(AND(CG509&gt;-4.5,CG509&lt;=-3.5),"-4 a -3,5",IF(AND(CG509&gt;-3.5,CG509&lt;=-2.5),"-3 a -2,5",IF(CG509=-2.25,"-2,25",IF(AND(CG509&gt;-2.5,CG509&lt;=-1.5),"-2 a -1,5",IF(AND(CG509&gt;-1.5,CG509&lt;=-0.5),"-1 a -0,5",IF(AND(CG509&gt;-0.5,CG509&lt;=0.5),"0 a 0,5",IF(AND(CG509&gt;0.5,CG509&lt;=1.5),"1 a 1,5",IF(AND(CG509&gt;1.5,CG509&lt;=2.5),"2 a 2,5",IF(AND(CG509&gt;2.5,CG509&lt;=3.5),"3 a 3,5",IF(AND(CG509&gt;3.5,CG509&lt;=4.5),"4 a 4,5",IF(AND(CG509&gt;4.5,CG509&lt;=5.5),"5 a 5,5",IF(AND(CG509&gt;5.5,CG509&lt;=6.5),"6 a 6,5",IF(AND(CG509&gt;6.5,CG509&lt;=7.5),"7 a 7,5",IF(AND(CG509&gt;7.5,CG509&lt;=8.5),"8 a 8,5",IF(AND(CG509&gt;8.5,CG509&lt;=9.5),"9 a 9,5",IF(CG509&gt;=10,"10","Fuera de rango")))))))))))))))))))))))</f>
        <v>-2 a -1,5</v>
      </c>
      <c r="CI509" s="11" t="n">
        <f aca="false">IF(CG509="","",IF(CG509=-2.25,"NORMA",IF(CG509&lt;=-9.5,1,IF(CG509&lt;=-8.5,2,IF(CG509&lt;=-7.5,3,IF(CG509&lt;=-6.5,4,IF(CG509&lt;=-5.5,5,IF(CG509&lt;=-4.5,6,IF(CG509&lt;=-3.5,7,IF(CG509&lt;=-2.5,8,IF(CG509&lt;=-1.5,9,IF(CG509&lt;=-0.5,10,IF(CG509&lt;=0.5,11,IF(CG509&lt;=1.5,12,IF(CG509&lt;=2.5,13,IF(CG509&lt;=3.5,14,IF(CG509&lt;=4.5,15,IF(CG509&lt;=5.5,16,IF(CG509&lt;=6.5,17,IF(CG509&lt;=7.5,18,IF(CG509&lt;=8.5,19,IF(CG509&lt;=9.5,20,IF(CG509=10,21,"Fuera de rango")))))))))))))))))))))))</f>
        <v>9</v>
      </c>
      <c r="CJ509" s="9" t="n">
        <v>2.75</v>
      </c>
      <c r="CK509" s="10" t="str">
        <f aca="false">IF(CJ509="","",IF(AND(CJ509&gt;=-6,CJ509&lt;=-5.5),"-6 a -5,5",IF(AND(CJ509&gt;-5.5,CJ509&lt;=-4.5),"-5 a -4,5",IF(AND(CJ509&gt;-4.5,CJ509&lt;=-3.5),"-4 a -3,5",IF(AND(CJ509&gt;-3.5,CJ509&lt;=-2.5),"-3 a -2,5",IF(AND(CJ509&gt;-2.5,CJ509&lt;=-1.5),"-2 a -1,5",IF(AND(CJ509&gt;-1.5,CJ509&lt;=-0.5),"-1 a -0,5",IF(AND(CJ509&gt;-0.5,CJ509&lt;=0.5),"0 a 0,5",IF(AND(CJ509&gt;0.5,CJ509&lt;=1.5),"1 a 1,5",IF(AND(CJ509&gt;1.5,CJ509&lt;2.5),"2",IF(AND(CJ509&gt;=2.5,CJ509&lt;=3),"2,5 a 3",IF(AND(CJ509&gt;3,CJ509&lt;=4),"3,5 a 4",IF(AND(CJ509&gt;4,CJ509&lt;=5),"4,5 a 5",IF(AND(CJ509&gt;5,CJ509&lt;=6),"5,5 a 6",IF(AND(CJ509&gt;6,CJ509&lt;=7),"6,5 a 7",IF(AND(CJ509&gt;7,CJ509&lt;=8),"7,5 a 8",IF(AND(CJ509&gt;8,CJ509&lt;=9.5),"8,5 a 9,5",IF(CJ509=10,"10","Fuera de rango"))))))))))))))))))</f>
        <v>2,5 a 3</v>
      </c>
      <c r="CL509" s="11" t="n">
        <f aca="false">IF(CK509="","",IF(OR(CK509="-6 a -5,5",CK509="-6 - -5,5"),1,IF(OR(CK509="-5 a -4,5",CK509="-5 - -4,5"),2,IF(OR(CK509="-4 a -3,5",CK509="-4 - -3,5"),3,IF(OR(CK509="-3 a -2,5",CK509="-3 - -2,5"),4,IF(OR(CK509="-2 a -1,5",CK509="-2 - -1,5"),5,IF(OR(CK509="-1 a -0,5",CK509="-1 - -0,5"),6,IF(OR(CK509="0 a 0,5",CK509="0 - 0,5"),7,IF(OR(CK509="1 a 1,5",CK509="1 - 1,5"),8,IF(CK509="2","NORMA",IF(OR(CK509="2,5 a 3",CK509="2,5 - 3"),9,IF(OR(CK509="3,5 a 4",CK509="3,5 - 4"),10,IF(OR(CK509="4,5 a 5",CK509="4,5 - 5"),11,IF(OR(CK509="5,5 a 6",CK509="5,5 - 6"),12,IF(OR(CK509="6,5 a 7",CK509="6,5 - 7"),13,IF(OR(CK509="7,5 a 8",CK509="7,5 - 8"),14,IF(OR(CK509="8,5 a 9",CK509="8,5 - 9,5",CK509="9 a 9,5"),15,IF(CK509="10",15,IF(OR(CK509="0,5 a 1",CK509="0,5 - 1"),7,"Fuera de rango")))))))))))))))))))</f>
        <v>9</v>
      </c>
      <c r="CN509" s="10" t="str">
        <f aca="false">IF(CM509=0,"0", " ")</f>
        <v>0</v>
      </c>
      <c r="CO509" s="10" t="str">
        <f aca="false">IF(CM509&gt;0,"EME"," ")</f>
        <v> </v>
      </c>
      <c r="CQ509" s="10" t="str">
        <f aca="false">IF(CP509&gt;0,"0", " ")</f>
        <v> </v>
      </c>
      <c r="CR509" s="10" t="str">
        <f aca="false">IF(CP509&gt;0,"EME"," ")</f>
        <v> </v>
      </c>
      <c r="CS509" s="9" t="n">
        <v>0</v>
      </c>
      <c r="CV509" s="9" t="n">
        <v>0</v>
      </c>
      <c r="CY509" s="9" t="n">
        <v>-1.75</v>
      </c>
      <c r="DB509" s="9" t="n">
        <v>-1.5</v>
      </c>
      <c r="DC509" s="11" t="str">
        <f aca="false">IF(DB509&lt;0,"2"," ")</f>
        <v>2</v>
      </c>
      <c r="DD509" s="11" t="str">
        <f aca="false">IF(DB509&lt;0,"MIO"," ")</f>
        <v>MIO</v>
      </c>
      <c r="DE509" s="9" t="n">
        <v>0</v>
      </c>
      <c r="DF509" s="10" t="str">
        <f aca="false">IF(DE509&lt;0,"3"," ")</f>
        <v> </v>
      </c>
      <c r="DG509" s="10" t="str">
        <f aca="false">IF(DE509&lt;0,"AST"," ")</f>
        <v> </v>
      </c>
      <c r="DH509" s="9" t="n">
        <v>-0.5</v>
      </c>
      <c r="DI509" s="10" t="str">
        <f aca="false">IF(DH509&lt;0,"3"," ")</f>
        <v>3</v>
      </c>
      <c r="DJ509" s="10" t="str">
        <f aca="false">IF(DH509&lt;0,"AST"," ")</f>
        <v>AST</v>
      </c>
      <c r="DK509" s="9" t="n">
        <v>0</v>
      </c>
      <c r="DL509" s="10" t="str">
        <f aca="false">IF(DK509&gt;0,"4"," ")</f>
        <v> </v>
      </c>
      <c r="DM509" s="10" t="str">
        <f aca="false">IF(DK509&gt;0,"PRE"," ")</f>
        <v> </v>
      </c>
      <c r="DN509" s="9" t="n">
        <v>0</v>
      </c>
      <c r="DO509" s="10" t="str">
        <f aca="false">IF(DN509&gt;0,"4"," ")</f>
        <v> </v>
      </c>
      <c r="DP509" s="10" t="str">
        <f aca="false">IF(DN509&gt;0,"PRE"," ")</f>
        <v> </v>
      </c>
      <c r="DS509" s="12" t="str">
        <f aca="false">CONCATENATE(CO509,CU509,DA509,DG509,DM509)</f>
        <v>   </v>
      </c>
      <c r="DT509" s="10" t="e">
        <f aca="false" t="array" ref="DT509">_xlfn.IFS(DS509="EME    ","0", DS509=" HIP   ","1", DS509="  MIO  ","2", DS509="   AST ","3", DS509="    PRE","4", DS509="EME   PRE","5", DS509=" HIP  PRE","6", DS509=" HIP AST ","7", DS509="  MIO PRE","8", DS509="  MIOAST ","9", DS509="   ASTPRE","10",DS509=" HIP ASTPRE","11", DS509="  MIOASTPRE","12", DS509="     ","0")</f>
        <v>#N/A</v>
      </c>
      <c r="DV509" s="1" t="e">
        <f aca="false" t="array" ref="DV509">_xlfn.IFS(DU509="SI","2", DU509="NO","1")</f>
        <v>#N/A</v>
      </c>
      <c r="DX509" s="11" t="str">
        <f aca="false">IF(DW509=0,"1","2")</f>
        <v>1</v>
      </c>
      <c r="DY509" s="11" t="str">
        <f aca="false" t="array" ref="DY509">_xlfn.IFS(DW509=0,"0", DW509=0.25, "1", DW509=0.5,"2", DW509=0.75,"3", DW509=1,"4",DW509=1.25,"5", DW509=1.5,"6", DW509=1.75,"7", DW509=2,"8")</f>
        <v>0</v>
      </c>
      <c r="EA509" s="11" t="str">
        <f aca="false">IF(DZ509=0,"1","2")</f>
        <v>1</v>
      </c>
      <c r="EB509" s="11" t="str">
        <f aca="false" t="array" ref="EB509">_xlfn.IFS(DZ509=0,"0", DZ509=0.25, "1", DZ509=0.5,"2", DZ509=0.75,"3", DZ509=1,"4",DZ509=1.25,"5", DZ509=1.5,"6", DZ509=1.75,"7", DZ509=2,"8")</f>
        <v>0</v>
      </c>
      <c r="ED509" s="10" t="str">
        <f aca="false">IF(EC509=0,"1","2")</f>
        <v>1</v>
      </c>
      <c r="EE509" s="11" t="str">
        <f aca="false" t="array" ref="EE509">_xlfn.IFS(EC509=0,"0", EC509=-0.25, "1", EC509=-0.5,"2", EC509=-0.75,"3", EC509=-1,"4",EC509=-1.25,"5", EC509=-1.5,"6", EC509=-1.75,"7", EC509=-2,"8", EC509=-2.25,"9",EC509=-2.5,"10", EC509=-2.75,"11", EC509=-3,"12", EC509=-3.25,"13", EC509=-3.5,"14", EC509=-3.75,"15",EC509=-4,"16")</f>
        <v>0</v>
      </c>
      <c r="EG509" s="10" t="str">
        <f aca="false">IF(EF509=0,"1","2")</f>
        <v>1</v>
      </c>
      <c r="EH509" s="11" t="str">
        <f aca="false" t="array" ref="EH509">_xlfn.IFS(EF509=0,"0", EF509=-0.25, "1", EF509=-0.5,"2", EF509=-0.75,"3", EF509=-1,"4",EF509=-1.25,"5", EF509=-1.5,"6", EF509=-1.75,"7", EF509=-2,"8", EF509=-2.25,"9",EF509=-2.5,"10", EF509=-2.75,"11", EF509=-3,"12", EF509=-3.25,"13", EF509=-3.5,"14", EF509=-3.75,"15",EF509=-4,"16")</f>
        <v>0</v>
      </c>
      <c r="EJ509" s="11" t="str">
        <f aca="false">IF(EI509=0,"1","2")</f>
        <v>1</v>
      </c>
      <c r="EK509" s="11" t="str">
        <f aca="false" t="array" ref="EK509">_xlfn.IFS(EI509=0,"0", EI509=-0.25, "1", EI509=-0.5,"2", EI509=-0.75,"3", EI509=-1,"4",EI509=-1.25,"5", EI509=-1.5,"6", EI509=-1.75,"7", EI509=-2,"8", EI509=-2.25,"9", EI509=-2.25,"9",EI509=-2.5,"10", EI509=-2.75,"11", EI509=-3,"12", EI509=-3.25,"13", EI509=-3.5,"14", EI509=-3.75,"15",EI509=-4,"16", EI509=0.25, "17", EI509=0.5, "18")</f>
        <v>0</v>
      </c>
      <c r="EM509" s="11" t="str">
        <f aca="false">IF(EL509=0,"1","2")</f>
        <v>1</v>
      </c>
      <c r="EN509" s="11" t="str">
        <f aca="false" t="array" ref="EN509">_xlfn.IFS(EL509=0.25,"17",EL509=0.5,"18", EL509=0,"0", EL509=-0.25, "1", EL509=-0.5,"2", EL509=-0.75,"3", EL509=-1,"4",EL509=-1.25,"5", EL509=-1.5,"6", EL509=-1.75,"7", EL509=-2,"8",EL509= -2.25,"9",EL509=-2.5,"10",EL509= -2.75,"11",EL509= -3,"12",EL509= -3.25,"13",EL509= -3.5,"14",EL509= -3.75,"15",EL509=-4,"16")</f>
        <v>0</v>
      </c>
      <c r="EP509" s="11" t="str">
        <f aca="false">IF(EO509=0,"1","2")</f>
        <v>1</v>
      </c>
      <c r="EQ509" s="11" t="str">
        <f aca="false" t="array" ref="EQ509">_xlfn.IFS(EO509=0,"0", EO509=0.25, "1", EO509=0.5,"2", EO509=0.75,"3", EO509=1,"4",EO509=1.25,"5", EO509=1.5,"6", EO509=1.75,"7", EO509=2,"8", EO509=2.25,"9", EO509=2.25,"9",EO509=2.5,"10", EO509=2.75,"11", EO509=3,"12", EO509=3.25,"13", EO509=3.5,"14", EO509=3.75,"15",EO509=4,"16", EO509=-0.25, "17", bq=-0.5, "18")</f>
        <v>0</v>
      </c>
      <c r="ES509" s="11" t="str">
        <f aca="false">IF(ER509=0,"1","2")</f>
        <v>1</v>
      </c>
      <c r="ET509" s="11" t="str">
        <f aca="false" t="array" ref="ET509">_xlfn.IFS(ER509=0,"0", ER509=0.25, "1", ER509=0.5,"2", ER509=0.75,"3", ER509=1,"4",ER509=1.25,"5", ER509=1.5,"6", ER509=1.75,"7", ER509=2,"8", ER509=2.25,"9", ER509=2.25,"9",ER509=2.5,"10", ER509=2.75,"11", ER509=3,"12", ER509=3.25,"13", ER509=3.5,"14", ER509=3.75,"15",ER509=4,"16", ER509=-0.25, "17", bq=-0.5, "18")</f>
        <v>0</v>
      </c>
      <c r="EV509" s="14" t="e">
        <f aca="false">VLOOKUP(EU509,LEYENDA!$G$2:$H$8,2,TRUE())</f>
        <v>#N/A</v>
      </c>
      <c r="EW509" s="14" t="e">
        <f aca="false" t="array" ref="EW509">_xlfn.IFS(EV509="0-5","1", EV509="6-12","2", EV509="13-18","3", EV509="19-24","4", EV509="25-36","5", EV509="37-48","6", EV509="49-60","7")</f>
        <v>#N/A</v>
      </c>
    </row>
    <row r="510" customFormat="false" ht="13.5" hidden="false" customHeight="false" outlineLevel="0" collapsed="false">
      <c r="A510" s="1" t="n">
        <v>186</v>
      </c>
      <c r="B510" s="2" t="n">
        <v>2</v>
      </c>
      <c r="C510" s="33" t="n">
        <v>41948</v>
      </c>
      <c r="E510" s="5" t="str">
        <f aca="false">VLOOKUP(A510,'286'!$A$3:$J$6279,10,FALSE())</f>
        <v>LEDESMA TAMBONGO, ARIES</v>
      </c>
      <c r="F510" s="4" t="str">
        <f aca="false">VLOOKUP(A510,'286'!$A$3:$I$1768,3,FALSE())</f>
        <v>LETAMA</v>
      </c>
      <c r="G510" s="6" t="n">
        <f aca="false">VLOOKUP(A510,'286'!$A$3:$I$1768,4,FALSE())</f>
        <v>34655</v>
      </c>
      <c r="H510" s="7" t="n">
        <f aca="false">YEAR(C510)-YEAR(G510)</f>
        <v>20</v>
      </c>
      <c r="I510" s="1" t="str">
        <f aca="false">VLOOKUP(H510,LEYENDA!$C$2:$D$6,2,TRUE())</f>
        <v>13-24</v>
      </c>
      <c r="J510" s="5" t="str">
        <f aca="false">VLOOKUP(A510,'286'!$A$3:$I$1768,7,FALSE())</f>
        <v>H</v>
      </c>
      <c r="K510" s="8" t="n">
        <f aca="false">VLOOKUP(A510,'286'!$A$3:$I$1768,2,FALSE())</f>
        <v>0</v>
      </c>
      <c r="L510" s="4" t="str">
        <f aca="false">VLOOKUP(A510,'286'!$A$3:$I$1768,8,FALSE())</f>
        <v>D</v>
      </c>
      <c r="M510" s="4" t="str">
        <f aca="false">VLOOKUP(A510,'286'!$A$3:$I$1768,9,FALSE())</f>
        <v>D</v>
      </c>
      <c r="N510" s="8" t="str">
        <f aca="false">IF(R510=O510, "MISMA","CONTRARIA")</f>
        <v>MISMA</v>
      </c>
      <c r="O510" s="8" t="str">
        <f aca="false" t="array" ref="O510">_xlfn.IFS(L510="D","1", L510="I","2")</f>
        <v>1</v>
      </c>
      <c r="P510" s="8" t="e">
        <f aca="false" t="array" ref="P510">_xlfn.IFS(K510="OD","1", K510="OI","2")</f>
        <v>#N/A</v>
      </c>
      <c r="Q510" s="1" t="str">
        <f aca="false" t="array" ref="Q510">_xlfn.IFS(J510="M","1", J510="H","2")</f>
        <v>2</v>
      </c>
      <c r="R510" s="8" t="str">
        <f aca="false" t="array" ref="R510">_xlfn.IFS(M510="D","1", M510="I","2")</f>
        <v>1</v>
      </c>
      <c r="S510" s="1" t="str">
        <f aca="false" t="array" ref="S510">_xlfn.IFS(N510="CONTRARIA", "1",N510= "MISMA","2")</f>
        <v>2</v>
      </c>
      <c r="T510" s="1" t="str">
        <f aca="false" t="array" ref="T510">_xlfn.IFS(I510="0-12","1", I510="13-24","2", I510="25-40","3", I510="41-60","4", I510="61-100","5")</f>
        <v>2</v>
      </c>
      <c r="U510" s="9" t="n">
        <v>0</v>
      </c>
      <c r="V510" s="10" t="str">
        <f aca="false">IF(U510="","",IF(AND(U510&gt;=-9,U510&lt;=-6.5),"-9 a -6,5",IF(AND(U510&gt;=-6,U510&lt;=-3.5),"-6 a -3,5",IF(AND(U510&gt;=-3,U510&lt;=-1),"-3 a -1",IF(U510=-0.5,"-0,5",IF(AND(U510&gt;=0,U510&lt;=2.5),"0 a 2,5",IF(AND(U510&gt;=3,U510&lt;=5.5),"3 a 5,5",IF(AND(U510&gt;=6,U510&lt;=8.5),"6 a 8,5",IF(AND(U510&gt;=9,U510&lt;=20),"9 a 20","Fuera de rango")))))))))</f>
        <v>0 a 2,5</v>
      </c>
      <c r="W510" s="11" t="n">
        <f aca="false">IF(V510="","",IF(V510="-9 a -6,5",2,IF(V510="-6 a -3,5",3,IF(V510="-3 a -1",4,IF(V510="-0,5","NORMA",IF(V510="0 a 2,5",5,IF(V510="3 a 5,5",6,IF(V510="6 a 8,5",7,IF(V510="9 a 20",8,"Fuera de rango")))))))))</f>
        <v>5</v>
      </c>
      <c r="X510" s="9" t="n">
        <v>0</v>
      </c>
      <c r="Y510" s="11" t="str">
        <f aca="false">IF(X510="","",IF(AND(X510&gt;=0,X510&lt;=4),"0 a 4",IF(AND(X510&gt;=4.5,X510&lt;=8.5),"4,5 a 8,5",IF(X510=9,"9",IF(AND(X510&gt;=9.5,X510&lt;=13),"9,5 a 13",IF(AND(X510&gt;=13.5,X510&lt;=20),"13,5 a 20",IF(AND(X510&gt;=20.5,X510&lt;=35),"20,5 a 35","Fuera de rango")))))))</f>
        <v>0 a 4</v>
      </c>
      <c r="Z510" s="11" t="n">
        <f aca="false">IF(Y510="","",IF(Y510="0 a 4",1,IF(Y510="4,5 a 8,5",2,IF(Y510="9","NORMA",IF(Y510="9,5 a 13",3,IF(Y510="13,5 a 20",4,IF(Y510="20,5 a 35",5,"Fuera de rango")))))))</f>
        <v>1</v>
      </c>
      <c r="AA510" s="9" t="n">
        <v>16</v>
      </c>
      <c r="AB510" s="10" t="str">
        <f aca="false">IF(AA510="","",IF(AND(AA510&gt;=0,AA510&lt;=9),"0 a 9",IF(AND(AA510&gt;=9.5,AA510&lt;=18.5),"9,5 a 18,5",IF(AA510=19,"19",IF(AND(AA510&gt;=19.5,AA510&lt;=28),"19,5 a 28",IF(AND(AA510&gt;=28.5,AA510&lt;=40),"28,5 a 40","Fuera de rango"))))))</f>
        <v>9,5 a 18,5</v>
      </c>
      <c r="AC510" s="11" t="n">
        <f aca="false" t="array" ref="AC510">_xlfn.IFS(AB510="","",AB510="0 a 9",1,AB510="9,5 a 18,5",2,AB510="19","NORMA",AB510="19,5 a 28",3,AB510="28,5 a 40",4,TRUE(),"Fuera de rango")</f>
        <v>2</v>
      </c>
      <c r="AD510" s="9" t="n">
        <v>8</v>
      </c>
      <c r="AE510" s="10" t="str">
        <f aca="false">IF(AD510="","",IF(AND(AD510&gt;=-10,AD510&lt;=0),"De -10 a 0",IF(AND(AD510&gt;=0.5,AD510&lt;=9.5),"0,5 a 9,5",IF(AD510=10,"10",IF(AND(AD510&gt;=10.5,AD510&lt;=20),"10,5 a 20",IF(AND(AD510&gt;=20.5,AD510&lt;=40),"20,5 a 40","Fuera de rango"))))))</f>
        <v>0,5 a 9,5</v>
      </c>
      <c r="AF510" s="12" t="n">
        <f aca="false">IF(AD510="","",IF(AND(AD510&gt;=-10,AD510&lt;=0),1,IF(AND(AD510&gt;=0.5,AD510&lt;=9.5),2,IF(AD510=10,"NORMA",IF(AND(AD510&gt;=10.5,AD510&lt;=20),3,IF(AND(AD510&gt;=20.5,AD510&lt;=40),4,""))))))</f>
        <v>2</v>
      </c>
      <c r="AG510" s="9" t="n">
        <v>9</v>
      </c>
      <c r="AH510" s="10" t="str">
        <f aca="false">IF(AG510="","",IF(AND(AG510&gt;=0,AG510&lt;=4),"0 a 4",IF(AND(AG510&gt;=4.5,AG510&lt;=8.5),"4,5 a 8,5",IF(AG510=9,"9",IF(AND(AG510&gt;=9.5,AG510&lt;=13),"9,5 a 13",IF(AND(AG510&gt;=13.5,AG510&lt;=25),"13,5 a 25","Fuera de rango"))))))</f>
        <v>9</v>
      </c>
      <c r="AI510" s="10" t="str">
        <f aca="false">IF(AH510="","",IF(AH510="0 a 4",1,IF(AH510="4,5 a 8,5",2,IF(AH510="9","NORMA",IF(AH510="9,5 a 13",3,IF(AH510="13,5 a 25",4,""))))))</f>
        <v>NORMA</v>
      </c>
      <c r="AJ510" s="9" t="n">
        <v>2</v>
      </c>
      <c r="AK510" s="10" t="str">
        <f aca="false">IF(AJ510="","",IF(AND(AJ510&gt;=-15,AJ510&lt;=-10.5),"-15 a -10,5",IF(AND(AJ510&gt;=-10,AJ510&lt;=-4),"-10 a -4",IF(AND(AJ510&gt;=-4.5,AJ510&lt;=0),"-4,5 a 0",IF(AND(AJ510&gt;=0.5,AJ510&lt;=4.5),"0,5 a 4,5",IF(AJ510=5,"5",IF(AND(AJ510&gt;=5.5,AJ510&lt;=10),"5,5 a 10",IF(AND(AJ510&gt;=10.5,AJ510&lt;=20),"10,5 a 20","Fuera de rango"))))))))</f>
        <v>0,5 a 4,5</v>
      </c>
      <c r="AL510" s="11" t="n">
        <f aca="false">IF(AK510="","",IF(AK510="-15 a -10,5",1,IF(AK510="-10 a -4",2,IF(AK510="-4,5 a 0",3,IF(AK510="0,5 a 4,5",4,IF(AK510="5","NORMA",IF(AK510="5,5 a 10",5,IF(AK510="10,5 a 20",6,"Error"))))))))</f>
        <v>4</v>
      </c>
      <c r="AM510" s="9" t="n">
        <v>0</v>
      </c>
      <c r="AN510" s="10" t="str">
        <f aca="false">IF(AM510="","",IF(AND(AM510&gt;=-7.5,AM510&lt;=-5.5),"-7,5 a -5,5",IF(AND(AM510&gt;=-5,AM510&lt;=-3),"-5 a -3",IF(AND(AM510&gt;=-2.5,AM510&lt;=-0.5),"-2,5 a -0,5",IF(AM510=0,"0,00",IF(AND(AM510&gt;=0.5,AM510&lt;=2.5),"0,5 a 2,5",IF(AND(AM510&gt;=3,AM510&lt;=5),"3 a 5",IF(AND(AM510&gt;=5.5,AM510&lt;=7.5),"5,5 a 7,5",IF(AND(AM510&gt;=8,AM510&lt;=10),"8 a 10","Fuera de rango")))))))))</f>
        <v>0,00</v>
      </c>
      <c r="AO510" s="11" t="str">
        <f aca="false">IF(AN510="","",IF(AN510="-7,5 a -5,5",1,IF(AN510="-5 a -3",2,IF(AN510="-2,5 a -0,5",3,IF(AN510="0,00","NORMA",IF(AN510="0,5 a 2,5",4,IF(AN510="3 a 5",5,IF(AN510="5,5 a 7,5",6,IF(AN510="8 a 10",7,"Error")))))))))</f>
        <v>NORMA</v>
      </c>
      <c r="AP510" s="9" t="n">
        <v>2</v>
      </c>
      <c r="AQ510" s="10" t="str">
        <f aca="false">IF(AP510="","",IF(AND(AP510&gt;=-20,AP510&lt;=-9.5),"-20 a -9,5",IF(AND(AP510&gt;=-9,AP510&lt;=-6.5),"-9 a -6,5",IF(AP510=-6,"-6",IF(AND(AP510&gt;=-5.5,AP510&lt;=-3),"-5,5 a -3",IF(AND(AP510&gt;=-2.5,AP510&lt;=0),"-2,5 a 0",IF(AND(AP510&gt;=0.5,AP510&lt;=3),"0,5 a 3",IF(AND(AP510&gt;=3.5,AP510&lt;=6),"3,5 a 6",IF(AND(AP510&gt;=6.5,AP510&lt;=9),"6,5 a 9",IF(AND(AP510&gt;=9.5,AP510&lt;=20),"9,5 a 20","Fuera de rango"))))))))))</f>
        <v>0,5 a 3</v>
      </c>
      <c r="AR510" s="11" t="n">
        <f aca="false">IF(AQ510="","",IF(AQ510="-20 a -9,5",1,IF(AQ510="-9 a -6,5",2,IF(AQ510="-6","NORMA",IF(AQ510="-5,5 a -3",3,IF(AQ510="-2,5 a 0",4,IF(AQ510="0,5 a 3",5,IF(AQ510="3,5 a 6",6,IF(AQ510="6,5 a 9",7,IF(AQ510="9,5 a 20",8,""))))))))))</f>
        <v>5</v>
      </c>
      <c r="AS510" s="9" t="n">
        <v>5</v>
      </c>
      <c r="AT510" s="10" t="str">
        <f aca="false">IF(AS510="","",IF(AND(AS510&gt;=-16,AS510&lt;=-14),"-16 a -14",IF(AND(AS510&gt;=-13.5,AS510&lt;=-11.5),"-13,5 a -11,5",IF(AND(AS510&gt;=-11,AS510&lt;=-9),"-11 a -9",IF(AND(AS510&gt;=-8.5,AS510&lt;=-6.5),"-8,5 a -6,5",IF(AND(AS510&gt;=-6,AS510&lt;=-4),"-6 a -4",IF(AND(AS510&gt;=-3.5,AS510&lt;=-1.5),"-3,5 a -1,5",IF(AND(AS510&gt;=-1,AS510&lt;=1),"-1 a 1",IF(AND(AS510&gt;=1.5,AS510&lt;=3.5),"1,5 a 3,5",IF(AND(AS510&gt;=4,AS510&lt;=6),"4 a 6",IF(AND(AS510&gt;=6.5,AS510&lt;=8.5),"6,5 a 8,5",IF(AND(AS510&gt;=9,AS510&lt;=11),"9 a 11",IF(AND(AS510&gt;=11.5,AS510&lt;=13.5),"11,5 a 13,5",IF(AND(AS510&gt;=14,AS510&lt;=16),"14 a 16",IF(AND(AS510&gt;=16.5,AS510&lt;=18.5),"16,5 a 18,5",IF(AND(AS510&gt;=19,AS510&lt;=21),"19 a 21","Fuera de rango"))))))))))))))))</f>
        <v>4 a 6</v>
      </c>
      <c r="AU510" s="11" t="str">
        <f aca="false" t="array" ref="AU510">IF(AT510="","",_xlfn.IFS(AT510="-16 a -14",1,AT510="-13,5 a -11,5",2,AT510="-11 a -9",3,AT510="-8,5 a -6,5",4,AT510="-6 a -4",5,AT510="-3,5 a -1,5",6,AT510="-1 a 1",7,AT510="1,5 a 3,5",8,AT510="4 a 6","NORMA",AT510="6,5 a 8,5",9,AT510="9 a 11",10,AT510="11,5 a 13,5",11,AT510="14 a 16",12,AT510="16,5 a 18,5",13,AT510="19 a 21",14,TRUE(),""))</f>
        <v>NORMA</v>
      </c>
      <c r="AV510" s="9" t="n">
        <v>1.5</v>
      </c>
      <c r="AW510" s="10" t="str">
        <f aca="false">IF(AV510="","",IF(AND(AV510&gt;=-1,AV510&lt;=-0.5),"-1 a -0,5",IF(AND(AV510&gt;-0.5,AV510&lt;=0),"De -0,5 a 0",IF(AND(AV510&gt;=0.25,AV510&lt;=0.75),"0,25 a 0,75",IF(AND(AV510&gt;=1,AV510&lt;=1.5),"1 a 1,5",IF(AND(AV510&gt;=1.75,AV510&lt;=2.25),"1,75 a 2,25",IF(AND(AV510&gt;=2.5,AV510&lt;=3),"2,5 a 3",IF(AND(AV510&gt;=3.25,AV510&lt;=3.75),"3,25 a 3,75","Fuera de rango"))))))))</f>
        <v>1 a 1,5</v>
      </c>
      <c r="AX510" s="10" t="n">
        <f aca="false">IF(AW510="","",IF(OR(AW510="-1 a -0,5",AW510="-1 a -0.5"),1,IF(OR(AW510="De -0,5 a 0",AW510="-0,5 a 0",AW510="De -0.5 a 0"),2,IF(OR(AW510="0,25 a 0,75",AW510="0.25 a 0.75"),"NORMA",IF(OR(AW510="1 a 1,5",AW510="1 a 1.5"),3,IF(OR(AW510="1,75 a 2,25",AW510="1.75 a 2.25"),4,IF(OR(AW510="2,5 a 3",AW510="2.5 a 3"),5,IF(OR(AW510="3,25 a 3,75",AW510="3.25 a 3.75"),6,""))))))))</f>
        <v>3</v>
      </c>
      <c r="AY510" s="9" t="n">
        <v>-2</v>
      </c>
      <c r="AZ510" s="10" t="str">
        <f aca="false">IF(AY510="","",IF(AND(AY510&gt;=-20,AY510&lt;=-9.5),"-20 a -9,5",IF(AND(AY510&gt;=-9,AY510&lt;=-6.5),"-9 a -6,5",IF(AY510=-6,"-6",IF(AND(AY510&gt;=-5.5,AY510&lt;=-3),"-5,5 a -3",IF(AND(AY510&gt;=-2.5,AY510&lt;=0),"-2,5 a 0",IF(AND(AY510&gt;=0.5,AY510&lt;=3),"0,5 a 3",IF(AND(AY510&gt;=3.5,AY510&lt;=6),"3,5 a 6","Fuera de rango"))))))))</f>
        <v>-2,5 a 0</v>
      </c>
      <c r="BA510" s="11" t="n">
        <f aca="false">IF(AZ510="","",IF(AZ510="-20 a -9,5",1,IF(AZ510="-9 a -6,5",2,IF(AZ510="-6","NORMA",IF(AZ510="-5,5 a -3",3,IF(AZ510="-2,5 a 0",4,IF(AZ510="0,5 a 3",5,IF(AZ510="3,5 a 6",6,""))))))))</f>
        <v>4</v>
      </c>
      <c r="BB510" s="9" t="n">
        <v>0</v>
      </c>
      <c r="BC510" s="10" t="str">
        <f aca="false" t="array" ref="BC510">IF(BB510="","",_xlfn.IFS(AND(BB510&gt;=0,BB510&lt;=2),"0 a 2",AND(BB510&gt;=2.5,BB510&lt;=4.5),"2,5 a 4,5",AND(BB510&gt;=5,BB510&lt;=7),"5 a 7",AND(BB510&gt;=7.5,BB510&lt;=9.5),"7,5 a 9,5",AND(BB510&gt;=10,BB510&lt;=12),"10 a 12",AND(BB510&gt;=12.5,BB510&lt;=14.5),"12,5 a 14,5",BB510=15,"15",AND(BB510&gt;=15.5,BB510&lt;=17.5),"15,5 a 17,5",AND(BB510&gt;=18,BB510&lt;=20),"18 a 20",AND(BB510&gt;=20.5,BB510&lt;=22.5),"20,5 a 22,5",AND(BB510&gt;=23,BB510&lt;=25),"23 a 25",TRUE(),"Fuera de rango"))</f>
        <v>0 a 2</v>
      </c>
      <c r="BD510" s="11" t="n">
        <f aca="false" t="array" ref="BD510">IF(BC510="","",_xlfn.IFS(BC510="0 a 2",1,BC510="2,5 a 4,5",2,BC510="5 a 7",3,BC510="7,5 a 9,5",4,BC510="10 a 12",5,BC510="12,5 a 14,5",6,BC510="15","NORMA",BC510="15,5 a 17,5",7,BC510="18 a 20",8,BC510="20,5 a 22,5",9,BC510="23 a 25",10,TRUE(),"Fuera de rango"))</f>
        <v>1</v>
      </c>
      <c r="BE510" s="9" t="n">
        <v>24</v>
      </c>
      <c r="BF510" s="10" t="str">
        <f aca="false">IF(BE510="","",IF(AND(BE510&gt;=-20,BE510&lt;=-10),"-20 a -10",IF(AND(BE510&gt;=-9.5,BE510&lt;=0.5),"-9,5 a 0,5",IF(AND(BE510&gt;=1,BE510&lt;=11),"1 a 11",IF(AND(BE510&gt;=11.5,BE510&lt;=20.5),"11,5 a 20,5",IF(BE510=21,"21",IF(AND(BE510&gt;=21.5,BE510&lt;=31.5),"21,5 a 31,5",IF(AND(BE510&gt;=32,BE510&lt;=42),"32 a 42","Fuera de rango"))))))))</f>
        <v>21,5 a 31,5</v>
      </c>
      <c r="BG510" s="11" t="n">
        <f aca="false">IF(BF510="","",IF(BF510="-20 a -10",1,IF(BF510="-9,5 a 0,5",2,IF(BF510="1 a 11",3,IF(BF510="11,5 a 20,5",4,IF(BF510="21","NORMA",IF(BF510="21,5 a 31,5",5,IF(BF510="32 a 42",6,""))))))))</f>
        <v>5</v>
      </c>
      <c r="BH510" s="9" t="n">
        <v>14</v>
      </c>
      <c r="BI510" s="10" t="str">
        <f aca="false">IF(BH510="","",IF(AND(BH510&gt;=-20,BH510&lt;=-15),"-20 a -15",IF(AND(BH510&gt;=-14.5,BH510&lt;=-9.5),"-14,5 a -9,5",IF(AND(BH510&gt;=-9,BH510&lt;=-4),"-9 a -4",IF(AND(BH510&gt;=-3.5,BH510&lt;=2.5),"-3,5 a 2,5",IF(AND(BH510&gt;=3,BH510&lt;=8),"3 a 8",IF(AND(BH510&gt;=8.5,BH510&lt;=14.5),"8,5 a 14,5",IF(BH510=15,"15",IF(AND(BH510&gt;=15.5,BH510&lt;=20.5),"15,5 a 20,5",IF(AND(BH510&gt;=21,BH510&lt;=26),"21 a 26","Fuera de rango"))))))))))</f>
        <v>8,5 a 14,5</v>
      </c>
      <c r="BJ510" s="11" t="n">
        <f aca="false">IF(BI510="","",IF(BI510="-20 a -15",1,IF(BI510="-14,5 a -9,5",2,IF(BI510="-9 a -4",3,IF(BI510="-3,5 a 2,5",4,IF(BI510="3 a 8",5,IF(BI510="8,5 a 14,5",6,IF(BI510="15","NORMA",IF(BI510="15,5 a 20,5",7,IF(BI510="21 a 26",8,IF(BI510="26,5 a 31,5",9,"")))))))))))</f>
        <v>6</v>
      </c>
      <c r="BK510" s="9" t="n">
        <v>9</v>
      </c>
      <c r="BL510" s="10" t="str">
        <f aca="false">IF(BK510="","",IF(AND(BK510&gt;=0,BK510&lt;=2),"0 - 2",IF(AND(BK510&gt;=2.5,BK510&lt;=4.5),"2,5 - 4,5",IF(AND(BK510&gt;=5,BK510&lt;=7),"5 - 7",IF(AND(BK510&gt;=7.5,BK510&lt;=9.5),"7,5 - 9,5",IF(AND(BK510&gt;=10,BK510&lt;=12),"10 - 12",IF(AND(BK510&gt;=12.5,BK510&lt;=13.5),"12,5 - 13,5",IF(BK510=14,"14",IF(AND(BK510&gt;=14.5,BK510&lt;=16.5),"14,5 - 16,5",IF(AND(BK510&gt;=17,BK510&lt;=19),"17 - 19",IF(AND(BK510&gt;=19.5,BK510&lt;=21.5),"19,5 - 21,5",IF(AND(BK510&gt;=22,BK510&lt;=24),"22 - 24",IF(AND(BK510&gt;=24.5,BK510&lt;=26.5),"24,5 - 26,5",IF(AND(BK510&gt;=27,BK510&lt;=29),"27 - 29",IF(AND(BK510&gt;=29.5,BK510&lt;=30),"29,5 - 30","Fuera de rango")))))))))))))))</f>
        <v>7,5 - 9,5</v>
      </c>
      <c r="BM510" s="11" t="n">
        <f aca="false">IF(BL510="","",IF(BL510="0 - 2",1,IF(BL510="2,5 - 4,5",2,IF(BL510="5 - 7",3,IF(BL510="7,5 - 9,5",4,IF(BL510="10 - 12",5,IF(BL510="12,5 - 13,5",6,IF(BL510="14","NORMA",IF(BL510="14,5 - 16,5",7,IF(BL510="17 - 19",8,IF(BL510="19,5 - 21,5",9,IF(BL510="22 - 24",10,IF(BL510="24,5 - 26,5",11,IF(BL510="27 - 29",12,IF(BL510="29,5 - 30",13,"")))))))))))))))</f>
        <v>4</v>
      </c>
      <c r="BN510" s="9" t="n">
        <v>20</v>
      </c>
      <c r="BO510" s="11" t="str">
        <f aca="false">IF(BN510="","",IF(AND(BN510&gt;=-20,BN510&lt;=-10),"-20 a -10",IF(AND(BN510&gt;=-9.5,BN510&lt;=0.5),"-9,5 a 0,5",IF(AND(BN510&gt;=1,BN510&lt;=11),"1 a 11",IF(AND(BN510&gt;=11.5,BN510&lt;=21.5),"11,5 a 21,5",IF(BN510=22,"22",IF(AND(BN510&gt;=22.5,BN510&lt;=32.5),"22,5 a 32,5",IF(AND(BN510&gt;=33,BN510&lt;=43),"33 a 43","Fuera de rango"))))))))</f>
        <v>11,5 a 21,5</v>
      </c>
      <c r="BP510" s="11" t="n">
        <f aca="false">IF(BO510="","",IF(BO510="-20 a -10",1,IF(BO510="-9,5 a 0,5",2,IF(BO510="1 a 11",3,IF(BO510="11,5 a 21,5",4,IF(BO510="22","NORMA",IF(BO510="22,5 a 32,5",5,IF(BO510="33 a 43",6,""))))))))</f>
        <v>4</v>
      </c>
      <c r="BQ510" s="9" t="n">
        <v>2</v>
      </c>
      <c r="BR510" s="10" t="str">
        <f aca="false">IF(BQ510="","",IF(AND(BQ510&gt;=-20,BQ510&lt;=-15),"-20 a -15",IF(AND(BQ510&gt;=-14.5,BQ510&lt;=-9.5),"-14,5 a -9,5",IF(AND(BQ510&gt;=-9,BQ510&lt;=-4),"-9 a -4",IF(AND(BQ510&gt;=-3.5,BQ510&lt;=2.5),"-3,5 a 2,5",IF(AND(BQ510&gt;=3,BQ510&lt;=8),"3 a 8",IF(AND(BQ510&gt;=8.5,BQ510&lt;=13.5),"8,5 a 13,5",IF(AND(BQ510&gt;=14,BQ510&lt;=17.5),"14 a 17,5",IF(BQ510=18,"18",IF(AND(BQ510&gt;=18.5,BQ510&lt;=23.5),"18,5 a 23,5",IF(AND(BQ510&gt;=24,BQ510&lt;=29),"24 a 29",IF(AND(BQ510&gt;=29.5,BQ510&lt;=34.5),"29,5 a 34,5",IF(AND(BQ510&gt;=35,BQ510&lt;=40),"35 a 40","Fuera de rango")))))))))))))</f>
        <v>-3,5 a 2,5</v>
      </c>
      <c r="BS510" s="11" t="n">
        <f aca="false">IF(BR510="","",IF(BR510="-20 a -15",1,IF(BR510="-14,5 a -9,5",2,IF(BR510="-9 a -4",3,IF(BR510="-3,5 a 2,5",4,IF(BR510="3 a 8",5,IF(BR510="8,5 a 13,5",6,IF(BR510="14 a 17,5",7,IF(BR510="18","NORMA",IF(BR510="18,5 a 23,5",8,IF(BR510="24 a 29",9,IF(BR510="29,5 a 34,5",10,IF(BR510="35 a 40",11,"")))))))))))))</f>
        <v>4</v>
      </c>
      <c r="BT510" s="9" t="n">
        <v>1.5</v>
      </c>
      <c r="BU510" s="10" t="str">
        <f aca="false">IF(BT510="","",IF(AND(BT510&gt;=-20,BT510&lt;=-18),"-20 a -18",IF(AND(BT510&gt;=-17.5,BT510&lt;=-15.5),"-17,5 a -15,5",IF(AND(BT510&gt;=-15,BT510&lt;=-13),"-15 a -13",IF(AND(BT510&gt;=-12.5,BT510&lt;=-10.5),"-12,5 a -10,5",IF(AND(BT510&gt;=-10,BT510&lt;=-8),"-10 a -8",IF(AND(BT510&gt;=-7.5,BT510&lt;=-5.5),"-7,5 a -5,5",IF(AND(BT510&gt;=-5,BT510&lt;=-3),"-5 a -3",IF(AND(BT510&gt;=-2.5,BT510&lt;=-0.5),"-2,5 a -0,5",IF(BT510=0,"0",IF(AND(BT510&gt;=0.5,BT510&lt;=2.5),"0,5 a 2,5",IF(AND(BT510&gt;=3,BT510&lt;=5),"3 a 5",IF(AND(BT510&gt;=5.5,BT510&lt;=7.5),"5,5 a 7,5",IF(AND(BT510&gt;=8,BT510&lt;=10),"8 a 10",IF(AND(BT510&gt;=10.5,BT510&lt;=12.5),"10,5 a 12,5",IF(AND(BT510&gt;=13,BT510&lt;=15),"13 a 15",IF(AND(BT510&gt;=15.5,BT510&lt;=17.5),"15,5 a 17,5",IF(AND(BT510&gt;=18,BT510&lt;=20),"18 a 20","Fuera de rango"))))))))))))))))))</f>
        <v>0,5 a 2,5</v>
      </c>
      <c r="BV510" s="11" t="n">
        <f aca="false">IF(BT510="","",IF(BT510=0,"NORMA",IF(AND(BT510&gt;=-20,BT510&lt;=-18),2,IF(AND(BT510&gt;=-17.5,BT510&lt;=-15.5),2,IF(AND(BT510&gt;=-15,BT510&lt;=-13),3,IF(AND(BT510&gt;=-12.5,BT510&lt;=-10.5),4,IF(AND(BT510&gt;=-10,BT510&lt;=-8),5,IF(AND(BT510&gt;=-7.5,BT510&lt;=-5.5),6,IF(AND(BT510&gt;=-5,BT510&lt;=-3),7,IF(AND(BT510&gt;=-2.5,BT510&lt;=-0.5),8,IF(AND(BT510&gt;=0.5,BT510&lt;=2.5),9,IF(AND(BT510&gt;=3,BT510&lt;=5),10,IF(AND(BT510&gt;=5.5,BT510&lt;=7.5),11,IF(AND(BT510&gt;=8,BT510&lt;=10),12,IF(AND(BT510&gt;=10.5,BT510&lt;=12.5),13,IF(AND(BT510&gt;=13,BT510&lt;=15),14,IF(AND(BT510&gt;=15.5,BT510&lt;=17.5),15,IF(AND(BT510&gt;=18,BT510&lt;=20),16,"Fuera de rango"))))))))))))))))))</f>
        <v>9</v>
      </c>
      <c r="BW510" s="9" t="n">
        <v>-4.5</v>
      </c>
      <c r="BX510" s="10" t="n">
        <f aca="false">18.5- (0.3*H510)</f>
        <v>12.5</v>
      </c>
      <c r="BY510" s="10" t="n">
        <f aca="false">(BW510)-(BX510)</f>
        <v>-17</v>
      </c>
      <c r="BZ510" s="10" t="str">
        <f aca="false">IF(BY510="","",IF(BY510&lt;-27.5,"De -30 a -28",IF(BY510&lt;-25,"De -27,5 a -25,5",IF(BY510&lt;-22.5,"De -25 a -23",IF(BY510&lt;-20,"De -22,5 a -20,5",IF(BY510&lt;-17.5,"De -20 a -18",IF(BY510&lt;-15,"De -17,5 a -15,5",IF(BY510&lt;-12.5,"De -15 a -13",IF(BY510&lt;-10,"De -12,5 a -10,5",IF(BY510&lt;-7.5,"De -10 a -8",IF(BY510&lt;-5,"De -7,5 a -5,5",IF(BY510&lt;-2.5,"De -5 a -3",IF(BY510&lt;0,"De -2,5 a -0,5",IF(BY510&lt;2.5,"De 0 a 2",IF(BY510&lt;5,"De 2,5 a 4,5",IF(BY510&lt;7.5,"De 5 a 7",IF(BY510&lt;10,"De 7,5 a 9,5",IF(BY510&lt;12.5,"De 10 a 12",IF(BY510&lt;15,"De 12,5 a 14,5",IF(BY510&lt;17.5,"De 15 a 17",IF(BY510&lt;20,"De 17,5 a 19,5",IF(BY510&lt;22.5,"De 20 a 22",IF(BY510&lt;25,"De 22,5 a 24,5",IF(BY510&lt;27.5,"De 25 a 27","De 27,5 a 30"))))))))))))))))))))))))</f>
        <v>De -17,5 a -15,5</v>
      </c>
      <c r="CA510" s="12" t="n">
        <f aca="false">IF(BY510="","",IF(BY510&lt;=-28,1,IF(BY510&lt;=-25.5,2,IF(BY510&lt;=-23,3,IF(BY510&lt;=-20.5,4,IF(BY510&lt;=-18,5,IF(BY510&lt;=-15.5,6,IF(BY510&lt;=-13,7,IF(BY510&lt;=-10.5,8,IF(BY510&lt;=-8,9,IF(BY510&lt;=-5.5,10,IF(BY510&lt;=-3,11,IF(BY510&lt;=-0.5,12,IF(BY510&lt;=2,13,IF(BY510&lt;=4.5,14,IF(BY510&lt;=7,15,IF(BY510&lt;=9.5,16,IF(BY510&lt;=12,17,IF(BY510&lt;=14.5,18,IF(BY510&lt;=17,19,IF(BY510&lt;=19.5,20,IF(BY510&lt;=22,21,IF(BY510&lt;=24.5,22,IF(BY510&lt;=27,23,IF(BY510&lt;=30,24,"Fuera de rango")))))))))))))))))))))))))</f>
        <v>6</v>
      </c>
      <c r="CB510" s="9" t="n">
        <v>-4.75</v>
      </c>
      <c r="CC510" s="10" t="n">
        <f aca="false">18.5- (0.3*H510)</f>
        <v>12.5</v>
      </c>
      <c r="CD510" s="10" t="n">
        <f aca="false">(CB510)-(CC510)</f>
        <v>-17.25</v>
      </c>
      <c r="CE510" s="10" t="str">
        <f aca="false">IF(CD510="","",IF(CD510&lt;-27.5,"De -30 a -28",IF(CD510&lt;-25,"De -27,5 a -25,5",IF(CD510&lt;-22.5,"De -25 a -23",IF(CD510&lt;-20,"De -22,5 a -20,5",IF(CD510&lt;-17.5,"De -20 a -18",IF(CD510&lt;-15,"De -17,5 a -15,5",IF(CD510&lt;-12.5,"De -15 a -13",IF(CD510&lt;-10,"De -12,5 a -10,5",IF(CD510&lt;-7.5,"De -10 a -8",IF(CD510&lt;-5,"De -7,5 a -5,5",IF(CD510&lt;-2.5,"De -5 a -3",IF(CD510&lt;0,"De -2,5 a -0,5",IF(CD510&lt;=2,"De 0 a 2",IF(CD510&lt;=4.5,"De 2,5 a 4,5",IF(CD510&lt;=7,"De 5 a 7",IF(CD510&lt;=9.5,"De 7,5 a 9,5",IF(CD510&lt;=12,"De 10 a 12",IF(CD510&lt;=14.5,"De 12,5 a 14,5",IF(CD510&lt;=17,"De 15 a 17",IF(CD510&lt;=19.5,"De 17,5 a 19,5",IF(CD510&lt;=22,"De 20 a 22",IF(CD510&lt;=24.5,"De 22,5 a 24,5",IF(CD510&lt;=27,"De 25 a 27","De 27,5 a 30"))))))))))))))))))))))))</f>
        <v>De -17,5 a -15,5</v>
      </c>
      <c r="CF510" s="12" t="n">
        <f aca="false">IF(CD510="","",IF(CD510&lt;-27.5,1,IF(CD510&lt;-25,2,IF(CD510&lt;-22.5,3,IF(CD510&lt;-20,4,IF(CD510&lt;-17.5,5,IF(CD510&lt;-15,6,IF(CD510&lt;-12.5,7,IF(CD510&lt;-10,8,IF(CD510&lt;-7.5,9,IF(CD510&lt;-5,10,IF(CD510&lt;-2.5,11,IF(CD510&lt;0,12,IF(CD510&lt;2.5,13,IF(CD510&lt;5,14,IF(CD510&lt;7.5,15,IF(CD510&lt;10,16,IF(CD510&lt;12.5,17,IF(CD510&lt;15,18,IF(CD510&lt;17.5,19,IF(CD510&lt;20,20,IF(CD510&lt;22.5,21,IF(CD510&lt;25,22,IF(CD510&lt;27.5,23,24))))))))))))))))))))))))</f>
        <v>6</v>
      </c>
      <c r="CG510" s="9" t="n">
        <v>-2.25</v>
      </c>
      <c r="CH510" s="10" t="str">
        <f aca="false">IF(CG510="","",IF(AND(CG510&gt;=-10,CG510&lt;=-9.5),"-10 a -9,5",IF(AND(CG510&gt;-9.5,CG510&lt;=-8.5),"-9 a -8,5",IF(AND(CG510&gt;-8.5,CG510&lt;=-7.5),"-8 a -7,5",IF(AND(CG510&gt;-7.5,CG510&lt;=-6.5),"-7 a -6,5",IF(AND(CG510&gt;-6.5,CG510&lt;=-5.5),"-6 a -5,5",IF(AND(CG510&gt;-5.5,CG510&lt;=-4.5),"-5 a -4,5",IF(AND(CG510&gt;-4.5,CG510&lt;=-3.5),"-4 a -3,5",IF(AND(CG510&gt;-3.5,CG510&lt;=-2.5),"-3 a -2,5",IF(CG510=-2.25,"-2,25",IF(AND(CG510&gt;-2.5,CG510&lt;=-1.5),"-2 a -1,5",IF(AND(CG510&gt;-1.5,CG510&lt;=-0.5),"-1 a -0,5",IF(AND(CG510&gt;-0.5,CG510&lt;=0.5),"0 a 0,5",IF(AND(CG510&gt;0.5,CG510&lt;=1.5),"1 a 1,5",IF(AND(CG510&gt;1.5,CG510&lt;=2.5),"2 a 2,5",IF(AND(CG510&gt;2.5,CG510&lt;=3.5),"3 a 3,5",IF(AND(CG510&gt;3.5,CG510&lt;=4.5),"4 a 4,5",IF(AND(CG510&gt;4.5,CG510&lt;=5.5),"5 a 5,5",IF(AND(CG510&gt;5.5,CG510&lt;=6.5),"6 a 6,5",IF(AND(CG510&gt;6.5,CG510&lt;=7.5),"7 a 7,5",IF(AND(CG510&gt;7.5,CG510&lt;=8.5),"8 a 8,5",IF(AND(CG510&gt;8.5,CG510&lt;=9.5),"9 a 9,5",IF(CG510&gt;=10,"10","Fuera de rango")))))))))))))))))))))))</f>
        <v>-2,25</v>
      </c>
      <c r="CI510" s="11" t="str">
        <f aca="false">IF(CG510="","",IF(CG510=-2.25,"NORMA",IF(CG510&lt;=-9.5,1,IF(CG510&lt;=-8.5,2,IF(CG510&lt;=-7.5,3,IF(CG510&lt;=-6.5,4,IF(CG510&lt;=-5.5,5,IF(CG510&lt;=-4.5,6,IF(CG510&lt;=-3.5,7,IF(CG510&lt;=-2.5,8,IF(CG510&lt;=-1.5,9,IF(CG510&lt;=-0.5,10,IF(CG510&lt;=0.5,11,IF(CG510&lt;=1.5,12,IF(CG510&lt;=2.5,13,IF(CG510&lt;=3.5,14,IF(CG510&lt;=4.5,15,IF(CG510&lt;=5.5,16,IF(CG510&lt;=6.5,17,IF(CG510&lt;=7.5,18,IF(CG510&lt;=8.5,19,IF(CG510&lt;=9.5,20,IF(CG510=10,21,"Fuera de rango")))))))))))))))))))))))</f>
        <v>NORMA</v>
      </c>
      <c r="CJ510" s="9" t="n">
        <v>2.5</v>
      </c>
      <c r="CK510" s="10" t="str">
        <f aca="false">IF(CJ510="","",IF(AND(CJ510&gt;=-6,CJ510&lt;=-5.5),"-6 a -5,5",IF(AND(CJ510&gt;-5.5,CJ510&lt;=-4.5),"-5 a -4,5",IF(AND(CJ510&gt;-4.5,CJ510&lt;=-3.5),"-4 a -3,5",IF(AND(CJ510&gt;-3.5,CJ510&lt;=-2.5),"-3 a -2,5",IF(AND(CJ510&gt;-2.5,CJ510&lt;=-1.5),"-2 a -1,5",IF(AND(CJ510&gt;-1.5,CJ510&lt;=-0.5),"-1 a -0,5",IF(AND(CJ510&gt;-0.5,CJ510&lt;=0.5),"0 a 0,5",IF(AND(CJ510&gt;0.5,CJ510&lt;=1.5),"1 a 1,5",IF(AND(CJ510&gt;1.5,CJ510&lt;2.5),"2",IF(AND(CJ510&gt;=2.5,CJ510&lt;=3),"2,5 a 3",IF(AND(CJ510&gt;3,CJ510&lt;=4),"3,5 a 4",IF(AND(CJ510&gt;4,CJ510&lt;=5),"4,5 a 5",IF(AND(CJ510&gt;5,CJ510&lt;=6),"5,5 a 6",IF(AND(CJ510&gt;6,CJ510&lt;=7),"6,5 a 7",IF(AND(CJ510&gt;7,CJ510&lt;=8),"7,5 a 8",IF(AND(CJ510&gt;8,CJ510&lt;=9.5),"8,5 a 9,5",IF(CJ510=10,"10","Fuera de rango"))))))))))))))))))</f>
        <v>2,5 a 3</v>
      </c>
      <c r="CL510" s="11" t="n">
        <f aca="false">IF(CK510="","",IF(OR(CK510="-6 a -5,5",CK510="-6 - -5,5"),1,IF(OR(CK510="-5 a -4,5",CK510="-5 - -4,5"),2,IF(OR(CK510="-4 a -3,5",CK510="-4 - -3,5"),3,IF(OR(CK510="-3 a -2,5",CK510="-3 - -2,5"),4,IF(OR(CK510="-2 a -1,5",CK510="-2 - -1,5"),5,IF(OR(CK510="-1 a -0,5",CK510="-1 - -0,5"),6,IF(OR(CK510="0 a 0,5",CK510="0 - 0,5"),7,IF(OR(CK510="1 a 1,5",CK510="1 - 1,5"),8,IF(CK510="2","NORMA",IF(OR(CK510="2,5 a 3",CK510="2,5 - 3"),9,IF(OR(CK510="3,5 a 4",CK510="3,5 - 4"),10,IF(OR(CK510="4,5 a 5",CK510="4,5 - 5"),11,IF(OR(CK510="5,5 a 6",CK510="5,5 - 6"),12,IF(OR(CK510="6,5 a 7",CK510="6,5 - 7"),13,IF(OR(CK510="7,5 a 8",CK510="7,5 - 8"),14,IF(OR(CK510="8,5 a 9",CK510="8,5 - 9,5",CK510="9 a 9,5"),15,IF(CK510="10",15,IF(OR(CK510="0,5 a 1",CK510="0,5 - 1"),7,"Fuera de rango")))))))))))))))))))</f>
        <v>9</v>
      </c>
      <c r="CN510" s="10" t="str">
        <f aca="false">IF(CM510=0,"0", " ")</f>
        <v>0</v>
      </c>
      <c r="CO510" s="10" t="str">
        <f aca="false">IF(CM510&gt;0,"EME"," ")</f>
        <v> </v>
      </c>
      <c r="CQ510" s="10" t="str">
        <f aca="false">IF(CP510&gt;0,"0", " ")</f>
        <v> </v>
      </c>
      <c r="CR510" s="10" t="str">
        <f aca="false">IF(CP510&gt;0,"EME"," ")</f>
        <v> </v>
      </c>
      <c r="CS510" s="9" t="n">
        <v>0</v>
      </c>
      <c r="CV510" s="9" t="n">
        <v>0</v>
      </c>
      <c r="CY510" s="9" t="n">
        <v>-2.25</v>
      </c>
      <c r="DB510" s="9" t="n">
        <v>-2</v>
      </c>
      <c r="DC510" s="11" t="str">
        <f aca="false">IF(DB510&lt;0,"2"," ")</f>
        <v>2</v>
      </c>
      <c r="DD510" s="11" t="str">
        <f aca="false">IF(DB510&lt;0,"MIO"," ")</f>
        <v>MIO</v>
      </c>
      <c r="DE510" s="9" t="n">
        <v>0</v>
      </c>
      <c r="DF510" s="10" t="str">
        <f aca="false">IF(DE510&lt;0,"3"," ")</f>
        <v> </v>
      </c>
      <c r="DG510" s="10" t="str">
        <f aca="false">IF(DE510&lt;0,"AST"," ")</f>
        <v> </v>
      </c>
      <c r="DH510" s="9" t="n">
        <v>0</v>
      </c>
      <c r="DI510" s="10" t="str">
        <f aca="false">IF(DH510&lt;0,"3"," ")</f>
        <v> </v>
      </c>
      <c r="DJ510" s="10" t="str">
        <f aca="false">IF(DH510&lt;0,"AST"," ")</f>
        <v> </v>
      </c>
      <c r="DK510" s="9" t="n">
        <v>0</v>
      </c>
      <c r="DL510" s="10" t="str">
        <f aca="false">IF(DK510&gt;0,"4"," ")</f>
        <v> </v>
      </c>
      <c r="DM510" s="10" t="str">
        <f aca="false">IF(DK510&gt;0,"PRE"," ")</f>
        <v> </v>
      </c>
      <c r="DN510" s="9" t="n">
        <v>0</v>
      </c>
      <c r="DO510" s="10" t="str">
        <f aca="false">IF(DN510&gt;0,"4"," ")</f>
        <v> </v>
      </c>
      <c r="DP510" s="10" t="str">
        <f aca="false">IF(DN510&gt;0,"PRE"," ")</f>
        <v> </v>
      </c>
      <c r="DS510" s="12" t="str">
        <f aca="false">CONCATENATE(CO510,CU510,DA510,DG510,DM510)</f>
        <v>   </v>
      </c>
      <c r="DT510" s="10" t="e">
        <f aca="false" t="array" ref="DT510">_xlfn.IFS(DS510="EME    ","0", DS510=" HIP   ","1", DS510="  MIO  ","2", DS510="   AST ","3", DS510="    PRE","4", DS510="EME   PRE","5", DS510=" HIP  PRE","6", DS510=" HIP AST ","7", DS510="  MIO PRE","8", DS510="  MIOAST ","9", DS510="   ASTPRE","10",DS510=" HIP ASTPRE","11", DS510="  MIOASTPRE","12", DS510="     ","0")</f>
        <v>#N/A</v>
      </c>
      <c r="DV510" s="1" t="e">
        <f aca="false" t="array" ref="DV510">_xlfn.IFS(DU510="SI","2", DU510="NO","1")</f>
        <v>#N/A</v>
      </c>
      <c r="DX510" s="11" t="str">
        <f aca="false">IF(DW510=0,"1","2")</f>
        <v>1</v>
      </c>
      <c r="DY510" s="11" t="str">
        <f aca="false" t="array" ref="DY510">_xlfn.IFS(DW510=0,"0", DW510=0.25, "1", DW510=0.5,"2", DW510=0.75,"3", DW510=1,"4",DW510=1.25,"5", DW510=1.5,"6", DW510=1.75,"7", DW510=2,"8")</f>
        <v>0</v>
      </c>
      <c r="EA510" s="11" t="str">
        <f aca="false">IF(DZ510=0,"1","2")</f>
        <v>1</v>
      </c>
      <c r="EB510" s="11" t="str">
        <f aca="false" t="array" ref="EB510">_xlfn.IFS(DZ510=0,"0", DZ510=0.25, "1", DZ510=0.5,"2", DZ510=0.75,"3", DZ510=1,"4",DZ510=1.25,"5", DZ510=1.5,"6", DZ510=1.75,"7", DZ510=2,"8")</f>
        <v>0</v>
      </c>
      <c r="ED510" s="10" t="str">
        <f aca="false">IF(EC510=0,"1","2")</f>
        <v>1</v>
      </c>
      <c r="EE510" s="11" t="str">
        <f aca="false" t="array" ref="EE510">_xlfn.IFS(EC510=0,"0", EC510=-0.25, "1", EC510=-0.5,"2", EC510=-0.75,"3", EC510=-1,"4",EC510=-1.25,"5", EC510=-1.5,"6", EC510=-1.75,"7", EC510=-2,"8", EC510=-2.25,"9",EC510=-2.5,"10", EC510=-2.75,"11", EC510=-3,"12", EC510=-3.25,"13", EC510=-3.5,"14", EC510=-3.75,"15",EC510=-4,"16")</f>
        <v>0</v>
      </c>
      <c r="EG510" s="10" t="str">
        <f aca="false">IF(EF510=0,"1","2")</f>
        <v>1</v>
      </c>
      <c r="EH510" s="11" t="str">
        <f aca="false" t="array" ref="EH510">_xlfn.IFS(EF510=0,"0", EF510=-0.25, "1", EF510=-0.5,"2", EF510=-0.75,"3", EF510=-1,"4",EF510=-1.25,"5", EF510=-1.5,"6", EF510=-1.75,"7", EF510=-2,"8", EF510=-2.25,"9",EF510=-2.5,"10", EF510=-2.75,"11", EF510=-3,"12", EF510=-3.25,"13", EF510=-3.5,"14", EF510=-3.75,"15",EF510=-4,"16")</f>
        <v>0</v>
      </c>
      <c r="EJ510" s="11" t="str">
        <f aca="false">IF(EI510=0,"1","2")</f>
        <v>1</v>
      </c>
      <c r="EK510" s="11" t="str">
        <f aca="false" t="array" ref="EK510">_xlfn.IFS(EI510=0,"0", EI510=-0.25, "1", EI510=-0.5,"2", EI510=-0.75,"3", EI510=-1,"4",EI510=-1.25,"5", EI510=-1.5,"6", EI510=-1.75,"7", EI510=-2,"8", EI510=-2.25,"9", EI510=-2.25,"9",EI510=-2.5,"10", EI510=-2.75,"11", EI510=-3,"12", EI510=-3.25,"13", EI510=-3.5,"14", EI510=-3.75,"15",EI510=-4,"16", EI510=0.25, "17", EI510=0.5, "18")</f>
        <v>0</v>
      </c>
      <c r="EM510" s="11" t="str">
        <f aca="false">IF(EL510=0,"1","2")</f>
        <v>1</v>
      </c>
      <c r="EN510" s="11" t="str">
        <f aca="false" t="array" ref="EN510">_xlfn.IFS(EL510=0.25,"17",EL510=0.5,"18", EL510=0,"0", EL510=-0.25, "1", EL510=-0.5,"2", EL510=-0.75,"3", EL510=-1,"4",EL510=-1.25,"5", EL510=-1.5,"6", EL510=-1.75,"7", EL510=-2,"8",EL510= -2.25,"9",EL510=-2.5,"10",EL510= -2.75,"11",EL510= -3,"12",EL510= -3.25,"13",EL510= -3.5,"14",EL510= -3.75,"15",EL510=-4,"16")</f>
        <v>0</v>
      </c>
      <c r="EP510" s="11" t="str">
        <f aca="false">IF(EO510=0,"1","2")</f>
        <v>1</v>
      </c>
      <c r="EQ510" s="11" t="str">
        <f aca="false" t="array" ref="EQ510">_xlfn.IFS(EO510=0,"0", EO510=0.25, "1", EO510=0.5,"2", EO510=0.75,"3", EO510=1,"4",EO510=1.25,"5", EO510=1.5,"6", EO510=1.75,"7", EO510=2,"8", EO510=2.25,"9", EO510=2.25,"9",EO510=2.5,"10", EO510=2.75,"11", EO510=3,"12", EO510=3.25,"13", EO510=3.5,"14", EO510=3.75,"15",EO510=4,"16", EO510=-0.25, "17", bq=-0.5, "18")</f>
        <v>0</v>
      </c>
      <c r="ES510" s="11" t="str">
        <f aca="false">IF(ER510=0,"1","2")</f>
        <v>1</v>
      </c>
      <c r="ET510" s="11" t="str">
        <f aca="false" t="array" ref="ET510">_xlfn.IFS(ER510=0,"0", ER510=0.25, "1", ER510=0.5,"2", ER510=0.75,"3", ER510=1,"4",ER510=1.25,"5", ER510=1.5,"6", ER510=1.75,"7", ER510=2,"8", ER510=2.25,"9", ER510=2.25,"9",ER510=2.5,"10", ER510=2.75,"11", ER510=3,"12", ER510=3.25,"13", ER510=3.5,"14", ER510=3.75,"15",ER510=4,"16", ER510=-0.25, "17", bq=-0.5, "18")</f>
        <v>0</v>
      </c>
      <c r="EV510" s="14" t="e">
        <f aca="false">VLOOKUP(EU510,LEYENDA!$G$2:$H$8,2,TRUE())</f>
        <v>#N/A</v>
      </c>
      <c r="EW510" s="14" t="e">
        <f aca="false" t="array" ref="EW510">_xlfn.IFS(EV510="0-5","1", EV510="6-12","2", EV510="13-18","3", EV510="19-24","4", EV510="25-36","5", EV510="37-48","6", EV510="49-60","7")</f>
        <v>#N/A</v>
      </c>
    </row>
    <row r="511" customFormat="false" ht="13.5" hidden="false" customHeight="false" outlineLevel="0" collapsed="false">
      <c r="A511" s="1" t="n">
        <v>187</v>
      </c>
      <c r="B511" s="2" t="n">
        <v>1</v>
      </c>
      <c r="C511" s="33" t="n">
        <v>44021</v>
      </c>
      <c r="E511" s="5" t="str">
        <f aca="false">VLOOKUP(A511,'286'!$A$3:$J$6279,10,FALSE())</f>
        <v>LEE SPAGNA, CAMILA</v>
      </c>
      <c r="F511" s="4" t="str">
        <f aca="false">VLOOKUP(A511,'286'!$A$3:$I$1768,3,FALSE())</f>
        <v>LESPACA</v>
      </c>
      <c r="G511" s="6" t="n">
        <f aca="false">VLOOKUP(A511,'286'!$A$3:$I$1768,4,FALSE())</f>
        <v>36134</v>
      </c>
      <c r="H511" s="7" t="n">
        <f aca="false">YEAR(C511)-YEAR(G511)</f>
        <v>22</v>
      </c>
      <c r="I511" s="1" t="str">
        <f aca="false">VLOOKUP(H511,LEYENDA!$C$2:$D$6,2,TRUE())</f>
        <v>13-24</v>
      </c>
      <c r="J511" s="5" t="str">
        <f aca="false">VLOOKUP(A511,'286'!$A$3:$I$1768,7,FALSE())</f>
        <v>M</v>
      </c>
      <c r="K511" s="8" t="n">
        <f aca="false">VLOOKUP(A511,'286'!$A$3:$I$1768,2,FALSE())</f>
        <v>0</v>
      </c>
      <c r="L511" s="4" t="str">
        <f aca="false">VLOOKUP(A511,'286'!$A$3:$I$1768,8,FALSE())</f>
        <v>I</v>
      </c>
      <c r="M511" s="4" t="str">
        <f aca="false">VLOOKUP(A511,'286'!$A$3:$I$1768,9,FALSE())</f>
        <v>I</v>
      </c>
      <c r="N511" s="8" t="str">
        <f aca="false">IF(R511=O511, "MISMA","CONTRARIA")</f>
        <v>MISMA</v>
      </c>
      <c r="O511" s="8" t="str">
        <f aca="false" t="array" ref="O511">_xlfn.IFS(L511="D","1", L511="I","2")</f>
        <v>2</v>
      </c>
      <c r="P511" s="8" t="e">
        <f aca="false" t="array" ref="P511">_xlfn.IFS(K511="OD","1", K511="OI","2")</f>
        <v>#N/A</v>
      </c>
      <c r="Q511" s="1" t="str">
        <f aca="false" t="array" ref="Q511">_xlfn.IFS(J511="M","1", J511="H","2")</f>
        <v>1</v>
      </c>
      <c r="R511" s="8" t="str">
        <f aca="false" t="array" ref="R511">_xlfn.IFS(M511="D","1", M511="I","2")</f>
        <v>2</v>
      </c>
      <c r="S511" s="1" t="str">
        <f aca="false" t="array" ref="S511">_xlfn.IFS(N511="CONTRARIA", "1",N511= "MISMA","2")</f>
        <v>2</v>
      </c>
      <c r="T511" s="1" t="str">
        <f aca="false" t="array" ref="T511">_xlfn.IFS(I511="0-12","1", I511="13-24","2", I511="25-40","3", I511="41-60","4", I511="61-100","5")</f>
        <v>2</v>
      </c>
      <c r="U511" s="9" t="n">
        <v>-4</v>
      </c>
      <c r="V511" s="10" t="str">
        <f aca="false">IF(U511="","",IF(AND(U511&gt;=-9,U511&lt;=-6.5),"-9 a -6,5",IF(AND(U511&gt;=-6,U511&lt;=-3.5),"-6 a -3,5",IF(AND(U511&gt;=-3,U511&lt;=-1),"-3 a -1",IF(U511=-0.5,"-0,5",IF(AND(U511&gt;=0,U511&lt;=2.5),"0 a 2,5",IF(AND(U511&gt;=3,U511&lt;=5.5),"3 a 5,5",IF(AND(U511&gt;=6,U511&lt;=8.5),"6 a 8,5",IF(AND(U511&gt;=9,U511&lt;=20),"9 a 20","Fuera de rango")))))))))</f>
        <v>-6 a -3,5</v>
      </c>
      <c r="W511" s="11" t="n">
        <f aca="false">IF(V511="","",IF(V511="-9 a -6,5",2,IF(V511="-6 a -3,5",3,IF(V511="-3 a -1",4,IF(V511="-0,5","NORMA",IF(V511="0 a 2,5",5,IF(V511="3 a 5,5",6,IF(V511="6 a 8,5",7,IF(V511="9 a 20",8,"Fuera de rango")))))))))</f>
        <v>3</v>
      </c>
      <c r="X511" s="9" t="n">
        <v>0</v>
      </c>
      <c r="Y511" s="11" t="str">
        <f aca="false">IF(X511="","",IF(AND(X511&gt;=0,X511&lt;=4),"0 a 4",IF(AND(X511&gt;=4.5,X511&lt;=8.5),"4,5 a 8,5",IF(X511=9,"9",IF(AND(X511&gt;=9.5,X511&lt;=13),"9,5 a 13",IF(AND(X511&gt;=13.5,X511&lt;=20),"13,5 a 20",IF(AND(X511&gt;=20.5,X511&lt;=35),"20,5 a 35","Fuera de rango")))))))</f>
        <v>0 a 4</v>
      </c>
      <c r="Z511" s="11" t="n">
        <f aca="false">IF(Y511="","",IF(Y511="0 a 4",1,IF(Y511="4,5 a 8,5",2,IF(Y511="9","NORMA",IF(Y511="9,5 a 13",3,IF(Y511="13,5 a 20",4,IF(Y511="20,5 a 35",5,"Fuera de rango")))))))</f>
        <v>1</v>
      </c>
      <c r="AA511" s="9" t="n">
        <v>16</v>
      </c>
      <c r="AB511" s="10" t="str">
        <f aca="false">IF(AA511="","",IF(AND(AA511&gt;=0,AA511&lt;=9),"0 a 9",IF(AND(AA511&gt;=9.5,AA511&lt;=18.5),"9,5 a 18,5",IF(AA511=19,"19",IF(AND(AA511&gt;=19.5,AA511&lt;=28),"19,5 a 28",IF(AND(AA511&gt;=28.5,AA511&lt;=40),"28,5 a 40","Fuera de rango"))))))</f>
        <v>9,5 a 18,5</v>
      </c>
      <c r="AC511" s="11" t="n">
        <f aca="false" t="array" ref="AC511">_xlfn.IFS(AB511="","",AB511="0 a 9",1,AB511="9,5 a 18,5",2,AB511="19","NORMA",AB511="19,5 a 28",3,AB511="28,5 a 40",4,TRUE(),"Fuera de rango")</f>
        <v>2</v>
      </c>
      <c r="AD511" s="9" t="n">
        <v>8</v>
      </c>
      <c r="AE511" s="10" t="str">
        <f aca="false">IF(AD511="","",IF(AND(AD511&gt;=-10,AD511&lt;=0),"De -10 a 0",IF(AND(AD511&gt;=0.5,AD511&lt;=9.5),"0,5 a 9,5",IF(AD511=10,"10",IF(AND(AD511&gt;=10.5,AD511&lt;=20),"10,5 a 20",IF(AND(AD511&gt;=20.5,AD511&lt;=40),"20,5 a 40","Fuera de rango"))))))</f>
        <v>0,5 a 9,5</v>
      </c>
      <c r="AF511" s="12" t="n">
        <f aca="false">IF(AD511="","",IF(AND(AD511&gt;=-10,AD511&lt;=0),1,IF(AND(AD511&gt;=0.5,AD511&lt;=9.5),2,IF(AD511=10,"NORMA",IF(AND(AD511&gt;=10.5,AD511&lt;=20),3,IF(AND(AD511&gt;=20.5,AD511&lt;=40),4,""))))))</f>
        <v>2</v>
      </c>
      <c r="AG511" s="9" t="n">
        <v>10</v>
      </c>
      <c r="AH511" s="10" t="str">
        <f aca="false">IF(AG511="","",IF(AND(AG511&gt;=0,AG511&lt;=4),"0 a 4",IF(AND(AG511&gt;=4.5,AG511&lt;=8.5),"4,5 a 8,5",IF(AG511=9,"9",IF(AND(AG511&gt;=9.5,AG511&lt;=13),"9,5 a 13",IF(AND(AG511&gt;=13.5,AG511&lt;=25),"13,5 a 25","Fuera de rango"))))))</f>
        <v>9,5 a 13</v>
      </c>
      <c r="AI511" s="10" t="n">
        <f aca="false">IF(AH511="","",IF(AH511="0 a 4",1,IF(AH511="4,5 a 8,5",2,IF(AH511="9","NORMA",IF(AH511="9,5 a 13",3,IF(AH511="13,5 a 25",4,""))))))</f>
        <v>3</v>
      </c>
      <c r="AJ511" s="9" t="n">
        <v>6</v>
      </c>
      <c r="AK511" s="10" t="str">
        <f aca="false">IF(AJ511="","",IF(AND(AJ511&gt;=-15,AJ511&lt;=-10.5),"-15 a -10,5",IF(AND(AJ511&gt;=-10,AJ511&lt;=-4),"-10 a -4",IF(AND(AJ511&gt;=-4.5,AJ511&lt;=0),"-4,5 a 0",IF(AND(AJ511&gt;=0.5,AJ511&lt;=4.5),"0,5 a 4,5",IF(AJ511=5,"5",IF(AND(AJ511&gt;=5.5,AJ511&lt;=10),"5,5 a 10",IF(AND(AJ511&gt;=10.5,AJ511&lt;=20),"10,5 a 20","Fuera de rango"))))))))</f>
        <v>5,5 a 10</v>
      </c>
      <c r="AL511" s="11" t="n">
        <f aca="false">IF(AK511="","",IF(AK511="-15 a -10,5",1,IF(AK511="-10 a -4",2,IF(AK511="-4,5 a 0",3,IF(AK511="0,5 a 4,5",4,IF(AK511="5","NORMA",IF(AK511="5,5 a 10",5,IF(AK511="10,5 a 20",6,"Error"))))))))</f>
        <v>5</v>
      </c>
      <c r="AM511" s="9" t="n">
        <v>0</v>
      </c>
      <c r="AN511" s="10" t="str">
        <f aca="false">IF(AM511="","",IF(AND(AM511&gt;=-7.5,AM511&lt;=-5.5),"-7,5 a -5,5",IF(AND(AM511&gt;=-5,AM511&lt;=-3),"-5 a -3",IF(AND(AM511&gt;=-2.5,AM511&lt;=-0.5),"-2,5 a -0,5",IF(AM511=0,"0,00",IF(AND(AM511&gt;=0.5,AM511&lt;=2.5),"0,5 a 2,5",IF(AND(AM511&gt;=3,AM511&lt;=5),"3 a 5",IF(AND(AM511&gt;=5.5,AM511&lt;=7.5),"5,5 a 7,5",IF(AND(AM511&gt;=8,AM511&lt;=10),"8 a 10","Fuera de rango")))))))))</f>
        <v>0,00</v>
      </c>
      <c r="AO511" s="11" t="str">
        <f aca="false">IF(AN511="","",IF(AN511="-7,5 a -5,5",1,IF(AN511="-5 a -3",2,IF(AN511="-2,5 a -0,5",3,IF(AN511="0,00","NORMA",IF(AN511="0,5 a 2,5",4,IF(AN511="3 a 5",5,IF(AN511="5,5 a 7,5",6,IF(AN511="8 a 10",7,"Error")))))))))</f>
        <v>NORMA</v>
      </c>
      <c r="AP511" s="9" t="n">
        <v>-8</v>
      </c>
      <c r="AQ511" s="10" t="str">
        <f aca="false">IF(AP511="","",IF(AND(AP511&gt;=-20,AP511&lt;=-9.5),"-20 a -9,5",IF(AND(AP511&gt;=-9,AP511&lt;=-6.5),"-9 a -6,5",IF(AP511=-6,"-6",IF(AND(AP511&gt;=-5.5,AP511&lt;=-3),"-5,5 a -3",IF(AND(AP511&gt;=-2.5,AP511&lt;=0),"-2,5 a 0",IF(AND(AP511&gt;=0.5,AP511&lt;=3),"0,5 a 3",IF(AND(AP511&gt;=3.5,AP511&lt;=6),"3,5 a 6",IF(AND(AP511&gt;=6.5,AP511&lt;=9),"6,5 a 9",IF(AND(AP511&gt;=9.5,AP511&lt;=20),"9,5 a 20","Fuera de rango"))))))))))</f>
        <v>-9 a -6,5</v>
      </c>
      <c r="AR511" s="11" t="n">
        <f aca="false">IF(AQ511="","",IF(AQ511="-20 a -9,5",1,IF(AQ511="-9 a -6,5",2,IF(AQ511="-6","NORMA",IF(AQ511="-5,5 a -3",3,IF(AQ511="-2,5 a 0",4,IF(AQ511="0,5 a 3",5,IF(AQ511="3,5 a 6",6,IF(AQ511="6,5 a 9",7,IF(AQ511="9,5 a 20",8,""))))))))))</f>
        <v>2</v>
      </c>
      <c r="AS511" s="9" t="n">
        <v>1</v>
      </c>
      <c r="AT511" s="10" t="str">
        <f aca="false">IF(AS511="","",IF(AND(AS511&gt;=-16,AS511&lt;=-14),"-16 a -14",IF(AND(AS511&gt;=-13.5,AS511&lt;=-11.5),"-13,5 a -11,5",IF(AND(AS511&gt;=-11,AS511&lt;=-9),"-11 a -9",IF(AND(AS511&gt;=-8.5,AS511&lt;=-6.5),"-8,5 a -6,5",IF(AND(AS511&gt;=-6,AS511&lt;=-4),"-6 a -4",IF(AND(AS511&gt;=-3.5,AS511&lt;=-1.5),"-3,5 a -1,5",IF(AND(AS511&gt;=-1,AS511&lt;=1),"-1 a 1",IF(AND(AS511&gt;=1.5,AS511&lt;=3.5),"1,5 a 3,5",IF(AND(AS511&gt;=4,AS511&lt;=6),"4 a 6",IF(AND(AS511&gt;=6.5,AS511&lt;=8.5),"6,5 a 8,5",IF(AND(AS511&gt;=9,AS511&lt;=11),"9 a 11",IF(AND(AS511&gt;=11.5,AS511&lt;=13.5),"11,5 a 13,5",IF(AND(AS511&gt;=14,AS511&lt;=16),"14 a 16",IF(AND(AS511&gt;=16.5,AS511&lt;=18.5),"16,5 a 18,5",IF(AND(AS511&gt;=19,AS511&lt;=21),"19 a 21","Fuera de rango"))))))))))))))))</f>
        <v>-1 a 1</v>
      </c>
      <c r="AU511" s="11" t="n">
        <f aca="false" t="array" ref="AU511">IF(AT511="","",_xlfn.IFS(AT511="-16 a -14",1,AT511="-13,5 a -11,5",2,AT511="-11 a -9",3,AT511="-8,5 a -6,5",4,AT511="-6 a -4",5,AT511="-3,5 a -1,5",6,AT511="-1 a 1",7,AT511="1,5 a 3,5",8,AT511="4 a 6","NORMA",AT511="6,5 a 8,5",9,AT511="9 a 11",10,AT511="11,5 a 13,5",11,AT511="14 a 16",12,AT511="16,5 a 18,5",13,AT511="19 a 21",14,TRUE(),""))</f>
        <v>7</v>
      </c>
      <c r="AV511" s="9" t="n">
        <v>0.75</v>
      </c>
      <c r="AW511" s="10" t="str">
        <f aca="false">IF(AV511="","",IF(AND(AV511&gt;=-1,AV511&lt;=-0.5),"-1 a -0,5",IF(AND(AV511&gt;-0.5,AV511&lt;=0),"De -0,5 a 0",IF(AND(AV511&gt;=0.25,AV511&lt;=0.75),"0,25 a 0,75",IF(AND(AV511&gt;=1,AV511&lt;=1.5),"1 a 1,5",IF(AND(AV511&gt;=1.75,AV511&lt;=2.25),"1,75 a 2,25",IF(AND(AV511&gt;=2.5,AV511&lt;=3),"2,5 a 3",IF(AND(AV511&gt;=3.25,AV511&lt;=3.75),"3,25 a 3,75","Fuera de rango"))))))))</f>
        <v>0,25 a 0,75</v>
      </c>
      <c r="AX511" s="10" t="str">
        <f aca="false">IF(AW511="","",IF(OR(AW511="-1 a -0,5",AW511="-1 a -0.5"),1,IF(OR(AW511="De -0,5 a 0",AW511="-0,5 a 0",AW511="De -0.5 a 0"),2,IF(OR(AW511="0,25 a 0,75",AW511="0.25 a 0.75"),"NORMA",IF(OR(AW511="1 a 1,5",AW511="1 a 1.5"),3,IF(OR(AW511="1,75 a 2,25",AW511="1.75 a 2.25"),4,IF(OR(AW511="2,5 a 3",AW511="2.5 a 3"),5,IF(OR(AW511="3,25 a 3,75",AW511="3.25 a 3.75"),6,""))))))))</f>
        <v>NORMA</v>
      </c>
      <c r="AY511" s="9" t="n">
        <v>-9</v>
      </c>
      <c r="AZ511" s="10" t="str">
        <f aca="false">IF(AY511="","",IF(AND(AY511&gt;=-20,AY511&lt;=-9.5),"-20 a -9,5",IF(AND(AY511&gt;=-9,AY511&lt;=-6.5),"-9 a -6,5",IF(AY511=-6,"-6",IF(AND(AY511&gt;=-5.5,AY511&lt;=-3),"-5,5 a -3",IF(AND(AY511&gt;=-2.5,AY511&lt;=0),"-2,5 a 0",IF(AND(AY511&gt;=0.5,AY511&lt;=3),"0,5 a 3",IF(AND(AY511&gt;=3.5,AY511&lt;=6),"3,5 a 6","Fuera de rango"))))))))</f>
        <v>-9 a -6,5</v>
      </c>
      <c r="BA511" s="11" t="n">
        <f aca="false">IF(AZ511="","",IF(AZ511="-20 a -9,5",1,IF(AZ511="-9 a -6,5",2,IF(AZ511="-6","NORMA",IF(AZ511="-5,5 a -3",3,IF(AZ511="-2,5 a 0",4,IF(AZ511="0,5 a 3",5,IF(AZ511="3,5 a 6",6,""))))))))</f>
        <v>2</v>
      </c>
      <c r="BB511" s="9" t="n">
        <v>0</v>
      </c>
      <c r="BC511" s="10" t="str">
        <f aca="false" t="array" ref="BC511">IF(BB511="","",_xlfn.IFS(AND(BB511&gt;=0,BB511&lt;=2),"0 a 2",AND(BB511&gt;=2.5,BB511&lt;=4.5),"2,5 a 4,5",AND(BB511&gt;=5,BB511&lt;=7),"5 a 7",AND(BB511&gt;=7.5,BB511&lt;=9.5),"7,5 a 9,5",AND(BB511&gt;=10,BB511&lt;=12),"10 a 12",AND(BB511&gt;=12.5,BB511&lt;=14.5),"12,5 a 14,5",BB511=15,"15",AND(BB511&gt;=15.5,BB511&lt;=17.5),"15,5 a 17,5",AND(BB511&gt;=18,BB511&lt;=20),"18 a 20",AND(BB511&gt;=20.5,BB511&lt;=22.5),"20,5 a 22,5",AND(BB511&gt;=23,BB511&lt;=25),"23 a 25",TRUE(),"Fuera de rango"))</f>
        <v>0 a 2</v>
      </c>
      <c r="BD511" s="11" t="n">
        <f aca="false" t="array" ref="BD511">IF(BC511="","",_xlfn.IFS(BC511="0 a 2",1,BC511="2,5 a 4,5",2,BC511="5 a 7",3,BC511="7,5 a 9,5",4,BC511="10 a 12",5,BC511="12,5 a 14,5",6,BC511="15","NORMA",BC511="15,5 a 17,5",7,BC511="18 a 20",8,BC511="20,5 a 22,5",9,BC511="23 a 25",10,TRUE(),"Fuera de rango"))</f>
        <v>1</v>
      </c>
      <c r="BE511" s="9" t="n">
        <v>6</v>
      </c>
      <c r="BF511" s="10" t="str">
        <f aca="false">IF(BE511="","",IF(AND(BE511&gt;=-20,BE511&lt;=-10),"-20 a -10",IF(AND(BE511&gt;=-9.5,BE511&lt;=0.5),"-9,5 a 0,5",IF(AND(BE511&gt;=1,BE511&lt;=11),"1 a 11",IF(AND(BE511&gt;=11.5,BE511&lt;=20.5),"11,5 a 20,5",IF(BE511=21,"21",IF(AND(BE511&gt;=21.5,BE511&lt;=31.5),"21,5 a 31,5",IF(AND(BE511&gt;=32,BE511&lt;=42),"32 a 42","Fuera de rango"))))))))</f>
        <v>1 a 11</v>
      </c>
      <c r="BG511" s="11" t="n">
        <f aca="false">IF(BF511="","",IF(BF511="-20 a -10",1,IF(BF511="-9,5 a 0,5",2,IF(BF511="1 a 11",3,IF(BF511="11,5 a 20,5",4,IF(BF511="21","NORMA",IF(BF511="21,5 a 31,5",5,IF(BF511="32 a 42",6,""))))))))</f>
        <v>3</v>
      </c>
      <c r="BH511" s="9" t="n">
        <v>2</v>
      </c>
      <c r="BI511" s="10" t="str">
        <f aca="false">IF(BH511="","",IF(AND(BH511&gt;=-20,BH511&lt;=-15),"-20 a -15",IF(AND(BH511&gt;=-14.5,BH511&lt;=-9.5),"-14,5 a -9,5",IF(AND(BH511&gt;=-9,BH511&lt;=-4),"-9 a -4",IF(AND(BH511&gt;=-3.5,BH511&lt;=2.5),"-3,5 a 2,5",IF(AND(BH511&gt;=3,BH511&lt;=8),"3 a 8",IF(AND(BH511&gt;=8.5,BH511&lt;=14.5),"8,5 a 14,5",IF(BH511=15,"15",IF(AND(BH511&gt;=15.5,BH511&lt;=20.5),"15,5 a 20,5",IF(AND(BH511&gt;=21,BH511&lt;=26),"21 a 26","Fuera de rango"))))))))))</f>
        <v>-3,5 a 2,5</v>
      </c>
      <c r="BJ511" s="11" t="n">
        <f aca="false">IF(BI511="","",IF(BI511="-20 a -15",1,IF(BI511="-14,5 a -9,5",2,IF(BI511="-9 a -4",3,IF(BI511="-3,5 a 2,5",4,IF(BI511="3 a 8",5,IF(BI511="8,5 a 14,5",6,IF(BI511="15","NORMA",IF(BI511="15,5 a 20,5",7,IF(BI511="21 a 26",8,IF(BI511="26,5 a 31,5",9,"")))))))))))</f>
        <v>4</v>
      </c>
      <c r="BK511" s="9" t="n">
        <v>0</v>
      </c>
      <c r="BL511" s="10" t="str">
        <f aca="false">IF(BK511="","",IF(AND(BK511&gt;=0,BK511&lt;=2),"0 - 2",IF(AND(BK511&gt;=2.5,BK511&lt;=4.5),"2,5 - 4,5",IF(AND(BK511&gt;=5,BK511&lt;=7),"5 - 7",IF(AND(BK511&gt;=7.5,BK511&lt;=9.5),"7,5 - 9,5",IF(AND(BK511&gt;=10,BK511&lt;=12),"10 - 12",IF(AND(BK511&gt;=12.5,BK511&lt;=13.5),"12,5 - 13,5",IF(BK511=14,"14",IF(AND(BK511&gt;=14.5,BK511&lt;=16.5),"14,5 - 16,5",IF(AND(BK511&gt;=17,BK511&lt;=19),"17 - 19",IF(AND(BK511&gt;=19.5,BK511&lt;=21.5),"19,5 - 21,5",IF(AND(BK511&gt;=22,BK511&lt;=24),"22 - 24",IF(AND(BK511&gt;=24.5,BK511&lt;=26.5),"24,5 - 26,5",IF(AND(BK511&gt;=27,BK511&lt;=29),"27 - 29",IF(AND(BK511&gt;=29.5,BK511&lt;=30),"29,5 - 30","Fuera de rango")))))))))))))))</f>
        <v>0 - 2</v>
      </c>
      <c r="BM511" s="11" t="n">
        <f aca="false">IF(BL511="","",IF(BL511="0 - 2",1,IF(BL511="2,5 - 4,5",2,IF(BL511="5 - 7",3,IF(BL511="7,5 - 9,5",4,IF(BL511="10 - 12",5,IF(BL511="12,5 - 13,5",6,IF(BL511="14","NORMA",IF(BL511="14,5 - 16,5",7,IF(BL511="17 - 19",8,IF(BL511="19,5 - 21,5",9,IF(BL511="22 - 24",10,IF(BL511="24,5 - 26,5",11,IF(BL511="27 - 29",12,IF(BL511="29,5 - 30",13,"")))))))))))))))</f>
        <v>1</v>
      </c>
      <c r="BN511" s="9" t="n">
        <v>16</v>
      </c>
      <c r="BO511" s="11" t="str">
        <f aca="false">IF(BN511="","",IF(AND(BN511&gt;=-20,BN511&lt;=-10),"-20 a -10",IF(AND(BN511&gt;=-9.5,BN511&lt;=0.5),"-9,5 a 0,5",IF(AND(BN511&gt;=1,BN511&lt;=11),"1 a 11",IF(AND(BN511&gt;=11.5,BN511&lt;=21.5),"11,5 a 21,5",IF(BN511=22,"22",IF(AND(BN511&gt;=22.5,BN511&lt;=32.5),"22,5 a 32,5",IF(AND(BN511&gt;=33,BN511&lt;=43),"33 a 43","Fuera de rango"))))))))</f>
        <v>11,5 a 21,5</v>
      </c>
      <c r="BP511" s="11" t="n">
        <f aca="false">IF(BO511="","",IF(BO511="-20 a -10",1,IF(BO511="-9,5 a 0,5",2,IF(BO511="1 a 11",3,IF(BO511="11,5 a 21,5",4,IF(BO511="22","NORMA",IF(BO511="22,5 a 32,5",5,IF(BO511="33 a 43",6,""))))))))</f>
        <v>4</v>
      </c>
      <c r="BQ511" s="9" t="n">
        <v>12</v>
      </c>
      <c r="BR511" s="10" t="str">
        <f aca="false">IF(BQ511="","",IF(AND(BQ511&gt;=-20,BQ511&lt;=-15),"-20 a -15",IF(AND(BQ511&gt;=-14.5,BQ511&lt;=-9.5),"-14,5 a -9,5",IF(AND(BQ511&gt;=-9,BQ511&lt;=-4),"-9 a -4",IF(AND(BQ511&gt;=-3.5,BQ511&lt;=2.5),"-3,5 a 2,5",IF(AND(BQ511&gt;=3,BQ511&lt;=8),"3 a 8",IF(AND(BQ511&gt;=8.5,BQ511&lt;=13.5),"8,5 a 13,5",IF(AND(BQ511&gt;=14,BQ511&lt;=17.5),"14 a 17,5",IF(BQ511=18,"18",IF(AND(BQ511&gt;=18.5,BQ511&lt;=23.5),"18,5 a 23,5",IF(AND(BQ511&gt;=24,BQ511&lt;=29),"24 a 29",IF(AND(BQ511&gt;=29.5,BQ511&lt;=34.5),"29,5 a 34,5",IF(AND(BQ511&gt;=35,BQ511&lt;=40),"35 a 40","Fuera de rango")))))))))))))</f>
        <v>8,5 a 13,5</v>
      </c>
      <c r="BS511" s="11" t="n">
        <f aca="false">IF(BR511="","",IF(BR511="-20 a -15",1,IF(BR511="-14,5 a -9,5",2,IF(BR511="-9 a -4",3,IF(BR511="-3,5 a 2,5",4,IF(BR511="3 a 8",5,IF(BR511="8,5 a 13,5",6,IF(BR511="14 a 17,5",7,IF(BR511="18","NORMA",IF(BR511="18,5 a 23,5",8,IF(BR511="24 a 29",9,IF(BR511="29,5 a 34,5",10,IF(BR511="35 a 40",11,"")))))))))))))</f>
        <v>6</v>
      </c>
      <c r="BT511" s="9" t="n">
        <v>0</v>
      </c>
      <c r="BU511" s="10" t="str">
        <f aca="false">IF(BT511="","",IF(AND(BT511&gt;=-20,BT511&lt;=-18),"-20 a -18",IF(AND(BT511&gt;=-17.5,BT511&lt;=-15.5),"-17,5 a -15,5",IF(AND(BT511&gt;=-15,BT511&lt;=-13),"-15 a -13",IF(AND(BT511&gt;=-12.5,BT511&lt;=-10.5),"-12,5 a -10,5",IF(AND(BT511&gt;=-10,BT511&lt;=-8),"-10 a -8",IF(AND(BT511&gt;=-7.5,BT511&lt;=-5.5),"-7,5 a -5,5",IF(AND(BT511&gt;=-5,BT511&lt;=-3),"-5 a -3",IF(AND(BT511&gt;=-2.5,BT511&lt;=-0.5),"-2,5 a -0,5",IF(BT511=0,"0",IF(AND(BT511&gt;=0.5,BT511&lt;=2.5),"0,5 a 2,5",IF(AND(BT511&gt;=3,BT511&lt;=5),"3 a 5",IF(AND(BT511&gt;=5.5,BT511&lt;=7.5),"5,5 a 7,5",IF(AND(BT511&gt;=8,BT511&lt;=10),"8 a 10",IF(AND(BT511&gt;=10.5,BT511&lt;=12.5),"10,5 a 12,5",IF(AND(BT511&gt;=13,BT511&lt;=15),"13 a 15",IF(AND(BT511&gt;=15.5,BT511&lt;=17.5),"15,5 a 17,5",IF(AND(BT511&gt;=18,BT511&lt;=20),"18 a 20","Fuera de rango"))))))))))))))))))</f>
        <v>0</v>
      </c>
      <c r="BV511" s="11" t="str">
        <f aca="false">IF(BT511="","",IF(BT511=0,"NORMA",IF(AND(BT511&gt;=-20,BT511&lt;=-18),2,IF(AND(BT511&gt;=-17.5,BT511&lt;=-15.5),2,IF(AND(BT511&gt;=-15,BT511&lt;=-13),3,IF(AND(BT511&gt;=-12.5,BT511&lt;=-10.5),4,IF(AND(BT511&gt;=-10,BT511&lt;=-8),5,IF(AND(BT511&gt;=-7.5,BT511&lt;=-5.5),6,IF(AND(BT511&gt;=-5,BT511&lt;=-3),7,IF(AND(BT511&gt;=-2.5,BT511&lt;=-0.5),8,IF(AND(BT511&gt;=0.5,BT511&lt;=2.5),9,IF(AND(BT511&gt;=3,BT511&lt;=5),10,IF(AND(BT511&gt;=5.5,BT511&lt;=7.5),11,IF(AND(BT511&gt;=8,BT511&lt;=10),12,IF(AND(BT511&gt;=10.5,BT511&lt;=12.5),13,IF(AND(BT511&gt;=13,BT511&lt;=15),14,IF(AND(BT511&gt;=15.5,BT511&lt;=17.5),15,IF(AND(BT511&gt;=18,BT511&lt;=20),16,"Fuera de rango"))))))))))))))))))</f>
        <v>NORMA</v>
      </c>
      <c r="BW511" s="9" t="n">
        <v>-5.5</v>
      </c>
      <c r="BX511" s="10" t="n">
        <f aca="false">18.5- (0.3*H511)</f>
        <v>11.9</v>
      </c>
      <c r="BY511" s="10" t="n">
        <f aca="false">(BW511)-(BX511)</f>
        <v>-17.4</v>
      </c>
      <c r="BZ511" s="10" t="str">
        <f aca="false">IF(BY511="","",IF(BY511&lt;-27.5,"De -30 a -28",IF(BY511&lt;-25,"De -27,5 a -25,5",IF(BY511&lt;-22.5,"De -25 a -23",IF(BY511&lt;-20,"De -22,5 a -20,5",IF(BY511&lt;-17.5,"De -20 a -18",IF(BY511&lt;-15,"De -17,5 a -15,5",IF(BY511&lt;-12.5,"De -15 a -13",IF(BY511&lt;-10,"De -12,5 a -10,5",IF(BY511&lt;-7.5,"De -10 a -8",IF(BY511&lt;-5,"De -7,5 a -5,5",IF(BY511&lt;-2.5,"De -5 a -3",IF(BY511&lt;0,"De -2,5 a -0,5",IF(BY511&lt;2.5,"De 0 a 2",IF(BY511&lt;5,"De 2,5 a 4,5",IF(BY511&lt;7.5,"De 5 a 7",IF(BY511&lt;10,"De 7,5 a 9,5",IF(BY511&lt;12.5,"De 10 a 12",IF(BY511&lt;15,"De 12,5 a 14,5",IF(BY511&lt;17.5,"De 15 a 17",IF(BY511&lt;20,"De 17,5 a 19,5",IF(BY511&lt;22.5,"De 20 a 22",IF(BY511&lt;25,"De 22,5 a 24,5",IF(BY511&lt;27.5,"De 25 a 27","De 27,5 a 30"))))))))))))))))))))))))</f>
        <v>De -17,5 a -15,5</v>
      </c>
      <c r="CA511" s="12" t="n">
        <f aca="false">IF(BY511="","",IF(BY511&lt;=-28,1,IF(BY511&lt;=-25.5,2,IF(BY511&lt;=-23,3,IF(BY511&lt;=-20.5,4,IF(BY511&lt;=-18,5,IF(BY511&lt;=-15.5,6,IF(BY511&lt;=-13,7,IF(BY511&lt;=-10.5,8,IF(BY511&lt;=-8,9,IF(BY511&lt;=-5.5,10,IF(BY511&lt;=-3,11,IF(BY511&lt;=-0.5,12,IF(BY511&lt;=2,13,IF(BY511&lt;=4.5,14,IF(BY511&lt;=7,15,IF(BY511&lt;=9.5,16,IF(BY511&lt;=12,17,IF(BY511&lt;=14.5,18,IF(BY511&lt;=17,19,IF(BY511&lt;=19.5,20,IF(BY511&lt;=22,21,IF(BY511&lt;=24.5,22,IF(BY511&lt;=27,23,IF(BY511&lt;=30,24,"Fuera de rango")))))))))))))))))))))))))</f>
        <v>6</v>
      </c>
      <c r="CB511" s="9" t="n">
        <v>-6.25</v>
      </c>
      <c r="CC511" s="10" t="n">
        <f aca="false">18.5- (0.3*H511)</f>
        <v>11.9</v>
      </c>
      <c r="CD511" s="10" t="n">
        <f aca="false">(CB511)-(CC511)</f>
        <v>-18.15</v>
      </c>
      <c r="CE511" s="10" t="str">
        <f aca="false">IF(CD511="","",IF(CD511&lt;-27.5,"De -30 a -28",IF(CD511&lt;-25,"De -27,5 a -25,5",IF(CD511&lt;-22.5,"De -25 a -23",IF(CD511&lt;-20,"De -22,5 a -20,5",IF(CD511&lt;-17.5,"De -20 a -18",IF(CD511&lt;-15,"De -17,5 a -15,5",IF(CD511&lt;-12.5,"De -15 a -13",IF(CD511&lt;-10,"De -12,5 a -10,5",IF(CD511&lt;-7.5,"De -10 a -8",IF(CD511&lt;-5,"De -7,5 a -5,5",IF(CD511&lt;-2.5,"De -5 a -3",IF(CD511&lt;0,"De -2,5 a -0,5",IF(CD511&lt;=2,"De 0 a 2",IF(CD511&lt;=4.5,"De 2,5 a 4,5",IF(CD511&lt;=7,"De 5 a 7",IF(CD511&lt;=9.5,"De 7,5 a 9,5",IF(CD511&lt;=12,"De 10 a 12",IF(CD511&lt;=14.5,"De 12,5 a 14,5",IF(CD511&lt;=17,"De 15 a 17",IF(CD511&lt;=19.5,"De 17,5 a 19,5",IF(CD511&lt;=22,"De 20 a 22",IF(CD511&lt;=24.5,"De 22,5 a 24,5",IF(CD511&lt;=27,"De 25 a 27","De 27,5 a 30"))))))))))))))))))))))))</f>
        <v>De -20 a -18</v>
      </c>
      <c r="CF511" s="12" t="n">
        <f aca="false">IF(CD511="","",IF(CD511&lt;-27.5,1,IF(CD511&lt;-25,2,IF(CD511&lt;-22.5,3,IF(CD511&lt;-20,4,IF(CD511&lt;-17.5,5,IF(CD511&lt;-15,6,IF(CD511&lt;-12.5,7,IF(CD511&lt;-10,8,IF(CD511&lt;-7.5,9,IF(CD511&lt;-5,10,IF(CD511&lt;-2.5,11,IF(CD511&lt;0,12,IF(CD511&lt;2.5,13,IF(CD511&lt;5,14,IF(CD511&lt;7.5,15,IF(CD511&lt;10,16,IF(CD511&lt;12.5,17,IF(CD511&lt;15,18,IF(CD511&lt;17.5,19,IF(CD511&lt;20,20,IF(CD511&lt;22.5,21,IF(CD511&lt;25,22,IF(CD511&lt;27.5,23,24))))))))))))))))))))))))</f>
        <v>5</v>
      </c>
      <c r="CG511" s="9" t="n">
        <v>-2.5</v>
      </c>
      <c r="CH511" s="10" t="str">
        <f aca="false">IF(CG511="","",IF(AND(CG511&gt;=-10,CG511&lt;=-9.5),"-10 a -9,5",IF(AND(CG511&gt;-9.5,CG511&lt;=-8.5),"-9 a -8,5",IF(AND(CG511&gt;-8.5,CG511&lt;=-7.5),"-8 a -7,5",IF(AND(CG511&gt;-7.5,CG511&lt;=-6.5),"-7 a -6,5",IF(AND(CG511&gt;-6.5,CG511&lt;=-5.5),"-6 a -5,5",IF(AND(CG511&gt;-5.5,CG511&lt;=-4.5),"-5 a -4,5",IF(AND(CG511&gt;-4.5,CG511&lt;=-3.5),"-4 a -3,5",IF(AND(CG511&gt;-3.5,CG511&lt;=-2.5),"-3 a -2,5",IF(CG511=-2.25,"-2,25",IF(AND(CG511&gt;-2.5,CG511&lt;=-1.5),"-2 a -1,5",IF(AND(CG511&gt;-1.5,CG511&lt;=-0.5),"-1 a -0,5",IF(AND(CG511&gt;-0.5,CG511&lt;=0.5),"0 a 0,5",IF(AND(CG511&gt;0.5,CG511&lt;=1.5),"1 a 1,5",IF(AND(CG511&gt;1.5,CG511&lt;=2.5),"2 a 2,5",IF(AND(CG511&gt;2.5,CG511&lt;=3.5),"3 a 3,5",IF(AND(CG511&gt;3.5,CG511&lt;=4.5),"4 a 4,5",IF(AND(CG511&gt;4.5,CG511&lt;=5.5),"5 a 5,5",IF(AND(CG511&gt;5.5,CG511&lt;=6.5),"6 a 6,5",IF(AND(CG511&gt;6.5,CG511&lt;=7.5),"7 a 7,5",IF(AND(CG511&gt;7.5,CG511&lt;=8.5),"8 a 8,5",IF(AND(CG511&gt;8.5,CG511&lt;=9.5),"9 a 9,5",IF(CG511&gt;=10,"10","Fuera de rango")))))))))))))))))))))))</f>
        <v>-3 a -2,5</v>
      </c>
      <c r="CI511" s="11" t="n">
        <f aca="false">IF(CG511="","",IF(CG511=-2.25,"NORMA",IF(CG511&lt;=-9.5,1,IF(CG511&lt;=-8.5,2,IF(CG511&lt;=-7.5,3,IF(CG511&lt;=-6.5,4,IF(CG511&lt;=-5.5,5,IF(CG511&lt;=-4.5,6,IF(CG511&lt;=-3.5,7,IF(CG511&lt;=-2.5,8,IF(CG511&lt;=-1.5,9,IF(CG511&lt;=-0.5,10,IF(CG511&lt;=0.5,11,IF(CG511&lt;=1.5,12,IF(CG511&lt;=2.5,13,IF(CG511&lt;=3.5,14,IF(CG511&lt;=4.5,15,IF(CG511&lt;=5.5,16,IF(CG511&lt;=6.5,17,IF(CG511&lt;=7.5,18,IF(CG511&lt;=8.5,19,IF(CG511&lt;=9.5,20,IF(CG511=10,21,"Fuera de rango")))))))))))))))))))))))</f>
        <v>8</v>
      </c>
      <c r="CJ511" s="9" t="n">
        <v>2.25</v>
      </c>
      <c r="CK511" s="10" t="str">
        <f aca="false">IF(CJ511="","",IF(AND(CJ511&gt;=-6,CJ511&lt;=-5.5),"-6 a -5,5",IF(AND(CJ511&gt;-5.5,CJ511&lt;=-4.5),"-5 a -4,5",IF(AND(CJ511&gt;-4.5,CJ511&lt;=-3.5),"-4 a -3,5",IF(AND(CJ511&gt;-3.5,CJ511&lt;=-2.5),"-3 a -2,5",IF(AND(CJ511&gt;-2.5,CJ511&lt;=-1.5),"-2 a -1,5",IF(AND(CJ511&gt;-1.5,CJ511&lt;=-0.5),"-1 a -0,5",IF(AND(CJ511&gt;-0.5,CJ511&lt;=0.5),"0 a 0,5",IF(AND(CJ511&gt;0.5,CJ511&lt;=1.5),"1 a 1,5",IF(AND(CJ511&gt;1.5,CJ511&lt;2.5),"2",IF(AND(CJ511&gt;=2.5,CJ511&lt;=3),"2,5 a 3",IF(AND(CJ511&gt;3,CJ511&lt;=4),"3,5 a 4",IF(AND(CJ511&gt;4,CJ511&lt;=5),"4,5 a 5",IF(AND(CJ511&gt;5,CJ511&lt;=6),"5,5 a 6",IF(AND(CJ511&gt;6,CJ511&lt;=7),"6,5 a 7",IF(AND(CJ511&gt;7,CJ511&lt;=8),"7,5 a 8",IF(AND(CJ511&gt;8,CJ511&lt;=9.5),"8,5 a 9,5",IF(CJ511=10,"10","Fuera de rango"))))))))))))))))))</f>
        <v>2</v>
      </c>
      <c r="CL511" s="11" t="str">
        <f aca="false">IF(CK511="","",IF(OR(CK511="-6 a -5,5",CK511="-6 - -5,5"),1,IF(OR(CK511="-5 a -4,5",CK511="-5 - -4,5"),2,IF(OR(CK511="-4 a -3,5",CK511="-4 - -3,5"),3,IF(OR(CK511="-3 a -2,5",CK511="-3 - -2,5"),4,IF(OR(CK511="-2 a -1,5",CK511="-2 - -1,5"),5,IF(OR(CK511="-1 a -0,5",CK511="-1 - -0,5"),6,IF(OR(CK511="0 a 0,5",CK511="0 - 0,5"),7,IF(OR(CK511="1 a 1,5",CK511="1 - 1,5"),8,IF(CK511="2","NORMA",IF(OR(CK511="2,5 a 3",CK511="2,5 - 3"),9,IF(OR(CK511="3,5 a 4",CK511="3,5 - 4"),10,IF(OR(CK511="4,5 a 5",CK511="4,5 - 5"),11,IF(OR(CK511="5,5 a 6",CK511="5,5 - 6"),12,IF(OR(CK511="6,5 a 7",CK511="6,5 - 7"),13,IF(OR(CK511="7,5 a 8",CK511="7,5 - 8"),14,IF(OR(CK511="8,5 a 9",CK511="8,5 - 9,5",CK511="9 a 9,5"),15,IF(CK511="10",15,IF(OR(CK511="0,5 a 1",CK511="0,5 - 1"),7,"Fuera de rango")))))))))))))))))))</f>
        <v>NORMA</v>
      </c>
      <c r="CN511" s="10" t="str">
        <f aca="false">IF(CM511=0,"0", " ")</f>
        <v>0</v>
      </c>
      <c r="CO511" s="10" t="str">
        <f aca="false">IF(CM511&gt;0,"EME"," ")</f>
        <v> </v>
      </c>
      <c r="CQ511" s="10" t="str">
        <f aca="false">IF(CP511&gt;0,"0", " ")</f>
        <v> </v>
      </c>
      <c r="CR511" s="10" t="str">
        <f aca="false">IF(CP511&gt;0,"EME"," ")</f>
        <v> </v>
      </c>
      <c r="CS511" s="9" t="n">
        <v>0.75</v>
      </c>
      <c r="CV511" s="9" t="n">
        <v>0.75</v>
      </c>
      <c r="CY511" s="9" t="n">
        <v>0</v>
      </c>
      <c r="DB511" s="9" t="n">
        <v>0</v>
      </c>
      <c r="DC511" s="11" t="str">
        <f aca="false">IF(DB511&lt;0,"2"," ")</f>
        <v> </v>
      </c>
      <c r="DD511" s="11" t="str">
        <f aca="false">IF(DB511&lt;0,"MIO"," ")</f>
        <v> </v>
      </c>
      <c r="DE511" s="9" t="n">
        <v>-4.75</v>
      </c>
      <c r="DF511" s="10" t="str">
        <f aca="false">IF(DE511&lt;0,"3"," ")</f>
        <v>3</v>
      </c>
      <c r="DG511" s="10" t="str">
        <f aca="false">IF(DE511&lt;0,"AST"," ")</f>
        <v>AST</v>
      </c>
      <c r="DH511" s="9" t="n">
        <v>-4.5</v>
      </c>
      <c r="DI511" s="10" t="str">
        <f aca="false">IF(DH511&lt;0,"3"," ")</f>
        <v>3</v>
      </c>
      <c r="DJ511" s="10" t="str">
        <f aca="false">IF(DH511&lt;0,"AST"," ")</f>
        <v>AST</v>
      </c>
      <c r="DK511" s="9" t="n">
        <v>0</v>
      </c>
      <c r="DL511" s="10" t="str">
        <f aca="false">IF(DK511&gt;0,"4"," ")</f>
        <v> </v>
      </c>
      <c r="DM511" s="10" t="str">
        <f aca="false">IF(DK511&gt;0,"PRE"," ")</f>
        <v> </v>
      </c>
      <c r="DN511" s="9" t="n">
        <v>0</v>
      </c>
      <c r="DO511" s="10" t="str">
        <f aca="false">IF(DN511&gt;0,"4"," ")</f>
        <v> </v>
      </c>
      <c r="DP511" s="10" t="str">
        <f aca="false">IF(DN511&gt;0,"PRE"," ")</f>
        <v> </v>
      </c>
      <c r="DS511" s="12" t="str">
        <f aca="false">CONCATENATE(CO511,CU511,DA511,DG511,DM511)</f>
        <v> AST </v>
      </c>
      <c r="DT511" s="10" t="e">
        <f aca="false" t="array" ref="DT511">_xlfn.IFS(DS511="EME    ","0", DS511=" HIP   ","1", DS511="  MIO  ","2", DS511="   AST ","3", DS511="    PRE","4", DS511="EME   PRE","5", DS511=" HIP  PRE","6", DS511=" HIP AST ","7", DS511="  MIO PRE","8", DS511="  MIOAST ","9", DS511="   ASTPRE","10",DS511=" HIP ASTPRE","11", DS511="  MIOASTPRE","12", DS511="     ","0")</f>
        <v>#N/A</v>
      </c>
      <c r="DV511" s="1" t="e">
        <f aca="false" t="array" ref="DV511">_xlfn.IFS(DU511="SI","2", DU511="NO","1")</f>
        <v>#N/A</v>
      </c>
      <c r="DX511" s="11" t="str">
        <f aca="false">IF(DW511=0,"1","2")</f>
        <v>1</v>
      </c>
      <c r="DY511" s="11" t="str">
        <f aca="false" t="array" ref="DY511">_xlfn.IFS(DW511=0,"0", DW511=0.25, "1", DW511=0.5,"2", DW511=0.75,"3", DW511=1,"4",DW511=1.25,"5", DW511=1.5,"6", DW511=1.75,"7", DW511=2,"8")</f>
        <v>0</v>
      </c>
      <c r="EA511" s="11" t="str">
        <f aca="false">IF(DZ511=0,"1","2")</f>
        <v>1</v>
      </c>
      <c r="EB511" s="11" t="str">
        <f aca="false" t="array" ref="EB511">_xlfn.IFS(DZ511=0,"0", DZ511=0.25, "1", DZ511=0.5,"2", DZ511=0.75,"3", DZ511=1,"4",DZ511=1.25,"5", DZ511=1.5,"6", DZ511=1.75,"7", DZ511=2,"8")</f>
        <v>0</v>
      </c>
      <c r="ED511" s="10" t="str">
        <f aca="false">IF(EC511=0,"1","2")</f>
        <v>1</v>
      </c>
      <c r="EE511" s="11" t="str">
        <f aca="false" t="array" ref="EE511">_xlfn.IFS(EC511=0,"0", EC511=-0.25, "1", EC511=-0.5,"2", EC511=-0.75,"3", EC511=-1,"4",EC511=-1.25,"5", EC511=-1.5,"6", EC511=-1.75,"7", EC511=-2,"8", EC511=-2.25,"9",EC511=-2.5,"10", EC511=-2.75,"11", EC511=-3,"12", EC511=-3.25,"13", EC511=-3.5,"14", EC511=-3.75,"15",EC511=-4,"16")</f>
        <v>0</v>
      </c>
      <c r="EG511" s="10" t="str">
        <f aca="false">IF(EF511=0,"1","2")</f>
        <v>1</v>
      </c>
      <c r="EH511" s="11" t="str">
        <f aca="false" t="array" ref="EH511">_xlfn.IFS(EF511=0,"0", EF511=-0.25, "1", EF511=-0.5,"2", EF511=-0.75,"3", EF511=-1,"4",EF511=-1.25,"5", EF511=-1.5,"6", EF511=-1.75,"7", EF511=-2,"8", EF511=-2.25,"9",EF511=-2.5,"10", EF511=-2.75,"11", EF511=-3,"12", EF511=-3.25,"13", EF511=-3.5,"14", EF511=-3.75,"15",EF511=-4,"16")</f>
        <v>0</v>
      </c>
      <c r="EJ511" s="11" t="str">
        <f aca="false">IF(EI511=0,"1","2")</f>
        <v>1</v>
      </c>
      <c r="EK511" s="11" t="str">
        <f aca="false" t="array" ref="EK511">_xlfn.IFS(EI511=0,"0", EI511=-0.25, "1", EI511=-0.5,"2", EI511=-0.75,"3", EI511=-1,"4",EI511=-1.25,"5", EI511=-1.5,"6", EI511=-1.75,"7", EI511=-2,"8", EI511=-2.25,"9", EI511=-2.25,"9",EI511=-2.5,"10", EI511=-2.75,"11", EI511=-3,"12", EI511=-3.25,"13", EI511=-3.5,"14", EI511=-3.75,"15",EI511=-4,"16", EI511=0.25, "17", EI511=0.5, "18")</f>
        <v>0</v>
      </c>
      <c r="EM511" s="11" t="str">
        <f aca="false">IF(EL511=0,"1","2")</f>
        <v>1</v>
      </c>
      <c r="EN511" s="11" t="str">
        <f aca="false" t="array" ref="EN511">_xlfn.IFS(EL511=0.25,"17",EL511=0.5,"18", EL511=0,"0", EL511=-0.25, "1", EL511=-0.5,"2", EL511=-0.75,"3", EL511=-1,"4",EL511=-1.25,"5", EL511=-1.5,"6", EL511=-1.75,"7", EL511=-2,"8",EL511= -2.25,"9",EL511=-2.5,"10",EL511= -2.75,"11",EL511= -3,"12",EL511= -3.25,"13",EL511= -3.5,"14",EL511= -3.75,"15",EL511=-4,"16")</f>
        <v>0</v>
      </c>
      <c r="EP511" s="11" t="str">
        <f aca="false">IF(EO511=0,"1","2")</f>
        <v>1</v>
      </c>
      <c r="EQ511" s="11" t="str">
        <f aca="false" t="array" ref="EQ511">_xlfn.IFS(EO511=0,"0", EO511=0.25, "1", EO511=0.5,"2", EO511=0.75,"3", EO511=1,"4",EO511=1.25,"5", EO511=1.5,"6", EO511=1.75,"7", EO511=2,"8", EO511=2.25,"9", EO511=2.25,"9",EO511=2.5,"10", EO511=2.75,"11", EO511=3,"12", EO511=3.25,"13", EO511=3.5,"14", EO511=3.75,"15",EO511=4,"16", EO511=-0.25, "17", bq=-0.5, "18")</f>
        <v>0</v>
      </c>
      <c r="ES511" s="11" t="str">
        <f aca="false">IF(ER511=0,"1","2")</f>
        <v>1</v>
      </c>
      <c r="ET511" s="11" t="str">
        <f aca="false" t="array" ref="ET511">_xlfn.IFS(ER511=0,"0", ER511=0.25, "1", ER511=0.5,"2", ER511=0.75,"3", ER511=1,"4",ER511=1.25,"5", ER511=1.5,"6", ER511=1.75,"7", ER511=2,"8", ER511=2.25,"9", ER511=2.25,"9",ER511=2.5,"10", ER511=2.75,"11", ER511=3,"12", ER511=3.25,"13", ER511=3.5,"14", ER511=3.75,"15",ER511=4,"16", ER511=-0.25, "17", bq=-0.5, "18")</f>
        <v>0</v>
      </c>
      <c r="EV511" s="14" t="e">
        <f aca="false">VLOOKUP(EU511,LEYENDA!$G$2:$H$8,2,TRUE())</f>
        <v>#N/A</v>
      </c>
      <c r="EW511" s="14" t="e">
        <f aca="false" t="array" ref="EW511">_xlfn.IFS(EV511="0-5","1", EV511="6-12","2", EV511="13-18","3", EV511="19-24","4", EV511="25-36","5", EV511="37-48","6", EV511="49-60","7")</f>
        <v>#N/A</v>
      </c>
    </row>
    <row r="512" customFormat="false" ht="13.5" hidden="false" customHeight="false" outlineLevel="0" collapsed="false">
      <c r="A512" s="1" t="n">
        <v>188</v>
      </c>
      <c r="B512" s="2" t="n">
        <v>1</v>
      </c>
      <c r="C512" s="33" t="n">
        <v>44907</v>
      </c>
      <c r="E512" s="5" t="str">
        <f aca="false">VLOOKUP(A512,'286'!$A$3:$J$6279,10,FALSE())</f>
        <v>LEITAELO DE JOSÉ, RAFAEL</v>
      </c>
      <c r="F512" s="4" t="str">
        <f aca="false">VLOOKUP(A512,'286'!$A$3:$I$1768,3,FALSE())</f>
        <v>LEJORA</v>
      </c>
      <c r="G512" s="6" t="n">
        <f aca="false">VLOOKUP(A512,'286'!$A$3:$I$1768,4,FALSE())</f>
        <v>36721</v>
      </c>
      <c r="H512" s="7" t="n">
        <f aca="false">YEAR(C512)-YEAR(G512)</f>
        <v>22</v>
      </c>
      <c r="I512" s="1" t="str">
        <f aca="false">VLOOKUP(H512,LEYENDA!$C$2:$D$6,2,TRUE())</f>
        <v>13-24</v>
      </c>
      <c r="J512" s="5" t="str">
        <f aca="false">VLOOKUP(A512,'286'!$A$3:$I$1768,7,FALSE())</f>
        <v>H</v>
      </c>
      <c r="K512" s="8" t="n">
        <f aca="false">VLOOKUP(A512,'286'!$A$3:$I$1768,2,FALSE())</f>
        <v>0</v>
      </c>
      <c r="L512" s="4" t="str">
        <f aca="false">VLOOKUP(A512,'286'!$A$3:$I$1768,8,FALSE())</f>
        <v>D</v>
      </c>
      <c r="M512" s="4" t="str">
        <f aca="false">VLOOKUP(A512,'286'!$A$3:$I$1768,9,FALSE())</f>
        <v>I</v>
      </c>
      <c r="N512" s="8" t="str">
        <f aca="false">IF(R512=O512, "MISMA","CONTRARIA")</f>
        <v>CONTRARIA</v>
      </c>
      <c r="O512" s="8" t="str">
        <f aca="false" t="array" ref="O512">_xlfn.IFS(L512="D","1", L512="I","2")</f>
        <v>1</v>
      </c>
      <c r="P512" s="8" t="e">
        <f aca="false" t="array" ref="P512">_xlfn.IFS(K512="OD","1", K512="OI","2")</f>
        <v>#N/A</v>
      </c>
      <c r="Q512" s="1" t="str">
        <f aca="false" t="array" ref="Q512">_xlfn.IFS(J512="M","1", J512="H","2")</f>
        <v>2</v>
      </c>
      <c r="R512" s="8" t="str">
        <f aca="false" t="array" ref="R512">_xlfn.IFS(M512="D","1", M512="I","2")</f>
        <v>2</v>
      </c>
      <c r="S512" s="1" t="str">
        <f aca="false" t="array" ref="S512">_xlfn.IFS(N512="CONTRARIA", "1",N512= "MISMA","2")</f>
        <v>1</v>
      </c>
      <c r="T512" s="1" t="str">
        <f aca="false" t="array" ref="T512">_xlfn.IFS(I512="0-12","1", I512="13-24","2", I512="25-40","3", I512="41-60","4", I512="61-100","5")</f>
        <v>2</v>
      </c>
      <c r="U512" s="9" t="n">
        <v>4</v>
      </c>
      <c r="V512" s="10" t="str">
        <f aca="false">IF(U512="","",IF(AND(U512&gt;=-9,U512&lt;=-6.5),"-9 a -6,5",IF(AND(U512&gt;=-6,U512&lt;=-3.5),"-6 a -3,5",IF(AND(U512&gt;=-3,U512&lt;=-1),"-3 a -1",IF(U512=-0.5,"-0,5",IF(AND(U512&gt;=0,U512&lt;=2.5),"0 a 2,5",IF(AND(U512&gt;=3,U512&lt;=5.5),"3 a 5,5",IF(AND(U512&gt;=6,U512&lt;=8.5),"6 a 8,5",IF(AND(U512&gt;=9,U512&lt;=20),"9 a 20","Fuera de rango")))))))))</f>
        <v>3 a 5,5</v>
      </c>
      <c r="W512" s="11" t="n">
        <f aca="false">IF(V512="","",IF(V512="-9 a -6,5",2,IF(V512="-6 a -3,5",3,IF(V512="-3 a -1",4,IF(V512="-0,5","NORMA",IF(V512="0 a 2,5",5,IF(V512="3 a 5,5",6,IF(V512="6 a 8,5",7,IF(V512="9 a 20",8,"Fuera de rango")))))))))</f>
        <v>6</v>
      </c>
      <c r="X512" s="9" t="n">
        <v>0</v>
      </c>
      <c r="Y512" s="11" t="str">
        <f aca="false">IF(X512="","",IF(AND(X512&gt;=0,X512&lt;=4),"0 a 4",IF(AND(X512&gt;=4.5,X512&lt;=8.5),"4,5 a 8,5",IF(X512=9,"9",IF(AND(X512&gt;=9.5,X512&lt;=13),"9,5 a 13",IF(AND(X512&gt;=13.5,X512&lt;=20),"13,5 a 20",IF(AND(X512&gt;=20.5,X512&lt;=35),"20,5 a 35","Fuera de rango")))))))</f>
        <v>0 a 4</v>
      </c>
      <c r="Z512" s="11" t="n">
        <f aca="false">IF(Y512="","",IF(Y512="0 a 4",1,IF(Y512="4,5 a 8,5",2,IF(Y512="9","NORMA",IF(Y512="9,5 a 13",3,IF(Y512="13,5 a 20",4,IF(Y512="20,5 a 35",5,"Fuera de rango")))))))</f>
        <v>1</v>
      </c>
      <c r="AA512" s="9" t="n">
        <v>22</v>
      </c>
      <c r="AB512" s="10" t="str">
        <f aca="false">IF(AA512="","",IF(AND(AA512&gt;=0,AA512&lt;=9),"0 a 9",IF(AND(AA512&gt;=9.5,AA512&lt;=18.5),"9,5 a 18,5",IF(AA512=19,"19",IF(AND(AA512&gt;=19.5,AA512&lt;=28),"19,5 a 28",IF(AND(AA512&gt;=28.5,AA512&lt;=40),"28,5 a 40","Fuera de rango"))))))</f>
        <v>19,5 a 28</v>
      </c>
      <c r="AC512" s="11" t="n">
        <f aca="false" t="array" ref="AC512">_xlfn.IFS(AB512="","",AB512="0 a 9",1,AB512="9,5 a 18,5",2,AB512="19","NORMA",AB512="19,5 a 28",3,AB512="28,5 a 40",4,TRUE(),"Fuera de rango")</f>
        <v>3</v>
      </c>
      <c r="AD512" s="9" t="n">
        <v>9</v>
      </c>
      <c r="AE512" s="10" t="str">
        <f aca="false">IF(AD512="","",IF(AND(AD512&gt;=-10,AD512&lt;=0),"De -10 a 0",IF(AND(AD512&gt;=0.5,AD512&lt;=9.5),"0,5 a 9,5",IF(AD512=10,"10",IF(AND(AD512&gt;=10.5,AD512&lt;=20),"10,5 a 20",IF(AND(AD512&gt;=20.5,AD512&lt;=40),"20,5 a 40","Fuera de rango"))))))</f>
        <v>0,5 a 9,5</v>
      </c>
      <c r="AF512" s="12" t="n">
        <f aca="false">IF(AD512="","",IF(AND(AD512&gt;=-10,AD512&lt;=0),1,IF(AND(AD512&gt;=0.5,AD512&lt;=9.5),2,IF(AD512=10,"NORMA",IF(AND(AD512&gt;=10.5,AD512&lt;=20),3,IF(AND(AD512&gt;=20.5,AD512&lt;=40),4,""))))))</f>
        <v>2</v>
      </c>
      <c r="AG512" s="9" t="n">
        <v>4</v>
      </c>
      <c r="AH512" s="10" t="str">
        <f aca="false">IF(AG512="","",IF(AND(AG512&gt;=0,AG512&lt;=4),"0 a 4",IF(AND(AG512&gt;=4.5,AG512&lt;=8.5),"4,5 a 8,5",IF(AG512=9,"9",IF(AND(AG512&gt;=9.5,AG512&lt;=13),"9,5 a 13",IF(AND(AG512&gt;=13.5,AG512&lt;=25),"13,5 a 25","Fuera de rango"))))))</f>
        <v>0 a 4</v>
      </c>
      <c r="AI512" s="10" t="n">
        <f aca="false">IF(AH512="","",IF(AH512="0 a 4",1,IF(AH512="4,5 a 8,5",2,IF(AH512="9","NORMA",IF(AH512="9,5 a 13",3,IF(AH512="13,5 a 25",4,""))))))</f>
        <v>1</v>
      </c>
      <c r="AJ512" s="9" t="n">
        <v>1</v>
      </c>
      <c r="AK512" s="10" t="str">
        <f aca="false">IF(AJ512="","",IF(AND(AJ512&gt;=-15,AJ512&lt;=-10.5),"-15 a -10,5",IF(AND(AJ512&gt;=-10,AJ512&lt;=-4),"-10 a -4",IF(AND(AJ512&gt;=-4.5,AJ512&lt;=0),"-4,5 a 0",IF(AND(AJ512&gt;=0.5,AJ512&lt;=4.5),"0,5 a 4,5",IF(AJ512=5,"5",IF(AND(AJ512&gt;=5.5,AJ512&lt;=10),"5,5 a 10",IF(AND(AJ512&gt;=10.5,AJ512&lt;=20),"10,5 a 20","Fuera de rango"))))))))</f>
        <v>0,5 a 4,5</v>
      </c>
      <c r="AL512" s="11" t="n">
        <f aca="false">IF(AK512="","",IF(AK512="-15 a -10,5",1,IF(AK512="-10 a -4",2,IF(AK512="-4,5 a 0",3,IF(AK512="0,5 a 4,5",4,IF(AK512="5","NORMA",IF(AK512="5,5 a 10",5,IF(AK512="10,5 a 20",6,"Error"))))))))</f>
        <v>4</v>
      </c>
      <c r="AM512" s="9" t="n">
        <v>0</v>
      </c>
      <c r="AN512" s="10" t="str">
        <f aca="false">IF(AM512="","",IF(AND(AM512&gt;=-7.5,AM512&lt;=-5.5),"-7,5 a -5,5",IF(AND(AM512&gt;=-5,AM512&lt;=-3),"-5 a -3",IF(AND(AM512&gt;=-2.5,AM512&lt;=-0.5),"-2,5 a -0,5",IF(AM512=0,"0,00",IF(AND(AM512&gt;=0.5,AM512&lt;=2.5),"0,5 a 2,5",IF(AND(AM512&gt;=3,AM512&lt;=5),"3 a 5",IF(AND(AM512&gt;=5.5,AM512&lt;=7.5),"5,5 a 7,5",IF(AND(AM512&gt;=8,AM512&lt;=10),"8 a 10","Fuera de rango")))))))))</f>
        <v>0,00</v>
      </c>
      <c r="AO512" s="11" t="str">
        <f aca="false">IF(AN512="","",IF(AN512="-7,5 a -5,5",1,IF(AN512="-5 a -3",2,IF(AN512="-2,5 a -0,5",3,IF(AN512="0,00","NORMA",IF(AN512="0,5 a 2,5",4,IF(AN512="3 a 5",5,IF(AN512="5,5 a 7,5",6,IF(AN512="8 a 10",7,"Error")))))))))</f>
        <v>NORMA</v>
      </c>
      <c r="AP512" s="9" t="n">
        <v>2</v>
      </c>
      <c r="AQ512" s="10" t="str">
        <f aca="false">IF(AP512="","",IF(AND(AP512&gt;=-20,AP512&lt;=-9.5),"-20 a -9,5",IF(AND(AP512&gt;=-9,AP512&lt;=-6.5),"-9 a -6,5",IF(AP512=-6,"-6",IF(AND(AP512&gt;=-5.5,AP512&lt;=-3),"-5,5 a -3",IF(AND(AP512&gt;=-2.5,AP512&lt;=0),"-2,5 a 0",IF(AND(AP512&gt;=0.5,AP512&lt;=3),"0,5 a 3",IF(AND(AP512&gt;=3.5,AP512&lt;=6),"3,5 a 6",IF(AND(AP512&gt;=6.5,AP512&lt;=9),"6,5 a 9",IF(AND(AP512&gt;=9.5,AP512&lt;=20),"9,5 a 20","Fuera de rango"))))))))))</f>
        <v>0,5 a 3</v>
      </c>
      <c r="AR512" s="11" t="n">
        <f aca="false">IF(AQ512="","",IF(AQ512="-20 a -9,5",1,IF(AQ512="-9 a -6,5",2,IF(AQ512="-6","NORMA",IF(AQ512="-5,5 a -3",3,IF(AQ512="-2,5 a 0",4,IF(AQ512="0,5 a 3",5,IF(AQ512="3,5 a 6",6,IF(AQ512="6,5 a 9",7,IF(AQ512="9,5 a 20",8,""))))))))))</f>
        <v>5</v>
      </c>
      <c r="AS512" s="9" t="n">
        <v>-2</v>
      </c>
      <c r="AT512" s="10" t="str">
        <f aca="false">IF(AS512="","",IF(AND(AS512&gt;=-16,AS512&lt;=-14),"-16 a -14",IF(AND(AS512&gt;=-13.5,AS512&lt;=-11.5),"-13,5 a -11,5",IF(AND(AS512&gt;=-11,AS512&lt;=-9),"-11 a -9",IF(AND(AS512&gt;=-8.5,AS512&lt;=-6.5),"-8,5 a -6,5",IF(AND(AS512&gt;=-6,AS512&lt;=-4),"-6 a -4",IF(AND(AS512&gt;=-3.5,AS512&lt;=-1.5),"-3,5 a -1,5",IF(AND(AS512&gt;=-1,AS512&lt;=1),"-1 a 1",IF(AND(AS512&gt;=1.5,AS512&lt;=3.5),"1,5 a 3,5",IF(AND(AS512&gt;=4,AS512&lt;=6),"4 a 6",IF(AND(AS512&gt;=6.5,AS512&lt;=8.5),"6,5 a 8,5",IF(AND(AS512&gt;=9,AS512&lt;=11),"9 a 11",IF(AND(AS512&gt;=11.5,AS512&lt;=13.5),"11,5 a 13,5",IF(AND(AS512&gt;=14,AS512&lt;=16),"14 a 16",IF(AND(AS512&gt;=16.5,AS512&lt;=18.5),"16,5 a 18,5",IF(AND(AS512&gt;=19,AS512&lt;=21),"19 a 21","Fuera de rango"))))))))))))))))</f>
        <v>-3,5 a -1,5</v>
      </c>
      <c r="AU512" s="11" t="n">
        <f aca="false" t="array" ref="AU512">IF(AT512="","",_xlfn.IFS(AT512="-16 a -14",1,AT512="-13,5 a -11,5",2,AT512="-11 a -9",3,AT512="-8,5 a -6,5",4,AT512="-6 a -4",5,AT512="-3,5 a -1,5",6,AT512="-1 a 1",7,AT512="1,5 a 3,5",8,AT512="4 a 6","NORMA",AT512="6,5 a 8,5",9,AT512="9 a 11",10,AT512="11,5 a 13,5",11,AT512="14 a 16",12,AT512="16,5 a 18,5",13,AT512="19 a 21",14,TRUE(),""))</f>
        <v>6</v>
      </c>
      <c r="AV512" s="9" t="n">
        <v>0.75</v>
      </c>
      <c r="AW512" s="10" t="str">
        <f aca="false">IF(AV512="","",IF(AND(AV512&gt;=-1,AV512&lt;=-0.5),"-1 a -0,5",IF(AND(AV512&gt;-0.5,AV512&lt;=0),"De -0,5 a 0",IF(AND(AV512&gt;=0.25,AV512&lt;=0.75),"0,25 a 0,75",IF(AND(AV512&gt;=1,AV512&lt;=1.5),"1 a 1,5",IF(AND(AV512&gt;=1.75,AV512&lt;=2.25),"1,75 a 2,25",IF(AND(AV512&gt;=2.5,AV512&lt;=3),"2,5 a 3",IF(AND(AV512&gt;=3.25,AV512&lt;=3.75),"3,25 a 3,75","Fuera de rango"))))))))</f>
        <v>0,25 a 0,75</v>
      </c>
      <c r="AX512" s="10" t="str">
        <f aca="false">IF(AW512="","",IF(OR(AW512="-1 a -0,5",AW512="-1 a -0.5"),1,IF(OR(AW512="De -0,5 a 0",AW512="-0,5 a 0",AW512="De -0.5 a 0"),2,IF(OR(AW512="0,25 a 0,75",AW512="0.25 a 0.75"),"NORMA",IF(OR(AW512="1 a 1,5",AW512="1 a 1.5"),3,IF(OR(AW512="1,75 a 2,25",AW512="1.75 a 2.25"),4,IF(OR(AW512="2,5 a 3",AW512="2.5 a 3"),5,IF(OR(AW512="3,25 a 3,75",AW512="3.25 a 3.75"),6,""))))))))</f>
        <v>NORMA</v>
      </c>
      <c r="AY512" s="9" t="n">
        <v>0</v>
      </c>
      <c r="AZ512" s="10" t="str">
        <f aca="false">IF(AY512="","",IF(AND(AY512&gt;=-20,AY512&lt;=-9.5),"-20 a -9,5",IF(AND(AY512&gt;=-9,AY512&lt;=-6.5),"-9 a -6,5",IF(AY512=-6,"-6",IF(AND(AY512&gt;=-5.5,AY512&lt;=-3),"-5,5 a -3",IF(AND(AY512&gt;=-2.5,AY512&lt;=0),"-2,5 a 0",IF(AND(AY512&gt;=0.5,AY512&lt;=3),"0,5 a 3",IF(AND(AY512&gt;=3.5,AY512&lt;=6),"3,5 a 6","Fuera de rango"))))))))</f>
        <v>-2,5 a 0</v>
      </c>
      <c r="BA512" s="11" t="n">
        <f aca="false">IF(AZ512="","",IF(AZ512="-20 a -9,5",1,IF(AZ512="-9 a -6,5",2,IF(AZ512="-6","NORMA",IF(AZ512="-5,5 a -3",3,IF(AZ512="-2,5 a 0",4,IF(AZ512="0,5 a 3",5,IF(AZ512="3,5 a 6",6,""))))))))</f>
        <v>4</v>
      </c>
      <c r="BB512" s="9" t="n">
        <v>0</v>
      </c>
      <c r="BC512" s="10" t="str">
        <f aca="false" t="array" ref="BC512">IF(BB512="","",_xlfn.IFS(AND(BB512&gt;=0,BB512&lt;=2),"0 a 2",AND(BB512&gt;=2.5,BB512&lt;=4.5),"2,5 a 4,5",AND(BB512&gt;=5,BB512&lt;=7),"5 a 7",AND(BB512&gt;=7.5,BB512&lt;=9.5),"7,5 a 9,5",AND(BB512&gt;=10,BB512&lt;=12),"10 a 12",AND(BB512&gt;=12.5,BB512&lt;=14.5),"12,5 a 14,5",BB512=15,"15",AND(BB512&gt;=15.5,BB512&lt;=17.5),"15,5 a 17,5",AND(BB512&gt;=18,BB512&lt;=20),"18 a 20",AND(BB512&gt;=20.5,BB512&lt;=22.5),"20,5 a 22,5",AND(BB512&gt;=23,BB512&lt;=25),"23 a 25",TRUE(),"Fuera de rango"))</f>
        <v>0 a 2</v>
      </c>
      <c r="BD512" s="11" t="n">
        <f aca="false" t="array" ref="BD512">IF(BC512="","",_xlfn.IFS(BC512="0 a 2",1,BC512="2,5 a 4,5",2,BC512="5 a 7",3,BC512="7,5 a 9,5",4,BC512="10 a 12",5,BC512="12,5 a 14,5",6,BC512="15","NORMA",BC512="15,5 a 17,5",7,BC512="18 a 20",8,BC512="20,5 a 22,5",9,BC512="23 a 25",10,TRUE(),"Fuera de rango"))</f>
        <v>1</v>
      </c>
      <c r="BE512" s="9" t="n">
        <v>25</v>
      </c>
      <c r="BF512" s="10" t="str">
        <f aca="false">IF(BE512="","",IF(AND(BE512&gt;=-20,BE512&lt;=-10),"-20 a -10",IF(AND(BE512&gt;=-9.5,BE512&lt;=0.5),"-9,5 a 0,5",IF(AND(BE512&gt;=1,BE512&lt;=11),"1 a 11",IF(AND(BE512&gt;=11.5,BE512&lt;=20.5),"11,5 a 20,5",IF(BE512=21,"21",IF(AND(BE512&gt;=21.5,BE512&lt;=31.5),"21,5 a 31,5",IF(AND(BE512&gt;=32,BE512&lt;=42),"32 a 42","Fuera de rango"))))))))</f>
        <v>21,5 a 31,5</v>
      </c>
      <c r="BG512" s="11" t="n">
        <f aca="false">IF(BF512="","",IF(BF512="-20 a -10",1,IF(BF512="-9,5 a 0,5",2,IF(BF512="1 a 11",3,IF(BF512="11,5 a 20,5",4,IF(BF512="21","NORMA",IF(BF512="21,5 a 31,5",5,IF(BF512="32 a 42",6,""))))))))</f>
        <v>5</v>
      </c>
      <c r="BH512" s="9" t="n">
        <v>15</v>
      </c>
      <c r="BI512" s="10" t="str">
        <f aca="false">IF(BH512="","",IF(AND(BH512&gt;=-20,BH512&lt;=-15),"-20 a -15",IF(AND(BH512&gt;=-14.5,BH512&lt;=-9.5),"-14,5 a -9,5",IF(AND(BH512&gt;=-9,BH512&lt;=-4),"-9 a -4",IF(AND(BH512&gt;=-3.5,BH512&lt;=2.5),"-3,5 a 2,5",IF(AND(BH512&gt;=3,BH512&lt;=8),"3 a 8",IF(AND(BH512&gt;=8.5,BH512&lt;=14.5),"8,5 a 14,5",IF(BH512=15,"15",IF(AND(BH512&gt;=15.5,BH512&lt;=20.5),"15,5 a 20,5",IF(AND(BH512&gt;=21,BH512&lt;=26),"21 a 26","Fuera de rango"))))))))))</f>
        <v>15</v>
      </c>
      <c r="BJ512" s="11" t="str">
        <f aca="false">IF(BI512="","",IF(BI512="-20 a -15",1,IF(BI512="-14,5 a -9,5",2,IF(BI512="-9 a -4",3,IF(BI512="-3,5 a 2,5",4,IF(BI512="3 a 8",5,IF(BI512="8,5 a 14,5",6,IF(BI512="15","NORMA",IF(BI512="15,5 a 20,5",7,IF(BI512="21 a 26",8,IF(BI512="26,5 a 31,5",9,"")))))))))))</f>
        <v>NORMA</v>
      </c>
      <c r="BK512" s="9" t="n">
        <v>0</v>
      </c>
      <c r="BL512" s="10" t="str">
        <f aca="false">IF(BK512="","",IF(AND(BK512&gt;=0,BK512&lt;=2),"0 - 2",IF(AND(BK512&gt;=2.5,BK512&lt;=4.5),"2,5 - 4,5",IF(AND(BK512&gt;=5,BK512&lt;=7),"5 - 7",IF(AND(BK512&gt;=7.5,BK512&lt;=9.5),"7,5 - 9,5",IF(AND(BK512&gt;=10,BK512&lt;=12),"10 - 12",IF(AND(BK512&gt;=12.5,BK512&lt;=13.5),"12,5 - 13,5",IF(BK512=14,"14",IF(AND(BK512&gt;=14.5,BK512&lt;=16.5),"14,5 - 16,5",IF(AND(BK512&gt;=17,BK512&lt;=19),"17 - 19",IF(AND(BK512&gt;=19.5,BK512&lt;=21.5),"19,5 - 21,5",IF(AND(BK512&gt;=22,BK512&lt;=24),"22 - 24",IF(AND(BK512&gt;=24.5,BK512&lt;=26.5),"24,5 - 26,5",IF(AND(BK512&gt;=27,BK512&lt;=29),"27 - 29",IF(AND(BK512&gt;=29.5,BK512&lt;=30),"29,5 - 30","Fuera de rango")))))))))))))))</f>
        <v>0 - 2</v>
      </c>
      <c r="BM512" s="11" t="n">
        <f aca="false">IF(BL512="","",IF(BL512="0 - 2",1,IF(BL512="2,5 - 4,5",2,IF(BL512="5 - 7",3,IF(BL512="7,5 - 9,5",4,IF(BL512="10 - 12",5,IF(BL512="12,5 - 13,5",6,IF(BL512="14","NORMA",IF(BL512="14,5 - 16,5",7,IF(BL512="17 - 19",8,IF(BL512="19,5 - 21,5",9,IF(BL512="22 - 24",10,IF(BL512="24,5 - 26,5",11,IF(BL512="27 - 29",12,IF(BL512="29,5 - 30",13,"")))))))))))))))</f>
        <v>1</v>
      </c>
      <c r="BN512" s="9" t="n">
        <v>17</v>
      </c>
      <c r="BO512" s="11" t="str">
        <f aca="false">IF(BN512="","",IF(AND(BN512&gt;=-20,BN512&lt;=-10),"-20 a -10",IF(AND(BN512&gt;=-9.5,BN512&lt;=0.5),"-9,5 a 0,5",IF(AND(BN512&gt;=1,BN512&lt;=11),"1 a 11",IF(AND(BN512&gt;=11.5,BN512&lt;=21.5),"11,5 a 21,5",IF(BN512=22,"22",IF(AND(BN512&gt;=22.5,BN512&lt;=32.5),"22,5 a 32,5",IF(AND(BN512&gt;=33,BN512&lt;=43),"33 a 43","Fuera de rango"))))))))</f>
        <v>11,5 a 21,5</v>
      </c>
      <c r="BP512" s="11" t="n">
        <f aca="false">IF(BO512="","",IF(BO512="-20 a -10",1,IF(BO512="-9,5 a 0,5",2,IF(BO512="1 a 11",3,IF(BO512="11,5 a 21,5",4,IF(BO512="22","NORMA",IF(BO512="22,5 a 32,5",5,IF(BO512="33 a 43",6,""))))))))</f>
        <v>4</v>
      </c>
      <c r="BQ512" s="9" t="n">
        <v>9</v>
      </c>
      <c r="BR512" s="10" t="str">
        <f aca="false">IF(BQ512="","",IF(AND(BQ512&gt;=-20,BQ512&lt;=-15),"-20 a -15",IF(AND(BQ512&gt;=-14.5,BQ512&lt;=-9.5),"-14,5 a -9,5",IF(AND(BQ512&gt;=-9,BQ512&lt;=-4),"-9 a -4",IF(AND(BQ512&gt;=-3.5,BQ512&lt;=2.5),"-3,5 a 2,5",IF(AND(BQ512&gt;=3,BQ512&lt;=8),"3 a 8",IF(AND(BQ512&gt;=8.5,BQ512&lt;=13.5),"8,5 a 13,5",IF(AND(BQ512&gt;=14,BQ512&lt;=17.5),"14 a 17,5",IF(BQ512=18,"18",IF(AND(BQ512&gt;=18.5,BQ512&lt;=23.5),"18,5 a 23,5",IF(AND(BQ512&gt;=24,BQ512&lt;=29),"24 a 29",IF(AND(BQ512&gt;=29.5,BQ512&lt;=34.5),"29,5 a 34,5",IF(AND(BQ512&gt;=35,BQ512&lt;=40),"35 a 40","Fuera de rango")))))))))))))</f>
        <v>8,5 a 13,5</v>
      </c>
      <c r="BS512" s="11" t="n">
        <f aca="false">IF(BR512="","",IF(BR512="-20 a -15",1,IF(BR512="-14,5 a -9,5",2,IF(BR512="-9 a -4",3,IF(BR512="-3,5 a 2,5",4,IF(BR512="3 a 8",5,IF(BR512="8,5 a 13,5",6,IF(BR512="14 a 17,5",7,IF(BR512="18","NORMA",IF(BR512="18,5 a 23,5",8,IF(BR512="24 a 29",9,IF(BR512="29,5 a 34,5",10,IF(BR512="35 a 40",11,"")))))))))))))</f>
        <v>6</v>
      </c>
      <c r="BT512" s="9" t="n">
        <v>0</v>
      </c>
      <c r="BU512" s="10" t="str">
        <f aca="false">IF(BT512="","",IF(AND(BT512&gt;=-20,BT512&lt;=-18),"-20 a -18",IF(AND(BT512&gt;=-17.5,BT512&lt;=-15.5),"-17,5 a -15,5",IF(AND(BT512&gt;=-15,BT512&lt;=-13),"-15 a -13",IF(AND(BT512&gt;=-12.5,BT512&lt;=-10.5),"-12,5 a -10,5",IF(AND(BT512&gt;=-10,BT512&lt;=-8),"-10 a -8",IF(AND(BT512&gt;=-7.5,BT512&lt;=-5.5),"-7,5 a -5,5",IF(AND(BT512&gt;=-5,BT512&lt;=-3),"-5 a -3",IF(AND(BT512&gt;=-2.5,BT512&lt;=-0.5),"-2,5 a -0,5",IF(BT512=0,"0",IF(AND(BT512&gt;=0.5,BT512&lt;=2.5),"0,5 a 2,5",IF(AND(BT512&gt;=3,BT512&lt;=5),"3 a 5",IF(AND(BT512&gt;=5.5,BT512&lt;=7.5),"5,5 a 7,5",IF(AND(BT512&gt;=8,BT512&lt;=10),"8 a 10",IF(AND(BT512&gt;=10.5,BT512&lt;=12.5),"10,5 a 12,5",IF(AND(BT512&gt;=13,BT512&lt;=15),"13 a 15",IF(AND(BT512&gt;=15.5,BT512&lt;=17.5),"15,5 a 17,5",IF(AND(BT512&gt;=18,BT512&lt;=20),"18 a 20","Fuera de rango"))))))))))))))))))</f>
        <v>0</v>
      </c>
      <c r="BV512" s="11" t="str">
        <f aca="false">IF(BT512="","",IF(BT512=0,"NORMA",IF(AND(BT512&gt;=-20,BT512&lt;=-18),2,IF(AND(BT512&gt;=-17.5,BT512&lt;=-15.5),2,IF(AND(BT512&gt;=-15,BT512&lt;=-13),3,IF(AND(BT512&gt;=-12.5,BT512&lt;=-10.5),4,IF(AND(BT512&gt;=-10,BT512&lt;=-8),5,IF(AND(BT512&gt;=-7.5,BT512&lt;=-5.5),6,IF(AND(BT512&gt;=-5,BT512&lt;=-3),7,IF(AND(BT512&gt;=-2.5,BT512&lt;=-0.5),8,IF(AND(BT512&gt;=0.5,BT512&lt;=2.5),9,IF(AND(BT512&gt;=3,BT512&lt;=5),10,IF(AND(BT512&gt;=5.5,BT512&lt;=7.5),11,IF(AND(BT512&gt;=8,BT512&lt;=10),12,IF(AND(BT512&gt;=10.5,BT512&lt;=12.5),13,IF(AND(BT512&gt;=13,BT512&lt;=15),14,IF(AND(BT512&gt;=15.5,BT512&lt;=17.5),15,IF(AND(BT512&gt;=18,BT512&lt;=20),16,"Fuera de rango"))))))))))))))))))</f>
        <v>NORMA</v>
      </c>
      <c r="BW512" s="9" t="n">
        <v>-6</v>
      </c>
      <c r="BX512" s="10" t="n">
        <f aca="false">18.5- (0.3*H512)</f>
        <v>11.9</v>
      </c>
      <c r="BY512" s="10" t="n">
        <f aca="false">(BW512)-(BX512)</f>
        <v>-17.9</v>
      </c>
      <c r="BZ512" s="10" t="str">
        <f aca="false">IF(BY512="","",IF(BY512&lt;-27.5,"De -30 a -28",IF(BY512&lt;-25,"De -27,5 a -25,5",IF(BY512&lt;-22.5,"De -25 a -23",IF(BY512&lt;-20,"De -22,5 a -20,5",IF(BY512&lt;-17.5,"De -20 a -18",IF(BY512&lt;-15,"De -17,5 a -15,5",IF(BY512&lt;-12.5,"De -15 a -13",IF(BY512&lt;-10,"De -12,5 a -10,5",IF(BY512&lt;-7.5,"De -10 a -8",IF(BY512&lt;-5,"De -7,5 a -5,5",IF(BY512&lt;-2.5,"De -5 a -3",IF(BY512&lt;0,"De -2,5 a -0,5",IF(BY512&lt;2.5,"De 0 a 2",IF(BY512&lt;5,"De 2,5 a 4,5",IF(BY512&lt;7.5,"De 5 a 7",IF(BY512&lt;10,"De 7,5 a 9,5",IF(BY512&lt;12.5,"De 10 a 12",IF(BY512&lt;15,"De 12,5 a 14,5",IF(BY512&lt;17.5,"De 15 a 17",IF(BY512&lt;20,"De 17,5 a 19,5",IF(BY512&lt;22.5,"De 20 a 22",IF(BY512&lt;25,"De 22,5 a 24,5",IF(BY512&lt;27.5,"De 25 a 27","De 27,5 a 30"))))))))))))))))))))))))</f>
        <v>De -20 a -18</v>
      </c>
      <c r="CA512" s="12" t="n">
        <f aca="false">IF(BY512="","",IF(BY512&lt;=-28,1,IF(BY512&lt;=-25.5,2,IF(BY512&lt;=-23,3,IF(BY512&lt;=-20.5,4,IF(BY512&lt;=-18,5,IF(BY512&lt;=-15.5,6,IF(BY512&lt;=-13,7,IF(BY512&lt;=-10.5,8,IF(BY512&lt;=-8,9,IF(BY512&lt;=-5.5,10,IF(BY512&lt;=-3,11,IF(BY512&lt;=-0.5,12,IF(BY512&lt;=2,13,IF(BY512&lt;=4.5,14,IF(BY512&lt;=7,15,IF(BY512&lt;=9.5,16,IF(BY512&lt;=12,17,IF(BY512&lt;=14.5,18,IF(BY512&lt;=17,19,IF(BY512&lt;=19.5,20,IF(BY512&lt;=22,21,IF(BY512&lt;=24.5,22,IF(BY512&lt;=27,23,IF(BY512&lt;=30,24,"Fuera de rango")))))))))))))))))))))))))</f>
        <v>6</v>
      </c>
      <c r="CB512" s="9" t="n">
        <v>-6.75</v>
      </c>
      <c r="CC512" s="10" t="n">
        <f aca="false">18.5- (0.3*H512)</f>
        <v>11.9</v>
      </c>
      <c r="CD512" s="10" t="n">
        <f aca="false">(CB512)-(CC512)</f>
        <v>-18.65</v>
      </c>
      <c r="CE512" s="10" t="str">
        <f aca="false">IF(CD512="","",IF(CD512&lt;-27.5,"De -30 a -28",IF(CD512&lt;-25,"De -27,5 a -25,5",IF(CD512&lt;-22.5,"De -25 a -23",IF(CD512&lt;-20,"De -22,5 a -20,5",IF(CD512&lt;-17.5,"De -20 a -18",IF(CD512&lt;-15,"De -17,5 a -15,5",IF(CD512&lt;-12.5,"De -15 a -13",IF(CD512&lt;-10,"De -12,5 a -10,5",IF(CD512&lt;-7.5,"De -10 a -8",IF(CD512&lt;-5,"De -7,5 a -5,5",IF(CD512&lt;-2.5,"De -5 a -3",IF(CD512&lt;0,"De -2,5 a -0,5",IF(CD512&lt;=2,"De 0 a 2",IF(CD512&lt;=4.5,"De 2,5 a 4,5",IF(CD512&lt;=7,"De 5 a 7",IF(CD512&lt;=9.5,"De 7,5 a 9,5",IF(CD512&lt;=12,"De 10 a 12",IF(CD512&lt;=14.5,"De 12,5 a 14,5",IF(CD512&lt;=17,"De 15 a 17",IF(CD512&lt;=19.5,"De 17,5 a 19,5",IF(CD512&lt;=22,"De 20 a 22",IF(CD512&lt;=24.5,"De 22,5 a 24,5",IF(CD512&lt;=27,"De 25 a 27","De 27,5 a 30"))))))))))))))))))))))))</f>
        <v>De -20 a -18</v>
      </c>
      <c r="CF512" s="12" t="n">
        <f aca="false">IF(CD512="","",IF(CD512&lt;-27.5,1,IF(CD512&lt;-25,2,IF(CD512&lt;-22.5,3,IF(CD512&lt;-20,4,IF(CD512&lt;-17.5,5,IF(CD512&lt;-15,6,IF(CD512&lt;-12.5,7,IF(CD512&lt;-10,8,IF(CD512&lt;-7.5,9,IF(CD512&lt;-5,10,IF(CD512&lt;-2.5,11,IF(CD512&lt;0,12,IF(CD512&lt;2.5,13,IF(CD512&lt;5,14,IF(CD512&lt;7.5,15,IF(CD512&lt;10,16,IF(CD512&lt;12.5,17,IF(CD512&lt;15,18,IF(CD512&lt;17.5,19,IF(CD512&lt;20,20,IF(CD512&lt;22.5,21,IF(CD512&lt;25,22,IF(CD512&lt;27.5,23,24))))))))))))))))))))))))</f>
        <v>5</v>
      </c>
      <c r="CG512" s="9" t="n">
        <v>-2.25</v>
      </c>
      <c r="CH512" s="10" t="str">
        <f aca="false">IF(CG512="","",IF(AND(CG512&gt;=-10,CG512&lt;=-9.5),"-10 a -9,5",IF(AND(CG512&gt;-9.5,CG512&lt;=-8.5),"-9 a -8,5",IF(AND(CG512&gt;-8.5,CG512&lt;=-7.5),"-8 a -7,5",IF(AND(CG512&gt;-7.5,CG512&lt;=-6.5),"-7 a -6,5",IF(AND(CG512&gt;-6.5,CG512&lt;=-5.5),"-6 a -5,5",IF(AND(CG512&gt;-5.5,CG512&lt;=-4.5),"-5 a -4,5",IF(AND(CG512&gt;-4.5,CG512&lt;=-3.5),"-4 a -3,5",IF(AND(CG512&gt;-3.5,CG512&lt;=-2.5),"-3 a -2,5",IF(CG512=-2.25,"-2,25",IF(AND(CG512&gt;-2.5,CG512&lt;=-1.5),"-2 a -1,5",IF(AND(CG512&gt;-1.5,CG512&lt;=-0.5),"-1 a -0,5",IF(AND(CG512&gt;-0.5,CG512&lt;=0.5),"0 a 0,5",IF(AND(CG512&gt;0.5,CG512&lt;=1.5),"1 a 1,5",IF(AND(CG512&gt;1.5,CG512&lt;=2.5),"2 a 2,5",IF(AND(CG512&gt;2.5,CG512&lt;=3.5),"3 a 3,5",IF(AND(CG512&gt;3.5,CG512&lt;=4.5),"4 a 4,5",IF(AND(CG512&gt;4.5,CG512&lt;=5.5),"5 a 5,5",IF(AND(CG512&gt;5.5,CG512&lt;=6.5),"6 a 6,5",IF(AND(CG512&gt;6.5,CG512&lt;=7.5),"7 a 7,5",IF(AND(CG512&gt;7.5,CG512&lt;=8.5),"8 a 8,5",IF(AND(CG512&gt;8.5,CG512&lt;=9.5),"9 a 9,5",IF(CG512&gt;=10,"10","Fuera de rango")))))))))))))))))))))))</f>
        <v>-2,25</v>
      </c>
      <c r="CI512" s="11" t="str">
        <f aca="false">IF(CG512="","",IF(CG512=-2.25,"NORMA",IF(CG512&lt;=-9.5,1,IF(CG512&lt;=-8.5,2,IF(CG512&lt;=-7.5,3,IF(CG512&lt;=-6.5,4,IF(CG512&lt;=-5.5,5,IF(CG512&lt;=-4.5,6,IF(CG512&lt;=-3.5,7,IF(CG512&lt;=-2.5,8,IF(CG512&lt;=-1.5,9,IF(CG512&lt;=-0.5,10,IF(CG512&lt;=0.5,11,IF(CG512&lt;=1.5,12,IF(CG512&lt;=2.5,13,IF(CG512&lt;=3.5,14,IF(CG512&lt;=4.5,15,IF(CG512&lt;=5.5,16,IF(CG512&lt;=6.5,17,IF(CG512&lt;=7.5,18,IF(CG512&lt;=8.5,19,IF(CG512&lt;=9.5,20,IF(CG512=10,21,"Fuera de rango")))))))))))))))))))))))</f>
        <v>NORMA</v>
      </c>
      <c r="CJ512" s="9" t="n">
        <v>2.75</v>
      </c>
      <c r="CK512" s="10" t="str">
        <f aca="false">IF(CJ512="","",IF(AND(CJ512&gt;=-6,CJ512&lt;=-5.5),"-6 a -5,5",IF(AND(CJ512&gt;-5.5,CJ512&lt;=-4.5),"-5 a -4,5",IF(AND(CJ512&gt;-4.5,CJ512&lt;=-3.5),"-4 a -3,5",IF(AND(CJ512&gt;-3.5,CJ512&lt;=-2.5),"-3 a -2,5",IF(AND(CJ512&gt;-2.5,CJ512&lt;=-1.5),"-2 a -1,5",IF(AND(CJ512&gt;-1.5,CJ512&lt;=-0.5),"-1 a -0,5",IF(AND(CJ512&gt;-0.5,CJ512&lt;=0.5),"0 a 0,5",IF(AND(CJ512&gt;0.5,CJ512&lt;=1.5),"1 a 1,5",IF(AND(CJ512&gt;1.5,CJ512&lt;2.5),"2",IF(AND(CJ512&gt;=2.5,CJ512&lt;=3),"2,5 a 3",IF(AND(CJ512&gt;3,CJ512&lt;=4),"3,5 a 4",IF(AND(CJ512&gt;4,CJ512&lt;=5),"4,5 a 5",IF(AND(CJ512&gt;5,CJ512&lt;=6),"5,5 a 6",IF(AND(CJ512&gt;6,CJ512&lt;=7),"6,5 a 7",IF(AND(CJ512&gt;7,CJ512&lt;=8),"7,5 a 8",IF(AND(CJ512&gt;8,CJ512&lt;=9.5),"8,5 a 9,5",IF(CJ512=10,"10","Fuera de rango"))))))))))))))))))</f>
        <v>2,5 a 3</v>
      </c>
      <c r="CL512" s="11" t="n">
        <f aca="false">IF(CK512="","",IF(OR(CK512="-6 a -5,5",CK512="-6 - -5,5"),1,IF(OR(CK512="-5 a -4,5",CK512="-5 - -4,5"),2,IF(OR(CK512="-4 a -3,5",CK512="-4 - -3,5"),3,IF(OR(CK512="-3 a -2,5",CK512="-3 - -2,5"),4,IF(OR(CK512="-2 a -1,5",CK512="-2 - -1,5"),5,IF(OR(CK512="-1 a -0,5",CK512="-1 - -0,5"),6,IF(OR(CK512="0 a 0,5",CK512="0 - 0,5"),7,IF(OR(CK512="1 a 1,5",CK512="1 - 1,5"),8,IF(CK512="2","NORMA",IF(OR(CK512="2,5 a 3",CK512="2,5 - 3"),9,IF(OR(CK512="3,5 a 4",CK512="3,5 - 4"),10,IF(OR(CK512="4,5 a 5",CK512="4,5 - 5"),11,IF(OR(CK512="5,5 a 6",CK512="5,5 - 6"),12,IF(OR(CK512="6,5 a 7",CK512="6,5 - 7"),13,IF(OR(CK512="7,5 a 8",CK512="7,5 - 8"),14,IF(OR(CK512="8,5 a 9",CK512="8,5 - 9,5",CK512="9 a 9,5"),15,IF(CK512="10",15,IF(OR(CK512="0,5 a 1",CK512="0,5 - 1"),7,"Fuera de rango")))))))))))))))))))</f>
        <v>9</v>
      </c>
      <c r="CN512" s="10" t="str">
        <f aca="false">IF(CM512=0,"0", " ")</f>
        <v>0</v>
      </c>
      <c r="CO512" s="10" t="str">
        <f aca="false">IF(CM512&gt;0,"EME"," ")</f>
        <v> </v>
      </c>
      <c r="CQ512" s="10" t="str">
        <f aca="false">IF(CP512&gt;0,"0", " ")</f>
        <v> </v>
      </c>
      <c r="CR512" s="10" t="str">
        <f aca="false">IF(CP512&gt;0,"EME"," ")</f>
        <v> </v>
      </c>
      <c r="CS512" s="9" t="n">
        <v>0</v>
      </c>
      <c r="CV512" s="9" t="n">
        <v>0</v>
      </c>
      <c r="CY512" s="9" t="n">
        <v>-1.75</v>
      </c>
      <c r="DB512" s="9" t="n">
        <v>-1.75</v>
      </c>
      <c r="DC512" s="11" t="str">
        <f aca="false">IF(DB512&lt;0,"2"," ")</f>
        <v>2</v>
      </c>
      <c r="DD512" s="11" t="str">
        <f aca="false">IF(DB512&lt;0,"MIO"," ")</f>
        <v>MIO</v>
      </c>
      <c r="DE512" s="9" t="n">
        <v>0</v>
      </c>
      <c r="DF512" s="10" t="str">
        <f aca="false">IF(DE512&lt;0,"3"," ")</f>
        <v> </v>
      </c>
      <c r="DG512" s="10" t="str">
        <f aca="false">IF(DE512&lt;0,"AST"," ")</f>
        <v> </v>
      </c>
      <c r="DH512" s="9" t="n">
        <v>-0.5</v>
      </c>
      <c r="DI512" s="10" t="str">
        <f aca="false">IF(DH512&lt;0,"3"," ")</f>
        <v>3</v>
      </c>
      <c r="DJ512" s="10" t="str">
        <f aca="false">IF(DH512&lt;0,"AST"," ")</f>
        <v>AST</v>
      </c>
      <c r="DK512" s="9" t="n">
        <v>0</v>
      </c>
      <c r="DL512" s="10" t="str">
        <f aca="false">IF(DK512&gt;0,"4"," ")</f>
        <v> </v>
      </c>
      <c r="DM512" s="10" t="str">
        <f aca="false">IF(DK512&gt;0,"PRE"," ")</f>
        <v> </v>
      </c>
      <c r="DN512" s="9" t="n">
        <v>0</v>
      </c>
      <c r="DO512" s="10" t="str">
        <f aca="false">IF(DN512&gt;0,"4"," ")</f>
        <v> </v>
      </c>
      <c r="DP512" s="10" t="str">
        <f aca="false">IF(DN512&gt;0,"PRE"," ")</f>
        <v> </v>
      </c>
      <c r="DS512" s="12" t="str">
        <f aca="false">CONCATENATE(CO512,CU512,DA512,DG512,DM512)</f>
        <v>   </v>
      </c>
      <c r="DT512" s="10" t="e">
        <f aca="false" t="array" ref="DT512">_xlfn.IFS(DS512="EME    ","0", DS512=" HIP   ","1", DS512="  MIO  ","2", DS512="   AST ","3", DS512="    PRE","4", DS512="EME   PRE","5", DS512=" HIP  PRE","6", DS512=" HIP AST ","7", DS512="  MIO PRE","8", DS512="  MIOAST ","9", DS512="   ASTPRE","10",DS512=" HIP ASTPRE","11", DS512="  MIOASTPRE","12", DS512="     ","0")</f>
        <v>#N/A</v>
      </c>
      <c r="DV512" s="1" t="e">
        <f aca="false" t="array" ref="DV512">_xlfn.IFS(DU512="SI","2", DU512="NO","1")</f>
        <v>#N/A</v>
      </c>
      <c r="DX512" s="11" t="str">
        <f aca="false">IF(DW512=0,"1","2")</f>
        <v>1</v>
      </c>
      <c r="DY512" s="11" t="str">
        <f aca="false" t="array" ref="DY512">_xlfn.IFS(DW512=0,"0", DW512=0.25, "1", DW512=0.5,"2", DW512=0.75,"3", DW512=1,"4",DW512=1.25,"5", DW512=1.5,"6", DW512=1.75,"7", DW512=2,"8")</f>
        <v>0</v>
      </c>
      <c r="EA512" s="11" t="str">
        <f aca="false">IF(DZ512=0,"1","2")</f>
        <v>1</v>
      </c>
      <c r="EB512" s="11" t="str">
        <f aca="false" t="array" ref="EB512">_xlfn.IFS(DZ512=0,"0", DZ512=0.25, "1", DZ512=0.5,"2", DZ512=0.75,"3", DZ512=1,"4",DZ512=1.25,"5", DZ512=1.5,"6", DZ512=1.75,"7", DZ512=2,"8")</f>
        <v>0</v>
      </c>
      <c r="ED512" s="10" t="str">
        <f aca="false">IF(EC512=0,"1","2")</f>
        <v>1</v>
      </c>
      <c r="EE512" s="11" t="str">
        <f aca="false" t="array" ref="EE512">_xlfn.IFS(EC512=0,"0", EC512=-0.25, "1", EC512=-0.5,"2", EC512=-0.75,"3", EC512=-1,"4",EC512=-1.25,"5", EC512=-1.5,"6", EC512=-1.75,"7", EC512=-2,"8", EC512=-2.25,"9",EC512=-2.5,"10", EC512=-2.75,"11", EC512=-3,"12", EC512=-3.25,"13", EC512=-3.5,"14", EC512=-3.75,"15",EC512=-4,"16")</f>
        <v>0</v>
      </c>
      <c r="EG512" s="10" t="str">
        <f aca="false">IF(EF512=0,"1","2")</f>
        <v>1</v>
      </c>
      <c r="EH512" s="11" t="str">
        <f aca="false" t="array" ref="EH512">_xlfn.IFS(EF512=0,"0", EF512=-0.25, "1", EF512=-0.5,"2", EF512=-0.75,"3", EF512=-1,"4",EF512=-1.25,"5", EF512=-1.5,"6", EF512=-1.75,"7", EF512=-2,"8", EF512=-2.25,"9",EF512=-2.5,"10", EF512=-2.75,"11", EF512=-3,"12", EF512=-3.25,"13", EF512=-3.5,"14", EF512=-3.75,"15",EF512=-4,"16")</f>
        <v>0</v>
      </c>
      <c r="EJ512" s="11" t="str">
        <f aca="false">IF(EI512=0,"1","2")</f>
        <v>1</v>
      </c>
      <c r="EK512" s="11" t="str">
        <f aca="false" t="array" ref="EK512">_xlfn.IFS(EI512=0,"0", EI512=-0.25, "1", EI512=-0.5,"2", EI512=-0.75,"3", EI512=-1,"4",EI512=-1.25,"5", EI512=-1.5,"6", EI512=-1.75,"7", EI512=-2,"8", EI512=-2.25,"9", EI512=-2.25,"9",EI512=-2.5,"10", EI512=-2.75,"11", EI512=-3,"12", EI512=-3.25,"13", EI512=-3.5,"14", EI512=-3.75,"15",EI512=-4,"16", EI512=0.25, "17", EI512=0.5, "18")</f>
        <v>0</v>
      </c>
      <c r="EM512" s="11" t="str">
        <f aca="false">IF(EL512=0,"1","2")</f>
        <v>1</v>
      </c>
      <c r="EN512" s="11" t="str">
        <f aca="false" t="array" ref="EN512">_xlfn.IFS(EL512=0.25,"17",EL512=0.5,"18", EL512=0,"0", EL512=-0.25, "1", EL512=-0.5,"2", EL512=-0.75,"3", EL512=-1,"4",EL512=-1.25,"5", EL512=-1.5,"6", EL512=-1.75,"7", EL512=-2,"8",EL512= -2.25,"9",EL512=-2.5,"10",EL512= -2.75,"11",EL512= -3,"12",EL512= -3.25,"13",EL512= -3.5,"14",EL512= -3.75,"15",EL512=-4,"16")</f>
        <v>0</v>
      </c>
      <c r="EP512" s="11" t="str">
        <f aca="false">IF(EO512=0,"1","2")</f>
        <v>1</v>
      </c>
      <c r="EQ512" s="11" t="str">
        <f aca="false" t="array" ref="EQ512">_xlfn.IFS(EO512=0,"0", EO512=0.25, "1", EO512=0.5,"2", EO512=0.75,"3", EO512=1,"4",EO512=1.25,"5", EO512=1.5,"6", EO512=1.75,"7", EO512=2,"8", EO512=2.25,"9", EO512=2.25,"9",EO512=2.5,"10", EO512=2.75,"11", EO512=3,"12", EO512=3.25,"13", EO512=3.5,"14", EO512=3.75,"15",EO512=4,"16", EO512=-0.25, "17", bq=-0.5, "18")</f>
        <v>0</v>
      </c>
      <c r="ES512" s="11" t="str">
        <f aca="false">IF(ER512=0,"1","2")</f>
        <v>1</v>
      </c>
      <c r="ET512" s="11" t="str">
        <f aca="false" t="array" ref="ET512">_xlfn.IFS(ER512=0,"0", ER512=0.25, "1", ER512=0.5,"2", ER512=0.75,"3", ER512=1,"4",ER512=1.25,"5", ER512=1.5,"6", ER512=1.75,"7", ER512=2,"8", ER512=2.25,"9", ER512=2.25,"9",ER512=2.5,"10", ER512=2.75,"11", ER512=3,"12", ER512=3.25,"13", ER512=3.5,"14", ER512=3.75,"15",ER512=4,"16", ER512=-0.25, "17", bq=-0.5, "18")</f>
        <v>0</v>
      </c>
      <c r="EV512" s="14" t="e">
        <f aca="false">VLOOKUP(EU512,LEYENDA!$G$2:$H$8,2,TRUE())</f>
        <v>#N/A</v>
      </c>
      <c r="EW512" s="14" t="e">
        <f aca="false" t="array" ref="EW512">_xlfn.IFS(EV512="0-5","1", EV512="6-12","2", EV512="13-18","3", EV512="19-24","4", EV512="25-36","5", EV512="37-48","6", EV512="49-60","7")</f>
        <v>#N/A</v>
      </c>
    </row>
    <row r="513" customFormat="false" ht="13.5" hidden="false" customHeight="false" outlineLevel="0" collapsed="false">
      <c r="A513" s="1" t="n">
        <v>189</v>
      </c>
      <c r="B513" s="2" t="n">
        <v>1</v>
      </c>
      <c r="C513" s="33" t="n">
        <v>43568</v>
      </c>
      <c r="E513" s="5" t="str">
        <f aca="false">VLOOKUP(A513,'286'!$A$3:$J$6279,10,FALSE())</f>
        <v>LEMUS SANTIAGO, SANTIAGO</v>
      </c>
      <c r="F513" s="4" t="str">
        <f aca="false">VLOOKUP(A513,'286'!$A$3:$I$1768,3,FALSE())</f>
        <v>LESANSAN</v>
      </c>
      <c r="G513" s="6" t="n">
        <f aca="false">VLOOKUP(A513,'286'!$A$3:$I$1768,4,FALSE())</f>
        <v>28025</v>
      </c>
      <c r="H513" s="7" t="n">
        <f aca="false">YEAR(C513)-YEAR(G513)</f>
        <v>43</v>
      </c>
      <c r="I513" s="1" t="str">
        <f aca="false">VLOOKUP(H513,LEYENDA!$C$2:$D$6,2,TRUE())</f>
        <v>41-60</v>
      </c>
      <c r="J513" s="5" t="str">
        <f aca="false">VLOOKUP(A513,'286'!$A$3:$I$1768,7,FALSE())</f>
        <v>H</v>
      </c>
      <c r="K513" s="8" t="n">
        <f aca="false">VLOOKUP(A513,'286'!$A$3:$I$1768,2,FALSE())</f>
        <v>0</v>
      </c>
      <c r="L513" s="4" t="str">
        <f aca="false">VLOOKUP(A513,'286'!$A$3:$I$1768,8,FALSE())</f>
        <v>D</v>
      </c>
      <c r="M513" s="4" t="str">
        <f aca="false">VLOOKUP(A513,'286'!$A$3:$I$1768,9,FALSE())</f>
        <v>D</v>
      </c>
      <c r="N513" s="8" t="str">
        <f aca="false">IF(R513=O513, "MISMA","CONTRARIA")</f>
        <v>MISMA</v>
      </c>
      <c r="O513" s="8" t="str">
        <f aca="false" t="array" ref="O513">_xlfn.IFS(L513="D","1", L513="I","2")</f>
        <v>1</v>
      </c>
      <c r="P513" s="8" t="e">
        <f aca="false" t="array" ref="P513">_xlfn.IFS(K513="OD","1", K513="OI","2")</f>
        <v>#N/A</v>
      </c>
      <c r="Q513" s="1" t="str">
        <f aca="false" t="array" ref="Q513">_xlfn.IFS(J513="M","1", J513="H","2")</f>
        <v>2</v>
      </c>
      <c r="R513" s="8" t="str">
        <f aca="false" t="array" ref="R513">_xlfn.IFS(M513="D","1", M513="I","2")</f>
        <v>1</v>
      </c>
      <c r="S513" s="1" t="str">
        <f aca="false" t="array" ref="S513">_xlfn.IFS(N513="CONTRARIA", "1",N513= "MISMA","2")</f>
        <v>2</v>
      </c>
      <c r="T513" s="1" t="str">
        <f aca="false" t="array" ref="T513">_xlfn.IFS(I513="0-12","1", I513="13-24","2", I513="25-40","3", I513="41-60","4", I513="61-100","5")</f>
        <v>4</v>
      </c>
      <c r="U513" s="9" t="n">
        <v>1</v>
      </c>
      <c r="V513" s="10" t="str">
        <f aca="false">IF(U513="","",IF(AND(U513&gt;=-9,U513&lt;=-6.5),"-9 a -6,5",IF(AND(U513&gt;=-6,U513&lt;=-3.5),"-6 a -3,5",IF(AND(U513&gt;=-3,U513&lt;=-1),"-3 a -1",IF(U513=-0.5,"-0,5",IF(AND(U513&gt;=0,U513&lt;=2.5),"0 a 2,5",IF(AND(U513&gt;=3,U513&lt;=5.5),"3 a 5,5",IF(AND(U513&gt;=6,U513&lt;=8.5),"6 a 8,5",IF(AND(U513&gt;=9,U513&lt;=20),"9 a 20","Fuera de rango")))))))))</f>
        <v>0 a 2,5</v>
      </c>
      <c r="W513" s="11" t="n">
        <f aca="false">IF(V513="","",IF(V513="-9 a -6,5",2,IF(V513="-6 a -3,5",3,IF(V513="-3 a -1",4,IF(V513="-0,5","NORMA",IF(V513="0 a 2,5",5,IF(V513="3 a 5,5",6,IF(V513="6 a 8,5",7,IF(V513="9 a 20",8,"Fuera de rango")))))))))</f>
        <v>5</v>
      </c>
      <c r="X513" s="9" t="n">
        <v>0</v>
      </c>
      <c r="Y513" s="11" t="str">
        <f aca="false">IF(X513="","",IF(AND(X513&gt;=0,X513&lt;=4),"0 a 4",IF(AND(X513&gt;=4.5,X513&lt;=8.5),"4,5 a 8,5",IF(X513=9,"9",IF(AND(X513&gt;=9.5,X513&lt;=13),"9,5 a 13",IF(AND(X513&gt;=13.5,X513&lt;=20),"13,5 a 20",IF(AND(X513&gt;=20.5,X513&lt;=35),"20,5 a 35","Fuera de rango")))))))</f>
        <v>0 a 4</v>
      </c>
      <c r="Z513" s="11" t="n">
        <f aca="false">IF(Y513="","",IF(Y513="0 a 4",1,IF(Y513="4,5 a 8,5",2,IF(Y513="9","NORMA",IF(Y513="9,5 a 13",3,IF(Y513="13,5 a 20",4,IF(Y513="20,5 a 35",5,"Fuera de rango")))))))</f>
        <v>1</v>
      </c>
      <c r="AA513" s="9" t="n">
        <v>12</v>
      </c>
      <c r="AB513" s="10" t="str">
        <f aca="false">IF(AA513="","",IF(AND(AA513&gt;=0,AA513&lt;=9),"0 a 9",IF(AND(AA513&gt;=9.5,AA513&lt;=18.5),"9,5 a 18,5",IF(AA513=19,"19",IF(AND(AA513&gt;=19.5,AA513&lt;=28),"19,5 a 28",IF(AND(AA513&gt;=28.5,AA513&lt;=40),"28,5 a 40","Fuera de rango"))))))</f>
        <v>9,5 a 18,5</v>
      </c>
      <c r="AC513" s="11" t="n">
        <f aca="false" t="array" ref="AC513">_xlfn.IFS(AB513="","",AB513="0 a 9",1,AB513="9,5 a 18,5",2,AB513="19","NORMA",AB513="19,5 a 28",3,AB513="28,5 a 40",4,TRUE(),"Fuera de rango")</f>
        <v>2</v>
      </c>
      <c r="AD513" s="9" t="n">
        <v>10</v>
      </c>
      <c r="AE513" s="10" t="str">
        <f aca="false">IF(AD513="","",IF(AND(AD513&gt;=-10,AD513&lt;=0),"De -10 a 0",IF(AND(AD513&gt;=0.5,AD513&lt;=9.5),"0,5 a 9,5",IF(AD513=10,"10",IF(AND(AD513&gt;=10.5,AD513&lt;=20),"10,5 a 20",IF(AND(AD513&gt;=20.5,AD513&lt;=40),"20,5 a 40","Fuera de rango"))))))</f>
        <v>10</v>
      </c>
      <c r="AF513" s="12" t="str">
        <f aca="false">IF(AD513="","",IF(AND(AD513&gt;=-10,AD513&lt;=0),1,IF(AND(AD513&gt;=0.5,AD513&lt;=9.5),2,IF(AD513=10,"NORMA",IF(AND(AD513&gt;=10.5,AD513&lt;=20),3,IF(AND(AD513&gt;=20.5,AD513&lt;=40),4,""))))))</f>
        <v>NORMA</v>
      </c>
      <c r="AG513" s="9" t="n">
        <v>8</v>
      </c>
      <c r="AH513" s="10" t="str">
        <f aca="false">IF(AG513="","",IF(AND(AG513&gt;=0,AG513&lt;=4),"0 a 4",IF(AND(AG513&gt;=4.5,AG513&lt;=8.5),"4,5 a 8,5",IF(AG513=9,"9",IF(AND(AG513&gt;=9.5,AG513&lt;=13),"9,5 a 13",IF(AND(AG513&gt;=13.5,AG513&lt;=25),"13,5 a 25","Fuera de rango"))))))</f>
        <v>4,5 a 8,5</v>
      </c>
      <c r="AI513" s="10" t="n">
        <f aca="false">IF(AH513="","",IF(AH513="0 a 4",1,IF(AH513="4,5 a 8,5",2,IF(AH513="9","NORMA",IF(AH513="9,5 a 13",3,IF(AH513="13,5 a 25",4,""))))))</f>
        <v>2</v>
      </c>
      <c r="AJ513" s="9" t="n">
        <v>4</v>
      </c>
      <c r="AK513" s="10" t="str">
        <f aca="false">IF(AJ513="","",IF(AND(AJ513&gt;=-15,AJ513&lt;=-10.5),"-15 a -10,5",IF(AND(AJ513&gt;=-10,AJ513&lt;=-4),"-10 a -4",IF(AND(AJ513&gt;=-4.5,AJ513&lt;=0),"-4,5 a 0",IF(AND(AJ513&gt;=0.5,AJ513&lt;=4.5),"0,5 a 4,5",IF(AJ513=5,"5",IF(AND(AJ513&gt;=5.5,AJ513&lt;=10),"5,5 a 10",IF(AND(AJ513&gt;=10.5,AJ513&lt;=20),"10,5 a 20","Fuera de rango"))))))))</f>
        <v>0,5 a 4,5</v>
      </c>
      <c r="AL513" s="11" t="n">
        <f aca="false">IF(AK513="","",IF(AK513="-15 a -10,5",1,IF(AK513="-10 a -4",2,IF(AK513="-4,5 a 0",3,IF(AK513="0,5 a 4,5",4,IF(AK513="5","NORMA",IF(AK513="5,5 a 10",5,IF(AK513="10,5 a 20",6,"Error"))))))))</f>
        <v>4</v>
      </c>
      <c r="AM513" s="9" t="n">
        <v>2</v>
      </c>
      <c r="AN513" s="10" t="str">
        <f aca="false">IF(AM513="","",IF(AND(AM513&gt;=-7.5,AM513&lt;=-5.5),"-7,5 a -5,5",IF(AND(AM513&gt;=-5,AM513&lt;=-3),"-5 a -3",IF(AND(AM513&gt;=-2.5,AM513&lt;=-0.5),"-2,5 a -0,5",IF(AM513=0,"0,00",IF(AND(AM513&gt;=0.5,AM513&lt;=2.5),"0,5 a 2,5",IF(AND(AM513&gt;=3,AM513&lt;=5),"3 a 5",IF(AND(AM513&gt;=5.5,AM513&lt;=7.5),"5,5 a 7,5",IF(AND(AM513&gt;=8,AM513&lt;=10),"8 a 10","Fuera de rango")))))))))</f>
        <v>0,5 a 2,5</v>
      </c>
      <c r="AO513" s="11" t="n">
        <f aca="false">IF(AN513="","",IF(AN513="-7,5 a -5,5",1,IF(AN513="-5 a -3",2,IF(AN513="-2,5 a -0,5",3,IF(AN513="0,00","NORMA",IF(AN513="0,5 a 2,5",4,IF(AN513="3 a 5",5,IF(AN513="5,5 a 7,5",6,IF(AN513="8 a 10",7,"Error")))))))))</f>
        <v>4</v>
      </c>
      <c r="AP513" s="9" t="n">
        <v>1</v>
      </c>
      <c r="AQ513" s="10" t="str">
        <f aca="false">IF(AP513="","",IF(AND(AP513&gt;=-20,AP513&lt;=-9.5),"-20 a -9,5",IF(AND(AP513&gt;=-9,AP513&lt;=-6.5),"-9 a -6,5",IF(AP513=-6,"-6",IF(AND(AP513&gt;=-5.5,AP513&lt;=-3),"-5,5 a -3",IF(AND(AP513&gt;=-2.5,AP513&lt;=0),"-2,5 a 0",IF(AND(AP513&gt;=0.5,AP513&lt;=3),"0,5 a 3",IF(AND(AP513&gt;=3.5,AP513&lt;=6),"3,5 a 6",IF(AND(AP513&gt;=6.5,AP513&lt;=9),"6,5 a 9",IF(AND(AP513&gt;=9.5,AP513&lt;=20),"9,5 a 20","Fuera de rango"))))))))))</f>
        <v>0,5 a 3</v>
      </c>
      <c r="AR513" s="11" t="n">
        <f aca="false">IF(AQ513="","",IF(AQ513="-20 a -9,5",1,IF(AQ513="-9 a -6,5",2,IF(AQ513="-6","NORMA",IF(AQ513="-5,5 a -3",3,IF(AQ513="-2,5 a 0",4,IF(AQ513="0,5 a 3",5,IF(AQ513="3,5 a 6",6,IF(AQ513="6,5 a 9",7,IF(AQ513="9,5 a 20",8,""))))))))))</f>
        <v>5</v>
      </c>
      <c r="AS513" s="9" t="n">
        <v>3</v>
      </c>
      <c r="AT513" s="10" t="str">
        <f aca="false">IF(AS513="","",IF(AND(AS513&gt;=-16,AS513&lt;=-14),"-16 a -14",IF(AND(AS513&gt;=-13.5,AS513&lt;=-11.5),"-13,5 a -11,5",IF(AND(AS513&gt;=-11,AS513&lt;=-9),"-11 a -9",IF(AND(AS513&gt;=-8.5,AS513&lt;=-6.5),"-8,5 a -6,5",IF(AND(AS513&gt;=-6,AS513&lt;=-4),"-6 a -4",IF(AND(AS513&gt;=-3.5,AS513&lt;=-1.5),"-3,5 a -1,5",IF(AND(AS513&gt;=-1,AS513&lt;=1),"-1 a 1",IF(AND(AS513&gt;=1.5,AS513&lt;=3.5),"1,5 a 3,5",IF(AND(AS513&gt;=4,AS513&lt;=6),"4 a 6",IF(AND(AS513&gt;=6.5,AS513&lt;=8.5),"6,5 a 8,5",IF(AND(AS513&gt;=9,AS513&lt;=11),"9 a 11",IF(AND(AS513&gt;=11.5,AS513&lt;=13.5),"11,5 a 13,5",IF(AND(AS513&gt;=14,AS513&lt;=16),"14 a 16",IF(AND(AS513&gt;=16.5,AS513&lt;=18.5),"16,5 a 18,5",IF(AND(AS513&gt;=19,AS513&lt;=21),"19 a 21","Fuera de rango"))))))))))))))))</f>
        <v>1,5 a 3,5</v>
      </c>
      <c r="AU513" s="11" t="n">
        <f aca="false" t="array" ref="AU513">IF(AT513="","",_xlfn.IFS(AT513="-16 a -14",1,AT513="-13,5 a -11,5",2,AT513="-11 a -9",3,AT513="-8,5 a -6,5",4,AT513="-6 a -4",5,AT513="-3,5 a -1,5",6,AT513="-1 a 1",7,AT513="1,5 a 3,5",8,AT513="4 a 6","NORMA",AT513="6,5 a 8,5",9,AT513="9 a 11",10,AT513="11,5 a 13,5",11,AT513="14 a 16",12,AT513="16,5 a 18,5",13,AT513="19 a 21",14,TRUE(),""))</f>
        <v>8</v>
      </c>
      <c r="AV513" s="9" t="n">
        <v>1</v>
      </c>
      <c r="AW513" s="10" t="str">
        <f aca="false">IF(AV513="","",IF(AND(AV513&gt;=-1,AV513&lt;=-0.5),"-1 a -0,5",IF(AND(AV513&gt;-0.5,AV513&lt;=0),"De -0,5 a 0",IF(AND(AV513&gt;=0.25,AV513&lt;=0.75),"0,25 a 0,75",IF(AND(AV513&gt;=1,AV513&lt;=1.5),"1 a 1,5",IF(AND(AV513&gt;=1.75,AV513&lt;=2.25),"1,75 a 2,25",IF(AND(AV513&gt;=2.5,AV513&lt;=3),"2,5 a 3",IF(AND(AV513&gt;=3.25,AV513&lt;=3.75),"3,25 a 3,75","Fuera de rango"))))))))</f>
        <v>1 a 1,5</v>
      </c>
      <c r="AX513" s="10" t="n">
        <f aca="false">IF(AW513="","",IF(OR(AW513="-1 a -0,5",AW513="-1 a -0.5"),1,IF(OR(AW513="De -0,5 a 0",AW513="-0,5 a 0",AW513="De -0.5 a 0"),2,IF(OR(AW513="0,25 a 0,75",AW513="0.25 a 0.75"),"NORMA",IF(OR(AW513="1 a 1,5",AW513="1 a 1.5"),3,IF(OR(AW513="1,75 a 2,25",AW513="1.75 a 2.25"),4,IF(OR(AW513="2,5 a 3",AW513="2.5 a 3"),5,IF(OR(AW513="3,25 a 3,75",AW513="3.25 a 3.75"),6,""))))))))</f>
        <v>3</v>
      </c>
      <c r="AY513" s="9" t="n">
        <v>-2</v>
      </c>
      <c r="AZ513" s="10" t="str">
        <f aca="false">IF(AY513="","",IF(AND(AY513&gt;=-20,AY513&lt;=-9.5),"-20 a -9,5",IF(AND(AY513&gt;=-9,AY513&lt;=-6.5),"-9 a -6,5",IF(AY513=-6,"-6",IF(AND(AY513&gt;=-5.5,AY513&lt;=-3),"-5,5 a -3",IF(AND(AY513&gt;=-2.5,AY513&lt;=0),"-2,5 a 0",IF(AND(AY513&gt;=0.5,AY513&lt;=3),"0,5 a 3",IF(AND(AY513&gt;=3.5,AY513&lt;=6),"3,5 a 6","Fuera de rango"))))))))</f>
        <v>-2,5 a 0</v>
      </c>
      <c r="BA513" s="11" t="n">
        <f aca="false">IF(AZ513="","",IF(AZ513="-20 a -9,5",1,IF(AZ513="-9 a -6,5",2,IF(AZ513="-6","NORMA",IF(AZ513="-5,5 a -3",3,IF(AZ513="-2,5 a 0",4,IF(AZ513="0,5 a 3",5,IF(AZ513="3,5 a 6",6,""))))))))</f>
        <v>4</v>
      </c>
      <c r="BB513" s="9" t="n">
        <v>12</v>
      </c>
      <c r="BC513" s="10" t="str">
        <f aca="false" t="array" ref="BC513">IF(BB513="","",_xlfn.IFS(AND(BB513&gt;=0,BB513&lt;=2),"0 a 2",AND(BB513&gt;=2.5,BB513&lt;=4.5),"2,5 a 4,5",AND(BB513&gt;=5,BB513&lt;=7),"5 a 7",AND(BB513&gt;=7.5,BB513&lt;=9.5),"7,5 a 9,5",AND(BB513&gt;=10,BB513&lt;=12),"10 a 12",AND(BB513&gt;=12.5,BB513&lt;=14.5),"12,5 a 14,5",BB513=15,"15",AND(BB513&gt;=15.5,BB513&lt;=17.5),"15,5 a 17,5",AND(BB513&gt;=18,BB513&lt;=20),"18 a 20",AND(BB513&gt;=20.5,BB513&lt;=22.5),"20,5 a 22,5",AND(BB513&gt;=23,BB513&lt;=25),"23 a 25",TRUE(),"Fuera de rango"))</f>
        <v>10 a 12</v>
      </c>
      <c r="BD513" s="11" t="n">
        <f aca="false" t="array" ref="BD513">IF(BC513="","",_xlfn.IFS(BC513="0 a 2",1,BC513="2,5 a 4,5",2,BC513="5 a 7",3,BC513="7,5 a 9,5",4,BC513="10 a 12",5,BC513="12,5 a 14,5",6,BC513="15","NORMA",BC513="15,5 a 17,5",7,BC513="18 a 20",8,BC513="20,5 a 22,5",9,BC513="23 a 25",10,TRUE(),"Fuera de rango"))</f>
        <v>5</v>
      </c>
      <c r="BE513" s="9" t="n">
        <v>15</v>
      </c>
      <c r="BF513" s="10" t="str">
        <f aca="false">IF(BE513="","",IF(AND(BE513&gt;=-20,BE513&lt;=-10),"-20 a -10",IF(AND(BE513&gt;=-9.5,BE513&lt;=0.5),"-9,5 a 0,5",IF(AND(BE513&gt;=1,BE513&lt;=11),"1 a 11",IF(AND(BE513&gt;=11.5,BE513&lt;=20.5),"11,5 a 20,5",IF(BE513=21,"21",IF(AND(BE513&gt;=21.5,BE513&lt;=31.5),"21,5 a 31,5",IF(AND(BE513&gt;=32,BE513&lt;=42),"32 a 42","Fuera de rango"))))))))</f>
        <v>11,5 a 20,5</v>
      </c>
      <c r="BG513" s="11" t="n">
        <f aca="false">IF(BF513="","",IF(BF513="-20 a -10",1,IF(BF513="-9,5 a 0,5",2,IF(BF513="1 a 11",3,IF(BF513="11,5 a 20,5",4,IF(BF513="21","NORMA",IF(BF513="21,5 a 31,5",5,IF(BF513="32 a 42",6,""))))))))</f>
        <v>4</v>
      </c>
      <c r="BH513" s="9" t="n">
        <v>9</v>
      </c>
      <c r="BI513" s="10" t="str">
        <f aca="false">IF(BH513="","",IF(AND(BH513&gt;=-20,BH513&lt;=-15),"-20 a -15",IF(AND(BH513&gt;=-14.5,BH513&lt;=-9.5),"-14,5 a -9,5",IF(AND(BH513&gt;=-9,BH513&lt;=-4),"-9 a -4",IF(AND(BH513&gt;=-3.5,BH513&lt;=2.5),"-3,5 a 2,5",IF(AND(BH513&gt;=3,BH513&lt;=8),"3 a 8",IF(AND(BH513&gt;=8.5,BH513&lt;=14.5),"8,5 a 14,5",IF(BH513=15,"15",IF(AND(BH513&gt;=15.5,BH513&lt;=20.5),"15,5 a 20,5",IF(AND(BH513&gt;=21,BH513&lt;=26),"21 a 26","Fuera de rango"))))))))))</f>
        <v>8,5 a 14,5</v>
      </c>
      <c r="BJ513" s="11" t="n">
        <f aca="false">IF(BI513="","",IF(BI513="-20 a -15",1,IF(BI513="-14,5 a -9,5",2,IF(BI513="-9 a -4",3,IF(BI513="-3,5 a 2,5",4,IF(BI513="3 a 8",5,IF(BI513="8,5 a 14,5",6,IF(BI513="15","NORMA",IF(BI513="15,5 a 20,5",7,IF(BI513="21 a 26",8,IF(BI513="26,5 a 31,5",9,"")))))))))))</f>
        <v>6</v>
      </c>
      <c r="BK513" s="9" t="n">
        <v>8</v>
      </c>
      <c r="BL513" s="10" t="str">
        <f aca="false">IF(BK513="","",IF(AND(BK513&gt;=0,BK513&lt;=2),"0 - 2",IF(AND(BK513&gt;=2.5,BK513&lt;=4.5),"2,5 - 4,5",IF(AND(BK513&gt;=5,BK513&lt;=7),"5 - 7",IF(AND(BK513&gt;=7.5,BK513&lt;=9.5),"7,5 - 9,5",IF(AND(BK513&gt;=10,BK513&lt;=12),"10 - 12",IF(AND(BK513&gt;=12.5,BK513&lt;=13.5),"12,5 - 13,5",IF(BK513=14,"14",IF(AND(BK513&gt;=14.5,BK513&lt;=16.5),"14,5 - 16,5",IF(AND(BK513&gt;=17,BK513&lt;=19),"17 - 19",IF(AND(BK513&gt;=19.5,BK513&lt;=21.5),"19,5 - 21,5",IF(AND(BK513&gt;=22,BK513&lt;=24),"22 - 24",IF(AND(BK513&gt;=24.5,BK513&lt;=26.5),"24,5 - 26,5",IF(AND(BK513&gt;=27,BK513&lt;=29),"27 - 29",IF(AND(BK513&gt;=29.5,BK513&lt;=30),"29,5 - 30","Fuera de rango")))))))))))))))</f>
        <v>7,5 - 9,5</v>
      </c>
      <c r="BM513" s="11" t="n">
        <f aca="false">IF(BL513="","",IF(BL513="0 - 2",1,IF(BL513="2,5 - 4,5",2,IF(BL513="5 - 7",3,IF(BL513="7,5 - 9,5",4,IF(BL513="10 - 12",5,IF(BL513="12,5 - 13,5",6,IF(BL513="14","NORMA",IF(BL513="14,5 - 16,5",7,IF(BL513="17 - 19",8,IF(BL513="19,5 - 21,5",9,IF(BL513="22 - 24",10,IF(BL513="24,5 - 26,5",11,IF(BL513="27 - 29",12,IF(BL513="29,5 - 30",13,"")))))))))))))))</f>
        <v>4</v>
      </c>
      <c r="BN513" s="9" t="n">
        <v>16</v>
      </c>
      <c r="BO513" s="11" t="str">
        <f aca="false">IF(BN513="","",IF(AND(BN513&gt;=-20,BN513&lt;=-10),"-20 a -10",IF(AND(BN513&gt;=-9.5,BN513&lt;=0.5),"-9,5 a 0,5",IF(AND(BN513&gt;=1,BN513&lt;=11),"1 a 11",IF(AND(BN513&gt;=11.5,BN513&lt;=21.5),"11,5 a 21,5",IF(BN513=22,"22",IF(AND(BN513&gt;=22.5,BN513&lt;=32.5),"22,5 a 32,5",IF(AND(BN513&gt;=33,BN513&lt;=43),"33 a 43","Fuera de rango"))))))))</f>
        <v>11,5 a 21,5</v>
      </c>
      <c r="BP513" s="11" t="n">
        <f aca="false">IF(BO513="","",IF(BO513="-20 a -10",1,IF(BO513="-9,5 a 0,5",2,IF(BO513="1 a 11",3,IF(BO513="11,5 a 21,5",4,IF(BO513="22","NORMA",IF(BO513="22,5 a 32,5",5,IF(BO513="33 a 43",6,""))))))))</f>
        <v>4</v>
      </c>
      <c r="BQ513" s="9" t="n">
        <v>6</v>
      </c>
      <c r="BR513" s="10" t="str">
        <f aca="false">IF(BQ513="","",IF(AND(BQ513&gt;=-20,BQ513&lt;=-15),"-20 a -15",IF(AND(BQ513&gt;=-14.5,BQ513&lt;=-9.5),"-14,5 a -9,5",IF(AND(BQ513&gt;=-9,BQ513&lt;=-4),"-9 a -4",IF(AND(BQ513&gt;=-3.5,BQ513&lt;=2.5),"-3,5 a 2,5",IF(AND(BQ513&gt;=3,BQ513&lt;=8),"3 a 8",IF(AND(BQ513&gt;=8.5,BQ513&lt;=13.5),"8,5 a 13,5",IF(AND(BQ513&gt;=14,BQ513&lt;=17.5),"14 a 17,5",IF(BQ513=18,"18",IF(AND(BQ513&gt;=18.5,BQ513&lt;=23.5),"18,5 a 23,5",IF(AND(BQ513&gt;=24,BQ513&lt;=29),"24 a 29",IF(AND(BQ513&gt;=29.5,BQ513&lt;=34.5),"29,5 a 34,5",IF(AND(BQ513&gt;=35,BQ513&lt;=40),"35 a 40","Fuera de rango")))))))))))))</f>
        <v>3 a 8</v>
      </c>
      <c r="BS513" s="11" t="n">
        <f aca="false">IF(BR513="","",IF(BR513="-20 a -15",1,IF(BR513="-14,5 a -9,5",2,IF(BR513="-9 a -4",3,IF(BR513="-3,5 a 2,5",4,IF(BR513="3 a 8",5,IF(BR513="8,5 a 13,5",6,IF(BR513="14 a 17,5",7,IF(BR513="18","NORMA",IF(BR513="18,5 a 23,5",8,IF(BR513="24 a 29",9,IF(BR513="29,5 a 34,5",10,IF(BR513="35 a 40",11,"")))))))))))))</f>
        <v>5</v>
      </c>
      <c r="BT513" s="9" t="n">
        <v>0</v>
      </c>
      <c r="BU513" s="10" t="str">
        <f aca="false">IF(BT513="","",IF(AND(BT513&gt;=-20,BT513&lt;=-18),"-20 a -18",IF(AND(BT513&gt;=-17.5,BT513&lt;=-15.5),"-17,5 a -15,5",IF(AND(BT513&gt;=-15,BT513&lt;=-13),"-15 a -13",IF(AND(BT513&gt;=-12.5,BT513&lt;=-10.5),"-12,5 a -10,5",IF(AND(BT513&gt;=-10,BT513&lt;=-8),"-10 a -8",IF(AND(BT513&gt;=-7.5,BT513&lt;=-5.5),"-7,5 a -5,5",IF(AND(BT513&gt;=-5,BT513&lt;=-3),"-5 a -3",IF(AND(BT513&gt;=-2.5,BT513&lt;=-0.5),"-2,5 a -0,5",IF(BT513=0,"0",IF(AND(BT513&gt;=0.5,BT513&lt;=2.5),"0,5 a 2,5",IF(AND(BT513&gt;=3,BT513&lt;=5),"3 a 5",IF(AND(BT513&gt;=5.5,BT513&lt;=7.5),"5,5 a 7,5",IF(AND(BT513&gt;=8,BT513&lt;=10),"8 a 10",IF(AND(BT513&gt;=10.5,BT513&lt;=12.5),"10,5 a 12,5",IF(AND(BT513&gt;=13,BT513&lt;=15),"13 a 15",IF(AND(BT513&gt;=15.5,BT513&lt;=17.5),"15,5 a 17,5",IF(AND(BT513&gt;=18,BT513&lt;=20),"18 a 20","Fuera de rango"))))))))))))))))))</f>
        <v>0</v>
      </c>
      <c r="BV513" s="11" t="str">
        <f aca="false">IF(BT513="","",IF(BT513=0,"NORMA",IF(AND(BT513&gt;=-20,BT513&lt;=-18),2,IF(AND(BT513&gt;=-17.5,BT513&lt;=-15.5),2,IF(AND(BT513&gt;=-15,BT513&lt;=-13),3,IF(AND(BT513&gt;=-12.5,BT513&lt;=-10.5),4,IF(AND(BT513&gt;=-10,BT513&lt;=-8),5,IF(AND(BT513&gt;=-7.5,BT513&lt;=-5.5),6,IF(AND(BT513&gt;=-5,BT513&lt;=-3),7,IF(AND(BT513&gt;=-2.5,BT513&lt;=-0.5),8,IF(AND(BT513&gt;=0.5,BT513&lt;=2.5),9,IF(AND(BT513&gt;=3,BT513&lt;=5),10,IF(AND(BT513&gt;=5.5,BT513&lt;=7.5),11,IF(AND(BT513&gt;=8,BT513&lt;=10),12,IF(AND(BT513&gt;=10.5,BT513&lt;=12.5),13,IF(AND(BT513&gt;=13,BT513&lt;=15),14,IF(AND(BT513&gt;=15.5,BT513&lt;=17.5),15,IF(AND(BT513&gt;=18,BT513&lt;=20),16,"Fuera de rango"))))))))))))))))))</f>
        <v>NORMA</v>
      </c>
      <c r="BW513" s="9" t="n">
        <v>-3</v>
      </c>
      <c r="BX513" s="10" t="n">
        <f aca="false">18.5- (0.3*H513)</f>
        <v>5.6</v>
      </c>
      <c r="BY513" s="10" t="n">
        <f aca="false">(BW513)-(BX513)</f>
        <v>-8.6</v>
      </c>
      <c r="BZ513" s="10" t="str">
        <f aca="false">IF(BY513="","",IF(BY513&lt;-27.5,"De -30 a -28",IF(BY513&lt;-25,"De -27,5 a -25,5",IF(BY513&lt;-22.5,"De -25 a -23",IF(BY513&lt;-20,"De -22,5 a -20,5",IF(BY513&lt;-17.5,"De -20 a -18",IF(BY513&lt;-15,"De -17,5 a -15,5",IF(BY513&lt;-12.5,"De -15 a -13",IF(BY513&lt;-10,"De -12,5 a -10,5",IF(BY513&lt;-7.5,"De -10 a -8",IF(BY513&lt;-5,"De -7,5 a -5,5",IF(BY513&lt;-2.5,"De -5 a -3",IF(BY513&lt;0,"De -2,5 a -0,5",IF(BY513&lt;2.5,"De 0 a 2",IF(BY513&lt;5,"De 2,5 a 4,5",IF(BY513&lt;7.5,"De 5 a 7",IF(BY513&lt;10,"De 7,5 a 9,5",IF(BY513&lt;12.5,"De 10 a 12",IF(BY513&lt;15,"De 12,5 a 14,5",IF(BY513&lt;17.5,"De 15 a 17",IF(BY513&lt;20,"De 17,5 a 19,5",IF(BY513&lt;22.5,"De 20 a 22",IF(BY513&lt;25,"De 22,5 a 24,5",IF(BY513&lt;27.5,"De 25 a 27","De 27,5 a 30"))))))))))))))))))))))))</f>
        <v>De -10 a -8</v>
      </c>
      <c r="CA513" s="12" t="n">
        <f aca="false">IF(BY513="","",IF(BY513&lt;=-28,1,IF(BY513&lt;=-25.5,2,IF(BY513&lt;=-23,3,IF(BY513&lt;=-20.5,4,IF(BY513&lt;=-18,5,IF(BY513&lt;=-15.5,6,IF(BY513&lt;=-13,7,IF(BY513&lt;=-10.5,8,IF(BY513&lt;=-8,9,IF(BY513&lt;=-5.5,10,IF(BY513&lt;=-3,11,IF(BY513&lt;=-0.5,12,IF(BY513&lt;=2,13,IF(BY513&lt;=4.5,14,IF(BY513&lt;=7,15,IF(BY513&lt;=9.5,16,IF(BY513&lt;=12,17,IF(BY513&lt;=14.5,18,IF(BY513&lt;=17,19,IF(BY513&lt;=19.5,20,IF(BY513&lt;=22,21,IF(BY513&lt;=24.5,22,IF(BY513&lt;=27,23,IF(BY513&lt;=30,24,"Fuera de rango")))))))))))))))))))))))))</f>
        <v>9</v>
      </c>
      <c r="CB513" s="9" t="n">
        <v>-3.5</v>
      </c>
      <c r="CC513" s="10" t="n">
        <f aca="false">18.5- (0.3*H513)</f>
        <v>5.6</v>
      </c>
      <c r="CD513" s="10" t="n">
        <f aca="false">(CB513)-(CC513)</f>
        <v>-9.1</v>
      </c>
      <c r="CE513" s="10" t="str">
        <f aca="false">IF(CD513="","",IF(CD513&lt;-27.5,"De -30 a -28",IF(CD513&lt;-25,"De -27,5 a -25,5",IF(CD513&lt;-22.5,"De -25 a -23",IF(CD513&lt;-20,"De -22,5 a -20,5",IF(CD513&lt;-17.5,"De -20 a -18",IF(CD513&lt;-15,"De -17,5 a -15,5",IF(CD513&lt;-12.5,"De -15 a -13",IF(CD513&lt;-10,"De -12,5 a -10,5",IF(CD513&lt;-7.5,"De -10 a -8",IF(CD513&lt;-5,"De -7,5 a -5,5",IF(CD513&lt;-2.5,"De -5 a -3",IF(CD513&lt;0,"De -2,5 a -0,5",IF(CD513&lt;=2,"De 0 a 2",IF(CD513&lt;=4.5,"De 2,5 a 4,5",IF(CD513&lt;=7,"De 5 a 7",IF(CD513&lt;=9.5,"De 7,5 a 9,5",IF(CD513&lt;=12,"De 10 a 12",IF(CD513&lt;=14.5,"De 12,5 a 14,5",IF(CD513&lt;=17,"De 15 a 17",IF(CD513&lt;=19.5,"De 17,5 a 19,5",IF(CD513&lt;=22,"De 20 a 22",IF(CD513&lt;=24.5,"De 22,5 a 24,5",IF(CD513&lt;=27,"De 25 a 27","De 27,5 a 30"))))))))))))))))))))))))</f>
        <v>De -10 a -8</v>
      </c>
      <c r="CF513" s="12" t="n">
        <f aca="false">IF(CD513="","",IF(CD513&lt;-27.5,1,IF(CD513&lt;-25,2,IF(CD513&lt;-22.5,3,IF(CD513&lt;-20,4,IF(CD513&lt;-17.5,5,IF(CD513&lt;-15,6,IF(CD513&lt;-12.5,7,IF(CD513&lt;-10,8,IF(CD513&lt;-7.5,9,IF(CD513&lt;-5,10,IF(CD513&lt;-2.5,11,IF(CD513&lt;0,12,IF(CD513&lt;2.5,13,IF(CD513&lt;5,14,IF(CD513&lt;7.5,15,IF(CD513&lt;10,16,IF(CD513&lt;12.5,17,IF(CD513&lt;15,18,IF(CD513&lt;17.5,19,IF(CD513&lt;20,20,IF(CD513&lt;22.5,21,IF(CD513&lt;25,22,IF(CD513&lt;27.5,23,24))))))))))))))))))))))))</f>
        <v>9</v>
      </c>
      <c r="CG513" s="9" t="n">
        <v>-1</v>
      </c>
      <c r="CH513" s="10" t="str">
        <f aca="false">IF(CG513="","",IF(AND(CG513&gt;=-10,CG513&lt;=-9.5),"-10 a -9,5",IF(AND(CG513&gt;-9.5,CG513&lt;=-8.5),"-9 a -8,5",IF(AND(CG513&gt;-8.5,CG513&lt;=-7.5),"-8 a -7,5",IF(AND(CG513&gt;-7.5,CG513&lt;=-6.5),"-7 a -6,5",IF(AND(CG513&gt;-6.5,CG513&lt;=-5.5),"-6 a -5,5",IF(AND(CG513&gt;-5.5,CG513&lt;=-4.5),"-5 a -4,5",IF(AND(CG513&gt;-4.5,CG513&lt;=-3.5),"-4 a -3,5",IF(AND(CG513&gt;-3.5,CG513&lt;=-2.5),"-3 a -2,5",IF(CG513=-2.25,"-2,25",IF(AND(CG513&gt;-2.5,CG513&lt;=-1.5),"-2 a -1,5",IF(AND(CG513&gt;-1.5,CG513&lt;=-0.5),"-1 a -0,5",IF(AND(CG513&gt;-0.5,CG513&lt;=0.5),"0 a 0,5",IF(AND(CG513&gt;0.5,CG513&lt;=1.5),"1 a 1,5",IF(AND(CG513&gt;1.5,CG513&lt;=2.5),"2 a 2,5",IF(AND(CG513&gt;2.5,CG513&lt;=3.5),"3 a 3,5",IF(AND(CG513&gt;3.5,CG513&lt;=4.5),"4 a 4,5",IF(AND(CG513&gt;4.5,CG513&lt;=5.5),"5 a 5,5",IF(AND(CG513&gt;5.5,CG513&lt;=6.5),"6 a 6,5",IF(AND(CG513&gt;6.5,CG513&lt;=7.5),"7 a 7,5",IF(AND(CG513&gt;7.5,CG513&lt;=8.5),"8 a 8,5",IF(AND(CG513&gt;8.5,CG513&lt;=9.5),"9 a 9,5",IF(CG513&gt;=10,"10","Fuera de rango")))))))))))))))))))))))</f>
        <v>-1 a -0,5</v>
      </c>
      <c r="CI513" s="11" t="n">
        <f aca="false">IF(CG513="","",IF(CG513=-2.25,"NORMA",IF(CG513&lt;=-9.5,1,IF(CG513&lt;=-8.5,2,IF(CG513&lt;=-7.5,3,IF(CG513&lt;=-6.5,4,IF(CG513&lt;=-5.5,5,IF(CG513&lt;=-4.5,6,IF(CG513&lt;=-3.5,7,IF(CG513&lt;=-2.5,8,IF(CG513&lt;=-1.5,9,IF(CG513&lt;=-0.5,10,IF(CG513&lt;=0.5,11,IF(CG513&lt;=1.5,12,IF(CG513&lt;=2.5,13,IF(CG513&lt;=3.5,14,IF(CG513&lt;=4.5,15,IF(CG513&lt;=5.5,16,IF(CG513&lt;=6.5,17,IF(CG513&lt;=7.5,18,IF(CG513&lt;=8.5,19,IF(CG513&lt;=9.5,20,IF(CG513=10,21,"Fuera de rango")))))))))))))))))))))))</f>
        <v>10</v>
      </c>
      <c r="CJ513" s="9" t="n">
        <v>2.5</v>
      </c>
      <c r="CK513" s="10" t="str">
        <f aca="false">IF(CJ513="","",IF(AND(CJ513&gt;=-6,CJ513&lt;=-5.5),"-6 a -5,5",IF(AND(CJ513&gt;-5.5,CJ513&lt;=-4.5),"-5 a -4,5",IF(AND(CJ513&gt;-4.5,CJ513&lt;=-3.5),"-4 a -3,5",IF(AND(CJ513&gt;-3.5,CJ513&lt;=-2.5),"-3 a -2,5",IF(AND(CJ513&gt;-2.5,CJ513&lt;=-1.5),"-2 a -1,5",IF(AND(CJ513&gt;-1.5,CJ513&lt;=-0.5),"-1 a -0,5",IF(AND(CJ513&gt;-0.5,CJ513&lt;=0.5),"0 a 0,5",IF(AND(CJ513&gt;0.5,CJ513&lt;=1.5),"1 a 1,5",IF(AND(CJ513&gt;1.5,CJ513&lt;2.5),"2",IF(AND(CJ513&gt;=2.5,CJ513&lt;=3),"2,5 a 3",IF(AND(CJ513&gt;3,CJ513&lt;=4),"3,5 a 4",IF(AND(CJ513&gt;4,CJ513&lt;=5),"4,5 a 5",IF(AND(CJ513&gt;5,CJ513&lt;=6),"5,5 a 6",IF(AND(CJ513&gt;6,CJ513&lt;=7),"6,5 a 7",IF(AND(CJ513&gt;7,CJ513&lt;=8),"7,5 a 8",IF(AND(CJ513&gt;8,CJ513&lt;=9.5),"8,5 a 9,5",IF(CJ513=10,"10","Fuera de rango"))))))))))))))))))</f>
        <v>2,5 a 3</v>
      </c>
      <c r="CL513" s="11" t="n">
        <f aca="false">IF(CK513="","",IF(OR(CK513="-6 a -5,5",CK513="-6 - -5,5"),1,IF(OR(CK513="-5 a -4,5",CK513="-5 - -4,5"),2,IF(OR(CK513="-4 a -3,5",CK513="-4 - -3,5"),3,IF(OR(CK513="-3 a -2,5",CK513="-3 - -2,5"),4,IF(OR(CK513="-2 a -1,5",CK513="-2 - -1,5"),5,IF(OR(CK513="-1 a -0,5",CK513="-1 - -0,5"),6,IF(OR(CK513="0 a 0,5",CK513="0 - 0,5"),7,IF(OR(CK513="1 a 1,5",CK513="1 - 1,5"),8,IF(CK513="2","NORMA",IF(OR(CK513="2,5 a 3",CK513="2,5 - 3"),9,IF(OR(CK513="3,5 a 4",CK513="3,5 - 4"),10,IF(OR(CK513="4,5 a 5",CK513="4,5 - 5"),11,IF(OR(CK513="5,5 a 6",CK513="5,5 - 6"),12,IF(OR(CK513="6,5 a 7",CK513="6,5 - 7"),13,IF(OR(CK513="7,5 a 8",CK513="7,5 - 8"),14,IF(OR(CK513="8,5 a 9",CK513="8,5 - 9,5",CK513="9 a 9,5"),15,IF(CK513="10",15,IF(OR(CK513="0,5 a 1",CK513="0,5 - 1"),7,"Fuera de rango")))))))))))))))))))</f>
        <v>9</v>
      </c>
      <c r="CN513" s="10" t="str">
        <f aca="false">IF(CM513=0,"0", " ")</f>
        <v>0</v>
      </c>
      <c r="CO513" s="10" t="str">
        <f aca="false">IF(CM513&gt;0,"EME"," ")</f>
        <v> </v>
      </c>
      <c r="CQ513" s="10" t="str">
        <f aca="false">IF(CP513&gt;0,"0", " ")</f>
        <v> </v>
      </c>
      <c r="CR513" s="10" t="str">
        <f aca="false">IF(CP513&gt;0,"EME"," ")</f>
        <v> </v>
      </c>
      <c r="CS513" s="9" t="n">
        <v>0</v>
      </c>
      <c r="CV513" s="9" t="n">
        <v>0</v>
      </c>
      <c r="CY513" s="9" t="n">
        <v>0</v>
      </c>
      <c r="DB513" s="9" t="n">
        <v>-0.25</v>
      </c>
      <c r="DC513" s="11" t="str">
        <f aca="false">IF(DB513&lt;0,"2"," ")</f>
        <v>2</v>
      </c>
      <c r="DD513" s="11" t="str">
        <f aca="false">IF(DB513&lt;0,"MIO"," ")</f>
        <v>MIO</v>
      </c>
      <c r="DE513" s="9" t="n">
        <v>-0.75</v>
      </c>
      <c r="DF513" s="10" t="str">
        <f aca="false">IF(DE513&lt;0,"3"," ")</f>
        <v>3</v>
      </c>
      <c r="DG513" s="10" t="str">
        <f aca="false">IF(DE513&lt;0,"AST"," ")</f>
        <v>AST</v>
      </c>
      <c r="DH513" s="9" t="n">
        <v>0</v>
      </c>
      <c r="DI513" s="10" t="str">
        <f aca="false">IF(DH513&lt;0,"3"," ")</f>
        <v> </v>
      </c>
      <c r="DJ513" s="10" t="str">
        <f aca="false">IF(DH513&lt;0,"AST"," ")</f>
        <v> </v>
      </c>
      <c r="DK513" s="9" t="n">
        <v>0.5</v>
      </c>
      <c r="DL513" s="10" t="str">
        <f aca="false">IF(DK513&gt;0,"4"," ")</f>
        <v>4</v>
      </c>
      <c r="DM513" s="10" t="str">
        <f aca="false">IF(DK513&gt;0,"PRE"," ")</f>
        <v>PRE</v>
      </c>
      <c r="DN513" s="9" t="n">
        <v>0.5</v>
      </c>
      <c r="DO513" s="10" t="str">
        <f aca="false">IF(DN513&gt;0,"4"," ")</f>
        <v>4</v>
      </c>
      <c r="DP513" s="10" t="str">
        <f aca="false">IF(DN513&gt;0,"PRE"," ")</f>
        <v>PRE</v>
      </c>
      <c r="DS513" s="12" t="str">
        <f aca="false">CONCATENATE(CO513,CU513,DA513,DG513,DM513)</f>
        <v> ASTPRE</v>
      </c>
      <c r="DT513" s="10" t="e">
        <f aca="false" t="array" ref="DT513">_xlfn.IFS(DS513="EME    ","0", DS513=" HIP   ","1", DS513="  MIO  ","2", DS513="   AST ","3", DS513="    PRE","4", DS513="EME   PRE","5", DS513=" HIP  PRE","6", DS513=" HIP AST ","7", DS513="  MIO PRE","8", DS513="  MIOAST ","9", DS513="   ASTPRE","10",DS513=" HIP ASTPRE","11", DS513="  MIOASTPRE","12", DS513="     ","0")</f>
        <v>#N/A</v>
      </c>
      <c r="DV513" s="1" t="e">
        <f aca="false" t="array" ref="DV513">_xlfn.IFS(DU513="SI","2", DU513="NO","1")</f>
        <v>#N/A</v>
      </c>
      <c r="DX513" s="11" t="str">
        <f aca="false">IF(DW513=0,"1","2")</f>
        <v>1</v>
      </c>
      <c r="DY513" s="11" t="str">
        <f aca="false" t="array" ref="DY513">_xlfn.IFS(DW513=0,"0", DW513=0.25, "1", DW513=0.5,"2", DW513=0.75,"3", DW513=1,"4",DW513=1.25,"5", DW513=1.5,"6", DW513=1.75,"7", DW513=2,"8")</f>
        <v>0</v>
      </c>
      <c r="EA513" s="11" t="str">
        <f aca="false">IF(DZ513=0,"1","2")</f>
        <v>1</v>
      </c>
      <c r="EB513" s="11" t="str">
        <f aca="false" t="array" ref="EB513">_xlfn.IFS(DZ513=0,"0", DZ513=0.25, "1", DZ513=0.5,"2", DZ513=0.75,"3", DZ513=1,"4",DZ513=1.25,"5", DZ513=1.5,"6", DZ513=1.75,"7", DZ513=2,"8")</f>
        <v>0</v>
      </c>
      <c r="ED513" s="10" t="str">
        <f aca="false">IF(EC513=0,"1","2")</f>
        <v>1</v>
      </c>
      <c r="EE513" s="11" t="str">
        <f aca="false" t="array" ref="EE513">_xlfn.IFS(EC513=0,"0", EC513=-0.25, "1", EC513=-0.5,"2", EC513=-0.75,"3", EC513=-1,"4",EC513=-1.25,"5", EC513=-1.5,"6", EC513=-1.75,"7", EC513=-2,"8", EC513=-2.25,"9",EC513=-2.5,"10", EC513=-2.75,"11", EC513=-3,"12", EC513=-3.25,"13", EC513=-3.5,"14", EC513=-3.75,"15",EC513=-4,"16")</f>
        <v>0</v>
      </c>
      <c r="EG513" s="10" t="str">
        <f aca="false">IF(EF513=0,"1","2")</f>
        <v>1</v>
      </c>
      <c r="EH513" s="11" t="str">
        <f aca="false" t="array" ref="EH513">_xlfn.IFS(EF513=0,"0", EF513=-0.25, "1", EF513=-0.5,"2", EF513=-0.75,"3", EF513=-1,"4",EF513=-1.25,"5", EF513=-1.5,"6", EF513=-1.75,"7", EF513=-2,"8", EF513=-2.25,"9",EF513=-2.5,"10", EF513=-2.75,"11", EF513=-3,"12", EF513=-3.25,"13", EF513=-3.5,"14", EF513=-3.75,"15",EF513=-4,"16")</f>
        <v>0</v>
      </c>
      <c r="EJ513" s="11" t="str">
        <f aca="false">IF(EI513=0,"1","2")</f>
        <v>1</v>
      </c>
      <c r="EK513" s="11" t="str">
        <f aca="false" t="array" ref="EK513">_xlfn.IFS(EI513=0,"0", EI513=-0.25, "1", EI513=-0.5,"2", EI513=-0.75,"3", EI513=-1,"4",EI513=-1.25,"5", EI513=-1.5,"6", EI513=-1.75,"7", EI513=-2,"8", EI513=-2.25,"9", EI513=-2.25,"9",EI513=-2.5,"10", EI513=-2.75,"11", EI513=-3,"12", EI513=-3.25,"13", EI513=-3.5,"14", EI513=-3.75,"15",EI513=-4,"16", EI513=0.25, "17", EI513=0.5, "18")</f>
        <v>0</v>
      </c>
      <c r="EM513" s="11" t="str">
        <f aca="false">IF(EL513=0,"1","2")</f>
        <v>1</v>
      </c>
      <c r="EN513" s="11" t="str">
        <f aca="false" t="array" ref="EN513">_xlfn.IFS(EL513=0.25,"17",EL513=0.5,"18", EL513=0,"0", EL513=-0.25, "1", EL513=-0.5,"2", EL513=-0.75,"3", EL513=-1,"4",EL513=-1.25,"5", EL513=-1.5,"6", EL513=-1.75,"7", EL513=-2,"8",EL513= -2.25,"9",EL513=-2.5,"10",EL513= -2.75,"11",EL513= -3,"12",EL513= -3.25,"13",EL513= -3.5,"14",EL513= -3.75,"15",EL513=-4,"16")</f>
        <v>0</v>
      </c>
      <c r="EP513" s="11" t="str">
        <f aca="false">IF(EO513=0,"1","2")</f>
        <v>1</v>
      </c>
      <c r="EQ513" s="11" t="str">
        <f aca="false" t="array" ref="EQ513">_xlfn.IFS(EO513=0,"0", EO513=0.25, "1", EO513=0.5,"2", EO513=0.75,"3", EO513=1,"4",EO513=1.25,"5", EO513=1.5,"6", EO513=1.75,"7", EO513=2,"8", EO513=2.25,"9", EO513=2.25,"9",EO513=2.5,"10", EO513=2.75,"11", EO513=3,"12", EO513=3.25,"13", EO513=3.5,"14", EO513=3.75,"15",EO513=4,"16", EO513=-0.25, "17", bq=-0.5, "18")</f>
        <v>0</v>
      </c>
      <c r="ES513" s="11" t="str">
        <f aca="false">IF(ER513=0,"1","2")</f>
        <v>1</v>
      </c>
      <c r="ET513" s="11" t="str">
        <f aca="false" t="array" ref="ET513">_xlfn.IFS(ER513=0,"0", ER513=0.25, "1", ER513=0.5,"2", ER513=0.75,"3", ER513=1,"4",ER513=1.25,"5", ER513=1.5,"6", ER513=1.75,"7", ER513=2,"8", ER513=2.25,"9", ER513=2.25,"9",ER513=2.5,"10", ER513=2.75,"11", ER513=3,"12", ER513=3.25,"13", ER513=3.5,"14", ER513=3.75,"15",ER513=4,"16", ER513=-0.25, "17", bq=-0.5, "18")</f>
        <v>0</v>
      </c>
      <c r="EV513" s="14" t="e">
        <f aca="false">VLOOKUP(EU513,LEYENDA!$G$2:$H$8,2,TRUE())</f>
        <v>#N/A</v>
      </c>
      <c r="EW513" s="14" t="e">
        <f aca="false" t="array" ref="EW513">_xlfn.IFS(EV513="0-5","1", EV513="6-12","2", EV513="13-18","3", EV513="19-24","4", EV513="25-36","5", EV513="37-48","6", EV513="49-60","7")</f>
        <v>#N/A</v>
      </c>
    </row>
    <row r="514" customFormat="false" ht="13.5" hidden="false" customHeight="false" outlineLevel="0" collapsed="false">
      <c r="A514" s="1" t="n">
        <v>190</v>
      </c>
      <c r="B514" s="2" t="n">
        <v>1</v>
      </c>
      <c r="C514" s="33" t="n">
        <v>43209</v>
      </c>
      <c r="E514" s="5" t="str">
        <f aca="false">VLOOKUP(A514,'286'!$A$3:$J$6279,10,FALSE())</f>
        <v>LEÓN BLAS, JOAQUÍN</v>
      </c>
      <c r="F514" s="4" t="str">
        <f aca="false">VLOOKUP(A514,'286'!$A$3:$I$1768,3,FALSE())</f>
        <v>LEBLASJO</v>
      </c>
      <c r="G514" s="6" t="n">
        <f aca="false">VLOOKUP(A514,'286'!$A$3:$I$1768,4,FALSE())</f>
        <v>19952</v>
      </c>
      <c r="H514" s="7" t="n">
        <f aca="false">YEAR(C514)-YEAR(G514)</f>
        <v>64</v>
      </c>
      <c r="I514" s="1" t="str">
        <f aca="false">VLOOKUP(H514,LEYENDA!$C$2:$D$6,2,TRUE())</f>
        <v>61-100</v>
      </c>
      <c r="J514" s="5" t="str">
        <f aca="false">VLOOKUP(A514,'286'!$A$3:$I$1768,7,FALSE())</f>
        <v>H</v>
      </c>
      <c r="K514" s="8" t="n">
        <f aca="false">VLOOKUP(A514,'286'!$A$3:$I$1768,2,FALSE())</f>
        <v>0</v>
      </c>
      <c r="L514" s="4" t="str">
        <f aca="false">VLOOKUP(A514,'286'!$A$3:$I$1768,8,FALSE())</f>
        <v>D</v>
      </c>
      <c r="M514" s="4" t="str">
        <f aca="false">VLOOKUP(A514,'286'!$A$3:$I$1768,9,FALSE())</f>
        <v>I</v>
      </c>
      <c r="N514" s="8" t="str">
        <f aca="false">IF(R514=O514, "MISMA","CONTRARIA")</f>
        <v>CONTRARIA</v>
      </c>
      <c r="O514" s="8" t="str">
        <f aca="false" t="array" ref="O514">_xlfn.IFS(L514="D","1", L514="I","2")</f>
        <v>1</v>
      </c>
      <c r="P514" s="8" t="e">
        <f aca="false" t="array" ref="P514">_xlfn.IFS(K514="OD","1", K514="OI","2")</f>
        <v>#N/A</v>
      </c>
      <c r="Q514" s="1" t="str">
        <f aca="false" t="array" ref="Q514">_xlfn.IFS(J514="M","1", J514="H","2")</f>
        <v>2</v>
      </c>
      <c r="R514" s="8" t="str">
        <f aca="false" t="array" ref="R514">_xlfn.IFS(M514="D","1", M514="I","2")</f>
        <v>2</v>
      </c>
      <c r="S514" s="1" t="str">
        <f aca="false" t="array" ref="S514">_xlfn.IFS(N514="CONTRARIA", "1",N514= "MISMA","2")</f>
        <v>1</v>
      </c>
      <c r="T514" s="1" t="str">
        <f aca="false" t="array" ref="T514">_xlfn.IFS(I514="0-12","1", I514="13-24","2", I514="25-40","3", I514="41-60","4", I514="61-100","5")</f>
        <v>5</v>
      </c>
      <c r="U514" s="9" t="n">
        <v>-3</v>
      </c>
      <c r="V514" s="10" t="str">
        <f aca="false">IF(U514="","",IF(AND(U514&gt;=-9,U514&lt;=-6.5),"-9 a -6,5",IF(AND(U514&gt;=-6,U514&lt;=-3.5),"-6 a -3,5",IF(AND(U514&gt;=-3,U514&lt;=-1),"-3 a -1",IF(U514=-0.5,"-0,5",IF(AND(U514&gt;=0,U514&lt;=2.5),"0 a 2,5",IF(AND(U514&gt;=3,U514&lt;=5.5),"3 a 5,5",IF(AND(U514&gt;=6,U514&lt;=8.5),"6 a 8,5",IF(AND(U514&gt;=9,U514&lt;=20),"9 a 20","Fuera de rango")))))))))</f>
        <v>-3 a -1</v>
      </c>
      <c r="W514" s="11" t="n">
        <f aca="false">IF(V514="","",IF(V514="-9 a -6,5",2,IF(V514="-6 a -3,5",3,IF(V514="-3 a -1",4,IF(V514="-0,5","NORMA",IF(V514="0 a 2,5",5,IF(V514="3 a 5,5",6,IF(V514="6 a 8,5",7,IF(V514="9 a 20",8,"Fuera de rango")))))))))</f>
        <v>4</v>
      </c>
      <c r="X514" s="9" t="n">
        <v>0</v>
      </c>
      <c r="Y514" s="11" t="str">
        <f aca="false">IF(X514="","",IF(AND(X514&gt;=0,X514&lt;=4),"0 a 4",IF(AND(X514&gt;=4.5,X514&lt;=8.5),"4,5 a 8,5",IF(X514=9,"9",IF(AND(X514&gt;=9.5,X514&lt;=13),"9,5 a 13",IF(AND(X514&gt;=13.5,X514&lt;=20),"13,5 a 20",IF(AND(X514&gt;=20.5,X514&lt;=35),"20,5 a 35","Fuera de rango")))))))</f>
        <v>0 a 4</v>
      </c>
      <c r="Z514" s="11" t="n">
        <f aca="false">IF(Y514="","",IF(Y514="0 a 4",1,IF(Y514="4,5 a 8,5",2,IF(Y514="9","NORMA",IF(Y514="9,5 a 13",3,IF(Y514="13,5 a 20",4,IF(Y514="20,5 a 35",5,"Fuera de rango")))))))</f>
        <v>1</v>
      </c>
      <c r="AA514" s="9" t="n">
        <v>14</v>
      </c>
      <c r="AB514" s="10" t="str">
        <f aca="false">IF(AA514="","",IF(AND(AA514&gt;=0,AA514&lt;=9),"0 a 9",IF(AND(AA514&gt;=9.5,AA514&lt;=18.5),"9,5 a 18,5",IF(AA514=19,"19",IF(AND(AA514&gt;=19.5,AA514&lt;=28),"19,5 a 28",IF(AND(AA514&gt;=28.5,AA514&lt;=40),"28,5 a 40","Fuera de rango"))))))</f>
        <v>9,5 a 18,5</v>
      </c>
      <c r="AC514" s="11" t="n">
        <f aca="false" t="array" ref="AC514">_xlfn.IFS(AB514="","",AB514="0 a 9",1,AB514="9,5 a 18,5",2,AB514="19","NORMA",AB514="19,5 a 28",3,AB514="28,5 a 40",4,TRUE(),"Fuera de rango")</f>
        <v>2</v>
      </c>
      <c r="AD514" s="9" t="n">
        <v>12</v>
      </c>
      <c r="AE514" s="10" t="str">
        <f aca="false">IF(AD514="","",IF(AND(AD514&gt;=-10,AD514&lt;=0),"De -10 a 0",IF(AND(AD514&gt;=0.5,AD514&lt;=9.5),"0,5 a 9,5",IF(AD514=10,"10",IF(AND(AD514&gt;=10.5,AD514&lt;=20),"10,5 a 20",IF(AND(AD514&gt;=20.5,AD514&lt;=40),"20,5 a 40","Fuera de rango"))))))</f>
        <v>10,5 a 20</v>
      </c>
      <c r="AF514" s="12" t="n">
        <f aca="false">IF(AD514="","",IF(AND(AD514&gt;=-10,AD514&lt;=0),1,IF(AND(AD514&gt;=0.5,AD514&lt;=9.5),2,IF(AD514=10,"NORMA",IF(AND(AD514&gt;=10.5,AD514&lt;=20),3,IF(AND(AD514&gt;=20.5,AD514&lt;=40),4,""))))))</f>
        <v>3</v>
      </c>
      <c r="AG514" s="9" t="n">
        <v>10</v>
      </c>
      <c r="AH514" s="10" t="str">
        <f aca="false">IF(AG514="","",IF(AND(AG514&gt;=0,AG514&lt;=4),"0 a 4",IF(AND(AG514&gt;=4.5,AG514&lt;=8.5),"4,5 a 8,5",IF(AG514=9,"9",IF(AND(AG514&gt;=9.5,AG514&lt;=13),"9,5 a 13",IF(AND(AG514&gt;=13.5,AG514&lt;=25),"13,5 a 25","Fuera de rango"))))))</f>
        <v>9,5 a 13</v>
      </c>
      <c r="AI514" s="10" t="n">
        <f aca="false">IF(AH514="","",IF(AH514="0 a 4",1,IF(AH514="4,5 a 8,5",2,IF(AH514="9","NORMA",IF(AH514="9,5 a 13",3,IF(AH514="13,5 a 25",4,""))))))</f>
        <v>3</v>
      </c>
      <c r="AJ514" s="9" t="n">
        <v>6</v>
      </c>
      <c r="AK514" s="10" t="str">
        <f aca="false">IF(AJ514="","",IF(AND(AJ514&gt;=-15,AJ514&lt;=-10.5),"-15 a -10,5",IF(AND(AJ514&gt;=-10,AJ514&lt;=-4),"-10 a -4",IF(AND(AJ514&gt;=-4.5,AJ514&lt;=0),"-4,5 a 0",IF(AND(AJ514&gt;=0.5,AJ514&lt;=4.5),"0,5 a 4,5",IF(AJ514=5,"5",IF(AND(AJ514&gt;=5.5,AJ514&lt;=10),"5,5 a 10",IF(AND(AJ514&gt;=10.5,AJ514&lt;=20),"10,5 a 20","Fuera de rango"))))))))</f>
        <v>5,5 a 10</v>
      </c>
      <c r="AL514" s="11" t="n">
        <f aca="false">IF(AK514="","",IF(AK514="-15 a -10,5",1,IF(AK514="-10 a -4",2,IF(AK514="-4,5 a 0",3,IF(AK514="0,5 a 4,5",4,IF(AK514="5","NORMA",IF(AK514="5,5 a 10",5,IF(AK514="10,5 a 20",6,"Error"))))))))</f>
        <v>5</v>
      </c>
      <c r="AM514" s="9" t="n">
        <v>0</v>
      </c>
      <c r="AN514" s="10" t="str">
        <f aca="false">IF(AM514="","",IF(AND(AM514&gt;=-7.5,AM514&lt;=-5.5),"-7,5 a -5,5",IF(AND(AM514&gt;=-5,AM514&lt;=-3),"-5 a -3",IF(AND(AM514&gt;=-2.5,AM514&lt;=-0.5),"-2,5 a -0,5",IF(AM514=0,"0,00",IF(AND(AM514&gt;=0.5,AM514&lt;=2.5),"0,5 a 2,5",IF(AND(AM514&gt;=3,AM514&lt;=5),"3 a 5",IF(AND(AM514&gt;=5.5,AM514&lt;=7.5),"5,5 a 7,5",IF(AND(AM514&gt;=8,AM514&lt;=10),"8 a 10","Fuera de rango")))))))))</f>
        <v>0,00</v>
      </c>
      <c r="AO514" s="11" t="str">
        <f aca="false">IF(AN514="","",IF(AN514="-7,5 a -5,5",1,IF(AN514="-5 a -3",2,IF(AN514="-2,5 a -0,5",3,IF(AN514="0,00","NORMA",IF(AN514="0,5 a 2,5",4,IF(AN514="3 a 5",5,IF(AN514="5,5 a 7,5",6,IF(AN514="8 a 10",7,"Error")))))))))</f>
        <v>NORMA</v>
      </c>
      <c r="AP514" s="9" t="n">
        <v>-5</v>
      </c>
      <c r="AQ514" s="10" t="str">
        <f aca="false">IF(AP514="","",IF(AND(AP514&gt;=-20,AP514&lt;=-9.5),"-20 a -9,5",IF(AND(AP514&gt;=-9,AP514&lt;=-6.5),"-9 a -6,5",IF(AP514=-6,"-6",IF(AND(AP514&gt;=-5.5,AP514&lt;=-3),"-5,5 a -3",IF(AND(AP514&gt;=-2.5,AP514&lt;=0),"-2,5 a 0",IF(AND(AP514&gt;=0.5,AP514&lt;=3),"0,5 a 3",IF(AND(AP514&gt;=3.5,AP514&lt;=6),"3,5 a 6",IF(AND(AP514&gt;=6.5,AP514&lt;=9),"6,5 a 9",IF(AND(AP514&gt;=9.5,AP514&lt;=20),"9,5 a 20","Fuera de rango"))))))))))</f>
        <v>-5,5 a -3</v>
      </c>
      <c r="AR514" s="11" t="n">
        <f aca="false">IF(AQ514="","",IF(AQ514="-20 a -9,5",1,IF(AQ514="-9 a -6,5",2,IF(AQ514="-6","NORMA",IF(AQ514="-5,5 a -3",3,IF(AQ514="-2,5 a 0",4,IF(AQ514="0,5 a 3",5,IF(AQ514="3,5 a 6",6,IF(AQ514="6,5 a 9",7,IF(AQ514="9,5 a 20",8,""))))))))))</f>
        <v>3</v>
      </c>
      <c r="AS514" s="9" t="n">
        <v>-5</v>
      </c>
      <c r="AT514" s="10" t="str">
        <f aca="false">IF(AS514="","",IF(AND(AS514&gt;=-16,AS514&lt;=-14),"-16 a -14",IF(AND(AS514&gt;=-13.5,AS514&lt;=-11.5),"-13,5 a -11,5",IF(AND(AS514&gt;=-11,AS514&lt;=-9),"-11 a -9",IF(AND(AS514&gt;=-8.5,AS514&lt;=-6.5),"-8,5 a -6,5",IF(AND(AS514&gt;=-6,AS514&lt;=-4),"-6 a -4",IF(AND(AS514&gt;=-3.5,AS514&lt;=-1.5),"-3,5 a -1,5",IF(AND(AS514&gt;=-1,AS514&lt;=1),"-1 a 1",IF(AND(AS514&gt;=1.5,AS514&lt;=3.5),"1,5 a 3,5",IF(AND(AS514&gt;=4,AS514&lt;=6),"4 a 6",IF(AND(AS514&gt;=6.5,AS514&lt;=8.5),"6,5 a 8,5",IF(AND(AS514&gt;=9,AS514&lt;=11),"9 a 11",IF(AND(AS514&gt;=11.5,AS514&lt;=13.5),"11,5 a 13,5",IF(AND(AS514&gt;=14,AS514&lt;=16),"14 a 16",IF(AND(AS514&gt;=16.5,AS514&lt;=18.5),"16,5 a 18,5",IF(AND(AS514&gt;=19,AS514&lt;=21),"19 a 21","Fuera de rango"))))))))))))))))</f>
        <v>-6 a -4</v>
      </c>
      <c r="AU514" s="11" t="n">
        <f aca="false" t="array" ref="AU514">IF(AT514="","",_xlfn.IFS(AT514="-16 a -14",1,AT514="-13,5 a -11,5",2,AT514="-11 a -9",3,AT514="-8,5 a -6,5",4,AT514="-6 a -4",5,AT514="-3,5 a -1,5",6,AT514="-1 a 1",7,AT514="1,5 a 3,5",8,AT514="4 a 6","NORMA",AT514="6,5 a 8,5",9,AT514="9 a 11",10,AT514="11,5 a 13,5",11,AT514="14 a 16",12,AT514="16,5 a 18,5",13,AT514="19 a 21",14,TRUE(),""))</f>
        <v>5</v>
      </c>
      <c r="AV514" s="9" t="n">
        <v>2.5</v>
      </c>
      <c r="AW514" s="10" t="str">
        <f aca="false">IF(AV514="","",IF(AND(AV514&gt;=-1,AV514&lt;=-0.5),"-1 a -0,5",IF(AND(AV514&gt;-0.5,AV514&lt;=0),"De -0,5 a 0",IF(AND(AV514&gt;=0.25,AV514&lt;=0.75),"0,25 a 0,75",IF(AND(AV514&gt;=1,AV514&lt;=1.5),"1 a 1,5",IF(AND(AV514&gt;=1.75,AV514&lt;=2.25),"1,75 a 2,25",IF(AND(AV514&gt;=2.5,AV514&lt;=3),"2,5 a 3",IF(AND(AV514&gt;=3.25,AV514&lt;=3.75),"3,25 a 3,75","Fuera de rango"))))))))</f>
        <v>2,5 a 3</v>
      </c>
      <c r="AX514" s="10" t="n">
        <f aca="false">IF(AW514="","",IF(OR(AW514="-1 a -0,5",AW514="-1 a -0.5"),1,IF(OR(AW514="De -0,5 a 0",AW514="-0,5 a 0",AW514="De -0.5 a 0"),2,IF(OR(AW514="0,25 a 0,75",AW514="0.25 a 0.75"),"NORMA",IF(OR(AW514="1 a 1,5",AW514="1 a 1.5"),3,IF(OR(AW514="1,75 a 2,25",AW514="1.75 a 2.25"),4,IF(OR(AW514="2,5 a 3",AW514="2.5 a 3"),5,IF(OR(AW514="3,25 a 3,75",AW514="3.25 a 3.75"),6,""))))))))</f>
        <v>5</v>
      </c>
      <c r="AY514" s="9" t="n">
        <v>-5</v>
      </c>
      <c r="AZ514" s="10" t="str">
        <f aca="false">IF(AY514="","",IF(AND(AY514&gt;=-20,AY514&lt;=-9.5),"-20 a -9,5",IF(AND(AY514&gt;=-9,AY514&lt;=-6.5),"-9 a -6,5",IF(AY514=-6,"-6",IF(AND(AY514&gt;=-5.5,AY514&lt;=-3),"-5,5 a -3",IF(AND(AY514&gt;=-2.5,AY514&lt;=0),"-2,5 a 0",IF(AND(AY514&gt;=0.5,AY514&lt;=3),"0,5 a 3",IF(AND(AY514&gt;=3.5,AY514&lt;=6),"3,5 a 6","Fuera de rango"))))))))</f>
        <v>-5,5 a -3</v>
      </c>
      <c r="BA514" s="11" t="n">
        <f aca="false">IF(AZ514="","",IF(AZ514="-20 a -9,5",1,IF(AZ514="-9 a -6,5",2,IF(AZ514="-6","NORMA",IF(AZ514="-5,5 a -3",3,IF(AZ514="-2,5 a 0",4,IF(AZ514="0,5 a 3",5,IF(AZ514="3,5 a 6",6,""))))))))</f>
        <v>3</v>
      </c>
      <c r="BB514" s="9" t="n">
        <v>0</v>
      </c>
      <c r="BC514" s="10" t="str">
        <f aca="false" t="array" ref="BC514">IF(BB514="","",_xlfn.IFS(AND(BB514&gt;=0,BB514&lt;=2),"0 a 2",AND(BB514&gt;=2.5,BB514&lt;=4.5),"2,5 a 4,5",AND(BB514&gt;=5,BB514&lt;=7),"5 a 7",AND(BB514&gt;=7.5,BB514&lt;=9.5),"7,5 a 9,5",AND(BB514&gt;=10,BB514&lt;=12),"10 a 12",AND(BB514&gt;=12.5,BB514&lt;=14.5),"12,5 a 14,5",BB514=15,"15",AND(BB514&gt;=15.5,BB514&lt;=17.5),"15,5 a 17,5",AND(BB514&gt;=18,BB514&lt;=20),"18 a 20",AND(BB514&gt;=20.5,BB514&lt;=22.5),"20,5 a 22,5",AND(BB514&gt;=23,BB514&lt;=25),"23 a 25",TRUE(),"Fuera de rango"))</f>
        <v>0 a 2</v>
      </c>
      <c r="BD514" s="11" t="n">
        <f aca="false" t="array" ref="BD514">IF(BC514="","",_xlfn.IFS(BC514="0 a 2",1,BC514="2,5 a 4,5",2,BC514="5 a 7",3,BC514="7,5 a 9,5",4,BC514="10 a 12",5,BC514="12,5 a 14,5",6,BC514="15","NORMA",BC514="15,5 a 17,5",7,BC514="18 a 20",8,BC514="20,5 a 22,5",9,BC514="23 a 25",10,TRUE(),"Fuera de rango"))</f>
        <v>1</v>
      </c>
      <c r="BE514" s="9" t="n">
        <v>11</v>
      </c>
      <c r="BF514" s="10" t="str">
        <f aca="false">IF(BE514="","",IF(AND(BE514&gt;=-20,BE514&lt;=-10),"-20 a -10",IF(AND(BE514&gt;=-9.5,BE514&lt;=0.5),"-9,5 a 0,5",IF(AND(BE514&gt;=1,BE514&lt;=11),"1 a 11",IF(AND(BE514&gt;=11.5,BE514&lt;=20.5),"11,5 a 20,5",IF(BE514=21,"21",IF(AND(BE514&gt;=21.5,BE514&lt;=31.5),"21,5 a 31,5",IF(AND(BE514&gt;=32,BE514&lt;=42),"32 a 42","Fuera de rango"))))))))</f>
        <v>1 a 11</v>
      </c>
      <c r="BG514" s="11" t="n">
        <f aca="false">IF(BF514="","",IF(BF514="-20 a -10",1,IF(BF514="-9,5 a 0,5",2,IF(BF514="1 a 11",3,IF(BF514="11,5 a 20,5",4,IF(BF514="21","NORMA",IF(BF514="21,5 a 31,5",5,IF(BF514="32 a 42",6,""))))))))</f>
        <v>3</v>
      </c>
      <c r="BH514" s="9" t="n">
        <v>8</v>
      </c>
      <c r="BI514" s="10" t="str">
        <f aca="false">IF(BH514="","",IF(AND(BH514&gt;=-20,BH514&lt;=-15),"-20 a -15",IF(AND(BH514&gt;=-14.5,BH514&lt;=-9.5),"-14,5 a -9,5",IF(AND(BH514&gt;=-9,BH514&lt;=-4),"-9 a -4",IF(AND(BH514&gt;=-3.5,BH514&lt;=2.5),"-3,5 a 2,5",IF(AND(BH514&gt;=3,BH514&lt;=8),"3 a 8",IF(AND(BH514&gt;=8.5,BH514&lt;=14.5),"8,5 a 14,5",IF(BH514=15,"15",IF(AND(BH514&gt;=15.5,BH514&lt;=20.5),"15,5 a 20,5",IF(AND(BH514&gt;=21,BH514&lt;=26),"21 a 26","Fuera de rango"))))))))))</f>
        <v>3 a 8</v>
      </c>
      <c r="BJ514" s="11" t="n">
        <f aca="false">IF(BI514="","",IF(BI514="-20 a -15",1,IF(BI514="-14,5 a -9,5",2,IF(BI514="-9 a -4",3,IF(BI514="-3,5 a 2,5",4,IF(BI514="3 a 8",5,IF(BI514="8,5 a 14,5",6,IF(BI514="15","NORMA",IF(BI514="15,5 a 20,5",7,IF(BI514="21 a 26",8,IF(BI514="26,5 a 31,5",9,"")))))))))))</f>
        <v>5</v>
      </c>
      <c r="BK514" s="9" t="n">
        <v>0</v>
      </c>
      <c r="BL514" s="10" t="str">
        <f aca="false">IF(BK514="","",IF(AND(BK514&gt;=0,BK514&lt;=2),"0 - 2",IF(AND(BK514&gt;=2.5,BK514&lt;=4.5),"2,5 - 4,5",IF(AND(BK514&gt;=5,BK514&lt;=7),"5 - 7",IF(AND(BK514&gt;=7.5,BK514&lt;=9.5),"7,5 - 9,5",IF(AND(BK514&gt;=10,BK514&lt;=12),"10 - 12",IF(AND(BK514&gt;=12.5,BK514&lt;=13.5),"12,5 - 13,5",IF(BK514=14,"14",IF(AND(BK514&gt;=14.5,BK514&lt;=16.5),"14,5 - 16,5",IF(AND(BK514&gt;=17,BK514&lt;=19),"17 - 19",IF(AND(BK514&gt;=19.5,BK514&lt;=21.5),"19,5 - 21,5",IF(AND(BK514&gt;=22,BK514&lt;=24),"22 - 24",IF(AND(BK514&gt;=24.5,BK514&lt;=26.5),"24,5 - 26,5",IF(AND(BK514&gt;=27,BK514&lt;=29),"27 - 29",IF(AND(BK514&gt;=29.5,BK514&lt;=30),"29,5 - 30","Fuera de rango")))))))))))))))</f>
        <v>0 - 2</v>
      </c>
      <c r="BM514" s="11" t="n">
        <f aca="false">IF(BL514="","",IF(BL514="0 - 2",1,IF(BL514="2,5 - 4,5",2,IF(BL514="5 - 7",3,IF(BL514="7,5 - 9,5",4,IF(BL514="10 - 12",5,IF(BL514="12,5 - 13,5",6,IF(BL514="14","NORMA",IF(BL514="14,5 - 16,5",7,IF(BL514="17 - 19",8,IF(BL514="19,5 - 21,5",9,IF(BL514="22 - 24",10,IF(BL514="24,5 - 26,5",11,IF(BL514="27 - 29",12,IF(BL514="29,5 - 30",13,"")))))))))))))))</f>
        <v>1</v>
      </c>
      <c r="BN514" s="9" t="n">
        <v>18</v>
      </c>
      <c r="BO514" s="11" t="str">
        <f aca="false">IF(BN514="","",IF(AND(BN514&gt;=-20,BN514&lt;=-10),"-20 a -10",IF(AND(BN514&gt;=-9.5,BN514&lt;=0.5),"-9,5 a 0,5",IF(AND(BN514&gt;=1,BN514&lt;=11),"1 a 11",IF(AND(BN514&gt;=11.5,BN514&lt;=21.5),"11,5 a 21,5",IF(BN514=22,"22",IF(AND(BN514&gt;=22.5,BN514&lt;=32.5),"22,5 a 32,5",IF(AND(BN514&gt;=33,BN514&lt;=43),"33 a 43","Fuera de rango"))))))))</f>
        <v>11,5 a 21,5</v>
      </c>
      <c r="BP514" s="11" t="n">
        <f aca="false">IF(BO514="","",IF(BO514="-20 a -10",1,IF(BO514="-9,5 a 0,5",2,IF(BO514="1 a 11",3,IF(BO514="11,5 a 21,5",4,IF(BO514="22","NORMA",IF(BO514="22,5 a 32,5",5,IF(BO514="33 a 43",6,""))))))))</f>
        <v>4</v>
      </c>
      <c r="BQ514" s="9" t="n">
        <v>8</v>
      </c>
      <c r="BR514" s="10" t="str">
        <f aca="false">IF(BQ514="","",IF(AND(BQ514&gt;=-20,BQ514&lt;=-15),"-20 a -15",IF(AND(BQ514&gt;=-14.5,BQ514&lt;=-9.5),"-14,5 a -9,5",IF(AND(BQ514&gt;=-9,BQ514&lt;=-4),"-9 a -4",IF(AND(BQ514&gt;=-3.5,BQ514&lt;=2.5),"-3,5 a 2,5",IF(AND(BQ514&gt;=3,BQ514&lt;=8),"3 a 8",IF(AND(BQ514&gt;=8.5,BQ514&lt;=13.5),"8,5 a 13,5",IF(AND(BQ514&gt;=14,BQ514&lt;=17.5),"14 a 17,5",IF(BQ514=18,"18",IF(AND(BQ514&gt;=18.5,BQ514&lt;=23.5),"18,5 a 23,5",IF(AND(BQ514&gt;=24,BQ514&lt;=29),"24 a 29",IF(AND(BQ514&gt;=29.5,BQ514&lt;=34.5),"29,5 a 34,5",IF(AND(BQ514&gt;=35,BQ514&lt;=40),"35 a 40","Fuera de rango")))))))))))))</f>
        <v>3 a 8</v>
      </c>
      <c r="BS514" s="11" t="n">
        <f aca="false">IF(BR514="","",IF(BR514="-20 a -15",1,IF(BR514="-14,5 a -9,5",2,IF(BR514="-9 a -4",3,IF(BR514="-3,5 a 2,5",4,IF(BR514="3 a 8",5,IF(BR514="8,5 a 13,5",6,IF(BR514="14 a 17,5",7,IF(BR514="18","NORMA",IF(BR514="18,5 a 23,5",8,IF(BR514="24 a 29",9,IF(BR514="29,5 a 34,5",10,IF(BR514="35 a 40",11,"")))))))))))))</f>
        <v>5</v>
      </c>
      <c r="BT514" s="9" t="n">
        <v>0</v>
      </c>
      <c r="BU514" s="10" t="str">
        <f aca="false">IF(BT514="","",IF(AND(BT514&gt;=-20,BT514&lt;=-18),"-20 a -18",IF(AND(BT514&gt;=-17.5,BT514&lt;=-15.5),"-17,5 a -15,5",IF(AND(BT514&gt;=-15,BT514&lt;=-13),"-15 a -13",IF(AND(BT514&gt;=-12.5,BT514&lt;=-10.5),"-12,5 a -10,5",IF(AND(BT514&gt;=-10,BT514&lt;=-8),"-10 a -8",IF(AND(BT514&gt;=-7.5,BT514&lt;=-5.5),"-7,5 a -5,5",IF(AND(BT514&gt;=-5,BT514&lt;=-3),"-5 a -3",IF(AND(BT514&gt;=-2.5,BT514&lt;=-0.5),"-2,5 a -0,5",IF(BT514=0,"0",IF(AND(BT514&gt;=0.5,BT514&lt;=2.5),"0,5 a 2,5",IF(AND(BT514&gt;=3,BT514&lt;=5),"3 a 5",IF(AND(BT514&gt;=5.5,BT514&lt;=7.5),"5,5 a 7,5",IF(AND(BT514&gt;=8,BT514&lt;=10),"8 a 10",IF(AND(BT514&gt;=10.5,BT514&lt;=12.5),"10,5 a 12,5",IF(AND(BT514&gt;=13,BT514&lt;=15),"13 a 15",IF(AND(BT514&gt;=15.5,BT514&lt;=17.5),"15,5 a 17,5",IF(AND(BT514&gt;=18,BT514&lt;=20),"18 a 20","Fuera de rango"))))))))))))))))))</f>
        <v>0</v>
      </c>
      <c r="BV514" s="11" t="str">
        <f aca="false">IF(BT514="","",IF(BT514=0,"NORMA",IF(AND(BT514&gt;=-20,BT514&lt;=-18),2,IF(AND(BT514&gt;=-17.5,BT514&lt;=-15.5),2,IF(AND(BT514&gt;=-15,BT514&lt;=-13),3,IF(AND(BT514&gt;=-12.5,BT514&lt;=-10.5),4,IF(AND(BT514&gt;=-10,BT514&lt;=-8),5,IF(AND(BT514&gt;=-7.5,BT514&lt;=-5.5),6,IF(AND(BT514&gt;=-5,BT514&lt;=-3),7,IF(AND(BT514&gt;=-2.5,BT514&lt;=-0.5),8,IF(AND(BT514&gt;=0.5,BT514&lt;=2.5),9,IF(AND(BT514&gt;=3,BT514&lt;=5),10,IF(AND(BT514&gt;=5.5,BT514&lt;=7.5),11,IF(AND(BT514&gt;=8,BT514&lt;=10),12,IF(AND(BT514&gt;=10.5,BT514&lt;=12.5),13,IF(AND(BT514&gt;=13,BT514&lt;=15),14,IF(AND(BT514&gt;=15.5,BT514&lt;=17.5),15,IF(AND(BT514&gt;=18,BT514&lt;=20),16,"Fuera de rango"))))))))))))))))))</f>
        <v>NORMA</v>
      </c>
      <c r="BW514" s="9" t="n">
        <v>-2.75</v>
      </c>
      <c r="BX514" s="10" t="n">
        <f aca="false">18.5- (0.3*H514)</f>
        <v>-0.699999999999999</v>
      </c>
      <c r="BY514" s="10" t="n">
        <f aca="false">(BW514)-(BX514)</f>
        <v>-2.05</v>
      </c>
      <c r="BZ514" s="10" t="str">
        <f aca="false">IF(BY514="","",IF(BY514&lt;-27.5,"De -30 a -28",IF(BY514&lt;-25,"De -27,5 a -25,5",IF(BY514&lt;-22.5,"De -25 a -23",IF(BY514&lt;-20,"De -22,5 a -20,5",IF(BY514&lt;-17.5,"De -20 a -18",IF(BY514&lt;-15,"De -17,5 a -15,5",IF(BY514&lt;-12.5,"De -15 a -13",IF(BY514&lt;-10,"De -12,5 a -10,5",IF(BY514&lt;-7.5,"De -10 a -8",IF(BY514&lt;-5,"De -7,5 a -5,5",IF(BY514&lt;-2.5,"De -5 a -3",IF(BY514&lt;0,"De -2,5 a -0,5",IF(BY514&lt;2.5,"De 0 a 2",IF(BY514&lt;5,"De 2,5 a 4,5",IF(BY514&lt;7.5,"De 5 a 7",IF(BY514&lt;10,"De 7,5 a 9,5",IF(BY514&lt;12.5,"De 10 a 12",IF(BY514&lt;15,"De 12,5 a 14,5",IF(BY514&lt;17.5,"De 15 a 17",IF(BY514&lt;20,"De 17,5 a 19,5",IF(BY514&lt;22.5,"De 20 a 22",IF(BY514&lt;25,"De 22,5 a 24,5",IF(BY514&lt;27.5,"De 25 a 27","De 27,5 a 30"))))))))))))))))))))))))</f>
        <v>De -2,5 a -0,5</v>
      </c>
      <c r="CA514" s="12" t="n">
        <f aca="false">IF(BY514="","",IF(BY514&lt;=-28,1,IF(BY514&lt;=-25.5,2,IF(BY514&lt;=-23,3,IF(BY514&lt;=-20.5,4,IF(BY514&lt;=-18,5,IF(BY514&lt;=-15.5,6,IF(BY514&lt;=-13,7,IF(BY514&lt;=-10.5,8,IF(BY514&lt;=-8,9,IF(BY514&lt;=-5.5,10,IF(BY514&lt;=-3,11,IF(BY514&lt;=-0.5,12,IF(BY514&lt;=2,13,IF(BY514&lt;=4.5,14,IF(BY514&lt;=7,15,IF(BY514&lt;=9.5,16,IF(BY514&lt;=12,17,IF(BY514&lt;=14.5,18,IF(BY514&lt;=17,19,IF(BY514&lt;=19.5,20,IF(BY514&lt;=22,21,IF(BY514&lt;=24.5,22,IF(BY514&lt;=27,23,IF(BY514&lt;=30,24,"Fuera de rango")))))))))))))))))))))))))</f>
        <v>12</v>
      </c>
      <c r="CB514" s="9" t="n">
        <v>-2.75</v>
      </c>
      <c r="CC514" s="10" t="n">
        <f aca="false">18.5- (0.3*H514)</f>
        <v>-0.699999999999999</v>
      </c>
      <c r="CD514" s="10" t="n">
        <f aca="false">(CB514)-(CC514)</f>
        <v>-2.05</v>
      </c>
      <c r="CE514" s="10" t="str">
        <f aca="false">IF(CD514="","",IF(CD514&lt;-27.5,"De -30 a -28",IF(CD514&lt;-25,"De -27,5 a -25,5",IF(CD514&lt;-22.5,"De -25 a -23",IF(CD514&lt;-20,"De -22,5 a -20,5",IF(CD514&lt;-17.5,"De -20 a -18",IF(CD514&lt;-15,"De -17,5 a -15,5",IF(CD514&lt;-12.5,"De -15 a -13",IF(CD514&lt;-10,"De -12,5 a -10,5",IF(CD514&lt;-7.5,"De -10 a -8",IF(CD514&lt;-5,"De -7,5 a -5,5",IF(CD514&lt;-2.5,"De -5 a -3",IF(CD514&lt;0,"De -2,5 a -0,5",IF(CD514&lt;=2,"De 0 a 2",IF(CD514&lt;=4.5,"De 2,5 a 4,5",IF(CD514&lt;=7,"De 5 a 7",IF(CD514&lt;=9.5,"De 7,5 a 9,5",IF(CD514&lt;=12,"De 10 a 12",IF(CD514&lt;=14.5,"De 12,5 a 14,5",IF(CD514&lt;=17,"De 15 a 17",IF(CD514&lt;=19.5,"De 17,5 a 19,5",IF(CD514&lt;=22,"De 20 a 22",IF(CD514&lt;=24.5,"De 22,5 a 24,5",IF(CD514&lt;=27,"De 25 a 27","De 27,5 a 30"))))))))))))))))))))))))</f>
        <v>De -2,5 a -0,5</v>
      </c>
      <c r="CF514" s="12" t="n">
        <f aca="false">IF(CD514="","",IF(CD514&lt;-27.5,1,IF(CD514&lt;-25,2,IF(CD514&lt;-22.5,3,IF(CD514&lt;-20,4,IF(CD514&lt;-17.5,5,IF(CD514&lt;-15,6,IF(CD514&lt;-12.5,7,IF(CD514&lt;-10,8,IF(CD514&lt;-7.5,9,IF(CD514&lt;-5,10,IF(CD514&lt;-2.5,11,IF(CD514&lt;0,12,IF(CD514&lt;2.5,13,IF(CD514&lt;5,14,IF(CD514&lt;7.5,15,IF(CD514&lt;10,16,IF(CD514&lt;12.5,17,IF(CD514&lt;15,18,IF(CD514&lt;17.5,19,IF(CD514&lt;20,20,IF(CD514&lt;22.5,21,IF(CD514&lt;25,22,IF(CD514&lt;27.5,23,24))))))))))))))))))))))))</f>
        <v>12</v>
      </c>
      <c r="CG514" s="9" t="n">
        <v>-1</v>
      </c>
      <c r="CH514" s="10" t="str">
        <f aca="false">IF(CG514="","",IF(AND(CG514&gt;=-10,CG514&lt;=-9.5),"-10 a -9,5",IF(AND(CG514&gt;-9.5,CG514&lt;=-8.5),"-9 a -8,5",IF(AND(CG514&gt;-8.5,CG514&lt;=-7.5),"-8 a -7,5",IF(AND(CG514&gt;-7.5,CG514&lt;=-6.5),"-7 a -6,5",IF(AND(CG514&gt;-6.5,CG514&lt;=-5.5),"-6 a -5,5",IF(AND(CG514&gt;-5.5,CG514&lt;=-4.5),"-5 a -4,5",IF(AND(CG514&gt;-4.5,CG514&lt;=-3.5),"-4 a -3,5",IF(AND(CG514&gt;-3.5,CG514&lt;=-2.5),"-3 a -2,5",IF(CG514=-2.25,"-2,25",IF(AND(CG514&gt;-2.5,CG514&lt;=-1.5),"-2 a -1,5",IF(AND(CG514&gt;-1.5,CG514&lt;=-0.5),"-1 a -0,5",IF(AND(CG514&gt;-0.5,CG514&lt;=0.5),"0 a 0,5",IF(AND(CG514&gt;0.5,CG514&lt;=1.5),"1 a 1,5",IF(AND(CG514&gt;1.5,CG514&lt;=2.5),"2 a 2,5",IF(AND(CG514&gt;2.5,CG514&lt;=3.5),"3 a 3,5",IF(AND(CG514&gt;3.5,CG514&lt;=4.5),"4 a 4,5",IF(AND(CG514&gt;4.5,CG514&lt;=5.5),"5 a 5,5",IF(AND(CG514&gt;5.5,CG514&lt;=6.5),"6 a 6,5",IF(AND(CG514&gt;6.5,CG514&lt;=7.5),"7 a 7,5",IF(AND(CG514&gt;7.5,CG514&lt;=8.5),"8 a 8,5",IF(AND(CG514&gt;8.5,CG514&lt;=9.5),"9 a 9,5",IF(CG514&gt;=10,"10","Fuera de rango")))))))))))))))))))))))</f>
        <v>-1 a -0,5</v>
      </c>
      <c r="CI514" s="11" t="n">
        <f aca="false">IF(CG514="","",IF(CG514=-2.25,"NORMA",IF(CG514&lt;=-9.5,1,IF(CG514&lt;=-8.5,2,IF(CG514&lt;=-7.5,3,IF(CG514&lt;=-6.5,4,IF(CG514&lt;=-5.5,5,IF(CG514&lt;=-4.5,6,IF(CG514&lt;=-3.5,7,IF(CG514&lt;=-2.5,8,IF(CG514&lt;=-1.5,9,IF(CG514&lt;=-0.5,10,IF(CG514&lt;=0.5,11,IF(CG514&lt;=1.5,12,IF(CG514&lt;=2.5,13,IF(CG514&lt;=3.5,14,IF(CG514&lt;=4.5,15,IF(CG514&lt;=5.5,16,IF(CG514&lt;=6.5,17,IF(CG514&lt;=7.5,18,IF(CG514&lt;=8.5,19,IF(CG514&lt;=9.5,20,IF(CG514=10,21,"Fuera de rango")))))))))))))))))))))))</f>
        <v>10</v>
      </c>
      <c r="CJ514" s="9" t="n">
        <v>0.75</v>
      </c>
      <c r="CK514" s="10" t="str">
        <f aca="false">IF(CJ514="","",IF(AND(CJ514&gt;=-6,CJ514&lt;=-5.5),"-6 a -5,5",IF(AND(CJ514&gt;-5.5,CJ514&lt;=-4.5),"-5 a -4,5",IF(AND(CJ514&gt;-4.5,CJ514&lt;=-3.5),"-4 a -3,5",IF(AND(CJ514&gt;-3.5,CJ514&lt;=-2.5),"-3 a -2,5",IF(AND(CJ514&gt;-2.5,CJ514&lt;=-1.5),"-2 a -1,5",IF(AND(CJ514&gt;-1.5,CJ514&lt;=-0.5),"-1 a -0,5",IF(AND(CJ514&gt;-0.5,CJ514&lt;=0.5),"0 a 0,5",IF(AND(CJ514&gt;0.5,CJ514&lt;=1.5),"1 a 1,5",IF(AND(CJ514&gt;1.5,CJ514&lt;2.5),"2",IF(AND(CJ514&gt;=2.5,CJ514&lt;=3),"2,5 a 3",IF(AND(CJ514&gt;3,CJ514&lt;=4),"3,5 a 4",IF(AND(CJ514&gt;4,CJ514&lt;=5),"4,5 a 5",IF(AND(CJ514&gt;5,CJ514&lt;=6),"5,5 a 6",IF(AND(CJ514&gt;6,CJ514&lt;=7),"6,5 a 7",IF(AND(CJ514&gt;7,CJ514&lt;=8),"7,5 a 8",IF(AND(CJ514&gt;8,CJ514&lt;=9.5),"8,5 a 9,5",IF(CJ514=10,"10","Fuera de rango"))))))))))))))))))</f>
        <v>1 a 1,5</v>
      </c>
      <c r="CL514" s="11" t="n">
        <f aca="false">IF(CK514="","",IF(OR(CK514="-6 a -5,5",CK514="-6 - -5,5"),1,IF(OR(CK514="-5 a -4,5",CK514="-5 - -4,5"),2,IF(OR(CK514="-4 a -3,5",CK514="-4 - -3,5"),3,IF(OR(CK514="-3 a -2,5",CK514="-3 - -2,5"),4,IF(OR(CK514="-2 a -1,5",CK514="-2 - -1,5"),5,IF(OR(CK514="-1 a -0,5",CK514="-1 - -0,5"),6,IF(OR(CK514="0 a 0,5",CK514="0 - 0,5"),7,IF(OR(CK514="1 a 1,5",CK514="1 - 1,5"),8,IF(CK514="2","NORMA",IF(OR(CK514="2,5 a 3",CK514="2,5 - 3"),9,IF(OR(CK514="3,5 a 4",CK514="3,5 - 4"),10,IF(OR(CK514="4,5 a 5",CK514="4,5 - 5"),11,IF(OR(CK514="5,5 a 6",CK514="5,5 - 6"),12,IF(OR(CK514="6,5 a 7",CK514="6,5 - 7"),13,IF(OR(CK514="7,5 a 8",CK514="7,5 - 8"),14,IF(OR(CK514="8,5 a 9",CK514="8,5 - 9,5",CK514="9 a 9,5"),15,IF(CK514="10",15,IF(OR(CK514="0,5 a 1",CK514="0,5 - 1"),7,"Fuera de rango")))))))))))))))))))</f>
        <v>8</v>
      </c>
      <c r="CN514" s="10" t="str">
        <f aca="false">IF(CM514=0,"0", " ")</f>
        <v>0</v>
      </c>
      <c r="CO514" s="10" t="str">
        <f aca="false">IF(CM514&gt;0,"EME"," ")</f>
        <v> </v>
      </c>
      <c r="CQ514" s="10" t="str">
        <f aca="false">IF(CP514&gt;0,"0", " ")</f>
        <v> </v>
      </c>
      <c r="CR514" s="10" t="str">
        <f aca="false">IF(CP514&gt;0,"EME"," ")</f>
        <v> </v>
      </c>
      <c r="CS514" s="9" t="n">
        <v>6.5</v>
      </c>
      <c r="CV514" s="9" t="n">
        <v>3.5</v>
      </c>
      <c r="CY514" s="9" t="n">
        <v>0</v>
      </c>
      <c r="DB514" s="9" t="n">
        <v>0</v>
      </c>
      <c r="DC514" s="11" t="str">
        <f aca="false">IF(DB514&lt;0,"2"," ")</f>
        <v> </v>
      </c>
      <c r="DD514" s="11" t="str">
        <f aca="false">IF(DB514&lt;0,"MIO"," ")</f>
        <v> </v>
      </c>
      <c r="DE514" s="9" t="n">
        <v>-2.5</v>
      </c>
      <c r="DF514" s="10" t="str">
        <f aca="false">IF(DE514&lt;0,"3"," ")</f>
        <v>3</v>
      </c>
      <c r="DG514" s="10" t="str">
        <f aca="false">IF(DE514&lt;0,"AST"," ")</f>
        <v>AST</v>
      </c>
      <c r="DH514" s="9" t="n">
        <v>-1.25</v>
      </c>
      <c r="DI514" s="10" t="str">
        <f aca="false">IF(DH514&lt;0,"3"," ")</f>
        <v>3</v>
      </c>
      <c r="DJ514" s="10" t="str">
        <f aca="false">IF(DH514&lt;0,"AST"," ")</f>
        <v>AST</v>
      </c>
      <c r="DK514" s="9" t="n">
        <v>2.5</v>
      </c>
      <c r="DL514" s="10" t="str">
        <f aca="false">IF(DK514&gt;0,"4"," ")</f>
        <v>4</v>
      </c>
      <c r="DM514" s="10" t="str">
        <f aca="false">IF(DK514&gt;0,"PRE"," ")</f>
        <v>PRE</v>
      </c>
      <c r="DN514" s="9" t="n">
        <v>2.5</v>
      </c>
      <c r="DO514" s="10" t="str">
        <f aca="false">IF(DN514&gt;0,"4"," ")</f>
        <v>4</v>
      </c>
      <c r="DP514" s="10" t="str">
        <f aca="false">IF(DN514&gt;0,"PRE"," ")</f>
        <v>PRE</v>
      </c>
      <c r="DS514" s="12" t="str">
        <f aca="false">CONCATENATE(CO514,CU514,DA514,DG514,DM514)</f>
        <v> ASTPRE</v>
      </c>
      <c r="DT514" s="10" t="e">
        <f aca="false" t="array" ref="DT514">_xlfn.IFS(DS514="EME    ","0", DS514=" HIP   ","1", DS514="  MIO  ","2", DS514="   AST ","3", DS514="    PRE","4", DS514="EME   PRE","5", DS514=" HIP  PRE","6", DS514=" HIP AST ","7", DS514="  MIO PRE","8", DS514="  MIOAST ","9", DS514="   ASTPRE","10",DS514=" HIP ASTPRE","11", DS514="  MIOASTPRE","12", DS514="     ","0")</f>
        <v>#N/A</v>
      </c>
      <c r="DV514" s="1" t="e">
        <f aca="false" t="array" ref="DV514">_xlfn.IFS(DU514="SI","2", DU514="NO","1")</f>
        <v>#N/A</v>
      </c>
      <c r="DX514" s="11" t="str">
        <f aca="false">IF(DW514=0,"1","2")</f>
        <v>1</v>
      </c>
      <c r="DY514" s="11" t="str">
        <f aca="false" t="array" ref="DY514">_xlfn.IFS(DW514=0,"0", DW514=0.25, "1", DW514=0.5,"2", DW514=0.75,"3", DW514=1,"4",DW514=1.25,"5", DW514=1.5,"6", DW514=1.75,"7", DW514=2,"8")</f>
        <v>0</v>
      </c>
      <c r="EA514" s="11" t="str">
        <f aca="false">IF(DZ514=0,"1","2")</f>
        <v>1</v>
      </c>
      <c r="EB514" s="11" t="str">
        <f aca="false" t="array" ref="EB514">_xlfn.IFS(DZ514=0,"0", DZ514=0.25, "1", DZ514=0.5,"2", DZ514=0.75,"3", DZ514=1,"4",DZ514=1.25,"5", DZ514=1.5,"6", DZ514=1.75,"7", DZ514=2,"8")</f>
        <v>0</v>
      </c>
      <c r="ED514" s="10" t="str">
        <f aca="false">IF(EC514=0,"1","2")</f>
        <v>1</v>
      </c>
      <c r="EE514" s="11" t="str">
        <f aca="false" t="array" ref="EE514">_xlfn.IFS(EC514=0,"0", EC514=-0.25, "1", EC514=-0.5,"2", EC514=-0.75,"3", EC514=-1,"4",EC514=-1.25,"5", EC514=-1.5,"6", EC514=-1.75,"7", EC514=-2,"8", EC514=-2.25,"9",EC514=-2.5,"10", EC514=-2.75,"11", EC514=-3,"12", EC514=-3.25,"13", EC514=-3.5,"14", EC514=-3.75,"15",EC514=-4,"16")</f>
        <v>0</v>
      </c>
      <c r="EG514" s="10" t="str">
        <f aca="false">IF(EF514=0,"1","2")</f>
        <v>1</v>
      </c>
      <c r="EH514" s="11" t="str">
        <f aca="false" t="array" ref="EH514">_xlfn.IFS(EF514=0,"0", EF514=-0.25, "1", EF514=-0.5,"2", EF514=-0.75,"3", EF514=-1,"4",EF514=-1.25,"5", EF514=-1.5,"6", EF514=-1.75,"7", EF514=-2,"8", EF514=-2.25,"9",EF514=-2.5,"10", EF514=-2.75,"11", EF514=-3,"12", EF514=-3.25,"13", EF514=-3.5,"14", EF514=-3.75,"15",EF514=-4,"16")</f>
        <v>0</v>
      </c>
      <c r="EJ514" s="11" t="str">
        <f aca="false">IF(EI514=0,"1","2")</f>
        <v>1</v>
      </c>
      <c r="EK514" s="11" t="str">
        <f aca="false" t="array" ref="EK514">_xlfn.IFS(EI514=0,"0", EI514=-0.25, "1", EI514=-0.5,"2", EI514=-0.75,"3", EI514=-1,"4",EI514=-1.25,"5", EI514=-1.5,"6", EI514=-1.75,"7", EI514=-2,"8", EI514=-2.25,"9", EI514=-2.25,"9",EI514=-2.5,"10", EI514=-2.75,"11", EI514=-3,"12", EI514=-3.25,"13", EI514=-3.5,"14", EI514=-3.75,"15",EI514=-4,"16", EI514=0.25, "17", EI514=0.5, "18")</f>
        <v>0</v>
      </c>
      <c r="EM514" s="11" t="str">
        <f aca="false">IF(EL514=0,"1","2")</f>
        <v>1</v>
      </c>
      <c r="EN514" s="11" t="str">
        <f aca="false" t="array" ref="EN514">_xlfn.IFS(EL514=0.25,"17",EL514=0.5,"18", EL514=0,"0", EL514=-0.25, "1", EL514=-0.5,"2", EL514=-0.75,"3", EL514=-1,"4",EL514=-1.25,"5", EL514=-1.5,"6", EL514=-1.75,"7", EL514=-2,"8",EL514= -2.25,"9",EL514=-2.5,"10",EL514= -2.75,"11",EL514= -3,"12",EL514= -3.25,"13",EL514= -3.5,"14",EL514= -3.75,"15",EL514=-4,"16")</f>
        <v>0</v>
      </c>
      <c r="EP514" s="11" t="str">
        <f aca="false">IF(EO514=0,"1","2")</f>
        <v>1</v>
      </c>
      <c r="EQ514" s="11" t="str">
        <f aca="false" t="array" ref="EQ514">_xlfn.IFS(EO514=0,"0", EO514=0.25, "1", EO514=0.5,"2", EO514=0.75,"3", EO514=1,"4",EO514=1.25,"5", EO514=1.5,"6", EO514=1.75,"7", EO514=2,"8", EO514=2.25,"9", EO514=2.25,"9",EO514=2.5,"10", EO514=2.75,"11", EO514=3,"12", EO514=3.25,"13", EO514=3.5,"14", EO514=3.75,"15",EO514=4,"16", EO514=-0.25, "17", bq=-0.5, "18")</f>
        <v>0</v>
      </c>
      <c r="ES514" s="11" t="str">
        <f aca="false">IF(ER514=0,"1","2")</f>
        <v>1</v>
      </c>
      <c r="ET514" s="11" t="str">
        <f aca="false" t="array" ref="ET514">_xlfn.IFS(ER514=0,"0", ER514=0.25, "1", ER514=0.5,"2", ER514=0.75,"3", ER514=1,"4",ER514=1.25,"5", ER514=1.5,"6", ER514=1.75,"7", ER514=2,"8", ER514=2.25,"9", ER514=2.25,"9",ER514=2.5,"10", ER514=2.75,"11", ER514=3,"12", ER514=3.25,"13", ER514=3.5,"14", ER514=3.75,"15",ER514=4,"16", ER514=-0.25, "17", bq=-0.5, "18")</f>
        <v>0</v>
      </c>
      <c r="EV514" s="14" t="e">
        <f aca="false">VLOOKUP(EU514,LEYENDA!$G$2:$H$8,2,TRUE())</f>
        <v>#N/A</v>
      </c>
      <c r="EW514" s="14" t="e">
        <f aca="false" t="array" ref="EW514">_xlfn.IFS(EV514="0-5","1", EV514="6-12","2", EV514="13-18","3", EV514="19-24","4", EV514="25-36","5", EV514="37-48","6", EV514="49-60","7")</f>
        <v>#N/A</v>
      </c>
    </row>
    <row r="515" customFormat="false" ht="13.5" hidden="false" customHeight="false" outlineLevel="0" collapsed="false">
      <c r="A515" s="1" t="n">
        <v>190</v>
      </c>
      <c r="B515" s="2" t="n">
        <v>2</v>
      </c>
      <c r="C515" s="33" t="n">
        <v>43871</v>
      </c>
      <c r="E515" s="5" t="str">
        <f aca="false">VLOOKUP(A515,'286'!$A$3:$J$6279,10,FALSE())</f>
        <v>LEÓN BLAS, JOAQUÍN</v>
      </c>
      <c r="F515" s="4" t="str">
        <f aca="false">VLOOKUP(A515,'286'!$A$3:$I$1768,3,FALSE())</f>
        <v>LEBLASJO</v>
      </c>
      <c r="G515" s="6" t="n">
        <f aca="false">VLOOKUP(A515,'286'!$A$3:$I$1768,4,FALSE())</f>
        <v>19952</v>
      </c>
      <c r="H515" s="7" t="n">
        <f aca="false">YEAR(C515)-YEAR(G515)</f>
        <v>66</v>
      </c>
      <c r="I515" s="1" t="str">
        <f aca="false">VLOOKUP(H515,LEYENDA!$C$2:$D$6,2,TRUE())</f>
        <v>61-100</v>
      </c>
      <c r="J515" s="5" t="str">
        <f aca="false">VLOOKUP(A515,'286'!$A$3:$I$1768,7,FALSE())</f>
        <v>H</v>
      </c>
      <c r="K515" s="8" t="n">
        <f aca="false">VLOOKUP(A515,'286'!$A$3:$I$1768,2,FALSE())</f>
        <v>0</v>
      </c>
      <c r="L515" s="4" t="str">
        <f aca="false">VLOOKUP(A515,'286'!$A$3:$I$1768,8,FALSE())</f>
        <v>D</v>
      </c>
      <c r="M515" s="4" t="str">
        <f aca="false">VLOOKUP(A515,'286'!$A$3:$I$1768,9,FALSE())</f>
        <v>I</v>
      </c>
      <c r="N515" s="8" t="str">
        <f aca="false">IF(R515=O515, "MISMA","CONTRARIA")</f>
        <v>CONTRARIA</v>
      </c>
      <c r="O515" s="8" t="str">
        <f aca="false" t="array" ref="O515">_xlfn.IFS(L515="D","1", L515="I","2")</f>
        <v>1</v>
      </c>
      <c r="P515" s="8" t="e">
        <f aca="false" t="array" ref="P515">_xlfn.IFS(K515="OD","1", K515="OI","2")</f>
        <v>#N/A</v>
      </c>
      <c r="Q515" s="1" t="str">
        <f aca="false" t="array" ref="Q515">_xlfn.IFS(J515="M","1", J515="H","2")</f>
        <v>2</v>
      </c>
      <c r="R515" s="8" t="str">
        <f aca="false" t="array" ref="R515">_xlfn.IFS(M515="D","1", M515="I","2")</f>
        <v>2</v>
      </c>
      <c r="S515" s="1" t="str">
        <f aca="false" t="array" ref="S515">_xlfn.IFS(N515="CONTRARIA", "1",N515= "MISMA","2")</f>
        <v>1</v>
      </c>
      <c r="T515" s="1" t="str">
        <f aca="false" t="array" ref="T515">_xlfn.IFS(I515="0-12","1", I515="13-24","2", I515="25-40","3", I515="41-60","4", I515="61-100","5")</f>
        <v>5</v>
      </c>
      <c r="U515" s="9" t="n">
        <v>3</v>
      </c>
      <c r="V515" s="10" t="str">
        <f aca="false">IF(U515="","",IF(AND(U515&gt;=-9,U515&lt;=-6.5),"-9 a -6,5",IF(AND(U515&gt;=-6,U515&lt;=-3.5),"-6 a -3,5",IF(AND(U515&gt;=-3,U515&lt;=-1),"-3 a -1",IF(U515=-0.5,"-0,5",IF(AND(U515&gt;=0,U515&lt;=2.5),"0 a 2,5",IF(AND(U515&gt;=3,U515&lt;=5.5),"3 a 5,5",IF(AND(U515&gt;=6,U515&lt;=8.5),"6 a 8,5",IF(AND(U515&gt;=9,U515&lt;=20),"9 a 20","Fuera de rango")))))))))</f>
        <v>3 a 5,5</v>
      </c>
      <c r="W515" s="11" t="n">
        <f aca="false">IF(V515="","",IF(V515="-9 a -6,5",2,IF(V515="-6 a -3,5",3,IF(V515="-3 a -1",4,IF(V515="-0,5","NORMA",IF(V515="0 a 2,5",5,IF(V515="3 a 5,5",6,IF(V515="6 a 8,5",7,IF(V515="9 a 20",8,"Fuera de rango")))))))))</f>
        <v>6</v>
      </c>
      <c r="X515" s="9" t="n">
        <v>12</v>
      </c>
      <c r="Y515" s="11" t="str">
        <f aca="false">IF(X515="","",IF(AND(X515&gt;=0,X515&lt;=4),"0 a 4",IF(AND(X515&gt;=4.5,X515&lt;=8.5),"4,5 a 8,5",IF(X515=9,"9",IF(AND(X515&gt;=9.5,X515&lt;=13),"9,5 a 13",IF(AND(X515&gt;=13.5,X515&lt;=20),"13,5 a 20",IF(AND(X515&gt;=20.5,X515&lt;=35),"20,5 a 35","Fuera de rango")))))))</f>
        <v>9,5 a 13</v>
      </c>
      <c r="Z515" s="11" t="n">
        <f aca="false">IF(Y515="","",IF(Y515="0 a 4",1,IF(Y515="4,5 a 8,5",2,IF(Y515="9","NORMA",IF(Y515="9,5 a 13",3,IF(Y515="13,5 a 20",4,IF(Y515="20,5 a 35",5,"Fuera de rango")))))))</f>
        <v>3</v>
      </c>
      <c r="AA515" s="9" t="n">
        <v>13</v>
      </c>
      <c r="AB515" s="10" t="str">
        <f aca="false">IF(AA515="","",IF(AND(AA515&gt;=0,AA515&lt;=9),"0 a 9",IF(AND(AA515&gt;=9.5,AA515&lt;=18.5),"9,5 a 18,5",IF(AA515=19,"19",IF(AND(AA515&gt;=19.5,AA515&lt;=28),"19,5 a 28",IF(AND(AA515&gt;=28.5,AA515&lt;=40),"28,5 a 40","Fuera de rango"))))))</f>
        <v>9,5 a 18,5</v>
      </c>
      <c r="AC515" s="11" t="n">
        <f aca="false" t="array" ref="AC515">_xlfn.IFS(AB515="","",AB515="0 a 9",1,AB515="9,5 a 18,5",2,AB515="19","NORMA",AB515="19,5 a 28",3,AB515="28,5 a 40",4,TRUE(),"Fuera de rango")</f>
        <v>2</v>
      </c>
      <c r="AD515" s="9" t="n">
        <v>11</v>
      </c>
      <c r="AE515" s="10" t="str">
        <f aca="false">IF(AD515="","",IF(AND(AD515&gt;=-10,AD515&lt;=0),"De -10 a 0",IF(AND(AD515&gt;=0.5,AD515&lt;=9.5),"0,5 a 9,5",IF(AD515=10,"10",IF(AND(AD515&gt;=10.5,AD515&lt;=20),"10,5 a 20",IF(AND(AD515&gt;=20.5,AD515&lt;=40),"20,5 a 40","Fuera de rango"))))))</f>
        <v>10,5 a 20</v>
      </c>
      <c r="AF515" s="12" t="n">
        <f aca="false">IF(AD515="","",IF(AND(AD515&gt;=-10,AD515&lt;=0),1,IF(AND(AD515&gt;=0.5,AD515&lt;=9.5),2,IF(AD515=10,"NORMA",IF(AND(AD515&gt;=10.5,AD515&lt;=20),3,IF(AND(AD515&gt;=20.5,AD515&lt;=40),4,""))))))</f>
        <v>3</v>
      </c>
      <c r="AG515" s="9" t="n">
        <v>9</v>
      </c>
      <c r="AH515" s="10" t="str">
        <f aca="false">IF(AG515="","",IF(AND(AG515&gt;=0,AG515&lt;=4),"0 a 4",IF(AND(AG515&gt;=4.5,AG515&lt;=8.5),"4,5 a 8,5",IF(AG515=9,"9",IF(AND(AG515&gt;=9.5,AG515&lt;=13),"9,5 a 13",IF(AND(AG515&gt;=13.5,AG515&lt;=25),"13,5 a 25","Fuera de rango"))))))</f>
        <v>9</v>
      </c>
      <c r="AI515" s="10" t="str">
        <f aca="false">IF(AH515="","",IF(AH515="0 a 4",1,IF(AH515="4,5 a 8,5",2,IF(AH515="9","NORMA",IF(AH515="9,5 a 13",3,IF(AH515="13,5 a 25",4,""))))))</f>
        <v>NORMA</v>
      </c>
      <c r="AJ515" s="9" t="n">
        <v>5</v>
      </c>
      <c r="AK515" s="10" t="str">
        <f aca="false">IF(AJ515="","",IF(AND(AJ515&gt;=-15,AJ515&lt;=-10.5),"-15 a -10,5",IF(AND(AJ515&gt;=-10,AJ515&lt;=-4),"-10 a -4",IF(AND(AJ515&gt;=-4.5,AJ515&lt;=0),"-4,5 a 0",IF(AND(AJ515&gt;=0.5,AJ515&lt;=4.5),"0,5 a 4,5",IF(AJ515=5,"5",IF(AND(AJ515&gt;=5.5,AJ515&lt;=10),"5,5 a 10",IF(AND(AJ515&gt;=10.5,AJ515&lt;=20),"10,5 a 20","Fuera de rango"))))))))</f>
        <v>5</v>
      </c>
      <c r="AL515" s="11" t="str">
        <f aca="false">IF(AK515="","",IF(AK515="-15 a -10,5",1,IF(AK515="-10 a -4",2,IF(AK515="-4,5 a 0",3,IF(AK515="0,5 a 4,5",4,IF(AK515="5","NORMA",IF(AK515="5,5 a 10",5,IF(AK515="10,5 a 20",6,"Error"))))))))</f>
        <v>NORMA</v>
      </c>
      <c r="AM515" s="9" t="n">
        <v>0</v>
      </c>
      <c r="AN515" s="10" t="str">
        <f aca="false">IF(AM515="","",IF(AND(AM515&gt;=-7.5,AM515&lt;=-5.5),"-7,5 a -5,5",IF(AND(AM515&gt;=-5,AM515&lt;=-3),"-5 a -3",IF(AND(AM515&gt;=-2.5,AM515&lt;=-0.5),"-2,5 a -0,5",IF(AM515=0,"0,00",IF(AND(AM515&gt;=0.5,AM515&lt;=2.5),"0,5 a 2,5",IF(AND(AM515&gt;=3,AM515&lt;=5),"3 a 5",IF(AND(AM515&gt;=5.5,AM515&lt;=7.5),"5,5 a 7,5",IF(AND(AM515&gt;=8,AM515&lt;=10),"8 a 10","Fuera de rango")))))))))</f>
        <v>0,00</v>
      </c>
      <c r="AO515" s="11" t="str">
        <f aca="false">IF(AN515="","",IF(AN515="-7,5 a -5,5",1,IF(AN515="-5 a -3",2,IF(AN515="-2,5 a -0,5",3,IF(AN515="0,00","NORMA",IF(AN515="0,5 a 2,5",4,IF(AN515="3 a 5",5,IF(AN515="5,5 a 7,5",6,IF(AN515="8 a 10",7,"Error")))))))))</f>
        <v>NORMA</v>
      </c>
      <c r="AP515" s="9" t="n">
        <v>15</v>
      </c>
      <c r="AQ515" s="10" t="str">
        <f aca="false">IF(AP515="","",IF(AND(AP515&gt;=-20,AP515&lt;=-9.5),"-20 a -9,5",IF(AND(AP515&gt;=-9,AP515&lt;=-6.5),"-9 a -6,5",IF(AP515=-6,"-6",IF(AND(AP515&gt;=-5.5,AP515&lt;=-3),"-5,5 a -3",IF(AND(AP515&gt;=-2.5,AP515&lt;=0),"-2,5 a 0",IF(AND(AP515&gt;=0.5,AP515&lt;=3),"0,5 a 3",IF(AND(AP515&gt;=3.5,AP515&lt;=6),"3,5 a 6",IF(AND(AP515&gt;=6.5,AP515&lt;=9),"6,5 a 9",IF(AND(AP515&gt;=9.5,AP515&lt;=20),"9,5 a 20","Fuera de rango"))))))))))</f>
        <v>9,5 a 20</v>
      </c>
      <c r="AR515" s="11" t="n">
        <f aca="false">IF(AQ515="","",IF(AQ515="-20 a -9,5",1,IF(AQ515="-9 a -6,5",2,IF(AQ515="-6","NORMA",IF(AQ515="-5,5 a -3",3,IF(AQ515="-2,5 a 0",4,IF(AQ515="0,5 a 3",5,IF(AQ515="3,5 a 6",6,IF(AQ515="6,5 a 9",7,IF(AQ515="9,5 a 20",8,""))))))))))</f>
        <v>8</v>
      </c>
      <c r="AS515" s="9" t="n">
        <v>0</v>
      </c>
      <c r="AT515" s="10" t="str">
        <f aca="false">IF(AS515="","",IF(AND(AS515&gt;=-16,AS515&lt;=-14),"-16 a -14",IF(AND(AS515&gt;=-13.5,AS515&lt;=-11.5),"-13,5 a -11,5",IF(AND(AS515&gt;=-11,AS515&lt;=-9),"-11 a -9",IF(AND(AS515&gt;=-8.5,AS515&lt;=-6.5),"-8,5 a -6,5",IF(AND(AS515&gt;=-6,AS515&lt;=-4),"-6 a -4",IF(AND(AS515&gt;=-3.5,AS515&lt;=-1.5),"-3,5 a -1,5",IF(AND(AS515&gt;=-1,AS515&lt;=1),"-1 a 1",IF(AND(AS515&gt;=1.5,AS515&lt;=3.5),"1,5 a 3,5",IF(AND(AS515&gt;=4,AS515&lt;=6),"4 a 6",IF(AND(AS515&gt;=6.5,AS515&lt;=8.5),"6,5 a 8,5",IF(AND(AS515&gt;=9,AS515&lt;=11),"9 a 11",IF(AND(AS515&gt;=11.5,AS515&lt;=13.5),"11,5 a 13,5",IF(AND(AS515&gt;=14,AS515&lt;=16),"14 a 16",IF(AND(AS515&gt;=16.5,AS515&lt;=18.5),"16,5 a 18,5",IF(AND(AS515&gt;=19,AS515&lt;=21),"19 a 21","Fuera de rango"))))))))))))))))</f>
        <v>-1 a 1</v>
      </c>
      <c r="AU515" s="11" t="n">
        <f aca="false" t="array" ref="AU515">IF(AT515="","",_xlfn.IFS(AT515="-16 a -14",1,AT515="-13,5 a -11,5",2,AT515="-11 a -9",3,AT515="-8,5 a -6,5",4,AT515="-6 a -4",5,AT515="-3,5 a -1,5",6,AT515="-1 a 1",7,AT515="1,5 a 3,5",8,AT515="4 a 6","NORMA",AT515="6,5 a 8,5",9,AT515="9 a 11",10,AT515="11,5 a 13,5",11,AT515="14 a 16",12,AT515="16,5 a 18,5",13,AT515="19 a 21",14,TRUE(),""))</f>
        <v>7</v>
      </c>
      <c r="AV515" s="9" t="n">
        <v>2.5</v>
      </c>
      <c r="AW515" s="10" t="str">
        <f aca="false">IF(AV515="","",IF(AND(AV515&gt;=-1,AV515&lt;=-0.5),"-1 a -0,5",IF(AND(AV515&gt;-0.5,AV515&lt;=0),"De -0,5 a 0",IF(AND(AV515&gt;=0.25,AV515&lt;=0.75),"0,25 a 0,75",IF(AND(AV515&gt;=1,AV515&lt;=1.5),"1 a 1,5",IF(AND(AV515&gt;=1.75,AV515&lt;=2.25),"1,75 a 2,25",IF(AND(AV515&gt;=2.5,AV515&lt;=3),"2,5 a 3",IF(AND(AV515&gt;=3.25,AV515&lt;=3.75),"3,25 a 3,75","Fuera de rango"))))))))</f>
        <v>2,5 a 3</v>
      </c>
      <c r="AX515" s="10" t="n">
        <f aca="false">IF(AW515="","",IF(OR(AW515="-1 a -0,5",AW515="-1 a -0.5"),1,IF(OR(AW515="De -0,5 a 0",AW515="-0,5 a 0",AW515="De -0.5 a 0"),2,IF(OR(AW515="0,25 a 0,75",AW515="0.25 a 0.75"),"NORMA",IF(OR(AW515="1 a 1,5",AW515="1 a 1.5"),3,IF(OR(AW515="1,75 a 2,25",AW515="1.75 a 2.25"),4,IF(OR(AW515="2,5 a 3",AW515="2.5 a 3"),5,IF(OR(AW515="3,25 a 3,75",AW515="3.25 a 3.75"),6,""))))))))</f>
        <v>5</v>
      </c>
      <c r="AY515" s="9" t="n">
        <v>15</v>
      </c>
      <c r="AZ515" s="10" t="str">
        <f aca="false">IF(AY515="","",IF(AND(AY515&gt;=-20,AY515&lt;=-9.5),"-20 a -9,5",IF(AND(AY515&gt;=-9,AY515&lt;=-6.5),"-9 a -6,5",IF(AY515=-6,"-6",IF(AND(AY515&gt;=-5.5,AY515&lt;=-3),"-5,5 a -3",IF(AND(AY515&gt;=-2.5,AY515&lt;=0),"-2,5 a 0",IF(AND(AY515&gt;=0.5,AY515&lt;=3),"0,5 a 3",IF(AND(AY515&gt;=3.5,AY515&lt;=6),"3,5 a 6","Fuera de rango"))))))))</f>
        <v>Fuera de rango</v>
      </c>
      <c r="BA515" s="11" t="str">
        <f aca="false">IF(AZ515="","",IF(AZ515="-20 a -9,5",1,IF(AZ515="-9 a -6,5",2,IF(AZ515="-6","NORMA",IF(AZ515="-5,5 a -3",3,IF(AZ515="-2,5 a 0",4,IF(AZ515="0,5 a 3",5,IF(AZ515="3,5 a 6",6,""))))))))</f>
        <v/>
      </c>
      <c r="BB515" s="9" t="n">
        <v>0</v>
      </c>
      <c r="BC515" s="10" t="str">
        <f aca="false" t="array" ref="BC515">IF(BB515="","",_xlfn.IFS(AND(BB515&gt;=0,BB515&lt;=2),"0 a 2",AND(BB515&gt;=2.5,BB515&lt;=4.5),"2,5 a 4,5",AND(BB515&gt;=5,BB515&lt;=7),"5 a 7",AND(BB515&gt;=7.5,BB515&lt;=9.5),"7,5 a 9,5",AND(BB515&gt;=10,BB515&lt;=12),"10 a 12",AND(BB515&gt;=12.5,BB515&lt;=14.5),"12,5 a 14,5",BB515=15,"15",AND(BB515&gt;=15.5,BB515&lt;=17.5),"15,5 a 17,5",AND(BB515&gt;=18,BB515&lt;=20),"18 a 20",AND(BB515&gt;=20.5,BB515&lt;=22.5),"20,5 a 22,5",AND(BB515&gt;=23,BB515&lt;=25),"23 a 25",TRUE(),"Fuera de rango"))</f>
        <v>0 a 2</v>
      </c>
      <c r="BD515" s="11" t="n">
        <f aca="false" t="array" ref="BD515">IF(BC515="","",_xlfn.IFS(BC515="0 a 2",1,BC515="2,5 a 4,5",2,BC515="5 a 7",3,BC515="7,5 a 9,5",4,BC515="10 a 12",5,BC515="12,5 a 14,5",6,BC515="15","NORMA",BC515="15,5 a 17,5",7,BC515="18 a 20",8,BC515="20,5 a 22,5",9,BC515="23 a 25",10,TRUE(),"Fuera de rango"))</f>
        <v>1</v>
      </c>
      <c r="BE515" s="9" t="n">
        <v>-1</v>
      </c>
      <c r="BF515" s="10" t="str">
        <f aca="false">IF(BE515="","",IF(AND(BE515&gt;=-20,BE515&lt;=-10),"-20 a -10",IF(AND(BE515&gt;=-9.5,BE515&lt;=0.5),"-9,5 a 0,5",IF(AND(BE515&gt;=1,BE515&lt;=11),"1 a 11",IF(AND(BE515&gt;=11.5,BE515&lt;=20.5),"11,5 a 20,5",IF(BE515=21,"21",IF(AND(BE515&gt;=21.5,BE515&lt;=31.5),"21,5 a 31,5",IF(AND(BE515&gt;=32,BE515&lt;=42),"32 a 42","Fuera de rango"))))))))</f>
        <v>-9,5 a 0,5</v>
      </c>
      <c r="BG515" s="11" t="n">
        <f aca="false">IF(BF515="","",IF(BF515="-20 a -10",1,IF(BF515="-9,5 a 0,5",2,IF(BF515="1 a 11",3,IF(BF515="11,5 a 20,5",4,IF(BF515="21","NORMA",IF(BF515="21,5 a 31,5",5,IF(BF515="32 a 42",6,""))))))))</f>
        <v>2</v>
      </c>
      <c r="BH515" s="9" t="n">
        <v>-6</v>
      </c>
      <c r="BI515" s="10" t="str">
        <f aca="false">IF(BH515="","",IF(AND(BH515&gt;=-20,BH515&lt;=-15),"-20 a -15",IF(AND(BH515&gt;=-14.5,BH515&lt;=-9.5),"-14,5 a -9,5",IF(AND(BH515&gt;=-9,BH515&lt;=-4),"-9 a -4",IF(AND(BH515&gt;=-3.5,BH515&lt;=2.5),"-3,5 a 2,5",IF(AND(BH515&gt;=3,BH515&lt;=8),"3 a 8",IF(AND(BH515&gt;=8.5,BH515&lt;=14.5),"8,5 a 14,5",IF(BH515=15,"15",IF(AND(BH515&gt;=15.5,BH515&lt;=20.5),"15,5 a 20,5",IF(AND(BH515&gt;=21,BH515&lt;=26),"21 a 26","Fuera de rango"))))))))))</f>
        <v>-9 a -4</v>
      </c>
      <c r="BJ515" s="11" t="n">
        <f aca="false">IF(BI515="","",IF(BI515="-20 a -15",1,IF(BI515="-14,5 a -9,5",2,IF(BI515="-9 a -4",3,IF(BI515="-3,5 a 2,5",4,IF(BI515="3 a 8",5,IF(BI515="8,5 a 14,5",6,IF(BI515="15","NORMA",IF(BI515="15,5 a 20,5",7,IF(BI515="21 a 26",8,IF(BI515="26,5 a 31,5",9,"")))))))))))</f>
        <v>3</v>
      </c>
      <c r="BK515" s="9" t="n">
        <v>0</v>
      </c>
      <c r="BL515" s="10" t="str">
        <f aca="false">IF(BK515="","",IF(AND(BK515&gt;=0,BK515&lt;=2),"0 - 2",IF(AND(BK515&gt;=2.5,BK515&lt;=4.5),"2,5 - 4,5",IF(AND(BK515&gt;=5,BK515&lt;=7),"5 - 7",IF(AND(BK515&gt;=7.5,BK515&lt;=9.5),"7,5 - 9,5",IF(AND(BK515&gt;=10,BK515&lt;=12),"10 - 12",IF(AND(BK515&gt;=12.5,BK515&lt;=13.5),"12,5 - 13,5",IF(BK515=14,"14",IF(AND(BK515&gt;=14.5,BK515&lt;=16.5),"14,5 - 16,5",IF(AND(BK515&gt;=17,BK515&lt;=19),"17 - 19",IF(AND(BK515&gt;=19.5,BK515&lt;=21.5),"19,5 - 21,5",IF(AND(BK515&gt;=22,BK515&lt;=24),"22 - 24",IF(AND(BK515&gt;=24.5,BK515&lt;=26.5),"24,5 - 26,5",IF(AND(BK515&gt;=27,BK515&lt;=29),"27 - 29",IF(AND(BK515&gt;=29.5,BK515&lt;=30),"29,5 - 30","Fuera de rango")))))))))))))))</f>
        <v>0 - 2</v>
      </c>
      <c r="BM515" s="11" t="n">
        <f aca="false">IF(BL515="","",IF(BL515="0 - 2",1,IF(BL515="2,5 - 4,5",2,IF(BL515="5 - 7",3,IF(BL515="7,5 - 9,5",4,IF(BL515="10 - 12",5,IF(BL515="12,5 - 13,5",6,IF(BL515="14","NORMA",IF(BL515="14,5 - 16,5",7,IF(BL515="17 - 19",8,IF(BL515="19,5 - 21,5",9,IF(BL515="22 - 24",10,IF(BL515="24,5 - 26,5",11,IF(BL515="27 - 29",12,IF(BL515="29,5 - 30",13,"")))))))))))))))</f>
        <v>1</v>
      </c>
      <c r="BN515" s="9" t="n">
        <v>6</v>
      </c>
      <c r="BO515" s="11" t="str">
        <f aca="false">IF(BN515="","",IF(AND(BN515&gt;=-20,BN515&lt;=-10),"-20 a -10",IF(AND(BN515&gt;=-9.5,BN515&lt;=0.5),"-9,5 a 0,5",IF(AND(BN515&gt;=1,BN515&lt;=11),"1 a 11",IF(AND(BN515&gt;=11.5,BN515&lt;=21.5),"11,5 a 21,5",IF(BN515=22,"22",IF(AND(BN515&gt;=22.5,BN515&lt;=32.5),"22,5 a 32,5",IF(AND(BN515&gt;=33,BN515&lt;=43),"33 a 43","Fuera de rango"))))))))</f>
        <v>1 a 11</v>
      </c>
      <c r="BP515" s="11" t="n">
        <f aca="false">IF(BO515="","",IF(BO515="-20 a -10",1,IF(BO515="-9,5 a 0,5",2,IF(BO515="1 a 11",3,IF(BO515="11,5 a 21,5",4,IF(BO515="22","NORMA",IF(BO515="22,5 a 32,5",5,IF(BO515="33 a 43",6,""))))))))</f>
        <v>3</v>
      </c>
      <c r="BQ515" s="9" t="n">
        <v>4</v>
      </c>
      <c r="BR515" s="10" t="str">
        <f aca="false">IF(BQ515="","",IF(AND(BQ515&gt;=-20,BQ515&lt;=-15),"-20 a -15",IF(AND(BQ515&gt;=-14.5,BQ515&lt;=-9.5),"-14,5 a -9,5",IF(AND(BQ515&gt;=-9,BQ515&lt;=-4),"-9 a -4",IF(AND(BQ515&gt;=-3.5,BQ515&lt;=2.5),"-3,5 a 2,5",IF(AND(BQ515&gt;=3,BQ515&lt;=8),"3 a 8",IF(AND(BQ515&gt;=8.5,BQ515&lt;=13.5),"8,5 a 13,5",IF(AND(BQ515&gt;=14,BQ515&lt;=17.5),"14 a 17,5",IF(BQ515=18,"18",IF(AND(BQ515&gt;=18.5,BQ515&lt;=23.5),"18,5 a 23,5",IF(AND(BQ515&gt;=24,BQ515&lt;=29),"24 a 29",IF(AND(BQ515&gt;=29.5,BQ515&lt;=34.5),"29,5 a 34,5",IF(AND(BQ515&gt;=35,BQ515&lt;=40),"35 a 40","Fuera de rango")))))))))))))</f>
        <v>3 a 8</v>
      </c>
      <c r="BS515" s="11" t="n">
        <f aca="false">IF(BR515="","",IF(BR515="-20 a -15",1,IF(BR515="-14,5 a -9,5",2,IF(BR515="-9 a -4",3,IF(BR515="-3,5 a 2,5",4,IF(BR515="3 a 8",5,IF(BR515="8,5 a 13,5",6,IF(BR515="14 a 17,5",7,IF(BR515="18","NORMA",IF(BR515="18,5 a 23,5",8,IF(BR515="24 a 29",9,IF(BR515="29,5 a 34,5",10,IF(BR515="35 a 40",11,"")))))))))))))</f>
        <v>5</v>
      </c>
      <c r="BT515" s="9" t="n">
        <v>0</v>
      </c>
      <c r="BU515" s="10" t="str">
        <f aca="false">IF(BT515="","",IF(AND(BT515&gt;=-20,BT515&lt;=-18),"-20 a -18",IF(AND(BT515&gt;=-17.5,BT515&lt;=-15.5),"-17,5 a -15,5",IF(AND(BT515&gt;=-15,BT515&lt;=-13),"-15 a -13",IF(AND(BT515&gt;=-12.5,BT515&lt;=-10.5),"-12,5 a -10,5",IF(AND(BT515&gt;=-10,BT515&lt;=-8),"-10 a -8",IF(AND(BT515&gt;=-7.5,BT515&lt;=-5.5),"-7,5 a -5,5",IF(AND(BT515&gt;=-5,BT515&lt;=-3),"-5 a -3",IF(AND(BT515&gt;=-2.5,BT515&lt;=-0.5),"-2,5 a -0,5",IF(BT515=0,"0",IF(AND(BT515&gt;=0.5,BT515&lt;=2.5),"0,5 a 2,5",IF(AND(BT515&gt;=3,BT515&lt;=5),"3 a 5",IF(AND(BT515&gt;=5.5,BT515&lt;=7.5),"5,5 a 7,5",IF(AND(BT515&gt;=8,BT515&lt;=10),"8 a 10",IF(AND(BT515&gt;=10.5,BT515&lt;=12.5),"10,5 a 12,5",IF(AND(BT515&gt;=13,BT515&lt;=15),"13 a 15",IF(AND(BT515&gt;=15.5,BT515&lt;=17.5),"15,5 a 17,5",IF(AND(BT515&gt;=18,BT515&lt;=20),"18 a 20","Fuera de rango"))))))))))))))))))</f>
        <v>0</v>
      </c>
      <c r="BV515" s="11" t="str">
        <f aca="false">IF(BT515="","",IF(BT515=0,"NORMA",IF(AND(BT515&gt;=-20,BT515&lt;=-18),2,IF(AND(BT515&gt;=-17.5,BT515&lt;=-15.5),2,IF(AND(BT515&gt;=-15,BT515&lt;=-13),3,IF(AND(BT515&gt;=-12.5,BT515&lt;=-10.5),4,IF(AND(BT515&gt;=-10,BT515&lt;=-8),5,IF(AND(BT515&gt;=-7.5,BT515&lt;=-5.5),6,IF(AND(BT515&gt;=-5,BT515&lt;=-3),7,IF(AND(BT515&gt;=-2.5,BT515&lt;=-0.5),8,IF(AND(BT515&gt;=0.5,BT515&lt;=2.5),9,IF(AND(BT515&gt;=3,BT515&lt;=5),10,IF(AND(BT515&gt;=5.5,BT515&lt;=7.5),11,IF(AND(BT515&gt;=8,BT515&lt;=10),12,IF(AND(BT515&gt;=10.5,BT515&lt;=12.5),13,IF(AND(BT515&gt;=13,BT515&lt;=15),14,IF(AND(BT515&gt;=15.5,BT515&lt;=17.5),15,IF(AND(BT515&gt;=18,BT515&lt;=20),16,"Fuera de rango"))))))))))))))))))</f>
        <v>NORMA</v>
      </c>
      <c r="BW515" s="9" t="n">
        <v>-3.25</v>
      </c>
      <c r="BX515" s="10" t="n">
        <f aca="false">18.5- (0.3*H515)</f>
        <v>-1.3</v>
      </c>
      <c r="BY515" s="10" t="n">
        <f aca="false">(BW515)-(BX515)</f>
        <v>-1.95</v>
      </c>
      <c r="BZ515" s="10" t="str">
        <f aca="false">IF(BY515="","",IF(BY515&lt;-27.5,"De -30 a -28",IF(BY515&lt;-25,"De -27,5 a -25,5",IF(BY515&lt;-22.5,"De -25 a -23",IF(BY515&lt;-20,"De -22,5 a -20,5",IF(BY515&lt;-17.5,"De -20 a -18",IF(BY515&lt;-15,"De -17,5 a -15,5",IF(BY515&lt;-12.5,"De -15 a -13",IF(BY515&lt;-10,"De -12,5 a -10,5",IF(BY515&lt;-7.5,"De -10 a -8",IF(BY515&lt;-5,"De -7,5 a -5,5",IF(BY515&lt;-2.5,"De -5 a -3",IF(BY515&lt;0,"De -2,5 a -0,5",IF(BY515&lt;2.5,"De 0 a 2",IF(BY515&lt;5,"De 2,5 a 4,5",IF(BY515&lt;7.5,"De 5 a 7",IF(BY515&lt;10,"De 7,5 a 9,5",IF(BY515&lt;12.5,"De 10 a 12",IF(BY515&lt;15,"De 12,5 a 14,5",IF(BY515&lt;17.5,"De 15 a 17",IF(BY515&lt;20,"De 17,5 a 19,5",IF(BY515&lt;22.5,"De 20 a 22",IF(BY515&lt;25,"De 22,5 a 24,5",IF(BY515&lt;27.5,"De 25 a 27","De 27,5 a 30"))))))))))))))))))))))))</f>
        <v>De -2,5 a -0,5</v>
      </c>
      <c r="CA515" s="12" t="n">
        <f aca="false">IF(BY515="","",IF(BY515&lt;=-28,1,IF(BY515&lt;=-25.5,2,IF(BY515&lt;=-23,3,IF(BY515&lt;=-20.5,4,IF(BY515&lt;=-18,5,IF(BY515&lt;=-15.5,6,IF(BY515&lt;=-13,7,IF(BY515&lt;=-10.5,8,IF(BY515&lt;=-8,9,IF(BY515&lt;=-5.5,10,IF(BY515&lt;=-3,11,IF(BY515&lt;=-0.5,12,IF(BY515&lt;=2,13,IF(BY515&lt;=4.5,14,IF(BY515&lt;=7,15,IF(BY515&lt;=9.5,16,IF(BY515&lt;=12,17,IF(BY515&lt;=14.5,18,IF(BY515&lt;=17,19,IF(BY515&lt;=19.5,20,IF(BY515&lt;=22,21,IF(BY515&lt;=24.5,22,IF(BY515&lt;=27,23,IF(BY515&lt;=30,24,"Fuera de rango")))))))))))))))))))))))))</f>
        <v>12</v>
      </c>
      <c r="CB515" s="9" t="n">
        <v>-2.5</v>
      </c>
      <c r="CC515" s="10" t="n">
        <f aca="false">18.5- (0.3*H515)</f>
        <v>-1.3</v>
      </c>
      <c r="CD515" s="10" t="n">
        <f aca="false">(CB515)-(CC515)</f>
        <v>-1.2</v>
      </c>
      <c r="CE515" s="10" t="str">
        <f aca="false">IF(CD515="","",IF(CD515&lt;-27.5,"De -30 a -28",IF(CD515&lt;-25,"De -27,5 a -25,5",IF(CD515&lt;-22.5,"De -25 a -23",IF(CD515&lt;-20,"De -22,5 a -20,5",IF(CD515&lt;-17.5,"De -20 a -18",IF(CD515&lt;-15,"De -17,5 a -15,5",IF(CD515&lt;-12.5,"De -15 a -13",IF(CD515&lt;-10,"De -12,5 a -10,5",IF(CD515&lt;-7.5,"De -10 a -8",IF(CD515&lt;-5,"De -7,5 a -5,5",IF(CD515&lt;-2.5,"De -5 a -3",IF(CD515&lt;0,"De -2,5 a -0,5",IF(CD515&lt;=2,"De 0 a 2",IF(CD515&lt;=4.5,"De 2,5 a 4,5",IF(CD515&lt;=7,"De 5 a 7",IF(CD515&lt;=9.5,"De 7,5 a 9,5",IF(CD515&lt;=12,"De 10 a 12",IF(CD515&lt;=14.5,"De 12,5 a 14,5",IF(CD515&lt;=17,"De 15 a 17",IF(CD515&lt;=19.5,"De 17,5 a 19,5",IF(CD515&lt;=22,"De 20 a 22",IF(CD515&lt;=24.5,"De 22,5 a 24,5",IF(CD515&lt;=27,"De 25 a 27","De 27,5 a 30"))))))))))))))))))))))))</f>
        <v>De -2,5 a -0,5</v>
      </c>
      <c r="CF515" s="12" t="n">
        <f aca="false">IF(CD515="","",IF(CD515&lt;-27.5,1,IF(CD515&lt;-25,2,IF(CD515&lt;-22.5,3,IF(CD515&lt;-20,4,IF(CD515&lt;-17.5,5,IF(CD515&lt;-15,6,IF(CD515&lt;-12.5,7,IF(CD515&lt;-10,8,IF(CD515&lt;-7.5,9,IF(CD515&lt;-5,10,IF(CD515&lt;-2.5,11,IF(CD515&lt;0,12,IF(CD515&lt;2.5,13,IF(CD515&lt;5,14,IF(CD515&lt;7.5,15,IF(CD515&lt;10,16,IF(CD515&lt;12.5,17,IF(CD515&lt;15,18,IF(CD515&lt;17.5,19,IF(CD515&lt;20,20,IF(CD515&lt;22.5,21,IF(CD515&lt;25,22,IF(CD515&lt;27.5,23,24))))))))))))))))))))))))</f>
        <v>12</v>
      </c>
      <c r="CG515" s="9" t="n">
        <v>-0.75</v>
      </c>
      <c r="CH515" s="10" t="str">
        <f aca="false">IF(CG515="","",IF(AND(CG515&gt;=-10,CG515&lt;=-9.5),"-10 a -9,5",IF(AND(CG515&gt;-9.5,CG515&lt;=-8.5),"-9 a -8,5",IF(AND(CG515&gt;-8.5,CG515&lt;=-7.5),"-8 a -7,5",IF(AND(CG515&gt;-7.5,CG515&lt;=-6.5),"-7 a -6,5",IF(AND(CG515&gt;-6.5,CG515&lt;=-5.5),"-6 a -5,5",IF(AND(CG515&gt;-5.5,CG515&lt;=-4.5),"-5 a -4,5",IF(AND(CG515&gt;-4.5,CG515&lt;=-3.5),"-4 a -3,5",IF(AND(CG515&gt;-3.5,CG515&lt;=-2.5),"-3 a -2,5",IF(CG515=-2.25,"-2,25",IF(AND(CG515&gt;-2.5,CG515&lt;=-1.5),"-2 a -1,5",IF(AND(CG515&gt;-1.5,CG515&lt;=-0.5),"-1 a -0,5",IF(AND(CG515&gt;-0.5,CG515&lt;=0.5),"0 a 0,5",IF(AND(CG515&gt;0.5,CG515&lt;=1.5),"1 a 1,5",IF(AND(CG515&gt;1.5,CG515&lt;=2.5),"2 a 2,5",IF(AND(CG515&gt;2.5,CG515&lt;=3.5),"3 a 3,5",IF(AND(CG515&gt;3.5,CG515&lt;=4.5),"4 a 4,5",IF(AND(CG515&gt;4.5,CG515&lt;=5.5),"5 a 5,5",IF(AND(CG515&gt;5.5,CG515&lt;=6.5),"6 a 6,5",IF(AND(CG515&gt;6.5,CG515&lt;=7.5),"7 a 7,5",IF(AND(CG515&gt;7.5,CG515&lt;=8.5),"8 a 8,5",IF(AND(CG515&gt;8.5,CG515&lt;=9.5),"9 a 9,5",IF(CG515&gt;=10,"10","Fuera de rango")))))))))))))))))))))))</f>
        <v>-1 a -0,5</v>
      </c>
      <c r="CI515" s="11" t="n">
        <f aca="false">IF(CG515="","",IF(CG515=-2.25,"NORMA",IF(CG515&lt;=-9.5,1,IF(CG515&lt;=-8.5,2,IF(CG515&lt;=-7.5,3,IF(CG515&lt;=-6.5,4,IF(CG515&lt;=-5.5,5,IF(CG515&lt;=-4.5,6,IF(CG515&lt;=-3.5,7,IF(CG515&lt;=-2.5,8,IF(CG515&lt;=-1.5,9,IF(CG515&lt;=-0.5,10,IF(CG515&lt;=0.5,11,IF(CG515&lt;=1.5,12,IF(CG515&lt;=2.5,13,IF(CG515&lt;=3.5,14,IF(CG515&lt;=4.5,15,IF(CG515&lt;=5.5,16,IF(CG515&lt;=6.5,17,IF(CG515&lt;=7.5,18,IF(CG515&lt;=8.5,19,IF(CG515&lt;=9.5,20,IF(CG515=10,21,"Fuera de rango")))))))))))))))))))))))</f>
        <v>10</v>
      </c>
      <c r="CJ515" s="9" t="n">
        <v>1</v>
      </c>
      <c r="CK515" s="10" t="str">
        <f aca="false">IF(CJ515="","",IF(AND(CJ515&gt;=-6,CJ515&lt;=-5.5),"-6 a -5,5",IF(AND(CJ515&gt;-5.5,CJ515&lt;=-4.5),"-5 a -4,5",IF(AND(CJ515&gt;-4.5,CJ515&lt;=-3.5),"-4 a -3,5",IF(AND(CJ515&gt;-3.5,CJ515&lt;=-2.5),"-3 a -2,5",IF(AND(CJ515&gt;-2.5,CJ515&lt;=-1.5),"-2 a -1,5",IF(AND(CJ515&gt;-1.5,CJ515&lt;=-0.5),"-1 a -0,5",IF(AND(CJ515&gt;-0.5,CJ515&lt;=0.5),"0 a 0,5",IF(AND(CJ515&gt;0.5,CJ515&lt;=1.5),"1 a 1,5",IF(AND(CJ515&gt;1.5,CJ515&lt;2.5),"2",IF(AND(CJ515&gt;=2.5,CJ515&lt;=3),"2,5 a 3",IF(AND(CJ515&gt;3,CJ515&lt;=4),"3,5 a 4",IF(AND(CJ515&gt;4,CJ515&lt;=5),"4,5 a 5",IF(AND(CJ515&gt;5,CJ515&lt;=6),"5,5 a 6",IF(AND(CJ515&gt;6,CJ515&lt;=7),"6,5 a 7",IF(AND(CJ515&gt;7,CJ515&lt;=8),"7,5 a 8",IF(AND(CJ515&gt;8,CJ515&lt;=9.5),"8,5 a 9,5",IF(CJ515=10,"10","Fuera de rango"))))))))))))))))))</f>
        <v>1 a 1,5</v>
      </c>
      <c r="CL515" s="11" t="n">
        <f aca="false">IF(CK515="","",IF(OR(CK515="-6 a -5,5",CK515="-6 - -5,5"),1,IF(OR(CK515="-5 a -4,5",CK515="-5 - -4,5"),2,IF(OR(CK515="-4 a -3,5",CK515="-4 - -3,5"),3,IF(OR(CK515="-3 a -2,5",CK515="-3 - -2,5"),4,IF(OR(CK515="-2 a -1,5",CK515="-2 - -1,5"),5,IF(OR(CK515="-1 a -0,5",CK515="-1 - -0,5"),6,IF(OR(CK515="0 a 0,5",CK515="0 - 0,5"),7,IF(OR(CK515="1 a 1,5",CK515="1 - 1,5"),8,IF(CK515="2","NORMA",IF(OR(CK515="2,5 a 3",CK515="2,5 - 3"),9,IF(OR(CK515="3,5 a 4",CK515="3,5 - 4"),10,IF(OR(CK515="4,5 a 5",CK515="4,5 - 5"),11,IF(OR(CK515="5,5 a 6",CK515="5,5 - 6"),12,IF(OR(CK515="6,5 a 7",CK515="6,5 - 7"),13,IF(OR(CK515="7,5 a 8",CK515="7,5 - 8"),14,IF(OR(CK515="8,5 a 9",CK515="8,5 - 9,5",CK515="9 a 9,5"),15,IF(CK515="10",15,IF(OR(CK515="0,5 a 1",CK515="0,5 - 1"),7,"Fuera de rango")))))))))))))))))))</f>
        <v>8</v>
      </c>
      <c r="CN515" s="10" t="str">
        <f aca="false">IF(CM515=0,"0", " ")</f>
        <v>0</v>
      </c>
      <c r="CO515" s="10" t="str">
        <f aca="false">IF(CM515&gt;0,"EME"," ")</f>
        <v> </v>
      </c>
      <c r="CQ515" s="10" t="str">
        <f aca="false">IF(CP515&gt;0,"0", " ")</f>
        <v> </v>
      </c>
      <c r="CR515" s="10" t="str">
        <f aca="false">IF(CP515&gt;0,"EME"," ")</f>
        <v> </v>
      </c>
      <c r="CS515" s="9" t="n">
        <v>6</v>
      </c>
      <c r="CV515" s="9" t="n">
        <v>3</v>
      </c>
      <c r="CY515" s="9" t="n">
        <v>0</v>
      </c>
      <c r="DB515" s="9" t="n">
        <v>0</v>
      </c>
      <c r="DC515" s="11" t="str">
        <f aca="false">IF(DB515&lt;0,"2"," ")</f>
        <v> </v>
      </c>
      <c r="DD515" s="11" t="str">
        <f aca="false">IF(DB515&lt;0,"MIO"," ")</f>
        <v> </v>
      </c>
      <c r="DE515" s="9" t="n">
        <v>-2.5</v>
      </c>
      <c r="DF515" s="10" t="str">
        <f aca="false">IF(DE515&lt;0,"3"," ")</f>
        <v>3</v>
      </c>
      <c r="DG515" s="10" t="str">
        <f aca="false">IF(DE515&lt;0,"AST"," ")</f>
        <v>AST</v>
      </c>
      <c r="DH515" s="9" t="n">
        <v>-1.25</v>
      </c>
      <c r="DI515" s="10" t="str">
        <f aca="false">IF(DH515&lt;0,"3"," ")</f>
        <v>3</v>
      </c>
      <c r="DJ515" s="10" t="str">
        <f aca="false">IF(DH515&lt;0,"AST"," ")</f>
        <v>AST</v>
      </c>
      <c r="DK515" s="9" t="n">
        <v>3</v>
      </c>
      <c r="DL515" s="10" t="str">
        <f aca="false">IF(DK515&gt;0,"4"," ")</f>
        <v>4</v>
      </c>
      <c r="DM515" s="10" t="str">
        <f aca="false">IF(DK515&gt;0,"PRE"," ")</f>
        <v>PRE</v>
      </c>
      <c r="DN515" s="9" t="n">
        <v>3</v>
      </c>
      <c r="DO515" s="10" t="str">
        <f aca="false">IF(DN515&gt;0,"4"," ")</f>
        <v>4</v>
      </c>
      <c r="DP515" s="10" t="str">
        <f aca="false">IF(DN515&gt;0,"PRE"," ")</f>
        <v>PRE</v>
      </c>
      <c r="DS515" s="12" t="str">
        <f aca="false">CONCATENATE(CO515,CU515,DA515,DG515,DM515)</f>
        <v> ASTPRE</v>
      </c>
      <c r="DT515" s="10" t="e">
        <f aca="false" t="array" ref="DT515">_xlfn.IFS(DS515="EME    ","0", DS515=" HIP   ","1", DS515="  MIO  ","2", DS515="   AST ","3", DS515="    PRE","4", DS515="EME   PRE","5", DS515=" HIP  PRE","6", DS515=" HIP AST ","7", DS515="  MIO PRE","8", DS515="  MIOAST ","9", DS515="   ASTPRE","10",DS515=" HIP ASTPRE","11", DS515="  MIOASTPRE","12", DS515="     ","0")</f>
        <v>#N/A</v>
      </c>
      <c r="DV515" s="1" t="e">
        <f aca="false" t="array" ref="DV515">_xlfn.IFS(DU515="SI","2", DU515="NO","1")</f>
        <v>#N/A</v>
      </c>
      <c r="DX515" s="11" t="str">
        <f aca="false">IF(DW515=0,"1","2")</f>
        <v>1</v>
      </c>
      <c r="DY515" s="11" t="str">
        <f aca="false" t="array" ref="DY515">_xlfn.IFS(DW515=0,"0", DW515=0.25, "1", DW515=0.5,"2", DW515=0.75,"3", DW515=1,"4",DW515=1.25,"5", DW515=1.5,"6", DW515=1.75,"7", DW515=2,"8")</f>
        <v>0</v>
      </c>
      <c r="EA515" s="11" t="str">
        <f aca="false">IF(DZ515=0,"1","2")</f>
        <v>1</v>
      </c>
      <c r="EB515" s="11" t="str">
        <f aca="false" t="array" ref="EB515">_xlfn.IFS(DZ515=0,"0", DZ515=0.25, "1", DZ515=0.5,"2", DZ515=0.75,"3", DZ515=1,"4",DZ515=1.25,"5", DZ515=1.5,"6", DZ515=1.75,"7", DZ515=2,"8")</f>
        <v>0</v>
      </c>
      <c r="ED515" s="10" t="str">
        <f aca="false">IF(EC515=0,"1","2")</f>
        <v>1</v>
      </c>
      <c r="EE515" s="11" t="str">
        <f aca="false" t="array" ref="EE515">_xlfn.IFS(EC515=0,"0", EC515=-0.25, "1", EC515=-0.5,"2", EC515=-0.75,"3", EC515=-1,"4",EC515=-1.25,"5", EC515=-1.5,"6", EC515=-1.75,"7", EC515=-2,"8", EC515=-2.25,"9",EC515=-2.5,"10", EC515=-2.75,"11", EC515=-3,"12", EC515=-3.25,"13", EC515=-3.5,"14", EC515=-3.75,"15",EC515=-4,"16")</f>
        <v>0</v>
      </c>
      <c r="EG515" s="10" t="str">
        <f aca="false">IF(EF515=0,"1","2")</f>
        <v>1</v>
      </c>
      <c r="EH515" s="11" t="str">
        <f aca="false" t="array" ref="EH515">_xlfn.IFS(EF515=0,"0", EF515=-0.25, "1", EF515=-0.5,"2", EF515=-0.75,"3", EF515=-1,"4",EF515=-1.25,"5", EF515=-1.5,"6", EF515=-1.75,"7", EF515=-2,"8", EF515=-2.25,"9",EF515=-2.5,"10", EF515=-2.75,"11", EF515=-3,"12", EF515=-3.25,"13", EF515=-3.5,"14", EF515=-3.75,"15",EF515=-4,"16")</f>
        <v>0</v>
      </c>
      <c r="EJ515" s="11" t="str">
        <f aca="false">IF(EI515=0,"1","2")</f>
        <v>1</v>
      </c>
      <c r="EK515" s="11" t="str">
        <f aca="false" t="array" ref="EK515">_xlfn.IFS(EI515=0,"0", EI515=-0.25, "1", EI515=-0.5,"2", EI515=-0.75,"3", EI515=-1,"4",EI515=-1.25,"5", EI515=-1.5,"6", EI515=-1.75,"7", EI515=-2,"8", EI515=-2.25,"9", EI515=-2.25,"9",EI515=-2.5,"10", EI515=-2.75,"11", EI515=-3,"12", EI515=-3.25,"13", EI515=-3.5,"14", EI515=-3.75,"15",EI515=-4,"16", EI515=0.25, "17", EI515=0.5, "18")</f>
        <v>0</v>
      </c>
      <c r="EM515" s="11" t="str">
        <f aca="false">IF(EL515=0,"1","2")</f>
        <v>1</v>
      </c>
      <c r="EN515" s="11" t="str">
        <f aca="false" t="array" ref="EN515">_xlfn.IFS(EL515=0.25,"17",EL515=0.5,"18", EL515=0,"0", EL515=-0.25, "1", EL515=-0.5,"2", EL515=-0.75,"3", EL515=-1,"4",EL515=-1.25,"5", EL515=-1.5,"6", EL515=-1.75,"7", EL515=-2,"8",EL515= -2.25,"9",EL515=-2.5,"10",EL515= -2.75,"11",EL515= -3,"12",EL515= -3.25,"13",EL515= -3.5,"14",EL515= -3.75,"15",EL515=-4,"16")</f>
        <v>0</v>
      </c>
      <c r="EP515" s="11" t="str">
        <f aca="false">IF(EO515=0,"1","2")</f>
        <v>1</v>
      </c>
      <c r="EQ515" s="11" t="str">
        <f aca="false" t="array" ref="EQ515">_xlfn.IFS(EO515=0,"0", EO515=0.25, "1", EO515=0.5,"2", EO515=0.75,"3", EO515=1,"4",EO515=1.25,"5", EO515=1.5,"6", EO515=1.75,"7", EO515=2,"8", EO515=2.25,"9", EO515=2.25,"9",EO515=2.5,"10", EO515=2.75,"11", EO515=3,"12", EO515=3.25,"13", EO515=3.5,"14", EO515=3.75,"15",EO515=4,"16", EO515=-0.25, "17", bq=-0.5, "18")</f>
        <v>0</v>
      </c>
      <c r="ES515" s="11" t="str">
        <f aca="false">IF(ER515=0,"1","2")</f>
        <v>1</v>
      </c>
      <c r="ET515" s="11" t="str">
        <f aca="false" t="array" ref="ET515">_xlfn.IFS(ER515=0,"0", ER515=0.25, "1", ER515=0.5,"2", ER515=0.75,"3", ER515=1,"4",ER515=1.25,"5", ER515=1.5,"6", ER515=1.75,"7", ER515=2,"8", ER515=2.25,"9", ER515=2.25,"9",ER515=2.5,"10", ER515=2.75,"11", ER515=3,"12", ER515=3.25,"13", ER515=3.5,"14", ER515=3.75,"15",ER515=4,"16", ER515=-0.25, "17", bq=-0.5, "18")</f>
        <v>0</v>
      </c>
      <c r="EV515" s="14" t="e">
        <f aca="false">VLOOKUP(EU515,LEYENDA!$G$2:$H$8,2,TRUE())</f>
        <v>#N/A</v>
      </c>
      <c r="EW515" s="14" t="e">
        <f aca="false" t="array" ref="EW515">_xlfn.IFS(EV515="0-5","1", EV515="6-12","2", EV515="13-18","3", EV515="19-24","4", EV515="25-36","5", EV515="37-48","6", EV515="49-60","7")</f>
        <v>#N/A</v>
      </c>
    </row>
    <row r="516" customFormat="false" ht="13.5" hidden="false" customHeight="false" outlineLevel="0" collapsed="false">
      <c r="A516" s="1" t="n">
        <v>190</v>
      </c>
      <c r="B516" s="2" t="n">
        <v>3</v>
      </c>
      <c r="C516" s="33" t="n">
        <v>44200</v>
      </c>
      <c r="E516" s="5" t="str">
        <f aca="false">VLOOKUP(A516,'286'!$A$3:$J$6279,10,FALSE())</f>
        <v>LEÓN BLAS, JOAQUÍN</v>
      </c>
      <c r="F516" s="4" t="str">
        <f aca="false">VLOOKUP(A516,'286'!$A$3:$I$1768,3,FALSE())</f>
        <v>LEBLASJO</v>
      </c>
      <c r="G516" s="6" t="n">
        <f aca="false">VLOOKUP(A516,'286'!$A$3:$I$1768,4,FALSE())</f>
        <v>19952</v>
      </c>
      <c r="H516" s="7" t="n">
        <f aca="false">YEAR(C516)-YEAR(G516)</f>
        <v>67</v>
      </c>
      <c r="I516" s="1" t="str">
        <f aca="false">VLOOKUP(H516,LEYENDA!$C$2:$D$6,2,TRUE())</f>
        <v>61-100</v>
      </c>
      <c r="J516" s="5" t="str">
        <f aca="false">VLOOKUP(A516,'286'!$A$3:$I$1768,7,FALSE())</f>
        <v>H</v>
      </c>
      <c r="K516" s="8" t="n">
        <f aca="false">VLOOKUP(A516,'286'!$A$3:$I$1768,2,FALSE())</f>
        <v>0</v>
      </c>
      <c r="L516" s="4" t="str">
        <f aca="false">VLOOKUP(A516,'286'!$A$3:$I$1768,8,FALSE())</f>
        <v>D</v>
      </c>
      <c r="M516" s="4" t="str">
        <f aca="false">VLOOKUP(A516,'286'!$A$3:$I$1768,9,FALSE())</f>
        <v>I</v>
      </c>
      <c r="N516" s="8" t="str">
        <f aca="false">IF(R516=O516, "MISMA","CONTRARIA")</f>
        <v>CONTRARIA</v>
      </c>
      <c r="O516" s="8" t="str">
        <f aca="false" t="array" ref="O516">_xlfn.IFS(L516="D","1", L516="I","2")</f>
        <v>1</v>
      </c>
      <c r="P516" s="8" t="e">
        <f aca="false" t="array" ref="P516">_xlfn.IFS(K516="OD","1", K516="OI","2")</f>
        <v>#N/A</v>
      </c>
      <c r="Q516" s="1" t="str">
        <f aca="false" t="array" ref="Q516">_xlfn.IFS(J516="M","1", J516="H","2")</f>
        <v>2</v>
      </c>
      <c r="R516" s="8" t="str">
        <f aca="false" t="array" ref="R516">_xlfn.IFS(M516="D","1", M516="I","2")</f>
        <v>2</v>
      </c>
      <c r="S516" s="1" t="str">
        <f aca="false" t="array" ref="S516">_xlfn.IFS(N516="CONTRARIA", "1",N516= "MISMA","2")</f>
        <v>1</v>
      </c>
      <c r="T516" s="1" t="str">
        <f aca="false" t="array" ref="T516">_xlfn.IFS(I516="0-12","1", I516="13-24","2", I516="25-40","3", I516="41-60","4", I516="61-100","5")</f>
        <v>5</v>
      </c>
      <c r="U516" s="9" t="n">
        <v>-4</v>
      </c>
      <c r="V516" s="10" t="str">
        <f aca="false">IF(U516="","",IF(AND(U516&gt;=-9,U516&lt;=-6.5),"-9 a -6,5",IF(AND(U516&gt;=-6,U516&lt;=-3.5),"-6 a -3,5",IF(AND(U516&gt;=-3,U516&lt;=-1),"-3 a -1",IF(U516=-0.5,"-0,5",IF(AND(U516&gt;=0,U516&lt;=2.5),"0 a 2,5",IF(AND(U516&gt;=3,U516&lt;=5.5),"3 a 5,5",IF(AND(U516&gt;=6,U516&lt;=8.5),"6 a 8,5",IF(AND(U516&gt;=9,U516&lt;=20),"9 a 20","Fuera de rango")))))))))</f>
        <v>-6 a -3,5</v>
      </c>
      <c r="W516" s="11" t="n">
        <f aca="false">IF(V516="","",IF(V516="-9 a -6,5",2,IF(V516="-6 a -3,5",3,IF(V516="-3 a -1",4,IF(V516="-0,5","NORMA",IF(V516="0 a 2,5",5,IF(V516="3 a 5,5",6,IF(V516="6 a 8,5",7,IF(V516="9 a 20",8,"Fuera de rango")))))))))</f>
        <v>3</v>
      </c>
      <c r="X516" s="9" t="n">
        <v>0</v>
      </c>
      <c r="Y516" s="11" t="str">
        <f aca="false">IF(X516="","",IF(AND(X516&gt;=0,X516&lt;=4),"0 a 4",IF(AND(X516&gt;=4.5,X516&lt;=8.5),"4,5 a 8,5",IF(X516=9,"9",IF(AND(X516&gt;=9.5,X516&lt;=13),"9,5 a 13",IF(AND(X516&gt;=13.5,X516&lt;=20),"13,5 a 20",IF(AND(X516&gt;=20.5,X516&lt;=35),"20,5 a 35","Fuera de rango")))))))</f>
        <v>0 a 4</v>
      </c>
      <c r="Z516" s="11" t="n">
        <f aca="false">IF(Y516="","",IF(Y516="0 a 4",1,IF(Y516="4,5 a 8,5",2,IF(Y516="9","NORMA",IF(Y516="9,5 a 13",3,IF(Y516="13,5 a 20",4,IF(Y516="20,5 a 35",5,"Fuera de rango")))))))</f>
        <v>1</v>
      </c>
      <c r="AA516" s="9" t="n">
        <v>12</v>
      </c>
      <c r="AB516" s="10" t="str">
        <f aca="false">IF(AA516="","",IF(AND(AA516&gt;=0,AA516&lt;=9),"0 a 9",IF(AND(AA516&gt;=9.5,AA516&lt;=18.5),"9,5 a 18,5",IF(AA516=19,"19",IF(AND(AA516&gt;=19.5,AA516&lt;=28),"19,5 a 28",IF(AND(AA516&gt;=28.5,AA516&lt;=40),"28,5 a 40","Fuera de rango"))))))</f>
        <v>9,5 a 18,5</v>
      </c>
      <c r="AC516" s="11" t="n">
        <f aca="false" t="array" ref="AC516">_xlfn.IFS(AB516="","",AB516="0 a 9",1,AB516="9,5 a 18,5",2,AB516="19","NORMA",AB516="19,5 a 28",3,AB516="28,5 a 40",4,TRUE(),"Fuera de rango")</f>
        <v>2</v>
      </c>
      <c r="AD516" s="9" t="n">
        <v>6</v>
      </c>
      <c r="AE516" s="10" t="str">
        <f aca="false">IF(AD516="","",IF(AND(AD516&gt;=-10,AD516&lt;=0),"De -10 a 0",IF(AND(AD516&gt;=0.5,AD516&lt;=9.5),"0,5 a 9,5",IF(AD516=10,"10",IF(AND(AD516&gt;=10.5,AD516&lt;=20),"10,5 a 20",IF(AND(AD516&gt;=20.5,AD516&lt;=40),"20,5 a 40","Fuera de rango"))))))</f>
        <v>0,5 a 9,5</v>
      </c>
      <c r="AF516" s="12" t="n">
        <f aca="false">IF(AD516="","",IF(AND(AD516&gt;=-10,AD516&lt;=0),1,IF(AND(AD516&gt;=0.5,AD516&lt;=9.5),2,IF(AD516=10,"NORMA",IF(AND(AD516&gt;=10.5,AD516&lt;=20),3,IF(AND(AD516&gt;=20.5,AD516&lt;=40),4,""))))))</f>
        <v>2</v>
      </c>
      <c r="AG516" s="9" t="n">
        <v>11</v>
      </c>
      <c r="AH516" s="10" t="str">
        <f aca="false">IF(AG516="","",IF(AND(AG516&gt;=0,AG516&lt;=4),"0 a 4",IF(AND(AG516&gt;=4.5,AG516&lt;=8.5),"4,5 a 8,5",IF(AG516=9,"9",IF(AND(AG516&gt;=9.5,AG516&lt;=13),"9,5 a 13",IF(AND(AG516&gt;=13.5,AG516&lt;=25),"13,5 a 25","Fuera de rango"))))))</f>
        <v>9,5 a 13</v>
      </c>
      <c r="AI516" s="10" t="n">
        <f aca="false">IF(AH516="","",IF(AH516="0 a 4",1,IF(AH516="4,5 a 8,5",2,IF(AH516="9","NORMA",IF(AH516="9,5 a 13",3,IF(AH516="13,5 a 25",4,""))))))</f>
        <v>3</v>
      </c>
      <c r="AJ516" s="9" t="n">
        <v>7</v>
      </c>
      <c r="AK516" s="10" t="str">
        <f aca="false">IF(AJ516="","",IF(AND(AJ516&gt;=-15,AJ516&lt;=-10.5),"-15 a -10,5",IF(AND(AJ516&gt;=-10,AJ516&lt;=-4),"-10 a -4",IF(AND(AJ516&gt;=-4.5,AJ516&lt;=0),"-4,5 a 0",IF(AND(AJ516&gt;=0.5,AJ516&lt;=4.5),"0,5 a 4,5",IF(AJ516=5,"5",IF(AND(AJ516&gt;=5.5,AJ516&lt;=10),"5,5 a 10",IF(AND(AJ516&gt;=10.5,AJ516&lt;=20),"10,5 a 20","Fuera de rango"))))))))</f>
        <v>5,5 a 10</v>
      </c>
      <c r="AL516" s="11" t="n">
        <f aca="false">IF(AK516="","",IF(AK516="-15 a -10,5",1,IF(AK516="-10 a -4",2,IF(AK516="-4,5 a 0",3,IF(AK516="0,5 a 4,5",4,IF(AK516="5","NORMA",IF(AK516="5,5 a 10",5,IF(AK516="10,5 a 20",6,"Error"))))))))</f>
        <v>5</v>
      </c>
      <c r="AM516" s="9" t="n">
        <v>0</v>
      </c>
      <c r="AN516" s="10" t="str">
        <f aca="false">IF(AM516="","",IF(AND(AM516&gt;=-7.5,AM516&lt;=-5.5),"-7,5 a -5,5",IF(AND(AM516&gt;=-5,AM516&lt;=-3),"-5 a -3",IF(AND(AM516&gt;=-2.5,AM516&lt;=-0.5),"-2,5 a -0,5",IF(AM516=0,"0,00",IF(AND(AM516&gt;=0.5,AM516&lt;=2.5),"0,5 a 2,5",IF(AND(AM516&gt;=3,AM516&lt;=5),"3 a 5",IF(AND(AM516&gt;=5.5,AM516&lt;=7.5),"5,5 a 7,5",IF(AND(AM516&gt;=8,AM516&lt;=10),"8 a 10","Fuera de rango")))))))))</f>
        <v>0,00</v>
      </c>
      <c r="AO516" s="11" t="str">
        <f aca="false">IF(AN516="","",IF(AN516="-7,5 a -5,5",1,IF(AN516="-5 a -3",2,IF(AN516="-2,5 a -0,5",3,IF(AN516="0,00","NORMA",IF(AN516="0,5 a 2,5",4,IF(AN516="3 a 5",5,IF(AN516="5,5 a 7,5",6,IF(AN516="8 a 10",7,"Error")))))))))</f>
        <v>NORMA</v>
      </c>
      <c r="AP516" s="9" t="n">
        <v>-12</v>
      </c>
      <c r="AQ516" s="10" t="str">
        <f aca="false">IF(AP516="","",IF(AND(AP516&gt;=-20,AP516&lt;=-9.5),"-20 a -9,5",IF(AND(AP516&gt;=-9,AP516&lt;=-6.5),"-9 a -6,5",IF(AP516=-6,"-6",IF(AND(AP516&gt;=-5.5,AP516&lt;=-3),"-5,5 a -3",IF(AND(AP516&gt;=-2.5,AP516&lt;=0),"-2,5 a 0",IF(AND(AP516&gt;=0.5,AP516&lt;=3),"0,5 a 3",IF(AND(AP516&gt;=3.5,AP516&lt;=6),"3,5 a 6",IF(AND(AP516&gt;=6.5,AP516&lt;=9),"6,5 a 9",IF(AND(AP516&gt;=9.5,AP516&lt;=20),"9,5 a 20","Fuera de rango"))))))))))</f>
        <v>-20 a -9,5</v>
      </c>
      <c r="AR516" s="11" t="n">
        <f aca="false">IF(AQ516="","",IF(AQ516="-20 a -9,5",1,IF(AQ516="-9 a -6,5",2,IF(AQ516="-6","NORMA",IF(AQ516="-5,5 a -3",3,IF(AQ516="-2,5 a 0",4,IF(AQ516="0,5 a 3",5,IF(AQ516="3,5 a 6",6,IF(AQ516="6,5 a 9",7,IF(AQ516="9,5 a 20",8,""))))))))))</f>
        <v>1</v>
      </c>
      <c r="AS516" s="9" t="n">
        <v>3</v>
      </c>
      <c r="AT516" s="10" t="str">
        <f aca="false">IF(AS516="","",IF(AND(AS516&gt;=-16,AS516&lt;=-14),"-16 a -14",IF(AND(AS516&gt;=-13.5,AS516&lt;=-11.5),"-13,5 a -11,5",IF(AND(AS516&gt;=-11,AS516&lt;=-9),"-11 a -9",IF(AND(AS516&gt;=-8.5,AS516&lt;=-6.5),"-8,5 a -6,5",IF(AND(AS516&gt;=-6,AS516&lt;=-4),"-6 a -4",IF(AND(AS516&gt;=-3.5,AS516&lt;=-1.5),"-3,5 a -1,5",IF(AND(AS516&gt;=-1,AS516&lt;=1),"-1 a 1",IF(AND(AS516&gt;=1.5,AS516&lt;=3.5),"1,5 a 3,5",IF(AND(AS516&gt;=4,AS516&lt;=6),"4 a 6",IF(AND(AS516&gt;=6.5,AS516&lt;=8.5),"6,5 a 8,5",IF(AND(AS516&gt;=9,AS516&lt;=11),"9 a 11",IF(AND(AS516&gt;=11.5,AS516&lt;=13.5),"11,5 a 13,5",IF(AND(AS516&gt;=14,AS516&lt;=16),"14 a 16",IF(AND(AS516&gt;=16.5,AS516&lt;=18.5),"16,5 a 18,5",IF(AND(AS516&gt;=19,AS516&lt;=21),"19 a 21","Fuera de rango"))))))))))))))))</f>
        <v>1,5 a 3,5</v>
      </c>
      <c r="AU516" s="11" t="n">
        <f aca="false" t="array" ref="AU516">IF(AT516="","",_xlfn.IFS(AT516="-16 a -14",1,AT516="-13,5 a -11,5",2,AT516="-11 a -9",3,AT516="-8,5 a -6,5",4,AT516="-6 a -4",5,AT516="-3,5 a -1,5",6,AT516="-1 a 1",7,AT516="1,5 a 3,5",8,AT516="4 a 6","NORMA",AT516="6,5 a 8,5",9,AT516="9 a 11",10,AT516="11,5 a 13,5",11,AT516="14 a 16",12,AT516="16,5 a 18,5",13,AT516="19 a 21",14,TRUE(),""))</f>
        <v>8</v>
      </c>
      <c r="AV516" s="9" t="n">
        <v>2.75</v>
      </c>
      <c r="AW516" s="10" t="str">
        <f aca="false">IF(AV516="","",IF(AND(AV516&gt;=-1,AV516&lt;=-0.5),"-1 a -0,5",IF(AND(AV516&gt;-0.5,AV516&lt;=0),"De -0,5 a 0",IF(AND(AV516&gt;=0.25,AV516&lt;=0.75),"0,25 a 0,75",IF(AND(AV516&gt;=1,AV516&lt;=1.5),"1 a 1,5",IF(AND(AV516&gt;=1.75,AV516&lt;=2.25),"1,75 a 2,25",IF(AND(AV516&gt;=2.5,AV516&lt;=3),"2,5 a 3",IF(AND(AV516&gt;=3.25,AV516&lt;=3.75),"3,25 a 3,75","Fuera de rango"))))))))</f>
        <v>2,5 a 3</v>
      </c>
      <c r="AX516" s="10" t="n">
        <f aca="false">IF(AW516="","",IF(OR(AW516="-1 a -0,5",AW516="-1 a -0.5"),1,IF(OR(AW516="De -0,5 a 0",AW516="-0,5 a 0",AW516="De -0.5 a 0"),2,IF(OR(AW516="0,25 a 0,75",AW516="0.25 a 0.75"),"NORMA",IF(OR(AW516="1 a 1,5",AW516="1 a 1.5"),3,IF(OR(AW516="1,75 a 2,25",AW516="1.75 a 2.25"),4,IF(OR(AW516="2,5 a 3",AW516="2.5 a 3"),5,IF(OR(AW516="3,25 a 3,75",AW516="3.25 a 3.75"),6,""))))))))</f>
        <v>5</v>
      </c>
      <c r="AY516" s="9" t="n">
        <v>-12</v>
      </c>
      <c r="AZ516" s="10" t="str">
        <f aca="false">IF(AY516="","",IF(AND(AY516&gt;=-20,AY516&lt;=-9.5),"-20 a -9,5",IF(AND(AY516&gt;=-9,AY516&lt;=-6.5),"-9 a -6,5",IF(AY516=-6,"-6",IF(AND(AY516&gt;=-5.5,AY516&lt;=-3),"-5,5 a -3",IF(AND(AY516&gt;=-2.5,AY516&lt;=0),"-2,5 a 0",IF(AND(AY516&gt;=0.5,AY516&lt;=3),"0,5 a 3",IF(AND(AY516&gt;=3.5,AY516&lt;=6),"3,5 a 6","Fuera de rango"))))))))</f>
        <v>-20 a -9,5</v>
      </c>
      <c r="BA516" s="11" t="n">
        <f aca="false">IF(AZ516="","",IF(AZ516="-20 a -9,5",1,IF(AZ516="-9 a -6,5",2,IF(AZ516="-6","NORMA",IF(AZ516="-5,5 a -3",3,IF(AZ516="-2,5 a 0",4,IF(AZ516="0,5 a 3",5,IF(AZ516="3,5 a 6",6,""))))))))</f>
        <v>1</v>
      </c>
      <c r="BB516" s="9" t="n">
        <v>0</v>
      </c>
      <c r="BC516" s="10" t="str">
        <f aca="false" t="array" ref="BC516">IF(BB516="","",_xlfn.IFS(AND(BB516&gt;=0,BB516&lt;=2),"0 a 2",AND(BB516&gt;=2.5,BB516&lt;=4.5),"2,5 a 4,5",AND(BB516&gt;=5,BB516&lt;=7),"5 a 7",AND(BB516&gt;=7.5,BB516&lt;=9.5),"7,5 a 9,5",AND(BB516&gt;=10,BB516&lt;=12),"10 a 12",AND(BB516&gt;=12.5,BB516&lt;=14.5),"12,5 a 14,5",BB516=15,"15",AND(BB516&gt;=15.5,BB516&lt;=17.5),"15,5 a 17,5",AND(BB516&gt;=18,BB516&lt;=20),"18 a 20",AND(BB516&gt;=20.5,BB516&lt;=22.5),"20,5 a 22,5",AND(BB516&gt;=23,BB516&lt;=25),"23 a 25",TRUE(),"Fuera de rango"))</f>
        <v>0 a 2</v>
      </c>
      <c r="BD516" s="11" t="n">
        <f aca="false" t="array" ref="BD516">IF(BC516="","",_xlfn.IFS(BC516="0 a 2",1,BC516="2,5 a 4,5",2,BC516="5 a 7",3,BC516="7,5 a 9,5",4,BC516="10 a 12",5,BC516="12,5 a 14,5",6,BC516="15","NORMA",BC516="15,5 a 17,5",7,BC516="18 a 20",8,BC516="20,5 a 22,5",9,BC516="23 a 25",10,TRUE(),"Fuera de rango"))</f>
        <v>1</v>
      </c>
      <c r="BE516" s="9" t="n">
        <v>7</v>
      </c>
      <c r="BF516" s="10" t="str">
        <f aca="false">IF(BE516="","",IF(AND(BE516&gt;=-20,BE516&lt;=-10),"-20 a -10",IF(AND(BE516&gt;=-9.5,BE516&lt;=0.5),"-9,5 a 0,5",IF(AND(BE516&gt;=1,BE516&lt;=11),"1 a 11",IF(AND(BE516&gt;=11.5,BE516&lt;=20.5),"11,5 a 20,5",IF(BE516=21,"21",IF(AND(BE516&gt;=21.5,BE516&lt;=31.5),"21,5 a 31,5",IF(AND(BE516&gt;=32,BE516&lt;=42),"32 a 42","Fuera de rango"))))))))</f>
        <v>1 a 11</v>
      </c>
      <c r="BG516" s="11" t="n">
        <f aca="false">IF(BF516="","",IF(BF516="-20 a -10",1,IF(BF516="-9,5 a 0,5",2,IF(BF516="1 a 11",3,IF(BF516="11,5 a 20,5",4,IF(BF516="21","NORMA",IF(BF516="21,5 a 31,5",5,IF(BF516="32 a 42",6,""))))))))</f>
        <v>3</v>
      </c>
      <c r="BH516" s="9" t="n">
        <v>3</v>
      </c>
      <c r="BI516" s="10" t="str">
        <f aca="false">IF(BH516="","",IF(AND(BH516&gt;=-20,BH516&lt;=-15),"-20 a -15",IF(AND(BH516&gt;=-14.5,BH516&lt;=-9.5),"-14,5 a -9,5",IF(AND(BH516&gt;=-9,BH516&lt;=-4),"-9 a -4",IF(AND(BH516&gt;=-3.5,BH516&lt;=2.5),"-3,5 a 2,5",IF(AND(BH516&gt;=3,BH516&lt;=8),"3 a 8",IF(AND(BH516&gt;=8.5,BH516&lt;=14.5),"8,5 a 14,5",IF(BH516=15,"15",IF(AND(BH516&gt;=15.5,BH516&lt;=20.5),"15,5 a 20,5",IF(AND(BH516&gt;=21,BH516&lt;=26),"21 a 26","Fuera de rango"))))))))))</f>
        <v>3 a 8</v>
      </c>
      <c r="BJ516" s="11" t="n">
        <f aca="false">IF(BI516="","",IF(BI516="-20 a -15",1,IF(BI516="-14,5 a -9,5",2,IF(BI516="-9 a -4",3,IF(BI516="-3,5 a 2,5",4,IF(BI516="3 a 8",5,IF(BI516="8,5 a 14,5",6,IF(BI516="15","NORMA",IF(BI516="15,5 a 20,5",7,IF(BI516="21 a 26",8,IF(BI516="26,5 a 31,5",9,"")))))))))))</f>
        <v>5</v>
      </c>
      <c r="BK516" s="9" t="n">
        <v>0</v>
      </c>
      <c r="BL516" s="10" t="str">
        <f aca="false">IF(BK516="","",IF(AND(BK516&gt;=0,BK516&lt;=2),"0 - 2",IF(AND(BK516&gt;=2.5,BK516&lt;=4.5),"2,5 - 4,5",IF(AND(BK516&gt;=5,BK516&lt;=7),"5 - 7",IF(AND(BK516&gt;=7.5,BK516&lt;=9.5),"7,5 - 9,5",IF(AND(BK516&gt;=10,BK516&lt;=12),"10 - 12",IF(AND(BK516&gt;=12.5,BK516&lt;=13.5),"12,5 - 13,5",IF(BK516=14,"14",IF(AND(BK516&gt;=14.5,BK516&lt;=16.5),"14,5 - 16,5",IF(AND(BK516&gt;=17,BK516&lt;=19),"17 - 19",IF(AND(BK516&gt;=19.5,BK516&lt;=21.5),"19,5 - 21,5",IF(AND(BK516&gt;=22,BK516&lt;=24),"22 - 24",IF(AND(BK516&gt;=24.5,BK516&lt;=26.5),"24,5 - 26,5",IF(AND(BK516&gt;=27,BK516&lt;=29),"27 - 29",IF(AND(BK516&gt;=29.5,BK516&lt;=30),"29,5 - 30","Fuera de rango")))))))))))))))</f>
        <v>0 - 2</v>
      </c>
      <c r="BM516" s="11" t="n">
        <f aca="false">IF(BL516="","",IF(BL516="0 - 2",1,IF(BL516="2,5 - 4,5",2,IF(BL516="5 - 7",3,IF(BL516="7,5 - 9,5",4,IF(BL516="10 - 12",5,IF(BL516="12,5 - 13,5",6,IF(BL516="14","NORMA",IF(BL516="14,5 - 16,5",7,IF(BL516="17 - 19",8,IF(BL516="19,5 - 21,5",9,IF(BL516="22 - 24",10,IF(BL516="24,5 - 26,5",11,IF(BL516="27 - 29",12,IF(BL516="29,5 - 30",13,"")))))))))))))))</f>
        <v>1</v>
      </c>
      <c r="BN516" s="9" t="n">
        <v>20</v>
      </c>
      <c r="BO516" s="11" t="str">
        <f aca="false">IF(BN516="","",IF(AND(BN516&gt;=-20,BN516&lt;=-10),"-20 a -10",IF(AND(BN516&gt;=-9.5,BN516&lt;=0.5),"-9,5 a 0,5",IF(AND(BN516&gt;=1,BN516&lt;=11),"1 a 11",IF(AND(BN516&gt;=11.5,BN516&lt;=21.5),"11,5 a 21,5",IF(BN516=22,"22",IF(AND(BN516&gt;=22.5,BN516&lt;=32.5),"22,5 a 32,5",IF(AND(BN516&gt;=33,BN516&lt;=43),"33 a 43","Fuera de rango"))))))))</f>
        <v>11,5 a 21,5</v>
      </c>
      <c r="BP516" s="11" t="n">
        <f aca="false">IF(BO516="","",IF(BO516="-20 a -10",1,IF(BO516="-9,5 a 0,5",2,IF(BO516="1 a 11",3,IF(BO516="11,5 a 21,5",4,IF(BO516="22","NORMA",IF(BO516="22,5 a 32,5",5,IF(BO516="33 a 43",6,""))))))))</f>
        <v>4</v>
      </c>
      <c r="BQ516" s="9" t="n">
        <v>18</v>
      </c>
      <c r="BR516" s="10" t="str">
        <f aca="false">IF(BQ516="","",IF(AND(BQ516&gt;=-20,BQ516&lt;=-15),"-20 a -15",IF(AND(BQ516&gt;=-14.5,BQ516&lt;=-9.5),"-14,5 a -9,5",IF(AND(BQ516&gt;=-9,BQ516&lt;=-4),"-9 a -4",IF(AND(BQ516&gt;=-3.5,BQ516&lt;=2.5),"-3,5 a 2,5",IF(AND(BQ516&gt;=3,BQ516&lt;=8),"3 a 8",IF(AND(BQ516&gt;=8.5,BQ516&lt;=13.5),"8,5 a 13,5",IF(AND(BQ516&gt;=14,BQ516&lt;=17.5),"14 a 17,5",IF(BQ516=18,"18",IF(AND(BQ516&gt;=18.5,BQ516&lt;=23.5),"18,5 a 23,5",IF(AND(BQ516&gt;=24,BQ516&lt;=29),"24 a 29",IF(AND(BQ516&gt;=29.5,BQ516&lt;=34.5),"29,5 a 34,5",IF(AND(BQ516&gt;=35,BQ516&lt;=40),"35 a 40","Fuera de rango")))))))))))))</f>
        <v>18</v>
      </c>
      <c r="BS516" s="11" t="str">
        <f aca="false">IF(BR516="","",IF(BR516="-20 a -15",1,IF(BR516="-14,5 a -9,5",2,IF(BR516="-9 a -4",3,IF(BR516="-3,5 a 2,5",4,IF(BR516="3 a 8",5,IF(BR516="8,5 a 13,5",6,IF(BR516="14 a 17,5",7,IF(BR516="18","NORMA",IF(BR516="18,5 a 23,5",8,IF(BR516="24 a 29",9,IF(BR516="29,5 a 34,5",10,IF(BR516="35 a 40",11,"")))))))))))))</f>
        <v>NORMA</v>
      </c>
      <c r="BT516" s="9" t="n">
        <v>0</v>
      </c>
      <c r="BU516" s="10" t="str">
        <f aca="false">IF(BT516="","",IF(AND(BT516&gt;=-20,BT516&lt;=-18),"-20 a -18",IF(AND(BT516&gt;=-17.5,BT516&lt;=-15.5),"-17,5 a -15,5",IF(AND(BT516&gt;=-15,BT516&lt;=-13),"-15 a -13",IF(AND(BT516&gt;=-12.5,BT516&lt;=-10.5),"-12,5 a -10,5",IF(AND(BT516&gt;=-10,BT516&lt;=-8),"-10 a -8",IF(AND(BT516&gt;=-7.5,BT516&lt;=-5.5),"-7,5 a -5,5",IF(AND(BT516&gt;=-5,BT516&lt;=-3),"-5 a -3",IF(AND(BT516&gt;=-2.5,BT516&lt;=-0.5),"-2,5 a -0,5",IF(BT516=0,"0",IF(AND(BT516&gt;=0.5,BT516&lt;=2.5),"0,5 a 2,5",IF(AND(BT516&gt;=3,BT516&lt;=5),"3 a 5",IF(AND(BT516&gt;=5.5,BT516&lt;=7.5),"5,5 a 7,5",IF(AND(BT516&gt;=8,BT516&lt;=10),"8 a 10",IF(AND(BT516&gt;=10.5,BT516&lt;=12.5),"10,5 a 12,5",IF(AND(BT516&gt;=13,BT516&lt;=15),"13 a 15",IF(AND(BT516&gt;=15.5,BT516&lt;=17.5),"15,5 a 17,5",IF(AND(BT516&gt;=18,BT516&lt;=20),"18 a 20","Fuera de rango"))))))))))))))))))</f>
        <v>0</v>
      </c>
      <c r="BV516" s="11" t="str">
        <f aca="false">IF(BT516="","",IF(BT516=0,"NORMA",IF(AND(BT516&gt;=-20,BT516&lt;=-18),2,IF(AND(BT516&gt;=-17.5,BT516&lt;=-15.5),2,IF(AND(BT516&gt;=-15,BT516&lt;=-13),3,IF(AND(BT516&gt;=-12.5,BT516&lt;=-10.5),4,IF(AND(BT516&gt;=-10,BT516&lt;=-8),5,IF(AND(BT516&gt;=-7.5,BT516&lt;=-5.5),6,IF(AND(BT516&gt;=-5,BT516&lt;=-3),7,IF(AND(BT516&gt;=-2.5,BT516&lt;=-0.5),8,IF(AND(BT516&gt;=0.5,BT516&lt;=2.5),9,IF(AND(BT516&gt;=3,BT516&lt;=5),10,IF(AND(BT516&gt;=5.5,BT516&lt;=7.5),11,IF(AND(BT516&gt;=8,BT516&lt;=10),12,IF(AND(BT516&gt;=10.5,BT516&lt;=12.5),13,IF(AND(BT516&gt;=13,BT516&lt;=15),14,IF(AND(BT516&gt;=15.5,BT516&lt;=17.5),15,IF(AND(BT516&gt;=18,BT516&lt;=20),16,"Fuera de rango"))))))))))))))))))</f>
        <v>NORMA</v>
      </c>
      <c r="BW516" s="9" t="n">
        <v>-3.5</v>
      </c>
      <c r="BX516" s="10" t="n">
        <f aca="false">18.5- (0.3*H516)</f>
        <v>-1.6</v>
      </c>
      <c r="BY516" s="10" t="n">
        <f aca="false">(BW516)-(BX516)</f>
        <v>-1.9</v>
      </c>
      <c r="BZ516" s="10" t="str">
        <f aca="false">IF(BY516="","",IF(BY516&lt;-27.5,"De -30 a -28",IF(BY516&lt;-25,"De -27,5 a -25,5",IF(BY516&lt;-22.5,"De -25 a -23",IF(BY516&lt;-20,"De -22,5 a -20,5",IF(BY516&lt;-17.5,"De -20 a -18",IF(BY516&lt;-15,"De -17,5 a -15,5",IF(BY516&lt;-12.5,"De -15 a -13",IF(BY516&lt;-10,"De -12,5 a -10,5",IF(BY516&lt;-7.5,"De -10 a -8",IF(BY516&lt;-5,"De -7,5 a -5,5",IF(BY516&lt;-2.5,"De -5 a -3",IF(BY516&lt;0,"De -2,5 a -0,5",IF(BY516&lt;2.5,"De 0 a 2",IF(BY516&lt;5,"De 2,5 a 4,5",IF(BY516&lt;7.5,"De 5 a 7",IF(BY516&lt;10,"De 7,5 a 9,5",IF(BY516&lt;12.5,"De 10 a 12",IF(BY516&lt;15,"De 12,5 a 14,5",IF(BY516&lt;17.5,"De 15 a 17",IF(BY516&lt;20,"De 17,5 a 19,5",IF(BY516&lt;22.5,"De 20 a 22",IF(BY516&lt;25,"De 22,5 a 24,5",IF(BY516&lt;27.5,"De 25 a 27","De 27,5 a 30"))))))))))))))))))))))))</f>
        <v>De -2,5 a -0,5</v>
      </c>
      <c r="CA516" s="12" t="n">
        <f aca="false">IF(BY516="","",IF(BY516&lt;=-28,1,IF(BY516&lt;=-25.5,2,IF(BY516&lt;=-23,3,IF(BY516&lt;=-20.5,4,IF(BY516&lt;=-18,5,IF(BY516&lt;=-15.5,6,IF(BY516&lt;=-13,7,IF(BY516&lt;=-10.5,8,IF(BY516&lt;=-8,9,IF(BY516&lt;=-5.5,10,IF(BY516&lt;=-3,11,IF(BY516&lt;=-0.5,12,IF(BY516&lt;=2,13,IF(BY516&lt;=4.5,14,IF(BY516&lt;=7,15,IF(BY516&lt;=9.5,16,IF(BY516&lt;=12,17,IF(BY516&lt;=14.5,18,IF(BY516&lt;=17,19,IF(BY516&lt;=19.5,20,IF(BY516&lt;=22,21,IF(BY516&lt;=24.5,22,IF(BY516&lt;=27,23,IF(BY516&lt;=30,24,"Fuera de rango")))))))))))))))))))))))))</f>
        <v>12</v>
      </c>
      <c r="CB516" s="9" t="n">
        <v>-2.75</v>
      </c>
      <c r="CC516" s="10" t="n">
        <f aca="false">18.5- (0.3*H516)</f>
        <v>-1.6</v>
      </c>
      <c r="CD516" s="10" t="n">
        <f aca="false">(CB516)-(CC516)</f>
        <v>-1.15</v>
      </c>
      <c r="CE516" s="10" t="str">
        <f aca="false">IF(CD516="","",IF(CD516&lt;-27.5,"De -30 a -28",IF(CD516&lt;-25,"De -27,5 a -25,5",IF(CD516&lt;-22.5,"De -25 a -23",IF(CD516&lt;-20,"De -22,5 a -20,5",IF(CD516&lt;-17.5,"De -20 a -18",IF(CD516&lt;-15,"De -17,5 a -15,5",IF(CD516&lt;-12.5,"De -15 a -13",IF(CD516&lt;-10,"De -12,5 a -10,5",IF(CD516&lt;-7.5,"De -10 a -8",IF(CD516&lt;-5,"De -7,5 a -5,5",IF(CD516&lt;-2.5,"De -5 a -3",IF(CD516&lt;0,"De -2,5 a -0,5",IF(CD516&lt;=2,"De 0 a 2",IF(CD516&lt;=4.5,"De 2,5 a 4,5",IF(CD516&lt;=7,"De 5 a 7",IF(CD516&lt;=9.5,"De 7,5 a 9,5",IF(CD516&lt;=12,"De 10 a 12",IF(CD516&lt;=14.5,"De 12,5 a 14,5",IF(CD516&lt;=17,"De 15 a 17",IF(CD516&lt;=19.5,"De 17,5 a 19,5",IF(CD516&lt;=22,"De 20 a 22",IF(CD516&lt;=24.5,"De 22,5 a 24,5",IF(CD516&lt;=27,"De 25 a 27","De 27,5 a 30"))))))))))))))))))))))))</f>
        <v>De -2,5 a -0,5</v>
      </c>
      <c r="CF516" s="12" t="n">
        <f aca="false">IF(CD516="","",IF(CD516&lt;-27.5,1,IF(CD516&lt;-25,2,IF(CD516&lt;-22.5,3,IF(CD516&lt;-20,4,IF(CD516&lt;-17.5,5,IF(CD516&lt;-15,6,IF(CD516&lt;-12.5,7,IF(CD516&lt;-10,8,IF(CD516&lt;-7.5,9,IF(CD516&lt;-5,10,IF(CD516&lt;-2.5,11,IF(CD516&lt;0,12,IF(CD516&lt;2.5,13,IF(CD516&lt;5,14,IF(CD516&lt;7.5,15,IF(CD516&lt;10,16,IF(CD516&lt;12.5,17,IF(CD516&lt;15,18,IF(CD516&lt;17.5,19,IF(CD516&lt;20,20,IF(CD516&lt;22.5,21,IF(CD516&lt;25,22,IF(CD516&lt;27.5,23,24))))))))))))))))))))))))</f>
        <v>12</v>
      </c>
      <c r="CG516" s="9" t="n">
        <v>-1</v>
      </c>
      <c r="CH516" s="10" t="str">
        <f aca="false">IF(CG516="","",IF(AND(CG516&gt;=-10,CG516&lt;=-9.5),"-10 a -9,5",IF(AND(CG516&gt;-9.5,CG516&lt;=-8.5),"-9 a -8,5",IF(AND(CG516&gt;-8.5,CG516&lt;=-7.5),"-8 a -7,5",IF(AND(CG516&gt;-7.5,CG516&lt;=-6.5),"-7 a -6,5",IF(AND(CG516&gt;-6.5,CG516&lt;=-5.5),"-6 a -5,5",IF(AND(CG516&gt;-5.5,CG516&lt;=-4.5),"-5 a -4,5",IF(AND(CG516&gt;-4.5,CG516&lt;=-3.5),"-4 a -3,5",IF(AND(CG516&gt;-3.5,CG516&lt;=-2.5),"-3 a -2,5",IF(CG516=-2.25,"-2,25",IF(AND(CG516&gt;-2.5,CG516&lt;=-1.5),"-2 a -1,5",IF(AND(CG516&gt;-1.5,CG516&lt;=-0.5),"-1 a -0,5",IF(AND(CG516&gt;-0.5,CG516&lt;=0.5),"0 a 0,5",IF(AND(CG516&gt;0.5,CG516&lt;=1.5),"1 a 1,5",IF(AND(CG516&gt;1.5,CG516&lt;=2.5),"2 a 2,5",IF(AND(CG516&gt;2.5,CG516&lt;=3.5),"3 a 3,5",IF(AND(CG516&gt;3.5,CG516&lt;=4.5),"4 a 4,5",IF(AND(CG516&gt;4.5,CG516&lt;=5.5),"5 a 5,5",IF(AND(CG516&gt;5.5,CG516&lt;=6.5),"6 a 6,5",IF(AND(CG516&gt;6.5,CG516&lt;=7.5),"7 a 7,5",IF(AND(CG516&gt;7.5,CG516&lt;=8.5),"8 a 8,5",IF(AND(CG516&gt;8.5,CG516&lt;=9.5),"9 a 9,5",IF(CG516&gt;=10,"10","Fuera de rango")))))))))))))))))))))))</f>
        <v>-1 a -0,5</v>
      </c>
      <c r="CI516" s="11" t="n">
        <f aca="false">IF(CG516="","",IF(CG516=-2.25,"NORMA",IF(CG516&lt;=-9.5,1,IF(CG516&lt;=-8.5,2,IF(CG516&lt;=-7.5,3,IF(CG516&lt;=-6.5,4,IF(CG516&lt;=-5.5,5,IF(CG516&lt;=-4.5,6,IF(CG516&lt;=-3.5,7,IF(CG516&lt;=-2.5,8,IF(CG516&lt;=-1.5,9,IF(CG516&lt;=-0.5,10,IF(CG516&lt;=0.5,11,IF(CG516&lt;=1.5,12,IF(CG516&lt;=2.5,13,IF(CG516&lt;=3.5,14,IF(CG516&lt;=4.5,15,IF(CG516&lt;=5.5,16,IF(CG516&lt;=6.5,17,IF(CG516&lt;=7.5,18,IF(CG516&lt;=8.5,19,IF(CG516&lt;=9.5,20,IF(CG516=10,21,"Fuera de rango")))))))))))))))))))))))</f>
        <v>10</v>
      </c>
      <c r="CJ516" s="9" t="n">
        <v>0.75</v>
      </c>
      <c r="CK516" s="10" t="str">
        <f aca="false">IF(CJ516="","",IF(AND(CJ516&gt;=-6,CJ516&lt;=-5.5),"-6 a -5,5",IF(AND(CJ516&gt;-5.5,CJ516&lt;=-4.5),"-5 a -4,5",IF(AND(CJ516&gt;-4.5,CJ516&lt;=-3.5),"-4 a -3,5",IF(AND(CJ516&gt;-3.5,CJ516&lt;=-2.5),"-3 a -2,5",IF(AND(CJ516&gt;-2.5,CJ516&lt;=-1.5),"-2 a -1,5",IF(AND(CJ516&gt;-1.5,CJ516&lt;=-0.5),"-1 a -0,5",IF(AND(CJ516&gt;-0.5,CJ516&lt;=0.5),"0 a 0,5",IF(AND(CJ516&gt;0.5,CJ516&lt;=1.5),"1 a 1,5",IF(AND(CJ516&gt;1.5,CJ516&lt;2.5),"2",IF(AND(CJ516&gt;=2.5,CJ516&lt;=3),"2,5 a 3",IF(AND(CJ516&gt;3,CJ516&lt;=4),"3,5 a 4",IF(AND(CJ516&gt;4,CJ516&lt;=5),"4,5 a 5",IF(AND(CJ516&gt;5,CJ516&lt;=6),"5,5 a 6",IF(AND(CJ516&gt;6,CJ516&lt;=7),"6,5 a 7",IF(AND(CJ516&gt;7,CJ516&lt;=8),"7,5 a 8",IF(AND(CJ516&gt;8,CJ516&lt;=9.5),"8,5 a 9,5",IF(CJ516=10,"10","Fuera de rango"))))))))))))))))))</f>
        <v>1 a 1,5</v>
      </c>
      <c r="CL516" s="11" t="n">
        <f aca="false">IF(CK516="","",IF(OR(CK516="-6 a -5,5",CK516="-6 - -5,5"),1,IF(OR(CK516="-5 a -4,5",CK516="-5 - -4,5"),2,IF(OR(CK516="-4 a -3,5",CK516="-4 - -3,5"),3,IF(OR(CK516="-3 a -2,5",CK516="-3 - -2,5"),4,IF(OR(CK516="-2 a -1,5",CK516="-2 - -1,5"),5,IF(OR(CK516="-1 a -0,5",CK516="-1 - -0,5"),6,IF(OR(CK516="0 a 0,5",CK516="0 - 0,5"),7,IF(OR(CK516="1 a 1,5",CK516="1 - 1,5"),8,IF(CK516="2","NORMA",IF(OR(CK516="2,5 a 3",CK516="2,5 - 3"),9,IF(OR(CK516="3,5 a 4",CK516="3,5 - 4"),10,IF(OR(CK516="4,5 a 5",CK516="4,5 - 5"),11,IF(OR(CK516="5,5 a 6",CK516="5,5 - 6"),12,IF(OR(CK516="6,5 a 7",CK516="6,5 - 7"),13,IF(OR(CK516="7,5 a 8",CK516="7,5 - 8"),14,IF(OR(CK516="8,5 a 9",CK516="8,5 - 9,5",CK516="9 a 9,5"),15,IF(CK516="10",15,IF(OR(CK516="0,5 a 1",CK516="0,5 - 1"),7,"Fuera de rango")))))))))))))))))))</f>
        <v>8</v>
      </c>
      <c r="CN516" s="10" t="str">
        <f aca="false">IF(CM516=0,"0", " ")</f>
        <v>0</v>
      </c>
      <c r="CO516" s="10" t="str">
        <f aca="false">IF(CM516&gt;0,"EME"," ")</f>
        <v> </v>
      </c>
      <c r="CQ516" s="10" t="str">
        <f aca="false">IF(CP516&gt;0,"0", " ")</f>
        <v> </v>
      </c>
      <c r="CR516" s="10" t="str">
        <f aca="false">IF(CP516&gt;0,"EME"," ")</f>
        <v> </v>
      </c>
      <c r="CS516" s="9" t="n">
        <v>5.75</v>
      </c>
      <c r="CV516" s="9" t="n">
        <v>2</v>
      </c>
      <c r="CY516" s="9" t="n">
        <v>0</v>
      </c>
      <c r="DB516" s="9" t="n">
        <v>0</v>
      </c>
      <c r="DC516" s="11" t="str">
        <f aca="false">IF(DB516&lt;0,"2"," ")</f>
        <v> </v>
      </c>
      <c r="DD516" s="11" t="str">
        <f aca="false">IF(DB516&lt;0,"MIO"," ")</f>
        <v> </v>
      </c>
      <c r="DE516" s="9" t="n">
        <v>-2.5</v>
      </c>
      <c r="DF516" s="10" t="str">
        <f aca="false">IF(DE516&lt;0,"3"," ")</f>
        <v>3</v>
      </c>
      <c r="DG516" s="10" t="str">
        <f aca="false">IF(DE516&lt;0,"AST"," ")</f>
        <v>AST</v>
      </c>
      <c r="DH516" s="9" t="n">
        <v>-1.25</v>
      </c>
      <c r="DI516" s="10" t="str">
        <f aca="false">IF(DH516&lt;0,"3"," ")</f>
        <v>3</v>
      </c>
      <c r="DJ516" s="10" t="str">
        <f aca="false">IF(DH516&lt;0,"AST"," ")</f>
        <v>AST</v>
      </c>
      <c r="DK516" s="9" t="n">
        <v>2.25</v>
      </c>
      <c r="DL516" s="10" t="str">
        <f aca="false">IF(DK516&gt;0,"4"," ")</f>
        <v>4</v>
      </c>
      <c r="DM516" s="10" t="str">
        <f aca="false">IF(DK516&gt;0,"PRE"," ")</f>
        <v>PRE</v>
      </c>
      <c r="DN516" s="9" t="n">
        <v>2.25</v>
      </c>
      <c r="DO516" s="10" t="str">
        <f aca="false">IF(DN516&gt;0,"4"," ")</f>
        <v>4</v>
      </c>
      <c r="DP516" s="10" t="str">
        <f aca="false">IF(DN516&gt;0,"PRE"," ")</f>
        <v>PRE</v>
      </c>
      <c r="DS516" s="12" t="str">
        <f aca="false">CONCATENATE(CO516,CU516,DA516,DG516,DM516)</f>
        <v> ASTPRE</v>
      </c>
      <c r="DT516" s="10" t="e">
        <f aca="false" t="array" ref="DT516">_xlfn.IFS(DS516="EME    ","0", DS516=" HIP   ","1", DS516="  MIO  ","2", DS516="   AST ","3", DS516="    PRE","4", DS516="EME   PRE","5", DS516=" HIP  PRE","6", DS516=" HIP AST ","7", DS516="  MIO PRE","8", DS516="  MIOAST ","9", DS516="   ASTPRE","10",DS516=" HIP ASTPRE","11", DS516="  MIOASTPRE","12", DS516="     ","0")</f>
        <v>#N/A</v>
      </c>
      <c r="DV516" s="1" t="e">
        <f aca="false" t="array" ref="DV516">_xlfn.IFS(DU516="SI","2", DU516="NO","1")</f>
        <v>#N/A</v>
      </c>
      <c r="DX516" s="11" t="str">
        <f aca="false">IF(DW516=0,"1","2")</f>
        <v>1</v>
      </c>
      <c r="DY516" s="11" t="str">
        <f aca="false" t="array" ref="DY516">_xlfn.IFS(DW516=0,"0", DW516=0.25, "1", DW516=0.5,"2", DW516=0.75,"3", DW516=1,"4",DW516=1.25,"5", DW516=1.5,"6", DW516=1.75,"7", DW516=2,"8")</f>
        <v>0</v>
      </c>
      <c r="EA516" s="11" t="str">
        <f aca="false">IF(DZ516=0,"1","2")</f>
        <v>1</v>
      </c>
      <c r="EB516" s="11" t="str">
        <f aca="false" t="array" ref="EB516">_xlfn.IFS(DZ516=0,"0", DZ516=0.25, "1", DZ516=0.5,"2", DZ516=0.75,"3", DZ516=1,"4",DZ516=1.25,"5", DZ516=1.5,"6", DZ516=1.75,"7", DZ516=2,"8")</f>
        <v>0</v>
      </c>
      <c r="ED516" s="10" t="str">
        <f aca="false">IF(EC516=0,"1","2")</f>
        <v>1</v>
      </c>
      <c r="EE516" s="11" t="str">
        <f aca="false" t="array" ref="EE516">_xlfn.IFS(EC516=0,"0", EC516=-0.25, "1", EC516=-0.5,"2", EC516=-0.75,"3", EC516=-1,"4",EC516=-1.25,"5", EC516=-1.5,"6", EC516=-1.75,"7", EC516=-2,"8", EC516=-2.25,"9",EC516=-2.5,"10", EC516=-2.75,"11", EC516=-3,"12", EC516=-3.25,"13", EC516=-3.5,"14", EC516=-3.75,"15",EC516=-4,"16")</f>
        <v>0</v>
      </c>
      <c r="EG516" s="10" t="str">
        <f aca="false">IF(EF516=0,"1","2")</f>
        <v>1</v>
      </c>
      <c r="EH516" s="11" t="str">
        <f aca="false" t="array" ref="EH516">_xlfn.IFS(EF516=0,"0", EF516=-0.25, "1", EF516=-0.5,"2", EF516=-0.75,"3", EF516=-1,"4",EF516=-1.25,"5", EF516=-1.5,"6", EF516=-1.75,"7", EF516=-2,"8", EF516=-2.25,"9",EF516=-2.5,"10", EF516=-2.75,"11", EF516=-3,"12", EF516=-3.25,"13", EF516=-3.5,"14", EF516=-3.75,"15",EF516=-4,"16")</f>
        <v>0</v>
      </c>
      <c r="EJ516" s="11" t="str">
        <f aca="false">IF(EI516=0,"1","2")</f>
        <v>1</v>
      </c>
      <c r="EK516" s="11" t="str">
        <f aca="false" t="array" ref="EK516">_xlfn.IFS(EI516=0,"0", EI516=-0.25, "1", EI516=-0.5,"2", EI516=-0.75,"3", EI516=-1,"4",EI516=-1.25,"5", EI516=-1.5,"6", EI516=-1.75,"7", EI516=-2,"8", EI516=-2.25,"9", EI516=-2.25,"9",EI516=-2.5,"10", EI516=-2.75,"11", EI516=-3,"12", EI516=-3.25,"13", EI516=-3.5,"14", EI516=-3.75,"15",EI516=-4,"16", EI516=0.25, "17", EI516=0.5, "18")</f>
        <v>0</v>
      </c>
      <c r="EM516" s="11" t="str">
        <f aca="false">IF(EL516=0,"1","2")</f>
        <v>1</v>
      </c>
      <c r="EN516" s="11" t="str">
        <f aca="false" t="array" ref="EN516">_xlfn.IFS(EL516=0.25,"17",EL516=0.5,"18", EL516=0,"0", EL516=-0.25, "1", EL516=-0.5,"2", EL516=-0.75,"3", EL516=-1,"4",EL516=-1.25,"5", EL516=-1.5,"6", EL516=-1.75,"7", EL516=-2,"8",EL516= -2.25,"9",EL516=-2.5,"10",EL516= -2.75,"11",EL516= -3,"12",EL516= -3.25,"13",EL516= -3.5,"14",EL516= -3.75,"15",EL516=-4,"16")</f>
        <v>0</v>
      </c>
      <c r="EP516" s="11" t="str">
        <f aca="false">IF(EO516=0,"1","2")</f>
        <v>1</v>
      </c>
      <c r="EQ516" s="11" t="str">
        <f aca="false" t="array" ref="EQ516">_xlfn.IFS(EO516=0,"0", EO516=0.25, "1", EO516=0.5,"2", EO516=0.75,"3", EO516=1,"4",EO516=1.25,"5", EO516=1.5,"6", EO516=1.75,"7", EO516=2,"8", EO516=2.25,"9", EO516=2.25,"9",EO516=2.5,"10", EO516=2.75,"11", EO516=3,"12", EO516=3.25,"13", EO516=3.5,"14", EO516=3.75,"15",EO516=4,"16", EO516=-0.25, "17", bq=-0.5, "18")</f>
        <v>0</v>
      </c>
      <c r="ES516" s="11" t="str">
        <f aca="false">IF(ER516=0,"1","2")</f>
        <v>1</v>
      </c>
      <c r="ET516" s="11" t="str">
        <f aca="false" t="array" ref="ET516">_xlfn.IFS(ER516=0,"0", ER516=0.25, "1", ER516=0.5,"2", ER516=0.75,"3", ER516=1,"4",ER516=1.25,"5", ER516=1.5,"6", ER516=1.75,"7", ER516=2,"8", ER516=2.25,"9", ER516=2.25,"9",ER516=2.5,"10", ER516=2.75,"11", ER516=3,"12", ER516=3.25,"13", ER516=3.5,"14", ER516=3.75,"15",ER516=4,"16", ER516=-0.25, "17", bq=-0.5, "18")</f>
        <v>0</v>
      </c>
      <c r="EV516" s="14" t="e">
        <f aca="false">VLOOKUP(EU516,LEYENDA!$G$2:$H$8,2,TRUE())</f>
        <v>#N/A</v>
      </c>
      <c r="EW516" s="14" t="e">
        <f aca="false" t="array" ref="EW516">_xlfn.IFS(EV516="0-5","1", EV516="6-12","2", EV516="13-18","3", EV516="19-24","4", EV516="25-36","5", EV516="37-48","6", EV516="49-60","7")</f>
        <v>#N/A</v>
      </c>
    </row>
    <row r="517" customFormat="false" ht="13.5" hidden="false" customHeight="false" outlineLevel="0" collapsed="false">
      <c r="A517" s="1" t="n">
        <v>190</v>
      </c>
      <c r="B517" s="2" t="n">
        <v>4</v>
      </c>
      <c r="C517" s="33" t="n">
        <v>44580</v>
      </c>
      <c r="E517" s="5" t="str">
        <f aca="false">VLOOKUP(A517,'286'!$A$3:$J$6279,10,FALSE())</f>
        <v>LEÓN BLAS, JOAQUÍN</v>
      </c>
      <c r="F517" s="4" t="str">
        <f aca="false">VLOOKUP(A517,'286'!$A$3:$I$1768,3,FALSE())</f>
        <v>LEBLASJO</v>
      </c>
      <c r="G517" s="6" t="n">
        <f aca="false">VLOOKUP(A517,'286'!$A$3:$I$1768,4,FALSE())</f>
        <v>19952</v>
      </c>
      <c r="H517" s="7" t="n">
        <f aca="false">YEAR(C517)-YEAR(G517)</f>
        <v>68</v>
      </c>
      <c r="I517" s="1" t="str">
        <f aca="false">VLOOKUP(H517,LEYENDA!$C$2:$D$6,2,TRUE())</f>
        <v>61-100</v>
      </c>
      <c r="J517" s="5" t="str">
        <f aca="false">VLOOKUP(A517,'286'!$A$3:$I$1768,7,FALSE())</f>
        <v>H</v>
      </c>
      <c r="K517" s="8" t="n">
        <f aca="false">VLOOKUP(A517,'286'!$A$3:$I$1768,2,FALSE())</f>
        <v>0</v>
      </c>
      <c r="L517" s="4" t="str">
        <f aca="false">VLOOKUP(A517,'286'!$A$3:$I$1768,8,FALSE())</f>
        <v>D</v>
      </c>
      <c r="M517" s="4" t="str">
        <f aca="false">VLOOKUP(A517,'286'!$A$3:$I$1768,9,FALSE())</f>
        <v>I</v>
      </c>
      <c r="N517" s="8" t="str">
        <f aca="false">IF(R517=O517, "MISMA","CONTRARIA")</f>
        <v>CONTRARIA</v>
      </c>
      <c r="O517" s="8" t="str">
        <f aca="false" t="array" ref="O517">_xlfn.IFS(L517="D","1", L517="I","2")</f>
        <v>1</v>
      </c>
      <c r="P517" s="8" t="e">
        <f aca="false" t="array" ref="P517">_xlfn.IFS(K517="OD","1", K517="OI","2")</f>
        <v>#N/A</v>
      </c>
      <c r="Q517" s="1" t="str">
        <f aca="false" t="array" ref="Q517">_xlfn.IFS(J517="M","1", J517="H","2")</f>
        <v>2</v>
      </c>
      <c r="R517" s="8" t="str">
        <f aca="false" t="array" ref="R517">_xlfn.IFS(M517="D","1", M517="I","2")</f>
        <v>2</v>
      </c>
      <c r="S517" s="1" t="str">
        <f aca="false" t="array" ref="S517">_xlfn.IFS(N517="CONTRARIA", "1",N517= "MISMA","2")</f>
        <v>1</v>
      </c>
      <c r="T517" s="1" t="str">
        <f aca="false" t="array" ref="T517">_xlfn.IFS(I517="0-12","1", I517="13-24","2", I517="25-40","3", I517="41-60","4", I517="61-100","5")</f>
        <v>5</v>
      </c>
      <c r="U517" s="9" t="n">
        <v>-6</v>
      </c>
      <c r="V517" s="10" t="str">
        <f aca="false">IF(U517="","",IF(AND(U517&gt;=-9,U517&lt;=-6.5),"-9 a -6,5",IF(AND(U517&gt;=-6,U517&lt;=-3.5),"-6 a -3,5",IF(AND(U517&gt;=-3,U517&lt;=-1),"-3 a -1",IF(U517=-0.5,"-0,5",IF(AND(U517&gt;=0,U517&lt;=2.5),"0 a 2,5",IF(AND(U517&gt;=3,U517&lt;=5.5),"3 a 5,5",IF(AND(U517&gt;=6,U517&lt;=8.5),"6 a 8,5",IF(AND(U517&gt;=9,U517&lt;=20),"9 a 20","Fuera de rango")))))))))</f>
        <v>-6 a -3,5</v>
      </c>
      <c r="W517" s="11" t="n">
        <f aca="false">IF(V517="","",IF(V517="-9 a -6,5",2,IF(V517="-6 a -3,5",3,IF(V517="-3 a -1",4,IF(V517="-0,5","NORMA",IF(V517="0 a 2,5",5,IF(V517="3 a 5,5",6,IF(V517="6 a 8,5",7,IF(V517="9 a 20",8,"Fuera de rango")))))))))</f>
        <v>3</v>
      </c>
      <c r="X517" s="9" t="n">
        <v>0</v>
      </c>
      <c r="Y517" s="11" t="str">
        <f aca="false">IF(X517="","",IF(AND(X517&gt;=0,X517&lt;=4),"0 a 4",IF(AND(X517&gt;=4.5,X517&lt;=8.5),"4,5 a 8,5",IF(X517=9,"9",IF(AND(X517&gt;=9.5,X517&lt;=13),"9,5 a 13",IF(AND(X517&gt;=13.5,X517&lt;=20),"13,5 a 20",IF(AND(X517&gt;=20.5,X517&lt;=35),"20,5 a 35","Fuera de rango")))))))</f>
        <v>0 a 4</v>
      </c>
      <c r="Z517" s="11" t="n">
        <f aca="false">IF(Y517="","",IF(Y517="0 a 4",1,IF(Y517="4,5 a 8,5",2,IF(Y517="9","NORMA",IF(Y517="9,5 a 13",3,IF(Y517="13,5 a 20",4,IF(Y517="20,5 a 35",5,"Fuera de rango")))))))</f>
        <v>1</v>
      </c>
      <c r="AA517" s="9" t="n">
        <v>6</v>
      </c>
      <c r="AB517" s="10" t="str">
        <f aca="false">IF(AA517="","",IF(AND(AA517&gt;=0,AA517&lt;=9),"0 a 9",IF(AND(AA517&gt;=9.5,AA517&lt;=18.5),"9,5 a 18,5",IF(AA517=19,"19",IF(AND(AA517&gt;=19.5,AA517&lt;=28),"19,5 a 28",IF(AND(AA517&gt;=28.5,AA517&lt;=40),"28,5 a 40","Fuera de rango"))))))</f>
        <v>0 a 9</v>
      </c>
      <c r="AC517" s="11" t="n">
        <f aca="false" t="array" ref="AC517">_xlfn.IFS(AB517="","",AB517="0 a 9",1,AB517="9,5 a 18,5",2,AB517="19","NORMA",AB517="19,5 a 28",3,AB517="28,5 a 40",4,TRUE(),"Fuera de rango")</f>
        <v>1</v>
      </c>
      <c r="AD517" s="9" t="n">
        <v>5</v>
      </c>
      <c r="AE517" s="10" t="str">
        <f aca="false">IF(AD517="","",IF(AND(AD517&gt;=-10,AD517&lt;=0),"De -10 a 0",IF(AND(AD517&gt;=0.5,AD517&lt;=9.5),"0,5 a 9,5",IF(AD517=10,"10",IF(AND(AD517&gt;=10.5,AD517&lt;=20),"10,5 a 20",IF(AND(AD517&gt;=20.5,AD517&lt;=40),"20,5 a 40","Fuera de rango"))))))</f>
        <v>0,5 a 9,5</v>
      </c>
      <c r="AF517" s="12" t="n">
        <f aca="false">IF(AD517="","",IF(AND(AD517&gt;=-10,AD517&lt;=0),1,IF(AND(AD517&gt;=0.5,AD517&lt;=9.5),2,IF(AD517=10,"NORMA",IF(AND(AD517&gt;=10.5,AD517&lt;=20),3,IF(AND(AD517&gt;=20.5,AD517&lt;=40),4,""))))))</f>
        <v>2</v>
      </c>
      <c r="AG517" s="9" t="n">
        <v>11</v>
      </c>
      <c r="AH517" s="10" t="str">
        <f aca="false">IF(AG517="","",IF(AND(AG517&gt;=0,AG517&lt;=4),"0 a 4",IF(AND(AG517&gt;=4.5,AG517&lt;=8.5),"4,5 a 8,5",IF(AG517=9,"9",IF(AND(AG517&gt;=9.5,AG517&lt;=13),"9,5 a 13",IF(AND(AG517&gt;=13.5,AG517&lt;=25),"13,5 a 25","Fuera de rango"))))))</f>
        <v>9,5 a 13</v>
      </c>
      <c r="AI517" s="10" t="n">
        <f aca="false">IF(AH517="","",IF(AH517="0 a 4",1,IF(AH517="4,5 a 8,5",2,IF(AH517="9","NORMA",IF(AH517="9,5 a 13",3,IF(AH517="13,5 a 25",4,""))))))</f>
        <v>3</v>
      </c>
      <c r="AJ517" s="9" t="n">
        <v>6</v>
      </c>
      <c r="AK517" s="10" t="str">
        <f aca="false">IF(AJ517="","",IF(AND(AJ517&gt;=-15,AJ517&lt;=-10.5),"-15 a -10,5",IF(AND(AJ517&gt;=-10,AJ517&lt;=-4),"-10 a -4",IF(AND(AJ517&gt;=-4.5,AJ517&lt;=0),"-4,5 a 0",IF(AND(AJ517&gt;=0.5,AJ517&lt;=4.5),"0,5 a 4,5",IF(AJ517=5,"5",IF(AND(AJ517&gt;=5.5,AJ517&lt;=10),"5,5 a 10",IF(AND(AJ517&gt;=10.5,AJ517&lt;=20),"10,5 a 20","Fuera de rango"))))))))</f>
        <v>5,5 a 10</v>
      </c>
      <c r="AL517" s="11" t="n">
        <f aca="false">IF(AK517="","",IF(AK517="-15 a -10,5",1,IF(AK517="-10 a -4",2,IF(AK517="-4,5 a 0",3,IF(AK517="0,5 a 4,5",4,IF(AK517="5","NORMA",IF(AK517="5,5 a 10",5,IF(AK517="10,5 a 20",6,"Error"))))))))</f>
        <v>5</v>
      </c>
      <c r="AM517" s="9" t="n">
        <v>0</v>
      </c>
      <c r="AN517" s="10" t="str">
        <f aca="false">IF(AM517="","",IF(AND(AM517&gt;=-7.5,AM517&lt;=-5.5),"-7,5 a -5,5",IF(AND(AM517&gt;=-5,AM517&lt;=-3),"-5 a -3",IF(AND(AM517&gt;=-2.5,AM517&lt;=-0.5),"-2,5 a -0,5",IF(AM517=0,"0,00",IF(AND(AM517&gt;=0.5,AM517&lt;=2.5),"0,5 a 2,5",IF(AND(AM517&gt;=3,AM517&lt;=5),"3 a 5",IF(AND(AM517&gt;=5.5,AM517&lt;=7.5),"5,5 a 7,5",IF(AND(AM517&gt;=8,AM517&lt;=10),"8 a 10","Fuera de rango")))))))))</f>
        <v>0,00</v>
      </c>
      <c r="AO517" s="11" t="str">
        <f aca="false">IF(AN517="","",IF(AN517="-7,5 a -5,5",1,IF(AN517="-5 a -3",2,IF(AN517="-2,5 a -0,5",3,IF(AN517="0,00","NORMA",IF(AN517="0,5 a 2,5",4,IF(AN517="3 a 5",5,IF(AN517="5,5 a 7,5",6,IF(AN517="8 a 10",7,"Error")))))))))</f>
        <v>NORMA</v>
      </c>
      <c r="AP517" s="9" t="n">
        <v>-15</v>
      </c>
      <c r="AQ517" s="10" t="str">
        <f aca="false">IF(AP517="","",IF(AND(AP517&gt;=-20,AP517&lt;=-9.5),"-20 a -9,5",IF(AND(AP517&gt;=-9,AP517&lt;=-6.5),"-9 a -6,5",IF(AP517=-6,"-6",IF(AND(AP517&gt;=-5.5,AP517&lt;=-3),"-5,5 a -3",IF(AND(AP517&gt;=-2.5,AP517&lt;=0),"-2,5 a 0",IF(AND(AP517&gt;=0.5,AP517&lt;=3),"0,5 a 3",IF(AND(AP517&gt;=3.5,AP517&lt;=6),"3,5 a 6",IF(AND(AP517&gt;=6.5,AP517&lt;=9),"6,5 a 9",IF(AND(AP517&gt;=9.5,AP517&lt;=20),"9,5 a 20","Fuera de rango"))))))))))</f>
        <v>-20 a -9,5</v>
      </c>
      <c r="AR517" s="11" t="n">
        <f aca="false">IF(AQ517="","",IF(AQ517="-20 a -9,5",1,IF(AQ517="-9 a -6,5",2,IF(AQ517="-6","NORMA",IF(AQ517="-5,5 a -3",3,IF(AQ517="-2,5 a 0",4,IF(AQ517="0,5 a 3",5,IF(AQ517="3,5 a 6",6,IF(AQ517="6,5 a 9",7,IF(AQ517="9,5 a 20",8,""))))))))))</f>
        <v>1</v>
      </c>
      <c r="AS517" s="9" t="n">
        <v>-3</v>
      </c>
      <c r="AT517" s="10" t="str">
        <f aca="false">IF(AS517="","",IF(AND(AS517&gt;=-16,AS517&lt;=-14),"-16 a -14",IF(AND(AS517&gt;=-13.5,AS517&lt;=-11.5),"-13,5 a -11,5",IF(AND(AS517&gt;=-11,AS517&lt;=-9),"-11 a -9",IF(AND(AS517&gt;=-8.5,AS517&lt;=-6.5),"-8,5 a -6,5",IF(AND(AS517&gt;=-6,AS517&lt;=-4),"-6 a -4",IF(AND(AS517&gt;=-3.5,AS517&lt;=-1.5),"-3,5 a -1,5",IF(AND(AS517&gt;=-1,AS517&lt;=1),"-1 a 1",IF(AND(AS517&gt;=1.5,AS517&lt;=3.5),"1,5 a 3,5",IF(AND(AS517&gt;=4,AS517&lt;=6),"4 a 6",IF(AND(AS517&gt;=6.5,AS517&lt;=8.5),"6,5 a 8,5",IF(AND(AS517&gt;=9,AS517&lt;=11),"9 a 11",IF(AND(AS517&gt;=11.5,AS517&lt;=13.5),"11,5 a 13,5",IF(AND(AS517&gt;=14,AS517&lt;=16),"14 a 16",IF(AND(AS517&gt;=16.5,AS517&lt;=18.5),"16,5 a 18,5",IF(AND(AS517&gt;=19,AS517&lt;=21),"19 a 21","Fuera de rango"))))))))))))))))</f>
        <v>-3,5 a -1,5</v>
      </c>
      <c r="AU517" s="11" t="n">
        <f aca="false" t="array" ref="AU517">IF(AT517="","",_xlfn.IFS(AT517="-16 a -14",1,AT517="-13,5 a -11,5",2,AT517="-11 a -9",3,AT517="-8,5 a -6,5",4,AT517="-6 a -4",5,AT517="-3,5 a -1,5",6,AT517="-1 a 1",7,AT517="1,5 a 3,5",8,AT517="4 a 6","NORMA",AT517="6,5 a 8,5",9,AT517="9 a 11",10,AT517="11,5 a 13,5",11,AT517="14 a 16",12,AT517="16,5 a 18,5",13,AT517="19 a 21",14,TRUE(),""))</f>
        <v>6</v>
      </c>
      <c r="AV517" s="9" t="n">
        <v>2.25</v>
      </c>
      <c r="AW517" s="10" t="str">
        <f aca="false">IF(AV517="","",IF(AND(AV517&gt;=-1,AV517&lt;=-0.5),"-1 a -0,5",IF(AND(AV517&gt;-0.5,AV517&lt;=0),"De -0,5 a 0",IF(AND(AV517&gt;=0.25,AV517&lt;=0.75),"0,25 a 0,75",IF(AND(AV517&gt;=1,AV517&lt;=1.5),"1 a 1,5",IF(AND(AV517&gt;=1.75,AV517&lt;=2.25),"1,75 a 2,25",IF(AND(AV517&gt;=2.5,AV517&lt;=3),"2,5 a 3",IF(AND(AV517&gt;=3.25,AV517&lt;=3.75),"3,25 a 3,75","Fuera de rango"))))))))</f>
        <v>1,75 a 2,25</v>
      </c>
      <c r="AX517" s="10" t="n">
        <f aca="false">IF(AW517="","",IF(OR(AW517="-1 a -0,5",AW517="-1 a -0.5"),1,IF(OR(AW517="De -0,5 a 0",AW517="-0,5 a 0",AW517="De -0.5 a 0"),2,IF(OR(AW517="0,25 a 0,75",AW517="0.25 a 0.75"),"NORMA",IF(OR(AW517="1 a 1,5",AW517="1 a 1.5"),3,IF(OR(AW517="1,75 a 2,25",AW517="1.75 a 2.25"),4,IF(OR(AW517="2,5 a 3",AW517="2.5 a 3"),5,IF(OR(AW517="3,25 a 3,75",AW517="3.25 a 3.75"),6,""))))))))</f>
        <v>4</v>
      </c>
      <c r="AY517" s="9" t="n">
        <v>-15</v>
      </c>
      <c r="AZ517" s="10" t="str">
        <f aca="false">IF(AY517="","",IF(AND(AY517&gt;=-20,AY517&lt;=-9.5),"-20 a -9,5",IF(AND(AY517&gt;=-9,AY517&lt;=-6.5),"-9 a -6,5",IF(AY517=-6,"-6",IF(AND(AY517&gt;=-5.5,AY517&lt;=-3),"-5,5 a -3",IF(AND(AY517&gt;=-2.5,AY517&lt;=0),"-2,5 a 0",IF(AND(AY517&gt;=0.5,AY517&lt;=3),"0,5 a 3",IF(AND(AY517&gt;=3.5,AY517&lt;=6),"3,5 a 6","Fuera de rango"))))))))</f>
        <v>-20 a -9,5</v>
      </c>
      <c r="BA517" s="11" t="n">
        <f aca="false">IF(AZ517="","",IF(AZ517="-20 a -9,5",1,IF(AZ517="-9 a -6,5",2,IF(AZ517="-6","NORMA",IF(AZ517="-5,5 a -3",3,IF(AZ517="-2,5 a 0",4,IF(AZ517="0,5 a 3",5,IF(AZ517="3,5 a 6",6,""))))))))</f>
        <v>1</v>
      </c>
      <c r="BB517" s="9" t="n">
        <v>0</v>
      </c>
      <c r="BC517" s="10" t="str">
        <f aca="false" t="array" ref="BC517">IF(BB517="","",_xlfn.IFS(AND(BB517&gt;=0,BB517&lt;=2),"0 a 2",AND(BB517&gt;=2.5,BB517&lt;=4.5),"2,5 a 4,5",AND(BB517&gt;=5,BB517&lt;=7),"5 a 7",AND(BB517&gt;=7.5,BB517&lt;=9.5),"7,5 a 9,5",AND(BB517&gt;=10,BB517&lt;=12),"10 a 12",AND(BB517&gt;=12.5,BB517&lt;=14.5),"12,5 a 14,5",BB517=15,"15",AND(BB517&gt;=15.5,BB517&lt;=17.5),"15,5 a 17,5",AND(BB517&gt;=18,BB517&lt;=20),"18 a 20",AND(BB517&gt;=20.5,BB517&lt;=22.5),"20,5 a 22,5",AND(BB517&gt;=23,BB517&lt;=25),"23 a 25",TRUE(),"Fuera de rango"))</f>
        <v>0 a 2</v>
      </c>
      <c r="BD517" s="11" t="n">
        <f aca="false" t="array" ref="BD517">IF(BC517="","",_xlfn.IFS(BC517="0 a 2",1,BC517="2,5 a 4,5",2,BC517="5 a 7",3,BC517="7,5 a 9,5",4,BC517="10 a 12",5,BC517="12,5 a 14,5",6,BC517="15","NORMA",BC517="15,5 a 17,5",7,BC517="18 a 20",8,BC517="20,5 a 22,5",9,BC517="23 a 25",10,TRUE(),"Fuera de rango"))</f>
        <v>1</v>
      </c>
      <c r="BE517" s="9" t="n">
        <v>-3</v>
      </c>
      <c r="BF517" s="10" t="str">
        <f aca="false">IF(BE517="","",IF(AND(BE517&gt;=-20,BE517&lt;=-10),"-20 a -10",IF(AND(BE517&gt;=-9.5,BE517&lt;=0.5),"-9,5 a 0,5",IF(AND(BE517&gt;=1,BE517&lt;=11),"1 a 11",IF(AND(BE517&gt;=11.5,BE517&lt;=20.5),"11,5 a 20,5",IF(BE517=21,"21",IF(AND(BE517&gt;=21.5,BE517&lt;=31.5),"21,5 a 31,5",IF(AND(BE517&gt;=32,BE517&lt;=42),"32 a 42","Fuera de rango"))))))))</f>
        <v>-9,5 a 0,5</v>
      </c>
      <c r="BG517" s="11" t="n">
        <f aca="false">IF(BF517="","",IF(BF517="-20 a -10",1,IF(BF517="-9,5 a 0,5",2,IF(BF517="1 a 11",3,IF(BF517="11,5 a 20,5",4,IF(BF517="21","NORMA",IF(BF517="21,5 a 31,5",5,IF(BF517="32 a 42",6,""))))))))</f>
        <v>2</v>
      </c>
      <c r="BH517" s="9" t="n">
        <v>-6</v>
      </c>
      <c r="BI517" s="10" t="str">
        <f aca="false">IF(BH517="","",IF(AND(BH517&gt;=-20,BH517&lt;=-15),"-20 a -15",IF(AND(BH517&gt;=-14.5,BH517&lt;=-9.5),"-14,5 a -9,5",IF(AND(BH517&gt;=-9,BH517&lt;=-4),"-9 a -4",IF(AND(BH517&gt;=-3.5,BH517&lt;=2.5),"-3,5 a 2,5",IF(AND(BH517&gt;=3,BH517&lt;=8),"3 a 8",IF(AND(BH517&gt;=8.5,BH517&lt;=14.5),"8,5 a 14,5",IF(BH517=15,"15",IF(AND(BH517&gt;=15.5,BH517&lt;=20.5),"15,5 a 20,5",IF(AND(BH517&gt;=21,BH517&lt;=26),"21 a 26","Fuera de rango"))))))))))</f>
        <v>-9 a -4</v>
      </c>
      <c r="BJ517" s="11" t="n">
        <f aca="false">IF(BI517="","",IF(BI517="-20 a -15",1,IF(BI517="-14,5 a -9,5",2,IF(BI517="-9 a -4",3,IF(BI517="-3,5 a 2,5",4,IF(BI517="3 a 8",5,IF(BI517="8,5 a 14,5",6,IF(BI517="15","NORMA",IF(BI517="15,5 a 20,5",7,IF(BI517="21 a 26",8,IF(BI517="26,5 a 31,5",9,"")))))))))))</f>
        <v>3</v>
      </c>
      <c r="BK517" s="9" t="n">
        <v>0</v>
      </c>
      <c r="BL517" s="10" t="str">
        <f aca="false">IF(BK517="","",IF(AND(BK517&gt;=0,BK517&lt;=2),"0 - 2",IF(AND(BK517&gt;=2.5,BK517&lt;=4.5),"2,5 - 4,5",IF(AND(BK517&gt;=5,BK517&lt;=7),"5 - 7",IF(AND(BK517&gt;=7.5,BK517&lt;=9.5),"7,5 - 9,5",IF(AND(BK517&gt;=10,BK517&lt;=12),"10 - 12",IF(AND(BK517&gt;=12.5,BK517&lt;=13.5),"12,5 - 13,5",IF(BK517=14,"14",IF(AND(BK517&gt;=14.5,BK517&lt;=16.5),"14,5 - 16,5",IF(AND(BK517&gt;=17,BK517&lt;=19),"17 - 19",IF(AND(BK517&gt;=19.5,BK517&lt;=21.5),"19,5 - 21,5",IF(AND(BK517&gt;=22,BK517&lt;=24),"22 - 24",IF(AND(BK517&gt;=24.5,BK517&lt;=26.5),"24,5 - 26,5",IF(AND(BK517&gt;=27,BK517&lt;=29),"27 - 29",IF(AND(BK517&gt;=29.5,BK517&lt;=30),"29,5 - 30","Fuera de rango")))))))))))))))</f>
        <v>0 - 2</v>
      </c>
      <c r="BM517" s="11" t="n">
        <f aca="false">IF(BL517="","",IF(BL517="0 - 2",1,IF(BL517="2,5 - 4,5",2,IF(BL517="5 - 7",3,IF(BL517="7,5 - 9,5",4,IF(BL517="10 - 12",5,IF(BL517="12,5 - 13,5",6,IF(BL517="14","NORMA",IF(BL517="14,5 - 16,5",7,IF(BL517="17 - 19",8,IF(BL517="19,5 - 21,5",9,IF(BL517="22 - 24",10,IF(BL517="24,5 - 26,5",11,IF(BL517="27 - 29",12,IF(BL517="29,5 - 30",13,"")))))))))))))))</f>
        <v>1</v>
      </c>
      <c r="BN517" s="9" t="n">
        <v>24</v>
      </c>
      <c r="BO517" s="11" t="str">
        <f aca="false">IF(BN517="","",IF(AND(BN517&gt;=-20,BN517&lt;=-10),"-20 a -10",IF(AND(BN517&gt;=-9.5,BN517&lt;=0.5),"-9,5 a 0,5",IF(AND(BN517&gt;=1,BN517&lt;=11),"1 a 11",IF(AND(BN517&gt;=11.5,BN517&lt;=21.5),"11,5 a 21,5",IF(BN517=22,"22",IF(AND(BN517&gt;=22.5,BN517&lt;=32.5),"22,5 a 32,5",IF(AND(BN517&gt;=33,BN517&lt;=43),"33 a 43","Fuera de rango"))))))))</f>
        <v>22,5 a 32,5</v>
      </c>
      <c r="BP517" s="11" t="n">
        <f aca="false">IF(BO517="","",IF(BO517="-20 a -10",1,IF(BO517="-9,5 a 0,5",2,IF(BO517="1 a 11",3,IF(BO517="11,5 a 21,5",4,IF(BO517="22","NORMA",IF(BO517="22,5 a 32,5",5,IF(BO517="33 a 43",6,""))))))))</f>
        <v>5</v>
      </c>
      <c r="BQ517" s="9" t="n">
        <v>21</v>
      </c>
      <c r="BR517" s="10" t="str">
        <f aca="false">IF(BQ517="","",IF(AND(BQ517&gt;=-20,BQ517&lt;=-15),"-20 a -15",IF(AND(BQ517&gt;=-14.5,BQ517&lt;=-9.5),"-14,5 a -9,5",IF(AND(BQ517&gt;=-9,BQ517&lt;=-4),"-9 a -4",IF(AND(BQ517&gt;=-3.5,BQ517&lt;=2.5),"-3,5 a 2,5",IF(AND(BQ517&gt;=3,BQ517&lt;=8),"3 a 8",IF(AND(BQ517&gt;=8.5,BQ517&lt;=13.5),"8,5 a 13,5",IF(AND(BQ517&gt;=14,BQ517&lt;=17.5),"14 a 17,5",IF(BQ517=18,"18",IF(AND(BQ517&gt;=18.5,BQ517&lt;=23.5),"18,5 a 23,5",IF(AND(BQ517&gt;=24,BQ517&lt;=29),"24 a 29",IF(AND(BQ517&gt;=29.5,BQ517&lt;=34.5),"29,5 a 34,5",IF(AND(BQ517&gt;=35,BQ517&lt;=40),"35 a 40","Fuera de rango")))))))))))))</f>
        <v>18,5 a 23,5</v>
      </c>
      <c r="BS517" s="11" t="n">
        <f aca="false">IF(BR517="","",IF(BR517="-20 a -15",1,IF(BR517="-14,5 a -9,5",2,IF(BR517="-9 a -4",3,IF(BR517="-3,5 a 2,5",4,IF(BR517="3 a 8",5,IF(BR517="8,5 a 13,5",6,IF(BR517="14 a 17,5",7,IF(BR517="18","NORMA",IF(BR517="18,5 a 23,5",8,IF(BR517="24 a 29",9,IF(BR517="29,5 a 34,5",10,IF(BR517="35 a 40",11,"")))))))))))))</f>
        <v>8</v>
      </c>
      <c r="BT517" s="9" t="n">
        <v>0</v>
      </c>
      <c r="BU517" s="10" t="str">
        <f aca="false">IF(BT517="","",IF(AND(BT517&gt;=-20,BT517&lt;=-18),"-20 a -18",IF(AND(BT517&gt;=-17.5,BT517&lt;=-15.5),"-17,5 a -15,5",IF(AND(BT517&gt;=-15,BT517&lt;=-13),"-15 a -13",IF(AND(BT517&gt;=-12.5,BT517&lt;=-10.5),"-12,5 a -10,5",IF(AND(BT517&gt;=-10,BT517&lt;=-8),"-10 a -8",IF(AND(BT517&gt;=-7.5,BT517&lt;=-5.5),"-7,5 a -5,5",IF(AND(BT517&gt;=-5,BT517&lt;=-3),"-5 a -3",IF(AND(BT517&gt;=-2.5,BT517&lt;=-0.5),"-2,5 a -0,5",IF(BT517=0,"0",IF(AND(BT517&gt;=0.5,BT517&lt;=2.5),"0,5 a 2,5",IF(AND(BT517&gt;=3,BT517&lt;=5),"3 a 5",IF(AND(BT517&gt;=5.5,BT517&lt;=7.5),"5,5 a 7,5",IF(AND(BT517&gt;=8,BT517&lt;=10),"8 a 10",IF(AND(BT517&gt;=10.5,BT517&lt;=12.5),"10,5 a 12,5",IF(AND(BT517&gt;=13,BT517&lt;=15),"13 a 15",IF(AND(BT517&gt;=15.5,BT517&lt;=17.5),"15,5 a 17,5",IF(AND(BT517&gt;=18,BT517&lt;=20),"18 a 20","Fuera de rango"))))))))))))))))))</f>
        <v>0</v>
      </c>
      <c r="BV517" s="11" t="str">
        <f aca="false">IF(BT517="","",IF(BT517=0,"NORMA",IF(AND(BT517&gt;=-20,BT517&lt;=-18),2,IF(AND(BT517&gt;=-17.5,BT517&lt;=-15.5),2,IF(AND(BT517&gt;=-15,BT517&lt;=-13),3,IF(AND(BT517&gt;=-12.5,BT517&lt;=-10.5),4,IF(AND(BT517&gt;=-10,BT517&lt;=-8),5,IF(AND(BT517&gt;=-7.5,BT517&lt;=-5.5),6,IF(AND(BT517&gt;=-5,BT517&lt;=-3),7,IF(AND(BT517&gt;=-2.5,BT517&lt;=-0.5),8,IF(AND(BT517&gt;=0.5,BT517&lt;=2.5),9,IF(AND(BT517&gt;=3,BT517&lt;=5),10,IF(AND(BT517&gt;=5.5,BT517&lt;=7.5),11,IF(AND(BT517&gt;=8,BT517&lt;=10),12,IF(AND(BT517&gt;=10.5,BT517&lt;=12.5),13,IF(AND(BT517&gt;=13,BT517&lt;=15),14,IF(AND(BT517&gt;=15.5,BT517&lt;=17.5),15,IF(AND(BT517&gt;=18,BT517&lt;=20),16,"Fuera de rango"))))))))))))))))))</f>
        <v>NORMA</v>
      </c>
      <c r="BW517" s="9" t="n">
        <v>-3.5</v>
      </c>
      <c r="BX517" s="10" t="n">
        <f aca="false">18.5- (0.3*H517)</f>
        <v>-1.9</v>
      </c>
      <c r="BY517" s="10" t="n">
        <f aca="false">(BW517)-(BX517)</f>
        <v>-1.6</v>
      </c>
      <c r="BZ517" s="10" t="str">
        <f aca="false">IF(BY517="","",IF(BY517&lt;-27.5,"De -30 a -28",IF(BY517&lt;-25,"De -27,5 a -25,5",IF(BY517&lt;-22.5,"De -25 a -23",IF(BY517&lt;-20,"De -22,5 a -20,5",IF(BY517&lt;-17.5,"De -20 a -18",IF(BY517&lt;-15,"De -17,5 a -15,5",IF(BY517&lt;-12.5,"De -15 a -13",IF(BY517&lt;-10,"De -12,5 a -10,5",IF(BY517&lt;-7.5,"De -10 a -8",IF(BY517&lt;-5,"De -7,5 a -5,5",IF(BY517&lt;-2.5,"De -5 a -3",IF(BY517&lt;0,"De -2,5 a -0,5",IF(BY517&lt;2.5,"De 0 a 2",IF(BY517&lt;5,"De 2,5 a 4,5",IF(BY517&lt;7.5,"De 5 a 7",IF(BY517&lt;10,"De 7,5 a 9,5",IF(BY517&lt;12.5,"De 10 a 12",IF(BY517&lt;15,"De 12,5 a 14,5",IF(BY517&lt;17.5,"De 15 a 17",IF(BY517&lt;20,"De 17,5 a 19,5",IF(BY517&lt;22.5,"De 20 a 22",IF(BY517&lt;25,"De 22,5 a 24,5",IF(BY517&lt;27.5,"De 25 a 27","De 27,5 a 30"))))))))))))))))))))))))</f>
        <v>De -2,5 a -0,5</v>
      </c>
      <c r="CA517" s="12" t="n">
        <f aca="false">IF(BY517="","",IF(BY517&lt;=-28,1,IF(BY517&lt;=-25.5,2,IF(BY517&lt;=-23,3,IF(BY517&lt;=-20.5,4,IF(BY517&lt;=-18,5,IF(BY517&lt;=-15.5,6,IF(BY517&lt;=-13,7,IF(BY517&lt;=-10.5,8,IF(BY517&lt;=-8,9,IF(BY517&lt;=-5.5,10,IF(BY517&lt;=-3,11,IF(BY517&lt;=-0.5,12,IF(BY517&lt;=2,13,IF(BY517&lt;=4.5,14,IF(BY517&lt;=7,15,IF(BY517&lt;=9.5,16,IF(BY517&lt;=12,17,IF(BY517&lt;=14.5,18,IF(BY517&lt;=17,19,IF(BY517&lt;=19.5,20,IF(BY517&lt;=22,21,IF(BY517&lt;=24.5,22,IF(BY517&lt;=27,23,IF(BY517&lt;=30,24,"Fuera de rango")))))))))))))))))))))))))</f>
        <v>12</v>
      </c>
      <c r="CB517" s="9" t="n">
        <v>-2.75</v>
      </c>
      <c r="CC517" s="10" t="n">
        <f aca="false">18.5- (0.3*H517)</f>
        <v>-1.9</v>
      </c>
      <c r="CD517" s="10" t="n">
        <f aca="false">(CB517)-(CC517)</f>
        <v>-0.850000000000001</v>
      </c>
      <c r="CE517" s="10" t="str">
        <f aca="false">IF(CD517="","",IF(CD517&lt;-27.5,"De -30 a -28",IF(CD517&lt;-25,"De -27,5 a -25,5",IF(CD517&lt;-22.5,"De -25 a -23",IF(CD517&lt;-20,"De -22,5 a -20,5",IF(CD517&lt;-17.5,"De -20 a -18",IF(CD517&lt;-15,"De -17,5 a -15,5",IF(CD517&lt;-12.5,"De -15 a -13",IF(CD517&lt;-10,"De -12,5 a -10,5",IF(CD517&lt;-7.5,"De -10 a -8",IF(CD517&lt;-5,"De -7,5 a -5,5",IF(CD517&lt;-2.5,"De -5 a -3",IF(CD517&lt;0,"De -2,5 a -0,5",IF(CD517&lt;=2,"De 0 a 2",IF(CD517&lt;=4.5,"De 2,5 a 4,5",IF(CD517&lt;=7,"De 5 a 7",IF(CD517&lt;=9.5,"De 7,5 a 9,5",IF(CD517&lt;=12,"De 10 a 12",IF(CD517&lt;=14.5,"De 12,5 a 14,5",IF(CD517&lt;=17,"De 15 a 17",IF(CD517&lt;=19.5,"De 17,5 a 19,5",IF(CD517&lt;=22,"De 20 a 22",IF(CD517&lt;=24.5,"De 22,5 a 24,5",IF(CD517&lt;=27,"De 25 a 27","De 27,5 a 30"))))))))))))))))))))))))</f>
        <v>De -2,5 a -0,5</v>
      </c>
      <c r="CF517" s="12" t="n">
        <f aca="false">IF(CD517="","",IF(CD517&lt;-27.5,1,IF(CD517&lt;-25,2,IF(CD517&lt;-22.5,3,IF(CD517&lt;-20,4,IF(CD517&lt;-17.5,5,IF(CD517&lt;-15,6,IF(CD517&lt;-12.5,7,IF(CD517&lt;-10,8,IF(CD517&lt;-7.5,9,IF(CD517&lt;-5,10,IF(CD517&lt;-2.5,11,IF(CD517&lt;0,12,IF(CD517&lt;2.5,13,IF(CD517&lt;5,14,IF(CD517&lt;7.5,15,IF(CD517&lt;10,16,IF(CD517&lt;12.5,17,IF(CD517&lt;15,18,IF(CD517&lt;17.5,19,IF(CD517&lt;20,20,IF(CD517&lt;22.5,21,IF(CD517&lt;25,22,IF(CD517&lt;27.5,23,24))))))))))))))))))))))))</f>
        <v>12</v>
      </c>
      <c r="CG517" s="9" t="n">
        <v>-1</v>
      </c>
      <c r="CH517" s="10" t="str">
        <f aca="false">IF(CG517="","",IF(AND(CG517&gt;=-10,CG517&lt;=-9.5),"-10 a -9,5",IF(AND(CG517&gt;-9.5,CG517&lt;=-8.5),"-9 a -8,5",IF(AND(CG517&gt;-8.5,CG517&lt;=-7.5),"-8 a -7,5",IF(AND(CG517&gt;-7.5,CG517&lt;=-6.5),"-7 a -6,5",IF(AND(CG517&gt;-6.5,CG517&lt;=-5.5),"-6 a -5,5",IF(AND(CG517&gt;-5.5,CG517&lt;=-4.5),"-5 a -4,5",IF(AND(CG517&gt;-4.5,CG517&lt;=-3.5),"-4 a -3,5",IF(AND(CG517&gt;-3.5,CG517&lt;=-2.5),"-3 a -2,5",IF(CG517=-2.25,"-2,25",IF(AND(CG517&gt;-2.5,CG517&lt;=-1.5),"-2 a -1,5",IF(AND(CG517&gt;-1.5,CG517&lt;=-0.5),"-1 a -0,5",IF(AND(CG517&gt;-0.5,CG517&lt;=0.5),"0 a 0,5",IF(AND(CG517&gt;0.5,CG517&lt;=1.5),"1 a 1,5",IF(AND(CG517&gt;1.5,CG517&lt;=2.5),"2 a 2,5",IF(AND(CG517&gt;2.5,CG517&lt;=3.5),"3 a 3,5",IF(AND(CG517&gt;3.5,CG517&lt;=4.5),"4 a 4,5",IF(AND(CG517&gt;4.5,CG517&lt;=5.5),"5 a 5,5",IF(AND(CG517&gt;5.5,CG517&lt;=6.5),"6 a 6,5",IF(AND(CG517&gt;6.5,CG517&lt;=7.5),"7 a 7,5",IF(AND(CG517&gt;7.5,CG517&lt;=8.5),"8 a 8,5",IF(AND(CG517&gt;8.5,CG517&lt;=9.5),"9 a 9,5",IF(CG517&gt;=10,"10","Fuera de rango")))))))))))))))))))))))</f>
        <v>-1 a -0,5</v>
      </c>
      <c r="CI517" s="11" t="n">
        <f aca="false">IF(CG517="","",IF(CG517=-2.25,"NORMA",IF(CG517&lt;=-9.5,1,IF(CG517&lt;=-8.5,2,IF(CG517&lt;=-7.5,3,IF(CG517&lt;=-6.5,4,IF(CG517&lt;=-5.5,5,IF(CG517&lt;=-4.5,6,IF(CG517&lt;=-3.5,7,IF(CG517&lt;=-2.5,8,IF(CG517&lt;=-1.5,9,IF(CG517&lt;=-0.5,10,IF(CG517&lt;=0.5,11,IF(CG517&lt;=1.5,12,IF(CG517&lt;=2.5,13,IF(CG517&lt;=3.5,14,IF(CG517&lt;=4.5,15,IF(CG517&lt;=5.5,16,IF(CG517&lt;=6.5,17,IF(CG517&lt;=7.5,18,IF(CG517&lt;=8.5,19,IF(CG517&lt;=9.5,20,IF(CG517=10,21,"Fuera de rango")))))))))))))))))))))))</f>
        <v>10</v>
      </c>
      <c r="CJ517" s="9" t="n">
        <v>0.75</v>
      </c>
      <c r="CK517" s="10" t="str">
        <f aca="false">IF(CJ517="","",IF(AND(CJ517&gt;=-6,CJ517&lt;=-5.5),"-6 a -5,5",IF(AND(CJ517&gt;-5.5,CJ517&lt;=-4.5),"-5 a -4,5",IF(AND(CJ517&gt;-4.5,CJ517&lt;=-3.5),"-4 a -3,5",IF(AND(CJ517&gt;-3.5,CJ517&lt;=-2.5),"-3 a -2,5",IF(AND(CJ517&gt;-2.5,CJ517&lt;=-1.5),"-2 a -1,5",IF(AND(CJ517&gt;-1.5,CJ517&lt;=-0.5),"-1 a -0,5",IF(AND(CJ517&gt;-0.5,CJ517&lt;=0.5),"0 a 0,5",IF(AND(CJ517&gt;0.5,CJ517&lt;=1.5),"1 a 1,5",IF(AND(CJ517&gt;1.5,CJ517&lt;2.5),"2",IF(AND(CJ517&gt;=2.5,CJ517&lt;=3),"2,5 a 3",IF(AND(CJ517&gt;3,CJ517&lt;=4),"3,5 a 4",IF(AND(CJ517&gt;4,CJ517&lt;=5),"4,5 a 5",IF(AND(CJ517&gt;5,CJ517&lt;=6),"5,5 a 6",IF(AND(CJ517&gt;6,CJ517&lt;=7),"6,5 a 7",IF(AND(CJ517&gt;7,CJ517&lt;=8),"7,5 a 8",IF(AND(CJ517&gt;8,CJ517&lt;=9.5),"8,5 a 9,5",IF(CJ517=10,"10","Fuera de rango"))))))))))))))))))</f>
        <v>1 a 1,5</v>
      </c>
      <c r="CL517" s="11" t="n">
        <f aca="false">IF(CK517="","",IF(OR(CK517="-6 a -5,5",CK517="-6 - -5,5"),1,IF(OR(CK517="-5 a -4,5",CK517="-5 - -4,5"),2,IF(OR(CK517="-4 a -3,5",CK517="-4 - -3,5"),3,IF(OR(CK517="-3 a -2,5",CK517="-3 - -2,5"),4,IF(OR(CK517="-2 a -1,5",CK517="-2 - -1,5"),5,IF(OR(CK517="-1 a -0,5",CK517="-1 - -0,5"),6,IF(OR(CK517="0 a 0,5",CK517="0 - 0,5"),7,IF(OR(CK517="1 a 1,5",CK517="1 - 1,5"),8,IF(CK517="2","NORMA",IF(OR(CK517="2,5 a 3",CK517="2,5 - 3"),9,IF(OR(CK517="3,5 a 4",CK517="3,5 - 4"),10,IF(OR(CK517="4,5 a 5",CK517="4,5 - 5"),11,IF(OR(CK517="5,5 a 6",CK517="5,5 - 6"),12,IF(OR(CK517="6,5 a 7",CK517="6,5 - 7"),13,IF(OR(CK517="7,5 a 8",CK517="7,5 - 8"),14,IF(OR(CK517="8,5 a 9",CK517="8,5 - 9,5",CK517="9 a 9,5"),15,IF(CK517="10",15,IF(OR(CK517="0,5 a 1",CK517="0,5 - 1"),7,"Fuera de rango")))))))))))))))))))</f>
        <v>8</v>
      </c>
      <c r="CN517" s="10" t="str">
        <f aca="false">IF(CM517=0,"0", " ")</f>
        <v>0</v>
      </c>
      <c r="CO517" s="10" t="str">
        <f aca="false">IF(CM517&gt;0,"EME"," ")</f>
        <v> </v>
      </c>
      <c r="CQ517" s="10" t="str">
        <f aca="false">IF(CP517&gt;0,"0", " ")</f>
        <v> </v>
      </c>
      <c r="CR517" s="10" t="str">
        <f aca="false">IF(CP517&gt;0,"EME"," ")</f>
        <v> </v>
      </c>
      <c r="CS517" s="9" t="n">
        <v>5.75</v>
      </c>
      <c r="CV517" s="9" t="n">
        <v>0.5</v>
      </c>
      <c r="CY517" s="9" t="n">
        <v>0</v>
      </c>
      <c r="DB517" s="9" t="n">
        <v>0</v>
      </c>
      <c r="DC517" s="11" t="str">
        <f aca="false">IF(DB517&lt;0,"2"," ")</f>
        <v> </v>
      </c>
      <c r="DD517" s="11" t="str">
        <f aca="false">IF(DB517&lt;0,"MIO"," ")</f>
        <v> </v>
      </c>
      <c r="DE517" s="9" t="n">
        <v>-2.75</v>
      </c>
      <c r="DF517" s="10" t="str">
        <f aca="false">IF(DE517&lt;0,"3"," ")</f>
        <v>3</v>
      </c>
      <c r="DG517" s="10" t="str">
        <f aca="false">IF(DE517&lt;0,"AST"," ")</f>
        <v>AST</v>
      </c>
      <c r="DH517" s="9" t="n">
        <v>-1</v>
      </c>
      <c r="DI517" s="10" t="str">
        <f aca="false">IF(DH517&lt;0,"3"," ")</f>
        <v>3</v>
      </c>
      <c r="DJ517" s="10" t="str">
        <f aca="false">IF(DH517&lt;0,"AST"," ")</f>
        <v>AST</v>
      </c>
      <c r="DK517" s="9" t="n">
        <v>2.25</v>
      </c>
      <c r="DL517" s="10" t="str">
        <f aca="false">IF(DK517&gt;0,"4"," ")</f>
        <v>4</v>
      </c>
      <c r="DM517" s="10" t="str">
        <f aca="false">IF(DK517&gt;0,"PRE"," ")</f>
        <v>PRE</v>
      </c>
      <c r="DN517" s="9" t="n">
        <v>2.5</v>
      </c>
      <c r="DO517" s="10" t="str">
        <f aca="false">IF(DN517&gt;0,"4"," ")</f>
        <v>4</v>
      </c>
      <c r="DP517" s="10" t="str">
        <f aca="false">IF(DN517&gt;0,"PRE"," ")</f>
        <v>PRE</v>
      </c>
      <c r="DS517" s="12" t="str">
        <f aca="false">CONCATENATE(CO517,CU517,DA517,DG517,DM517)</f>
        <v> ASTPRE</v>
      </c>
      <c r="DT517" s="10" t="e">
        <f aca="false" t="array" ref="DT517">_xlfn.IFS(DS517="EME    ","0", DS517=" HIP   ","1", DS517="  MIO  ","2", DS517="   AST ","3", DS517="    PRE","4", DS517="EME   PRE","5", DS517=" HIP  PRE","6", DS517=" HIP AST ","7", DS517="  MIO PRE","8", DS517="  MIOAST ","9", DS517="   ASTPRE","10",DS517=" HIP ASTPRE","11", DS517="  MIOASTPRE","12", DS517="     ","0")</f>
        <v>#N/A</v>
      </c>
      <c r="DV517" s="1" t="e">
        <f aca="false" t="array" ref="DV517">_xlfn.IFS(DU517="SI","2", DU517="NO","1")</f>
        <v>#N/A</v>
      </c>
      <c r="DX517" s="11" t="str">
        <f aca="false">IF(DW517=0,"1","2")</f>
        <v>1</v>
      </c>
      <c r="DY517" s="11" t="str">
        <f aca="false" t="array" ref="DY517">_xlfn.IFS(DW517=0,"0", DW517=0.25, "1", DW517=0.5,"2", DW517=0.75,"3", DW517=1,"4",DW517=1.25,"5", DW517=1.5,"6", DW517=1.75,"7", DW517=2,"8")</f>
        <v>0</v>
      </c>
      <c r="EA517" s="11" t="str">
        <f aca="false">IF(DZ517=0,"1","2")</f>
        <v>1</v>
      </c>
      <c r="EB517" s="11" t="str">
        <f aca="false" t="array" ref="EB517">_xlfn.IFS(DZ517=0,"0", DZ517=0.25, "1", DZ517=0.5,"2", DZ517=0.75,"3", DZ517=1,"4",DZ517=1.25,"5", DZ517=1.5,"6", DZ517=1.75,"7", DZ517=2,"8")</f>
        <v>0</v>
      </c>
      <c r="ED517" s="10" t="str">
        <f aca="false">IF(EC517=0,"1","2")</f>
        <v>1</v>
      </c>
      <c r="EE517" s="11" t="str">
        <f aca="false" t="array" ref="EE517">_xlfn.IFS(EC517=0,"0", EC517=-0.25, "1", EC517=-0.5,"2", EC517=-0.75,"3", EC517=-1,"4",EC517=-1.25,"5", EC517=-1.5,"6", EC517=-1.75,"7", EC517=-2,"8", EC517=-2.25,"9",EC517=-2.5,"10", EC517=-2.75,"11", EC517=-3,"12", EC517=-3.25,"13", EC517=-3.5,"14", EC517=-3.75,"15",EC517=-4,"16")</f>
        <v>0</v>
      </c>
      <c r="EG517" s="10" t="str">
        <f aca="false">IF(EF517=0,"1","2")</f>
        <v>1</v>
      </c>
      <c r="EH517" s="11" t="str">
        <f aca="false" t="array" ref="EH517">_xlfn.IFS(EF517=0,"0", EF517=-0.25, "1", EF517=-0.5,"2", EF517=-0.75,"3", EF517=-1,"4",EF517=-1.25,"5", EF517=-1.5,"6", EF517=-1.75,"7", EF517=-2,"8", EF517=-2.25,"9",EF517=-2.5,"10", EF517=-2.75,"11", EF517=-3,"12", EF517=-3.25,"13", EF517=-3.5,"14", EF517=-3.75,"15",EF517=-4,"16")</f>
        <v>0</v>
      </c>
      <c r="EJ517" s="11" t="str">
        <f aca="false">IF(EI517=0,"1","2")</f>
        <v>1</v>
      </c>
      <c r="EK517" s="11" t="str">
        <f aca="false" t="array" ref="EK517">_xlfn.IFS(EI517=0,"0", EI517=-0.25, "1", EI517=-0.5,"2", EI517=-0.75,"3", EI517=-1,"4",EI517=-1.25,"5", EI517=-1.5,"6", EI517=-1.75,"7", EI517=-2,"8", EI517=-2.25,"9", EI517=-2.25,"9",EI517=-2.5,"10", EI517=-2.75,"11", EI517=-3,"12", EI517=-3.25,"13", EI517=-3.5,"14", EI517=-3.75,"15",EI517=-4,"16", EI517=0.25, "17", EI517=0.5, "18")</f>
        <v>0</v>
      </c>
      <c r="EM517" s="11" t="str">
        <f aca="false">IF(EL517=0,"1","2")</f>
        <v>1</v>
      </c>
      <c r="EN517" s="11" t="str">
        <f aca="false" t="array" ref="EN517">_xlfn.IFS(EL517=0.25,"17",EL517=0.5,"18", EL517=0,"0", EL517=-0.25, "1", EL517=-0.5,"2", EL517=-0.75,"3", EL517=-1,"4",EL517=-1.25,"5", EL517=-1.5,"6", EL517=-1.75,"7", EL517=-2,"8",EL517= -2.25,"9",EL517=-2.5,"10",EL517= -2.75,"11",EL517= -3,"12",EL517= -3.25,"13",EL517= -3.5,"14",EL517= -3.75,"15",EL517=-4,"16")</f>
        <v>0</v>
      </c>
      <c r="EP517" s="11" t="str">
        <f aca="false">IF(EO517=0,"1","2")</f>
        <v>1</v>
      </c>
      <c r="EQ517" s="11" t="str">
        <f aca="false" t="array" ref="EQ517">_xlfn.IFS(EO517=0,"0", EO517=0.25, "1", EO517=0.5,"2", EO517=0.75,"3", EO517=1,"4",EO517=1.25,"5", EO517=1.5,"6", EO517=1.75,"7", EO517=2,"8", EO517=2.25,"9", EO517=2.25,"9",EO517=2.5,"10", EO517=2.75,"11", EO517=3,"12", EO517=3.25,"13", EO517=3.5,"14", EO517=3.75,"15",EO517=4,"16", EO517=-0.25, "17", bq=-0.5, "18")</f>
        <v>0</v>
      </c>
      <c r="ES517" s="11" t="str">
        <f aca="false">IF(ER517=0,"1","2")</f>
        <v>1</v>
      </c>
      <c r="ET517" s="11" t="str">
        <f aca="false" t="array" ref="ET517">_xlfn.IFS(ER517=0,"0", ER517=0.25, "1", ER517=0.5,"2", ER517=0.75,"3", ER517=1,"4",ER517=1.25,"5", ER517=1.5,"6", ER517=1.75,"7", ER517=2,"8", ER517=2.25,"9", ER517=2.25,"9",ER517=2.5,"10", ER517=2.75,"11", ER517=3,"12", ER517=3.25,"13", ER517=3.5,"14", ER517=3.75,"15",ER517=4,"16", ER517=-0.25, "17", bq=-0.5, "18")</f>
        <v>0</v>
      </c>
      <c r="EV517" s="14" t="e">
        <f aca="false">VLOOKUP(EU517,LEYENDA!$G$2:$H$8,2,TRUE())</f>
        <v>#N/A</v>
      </c>
      <c r="EW517" s="14" t="e">
        <f aca="false" t="array" ref="EW517">_xlfn.IFS(EV517="0-5","1", EV517="6-12","2", EV517="13-18","3", EV517="19-24","4", EV517="25-36","5", EV517="37-48","6", EV517="49-60","7")</f>
        <v>#N/A</v>
      </c>
    </row>
    <row r="518" customFormat="false" ht="13.5" hidden="false" customHeight="false" outlineLevel="0" collapsed="false">
      <c r="A518" s="1" t="n">
        <v>190</v>
      </c>
      <c r="B518" s="2" t="n">
        <v>5</v>
      </c>
      <c r="C518" s="33" t="n">
        <v>44701</v>
      </c>
      <c r="E518" s="5" t="str">
        <f aca="false">VLOOKUP(A518,'286'!$A$3:$J$6279,10,FALSE())</f>
        <v>LEÓN BLAS, JOAQUÍN</v>
      </c>
      <c r="F518" s="4" t="str">
        <f aca="false">VLOOKUP(A518,'286'!$A$3:$I$1768,3,FALSE())</f>
        <v>LEBLASJO</v>
      </c>
      <c r="G518" s="6" t="n">
        <f aca="false">VLOOKUP(A518,'286'!$A$3:$I$1768,4,FALSE())</f>
        <v>19952</v>
      </c>
      <c r="H518" s="7" t="n">
        <f aca="false">YEAR(C518)-YEAR(G518)</f>
        <v>68</v>
      </c>
      <c r="I518" s="1" t="str">
        <f aca="false">VLOOKUP(H518,LEYENDA!$C$2:$D$6,2,TRUE())</f>
        <v>61-100</v>
      </c>
      <c r="J518" s="5" t="str">
        <f aca="false">VLOOKUP(A518,'286'!$A$3:$I$1768,7,FALSE())</f>
        <v>H</v>
      </c>
      <c r="K518" s="8" t="n">
        <f aca="false">VLOOKUP(A518,'286'!$A$3:$I$1768,2,FALSE())</f>
        <v>0</v>
      </c>
      <c r="L518" s="4" t="str">
        <f aca="false">VLOOKUP(A518,'286'!$A$3:$I$1768,8,FALSE())</f>
        <v>D</v>
      </c>
      <c r="M518" s="4" t="str">
        <f aca="false">VLOOKUP(A518,'286'!$A$3:$I$1768,9,FALSE())</f>
        <v>I</v>
      </c>
      <c r="N518" s="8" t="str">
        <f aca="false">IF(R518=O518, "MISMA","CONTRARIA")</f>
        <v>CONTRARIA</v>
      </c>
      <c r="O518" s="8" t="str">
        <f aca="false" t="array" ref="O518">_xlfn.IFS(L518="D","1", L518="I","2")</f>
        <v>1</v>
      </c>
      <c r="P518" s="8" t="e">
        <f aca="false" t="array" ref="P518">_xlfn.IFS(K518="OD","1", K518="OI","2")</f>
        <v>#N/A</v>
      </c>
      <c r="Q518" s="1" t="str">
        <f aca="false" t="array" ref="Q518">_xlfn.IFS(J518="M","1", J518="H","2")</f>
        <v>2</v>
      </c>
      <c r="R518" s="8" t="str">
        <f aca="false" t="array" ref="R518">_xlfn.IFS(M518="D","1", M518="I","2")</f>
        <v>2</v>
      </c>
      <c r="S518" s="1" t="str">
        <f aca="false" t="array" ref="S518">_xlfn.IFS(N518="CONTRARIA", "1",N518= "MISMA","2")</f>
        <v>1</v>
      </c>
      <c r="T518" s="1" t="str">
        <f aca="false" t="array" ref="T518">_xlfn.IFS(I518="0-12","1", I518="13-24","2", I518="25-40","3", I518="41-60","4", I518="61-100","5")</f>
        <v>5</v>
      </c>
      <c r="U518" s="9" t="n">
        <v>-5</v>
      </c>
      <c r="V518" s="10" t="str">
        <f aca="false">IF(U518="","",IF(AND(U518&gt;=-9,U518&lt;=-6.5),"-9 a -6,5",IF(AND(U518&gt;=-6,U518&lt;=-3.5),"-6 a -3,5",IF(AND(U518&gt;=-3,U518&lt;=-1),"-3 a -1",IF(U518=-0.5,"-0,5",IF(AND(U518&gt;=0,U518&lt;=2.5),"0 a 2,5",IF(AND(U518&gt;=3,U518&lt;=5.5),"3 a 5,5",IF(AND(U518&gt;=6,U518&lt;=8.5),"6 a 8,5",IF(AND(U518&gt;=9,U518&lt;=20),"9 a 20","Fuera de rango")))))))))</f>
        <v>-6 a -3,5</v>
      </c>
      <c r="W518" s="11" t="n">
        <f aca="false">IF(V518="","",IF(V518="-9 a -6,5",2,IF(V518="-6 a -3,5",3,IF(V518="-3 a -1",4,IF(V518="-0,5","NORMA",IF(V518="0 a 2,5",5,IF(V518="3 a 5,5",6,IF(V518="6 a 8,5",7,IF(V518="9 a 20",8,"Fuera de rango")))))))))</f>
        <v>3</v>
      </c>
      <c r="X518" s="9" t="n">
        <v>0</v>
      </c>
      <c r="Y518" s="11" t="str">
        <f aca="false">IF(X518="","",IF(AND(X518&gt;=0,X518&lt;=4),"0 a 4",IF(AND(X518&gt;=4.5,X518&lt;=8.5),"4,5 a 8,5",IF(X518=9,"9",IF(AND(X518&gt;=9.5,X518&lt;=13),"9,5 a 13",IF(AND(X518&gt;=13.5,X518&lt;=20),"13,5 a 20",IF(AND(X518&gt;=20.5,X518&lt;=35),"20,5 a 35","Fuera de rango")))))))</f>
        <v>0 a 4</v>
      </c>
      <c r="Z518" s="11" t="n">
        <f aca="false">IF(Y518="","",IF(Y518="0 a 4",1,IF(Y518="4,5 a 8,5",2,IF(Y518="9","NORMA",IF(Y518="9,5 a 13",3,IF(Y518="13,5 a 20",4,IF(Y518="20,5 a 35",5,"Fuera de rango")))))))</f>
        <v>1</v>
      </c>
      <c r="AA518" s="9" t="n">
        <v>9</v>
      </c>
      <c r="AB518" s="10" t="str">
        <f aca="false">IF(AA518="","",IF(AND(AA518&gt;=0,AA518&lt;=9),"0 a 9",IF(AND(AA518&gt;=9.5,AA518&lt;=18.5),"9,5 a 18,5",IF(AA518=19,"19",IF(AND(AA518&gt;=19.5,AA518&lt;=28),"19,5 a 28",IF(AND(AA518&gt;=28.5,AA518&lt;=40),"28,5 a 40","Fuera de rango"))))))</f>
        <v>0 a 9</v>
      </c>
      <c r="AC518" s="11" t="n">
        <f aca="false" t="array" ref="AC518">_xlfn.IFS(AB518="","",AB518="0 a 9",1,AB518="9,5 a 18,5",2,AB518="19","NORMA",AB518="19,5 a 28",3,AB518="28,5 a 40",4,TRUE(),"Fuera de rango")</f>
        <v>1</v>
      </c>
      <c r="AD518" s="9" t="n">
        <v>1</v>
      </c>
      <c r="AE518" s="10" t="str">
        <f aca="false">IF(AD518="","",IF(AND(AD518&gt;=-10,AD518&lt;=0),"De -10 a 0",IF(AND(AD518&gt;=0.5,AD518&lt;=9.5),"0,5 a 9,5",IF(AD518=10,"10",IF(AND(AD518&gt;=10.5,AD518&lt;=20),"10,5 a 20",IF(AND(AD518&gt;=20.5,AD518&lt;=40),"20,5 a 40","Fuera de rango"))))))</f>
        <v>0,5 a 9,5</v>
      </c>
      <c r="AF518" s="12" t="n">
        <f aca="false">IF(AD518="","",IF(AND(AD518&gt;=-10,AD518&lt;=0),1,IF(AND(AD518&gt;=0.5,AD518&lt;=9.5),2,IF(AD518=10,"NORMA",IF(AND(AD518&gt;=10.5,AD518&lt;=20),3,IF(AND(AD518&gt;=20.5,AD518&lt;=40),4,""))))))</f>
        <v>2</v>
      </c>
      <c r="AG518" s="9" t="n">
        <v>9</v>
      </c>
      <c r="AH518" s="10" t="str">
        <f aca="false">IF(AG518="","",IF(AND(AG518&gt;=0,AG518&lt;=4),"0 a 4",IF(AND(AG518&gt;=4.5,AG518&lt;=8.5),"4,5 a 8,5",IF(AG518=9,"9",IF(AND(AG518&gt;=9.5,AG518&lt;=13),"9,5 a 13",IF(AND(AG518&gt;=13.5,AG518&lt;=25),"13,5 a 25","Fuera de rango"))))))</f>
        <v>9</v>
      </c>
      <c r="AI518" s="10" t="str">
        <f aca="false">IF(AH518="","",IF(AH518="0 a 4",1,IF(AH518="4,5 a 8,5",2,IF(AH518="9","NORMA",IF(AH518="9,5 a 13",3,IF(AH518="13,5 a 25",4,""))))))</f>
        <v>NORMA</v>
      </c>
      <c r="AJ518" s="9" t="n">
        <v>5</v>
      </c>
      <c r="AK518" s="10" t="str">
        <f aca="false">IF(AJ518="","",IF(AND(AJ518&gt;=-15,AJ518&lt;=-10.5),"-15 a -10,5",IF(AND(AJ518&gt;=-10,AJ518&lt;=-4),"-10 a -4",IF(AND(AJ518&gt;=-4.5,AJ518&lt;=0),"-4,5 a 0",IF(AND(AJ518&gt;=0.5,AJ518&lt;=4.5),"0,5 a 4,5",IF(AJ518=5,"5",IF(AND(AJ518&gt;=5.5,AJ518&lt;=10),"5,5 a 10",IF(AND(AJ518&gt;=10.5,AJ518&lt;=20),"10,5 a 20","Fuera de rango"))))))))</f>
        <v>5</v>
      </c>
      <c r="AL518" s="11" t="str">
        <f aca="false">IF(AK518="","",IF(AK518="-15 a -10,5",1,IF(AK518="-10 a -4",2,IF(AK518="-4,5 a 0",3,IF(AK518="0,5 a 4,5",4,IF(AK518="5","NORMA",IF(AK518="5,5 a 10",5,IF(AK518="10,5 a 20",6,"Error"))))))))</f>
        <v>NORMA</v>
      </c>
      <c r="AM518" s="9" t="n">
        <v>0</v>
      </c>
      <c r="AN518" s="10" t="str">
        <f aca="false">IF(AM518="","",IF(AND(AM518&gt;=-7.5,AM518&lt;=-5.5),"-7,5 a -5,5",IF(AND(AM518&gt;=-5,AM518&lt;=-3),"-5 a -3",IF(AND(AM518&gt;=-2.5,AM518&lt;=-0.5),"-2,5 a -0,5",IF(AM518=0,"0,00",IF(AND(AM518&gt;=0.5,AM518&lt;=2.5),"0,5 a 2,5",IF(AND(AM518&gt;=3,AM518&lt;=5),"3 a 5",IF(AND(AM518&gt;=5.5,AM518&lt;=7.5),"5,5 a 7,5",IF(AND(AM518&gt;=8,AM518&lt;=10),"8 a 10","Fuera de rango")))))))))</f>
        <v>0,00</v>
      </c>
      <c r="AO518" s="11" t="str">
        <f aca="false">IF(AN518="","",IF(AN518="-7,5 a -5,5",1,IF(AN518="-5 a -3",2,IF(AN518="-2,5 a -0,5",3,IF(AN518="0,00","NORMA",IF(AN518="0,5 a 2,5",4,IF(AN518="3 a 5",5,IF(AN518="5,5 a 7,5",6,IF(AN518="8 a 10",7,"Error")))))))))</f>
        <v>NORMA</v>
      </c>
      <c r="AP518" s="9" t="n">
        <v>-15</v>
      </c>
      <c r="AQ518" s="10" t="str">
        <f aca="false">IF(AP518="","",IF(AND(AP518&gt;=-20,AP518&lt;=-9.5),"-20 a -9,5",IF(AND(AP518&gt;=-9,AP518&lt;=-6.5),"-9 a -6,5",IF(AP518=-6,"-6",IF(AND(AP518&gt;=-5.5,AP518&lt;=-3),"-5,5 a -3",IF(AND(AP518&gt;=-2.5,AP518&lt;=0),"-2,5 a 0",IF(AND(AP518&gt;=0.5,AP518&lt;=3),"0,5 a 3",IF(AND(AP518&gt;=3.5,AP518&lt;=6),"3,5 a 6",IF(AND(AP518&gt;=6.5,AP518&lt;=9),"6,5 a 9",IF(AND(AP518&gt;=9.5,AP518&lt;=20),"9,5 a 20","Fuera de rango"))))))))))</f>
        <v>-20 a -9,5</v>
      </c>
      <c r="AR518" s="11" t="n">
        <f aca="false">IF(AQ518="","",IF(AQ518="-20 a -9,5",1,IF(AQ518="-9 a -6,5",2,IF(AQ518="-6","NORMA",IF(AQ518="-5,5 a -3",3,IF(AQ518="-2,5 a 0",4,IF(AQ518="0,5 a 3",5,IF(AQ518="3,5 a 6",6,IF(AQ518="6,5 a 9",7,IF(AQ518="9,5 a 20",8,""))))))))))</f>
        <v>1</v>
      </c>
      <c r="AS518" s="9" t="n">
        <v>-4</v>
      </c>
      <c r="AT518" s="10" t="str">
        <f aca="false">IF(AS518="","",IF(AND(AS518&gt;=-16,AS518&lt;=-14),"-16 a -14",IF(AND(AS518&gt;=-13.5,AS518&lt;=-11.5),"-13,5 a -11,5",IF(AND(AS518&gt;=-11,AS518&lt;=-9),"-11 a -9",IF(AND(AS518&gt;=-8.5,AS518&lt;=-6.5),"-8,5 a -6,5",IF(AND(AS518&gt;=-6,AS518&lt;=-4),"-6 a -4",IF(AND(AS518&gt;=-3.5,AS518&lt;=-1.5),"-3,5 a -1,5",IF(AND(AS518&gt;=-1,AS518&lt;=1),"-1 a 1",IF(AND(AS518&gt;=1.5,AS518&lt;=3.5),"1,5 a 3,5",IF(AND(AS518&gt;=4,AS518&lt;=6),"4 a 6",IF(AND(AS518&gt;=6.5,AS518&lt;=8.5),"6,5 a 8,5",IF(AND(AS518&gt;=9,AS518&lt;=11),"9 a 11",IF(AND(AS518&gt;=11.5,AS518&lt;=13.5),"11,5 a 13,5",IF(AND(AS518&gt;=14,AS518&lt;=16),"14 a 16",IF(AND(AS518&gt;=16.5,AS518&lt;=18.5),"16,5 a 18,5",IF(AND(AS518&gt;=19,AS518&lt;=21),"19 a 21","Fuera de rango"))))))))))))))))</f>
        <v>-6 a -4</v>
      </c>
      <c r="AU518" s="11" t="n">
        <f aca="false" t="array" ref="AU518">IF(AT518="","",_xlfn.IFS(AT518="-16 a -14",1,AT518="-13,5 a -11,5",2,AT518="-11 a -9",3,AT518="-8,5 a -6,5",4,AT518="-6 a -4",5,AT518="-3,5 a -1,5",6,AT518="-1 a 1",7,AT518="1,5 a 3,5",8,AT518="4 a 6","NORMA",AT518="6,5 a 8,5",9,AT518="9 a 11",10,AT518="11,5 a 13,5",11,AT518="14 a 16",12,AT518="16,5 a 18,5",13,AT518="19 a 21",14,TRUE(),""))</f>
        <v>5</v>
      </c>
      <c r="AV518" s="9" t="n">
        <v>2.5</v>
      </c>
      <c r="AW518" s="10" t="str">
        <f aca="false">IF(AV518="","",IF(AND(AV518&gt;=-1,AV518&lt;=-0.5),"-1 a -0,5",IF(AND(AV518&gt;-0.5,AV518&lt;=0),"De -0,5 a 0",IF(AND(AV518&gt;=0.25,AV518&lt;=0.75),"0,25 a 0,75",IF(AND(AV518&gt;=1,AV518&lt;=1.5),"1 a 1,5",IF(AND(AV518&gt;=1.75,AV518&lt;=2.25),"1,75 a 2,25",IF(AND(AV518&gt;=2.5,AV518&lt;=3),"2,5 a 3",IF(AND(AV518&gt;=3.25,AV518&lt;=3.75),"3,25 a 3,75","Fuera de rango"))))))))</f>
        <v>2,5 a 3</v>
      </c>
      <c r="AX518" s="10" t="n">
        <f aca="false">IF(AW518="","",IF(OR(AW518="-1 a -0,5",AW518="-1 a -0.5"),1,IF(OR(AW518="De -0,5 a 0",AW518="-0,5 a 0",AW518="De -0.5 a 0"),2,IF(OR(AW518="0,25 a 0,75",AW518="0.25 a 0.75"),"NORMA",IF(OR(AW518="1 a 1,5",AW518="1 a 1.5"),3,IF(OR(AW518="1,75 a 2,25",AW518="1.75 a 2.25"),4,IF(OR(AW518="2,5 a 3",AW518="2.5 a 3"),5,IF(OR(AW518="3,25 a 3,75",AW518="3.25 a 3.75"),6,""))))))))</f>
        <v>5</v>
      </c>
      <c r="AY518" s="9" t="n">
        <v>-15</v>
      </c>
      <c r="AZ518" s="10" t="str">
        <f aca="false">IF(AY518="","",IF(AND(AY518&gt;=-20,AY518&lt;=-9.5),"-20 a -9,5",IF(AND(AY518&gt;=-9,AY518&lt;=-6.5),"-9 a -6,5",IF(AY518=-6,"-6",IF(AND(AY518&gt;=-5.5,AY518&lt;=-3),"-5,5 a -3",IF(AND(AY518&gt;=-2.5,AY518&lt;=0),"-2,5 a 0",IF(AND(AY518&gt;=0.5,AY518&lt;=3),"0,5 a 3",IF(AND(AY518&gt;=3.5,AY518&lt;=6),"3,5 a 6","Fuera de rango"))))))))</f>
        <v>-20 a -9,5</v>
      </c>
      <c r="BA518" s="11" t="n">
        <f aca="false">IF(AZ518="","",IF(AZ518="-20 a -9,5",1,IF(AZ518="-9 a -6,5",2,IF(AZ518="-6","NORMA",IF(AZ518="-5,5 a -3",3,IF(AZ518="-2,5 a 0",4,IF(AZ518="0,5 a 3",5,IF(AZ518="3,5 a 6",6,""))))))))</f>
        <v>1</v>
      </c>
      <c r="BB518" s="9" t="n">
        <v>0</v>
      </c>
      <c r="BC518" s="10" t="str">
        <f aca="false" t="array" ref="BC518">IF(BB518="","",_xlfn.IFS(AND(BB518&gt;=0,BB518&lt;=2),"0 a 2",AND(BB518&gt;=2.5,BB518&lt;=4.5),"2,5 a 4,5",AND(BB518&gt;=5,BB518&lt;=7),"5 a 7",AND(BB518&gt;=7.5,BB518&lt;=9.5),"7,5 a 9,5",AND(BB518&gt;=10,BB518&lt;=12),"10 a 12",AND(BB518&gt;=12.5,BB518&lt;=14.5),"12,5 a 14,5",BB518=15,"15",AND(BB518&gt;=15.5,BB518&lt;=17.5),"15,5 a 17,5",AND(BB518&gt;=18,BB518&lt;=20),"18 a 20",AND(BB518&gt;=20.5,BB518&lt;=22.5),"20,5 a 22,5",AND(BB518&gt;=23,BB518&lt;=25),"23 a 25",TRUE(),"Fuera de rango"))</f>
        <v>0 a 2</v>
      </c>
      <c r="BD518" s="11" t="n">
        <f aca="false" t="array" ref="BD518">IF(BC518="","",_xlfn.IFS(BC518="0 a 2",1,BC518="2,5 a 4,5",2,BC518="5 a 7",3,BC518="7,5 a 9,5",4,BC518="10 a 12",5,BC518="12,5 a 14,5",6,BC518="15","NORMA",BC518="15,5 a 17,5",7,BC518="18 a 20",8,BC518="20,5 a 22,5",9,BC518="23 a 25",10,TRUE(),"Fuera de rango"))</f>
        <v>1</v>
      </c>
      <c r="BE518" s="9" t="n">
        <v>-4</v>
      </c>
      <c r="BF518" s="10" t="str">
        <f aca="false">IF(BE518="","",IF(AND(BE518&gt;=-20,BE518&lt;=-10),"-20 a -10",IF(AND(BE518&gt;=-9.5,BE518&lt;=0.5),"-9,5 a 0,5",IF(AND(BE518&gt;=1,BE518&lt;=11),"1 a 11",IF(AND(BE518&gt;=11.5,BE518&lt;=20.5),"11,5 a 20,5",IF(BE518=21,"21",IF(AND(BE518&gt;=21.5,BE518&lt;=31.5),"21,5 a 31,5",IF(AND(BE518&gt;=32,BE518&lt;=42),"32 a 42","Fuera de rango"))))))))</f>
        <v>-9,5 a 0,5</v>
      </c>
      <c r="BG518" s="11" t="n">
        <f aca="false">IF(BF518="","",IF(BF518="-20 a -10",1,IF(BF518="-9,5 a 0,5",2,IF(BF518="1 a 11",3,IF(BF518="11,5 a 20,5",4,IF(BF518="21","NORMA",IF(BF518="21,5 a 31,5",5,IF(BF518="32 a 42",6,""))))))))</f>
        <v>2</v>
      </c>
      <c r="BH518" s="9" t="n">
        <v>-8</v>
      </c>
      <c r="BI518" s="10" t="str">
        <f aca="false">IF(BH518="","",IF(AND(BH518&gt;=-20,BH518&lt;=-15),"-20 a -15",IF(AND(BH518&gt;=-14.5,BH518&lt;=-9.5),"-14,5 a -9,5",IF(AND(BH518&gt;=-9,BH518&lt;=-4),"-9 a -4",IF(AND(BH518&gt;=-3.5,BH518&lt;=2.5),"-3,5 a 2,5",IF(AND(BH518&gt;=3,BH518&lt;=8),"3 a 8",IF(AND(BH518&gt;=8.5,BH518&lt;=14.5),"8,5 a 14,5",IF(BH518=15,"15",IF(AND(BH518&gt;=15.5,BH518&lt;=20.5),"15,5 a 20,5",IF(AND(BH518&gt;=21,BH518&lt;=26),"21 a 26","Fuera de rango"))))))))))</f>
        <v>-9 a -4</v>
      </c>
      <c r="BJ518" s="11" t="n">
        <f aca="false">IF(BI518="","",IF(BI518="-20 a -15",1,IF(BI518="-14,5 a -9,5",2,IF(BI518="-9 a -4",3,IF(BI518="-3,5 a 2,5",4,IF(BI518="3 a 8",5,IF(BI518="8,5 a 14,5",6,IF(BI518="15","NORMA",IF(BI518="15,5 a 20,5",7,IF(BI518="21 a 26",8,IF(BI518="26,5 a 31,5",9,"")))))))))))</f>
        <v>3</v>
      </c>
      <c r="BK518" s="9" t="n">
        <v>0</v>
      </c>
      <c r="BL518" s="10" t="str">
        <f aca="false">IF(BK518="","",IF(AND(BK518&gt;=0,BK518&lt;=2),"0 - 2",IF(AND(BK518&gt;=2.5,BK518&lt;=4.5),"2,5 - 4,5",IF(AND(BK518&gt;=5,BK518&lt;=7),"5 - 7",IF(AND(BK518&gt;=7.5,BK518&lt;=9.5),"7,5 - 9,5",IF(AND(BK518&gt;=10,BK518&lt;=12),"10 - 12",IF(AND(BK518&gt;=12.5,BK518&lt;=13.5),"12,5 - 13,5",IF(BK518=14,"14",IF(AND(BK518&gt;=14.5,BK518&lt;=16.5),"14,5 - 16,5",IF(AND(BK518&gt;=17,BK518&lt;=19),"17 - 19",IF(AND(BK518&gt;=19.5,BK518&lt;=21.5),"19,5 - 21,5",IF(AND(BK518&gt;=22,BK518&lt;=24),"22 - 24",IF(AND(BK518&gt;=24.5,BK518&lt;=26.5),"24,5 - 26,5",IF(AND(BK518&gt;=27,BK518&lt;=29),"27 - 29",IF(AND(BK518&gt;=29.5,BK518&lt;=30),"29,5 - 30","Fuera de rango")))))))))))))))</f>
        <v>0 - 2</v>
      </c>
      <c r="BM518" s="11" t="n">
        <f aca="false">IF(BL518="","",IF(BL518="0 - 2",1,IF(BL518="2,5 - 4,5",2,IF(BL518="5 - 7",3,IF(BL518="7,5 - 9,5",4,IF(BL518="10 - 12",5,IF(BL518="12,5 - 13,5",6,IF(BL518="14","NORMA",IF(BL518="14,5 - 16,5",7,IF(BL518="17 - 19",8,IF(BL518="19,5 - 21,5",9,IF(BL518="22 - 24",10,IF(BL518="24,5 - 26,5",11,IF(BL518="27 - 29",12,IF(BL518="29,5 - 30",13,"")))))))))))))))</f>
        <v>1</v>
      </c>
      <c r="BN518" s="9" t="n">
        <v>24</v>
      </c>
      <c r="BO518" s="11" t="str">
        <f aca="false">IF(BN518="","",IF(AND(BN518&gt;=-20,BN518&lt;=-10),"-20 a -10",IF(AND(BN518&gt;=-9.5,BN518&lt;=0.5),"-9,5 a 0,5",IF(AND(BN518&gt;=1,BN518&lt;=11),"1 a 11",IF(AND(BN518&gt;=11.5,BN518&lt;=21.5),"11,5 a 21,5",IF(BN518=22,"22",IF(AND(BN518&gt;=22.5,BN518&lt;=32.5),"22,5 a 32,5",IF(AND(BN518&gt;=33,BN518&lt;=43),"33 a 43","Fuera de rango"))))))))</f>
        <v>22,5 a 32,5</v>
      </c>
      <c r="BP518" s="11" t="n">
        <f aca="false">IF(BO518="","",IF(BO518="-20 a -10",1,IF(BO518="-9,5 a 0,5",2,IF(BO518="1 a 11",3,IF(BO518="11,5 a 21,5",4,IF(BO518="22","NORMA",IF(BO518="22,5 a 32,5",5,IF(BO518="33 a 43",6,""))))))))</f>
        <v>5</v>
      </c>
      <c r="BQ518" s="9" t="n">
        <v>20</v>
      </c>
      <c r="BR518" s="10" t="str">
        <f aca="false">IF(BQ518="","",IF(AND(BQ518&gt;=-20,BQ518&lt;=-15),"-20 a -15",IF(AND(BQ518&gt;=-14.5,BQ518&lt;=-9.5),"-14,5 a -9,5",IF(AND(BQ518&gt;=-9,BQ518&lt;=-4),"-9 a -4",IF(AND(BQ518&gt;=-3.5,BQ518&lt;=2.5),"-3,5 a 2,5",IF(AND(BQ518&gt;=3,BQ518&lt;=8),"3 a 8",IF(AND(BQ518&gt;=8.5,BQ518&lt;=13.5),"8,5 a 13,5",IF(AND(BQ518&gt;=14,BQ518&lt;=17.5),"14 a 17,5",IF(BQ518=18,"18",IF(AND(BQ518&gt;=18.5,BQ518&lt;=23.5),"18,5 a 23,5",IF(AND(BQ518&gt;=24,BQ518&lt;=29),"24 a 29",IF(AND(BQ518&gt;=29.5,BQ518&lt;=34.5),"29,5 a 34,5",IF(AND(BQ518&gt;=35,BQ518&lt;=40),"35 a 40","Fuera de rango")))))))))))))</f>
        <v>18,5 a 23,5</v>
      </c>
      <c r="BS518" s="11" t="n">
        <f aca="false">IF(BR518="","",IF(BR518="-20 a -15",1,IF(BR518="-14,5 a -9,5",2,IF(BR518="-9 a -4",3,IF(BR518="-3,5 a 2,5",4,IF(BR518="3 a 8",5,IF(BR518="8,5 a 13,5",6,IF(BR518="14 a 17,5",7,IF(BR518="18","NORMA",IF(BR518="18,5 a 23,5",8,IF(BR518="24 a 29",9,IF(BR518="29,5 a 34,5",10,IF(BR518="35 a 40",11,"")))))))))))))</f>
        <v>8</v>
      </c>
      <c r="BT518" s="9" t="n">
        <v>0</v>
      </c>
      <c r="BU518" s="10" t="str">
        <f aca="false">IF(BT518="","",IF(AND(BT518&gt;=-20,BT518&lt;=-18),"-20 a -18",IF(AND(BT518&gt;=-17.5,BT518&lt;=-15.5),"-17,5 a -15,5",IF(AND(BT518&gt;=-15,BT518&lt;=-13),"-15 a -13",IF(AND(BT518&gt;=-12.5,BT518&lt;=-10.5),"-12,5 a -10,5",IF(AND(BT518&gt;=-10,BT518&lt;=-8),"-10 a -8",IF(AND(BT518&gt;=-7.5,BT518&lt;=-5.5),"-7,5 a -5,5",IF(AND(BT518&gt;=-5,BT518&lt;=-3),"-5 a -3",IF(AND(BT518&gt;=-2.5,BT518&lt;=-0.5),"-2,5 a -0,5",IF(BT518=0,"0",IF(AND(BT518&gt;=0.5,BT518&lt;=2.5),"0,5 a 2,5",IF(AND(BT518&gt;=3,BT518&lt;=5),"3 a 5",IF(AND(BT518&gt;=5.5,BT518&lt;=7.5),"5,5 a 7,5",IF(AND(BT518&gt;=8,BT518&lt;=10),"8 a 10",IF(AND(BT518&gt;=10.5,BT518&lt;=12.5),"10,5 a 12,5",IF(AND(BT518&gt;=13,BT518&lt;=15),"13 a 15",IF(AND(BT518&gt;=15.5,BT518&lt;=17.5),"15,5 a 17,5",IF(AND(BT518&gt;=18,BT518&lt;=20),"18 a 20","Fuera de rango"))))))))))))))))))</f>
        <v>0</v>
      </c>
      <c r="BV518" s="11" t="str">
        <f aca="false">IF(BT518="","",IF(BT518=0,"NORMA",IF(AND(BT518&gt;=-20,BT518&lt;=-18),2,IF(AND(BT518&gt;=-17.5,BT518&lt;=-15.5),2,IF(AND(BT518&gt;=-15,BT518&lt;=-13),3,IF(AND(BT518&gt;=-12.5,BT518&lt;=-10.5),4,IF(AND(BT518&gt;=-10,BT518&lt;=-8),5,IF(AND(BT518&gt;=-7.5,BT518&lt;=-5.5),6,IF(AND(BT518&gt;=-5,BT518&lt;=-3),7,IF(AND(BT518&gt;=-2.5,BT518&lt;=-0.5),8,IF(AND(BT518&gt;=0.5,BT518&lt;=2.5),9,IF(AND(BT518&gt;=3,BT518&lt;=5),10,IF(AND(BT518&gt;=5.5,BT518&lt;=7.5),11,IF(AND(BT518&gt;=8,BT518&lt;=10),12,IF(AND(BT518&gt;=10.5,BT518&lt;=12.5),13,IF(AND(BT518&gt;=13,BT518&lt;=15),14,IF(AND(BT518&gt;=15.5,BT518&lt;=17.5),15,IF(AND(BT518&gt;=18,BT518&lt;=20),16,"Fuera de rango"))))))))))))))))))</f>
        <v>NORMA</v>
      </c>
      <c r="BW518" s="9" t="n">
        <v>-3.25</v>
      </c>
      <c r="BX518" s="10" t="n">
        <f aca="false">18.5- (0.3*H518)</f>
        <v>-1.9</v>
      </c>
      <c r="BY518" s="10" t="n">
        <f aca="false">(BW518)-(BX518)</f>
        <v>-1.35</v>
      </c>
      <c r="BZ518" s="10" t="str">
        <f aca="false">IF(BY518="","",IF(BY518&lt;-27.5,"De -30 a -28",IF(BY518&lt;-25,"De -27,5 a -25,5",IF(BY518&lt;-22.5,"De -25 a -23",IF(BY518&lt;-20,"De -22,5 a -20,5",IF(BY518&lt;-17.5,"De -20 a -18",IF(BY518&lt;-15,"De -17,5 a -15,5",IF(BY518&lt;-12.5,"De -15 a -13",IF(BY518&lt;-10,"De -12,5 a -10,5",IF(BY518&lt;-7.5,"De -10 a -8",IF(BY518&lt;-5,"De -7,5 a -5,5",IF(BY518&lt;-2.5,"De -5 a -3",IF(BY518&lt;0,"De -2,5 a -0,5",IF(BY518&lt;2.5,"De 0 a 2",IF(BY518&lt;5,"De 2,5 a 4,5",IF(BY518&lt;7.5,"De 5 a 7",IF(BY518&lt;10,"De 7,5 a 9,5",IF(BY518&lt;12.5,"De 10 a 12",IF(BY518&lt;15,"De 12,5 a 14,5",IF(BY518&lt;17.5,"De 15 a 17",IF(BY518&lt;20,"De 17,5 a 19,5",IF(BY518&lt;22.5,"De 20 a 22",IF(BY518&lt;25,"De 22,5 a 24,5",IF(BY518&lt;27.5,"De 25 a 27","De 27,5 a 30"))))))))))))))))))))))))</f>
        <v>De -2,5 a -0,5</v>
      </c>
      <c r="CA518" s="12" t="n">
        <f aca="false">IF(BY518="","",IF(BY518&lt;=-28,1,IF(BY518&lt;=-25.5,2,IF(BY518&lt;=-23,3,IF(BY518&lt;=-20.5,4,IF(BY518&lt;=-18,5,IF(BY518&lt;=-15.5,6,IF(BY518&lt;=-13,7,IF(BY518&lt;=-10.5,8,IF(BY518&lt;=-8,9,IF(BY518&lt;=-5.5,10,IF(BY518&lt;=-3,11,IF(BY518&lt;=-0.5,12,IF(BY518&lt;=2,13,IF(BY518&lt;=4.5,14,IF(BY518&lt;=7,15,IF(BY518&lt;=9.5,16,IF(BY518&lt;=12,17,IF(BY518&lt;=14.5,18,IF(BY518&lt;=17,19,IF(BY518&lt;=19.5,20,IF(BY518&lt;=22,21,IF(BY518&lt;=24.5,22,IF(BY518&lt;=27,23,IF(BY518&lt;=30,24,"Fuera de rango")))))))))))))))))))))))))</f>
        <v>12</v>
      </c>
      <c r="CB518" s="9" t="n">
        <v>-3.25</v>
      </c>
      <c r="CC518" s="10" t="n">
        <f aca="false">18.5- (0.3*H518)</f>
        <v>-1.9</v>
      </c>
      <c r="CD518" s="10" t="n">
        <f aca="false">(CB518)-(CC518)</f>
        <v>-1.35</v>
      </c>
      <c r="CE518" s="10" t="str">
        <f aca="false">IF(CD518="","",IF(CD518&lt;-27.5,"De -30 a -28",IF(CD518&lt;-25,"De -27,5 a -25,5",IF(CD518&lt;-22.5,"De -25 a -23",IF(CD518&lt;-20,"De -22,5 a -20,5",IF(CD518&lt;-17.5,"De -20 a -18",IF(CD518&lt;-15,"De -17,5 a -15,5",IF(CD518&lt;-12.5,"De -15 a -13",IF(CD518&lt;-10,"De -12,5 a -10,5",IF(CD518&lt;-7.5,"De -10 a -8",IF(CD518&lt;-5,"De -7,5 a -5,5",IF(CD518&lt;-2.5,"De -5 a -3",IF(CD518&lt;0,"De -2,5 a -0,5",IF(CD518&lt;=2,"De 0 a 2",IF(CD518&lt;=4.5,"De 2,5 a 4,5",IF(CD518&lt;=7,"De 5 a 7",IF(CD518&lt;=9.5,"De 7,5 a 9,5",IF(CD518&lt;=12,"De 10 a 12",IF(CD518&lt;=14.5,"De 12,5 a 14,5",IF(CD518&lt;=17,"De 15 a 17",IF(CD518&lt;=19.5,"De 17,5 a 19,5",IF(CD518&lt;=22,"De 20 a 22",IF(CD518&lt;=24.5,"De 22,5 a 24,5",IF(CD518&lt;=27,"De 25 a 27","De 27,5 a 30"))))))))))))))))))))))))</f>
        <v>De -2,5 a -0,5</v>
      </c>
      <c r="CF518" s="12" t="n">
        <f aca="false">IF(CD518="","",IF(CD518&lt;-27.5,1,IF(CD518&lt;-25,2,IF(CD518&lt;-22.5,3,IF(CD518&lt;-20,4,IF(CD518&lt;-17.5,5,IF(CD518&lt;-15,6,IF(CD518&lt;-12.5,7,IF(CD518&lt;-10,8,IF(CD518&lt;-7.5,9,IF(CD518&lt;-5,10,IF(CD518&lt;-2.5,11,IF(CD518&lt;0,12,IF(CD518&lt;2.5,13,IF(CD518&lt;5,14,IF(CD518&lt;7.5,15,IF(CD518&lt;10,16,IF(CD518&lt;12.5,17,IF(CD518&lt;15,18,IF(CD518&lt;17.5,19,IF(CD518&lt;20,20,IF(CD518&lt;22.5,21,IF(CD518&lt;25,22,IF(CD518&lt;27.5,23,24))))))))))))))))))))))))</f>
        <v>12</v>
      </c>
      <c r="CG518" s="9" t="n">
        <v>-1.25</v>
      </c>
      <c r="CH518" s="10" t="str">
        <f aca="false">IF(CG518="","",IF(AND(CG518&gt;=-10,CG518&lt;=-9.5),"-10 a -9,5",IF(AND(CG518&gt;-9.5,CG518&lt;=-8.5),"-9 a -8,5",IF(AND(CG518&gt;-8.5,CG518&lt;=-7.5),"-8 a -7,5",IF(AND(CG518&gt;-7.5,CG518&lt;=-6.5),"-7 a -6,5",IF(AND(CG518&gt;-6.5,CG518&lt;=-5.5),"-6 a -5,5",IF(AND(CG518&gt;-5.5,CG518&lt;=-4.5),"-5 a -4,5",IF(AND(CG518&gt;-4.5,CG518&lt;=-3.5),"-4 a -3,5",IF(AND(CG518&gt;-3.5,CG518&lt;=-2.5),"-3 a -2,5",IF(CG518=-2.25,"-2,25",IF(AND(CG518&gt;-2.5,CG518&lt;=-1.5),"-2 a -1,5",IF(AND(CG518&gt;-1.5,CG518&lt;=-0.5),"-1 a -0,5",IF(AND(CG518&gt;-0.5,CG518&lt;=0.5),"0 a 0,5",IF(AND(CG518&gt;0.5,CG518&lt;=1.5),"1 a 1,5",IF(AND(CG518&gt;1.5,CG518&lt;=2.5),"2 a 2,5",IF(AND(CG518&gt;2.5,CG518&lt;=3.5),"3 a 3,5",IF(AND(CG518&gt;3.5,CG518&lt;=4.5),"4 a 4,5",IF(AND(CG518&gt;4.5,CG518&lt;=5.5),"5 a 5,5",IF(AND(CG518&gt;5.5,CG518&lt;=6.5),"6 a 6,5",IF(AND(CG518&gt;6.5,CG518&lt;=7.5),"7 a 7,5",IF(AND(CG518&gt;7.5,CG518&lt;=8.5),"8 a 8,5",IF(AND(CG518&gt;8.5,CG518&lt;=9.5),"9 a 9,5",IF(CG518&gt;=10,"10","Fuera de rango")))))))))))))))))))))))</f>
        <v>-1 a -0,5</v>
      </c>
      <c r="CI518" s="11" t="n">
        <f aca="false">IF(CG518="","",IF(CG518=-2.25,"NORMA",IF(CG518&lt;=-9.5,1,IF(CG518&lt;=-8.5,2,IF(CG518&lt;=-7.5,3,IF(CG518&lt;=-6.5,4,IF(CG518&lt;=-5.5,5,IF(CG518&lt;=-4.5,6,IF(CG518&lt;=-3.5,7,IF(CG518&lt;=-2.5,8,IF(CG518&lt;=-1.5,9,IF(CG518&lt;=-0.5,10,IF(CG518&lt;=0.5,11,IF(CG518&lt;=1.5,12,IF(CG518&lt;=2.5,13,IF(CG518&lt;=3.5,14,IF(CG518&lt;=4.5,15,IF(CG518&lt;=5.5,16,IF(CG518&lt;=6.5,17,IF(CG518&lt;=7.5,18,IF(CG518&lt;=8.5,19,IF(CG518&lt;=9.5,20,IF(CG518=10,21,"Fuera de rango")))))))))))))))))))))))</f>
        <v>10</v>
      </c>
      <c r="CJ518" s="9" t="n">
        <v>0.75</v>
      </c>
      <c r="CK518" s="10" t="str">
        <f aca="false">IF(CJ518="","",IF(AND(CJ518&gt;=-6,CJ518&lt;=-5.5),"-6 a -5,5",IF(AND(CJ518&gt;-5.5,CJ518&lt;=-4.5),"-5 a -4,5",IF(AND(CJ518&gt;-4.5,CJ518&lt;=-3.5),"-4 a -3,5",IF(AND(CJ518&gt;-3.5,CJ518&lt;=-2.5),"-3 a -2,5",IF(AND(CJ518&gt;-2.5,CJ518&lt;=-1.5),"-2 a -1,5",IF(AND(CJ518&gt;-1.5,CJ518&lt;=-0.5),"-1 a -0,5",IF(AND(CJ518&gt;-0.5,CJ518&lt;=0.5),"0 a 0,5",IF(AND(CJ518&gt;0.5,CJ518&lt;=1.5),"1 a 1,5",IF(AND(CJ518&gt;1.5,CJ518&lt;2.5),"2",IF(AND(CJ518&gt;=2.5,CJ518&lt;=3),"2,5 a 3",IF(AND(CJ518&gt;3,CJ518&lt;=4),"3,5 a 4",IF(AND(CJ518&gt;4,CJ518&lt;=5),"4,5 a 5",IF(AND(CJ518&gt;5,CJ518&lt;=6),"5,5 a 6",IF(AND(CJ518&gt;6,CJ518&lt;=7),"6,5 a 7",IF(AND(CJ518&gt;7,CJ518&lt;=8),"7,5 a 8",IF(AND(CJ518&gt;8,CJ518&lt;=9.5),"8,5 a 9,5",IF(CJ518=10,"10","Fuera de rango"))))))))))))))))))</f>
        <v>1 a 1,5</v>
      </c>
      <c r="CL518" s="11" t="n">
        <f aca="false">IF(CK518="","",IF(OR(CK518="-6 a -5,5",CK518="-6 - -5,5"),1,IF(OR(CK518="-5 a -4,5",CK518="-5 - -4,5"),2,IF(OR(CK518="-4 a -3,5",CK518="-4 - -3,5"),3,IF(OR(CK518="-3 a -2,5",CK518="-3 - -2,5"),4,IF(OR(CK518="-2 a -1,5",CK518="-2 - -1,5"),5,IF(OR(CK518="-1 a -0,5",CK518="-1 - -0,5"),6,IF(OR(CK518="0 a 0,5",CK518="0 - 0,5"),7,IF(OR(CK518="1 a 1,5",CK518="1 - 1,5"),8,IF(CK518="2","NORMA",IF(OR(CK518="2,5 a 3",CK518="2,5 - 3"),9,IF(OR(CK518="3,5 a 4",CK518="3,5 - 4"),10,IF(OR(CK518="4,5 a 5",CK518="4,5 - 5"),11,IF(OR(CK518="5,5 a 6",CK518="5,5 - 6"),12,IF(OR(CK518="6,5 a 7",CK518="6,5 - 7"),13,IF(OR(CK518="7,5 a 8",CK518="7,5 - 8"),14,IF(OR(CK518="8,5 a 9",CK518="8,5 - 9,5",CK518="9 a 9,5"),15,IF(CK518="10",15,IF(OR(CK518="0,5 a 1",CK518="0,5 - 1"),7,"Fuera de rango")))))))))))))))))))</f>
        <v>8</v>
      </c>
      <c r="CN518" s="10" t="str">
        <f aca="false">IF(CM518=0,"0", " ")</f>
        <v>0</v>
      </c>
      <c r="CO518" s="10" t="str">
        <f aca="false">IF(CM518&gt;0,"EME"," ")</f>
        <v> </v>
      </c>
      <c r="CQ518" s="10" t="str">
        <f aca="false">IF(CP518&gt;0,"0", " ")</f>
        <v> </v>
      </c>
      <c r="CR518" s="10" t="str">
        <f aca="false">IF(CP518&gt;0,"EME"," ")</f>
        <v> </v>
      </c>
      <c r="CS518" s="9" t="n">
        <v>0</v>
      </c>
      <c r="CV518" s="9" t="n">
        <v>0.5</v>
      </c>
      <c r="CY518" s="9" t="n">
        <v>0</v>
      </c>
      <c r="DB518" s="9" t="n">
        <v>0</v>
      </c>
      <c r="DC518" s="11" t="str">
        <f aca="false">IF(DB518&lt;0,"2"," ")</f>
        <v> </v>
      </c>
      <c r="DD518" s="11" t="str">
        <f aca="false">IF(DB518&lt;0,"MIO"," ")</f>
        <v> </v>
      </c>
      <c r="DE518" s="9" t="n">
        <v>-1.5</v>
      </c>
      <c r="DF518" s="10" t="str">
        <f aca="false">IF(DE518&lt;0,"3"," ")</f>
        <v>3</v>
      </c>
      <c r="DG518" s="10" t="str">
        <f aca="false">IF(DE518&lt;0,"AST"," ")</f>
        <v>AST</v>
      </c>
      <c r="DH518" s="9" t="n">
        <v>-1</v>
      </c>
      <c r="DI518" s="10" t="str">
        <f aca="false">IF(DH518&lt;0,"3"," ")</f>
        <v>3</v>
      </c>
      <c r="DJ518" s="10" t="str">
        <f aca="false">IF(DH518&lt;0,"AST"," ")</f>
        <v>AST</v>
      </c>
      <c r="DK518" s="9" t="n">
        <v>2.5</v>
      </c>
      <c r="DL518" s="10" t="str">
        <f aca="false">IF(DK518&gt;0,"4"," ")</f>
        <v>4</v>
      </c>
      <c r="DM518" s="10" t="str">
        <f aca="false">IF(DK518&gt;0,"PRE"," ")</f>
        <v>PRE</v>
      </c>
      <c r="DN518" s="9" t="n">
        <v>2.5</v>
      </c>
      <c r="DO518" s="10" t="str">
        <f aca="false">IF(DN518&gt;0,"4"," ")</f>
        <v>4</v>
      </c>
      <c r="DP518" s="10" t="str">
        <f aca="false">IF(DN518&gt;0,"PRE"," ")</f>
        <v>PRE</v>
      </c>
      <c r="DS518" s="12" t="str">
        <f aca="false">CONCATENATE(CO518,CU518,DA518,DG518,DM518)</f>
        <v> ASTPRE</v>
      </c>
      <c r="DT518" s="10" t="e">
        <f aca="false" t="array" ref="DT518">_xlfn.IFS(DS518="EME    ","0", DS518=" HIP   ","1", DS518="  MIO  ","2", DS518="   AST ","3", DS518="    PRE","4", DS518="EME   PRE","5", DS518=" HIP  PRE","6", DS518=" HIP AST ","7", DS518="  MIO PRE","8", DS518="  MIOAST ","9", DS518="   ASTPRE","10",DS518=" HIP ASTPRE","11", DS518="  MIOASTPRE","12", DS518="     ","0")</f>
        <v>#N/A</v>
      </c>
      <c r="DV518" s="1" t="e">
        <f aca="false" t="array" ref="DV518">_xlfn.IFS(DU518="SI","2", DU518="NO","1")</f>
        <v>#N/A</v>
      </c>
      <c r="DX518" s="11" t="str">
        <f aca="false">IF(DW518=0,"1","2")</f>
        <v>1</v>
      </c>
      <c r="DY518" s="11" t="str">
        <f aca="false" t="array" ref="DY518">_xlfn.IFS(DW518=0,"0", DW518=0.25, "1", DW518=0.5,"2", DW518=0.75,"3", DW518=1,"4",DW518=1.25,"5", DW518=1.5,"6", DW518=1.75,"7", DW518=2,"8")</f>
        <v>0</v>
      </c>
      <c r="EA518" s="11" t="str">
        <f aca="false">IF(DZ518=0,"1","2")</f>
        <v>1</v>
      </c>
      <c r="EB518" s="11" t="str">
        <f aca="false" t="array" ref="EB518">_xlfn.IFS(DZ518=0,"0", DZ518=0.25, "1", DZ518=0.5,"2", DZ518=0.75,"3", DZ518=1,"4",DZ518=1.25,"5", DZ518=1.5,"6", DZ518=1.75,"7", DZ518=2,"8")</f>
        <v>0</v>
      </c>
      <c r="ED518" s="10" t="str">
        <f aca="false">IF(EC518=0,"1","2")</f>
        <v>1</v>
      </c>
      <c r="EE518" s="11" t="str">
        <f aca="false" t="array" ref="EE518">_xlfn.IFS(EC518=0,"0", EC518=-0.25, "1", EC518=-0.5,"2", EC518=-0.75,"3", EC518=-1,"4",EC518=-1.25,"5", EC518=-1.5,"6", EC518=-1.75,"7", EC518=-2,"8", EC518=-2.25,"9",EC518=-2.5,"10", EC518=-2.75,"11", EC518=-3,"12", EC518=-3.25,"13", EC518=-3.5,"14", EC518=-3.75,"15",EC518=-4,"16")</f>
        <v>0</v>
      </c>
      <c r="EG518" s="10" t="str">
        <f aca="false">IF(EF518=0,"1","2")</f>
        <v>1</v>
      </c>
      <c r="EH518" s="11" t="str">
        <f aca="false" t="array" ref="EH518">_xlfn.IFS(EF518=0,"0", EF518=-0.25, "1", EF518=-0.5,"2", EF518=-0.75,"3", EF518=-1,"4",EF518=-1.25,"5", EF518=-1.5,"6", EF518=-1.75,"7", EF518=-2,"8", EF518=-2.25,"9",EF518=-2.5,"10", EF518=-2.75,"11", EF518=-3,"12", EF518=-3.25,"13", EF518=-3.5,"14", EF518=-3.75,"15",EF518=-4,"16")</f>
        <v>0</v>
      </c>
      <c r="EJ518" s="11" t="str">
        <f aca="false">IF(EI518=0,"1","2")</f>
        <v>1</v>
      </c>
      <c r="EK518" s="11" t="str">
        <f aca="false" t="array" ref="EK518">_xlfn.IFS(EI518=0,"0", EI518=-0.25, "1", EI518=-0.5,"2", EI518=-0.75,"3", EI518=-1,"4",EI518=-1.25,"5", EI518=-1.5,"6", EI518=-1.75,"7", EI518=-2,"8", EI518=-2.25,"9", EI518=-2.25,"9",EI518=-2.5,"10", EI518=-2.75,"11", EI518=-3,"12", EI518=-3.25,"13", EI518=-3.5,"14", EI518=-3.75,"15",EI518=-4,"16", EI518=0.25, "17", EI518=0.5, "18")</f>
        <v>0</v>
      </c>
      <c r="EM518" s="11" t="str">
        <f aca="false">IF(EL518=0,"1","2")</f>
        <v>1</v>
      </c>
      <c r="EN518" s="11" t="str">
        <f aca="false" t="array" ref="EN518">_xlfn.IFS(EL518=0.25,"17",EL518=0.5,"18", EL518=0,"0", EL518=-0.25, "1", EL518=-0.5,"2", EL518=-0.75,"3", EL518=-1,"4",EL518=-1.25,"5", EL518=-1.5,"6", EL518=-1.75,"7", EL518=-2,"8",EL518= -2.25,"9",EL518=-2.5,"10",EL518= -2.75,"11",EL518= -3,"12",EL518= -3.25,"13",EL518= -3.5,"14",EL518= -3.75,"15",EL518=-4,"16")</f>
        <v>0</v>
      </c>
      <c r="EP518" s="11" t="str">
        <f aca="false">IF(EO518=0,"1","2")</f>
        <v>1</v>
      </c>
      <c r="EQ518" s="11" t="str">
        <f aca="false" t="array" ref="EQ518">_xlfn.IFS(EO518=0,"0", EO518=0.25, "1", EO518=0.5,"2", EO518=0.75,"3", EO518=1,"4",EO518=1.25,"5", EO518=1.5,"6", EO518=1.75,"7", EO518=2,"8", EO518=2.25,"9", EO518=2.25,"9",EO518=2.5,"10", EO518=2.75,"11", EO518=3,"12", EO518=3.25,"13", EO518=3.5,"14", EO518=3.75,"15",EO518=4,"16", EO518=-0.25, "17", bq=-0.5, "18")</f>
        <v>0</v>
      </c>
      <c r="ES518" s="11" t="str">
        <f aca="false">IF(ER518=0,"1","2")</f>
        <v>1</v>
      </c>
      <c r="ET518" s="11" t="str">
        <f aca="false" t="array" ref="ET518">_xlfn.IFS(ER518=0,"0", ER518=0.25, "1", ER518=0.5,"2", ER518=0.75,"3", ER518=1,"4",ER518=1.25,"5", ER518=1.5,"6", ER518=1.75,"7", ER518=2,"8", ER518=2.25,"9", ER518=2.25,"9",ER518=2.5,"10", ER518=2.75,"11", ER518=3,"12", ER518=3.25,"13", ER518=3.5,"14", ER518=3.75,"15",ER518=4,"16", ER518=-0.25, "17", bq=-0.5, "18")</f>
        <v>0</v>
      </c>
      <c r="EV518" s="14" t="e">
        <f aca="false">VLOOKUP(EU518,LEYENDA!$G$2:$H$8,2,TRUE())</f>
        <v>#N/A</v>
      </c>
      <c r="EW518" s="14" t="e">
        <f aca="false" t="array" ref="EW518">_xlfn.IFS(EV518="0-5","1", EV518="6-12","2", EV518="13-18","3", EV518="19-24","4", EV518="25-36","5", EV518="37-48","6", EV518="49-60","7")</f>
        <v>#N/A</v>
      </c>
    </row>
    <row r="519" customFormat="false" ht="13.5" hidden="false" customHeight="false" outlineLevel="0" collapsed="false">
      <c r="A519" s="1" t="n">
        <v>190</v>
      </c>
      <c r="B519" s="2" t="n">
        <v>6</v>
      </c>
      <c r="C519" s="33" t="n">
        <v>46175</v>
      </c>
      <c r="E519" s="5" t="str">
        <f aca="false">VLOOKUP(A519,'286'!$A$3:$J$6279,10,FALSE())</f>
        <v>LEÓN BLAS, JOAQUÍN</v>
      </c>
      <c r="F519" s="4" t="str">
        <f aca="false">VLOOKUP(A519,'286'!$A$3:$I$1768,3,FALSE())</f>
        <v>LEBLASJO</v>
      </c>
      <c r="G519" s="6" t="n">
        <f aca="false">VLOOKUP(A519,'286'!$A$3:$I$1768,4,FALSE())</f>
        <v>19952</v>
      </c>
      <c r="H519" s="7" t="n">
        <f aca="false">YEAR(C519)-YEAR(G519)</f>
        <v>72</v>
      </c>
      <c r="I519" s="1" t="str">
        <f aca="false">VLOOKUP(H519,LEYENDA!$C$2:$D$6,2,TRUE())</f>
        <v>61-100</v>
      </c>
      <c r="J519" s="5" t="str">
        <f aca="false">VLOOKUP(A519,'286'!$A$3:$I$1768,7,FALSE())</f>
        <v>H</v>
      </c>
      <c r="K519" s="8" t="n">
        <f aca="false">VLOOKUP(A519,'286'!$A$3:$I$1768,2,FALSE())</f>
        <v>0</v>
      </c>
      <c r="L519" s="4" t="str">
        <f aca="false">VLOOKUP(A519,'286'!$A$3:$I$1768,8,FALSE())</f>
        <v>D</v>
      </c>
      <c r="M519" s="4" t="str">
        <f aca="false">VLOOKUP(A519,'286'!$A$3:$I$1768,9,FALSE())</f>
        <v>I</v>
      </c>
      <c r="N519" s="8" t="str">
        <f aca="false">IF(R519=O519, "MISMA","CONTRARIA")</f>
        <v>CONTRARIA</v>
      </c>
      <c r="O519" s="8" t="str">
        <f aca="false" t="array" ref="O519">_xlfn.IFS(L519="D","1", L519="I","2")</f>
        <v>1</v>
      </c>
      <c r="P519" s="8" t="e">
        <f aca="false" t="array" ref="P519">_xlfn.IFS(K519="OD","1", K519="OI","2")</f>
        <v>#N/A</v>
      </c>
      <c r="Q519" s="1" t="str">
        <f aca="false" t="array" ref="Q519">_xlfn.IFS(J519="M","1", J519="H","2")</f>
        <v>2</v>
      </c>
      <c r="R519" s="8" t="str">
        <f aca="false" t="array" ref="R519">_xlfn.IFS(M519="D","1", M519="I","2")</f>
        <v>2</v>
      </c>
      <c r="S519" s="1" t="str">
        <f aca="false" t="array" ref="S519">_xlfn.IFS(N519="CONTRARIA", "1",N519= "MISMA","2")</f>
        <v>1</v>
      </c>
      <c r="T519" s="1" t="str">
        <f aca="false" t="array" ref="T519">_xlfn.IFS(I519="0-12","1", I519="13-24","2", I519="25-40","3", I519="41-60","4", I519="61-100","5")</f>
        <v>5</v>
      </c>
      <c r="U519" s="9" t="n">
        <v>-1</v>
      </c>
      <c r="V519" s="10" t="str">
        <f aca="false">IF(U519="","",IF(AND(U519&gt;=-9,U519&lt;=-6.5),"-9 a -6,5",IF(AND(U519&gt;=-6,U519&lt;=-3.5),"-6 a -3,5",IF(AND(U519&gt;=-3,U519&lt;=-1),"-3 a -1",IF(U519=-0.5,"-0,5",IF(AND(U519&gt;=0,U519&lt;=2.5),"0 a 2,5",IF(AND(U519&gt;=3,U519&lt;=5.5),"3 a 5,5",IF(AND(U519&gt;=6,U519&lt;=8.5),"6 a 8,5",IF(AND(U519&gt;=9,U519&lt;=20),"9 a 20","Fuera de rango")))))))))</f>
        <v>-3 a -1</v>
      </c>
      <c r="W519" s="11" t="n">
        <f aca="false">IF(V519="","",IF(V519="-9 a -6,5",2,IF(V519="-6 a -3,5",3,IF(V519="-3 a -1",4,IF(V519="-0,5","NORMA",IF(V519="0 a 2,5",5,IF(V519="3 a 5,5",6,IF(V519="6 a 8,5",7,IF(V519="9 a 20",8,"Fuera de rango")))))))))</f>
        <v>4</v>
      </c>
      <c r="X519" s="9" t="n">
        <v>0</v>
      </c>
      <c r="Y519" s="11" t="str">
        <f aca="false">IF(X519="","",IF(AND(X519&gt;=0,X519&lt;=4),"0 a 4",IF(AND(X519&gt;=4.5,X519&lt;=8.5),"4,5 a 8,5",IF(X519=9,"9",IF(AND(X519&gt;=9.5,X519&lt;=13),"9,5 a 13",IF(AND(X519&gt;=13.5,X519&lt;=20),"13,5 a 20",IF(AND(X519&gt;=20.5,X519&lt;=35),"20,5 a 35","Fuera de rango")))))))</f>
        <v>0 a 4</v>
      </c>
      <c r="Z519" s="11" t="n">
        <f aca="false">IF(Y519="","",IF(Y519="0 a 4",1,IF(Y519="4,5 a 8,5",2,IF(Y519="9","NORMA",IF(Y519="9,5 a 13",3,IF(Y519="13,5 a 20",4,IF(Y519="20,5 a 35",5,"Fuera de rango")))))))</f>
        <v>1</v>
      </c>
      <c r="AA519" s="9" t="n">
        <v>8</v>
      </c>
      <c r="AB519" s="10" t="str">
        <f aca="false">IF(AA519="","",IF(AND(AA519&gt;=0,AA519&lt;=9),"0 a 9",IF(AND(AA519&gt;=9.5,AA519&lt;=18.5),"9,5 a 18,5",IF(AA519=19,"19",IF(AND(AA519&gt;=19.5,AA519&lt;=28),"19,5 a 28",IF(AND(AA519&gt;=28.5,AA519&lt;=40),"28,5 a 40","Fuera de rango"))))))</f>
        <v>0 a 9</v>
      </c>
      <c r="AC519" s="11" t="n">
        <f aca="false" t="array" ref="AC519">_xlfn.IFS(AB519="","",AB519="0 a 9",1,AB519="9,5 a 18,5",2,AB519="19","NORMA",AB519="19,5 a 28",3,AB519="28,5 a 40",4,TRUE(),"Fuera de rango")</f>
        <v>1</v>
      </c>
      <c r="AD519" s="9" t="n">
        <v>6</v>
      </c>
      <c r="AE519" s="10" t="str">
        <f aca="false">IF(AD519="","",IF(AND(AD519&gt;=-10,AD519&lt;=0),"De -10 a 0",IF(AND(AD519&gt;=0.5,AD519&lt;=9.5),"0,5 a 9,5",IF(AD519=10,"10",IF(AND(AD519&gt;=10.5,AD519&lt;=20),"10,5 a 20",IF(AND(AD519&gt;=20.5,AD519&lt;=40),"20,5 a 40","Fuera de rango"))))))</f>
        <v>0,5 a 9,5</v>
      </c>
      <c r="AF519" s="12" t="n">
        <f aca="false">IF(AD519="","",IF(AND(AD519&gt;=-10,AD519&lt;=0),1,IF(AND(AD519&gt;=0.5,AD519&lt;=9.5),2,IF(AD519=10,"NORMA",IF(AND(AD519&gt;=10.5,AD519&lt;=20),3,IF(AND(AD519&gt;=20.5,AD519&lt;=40),4,""))))))</f>
        <v>2</v>
      </c>
      <c r="AG519" s="9" t="n">
        <v>6</v>
      </c>
      <c r="AH519" s="10" t="str">
        <f aca="false">IF(AG519="","",IF(AND(AG519&gt;=0,AG519&lt;=4),"0 a 4",IF(AND(AG519&gt;=4.5,AG519&lt;=8.5),"4,5 a 8,5",IF(AG519=9,"9",IF(AND(AG519&gt;=9.5,AG519&lt;=13),"9,5 a 13",IF(AND(AG519&gt;=13.5,AG519&lt;=25),"13,5 a 25","Fuera de rango"))))))</f>
        <v>4,5 a 8,5</v>
      </c>
      <c r="AI519" s="10" t="n">
        <f aca="false">IF(AH519="","",IF(AH519="0 a 4",1,IF(AH519="4,5 a 8,5",2,IF(AH519="9","NORMA",IF(AH519="9,5 a 13",3,IF(AH519="13,5 a 25",4,""))))))</f>
        <v>2</v>
      </c>
      <c r="AJ519" s="9" t="n">
        <v>3</v>
      </c>
      <c r="AK519" s="10" t="str">
        <f aca="false">IF(AJ519="","",IF(AND(AJ519&gt;=-15,AJ519&lt;=-10.5),"-15 a -10,5",IF(AND(AJ519&gt;=-10,AJ519&lt;=-4),"-10 a -4",IF(AND(AJ519&gt;=-4.5,AJ519&lt;=0),"-4,5 a 0",IF(AND(AJ519&gt;=0.5,AJ519&lt;=4.5),"0,5 a 4,5",IF(AJ519=5,"5",IF(AND(AJ519&gt;=5.5,AJ519&lt;=10),"5,5 a 10",IF(AND(AJ519&gt;=10.5,AJ519&lt;=20),"10,5 a 20","Fuera de rango"))))))))</f>
        <v>0,5 a 4,5</v>
      </c>
      <c r="AL519" s="11" t="n">
        <f aca="false">IF(AK519="","",IF(AK519="-15 a -10,5",1,IF(AK519="-10 a -4",2,IF(AK519="-4,5 a 0",3,IF(AK519="0,5 a 4,5",4,IF(AK519="5","NORMA",IF(AK519="5,5 a 10",5,IF(AK519="10,5 a 20",6,"Error"))))))))</f>
        <v>4</v>
      </c>
      <c r="AM519" s="9" t="n">
        <v>-1</v>
      </c>
      <c r="AN519" s="10" t="str">
        <f aca="false">IF(AM519="","",IF(AND(AM519&gt;=-7.5,AM519&lt;=-5.5),"-7,5 a -5,5",IF(AND(AM519&gt;=-5,AM519&lt;=-3),"-5 a -3",IF(AND(AM519&gt;=-2.5,AM519&lt;=-0.5),"-2,5 a -0,5",IF(AM519=0,"0,00",IF(AND(AM519&gt;=0.5,AM519&lt;=2.5),"0,5 a 2,5",IF(AND(AM519&gt;=3,AM519&lt;=5),"3 a 5",IF(AND(AM519&gt;=5.5,AM519&lt;=7.5),"5,5 a 7,5",IF(AND(AM519&gt;=8,AM519&lt;=10),"8 a 10","Fuera de rango")))))))))</f>
        <v>-2,5 a -0,5</v>
      </c>
      <c r="AO519" s="11" t="n">
        <f aca="false">IF(AN519="","",IF(AN519="-7,5 a -5,5",1,IF(AN519="-5 a -3",2,IF(AN519="-2,5 a -0,5",3,IF(AN519="0,00","NORMA",IF(AN519="0,5 a 2,5",4,IF(AN519="3 a 5",5,IF(AN519="5,5 a 7,5",6,IF(AN519="8 a 10",7,"Error")))))))))</f>
        <v>3</v>
      </c>
      <c r="AP519" s="9" t="n">
        <v>-13</v>
      </c>
      <c r="AQ519" s="10" t="str">
        <f aca="false">IF(AP519="","",IF(AND(AP519&gt;=-20,AP519&lt;=-9.5),"-20 a -9,5",IF(AND(AP519&gt;=-9,AP519&lt;=-6.5),"-9 a -6,5",IF(AP519=-6,"-6",IF(AND(AP519&gt;=-5.5,AP519&lt;=-3),"-5,5 a -3",IF(AND(AP519&gt;=-2.5,AP519&lt;=0),"-2,5 a 0",IF(AND(AP519&gt;=0.5,AP519&lt;=3),"0,5 a 3",IF(AND(AP519&gt;=3.5,AP519&lt;=6),"3,5 a 6",IF(AND(AP519&gt;=6.5,AP519&lt;=9),"6,5 a 9",IF(AND(AP519&gt;=9.5,AP519&lt;=20),"9,5 a 20","Fuera de rango"))))))))))</f>
        <v>-20 a -9,5</v>
      </c>
      <c r="AR519" s="11" t="n">
        <f aca="false">IF(AQ519="","",IF(AQ519="-20 a -9,5",1,IF(AQ519="-9 a -6,5",2,IF(AQ519="-6","NORMA",IF(AQ519="-5,5 a -3",3,IF(AQ519="-2,5 a 0",4,IF(AQ519="0,5 a 3",5,IF(AQ519="3,5 a 6",6,IF(AQ519="6,5 a 9",7,IF(AQ519="9,5 a 20",8,""))))))))))</f>
        <v>1</v>
      </c>
      <c r="AS519" s="9" t="n">
        <v>-4</v>
      </c>
      <c r="AT519" s="10" t="str">
        <f aca="false">IF(AS519="","",IF(AND(AS519&gt;=-16,AS519&lt;=-14),"-16 a -14",IF(AND(AS519&gt;=-13.5,AS519&lt;=-11.5),"-13,5 a -11,5",IF(AND(AS519&gt;=-11,AS519&lt;=-9),"-11 a -9",IF(AND(AS519&gt;=-8.5,AS519&lt;=-6.5),"-8,5 a -6,5",IF(AND(AS519&gt;=-6,AS519&lt;=-4),"-6 a -4",IF(AND(AS519&gt;=-3.5,AS519&lt;=-1.5),"-3,5 a -1,5",IF(AND(AS519&gt;=-1,AS519&lt;=1),"-1 a 1",IF(AND(AS519&gt;=1.5,AS519&lt;=3.5),"1,5 a 3,5",IF(AND(AS519&gt;=4,AS519&lt;=6),"4 a 6",IF(AND(AS519&gt;=6.5,AS519&lt;=8.5),"6,5 a 8,5",IF(AND(AS519&gt;=9,AS519&lt;=11),"9 a 11",IF(AND(AS519&gt;=11.5,AS519&lt;=13.5),"11,5 a 13,5",IF(AND(AS519&gt;=14,AS519&lt;=16),"14 a 16",IF(AND(AS519&gt;=16.5,AS519&lt;=18.5),"16,5 a 18,5",IF(AND(AS519&gt;=19,AS519&lt;=21),"19 a 21","Fuera de rango"))))))))))))))))</f>
        <v>-6 a -4</v>
      </c>
      <c r="AU519" s="11" t="n">
        <f aca="false" t="array" ref="AU519">IF(AT519="","",_xlfn.IFS(AT519="-16 a -14",1,AT519="-13,5 a -11,5",2,AT519="-11 a -9",3,AT519="-8,5 a -6,5",4,AT519="-6 a -4",5,AT519="-3,5 a -1,5",6,AT519="-1 a 1",7,AT519="1,5 a 3,5",8,AT519="4 a 6","NORMA",AT519="6,5 a 8,5",9,AT519="9 a 11",10,AT519="11,5 a 13,5",11,AT519="14 a 16",12,AT519="16,5 a 18,5",13,AT519="19 a 21",14,TRUE(),""))</f>
        <v>5</v>
      </c>
      <c r="AV519" s="9" t="n">
        <v>2.75</v>
      </c>
      <c r="AW519" s="10" t="str">
        <f aca="false">IF(AV519="","",IF(AND(AV519&gt;=-1,AV519&lt;=-0.5),"-1 a -0,5",IF(AND(AV519&gt;-0.5,AV519&lt;=0),"De -0,5 a 0",IF(AND(AV519&gt;=0.25,AV519&lt;=0.75),"0,25 a 0,75",IF(AND(AV519&gt;=1,AV519&lt;=1.5),"1 a 1,5",IF(AND(AV519&gt;=1.75,AV519&lt;=2.25),"1,75 a 2,25",IF(AND(AV519&gt;=2.5,AV519&lt;=3),"2,5 a 3",IF(AND(AV519&gt;=3.25,AV519&lt;=3.75),"3,25 a 3,75","Fuera de rango"))))))))</f>
        <v>2,5 a 3</v>
      </c>
      <c r="AX519" s="10" t="n">
        <f aca="false">IF(AW519="","",IF(OR(AW519="-1 a -0,5",AW519="-1 a -0.5"),1,IF(OR(AW519="De -0,5 a 0",AW519="-0,5 a 0",AW519="De -0.5 a 0"),2,IF(OR(AW519="0,25 a 0,75",AW519="0.25 a 0.75"),"NORMA",IF(OR(AW519="1 a 1,5",AW519="1 a 1.5"),3,IF(OR(AW519="1,75 a 2,25",AW519="1.75 a 2.25"),4,IF(OR(AW519="2,5 a 3",AW519="2.5 a 3"),5,IF(OR(AW519="3,25 a 3,75",AW519="3.25 a 3.75"),6,""))))))))</f>
        <v>5</v>
      </c>
      <c r="AY519" s="9" t="n">
        <v>-13</v>
      </c>
      <c r="AZ519" s="10" t="str">
        <f aca="false">IF(AY519="","",IF(AND(AY519&gt;=-20,AY519&lt;=-9.5),"-20 a -9,5",IF(AND(AY519&gt;=-9,AY519&lt;=-6.5),"-9 a -6,5",IF(AY519=-6,"-6",IF(AND(AY519&gt;=-5.5,AY519&lt;=-3),"-5,5 a -3",IF(AND(AY519&gt;=-2.5,AY519&lt;=0),"-2,5 a 0",IF(AND(AY519&gt;=0.5,AY519&lt;=3),"0,5 a 3",IF(AND(AY519&gt;=3.5,AY519&lt;=6),"3,5 a 6","Fuera de rango"))))))))</f>
        <v>-20 a -9,5</v>
      </c>
      <c r="BA519" s="11" t="n">
        <f aca="false">IF(AZ519="","",IF(AZ519="-20 a -9,5",1,IF(AZ519="-9 a -6,5",2,IF(AZ519="-6","NORMA",IF(AZ519="-5,5 a -3",3,IF(AZ519="-2,5 a 0",4,IF(AZ519="0,5 a 3",5,IF(AZ519="3,5 a 6",6,""))))))))</f>
        <v>1</v>
      </c>
      <c r="BB519" s="9" t="n">
        <v>0</v>
      </c>
      <c r="BC519" s="10" t="str">
        <f aca="false" t="array" ref="BC519">IF(BB519="","",_xlfn.IFS(AND(BB519&gt;=0,BB519&lt;=2),"0 a 2",AND(BB519&gt;=2.5,BB519&lt;=4.5),"2,5 a 4,5",AND(BB519&gt;=5,BB519&lt;=7),"5 a 7",AND(BB519&gt;=7.5,BB519&lt;=9.5),"7,5 a 9,5",AND(BB519&gt;=10,BB519&lt;=12),"10 a 12",AND(BB519&gt;=12.5,BB519&lt;=14.5),"12,5 a 14,5",BB519=15,"15",AND(BB519&gt;=15.5,BB519&lt;=17.5),"15,5 a 17,5",AND(BB519&gt;=18,BB519&lt;=20),"18 a 20",AND(BB519&gt;=20.5,BB519&lt;=22.5),"20,5 a 22,5",AND(BB519&gt;=23,BB519&lt;=25),"23 a 25",TRUE(),"Fuera de rango"))</f>
        <v>0 a 2</v>
      </c>
      <c r="BD519" s="11" t="n">
        <f aca="false" t="array" ref="BD519">IF(BC519="","",_xlfn.IFS(BC519="0 a 2",1,BC519="2,5 a 4,5",2,BC519="5 a 7",3,BC519="7,5 a 9,5",4,BC519="10 a 12",5,BC519="12,5 a 14,5",6,BC519="15","NORMA",BC519="15,5 a 17,5",7,BC519="18 a 20",8,BC519="20,5 a 22,5",9,BC519="23 a 25",10,TRUE(),"Fuera de rango"))</f>
        <v>1</v>
      </c>
      <c r="BE519" s="9" t="n">
        <v>6</v>
      </c>
      <c r="BF519" s="10" t="str">
        <f aca="false">IF(BE519="","",IF(AND(BE519&gt;=-20,BE519&lt;=-10),"-20 a -10",IF(AND(BE519&gt;=-9.5,BE519&lt;=0.5),"-9,5 a 0,5",IF(AND(BE519&gt;=1,BE519&lt;=11),"1 a 11",IF(AND(BE519&gt;=11.5,BE519&lt;=20.5),"11,5 a 20,5",IF(BE519=21,"21",IF(AND(BE519&gt;=21.5,BE519&lt;=31.5),"21,5 a 31,5",IF(AND(BE519&gt;=32,BE519&lt;=42),"32 a 42","Fuera de rango"))))))))</f>
        <v>1 a 11</v>
      </c>
      <c r="BG519" s="11" t="n">
        <f aca="false">IF(BF519="","",IF(BF519="-20 a -10",1,IF(BF519="-9,5 a 0,5",2,IF(BF519="1 a 11",3,IF(BF519="11,5 a 20,5",4,IF(BF519="21","NORMA",IF(BF519="21,5 a 31,5",5,IF(BF519="32 a 42",6,""))))))))</f>
        <v>3</v>
      </c>
      <c r="BH519" s="9" t="n">
        <v>-7</v>
      </c>
      <c r="BI519" s="10" t="str">
        <f aca="false">IF(BH519="","",IF(AND(BH519&gt;=-20,BH519&lt;=-15),"-20 a -15",IF(AND(BH519&gt;=-14.5,BH519&lt;=-9.5),"-14,5 a -9,5",IF(AND(BH519&gt;=-9,BH519&lt;=-4),"-9 a -4",IF(AND(BH519&gt;=-3.5,BH519&lt;=2.5),"-3,5 a 2,5",IF(AND(BH519&gt;=3,BH519&lt;=8),"3 a 8",IF(AND(BH519&gt;=8.5,BH519&lt;=14.5),"8,5 a 14,5",IF(BH519=15,"15",IF(AND(BH519&gt;=15.5,BH519&lt;=20.5),"15,5 a 20,5",IF(AND(BH519&gt;=21,BH519&lt;=26),"21 a 26","Fuera de rango"))))))))))</f>
        <v>-9 a -4</v>
      </c>
      <c r="BJ519" s="11" t="n">
        <f aca="false">IF(BI519="","",IF(BI519="-20 a -15",1,IF(BI519="-14,5 a -9,5",2,IF(BI519="-9 a -4",3,IF(BI519="-3,5 a 2,5",4,IF(BI519="3 a 8",5,IF(BI519="8,5 a 14,5",6,IF(BI519="15","NORMA",IF(BI519="15,5 a 20,5",7,IF(BI519="21 a 26",8,IF(BI519="26,5 a 31,5",9,"")))))))))))</f>
        <v>3</v>
      </c>
      <c r="BK519" s="9" t="n">
        <v>0</v>
      </c>
      <c r="BL519" s="10" t="str">
        <f aca="false">IF(BK519="","",IF(AND(BK519&gt;=0,BK519&lt;=2),"0 - 2",IF(AND(BK519&gt;=2.5,BK519&lt;=4.5),"2,5 - 4,5",IF(AND(BK519&gt;=5,BK519&lt;=7),"5 - 7",IF(AND(BK519&gt;=7.5,BK519&lt;=9.5),"7,5 - 9,5",IF(AND(BK519&gt;=10,BK519&lt;=12),"10 - 12",IF(AND(BK519&gt;=12.5,BK519&lt;=13.5),"12,5 - 13,5",IF(BK519=14,"14",IF(AND(BK519&gt;=14.5,BK519&lt;=16.5),"14,5 - 16,5",IF(AND(BK519&gt;=17,BK519&lt;=19),"17 - 19",IF(AND(BK519&gt;=19.5,BK519&lt;=21.5),"19,5 - 21,5",IF(AND(BK519&gt;=22,BK519&lt;=24),"22 - 24",IF(AND(BK519&gt;=24.5,BK519&lt;=26.5),"24,5 - 26,5",IF(AND(BK519&gt;=27,BK519&lt;=29),"27 - 29",IF(AND(BK519&gt;=29.5,BK519&lt;=30),"29,5 - 30","Fuera de rango")))))))))))))))</f>
        <v>0 - 2</v>
      </c>
      <c r="BM519" s="11" t="n">
        <f aca="false">IF(BL519="","",IF(BL519="0 - 2",1,IF(BL519="2,5 - 4,5",2,IF(BL519="5 - 7",3,IF(BL519="7,5 - 9,5",4,IF(BL519="10 - 12",5,IF(BL519="12,5 - 13,5",6,IF(BL519="14","NORMA",IF(BL519="14,5 - 16,5",7,IF(BL519="17 - 19",8,IF(BL519="19,5 - 21,5",9,IF(BL519="22 - 24",10,IF(BL519="24,5 - 26,5",11,IF(BL519="27 - 29",12,IF(BL519="29,5 - 30",13,"")))))))))))))))</f>
        <v>1</v>
      </c>
      <c r="BN519" s="9" t="n">
        <v>20</v>
      </c>
      <c r="BO519" s="11" t="str">
        <f aca="false">IF(BN519="","",IF(AND(BN519&gt;=-20,BN519&lt;=-10),"-20 a -10",IF(AND(BN519&gt;=-9.5,BN519&lt;=0.5),"-9,5 a 0,5",IF(AND(BN519&gt;=1,BN519&lt;=11),"1 a 11",IF(AND(BN519&gt;=11.5,BN519&lt;=21.5),"11,5 a 21,5",IF(BN519=22,"22",IF(AND(BN519&gt;=22.5,BN519&lt;=32.5),"22,5 a 32,5",IF(AND(BN519&gt;=33,BN519&lt;=43),"33 a 43","Fuera de rango"))))))))</f>
        <v>11,5 a 21,5</v>
      </c>
      <c r="BP519" s="11" t="n">
        <f aca="false">IF(BO519="","",IF(BO519="-20 a -10",1,IF(BO519="-9,5 a 0,5",2,IF(BO519="1 a 11",3,IF(BO519="11,5 a 21,5",4,IF(BO519="22","NORMA",IF(BO519="22,5 a 32,5",5,IF(BO519="33 a 43",6,""))))))))</f>
        <v>4</v>
      </c>
      <c r="BQ519" s="9" t="n">
        <v>18</v>
      </c>
      <c r="BR519" s="10" t="str">
        <f aca="false">IF(BQ519="","",IF(AND(BQ519&gt;=-20,BQ519&lt;=-15),"-20 a -15",IF(AND(BQ519&gt;=-14.5,BQ519&lt;=-9.5),"-14,5 a -9,5",IF(AND(BQ519&gt;=-9,BQ519&lt;=-4),"-9 a -4",IF(AND(BQ519&gt;=-3.5,BQ519&lt;=2.5),"-3,5 a 2,5",IF(AND(BQ519&gt;=3,BQ519&lt;=8),"3 a 8",IF(AND(BQ519&gt;=8.5,BQ519&lt;=13.5),"8,5 a 13,5",IF(AND(BQ519&gt;=14,BQ519&lt;=17.5),"14 a 17,5",IF(BQ519=18,"18",IF(AND(BQ519&gt;=18.5,BQ519&lt;=23.5),"18,5 a 23,5",IF(AND(BQ519&gt;=24,BQ519&lt;=29),"24 a 29",IF(AND(BQ519&gt;=29.5,BQ519&lt;=34.5),"29,5 a 34,5",IF(AND(BQ519&gt;=35,BQ519&lt;=40),"35 a 40","Fuera de rango")))))))))))))</f>
        <v>18</v>
      </c>
      <c r="BS519" s="11" t="str">
        <f aca="false">IF(BR519="","",IF(BR519="-20 a -15",1,IF(BR519="-14,5 a -9,5",2,IF(BR519="-9 a -4",3,IF(BR519="-3,5 a 2,5",4,IF(BR519="3 a 8",5,IF(BR519="8,5 a 13,5",6,IF(BR519="14 a 17,5",7,IF(BR519="18","NORMA",IF(BR519="18,5 a 23,5",8,IF(BR519="24 a 29",9,IF(BR519="29,5 a 34,5",10,IF(BR519="35 a 40",11,"")))))))))))))</f>
        <v>NORMA</v>
      </c>
      <c r="BT519" s="9" t="n">
        <v>0</v>
      </c>
      <c r="BU519" s="10" t="str">
        <f aca="false">IF(BT519="","",IF(AND(BT519&gt;=-20,BT519&lt;=-18),"-20 a -18",IF(AND(BT519&gt;=-17.5,BT519&lt;=-15.5),"-17,5 a -15,5",IF(AND(BT519&gt;=-15,BT519&lt;=-13),"-15 a -13",IF(AND(BT519&gt;=-12.5,BT519&lt;=-10.5),"-12,5 a -10,5",IF(AND(BT519&gt;=-10,BT519&lt;=-8),"-10 a -8",IF(AND(BT519&gt;=-7.5,BT519&lt;=-5.5),"-7,5 a -5,5",IF(AND(BT519&gt;=-5,BT519&lt;=-3),"-5 a -3",IF(AND(BT519&gt;=-2.5,BT519&lt;=-0.5),"-2,5 a -0,5",IF(BT519=0,"0",IF(AND(BT519&gt;=0.5,BT519&lt;=2.5),"0,5 a 2,5",IF(AND(BT519&gt;=3,BT519&lt;=5),"3 a 5",IF(AND(BT519&gt;=5.5,BT519&lt;=7.5),"5,5 a 7,5",IF(AND(BT519&gt;=8,BT519&lt;=10),"8 a 10",IF(AND(BT519&gt;=10.5,BT519&lt;=12.5),"10,5 a 12,5",IF(AND(BT519&gt;=13,BT519&lt;=15),"13 a 15",IF(AND(BT519&gt;=15.5,BT519&lt;=17.5),"15,5 a 17,5",IF(AND(BT519&gt;=18,BT519&lt;=20),"18 a 20","Fuera de rango"))))))))))))))))))</f>
        <v>0</v>
      </c>
      <c r="BV519" s="11" t="str">
        <f aca="false">IF(BT519="","",IF(BT519=0,"NORMA",IF(AND(BT519&gt;=-20,BT519&lt;=-18),2,IF(AND(BT519&gt;=-17.5,BT519&lt;=-15.5),2,IF(AND(BT519&gt;=-15,BT519&lt;=-13),3,IF(AND(BT519&gt;=-12.5,BT519&lt;=-10.5),4,IF(AND(BT519&gt;=-10,BT519&lt;=-8),5,IF(AND(BT519&gt;=-7.5,BT519&lt;=-5.5),6,IF(AND(BT519&gt;=-5,BT519&lt;=-3),7,IF(AND(BT519&gt;=-2.5,BT519&lt;=-0.5),8,IF(AND(BT519&gt;=0.5,BT519&lt;=2.5),9,IF(AND(BT519&gt;=3,BT519&lt;=5),10,IF(AND(BT519&gt;=5.5,BT519&lt;=7.5),11,IF(AND(BT519&gt;=8,BT519&lt;=10),12,IF(AND(BT519&gt;=10.5,BT519&lt;=12.5),13,IF(AND(BT519&gt;=13,BT519&lt;=15),14,IF(AND(BT519&gt;=15.5,BT519&lt;=17.5),15,IF(AND(BT519&gt;=18,BT519&lt;=20),16,"Fuera de rango"))))))))))))))))))</f>
        <v>NORMA</v>
      </c>
      <c r="BW519" s="9" t="n">
        <v>-3</v>
      </c>
      <c r="BX519" s="10" t="n">
        <f aca="false">18.5- (0.3*H519)</f>
        <v>-3.1</v>
      </c>
      <c r="BY519" s="10" t="n">
        <f aca="false">(BW519)-(BX519)</f>
        <v>0.0999999999999979</v>
      </c>
      <c r="BZ519" s="10" t="str">
        <f aca="false">IF(BY519="","",IF(BY519&lt;-27.5,"De -30 a -28",IF(BY519&lt;-25,"De -27,5 a -25,5",IF(BY519&lt;-22.5,"De -25 a -23",IF(BY519&lt;-20,"De -22,5 a -20,5",IF(BY519&lt;-17.5,"De -20 a -18",IF(BY519&lt;-15,"De -17,5 a -15,5",IF(BY519&lt;-12.5,"De -15 a -13",IF(BY519&lt;-10,"De -12,5 a -10,5",IF(BY519&lt;-7.5,"De -10 a -8",IF(BY519&lt;-5,"De -7,5 a -5,5",IF(BY519&lt;-2.5,"De -5 a -3",IF(BY519&lt;0,"De -2,5 a -0,5",IF(BY519&lt;2.5,"De 0 a 2",IF(BY519&lt;5,"De 2,5 a 4,5",IF(BY519&lt;7.5,"De 5 a 7",IF(BY519&lt;10,"De 7,5 a 9,5",IF(BY519&lt;12.5,"De 10 a 12",IF(BY519&lt;15,"De 12,5 a 14,5",IF(BY519&lt;17.5,"De 15 a 17",IF(BY519&lt;20,"De 17,5 a 19,5",IF(BY519&lt;22.5,"De 20 a 22",IF(BY519&lt;25,"De 22,5 a 24,5",IF(BY519&lt;27.5,"De 25 a 27","De 27,5 a 30"))))))))))))))))))))))))</f>
        <v>De 0 a 2</v>
      </c>
      <c r="CA519" s="12" t="n">
        <f aca="false">IF(BY519="","",IF(BY519&lt;=-28,1,IF(BY519&lt;=-25.5,2,IF(BY519&lt;=-23,3,IF(BY519&lt;=-20.5,4,IF(BY519&lt;=-18,5,IF(BY519&lt;=-15.5,6,IF(BY519&lt;=-13,7,IF(BY519&lt;=-10.5,8,IF(BY519&lt;=-8,9,IF(BY519&lt;=-5.5,10,IF(BY519&lt;=-3,11,IF(BY519&lt;=-0.5,12,IF(BY519&lt;=2,13,IF(BY519&lt;=4.5,14,IF(BY519&lt;=7,15,IF(BY519&lt;=9.5,16,IF(BY519&lt;=12,17,IF(BY519&lt;=14.5,18,IF(BY519&lt;=17,19,IF(BY519&lt;=19.5,20,IF(BY519&lt;=22,21,IF(BY519&lt;=24.5,22,IF(BY519&lt;=27,23,IF(BY519&lt;=30,24,"Fuera de rango")))))))))))))))))))))))))</f>
        <v>13</v>
      </c>
      <c r="CB519" s="9" t="n">
        <v>-3.5</v>
      </c>
      <c r="CC519" s="10" t="n">
        <f aca="false">18.5- (0.3*H519)</f>
        <v>-3.1</v>
      </c>
      <c r="CD519" s="10" t="n">
        <f aca="false">(CB519)-(CC519)</f>
        <v>-0.400000000000002</v>
      </c>
      <c r="CE519" s="10" t="str">
        <f aca="false">IF(CD519="","",IF(CD519&lt;-27.5,"De -30 a -28",IF(CD519&lt;-25,"De -27,5 a -25,5",IF(CD519&lt;-22.5,"De -25 a -23",IF(CD519&lt;-20,"De -22,5 a -20,5",IF(CD519&lt;-17.5,"De -20 a -18",IF(CD519&lt;-15,"De -17,5 a -15,5",IF(CD519&lt;-12.5,"De -15 a -13",IF(CD519&lt;-10,"De -12,5 a -10,5",IF(CD519&lt;-7.5,"De -10 a -8",IF(CD519&lt;-5,"De -7,5 a -5,5",IF(CD519&lt;-2.5,"De -5 a -3",IF(CD519&lt;0,"De -2,5 a -0,5",IF(CD519&lt;=2,"De 0 a 2",IF(CD519&lt;=4.5,"De 2,5 a 4,5",IF(CD519&lt;=7,"De 5 a 7",IF(CD519&lt;=9.5,"De 7,5 a 9,5",IF(CD519&lt;=12,"De 10 a 12",IF(CD519&lt;=14.5,"De 12,5 a 14,5",IF(CD519&lt;=17,"De 15 a 17",IF(CD519&lt;=19.5,"De 17,5 a 19,5",IF(CD519&lt;=22,"De 20 a 22",IF(CD519&lt;=24.5,"De 22,5 a 24,5",IF(CD519&lt;=27,"De 25 a 27","De 27,5 a 30"))))))))))))))))))))))))</f>
        <v>De -2,5 a -0,5</v>
      </c>
      <c r="CF519" s="12" t="n">
        <f aca="false">IF(CD519="","",IF(CD519&lt;-27.5,1,IF(CD519&lt;-25,2,IF(CD519&lt;-22.5,3,IF(CD519&lt;-20,4,IF(CD519&lt;-17.5,5,IF(CD519&lt;-15,6,IF(CD519&lt;-12.5,7,IF(CD519&lt;-10,8,IF(CD519&lt;-7.5,9,IF(CD519&lt;-5,10,IF(CD519&lt;-2.5,11,IF(CD519&lt;0,12,IF(CD519&lt;2.5,13,IF(CD519&lt;5,14,IF(CD519&lt;7.5,15,IF(CD519&lt;10,16,IF(CD519&lt;12.5,17,IF(CD519&lt;15,18,IF(CD519&lt;17.5,19,IF(CD519&lt;20,20,IF(CD519&lt;22.5,21,IF(CD519&lt;25,22,IF(CD519&lt;27.5,23,24))))))))))))))))))))))))</f>
        <v>12</v>
      </c>
      <c r="CG519" s="9" t="n">
        <v>-1.5</v>
      </c>
      <c r="CH519" s="10" t="str">
        <f aca="false">IF(CG519="","",IF(AND(CG519&gt;=-10,CG519&lt;=-9.5),"-10 a -9,5",IF(AND(CG519&gt;-9.5,CG519&lt;=-8.5),"-9 a -8,5",IF(AND(CG519&gt;-8.5,CG519&lt;=-7.5),"-8 a -7,5",IF(AND(CG519&gt;-7.5,CG519&lt;=-6.5),"-7 a -6,5",IF(AND(CG519&gt;-6.5,CG519&lt;=-5.5),"-6 a -5,5",IF(AND(CG519&gt;-5.5,CG519&lt;=-4.5),"-5 a -4,5",IF(AND(CG519&gt;-4.5,CG519&lt;=-3.5),"-4 a -3,5",IF(AND(CG519&gt;-3.5,CG519&lt;=-2.5),"-3 a -2,5",IF(CG519=-2.25,"-2,25",IF(AND(CG519&gt;-2.5,CG519&lt;=-1.5),"-2 a -1,5",IF(AND(CG519&gt;-1.5,CG519&lt;=-0.5),"-1 a -0,5",IF(AND(CG519&gt;-0.5,CG519&lt;=0.5),"0 a 0,5",IF(AND(CG519&gt;0.5,CG519&lt;=1.5),"1 a 1,5",IF(AND(CG519&gt;1.5,CG519&lt;=2.5),"2 a 2,5",IF(AND(CG519&gt;2.5,CG519&lt;=3.5),"3 a 3,5",IF(AND(CG519&gt;3.5,CG519&lt;=4.5),"4 a 4,5",IF(AND(CG519&gt;4.5,CG519&lt;=5.5),"5 a 5,5",IF(AND(CG519&gt;5.5,CG519&lt;=6.5),"6 a 6,5",IF(AND(CG519&gt;6.5,CG519&lt;=7.5),"7 a 7,5",IF(AND(CG519&gt;7.5,CG519&lt;=8.5),"8 a 8,5",IF(AND(CG519&gt;8.5,CG519&lt;=9.5),"9 a 9,5",IF(CG519&gt;=10,"10","Fuera de rango")))))))))))))))))))))))</f>
        <v>-2 a -1,5</v>
      </c>
      <c r="CI519" s="11" t="n">
        <f aca="false">IF(CG519="","",IF(CG519=-2.25,"NORMA",IF(CG519&lt;=-9.5,1,IF(CG519&lt;=-8.5,2,IF(CG519&lt;=-7.5,3,IF(CG519&lt;=-6.5,4,IF(CG519&lt;=-5.5,5,IF(CG519&lt;=-4.5,6,IF(CG519&lt;=-3.5,7,IF(CG519&lt;=-2.5,8,IF(CG519&lt;=-1.5,9,IF(CG519&lt;=-0.5,10,IF(CG519&lt;=0.5,11,IF(CG519&lt;=1.5,12,IF(CG519&lt;=2.5,13,IF(CG519&lt;=3.5,14,IF(CG519&lt;=4.5,15,IF(CG519&lt;=5.5,16,IF(CG519&lt;=6.5,17,IF(CG519&lt;=7.5,18,IF(CG519&lt;=8.5,19,IF(CG519&lt;=9.5,20,IF(CG519=10,21,"Fuera de rango")))))))))))))))))))))))</f>
        <v>9</v>
      </c>
      <c r="CJ519" s="9" t="n">
        <v>1.25</v>
      </c>
      <c r="CK519" s="10" t="str">
        <f aca="false">IF(CJ519="","",IF(AND(CJ519&gt;=-6,CJ519&lt;=-5.5),"-6 a -5,5",IF(AND(CJ519&gt;-5.5,CJ519&lt;=-4.5),"-5 a -4,5",IF(AND(CJ519&gt;-4.5,CJ519&lt;=-3.5),"-4 a -3,5",IF(AND(CJ519&gt;-3.5,CJ519&lt;=-2.5),"-3 a -2,5",IF(AND(CJ519&gt;-2.5,CJ519&lt;=-1.5),"-2 a -1,5",IF(AND(CJ519&gt;-1.5,CJ519&lt;=-0.5),"-1 a -0,5",IF(AND(CJ519&gt;-0.5,CJ519&lt;=0.5),"0 a 0,5",IF(AND(CJ519&gt;0.5,CJ519&lt;=1.5),"1 a 1,5",IF(AND(CJ519&gt;1.5,CJ519&lt;2.5),"2",IF(AND(CJ519&gt;=2.5,CJ519&lt;=3),"2,5 a 3",IF(AND(CJ519&gt;3,CJ519&lt;=4),"3,5 a 4",IF(AND(CJ519&gt;4,CJ519&lt;=5),"4,5 a 5",IF(AND(CJ519&gt;5,CJ519&lt;=6),"5,5 a 6",IF(AND(CJ519&gt;6,CJ519&lt;=7),"6,5 a 7",IF(AND(CJ519&gt;7,CJ519&lt;=8),"7,5 a 8",IF(AND(CJ519&gt;8,CJ519&lt;=9.5),"8,5 a 9,5",IF(CJ519=10,"10","Fuera de rango"))))))))))))))))))</f>
        <v>1 a 1,5</v>
      </c>
      <c r="CL519" s="11" t="n">
        <f aca="false">IF(CK519="","",IF(OR(CK519="-6 a -5,5",CK519="-6 - -5,5"),1,IF(OR(CK519="-5 a -4,5",CK519="-5 - -4,5"),2,IF(OR(CK519="-4 a -3,5",CK519="-4 - -3,5"),3,IF(OR(CK519="-3 a -2,5",CK519="-3 - -2,5"),4,IF(OR(CK519="-2 a -1,5",CK519="-2 - -1,5"),5,IF(OR(CK519="-1 a -0,5",CK519="-1 - -0,5"),6,IF(OR(CK519="0 a 0,5",CK519="0 - 0,5"),7,IF(OR(CK519="1 a 1,5",CK519="1 - 1,5"),8,IF(CK519="2","NORMA",IF(OR(CK519="2,5 a 3",CK519="2,5 - 3"),9,IF(OR(CK519="3,5 a 4",CK519="3,5 - 4"),10,IF(OR(CK519="4,5 a 5",CK519="4,5 - 5"),11,IF(OR(CK519="5,5 a 6",CK519="5,5 - 6"),12,IF(OR(CK519="6,5 a 7",CK519="6,5 - 7"),13,IF(OR(CK519="7,5 a 8",CK519="7,5 - 8"),14,IF(OR(CK519="8,5 a 9",CK519="8,5 - 9,5",CK519="9 a 9,5"),15,IF(CK519="10",15,IF(OR(CK519="0,5 a 1",CK519="0,5 - 1"),7,"Fuera de rango")))))))))))))))))))</f>
        <v>8</v>
      </c>
      <c r="CN519" s="10" t="str">
        <f aca="false">IF(CM519=0,"0", " ")</f>
        <v>0</v>
      </c>
      <c r="CO519" s="10" t="str">
        <f aca="false">IF(CM519&gt;0,"EME"," ")</f>
        <v> </v>
      </c>
      <c r="CQ519" s="10" t="str">
        <f aca="false">IF(CP519&gt;0,"0", " ")</f>
        <v> </v>
      </c>
      <c r="CR519" s="10" t="str">
        <f aca="false">IF(CP519&gt;0,"EME"," ")</f>
        <v> </v>
      </c>
      <c r="CS519" s="9" t="n">
        <v>0.25</v>
      </c>
      <c r="CV519" s="9" t="n">
        <v>0.25</v>
      </c>
      <c r="CY519" s="9" t="n">
        <v>0</v>
      </c>
      <c r="DB519" s="9" t="n">
        <v>0</v>
      </c>
      <c r="DC519" s="11" t="str">
        <f aca="false">IF(DB519&lt;0,"2"," ")</f>
        <v> </v>
      </c>
      <c r="DD519" s="11" t="str">
        <f aca="false">IF(DB519&lt;0,"MIO"," ")</f>
        <v> </v>
      </c>
      <c r="DE519" s="9" t="n">
        <v>-2.5</v>
      </c>
      <c r="DF519" s="10" t="str">
        <f aca="false">IF(DE519&lt;0,"3"," ")</f>
        <v>3</v>
      </c>
      <c r="DG519" s="10" t="str">
        <f aca="false">IF(DE519&lt;0,"AST"," ")</f>
        <v>AST</v>
      </c>
      <c r="DH519" s="9" t="n">
        <v>-1</v>
      </c>
      <c r="DI519" s="10" t="str">
        <f aca="false">IF(DH519&lt;0,"3"," ")</f>
        <v>3</v>
      </c>
      <c r="DJ519" s="10" t="str">
        <f aca="false">IF(DH519&lt;0,"AST"," ")</f>
        <v>AST</v>
      </c>
      <c r="DK519" s="9" t="n">
        <v>2.75</v>
      </c>
      <c r="DL519" s="10" t="str">
        <f aca="false">IF(DK519&gt;0,"4"," ")</f>
        <v>4</v>
      </c>
      <c r="DM519" s="10" t="str">
        <f aca="false">IF(DK519&gt;0,"PRE"," ")</f>
        <v>PRE</v>
      </c>
      <c r="DN519" s="9" t="n">
        <v>2.75</v>
      </c>
      <c r="DO519" s="10" t="str">
        <f aca="false">IF(DN519&gt;0,"4"," ")</f>
        <v>4</v>
      </c>
      <c r="DP519" s="10" t="str">
        <f aca="false">IF(DN519&gt;0,"PRE"," ")</f>
        <v>PRE</v>
      </c>
      <c r="DS519" s="12" t="str">
        <f aca="false">CONCATENATE(CO519,CU519,DA519,DG519,DM519)</f>
        <v> ASTPRE</v>
      </c>
      <c r="DT519" s="10" t="e">
        <f aca="false" t="array" ref="DT519">_xlfn.IFS(DS519="EME    ","0", DS519=" HIP   ","1", DS519="  MIO  ","2", DS519="   AST ","3", DS519="    PRE","4", DS519="EME   PRE","5", DS519=" HIP  PRE","6", DS519=" HIP AST ","7", DS519="  MIO PRE","8", DS519="  MIOAST ","9", DS519="   ASTPRE","10",DS519=" HIP ASTPRE","11", DS519="  MIOASTPRE","12", DS519="     ","0")</f>
        <v>#N/A</v>
      </c>
      <c r="DV519" s="1" t="e">
        <f aca="false" t="array" ref="DV519">_xlfn.IFS(DU519="SI","2", DU519="NO","1")</f>
        <v>#N/A</v>
      </c>
      <c r="DX519" s="11" t="str">
        <f aca="false">IF(DW519=0,"1","2")</f>
        <v>1</v>
      </c>
      <c r="DY519" s="11" t="str">
        <f aca="false" t="array" ref="DY519">_xlfn.IFS(DW519=0,"0", DW519=0.25, "1", DW519=0.5,"2", DW519=0.75,"3", DW519=1,"4",DW519=1.25,"5", DW519=1.5,"6", DW519=1.75,"7", DW519=2,"8")</f>
        <v>0</v>
      </c>
      <c r="EA519" s="11" t="str">
        <f aca="false">IF(DZ519=0,"1","2")</f>
        <v>1</v>
      </c>
      <c r="EB519" s="11" t="str">
        <f aca="false" t="array" ref="EB519">_xlfn.IFS(DZ519=0,"0", DZ519=0.25, "1", DZ519=0.5,"2", DZ519=0.75,"3", DZ519=1,"4",DZ519=1.25,"5", DZ519=1.5,"6", DZ519=1.75,"7", DZ519=2,"8")</f>
        <v>0</v>
      </c>
      <c r="ED519" s="10" t="str">
        <f aca="false">IF(EC519=0,"1","2")</f>
        <v>1</v>
      </c>
      <c r="EE519" s="11" t="str">
        <f aca="false" t="array" ref="EE519">_xlfn.IFS(EC519=0,"0", EC519=-0.25, "1", EC519=-0.5,"2", EC519=-0.75,"3", EC519=-1,"4",EC519=-1.25,"5", EC519=-1.5,"6", EC519=-1.75,"7", EC519=-2,"8", EC519=-2.25,"9",EC519=-2.5,"10", EC519=-2.75,"11", EC519=-3,"12", EC519=-3.25,"13", EC519=-3.5,"14", EC519=-3.75,"15",EC519=-4,"16")</f>
        <v>0</v>
      </c>
      <c r="EG519" s="10" t="str">
        <f aca="false">IF(EF519=0,"1","2")</f>
        <v>1</v>
      </c>
      <c r="EH519" s="11" t="str">
        <f aca="false" t="array" ref="EH519">_xlfn.IFS(EF519=0,"0", EF519=-0.25, "1", EF519=-0.5,"2", EF519=-0.75,"3", EF519=-1,"4",EF519=-1.25,"5", EF519=-1.5,"6", EF519=-1.75,"7", EF519=-2,"8", EF519=-2.25,"9",EF519=-2.5,"10", EF519=-2.75,"11", EF519=-3,"12", EF519=-3.25,"13", EF519=-3.5,"14", EF519=-3.75,"15",EF519=-4,"16")</f>
        <v>0</v>
      </c>
      <c r="EJ519" s="11" t="str">
        <f aca="false">IF(EI519=0,"1","2")</f>
        <v>1</v>
      </c>
      <c r="EK519" s="11" t="str">
        <f aca="false" t="array" ref="EK519">_xlfn.IFS(EI519=0,"0", EI519=-0.25, "1", EI519=-0.5,"2", EI519=-0.75,"3", EI519=-1,"4",EI519=-1.25,"5", EI519=-1.5,"6", EI519=-1.75,"7", EI519=-2,"8", EI519=-2.25,"9", EI519=-2.25,"9",EI519=-2.5,"10", EI519=-2.75,"11", EI519=-3,"12", EI519=-3.25,"13", EI519=-3.5,"14", EI519=-3.75,"15",EI519=-4,"16", EI519=0.25, "17", EI519=0.5, "18")</f>
        <v>0</v>
      </c>
      <c r="EM519" s="11" t="str">
        <f aca="false">IF(EL519=0,"1","2")</f>
        <v>1</v>
      </c>
      <c r="EN519" s="11" t="str">
        <f aca="false" t="array" ref="EN519">_xlfn.IFS(EL519=0.25,"17",EL519=0.5,"18", EL519=0,"0", EL519=-0.25, "1", EL519=-0.5,"2", EL519=-0.75,"3", EL519=-1,"4",EL519=-1.25,"5", EL519=-1.5,"6", EL519=-1.75,"7", EL519=-2,"8",EL519= -2.25,"9",EL519=-2.5,"10",EL519= -2.75,"11",EL519= -3,"12",EL519= -3.25,"13",EL519= -3.5,"14",EL519= -3.75,"15",EL519=-4,"16")</f>
        <v>0</v>
      </c>
      <c r="EP519" s="11" t="str">
        <f aca="false">IF(EO519=0,"1","2")</f>
        <v>1</v>
      </c>
      <c r="EQ519" s="11" t="str">
        <f aca="false" t="array" ref="EQ519">_xlfn.IFS(EO519=0,"0", EO519=0.25, "1", EO519=0.5,"2", EO519=0.75,"3", EO519=1,"4",EO519=1.25,"5", EO519=1.5,"6", EO519=1.75,"7", EO519=2,"8", EO519=2.25,"9", EO519=2.25,"9",EO519=2.5,"10", EO519=2.75,"11", EO519=3,"12", EO519=3.25,"13", EO519=3.5,"14", EO519=3.75,"15",EO519=4,"16", EO519=-0.25, "17", bq=-0.5, "18")</f>
        <v>0</v>
      </c>
      <c r="ES519" s="11" t="str">
        <f aca="false">IF(ER519=0,"1","2")</f>
        <v>1</v>
      </c>
      <c r="ET519" s="11" t="str">
        <f aca="false" t="array" ref="ET519">_xlfn.IFS(ER519=0,"0", ER519=0.25, "1", ER519=0.5,"2", ER519=0.75,"3", ER519=1,"4",ER519=1.25,"5", ER519=1.5,"6", ER519=1.75,"7", ER519=2,"8", ER519=2.25,"9", ER519=2.25,"9",ER519=2.5,"10", ER519=2.75,"11", ER519=3,"12", ER519=3.25,"13", ER519=3.5,"14", ER519=3.75,"15",ER519=4,"16", ER519=-0.25, "17", bq=-0.5, "18")</f>
        <v>0</v>
      </c>
      <c r="EV519" s="14" t="e">
        <f aca="false">VLOOKUP(EU519,LEYENDA!$G$2:$H$8,2,TRUE())</f>
        <v>#N/A</v>
      </c>
      <c r="EW519" s="14" t="e">
        <f aca="false" t="array" ref="EW519">_xlfn.IFS(EV519="0-5","1", EV519="6-12","2", EV519="13-18","3", EV519="19-24","4", EV519="25-36","5", EV519="37-48","6", EV519="49-60","7")</f>
        <v>#N/A</v>
      </c>
    </row>
    <row r="520" customFormat="false" ht="13.5" hidden="false" customHeight="false" outlineLevel="0" collapsed="false">
      <c r="A520" s="1" t="n">
        <v>191</v>
      </c>
      <c r="B520" s="2" t="n">
        <v>1</v>
      </c>
      <c r="C520" s="33" t="n">
        <v>43967</v>
      </c>
      <c r="E520" s="5" t="str">
        <f aca="false">VLOOKUP(A520,'286'!$A$3:$J$6279,10,FALSE())</f>
        <v>LEÓN ROMERO, VILMA</v>
      </c>
      <c r="F520" s="4" t="str">
        <f aca="false">VLOOKUP(A520,'286'!$A$3:$I$1768,3,FALSE())</f>
        <v>LEROVIL</v>
      </c>
      <c r="G520" s="6" t="n">
        <f aca="false">VLOOKUP(A520,'286'!$A$3:$I$1768,4,FALSE())</f>
        <v>28905</v>
      </c>
      <c r="H520" s="7" t="n">
        <f aca="false">YEAR(C520)-YEAR(G520)</f>
        <v>41</v>
      </c>
      <c r="I520" s="1" t="str">
        <f aca="false">VLOOKUP(H520,LEYENDA!$C$2:$D$6,2,TRUE())</f>
        <v>41-60</v>
      </c>
      <c r="J520" s="5" t="str">
        <f aca="false">VLOOKUP(A520,'286'!$A$3:$I$1768,7,FALSE())</f>
        <v>M</v>
      </c>
      <c r="K520" s="8" t="n">
        <f aca="false">VLOOKUP(A520,'286'!$A$3:$I$1768,2,FALSE())</f>
        <v>0</v>
      </c>
      <c r="L520" s="4" t="str">
        <f aca="false">VLOOKUP(A520,'286'!$A$3:$I$1768,8,FALSE())</f>
        <v>D</v>
      </c>
      <c r="M520" s="4" t="str">
        <f aca="false">VLOOKUP(A520,'286'!$A$3:$I$1768,9,FALSE())</f>
        <v>I</v>
      </c>
      <c r="N520" s="8" t="str">
        <f aca="false">IF(R520=O520, "MISMA","CONTRARIA")</f>
        <v>CONTRARIA</v>
      </c>
      <c r="O520" s="8" t="str">
        <f aca="false" t="array" ref="O520">_xlfn.IFS(L520="D","1", L520="I","2")</f>
        <v>1</v>
      </c>
      <c r="P520" s="8" t="e">
        <f aca="false" t="array" ref="P520">_xlfn.IFS(K520="OD","1", K520="OI","2")</f>
        <v>#N/A</v>
      </c>
      <c r="Q520" s="1" t="str">
        <f aca="false" t="array" ref="Q520">_xlfn.IFS(J520="M","1", J520="H","2")</f>
        <v>1</v>
      </c>
      <c r="R520" s="8" t="str">
        <f aca="false" t="array" ref="R520">_xlfn.IFS(M520="D","1", M520="I","2")</f>
        <v>2</v>
      </c>
      <c r="S520" s="1" t="str">
        <f aca="false" t="array" ref="S520">_xlfn.IFS(N520="CONTRARIA", "1",N520= "MISMA","2")</f>
        <v>1</v>
      </c>
      <c r="T520" s="1" t="str">
        <f aca="false" t="array" ref="T520">_xlfn.IFS(I520="0-12","1", I520="13-24","2", I520="25-40","3", I520="41-60","4", I520="61-100","5")</f>
        <v>4</v>
      </c>
      <c r="U520" s="9" t="n">
        <v>0</v>
      </c>
      <c r="V520" s="10" t="str">
        <f aca="false">IF(U520="","",IF(AND(U520&gt;=-9,U520&lt;=-6.5),"-9 a -6,5",IF(AND(U520&gt;=-6,U520&lt;=-3.5),"-6 a -3,5",IF(AND(U520&gt;=-3,U520&lt;=-1),"-3 a -1",IF(U520=-0.5,"-0,5",IF(AND(U520&gt;=0,U520&lt;=2.5),"0 a 2,5",IF(AND(U520&gt;=3,U520&lt;=5.5),"3 a 5,5",IF(AND(U520&gt;=6,U520&lt;=8.5),"6 a 8,5",IF(AND(U520&gt;=9,U520&lt;=20),"9 a 20","Fuera de rango")))))))))</f>
        <v>0 a 2,5</v>
      </c>
      <c r="W520" s="11" t="n">
        <f aca="false">IF(V520="","",IF(V520="-9 a -6,5",2,IF(V520="-6 a -3,5",3,IF(V520="-3 a -1",4,IF(V520="-0,5","NORMA",IF(V520="0 a 2,5",5,IF(V520="3 a 5,5",6,IF(V520="6 a 8,5",7,IF(V520="9 a 20",8,"Fuera de rango")))))))))</f>
        <v>5</v>
      </c>
      <c r="X520" s="9" t="n">
        <v>0</v>
      </c>
      <c r="Y520" s="11" t="str">
        <f aca="false">IF(X520="","",IF(AND(X520&gt;=0,X520&lt;=4),"0 a 4",IF(AND(X520&gt;=4.5,X520&lt;=8.5),"4,5 a 8,5",IF(X520=9,"9",IF(AND(X520&gt;=9.5,X520&lt;=13),"9,5 a 13",IF(AND(X520&gt;=13.5,X520&lt;=20),"13,5 a 20",IF(AND(X520&gt;=20.5,X520&lt;=35),"20,5 a 35","Fuera de rango")))))))</f>
        <v>0 a 4</v>
      </c>
      <c r="Z520" s="11" t="n">
        <f aca="false">IF(Y520="","",IF(Y520="0 a 4",1,IF(Y520="4,5 a 8,5",2,IF(Y520="9","NORMA",IF(Y520="9,5 a 13",3,IF(Y520="13,5 a 20",4,IF(Y520="20,5 a 35",5,"Fuera de rango")))))))</f>
        <v>1</v>
      </c>
      <c r="AA520" s="9" t="n">
        <v>14</v>
      </c>
      <c r="AB520" s="10" t="str">
        <f aca="false">IF(AA520="","",IF(AND(AA520&gt;=0,AA520&lt;=9),"0 a 9",IF(AND(AA520&gt;=9.5,AA520&lt;=18.5),"9,5 a 18,5",IF(AA520=19,"19",IF(AND(AA520&gt;=19.5,AA520&lt;=28),"19,5 a 28",IF(AND(AA520&gt;=28.5,AA520&lt;=40),"28,5 a 40","Fuera de rango"))))))</f>
        <v>9,5 a 18,5</v>
      </c>
      <c r="AC520" s="11" t="n">
        <f aca="false" t="array" ref="AC520">_xlfn.IFS(AB520="","",AB520="0 a 9",1,AB520="9,5 a 18,5",2,AB520="19","NORMA",AB520="19,5 a 28",3,AB520="28,5 a 40",4,TRUE(),"Fuera de rango")</f>
        <v>2</v>
      </c>
      <c r="AD520" s="9" t="n">
        <v>12</v>
      </c>
      <c r="AE520" s="10" t="str">
        <f aca="false">IF(AD520="","",IF(AND(AD520&gt;=-10,AD520&lt;=0),"De -10 a 0",IF(AND(AD520&gt;=0.5,AD520&lt;=9.5),"0,5 a 9,5",IF(AD520=10,"10",IF(AND(AD520&gt;=10.5,AD520&lt;=20),"10,5 a 20",IF(AND(AD520&gt;=20.5,AD520&lt;=40),"20,5 a 40","Fuera de rango"))))))</f>
        <v>10,5 a 20</v>
      </c>
      <c r="AF520" s="12" t="n">
        <f aca="false">IF(AD520="","",IF(AND(AD520&gt;=-10,AD520&lt;=0),1,IF(AND(AD520&gt;=0.5,AD520&lt;=9.5),2,IF(AD520=10,"NORMA",IF(AND(AD520&gt;=10.5,AD520&lt;=20),3,IF(AND(AD520&gt;=20.5,AD520&lt;=40),4,""))))))</f>
        <v>3</v>
      </c>
      <c r="AG520" s="9" t="n">
        <v>9</v>
      </c>
      <c r="AH520" s="10" t="str">
        <f aca="false">IF(AG520="","",IF(AND(AG520&gt;=0,AG520&lt;=4),"0 a 4",IF(AND(AG520&gt;=4.5,AG520&lt;=8.5),"4,5 a 8,5",IF(AG520=9,"9",IF(AND(AG520&gt;=9.5,AG520&lt;=13),"9,5 a 13",IF(AND(AG520&gt;=13.5,AG520&lt;=25),"13,5 a 25","Fuera de rango"))))))</f>
        <v>9</v>
      </c>
      <c r="AI520" s="10" t="str">
        <f aca="false">IF(AH520="","",IF(AH520="0 a 4",1,IF(AH520="4,5 a 8,5",2,IF(AH520="9","NORMA",IF(AH520="9,5 a 13",3,IF(AH520="13,5 a 25",4,""))))))</f>
        <v>NORMA</v>
      </c>
      <c r="AJ520" s="9" t="n">
        <v>4</v>
      </c>
      <c r="AK520" s="10" t="str">
        <f aca="false">IF(AJ520="","",IF(AND(AJ520&gt;=-15,AJ520&lt;=-10.5),"-15 a -10,5",IF(AND(AJ520&gt;=-10,AJ520&lt;=-4),"-10 a -4",IF(AND(AJ520&gt;=-4.5,AJ520&lt;=0),"-4,5 a 0",IF(AND(AJ520&gt;=0.5,AJ520&lt;=4.5),"0,5 a 4,5",IF(AJ520=5,"5",IF(AND(AJ520&gt;=5.5,AJ520&lt;=10),"5,5 a 10",IF(AND(AJ520&gt;=10.5,AJ520&lt;=20),"10,5 a 20","Fuera de rango"))))))))</f>
        <v>0,5 a 4,5</v>
      </c>
      <c r="AL520" s="11" t="n">
        <f aca="false">IF(AK520="","",IF(AK520="-15 a -10,5",1,IF(AK520="-10 a -4",2,IF(AK520="-4,5 a 0",3,IF(AK520="0,5 a 4,5",4,IF(AK520="5","NORMA",IF(AK520="5,5 a 10",5,IF(AK520="10,5 a 20",6,"Error"))))))))</f>
        <v>4</v>
      </c>
      <c r="AM520" s="9" t="n">
        <v>0</v>
      </c>
      <c r="AN520" s="10" t="str">
        <f aca="false">IF(AM520="","",IF(AND(AM520&gt;=-7.5,AM520&lt;=-5.5),"-7,5 a -5,5",IF(AND(AM520&gt;=-5,AM520&lt;=-3),"-5 a -3",IF(AND(AM520&gt;=-2.5,AM520&lt;=-0.5),"-2,5 a -0,5",IF(AM520=0,"0,00",IF(AND(AM520&gt;=0.5,AM520&lt;=2.5),"0,5 a 2,5",IF(AND(AM520&gt;=3,AM520&lt;=5),"3 a 5",IF(AND(AM520&gt;=5.5,AM520&lt;=7.5),"5,5 a 7,5",IF(AND(AM520&gt;=8,AM520&lt;=10),"8 a 10","Fuera de rango")))))))))</f>
        <v>0,00</v>
      </c>
      <c r="AO520" s="11" t="str">
        <f aca="false">IF(AN520="","",IF(AN520="-7,5 a -5,5",1,IF(AN520="-5 a -3",2,IF(AN520="-2,5 a -0,5",3,IF(AN520="0,00","NORMA",IF(AN520="0,5 a 2,5",4,IF(AN520="3 a 5",5,IF(AN520="5,5 a 7,5",6,IF(AN520="8 a 10",7,"Error")))))))))</f>
        <v>NORMA</v>
      </c>
      <c r="AP520" s="9" t="n">
        <v>0</v>
      </c>
      <c r="AQ520" s="10" t="str">
        <f aca="false">IF(AP520="","",IF(AND(AP520&gt;=-20,AP520&lt;=-9.5),"-20 a -9,5",IF(AND(AP520&gt;=-9,AP520&lt;=-6.5),"-9 a -6,5",IF(AP520=-6,"-6",IF(AND(AP520&gt;=-5.5,AP520&lt;=-3),"-5,5 a -3",IF(AND(AP520&gt;=-2.5,AP520&lt;=0),"-2,5 a 0",IF(AND(AP520&gt;=0.5,AP520&lt;=3),"0,5 a 3",IF(AND(AP520&gt;=3.5,AP520&lt;=6),"3,5 a 6",IF(AND(AP520&gt;=6.5,AP520&lt;=9),"6,5 a 9",IF(AND(AP520&gt;=9.5,AP520&lt;=20),"9,5 a 20","Fuera de rango"))))))))))</f>
        <v>-2,5 a 0</v>
      </c>
      <c r="AR520" s="11" t="n">
        <f aca="false">IF(AQ520="","",IF(AQ520="-20 a -9,5",1,IF(AQ520="-9 a -6,5",2,IF(AQ520="-6","NORMA",IF(AQ520="-5,5 a -3",3,IF(AQ520="-2,5 a 0",4,IF(AQ520="0,5 a 3",5,IF(AQ520="3,5 a 6",6,IF(AQ520="6,5 a 9",7,IF(AQ520="9,5 a 20",8,""))))))))))</f>
        <v>4</v>
      </c>
      <c r="AS520" s="9" t="n">
        <v>2</v>
      </c>
      <c r="AT520" s="10" t="str">
        <f aca="false">IF(AS520="","",IF(AND(AS520&gt;=-16,AS520&lt;=-14),"-16 a -14",IF(AND(AS520&gt;=-13.5,AS520&lt;=-11.5),"-13,5 a -11,5",IF(AND(AS520&gt;=-11,AS520&lt;=-9),"-11 a -9",IF(AND(AS520&gt;=-8.5,AS520&lt;=-6.5),"-8,5 a -6,5",IF(AND(AS520&gt;=-6,AS520&lt;=-4),"-6 a -4",IF(AND(AS520&gt;=-3.5,AS520&lt;=-1.5),"-3,5 a -1,5",IF(AND(AS520&gt;=-1,AS520&lt;=1),"-1 a 1",IF(AND(AS520&gt;=1.5,AS520&lt;=3.5),"1,5 a 3,5",IF(AND(AS520&gt;=4,AS520&lt;=6),"4 a 6",IF(AND(AS520&gt;=6.5,AS520&lt;=8.5),"6,5 a 8,5",IF(AND(AS520&gt;=9,AS520&lt;=11),"9 a 11",IF(AND(AS520&gt;=11.5,AS520&lt;=13.5),"11,5 a 13,5",IF(AND(AS520&gt;=14,AS520&lt;=16),"14 a 16",IF(AND(AS520&gt;=16.5,AS520&lt;=18.5),"16,5 a 18,5",IF(AND(AS520&gt;=19,AS520&lt;=21),"19 a 21","Fuera de rango"))))))))))))))))</f>
        <v>1,5 a 3,5</v>
      </c>
      <c r="AU520" s="11" t="n">
        <f aca="false" t="array" ref="AU520">IF(AT520="","",_xlfn.IFS(AT520="-16 a -14",1,AT520="-13,5 a -11,5",2,AT520="-11 a -9",3,AT520="-8,5 a -6,5",4,AT520="-6 a -4",5,AT520="-3,5 a -1,5",6,AT520="-1 a 1",7,AT520="1,5 a 3,5",8,AT520="4 a 6","NORMA",AT520="6,5 a 8,5",9,AT520="9 a 11",10,AT520="11,5 a 13,5",11,AT520="14 a 16",12,AT520="16,5 a 18,5",13,AT520="19 a 21",14,TRUE(),""))</f>
        <v>8</v>
      </c>
      <c r="AV520" s="9" t="n">
        <v>0.75</v>
      </c>
      <c r="AW520" s="10" t="str">
        <f aca="false">IF(AV520="","",IF(AND(AV520&gt;=-1,AV520&lt;=-0.5),"-1 a -0,5",IF(AND(AV520&gt;-0.5,AV520&lt;=0),"De -0,5 a 0",IF(AND(AV520&gt;=0.25,AV520&lt;=0.75),"0,25 a 0,75",IF(AND(AV520&gt;=1,AV520&lt;=1.5),"1 a 1,5",IF(AND(AV520&gt;=1.75,AV520&lt;=2.25),"1,75 a 2,25",IF(AND(AV520&gt;=2.5,AV520&lt;=3),"2,5 a 3",IF(AND(AV520&gt;=3.25,AV520&lt;=3.75),"3,25 a 3,75","Fuera de rango"))))))))</f>
        <v>0,25 a 0,75</v>
      </c>
      <c r="AX520" s="10" t="str">
        <f aca="false">IF(AW520="","",IF(OR(AW520="-1 a -0,5",AW520="-1 a -0.5"),1,IF(OR(AW520="De -0,5 a 0",AW520="-0,5 a 0",AW520="De -0.5 a 0"),2,IF(OR(AW520="0,25 a 0,75",AW520="0.25 a 0.75"),"NORMA",IF(OR(AW520="1 a 1,5",AW520="1 a 1.5"),3,IF(OR(AW520="1,75 a 2,25",AW520="1.75 a 2.25"),4,IF(OR(AW520="2,5 a 3",AW520="2.5 a 3"),5,IF(OR(AW520="3,25 a 3,75",AW520="3.25 a 3.75"),6,""))))))))</f>
        <v>NORMA</v>
      </c>
      <c r="AY520" s="9" t="n">
        <v>-2</v>
      </c>
      <c r="AZ520" s="10" t="str">
        <f aca="false">IF(AY520="","",IF(AND(AY520&gt;=-20,AY520&lt;=-9.5),"-20 a -9,5",IF(AND(AY520&gt;=-9,AY520&lt;=-6.5),"-9 a -6,5",IF(AY520=-6,"-6",IF(AND(AY520&gt;=-5.5,AY520&lt;=-3),"-5,5 a -3",IF(AND(AY520&gt;=-2.5,AY520&lt;=0),"-2,5 a 0",IF(AND(AY520&gt;=0.5,AY520&lt;=3),"0,5 a 3",IF(AND(AY520&gt;=3.5,AY520&lt;=6),"3,5 a 6","Fuera de rango"))))))))</f>
        <v>-2,5 a 0</v>
      </c>
      <c r="BA520" s="11" t="n">
        <f aca="false">IF(AZ520="","",IF(AZ520="-20 a -9,5",1,IF(AZ520="-9 a -6,5",2,IF(AZ520="-6","NORMA",IF(AZ520="-5,5 a -3",3,IF(AZ520="-2,5 a 0",4,IF(AZ520="0,5 a 3",5,IF(AZ520="3,5 a 6",6,""))))))))</f>
        <v>4</v>
      </c>
      <c r="BB520" s="9" t="n">
        <v>0</v>
      </c>
      <c r="BC520" s="10" t="str">
        <f aca="false" t="array" ref="BC520">IF(BB520="","",_xlfn.IFS(AND(BB520&gt;=0,BB520&lt;=2),"0 a 2",AND(BB520&gt;=2.5,BB520&lt;=4.5),"2,5 a 4,5",AND(BB520&gt;=5,BB520&lt;=7),"5 a 7",AND(BB520&gt;=7.5,BB520&lt;=9.5),"7,5 a 9,5",AND(BB520&gt;=10,BB520&lt;=12),"10 a 12",AND(BB520&gt;=12.5,BB520&lt;=14.5),"12,5 a 14,5",BB520=15,"15",AND(BB520&gt;=15.5,BB520&lt;=17.5),"15,5 a 17,5",AND(BB520&gt;=18,BB520&lt;=20),"18 a 20",AND(BB520&gt;=20.5,BB520&lt;=22.5),"20,5 a 22,5",AND(BB520&gt;=23,BB520&lt;=25),"23 a 25",TRUE(),"Fuera de rango"))</f>
        <v>0 a 2</v>
      </c>
      <c r="BD520" s="11" t="n">
        <f aca="false" t="array" ref="BD520">IF(BC520="","",_xlfn.IFS(BC520="0 a 2",1,BC520="2,5 a 4,5",2,BC520="5 a 7",3,BC520="7,5 a 9,5",4,BC520="10 a 12",5,BC520="12,5 a 14,5",6,BC520="15","NORMA",BC520="15,5 a 17,5",7,BC520="18 a 20",8,BC520="20,5 a 22,5",9,BC520="23 a 25",10,TRUE(),"Fuera de rango"))</f>
        <v>1</v>
      </c>
      <c r="BE520" s="9" t="n">
        <v>21</v>
      </c>
      <c r="BF520" s="10" t="str">
        <f aca="false">IF(BE520="","",IF(AND(BE520&gt;=-20,BE520&lt;=-10),"-20 a -10",IF(AND(BE520&gt;=-9.5,BE520&lt;=0.5),"-9,5 a 0,5",IF(AND(BE520&gt;=1,BE520&lt;=11),"1 a 11",IF(AND(BE520&gt;=11.5,BE520&lt;=20.5),"11,5 a 20,5",IF(BE520=21,"21",IF(AND(BE520&gt;=21.5,BE520&lt;=31.5),"21,5 a 31,5",IF(AND(BE520&gt;=32,BE520&lt;=42),"32 a 42","Fuera de rango"))))))))</f>
        <v>21</v>
      </c>
      <c r="BG520" s="11" t="str">
        <f aca="false">IF(BF520="","",IF(BF520="-20 a -10",1,IF(BF520="-9,5 a 0,5",2,IF(BF520="1 a 11",3,IF(BF520="11,5 a 20,5",4,IF(BF520="21","NORMA",IF(BF520="21,5 a 31,5",5,IF(BF520="32 a 42",6,""))))))))</f>
        <v>NORMA</v>
      </c>
      <c r="BH520" s="9" t="n">
        <v>12</v>
      </c>
      <c r="BI520" s="10" t="str">
        <f aca="false">IF(BH520="","",IF(AND(BH520&gt;=-20,BH520&lt;=-15),"-20 a -15",IF(AND(BH520&gt;=-14.5,BH520&lt;=-9.5),"-14,5 a -9,5",IF(AND(BH520&gt;=-9,BH520&lt;=-4),"-9 a -4",IF(AND(BH520&gt;=-3.5,BH520&lt;=2.5),"-3,5 a 2,5",IF(AND(BH520&gt;=3,BH520&lt;=8),"3 a 8",IF(AND(BH520&gt;=8.5,BH520&lt;=14.5),"8,5 a 14,5",IF(BH520=15,"15",IF(AND(BH520&gt;=15.5,BH520&lt;=20.5),"15,5 a 20,5",IF(AND(BH520&gt;=21,BH520&lt;=26),"21 a 26","Fuera de rango"))))))))))</f>
        <v>8,5 a 14,5</v>
      </c>
      <c r="BJ520" s="11" t="n">
        <f aca="false">IF(BI520="","",IF(BI520="-20 a -15",1,IF(BI520="-14,5 a -9,5",2,IF(BI520="-9 a -4",3,IF(BI520="-3,5 a 2,5",4,IF(BI520="3 a 8",5,IF(BI520="8,5 a 14,5",6,IF(BI520="15","NORMA",IF(BI520="15,5 a 20,5",7,IF(BI520="21 a 26",8,IF(BI520="26,5 a 31,5",9,"")))))))))))</f>
        <v>6</v>
      </c>
      <c r="BK520" s="9" t="n">
        <v>8</v>
      </c>
      <c r="BL520" s="10" t="str">
        <f aca="false">IF(BK520="","",IF(AND(BK520&gt;=0,BK520&lt;=2),"0 - 2",IF(AND(BK520&gt;=2.5,BK520&lt;=4.5),"2,5 - 4,5",IF(AND(BK520&gt;=5,BK520&lt;=7),"5 - 7",IF(AND(BK520&gt;=7.5,BK520&lt;=9.5),"7,5 - 9,5",IF(AND(BK520&gt;=10,BK520&lt;=12),"10 - 12",IF(AND(BK520&gt;=12.5,BK520&lt;=13.5),"12,5 - 13,5",IF(BK520=14,"14",IF(AND(BK520&gt;=14.5,BK520&lt;=16.5),"14,5 - 16,5",IF(AND(BK520&gt;=17,BK520&lt;=19),"17 - 19",IF(AND(BK520&gt;=19.5,BK520&lt;=21.5),"19,5 - 21,5",IF(AND(BK520&gt;=22,BK520&lt;=24),"22 - 24",IF(AND(BK520&gt;=24.5,BK520&lt;=26.5),"24,5 - 26,5",IF(AND(BK520&gt;=27,BK520&lt;=29),"27 - 29",IF(AND(BK520&gt;=29.5,BK520&lt;=30),"29,5 - 30","Fuera de rango")))))))))))))))</f>
        <v>7,5 - 9,5</v>
      </c>
      <c r="BM520" s="11" t="n">
        <f aca="false">IF(BL520="","",IF(BL520="0 - 2",1,IF(BL520="2,5 - 4,5",2,IF(BL520="5 - 7",3,IF(BL520="7,5 - 9,5",4,IF(BL520="10 - 12",5,IF(BL520="12,5 - 13,5",6,IF(BL520="14","NORMA",IF(BL520="14,5 - 16,5",7,IF(BL520="17 - 19",8,IF(BL520="19,5 - 21,5",9,IF(BL520="22 - 24",10,IF(BL520="24,5 - 26,5",11,IF(BL520="27 - 29",12,IF(BL520="29,5 - 30",13,"")))))))))))))))</f>
        <v>4</v>
      </c>
      <c r="BN520" s="9" t="n">
        <v>14</v>
      </c>
      <c r="BO520" s="11" t="str">
        <f aca="false">IF(BN520="","",IF(AND(BN520&gt;=-20,BN520&lt;=-10),"-20 a -10",IF(AND(BN520&gt;=-9.5,BN520&lt;=0.5),"-9,5 a 0,5",IF(AND(BN520&gt;=1,BN520&lt;=11),"1 a 11",IF(AND(BN520&gt;=11.5,BN520&lt;=21.5),"11,5 a 21,5",IF(BN520=22,"22",IF(AND(BN520&gt;=22.5,BN520&lt;=32.5),"22,5 a 32,5",IF(AND(BN520&gt;=33,BN520&lt;=43),"33 a 43","Fuera de rango"))))))))</f>
        <v>11,5 a 21,5</v>
      </c>
      <c r="BP520" s="11" t="n">
        <f aca="false">IF(BO520="","",IF(BO520="-20 a -10",1,IF(BO520="-9,5 a 0,5",2,IF(BO520="1 a 11",3,IF(BO520="11,5 a 21,5",4,IF(BO520="22","NORMA",IF(BO520="22,5 a 32,5",5,IF(BO520="33 a 43",6,""))))))))</f>
        <v>4</v>
      </c>
      <c r="BQ520" s="9" t="n">
        <v>4</v>
      </c>
      <c r="BR520" s="10" t="str">
        <f aca="false">IF(BQ520="","",IF(AND(BQ520&gt;=-20,BQ520&lt;=-15),"-20 a -15",IF(AND(BQ520&gt;=-14.5,BQ520&lt;=-9.5),"-14,5 a -9,5",IF(AND(BQ520&gt;=-9,BQ520&lt;=-4),"-9 a -4",IF(AND(BQ520&gt;=-3.5,BQ520&lt;=2.5),"-3,5 a 2,5",IF(AND(BQ520&gt;=3,BQ520&lt;=8),"3 a 8",IF(AND(BQ520&gt;=8.5,BQ520&lt;=13.5),"8,5 a 13,5",IF(AND(BQ520&gt;=14,BQ520&lt;=17.5),"14 a 17,5",IF(BQ520=18,"18",IF(AND(BQ520&gt;=18.5,BQ520&lt;=23.5),"18,5 a 23,5",IF(AND(BQ520&gt;=24,BQ520&lt;=29),"24 a 29",IF(AND(BQ520&gt;=29.5,BQ520&lt;=34.5),"29,5 a 34,5",IF(AND(BQ520&gt;=35,BQ520&lt;=40),"35 a 40","Fuera de rango")))))))))))))</f>
        <v>3 a 8</v>
      </c>
      <c r="BS520" s="11" t="n">
        <f aca="false">IF(BR520="","",IF(BR520="-20 a -15",1,IF(BR520="-14,5 a -9,5",2,IF(BR520="-9 a -4",3,IF(BR520="-3,5 a 2,5",4,IF(BR520="3 a 8",5,IF(BR520="8,5 a 13,5",6,IF(BR520="14 a 17,5",7,IF(BR520="18","NORMA",IF(BR520="18,5 a 23,5",8,IF(BR520="24 a 29",9,IF(BR520="29,5 a 34,5",10,IF(BR520="35 a 40",11,"")))))))))))))</f>
        <v>5</v>
      </c>
      <c r="BT520" s="9" t="n">
        <v>0</v>
      </c>
      <c r="BU520" s="10" t="str">
        <f aca="false">IF(BT520="","",IF(AND(BT520&gt;=-20,BT520&lt;=-18),"-20 a -18",IF(AND(BT520&gt;=-17.5,BT520&lt;=-15.5),"-17,5 a -15,5",IF(AND(BT520&gt;=-15,BT520&lt;=-13),"-15 a -13",IF(AND(BT520&gt;=-12.5,BT520&lt;=-10.5),"-12,5 a -10,5",IF(AND(BT520&gt;=-10,BT520&lt;=-8),"-10 a -8",IF(AND(BT520&gt;=-7.5,BT520&lt;=-5.5),"-7,5 a -5,5",IF(AND(BT520&gt;=-5,BT520&lt;=-3),"-5 a -3",IF(AND(BT520&gt;=-2.5,BT520&lt;=-0.5),"-2,5 a -0,5",IF(BT520=0,"0",IF(AND(BT520&gt;=0.5,BT520&lt;=2.5),"0,5 a 2,5",IF(AND(BT520&gt;=3,BT520&lt;=5),"3 a 5",IF(AND(BT520&gt;=5.5,BT520&lt;=7.5),"5,5 a 7,5",IF(AND(BT520&gt;=8,BT520&lt;=10),"8 a 10",IF(AND(BT520&gt;=10.5,BT520&lt;=12.5),"10,5 a 12,5",IF(AND(BT520&gt;=13,BT520&lt;=15),"13 a 15",IF(AND(BT520&gt;=15.5,BT520&lt;=17.5),"15,5 a 17,5",IF(AND(BT520&gt;=18,BT520&lt;=20),"18 a 20","Fuera de rango"))))))))))))))))))</f>
        <v>0</v>
      </c>
      <c r="BV520" s="11" t="str">
        <f aca="false">IF(BT520="","",IF(BT520=0,"NORMA",IF(AND(BT520&gt;=-20,BT520&lt;=-18),2,IF(AND(BT520&gt;=-17.5,BT520&lt;=-15.5),2,IF(AND(BT520&gt;=-15,BT520&lt;=-13),3,IF(AND(BT520&gt;=-12.5,BT520&lt;=-10.5),4,IF(AND(BT520&gt;=-10,BT520&lt;=-8),5,IF(AND(BT520&gt;=-7.5,BT520&lt;=-5.5),6,IF(AND(BT520&gt;=-5,BT520&lt;=-3),7,IF(AND(BT520&gt;=-2.5,BT520&lt;=-0.5),8,IF(AND(BT520&gt;=0.5,BT520&lt;=2.5),9,IF(AND(BT520&gt;=3,BT520&lt;=5),10,IF(AND(BT520&gt;=5.5,BT520&lt;=7.5),11,IF(AND(BT520&gt;=8,BT520&lt;=10),12,IF(AND(BT520&gt;=10.5,BT520&lt;=12.5),13,IF(AND(BT520&gt;=13,BT520&lt;=15),14,IF(AND(BT520&gt;=15.5,BT520&lt;=17.5),15,IF(AND(BT520&gt;=18,BT520&lt;=20),16,"Fuera de rango"))))))))))))))))))</f>
        <v>NORMA</v>
      </c>
      <c r="BW520" s="9" t="n">
        <v>-3.5</v>
      </c>
      <c r="BX520" s="10" t="n">
        <f aca="false">18.5- (0.3*H520)</f>
        <v>6.2</v>
      </c>
      <c r="BY520" s="10" t="n">
        <f aca="false">(BW520)-(BX520)</f>
        <v>-9.7</v>
      </c>
      <c r="BZ520" s="10" t="str">
        <f aca="false">IF(BY520="","",IF(BY520&lt;-27.5,"De -30 a -28",IF(BY520&lt;-25,"De -27,5 a -25,5",IF(BY520&lt;-22.5,"De -25 a -23",IF(BY520&lt;-20,"De -22,5 a -20,5",IF(BY520&lt;-17.5,"De -20 a -18",IF(BY520&lt;-15,"De -17,5 a -15,5",IF(BY520&lt;-12.5,"De -15 a -13",IF(BY520&lt;-10,"De -12,5 a -10,5",IF(BY520&lt;-7.5,"De -10 a -8",IF(BY520&lt;-5,"De -7,5 a -5,5",IF(BY520&lt;-2.5,"De -5 a -3",IF(BY520&lt;0,"De -2,5 a -0,5",IF(BY520&lt;2.5,"De 0 a 2",IF(BY520&lt;5,"De 2,5 a 4,5",IF(BY520&lt;7.5,"De 5 a 7",IF(BY520&lt;10,"De 7,5 a 9,5",IF(BY520&lt;12.5,"De 10 a 12",IF(BY520&lt;15,"De 12,5 a 14,5",IF(BY520&lt;17.5,"De 15 a 17",IF(BY520&lt;20,"De 17,5 a 19,5",IF(BY520&lt;22.5,"De 20 a 22",IF(BY520&lt;25,"De 22,5 a 24,5",IF(BY520&lt;27.5,"De 25 a 27","De 27,5 a 30"))))))))))))))))))))))))</f>
        <v>De -10 a -8</v>
      </c>
      <c r="CA520" s="12" t="n">
        <f aca="false">IF(BY520="","",IF(BY520&lt;=-28,1,IF(BY520&lt;=-25.5,2,IF(BY520&lt;=-23,3,IF(BY520&lt;=-20.5,4,IF(BY520&lt;=-18,5,IF(BY520&lt;=-15.5,6,IF(BY520&lt;=-13,7,IF(BY520&lt;=-10.5,8,IF(BY520&lt;=-8,9,IF(BY520&lt;=-5.5,10,IF(BY520&lt;=-3,11,IF(BY520&lt;=-0.5,12,IF(BY520&lt;=2,13,IF(BY520&lt;=4.5,14,IF(BY520&lt;=7,15,IF(BY520&lt;=9.5,16,IF(BY520&lt;=12,17,IF(BY520&lt;=14.5,18,IF(BY520&lt;=17,19,IF(BY520&lt;=19.5,20,IF(BY520&lt;=22,21,IF(BY520&lt;=24.5,22,IF(BY520&lt;=27,23,IF(BY520&lt;=30,24,"Fuera de rango")))))))))))))))))))))))))</f>
        <v>9</v>
      </c>
      <c r="CB520" s="9" t="n">
        <v>-3.5</v>
      </c>
      <c r="CC520" s="10" t="n">
        <f aca="false">18.5- (0.3*H520)</f>
        <v>6.2</v>
      </c>
      <c r="CD520" s="10" t="n">
        <f aca="false">(CB520)-(CC520)</f>
        <v>-9.7</v>
      </c>
      <c r="CE520" s="10" t="str">
        <f aca="false">IF(CD520="","",IF(CD520&lt;-27.5,"De -30 a -28",IF(CD520&lt;-25,"De -27,5 a -25,5",IF(CD520&lt;-22.5,"De -25 a -23",IF(CD520&lt;-20,"De -22,5 a -20,5",IF(CD520&lt;-17.5,"De -20 a -18",IF(CD520&lt;-15,"De -17,5 a -15,5",IF(CD520&lt;-12.5,"De -15 a -13",IF(CD520&lt;-10,"De -12,5 a -10,5",IF(CD520&lt;-7.5,"De -10 a -8",IF(CD520&lt;-5,"De -7,5 a -5,5",IF(CD520&lt;-2.5,"De -5 a -3",IF(CD520&lt;0,"De -2,5 a -0,5",IF(CD520&lt;=2,"De 0 a 2",IF(CD520&lt;=4.5,"De 2,5 a 4,5",IF(CD520&lt;=7,"De 5 a 7",IF(CD520&lt;=9.5,"De 7,5 a 9,5",IF(CD520&lt;=12,"De 10 a 12",IF(CD520&lt;=14.5,"De 12,5 a 14,5",IF(CD520&lt;=17,"De 15 a 17",IF(CD520&lt;=19.5,"De 17,5 a 19,5",IF(CD520&lt;=22,"De 20 a 22",IF(CD520&lt;=24.5,"De 22,5 a 24,5",IF(CD520&lt;=27,"De 25 a 27","De 27,5 a 30"))))))))))))))))))))))))</f>
        <v>De -10 a -8</v>
      </c>
      <c r="CF520" s="12" t="n">
        <f aca="false">IF(CD520="","",IF(CD520&lt;-27.5,1,IF(CD520&lt;-25,2,IF(CD520&lt;-22.5,3,IF(CD520&lt;-20,4,IF(CD520&lt;-17.5,5,IF(CD520&lt;-15,6,IF(CD520&lt;-12.5,7,IF(CD520&lt;-10,8,IF(CD520&lt;-7.5,9,IF(CD520&lt;-5,10,IF(CD520&lt;-2.5,11,IF(CD520&lt;0,12,IF(CD520&lt;2.5,13,IF(CD520&lt;5,14,IF(CD520&lt;7.5,15,IF(CD520&lt;10,16,IF(CD520&lt;12.5,17,IF(CD520&lt;15,18,IF(CD520&lt;17.5,19,IF(CD520&lt;20,20,IF(CD520&lt;22.5,21,IF(CD520&lt;25,22,IF(CD520&lt;27.5,23,24))))))))))))))))))))))))</f>
        <v>9</v>
      </c>
      <c r="CG520" s="9" t="n">
        <v>-1</v>
      </c>
      <c r="CH520" s="10" t="str">
        <f aca="false">IF(CG520="","",IF(AND(CG520&gt;=-10,CG520&lt;=-9.5),"-10 a -9,5",IF(AND(CG520&gt;-9.5,CG520&lt;=-8.5),"-9 a -8,5",IF(AND(CG520&gt;-8.5,CG520&lt;=-7.5),"-8 a -7,5",IF(AND(CG520&gt;-7.5,CG520&lt;=-6.5),"-7 a -6,5",IF(AND(CG520&gt;-6.5,CG520&lt;=-5.5),"-6 a -5,5",IF(AND(CG520&gt;-5.5,CG520&lt;=-4.5),"-5 a -4,5",IF(AND(CG520&gt;-4.5,CG520&lt;=-3.5),"-4 a -3,5",IF(AND(CG520&gt;-3.5,CG520&lt;=-2.5),"-3 a -2,5",IF(CG520=-2.25,"-2,25",IF(AND(CG520&gt;-2.5,CG520&lt;=-1.5),"-2 a -1,5",IF(AND(CG520&gt;-1.5,CG520&lt;=-0.5),"-1 a -0,5",IF(AND(CG520&gt;-0.5,CG520&lt;=0.5),"0 a 0,5",IF(AND(CG520&gt;0.5,CG520&lt;=1.5),"1 a 1,5",IF(AND(CG520&gt;1.5,CG520&lt;=2.5),"2 a 2,5",IF(AND(CG520&gt;2.5,CG520&lt;=3.5),"3 a 3,5",IF(AND(CG520&gt;3.5,CG520&lt;=4.5),"4 a 4,5",IF(AND(CG520&gt;4.5,CG520&lt;=5.5),"5 a 5,5",IF(AND(CG520&gt;5.5,CG520&lt;=6.5),"6 a 6,5",IF(AND(CG520&gt;6.5,CG520&lt;=7.5),"7 a 7,5",IF(AND(CG520&gt;7.5,CG520&lt;=8.5),"8 a 8,5",IF(AND(CG520&gt;8.5,CG520&lt;=9.5),"9 a 9,5",IF(CG520&gt;=10,"10","Fuera de rango")))))))))))))))))))))))</f>
        <v>-1 a -0,5</v>
      </c>
      <c r="CI520" s="11" t="n">
        <f aca="false">IF(CG520="","",IF(CG520=-2.25,"NORMA",IF(CG520&lt;=-9.5,1,IF(CG520&lt;=-8.5,2,IF(CG520&lt;=-7.5,3,IF(CG520&lt;=-6.5,4,IF(CG520&lt;=-5.5,5,IF(CG520&lt;=-4.5,6,IF(CG520&lt;=-3.5,7,IF(CG520&lt;=-2.5,8,IF(CG520&lt;=-1.5,9,IF(CG520&lt;=-0.5,10,IF(CG520&lt;=0.5,11,IF(CG520&lt;=1.5,12,IF(CG520&lt;=2.5,13,IF(CG520&lt;=3.5,14,IF(CG520&lt;=4.5,15,IF(CG520&lt;=5.5,16,IF(CG520&lt;=6.5,17,IF(CG520&lt;=7.5,18,IF(CG520&lt;=8.5,19,IF(CG520&lt;=9.5,20,IF(CG520=10,21,"Fuera de rango")))))))))))))))))))))))</f>
        <v>10</v>
      </c>
      <c r="CJ520" s="9" t="n">
        <v>2.25</v>
      </c>
      <c r="CK520" s="10" t="str">
        <f aca="false">IF(CJ520="","",IF(AND(CJ520&gt;=-6,CJ520&lt;=-5.5),"-6 a -5,5",IF(AND(CJ520&gt;-5.5,CJ520&lt;=-4.5),"-5 a -4,5",IF(AND(CJ520&gt;-4.5,CJ520&lt;=-3.5),"-4 a -3,5",IF(AND(CJ520&gt;-3.5,CJ520&lt;=-2.5),"-3 a -2,5",IF(AND(CJ520&gt;-2.5,CJ520&lt;=-1.5),"-2 a -1,5",IF(AND(CJ520&gt;-1.5,CJ520&lt;=-0.5),"-1 a -0,5",IF(AND(CJ520&gt;-0.5,CJ520&lt;=0.5),"0 a 0,5",IF(AND(CJ520&gt;0.5,CJ520&lt;=1.5),"1 a 1,5",IF(AND(CJ520&gt;1.5,CJ520&lt;2.5),"2",IF(AND(CJ520&gt;=2.5,CJ520&lt;=3),"2,5 a 3",IF(AND(CJ520&gt;3,CJ520&lt;=4),"3,5 a 4",IF(AND(CJ520&gt;4,CJ520&lt;=5),"4,5 a 5",IF(AND(CJ520&gt;5,CJ520&lt;=6),"5,5 a 6",IF(AND(CJ520&gt;6,CJ520&lt;=7),"6,5 a 7",IF(AND(CJ520&gt;7,CJ520&lt;=8),"7,5 a 8",IF(AND(CJ520&gt;8,CJ520&lt;=9.5),"8,5 a 9,5",IF(CJ520=10,"10","Fuera de rango"))))))))))))))))))</f>
        <v>2</v>
      </c>
      <c r="CL520" s="11" t="str">
        <f aca="false">IF(CK520="","",IF(OR(CK520="-6 a -5,5",CK520="-6 - -5,5"),1,IF(OR(CK520="-5 a -4,5",CK520="-5 - -4,5"),2,IF(OR(CK520="-4 a -3,5",CK520="-4 - -3,5"),3,IF(OR(CK520="-3 a -2,5",CK520="-3 - -2,5"),4,IF(OR(CK520="-2 a -1,5",CK520="-2 - -1,5"),5,IF(OR(CK520="-1 a -0,5",CK520="-1 - -0,5"),6,IF(OR(CK520="0 a 0,5",CK520="0 - 0,5"),7,IF(OR(CK520="1 a 1,5",CK520="1 - 1,5"),8,IF(CK520="2","NORMA",IF(OR(CK520="2,5 a 3",CK520="2,5 - 3"),9,IF(OR(CK520="3,5 a 4",CK520="3,5 - 4"),10,IF(OR(CK520="4,5 a 5",CK520="4,5 - 5"),11,IF(OR(CK520="5,5 a 6",CK520="5,5 - 6"),12,IF(OR(CK520="6,5 a 7",CK520="6,5 - 7"),13,IF(OR(CK520="7,5 a 8",CK520="7,5 - 8"),14,IF(OR(CK520="8,5 a 9",CK520="8,5 - 9,5",CK520="9 a 9,5"),15,IF(CK520="10",15,IF(OR(CK520="0,5 a 1",CK520="0,5 - 1"),7,"Fuera de rango")))))))))))))))))))</f>
        <v>NORMA</v>
      </c>
      <c r="CN520" s="10" t="str">
        <f aca="false">IF(CM520=0,"0", " ")</f>
        <v>0</v>
      </c>
      <c r="CO520" s="10" t="str">
        <f aca="false">IF(CM520&gt;0,"EME"," ")</f>
        <v> </v>
      </c>
      <c r="CQ520" s="10" t="str">
        <f aca="false">IF(CP520&gt;0,"0", " ")</f>
        <v> </v>
      </c>
      <c r="CR520" s="10" t="str">
        <f aca="false">IF(CP520&gt;0,"EME"," ")</f>
        <v> </v>
      </c>
      <c r="CS520" s="9" t="n">
        <v>0.25</v>
      </c>
      <c r="CV520" s="9" t="n">
        <v>0</v>
      </c>
      <c r="CY520" s="9" t="n">
        <v>0</v>
      </c>
      <c r="DB520" s="9" t="n">
        <v>0</v>
      </c>
      <c r="DC520" s="11" t="str">
        <f aca="false">IF(DB520&lt;0,"2"," ")</f>
        <v> </v>
      </c>
      <c r="DD520" s="11" t="str">
        <f aca="false">IF(DB520&lt;0,"MIO"," ")</f>
        <v> </v>
      </c>
      <c r="DE520" s="9" t="n">
        <v>0</v>
      </c>
      <c r="DF520" s="10" t="str">
        <f aca="false">IF(DE520&lt;0,"3"," ")</f>
        <v> </v>
      </c>
      <c r="DG520" s="10" t="str">
        <f aca="false">IF(DE520&lt;0,"AST"," ")</f>
        <v> </v>
      </c>
      <c r="DH520" s="9" t="n">
        <v>0</v>
      </c>
      <c r="DI520" s="10" t="str">
        <f aca="false">IF(DH520&lt;0,"3"," ")</f>
        <v> </v>
      </c>
      <c r="DJ520" s="10" t="str">
        <f aca="false">IF(DH520&lt;0,"AST"," ")</f>
        <v> </v>
      </c>
      <c r="DK520" s="9" t="n">
        <v>0.75</v>
      </c>
      <c r="DL520" s="10" t="str">
        <f aca="false">IF(DK520&gt;0,"4"," ")</f>
        <v>4</v>
      </c>
      <c r="DM520" s="10" t="str">
        <f aca="false">IF(DK520&gt;0,"PRE"," ")</f>
        <v>PRE</v>
      </c>
      <c r="DN520" s="9" t="n">
        <v>0.75</v>
      </c>
      <c r="DO520" s="10" t="str">
        <f aca="false">IF(DN520&gt;0,"4"," ")</f>
        <v>4</v>
      </c>
      <c r="DP520" s="10" t="str">
        <f aca="false">IF(DN520&gt;0,"PRE"," ")</f>
        <v>PRE</v>
      </c>
      <c r="DS520" s="12" t="str">
        <f aca="false">CONCATENATE(CO520,CU520,DA520,DG520,DM520)</f>
        <v>  PRE</v>
      </c>
      <c r="DT520" s="10" t="e">
        <f aca="false" t="array" ref="DT520">_xlfn.IFS(DS520="EME    ","0", DS520=" HIP   ","1", DS520="  MIO  ","2", DS520="   AST ","3", DS520="    PRE","4", DS520="EME   PRE","5", DS520=" HIP  PRE","6", DS520=" HIP AST ","7", DS520="  MIO PRE","8", DS520="  MIOAST ","9", DS520="   ASTPRE","10",DS520=" HIP ASTPRE","11", DS520="  MIOASTPRE","12", DS520="     ","0")</f>
        <v>#N/A</v>
      </c>
      <c r="DV520" s="1" t="e">
        <f aca="false" t="array" ref="DV520">_xlfn.IFS(DU520="SI","2", DU520="NO","1")</f>
        <v>#N/A</v>
      </c>
      <c r="DX520" s="11" t="str">
        <f aca="false">IF(DW520=0,"1","2")</f>
        <v>1</v>
      </c>
      <c r="DY520" s="11" t="str">
        <f aca="false" t="array" ref="DY520">_xlfn.IFS(DW520=0,"0", DW520=0.25, "1", DW520=0.5,"2", DW520=0.75,"3", DW520=1,"4",DW520=1.25,"5", DW520=1.5,"6", DW520=1.75,"7", DW520=2,"8")</f>
        <v>0</v>
      </c>
      <c r="EA520" s="11" t="str">
        <f aca="false">IF(DZ520=0,"1","2")</f>
        <v>1</v>
      </c>
      <c r="EB520" s="11" t="str">
        <f aca="false" t="array" ref="EB520">_xlfn.IFS(DZ520=0,"0", DZ520=0.25, "1", DZ520=0.5,"2", DZ520=0.75,"3", DZ520=1,"4",DZ520=1.25,"5", DZ520=1.5,"6", DZ520=1.75,"7", DZ520=2,"8")</f>
        <v>0</v>
      </c>
      <c r="ED520" s="10" t="str">
        <f aca="false">IF(EC520=0,"1","2")</f>
        <v>1</v>
      </c>
      <c r="EE520" s="11" t="str">
        <f aca="false" t="array" ref="EE520">_xlfn.IFS(EC520=0,"0", EC520=-0.25, "1", EC520=-0.5,"2", EC520=-0.75,"3", EC520=-1,"4",EC520=-1.25,"5", EC520=-1.5,"6", EC520=-1.75,"7", EC520=-2,"8", EC520=-2.25,"9",EC520=-2.5,"10", EC520=-2.75,"11", EC520=-3,"12", EC520=-3.25,"13", EC520=-3.5,"14", EC520=-3.75,"15",EC520=-4,"16")</f>
        <v>0</v>
      </c>
      <c r="EG520" s="10" t="str">
        <f aca="false">IF(EF520=0,"1","2")</f>
        <v>1</v>
      </c>
      <c r="EH520" s="11" t="str">
        <f aca="false" t="array" ref="EH520">_xlfn.IFS(EF520=0,"0", EF520=-0.25, "1", EF520=-0.5,"2", EF520=-0.75,"3", EF520=-1,"4",EF520=-1.25,"5", EF520=-1.5,"6", EF520=-1.75,"7", EF520=-2,"8", EF520=-2.25,"9",EF520=-2.5,"10", EF520=-2.75,"11", EF520=-3,"12", EF520=-3.25,"13", EF520=-3.5,"14", EF520=-3.75,"15",EF520=-4,"16")</f>
        <v>0</v>
      </c>
      <c r="EJ520" s="11" t="str">
        <f aca="false">IF(EI520=0,"1","2")</f>
        <v>1</v>
      </c>
      <c r="EK520" s="11" t="str">
        <f aca="false" t="array" ref="EK520">_xlfn.IFS(EI520=0,"0", EI520=-0.25, "1", EI520=-0.5,"2", EI520=-0.75,"3", EI520=-1,"4",EI520=-1.25,"5", EI520=-1.5,"6", EI520=-1.75,"7", EI520=-2,"8", EI520=-2.25,"9", EI520=-2.25,"9",EI520=-2.5,"10", EI520=-2.75,"11", EI520=-3,"12", EI520=-3.25,"13", EI520=-3.5,"14", EI520=-3.75,"15",EI520=-4,"16", EI520=0.25, "17", EI520=0.5, "18")</f>
        <v>0</v>
      </c>
      <c r="EM520" s="11" t="str">
        <f aca="false">IF(EL520=0,"1","2")</f>
        <v>1</v>
      </c>
      <c r="EN520" s="11" t="str">
        <f aca="false" t="array" ref="EN520">_xlfn.IFS(EL520=0.25,"17",EL520=0.5,"18", EL520=0,"0", EL520=-0.25, "1", EL520=-0.5,"2", EL520=-0.75,"3", EL520=-1,"4",EL520=-1.25,"5", EL520=-1.5,"6", EL520=-1.75,"7", EL520=-2,"8",EL520= -2.25,"9",EL520=-2.5,"10",EL520= -2.75,"11",EL520= -3,"12",EL520= -3.25,"13",EL520= -3.5,"14",EL520= -3.75,"15",EL520=-4,"16")</f>
        <v>0</v>
      </c>
      <c r="EP520" s="11" t="str">
        <f aca="false">IF(EO520=0,"1","2")</f>
        <v>1</v>
      </c>
      <c r="EQ520" s="11" t="str">
        <f aca="false" t="array" ref="EQ520">_xlfn.IFS(EO520=0,"0", EO520=0.25, "1", EO520=0.5,"2", EO520=0.75,"3", EO520=1,"4",EO520=1.25,"5", EO520=1.5,"6", EO520=1.75,"7", EO520=2,"8", EO520=2.25,"9", EO520=2.25,"9",EO520=2.5,"10", EO520=2.75,"11", EO520=3,"12", EO520=3.25,"13", EO520=3.5,"14", EO520=3.75,"15",EO520=4,"16", EO520=-0.25, "17", bq=-0.5, "18")</f>
        <v>0</v>
      </c>
      <c r="ES520" s="11" t="str">
        <f aca="false">IF(ER520=0,"1","2")</f>
        <v>1</v>
      </c>
      <c r="ET520" s="11" t="str">
        <f aca="false" t="array" ref="ET520">_xlfn.IFS(ER520=0,"0", ER520=0.25, "1", ER520=0.5,"2", ER520=0.75,"3", ER520=1,"4",ER520=1.25,"5", ER520=1.5,"6", ER520=1.75,"7", ER520=2,"8", ER520=2.25,"9", ER520=2.25,"9",ER520=2.5,"10", ER520=2.75,"11", ER520=3,"12", ER520=3.25,"13", ER520=3.5,"14", ER520=3.75,"15",ER520=4,"16", ER520=-0.25, "17", bq=-0.5, "18")</f>
        <v>0</v>
      </c>
      <c r="EV520" s="14" t="e">
        <f aca="false">VLOOKUP(EU520,LEYENDA!$G$2:$H$8,2,TRUE())</f>
        <v>#N/A</v>
      </c>
      <c r="EW520" s="14" t="e">
        <f aca="false" t="array" ref="EW520">_xlfn.IFS(EV520="0-5","1", EV520="6-12","2", EV520="13-18","3", EV520="19-24","4", EV520="25-36","5", EV520="37-48","6", EV520="49-60","7")</f>
        <v>#N/A</v>
      </c>
    </row>
    <row r="521" customFormat="false" ht="13.5" hidden="false" customHeight="false" outlineLevel="0" collapsed="false">
      <c r="A521" s="1" t="n">
        <v>192</v>
      </c>
      <c r="B521" s="2" t="n">
        <v>1</v>
      </c>
      <c r="C521" s="33" t="n">
        <v>43507</v>
      </c>
      <c r="E521" s="5" t="str">
        <f aca="false">VLOOKUP(A521,'286'!$A$3:$J$6279,10,FALSE())</f>
        <v>LETORT DUEÑAS, DANIELA</v>
      </c>
      <c r="F521" s="4" t="str">
        <f aca="false">VLOOKUP(A521,'286'!$A$3:$I$1768,3,FALSE())</f>
        <v>LEDUDA</v>
      </c>
      <c r="G521" s="6" t="n">
        <f aca="false">VLOOKUP(A521,'286'!$A$3:$I$1768,4,FALSE())</f>
        <v>33738</v>
      </c>
      <c r="H521" s="7" t="n">
        <f aca="false">YEAR(C521)-YEAR(G521)</f>
        <v>27</v>
      </c>
      <c r="I521" s="1" t="str">
        <f aca="false">VLOOKUP(H521,LEYENDA!$C$2:$D$6,2,TRUE())</f>
        <v>25-40</v>
      </c>
      <c r="J521" s="5" t="str">
        <f aca="false">VLOOKUP(A521,'286'!$A$3:$I$1768,7,FALSE())</f>
        <v>M</v>
      </c>
      <c r="K521" s="8" t="n">
        <f aca="false">VLOOKUP(A521,'286'!$A$3:$I$1768,2,FALSE())</f>
        <v>0</v>
      </c>
      <c r="L521" s="4" t="str">
        <f aca="false">VLOOKUP(A521,'286'!$A$3:$I$1768,8,FALSE())</f>
        <v>D</v>
      </c>
      <c r="M521" s="4" t="str">
        <f aca="false">VLOOKUP(A521,'286'!$A$3:$I$1768,9,FALSE())</f>
        <v>D</v>
      </c>
      <c r="N521" s="8" t="str">
        <f aca="false">IF(R521=O521, "MISMA","CONTRARIA")</f>
        <v>MISMA</v>
      </c>
      <c r="O521" s="8" t="str">
        <f aca="false" t="array" ref="O521">_xlfn.IFS(L521="D","1", L521="I","2")</f>
        <v>1</v>
      </c>
      <c r="P521" s="8" t="e">
        <f aca="false" t="array" ref="P521">_xlfn.IFS(K521="OD","1", K521="OI","2")</f>
        <v>#N/A</v>
      </c>
      <c r="Q521" s="1" t="str">
        <f aca="false" t="array" ref="Q521">_xlfn.IFS(J521="M","1", J521="H","2")</f>
        <v>1</v>
      </c>
      <c r="R521" s="8" t="str">
        <f aca="false" t="array" ref="R521">_xlfn.IFS(M521="D","1", M521="I","2")</f>
        <v>1</v>
      </c>
      <c r="S521" s="1" t="str">
        <f aca="false" t="array" ref="S521">_xlfn.IFS(N521="CONTRARIA", "1",N521= "MISMA","2")</f>
        <v>2</v>
      </c>
      <c r="T521" s="1" t="str">
        <f aca="false" t="array" ref="T521">_xlfn.IFS(I521="0-12","1", I521="13-24","2", I521="25-40","3", I521="41-60","4", I521="61-100","5")</f>
        <v>3</v>
      </c>
      <c r="U521" s="9" t="n">
        <v>0</v>
      </c>
      <c r="V521" s="10" t="str">
        <f aca="false">IF(U521="","",IF(AND(U521&gt;=-9,U521&lt;=-6.5),"-9 a -6,5",IF(AND(U521&gt;=-6,U521&lt;=-3.5),"-6 a -3,5",IF(AND(U521&gt;=-3,U521&lt;=-1),"-3 a -1",IF(U521=-0.5,"-0,5",IF(AND(U521&gt;=0,U521&lt;=2.5),"0 a 2,5",IF(AND(U521&gt;=3,U521&lt;=5.5),"3 a 5,5",IF(AND(U521&gt;=6,U521&lt;=8.5),"6 a 8,5",IF(AND(U521&gt;=9,U521&lt;=20),"9 a 20","Fuera de rango")))))))))</f>
        <v>0 a 2,5</v>
      </c>
      <c r="W521" s="11" t="n">
        <f aca="false">IF(V521="","",IF(V521="-9 a -6,5",2,IF(V521="-6 a -3,5",3,IF(V521="-3 a -1",4,IF(V521="-0,5","NORMA",IF(V521="0 a 2,5",5,IF(V521="3 a 5,5",6,IF(V521="6 a 8,5",7,IF(V521="9 a 20",8,"Fuera de rango")))))))))</f>
        <v>5</v>
      </c>
      <c r="X521" s="9" t="n">
        <v>12</v>
      </c>
      <c r="Y521" s="11" t="str">
        <f aca="false">IF(X521="","",IF(AND(X521&gt;=0,X521&lt;=4),"0 a 4",IF(AND(X521&gt;=4.5,X521&lt;=8.5),"4,5 a 8,5",IF(X521=9,"9",IF(AND(X521&gt;=9.5,X521&lt;=13),"9,5 a 13",IF(AND(X521&gt;=13.5,X521&lt;=20),"13,5 a 20",IF(AND(X521&gt;=20.5,X521&lt;=35),"20,5 a 35","Fuera de rango")))))))</f>
        <v>9,5 a 13</v>
      </c>
      <c r="Z521" s="11" t="n">
        <f aca="false">IF(Y521="","",IF(Y521="0 a 4",1,IF(Y521="4,5 a 8,5",2,IF(Y521="9","NORMA",IF(Y521="9,5 a 13",3,IF(Y521="13,5 a 20",4,IF(Y521="20,5 a 35",5,"Fuera de rango")))))))</f>
        <v>3</v>
      </c>
      <c r="AA521" s="9" t="n">
        <v>21</v>
      </c>
      <c r="AB521" s="10" t="str">
        <f aca="false">IF(AA521="","",IF(AND(AA521&gt;=0,AA521&lt;=9),"0 a 9",IF(AND(AA521&gt;=9.5,AA521&lt;=18.5),"9,5 a 18,5",IF(AA521=19,"19",IF(AND(AA521&gt;=19.5,AA521&lt;=28),"19,5 a 28",IF(AND(AA521&gt;=28.5,AA521&lt;=40),"28,5 a 40","Fuera de rango"))))))</f>
        <v>19,5 a 28</v>
      </c>
      <c r="AC521" s="11" t="n">
        <f aca="false" t="array" ref="AC521">_xlfn.IFS(AB521="","",AB521="0 a 9",1,AB521="9,5 a 18,5",2,AB521="19","NORMA",AB521="19,5 a 28",3,AB521="28,5 a 40",4,TRUE(),"Fuera de rango")</f>
        <v>3</v>
      </c>
      <c r="AD521" s="9" t="n">
        <v>7</v>
      </c>
      <c r="AE521" s="10" t="str">
        <f aca="false">IF(AD521="","",IF(AND(AD521&gt;=-10,AD521&lt;=0),"De -10 a 0",IF(AND(AD521&gt;=0.5,AD521&lt;=9.5),"0,5 a 9,5",IF(AD521=10,"10",IF(AND(AD521&gt;=10.5,AD521&lt;=20),"10,5 a 20",IF(AND(AD521&gt;=20.5,AD521&lt;=40),"20,5 a 40","Fuera de rango"))))))</f>
        <v>0,5 a 9,5</v>
      </c>
      <c r="AF521" s="12" t="n">
        <f aca="false">IF(AD521="","",IF(AND(AD521&gt;=-10,AD521&lt;=0),1,IF(AND(AD521&gt;=0.5,AD521&lt;=9.5),2,IF(AD521=10,"NORMA",IF(AND(AD521&gt;=10.5,AD521&lt;=20),3,IF(AND(AD521&gt;=20.5,AD521&lt;=40),4,""))))))</f>
        <v>2</v>
      </c>
      <c r="AG521" s="9" t="n">
        <v>11</v>
      </c>
      <c r="AH521" s="10" t="str">
        <f aca="false">IF(AG521="","",IF(AND(AG521&gt;=0,AG521&lt;=4),"0 a 4",IF(AND(AG521&gt;=4.5,AG521&lt;=8.5),"4,5 a 8,5",IF(AG521=9,"9",IF(AND(AG521&gt;=9.5,AG521&lt;=13),"9,5 a 13",IF(AND(AG521&gt;=13.5,AG521&lt;=25),"13,5 a 25","Fuera de rango"))))))</f>
        <v>9,5 a 13</v>
      </c>
      <c r="AI521" s="10" t="n">
        <f aca="false">IF(AH521="","",IF(AH521="0 a 4",1,IF(AH521="4,5 a 8,5",2,IF(AH521="9","NORMA",IF(AH521="9,5 a 13",3,IF(AH521="13,5 a 25",4,""))))))</f>
        <v>3</v>
      </c>
      <c r="AJ521" s="9" t="n">
        <v>4</v>
      </c>
      <c r="AK521" s="10" t="str">
        <f aca="false">IF(AJ521="","",IF(AND(AJ521&gt;=-15,AJ521&lt;=-10.5),"-15 a -10,5",IF(AND(AJ521&gt;=-10,AJ521&lt;=-4),"-10 a -4",IF(AND(AJ521&gt;=-4.5,AJ521&lt;=0),"-4,5 a 0",IF(AND(AJ521&gt;=0.5,AJ521&lt;=4.5),"0,5 a 4,5",IF(AJ521=5,"5",IF(AND(AJ521&gt;=5.5,AJ521&lt;=10),"5,5 a 10",IF(AND(AJ521&gt;=10.5,AJ521&lt;=20),"10,5 a 20","Fuera de rango"))))))))</f>
        <v>0,5 a 4,5</v>
      </c>
      <c r="AL521" s="11" t="n">
        <f aca="false">IF(AK521="","",IF(AK521="-15 a -10,5",1,IF(AK521="-10 a -4",2,IF(AK521="-4,5 a 0",3,IF(AK521="0,5 a 4,5",4,IF(AK521="5","NORMA",IF(AK521="5,5 a 10",5,IF(AK521="10,5 a 20",6,"Error"))))))))</f>
        <v>4</v>
      </c>
      <c r="AM521" s="9" t="n">
        <v>0</v>
      </c>
      <c r="AN521" s="10" t="str">
        <f aca="false">IF(AM521="","",IF(AND(AM521&gt;=-7.5,AM521&lt;=-5.5),"-7,5 a -5,5",IF(AND(AM521&gt;=-5,AM521&lt;=-3),"-5 a -3",IF(AND(AM521&gt;=-2.5,AM521&lt;=-0.5),"-2,5 a -0,5",IF(AM521=0,"0,00",IF(AND(AM521&gt;=0.5,AM521&lt;=2.5),"0,5 a 2,5",IF(AND(AM521&gt;=3,AM521&lt;=5),"3 a 5",IF(AND(AM521&gt;=5.5,AM521&lt;=7.5),"5,5 a 7,5",IF(AND(AM521&gt;=8,AM521&lt;=10),"8 a 10","Fuera de rango")))))))))</f>
        <v>0,00</v>
      </c>
      <c r="AO521" s="11" t="str">
        <f aca="false">IF(AN521="","",IF(AN521="-7,5 a -5,5",1,IF(AN521="-5 a -3",2,IF(AN521="-2,5 a -0,5",3,IF(AN521="0,00","NORMA",IF(AN521="0,5 a 2,5",4,IF(AN521="3 a 5",5,IF(AN521="5,5 a 7,5",6,IF(AN521="8 a 10",7,"Error")))))))))</f>
        <v>NORMA</v>
      </c>
      <c r="AP521" s="9" t="n">
        <v>3</v>
      </c>
      <c r="AQ521" s="10" t="str">
        <f aca="false">IF(AP521="","",IF(AND(AP521&gt;=-20,AP521&lt;=-9.5),"-20 a -9,5",IF(AND(AP521&gt;=-9,AP521&lt;=-6.5),"-9 a -6,5",IF(AP521=-6,"-6",IF(AND(AP521&gt;=-5.5,AP521&lt;=-3),"-5,5 a -3",IF(AND(AP521&gt;=-2.5,AP521&lt;=0),"-2,5 a 0",IF(AND(AP521&gt;=0.5,AP521&lt;=3),"0,5 a 3",IF(AND(AP521&gt;=3.5,AP521&lt;=6),"3,5 a 6",IF(AND(AP521&gt;=6.5,AP521&lt;=9),"6,5 a 9",IF(AND(AP521&gt;=9.5,AP521&lt;=20),"9,5 a 20","Fuera de rango"))))))))))</f>
        <v>0,5 a 3</v>
      </c>
      <c r="AR521" s="11" t="n">
        <f aca="false">IF(AQ521="","",IF(AQ521="-20 a -9,5",1,IF(AQ521="-9 a -6,5",2,IF(AQ521="-6","NORMA",IF(AQ521="-5,5 a -3",3,IF(AQ521="-2,5 a 0",4,IF(AQ521="0,5 a 3",5,IF(AQ521="3,5 a 6",6,IF(AQ521="6,5 a 9",7,IF(AQ521="9,5 a 20",8,""))))))))))</f>
        <v>5</v>
      </c>
      <c r="AS521" s="9" t="n">
        <v>2</v>
      </c>
      <c r="AT521" s="10" t="str">
        <f aca="false">IF(AS521="","",IF(AND(AS521&gt;=-16,AS521&lt;=-14),"-16 a -14",IF(AND(AS521&gt;=-13.5,AS521&lt;=-11.5),"-13,5 a -11,5",IF(AND(AS521&gt;=-11,AS521&lt;=-9),"-11 a -9",IF(AND(AS521&gt;=-8.5,AS521&lt;=-6.5),"-8,5 a -6,5",IF(AND(AS521&gt;=-6,AS521&lt;=-4),"-6 a -4",IF(AND(AS521&gt;=-3.5,AS521&lt;=-1.5),"-3,5 a -1,5",IF(AND(AS521&gt;=-1,AS521&lt;=1),"-1 a 1",IF(AND(AS521&gt;=1.5,AS521&lt;=3.5),"1,5 a 3,5",IF(AND(AS521&gt;=4,AS521&lt;=6),"4 a 6",IF(AND(AS521&gt;=6.5,AS521&lt;=8.5),"6,5 a 8,5",IF(AND(AS521&gt;=9,AS521&lt;=11),"9 a 11",IF(AND(AS521&gt;=11.5,AS521&lt;=13.5),"11,5 a 13,5",IF(AND(AS521&gt;=14,AS521&lt;=16),"14 a 16",IF(AND(AS521&gt;=16.5,AS521&lt;=18.5),"16,5 a 18,5",IF(AND(AS521&gt;=19,AS521&lt;=21),"19 a 21","Fuera de rango"))))))))))))))))</f>
        <v>1,5 a 3,5</v>
      </c>
      <c r="AU521" s="11" t="n">
        <f aca="false" t="array" ref="AU521">IF(AT521="","",_xlfn.IFS(AT521="-16 a -14",1,AT521="-13,5 a -11,5",2,AT521="-11 a -9",3,AT521="-8,5 a -6,5",4,AT521="-6 a -4",5,AT521="-3,5 a -1,5",6,AT521="-1 a 1",7,AT521="1,5 a 3,5",8,AT521="4 a 6","NORMA",AT521="6,5 a 8,5",9,AT521="9 a 11",10,AT521="11,5 a 13,5",11,AT521="14 a 16",12,AT521="16,5 a 18,5",13,AT521="19 a 21",14,TRUE(),""))</f>
        <v>8</v>
      </c>
      <c r="AV521" s="9" t="n">
        <v>1</v>
      </c>
      <c r="AW521" s="10" t="str">
        <f aca="false">IF(AV521="","",IF(AND(AV521&gt;=-1,AV521&lt;=-0.5),"-1 a -0,5",IF(AND(AV521&gt;-0.5,AV521&lt;=0),"De -0,5 a 0",IF(AND(AV521&gt;=0.25,AV521&lt;=0.75),"0,25 a 0,75",IF(AND(AV521&gt;=1,AV521&lt;=1.5),"1 a 1,5",IF(AND(AV521&gt;=1.75,AV521&lt;=2.25),"1,75 a 2,25",IF(AND(AV521&gt;=2.5,AV521&lt;=3),"2,5 a 3",IF(AND(AV521&gt;=3.25,AV521&lt;=3.75),"3,25 a 3,75","Fuera de rango"))))))))</f>
        <v>1 a 1,5</v>
      </c>
      <c r="AX521" s="10" t="n">
        <f aca="false">IF(AW521="","",IF(OR(AW521="-1 a -0,5",AW521="-1 a -0.5"),1,IF(OR(AW521="De -0,5 a 0",AW521="-0,5 a 0",AW521="De -0.5 a 0"),2,IF(OR(AW521="0,25 a 0,75",AW521="0.25 a 0.75"),"NORMA",IF(OR(AW521="1 a 1,5",AW521="1 a 1.5"),3,IF(OR(AW521="1,75 a 2,25",AW521="1.75 a 2.25"),4,IF(OR(AW521="2,5 a 3",AW521="2.5 a 3"),5,IF(OR(AW521="3,25 a 3,75",AW521="3.25 a 3.75"),6,""))))))))</f>
        <v>3</v>
      </c>
      <c r="AY521" s="9" t="n">
        <v>-2</v>
      </c>
      <c r="AZ521" s="10" t="str">
        <f aca="false">IF(AY521="","",IF(AND(AY521&gt;=-20,AY521&lt;=-9.5),"-20 a -9,5",IF(AND(AY521&gt;=-9,AY521&lt;=-6.5),"-9 a -6,5",IF(AY521=-6,"-6",IF(AND(AY521&gt;=-5.5,AY521&lt;=-3),"-5,5 a -3",IF(AND(AY521&gt;=-2.5,AY521&lt;=0),"-2,5 a 0",IF(AND(AY521&gt;=0.5,AY521&lt;=3),"0,5 a 3",IF(AND(AY521&gt;=3.5,AY521&lt;=6),"3,5 a 6","Fuera de rango"))))))))</f>
        <v>-2,5 a 0</v>
      </c>
      <c r="BA521" s="11" t="n">
        <f aca="false">IF(AZ521="","",IF(AZ521="-20 a -9,5",1,IF(AZ521="-9 a -6,5",2,IF(AZ521="-6","NORMA",IF(AZ521="-5,5 a -3",3,IF(AZ521="-2,5 a 0",4,IF(AZ521="0,5 a 3",5,IF(AZ521="3,5 a 6",6,""))))))))</f>
        <v>4</v>
      </c>
      <c r="BB521" s="9" t="n">
        <v>0</v>
      </c>
      <c r="BC521" s="10" t="str">
        <f aca="false" t="array" ref="BC521">IF(BB521="","",_xlfn.IFS(AND(BB521&gt;=0,BB521&lt;=2),"0 a 2",AND(BB521&gt;=2.5,BB521&lt;=4.5),"2,5 a 4,5",AND(BB521&gt;=5,BB521&lt;=7),"5 a 7",AND(BB521&gt;=7.5,BB521&lt;=9.5),"7,5 a 9,5",AND(BB521&gt;=10,BB521&lt;=12),"10 a 12",AND(BB521&gt;=12.5,BB521&lt;=14.5),"12,5 a 14,5",BB521=15,"15",AND(BB521&gt;=15.5,BB521&lt;=17.5),"15,5 a 17,5",AND(BB521&gt;=18,BB521&lt;=20),"18 a 20",AND(BB521&gt;=20.5,BB521&lt;=22.5),"20,5 a 22,5",AND(BB521&gt;=23,BB521&lt;=25),"23 a 25",TRUE(),"Fuera de rango"))</f>
        <v>0 a 2</v>
      </c>
      <c r="BD521" s="11" t="n">
        <f aca="false" t="array" ref="BD521">IF(BC521="","",_xlfn.IFS(BC521="0 a 2",1,BC521="2,5 a 4,5",2,BC521="5 a 7",3,BC521="7,5 a 9,5",4,BC521="10 a 12",5,BC521="12,5 a 14,5",6,BC521="15","NORMA",BC521="15,5 a 17,5",7,BC521="18 a 20",8,BC521="20,5 a 22,5",9,BC521="23 a 25",10,TRUE(),"Fuera de rango"))</f>
        <v>1</v>
      </c>
      <c r="BE521" s="9" t="n">
        <v>24</v>
      </c>
      <c r="BF521" s="10" t="str">
        <f aca="false">IF(BE521="","",IF(AND(BE521&gt;=-20,BE521&lt;=-10),"-20 a -10",IF(AND(BE521&gt;=-9.5,BE521&lt;=0.5),"-9,5 a 0,5",IF(AND(BE521&gt;=1,BE521&lt;=11),"1 a 11",IF(AND(BE521&gt;=11.5,BE521&lt;=20.5),"11,5 a 20,5",IF(BE521=21,"21",IF(AND(BE521&gt;=21.5,BE521&lt;=31.5),"21,5 a 31,5",IF(AND(BE521&gt;=32,BE521&lt;=42),"32 a 42","Fuera de rango"))))))))</f>
        <v>21,5 a 31,5</v>
      </c>
      <c r="BG521" s="11" t="n">
        <f aca="false">IF(BF521="","",IF(BF521="-20 a -10",1,IF(BF521="-9,5 a 0,5",2,IF(BF521="1 a 11",3,IF(BF521="11,5 a 20,5",4,IF(BF521="21","NORMA",IF(BF521="21,5 a 31,5",5,IF(BF521="32 a 42",6,""))))))))</f>
        <v>5</v>
      </c>
      <c r="BH521" s="9" t="n">
        <v>7</v>
      </c>
      <c r="BI521" s="10" t="str">
        <f aca="false">IF(BH521="","",IF(AND(BH521&gt;=-20,BH521&lt;=-15),"-20 a -15",IF(AND(BH521&gt;=-14.5,BH521&lt;=-9.5),"-14,5 a -9,5",IF(AND(BH521&gt;=-9,BH521&lt;=-4),"-9 a -4",IF(AND(BH521&gt;=-3.5,BH521&lt;=2.5),"-3,5 a 2,5",IF(AND(BH521&gt;=3,BH521&lt;=8),"3 a 8",IF(AND(BH521&gt;=8.5,BH521&lt;=14.5),"8,5 a 14,5",IF(BH521=15,"15",IF(AND(BH521&gt;=15.5,BH521&lt;=20.5),"15,5 a 20,5",IF(AND(BH521&gt;=21,BH521&lt;=26),"21 a 26","Fuera de rango"))))))))))</f>
        <v>3 a 8</v>
      </c>
      <c r="BJ521" s="11" t="n">
        <f aca="false">IF(BI521="","",IF(BI521="-20 a -15",1,IF(BI521="-14,5 a -9,5",2,IF(BI521="-9 a -4",3,IF(BI521="-3,5 a 2,5",4,IF(BI521="3 a 8",5,IF(BI521="8,5 a 14,5",6,IF(BI521="15","NORMA",IF(BI521="15,5 a 20,5",7,IF(BI521="21 a 26",8,IF(BI521="26,5 a 31,5",9,"")))))))))))</f>
        <v>5</v>
      </c>
      <c r="BK521" s="9" t="n">
        <v>0</v>
      </c>
      <c r="BL521" s="10" t="str">
        <f aca="false">IF(BK521="","",IF(AND(BK521&gt;=0,BK521&lt;=2),"0 - 2",IF(AND(BK521&gt;=2.5,BK521&lt;=4.5),"2,5 - 4,5",IF(AND(BK521&gt;=5,BK521&lt;=7),"5 - 7",IF(AND(BK521&gt;=7.5,BK521&lt;=9.5),"7,5 - 9,5",IF(AND(BK521&gt;=10,BK521&lt;=12),"10 - 12",IF(AND(BK521&gt;=12.5,BK521&lt;=13.5),"12,5 - 13,5",IF(BK521=14,"14",IF(AND(BK521&gt;=14.5,BK521&lt;=16.5),"14,5 - 16,5",IF(AND(BK521&gt;=17,BK521&lt;=19),"17 - 19",IF(AND(BK521&gt;=19.5,BK521&lt;=21.5),"19,5 - 21,5",IF(AND(BK521&gt;=22,BK521&lt;=24),"22 - 24",IF(AND(BK521&gt;=24.5,BK521&lt;=26.5),"24,5 - 26,5",IF(AND(BK521&gt;=27,BK521&lt;=29),"27 - 29",IF(AND(BK521&gt;=29.5,BK521&lt;=30),"29,5 - 30","Fuera de rango")))))))))))))))</f>
        <v>0 - 2</v>
      </c>
      <c r="BM521" s="11" t="n">
        <f aca="false">IF(BL521="","",IF(BL521="0 - 2",1,IF(BL521="2,5 - 4,5",2,IF(BL521="5 - 7",3,IF(BL521="7,5 - 9,5",4,IF(BL521="10 - 12",5,IF(BL521="12,5 - 13,5",6,IF(BL521="14","NORMA",IF(BL521="14,5 - 16,5",7,IF(BL521="17 - 19",8,IF(BL521="19,5 - 21,5",9,IF(BL521="22 - 24",10,IF(BL521="24,5 - 26,5",11,IF(BL521="27 - 29",12,IF(BL521="29,5 - 30",13,"")))))))))))))))</f>
        <v>1</v>
      </c>
      <c r="BN521" s="9" t="n">
        <v>21</v>
      </c>
      <c r="BO521" s="11" t="str">
        <f aca="false">IF(BN521="","",IF(AND(BN521&gt;=-20,BN521&lt;=-10),"-20 a -10",IF(AND(BN521&gt;=-9.5,BN521&lt;=0.5),"-9,5 a 0,5",IF(AND(BN521&gt;=1,BN521&lt;=11),"1 a 11",IF(AND(BN521&gt;=11.5,BN521&lt;=21.5),"11,5 a 21,5",IF(BN521=22,"22",IF(AND(BN521&gt;=22.5,BN521&lt;=32.5),"22,5 a 32,5",IF(AND(BN521&gt;=33,BN521&lt;=43),"33 a 43","Fuera de rango"))))))))</f>
        <v>11,5 a 21,5</v>
      </c>
      <c r="BP521" s="11" t="n">
        <f aca="false">IF(BO521="","",IF(BO521="-20 a -10",1,IF(BO521="-9,5 a 0,5",2,IF(BO521="1 a 11",3,IF(BO521="11,5 a 21,5",4,IF(BO521="22","NORMA",IF(BO521="22,5 a 32,5",5,IF(BO521="33 a 43",6,""))))))))</f>
        <v>4</v>
      </c>
      <c r="BQ521" s="9" t="n">
        <v>5</v>
      </c>
      <c r="BR521" s="10" t="str">
        <f aca="false">IF(BQ521="","",IF(AND(BQ521&gt;=-20,BQ521&lt;=-15),"-20 a -15",IF(AND(BQ521&gt;=-14.5,BQ521&lt;=-9.5),"-14,5 a -9,5",IF(AND(BQ521&gt;=-9,BQ521&lt;=-4),"-9 a -4",IF(AND(BQ521&gt;=-3.5,BQ521&lt;=2.5),"-3,5 a 2,5",IF(AND(BQ521&gt;=3,BQ521&lt;=8),"3 a 8",IF(AND(BQ521&gt;=8.5,BQ521&lt;=13.5),"8,5 a 13,5",IF(AND(BQ521&gt;=14,BQ521&lt;=17.5),"14 a 17,5",IF(BQ521=18,"18",IF(AND(BQ521&gt;=18.5,BQ521&lt;=23.5),"18,5 a 23,5",IF(AND(BQ521&gt;=24,BQ521&lt;=29),"24 a 29",IF(AND(BQ521&gt;=29.5,BQ521&lt;=34.5),"29,5 a 34,5",IF(AND(BQ521&gt;=35,BQ521&lt;=40),"35 a 40","Fuera de rango")))))))))))))</f>
        <v>3 a 8</v>
      </c>
      <c r="BS521" s="11" t="n">
        <f aca="false">IF(BR521="","",IF(BR521="-20 a -15",1,IF(BR521="-14,5 a -9,5",2,IF(BR521="-9 a -4",3,IF(BR521="-3,5 a 2,5",4,IF(BR521="3 a 8",5,IF(BR521="8,5 a 13,5",6,IF(BR521="14 a 17,5",7,IF(BR521="18","NORMA",IF(BR521="18,5 a 23,5",8,IF(BR521="24 a 29",9,IF(BR521="29,5 a 34,5",10,IF(BR521="35 a 40",11,"")))))))))))))</f>
        <v>5</v>
      </c>
      <c r="BT521" s="9" t="n">
        <v>0</v>
      </c>
      <c r="BU521" s="10" t="str">
        <f aca="false">IF(BT521="","",IF(AND(BT521&gt;=-20,BT521&lt;=-18),"-20 a -18",IF(AND(BT521&gt;=-17.5,BT521&lt;=-15.5),"-17,5 a -15,5",IF(AND(BT521&gt;=-15,BT521&lt;=-13),"-15 a -13",IF(AND(BT521&gt;=-12.5,BT521&lt;=-10.5),"-12,5 a -10,5",IF(AND(BT521&gt;=-10,BT521&lt;=-8),"-10 a -8",IF(AND(BT521&gt;=-7.5,BT521&lt;=-5.5),"-7,5 a -5,5",IF(AND(BT521&gt;=-5,BT521&lt;=-3),"-5 a -3",IF(AND(BT521&gt;=-2.5,BT521&lt;=-0.5),"-2,5 a -0,5",IF(BT521=0,"0",IF(AND(BT521&gt;=0.5,BT521&lt;=2.5),"0,5 a 2,5",IF(AND(BT521&gt;=3,BT521&lt;=5),"3 a 5",IF(AND(BT521&gt;=5.5,BT521&lt;=7.5),"5,5 a 7,5",IF(AND(BT521&gt;=8,BT521&lt;=10),"8 a 10",IF(AND(BT521&gt;=10.5,BT521&lt;=12.5),"10,5 a 12,5",IF(AND(BT521&gt;=13,BT521&lt;=15),"13 a 15",IF(AND(BT521&gt;=15.5,BT521&lt;=17.5),"15,5 a 17,5",IF(AND(BT521&gt;=18,BT521&lt;=20),"18 a 20","Fuera de rango"))))))))))))))))))</f>
        <v>0</v>
      </c>
      <c r="BV521" s="11" t="str">
        <f aca="false">IF(BT521="","",IF(BT521=0,"NORMA",IF(AND(BT521&gt;=-20,BT521&lt;=-18),2,IF(AND(BT521&gt;=-17.5,BT521&lt;=-15.5),2,IF(AND(BT521&gt;=-15,BT521&lt;=-13),3,IF(AND(BT521&gt;=-12.5,BT521&lt;=-10.5),4,IF(AND(BT521&gt;=-10,BT521&lt;=-8),5,IF(AND(BT521&gt;=-7.5,BT521&lt;=-5.5),6,IF(AND(BT521&gt;=-5,BT521&lt;=-3),7,IF(AND(BT521&gt;=-2.5,BT521&lt;=-0.5),8,IF(AND(BT521&gt;=0.5,BT521&lt;=2.5),9,IF(AND(BT521&gt;=3,BT521&lt;=5),10,IF(AND(BT521&gt;=5.5,BT521&lt;=7.5),11,IF(AND(BT521&gt;=8,BT521&lt;=10),12,IF(AND(BT521&gt;=10.5,BT521&lt;=12.5),13,IF(AND(BT521&gt;=13,BT521&lt;=15),14,IF(AND(BT521&gt;=15.5,BT521&lt;=17.5),15,IF(AND(BT521&gt;=18,BT521&lt;=20),16,"Fuera de rango"))))))))))))))))))</f>
        <v>NORMA</v>
      </c>
      <c r="BW521" s="9" t="n">
        <v>-11</v>
      </c>
      <c r="BX521" s="10" t="n">
        <f aca="false">18.5- (0.3*H521)</f>
        <v>10.4</v>
      </c>
      <c r="BY521" s="10" t="n">
        <f aca="false">(BW521)-(BX521)</f>
        <v>-21.4</v>
      </c>
      <c r="BZ521" s="10" t="str">
        <f aca="false">IF(BY521="","",IF(BY521&lt;-27.5,"De -30 a -28",IF(BY521&lt;-25,"De -27,5 a -25,5",IF(BY521&lt;-22.5,"De -25 a -23",IF(BY521&lt;-20,"De -22,5 a -20,5",IF(BY521&lt;-17.5,"De -20 a -18",IF(BY521&lt;-15,"De -17,5 a -15,5",IF(BY521&lt;-12.5,"De -15 a -13",IF(BY521&lt;-10,"De -12,5 a -10,5",IF(BY521&lt;-7.5,"De -10 a -8",IF(BY521&lt;-5,"De -7,5 a -5,5",IF(BY521&lt;-2.5,"De -5 a -3",IF(BY521&lt;0,"De -2,5 a -0,5",IF(BY521&lt;2.5,"De 0 a 2",IF(BY521&lt;5,"De 2,5 a 4,5",IF(BY521&lt;7.5,"De 5 a 7",IF(BY521&lt;10,"De 7,5 a 9,5",IF(BY521&lt;12.5,"De 10 a 12",IF(BY521&lt;15,"De 12,5 a 14,5",IF(BY521&lt;17.5,"De 15 a 17",IF(BY521&lt;20,"De 17,5 a 19,5",IF(BY521&lt;22.5,"De 20 a 22",IF(BY521&lt;25,"De 22,5 a 24,5",IF(BY521&lt;27.5,"De 25 a 27","De 27,5 a 30"))))))))))))))))))))))))</f>
        <v>De -22,5 a -20,5</v>
      </c>
      <c r="CA521" s="12" t="n">
        <f aca="false">IF(BY521="","",IF(BY521&lt;=-28,1,IF(BY521&lt;=-25.5,2,IF(BY521&lt;=-23,3,IF(BY521&lt;=-20.5,4,IF(BY521&lt;=-18,5,IF(BY521&lt;=-15.5,6,IF(BY521&lt;=-13,7,IF(BY521&lt;=-10.5,8,IF(BY521&lt;=-8,9,IF(BY521&lt;=-5.5,10,IF(BY521&lt;=-3,11,IF(BY521&lt;=-0.5,12,IF(BY521&lt;=2,13,IF(BY521&lt;=4.5,14,IF(BY521&lt;=7,15,IF(BY521&lt;=9.5,16,IF(BY521&lt;=12,17,IF(BY521&lt;=14.5,18,IF(BY521&lt;=17,19,IF(BY521&lt;=19.5,20,IF(BY521&lt;=22,21,IF(BY521&lt;=24.5,22,IF(BY521&lt;=27,23,IF(BY521&lt;=30,24,"Fuera de rango")))))))))))))))))))))))))</f>
        <v>4</v>
      </c>
      <c r="CB521" s="9" t="n">
        <v>-8.75</v>
      </c>
      <c r="CC521" s="10" t="n">
        <f aca="false">18.5- (0.3*H521)</f>
        <v>10.4</v>
      </c>
      <c r="CD521" s="10" t="n">
        <f aca="false">(CB521)-(CC521)</f>
        <v>-19.15</v>
      </c>
      <c r="CE521" s="10" t="str">
        <f aca="false">IF(CD521="","",IF(CD521&lt;-27.5,"De -30 a -28",IF(CD521&lt;-25,"De -27,5 a -25,5",IF(CD521&lt;-22.5,"De -25 a -23",IF(CD521&lt;-20,"De -22,5 a -20,5",IF(CD521&lt;-17.5,"De -20 a -18",IF(CD521&lt;-15,"De -17,5 a -15,5",IF(CD521&lt;-12.5,"De -15 a -13",IF(CD521&lt;-10,"De -12,5 a -10,5",IF(CD521&lt;-7.5,"De -10 a -8",IF(CD521&lt;-5,"De -7,5 a -5,5",IF(CD521&lt;-2.5,"De -5 a -3",IF(CD521&lt;0,"De -2,5 a -0,5",IF(CD521&lt;=2,"De 0 a 2",IF(CD521&lt;=4.5,"De 2,5 a 4,5",IF(CD521&lt;=7,"De 5 a 7",IF(CD521&lt;=9.5,"De 7,5 a 9,5",IF(CD521&lt;=12,"De 10 a 12",IF(CD521&lt;=14.5,"De 12,5 a 14,5",IF(CD521&lt;=17,"De 15 a 17",IF(CD521&lt;=19.5,"De 17,5 a 19,5",IF(CD521&lt;=22,"De 20 a 22",IF(CD521&lt;=24.5,"De 22,5 a 24,5",IF(CD521&lt;=27,"De 25 a 27","De 27,5 a 30"))))))))))))))))))))))))</f>
        <v>De -20 a -18</v>
      </c>
      <c r="CF521" s="12" t="n">
        <f aca="false">IF(CD521="","",IF(CD521&lt;-27.5,1,IF(CD521&lt;-25,2,IF(CD521&lt;-22.5,3,IF(CD521&lt;-20,4,IF(CD521&lt;-17.5,5,IF(CD521&lt;-15,6,IF(CD521&lt;-12.5,7,IF(CD521&lt;-10,8,IF(CD521&lt;-7.5,9,IF(CD521&lt;-5,10,IF(CD521&lt;-2.5,11,IF(CD521&lt;0,12,IF(CD521&lt;2.5,13,IF(CD521&lt;5,14,IF(CD521&lt;7.5,15,IF(CD521&lt;10,16,IF(CD521&lt;12.5,17,IF(CD521&lt;15,18,IF(CD521&lt;17.5,19,IF(CD521&lt;20,20,IF(CD521&lt;22.5,21,IF(CD521&lt;25,22,IF(CD521&lt;27.5,23,24))))))))))))))))))))))))</f>
        <v>5</v>
      </c>
      <c r="CG521" s="9" t="n">
        <v>-5.25</v>
      </c>
      <c r="CH521" s="10" t="str">
        <f aca="false">IF(CG521="","",IF(AND(CG521&gt;=-10,CG521&lt;=-9.5),"-10 a -9,5",IF(AND(CG521&gt;-9.5,CG521&lt;=-8.5),"-9 a -8,5",IF(AND(CG521&gt;-8.5,CG521&lt;=-7.5),"-8 a -7,5",IF(AND(CG521&gt;-7.5,CG521&lt;=-6.5),"-7 a -6,5",IF(AND(CG521&gt;-6.5,CG521&lt;=-5.5),"-6 a -5,5",IF(AND(CG521&gt;-5.5,CG521&lt;=-4.5),"-5 a -4,5",IF(AND(CG521&gt;-4.5,CG521&lt;=-3.5),"-4 a -3,5",IF(AND(CG521&gt;-3.5,CG521&lt;=-2.5),"-3 a -2,5",IF(CG521=-2.25,"-2,25",IF(AND(CG521&gt;-2.5,CG521&lt;=-1.5),"-2 a -1,5",IF(AND(CG521&gt;-1.5,CG521&lt;=-0.5),"-1 a -0,5",IF(AND(CG521&gt;-0.5,CG521&lt;=0.5),"0 a 0,5",IF(AND(CG521&gt;0.5,CG521&lt;=1.5),"1 a 1,5",IF(AND(CG521&gt;1.5,CG521&lt;=2.5),"2 a 2,5",IF(AND(CG521&gt;2.5,CG521&lt;=3.5),"3 a 3,5",IF(AND(CG521&gt;3.5,CG521&lt;=4.5),"4 a 4,5",IF(AND(CG521&gt;4.5,CG521&lt;=5.5),"5 a 5,5",IF(AND(CG521&gt;5.5,CG521&lt;=6.5),"6 a 6,5",IF(AND(CG521&gt;6.5,CG521&lt;=7.5),"7 a 7,5",IF(AND(CG521&gt;7.5,CG521&lt;=8.5),"8 a 8,5",IF(AND(CG521&gt;8.5,CG521&lt;=9.5),"9 a 9,5",IF(CG521&gt;=10,"10","Fuera de rango")))))))))))))))))))))))</f>
        <v>-5 a -4,5</v>
      </c>
      <c r="CI521" s="11" t="n">
        <f aca="false">IF(CG521="","",IF(CG521=-2.25,"NORMA",IF(CG521&lt;=-9.5,1,IF(CG521&lt;=-8.5,2,IF(CG521&lt;=-7.5,3,IF(CG521&lt;=-6.5,4,IF(CG521&lt;=-5.5,5,IF(CG521&lt;=-4.5,6,IF(CG521&lt;=-3.5,7,IF(CG521&lt;=-2.5,8,IF(CG521&lt;=-1.5,9,IF(CG521&lt;=-0.5,10,IF(CG521&lt;=0.5,11,IF(CG521&lt;=1.5,12,IF(CG521&lt;=2.5,13,IF(CG521&lt;=3.5,14,IF(CG521&lt;=4.5,15,IF(CG521&lt;=5.5,16,IF(CG521&lt;=6.5,17,IF(CG521&lt;=7.5,18,IF(CG521&lt;=8.5,19,IF(CG521&lt;=9.5,20,IF(CG521=10,21,"Fuera de rango")))))))))))))))))))))))</f>
        <v>6</v>
      </c>
      <c r="CJ521" s="9" t="n">
        <v>3.25</v>
      </c>
      <c r="CK521" s="10" t="str">
        <f aca="false">IF(CJ521="","",IF(AND(CJ521&gt;=-6,CJ521&lt;=-5.5),"-6 a -5,5",IF(AND(CJ521&gt;-5.5,CJ521&lt;=-4.5),"-5 a -4,5",IF(AND(CJ521&gt;-4.5,CJ521&lt;=-3.5),"-4 a -3,5",IF(AND(CJ521&gt;-3.5,CJ521&lt;=-2.5),"-3 a -2,5",IF(AND(CJ521&gt;-2.5,CJ521&lt;=-1.5),"-2 a -1,5",IF(AND(CJ521&gt;-1.5,CJ521&lt;=-0.5),"-1 a -0,5",IF(AND(CJ521&gt;-0.5,CJ521&lt;=0.5),"0 a 0,5",IF(AND(CJ521&gt;0.5,CJ521&lt;=1.5),"1 a 1,5",IF(AND(CJ521&gt;1.5,CJ521&lt;2.5),"2",IF(AND(CJ521&gt;=2.5,CJ521&lt;=3),"2,5 a 3",IF(AND(CJ521&gt;3,CJ521&lt;=4),"3,5 a 4",IF(AND(CJ521&gt;4,CJ521&lt;=5),"4,5 a 5",IF(AND(CJ521&gt;5,CJ521&lt;=6),"5,5 a 6",IF(AND(CJ521&gt;6,CJ521&lt;=7),"6,5 a 7",IF(AND(CJ521&gt;7,CJ521&lt;=8),"7,5 a 8",IF(AND(CJ521&gt;8,CJ521&lt;=9.5),"8,5 a 9,5",IF(CJ521=10,"10","Fuera de rango"))))))))))))))))))</f>
        <v>3,5 a 4</v>
      </c>
      <c r="CL521" s="11" t="n">
        <f aca="false">IF(CK521="","",IF(OR(CK521="-6 a -5,5",CK521="-6 - -5,5"),1,IF(OR(CK521="-5 a -4,5",CK521="-5 - -4,5"),2,IF(OR(CK521="-4 a -3,5",CK521="-4 - -3,5"),3,IF(OR(CK521="-3 a -2,5",CK521="-3 - -2,5"),4,IF(OR(CK521="-2 a -1,5",CK521="-2 - -1,5"),5,IF(OR(CK521="-1 a -0,5",CK521="-1 - -0,5"),6,IF(OR(CK521="0 a 0,5",CK521="0 - 0,5"),7,IF(OR(CK521="1 a 1,5",CK521="1 - 1,5"),8,IF(CK521="2","NORMA",IF(OR(CK521="2,5 a 3",CK521="2,5 - 3"),9,IF(OR(CK521="3,5 a 4",CK521="3,5 - 4"),10,IF(OR(CK521="4,5 a 5",CK521="4,5 - 5"),11,IF(OR(CK521="5,5 a 6",CK521="5,5 - 6"),12,IF(OR(CK521="6,5 a 7",CK521="6,5 - 7"),13,IF(OR(CK521="7,5 a 8",CK521="7,5 - 8"),14,IF(OR(CK521="8,5 a 9",CK521="8,5 - 9,5",CK521="9 a 9,5"),15,IF(CK521="10",15,IF(OR(CK521="0,5 a 1",CK521="0,5 - 1"),7,"Fuera de rango")))))))))))))))))))</f>
        <v>10</v>
      </c>
      <c r="CN521" s="10" t="str">
        <f aca="false">IF(CM521=0,"0", " ")</f>
        <v>0</v>
      </c>
      <c r="CO521" s="10" t="str">
        <f aca="false">IF(CM521&gt;0,"EME"," ")</f>
        <v> </v>
      </c>
      <c r="CQ521" s="10" t="str">
        <f aca="false">IF(CP521&gt;0,"0", " ")</f>
        <v> </v>
      </c>
      <c r="CR521" s="10" t="str">
        <f aca="false">IF(CP521&gt;0,"EME"," ")</f>
        <v> </v>
      </c>
      <c r="CS521" s="9" t="n">
        <v>0</v>
      </c>
      <c r="CV521" s="9" t="n">
        <v>0</v>
      </c>
      <c r="CY521" s="9" t="n">
        <v>-4</v>
      </c>
      <c r="DB521" s="9" t="n">
        <v>-4.25</v>
      </c>
      <c r="DC521" s="11" t="str">
        <f aca="false">IF(DB521&lt;0,"2"," ")</f>
        <v>2</v>
      </c>
      <c r="DD521" s="11" t="str">
        <f aca="false">IF(DB521&lt;0,"MIO"," ")</f>
        <v>MIO</v>
      </c>
      <c r="DE521" s="9" t="n">
        <v>0</v>
      </c>
      <c r="DF521" s="10" t="str">
        <f aca="false">IF(DE521&lt;0,"3"," ")</f>
        <v> </v>
      </c>
      <c r="DG521" s="10" t="str">
        <f aca="false">IF(DE521&lt;0,"AST"," ")</f>
        <v> </v>
      </c>
      <c r="DH521" s="9" t="n">
        <v>0</v>
      </c>
      <c r="DI521" s="10" t="str">
        <f aca="false">IF(DH521&lt;0,"3"," ")</f>
        <v> </v>
      </c>
      <c r="DJ521" s="10" t="str">
        <f aca="false">IF(DH521&lt;0,"AST"," ")</f>
        <v> </v>
      </c>
      <c r="DK521" s="9" t="n">
        <v>0</v>
      </c>
      <c r="DL521" s="10" t="str">
        <f aca="false">IF(DK521&gt;0,"4"," ")</f>
        <v> </v>
      </c>
      <c r="DM521" s="10" t="str">
        <f aca="false">IF(DK521&gt;0,"PRE"," ")</f>
        <v> </v>
      </c>
      <c r="DN521" s="9" t="n">
        <v>0</v>
      </c>
      <c r="DO521" s="10" t="str">
        <f aca="false">IF(DN521&gt;0,"4"," ")</f>
        <v> </v>
      </c>
      <c r="DP521" s="10" t="str">
        <f aca="false">IF(DN521&gt;0,"PRE"," ")</f>
        <v> </v>
      </c>
      <c r="DS521" s="12" t="str">
        <f aca="false">CONCATENATE(CO521,CU521,DA521,DG521,DM521)</f>
        <v>   </v>
      </c>
      <c r="DT521" s="10" t="e">
        <f aca="false" t="array" ref="DT521">_xlfn.IFS(DS521="EME    ","0", DS521=" HIP   ","1", DS521="  MIO  ","2", DS521="   AST ","3", DS521="    PRE","4", DS521="EME   PRE","5", DS521=" HIP  PRE","6", DS521=" HIP AST ","7", DS521="  MIO PRE","8", DS521="  MIOAST ","9", DS521="   ASTPRE","10",DS521=" HIP ASTPRE","11", DS521="  MIOASTPRE","12", DS521="     ","0")</f>
        <v>#N/A</v>
      </c>
      <c r="DV521" s="1" t="e">
        <f aca="false" t="array" ref="DV521">_xlfn.IFS(DU521="SI","2", DU521="NO","1")</f>
        <v>#N/A</v>
      </c>
      <c r="DX521" s="11" t="str">
        <f aca="false">IF(DW521=0,"1","2")</f>
        <v>1</v>
      </c>
      <c r="DY521" s="11" t="str">
        <f aca="false" t="array" ref="DY521">_xlfn.IFS(DW521=0,"0", DW521=0.25, "1", DW521=0.5,"2", DW521=0.75,"3", DW521=1,"4",DW521=1.25,"5", DW521=1.5,"6", DW521=1.75,"7", DW521=2,"8")</f>
        <v>0</v>
      </c>
      <c r="EA521" s="11" t="str">
        <f aca="false">IF(DZ521=0,"1","2")</f>
        <v>1</v>
      </c>
      <c r="EB521" s="11" t="str">
        <f aca="false" t="array" ref="EB521">_xlfn.IFS(DZ521=0,"0", DZ521=0.25, "1", DZ521=0.5,"2", DZ521=0.75,"3", DZ521=1,"4",DZ521=1.25,"5", DZ521=1.5,"6", DZ521=1.75,"7", DZ521=2,"8")</f>
        <v>0</v>
      </c>
      <c r="ED521" s="10" t="str">
        <f aca="false">IF(EC521=0,"1","2")</f>
        <v>1</v>
      </c>
      <c r="EE521" s="11" t="str">
        <f aca="false" t="array" ref="EE521">_xlfn.IFS(EC521=0,"0", EC521=-0.25, "1", EC521=-0.5,"2", EC521=-0.75,"3", EC521=-1,"4",EC521=-1.25,"5", EC521=-1.5,"6", EC521=-1.75,"7", EC521=-2,"8", EC521=-2.25,"9",EC521=-2.5,"10", EC521=-2.75,"11", EC521=-3,"12", EC521=-3.25,"13", EC521=-3.5,"14", EC521=-3.75,"15",EC521=-4,"16")</f>
        <v>0</v>
      </c>
      <c r="EG521" s="10" t="str">
        <f aca="false">IF(EF521=0,"1","2")</f>
        <v>1</v>
      </c>
      <c r="EH521" s="11" t="str">
        <f aca="false" t="array" ref="EH521">_xlfn.IFS(EF521=0,"0", EF521=-0.25, "1", EF521=-0.5,"2", EF521=-0.75,"3", EF521=-1,"4",EF521=-1.25,"5", EF521=-1.5,"6", EF521=-1.75,"7", EF521=-2,"8", EF521=-2.25,"9",EF521=-2.5,"10", EF521=-2.75,"11", EF521=-3,"12", EF521=-3.25,"13", EF521=-3.5,"14", EF521=-3.75,"15",EF521=-4,"16")</f>
        <v>0</v>
      </c>
      <c r="EJ521" s="11" t="str">
        <f aca="false">IF(EI521=0,"1","2")</f>
        <v>1</v>
      </c>
      <c r="EK521" s="11" t="str">
        <f aca="false" t="array" ref="EK521">_xlfn.IFS(EI521=0,"0", EI521=-0.25, "1", EI521=-0.5,"2", EI521=-0.75,"3", EI521=-1,"4",EI521=-1.25,"5", EI521=-1.5,"6", EI521=-1.75,"7", EI521=-2,"8", EI521=-2.25,"9", EI521=-2.25,"9",EI521=-2.5,"10", EI521=-2.75,"11", EI521=-3,"12", EI521=-3.25,"13", EI521=-3.5,"14", EI521=-3.75,"15",EI521=-4,"16", EI521=0.25, "17", EI521=0.5, "18")</f>
        <v>0</v>
      </c>
      <c r="EM521" s="11" t="str">
        <f aca="false">IF(EL521=0,"1","2")</f>
        <v>1</v>
      </c>
      <c r="EN521" s="11" t="str">
        <f aca="false" t="array" ref="EN521">_xlfn.IFS(EL521=0.25,"17",EL521=0.5,"18", EL521=0,"0", EL521=-0.25, "1", EL521=-0.5,"2", EL521=-0.75,"3", EL521=-1,"4",EL521=-1.25,"5", EL521=-1.5,"6", EL521=-1.75,"7", EL521=-2,"8",EL521= -2.25,"9",EL521=-2.5,"10",EL521= -2.75,"11",EL521= -3,"12",EL521= -3.25,"13",EL521= -3.5,"14",EL521= -3.75,"15",EL521=-4,"16")</f>
        <v>0</v>
      </c>
      <c r="EP521" s="11" t="str">
        <f aca="false">IF(EO521=0,"1","2")</f>
        <v>1</v>
      </c>
      <c r="EQ521" s="11" t="str">
        <f aca="false" t="array" ref="EQ521">_xlfn.IFS(EO521=0,"0", EO521=0.25, "1", EO521=0.5,"2", EO521=0.75,"3", EO521=1,"4",EO521=1.25,"5", EO521=1.5,"6", EO521=1.75,"7", EO521=2,"8", EO521=2.25,"9", EO521=2.25,"9",EO521=2.5,"10", EO521=2.75,"11", EO521=3,"12", EO521=3.25,"13", EO521=3.5,"14", EO521=3.75,"15",EO521=4,"16", EO521=-0.25, "17", bq=-0.5, "18")</f>
        <v>0</v>
      </c>
      <c r="ES521" s="11" t="str">
        <f aca="false">IF(ER521=0,"1","2")</f>
        <v>1</v>
      </c>
      <c r="ET521" s="11" t="str">
        <f aca="false" t="array" ref="ET521">_xlfn.IFS(ER521=0,"0", ER521=0.25, "1", ER521=0.5,"2", ER521=0.75,"3", ER521=1,"4",ER521=1.25,"5", ER521=1.5,"6", ER521=1.75,"7", ER521=2,"8", ER521=2.25,"9", ER521=2.25,"9",ER521=2.5,"10", ER521=2.75,"11", ER521=3,"12", ER521=3.25,"13", ER521=3.5,"14", ER521=3.75,"15",ER521=4,"16", ER521=-0.25, "17", bq=-0.5, "18")</f>
        <v>0</v>
      </c>
      <c r="EV521" s="14" t="e">
        <f aca="false">VLOOKUP(EU521,LEYENDA!$G$2:$H$8,2,TRUE())</f>
        <v>#N/A</v>
      </c>
      <c r="EW521" s="14" t="e">
        <f aca="false" t="array" ref="EW521">_xlfn.IFS(EV521="0-5","1", EV521="6-12","2", EV521="13-18","3", EV521="19-24","4", EV521="25-36","5", EV521="37-48","6", EV521="49-60","7")</f>
        <v>#N/A</v>
      </c>
    </row>
    <row r="522" customFormat="false" ht="13.5" hidden="false" customHeight="false" outlineLevel="0" collapsed="false">
      <c r="A522" s="1" t="n">
        <v>192</v>
      </c>
      <c r="B522" s="2" t="n">
        <v>2</v>
      </c>
      <c r="C522" s="33" t="n">
        <v>8091</v>
      </c>
      <c r="E522" s="5" t="str">
        <f aca="false">VLOOKUP(A522,'286'!$A$3:$J$6279,10,FALSE())</f>
        <v>LETORT DUEÑAS, DANIELA</v>
      </c>
      <c r="F522" s="4" t="str">
        <f aca="false">VLOOKUP(A522,'286'!$A$3:$I$1768,3,FALSE())</f>
        <v>LEDUDA</v>
      </c>
      <c r="G522" s="6" t="n">
        <f aca="false">VLOOKUP(A522,'286'!$A$3:$I$1768,4,FALSE())</f>
        <v>33738</v>
      </c>
      <c r="H522" s="7" t="n">
        <f aca="false">YEAR(C522)-YEAR(G522)</f>
        <v>-70</v>
      </c>
      <c r="I522" s="1" t="e">
        <f aca="false">VLOOKUP(H522,LEYENDA!$C$2:$D$6,2,TRUE())</f>
        <v>#N/A</v>
      </c>
      <c r="J522" s="5" t="str">
        <f aca="false">VLOOKUP(A522,'286'!$A$3:$I$1768,7,FALSE())</f>
        <v>M</v>
      </c>
      <c r="K522" s="8" t="n">
        <f aca="false">VLOOKUP(A522,'286'!$A$3:$I$1768,2,FALSE())</f>
        <v>0</v>
      </c>
      <c r="L522" s="4" t="str">
        <f aca="false">VLOOKUP(A522,'286'!$A$3:$I$1768,8,FALSE())</f>
        <v>D</v>
      </c>
      <c r="M522" s="4" t="str">
        <f aca="false">VLOOKUP(A522,'286'!$A$3:$I$1768,9,FALSE())</f>
        <v>D</v>
      </c>
      <c r="N522" s="8" t="str">
        <f aca="false">IF(R522=O522, "MISMA","CONTRARIA")</f>
        <v>MISMA</v>
      </c>
      <c r="O522" s="8" t="str">
        <f aca="false" t="array" ref="O522">_xlfn.IFS(L522="D","1", L522="I","2")</f>
        <v>1</v>
      </c>
      <c r="P522" s="8" t="e">
        <f aca="false" t="array" ref="P522">_xlfn.IFS(K522="OD","1", K522="OI","2")</f>
        <v>#N/A</v>
      </c>
      <c r="Q522" s="1" t="str">
        <f aca="false" t="array" ref="Q522">_xlfn.IFS(J522="M","1", J522="H","2")</f>
        <v>1</v>
      </c>
      <c r="R522" s="8" t="str">
        <f aca="false" t="array" ref="R522">_xlfn.IFS(M522="D","1", M522="I","2")</f>
        <v>1</v>
      </c>
      <c r="S522" s="1" t="str">
        <f aca="false" t="array" ref="S522">_xlfn.IFS(N522="CONTRARIA", "1",N522= "MISMA","2")</f>
        <v>2</v>
      </c>
      <c r="T522" s="1" t="e">
        <f aca="false" t="array" ref="T522">_xlfn.IFS(I522="0-12","1", I522="13-24","2", I522="25-40","3", I522="41-60","4", I522="61-100","5")</f>
        <v>#N/A</v>
      </c>
      <c r="U522" s="9" t="n">
        <v>-0.5</v>
      </c>
      <c r="V522" s="10" t="str">
        <f aca="false">IF(U522="","",IF(AND(U522&gt;=-9,U522&lt;=-6.5),"-9 a -6,5",IF(AND(U522&gt;=-6,U522&lt;=-3.5),"-6 a -3,5",IF(AND(U522&gt;=-3,U522&lt;=-1),"-3 a -1",IF(U522=-0.5,"-0,5",IF(AND(U522&gt;=0,U522&lt;=2.5),"0 a 2,5",IF(AND(U522&gt;=3,U522&lt;=5.5),"3 a 5,5",IF(AND(U522&gt;=6,U522&lt;=8.5),"6 a 8,5",IF(AND(U522&gt;=9,U522&lt;=20),"9 a 20","Fuera de rango")))))))))</f>
        <v>-0,5</v>
      </c>
      <c r="W522" s="11" t="str">
        <f aca="false">IF(V522="","",IF(V522="-9 a -6,5",2,IF(V522="-6 a -3,5",3,IF(V522="-3 a -1",4,IF(V522="-0,5","NORMA",IF(V522="0 a 2,5",5,IF(V522="3 a 5,5",6,IF(V522="6 a 8,5",7,IF(V522="9 a 20",8,"Fuera de rango")))))))))</f>
        <v>NORMA</v>
      </c>
      <c r="X522" s="9" t="n">
        <v>9</v>
      </c>
      <c r="Y522" s="11" t="str">
        <f aca="false">IF(X522="","",IF(AND(X522&gt;=0,X522&lt;=4),"0 a 4",IF(AND(X522&gt;=4.5,X522&lt;=8.5),"4,5 a 8,5",IF(X522=9,"9",IF(AND(X522&gt;=9.5,X522&lt;=13),"9,5 a 13",IF(AND(X522&gt;=13.5,X522&lt;=20),"13,5 a 20",IF(AND(X522&gt;=20.5,X522&lt;=35),"20,5 a 35","Fuera de rango")))))))</f>
        <v>9</v>
      </c>
      <c r="Z522" s="11" t="str">
        <f aca="false">IF(Y522="","",IF(Y522="0 a 4",1,IF(Y522="4,5 a 8,5",2,IF(Y522="9","NORMA",IF(Y522="9,5 a 13",3,IF(Y522="13,5 a 20",4,IF(Y522="20,5 a 35",5,"Fuera de rango")))))))</f>
        <v>NORMA</v>
      </c>
      <c r="AA522" s="9" t="n">
        <v>16</v>
      </c>
      <c r="AB522" s="10" t="str">
        <f aca="false">IF(AA522="","",IF(AND(AA522&gt;=0,AA522&lt;=9),"0 a 9",IF(AND(AA522&gt;=9.5,AA522&lt;=18.5),"9,5 a 18,5",IF(AA522=19,"19",IF(AND(AA522&gt;=19.5,AA522&lt;=28),"19,5 a 28",IF(AND(AA522&gt;=28.5,AA522&lt;=40),"28,5 a 40","Fuera de rango"))))))</f>
        <v>9,5 a 18,5</v>
      </c>
      <c r="AC522" s="11" t="n">
        <f aca="false" t="array" ref="AC522">_xlfn.IFS(AB522="","",AB522="0 a 9",1,AB522="9,5 a 18,5",2,AB522="19","NORMA",AB522="19,5 a 28",3,AB522="28,5 a 40",4,TRUE(),"Fuera de rango")</f>
        <v>2</v>
      </c>
      <c r="AD522" s="9" t="n">
        <v>8</v>
      </c>
      <c r="AE522" s="10" t="str">
        <f aca="false">IF(AD522="","",IF(AND(AD522&gt;=-10,AD522&lt;=0),"De -10 a 0",IF(AND(AD522&gt;=0.5,AD522&lt;=9.5),"0,5 a 9,5",IF(AD522=10,"10",IF(AND(AD522&gt;=10.5,AD522&lt;=20),"10,5 a 20",IF(AND(AD522&gt;=20.5,AD522&lt;=40),"20,5 a 40","Fuera de rango"))))))</f>
        <v>0,5 a 9,5</v>
      </c>
      <c r="AF522" s="12" t="n">
        <f aca="false">IF(AD522="","",IF(AND(AD522&gt;=-10,AD522&lt;=0),1,IF(AND(AD522&gt;=0.5,AD522&lt;=9.5),2,IF(AD522=10,"NORMA",IF(AND(AD522&gt;=10.5,AD522&lt;=20),3,IF(AND(AD522&gt;=20.5,AD522&lt;=40),4,""))))))</f>
        <v>2</v>
      </c>
      <c r="AG522" s="9" t="n">
        <v>9</v>
      </c>
      <c r="AH522" s="10" t="str">
        <f aca="false">IF(AG522="","",IF(AND(AG522&gt;=0,AG522&lt;=4),"0 a 4",IF(AND(AG522&gt;=4.5,AG522&lt;=8.5),"4,5 a 8,5",IF(AG522=9,"9",IF(AND(AG522&gt;=9.5,AG522&lt;=13),"9,5 a 13",IF(AND(AG522&gt;=13.5,AG522&lt;=25),"13,5 a 25","Fuera de rango"))))))</f>
        <v>9</v>
      </c>
      <c r="AI522" s="10" t="str">
        <f aca="false">IF(AH522="","",IF(AH522="0 a 4",1,IF(AH522="4,5 a 8,5",2,IF(AH522="9","NORMA",IF(AH522="9,5 a 13",3,IF(AH522="13,5 a 25",4,""))))))</f>
        <v>NORMA</v>
      </c>
      <c r="AJ522" s="9" t="n">
        <v>5</v>
      </c>
      <c r="AK522" s="10" t="str">
        <f aca="false">IF(AJ522="","",IF(AND(AJ522&gt;=-15,AJ522&lt;=-10.5),"-15 a -10,5",IF(AND(AJ522&gt;=-10,AJ522&lt;=-4),"-10 a -4",IF(AND(AJ522&gt;=-4.5,AJ522&lt;=0),"-4,5 a 0",IF(AND(AJ522&gt;=0.5,AJ522&lt;=4.5),"0,5 a 4,5",IF(AJ522=5,"5",IF(AND(AJ522&gt;=5.5,AJ522&lt;=10),"5,5 a 10",IF(AND(AJ522&gt;=10.5,AJ522&lt;=20),"10,5 a 20","Fuera de rango"))))))))</f>
        <v>5</v>
      </c>
      <c r="AL522" s="11" t="str">
        <f aca="false">IF(AK522="","",IF(AK522="-15 a -10,5",1,IF(AK522="-10 a -4",2,IF(AK522="-4,5 a 0",3,IF(AK522="0,5 a 4,5",4,IF(AK522="5","NORMA",IF(AK522="5,5 a 10",5,IF(AK522="10,5 a 20",6,"Error"))))))))</f>
        <v>NORMA</v>
      </c>
      <c r="AM522" s="9" t="n">
        <v>0</v>
      </c>
      <c r="AN522" s="10" t="str">
        <f aca="false">IF(AM522="","",IF(AND(AM522&gt;=-7.5,AM522&lt;=-5.5),"-7,5 a -5,5",IF(AND(AM522&gt;=-5,AM522&lt;=-3),"-5 a -3",IF(AND(AM522&gt;=-2.5,AM522&lt;=-0.5),"-2,5 a -0,5",IF(AM522=0,"0,00",IF(AND(AM522&gt;=0.5,AM522&lt;=2.5),"0,5 a 2,5",IF(AND(AM522&gt;=3,AM522&lt;=5),"3 a 5",IF(AND(AM522&gt;=5.5,AM522&lt;=7.5),"5,5 a 7,5",IF(AND(AM522&gt;=8,AM522&lt;=10),"8 a 10","Fuera de rango")))))))))</f>
        <v>0,00</v>
      </c>
      <c r="AO522" s="11" t="str">
        <f aca="false">IF(AN522="","",IF(AN522="-7,5 a -5,5",1,IF(AN522="-5 a -3",2,IF(AN522="-2,5 a -0,5",3,IF(AN522="0,00","NORMA",IF(AN522="0,5 a 2,5",4,IF(AN522="3 a 5",5,IF(AN522="5,5 a 7,5",6,IF(AN522="8 a 10",7,"Error")))))))))</f>
        <v>NORMA</v>
      </c>
      <c r="AP522" s="9" t="n">
        <v>0</v>
      </c>
      <c r="AQ522" s="10" t="str">
        <f aca="false">IF(AP522="","",IF(AND(AP522&gt;=-20,AP522&lt;=-9.5),"-20 a -9,5",IF(AND(AP522&gt;=-9,AP522&lt;=-6.5),"-9 a -6,5",IF(AP522=-6,"-6",IF(AND(AP522&gt;=-5.5,AP522&lt;=-3),"-5,5 a -3",IF(AND(AP522&gt;=-2.5,AP522&lt;=0),"-2,5 a 0",IF(AND(AP522&gt;=0.5,AP522&lt;=3),"0,5 a 3",IF(AND(AP522&gt;=3.5,AP522&lt;=6),"3,5 a 6",IF(AND(AP522&gt;=6.5,AP522&lt;=9),"6,5 a 9",IF(AND(AP522&gt;=9.5,AP522&lt;=20),"9,5 a 20","Fuera de rango"))))))))))</f>
        <v>-2,5 a 0</v>
      </c>
      <c r="AR522" s="11" t="n">
        <f aca="false">IF(AQ522="","",IF(AQ522="-20 a -9,5",1,IF(AQ522="-9 a -6,5",2,IF(AQ522="-6","NORMA",IF(AQ522="-5,5 a -3",3,IF(AQ522="-2,5 a 0",4,IF(AQ522="0,5 a 3",5,IF(AQ522="3,5 a 6",6,IF(AQ522="6,5 a 9",7,IF(AQ522="9,5 a 20",8,""))))))))))</f>
        <v>4</v>
      </c>
      <c r="AS522" s="9" t="n">
        <v>0</v>
      </c>
      <c r="AT522" s="10" t="str">
        <f aca="false">IF(AS522="","",IF(AND(AS522&gt;=-16,AS522&lt;=-14),"-16 a -14",IF(AND(AS522&gt;=-13.5,AS522&lt;=-11.5),"-13,5 a -11,5",IF(AND(AS522&gt;=-11,AS522&lt;=-9),"-11 a -9",IF(AND(AS522&gt;=-8.5,AS522&lt;=-6.5),"-8,5 a -6,5",IF(AND(AS522&gt;=-6,AS522&lt;=-4),"-6 a -4",IF(AND(AS522&gt;=-3.5,AS522&lt;=-1.5),"-3,5 a -1,5",IF(AND(AS522&gt;=-1,AS522&lt;=1),"-1 a 1",IF(AND(AS522&gt;=1.5,AS522&lt;=3.5),"1,5 a 3,5",IF(AND(AS522&gt;=4,AS522&lt;=6),"4 a 6",IF(AND(AS522&gt;=6.5,AS522&lt;=8.5),"6,5 a 8,5",IF(AND(AS522&gt;=9,AS522&lt;=11),"9 a 11",IF(AND(AS522&gt;=11.5,AS522&lt;=13.5),"11,5 a 13,5",IF(AND(AS522&gt;=14,AS522&lt;=16),"14 a 16",IF(AND(AS522&gt;=16.5,AS522&lt;=18.5),"16,5 a 18,5",IF(AND(AS522&gt;=19,AS522&lt;=21),"19 a 21","Fuera de rango"))))))))))))))))</f>
        <v>-1 a 1</v>
      </c>
      <c r="AU522" s="11" t="n">
        <f aca="false" t="array" ref="AU522">IF(AT522="","",_xlfn.IFS(AT522="-16 a -14",1,AT522="-13,5 a -11,5",2,AT522="-11 a -9",3,AT522="-8,5 a -6,5",4,AT522="-6 a -4",5,AT522="-3,5 a -1,5",6,AT522="-1 a 1",7,AT522="1,5 a 3,5",8,AT522="4 a 6","NORMA",AT522="6,5 a 8,5",9,AT522="9 a 11",10,AT522="11,5 a 13,5",11,AT522="14 a 16",12,AT522="16,5 a 18,5",13,AT522="19 a 21",14,TRUE(),""))</f>
        <v>7</v>
      </c>
      <c r="AV522" s="9" t="n">
        <v>0</v>
      </c>
      <c r="AW522" s="10" t="str">
        <f aca="false">IF(AV522="","",IF(AND(AV522&gt;=-1,AV522&lt;=-0.5),"-1 a -0,5",IF(AND(AV522&gt;-0.5,AV522&lt;=0),"De -0,5 a 0",IF(AND(AV522&gt;=0.25,AV522&lt;=0.75),"0,25 a 0,75",IF(AND(AV522&gt;=1,AV522&lt;=1.5),"1 a 1,5",IF(AND(AV522&gt;=1.75,AV522&lt;=2.25),"1,75 a 2,25",IF(AND(AV522&gt;=2.5,AV522&lt;=3),"2,5 a 3",IF(AND(AV522&gt;=3.25,AV522&lt;=3.75),"3,25 a 3,75","Fuera de rango"))))))))</f>
        <v>De -0,5 a 0</v>
      </c>
      <c r="AX522" s="10" t="n">
        <f aca="false">IF(AW522="","",IF(OR(AW522="-1 a -0,5",AW522="-1 a -0.5"),1,IF(OR(AW522="De -0,5 a 0",AW522="-0,5 a 0",AW522="De -0.5 a 0"),2,IF(OR(AW522="0,25 a 0,75",AW522="0.25 a 0.75"),"NORMA",IF(OR(AW522="1 a 1,5",AW522="1 a 1.5"),3,IF(OR(AW522="1,75 a 2,25",AW522="1.75 a 2.25"),4,IF(OR(AW522="2,5 a 3",AW522="2.5 a 3"),5,IF(OR(AW522="3,25 a 3,75",AW522="3.25 a 3.75"),6,""))))))))</f>
        <v>2</v>
      </c>
      <c r="AY522" s="9" t="n">
        <v>0</v>
      </c>
      <c r="AZ522" s="10" t="str">
        <f aca="false">IF(AY522="","",IF(AND(AY522&gt;=-20,AY522&lt;=-9.5),"-20 a -9,5",IF(AND(AY522&gt;=-9,AY522&lt;=-6.5),"-9 a -6,5",IF(AY522=-6,"-6",IF(AND(AY522&gt;=-5.5,AY522&lt;=-3),"-5,5 a -3",IF(AND(AY522&gt;=-2.5,AY522&lt;=0),"-2,5 a 0",IF(AND(AY522&gt;=0.5,AY522&lt;=3),"0,5 a 3",IF(AND(AY522&gt;=3.5,AY522&lt;=6),"3,5 a 6","Fuera de rango"))))))))</f>
        <v>-2,5 a 0</v>
      </c>
      <c r="BA522" s="11" t="n">
        <f aca="false">IF(AZ522="","",IF(AZ522="-20 a -9,5",1,IF(AZ522="-9 a -6,5",2,IF(AZ522="-6","NORMA",IF(AZ522="-5,5 a -3",3,IF(AZ522="-2,5 a 0",4,IF(AZ522="0,5 a 3",5,IF(AZ522="3,5 a 6",6,""))))))))</f>
        <v>4</v>
      </c>
      <c r="BB522" s="9" t="n">
        <v>15</v>
      </c>
      <c r="BC522" s="10" t="str">
        <f aca="false" t="array" ref="BC522">IF(BB522="","",_xlfn.IFS(AND(BB522&gt;=0,BB522&lt;=2),"0 a 2",AND(BB522&gt;=2.5,BB522&lt;=4.5),"2,5 a 4,5",AND(BB522&gt;=5,BB522&lt;=7),"5 a 7",AND(BB522&gt;=7.5,BB522&lt;=9.5),"7,5 a 9,5",AND(BB522&gt;=10,BB522&lt;=12),"10 a 12",AND(BB522&gt;=12.5,BB522&lt;=14.5),"12,5 a 14,5",BB522=15,"15",AND(BB522&gt;=15.5,BB522&lt;=17.5),"15,5 a 17,5",AND(BB522&gt;=18,BB522&lt;=20),"18 a 20",AND(BB522&gt;=20.5,BB522&lt;=22.5),"20,5 a 22,5",AND(BB522&gt;=23,BB522&lt;=25),"23 a 25",TRUE(),"Fuera de rango"))</f>
        <v>15</v>
      </c>
      <c r="BD522" s="11" t="str">
        <f aca="false" t="array" ref="BD522">IF(BC522="","",_xlfn.IFS(BC522="0 a 2",1,BC522="2,5 a 4,5",2,BC522="5 a 7",3,BC522="7,5 a 9,5",4,BC522="10 a 12",5,BC522="12,5 a 14,5",6,BC522="15","NORMA",BC522="15,5 a 17,5",7,BC522="18 a 20",8,BC522="20,5 a 22,5",9,BC522="23 a 25",10,TRUE(),"Fuera de rango"))</f>
        <v>NORMA</v>
      </c>
      <c r="BE522" s="9" t="n">
        <v>17</v>
      </c>
      <c r="BF522" s="10" t="str">
        <f aca="false">IF(BE522="","",IF(AND(BE522&gt;=-20,BE522&lt;=-10),"-20 a -10",IF(AND(BE522&gt;=-9.5,BE522&lt;=0.5),"-9,5 a 0,5",IF(AND(BE522&gt;=1,BE522&lt;=11),"1 a 11",IF(AND(BE522&gt;=11.5,BE522&lt;=20.5),"11,5 a 20,5",IF(BE522=21,"21",IF(AND(BE522&gt;=21.5,BE522&lt;=31.5),"21,5 a 31,5",IF(AND(BE522&gt;=32,BE522&lt;=42),"32 a 42","Fuera de rango"))))))))</f>
        <v>11,5 a 20,5</v>
      </c>
      <c r="BG522" s="11" t="n">
        <f aca="false">IF(BF522="","",IF(BF522="-20 a -10",1,IF(BF522="-9,5 a 0,5",2,IF(BF522="1 a 11",3,IF(BF522="11,5 a 20,5",4,IF(BF522="21","NORMA",IF(BF522="21,5 a 31,5",5,IF(BF522="32 a 42",6,""))))))))</f>
        <v>4</v>
      </c>
      <c r="BH522" s="9" t="n">
        <v>6</v>
      </c>
      <c r="BI522" s="10" t="str">
        <f aca="false">IF(BH522="","",IF(AND(BH522&gt;=-20,BH522&lt;=-15),"-20 a -15",IF(AND(BH522&gt;=-14.5,BH522&lt;=-9.5),"-14,5 a -9,5",IF(AND(BH522&gt;=-9,BH522&lt;=-4),"-9 a -4",IF(AND(BH522&gt;=-3.5,BH522&lt;=2.5),"-3,5 a 2,5",IF(AND(BH522&gt;=3,BH522&lt;=8),"3 a 8",IF(AND(BH522&gt;=8.5,BH522&lt;=14.5),"8,5 a 14,5",IF(BH522=15,"15",IF(AND(BH522&gt;=15.5,BH522&lt;=20.5),"15,5 a 20,5",IF(AND(BH522&gt;=21,BH522&lt;=26),"21 a 26","Fuera de rango"))))))))))</f>
        <v>3 a 8</v>
      </c>
      <c r="BJ522" s="11" t="n">
        <f aca="false">IF(BI522="","",IF(BI522="-20 a -15",1,IF(BI522="-14,5 a -9,5",2,IF(BI522="-9 a -4",3,IF(BI522="-3,5 a 2,5",4,IF(BI522="3 a 8",5,IF(BI522="8,5 a 14,5",6,IF(BI522="15","NORMA",IF(BI522="15,5 a 20,5",7,IF(BI522="21 a 26",8,IF(BI522="26,5 a 31,5",9,"")))))))))))</f>
        <v>5</v>
      </c>
      <c r="BK522" s="9" t="n">
        <v>18</v>
      </c>
      <c r="BL522" s="10" t="str">
        <f aca="false">IF(BK522="","",IF(AND(BK522&gt;=0,BK522&lt;=2),"0 - 2",IF(AND(BK522&gt;=2.5,BK522&lt;=4.5),"2,5 - 4,5",IF(AND(BK522&gt;=5,BK522&lt;=7),"5 - 7",IF(AND(BK522&gt;=7.5,BK522&lt;=9.5),"7,5 - 9,5",IF(AND(BK522&gt;=10,BK522&lt;=12),"10 - 12",IF(AND(BK522&gt;=12.5,BK522&lt;=13.5),"12,5 - 13,5",IF(BK522=14,"14",IF(AND(BK522&gt;=14.5,BK522&lt;=16.5),"14,5 - 16,5",IF(AND(BK522&gt;=17,BK522&lt;=19),"17 - 19",IF(AND(BK522&gt;=19.5,BK522&lt;=21.5),"19,5 - 21,5",IF(AND(BK522&gt;=22,BK522&lt;=24),"22 - 24",IF(AND(BK522&gt;=24.5,BK522&lt;=26.5),"24,5 - 26,5",IF(AND(BK522&gt;=27,BK522&lt;=29),"27 - 29",IF(AND(BK522&gt;=29.5,BK522&lt;=30),"29,5 - 30","Fuera de rango")))))))))))))))</f>
        <v>17 - 19</v>
      </c>
      <c r="BM522" s="11" t="n">
        <f aca="false">IF(BL522="","",IF(BL522="0 - 2",1,IF(BL522="2,5 - 4,5",2,IF(BL522="5 - 7",3,IF(BL522="7,5 - 9,5",4,IF(BL522="10 - 12",5,IF(BL522="12,5 - 13,5",6,IF(BL522="14","NORMA",IF(BL522="14,5 - 16,5",7,IF(BL522="17 - 19",8,IF(BL522="19,5 - 21,5",9,IF(BL522="22 - 24",10,IF(BL522="24,5 - 26,5",11,IF(BL522="27 - 29",12,IF(BL522="29,5 - 30",13,"")))))))))))))))</f>
        <v>8</v>
      </c>
      <c r="BN522" s="9" t="n">
        <v>21</v>
      </c>
      <c r="BO522" s="11" t="str">
        <f aca="false">IF(BN522="","",IF(AND(BN522&gt;=-20,BN522&lt;=-10),"-20 a -10",IF(AND(BN522&gt;=-9.5,BN522&lt;=0.5),"-9,5 a 0,5",IF(AND(BN522&gt;=1,BN522&lt;=11),"1 a 11",IF(AND(BN522&gt;=11.5,BN522&lt;=21.5),"11,5 a 21,5",IF(BN522=22,"22",IF(AND(BN522&gt;=22.5,BN522&lt;=32.5),"22,5 a 32,5",IF(AND(BN522&gt;=33,BN522&lt;=43),"33 a 43","Fuera de rango"))))))))</f>
        <v>11,5 a 21,5</v>
      </c>
      <c r="BP522" s="11" t="n">
        <f aca="false">IF(BO522="","",IF(BO522="-20 a -10",1,IF(BO522="-9,5 a 0,5",2,IF(BO522="1 a 11",3,IF(BO522="11,5 a 21,5",4,IF(BO522="22","NORMA",IF(BO522="22,5 a 32,5",5,IF(BO522="33 a 43",6,""))))))))</f>
        <v>4</v>
      </c>
      <c r="BQ522" s="9" t="n">
        <v>7</v>
      </c>
      <c r="BR522" s="10" t="str">
        <f aca="false">IF(BQ522="","",IF(AND(BQ522&gt;=-20,BQ522&lt;=-15),"-20 a -15",IF(AND(BQ522&gt;=-14.5,BQ522&lt;=-9.5),"-14,5 a -9,5",IF(AND(BQ522&gt;=-9,BQ522&lt;=-4),"-9 a -4",IF(AND(BQ522&gt;=-3.5,BQ522&lt;=2.5),"-3,5 a 2,5",IF(AND(BQ522&gt;=3,BQ522&lt;=8),"3 a 8",IF(AND(BQ522&gt;=8.5,BQ522&lt;=13.5),"8,5 a 13,5",IF(AND(BQ522&gt;=14,BQ522&lt;=17.5),"14 a 17,5",IF(BQ522=18,"18",IF(AND(BQ522&gt;=18.5,BQ522&lt;=23.5),"18,5 a 23,5",IF(AND(BQ522&gt;=24,BQ522&lt;=29),"24 a 29",IF(AND(BQ522&gt;=29.5,BQ522&lt;=34.5),"29,5 a 34,5",IF(AND(BQ522&gt;=35,BQ522&lt;=40),"35 a 40","Fuera de rango")))))))))))))</f>
        <v>3 a 8</v>
      </c>
      <c r="BS522" s="11" t="n">
        <f aca="false">IF(BR522="","",IF(BR522="-20 a -15",1,IF(BR522="-14,5 a -9,5",2,IF(BR522="-9 a -4",3,IF(BR522="-3,5 a 2,5",4,IF(BR522="3 a 8",5,IF(BR522="8,5 a 13,5",6,IF(BR522="14 a 17,5",7,IF(BR522="18","NORMA",IF(BR522="18,5 a 23,5",8,IF(BR522="24 a 29",9,IF(BR522="29,5 a 34,5",10,IF(BR522="35 a 40",11,"")))))))))))))</f>
        <v>5</v>
      </c>
      <c r="BT522" s="9" t="n">
        <v>0</v>
      </c>
      <c r="BU522" s="10" t="str">
        <f aca="false">IF(BT522="","",IF(AND(BT522&gt;=-20,BT522&lt;=-18),"-20 a -18",IF(AND(BT522&gt;=-17.5,BT522&lt;=-15.5),"-17,5 a -15,5",IF(AND(BT522&gt;=-15,BT522&lt;=-13),"-15 a -13",IF(AND(BT522&gt;=-12.5,BT522&lt;=-10.5),"-12,5 a -10,5",IF(AND(BT522&gt;=-10,BT522&lt;=-8),"-10 a -8",IF(AND(BT522&gt;=-7.5,BT522&lt;=-5.5),"-7,5 a -5,5",IF(AND(BT522&gt;=-5,BT522&lt;=-3),"-5 a -3",IF(AND(BT522&gt;=-2.5,BT522&lt;=-0.5),"-2,5 a -0,5",IF(BT522=0,"0",IF(AND(BT522&gt;=0.5,BT522&lt;=2.5),"0,5 a 2,5",IF(AND(BT522&gt;=3,BT522&lt;=5),"3 a 5",IF(AND(BT522&gt;=5.5,BT522&lt;=7.5),"5,5 a 7,5",IF(AND(BT522&gt;=8,BT522&lt;=10),"8 a 10",IF(AND(BT522&gt;=10.5,BT522&lt;=12.5),"10,5 a 12,5",IF(AND(BT522&gt;=13,BT522&lt;=15),"13 a 15",IF(AND(BT522&gt;=15.5,BT522&lt;=17.5),"15,5 a 17,5",IF(AND(BT522&gt;=18,BT522&lt;=20),"18 a 20","Fuera de rango"))))))))))))))))))</f>
        <v>0</v>
      </c>
      <c r="BV522" s="11" t="str">
        <f aca="false">IF(BT522="","",IF(BT522=0,"NORMA",IF(AND(BT522&gt;=-20,BT522&lt;=-18),2,IF(AND(BT522&gt;=-17.5,BT522&lt;=-15.5),2,IF(AND(BT522&gt;=-15,BT522&lt;=-13),3,IF(AND(BT522&gt;=-12.5,BT522&lt;=-10.5),4,IF(AND(BT522&gt;=-10,BT522&lt;=-8),5,IF(AND(BT522&gt;=-7.5,BT522&lt;=-5.5),6,IF(AND(BT522&gt;=-5,BT522&lt;=-3),7,IF(AND(BT522&gt;=-2.5,BT522&lt;=-0.5),8,IF(AND(BT522&gt;=0.5,BT522&lt;=2.5),9,IF(AND(BT522&gt;=3,BT522&lt;=5),10,IF(AND(BT522&gt;=5.5,BT522&lt;=7.5),11,IF(AND(BT522&gt;=8,BT522&lt;=10),12,IF(AND(BT522&gt;=10.5,BT522&lt;=12.5),13,IF(AND(BT522&gt;=13,BT522&lt;=15),14,IF(AND(BT522&gt;=15.5,BT522&lt;=17.5),15,IF(AND(BT522&gt;=18,BT522&lt;=20),16,"Fuera de rango"))))))))))))))))))</f>
        <v>NORMA</v>
      </c>
      <c r="BW522" s="9" t="n">
        <v>-9</v>
      </c>
      <c r="BX522" s="10" t="n">
        <f aca="false">18.5- (0.3*H522)</f>
        <v>39.5</v>
      </c>
      <c r="BY522" s="10" t="n">
        <f aca="false">(BW522)-(BX522)</f>
        <v>-48.5</v>
      </c>
      <c r="BZ522" s="10" t="str">
        <f aca="false">IF(BY522="","",IF(BY522&lt;-27.5,"De -30 a -28",IF(BY522&lt;-25,"De -27,5 a -25,5",IF(BY522&lt;-22.5,"De -25 a -23",IF(BY522&lt;-20,"De -22,5 a -20,5",IF(BY522&lt;-17.5,"De -20 a -18",IF(BY522&lt;-15,"De -17,5 a -15,5",IF(BY522&lt;-12.5,"De -15 a -13",IF(BY522&lt;-10,"De -12,5 a -10,5",IF(BY522&lt;-7.5,"De -10 a -8",IF(BY522&lt;-5,"De -7,5 a -5,5",IF(BY522&lt;-2.5,"De -5 a -3",IF(BY522&lt;0,"De -2,5 a -0,5",IF(BY522&lt;2.5,"De 0 a 2",IF(BY522&lt;5,"De 2,5 a 4,5",IF(BY522&lt;7.5,"De 5 a 7",IF(BY522&lt;10,"De 7,5 a 9,5",IF(BY522&lt;12.5,"De 10 a 12",IF(BY522&lt;15,"De 12,5 a 14,5",IF(BY522&lt;17.5,"De 15 a 17",IF(BY522&lt;20,"De 17,5 a 19,5",IF(BY522&lt;22.5,"De 20 a 22",IF(BY522&lt;25,"De 22,5 a 24,5",IF(BY522&lt;27.5,"De 25 a 27","De 27,5 a 30"))))))))))))))))))))))))</f>
        <v>De -30 a -28</v>
      </c>
      <c r="CA522" s="12" t="n">
        <f aca="false">IF(BY522="","",IF(BY522&lt;=-28,1,IF(BY522&lt;=-25.5,2,IF(BY522&lt;=-23,3,IF(BY522&lt;=-20.5,4,IF(BY522&lt;=-18,5,IF(BY522&lt;=-15.5,6,IF(BY522&lt;=-13,7,IF(BY522&lt;=-10.5,8,IF(BY522&lt;=-8,9,IF(BY522&lt;=-5.5,10,IF(BY522&lt;=-3,11,IF(BY522&lt;=-0.5,12,IF(BY522&lt;=2,13,IF(BY522&lt;=4.5,14,IF(BY522&lt;=7,15,IF(BY522&lt;=9.5,16,IF(BY522&lt;=12,17,IF(BY522&lt;=14.5,18,IF(BY522&lt;=17,19,IF(BY522&lt;=19.5,20,IF(BY522&lt;=22,21,IF(BY522&lt;=24.5,22,IF(BY522&lt;=27,23,IF(BY522&lt;=30,24,"Fuera de rango")))))))))))))))))))))))))</f>
        <v>1</v>
      </c>
      <c r="CB522" s="9" t="n">
        <v>-8.75</v>
      </c>
      <c r="CC522" s="10" t="n">
        <f aca="false">18.5- (0.3*H522)</f>
        <v>39.5</v>
      </c>
      <c r="CD522" s="10" t="n">
        <f aca="false">(CB522)-(CC522)</f>
        <v>-48.25</v>
      </c>
      <c r="CE522" s="10" t="str">
        <f aca="false">IF(CD522="","",IF(CD522&lt;-27.5,"De -30 a -28",IF(CD522&lt;-25,"De -27,5 a -25,5",IF(CD522&lt;-22.5,"De -25 a -23",IF(CD522&lt;-20,"De -22,5 a -20,5",IF(CD522&lt;-17.5,"De -20 a -18",IF(CD522&lt;-15,"De -17,5 a -15,5",IF(CD522&lt;-12.5,"De -15 a -13",IF(CD522&lt;-10,"De -12,5 a -10,5",IF(CD522&lt;-7.5,"De -10 a -8",IF(CD522&lt;-5,"De -7,5 a -5,5",IF(CD522&lt;-2.5,"De -5 a -3",IF(CD522&lt;0,"De -2,5 a -0,5",IF(CD522&lt;=2,"De 0 a 2",IF(CD522&lt;=4.5,"De 2,5 a 4,5",IF(CD522&lt;=7,"De 5 a 7",IF(CD522&lt;=9.5,"De 7,5 a 9,5",IF(CD522&lt;=12,"De 10 a 12",IF(CD522&lt;=14.5,"De 12,5 a 14,5",IF(CD522&lt;=17,"De 15 a 17",IF(CD522&lt;=19.5,"De 17,5 a 19,5",IF(CD522&lt;=22,"De 20 a 22",IF(CD522&lt;=24.5,"De 22,5 a 24,5",IF(CD522&lt;=27,"De 25 a 27","De 27,5 a 30"))))))))))))))))))))))))</f>
        <v>De -30 a -28</v>
      </c>
      <c r="CF522" s="12" t="n">
        <f aca="false">IF(CD522="","",IF(CD522&lt;-27.5,1,IF(CD522&lt;-25,2,IF(CD522&lt;-22.5,3,IF(CD522&lt;-20,4,IF(CD522&lt;-17.5,5,IF(CD522&lt;-15,6,IF(CD522&lt;-12.5,7,IF(CD522&lt;-10,8,IF(CD522&lt;-7.5,9,IF(CD522&lt;-5,10,IF(CD522&lt;-2.5,11,IF(CD522&lt;0,12,IF(CD522&lt;2.5,13,IF(CD522&lt;5,14,IF(CD522&lt;7.5,15,IF(CD522&lt;10,16,IF(CD522&lt;12.5,17,IF(CD522&lt;15,18,IF(CD522&lt;17.5,19,IF(CD522&lt;20,20,IF(CD522&lt;22.5,21,IF(CD522&lt;25,22,IF(CD522&lt;27.5,23,24))))))))))))))))))))))))</f>
        <v>1</v>
      </c>
      <c r="CG522" s="9" t="n">
        <v>-5</v>
      </c>
      <c r="CH522" s="10" t="str">
        <f aca="false">IF(CG522="","",IF(AND(CG522&gt;=-10,CG522&lt;=-9.5),"-10 a -9,5",IF(AND(CG522&gt;-9.5,CG522&lt;=-8.5),"-9 a -8,5",IF(AND(CG522&gt;-8.5,CG522&lt;=-7.5),"-8 a -7,5",IF(AND(CG522&gt;-7.5,CG522&lt;=-6.5),"-7 a -6,5",IF(AND(CG522&gt;-6.5,CG522&lt;=-5.5),"-6 a -5,5",IF(AND(CG522&gt;-5.5,CG522&lt;=-4.5),"-5 a -4,5",IF(AND(CG522&gt;-4.5,CG522&lt;=-3.5),"-4 a -3,5",IF(AND(CG522&gt;-3.5,CG522&lt;=-2.5),"-3 a -2,5",IF(CG522=-2.25,"-2,25",IF(AND(CG522&gt;-2.5,CG522&lt;=-1.5),"-2 a -1,5",IF(AND(CG522&gt;-1.5,CG522&lt;=-0.5),"-1 a -0,5",IF(AND(CG522&gt;-0.5,CG522&lt;=0.5),"0 a 0,5",IF(AND(CG522&gt;0.5,CG522&lt;=1.5),"1 a 1,5",IF(AND(CG522&gt;1.5,CG522&lt;=2.5),"2 a 2,5",IF(AND(CG522&gt;2.5,CG522&lt;=3.5),"3 a 3,5",IF(AND(CG522&gt;3.5,CG522&lt;=4.5),"4 a 4,5",IF(AND(CG522&gt;4.5,CG522&lt;=5.5),"5 a 5,5",IF(AND(CG522&gt;5.5,CG522&lt;=6.5),"6 a 6,5",IF(AND(CG522&gt;6.5,CG522&lt;=7.5),"7 a 7,5",IF(AND(CG522&gt;7.5,CG522&lt;=8.5),"8 a 8,5",IF(AND(CG522&gt;8.5,CG522&lt;=9.5),"9 a 9,5",IF(CG522&gt;=10,"10","Fuera de rango")))))))))))))))))))))))</f>
        <v>-5 a -4,5</v>
      </c>
      <c r="CI522" s="11" t="n">
        <f aca="false">IF(CG522="","",IF(CG522=-2.25,"NORMA",IF(CG522&lt;=-9.5,1,IF(CG522&lt;=-8.5,2,IF(CG522&lt;=-7.5,3,IF(CG522&lt;=-6.5,4,IF(CG522&lt;=-5.5,5,IF(CG522&lt;=-4.5,6,IF(CG522&lt;=-3.5,7,IF(CG522&lt;=-2.5,8,IF(CG522&lt;=-1.5,9,IF(CG522&lt;=-0.5,10,IF(CG522&lt;=0.5,11,IF(CG522&lt;=1.5,12,IF(CG522&lt;=2.5,13,IF(CG522&lt;=3.5,14,IF(CG522&lt;=4.5,15,IF(CG522&lt;=5.5,16,IF(CG522&lt;=6.5,17,IF(CG522&lt;=7.5,18,IF(CG522&lt;=8.5,19,IF(CG522&lt;=9.5,20,IF(CG522=10,21,"Fuera de rango")))))))))))))))))))))))</f>
        <v>6</v>
      </c>
      <c r="CJ522" s="9" t="n">
        <v>2.5</v>
      </c>
      <c r="CK522" s="10" t="str">
        <f aca="false">IF(CJ522="","",IF(AND(CJ522&gt;=-6,CJ522&lt;=-5.5),"-6 a -5,5",IF(AND(CJ522&gt;-5.5,CJ522&lt;=-4.5),"-5 a -4,5",IF(AND(CJ522&gt;-4.5,CJ522&lt;=-3.5),"-4 a -3,5",IF(AND(CJ522&gt;-3.5,CJ522&lt;=-2.5),"-3 a -2,5",IF(AND(CJ522&gt;-2.5,CJ522&lt;=-1.5),"-2 a -1,5",IF(AND(CJ522&gt;-1.5,CJ522&lt;=-0.5),"-1 a -0,5",IF(AND(CJ522&gt;-0.5,CJ522&lt;=0.5),"0 a 0,5",IF(AND(CJ522&gt;0.5,CJ522&lt;=1.5),"1 a 1,5",IF(AND(CJ522&gt;1.5,CJ522&lt;2.5),"2",IF(AND(CJ522&gt;=2.5,CJ522&lt;=3),"2,5 a 3",IF(AND(CJ522&gt;3,CJ522&lt;=4),"3,5 a 4",IF(AND(CJ522&gt;4,CJ522&lt;=5),"4,5 a 5",IF(AND(CJ522&gt;5,CJ522&lt;=6),"5,5 a 6",IF(AND(CJ522&gt;6,CJ522&lt;=7),"6,5 a 7",IF(AND(CJ522&gt;7,CJ522&lt;=8),"7,5 a 8",IF(AND(CJ522&gt;8,CJ522&lt;=9.5),"8,5 a 9,5",IF(CJ522=10,"10","Fuera de rango"))))))))))))))))))</f>
        <v>2,5 a 3</v>
      </c>
      <c r="CL522" s="11" t="n">
        <f aca="false">IF(CK522="","",IF(OR(CK522="-6 a -5,5",CK522="-6 - -5,5"),1,IF(OR(CK522="-5 a -4,5",CK522="-5 - -4,5"),2,IF(OR(CK522="-4 a -3,5",CK522="-4 - -3,5"),3,IF(OR(CK522="-3 a -2,5",CK522="-3 - -2,5"),4,IF(OR(CK522="-2 a -1,5",CK522="-2 - -1,5"),5,IF(OR(CK522="-1 a -0,5",CK522="-1 - -0,5"),6,IF(OR(CK522="0 a 0,5",CK522="0 - 0,5"),7,IF(OR(CK522="1 a 1,5",CK522="1 - 1,5"),8,IF(CK522="2","NORMA",IF(OR(CK522="2,5 a 3",CK522="2,5 - 3"),9,IF(OR(CK522="3,5 a 4",CK522="3,5 - 4"),10,IF(OR(CK522="4,5 a 5",CK522="4,5 - 5"),11,IF(OR(CK522="5,5 a 6",CK522="5,5 - 6"),12,IF(OR(CK522="6,5 a 7",CK522="6,5 - 7"),13,IF(OR(CK522="7,5 a 8",CK522="7,5 - 8"),14,IF(OR(CK522="8,5 a 9",CK522="8,5 - 9,5",CK522="9 a 9,5"),15,IF(CK522="10",15,IF(OR(CK522="0,5 a 1",CK522="0,5 - 1"),7,"Fuera de rango")))))))))))))))))))</f>
        <v>9</v>
      </c>
      <c r="CN522" s="10" t="str">
        <f aca="false">IF(CM522=0,"0", " ")</f>
        <v>0</v>
      </c>
      <c r="CO522" s="10" t="str">
        <f aca="false">IF(CM522&gt;0,"EME"," ")</f>
        <v> </v>
      </c>
      <c r="CQ522" s="10" t="str">
        <f aca="false">IF(CP522&gt;0,"0", " ")</f>
        <v> </v>
      </c>
      <c r="CR522" s="10" t="str">
        <f aca="false">IF(CP522&gt;0,"EME"," ")</f>
        <v> </v>
      </c>
      <c r="CS522" s="9" t="n">
        <v>0</v>
      </c>
      <c r="CV522" s="9" t="n">
        <v>0</v>
      </c>
      <c r="CY522" s="9" t="n">
        <v>-5</v>
      </c>
      <c r="DB522" s="9" t="n">
        <v>-5.25</v>
      </c>
      <c r="DC522" s="11" t="str">
        <f aca="false">IF(DB522&lt;0,"2"," ")</f>
        <v>2</v>
      </c>
      <c r="DD522" s="11" t="str">
        <f aca="false">IF(DB522&lt;0,"MIO"," ")</f>
        <v>MIO</v>
      </c>
      <c r="DE522" s="9" t="n">
        <v>-0.25</v>
      </c>
      <c r="DF522" s="10" t="str">
        <f aca="false">IF(DE522&lt;0,"3"," ")</f>
        <v>3</v>
      </c>
      <c r="DG522" s="10" t="str">
        <f aca="false">IF(DE522&lt;0,"AST"," ")</f>
        <v>AST</v>
      </c>
      <c r="DH522" s="9" t="n">
        <v>0</v>
      </c>
      <c r="DI522" s="10" t="str">
        <f aca="false">IF(DH522&lt;0,"3"," ")</f>
        <v> </v>
      </c>
      <c r="DJ522" s="10" t="str">
        <f aca="false">IF(DH522&lt;0,"AST"," ")</f>
        <v> </v>
      </c>
      <c r="DK522" s="9" t="n">
        <v>0</v>
      </c>
      <c r="DL522" s="10" t="str">
        <f aca="false">IF(DK522&gt;0,"4"," ")</f>
        <v> </v>
      </c>
      <c r="DM522" s="10" t="str">
        <f aca="false">IF(DK522&gt;0,"PRE"," ")</f>
        <v> </v>
      </c>
      <c r="DN522" s="9" t="n">
        <v>0</v>
      </c>
      <c r="DO522" s="10" t="str">
        <f aca="false">IF(DN522&gt;0,"4"," ")</f>
        <v> </v>
      </c>
      <c r="DP522" s="10" t="str">
        <f aca="false">IF(DN522&gt;0,"PRE"," ")</f>
        <v> </v>
      </c>
      <c r="DS522" s="12" t="str">
        <f aca="false">CONCATENATE(CO522,CU522,DA522,DG522,DM522)</f>
        <v> AST </v>
      </c>
      <c r="DT522" s="10" t="e">
        <f aca="false" t="array" ref="DT522">_xlfn.IFS(DS522="EME    ","0", DS522=" HIP   ","1", DS522="  MIO  ","2", DS522="   AST ","3", DS522="    PRE","4", DS522="EME   PRE","5", DS522=" HIP  PRE","6", DS522=" HIP AST ","7", DS522="  MIO PRE","8", DS522="  MIOAST ","9", DS522="   ASTPRE","10",DS522=" HIP ASTPRE","11", DS522="  MIOASTPRE","12", DS522="     ","0")</f>
        <v>#N/A</v>
      </c>
      <c r="DV522" s="1" t="e">
        <f aca="false" t="array" ref="DV522">_xlfn.IFS(DU522="SI","2", DU522="NO","1")</f>
        <v>#N/A</v>
      </c>
      <c r="DX522" s="11" t="str">
        <f aca="false">IF(DW522=0,"1","2")</f>
        <v>1</v>
      </c>
      <c r="DY522" s="11" t="str">
        <f aca="false" t="array" ref="DY522">_xlfn.IFS(DW522=0,"0", DW522=0.25, "1", DW522=0.5,"2", DW522=0.75,"3", DW522=1,"4",DW522=1.25,"5", DW522=1.5,"6", DW522=1.75,"7", DW522=2,"8")</f>
        <v>0</v>
      </c>
      <c r="EA522" s="11" t="str">
        <f aca="false">IF(DZ522=0,"1","2")</f>
        <v>1</v>
      </c>
      <c r="EB522" s="11" t="str">
        <f aca="false" t="array" ref="EB522">_xlfn.IFS(DZ522=0,"0", DZ522=0.25, "1", DZ522=0.5,"2", DZ522=0.75,"3", DZ522=1,"4",DZ522=1.25,"5", DZ522=1.5,"6", DZ522=1.75,"7", DZ522=2,"8")</f>
        <v>0</v>
      </c>
      <c r="ED522" s="10" t="str">
        <f aca="false">IF(EC522=0,"1","2")</f>
        <v>1</v>
      </c>
      <c r="EE522" s="11" t="str">
        <f aca="false" t="array" ref="EE522">_xlfn.IFS(EC522=0,"0", EC522=-0.25, "1", EC522=-0.5,"2", EC522=-0.75,"3", EC522=-1,"4",EC522=-1.25,"5", EC522=-1.5,"6", EC522=-1.75,"7", EC522=-2,"8", EC522=-2.25,"9",EC522=-2.5,"10", EC522=-2.75,"11", EC522=-3,"12", EC522=-3.25,"13", EC522=-3.5,"14", EC522=-3.75,"15",EC522=-4,"16")</f>
        <v>0</v>
      </c>
      <c r="EG522" s="10" t="str">
        <f aca="false">IF(EF522=0,"1","2")</f>
        <v>1</v>
      </c>
      <c r="EH522" s="11" t="str">
        <f aca="false" t="array" ref="EH522">_xlfn.IFS(EF522=0,"0", EF522=-0.25, "1", EF522=-0.5,"2", EF522=-0.75,"3", EF522=-1,"4",EF522=-1.25,"5", EF522=-1.5,"6", EF522=-1.75,"7", EF522=-2,"8", EF522=-2.25,"9",EF522=-2.5,"10", EF522=-2.75,"11", EF522=-3,"12", EF522=-3.25,"13", EF522=-3.5,"14", EF522=-3.75,"15",EF522=-4,"16")</f>
        <v>0</v>
      </c>
      <c r="EJ522" s="11" t="str">
        <f aca="false">IF(EI522=0,"1","2")</f>
        <v>1</v>
      </c>
      <c r="EK522" s="11" t="str">
        <f aca="false" t="array" ref="EK522">_xlfn.IFS(EI522=0,"0", EI522=-0.25, "1", EI522=-0.5,"2", EI522=-0.75,"3", EI522=-1,"4",EI522=-1.25,"5", EI522=-1.5,"6", EI522=-1.75,"7", EI522=-2,"8", EI522=-2.25,"9", EI522=-2.25,"9",EI522=-2.5,"10", EI522=-2.75,"11", EI522=-3,"12", EI522=-3.25,"13", EI522=-3.5,"14", EI522=-3.75,"15",EI522=-4,"16", EI522=0.25, "17", EI522=0.5, "18")</f>
        <v>0</v>
      </c>
      <c r="EM522" s="11" t="str">
        <f aca="false">IF(EL522=0,"1","2")</f>
        <v>1</v>
      </c>
      <c r="EN522" s="11" t="str">
        <f aca="false" t="array" ref="EN522">_xlfn.IFS(EL522=0.25,"17",EL522=0.5,"18", EL522=0,"0", EL522=-0.25, "1", EL522=-0.5,"2", EL522=-0.75,"3", EL522=-1,"4",EL522=-1.25,"5", EL522=-1.5,"6", EL522=-1.75,"7", EL522=-2,"8",EL522= -2.25,"9",EL522=-2.5,"10",EL522= -2.75,"11",EL522= -3,"12",EL522= -3.25,"13",EL522= -3.5,"14",EL522= -3.75,"15",EL522=-4,"16")</f>
        <v>0</v>
      </c>
      <c r="EP522" s="11" t="str">
        <f aca="false">IF(EO522=0,"1","2")</f>
        <v>1</v>
      </c>
      <c r="EQ522" s="11" t="str">
        <f aca="false" t="array" ref="EQ522">_xlfn.IFS(EO522=0,"0", EO522=0.25, "1", EO522=0.5,"2", EO522=0.75,"3", EO522=1,"4",EO522=1.25,"5", EO522=1.5,"6", EO522=1.75,"7", EO522=2,"8", EO522=2.25,"9", EO522=2.25,"9",EO522=2.5,"10", EO522=2.75,"11", EO522=3,"12", EO522=3.25,"13", EO522=3.5,"14", EO522=3.75,"15",EO522=4,"16", EO522=-0.25, "17", bq=-0.5, "18")</f>
        <v>0</v>
      </c>
      <c r="ES522" s="11" t="str">
        <f aca="false">IF(ER522=0,"1","2")</f>
        <v>1</v>
      </c>
      <c r="ET522" s="11" t="str">
        <f aca="false" t="array" ref="ET522">_xlfn.IFS(ER522=0,"0", ER522=0.25, "1", ER522=0.5,"2", ER522=0.75,"3", ER522=1,"4",ER522=1.25,"5", ER522=1.5,"6", ER522=1.75,"7", ER522=2,"8", ER522=2.25,"9", ER522=2.25,"9",ER522=2.5,"10", ER522=2.75,"11", ER522=3,"12", ER522=3.25,"13", ER522=3.5,"14", ER522=3.75,"15",ER522=4,"16", ER522=-0.25, "17", bq=-0.5, "18")</f>
        <v>0</v>
      </c>
      <c r="EV522" s="14" t="e">
        <f aca="false">VLOOKUP(EU522,LEYENDA!$G$2:$H$8,2,TRUE())</f>
        <v>#N/A</v>
      </c>
      <c r="EW522" s="14" t="e">
        <f aca="false" t="array" ref="EW522">_xlfn.IFS(EV522="0-5","1", EV522="6-12","2", EV522="13-18","3", EV522="19-24","4", EV522="25-36","5", EV522="37-48","6", EV522="49-60","7")</f>
        <v>#N/A</v>
      </c>
    </row>
    <row r="523" customFormat="false" ht="13.5" hidden="false" customHeight="false" outlineLevel="0" collapsed="false">
      <c r="A523" s="1" t="n">
        <v>193</v>
      </c>
      <c r="B523" s="2" t="n">
        <v>1</v>
      </c>
      <c r="C523" s="33" t="n">
        <v>41421</v>
      </c>
      <c r="E523" s="5" t="str">
        <f aca="false">VLOOKUP(A523,'286'!$A$3:$J$6279,10,FALSE())</f>
        <v>LEYENDA OTERO, NOELIA</v>
      </c>
      <c r="F523" s="4" t="str">
        <f aca="false">VLOOKUP(A523,'286'!$A$3:$I$1768,3,FALSE())</f>
        <v>LEONO</v>
      </c>
      <c r="G523" s="6" t="n">
        <f aca="false">VLOOKUP(A523,'286'!$A$3:$I$1768,4,FALSE())</f>
        <v>30354</v>
      </c>
      <c r="H523" s="7" t="n">
        <f aca="false">YEAR(C523)-YEAR(G523)</f>
        <v>30</v>
      </c>
      <c r="I523" s="1" t="str">
        <f aca="false">VLOOKUP(H523,LEYENDA!$C$2:$D$6,2,TRUE())</f>
        <v>25-40</v>
      </c>
      <c r="J523" s="5" t="str">
        <f aca="false">VLOOKUP(A523,'286'!$A$3:$I$1768,7,FALSE())</f>
        <v>M</v>
      </c>
      <c r="K523" s="8" t="n">
        <f aca="false">VLOOKUP(A523,'286'!$A$3:$I$1768,2,FALSE())</f>
        <v>0</v>
      </c>
      <c r="L523" s="4" t="str">
        <f aca="false">VLOOKUP(A523,'286'!$A$3:$I$1768,8,FALSE())</f>
        <v>D</v>
      </c>
      <c r="M523" s="4" t="str">
        <f aca="false">VLOOKUP(A523,'286'!$A$3:$I$1768,9,FALSE())</f>
        <v>D</v>
      </c>
      <c r="N523" s="8" t="str">
        <f aca="false">IF(R523=O523, "MISMA","CONTRARIA")</f>
        <v>MISMA</v>
      </c>
      <c r="O523" s="8" t="str">
        <f aca="false" t="array" ref="O523">_xlfn.IFS(L523="D","1", L523="I","2")</f>
        <v>1</v>
      </c>
      <c r="P523" s="8" t="e">
        <f aca="false" t="array" ref="P523">_xlfn.IFS(K523="OD","1", K523="OI","2")</f>
        <v>#N/A</v>
      </c>
      <c r="Q523" s="1" t="str">
        <f aca="false" t="array" ref="Q523">_xlfn.IFS(J523="M","1", J523="H","2")</f>
        <v>1</v>
      </c>
      <c r="R523" s="8" t="str">
        <f aca="false" t="array" ref="R523">_xlfn.IFS(M523="D","1", M523="I","2")</f>
        <v>1</v>
      </c>
      <c r="S523" s="1" t="str">
        <f aca="false" t="array" ref="S523">_xlfn.IFS(N523="CONTRARIA", "1",N523= "MISMA","2")</f>
        <v>2</v>
      </c>
      <c r="T523" s="1" t="str">
        <f aca="false" t="array" ref="T523">_xlfn.IFS(I523="0-12","1", I523="13-24","2", I523="25-40","3", I523="41-60","4", I523="61-100","5")</f>
        <v>3</v>
      </c>
      <c r="U523" s="9" t="n">
        <v>5</v>
      </c>
      <c r="V523" s="10" t="str">
        <f aca="false">IF(U523="","",IF(AND(U523&gt;=-9,U523&lt;=-6.5),"-9 a -6,5",IF(AND(U523&gt;=-6,U523&lt;=-3.5),"-6 a -3,5",IF(AND(U523&gt;=-3,U523&lt;=-1),"-3 a -1",IF(U523=-0.5,"-0,5",IF(AND(U523&gt;=0,U523&lt;=2.5),"0 a 2,5",IF(AND(U523&gt;=3,U523&lt;=5.5),"3 a 5,5",IF(AND(U523&gt;=6,U523&lt;=8.5),"6 a 8,5",IF(AND(U523&gt;=9,U523&lt;=20),"9 a 20","Fuera de rango")))))))))</f>
        <v>3 a 5,5</v>
      </c>
      <c r="W523" s="11" t="n">
        <f aca="false">IF(V523="","",IF(V523="-9 a -6,5",2,IF(V523="-6 a -3,5",3,IF(V523="-3 a -1",4,IF(V523="-0,5","NORMA",IF(V523="0 a 2,5",5,IF(V523="3 a 5,5",6,IF(V523="6 a 8,5",7,IF(V523="9 a 20",8,"Fuera de rango")))))))))</f>
        <v>6</v>
      </c>
      <c r="X523" s="9" t="n">
        <v>0</v>
      </c>
      <c r="Y523" s="11" t="str">
        <f aca="false">IF(X523="","",IF(AND(X523&gt;=0,X523&lt;=4),"0 a 4",IF(AND(X523&gt;=4.5,X523&lt;=8.5),"4,5 a 8,5",IF(X523=9,"9",IF(AND(X523&gt;=9.5,X523&lt;=13),"9,5 a 13",IF(AND(X523&gt;=13.5,X523&lt;=20),"13,5 a 20",IF(AND(X523&gt;=20.5,X523&lt;=35),"20,5 a 35","Fuera de rango")))))))</f>
        <v>0 a 4</v>
      </c>
      <c r="Z523" s="11" t="n">
        <f aca="false">IF(Y523="","",IF(Y523="0 a 4",1,IF(Y523="4,5 a 8,5",2,IF(Y523="9","NORMA",IF(Y523="9,5 a 13",3,IF(Y523="13,5 a 20",4,IF(Y523="20,5 a 35",5,"Fuera de rango")))))))</f>
        <v>1</v>
      </c>
      <c r="AA523" s="9" t="n">
        <v>28</v>
      </c>
      <c r="AB523" s="10" t="str">
        <f aca="false">IF(AA523="","",IF(AND(AA523&gt;=0,AA523&lt;=9),"0 a 9",IF(AND(AA523&gt;=9.5,AA523&lt;=18.5),"9,5 a 18,5",IF(AA523=19,"19",IF(AND(AA523&gt;=19.5,AA523&lt;=28),"19,5 a 28",IF(AND(AA523&gt;=28.5,AA523&lt;=40),"28,5 a 40","Fuera de rango"))))))</f>
        <v>19,5 a 28</v>
      </c>
      <c r="AC523" s="11" t="n">
        <f aca="false" t="array" ref="AC523">_xlfn.IFS(AB523="","",AB523="0 a 9",1,AB523="9,5 a 18,5",2,AB523="19","NORMA",AB523="19,5 a 28",3,AB523="28,5 a 40",4,TRUE(),"Fuera de rango")</f>
        <v>3</v>
      </c>
      <c r="AD523" s="9" t="n">
        <v>22</v>
      </c>
      <c r="AE523" s="10" t="str">
        <f aca="false">IF(AD523="","",IF(AND(AD523&gt;=-10,AD523&lt;=0),"De -10 a 0",IF(AND(AD523&gt;=0.5,AD523&lt;=9.5),"0,5 a 9,5",IF(AD523=10,"10",IF(AND(AD523&gt;=10.5,AD523&lt;=20),"10,5 a 20",IF(AND(AD523&gt;=20.5,AD523&lt;=40),"20,5 a 40","Fuera de rango"))))))</f>
        <v>20,5 a 40</v>
      </c>
      <c r="AF523" s="12" t="n">
        <f aca="false">IF(AD523="","",IF(AND(AD523&gt;=-10,AD523&lt;=0),1,IF(AND(AD523&gt;=0.5,AD523&lt;=9.5),2,IF(AD523=10,"NORMA",IF(AND(AD523&gt;=10.5,AD523&lt;=20),3,IF(AND(AD523&gt;=20.5,AD523&lt;=40),4,""))))))</f>
        <v>4</v>
      </c>
      <c r="AG523" s="9" t="n">
        <v>9</v>
      </c>
      <c r="AH523" s="10" t="str">
        <f aca="false">IF(AG523="","",IF(AND(AG523&gt;=0,AG523&lt;=4),"0 a 4",IF(AND(AG523&gt;=4.5,AG523&lt;=8.5),"4,5 a 8,5",IF(AG523=9,"9",IF(AND(AG523&gt;=9.5,AG523&lt;=13),"9,5 a 13",IF(AND(AG523&gt;=13.5,AG523&lt;=25),"13,5 a 25","Fuera de rango"))))))</f>
        <v>9</v>
      </c>
      <c r="AI523" s="10" t="str">
        <f aca="false">IF(AH523="","",IF(AH523="0 a 4",1,IF(AH523="4,5 a 8,5",2,IF(AH523="9","NORMA",IF(AH523="9,5 a 13",3,IF(AH523="13,5 a 25",4,""))))))</f>
        <v>NORMA</v>
      </c>
      <c r="AJ523" s="9" t="n">
        <v>2</v>
      </c>
      <c r="AK523" s="10" t="str">
        <f aca="false">IF(AJ523="","",IF(AND(AJ523&gt;=-15,AJ523&lt;=-10.5),"-15 a -10,5",IF(AND(AJ523&gt;=-10,AJ523&lt;=-4),"-10 a -4",IF(AND(AJ523&gt;=-4.5,AJ523&lt;=0),"-4,5 a 0",IF(AND(AJ523&gt;=0.5,AJ523&lt;=4.5),"0,5 a 4,5",IF(AJ523=5,"5",IF(AND(AJ523&gt;=5.5,AJ523&lt;=10),"5,5 a 10",IF(AND(AJ523&gt;=10.5,AJ523&lt;=20),"10,5 a 20","Fuera de rango"))))))))</f>
        <v>0,5 a 4,5</v>
      </c>
      <c r="AL523" s="11" t="n">
        <f aca="false">IF(AK523="","",IF(AK523="-15 a -10,5",1,IF(AK523="-10 a -4",2,IF(AK523="-4,5 a 0",3,IF(AK523="0,5 a 4,5",4,IF(AK523="5","NORMA",IF(AK523="5,5 a 10",5,IF(AK523="10,5 a 20",6,"Error"))))))))</f>
        <v>4</v>
      </c>
      <c r="AM523" s="9" t="n">
        <v>0</v>
      </c>
      <c r="AN523" s="10" t="str">
        <f aca="false">IF(AM523="","",IF(AND(AM523&gt;=-7.5,AM523&lt;=-5.5),"-7,5 a -5,5",IF(AND(AM523&gt;=-5,AM523&lt;=-3),"-5 a -3",IF(AND(AM523&gt;=-2.5,AM523&lt;=-0.5),"-2,5 a -0,5",IF(AM523=0,"0,00",IF(AND(AM523&gt;=0.5,AM523&lt;=2.5),"0,5 a 2,5",IF(AND(AM523&gt;=3,AM523&lt;=5),"3 a 5",IF(AND(AM523&gt;=5.5,AM523&lt;=7.5),"5,5 a 7,5",IF(AND(AM523&gt;=8,AM523&lt;=10),"8 a 10","Fuera de rango")))))))))</f>
        <v>0,00</v>
      </c>
      <c r="AO523" s="11" t="str">
        <f aca="false">IF(AN523="","",IF(AN523="-7,5 a -5,5",1,IF(AN523="-5 a -3",2,IF(AN523="-2,5 a -0,5",3,IF(AN523="0,00","NORMA",IF(AN523="0,5 a 2,5",4,IF(AN523="3 a 5",5,IF(AN523="5,5 a 7,5",6,IF(AN523="8 a 10",7,"Error")))))))))</f>
        <v>NORMA</v>
      </c>
      <c r="AP523" s="9" t="n">
        <v>10</v>
      </c>
      <c r="AQ523" s="10" t="str">
        <f aca="false">IF(AP523="","",IF(AND(AP523&gt;=-20,AP523&lt;=-9.5),"-20 a -9,5",IF(AND(AP523&gt;=-9,AP523&lt;=-6.5),"-9 a -6,5",IF(AP523=-6,"-6",IF(AND(AP523&gt;=-5.5,AP523&lt;=-3),"-5,5 a -3",IF(AND(AP523&gt;=-2.5,AP523&lt;=0),"-2,5 a 0",IF(AND(AP523&gt;=0.5,AP523&lt;=3),"0,5 a 3",IF(AND(AP523&gt;=3.5,AP523&lt;=6),"3,5 a 6",IF(AND(AP523&gt;=6.5,AP523&lt;=9),"6,5 a 9",IF(AND(AP523&gt;=9.5,AP523&lt;=20),"9,5 a 20","Fuera de rango"))))))))))</f>
        <v>9,5 a 20</v>
      </c>
      <c r="AR523" s="11" t="n">
        <f aca="false">IF(AQ523="","",IF(AQ523="-20 a -9,5",1,IF(AQ523="-9 a -6,5",2,IF(AQ523="-6","NORMA",IF(AQ523="-5,5 a -3",3,IF(AQ523="-2,5 a 0",4,IF(AQ523="0,5 a 3",5,IF(AQ523="3,5 a 6",6,IF(AQ523="6,5 a 9",7,IF(AQ523="9,5 a 20",8,""))))))))))</f>
        <v>8</v>
      </c>
      <c r="AS523" s="9" t="n">
        <v>2</v>
      </c>
      <c r="AT523" s="10" t="str">
        <f aca="false">IF(AS523="","",IF(AND(AS523&gt;=-16,AS523&lt;=-14),"-16 a -14",IF(AND(AS523&gt;=-13.5,AS523&lt;=-11.5),"-13,5 a -11,5",IF(AND(AS523&gt;=-11,AS523&lt;=-9),"-11 a -9",IF(AND(AS523&gt;=-8.5,AS523&lt;=-6.5),"-8,5 a -6,5",IF(AND(AS523&gt;=-6,AS523&lt;=-4),"-6 a -4",IF(AND(AS523&gt;=-3.5,AS523&lt;=-1.5),"-3,5 a -1,5",IF(AND(AS523&gt;=-1,AS523&lt;=1),"-1 a 1",IF(AND(AS523&gt;=1.5,AS523&lt;=3.5),"1,5 a 3,5",IF(AND(AS523&gt;=4,AS523&lt;=6),"4 a 6",IF(AND(AS523&gt;=6.5,AS523&lt;=8.5),"6,5 a 8,5",IF(AND(AS523&gt;=9,AS523&lt;=11),"9 a 11",IF(AND(AS523&gt;=11.5,AS523&lt;=13.5),"11,5 a 13,5",IF(AND(AS523&gt;=14,AS523&lt;=16),"14 a 16",IF(AND(AS523&gt;=16.5,AS523&lt;=18.5),"16,5 a 18,5",IF(AND(AS523&gt;=19,AS523&lt;=21),"19 a 21","Fuera de rango"))))))))))))))))</f>
        <v>1,5 a 3,5</v>
      </c>
      <c r="AU523" s="11" t="n">
        <f aca="false" t="array" ref="AU523">IF(AT523="","",_xlfn.IFS(AT523="-16 a -14",1,AT523="-13,5 a -11,5",2,AT523="-11 a -9",3,AT523="-8,5 a -6,5",4,AT523="-6 a -4",5,AT523="-3,5 a -1,5",6,AT523="-1 a 1",7,AT523="1,5 a 3,5",8,AT523="4 a 6","NORMA",AT523="6,5 a 8,5",9,AT523="9 a 11",10,AT523="11,5 a 13,5",11,AT523="14 a 16",12,AT523="16,5 a 18,5",13,AT523="19 a 21",14,TRUE(),""))</f>
        <v>8</v>
      </c>
      <c r="AV523" s="9" t="n">
        <v>0.25</v>
      </c>
      <c r="AW523" s="10" t="str">
        <f aca="false">IF(AV523="","",IF(AND(AV523&gt;=-1,AV523&lt;=-0.5),"-1 a -0,5",IF(AND(AV523&gt;-0.5,AV523&lt;=0),"De -0,5 a 0",IF(AND(AV523&gt;=0.25,AV523&lt;=0.75),"0,25 a 0,75",IF(AND(AV523&gt;=1,AV523&lt;=1.5),"1 a 1,5",IF(AND(AV523&gt;=1.75,AV523&lt;=2.25),"1,75 a 2,25",IF(AND(AV523&gt;=2.5,AV523&lt;=3),"2,5 a 3",IF(AND(AV523&gt;=3.25,AV523&lt;=3.75),"3,25 a 3,75","Fuera de rango"))))))))</f>
        <v>0,25 a 0,75</v>
      </c>
      <c r="AX523" s="10" t="str">
        <f aca="false">IF(AW523="","",IF(OR(AW523="-1 a -0,5",AW523="-1 a -0.5"),1,IF(OR(AW523="De -0,5 a 0",AW523="-0,5 a 0",AW523="De -0.5 a 0"),2,IF(OR(AW523="0,25 a 0,75",AW523="0.25 a 0.75"),"NORMA",IF(OR(AW523="1 a 1,5",AW523="1 a 1.5"),3,IF(OR(AW523="1,75 a 2,25",AW523="1.75 a 2.25"),4,IF(OR(AW523="2,5 a 3",AW523="2.5 a 3"),5,IF(OR(AW523="3,25 a 3,75",AW523="3.25 a 3.75"),6,""))))))))</f>
        <v>NORMA</v>
      </c>
      <c r="AY523" s="9" t="n">
        <v>1</v>
      </c>
      <c r="AZ523" s="10" t="str">
        <f aca="false">IF(AY523="","",IF(AND(AY523&gt;=-20,AY523&lt;=-9.5),"-20 a -9,5",IF(AND(AY523&gt;=-9,AY523&lt;=-6.5),"-9 a -6,5",IF(AY523=-6,"-6",IF(AND(AY523&gt;=-5.5,AY523&lt;=-3),"-5,5 a -3",IF(AND(AY523&gt;=-2.5,AY523&lt;=0),"-2,5 a 0",IF(AND(AY523&gt;=0.5,AY523&lt;=3),"0,5 a 3",IF(AND(AY523&gt;=3.5,AY523&lt;=6),"3,5 a 6","Fuera de rango"))))))))</f>
        <v>0,5 a 3</v>
      </c>
      <c r="BA523" s="11" t="n">
        <f aca="false">IF(AZ523="","",IF(AZ523="-20 a -9,5",1,IF(AZ523="-9 a -6,5",2,IF(AZ523="-6","NORMA",IF(AZ523="-5,5 a -3",3,IF(AZ523="-2,5 a 0",4,IF(AZ523="0,5 a 3",5,IF(AZ523="3,5 a 6",6,""))))))))</f>
        <v>5</v>
      </c>
      <c r="BB523" s="9" t="n">
        <v>0</v>
      </c>
      <c r="BC523" s="10" t="str">
        <f aca="false" t="array" ref="BC523">IF(BB523="","",_xlfn.IFS(AND(BB523&gt;=0,BB523&lt;=2),"0 a 2",AND(BB523&gt;=2.5,BB523&lt;=4.5),"2,5 a 4,5",AND(BB523&gt;=5,BB523&lt;=7),"5 a 7",AND(BB523&gt;=7.5,BB523&lt;=9.5),"7,5 a 9,5",AND(BB523&gt;=10,BB523&lt;=12),"10 a 12",AND(BB523&gt;=12.5,BB523&lt;=14.5),"12,5 a 14,5",BB523=15,"15",AND(BB523&gt;=15.5,BB523&lt;=17.5),"15,5 a 17,5",AND(BB523&gt;=18,BB523&lt;=20),"18 a 20",AND(BB523&gt;=20.5,BB523&lt;=22.5),"20,5 a 22,5",AND(BB523&gt;=23,BB523&lt;=25),"23 a 25",TRUE(),"Fuera de rango"))</f>
        <v>0 a 2</v>
      </c>
      <c r="BD523" s="11" t="n">
        <f aca="false" t="array" ref="BD523">IF(BC523="","",_xlfn.IFS(BC523="0 a 2",1,BC523="2,5 a 4,5",2,BC523="5 a 7",3,BC523="7,5 a 9,5",4,BC523="10 a 12",5,BC523="12,5 a 14,5",6,BC523="15","NORMA",BC523="15,5 a 17,5",7,BC523="18 a 20",8,BC523="20,5 a 22,5",9,BC523="23 a 25",10,TRUE(),"Fuera de rango"))</f>
        <v>1</v>
      </c>
      <c r="BE523" s="9" t="n">
        <v>30</v>
      </c>
      <c r="BF523" s="10" t="str">
        <f aca="false">IF(BE523="","",IF(AND(BE523&gt;=-20,BE523&lt;=-10),"-20 a -10",IF(AND(BE523&gt;=-9.5,BE523&lt;=0.5),"-9,5 a 0,5",IF(AND(BE523&gt;=1,BE523&lt;=11),"1 a 11",IF(AND(BE523&gt;=11.5,BE523&lt;=20.5),"11,5 a 20,5",IF(BE523=21,"21",IF(AND(BE523&gt;=21.5,BE523&lt;=31.5),"21,5 a 31,5",IF(AND(BE523&gt;=32,BE523&lt;=42),"32 a 42","Fuera de rango"))))))))</f>
        <v>21,5 a 31,5</v>
      </c>
      <c r="BG523" s="11" t="n">
        <f aca="false">IF(BF523="","",IF(BF523="-20 a -10",1,IF(BF523="-9,5 a 0,5",2,IF(BF523="1 a 11",3,IF(BF523="11,5 a 20,5",4,IF(BF523="21","NORMA",IF(BF523="21,5 a 31,5",5,IF(BF523="32 a 42",6,""))))))))</f>
        <v>5</v>
      </c>
      <c r="BH523" s="9" t="n">
        <v>22</v>
      </c>
      <c r="BI523" s="10" t="str">
        <f aca="false">IF(BH523="","",IF(AND(BH523&gt;=-20,BH523&lt;=-15),"-20 a -15",IF(AND(BH523&gt;=-14.5,BH523&lt;=-9.5),"-14,5 a -9,5",IF(AND(BH523&gt;=-9,BH523&lt;=-4),"-9 a -4",IF(AND(BH523&gt;=-3.5,BH523&lt;=2.5),"-3,5 a 2,5",IF(AND(BH523&gt;=3,BH523&lt;=8),"3 a 8",IF(AND(BH523&gt;=8.5,BH523&lt;=14.5),"8,5 a 14,5",IF(BH523=15,"15",IF(AND(BH523&gt;=15.5,BH523&lt;=20.5),"15,5 a 20,5",IF(AND(BH523&gt;=21,BH523&lt;=26),"21 a 26","Fuera de rango"))))))))))</f>
        <v>21 a 26</v>
      </c>
      <c r="BJ523" s="11" t="n">
        <f aca="false">IF(BI523="","",IF(BI523="-20 a -15",1,IF(BI523="-14,5 a -9,5",2,IF(BI523="-9 a -4",3,IF(BI523="-3,5 a 2,5",4,IF(BI523="3 a 8",5,IF(BI523="8,5 a 14,5",6,IF(BI523="15","NORMA",IF(BI523="15,5 a 20,5",7,IF(BI523="21 a 26",8,IF(BI523="26,5 a 31,5",9,"")))))))))))</f>
        <v>8</v>
      </c>
      <c r="BK523" s="9" t="n">
        <v>12</v>
      </c>
      <c r="BL523" s="10" t="str">
        <f aca="false">IF(BK523="","",IF(AND(BK523&gt;=0,BK523&lt;=2),"0 - 2",IF(AND(BK523&gt;=2.5,BK523&lt;=4.5),"2,5 - 4,5",IF(AND(BK523&gt;=5,BK523&lt;=7),"5 - 7",IF(AND(BK523&gt;=7.5,BK523&lt;=9.5),"7,5 - 9,5",IF(AND(BK523&gt;=10,BK523&lt;=12),"10 - 12",IF(AND(BK523&gt;=12.5,BK523&lt;=13.5),"12,5 - 13,5",IF(BK523=14,"14",IF(AND(BK523&gt;=14.5,BK523&lt;=16.5),"14,5 - 16,5",IF(AND(BK523&gt;=17,BK523&lt;=19),"17 - 19",IF(AND(BK523&gt;=19.5,BK523&lt;=21.5),"19,5 - 21,5",IF(AND(BK523&gt;=22,BK523&lt;=24),"22 - 24",IF(AND(BK523&gt;=24.5,BK523&lt;=26.5),"24,5 - 26,5",IF(AND(BK523&gt;=27,BK523&lt;=29),"27 - 29",IF(AND(BK523&gt;=29.5,BK523&lt;=30),"29,5 - 30","Fuera de rango")))))))))))))))</f>
        <v>10 - 12</v>
      </c>
      <c r="BM523" s="11" t="n">
        <f aca="false">IF(BL523="","",IF(BL523="0 - 2",1,IF(BL523="2,5 - 4,5",2,IF(BL523="5 - 7",3,IF(BL523="7,5 - 9,5",4,IF(BL523="10 - 12",5,IF(BL523="12,5 - 13,5",6,IF(BL523="14","NORMA",IF(BL523="14,5 - 16,5",7,IF(BL523="17 - 19",8,IF(BL523="19,5 - 21,5",9,IF(BL523="22 - 24",10,IF(BL523="24,5 - 26,5",11,IF(BL523="27 - 29",12,IF(BL523="29,5 - 30",13,"")))))))))))))))</f>
        <v>5</v>
      </c>
      <c r="BN523" s="9" t="n">
        <v>20</v>
      </c>
      <c r="BO523" s="11" t="str">
        <f aca="false">IF(BN523="","",IF(AND(BN523&gt;=-20,BN523&lt;=-10),"-20 a -10",IF(AND(BN523&gt;=-9.5,BN523&lt;=0.5),"-9,5 a 0,5",IF(AND(BN523&gt;=1,BN523&lt;=11),"1 a 11",IF(AND(BN523&gt;=11.5,BN523&lt;=21.5),"11,5 a 21,5",IF(BN523=22,"22",IF(AND(BN523&gt;=22.5,BN523&lt;=32.5),"22,5 a 32,5",IF(AND(BN523&gt;=33,BN523&lt;=43),"33 a 43","Fuera de rango"))))))))</f>
        <v>11,5 a 21,5</v>
      </c>
      <c r="BP523" s="11" t="n">
        <f aca="false">IF(BO523="","",IF(BO523="-20 a -10",1,IF(BO523="-9,5 a 0,5",2,IF(BO523="1 a 11",3,IF(BO523="11,5 a 21,5",4,IF(BO523="22","NORMA",IF(BO523="22,5 a 32,5",5,IF(BO523="33 a 43",6,""))))))))</f>
        <v>4</v>
      </c>
      <c r="BQ523" s="9" t="n">
        <v>8</v>
      </c>
      <c r="BR523" s="10" t="str">
        <f aca="false">IF(BQ523="","",IF(AND(BQ523&gt;=-20,BQ523&lt;=-15),"-20 a -15",IF(AND(BQ523&gt;=-14.5,BQ523&lt;=-9.5),"-14,5 a -9,5",IF(AND(BQ523&gt;=-9,BQ523&lt;=-4),"-9 a -4",IF(AND(BQ523&gt;=-3.5,BQ523&lt;=2.5),"-3,5 a 2,5",IF(AND(BQ523&gt;=3,BQ523&lt;=8),"3 a 8",IF(AND(BQ523&gt;=8.5,BQ523&lt;=13.5),"8,5 a 13,5",IF(AND(BQ523&gt;=14,BQ523&lt;=17.5),"14 a 17,5",IF(BQ523=18,"18",IF(AND(BQ523&gt;=18.5,BQ523&lt;=23.5),"18,5 a 23,5",IF(AND(BQ523&gt;=24,BQ523&lt;=29),"24 a 29",IF(AND(BQ523&gt;=29.5,BQ523&lt;=34.5),"29,5 a 34,5",IF(AND(BQ523&gt;=35,BQ523&lt;=40),"35 a 40","Fuera de rango")))))))))))))</f>
        <v>3 a 8</v>
      </c>
      <c r="BS523" s="11" t="n">
        <f aca="false">IF(BR523="","",IF(BR523="-20 a -15",1,IF(BR523="-14,5 a -9,5",2,IF(BR523="-9 a -4",3,IF(BR523="-3,5 a 2,5",4,IF(BR523="3 a 8",5,IF(BR523="8,5 a 13,5",6,IF(BR523="14 a 17,5",7,IF(BR523="18","NORMA",IF(BR523="18,5 a 23,5",8,IF(BR523="24 a 29",9,IF(BR523="29,5 a 34,5",10,IF(BR523="35 a 40",11,"")))))))))))))</f>
        <v>5</v>
      </c>
      <c r="BT523" s="9" t="n">
        <v>0</v>
      </c>
      <c r="BU523" s="10" t="str">
        <f aca="false">IF(BT523="","",IF(AND(BT523&gt;=-20,BT523&lt;=-18),"-20 a -18",IF(AND(BT523&gt;=-17.5,BT523&lt;=-15.5),"-17,5 a -15,5",IF(AND(BT523&gt;=-15,BT523&lt;=-13),"-15 a -13",IF(AND(BT523&gt;=-12.5,BT523&lt;=-10.5),"-12,5 a -10,5",IF(AND(BT523&gt;=-10,BT523&lt;=-8),"-10 a -8",IF(AND(BT523&gt;=-7.5,BT523&lt;=-5.5),"-7,5 a -5,5",IF(AND(BT523&gt;=-5,BT523&lt;=-3),"-5 a -3",IF(AND(BT523&gt;=-2.5,BT523&lt;=-0.5),"-2,5 a -0,5",IF(BT523=0,"0",IF(AND(BT523&gt;=0.5,BT523&lt;=2.5),"0,5 a 2,5",IF(AND(BT523&gt;=3,BT523&lt;=5),"3 a 5",IF(AND(BT523&gt;=5.5,BT523&lt;=7.5),"5,5 a 7,5",IF(AND(BT523&gt;=8,BT523&lt;=10),"8 a 10",IF(AND(BT523&gt;=10.5,BT523&lt;=12.5),"10,5 a 12,5",IF(AND(BT523&gt;=13,BT523&lt;=15),"13 a 15",IF(AND(BT523&gt;=15.5,BT523&lt;=17.5),"15,5 a 17,5",IF(AND(BT523&gt;=18,BT523&lt;=20),"18 a 20","Fuera de rango"))))))))))))))))))</f>
        <v>0</v>
      </c>
      <c r="BV523" s="11" t="str">
        <f aca="false">IF(BT523="","",IF(BT523=0,"NORMA",IF(AND(BT523&gt;=-20,BT523&lt;=-18),2,IF(AND(BT523&gt;=-17.5,BT523&lt;=-15.5),2,IF(AND(BT523&gt;=-15,BT523&lt;=-13),3,IF(AND(BT523&gt;=-12.5,BT523&lt;=-10.5),4,IF(AND(BT523&gt;=-10,BT523&lt;=-8),5,IF(AND(BT523&gt;=-7.5,BT523&lt;=-5.5),6,IF(AND(BT523&gt;=-5,BT523&lt;=-3),7,IF(AND(BT523&gt;=-2.5,BT523&lt;=-0.5),8,IF(AND(BT523&gt;=0.5,BT523&lt;=2.5),9,IF(AND(BT523&gt;=3,BT523&lt;=5),10,IF(AND(BT523&gt;=5.5,BT523&lt;=7.5),11,IF(AND(BT523&gt;=8,BT523&lt;=10),12,IF(AND(BT523&gt;=10.5,BT523&lt;=12.5),13,IF(AND(BT523&gt;=13,BT523&lt;=15),14,IF(AND(BT523&gt;=15.5,BT523&lt;=17.5),15,IF(AND(BT523&gt;=18,BT523&lt;=20),16,"Fuera de rango"))))))))))))))))))</f>
        <v>NORMA</v>
      </c>
      <c r="BW523" s="9" t="n">
        <v>-3.75</v>
      </c>
      <c r="BX523" s="10" t="n">
        <f aca="false">18.5- (0.3*H523)</f>
        <v>9.5</v>
      </c>
      <c r="BY523" s="10" t="n">
        <f aca="false">(BW523)-(BX523)</f>
        <v>-13.25</v>
      </c>
      <c r="BZ523" s="10" t="str">
        <f aca="false">IF(BY523="","",IF(BY523&lt;-27.5,"De -30 a -28",IF(BY523&lt;-25,"De -27,5 a -25,5",IF(BY523&lt;-22.5,"De -25 a -23",IF(BY523&lt;-20,"De -22,5 a -20,5",IF(BY523&lt;-17.5,"De -20 a -18",IF(BY523&lt;-15,"De -17,5 a -15,5",IF(BY523&lt;-12.5,"De -15 a -13",IF(BY523&lt;-10,"De -12,5 a -10,5",IF(BY523&lt;-7.5,"De -10 a -8",IF(BY523&lt;-5,"De -7,5 a -5,5",IF(BY523&lt;-2.5,"De -5 a -3",IF(BY523&lt;0,"De -2,5 a -0,5",IF(BY523&lt;2.5,"De 0 a 2",IF(BY523&lt;5,"De 2,5 a 4,5",IF(BY523&lt;7.5,"De 5 a 7",IF(BY523&lt;10,"De 7,5 a 9,5",IF(BY523&lt;12.5,"De 10 a 12",IF(BY523&lt;15,"De 12,5 a 14,5",IF(BY523&lt;17.5,"De 15 a 17",IF(BY523&lt;20,"De 17,5 a 19,5",IF(BY523&lt;22.5,"De 20 a 22",IF(BY523&lt;25,"De 22,5 a 24,5",IF(BY523&lt;27.5,"De 25 a 27","De 27,5 a 30"))))))))))))))))))))))))</f>
        <v>De -15 a -13</v>
      </c>
      <c r="CA523" s="12" t="n">
        <f aca="false">IF(BY523="","",IF(BY523&lt;=-28,1,IF(BY523&lt;=-25.5,2,IF(BY523&lt;=-23,3,IF(BY523&lt;=-20.5,4,IF(BY523&lt;=-18,5,IF(BY523&lt;=-15.5,6,IF(BY523&lt;=-13,7,IF(BY523&lt;=-10.5,8,IF(BY523&lt;=-8,9,IF(BY523&lt;=-5.5,10,IF(BY523&lt;=-3,11,IF(BY523&lt;=-0.5,12,IF(BY523&lt;=2,13,IF(BY523&lt;=4.5,14,IF(BY523&lt;=7,15,IF(BY523&lt;=9.5,16,IF(BY523&lt;=12,17,IF(BY523&lt;=14.5,18,IF(BY523&lt;=17,19,IF(BY523&lt;=19.5,20,IF(BY523&lt;=22,21,IF(BY523&lt;=24.5,22,IF(BY523&lt;=27,23,IF(BY523&lt;=30,24,"Fuera de rango")))))))))))))))))))))))))</f>
        <v>7</v>
      </c>
      <c r="CB523" s="9" t="n">
        <v>-3.75</v>
      </c>
      <c r="CC523" s="10" t="n">
        <f aca="false">18.5- (0.3*H523)</f>
        <v>9.5</v>
      </c>
      <c r="CD523" s="10" t="n">
        <f aca="false">(CB523)-(CC523)</f>
        <v>-13.25</v>
      </c>
      <c r="CE523" s="10" t="str">
        <f aca="false">IF(CD523="","",IF(CD523&lt;-27.5,"De -30 a -28",IF(CD523&lt;-25,"De -27,5 a -25,5",IF(CD523&lt;-22.5,"De -25 a -23",IF(CD523&lt;-20,"De -22,5 a -20,5",IF(CD523&lt;-17.5,"De -20 a -18",IF(CD523&lt;-15,"De -17,5 a -15,5",IF(CD523&lt;-12.5,"De -15 a -13",IF(CD523&lt;-10,"De -12,5 a -10,5",IF(CD523&lt;-7.5,"De -10 a -8",IF(CD523&lt;-5,"De -7,5 a -5,5",IF(CD523&lt;-2.5,"De -5 a -3",IF(CD523&lt;0,"De -2,5 a -0,5",IF(CD523&lt;=2,"De 0 a 2",IF(CD523&lt;=4.5,"De 2,5 a 4,5",IF(CD523&lt;=7,"De 5 a 7",IF(CD523&lt;=9.5,"De 7,5 a 9,5",IF(CD523&lt;=12,"De 10 a 12",IF(CD523&lt;=14.5,"De 12,5 a 14,5",IF(CD523&lt;=17,"De 15 a 17",IF(CD523&lt;=19.5,"De 17,5 a 19,5",IF(CD523&lt;=22,"De 20 a 22",IF(CD523&lt;=24.5,"De 22,5 a 24,5",IF(CD523&lt;=27,"De 25 a 27","De 27,5 a 30"))))))))))))))))))))))))</f>
        <v>De -15 a -13</v>
      </c>
      <c r="CF523" s="12" t="n">
        <f aca="false">IF(CD523="","",IF(CD523&lt;-27.5,1,IF(CD523&lt;-25,2,IF(CD523&lt;-22.5,3,IF(CD523&lt;-20,4,IF(CD523&lt;-17.5,5,IF(CD523&lt;-15,6,IF(CD523&lt;-12.5,7,IF(CD523&lt;-10,8,IF(CD523&lt;-7.5,9,IF(CD523&lt;-5,10,IF(CD523&lt;-2.5,11,IF(CD523&lt;0,12,IF(CD523&lt;2.5,13,IF(CD523&lt;5,14,IF(CD523&lt;7.5,15,IF(CD523&lt;10,16,IF(CD523&lt;12.5,17,IF(CD523&lt;15,18,IF(CD523&lt;17.5,19,IF(CD523&lt;20,20,IF(CD523&lt;22.5,21,IF(CD523&lt;25,22,IF(CD523&lt;27.5,23,24))))))))))))))))))))))))</f>
        <v>7</v>
      </c>
      <c r="CG523" s="9" t="n">
        <v>-2.25</v>
      </c>
      <c r="CH523" s="10" t="str">
        <f aca="false">IF(CG523="","",IF(AND(CG523&gt;=-10,CG523&lt;=-9.5),"-10 a -9,5",IF(AND(CG523&gt;-9.5,CG523&lt;=-8.5),"-9 a -8,5",IF(AND(CG523&gt;-8.5,CG523&lt;=-7.5),"-8 a -7,5",IF(AND(CG523&gt;-7.5,CG523&lt;=-6.5),"-7 a -6,5",IF(AND(CG523&gt;-6.5,CG523&lt;=-5.5),"-6 a -5,5",IF(AND(CG523&gt;-5.5,CG523&lt;=-4.5),"-5 a -4,5",IF(AND(CG523&gt;-4.5,CG523&lt;=-3.5),"-4 a -3,5",IF(AND(CG523&gt;-3.5,CG523&lt;=-2.5),"-3 a -2,5",IF(CG523=-2.25,"-2,25",IF(AND(CG523&gt;-2.5,CG523&lt;=-1.5),"-2 a -1,5",IF(AND(CG523&gt;-1.5,CG523&lt;=-0.5),"-1 a -0,5",IF(AND(CG523&gt;-0.5,CG523&lt;=0.5),"0 a 0,5",IF(AND(CG523&gt;0.5,CG523&lt;=1.5),"1 a 1,5",IF(AND(CG523&gt;1.5,CG523&lt;=2.5),"2 a 2,5",IF(AND(CG523&gt;2.5,CG523&lt;=3.5),"3 a 3,5",IF(AND(CG523&gt;3.5,CG523&lt;=4.5),"4 a 4,5",IF(AND(CG523&gt;4.5,CG523&lt;=5.5),"5 a 5,5",IF(AND(CG523&gt;5.5,CG523&lt;=6.5),"6 a 6,5",IF(AND(CG523&gt;6.5,CG523&lt;=7.5),"7 a 7,5",IF(AND(CG523&gt;7.5,CG523&lt;=8.5),"8 a 8,5",IF(AND(CG523&gt;8.5,CG523&lt;=9.5),"9 a 9,5",IF(CG523&gt;=10,"10","Fuera de rango")))))))))))))))))))))))</f>
        <v>-2,25</v>
      </c>
      <c r="CI523" s="11" t="str">
        <f aca="false">IF(CG523="","",IF(CG523=-2.25,"NORMA",IF(CG523&lt;=-9.5,1,IF(CG523&lt;=-8.5,2,IF(CG523&lt;=-7.5,3,IF(CG523&lt;=-6.5,4,IF(CG523&lt;=-5.5,5,IF(CG523&lt;=-4.5,6,IF(CG523&lt;=-3.5,7,IF(CG523&lt;=-2.5,8,IF(CG523&lt;=-1.5,9,IF(CG523&lt;=-0.5,10,IF(CG523&lt;=0.5,11,IF(CG523&lt;=1.5,12,IF(CG523&lt;=2.5,13,IF(CG523&lt;=3.5,14,IF(CG523&lt;=4.5,15,IF(CG523&lt;=5.5,16,IF(CG523&lt;=6.5,17,IF(CG523&lt;=7.5,18,IF(CG523&lt;=8.5,19,IF(CG523&lt;=9.5,20,IF(CG523=10,21,"Fuera de rango")))))))))))))))))))))))</f>
        <v>NORMA</v>
      </c>
      <c r="CJ523" s="9" t="n">
        <v>2.25</v>
      </c>
      <c r="CK523" s="10" t="str">
        <f aca="false">IF(CJ523="","",IF(AND(CJ523&gt;=-6,CJ523&lt;=-5.5),"-6 a -5,5",IF(AND(CJ523&gt;-5.5,CJ523&lt;=-4.5),"-5 a -4,5",IF(AND(CJ523&gt;-4.5,CJ523&lt;=-3.5),"-4 a -3,5",IF(AND(CJ523&gt;-3.5,CJ523&lt;=-2.5),"-3 a -2,5",IF(AND(CJ523&gt;-2.5,CJ523&lt;=-1.5),"-2 a -1,5",IF(AND(CJ523&gt;-1.5,CJ523&lt;=-0.5),"-1 a -0,5",IF(AND(CJ523&gt;-0.5,CJ523&lt;=0.5),"0 a 0,5",IF(AND(CJ523&gt;0.5,CJ523&lt;=1.5),"1 a 1,5",IF(AND(CJ523&gt;1.5,CJ523&lt;2.5),"2",IF(AND(CJ523&gt;=2.5,CJ523&lt;=3),"2,5 a 3",IF(AND(CJ523&gt;3,CJ523&lt;=4),"3,5 a 4",IF(AND(CJ523&gt;4,CJ523&lt;=5),"4,5 a 5",IF(AND(CJ523&gt;5,CJ523&lt;=6),"5,5 a 6",IF(AND(CJ523&gt;6,CJ523&lt;=7),"6,5 a 7",IF(AND(CJ523&gt;7,CJ523&lt;=8),"7,5 a 8",IF(AND(CJ523&gt;8,CJ523&lt;=9.5),"8,5 a 9,5",IF(CJ523=10,"10","Fuera de rango"))))))))))))))))))</f>
        <v>2</v>
      </c>
      <c r="CL523" s="11" t="str">
        <f aca="false">IF(CK523="","",IF(OR(CK523="-6 a -5,5",CK523="-6 - -5,5"),1,IF(OR(CK523="-5 a -4,5",CK523="-5 - -4,5"),2,IF(OR(CK523="-4 a -3,5",CK523="-4 - -3,5"),3,IF(OR(CK523="-3 a -2,5",CK523="-3 - -2,5"),4,IF(OR(CK523="-2 a -1,5",CK523="-2 - -1,5"),5,IF(OR(CK523="-1 a -0,5",CK523="-1 - -0,5"),6,IF(OR(CK523="0 a 0,5",CK523="0 - 0,5"),7,IF(OR(CK523="1 a 1,5",CK523="1 - 1,5"),8,IF(CK523="2","NORMA",IF(OR(CK523="2,5 a 3",CK523="2,5 - 3"),9,IF(OR(CK523="3,5 a 4",CK523="3,5 - 4"),10,IF(OR(CK523="4,5 a 5",CK523="4,5 - 5"),11,IF(OR(CK523="5,5 a 6",CK523="5,5 - 6"),12,IF(OR(CK523="6,5 a 7",CK523="6,5 - 7"),13,IF(OR(CK523="7,5 a 8",CK523="7,5 - 8"),14,IF(OR(CK523="8,5 a 9",CK523="8,5 - 9,5",CK523="9 a 9,5"),15,IF(CK523="10",15,IF(OR(CK523="0,5 a 1",CK523="0,5 - 1"),7,"Fuera de rango")))))))))))))))))))</f>
        <v>NORMA</v>
      </c>
      <c r="CN523" s="10" t="str">
        <f aca="false">IF(CM523=0,"0", " ")</f>
        <v>0</v>
      </c>
      <c r="CO523" s="10" t="str">
        <f aca="false">IF(CM523&gt;0,"EME"," ")</f>
        <v> </v>
      </c>
      <c r="CQ523" s="10" t="str">
        <f aca="false">IF(CP523&gt;0,"0", " ")</f>
        <v> </v>
      </c>
      <c r="CR523" s="10" t="str">
        <f aca="false">IF(CP523&gt;0,"EME"," ")</f>
        <v> </v>
      </c>
      <c r="CS523" s="9" t="n">
        <v>0</v>
      </c>
      <c r="CV523" s="9" t="n">
        <v>0</v>
      </c>
      <c r="CY523" s="9" t="n">
        <v>-1.5</v>
      </c>
      <c r="DB523" s="9" t="n">
        <v>-0.25</v>
      </c>
      <c r="DC523" s="11" t="str">
        <f aca="false">IF(DB523&lt;0,"2"," ")</f>
        <v>2</v>
      </c>
      <c r="DD523" s="11" t="str">
        <f aca="false">IF(DB523&lt;0,"MIO"," ")</f>
        <v>MIO</v>
      </c>
      <c r="DE523" s="9" t="n">
        <v>-1</v>
      </c>
      <c r="DF523" s="10" t="str">
        <f aca="false">IF(DE523&lt;0,"3"," ")</f>
        <v>3</v>
      </c>
      <c r="DG523" s="10" t="str">
        <f aca="false">IF(DE523&lt;0,"AST"," ")</f>
        <v>AST</v>
      </c>
      <c r="DH523" s="9" t="n">
        <v>0</v>
      </c>
      <c r="DI523" s="10" t="str">
        <f aca="false">IF(DH523&lt;0,"3"," ")</f>
        <v> </v>
      </c>
      <c r="DJ523" s="10" t="str">
        <f aca="false">IF(DH523&lt;0,"AST"," ")</f>
        <v> </v>
      </c>
      <c r="DK523" s="9" t="n">
        <v>0</v>
      </c>
      <c r="DL523" s="10" t="str">
        <f aca="false">IF(DK523&gt;0,"4"," ")</f>
        <v> </v>
      </c>
      <c r="DM523" s="10" t="str">
        <f aca="false">IF(DK523&gt;0,"PRE"," ")</f>
        <v> </v>
      </c>
      <c r="DN523" s="9" t="n">
        <v>0</v>
      </c>
      <c r="DO523" s="10" t="str">
        <f aca="false">IF(DN523&gt;0,"4"," ")</f>
        <v> </v>
      </c>
      <c r="DP523" s="10" t="str">
        <f aca="false">IF(DN523&gt;0,"PRE"," ")</f>
        <v> </v>
      </c>
      <c r="DS523" s="12" t="str">
        <f aca="false">CONCATENATE(CO523,CU523,DA523,DG523,DM523)</f>
        <v> AST </v>
      </c>
      <c r="DT523" s="10" t="e">
        <f aca="false" t="array" ref="DT523">_xlfn.IFS(DS523="EME    ","0", DS523=" HIP   ","1", DS523="  MIO  ","2", DS523="   AST ","3", DS523="    PRE","4", DS523="EME   PRE","5", DS523=" HIP  PRE","6", DS523=" HIP AST ","7", DS523="  MIO PRE","8", DS523="  MIOAST ","9", DS523="   ASTPRE","10",DS523=" HIP ASTPRE","11", DS523="  MIOASTPRE","12", DS523="     ","0")</f>
        <v>#N/A</v>
      </c>
      <c r="DV523" s="1" t="e">
        <f aca="false" t="array" ref="DV523">_xlfn.IFS(DU523="SI","2", DU523="NO","1")</f>
        <v>#N/A</v>
      </c>
      <c r="DX523" s="11" t="str">
        <f aca="false">IF(DW523=0,"1","2")</f>
        <v>1</v>
      </c>
      <c r="DY523" s="11" t="str">
        <f aca="false" t="array" ref="DY523">_xlfn.IFS(DW523=0,"0", DW523=0.25, "1", DW523=0.5,"2", DW523=0.75,"3", DW523=1,"4",DW523=1.25,"5", DW523=1.5,"6", DW523=1.75,"7", DW523=2,"8")</f>
        <v>0</v>
      </c>
      <c r="EA523" s="11" t="str">
        <f aca="false">IF(DZ523=0,"1","2")</f>
        <v>1</v>
      </c>
      <c r="EB523" s="11" t="str">
        <f aca="false" t="array" ref="EB523">_xlfn.IFS(DZ523=0,"0", DZ523=0.25, "1", DZ523=0.5,"2", DZ523=0.75,"3", DZ523=1,"4",DZ523=1.25,"5", DZ523=1.5,"6", DZ523=1.75,"7", DZ523=2,"8")</f>
        <v>0</v>
      </c>
      <c r="ED523" s="10" t="str">
        <f aca="false">IF(EC523=0,"1","2")</f>
        <v>1</v>
      </c>
      <c r="EE523" s="11" t="str">
        <f aca="false" t="array" ref="EE523">_xlfn.IFS(EC523=0,"0", EC523=-0.25, "1", EC523=-0.5,"2", EC523=-0.75,"3", EC523=-1,"4",EC523=-1.25,"5", EC523=-1.5,"6", EC523=-1.75,"7", EC523=-2,"8", EC523=-2.25,"9",EC523=-2.5,"10", EC523=-2.75,"11", EC523=-3,"12", EC523=-3.25,"13", EC523=-3.5,"14", EC523=-3.75,"15",EC523=-4,"16")</f>
        <v>0</v>
      </c>
      <c r="EG523" s="10" t="str">
        <f aca="false">IF(EF523=0,"1","2")</f>
        <v>1</v>
      </c>
      <c r="EH523" s="11" t="str">
        <f aca="false" t="array" ref="EH523">_xlfn.IFS(EF523=0,"0", EF523=-0.25, "1", EF523=-0.5,"2", EF523=-0.75,"3", EF523=-1,"4",EF523=-1.25,"5", EF523=-1.5,"6", EF523=-1.75,"7", EF523=-2,"8", EF523=-2.25,"9",EF523=-2.5,"10", EF523=-2.75,"11", EF523=-3,"12", EF523=-3.25,"13", EF523=-3.5,"14", EF523=-3.75,"15",EF523=-4,"16")</f>
        <v>0</v>
      </c>
      <c r="EJ523" s="11" t="str">
        <f aca="false">IF(EI523=0,"1","2")</f>
        <v>1</v>
      </c>
      <c r="EK523" s="11" t="str">
        <f aca="false" t="array" ref="EK523">_xlfn.IFS(EI523=0,"0", EI523=-0.25, "1", EI523=-0.5,"2", EI523=-0.75,"3", EI523=-1,"4",EI523=-1.25,"5", EI523=-1.5,"6", EI523=-1.75,"7", EI523=-2,"8", EI523=-2.25,"9", EI523=-2.25,"9",EI523=-2.5,"10", EI523=-2.75,"11", EI523=-3,"12", EI523=-3.25,"13", EI523=-3.5,"14", EI523=-3.75,"15",EI523=-4,"16", EI523=0.25, "17", EI523=0.5, "18")</f>
        <v>0</v>
      </c>
      <c r="EM523" s="11" t="str">
        <f aca="false">IF(EL523=0,"1","2")</f>
        <v>1</v>
      </c>
      <c r="EN523" s="11" t="str">
        <f aca="false" t="array" ref="EN523">_xlfn.IFS(EL523=0.25,"17",EL523=0.5,"18", EL523=0,"0", EL523=-0.25, "1", EL523=-0.5,"2", EL523=-0.75,"3", EL523=-1,"4",EL523=-1.25,"5", EL523=-1.5,"6", EL523=-1.75,"7", EL523=-2,"8",EL523= -2.25,"9",EL523=-2.5,"10",EL523= -2.75,"11",EL523= -3,"12",EL523= -3.25,"13",EL523= -3.5,"14",EL523= -3.75,"15",EL523=-4,"16")</f>
        <v>0</v>
      </c>
      <c r="EP523" s="11" t="str">
        <f aca="false">IF(EO523=0,"1","2")</f>
        <v>1</v>
      </c>
      <c r="EQ523" s="11" t="str">
        <f aca="false" t="array" ref="EQ523">_xlfn.IFS(EO523=0,"0", EO523=0.25, "1", EO523=0.5,"2", EO523=0.75,"3", EO523=1,"4",EO523=1.25,"5", EO523=1.5,"6", EO523=1.75,"7", EO523=2,"8", EO523=2.25,"9", EO523=2.25,"9",EO523=2.5,"10", EO523=2.75,"11", EO523=3,"12", EO523=3.25,"13", EO523=3.5,"14", EO523=3.75,"15",EO523=4,"16", EO523=-0.25, "17", bq=-0.5, "18")</f>
        <v>0</v>
      </c>
      <c r="ES523" s="11" t="str">
        <f aca="false">IF(ER523=0,"1","2")</f>
        <v>1</v>
      </c>
      <c r="ET523" s="11" t="str">
        <f aca="false" t="array" ref="ET523">_xlfn.IFS(ER523=0,"0", ER523=0.25, "1", ER523=0.5,"2", ER523=0.75,"3", ER523=1,"4",ER523=1.25,"5", ER523=1.5,"6", ER523=1.75,"7", ER523=2,"8", ER523=2.25,"9", ER523=2.25,"9",ER523=2.5,"10", ER523=2.75,"11", ER523=3,"12", ER523=3.25,"13", ER523=3.5,"14", ER523=3.75,"15",ER523=4,"16", ER523=-0.25, "17", bq=-0.5, "18")</f>
        <v>0</v>
      </c>
      <c r="EV523" s="14" t="e">
        <f aca="false">VLOOKUP(EU523,LEYENDA!$G$2:$H$8,2,TRUE())</f>
        <v>#N/A</v>
      </c>
      <c r="EW523" s="14" t="e">
        <f aca="false" t="array" ref="EW523">_xlfn.IFS(EV523="0-5","1", EV523="6-12","2", EV523="13-18","3", EV523="19-24","4", EV523="25-36","5", EV523="37-48","6", EV523="49-60","7")</f>
        <v>#N/A</v>
      </c>
    </row>
    <row r="524" customFormat="false" ht="13.5" hidden="false" customHeight="false" outlineLevel="0" collapsed="false">
      <c r="A524" s="1" t="n">
        <v>194</v>
      </c>
      <c r="B524" s="2" t="n">
        <v>1</v>
      </c>
      <c r="C524" s="33" t="n">
        <v>43826</v>
      </c>
      <c r="E524" s="5" t="str">
        <f aca="false">VLOOKUP(A524,'286'!$A$3:$J$6279,10,FALSE())</f>
        <v>LILLO ARANDA, ALEJANDRO</v>
      </c>
      <c r="F524" s="4" t="str">
        <f aca="false">VLOOKUP(A524,'286'!$A$3:$I$1768,3,FALSE())</f>
        <v>LIAA</v>
      </c>
      <c r="G524" s="6" t="n">
        <f aca="false">VLOOKUP(A524,'286'!$A$3:$I$1768,4,FALSE())</f>
        <v>34757</v>
      </c>
      <c r="H524" s="7" t="n">
        <f aca="false">YEAR(C524)-YEAR(G524)</f>
        <v>24</v>
      </c>
      <c r="I524" s="1" t="str">
        <f aca="false">VLOOKUP(H524,LEYENDA!$C$2:$D$6,2,TRUE())</f>
        <v>13-24</v>
      </c>
      <c r="J524" s="5" t="str">
        <f aca="false">VLOOKUP(A524,'286'!$A$3:$I$1768,7,FALSE())</f>
        <v>H</v>
      </c>
      <c r="K524" s="8" t="n">
        <f aca="false">VLOOKUP(A524,'286'!$A$3:$I$1768,2,FALSE())</f>
        <v>0</v>
      </c>
      <c r="L524" s="4" t="str">
        <f aca="false">VLOOKUP(A524,'286'!$A$3:$I$1768,8,FALSE())</f>
        <v>D</v>
      </c>
      <c r="M524" s="4" t="str">
        <f aca="false">VLOOKUP(A524,'286'!$A$3:$I$1768,9,FALSE())</f>
        <v>D</v>
      </c>
      <c r="N524" s="8" t="str">
        <f aca="false">IF(R524=O524, "MISMA","CONTRARIA")</f>
        <v>MISMA</v>
      </c>
      <c r="O524" s="8" t="str">
        <f aca="false" t="array" ref="O524">_xlfn.IFS(L524="D","1", L524="I","2")</f>
        <v>1</v>
      </c>
      <c r="P524" s="8" t="e">
        <f aca="false" t="array" ref="P524">_xlfn.IFS(K524="OD","1", K524="OI","2")</f>
        <v>#N/A</v>
      </c>
      <c r="Q524" s="1" t="str">
        <f aca="false" t="array" ref="Q524">_xlfn.IFS(J524="M","1", J524="H","2")</f>
        <v>2</v>
      </c>
      <c r="R524" s="8" t="str">
        <f aca="false" t="array" ref="R524">_xlfn.IFS(M524="D","1", M524="I","2")</f>
        <v>1</v>
      </c>
      <c r="S524" s="1" t="str">
        <f aca="false" t="array" ref="S524">_xlfn.IFS(N524="CONTRARIA", "1",N524= "MISMA","2")</f>
        <v>2</v>
      </c>
      <c r="T524" s="1" t="str">
        <f aca="false" t="array" ref="T524">_xlfn.IFS(I524="0-12","1", I524="13-24","2", I524="25-40","3", I524="41-60","4", I524="61-100","5")</f>
        <v>2</v>
      </c>
      <c r="U524" s="9" t="n">
        <v>-0.5</v>
      </c>
      <c r="V524" s="10" t="str">
        <f aca="false">IF(U524="","",IF(AND(U524&gt;=-9,U524&lt;=-6.5),"-9 a -6,5",IF(AND(U524&gt;=-6,U524&lt;=-3.5),"-6 a -3,5",IF(AND(U524&gt;=-3,U524&lt;=-1),"-3 a -1",IF(U524=-0.5,"-0,5",IF(AND(U524&gt;=0,U524&lt;=2.5),"0 a 2,5",IF(AND(U524&gt;=3,U524&lt;=5.5),"3 a 5,5",IF(AND(U524&gt;=6,U524&lt;=8.5),"6 a 8,5",IF(AND(U524&gt;=9,U524&lt;=20),"9 a 20","Fuera de rango")))))))))</f>
        <v>-0,5</v>
      </c>
      <c r="W524" s="11" t="str">
        <f aca="false">IF(V524="","",IF(V524="-9 a -6,5",2,IF(V524="-6 a -3,5",3,IF(V524="-3 a -1",4,IF(V524="-0,5","NORMA",IF(V524="0 a 2,5",5,IF(V524="3 a 5,5",6,IF(V524="6 a 8,5",7,IF(V524="9 a 20",8,"Fuera de rango")))))))))</f>
        <v>NORMA</v>
      </c>
      <c r="X524" s="9" t="n">
        <v>0</v>
      </c>
      <c r="Y524" s="11" t="str">
        <f aca="false">IF(X524="","",IF(AND(X524&gt;=0,X524&lt;=4),"0 a 4",IF(AND(X524&gt;=4.5,X524&lt;=8.5),"4,5 a 8,5",IF(X524=9,"9",IF(AND(X524&gt;=9.5,X524&lt;=13),"9,5 a 13",IF(AND(X524&gt;=13.5,X524&lt;=20),"13,5 a 20",IF(AND(X524&gt;=20.5,X524&lt;=35),"20,5 a 35","Fuera de rango")))))))</f>
        <v>0 a 4</v>
      </c>
      <c r="Z524" s="11" t="n">
        <f aca="false">IF(Y524="","",IF(Y524="0 a 4",1,IF(Y524="4,5 a 8,5",2,IF(Y524="9","NORMA",IF(Y524="9,5 a 13",3,IF(Y524="13,5 a 20",4,IF(Y524="20,5 a 35",5,"Fuera de rango")))))))</f>
        <v>1</v>
      </c>
      <c r="AA524" s="9" t="n">
        <v>26</v>
      </c>
      <c r="AB524" s="10" t="str">
        <f aca="false">IF(AA524="","",IF(AND(AA524&gt;=0,AA524&lt;=9),"0 a 9",IF(AND(AA524&gt;=9.5,AA524&lt;=18.5),"9,5 a 18,5",IF(AA524=19,"19",IF(AND(AA524&gt;=19.5,AA524&lt;=28),"19,5 a 28",IF(AND(AA524&gt;=28.5,AA524&lt;=40),"28,5 a 40","Fuera de rango"))))))</f>
        <v>19,5 a 28</v>
      </c>
      <c r="AC524" s="11" t="n">
        <f aca="false" t="array" ref="AC524">_xlfn.IFS(AB524="","",AB524="0 a 9",1,AB524="9,5 a 18,5",2,AB524="19","NORMA",AB524="19,5 a 28",3,AB524="28,5 a 40",4,TRUE(),"Fuera de rango")</f>
        <v>3</v>
      </c>
      <c r="AD524" s="9" t="n">
        <v>23</v>
      </c>
      <c r="AE524" s="10" t="str">
        <f aca="false">IF(AD524="","",IF(AND(AD524&gt;=-10,AD524&lt;=0),"De -10 a 0",IF(AND(AD524&gt;=0.5,AD524&lt;=9.5),"0,5 a 9,5",IF(AD524=10,"10",IF(AND(AD524&gt;=10.5,AD524&lt;=20),"10,5 a 20",IF(AND(AD524&gt;=20.5,AD524&lt;=40),"20,5 a 40","Fuera de rango"))))))</f>
        <v>20,5 a 40</v>
      </c>
      <c r="AF524" s="12" t="n">
        <f aca="false">IF(AD524="","",IF(AND(AD524&gt;=-10,AD524&lt;=0),1,IF(AND(AD524&gt;=0.5,AD524&lt;=9.5),2,IF(AD524=10,"NORMA",IF(AND(AD524&gt;=10.5,AD524&lt;=20),3,IF(AND(AD524&gt;=20.5,AD524&lt;=40),4,""))))))</f>
        <v>4</v>
      </c>
      <c r="AG524" s="9" t="n">
        <v>9</v>
      </c>
      <c r="AH524" s="10" t="str">
        <f aca="false">IF(AG524="","",IF(AND(AG524&gt;=0,AG524&lt;=4),"0 a 4",IF(AND(AG524&gt;=4.5,AG524&lt;=8.5),"4,5 a 8,5",IF(AG524=9,"9",IF(AND(AG524&gt;=9.5,AG524&lt;=13),"9,5 a 13",IF(AND(AG524&gt;=13.5,AG524&lt;=25),"13,5 a 25","Fuera de rango"))))))</f>
        <v>9</v>
      </c>
      <c r="AI524" s="10" t="str">
        <f aca="false">IF(AH524="","",IF(AH524="0 a 4",1,IF(AH524="4,5 a 8,5",2,IF(AH524="9","NORMA",IF(AH524="9,5 a 13",3,IF(AH524="13,5 a 25",4,""))))))</f>
        <v>NORMA</v>
      </c>
      <c r="AJ524" s="9" t="n">
        <v>5</v>
      </c>
      <c r="AK524" s="10" t="str">
        <f aca="false">IF(AJ524="","",IF(AND(AJ524&gt;=-15,AJ524&lt;=-10.5),"-15 a -10,5",IF(AND(AJ524&gt;=-10,AJ524&lt;=-4),"-10 a -4",IF(AND(AJ524&gt;=-4.5,AJ524&lt;=0),"-4,5 a 0",IF(AND(AJ524&gt;=0.5,AJ524&lt;=4.5),"0,5 a 4,5",IF(AJ524=5,"5",IF(AND(AJ524&gt;=5.5,AJ524&lt;=10),"5,5 a 10",IF(AND(AJ524&gt;=10.5,AJ524&lt;=20),"10,5 a 20","Fuera de rango"))))))))</f>
        <v>5</v>
      </c>
      <c r="AL524" s="11" t="str">
        <f aca="false">IF(AK524="","",IF(AK524="-15 a -10,5",1,IF(AK524="-10 a -4",2,IF(AK524="-4,5 a 0",3,IF(AK524="0,5 a 4,5",4,IF(AK524="5","NORMA",IF(AK524="5,5 a 10",5,IF(AK524="10,5 a 20",6,"Error"))))))))</f>
        <v>NORMA</v>
      </c>
      <c r="AM524" s="9" t="n">
        <v>0.5</v>
      </c>
      <c r="AN524" s="10" t="str">
        <f aca="false">IF(AM524="","",IF(AND(AM524&gt;=-7.5,AM524&lt;=-5.5),"-7,5 a -5,5",IF(AND(AM524&gt;=-5,AM524&lt;=-3),"-5 a -3",IF(AND(AM524&gt;=-2.5,AM524&lt;=-0.5),"-2,5 a -0,5",IF(AM524=0,"0,00",IF(AND(AM524&gt;=0.5,AM524&lt;=2.5),"0,5 a 2,5",IF(AND(AM524&gt;=3,AM524&lt;=5),"3 a 5",IF(AND(AM524&gt;=5.5,AM524&lt;=7.5),"5,5 a 7,5",IF(AND(AM524&gt;=8,AM524&lt;=10),"8 a 10","Fuera de rango")))))))))</f>
        <v>0,5 a 2,5</v>
      </c>
      <c r="AO524" s="11" t="n">
        <f aca="false">IF(AN524="","",IF(AN524="-7,5 a -5,5",1,IF(AN524="-5 a -3",2,IF(AN524="-2,5 a -0,5",3,IF(AN524="0,00","NORMA",IF(AN524="0,5 a 2,5",4,IF(AN524="3 a 5",5,IF(AN524="5,5 a 7,5",6,IF(AN524="8 a 10",7,"Error")))))))))</f>
        <v>4</v>
      </c>
      <c r="AP524" s="9" t="n">
        <v>2</v>
      </c>
      <c r="AQ524" s="10" t="str">
        <f aca="false">IF(AP524="","",IF(AND(AP524&gt;=-20,AP524&lt;=-9.5),"-20 a -9,5",IF(AND(AP524&gt;=-9,AP524&lt;=-6.5),"-9 a -6,5",IF(AP524=-6,"-6",IF(AND(AP524&gt;=-5.5,AP524&lt;=-3),"-5,5 a -3",IF(AND(AP524&gt;=-2.5,AP524&lt;=0),"-2,5 a 0",IF(AND(AP524&gt;=0.5,AP524&lt;=3),"0,5 a 3",IF(AND(AP524&gt;=3.5,AP524&lt;=6),"3,5 a 6",IF(AND(AP524&gt;=6.5,AP524&lt;=9),"6,5 a 9",IF(AND(AP524&gt;=9.5,AP524&lt;=20),"9,5 a 20","Fuera de rango"))))))))))</f>
        <v>0,5 a 3</v>
      </c>
      <c r="AR524" s="11" t="n">
        <f aca="false">IF(AQ524="","",IF(AQ524="-20 a -9,5",1,IF(AQ524="-9 a -6,5",2,IF(AQ524="-6","NORMA",IF(AQ524="-5,5 a -3",3,IF(AQ524="-2,5 a 0",4,IF(AQ524="0,5 a 3",5,IF(AQ524="3,5 a 6",6,IF(AQ524="6,5 a 9",7,IF(AQ524="9,5 a 20",8,""))))))))))</f>
        <v>5</v>
      </c>
      <c r="AS524" s="9" t="n">
        <v>5</v>
      </c>
      <c r="AT524" s="10" t="str">
        <f aca="false">IF(AS524="","",IF(AND(AS524&gt;=-16,AS524&lt;=-14),"-16 a -14",IF(AND(AS524&gt;=-13.5,AS524&lt;=-11.5),"-13,5 a -11,5",IF(AND(AS524&gt;=-11,AS524&lt;=-9),"-11 a -9",IF(AND(AS524&gt;=-8.5,AS524&lt;=-6.5),"-8,5 a -6,5",IF(AND(AS524&gt;=-6,AS524&lt;=-4),"-6 a -4",IF(AND(AS524&gt;=-3.5,AS524&lt;=-1.5),"-3,5 a -1,5",IF(AND(AS524&gt;=-1,AS524&lt;=1),"-1 a 1",IF(AND(AS524&gt;=1.5,AS524&lt;=3.5),"1,5 a 3,5",IF(AND(AS524&gt;=4,AS524&lt;=6),"4 a 6",IF(AND(AS524&gt;=6.5,AS524&lt;=8.5),"6,5 a 8,5",IF(AND(AS524&gt;=9,AS524&lt;=11),"9 a 11",IF(AND(AS524&gt;=11.5,AS524&lt;=13.5),"11,5 a 13,5",IF(AND(AS524&gt;=14,AS524&lt;=16),"14 a 16",IF(AND(AS524&gt;=16.5,AS524&lt;=18.5),"16,5 a 18,5",IF(AND(AS524&gt;=19,AS524&lt;=21),"19 a 21","Fuera de rango"))))))))))))))))</f>
        <v>4 a 6</v>
      </c>
      <c r="AU524" s="11" t="str">
        <f aca="false" t="array" ref="AU524">IF(AT524="","",_xlfn.IFS(AT524="-16 a -14",1,AT524="-13,5 a -11,5",2,AT524="-11 a -9",3,AT524="-8,5 a -6,5",4,AT524="-6 a -4",5,AT524="-3,5 a -1,5",6,AT524="-1 a 1",7,AT524="1,5 a 3,5",8,AT524="4 a 6","NORMA",AT524="6,5 a 8,5",9,AT524="9 a 11",10,AT524="11,5 a 13,5",11,AT524="14 a 16",12,AT524="16,5 a 18,5",13,AT524="19 a 21",14,TRUE(),""))</f>
        <v>NORMA</v>
      </c>
      <c r="AV524" s="9" t="n">
        <v>0.25</v>
      </c>
      <c r="AW524" s="10" t="str">
        <f aca="false">IF(AV524="","",IF(AND(AV524&gt;=-1,AV524&lt;=-0.5),"-1 a -0,5",IF(AND(AV524&gt;-0.5,AV524&lt;=0),"De -0,5 a 0",IF(AND(AV524&gt;=0.25,AV524&lt;=0.75),"0,25 a 0,75",IF(AND(AV524&gt;=1,AV524&lt;=1.5),"1 a 1,5",IF(AND(AV524&gt;=1.75,AV524&lt;=2.25),"1,75 a 2,25",IF(AND(AV524&gt;=2.5,AV524&lt;=3),"2,5 a 3",IF(AND(AV524&gt;=3.25,AV524&lt;=3.75),"3,25 a 3,75","Fuera de rango"))))))))</f>
        <v>0,25 a 0,75</v>
      </c>
      <c r="AX524" s="10" t="str">
        <f aca="false">IF(AW524="","",IF(OR(AW524="-1 a -0,5",AW524="-1 a -0.5"),1,IF(OR(AW524="De -0,5 a 0",AW524="-0,5 a 0",AW524="De -0.5 a 0"),2,IF(OR(AW524="0,25 a 0,75",AW524="0.25 a 0.75"),"NORMA",IF(OR(AW524="1 a 1,5",AW524="1 a 1.5"),3,IF(OR(AW524="1,75 a 2,25",AW524="1.75 a 2.25"),4,IF(OR(AW524="2,5 a 3",AW524="2.5 a 3"),5,IF(OR(AW524="3,25 a 3,75",AW524="3.25 a 3.75"),6,""))))))))</f>
        <v>NORMA</v>
      </c>
      <c r="AY524" s="9" t="n">
        <v>6</v>
      </c>
      <c r="AZ524" s="10" t="str">
        <f aca="false">IF(AY524="","",IF(AND(AY524&gt;=-20,AY524&lt;=-9.5),"-20 a -9,5",IF(AND(AY524&gt;=-9,AY524&lt;=-6.5),"-9 a -6,5",IF(AY524=-6,"-6",IF(AND(AY524&gt;=-5.5,AY524&lt;=-3),"-5,5 a -3",IF(AND(AY524&gt;=-2.5,AY524&lt;=0),"-2,5 a 0",IF(AND(AY524&gt;=0.5,AY524&lt;=3),"0,5 a 3",IF(AND(AY524&gt;=3.5,AY524&lt;=6),"3,5 a 6","Fuera de rango"))))))))</f>
        <v>3,5 a 6</v>
      </c>
      <c r="BA524" s="11" t="n">
        <f aca="false">IF(AZ524="","",IF(AZ524="-20 a -9,5",1,IF(AZ524="-9 a -6,5",2,IF(AZ524="-6","NORMA",IF(AZ524="-5,5 a -3",3,IF(AZ524="-2,5 a 0",4,IF(AZ524="0,5 a 3",5,IF(AZ524="3,5 a 6",6,""))))))))</f>
        <v>6</v>
      </c>
      <c r="BB524" s="9" t="n">
        <v>22</v>
      </c>
      <c r="BC524" s="10" t="str">
        <f aca="false" t="array" ref="BC524">IF(BB524="","",_xlfn.IFS(AND(BB524&gt;=0,BB524&lt;=2),"0 a 2",AND(BB524&gt;=2.5,BB524&lt;=4.5),"2,5 a 4,5",AND(BB524&gt;=5,BB524&lt;=7),"5 a 7",AND(BB524&gt;=7.5,BB524&lt;=9.5),"7,5 a 9,5",AND(BB524&gt;=10,BB524&lt;=12),"10 a 12",AND(BB524&gt;=12.5,BB524&lt;=14.5),"12,5 a 14,5",BB524=15,"15",AND(BB524&gt;=15.5,BB524&lt;=17.5),"15,5 a 17,5",AND(BB524&gt;=18,BB524&lt;=20),"18 a 20",AND(BB524&gt;=20.5,BB524&lt;=22.5),"20,5 a 22,5",AND(BB524&gt;=23,BB524&lt;=25),"23 a 25",TRUE(),"Fuera de rango"))</f>
        <v>20,5 a 22,5</v>
      </c>
      <c r="BD524" s="11" t="n">
        <f aca="false" t="array" ref="BD524">IF(BC524="","",_xlfn.IFS(BC524="0 a 2",1,BC524="2,5 a 4,5",2,BC524="5 a 7",3,BC524="7,5 a 9,5",4,BC524="10 a 12",5,BC524="12,5 a 14,5",6,BC524="15","NORMA",BC524="15,5 a 17,5",7,BC524="18 a 20",8,BC524="20,5 a 22,5",9,BC524="23 a 25",10,TRUE(),"Fuera de rango"))</f>
        <v>9</v>
      </c>
      <c r="BE524" s="9" t="n">
        <v>24</v>
      </c>
      <c r="BF524" s="10" t="str">
        <f aca="false">IF(BE524="","",IF(AND(BE524&gt;=-20,BE524&lt;=-10),"-20 a -10",IF(AND(BE524&gt;=-9.5,BE524&lt;=0.5),"-9,5 a 0,5",IF(AND(BE524&gt;=1,BE524&lt;=11),"1 a 11",IF(AND(BE524&gt;=11.5,BE524&lt;=20.5),"11,5 a 20,5",IF(BE524=21,"21",IF(AND(BE524&gt;=21.5,BE524&lt;=31.5),"21,5 a 31,5",IF(AND(BE524&gt;=32,BE524&lt;=42),"32 a 42","Fuera de rango"))))))))</f>
        <v>21,5 a 31,5</v>
      </c>
      <c r="BG524" s="11" t="n">
        <f aca="false">IF(BF524="","",IF(BF524="-20 a -10",1,IF(BF524="-9,5 a 0,5",2,IF(BF524="1 a 11",3,IF(BF524="11,5 a 20,5",4,IF(BF524="21","NORMA",IF(BF524="21,5 a 31,5",5,IF(BF524="32 a 42",6,""))))))))</f>
        <v>5</v>
      </c>
      <c r="BH524" s="9" t="n">
        <v>22</v>
      </c>
      <c r="BI524" s="10" t="str">
        <f aca="false">IF(BH524="","",IF(AND(BH524&gt;=-20,BH524&lt;=-15),"-20 a -15",IF(AND(BH524&gt;=-14.5,BH524&lt;=-9.5),"-14,5 a -9,5",IF(AND(BH524&gt;=-9,BH524&lt;=-4),"-9 a -4",IF(AND(BH524&gt;=-3.5,BH524&lt;=2.5),"-3,5 a 2,5",IF(AND(BH524&gt;=3,BH524&lt;=8),"3 a 8",IF(AND(BH524&gt;=8.5,BH524&lt;=14.5),"8,5 a 14,5",IF(BH524=15,"15",IF(AND(BH524&gt;=15.5,BH524&lt;=20.5),"15,5 a 20,5",IF(AND(BH524&gt;=21,BH524&lt;=26),"21 a 26","Fuera de rango"))))))))))</f>
        <v>21 a 26</v>
      </c>
      <c r="BJ524" s="11" t="n">
        <f aca="false">IF(BI524="","",IF(BI524="-20 a -15",1,IF(BI524="-14,5 a -9,5",2,IF(BI524="-9 a -4",3,IF(BI524="-3,5 a 2,5",4,IF(BI524="3 a 8",5,IF(BI524="8,5 a 14,5",6,IF(BI524="15","NORMA",IF(BI524="15,5 a 20,5",7,IF(BI524="21 a 26",8,IF(BI524="26,5 a 31,5",9,"")))))))))))</f>
        <v>8</v>
      </c>
      <c r="BK524" s="9" t="n">
        <v>16</v>
      </c>
      <c r="BL524" s="10" t="str">
        <f aca="false">IF(BK524="","",IF(AND(BK524&gt;=0,BK524&lt;=2),"0 - 2",IF(AND(BK524&gt;=2.5,BK524&lt;=4.5),"2,5 - 4,5",IF(AND(BK524&gt;=5,BK524&lt;=7),"5 - 7",IF(AND(BK524&gt;=7.5,BK524&lt;=9.5),"7,5 - 9,5",IF(AND(BK524&gt;=10,BK524&lt;=12),"10 - 12",IF(AND(BK524&gt;=12.5,BK524&lt;=13.5),"12,5 - 13,5",IF(BK524=14,"14",IF(AND(BK524&gt;=14.5,BK524&lt;=16.5),"14,5 - 16,5",IF(AND(BK524&gt;=17,BK524&lt;=19),"17 - 19",IF(AND(BK524&gt;=19.5,BK524&lt;=21.5),"19,5 - 21,5",IF(AND(BK524&gt;=22,BK524&lt;=24),"22 - 24",IF(AND(BK524&gt;=24.5,BK524&lt;=26.5),"24,5 - 26,5",IF(AND(BK524&gt;=27,BK524&lt;=29),"27 - 29",IF(AND(BK524&gt;=29.5,BK524&lt;=30),"29,5 - 30","Fuera de rango")))))))))))))))</f>
        <v>14,5 - 16,5</v>
      </c>
      <c r="BM524" s="11" t="n">
        <f aca="false">IF(BL524="","",IF(BL524="0 - 2",1,IF(BL524="2,5 - 4,5",2,IF(BL524="5 - 7",3,IF(BL524="7,5 - 9,5",4,IF(BL524="10 - 12",5,IF(BL524="12,5 - 13,5",6,IF(BL524="14","NORMA",IF(BL524="14,5 - 16,5",7,IF(BL524="17 - 19",8,IF(BL524="19,5 - 21,5",9,IF(BL524="22 - 24",10,IF(BL524="24,5 - 26,5",11,IF(BL524="27 - 29",12,IF(BL524="29,5 - 30",13,"")))))))))))))))</f>
        <v>7</v>
      </c>
      <c r="BN524" s="9" t="n">
        <v>18</v>
      </c>
      <c r="BO524" s="11" t="str">
        <f aca="false">IF(BN524="","",IF(AND(BN524&gt;=-20,BN524&lt;=-10),"-20 a -10",IF(AND(BN524&gt;=-9.5,BN524&lt;=0.5),"-9,5 a 0,5",IF(AND(BN524&gt;=1,BN524&lt;=11),"1 a 11",IF(AND(BN524&gt;=11.5,BN524&lt;=21.5),"11,5 a 21,5",IF(BN524=22,"22",IF(AND(BN524&gt;=22.5,BN524&lt;=32.5),"22,5 a 32,5",IF(AND(BN524&gt;=33,BN524&lt;=43),"33 a 43","Fuera de rango"))))))))</f>
        <v>11,5 a 21,5</v>
      </c>
      <c r="BP524" s="11" t="n">
        <f aca="false">IF(BO524="","",IF(BO524="-20 a -10",1,IF(BO524="-9,5 a 0,5",2,IF(BO524="1 a 11",3,IF(BO524="11,5 a 21,5",4,IF(BO524="22","NORMA",IF(BO524="22,5 a 32,5",5,IF(BO524="33 a 43",6,""))))))))</f>
        <v>4</v>
      </c>
      <c r="BQ524" s="9" t="n">
        <v>10</v>
      </c>
      <c r="BR524" s="10" t="str">
        <f aca="false">IF(BQ524="","",IF(AND(BQ524&gt;=-20,BQ524&lt;=-15),"-20 a -15",IF(AND(BQ524&gt;=-14.5,BQ524&lt;=-9.5),"-14,5 a -9,5",IF(AND(BQ524&gt;=-9,BQ524&lt;=-4),"-9 a -4",IF(AND(BQ524&gt;=-3.5,BQ524&lt;=2.5),"-3,5 a 2,5",IF(AND(BQ524&gt;=3,BQ524&lt;=8),"3 a 8",IF(AND(BQ524&gt;=8.5,BQ524&lt;=13.5),"8,5 a 13,5",IF(AND(BQ524&gt;=14,BQ524&lt;=17.5),"14 a 17,5",IF(BQ524=18,"18",IF(AND(BQ524&gt;=18.5,BQ524&lt;=23.5),"18,5 a 23,5",IF(AND(BQ524&gt;=24,BQ524&lt;=29),"24 a 29",IF(AND(BQ524&gt;=29.5,BQ524&lt;=34.5),"29,5 a 34,5",IF(AND(BQ524&gt;=35,BQ524&lt;=40),"35 a 40","Fuera de rango")))))))))))))</f>
        <v>8,5 a 13,5</v>
      </c>
      <c r="BS524" s="11" t="n">
        <f aca="false">IF(BR524="","",IF(BR524="-20 a -15",1,IF(BR524="-14,5 a -9,5",2,IF(BR524="-9 a -4",3,IF(BR524="-3,5 a 2,5",4,IF(BR524="3 a 8",5,IF(BR524="8,5 a 13,5",6,IF(BR524="14 a 17,5",7,IF(BR524="18","NORMA",IF(BR524="18,5 a 23,5",8,IF(BR524="24 a 29",9,IF(BR524="29,5 a 34,5",10,IF(BR524="35 a 40",11,"")))))))))))))</f>
        <v>6</v>
      </c>
      <c r="BT524" s="9" t="n">
        <v>0</v>
      </c>
      <c r="BU524" s="10" t="str">
        <f aca="false">IF(BT524="","",IF(AND(BT524&gt;=-20,BT524&lt;=-18),"-20 a -18",IF(AND(BT524&gt;=-17.5,BT524&lt;=-15.5),"-17,5 a -15,5",IF(AND(BT524&gt;=-15,BT524&lt;=-13),"-15 a -13",IF(AND(BT524&gt;=-12.5,BT524&lt;=-10.5),"-12,5 a -10,5",IF(AND(BT524&gt;=-10,BT524&lt;=-8),"-10 a -8",IF(AND(BT524&gt;=-7.5,BT524&lt;=-5.5),"-7,5 a -5,5",IF(AND(BT524&gt;=-5,BT524&lt;=-3),"-5 a -3",IF(AND(BT524&gt;=-2.5,BT524&lt;=-0.5),"-2,5 a -0,5",IF(BT524=0,"0",IF(AND(BT524&gt;=0.5,BT524&lt;=2.5),"0,5 a 2,5",IF(AND(BT524&gt;=3,BT524&lt;=5),"3 a 5",IF(AND(BT524&gt;=5.5,BT524&lt;=7.5),"5,5 a 7,5",IF(AND(BT524&gt;=8,BT524&lt;=10),"8 a 10",IF(AND(BT524&gt;=10.5,BT524&lt;=12.5),"10,5 a 12,5",IF(AND(BT524&gt;=13,BT524&lt;=15),"13 a 15",IF(AND(BT524&gt;=15.5,BT524&lt;=17.5),"15,5 a 17,5",IF(AND(BT524&gt;=18,BT524&lt;=20),"18 a 20","Fuera de rango"))))))))))))))))))</f>
        <v>0</v>
      </c>
      <c r="BV524" s="11" t="str">
        <f aca="false">IF(BT524="","",IF(BT524=0,"NORMA",IF(AND(BT524&gt;=-20,BT524&lt;=-18),2,IF(AND(BT524&gt;=-17.5,BT524&lt;=-15.5),2,IF(AND(BT524&gt;=-15,BT524&lt;=-13),3,IF(AND(BT524&gt;=-12.5,BT524&lt;=-10.5),4,IF(AND(BT524&gt;=-10,BT524&lt;=-8),5,IF(AND(BT524&gt;=-7.5,BT524&lt;=-5.5),6,IF(AND(BT524&gt;=-5,BT524&lt;=-3),7,IF(AND(BT524&gt;=-2.5,BT524&lt;=-0.5),8,IF(AND(BT524&gt;=0.5,BT524&lt;=2.5),9,IF(AND(BT524&gt;=3,BT524&lt;=5),10,IF(AND(BT524&gt;=5.5,BT524&lt;=7.5),11,IF(AND(BT524&gt;=8,BT524&lt;=10),12,IF(AND(BT524&gt;=10.5,BT524&lt;=12.5),13,IF(AND(BT524&gt;=13,BT524&lt;=15),14,IF(AND(BT524&gt;=15.5,BT524&lt;=17.5),15,IF(AND(BT524&gt;=18,BT524&lt;=20),16,"Fuera de rango"))))))))))))))))))</f>
        <v>NORMA</v>
      </c>
      <c r="BW524" s="9" t="n">
        <v>-6.5</v>
      </c>
      <c r="BX524" s="10" t="n">
        <f aca="false">18.5- (0.3*H524)</f>
        <v>11.3</v>
      </c>
      <c r="BY524" s="10" t="n">
        <f aca="false">(BW524)-(BX524)</f>
        <v>-17.8</v>
      </c>
      <c r="BZ524" s="10" t="str">
        <f aca="false">IF(BY524="","",IF(BY524&lt;-27.5,"De -30 a -28",IF(BY524&lt;-25,"De -27,5 a -25,5",IF(BY524&lt;-22.5,"De -25 a -23",IF(BY524&lt;-20,"De -22,5 a -20,5",IF(BY524&lt;-17.5,"De -20 a -18",IF(BY524&lt;-15,"De -17,5 a -15,5",IF(BY524&lt;-12.5,"De -15 a -13",IF(BY524&lt;-10,"De -12,5 a -10,5",IF(BY524&lt;-7.5,"De -10 a -8",IF(BY524&lt;-5,"De -7,5 a -5,5",IF(BY524&lt;-2.5,"De -5 a -3",IF(BY524&lt;0,"De -2,5 a -0,5",IF(BY524&lt;2.5,"De 0 a 2",IF(BY524&lt;5,"De 2,5 a 4,5",IF(BY524&lt;7.5,"De 5 a 7",IF(BY524&lt;10,"De 7,5 a 9,5",IF(BY524&lt;12.5,"De 10 a 12",IF(BY524&lt;15,"De 12,5 a 14,5",IF(BY524&lt;17.5,"De 15 a 17",IF(BY524&lt;20,"De 17,5 a 19,5",IF(BY524&lt;22.5,"De 20 a 22",IF(BY524&lt;25,"De 22,5 a 24,5",IF(BY524&lt;27.5,"De 25 a 27","De 27,5 a 30"))))))))))))))))))))))))</f>
        <v>De -20 a -18</v>
      </c>
      <c r="CA524" s="12" t="n">
        <f aca="false">IF(BY524="","",IF(BY524&lt;=-28,1,IF(BY524&lt;=-25.5,2,IF(BY524&lt;=-23,3,IF(BY524&lt;=-20.5,4,IF(BY524&lt;=-18,5,IF(BY524&lt;=-15.5,6,IF(BY524&lt;=-13,7,IF(BY524&lt;=-10.5,8,IF(BY524&lt;=-8,9,IF(BY524&lt;=-5.5,10,IF(BY524&lt;=-3,11,IF(BY524&lt;=-0.5,12,IF(BY524&lt;=2,13,IF(BY524&lt;=4.5,14,IF(BY524&lt;=7,15,IF(BY524&lt;=9.5,16,IF(BY524&lt;=12,17,IF(BY524&lt;=14.5,18,IF(BY524&lt;=17,19,IF(BY524&lt;=19.5,20,IF(BY524&lt;=22,21,IF(BY524&lt;=24.5,22,IF(BY524&lt;=27,23,IF(BY524&lt;=30,24,"Fuera de rango")))))))))))))))))))))))))</f>
        <v>6</v>
      </c>
      <c r="CB524" s="9" t="n">
        <v>-5</v>
      </c>
      <c r="CC524" s="10" t="n">
        <f aca="false">18.5- (0.3*H524)</f>
        <v>11.3</v>
      </c>
      <c r="CD524" s="10" t="n">
        <f aca="false">(CB524)-(CC524)</f>
        <v>-16.3</v>
      </c>
      <c r="CE524" s="10" t="str">
        <f aca="false">IF(CD524="","",IF(CD524&lt;-27.5,"De -30 a -28",IF(CD524&lt;-25,"De -27,5 a -25,5",IF(CD524&lt;-22.5,"De -25 a -23",IF(CD524&lt;-20,"De -22,5 a -20,5",IF(CD524&lt;-17.5,"De -20 a -18",IF(CD524&lt;-15,"De -17,5 a -15,5",IF(CD524&lt;-12.5,"De -15 a -13",IF(CD524&lt;-10,"De -12,5 a -10,5",IF(CD524&lt;-7.5,"De -10 a -8",IF(CD524&lt;-5,"De -7,5 a -5,5",IF(CD524&lt;-2.5,"De -5 a -3",IF(CD524&lt;0,"De -2,5 a -0,5",IF(CD524&lt;=2,"De 0 a 2",IF(CD524&lt;=4.5,"De 2,5 a 4,5",IF(CD524&lt;=7,"De 5 a 7",IF(CD524&lt;=9.5,"De 7,5 a 9,5",IF(CD524&lt;=12,"De 10 a 12",IF(CD524&lt;=14.5,"De 12,5 a 14,5",IF(CD524&lt;=17,"De 15 a 17",IF(CD524&lt;=19.5,"De 17,5 a 19,5",IF(CD524&lt;=22,"De 20 a 22",IF(CD524&lt;=24.5,"De 22,5 a 24,5",IF(CD524&lt;=27,"De 25 a 27","De 27,5 a 30"))))))))))))))))))))))))</f>
        <v>De -17,5 a -15,5</v>
      </c>
      <c r="CF524" s="12" t="n">
        <f aca="false">IF(CD524="","",IF(CD524&lt;-27.5,1,IF(CD524&lt;-25,2,IF(CD524&lt;-22.5,3,IF(CD524&lt;-20,4,IF(CD524&lt;-17.5,5,IF(CD524&lt;-15,6,IF(CD524&lt;-12.5,7,IF(CD524&lt;-10,8,IF(CD524&lt;-7.5,9,IF(CD524&lt;-5,10,IF(CD524&lt;-2.5,11,IF(CD524&lt;0,12,IF(CD524&lt;2.5,13,IF(CD524&lt;5,14,IF(CD524&lt;7.5,15,IF(CD524&lt;10,16,IF(CD524&lt;12.5,17,IF(CD524&lt;15,18,IF(CD524&lt;17.5,19,IF(CD524&lt;20,20,IF(CD524&lt;22.5,21,IF(CD524&lt;25,22,IF(CD524&lt;27.5,23,24))))))))))))))))))))))))</f>
        <v>6</v>
      </c>
      <c r="CG524" s="9" t="n">
        <v>-4.75</v>
      </c>
      <c r="CH524" s="10" t="str">
        <f aca="false">IF(CG524="","",IF(AND(CG524&gt;=-10,CG524&lt;=-9.5),"-10 a -9,5",IF(AND(CG524&gt;-9.5,CG524&lt;=-8.5),"-9 a -8,5",IF(AND(CG524&gt;-8.5,CG524&lt;=-7.5),"-8 a -7,5",IF(AND(CG524&gt;-7.5,CG524&lt;=-6.5),"-7 a -6,5",IF(AND(CG524&gt;-6.5,CG524&lt;=-5.5),"-6 a -5,5",IF(AND(CG524&gt;-5.5,CG524&lt;=-4.5),"-5 a -4,5",IF(AND(CG524&gt;-4.5,CG524&lt;=-3.5),"-4 a -3,5",IF(AND(CG524&gt;-3.5,CG524&lt;=-2.5),"-3 a -2,5",IF(CG524=-2.25,"-2,25",IF(AND(CG524&gt;-2.5,CG524&lt;=-1.5),"-2 a -1,5",IF(AND(CG524&gt;-1.5,CG524&lt;=-0.5),"-1 a -0,5",IF(AND(CG524&gt;-0.5,CG524&lt;=0.5),"0 a 0,5",IF(AND(CG524&gt;0.5,CG524&lt;=1.5),"1 a 1,5",IF(AND(CG524&gt;1.5,CG524&lt;=2.5),"2 a 2,5",IF(AND(CG524&gt;2.5,CG524&lt;=3.5),"3 a 3,5",IF(AND(CG524&gt;3.5,CG524&lt;=4.5),"4 a 4,5",IF(AND(CG524&gt;4.5,CG524&lt;=5.5),"5 a 5,5",IF(AND(CG524&gt;5.5,CG524&lt;=6.5),"6 a 6,5",IF(AND(CG524&gt;6.5,CG524&lt;=7.5),"7 a 7,5",IF(AND(CG524&gt;7.5,CG524&lt;=8.5),"8 a 8,5",IF(AND(CG524&gt;8.5,CG524&lt;=9.5),"9 a 9,5",IF(CG524&gt;=10,"10","Fuera de rango")))))))))))))))))))))))</f>
        <v>-5 a -4,5</v>
      </c>
      <c r="CI524" s="11" t="n">
        <f aca="false">IF(CG524="","",IF(CG524=-2.25,"NORMA",IF(CG524&lt;=-9.5,1,IF(CG524&lt;=-8.5,2,IF(CG524&lt;=-7.5,3,IF(CG524&lt;=-6.5,4,IF(CG524&lt;=-5.5,5,IF(CG524&lt;=-4.5,6,IF(CG524&lt;=-3.5,7,IF(CG524&lt;=-2.5,8,IF(CG524&lt;=-1.5,9,IF(CG524&lt;=-0.5,10,IF(CG524&lt;=0.5,11,IF(CG524&lt;=1.5,12,IF(CG524&lt;=2.5,13,IF(CG524&lt;=3.5,14,IF(CG524&lt;=4.5,15,IF(CG524&lt;=5.5,16,IF(CG524&lt;=6.5,17,IF(CG524&lt;=7.5,18,IF(CG524&lt;=8.5,19,IF(CG524&lt;=9.5,20,IF(CG524=10,21,"Fuera de rango")))))))))))))))))))))))</f>
        <v>6</v>
      </c>
      <c r="CJ524" s="9" t="n">
        <v>1.75</v>
      </c>
      <c r="CK524" s="10" t="str">
        <f aca="false">IF(CJ524="","",IF(AND(CJ524&gt;=-6,CJ524&lt;=-5.5),"-6 a -5,5",IF(AND(CJ524&gt;-5.5,CJ524&lt;=-4.5),"-5 a -4,5",IF(AND(CJ524&gt;-4.5,CJ524&lt;=-3.5),"-4 a -3,5",IF(AND(CJ524&gt;-3.5,CJ524&lt;=-2.5),"-3 a -2,5",IF(AND(CJ524&gt;-2.5,CJ524&lt;=-1.5),"-2 a -1,5",IF(AND(CJ524&gt;-1.5,CJ524&lt;=-0.5),"-1 a -0,5",IF(AND(CJ524&gt;-0.5,CJ524&lt;=0.5),"0 a 0,5",IF(AND(CJ524&gt;0.5,CJ524&lt;=1.5),"1 a 1,5",IF(AND(CJ524&gt;1.5,CJ524&lt;2.5),"2",IF(AND(CJ524&gt;=2.5,CJ524&lt;=3),"2,5 a 3",IF(AND(CJ524&gt;3,CJ524&lt;=4),"3,5 a 4",IF(AND(CJ524&gt;4,CJ524&lt;=5),"4,5 a 5",IF(AND(CJ524&gt;5,CJ524&lt;=6),"5,5 a 6",IF(AND(CJ524&gt;6,CJ524&lt;=7),"6,5 a 7",IF(AND(CJ524&gt;7,CJ524&lt;=8),"7,5 a 8",IF(AND(CJ524&gt;8,CJ524&lt;=9.5),"8,5 a 9,5",IF(CJ524=10,"10","Fuera de rango"))))))))))))))))))</f>
        <v>2</v>
      </c>
      <c r="CL524" s="11" t="str">
        <f aca="false">IF(CK524="","",IF(OR(CK524="-6 a -5,5",CK524="-6 - -5,5"),1,IF(OR(CK524="-5 a -4,5",CK524="-5 - -4,5"),2,IF(OR(CK524="-4 a -3,5",CK524="-4 - -3,5"),3,IF(OR(CK524="-3 a -2,5",CK524="-3 - -2,5"),4,IF(OR(CK524="-2 a -1,5",CK524="-2 - -1,5"),5,IF(OR(CK524="-1 a -0,5",CK524="-1 - -0,5"),6,IF(OR(CK524="0 a 0,5",CK524="0 - 0,5"),7,IF(OR(CK524="1 a 1,5",CK524="1 - 1,5"),8,IF(CK524="2","NORMA",IF(OR(CK524="2,5 a 3",CK524="2,5 - 3"),9,IF(OR(CK524="3,5 a 4",CK524="3,5 - 4"),10,IF(OR(CK524="4,5 a 5",CK524="4,5 - 5"),11,IF(OR(CK524="5,5 a 6",CK524="5,5 - 6"),12,IF(OR(CK524="6,5 a 7",CK524="6,5 - 7"),13,IF(OR(CK524="7,5 a 8",CK524="7,5 - 8"),14,IF(OR(CK524="8,5 a 9",CK524="8,5 - 9,5",CK524="9 a 9,5"),15,IF(CK524="10",15,IF(OR(CK524="0,5 a 1",CK524="0,5 - 1"),7,"Fuera de rango")))))))))))))))))))</f>
        <v>NORMA</v>
      </c>
      <c r="CN524" s="10" t="str">
        <f aca="false">IF(CM524=0,"0", " ")</f>
        <v>0</v>
      </c>
      <c r="CO524" s="10" t="str">
        <f aca="false">IF(CM524&gt;0,"EME"," ")</f>
        <v> </v>
      </c>
      <c r="CQ524" s="10" t="str">
        <f aca="false">IF(CP524&gt;0,"0", " ")</f>
        <v> </v>
      </c>
      <c r="CR524" s="10" t="str">
        <f aca="false">IF(CP524&gt;0,"EME"," ")</f>
        <v> </v>
      </c>
      <c r="CS524" s="9" t="n">
        <v>0</v>
      </c>
      <c r="CV524" s="9" t="n">
        <v>0</v>
      </c>
      <c r="CY524" s="9" t="n">
        <v>0</v>
      </c>
      <c r="DB524" s="9" t="n">
        <v>0</v>
      </c>
      <c r="DC524" s="11" t="str">
        <f aca="false">IF(DB524&lt;0,"2"," ")</f>
        <v> </v>
      </c>
      <c r="DD524" s="11" t="str">
        <f aca="false">IF(DB524&lt;0,"MIO"," ")</f>
        <v> </v>
      </c>
      <c r="DE524" s="9" t="n">
        <v>0</v>
      </c>
      <c r="DF524" s="10" t="str">
        <f aca="false">IF(DE524&lt;0,"3"," ")</f>
        <v> </v>
      </c>
      <c r="DG524" s="10" t="str">
        <f aca="false">IF(DE524&lt;0,"AST"," ")</f>
        <v> </v>
      </c>
      <c r="DH524" s="9" t="n">
        <v>0</v>
      </c>
      <c r="DI524" s="10" t="str">
        <f aca="false">IF(DH524&lt;0,"3"," ")</f>
        <v> </v>
      </c>
      <c r="DJ524" s="10" t="str">
        <f aca="false">IF(DH524&lt;0,"AST"," ")</f>
        <v> </v>
      </c>
      <c r="DK524" s="9" t="n">
        <v>0.25</v>
      </c>
      <c r="DL524" s="10" t="str">
        <f aca="false">IF(DK524&gt;0,"4"," ")</f>
        <v>4</v>
      </c>
      <c r="DM524" s="10" t="str">
        <f aca="false">IF(DK524&gt;0,"PRE"," ")</f>
        <v>PRE</v>
      </c>
      <c r="DN524" s="9" t="n">
        <v>0.25</v>
      </c>
      <c r="DO524" s="10" t="str">
        <f aca="false">IF(DN524&gt;0,"4"," ")</f>
        <v>4</v>
      </c>
      <c r="DP524" s="10" t="str">
        <f aca="false">IF(DN524&gt;0,"PRE"," ")</f>
        <v>PRE</v>
      </c>
      <c r="DS524" s="12" t="str">
        <f aca="false">CONCATENATE(CO524,CU524,DA524,DG524,DM524)</f>
        <v>  PRE</v>
      </c>
      <c r="DT524" s="10" t="e">
        <f aca="false" t="array" ref="DT524">_xlfn.IFS(DS524="EME    ","0", DS524=" HIP   ","1", DS524="  MIO  ","2", DS524="   AST ","3", DS524="    PRE","4", DS524="EME   PRE","5", DS524=" HIP  PRE","6", DS524=" HIP AST ","7", DS524="  MIO PRE","8", DS524="  MIOAST ","9", DS524="   ASTPRE","10",DS524=" HIP ASTPRE","11", DS524="  MIOASTPRE","12", DS524="     ","0")</f>
        <v>#N/A</v>
      </c>
      <c r="DV524" s="1" t="e">
        <f aca="false" t="array" ref="DV524">_xlfn.IFS(DU524="SI","2", DU524="NO","1")</f>
        <v>#N/A</v>
      </c>
      <c r="DX524" s="11" t="str">
        <f aca="false">IF(DW524=0,"1","2")</f>
        <v>1</v>
      </c>
      <c r="DY524" s="11" t="str">
        <f aca="false" t="array" ref="DY524">_xlfn.IFS(DW524=0,"0", DW524=0.25, "1", DW524=0.5,"2", DW524=0.75,"3", DW524=1,"4",DW524=1.25,"5", DW524=1.5,"6", DW524=1.75,"7", DW524=2,"8")</f>
        <v>0</v>
      </c>
      <c r="EA524" s="11" t="str">
        <f aca="false">IF(DZ524=0,"1","2")</f>
        <v>1</v>
      </c>
      <c r="EB524" s="11" t="str">
        <f aca="false" t="array" ref="EB524">_xlfn.IFS(DZ524=0,"0", DZ524=0.25, "1", DZ524=0.5,"2", DZ524=0.75,"3", DZ524=1,"4",DZ524=1.25,"5", DZ524=1.5,"6", DZ524=1.75,"7", DZ524=2,"8")</f>
        <v>0</v>
      </c>
      <c r="ED524" s="10" t="str">
        <f aca="false">IF(EC524=0,"1","2")</f>
        <v>1</v>
      </c>
      <c r="EE524" s="11" t="str">
        <f aca="false" t="array" ref="EE524">_xlfn.IFS(EC524=0,"0", EC524=-0.25, "1", EC524=-0.5,"2", EC524=-0.75,"3", EC524=-1,"4",EC524=-1.25,"5", EC524=-1.5,"6", EC524=-1.75,"7", EC524=-2,"8", EC524=-2.25,"9",EC524=-2.5,"10", EC524=-2.75,"11", EC524=-3,"12", EC524=-3.25,"13", EC524=-3.5,"14", EC524=-3.75,"15",EC524=-4,"16")</f>
        <v>0</v>
      </c>
      <c r="EG524" s="10" t="str">
        <f aca="false">IF(EF524=0,"1","2")</f>
        <v>1</v>
      </c>
      <c r="EH524" s="11" t="str">
        <f aca="false" t="array" ref="EH524">_xlfn.IFS(EF524=0,"0", EF524=-0.25, "1", EF524=-0.5,"2", EF524=-0.75,"3", EF524=-1,"4",EF524=-1.25,"5", EF524=-1.5,"6", EF524=-1.75,"7", EF524=-2,"8", EF524=-2.25,"9",EF524=-2.5,"10", EF524=-2.75,"11", EF524=-3,"12", EF524=-3.25,"13", EF524=-3.5,"14", EF524=-3.75,"15",EF524=-4,"16")</f>
        <v>0</v>
      </c>
      <c r="EJ524" s="11" t="str">
        <f aca="false">IF(EI524=0,"1","2")</f>
        <v>1</v>
      </c>
      <c r="EK524" s="11" t="str">
        <f aca="false" t="array" ref="EK524">_xlfn.IFS(EI524=0,"0", EI524=-0.25, "1", EI524=-0.5,"2", EI524=-0.75,"3", EI524=-1,"4",EI524=-1.25,"5", EI524=-1.5,"6", EI524=-1.75,"7", EI524=-2,"8", EI524=-2.25,"9", EI524=-2.25,"9",EI524=-2.5,"10", EI524=-2.75,"11", EI524=-3,"12", EI524=-3.25,"13", EI524=-3.5,"14", EI524=-3.75,"15",EI524=-4,"16", EI524=0.25, "17", EI524=0.5, "18")</f>
        <v>0</v>
      </c>
      <c r="EM524" s="11" t="str">
        <f aca="false">IF(EL524=0,"1","2")</f>
        <v>1</v>
      </c>
      <c r="EN524" s="11" t="str">
        <f aca="false" t="array" ref="EN524">_xlfn.IFS(EL524=0.25,"17",EL524=0.5,"18", EL524=0,"0", EL524=-0.25, "1", EL524=-0.5,"2", EL524=-0.75,"3", EL524=-1,"4",EL524=-1.25,"5", EL524=-1.5,"6", EL524=-1.75,"7", EL524=-2,"8",EL524= -2.25,"9",EL524=-2.5,"10",EL524= -2.75,"11",EL524= -3,"12",EL524= -3.25,"13",EL524= -3.5,"14",EL524= -3.75,"15",EL524=-4,"16")</f>
        <v>0</v>
      </c>
      <c r="EP524" s="11" t="str">
        <f aca="false">IF(EO524=0,"1","2")</f>
        <v>1</v>
      </c>
      <c r="EQ524" s="11" t="str">
        <f aca="false" t="array" ref="EQ524">_xlfn.IFS(EO524=0,"0", EO524=0.25, "1", EO524=0.5,"2", EO524=0.75,"3", EO524=1,"4",EO524=1.25,"5", EO524=1.5,"6", EO524=1.75,"7", EO524=2,"8", EO524=2.25,"9", EO524=2.25,"9",EO524=2.5,"10", EO524=2.75,"11", EO524=3,"12", EO524=3.25,"13", EO524=3.5,"14", EO524=3.75,"15",EO524=4,"16", EO524=-0.25, "17", bq=-0.5, "18")</f>
        <v>0</v>
      </c>
      <c r="ES524" s="11" t="str">
        <f aca="false">IF(ER524=0,"1","2")</f>
        <v>1</v>
      </c>
      <c r="ET524" s="11" t="str">
        <f aca="false" t="array" ref="ET524">_xlfn.IFS(ER524=0,"0", ER524=0.25, "1", ER524=0.5,"2", ER524=0.75,"3", ER524=1,"4",ER524=1.25,"5", ER524=1.5,"6", ER524=1.75,"7", ER524=2,"8", ER524=2.25,"9", ER524=2.25,"9",ER524=2.5,"10", ER524=2.75,"11", ER524=3,"12", ER524=3.25,"13", ER524=3.5,"14", ER524=3.75,"15",ER524=4,"16", ER524=-0.25, "17", bq=-0.5, "18")</f>
        <v>0</v>
      </c>
      <c r="EV524" s="14" t="e">
        <f aca="false">VLOOKUP(EU524,LEYENDA!$G$2:$H$8,2,TRUE())</f>
        <v>#N/A</v>
      </c>
      <c r="EW524" s="14" t="e">
        <f aca="false" t="array" ref="EW524">_xlfn.IFS(EV524="0-5","1", EV524="6-12","2", EV524="13-18","3", EV524="19-24","4", EV524="25-36","5", EV524="37-48","6", EV524="49-60","7")</f>
        <v>#N/A</v>
      </c>
    </row>
    <row r="525" customFormat="false" ht="13.5" hidden="false" customHeight="false" outlineLevel="0" collapsed="false">
      <c r="A525" s="1" t="n">
        <v>195</v>
      </c>
      <c r="B525" s="2" t="n">
        <v>1</v>
      </c>
      <c r="C525" s="33" t="n">
        <v>41401</v>
      </c>
      <c r="E525" s="5" t="str">
        <f aca="false">VLOOKUP(A525,'286'!$A$3:$J$6279,10,FALSE())</f>
        <v>LILLO GARCÍA, CLAUDIA</v>
      </c>
      <c r="F525" s="4" t="str">
        <f aca="false">VLOOKUP(A525,'286'!$A$3:$I$1768,3,FALSE())</f>
        <v>LIGARCLA</v>
      </c>
      <c r="G525" s="6" t="n">
        <f aca="false">VLOOKUP(A525,'286'!$A$3:$I$1768,4,FALSE())</f>
        <v>38753</v>
      </c>
      <c r="H525" s="7" t="n">
        <f aca="false">YEAR(C525)-YEAR(G525)</f>
        <v>7</v>
      </c>
      <c r="I525" s="1" t="str">
        <f aca="false">VLOOKUP(H525,LEYENDA!$C$2:$D$6,2,TRUE())</f>
        <v>0-12</v>
      </c>
      <c r="J525" s="5" t="str">
        <f aca="false">VLOOKUP(A525,'286'!$A$3:$I$1768,7,FALSE())</f>
        <v>M</v>
      </c>
      <c r="K525" s="8" t="n">
        <f aca="false">VLOOKUP(A525,'286'!$A$3:$I$1768,2,FALSE())</f>
        <v>0</v>
      </c>
      <c r="L525" s="4" t="str">
        <f aca="false">VLOOKUP(A525,'286'!$A$3:$I$1768,8,FALSE())</f>
        <v>D</v>
      </c>
      <c r="M525" s="4" t="str">
        <f aca="false">VLOOKUP(A525,'286'!$A$3:$I$1768,9,FALSE())</f>
        <v>D</v>
      </c>
      <c r="N525" s="8" t="str">
        <f aca="false">IF(R525=O525, "MISMA","CONTRARIA")</f>
        <v>MISMA</v>
      </c>
      <c r="O525" s="8" t="str">
        <f aca="false" t="array" ref="O525">_xlfn.IFS(L525="D","1", L525="I","2")</f>
        <v>1</v>
      </c>
      <c r="P525" s="8" t="e">
        <f aca="false" t="array" ref="P525">_xlfn.IFS(K525="OD","1", K525="OI","2")</f>
        <v>#N/A</v>
      </c>
      <c r="Q525" s="1" t="str">
        <f aca="false" t="array" ref="Q525">_xlfn.IFS(J525="M","1", J525="H","2")</f>
        <v>1</v>
      </c>
      <c r="R525" s="8" t="str">
        <f aca="false" t="array" ref="R525">_xlfn.IFS(M525="D","1", M525="I","2")</f>
        <v>1</v>
      </c>
      <c r="S525" s="1" t="str">
        <f aca="false" t="array" ref="S525">_xlfn.IFS(N525="CONTRARIA", "1",N525= "MISMA","2")</f>
        <v>2</v>
      </c>
      <c r="T525" s="1" t="str">
        <f aca="false" t="array" ref="T525">_xlfn.IFS(I525="0-12","1", I525="13-24","2", I525="25-40","3", I525="41-60","4", I525="61-100","5")</f>
        <v>1</v>
      </c>
      <c r="U525" s="9" t="n">
        <v>-2.5</v>
      </c>
      <c r="V525" s="10" t="str">
        <f aca="false">IF(U525="","",IF(AND(U525&gt;=-9,U525&lt;=-6.5),"-9 a -6,5",IF(AND(U525&gt;=-6,U525&lt;=-3.5),"-6 a -3,5",IF(AND(U525&gt;=-3,U525&lt;=-1),"-3 a -1",IF(U525=-0.5,"-0,5",IF(AND(U525&gt;=0,U525&lt;=2.5),"0 a 2,5",IF(AND(U525&gt;=3,U525&lt;=5.5),"3 a 5,5",IF(AND(U525&gt;=6,U525&lt;=8.5),"6 a 8,5",IF(AND(U525&gt;=9,U525&lt;=20),"9 a 20","Fuera de rango")))))))))</f>
        <v>-3 a -1</v>
      </c>
      <c r="W525" s="11" t="n">
        <f aca="false">IF(V525="","",IF(V525="-9 a -6,5",2,IF(V525="-6 a -3,5",3,IF(V525="-3 a -1",4,IF(V525="-0,5","NORMA",IF(V525="0 a 2,5",5,IF(V525="3 a 5,5",6,IF(V525="6 a 8,5",7,IF(V525="9 a 20",8,"Fuera de rango")))))))))</f>
        <v>4</v>
      </c>
      <c r="X525" s="9" t="n">
        <v>0</v>
      </c>
      <c r="Y525" s="11" t="str">
        <f aca="false">IF(X525="","",IF(AND(X525&gt;=0,X525&lt;=4),"0 a 4",IF(AND(X525&gt;=4.5,X525&lt;=8.5),"4,5 a 8,5",IF(X525=9,"9",IF(AND(X525&gt;=9.5,X525&lt;=13),"9,5 a 13",IF(AND(X525&gt;=13.5,X525&lt;=20),"13,5 a 20",IF(AND(X525&gt;=20.5,X525&lt;=35),"20,5 a 35","Fuera de rango")))))))</f>
        <v>0 a 4</v>
      </c>
      <c r="Z525" s="11" t="n">
        <f aca="false">IF(Y525="","",IF(Y525="0 a 4",1,IF(Y525="4,5 a 8,5",2,IF(Y525="9","NORMA",IF(Y525="9,5 a 13",3,IF(Y525="13,5 a 20",4,IF(Y525="20,5 a 35",5,"Fuera de rango")))))))</f>
        <v>1</v>
      </c>
      <c r="AA525" s="9" t="n">
        <v>27</v>
      </c>
      <c r="AB525" s="10" t="str">
        <f aca="false">IF(AA525="","",IF(AND(AA525&gt;=0,AA525&lt;=9),"0 a 9",IF(AND(AA525&gt;=9.5,AA525&lt;=18.5),"9,5 a 18,5",IF(AA525=19,"19",IF(AND(AA525&gt;=19.5,AA525&lt;=28),"19,5 a 28",IF(AND(AA525&gt;=28.5,AA525&lt;=40),"28,5 a 40","Fuera de rango"))))))</f>
        <v>19,5 a 28</v>
      </c>
      <c r="AC525" s="11" t="n">
        <f aca="false" t="array" ref="AC525">_xlfn.IFS(AB525="","",AB525="0 a 9",1,AB525="9,5 a 18,5",2,AB525="19","NORMA",AB525="19,5 a 28",3,AB525="28,5 a 40",4,TRUE(),"Fuera de rango")</f>
        <v>3</v>
      </c>
      <c r="AD525" s="9" t="n">
        <v>13</v>
      </c>
      <c r="AE525" s="10" t="str">
        <f aca="false">IF(AD525="","",IF(AND(AD525&gt;=-10,AD525&lt;=0),"De -10 a 0",IF(AND(AD525&gt;=0.5,AD525&lt;=9.5),"0,5 a 9,5",IF(AD525=10,"10",IF(AND(AD525&gt;=10.5,AD525&lt;=20),"10,5 a 20",IF(AND(AD525&gt;=20.5,AD525&lt;=40),"20,5 a 40","Fuera de rango"))))))</f>
        <v>10,5 a 20</v>
      </c>
      <c r="AF525" s="12" t="n">
        <f aca="false">IF(AD525="","",IF(AND(AD525&gt;=-10,AD525&lt;=0),1,IF(AND(AD525&gt;=0.5,AD525&lt;=9.5),2,IF(AD525=10,"NORMA",IF(AND(AD525&gt;=10.5,AD525&lt;=20),3,IF(AND(AD525&gt;=20.5,AD525&lt;=40),4,""))))))</f>
        <v>3</v>
      </c>
      <c r="AG525" s="9" t="n">
        <v>10</v>
      </c>
      <c r="AH525" s="10" t="str">
        <f aca="false">IF(AG525="","",IF(AND(AG525&gt;=0,AG525&lt;=4),"0 a 4",IF(AND(AG525&gt;=4.5,AG525&lt;=8.5),"4,5 a 8,5",IF(AG525=9,"9",IF(AND(AG525&gt;=9.5,AG525&lt;=13),"9,5 a 13",IF(AND(AG525&gt;=13.5,AG525&lt;=25),"13,5 a 25","Fuera de rango"))))))</f>
        <v>9,5 a 13</v>
      </c>
      <c r="AI525" s="10" t="n">
        <f aca="false">IF(AH525="","",IF(AH525="0 a 4",1,IF(AH525="4,5 a 8,5",2,IF(AH525="9","NORMA",IF(AH525="9,5 a 13",3,IF(AH525="13,5 a 25",4,""))))))</f>
        <v>3</v>
      </c>
      <c r="AJ525" s="9" t="n">
        <v>4</v>
      </c>
      <c r="AK525" s="10" t="str">
        <f aca="false">IF(AJ525="","",IF(AND(AJ525&gt;=-15,AJ525&lt;=-10.5),"-15 a -10,5",IF(AND(AJ525&gt;=-10,AJ525&lt;=-4),"-10 a -4",IF(AND(AJ525&gt;=-4.5,AJ525&lt;=0),"-4,5 a 0",IF(AND(AJ525&gt;=0.5,AJ525&lt;=4.5),"0,5 a 4,5",IF(AJ525=5,"5",IF(AND(AJ525&gt;=5.5,AJ525&lt;=10),"5,5 a 10",IF(AND(AJ525&gt;=10.5,AJ525&lt;=20),"10,5 a 20","Fuera de rango"))))))))</f>
        <v>0,5 a 4,5</v>
      </c>
      <c r="AL525" s="11" t="n">
        <f aca="false">IF(AK525="","",IF(AK525="-15 a -10,5",1,IF(AK525="-10 a -4",2,IF(AK525="-4,5 a 0",3,IF(AK525="0,5 a 4,5",4,IF(AK525="5","NORMA",IF(AK525="5,5 a 10",5,IF(AK525="10,5 a 20",6,"Error"))))))))</f>
        <v>4</v>
      </c>
      <c r="AM525" s="9" t="n">
        <v>1</v>
      </c>
      <c r="AN525" s="10" t="str">
        <f aca="false">IF(AM525="","",IF(AND(AM525&gt;=-7.5,AM525&lt;=-5.5),"-7,5 a -5,5",IF(AND(AM525&gt;=-5,AM525&lt;=-3),"-5 a -3",IF(AND(AM525&gt;=-2.5,AM525&lt;=-0.5),"-2,5 a -0,5",IF(AM525=0,"0,00",IF(AND(AM525&gt;=0.5,AM525&lt;=2.5),"0,5 a 2,5",IF(AND(AM525&gt;=3,AM525&lt;=5),"3 a 5",IF(AND(AM525&gt;=5.5,AM525&lt;=7.5),"5,5 a 7,5",IF(AND(AM525&gt;=8,AM525&lt;=10),"8 a 10","Fuera de rango")))))))))</f>
        <v>0,5 a 2,5</v>
      </c>
      <c r="AO525" s="11" t="n">
        <f aca="false">IF(AN525="","",IF(AN525="-7,5 a -5,5",1,IF(AN525="-5 a -3",2,IF(AN525="-2,5 a -0,5",3,IF(AN525="0,00","NORMA",IF(AN525="0,5 a 2,5",4,IF(AN525="3 a 5",5,IF(AN525="5,5 a 7,5",6,IF(AN525="8 a 10",7,"Error")))))))))</f>
        <v>4</v>
      </c>
      <c r="AP525" s="9" t="n">
        <v>-4</v>
      </c>
      <c r="AQ525" s="10" t="str">
        <f aca="false">IF(AP525="","",IF(AND(AP525&gt;=-20,AP525&lt;=-9.5),"-20 a -9,5",IF(AND(AP525&gt;=-9,AP525&lt;=-6.5),"-9 a -6,5",IF(AP525=-6,"-6",IF(AND(AP525&gt;=-5.5,AP525&lt;=-3),"-5,5 a -3",IF(AND(AP525&gt;=-2.5,AP525&lt;=0),"-2,5 a 0",IF(AND(AP525&gt;=0.5,AP525&lt;=3),"0,5 a 3",IF(AND(AP525&gt;=3.5,AP525&lt;=6),"3,5 a 6",IF(AND(AP525&gt;=6.5,AP525&lt;=9),"6,5 a 9",IF(AND(AP525&gt;=9.5,AP525&lt;=20),"9,5 a 20","Fuera de rango"))))))))))</f>
        <v>-5,5 a -3</v>
      </c>
      <c r="AR525" s="11" t="n">
        <f aca="false">IF(AQ525="","",IF(AQ525="-20 a -9,5",1,IF(AQ525="-9 a -6,5",2,IF(AQ525="-6","NORMA",IF(AQ525="-5,5 a -3",3,IF(AQ525="-2,5 a 0",4,IF(AQ525="0,5 a 3",5,IF(AQ525="3,5 a 6",6,IF(AQ525="6,5 a 9",7,IF(AQ525="9,5 a 20",8,""))))))))))</f>
        <v>3</v>
      </c>
      <c r="AS525" s="9" t="n">
        <v>3</v>
      </c>
      <c r="AT525" s="10" t="str">
        <f aca="false">IF(AS525="","",IF(AND(AS525&gt;=-16,AS525&lt;=-14),"-16 a -14",IF(AND(AS525&gt;=-13.5,AS525&lt;=-11.5),"-13,5 a -11,5",IF(AND(AS525&gt;=-11,AS525&lt;=-9),"-11 a -9",IF(AND(AS525&gt;=-8.5,AS525&lt;=-6.5),"-8,5 a -6,5",IF(AND(AS525&gt;=-6,AS525&lt;=-4),"-6 a -4",IF(AND(AS525&gt;=-3.5,AS525&lt;=-1.5),"-3,5 a -1,5",IF(AND(AS525&gt;=-1,AS525&lt;=1),"-1 a 1",IF(AND(AS525&gt;=1.5,AS525&lt;=3.5),"1,5 a 3,5",IF(AND(AS525&gt;=4,AS525&lt;=6),"4 a 6",IF(AND(AS525&gt;=6.5,AS525&lt;=8.5),"6,5 a 8,5",IF(AND(AS525&gt;=9,AS525&lt;=11),"9 a 11",IF(AND(AS525&gt;=11.5,AS525&lt;=13.5),"11,5 a 13,5",IF(AND(AS525&gt;=14,AS525&lt;=16),"14 a 16",IF(AND(AS525&gt;=16.5,AS525&lt;=18.5),"16,5 a 18,5",IF(AND(AS525&gt;=19,AS525&lt;=21),"19 a 21","Fuera de rango"))))))))))))))))</f>
        <v>1,5 a 3,5</v>
      </c>
      <c r="AU525" s="11" t="n">
        <f aca="false" t="array" ref="AU525">IF(AT525="","",_xlfn.IFS(AT525="-16 a -14",1,AT525="-13,5 a -11,5",2,AT525="-11 a -9",3,AT525="-8,5 a -6,5",4,AT525="-6 a -4",5,AT525="-3,5 a -1,5",6,AT525="-1 a 1",7,AT525="1,5 a 3,5",8,AT525="4 a 6","NORMA",AT525="6,5 a 8,5",9,AT525="9 a 11",10,AT525="11,5 a 13,5",11,AT525="14 a 16",12,AT525="16,5 a 18,5",13,AT525="19 a 21",14,TRUE(),""))</f>
        <v>8</v>
      </c>
      <c r="AV525" s="9" t="n">
        <v>1.5</v>
      </c>
      <c r="AW525" s="10" t="str">
        <f aca="false">IF(AV525="","",IF(AND(AV525&gt;=-1,AV525&lt;=-0.5),"-1 a -0,5",IF(AND(AV525&gt;-0.5,AV525&lt;=0),"De -0,5 a 0",IF(AND(AV525&gt;=0.25,AV525&lt;=0.75),"0,25 a 0,75",IF(AND(AV525&gt;=1,AV525&lt;=1.5),"1 a 1,5",IF(AND(AV525&gt;=1.75,AV525&lt;=2.25),"1,75 a 2,25",IF(AND(AV525&gt;=2.5,AV525&lt;=3),"2,5 a 3",IF(AND(AV525&gt;=3.25,AV525&lt;=3.75),"3,25 a 3,75","Fuera de rango"))))))))</f>
        <v>1 a 1,5</v>
      </c>
      <c r="AX525" s="10" t="n">
        <f aca="false">IF(AW525="","",IF(OR(AW525="-1 a -0,5",AW525="-1 a -0.5"),1,IF(OR(AW525="De -0,5 a 0",AW525="-0,5 a 0",AW525="De -0.5 a 0"),2,IF(OR(AW525="0,25 a 0,75",AW525="0.25 a 0.75"),"NORMA",IF(OR(AW525="1 a 1,5",AW525="1 a 1.5"),3,IF(OR(AW525="1,75 a 2,25",AW525="1.75 a 2.25"),4,IF(OR(AW525="2,5 a 3",AW525="2.5 a 3"),5,IF(OR(AW525="3,25 a 3,75",AW525="3.25 a 3.75"),6,""))))))))</f>
        <v>3</v>
      </c>
      <c r="AY525" s="9" t="n">
        <v>-6</v>
      </c>
      <c r="AZ525" s="10" t="str">
        <f aca="false">IF(AY525="","",IF(AND(AY525&gt;=-20,AY525&lt;=-9.5),"-20 a -9,5",IF(AND(AY525&gt;=-9,AY525&lt;=-6.5),"-9 a -6,5",IF(AY525=-6,"-6",IF(AND(AY525&gt;=-5.5,AY525&lt;=-3),"-5,5 a -3",IF(AND(AY525&gt;=-2.5,AY525&lt;=0),"-2,5 a 0",IF(AND(AY525&gt;=0.5,AY525&lt;=3),"0,5 a 3",IF(AND(AY525&gt;=3.5,AY525&lt;=6),"3,5 a 6","Fuera de rango"))))))))</f>
        <v>-6</v>
      </c>
      <c r="BA525" s="11" t="str">
        <f aca="false">IF(AZ525="","",IF(AZ525="-20 a -9,5",1,IF(AZ525="-9 a -6,5",2,IF(AZ525="-6","NORMA",IF(AZ525="-5,5 a -3",3,IF(AZ525="-2,5 a 0",4,IF(AZ525="0,5 a 3",5,IF(AZ525="3,5 a 6",6,""))))))))</f>
        <v>NORMA</v>
      </c>
      <c r="BB525" s="9" t="n">
        <v>0</v>
      </c>
      <c r="BC525" s="10" t="str">
        <f aca="false" t="array" ref="BC525">IF(BB525="","",_xlfn.IFS(AND(BB525&gt;=0,BB525&lt;=2),"0 a 2",AND(BB525&gt;=2.5,BB525&lt;=4.5),"2,5 a 4,5",AND(BB525&gt;=5,BB525&lt;=7),"5 a 7",AND(BB525&gt;=7.5,BB525&lt;=9.5),"7,5 a 9,5",AND(BB525&gt;=10,BB525&lt;=12),"10 a 12",AND(BB525&gt;=12.5,BB525&lt;=14.5),"12,5 a 14,5",BB525=15,"15",AND(BB525&gt;=15.5,BB525&lt;=17.5),"15,5 a 17,5",AND(BB525&gt;=18,BB525&lt;=20),"18 a 20",AND(BB525&gt;=20.5,BB525&lt;=22.5),"20,5 a 22,5",AND(BB525&gt;=23,BB525&lt;=25),"23 a 25",TRUE(),"Fuera de rango"))</f>
        <v>0 a 2</v>
      </c>
      <c r="BD525" s="11" t="n">
        <f aca="false" t="array" ref="BD525">IF(BC525="","",_xlfn.IFS(BC525="0 a 2",1,BC525="2,5 a 4,5",2,BC525="5 a 7",3,BC525="7,5 a 9,5",4,BC525="10 a 12",5,BC525="12,5 a 14,5",6,BC525="15","NORMA",BC525="15,5 a 17,5",7,BC525="18 a 20",8,BC525="20,5 a 22,5",9,BC525="23 a 25",10,TRUE(),"Fuera de rango"))</f>
        <v>1</v>
      </c>
      <c r="BE525" s="9" t="n">
        <v>32</v>
      </c>
      <c r="BF525" s="10" t="str">
        <f aca="false">IF(BE525="","",IF(AND(BE525&gt;=-20,BE525&lt;=-10),"-20 a -10",IF(AND(BE525&gt;=-9.5,BE525&lt;=0.5),"-9,5 a 0,5",IF(AND(BE525&gt;=1,BE525&lt;=11),"1 a 11",IF(AND(BE525&gt;=11.5,BE525&lt;=20.5),"11,5 a 20,5",IF(BE525=21,"21",IF(AND(BE525&gt;=21.5,BE525&lt;=31.5),"21,5 a 31,5",IF(AND(BE525&gt;=32,BE525&lt;=42),"32 a 42","Fuera de rango"))))))))</f>
        <v>32 a 42</v>
      </c>
      <c r="BG525" s="11" t="n">
        <f aca="false">IF(BF525="","",IF(BF525="-20 a -10",1,IF(BF525="-9,5 a 0,5",2,IF(BF525="1 a 11",3,IF(BF525="11,5 a 20,5",4,IF(BF525="21","NORMA",IF(BF525="21,5 a 31,5",5,IF(BF525="32 a 42",6,""))))))))</f>
        <v>6</v>
      </c>
      <c r="BH525" s="9" t="n">
        <v>11</v>
      </c>
      <c r="BI525" s="10" t="str">
        <f aca="false">IF(BH525="","",IF(AND(BH525&gt;=-20,BH525&lt;=-15),"-20 a -15",IF(AND(BH525&gt;=-14.5,BH525&lt;=-9.5),"-14,5 a -9,5",IF(AND(BH525&gt;=-9,BH525&lt;=-4),"-9 a -4",IF(AND(BH525&gt;=-3.5,BH525&lt;=2.5),"-3,5 a 2,5",IF(AND(BH525&gt;=3,BH525&lt;=8),"3 a 8",IF(AND(BH525&gt;=8.5,BH525&lt;=14.5),"8,5 a 14,5",IF(BH525=15,"15",IF(AND(BH525&gt;=15.5,BH525&lt;=20.5),"15,5 a 20,5",IF(AND(BH525&gt;=21,BH525&lt;=26),"21 a 26","Fuera de rango"))))))))))</f>
        <v>8,5 a 14,5</v>
      </c>
      <c r="BJ525" s="11" t="n">
        <f aca="false">IF(BI525="","",IF(BI525="-20 a -15",1,IF(BI525="-14,5 a -9,5",2,IF(BI525="-9 a -4",3,IF(BI525="-3,5 a 2,5",4,IF(BI525="3 a 8",5,IF(BI525="8,5 a 14,5",6,IF(BI525="15","NORMA",IF(BI525="15,5 a 20,5",7,IF(BI525="21 a 26",8,IF(BI525="26,5 a 31,5",9,"")))))))))))</f>
        <v>6</v>
      </c>
      <c r="BK525" s="9" t="n">
        <v>0</v>
      </c>
      <c r="BL525" s="10" t="str">
        <f aca="false">IF(BK525="","",IF(AND(BK525&gt;=0,BK525&lt;=2),"0 - 2",IF(AND(BK525&gt;=2.5,BK525&lt;=4.5),"2,5 - 4,5",IF(AND(BK525&gt;=5,BK525&lt;=7),"5 - 7",IF(AND(BK525&gt;=7.5,BK525&lt;=9.5),"7,5 - 9,5",IF(AND(BK525&gt;=10,BK525&lt;=12),"10 - 12",IF(AND(BK525&gt;=12.5,BK525&lt;=13.5),"12,5 - 13,5",IF(BK525=14,"14",IF(AND(BK525&gt;=14.5,BK525&lt;=16.5),"14,5 - 16,5",IF(AND(BK525&gt;=17,BK525&lt;=19),"17 - 19",IF(AND(BK525&gt;=19.5,BK525&lt;=21.5),"19,5 - 21,5",IF(AND(BK525&gt;=22,BK525&lt;=24),"22 - 24",IF(AND(BK525&gt;=24.5,BK525&lt;=26.5),"24,5 - 26,5",IF(AND(BK525&gt;=27,BK525&lt;=29),"27 - 29",IF(AND(BK525&gt;=29.5,BK525&lt;=30),"29,5 - 30","Fuera de rango")))))))))))))))</f>
        <v>0 - 2</v>
      </c>
      <c r="BM525" s="11" t="n">
        <f aca="false">IF(BL525="","",IF(BL525="0 - 2",1,IF(BL525="2,5 - 4,5",2,IF(BL525="5 - 7",3,IF(BL525="7,5 - 9,5",4,IF(BL525="10 - 12",5,IF(BL525="12,5 - 13,5",6,IF(BL525="14","NORMA",IF(BL525="14,5 - 16,5",7,IF(BL525="17 - 19",8,IF(BL525="19,5 - 21,5",9,IF(BL525="22 - 24",10,IF(BL525="24,5 - 26,5",11,IF(BL525="27 - 29",12,IF(BL525="29,5 - 30",13,"")))))))))))))))</f>
        <v>1</v>
      </c>
      <c r="BN525" s="9" t="n">
        <v>20</v>
      </c>
      <c r="BO525" s="11" t="str">
        <f aca="false">IF(BN525="","",IF(AND(BN525&gt;=-20,BN525&lt;=-10),"-20 a -10",IF(AND(BN525&gt;=-9.5,BN525&lt;=0.5),"-9,5 a 0,5",IF(AND(BN525&gt;=1,BN525&lt;=11),"1 a 11",IF(AND(BN525&gt;=11.5,BN525&lt;=21.5),"11,5 a 21,5",IF(BN525=22,"22",IF(AND(BN525&gt;=22.5,BN525&lt;=32.5),"22,5 a 32,5",IF(AND(BN525&gt;=33,BN525&lt;=43),"33 a 43","Fuera de rango"))))))))</f>
        <v>11,5 a 21,5</v>
      </c>
      <c r="BP525" s="11" t="n">
        <f aca="false">IF(BO525="","",IF(BO525="-20 a -10",1,IF(BO525="-9,5 a 0,5",2,IF(BO525="1 a 11",3,IF(BO525="11,5 a 21,5",4,IF(BO525="22","NORMA",IF(BO525="22,5 a 32,5",5,IF(BO525="33 a 43",6,""))))))))</f>
        <v>4</v>
      </c>
      <c r="BQ525" s="9" t="n">
        <v>15</v>
      </c>
      <c r="BR525" s="10" t="str">
        <f aca="false">IF(BQ525="","",IF(AND(BQ525&gt;=-20,BQ525&lt;=-15),"-20 a -15",IF(AND(BQ525&gt;=-14.5,BQ525&lt;=-9.5),"-14,5 a -9,5",IF(AND(BQ525&gt;=-9,BQ525&lt;=-4),"-9 a -4",IF(AND(BQ525&gt;=-3.5,BQ525&lt;=2.5),"-3,5 a 2,5",IF(AND(BQ525&gt;=3,BQ525&lt;=8),"3 a 8",IF(AND(BQ525&gt;=8.5,BQ525&lt;=13.5),"8,5 a 13,5",IF(AND(BQ525&gt;=14,BQ525&lt;=17.5),"14 a 17,5",IF(BQ525=18,"18",IF(AND(BQ525&gt;=18.5,BQ525&lt;=23.5),"18,5 a 23,5",IF(AND(BQ525&gt;=24,BQ525&lt;=29),"24 a 29",IF(AND(BQ525&gt;=29.5,BQ525&lt;=34.5),"29,5 a 34,5",IF(AND(BQ525&gt;=35,BQ525&lt;=40),"35 a 40","Fuera de rango")))))))))))))</f>
        <v>14 a 17,5</v>
      </c>
      <c r="BS525" s="11" t="n">
        <f aca="false">IF(BR525="","",IF(BR525="-20 a -15",1,IF(BR525="-14,5 a -9,5",2,IF(BR525="-9 a -4",3,IF(BR525="-3,5 a 2,5",4,IF(BR525="3 a 8",5,IF(BR525="8,5 a 13,5",6,IF(BR525="14 a 17,5",7,IF(BR525="18","NORMA",IF(BR525="18,5 a 23,5",8,IF(BR525="24 a 29",9,IF(BR525="29,5 a 34,5",10,IF(BR525="35 a 40",11,"")))))))))))))</f>
        <v>7</v>
      </c>
      <c r="BT525" s="9" t="n">
        <v>1.5</v>
      </c>
      <c r="BU525" s="10" t="str">
        <f aca="false">IF(BT525="","",IF(AND(BT525&gt;=-20,BT525&lt;=-18),"-20 a -18",IF(AND(BT525&gt;=-17.5,BT525&lt;=-15.5),"-17,5 a -15,5",IF(AND(BT525&gt;=-15,BT525&lt;=-13),"-15 a -13",IF(AND(BT525&gt;=-12.5,BT525&lt;=-10.5),"-12,5 a -10,5",IF(AND(BT525&gt;=-10,BT525&lt;=-8),"-10 a -8",IF(AND(BT525&gt;=-7.5,BT525&lt;=-5.5),"-7,5 a -5,5",IF(AND(BT525&gt;=-5,BT525&lt;=-3),"-5 a -3",IF(AND(BT525&gt;=-2.5,BT525&lt;=-0.5),"-2,5 a -0,5",IF(BT525=0,"0",IF(AND(BT525&gt;=0.5,BT525&lt;=2.5),"0,5 a 2,5",IF(AND(BT525&gt;=3,BT525&lt;=5),"3 a 5",IF(AND(BT525&gt;=5.5,BT525&lt;=7.5),"5,5 a 7,5",IF(AND(BT525&gt;=8,BT525&lt;=10),"8 a 10",IF(AND(BT525&gt;=10.5,BT525&lt;=12.5),"10,5 a 12,5",IF(AND(BT525&gt;=13,BT525&lt;=15),"13 a 15",IF(AND(BT525&gt;=15.5,BT525&lt;=17.5),"15,5 a 17,5",IF(AND(BT525&gt;=18,BT525&lt;=20),"18 a 20","Fuera de rango"))))))))))))))))))</f>
        <v>0,5 a 2,5</v>
      </c>
      <c r="BV525" s="11" t="n">
        <f aca="false">IF(BT525="","",IF(BT525=0,"NORMA",IF(AND(BT525&gt;=-20,BT525&lt;=-18),2,IF(AND(BT525&gt;=-17.5,BT525&lt;=-15.5),2,IF(AND(BT525&gt;=-15,BT525&lt;=-13),3,IF(AND(BT525&gt;=-12.5,BT525&lt;=-10.5),4,IF(AND(BT525&gt;=-10,BT525&lt;=-8),5,IF(AND(BT525&gt;=-7.5,BT525&lt;=-5.5),6,IF(AND(BT525&gt;=-5,BT525&lt;=-3),7,IF(AND(BT525&gt;=-2.5,BT525&lt;=-0.5),8,IF(AND(BT525&gt;=0.5,BT525&lt;=2.5),9,IF(AND(BT525&gt;=3,BT525&lt;=5),10,IF(AND(BT525&gt;=5.5,BT525&lt;=7.5),11,IF(AND(BT525&gt;=8,BT525&lt;=10),12,IF(AND(BT525&gt;=10.5,BT525&lt;=12.5),13,IF(AND(BT525&gt;=13,BT525&lt;=15),14,IF(AND(BT525&gt;=15.5,BT525&lt;=17.5),15,IF(AND(BT525&gt;=18,BT525&lt;=20),16,"Fuera de rango"))))))))))))))))))</f>
        <v>9</v>
      </c>
      <c r="BW525" s="9" t="n">
        <v>-9.5</v>
      </c>
      <c r="BX525" s="10" t="n">
        <f aca="false">18.5- (0.3*H525)</f>
        <v>16.4</v>
      </c>
      <c r="BY525" s="10" t="n">
        <f aca="false">(BW525)-(BX525)</f>
        <v>-25.9</v>
      </c>
      <c r="BZ525" s="10" t="str">
        <f aca="false">IF(BY525="","",IF(BY525&lt;-27.5,"De -30 a -28",IF(BY525&lt;-25,"De -27,5 a -25,5",IF(BY525&lt;-22.5,"De -25 a -23",IF(BY525&lt;-20,"De -22,5 a -20,5",IF(BY525&lt;-17.5,"De -20 a -18",IF(BY525&lt;-15,"De -17,5 a -15,5",IF(BY525&lt;-12.5,"De -15 a -13",IF(BY525&lt;-10,"De -12,5 a -10,5",IF(BY525&lt;-7.5,"De -10 a -8",IF(BY525&lt;-5,"De -7,5 a -5,5",IF(BY525&lt;-2.5,"De -5 a -3",IF(BY525&lt;0,"De -2,5 a -0,5",IF(BY525&lt;2.5,"De 0 a 2",IF(BY525&lt;5,"De 2,5 a 4,5",IF(BY525&lt;7.5,"De 5 a 7",IF(BY525&lt;10,"De 7,5 a 9,5",IF(BY525&lt;12.5,"De 10 a 12",IF(BY525&lt;15,"De 12,5 a 14,5",IF(BY525&lt;17.5,"De 15 a 17",IF(BY525&lt;20,"De 17,5 a 19,5",IF(BY525&lt;22.5,"De 20 a 22",IF(BY525&lt;25,"De 22,5 a 24,5",IF(BY525&lt;27.5,"De 25 a 27","De 27,5 a 30"))))))))))))))))))))))))</f>
        <v>De -27,5 a -25,5</v>
      </c>
      <c r="CA525" s="12" t="n">
        <f aca="false">IF(BY525="","",IF(BY525&lt;=-28,1,IF(BY525&lt;=-25.5,2,IF(BY525&lt;=-23,3,IF(BY525&lt;=-20.5,4,IF(BY525&lt;=-18,5,IF(BY525&lt;=-15.5,6,IF(BY525&lt;=-13,7,IF(BY525&lt;=-10.5,8,IF(BY525&lt;=-8,9,IF(BY525&lt;=-5.5,10,IF(BY525&lt;=-3,11,IF(BY525&lt;=-0.5,12,IF(BY525&lt;=2,13,IF(BY525&lt;=4.5,14,IF(BY525&lt;=7,15,IF(BY525&lt;=9.5,16,IF(BY525&lt;=12,17,IF(BY525&lt;=14.5,18,IF(BY525&lt;=17,19,IF(BY525&lt;=19.5,20,IF(BY525&lt;=22,21,IF(BY525&lt;=24.5,22,IF(BY525&lt;=27,23,IF(BY525&lt;=30,24,"Fuera de rango")))))))))))))))))))))))))</f>
        <v>2</v>
      </c>
      <c r="CB525" s="9" t="n">
        <v>-6.5</v>
      </c>
      <c r="CC525" s="10" t="n">
        <f aca="false">18.5- (0.3*H525)</f>
        <v>16.4</v>
      </c>
      <c r="CD525" s="10" t="n">
        <f aca="false">(CB525)-(CC525)</f>
        <v>-22.9</v>
      </c>
      <c r="CE525" s="10" t="str">
        <f aca="false">IF(CD525="","",IF(CD525&lt;-27.5,"De -30 a -28",IF(CD525&lt;-25,"De -27,5 a -25,5",IF(CD525&lt;-22.5,"De -25 a -23",IF(CD525&lt;-20,"De -22,5 a -20,5",IF(CD525&lt;-17.5,"De -20 a -18",IF(CD525&lt;-15,"De -17,5 a -15,5",IF(CD525&lt;-12.5,"De -15 a -13",IF(CD525&lt;-10,"De -12,5 a -10,5",IF(CD525&lt;-7.5,"De -10 a -8",IF(CD525&lt;-5,"De -7,5 a -5,5",IF(CD525&lt;-2.5,"De -5 a -3",IF(CD525&lt;0,"De -2,5 a -0,5",IF(CD525&lt;=2,"De 0 a 2",IF(CD525&lt;=4.5,"De 2,5 a 4,5",IF(CD525&lt;=7,"De 5 a 7",IF(CD525&lt;=9.5,"De 7,5 a 9,5",IF(CD525&lt;=12,"De 10 a 12",IF(CD525&lt;=14.5,"De 12,5 a 14,5",IF(CD525&lt;=17,"De 15 a 17",IF(CD525&lt;=19.5,"De 17,5 a 19,5",IF(CD525&lt;=22,"De 20 a 22",IF(CD525&lt;=24.5,"De 22,5 a 24,5",IF(CD525&lt;=27,"De 25 a 27","De 27,5 a 30"))))))))))))))))))))))))</f>
        <v>De -25 a -23</v>
      </c>
      <c r="CF525" s="12" t="n">
        <f aca="false">IF(CD525="","",IF(CD525&lt;-27.5,1,IF(CD525&lt;-25,2,IF(CD525&lt;-22.5,3,IF(CD525&lt;-20,4,IF(CD525&lt;-17.5,5,IF(CD525&lt;-15,6,IF(CD525&lt;-12.5,7,IF(CD525&lt;-10,8,IF(CD525&lt;-7.5,9,IF(CD525&lt;-5,10,IF(CD525&lt;-2.5,11,IF(CD525&lt;0,12,IF(CD525&lt;2.5,13,IF(CD525&lt;5,14,IF(CD525&lt;7.5,15,IF(CD525&lt;10,16,IF(CD525&lt;12.5,17,IF(CD525&lt;15,18,IF(CD525&lt;17.5,19,IF(CD525&lt;20,20,IF(CD525&lt;22.5,21,IF(CD525&lt;25,22,IF(CD525&lt;27.5,23,24))))))))))))))))))))))))</f>
        <v>3</v>
      </c>
      <c r="CG525" s="9" t="n">
        <v>-4.5</v>
      </c>
      <c r="CH525" s="10" t="str">
        <f aca="false">IF(CG525="","",IF(AND(CG525&gt;=-10,CG525&lt;=-9.5),"-10 a -9,5",IF(AND(CG525&gt;-9.5,CG525&lt;=-8.5),"-9 a -8,5",IF(AND(CG525&gt;-8.5,CG525&lt;=-7.5),"-8 a -7,5",IF(AND(CG525&gt;-7.5,CG525&lt;=-6.5),"-7 a -6,5",IF(AND(CG525&gt;-6.5,CG525&lt;=-5.5),"-6 a -5,5",IF(AND(CG525&gt;-5.5,CG525&lt;=-4.5),"-5 a -4,5",IF(AND(CG525&gt;-4.5,CG525&lt;=-3.5),"-4 a -3,5",IF(AND(CG525&gt;-3.5,CG525&lt;=-2.5),"-3 a -2,5",IF(CG525=-2.25,"-2,25",IF(AND(CG525&gt;-2.5,CG525&lt;=-1.5),"-2 a -1,5",IF(AND(CG525&gt;-1.5,CG525&lt;=-0.5),"-1 a -0,5",IF(AND(CG525&gt;-0.5,CG525&lt;=0.5),"0 a 0,5",IF(AND(CG525&gt;0.5,CG525&lt;=1.5),"1 a 1,5",IF(AND(CG525&gt;1.5,CG525&lt;=2.5),"2 a 2,5",IF(AND(CG525&gt;2.5,CG525&lt;=3.5),"3 a 3,5",IF(AND(CG525&gt;3.5,CG525&lt;=4.5),"4 a 4,5",IF(AND(CG525&gt;4.5,CG525&lt;=5.5),"5 a 5,5",IF(AND(CG525&gt;5.5,CG525&lt;=6.5),"6 a 6,5",IF(AND(CG525&gt;6.5,CG525&lt;=7.5),"7 a 7,5",IF(AND(CG525&gt;7.5,CG525&lt;=8.5),"8 a 8,5",IF(AND(CG525&gt;8.5,CG525&lt;=9.5),"9 a 9,5",IF(CG525&gt;=10,"10","Fuera de rango")))))))))))))))))))))))</f>
        <v>-5 a -4,5</v>
      </c>
      <c r="CI525" s="11" t="n">
        <f aca="false">IF(CG525="","",IF(CG525=-2.25,"NORMA",IF(CG525&lt;=-9.5,1,IF(CG525&lt;=-8.5,2,IF(CG525&lt;=-7.5,3,IF(CG525&lt;=-6.5,4,IF(CG525&lt;=-5.5,5,IF(CG525&lt;=-4.5,6,IF(CG525&lt;=-3.5,7,IF(CG525&lt;=-2.5,8,IF(CG525&lt;=-1.5,9,IF(CG525&lt;=-0.5,10,IF(CG525&lt;=0.5,11,IF(CG525&lt;=1.5,12,IF(CG525&lt;=2.5,13,IF(CG525&lt;=3.5,14,IF(CG525&lt;=4.5,15,IF(CG525&lt;=5.5,16,IF(CG525&lt;=6.5,17,IF(CG525&lt;=7.5,18,IF(CG525&lt;=8.5,19,IF(CG525&lt;=9.5,20,IF(CG525=10,21,"Fuera de rango")))))))))))))))))))))))</f>
        <v>6</v>
      </c>
      <c r="CJ525" s="9" t="n">
        <v>3.75</v>
      </c>
      <c r="CK525" s="10" t="str">
        <f aca="false">IF(CJ525="","",IF(AND(CJ525&gt;=-6,CJ525&lt;=-5.5),"-6 a -5,5",IF(AND(CJ525&gt;-5.5,CJ525&lt;=-4.5),"-5 a -4,5",IF(AND(CJ525&gt;-4.5,CJ525&lt;=-3.5),"-4 a -3,5",IF(AND(CJ525&gt;-3.5,CJ525&lt;=-2.5),"-3 a -2,5",IF(AND(CJ525&gt;-2.5,CJ525&lt;=-1.5),"-2 a -1,5",IF(AND(CJ525&gt;-1.5,CJ525&lt;=-0.5),"-1 a -0,5",IF(AND(CJ525&gt;-0.5,CJ525&lt;=0.5),"0 a 0,5",IF(AND(CJ525&gt;0.5,CJ525&lt;=1.5),"1 a 1,5",IF(AND(CJ525&gt;1.5,CJ525&lt;2.5),"2",IF(AND(CJ525&gt;=2.5,CJ525&lt;=3),"2,5 a 3",IF(AND(CJ525&gt;3,CJ525&lt;=4),"3,5 a 4",IF(AND(CJ525&gt;4,CJ525&lt;=5),"4,5 a 5",IF(AND(CJ525&gt;5,CJ525&lt;=6),"5,5 a 6",IF(AND(CJ525&gt;6,CJ525&lt;=7),"6,5 a 7",IF(AND(CJ525&gt;7,CJ525&lt;=8),"7,5 a 8",IF(AND(CJ525&gt;8,CJ525&lt;=9.5),"8,5 a 9,5",IF(CJ525=10,"10","Fuera de rango"))))))))))))))))))</f>
        <v>3,5 a 4</v>
      </c>
      <c r="CL525" s="11" t="n">
        <f aca="false">IF(CK525="","",IF(OR(CK525="-6 a -5,5",CK525="-6 - -5,5"),1,IF(OR(CK525="-5 a -4,5",CK525="-5 - -4,5"),2,IF(OR(CK525="-4 a -3,5",CK525="-4 - -3,5"),3,IF(OR(CK525="-3 a -2,5",CK525="-3 - -2,5"),4,IF(OR(CK525="-2 a -1,5",CK525="-2 - -1,5"),5,IF(OR(CK525="-1 a -0,5",CK525="-1 - -0,5"),6,IF(OR(CK525="0 a 0,5",CK525="0 - 0,5"),7,IF(OR(CK525="1 a 1,5",CK525="1 - 1,5"),8,IF(CK525="2","NORMA",IF(OR(CK525="2,5 a 3",CK525="2,5 - 3"),9,IF(OR(CK525="3,5 a 4",CK525="3,5 - 4"),10,IF(OR(CK525="4,5 a 5",CK525="4,5 - 5"),11,IF(OR(CK525="5,5 a 6",CK525="5,5 - 6"),12,IF(OR(CK525="6,5 a 7",CK525="6,5 - 7"),13,IF(OR(CK525="7,5 a 8",CK525="7,5 - 8"),14,IF(OR(CK525="8,5 a 9",CK525="8,5 - 9,5",CK525="9 a 9,5"),15,IF(CK525="10",15,IF(OR(CK525="0,5 a 1",CK525="0,5 - 1"),7,"Fuera de rango")))))))))))))))))))</f>
        <v>10</v>
      </c>
      <c r="CN525" s="10" t="str">
        <f aca="false">IF(CM525=0,"0", " ")</f>
        <v>0</v>
      </c>
      <c r="CO525" s="10" t="str">
        <f aca="false">IF(CM525&gt;0,"EME"," ")</f>
        <v> </v>
      </c>
      <c r="CQ525" s="10" t="str">
        <f aca="false">IF(CP525&gt;0,"0", " ")</f>
        <v> </v>
      </c>
      <c r="CR525" s="10" t="str">
        <f aca="false">IF(CP525&gt;0,"EME"," ")</f>
        <v> </v>
      </c>
      <c r="CS525" s="9" t="n">
        <v>0</v>
      </c>
      <c r="CV525" s="9" t="n">
        <v>0</v>
      </c>
      <c r="CY525" s="9" t="n">
        <v>0</v>
      </c>
      <c r="DB525" s="9" t="n">
        <v>0</v>
      </c>
      <c r="DC525" s="11" t="str">
        <f aca="false">IF(DB525&lt;0,"2"," ")</f>
        <v> </v>
      </c>
      <c r="DD525" s="11" t="str">
        <f aca="false">IF(DB525&lt;0,"MIO"," ")</f>
        <v> </v>
      </c>
      <c r="DE525" s="9" t="n">
        <v>0</v>
      </c>
      <c r="DF525" s="10" t="str">
        <f aca="false">IF(DE525&lt;0,"3"," ")</f>
        <v> </v>
      </c>
      <c r="DG525" s="10" t="str">
        <f aca="false">IF(DE525&lt;0,"AST"," ")</f>
        <v> </v>
      </c>
      <c r="DH525" s="9" t="n">
        <v>0</v>
      </c>
      <c r="DI525" s="10" t="str">
        <f aca="false">IF(DH525&lt;0,"3"," ")</f>
        <v> </v>
      </c>
      <c r="DJ525" s="10" t="str">
        <f aca="false">IF(DH525&lt;0,"AST"," ")</f>
        <v> </v>
      </c>
      <c r="DK525" s="9" t="n">
        <v>0</v>
      </c>
      <c r="DL525" s="10" t="str">
        <f aca="false">IF(DK525&gt;0,"4"," ")</f>
        <v> </v>
      </c>
      <c r="DM525" s="10" t="str">
        <f aca="false">IF(DK525&gt;0,"PRE"," ")</f>
        <v> </v>
      </c>
      <c r="DN525" s="9" t="n">
        <v>0</v>
      </c>
      <c r="DO525" s="10" t="str">
        <f aca="false">IF(DN525&gt;0,"4"," ")</f>
        <v> </v>
      </c>
      <c r="DP525" s="10" t="str">
        <f aca="false">IF(DN525&gt;0,"PRE"," ")</f>
        <v> </v>
      </c>
      <c r="DS525" s="12" t="str">
        <f aca="false">CONCATENATE(CO525,CU525,DA525,DG525,DM525)</f>
        <v>   </v>
      </c>
      <c r="DT525" s="10" t="e">
        <f aca="false" t="array" ref="DT525">_xlfn.IFS(DS525="EME    ","0", DS525=" HIP   ","1", DS525="  MIO  ","2", DS525="   AST ","3", DS525="    PRE","4", DS525="EME   PRE","5", DS525=" HIP  PRE","6", DS525=" HIP AST ","7", DS525="  MIO PRE","8", DS525="  MIOAST ","9", DS525="   ASTPRE","10",DS525=" HIP ASTPRE","11", DS525="  MIOASTPRE","12", DS525="     ","0")</f>
        <v>#N/A</v>
      </c>
      <c r="DV525" s="1" t="e">
        <f aca="false" t="array" ref="DV525">_xlfn.IFS(DU525="SI","2", DU525="NO","1")</f>
        <v>#N/A</v>
      </c>
      <c r="DX525" s="11" t="str">
        <f aca="false">IF(DW525=0,"1","2")</f>
        <v>1</v>
      </c>
      <c r="DY525" s="11" t="str">
        <f aca="false" t="array" ref="DY525">_xlfn.IFS(DW525=0,"0", DW525=0.25, "1", DW525=0.5,"2", DW525=0.75,"3", DW525=1,"4",DW525=1.25,"5", DW525=1.5,"6", DW525=1.75,"7", DW525=2,"8")</f>
        <v>0</v>
      </c>
      <c r="EA525" s="11" t="str">
        <f aca="false">IF(DZ525=0,"1","2")</f>
        <v>1</v>
      </c>
      <c r="EB525" s="11" t="str">
        <f aca="false" t="array" ref="EB525">_xlfn.IFS(DZ525=0,"0", DZ525=0.25, "1", DZ525=0.5,"2", DZ525=0.75,"3", DZ525=1,"4",DZ525=1.25,"5", DZ525=1.5,"6", DZ525=1.75,"7", DZ525=2,"8")</f>
        <v>0</v>
      </c>
      <c r="ED525" s="10" t="str">
        <f aca="false">IF(EC525=0,"1","2")</f>
        <v>1</v>
      </c>
      <c r="EE525" s="11" t="str">
        <f aca="false" t="array" ref="EE525">_xlfn.IFS(EC525=0,"0", EC525=-0.25, "1", EC525=-0.5,"2", EC525=-0.75,"3", EC525=-1,"4",EC525=-1.25,"5", EC525=-1.5,"6", EC525=-1.75,"7", EC525=-2,"8", EC525=-2.25,"9",EC525=-2.5,"10", EC525=-2.75,"11", EC525=-3,"12", EC525=-3.25,"13", EC525=-3.5,"14", EC525=-3.75,"15",EC525=-4,"16")</f>
        <v>0</v>
      </c>
      <c r="EG525" s="10" t="str">
        <f aca="false">IF(EF525=0,"1","2")</f>
        <v>1</v>
      </c>
      <c r="EH525" s="11" t="str">
        <f aca="false" t="array" ref="EH525">_xlfn.IFS(EF525=0,"0", EF525=-0.25, "1", EF525=-0.5,"2", EF525=-0.75,"3", EF525=-1,"4",EF525=-1.25,"5", EF525=-1.5,"6", EF525=-1.75,"7", EF525=-2,"8", EF525=-2.25,"9",EF525=-2.5,"10", EF525=-2.75,"11", EF525=-3,"12", EF525=-3.25,"13", EF525=-3.5,"14", EF525=-3.75,"15",EF525=-4,"16")</f>
        <v>0</v>
      </c>
      <c r="EJ525" s="11" t="str">
        <f aca="false">IF(EI525=0,"1","2")</f>
        <v>1</v>
      </c>
      <c r="EK525" s="11" t="str">
        <f aca="false" t="array" ref="EK525">_xlfn.IFS(EI525=0,"0", EI525=-0.25, "1", EI525=-0.5,"2", EI525=-0.75,"3", EI525=-1,"4",EI525=-1.25,"5", EI525=-1.5,"6", EI525=-1.75,"7", EI525=-2,"8", EI525=-2.25,"9", EI525=-2.25,"9",EI525=-2.5,"10", EI525=-2.75,"11", EI525=-3,"12", EI525=-3.25,"13", EI525=-3.5,"14", EI525=-3.75,"15",EI525=-4,"16", EI525=0.25, "17", EI525=0.5, "18")</f>
        <v>0</v>
      </c>
      <c r="EM525" s="11" t="str">
        <f aca="false">IF(EL525=0,"1","2")</f>
        <v>1</v>
      </c>
      <c r="EN525" s="11" t="str">
        <f aca="false" t="array" ref="EN525">_xlfn.IFS(EL525=0.25,"17",EL525=0.5,"18", EL525=0,"0", EL525=-0.25, "1", EL525=-0.5,"2", EL525=-0.75,"3", EL525=-1,"4",EL525=-1.25,"5", EL525=-1.5,"6", EL525=-1.75,"7", EL525=-2,"8",EL525= -2.25,"9",EL525=-2.5,"10",EL525= -2.75,"11",EL525= -3,"12",EL525= -3.25,"13",EL525= -3.5,"14",EL525= -3.75,"15",EL525=-4,"16")</f>
        <v>0</v>
      </c>
      <c r="EP525" s="11" t="str">
        <f aca="false">IF(EO525=0,"1","2")</f>
        <v>1</v>
      </c>
      <c r="EQ525" s="11" t="str">
        <f aca="false" t="array" ref="EQ525">_xlfn.IFS(EO525=0,"0", EO525=0.25, "1", EO525=0.5,"2", EO525=0.75,"3", EO525=1,"4",EO525=1.25,"5", EO525=1.5,"6", EO525=1.75,"7", EO525=2,"8", EO525=2.25,"9", EO525=2.25,"9",EO525=2.5,"10", EO525=2.75,"11", EO525=3,"12", EO525=3.25,"13", EO525=3.5,"14", EO525=3.75,"15",EO525=4,"16", EO525=-0.25, "17", bq=-0.5, "18")</f>
        <v>0</v>
      </c>
      <c r="ES525" s="11" t="str">
        <f aca="false">IF(ER525=0,"1","2")</f>
        <v>1</v>
      </c>
      <c r="ET525" s="11" t="str">
        <f aca="false" t="array" ref="ET525">_xlfn.IFS(ER525=0,"0", ER525=0.25, "1", ER525=0.5,"2", ER525=0.75,"3", ER525=1,"4",ER525=1.25,"5", ER525=1.5,"6", ER525=1.75,"7", ER525=2,"8", ER525=2.25,"9", ER525=2.25,"9",ER525=2.5,"10", ER525=2.75,"11", ER525=3,"12", ER525=3.25,"13", ER525=3.5,"14", ER525=3.75,"15",ER525=4,"16", ER525=-0.25, "17", bq=-0.5, "18")</f>
        <v>0</v>
      </c>
      <c r="EV525" s="14" t="e">
        <f aca="false">VLOOKUP(EU525,LEYENDA!$G$2:$H$8,2,TRUE())</f>
        <v>#N/A</v>
      </c>
      <c r="EW525" s="14" t="e">
        <f aca="false" t="array" ref="EW525">_xlfn.IFS(EV525="0-5","1", EV525="6-12","2", EV525="13-18","3", EV525="19-24","4", EV525="25-36","5", EV525="37-48","6", EV525="49-60","7")</f>
        <v>#N/A</v>
      </c>
    </row>
    <row r="526" customFormat="false" ht="13.5" hidden="false" customHeight="false" outlineLevel="0" collapsed="false">
      <c r="A526" s="1" t="n">
        <v>195</v>
      </c>
      <c r="B526" s="2" t="n">
        <v>2</v>
      </c>
      <c r="C526" s="33" t="n">
        <v>41606</v>
      </c>
      <c r="E526" s="5" t="str">
        <f aca="false">VLOOKUP(A526,'286'!$A$3:$J$6279,10,FALSE())</f>
        <v>LILLO GARCÍA, CLAUDIA</v>
      </c>
      <c r="F526" s="4" t="str">
        <f aca="false">VLOOKUP(A526,'286'!$A$3:$I$1768,3,FALSE())</f>
        <v>LIGARCLA</v>
      </c>
      <c r="G526" s="6" t="n">
        <f aca="false">VLOOKUP(A526,'286'!$A$3:$I$1768,4,FALSE())</f>
        <v>38753</v>
      </c>
      <c r="H526" s="7" t="n">
        <f aca="false">YEAR(C526)-YEAR(G526)</f>
        <v>7</v>
      </c>
      <c r="I526" s="1" t="str">
        <f aca="false">VLOOKUP(H526,LEYENDA!$C$2:$D$6,2,TRUE())</f>
        <v>0-12</v>
      </c>
      <c r="J526" s="5" t="str">
        <f aca="false">VLOOKUP(A526,'286'!$A$3:$I$1768,7,FALSE())</f>
        <v>M</v>
      </c>
      <c r="K526" s="8" t="n">
        <f aca="false">VLOOKUP(A526,'286'!$A$3:$I$1768,2,FALSE())</f>
        <v>0</v>
      </c>
      <c r="L526" s="4" t="str">
        <f aca="false">VLOOKUP(A526,'286'!$A$3:$I$1768,8,FALSE())</f>
        <v>D</v>
      </c>
      <c r="M526" s="4" t="str">
        <f aca="false">VLOOKUP(A526,'286'!$A$3:$I$1768,9,FALSE())</f>
        <v>D</v>
      </c>
      <c r="N526" s="8" t="str">
        <f aca="false">IF(R526=O526, "MISMA","CONTRARIA")</f>
        <v>MISMA</v>
      </c>
      <c r="O526" s="8" t="str">
        <f aca="false" t="array" ref="O526">_xlfn.IFS(L526="D","1", L526="I","2")</f>
        <v>1</v>
      </c>
      <c r="P526" s="8" t="e">
        <f aca="false" t="array" ref="P526">_xlfn.IFS(K526="OD","1", K526="OI","2")</f>
        <v>#N/A</v>
      </c>
      <c r="Q526" s="1" t="str">
        <f aca="false" t="array" ref="Q526">_xlfn.IFS(J526="M","1", J526="H","2")</f>
        <v>1</v>
      </c>
      <c r="R526" s="8" t="str">
        <f aca="false" t="array" ref="R526">_xlfn.IFS(M526="D","1", M526="I","2")</f>
        <v>1</v>
      </c>
      <c r="S526" s="1" t="str">
        <f aca="false" t="array" ref="S526">_xlfn.IFS(N526="CONTRARIA", "1",N526= "MISMA","2")</f>
        <v>2</v>
      </c>
      <c r="T526" s="1" t="str">
        <f aca="false" t="array" ref="T526">_xlfn.IFS(I526="0-12","1", I526="13-24","2", I526="25-40","3", I526="41-60","4", I526="61-100","5")</f>
        <v>1</v>
      </c>
      <c r="U526" s="9" t="n">
        <v>-3</v>
      </c>
      <c r="V526" s="10" t="str">
        <f aca="false">IF(U526="","",IF(AND(U526&gt;=-9,U526&lt;=-6.5),"-9 a -6,5",IF(AND(U526&gt;=-6,U526&lt;=-3.5),"-6 a -3,5",IF(AND(U526&gt;=-3,U526&lt;=-1),"-3 a -1",IF(U526=-0.5,"-0,5",IF(AND(U526&gt;=0,U526&lt;=2.5),"0 a 2,5",IF(AND(U526&gt;=3,U526&lt;=5.5),"3 a 5,5",IF(AND(U526&gt;=6,U526&lt;=8.5),"6 a 8,5",IF(AND(U526&gt;=9,U526&lt;=20),"9 a 20","Fuera de rango")))))))))</f>
        <v>-3 a -1</v>
      </c>
      <c r="W526" s="11" t="n">
        <f aca="false">IF(V526="","",IF(V526="-9 a -6,5",2,IF(V526="-6 a -3,5",3,IF(V526="-3 a -1",4,IF(V526="-0,5","NORMA",IF(V526="0 a 2,5",5,IF(V526="3 a 5,5",6,IF(V526="6 a 8,5",7,IF(V526="9 a 20",8,"Fuera de rango")))))))))</f>
        <v>4</v>
      </c>
      <c r="X526" s="9" t="n">
        <v>0</v>
      </c>
      <c r="Y526" s="11" t="str">
        <f aca="false">IF(X526="","",IF(AND(X526&gt;=0,X526&lt;=4),"0 a 4",IF(AND(X526&gt;=4.5,X526&lt;=8.5),"4,5 a 8,5",IF(X526=9,"9",IF(AND(X526&gt;=9.5,X526&lt;=13),"9,5 a 13",IF(AND(X526&gt;=13.5,X526&lt;=20),"13,5 a 20",IF(AND(X526&gt;=20.5,X526&lt;=35),"20,5 a 35","Fuera de rango")))))))</f>
        <v>0 a 4</v>
      </c>
      <c r="Z526" s="11" t="n">
        <f aca="false">IF(Y526="","",IF(Y526="0 a 4",1,IF(Y526="4,5 a 8,5",2,IF(Y526="9","NORMA",IF(Y526="9,5 a 13",3,IF(Y526="13,5 a 20",4,IF(Y526="20,5 a 35",5,"Fuera de rango")))))))</f>
        <v>1</v>
      </c>
      <c r="AA526" s="9" t="n">
        <v>24</v>
      </c>
      <c r="AB526" s="10" t="str">
        <f aca="false">IF(AA526="","",IF(AND(AA526&gt;=0,AA526&lt;=9),"0 a 9",IF(AND(AA526&gt;=9.5,AA526&lt;=18.5),"9,5 a 18,5",IF(AA526=19,"19",IF(AND(AA526&gt;=19.5,AA526&lt;=28),"19,5 a 28",IF(AND(AA526&gt;=28.5,AA526&lt;=40),"28,5 a 40","Fuera de rango"))))))</f>
        <v>19,5 a 28</v>
      </c>
      <c r="AC526" s="11" t="n">
        <f aca="false" t="array" ref="AC526">_xlfn.IFS(AB526="","",AB526="0 a 9",1,AB526="9,5 a 18,5",2,AB526="19","NORMA",AB526="19,5 a 28",3,AB526="28,5 a 40",4,TRUE(),"Fuera de rango")</f>
        <v>3</v>
      </c>
      <c r="AD526" s="9" t="n">
        <v>18</v>
      </c>
      <c r="AE526" s="10" t="str">
        <f aca="false">IF(AD526="","",IF(AND(AD526&gt;=-10,AD526&lt;=0),"De -10 a 0",IF(AND(AD526&gt;=0.5,AD526&lt;=9.5),"0,5 a 9,5",IF(AD526=10,"10",IF(AND(AD526&gt;=10.5,AD526&lt;=20),"10,5 a 20",IF(AND(AD526&gt;=20.5,AD526&lt;=40),"20,5 a 40","Fuera de rango"))))))</f>
        <v>10,5 a 20</v>
      </c>
      <c r="AF526" s="12" t="n">
        <f aca="false">IF(AD526="","",IF(AND(AD526&gt;=-10,AD526&lt;=0),1,IF(AND(AD526&gt;=0.5,AD526&lt;=9.5),2,IF(AD526=10,"NORMA",IF(AND(AD526&gt;=10.5,AD526&lt;=20),3,IF(AND(AD526&gt;=20.5,AD526&lt;=40),4,""))))))</f>
        <v>3</v>
      </c>
      <c r="AG526" s="9" t="n">
        <v>9</v>
      </c>
      <c r="AH526" s="10" t="str">
        <f aca="false">IF(AG526="","",IF(AND(AG526&gt;=0,AG526&lt;=4),"0 a 4",IF(AND(AG526&gt;=4.5,AG526&lt;=8.5),"4,5 a 8,5",IF(AG526=9,"9",IF(AND(AG526&gt;=9.5,AG526&lt;=13),"9,5 a 13",IF(AND(AG526&gt;=13.5,AG526&lt;=25),"13,5 a 25","Fuera de rango"))))))</f>
        <v>9</v>
      </c>
      <c r="AI526" s="10" t="str">
        <f aca="false">IF(AH526="","",IF(AH526="0 a 4",1,IF(AH526="4,5 a 8,5",2,IF(AH526="9","NORMA",IF(AH526="9,5 a 13",3,IF(AH526="13,5 a 25",4,""))))))</f>
        <v>NORMA</v>
      </c>
      <c r="AJ526" s="9" t="n">
        <v>4</v>
      </c>
      <c r="AK526" s="10" t="str">
        <f aca="false">IF(AJ526="","",IF(AND(AJ526&gt;=-15,AJ526&lt;=-10.5),"-15 a -10,5",IF(AND(AJ526&gt;=-10,AJ526&lt;=-4),"-10 a -4",IF(AND(AJ526&gt;=-4.5,AJ526&lt;=0),"-4,5 a 0",IF(AND(AJ526&gt;=0.5,AJ526&lt;=4.5),"0,5 a 4,5",IF(AJ526=5,"5",IF(AND(AJ526&gt;=5.5,AJ526&lt;=10),"5,5 a 10",IF(AND(AJ526&gt;=10.5,AJ526&lt;=20),"10,5 a 20","Fuera de rango"))))))))</f>
        <v>0,5 a 4,5</v>
      </c>
      <c r="AL526" s="11" t="n">
        <f aca="false">IF(AK526="","",IF(AK526="-15 a -10,5",1,IF(AK526="-10 a -4",2,IF(AK526="-4,5 a 0",3,IF(AK526="0,5 a 4,5",4,IF(AK526="5","NORMA",IF(AK526="5,5 a 10",5,IF(AK526="10,5 a 20",6,"Error"))))))))</f>
        <v>4</v>
      </c>
      <c r="AM526" s="9" t="n">
        <v>0</v>
      </c>
      <c r="AN526" s="10" t="str">
        <f aca="false">IF(AM526="","",IF(AND(AM526&gt;=-7.5,AM526&lt;=-5.5),"-7,5 a -5,5",IF(AND(AM526&gt;=-5,AM526&lt;=-3),"-5 a -3",IF(AND(AM526&gt;=-2.5,AM526&lt;=-0.5),"-2,5 a -0,5",IF(AM526=0,"0,00",IF(AND(AM526&gt;=0.5,AM526&lt;=2.5),"0,5 a 2,5",IF(AND(AM526&gt;=3,AM526&lt;=5),"3 a 5",IF(AND(AM526&gt;=5.5,AM526&lt;=7.5),"5,5 a 7,5",IF(AND(AM526&gt;=8,AM526&lt;=10),"8 a 10","Fuera de rango")))))))))</f>
        <v>0,00</v>
      </c>
      <c r="AO526" s="11" t="str">
        <f aca="false">IF(AN526="","",IF(AN526="-7,5 a -5,5",1,IF(AN526="-5 a -3",2,IF(AN526="-2,5 a -0,5",3,IF(AN526="0,00","NORMA",IF(AN526="0,5 a 2,5",4,IF(AN526="3 a 5",5,IF(AN526="5,5 a 7,5",6,IF(AN526="8 a 10",7,"Error")))))))))</f>
        <v>NORMA</v>
      </c>
      <c r="AP526" s="9" t="n">
        <v>-3</v>
      </c>
      <c r="AQ526" s="10" t="str">
        <f aca="false">IF(AP526="","",IF(AND(AP526&gt;=-20,AP526&lt;=-9.5),"-20 a -9,5",IF(AND(AP526&gt;=-9,AP526&lt;=-6.5),"-9 a -6,5",IF(AP526=-6,"-6",IF(AND(AP526&gt;=-5.5,AP526&lt;=-3),"-5,5 a -3",IF(AND(AP526&gt;=-2.5,AP526&lt;=0),"-2,5 a 0",IF(AND(AP526&gt;=0.5,AP526&lt;=3),"0,5 a 3",IF(AND(AP526&gt;=3.5,AP526&lt;=6),"3,5 a 6",IF(AND(AP526&gt;=6.5,AP526&lt;=9),"6,5 a 9",IF(AND(AP526&gt;=9.5,AP526&lt;=20),"9,5 a 20","Fuera de rango"))))))))))</f>
        <v>-5,5 a -3</v>
      </c>
      <c r="AR526" s="11" t="n">
        <f aca="false">IF(AQ526="","",IF(AQ526="-20 a -9,5",1,IF(AQ526="-9 a -6,5",2,IF(AQ526="-6","NORMA",IF(AQ526="-5,5 a -3",3,IF(AQ526="-2,5 a 0",4,IF(AQ526="0,5 a 3",5,IF(AQ526="3,5 a 6",6,IF(AQ526="6,5 a 9",7,IF(AQ526="9,5 a 20",8,""))))))))))</f>
        <v>3</v>
      </c>
      <c r="AS526" s="9" t="n">
        <v>-1</v>
      </c>
      <c r="AT526" s="10" t="str">
        <f aca="false">IF(AS526="","",IF(AND(AS526&gt;=-16,AS526&lt;=-14),"-16 a -14",IF(AND(AS526&gt;=-13.5,AS526&lt;=-11.5),"-13,5 a -11,5",IF(AND(AS526&gt;=-11,AS526&lt;=-9),"-11 a -9",IF(AND(AS526&gt;=-8.5,AS526&lt;=-6.5),"-8,5 a -6,5",IF(AND(AS526&gt;=-6,AS526&lt;=-4),"-6 a -4",IF(AND(AS526&gt;=-3.5,AS526&lt;=-1.5),"-3,5 a -1,5",IF(AND(AS526&gt;=-1,AS526&lt;=1),"-1 a 1",IF(AND(AS526&gt;=1.5,AS526&lt;=3.5),"1,5 a 3,5",IF(AND(AS526&gt;=4,AS526&lt;=6),"4 a 6",IF(AND(AS526&gt;=6.5,AS526&lt;=8.5),"6,5 a 8,5",IF(AND(AS526&gt;=9,AS526&lt;=11),"9 a 11",IF(AND(AS526&gt;=11.5,AS526&lt;=13.5),"11,5 a 13,5",IF(AND(AS526&gt;=14,AS526&lt;=16),"14 a 16",IF(AND(AS526&gt;=16.5,AS526&lt;=18.5),"16,5 a 18,5",IF(AND(AS526&gt;=19,AS526&lt;=21),"19 a 21","Fuera de rango"))))))))))))))))</f>
        <v>-1 a 1</v>
      </c>
      <c r="AU526" s="11" t="n">
        <f aca="false" t="array" ref="AU526">IF(AT526="","",_xlfn.IFS(AT526="-16 a -14",1,AT526="-13,5 a -11,5",2,AT526="-11 a -9",3,AT526="-8,5 a -6,5",4,AT526="-6 a -4",5,AT526="-3,5 a -1,5",6,AT526="-1 a 1",7,AT526="1,5 a 3,5",8,AT526="4 a 6","NORMA",AT526="6,5 a 8,5",9,AT526="9 a 11",10,AT526="11,5 a 13,5",11,AT526="14 a 16",12,AT526="16,5 a 18,5",13,AT526="19 a 21",14,TRUE(),""))</f>
        <v>7</v>
      </c>
      <c r="AV526" s="9" t="n">
        <v>1.5</v>
      </c>
      <c r="AW526" s="10" t="str">
        <f aca="false">IF(AV526="","",IF(AND(AV526&gt;=-1,AV526&lt;=-0.5),"-1 a -0,5",IF(AND(AV526&gt;-0.5,AV526&lt;=0),"De -0,5 a 0",IF(AND(AV526&gt;=0.25,AV526&lt;=0.75),"0,25 a 0,75",IF(AND(AV526&gt;=1,AV526&lt;=1.5),"1 a 1,5",IF(AND(AV526&gt;=1.75,AV526&lt;=2.25),"1,75 a 2,25",IF(AND(AV526&gt;=2.5,AV526&lt;=3),"2,5 a 3",IF(AND(AV526&gt;=3.25,AV526&lt;=3.75),"3,25 a 3,75","Fuera de rango"))))))))</f>
        <v>1 a 1,5</v>
      </c>
      <c r="AX526" s="10" t="n">
        <f aca="false">IF(AW526="","",IF(OR(AW526="-1 a -0,5",AW526="-1 a -0.5"),1,IF(OR(AW526="De -0,5 a 0",AW526="-0,5 a 0",AW526="De -0.5 a 0"),2,IF(OR(AW526="0,25 a 0,75",AW526="0.25 a 0.75"),"NORMA",IF(OR(AW526="1 a 1,5",AW526="1 a 1.5"),3,IF(OR(AW526="1,75 a 2,25",AW526="1.75 a 2.25"),4,IF(OR(AW526="2,5 a 3",AW526="2.5 a 3"),5,IF(OR(AW526="3,25 a 3,75",AW526="3.25 a 3.75"),6,""))))))))</f>
        <v>3</v>
      </c>
      <c r="AY526" s="9" t="n">
        <v>-7</v>
      </c>
      <c r="AZ526" s="10" t="str">
        <f aca="false">IF(AY526="","",IF(AND(AY526&gt;=-20,AY526&lt;=-9.5),"-20 a -9,5",IF(AND(AY526&gt;=-9,AY526&lt;=-6.5),"-9 a -6,5",IF(AY526=-6,"-6",IF(AND(AY526&gt;=-5.5,AY526&lt;=-3),"-5,5 a -3",IF(AND(AY526&gt;=-2.5,AY526&lt;=0),"-2,5 a 0",IF(AND(AY526&gt;=0.5,AY526&lt;=3),"0,5 a 3",IF(AND(AY526&gt;=3.5,AY526&lt;=6),"3,5 a 6","Fuera de rango"))))))))</f>
        <v>-9 a -6,5</v>
      </c>
      <c r="BA526" s="11" t="n">
        <f aca="false">IF(AZ526="","",IF(AZ526="-20 a -9,5",1,IF(AZ526="-9 a -6,5",2,IF(AZ526="-6","NORMA",IF(AZ526="-5,5 a -3",3,IF(AZ526="-2,5 a 0",4,IF(AZ526="0,5 a 3",5,IF(AZ526="3,5 a 6",6,""))))))))</f>
        <v>2</v>
      </c>
      <c r="BB526" s="9" t="n">
        <v>0</v>
      </c>
      <c r="BC526" s="10" t="str">
        <f aca="false" t="array" ref="BC526">IF(BB526="","",_xlfn.IFS(AND(BB526&gt;=0,BB526&lt;=2),"0 a 2",AND(BB526&gt;=2.5,BB526&lt;=4.5),"2,5 a 4,5",AND(BB526&gt;=5,BB526&lt;=7),"5 a 7",AND(BB526&gt;=7.5,BB526&lt;=9.5),"7,5 a 9,5",AND(BB526&gt;=10,BB526&lt;=12),"10 a 12",AND(BB526&gt;=12.5,BB526&lt;=14.5),"12,5 a 14,5",BB526=15,"15",AND(BB526&gt;=15.5,BB526&lt;=17.5),"15,5 a 17,5",AND(BB526&gt;=18,BB526&lt;=20),"18 a 20",AND(BB526&gt;=20.5,BB526&lt;=22.5),"20,5 a 22,5",AND(BB526&gt;=23,BB526&lt;=25),"23 a 25",TRUE(),"Fuera de rango"))</f>
        <v>0 a 2</v>
      </c>
      <c r="BD526" s="11" t="n">
        <f aca="false" t="array" ref="BD526">IF(BC526="","",_xlfn.IFS(BC526="0 a 2",1,BC526="2,5 a 4,5",2,BC526="5 a 7",3,BC526="7,5 a 9,5",4,BC526="10 a 12",5,BC526="12,5 a 14,5",6,BC526="15","NORMA",BC526="15,5 a 17,5",7,BC526="18 a 20",8,BC526="20,5 a 22,5",9,BC526="23 a 25",10,TRUE(),"Fuera de rango"))</f>
        <v>1</v>
      </c>
      <c r="BE526" s="9" t="n">
        <v>27</v>
      </c>
      <c r="BF526" s="10" t="str">
        <f aca="false">IF(BE526="","",IF(AND(BE526&gt;=-20,BE526&lt;=-10),"-20 a -10",IF(AND(BE526&gt;=-9.5,BE526&lt;=0.5),"-9,5 a 0,5",IF(AND(BE526&gt;=1,BE526&lt;=11),"1 a 11",IF(AND(BE526&gt;=11.5,BE526&lt;=20.5),"11,5 a 20,5",IF(BE526=21,"21",IF(AND(BE526&gt;=21.5,BE526&lt;=31.5),"21,5 a 31,5",IF(AND(BE526&gt;=32,BE526&lt;=42),"32 a 42","Fuera de rango"))))))))</f>
        <v>21,5 a 31,5</v>
      </c>
      <c r="BG526" s="11" t="n">
        <f aca="false">IF(BF526="","",IF(BF526="-20 a -10",1,IF(BF526="-9,5 a 0,5",2,IF(BF526="1 a 11",3,IF(BF526="11,5 a 20,5",4,IF(BF526="21","NORMA",IF(BF526="21,5 a 31,5",5,IF(BF526="32 a 42",6,""))))))))</f>
        <v>5</v>
      </c>
      <c r="BH526" s="9" t="n">
        <v>6</v>
      </c>
      <c r="BI526" s="10" t="str">
        <f aca="false">IF(BH526="","",IF(AND(BH526&gt;=-20,BH526&lt;=-15),"-20 a -15",IF(AND(BH526&gt;=-14.5,BH526&lt;=-9.5),"-14,5 a -9,5",IF(AND(BH526&gt;=-9,BH526&lt;=-4),"-9 a -4",IF(AND(BH526&gt;=-3.5,BH526&lt;=2.5),"-3,5 a 2,5",IF(AND(BH526&gt;=3,BH526&lt;=8),"3 a 8",IF(AND(BH526&gt;=8.5,BH526&lt;=14.5),"8,5 a 14,5",IF(BH526=15,"15",IF(AND(BH526&gt;=15.5,BH526&lt;=20.5),"15,5 a 20,5",IF(AND(BH526&gt;=21,BH526&lt;=26),"21 a 26","Fuera de rango"))))))))))</f>
        <v>3 a 8</v>
      </c>
      <c r="BJ526" s="11" t="n">
        <f aca="false">IF(BI526="","",IF(BI526="-20 a -15",1,IF(BI526="-14,5 a -9,5",2,IF(BI526="-9 a -4",3,IF(BI526="-3,5 a 2,5",4,IF(BI526="3 a 8",5,IF(BI526="8,5 a 14,5",6,IF(BI526="15","NORMA",IF(BI526="15,5 a 20,5",7,IF(BI526="21 a 26",8,IF(BI526="26,5 a 31,5",9,"")))))))))))</f>
        <v>5</v>
      </c>
      <c r="BK526" s="9" t="n">
        <v>0</v>
      </c>
      <c r="BL526" s="10" t="str">
        <f aca="false">IF(BK526="","",IF(AND(BK526&gt;=0,BK526&lt;=2),"0 - 2",IF(AND(BK526&gt;=2.5,BK526&lt;=4.5),"2,5 - 4,5",IF(AND(BK526&gt;=5,BK526&lt;=7),"5 - 7",IF(AND(BK526&gt;=7.5,BK526&lt;=9.5),"7,5 - 9,5",IF(AND(BK526&gt;=10,BK526&lt;=12),"10 - 12",IF(AND(BK526&gt;=12.5,BK526&lt;=13.5),"12,5 - 13,5",IF(BK526=14,"14",IF(AND(BK526&gt;=14.5,BK526&lt;=16.5),"14,5 - 16,5",IF(AND(BK526&gt;=17,BK526&lt;=19),"17 - 19",IF(AND(BK526&gt;=19.5,BK526&lt;=21.5),"19,5 - 21,5",IF(AND(BK526&gt;=22,BK526&lt;=24),"22 - 24",IF(AND(BK526&gt;=24.5,BK526&lt;=26.5),"24,5 - 26,5",IF(AND(BK526&gt;=27,BK526&lt;=29),"27 - 29",IF(AND(BK526&gt;=29.5,BK526&lt;=30),"29,5 - 30","Fuera de rango")))))))))))))))</f>
        <v>0 - 2</v>
      </c>
      <c r="BM526" s="11" t="n">
        <f aca="false">IF(BL526="","",IF(BL526="0 - 2",1,IF(BL526="2,5 - 4,5",2,IF(BL526="5 - 7",3,IF(BL526="7,5 - 9,5",4,IF(BL526="10 - 12",5,IF(BL526="12,5 - 13,5",6,IF(BL526="14","NORMA",IF(BL526="14,5 - 16,5",7,IF(BL526="17 - 19",8,IF(BL526="19,5 - 21,5",9,IF(BL526="22 - 24",10,IF(BL526="24,5 - 26,5",11,IF(BL526="27 - 29",12,IF(BL526="29,5 - 30",13,"")))))))))))))))</f>
        <v>1</v>
      </c>
      <c r="BN526" s="9" t="n">
        <v>16</v>
      </c>
      <c r="BO526" s="11" t="str">
        <f aca="false">IF(BN526="","",IF(AND(BN526&gt;=-20,BN526&lt;=-10),"-20 a -10",IF(AND(BN526&gt;=-9.5,BN526&lt;=0.5),"-9,5 a 0,5",IF(AND(BN526&gt;=1,BN526&lt;=11),"1 a 11",IF(AND(BN526&gt;=11.5,BN526&lt;=21.5),"11,5 a 21,5",IF(BN526=22,"22",IF(AND(BN526&gt;=22.5,BN526&lt;=32.5),"22,5 a 32,5",IF(AND(BN526&gt;=33,BN526&lt;=43),"33 a 43","Fuera de rango"))))))))</f>
        <v>11,5 a 21,5</v>
      </c>
      <c r="BP526" s="11" t="n">
        <f aca="false">IF(BO526="","",IF(BO526="-20 a -10",1,IF(BO526="-9,5 a 0,5",2,IF(BO526="1 a 11",3,IF(BO526="11,5 a 21,5",4,IF(BO526="22","NORMA",IF(BO526="22,5 a 32,5",5,IF(BO526="33 a 43",6,""))))))))</f>
        <v>4</v>
      </c>
      <c r="BQ526" s="9" t="n">
        <v>10</v>
      </c>
      <c r="BR526" s="10" t="str">
        <f aca="false">IF(BQ526="","",IF(AND(BQ526&gt;=-20,BQ526&lt;=-15),"-20 a -15",IF(AND(BQ526&gt;=-14.5,BQ526&lt;=-9.5),"-14,5 a -9,5",IF(AND(BQ526&gt;=-9,BQ526&lt;=-4),"-9 a -4",IF(AND(BQ526&gt;=-3.5,BQ526&lt;=2.5),"-3,5 a 2,5",IF(AND(BQ526&gt;=3,BQ526&lt;=8),"3 a 8",IF(AND(BQ526&gt;=8.5,BQ526&lt;=13.5),"8,5 a 13,5",IF(AND(BQ526&gt;=14,BQ526&lt;=17.5),"14 a 17,5",IF(BQ526=18,"18",IF(AND(BQ526&gt;=18.5,BQ526&lt;=23.5),"18,5 a 23,5",IF(AND(BQ526&gt;=24,BQ526&lt;=29),"24 a 29",IF(AND(BQ526&gt;=29.5,BQ526&lt;=34.5),"29,5 a 34,5",IF(AND(BQ526&gt;=35,BQ526&lt;=40),"35 a 40","Fuera de rango")))))))))))))</f>
        <v>8,5 a 13,5</v>
      </c>
      <c r="BS526" s="11" t="n">
        <f aca="false">IF(BR526="","",IF(BR526="-20 a -15",1,IF(BR526="-14,5 a -9,5",2,IF(BR526="-9 a -4",3,IF(BR526="-3,5 a 2,5",4,IF(BR526="3 a 8",5,IF(BR526="8,5 a 13,5",6,IF(BR526="14 a 17,5",7,IF(BR526="18","NORMA",IF(BR526="18,5 a 23,5",8,IF(BR526="24 a 29",9,IF(BR526="29,5 a 34,5",10,IF(BR526="35 a 40",11,"")))))))))))))</f>
        <v>6</v>
      </c>
      <c r="BT526" s="9" t="n">
        <v>2</v>
      </c>
      <c r="BU526" s="10" t="str">
        <f aca="false">IF(BT526="","",IF(AND(BT526&gt;=-20,BT526&lt;=-18),"-20 a -18",IF(AND(BT526&gt;=-17.5,BT526&lt;=-15.5),"-17,5 a -15,5",IF(AND(BT526&gt;=-15,BT526&lt;=-13),"-15 a -13",IF(AND(BT526&gt;=-12.5,BT526&lt;=-10.5),"-12,5 a -10,5",IF(AND(BT526&gt;=-10,BT526&lt;=-8),"-10 a -8",IF(AND(BT526&gt;=-7.5,BT526&lt;=-5.5),"-7,5 a -5,5",IF(AND(BT526&gt;=-5,BT526&lt;=-3),"-5 a -3",IF(AND(BT526&gt;=-2.5,BT526&lt;=-0.5),"-2,5 a -0,5",IF(BT526=0,"0",IF(AND(BT526&gt;=0.5,BT526&lt;=2.5),"0,5 a 2,5",IF(AND(BT526&gt;=3,BT526&lt;=5),"3 a 5",IF(AND(BT526&gt;=5.5,BT526&lt;=7.5),"5,5 a 7,5",IF(AND(BT526&gt;=8,BT526&lt;=10),"8 a 10",IF(AND(BT526&gt;=10.5,BT526&lt;=12.5),"10,5 a 12,5",IF(AND(BT526&gt;=13,BT526&lt;=15),"13 a 15",IF(AND(BT526&gt;=15.5,BT526&lt;=17.5),"15,5 a 17,5",IF(AND(BT526&gt;=18,BT526&lt;=20),"18 a 20","Fuera de rango"))))))))))))))))))</f>
        <v>0,5 a 2,5</v>
      </c>
      <c r="BV526" s="11" t="n">
        <f aca="false">IF(BT526="","",IF(BT526=0,"NORMA",IF(AND(BT526&gt;=-20,BT526&lt;=-18),2,IF(AND(BT526&gt;=-17.5,BT526&lt;=-15.5),2,IF(AND(BT526&gt;=-15,BT526&lt;=-13),3,IF(AND(BT526&gt;=-12.5,BT526&lt;=-10.5),4,IF(AND(BT526&gt;=-10,BT526&lt;=-8),5,IF(AND(BT526&gt;=-7.5,BT526&lt;=-5.5),6,IF(AND(BT526&gt;=-5,BT526&lt;=-3),7,IF(AND(BT526&gt;=-2.5,BT526&lt;=-0.5),8,IF(AND(BT526&gt;=0.5,BT526&lt;=2.5),9,IF(AND(BT526&gt;=3,BT526&lt;=5),10,IF(AND(BT526&gt;=5.5,BT526&lt;=7.5),11,IF(AND(BT526&gt;=8,BT526&lt;=10),12,IF(AND(BT526&gt;=10.5,BT526&lt;=12.5),13,IF(AND(BT526&gt;=13,BT526&lt;=15),14,IF(AND(BT526&gt;=15.5,BT526&lt;=17.5),15,IF(AND(BT526&gt;=18,BT526&lt;=20),16,"Fuera de rango"))))))))))))))))))</f>
        <v>9</v>
      </c>
      <c r="BW526" s="9" t="n">
        <v>-9.25</v>
      </c>
      <c r="BX526" s="10" t="n">
        <f aca="false">18.5- (0.3*H526)</f>
        <v>16.4</v>
      </c>
      <c r="BY526" s="10" t="n">
        <f aca="false">(BW526)-(BX526)</f>
        <v>-25.65</v>
      </c>
      <c r="BZ526" s="10" t="str">
        <f aca="false">IF(BY526="","",IF(BY526&lt;-27.5,"De -30 a -28",IF(BY526&lt;-25,"De -27,5 a -25,5",IF(BY526&lt;-22.5,"De -25 a -23",IF(BY526&lt;-20,"De -22,5 a -20,5",IF(BY526&lt;-17.5,"De -20 a -18",IF(BY526&lt;-15,"De -17,5 a -15,5",IF(BY526&lt;-12.5,"De -15 a -13",IF(BY526&lt;-10,"De -12,5 a -10,5",IF(BY526&lt;-7.5,"De -10 a -8",IF(BY526&lt;-5,"De -7,5 a -5,5",IF(BY526&lt;-2.5,"De -5 a -3",IF(BY526&lt;0,"De -2,5 a -0,5",IF(BY526&lt;2.5,"De 0 a 2",IF(BY526&lt;5,"De 2,5 a 4,5",IF(BY526&lt;7.5,"De 5 a 7",IF(BY526&lt;10,"De 7,5 a 9,5",IF(BY526&lt;12.5,"De 10 a 12",IF(BY526&lt;15,"De 12,5 a 14,5",IF(BY526&lt;17.5,"De 15 a 17",IF(BY526&lt;20,"De 17,5 a 19,5",IF(BY526&lt;22.5,"De 20 a 22",IF(BY526&lt;25,"De 22,5 a 24,5",IF(BY526&lt;27.5,"De 25 a 27","De 27,5 a 30"))))))))))))))))))))))))</f>
        <v>De -27,5 a -25,5</v>
      </c>
      <c r="CA526" s="12" t="n">
        <f aca="false">IF(BY526="","",IF(BY526&lt;=-28,1,IF(BY526&lt;=-25.5,2,IF(BY526&lt;=-23,3,IF(BY526&lt;=-20.5,4,IF(BY526&lt;=-18,5,IF(BY526&lt;=-15.5,6,IF(BY526&lt;=-13,7,IF(BY526&lt;=-10.5,8,IF(BY526&lt;=-8,9,IF(BY526&lt;=-5.5,10,IF(BY526&lt;=-3,11,IF(BY526&lt;=-0.5,12,IF(BY526&lt;=2,13,IF(BY526&lt;=4.5,14,IF(BY526&lt;=7,15,IF(BY526&lt;=9.5,16,IF(BY526&lt;=12,17,IF(BY526&lt;=14.5,18,IF(BY526&lt;=17,19,IF(BY526&lt;=19.5,20,IF(BY526&lt;=22,21,IF(BY526&lt;=24.5,22,IF(BY526&lt;=27,23,IF(BY526&lt;=30,24,"Fuera de rango")))))))))))))))))))))))))</f>
        <v>2</v>
      </c>
      <c r="CB526" s="9" t="n">
        <v>-9.25</v>
      </c>
      <c r="CC526" s="10" t="n">
        <f aca="false">18.5- (0.3*H526)</f>
        <v>16.4</v>
      </c>
      <c r="CD526" s="10" t="n">
        <f aca="false">(CB526)-(CC526)</f>
        <v>-25.65</v>
      </c>
      <c r="CE526" s="10" t="str">
        <f aca="false">IF(CD526="","",IF(CD526&lt;-27.5,"De -30 a -28",IF(CD526&lt;-25,"De -27,5 a -25,5",IF(CD526&lt;-22.5,"De -25 a -23",IF(CD526&lt;-20,"De -22,5 a -20,5",IF(CD526&lt;-17.5,"De -20 a -18",IF(CD526&lt;-15,"De -17,5 a -15,5",IF(CD526&lt;-12.5,"De -15 a -13",IF(CD526&lt;-10,"De -12,5 a -10,5",IF(CD526&lt;-7.5,"De -10 a -8",IF(CD526&lt;-5,"De -7,5 a -5,5",IF(CD526&lt;-2.5,"De -5 a -3",IF(CD526&lt;0,"De -2,5 a -0,5",IF(CD526&lt;=2,"De 0 a 2",IF(CD526&lt;=4.5,"De 2,5 a 4,5",IF(CD526&lt;=7,"De 5 a 7",IF(CD526&lt;=9.5,"De 7,5 a 9,5",IF(CD526&lt;=12,"De 10 a 12",IF(CD526&lt;=14.5,"De 12,5 a 14,5",IF(CD526&lt;=17,"De 15 a 17",IF(CD526&lt;=19.5,"De 17,5 a 19,5",IF(CD526&lt;=22,"De 20 a 22",IF(CD526&lt;=24.5,"De 22,5 a 24,5",IF(CD526&lt;=27,"De 25 a 27","De 27,5 a 30"))))))))))))))))))))))))</f>
        <v>De -27,5 a -25,5</v>
      </c>
      <c r="CF526" s="12" t="n">
        <f aca="false">IF(CD526="","",IF(CD526&lt;-27.5,1,IF(CD526&lt;-25,2,IF(CD526&lt;-22.5,3,IF(CD526&lt;-20,4,IF(CD526&lt;-17.5,5,IF(CD526&lt;-15,6,IF(CD526&lt;-12.5,7,IF(CD526&lt;-10,8,IF(CD526&lt;-7.5,9,IF(CD526&lt;-5,10,IF(CD526&lt;-2.5,11,IF(CD526&lt;0,12,IF(CD526&lt;2.5,13,IF(CD526&lt;5,14,IF(CD526&lt;7.5,15,IF(CD526&lt;10,16,IF(CD526&lt;12.5,17,IF(CD526&lt;15,18,IF(CD526&lt;17.5,19,IF(CD526&lt;20,20,IF(CD526&lt;22.5,21,IF(CD526&lt;25,22,IF(CD526&lt;27.5,23,24))))))))))))))))))))))))</f>
        <v>2</v>
      </c>
      <c r="CG526" s="9" t="n">
        <v>-9.25</v>
      </c>
      <c r="CH526" s="10" t="str">
        <f aca="false">IF(CG526="","",IF(AND(CG526&gt;=-10,CG526&lt;=-9.5),"-10 a -9,5",IF(AND(CG526&gt;-9.5,CG526&lt;=-8.5),"-9 a -8,5",IF(AND(CG526&gt;-8.5,CG526&lt;=-7.5),"-8 a -7,5",IF(AND(CG526&gt;-7.5,CG526&lt;=-6.5),"-7 a -6,5",IF(AND(CG526&gt;-6.5,CG526&lt;=-5.5),"-6 a -5,5",IF(AND(CG526&gt;-5.5,CG526&lt;=-4.5),"-5 a -4,5",IF(AND(CG526&gt;-4.5,CG526&lt;=-3.5),"-4 a -3,5",IF(AND(CG526&gt;-3.5,CG526&lt;=-2.5),"-3 a -2,5",IF(CG526=-2.25,"-2,25",IF(AND(CG526&gt;-2.5,CG526&lt;=-1.5),"-2 a -1,5",IF(AND(CG526&gt;-1.5,CG526&lt;=-0.5),"-1 a -0,5",IF(AND(CG526&gt;-0.5,CG526&lt;=0.5),"0 a 0,5",IF(AND(CG526&gt;0.5,CG526&lt;=1.5),"1 a 1,5",IF(AND(CG526&gt;1.5,CG526&lt;=2.5),"2 a 2,5",IF(AND(CG526&gt;2.5,CG526&lt;=3.5),"3 a 3,5",IF(AND(CG526&gt;3.5,CG526&lt;=4.5),"4 a 4,5",IF(AND(CG526&gt;4.5,CG526&lt;=5.5),"5 a 5,5",IF(AND(CG526&gt;5.5,CG526&lt;=6.5),"6 a 6,5",IF(AND(CG526&gt;6.5,CG526&lt;=7.5),"7 a 7,5",IF(AND(CG526&gt;7.5,CG526&lt;=8.5),"8 a 8,5",IF(AND(CG526&gt;8.5,CG526&lt;=9.5),"9 a 9,5",IF(CG526&gt;=10,"10","Fuera de rango")))))))))))))))))))))))</f>
        <v>-9 a -8,5</v>
      </c>
      <c r="CI526" s="11" t="n">
        <f aca="false">IF(CG526="","",IF(CG526=-2.25,"NORMA",IF(CG526&lt;=-9.5,1,IF(CG526&lt;=-8.5,2,IF(CG526&lt;=-7.5,3,IF(CG526&lt;=-6.5,4,IF(CG526&lt;=-5.5,5,IF(CG526&lt;=-4.5,6,IF(CG526&lt;=-3.5,7,IF(CG526&lt;=-2.5,8,IF(CG526&lt;=-1.5,9,IF(CG526&lt;=-0.5,10,IF(CG526&lt;=0.5,11,IF(CG526&lt;=1.5,12,IF(CG526&lt;=2.5,13,IF(CG526&lt;=3.5,14,IF(CG526&lt;=4.5,15,IF(CG526&lt;=5.5,16,IF(CG526&lt;=6.5,17,IF(CG526&lt;=7.5,18,IF(CG526&lt;=8.5,19,IF(CG526&lt;=9.5,20,IF(CG526=10,21,"Fuera de rango")))))))))))))))))))))))</f>
        <v>2</v>
      </c>
      <c r="CJ526" s="9" t="n">
        <v>3.75</v>
      </c>
      <c r="CK526" s="10" t="str">
        <f aca="false">IF(CJ526="","",IF(AND(CJ526&gt;=-6,CJ526&lt;=-5.5),"-6 a -5,5",IF(AND(CJ526&gt;-5.5,CJ526&lt;=-4.5),"-5 a -4,5",IF(AND(CJ526&gt;-4.5,CJ526&lt;=-3.5),"-4 a -3,5",IF(AND(CJ526&gt;-3.5,CJ526&lt;=-2.5),"-3 a -2,5",IF(AND(CJ526&gt;-2.5,CJ526&lt;=-1.5),"-2 a -1,5",IF(AND(CJ526&gt;-1.5,CJ526&lt;=-0.5),"-1 a -0,5",IF(AND(CJ526&gt;-0.5,CJ526&lt;=0.5),"0 a 0,5",IF(AND(CJ526&gt;0.5,CJ526&lt;=1.5),"1 a 1,5",IF(AND(CJ526&gt;1.5,CJ526&lt;2.5),"2",IF(AND(CJ526&gt;=2.5,CJ526&lt;=3),"2,5 a 3",IF(AND(CJ526&gt;3,CJ526&lt;=4),"3,5 a 4",IF(AND(CJ526&gt;4,CJ526&lt;=5),"4,5 a 5",IF(AND(CJ526&gt;5,CJ526&lt;=6),"5,5 a 6",IF(AND(CJ526&gt;6,CJ526&lt;=7),"6,5 a 7",IF(AND(CJ526&gt;7,CJ526&lt;=8),"7,5 a 8",IF(AND(CJ526&gt;8,CJ526&lt;=9.5),"8,5 a 9,5",IF(CJ526=10,"10","Fuera de rango"))))))))))))))))))</f>
        <v>3,5 a 4</v>
      </c>
      <c r="CL526" s="11" t="n">
        <f aca="false">IF(CK526="","",IF(OR(CK526="-6 a -5,5",CK526="-6 - -5,5"),1,IF(OR(CK526="-5 a -4,5",CK526="-5 - -4,5"),2,IF(OR(CK526="-4 a -3,5",CK526="-4 - -3,5"),3,IF(OR(CK526="-3 a -2,5",CK526="-3 - -2,5"),4,IF(OR(CK526="-2 a -1,5",CK526="-2 - -1,5"),5,IF(OR(CK526="-1 a -0,5",CK526="-1 - -0,5"),6,IF(OR(CK526="0 a 0,5",CK526="0 - 0,5"),7,IF(OR(CK526="1 a 1,5",CK526="1 - 1,5"),8,IF(CK526="2","NORMA",IF(OR(CK526="2,5 a 3",CK526="2,5 - 3"),9,IF(OR(CK526="3,5 a 4",CK526="3,5 - 4"),10,IF(OR(CK526="4,5 a 5",CK526="4,5 - 5"),11,IF(OR(CK526="5,5 a 6",CK526="5,5 - 6"),12,IF(OR(CK526="6,5 a 7",CK526="6,5 - 7"),13,IF(OR(CK526="7,5 a 8",CK526="7,5 - 8"),14,IF(OR(CK526="8,5 a 9",CK526="8,5 - 9,5",CK526="9 a 9,5"),15,IF(CK526="10",15,IF(OR(CK526="0,5 a 1",CK526="0,5 - 1"),7,"Fuera de rango")))))))))))))))))))</f>
        <v>10</v>
      </c>
      <c r="CN526" s="10" t="str">
        <f aca="false">IF(CM526=0,"0", " ")</f>
        <v>0</v>
      </c>
      <c r="CO526" s="10" t="str">
        <f aca="false">IF(CM526&gt;0,"EME"," ")</f>
        <v> </v>
      </c>
      <c r="CQ526" s="10" t="str">
        <f aca="false">IF(CP526&gt;0,"0", " ")</f>
        <v> </v>
      </c>
      <c r="CR526" s="10" t="str">
        <f aca="false">IF(CP526&gt;0,"EME"," ")</f>
        <v> </v>
      </c>
      <c r="CS526" s="9" t="n">
        <v>0</v>
      </c>
      <c r="CV526" s="9" t="n">
        <v>0</v>
      </c>
      <c r="CY526" s="9" t="n">
        <v>0</v>
      </c>
      <c r="DB526" s="9" t="n">
        <v>0</v>
      </c>
      <c r="DC526" s="11" t="str">
        <f aca="false">IF(DB526&lt;0,"2"," ")</f>
        <v> </v>
      </c>
      <c r="DD526" s="11" t="str">
        <f aca="false">IF(DB526&lt;0,"MIO"," ")</f>
        <v> </v>
      </c>
      <c r="DE526" s="9" t="n">
        <v>0</v>
      </c>
      <c r="DF526" s="10" t="str">
        <f aca="false">IF(DE526&lt;0,"3"," ")</f>
        <v> </v>
      </c>
      <c r="DG526" s="10" t="str">
        <f aca="false">IF(DE526&lt;0,"AST"," ")</f>
        <v> </v>
      </c>
      <c r="DH526" s="9" t="n">
        <v>0</v>
      </c>
      <c r="DI526" s="10" t="str">
        <f aca="false">IF(DH526&lt;0,"3"," ")</f>
        <v> </v>
      </c>
      <c r="DJ526" s="10" t="str">
        <f aca="false">IF(DH526&lt;0,"AST"," ")</f>
        <v> </v>
      </c>
      <c r="DK526" s="9" t="n">
        <v>0</v>
      </c>
      <c r="DL526" s="10" t="str">
        <f aca="false">IF(DK526&gt;0,"4"," ")</f>
        <v> </v>
      </c>
      <c r="DM526" s="10" t="str">
        <f aca="false">IF(DK526&gt;0,"PRE"," ")</f>
        <v> </v>
      </c>
      <c r="DN526" s="9" t="n">
        <v>0</v>
      </c>
      <c r="DO526" s="10" t="str">
        <f aca="false">IF(DN526&gt;0,"4"," ")</f>
        <v> </v>
      </c>
      <c r="DP526" s="10" t="str">
        <f aca="false">IF(DN526&gt;0,"PRE"," ")</f>
        <v> </v>
      </c>
      <c r="DS526" s="12" t="str">
        <f aca="false">CONCATENATE(CO526,CU526,DA526,DG526,DM526)</f>
        <v>   </v>
      </c>
      <c r="DT526" s="10" t="e">
        <f aca="false" t="array" ref="DT526">_xlfn.IFS(DS526="EME    ","0", DS526=" HIP   ","1", DS526="  MIO  ","2", DS526="   AST ","3", DS526="    PRE","4", DS526="EME   PRE","5", DS526=" HIP  PRE","6", DS526=" HIP AST ","7", DS526="  MIO PRE","8", DS526="  MIOAST ","9", DS526="   ASTPRE","10",DS526=" HIP ASTPRE","11", DS526="  MIOASTPRE","12", DS526="     ","0")</f>
        <v>#N/A</v>
      </c>
      <c r="DV526" s="1" t="e">
        <f aca="false" t="array" ref="DV526">_xlfn.IFS(DU526="SI","2", DU526="NO","1")</f>
        <v>#N/A</v>
      </c>
      <c r="DX526" s="11" t="str">
        <f aca="false">IF(DW526=0,"1","2")</f>
        <v>1</v>
      </c>
      <c r="DY526" s="11" t="str">
        <f aca="false" t="array" ref="DY526">_xlfn.IFS(DW526=0,"0", DW526=0.25, "1", DW526=0.5,"2", DW526=0.75,"3", DW526=1,"4",DW526=1.25,"5", DW526=1.5,"6", DW526=1.75,"7", DW526=2,"8")</f>
        <v>0</v>
      </c>
      <c r="EA526" s="11" t="str">
        <f aca="false">IF(DZ526=0,"1","2")</f>
        <v>1</v>
      </c>
      <c r="EB526" s="11" t="str">
        <f aca="false" t="array" ref="EB526">_xlfn.IFS(DZ526=0,"0", DZ526=0.25, "1", DZ526=0.5,"2", DZ526=0.75,"3", DZ526=1,"4",DZ526=1.25,"5", DZ526=1.5,"6", DZ526=1.75,"7", DZ526=2,"8")</f>
        <v>0</v>
      </c>
      <c r="ED526" s="10" t="str">
        <f aca="false">IF(EC526=0,"1","2")</f>
        <v>1</v>
      </c>
      <c r="EE526" s="11" t="str">
        <f aca="false" t="array" ref="EE526">_xlfn.IFS(EC526=0,"0", EC526=-0.25, "1", EC526=-0.5,"2", EC526=-0.75,"3", EC526=-1,"4",EC526=-1.25,"5", EC526=-1.5,"6", EC526=-1.75,"7", EC526=-2,"8", EC526=-2.25,"9",EC526=-2.5,"10", EC526=-2.75,"11", EC526=-3,"12", EC526=-3.25,"13", EC526=-3.5,"14", EC526=-3.75,"15",EC526=-4,"16")</f>
        <v>0</v>
      </c>
      <c r="EG526" s="10" t="str">
        <f aca="false">IF(EF526=0,"1","2")</f>
        <v>1</v>
      </c>
      <c r="EH526" s="11" t="str">
        <f aca="false" t="array" ref="EH526">_xlfn.IFS(EF526=0,"0", EF526=-0.25, "1", EF526=-0.5,"2", EF526=-0.75,"3", EF526=-1,"4",EF526=-1.25,"5", EF526=-1.5,"6", EF526=-1.75,"7", EF526=-2,"8", EF526=-2.25,"9",EF526=-2.5,"10", EF526=-2.75,"11", EF526=-3,"12", EF526=-3.25,"13", EF526=-3.5,"14", EF526=-3.75,"15",EF526=-4,"16")</f>
        <v>0</v>
      </c>
      <c r="EJ526" s="11" t="str">
        <f aca="false">IF(EI526=0,"1","2")</f>
        <v>1</v>
      </c>
      <c r="EK526" s="11" t="str">
        <f aca="false" t="array" ref="EK526">_xlfn.IFS(EI526=0,"0", EI526=-0.25, "1", EI526=-0.5,"2", EI526=-0.75,"3", EI526=-1,"4",EI526=-1.25,"5", EI526=-1.5,"6", EI526=-1.75,"7", EI526=-2,"8", EI526=-2.25,"9", EI526=-2.25,"9",EI526=-2.5,"10", EI526=-2.75,"11", EI526=-3,"12", EI526=-3.25,"13", EI526=-3.5,"14", EI526=-3.75,"15",EI526=-4,"16", EI526=0.25, "17", EI526=0.5, "18")</f>
        <v>0</v>
      </c>
      <c r="EM526" s="11" t="str">
        <f aca="false">IF(EL526=0,"1","2")</f>
        <v>1</v>
      </c>
      <c r="EN526" s="11" t="str">
        <f aca="false" t="array" ref="EN526">_xlfn.IFS(EL526=0.25,"17",EL526=0.5,"18", EL526=0,"0", EL526=-0.25, "1", EL526=-0.5,"2", EL526=-0.75,"3", EL526=-1,"4",EL526=-1.25,"5", EL526=-1.5,"6", EL526=-1.75,"7", EL526=-2,"8",EL526= -2.25,"9",EL526=-2.5,"10",EL526= -2.75,"11",EL526= -3,"12",EL526= -3.25,"13",EL526= -3.5,"14",EL526= -3.75,"15",EL526=-4,"16")</f>
        <v>0</v>
      </c>
      <c r="EP526" s="11" t="str">
        <f aca="false">IF(EO526=0,"1","2")</f>
        <v>1</v>
      </c>
      <c r="EQ526" s="11" t="str">
        <f aca="false" t="array" ref="EQ526">_xlfn.IFS(EO526=0,"0", EO526=0.25, "1", EO526=0.5,"2", EO526=0.75,"3", EO526=1,"4",EO526=1.25,"5", EO526=1.5,"6", EO526=1.75,"7", EO526=2,"8", EO526=2.25,"9", EO526=2.25,"9",EO526=2.5,"10", EO526=2.75,"11", EO526=3,"12", EO526=3.25,"13", EO526=3.5,"14", EO526=3.75,"15",EO526=4,"16", EO526=-0.25, "17", bq=-0.5, "18")</f>
        <v>0</v>
      </c>
      <c r="ES526" s="11" t="str">
        <f aca="false">IF(ER526=0,"1","2")</f>
        <v>1</v>
      </c>
      <c r="ET526" s="11" t="str">
        <f aca="false" t="array" ref="ET526">_xlfn.IFS(ER526=0,"0", ER526=0.25, "1", ER526=0.5,"2", ER526=0.75,"3", ER526=1,"4",ER526=1.25,"5", ER526=1.5,"6", ER526=1.75,"7", ER526=2,"8", ER526=2.25,"9", ER526=2.25,"9",ER526=2.5,"10", ER526=2.75,"11", ER526=3,"12", ER526=3.25,"13", ER526=3.5,"14", ER526=3.75,"15",ER526=4,"16", ER526=-0.25, "17", bq=-0.5, "18")</f>
        <v>0</v>
      </c>
      <c r="EV526" s="14" t="e">
        <f aca="false">VLOOKUP(EU526,LEYENDA!$G$2:$H$8,2,TRUE())</f>
        <v>#N/A</v>
      </c>
      <c r="EW526" s="14" t="e">
        <f aca="false" t="array" ref="EW526">_xlfn.IFS(EV526="0-5","1", EV526="6-12","2", EV526="13-18","3", EV526="19-24","4", EV526="25-36","5", EV526="37-48","6", EV526="49-60","7")</f>
        <v>#N/A</v>
      </c>
    </row>
    <row r="527" customFormat="false" ht="13.5" hidden="false" customHeight="false" outlineLevel="0" collapsed="false">
      <c r="A527" s="1" t="n">
        <v>195</v>
      </c>
      <c r="B527" s="2" t="n">
        <v>3</v>
      </c>
      <c r="C527" s="33" t="n">
        <v>42160</v>
      </c>
      <c r="E527" s="5" t="str">
        <f aca="false">VLOOKUP(A527,'286'!$A$3:$J$6279,10,FALSE())</f>
        <v>LILLO GARCÍA, CLAUDIA</v>
      </c>
      <c r="F527" s="4" t="str">
        <f aca="false">VLOOKUP(A527,'286'!$A$3:$I$1768,3,FALSE())</f>
        <v>LIGARCLA</v>
      </c>
      <c r="G527" s="6" t="n">
        <f aca="false">VLOOKUP(A527,'286'!$A$3:$I$1768,4,FALSE())</f>
        <v>38753</v>
      </c>
      <c r="H527" s="7" t="n">
        <f aca="false">YEAR(C527)-YEAR(G527)</f>
        <v>9</v>
      </c>
      <c r="I527" s="1" t="str">
        <f aca="false">VLOOKUP(H527,LEYENDA!$C$2:$D$6,2,TRUE())</f>
        <v>0-12</v>
      </c>
      <c r="J527" s="5" t="str">
        <f aca="false">VLOOKUP(A527,'286'!$A$3:$I$1768,7,FALSE())</f>
        <v>M</v>
      </c>
      <c r="K527" s="8" t="n">
        <f aca="false">VLOOKUP(A527,'286'!$A$3:$I$1768,2,FALSE())</f>
        <v>0</v>
      </c>
      <c r="L527" s="4" t="str">
        <f aca="false">VLOOKUP(A527,'286'!$A$3:$I$1768,8,FALSE())</f>
        <v>D</v>
      </c>
      <c r="M527" s="4" t="str">
        <f aca="false">VLOOKUP(A527,'286'!$A$3:$I$1768,9,FALSE())</f>
        <v>D</v>
      </c>
      <c r="N527" s="8" t="str">
        <f aca="false">IF(R527=O527, "MISMA","CONTRARIA")</f>
        <v>MISMA</v>
      </c>
      <c r="O527" s="8" t="str">
        <f aca="false" t="array" ref="O527">_xlfn.IFS(L527="D","1", L527="I","2")</f>
        <v>1</v>
      </c>
      <c r="P527" s="8" t="e">
        <f aca="false" t="array" ref="P527">_xlfn.IFS(K527="OD","1", K527="OI","2")</f>
        <v>#N/A</v>
      </c>
      <c r="Q527" s="1" t="str">
        <f aca="false" t="array" ref="Q527">_xlfn.IFS(J527="M","1", J527="H","2")</f>
        <v>1</v>
      </c>
      <c r="R527" s="8" t="str">
        <f aca="false" t="array" ref="R527">_xlfn.IFS(M527="D","1", M527="I","2")</f>
        <v>1</v>
      </c>
      <c r="S527" s="1" t="str">
        <f aca="false" t="array" ref="S527">_xlfn.IFS(N527="CONTRARIA", "1",N527= "MISMA","2")</f>
        <v>2</v>
      </c>
      <c r="T527" s="1" t="str">
        <f aca="false" t="array" ref="T527">_xlfn.IFS(I527="0-12","1", I527="13-24","2", I527="25-40","3", I527="41-60","4", I527="61-100","5")</f>
        <v>1</v>
      </c>
      <c r="U527" s="9" t="n">
        <v>-1.5</v>
      </c>
      <c r="V527" s="10" t="str">
        <f aca="false">IF(U527="","",IF(AND(U527&gt;=-9,U527&lt;=-6.5),"-9 a -6,5",IF(AND(U527&gt;=-6,U527&lt;=-3.5),"-6 a -3,5",IF(AND(U527&gt;=-3,U527&lt;=-1),"-3 a -1",IF(U527=-0.5,"-0,5",IF(AND(U527&gt;=0,U527&lt;=2.5),"0 a 2,5",IF(AND(U527&gt;=3,U527&lt;=5.5),"3 a 5,5",IF(AND(U527&gt;=6,U527&lt;=8.5),"6 a 8,5",IF(AND(U527&gt;=9,U527&lt;=20),"9 a 20","Fuera de rango")))))))))</f>
        <v>-3 a -1</v>
      </c>
      <c r="W527" s="11" t="n">
        <f aca="false">IF(V527="","",IF(V527="-9 a -6,5",2,IF(V527="-6 a -3,5",3,IF(V527="-3 a -1",4,IF(V527="-0,5","NORMA",IF(V527="0 a 2,5",5,IF(V527="3 a 5,5",6,IF(V527="6 a 8,5",7,IF(V527="9 a 20",8,"Fuera de rango")))))))))</f>
        <v>4</v>
      </c>
      <c r="X527" s="9" t="n">
        <v>6</v>
      </c>
      <c r="Y527" s="11" t="str">
        <f aca="false">IF(X527="","",IF(AND(X527&gt;=0,X527&lt;=4),"0 a 4",IF(AND(X527&gt;=4.5,X527&lt;=8.5),"4,5 a 8,5",IF(X527=9,"9",IF(AND(X527&gt;=9.5,X527&lt;=13),"9,5 a 13",IF(AND(X527&gt;=13.5,X527&lt;=20),"13,5 a 20",IF(AND(X527&gt;=20.5,X527&lt;=35),"20,5 a 35","Fuera de rango")))))))</f>
        <v>4,5 a 8,5</v>
      </c>
      <c r="Z527" s="11" t="n">
        <f aca="false">IF(Y527="","",IF(Y527="0 a 4",1,IF(Y527="4,5 a 8,5",2,IF(Y527="9","NORMA",IF(Y527="9,5 a 13",3,IF(Y527="13,5 a 20",4,IF(Y527="20,5 a 35",5,"Fuera de rango")))))))</f>
        <v>2</v>
      </c>
      <c r="AA527" s="9" t="n">
        <v>26</v>
      </c>
      <c r="AB527" s="10" t="str">
        <f aca="false">IF(AA527="","",IF(AND(AA527&gt;=0,AA527&lt;=9),"0 a 9",IF(AND(AA527&gt;=9.5,AA527&lt;=18.5),"9,5 a 18,5",IF(AA527=19,"19",IF(AND(AA527&gt;=19.5,AA527&lt;=28),"19,5 a 28",IF(AND(AA527&gt;=28.5,AA527&lt;=40),"28,5 a 40","Fuera de rango"))))))</f>
        <v>19,5 a 28</v>
      </c>
      <c r="AC527" s="11" t="n">
        <f aca="false" t="array" ref="AC527">_xlfn.IFS(AB527="","",AB527="0 a 9",1,AB527="9,5 a 18,5",2,AB527="19","NORMA",AB527="19,5 a 28",3,AB527="28,5 a 40",4,TRUE(),"Fuera de rango")</f>
        <v>3</v>
      </c>
      <c r="AD527" s="9" t="n">
        <v>21</v>
      </c>
      <c r="AE527" s="10" t="str">
        <f aca="false">IF(AD527="","",IF(AND(AD527&gt;=-10,AD527&lt;=0),"De -10 a 0",IF(AND(AD527&gt;=0.5,AD527&lt;=9.5),"0,5 a 9,5",IF(AD527=10,"10",IF(AND(AD527&gt;=10.5,AD527&lt;=20),"10,5 a 20",IF(AND(AD527&gt;=20.5,AD527&lt;=40),"20,5 a 40","Fuera de rango"))))))</f>
        <v>20,5 a 40</v>
      </c>
      <c r="AF527" s="12" t="n">
        <f aca="false">IF(AD527="","",IF(AND(AD527&gt;=-10,AD527&lt;=0),1,IF(AND(AD527&gt;=0.5,AD527&lt;=9.5),2,IF(AD527=10,"NORMA",IF(AND(AD527&gt;=10.5,AD527&lt;=20),3,IF(AND(AD527&gt;=20.5,AD527&lt;=40),4,""))))))</f>
        <v>4</v>
      </c>
      <c r="AG527" s="9" t="n">
        <v>9</v>
      </c>
      <c r="AH527" s="10" t="str">
        <f aca="false">IF(AG527="","",IF(AND(AG527&gt;=0,AG527&lt;=4),"0 a 4",IF(AND(AG527&gt;=4.5,AG527&lt;=8.5),"4,5 a 8,5",IF(AG527=9,"9",IF(AND(AG527&gt;=9.5,AG527&lt;=13),"9,5 a 13",IF(AND(AG527&gt;=13.5,AG527&lt;=25),"13,5 a 25","Fuera de rango"))))))</f>
        <v>9</v>
      </c>
      <c r="AI527" s="10" t="str">
        <f aca="false">IF(AH527="","",IF(AH527="0 a 4",1,IF(AH527="4,5 a 8,5",2,IF(AH527="9","NORMA",IF(AH527="9,5 a 13",3,IF(AH527="13,5 a 25",4,""))))))</f>
        <v>NORMA</v>
      </c>
      <c r="AJ527" s="9" t="n">
        <v>5</v>
      </c>
      <c r="AK527" s="10" t="str">
        <f aca="false">IF(AJ527="","",IF(AND(AJ527&gt;=-15,AJ527&lt;=-10.5),"-15 a -10,5",IF(AND(AJ527&gt;=-10,AJ527&lt;=-4),"-10 a -4",IF(AND(AJ527&gt;=-4.5,AJ527&lt;=0),"-4,5 a 0",IF(AND(AJ527&gt;=0.5,AJ527&lt;=4.5),"0,5 a 4,5",IF(AJ527=5,"5",IF(AND(AJ527&gt;=5.5,AJ527&lt;=10),"5,5 a 10",IF(AND(AJ527&gt;=10.5,AJ527&lt;=20),"10,5 a 20","Fuera de rango"))))))))</f>
        <v>5</v>
      </c>
      <c r="AL527" s="11" t="str">
        <f aca="false">IF(AK527="","",IF(AK527="-15 a -10,5",1,IF(AK527="-10 a -4",2,IF(AK527="-4,5 a 0",3,IF(AK527="0,5 a 4,5",4,IF(AK527="5","NORMA",IF(AK527="5,5 a 10",5,IF(AK527="10,5 a 20",6,"Error"))))))))</f>
        <v>NORMA</v>
      </c>
      <c r="AM527" s="9" t="n">
        <v>0</v>
      </c>
      <c r="AN527" s="10" t="str">
        <f aca="false">IF(AM527="","",IF(AND(AM527&gt;=-7.5,AM527&lt;=-5.5),"-7,5 a -5,5",IF(AND(AM527&gt;=-5,AM527&lt;=-3),"-5 a -3",IF(AND(AM527&gt;=-2.5,AM527&lt;=-0.5),"-2,5 a -0,5",IF(AM527=0,"0,00",IF(AND(AM527&gt;=0.5,AM527&lt;=2.5),"0,5 a 2,5",IF(AND(AM527&gt;=3,AM527&lt;=5),"3 a 5",IF(AND(AM527&gt;=5.5,AM527&lt;=7.5),"5,5 a 7,5",IF(AND(AM527&gt;=8,AM527&lt;=10),"8 a 10","Fuera de rango")))))))))</f>
        <v>0,00</v>
      </c>
      <c r="AO527" s="11" t="str">
        <f aca="false">IF(AN527="","",IF(AN527="-7,5 a -5,5",1,IF(AN527="-5 a -3",2,IF(AN527="-2,5 a -0,5",3,IF(AN527="0,00","NORMA",IF(AN527="0,5 a 2,5",4,IF(AN527="3 a 5",5,IF(AN527="5,5 a 7,5",6,IF(AN527="8 a 10",7,"Error")))))))))</f>
        <v>NORMA</v>
      </c>
      <c r="AP527" s="9" t="n">
        <v>-4</v>
      </c>
      <c r="AQ527" s="10" t="str">
        <f aca="false">IF(AP527="","",IF(AND(AP527&gt;=-20,AP527&lt;=-9.5),"-20 a -9,5",IF(AND(AP527&gt;=-9,AP527&lt;=-6.5),"-9 a -6,5",IF(AP527=-6,"-6",IF(AND(AP527&gt;=-5.5,AP527&lt;=-3),"-5,5 a -3",IF(AND(AP527&gt;=-2.5,AP527&lt;=0),"-2,5 a 0",IF(AND(AP527&gt;=0.5,AP527&lt;=3),"0,5 a 3",IF(AND(AP527&gt;=3.5,AP527&lt;=6),"3,5 a 6",IF(AND(AP527&gt;=6.5,AP527&lt;=9),"6,5 a 9",IF(AND(AP527&gt;=9.5,AP527&lt;=20),"9,5 a 20","Fuera de rango"))))))))))</f>
        <v>-5,5 a -3</v>
      </c>
      <c r="AR527" s="11" t="n">
        <f aca="false">IF(AQ527="","",IF(AQ527="-20 a -9,5",1,IF(AQ527="-9 a -6,5",2,IF(AQ527="-6","NORMA",IF(AQ527="-5,5 a -3",3,IF(AQ527="-2,5 a 0",4,IF(AQ527="0,5 a 3",5,IF(AQ527="3,5 a 6",6,IF(AQ527="6,5 a 9",7,IF(AQ527="9,5 a 20",8,""))))))))))</f>
        <v>3</v>
      </c>
      <c r="AS527" s="9" t="n">
        <v>2</v>
      </c>
      <c r="AT527" s="10" t="str">
        <f aca="false">IF(AS527="","",IF(AND(AS527&gt;=-16,AS527&lt;=-14),"-16 a -14",IF(AND(AS527&gt;=-13.5,AS527&lt;=-11.5),"-13,5 a -11,5",IF(AND(AS527&gt;=-11,AS527&lt;=-9),"-11 a -9",IF(AND(AS527&gt;=-8.5,AS527&lt;=-6.5),"-8,5 a -6,5",IF(AND(AS527&gt;=-6,AS527&lt;=-4),"-6 a -4",IF(AND(AS527&gt;=-3.5,AS527&lt;=-1.5),"-3,5 a -1,5",IF(AND(AS527&gt;=-1,AS527&lt;=1),"-1 a 1",IF(AND(AS527&gt;=1.5,AS527&lt;=3.5),"1,5 a 3,5",IF(AND(AS527&gt;=4,AS527&lt;=6),"4 a 6",IF(AND(AS527&gt;=6.5,AS527&lt;=8.5),"6,5 a 8,5",IF(AND(AS527&gt;=9,AS527&lt;=11),"9 a 11",IF(AND(AS527&gt;=11.5,AS527&lt;=13.5),"11,5 a 13,5",IF(AND(AS527&gt;=14,AS527&lt;=16),"14 a 16",IF(AND(AS527&gt;=16.5,AS527&lt;=18.5),"16,5 a 18,5",IF(AND(AS527&gt;=19,AS527&lt;=21),"19 a 21","Fuera de rango"))))))))))))))))</f>
        <v>1,5 a 3,5</v>
      </c>
      <c r="AU527" s="11" t="n">
        <f aca="false" t="array" ref="AU527">IF(AT527="","",_xlfn.IFS(AT527="-16 a -14",1,AT527="-13,5 a -11,5",2,AT527="-11 a -9",3,AT527="-8,5 a -6,5",4,AT527="-6 a -4",5,AT527="-3,5 a -1,5",6,AT527="-1 a 1",7,AT527="1,5 a 3,5",8,AT527="4 a 6","NORMA",AT527="6,5 a 8,5",9,AT527="9 a 11",10,AT527="11,5 a 13,5",11,AT527="14 a 16",12,AT527="16,5 a 18,5",13,AT527="19 a 21",14,TRUE(),""))</f>
        <v>8</v>
      </c>
      <c r="AV527" s="9" t="n">
        <v>-0.5</v>
      </c>
      <c r="AW527" s="10" t="str">
        <f aca="false">IF(AV527="","",IF(AND(AV527&gt;=-1,AV527&lt;=-0.5),"-1 a -0,5",IF(AND(AV527&gt;-0.5,AV527&lt;=0),"De -0,5 a 0",IF(AND(AV527&gt;=0.25,AV527&lt;=0.75),"0,25 a 0,75",IF(AND(AV527&gt;=1,AV527&lt;=1.5),"1 a 1,5",IF(AND(AV527&gt;=1.75,AV527&lt;=2.25),"1,75 a 2,25",IF(AND(AV527&gt;=2.5,AV527&lt;=3),"2,5 a 3",IF(AND(AV527&gt;=3.25,AV527&lt;=3.75),"3,25 a 3,75","Fuera de rango"))))))))</f>
        <v>-1 a -0,5</v>
      </c>
      <c r="AX527" s="10" t="n">
        <f aca="false">IF(AW527="","",IF(OR(AW527="-1 a -0,5",AW527="-1 a -0.5"),1,IF(OR(AW527="De -0,5 a 0",AW527="-0,5 a 0",AW527="De -0.5 a 0"),2,IF(OR(AW527="0,25 a 0,75",AW527="0.25 a 0.75"),"NORMA",IF(OR(AW527="1 a 1,5",AW527="1 a 1.5"),3,IF(OR(AW527="1,75 a 2,25",AW527="1.75 a 2.25"),4,IF(OR(AW527="2,5 a 3",AW527="2.5 a 3"),5,IF(OR(AW527="3,25 a 3,75",AW527="3.25 a 3.75"),6,""))))))))</f>
        <v>1</v>
      </c>
      <c r="AY527" s="9" t="n">
        <v>-2</v>
      </c>
      <c r="AZ527" s="10" t="str">
        <f aca="false">IF(AY527="","",IF(AND(AY527&gt;=-20,AY527&lt;=-9.5),"-20 a -9,5",IF(AND(AY527&gt;=-9,AY527&lt;=-6.5),"-9 a -6,5",IF(AY527=-6,"-6",IF(AND(AY527&gt;=-5.5,AY527&lt;=-3),"-5,5 a -3",IF(AND(AY527&gt;=-2.5,AY527&lt;=0),"-2,5 a 0",IF(AND(AY527&gt;=0.5,AY527&lt;=3),"0,5 a 3",IF(AND(AY527&gt;=3.5,AY527&lt;=6),"3,5 a 6","Fuera de rango"))))))))</f>
        <v>-2,5 a 0</v>
      </c>
      <c r="BA527" s="11" t="n">
        <f aca="false">IF(AZ527="","",IF(AZ527="-20 a -9,5",1,IF(AZ527="-9 a -6,5",2,IF(AZ527="-6","NORMA",IF(AZ527="-5,5 a -3",3,IF(AZ527="-2,5 a 0",4,IF(AZ527="0,5 a 3",5,IF(AZ527="3,5 a 6",6,""))))))))</f>
        <v>4</v>
      </c>
      <c r="BB527" s="9" t="n">
        <v>20</v>
      </c>
      <c r="BC527" s="10" t="str">
        <f aca="false" t="array" ref="BC527">IF(BB527="","",_xlfn.IFS(AND(BB527&gt;=0,BB527&lt;=2),"0 a 2",AND(BB527&gt;=2.5,BB527&lt;=4.5),"2,5 a 4,5",AND(BB527&gt;=5,BB527&lt;=7),"5 a 7",AND(BB527&gt;=7.5,BB527&lt;=9.5),"7,5 a 9,5",AND(BB527&gt;=10,BB527&lt;=12),"10 a 12",AND(BB527&gt;=12.5,BB527&lt;=14.5),"12,5 a 14,5",BB527=15,"15",AND(BB527&gt;=15.5,BB527&lt;=17.5),"15,5 a 17,5",AND(BB527&gt;=18,BB527&lt;=20),"18 a 20",AND(BB527&gt;=20.5,BB527&lt;=22.5),"20,5 a 22,5",AND(BB527&gt;=23,BB527&lt;=25),"23 a 25",TRUE(),"Fuera de rango"))</f>
        <v>18 a 20</v>
      </c>
      <c r="BD527" s="11" t="n">
        <f aca="false" t="array" ref="BD527">IF(BC527="","",_xlfn.IFS(BC527="0 a 2",1,BC527="2,5 a 4,5",2,BC527="5 a 7",3,BC527="7,5 a 9,5",4,BC527="10 a 12",5,BC527="12,5 a 14,5",6,BC527="15","NORMA",BC527="15,5 a 17,5",7,BC527="18 a 20",8,BC527="20,5 a 22,5",9,BC527="23 a 25",10,TRUE(),"Fuera de rango"))</f>
        <v>8</v>
      </c>
      <c r="BE527" s="9" t="n">
        <v>37</v>
      </c>
      <c r="BF527" s="10" t="str">
        <f aca="false">IF(BE527="","",IF(AND(BE527&gt;=-20,BE527&lt;=-10),"-20 a -10",IF(AND(BE527&gt;=-9.5,BE527&lt;=0.5),"-9,5 a 0,5",IF(AND(BE527&gt;=1,BE527&lt;=11),"1 a 11",IF(AND(BE527&gt;=11.5,BE527&lt;=20.5),"11,5 a 20,5",IF(BE527=21,"21",IF(AND(BE527&gt;=21.5,BE527&lt;=31.5),"21,5 a 31,5",IF(AND(BE527&gt;=32,BE527&lt;=42),"32 a 42","Fuera de rango"))))))))</f>
        <v>32 a 42</v>
      </c>
      <c r="BG527" s="11" t="n">
        <f aca="false">IF(BF527="","",IF(BF527="-20 a -10",1,IF(BF527="-9,5 a 0,5",2,IF(BF527="1 a 11",3,IF(BF527="11,5 a 20,5",4,IF(BF527="21","NORMA",IF(BF527="21,5 a 31,5",5,IF(BF527="32 a 42",6,""))))))))</f>
        <v>6</v>
      </c>
      <c r="BH527" s="9" t="n">
        <v>8</v>
      </c>
      <c r="BI527" s="10" t="str">
        <f aca="false">IF(BH527="","",IF(AND(BH527&gt;=-20,BH527&lt;=-15),"-20 a -15",IF(AND(BH527&gt;=-14.5,BH527&lt;=-9.5),"-14,5 a -9,5",IF(AND(BH527&gt;=-9,BH527&lt;=-4),"-9 a -4",IF(AND(BH527&gt;=-3.5,BH527&lt;=2.5),"-3,5 a 2,5",IF(AND(BH527&gt;=3,BH527&lt;=8),"3 a 8",IF(AND(BH527&gt;=8.5,BH527&lt;=14.5),"8,5 a 14,5",IF(BH527=15,"15",IF(AND(BH527&gt;=15.5,BH527&lt;=20.5),"15,5 a 20,5",IF(AND(BH527&gt;=21,BH527&lt;=26),"21 a 26","Fuera de rango"))))))))))</f>
        <v>3 a 8</v>
      </c>
      <c r="BJ527" s="11" t="n">
        <f aca="false">IF(BI527="","",IF(BI527="-20 a -15",1,IF(BI527="-14,5 a -9,5",2,IF(BI527="-9 a -4",3,IF(BI527="-3,5 a 2,5",4,IF(BI527="3 a 8",5,IF(BI527="8,5 a 14,5",6,IF(BI527="15","NORMA",IF(BI527="15,5 a 20,5",7,IF(BI527="21 a 26",8,IF(BI527="26,5 a 31,5",9,"")))))))))))</f>
        <v>5</v>
      </c>
      <c r="BK527" s="9" t="n">
        <v>9</v>
      </c>
      <c r="BL527" s="10" t="str">
        <f aca="false">IF(BK527="","",IF(AND(BK527&gt;=0,BK527&lt;=2),"0 - 2",IF(AND(BK527&gt;=2.5,BK527&lt;=4.5),"2,5 - 4,5",IF(AND(BK527&gt;=5,BK527&lt;=7),"5 - 7",IF(AND(BK527&gt;=7.5,BK527&lt;=9.5),"7,5 - 9,5",IF(AND(BK527&gt;=10,BK527&lt;=12),"10 - 12",IF(AND(BK527&gt;=12.5,BK527&lt;=13.5),"12,5 - 13,5",IF(BK527=14,"14",IF(AND(BK527&gt;=14.5,BK527&lt;=16.5),"14,5 - 16,5",IF(AND(BK527&gt;=17,BK527&lt;=19),"17 - 19",IF(AND(BK527&gt;=19.5,BK527&lt;=21.5),"19,5 - 21,5",IF(AND(BK527&gt;=22,BK527&lt;=24),"22 - 24",IF(AND(BK527&gt;=24.5,BK527&lt;=26.5),"24,5 - 26,5",IF(AND(BK527&gt;=27,BK527&lt;=29),"27 - 29",IF(AND(BK527&gt;=29.5,BK527&lt;=30),"29,5 - 30","Fuera de rango")))))))))))))))</f>
        <v>7,5 - 9,5</v>
      </c>
      <c r="BM527" s="11" t="n">
        <f aca="false">IF(BL527="","",IF(BL527="0 - 2",1,IF(BL527="2,5 - 4,5",2,IF(BL527="5 - 7",3,IF(BL527="7,5 - 9,5",4,IF(BL527="10 - 12",5,IF(BL527="12,5 - 13,5",6,IF(BL527="14","NORMA",IF(BL527="14,5 - 16,5",7,IF(BL527="17 - 19",8,IF(BL527="19,5 - 21,5",9,IF(BL527="22 - 24",10,IF(BL527="24,5 - 26,5",11,IF(BL527="27 - 29",12,IF(BL527="29,5 - 30",13,"")))))))))))))))</f>
        <v>4</v>
      </c>
      <c r="BN527" s="9" t="n">
        <v>19</v>
      </c>
      <c r="BO527" s="11" t="str">
        <f aca="false">IF(BN527="","",IF(AND(BN527&gt;=-20,BN527&lt;=-10),"-20 a -10",IF(AND(BN527&gt;=-9.5,BN527&lt;=0.5),"-9,5 a 0,5",IF(AND(BN527&gt;=1,BN527&lt;=11),"1 a 11",IF(AND(BN527&gt;=11.5,BN527&lt;=21.5),"11,5 a 21,5",IF(BN527=22,"22",IF(AND(BN527&gt;=22.5,BN527&lt;=32.5),"22,5 a 32,5",IF(AND(BN527&gt;=33,BN527&lt;=43),"33 a 43","Fuera de rango"))))))))</f>
        <v>11,5 a 21,5</v>
      </c>
      <c r="BP527" s="11" t="n">
        <f aca="false">IF(BO527="","",IF(BO527="-20 a -10",1,IF(BO527="-9,5 a 0,5",2,IF(BO527="1 a 11",3,IF(BO527="11,5 a 21,5",4,IF(BO527="22","NORMA",IF(BO527="22,5 a 32,5",5,IF(BO527="33 a 43",6,""))))))))</f>
        <v>4</v>
      </c>
      <c r="BQ527" s="9" t="n">
        <v>10</v>
      </c>
      <c r="BR527" s="10" t="str">
        <f aca="false">IF(BQ527="","",IF(AND(BQ527&gt;=-20,BQ527&lt;=-15),"-20 a -15",IF(AND(BQ527&gt;=-14.5,BQ527&lt;=-9.5),"-14,5 a -9,5",IF(AND(BQ527&gt;=-9,BQ527&lt;=-4),"-9 a -4",IF(AND(BQ527&gt;=-3.5,BQ527&lt;=2.5),"-3,5 a 2,5",IF(AND(BQ527&gt;=3,BQ527&lt;=8),"3 a 8",IF(AND(BQ527&gt;=8.5,BQ527&lt;=13.5),"8,5 a 13,5",IF(AND(BQ527&gt;=14,BQ527&lt;=17.5),"14 a 17,5",IF(BQ527=18,"18",IF(AND(BQ527&gt;=18.5,BQ527&lt;=23.5),"18,5 a 23,5",IF(AND(BQ527&gt;=24,BQ527&lt;=29),"24 a 29",IF(AND(BQ527&gt;=29.5,BQ527&lt;=34.5),"29,5 a 34,5",IF(AND(BQ527&gt;=35,BQ527&lt;=40),"35 a 40","Fuera de rango")))))))))))))</f>
        <v>8,5 a 13,5</v>
      </c>
      <c r="BS527" s="11" t="n">
        <f aca="false">IF(BR527="","",IF(BR527="-20 a -15",1,IF(BR527="-14,5 a -9,5",2,IF(BR527="-9 a -4",3,IF(BR527="-3,5 a 2,5",4,IF(BR527="3 a 8",5,IF(BR527="8,5 a 13,5",6,IF(BR527="14 a 17,5",7,IF(BR527="18","NORMA",IF(BR527="18,5 a 23,5",8,IF(BR527="24 a 29",9,IF(BR527="29,5 a 34,5",10,IF(BR527="35 a 40",11,"")))))))))))))</f>
        <v>6</v>
      </c>
      <c r="BT527" s="9" t="n">
        <v>0</v>
      </c>
      <c r="BU527" s="10" t="str">
        <f aca="false">IF(BT527="","",IF(AND(BT527&gt;=-20,BT527&lt;=-18),"-20 a -18",IF(AND(BT527&gt;=-17.5,BT527&lt;=-15.5),"-17,5 a -15,5",IF(AND(BT527&gt;=-15,BT527&lt;=-13),"-15 a -13",IF(AND(BT527&gt;=-12.5,BT527&lt;=-10.5),"-12,5 a -10,5",IF(AND(BT527&gt;=-10,BT527&lt;=-8),"-10 a -8",IF(AND(BT527&gt;=-7.5,BT527&lt;=-5.5),"-7,5 a -5,5",IF(AND(BT527&gt;=-5,BT527&lt;=-3),"-5 a -3",IF(AND(BT527&gt;=-2.5,BT527&lt;=-0.5),"-2,5 a -0,5",IF(BT527=0,"0",IF(AND(BT527&gt;=0.5,BT527&lt;=2.5),"0,5 a 2,5",IF(AND(BT527&gt;=3,BT527&lt;=5),"3 a 5",IF(AND(BT527&gt;=5.5,BT527&lt;=7.5),"5,5 a 7,5",IF(AND(BT527&gt;=8,BT527&lt;=10),"8 a 10",IF(AND(BT527&gt;=10.5,BT527&lt;=12.5),"10,5 a 12,5",IF(AND(BT527&gt;=13,BT527&lt;=15),"13 a 15",IF(AND(BT527&gt;=15.5,BT527&lt;=17.5),"15,5 a 17,5",IF(AND(BT527&gt;=18,BT527&lt;=20),"18 a 20","Fuera de rango"))))))))))))))))))</f>
        <v>0</v>
      </c>
      <c r="BV527" s="11" t="str">
        <f aca="false">IF(BT527="","",IF(BT527=0,"NORMA",IF(AND(BT527&gt;=-20,BT527&lt;=-18),2,IF(AND(BT527&gt;=-17.5,BT527&lt;=-15.5),2,IF(AND(BT527&gt;=-15,BT527&lt;=-13),3,IF(AND(BT527&gt;=-12.5,BT527&lt;=-10.5),4,IF(AND(BT527&gt;=-10,BT527&lt;=-8),5,IF(AND(BT527&gt;=-7.5,BT527&lt;=-5.5),6,IF(AND(BT527&gt;=-5,BT527&lt;=-3),7,IF(AND(BT527&gt;=-2.5,BT527&lt;=-0.5),8,IF(AND(BT527&gt;=0.5,BT527&lt;=2.5),9,IF(AND(BT527&gt;=3,BT527&lt;=5),10,IF(AND(BT527&gt;=5.5,BT527&lt;=7.5),11,IF(AND(BT527&gt;=8,BT527&lt;=10),12,IF(AND(BT527&gt;=10.5,BT527&lt;=12.5),13,IF(AND(BT527&gt;=13,BT527&lt;=15),14,IF(AND(BT527&gt;=15.5,BT527&lt;=17.5),15,IF(AND(BT527&gt;=18,BT527&lt;=20),16,"Fuera de rango"))))))))))))))))))</f>
        <v>NORMA</v>
      </c>
      <c r="BW527" s="9" t="n">
        <v>-8</v>
      </c>
      <c r="BX527" s="10" t="n">
        <f aca="false">18.5- (0.3*H527)</f>
        <v>15.8</v>
      </c>
      <c r="BY527" s="10" t="n">
        <f aca="false">(BW527)-(BX527)</f>
        <v>-23.8</v>
      </c>
      <c r="BZ527" s="10" t="str">
        <f aca="false">IF(BY527="","",IF(BY527&lt;-27.5,"De -30 a -28",IF(BY527&lt;-25,"De -27,5 a -25,5",IF(BY527&lt;-22.5,"De -25 a -23",IF(BY527&lt;-20,"De -22,5 a -20,5",IF(BY527&lt;-17.5,"De -20 a -18",IF(BY527&lt;-15,"De -17,5 a -15,5",IF(BY527&lt;-12.5,"De -15 a -13",IF(BY527&lt;-10,"De -12,5 a -10,5",IF(BY527&lt;-7.5,"De -10 a -8",IF(BY527&lt;-5,"De -7,5 a -5,5",IF(BY527&lt;-2.5,"De -5 a -3",IF(BY527&lt;0,"De -2,5 a -0,5",IF(BY527&lt;2.5,"De 0 a 2",IF(BY527&lt;5,"De 2,5 a 4,5",IF(BY527&lt;7.5,"De 5 a 7",IF(BY527&lt;10,"De 7,5 a 9,5",IF(BY527&lt;12.5,"De 10 a 12",IF(BY527&lt;15,"De 12,5 a 14,5",IF(BY527&lt;17.5,"De 15 a 17",IF(BY527&lt;20,"De 17,5 a 19,5",IF(BY527&lt;22.5,"De 20 a 22",IF(BY527&lt;25,"De 22,5 a 24,5",IF(BY527&lt;27.5,"De 25 a 27","De 27,5 a 30"))))))))))))))))))))))))</f>
        <v>De -25 a -23</v>
      </c>
      <c r="CA527" s="12" t="n">
        <f aca="false">IF(BY527="","",IF(BY527&lt;=-28,1,IF(BY527&lt;=-25.5,2,IF(BY527&lt;=-23,3,IF(BY527&lt;=-20.5,4,IF(BY527&lt;=-18,5,IF(BY527&lt;=-15.5,6,IF(BY527&lt;=-13,7,IF(BY527&lt;=-10.5,8,IF(BY527&lt;=-8,9,IF(BY527&lt;=-5.5,10,IF(BY527&lt;=-3,11,IF(BY527&lt;=-0.5,12,IF(BY527&lt;=2,13,IF(BY527&lt;=4.5,14,IF(BY527&lt;=7,15,IF(BY527&lt;=9.5,16,IF(BY527&lt;=12,17,IF(BY527&lt;=14.5,18,IF(BY527&lt;=17,19,IF(BY527&lt;=19.5,20,IF(BY527&lt;=22,21,IF(BY527&lt;=24.5,22,IF(BY527&lt;=27,23,IF(BY527&lt;=30,24,"Fuera de rango")))))))))))))))))))))))))</f>
        <v>3</v>
      </c>
      <c r="CB527" s="9" t="n">
        <v>-9.5</v>
      </c>
      <c r="CC527" s="10" t="n">
        <f aca="false">18.5- (0.3*H527)</f>
        <v>15.8</v>
      </c>
      <c r="CD527" s="10" t="n">
        <f aca="false">(CB527)-(CC527)</f>
        <v>-25.3</v>
      </c>
      <c r="CE527" s="10" t="str">
        <f aca="false">IF(CD527="","",IF(CD527&lt;-27.5,"De -30 a -28",IF(CD527&lt;-25,"De -27,5 a -25,5",IF(CD527&lt;-22.5,"De -25 a -23",IF(CD527&lt;-20,"De -22,5 a -20,5",IF(CD527&lt;-17.5,"De -20 a -18",IF(CD527&lt;-15,"De -17,5 a -15,5",IF(CD527&lt;-12.5,"De -15 a -13",IF(CD527&lt;-10,"De -12,5 a -10,5",IF(CD527&lt;-7.5,"De -10 a -8",IF(CD527&lt;-5,"De -7,5 a -5,5",IF(CD527&lt;-2.5,"De -5 a -3",IF(CD527&lt;0,"De -2,5 a -0,5",IF(CD527&lt;=2,"De 0 a 2",IF(CD527&lt;=4.5,"De 2,5 a 4,5",IF(CD527&lt;=7,"De 5 a 7",IF(CD527&lt;=9.5,"De 7,5 a 9,5",IF(CD527&lt;=12,"De 10 a 12",IF(CD527&lt;=14.5,"De 12,5 a 14,5",IF(CD527&lt;=17,"De 15 a 17",IF(CD527&lt;=19.5,"De 17,5 a 19,5",IF(CD527&lt;=22,"De 20 a 22",IF(CD527&lt;=24.5,"De 22,5 a 24,5",IF(CD527&lt;=27,"De 25 a 27","De 27,5 a 30"))))))))))))))))))))))))</f>
        <v>De -27,5 a -25,5</v>
      </c>
      <c r="CF527" s="12" t="n">
        <f aca="false">IF(CD527="","",IF(CD527&lt;-27.5,1,IF(CD527&lt;-25,2,IF(CD527&lt;-22.5,3,IF(CD527&lt;-20,4,IF(CD527&lt;-17.5,5,IF(CD527&lt;-15,6,IF(CD527&lt;-12.5,7,IF(CD527&lt;-10,8,IF(CD527&lt;-7.5,9,IF(CD527&lt;-5,10,IF(CD527&lt;-2.5,11,IF(CD527&lt;0,12,IF(CD527&lt;2.5,13,IF(CD527&lt;5,14,IF(CD527&lt;7.5,15,IF(CD527&lt;10,16,IF(CD527&lt;12.5,17,IF(CD527&lt;15,18,IF(CD527&lt;17.5,19,IF(CD527&lt;20,20,IF(CD527&lt;22.5,21,IF(CD527&lt;25,22,IF(CD527&lt;27.5,23,24))))))))))))))))))))))))</f>
        <v>2</v>
      </c>
      <c r="CG527" s="9" t="n">
        <v>-5.5</v>
      </c>
      <c r="CH527" s="10" t="str">
        <f aca="false">IF(CG527="","",IF(AND(CG527&gt;=-10,CG527&lt;=-9.5),"-10 a -9,5",IF(AND(CG527&gt;-9.5,CG527&lt;=-8.5),"-9 a -8,5",IF(AND(CG527&gt;-8.5,CG527&lt;=-7.5),"-8 a -7,5",IF(AND(CG527&gt;-7.5,CG527&lt;=-6.5),"-7 a -6,5",IF(AND(CG527&gt;-6.5,CG527&lt;=-5.5),"-6 a -5,5",IF(AND(CG527&gt;-5.5,CG527&lt;=-4.5),"-5 a -4,5",IF(AND(CG527&gt;-4.5,CG527&lt;=-3.5),"-4 a -3,5",IF(AND(CG527&gt;-3.5,CG527&lt;=-2.5),"-3 a -2,5",IF(CG527=-2.25,"-2,25",IF(AND(CG527&gt;-2.5,CG527&lt;=-1.5),"-2 a -1,5",IF(AND(CG527&gt;-1.5,CG527&lt;=-0.5),"-1 a -0,5",IF(AND(CG527&gt;-0.5,CG527&lt;=0.5),"0 a 0,5",IF(AND(CG527&gt;0.5,CG527&lt;=1.5),"1 a 1,5",IF(AND(CG527&gt;1.5,CG527&lt;=2.5),"2 a 2,5",IF(AND(CG527&gt;2.5,CG527&lt;=3.5),"3 a 3,5",IF(AND(CG527&gt;3.5,CG527&lt;=4.5),"4 a 4,5",IF(AND(CG527&gt;4.5,CG527&lt;=5.5),"5 a 5,5",IF(AND(CG527&gt;5.5,CG527&lt;=6.5),"6 a 6,5",IF(AND(CG527&gt;6.5,CG527&lt;=7.5),"7 a 7,5",IF(AND(CG527&gt;7.5,CG527&lt;=8.5),"8 a 8,5",IF(AND(CG527&gt;8.5,CG527&lt;=9.5),"9 a 9,5",IF(CG527&gt;=10,"10","Fuera de rango")))))))))))))))))))))))</f>
        <v>-6 a -5,5</v>
      </c>
      <c r="CI527" s="11" t="n">
        <f aca="false">IF(CG527="","",IF(CG527=-2.25,"NORMA",IF(CG527&lt;=-9.5,1,IF(CG527&lt;=-8.5,2,IF(CG527&lt;=-7.5,3,IF(CG527&lt;=-6.5,4,IF(CG527&lt;=-5.5,5,IF(CG527&lt;=-4.5,6,IF(CG527&lt;=-3.5,7,IF(CG527&lt;=-2.5,8,IF(CG527&lt;=-1.5,9,IF(CG527&lt;=-0.5,10,IF(CG527&lt;=0.5,11,IF(CG527&lt;=1.5,12,IF(CG527&lt;=2.5,13,IF(CG527&lt;=3.5,14,IF(CG527&lt;=4.5,15,IF(CG527&lt;=5.5,16,IF(CG527&lt;=6.5,17,IF(CG527&lt;=7.5,18,IF(CG527&lt;=8.5,19,IF(CG527&lt;=9.5,20,IF(CG527=10,21,"Fuera de rango")))))))))))))))))))))))</f>
        <v>5</v>
      </c>
      <c r="CJ527" s="9" t="n">
        <v>4</v>
      </c>
      <c r="CK527" s="10" t="str">
        <f aca="false">IF(CJ527="","",IF(AND(CJ527&gt;=-6,CJ527&lt;=-5.5),"-6 a -5,5",IF(AND(CJ527&gt;-5.5,CJ527&lt;=-4.5),"-5 a -4,5",IF(AND(CJ527&gt;-4.5,CJ527&lt;=-3.5),"-4 a -3,5",IF(AND(CJ527&gt;-3.5,CJ527&lt;=-2.5),"-3 a -2,5",IF(AND(CJ527&gt;-2.5,CJ527&lt;=-1.5),"-2 a -1,5",IF(AND(CJ527&gt;-1.5,CJ527&lt;=-0.5),"-1 a -0,5",IF(AND(CJ527&gt;-0.5,CJ527&lt;=0.5),"0 a 0,5",IF(AND(CJ527&gt;0.5,CJ527&lt;=1.5),"1 a 1,5",IF(AND(CJ527&gt;1.5,CJ527&lt;2.5),"2",IF(AND(CJ527&gt;=2.5,CJ527&lt;=3),"2,5 a 3",IF(AND(CJ527&gt;3,CJ527&lt;=4),"3,5 a 4",IF(AND(CJ527&gt;4,CJ527&lt;=5),"4,5 a 5",IF(AND(CJ527&gt;5,CJ527&lt;=6),"5,5 a 6",IF(AND(CJ527&gt;6,CJ527&lt;=7),"6,5 a 7",IF(AND(CJ527&gt;7,CJ527&lt;=8),"7,5 a 8",IF(AND(CJ527&gt;8,CJ527&lt;=9.5),"8,5 a 9,5",IF(CJ527=10,"10","Fuera de rango"))))))))))))))))))</f>
        <v>3,5 a 4</v>
      </c>
      <c r="CL527" s="11" t="n">
        <f aca="false">IF(CK527="","",IF(OR(CK527="-6 a -5,5",CK527="-6 - -5,5"),1,IF(OR(CK527="-5 a -4,5",CK527="-5 - -4,5"),2,IF(OR(CK527="-4 a -3,5",CK527="-4 - -3,5"),3,IF(OR(CK527="-3 a -2,5",CK527="-3 - -2,5"),4,IF(OR(CK527="-2 a -1,5",CK527="-2 - -1,5"),5,IF(OR(CK527="-1 a -0,5",CK527="-1 - -0,5"),6,IF(OR(CK527="0 a 0,5",CK527="0 - 0,5"),7,IF(OR(CK527="1 a 1,5",CK527="1 - 1,5"),8,IF(CK527="2","NORMA",IF(OR(CK527="2,5 a 3",CK527="2,5 - 3"),9,IF(OR(CK527="3,5 a 4",CK527="3,5 - 4"),10,IF(OR(CK527="4,5 a 5",CK527="4,5 - 5"),11,IF(OR(CK527="5,5 a 6",CK527="5,5 - 6"),12,IF(OR(CK527="6,5 a 7",CK527="6,5 - 7"),13,IF(OR(CK527="7,5 a 8",CK527="7,5 - 8"),14,IF(OR(CK527="8,5 a 9",CK527="8,5 - 9,5",CK527="9 a 9,5"),15,IF(CK527="10",15,IF(OR(CK527="0,5 a 1",CK527="0,5 - 1"),7,"Fuera de rango")))))))))))))))))))</f>
        <v>10</v>
      </c>
      <c r="CN527" s="10" t="str">
        <f aca="false">IF(CM527=0,"0", " ")</f>
        <v>0</v>
      </c>
      <c r="CO527" s="10" t="str">
        <f aca="false">IF(CM527&gt;0,"EME"," ")</f>
        <v> </v>
      </c>
      <c r="CQ527" s="10" t="str">
        <f aca="false">IF(CP527&gt;0,"0", " ")</f>
        <v> </v>
      </c>
      <c r="CR527" s="10" t="str">
        <f aca="false">IF(CP527&gt;0,"EME"," ")</f>
        <v> </v>
      </c>
      <c r="CS527" s="9" t="n">
        <v>0.25</v>
      </c>
      <c r="CV527" s="9" t="n">
        <v>0</v>
      </c>
      <c r="CY527" s="9" t="n">
        <v>0</v>
      </c>
      <c r="DB527" s="9" t="n">
        <v>0</v>
      </c>
      <c r="DC527" s="11" t="str">
        <f aca="false">IF(DB527&lt;0,"2"," ")</f>
        <v> </v>
      </c>
      <c r="DD527" s="11" t="str">
        <f aca="false">IF(DB527&lt;0,"MIO"," ")</f>
        <v> </v>
      </c>
      <c r="DE527" s="9" t="n">
        <v>0</v>
      </c>
      <c r="DF527" s="10" t="str">
        <f aca="false">IF(DE527&lt;0,"3"," ")</f>
        <v> </v>
      </c>
      <c r="DG527" s="10" t="str">
        <f aca="false">IF(DE527&lt;0,"AST"," ")</f>
        <v> </v>
      </c>
      <c r="DH527" s="9" t="n">
        <v>-0.25</v>
      </c>
      <c r="DI527" s="10" t="str">
        <f aca="false">IF(DH527&lt;0,"3"," ")</f>
        <v>3</v>
      </c>
      <c r="DJ527" s="10" t="str">
        <f aca="false">IF(DH527&lt;0,"AST"," ")</f>
        <v>AST</v>
      </c>
      <c r="DK527" s="9" t="n">
        <v>0</v>
      </c>
      <c r="DL527" s="10" t="str">
        <f aca="false">IF(DK527&gt;0,"4"," ")</f>
        <v> </v>
      </c>
      <c r="DM527" s="10" t="str">
        <f aca="false">IF(DK527&gt;0,"PRE"," ")</f>
        <v> </v>
      </c>
      <c r="DN527" s="9" t="n">
        <v>0</v>
      </c>
      <c r="DO527" s="10" t="str">
        <f aca="false">IF(DN527&gt;0,"4"," ")</f>
        <v> </v>
      </c>
      <c r="DP527" s="10" t="str">
        <f aca="false">IF(DN527&gt;0,"PRE"," ")</f>
        <v> </v>
      </c>
      <c r="DS527" s="12" t="str">
        <f aca="false">CONCATENATE(CO527,CU527,DA527,DG527,DM527)</f>
        <v>   </v>
      </c>
      <c r="DT527" s="10" t="e">
        <f aca="false" t="array" ref="DT527">_xlfn.IFS(DS527="EME    ","0", DS527=" HIP   ","1", DS527="  MIO  ","2", DS527="   AST ","3", DS527="    PRE","4", DS527="EME   PRE","5", DS527=" HIP  PRE","6", DS527=" HIP AST ","7", DS527="  MIO PRE","8", DS527="  MIOAST ","9", DS527="   ASTPRE","10",DS527=" HIP ASTPRE","11", DS527="  MIOASTPRE","12", DS527="     ","0")</f>
        <v>#N/A</v>
      </c>
      <c r="DV527" s="1" t="e">
        <f aca="false" t="array" ref="DV527">_xlfn.IFS(DU527="SI","2", DU527="NO","1")</f>
        <v>#N/A</v>
      </c>
      <c r="DX527" s="11" t="str">
        <f aca="false">IF(DW527=0,"1","2")</f>
        <v>1</v>
      </c>
      <c r="DY527" s="11" t="str">
        <f aca="false" t="array" ref="DY527">_xlfn.IFS(DW527=0,"0", DW527=0.25, "1", DW527=0.5,"2", DW527=0.75,"3", DW527=1,"4",DW527=1.25,"5", DW527=1.5,"6", DW527=1.75,"7", DW527=2,"8")</f>
        <v>0</v>
      </c>
      <c r="EA527" s="11" t="str">
        <f aca="false">IF(DZ527=0,"1","2")</f>
        <v>1</v>
      </c>
      <c r="EB527" s="11" t="str">
        <f aca="false" t="array" ref="EB527">_xlfn.IFS(DZ527=0,"0", DZ527=0.25, "1", DZ527=0.5,"2", DZ527=0.75,"3", DZ527=1,"4",DZ527=1.25,"5", DZ527=1.5,"6", DZ527=1.75,"7", DZ527=2,"8")</f>
        <v>0</v>
      </c>
      <c r="ED527" s="10" t="str">
        <f aca="false">IF(EC527=0,"1","2")</f>
        <v>1</v>
      </c>
      <c r="EE527" s="11" t="str">
        <f aca="false" t="array" ref="EE527">_xlfn.IFS(EC527=0,"0", EC527=-0.25, "1", EC527=-0.5,"2", EC527=-0.75,"3", EC527=-1,"4",EC527=-1.25,"5", EC527=-1.5,"6", EC527=-1.75,"7", EC527=-2,"8", EC527=-2.25,"9",EC527=-2.5,"10", EC527=-2.75,"11", EC527=-3,"12", EC527=-3.25,"13", EC527=-3.5,"14", EC527=-3.75,"15",EC527=-4,"16")</f>
        <v>0</v>
      </c>
      <c r="EG527" s="10" t="str">
        <f aca="false">IF(EF527=0,"1","2")</f>
        <v>1</v>
      </c>
      <c r="EH527" s="11" t="str">
        <f aca="false" t="array" ref="EH527">_xlfn.IFS(EF527=0,"0", EF527=-0.25, "1", EF527=-0.5,"2", EF527=-0.75,"3", EF527=-1,"4",EF527=-1.25,"5", EF527=-1.5,"6", EF527=-1.75,"7", EF527=-2,"8", EF527=-2.25,"9",EF527=-2.5,"10", EF527=-2.75,"11", EF527=-3,"12", EF527=-3.25,"13", EF527=-3.5,"14", EF527=-3.75,"15",EF527=-4,"16")</f>
        <v>0</v>
      </c>
      <c r="EJ527" s="11" t="str">
        <f aca="false">IF(EI527=0,"1","2")</f>
        <v>1</v>
      </c>
      <c r="EK527" s="11" t="str">
        <f aca="false" t="array" ref="EK527">_xlfn.IFS(EI527=0,"0", EI527=-0.25, "1", EI527=-0.5,"2", EI527=-0.75,"3", EI527=-1,"4",EI527=-1.25,"5", EI527=-1.5,"6", EI527=-1.75,"7", EI527=-2,"8", EI527=-2.25,"9", EI527=-2.25,"9",EI527=-2.5,"10", EI527=-2.75,"11", EI527=-3,"12", EI527=-3.25,"13", EI527=-3.5,"14", EI527=-3.75,"15",EI527=-4,"16", EI527=0.25, "17", EI527=0.5, "18")</f>
        <v>0</v>
      </c>
      <c r="EM527" s="11" t="str">
        <f aca="false">IF(EL527=0,"1","2")</f>
        <v>1</v>
      </c>
      <c r="EN527" s="11" t="str">
        <f aca="false" t="array" ref="EN527">_xlfn.IFS(EL527=0.25,"17",EL527=0.5,"18", EL527=0,"0", EL527=-0.25, "1", EL527=-0.5,"2", EL527=-0.75,"3", EL527=-1,"4",EL527=-1.25,"5", EL527=-1.5,"6", EL527=-1.75,"7", EL527=-2,"8",EL527= -2.25,"9",EL527=-2.5,"10",EL527= -2.75,"11",EL527= -3,"12",EL527= -3.25,"13",EL527= -3.5,"14",EL527= -3.75,"15",EL527=-4,"16")</f>
        <v>0</v>
      </c>
      <c r="EP527" s="11" t="str">
        <f aca="false">IF(EO527=0,"1","2")</f>
        <v>1</v>
      </c>
      <c r="EQ527" s="11" t="str">
        <f aca="false" t="array" ref="EQ527">_xlfn.IFS(EO527=0,"0", EO527=0.25, "1", EO527=0.5,"2", EO527=0.75,"3", EO527=1,"4",EO527=1.25,"5", EO527=1.5,"6", EO527=1.75,"7", EO527=2,"8", EO527=2.25,"9", EO527=2.25,"9",EO527=2.5,"10", EO527=2.75,"11", EO527=3,"12", EO527=3.25,"13", EO527=3.5,"14", EO527=3.75,"15",EO527=4,"16", EO527=-0.25, "17", bq=-0.5, "18")</f>
        <v>0</v>
      </c>
      <c r="ES527" s="11" t="str">
        <f aca="false">IF(ER527=0,"1","2")</f>
        <v>1</v>
      </c>
      <c r="ET527" s="11" t="str">
        <f aca="false" t="array" ref="ET527">_xlfn.IFS(ER527=0,"0", ER527=0.25, "1", ER527=0.5,"2", ER527=0.75,"3", ER527=1,"4",ER527=1.25,"5", ER527=1.5,"6", ER527=1.75,"7", ER527=2,"8", ER527=2.25,"9", ER527=2.25,"9",ER527=2.5,"10", ER527=2.75,"11", ER527=3,"12", ER527=3.25,"13", ER527=3.5,"14", ER527=3.75,"15",ER527=4,"16", ER527=-0.25, "17", bq=-0.5, "18")</f>
        <v>0</v>
      </c>
      <c r="EV527" s="14" t="e">
        <f aca="false">VLOOKUP(EU527,LEYENDA!$G$2:$H$8,2,TRUE())</f>
        <v>#N/A</v>
      </c>
      <c r="EW527" s="14" t="e">
        <f aca="false" t="array" ref="EW527">_xlfn.IFS(EV527="0-5","1", EV527="6-12","2", EV527="13-18","3", EV527="19-24","4", EV527="25-36","5", EV527="37-48","6", EV527="49-60","7")</f>
        <v>#N/A</v>
      </c>
    </row>
    <row r="528" customFormat="false" ht="13.5" hidden="false" customHeight="false" outlineLevel="0" collapsed="false">
      <c r="A528" s="1" t="n">
        <v>195</v>
      </c>
      <c r="B528" s="2" t="n">
        <v>4</v>
      </c>
      <c r="C528" s="33" t="n">
        <v>42398</v>
      </c>
      <c r="E528" s="5" t="str">
        <f aca="false">VLOOKUP(A528,'286'!$A$3:$J$6279,10,FALSE())</f>
        <v>LILLO GARCÍA, CLAUDIA</v>
      </c>
      <c r="F528" s="4" t="str">
        <f aca="false">VLOOKUP(A528,'286'!$A$3:$I$1768,3,FALSE())</f>
        <v>LIGARCLA</v>
      </c>
      <c r="G528" s="6" t="n">
        <f aca="false">VLOOKUP(A528,'286'!$A$3:$I$1768,4,FALSE())</f>
        <v>38753</v>
      </c>
      <c r="H528" s="7" t="n">
        <f aca="false">YEAR(C528)-YEAR(G528)</f>
        <v>10</v>
      </c>
      <c r="I528" s="1" t="str">
        <f aca="false">VLOOKUP(H528,LEYENDA!$C$2:$D$6,2,TRUE())</f>
        <v>0-12</v>
      </c>
      <c r="J528" s="5" t="str">
        <f aca="false">VLOOKUP(A528,'286'!$A$3:$I$1768,7,FALSE())</f>
        <v>M</v>
      </c>
      <c r="K528" s="8" t="n">
        <f aca="false">VLOOKUP(A528,'286'!$A$3:$I$1768,2,FALSE())</f>
        <v>0</v>
      </c>
      <c r="L528" s="4" t="str">
        <f aca="false">VLOOKUP(A528,'286'!$A$3:$I$1768,8,FALSE())</f>
        <v>D</v>
      </c>
      <c r="M528" s="4" t="str">
        <f aca="false">VLOOKUP(A528,'286'!$A$3:$I$1768,9,FALSE())</f>
        <v>D</v>
      </c>
      <c r="N528" s="8" t="str">
        <f aca="false">IF(R528=O528, "MISMA","CONTRARIA")</f>
        <v>MISMA</v>
      </c>
      <c r="O528" s="8" t="str">
        <f aca="false" t="array" ref="O528">_xlfn.IFS(L528="D","1", L528="I","2")</f>
        <v>1</v>
      </c>
      <c r="P528" s="8" t="e">
        <f aca="false" t="array" ref="P528">_xlfn.IFS(K528="OD","1", K528="OI","2")</f>
        <v>#N/A</v>
      </c>
      <c r="Q528" s="1" t="str">
        <f aca="false" t="array" ref="Q528">_xlfn.IFS(J528="M","1", J528="H","2")</f>
        <v>1</v>
      </c>
      <c r="R528" s="8" t="str">
        <f aca="false" t="array" ref="R528">_xlfn.IFS(M528="D","1", M528="I","2")</f>
        <v>1</v>
      </c>
      <c r="S528" s="1" t="str">
        <f aca="false" t="array" ref="S528">_xlfn.IFS(N528="CONTRARIA", "1",N528= "MISMA","2")</f>
        <v>2</v>
      </c>
      <c r="T528" s="1" t="str">
        <f aca="false" t="array" ref="T528">_xlfn.IFS(I528="0-12","1", I528="13-24","2", I528="25-40","3", I528="41-60","4", I528="61-100","5")</f>
        <v>1</v>
      </c>
      <c r="U528" s="9" t="n">
        <v>-1</v>
      </c>
      <c r="V528" s="10" t="str">
        <f aca="false">IF(U528="","",IF(AND(U528&gt;=-9,U528&lt;=-6.5),"-9 a -6,5",IF(AND(U528&gt;=-6,U528&lt;=-3.5),"-6 a -3,5",IF(AND(U528&gt;=-3,U528&lt;=-1),"-3 a -1",IF(U528=-0.5,"-0,5",IF(AND(U528&gt;=0,U528&lt;=2.5),"0 a 2,5",IF(AND(U528&gt;=3,U528&lt;=5.5),"3 a 5,5",IF(AND(U528&gt;=6,U528&lt;=8.5),"6 a 8,5",IF(AND(U528&gt;=9,U528&lt;=20),"9 a 20","Fuera de rango")))))))))</f>
        <v>-3 a -1</v>
      </c>
      <c r="W528" s="11" t="n">
        <f aca="false">IF(V528="","",IF(V528="-9 a -6,5",2,IF(V528="-6 a -3,5",3,IF(V528="-3 a -1",4,IF(V528="-0,5","NORMA",IF(V528="0 a 2,5",5,IF(V528="3 a 5,5",6,IF(V528="6 a 8,5",7,IF(V528="9 a 20",8,"Fuera de rango")))))))))</f>
        <v>4</v>
      </c>
      <c r="X528" s="9" t="n">
        <v>0</v>
      </c>
      <c r="Y528" s="11" t="str">
        <f aca="false">IF(X528="","",IF(AND(X528&gt;=0,X528&lt;=4),"0 a 4",IF(AND(X528&gt;=4.5,X528&lt;=8.5),"4,5 a 8,5",IF(X528=9,"9",IF(AND(X528&gt;=9.5,X528&lt;=13),"9,5 a 13",IF(AND(X528&gt;=13.5,X528&lt;=20),"13,5 a 20",IF(AND(X528&gt;=20.5,X528&lt;=35),"20,5 a 35","Fuera de rango")))))))</f>
        <v>0 a 4</v>
      </c>
      <c r="Z528" s="11" t="n">
        <f aca="false">IF(Y528="","",IF(Y528="0 a 4",1,IF(Y528="4,5 a 8,5",2,IF(Y528="9","NORMA",IF(Y528="9,5 a 13",3,IF(Y528="13,5 a 20",4,IF(Y528="20,5 a 35",5,"Fuera de rango")))))))</f>
        <v>1</v>
      </c>
      <c r="AA528" s="9" t="n">
        <v>24</v>
      </c>
      <c r="AB528" s="10" t="str">
        <f aca="false">IF(AA528="","",IF(AND(AA528&gt;=0,AA528&lt;=9),"0 a 9",IF(AND(AA528&gt;=9.5,AA528&lt;=18.5),"9,5 a 18,5",IF(AA528=19,"19",IF(AND(AA528&gt;=19.5,AA528&lt;=28),"19,5 a 28",IF(AND(AA528&gt;=28.5,AA528&lt;=40),"28,5 a 40","Fuera de rango"))))))</f>
        <v>19,5 a 28</v>
      </c>
      <c r="AC528" s="11" t="n">
        <f aca="false" t="array" ref="AC528">_xlfn.IFS(AB528="","",AB528="0 a 9",1,AB528="9,5 a 18,5",2,AB528="19","NORMA",AB528="19,5 a 28",3,AB528="28,5 a 40",4,TRUE(),"Fuera de rango")</f>
        <v>3</v>
      </c>
      <c r="AD528" s="9" t="n">
        <v>14</v>
      </c>
      <c r="AE528" s="10" t="str">
        <f aca="false">IF(AD528="","",IF(AND(AD528&gt;=-10,AD528&lt;=0),"De -10 a 0",IF(AND(AD528&gt;=0.5,AD528&lt;=9.5),"0,5 a 9,5",IF(AD528=10,"10",IF(AND(AD528&gt;=10.5,AD528&lt;=20),"10,5 a 20",IF(AND(AD528&gt;=20.5,AD528&lt;=40),"20,5 a 40","Fuera de rango"))))))</f>
        <v>10,5 a 20</v>
      </c>
      <c r="AF528" s="12" t="n">
        <f aca="false">IF(AD528="","",IF(AND(AD528&gt;=-10,AD528&lt;=0),1,IF(AND(AD528&gt;=0.5,AD528&lt;=9.5),2,IF(AD528=10,"NORMA",IF(AND(AD528&gt;=10.5,AD528&lt;=20),3,IF(AND(AD528&gt;=20.5,AD528&lt;=40),4,""))))))</f>
        <v>3</v>
      </c>
      <c r="AG528" s="9" t="n">
        <v>8</v>
      </c>
      <c r="AH528" s="10" t="str">
        <f aca="false">IF(AG528="","",IF(AND(AG528&gt;=0,AG528&lt;=4),"0 a 4",IF(AND(AG528&gt;=4.5,AG528&lt;=8.5),"4,5 a 8,5",IF(AG528=9,"9",IF(AND(AG528&gt;=9.5,AG528&lt;=13),"9,5 a 13",IF(AND(AG528&gt;=13.5,AG528&lt;=25),"13,5 a 25","Fuera de rango"))))))</f>
        <v>4,5 a 8,5</v>
      </c>
      <c r="AI528" s="10" t="n">
        <f aca="false">IF(AH528="","",IF(AH528="0 a 4",1,IF(AH528="4,5 a 8,5",2,IF(AH528="9","NORMA",IF(AH528="9,5 a 13",3,IF(AH528="13,5 a 25",4,""))))))</f>
        <v>2</v>
      </c>
      <c r="AJ528" s="9" t="n">
        <v>4</v>
      </c>
      <c r="AK528" s="10" t="str">
        <f aca="false">IF(AJ528="","",IF(AND(AJ528&gt;=-15,AJ528&lt;=-10.5),"-15 a -10,5",IF(AND(AJ528&gt;=-10,AJ528&lt;=-4),"-10 a -4",IF(AND(AJ528&gt;=-4.5,AJ528&lt;=0),"-4,5 a 0",IF(AND(AJ528&gt;=0.5,AJ528&lt;=4.5),"0,5 a 4,5",IF(AJ528=5,"5",IF(AND(AJ528&gt;=5.5,AJ528&lt;=10),"5,5 a 10",IF(AND(AJ528&gt;=10.5,AJ528&lt;=20),"10,5 a 20","Fuera de rango"))))))))</f>
        <v>0,5 a 4,5</v>
      </c>
      <c r="AL528" s="11" t="n">
        <f aca="false">IF(AK528="","",IF(AK528="-15 a -10,5",1,IF(AK528="-10 a -4",2,IF(AK528="-4,5 a 0",3,IF(AK528="0,5 a 4,5",4,IF(AK528="5","NORMA",IF(AK528="5,5 a 10",5,IF(AK528="10,5 a 20",6,"Error"))))))))</f>
        <v>4</v>
      </c>
      <c r="AM528" s="9" t="n">
        <v>0</v>
      </c>
      <c r="AN528" s="10" t="str">
        <f aca="false">IF(AM528="","",IF(AND(AM528&gt;=-7.5,AM528&lt;=-5.5),"-7,5 a -5,5",IF(AND(AM528&gt;=-5,AM528&lt;=-3),"-5 a -3",IF(AND(AM528&gt;=-2.5,AM528&lt;=-0.5),"-2,5 a -0,5",IF(AM528=0,"0,00",IF(AND(AM528&gt;=0.5,AM528&lt;=2.5),"0,5 a 2,5",IF(AND(AM528&gt;=3,AM528&lt;=5),"3 a 5",IF(AND(AM528&gt;=5.5,AM528&lt;=7.5),"5,5 a 7,5",IF(AND(AM528&gt;=8,AM528&lt;=10),"8 a 10","Fuera de rango")))))))))</f>
        <v>0,00</v>
      </c>
      <c r="AO528" s="11" t="str">
        <f aca="false">IF(AN528="","",IF(AN528="-7,5 a -5,5",1,IF(AN528="-5 a -3",2,IF(AN528="-2,5 a -0,5",3,IF(AN528="0,00","NORMA",IF(AN528="0,5 a 2,5",4,IF(AN528="3 a 5",5,IF(AN528="5,5 a 7,5",6,IF(AN528="8 a 10",7,"Error")))))))))</f>
        <v>NORMA</v>
      </c>
      <c r="AP528" s="9" t="n">
        <v>-4</v>
      </c>
      <c r="AQ528" s="10" t="str">
        <f aca="false">IF(AP528="","",IF(AND(AP528&gt;=-20,AP528&lt;=-9.5),"-20 a -9,5",IF(AND(AP528&gt;=-9,AP528&lt;=-6.5),"-9 a -6,5",IF(AP528=-6,"-6",IF(AND(AP528&gt;=-5.5,AP528&lt;=-3),"-5,5 a -3",IF(AND(AP528&gt;=-2.5,AP528&lt;=0),"-2,5 a 0",IF(AND(AP528&gt;=0.5,AP528&lt;=3),"0,5 a 3",IF(AND(AP528&gt;=3.5,AP528&lt;=6),"3,5 a 6",IF(AND(AP528&gt;=6.5,AP528&lt;=9),"6,5 a 9",IF(AND(AP528&gt;=9.5,AP528&lt;=20),"9,5 a 20","Fuera de rango"))))))))))</f>
        <v>-5,5 a -3</v>
      </c>
      <c r="AR528" s="11" t="n">
        <f aca="false">IF(AQ528="","",IF(AQ528="-20 a -9,5",1,IF(AQ528="-9 a -6,5",2,IF(AQ528="-6","NORMA",IF(AQ528="-5,5 a -3",3,IF(AQ528="-2,5 a 0",4,IF(AQ528="0,5 a 3",5,IF(AQ528="3,5 a 6",6,IF(AQ528="6,5 a 9",7,IF(AQ528="9,5 a 20",8,""))))))))))</f>
        <v>3</v>
      </c>
      <c r="AS528" s="9" t="n">
        <v>-2</v>
      </c>
      <c r="AT528" s="10" t="str">
        <f aca="false">IF(AS528="","",IF(AND(AS528&gt;=-16,AS528&lt;=-14),"-16 a -14",IF(AND(AS528&gt;=-13.5,AS528&lt;=-11.5),"-13,5 a -11,5",IF(AND(AS528&gt;=-11,AS528&lt;=-9),"-11 a -9",IF(AND(AS528&gt;=-8.5,AS528&lt;=-6.5),"-8,5 a -6,5",IF(AND(AS528&gt;=-6,AS528&lt;=-4),"-6 a -4",IF(AND(AS528&gt;=-3.5,AS528&lt;=-1.5),"-3,5 a -1,5",IF(AND(AS528&gt;=-1,AS528&lt;=1),"-1 a 1",IF(AND(AS528&gt;=1.5,AS528&lt;=3.5),"1,5 a 3,5",IF(AND(AS528&gt;=4,AS528&lt;=6),"4 a 6",IF(AND(AS528&gt;=6.5,AS528&lt;=8.5),"6,5 a 8,5",IF(AND(AS528&gt;=9,AS528&lt;=11),"9 a 11",IF(AND(AS528&gt;=11.5,AS528&lt;=13.5),"11,5 a 13,5",IF(AND(AS528&gt;=14,AS528&lt;=16),"14 a 16",IF(AND(AS528&gt;=16.5,AS528&lt;=18.5),"16,5 a 18,5",IF(AND(AS528&gt;=19,AS528&lt;=21),"19 a 21","Fuera de rango"))))))))))))))))</f>
        <v>-3,5 a -1,5</v>
      </c>
      <c r="AU528" s="11" t="n">
        <f aca="false" t="array" ref="AU528">IF(AT528="","",_xlfn.IFS(AT528="-16 a -14",1,AT528="-13,5 a -11,5",2,AT528="-11 a -9",3,AT528="-8,5 a -6,5",4,AT528="-6 a -4",5,AT528="-3,5 a -1,5",6,AT528="-1 a 1",7,AT528="1,5 a 3,5",8,AT528="4 a 6","NORMA",AT528="6,5 a 8,5",9,AT528="9 a 11",10,AT528="11,5 a 13,5",11,AT528="14 a 16",12,AT528="16,5 a 18,5",13,AT528="19 a 21",14,TRUE(),""))</f>
        <v>6</v>
      </c>
      <c r="AV528" s="9" t="n">
        <v>1.5</v>
      </c>
      <c r="AW528" s="10" t="str">
        <f aca="false">IF(AV528="","",IF(AND(AV528&gt;=-1,AV528&lt;=-0.5),"-1 a -0,5",IF(AND(AV528&gt;-0.5,AV528&lt;=0),"De -0,5 a 0",IF(AND(AV528&gt;=0.25,AV528&lt;=0.75),"0,25 a 0,75",IF(AND(AV528&gt;=1,AV528&lt;=1.5),"1 a 1,5",IF(AND(AV528&gt;=1.75,AV528&lt;=2.25),"1,75 a 2,25",IF(AND(AV528&gt;=2.5,AV528&lt;=3),"2,5 a 3",IF(AND(AV528&gt;=3.25,AV528&lt;=3.75),"3,25 a 3,75","Fuera de rango"))))))))</f>
        <v>1 a 1,5</v>
      </c>
      <c r="AX528" s="10" t="n">
        <f aca="false">IF(AW528="","",IF(OR(AW528="-1 a -0,5",AW528="-1 a -0.5"),1,IF(OR(AW528="De -0,5 a 0",AW528="-0,5 a 0",AW528="De -0.5 a 0"),2,IF(OR(AW528="0,25 a 0,75",AW528="0.25 a 0.75"),"NORMA",IF(OR(AW528="1 a 1,5",AW528="1 a 1.5"),3,IF(OR(AW528="1,75 a 2,25",AW528="1.75 a 2.25"),4,IF(OR(AW528="2,5 a 3",AW528="2.5 a 3"),5,IF(OR(AW528="3,25 a 3,75",AW528="3.25 a 3.75"),6,""))))))))</f>
        <v>3</v>
      </c>
      <c r="AY528" s="9" t="n">
        <v>-8</v>
      </c>
      <c r="AZ528" s="10" t="str">
        <f aca="false">IF(AY528="","",IF(AND(AY528&gt;=-20,AY528&lt;=-9.5),"-20 a -9,5",IF(AND(AY528&gt;=-9,AY528&lt;=-6.5),"-9 a -6,5",IF(AY528=-6,"-6",IF(AND(AY528&gt;=-5.5,AY528&lt;=-3),"-5,5 a -3",IF(AND(AY528&gt;=-2.5,AY528&lt;=0),"-2,5 a 0",IF(AND(AY528&gt;=0.5,AY528&lt;=3),"0,5 a 3",IF(AND(AY528&gt;=3.5,AY528&lt;=6),"3,5 a 6","Fuera de rango"))))))))</f>
        <v>-9 a -6,5</v>
      </c>
      <c r="BA528" s="11" t="n">
        <f aca="false">IF(AZ528="","",IF(AZ528="-20 a -9,5",1,IF(AZ528="-9 a -6,5",2,IF(AZ528="-6","NORMA",IF(AZ528="-5,5 a -3",3,IF(AZ528="-2,5 a 0",4,IF(AZ528="0,5 a 3",5,IF(AZ528="3,5 a 6",6,""))))))))</f>
        <v>2</v>
      </c>
      <c r="BB528" s="9" t="n">
        <v>0</v>
      </c>
      <c r="BC528" s="10" t="str">
        <f aca="false" t="array" ref="BC528">IF(BB528="","",_xlfn.IFS(AND(BB528&gt;=0,BB528&lt;=2),"0 a 2",AND(BB528&gt;=2.5,BB528&lt;=4.5),"2,5 a 4,5",AND(BB528&gt;=5,BB528&lt;=7),"5 a 7",AND(BB528&gt;=7.5,BB528&lt;=9.5),"7,5 a 9,5",AND(BB528&gt;=10,BB528&lt;=12),"10 a 12",AND(BB528&gt;=12.5,BB528&lt;=14.5),"12,5 a 14,5",BB528=15,"15",AND(BB528&gt;=15.5,BB528&lt;=17.5),"15,5 a 17,5",AND(BB528&gt;=18,BB528&lt;=20),"18 a 20",AND(BB528&gt;=20.5,BB528&lt;=22.5),"20,5 a 22,5",AND(BB528&gt;=23,BB528&lt;=25),"23 a 25",TRUE(),"Fuera de rango"))</f>
        <v>0 a 2</v>
      </c>
      <c r="BD528" s="11" t="n">
        <f aca="false" t="array" ref="BD528">IF(BC528="","",_xlfn.IFS(BC528="0 a 2",1,BC528="2,5 a 4,5",2,BC528="5 a 7",3,BC528="7,5 a 9,5",4,BC528="10 a 12",5,BC528="12,5 a 14,5",6,BC528="15","NORMA",BC528="15,5 a 17,5",7,BC528="18 a 20",8,BC528="20,5 a 22,5",9,BC528="23 a 25",10,TRUE(),"Fuera de rango"))</f>
        <v>1</v>
      </c>
      <c r="BE528" s="9" t="n">
        <v>34</v>
      </c>
      <c r="BF528" s="10" t="str">
        <f aca="false">IF(BE528="","",IF(AND(BE528&gt;=-20,BE528&lt;=-10),"-20 a -10",IF(AND(BE528&gt;=-9.5,BE528&lt;=0.5),"-9,5 a 0,5",IF(AND(BE528&gt;=1,BE528&lt;=11),"1 a 11",IF(AND(BE528&gt;=11.5,BE528&lt;=20.5),"11,5 a 20,5",IF(BE528=21,"21",IF(AND(BE528&gt;=21.5,BE528&lt;=31.5),"21,5 a 31,5",IF(AND(BE528&gt;=32,BE528&lt;=42),"32 a 42","Fuera de rango"))))))))</f>
        <v>32 a 42</v>
      </c>
      <c r="BG528" s="11" t="n">
        <f aca="false">IF(BF528="","",IF(BF528="-20 a -10",1,IF(BF528="-9,5 a 0,5",2,IF(BF528="1 a 11",3,IF(BF528="11,5 a 20,5",4,IF(BF528="21","NORMA",IF(BF528="21,5 a 31,5",5,IF(BF528="32 a 42",6,""))))))))</f>
        <v>6</v>
      </c>
      <c r="BH528" s="9" t="n">
        <v>14</v>
      </c>
      <c r="BI528" s="10" t="str">
        <f aca="false">IF(BH528="","",IF(AND(BH528&gt;=-20,BH528&lt;=-15),"-20 a -15",IF(AND(BH528&gt;=-14.5,BH528&lt;=-9.5),"-14,5 a -9,5",IF(AND(BH528&gt;=-9,BH528&lt;=-4),"-9 a -4",IF(AND(BH528&gt;=-3.5,BH528&lt;=2.5),"-3,5 a 2,5",IF(AND(BH528&gt;=3,BH528&lt;=8),"3 a 8",IF(AND(BH528&gt;=8.5,BH528&lt;=14.5),"8,5 a 14,5",IF(BH528=15,"15",IF(AND(BH528&gt;=15.5,BH528&lt;=20.5),"15,5 a 20,5",IF(AND(BH528&gt;=21,BH528&lt;=26),"21 a 26","Fuera de rango"))))))))))</f>
        <v>8,5 a 14,5</v>
      </c>
      <c r="BJ528" s="11" t="n">
        <f aca="false">IF(BI528="","",IF(BI528="-20 a -15",1,IF(BI528="-14,5 a -9,5",2,IF(BI528="-9 a -4",3,IF(BI528="-3,5 a 2,5",4,IF(BI528="3 a 8",5,IF(BI528="8,5 a 14,5",6,IF(BI528="15","NORMA",IF(BI528="15,5 a 20,5",7,IF(BI528="21 a 26",8,IF(BI528="26,5 a 31,5",9,"")))))))))))</f>
        <v>6</v>
      </c>
      <c r="BK528" s="9" t="n">
        <v>0</v>
      </c>
      <c r="BL528" s="10" t="str">
        <f aca="false">IF(BK528="","",IF(AND(BK528&gt;=0,BK528&lt;=2),"0 - 2",IF(AND(BK528&gt;=2.5,BK528&lt;=4.5),"2,5 - 4,5",IF(AND(BK528&gt;=5,BK528&lt;=7),"5 - 7",IF(AND(BK528&gt;=7.5,BK528&lt;=9.5),"7,5 - 9,5",IF(AND(BK528&gt;=10,BK528&lt;=12),"10 - 12",IF(AND(BK528&gt;=12.5,BK528&lt;=13.5),"12,5 - 13,5",IF(BK528=14,"14",IF(AND(BK528&gt;=14.5,BK528&lt;=16.5),"14,5 - 16,5",IF(AND(BK528&gt;=17,BK528&lt;=19),"17 - 19",IF(AND(BK528&gt;=19.5,BK528&lt;=21.5),"19,5 - 21,5",IF(AND(BK528&gt;=22,BK528&lt;=24),"22 - 24",IF(AND(BK528&gt;=24.5,BK528&lt;=26.5),"24,5 - 26,5",IF(AND(BK528&gt;=27,BK528&lt;=29),"27 - 29",IF(AND(BK528&gt;=29.5,BK528&lt;=30),"29,5 - 30","Fuera de rango")))))))))))))))</f>
        <v>0 - 2</v>
      </c>
      <c r="BM528" s="11" t="n">
        <f aca="false">IF(BL528="","",IF(BL528="0 - 2",1,IF(BL528="2,5 - 4,5",2,IF(BL528="5 - 7",3,IF(BL528="7,5 - 9,5",4,IF(BL528="10 - 12",5,IF(BL528="12,5 - 13,5",6,IF(BL528="14","NORMA",IF(BL528="14,5 - 16,5",7,IF(BL528="17 - 19",8,IF(BL528="19,5 - 21,5",9,IF(BL528="22 - 24",10,IF(BL528="24,5 - 26,5",11,IF(BL528="27 - 29",12,IF(BL528="29,5 - 30",13,"")))))))))))))))</f>
        <v>1</v>
      </c>
      <c r="BN528" s="9" t="n">
        <v>14</v>
      </c>
      <c r="BO528" s="11" t="str">
        <f aca="false">IF(BN528="","",IF(AND(BN528&gt;=-20,BN528&lt;=-10),"-20 a -10",IF(AND(BN528&gt;=-9.5,BN528&lt;=0.5),"-9,5 a 0,5",IF(AND(BN528&gt;=1,BN528&lt;=11),"1 a 11",IF(AND(BN528&gt;=11.5,BN528&lt;=21.5),"11,5 a 21,5",IF(BN528=22,"22",IF(AND(BN528&gt;=22.5,BN528&lt;=32.5),"22,5 a 32,5",IF(AND(BN528&gt;=33,BN528&lt;=43),"33 a 43","Fuera de rango"))))))))</f>
        <v>11,5 a 21,5</v>
      </c>
      <c r="BP528" s="11" t="n">
        <f aca="false">IF(BO528="","",IF(BO528="-20 a -10",1,IF(BO528="-9,5 a 0,5",2,IF(BO528="1 a 11",3,IF(BO528="11,5 a 21,5",4,IF(BO528="22","NORMA",IF(BO528="22,5 a 32,5",5,IF(BO528="33 a 43",6,""))))))))</f>
        <v>4</v>
      </c>
      <c r="BQ528" s="9" t="n">
        <v>11</v>
      </c>
      <c r="BR528" s="10" t="str">
        <f aca="false">IF(BQ528="","",IF(AND(BQ528&gt;=-20,BQ528&lt;=-15),"-20 a -15",IF(AND(BQ528&gt;=-14.5,BQ528&lt;=-9.5),"-14,5 a -9,5",IF(AND(BQ528&gt;=-9,BQ528&lt;=-4),"-9 a -4",IF(AND(BQ528&gt;=-3.5,BQ528&lt;=2.5),"-3,5 a 2,5",IF(AND(BQ528&gt;=3,BQ528&lt;=8),"3 a 8",IF(AND(BQ528&gt;=8.5,BQ528&lt;=13.5),"8,5 a 13,5",IF(AND(BQ528&gt;=14,BQ528&lt;=17.5),"14 a 17,5",IF(BQ528=18,"18",IF(AND(BQ528&gt;=18.5,BQ528&lt;=23.5),"18,5 a 23,5",IF(AND(BQ528&gt;=24,BQ528&lt;=29),"24 a 29",IF(AND(BQ528&gt;=29.5,BQ528&lt;=34.5),"29,5 a 34,5",IF(AND(BQ528&gt;=35,BQ528&lt;=40),"35 a 40","Fuera de rango")))))))))))))</f>
        <v>8,5 a 13,5</v>
      </c>
      <c r="BS528" s="11" t="n">
        <f aca="false">IF(BR528="","",IF(BR528="-20 a -15",1,IF(BR528="-14,5 a -9,5",2,IF(BR528="-9 a -4",3,IF(BR528="-3,5 a 2,5",4,IF(BR528="3 a 8",5,IF(BR528="8,5 a 13,5",6,IF(BR528="14 a 17,5",7,IF(BR528="18","NORMA",IF(BR528="18,5 a 23,5",8,IF(BR528="24 a 29",9,IF(BR528="29,5 a 34,5",10,IF(BR528="35 a 40",11,"")))))))))))))</f>
        <v>6</v>
      </c>
      <c r="BT528" s="9" t="n">
        <v>2</v>
      </c>
      <c r="BU528" s="10" t="str">
        <f aca="false">IF(BT528="","",IF(AND(BT528&gt;=-20,BT528&lt;=-18),"-20 a -18",IF(AND(BT528&gt;=-17.5,BT528&lt;=-15.5),"-17,5 a -15,5",IF(AND(BT528&gt;=-15,BT528&lt;=-13),"-15 a -13",IF(AND(BT528&gt;=-12.5,BT528&lt;=-10.5),"-12,5 a -10,5",IF(AND(BT528&gt;=-10,BT528&lt;=-8),"-10 a -8",IF(AND(BT528&gt;=-7.5,BT528&lt;=-5.5),"-7,5 a -5,5",IF(AND(BT528&gt;=-5,BT528&lt;=-3),"-5 a -3",IF(AND(BT528&gt;=-2.5,BT528&lt;=-0.5),"-2,5 a -0,5",IF(BT528=0,"0",IF(AND(BT528&gt;=0.5,BT528&lt;=2.5),"0,5 a 2,5",IF(AND(BT528&gt;=3,BT528&lt;=5),"3 a 5",IF(AND(BT528&gt;=5.5,BT528&lt;=7.5),"5,5 a 7,5",IF(AND(BT528&gt;=8,BT528&lt;=10),"8 a 10",IF(AND(BT528&gt;=10.5,BT528&lt;=12.5),"10,5 a 12,5",IF(AND(BT528&gt;=13,BT528&lt;=15),"13 a 15",IF(AND(BT528&gt;=15.5,BT528&lt;=17.5),"15,5 a 17,5",IF(AND(BT528&gt;=18,BT528&lt;=20),"18 a 20","Fuera de rango"))))))))))))))))))</f>
        <v>0,5 a 2,5</v>
      </c>
      <c r="BV528" s="11" t="n">
        <f aca="false">IF(BT528="","",IF(BT528=0,"NORMA",IF(AND(BT528&gt;=-20,BT528&lt;=-18),2,IF(AND(BT528&gt;=-17.5,BT528&lt;=-15.5),2,IF(AND(BT528&gt;=-15,BT528&lt;=-13),3,IF(AND(BT528&gt;=-12.5,BT528&lt;=-10.5),4,IF(AND(BT528&gt;=-10,BT528&lt;=-8),5,IF(AND(BT528&gt;=-7.5,BT528&lt;=-5.5),6,IF(AND(BT528&gt;=-5,BT528&lt;=-3),7,IF(AND(BT528&gt;=-2.5,BT528&lt;=-0.5),8,IF(AND(BT528&gt;=0.5,BT528&lt;=2.5),9,IF(AND(BT528&gt;=3,BT528&lt;=5),10,IF(AND(BT528&gt;=5.5,BT528&lt;=7.5),11,IF(AND(BT528&gt;=8,BT528&lt;=10),12,IF(AND(BT528&gt;=10.5,BT528&lt;=12.5),13,IF(AND(BT528&gt;=13,BT528&lt;=15),14,IF(AND(BT528&gt;=15.5,BT528&lt;=17.5),15,IF(AND(BT528&gt;=18,BT528&lt;=20),16,"Fuera de rango"))))))))))))))))))</f>
        <v>9</v>
      </c>
      <c r="BW528" s="9" t="n">
        <v>-8</v>
      </c>
      <c r="BX528" s="10" t="n">
        <f aca="false">18.5- (0.3*H528)</f>
        <v>15.5</v>
      </c>
      <c r="BY528" s="10" t="n">
        <f aca="false">(BW528)-(BX528)</f>
        <v>-23.5</v>
      </c>
      <c r="BZ528" s="10" t="str">
        <f aca="false">IF(BY528="","",IF(BY528&lt;-27.5,"De -30 a -28",IF(BY528&lt;-25,"De -27,5 a -25,5",IF(BY528&lt;-22.5,"De -25 a -23",IF(BY528&lt;-20,"De -22,5 a -20,5",IF(BY528&lt;-17.5,"De -20 a -18",IF(BY528&lt;-15,"De -17,5 a -15,5",IF(BY528&lt;-12.5,"De -15 a -13",IF(BY528&lt;-10,"De -12,5 a -10,5",IF(BY528&lt;-7.5,"De -10 a -8",IF(BY528&lt;-5,"De -7,5 a -5,5",IF(BY528&lt;-2.5,"De -5 a -3",IF(BY528&lt;0,"De -2,5 a -0,5",IF(BY528&lt;2.5,"De 0 a 2",IF(BY528&lt;5,"De 2,5 a 4,5",IF(BY528&lt;7.5,"De 5 a 7",IF(BY528&lt;10,"De 7,5 a 9,5",IF(BY528&lt;12.5,"De 10 a 12",IF(BY528&lt;15,"De 12,5 a 14,5",IF(BY528&lt;17.5,"De 15 a 17",IF(BY528&lt;20,"De 17,5 a 19,5",IF(BY528&lt;22.5,"De 20 a 22",IF(BY528&lt;25,"De 22,5 a 24,5",IF(BY528&lt;27.5,"De 25 a 27","De 27,5 a 30"))))))))))))))))))))))))</f>
        <v>De -25 a -23</v>
      </c>
      <c r="CA528" s="12" t="n">
        <f aca="false">IF(BY528="","",IF(BY528&lt;=-28,1,IF(BY528&lt;=-25.5,2,IF(BY528&lt;=-23,3,IF(BY528&lt;=-20.5,4,IF(BY528&lt;=-18,5,IF(BY528&lt;=-15.5,6,IF(BY528&lt;=-13,7,IF(BY528&lt;=-10.5,8,IF(BY528&lt;=-8,9,IF(BY528&lt;=-5.5,10,IF(BY528&lt;=-3,11,IF(BY528&lt;=-0.5,12,IF(BY528&lt;=2,13,IF(BY528&lt;=4.5,14,IF(BY528&lt;=7,15,IF(BY528&lt;=9.5,16,IF(BY528&lt;=12,17,IF(BY528&lt;=14.5,18,IF(BY528&lt;=17,19,IF(BY528&lt;=19.5,20,IF(BY528&lt;=22,21,IF(BY528&lt;=24.5,22,IF(BY528&lt;=27,23,IF(BY528&lt;=30,24,"Fuera de rango")))))))))))))))))))))))))</f>
        <v>3</v>
      </c>
      <c r="CB528" s="9" t="n">
        <v>-7.25</v>
      </c>
      <c r="CC528" s="10" t="n">
        <f aca="false">18.5- (0.3*H528)</f>
        <v>15.5</v>
      </c>
      <c r="CD528" s="10" t="n">
        <f aca="false">(CB528)-(CC528)</f>
        <v>-22.75</v>
      </c>
      <c r="CE528" s="10" t="str">
        <f aca="false">IF(CD528="","",IF(CD528&lt;-27.5,"De -30 a -28",IF(CD528&lt;-25,"De -27,5 a -25,5",IF(CD528&lt;-22.5,"De -25 a -23",IF(CD528&lt;-20,"De -22,5 a -20,5",IF(CD528&lt;-17.5,"De -20 a -18",IF(CD528&lt;-15,"De -17,5 a -15,5",IF(CD528&lt;-12.5,"De -15 a -13",IF(CD528&lt;-10,"De -12,5 a -10,5",IF(CD528&lt;-7.5,"De -10 a -8",IF(CD528&lt;-5,"De -7,5 a -5,5",IF(CD528&lt;-2.5,"De -5 a -3",IF(CD528&lt;0,"De -2,5 a -0,5",IF(CD528&lt;=2,"De 0 a 2",IF(CD528&lt;=4.5,"De 2,5 a 4,5",IF(CD528&lt;=7,"De 5 a 7",IF(CD528&lt;=9.5,"De 7,5 a 9,5",IF(CD528&lt;=12,"De 10 a 12",IF(CD528&lt;=14.5,"De 12,5 a 14,5",IF(CD528&lt;=17,"De 15 a 17",IF(CD528&lt;=19.5,"De 17,5 a 19,5",IF(CD528&lt;=22,"De 20 a 22",IF(CD528&lt;=24.5,"De 22,5 a 24,5",IF(CD528&lt;=27,"De 25 a 27","De 27,5 a 30"))))))))))))))))))))))))</f>
        <v>De -25 a -23</v>
      </c>
      <c r="CF528" s="12" t="n">
        <f aca="false">IF(CD528="","",IF(CD528&lt;-27.5,1,IF(CD528&lt;-25,2,IF(CD528&lt;-22.5,3,IF(CD528&lt;-20,4,IF(CD528&lt;-17.5,5,IF(CD528&lt;-15,6,IF(CD528&lt;-12.5,7,IF(CD528&lt;-10,8,IF(CD528&lt;-7.5,9,IF(CD528&lt;-5,10,IF(CD528&lt;-2.5,11,IF(CD528&lt;0,12,IF(CD528&lt;2.5,13,IF(CD528&lt;5,14,IF(CD528&lt;7.5,15,IF(CD528&lt;10,16,IF(CD528&lt;12.5,17,IF(CD528&lt;15,18,IF(CD528&lt;17.5,19,IF(CD528&lt;20,20,IF(CD528&lt;22.5,21,IF(CD528&lt;25,22,IF(CD528&lt;27.5,23,24))))))))))))))))))))))))</f>
        <v>3</v>
      </c>
      <c r="CG528" s="9" t="n">
        <v>-4.5</v>
      </c>
      <c r="CH528" s="10" t="str">
        <f aca="false">IF(CG528="","",IF(AND(CG528&gt;=-10,CG528&lt;=-9.5),"-10 a -9,5",IF(AND(CG528&gt;-9.5,CG528&lt;=-8.5),"-9 a -8,5",IF(AND(CG528&gt;-8.5,CG528&lt;=-7.5),"-8 a -7,5",IF(AND(CG528&gt;-7.5,CG528&lt;=-6.5),"-7 a -6,5",IF(AND(CG528&gt;-6.5,CG528&lt;=-5.5),"-6 a -5,5",IF(AND(CG528&gt;-5.5,CG528&lt;=-4.5),"-5 a -4,5",IF(AND(CG528&gt;-4.5,CG528&lt;=-3.5),"-4 a -3,5",IF(AND(CG528&gt;-3.5,CG528&lt;=-2.5),"-3 a -2,5",IF(CG528=-2.25,"-2,25",IF(AND(CG528&gt;-2.5,CG528&lt;=-1.5),"-2 a -1,5",IF(AND(CG528&gt;-1.5,CG528&lt;=-0.5),"-1 a -0,5",IF(AND(CG528&gt;-0.5,CG528&lt;=0.5),"0 a 0,5",IF(AND(CG528&gt;0.5,CG528&lt;=1.5),"1 a 1,5",IF(AND(CG528&gt;1.5,CG528&lt;=2.5),"2 a 2,5",IF(AND(CG528&gt;2.5,CG528&lt;=3.5),"3 a 3,5",IF(AND(CG528&gt;3.5,CG528&lt;=4.5),"4 a 4,5",IF(AND(CG528&gt;4.5,CG528&lt;=5.5),"5 a 5,5",IF(AND(CG528&gt;5.5,CG528&lt;=6.5),"6 a 6,5",IF(AND(CG528&gt;6.5,CG528&lt;=7.5),"7 a 7,5",IF(AND(CG528&gt;7.5,CG528&lt;=8.5),"8 a 8,5",IF(AND(CG528&gt;8.5,CG528&lt;=9.5),"9 a 9,5",IF(CG528&gt;=10,"10","Fuera de rango")))))))))))))))))))))))</f>
        <v>-5 a -4,5</v>
      </c>
      <c r="CI528" s="11" t="n">
        <f aca="false">IF(CG528="","",IF(CG528=-2.25,"NORMA",IF(CG528&lt;=-9.5,1,IF(CG528&lt;=-8.5,2,IF(CG528&lt;=-7.5,3,IF(CG528&lt;=-6.5,4,IF(CG528&lt;=-5.5,5,IF(CG528&lt;=-4.5,6,IF(CG528&lt;=-3.5,7,IF(CG528&lt;=-2.5,8,IF(CG528&lt;=-1.5,9,IF(CG528&lt;=-0.5,10,IF(CG528&lt;=0.5,11,IF(CG528&lt;=1.5,12,IF(CG528&lt;=2.5,13,IF(CG528&lt;=3.5,14,IF(CG528&lt;=4.5,15,IF(CG528&lt;=5.5,16,IF(CG528&lt;=6.5,17,IF(CG528&lt;=7.5,18,IF(CG528&lt;=8.5,19,IF(CG528&lt;=9.5,20,IF(CG528=10,21,"Fuera de rango")))))))))))))))))))))))</f>
        <v>6</v>
      </c>
      <c r="CJ528" s="9" t="n">
        <v>3.5</v>
      </c>
      <c r="CK528" s="10" t="str">
        <f aca="false">IF(CJ528="","",IF(AND(CJ528&gt;=-6,CJ528&lt;=-5.5),"-6 a -5,5",IF(AND(CJ528&gt;-5.5,CJ528&lt;=-4.5),"-5 a -4,5",IF(AND(CJ528&gt;-4.5,CJ528&lt;=-3.5),"-4 a -3,5",IF(AND(CJ528&gt;-3.5,CJ528&lt;=-2.5),"-3 a -2,5",IF(AND(CJ528&gt;-2.5,CJ528&lt;=-1.5),"-2 a -1,5",IF(AND(CJ528&gt;-1.5,CJ528&lt;=-0.5),"-1 a -0,5",IF(AND(CJ528&gt;-0.5,CJ528&lt;=0.5),"0 a 0,5",IF(AND(CJ528&gt;0.5,CJ528&lt;=1.5),"1 a 1,5",IF(AND(CJ528&gt;1.5,CJ528&lt;2.5),"2",IF(AND(CJ528&gt;=2.5,CJ528&lt;=3),"2,5 a 3",IF(AND(CJ528&gt;3,CJ528&lt;=4),"3,5 a 4",IF(AND(CJ528&gt;4,CJ528&lt;=5),"4,5 a 5",IF(AND(CJ528&gt;5,CJ528&lt;=6),"5,5 a 6",IF(AND(CJ528&gt;6,CJ528&lt;=7),"6,5 a 7",IF(AND(CJ528&gt;7,CJ528&lt;=8),"7,5 a 8",IF(AND(CJ528&gt;8,CJ528&lt;=9.5),"8,5 a 9,5",IF(CJ528=10,"10","Fuera de rango"))))))))))))))))))</f>
        <v>3,5 a 4</v>
      </c>
      <c r="CL528" s="11" t="n">
        <f aca="false">IF(CK528="","",IF(OR(CK528="-6 a -5,5",CK528="-6 - -5,5"),1,IF(OR(CK528="-5 a -4,5",CK528="-5 - -4,5"),2,IF(OR(CK528="-4 a -3,5",CK528="-4 - -3,5"),3,IF(OR(CK528="-3 a -2,5",CK528="-3 - -2,5"),4,IF(OR(CK528="-2 a -1,5",CK528="-2 - -1,5"),5,IF(OR(CK528="-1 a -0,5",CK528="-1 - -0,5"),6,IF(OR(CK528="0 a 0,5",CK528="0 - 0,5"),7,IF(OR(CK528="1 a 1,5",CK528="1 - 1,5"),8,IF(CK528="2","NORMA",IF(OR(CK528="2,5 a 3",CK528="2,5 - 3"),9,IF(OR(CK528="3,5 a 4",CK528="3,5 - 4"),10,IF(OR(CK528="4,5 a 5",CK528="4,5 - 5"),11,IF(OR(CK528="5,5 a 6",CK528="5,5 - 6"),12,IF(OR(CK528="6,5 a 7",CK528="6,5 - 7"),13,IF(OR(CK528="7,5 a 8",CK528="7,5 - 8"),14,IF(OR(CK528="8,5 a 9",CK528="8,5 - 9,5",CK528="9 a 9,5"),15,IF(CK528="10",15,IF(OR(CK528="0,5 a 1",CK528="0,5 - 1"),7,"Fuera de rango")))))))))))))))))))</f>
        <v>10</v>
      </c>
      <c r="CN528" s="10" t="str">
        <f aca="false">IF(CM528=0,"0", " ")</f>
        <v>0</v>
      </c>
      <c r="CO528" s="10" t="str">
        <f aca="false">IF(CM528&gt;0,"EME"," ")</f>
        <v> </v>
      </c>
      <c r="CQ528" s="10" t="str">
        <f aca="false">IF(CP528&gt;0,"0", " ")</f>
        <v> </v>
      </c>
      <c r="CR528" s="10" t="str">
        <f aca="false">IF(CP528&gt;0,"EME"," ")</f>
        <v> </v>
      </c>
      <c r="CS528" s="9" t="n">
        <v>0.25</v>
      </c>
      <c r="CV528" s="9" t="n">
        <v>0</v>
      </c>
      <c r="CY528" s="9" t="n">
        <v>0</v>
      </c>
      <c r="DB528" s="9" t="n">
        <v>0</v>
      </c>
      <c r="DC528" s="11" t="str">
        <f aca="false">IF(DB528&lt;0,"2"," ")</f>
        <v> </v>
      </c>
      <c r="DD528" s="11" t="str">
        <f aca="false">IF(DB528&lt;0,"MIO"," ")</f>
        <v> </v>
      </c>
      <c r="DE528" s="9" t="n">
        <v>0</v>
      </c>
      <c r="DF528" s="10" t="str">
        <f aca="false">IF(DE528&lt;0,"3"," ")</f>
        <v> </v>
      </c>
      <c r="DG528" s="10" t="str">
        <f aca="false">IF(DE528&lt;0,"AST"," ")</f>
        <v> </v>
      </c>
      <c r="DH528" s="9" t="n">
        <v>0</v>
      </c>
      <c r="DI528" s="10" t="str">
        <f aca="false">IF(DH528&lt;0,"3"," ")</f>
        <v> </v>
      </c>
      <c r="DJ528" s="10" t="str">
        <f aca="false">IF(DH528&lt;0,"AST"," ")</f>
        <v> </v>
      </c>
      <c r="DK528" s="9" t="n">
        <v>0</v>
      </c>
      <c r="DL528" s="10" t="str">
        <f aca="false">IF(DK528&gt;0,"4"," ")</f>
        <v> </v>
      </c>
      <c r="DM528" s="10" t="str">
        <f aca="false">IF(DK528&gt;0,"PRE"," ")</f>
        <v> </v>
      </c>
      <c r="DN528" s="9" t="n">
        <v>0</v>
      </c>
      <c r="DO528" s="10" t="str">
        <f aca="false">IF(DN528&gt;0,"4"," ")</f>
        <v> </v>
      </c>
      <c r="DP528" s="10" t="str">
        <f aca="false">IF(DN528&gt;0,"PRE"," ")</f>
        <v> </v>
      </c>
      <c r="DS528" s="12" t="str">
        <f aca="false">CONCATENATE(CO528,CU528,DA528,DG528,DM528)</f>
        <v>   </v>
      </c>
      <c r="DT528" s="10" t="e">
        <f aca="false" t="array" ref="DT528">_xlfn.IFS(DS528="EME    ","0", DS528=" HIP   ","1", DS528="  MIO  ","2", DS528="   AST ","3", DS528="    PRE","4", DS528="EME   PRE","5", DS528=" HIP  PRE","6", DS528=" HIP AST ","7", DS528="  MIO PRE","8", DS528="  MIOAST ","9", DS528="   ASTPRE","10",DS528=" HIP ASTPRE","11", DS528="  MIOASTPRE","12", DS528="     ","0")</f>
        <v>#N/A</v>
      </c>
      <c r="DV528" s="1" t="e">
        <f aca="false" t="array" ref="DV528">_xlfn.IFS(DU528="SI","2", DU528="NO","1")</f>
        <v>#N/A</v>
      </c>
      <c r="DX528" s="11" t="str">
        <f aca="false">IF(DW528=0,"1","2")</f>
        <v>1</v>
      </c>
      <c r="DY528" s="11" t="str">
        <f aca="false" t="array" ref="DY528">_xlfn.IFS(DW528=0,"0", DW528=0.25, "1", DW528=0.5,"2", DW528=0.75,"3", DW528=1,"4",DW528=1.25,"5", DW528=1.5,"6", DW528=1.75,"7", DW528=2,"8")</f>
        <v>0</v>
      </c>
      <c r="EA528" s="11" t="str">
        <f aca="false">IF(DZ528=0,"1","2")</f>
        <v>1</v>
      </c>
      <c r="EB528" s="11" t="str">
        <f aca="false" t="array" ref="EB528">_xlfn.IFS(DZ528=0,"0", DZ528=0.25, "1", DZ528=0.5,"2", DZ528=0.75,"3", DZ528=1,"4",DZ528=1.25,"5", DZ528=1.5,"6", DZ528=1.75,"7", DZ528=2,"8")</f>
        <v>0</v>
      </c>
      <c r="ED528" s="10" t="str">
        <f aca="false">IF(EC528=0,"1","2")</f>
        <v>1</v>
      </c>
      <c r="EE528" s="11" t="str">
        <f aca="false" t="array" ref="EE528">_xlfn.IFS(EC528=0,"0", EC528=-0.25, "1", EC528=-0.5,"2", EC528=-0.75,"3", EC528=-1,"4",EC528=-1.25,"5", EC528=-1.5,"6", EC528=-1.75,"7", EC528=-2,"8", EC528=-2.25,"9",EC528=-2.5,"10", EC528=-2.75,"11", EC528=-3,"12", EC528=-3.25,"13", EC528=-3.5,"14", EC528=-3.75,"15",EC528=-4,"16")</f>
        <v>0</v>
      </c>
      <c r="EG528" s="10" t="str">
        <f aca="false">IF(EF528=0,"1","2")</f>
        <v>1</v>
      </c>
      <c r="EH528" s="11" t="str">
        <f aca="false" t="array" ref="EH528">_xlfn.IFS(EF528=0,"0", EF528=-0.25, "1", EF528=-0.5,"2", EF528=-0.75,"3", EF528=-1,"4",EF528=-1.25,"5", EF528=-1.5,"6", EF528=-1.75,"7", EF528=-2,"8", EF528=-2.25,"9",EF528=-2.5,"10", EF528=-2.75,"11", EF528=-3,"12", EF528=-3.25,"13", EF528=-3.5,"14", EF528=-3.75,"15",EF528=-4,"16")</f>
        <v>0</v>
      </c>
      <c r="EJ528" s="11" t="str">
        <f aca="false">IF(EI528=0,"1","2")</f>
        <v>1</v>
      </c>
      <c r="EK528" s="11" t="str">
        <f aca="false" t="array" ref="EK528">_xlfn.IFS(EI528=0,"0", EI528=-0.25, "1", EI528=-0.5,"2", EI528=-0.75,"3", EI528=-1,"4",EI528=-1.25,"5", EI528=-1.5,"6", EI528=-1.75,"7", EI528=-2,"8", EI528=-2.25,"9", EI528=-2.25,"9",EI528=-2.5,"10", EI528=-2.75,"11", EI528=-3,"12", EI528=-3.25,"13", EI528=-3.5,"14", EI528=-3.75,"15",EI528=-4,"16", EI528=0.25, "17", EI528=0.5, "18")</f>
        <v>0</v>
      </c>
      <c r="EM528" s="11" t="str">
        <f aca="false">IF(EL528=0,"1","2")</f>
        <v>1</v>
      </c>
      <c r="EN528" s="11" t="str">
        <f aca="false" t="array" ref="EN528">_xlfn.IFS(EL528=0.25,"17",EL528=0.5,"18", EL528=0,"0", EL528=-0.25, "1", EL528=-0.5,"2", EL528=-0.75,"3", EL528=-1,"4",EL528=-1.25,"5", EL528=-1.5,"6", EL528=-1.75,"7", EL528=-2,"8",EL528= -2.25,"9",EL528=-2.5,"10",EL528= -2.75,"11",EL528= -3,"12",EL528= -3.25,"13",EL528= -3.5,"14",EL528= -3.75,"15",EL528=-4,"16")</f>
        <v>0</v>
      </c>
      <c r="EP528" s="11" t="str">
        <f aca="false">IF(EO528=0,"1","2")</f>
        <v>1</v>
      </c>
      <c r="EQ528" s="11" t="str">
        <f aca="false" t="array" ref="EQ528">_xlfn.IFS(EO528=0,"0", EO528=0.25, "1", EO528=0.5,"2", EO528=0.75,"3", EO528=1,"4",EO528=1.25,"5", EO528=1.5,"6", EO528=1.75,"7", EO528=2,"8", EO528=2.25,"9", EO528=2.25,"9",EO528=2.5,"10", EO528=2.75,"11", EO528=3,"12", EO528=3.25,"13", EO528=3.5,"14", EO528=3.75,"15",EO528=4,"16", EO528=-0.25, "17", bq=-0.5, "18")</f>
        <v>0</v>
      </c>
      <c r="ES528" s="11" t="str">
        <f aca="false">IF(ER528=0,"1","2")</f>
        <v>1</v>
      </c>
      <c r="ET528" s="11" t="str">
        <f aca="false" t="array" ref="ET528">_xlfn.IFS(ER528=0,"0", ER528=0.25, "1", ER528=0.5,"2", ER528=0.75,"3", ER528=1,"4",ER528=1.25,"5", ER528=1.5,"6", ER528=1.75,"7", ER528=2,"8", ER528=2.25,"9", ER528=2.25,"9",ER528=2.5,"10", ER528=2.75,"11", ER528=3,"12", ER528=3.25,"13", ER528=3.5,"14", ER528=3.75,"15",ER528=4,"16", ER528=-0.25, "17", bq=-0.5, "18")</f>
        <v>0</v>
      </c>
      <c r="EV528" s="14" t="e">
        <f aca="false">VLOOKUP(EU528,LEYENDA!$G$2:$H$8,2,TRUE())</f>
        <v>#N/A</v>
      </c>
      <c r="EW528" s="14" t="e">
        <f aca="false" t="array" ref="EW528">_xlfn.IFS(EV528="0-5","1", EV528="6-12","2", EV528="13-18","3", EV528="19-24","4", EV528="25-36","5", EV528="37-48","6", EV528="49-60","7")</f>
        <v>#N/A</v>
      </c>
    </row>
    <row r="529" customFormat="false" ht="13.5" hidden="false" customHeight="false" outlineLevel="0" collapsed="false">
      <c r="A529" s="1" t="n">
        <v>195</v>
      </c>
      <c r="B529" s="2" t="n">
        <v>5</v>
      </c>
      <c r="C529" s="33" t="n">
        <v>42646</v>
      </c>
      <c r="E529" s="5" t="str">
        <f aca="false">VLOOKUP(A529,'286'!$A$3:$J$6279,10,FALSE())</f>
        <v>LILLO GARCÍA, CLAUDIA</v>
      </c>
      <c r="F529" s="4" t="str">
        <f aca="false">VLOOKUP(A529,'286'!$A$3:$I$1768,3,FALSE())</f>
        <v>LIGARCLA</v>
      </c>
      <c r="G529" s="6" t="n">
        <f aca="false">VLOOKUP(A529,'286'!$A$3:$I$1768,4,FALSE())</f>
        <v>38753</v>
      </c>
      <c r="H529" s="7" t="n">
        <f aca="false">YEAR(C529)-YEAR(G529)</f>
        <v>10</v>
      </c>
      <c r="I529" s="1" t="str">
        <f aca="false">VLOOKUP(H529,LEYENDA!$C$2:$D$6,2,TRUE())</f>
        <v>0-12</v>
      </c>
      <c r="J529" s="5" t="str">
        <f aca="false">VLOOKUP(A529,'286'!$A$3:$I$1768,7,FALSE())</f>
        <v>M</v>
      </c>
      <c r="K529" s="8" t="n">
        <f aca="false">VLOOKUP(A529,'286'!$A$3:$I$1768,2,FALSE())</f>
        <v>0</v>
      </c>
      <c r="L529" s="4" t="str">
        <f aca="false">VLOOKUP(A529,'286'!$A$3:$I$1768,8,FALSE())</f>
        <v>D</v>
      </c>
      <c r="M529" s="4" t="str">
        <f aca="false">VLOOKUP(A529,'286'!$A$3:$I$1768,9,FALSE())</f>
        <v>D</v>
      </c>
      <c r="N529" s="8" t="str">
        <f aca="false">IF(R529=O529, "MISMA","CONTRARIA")</f>
        <v>MISMA</v>
      </c>
      <c r="O529" s="8" t="str">
        <f aca="false" t="array" ref="O529">_xlfn.IFS(L529="D","1", L529="I","2")</f>
        <v>1</v>
      </c>
      <c r="P529" s="8" t="e">
        <f aca="false" t="array" ref="P529">_xlfn.IFS(K529="OD","1", K529="OI","2")</f>
        <v>#N/A</v>
      </c>
      <c r="Q529" s="1" t="str">
        <f aca="false" t="array" ref="Q529">_xlfn.IFS(J529="M","1", J529="H","2")</f>
        <v>1</v>
      </c>
      <c r="R529" s="8" t="str">
        <f aca="false" t="array" ref="R529">_xlfn.IFS(M529="D","1", M529="I","2")</f>
        <v>1</v>
      </c>
      <c r="S529" s="1" t="str">
        <f aca="false" t="array" ref="S529">_xlfn.IFS(N529="CONTRARIA", "1",N529= "MISMA","2")</f>
        <v>2</v>
      </c>
      <c r="T529" s="1" t="str">
        <f aca="false" t="array" ref="T529">_xlfn.IFS(I529="0-12","1", I529="13-24","2", I529="25-40","3", I529="41-60","4", I529="61-100","5")</f>
        <v>1</v>
      </c>
      <c r="U529" s="9" t="n">
        <v>-3</v>
      </c>
      <c r="V529" s="10" t="str">
        <f aca="false">IF(U529="","",IF(AND(U529&gt;=-9,U529&lt;=-6.5),"-9 a -6,5",IF(AND(U529&gt;=-6,U529&lt;=-3.5),"-6 a -3,5",IF(AND(U529&gt;=-3,U529&lt;=-1),"-3 a -1",IF(U529=-0.5,"-0,5",IF(AND(U529&gt;=0,U529&lt;=2.5),"0 a 2,5",IF(AND(U529&gt;=3,U529&lt;=5.5),"3 a 5,5",IF(AND(U529&gt;=6,U529&lt;=8.5),"6 a 8,5",IF(AND(U529&gt;=9,U529&lt;=20),"9 a 20","Fuera de rango")))))))))</f>
        <v>-3 a -1</v>
      </c>
      <c r="W529" s="11" t="n">
        <f aca="false">IF(V529="","",IF(V529="-9 a -6,5",2,IF(V529="-6 a -3,5",3,IF(V529="-3 a -1",4,IF(V529="-0,5","NORMA",IF(V529="0 a 2,5",5,IF(V529="3 a 5,5",6,IF(V529="6 a 8,5",7,IF(V529="9 a 20",8,"Fuera de rango")))))))))</f>
        <v>4</v>
      </c>
      <c r="X529" s="9" t="n">
        <v>13</v>
      </c>
      <c r="Y529" s="11" t="str">
        <f aca="false">IF(X529="","",IF(AND(X529&gt;=0,X529&lt;=4),"0 a 4",IF(AND(X529&gt;=4.5,X529&lt;=8.5),"4,5 a 8,5",IF(X529=9,"9",IF(AND(X529&gt;=9.5,X529&lt;=13),"9,5 a 13",IF(AND(X529&gt;=13.5,X529&lt;=20),"13,5 a 20",IF(AND(X529&gt;=20.5,X529&lt;=35),"20,5 a 35","Fuera de rango")))))))</f>
        <v>9,5 a 13</v>
      </c>
      <c r="Z529" s="11" t="n">
        <f aca="false">IF(Y529="","",IF(Y529="0 a 4",1,IF(Y529="4,5 a 8,5",2,IF(Y529="9","NORMA",IF(Y529="9,5 a 13",3,IF(Y529="13,5 a 20",4,IF(Y529="20,5 a 35",5,"Fuera de rango")))))))</f>
        <v>3</v>
      </c>
      <c r="AA529" s="9" t="n">
        <v>24</v>
      </c>
      <c r="AB529" s="10" t="str">
        <f aca="false">IF(AA529="","",IF(AND(AA529&gt;=0,AA529&lt;=9),"0 a 9",IF(AND(AA529&gt;=9.5,AA529&lt;=18.5),"9,5 a 18,5",IF(AA529=19,"19",IF(AND(AA529&gt;=19.5,AA529&lt;=28),"19,5 a 28",IF(AND(AA529&gt;=28.5,AA529&lt;=40),"28,5 a 40","Fuera de rango"))))))</f>
        <v>19,5 a 28</v>
      </c>
      <c r="AC529" s="11" t="n">
        <f aca="false" t="array" ref="AC529">_xlfn.IFS(AB529="","",AB529="0 a 9",1,AB529="9,5 a 18,5",2,AB529="19","NORMA",AB529="19,5 a 28",3,AB529="28,5 a 40",4,TRUE(),"Fuera de rango")</f>
        <v>3</v>
      </c>
      <c r="AD529" s="9" t="n">
        <v>20</v>
      </c>
      <c r="AE529" s="10" t="str">
        <f aca="false">IF(AD529="","",IF(AND(AD529&gt;=-10,AD529&lt;=0),"De -10 a 0",IF(AND(AD529&gt;=0.5,AD529&lt;=9.5),"0,5 a 9,5",IF(AD529=10,"10",IF(AND(AD529&gt;=10.5,AD529&lt;=20),"10,5 a 20",IF(AND(AD529&gt;=20.5,AD529&lt;=40),"20,5 a 40","Fuera de rango"))))))</f>
        <v>10,5 a 20</v>
      </c>
      <c r="AF529" s="12" t="n">
        <f aca="false">IF(AD529="","",IF(AND(AD529&gt;=-10,AD529&lt;=0),1,IF(AND(AD529&gt;=0.5,AD529&lt;=9.5),2,IF(AD529=10,"NORMA",IF(AND(AD529&gt;=10.5,AD529&lt;=20),3,IF(AND(AD529&gt;=20.5,AD529&lt;=40),4,""))))))</f>
        <v>3</v>
      </c>
      <c r="AG529" s="9" t="n">
        <v>8</v>
      </c>
      <c r="AH529" s="10" t="str">
        <f aca="false">IF(AG529="","",IF(AND(AG529&gt;=0,AG529&lt;=4),"0 a 4",IF(AND(AG529&gt;=4.5,AG529&lt;=8.5),"4,5 a 8,5",IF(AG529=9,"9",IF(AND(AG529&gt;=9.5,AG529&lt;=13),"9,5 a 13",IF(AND(AG529&gt;=13.5,AG529&lt;=25),"13,5 a 25","Fuera de rango"))))))</f>
        <v>4,5 a 8,5</v>
      </c>
      <c r="AI529" s="10" t="n">
        <f aca="false">IF(AH529="","",IF(AH529="0 a 4",1,IF(AH529="4,5 a 8,5",2,IF(AH529="9","NORMA",IF(AH529="9,5 a 13",3,IF(AH529="13,5 a 25",4,""))))))</f>
        <v>2</v>
      </c>
      <c r="AJ529" s="9" t="n">
        <v>6</v>
      </c>
      <c r="AK529" s="10" t="str">
        <f aca="false">IF(AJ529="","",IF(AND(AJ529&gt;=-15,AJ529&lt;=-10.5),"-15 a -10,5",IF(AND(AJ529&gt;=-10,AJ529&lt;=-4),"-10 a -4",IF(AND(AJ529&gt;=-4.5,AJ529&lt;=0),"-4,5 a 0",IF(AND(AJ529&gt;=0.5,AJ529&lt;=4.5),"0,5 a 4,5",IF(AJ529=5,"5",IF(AND(AJ529&gt;=5.5,AJ529&lt;=10),"5,5 a 10",IF(AND(AJ529&gt;=10.5,AJ529&lt;=20),"10,5 a 20","Fuera de rango"))))))))</f>
        <v>5,5 a 10</v>
      </c>
      <c r="AL529" s="11" t="n">
        <f aca="false">IF(AK529="","",IF(AK529="-15 a -10,5",1,IF(AK529="-10 a -4",2,IF(AK529="-4,5 a 0",3,IF(AK529="0,5 a 4,5",4,IF(AK529="5","NORMA",IF(AK529="5,5 a 10",5,IF(AK529="10,5 a 20",6,"Error"))))))))</f>
        <v>5</v>
      </c>
      <c r="AM529" s="9" t="n">
        <v>0.5</v>
      </c>
      <c r="AN529" s="10" t="str">
        <f aca="false">IF(AM529="","",IF(AND(AM529&gt;=-7.5,AM529&lt;=-5.5),"-7,5 a -5,5",IF(AND(AM529&gt;=-5,AM529&lt;=-3),"-5 a -3",IF(AND(AM529&gt;=-2.5,AM529&lt;=-0.5),"-2,5 a -0,5",IF(AM529=0,"0,00",IF(AND(AM529&gt;=0.5,AM529&lt;=2.5),"0,5 a 2,5",IF(AND(AM529&gt;=3,AM529&lt;=5),"3 a 5",IF(AND(AM529&gt;=5.5,AM529&lt;=7.5),"5,5 a 7,5",IF(AND(AM529&gt;=8,AM529&lt;=10),"8 a 10","Fuera de rango")))))))))</f>
        <v>0,5 a 2,5</v>
      </c>
      <c r="AO529" s="11" t="n">
        <f aca="false">IF(AN529="","",IF(AN529="-7,5 a -5,5",1,IF(AN529="-5 a -3",2,IF(AN529="-2,5 a -0,5",3,IF(AN529="0,00","NORMA",IF(AN529="0,5 a 2,5",4,IF(AN529="3 a 5",5,IF(AN529="5,5 a 7,5",6,IF(AN529="8 a 10",7,"Error")))))))))</f>
        <v>4</v>
      </c>
      <c r="AP529" s="9" t="n">
        <v>-5</v>
      </c>
      <c r="AQ529" s="10" t="str">
        <f aca="false">IF(AP529="","",IF(AND(AP529&gt;=-20,AP529&lt;=-9.5),"-20 a -9,5",IF(AND(AP529&gt;=-9,AP529&lt;=-6.5),"-9 a -6,5",IF(AP529=-6,"-6",IF(AND(AP529&gt;=-5.5,AP529&lt;=-3),"-5,5 a -3",IF(AND(AP529&gt;=-2.5,AP529&lt;=0),"-2,5 a 0",IF(AND(AP529&gt;=0.5,AP529&lt;=3),"0,5 a 3",IF(AND(AP529&gt;=3.5,AP529&lt;=6),"3,5 a 6",IF(AND(AP529&gt;=6.5,AP529&lt;=9),"6,5 a 9",IF(AND(AP529&gt;=9.5,AP529&lt;=20),"9,5 a 20","Fuera de rango"))))))))))</f>
        <v>-5,5 a -3</v>
      </c>
      <c r="AR529" s="11" t="n">
        <f aca="false">IF(AQ529="","",IF(AQ529="-20 a -9,5",1,IF(AQ529="-9 a -6,5",2,IF(AQ529="-6","NORMA",IF(AQ529="-5,5 a -3",3,IF(AQ529="-2,5 a 0",4,IF(AQ529="0,5 a 3",5,IF(AQ529="3,5 a 6",6,IF(AQ529="6,5 a 9",7,IF(AQ529="9,5 a 20",8,""))))))))))</f>
        <v>3</v>
      </c>
      <c r="AS529" s="9" t="n">
        <v>3</v>
      </c>
      <c r="AT529" s="10" t="str">
        <f aca="false">IF(AS529="","",IF(AND(AS529&gt;=-16,AS529&lt;=-14),"-16 a -14",IF(AND(AS529&gt;=-13.5,AS529&lt;=-11.5),"-13,5 a -11,5",IF(AND(AS529&gt;=-11,AS529&lt;=-9),"-11 a -9",IF(AND(AS529&gt;=-8.5,AS529&lt;=-6.5),"-8,5 a -6,5",IF(AND(AS529&gt;=-6,AS529&lt;=-4),"-6 a -4",IF(AND(AS529&gt;=-3.5,AS529&lt;=-1.5),"-3,5 a -1,5",IF(AND(AS529&gt;=-1,AS529&lt;=1),"-1 a 1",IF(AND(AS529&gt;=1.5,AS529&lt;=3.5),"1,5 a 3,5",IF(AND(AS529&gt;=4,AS529&lt;=6),"4 a 6",IF(AND(AS529&gt;=6.5,AS529&lt;=8.5),"6,5 a 8,5",IF(AND(AS529&gt;=9,AS529&lt;=11),"9 a 11",IF(AND(AS529&gt;=11.5,AS529&lt;=13.5),"11,5 a 13,5",IF(AND(AS529&gt;=14,AS529&lt;=16),"14 a 16",IF(AND(AS529&gt;=16.5,AS529&lt;=18.5),"16,5 a 18,5",IF(AND(AS529&gt;=19,AS529&lt;=21),"19 a 21","Fuera de rango"))))))))))))))))</f>
        <v>1,5 a 3,5</v>
      </c>
      <c r="AU529" s="11" t="n">
        <f aca="false" t="array" ref="AU529">IF(AT529="","",_xlfn.IFS(AT529="-16 a -14",1,AT529="-13,5 a -11,5",2,AT529="-11 a -9",3,AT529="-8,5 a -6,5",4,AT529="-6 a -4",5,AT529="-3,5 a -1,5",6,AT529="-1 a 1",7,AT529="1,5 a 3,5",8,AT529="4 a 6","NORMA",AT529="6,5 a 8,5",9,AT529="9 a 11",10,AT529="11,5 a 13,5",11,AT529="14 a 16",12,AT529="16,5 a 18,5",13,AT529="19 a 21",14,TRUE(),""))</f>
        <v>8</v>
      </c>
      <c r="AV529" s="9" t="n">
        <v>1</v>
      </c>
      <c r="AW529" s="10" t="str">
        <f aca="false">IF(AV529="","",IF(AND(AV529&gt;=-1,AV529&lt;=-0.5),"-1 a -0,5",IF(AND(AV529&gt;-0.5,AV529&lt;=0),"De -0,5 a 0",IF(AND(AV529&gt;=0.25,AV529&lt;=0.75),"0,25 a 0,75",IF(AND(AV529&gt;=1,AV529&lt;=1.5),"1 a 1,5",IF(AND(AV529&gt;=1.75,AV529&lt;=2.25),"1,75 a 2,25",IF(AND(AV529&gt;=2.5,AV529&lt;=3),"2,5 a 3",IF(AND(AV529&gt;=3.25,AV529&lt;=3.75),"3,25 a 3,75","Fuera de rango"))))))))</f>
        <v>1 a 1,5</v>
      </c>
      <c r="AX529" s="10" t="n">
        <f aca="false">IF(AW529="","",IF(OR(AW529="-1 a -0,5",AW529="-1 a -0.5"),1,IF(OR(AW529="De -0,5 a 0",AW529="-0,5 a 0",AW529="De -0.5 a 0"),2,IF(OR(AW529="0,25 a 0,75",AW529="0.25 a 0.75"),"NORMA",IF(OR(AW529="1 a 1,5",AW529="1 a 1.5"),3,IF(OR(AW529="1,75 a 2,25",AW529="1.75 a 2.25"),4,IF(OR(AW529="2,5 a 3",AW529="2.5 a 3"),5,IF(OR(AW529="3,25 a 3,75",AW529="3.25 a 3.75"),6,""))))))))</f>
        <v>3</v>
      </c>
      <c r="AY529" s="9" t="n">
        <v>-2</v>
      </c>
      <c r="AZ529" s="10" t="str">
        <f aca="false">IF(AY529="","",IF(AND(AY529&gt;=-20,AY529&lt;=-9.5),"-20 a -9,5",IF(AND(AY529&gt;=-9,AY529&lt;=-6.5),"-9 a -6,5",IF(AY529=-6,"-6",IF(AND(AY529&gt;=-5.5,AY529&lt;=-3),"-5,5 a -3",IF(AND(AY529&gt;=-2.5,AY529&lt;=0),"-2,5 a 0",IF(AND(AY529&gt;=0.5,AY529&lt;=3),"0,5 a 3",IF(AND(AY529&gt;=3.5,AY529&lt;=6),"3,5 a 6","Fuera de rango"))))))))</f>
        <v>-2,5 a 0</v>
      </c>
      <c r="BA529" s="11" t="n">
        <f aca="false">IF(AZ529="","",IF(AZ529="-20 a -9,5",1,IF(AZ529="-9 a -6,5",2,IF(AZ529="-6","NORMA",IF(AZ529="-5,5 a -3",3,IF(AZ529="-2,5 a 0",4,IF(AZ529="0,5 a 3",5,IF(AZ529="3,5 a 6",6,""))))))))</f>
        <v>4</v>
      </c>
      <c r="BB529" s="9" t="n">
        <v>0</v>
      </c>
      <c r="BC529" s="10" t="str">
        <f aca="false" t="array" ref="BC529">IF(BB529="","",_xlfn.IFS(AND(BB529&gt;=0,BB529&lt;=2),"0 a 2",AND(BB529&gt;=2.5,BB529&lt;=4.5),"2,5 a 4,5",AND(BB529&gt;=5,BB529&lt;=7),"5 a 7",AND(BB529&gt;=7.5,BB529&lt;=9.5),"7,5 a 9,5",AND(BB529&gt;=10,BB529&lt;=12),"10 a 12",AND(BB529&gt;=12.5,BB529&lt;=14.5),"12,5 a 14,5",BB529=15,"15",AND(BB529&gt;=15.5,BB529&lt;=17.5),"15,5 a 17,5",AND(BB529&gt;=18,BB529&lt;=20),"18 a 20",AND(BB529&gt;=20.5,BB529&lt;=22.5),"20,5 a 22,5",AND(BB529&gt;=23,BB529&lt;=25),"23 a 25",TRUE(),"Fuera de rango"))</f>
        <v>0 a 2</v>
      </c>
      <c r="BD529" s="11" t="n">
        <f aca="false" t="array" ref="BD529">IF(BC529="","",_xlfn.IFS(BC529="0 a 2",1,BC529="2,5 a 4,5",2,BC529="5 a 7",3,BC529="7,5 a 9,5",4,BC529="10 a 12",5,BC529="12,5 a 14,5",6,BC529="15","NORMA",BC529="15,5 a 17,5",7,BC529="18 a 20",8,BC529="20,5 a 22,5",9,BC529="23 a 25",10,TRUE(),"Fuera de rango"))</f>
        <v>1</v>
      </c>
      <c r="BE529" s="9" t="n">
        <v>25</v>
      </c>
      <c r="BF529" s="10" t="str">
        <f aca="false">IF(BE529="","",IF(AND(BE529&gt;=-20,BE529&lt;=-10),"-20 a -10",IF(AND(BE529&gt;=-9.5,BE529&lt;=0.5),"-9,5 a 0,5",IF(AND(BE529&gt;=1,BE529&lt;=11),"1 a 11",IF(AND(BE529&gt;=11.5,BE529&lt;=20.5),"11,5 a 20,5",IF(BE529=21,"21",IF(AND(BE529&gt;=21.5,BE529&lt;=31.5),"21,5 a 31,5",IF(AND(BE529&gt;=32,BE529&lt;=42),"32 a 42","Fuera de rango"))))))))</f>
        <v>21,5 a 31,5</v>
      </c>
      <c r="BG529" s="11" t="n">
        <f aca="false">IF(BF529="","",IF(BF529="-20 a -10",1,IF(BF529="-9,5 a 0,5",2,IF(BF529="1 a 11",3,IF(BF529="11,5 a 20,5",4,IF(BF529="21","NORMA",IF(BF529="21,5 a 31,5",5,IF(BF529="32 a 42",6,""))))))))</f>
        <v>5</v>
      </c>
      <c r="BH529" s="9" t="n">
        <v>16</v>
      </c>
      <c r="BI529" s="10" t="str">
        <f aca="false">IF(BH529="","",IF(AND(BH529&gt;=-20,BH529&lt;=-15),"-20 a -15",IF(AND(BH529&gt;=-14.5,BH529&lt;=-9.5),"-14,5 a -9,5",IF(AND(BH529&gt;=-9,BH529&lt;=-4),"-9 a -4",IF(AND(BH529&gt;=-3.5,BH529&lt;=2.5),"-3,5 a 2,5",IF(AND(BH529&gt;=3,BH529&lt;=8),"3 a 8",IF(AND(BH529&gt;=8.5,BH529&lt;=14.5),"8,5 a 14,5",IF(BH529=15,"15",IF(AND(BH529&gt;=15.5,BH529&lt;=20.5),"15,5 a 20,5",IF(AND(BH529&gt;=21,BH529&lt;=26),"21 a 26","Fuera de rango"))))))))))</f>
        <v>15,5 a 20,5</v>
      </c>
      <c r="BJ529" s="11" t="n">
        <f aca="false">IF(BI529="","",IF(BI529="-20 a -15",1,IF(BI529="-14,5 a -9,5",2,IF(BI529="-9 a -4",3,IF(BI529="-3,5 a 2,5",4,IF(BI529="3 a 8",5,IF(BI529="8,5 a 14,5",6,IF(BI529="15","NORMA",IF(BI529="15,5 a 20,5",7,IF(BI529="21 a 26",8,IF(BI529="26,5 a 31,5",9,"")))))))))))</f>
        <v>7</v>
      </c>
      <c r="BK529" s="9" t="n">
        <v>0</v>
      </c>
      <c r="BL529" s="10" t="str">
        <f aca="false">IF(BK529="","",IF(AND(BK529&gt;=0,BK529&lt;=2),"0 - 2",IF(AND(BK529&gt;=2.5,BK529&lt;=4.5),"2,5 - 4,5",IF(AND(BK529&gt;=5,BK529&lt;=7),"5 - 7",IF(AND(BK529&gt;=7.5,BK529&lt;=9.5),"7,5 - 9,5",IF(AND(BK529&gt;=10,BK529&lt;=12),"10 - 12",IF(AND(BK529&gt;=12.5,BK529&lt;=13.5),"12,5 - 13,5",IF(BK529=14,"14",IF(AND(BK529&gt;=14.5,BK529&lt;=16.5),"14,5 - 16,5",IF(AND(BK529&gt;=17,BK529&lt;=19),"17 - 19",IF(AND(BK529&gt;=19.5,BK529&lt;=21.5),"19,5 - 21,5",IF(AND(BK529&gt;=22,BK529&lt;=24),"22 - 24",IF(AND(BK529&gt;=24.5,BK529&lt;=26.5),"24,5 - 26,5",IF(AND(BK529&gt;=27,BK529&lt;=29),"27 - 29",IF(AND(BK529&gt;=29.5,BK529&lt;=30),"29,5 - 30","Fuera de rango")))))))))))))))</f>
        <v>0 - 2</v>
      </c>
      <c r="BM529" s="11" t="n">
        <f aca="false">IF(BL529="","",IF(BL529="0 - 2",1,IF(BL529="2,5 - 4,5",2,IF(BL529="5 - 7",3,IF(BL529="7,5 - 9,5",4,IF(BL529="10 - 12",5,IF(BL529="12,5 - 13,5",6,IF(BL529="14","NORMA",IF(BL529="14,5 - 16,5",7,IF(BL529="17 - 19",8,IF(BL529="19,5 - 21,5",9,IF(BL529="22 - 24",10,IF(BL529="24,5 - 26,5",11,IF(BL529="27 - 29",12,IF(BL529="29,5 - 30",13,"")))))))))))))))</f>
        <v>1</v>
      </c>
      <c r="BN529" s="9" t="n">
        <v>14</v>
      </c>
      <c r="BO529" s="11" t="str">
        <f aca="false">IF(BN529="","",IF(AND(BN529&gt;=-20,BN529&lt;=-10),"-20 a -10",IF(AND(BN529&gt;=-9.5,BN529&lt;=0.5),"-9,5 a 0,5",IF(AND(BN529&gt;=1,BN529&lt;=11),"1 a 11",IF(AND(BN529&gt;=11.5,BN529&lt;=21.5),"11,5 a 21,5",IF(BN529=22,"22",IF(AND(BN529&gt;=22.5,BN529&lt;=32.5),"22,5 a 32,5",IF(AND(BN529&gt;=33,BN529&lt;=43),"33 a 43","Fuera de rango"))))))))</f>
        <v>11,5 a 21,5</v>
      </c>
      <c r="BP529" s="11" t="n">
        <f aca="false">IF(BO529="","",IF(BO529="-20 a -10",1,IF(BO529="-9,5 a 0,5",2,IF(BO529="1 a 11",3,IF(BO529="11,5 a 21,5",4,IF(BO529="22","NORMA",IF(BO529="22,5 a 32,5",5,IF(BO529="33 a 43",6,""))))))))</f>
        <v>4</v>
      </c>
      <c r="BQ529" s="9" t="n">
        <v>8</v>
      </c>
      <c r="BR529" s="10" t="str">
        <f aca="false">IF(BQ529="","",IF(AND(BQ529&gt;=-20,BQ529&lt;=-15),"-20 a -15",IF(AND(BQ529&gt;=-14.5,BQ529&lt;=-9.5),"-14,5 a -9,5",IF(AND(BQ529&gt;=-9,BQ529&lt;=-4),"-9 a -4",IF(AND(BQ529&gt;=-3.5,BQ529&lt;=2.5),"-3,5 a 2,5",IF(AND(BQ529&gt;=3,BQ529&lt;=8),"3 a 8",IF(AND(BQ529&gt;=8.5,BQ529&lt;=13.5),"8,5 a 13,5",IF(AND(BQ529&gt;=14,BQ529&lt;=17.5),"14 a 17,5",IF(BQ529=18,"18",IF(AND(BQ529&gt;=18.5,BQ529&lt;=23.5),"18,5 a 23,5",IF(AND(BQ529&gt;=24,BQ529&lt;=29),"24 a 29",IF(AND(BQ529&gt;=29.5,BQ529&lt;=34.5),"29,5 a 34,5",IF(AND(BQ529&gt;=35,BQ529&lt;=40),"35 a 40","Fuera de rango")))))))))))))</f>
        <v>3 a 8</v>
      </c>
      <c r="BS529" s="11" t="n">
        <f aca="false">IF(BR529="","",IF(BR529="-20 a -15",1,IF(BR529="-14,5 a -9,5",2,IF(BR529="-9 a -4",3,IF(BR529="-3,5 a 2,5",4,IF(BR529="3 a 8",5,IF(BR529="8,5 a 13,5",6,IF(BR529="14 a 17,5",7,IF(BR529="18","NORMA",IF(BR529="18,5 a 23,5",8,IF(BR529="24 a 29",9,IF(BR529="29,5 a 34,5",10,IF(BR529="35 a 40",11,"")))))))))))))</f>
        <v>5</v>
      </c>
      <c r="BT529" s="9" t="n">
        <v>1.5</v>
      </c>
      <c r="BU529" s="10" t="str">
        <f aca="false">IF(BT529="","",IF(AND(BT529&gt;=-20,BT529&lt;=-18),"-20 a -18",IF(AND(BT529&gt;=-17.5,BT529&lt;=-15.5),"-17,5 a -15,5",IF(AND(BT529&gt;=-15,BT529&lt;=-13),"-15 a -13",IF(AND(BT529&gt;=-12.5,BT529&lt;=-10.5),"-12,5 a -10,5",IF(AND(BT529&gt;=-10,BT529&lt;=-8),"-10 a -8",IF(AND(BT529&gt;=-7.5,BT529&lt;=-5.5),"-7,5 a -5,5",IF(AND(BT529&gt;=-5,BT529&lt;=-3),"-5 a -3",IF(AND(BT529&gt;=-2.5,BT529&lt;=-0.5),"-2,5 a -0,5",IF(BT529=0,"0",IF(AND(BT529&gt;=0.5,BT529&lt;=2.5),"0,5 a 2,5",IF(AND(BT529&gt;=3,BT529&lt;=5),"3 a 5",IF(AND(BT529&gt;=5.5,BT529&lt;=7.5),"5,5 a 7,5",IF(AND(BT529&gt;=8,BT529&lt;=10),"8 a 10",IF(AND(BT529&gt;=10.5,BT529&lt;=12.5),"10,5 a 12,5",IF(AND(BT529&gt;=13,BT529&lt;=15),"13 a 15",IF(AND(BT529&gt;=15.5,BT529&lt;=17.5),"15,5 a 17,5",IF(AND(BT529&gt;=18,BT529&lt;=20),"18 a 20","Fuera de rango"))))))))))))))))))</f>
        <v>0,5 a 2,5</v>
      </c>
      <c r="BV529" s="11" t="n">
        <f aca="false">IF(BT529="","",IF(BT529=0,"NORMA",IF(AND(BT529&gt;=-20,BT529&lt;=-18),2,IF(AND(BT529&gt;=-17.5,BT529&lt;=-15.5),2,IF(AND(BT529&gt;=-15,BT529&lt;=-13),3,IF(AND(BT529&gt;=-12.5,BT529&lt;=-10.5),4,IF(AND(BT529&gt;=-10,BT529&lt;=-8),5,IF(AND(BT529&gt;=-7.5,BT529&lt;=-5.5),6,IF(AND(BT529&gt;=-5,BT529&lt;=-3),7,IF(AND(BT529&gt;=-2.5,BT529&lt;=-0.5),8,IF(AND(BT529&gt;=0.5,BT529&lt;=2.5),9,IF(AND(BT529&gt;=3,BT529&lt;=5),10,IF(AND(BT529&gt;=5.5,BT529&lt;=7.5),11,IF(AND(BT529&gt;=8,BT529&lt;=10),12,IF(AND(BT529&gt;=10.5,BT529&lt;=12.5),13,IF(AND(BT529&gt;=13,BT529&lt;=15),14,IF(AND(BT529&gt;=15.5,BT529&lt;=17.5),15,IF(AND(BT529&gt;=18,BT529&lt;=20),16,"Fuera de rango"))))))))))))))))))</f>
        <v>9</v>
      </c>
      <c r="BW529" s="9" t="n">
        <v>-10.25</v>
      </c>
      <c r="BX529" s="10" t="n">
        <f aca="false">18.5- (0.3*H529)</f>
        <v>15.5</v>
      </c>
      <c r="BY529" s="10" t="n">
        <f aca="false">(BW529)-(BX529)</f>
        <v>-25.75</v>
      </c>
      <c r="BZ529" s="10" t="str">
        <f aca="false">IF(BY529="","",IF(BY529&lt;-27.5,"De -30 a -28",IF(BY529&lt;-25,"De -27,5 a -25,5",IF(BY529&lt;-22.5,"De -25 a -23",IF(BY529&lt;-20,"De -22,5 a -20,5",IF(BY529&lt;-17.5,"De -20 a -18",IF(BY529&lt;-15,"De -17,5 a -15,5",IF(BY529&lt;-12.5,"De -15 a -13",IF(BY529&lt;-10,"De -12,5 a -10,5",IF(BY529&lt;-7.5,"De -10 a -8",IF(BY529&lt;-5,"De -7,5 a -5,5",IF(BY529&lt;-2.5,"De -5 a -3",IF(BY529&lt;0,"De -2,5 a -0,5",IF(BY529&lt;2.5,"De 0 a 2",IF(BY529&lt;5,"De 2,5 a 4,5",IF(BY529&lt;7.5,"De 5 a 7",IF(BY529&lt;10,"De 7,5 a 9,5",IF(BY529&lt;12.5,"De 10 a 12",IF(BY529&lt;15,"De 12,5 a 14,5",IF(BY529&lt;17.5,"De 15 a 17",IF(BY529&lt;20,"De 17,5 a 19,5",IF(BY529&lt;22.5,"De 20 a 22",IF(BY529&lt;25,"De 22,5 a 24,5",IF(BY529&lt;27.5,"De 25 a 27","De 27,5 a 30"))))))))))))))))))))))))</f>
        <v>De -27,5 a -25,5</v>
      </c>
      <c r="CA529" s="12" t="n">
        <f aca="false">IF(BY529="","",IF(BY529&lt;=-28,1,IF(BY529&lt;=-25.5,2,IF(BY529&lt;=-23,3,IF(BY529&lt;=-20.5,4,IF(BY529&lt;=-18,5,IF(BY529&lt;=-15.5,6,IF(BY529&lt;=-13,7,IF(BY529&lt;=-10.5,8,IF(BY529&lt;=-8,9,IF(BY529&lt;=-5.5,10,IF(BY529&lt;=-3,11,IF(BY529&lt;=-0.5,12,IF(BY529&lt;=2,13,IF(BY529&lt;=4.5,14,IF(BY529&lt;=7,15,IF(BY529&lt;=9.5,16,IF(BY529&lt;=12,17,IF(BY529&lt;=14.5,18,IF(BY529&lt;=17,19,IF(BY529&lt;=19.5,20,IF(BY529&lt;=22,21,IF(BY529&lt;=24.5,22,IF(BY529&lt;=27,23,IF(BY529&lt;=30,24,"Fuera de rango")))))))))))))))))))))))))</f>
        <v>2</v>
      </c>
      <c r="CB529" s="9" t="n">
        <v>-9.5</v>
      </c>
      <c r="CC529" s="10" t="n">
        <f aca="false">18.5- (0.3*H529)</f>
        <v>15.5</v>
      </c>
      <c r="CD529" s="10" t="n">
        <f aca="false">(CB529)-(CC529)</f>
        <v>-25</v>
      </c>
      <c r="CE529" s="10" t="str">
        <f aca="false">IF(CD529="","",IF(CD529&lt;-27.5,"De -30 a -28",IF(CD529&lt;-25,"De -27,5 a -25,5",IF(CD529&lt;-22.5,"De -25 a -23",IF(CD529&lt;-20,"De -22,5 a -20,5",IF(CD529&lt;-17.5,"De -20 a -18",IF(CD529&lt;-15,"De -17,5 a -15,5",IF(CD529&lt;-12.5,"De -15 a -13",IF(CD529&lt;-10,"De -12,5 a -10,5",IF(CD529&lt;-7.5,"De -10 a -8",IF(CD529&lt;-5,"De -7,5 a -5,5",IF(CD529&lt;-2.5,"De -5 a -3",IF(CD529&lt;0,"De -2,5 a -0,5",IF(CD529&lt;=2,"De 0 a 2",IF(CD529&lt;=4.5,"De 2,5 a 4,5",IF(CD529&lt;=7,"De 5 a 7",IF(CD529&lt;=9.5,"De 7,5 a 9,5",IF(CD529&lt;=12,"De 10 a 12",IF(CD529&lt;=14.5,"De 12,5 a 14,5",IF(CD529&lt;=17,"De 15 a 17",IF(CD529&lt;=19.5,"De 17,5 a 19,5",IF(CD529&lt;=22,"De 20 a 22",IF(CD529&lt;=24.5,"De 22,5 a 24,5",IF(CD529&lt;=27,"De 25 a 27","De 27,5 a 30"))))))))))))))))))))))))</f>
        <v>De -25 a -23</v>
      </c>
      <c r="CF529" s="12" t="n">
        <f aca="false">IF(CD529="","",IF(CD529&lt;-27.5,1,IF(CD529&lt;-25,2,IF(CD529&lt;-22.5,3,IF(CD529&lt;-20,4,IF(CD529&lt;-17.5,5,IF(CD529&lt;-15,6,IF(CD529&lt;-12.5,7,IF(CD529&lt;-10,8,IF(CD529&lt;-7.5,9,IF(CD529&lt;-5,10,IF(CD529&lt;-2.5,11,IF(CD529&lt;0,12,IF(CD529&lt;2.5,13,IF(CD529&lt;5,14,IF(CD529&lt;7.5,15,IF(CD529&lt;10,16,IF(CD529&lt;12.5,17,IF(CD529&lt;15,18,IF(CD529&lt;17.5,19,IF(CD529&lt;20,20,IF(CD529&lt;22.5,21,IF(CD529&lt;25,22,IF(CD529&lt;27.5,23,24))))))))))))))))))))))))</f>
        <v>3</v>
      </c>
      <c r="CG529" s="9" t="n">
        <v>-7</v>
      </c>
      <c r="CH529" s="10" t="str">
        <f aca="false">IF(CG529="","",IF(AND(CG529&gt;=-10,CG529&lt;=-9.5),"-10 a -9,5",IF(AND(CG529&gt;-9.5,CG529&lt;=-8.5),"-9 a -8,5",IF(AND(CG529&gt;-8.5,CG529&lt;=-7.5),"-8 a -7,5",IF(AND(CG529&gt;-7.5,CG529&lt;=-6.5),"-7 a -6,5",IF(AND(CG529&gt;-6.5,CG529&lt;=-5.5),"-6 a -5,5",IF(AND(CG529&gt;-5.5,CG529&lt;=-4.5),"-5 a -4,5",IF(AND(CG529&gt;-4.5,CG529&lt;=-3.5),"-4 a -3,5",IF(AND(CG529&gt;-3.5,CG529&lt;=-2.5),"-3 a -2,5",IF(CG529=-2.25,"-2,25",IF(AND(CG529&gt;-2.5,CG529&lt;=-1.5),"-2 a -1,5",IF(AND(CG529&gt;-1.5,CG529&lt;=-0.5),"-1 a -0,5",IF(AND(CG529&gt;-0.5,CG529&lt;=0.5),"0 a 0,5",IF(AND(CG529&gt;0.5,CG529&lt;=1.5),"1 a 1,5",IF(AND(CG529&gt;1.5,CG529&lt;=2.5),"2 a 2,5",IF(AND(CG529&gt;2.5,CG529&lt;=3.5),"3 a 3,5",IF(AND(CG529&gt;3.5,CG529&lt;=4.5),"4 a 4,5",IF(AND(CG529&gt;4.5,CG529&lt;=5.5),"5 a 5,5",IF(AND(CG529&gt;5.5,CG529&lt;=6.5),"6 a 6,5",IF(AND(CG529&gt;6.5,CG529&lt;=7.5),"7 a 7,5",IF(AND(CG529&gt;7.5,CG529&lt;=8.5),"8 a 8,5",IF(AND(CG529&gt;8.5,CG529&lt;=9.5),"9 a 9,5",IF(CG529&gt;=10,"10","Fuera de rango")))))))))))))))))))))))</f>
        <v>-7 a -6,5</v>
      </c>
      <c r="CI529" s="11" t="n">
        <f aca="false">IF(CG529="","",IF(CG529=-2.25,"NORMA",IF(CG529&lt;=-9.5,1,IF(CG529&lt;=-8.5,2,IF(CG529&lt;=-7.5,3,IF(CG529&lt;=-6.5,4,IF(CG529&lt;=-5.5,5,IF(CG529&lt;=-4.5,6,IF(CG529&lt;=-3.5,7,IF(CG529&lt;=-2.5,8,IF(CG529&lt;=-1.5,9,IF(CG529&lt;=-0.5,10,IF(CG529&lt;=0.5,11,IF(CG529&lt;=1.5,12,IF(CG529&lt;=2.5,13,IF(CG529&lt;=3.5,14,IF(CG529&lt;=4.5,15,IF(CG529&lt;=5.5,16,IF(CG529&lt;=6.5,17,IF(CG529&lt;=7.5,18,IF(CG529&lt;=8.5,19,IF(CG529&lt;=9.5,20,IF(CG529=10,21,"Fuera de rango")))))))))))))))))))))))</f>
        <v>4</v>
      </c>
      <c r="CJ529" s="9" t="n">
        <v>2.5</v>
      </c>
      <c r="CK529" s="10" t="str">
        <f aca="false">IF(CJ529="","",IF(AND(CJ529&gt;=-6,CJ529&lt;=-5.5),"-6 a -5,5",IF(AND(CJ529&gt;-5.5,CJ529&lt;=-4.5),"-5 a -4,5",IF(AND(CJ529&gt;-4.5,CJ529&lt;=-3.5),"-4 a -3,5",IF(AND(CJ529&gt;-3.5,CJ529&lt;=-2.5),"-3 a -2,5",IF(AND(CJ529&gt;-2.5,CJ529&lt;=-1.5),"-2 a -1,5",IF(AND(CJ529&gt;-1.5,CJ529&lt;=-0.5),"-1 a -0,5",IF(AND(CJ529&gt;-0.5,CJ529&lt;=0.5),"0 a 0,5",IF(AND(CJ529&gt;0.5,CJ529&lt;=1.5),"1 a 1,5",IF(AND(CJ529&gt;1.5,CJ529&lt;2.5),"2",IF(AND(CJ529&gt;=2.5,CJ529&lt;=3),"2,5 a 3",IF(AND(CJ529&gt;3,CJ529&lt;=4),"3,5 a 4",IF(AND(CJ529&gt;4,CJ529&lt;=5),"4,5 a 5",IF(AND(CJ529&gt;5,CJ529&lt;=6),"5,5 a 6",IF(AND(CJ529&gt;6,CJ529&lt;=7),"6,5 a 7",IF(AND(CJ529&gt;7,CJ529&lt;=8),"7,5 a 8",IF(AND(CJ529&gt;8,CJ529&lt;=9.5),"8,5 a 9,5",IF(CJ529=10,"10","Fuera de rango"))))))))))))))))))</f>
        <v>2,5 a 3</v>
      </c>
      <c r="CL529" s="11" t="n">
        <f aca="false">IF(CK529="","",IF(OR(CK529="-6 a -5,5",CK529="-6 - -5,5"),1,IF(OR(CK529="-5 a -4,5",CK529="-5 - -4,5"),2,IF(OR(CK529="-4 a -3,5",CK529="-4 - -3,5"),3,IF(OR(CK529="-3 a -2,5",CK529="-3 - -2,5"),4,IF(OR(CK529="-2 a -1,5",CK529="-2 - -1,5"),5,IF(OR(CK529="-1 a -0,5",CK529="-1 - -0,5"),6,IF(OR(CK529="0 a 0,5",CK529="0 - 0,5"),7,IF(OR(CK529="1 a 1,5",CK529="1 - 1,5"),8,IF(CK529="2","NORMA",IF(OR(CK529="2,5 a 3",CK529="2,5 - 3"),9,IF(OR(CK529="3,5 a 4",CK529="3,5 - 4"),10,IF(OR(CK529="4,5 a 5",CK529="4,5 - 5"),11,IF(OR(CK529="5,5 a 6",CK529="5,5 - 6"),12,IF(OR(CK529="6,5 a 7",CK529="6,5 - 7"),13,IF(OR(CK529="7,5 a 8",CK529="7,5 - 8"),14,IF(OR(CK529="8,5 a 9",CK529="8,5 - 9,5",CK529="9 a 9,5"),15,IF(CK529="10",15,IF(OR(CK529="0,5 a 1",CK529="0,5 - 1"),7,"Fuera de rango")))))))))))))))))))</f>
        <v>9</v>
      </c>
      <c r="CN529" s="10" t="str">
        <f aca="false">IF(CM529=0,"0", " ")</f>
        <v>0</v>
      </c>
      <c r="CO529" s="10" t="str">
        <f aca="false">IF(CM529&gt;0,"EME"," ")</f>
        <v> </v>
      </c>
      <c r="CQ529" s="10" t="str">
        <f aca="false">IF(CP529&gt;0,"0", " ")</f>
        <v> </v>
      </c>
      <c r="CR529" s="10" t="str">
        <f aca="false">IF(CP529&gt;0,"EME"," ")</f>
        <v> </v>
      </c>
      <c r="CS529" s="9" t="n">
        <v>0.25</v>
      </c>
      <c r="CV529" s="9" t="n">
        <v>0</v>
      </c>
      <c r="CY529" s="9" t="n">
        <v>0</v>
      </c>
      <c r="DB529" s="9" t="n">
        <v>0</v>
      </c>
      <c r="DC529" s="11" t="str">
        <f aca="false">IF(DB529&lt;0,"2"," ")</f>
        <v> </v>
      </c>
      <c r="DD529" s="11" t="str">
        <f aca="false">IF(DB529&lt;0,"MIO"," ")</f>
        <v> </v>
      </c>
      <c r="DE529" s="9" t="n">
        <v>0</v>
      </c>
      <c r="DF529" s="10" t="str">
        <f aca="false">IF(DE529&lt;0,"3"," ")</f>
        <v> </v>
      </c>
      <c r="DG529" s="10" t="str">
        <f aca="false">IF(DE529&lt;0,"AST"," ")</f>
        <v> </v>
      </c>
      <c r="DH529" s="9" t="n">
        <v>0</v>
      </c>
      <c r="DI529" s="10" t="str">
        <f aca="false">IF(DH529&lt;0,"3"," ")</f>
        <v> </v>
      </c>
      <c r="DJ529" s="10" t="str">
        <f aca="false">IF(DH529&lt;0,"AST"," ")</f>
        <v> </v>
      </c>
      <c r="DK529" s="9" t="n">
        <v>0</v>
      </c>
      <c r="DL529" s="10" t="str">
        <f aca="false">IF(DK529&gt;0,"4"," ")</f>
        <v> </v>
      </c>
      <c r="DM529" s="10" t="str">
        <f aca="false">IF(DK529&gt;0,"PRE"," ")</f>
        <v> </v>
      </c>
      <c r="DN529" s="9" t="n">
        <v>0</v>
      </c>
      <c r="DO529" s="10" t="str">
        <f aca="false">IF(DN529&gt;0,"4"," ")</f>
        <v> </v>
      </c>
      <c r="DP529" s="10" t="str">
        <f aca="false">IF(DN529&gt;0,"PRE"," ")</f>
        <v> </v>
      </c>
      <c r="DS529" s="12" t="str">
        <f aca="false">CONCATENATE(CO529,CU529,DA529,DG529,DM529)</f>
        <v>   </v>
      </c>
      <c r="DT529" s="10" t="e">
        <f aca="false" t="array" ref="DT529">_xlfn.IFS(DS529="EME    ","0", DS529=" HIP   ","1", DS529="  MIO  ","2", DS529="   AST ","3", DS529="    PRE","4", DS529="EME   PRE","5", DS529=" HIP  PRE","6", DS529=" HIP AST ","7", DS529="  MIO PRE","8", DS529="  MIOAST ","9", DS529="   ASTPRE","10",DS529=" HIP ASTPRE","11", DS529="  MIOASTPRE","12", DS529="     ","0")</f>
        <v>#N/A</v>
      </c>
      <c r="DV529" s="1" t="e">
        <f aca="false" t="array" ref="DV529">_xlfn.IFS(DU529="SI","2", DU529="NO","1")</f>
        <v>#N/A</v>
      </c>
      <c r="DX529" s="11" t="str">
        <f aca="false">IF(DW529=0,"1","2")</f>
        <v>1</v>
      </c>
      <c r="DY529" s="11" t="str">
        <f aca="false" t="array" ref="DY529">_xlfn.IFS(DW529=0,"0", DW529=0.25, "1", DW529=0.5,"2", DW529=0.75,"3", DW529=1,"4",DW529=1.25,"5", DW529=1.5,"6", DW529=1.75,"7", DW529=2,"8")</f>
        <v>0</v>
      </c>
      <c r="EA529" s="11" t="str">
        <f aca="false">IF(DZ529=0,"1","2")</f>
        <v>1</v>
      </c>
      <c r="EB529" s="11" t="str">
        <f aca="false" t="array" ref="EB529">_xlfn.IFS(DZ529=0,"0", DZ529=0.25, "1", DZ529=0.5,"2", DZ529=0.75,"3", DZ529=1,"4",DZ529=1.25,"5", DZ529=1.5,"6", DZ529=1.75,"7", DZ529=2,"8")</f>
        <v>0</v>
      </c>
      <c r="ED529" s="10" t="str">
        <f aca="false">IF(EC529=0,"1","2")</f>
        <v>1</v>
      </c>
      <c r="EE529" s="11" t="str">
        <f aca="false" t="array" ref="EE529">_xlfn.IFS(EC529=0,"0", EC529=-0.25, "1", EC529=-0.5,"2", EC529=-0.75,"3", EC529=-1,"4",EC529=-1.25,"5", EC529=-1.5,"6", EC529=-1.75,"7", EC529=-2,"8", EC529=-2.25,"9",EC529=-2.5,"10", EC529=-2.75,"11", EC529=-3,"12", EC529=-3.25,"13", EC529=-3.5,"14", EC529=-3.75,"15",EC529=-4,"16")</f>
        <v>0</v>
      </c>
      <c r="EG529" s="10" t="str">
        <f aca="false">IF(EF529=0,"1","2")</f>
        <v>1</v>
      </c>
      <c r="EH529" s="11" t="str">
        <f aca="false" t="array" ref="EH529">_xlfn.IFS(EF529=0,"0", EF529=-0.25, "1", EF529=-0.5,"2", EF529=-0.75,"3", EF529=-1,"4",EF529=-1.25,"5", EF529=-1.5,"6", EF529=-1.75,"7", EF529=-2,"8", EF529=-2.25,"9",EF529=-2.5,"10", EF529=-2.75,"11", EF529=-3,"12", EF529=-3.25,"13", EF529=-3.5,"14", EF529=-3.75,"15",EF529=-4,"16")</f>
        <v>0</v>
      </c>
      <c r="EJ529" s="11" t="str">
        <f aca="false">IF(EI529=0,"1","2")</f>
        <v>1</v>
      </c>
      <c r="EK529" s="11" t="str">
        <f aca="false" t="array" ref="EK529">_xlfn.IFS(EI529=0,"0", EI529=-0.25, "1", EI529=-0.5,"2", EI529=-0.75,"3", EI529=-1,"4",EI529=-1.25,"5", EI529=-1.5,"6", EI529=-1.75,"7", EI529=-2,"8", EI529=-2.25,"9", EI529=-2.25,"9",EI529=-2.5,"10", EI529=-2.75,"11", EI529=-3,"12", EI529=-3.25,"13", EI529=-3.5,"14", EI529=-3.75,"15",EI529=-4,"16", EI529=0.25, "17", EI529=0.5, "18")</f>
        <v>0</v>
      </c>
      <c r="EM529" s="11" t="str">
        <f aca="false">IF(EL529=0,"1","2")</f>
        <v>1</v>
      </c>
      <c r="EN529" s="11" t="str">
        <f aca="false" t="array" ref="EN529">_xlfn.IFS(EL529=0.25,"17",EL529=0.5,"18", EL529=0,"0", EL529=-0.25, "1", EL529=-0.5,"2", EL529=-0.75,"3", EL529=-1,"4",EL529=-1.25,"5", EL529=-1.5,"6", EL529=-1.75,"7", EL529=-2,"8",EL529= -2.25,"9",EL529=-2.5,"10",EL529= -2.75,"11",EL529= -3,"12",EL529= -3.25,"13",EL529= -3.5,"14",EL529= -3.75,"15",EL529=-4,"16")</f>
        <v>0</v>
      </c>
      <c r="EP529" s="11" t="str">
        <f aca="false">IF(EO529=0,"1","2")</f>
        <v>1</v>
      </c>
      <c r="EQ529" s="11" t="str">
        <f aca="false" t="array" ref="EQ529">_xlfn.IFS(EO529=0,"0", EO529=0.25, "1", EO529=0.5,"2", EO529=0.75,"3", EO529=1,"4",EO529=1.25,"5", EO529=1.5,"6", EO529=1.75,"7", EO529=2,"8", EO529=2.25,"9", EO529=2.25,"9",EO529=2.5,"10", EO529=2.75,"11", EO529=3,"12", EO529=3.25,"13", EO529=3.5,"14", EO529=3.75,"15",EO529=4,"16", EO529=-0.25, "17", bq=-0.5, "18")</f>
        <v>0</v>
      </c>
      <c r="ES529" s="11" t="str">
        <f aca="false">IF(ER529=0,"1","2")</f>
        <v>1</v>
      </c>
      <c r="ET529" s="11" t="str">
        <f aca="false" t="array" ref="ET529">_xlfn.IFS(ER529=0,"0", ER529=0.25, "1", ER529=0.5,"2", ER529=0.75,"3", ER529=1,"4",ER529=1.25,"5", ER529=1.5,"6", ER529=1.75,"7", ER529=2,"8", ER529=2.25,"9", ER529=2.25,"9",ER529=2.5,"10", ER529=2.75,"11", ER529=3,"12", ER529=3.25,"13", ER529=3.5,"14", ER529=3.75,"15",ER529=4,"16", ER529=-0.25, "17", bq=-0.5, "18")</f>
        <v>0</v>
      </c>
      <c r="EV529" s="14" t="e">
        <f aca="false">VLOOKUP(EU529,LEYENDA!$G$2:$H$8,2,TRUE())</f>
        <v>#N/A</v>
      </c>
      <c r="EW529" s="14" t="e">
        <f aca="false" t="array" ref="EW529">_xlfn.IFS(EV529="0-5","1", EV529="6-12","2", EV529="13-18","3", EV529="19-24","4", EV529="25-36","5", EV529="37-48","6", EV529="49-60","7")</f>
        <v>#N/A</v>
      </c>
    </row>
    <row r="530" customFormat="false" ht="13.5" hidden="false" customHeight="false" outlineLevel="0" collapsed="false">
      <c r="A530" s="1" t="n">
        <v>196</v>
      </c>
      <c r="B530" s="2" t="n">
        <v>1</v>
      </c>
      <c r="C530" s="33" t="n">
        <v>43545</v>
      </c>
      <c r="E530" s="5" t="str">
        <f aca="false">VLOOKUP(A530,'286'!$A$3:$J$6279,10,FALSE())</f>
        <v>LINÉS VIÑUALES, CARMEN</v>
      </c>
      <c r="F530" s="4" t="str">
        <f aca="false">VLOOKUP(A530,'286'!$A$3:$I$1768,3,FALSE())</f>
        <v>LIVICAR</v>
      </c>
      <c r="G530" s="6" t="n">
        <f aca="false">VLOOKUP(A530,'286'!$A$3:$I$1768,4,FALSE())</f>
        <v>24250</v>
      </c>
      <c r="H530" s="7" t="n">
        <f aca="false">YEAR(C530)-YEAR(G530)</f>
        <v>53</v>
      </c>
      <c r="I530" s="1" t="str">
        <f aca="false">VLOOKUP(H530,LEYENDA!$C$2:$D$6,2,TRUE())</f>
        <v>41-60</v>
      </c>
      <c r="J530" s="5" t="str">
        <f aca="false">VLOOKUP(A530,'286'!$A$3:$I$1768,7,FALSE())</f>
        <v>M</v>
      </c>
      <c r="K530" s="8" t="n">
        <f aca="false">VLOOKUP(A530,'286'!$A$3:$I$1768,2,FALSE())</f>
        <v>0</v>
      </c>
      <c r="L530" s="4" t="str">
        <f aca="false">VLOOKUP(A530,'286'!$A$3:$I$1768,8,FALSE())</f>
        <v>I</v>
      </c>
      <c r="M530" s="4" t="str">
        <f aca="false">VLOOKUP(A530,'286'!$A$3:$I$1768,9,FALSE())</f>
        <v>D</v>
      </c>
      <c r="N530" s="8" t="str">
        <f aca="false">IF(R530=O530, "MISMA","CONTRARIA")</f>
        <v>CONTRARIA</v>
      </c>
      <c r="O530" s="8" t="str">
        <f aca="false" t="array" ref="O530">_xlfn.IFS(L530="D","1", L530="I","2")</f>
        <v>2</v>
      </c>
      <c r="P530" s="8" t="e">
        <f aca="false" t="array" ref="P530">_xlfn.IFS(K530="OD","1", K530="OI","2")</f>
        <v>#N/A</v>
      </c>
      <c r="Q530" s="1" t="str">
        <f aca="false" t="array" ref="Q530">_xlfn.IFS(J530="M","1", J530="H","2")</f>
        <v>1</v>
      </c>
      <c r="R530" s="8" t="str">
        <f aca="false" t="array" ref="R530">_xlfn.IFS(M530="D","1", M530="I","2")</f>
        <v>1</v>
      </c>
      <c r="S530" s="1" t="str">
        <f aca="false" t="array" ref="S530">_xlfn.IFS(N530="CONTRARIA", "1",N530= "MISMA","2")</f>
        <v>1</v>
      </c>
      <c r="T530" s="1" t="str">
        <f aca="false" t="array" ref="T530">_xlfn.IFS(I530="0-12","1", I530="13-24","2", I530="25-40","3", I530="41-60","4", I530="61-100","5")</f>
        <v>4</v>
      </c>
      <c r="U530" s="9" t="n">
        <v>-7</v>
      </c>
      <c r="V530" s="10" t="str">
        <f aca="false">IF(U530="","",IF(AND(U530&gt;=-9,U530&lt;=-6.5),"-9 a -6,5",IF(AND(U530&gt;=-6,U530&lt;=-3.5),"-6 a -3,5",IF(AND(U530&gt;=-3,U530&lt;=-1),"-3 a -1",IF(U530=-0.5,"-0,5",IF(AND(U530&gt;=0,U530&lt;=2.5),"0 a 2,5",IF(AND(U530&gt;=3,U530&lt;=5.5),"3 a 5,5",IF(AND(U530&gt;=6,U530&lt;=8.5),"6 a 8,5",IF(AND(U530&gt;=9,U530&lt;=20),"9 a 20","Fuera de rango")))))))))</f>
        <v>-9 a -6,5</v>
      </c>
      <c r="W530" s="11" t="n">
        <f aca="false">IF(V530="","",IF(V530="-9 a -6,5",2,IF(V530="-6 a -3,5",3,IF(V530="-3 a -1",4,IF(V530="-0,5","NORMA",IF(V530="0 a 2,5",5,IF(V530="3 a 5,5",6,IF(V530="6 a 8,5",7,IF(V530="9 a 20",8,"Fuera de rango")))))))))</f>
        <v>2</v>
      </c>
      <c r="X530" s="9" t="n">
        <v>0</v>
      </c>
      <c r="Y530" s="11" t="str">
        <f aca="false">IF(X530="","",IF(AND(X530&gt;=0,X530&lt;=4),"0 a 4",IF(AND(X530&gt;=4.5,X530&lt;=8.5),"4,5 a 8,5",IF(X530=9,"9",IF(AND(X530&gt;=9.5,X530&lt;=13),"9,5 a 13",IF(AND(X530&gt;=13.5,X530&lt;=20),"13,5 a 20",IF(AND(X530&gt;=20.5,X530&lt;=35),"20,5 a 35","Fuera de rango")))))))</f>
        <v>0 a 4</v>
      </c>
      <c r="Z530" s="11" t="n">
        <f aca="false">IF(Y530="","",IF(Y530="0 a 4",1,IF(Y530="4,5 a 8,5",2,IF(Y530="9","NORMA",IF(Y530="9,5 a 13",3,IF(Y530="13,5 a 20",4,IF(Y530="20,5 a 35",5,"Fuera de rango")))))))</f>
        <v>1</v>
      </c>
      <c r="AA530" s="9" t="n">
        <v>12</v>
      </c>
      <c r="AB530" s="10" t="str">
        <f aca="false">IF(AA530="","",IF(AND(AA530&gt;=0,AA530&lt;=9),"0 a 9",IF(AND(AA530&gt;=9.5,AA530&lt;=18.5),"9,5 a 18,5",IF(AA530=19,"19",IF(AND(AA530&gt;=19.5,AA530&lt;=28),"19,5 a 28",IF(AND(AA530&gt;=28.5,AA530&lt;=40),"28,5 a 40","Fuera de rango"))))))</f>
        <v>9,5 a 18,5</v>
      </c>
      <c r="AC530" s="11" t="n">
        <f aca="false" t="array" ref="AC530">_xlfn.IFS(AB530="","",AB530="0 a 9",1,AB530="9,5 a 18,5",2,AB530="19","NORMA",AB530="19,5 a 28",3,AB530="28,5 a 40",4,TRUE(),"Fuera de rango")</f>
        <v>2</v>
      </c>
      <c r="AD530" s="9" t="n">
        <v>2</v>
      </c>
      <c r="AE530" s="10" t="str">
        <f aca="false">IF(AD530="","",IF(AND(AD530&gt;=-10,AD530&lt;=0),"De -10 a 0",IF(AND(AD530&gt;=0.5,AD530&lt;=9.5),"0,5 a 9,5",IF(AD530=10,"10",IF(AND(AD530&gt;=10.5,AD530&lt;=20),"10,5 a 20",IF(AND(AD530&gt;=20.5,AD530&lt;=40),"20,5 a 40","Fuera de rango"))))))</f>
        <v>0,5 a 9,5</v>
      </c>
      <c r="AF530" s="12" t="n">
        <f aca="false">IF(AD530="","",IF(AND(AD530&gt;=-10,AD530&lt;=0),1,IF(AND(AD530&gt;=0.5,AD530&lt;=9.5),2,IF(AD530=10,"NORMA",IF(AND(AD530&gt;=10.5,AD530&lt;=20),3,IF(AND(AD530&gt;=20.5,AD530&lt;=40),4,""))))))</f>
        <v>2</v>
      </c>
      <c r="AG530" s="9" t="n">
        <v>4</v>
      </c>
      <c r="AH530" s="10" t="str">
        <f aca="false">IF(AG530="","",IF(AND(AG530&gt;=0,AG530&lt;=4),"0 a 4",IF(AND(AG530&gt;=4.5,AG530&lt;=8.5),"4,5 a 8,5",IF(AG530=9,"9",IF(AND(AG530&gt;=9.5,AG530&lt;=13),"9,5 a 13",IF(AND(AG530&gt;=13.5,AG530&lt;=25),"13,5 a 25","Fuera de rango"))))))</f>
        <v>0 a 4</v>
      </c>
      <c r="AI530" s="10" t="n">
        <f aca="false">IF(AH530="","",IF(AH530="0 a 4",1,IF(AH530="4,5 a 8,5",2,IF(AH530="9","NORMA",IF(AH530="9,5 a 13",3,IF(AH530="13,5 a 25",4,""))))))</f>
        <v>1</v>
      </c>
      <c r="AJ530" s="9" t="n">
        <v>0</v>
      </c>
      <c r="AK530" s="10" t="str">
        <f aca="false">IF(AJ530="","",IF(AND(AJ530&gt;=-15,AJ530&lt;=-10.5),"-15 a -10,5",IF(AND(AJ530&gt;=-10,AJ530&lt;=-4),"-10 a -4",IF(AND(AJ530&gt;=-4.5,AJ530&lt;=0),"-4,5 a 0",IF(AND(AJ530&gt;=0.5,AJ530&lt;=4.5),"0,5 a 4,5",IF(AJ530=5,"5",IF(AND(AJ530&gt;=5.5,AJ530&lt;=10),"5,5 a 10",IF(AND(AJ530&gt;=10.5,AJ530&lt;=20),"10,5 a 20","Fuera de rango"))))))))</f>
        <v>-4,5 a 0</v>
      </c>
      <c r="AL530" s="11" t="n">
        <f aca="false">IF(AK530="","",IF(AK530="-15 a -10,5",1,IF(AK530="-10 a -4",2,IF(AK530="-4,5 a 0",3,IF(AK530="0,5 a 4,5",4,IF(AK530="5","NORMA",IF(AK530="5,5 a 10",5,IF(AK530="10,5 a 20",6,"Error"))))))))</f>
        <v>3</v>
      </c>
      <c r="AM530" s="9" t="n">
        <v>1</v>
      </c>
      <c r="AN530" s="10" t="str">
        <f aca="false">IF(AM530="","",IF(AND(AM530&gt;=-7.5,AM530&lt;=-5.5),"-7,5 a -5,5",IF(AND(AM530&gt;=-5,AM530&lt;=-3),"-5 a -3",IF(AND(AM530&gt;=-2.5,AM530&lt;=-0.5),"-2,5 a -0,5",IF(AM530=0,"0,00",IF(AND(AM530&gt;=0.5,AM530&lt;=2.5),"0,5 a 2,5",IF(AND(AM530&gt;=3,AM530&lt;=5),"3 a 5",IF(AND(AM530&gt;=5.5,AM530&lt;=7.5),"5,5 a 7,5",IF(AND(AM530&gt;=8,AM530&lt;=10),"8 a 10","Fuera de rango")))))))))</f>
        <v>0,5 a 2,5</v>
      </c>
      <c r="AO530" s="11" t="n">
        <f aca="false">IF(AN530="","",IF(AN530="-7,5 a -5,5",1,IF(AN530="-5 a -3",2,IF(AN530="-2,5 a -0,5",3,IF(AN530="0,00","NORMA",IF(AN530="0,5 a 2,5",4,IF(AN530="3 a 5",5,IF(AN530="5,5 a 7,5",6,IF(AN530="8 a 10",7,"Error")))))))))</f>
        <v>4</v>
      </c>
      <c r="AP530" s="9" t="n">
        <v>-10</v>
      </c>
      <c r="AQ530" s="10" t="str">
        <f aca="false">IF(AP530="","",IF(AND(AP530&gt;=-20,AP530&lt;=-9.5),"-20 a -9,5",IF(AND(AP530&gt;=-9,AP530&lt;=-6.5),"-9 a -6,5",IF(AP530=-6,"-6",IF(AND(AP530&gt;=-5.5,AP530&lt;=-3),"-5,5 a -3",IF(AND(AP530&gt;=-2.5,AP530&lt;=0),"-2,5 a 0",IF(AND(AP530&gt;=0.5,AP530&lt;=3),"0,5 a 3",IF(AND(AP530&gt;=3.5,AP530&lt;=6),"3,5 a 6",IF(AND(AP530&gt;=6.5,AP530&lt;=9),"6,5 a 9",IF(AND(AP530&gt;=9.5,AP530&lt;=20),"9,5 a 20","Fuera de rango"))))))))))</f>
        <v>-20 a -9,5</v>
      </c>
      <c r="AR530" s="11" t="n">
        <f aca="false">IF(AQ530="","",IF(AQ530="-20 a -9,5",1,IF(AQ530="-9 a -6,5",2,IF(AQ530="-6","NORMA",IF(AQ530="-5,5 a -3",3,IF(AQ530="-2,5 a 0",4,IF(AQ530="0,5 a 3",5,IF(AQ530="3,5 a 6",6,IF(AQ530="6,5 a 9",7,IF(AQ530="9,5 a 20",8,""))))))))))</f>
        <v>1</v>
      </c>
      <c r="AS530" s="9" t="n">
        <v>6</v>
      </c>
      <c r="AT530" s="10" t="str">
        <f aca="false">IF(AS530="","",IF(AND(AS530&gt;=-16,AS530&lt;=-14),"-16 a -14",IF(AND(AS530&gt;=-13.5,AS530&lt;=-11.5),"-13,5 a -11,5",IF(AND(AS530&gt;=-11,AS530&lt;=-9),"-11 a -9",IF(AND(AS530&gt;=-8.5,AS530&lt;=-6.5),"-8,5 a -6,5",IF(AND(AS530&gt;=-6,AS530&lt;=-4),"-6 a -4",IF(AND(AS530&gt;=-3.5,AS530&lt;=-1.5),"-3,5 a -1,5",IF(AND(AS530&gt;=-1,AS530&lt;=1),"-1 a 1",IF(AND(AS530&gt;=1.5,AS530&lt;=3.5),"1,5 a 3,5",IF(AND(AS530&gt;=4,AS530&lt;=6),"4 a 6",IF(AND(AS530&gt;=6.5,AS530&lt;=8.5),"6,5 a 8,5",IF(AND(AS530&gt;=9,AS530&lt;=11),"9 a 11",IF(AND(AS530&gt;=11.5,AS530&lt;=13.5),"11,5 a 13,5",IF(AND(AS530&gt;=14,AS530&lt;=16),"14 a 16",IF(AND(AS530&gt;=16.5,AS530&lt;=18.5),"16,5 a 18,5",IF(AND(AS530&gt;=19,AS530&lt;=21),"19 a 21","Fuera de rango"))))))))))))))))</f>
        <v>4 a 6</v>
      </c>
      <c r="AU530" s="11" t="str">
        <f aca="false" t="array" ref="AU530">IF(AT530="","",_xlfn.IFS(AT530="-16 a -14",1,AT530="-13,5 a -11,5",2,AT530="-11 a -9",3,AT530="-8,5 a -6,5",4,AT530="-6 a -4",5,AT530="-3,5 a -1,5",6,AT530="-1 a 1",7,AT530="1,5 a 3,5",8,AT530="4 a 6","NORMA",AT530="6,5 a 8,5",9,AT530="9 a 11",10,AT530="11,5 a 13,5",11,AT530="14 a 16",12,AT530="16,5 a 18,5",13,AT530="19 a 21",14,TRUE(),""))</f>
        <v>NORMA</v>
      </c>
      <c r="AV530" s="9" t="n">
        <v>2</v>
      </c>
      <c r="AW530" s="10" t="str">
        <f aca="false">IF(AV530="","",IF(AND(AV530&gt;=-1,AV530&lt;=-0.5),"-1 a -0,5",IF(AND(AV530&gt;-0.5,AV530&lt;=0),"De -0,5 a 0",IF(AND(AV530&gt;=0.25,AV530&lt;=0.75),"0,25 a 0,75",IF(AND(AV530&gt;=1,AV530&lt;=1.5),"1 a 1,5",IF(AND(AV530&gt;=1.75,AV530&lt;=2.25),"1,75 a 2,25",IF(AND(AV530&gt;=2.5,AV530&lt;=3),"2,5 a 3",IF(AND(AV530&gt;=3.25,AV530&lt;=3.75),"3,25 a 3,75","Fuera de rango"))))))))</f>
        <v>1,75 a 2,25</v>
      </c>
      <c r="AX530" s="10" t="n">
        <f aca="false">IF(AW530="","",IF(OR(AW530="-1 a -0,5",AW530="-1 a -0.5"),1,IF(OR(AW530="De -0,5 a 0",AW530="-0,5 a 0",AW530="De -0.5 a 0"),2,IF(OR(AW530="0,25 a 0,75",AW530="0.25 a 0.75"),"NORMA",IF(OR(AW530="1 a 1,5",AW530="1 a 1.5"),3,IF(OR(AW530="1,75 a 2,25",AW530="1.75 a 2.25"),4,IF(OR(AW530="2,5 a 3",AW530="2.5 a 3"),5,IF(OR(AW530="3,25 a 3,75",AW530="3.25 a 3.75"),6,""))))))))</f>
        <v>4</v>
      </c>
      <c r="AY530" s="9" t="n">
        <v>-10</v>
      </c>
      <c r="AZ530" s="10" t="str">
        <f aca="false">IF(AY530="","",IF(AND(AY530&gt;=-20,AY530&lt;=-9.5),"-20 a -9,5",IF(AND(AY530&gt;=-9,AY530&lt;=-6.5),"-9 a -6,5",IF(AY530=-6,"-6",IF(AND(AY530&gt;=-5.5,AY530&lt;=-3),"-5,5 a -3",IF(AND(AY530&gt;=-2.5,AY530&lt;=0),"-2,5 a 0",IF(AND(AY530&gt;=0.5,AY530&lt;=3),"0,5 a 3",IF(AND(AY530&gt;=3.5,AY530&lt;=6),"3,5 a 6","Fuera de rango"))))))))</f>
        <v>-20 a -9,5</v>
      </c>
      <c r="BA530" s="11" t="n">
        <f aca="false">IF(AZ530="","",IF(AZ530="-20 a -9,5",1,IF(AZ530="-9 a -6,5",2,IF(AZ530="-6","NORMA",IF(AZ530="-5,5 a -3",3,IF(AZ530="-2,5 a 0",4,IF(AZ530="0,5 a 3",5,IF(AZ530="3,5 a 6",6,""))))))))</f>
        <v>1</v>
      </c>
      <c r="BB530" s="9" t="n">
        <v>0</v>
      </c>
      <c r="BC530" s="10" t="str">
        <f aca="false" t="array" ref="BC530">IF(BB530="","",_xlfn.IFS(AND(BB530&gt;=0,BB530&lt;=2),"0 a 2",AND(BB530&gt;=2.5,BB530&lt;=4.5),"2,5 a 4,5",AND(BB530&gt;=5,BB530&lt;=7),"5 a 7",AND(BB530&gt;=7.5,BB530&lt;=9.5),"7,5 a 9,5",AND(BB530&gt;=10,BB530&lt;=12),"10 a 12",AND(BB530&gt;=12.5,BB530&lt;=14.5),"12,5 a 14,5",BB530=15,"15",AND(BB530&gt;=15.5,BB530&lt;=17.5),"15,5 a 17,5",AND(BB530&gt;=18,BB530&lt;=20),"18 a 20",AND(BB530&gt;=20.5,BB530&lt;=22.5),"20,5 a 22,5",AND(BB530&gt;=23,BB530&lt;=25),"23 a 25",TRUE(),"Fuera de rango"))</f>
        <v>0 a 2</v>
      </c>
      <c r="BD530" s="11" t="n">
        <f aca="false" t="array" ref="BD530">IF(BC530="","",_xlfn.IFS(BC530="0 a 2",1,BC530="2,5 a 4,5",2,BC530="5 a 7",3,BC530="7,5 a 9,5",4,BC530="10 a 12",5,BC530="12,5 a 14,5",6,BC530="15","NORMA",BC530="15,5 a 17,5",7,BC530="18 a 20",8,BC530="20,5 a 22,5",9,BC530="23 a 25",10,TRUE(),"Fuera de rango"))</f>
        <v>1</v>
      </c>
      <c r="BE530" s="9" t="n">
        <v>18</v>
      </c>
      <c r="BF530" s="10" t="str">
        <f aca="false">IF(BE530="","",IF(AND(BE530&gt;=-20,BE530&lt;=-10),"-20 a -10",IF(AND(BE530&gt;=-9.5,BE530&lt;=0.5),"-9,5 a 0,5",IF(AND(BE530&gt;=1,BE530&lt;=11),"1 a 11",IF(AND(BE530&gt;=11.5,BE530&lt;=20.5),"11,5 a 20,5",IF(BE530=21,"21",IF(AND(BE530&gt;=21.5,BE530&lt;=31.5),"21,5 a 31,5",IF(AND(BE530&gt;=32,BE530&lt;=42),"32 a 42","Fuera de rango"))))))))</f>
        <v>11,5 a 20,5</v>
      </c>
      <c r="BG530" s="11" t="n">
        <f aca="false">IF(BF530="","",IF(BF530="-20 a -10",1,IF(BF530="-9,5 a 0,5",2,IF(BF530="1 a 11",3,IF(BF530="11,5 a 20,5",4,IF(BF530="21","NORMA",IF(BF530="21,5 a 31,5",5,IF(BF530="32 a 42",6,""))))))))</f>
        <v>4</v>
      </c>
      <c r="BH530" s="9" t="n">
        <v>2</v>
      </c>
      <c r="BI530" s="10" t="str">
        <f aca="false">IF(BH530="","",IF(AND(BH530&gt;=-20,BH530&lt;=-15),"-20 a -15",IF(AND(BH530&gt;=-14.5,BH530&lt;=-9.5),"-14,5 a -9,5",IF(AND(BH530&gt;=-9,BH530&lt;=-4),"-9 a -4",IF(AND(BH530&gt;=-3.5,BH530&lt;=2.5),"-3,5 a 2,5",IF(AND(BH530&gt;=3,BH530&lt;=8),"3 a 8",IF(AND(BH530&gt;=8.5,BH530&lt;=14.5),"8,5 a 14,5",IF(BH530=15,"15",IF(AND(BH530&gt;=15.5,BH530&lt;=20.5),"15,5 a 20,5",IF(AND(BH530&gt;=21,BH530&lt;=26),"21 a 26","Fuera de rango"))))))))))</f>
        <v>-3,5 a 2,5</v>
      </c>
      <c r="BJ530" s="11" t="n">
        <f aca="false">IF(BI530="","",IF(BI530="-20 a -15",1,IF(BI530="-14,5 a -9,5",2,IF(BI530="-9 a -4",3,IF(BI530="-3,5 a 2,5",4,IF(BI530="3 a 8",5,IF(BI530="8,5 a 14,5",6,IF(BI530="15","NORMA",IF(BI530="15,5 a 20,5",7,IF(BI530="21 a 26",8,IF(BI530="26,5 a 31,5",9,"")))))))))))</f>
        <v>4</v>
      </c>
      <c r="BK530" s="9" t="n">
        <v>12</v>
      </c>
      <c r="BL530" s="10" t="str">
        <f aca="false">IF(BK530="","",IF(AND(BK530&gt;=0,BK530&lt;=2),"0 - 2",IF(AND(BK530&gt;=2.5,BK530&lt;=4.5),"2,5 - 4,5",IF(AND(BK530&gt;=5,BK530&lt;=7),"5 - 7",IF(AND(BK530&gt;=7.5,BK530&lt;=9.5),"7,5 - 9,5",IF(AND(BK530&gt;=10,BK530&lt;=12),"10 - 12",IF(AND(BK530&gt;=12.5,BK530&lt;=13.5),"12,5 - 13,5",IF(BK530=14,"14",IF(AND(BK530&gt;=14.5,BK530&lt;=16.5),"14,5 - 16,5",IF(AND(BK530&gt;=17,BK530&lt;=19),"17 - 19",IF(AND(BK530&gt;=19.5,BK530&lt;=21.5),"19,5 - 21,5",IF(AND(BK530&gt;=22,BK530&lt;=24),"22 - 24",IF(AND(BK530&gt;=24.5,BK530&lt;=26.5),"24,5 - 26,5",IF(AND(BK530&gt;=27,BK530&lt;=29),"27 - 29",IF(AND(BK530&gt;=29.5,BK530&lt;=30),"29,5 - 30","Fuera de rango")))))))))))))))</f>
        <v>10 - 12</v>
      </c>
      <c r="BM530" s="11" t="n">
        <f aca="false">IF(BL530="","",IF(BL530="0 - 2",1,IF(BL530="2,5 - 4,5",2,IF(BL530="5 - 7",3,IF(BL530="7,5 - 9,5",4,IF(BL530="10 - 12",5,IF(BL530="12,5 - 13,5",6,IF(BL530="14","NORMA",IF(BL530="14,5 - 16,5",7,IF(BL530="17 - 19",8,IF(BL530="19,5 - 21,5",9,IF(BL530="22 - 24",10,IF(BL530="24,5 - 26,5",11,IF(BL530="27 - 29",12,IF(BL530="29,5 - 30",13,"")))))))))))))))</f>
        <v>5</v>
      </c>
      <c r="BN530" s="9" t="n">
        <v>28</v>
      </c>
      <c r="BO530" s="11" t="str">
        <f aca="false">IF(BN530="","",IF(AND(BN530&gt;=-20,BN530&lt;=-10),"-20 a -10",IF(AND(BN530&gt;=-9.5,BN530&lt;=0.5),"-9,5 a 0,5",IF(AND(BN530&gt;=1,BN530&lt;=11),"1 a 11",IF(AND(BN530&gt;=11.5,BN530&lt;=21.5),"11,5 a 21,5",IF(BN530=22,"22",IF(AND(BN530&gt;=22.5,BN530&lt;=32.5),"22,5 a 32,5",IF(AND(BN530&gt;=33,BN530&lt;=43),"33 a 43","Fuera de rango"))))))))</f>
        <v>22,5 a 32,5</v>
      </c>
      <c r="BP530" s="11" t="n">
        <f aca="false">IF(BO530="","",IF(BO530="-20 a -10",1,IF(BO530="-9,5 a 0,5",2,IF(BO530="1 a 11",3,IF(BO530="11,5 a 21,5",4,IF(BO530="22","NORMA",IF(BO530="22,5 a 32,5",5,IF(BO530="33 a 43",6,""))))))))</f>
        <v>5</v>
      </c>
      <c r="BQ530" s="9" t="n">
        <v>18</v>
      </c>
      <c r="BR530" s="10" t="str">
        <f aca="false">IF(BQ530="","",IF(AND(BQ530&gt;=-20,BQ530&lt;=-15),"-20 a -15",IF(AND(BQ530&gt;=-14.5,BQ530&lt;=-9.5),"-14,5 a -9,5",IF(AND(BQ530&gt;=-9,BQ530&lt;=-4),"-9 a -4",IF(AND(BQ530&gt;=-3.5,BQ530&lt;=2.5),"-3,5 a 2,5",IF(AND(BQ530&gt;=3,BQ530&lt;=8),"3 a 8",IF(AND(BQ530&gt;=8.5,BQ530&lt;=13.5),"8,5 a 13,5",IF(AND(BQ530&gt;=14,BQ530&lt;=17.5),"14 a 17,5",IF(BQ530=18,"18",IF(AND(BQ530&gt;=18.5,BQ530&lt;=23.5),"18,5 a 23,5",IF(AND(BQ530&gt;=24,BQ530&lt;=29),"24 a 29",IF(AND(BQ530&gt;=29.5,BQ530&lt;=34.5),"29,5 a 34,5",IF(AND(BQ530&gt;=35,BQ530&lt;=40),"35 a 40","Fuera de rango")))))))))))))</f>
        <v>18</v>
      </c>
      <c r="BS530" s="11" t="str">
        <f aca="false">IF(BR530="","",IF(BR530="-20 a -15",1,IF(BR530="-14,5 a -9,5",2,IF(BR530="-9 a -4",3,IF(BR530="-3,5 a 2,5",4,IF(BR530="3 a 8",5,IF(BR530="8,5 a 13,5",6,IF(BR530="14 a 17,5",7,IF(BR530="18","NORMA",IF(BR530="18,5 a 23,5",8,IF(BR530="24 a 29",9,IF(BR530="29,5 a 34,5",10,IF(BR530="35 a 40",11,"")))))))))))))</f>
        <v>NORMA</v>
      </c>
      <c r="BT530" s="9" t="n">
        <v>0</v>
      </c>
      <c r="BU530" s="10" t="str">
        <f aca="false">IF(BT530="","",IF(AND(BT530&gt;=-20,BT530&lt;=-18),"-20 a -18",IF(AND(BT530&gt;=-17.5,BT530&lt;=-15.5),"-17,5 a -15,5",IF(AND(BT530&gt;=-15,BT530&lt;=-13),"-15 a -13",IF(AND(BT530&gt;=-12.5,BT530&lt;=-10.5),"-12,5 a -10,5",IF(AND(BT530&gt;=-10,BT530&lt;=-8),"-10 a -8",IF(AND(BT530&gt;=-7.5,BT530&lt;=-5.5),"-7,5 a -5,5",IF(AND(BT530&gt;=-5,BT530&lt;=-3),"-5 a -3",IF(AND(BT530&gt;=-2.5,BT530&lt;=-0.5),"-2,5 a -0,5",IF(BT530=0,"0",IF(AND(BT530&gt;=0.5,BT530&lt;=2.5),"0,5 a 2,5",IF(AND(BT530&gt;=3,BT530&lt;=5),"3 a 5",IF(AND(BT530&gt;=5.5,BT530&lt;=7.5),"5,5 a 7,5",IF(AND(BT530&gt;=8,BT530&lt;=10),"8 a 10",IF(AND(BT530&gt;=10.5,BT530&lt;=12.5),"10,5 a 12,5",IF(AND(BT530&gt;=13,BT530&lt;=15),"13 a 15",IF(AND(BT530&gt;=15.5,BT530&lt;=17.5),"15,5 a 17,5",IF(AND(BT530&gt;=18,BT530&lt;=20),"18 a 20","Fuera de rango"))))))))))))))))))</f>
        <v>0</v>
      </c>
      <c r="BV530" s="11" t="str">
        <f aca="false">IF(BT530="","",IF(BT530=0,"NORMA",IF(AND(BT530&gt;=-20,BT530&lt;=-18),2,IF(AND(BT530&gt;=-17.5,BT530&lt;=-15.5),2,IF(AND(BT530&gt;=-15,BT530&lt;=-13),3,IF(AND(BT530&gt;=-12.5,BT530&lt;=-10.5),4,IF(AND(BT530&gt;=-10,BT530&lt;=-8),5,IF(AND(BT530&gt;=-7.5,BT530&lt;=-5.5),6,IF(AND(BT530&gt;=-5,BT530&lt;=-3),7,IF(AND(BT530&gt;=-2.5,BT530&lt;=-0.5),8,IF(AND(BT530&gt;=0.5,BT530&lt;=2.5),9,IF(AND(BT530&gt;=3,BT530&lt;=5),10,IF(AND(BT530&gt;=5.5,BT530&lt;=7.5),11,IF(AND(BT530&gt;=8,BT530&lt;=10),12,IF(AND(BT530&gt;=10.5,BT530&lt;=12.5),13,IF(AND(BT530&gt;=13,BT530&lt;=15),14,IF(AND(BT530&gt;=15.5,BT530&lt;=17.5),15,IF(AND(BT530&gt;=18,BT530&lt;=20),16,"Fuera de rango"))))))))))))))))))</f>
        <v>NORMA</v>
      </c>
      <c r="BW530" s="9" t="n">
        <v>-2.75</v>
      </c>
      <c r="BX530" s="10" t="n">
        <f aca="false">18.5- (0.3*H530)</f>
        <v>2.6</v>
      </c>
      <c r="BY530" s="10" t="n">
        <f aca="false">(BW530)-(BX530)</f>
        <v>-5.35</v>
      </c>
      <c r="BZ530" s="10" t="str">
        <f aca="false">IF(BY530="","",IF(BY530&lt;-27.5,"De -30 a -28",IF(BY530&lt;-25,"De -27,5 a -25,5",IF(BY530&lt;-22.5,"De -25 a -23",IF(BY530&lt;-20,"De -22,5 a -20,5",IF(BY530&lt;-17.5,"De -20 a -18",IF(BY530&lt;-15,"De -17,5 a -15,5",IF(BY530&lt;-12.5,"De -15 a -13",IF(BY530&lt;-10,"De -12,5 a -10,5",IF(BY530&lt;-7.5,"De -10 a -8",IF(BY530&lt;-5,"De -7,5 a -5,5",IF(BY530&lt;-2.5,"De -5 a -3",IF(BY530&lt;0,"De -2,5 a -0,5",IF(BY530&lt;2.5,"De 0 a 2",IF(BY530&lt;5,"De 2,5 a 4,5",IF(BY530&lt;7.5,"De 5 a 7",IF(BY530&lt;10,"De 7,5 a 9,5",IF(BY530&lt;12.5,"De 10 a 12",IF(BY530&lt;15,"De 12,5 a 14,5",IF(BY530&lt;17.5,"De 15 a 17",IF(BY530&lt;20,"De 17,5 a 19,5",IF(BY530&lt;22.5,"De 20 a 22",IF(BY530&lt;25,"De 22,5 a 24,5",IF(BY530&lt;27.5,"De 25 a 27","De 27,5 a 30"))))))))))))))))))))))))</f>
        <v>De -7,5 a -5,5</v>
      </c>
      <c r="CA530" s="12" t="n">
        <f aca="false">IF(BY530="","",IF(BY530&lt;=-28,1,IF(BY530&lt;=-25.5,2,IF(BY530&lt;=-23,3,IF(BY530&lt;=-20.5,4,IF(BY530&lt;=-18,5,IF(BY530&lt;=-15.5,6,IF(BY530&lt;=-13,7,IF(BY530&lt;=-10.5,8,IF(BY530&lt;=-8,9,IF(BY530&lt;=-5.5,10,IF(BY530&lt;=-3,11,IF(BY530&lt;=-0.5,12,IF(BY530&lt;=2,13,IF(BY530&lt;=4.5,14,IF(BY530&lt;=7,15,IF(BY530&lt;=9.5,16,IF(BY530&lt;=12,17,IF(BY530&lt;=14.5,18,IF(BY530&lt;=17,19,IF(BY530&lt;=19.5,20,IF(BY530&lt;=22,21,IF(BY530&lt;=24.5,22,IF(BY530&lt;=27,23,IF(BY530&lt;=30,24,"Fuera de rango")))))))))))))))))))))))))</f>
        <v>11</v>
      </c>
      <c r="CB530" s="9" t="n">
        <v>-2.75</v>
      </c>
      <c r="CC530" s="10" t="n">
        <f aca="false">18.5- (0.3*H530)</f>
        <v>2.6</v>
      </c>
      <c r="CD530" s="10" t="n">
        <f aca="false">(CB530)-(CC530)</f>
        <v>-5.35</v>
      </c>
      <c r="CE530" s="10" t="str">
        <f aca="false">IF(CD530="","",IF(CD530&lt;-27.5,"De -30 a -28",IF(CD530&lt;-25,"De -27,5 a -25,5",IF(CD530&lt;-22.5,"De -25 a -23",IF(CD530&lt;-20,"De -22,5 a -20,5",IF(CD530&lt;-17.5,"De -20 a -18",IF(CD530&lt;-15,"De -17,5 a -15,5",IF(CD530&lt;-12.5,"De -15 a -13",IF(CD530&lt;-10,"De -12,5 a -10,5",IF(CD530&lt;-7.5,"De -10 a -8",IF(CD530&lt;-5,"De -7,5 a -5,5",IF(CD530&lt;-2.5,"De -5 a -3",IF(CD530&lt;0,"De -2,5 a -0,5",IF(CD530&lt;=2,"De 0 a 2",IF(CD530&lt;=4.5,"De 2,5 a 4,5",IF(CD530&lt;=7,"De 5 a 7",IF(CD530&lt;=9.5,"De 7,5 a 9,5",IF(CD530&lt;=12,"De 10 a 12",IF(CD530&lt;=14.5,"De 12,5 a 14,5",IF(CD530&lt;=17,"De 15 a 17",IF(CD530&lt;=19.5,"De 17,5 a 19,5",IF(CD530&lt;=22,"De 20 a 22",IF(CD530&lt;=24.5,"De 22,5 a 24,5",IF(CD530&lt;=27,"De 25 a 27","De 27,5 a 30"))))))))))))))))))))))))</f>
        <v>De -7,5 a -5,5</v>
      </c>
      <c r="CF530" s="12" t="n">
        <f aca="false">IF(CD530="","",IF(CD530&lt;-27.5,1,IF(CD530&lt;-25,2,IF(CD530&lt;-22.5,3,IF(CD530&lt;-20,4,IF(CD530&lt;-17.5,5,IF(CD530&lt;-15,6,IF(CD530&lt;-12.5,7,IF(CD530&lt;-10,8,IF(CD530&lt;-7.5,9,IF(CD530&lt;-5,10,IF(CD530&lt;-2.5,11,IF(CD530&lt;0,12,IF(CD530&lt;2.5,13,IF(CD530&lt;5,14,IF(CD530&lt;7.5,15,IF(CD530&lt;10,16,IF(CD530&lt;12.5,17,IF(CD530&lt;15,18,IF(CD530&lt;17.5,19,IF(CD530&lt;20,20,IF(CD530&lt;22.5,21,IF(CD530&lt;25,22,IF(CD530&lt;27.5,23,24))))))))))))))))))))))))</f>
        <v>10</v>
      </c>
      <c r="CG530" s="9" t="n">
        <v>-0.75</v>
      </c>
      <c r="CH530" s="10" t="str">
        <f aca="false">IF(CG530="","",IF(AND(CG530&gt;=-10,CG530&lt;=-9.5),"-10 a -9,5",IF(AND(CG530&gt;-9.5,CG530&lt;=-8.5),"-9 a -8,5",IF(AND(CG530&gt;-8.5,CG530&lt;=-7.5),"-8 a -7,5",IF(AND(CG530&gt;-7.5,CG530&lt;=-6.5),"-7 a -6,5",IF(AND(CG530&gt;-6.5,CG530&lt;=-5.5),"-6 a -5,5",IF(AND(CG530&gt;-5.5,CG530&lt;=-4.5),"-5 a -4,5",IF(AND(CG530&gt;-4.5,CG530&lt;=-3.5),"-4 a -3,5",IF(AND(CG530&gt;-3.5,CG530&lt;=-2.5),"-3 a -2,5",IF(CG530=-2.25,"-2,25",IF(AND(CG530&gt;-2.5,CG530&lt;=-1.5),"-2 a -1,5",IF(AND(CG530&gt;-1.5,CG530&lt;=-0.5),"-1 a -0,5",IF(AND(CG530&gt;-0.5,CG530&lt;=0.5),"0 a 0,5",IF(AND(CG530&gt;0.5,CG530&lt;=1.5),"1 a 1,5",IF(AND(CG530&gt;1.5,CG530&lt;=2.5),"2 a 2,5",IF(AND(CG530&gt;2.5,CG530&lt;=3.5),"3 a 3,5",IF(AND(CG530&gt;3.5,CG530&lt;=4.5),"4 a 4,5",IF(AND(CG530&gt;4.5,CG530&lt;=5.5),"5 a 5,5",IF(AND(CG530&gt;5.5,CG530&lt;=6.5),"6 a 6,5",IF(AND(CG530&gt;6.5,CG530&lt;=7.5),"7 a 7,5",IF(AND(CG530&gt;7.5,CG530&lt;=8.5),"8 a 8,5",IF(AND(CG530&gt;8.5,CG530&lt;=9.5),"9 a 9,5",IF(CG530&gt;=10,"10","Fuera de rango")))))))))))))))))))))))</f>
        <v>-1 a -0,5</v>
      </c>
      <c r="CI530" s="11" t="n">
        <f aca="false">IF(CG530="","",IF(CG530=-2.25,"NORMA",IF(CG530&lt;=-9.5,1,IF(CG530&lt;=-8.5,2,IF(CG530&lt;=-7.5,3,IF(CG530&lt;=-6.5,4,IF(CG530&lt;=-5.5,5,IF(CG530&lt;=-4.5,6,IF(CG530&lt;=-3.5,7,IF(CG530&lt;=-2.5,8,IF(CG530&lt;=-1.5,9,IF(CG530&lt;=-0.5,10,IF(CG530&lt;=0.5,11,IF(CG530&lt;=1.5,12,IF(CG530&lt;=2.5,13,IF(CG530&lt;=3.5,14,IF(CG530&lt;=4.5,15,IF(CG530&lt;=5.5,16,IF(CG530&lt;=6.5,17,IF(CG530&lt;=7.5,18,IF(CG530&lt;=8.5,19,IF(CG530&lt;=9.5,20,IF(CG530=10,21,"Fuera de rango")))))))))))))))))))))))</f>
        <v>10</v>
      </c>
      <c r="CJ530" s="9" t="n">
        <v>1.25</v>
      </c>
      <c r="CK530" s="10" t="str">
        <f aca="false">IF(CJ530="","",IF(AND(CJ530&gt;=-6,CJ530&lt;=-5.5),"-6 a -5,5",IF(AND(CJ530&gt;-5.5,CJ530&lt;=-4.5),"-5 a -4,5",IF(AND(CJ530&gt;-4.5,CJ530&lt;=-3.5),"-4 a -3,5",IF(AND(CJ530&gt;-3.5,CJ530&lt;=-2.5),"-3 a -2,5",IF(AND(CJ530&gt;-2.5,CJ530&lt;=-1.5),"-2 a -1,5",IF(AND(CJ530&gt;-1.5,CJ530&lt;=-0.5),"-1 a -0,5",IF(AND(CJ530&gt;-0.5,CJ530&lt;=0.5),"0 a 0,5",IF(AND(CJ530&gt;0.5,CJ530&lt;=1.5),"1 a 1,5",IF(AND(CJ530&gt;1.5,CJ530&lt;2.5),"2",IF(AND(CJ530&gt;=2.5,CJ530&lt;=3),"2,5 a 3",IF(AND(CJ530&gt;3,CJ530&lt;=4),"3,5 a 4",IF(AND(CJ530&gt;4,CJ530&lt;=5),"4,5 a 5",IF(AND(CJ530&gt;5,CJ530&lt;=6),"5,5 a 6",IF(AND(CJ530&gt;6,CJ530&lt;=7),"6,5 a 7",IF(AND(CJ530&gt;7,CJ530&lt;=8),"7,5 a 8",IF(AND(CJ530&gt;8,CJ530&lt;=9.5),"8,5 a 9,5",IF(CJ530=10,"10","Fuera de rango"))))))))))))))))))</f>
        <v>1 a 1,5</v>
      </c>
      <c r="CL530" s="11" t="n">
        <f aca="false">IF(CK530="","",IF(OR(CK530="-6 a -5,5",CK530="-6 - -5,5"),1,IF(OR(CK530="-5 a -4,5",CK530="-5 - -4,5"),2,IF(OR(CK530="-4 a -3,5",CK530="-4 - -3,5"),3,IF(OR(CK530="-3 a -2,5",CK530="-3 - -2,5"),4,IF(OR(CK530="-2 a -1,5",CK530="-2 - -1,5"),5,IF(OR(CK530="-1 a -0,5",CK530="-1 - -0,5"),6,IF(OR(CK530="0 a 0,5",CK530="0 - 0,5"),7,IF(OR(CK530="1 a 1,5",CK530="1 - 1,5"),8,IF(CK530="2","NORMA",IF(OR(CK530="2,5 a 3",CK530="2,5 - 3"),9,IF(OR(CK530="3,5 a 4",CK530="3,5 - 4"),10,IF(OR(CK530="4,5 a 5",CK530="4,5 - 5"),11,IF(OR(CK530="5,5 a 6",CK530="5,5 - 6"),12,IF(OR(CK530="6,5 a 7",CK530="6,5 - 7"),13,IF(OR(CK530="7,5 a 8",CK530="7,5 - 8"),14,IF(OR(CK530="8,5 a 9",CK530="8,5 - 9,5",CK530="9 a 9,5"),15,IF(CK530="10",15,IF(OR(CK530="0,5 a 1",CK530="0,5 - 1"),7,"Fuera de rango")))))))))))))))))))</f>
        <v>8</v>
      </c>
      <c r="CN530" s="10" t="str">
        <f aca="false">IF(CM530=0,"0", " ")</f>
        <v>0</v>
      </c>
      <c r="CO530" s="10" t="str">
        <f aca="false">IF(CM530&gt;0,"EME"," ")</f>
        <v> </v>
      </c>
      <c r="CQ530" s="10" t="str">
        <f aca="false">IF(CP530&gt;0,"0", " ")</f>
        <v> </v>
      </c>
      <c r="CR530" s="10" t="str">
        <f aca="false">IF(CP530&gt;0,"EME"," ")</f>
        <v> </v>
      </c>
      <c r="CS530" s="9" t="n">
        <v>0</v>
      </c>
      <c r="CV530" s="9" t="n">
        <v>0</v>
      </c>
      <c r="CY530" s="9" t="n">
        <v>0</v>
      </c>
      <c r="DB530" s="9" t="n">
        <v>0</v>
      </c>
      <c r="DC530" s="11" t="str">
        <f aca="false">IF(DB530&lt;0,"2"," ")</f>
        <v> </v>
      </c>
      <c r="DD530" s="11" t="str">
        <f aca="false">IF(DB530&lt;0,"MIO"," ")</f>
        <v> </v>
      </c>
      <c r="DE530" s="9" t="n">
        <v>0</v>
      </c>
      <c r="DF530" s="10" t="str">
        <f aca="false">IF(DE530&lt;0,"3"," ")</f>
        <v> </v>
      </c>
      <c r="DG530" s="10" t="str">
        <f aca="false">IF(DE530&lt;0,"AST"," ")</f>
        <v> </v>
      </c>
      <c r="DH530" s="9" t="n">
        <v>0</v>
      </c>
      <c r="DI530" s="10" t="str">
        <f aca="false">IF(DH530&lt;0,"3"," ")</f>
        <v> </v>
      </c>
      <c r="DJ530" s="10" t="str">
        <f aca="false">IF(DH530&lt;0,"AST"," ")</f>
        <v> </v>
      </c>
      <c r="DK530" s="9" t="n">
        <v>2</v>
      </c>
      <c r="DL530" s="10" t="str">
        <f aca="false">IF(DK530&gt;0,"4"," ")</f>
        <v>4</v>
      </c>
      <c r="DM530" s="10" t="str">
        <f aca="false">IF(DK530&gt;0,"PRE"," ")</f>
        <v>PRE</v>
      </c>
      <c r="DN530" s="9" t="n">
        <v>2</v>
      </c>
      <c r="DO530" s="10" t="str">
        <f aca="false">IF(DN530&gt;0,"4"," ")</f>
        <v>4</v>
      </c>
      <c r="DP530" s="10" t="str">
        <f aca="false">IF(DN530&gt;0,"PRE"," ")</f>
        <v>PRE</v>
      </c>
      <c r="DS530" s="12" t="str">
        <f aca="false">CONCATENATE(CO530,CU530,DA530,DG530,DM530)</f>
        <v>  PRE</v>
      </c>
      <c r="DT530" s="10" t="e">
        <f aca="false" t="array" ref="DT530">_xlfn.IFS(DS530="EME    ","0", DS530=" HIP   ","1", DS530="  MIO  ","2", DS530="   AST ","3", DS530="    PRE","4", DS530="EME   PRE","5", DS530=" HIP  PRE","6", DS530=" HIP AST ","7", DS530="  MIO PRE","8", DS530="  MIOAST ","9", DS530="   ASTPRE","10",DS530=" HIP ASTPRE","11", DS530="  MIOASTPRE","12", DS530="     ","0")</f>
        <v>#N/A</v>
      </c>
      <c r="DV530" s="1" t="e">
        <f aca="false" t="array" ref="DV530">_xlfn.IFS(DU530="SI","2", DU530="NO","1")</f>
        <v>#N/A</v>
      </c>
      <c r="DX530" s="11" t="str">
        <f aca="false">IF(DW530=0,"1","2")</f>
        <v>1</v>
      </c>
      <c r="DY530" s="11" t="str">
        <f aca="false" t="array" ref="DY530">_xlfn.IFS(DW530=0,"0", DW530=0.25, "1", DW530=0.5,"2", DW530=0.75,"3", DW530=1,"4",DW530=1.25,"5", DW530=1.5,"6", DW530=1.75,"7", DW530=2,"8")</f>
        <v>0</v>
      </c>
      <c r="EA530" s="11" t="str">
        <f aca="false">IF(DZ530=0,"1","2")</f>
        <v>1</v>
      </c>
      <c r="EB530" s="11" t="str">
        <f aca="false" t="array" ref="EB530">_xlfn.IFS(DZ530=0,"0", DZ530=0.25, "1", DZ530=0.5,"2", DZ530=0.75,"3", DZ530=1,"4",DZ530=1.25,"5", DZ530=1.5,"6", DZ530=1.75,"7", DZ530=2,"8")</f>
        <v>0</v>
      </c>
      <c r="ED530" s="10" t="str">
        <f aca="false">IF(EC530=0,"1","2")</f>
        <v>1</v>
      </c>
      <c r="EE530" s="11" t="str">
        <f aca="false" t="array" ref="EE530">_xlfn.IFS(EC530=0,"0", EC530=-0.25, "1", EC530=-0.5,"2", EC530=-0.75,"3", EC530=-1,"4",EC530=-1.25,"5", EC530=-1.5,"6", EC530=-1.75,"7", EC530=-2,"8", EC530=-2.25,"9",EC530=-2.5,"10", EC530=-2.75,"11", EC530=-3,"12", EC530=-3.25,"13", EC530=-3.5,"14", EC530=-3.75,"15",EC530=-4,"16")</f>
        <v>0</v>
      </c>
      <c r="EG530" s="10" t="str">
        <f aca="false">IF(EF530=0,"1","2")</f>
        <v>1</v>
      </c>
      <c r="EH530" s="11" t="str">
        <f aca="false" t="array" ref="EH530">_xlfn.IFS(EF530=0,"0", EF530=-0.25, "1", EF530=-0.5,"2", EF530=-0.75,"3", EF530=-1,"4",EF530=-1.25,"5", EF530=-1.5,"6", EF530=-1.75,"7", EF530=-2,"8", EF530=-2.25,"9",EF530=-2.5,"10", EF530=-2.75,"11", EF530=-3,"12", EF530=-3.25,"13", EF530=-3.5,"14", EF530=-3.75,"15",EF530=-4,"16")</f>
        <v>0</v>
      </c>
      <c r="EJ530" s="11" t="str">
        <f aca="false">IF(EI530=0,"1","2")</f>
        <v>1</v>
      </c>
      <c r="EK530" s="11" t="str">
        <f aca="false" t="array" ref="EK530">_xlfn.IFS(EI530=0,"0", EI530=-0.25, "1", EI530=-0.5,"2", EI530=-0.75,"3", EI530=-1,"4",EI530=-1.25,"5", EI530=-1.5,"6", EI530=-1.75,"7", EI530=-2,"8", EI530=-2.25,"9", EI530=-2.25,"9",EI530=-2.5,"10", EI530=-2.75,"11", EI530=-3,"12", EI530=-3.25,"13", EI530=-3.5,"14", EI530=-3.75,"15",EI530=-4,"16", EI530=0.25, "17", EI530=0.5, "18")</f>
        <v>0</v>
      </c>
      <c r="EM530" s="11" t="str">
        <f aca="false">IF(EL530=0,"1","2")</f>
        <v>1</v>
      </c>
      <c r="EN530" s="11" t="str">
        <f aca="false" t="array" ref="EN530">_xlfn.IFS(EL530=0.25,"17",EL530=0.5,"18", EL530=0,"0", EL530=-0.25, "1", EL530=-0.5,"2", EL530=-0.75,"3", EL530=-1,"4",EL530=-1.25,"5", EL530=-1.5,"6", EL530=-1.75,"7", EL530=-2,"8",EL530= -2.25,"9",EL530=-2.5,"10",EL530= -2.75,"11",EL530= -3,"12",EL530= -3.25,"13",EL530= -3.5,"14",EL530= -3.75,"15",EL530=-4,"16")</f>
        <v>0</v>
      </c>
      <c r="EP530" s="11" t="str">
        <f aca="false">IF(EO530=0,"1","2")</f>
        <v>1</v>
      </c>
      <c r="EQ530" s="11" t="str">
        <f aca="false" t="array" ref="EQ530">_xlfn.IFS(EO530=0,"0", EO530=0.25, "1", EO530=0.5,"2", EO530=0.75,"3", EO530=1,"4",EO530=1.25,"5", EO530=1.5,"6", EO530=1.75,"7", EO530=2,"8", EO530=2.25,"9", EO530=2.25,"9",EO530=2.5,"10", EO530=2.75,"11", EO530=3,"12", EO530=3.25,"13", EO530=3.5,"14", EO530=3.75,"15",EO530=4,"16", EO530=-0.25, "17", bq=-0.5, "18")</f>
        <v>0</v>
      </c>
      <c r="ES530" s="11" t="str">
        <f aca="false">IF(ER530=0,"1","2")</f>
        <v>1</v>
      </c>
      <c r="ET530" s="11" t="str">
        <f aca="false" t="array" ref="ET530">_xlfn.IFS(ER530=0,"0", ER530=0.25, "1", ER530=0.5,"2", ER530=0.75,"3", ER530=1,"4",ER530=1.25,"5", ER530=1.5,"6", ER530=1.75,"7", ER530=2,"8", ER530=2.25,"9", ER530=2.25,"9",ER530=2.5,"10", ER530=2.75,"11", ER530=3,"12", ER530=3.25,"13", ER530=3.5,"14", ER530=3.75,"15",ER530=4,"16", ER530=-0.25, "17", bq=-0.5, "18")</f>
        <v>0</v>
      </c>
      <c r="EV530" s="14" t="e">
        <f aca="false">VLOOKUP(EU530,LEYENDA!$G$2:$H$8,2,TRUE())</f>
        <v>#N/A</v>
      </c>
      <c r="EW530" s="14" t="e">
        <f aca="false" t="array" ref="EW530">_xlfn.IFS(EV530="0-5","1", EV530="6-12","2", EV530="13-18","3", EV530="19-24","4", EV530="25-36","5", EV530="37-48","6", EV530="49-60","7")</f>
        <v>#N/A</v>
      </c>
    </row>
    <row r="531" customFormat="false" ht="13.5" hidden="false" customHeight="false" outlineLevel="0" collapsed="false">
      <c r="A531" s="1" t="n">
        <v>197</v>
      </c>
      <c r="B531" s="2" t="n">
        <v>1</v>
      </c>
      <c r="C531" s="33" t="n">
        <v>41964</v>
      </c>
      <c r="E531" s="5" t="str">
        <f aca="false">VLOOKUP(A531,'286'!$A$3:$J$6279,10,FALSE())</f>
        <v>LINO DACRUZ, SIDNEI</v>
      </c>
      <c r="F531" s="4" t="str">
        <f aca="false">VLOOKUP(A531,'286'!$A$3:$I$1768,3,FALSE())</f>
        <v>LICRUZSID</v>
      </c>
      <c r="G531" s="6" t="n">
        <f aca="false">VLOOKUP(A531,'286'!$A$3:$I$1768,4,FALSE())</f>
        <v>32287</v>
      </c>
      <c r="H531" s="7" t="n">
        <f aca="false">YEAR(C531)-YEAR(G531)</f>
        <v>26</v>
      </c>
      <c r="I531" s="1" t="str">
        <f aca="false">VLOOKUP(H531,LEYENDA!$C$2:$D$6,2,TRUE())</f>
        <v>25-40</v>
      </c>
      <c r="J531" s="5" t="str">
        <f aca="false">VLOOKUP(A531,'286'!$A$3:$I$1768,7,FALSE())</f>
        <v>H</v>
      </c>
      <c r="K531" s="8" t="n">
        <f aca="false">VLOOKUP(A531,'286'!$A$3:$I$1768,2,FALSE())</f>
        <v>0</v>
      </c>
      <c r="L531" s="4" t="str">
        <f aca="false">VLOOKUP(A531,'286'!$A$3:$I$1768,8,FALSE())</f>
        <v>D</v>
      </c>
      <c r="M531" s="4" t="str">
        <f aca="false">VLOOKUP(A531,'286'!$A$3:$I$1768,9,FALSE())</f>
        <v>D</v>
      </c>
      <c r="N531" s="8" t="str">
        <f aca="false">IF(R531=O531, "MISMA","CONTRARIA")</f>
        <v>MISMA</v>
      </c>
      <c r="O531" s="8" t="str">
        <f aca="false" t="array" ref="O531">_xlfn.IFS(L531="D","1", L531="I","2")</f>
        <v>1</v>
      </c>
      <c r="P531" s="8" t="e">
        <f aca="false" t="array" ref="P531">_xlfn.IFS(K531="OD","1", K531="OI","2")</f>
        <v>#N/A</v>
      </c>
      <c r="Q531" s="1" t="str">
        <f aca="false" t="array" ref="Q531">_xlfn.IFS(J531="M","1", J531="H","2")</f>
        <v>2</v>
      </c>
      <c r="R531" s="8" t="str">
        <f aca="false" t="array" ref="R531">_xlfn.IFS(M531="D","1", M531="I","2")</f>
        <v>1</v>
      </c>
      <c r="S531" s="1" t="str">
        <f aca="false" t="array" ref="S531">_xlfn.IFS(N531="CONTRARIA", "1",N531= "MISMA","2")</f>
        <v>2</v>
      </c>
      <c r="T531" s="1" t="str">
        <f aca="false" t="array" ref="T531">_xlfn.IFS(I531="0-12","1", I531="13-24","2", I531="25-40","3", I531="41-60","4", I531="61-100","5")</f>
        <v>3</v>
      </c>
      <c r="U531" s="9" t="n">
        <v>7</v>
      </c>
      <c r="V531" s="10" t="str">
        <f aca="false">IF(U531="","",IF(AND(U531&gt;=-9,U531&lt;=-6.5),"-9 a -6,5",IF(AND(U531&gt;=-6,U531&lt;=-3.5),"-6 a -3,5",IF(AND(U531&gt;=-3,U531&lt;=-1),"-3 a -1",IF(U531=-0.5,"-0,5",IF(AND(U531&gt;=0,U531&lt;=2.5),"0 a 2,5",IF(AND(U531&gt;=3,U531&lt;=5.5),"3 a 5,5",IF(AND(U531&gt;=6,U531&lt;=8.5),"6 a 8,5",IF(AND(U531&gt;=9,U531&lt;=20),"9 a 20","Fuera de rango")))))))))</f>
        <v>6 a 8,5</v>
      </c>
      <c r="W531" s="11" t="n">
        <f aca="false">IF(V531="","",IF(V531="-9 a -6,5",2,IF(V531="-6 a -3,5",3,IF(V531="-3 a -1",4,IF(V531="-0,5","NORMA",IF(V531="0 a 2,5",5,IF(V531="3 a 5,5",6,IF(V531="6 a 8,5",7,IF(V531="9 a 20",8,"Fuera de rango")))))))))</f>
        <v>7</v>
      </c>
      <c r="X531" s="9" t="n">
        <v>14</v>
      </c>
      <c r="Y531" s="11" t="str">
        <f aca="false">IF(X531="","",IF(AND(X531&gt;=0,X531&lt;=4),"0 a 4",IF(AND(X531&gt;=4.5,X531&lt;=8.5),"4,5 a 8,5",IF(X531=9,"9",IF(AND(X531&gt;=9.5,X531&lt;=13),"9,5 a 13",IF(AND(X531&gt;=13.5,X531&lt;=20),"13,5 a 20",IF(AND(X531&gt;=20.5,X531&lt;=35),"20,5 a 35","Fuera de rango")))))))</f>
        <v>13,5 a 20</v>
      </c>
      <c r="Z531" s="11" t="n">
        <f aca="false">IF(Y531="","",IF(Y531="0 a 4",1,IF(Y531="4,5 a 8,5",2,IF(Y531="9","NORMA",IF(Y531="9,5 a 13",3,IF(Y531="13,5 a 20",4,IF(Y531="20,5 a 35",5,"Fuera de rango")))))))</f>
        <v>4</v>
      </c>
      <c r="AA531" s="9" t="n">
        <v>26</v>
      </c>
      <c r="AB531" s="10" t="str">
        <f aca="false">IF(AA531="","",IF(AND(AA531&gt;=0,AA531&lt;=9),"0 a 9",IF(AND(AA531&gt;=9.5,AA531&lt;=18.5),"9,5 a 18,5",IF(AA531=19,"19",IF(AND(AA531&gt;=19.5,AA531&lt;=28),"19,5 a 28",IF(AND(AA531&gt;=28.5,AA531&lt;=40),"28,5 a 40","Fuera de rango"))))))</f>
        <v>19,5 a 28</v>
      </c>
      <c r="AC531" s="11" t="n">
        <f aca="false" t="array" ref="AC531">_xlfn.IFS(AB531="","",AB531="0 a 9",1,AB531="9,5 a 18,5",2,AB531="19","NORMA",AB531="19,5 a 28",3,AB531="28,5 a 40",4,TRUE(),"Fuera de rango")</f>
        <v>3</v>
      </c>
      <c r="AD531" s="9" t="n">
        <v>10</v>
      </c>
      <c r="AE531" s="10" t="str">
        <f aca="false">IF(AD531="","",IF(AND(AD531&gt;=-10,AD531&lt;=0),"De -10 a 0",IF(AND(AD531&gt;=0.5,AD531&lt;=9.5),"0,5 a 9,5",IF(AD531=10,"10",IF(AND(AD531&gt;=10.5,AD531&lt;=20),"10,5 a 20",IF(AND(AD531&gt;=20.5,AD531&lt;=40),"20,5 a 40","Fuera de rango"))))))</f>
        <v>10</v>
      </c>
      <c r="AF531" s="12" t="str">
        <f aca="false">IF(AD531="","",IF(AND(AD531&gt;=-10,AD531&lt;=0),1,IF(AND(AD531&gt;=0.5,AD531&lt;=9.5),2,IF(AD531=10,"NORMA",IF(AND(AD531&gt;=10.5,AD531&lt;=20),3,IF(AND(AD531&gt;=20.5,AD531&lt;=40),4,""))))))</f>
        <v>NORMA</v>
      </c>
      <c r="AG531" s="9" t="n">
        <v>9</v>
      </c>
      <c r="AH531" s="10" t="str">
        <f aca="false">IF(AG531="","",IF(AND(AG531&gt;=0,AG531&lt;=4),"0 a 4",IF(AND(AG531&gt;=4.5,AG531&lt;=8.5),"4,5 a 8,5",IF(AG531=9,"9",IF(AND(AG531&gt;=9.5,AG531&lt;=13),"9,5 a 13",IF(AND(AG531&gt;=13.5,AG531&lt;=25),"13,5 a 25","Fuera de rango"))))))</f>
        <v>9</v>
      </c>
      <c r="AI531" s="10" t="str">
        <f aca="false">IF(AH531="","",IF(AH531="0 a 4",1,IF(AH531="4,5 a 8,5",2,IF(AH531="9","NORMA",IF(AH531="9,5 a 13",3,IF(AH531="13,5 a 25",4,""))))))</f>
        <v>NORMA</v>
      </c>
      <c r="AJ531" s="9" t="n">
        <v>1</v>
      </c>
      <c r="AK531" s="10" t="str">
        <f aca="false">IF(AJ531="","",IF(AND(AJ531&gt;=-15,AJ531&lt;=-10.5),"-15 a -10,5",IF(AND(AJ531&gt;=-10,AJ531&lt;=-4),"-10 a -4",IF(AND(AJ531&gt;=-4.5,AJ531&lt;=0),"-4,5 a 0",IF(AND(AJ531&gt;=0.5,AJ531&lt;=4.5),"0,5 a 4,5",IF(AJ531=5,"5",IF(AND(AJ531&gt;=5.5,AJ531&lt;=10),"5,5 a 10",IF(AND(AJ531&gt;=10.5,AJ531&lt;=20),"10,5 a 20","Fuera de rango"))))))))</f>
        <v>0,5 a 4,5</v>
      </c>
      <c r="AL531" s="11" t="n">
        <f aca="false">IF(AK531="","",IF(AK531="-15 a -10,5",1,IF(AK531="-10 a -4",2,IF(AK531="-4,5 a 0",3,IF(AK531="0,5 a 4,5",4,IF(AK531="5","NORMA",IF(AK531="5,5 a 10",5,IF(AK531="10,5 a 20",6,"Error"))))))))</f>
        <v>4</v>
      </c>
      <c r="AM531" s="9" t="n">
        <v>0</v>
      </c>
      <c r="AN531" s="10" t="str">
        <f aca="false">IF(AM531="","",IF(AND(AM531&gt;=-7.5,AM531&lt;=-5.5),"-7,5 a -5,5",IF(AND(AM531&gt;=-5,AM531&lt;=-3),"-5 a -3",IF(AND(AM531&gt;=-2.5,AM531&lt;=-0.5),"-2,5 a -0,5",IF(AM531=0,"0,00",IF(AND(AM531&gt;=0.5,AM531&lt;=2.5),"0,5 a 2,5",IF(AND(AM531&gt;=3,AM531&lt;=5),"3 a 5",IF(AND(AM531&gt;=5.5,AM531&lt;=7.5),"5,5 a 7,5",IF(AND(AM531&gt;=8,AM531&lt;=10),"8 a 10","Fuera de rango")))))))))</f>
        <v>0,00</v>
      </c>
      <c r="AO531" s="11" t="str">
        <f aca="false">IF(AN531="","",IF(AN531="-7,5 a -5,5",1,IF(AN531="-5 a -3",2,IF(AN531="-2,5 a -0,5",3,IF(AN531="0,00","NORMA",IF(AN531="0,5 a 2,5",4,IF(AN531="3 a 5",5,IF(AN531="5,5 a 7,5",6,IF(AN531="8 a 10",7,"Error")))))))))</f>
        <v>NORMA</v>
      </c>
      <c r="AP531" s="9" t="n">
        <v>4</v>
      </c>
      <c r="AQ531" s="10" t="str">
        <f aca="false">IF(AP531="","",IF(AND(AP531&gt;=-20,AP531&lt;=-9.5),"-20 a -9,5",IF(AND(AP531&gt;=-9,AP531&lt;=-6.5),"-9 a -6,5",IF(AP531=-6,"-6",IF(AND(AP531&gt;=-5.5,AP531&lt;=-3),"-5,5 a -3",IF(AND(AP531&gt;=-2.5,AP531&lt;=0),"-2,5 a 0",IF(AND(AP531&gt;=0.5,AP531&lt;=3),"0,5 a 3",IF(AND(AP531&gt;=3.5,AP531&lt;=6),"3,5 a 6",IF(AND(AP531&gt;=6.5,AP531&lt;=9),"6,5 a 9",IF(AND(AP531&gt;=9.5,AP531&lt;=20),"9,5 a 20","Fuera de rango"))))))))))</f>
        <v>3,5 a 6</v>
      </c>
      <c r="AR531" s="11" t="n">
        <f aca="false">IF(AQ531="","",IF(AQ531="-20 a -9,5",1,IF(AQ531="-9 a -6,5",2,IF(AQ531="-6","NORMA",IF(AQ531="-5,5 a -3",3,IF(AQ531="-2,5 a 0",4,IF(AQ531="0,5 a 3",5,IF(AQ531="3,5 a 6",6,IF(AQ531="6,5 a 9",7,IF(AQ531="9,5 a 20",8,""))))))))))</f>
        <v>6</v>
      </c>
      <c r="AS531" s="9" t="n">
        <v>4</v>
      </c>
      <c r="AT531" s="10" t="str">
        <f aca="false">IF(AS531="","",IF(AND(AS531&gt;=-16,AS531&lt;=-14),"-16 a -14",IF(AND(AS531&gt;=-13.5,AS531&lt;=-11.5),"-13,5 a -11,5",IF(AND(AS531&gt;=-11,AS531&lt;=-9),"-11 a -9",IF(AND(AS531&gt;=-8.5,AS531&lt;=-6.5),"-8,5 a -6,5",IF(AND(AS531&gt;=-6,AS531&lt;=-4),"-6 a -4",IF(AND(AS531&gt;=-3.5,AS531&lt;=-1.5),"-3,5 a -1,5",IF(AND(AS531&gt;=-1,AS531&lt;=1),"-1 a 1",IF(AND(AS531&gt;=1.5,AS531&lt;=3.5),"1,5 a 3,5",IF(AND(AS531&gt;=4,AS531&lt;=6),"4 a 6",IF(AND(AS531&gt;=6.5,AS531&lt;=8.5),"6,5 a 8,5",IF(AND(AS531&gt;=9,AS531&lt;=11),"9 a 11",IF(AND(AS531&gt;=11.5,AS531&lt;=13.5),"11,5 a 13,5",IF(AND(AS531&gt;=14,AS531&lt;=16),"14 a 16",IF(AND(AS531&gt;=16.5,AS531&lt;=18.5),"16,5 a 18,5",IF(AND(AS531&gt;=19,AS531&lt;=21),"19 a 21","Fuera de rango"))))))))))))))))</f>
        <v>4 a 6</v>
      </c>
      <c r="AU531" s="11" t="str">
        <f aca="false" t="array" ref="AU531">IF(AT531="","",_xlfn.IFS(AT531="-16 a -14",1,AT531="-13,5 a -11,5",2,AT531="-11 a -9",3,AT531="-8,5 a -6,5",4,AT531="-6 a -4",5,AT531="-3,5 a -1,5",6,AT531="-1 a 1",7,AT531="1,5 a 3,5",8,AT531="4 a 6","NORMA",AT531="6,5 a 8,5",9,AT531="9 a 11",10,AT531="11,5 a 13,5",11,AT531="14 a 16",12,AT531="16,5 a 18,5",13,AT531="19 a 21",14,TRUE(),""))</f>
        <v>NORMA</v>
      </c>
      <c r="AV531" s="9" t="n">
        <v>1.25</v>
      </c>
      <c r="AW531" s="10" t="str">
        <f aca="false">IF(AV531="","",IF(AND(AV531&gt;=-1,AV531&lt;=-0.5),"-1 a -0,5",IF(AND(AV531&gt;-0.5,AV531&lt;=0),"De -0,5 a 0",IF(AND(AV531&gt;=0.25,AV531&lt;=0.75),"0,25 a 0,75",IF(AND(AV531&gt;=1,AV531&lt;=1.5),"1 a 1,5",IF(AND(AV531&gt;=1.75,AV531&lt;=2.25),"1,75 a 2,25",IF(AND(AV531&gt;=2.5,AV531&lt;=3),"2,5 a 3",IF(AND(AV531&gt;=3.25,AV531&lt;=3.75),"3,25 a 3,75","Fuera de rango"))))))))</f>
        <v>1 a 1,5</v>
      </c>
      <c r="AX531" s="10" t="n">
        <f aca="false">IF(AW531="","",IF(OR(AW531="-1 a -0,5",AW531="-1 a -0.5"),1,IF(OR(AW531="De -0,5 a 0",AW531="-0,5 a 0",AW531="De -0.5 a 0"),2,IF(OR(AW531="0,25 a 0,75",AW531="0.25 a 0.75"),"NORMA",IF(OR(AW531="1 a 1,5",AW531="1 a 1.5"),3,IF(OR(AW531="1,75 a 2,25",AW531="1.75 a 2.25"),4,IF(OR(AW531="2,5 a 3",AW531="2.5 a 3"),5,IF(OR(AW531="3,25 a 3,75",AW531="3.25 a 3.75"),6,""))))))))</f>
        <v>3</v>
      </c>
      <c r="AY531" s="9" t="n">
        <v>0</v>
      </c>
      <c r="AZ531" s="10" t="str">
        <f aca="false">IF(AY531="","",IF(AND(AY531&gt;=-20,AY531&lt;=-9.5),"-20 a -9,5",IF(AND(AY531&gt;=-9,AY531&lt;=-6.5),"-9 a -6,5",IF(AY531=-6,"-6",IF(AND(AY531&gt;=-5.5,AY531&lt;=-3),"-5,5 a -3",IF(AND(AY531&gt;=-2.5,AY531&lt;=0),"-2,5 a 0",IF(AND(AY531&gt;=0.5,AY531&lt;=3),"0,5 a 3",IF(AND(AY531&gt;=3.5,AY531&lt;=6),"3,5 a 6","Fuera de rango"))))))))</f>
        <v>-2,5 a 0</v>
      </c>
      <c r="BA531" s="11" t="n">
        <f aca="false">IF(AZ531="","",IF(AZ531="-20 a -9,5",1,IF(AZ531="-9 a -6,5",2,IF(AZ531="-6","NORMA",IF(AZ531="-5,5 a -3",3,IF(AZ531="-2,5 a 0",4,IF(AZ531="0,5 a 3",5,IF(AZ531="3,5 a 6",6,""))))))))</f>
        <v>4</v>
      </c>
      <c r="BB531" s="9" t="n">
        <v>12</v>
      </c>
      <c r="BC531" s="10" t="str">
        <f aca="false" t="array" ref="BC531">IF(BB531="","",_xlfn.IFS(AND(BB531&gt;=0,BB531&lt;=2),"0 a 2",AND(BB531&gt;=2.5,BB531&lt;=4.5),"2,5 a 4,5",AND(BB531&gt;=5,BB531&lt;=7),"5 a 7",AND(BB531&gt;=7.5,BB531&lt;=9.5),"7,5 a 9,5",AND(BB531&gt;=10,BB531&lt;=12),"10 a 12",AND(BB531&gt;=12.5,BB531&lt;=14.5),"12,5 a 14,5",BB531=15,"15",AND(BB531&gt;=15.5,BB531&lt;=17.5),"15,5 a 17,5",AND(BB531&gt;=18,BB531&lt;=20),"18 a 20",AND(BB531&gt;=20.5,BB531&lt;=22.5),"20,5 a 22,5",AND(BB531&gt;=23,BB531&lt;=25),"23 a 25",TRUE(),"Fuera de rango"))</f>
        <v>10 a 12</v>
      </c>
      <c r="BD531" s="11" t="n">
        <f aca="false" t="array" ref="BD531">IF(BC531="","",_xlfn.IFS(BC531="0 a 2",1,BC531="2,5 a 4,5",2,BC531="5 a 7",3,BC531="7,5 a 9,5",4,BC531="10 a 12",5,BC531="12,5 a 14,5",6,BC531="15","NORMA",BC531="15,5 a 17,5",7,BC531="18 a 20",8,BC531="20,5 a 22,5",9,BC531="23 a 25",10,TRUE(),"Fuera de rango"))</f>
        <v>5</v>
      </c>
      <c r="BE531" s="9" t="n">
        <v>28</v>
      </c>
      <c r="BF531" s="10" t="str">
        <f aca="false">IF(BE531="","",IF(AND(BE531&gt;=-20,BE531&lt;=-10),"-20 a -10",IF(AND(BE531&gt;=-9.5,BE531&lt;=0.5),"-9,5 a 0,5",IF(AND(BE531&gt;=1,BE531&lt;=11),"1 a 11",IF(AND(BE531&gt;=11.5,BE531&lt;=20.5),"11,5 a 20,5",IF(BE531=21,"21",IF(AND(BE531&gt;=21.5,BE531&lt;=31.5),"21,5 a 31,5",IF(AND(BE531&gt;=32,BE531&lt;=42),"32 a 42","Fuera de rango"))))))))</f>
        <v>21,5 a 31,5</v>
      </c>
      <c r="BG531" s="11" t="n">
        <f aca="false">IF(BF531="","",IF(BF531="-20 a -10",1,IF(BF531="-9,5 a 0,5",2,IF(BF531="1 a 11",3,IF(BF531="11,5 a 20,5",4,IF(BF531="21","NORMA",IF(BF531="21,5 a 31,5",5,IF(BF531="32 a 42",6,""))))))))</f>
        <v>5</v>
      </c>
      <c r="BH531" s="9" t="n">
        <v>14</v>
      </c>
      <c r="BI531" s="10" t="str">
        <f aca="false">IF(BH531="","",IF(AND(BH531&gt;=-20,BH531&lt;=-15),"-20 a -15",IF(AND(BH531&gt;=-14.5,BH531&lt;=-9.5),"-14,5 a -9,5",IF(AND(BH531&gt;=-9,BH531&lt;=-4),"-9 a -4",IF(AND(BH531&gt;=-3.5,BH531&lt;=2.5),"-3,5 a 2,5",IF(AND(BH531&gt;=3,BH531&lt;=8),"3 a 8",IF(AND(BH531&gt;=8.5,BH531&lt;=14.5),"8,5 a 14,5",IF(BH531=15,"15",IF(AND(BH531&gt;=15.5,BH531&lt;=20.5),"15,5 a 20,5",IF(AND(BH531&gt;=21,BH531&lt;=26),"21 a 26","Fuera de rango"))))))))))</f>
        <v>8,5 a 14,5</v>
      </c>
      <c r="BJ531" s="11" t="n">
        <f aca="false">IF(BI531="","",IF(BI531="-20 a -15",1,IF(BI531="-14,5 a -9,5",2,IF(BI531="-9 a -4",3,IF(BI531="-3,5 a 2,5",4,IF(BI531="3 a 8",5,IF(BI531="8,5 a 14,5",6,IF(BI531="15","NORMA",IF(BI531="15,5 a 20,5",7,IF(BI531="21 a 26",8,IF(BI531="26,5 a 31,5",9,"")))))))))))</f>
        <v>6</v>
      </c>
      <c r="BK531" s="9" t="n">
        <v>10</v>
      </c>
      <c r="BL531" s="10" t="str">
        <f aca="false">IF(BK531="","",IF(AND(BK531&gt;=0,BK531&lt;=2),"0 - 2",IF(AND(BK531&gt;=2.5,BK531&lt;=4.5),"2,5 - 4,5",IF(AND(BK531&gt;=5,BK531&lt;=7),"5 - 7",IF(AND(BK531&gt;=7.5,BK531&lt;=9.5),"7,5 - 9,5",IF(AND(BK531&gt;=10,BK531&lt;=12),"10 - 12",IF(AND(BK531&gt;=12.5,BK531&lt;=13.5),"12,5 - 13,5",IF(BK531=14,"14",IF(AND(BK531&gt;=14.5,BK531&lt;=16.5),"14,5 - 16,5",IF(AND(BK531&gt;=17,BK531&lt;=19),"17 - 19",IF(AND(BK531&gt;=19.5,BK531&lt;=21.5),"19,5 - 21,5",IF(AND(BK531&gt;=22,BK531&lt;=24),"22 - 24",IF(AND(BK531&gt;=24.5,BK531&lt;=26.5),"24,5 - 26,5",IF(AND(BK531&gt;=27,BK531&lt;=29),"27 - 29",IF(AND(BK531&gt;=29.5,BK531&lt;=30),"29,5 - 30","Fuera de rango")))))))))))))))</f>
        <v>10 - 12</v>
      </c>
      <c r="BM531" s="11" t="n">
        <f aca="false">IF(BL531="","",IF(BL531="0 - 2",1,IF(BL531="2,5 - 4,5",2,IF(BL531="5 - 7",3,IF(BL531="7,5 - 9,5",4,IF(BL531="10 - 12",5,IF(BL531="12,5 - 13,5",6,IF(BL531="14","NORMA",IF(BL531="14,5 - 16,5",7,IF(BL531="17 - 19",8,IF(BL531="19,5 - 21,5",9,IF(BL531="22 - 24",10,IF(BL531="24,5 - 26,5",11,IF(BL531="27 - 29",12,IF(BL531="29,5 - 30",13,"")))))))))))))))</f>
        <v>5</v>
      </c>
      <c r="BN531" s="9" t="n">
        <v>16</v>
      </c>
      <c r="BO531" s="11" t="str">
        <f aca="false">IF(BN531="","",IF(AND(BN531&gt;=-20,BN531&lt;=-10),"-20 a -10",IF(AND(BN531&gt;=-9.5,BN531&lt;=0.5),"-9,5 a 0,5",IF(AND(BN531&gt;=1,BN531&lt;=11),"1 a 11",IF(AND(BN531&gt;=11.5,BN531&lt;=21.5),"11,5 a 21,5",IF(BN531=22,"22",IF(AND(BN531&gt;=22.5,BN531&lt;=32.5),"22,5 a 32,5",IF(AND(BN531&gt;=33,BN531&lt;=43),"33 a 43","Fuera de rango"))))))))</f>
        <v>11,5 a 21,5</v>
      </c>
      <c r="BP531" s="11" t="n">
        <f aca="false">IF(BO531="","",IF(BO531="-20 a -10",1,IF(BO531="-9,5 a 0,5",2,IF(BO531="1 a 11",3,IF(BO531="11,5 a 21,5",4,IF(BO531="22","NORMA",IF(BO531="22,5 a 32,5",5,IF(BO531="33 a 43",6,""))))))))</f>
        <v>4</v>
      </c>
      <c r="BQ531" s="9" t="n">
        <v>6</v>
      </c>
      <c r="BR531" s="10" t="str">
        <f aca="false">IF(BQ531="","",IF(AND(BQ531&gt;=-20,BQ531&lt;=-15),"-20 a -15",IF(AND(BQ531&gt;=-14.5,BQ531&lt;=-9.5),"-14,5 a -9,5",IF(AND(BQ531&gt;=-9,BQ531&lt;=-4),"-9 a -4",IF(AND(BQ531&gt;=-3.5,BQ531&lt;=2.5),"-3,5 a 2,5",IF(AND(BQ531&gt;=3,BQ531&lt;=8),"3 a 8",IF(AND(BQ531&gt;=8.5,BQ531&lt;=13.5),"8,5 a 13,5",IF(AND(BQ531&gt;=14,BQ531&lt;=17.5),"14 a 17,5",IF(BQ531=18,"18",IF(AND(BQ531&gt;=18.5,BQ531&lt;=23.5),"18,5 a 23,5",IF(AND(BQ531&gt;=24,BQ531&lt;=29),"24 a 29",IF(AND(BQ531&gt;=29.5,BQ531&lt;=34.5),"29,5 a 34,5",IF(AND(BQ531&gt;=35,BQ531&lt;=40),"35 a 40","Fuera de rango")))))))))))))</f>
        <v>3 a 8</v>
      </c>
      <c r="BS531" s="11" t="n">
        <f aca="false">IF(BR531="","",IF(BR531="-20 a -15",1,IF(BR531="-14,5 a -9,5",2,IF(BR531="-9 a -4",3,IF(BR531="-3,5 a 2,5",4,IF(BR531="3 a 8",5,IF(BR531="8,5 a 13,5",6,IF(BR531="14 a 17,5",7,IF(BR531="18","NORMA",IF(BR531="18,5 a 23,5",8,IF(BR531="24 a 29",9,IF(BR531="29,5 a 34,5",10,IF(BR531="35 a 40",11,"")))))))))))))</f>
        <v>5</v>
      </c>
      <c r="BT531" s="9" t="n">
        <v>1</v>
      </c>
      <c r="BU531" s="10" t="str">
        <f aca="false">IF(BT531="","",IF(AND(BT531&gt;=-20,BT531&lt;=-18),"-20 a -18",IF(AND(BT531&gt;=-17.5,BT531&lt;=-15.5),"-17,5 a -15,5",IF(AND(BT531&gt;=-15,BT531&lt;=-13),"-15 a -13",IF(AND(BT531&gt;=-12.5,BT531&lt;=-10.5),"-12,5 a -10,5",IF(AND(BT531&gt;=-10,BT531&lt;=-8),"-10 a -8",IF(AND(BT531&gt;=-7.5,BT531&lt;=-5.5),"-7,5 a -5,5",IF(AND(BT531&gt;=-5,BT531&lt;=-3),"-5 a -3",IF(AND(BT531&gt;=-2.5,BT531&lt;=-0.5),"-2,5 a -0,5",IF(BT531=0,"0",IF(AND(BT531&gt;=0.5,BT531&lt;=2.5),"0,5 a 2,5",IF(AND(BT531&gt;=3,BT531&lt;=5),"3 a 5",IF(AND(BT531&gt;=5.5,BT531&lt;=7.5),"5,5 a 7,5",IF(AND(BT531&gt;=8,BT531&lt;=10),"8 a 10",IF(AND(BT531&gt;=10.5,BT531&lt;=12.5),"10,5 a 12,5",IF(AND(BT531&gt;=13,BT531&lt;=15),"13 a 15",IF(AND(BT531&gt;=15.5,BT531&lt;=17.5),"15,5 a 17,5",IF(AND(BT531&gt;=18,BT531&lt;=20),"18 a 20","Fuera de rango"))))))))))))))))))</f>
        <v>0,5 a 2,5</v>
      </c>
      <c r="BV531" s="11" t="n">
        <f aca="false">IF(BT531="","",IF(BT531=0,"NORMA",IF(AND(BT531&gt;=-20,BT531&lt;=-18),2,IF(AND(BT531&gt;=-17.5,BT531&lt;=-15.5),2,IF(AND(BT531&gt;=-15,BT531&lt;=-13),3,IF(AND(BT531&gt;=-12.5,BT531&lt;=-10.5),4,IF(AND(BT531&gt;=-10,BT531&lt;=-8),5,IF(AND(BT531&gt;=-7.5,BT531&lt;=-5.5),6,IF(AND(BT531&gt;=-5,BT531&lt;=-3),7,IF(AND(BT531&gt;=-2.5,BT531&lt;=-0.5),8,IF(AND(BT531&gt;=0.5,BT531&lt;=2.5),9,IF(AND(BT531&gt;=3,BT531&lt;=5),10,IF(AND(BT531&gt;=5.5,BT531&lt;=7.5),11,IF(AND(BT531&gt;=8,BT531&lt;=10),12,IF(AND(BT531&gt;=10.5,BT531&lt;=12.5),13,IF(AND(BT531&gt;=13,BT531&lt;=15),14,IF(AND(BT531&gt;=15.5,BT531&lt;=17.5),15,IF(AND(BT531&gt;=18,BT531&lt;=20),16,"Fuera de rango"))))))))))))))))))</f>
        <v>9</v>
      </c>
      <c r="BW531" s="9" t="n">
        <v>-6</v>
      </c>
      <c r="BX531" s="10" t="n">
        <f aca="false">18.5- (0.3*H531)</f>
        <v>10.7</v>
      </c>
      <c r="BY531" s="10" t="n">
        <f aca="false">(BW531)-(BX531)</f>
        <v>-16.7</v>
      </c>
      <c r="BZ531" s="10" t="str">
        <f aca="false">IF(BY531="","",IF(BY531&lt;-27.5,"De -30 a -28",IF(BY531&lt;-25,"De -27,5 a -25,5",IF(BY531&lt;-22.5,"De -25 a -23",IF(BY531&lt;-20,"De -22,5 a -20,5",IF(BY531&lt;-17.5,"De -20 a -18",IF(BY531&lt;-15,"De -17,5 a -15,5",IF(BY531&lt;-12.5,"De -15 a -13",IF(BY531&lt;-10,"De -12,5 a -10,5",IF(BY531&lt;-7.5,"De -10 a -8",IF(BY531&lt;-5,"De -7,5 a -5,5",IF(BY531&lt;-2.5,"De -5 a -3",IF(BY531&lt;0,"De -2,5 a -0,5",IF(BY531&lt;2.5,"De 0 a 2",IF(BY531&lt;5,"De 2,5 a 4,5",IF(BY531&lt;7.5,"De 5 a 7",IF(BY531&lt;10,"De 7,5 a 9,5",IF(BY531&lt;12.5,"De 10 a 12",IF(BY531&lt;15,"De 12,5 a 14,5",IF(BY531&lt;17.5,"De 15 a 17",IF(BY531&lt;20,"De 17,5 a 19,5",IF(BY531&lt;22.5,"De 20 a 22",IF(BY531&lt;25,"De 22,5 a 24,5",IF(BY531&lt;27.5,"De 25 a 27","De 27,5 a 30"))))))))))))))))))))))))</f>
        <v>De -17,5 a -15,5</v>
      </c>
      <c r="CA531" s="12" t="n">
        <f aca="false">IF(BY531="","",IF(BY531&lt;=-28,1,IF(BY531&lt;=-25.5,2,IF(BY531&lt;=-23,3,IF(BY531&lt;=-20.5,4,IF(BY531&lt;=-18,5,IF(BY531&lt;=-15.5,6,IF(BY531&lt;=-13,7,IF(BY531&lt;=-10.5,8,IF(BY531&lt;=-8,9,IF(BY531&lt;=-5.5,10,IF(BY531&lt;=-3,11,IF(BY531&lt;=-0.5,12,IF(BY531&lt;=2,13,IF(BY531&lt;=4.5,14,IF(BY531&lt;=7,15,IF(BY531&lt;=9.5,16,IF(BY531&lt;=12,17,IF(BY531&lt;=14.5,18,IF(BY531&lt;=17,19,IF(BY531&lt;=19.5,20,IF(BY531&lt;=22,21,IF(BY531&lt;=24.5,22,IF(BY531&lt;=27,23,IF(BY531&lt;=30,24,"Fuera de rango")))))))))))))))))))))))))</f>
        <v>6</v>
      </c>
      <c r="CB531" s="9" t="n">
        <v>-5</v>
      </c>
      <c r="CC531" s="10" t="n">
        <f aca="false">18.5- (0.3*H531)</f>
        <v>10.7</v>
      </c>
      <c r="CD531" s="10" t="n">
        <f aca="false">(CB531)-(CC531)</f>
        <v>-15.7</v>
      </c>
      <c r="CE531" s="10" t="str">
        <f aca="false">IF(CD531="","",IF(CD531&lt;-27.5,"De -30 a -28",IF(CD531&lt;-25,"De -27,5 a -25,5",IF(CD531&lt;-22.5,"De -25 a -23",IF(CD531&lt;-20,"De -22,5 a -20,5",IF(CD531&lt;-17.5,"De -20 a -18",IF(CD531&lt;-15,"De -17,5 a -15,5",IF(CD531&lt;-12.5,"De -15 a -13",IF(CD531&lt;-10,"De -12,5 a -10,5",IF(CD531&lt;-7.5,"De -10 a -8",IF(CD531&lt;-5,"De -7,5 a -5,5",IF(CD531&lt;-2.5,"De -5 a -3",IF(CD531&lt;0,"De -2,5 a -0,5",IF(CD531&lt;=2,"De 0 a 2",IF(CD531&lt;=4.5,"De 2,5 a 4,5",IF(CD531&lt;=7,"De 5 a 7",IF(CD531&lt;=9.5,"De 7,5 a 9,5",IF(CD531&lt;=12,"De 10 a 12",IF(CD531&lt;=14.5,"De 12,5 a 14,5",IF(CD531&lt;=17,"De 15 a 17",IF(CD531&lt;=19.5,"De 17,5 a 19,5",IF(CD531&lt;=22,"De 20 a 22",IF(CD531&lt;=24.5,"De 22,5 a 24,5",IF(CD531&lt;=27,"De 25 a 27","De 27,5 a 30"))))))))))))))))))))))))</f>
        <v>De -17,5 a -15,5</v>
      </c>
      <c r="CF531" s="12" t="n">
        <f aca="false">IF(CD531="","",IF(CD531&lt;-27.5,1,IF(CD531&lt;-25,2,IF(CD531&lt;-22.5,3,IF(CD531&lt;-20,4,IF(CD531&lt;-17.5,5,IF(CD531&lt;-15,6,IF(CD531&lt;-12.5,7,IF(CD531&lt;-10,8,IF(CD531&lt;-7.5,9,IF(CD531&lt;-5,10,IF(CD531&lt;-2.5,11,IF(CD531&lt;0,12,IF(CD531&lt;2.5,13,IF(CD531&lt;5,14,IF(CD531&lt;7.5,15,IF(CD531&lt;10,16,IF(CD531&lt;12.5,17,IF(CD531&lt;15,18,IF(CD531&lt;17.5,19,IF(CD531&lt;20,20,IF(CD531&lt;22.5,21,IF(CD531&lt;25,22,IF(CD531&lt;27.5,23,24))))))))))))))))))))))))</f>
        <v>6</v>
      </c>
      <c r="CG531" s="9" t="n">
        <v>-2.25</v>
      </c>
      <c r="CH531" s="10" t="str">
        <f aca="false">IF(CG531="","",IF(AND(CG531&gt;=-10,CG531&lt;=-9.5),"-10 a -9,5",IF(AND(CG531&gt;-9.5,CG531&lt;=-8.5),"-9 a -8,5",IF(AND(CG531&gt;-8.5,CG531&lt;=-7.5),"-8 a -7,5",IF(AND(CG531&gt;-7.5,CG531&lt;=-6.5),"-7 a -6,5",IF(AND(CG531&gt;-6.5,CG531&lt;=-5.5),"-6 a -5,5",IF(AND(CG531&gt;-5.5,CG531&lt;=-4.5),"-5 a -4,5",IF(AND(CG531&gt;-4.5,CG531&lt;=-3.5),"-4 a -3,5",IF(AND(CG531&gt;-3.5,CG531&lt;=-2.5),"-3 a -2,5",IF(CG531=-2.25,"-2,25",IF(AND(CG531&gt;-2.5,CG531&lt;=-1.5),"-2 a -1,5",IF(AND(CG531&gt;-1.5,CG531&lt;=-0.5),"-1 a -0,5",IF(AND(CG531&gt;-0.5,CG531&lt;=0.5),"0 a 0,5",IF(AND(CG531&gt;0.5,CG531&lt;=1.5),"1 a 1,5",IF(AND(CG531&gt;1.5,CG531&lt;=2.5),"2 a 2,5",IF(AND(CG531&gt;2.5,CG531&lt;=3.5),"3 a 3,5",IF(AND(CG531&gt;3.5,CG531&lt;=4.5),"4 a 4,5",IF(AND(CG531&gt;4.5,CG531&lt;=5.5),"5 a 5,5",IF(AND(CG531&gt;5.5,CG531&lt;=6.5),"6 a 6,5",IF(AND(CG531&gt;6.5,CG531&lt;=7.5),"7 a 7,5",IF(AND(CG531&gt;7.5,CG531&lt;=8.5),"8 a 8,5",IF(AND(CG531&gt;8.5,CG531&lt;=9.5),"9 a 9,5",IF(CG531&gt;=10,"10","Fuera de rango")))))))))))))))))))))))</f>
        <v>-2,25</v>
      </c>
      <c r="CI531" s="11" t="str">
        <f aca="false">IF(CG531="","",IF(CG531=-2.25,"NORMA",IF(CG531&lt;=-9.5,1,IF(CG531&lt;=-8.5,2,IF(CG531&lt;=-7.5,3,IF(CG531&lt;=-6.5,4,IF(CG531&lt;=-5.5,5,IF(CG531&lt;=-4.5,6,IF(CG531&lt;=-3.5,7,IF(CG531&lt;=-2.5,8,IF(CG531&lt;=-1.5,9,IF(CG531&lt;=-0.5,10,IF(CG531&lt;=0.5,11,IF(CG531&lt;=1.5,12,IF(CG531&lt;=2.5,13,IF(CG531&lt;=3.5,14,IF(CG531&lt;=4.5,15,IF(CG531&lt;=5.5,16,IF(CG531&lt;=6.5,17,IF(CG531&lt;=7.5,18,IF(CG531&lt;=8.5,19,IF(CG531&lt;=9.5,20,IF(CG531=10,21,"Fuera de rango")))))))))))))))))))))))</f>
        <v>NORMA</v>
      </c>
      <c r="CJ531" s="9" t="n">
        <v>2.5</v>
      </c>
      <c r="CK531" s="10" t="str">
        <f aca="false">IF(CJ531="","",IF(AND(CJ531&gt;=-6,CJ531&lt;=-5.5),"-6 a -5,5",IF(AND(CJ531&gt;-5.5,CJ531&lt;=-4.5),"-5 a -4,5",IF(AND(CJ531&gt;-4.5,CJ531&lt;=-3.5),"-4 a -3,5",IF(AND(CJ531&gt;-3.5,CJ531&lt;=-2.5),"-3 a -2,5",IF(AND(CJ531&gt;-2.5,CJ531&lt;=-1.5),"-2 a -1,5",IF(AND(CJ531&gt;-1.5,CJ531&lt;=-0.5),"-1 a -0,5",IF(AND(CJ531&gt;-0.5,CJ531&lt;=0.5),"0 a 0,5",IF(AND(CJ531&gt;0.5,CJ531&lt;=1.5),"1 a 1,5",IF(AND(CJ531&gt;1.5,CJ531&lt;2.5),"2",IF(AND(CJ531&gt;=2.5,CJ531&lt;=3),"2,5 a 3",IF(AND(CJ531&gt;3,CJ531&lt;=4),"3,5 a 4",IF(AND(CJ531&gt;4,CJ531&lt;=5),"4,5 a 5",IF(AND(CJ531&gt;5,CJ531&lt;=6),"5,5 a 6",IF(AND(CJ531&gt;6,CJ531&lt;=7),"6,5 a 7",IF(AND(CJ531&gt;7,CJ531&lt;=8),"7,5 a 8",IF(AND(CJ531&gt;8,CJ531&lt;=9.5),"8,5 a 9,5",IF(CJ531=10,"10","Fuera de rango"))))))))))))))))))</f>
        <v>2,5 a 3</v>
      </c>
      <c r="CL531" s="11" t="n">
        <f aca="false">IF(CK531="","",IF(OR(CK531="-6 a -5,5",CK531="-6 - -5,5"),1,IF(OR(CK531="-5 a -4,5",CK531="-5 - -4,5"),2,IF(OR(CK531="-4 a -3,5",CK531="-4 - -3,5"),3,IF(OR(CK531="-3 a -2,5",CK531="-3 - -2,5"),4,IF(OR(CK531="-2 a -1,5",CK531="-2 - -1,5"),5,IF(OR(CK531="-1 a -0,5",CK531="-1 - -0,5"),6,IF(OR(CK531="0 a 0,5",CK531="0 - 0,5"),7,IF(OR(CK531="1 a 1,5",CK531="1 - 1,5"),8,IF(CK531="2","NORMA",IF(OR(CK531="2,5 a 3",CK531="2,5 - 3"),9,IF(OR(CK531="3,5 a 4",CK531="3,5 - 4"),10,IF(OR(CK531="4,5 a 5",CK531="4,5 - 5"),11,IF(OR(CK531="5,5 a 6",CK531="5,5 - 6"),12,IF(OR(CK531="6,5 a 7",CK531="6,5 - 7"),13,IF(OR(CK531="7,5 a 8",CK531="7,5 - 8"),14,IF(OR(CK531="8,5 a 9",CK531="8,5 - 9,5",CK531="9 a 9,5"),15,IF(CK531="10",15,IF(OR(CK531="0,5 a 1",CK531="0,5 - 1"),7,"Fuera de rango")))))))))))))))))))</f>
        <v>9</v>
      </c>
      <c r="CN531" s="10" t="str">
        <f aca="false">IF(CM531=0,"0", " ")</f>
        <v>0</v>
      </c>
      <c r="CO531" s="10" t="str">
        <f aca="false">IF(CM531&gt;0,"EME"," ")</f>
        <v> </v>
      </c>
      <c r="CQ531" s="10" t="str">
        <f aca="false">IF(CP531&gt;0,"0", " ")</f>
        <v> </v>
      </c>
      <c r="CR531" s="10" t="str">
        <f aca="false">IF(CP531&gt;0,"EME"," ")</f>
        <v> </v>
      </c>
      <c r="CS531" s="9" t="n">
        <v>0</v>
      </c>
      <c r="CV531" s="9" t="n">
        <v>0</v>
      </c>
      <c r="CY531" s="9" t="n">
        <v>-2.25</v>
      </c>
      <c r="DB531" s="9" t="n">
        <v>-2.5</v>
      </c>
      <c r="DC531" s="11" t="str">
        <f aca="false">IF(DB531&lt;0,"2"," ")</f>
        <v>2</v>
      </c>
      <c r="DD531" s="11" t="str">
        <f aca="false">IF(DB531&lt;0,"MIO"," ")</f>
        <v>MIO</v>
      </c>
      <c r="DE531" s="9" t="n">
        <v>0</v>
      </c>
      <c r="DF531" s="10" t="str">
        <f aca="false">IF(DE531&lt;0,"3"," ")</f>
        <v> </v>
      </c>
      <c r="DG531" s="10" t="str">
        <f aca="false">IF(DE531&lt;0,"AST"," ")</f>
        <v> </v>
      </c>
      <c r="DH531" s="9" t="n">
        <v>0</v>
      </c>
      <c r="DI531" s="10" t="str">
        <f aca="false">IF(DH531&lt;0,"3"," ")</f>
        <v> </v>
      </c>
      <c r="DJ531" s="10" t="str">
        <f aca="false">IF(DH531&lt;0,"AST"," ")</f>
        <v> </v>
      </c>
      <c r="DK531" s="9" t="n">
        <v>0</v>
      </c>
      <c r="DL531" s="10" t="str">
        <f aca="false">IF(DK531&gt;0,"4"," ")</f>
        <v> </v>
      </c>
      <c r="DM531" s="10" t="str">
        <f aca="false">IF(DK531&gt;0,"PRE"," ")</f>
        <v> </v>
      </c>
      <c r="DN531" s="9" t="n">
        <v>0</v>
      </c>
      <c r="DO531" s="10" t="str">
        <f aca="false">IF(DN531&gt;0,"4"," ")</f>
        <v> </v>
      </c>
      <c r="DP531" s="10" t="str">
        <f aca="false">IF(DN531&gt;0,"PRE"," ")</f>
        <v> </v>
      </c>
      <c r="DS531" s="12" t="str">
        <f aca="false">CONCATENATE(CO531,CU531,DA531,DG531,DM531)</f>
        <v>   </v>
      </c>
      <c r="DT531" s="10" t="e">
        <f aca="false" t="array" ref="DT531">_xlfn.IFS(DS531="EME    ","0", DS531=" HIP   ","1", DS531="  MIO  ","2", DS531="   AST ","3", DS531="    PRE","4", DS531="EME   PRE","5", DS531=" HIP  PRE","6", DS531=" HIP AST ","7", DS531="  MIO PRE","8", DS531="  MIOAST ","9", DS531="   ASTPRE","10",DS531=" HIP ASTPRE","11", DS531="  MIOASTPRE","12", DS531="     ","0")</f>
        <v>#N/A</v>
      </c>
      <c r="DV531" s="1" t="e">
        <f aca="false" t="array" ref="DV531">_xlfn.IFS(DU531="SI","2", DU531="NO","1")</f>
        <v>#N/A</v>
      </c>
      <c r="DX531" s="11" t="str">
        <f aca="false">IF(DW531=0,"1","2")</f>
        <v>1</v>
      </c>
      <c r="DY531" s="11" t="str">
        <f aca="false" t="array" ref="DY531">_xlfn.IFS(DW531=0,"0", DW531=0.25, "1", DW531=0.5,"2", DW531=0.75,"3", DW531=1,"4",DW531=1.25,"5", DW531=1.5,"6", DW531=1.75,"7", DW531=2,"8")</f>
        <v>0</v>
      </c>
      <c r="EA531" s="11" t="str">
        <f aca="false">IF(DZ531=0,"1","2")</f>
        <v>1</v>
      </c>
      <c r="EB531" s="11" t="str">
        <f aca="false" t="array" ref="EB531">_xlfn.IFS(DZ531=0,"0", DZ531=0.25, "1", DZ531=0.5,"2", DZ531=0.75,"3", DZ531=1,"4",DZ531=1.25,"5", DZ531=1.5,"6", DZ531=1.75,"7", DZ531=2,"8")</f>
        <v>0</v>
      </c>
      <c r="ED531" s="10" t="str">
        <f aca="false">IF(EC531=0,"1","2")</f>
        <v>1</v>
      </c>
      <c r="EE531" s="11" t="str">
        <f aca="false" t="array" ref="EE531">_xlfn.IFS(EC531=0,"0", EC531=-0.25, "1", EC531=-0.5,"2", EC531=-0.75,"3", EC531=-1,"4",EC531=-1.25,"5", EC531=-1.5,"6", EC531=-1.75,"7", EC531=-2,"8", EC531=-2.25,"9",EC531=-2.5,"10", EC531=-2.75,"11", EC531=-3,"12", EC531=-3.25,"13", EC531=-3.5,"14", EC531=-3.75,"15",EC531=-4,"16")</f>
        <v>0</v>
      </c>
      <c r="EG531" s="10" t="str">
        <f aca="false">IF(EF531=0,"1","2")</f>
        <v>1</v>
      </c>
      <c r="EH531" s="11" t="str">
        <f aca="false" t="array" ref="EH531">_xlfn.IFS(EF531=0,"0", EF531=-0.25, "1", EF531=-0.5,"2", EF531=-0.75,"3", EF531=-1,"4",EF531=-1.25,"5", EF531=-1.5,"6", EF531=-1.75,"7", EF531=-2,"8", EF531=-2.25,"9",EF531=-2.5,"10", EF531=-2.75,"11", EF531=-3,"12", EF531=-3.25,"13", EF531=-3.5,"14", EF531=-3.75,"15",EF531=-4,"16")</f>
        <v>0</v>
      </c>
      <c r="EJ531" s="11" t="str">
        <f aca="false">IF(EI531=0,"1","2")</f>
        <v>1</v>
      </c>
      <c r="EK531" s="11" t="str">
        <f aca="false" t="array" ref="EK531">_xlfn.IFS(EI531=0,"0", EI531=-0.25, "1", EI531=-0.5,"2", EI531=-0.75,"3", EI531=-1,"4",EI531=-1.25,"5", EI531=-1.5,"6", EI531=-1.75,"7", EI531=-2,"8", EI531=-2.25,"9", EI531=-2.25,"9",EI531=-2.5,"10", EI531=-2.75,"11", EI531=-3,"12", EI531=-3.25,"13", EI531=-3.5,"14", EI531=-3.75,"15",EI531=-4,"16", EI531=0.25, "17", EI531=0.5, "18")</f>
        <v>0</v>
      </c>
      <c r="EM531" s="11" t="str">
        <f aca="false">IF(EL531=0,"1","2")</f>
        <v>1</v>
      </c>
      <c r="EN531" s="11" t="str">
        <f aca="false" t="array" ref="EN531">_xlfn.IFS(EL531=0.25,"17",EL531=0.5,"18", EL531=0,"0", EL531=-0.25, "1", EL531=-0.5,"2", EL531=-0.75,"3", EL531=-1,"4",EL531=-1.25,"5", EL531=-1.5,"6", EL531=-1.75,"7", EL531=-2,"8",EL531= -2.25,"9",EL531=-2.5,"10",EL531= -2.75,"11",EL531= -3,"12",EL531= -3.25,"13",EL531= -3.5,"14",EL531= -3.75,"15",EL531=-4,"16")</f>
        <v>0</v>
      </c>
      <c r="EP531" s="11" t="str">
        <f aca="false">IF(EO531=0,"1","2")</f>
        <v>1</v>
      </c>
      <c r="EQ531" s="11" t="str">
        <f aca="false" t="array" ref="EQ531">_xlfn.IFS(EO531=0,"0", EO531=0.25, "1", EO531=0.5,"2", EO531=0.75,"3", EO531=1,"4",EO531=1.25,"5", EO531=1.5,"6", EO531=1.75,"7", EO531=2,"8", EO531=2.25,"9", EO531=2.25,"9",EO531=2.5,"10", EO531=2.75,"11", EO531=3,"12", EO531=3.25,"13", EO531=3.5,"14", EO531=3.75,"15",EO531=4,"16", EO531=-0.25, "17", bq=-0.5, "18")</f>
        <v>0</v>
      </c>
      <c r="ES531" s="11" t="str">
        <f aca="false">IF(ER531=0,"1","2")</f>
        <v>1</v>
      </c>
      <c r="ET531" s="11" t="str">
        <f aca="false" t="array" ref="ET531">_xlfn.IFS(ER531=0,"0", ER531=0.25, "1", ER531=0.5,"2", ER531=0.75,"3", ER531=1,"4",ER531=1.25,"5", ER531=1.5,"6", ER531=1.75,"7", ER531=2,"8", ER531=2.25,"9", ER531=2.25,"9",ER531=2.5,"10", ER531=2.75,"11", ER531=3,"12", ER531=3.25,"13", ER531=3.5,"14", ER531=3.75,"15",ER531=4,"16", ER531=-0.25, "17", bq=-0.5, "18")</f>
        <v>0</v>
      </c>
      <c r="EV531" s="14" t="e">
        <f aca="false">VLOOKUP(EU531,LEYENDA!$G$2:$H$8,2,TRUE())</f>
        <v>#N/A</v>
      </c>
      <c r="EW531" s="14" t="e">
        <f aca="false" t="array" ref="EW531">_xlfn.IFS(EV531="0-5","1", EV531="6-12","2", EV531="13-18","3", EV531="19-24","4", EV531="25-36","5", EV531="37-48","6", EV531="49-60","7")</f>
        <v>#N/A</v>
      </c>
    </row>
    <row r="532" customFormat="false" ht="13.5" hidden="false" customHeight="false" outlineLevel="0" collapsed="false">
      <c r="A532" s="1" t="n">
        <v>197</v>
      </c>
      <c r="B532" s="2" t="n">
        <v>2</v>
      </c>
      <c r="C532" s="33" t="n">
        <v>42265</v>
      </c>
      <c r="E532" s="5" t="str">
        <f aca="false">VLOOKUP(A532,'286'!$A$3:$J$6279,10,FALSE())</f>
        <v>LINO DACRUZ, SIDNEI</v>
      </c>
      <c r="F532" s="4" t="str">
        <f aca="false">VLOOKUP(A532,'286'!$A$3:$I$1768,3,FALSE())</f>
        <v>LICRUZSID</v>
      </c>
      <c r="G532" s="6" t="n">
        <f aca="false">VLOOKUP(A532,'286'!$A$3:$I$1768,4,FALSE())</f>
        <v>32287</v>
      </c>
      <c r="H532" s="7" t="n">
        <f aca="false">YEAR(C532)-YEAR(G532)</f>
        <v>27</v>
      </c>
      <c r="I532" s="1" t="str">
        <f aca="false">VLOOKUP(H532,LEYENDA!$C$2:$D$6,2,TRUE())</f>
        <v>25-40</v>
      </c>
      <c r="J532" s="5" t="str">
        <f aca="false">VLOOKUP(A532,'286'!$A$3:$I$1768,7,FALSE())</f>
        <v>H</v>
      </c>
      <c r="K532" s="8" t="n">
        <f aca="false">VLOOKUP(A532,'286'!$A$3:$I$1768,2,FALSE())</f>
        <v>0</v>
      </c>
      <c r="L532" s="4" t="str">
        <f aca="false">VLOOKUP(A532,'286'!$A$3:$I$1768,8,FALSE())</f>
        <v>D</v>
      </c>
      <c r="M532" s="4" t="str">
        <f aca="false">VLOOKUP(A532,'286'!$A$3:$I$1768,9,FALSE())</f>
        <v>D</v>
      </c>
      <c r="N532" s="8" t="str">
        <f aca="false">IF(R532=O532, "MISMA","CONTRARIA")</f>
        <v>MISMA</v>
      </c>
      <c r="O532" s="8" t="str">
        <f aca="false" t="array" ref="O532">_xlfn.IFS(L532="D","1", L532="I","2")</f>
        <v>1</v>
      </c>
      <c r="P532" s="8" t="e">
        <f aca="false" t="array" ref="P532">_xlfn.IFS(K532="OD","1", K532="OI","2")</f>
        <v>#N/A</v>
      </c>
      <c r="Q532" s="1" t="str">
        <f aca="false" t="array" ref="Q532">_xlfn.IFS(J532="M","1", J532="H","2")</f>
        <v>2</v>
      </c>
      <c r="R532" s="8" t="str">
        <f aca="false" t="array" ref="R532">_xlfn.IFS(M532="D","1", M532="I","2")</f>
        <v>1</v>
      </c>
      <c r="S532" s="1" t="str">
        <f aca="false" t="array" ref="S532">_xlfn.IFS(N532="CONTRARIA", "1",N532= "MISMA","2")</f>
        <v>2</v>
      </c>
      <c r="T532" s="1" t="str">
        <f aca="false" t="array" ref="T532">_xlfn.IFS(I532="0-12","1", I532="13-24","2", I532="25-40","3", I532="41-60","4", I532="61-100","5")</f>
        <v>3</v>
      </c>
      <c r="U532" s="9" t="n">
        <v>10</v>
      </c>
      <c r="V532" s="10" t="str">
        <f aca="false">IF(U532="","",IF(AND(U532&gt;=-9,U532&lt;=-6.5),"-9 a -6,5",IF(AND(U532&gt;=-6,U532&lt;=-3.5),"-6 a -3,5",IF(AND(U532&gt;=-3,U532&lt;=-1),"-3 a -1",IF(U532=-0.5,"-0,5",IF(AND(U532&gt;=0,U532&lt;=2.5),"0 a 2,5",IF(AND(U532&gt;=3,U532&lt;=5.5),"3 a 5,5",IF(AND(U532&gt;=6,U532&lt;=8.5),"6 a 8,5",IF(AND(U532&gt;=9,U532&lt;=20),"9 a 20","Fuera de rango")))))))))</f>
        <v>9 a 20</v>
      </c>
      <c r="W532" s="11" t="n">
        <f aca="false">IF(V532="","",IF(V532="-9 a -6,5",2,IF(V532="-6 a -3,5",3,IF(V532="-3 a -1",4,IF(V532="-0,5","NORMA",IF(V532="0 a 2,5",5,IF(V532="3 a 5,5",6,IF(V532="6 a 8,5",7,IF(V532="9 a 20",8,"Fuera de rango")))))))))</f>
        <v>8</v>
      </c>
      <c r="X532" s="9" t="n">
        <v>0</v>
      </c>
      <c r="Y532" s="11" t="str">
        <f aca="false">IF(X532="","",IF(AND(X532&gt;=0,X532&lt;=4),"0 a 4",IF(AND(X532&gt;=4.5,X532&lt;=8.5),"4,5 a 8,5",IF(X532=9,"9",IF(AND(X532&gt;=9.5,X532&lt;=13),"9,5 a 13",IF(AND(X532&gt;=13.5,X532&lt;=20),"13,5 a 20",IF(AND(X532&gt;=20.5,X532&lt;=35),"20,5 a 35","Fuera de rango")))))))</f>
        <v>0 a 4</v>
      </c>
      <c r="Z532" s="11" t="n">
        <f aca="false">IF(Y532="","",IF(Y532="0 a 4",1,IF(Y532="4,5 a 8,5",2,IF(Y532="9","NORMA",IF(Y532="9,5 a 13",3,IF(Y532="13,5 a 20",4,IF(Y532="20,5 a 35",5,"Fuera de rango")))))))</f>
        <v>1</v>
      </c>
      <c r="AA532" s="9" t="n">
        <v>30</v>
      </c>
      <c r="AB532" s="10" t="str">
        <f aca="false">IF(AA532="","",IF(AND(AA532&gt;=0,AA532&lt;=9),"0 a 9",IF(AND(AA532&gt;=9.5,AA532&lt;=18.5),"9,5 a 18,5",IF(AA532=19,"19",IF(AND(AA532&gt;=19.5,AA532&lt;=28),"19,5 a 28",IF(AND(AA532&gt;=28.5,AA532&lt;=40),"28,5 a 40","Fuera de rango"))))))</f>
        <v>28,5 a 40</v>
      </c>
      <c r="AC532" s="11" t="n">
        <f aca="false" t="array" ref="AC532">_xlfn.IFS(AB532="","",AB532="0 a 9",1,AB532="9,5 a 18,5",2,AB532="19","NORMA",AB532="19,5 a 28",3,AB532="28,5 a 40",4,TRUE(),"Fuera de rango")</f>
        <v>4</v>
      </c>
      <c r="AD532" s="9" t="n">
        <v>-4</v>
      </c>
      <c r="AE532" s="10" t="str">
        <f aca="false">IF(AD532="","",IF(AND(AD532&gt;=-10,AD532&lt;=0),"De -10 a 0",IF(AND(AD532&gt;=0.5,AD532&lt;=9.5),"0,5 a 9,5",IF(AD532=10,"10",IF(AND(AD532&gt;=10.5,AD532&lt;=20),"10,5 a 20",IF(AND(AD532&gt;=20.5,AD532&lt;=40),"20,5 a 40","Fuera de rango"))))))</f>
        <v>De -10 a 0</v>
      </c>
      <c r="AF532" s="12" t="n">
        <f aca="false">IF(AD532="","",IF(AND(AD532&gt;=-10,AD532&lt;=0),1,IF(AND(AD532&gt;=0.5,AD532&lt;=9.5),2,IF(AD532=10,"NORMA",IF(AND(AD532&gt;=10.5,AD532&lt;=20),3,IF(AND(AD532&gt;=20.5,AD532&lt;=40),4,""))))))</f>
        <v>1</v>
      </c>
      <c r="AG532" s="9" t="n">
        <v>12</v>
      </c>
      <c r="AH532" s="10" t="str">
        <f aca="false">IF(AG532="","",IF(AND(AG532&gt;=0,AG532&lt;=4),"0 a 4",IF(AND(AG532&gt;=4.5,AG532&lt;=8.5),"4,5 a 8,5",IF(AG532=9,"9",IF(AND(AG532&gt;=9.5,AG532&lt;=13),"9,5 a 13",IF(AND(AG532&gt;=13.5,AG532&lt;=25),"13,5 a 25","Fuera de rango"))))))</f>
        <v>9,5 a 13</v>
      </c>
      <c r="AI532" s="10" t="n">
        <f aca="false">IF(AH532="","",IF(AH532="0 a 4",1,IF(AH532="4,5 a 8,5",2,IF(AH532="9","NORMA",IF(AH532="9,5 a 13",3,IF(AH532="13,5 a 25",4,""))))))</f>
        <v>3</v>
      </c>
      <c r="AJ532" s="9" t="n">
        <v>-4</v>
      </c>
      <c r="AK532" s="10" t="str">
        <f aca="false">IF(AJ532="","",IF(AND(AJ532&gt;=-15,AJ532&lt;=-10.5),"-15 a -10,5",IF(AND(AJ532&gt;=-10,AJ532&lt;=-4),"-10 a -4",IF(AND(AJ532&gt;=-4.5,AJ532&lt;=0),"-4,5 a 0",IF(AND(AJ532&gt;=0.5,AJ532&lt;=4.5),"0,5 a 4,5",IF(AJ532=5,"5",IF(AND(AJ532&gt;=5.5,AJ532&lt;=10),"5,5 a 10",IF(AND(AJ532&gt;=10.5,AJ532&lt;=20),"10,5 a 20","Fuera de rango"))))))))</f>
        <v>-10 a -4</v>
      </c>
      <c r="AL532" s="11" t="n">
        <f aca="false">IF(AK532="","",IF(AK532="-15 a -10,5",1,IF(AK532="-10 a -4",2,IF(AK532="-4,5 a 0",3,IF(AK532="0,5 a 4,5",4,IF(AK532="5","NORMA",IF(AK532="5,5 a 10",5,IF(AK532="10,5 a 20",6,"Error"))))))))</f>
        <v>2</v>
      </c>
      <c r="AM532" s="9" t="n">
        <v>0</v>
      </c>
      <c r="AN532" s="10" t="str">
        <f aca="false">IF(AM532="","",IF(AND(AM532&gt;=-7.5,AM532&lt;=-5.5),"-7,5 a -5,5",IF(AND(AM532&gt;=-5,AM532&lt;=-3),"-5 a -3",IF(AND(AM532&gt;=-2.5,AM532&lt;=-0.5),"-2,5 a -0,5",IF(AM532=0,"0,00",IF(AND(AM532&gt;=0.5,AM532&lt;=2.5),"0,5 a 2,5",IF(AND(AM532&gt;=3,AM532&lt;=5),"3 a 5",IF(AND(AM532&gt;=5.5,AM532&lt;=7.5),"5,5 a 7,5",IF(AND(AM532&gt;=8,AM532&lt;=10),"8 a 10","Fuera de rango")))))))))</f>
        <v>0,00</v>
      </c>
      <c r="AO532" s="11" t="str">
        <f aca="false">IF(AN532="","",IF(AN532="-7,5 a -5,5",1,IF(AN532="-5 a -3",2,IF(AN532="-2,5 a -0,5",3,IF(AN532="0,00","NORMA",IF(AN532="0,5 a 2,5",4,IF(AN532="3 a 5",5,IF(AN532="5,5 a 7,5",6,IF(AN532="8 a 10",7,"Error")))))))))</f>
        <v>NORMA</v>
      </c>
      <c r="AP532" s="9" t="n">
        <v>7</v>
      </c>
      <c r="AQ532" s="10" t="str">
        <f aca="false">IF(AP532="","",IF(AND(AP532&gt;=-20,AP532&lt;=-9.5),"-20 a -9,5",IF(AND(AP532&gt;=-9,AP532&lt;=-6.5),"-9 a -6,5",IF(AP532=-6,"-6",IF(AND(AP532&gt;=-5.5,AP532&lt;=-3),"-5,5 a -3",IF(AND(AP532&gt;=-2.5,AP532&lt;=0),"-2,5 a 0",IF(AND(AP532&gt;=0.5,AP532&lt;=3),"0,5 a 3",IF(AND(AP532&gt;=3.5,AP532&lt;=6),"3,5 a 6",IF(AND(AP532&gt;=6.5,AP532&lt;=9),"6,5 a 9",IF(AND(AP532&gt;=9.5,AP532&lt;=20),"9,5 a 20","Fuera de rango"))))))))))</f>
        <v>6,5 a 9</v>
      </c>
      <c r="AR532" s="11" t="n">
        <f aca="false">IF(AQ532="","",IF(AQ532="-20 a -9,5",1,IF(AQ532="-9 a -6,5",2,IF(AQ532="-6","NORMA",IF(AQ532="-5,5 a -3",3,IF(AQ532="-2,5 a 0",4,IF(AQ532="0,5 a 3",5,IF(AQ532="3,5 a 6",6,IF(AQ532="6,5 a 9",7,IF(AQ532="9,5 a 20",8,""))))))))))</f>
        <v>7</v>
      </c>
      <c r="AS532" s="9" t="n">
        <v>5</v>
      </c>
      <c r="AT532" s="10" t="str">
        <f aca="false">IF(AS532="","",IF(AND(AS532&gt;=-16,AS532&lt;=-14),"-16 a -14",IF(AND(AS532&gt;=-13.5,AS532&lt;=-11.5),"-13,5 a -11,5",IF(AND(AS532&gt;=-11,AS532&lt;=-9),"-11 a -9",IF(AND(AS532&gt;=-8.5,AS532&lt;=-6.5),"-8,5 a -6,5",IF(AND(AS532&gt;=-6,AS532&lt;=-4),"-6 a -4",IF(AND(AS532&gt;=-3.5,AS532&lt;=-1.5),"-3,5 a -1,5",IF(AND(AS532&gt;=-1,AS532&lt;=1),"-1 a 1",IF(AND(AS532&gt;=1.5,AS532&lt;=3.5),"1,5 a 3,5",IF(AND(AS532&gt;=4,AS532&lt;=6),"4 a 6",IF(AND(AS532&gt;=6.5,AS532&lt;=8.5),"6,5 a 8,5",IF(AND(AS532&gt;=9,AS532&lt;=11),"9 a 11",IF(AND(AS532&gt;=11.5,AS532&lt;=13.5),"11,5 a 13,5",IF(AND(AS532&gt;=14,AS532&lt;=16),"14 a 16",IF(AND(AS532&gt;=16.5,AS532&lt;=18.5),"16,5 a 18,5",IF(AND(AS532&gt;=19,AS532&lt;=21),"19 a 21","Fuera de rango"))))))))))))))))</f>
        <v>4 a 6</v>
      </c>
      <c r="AU532" s="11" t="str">
        <f aca="false" t="array" ref="AU532">IF(AT532="","",_xlfn.IFS(AT532="-16 a -14",1,AT532="-13,5 a -11,5",2,AT532="-11 a -9",3,AT532="-8,5 a -6,5",4,AT532="-6 a -4",5,AT532="-3,5 a -1,5",6,AT532="-1 a 1",7,AT532="1,5 a 3,5",8,AT532="4 a 6","NORMA",AT532="6,5 a 8,5",9,AT532="9 a 11",10,AT532="11,5 a 13,5",11,AT532="14 a 16",12,AT532="16,5 a 18,5",13,AT532="19 a 21",14,TRUE(),""))</f>
        <v>NORMA</v>
      </c>
      <c r="AV532" s="9" t="n">
        <v>0.5</v>
      </c>
      <c r="AW532" s="10" t="str">
        <f aca="false">IF(AV532="","",IF(AND(AV532&gt;=-1,AV532&lt;=-0.5),"-1 a -0,5",IF(AND(AV532&gt;-0.5,AV532&lt;=0),"De -0,5 a 0",IF(AND(AV532&gt;=0.25,AV532&lt;=0.75),"0,25 a 0,75",IF(AND(AV532&gt;=1,AV532&lt;=1.5),"1 a 1,5",IF(AND(AV532&gt;=1.75,AV532&lt;=2.25),"1,75 a 2,25",IF(AND(AV532&gt;=2.5,AV532&lt;=3),"2,5 a 3",IF(AND(AV532&gt;=3.25,AV532&lt;=3.75),"3,25 a 3,75","Fuera de rango"))))))))</f>
        <v>0,25 a 0,75</v>
      </c>
      <c r="AX532" s="10" t="str">
        <f aca="false">IF(AW532="","",IF(OR(AW532="-1 a -0,5",AW532="-1 a -0.5"),1,IF(OR(AW532="De -0,5 a 0",AW532="-0,5 a 0",AW532="De -0.5 a 0"),2,IF(OR(AW532="0,25 a 0,75",AW532="0.25 a 0.75"),"NORMA",IF(OR(AW532="1 a 1,5",AW532="1 a 1.5"),3,IF(OR(AW532="1,75 a 2,25",AW532="1.75 a 2.25"),4,IF(OR(AW532="2,5 a 3",AW532="2.5 a 3"),5,IF(OR(AW532="3,25 a 3,75",AW532="3.25 a 3.75"),6,""))))))))</f>
        <v>NORMA</v>
      </c>
      <c r="AY532" s="9" t="n">
        <v>4</v>
      </c>
      <c r="AZ532" s="10" t="str">
        <f aca="false">IF(AY532="","",IF(AND(AY532&gt;=-20,AY532&lt;=-9.5),"-20 a -9,5",IF(AND(AY532&gt;=-9,AY532&lt;=-6.5),"-9 a -6,5",IF(AY532=-6,"-6",IF(AND(AY532&gt;=-5.5,AY532&lt;=-3),"-5,5 a -3",IF(AND(AY532&gt;=-2.5,AY532&lt;=0),"-2,5 a 0",IF(AND(AY532&gt;=0.5,AY532&lt;=3),"0,5 a 3",IF(AND(AY532&gt;=3.5,AY532&lt;=6),"3,5 a 6","Fuera de rango"))))))))</f>
        <v>3,5 a 6</v>
      </c>
      <c r="BA532" s="11" t="n">
        <f aca="false">IF(AZ532="","",IF(AZ532="-20 a -9,5",1,IF(AZ532="-9 a -6,5",2,IF(AZ532="-6","NORMA",IF(AZ532="-5,5 a -3",3,IF(AZ532="-2,5 a 0",4,IF(AZ532="0,5 a 3",5,IF(AZ532="3,5 a 6",6,""))))))))</f>
        <v>6</v>
      </c>
      <c r="BB532" s="9" t="n">
        <v>0</v>
      </c>
      <c r="BC532" s="10" t="str">
        <f aca="false" t="array" ref="BC532">IF(BB532="","",_xlfn.IFS(AND(BB532&gt;=0,BB532&lt;=2),"0 a 2",AND(BB532&gt;=2.5,BB532&lt;=4.5),"2,5 a 4,5",AND(BB532&gt;=5,BB532&lt;=7),"5 a 7",AND(BB532&gt;=7.5,BB532&lt;=9.5),"7,5 a 9,5",AND(BB532&gt;=10,BB532&lt;=12),"10 a 12",AND(BB532&gt;=12.5,BB532&lt;=14.5),"12,5 a 14,5",BB532=15,"15",AND(BB532&gt;=15.5,BB532&lt;=17.5),"15,5 a 17,5",AND(BB532&gt;=18,BB532&lt;=20),"18 a 20",AND(BB532&gt;=20.5,BB532&lt;=22.5),"20,5 a 22,5",AND(BB532&gt;=23,BB532&lt;=25),"23 a 25",TRUE(),"Fuera de rango"))</f>
        <v>0 a 2</v>
      </c>
      <c r="BD532" s="11" t="n">
        <f aca="false" t="array" ref="BD532">IF(BC532="","",_xlfn.IFS(BC532="0 a 2",1,BC532="2,5 a 4,5",2,BC532="5 a 7",3,BC532="7,5 a 9,5",4,BC532="10 a 12",5,BC532="12,5 a 14,5",6,BC532="15","NORMA",BC532="15,5 a 17,5",7,BC532="18 a 20",8,BC532="20,5 a 22,5",9,BC532="23 a 25",10,TRUE(),"Fuera de rango"))</f>
        <v>1</v>
      </c>
      <c r="BE532" s="9" t="n">
        <v>26</v>
      </c>
      <c r="BF532" s="10" t="str">
        <f aca="false">IF(BE532="","",IF(AND(BE532&gt;=-20,BE532&lt;=-10),"-20 a -10",IF(AND(BE532&gt;=-9.5,BE532&lt;=0.5),"-9,5 a 0,5",IF(AND(BE532&gt;=1,BE532&lt;=11),"1 a 11",IF(AND(BE532&gt;=11.5,BE532&lt;=20.5),"11,5 a 20,5",IF(BE532=21,"21",IF(AND(BE532&gt;=21.5,BE532&lt;=31.5),"21,5 a 31,5",IF(AND(BE532&gt;=32,BE532&lt;=42),"32 a 42","Fuera de rango"))))))))</f>
        <v>21,5 a 31,5</v>
      </c>
      <c r="BG532" s="11" t="n">
        <f aca="false">IF(BF532="","",IF(BF532="-20 a -10",1,IF(BF532="-9,5 a 0,5",2,IF(BF532="1 a 11",3,IF(BF532="11,5 a 20,5",4,IF(BF532="21","NORMA",IF(BF532="21,5 a 31,5",5,IF(BF532="32 a 42",6,""))))))))</f>
        <v>5</v>
      </c>
      <c r="BH532" s="9" t="n">
        <v>4</v>
      </c>
      <c r="BI532" s="10" t="str">
        <f aca="false">IF(BH532="","",IF(AND(BH532&gt;=-20,BH532&lt;=-15),"-20 a -15",IF(AND(BH532&gt;=-14.5,BH532&lt;=-9.5),"-14,5 a -9,5",IF(AND(BH532&gt;=-9,BH532&lt;=-4),"-9 a -4",IF(AND(BH532&gt;=-3.5,BH532&lt;=2.5),"-3,5 a 2,5",IF(AND(BH532&gt;=3,BH532&lt;=8),"3 a 8",IF(AND(BH532&gt;=8.5,BH532&lt;=14.5),"8,5 a 14,5",IF(BH532=15,"15",IF(AND(BH532&gt;=15.5,BH532&lt;=20.5),"15,5 a 20,5",IF(AND(BH532&gt;=21,BH532&lt;=26),"21 a 26","Fuera de rango"))))))))))</f>
        <v>3 a 8</v>
      </c>
      <c r="BJ532" s="11" t="n">
        <f aca="false">IF(BI532="","",IF(BI532="-20 a -15",1,IF(BI532="-14,5 a -9,5",2,IF(BI532="-9 a -4",3,IF(BI532="-3,5 a 2,5",4,IF(BI532="3 a 8",5,IF(BI532="8,5 a 14,5",6,IF(BI532="15","NORMA",IF(BI532="15,5 a 20,5",7,IF(BI532="21 a 26",8,IF(BI532="26,5 a 31,5",9,"")))))))))))</f>
        <v>5</v>
      </c>
      <c r="BK532" s="9" t="n">
        <v>0</v>
      </c>
      <c r="BL532" s="10" t="str">
        <f aca="false">IF(BK532="","",IF(AND(BK532&gt;=0,BK532&lt;=2),"0 - 2",IF(AND(BK532&gt;=2.5,BK532&lt;=4.5),"2,5 - 4,5",IF(AND(BK532&gt;=5,BK532&lt;=7),"5 - 7",IF(AND(BK532&gt;=7.5,BK532&lt;=9.5),"7,5 - 9,5",IF(AND(BK532&gt;=10,BK532&lt;=12),"10 - 12",IF(AND(BK532&gt;=12.5,BK532&lt;=13.5),"12,5 - 13,5",IF(BK532=14,"14",IF(AND(BK532&gt;=14.5,BK532&lt;=16.5),"14,5 - 16,5",IF(AND(BK532&gt;=17,BK532&lt;=19),"17 - 19",IF(AND(BK532&gt;=19.5,BK532&lt;=21.5),"19,5 - 21,5",IF(AND(BK532&gt;=22,BK532&lt;=24),"22 - 24",IF(AND(BK532&gt;=24.5,BK532&lt;=26.5),"24,5 - 26,5",IF(AND(BK532&gt;=27,BK532&lt;=29),"27 - 29",IF(AND(BK532&gt;=29.5,BK532&lt;=30),"29,5 - 30","Fuera de rango")))))))))))))))</f>
        <v>0 - 2</v>
      </c>
      <c r="BM532" s="11" t="n">
        <f aca="false">IF(BL532="","",IF(BL532="0 - 2",1,IF(BL532="2,5 - 4,5",2,IF(BL532="5 - 7",3,IF(BL532="7,5 - 9,5",4,IF(BL532="10 - 12",5,IF(BL532="12,5 - 13,5",6,IF(BL532="14","NORMA",IF(BL532="14,5 - 16,5",7,IF(BL532="17 - 19",8,IF(BL532="19,5 - 21,5",9,IF(BL532="22 - 24",10,IF(BL532="24,5 - 26,5",11,IF(BL532="27 - 29",12,IF(BL532="29,5 - 30",13,"")))))))))))))))</f>
        <v>1</v>
      </c>
      <c r="BN532" s="9" t="n">
        <v>17</v>
      </c>
      <c r="BO532" s="11" t="str">
        <f aca="false">IF(BN532="","",IF(AND(BN532&gt;=-20,BN532&lt;=-10),"-20 a -10",IF(AND(BN532&gt;=-9.5,BN532&lt;=0.5),"-9,5 a 0,5",IF(AND(BN532&gt;=1,BN532&lt;=11),"1 a 11",IF(AND(BN532&gt;=11.5,BN532&lt;=21.5),"11,5 a 21,5",IF(BN532=22,"22",IF(AND(BN532&gt;=22.5,BN532&lt;=32.5),"22,5 a 32,5",IF(AND(BN532&gt;=33,BN532&lt;=43),"33 a 43","Fuera de rango"))))))))</f>
        <v>11,5 a 21,5</v>
      </c>
      <c r="BP532" s="11" t="n">
        <f aca="false">IF(BO532="","",IF(BO532="-20 a -10",1,IF(BO532="-9,5 a 0,5",2,IF(BO532="1 a 11",3,IF(BO532="11,5 a 21,5",4,IF(BO532="22","NORMA",IF(BO532="22,5 a 32,5",5,IF(BO532="33 a 43",6,""))))))))</f>
        <v>4</v>
      </c>
      <c r="BQ532" s="9" t="n">
        <v>0</v>
      </c>
      <c r="BR532" s="10" t="str">
        <f aca="false">IF(BQ532="","",IF(AND(BQ532&gt;=-20,BQ532&lt;=-15),"-20 a -15",IF(AND(BQ532&gt;=-14.5,BQ532&lt;=-9.5),"-14,5 a -9,5",IF(AND(BQ532&gt;=-9,BQ532&lt;=-4),"-9 a -4",IF(AND(BQ532&gt;=-3.5,BQ532&lt;=2.5),"-3,5 a 2,5",IF(AND(BQ532&gt;=3,BQ532&lt;=8),"3 a 8",IF(AND(BQ532&gt;=8.5,BQ532&lt;=13.5),"8,5 a 13,5",IF(AND(BQ532&gt;=14,BQ532&lt;=17.5),"14 a 17,5",IF(BQ532=18,"18",IF(AND(BQ532&gt;=18.5,BQ532&lt;=23.5),"18,5 a 23,5",IF(AND(BQ532&gt;=24,BQ532&lt;=29),"24 a 29",IF(AND(BQ532&gt;=29.5,BQ532&lt;=34.5),"29,5 a 34,5",IF(AND(BQ532&gt;=35,BQ532&lt;=40),"35 a 40","Fuera de rango")))))))))))))</f>
        <v>-3,5 a 2,5</v>
      </c>
      <c r="BS532" s="11" t="n">
        <f aca="false">IF(BR532="","",IF(BR532="-20 a -15",1,IF(BR532="-14,5 a -9,5",2,IF(BR532="-9 a -4",3,IF(BR532="-3,5 a 2,5",4,IF(BR532="3 a 8",5,IF(BR532="8,5 a 13,5",6,IF(BR532="14 a 17,5",7,IF(BR532="18","NORMA",IF(BR532="18,5 a 23,5",8,IF(BR532="24 a 29",9,IF(BR532="29,5 a 34,5",10,IF(BR532="35 a 40",11,"")))))))))))))</f>
        <v>4</v>
      </c>
      <c r="BT532" s="9" t="n">
        <v>1</v>
      </c>
      <c r="BU532" s="10" t="str">
        <f aca="false">IF(BT532="","",IF(AND(BT532&gt;=-20,BT532&lt;=-18),"-20 a -18",IF(AND(BT532&gt;=-17.5,BT532&lt;=-15.5),"-17,5 a -15,5",IF(AND(BT532&gt;=-15,BT532&lt;=-13),"-15 a -13",IF(AND(BT532&gt;=-12.5,BT532&lt;=-10.5),"-12,5 a -10,5",IF(AND(BT532&gt;=-10,BT532&lt;=-8),"-10 a -8",IF(AND(BT532&gt;=-7.5,BT532&lt;=-5.5),"-7,5 a -5,5",IF(AND(BT532&gt;=-5,BT532&lt;=-3),"-5 a -3",IF(AND(BT532&gt;=-2.5,BT532&lt;=-0.5),"-2,5 a -0,5",IF(BT532=0,"0",IF(AND(BT532&gt;=0.5,BT532&lt;=2.5),"0,5 a 2,5",IF(AND(BT532&gt;=3,BT532&lt;=5),"3 a 5",IF(AND(BT532&gt;=5.5,BT532&lt;=7.5),"5,5 a 7,5",IF(AND(BT532&gt;=8,BT532&lt;=10),"8 a 10",IF(AND(BT532&gt;=10.5,BT532&lt;=12.5),"10,5 a 12,5",IF(AND(BT532&gt;=13,BT532&lt;=15),"13 a 15",IF(AND(BT532&gt;=15.5,BT532&lt;=17.5),"15,5 a 17,5",IF(AND(BT532&gt;=18,BT532&lt;=20),"18 a 20","Fuera de rango"))))))))))))))))))</f>
        <v>0,5 a 2,5</v>
      </c>
      <c r="BV532" s="11" t="n">
        <f aca="false">IF(BT532="","",IF(BT532=0,"NORMA",IF(AND(BT532&gt;=-20,BT532&lt;=-18),2,IF(AND(BT532&gt;=-17.5,BT532&lt;=-15.5),2,IF(AND(BT532&gt;=-15,BT532&lt;=-13),3,IF(AND(BT532&gt;=-12.5,BT532&lt;=-10.5),4,IF(AND(BT532&gt;=-10,BT532&lt;=-8),5,IF(AND(BT532&gt;=-7.5,BT532&lt;=-5.5),6,IF(AND(BT532&gt;=-5,BT532&lt;=-3),7,IF(AND(BT532&gt;=-2.5,BT532&lt;=-0.5),8,IF(AND(BT532&gt;=0.5,BT532&lt;=2.5),9,IF(AND(BT532&gt;=3,BT532&lt;=5),10,IF(AND(BT532&gt;=5.5,BT532&lt;=7.5),11,IF(AND(BT532&gt;=8,BT532&lt;=10),12,IF(AND(BT532&gt;=10.5,BT532&lt;=12.5),13,IF(AND(BT532&gt;=13,BT532&lt;=15),14,IF(AND(BT532&gt;=15.5,BT532&lt;=17.5),15,IF(AND(BT532&gt;=18,BT532&lt;=20),16,"Fuera de rango"))))))))))))))))))</f>
        <v>9</v>
      </c>
      <c r="BW532" s="9" t="n">
        <v>-5.25</v>
      </c>
      <c r="BX532" s="10" t="n">
        <f aca="false">18.5- (0.3*H532)</f>
        <v>10.4</v>
      </c>
      <c r="BY532" s="10" t="n">
        <f aca="false">(BW532)-(BX532)</f>
        <v>-15.65</v>
      </c>
      <c r="BZ532" s="10" t="str">
        <f aca="false">IF(BY532="","",IF(BY532&lt;-27.5,"De -30 a -28",IF(BY532&lt;-25,"De -27,5 a -25,5",IF(BY532&lt;-22.5,"De -25 a -23",IF(BY532&lt;-20,"De -22,5 a -20,5",IF(BY532&lt;-17.5,"De -20 a -18",IF(BY532&lt;-15,"De -17,5 a -15,5",IF(BY532&lt;-12.5,"De -15 a -13",IF(BY532&lt;-10,"De -12,5 a -10,5",IF(BY532&lt;-7.5,"De -10 a -8",IF(BY532&lt;-5,"De -7,5 a -5,5",IF(BY532&lt;-2.5,"De -5 a -3",IF(BY532&lt;0,"De -2,5 a -0,5",IF(BY532&lt;2.5,"De 0 a 2",IF(BY532&lt;5,"De 2,5 a 4,5",IF(BY532&lt;7.5,"De 5 a 7",IF(BY532&lt;10,"De 7,5 a 9,5",IF(BY532&lt;12.5,"De 10 a 12",IF(BY532&lt;15,"De 12,5 a 14,5",IF(BY532&lt;17.5,"De 15 a 17",IF(BY532&lt;20,"De 17,5 a 19,5",IF(BY532&lt;22.5,"De 20 a 22",IF(BY532&lt;25,"De 22,5 a 24,5",IF(BY532&lt;27.5,"De 25 a 27","De 27,5 a 30"))))))))))))))))))))))))</f>
        <v>De -17,5 a -15,5</v>
      </c>
      <c r="CA532" s="12" t="n">
        <f aca="false">IF(BY532="","",IF(BY532&lt;=-28,1,IF(BY532&lt;=-25.5,2,IF(BY532&lt;=-23,3,IF(BY532&lt;=-20.5,4,IF(BY532&lt;=-18,5,IF(BY532&lt;=-15.5,6,IF(BY532&lt;=-13,7,IF(BY532&lt;=-10.5,8,IF(BY532&lt;=-8,9,IF(BY532&lt;=-5.5,10,IF(BY532&lt;=-3,11,IF(BY532&lt;=-0.5,12,IF(BY532&lt;=2,13,IF(BY532&lt;=4.5,14,IF(BY532&lt;=7,15,IF(BY532&lt;=9.5,16,IF(BY532&lt;=12,17,IF(BY532&lt;=14.5,18,IF(BY532&lt;=17,19,IF(BY532&lt;=19.5,20,IF(BY532&lt;=22,21,IF(BY532&lt;=24.5,22,IF(BY532&lt;=27,23,IF(BY532&lt;=30,24,"Fuera de rango")))))))))))))))))))))))))</f>
        <v>6</v>
      </c>
      <c r="CB532" s="9" t="n">
        <v>-4.5</v>
      </c>
      <c r="CC532" s="10" t="n">
        <f aca="false">18.5- (0.3*H532)</f>
        <v>10.4</v>
      </c>
      <c r="CD532" s="10" t="n">
        <f aca="false">(CB532)-(CC532)</f>
        <v>-14.9</v>
      </c>
      <c r="CE532" s="10" t="str">
        <f aca="false">IF(CD532="","",IF(CD532&lt;-27.5,"De -30 a -28",IF(CD532&lt;-25,"De -27,5 a -25,5",IF(CD532&lt;-22.5,"De -25 a -23",IF(CD532&lt;-20,"De -22,5 a -20,5",IF(CD532&lt;-17.5,"De -20 a -18",IF(CD532&lt;-15,"De -17,5 a -15,5",IF(CD532&lt;-12.5,"De -15 a -13",IF(CD532&lt;-10,"De -12,5 a -10,5",IF(CD532&lt;-7.5,"De -10 a -8",IF(CD532&lt;-5,"De -7,5 a -5,5",IF(CD532&lt;-2.5,"De -5 a -3",IF(CD532&lt;0,"De -2,5 a -0,5",IF(CD532&lt;=2,"De 0 a 2",IF(CD532&lt;=4.5,"De 2,5 a 4,5",IF(CD532&lt;=7,"De 5 a 7",IF(CD532&lt;=9.5,"De 7,5 a 9,5",IF(CD532&lt;=12,"De 10 a 12",IF(CD532&lt;=14.5,"De 12,5 a 14,5",IF(CD532&lt;=17,"De 15 a 17",IF(CD532&lt;=19.5,"De 17,5 a 19,5",IF(CD532&lt;=22,"De 20 a 22",IF(CD532&lt;=24.5,"De 22,5 a 24,5",IF(CD532&lt;=27,"De 25 a 27","De 27,5 a 30"))))))))))))))))))))))))</f>
        <v>De -15 a -13</v>
      </c>
      <c r="CF532" s="12" t="n">
        <f aca="false">IF(CD532="","",IF(CD532&lt;-27.5,1,IF(CD532&lt;-25,2,IF(CD532&lt;-22.5,3,IF(CD532&lt;-20,4,IF(CD532&lt;-17.5,5,IF(CD532&lt;-15,6,IF(CD532&lt;-12.5,7,IF(CD532&lt;-10,8,IF(CD532&lt;-7.5,9,IF(CD532&lt;-5,10,IF(CD532&lt;-2.5,11,IF(CD532&lt;0,12,IF(CD532&lt;2.5,13,IF(CD532&lt;5,14,IF(CD532&lt;7.5,15,IF(CD532&lt;10,16,IF(CD532&lt;12.5,17,IF(CD532&lt;15,18,IF(CD532&lt;17.5,19,IF(CD532&lt;20,20,IF(CD532&lt;22.5,21,IF(CD532&lt;25,22,IF(CD532&lt;27.5,23,24))))))))))))))))))))))))</f>
        <v>7</v>
      </c>
      <c r="CG532" s="9" t="n">
        <v>-1.5</v>
      </c>
      <c r="CH532" s="10" t="str">
        <f aca="false">IF(CG532="","",IF(AND(CG532&gt;=-10,CG532&lt;=-9.5),"-10 a -9,5",IF(AND(CG532&gt;-9.5,CG532&lt;=-8.5),"-9 a -8,5",IF(AND(CG532&gt;-8.5,CG532&lt;=-7.5),"-8 a -7,5",IF(AND(CG532&gt;-7.5,CG532&lt;=-6.5),"-7 a -6,5",IF(AND(CG532&gt;-6.5,CG532&lt;=-5.5),"-6 a -5,5",IF(AND(CG532&gt;-5.5,CG532&lt;=-4.5),"-5 a -4,5",IF(AND(CG532&gt;-4.5,CG532&lt;=-3.5),"-4 a -3,5",IF(AND(CG532&gt;-3.5,CG532&lt;=-2.5),"-3 a -2,5",IF(CG532=-2.25,"-2,25",IF(AND(CG532&gt;-2.5,CG532&lt;=-1.5),"-2 a -1,5",IF(AND(CG532&gt;-1.5,CG532&lt;=-0.5),"-1 a -0,5",IF(AND(CG532&gt;-0.5,CG532&lt;=0.5),"0 a 0,5",IF(AND(CG532&gt;0.5,CG532&lt;=1.5),"1 a 1,5",IF(AND(CG532&gt;1.5,CG532&lt;=2.5),"2 a 2,5",IF(AND(CG532&gt;2.5,CG532&lt;=3.5),"3 a 3,5",IF(AND(CG532&gt;3.5,CG532&lt;=4.5),"4 a 4,5",IF(AND(CG532&gt;4.5,CG532&lt;=5.5),"5 a 5,5",IF(AND(CG532&gt;5.5,CG532&lt;=6.5),"6 a 6,5",IF(AND(CG532&gt;6.5,CG532&lt;=7.5),"7 a 7,5",IF(AND(CG532&gt;7.5,CG532&lt;=8.5),"8 a 8,5",IF(AND(CG532&gt;8.5,CG532&lt;=9.5),"9 a 9,5",IF(CG532&gt;=10,"10","Fuera de rango")))))))))))))))))))))))</f>
        <v>-2 a -1,5</v>
      </c>
      <c r="CI532" s="11" t="n">
        <f aca="false">IF(CG532="","",IF(CG532=-2.25,"NORMA",IF(CG532&lt;=-9.5,1,IF(CG532&lt;=-8.5,2,IF(CG532&lt;=-7.5,3,IF(CG532&lt;=-6.5,4,IF(CG532&lt;=-5.5,5,IF(CG532&lt;=-4.5,6,IF(CG532&lt;=-3.5,7,IF(CG532&lt;=-2.5,8,IF(CG532&lt;=-1.5,9,IF(CG532&lt;=-0.5,10,IF(CG532&lt;=0.5,11,IF(CG532&lt;=1.5,12,IF(CG532&lt;=2.5,13,IF(CG532&lt;=3.5,14,IF(CG532&lt;=4.5,15,IF(CG532&lt;=5.5,16,IF(CG532&lt;=6.5,17,IF(CG532&lt;=7.5,18,IF(CG532&lt;=8.5,19,IF(CG532&lt;=9.5,20,IF(CG532=10,21,"Fuera de rango")))))))))))))))))))))))</f>
        <v>9</v>
      </c>
      <c r="CJ532" s="9" t="n">
        <v>0.75</v>
      </c>
      <c r="CK532" s="10" t="str">
        <f aca="false">IF(CJ532="","",IF(AND(CJ532&gt;=-6,CJ532&lt;=-5.5),"-6 a -5,5",IF(AND(CJ532&gt;-5.5,CJ532&lt;=-4.5),"-5 a -4,5",IF(AND(CJ532&gt;-4.5,CJ532&lt;=-3.5),"-4 a -3,5",IF(AND(CJ532&gt;-3.5,CJ532&lt;=-2.5),"-3 a -2,5",IF(AND(CJ532&gt;-2.5,CJ532&lt;=-1.5),"-2 a -1,5",IF(AND(CJ532&gt;-1.5,CJ532&lt;=-0.5),"-1 a -0,5",IF(AND(CJ532&gt;-0.5,CJ532&lt;=0.5),"0 a 0,5",IF(AND(CJ532&gt;0.5,CJ532&lt;=1.5),"1 a 1,5",IF(AND(CJ532&gt;1.5,CJ532&lt;2.5),"2",IF(AND(CJ532&gt;=2.5,CJ532&lt;=3),"2,5 a 3",IF(AND(CJ532&gt;3,CJ532&lt;=4),"3,5 a 4",IF(AND(CJ532&gt;4,CJ532&lt;=5),"4,5 a 5",IF(AND(CJ532&gt;5,CJ532&lt;=6),"5,5 a 6",IF(AND(CJ532&gt;6,CJ532&lt;=7),"6,5 a 7",IF(AND(CJ532&gt;7,CJ532&lt;=8),"7,5 a 8",IF(AND(CJ532&gt;8,CJ532&lt;=9.5),"8,5 a 9,5",IF(CJ532=10,"10","Fuera de rango"))))))))))))))))))</f>
        <v>1 a 1,5</v>
      </c>
      <c r="CL532" s="11" t="n">
        <f aca="false">IF(CK532="","",IF(OR(CK532="-6 a -5,5",CK532="-6 - -5,5"),1,IF(OR(CK532="-5 a -4,5",CK532="-5 - -4,5"),2,IF(OR(CK532="-4 a -3,5",CK532="-4 - -3,5"),3,IF(OR(CK532="-3 a -2,5",CK532="-3 - -2,5"),4,IF(OR(CK532="-2 a -1,5",CK532="-2 - -1,5"),5,IF(OR(CK532="-1 a -0,5",CK532="-1 - -0,5"),6,IF(OR(CK532="0 a 0,5",CK532="0 - 0,5"),7,IF(OR(CK532="1 a 1,5",CK532="1 - 1,5"),8,IF(CK532="2","NORMA",IF(OR(CK532="2,5 a 3",CK532="2,5 - 3"),9,IF(OR(CK532="3,5 a 4",CK532="3,5 - 4"),10,IF(OR(CK532="4,5 a 5",CK532="4,5 - 5"),11,IF(OR(CK532="5,5 a 6",CK532="5,5 - 6"),12,IF(OR(CK532="6,5 a 7",CK532="6,5 - 7"),13,IF(OR(CK532="7,5 a 8",CK532="7,5 - 8"),14,IF(OR(CK532="8,5 a 9",CK532="8,5 - 9,5",CK532="9 a 9,5"),15,IF(CK532="10",15,IF(OR(CK532="0,5 a 1",CK532="0,5 - 1"),7,"Fuera de rango")))))))))))))))))))</f>
        <v>8</v>
      </c>
      <c r="CN532" s="10" t="str">
        <f aca="false">IF(CM532=0,"0", " ")</f>
        <v>0</v>
      </c>
      <c r="CO532" s="10" t="str">
        <f aca="false">IF(CM532&gt;0,"EME"," ")</f>
        <v> </v>
      </c>
      <c r="CQ532" s="10" t="str">
        <f aca="false">IF(CP532&gt;0,"0", " ")</f>
        <v> </v>
      </c>
      <c r="CR532" s="10" t="str">
        <f aca="false">IF(CP532&gt;0,"EME"," ")</f>
        <v> </v>
      </c>
      <c r="CS532" s="9" t="n">
        <v>0</v>
      </c>
      <c r="CV532" s="9" t="n">
        <v>0</v>
      </c>
      <c r="CY532" s="9" t="n">
        <v>-3</v>
      </c>
      <c r="DB532" s="9" t="n">
        <v>-3</v>
      </c>
      <c r="DC532" s="11" t="str">
        <f aca="false">IF(DB532&lt;0,"2"," ")</f>
        <v>2</v>
      </c>
      <c r="DD532" s="11" t="str">
        <f aca="false">IF(DB532&lt;0,"MIO"," ")</f>
        <v>MIO</v>
      </c>
      <c r="DE532" s="9" t="n">
        <v>0</v>
      </c>
      <c r="DF532" s="10" t="str">
        <f aca="false">IF(DE532&lt;0,"3"," ")</f>
        <v> </v>
      </c>
      <c r="DG532" s="10" t="str">
        <f aca="false">IF(DE532&lt;0,"AST"," ")</f>
        <v> </v>
      </c>
      <c r="DH532" s="9" t="n">
        <v>0</v>
      </c>
      <c r="DI532" s="10" t="str">
        <f aca="false">IF(DH532&lt;0,"3"," ")</f>
        <v> </v>
      </c>
      <c r="DJ532" s="10" t="str">
        <f aca="false">IF(DH532&lt;0,"AST"," ")</f>
        <v> </v>
      </c>
      <c r="DK532" s="9" t="n">
        <v>0</v>
      </c>
      <c r="DL532" s="10" t="str">
        <f aca="false">IF(DK532&gt;0,"4"," ")</f>
        <v> </v>
      </c>
      <c r="DM532" s="10" t="str">
        <f aca="false">IF(DK532&gt;0,"PRE"," ")</f>
        <v> </v>
      </c>
      <c r="DN532" s="9" t="n">
        <v>0</v>
      </c>
      <c r="DO532" s="10" t="str">
        <f aca="false">IF(DN532&gt;0,"4"," ")</f>
        <v> </v>
      </c>
      <c r="DP532" s="10" t="str">
        <f aca="false">IF(DN532&gt;0,"PRE"," ")</f>
        <v> </v>
      </c>
      <c r="DS532" s="12" t="str">
        <f aca="false">CONCATENATE(CO532,CU532,DA532,DG532,DM532)</f>
        <v>   </v>
      </c>
      <c r="DT532" s="10" t="e">
        <f aca="false" t="array" ref="DT532">_xlfn.IFS(DS532="EME    ","0", DS532=" HIP   ","1", DS532="  MIO  ","2", DS532="   AST ","3", DS532="    PRE","4", DS532="EME   PRE","5", DS532=" HIP  PRE","6", DS532=" HIP AST ","7", DS532="  MIO PRE","8", DS532="  MIOAST ","9", DS532="   ASTPRE","10",DS532=" HIP ASTPRE","11", DS532="  MIOASTPRE","12", DS532="     ","0")</f>
        <v>#N/A</v>
      </c>
      <c r="DV532" s="1" t="e">
        <f aca="false" t="array" ref="DV532">_xlfn.IFS(DU532="SI","2", DU532="NO","1")</f>
        <v>#N/A</v>
      </c>
      <c r="DX532" s="11" t="str">
        <f aca="false">IF(DW532=0,"1","2")</f>
        <v>1</v>
      </c>
      <c r="DY532" s="11" t="str">
        <f aca="false" t="array" ref="DY532">_xlfn.IFS(DW532=0,"0", DW532=0.25, "1", DW532=0.5,"2", DW532=0.75,"3", DW532=1,"4",DW532=1.25,"5", DW532=1.5,"6", DW532=1.75,"7", DW532=2,"8")</f>
        <v>0</v>
      </c>
      <c r="EA532" s="11" t="str">
        <f aca="false">IF(DZ532=0,"1","2")</f>
        <v>1</v>
      </c>
      <c r="EB532" s="11" t="str">
        <f aca="false" t="array" ref="EB532">_xlfn.IFS(DZ532=0,"0", DZ532=0.25, "1", DZ532=0.5,"2", DZ532=0.75,"3", DZ532=1,"4",DZ532=1.25,"5", DZ532=1.5,"6", DZ532=1.75,"7", DZ532=2,"8")</f>
        <v>0</v>
      </c>
      <c r="ED532" s="10" t="str">
        <f aca="false">IF(EC532=0,"1","2")</f>
        <v>1</v>
      </c>
      <c r="EE532" s="11" t="str">
        <f aca="false" t="array" ref="EE532">_xlfn.IFS(EC532=0,"0", EC532=-0.25, "1", EC532=-0.5,"2", EC532=-0.75,"3", EC532=-1,"4",EC532=-1.25,"5", EC532=-1.5,"6", EC532=-1.75,"7", EC532=-2,"8", EC532=-2.25,"9",EC532=-2.5,"10", EC532=-2.75,"11", EC532=-3,"12", EC532=-3.25,"13", EC532=-3.5,"14", EC532=-3.75,"15",EC532=-4,"16")</f>
        <v>0</v>
      </c>
      <c r="EG532" s="10" t="str">
        <f aca="false">IF(EF532=0,"1","2")</f>
        <v>1</v>
      </c>
      <c r="EH532" s="11" t="str">
        <f aca="false" t="array" ref="EH532">_xlfn.IFS(EF532=0,"0", EF532=-0.25, "1", EF532=-0.5,"2", EF532=-0.75,"3", EF532=-1,"4",EF532=-1.25,"5", EF532=-1.5,"6", EF532=-1.75,"7", EF532=-2,"8", EF532=-2.25,"9",EF532=-2.5,"10", EF532=-2.75,"11", EF532=-3,"12", EF532=-3.25,"13", EF532=-3.5,"14", EF532=-3.75,"15",EF532=-4,"16")</f>
        <v>0</v>
      </c>
      <c r="EJ532" s="11" t="str">
        <f aca="false">IF(EI532=0,"1","2")</f>
        <v>1</v>
      </c>
      <c r="EK532" s="11" t="str">
        <f aca="false" t="array" ref="EK532">_xlfn.IFS(EI532=0,"0", EI532=-0.25, "1", EI532=-0.5,"2", EI532=-0.75,"3", EI532=-1,"4",EI532=-1.25,"5", EI532=-1.5,"6", EI532=-1.75,"7", EI532=-2,"8", EI532=-2.25,"9", EI532=-2.25,"9",EI532=-2.5,"10", EI532=-2.75,"11", EI532=-3,"12", EI532=-3.25,"13", EI532=-3.5,"14", EI532=-3.75,"15",EI532=-4,"16", EI532=0.25, "17", EI532=0.5, "18")</f>
        <v>0</v>
      </c>
      <c r="EM532" s="11" t="str">
        <f aca="false">IF(EL532=0,"1","2")</f>
        <v>1</v>
      </c>
      <c r="EN532" s="11" t="str">
        <f aca="false" t="array" ref="EN532">_xlfn.IFS(EL532=0.25,"17",EL532=0.5,"18", EL532=0,"0", EL532=-0.25, "1", EL532=-0.5,"2", EL532=-0.75,"3", EL532=-1,"4",EL532=-1.25,"5", EL532=-1.5,"6", EL532=-1.75,"7", EL532=-2,"8",EL532= -2.25,"9",EL532=-2.5,"10",EL532= -2.75,"11",EL532= -3,"12",EL532= -3.25,"13",EL532= -3.5,"14",EL532= -3.75,"15",EL532=-4,"16")</f>
        <v>0</v>
      </c>
      <c r="EP532" s="11" t="str">
        <f aca="false">IF(EO532=0,"1","2")</f>
        <v>1</v>
      </c>
      <c r="EQ532" s="11" t="str">
        <f aca="false" t="array" ref="EQ532">_xlfn.IFS(EO532=0,"0", EO532=0.25, "1", EO532=0.5,"2", EO532=0.75,"3", EO532=1,"4",EO532=1.25,"5", EO532=1.5,"6", EO532=1.75,"7", EO532=2,"8", EO532=2.25,"9", EO532=2.25,"9",EO532=2.5,"10", EO532=2.75,"11", EO532=3,"12", EO532=3.25,"13", EO532=3.5,"14", EO532=3.75,"15",EO532=4,"16", EO532=-0.25, "17", bq=-0.5, "18")</f>
        <v>0</v>
      </c>
      <c r="ES532" s="11" t="str">
        <f aca="false">IF(ER532=0,"1","2")</f>
        <v>1</v>
      </c>
      <c r="ET532" s="11" t="str">
        <f aca="false" t="array" ref="ET532">_xlfn.IFS(ER532=0,"0", ER532=0.25, "1", ER532=0.5,"2", ER532=0.75,"3", ER532=1,"4",ER532=1.25,"5", ER532=1.5,"6", ER532=1.75,"7", ER532=2,"8", ER532=2.25,"9", ER532=2.25,"9",ER532=2.5,"10", ER532=2.75,"11", ER532=3,"12", ER532=3.25,"13", ER532=3.5,"14", ER532=3.75,"15",ER532=4,"16", ER532=-0.25, "17", bq=-0.5, "18")</f>
        <v>0</v>
      </c>
      <c r="EV532" s="14" t="e">
        <f aca="false">VLOOKUP(EU532,LEYENDA!$G$2:$H$8,2,TRUE())</f>
        <v>#N/A</v>
      </c>
      <c r="EW532" s="14" t="e">
        <f aca="false" t="array" ref="EW532">_xlfn.IFS(EV532="0-5","1", EV532="6-12","2", EV532="13-18","3", EV532="19-24","4", EV532="25-36","5", EV532="37-48","6", EV532="49-60","7")</f>
        <v>#N/A</v>
      </c>
    </row>
    <row r="533" customFormat="false" ht="13.5" hidden="false" customHeight="false" outlineLevel="0" collapsed="false">
      <c r="A533" s="1" t="n">
        <v>198</v>
      </c>
      <c r="B533" s="2" t="n">
        <v>1</v>
      </c>
      <c r="C533" s="33" t="n">
        <v>42413</v>
      </c>
      <c r="E533" s="5" t="str">
        <f aca="false">VLOOKUP(A533,'286'!$A$3:$J$6279,10,FALSE())</f>
        <v>LLANA TRAVIESO, NACHO</v>
      </c>
      <c r="F533" s="4" t="str">
        <f aca="false">VLOOKUP(A533,'286'!$A$3:$I$1768,3,FALSE())</f>
        <v>LLATRANA</v>
      </c>
      <c r="G533" s="6" t="n">
        <f aca="false">VLOOKUP(A533,'286'!$A$3:$I$1768,4,FALSE())</f>
        <v>27629</v>
      </c>
      <c r="H533" s="7" t="n">
        <f aca="false">YEAR(C533)-YEAR(G533)</f>
        <v>41</v>
      </c>
      <c r="I533" s="1" t="str">
        <f aca="false">VLOOKUP(H533,LEYENDA!$C$2:$D$6,2,TRUE())</f>
        <v>41-60</v>
      </c>
      <c r="J533" s="5" t="str">
        <f aca="false">VLOOKUP(A533,'286'!$A$3:$I$1768,7,FALSE())</f>
        <v>H</v>
      </c>
      <c r="K533" s="8" t="n">
        <f aca="false">VLOOKUP(A533,'286'!$A$3:$I$1768,2,FALSE())</f>
        <v>0</v>
      </c>
      <c r="L533" s="4" t="str">
        <f aca="false">VLOOKUP(A533,'286'!$A$3:$I$1768,8,FALSE())</f>
        <v>D</v>
      </c>
      <c r="M533" s="4" t="str">
        <f aca="false">VLOOKUP(A533,'286'!$A$3:$I$1768,9,FALSE())</f>
        <v>D</v>
      </c>
      <c r="N533" s="8" t="str">
        <f aca="false">IF(R533=O533, "MISMA","CONTRARIA")</f>
        <v>MISMA</v>
      </c>
      <c r="O533" s="8" t="str">
        <f aca="false" t="array" ref="O533">_xlfn.IFS(L533="D","1", L533="I","2")</f>
        <v>1</v>
      </c>
      <c r="P533" s="8" t="e">
        <f aca="false" t="array" ref="P533">_xlfn.IFS(K533="OD","1", K533="OI","2")</f>
        <v>#N/A</v>
      </c>
      <c r="Q533" s="1" t="str">
        <f aca="false" t="array" ref="Q533">_xlfn.IFS(J533="M","1", J533="H","2")</f>
        <v>2</v>
      </c>
      <c r="R533" s="8" t="str">
        <f aca="false" t="array" ref="R533">_xlfn.IFS(M533="D","1", M533="I","2")</f>
        <v>1</v>
      </c>
      <c r="S533" s="1" t="str">
        <f aca="false" t="array" ref="S533">_xlfn.IFS(N533="CONTRARIA", "1",N533= "MISMA","2")</f>
        <v>2</v>
      </c>
      <c r="T533" s="1" t="str">
        <f aca="false" t="array" ref="T533">_xlfn.IFS(I533="0-12","1", I533="13-24","2", I533="25-40","3", I533="41-60","4", I533="61-100","5")</f>
        <v>4</v>
      </c>
      <c r="U533" s="9" t="n">
        <v>-0.5</v>
      </c>
      <c r="V533" s="10" t="str">
        <f aca="false">IF(U533="","",IF(AND(U533&gt;=-9,U533&lt;=-6.5),"-9 a -6,5",IF(AND(U533&gt;=-6,U533&lt;=-3.5),"-6 a -3,5",IF(AND(U533&gt;=-3,U533&lt;=-1),"-3 a -1",IF(U533=-0.5,"-0,5",IF(AND(U533&gt;=0,U533&lt;=2.5),"0 a 2,5",IF(AND(U533&gt;=3,U533&lt;=5.5),"3 a 5,5",IF(AND(U533&gt;=6,U533&lt;=8.5),"6 a 8,5",IF(AND(U533&gt;=9,U533&lt;=20),"9 a 20","Fuera de rango")))))))))</f>
        <v>-0,5</v>
      </c>
      <c r="W533" s="11" t="str">
        <f aca="false">IF(V533="","",IF(V533="-9 a -6,5",2,IF(V533="-6 a -3,5",3,IF(V533="-3 a -1",4,IF(V533="-0,5","NORMA",IF(V533="0 a 2,5",5,IF(V533="3 a 5,5",6,IF(V533="6 a 8,5",7,IF(V533="9 a 20",8,"Fuera de rango")))))))))</f>
        <v>NORMA</v>
      </c>
      <c r="X533" s="9" t="n">
        <v>12</v>
      </c>
      <c r="Y533" s="11" t="str">
        <f aca="false">IF(X533="","",IF(AND(X533&gt;=0,X533&lt;=4),"0 a 4",IF(AND(X533&gt;=4.5,X533&lt;=8.5),"4,5 a 8,5",IF(X533=9,"9",IF(AND(X533&gt;=9.5,X533&lt;=13),"9,5 a 13",IF(AND(X533&gt;=13.5,X533&lt;=20),"13,5 a 20",IF(AND(X533&gt;=20.5,X533&lt;=35),"20,5 a 35","Fuera de rango")))))))</f>
        <v>9,5 a 13</v>
      </c>
      <c r="Z533" s="11" t="n">
        <f aca="false">IF(Y533="","",IF(Y533="0 a 4",1,IF(Y533="4,5 a 8,5",2,IF(Y533="9","NORMA",IF(Y533="9,5 a 13",3,IF(Y533="13,5 a 20",4,IF(Y533="20,5 a 35",5,"Fuera de rango")))))))</f>
        <v>3</v>
      </c>
      <c r="AA533" s="9" t="n">
        <v>19</v>
      </c>
      <c r="AB533" s="10" t="str">
        <f aca="false">IF(AA533="","",IF(AND(AA533&gt;=0,AA533&lt;=9),"0 a 9",IF(AND(AA533&gt;=9.5,AA533&lt;=18.5),"9,5 a 18,5",IF(AA533=19,"19",IF(AND(AA533&gt;=19.5,AA533&lt;=28),"19,5 a 28",IF(AND(AA533&gt;=28.5,AA533&lt;=40),"28,5 a 40","Fuera de rango"))))))</f>
        <v>19</v>
      </c>
      <c r="AC533" s="11" t="str">
        <f aca="false" t="array" ref="AC533">_xlfn.IFS(AB533="","",AB533="0 a 9",1,AB533="9,5 a 18,5",2,AB533="19","NORMA",AB533="19,5 a 28",3,AB533="28,5 a 40",4,TRUE(),"Fuera de rango")</f>
        <v>NORMA</v>
      </c>
      <c r="AD533" s="9" t="n">
        <v>12</v>
      </c>
      <c r="AE533" s="10" t="str">
        <f aca="false">IF(AD533="","",IF(AND(AD533&gt;=-10,AD533&lt;=0),"De -10 a 0",IF(AND(AD533&gt;=0.5,AD533&lt;=9.5),"0,5 a 9,5",IF(AD533=10,"10",IF(AND(AD533&gt;=10.5,AD533&lt;=20),"10,5 a 20",IF(AND(AD533&gt;=20.5,AD533&lt;=40),"20,5 a 40","Fuera de rango"))))))</f>
        <v>10,5 a 20</v>
      </c>
      <c r="AF533" s="12" t="n">
        <f aca="false">IF(AD533="","",IF(AND(AD533&gt;=-10,AD533&lt;=0),1,IF(AND(AD533&gt;=0.5,AD533&lt;=9.5),2,IF(AD533=10,"NORMA",IF(AND(AD533&gt;=10.5,AD533&lt;=20),3,IF(AND(AD533&gt;=20.5,AD533&lt;=40),4,""))))))</f>
        <v>3</v>
      </c>
      <c r="AG533" s="9" t="n">
        <v>10</v>
      </c>
      <c r="AH533" s="10" t="str">
        <f aca="false">IF(AG533="","",IF(AND(AG533&gt;=0,AG533&lt;=4),"0 a 4",IF(AND(AG533&gt;=4.5,AG533&lt;=8.5),"4,5 a 8,5",IF(AG533=9,"9",IF(AND(AG533&gt;=9.5,AG533&lt;=13),"9,5 a 13",IF(AND(AG533&gt;=13.5,AG533&lt;=25),"13,5 a 25","Fuera de rango"))))))</f>
        <v>9,5 a 13</v>
      </c>
      <c r="AI533" s="10" t="n">
        <f aca="false">IF(AH533="","",IF(AH533="0 a 4",1,IF(AH533="4,5 a 8,5",2,IF(AH533="9","NORMA",IF(AH533="9,5 a 13",3,IF(AH533="13,5 a 25",4,""))))))</f>
        <v>3</v>
      </c>
      <c r="AJ533" s="9" t="n">
        <v>6</v>
      </c>
      <c r="AK533" s="10" t="str">
        <f aca="false">IF(AJ533="","",IF(AND(AJ533&gt;=-15,AJ533&lt;=-10.5),"-15 a -10,5",IF(AND(AJ533&gt;=-10,AJ533&lt;=-4),"-10 a -4",IF(AND(AJ533&gt;=-4.5,AJ533&lt;=0),"-4,5 a 0",IF(AND(AJ533&gt;=0.5,AJ533&lt;=4.5),"0,5 a 4,5",IF(AJ533=5,"5",IF(AND(AJ533&gt;=5.5,AJ533&lt;=10),"5,5 a 10",IF(AND(AJ533&gt;=10.5,AJ533&lt;=20),"10,5 a 20","Fuera de rango"))))))))</f>
        <v>5,5 a 10</v>
      </c>
      <c r="AL533" s="11" t="n">
        <f aca="false">IF(AK533="","",IF(AK533="-15 a -10,5",1,IF(AK533="-10 a -4",2,IF(AK533="-4,5 a 0",3,IF(AK533="0,5 a 4,5",4,IF(AK533="5","NORMA",IF(AK533="5,5 a 10",5,IF(AK533="10,5 a 20",6,"Error"))))))))</f>
        <v>5</v>
      </c>
      <c r="AM533" s="9" t="n">
        <v>0</v>
      </c>
      <c r="AN533" s="10" t="str">
        <f aca="false">IF(AM533="","",IF(AND(AM533&gt;=-7.5,AM533&lt;=-5.5),"-7,5 a -5,5",IF(AND(AM533&gt;=-5,AM533&lt;=-3),"-5 a -3",IF(AND(AM533&gt;=-2.5,AM533&lt;=-0.5),"-2,5 a -0,5",IF(AM533=0,"0,00",IF(AND(AM533&gt;=0.5,AM533&lt;=2.5),"0,5 a 2,5",IF(AND(AM533&gt;=3,AM533&lt;=5),"3 a 5",IF(AND(AM533&gt;=5.5,AM533&lt;=7.5),"5,5 a 7,5",IF(AND(AM533&gt;=8,AM533&lt;=10),"8 a 10","Fuera de rango")))))))))</f>
        <v>0,00</v>
      </c>
      <c r="AO533" s="11" t="str">
        <f aca="false">IF(AN533="","",IF(AN533="-7,5 a -5,5",1,IF(AN533="-5 a -3",2,IF(AN533="-2,5 a -0,5",3,IF(AN533="0,00","NORMA",IF(AN533="0,5 a 2,5",4,IF(AN533="3 a 5",5,IF(AN533="5,5 a 7,5",6,IF(AN533="8 a 10",7,"Error")))))))))</f>
        <v>NORMA</v>
      </c>
      <c r="AP533" s="9" t="n">
        <v>-0.5</v>
      </c>
      <c r="AQ533" s="10" t="str">
        <f aca="false">IF(AP533="","",IF(AND(AP533&gt;=-20,AP533&lt;=-9.5),"-20 a -9,5",IF(AND(AP533&gt;=-9,AP533&lt;=-6.5),"-9 a -6,5",IF(AP533=-6,"-6",IF(AND(AP533&gt;=-5.5,AP533&lt;=-3),"-5,5 a -3",IF(AND(AP533&gt;=-2.5,AP533&lt;=0),"-2,5 a 0",IF(AND(AP533&gt;=0.5,AP533&lt;=3),"0,5 a 3",IF(AND(AP533&gt;=3.5,AP533&lt;=6),"3,5 a 6",IF(AND(AP533&gt;=6.5,AP533&lt;=9),"6,5 a 9",IF(AND(AP533&gt;=9.5,AP533&lt;=20),"9,5 a 20","Fuera de rango"))))))))))</f>
        <v>-2,5 a 0</v>
      </c>
      <c r="AR533" s="11" t="n">
        <f aca="false">IF(AQ533="","",IF(AQ533="-20 a -9,5",1,IF(AQ533="-9 a -6,5",2,IF(AQ533="-6","NORMA",IF(AQ533="-5,5 a -3",3,IF(AQ533="-2,5 a 0",4,IF(AQ533="0,5 a 3",5,IF(AQ533="3,5 a 6",6,IF(AQ533="6,5 a 9",7,IF(AQ533="9,5 a 20",8,""))))))))))</f>
        <v>4</v>
      </c>
      <c r="AS533" s="9" t="n">
        <v>5</v>
      </c>
      <c r="AT533" s="10" t="str">
        <f aca="false">IF(AS533="","",IF(AND(AS533&gt;=-16,AS533&lt;=-14),"-16 a -14",IF(AND(AS533&gt;=-13.5,AS533&lt;=-11.5),"-13,5 a -11,5",IF(AND(AS533&gt;=-11,AS533&lt;=-9),"-11 a -9",IF(AND(AS533&gt;=-8.5,AS533&lt;=-6.5),"-8,5 a -6,5",IF(AND(AS533&gt;=-6,AS533&lt;=-4),"-6 a -4",IF(AND(AS533&gt;=-3.5,AS533&lt;=-1.5),"-3,5 a -1,5",IF(AND(AS533&gt;=-1,AS533&lt;=1),"-1 a 1",IF(AND(AS533&gt;=1.5,AS533&lt;=3.5),"1,5 a 3,5",IF(AND(AS533&gt;=4,AS533&lt;=6),"4 a 6",IF(AND(AS533&gt;=6.5,AS533&lt;=8.5),"6,5 a 8,5",IF(AND(AS533&gt;=9,AS533&lt;=11),"9 a 11",IF(AND(AS533&gt;=11.5,AS533&lt;=13.5),"11,5 a 13,5",IF(AND(AS533&gt;=14,AS533&lt;=16),"14 a 16",IF(AND(AS533&gt;=16.5,AS533&lt;=18.5),"16,5 a 18,5",IF(AND(AS533&gt;=19,AS533&lt;=21),"19 a 21","Fuera de rango"))))))))))))))))</f>
        <v>4 a 6</v>
      </c>
      <c r="AU533" s="11" t="str">
        <f aca="false" t="array" ref="AU533">IF(AT533="","",_xlfn.IFS(AT533="-16 a -14",1,AT533="-13,5 a -11,5",2,AT533="-11 a -9",3,AT533="-8,5 a -6,5",4,AT533="-6 a -4",5,AT533="-3,5 a -1,5",6,AT533="-1 a 1",7,AT533="1,5 a 3,5",8,AT533="4 a 6","NORMA",AT533="6,5 a 8,5",9,AT533="9 a 11",10,AT533="11,5 a 13,5",11,AT533="14 a 16",12,AT533="16,5 a 18,5",13,AT533="19 a 21",14,TRUE(),""))</f>
        <v>NORMA</v>
      </c>
      <c r="AV533" s="9" t="n">
        <v>2.75</v>
      </c>
      <c r="AW533" s="10" t="str">
        <f aca="false">IF(AV533="","",IF(AND(AV533&gt;=-1,AV533&lt;=-0.5),"-1 a -0,5",IF(AND(AV533&gt;-0.5,AV533&lt;=0),"De -0,5 a 0",IF(AND(AV533&gt;=0.25,AV533&lt;=0.75),"0,25 a 0,75",IF(AND(AV533&gt;=1,AV533&lt;=1.5),"1 a 1,5",IF(AND(AV533&gt;=1.75,AV533&lt;=2.25),"1,75 a 2,25",IF(AND(AV533&gt;=2.5,AV533&lt;=3),"2,5 a 3",IF(AND(AV533&gt;=3.25,AV533&lt;=3.75),"3,25 a 3,75","Fuera de rango"))))))))</f>
        <v>2,5 a 3</v>
      </c>
      <c r="AX533" s="10" t="n">
        <f aca="false">IF(AW533="","",IF(OR(AW533="-1 a -0,5",AW533="-1 a -0.5"),1,IF(OR(AW533="De -0,5 a 0",AW533="-0,5 a 0",AW533="De -0.5 a 0"),2,IF(OR(AW533="0,25 a 0,75",AW533="0.25 a 0.75"),"NORMA",IF(OR(AW533="1 a 1,5",AW533="1 a 1.5"),3,IF(OR(AW533="1,75 a 2,25",AW533="1.75 a 2.25"),4,IF(OR(AW533="2,5 a 3",AW533="2.5 a 3"),5,IF(OR(AW533="3,25 a 3,75",AW533="3.25 a 3.75"),6,""))))))))</f>
        <v>5</v>
      </c>
      <c r="AY533" s="9" t="n">
        <v>-5</v>
      </c>
      <c r="AZ533" s="10" t="str">
        <f aca="false">IF(AY533="","",IF(AND(AY533&gt;=-20,AY533&lt;=-9.5),"-20 a -9,5",IF(AND(AY533&gt;=-9,AY533&lt;=-6.5),"-9 a -6,5",IF(AY533=-6,"-6",IF(AND(AY533&gt;=-5.5,AY533&lt;=-3),"-5,5 a -3",IF(AND(AY533&gt;=-2.5,AY533&lt;=0),"-2,5 a 0",IF(AND(AY533&gt;=0.5,AY533&lt;=3),"0,5 a 3",IF(AND(AY533&gt;=3.5,AY533&lt;=6),"3,5 a 6","Fuera de rango"))))))))</f>
        <v>-5,5 a -3</v>
      </c>
      <c r="BA533" s="11" t="n">
        <f aca="false">IF(AZ533="","",IF(AZ533="-20 a -9,5",1,IF(AZ533="-9 a -6,5",2,IF(AZ533="-6","NORMA",IF(AZ533="-5,5 a -3",3,IF(AZ533="-2,5 a 0",4,IF(AZ533="0,5 a 3",5,IF(AZ533="3,5 a 6",6,""))))))))</f>
        <v>3</v>
      </c>
      <c r="BB533" s="9" t="n">
        <v>0</v>
      </c>
      <c r="BC533" s="10" t="str">
        <f aca="false" t="array" ref="BC533">IF(BB533="","",_xlfn.IFS(AND(BB533&gt;=0,BB533&lt;=2),"0 a 2",AND(BB533&gt;=2.5,BB533&lt;=4.5),"2,5 a 4,5",AND(BB533&gt;=5,BB533&lt;=7),"5 a 7",AND(BB533&gt;=7.5,BB533&lt;=9.5),"7,5 a 9,5",AND(BB533&gt;=10,BB533&lt;=12),"10 a 12",AND(BB533&gt;=12.5,BB533&lt;=14.5),"12,5 a 14,5",BB533=15,"15",AND(BB533&gt;=15.5,BB533&lt;=17.5),"15,5 a 17,5",AND(BB533&gt;=18,BB533&lt;=20),"18 a 20",AND(BB533&gt;=20.5,BB533&lt;=22.5),"20,5 a 22,5",AND(BB533&gt;=23,BB533&lt;=25),"23 a 25",TRUE(),"Fuera de rango"))</f>
        <v>0 a 2</v>
      </c>
      <c r="BD533" s="11" t="n">
        <f aca="false" t="array" ref="BD533">IF(BC533="","",_xlfn.IFS(BC533="0 a 2",1,BC533="2,5 a 4,5",2,BC533="5 a 7",3,BC533="7,5 a 9,5",4,BC533="10 a 12",5,BC533="12,5 a 14,5",6,BC533="15","NORMA",BC533="15,5 a 17,5",7,BC533="18 a 20",8,BC533="20,5 a 22,5",9,BC533="23 a 25",10,TRUE(),"Fuera de rango"))</f>
        <v>1</v>
      </c>
      <c r="BE533" s="9" t="n">
        <v>23</v>
      </c>
      <c r="BF533" s="10" t="str">
        <f aca="false">IF(BE533="","",IF(AND(BE533&gt;=-20,BE533&lt;=-10),"-20 a -10",IF(AND(BE533&gt;=-9.5,BE533&lt;=0.5),"-9,5 a 0,5",IF(AND(BE533&gt;=1,BE533&lt;=11),"1 a 11",IF(AND(BE533&gt;=11.5,BE533&lt;=20.5),"11,5 a 20,5",IF(BE533=21,"21",IF(AND(BE533&gt;=21.5,BE533&lt;=31.5),"21,5 a 31,5",IF(AND(BE533&gt;=32,BE533&lt;=42),"32 a 42","Fuera de rango"))))))))</f>
        <v>21,5 a 31,5</v>
      </c>
      <c r="BG533" s="11" t="n">
        <f aca="false">IF(BF533="","",IF(BF533="-20 a -10",1,IF(BF533="-9,5 a 0,5",2,IF(BF533="1 a 11",3,IF(BF533="11,5 a 20,5",4,IF(BF533="21","NORMA",IF(BF533="21,5 a 31,5",5,IF(BF533="32 a 42",6,""))))))))</f>
        <v>5</v>
      </c>
      <c r="BH533" s="9" t="n">
        <v>8</v>
      </c>
      <c r="BI533" s="10" t="str">
        <f aca="false">IF(BH533="","",IF(AND(BH533&gt;=-20,BH533&lt;=-15),"-20 a -15",IF(AND(BH533&gt;=-14.5,BH533&lt;=-9.5),"-14,5 a -9,5",IF(AND(BH533&gt;=-9,BH533&lt;=-4),"-9 a -4",IF(AND(BH533&gt;=-3.5,BH533&lt;=2.5),"-3,5 a 2,5",IF(AND(BH533&gt;=3,BH533&lt;=8),"3 a 8",IF(AND(BH533&gt;=8.5,BH533&lt;=14.5),"8,5 a 14,5",IF(BH533=15,"15",IF(AND(BH533&gt;=15.5,BH533&lt;=20.5),"15,5 a 20,5",IF(AND(BH533&gt;=21,BH533&lt;=26),"21 a 26","Fuera de rango"))))))))))</f>
        <v>3 a 8</v>
      </c>
      <c r="BJ533" s="11" t="n">
        <f aca="false">IF(BI533="","",IF(BI533="-20 a -15",1,IF(BI533="-14,5 a -9,5",2,IF(BI533="-9 a -4",3,IF(BI533="-3,5 a 2,5",4,IF(BI533="3 a 8",5,IF(BI533="8,5 a 14,5",6,IF(BI533="15","NORMA",IF(BI533="15,5 a 20,5",7,IF(BI533="21 a 26",8,IF(BI533="26,5 a 31,5",9,"")))))))))))</f>
        <v>5</v>
      </c>
      <c r="BK533" s="9" t="n">
        <v>0</v>
      </c>
      <c r="BL533" s="10" t="str">
        <f aca="false">IF(BK533="","",IF(AND(BK533&gt;=0,BK533&lt;=2),"0 - 2",IF(AND(BK533&gt;=2.5,BK533&lt;=4.5),"2,5 - 4,5",IF(AND(BK533&gt;=5,BK533&lt;=7),"5 - 7",IF(AND(BK533&gt;=7.5,BK533&lt;=9.5),"7,5 - 9,5",IF(AND(BK533&gt;=10,BK533&lt;=12),"10 - 12",IF(AND(BK533&gt;=12.5,BK533&lt;=13.5),"12,5 - 13,5",IF(BK533=14,"14",IF(AND(BK533&gt;=14.5,BK533&lt;=16.5),"14,5 - 16,5",IF(AND(BK533&gt;=17,BK533&lt;=19),"17 - 19",IF(AND(BK533&gt;=19.5,BK533&lt;=21.5),"19,5 - 21,5",IF(AND(BK533&gt;=22,BK533&lt;=24),"22 - 24",IF(AND(BK533&gt;=24.5,BK533&lt;=26.5),"24,5 - 26,5",IF(AND(BK533&gt;=27,BK533&lt;=29),"27 - 29",IF(AND(BK533&gt;=29.5,BK533&lt;=30),"29,5 - 30","Fuera de rango")))))))))))))))</f>
        <v>0 - 2</v>
      </c>
      <c r="BM533" s="11" t="n">
        <f aca="false">IF(BL533="","",IF(BL533="0 - 2",1,IF(BL533="2,5 - 4,5",2,IF(BL533="5 - 7",3,IF(BL533="7,5 - 9,5",4,IF(BL533="10 - 12",5,IF(BL533="12,5 - 13,5",6,IF(BL533="14","NORMA",IF(BL533="14,5 - 16,5",7,IF(BL533="17 - 19",8,IF(BL533="19,5 - 21,5",9,IF(BL533="22 - 24",10,IF(BL533="24,5 - 26,5",11,IF(BL533="27 - 29",12,IF(BL533="29,5 - 30",13,"")))))))))))))))</f>
        <v>1</v>
      </c>
      <c r="BN533" s="9" t="n">
        <v>21</v>
      </c>
      <c r="BO533" s="11" t="str">
        <f aca="false">IF(BN533="","",IF(AND(BN533&gt;=-20,BN533&lt;=-10),"-20 a -10",IF(AND(BN533&gt;=-9.5,BN533&lt;=0.5),"-9,5 a 0,5",IF(AND(BN533&gt;=1,BN533&lt;=11),"1 a 11",IF(AND(BN533&gt;=11.5,BN533&lt;=21.5),"11,5 a 21,5",IF(BN533=22,"22",IF(AND(BN533&gt;=22.5,BN533&lt;=32.5),"22,5 a 32,5",IF(AND(BN533&gt;=33,BN533&lt;=43),"33 a 43","Fuera de rango"))))))))</f>
        <v>11,5 a 21,5</v>
      </c>
      <c r="BP533" s="11" t="n">
        <f aca="false">IF(BO533="","",IF(BO533="-20 a -10",1,IF(BO533="-9,5 a 0,5",2,IF(BO533="1 a 11",3,IF(BO533="11,5 a 21,5",4,IF(BO533="22","NORMA",IF(BO533="22,5 a 32,5",5,IF(BO533="33 a 43",6,""))))))))</f>
        <v>4</v>
      </c>
      <c r="BQ533" s="9" t="n">
        <v>7</v>
      </c>
      <c r="BR533" s="10" t="str">
        <f aca="false">IF(BQ533="","",IF(AND(BQ533&gt;=-20,BQ533&lt;=-15),"-20 a -15",IF(AND(BQ533&gt;=-14.5,BQ533&lt;=-9.5),"-14,5 a -9,5",IF(AND(BQ533&gt;=-9,BQ533&lt;=-4),"-9 a -4",IF(AND(BQ533&gt;=-3.5,BQ533&lt;=2.5),"-3,5 a 2,5",IF(AND(BQ533&gt;=3,BQ533&lt;=8),"3 a 8",IF(AND(BQ533&gt;=8.5,BQ533&lt;=13.5),"8,5 a 13,5",IF(AND(BQ533&gt;=14,BQ533&lt;=17.5),"14 a 17,5",IF(BQ533=18,"18",IF(AND(BQ533&gt;=18.5,BQ533&lt;=23.5),"18,5 a 23,5",IF(AND(BQ533&gt;=24,BQ533&lt;=29),"24 a 29",IF(AND(BQ533&gt;=29.5,BQ533&lt;=34.5),"29,5 a 34,5",IF(AND(BQ533&gt;=35,BQ533&lt;=40),"35 a 40","Fuera de rango")))))))))))))</f>
        <v>3 a 8</v>
      </c>
      <c r="BS533" s="11" t="n">
        <f aca="false">IF(BR533="","",IF(BR533="-20 a -15",1,IF(BR533="-14,5 a -9,5",2,IF(BR533="-9 a -4",3,IF(BR533="-3,5 a 2,5",4,IF(BR533="3 a 8",5,IF(BR533="8,5 a 13,5",6,IF(BR533="14 a 17,5",7,IF(BR533="18","NORMA",IF(BR533="18,5 a 23,5",8,IF(BR533="24 a 29",9,IF(BR533="29,5 a 34,5",10,IF(BR533="35 a 40",11,"")))))))))))))</f>
        <v>5</v>
      </c>
      <c r="BT533" s="9" t="n">
        <v>0</v>
      </c>
      <c r="BU533" s="10" t="str">
        <f aca="false">IF(BT533="","",IF(AND(BT533&gt;=-20,BT533&lt;=-18),"-20 a -18",IF(AND(BT533&gt;=-17.5,BT533&lt;=-15.5),"-17,5 a -15,5",IF(AND(BT533&gt;=-15,BT533&lt;=-13),"-15 a -13",IF(AND(BT533&gt;=-12.5,BT533&lt;=-10.5),"-12,5 a -10,5",IF(AND(BT533&gt;=-10,BT533&lt;=-8),"-10 a -8",IF(AND(BT533&gt;=-7.5,BT533&lt;=-5.5),"-7,5 a -5,5",IF(AND(BT533&gt;=-5,BT533&lt;=-3),"-5 a -3",IF(AND(BT533&gt;=-2.5,BT533&lt;=-0.5),"-2,5 a -0,5",IF(BT533=0,"0",IF(AND(BT533&gt;=0.5,BT533&lt;=2.5),"0,5 a 2,5",IF(AND(BT533&gt;=3,BT533&lt;=5),"3 a 5",IF(AND(BT533&gt;=5.5,BT533&lt;=7.5),"5,5 a 7,5",IF(AND(BT533&gt;=8,BT533&lt;=10),"8 a 10",IF(AND(BT533&gt;=10.5,BT533&lt;=12.5),"10,5 a 12,5",IF(AND(BT533&gt;=13,BT533&lt;=15),"13 a 15",IF(AND(BT533&gt;=15.5,BT533&lt;=17.5),"15,5 a 17,5",IF(AND(BT533&gt;=18,BT533&lt;=20),"18 a 20","Fuera de rango"))))))))))))))))))</f>
        <v>0</v>
      </c>
      <c r="BV533" s="11" t="str">
        <f aca="false">IF(BT533="","",IF(BT533=0,"NORMA",IF(AND(BT533&gt;=-20,BT533&lt;=-18),2,IF(AND(BT533&gt;=-17.5,BT533&lt;=-15.5),2,IF(AND(BT533&gt;=-15,BT533&lt;=-13),3,IF(AND(BT533&gt;=-12.5,BT533&lt;=-10.5),4,IF(AND(BT533&gt;=-10,BT533&lt;=-8),5,IF(AND(BT533&gt;=-7.5,BT533&lt;=-5.5),6,IF(AND(BT533&gt;=-5,BT533&lt;=-3),7,IF(AND(BT533&gt;=-2.5,BT533&lt;=-0.5),8,IF(AND(BT533&gt;=0.5,BT533&lt;=2.5),9,IF(AND(BT533&gt;=3,BT533&lt;=5),10,IF(AND(BT533&gt;=5.5,BT533&lt;=7.5),11,IF(AND(BT533&gt;=8,BT533&lt;=10),12,IF(AND(BT533&gt;=10.5,BT533&lt;=12.5),13,IF(AND(BT533&gt;=13,BT533&lt;=15),14,IF(AND(BT533&gt;=15.5,BT533&lt;=17.5),15,IF(AND(BT533&gt;=18,BT533&lt;=20),16,"Fuera de rango"))))))))))))))))))</f>
        <v>NORMA</v>
      </c>
      <c r="BW533" s="9" t="n">
        <v>-3.75</v>
      </c>
      <c r="BX533" s="10" t="n">
        <f aca="false">18.5- (0.3*H533)</f>
        <v>6.2</v>
      </c>
      <c r="BY533" s="10" t="n">
        <f aca="false">(BW533)-(BX533)</f>
        <v>-9.95</v>
      </c>
      <c r="BZ533" s="10" t="str">
        <f aca="false">IF(BY533="","",IF(BY533&lt;-27.5,"De -30 a -28",IF(BY533&lt;-25,"De -27,5 a -25,5",IF(BY533&lt;-22.5,"De -25 a -23",IF(BY533&lt;-20,"De -22,5 a -20,5",IF(BY533&lt;-17.5,"De -20 a -18",IF(BY533&lt;-15,"De -17,5 a -15,5",IF(BY533&lt;-12.5,"De -15 a -13",IF(BY533&lt;-10,"De -12,5 a -10,5",IF(BY533&lt;-7.5,"De -10 a -8",IF(BY533&lt;-5,"De -7,5 a -5,5",IF(BY533&lt;-2.5,"De -5 a -3",IF(BY533&lt;0,"De -2,5 a -0,5",IF(BY533&lt;2.5,"De 0 a 2",IF(BY533&lt;5,"De 2,5 a 4,5",IF(BY533&lt;7.5,"De 5 a 7",IF(BY533&lt;10,"De 7,5 a 9,5",IF(BY533&lt;12.5,"De 10 a 12",IF(BY533&lt;15,"De 12,5 a 14,5",IF(BY533&lt;17.5,"De 15 a 17",IF(BY533&lt;20,"De 17,5 a 19,5",IF(BY533&lt;22.5,"De 20 a 22",IF(BY533&lt;25,"De 22,5 a 24,5",IF(BY533&lt;27.5,"De 25 a 27","De 27,5 a 30"))))))))))))))))))))))))</f>
        <v>De -10 a -8</v>
      </c>
      <c r="CA533" s="12" t="n">
        <f aca="false">IF(BY533="","",IF(BY533&lt;=-28,1,IF(BY533&lt;=-25.5,2,IF(BY533&lt;=-23,3,IF(BY533&lt;=-20.5,4,IF(BY533&lt;=-18,5,IF(BY533&lt;=-15.5,6,IF(BY533&lt;=-13,7,IF(BY533&lt;=-10.5,8,IF(BY533&lt;=-8,9,IF(BY533&lt;=-5.5,10,IF(BY533&lt;=-3,11,IF(BY533&lt;=-0.5,12,IF(BY533&lt;=2,13,IF(BY533&lt;=4.5,14,IF(BY533&lt;=7,15,IF(BY533&lt;=9.5,16,IF(BY533&lt;=12,17,IF(BY533&lt;=14.5,18,IF(BY533&lt;=17,19,IF(BY533&lt;=19.5,20,IF(BY533&lt;=22,21,IF(BY533&lt;=24.5,22,IF(BY533&lt;=27,23,IF(BY533&lt;=30,24,"Fuera de rango")))))))))))))))))))))))))</f>
        <v>9</v>
      </c>
      <c r="CB533" s="9" t="n">
        <v>-4.25</v>
      </c>
      <c r="CC533" s="10" t="n">
        <f aca="false">18.5- (0.3*H533)</f>
        <v>6.2</v>
      </c>
      <c r="CD533" s="10" t="n">
        <f aca="false">(CB533)-(CC533)</f>
        <v>-10.45</v>
      </c>
      <c r="CE533" s="10" t="str">
        <f aca="false">IF(CD533="","",IF(CD533&lt;-27.5,"De -30 a -28",IF(CD533&lt;-25,"De -27,5 a -25,5",IF(CD533&lt;-22.5,"De -25 a -23",IF(CD533&lt;-20,"De -22,5 a -20,5",IF(CD533&lt;-17.5,"De -20 a -18",IF(CD533&lt;-15,"De -17,5 a -15,5",IF(CD533&lt;-12.5,"De -15 a -13",IF(CD533&lt;-10,"De -12,5 a -10,5",IF(CD533&lt;-7.5,"De -10 a -8",IF(CD533&lt;-5,"De -7,5 a -5,5",IF(CD533&lt;-2.5,"De -5 a -3",IF(CD533&lt;0,"De -2,5 a -0,5",IF(CD533&lt;=2,"De 0 a 2",IF(CD533&lt;=4.5,"De 2,5 a 4,5",IF(CD533&lt;=7,"De 5 a 7",IF(CD533&lt;=9.5,"De 7,5 a 9,5",IF(CD533&lt;=12,"De 10 a 12",IF(CD533&lt;=14.5,"De 12,5 a 14,5",IF(CD533&lt;=17,"De 15 a 17",IF(CD533&lt;=19.5,"De 17,5 a 19,5",IF(CD533&lt;=22,"De 20 a 22",IF(CD533&lt;=24.5,"De 22,5 a 24,5",IF(CD533&lt;=27,"De 25 a 27","De 27,5 a 30"))))))))))))))))))))))))</f>
        <v>De -12,5 a -10,5</v>
      </c>
      <c r="CF533" s="12" t="n">
        <f aca="false">IF(CD533="","",IF(CD533&lt;-27.5,1,IF(CD533&lt;-25,2,IF(CD533&lt;-22.5,3,IF(CD533&lt;-20,4,IF(CD533&lt;-17.5,5,IF(CD533&lt;-15,6,IF(CD533&lt;-12.5,7,IF(CD533&lt;-10,8,IF(CD533&lt;-7.5,9,IF(CD533&lt;-5,10,IF(CD533&lt;-2.5,11,IF(CD533&lt;0,12,IF(CD533&lt;2.5,13,IF(CD533&lt;5,14,IF(CD533&lt;7.5,15,IF(CD533&lt;10,16,IF(CD533&lt;12.5,17,IF(CD533&lt;15,18,IF(CD533&lt;17.5,19,IF(CD533&lt;20,20,IF(CD533&lt;22.5,21,IF(CD533&lt;25,22,IF(CD533&lt;27.5,23,24))))))))))))))))))))))))</f>
        <v>8</v>
      </c>
      <c r="CG533" s="9" t="n">
        <v>-2.5</v>
      </c>
      <c r="CH533" s="10" t="str">
        <f aca="false">IF(CG533="","",IF(AND(CG533&gt;=-10,CG533&lt;=-9.5),"-10 a -9,5",IF(AND(CG533&gt;-9.5,CG533&lt;=-8.5),"-9 a -8,5",IF(AND(CG533&gt;-8.5,CG533&lt;=-7.5),"-8 a -7,5",IF(AND(CG533&gt;-7.5,CG533&lt;=-6.5),"-7 a -6,5",IF(AND(CG533&gt;-6.5,CG533&lt;=-5.5),"-6 a -5,5",IF(AND(CG533&gt;-5.5,CG533&lt;=-4.5),"-5 a -4,5",IF(AND(CG533&gt;-4.5,CG533&lt;=-3.5),"-4 a -3,5",IF(AND(CG533&gt;-3.5,CG533&lt;=-2.5),"-3 a -2,5",IF(CG533=-2.25,"-2,25",IF(AND(CG533&gt;-2.5,CG533&lt;=-1.5),"-2 a -1,5",IF(AND(CG533&gt;-1.5,CG533&lt;=-0.5),"-1 a -0,5",IF(AND(CG533&gt;-0.5,CG533&lt;=0.5),"0 a 0,5",IF(AND(CG533&gt;0.5,CG533&lt;=1.5),"1 a 1,5",IF(AND(CG533&gt;1.5,CG533&lt;=2.5),"2 a 2,5",IF(AND(CG533&gt;2.5,CG533&lt;=3.5),"3 a 3,5",IF(AND(CG533&gt;3.5,CG533&lt;=4.5),"4 a 4,5",IF(AND(CG533&gt;4.5,CG533&lt;=5.5),"5 a 5,5",IF(AND(CG533&gt;5.5,CG533&lt;=6.5),"6 a 6,5",IF(AND(CG533&gt;6.5,CG533&lt;=7.5),"7 a 7,5",IF(AND(CG533&gt;7.5,CG533&lt;=8.5),"8 a 8,5",IF(AND(CG533&gt;8.5,CG533&lt;=9.5),"9 a 9,5",IF(CG533&gt;=10,"10","Fuera de rango")))))))))))))))))))))))</f>
        <v>-3 a -2,5</v>
      </c>
      <c r="CI533" s="11" t="n">
        <f aca="false">IF(CG533="","",IF(CG533=-2.25,"NORMA",IF(CG533&lt;=-9.5,1,IF(CG533&lt;=-8.5,2,IF(CG533&lt;=-7.5,3,IF(CG533&lt;=-6.5,4,IF(CG533&lt;=-5.5,5,IF(CG533&lt;=-4.5,6,IF(CG533&lt;=-3.5,7,IF(CG533&lt;=-2.5,8,IF(CG533&lt;=-1.5,9,IF(CG533&lt;=-0.5,10,IF(CG533&lt;=0.5,11,IF(CG533&lt;=1.5,12,IF(CG533&lt;=2.5,13,IF(CG533&lt;=3.5,14,IF(CG533&lt;=4.5,15,IF(CG533&lt;=5.5,16,IF(CG533&lt;=6.5,17,IF(CG533&lt;=7.5,18,IF(CG533&lt;=8.5,19,IF(CG533&lt;=9.5,20,IF(CG533=10,21,"Fuera de rango")))))))))))))))))))))))</f>
        <v>8</v>
      </c>
      <c r="CJ533" s="9" t="n">
        <v>2.25</v>
      </c>
      <c r="CK533" s="10" t="str">
        <f aca="false">IF(CJ533="","",IF(AND(CJ533&gt;=-6,CJ533&lt;=-5.5),"-6 a -5,5",IF(AND(CJ533&gt;-5.5,CJ533&lt;=-4.5),"-5 a -4,5",IF(AND(CJ533&gt;-4.5,CJ533&lt;=-3.5),"-4 a -3,5",IF(AND(CJ533&gt;-3.5,CJ533&lt;=-2.5),"-3 a -2,5",IF(AND(CJ533&gt;-2.5,CJ533&lt;=-1.5),"-2 a -1,5",IF(AND(CJ533&gt;-1.5,CJ533&lt;=-0.5),"-1 a -0,5",IF(AND(CJ533&gt;-0.5,CJ533&lt;=0.5),"0 a 0,5",IF(AND(CJ533&gt;0.5,CJ533&lt;=1.5),"1 a 1,5",IF(AND(CJ533&gt;1.5,CJ533&lt;2.5),"2",IF(AND(CJ533&gt;=2.5,CJ533&lt;=3),"2,5 a 3",IF(AND(CJ533&gt;3,CJ533&lt;=4),"3,5 a 4",IF(AND(CJ533&gt;4,CJ533&lt;=5),"4,5 a 5",IF(AND(CJ533&gt;5,CJ533&lt;=6),"5,5 a 6",IF(AND(CJ533&gt;6,CJ533&lt;=7),"6,5 a 7",IF(AND(CJ533&gt;7,CJ533&lt;=8),"7,5 a 8",IF(AND(CJ533&gt;8,CJ533&lt;=9.5),"8,5 a 9,5",IF(CJ533=10,"10","Fuera de rango"))))))))))))))))))</f>
        <v>2</v>
      </c>
      <c r="CL533" s="11" t="str">
        <f aca="false">IF(CK533="","",IF(OR(CK533="-6 a -5,5",CK533="-6 - -5,5"),1,IF(OR(CK533="-5 a -4,5",CK533="-5 - -4,5"),2,IF(OR(CK533="-4 a -3,5",CK533="-4 - -3,5"),3,IF(OR(CK533="-3 a -2,5",CK533="-3 - -2,5"),4,IF(OR(CK533="-2 a -1,5",CK533="-2 - -1,5"),5,IF(OR(CK533="-1 a -0,5",CK533="-1 - -0,5"),6,IF(OR(CK533="0 a 0,5",CK533="0 - 0,5"),7,IF(OR(CK533="1 a 1,5",CK533="1 - 1,5"),8,IF(CK533="2","NORMA",IF(OR(CK533="2,5 a 3",CK533="2,5 - 3"),9,IF(OR(CK533="3,5 a 4",CK533="3,5 - 4"),10,IF(OR(CK533="4,5 a 5",CK533="4,5 - 5"),11,IF(OR(CK533="5,5 a 6",CK533="5,5 - 6"),12,IF(OR(CK533="6,5 a 7",CK533="6,5 - 7"),13,IF(OR(CK533="7,5 a 8",CK533="7,5 - 8"),14,IF(OR(CK533="8,5 a 9",CK533="8,5 - 9,5",CK533="9 a 9,5"),15,IF(CK533="10",15,IF(OR(CK533="0,5 a 1",CK533="0,5 - 1"),7,"Fuera de rango")))))))))))))))))))</f>
        <v>NORMA</v>
      </c>
      <c r="CN533" s="10" t="str">
        <f aca="false">IF(CM533=0,"0", " ")</f>
        <v>0</v>
      </c>
      <c r="CO533" s="10" t="str">
        <f aca="false">IF(CM533&gt;0,"EME"," ")</f>
        <v> </v>
      </c>
      <c r="CQ533" s="10" t="str">
        <f aca="false">IF(CP533&gt;0,"0", " ")</f>
        <v> </v>
      </c>
      <c r="CR533" s="10" t="str">
        <f aca="false">IF(CP533&gt;0,"EME"," ")</f>
        <v> </v>
      </c>
      <c r="CS533" s="9" t="n">
        <v>0</v>
      </c>
      <c r="CV533" s="9" t="n">
        <v>0</v>
      </c>
      <c r="CY533" s="9" t="n">
        <v>0</v>
      </c>
      <c r="DB533" s="9" t="n">
        <v>0</v>
      </c>
      <c r="DC533" s="11" t="str">
        <f aca="false">IF(DB533&lt;0,"2"," ")</f>
        <v> </v>
      </c>
      <c r="DD533" s="11" t="str">
        <f aca="false">IF(DB533&lt;0,"MIO"," ")</f>
        <v> </v>
      </c>
      <c r="DE533" s="9" t="n">
        <v>-1.25</v>
      </c>
      <c r="DF533" s="10" t="str">
        <f aca="false">IF(DE533&lt;0,"3"," ")</f>
        <v>3</v>
      </c>
      <c r="DG533" s="10" t="str">
        <f aca="false">IF(DE533&lt;0,"AST"," ")</f>
        <v>AST</v>
      </c>
      <c r="DH533" s="9" t="n">
        <v>-1.25</v>
      </c>
      <c r="DI533" s="10" t="str">
        <f aca="false">IF(DH533&lt;0,"3"," ")</f>
        <v>3</v>
      </c>
      <c r="DJ533" s="10" t="str">
        <f aca="false">IF(DH533&lt;0,"AST"," ")</f>
        <v>AST</v>
      </c>
      <c r="DK533" s="9" t="n">
        <v>0</v>
      </c>
      <c r="DL533" s="10" t="str">
        <f aca="false">IF(DK533&gt;0,"4"," ")</f>
        <v> </v>
      </c>
      <c r="DM533" s="10" t="str">
        <f aca="false">IF(DK533&gt;0,"PRE"," ")</f>
        <v> </v>
      </c>
      <c r="DN533" s="9" t="n">
        <v>0</v>
      </c>
      <c r="DO533" s="10" t="str">
        <f aca="false">IF(DN533&gt;0,"4"," ")</f>
        <v> </v>
      </c>
      <c r="DP533" s="10" t="str">
        <f aca="false">IF(DN533&gt;0,"PRE"," ")</f>
        <v> </v>
      </c>
      <c r="DS533" s="12" t="str">
        <f aca="false">CONCATENATE(CO533,CU533,DA533,DG533,DM533)</f>
        <v> AST </v>
      </c>
      <c r="DT533" s="10" t="e">
        <f aca="false" t="array" ref="DT533">_xlfn.IFS(DS533="EME    ","0", DS533=" HIP   ","1", DS533="  MIO  ","2", DS533="   AST ","3", DS533="    PRE","4", DS533="EME   PRE","5", DS533=" HIP  PRE","6", DS533=" HIP AST ","7", DS533="  MIO PRE","8", DS533="  MIOAST ","9", DS533="   ASTPRE","10",DS533=" HIP ASTPRE","11", DS533="  MIOASTPRE","12", DS533="     ","0")</f>
        <v>#N/A</v>
      </c>
      <c r="DV533" s="1" t="e">
        <f aca="false" t="array" ref="DV533">_xlfn.IFS(DU533="SI","2", DU533="NO","1")</f>
        <v>#N/A</v>
      </c>
      <c r="DX533" s="11" t="str">
        <f aca="false">IF(DW533=0,"1","2")</f>
        <v>1</v>
      </c>
      <c r="DY533" s="11" t="str">
        <f aca="false" t="array" ref="DY533">_xlfn.IFS(DW533=0,"0", DW533=0.25, "1", DW533=0.5,"2", DW533=0.75,"3", DW533=1,"4",DW533=1.25,"5", DW533=1.5,"6", DW533=1.75,"7", DW533=2,"8")</f>
        <v>0</v>
      </c>
      <c r="EA533" s="11" t="str">
        <f aca="false">IF(DZ533=0,"1","2")</f>
        <v>1</v>
      </c>
      <c r="EB533" s="11" t="str">
        <f aca="false" t="array" ref="EB533">_xlfn.IFS(DZ533=0,"0", DZ533=0.25, "1", DZ533=0.5,"2", DZ533=0.75,"3", DZ533=1,"4",DZ533=1.25,"5", DZ533=1.5,"6", DZ533=1.75,"7", DZ533=2,"8")</f>
        <v>0</v>
      </c>
      <c r="ED533" s="10" t="str">
        <f aca="false">IF(EC533=0,"1","2")</f>
        <v>1</v>
      </c>
      <c r="EE533" s="11" t="str">
        <f aca="false" t="array" ref="EE533">_xlfn.IFS(EC533=0,"0", EC533=-0.25, "1", EC533=-0.5,"2", EC533=-0.75,"3", EC533=-1,"4",EC533=-1.25,"5", EC533=-1.5,"6", EC533=-1.75,"7", EC533=-2,"8", EC533=-2.25,"9",EC533=-2.5,"10", EC533=-2.75,"11", EC533=-3,"12", EC533=-3.25,"13", EC533=-3.5,"14", EC533=-3.75,"15",EC533=-4,"16")</f>
        <v>0</v>
      </c>
      <c r="EG533" s="10" t="str">
        <f aca="false">IF(EF533=0,"1","2")</f>
        <v>1</v>
      </c>
      <c r="EH533" s="11" t="str">
        <f aca="false" t="array" ref="EH533">_xlfn.IFS(EF533=0,"0", EF533=-0.25, "1", EF533=-0.5,"2", EF533=-0.75,"3", EF533=-1,"4",EF533=-1.25,"5", EF533=-1.5,"6", EF533=-1.75,"7", EF533=-2,"8", EF533=-2.25,"9",EF533=-2.5,"10", EF533=-2.75,"11", EF533=-3,"12", EF533=-3.25,"13", EF533=-3.5,"14", EF533=-3.75,"15",EF533=-4,"16")</f>
        <v>0</v>
      </c>
      <c r="EJ533" s="11" t="str">
        <f aca="false">IF(EI533=0,"1","2")</f>
        <v>1</v>
      </c>
      <c r="EK533" s="11" t="str">
        <f aca="false" t="array" ref="EK533">_xlfn.IFS(EI533=0,"0", EI533=-0.25, "1", EI533=-0.5,"2", EI533=-0.75,"3", EI533=-1,"4",EI533=-1.25,"5", EI533=-1.5,"6", EI533=-1.75,"7", EI533=-2,"8", EI533=-2.25,"9", EI533=-2.25,"9",EI533=-2.5,"10", EI533=-2.75,"11", EI533=-3,"12", EI533=-3.25,"13", EI533=-3.5,"14", EI533=-3.75,"15",EI533=-4,"16", EI533=0.25, "17", EI533=0.5, "18")</f>
        <v>0</v>
      </c>
      <c r="EM533" s="11" t="str">
        <f aca="false">IF(EL533=0,"1","2")</f>
        <v>1</v>
      </c>
      <c r="EN533" s="11" t="str">
        <f aca="false" t="array" ref="EN533">_xlfn.IFS(EL533=0.25,"17",EL533=0.5,"18", EL533=0,"0", EL533=-0.25, "1", EL533=-0.5,"2", EL533=-0.75,"3", EL533=-1,"4",EL533=-1.25,"5", EL533=-1.5,"6", EL533=-1.75,"7", EL533=-2,"8",EL533= -2.25,"9",EL533=-2.5,"10",EL533= -2.75,"11",EL533= -3,"12",EL533= -3.25,"13",EL533= -3.5,"14",EL533= -3.75,"15",EL533=-4,"16")</f>
        <v>0</v>
      </c>
      <c r="EP533" s="11" t="str">
        <f aca="false">IF(EO533=0,"1","2")</f>
        <v>1</v>
      </c>
      <c r="EQ533" s="11" t="str">
        <f aca="false" t="array" ref="EQ533">_xlfn.IFS(EO533=0,"0", EO533=0.25, "1", EO533=0.5,"2", EO533=0.75,"3", EO533=1,"4",EO533=1.25,"5", EO533=1.5,"6", EO533=1.75,"7", EO533=2,"8", EO533=2.25,"9", EO533=2.25,"9",EO533=2.5,"10", EO533=2.75,"11", EO533=3,"12", EO533=3.25,"13", EO533=3.5,"14", EO533=3.75,"15",EO533=4,"16", EO533=-0.25, "17", bq=-0.5, "18")</f>
        <v>0</v>
      </c>
      <c r="ES533" s="11" t="str">
        <f aca="false">IF(ER533=0,"1","2")</f>
        <v>1</v>
      </c>
      <c r="ET533" s="11" t="str">
        <f aca="false" t="array" ref="ET533">_xlfn.IFS(ER533=0,"0", ER533=0.25, "1", ER533=0.5,"2", ER533=0.75,"3", ER533=1,"4",ER533=1.25,"5", ER533=1.5,"6", ER533=1.75,"7", ER533=2,"8", ER533=2.25,"9", ER533=2.25,"9",ER533=2.5,"10", ER533=2.75,"11", ER533=3,"12", ER533=3.25,"13", ER533=3.5,"14", ER533=3.75,"15",ER533=4,"16", ER533=-0.25, "17", bq=-0.5, "18")</f>
        <v>0</v>
      </c>
      <c r="EV533" s="14" t="e">
        <f aca="false">VLOOKUP(EU533,LEYENDA!$G$2:$H$8,2,TRUE())</f>
        <v>#N/A</v>
      </c>
      <c r="EW533" s="14" t="e">
        <f aca="false" t="array" ref="EW533">_xlfn.IFS(EV533="0-5","1", EV533="6-12","2", EV533="13-18","3", EV533="19-24","4", EV533="25-36","5", EV533="37-48","6", EV533="49-60","7")</f>
        <v>#N/A</v>
      </c>
    </row>
    <row r="534" customFormat="false" ht="13.5" hidden="false" customHeight="false" outlineLevel="0" collapsed="false">
      <c r="A534" s="1" t="n">
        <v>199</v>
      </c>
      <c r="B534" s="2" t="n">
        <v>1</v>
      </c>
      <c r="C534" s="33" t="n">
        <v>44559</v>
      </c>
      <c r="E534" s="5" t="str">
        <f aca="false">VLOOKUP(A534,'286'!$A$3:$J$6279,10,FALSE())</f>
        <v>LLANA VITA, LUCÍA</v>
      </c>
      <c r="F534" s="4" t="str">
        <f aca="false">VLOOKUP(A534,'286'!$A$3:$I$1768,3,FALSE())</f>
        <v>LLAVILU</v>
      </c>
      <c r="G534" s="6" t="n">
        <f aca="false">VLOOKUP(A534,'286'!$A$3:$I$1768,4,FALSE())</f>
        <v>41438</v>
      </c>
      <c r="H534" s="7" t="n">
        <f aca="false">YEAR(C534)-YEAR(G534)</f>
        <v>8</v>
      </c>
      <c r="I534" s="1" t="str">
        <f aca="false">VLOOKUP(H534,LEYENDA!$C$2:$D$6,2,TRUE())</f>
        <v>0-12</v>
      </c>
      <c r="J534" s="5" t="str">
        <f aca="false">VLOOKUP(A534,'286'!$A$3:$I$1768,7,FALSE())</f>
        <v>M</v>
      </c>
      <c r="K534" s="8" t="n">
        <f aca="false">VLOOKUP(A534,'286'!$A$3:$I$1768,2,FALSE())</f>
        <v>0</v>
      </c>
      <c r="L534" s="4" t="str">
        <f aca="false">VLOOKUP(A534,'286'!$A$3:$I$1768,8,FALSE())</f>
        <v>I</v>
      </c>
      <c r="M534" s="4" t="str">
        <f aca="false">VLOOKUP(A534,'286'!$A$3:$I$1768,9,FALSE())</f>
        <v>I</v>
      </c>
      <c r="N534" s="8" t="str">
        <f aca="false">IF(R534=O534, "MISMA","CONTRARIA")</f>
        <v>MISMA</v>
      </c>
      <c r="O534" s="8" t="str">
        <f aca="false" t="array" ref="O534">_xlfn.IFS(L534="D","1", L534="I","2")</f>
        <v>2</v>
      </c>
      <c r="P534" s="8" t="e">
        <f aca="false" t="array" ref="P534">_xlfn.IFS(K534="OD","1", K534="OI","2")</f>
        <v>#N/A</v>
      </c>
      <c r="Q534" s="1" t="str">
        <f aca="false" t="array" ref="Q534">_xlfn.IFS(J534="M","1", J534="H","2")</f>
        <v>1</v>
      </c>
      <c r="R534" s="8" t="str">
        <f aca="false" t="array" ref="R534">_xlfn.IFS(M534="D","1", M534="I","2")</f>
        <v>2</v>
      </c>
      <c r="S534" s="1" t="str">
        <f aca="false" t="array" ref="S534">_xlfn.IFS(N534="CONTRARIA", "1",N534= "MISMA","2")</f>
        <v>2</v>
      </c>
      <c r="T534" s="1" t="str">
        <f aca="false" t="array" ref="T534">_xlfn.IFS(I534="0-12","1", I534="13-24","2", I534="25-40","3", I534="41-60","4", I534="61-100","5")</f>
        <v>1</v>
      </c>
      <c r="U534" s="9" t="n">
        <v>-1</v>
      </c>
      <c r="V534" s="10" t="str">
        <f aca="false">IF(U534="","",IF(AND(U534&gt;=-9,U534&lt;=-6.5),"-9 a -6,5",IF(AND(U534&gt;=-6,U534&lt;=-3.5),"-6 a -3,5",IF(AND(U534&gt;=-3,U534&lt;=-1),"-3 a -1",IF(U534=-0.5,"-0,5",IF(AND(U534&gt;=0,U534&lt;=2.5),"0 a 2,5",IF(AND(U534&gt;=3,U534&lt;=5.5),"3 a 5,5",IF(AND(U534&gt;=6,U534&lt;=8.5),"6 a 8,5",IF(AND(U534&gt;=9,U534&lt;=20),"9 a 20","Fuera de rango")))))))))</f>
        <v>-3 a -1</v>
      </c>
      <c r="W534" s="11" t="n">
        <f aca="false">IF(V534="","",IF(V534="-9 a -6,5",2,IF(V534="-6 a -3,5",3,IF(V534="-3 a -1",4,IF(V534="-0,5","NORMA",IF(V534="0 a 2,5",5,IF(V534="3 a 5,5",6,IF(V534="6 a 8,5",7,IF(V534="9 a 20",8,"Fuera de rango")))))))))</f>
        <v>4</v>
      </c>
      <c r="X534" s="9" t="n">
        <v>0</v>
      </c>
      <c r="Y534" s="11" t="str">
        <f aca="false">IF(X534="","",IF(AND(X534&gt;=0,X534&lt;=4),"0 a 4",IF(AND(X534&gt;=4.5,X534&lt;=8.5),"4,5 a 8,5",IF(X534=9,"9",IF(AND(X534&gt;=9.5,X534&lt;=13),"9,5 a 13",IF(AND(X534&gt;=13.5,X534&lt;=20),"13,5 a 20",IF(AND(X534&gt;=20.5,X534&lt;=35),"20,5 a 35","Fuera de rango")))))))</f>
        <v>0 a 4</v>
      </c>
      <c r="Z534" s="11" t="n">
        <f aca="false">IF(Y534="","",IF(Y534="0 a 4",1,IF(Y534="4,5 a 8,5",2,IF(Y534="9","NORMA",IF(Y534="9,5 a 13",3,IF(Y534="13,5 a 20",4,IF(Y534="20,5 a 35",5,"Fuera de rango")))))))</f>
        <v>1</v>
      </c>
      <c r="AA534" s="9" t="n">
        <v>21</v>
      </c>
      <c r="AB534" s="10" t="str">
        <f aca="false">IF(AA534="","",IF(AND(AA534&gt;=0,AA534&lt;=9),"0 a 9",IF(AND(AA534&gt;=9.5,AA534&lt;=18.5),"9,5 a 18,5",IF(AA534=19,"19",IF(AND(AA534&gt;=19.5,AA534&lt;=28),"19,5 a 28",IF(AND(AA534&gt;=28.5,AA534&lt;=40),"28,5 a 40","Fuera de rango"))))))</f>
        <v>19,5 a 28</v>
      </c>
      <c r="AC534" s="11" t="n">
        <f aca="false" t="array" ref="AC534">_xlfn.IFS(AB534="","",AB534="0 a 9",1,AB534="9,5 a 18,5",2,AB534="19","NORMA",AB534="19,5 a 28",3,AB534="28,5 a 40",4,TRUE(),"Fuera de rango")</f>
        <v>3</v>
      </c>
      <c r="AD534" s="9" t="n">
        <v>10</v>
      </c>
      <c r="AE534" s="10" t="str">
        <f aca="false">IF(AD534="","",IF(AND(AD534&gt;=-10,AD534&lt;=0),"De -10 a 0",IF(AND(AD534&gt;=0.5,AD534&lt;=9.5),"0,5 a 9,5",IF(AD534=10,"10",IF(AND(AD534&gt;=10.5,AD534&lt;=20),"10,5 a 20",IF(AND(AD534&gt;=20.5,AD534&lt;=40),"20,5 a 40","Fuera de rango"))))))</f>
        <v>10</v>
      </c>
      <c r="AF534" s="12" t="str">
        <f aca="false">IF(AD534="","",IF(AND(AD534&gt;=-10,AD534&lt;=0),1,IF(AND(AD534&gt;=0.5,AD534&lt;=9.5),2,IF(AD534=10,"NORMA",IF(AND(AD534&gt;=10.5,AD534&lt;=20),3,IF(AND(AD534&gt;=20.5,AD534&lt;=40),4,""))))))</f>
        <v>NORMA</v>
      </c>
      <c r="AG534" s="9" t="n">
        <v>8</v>
      </c>
      <c r="AH534" s="10" t="str">
        <f aca="false">IF(AG534="","",IF(AND(AG534&gt;=0,AG534&lt;=4),"0 a 4",IF(AND(AG534&gt;=4.5,AG534&lt;=8.5),"4,5 a 8,5",IF(AG534=9,"9",IF(AND(AG534&gt;=9.5,AG534&lt;=13),"9,5 a 13",IF(AND(AG534&gt;=13.5,AG534&lt;=25),"13,5 a 25","Fuera de rango"))))))</f>
        <v>4,5 a 8,5</v>
      </c>
      <c r="AI534" s="10" t="n">
        <f aca="false">IF(AH534="","",IF(AH534="0 a 4",1,IF(AH534="4,5 a 8,5",2,IF(AH534="9","NORMA",IF(AH534="9,5 a 13",3,IF(AH534="13,5 a 25",4,""))))))</f>
        <v>2</v>
      </c>
      <c r="AJ534" s="9" t="n">
        <v>5</v>
      </c>
      <c r="AK534" s="10" t="str">
        <f aca="false">IF(AJ534="","",IF(AND(AJ534&gt;=-15,AJ534&lt;=-10.5),"-15 a -10,5",IF(AND(AJ534&gt;=-10,AJ534&lt;=-4),"-10 a -4",IF(AND(AJ534&gt;=-4.5,AJ534&lt;=0),"-4,5 a 0",IF(AND(AJ534&gt;=0.5,AJ534&lt;=4.5),"0,5 a 4,5",IF(AJ534=5,"5",IF(AND(AJ534&gt;=5.5,AJ534&lt;=10),"5,5 a 10",IF(AND(AJ534&gt;=10.5,AJ534&lt;=20),"10,5 a 20","Fuera de rango"))))))))</f>
        <v>5</v>
      </c>
      <c r="AL534" s="11" t="str">
        <f aca="false">IF(AK534="","",IF(AK534="-15 a -10,5",1,IF(AK534="-10 a -4",2,IF(AK534="-4,5 a 0",3,IF(AK534="0,5 a 4,5",4,IF(AK534="5","NORMA",IF(AK534="5,5 a 10",5,IF(AK534="10,5 a 20",6,"Error"))))))))</f>
        <v>NORMA</v>
      </c>
      <c r="AM534" s="9" t="n">
        <v>0</v>
      </c>
      <c r="AN534" s="10" t="str">
        <f aca="false">IF(AM534="","",IF(AND(AM534&gt;=-7.5,AM534&lt;=-5.5),"-7,5 a -5,5",IF(AND(AM534&gt;=-5,AM534&lt;=-3),"-5 a -3",IF(AND(AM534&gt;=-2.5,AM534&lt;=-0.5),"-2,5 a -0,5",IF(AM534=0,"0,00",IF(AND(AM534&gt;=0.5,AM534&lt;=2.5),"0,5 a 2,5",IF(AND(AM534&gt;=3,AM534&lt;=5),"3 a 5",IF(AND(AM534&gt;=5.5,AM534&lt;=7.5),"5,5 a 7,5",IF(AND(AM534&gt;=8,AM534&lt;=10),"8 a 10","Fuera de rango")))))))))</f>
        <v>0,00</v>
      </c>
      <c r="AO534" s="11" t="str">
        <f aca="false">IF(AN534="","",IF(AN534="-7,5 a -5,5",1,IF(AN534="-5 a -3",2,IF(AN534="-2,5 a -0,5",3,IF(AN534="0,00","NORMA",IF(AN534="0,5 a 2,5",4,IF(AN534="3 a 5",5,IF(AN534="5,5 a 7,5",6,IF(AN534="8 a 10",7,"Error")))))))))</f>
        <v>NORMA</v>
      </c>
      <c r="AP534" s="9" t="n">
        <v>-13</v>
      </c>
      <c r="AQ534" s="10" t="str">
        <f aca="false">IF(AP534="","",IF(AND(AP534&gt;=-20,AP534&lt;=-9.5),"-20 a -9,5",IF(AND(AP534&gt;=-9,AP534&lt;=-6.5),"-9 a -6,5",IF(AP534=-6,"-6",IF(AND(AP534&gt;=-5.5,AP534&lt;=-3),"-5,5 a -3",IF(AND(AP534&gt;=-2.5,AP534&lt;=0),"-2,5 a 0",IF(AND(AP534&gt;=0.5,AP534&lt;=3),"0,5 a 3",IF(AND(AP534&gt;=3.5,AP534&lt;=6),"3,5 a 6",IF(AND(AP534&gt;=6.5,AP534&lt;=9),"6,5 a 9",IF(AND(AP534&gt;=9.5,AP534&lt;=20),"9,5 a 20","Fuera de rango"))))))))))</f>
        <v>-20 a -9,5</v>
      </c>
      <c r="AR534" s="11" t="n">
        <f aca="false">IF(AQ534="","",IF(AQ534="-20 a -9,5",1,IF(AQ534="-9 a -6,5",2,IF(AQ534="-6","NORMA",IF(AQ534="-5,5 a -3",3,IF(AQ534="-2,5 a 0",4,IF(AQ534="0,5 a 3",5,IF(AQ534="3,5 a 6",6,IF(AQ534="6,5 a 9",7,IF(AQ534="9,5 a 20",8,""))))))))))</f>
        <v>1</v>
      </c>
      <c r="AS534" s="9" t="n">
        <v>1</v>
      </c>
      <c r="AT534" s="10" t="str">
        <f aca="false">IF(AS534="","",IF(AND(AS534&gt;=-16,AS534&lt;=-14),"-16 a -14",IF(AND(AS534&gt;=-13.5,AS534&lt;=-11.5),"-13,5 a -11,5",IF(AND(AS534&gt;=-11,AS534&lt;=-9),"-11 a -9",IF(AND(AS534&gt;=-8.5,AS534&lt;=-6.5),"-8,5 a -6,5",IF(AND(AS534&gt;=-6,AS534&lt;=-4),"-6 a -4",IF(AND(AS534&gt;=-3.5,AS534&lt;=-1.5),"-3,5 a -1,5",IF(AND(AS534&gt;=-1,AS534&lt;=1),"-1 a 1",IF(AND(AS534&gt;=1.5,AS534&lt;=3.5),"1,5 a 3,5",IF(AND(AS534&gt;=4,AS534&lt;=6),"4 a 6",IF(AND(AS534&gt;=6.5,AS534&lt;=8.5),"6,5 a 8,5",IF(AND(AS534&gt;=9,AS534&lt;=11),"9 a 11",IF(AND(AS534&gt;=11.5,AS534&lt;=13.5),"11,5 a 13,5",IF(AND(AS534&gt;=14,AS534&lt;=16),"14 a 16",IF(AND(AS534&gt;=16.5,AS534&lt;=18.5),"16,5 a 18,5",IF(AND(AS534&gt;=19,AS534&lt;=21),"19 a 21","Fuera de rango"))))))))))))))))</f>
        <v>-1 a 1</v>
      </c>
      <c r="AU534" s="11" t="n">
        <f aca="false" t="array" ref="AU534">IF(AT534="","",_xlfn.IFS(AT534="-16 a -14",1,AT534="-13,5 a -11,5",2,AT534="-11 a -9",3,AT534="-8,5 a -6,5",4,AT534="-6 a -4",5,AT534="-3,5 a -1,5",6,AT534="-1 a 1",7,AT534="1,5 a 3,5",8,AT534="4 a 6","NORMA",AT534="6,5 a 8,5",9,AT534="9 a 11",10,AT534="11,5 a 13,5",11,AT534="14 a 16",12,AT534="16,5 a 18,5",13,AT534="19 a 21",14,TRUE(),""))</f>
        <v>7</v>
      </c>
      <c r="AV534" s="9" t="n">
        <v>1.5</v>
      </c>
      <c r="AW534" s="10" t="str">
        <f aca="false">IF(AV534="","",IF(AND(AV534&gt;=-1,AV534&lt;=-0.5),"-1 a -0,5",IF(AND(AV534&gt;-0.5,AV534&lt;=0),"De -0,5 a 0",IF(AND(AV534&gt;=0.25,AV534&lt;=0.75),"0,25 a 0,75",IF(AND(AV534&gt;=1,AV534&lt;=1.5),"1 a 1,5",IF(AND(AV534&gt;=1.75,AV534&lt;=2.25),"1,75 a 2,25",IF(AND(AV534&gt;=2.5,AV534&lt;=3),"2,5 a 3",IF(AND(AV534&gt;=3.25,AV534&lt;=3.75),"3,25 a 3,75","Fuera de rango"))))))))</f>
        <v>1 a 1,5</v>
      </c>
      <c r="AX534" s="10" t="n">
        <f aca="false">IF(AW534="","",IF(OR(AW534="-1 a -0,5",AW534="-1 a -0.5"),1,IF(OR(AW534="De -0,5 a 0",AW534="-0,5 a 0",AW534="De -0.5 a 0"),2,IF(OR(AW534="0,25 a 0,75",AW534="0.25 a 0.75"),"NORMA",IF(OR(AW534="1 a 1,5",AW534="1 a 1.5"),3,IF(OR(AW534="1,75 a 2,25",AW534="1.75 a 2.25"),4,IF(OR(AW534="2,5 a 3",AW534="2.5 a 3"),5,IF(OR(AW534="3,25 a 3,75",AW534="3.25 a 3.75"),6,""))))))))</f>
        <v>3</v>
      </c>
      <c r="AY534" s="9" t="n">
        <v>-11</v>
      </c>
      <c r="AZ534" s="10" t="str">
        <f aca="false">IF(AY534="","",IF(AND(AY534&gt;=-20,AY534&lt;=-9.5),"-20 a -9,5",IF(AND(AY534&gt;=-9,AY534&lt;=-6.5),"-9 a -6,5",IF(AY534=-6,"-6",IF(AND(AY534&gt;=-5.5,AY534&lt;=-3),"-5,5 a -3",IF(AND(AY534&gt;=-2.5,AY534&lt;=0),"-2,5 a 0",IF(AND(AY534&gt;=0.5,AY534&lt;=3),"0,5 a 3",IF(AND(AY534&gt;=3.5,AY534&lt;=6),"3,5 a 6","Fuera de rango"))))))))</f>
        <v>-20 a -9,5</v>
      </c>
      <c r="BA534" s="11" t="n">
        <f aca="false">IF(AZ534="","",IF(AZ534="-20 a -9,5",1,IF(AZ534="-9 a -6,5",2,IF(AZ534="-6","NORMA",IF(AZ534="-5,5 a -3",3,IF(AZ534="-2,5 a 0",4,IF(AZ534="0,5 a 3",5,IF(AZ534="3,5 a 6",6,""))))))))</f>
        <v>1</v>
      </c>
      <c r="BB534" s="9" t="n">
        <v>0</v>
      </c>
      <c r="BC534" s="10" t="str">
        <f aca="false" t="array" ref="BC534">IF(BB534="","",_xlfn.IFS(AND(BB534&gt;=0,BB534&lt;=2),"0 a 2",AND(BB534&gt;=2.5,BB534&lt;=4.5),"2,5 a 4,5",AND(BB534&gt;=5,BB534&lt;=7),"5 a 7",AND(BB534&gt;=7.5,BB534&lt;=9.5),"7,5 a 9,5",AND(BB534&gt;=10,BB534&lt;=12),"10 a 12",AND(BB534&gt;=12.5,BB534&lt;=14.5),"12,5 a 14,5",BB534=15,"15",AND(BB534&gt;=15.5,BB534&lt;=17.5),"15,5 a 17,5",AND(BB534&gt;=18,BB534&lt;=20),"18 a 20",AND(BB534&gt;=20.5,BB534&lt;=22.5),"20,5 a 22,5",AND(BB534&gt;=23,BB534&lt;=25),"23 a 25",TRUE(),"Fuera de rango"))</f>
        <v>0 a 2</v>
      </c>
      <c r="BD534" s="11" t="n">
        <f aca="false" t="array" ref="BD534">IF(BC534="","",_xlfn.IFS(BC534="0 a 2",1,BC534="2,5 a 4,5",2,BC534="5 a 7",3,BC534="7,5 a 9,5",4,BC534="10 a 12",5,BC534="12,5 a 14,5",6,BC534="15","NORMA",BC534="15,5 a 17,5",7,BC534="18 a 20",8,BC534="20,5 a 22,5",9,BC534="23 a 25",10,TRUE(),"Fuera de rango"))</f>
        <v>1</v>
      </c>
      <c r="BE534" s="9" t="n">
        <v>25</v>
      </c>
      <c r="BF534" s="10" t="str">
        <f aca="false">IF(BE534="","",IF(AND(BE534&gt;=-20,BE534&lt;=-10),"-20 a -10",IF(AND(BE534&gt;=-9.5,BE534&lt;=0.5),"-9,5 a 0,5",IF(AND(BE534&gt;=1,BE534&lt;=11),"1 a 11",IF(AND(BE534&gt;=11.5,BE534&lt;=20.5),"11,5 a 20,5",IF(BE534=21,"21",IF(AND(BE534&gt;=21.5,BE534&lt;=31.5),"21,5 a 31,5",IF(AND(BE534&gt;=32,BE534&lt;=42),"32 a 42","Fuera de rango"))))))))</f>
        <v>21,5 a 31,5</v>
      </c>
      <c r="BG534" s="11" t="n">
        <f aca="false">IF(BF534="","",IF(BF534="-20 a -10",1,IF(BF534="-9,5 a 0,5",2,IF(BF534="1 a 11",3,IF(BF534="11,5 a 20,5",4,IF(BF534="21","NORMA",IF(BF534="21,5 a 31,5",5,IF(BF534="32 a 42",6,""))))))))</f>
        <v>5</v>
      </c>
      <c r="BH534" s="9" t="n">
        <v>18</v>
      </c>
      <c r="BI534" s="10" t="str">
        <f aca="false">IF(BH534="","",IF(AND(BH534&gt;=-20,BH534&lt;=-15),"-20 a -15",IF(AND(BH534&gt;=-14.5,BH534&lt;=-9.5),"-14,5 a -9,5",IF(AND(BH534&gt;=-9,BH534&lt;=-4),"-9 a -4",IF(AND(BH534&gt;=-3.5,BH534&lt;=2.5),"-3,5 a 2,5",IF(AND(BH534&gt;=3,BH534&lt;=8),"3 a 8",IF(AND(BH534&gt;=8.5,BH534&lt;=14.5),"8,5 a 14,5",IF(BH534=15,"15",IF(AND(BH534&gt;=15.5,BH534&lt;=20.5),"15,5 a 20,5",IF(AND(BH534&gt;=21,BH534&lt;=26),"21 a 26","Fuera de rango"))))))))))</f>
        <v>15,5 a 20,5</v>
      </c>
      <c r="BJ534" s="11" t="n">
        <f aca="false">IF(BI534="","",IF(BI534="-20 a -15",1,IF(BI534="-14,5 a -9,5",2,IF(BI534="-9 a -4",3,IF(BI534="-3,5 a 2,5",4,IF(BI534="3 a 8",5,IF(BI534="8,5 a 14,5",6,IF(BI534="15","NORMA",IF(BI534="15,5 a 20,5",7,IF(BI534="21 a 26",8,IF(BI534="26,5 a 31,5",9,"")))))))))))</f>
        <v>7</v>
      </c>
      <c r="BK534" s="9" t="n">
        <v>0</v>
      </c>
      <c r="BL534" s="10" t="str">
        <f aca="false">IF(BK534="","",IF(AND(BK534&gt;=0,BK534&lt;=2),"0 - 2",IF(AND(BK534&gt;=2.5,BK534&lt;=4.5),"2,5 - 4,5",IF(AND(BK534&gt;=5,BK534&lt;=7),"5 - 7",IF(AND(BK534&gt;=7.5,BK534&lt;=9.5),"7,5 - 9,5",IF(AND(BK534&gt;=10,BK534&lt;=12),"10 - 12",IF(AND(BK534&gt;=12.5,BK534&lt;=13.5),"12,5 - 13,5",IF(BK534=14,"14",IF(AND(BK534&gt;=14.5,BK534&lt;=16.5),"14,5 - 16,5",IF(AND(BK534&gt;=17,BK534&lt;=19),"17 - 19",IF(AND(BK534&gt;=19.5,BK534&lt;=21.5),"19,5 - 21,5",IF(AND(BK534&gt;=22,BK534&lt;=24),"22 - 24",IF(AND(BK534&gt;=24.5,BK534&lt;=26.5),"24,5 - 26,5",IF(AND(BK534&gt;=27,BK534&lt;=29),"27 - 29",IF(AND(BK534&gt;=29.5,BK534&lt;=30),"29,5 - 30","Fuera de rango")))))))))))))))</f>
        <v>0 - 2</v>
      </c>
      <c r="BM534" s="11" t="n">
        <f aca="false">IF(BL534="","",IF(BL534="0 - 2",1,IF(BL534="2,5 - 4,5",2,IF(BL534="5 - 7",3,IF(BL534="7,5 - 9,5",4,IF(BL534="10 - 12",5,IF(BL534="12,5 - 13,5",6,IF(BL534="14","NORMA",IF(BL534="14,5 - 16,5",7,IF(BL534="17 - 19",8,IF(BL534="19,5 - 21,5",9,IF(BL534="22 - 24",10,IF(BL534="24,5 - 26,5",11,IF(BL534="27 - 29",12,IF(BL534="29,5 - 30",13,"")))))))))))))))</f>
        <v>1</v>
      </c>
      <c r="BN534" s="9" t="n">
        <v>27</v>
      </c>
      <c r="BO534" s="11" t="str">
        <f aca="false">IF(BN534="","",IF(AND(BN534&gt;=-20,BN534&lt;=-10),"-20 a -10",IF(AND(BN534&gt;=-9.5,BN534&lt;=0.5),"-9,5 a 0,5",IF(AND(BN534&gt;=1,BN534&lt;=11),"1 a 11",IF(AND(BN534&gt;=11.5,BN534&lt;=21.5),"11,5 a 21,5",IF(BN534=22,"22",IF(AND(BN534&gt;=22.5,BN534&lt;=32.5),"22,5 a 32,5",IF(AND(BN534&gt;=33,BN534&lt;=43),"33 a 43","Fuera de rango"))))))))</f>
        <v>22,5 a 32,5</v>
      </c>
      <c r="BP534" s="11" t="n">
        <f aca="false">IF(BO534="","",IF(BO534="-20 a -10",1,IF(BO534="-9,5 a 0,5",2,IF(BO534="1 a 11",3,IF(BO534="11,5 a 21,5",4,IF(BO534="22","NORMA",IF(BO534="22,5 a 32,5",5,IF(BO534="33 a 43",6,""))))))))</f>
        <v>5</v>
      </c>
      <c r="BQ534" s="9" t="n">
        <v>19</v>
      </c>
      <c r="BR534" s="10" t="str">
        <f aca="false">IF(BQ534="","",IF(AND(BQ534&gt;=-20,BQ534&lt;=-15),"-20 a -15",IF(AND(BQ534&gt;=-14.5,BQ534&lt;=-9.5),"-14,5 a -9,5",IF(AND(BQ534&gt;=-9,BQ534&lt;=-4),"-9 a -4",IF(AND(BQ534&gt;=-3.5,BQ534&lt;=2.5),"-3,5 a 2,5",IF(AND(BQ534&gt;=3,BQ534&lt;=8),"3 a 8",IF(AND(BQ534&gt;=8.5,BQ534&lt;=13.5),"8,5 a 13,5",IF(AND(BQ534&gt;=14,BQ534&lt;=17.5),"14 a 17,5",IF(BQ534=18,"18",IF(AND(BQ534&gt;=18.5,BQ534&lt;=23.5),"18,5 a 23,5",IF(AND(BQ534&gt;=24,BQ534&lt;=29),"24 a 29",IF(AND(BQ534&gt;=29.5,BQ534&lt;=34.5),"29,5 a 34,5",IF(AND(BQ534&gt;=35,BQ534&lt;=40),"35 a 40","Fuera de rango")))))))))))))</f>
        <v>18,5 a 23,5</v>
      </c>
      <c r="BS534" s="11" t="n">
        <f aca="false">IF(BR534="","",IF(BR534="-20 a -15",1,IF(BR534="-14,5 a -9,5",2,IF(BR534="-9 a -4",3,IF(BR534="-3,5 a 2,5",4,IF(BR534="3 a 8",5,IF(BR534="8,5 a 13,5",6,IF(BR534="14 a 17,5",7,IF(BR534="18","NORMA",IF(BR534="18,5 a 23,5",8,IF(BR534="24 a 29",9,IF(BR534="29,5 a 34,5",10,IF(BR534="35 a 40",11,"")))))))))))))</f>
        <v>8</v>
      </c>
      <c r="BT534" s="9" t="n">
        <v>0</v>
      </c>
      <c r="BU534" s="10" t="str">
        <f aca="false">IF(BT534="","",IF(AND(BT534&gt;=-20,BT534&lt;=-18),"-20 a -18",IF(AND(BT534&gt;=-17.5,BT534&lt;=-15.5),"-17,5 a -15,5",IF(AND(BT534&gt;=-15,BT534&lt;=-13),"-15 a -13",IF(AND(BT534&gt;=-12.5,BT534&lt;=-10.5),"-12,5 a -10,5",IF(AND(BT534&gt;=-10,BT534&lt;=-8),"-10 a -8",IF(AND(BT534&gt;=-7.5,BT534&lt;=-5.5),"-7,5 a -5,5",IF(AND(BT534&gt;=-5,BT534&lt;=-3),"-5 a -3",IF(AND(BT534&gt;=-2.5,BT534&lt;=-0.5),"-2,5 a -0,5",IF(BT534=0,"0",IF(AND(BT534&gt;=0.5,BT534&lt;=2.5),"0,5 a 2,5",IF(AND(BT534&gt;=3,BT534&lt;=5),"3 a 5",IF(AND(BT534&gt;=5.5,BT534&lt;=7.5),"5,5 a 7,5",IF(AND(BT534&gt;=8,BT534&lt;=10),"8 a 10",IF(AND(BT534&gt;=10.5,BT534&lt;=12.5),"10,5 a 12,5",IF(AND(BT534&gt;=13,BT534&lt;=15),"13 a 15",IF(AND(BT534&gt;=15.5,BT534&lt;=17.5),"15,5 a 17,5",IF(AND(BT534&gt;=18,BT534&lt;=20),"18 a 20","Fuera de rango"))))))))))))))))))</f>
        <v>0</v>
      </c>
      <c r="BV534" s="11" t="str">
        <f aca="false">IF(BT534="","",IF(BT534=0,"NORMA",IF(AND(BT534&gt;=-20,BT534&lt;=-18),2,IF(AND(BT534&gt;=-17.5,BT534&lt;=-15.5),2,IF(AND(BT534&gt;=-15,BT534&lt;=-13),3,IF(AND(BT534&gt;=-12.5,BT534&lt;=-10.5),4,IF(AND(BT534&gt;=-10,BT534&lt;=-8),5,IF(AND(BT534&gt;=-7.5,BT534&lt;=-5.5),6,IF(AND(BT534&gt;=-5,BT534&lt;=-3),7,IF(AND(BT534&gt;=-2.5,BT534&lt;=-0.5),8,IF(AND(BT534&gt;=0.5,BT534&lt;=2.5),9,IF(AND(BT534&gt;=3,BT534&lt;=5),10,IF(AND(BT534&gt;=5.5,BT534&lt;=7.5),11,IF(AND(BT534&gt;=8,BT534&lt;=10),12,IF(AND(BT534&gt;=10.5,BT534&lt;=12.5),13,IF(AND(BT534&gt;=13,BT534&lt;=15),14,IF(AND(BT534&gt;=15.5,BT534&lt;=17.5),15,IF(AND(BT534&gt;=18,BT534&lt;=20),16,"Fuera de rango"))))))))))))))))))</f>
        <v>NORMA</v>
      </c>
      <c r="BW534" s="9" t="n">
        <v>-10.25</v>
      </c>
      <c r="BX534" s="10" t="n">
        <f aca="false">18.5- (0.3*H534)</f>
        <v>16.1</v>
      </c>
      <c r="BY534" s="10" t="n">
        <f aca="false">(BW534)-(BX534)</f>
        <v>-26.35</v>
      </c>
      <c r="BZ534" s="10" t="str">
        <f aca="false">IF(BY534="","",IF(BY534&lt;-27.5,"De -30 a -28",IF(BY534&lt;-25,"De -27,5 a -25,5",IF(BY534&lt;-22.5,"De -25 a -23",IF(BY534&lt;-20,"De -22,5 a -20,5",IF(BY534&lt;-17.5,"De -20 a -18",IF(BY534&lt;-15,"De -17,5 a -15,5",IF(BY534&lt;-12.5,"De -15 a -13",IF(BY534&lt;-10,"De -12,5 a -10,5",IF(BY534&lt;-7.5,"De -10 a -8",IF(BY534&lt;-5,"De -7,5 a -5,5",IF(BY534&lt;-2.5,"De -5 a -3",IF(BY534&lt;0,"De -2,5 a -0,5",IF(BY534&lt;2.5,"De 0 a 2",IF(BY534&lt;5,"De 2,5 a 4,5",IF(BY534&lt;7.5,"De 5 a 7",IF(BY534&lt;10,"De 7,5 a 9,5",IF(BY534&lt;12.5,"De 10 a 12",IF(BY534&lt;15,"De 12,5 a 14,5",IF(BY534&lt;17.5,"De 15 a 17",IF(BY534&lt;20,"De 17,5 a 19,5",IF(BY534&lt;22.5,"De 20 a 22",IF(BY534&lt;25,"De 22,5 a 24,5",IF(BY534&lt;27.5,"De 25 a 27","De 27,5 a 30"))))))))))))))))))))))))</f>
        <v>De -27,5 a -25,5</v>
      </c>
      <c r="CA534" s="12" t="n">
        <f aca="false">IF(BY534="","",IF(BY534&lt;=-28,1,IF(BY534&lt;=-25.5,2,IF(BY534&lt;=-23,3,IF(BY534&lt;=-20.5,4,IF(BY534&lt;=-18,5,IF(BY534&lt;=-15.5,6,IF(BY534&lt;=-13,7,IF(BY534&lt;=-10.5,8,IF(BY534&lt;=-8,9,IF(BY534&lt;=-5.5,10,IF(BY534&lt;=-3,11,IF(BY534&lt;=-0.5,12,IF(BY534&lt;=2,13,IF(BY534&lt;=4.5,14,IF(BY534&lt;=7,15,IF(BY534&lt;=9.5,16,IF(BY534&lt;=12,17,IF(BY534&lt;=14.5,18,IF(BY534&lt;=17,19,IF(BY534&lt;=19.5,20,IF(BY534&lt;=22,21,IF(BY534&lt;=24.5,22,IF(BY534&lt;=27,23,IF(BY534&lt;=30,24,"Fuera de rango")))))))))))))))))))))))))</f>
        <v>2</v>
      </c>
      <c r="CB534" s="9" t="n">
        <v>-10</v>
      </c>
      <c r="CC534" s="10" t="n">
        <f aca="false">18.5- (0.3*H534)</f>
        <v>16.1</v>
      </c>
      <c r="CD534" s="10" t="n">
        <f aca="false">(CB534)-(CC534)</f>
        <v>-26.1</v>
      </c>
      <c r="CE534" s="10" t="str">
        <f aca="false">IF(CD534="","",IF(CD534&lt;-27.5,"De -30 a -28",IF(CD534&lt;-25,"De -27,5 a -25,5",IF(CD534&lt;-22.5,"De -25 a -23",IF(CD534&lt;-20,"De -22,5 a -20,5",IF(CD534&lt;-17.5,"De -20 a -18",IF(CD534&lt;-15,"De -17,5 a -15,5",IF(CD534&lt;-12.5,"De -15 a -13",IF(CD534&lt;-10,"De -12,5 a -10,5",IF(CD534&lt;-7.5,"De -10 a -8",IF(CD534&lt;-5,"De -7,5 a -5,5",IF(CD534&lt;-2.5,"De -5 a -3",IF(CD534&lt;0,"De -2,5 a -0,5",IF(CD534&lt;=2,"De 0 a 2",IF(CD534&lt;=4.5,"De 2,5 a 4,5",IF(CD534&lt;=7,"De 5 a 7",IF(CD534&lt;=9.5,"De 7,5 a 9,5",IF(CD534&lt;=12,"De 10 a 12",IF(CD534&lt;=14.5,"De 12,5 a 14,5",IF(CD534&lt;=17,"De 15 a 17",IF(CD534&lt;=19.5,"De 17,5 a 19,5",IF(CD534&lt;=22,"De 20 a 22",IF(CD534&lt;=24.5,"De 22,5 a 24,5",IF(CD534&lt;=27,"De 25 a 27","De 27,5 a 30"))))))))))))))))))))))))</f>
        <v>De -27,5 a -25,5</v>
      </c>
      <c r="CF534" s="12" t="n">
        <f aca="false">IF(CD534="","",IF(CD534&lt;-27.5,1,IF(CD534&lt;-25,2,IF(CD534&lt;-22.5,3,IF(CD534&lt;-20,4,IF(CD534&lt;-17.5,5,IF(CD534&lt;-15,6,IF(CD534&lt;-12.5,7,IF(CD534&lt;-10,8,IF(CD534&lt;-7.5,9,IF(CD534&lt;-5,10,IF(CD534&lt;-2.5,11,IF(CD534&lt;0,12,IF(CD534&lt;2.5,13,IF(CD534&lt;5,14,IF(CD534&lt;7.5,15,IF(CD534&lt;10,16,IF(CD534&lt;12.5,17,IF(CD534&lt;15,18,IF(CD534&lt;17.5,19,IF(CD534&lt;20,20,IF(CD534&lt;22.5,21,IF(CD534&lt;25,22,IF(CD534&lt;27.5,23,24))))))))))))))))))))))))</f>
        <v>2</v>
      </c>
      <c r="CG534" s="9" t="n">
        <v>-6</v>
      </c>
      <c r="CH534" s="10" t="str">
        <f aca="false">IF(CG534="","",IF(AND(CG534&gt;=-10,CG534&lt;=-9.5),"-10 a -9,5",IF(AND(CG534&gt;-9.5,CG534&lt;=-8.5),"-9 a -8,5",IF(AND(CG534&gt;-8.5,CG534&lt;=-7.5),"-8 a -7,5",IF(AND(CG534&gt;-7.5,CG534&lt;=-6.5),"-7 a -6,5",IF(AND(CG534&gt;-6.5,CG534&lt;=-5.5),"-6 a -5,5",IF(AND(CG534&gt;-5.5,CG534&lt;=-4.5),"-5 a -4,5",IF(AND(CG534&gt;-4.5,CG534&lt;=-3.5),"-4 a -3,5",IF(AND(CG534&gt;-3.5,CG534&lt;=-2.5),"-3 a -2,5",IF(CG534=-2.25,"-2,25",IF(AND(CG534&gt;-2.5,CG534&lt;=-1.5),"-2 a -1,5",IF(AND(CG534&gt;-1.5,CG534&lt;=-0.5),"-1 a -0,5",IF(AND(CG534&gt;-0.5,CG534&lt;=0.5),"0 a 0,5",IF(AND(CG534&gt;0.5,CG534&lt;=1.5),"1 a 1,5",IF(AND(CG534&gt;1.5,CG534&lt;=2.5),"2 a 2,5",IF(AND(CG534&gt;2.5,CG534&lt;=3.5),"3 a 3,5",IF(AND(CG534&gt;3.5,CG534&lt;=4.5),"4 a 4,5",IF(AND(CG534&gt;4.5,CG534&lt;=5.5),"5 a 5,5",IF(AND(CG534&gt;5.5,CG534&lt;=6.5),"6 a 6,5",IF(AND(CG534&gt;6.5,CG534&lt;=7.5),"7 a 7,5",IF(AND(CG534&gt;7.5,CG534&lt;=8.5),"8 a 8,5",IF(AND(CG534&gt;8.5,CG534&lt;=9.5),"9 a 9,5",IF(CG534&gt;=10,"10","Fuera de rango")))))))))))))))))))))))</f>
        <v>-6 a -5,5</v>
      </c>
      <c r="CI534" s="11" t="n">
        <f aca="false">IF(CG534="","",IF(CG534=-2.25,"NORMA",IF(CG534&lt;=-9.5,1,IF(CG534&lt;=-8.5,2,IF(CG534&lt;=-7.5,3,IF(CG534&lt;=-6.5,4,IF(CG534&lt;=-5.5,5,IF(CG534&lt;=-4.5,6,IF(CG534&lt;=-3.5,7,IF(CG534&lt;=-2.5,8,IF(CG534&lt;=-1.5,9,IF(CG534&lt;=-0.5,10,IF(CG534&lt;=0.5,11,IF(CG534&lt;=1.5,12,IF(CG534&lt;=2.5,13,IF(CG534&lt;=3.5,14,IF(CG534&lt;=4.5,15,IF(CG534&lt;=5.5,16,IF(CG534&lt;=6.5,17,IF(CG534&lt;=7.5,18,IF(CG534&lt;=8.5,19,IF(CG534&lt;=9.5,20,IF(CG534=10,21,"Fuera de rango")))))))))))))))))))))))</f>
        <v>5</v>
      </c>
      <c r="CJ534" s="9" t="n">
        <v>4</v>
      </c>
      <c r="CK534" s="10" t="str">
        <f aca="false">IF(CJ534="","",IF(AND(CJ534&gt;=-6,CJ534&lt;=-5.5),"-6 a -5,5",IF(AND(CJ534&gt;-5.5,CJ534&lt;=-4.5),"-5 a -4,5",IF(AND(CJ534&gt;-4.5,CJ534&lt;=-3.5),"-4 a -3,5",IF(AND(CJ534&gt;-3.5,CJ534&lt;=-2.5),"-3 a -2,5",IF(AND(CJ534&gt;-2.5,CJ534&lt;=-1.5),"-2 a -1,5",IF(AND(CJ534&gt;-1.5,CJ534&lt;=-0.5),"-1 a -0,5",IF(AND(CJ534&gt;-0.5,CJ534&lt;=0.5),"0 a 0,5",IF(AND(CJ534&gt;0.5,CJ534&lt;=1.5),"1 a 1,5",IF(AND(CJ534&gt;1.5,CJ534&lt;2.5),"2",IF(AND(CJ534&gt;=2.5,CJ534&lt;=3),"2,5 a 3",IF(AND(CJ534&gt;3,CJ534&lt;=4),"3,5 a 4",IF(AND(CJ534&gt;4,CJ534&lt;=5),"4,5 a 5",IF(AND(CJ534&gt;5,CJ534&lt;=6),"5,5 a 6",IF(AND(CJ534&gt;6,CJ534&lt;=7),"6,5 a 7",IF(AND(CJ534&gt;7,CJ534&lt;=8),"7,5 a 8",IF(AND(CJ534&gt;8,CJ534&lt;=9.5),"8,5 a 9,5",IF(CJ534=10,"10","Fuera de rango"))))))))))))))))))</f>
        <v>3,5 a 4</v>
      </c>
      <c r="CL534" s="11" t="n">
        <f aca="false">IF(CK534="","",IF(OR(CK534="-6 a -5,5",CK534="-6 - -5,5"),1,IF(OR(CK534="-5 a -4,5",CK534="-5 - -4,5"),2,IF(OR(CK534="-4 a -3,5",CK534="-4 - -3,5"),3,IF(OR(CK534="-3 a -2,5",CK534="-3 - -2,5"),4,IF(OR(CK534="-2 a -1,5",CK534="-2 - -1,5"),5,IF(OR(CK534="-1 a -0,5",CK534="-1 - -0,5"),6,IF(OR(CK534="0 a 0,5",CK534="0 - 0,5"),7,IF(OR(CK534="1 a 1,5",CK534="1 - 1,5"),8,IF(CK534="2","NORMA",IF(OR(CK534="2,5 a 3",CK534="2,5 - 3"),9,IF(OR(CK534="3,5 a 4",CK534="3,5 - 4"),10,IF(OR(CK534="4,5 a 5",CK534="4,5 - 5"),11,IF(OR(CK534="5,5 a 6",CK534="5,5 - 6"),12,IF(OR(CK534="6,5 a 7",CK534="6,5 - 7"),13,IF(OR(CK534="7,5 a 8",CK534="7,5 - 8"),14,IF(OR(CK534="8,5 a 9",CK534="8,5 - 9,5",CK534="9 a 9,5"),15,IF(CK534="10",15,IF(OR(CK534="0,5 a 1",CK534="0,5 - 1"),7,"Fuera de rango")))))))))))))))))))</f>
        <v>10</v>
      </c>
      <c r="CN534" s="10" t="str">
        <f aca="false">IF(CM534=0,"0", " ")</f>
        <v>0</v>
      </c>
      <c r="CO534" s="10" t="str">
        <f aca="false">IF(CM534&gt;0,"EME"," ")</f>
        <v> </v>
      </c>
      <c r="CQ534" s="10" t="str">
        <f aca="false">IF(CP534&gt;0,"0", " ")</f>
        <v> </v>
      </c>
      <c r="CR534" s="10" t="str">
        <f aca="false">IF(CP534&gt;0,"EME"," ")</f>
        <v> </v>
      </c>
      <c r="CS534" s="9" t="n">
        <v>0</v>
      </c>
      <c r="CV534" s="9" t="n">
        <v>0</v>
      </c>
      <c r="CY534" s="9" t="n">
        <v>0</v>
      </c>
      <c r="DB534" s="9" t="n">
        <v>0</v>
      </c>
      <c r="DC534" s="11" t="str">
        <f aca="false">IF(DB534&lt;0,"2"," ")</f>
        <v> </v>
      </c>
      <c r="DD534" s="11" t="str">
        <f aca="false">IF(DB534&lt;0,"MIO"," ")</f>
        <v> </v>
      </c>
      <c r="DE534" s="9" t="n">
        <v>0</v>
      </c>
      <c r="DF534" s="10" t="str">
        <f aca="false">IF(DE534&lt;0,"3"," ")</f>
        <v> </v>
      </c>
      <c r="DG534" s="10" t="str">
        <f aca="false">IF(DE534&lt;0,"AST"," ")</f>
        <v> </v>
      </c>
      <c r="DH534" s="9" t="n">
        <v>0</v>
      </c>
      <c r="DI534" s="10" t="str">
        <f aca="false">IF(DH534&lt;0,"3"," ")</f>
        <v> </v>
      </c>
      <c r="DJ534" s="10" t="str">
        <f aca="false">IF(DH534&lt;0,"AST"," ")</f>
        <v> </v>
      </c>
      <c r="DK534" s="9" t="n">
        <v>0</v>
      </c>
      <c r="DL534" s="10" t="str">
        <f aca="false">IF(DK534&gt;0,"4"," ")</f>
        <v> </v>
      </c>
      <c r="DM534" s="10" t="str">
        <f aca="false">IF(DK534&gt;0,"PRE"," ")</f>
        <v> </v>
      </c>
      <c r="DN534" s="9" t="n">
        <v>0</v>
      </c>
      <c r="DO534" s="10" t="str">
        <f aca="false">IF(DN534&gt;0,"4"," ")</f>
        <v> </v>
      </c>
      <c r="DP534" s="10" t="str">
        <f aca="false">IF(DN534&gt;0,"PRE"," ")</f>
        <v> </v>
      </c>
      <c r="DS534" s="12" t="str">
        <f aca="false">CONCATENATE(CO534,CU534,DA534,DG534,DM534)</f>
        <v>   </v>
      </c>
      <c r="DT534" s="10" t="e">
        <f aca="false" t="array" ref="DT534">_xlfn.IFS(DS534="EME    ","0", DS534=" HIP   ","1", DS534="  MIO  ","2", DS534="   AST ","3", DS534="    PRE","4", DS534="EME   PRE","5", DS534=" HIP  PRE","6", DS534=" HIP AST ","7", DS534="  MIO PRE","8", DS534="  MIOAST ","9", DS534="   ASTPRE","10",DS534=" HIP ASTPRE","11", DS534="  MIOASTPRE","12", DS534="     ","0")</f>
        <v>#N/A</v>
      </c>
      <c r="DV534" s="1" t="e">
        <f aca="false" t="array" ref="DV534">_xlfn.IFS(DU534="SI","2", DU534="NO","1")</f>
        <v>#N/A</v>
      </c>
      <c r="DX534" s="11" t="str">
        <f aca="false">IF(DW534=0,"1","2")</f>
        <v>1</v>
      </c>
      <c r="DY534" s="11" t="str">
        <f aca="false" t="array" ref="DY534">_xlfn.IFS(DW534=0,"0", DW534=0.25, "1", DW534=0.5,"2", DW534=0.75,"3", DW534=1,"4",DW534=1.25,"5", DW534=1.5,"6", DW534=1.75,"7", DW534=2,"8")</f>
        <v>0</v>
      </c>
      <c r="EA534" s="11" t="str">
        <f aca="false">IF(DZ534=0,"1","2")</f>
        <v>1</v>
      </c>
      <c r="EB534" s="11" t="str">
        <f aca="false" t="array" ref="EB534">_xlfn.IFS(DZ534=0,"0", DZ534=0.25, "1", DZ534=0.5,"2", DZ534=0.75,"3", DZ534=1,"4",DZ534=1.25,"5", DZ534=1.5,"6", DZ534=1.75,"7", DZ534=2,"8")</f>
        <v>0</v>
      </c>
      <c r="ED534" s="10" t="str">
        <f aca="false">IF(EC534=0,"1","2")</f>
        <v>1</v>
      </c>
      <c r="EE534" s="11" t="str">
        <f aca="false" t="array" ref="EE534">_xlfn.IFS(EC534=0,"0", EC534=-0.25, "1", EC534=-0.5,"2", EC534=-0.75,"3", EC534=-1,"4",EC534=-1.25,"5", EC534=-1.5,"6", EC534=-1.75,"7", EC534=-2,"8", EC534=-2.25,"9",EC534=-2.5,"10", EC534=-2.75,"11", EC534=-3,"12", EC534=-3.25,"13", EC534=-3.5,"14", EC534=-3.75,"15",EC534=-4,"16")</f>
        <v>0</v>
      </c>
      <c r="EG534" s="10" t="str">
        <f aca="false">IF(EF534=0,"1","2")</f>
        <v>1</v>
      </c>
      <c r="EH534" s="11" t="str">
        <f aca="false" t="array" ref="EH534">_xlfn.IFS(EF534=0,"0", EF534=-0.25, "1", EF534=-0.5,"2", EF534=-0.75,"3", EF534=-1,"4",EF534=-1.25,"5", EF534=-1.5,"6", EF534=-1.75,"7", EF534=-2,"8", EF534=-2.25,"9",EF534=-2.5,"10", EF534=-2.75,"11", EF534=-3,"12", EF534=-3.25,"13", EF534=-3.5,"14", EF534=-3.75,"15",EF534=-4,"16")</f>
        <v>0</v>
      </c>
      <c r="EJ534" s="11" t="str">
        <f aca="false">IF(EI534=0,"1","2")</f>
        <v>1</v>
      </c>
      <c r="EK534" s="11" t="str">
        <f aca="false" t="array" ref="EK534">_xlfn.IFS(EI534=0,"0", EI534=-0.25, "1", EI534=-0.5,"2", EI534=-0.75,"3", EI534=-1,"4",EI534=-1.25,"5", EI534=-1.5,"6", EI534=-1.75,"7", EI534=-2,"8", EI534=-2.25,"9", EI534=-2.25,"9",EI534=-2.5,"10", EI534=-2.75,"11", EI534=-3,"12", EI534=-3.25,"13", EI534=-3.5,"14", EI534=-3.75,"15",EI534=-4,"16", EI534=0.25, "17", EI534=0.5, "18")</f>
        <v>0</v>
      </c>
      <c r="EM534" s="11" t="str">
        <f aca="false">IF(EL534=0,"1","2")</f>
        <v>1</v>
      </c>
      <c r="EN534" s="11" t="str">
        <f aca="false" t="array" ref="EN534">_xlfn.IFS(EL534=0.25,"17",EL534=0.5,"18", EL534=0,"0", EL534=-0.25, "1", EL534=-0.5,"2", EL534=-0.75,"3", EL534=-1,"4",EL534=-1.25,"5", EL534=-1.5,"6", EL534=-1.75,"7", EL534=-2,"8",EL534= -2.25,"9",EL534=-2.5,"10",EL534= -2.75,"11",EL534= -3,"12",EL534= -3.25,"13",EL534= -3.5,"14",EL534= -3.75,"15",EL534=-4,"16")</f>
        <v>0</v>
      </c>
      <c r="EP534" s="11" t="str">
        <f aca="false">IF(EO534=0,"1","2")</f>
        <v>1</v>
      </c>
      <c r="EQ534" s="11" t="str">
        <f aca="false" t="array" ref="EQ534">_xlfn.IFS(EO534=0,"0", EO534=0.25, "1", EO534=0.5,"2", EO534=0.75,"3", EO534=1,"4",EO534=1.25,"5", EO534=1.5,"6", EO534=1.75,"7", EO534=2,"8", EO534=2.25,"9", EO534=2.25,"9",EO534=2.5,"10", EO534=2.75,"11", EO534=3,"12", EO534=3.25,"13", EO534=3.5,"14", EO534=3.75,"15",EO534=4,"16", EO534=-0.25, "17", bq=-0.5, "18")</f>
        <v>0</v>
      </c>
      <c r="ES534" s="11" t="str">
        <f aca="false">IF(ER534=0,"1","2")</f>
        <v>1</v>
      </c>
      <c r="ET534" s="11" t="str">
        <f aca="false" t="array" ref="ET534">_xlfn.IFS(ER534=0,"0", ER534=0.25, "1", ER534=0.5,"2", ER534=0.75,"3", ER534=1,"4",ER534=1.25,"5", ER534=1.5,"6", ER534=1.75,"7", ER534=2,"8", ER534=2.25,"9", ER534=2.25,"9",ER534=2.5,"10", ER534=2.75,"11", ER534=3,"12", ER534=3.25,"13", ER534=3.5,"14", ER534=3.75,"15",ER534=4,"16", ER534=-0.25, "17", bq=-0.5, "18")</f>
        <v>0</v>
      </c>
      <c r="EV534" s="14" t="e">
        <f aca="false">VLOOKUP(EU534,LEYENDA!$G$2:$H$8,2,TRUE())</f>
        <v>#N/A</v>
      </c>
      <c r="EW534" s="14" t="e">
        <f aca="false" t="array" ref="EW534">_xlfn.IFS(EV534="0-5","1", EV534="6-12","2", EV534="13-18","3", EV534="19-24","4", EV534="25-36","5", EV534="37-48","6", EV534="49-60","7")</f>
        <v>#N/A</v>
      </c>
    </row>
    <row r="535" customFormat="false" ht="13.5" hidden="false" customHeight="false" outlineLevel="0" collapsed="false">
      <c r="A535" s="1" t="n">
        <v>200</v>
      </c>
      <c r="B535" s="2" t="n">
        <v>1</v>
      </c>
      <c r="C535" s="33" t="n">
        <v>43483</v>
      </c>
      <c r="E535" s="5" t="str">
        <f aca="false">VLOOKUP(A535,'286'!$A$3:$J$6279,10,FALSE())</f>
        <v>LOIRA OGANDO, FRANCISCO</v>
      </c>
      <c r="F535" s="4" t="str">
        <f aca="false">VLOOKUP(A535,'286'!$A$3:$I$1768,3,FALSE())</f>
        <v>LOOFRAN</v>
      </c>
      <c r="G535" s="6" t="n">
        <f aca="false">VLOOKUP(A535,'286'!$A$3:$I$1768,4,FALSE())</f>
        <v>29264</v>
      </c>
      <c r="H535" s="7" t="n">
        <f aca="false">YEAR(C535)-YEAR(G535)</f>
        <v>39</v>
      </c>
      <c r="I535" s="1" t="str">
        <f aca="false">VLOOKUP(H535,LEYENDA!$C$2:$D$6,2,TRUE())</f>
        <v>25-40</v>
      </c>
      <c r="J535" s="5" t="str">
        <f aca="false">VLOOKUP(A535,'286'!$A$3:$I$1768,7,FALSE())</f>
        <v>H</v>
      </c>
      <c r="K535" s="8" t="n">
        <f aca="false">VLOOKUP(A535,'286'!$A$3:$I$1768,2,FALSE())</f>
        <v>0</v>
      </c>
      <c r="L535" s="4" t="str">
        <f aca="false">VLOOKUP(A535,'286'!$A$3:$I$1768,8,FALSE())</f>
        <v>D</v>
      </c>
      <c r="M535" s="4" t="str">
        <f aca="false">VLOOKUP(A535,'286'!$A$3:$I$1768,9,FALSE())</f>
        <v>D</v>
      </c>
      <c r="N535" s="8" t="str">
        <f aca="false">IF(R535=O535, "MISMA","CONTRARIA")</f>
        <v>MISMA</v>
      </c>
      <c r="O535" s="8" t="str">
        <f aca="false" t="array" ref="O535">_xlfn.IFS(L535="D","1", L535="I","2")</f>
        <v>1</v>
      </c>
      <c r="P535" s="8" t="e">
        <f aca="false" t="array" ref="P535">_xlfn.IFS(K535="OD","1", K535="OI","2")</f>
        <v>#N/A</v>
      </c>
      <c r="Q535" s="1" t="str">
        <f aca="false" t="array" ref="Q535">_xlfn.IFS(J535="M","1", J535="H","2")</f>
        <v>2</v>
      </c>
      <c r="R535" s="8" t="str">
        <f aca="false" t="array" ref="R535">_xlfn.IFS(M535="D","1", M535="I","2")</f>
        <v>1</v>
      </c>
      <c r="S535" s="1" t="str">
        <f aca="false" t="array" ref="S535">_xlfn.IFS(N535="CONTRARIA", "1",N535= "MISMA","2")</f>
        <v>2</v>
      </c>
      <c r="T535" s="1" t="str">
        <f aca="false" t="array" ref="T535">_xlfn.IFS(I535="0-12","1", I535="13-24","2", I535="25-40","3", I535="41-60","4", I535="61-100","5")</f>
        <v>3</v>
      </c>
      <c r="U535" s="9" t="n">
        <v>2</v>
      </c>
      <c r="V535" s="10" t="str">
        <f aca="false">IF(U535="","",IF(AND(U535&gt;=-9,U535&lt;=-6.5),"-9 a -6,5",IF(AND(U535&gt;=-6,U535&lt;=-3.5),"-6 a -3,5",IF(AND(U535&gt;=-3,U535&lt;=-1),"-3 a -1",IF(U535=-0.5,"-0,5",IF(AND(U535&gt;=0,U535&lt;=2.5),"0 a 2,5",IF(AND(U535&gt;=3,U535&lt;=5.5),"3 a 5,5",IF(AND(U535&gt;=6,U535&lt;=8.5),"6 a 8,5",IF(AND(U535&gt;=9,U535&lt;=20),"9 a 20","Fuera de rango")))))))))</f>
        <v>0 a 2,5</v>
      </c>
      <c r="W535" s="11" t="n">
        <f aca="false">IF(V535="","",IF(V535="-9 a -6,5",2,IF(V535="-6 a -3,5",3,IF(V535="-3 a -1",4,IF(V535="-0,5","NORMA",IF(V535="0 a 2,5",5,IF(V535="3 a 5,5",6,IF(V535="6 a 8,5",7,IF(V535="9 a 20",8,"Fuera de rango")))))))))</f>
        <v>5</v>
      </c>
      <c r="X535" s="9" t="n">
        <v>0</v>
      </c>
      <c r="Y535" s="11" t="str">
        <f aca="false">IF(X535="","",IF(AND(X535&gt;=0,X535&lt;=4),"0 a 4",IF(AND(X535&gt;=4.5,X535&lt;=8.5),"4,5 a 8,5",IF(X535=9,"9",IF(AND(X535&gt;=9.5,X535&lt;=13),"9,5 a 13",IF(AND(X535&gt;=13.5,X535&lt;=20),"13,5 a 20",IF(AND(X535&gt;=20.5,X535&lt;=35),"20,5 a 35","Fuera de rango")))))))</f>
        <v>0 a 4</v>
      </c>
      <c r="Z535" s="11" t="n">
        <f aca="false">IF(Y535="","",IF(Y535="0 a 4",1,IF(Y535="4,5 a 8,5",2,IF(Y535="9","NORMA",IF(Y535="9,5 a 13",3,IF(Y535="13,5 a 20",4,IF(Y535="20,5 a 35",5,"Fuera de rango")))))))</f>
        <v>1</v>
      </c>
      <c r="AA535" s="9" t="n">
        <v>10</v>
      </c>
      <c r="AB535" s="10" t="str">
        <f aca="false">IF(AA535="","",IF(AND(AA535&gt;=0,AA535&lt;=9),"0 a 9",IF(AND(AA535&gt;=9.5,AA535&lt;=18.5),"9,5 a 18,5",IF(AA535=19,"19",IF(AND(AA535&gt;=19.5,AA535&lt;=28),"19,5 a 28",IF(AND(AA535&gt;=28.5,AA535&lt;=40),"28,5 a 40","Fuera de rango"))))))</f>
        <v>9,5 a 18,5</v>
      </c>
      <c r="AC535" s="11" t="n">
        <f aca="false" t="array" ref="AC535">_xlfn.IFS(AB535="","",AB535="0 a 9",1,AB535="9,5 a 18,5",2,AB535="19","NORMA",AB535="19,5 a 28",3,AB535="28,5 a 40",4,TRUE(),"Fuera de rango")</f>
        <v>2</v>
      </c>
      <c r="AD535" s="9" t="n">
        <v>3</v>
      </c>
      <c r="AE535" s="10" t="str">
        <f aca="false">IF(AD535="","",IF(AND(AD535&gt;=-10,AD535&lt;=0),"De -10 a 0",IF(AND(AD535&gt;=0.5,AD535&lt;=9.5),"0,5 a 9,5",IF(AD535=10,"10",IF(AND(AD535&gt;=10.5,AD535&lt;=20),"10,5 a 20",IF(AND(AD535&gt;=20.5,AD535&lt;=40),"20,5 a 40","Fuera de rango"))))))</f>
        <v>0,5 a 9,5</v>
      </c>
      <c r="AF535" s="12" t="n">
        <f aca="false">IF(AD535="","",IF(AND(AD535&gt;=-10,AD535&lt;=0),1,IF(AND(AD535&gt;=0.5,AD535&lt;=9.5),2,IF(AD535=10,"NORMA",IF(AND(AD535&gt;=10.5,AD535&lt;=20),3,IF(AND(AD535&gt;=20.5,AD535&lt;=40),4,""))))))</f>
        <v>2</v>
      </c>
      <c r="AG535" s="9" t="n">
        <v>9</v>
      </c>
      <c r="AH535" s="10" t="str">
        <f aca="false">IF(AG535="","",IF(AND(AG535&gt;=0,AG535&lt;=4),"0 a 4",IF(AND(AG535&gt;=4.5,AG535&lt;=8.5),"4,5 a 8,5",IF(AG535=9,"9",IF(AND(AG535&gt;=9.5,AG535&lt;=13),"9,5 a 13",IF(AND(AG535&gt;=13.5,AG535&lt;=25),"13,5 a 25","Fuera de rango"))))))</f>
        <v>9</v>
      </c>
      <c r="AI535" s="10" t="str">
        <f aca="false">IF(AH535="","",IF(AH535="0 a 4",1,IF(AH535="4,5 a 8,5",2,IF(AH535="9","NORMA",IF(AH535="9,5 a 13",3,IF(AH535="13,5 a 25",4,""))))))</f>
        <v>NORMA</v>
      </c>
      <c r="AJ535" s="9" t="n">
        <v>2</v>
      </c>
      <c r="AK535" s="10" t="str">
        <f aca="false">IF(AJ535="","",IF(AND(AJ535&gt;=-15,AJ535&lt;=-10.5),"-15 a -10,5",IF(AND(AJ535&gt;=-10,AJ535&lt;=-4),"-10 a -4",IF(AND(AJ535&gt;=-4.5,AJ535&lt;=0),"-4,5 a 0",IF(AND(AJ535&gt;=0.5,AJ535&lt;=4.5),"0,5 a 4,5",IF(AJ535=5,"5",IF(AND(AJ535&gt;=5.5,AJ535&lt;=10),"5,5 a 10",IF(AND(AJ535&gt;=10.5,AJ535&lt;=20),"10,5 a 20","Fuera de rango"))))))))</f>
        <v>0,5 a 4,5</v>
      </c>
      <c r="AL535" s="11" t="n">
        <f aca="false">IF(AK535="","",IF(AK535="-15 a -10,5",1,IF(AK535="-10 a -4",2,IF(AK535="-4,5 a 0",3,IF(AK535="0,5 a 4,5",4,IF(AK535="5","NORMA",IF(AK535="5,5 a 10",5,IF(AK535="10,5 a 20",6,"Error"))))))))</f>
        <v>4</v>
      </c>
      <c r="AM535" s="9" t="n">
        <v>0</v>
      </c>
      <c r="AN535" s="10" t="str">
        <f aca="false">IF(AM535="","",IF(AND(AM535&gt;=-7.5,AM535&lt;=-5.5),"-7,5 a -5,5",IF(AND(AM535&gt;=-5,AM535&lt;=-3),"-5 a -3",IF(AND(AM535&gt;=-2.5,AM535&lt;=-0.5),"-2,5 a -0,5",IF(AM535=0,"0,00",IF(AND(AM535&gt;=0.5,AM535&lt;=2.5),"0,5 a 2,5",IF(AND(AM535&gt;=3,AM535&lt;=5),"3 a 5",IF(AND(AM535&gt;=5.5,AM535&lt;=7.5),"5,5 a 7,5",IF(AND(AM535&gt;=8,AM535&lt;=10),"8 a 10","Fuera de rango")))))))))</f>
        <v>0,00</v>
      </c>
      <c r="AO535" s="11" t="str">
        <f aca="false">IF(AN535="","",IF(AN535="-7,5 a -5,5",1,IF(AN535="-5 a -3",2,IF(AN535="-2,5 a -0,5",3,IF(AN535="0,00","NORMA",IF(AN535="0,5 a 2,5",4,IF(AN535="3 a 5",5,IF(AN535="5,5 a 7,5",6,IF(AN535="8 a 10",7,"Error")))))))))</f>
        <v>NORMA</v>
      </c>
      <c r="AP535" s="9" t="n">
        <v>-2</v>
      </c>
      <c r="AQ535" s="10" t="str">
        <f aca="false">IF(AP535="","",IF(AND(AP535&gt;=-20,AP535&lt;=-9.5),"-20 a -9,5",IF(AND(AP535&gt;=-9,AP535&lt;=-6.5),"-9 a -6,5",IF(AP535=-6,"-6",IF(AND(AP535&gt;=-5.5,AP535&lt;=-3),"-5,5 a -3",IF(AND(AP535&gt;=-2.5,AP535&lt;=0),"-2,5 a 0",IF(AND(AP535&gt;=0.5,AP535&lt;=3),"0,5 a 3",IF(AND(AP535&gt;=3.5,AP535&lt;=6),"3,5 a 6",IF(AND(AP535&gt;=6.5,AP535&lt;=9),"6,5 a 9",IF(AND(AP535&gt;=9.5,AP535&lt;=20),"9,5 a 20","Fuera de rango"))))))))))</f>
        <v>-2,5 a 0</v>
      </c>
      <c r="AR535" s="11" t="n">
        <f aca="false">IF(AQ535="","",IF(AQ535="-20 a -9,5",1,IF(AQ535="-9 a -6,5",2,IF(AQ535="-6","NORMA",IF(AQ535="-5,5 a -3",3,IF(AQ535="-2,5 a 0",4,IF(AQ535="0,5 a 3",5,IF(AQ535="3,5 a 6",6,IF(AQ535="6,5 a 9",7,IF(AQ535="9,5 a 20",8,""))))))))))</f>
        <v>4</v>
      </c>
      <c r="AS535" s="9" t="n">
        <v>-1</v>
      </c>
      <c r="AT535" s="10" t="str">
        <f aca="false">IF(AS535="","",IF(AND(AS535&gt;=-16,AS535&lt;=-14),"-16 a -14",IF(AND(AS535&gt;=-13.5,AS535&lt;=-11.5),"-13,5 a -11,5",IF(AND(AS535&gt;=-11,AS535&lt;=-9),"-11 a -9",IF(AND(AS535&gt;=-8.5,AS535&lt;=-6.5),"-8,5 a -6,5",IF(AND(AS535&gt;=-6,AS535&lt;=-4),"-6 a -4",IF(AND(AS535&gt;=-3.5,AS535&lt;=-1.5),"-3,5 a -1,5",IF(AND(AS535&gt;=-1,AS535&lt;=1),"-1 a 1",IF(AND(AS535&gt;=1.5,AS535&lt;=3.5),"1,5 a 3,5",IF(AND(AS535&gt;=4,AS535&lt;=6),"4 a 6",IF(AND(AS535&gt;=6.5,AS535&lt;=8.5),"6,5 a 8,5",IF(AND(AS535&gt;=9,AS535&lt;=11),"9 a 11",IF(AND(AS535&gt;=11.5,AS535&lt;=13.5),"11,5 a 13,5",IF(AND(AS535&gt;=14,AS535&lt;=16),"14 a 16",IF(AND(AS535&gt;=16.5,AS535&lt;=18.5),"16,5 a 18,5",IF(AND(AS535&gt;=19,AS535&lt;=21),"19 a 21","Fuera de rango"))))))))))))))))</f>
        <v>-1 a 1</v>
      </c>
      <c r="AU535" s="11" t="n">
        <f aca="false" t="array" ref="AU535">IF(AT535="","",_xlfn.IFS(AT535="-16 a -14",1,AT535="-13,5 a -11,5",2,AT535="-11 a -9",3,AT535="-8,5 a -6,5",4,AT535="-6 a -4",5,AT535="-3,5 a -1,5",6,AT535="-1 a 1",7,AT535="1,5 a 3,5",8,AT535="4 a 6","NORMA",AT535="6,5 a 8,5",9,AT535="9 a 11",10,AT535="11,5 a 13,5",11,AT535="14 a 16",12,AT535="16,5 a 18,5",13,AT535="19 a 21",14,TRUE(),""))</f>
        <v>7</v>
      </c>
      <c r="AV535" s="9" t="n">
        <v>0.5</v>
      </c>
      <c r="AW535" s="10" t="str">
        <f aca="false">IF(AV535="","",IF(AND(AV535&gt;=-1,AV535&lt;=-0.5),"-1 a -0,5",IF(AND(AV535&gt;-0.5,AV535&lt;=0),"De -0,5 a 0",IF(AND(AV535&gt;=0.25,AV535&lt;=0.75),"0,25 a 0,75",IF(AND(AV535&gt;=1,AV535&lt;=1.5),"1 a 1,5",IF(AND(AV535&gt;=1.75,AV535&lt;=2.25),"1,75 a 2,25",IF(AND(AV535&gt;=2.5,AV535&lt;=3),"2,5 a 3",IF(AND(AV535&gt;=3.25,AV535&lt;=3.75),"3,25 a 3,75","Fuera de rango"))))))))</f>
        <v>0,25 a 0,75</v>
      </c>
      <c r="AX535" s="10" t="str">
        <f aca="false">IF(AW535="","",IF(OR(AW535="-1 a -0,5",AW535="-1 a -0.5"),1,IF(OR(AW535="De -0,5 a 0",AW535="-0,5 a 0",AW535="De -0.5 a 0"),2,IF(OR(AW535="0,25 a 0,75",AW535="0.25 a 0.75"),"NORMA",IF(OR(AW535="1 a 1,5",AW535="1 a 1.5"),3,IF(OR(AW535="1,75 a 2,25",AW535="1.75 a 2.25"),4,IF(OR(AW535="2,5 a 3",AW535="2.5 a 3"),5,IF(OR(AW535="3,25 a 3,75",AW535="3.25 a 3.75"),6,""))))))))</f>
        <v>NORMA</v>
      </c>
      <c r="AY535" s="9" t="n">
        <v>-4</v>
      </c>
      <c r="AZ535" s="10" t="str">
        <f aca="false">IF(AY535="","",IF(AND(AY535&gt;=-20,AY535&lt;=-9.5),"-20 a -9,5",IF(AND(AY535&gt;=-9,AY535&lt;=-6.5),"-9 a -6,5",IF(AY535=-6,"-6",IF(AND(AY535&gt;=-5.5,AY535&lt;=-3),"-5,5 a -3",IF(AND(AY535&gt;=-2.5,AY535&lt;=0),"-2,5 a 0",IF(AND(AY535&gt;=0.5,AY535&lt;=3),"0,5 a 3",IF(AND(AY535&gt;=3.5,AY535&lt;=6),"3,5 a 6","Fuera de rango"))))))))</f>
        <v>-5,5 a -3</v>
      </c>
      <c r="BA535" s="11" t="n">
        <f aca="false">IF(AZ535="","",IF(AZ535="-20 a -9,5",1,IF(AZ535="-9 a -6,5",2,IF(AZ535="-6","NORMA",IF(AZ535="-5,5 a -3",3,IF(AZ535="-2,5 a 0",4,IF(AZ535="0,5 a 3",5,IF(AZ535="3,5 a 6",6,""))))))))</f>
        <v>3</v>
      </c>
      <c r="BB535" s="9" t="n">
        <v>0</v>
      </c>
      <c r="BC535" s="10" t="str">
        <f aca="false" t="array" ref="BC535">IF(BB535="","",_xlfn.IFS(AND(BB535&gt;=0,BB535&lt;=2),"0 a 2",AND(BB535&gt;=2.5,BB535&lt;=4.5),"2,5 a 4,5",AND(BB535&gt;=5,BB535&lt;=7),"5 a 7",AND(BB535&gt;=7.5,BB535&lt;=9.5),"7,5 a 9,5",AND(BB535&gt;=10,BB535&lt;=12),"10 a 12",AND(BB535&gt;=12.5,BB535&lt;=14.5),"12,5 a 14,5",BB535=15,"15",AND(BB535&gt;=15.5,BB535&lt;=17.5),"15,5 a 17,5",AND(BB535&gt;=18,BB535&lt;=20),"18 a 20",AND(BB535&gt;=20.5,BB535&lt;=22.5),"20,5 a 22,5",AND(BB535&gt;=23,BB535&lt;=25),"23 a 25",TRUE(),"Fuera de rango"))</f>
        <v>0 a 2</v>
      </c>
      <c r="BD535" s="11" t="n">
        <f aca="false" t="array" ref="BD535">IF(BC535="","",_xlfn.IFS(BC535="0 a 2",1,BC535="2,5 a 4,5",2,BC535="5 a 7",3,BC535="7,5 a 9,5",4,BC535="10 a 12",5,BC535="12,5 a 14,5",6,BC535="15","NORMA",BC535="15,5 a 17,5",7,BC535="18 a 20",8,BC535="20,5 a 22,5",9,BC535="23 a 25",10,TRUE(),"Fuera de rango"))</f>
        <v>1</v>
      </c>
      <c r="BE535" s="9" t="n">
        <v>16</v>
      </c>
      <c r="BF535" s="10" t="str">
        <f aca="false">IF(BE535="","",IF(AND(BE535&gt;=-20,BE535&lt;=-10),"-20 a -10",IF(AND(BE535&gt;=-9.5,BE535&lt;=0.5),"-9,5 a 0,5",IF(AND(BE535&gt;=1,BE535&lt;=11),"1 a 11",IF(AND(BE535&gt;=11.5,BE535&lt;=20.5),"11,5 a 20,5",IF(BE535=21,"21",IF(AND(BE535&gt;=21.5,BE535&lt;=31.5),"21,5 a 31,5",IF(AND(BE535&gt;=32,BE535&lt;=42),"32 a 42","Fuera de rango"))))))))</f>
        <v>11,5 a 20,5</v>
      </c>
      <c r="BG535" s="11" t="n">
        <f aca="false">IF(BF535="","",IF(BF535="-20 a -10",1,IF(BF535="-9,5 a 0,5",2,IF(BF535="1 a 11",3,IF(BF535="11,5 a 20,5",4,IF(BF535="21","NORMA",IF(BF535="21,5 a 31,5",5,IF(BF535="32 a 42",6,""))))))))</f>
        <v>4</v>
      </c>
      <c r="BH535" s="9" t="n">
        <v>3</v>
      </c>
      <c r="BI535" s="10" t="str">
        <f aca="false">IF(BH535="","",IF(AND(BH535&gt;=-20,BH535&lt;=-15),"-20 a -15",IF(AND(BH535&gt;=-14.5,BH535&lt;=-9.5),"-14,5 a -9,5",IF(AND(BH535&gt;=-9,BH535&lt;=-4),"-9 a -4",IF(AND(BH535&gt;=-3.5,BH535&lt;=2.5),"-3,5 a 2,5",IF(AND(BH535&gt;=3,BH535&lt;=8),"3 a 8",IF(AND(BH535&gt;=8.5,BH535&lt;=14.5),"8,5 a 14,5",IF(BH535=15,"15",IF(AND(BH535&gt;=15.5,BH535&lt;=20.5),"15,5 a 20,5",IF(AND(BH535&gt;=21,BH535&lt;=26),"21 a 26","Fuera de rango"))))))))))</f>
        <v>3 a 8</v>
      </c>
      <c r="BJ535" s="11" t="n">
        <f aca="false">IF(BI535="","",IF(BI535="-20 a -15",1,IF(BI535="-14,5 a -9,5",2,IF(BI535="-9 a -4",3,IF(BI535="-3,5 a 2,5",4,IF(BI535="3 a 8",5,IF(BI535="8,5 a 14,5",6,IF(BI535="15","NORMA",IF(BI535="15,5 a 20,5",7,IF(BI535="21 a 26",8,IF(BI535="26,5 a 31,5",9,"")))))))))))</f>
        <v>5</v>
      </c>
      <c r="BK535" s="9" t="n">
        <v>12</v>
      </c>
      <c r="BL535" s="10" t="str">
        <f aca="false">IF(BK535="","",IF(AND(BK535&gt;=0,BK535&lt;=2),"0 - 2",IF(AND(BK535&gt;=2.5,BK535&lt;=4.5),"2,5 - 4,5",IF(AND(BK535&gt;=5,BK535&lt;=7),"5 - 7",IF(AND(BK535&gt;=7.5,BK535&lt;=9.5),"7,5 - 9,5",IF(AND(BK535&gt;=10,BK535&lt;=12),"10 - 12",IF(AND(BK535&gt;=12.5,BK535&lt;=13.5),"12,5 - 13,5",IF(BK535=14,"14",IF(AND(BK535&gt;=14.5,BK535&lt;=16.5),"14,5 - 16,5",IF(AND(BK535&gt;=17,BK535&lt;=19),"17 - 19",IF(AND(BK535&gt;=19.5,BK535&lt;=21.5),"19,5 - 21,5",IF(AND(BK535&gt;=22,BK535&lt;=24),"22 - 24",IF(AND(BK535&gt;=24.5,BK535&lt;=26.5),"24,5 - 26,5",IF(AND(BK535&gt;=27,BK535&lt;=29),"27 - 29",IF(AND(BK535&gt;=29.5,BK535&lt;=30),"29,5 - 30","Fuera de rango")))))))))))))))</f>
        <v>10 - 12</v>
      </c>
      <c r="BM535" s="11" t="n">
        <f aca="false">IF(BL535="","",IF(BL535="0 - 2",1,IF(BL535="2,5 - 4,5",2,IF(BL535="5 - 7",3,IF(BL535="7,5 - 9,5",4,IF(BL535="10 - 12",5,IF(BL535="12,5 - 13,5",6,IF(BL535="14","NORMA",IF(BL535="14,5 - 16,5",7,IF(BL535="17 - 19",8,IF(BL535="19,5 - 21,5",9,IF(BL535="22 - 24",10,IF(BL535="24,5 - 26,5",11,IF(BL535="27 - 29",12,IF(BL535="29,5 - 30",13,"")))))))))))))))</f>
        <v>5</v>
      </c>
      <c r="BN535" s="9" t="n">
        <v>14</v>
      </c>
      <c r="BO535" s="11" t="str">
        <f aca="false">IF(BN535="","",IF(AND(BN535&gt;=-20,BN535&lt;=-10),"-20 a -10",IF(AND(BN535&gt;=-9.5,BN535&lt;=0.5),"-9,5 a 0,5",IF(AND(BN535&gt;=1,BN535&lt;=11),"1 a 11",IF(AND(BN535&gt;=11.5,BN535&lt;=21.5),"11,5 a 21,5",IF(BN535=22,"22",IF(AND(BN535&gt;=22.5,BN535&lt;=32.5),"22,5 a 32,5",IF(AND(BN535&gt;=33,BN535&lt;=43),"33 a 43","Fuera de rango"))))))))</f>
        <v>11,5 a 21,5</v>
      </c>
      <c r="BP535" s="11" t="n">
        <f aca="false">IF(BO535="","",IF(BO535="-20 a -10",1,IF(BO535="-9,5 a 0,5",2,IF(BO535="1 a 11",3,IF(BO535="11,5 a 21,5",4,IF(BO535="22","NORMA",IF(BO535="22,5 a 32,5",5,IF(BO535="33 a 43",6,""))))))))</f>
        <v>4</v>
      </c>
      <c r="BQ535" s="9" t="n">
        <v>4</v>
      </c>
      <c r="BR535" s="10" t="str">
        <f aca="false">IF(BQ535="","",IF(AND(BQ535&gt;=-20,BQ535&lt;=-15),"-20 a -15",IF(AND(BQ535&gt;=-14.5,BQ535&lt;=-9.5),"-14,5 a -9,5",IF(AND(BQ535&gt;=-9,BQ535&lt;=-4),"-9 a -4",IF(AND(BQ535&gt;=-3.5,BQ535&lt;=2.5),"-3,5 a 2,5",IF(AND(BQ535&gt;=3,BQ535&lt;=8),"3 a 8",IF(AND(BQ535&gt;=8.5,BQ535&lt;=13.5),"8,5 a 13,5",IF(AND(BQ535&gt;=14,BQ535&lt;=17.5),"14 a 17,5",IF(BQ535=18,"18",IF(AND(BQ535&gt;=18.5,BQ535&lt;=23.5),"18,5 a 23,5",IF(AND(BQ535&gt;=24,BQ535&lt;=29),"24 a 29",IF(AND(BQ535&gt;=29.5,BQ535&lt;=34.5),"29,5 a 34,5",IF(AND(BQ535&gt;=35,BQ535&lt;=40),"35 a 40","Fuera de rango")))))))))))))</f>
        <v>3 a 8</v>
      </c>
      <c r="BS535" s="11" t="n">
        <f aca="false">IF(BR535="","",IF(BR535="-20 a -15",1,IF(BR535="-14,5 a -9,5",2,IF(BR535="-9 a -4",3,IF(BR535="-3,5 a 2,5",4,IF(BR535="3 a 8",5,IF(BR535="8,5 a 13,5",6,IF(BR535="14 a 17,5",7,IF(BR535="18","NORMA",IF(BR535="18,5 a 23,5",8,IF(BR535="24 a 29",9,IF(BR535="29,5 a 34,5",10,IF(BR535="35 a 40",11,"")))))))))))))</f>
        <v>5</v>
      </c>
      <c r="BT535" s="9" t="n">
        <v>0</v>
      </c>
      <c r="BU535" s="10" t="str">
        <f aca="false">IF(BT535="","",IF(AND(BT535&gt;=-20,BT535&lt;=-18),"-20 a -18",IF(AND(BT535&gt;=-17.5,BT535&lt;=-15.5),"-17,5 a -15,5",IF(AND(BT535&gt;=-15,BT535&lt;=-13),"-15 a -13",IF(AND(BT535&gt;=-12.5,BT535&lt;=-10.5),"-12,5 a -10,5",IF(AND(BT535&gt;=-10,BT535&lt;=-8),"-10 a -8",IF(AND(BT535&gt;=-7.5,BT535&lt;=-5.5),"-7,5 a -5,5",IF(AND(BT535&gt;=-5,BT535&lt;=-3),"-5 a -3",IF(AND(BT535&gt;=-2.5,BT535&lt;=-0.5),"-2,5 a -0,5",IF(BT535=0,"0",IF(AND(BT535&gt;=0.5,BT535&lt;=2.5),"0,5 a 2,5",IF(AND(BT535&gt;=3,BT535&lt;=5),"3 a 5",IF(AND(BT535&gt;=5.5,BT535&lt;=7.5),"5,5 a 7,5",IF(AND(BT535&gt;=8,BT535&lt;=10),"8 a 10",IF(AND(BT535&gt;=10.5,BT535&lt;=12.5),"10,5 a 12,5",IF(AND(BT535&gt;=13,BT535&lt;=15),"13 a 15",IF(AND(BT535&gt;=15.5,BT535&lt;=17.5),"15,5 a 17,5",IF(AND(BT535&gt;=18,BT535&lt;=20),"18 a 20","Fuera de rango"))))))))))))))))))</f>
        <v>0</v>
      </c>
      <c r="BV535" s="11" t="str">
        <f aca="false">IF(BT535="","",IF(BT535=0,"NORMA",IF(AND(BT535&gt;=-20,BT535&lt;=-18),2,IF(AND(BT535&gt;=-17.5,BT535&lt;=-15.5),2,IF(AND(BT535&gt;=-15,BT535&lt;=-13),3,IF(AND(BT535&gt;=-12.5,BT535&lt;=-10.5),4,IF(AND(BT535&gt;=-10,BT535&lt;=-8),5,IF(AND(BT535&gt;=-7.5,BT535&lt;=-5.5),6,IF(AND(BT535&gt;=-5,BT535&lt;=-3),7,IF(AND(BT535&gt;=-2.5,BT535&lt;=-0.5),8,IF(AND(BT535&gt;=0.5,BT535&lt;=2.5),9,IF(AND(BT535&gt;=3,BT535&lt;=5),10,IF(AND(BT535&gt;=5.5,BT535&lt;=7.5),11,IF(AND(BT535&gt;=8,BT535&lt;=10),12,IF(AND(BT535&gt;=10.5,BT535&lt;=12.5),13,IF(AND(BT535&gt;=13,BT535&lt;=15),14,IF(AND(BT535&gt;=15.5,BT535&lt;=17.5),15,IF(AND(BT535&gt;=18,BT535&lt;=20),16,"Fuera de rango"))))))))))))))))))</f>
        <v>NORMA</v>
      </c>
      <c r="BW535" s="9" t="n">
        <v>-6</v>
      </c>
      <c r="BX535" s="10" t="n">
        <f aca="false">18.5- (0.3*H535)</f>
        <v>6.8</v>
      </c>
      <c r="BY535" s="10" t="n">
        <f aca="false">(BW535)-(BX535)</f>
        <v>-12.8</v>
      </c>
      <c r="BZ535" s="10" t="str">
        <f aca="false">IF(BY535="","",IF(BY535&lt;-27.5,"De -30 a -28",IF(BY535&lt;-25,"De -27,5 a -25,5",IF(BY535&lt;-22.5,"De -25 a -23",IF(BY535&lt;-20,"De -22,5 a -20,5",IF(BY535&lt;-17.5,"De -20 a -18",IF(BY535&lt;-15,"De -17,5 a -15,5",IF(BY535&lt;-12.5,"De -15 a -13",IF(BY535&lt;-10,"De -12,5 a -10,5",IF(BY535&lt;-7.5,"De -10 a -8",IF(BY535&lt;-5,"De -7,5 a -5,5",IF(BY535&lt;-2.5,"De -5 a -3",IF(BY535&lt;0,"De -2,5 a -0,5",IF(BY535&lt;2.5,"De 0 a 2",IF(BY535&lt;5,"De 2,5 a 4,5",IF(BY535&lt;7.5,"De 5 a 7",IF(BY535&lt;10,"De 7,5 a 9,5",IF(BY535&lt;12.5,"De 10 a 12",IF(BY535&lt;15,"De 12,5 a 14,5",IF(BY535&lt;17.5,"De 15 a 17",IF(BY535&lt;20,"De 17,5 a 19,5",IF(BY535&lt;22.5,"De 20 a 22",IF(BY535&lt;25,"De 22,5 a 24,5",IF(BY535&lt;27.5,"De 25 a 27","De 27,5 a 30"))))))))))))))))))))))))</f>
        <v>De -15 a -13</v>
      </c>
      <c r="CA535" s="12" t="n">
        <f aca="false">IF(BY535="","",IF(BY535&lt;=-28,1,IF(BY535&lt;=-25.5,2,IF(BY535&lt;=-23,3,IF(BY535&lt;=-20.5,4,IF(BY535&lt;=-18,5,IF(BY535&lt;=-15.5,6,IF(BY535&lt;=-13,7,IF(BY535&lt;=-10.5,8,IF(BY535&lt;=-8,9,IF(BY535&lt;=-5.5,10,IF(BY535&lt;=-3,11,IF(BY535&lt;=-0.5,12,IF(BY535&lt;=2,13,IF(BY535&lt;=4.5,14,IF(BY535&lt;=7,15,IF(BY535&lt;=9.5,16,IF(BY535&lt;=12,17,IF(BY535&lt;=14.5,18,IF(BY535&lt;=17,19,IF(BY535&lt;=19.5,20,IF(BY535&lt;=22,21,IF(BY535&lt;=24.5,22,IF(BY535&lt;=27,23,IF(BY535&lt;=30,24,"Fuera de rango")))))))))))))))))))))))))</f>
        <v>8</v>
      </c>
      <c r="CB535" s="9" t="n">
        <v>-5.5</v>
      </c>
      <c r="CC535" s="10" t="n">
        <f aca="false">18.5- (0.3*H535)</f>
        <v>6.8</v>
      </c>
      <c r="CD535" s="10" t="n">
        <f aca="false">(CB535)-(CC535)</f>
        <v>-12.3</v>
      </c>
      <c r="CE535" s="10" t="str">
        <f aca="false">IF(CD535="","",IF(CD535&lt;-27.5,"De -30 a -28",IF(CD535&lt;-25,"De -27,5 a -25,5",IF(CD535&lt;-22.5,"De -25 a -23",IF(CD535&lt;-20,"De -22,5 a -20,5",IF(CD535&lt;-17.5,"De -20 a -18",IF(CD535&lt;-15,"De -17,5 a -15,5",IF(CD535&lt;-12.5,"De -15 a -13",IF(CD535&lt;-10,"De -12,5 a -10,5",IF(CD535&lt;-7.5,"De -10 a -8",IF(CD535&lt;-5,"De -7,5 a -5,5",IF(CD535&lt;-2.5,"De -5 a -3",IF(CD535&lt;0,"De -2,5 a -0,5",IF(CD535&lt;=2,"De 0 a 2",IF(CD535&lt;=4.5,"De 2,5 a 4,5",IF(CD535&lt;=7,"De 5 a 7",IF(CD535&lt;=9.5,"De 7,5 a 9,5",IF(CD535&lt;=12,"De 10 a 12",IF(CD535&lt;=14.5,"De 12,5 a 14,5",IF(CD535&lt;=17,"De 15 a 17",IF(CD535&lt;=19.5,"De 17,5 a 19,5",IF(CD535&lt;=22,"De 20 a 22",IF(CD535&lt;=24.5,"De 22,5 a 24,5",IF(CD535&lt;=27,"De 25 a 27","De 27,5 a 30"))))))))))))))))))))))))</f>
        <v>De -12,5 a -10,5</v>
      </c>
      <c r="CF535" s="12" t="n">
        <f aca="false">IF(CD535="","",IF(CD535&lt;-27.5,1,IF(CD535&lt;-25,2,IF(CD535&lt;-22.5,3,IF(CD535&lt;-20,4,IF(CD535&lt;-17.5,5,IF(CD535&lt;-15,6,IF(CD535&lt;-12.5,7,IF(CD535&lt;-10,8,IF(CD535&lt;-7.5,9,IF(CD535&lt;-5,10,IF(CD535&lt;-2.5,11,IF(CD535&lt;0,12,IF(CD535&lt;2.5,13,IF(CD535&lt;5,14,IF(CD535&lt;7.5,15,IF(CD535&lt;10,16,IF(CD535&lt;12.5,17,IF(CD535&lt;15,18,IF(CD535&lt;17.5,19,IF(CD535&lt;20,20,IF(CD535&lt;22.5,21,IF(CD535&lt;25,22,IF(CD535&lt;27.5,23,24))))))))))))))))))))))))</f>
        <v>8</v>
      </c>
      <c r="CG535" s="9" t="n">
        <v>-3</v>
      </c>
      <c r="CH535" s="10" t="str">
        <f aca="false">IF(CG535="","",IF(AND(CG535&gt;=-10,CG535&lt;=-9.5),"-10 a -9,5",IF(AND(CG535&gt;-9.5,CG535&lt;=-8.5),"-9 a -8,5",IF(AND(CG535&gt;-8.5,CG535&lt;=-7.5),"-8 a -7,5",IF(AND(CG535&gt;-7.5,CG535&lt;=-6.5),"-7 a -6,5",IF(AND(CG535&gt;-6.5,CG535&lt;=-5.5),"-6 a -5,5",IF(AND(CG535&gt;-5.5,CG535&lt;=-4.5),"-5 a -4,5",IF(AND(CG535&gt;-4.5,CG535&lt;=-3.5),"-4 a -3,5",IF(AND(CG535&gt;-3.5,CG535&lt;=-2.5),"-3 a -2,5",IF(CG535=-2.25,"-2,25",IF(AND(CG535&gt;-2.5,CG535&lt;=-1.5),"-2 a -1,5",IF(AND(CG535&gt;-1.5,CG535&lt;=-0.5),"-1 a -0,5",IF(AND(CG535&gt;-0.5,CG535&lt;=0.5),"0 a 0,5",IF(AND(CG535&gt;0.5,CG535&lt;=1.5),"1 a 1,5",IF(AND(CG535&gt;1.5,CG535&lt;=2.5),"2 a 2,5",IF(AND(CG535&gt;2.5,CG535&lt;=3.5),"3 a 3,5",IF(AND(CG535&gt;3.5,CG535&lt;=4.5),"4 a 4,5",IF(AND(CG535&gt;4.5,CG535&lt;=5.5),"5 a 5,5",IF(AND(CG535&gt;5.5,CG535&lt;=6.5),"6 a 6,5",IF(AND(CG535&gt;6.5,CG535&lt;=7.5),"7 a 7,5",IF(AND(CG535&gt;7.5,CG535&lt;=8.5),"8 a 8,5",IF(AND(CG535&gt;8.5,CG535&lt;=9.5),"9 a 9,5",IF(CG535&gt;=10,"10","Fuera de rango")))))))))))))))))))))))</f>
        <v>-3 a -2,5</v>
      </c>
      <c r="CI535" s="11" t="n">
        <f aca="false">IF(CG535="","",IF(CG535=-2.25,"NORMA",IF(CG535&lt;=-9.5,1,IF(CG535&lt;=-8.5,2,IF(CG535&lt;=-7.5,3,IF(CG535&lt;=-6.5,4,IF(CG535&lt;=-5.5,5,IF(CG535&lt;=-4.5,6,IF(CG535&lt;=-3.5,7,IF(CG535&lt;=-2.5,8,IF(CG535&lt;=-1.5,9,IF(CG535&lt;=-0.5,10,IF(CG535&lt;=0.5,11,IF(CG535&lt;=1.5,12,IF(CG535&lt;=2.5,13,IF(CG535&lt;=3.5,14,IF(CG535&lt;=4.5,15,IF(CG535&lt;=5.5,16,IF(CG535&lt;=6.5,17,IF(CG535&lt;=7.5,18,IF(CG535&lt;=8.5,19,IF(CG535&lt;=9.5,20,IF(CG535=10,21,"Fuera de rango")))))))))))))))))))))))</f>
        <v>8</v>
      </c>
      <c r="CJ535" s="9" t="n">
        <v>2.5</v>
      </c>
      <c r="CK535" s="10" t="str">
        <f aca="false">IF(CJ535="","",IF(AND(CJ535&gt;=-6,CJ535&lt;=-5.5),"-6 a -5,5",IF(AND(CJ535&gt;-5.5,CJ535&lt;=-4.5),"-5 a -4,5",IF(AND(CJ535&gt;-4.5,CJ535&lt;=-3.5),"-4 a -3,5",IF(AND(CJ535&gt;-3.5,CJ535&lt;=-2.5),"-3 a -2,5",IF(AND(CJ535&gt;-2.5,CJ535&lt;=-1.5),"-2 a -1,5",IF(AND(CJ535&gt;-1.5,CJ535&lt;=-0.5),"-1 a -0,5",IF(AND(CJ535&gt;-0.5,CJ535&lt;=0.5),"0 a 0,5",IF(AND(CJ535&gt;0.5,CJ535&lt;=1.5),"1 a 1,5",IF(AND(CJ535&gt;1.5,CJ535&lt;2.5),"2",IF(AND(CJ535&gt;=2.5,CJ535&lt;=3),"2,5 a 3",IF(AND(CJ535&gt;3,CJ535&lt;=4),"3,5 a 4",IF(AND(CJ535&gt;4,CJ535&lt;=5),"4,5 a 5",IF(AND(CJ535&gt;5,CJ535&lt;=6),"5,5 a 6",IF(AND(CJ535&gt;6,CJ535&lt;=7),"6,5 a 7",IF(AND(CJ535&gt;7,CJ535&lt;=8),"7,5 a 8",IF(AND(CJ535&gt;8,CJ535&lt;=9.5),"8,5 a 9,5",IF(CJ535=10,"10","Fuera de rango"))))))))))))))))))</f>
        <v>2,5 a 3</v>
      </c>
      <c r="CL535" s="11" t="n">
        <f aca="false">IF(CK535="","",IF(OR(CK535="-6 a -5,5",CK535="-6 - -5,5"),1,IF(OR(CK535="-5 a -4,5",CK535="-5 - -4,5"),2,IF(OR(CK535="-4 a -3,5",CK535="-4 - -3,5"),3,IF(OR(CK535="-3 a -2,5",CK535="-3 - -2,5"),4,IF(OR(CK535="-2 a -1,5",CK535="-2 - -1,5"),5,IF(OR(CK535="-1 a -0,5",CK535="-1 - -0,5"),6,IF(OR(CK535="0 a 0,5",CK535="0 - 0,5"),7,IF(OR(CK535="1 a 1,5",CK535="1 - 1,5"),8,IF(CK535="2","NORMA",IF(OR(CK535="2,5 a 3",CK535="2,5 - 3"),9,IF(OR(CK535="3,5 a 4",CK535="3,5 - 4"),10,IF(OR(CK535="4,5 a 5",CK535="4,5 - 5"),11,IF(OR(CK535="5,5 a 6",CK535="5,5 - 6"),12,IF(OR(CK535="6,5 a 7",CK535="6,5 - 7"),13,IF(OR(CK535="7,5 a 8",CK535="7,5 - 8"),14,IF(OR(CK535="8,5 a 9",CK535="8,5 - 9,5",CK535="9 a 9,5"),15,IF(CK535="10",15,IF(OR(CK535="0,5 a 1",CK535="0,5 - 1"),7,"Fuera de rango")))))))))))))))))))</f>
        <v>9</v>
      </c>
      <c r="CN535" s="10" t="str">
        <f aca="false">IF(CM535=0,"0", " ")</f>
        <v>0</v>
      </c>
      <c r="CO535" s="10" t="str">
        <f aca="false">IF(CM535&gt;0,"EME"," ")</f>
        <v> </v>
      </c>
      <c r="CQ535" s="10" t="str">
        <f aca="false">IF(CP535&gt;0,"0", " ")</f>
        <v> </v>
      </c>
      <c r="CR535" s="10" t="str">
        <f aca="false">IF(CP535&gt;0,"EME"," ")</f>
        <v> </v>
      </c>
      <c r="CS535" s="9" t="n">
        <v>0</v>
      </c>
      <c r="CV535" s="9" t="n">
        <v>0</v>
      </c>
      <c r="CY535" s="9" t="n">
        <v>0</v>
      </c>
      <c r="DB535" s="9" t="n">
        <v>0</v>
      </c>
      <c r="DC535" s="11" t="str">
        <f aca="false">IF(DB535&lt;0,"2"," ")</f>
        <v> </v>
      </c>
      <c r="DD535" s="11" t="str">
        <f aca="false">IF(DB535&lt;0,"MIO"," ")</f>
        <v> </v>
      </c>
      <c r="DE535" s="9" t="n">
        <v>0</v>
      </c>
      <c r="DF535" s="10" t="str">
        <f aca="false">IF(DE535&lt;0,"3"," ")</f>
        <v> </v>
      </c>
      <c r="DG535" s="10" t="str">
        <f aca="false">IF(DE535&lt;0,"AST"," ")</f>
        <v> </v>
      </c>
      <c r="DH535" s="9" t="n">
        <v>0</v>
      </c>
      <c r="DI535" s="10" t="str">
        <f aca="false">IF(DH535&lt;0,"3"," ")</f>
        <v> </v>
      </c>
      <c r="DJ535" s="10" t="str">
        <f aca="false">IF(DH535&lt;0,"AST"," ")</f>
        <v> </v>
      </c>
      <c r="DK535" s="9" t="n">
        <v>0</v>
      </c>
      <c r="DL535" s="10" t="str">
        <f aca="false">IF(DK535&gt;0,"4"," ")</f>
        <v> </v>
      </c>
      <c r="DM535" s="10" t="str">
        <f aca="false">IF(DK535&gt;0,"PRE"," ")</f>
        <v> </v>
      </c>
      <c r="DN535" s="9" t="n">
        <v>0</v>
      </c>
      <c r="DO535" s="10" t="str">
        <f aca="false">IF(DN535&gt;0,"4"," ")</f>
        <v> </v>
      </c>
      <c r="DP535" s="10" t="str">
        <f aca="false">IF(DN535&gt;0,"PRE"," ")</f>
        <v> </v>
      </c>
      <c r="DS535" s="12" t="str">
        <f aca="false">CONCATENATE(CO535,CU535,DA535,DG535,DM535)</f>
        <v>   </v>
      </c>
      <c r="DT535" s="10" t="e">
        <f aca="false" t="array" ref="DT535">_xlfn.IFS(DS535="EME    ","0", DS535=" HIP   ","1", DS535="  MIO  ","2", DS535="   AST ","3", DS535="    PRE","4", DS535="EME   PRE","5", DS535=" HIP  PRE","6", DS535=" HIP AST ","7", DS535="  MIO PRE","8", DS535="  MIOAST ","9", DS535="   ASTPRE","10",DS535=" HIP ASTPRE","11", DS535="  MIOASTPRE","12", DS535="     ","0")</f>
        <v>#N/A</v>
      </c>
      <c r="DV535" s="1" t="e">
        <f aca="false" t="array" ref="DV535">_xlfn.IFS(DU535="SI","2", DU535="NO","1")</f>
        <v>#N/A</v>
      </c>
      <c r="DX535" s="11" t="str">
        <f aca="false">IF(DW535=0,"1","2")</f>
        <v>1</v>
      </c>
      <c r="DY535" s="11" t="str">
        <f aca="false" t="array" ref="DY535">_xlfn.IFS(DW535=0,"0", DW535=0.25, "1", DW535=0.5,"2", DW535=0.75,"3", DW535=1,"4",DW535=1.25,"5", DW535=1.5,"6", DW535=1.75,"7", DW535=2,"8")</f>
        <v>0</v>
      </c>
      <c r="EA535" s="11" t="str">
        <f aca="false">IF(DZ535=0,"1","2")</f>
        <v>1</v>
      </c>
      <c r="EB535" s="11" t="str">
        <f aca="false" t="array" ref="EB535">_xlfn.IFS(DZ535=0,"0", DZ535=0.25, "1", DZ535=0.5,"2", DZ535=0.75,"3", DZ535=1,"4",DZ535=1.25,"5", DZ535=1.5,"6", DZ535=1.75,"7", DZ535=2,"8")</f>
        <v>0</v>
      </c>
      <c r="ED535" s="10" t="str">
        <f aca="false">IF(EC535=0,"1","2")</f>
        <v>1</v>
      </c>
      <c r="EE535" s="11" t="str">
        <f aca="false" t="array" ref="EE535">_xlfn.IFS(EC535=0,"0", EC535=-0.25, "1", EC535=-0.5,"2", EC535=-0.75,"3", EC535=-1,"4",EC535=-1.25,"5", EC535=-1.5,"6", EC535=-1.75,"7", EC535=-2,"8", EC535=-2.25,"9",EC535=-2.5,"10", EC535=-2.75,"11", EC535=-3,"12", EC535=-3.25,"13", EC535=-3.5,"14", EC535=-3.75,"15",EC535=-4,"16")</f>
        <v>0</v>
      </c>
      <c r="EG535" s="10" t="str">
        <f aca="false">IF(EF535=0,"1","2")</f>
        <v>1</v>
      </c>
      <c r="EH535" s="11" t="str">
        <f aca="false" t="array" ref="EH535">_xlfn.IFS(EF535=0,"0", EF535=-0.25, "1", EF535=-0.5,"2", EF535=-0.75,"3", EF535=-1,"4",EF535=-1.25,"5", EF535=-1.5,"6", EF535=-1.75,"7", EF535=-2,"8", EF535=-2.25,"9",EF535=-2.5,"10", EF535=-2.75,"11", EF535=-3,"12", EF535=-3.25,"13", EF535=-3.5,"14", EF535=-3.75,"15",EF535=-4,"16")</f>
        <v>0</v>
      </c>
      <c r="EJ535" s="11" t="str">
        <f aca="false">IF(EI535=0,"1","2")</f>
        <v>1</v>
      </c>
      <c r="EK535" s="11" t="str">
        <f aca="false" t="array" ref="EK535">_xlfn.IFS(EI535=0,"0", EI535=-0.25, "1", EI535=-0.5,"2", EI535=-0.75,"3", EI535=-1,"4",EI535=-1.25,"5", EI535=-1.5,"6", EI535=-1.75,"7", EI535=-2,"8", EI535=-2.25,"9", EI535=-2.25,"9",EI535=-2.5,"10", EI535=-2.75,"11", EI535=-3,"12", EI535=-3.25,"13", EI535=-3.5,"14", EI535=-3.75,"15",EI535=-4,"16", EI535=0.25, "17", EI535=0.5, "18")</f>
        <v>0</v>
      </c>
      <c r="EM535" s="11" t="str">
        <f aca="false">IF(EL535=0,"1","2")</f>
        <v>1</v>
      </c>
      <c r="EN535" s="11" t="str">
        <f aca="false" t="array" ref="EN535">_xlfn.IFS(EL535=0.25,"17",EL535=0.5,"18", EL535=0,"0", EL535=-0.25, "1", EL535=-0.5,"2", EL535=-0.75,"3", EL535=-1,"4",EL535=-1.25,"5", EL535=-1.5,"6", EL535=-1.75,"7", EL535=-2,"8",EL535= -2.25,"9",EL535=-2.5,"10",EL535= -2.75,"11",EL535= -3,"12",EL535= -3.25,"13",EL535= -3.5,"14",EL535= -3.75,"15",EL535=-4,"16")</f>
        <v>0</v>
      </c>
      <c r="EP535" s="11" t="str">
        <f aca="false">IF(EO535=0,"1","2")</f>
        <v>1</v>
      </c>
      <c r="EQ535" s="11" t="str">
        <f aca="false" t="array" ref="EQ535">_xlfn.IFS(EO535=0,"0", EO535=0.25, "1", EO535=0.5,"2", EO535=0.75,"3", EO535=1,"4",EO535=1.25,"5", EO535=1.5,"6", EO535=1.75,"7", EO535=2,"8", EO535=2.25,"9", EO535=2.25,"9",EO535=2.5,"10", EO535=2.75,"11", EO535=3,"12", EO535=3.25,"13", EO535=3.5,"14", EO535=3.75,"15",EO535=4,"16", EO535=-0.25, "17", bq=-0.5, "18")</f>
        <v>0</v>
      </c>
      <c r="ES535" s="11" t="str">
        <f aca="false">IF(ER535=0,"1","2")</f>
        <v>1</v>
      </c>
      <c r="ET535" s="11" t="str">
        <f aca="false" t="array" ref="ET535">_xlfn.IFS(ER535=0,"0", ER535=0.25, "1", ER535=0.5,"2", ER535=0.75,"3", ER535=1,"4",ER535=1.25,"5", ER535=1.5,"6", ER535=1.75,"7", ER535=2,"8", ER535=2.25,"9", ER535=2.25,"9",ER535=2.5,"10", ER535=2.75,"11", ER535=3,"12", ER535=3.25,"13", ER535=3.5,"14", ER535=3.75,"15",ER535=4,"16", ER535=-0.25, "17", bq=-0.5, "18")</f>
        <v>0</v>
      </c>
      <c r="EV535" s="14" t="e">
        <f aca="false">VLOOKUP(EU535,LEYENDA!$G$2:$H$8,2,TRUE())</f>
        <v>#N/A</v>
      </c>
      <c r="EW535" s="14" t="e">
        <f aca="false" t="array" ref="EW535">_xlfn.IFS(EV535="0-5","1", EV535="6-12","2", EV535="13-18","3", EV535="19-24","4", EV535="25-36","5", EV535="37-48","6", EV535="49-60","7")</f>
        <v>#N/A</v>
      </c>
    </row>
    <row r="536" customFormat="false" ht="13.5" hidden="false" customHeight="false" outlineLevel="0" collapsed="false">
      <c r="A536" s="1" t="n">
        <v>201</v>
      </c>
      <c r="B536" s="2" t="n">
        <v>1</v>
      </c>
      <c r="C536" s="33" t="n">
        <v>42207</v>
      </c>
      <c r="E536" s="5" t="str">
        <f aca="false">VLOOKUP(A536,'286'!$A$3:$J$6279,10,FALSE())</f>
        <v>LÓPEZ, JASMINE</v>
      </c>
      <c r="F536" s="4" t="str">
        <f aca="false">VLOOKUP(A536,'286'!$A$3:$I$1768,3,FALSE())</f>
        <v>LOJAS</v>
      </c>
      <c r="G536" s="6" t="n">
        <f aca="false">VLOOKUP(A536,'286'!$A$3:$I$1768,4,FALSE())</f>
        <v>39448</v>
      </c>
      <c r="H536" s="7" t="n">
        <f aca="false">YEAR(C536)-YEAR(G536)</f>
        <v>7</v>
      </c>
      <c r="I536" s="1" t="str">
        <f aca="false">VLOOKUP(H536,LEYENDA!$C$2:$D$6,2,TRUE())</f>
        <v>0-12</v>
      </c>
      <c r="J536" s="5" t="str">
        <f aca="false">VLOOKUP(A536,'286'!$A$3:$I$1768,7,FALSE())</f>
        <v>M</v>
      </c>
      <c r="K536" s="8" t="n">
        <f aca="false">VLOOKUP(A536,'286'!$A$3:$I$1768,2,FALSE())</f>
        <v>0</v>
      </c>
      <c r="L536" s="4" t="str">
        <f aca="false">VLOOKUP(A536,'286'!$A$3:$I$1768,8,FALSE())</f>
        <v>D</v>
      </c>
      <c r="M536" s="4" t="str">
        <f aca="false">VLOOKUP(A536,'286'!$A$3:$I$1768,9,FALSE())</f>
        <v>I</v>
      </c>
      <c r="N536" s="8" t="str">
        <f aca="false">IF(R536=O536, "MISMA","CONTRARIA")</f>
        <v>CONTRARIA</v>
      </c>
      <c r="O536" s="8" t="str">
        <f aca="false" t="array" ref="O536">_xlfn.IFS(L536="D","1", L536="I","2")</f>
        <v>1</v>
      </c>
      <c r="P536" s="8" t="e">
        <f aca="false" t="array" ref="P536">_xlfn.IFS(K536="OD","1", K536="OI","2")</f>
        <v>#N/A</v>
      </c>
      <c r="Q536" s="1" t="str">
        <f aca="false" t="array" ref="Q536">_xlfn.IFS(J536="M","1", J536="H","2")</f>
        <v>1</v>
      </c>
      <c r="R536" s="8" t="str">
        <f aca="false" t="array" ref="R536">_xlfn.IFS(M536="D","1", M536="I","2")</f>
        <v>2</v>
      </c>
      <c r="S536" s="1" t="str">
        <f aca="false" t="array" ref="S536">_xlfn.IFS(N536="CONTRARIA", "1",N536= "MISMA","2")</f>
        <v>1</v>
      </c>
      <c r="T536" s="1" t="str">
        <f aca="false" t="array" ref="T536">_xlfn.IFS(I536="0-12","1", I536="13-24","2", I536="25-40","3", I536="41-60","4", I536="61-100","5")</f>
        <v>1</v>
      </c>
      <c r="U536" s="9" t="n">
        <v>0.5</v>
      </c>
      <c r="V536" s="10" t="str">
        <f aca="false">IF(U536="","",IF(AND(U536&gt;=-9,U536&lt;=-6.5),"-9 a -6,5",IF(AND(U536&gt;=-6,U536&lt;=-3.5),"-6 a -3,5",IF(AND(U536&gt;=-3,U536&lt;=-1),"-3 a -1",IF(U536=-0.5,"-0,5",IF(AND(U536&gt;=0,U536&lt;=2.5),"0 a 2,5",IF(AND(U536&gt;=3,U536&lt;=5.5),"3 a 5,5",IF(AND(U536&gt;=6,U536&lt;=8.5),"6 a 8,5",IF(AND(U536&gt;=9,U536&lt;=20),"9 a 20","Fuera de rango")))))))))</f>
        <v>0 a 2,5</v>
      </c>
      <c r="W536" s="11" t="n">
        <f aca="false">IF(V536="","",IF(V536="-9 a -6,5",2,IF(V536="-6 a -3,5",3,IF(V536="-3 a -1",4,IF(V536="-0,5","NORMA",IF(V536="0 a 2,5",5,IF(V536="3 a 5,5",6,IF(V536="6 a 8,5",7,IF(V536="9 a 20",8,"Fuera de rango")))))))))</f>
        <v>5</v>
      </c>
      <c r="X536" s="9" t="n">
        <v>0</v>
      </c>
      <c r="Y536" s="11" t="str">
        <f aca="false">IF(X536="","",IF(AND(X536&gt;=0,X536&lt;=4),"0 a 4",IF(AND(X536&gt;=4.5,X536&lt;=8.5),"4,5 a 8,5",IF(X536=9,"9",IF(AND(X536&gt;=9.5,X536&lt;=13),"9,5 a 13",IF(AND(X536&gt;=13.5,X536&lt;=20),"13,5 a 20",IF(AND(X536&gt;=20.5,X536&lt;=35),"20,5 a 35","Fuera de rango")))))))</f>
        <v>0 a 4</v>
      </c>
      <c r="Z536" s="11" t="n">
        <f aca="false">IF(Y536="","",IF(Y536="0 a 4",1,IF(Y536="4,5 a 8,5",2,IF(Y536="9","NORMA",IF(Y536="9,5 a 13",3,IF(Y536="13,5 a 20",4,IF(Y536="20,5 a 35",5,"Fuera de rango")))))))</f>
        <v>1</v>
      </c>
      <c r="AA536" s="9" t="n">
        <v>21</v>
      </c>
      <c r="AB536" s="10" t="str">
        <f aca="false">IF(AA536="","",IF(AND(AA536&gt;=0,AA536&lt;=9),"0 a 9",IF(AND(AA536&gt;=9.5,AA536&lt;=18.5),"9,5 a 18,5",IF(AA536=19,"19",IF(AND(AA536&gt;=19.5,AA536&lt;=28),"19,5 a 28",IF(AND(AA536&gt;=28.5,AA536&lt;=40),"28,5 a 40","Fuera de rango"))))))</f>
        <v>19,5 a 28</v>
      </c>
      <c r="AC536" s="11" t="n">
        <f aca="false" t="array" ref="AC536">_xlfn.IFS(AB536="","",AB536="0 a 9",1,AB536="9,5 a 18,5",2,AB536="19","NORMA",AB536="19,5 a 28",3,AB536="28,5 a 40",4,TRUE(),"Fuera de rango")</f>
        <v>3</v>
      </c>
      <c r="AD536" s="9" t="n">
        <v>4</v>
      </c>
      <c r="AE536" s="10" t="str">
        <f aca="false">IF(AD536="","",IF(AND(AD536&gt;=-10,AD536&lt;=0),"De -10 a 0",IF(AND(AD536&gt;=0.5,AD536&lt;=9.5),"0,5 a 9,5",IF(AD536=10,"10",IF(AND(AD536&gt;=10.5,AD536&lt;=20),"10,5 a 20",IF(AND(AD536&gt;=20.5,AD536&lt;=40),"20,5 a 40","Fuera de rango"))))))</f>
        <v>0,5 a 9,5</v>
      </c>
      <c r="AF536" s="12" t="n">
        <f aca="false">IF(AD536="","",IF(AND(AD536&gt;=-10,AD536&lt;=0),1,IF(AND(AD536&gt;=0.5,AD536&lt;=9.5),2,IF(AD536=10,"NORMA",IF(AND(AD536&gt;=10.5,AD536&lt;=20),3,IF(AND(AD536&gt;=20.5,AD536&lt;=40),4,""))))))</f>
        <v>2</v>
      </c>
      <c r="AG536" s="9" t="n">
        <v>9</v>
      </c>
      <c r="AH536" s="10" t="str">
        <f aca="false">IF(AG536="","",IF(AND(AG536&gt;=0,AG536&lt;=4),"0 a 4",IF(AND(AG536&gt;=4.5,AG536&lt;=8.5),"4,5 a 8,5",IF(AG536=9,"9",IF(AND(AG536&gt;=9.5,AG536&lt;=13),"9,5 a 13",IF(AND(AG536&gt;=13.5,AG536&lt;=25),"13,5 a 25","Fuera de rango"))))))</f>
        <v>9</v>
      </c>
      <c r="AI536" s="10" t="str">
        <f aca="false">IF(AH536="","",IF(AH536="0 a 4",1,IF(AH536="4,5 a 8,5",2,IF(AH536="9","NORMA",IF(AH536="9,5 a 13",3,IF(AH536="13,5 a 25",4,""))))))</f>
        <v>NORMA</v>
      </c>
      <c r="AJ536" s="9" t="n">
        <v>4</v>
      </c>
      <c r="AK536" s="10" t="str">
        <f aca="false">IF(AJ536="","",IF(AND(AJ536&gt;=-15,AJ536&lt;=-10.5),"-15 a -10,5",IF(AND(AJ536&gt;=-10,AJ536&lt;=-4),"-10 a -4",IF(AND(AJ536&gt;=-4.5,AJ536&lt;=0),"-4,5 a 0",IF(AND(AJ536&gt;=0.5,AJ536&lt;=4.5),"0,5 a 4,5",IF(AJ536=5,"5",IF(AND(AJ536&gt;=5.5,AJ536&lt;=10),"5,5 a 10",IF(AND(AJ536&gt;=10.5,AJ536&lt;=20),"10,5 a 20","Fuera de rango"))))))))</f>
        <v>0,5 a 4,5</v>
      </c>
      <c r="AL536" s="11" t="n">
        <f aca="false">IF(AK536="","",IF(AK536="-15 a -10,5",1,IF(AK536="-10 a -4",2,IF(AK536="-4,5 a 0",3,IF(AK536="0,5 a 4,5",4,IF(AK536="5","NORMA",IF(AK536="5,5 a 10",5,IF(AK536="10,5 a 20",6,"Error"))))))))</f>
        <v>4</v>
      </c>
      <c r="AM536" s="9" t="n">
        <v>0</v>
      </c>
      <c r="AN536" s="10" t="str">
        <f aca="false">IF(AM536="","",IF(AND(AM536&gt;=-7.5,AM536&lt;=-5.5),"-7,5 a -5,5",IF(AND(AM536&gt;=-5,AM536&lt;=-3),"-5 a -3",IF(AND(AM536&gt;=-2.5,AM536&lt;=-0.5),"-2,5 a -0,5",IF(AM536=0,"0,00",IF(AND(AM536&gt;=0.5,AM536&lt;=2.5),"0,5 a 2,5",IF(AND(AM536&gt;=3,AM536&lt;=5),"3 a 5",IF(AND(AM536&gt;=5.5,AM536&lt;=7.5),"5,5 a 7,5",IF(AND(AM536&gt;=8,AM536&lt;=10),"8 a 10","Fuera de rango")))))))))</f>
        <v>0,00</v>
      </c>
      <c r="AO536" s="11" t="str">
        <f aca="false">IF(AN536="","",IF(AN536="-7,5 a -5,5",1,IF(AN536="-5 a -3",2,IF(AN536="-2,5 a -0,5",3,IF(AN536="0,00","NORMA",IF(AN536="0,5 a 2,5",4,IF(AN536="3 a 5",5,IF(AN536="5,5 a 7,5",6,IF(AN536="8 a 10",7,"Error")))))))))</f>
        <v>NORMA</v>
      </c>
      <c r="AP536" s="9" t="n">
        <v>-4</v>
      </c>
      <c r="AQ536" s="10" t="str">
        <f aca="false">IF(AP536="","",IF(AND(AP536&gt;=-20,AP536&lt;=-9.5),"-20 a -9,5",IF(AND(AP536&gt;=-9,AP536&lt;=-6.5),"-9 a -6,5",IF(AP536=-6,"-6",IF(AND(AP536&gt;=-5.5,AP536&lt;=-3),"-5,5 a -3",IF(AND(AP536&gt;=-2.5,AP536&lt;=0),"-2,5 a 0",IF(AND(AP536&gt;=0.5,AP536&lt;=3),"0,5 a 3",IF(AND(AP536&gt;=3.5,AP536&lt;=6),"3,5 a 6",IF(AND(AP536&gt;=6.5,AP536&lt;=9),"6,5 a 9",IF(AND(AP536&gt;=9.5,AP536&lt;=20),"9,5 a 20","Fuera de rango"))))))))))</f>
        <v>-5,5 a -3</v>
      </c>
      <c r="AR536" s="11" t="n">
        <f aca="false">IF(AQ536="","",IF(AQ536="-20 a -9,5",1,IF(AQ536="-9 a -6,5",2,IF(AQ536="-6","NORMA",IF(AQ536="-5,5 a -3",3,IF(AQ536="-2,5 a 0",4,IF(AQ536="0,5 a 3",5,IF(AQ536="3,5 a 6",6,IF(AQ536="6,5 a 9",7,IF(AQ536="9,5 a 20",8,""))))))))))</f>
        <v>3</v>
      </c>
      <c r="AS536" s="9" t="n">
        <v>-2</v>
      </c>
      <c r="AT536" s="10" t="str">
        <f aca="false">IF(AS536="","",IF(AND(AS536&gt;=-16,AS536&lt;=-14),"-16 a -14",IF(AND(AS536&gt;=-13.5,AS536&lt;=-11.5),"-13,5 a -11,5",IF(AND(AS536&gt;=-11,AS536&lt;=-9),"-11 a -9",IF(AND(AS536&gt;=-8.5,AS536&lt;=-6.5),"-8,5 a -6,5",IF(AND(AS536&gt;=-6,AS536&lt;=-4),"-6 a -4",IF(AND(AS536&gt;=-3.5,AS536&lt;=-1.5),"-3,5 a -1,5",IF(AND(AS536&gt;=-1,AS536&lt;=1),"-1 a 1",IF(AND(AS536&gt;=1.5,AS536&lt;=3.5),"1,5 a 3,5",IF(AND(AS536&gt;=4,AS536&lt;=6),"4 a 6",IF(AND(AS536&gt;=6.5,AS536&lt;=8.5),"6,5 a 8,5",IF(AND(AS536&gt;=9,AS536&lt;=11),"9 a 11",IF(AND(AS536&gt;=11.5,AS536&lt;=13.5),"11,5 a 13,5",IF(AND(AS536&gt;=14,AS536&lt;=16),"14 a 16",IF(AND(AS536&gt;=16.5,AS536&lt;=18.5),"16,5 a 18,5",IF(AND(AS536&gt;=19,AS536&lt;=21),"19 a 21","Fuera de rango"))))))))))))))))</f>
        <v>-3,5 a -1,5</v>
      </c>
      <c r="AU536" s="11" t="n">
        <f aca="false" t="array" ref="AU536">IF(AT536="","",_xlfn.IFS(AT536="-16 a -14",1,AT536="-13,5 a -11,5",2,AT536="-11 a -9",3,AT536="-8,5 a -6,5",4,AT536="-6 a -4",5,AT536="-3,5 a -1,5",6,AT536="-1 a 1",7,AT536="1,5 a 3,5",8,AT536="4 a 6","NORMA",AT536="6,5 a 8,5",9,AT536="9 a 11",10,AT536="11,5 a 13,5",11,AT536="14 a 16",12,AT536="16,5 a 18,5",13,AT536="19 a 21",14,TRUE(),""))</f>
        <v>6</v>
      </c>
      <c r="AV536" s="9" t="n">
        <v>0.25</v>
      </c>
      <c r="AW536" s="10" t="str">
        <f aca="false">IF(AV536="","",IF(AND(AV536&gt;=-1,AV536&lt;=-0.5),"-1 a -0,5",IF(AND(AV536&gt;-0.5,AV536&lt;=0),"De -0,5 a 0",IF(AND(AV536&gt;=0.25,AV536&lt;=0.75),"0,25 a 0,75",IF(AND(AV536&gt;=1,AV536&lt;=1.5),"1 a 1,5",IF(AND(AV536&gt;=1.75,AV536&lt;=2.25),"1,75 a 2,25",IF(AND(AV536&gt;=2.5,AV536&lt;=3),"2,5 a 3",IF(AND(AV536&gt;=3.25,AV536&lt;=3.75),"3,25 a 3,75","Fuera de rango"))))))))</f>
        <v>0,25 a 0,75</v>
      </c>
      <c r="AX536" s="10" t="str">
        <f aca="false">IF(AW536="","",IF(OR(AW536="-1 a -0,5",AW536="-1 a -0.5"),1,IF(OR(AW536="De -0,5 a 0",AW536="-0,5 a 0",AW536="De -0.5 a 0"),2,IF(OR(AW536="0,25 a 0,75",AW536="0.25 a 0.75"),"NORMA",IF(OR(AW536="1 a 1,5",AW536="1 a 1.5"),3,IF(OR(AW536="1,75 a 2,25",AW536="1.75 a 2.25"),4,IF(OR(AW536="2,5 a 3",AW536="2.5 a 3"),5,IF(OR(AW536="3,25 a 3,75",AW536="3.25 a 3.75"),6,""))))))))</f>
        <v>NORMA</v>
      </c>
      <c r="AY536" s="9" t="n">
        <v>-1</v>
      </c>
      <c r="AZ536" s="10" t="str">
        <f aca="false">IF(AY536="","",IF(AND(AY536&gt;=-20,AY536&lt;=-9.5),"-20 a -9,5",IF(AND(AY536&gt;=-9,AY536&lt;=-6.5),"-9 a -6,5",IF(AY536=-6,"-6",IF(AND(AY536&gt;=-5.5,AY536&lt;=-3),"-5,5 a -3",IF(AND(AY536&gt;=-2.5,AY536&lt;=0),"-2,5 a 0",IF(AND(AY536&gt;=0.5,AY536&lt;=3),"0,5 a 3",IF(AND(AY536&gt;=3.5,AY536&lt;=6),"3,5 a 6","Fuera de rango"))))))))</f>
        <v>-2,5 a 0</v>
      </c>
      <c r="BA536" s="11" t="n">
        <f aca="false">IF(AZ536="","",IF(AZ536="-20 a -9,5",1,IF(AZ536="-9 a -6,5",2,IF(AZ536="-6","NORMA",IF(AZ536="-5,5 a -3",3,IF(AZ536="-2,5 a 0",4,IF(AZ536="0,5 a 3",5,IF(AZ536="3,5 a 6",6,""))))))))</f>
        <v>4</v>
      </c>
      <c r="BB536" s="9" t="n">
        <v>0</v>
      </c>
      <c r="BC536" s="10" t="str">
        <f aca="false" t="array" ref="BC536">IF(BB536="","",_xlfn.IFS(AND(BB536&gt;=0,BB536&lt;=2),"0 a 2",AND(BB536&gt;=2.5,BB536&lt;=4.5),"2,5 a 4,5",AND(BB536&gt;=5,BB536&lt;=7),"5 a 7",AND(BB536&gt;=7.5,BB536&lt;=9.5),"7,5 a 9,5",AND(BB536&gt;=10,BB536&lt;=12),"10 a 12",AND(BB536&gt;=12.5,BB536&lt;=14.5),"12,5 a 14,5",BB536=15,"15",AND(BB536&gt;=15.5,BB536&lt;=17.5),"15,5 a 17,5",AND(BB536&gt;=18,BB536&lt;=20),"18 a 20",AND(BB536&gt;=20.5,BB536&lt;=22.5),"20,5 a 22,5",AND(BB536&gt;=23,BB536&lt;=25),"23 a 25",TRUE(),"Fuera de rango"))</f>
        <v>0 a 2</v>
      </c>
      <c r="BD536" s="11" t="n">
        <f aca="false" t="array" ref="BD536">IF(BC536="","",_xlfn.IFS(BC536="0 a 2",1,BC536="2,5 a 4,5",2,BC536="5 a 7",3,BC536="7,5 a 9,5",4,BC536="10 a 12",5,BC536="12,5 a 14,5",6,BC536="15","NORMA",BC536="15,5 a 17,5",7,BC536="18 a 20",8,BC536="20,5 a 22,5",9,BC536="23 a 25",10,TRUE(),"Fuera de rango"))</f>
        <v>1</v>
      </c>
      <c r="BE536" s="9" t="n">
        <v>24</v>
      </c>
      <c r="BF536" s="10" t="str">
        <f aca="false">IF(BE536="","",IF(AND(BE536&gt;=-20,BE536&lt;=-10),"-20 a -10",IF(AND(BE536&gt;=-9.5,BE536&lt;=0.5),"-9,5 a 0,5",IF(AND(BE536&gt;=1,BE536&lt;=11),"1 a 11",IF(AND(BE536&gt;=11.5,BE536&lt;=20.5),"11,5 a 20,5",IF(BE536=21,"21",IF(AND(BE536&gt;=21.5,BE536&lt;=31.5),"21,5 a 31,5",IF(AND(BE536&gt;=32,BE536&lt;=42),"32 a 42","Fuera de rango"))))))))</f>
        <v>21,5 a 31,5</v>
      </c>
      <c r="BG536" s="11" t="n">
        <f aca="false">IF(BF536="","",IF(BF536="-20 a -10",1,IF(BF536="-9,5 a 0,5",2,IF(BF536="1 a 11",3,IF(BF536="11,5 a 20,5",4,IF(BF536="21","NORMA",IF(BF536="21,5 a 31,5",5,IF(BF536="32 a 42",6,""))))))))</f>
        <v>5</v>
      </c>
      <c r="BH536" s="9" t="n">
        <v>8</v>
      </c>
      <c r="BI536" s="10" t="str">
        <f aca="false">IF(BH536="","",IF(AND(BH536&gt;=-20,BH536&lt;=-15),"-20 a -15",IF(AND(BH536&gt;=-14.5,BH536&lt;=-9.5),"-14,5 a -9,5",IF(AND(BH536&gt;=-9,BH536&lt;=-4),"-9 a -4",IF(AND(BH536&gt;=-3.5,BH536&lt;=2.5),"-3,5 a 2,5",IF(AND(BH536&gt;=3,BH536&lt;=8),"3 a 8",IF(AND(BH536&gt;=8.5,BH536&lt;=14.5),"8,5 a 14,5",IF(BH536=15,"15",IF(AND(BH536&gt;=15.5,BH536&lt;=20.5),"15,5 a 20,5",IF(AND(BH536&gt;=21,BH536&lt;=26),"21 a 26","Fuera de rango"))))))))))</f>
        <v>3 a 8</v>
      </c>
      <c r="BJ536" s="11" t="n">
        <f aca="false">IF(BI536="","",IF(BI536="-20 a -15",1,IF(BI536="-14,5 a -9,5",2,IF(BI536="-9 a -4",3,IF(BI536="-3,5 a 2,5",4,IF(BI536="3 a 8",5,IF(BI536="8,5 a 14,5",6,IF(BI536="15","NORMA",IF(BI536="15,5 a 20,5",7,IF(BI536="21 a 26",8,IF(BI536="26,5 a 31,5",9,"")))))))))))</f>
        <v>5</v>
      </c>
      <c r="BK536" s="9" t="n">
        <v>21</v>
      </c>
      <c r="BL536" s="10" t="str">
        <f aca="false">IF(BK536="","",IF(AND(BK536&gt;=0,BK536&lt;=2),"0 - 2",IF(AND(BK536&gt;=2.5,BK536&lt;=4.5),"2,5 - 4,5",IF(AND(BK536&gt;=5,BK536&lt;=7),"5 - 7",IF(AND(BK536&gt;=7.5,BK536&lt;=9.5),"7,5 - 9,5",IF(AND(BK536&gt;=10,BK536&lt;=12),"10 - 12",IF(AND(BK536&gt;=12.5,BK536&lt;=13.5),"12,5 - 13,5",IF(BK536=14,"14",IF(AND(BK536&gt;=14.5,BK536&lt;=16.5),"14,5 - 16,5",IF(AND(BK536&gt;=17,BK536&lt;=19),"17 - 19",IF(AND(BK536&gt;=19.5,BK536&lt;=21.5),"19,5 - 21,5",IF(AND(BK536&gt;=22,BK536&lt;=24),"22 - 24",IF(AND(BK536&gt;=24.5,BK536&lt;=26.5),"24,5 - 26,5",IF(AND(BK536&gt;=27,BK536&lt;=29),"27 - 29",IF(AND(BK536&gt;=29.5,BK536&lt;=30),"29,5 - 30","Fuera de rango")))))))))))))))</f>
        <v>19,5 - 21,5</v>
      </c>
      <c r="BM536" s="11" t="n">
        <f aca="false">IF(BL536="","",IF(BL536="0 - 2",1,IF(BL536="2,5 - 4,5",2,IF(BL536="5 - 7",3,IF(BL536="7,5 - 9,5",4,IF(BL536="10 - 12",5,IF(BL536="12,5 - 13,5",6,IF(BL536="14","NORMA",IF(BL536="14,5 - 16,5",7,IF(BL536="17 - 19",8,IF(BL536="19,5 - 21,5",9,IF(BL536="22 - 24",10,IF(BL536="24,5 - 26,5",11,IF(BL536="27 - 29",12,IF(BL536="29,5 - 30",13,"")))))))))))))))</f>
        <v>9</v>
      </c>
      <c r="BN536" s="9" t="n">
        <v>26</v>
      </c>
      <c r="BO536" s="11" t="str">
        <f aca="false">IF(BN536="","",IF(AND(BN536&gt;=-20,BN536&lt;=-10),"-20 a -10",IF(AND(BN536&gt;=-9.5,BN536&lt;=0.5),"-9,5 a 0,5",IF(AND(BN536&gt;=1,BN536&lt;=11),"1 a 11",IF(AND(BN536&gt;=11.5,BN536&lt;=21.5),"11,5 a 21,5",IF(BN536=22,"22",IF(AND(BN536&gt;=22.5,BN536&lt;=32.5),"22,5 a 32,5",IF(AND(BN536&gt;=33,BN536&lt;=43),"33 a 43","Fuera de rango"))))))))</f>
        <v>22,5 a 32,5</v>
      </c>
      <c r="BP536" s="11" t="n">
        <f aca="false">IF(BO536="","",IF(BO536="-20 a -10",1,IF(BO536="-9,5 a 0,5",2,IF(BO536="1 a 11",3,IF(BO536="11,5 a 21,5",4,IF(BO536="22","NORMA",IF(BO536="22,5 a 32,5",5,IF(BO536="33 a 43",6,""))))))))</f>
        <v>5</v>
      </c>
      <c r="BQ536" s="9" t="n">
        <v>24</v>
      </c>
      <c r="BR536" s="10" t="str">
        <f aca="false">IF(BQ536="","",IF(AND(BQ536&gt;=-20,BQ536&lt;=-15),"-20 a -15",IF(AND(BQ536&gt;=-14.5,BQ536&lt;=-9.5),"-14,5 a -9,5",IF(AND(BQ536&gt;=-9,BQ536&lt;=-4),"-9 a -4",IF(AND(BQ536&gt;=-3.5,BQ536&lt;=2.5),"-3,5 a 2,5",IF(AND(BQ536&gt;=3,BQ536&lt;=8),"3 a 8",IF(AND(BQ536&gt;=8.5,BQ536&lt;=13.5),"8,5 a 13,5",IF(AND(BQ536&gt;=14,BQ536&lt;=17.5),"14 a 17,5",IF(BQ536=18,"18",IF(AND(BQ536&gt;=18.5,BQ536&lt;=23.5),"18,5 a 23,5",IF(AND(BQ536&gt;=24,BQ536&lt;=29),"24 a 29",IF(AND(BQ536&gt;=29.5,BQ536&lt;=34.5),"29,5 a 34,5",IF(AND(BQ536&gt;=35,BQ536&lt;=40),"35 a 40","Fuera de rango")))))))))))))</f>
        <v>24 a 29</v>
      </c>
      <c r="BS536" s="11" t="n">
        <f aca="false">IF(BR536="","",IF(BR536="-20 a -15",1,IF(BR536="-14,5 a -9,5",2,IF(BR536="-9 a -4",3,IF(BR536="-3,5 a 2,5",4,IF(BR536="3 a 8",5,IF(BR536="8,5 a 13,5",6,IF(BR536="14 a 17,5",7,IF(BR536="18","NORMA",IF(BR536="18,5 a 23,5",8,IF(BR536="24 a 29",9,IF(BR536="29,5 a 34,5",10,IF(BR536="35 a 40",11,"")))))))))))))</f>
        <v>9</v>
      </c>
      <c r="BT536" s="9" t="n">
        <v>2</v>
      </c>
      <c r="BU536" s="10" t="str">
        <f aca="false">IF(BT536="","",IF(AND(BT536&gt;=-20,BT536&lt;=-18),"-20 a -18",IF(AND(BT536&gt;=-17.5,BT536&lt;=-15.5),"-17,5 a -15,5",IF(AND(BT536&gt;=-15,BT536&lt;=-13),"-15 a -13",IF(AND(BT536&gt;=-12.5,BT536&lt;=-10.5),"-12,5 a -10,5",IF(AND(BT536&gt;=-10,BT536&lt;=-8),"-10 a -8",IF(AND(BT536&gt;=-7.5,BT536&lt;=-5.5),"-7,5 a -5,5",IF(AND(BT536&gt;=-5,BT536&lt;=-3),"-5 a -3",IF(AND(BT536&gt;=-2.5,BT536&lt;=-0.5),"-2,5 a -0,5",IF(BT536=0,"0",IF(AND(BT536&gt;=0.5,BT536&lt;=2.5),"0,5 a 2,5",IF(AND(BT536&gt;=3,BT536&lt;=5),"3 a 5",IF(AND(BT536&gt;=5.5,BT536&lt;=7.5),"5,5 a 7,5",IF(AND(BT536&gt;=8,BT536&lt;=10),"8 a 10",IF(AND(BT536&gt;=10.5,BT536&lt;=12.5),"10,5 a 12,5",IF(AND(BT536&gt;=13,BT536&lt;=15),"13 a 15",IF(AND(BT536&gt;=15.5,BT536&lt;=17.5),"15,5 a 17,5",IF(AND(BT536&gt;=18,BT536&lt;=20),"18 a 20","Fuera de rango"))))))))))))))))))</f>
        <v>0,5 a 2,5</v>
      </c>
      <c r="BV536" s="11" t="n">
        <f aca="false">IF(BT536="","",IF(BT536=0,"NORMA",IF(AND(BT536&gt;=-20,BT536&lt;=-18),2,IF(AND(BT536&gt;=-17.5,BT536&lt;=-15.5),2,IF(AND(BT536&gt;=-15,BT536&lt;=-13),3,IF(AND(BT536&gt;=-12.5,BT536&lt;=-10.5),4,IF(AND(BT536&gt;=-10,BT536&lt;=-8),5,IF(AND(BT536&gt;=-7.5,BT536&lt;=-5.5),6,IF(AND(BT536&gt;=-5,BT536&lt;=-3),7,IF(AND(BT536&gt;=-2.5,BT536&lt;=-0.5),8,IF(AND(BT536&gt;=0.5,BT536&lt;=2.5),9,IF(AND(BT536&gt;=3,BT536&lt;=5),10,IF(AND(BT536&gt;=5.5,BT536&lt;=7.5),11,IF(AND(BT536&gt;=8,BT536&lt;=10),12,IF(AND(BT536&gt;=10.5,BT536&lt;=12.5),13,IF(AND(BT536&gt;=13,BT536&lt;=15),14,IF(AND(BT536&gt;=15.5,BT536&lt;=17.5),15,IF(AND(BT536&gt;=18,BT536&lt;=20),16,"Fuera de rango"))))))))))))))))))</f>
        <v>9</v>
      </c>
      <c r="BW536" s="9" t="n">
        <v>-4.5</v>
      </c>
      <c r="BX536" s="10" t="n">
        <f aca="false">18.5- (0.3*H536)</f>
        <v>16.4</v>
      </c>
      <c r="BY536" s="10" t="n">
        <f aca="false">(BW536)-(BX536)</f>
        <v>-20.9</v>
      </c>
      <c r="BZ536" s="10" t="str">
        <f aca="false">IF(BY536="","",IF(BY536&lt;-27.5,"De -30 a -28",IF(BY536&lt;-25,"De -27,5 a -25,5",IF(BY536&lt;-22.5,"De -25 a -23",IF(BY536&lt;-20,"De -22,5 a -20,5",IF(BY536&lt;-17.5,"De -20 a -18",IF(BY536&lt;-15,"De -17,5 a -15,5",IF(BY536&lt;-12.5,"De -15 a -13",IF(BY536&lt;-10,"De -12,5 a -10,5",IF(BY536&lt;-7.5,"De -10 a -8",IF(BY536&lt;-5,"De -7,5 a -5,5",IF(BY536&lt;-2.5,"De -5 a -3",IF(BY536&lt;0,"De -2,5 a -0,5",IF(BY536&lt;2.5,"De 0 a 2",IF(BY536&lt;5,"De 2,5 a 4,5",IF(BY536&lt;7.5,"De 5 a 7",IF(BY536&lt;10,"De 7,5 a 9,5",IF(BY536&lt;12.5,"De 10 a 12",IF(BY536&lt;15,"De 12,5 a 14,5",IF(BY536&lt;17.5,"De 15 a 17",IF(BY536&lt;20,"De 17,5 a 19,5",IF(BY536&lt;22.5,"De 20 a 22",IF(BY536&lt;25,"De 22,5 a 24,5",IF(BY536&lt;27.5,"De 25 a 27","De 27,5 a 30"))))))))))))))))))))))))</f>
        <v>De -22,5 a -20,5</v>
      </c>
      <c r="CA536" s="12" t="n">
        <f aca="false">IF(BY536="","",IF(BY536&lt;=-28,1,IF(BY536&lt;=-25.5,2,IF(BY536&lt;=-23,3,IF(BY536&lt;=-20.5,4,IF(BY536&lt;=-18,5,IF(BY536&lt;=-15.5,6,IF(BY536&lt;=-13,7,IF(BY536&lt;=-10.5,8,IF(BY536&lt;=-8,9,IF(BY536&lt;=-5.5,10,IF(BY536&lt;=-3,11,IF(BY536&lt;=-0.5,12,IF(BY536&lt;=2,13,IF(BY536&lt;=4.5,14,IF(BY536&lt;=7,15,IF(BY536&lt;=9.5,16,IF(BY536&lt;=12,17,IF(BY536&lt;=14.5,18,IF(BY536&lt;=17,19,IF(BY536&lt;=19.5,20,IF(BY536&lt;=22,21,IF(BY536&lt;=24.5,22,IF(BY536&lt;=27,23,IF(BY536&lt;=30,24,"Fuera de rango")))))))))))))))))))))))))</f>
        <v>4</v>
      </c>
      <c r="CB536" s="9" t="n">
        <v>-7.5</v>
      </c>
      <c r="CC536" s="10" t="n">
        <f aca="false">18.5- (0.3*H536)</f>
        <v>16.4</v>
      </c>
      <c r="CD536" s="10" t="n">
        <f aca="false">(CB536)-(CC536)</f>
        <v>-23.9</v>
      </c>
      <c r="CE536" s="10" t="str">
        <f aca="false">IF(CD536="","",IF(CD536&lt;-27.5,"De -30 a -28",IF(CD536&lt;-25,"De -27,5 a -25,5",IF(CD536&lt;-22.5,"De -25 a -23",IF(CD536&lt;-20,"De -22,5 a -20,5",IF(CD536&lt;-17.5,"De -20 a -18",IF(CD536&lt;-15,"De -17,5 a -15,5",IF(CD536&lt;-12.5,"De -15 a -13",IF(CD536&lt;-10,"De -12,5 a -10,5",IF(CD536&lt;-7.5,"De -10 a -8",IF(CD536&lt;-5,"De -7,5 a -5,5",IF(CD536&lt;-2.5,"De -5 a -3",IF(CD536&lt;0,"De -2,5 a -0,5",IF(CD536&lt;=2,"De 0 a 2",IF(CD536&lt;=4.5,"De 2,5 a 4,5",IF(CD536&lt;=7,"De 5 a 7",IF(CD536&lt;=9.5,"De 7,5 a 9,5",IF(CD536&lt;=12,"De 10 a 12",IF(CD536&lt;=14.5,"De 12,5 a 14,5",IF(CD536&lt;=17,"De 15 a 17",IF(CD536&lt;=19.5,"De 17,5 a 19,5",IF(CD536&lt;=22,"De 20 a 22",IF(CD536&lt;=24.5,"De 22,5 a 24,5",IF(CD536&lt;=27,"De 25 a 27","De 27,5 a 30"))))))))))))))))))))))))</f>
        <v>De -25 a -23</v>
      </c>
      <c r="CF536" s="12" t="n">
        <f aca="false">IF(CD536="","",IF(CD536&lt;-27.5,1,IF(CD536&lt;-25,2,IF(CD536&lt;-22.5,3,IF(CD536&lt;-20,4,IF(CD536&lt;-17.5,5,IF(CD536&lt;-15,6,IF(CD536&lt;-12.5,7,IF(CD536&lt;-10,8,IF(CD536&lt;-7.5,9,IF(CD536&lt;-5,10,IF(CD536&lt;-2.5,11,IF(CD536&lt;0,12,IF(CD536&lt;2.5,13,IF(CD536&lt;5,14,IF(CD536&lt;7.5,15,IF(CD536&lt;10,16,IF(CD536&lt;12.5,17,IF(CD536&lt;15,18,IF(CD536&lt;17.5,19,IF(CD536&lt;20,20,IF(CD536&lt;22.5,21,IF(CD536&lt;25,22,IF(CD536&lt;27.5,23,24))))))))))))))))))))))))</f>
        <v>3</v>
      </c>
      <c r="CG536" s="9" t="n">
        <v>-4.75</v>
      </c>
      <c r="CH536" s="10" t="str">
        <f aca="false">IF(CG536="","",IF(AND(CG536&gt;=-10,CG536&lt;=-9.5),"-10 a -9,5",IF(AND(CG536&gt;-9.5,CG536&lt;=-8.5),"-9 a -8,5",IF(AND(CG536&gt;-8.5,CG536&lt;=-7.5),"-8 a -7,5",IF(AND(CG536&gt;-7.5,CG536&lt;=-6.5),"-7 a -6,5",IF(AND(CG536&gt;-6.5,CG536&lt;=-5.5),"-6 a -5,5",IF(AND(CG536&gt;-5.5,CG536&lt;=-4.5),"-5 a -4,5",IF(AND(CG536&gt;-4.5,CG536&lt;=-3.5),"-4 a -3,5",IF(AND(CG536&gt;-3.5,CG536&lt;=-2.5),"-3 a -2,5",IF(CG536=-2.25,"-2,25",IF(AND(CG536&gt;-2.5,CG536&lt;=-1.5),"-2 a -1,5",IF(AND(CG536&gt;-1.5,CG536&lt;=-0.5),"-1 a -0,5",IF(AND(CG536&gt;-0.5,CG536&lt;=0.5),"0 a 0,5",IF(AND(CG536&gt;0.5,CG536&lt;=1.5),"1 a 1,5",IF(AND(CG536&gt;1.5,CG536&lt;=2.5),"2 a 2,5",IF(AND(CG536&gt;2.5,CG536&lt;=3.5),"3 a 3,5",IF(AND(CG536&gt;3.5,CG536&lt;=4.5),"4 a 4,5",IF(AND(CG536&gt;4.5,CG536&lt;=5.5),"5 a 5,5",IF(AND(CG536&gt;5.5,CG536&lt;=6.5),"6 a 6,5",IF(AND(CG536&gt;6.5,CG536&lt;=7.5),"7 a 7,5",IF(AND(CG536&gt;7.5,CG536&lt;=8.5),"8 a 8,5",IF(AND(CG536&gt;8.5,CG536&lt;=9.5),"9 a 9,5",IF(CG536&gt;=10,"10","Fuera de rango")))))))))))))))))))))))</f>
        <v>-5 a -4,5</v>
      </c>
      <c r="CI536" s="11" t="n">
        <f aca="false">IF(CG536="","",IF(CG536=-2.25,"NORMA",IF(CG536&lt;=-9.5,1,IF(CG536&lt;=-8.5,2,IF(CG536&lt;=-7.5,3,IF(CG536&lt;=-6.5,4,IF(CG536&lt;=-5.5,5,IF(CG536&lt;=-4.5,6,IF(CG536&lt;=-3.5,7,IF(CG536&lt;=-2.5,8,IF(CG536&lt;=-1.5,9,IF(CG536&lt;=-0.5,10,IF(CG536&lt;=0.5,11,IF(CG536&lt;=1.5,12,IF(CG536&lt;=2.5,13,IF(CG536&lt;=3.5,14,IF(CG536&lt;=4.5,15,IF(CG536&lt;=5.5,16,IF(CG536&lt;=6.5,17,IF(CG536&lt;=7.5,18,IF(CG536&lt;=8.5,19,IF(CG536&lt;=9.5,20,IF(CG536=10,21,"Fuera de rango")))))))))))))))))))))))</f>
        <v>6</v>
      </c>
      <c r="CJ536" s="9" t="n">
        <v>3.25</v>
      </c>
      <c r="CK536" s="10" t="str">
        <f aca="false">IF(CJ536="","",IF(AND(CJ536&gt;=-6,CJ536&lt;=-5.5),"-6 a -5,5",IF(AND(CJ536&gt;-5.5,CJ536&lt;=-4.5),"-5 a -4,5",IF(AND(CJ536&gt;-4.5,CJ536&lt;=-3.5),"-4 a -3,5",IF(AND(CJ536&gt;-3.5,CJ536&lt;=-2.5),"-3 a -2,5",IF(AND(CJ536&gt;-2.5,CJ536&lt;=-1.5),"-2 a -1,5",IF(AND(CJ536&gt;-1.5,CJ536&lt;=-0.5),"-1 a -0,5",IF(AND(CJ536&gt;-0.5,CJ536&lt;=0.5),"0 a 0,5",IF(AND(CJ536&gt;0.5,CJ536&lt;=1.5),"1 a 1,5",IF(AND(CJ536&gt;1.5,CJ536&lt;2.5),"2",IF(AND(CJ536&gt;=2.5,CJ536&lt;=3),"2,5 a 3",IF(AND(CJ536&gt;3,CJ536&lt;=4),"3,5 a 4",IF(AND(CJ536&gt;4,CJ536&lt;=5),"4,5 a 5",IF(AND(CJ536&gt;5,CJ536&lt;=6),"5,5 a 6",IF(AND(CJ536&gt;6,CJ536&lt;=7),"6,5 a 7",IF(AND(CJ536&gt;7,CJ536&lt;=8),"7,5 a 8",IF(AND(CJ536&gt;8,CJ536&lt;=9.5),"8,5 a 9,5",IF(CJ536=10,"10","Fuera de rango"))))))))))))))))))</f>
        <v>3,5 a 4</v>
      </c>
      <c r="CL536" s="11" t="n">
        <f aca="false">IF(CK536="","",IF(OR(CK536="-6 a -5,5",CK536="-6 - -5,5"),1,IF(OR(CK536="-5 a -4,5",CK536="-5 - -4,5"),2,IF(OR(CK536="-4 a -3,5",CK536="-4 - -3,5"),3,IF(OR(CK536="-3 a -2,5",CK536="-3 - -2,5"),4,IF(OR(CK536="-2 a -1,5",CK536="-2 - -1,5"),5,IF(OR(CK536="-1 a -0,5",CK536="-1 - -0,5"),6,IF(OR(CK536="0 a 0,5",CK536="0 - 0,5"),7,IF(OR(CK536="1 a 1,5",CK536="1 - 1,5"),8,IF(CK536="2","NORMA",IF(OR(CK536="2,5 a 3",CK536="2,5 - 3"),9,IF(OR(CK536="3,5 a 4",CK536="3,5 - 4"),10,IF(OR(CK536="4,5 a 5",CK536="4,5 - 5"),11,IF(OR(CK536="5,5 a 6",CK536="5,5 - 6"),12,IF(OR(CK536="6,5 a 7",CK536="6,5 - 7"),13,IF(OR(CK536="7,5 a 8",CK536="7,5 - 8"),14,IF(OR(CK536="8,5 a 9",CK536="8,5 - 9,5",CK536="9 a 9,5"),15,IF(CK536="10",15,IF(OR(CK536="0,5 a 1",CK536="0,5 - 1"),7,"Fuera de rango")))))))))))))))))))</f>
        <v>10</v>
      </c>
      <c r="CN536" s="10" t="str">
        <f aca="false">IF(CM536=0,"0", " ")</f>
        <v>0</v>
      </c>
      <c r="CO536" s="10" t="str">
        <f aca="false">IF(CM536&gt;0,"EME"," ")</f>
        <v> </v>
      </c>
      <c r="CQ536" s="10" t="str">
        <f aca="false">IF(CP536&gt;0,"0", " ")</f>
        <v> </v>
      </c>
      <c r="CR536" s="10" t="str">
        <f aca="false">IF(CP536&gt;0,"EME"," ")</f>
        <v> </v>
      </c>
      <c r="CS536" s="9" t="n">
        <v>0.25</v>
      </c>
      <c r="CV536" s="9" t="n">
        <v>0.25</v>
      </c>
      <c r="CY536" s="9" t="n">
        <v>0</v>
      </c>
      <c r="DB536" s="9" t="n">
        <v>0</v>
      </c>
      <c r="DC536" s="11" t="str">
        <f aca="false">IF(DB536&lt;0,"2"," ")</f>
        <v> </v>
      </c>
      <c r="DD536" s="11" t="str">
        <f aca="false">IF(DB536&lt;0,"MIO"," ")</f>
        <v> </v>
      </c>
      <c r="DE536" s="9" t="n">
        <v>0</v>
      </c>
      <c r="DF536" s="10" t="str">
        <f aca="false">IF(DE536&lt;0,"3"," ")</f>
        <v> </v>
      </c>
      <c r="DG536" s="10" t="str">
        <f aca="false">IF(DE536&lt;0,"AST"," ")</f>
        <v> </v>
      </c>
      <c r="DH536" s="9" t="n">
        <v>0</v>
      </c>
      <c r="DI536" s="10" t="str">
        <f aca="false">IF(DH536&lt;0,"3"," ")</f>
        <v> </v>
      </c>
      <c r="DJ536" s="10" t="str">
        <f aca="false">IF(DH536&lt;0,"AST"," ")</f>
        <v> </v>
      </c>
      <c r="DK536" s="9" t="n">
        <v>0.5</v>
      </c>
      <c r="DL536" s="10" t="str">
        <f aca="false">IF(DK536&gt;0,"4"," ")</f>
        <v>4</v>
      </c>
      <c r="DM536" s="10" t="str">
        <f aca="false">IF(DK536&gt;0,"PRE"," ")</f>
        <v>PRE</v>
      </c>
      <c r="DN536" s="9" t="n">
        <v>0.5</v>
      </c>
      <c r="DO536" s="10" t="str">
        <f aca="false">IF(DN536&gt;0,"4"," ")</f>
        <v>4</v>
      </c>
      <c r="DP536" s="10" t="str">
        <f aca="false">IF(DN536&gt;0,"PRE"," ")</f>
        <v>PRE</v>
      </c>
      <c r="DS536" s="12" t="str">
        <f aca="false">CONCATENATE(CO536,CU536,DA536,DG536,DM536)</f>
        <v>  PRE</v>
      </c>
      <c r="DT536" s="10" t="e">
        <f aca="false" t="array" ref="DT536">_xlfn.IFS(DS536="EME    ","0", DS536=" HIP   ","1", DS536="  MIO  ","2", DS536="   AST ","3", DS536="    PRE","4", DS536="EME   PRE","5", DS536=" HIP  PRE","6", DS536=" HIP AST ","7", DS536="  MIO PRE","8", DS536="  MIOAST ","9", DS536="   ASTPRE","10",DS536=" HIP ASTPRE","11", DS536="  MIOASTPRE","12", DS536="     ","0")</f>
        <v>#N/A</v>
      </c>
      <c r="DV536" s="1" t="e">
        <f aca="false" t="array" ref="DV536">_xlfn.IFS(DU536="SI","2", DU536="NO","1")</f>
        <v>#N/A</v>
      </c>
      <c r="DX536" s="11" t="str">
        <f aca="false">IF(DW536=0,"1","2")</f>
        <v>1</v>
      </c>
      <c r="DY536" s="11" t="str">
        <f aca="false" t="array" ref="DY536">_xlfn.IFS(DW536=0,"0", DW536=0.25, "1", DW536=0.5,"2", DW536=0.75,"3", DW536=1,"4",DW536=1.25,"5", DW536=1.5,"6", DW536=1.75,"7", DW536=2,"8")</f>
        <v>0</v>
      </c>
      <c r="EA536" s="11" t="str">
        <f aca="false">IF(DZ536=0,"1","2")</f>
        <v>1</v>
      </c>
      <c r="EB536" s="11" t="str">
        <f aca="false" t="array" ref="EB536">_xlfn.IFS(DZ536=0,"0", DZ536=0.25, "1", DZ536=0.5,"2", DZ536=0.75,"3", DZ536=1,"4",DZ536=1.25,"5", DZ536=1.5,"6", DZ536=1.75,"7", DZ536=2,"8")</f>
        <v>0</v>
      </c>
      <c r="ED536" s="10" t="str">
        <f aca="false">IF(EC536=0,"1","2")</f>
        <v>1</v>
      </c>
      <c r="EE536" s="11" t="str">
        <f aca="false" t="array" ref="EE536">_xlfn.IFS(EC536=0,"0", EC536=-0.25, "1", EC536=-0.5,"2", EC536=-0.75,"3", EC536=-1,"4",EC536=-1.25,"5", EC536=-1.5,"6", EC536=-1.75,"7", EC536=-2,"8", EC536=-2.25,"9",EC536=-2.5,"10", EC536=-2.75,"11", EC536=-3,"12", EC536=-3.25,"13", EC536=-3.5,"14", EC536=-3.75,"15",EC536=-4,"16")</f>
        <v>0</v>
      </c>
      <c r="EG536" s="10" t="str">
        <f aca="false">IF(EF536=0,"1","2")</f>
        <v>1</v>
      </c>
      <c r="EH536" s="11" t="str">
        <f aca="false" t="array" ref="EH536">_xlfn.IFS(EF536=0,"0", EF536=-0.25, "1", EF536=-0.5,"2", EF536=-0.75,"3", EF536=-1,"4",EF536=-1.25,"5", EF536=-1.5,"6", EF536=-1.75,"7", EF536=-2,"8", EF536=-2.25,"9",EF536=-2.5,"10", EF536=-2.75,"11", EF536=-3,"12", EF536=-3.25,"13", EF536=-3.5,"14", EF536=-3.75,"15",EF536=-4,"16")</f>
        <v>0</v>
      </c>
      <c r="EJ536" s="11" t="str">
        <f aca="false">IF(EI536=0,"1","2")</f>
        <v>1</v>
      </c>
      <c r="EK536" s="11" t="str">
        <f aca="false" t="array" ref="EK536">_xlfn.IFS(EI536=0,"0", EI536=-0.25, "1", EI536=-0.5,"2", EI536=-0.75,"3", EI536=-1,"4",EI536=-1.25,"5", EI536=-1.5,"6", EI536=-1.75,"7", EI536=-2,"8", EI536=-2.25,"9", EI536=-2.25,"9",EI536=-2.5,"10", EI536=-2.75,"11", EI536=-3,"12", EI536=-3.25,"13", EI536=-3.5,"14", EI536=-3.75,"15",EI536=-4,"16", EI536=0.25, "17", EI536=0.5, "18")</f>
        <v>0</v>
      </c>
      <c r="EM536" s="11" t="str">
        <f aca="false">IF(EL536=0,"1","2")</f>
        <v>1</v>
      </c>
      <c r="EN536" s="11" t="str">
        <f aca="false" t="array" ref="EN536">_xlfn.IFS(EL536=0.25,"17",EL536=0.5,"18", EL536=0,"0", EL536=-0.25, "1", EL536=-0.5,"2", EL536=-0.75,"3", EL536=-1,"4",EL536=-1.25,"5", EL536=-1.5,"6", EL536=-1.75,"7", EL536=-2,"8",EL536= -2.25,"9",EL536=-2.5,"10",EL536= -2.75,"11",EL536= -3,"12",EL536= -3.25,"13",EL536= -3.5,"14",EL536= -3.75,"15",EL536=-4,"16")</f>
        <v>0</v>
      </c>
      <c r="EP536" s="11" t="str">
        <f aca="false">IF(EO536=0,"1","2")</f>
        <v>1</v>
      </c>
      <c r="EQ536" s="11" t="str">
        <f aca="false" t="array" ref="EQ536">_xlfn.IFS(EO536=0,"0", EO536=0.25, "1", EO536=0.5,"2", EO536=0.75,"3", EO536=1,"4",EO536=1.25,"5", EO536=1.5,"6", EO536=1.75,"7", EO536=2,"8", EO536=2.25,"9", EO536=2.25,"9",EO536=2.5,"10", EO536=2.75,"11", EO536=3,"12", EO536=3.25,"13", EO536=3.5,"14", EO536=3.75,"15",EO536=4,"16", EO536=-0.25, "17", bq=-0.5, "18")</f>
        <v>0</v>
      </c>
      <c r="ES536" s="11" t="str">
        <f aca="false">IF(ER536=0,"1","2")</f>
        <v>1</v>
      </c>
      <c r="ET536" s="11" t="str">
        <f aca="false" t="array" ref="ET536">_xlfn.IFS(ER536=0,"0", ER536=0.25, "1", ER536=0.5,"2", ER536=0.75,"3", ER536=1,"4",ER536=1.25,"5", ER536=1.5,"6", ER536=1.75,"7", ER536=2,"8", ER536=2.25,"9", ER536=2.25,"9",ER536=2.5,"10", ER536=2.75,"11", ER536=3,"12", ER536=3.25,"13", ER536=3.5,"14", ER536=3.75,"15",ER536=4,"16", ER536=-0.25, "17", bq=-0.5, "18")</f>
        <v>0</v>
      </c>
      <c r="EV536" s="14" t="e">
        <f aca="false">VLOOKUP(EU536,LEYENDA!$G$2:$H$8,2,TRUE())</f>
        <v>#N/A</v>
      </c>
      <c r="EW536" s="14" t="e">
        <f aca="false" t="array" ref="EW536">_xlfn.IFS(EV536="0-5","1", EV536="6-12","2", EV536="13-18","3", EV536="19-24","4", EV536="25-36","5", EV536="37-48","6", EV536="49-60","7")</f>
        <v>#N/A</v>
      </c>
    </row>
    <row r="537" customFormat="false" ht="13.5" hidden="false" customHeight="false" outlineLevel="0" collapsed="false">
      <c r="A537" s="1" t="n">
        <v>202</v>
      </c>
      <c r="B537" s="2" t="n">
        <v>1</v>
      </c>
      <c r="C537" s="33" t="n">
        <v>42207</v>
      </c>
      <c r="E537" s="5" t="str">
        <f aca="false">VLOOKUP(A537,'286'!$A$3:$J$6279,10,FALSE())</f>
        <v>LÓPEZ LÁZARO, PAULA</v>
      </c>
      <c r="F537" s="4" t="str">
        <f aca="false">VLOOKUP(A537,'286'!$A$3:$I$1768,3,FALSE())</f>
        <v>LOLAPA</v>
      </c>
      <c r="G537" s="6" t="n">
        <f aca="false">VLOOKUP(A537,'286'!$A$3:$I$1768,4,FALSE())</f>
        <v>37833</v>
      </c>
      <c r="H537" s="7" t="n">
        <f aca="false">YEAR(C537)-YEAR(G537)</f>
        <v>12</v>
      </c>
      <c r="I537" s="1" t="str">
        <f aca="false">VLOOKUP(H537,LEYENDA!$C$2:$D$6,2,TRUE())</f>
        <v>0-12</v>
      </c>
      <c r="J537" s="5" t="str">
        <f aca="false">VLOOKUP(A537,'286'!$A$3:$I$1768,7,FALSE())</f>
        <v>M</v>
      </c>
      <c r="K537" s="8" t="n">
        <f aca="false">VLOOKUP(A537,'286'!$A$3:$I$1768,2,FALSE())</f>
        <v>0</v>
      </c>
      <c r="L537" s="4" t="str">
        <f aca="false">VLOOKUP(A537,'286'!$A$3:$I$1768,8,FALSE())</f>
        <v>D</v>
      </c>
      <c r="M537" s="4" t="str">
        <f aca="false">VLOOKUP(A537,'286'!$A$3:$I$1768,9,FALSE())</f>
        <v>D</v>
      </c>
      <c r="N537" s="8" t="str">
        <f aca="false">IF(R537=O537, "MISMA","CONTRARIA")</f>
        <v>MISMA</v>
      </c>
      <c r="O537" s="8" t="str">
        <f aca="false" t="array" ref="O537">_xlfn.IFS(L537="D","1", L537="I","2")</f>
        <v>1</v>
      </c>
      <c r="P537" s="8" t="e">
        <f aca="false" t="array" ref="P537">_xlfn.IFS(K537="OD","1", K537="OI","2")</f>
        <v>#N/A</v>
      </c>
      <c r="Q537" s="1" t="str">
        <f aca="false" t="array" ref="Q537">_xlfn.IFS(J537="M","1", J537="H","2")</f>
        <v>1</v>
      </c>
      <c r="R537" s="8" t="str">
        <f aca="false" t="array" ref="R537">_xlfn.IFS(M537="D","1", M537="I","2")</f>
        <v>1</v>
      </c>
      <c r="S537" s="1" t="str">
        <f aca="false" t="array" ref="S537">_xlfn.IFS(N537="CONTRARIA", "1",N537= "MISMA","2")</f>
        <v>2</v>
      </c>
      <c r="T537" s="1" t="str">
        <f aca="false" t="array" ref="T537">_xlfn.IFS(I537="0-12","1", I537="13-24","2", I537="25-40","3", I537="41-60","4", I537="61-100","5")</f>
        <v>1</v>
      </c>
      <c r="U537" s="9" t="n">
        <v>-0.5</v>
      </c>
      <c r="V537" s="10" t="str">
        <f aca="false">IF(U537="","",IF(AND(U537&gt;=-9,U537&lt;=-6.5),"-9 a -6,5",IF(AND(U537&gt;=-6,U537&lt;=-3.5),"-6 a -3,5",IF(AND(U537&gt;=-3,U537&lt;=-1),"-3 a -1",IF(U537=-0.5,"-0,5",IF(AND(U537&gt;=0,U537&lt;=2.5),"0 a 2,5",IF(AND(U537&gt;=3,U537&lt;=5.5),"3 a 5,5",IF(AND(U537&gt;=6,U537&lt;=8.5),"6 a 8,5",IF(AND(U537&gt;=9,U537&lt;=20),"9 a 20","Fuera de rango")))))))))</f>
        <v>-0,5</v>
      </c>
      <c r="W537" s="11" t="str">
        <f aca="false">IF(V537="","",IF(V537="-9 a -6,5",2,IF(V537="-6 a -3,5",3,IF(V537="-3 a -1",4,IF(V537="-0,5","NORMA",IF(V537="0 a 2,5",5,IF(V537="3 a 5,5",6,IF(V537="6 a 8,5",7,IF(V537="9 a 20",8,"Fuera de rango")))))))))</f>
        <v>NORMA</v>
      </c>
      <c r="X537" s="9" t="n">
        <v>20</v>
      </c>
      <c r="Y537" s="11" t="str">
        <f aca="false">IF(X537="","",IF(AND(X537&gt;=0,X537&lt;=4),"0 a 4",IF(AND(X537&gt;=4.5,X537&lt;=8.5),"4,5 a 8,5",IF(X537=9,"9",IF(AND(X537&gt;=9.5,X537&lt;=13),"9,5 a 13",IF(AND(X537&gt;=13.5,X537&lt;=20),"13,5 a 20",IF(AND(X537&gt;=20.5,X537&lt;=35),"20,5 a 35","Fuera de rango")))))))</f>
        <v>13,5 a 20</v>
      </c>
      <c r="Z537" s="11" t="n">
        <f aca="false">IF(Y537="","",IF(Y537="0 a 4",1,IF(Y537="4,5 a 8,5",2,IF(Y537="9","NORMA",IF(Y537="9,5 a 13",3,IF(Y537="13,5 a 20",4,IF(Y537="20,5 a 35",5,"Fuera de rango")))))))</f>
        <v>4</v>
      </c>
      <c r="AA537" s="9" t="n">
        <v>30</v>
      </c>
      <c r="AB537" s="10" t="str">
        <f aca="false">IF(AA537="","",IF(AND(AA537&gt;=0,AA537&lt;=9),"0 a 9",IF(AND(AA537&gt;=9.5,AA537&lt;=18.5),"9,5 a 18,5",IF(AA537=19,"19",IF(AND(AA537&gt;=19.5,AA537&lt;=28),"19,5 a 28",IF(AND(AA537&gt;=28.5,AA537&lt;=40),"28,5 a 40","Fuera de rango"))))))</f>
        <v>28,5 a 40</v>
      </c>
      <c r="AC537" s="11" t="n">
        <f aca="false" t="array" ref="AC537">_xlfn.IFS(AB537="","",AB537="0 a 9",1,AB537="9,5 a 18,5",2,AB537="19","NORMA",AB537="19,5 a 28",3,AB537="28,5 a 40",4,TRUE(),"Fuera de rango")</f>
        <v>4</v>
      </c>
      <c r="AD537" s="9" t="n">
        <v>4</v>
      </c>
      <c r="AE537" s="10" t="str">
        <f aca="false">IF(AD537="","",IF(AND(AD537&gt;=-10,AD537&lt;=0),"De -10 a 0",IF(AND(AD537&gt;=0.5,AD537&lt;=9.5),"0,5 a 9,5",IF(AD537=10,"10",IF(AND(AD537&gt;=10.5,AD537&lt;=20),"10,5 a 20",IF(AND(AD537&gt;=20.5,AD537&lt;=40),"20,5 a 40","Fuera de rango"))))))</f>
        <v>0,5 a 9,5</v>
      </c>
      <c r="AF537" s="12" t="n">
        <f aca="false">IF(AD537="","",IF(AND(AD537&gt;=-10,AD537&lt;=0),1,IF(AND(AD537&gt;=0.5,AD537&lt;=9.5),2,IF(AD537=10,"NORMA",IF(AND(AD537&gt;=10.5,AD537&lt;=20),3,IF(AND(AD537&gt;=20.5,AD537&lt;=40),4,""))))))</f>
        <v>2</v>
      </c>
      <c r="AG537" s="9" t="n">
        <v>9</v>
      </c>
      <c r="AH537" s="10" t="str">
        <f aca="false">IF(AG537="","",IF(AND(AG537&gt;=0,AG537&lt;=4),"0 a 4",IF(AND(AG537&gt;=4.5,AG537&lt;=8.5),"4,5 a 8,5",IF(AG537=9,"9",IF(AND(AG537&gt;=9.5,AG537&lt;=13),"9,5 a 13",IF(AND(AG537&gt;=13.5,AG537&lt;=25),"13,5 a 25","Fuera de rango"))))))</f>
        <v>9</v>
      </c>
      <c r="AI537" s="10" t="str">
        <f aca="false">IF(AH537="","",IF(AH537="0 a 4",1,IF(AH537="4,5 a 8,5",2,IF(AH537="9","NORMA",IF(AH537="9,5 a 13",3,IF(AH537="13,5 a 25",4,""))))))</f>
        <v>NORMA</v>
      </c>
      <c r="AJ537" s="9" t="n">
        <v>5</v>
      </c>
      <c r="AK537" s="10" t="str">
        <f aca="false">IF(AJ537="","",IF(AND(AJ537&gt;=-15,AJ537&lt;=-10.5),"-15 a -10,5",IF(AND(AJ537&gt;=-10,AJ537&lt;=-4),"-10 a -4",IF(AND(AJ537&gt;=-4.5,AJ537&lt;=0),"-4,5 a 0",IF(AND(AJ537&gt;=0.5,AJ537&lt;=4.5),"0,5 a 4,5",IF(AJ537=5,"5",IF(AND(AJ537&gt;=5.5,AJ537&lt;=10),"5,5 a 10",IF(AND(AJ537&gt;=10.5,AJ537&lt;=20),"10,5 a 20","Fuera de rango"))))))))</f>
        <v>5</v>
      </c>
      <c r="AL537" s="11" t="str">
        <f aca="false">IF(AK537="","",IF(AK537="-15 a -10,5",1,IF(AK537="-10 a -4",2,IF(AK537="-4,5 a 0",3,IF(AK537="0,5 a 4,5",4,IF(AK537="5","NORMA",IF(AK537="5,5 a 10",5,IF(AK537="10,5 a 20",6,"Error"))))))))</f>
        <v>NORMA</v>
      </c>
      <c r="AM537" s="9" t="n">
        <v>0</v>
      </c>
      <c r="AN537" s="10" t="str">
        <f aca="false">IF(AM537="","",IF(AND(AM537&gt;=-7.5,AM537&lt;=-5.5),"-7,5 a -5,5",IF(AND(AM537&gt;=-5,AM537&lt;=-3),"-5 a -3",IF(AND(AM537&gt;=-2.5,AM537&lt;=-0.5),"-2,5 a -0,5",IF(AM537=0,"0,00",IF(AND(AM537&gt;=0.5,AM537&lt;=2.5),"0,5 a 2,5",IF(AND(AM537&gt;=3,AM537&lt;=5),"3 a 5",IF(AND(AM537&gt;=5.5,AM537&lt;=7.5),"5,5 a 7,5",IF(AND(AM537&gt;=8,AM537&lt;=10),"8 a 10","Fuera de rango")))))))))</f>
        <v>0,00</v>
      </c>
      <c r="AO537" s="11" t="str">
        <f aca="false">IF(AN537="","",IF(AN537="-7,5 a -5,5",1,IF(AN537="-5 a -3",2,IF(AN537="-2,5 a -0,5",3,IF(AN537="0,00","NORMA",IF(AN537="0,5 a 2,5",4,IF(AN537="3 a 5",5,IF(AN537="5,5 a 7,5",6,IF(AN537="8 a 10",7,"Error")))))))))</f>
        <v>NORMA</v>
      </c>
      <c r="AP537" s="9" t="n">
        <v>6</v>
      </c>
      <c r="AQ537" s="10" t="str">
        <f aca="false">IF(AP537="","",IF(AND(AP537&gt;=-20,AP537&lt;=-9.5),"-20 a -9,5",IF(AND(AP537&gt;=-9,AP537&lt;=-6.5),"-9 a -6,5",IF(AP537=-6,"-6",IF(AND(AP537&gt;=-5.5,AP537&lt;=-3),"-5,5 a -3",IF(AND(AP537&gt;=-2.5,AP537&lt;=0),"-2,5 a 0",IF(AND(AP537&gt;=0.5,AP537&lt;=3),"0,5 a 3",IF(AND(AP537&gt;=3.5,AP537&lt;=6),"3,5 a 6",IF(AND(AP537&gt;=6.5,AP537&lt;=9),"6,5 a 9",IF(AND(AP537&gt;=9.5,AP537&lt;=20),"9,5 a 20","Fuera de rango"))))))))))</f>
        <v>3,5 a 6</v>
      </c>
      <c r="AR537" s="11" t="n">
        <f aca="false">IF(AQ537="","",IF(AQ537="-20 a -9,5",1,IF(AQ537="-9 a -6,5",2,IF(AQ537="-6","NORMA",IF(AQ537="-5,5 a -3",3,IF(AQ537="-2,5 a 0",4,IF(AQ537="0,5 a 3",5,IF(AQ537="3,5 a 6",6,IF(AQ537="6,5 a 9",7,IF(AQ537="9,5 a 20",8,""))))))))))</f>
        <v>6</v>
      </c>
      <c r="AS537" s="9" t="n">
        <v>-2</v>
      </c>
      <c r="AT537" s="10" t="str">
        <f aca="false">IF(AS537="","",IF(AND(AS537&gt;=-16,AS537&lt;=-14),"-16 a -14",IF(AND(AS537&gt;=-13.5,AS537&lt;=-11.5),"-13,5 a -11,5",IF(AND(AS537&gt;=-11,AS537&lt;=-9),"-11 a -9",IF(AND(AS537&gt;=-8.5,AS537&lt;=-6.5),"-8,5 a -6,5",IF(AND(AS537&gt;=-6,AS537&lt;=-4),"-6 a -4",IF(AND(AS537&gt;=-3.5,AS537&lt;=-1.5),"-3,5 a -1,5",IF(AND(AS537&gt;=-1,AS537&lt;=1),"-1 a 1",IF(AND(AS537&gt;=1.5,AS537&lt;=3.5),"1,5 a 3,5",IF(AND(AS537&gt;=4,AS537&lt;=6),"4 a 6",IF(AND(AS537&gt;=6.5,AS537&lt;=8.5),"6,5 a 8,5",IF(AND(AS537&gt;=9,AS537&lt;=11),"9 a 11",IF(AND(AS537&gt;=11.5,AS537&lt;=13.5),"11,5 a 13,5",IF(AND(AS537&gt;=14,AS537&lt;=16),"14 a 16",IF(AND(AS537&gt;=16.5,AS537&lt;=18.5),"16,5 a 18,5",IF(AND(AS537&gt;=19,AS537&lt;=21),"19 a 21","Fuera de rango"))))))))))))))))</f>
        <v>-3,5 a -1,5</v>
      </c>
      <c r="AU537" s="11" t="n">
        <f aca="false" t="array" ref="AU537">IF(AT537="","",_xlfn.IFS(AT537="-16 a -14",1,AT537="-13,5 a -11,5",2,AT537="-11 a -9",3,AT537="-8,5 a -6,5",4,AT537="-6 a -4",5,AT537="-3,5 a -1,5",6,AT537="-1 a 1",7,AT537="1,5 a 3,5",8,AT537="4 a 6","NORMA",AT537="6,5 a 8,5",9,AT537="9 a 11",10,AT537="11,5 a 13,5",11,AT537="14 a 16",12,AT537="16,5 a 18,5",13,AT537="19 a 21",14,TRUE(),""))</f>
        <v>6</v>
      </c>
      <c r="AV537" s="9" t="n">
        <v>1.25</v>
      </c>
      <c r="AW537" s="10" t="str">
        <f aca="false">IF(AV537="","",IF(AND(AV537&gt;=-1,AV537&lt;=-0.5),"-1 a -0,5",IF(AND(AV537&gt;-0.5,AV537&lt;=0),"De -0,5 a 0",IF(AND(AV537&gt;=0.25,AV537&lt;=0.75),"0,25 a 0,75",IF(AND(AV537&gt;=1,AV537&lt;=1.5),"1 a 1,5",IF(AND(AV537&gt;=1.75,AV537&lt;=2.25),"1,75 a 2,25",IF(AND(AV537&gt;=2.5,AV537&lt;=3),"2,5 a 3",IF(AND(AV537&gt;=3.25,AV537&lt;=3.75),"3,25 a 3,75","Fuera de rango"))))))))</f>
        <v>1 a 1,5</v>
      </c>
      <c r="AX537" s="10" t="n">
        <f aca="false">IF(AW537="","",IF(OR(AW537="-1 a -0,5",AW537="-1 a -0.5"),1,IF(OR(AW537="De -0,5 a 0",AW537="-0,5 a 0",AW537="De -0.5 a 0"),2,IF(OR(AW537="0,25 a 0,75",AW537="0.25 a 0.75"),"NORMA",IF(OR(AW537="1 a 1,5",AW537="1 a 1.5"),3,IF(OR(AW537="1,75 a 2,25",AW537="1.75 a 2.25"),4,IF(OR(AW537="2,5 a 3",AW537="2.5 a 3"),5,IF(OR(AW537="3,25 a 3,75",AW537="3.25 a 3.75"),6,""))))))))</f>
        <v>3</v>
      </c>
      <c r="AY537" s="9" t="n">
        <v>-3</v>
      </c>
      <c r="AZ537" s="10" t="str">
        <f aca="false">IF(AY537="","",IF(AND(AY537&gt;=-20,AY537&lt;=-9.5),"-20 a -9,5",IF(AND(AY537&gt;=-9,AY537&lt;=-6.5),"-9 a -6,5",IF(AY537=-6,"-6",IF(AND(AY537&gt;=-5.5,AY537&lt;=-3),"-5,5 a -3",IF(AND(AY537&gt;=-2.5,AY537&lt;=0),"-2,5 a 0",IF(AND(AY537&gt;=0.5,AY537&lt;=3),"0,5 a 3",IF(AND(AY537&gt;=3.5,AY537&lt;=6),"3,5 a 6","Fuera de rango"))))))))</f>
        <v>-5,5 a -3</v>
      </c>
      <c r="BA537" s="11" t="n">
        <f aca="false">IF(AZ537="","",IF(AZ537="-20 a -9,5",1,IF(AZ537="-9 a -6,5",2,IF(AZ537="-6","NORMA",IF(AZ537="-5,5 a -3",3,IF(AZ537="-2,5 a 0",4,IF(AZ537="0,5 a 3",5,IF(AZ537="3,5 a 6",6,""))))))))</f>
        <v>3</v>
      </c>
      <c r="BB537" s="9" t="n">
        <v>0</v>
      </c>
      <c r="BC537" s="10" t="str">
        <f aca="false" t="array" ref="BC537">IF(BB537="","",_xlfn.IFS(AND(BB537&gt;=0,BB537&lt;=2),"0 a 2",AND(BB537&gt;=2.5,BB537&lt;=4.5),"2,5 a 4,5",AND(BB537&gt;=5,BB537&lt;=7),"5 a 7",AND(BB537&gt;=7.5,BB537&lt;=9.5),"7,5 a 9,5",AND(BB537&gt;=10,BB537&lt;=12),"10 a 12",AND(BB537&gt;=12.5,BB537&lt;=14.5),"12,5 a 14,5",BB537=15,"15",AND(BB537&gt;=15.5,BB537&lt;=17.5),"15,5 a 17,5",AND(BB537&gt;=18,BB537&lt;=20),"18 a 20",AND(BB537&gt;=20.5,BB537&lt;=22.5),"20,5 a 22,5",AND(BB537&gt;=23,BB537&lt;=25),"23 a 25",TRUE(),"Fuera de rango"))</f>
        <v>0 a 2</v>
      </c>
      <c r="BD537" s="11" t="n">
        <f aca="false" t="array" ref="BD537">IF(BC537="","",_xlfn.IFS(BC537="0 a 2",1,BC537="2,5 a 4,5",2,BC537="5 a 7",3,BC537="7,5 a 9,5",4,BC537="10 a 12",5,BC537="12,5 a 14,5",6,BC537="15","NORMA",BC537="15,5 a 17,5",7,BC537="18 a 20",8,BC537="20,5 a 22,5",9,BC537="23 a 25",10,TRUE(),"Fuera de rango"))</f>
        <v>1</v>
      </c>
      <c r="BE537" s="9" t="n">
        <v>32</v>
      </c>
      <c r="BF537" s="10" t="str">
        <f aca="false">IF(BE537="","",IF(AND(BE537&gt;=-20,BE537&lt;=-10),"-20 a -10",IF(AND(BE537&gt;=-9.5,BE537&lt;=0.5),"-9,5 a 0,5",IF(AND(BE537&gt;=1,BE537&lt;=11),"1 a 11",IF(AND(BE537&gt;=11.5,BE537&lt;=20.5),"11,5 a 20,5",IF(BE537=21,"21",IF(AND(BE537&gt;=21.5,BE537&lt;=31.5),"21,5 a 31,5",IF(AND(BE537&gt;=32,BE537&lt;=42),"32 a 42","Fuera de rango"))))))))</f>
        <v>32 a 42</v>
      </c>
      <c r="BG537" s="11" t="n">
        <f aca="false">IF(BF537="","",IF(BF537="-20 a -10",1,IF(BF537="-9,5 a 0,5",2,IF(BF537="1 a 11",3,IF(BF537="11,5 a 20,5",4,IF(BF537="21","NORMA",IF(BF537="21,5 a 31,5",5,IF(BF537="32 a 42",6,""))))))))</f>
        <v>6</v>
      </c>
      <c r="BH537" s="9" t="n">
        <v>18</v>
      </c>
      <c r="BI537" s="10" t="str">
        <f aca="false">IF(BH537="","",IF(AND(BH537&gt;=-20,BH537&lt;=-15),"-20 a -15",IF(AND(BH537&gt;=-14.5,BH537&lt;=-9.5),"-14,5 a -9,5",IF(AND(BH537&gt;=-9,BH537&lt;=-4),"-9 a -4",IF(AND(BH537&gt;=-3.5,BH537&lt;=2.5),"-3,5 a 2,5",IF(AND(BH537&gt;=3,BH537&lt;=8),"3 a 8",IF(AND(BH537&gt;=8.5,BH537&lt;=14.5),"8,5 a 14,5",IF(BH537=15,"15",IF(AND(BH537&gt;=15.5,BH537&lt;=20.5),"15,5 a 20,5",IF(AND(BH537&gt;=21,BH537&lt;=26),"21 a 26","Fuera de rango"))))))))))</f>
        <v>15,5 a 20,5</v>
      </c>
      <c r="BJ537" s="11" t="n">
        <f aca="false">IF(BI537="","",IF(BI537="-20 a -15",1,IF(BI537="-14,5 a -9,5",2,IF(BI537="-9 a -4",3,IF(BI537="-3,5 a 2,5",4,IF(BI537="3 a 8",5,IF(BI537="8,5 a 14,5",6,IF(BI537="15","NORMA",IF(BI537="15,5 a 20,5",7,IF(BI537="21 a 26",8,IF(BI537="26,5 a 31,5",9,"")))))))))))</f>
        <v>7</v>
      </c>
      <c r="BK537" s="9" t="n">
        <v>12</v>
      </c>
      <c r="BL537" s="10" t="str">
        <f aca="false">IF(BK537="","",IF(AND(BK537&gt;=0,BK537&lt;=2),"0 - 2",IF(AND(BK537&gt;=2.5,BK537&lt;=4.5),"2,5 - 4,5",IF(AND(BK537&gt;=5,BK537&lt;=7),"5 - 7",IF(AND(BK537&gt;=7.5,BK537&lt;=9.5),"7,5 - 9,5",IF(AND(BK537&gt;=10,BK537&lt;=12),"10 - 12",IF(AND(BK537&gt;=12.5,BK537&lt;=13.5),"12,5 - 13,5",IF(BK537=14,"14",IF(AND(BK537&gt;=14.5,BK537&lt;=16.5),"14,5 - 16,5",IF(AND(BK537&gt;=17,BK537&lt;=19),"17 - 19",IF(AND(BK537&gt;=19.5,BK537&lt;=21.5),"19,5 - 21,5",IF(AND(BK537&gt;=22,BK537&lt;=24),"22 - 24",IF(AND(BK537&gt;=24.5,BK537&lt;=26.5),"24,5 - 26,5",IF(AND(BK537&gt;=27,BK537&lt;=29),"27 - 29",IF(AND(BK537&gt;=29.5,BK537&lt;=30),"29,5 - 30","Fuera de rango")))))))))))))))</f>
        <v>10 - 12</v>
      </c>
      <c r="BM537" s="11" t="n">
        <f aca="false">IF(BL537="","",IF(BL537="0 - 2",1,IF(BL537="2,5 - 4,5",2,IF(BL537="5 - 7",3,IF(BL537="7,5 - 9,5",4,IF(BL537="10 - 12",5,IF(BL537="12,5 - 13,5",6,IF(BL537="14","NORMA",IF(BL537="14,5 - 16,5",7,IF(BL537="17 - 19",8,IF(BL537="19,5 - 21,5",9,IF(BL537="22 - 24",10,IF(BL537="24,5 - 26,5",11,IF(BL537="27 - 29",12,IF(BL537="29,5 - 30",13,"")))))))))))))))</f>
        <v>5</v>
      </c>
      <c r="BN537" s="9" t="n">
        <v>16</v>
      </c>
      <c r="BO537" s="11" t="str">
        <f aca="false">IF(BN537="","",IF(AND(BN537&gt;=-20,BN537&lt;=-10),"-20 a -10",IF(AND(BN537&gt;=-9.5,BN537&lt;=0.5),"-9,5 a 0,5",IF(AND(BN537&gt;=1,BN537&lt;=11),"1 a 11",IF(AND(BN537&gt;=11.5,BN537&lt;=21.5),"11,5 a 21,5",IF(BN537=22,"22",IF(AND(BN537&gt;=22.5,BN537&lt;=32.5),"22,5 a 32,5",IF(AND(BN537&gt;=33,BN537&lt;=43),"33 a 43","Fuera de rango"))))))))</f>
        <v>11,5 a 21,5</v>
      </c>
      <c r="BP537" s="11" t="n">
        <f aca="false">IF(BO537="","",IF(BO537="-20 a -10",1,IF(BO537="-9,5 a 0,5",2,IF(BO537="1 a 11",3,IF(BO537="11,5 a 21,5",4,IF(BO537="22","NORMA",IF(BO537="22,5 a 32,5",5,IF(BO537="33 a 43",6,""))))))))</f>
        <v>4</v>
      </c>
      <c r="BQ537" s="9" t="n">
        <v>14</v>
      </c>
      <c r="BR537" s="10" t="str">
        <f aca="false">IF(BQ537="","",IF(AND(BQ537&gt;=-20,BQ537&lt;=-15),"-20 a -15",IF(AND(BQ537&gt;=-14.5,BQ537&lt;=-9.5),"-14,5 a -9,5",IF(AND(BQ537&gt;=-9,BQ537&lt;=-4),"-9 a -4",IF(AND(BQ537&gt;=-3.5,BQ537&lt;=2.5),"-3,5 a 2,5",IF(AND(BQ537&gt;=3,BQ537&lt;=8),"3 a 8",IF(AND(BQ537&gt;=8.5,BQ537&lt;=13.5),"8,5 a 13,5",IF(AND(BQ537&gt;=14,BQ537&lt;=17.5),"14 a 17,5",IF(BQ537=18,"18",IF(AND(BQ537&gt;=18.5,BQ537&lt;=23.5),"18,5 a 23,5",IF(AND(BQ537&gt;=24,BQ537&lt;=29),"24 a 29",IF(AND(BQ537&gt;=29.5,BQ537&lt;=34.5),"29,5 a 34,5",IF(AND(BQ537&gt;=35,BQ537&lt;=40),"35 a 40","Fuera de rango")))))))))))))</f>
        <v>14 a 17,5</v>
      </c>
      <c r="BS537" s="11" t="n">
        <f aca="false">IF(BR537="","",IF(BR537="-20 a -15",1,IF(BR537="-14,5 a -9,5",2,IF(BR537="-9 a -4",3,IF(BR537="-3,5 a 2,5",4,IF(BR537="3 a 8",5,IF(BR537="8,5 a 13,5",6,IF(BR537="14 a 17,5",7,IF(BR537="18","NORMA",IF(BR537="18,5 a 23,5",8,IF(BR537="24 a 29",9,IF(BR537="29,5 a 34,5",10,IF(BR537="35 a 40",11,"")))))))))))))</f>
        <v>7</v>
      </c>
      <c r="BT537" s="9" t="n">
        <v>1</v>
      </c>
      <c r="BU537" s="10" t="str">
        <f aca="false">IF(BT537="","",IF(AND(BT537&gt;=-20,BT537&lt;=-18),"-20 a -18",IF(AND(BT537&gt;=-17.5,BT537&lt;=-15.5),"-17,5 a -15,5",IF(AND(BT537&gt;=-15,BT537&lt;=-13),"-15 a -13",IF(AND(BT537&gt;=-12.5,BT537&lt;=-10.5),"-12,5 a -10,5",IF(AND(BT537&gt;=-10,BT537&lt;=-8),"-10 a -8",IF(AND(BT537&gt;=-7.5,BT537&lt;=-5.5),"-7,5 a -5,5",IF(AND(BT537&gt;=-5,BT537&lt;=-3),"-5 a -3",IF(AND(BT537&gt;=-2.5,BT537&lt;=-0.5),"-2,5 a -0,5",IF(BT537=0,"0",IF(AND(BT537&gt;=0.5,BT537&lt;=2.5),"0,5 a 2,5",IF(AND(BT537&gt;=3,BT537&lt;=5),"3 a 5",IF(AND(BT537&gt;=5.5,BT537&lt;=7.5),"5,5 a 7,5",IF(AND(BT537&gt;=8,BT537&lt;=10),"8 a 10",IF(AND(BT537&gt;=10.5,BT537&lt;=12.5),"10,5 a 12,5",IF(AND(BT537&gt;=13,BT537&lt;=15),"13 a 15",IF(AND(BT537&gt;=15.5,BT537&lt;=17.5),"15,5 a 17,5",IF(AND(BT537&gt;=18,BT537&lt;=20),"18 a 20","Fuera de rango"))))))))))))))))))</f>
        <v>0,5 a 2,5</v>
      </c>
      <c r="BV537" s="11" t="n">
        <f aca="false">IF(BT537="","",IF(BT537=0,"NORMA",IF(AND(BT537&gt;=-20,BT537&lt;=-18),2,IF(AND(BT537&gt;=-17.5,BT537&lt;=-15.5),2,IF(AND(BT537&gt;=-15,BT537&lt;=-13),3,IF(AND(BT537&gt;=-12.5,BT537&lt;=-10.5),4,IF(AND(BT537&gt;=-10,BT537&lt;=-8),5,IF(AND(BT537&gt;=-7.5,BT537&lt;=-5.5),6,IF(AND(BT537&gt;=-5,BT537&lt;=-3),7,IF(AND(BT537&gt;=-2.5,BT537&lt;=-0.5),8,IF(AND(BT537&gt;=0.5,BT537&lt;=2.5),9,IF(AND(BT537&gt;=3,BT537&lt;=5),10,IF(AND(BT537&gt;=5.5,BT537&lt;=7.5),11,IF(AND(BT537&gt;=8,BT537&lt;=10),12,IF(AND(BT537&gt;=10.5,BT537&lt;=12.5),13,IF(AND(BT537&gt;=13,BT537&lt;=15),14,IF(AND(BT537&gt;=15.5,BT537&lt;=17.5),15,IF(AND(BT537&gt;=18,BT537&lt;=20),16,"Fuera de rango"))))))))))))))))))</f>
        <v>9</v>
      </c>
      <c r="BW537" s="9" t="n">
        <v>-3.25</v>
      </c>
      <c r="BX537" s="10" t="n">
        <f aca="false">18.5- (0.3*H537)</f>
        <v>14.9</v>
      </c>
      <c r="BY537" s="10" t="n">
        <f aca="false">(BW537)-(BX537)</f>
        <v>-18.15</v>
      </c>
      <c r="BZ537" s="10" t="str">
        <f aca="false">IF(BY537="","",IF(BY537&lt;-27.5,"De -30 a -28",IF(BY537&lt;-25,"De -27,5 a -25,5",IF(BY537&lt;-22.5,"De -25 a -23",IF(BY537&lt;-20,"De -22,5 a -20,5",IF(BY537&lt;-17.5,"De -20 a -18",IF(BY537&lt;-15,"De -17,5 a -15,5",IF(BY537&lt;-12.5,"De -15 a -13",IF(BY537&lt;-10,"De -12,5 a -10,5",IF(BY537&lt;-7.5,"De -10 a -8",IF(BY537&lt;-5,"De -7,5 a -5,5",IF(BY537&lt;-2.5,"De -5 a -3",IF(BY537&lt;0,"De -2,5 a -0,5",IF(BY537&lt;2.5,"De 0 a 2",IF(BY537&lt;5,"De 2,5 a 4,5",IF(BY537&lt;7.5,"De 5 a 7",IF(BY537&lt;10,"De 7,5 a 9,5",IF(BY537&lt;12.5,"De 10 a 12",IF(BY537&lt;15,"De 12,5 a 14,5",IF(BY537&lt;17.5,"De 15 a 17",IF(BY537&lt;20,"De 17,5 a 19,5",IF(BY537&lt;22.5,"De 20 a 22",IF(BY537&lt;25,"De 22,5 a 24,5",IF(BY537&lt;27.5,"De 25 a 27","De 27,5 a 30"))))))))))))))))))))))))</f>
        <v>De -20 a -18</v>
      </c>
      <c r="CA537" s="12" t="n">
        <f aca="false">IF(BY537="","",IF(BY537&lt;=-28,1,IF(BY537&lt;=-25.5,2,IF(BY537&lt;=-23,3,IF(BY537&lt;=-20.5,4,IF(BY537&lt;=-18,5,IF(BY537&lt;=-15.5,6,IF(BY537&lt;=-13,7,IF(BY537&lt;=-10.5,8,IF(BY537&lt;=-8,9,IF(BY537&lt;=-5.5,10,IF(BY537&lt;=-3,11,IF(BY537&lt;=-0.5,12,IF(BY537&lt;=2,13,IF(BY537&lt;=4.5,14,IF(BY537&lt;=7,15,IF(BY537&lt;=9.5,16,IF(BY537&lt;=12,17,IF(BY537&lt;=14.5,18,IF(BY537&lt;=17,19,IF(BY537&lt;=19.5,20,IF(BY537&lt;=22,21,IF(BY537&lt;=24.5,22,IF(BY537&lt;=27,23,IF(BY537&lt;=30,24,"Fuera de rango")))))))))))))))))))))))))</f>
        <v>5</v>
      </c>
      <c r="CB537" s="9" t="n">
        <v>-4</v>
      </c>
      <c r="CC537" s="10" t="n">
        <f aca="false">18.5- (0.3*H537)</f>
        <v>14.9</v>
      </c>
      <c r="CD537" s="10" t="n">
        <f aca="false">(CB537)-(CC537)</f>
        <v>-18.9</v>
      </c>
      <c r="CE537" s="10" t="str">
        <f aca="false">IF(CD537="","",IF(CD537&lt;-27.5,"De -30 a -28",IF(CD537&lt;-25,"De -27,5 a -25,5",IF(CD537&lt;-22.5,"De -25 a -23",IF(CD537&lt;-20,"De -22,5 a -20,5",IF(CD537&lt;-17.5,"De -20 a -18",IF(CD537&lt;-15,"De -17,5 a -15,5",IF(CD537&lt;-12.5,"De -15 a -13",IF(CD537&lt;-10,"De -12,5 a -10,5",IF(CD537&lt;-7.5,"De -10 a -8",IF(CD537&lt;-5,"De -7,5 a -5,5",IF(CD537&lt;-2.5,"De -5 a -3",IF(CD537&lt;0,"De -2,5 a -0,5",IF(CD537&lt;=2,"De 0 a 2",IF(CD537&lt;=4.5,"De 2,5 a 4,5",IF(CD537&lt;=7,"De 5 a 7",IF(CD537&lt;=9.5,"De 7,5 a 9,5",IF(CD537&lt;=12,"De 10 a 12",IF(CD537&lt;=14.5,"De 12,5 a 14,5",IF(CD537&lt;=17,"De 15 a 17",IF(CD537&lt;=19.5,"De 17,5 a 19,5",IF(CD537&lt;=22,"De 20 a 22",IF(CD537&lt;=24.5,"De 22,5 a 24,5",IF(CD537&lt;=27,"De 25 a 27","De 27,5 a 30"))))))))))))))))))))))))</f>
        <v>De -20 a -18</v>
      </c>
      <c r="CF537" s="12" t="n">
        <f aca="false">IF(CD537="","",IF(CD537&lt;-27.5,1,IF(CD537&lt;-25,2,IF(CD537&lt;-22.5,3,IF(CD537&lt;-20,4,IF(CD537&lt;-17.5,5,IF(CD537&lt;-15,6,IF(CD537&lt;-12.5,7,IF(CD537&lt;-10,8,IF(CD537&lt;-7.5,9,IF(CD537&lt;-5,10,IF(CD537&lt;-2.5,11,IF(CD537&lt;0,12,IF(CD537&lt;2.5,13,IF(CD537&lt;5,14,IF(CD537&lt;7.5,15,IF(CD537&lt;10,16,IF(CD537&lt;12.5,17,IF(CD537&lt;15,18,IF(CD537&lt;17.5,19,IF(CD537&lt;20,20,IF(CD537&lt;22.5,21,IF(CD537&lt;25,22,IF(CD537&lt;27.5,23,24))))))))))))))))))))))))</f>
        <v>5</v>
      </c>
      <c r="CG537" s="9" t="n">
        <v>-1.25</v>
      </c>
      <c r="CH537" s="10" t="str">
        <f aca="false">IF(CG537="","",IF(AND(CG537&gt;=-10,CG537&lt;=-9.5),"-10 a -9,5",IF(AND(CG537&gt;-9.5,CG537&lt;=-8.5),"-9 a -8,5",IF(AND(CG537&gt;-8.5,CG537&lt;=-7.5),"-8 a -7,5",IF(AND(CG537&gt;-7.5,CG537&lt;=-6.5),"-7 a -6,5",IF(AND(CG537&gt;-6.5,CG537&lt;=-5.5),"-6 a -5,5",IF(AND(CG537&gt;-5.5,CG537&lt;=-4.5),"-5 a -4,5",IF(AND(CG537&gt;-4.5,CG537&lt;=-3.5),"-4 a -3,5",IF(AND(CG537&gt;-3.5,CG537&lt;=-2.5),"-3 a -2,5",IF(CG537=-2.25,"-2,25",IF(AND(CG537&gt;-2.5,CG537&lt;=-1.5),"-2 a -1,5",IF(AND(CG537&gt;-1.5,CG537&lt;=-0.5),"-1 a -0,5",IF(AND(CG537&gt;-0.5,CG537&lt;=0.5),"0 a 0,5",IF(AND(CG537&gt;0.5,CG537&lt;=1.5),"1 a 1,5",IF(AND(CG537&gt;1.5,CG537&lt;=2.5),"2 a 2,5",IF(AND(CG537&gt;2.5,CG537&lt;=3.5),"3 a 3,5",IF(AND(CG537&gt;3.5,CG537&lt;=4.5),"4 a 4,5",IF(AND(CG537&gt;4.5,CG537&lt;=5.5),"5 a 5,5",IF(AND(CG537&gt;5.5,CG537&lt;=6.5),"6 a 6,5",IF(AND(CG537&gt;6.5,CG537&lt;=7.5),"7 a 7,5",IF(AND(CG537&gt;7.5,CG537&lt;=8.5),"8 a 8,5",IF(AND(CG537&gt;8.5,CG537&lt;=9.5),"9 a 9,5",IF(CG537&gt;=10,"10","Fuera de rango")))))))))))))))))))))))</f>
        <v>-1 a -0,5</v>
      </c>
      <c r="CI537" s="11" t="n">
        <f aca="false">IF(CG537="","",IF(CG537=-2.25,"NORMA",IF(CG537&lt;=-9.5,1,IF(CG537&lt;=-8.5,2,IF(CG537&lt;=-7.5,3,IF(CG537&lt;=-6.5,4,IF(CG537&lt;=-5.5,5,IF(CG537&lt;=-4.5,6,IF(CG537&lt;=-3.5,7,IF(CG537&lt;=-2.5,8,IF(CG537&lt;=-1.5,9,IF(CG537&lt;=-0.5,10,IF(CG537&lt;=0.5,11,IF(CG537&lt;=1.5,12,IF(CG537&lt;=2.5,13,IF(CG537&lt;=3.5,14,IF(CG537&lt;=4.5,15,IF(CG537&lt;=5.5,16,IF(CG537&lt;=6.5,17,IF(CG537&lt;=7.5,18,IF(CG537&lt;=8.5,19,IF(CG537&lt;=9.5,20,IF(CG537=10,21,"Fuera de rango")))))))))))))))))))))))</f>
        <v>10</v>
      </c>
      <c r="CJ537" s="9" t="n">
        <v>2.5</v>
      </c>
      <c r="CK537" s="10" t="str">
        <f aca="false">IF(CJ537="","",IF(AND(CJ537&gt;=-6,CJ537&lt;=-5.5),"-6 a -5,5",IF(AND(CJ537&gt;-5.5,CJ537&lt;=-4.5),"-5 a -4,5",IF(AND(CJ537&gt;-4.5,CJ537&lt;=-3.5),"-4 a -3,5",IF(AND(CJ537&gt;-3.5,CJ537&lt;=-2.5),"-3 a -2,5",IF(AND(CJ537&gt;-2.5,CJ537&lt;=-1.5),"-2 a -1,5",IF(AND(CJ537&gt;-1.5,CJ537&lt;=-0.5),"-1 a -0,5",IF(AND(CJ537&gt;-0.5,CJ537&lt;=0.5),"0 a 0,5",IF(AND(CJ537&gt;0.5,CJ537&lt;=1.5),"1 a 1,5",IF(AND(CJ537&gt;1.5,CJ537&lt;2.5),"2",IF(AND(CJ537&gt;=2.5,CJ537&lt;=3),"2,5 a 3",IF(AND(CJ537&gt;3,CJ537&lt;=4),"3,5 a 4",IF(AND(CJ537&gt;4,CJ537&lt;=5),"4,5 a 5",IF(AND(CJ537&gt;5,CJ537&lt;=6),"5,5 a 6",IF(AND(CJ537&gt;6,CJ537&lt;=7),"6,5 a 7",IF(AND(CJ537&gt;7,CJ537&lt;=8),"7,5 a 8",IF(AND(CJ537&gt;8,CJ537&lt;=9.5),"8,5 a 9,5",IF(CJ537=10,"10","Fuera de rango"))))))))))))))))))</f>
        <v>2,5 a 3</v>
      </c>
      <c r="CL537" s="11" t="n">
        <f aca="false">IF(CK537="","",IF(OR(CK537="-6 a -5,5",CK537="-6 - -5,5"),1,IF(OR(CK537="-5 a -4,5",CK537="-5 - -4,5"),2,IF(OR(CK537="-4 a -3,5",CK537="-4 - -3,5"),3,IF(OR(CK537="-3 a -2,5",CK537="-3 - -2,5"),4,IF(OR(CK537="-2 a -1,5",CK537="-2 - -1,5"),5,IF(OR(CK537="-1 a -0,5",CK537="-1 - -0,5"),6,IF(OR(CK537="0 a 0,5",CK537="0 - 0,5"),7,IF(OR(CK537="1 a 1,5",CK537="1 - 1,5"),8,IF(CK537="2","NORMA",IF(OR(CK537="2,5 a 3",CK537="2,5 - 3"),9,IF(OR(CK537="3,5 a 4",CK537="3,5 - 4"),10,IF(OR(CK537="4,5 a 5",CK537="4,5 - 5"),11,IF(OR(CK537="5,5 a 6",CK537="5,5 - 6"),12,IF(OR(CK537="6,5 a 7",CK537="6,5 - 7"),13,IF(OR(CK537="7,5 a 8",CK537="7,5 - 8"),14,IF(OR(CK537="8,5 a 9",CK537="8,5 - 9,5",CK537="9 a 9,5"),15,IF(CK537="10",15,IF(OR(CK537="0,5 a 1",CK537="0,5 - 1"),7,"Fuera de rango")))))))))))))))))))</f>
        <v>9</v>
      </c>
      <c r="CN537" s="10" t="str">
        <f aca="false">IF(CM537=0,"0", " ")</f>
        <v>0</v>
      </c>
      <c r="CO537" s="10" t="str">
        <f aca="false">IF(CM537&gt;0,"EME"," ")</f>
        <v> </v>
      </c>
      <c r="CQ537" s="10" t="str">
        <f aca="false">IF(CP537&gt;0,"0", " ")</f>
        <v> </v>
      </c>
      <c r="CR537" s="10" t="str">
        <f aca="false">IF(CP537&gt;0,"EME"," ")</f>
        <v> </v>
      </c>
      <c r="CS537" s="9" t="n">
        <v>0</v>
      </c>
      <c r="CV537" s="9" t="n">
        <v>0</v>
      </c>
      <c r="CY537" s="9" t="n">
        <v>0</v>
      </c>
      <c r="DB537" s="9" t="n">
        <v>0</v>
      </c>
      <c r="DC537" s="11" t="str">
        <f aca="false">IF(DB537&lt;0,"2"," ")</f>
        <v> </v>
      </c>
      <c r="DD537" s="11" t="str">
        <f aca="false">IF(DB537&lt;0,"MIO"," ")</f>
        <v> </v>
      </c>
      <c r="DE537" s="9" t="n">
        <v>0</v>
      </c>
      <c r="DF537" s="10" t="str">
        <f aca="false">IF(DE537&lt;0,"3"," ")</f>
        <v> </v>
      </c>
      <c r="DG537" s="10" t="str">
        <f aca="false">IF(DE537&lt;0,"AST"," ")</f>
        <v> </v>
      </c>
      <c r="DH537" s="9" t="n">
        <v>0</v>
      </c>
      <c r="DI537" s="10" t="str">
        <f aca="false">IF(DH537&lt;0,"3"," ")</f>
        <v> </v>
      </c>
      <c r="DJ537" s="10" t="str">
        <f aca="false">IF(DH537&lt;0,"AST"," ")</f>
        <v> </v>
      </c>
      <c r="DK537" s="9" t="n">
        <v>0</v>
      </c>
      <c r="DL537" s="10" t="str">
        <f aca="false">IF(DK537&gt;0,"4"," ")</f>
        <v> </v>
      </c>
      <c r="DM537" s="10" t="str">
        <f aca="false">IF(DK537&gt;0,"PRE"," ")</f>
        <v> </v>
      </c>
      <c r="DN537" s="9" t="n">
        <v>0</v>
      </c>
      <c r="DO537" s="10" t="str">
        <f aca="false">IF(DN537&gt;0,"4"," ")</f>
        <v> </v>
      </c>
      <c r="DP537" s="10" t="str">
        <f aca="false">IF(DN537&gt;0,"PRE"," ")</f>
        <v> </v>
      </c>
      <c r="DS537" s="12" t="str">
        <f aca="false">CONCATENATE(CO537,CU537,DA537,DG537,DM537)</f>
        <v>   </v>
      </c>
      <c r="DT537" s="10" t="e">
        <f aca="false" t="array" ref="DT537">_xlfn.IFS(DS537="EME    ","0", DS537=" HIP   ","1", DS537="  MIO  ","2", DS537="   AST ","3", DS537="    PRE","4", DS537="EME   PRE","5", DS537=" HIP  PRE","6", DS537=" HIP AST ","7", DS537="  MIO PRE","8", DS537="  MIOAST ","9", DS537="   ASTPRE","10",DS537=" HIP ASTPRE","11", DS537="  MIOASTPRE","12", DS537="     ","0")</f>
        <v>#N/A</v>
      </c>
      <c r="DV537" s="1" t="e">
        <f aca="false" t="array" ref="DV537">_xlfn.IFS(DU537="SI","2", DU537="NO","1")</f>
        <v>#N/A</v>
      </c>
      <c r="DX537" s="11" t="str">
        <f aca="false">IF(DW537=0,"1","2")</f>
        <v>1</v>
      </c>
      <c r="DY537" s="11" t="str">
        <f aca="false" t="array" ref="DY537">_xlfn.IFS(DW537=0,"0", DW537=0.25, "1", DW537=0.5,"2", DW537=0.75,"3", DW537=1,"4",DW537=1.25,"5", DW537=1.5,"6", DW537=1.75,"7", DW537=2,"8")</f>
        <v>0</v>
      </c>
      <c r="EA537" s="11" t="str">
        <f aca="false">IF(DZ537=0,"1","2")</f>
        <v>1</v>
      </c>
      <c r="EB537" s="11" t="str">
        <f aca="false" t="array" ref="EB537">_xlfn.IFS(DZ537=0,"0", DZ537=0.25, "1", DZ537=0.5,"2", DZ537=0.75,"3", DZ537=1,"4",DZ537=1.25,"5", DZ537=1.5,"6", DZ537=1.75,"7", DZ537=2,"8")</f>
        <v>0</v>
      </c>
      <c r="ED537" s="10" t="str">
        <f aca="false">IF(EC537=0,"1","2")</f>
        <v>1</v>
      </c>
      <c r="EE537" s="11" t="str">
        <f aca="false" t="array" ref="EE537">_xlfn.IFS(EC537=0,"0", EC537=-0.25, "1", EC537=-0.5,"2", EC537=-0.75,"3", EC537=-1,"4",EC537=-1.25,"5", EC537=-1.5,"6", EC537=-1.75,"7", EC537=-2,"8", EC537=-2.25,"9",EC537=-2.5,"10", EC537=-2.75,"11", EC537=-3,"12", EC537=-3.25,"13", EC537=-3.5,"14", EC537=-3.75,"15",EC537=-4,"16")</f>
        <v>0</v>
      </c>
      <c r="EG537" s="10" t="str">
        <f aca="false">IF(EF537=0,"1","2")</f>
        <v>1</v>
      </c>
      <c r="EH537" s="11" t="str">
        <f aca="false" t="array" ref="EH537">_xlfn.IFS(EF537=0,"0", EF537=-0.25, "1", EF537=-0.5,"2", EF537=-0.75,"3", EF537=-1,"4",EF537=-1.25,"5", EF537=-1.5,"6", EF537=-1.75,"7", EF537=-2,"8", EF537=-2.25,"9",EF537=-2.5,"10", EF537=-2.75,"11", EF537=-3,"12", EF537=-3.25,"13", EF537=-3.5,"14", EF537=-3.75,"15",EF537=-4,"16")</f>
        <v>0</v>
      </c>
      <c r="EJ537" s="11" t="str">
        <f aca="false">IF(EI537=0,"1","2")</f>
        <v>1</v>
      </c>
      <c r="EK537" s="11" t="str">
        <f aca="false" t="array" ref="EK537">_xlfn.IFS(EI537=0,"0", EI537=-0.25, "1", EI537=-0.5,"2", EI537=-0.75,"3", EI537=-1,"4",EI537=-1.25,"5", EI537=-1.5,"6", EI537=-1.75,"7", EI537=-2,"8", EI537=-2.25,"9", EI537=-2.25,"9",EI537=-2.5,"10", EI537=-2.75,"11", EI537=-3,"12", EI537=-3.25,"13", EI537=-3.5,"14", EI537=-3.75,"15",EI537=-4,"16", EI537=0.25, "17", EI537=0.5, "18")</f>
        <v>0</v>
      </c>
      <c r="EM537" s="11" t="str">
        <f aca="false">IF(EL537=0,"1","2")</f>
        <v>1</v>
      </c>
      <c r="EN537" s="11" t="str">
        <f aca="false" t="array" ref="EN537">_xlfn.IFS(EL537=0.25,"17",EL537=0.5,"18", EL537=0,"0", EL537=-0.25, "1", EL537=-0.5,"2", EL537=-0.75,"3", EL537=-1,"4",EL537=-1.25,"5", EL537=-1.5,"6", EL537=-1.75,"7", EL537=-2,"8",EL537= -2.25,"9",EL537=-2.5,"10",EL537= -2.75,"11",EL537= -3,"12",EL537= -3.25,"13",EL537= -3.5,"14",EL537= -3.75,"15",EL537=-4,"16")</f>
        <v>0</v>
      </c>
      <c r="EP537" s="11" t="str">
        <f aca="false">IF(EO537=0,"1","2")</f>
        <v>1</v>
      </c>
      <c r="EQ537" s="11" t="str">
        <f aca="false" t="array" ref="EQ537">_xlfn.IFS(EO537=0,"0", EO537=0.25, "1", EO537=0.5,"2", EO537=0.75,"3", EO537=1,"4",EO537=1.25,"5", EO537=1.5,"6", EO537=1.75,"7", EO537=2,"8", EO537=2.25,"9", EO537=2.25,"9",EO537=2.5,"10", EO537=2.75,"11", EO537=3,"12", EO537=3.25,"13", EO537=3.5,"14", EO537=3.75,"15",EO537=4,"16", EO537=-0.25, "17", bq=-0.5, "18")</f>
        <v>0</v>
      </c>
      <c r="ES537" s="11" t="str">
        <f aca="false">IF(ER537=0,"1","2")</f>
        <v>1</v>
      </c>
      <c r="ET537" s="11" t="str">
        <f aca="false" t="array" ref="ET537">_xlfn.IFS(ER537=0,"0", ER537=0.25, "1", ER537=0.5,"2", ER537=0.75,"3", ER537=1,"4",ER537=1.25,"5", ER537=1.5,"6", ER537=1.75,"7", ER537=2,"8", ER537=2.25,"9", ER537=2.25,"9",ER537=2.5,"10", ER537=2.75,"11", ER537=3,"12", ER537=3.25,"13", ER537=3.5,"14", ER537=3.75,"15",ER537=4,"16", ER537=-0.25, "17", bq=-0.5, "18")</f>
        <v>0</v>
      </c>
      <c r="EV537" s="14" t="e">
        <f aca="false">VLOOKUP(EU537,LEYENDA!$G$2:$H$8,2,TRUE())</f>
        <v>#N/A</v>
      </c>
      <c r="EW537" s="14" t="e">
        <f aca="false" t="array" ref="EW537">_xlfn.IFS(EV537="0-5","1", EV537="6-12","2", EV537="13-18","3", EV537="19-24","4", EV537="25-36","5", EV537="37-48","6", EV537="49-60","7")</f>
        <v>#N/A</v>
      </c>
    </row>
    <row r="538" customFormat="false" ht="13.5" hidden="false" customHeight="false" outlineLevel="0" collapsed="false">
      <c r="A538" s="1" t="n">
        <v>203</v>
      </c>
      <c r="B538" s="2" t="n">
        <v>1</v>
      </c>
      <c r="C538" s="33" t="n">
        <v>42921</v>
      </c>
      <c r="E538" s="5" t="str">
        <f aca="false">VLOOKUP(A538,'286'!$A$3:$J$6279,10,FALSE())</f>
        <v>LÓPEZ-RIOBOO CASADO, ÁLVARO</v>
      </c>
      <c r="F538" s="4" t="str">
        <f aca="false">VLOOKUP(A538,'286'!$A$3:$I$1768,3,FALSE())</f>
        <v>LOCAAL</v>
      </c>
      <c r="G538" s="6" t="n">
        <f aca="false">VLOOKUP(A538,'286'!$A$3:$I$1768,4,FALSE())</f>
        <v>39907</v>
      </c>
      <c r="H538" s="7" t="n">
        <f aca="false">YEAR(C538)-YEAR(G538)</f>
        <v>8</v>
      </c>
      <c r="I538" s="1" t="str">
        <f aca="false">VLOOKUP(H538,LEYENDA!$C$2:$D$6,2,TRUE())</f>
        <v>0-12</v>
      </c>
      <c r="J538" s="5" t="str">
        <f aca="false">VLOOKUP(A538,'286'!$A$3:$I$1768,7,FALSE())</f>
        <v>H</v>
      </c>
      <c r="K538" s="8" t="n">
        <f aca="false">VLOOKUP(A538,'286'!$A$3:$I$1768,2,FALSE())</f>
        <v>0</v>
      </c>
      <c r="L538" s="4" t="str">
        <f aca="false">VLOOKUP(A538,'286'!$A$3:$I$1768,8,FALSE())</f>
        <v>D</v>
      </c>
      <c r="M538" s="4" t="str">
        <f aca="false">VLOOKUP(A538,'286'!$A$3:$I$1768,9,FALSE())</f>
        <v>I</v>
      </c>
      <c r="N538" s="8" t="str">
        <f aca="false">IF(R538=O538, "MISMA","CONTRARIA")</f>
        <v>CONTRARIA</v>
      </c>
      <c r="O538" s="8" t="str">
        <f aca="false" t="array" ref="O538">_xlfn.IFS(L538="D","1", L538="I","2")</f>
        <v>1</v>
      </c>
      <c r="P538" s="8" t="e">
        <f aca="false" t="array" ref="P538">_xlfn.IFS(K538="OD","1", K538="OI","2")</f>
        <v>#N/A</v>
      </c>
      <c r="Q538" s="1" t="str">
        <f aca="false" t="array" ref="Q538">_xlfn.IFS(J538="M","1", J538="H","2")</f>
        <v>2</v>
      </c>
      <c r="R538" s="8" t="str">
        <f aca="false" t="array" ref="R538">_xlfn.IFS(M538="D","1", M538="I","2")</f>
        <v>2</v>
      </c>
      <c r="S538" s="1" t="str">
        <f aca="false" t="array" ref="S538">_xlfn.IFS(N538="CONTRARIA", "1",N538= "MISMA","2")</f>
        <v>1</v>
      </c>
      <c r="T538" s="1" t="str">
        <f aca="false" t="array" ref="T538">_xlfn.IFS(I538="0-12","1", I538="13-24","2", I538="25-40","3", I538="41-60","4", I538="61-100","5")</f>
        <v>1</v>
      </c>
      <c r="U538" s="9" t="n">
        <v>-0.5</v>
      </c>
      <c r="V538" s="10" t="str">
        <f aca="false">IF(U538="","",IF(AND(U538&gt;=-9,U538&lt;=-6.5),"-9 a -6,5",IF(AND(U538&gt;=-6,U538&lt;=-3.5),"-6 a -3,5",IF(AND(U538&gt;=-3,U538&lt;=-1),"-3 a -1",IF(U538=-0.5,"-0,5",IF(AND(U538&gt;=0,U538&lt;=2.5),"0 a 2,5",IF(AND(U538&gt;=3,U538&lt;=5.5),"3 a 5,5",IF(AND(U538&gt;=6,U538&lt;=8.5),"6 a 8,5",IF(AND(U538&gt;=9,U538&lt;=20),"9 a 20","Fuera de rango")))))))))</f>
        <v>-0,5</v>
      </c>
      <c r="W538" s="11" t="str">
        <f aca="false">IF(V538="","",IF(V538="-9 a -6,5",2,IF(V538="-6 a -3,5",3,IF(V538="-3 a -1",4,IF(V538="-0,5","NORMA",IF(V538="0 a 2,5",5,IF(V538="3 a 5,5",6,IF(V538="6 a 8,5",7,IF(V538="9 a 20",8,"Fuera de rango")))))))))</f>
        <v>NORMA</v>
      </c>
      <c r="X538" s="9" t="n">
        <v>0</v>
      </c>
      <c r="Y538" s="11" t="str">
        <f aca="false">IF(X538="","",IF(AND(X538&gt;=0,X538&lt;=4),"0 a 4",IF(AND(X538&gt;=4.5,X538&lt;=8.5),"4,5 a 8,5",IF(X538=9,"9",IF(AND(X538&gt;=9.5,X538&lt;=13),"9,5 a 13",IF(AND(X538&gt;=13.5,X538&lt;=20),"13,5 a 20",IF(AND(X538&gt;=20.5,X538&lt;=35),"20,5 a 35","Fuera de rango")))))))</f>
        <v>0 a 4</v>
      </c>
      <c r="Z538" s="11" t="n">
        <f aca="false">IF(Y538="","",IF(Y538="0 a 4",1,IF(Y538="4,5 a 8,5",2,IF(Y538="9","NORMA",IF(Y538="9,5 a 13",3,IF(Y538="13,5 a 20",4,IF(Y538="20,5 a 35",5,"Fuera de rango")))))))</f>
        <v>1</v>
      </c>
      <c r="AA538" s="9" t="n">
        <v>16</v>
      </c>
      <c r="AB538" s="10" t="str">
        <f aca="false">IF(AA538="","",IF(AND(AA538&gt;=0,AA538&lt;=9),"0 a 9",IF(AND(AA538&gt;=9.5,AA538&lt;=18.5),"9,5 a 18,5",IF(AA538=19,"19",IF(AND(AA538&gt;=19.5,AA538&lt;=28),"19,5 a 28",IF(AND(AA538&gt;=28.5,AA538&lt;=40),"28,5 a 40","Fuera de rango"))))))</f>
        <v>9,5 a 18,5</v>
      </c>
      <c r="AC538" s="11" t="n">
        <f aca="false" t="array" ref="AC538">_xlfn.IFS(AB538="","",AB538="0 a 9",1,AB538="9,5 a 18,5",2,AB538="19","NORMA",AB538="19,5 a 28",3,AB538="28,5 a 40",4,TRUE(),"Fuera de rango")</f>
        <v>2</v>
      </c>
      <c r="AD538" s="9" t="n">
        <v>9</v>
      </c>
      <c r="AE538" s="10" t="str">
        <f aca="false">IF(AD538="","",IF(AND(AD538&gt;=-10,AD538&lt;=0),"De -10 a 0",IF(AND(AD538&gt;=0.5,AD538&lt;=9.5),"0,5 a 9,5",IF(AD538=10,"10",IF(AND(AD538&gt;=10.5,AD538&lt;=20),"10,5 a 20",IF(AND(AD538&gt;=20.5,AD538&lt;=40),"20,5 a 40","Fuera de rango"))))))</f>
        <v>0,5 a 9,5</v>
      </c>
      <c r="AF538" s="12" t="n">
        <f aca="false">IF(AD538="","",IF(AND(AD538&gt;=-10,AD538&lt;=0),1,IF(AND(AD538&gt;=0.5,AD538&lt;=9.5),2,IF(AD538=10,"NORMA",IF(AND(AD538&gt;=10.5,AD538&lt;=20),3,IF(AND(AD538&gt;=20.5,AD538&lt;=40),4,""))))))</f>
        <v>2</v>
      </c>
      <c r="AG538" s="9" t="n">
        <v>9</v>
      </c>
      <c r="AH538" s="10" t="str">
        <f aca="false">IF(AG538="","",IF(AND(AG538&gt;=0,AG538&lt;=4),"0 a 4",IF(AND(AG538&gt;=4.5,AG538&lt;=8.5),"4,5 a 8,5",IF(AG538=9,"9",IF(AND(AG538&gt;=9.5,AG538&lt;=13),"9,5 a 13",IF(AND(AG538&gt;=13.5,AG538&lt;=25),"13,5 a 25","Fuera de rango"))))))</f>
        <v>9</v>
      </c>
      <c r="AI538" s="10" t="str">
        <f aca="false">IF(AH538="","",IF(AH538="0 a 4",1,IF(AH538="4,5 a 8,5",2,IF(AH538="9","NORMA",IF(AH538="9,5 a 13",3,IF(AH538="13,5 a 25",4,""))))))</f>
        <v>NORMA</v>
      </c>
      <c r="AJ538" s="9" t="n">
        <v>3</v>
      </c>
      <c r="AK538" s="10" t="str">
        <f aca="false">IF(AJ538="","",IF(AND(AJ538&gt;=-15,AJ538&lt;=-10.5),"-15 a -10,5",IF(AND(AJ538&gt;=-10,AJ538&lt;=-4),"-10 a -4",IF(AND(AJ538&gt;=-4.5,AJ538&lt;=0),"-4,5 a 0",IF(AND(AJ538&gt;=0.5,AJ538&lt;=4.5),"0,5 a 4,5",IF(AJ538=5,"5",IF(AND(AJ538&gt;=5.5,AJ538&lt;=10),"5,5 a 10",IF(AND(AJ538&gt;=10.5,AJ538&lt;=20),"10,5 a 20","Fuera de rango"))))))))</f>
        <v>0,5 a 4,5</v>
      </c>
      <c r="AL538" s="11" t="n">
        <f aca="false">IF(AK538="","",IF(AK538="-15 a -10,5",1,IF(AK538="-10 a -4",2,IF(AK538="-4,5 a 0",3,IF(AK538="0,5 a 4,5",4,IF(AK538="5","NORMA",IF(AK538="5,5 a 10",5,IF(AK538="10,5 a 20",6,"Error"))))))))</f>
        <v>4</v>
      </c>
      <c r="AM538" s="9" t="n">
        <v>0</v>
      </c>
      <c r="AN538" s="10" t="str">
        <f aca="false">IF(AM538="","",IF(AND(AM538&gt;=-7.5,AM538&lt;=-5.5),"-7,5 a -5,5",IF(AND(AM538&gt;=-5,AM538&lt;=-3),"-5 a -3",IF(AND(AM538&gt;=-2.5,AM538&lt;=-0.5),"-2,5 a -0,5",IF(AM538=0,"0,00",IF(AND(AM538&gt;=0.5,AM538&lt;=2.5),"0,5 a 2,5",IF(AND(AM538&gt;=3,AM538&lt;=5),"3 a 5",IF(AND(AM538&gt;=5.5,AM538&lt;=7.5),"5,5 a 7,5",IF(AND(AM538&gt;=8,AM538&lt;=10),"8 a 10","Fuera de rango")))))))))</f>
        <v>0,00</v>
      </c>
      <c r="AO538" s="11" t="str">
        <f aca="false">IF(AN538="","",IF(AN538="-7,5 a -5,5",1,IF(AN538="-5 a -3",2,IF(AN538="-2,5 a -0,5",3,IF(AN538="0,00","NORMA",IF(AN538="0,5 a 2,5",4,IF(AN538="3 a 5",5,IF(AN538="5,5 a 7,5",6,IF(AN538="8 a 10",7,"Error")))))))))</f>
        <v>NORMA</v>
      </c>
      <c r="AP538" s="9" t="n">
        <v>-2</v>
      </c>
      <c r="AQ538" s="10" t="str">
        <f aca="false">IF(AP538="","",IF(AND(AP538&gt;=-20,AP538&lt;=-9.5),"-20 a -9,5",IF(AND(AP538&gt;=-9,AP538&lt;=-6.5),"-9 a -6,5",IF(AP538=-6,"-6",IF(AND(AP538&gt;=-5.5,AP538&lt;=-3),"-5,5 a -3",IF(AND(AP538&gt;=-2.5,AP538&lt;=0),"-2,5 a 0",IF(AND(AP538&gt;=0.5,AP538&lt;=3),"0,5 a 3",IF(AND(AP538&gt;=3.5,AP538&lt;=6),"3,5 a 6",IF(AND(AP538&gt;=6.5,AP538&lt;=9),"6,5 a 9",IF(AND(AP538&gt;=9.5,AP538&lt;=20),"9,5 a 20","Fuera de rango"))))))))))</f>
        <v>-2,5 a 0</v>
      </c>
      <c r="AR538" s="11" t="n">
        <f aca="false">IF(AQ538="","",IF(AQ538="-20 a -9,5",1,IF(AQ538="-9 a -6,5",2,IF(AQ538="-6","NORMA",IF(AQ538="-5,5 a -3",3,IF(AQ538="-2,5 a 0",4,IF(AQ538="0,5 a 3",5,IF(AQ538="3,5 a 6",6,IF(AQ538="6,5 a 9",7,IF(AQ538="9,5 a 20",8,""))))))))))</f>
        <v>4</v>
      </c>
      <c r="AS538" s="9" t="n">
        <v>1</v>
      </c>
      <c r="AT538" s="10" t="str">
        <f aca="false">IF(AS538="","",IF(AND(AS538&gt;=-16,AS538&lt;=-14),"-16 a -14",IF(AND(AS538&gt;=-13.5,AS538&lt;=-11.5),"-13,5 a -11,5",IF(AND(AS538&gt;=-11,AS538&lt;=-9),"-11 a -9",IF(AND(AS538&gt;=-8.5,AS538&lt;=-6.5),"-8,5 a -6,5",IF(AND(AS538&gt;=-6,AS538&lt;=-4),"-6 a -4",IF(AND(AS538&gt;=-3.5,AS538&lt;=-1.5),"-3,5 a -1,5",IF(AND(AS538&gt;=-1,AS538&lt;=1),"-1 a 1",IF(AND(AS538&gt;=1.5,AS538&lt;=3.5),"1,5 a 3,5",IF(AND(AS538&gt;=4,AS538&lt;=6),"4 a 6",IF(AND(AS538&gt;=6.5,AS538&lt;=8.5),"6,5 a 8,5",IF(AND(AS538&gt;=9,AS538&lt;=11),"9 a 11",IF(AND(AS538&gt;=11.5,AS538&lt;=13.5),"11,5 a 13,5",IF(AND(AS538&gt;=14,AS538&lt;=16),"14 a 16",IF(AND(AS538&gt;=16.5,AS538&lt;=18.5),"16,5 a 18,5",IF(AND(AS538&gt;=19,AS538&lt;=21),"19 a 21","Fuera de rango"))))))))))))))))</f>
        <v>-1 a 1</v>
      </c>
      <c r="AU538" s="11" t="n">
        <f aca="false" t="array" ref="AU538">IF(AT538="","",_xlfn.IFS(AT538="-16 a -14",1,AT538="-13,5 a -11,5",2,AT538="-11 a -9",3,AT538="-8,5 a -6,5",4,AT538="-6 a -4",5,AT538="-3,5 a -1,5",6,AT538="-1 a 1",7,AT538="1,5 a 3,5",8,AT538="4 a 6","NORMA",AT538="6,5 a 8,5",9,AT538="9 a 11",10,AT538="11,5 a 13,5",11,AT538="14 a 16",12,AT538="16,5 a 18,5",13,AT538="19 a 21",14,TRUE(),""))</f>
        <v>7</v>
      </c>
      <c r="AV538" s="9" t="n">
        <v>-1</v>
      </c>
      <c r="AW538" s="10" t="str">
        <f aca="false">IF(AV538="","",IF(AND(AV538&gt;=-1,AV538&lt;=-0.5),"-1 a -0,5",IF(AND(AV538&gt;-0.5,AV538&lt;=0),"De -0,5 a 0",IF(AND(AV538&gt;=0.25,AV538&lt;=0.75),"0,25 a 0,75",IF(AND(AV538&gt;=1,AV538&lt;=1.5),"1 a 1,5",IF(AND(AV538&gt;=1.75,AV538&lt;=2.25),"1,75 a 2,25",IF(AND(AV538&gt;=2.5,AV538&lt;=3),"2,5 a 3",IF(AND(AV538&gt;=3.25,AV538&lt;=3.75),"3,25 a 3,75","Fuera de rango"))))))))</f>
        <v>-1 a -0,5</v>
      </c>
      <c r="AX538" s="10" t="n">
        <f aca="false">IF(AW538="","",IF(OR(AW538="-1 a -0,5",AW538="-1 a -0.5"),1,IF(OR(AW538="De -0,5 a 0",AW538="-0,5 a 0",AW538="De -0.5 a 0"),2,IF(OR(AW538="0,25 a 0,75",AW538="0.25 a 0.75"),"NORMA",IF(OR(AW538="1 a 1,5",AW538="1 a 1.5"),3,IF(OR(AW538="1,75 a 2,25",AW538="1.75 a 2.25"),4,IF(OR(AW538="2,5 a 3",AW538="2.5 a 3"),5,IF(OR(AW538="3,25 a 3,75",AW538="3.25 a 3.75"),6,""))))))))</f>
        <v>1</v>
      </c>
      <c r="AY538" s="9" t="n">
        <v>0</v>
      </c>
      <c r="AZ538" s="10" t="str">
        <f aca="false">IF(AY538="","",IF(AND(AY538&gt;=-20,AY538&lt;=-9.5),"-20 a -9,5",IF(AND(AY538&gt;=-9,AY538&lt;=-6.5),"-9 a -6,5",IF(AY538=-6,"-6",IF(AND(AY538&gt;=-5.5,AY538&lt;=-3),"-5,5 a -3",IF(AND(AY538&gt;=-2.5,AY538&lt;=0),"-2,5 a 0",IF(AND(AY538&gt;=0.5,AY538&lt;=3),"0,5 a 3",IF(AND(AY538&gt;=3.5,AY538&lt;=6),"3,5 a 6","Fuera de rango"))))))))</f>
        <v>-2,5 a 0</v>
      </c>
      <c r="BA538" s="11" t="n">
        <f aca="false">IF(AZ538="","",IF(AZ538="-20 a -9,5",1,IF(AZ538="-9 a -6,5",2,IF(AZ538="-6","NORMA",IF(AZ538="-5,5 a -3",3,IF(AZ538="-2,5 a 0",4,IF(AZ538="0,5 a 3",5,IF(AZ538="3,5 a 6",6,""))))))))</f>
        <v>4</v>
      </c>
      <c r="BB538" s="9" t="n">
        <v>0</v>
      </c>
      <c r="BC538" s="10" t="str">
        <f aca="false" t="array" ref="BC538">IF(BB538="","",_xlfn.IFS(AND(BB538&gt;=0,BB538&lt;=2),"0 a 2",AND(BB538&gt;=2.5,BB538&lt;=4.5),"2,5 a 4,5",AND(BB538&gt;=5,BB538&lt;=7),"5 a 7",AND(BB538&gt;=7.5,BB538&lt;=9.5),"7,5 a 9,5",AND(BB538&gt;=10,BB538&lt;=12),"10 a 12",AND(BB538&gt;=12.5,BB538&lt;=14.5),"12,5 a 14,5",BB538=15,"15",AND(BB538&gt;=15.5,BB538&lt;=17.5),"15,5 a 17,5",AND(BB538&gt;=18,BB538&lt;=20),"18 a 20",AND(BB538&gt;=20.5,BB538&lt;=22.5),"20,5 a 22,5",AND(BB538&gt;=23,BB538&lt;=25),"23 a 25",TRUE(),"Fuera de rango"))</f>
        <v>0 a 2</v>
      </c>
      <c r="BD538" s="11" t="n">
        <f aca="false" t="array" ref="BD538">IF(BC538="","",_xlfn.IFS(BC538="0 a 2",1,BC538="2,5 a 4,5",2,BC538="5 a 7",3,BC538="7,5 a 9,5",4,BC538="10 a 12",5,BC538="12,5 a 14,5",6,BC538="15","NORMA",BC538="15,5 a 17,5",7,BC538="18 a 20",8,BC538="20,5 a 22,5",9,BC538="23 a 25",10,TRUE(),"Fuera de rango"))</f>
        <v>1</v>
      </c>
      <c r="BE538" s="9" t="n">
        <v>20</v>
      </c>
      <c r="BF538" s="10" t="str">
        <f aca="false">IF(BE538="","",IF(AND(BE538&gt;=-20,BE538&lt;=-10),"-20 a -10",IF(AND(BE538&gt;=-9.5,BE538&lt;=0.5),"-9,5 a 0,5",IF(AND(BE538&gt;=1,BE538&lt;=11),"1 a 11",IF(AND(BE538&gt;=11.5,BE538&lt;=20.5),"11,5 a 20,5",IF(BE538=21,"21",IF(AND(BE538&gt;=21.5,BE538&lt;=31.5),"21,5 a 31,5",IF(AND(BE538&gt;=32,BE538&lt;=42),"32 a 42","Fuera de rango"))))))))</f>
        <v>11,5 a 20,5</v>
      </c>
      <c r="BG538" s="11" t="n">
        <f aca="false">IF(BF538="","",IF(BF538="-20 a -10",1,IF(BF538="-9,5 a 0,5",2,IF(BF538="1 a 11",3,IF(BF538="11,5 a 20,5",4,IF(BF538="21","NORMA",IF(BF538="21,5 a 31,5",5,IF(BF538="32 a 42",6,""))))))))</f>
        <v>4</v>
      </c>
      <c r="BH538" s="9" t="n">
        <v>11</v>
      </c>
      <c r="BI538" s="10" t="str">
        <f aca="false">IF(BH538="","",IF(AND(BH538&gt;=-20,BH538&lt;=-15),"-20 a -15",IF(AND(BH538&gt;=-14.5,BH538&lt;=-9.5),"-14,5 a -9,5",IF(AND(BH538&gt;=-9,BH538&lt;=-4),"-9 a -4",IF(AND(BH538&gt;=-3.5,BH538&lt;=2.5),"-3,5 a 2,5",IF(AND(BH538&gt;=3,BH538&lt;=8),"3 a 8",IF(AND(BH538&gt;=8.5,BH538&lt;=14.5),"8,5 a 14,5",IF(BH538=15,"15",IF(AND(BH538&gt;=15.5,BH538&lt;=20.5),"15,5 a 20,5",IF(AND(BH538&gt;=21,BH538&lt;=26),"21 a 26","Fuera de rango"))))))))))</f>
        <v>8,5 a 14,5</v>
      </c>
      <c r="BJ538" s="11" t="n">
        <f aca="false">IF(BI538="","",IF(BI538="-20 a -15",1,IF(BI538="-14,5 a -9,5",2,IF(BI538="-9 a -4",3,IF(BI538="-3,5 a 2,5",4,IF(BI538="3 a 8",5,IF(BI538="8,5 a 14,5",6,IF(BI538="15","NORMA",IF(BI538="15,5 a 20,5",7,IF(BI538="21 a 26",8,IF(BI538="26,5 a 31,5",9,"")))))))))))</f>
        <v>6</v>
      </c>
      <c r="BK538" s="9" t="n">
        <v>0</v>
      </c>
      <c r="BL538" s="10" t="str">
        <f aca="false">IF(BK538="","",IF(AND(BK538&gt;=0,BK538&lt;=2),"0 - 2",IF(AND(BK538&gt;=2.5,BK538&lt;=4.5),"2,5 - 4,5",IF(AND(BK538&gt;=5,BK538&lt;=7),"5 - 7",IF(AND(BK538&gt;=7.5,BK538&lt;=9.5),"7,5 - 9,5",IF(AND(BK538&gt;=10,BK538&lt;=12),"10 - 12",IF(AND(BK538&gt;=12.5,BK538&lt;=13.5),"12,5 - 13,5",IF(BK538=14,"14",IF(AND(BK538&gt;=14.5,BK538&lt;=16.5),"14,5 - 16,5",IF(AND(BK538&gt;=17,BK538&lt;=19),"17 - 19",IF(AND(BK538&gt;=19.5,BK538&lt;=21.5),"19,5 - 21,5",IF(AND(BK538&gt;=22,BK538&lt;=24),"22 - 24",IF(AND(BK538&gt;=24.5,BK538&lt;=26.5),"24,5 - 26,5",IF(AND(BK538&gt;=27,BK538&lt;=29),"27 - 29",IF(AND(BK538&gt;=29.5,BK538&lt;=30),"29,5 - 30","Fuera de rango")))))))))))))))</f>
        <v>0 - 2</v>
      </c>
      <c r="BM538" s="11" t="n">
        <f aca="false">IF(BL538="","",IF(BL538="0 - 2",1,IF(BL538="2,5 - 4,5",2,IF(BL538="5 - 7",3,IF(BL538="7,5 - 9,5",4,IF(BL538="10 - 12",5,IF(BL538="12,5 - 13,5",6,IF(BL538="14","NORMA",IF(BL538="14,5 - 16,5",7,IF(BL538="17 - 19",8,IF(BL538="19,5 - 21,5",9,IF(BL538="22 - 24",10,IF(BL538="24,5 - 26,5",11,IF(BL538="27 - 29",12,IF(BL538="29,5 - 30",13,"")))))))))))))))</f>
        <v>1</v>
      </c>
      <c r="BN538" s="9" t="n">
        <v>16</v>
      </c>
      <c r="BO538" s="11" t="str">
        <f aca="false">IF(BN538="","",IF(AND(BN538&gt;=-20,BN538&lt;=-10),"-20 a -10",IF(AND(BN538&gt;=-9.5,BN538&lt;=0.5),"-9,5 a 0,5",IF(AND(BN538&gt;=1,BN538&lt;=11),"1 a 11",IF(AND(BN538&gt;=11.5,BN538&lt;=21.5),"11,5 a 21,5",IF(BN538=22,"22",IF(AND(BN538&gt;=22.5,BN538&lt;=32.5),"22,5 a 32,5",IF(AND(BN538&gt;=33,BN538&lt;=43),"33 a 43","Fuera de rango"))))))))</f>
        <v>11,5 a 21,5</v>
      </c>
      <c r="BP538" s="11" t="n">
        <f aca="false">IF(BO538="","",IF(BO538="-20 a -10",1,IF(BO538="-9,5 a 0,5",2,IF(BO538="1 a 11",3,IF(BO538="11,5 a 21,5",4,IF(BO538="22","NORMA",IF(BO538="22,5 a 32,5",5,IF(BO538="33 a 43",6,""))))))))</f>
        <v>4</v>
      </c>
      <c r="BQ538" s="9" t="n">
        <v>7</v>
      </c>
      <c r="BR538" s="10" t="str">
        <f aca="false">IF(BQ538="","",IF(AND(BQ538&gt;=-20,BQ538&lt;=-15),"-20 a -15",IF(AND(BQ538&gt;=-14.5,BQ538&lt;=-9.5),"-14,5 a -9,5",IF(AND(BQ538&gt;=-9,BQ538&lt;=-4),"-9 a -4",IF(AND(BQ538&gt;=-3.5,BQ538&lt;=2.5),"-3,5 a 2,5",IF(AND(BQ538&gt;=3,BQ538&lt;=8),"3 a 8",IF(AND(BQ538&gt;=8.5,BQ538&lt;=13.5),"8,5 a 13,5",IF(AND(BQ538&gt;=14,BQ538&lt;=17.5),"14 a 17,5",IF(BQ538=18,"18",IF(AND(BQ538&gt;=18.5,BQ538&lt;=23.5),"18,5 a 23,5",IF(AND(BQ538&gt;=24,BQ538&lt;=29),"24 a 29",IF(AND(BQ538&gt;=29.5,BQ538&lt;=34.5),"29,5 a 34,5",IF(AND(BQ538&gt;=35,BQ538&lt;=40),"35 a 40","Fuera de rango")))))))))))))</f>
        <v>3 a 8</v>
      </c>
      <c r="BS538" s="11" t="n">
        <f aca="false">IF(BR538="","",IF(BR538="-20 a -15",1,IF(BR538="-14,5 a -9,5",2,IF(BR538="-9 a -4",3,IF(BR538="-3,5 a 2,5",4,IF(BR538="3 a 8",5,IF(BR538="8,5 a 13,5",6,IF(BR538="14 a 17,5",7,IF(BR538="18","NORMA",IF(BR538="18,5 a 23,5",8,IF(BR538="24 a 29",9,IF(BR538="29,5 a 34,5",10,IF(BR538="35 a 40",11,"")))))))))))))</f>
        <v>5</v>
      </c>
      <c r="BT538" s="9" t="n">
        <v>0</v>
      </c>
      <c r="BU538" s="10" t="str">
        <f aca="false">IF(BT538="","",IF(AND(BT538&gt;=-20,BT538&lt;=-18),"-20 a -18",IF(AND(BT538&gt;=-17.5,BT538&lt;=-15.5),"-17,5 a -15,5",IF(AND(BT538&gt;=-15,BT538&lt;=-13),"-15 a -13",IF(AND(BT538&gt;=-12.5,BT538&lt;=-10.5),"-12,5 a -10,5",IF(AND(BT538&gt;=-10,BT538&lt;=-8),"-10 a -8",IF(AND(BT538&gt;=-7.5,BT538&lt;=-5.5),"-7,5 a -5,5",IF(AND(BT538&gt;=-5,BT538&lt;=-3),"-5 a -3",IF(AND(BT538&gt;=-2.5,BT538&lt;=-0.5),"-2,5 a -0,5",IF(BT538=0,"0",IF(AND(BT538&gt;=0.5,BT538&lt;=2.5),"0,5 a 2,5",IF(AND(BT538&gt;=3,BT538&lt;=5),"3 a 5",IF(AND(BT538&gt;=5.5,BT538&lt;=7.5),"5,5 a 7,5",IF(AND(BT538&gt;=8,BT538&lt;=10),"8 a 10",IF(AND(BT538&gt;=10.5,BT538&lt;=12.5),"10,5 a 12,5",IF(AND(BT538&gt;=13,BT538&lt;=15),"13 a 15",IF(AND(BT538&gt;=15.5,BT538&lt;=17.5),"15,5 a 17,5",IF(AND(BT538&gt;=18,BT538&lt;=20),"18 a 20","Fuera de rango"))))))))))))))))))</f>
        <v>0</v>
      </c>
      <c r="BV538" s="11" t="str">
        <f aca="false">IF(BT538="","",IF(BT538=0,"NORMA",IF(AND(BT538&gt;=-20,BT538&lt;=-18),2,IF(AND(BT538&gt;=-17.5,BT538&lt;=-15.5),2,IF(AND(BT538&gt;=-15,BT538&lt;=-13),3,IF(AND(BT538&gt;=-12.5,BT538&lt;=-10.5),4,IF(AND(BT538&gt;=-10,BT538&lt;=-8),5,IF(AND(BT538&gt;=-7.5,BT538&lt;=-5.5),6,IF(AND(BT538&gt;=-5,BT538&lt;=-3),7,IF(AND(BT538&gt;=-2.5,BT538&lt;=-0.5),8,IF(AND(BT538&gt;=0.5,BT538&lt;=2.5),9,IF(AND(BT538&gt;=3,BT538&lt;=5),10,IF(AND(BT538&gt;=5.5,BT538&lt;=7.5),11,IF(AND(BT538&gt;=8,BT538&lt;=10),12,IF(AND(BT538&gt;=10.5,BT538&lt;=12.5),13,IF(AND(BT538&gt;=13,BT538&lt;=15),14,IF(AND(BT538&gt;=15.5,BT538&lt;=17.5),15,IF(AND(BT538&gt;=18,BT538&lt;=20),16,"Fuera de rango"))))))))))))))))))</f>
        <v>NORMA</v>
      </c>
      <c r="BW538" s="9" t="n">
        <v>-12.5</v>
      </c>
      <c r="BX538" s="10" t="n">
        <f aca="false">18.5- (0.3*H538)</f>
        <v>16.1</v>
      </c>
      <c r="BY538" s="10" t="n">
        <f aca="false">(BW538)-(BX538)</f>
        <v>-28.6</v>
      </c>
      <c r="BZ538" s="10" t="str">
        <f aca="false">IF(BY538="","",IF(BY538&lt;-27.5,"De -30 a -28",IF(BY538&lt;-25,"De -27,5 a -25,5",IF(BY538&lt;-22.5,"De -25 a -23",IF(BY538&lt;-20,"De -22,5 a -20,5",IF(BY538&lt;-17.5,"De -20 a -18",IF(BY538&lt;-15,"De -17,5 a -15,5",IF(BY538&lt;-12.5,"De -15 a -13",IF(BY538&lt;-10,"De -12,5 a -10,5",IF(BY538&lt;-7.5,"De -10 a -8",IF(BY538&lt;-5,"De -7,5 a -5,5",IF(BY538&lt;-2.5,"De -5 a -3",IF(BY538&lt;0,"De -2,5 a -0,5",IF(BY538&lt;2.5,"De 0 a 2",IF(BY538&lt;5,"De 2,5 a 4,5",IF(BY538&lt;7.5,"De 5 a 7",IF(BY538&lt;10,"De 7,5 a 9,5",IF(BY538&lt;12.5,"De 10 a 12",IF(BY538&lt;15,"De 12,5 a 14,5",IF(BY538&lt;17.5,"De 15 a 17",IF(BY538&lt;20,"De 17,5 a 19,5",IF(BY538&lt;22.5,"De 20 a 22",IF(BY538&lt;25,"De 22,5 a 24,5",IF(BY538&lt;27.5,"De 25 a 27","De 27,5 a 30"))))))))))))))))))))))))</f>
        <v>De -30 a -28</v>
      </c>
      <c r="CA538" s="12" t="n">
        <f aca="false">IF(BY538="","",IF(BY538&lt;=-28,1,IF(BY538&lt;=-25.5,2,IF(BY538&lt;=-23,3,IF(BY538&lt;=-20.5,4,IF(BY538&lt;=-18,5,IF(BY538&lt;=-15.5,6,IF(BY538&lt;=-13,7,IF(BY538&lt;=-10.5,8,IF(BY538&lt;=-8,9,IF(BY538&lt;=-5.5,10,IF(BY538&lt;=-3,11,IF(BY538&lt;=-0.5,12,IF(BY538&lt;=2,13,IF(BY538&lt;=4.5,14,IF(BY538&lt;=7,15,IF(BY538&lt;=9.5,16,IF(BY538&lt;=12,17,IF(BY538&lt;=14.5,18,IF(BY538&lt;=17,19,IF(BY538&lt;=19.5,20,IF(BY538&lt;=22,21,IF(BY538&lt;=24.5,22,IF(BY538&lt;=27,23,IF(BY538&lt;=30,24,"Fuera de rango")))))))))))))))))))))))))</f>
        <v>1</v>
      </c>
      <c r="CB538" s="9" t="n">
        <v>-11.75</v>
      </c>
      <c r="CC538" s="10" t="n">
        <f aca="false">18.5- (0.3*H538)</f>
        <v>16.1</v>
      </c>
      <c r="CD538" s="10" t="n">
        <f aca="false">(CB538)-(CC538)</f>
        <v>-27.85</v>
      </c>
      <c r="CE538" s="10" t="str">
        <f aca="false">IF(CD538="","",IF(CD538&lt;-27.5,"De -30 a -28",IF(CD538&lt;-25,"De -27,5 a -25,5",IF(CD538&lt;-22.5,"De -25 a -23",IF(CD538&lt;-20,"De -22,5 a -20,5",IF(CD538&lt;-17.5,"De -20 a -18",IF(CD538&lt;-15,"De -17,5 a -15,5",IF(CD538&lt;-12.5,"De -15 a -13",IF(CD538&lt;-10,"De -12,5 a -10,5",IF(CD538&lt;-7.5,"De -10 a -8",IF(CD538&lt;-5,"De -7,5 a -5,5",IF(CD538&lt;-2.5,"De -5 a -3",IF(CD538&lt;0,"De -2,5 a -0,5",IF(CD538&lt;=2,"De 0 a 2",IF(CD538&lt;=4.5,"De 2,5 a 4,5",IF(CD538&lt;=7,"De 5 a 7",IF(CD538&lt;=9.5,"De 7,5 a 9,5",IF(CD538&lt;=12,"De 10 a 12",IF(CD538&lt;=14.5,"De 12,5 a 14,5",IF(CD538&lt;=17,"De 15 a 17",IF(CD538&lt;=19.5,"De 17,5 a 19,5",IF(CD538&lt;=22,"De 20 a 22",IF(CD538&lt;=24.5,"De 22,5 a 24,5",IF(CD538&lt;=27,"De 25 a 27","De 27,5 a 30"))))))))))))))))))))))))</f>
        <v>De -30 a -28</v>
      </c>
      <c r="CF538" s="12" t="n">
        <f aca="false">IF(CD538="","",IF(CD538&lt;-27.5,1,IF(CD538&lt;-25,2,IF(CD538&lt;-22.5,3,IF(CD538&lt;-20,4,IF(CD538&lt;-17.5,5,IF(CD538&lt;-15,6,IF(CD538&lt;-12.5,7,IF(CD538&lt;-10,8,IF(CD538&lt;-7.5,9,IF(CD538&lt;-5,10,IF(CD538&lt;-2.5,11,IF(CD538&lt;0,12,IF(CD538&lt;2.5,13,IF(CD538&lt;5,14,IF(CD538&lt;7.5,15,IF(CD538&lt;10,16,IF(CD538&lt;12.5,17,IF(CD538&lt;15,18,IF(CD538&lt;17.5,19,IF(CD538&lt;20,20,IF(CD538&lt;22.5,21,IF(CD538&lt;25,22,IF(CD538&lt;27.5,23,24))))))))))))))))))))))))</f>
        <v>1</v>
      </c>
      <c r="CG538" s="9" t="n">
        <v>-0.75</v>
      </c>
      <c r="CH538" s="10" t="str">
        <f aca="false">IF(CG538="","",IF(AND(CG538&gt;=-10,CG538&lt;=-9.5),"-10 a -9,5",IF(AND(CG538&gt;-9.5,CG538&lt;=-8.5),"-9 a -8,5",IF(AND(CG538&gt;-8.5,CG538&lt;=-7.5),"-8 a -7,5",IF(AND(CG538&gt;-7.5,CG538&lt;=-6.5),"-7 a -6,5",IF(AND(CG538&gt;-6.5,CG538&lt;=-5.5),"-6 a -5,5",IF(AND(CG538&gt;-5.5,CG538&lt;=-4.5),"-5 a -4,5",IF(AND(CG538&gt;-4.5,CG538&lt;=-3.5),"-4 a -3,5",IF(AND(CG538&gt;-3.5,CG538&lt;=-2.5),"-3 a -2,5",IF(CG538=-2.25,"-2,25",IF(AND(CG538&gt;-2.5,CG538&lt;=-1.5),"-2 a -1,5",IF(AND(CG538&gt;-1.5,CG538&lt;=-0.5),"-1 a -0,5",IF(AND(CG538&gt;-0.5,CG538&lt;=0.5),"0 a 0,5",IF(AND(CG538&gt;0.5,CG538&lt;=1.5),"1 a 1,5",IF(AND(CG538&gt;1.5,CG538&lt;=2.5),"2 a 2,5",IF(AND(CG538&gt;2.5,CG538&lt;=3.5),"3 a 3,5",IF(AND(CG538&gt;3.5,CG538&lt;=4.5),"4 a 4,5",IF(AND(CG538&gt;4.5,CG538&lt;=5.5),"5 a 5,5",IF(AND(CG538&gt;5.5,CG538&lt;=6.5),"6 a 6,5",IF(AND(CG538&gt;6.5,CG538&lt;=7.5),"7 a 7,5",IF(AND(CG538&gt;7.5,CG538&lt;=8.5),"8 a 8,5",IF(AND(CG538&gt;8.5,CG538&lt;=9.5),"9 a 9,5",IF(CG538&gt;=10,"10","Fuera de rango")))))))))))))))))))))))</f>
        <v>-1 a -0,5</v>
      </c>
      <c r="CI538" s="11" t="n">
        <f aca="false">IF(CG538="","",IF(CG538=-2.25,"NORMA",IF(CG538&lt;=-9.5,1,IF(CG538&lt;=-8.5,2,IF(CG538&lt;=-7.5,3,IF(CG538&lt;=-6.5,4,IF(CG538&lt;=-5.5,5,IF(CG538&lt;=-4.5,6,IF(CG538&lt;=-3.5,7,IF(CG538&lt;=-2.5,8,IF(CG538&lt;=-1.5,9,IF(CG538&lt;=-0.5,10,IF(CG538&lt;=0.5,11,IF(CG538&lt;=1.5,12,IF(CG538&lt;=2.5,13,IF(CG538&lt;=3.5,14,IF(CG538&lt;=4.5,15,IF(CG538&lt;=5.5,16,IF(CG538&lt;=6.5,17,IF(CG538&lt;=7.5,18,IF(CG538&lt;=8.5,19,IF(CG538&lt;=9.5,20,IF(CG538=10,21,"Fuera de rango")))))))))))))))))))))))</f>
        <v>10</v>
      </c>
      <c r="CJ538" s="9" t="n">
        <v>3</v>
      </c>
      <c r="CK538" s="10" t="str">
        <f aca="false">IF(CJ538="","",IF(AND(CJ538&gt;=-6,CJ538&lt;=-5.5),"-6 a -5,5",IF(AND(CJ538&gt;-5.5,CJ538&lt;=-4.5),"-5 a -4,5",IF(AND(CJ538&gt;-4.5,CJ538&lt;=-3.5),"-4 a -3,5",IF(AND(CJ538&gt;-3.5,CJ538&lt;=-2.5),"-3 a -2,5",IF(AND(CJ538&gt;-2.5,CJ538&lt;=-1.5),"-2 a -1,5",IF(AND(CJ538&gt;-1.5,CJ538&lt;=-0.5),"-1 a -0,5",IF(AND(CJ538&gt;-0.5,CJ538&lt;=0.5),"0 a 0,5",IF(AND(CJ538&gt;0.5,CJ538&lt;=1.5),"1 a 1,5",IF(AND(CJ538&gt;1.5,CJ538&lt;2.5),"2",IF(AND(CJ538&gt;=2.5,CJ538&lt;=3),"2,5 a 3",IF(AND(CJ538&gt;3,CJ538&lt;=4),"3,5 a 4",IF(AND(CJ538&gt;4,CJ538&lt;=5),"4,5 a 5",IF(AND(CJ538&gt;5,CJ538&lt;=6),"5,5 a 6",IF(AND(CJ538&gt;6,CJ538&lt;=7),"6,5 a 7",IF(AND(CJ538&gt;7,CJ538&lt;=8),"7,5 a 8",IF(AND(CJ538&gt;8,CJ538&lt;=9.5),"8,5 a 9,5",IF(CJ538=10,"10","Fuera de rango"))))))))))))))))))</f>
        <v>2,5 a 3</v>
      </c>
      <c r="CL538" s="11" t="n">
        <f aca="false">IF(CK538="","",IF(OR(CK538="-6 a -5,5",CK538="-6 - -5,5"),1,IF(OR(CK538="-5 a -4,5",CK538="-5 - -4,5"),2,IF(OR(CK538="-4 a -3,5",CK538="-4 - -3,5"),3,IF(OR(CK538="-3 a -2,5",CK538="-3 - -2,5"),4,IF(OR(CK538="-2 a -1,5",CK538="-2 - -1,5"),5,IF(OR(CK538="-1 a -0,5",CK538="-1 - -0,5"),6,IF(OR(CK538="0 a 0,5",CK538="0 - 0,5"),7,IF(OR(CK538="1 a 1,5",CK538="1 - 1,5"),8,IF(CK538="2","NORMA",IF(OR(CK538="2,5 a 3",CK538="2,5 - 3"),9,IF(OR(CK538="3,5 a 4",CK538="3,5 - 4"),10,IF(OR(CK538="4,5 a 5",CK538="4,5 - 5"),11,IF(OR(CK538="5,5 a 6",CK538="5,5 - 6"),12,IF(OR(CK538="6,5 a 7",CK538="6,5 - 7"),13,IF(OR(CK538="7,5 a 8",CK538="7,5 - 8"),14,IF(OR(CK538="8,5 a 9",CK538="8,5 - 9,5",CK538="9 a 9,5"),15,IF(CK538="10",15,IF(OR(CK538="0,5 a 1",CK538="0,5 - 1"),7,"Fuera de rango")))))))))))))))))))</f>
        <v>9</v>
      </c>
      <c r="CN538" s="10" t="str">
        <f aca="false">IF(CM538=0,"0", " ")</f>
        <v>0</v>
      </c>
      <c r="CO538" s="10" t="str">
        <f aca="false">IF(CM538&gt;0,"EME"," ")</f>
        <v> </v>
      </c>
      <c r="CQ538" s="10" t="str">
        <f aca="false">IF(CP538&gt;0,"0", " ")</f>
        <v> </v>
      </c>
      <c r="CR538" s="10" t="str">
        <f aca="false">IF(CP538&gt;0,"EME"," ")</f>
        <v> </v>
      </c>
      <c r="CS538" s="9" t="n">
        <v>0</v>
      </c>
      <c r="CV538" s="9" t="n">
        <v>0</v>
      </c>
      <c r="CY538" s="9" t="n">
        <v>0</v>
      </c>
      <c r="DB538" s="9" t="n">
        <v>0</v>
      </c>
      <c r="DC538" s="11" t="str">
        <f aca="false">IF(DB538&lt;0,"2"," ")</f>
        <v> </v>
      </c>
      <c r="DD538" s="11" t="str">
        <f aca="false">IF(DB538&lt;0,"MIO"," ")</f>
        <v> </v>
      </c>
      <c r="DE538" s="9" t="n">
        <v>0</v>
      </c>
      <c r="DF538" s="10" t="str">
        <f aca="false">IF(DE538&lt;0,"3"," ")</f>
        <v> </v>
      </c>
      <c r="DG538" s="10" t="str">
        <f aca="false">IF(DE538&lt;0,"AST"," ")</f>
        <v> </v>
      </c>
      <c r="DH538" s="9" t="n">
        <v>0</v>
      </c>
      <c r="DI538" s="10" t="str">
        <f aca="false">IF(DH538&lt;0,"3"," ")</f>
        <v> </v>
      </c>
      <c r="DJ538" s="10" t="str">
        <f aca="false">IF(DH538&lt;0,"AST"," ")</f>
        <v> </v>
      </c>
      <c r="DK538" s="9" t="n">
        <v>0</v>
      </c>
      <c r="DL538" s="10" t="str">
        <f aca="false">IF(DK538&gt;0,"4"," ")</f>
        <v> </v>
      </c>
      <c r="DM538" s="10" t="str">
        <f aca="false">IF(DK538&gt;0,"PRE"," ")</f>
        <v> </v>
      </c>
      <c r="DN538" s="9" t="n">
        <v>0</v>
      </c>
      <c r="DO538" s="10" t="str">
        <f aca="false">IF(DN538&gt;0,"4"," ")</f>
        <v> </v>
      </c>
      <c r="DP538" s="10" t="str">
        <f aca="false">IF(DN538&gt;0,"PRE"," ")</f>
        <v> </v>
      </c>
      <c r="DS538" s="12" t="str">
        <f aca="false">CONCATENATE(CO538,CU538,DA538,DG538,DM538)</f>
        <v>   </v>
      </c>
      <c r="DT538" s="10" t="e">
        <f aca="false" t="array" ref="DT538">_xlfn.IFS(DS538="EME    ","0", DS538=" HIP   ","1", DS538="  MIO  ","2", DS538="   AST ","3", DS538="    PRE","4", DS538="EME   PRE","5", DS538=" HIP  PRE","6", DS538=" HIP AST ","7", DS538="  MIO PRE","8", DS538="  MIOAST ","9", DS538="   ASTPRE","10",DS538=" HIP ASTPRE","11", DS538="  MIOASTPRE","12", DS538="     ","0")</f>
        <v>#N/A</v>
      </c>
      <c r="DV538" s="1" t="e">
        <f aca="false" t="array" ref="DV538">_xlfn.IFS(DU538="SI","2", DU538="NO","1")</f>
        <v>#N/A</v>
      </c>
      <c r="DX538" s="11" t="str">
        <f aca="false">IF(DW538=0,"1","2")</f>
        <v>1</v>
      </c>
      <c r="DY538" s="11" t="str">
        <f aca="false" t="array" ref="DY538">_xlfn.IFS(DW538=0,"0", DW538=0.25, "1", DW538=0.5,"2", DW538=0.75,"3", DW538=1,"4",DW538=1.25,"5", DW538=1.5,"6", DW538=1.75,"7", DW538=2,"8")</f>
        <v>0</v>
      </c>
      <c r="EA538" s="11" t="str">
        <f aca="false">IF(DZ538=0,"1","2")</f>
        <v>1</v>
      </c>
      <c r="EB538" s="11" t="str">
        <f aca="false" t="array" ref="EB538">_xlfn.IFS(DZ538=0,"0", DZ538=0.25, "1", DZ538=0.5,"2", DZ538=0.75,"3", DZ538=1,"4",DZ538=1.25,"5", DZ538=1.5,"6", DZ538=1.75,"7", DZ538=2,"8")</f>
        <v>0</v>
      </c>
      <c r="ED538" s="10" t="str">
        <f aca="false">IF(EC538=0,"1","2")</f>
        <v>1</v>
      </c>
      <c r="EE538" s="11" t="str">
        <f aca="false" t="array" ref="EE538">_xlfn.IFS(EC538=0,"0", EC538=-0.25, "1", EC538=-0.5,"2", EC538=-0.75,"3", EC538=-1,"4",EC538=-1.25,"5", EC538=-1.5,"6", EC538=-1.75,"7", EC538=-2,"8", EC538=-2.25,"9",EC538=-2.5,"10", EC538=-2.75,"11", EC538=-3,"12", EC538=-3.25,"13", EC538=-3.5,"14", EC538=-3.75,"15",EC538=-4,"16")</f>
        <v>0</v>
      </c>
      <c r="EG538" s="10" t="str">
        <f aca="false">IF(EF538=0,"1","2")</f>
        <v>1</v>
      </c>
      <c r="EH538" s="11" t="str">
        <f aca="false" t="array" ref="EH538">_xlfn.IFS(EF538=0,"0", EF538=-0.25, "1", EF538=-0.5,"2", EF538=-0.75,"3", EF538=-1,"4",EF538=-1.25,"5", EF538=-1.5,"6", EF538=-1.75,"7", EF538=-2,"8", EF538=-2.25,"9",EF538=-2.5,"10", EF538=-2.75,"11", EF538=-3,"12", EF538=-3.25,"13", EF538=-3.5,"14", EF538=-3.75,"15",EF538=-4,"16")</f>
        <v>0</v>
      </c>
      <c r="EJ538" s="11" t="str">
        <f aca="false">IF(EI538=0,"1","2")</f>
        <v>1</v>
      </c>
      <c r="EK538" s="11" t="str">
        <f aca="false" t="array" ref="EK538">_xlfn.IFS(EI538=0,"0", EI538=-0.25, "1", EI538=-0.5,"2", EI538=-0.75,"3", EI538=-1,"4",EI538=-1.25,"5", EI538=-1.5,"6", EI538=-1.75,"7", EI538=-2,"8", EI538=-2.25,"9", EI538=-2.25,"9",EI538=-2.5,"10", EI538=-2.75,"11", EI538=-3,"12", EI538=-3.25,"13", EI538=-3.5,"14", EI538=-3.75,"15",EI538=-4,"16", EI538=0.25, "17", EI538=0.5, "18")</f>
        <v>0</v>
      </c>
      <c r="EM538" s="11" t="str">
        <f aca="false">IF(EL538=0,"1","2")</f>
        <v>1</v>
      </c>
      <c r="EN538" s="11" t="str">
        <f aca="false" t="array" ref="EN538">_xlfn.IFS(EL538=0.25,"17",EL538=0.5,"18", EL538=0,"0", EL538=-0.25, "1", EL538=-0.5,"2", EL538=-0.75,"3", EL538=-1,"4",EL538=-1.25,"5", EL538=-1.5,"6", EL538=-1.75,"7", EL538=-2,"8",EL538= -2.25,"9",EL538=-2.5,"10",EL538= -2.75,"11",EL538= -3,"12",EL538= -3.25,"13",EL538= -3.5,"14",EL538= -3.75,"15",EL538=-4,"16")</f>
        <v>0</v>
      </c>
      <c r="EP538" s="11" t="str">
        <f aca="false">IF(EO538=0,"1","2")</f>
        <v>1</v>
      </c>
      <c r="EQ538" s="11" t="str">
        <f aca="false" t="array" ref="EQ538">_xlfn.IFS(EO538=0,"0", EO538=0.25, "1", EO538=0.5,"2", EO538=0.75,"3", EO538=1,"4",EO538=1.25,"5", EO538=1.5,"6", EO538=1.75,"7", EO538=2,"8", EO538=2.25,"9", EO538=2.25,"9",EO538=2.5,"10", EO538=2.75,"11", EO538=3,"12", EO538=3.25,"13", EO538=3.5,"14", EO538=3.75,"15",EO538=4,"16", EO538=-0.25, "17", bq=-0.5, "18")</f>
        <v>0</v>
      </c>
      <c r="ES538" s="11" t="str">
        <f aca="false">IF(ER538=0,"1","2")</f>
        <v>1</v>
      </c>
      <c r="ET538" s="11" t="str">
        <f aca="false" t="array" ref="ET538">_xlfn.IFS(ER538=0,"0", ER538=0.25, "1", ER538=0.5,"2", ER538=0.75,"3", ER538=1,"4",ER538=1.25,"5", ER538=1.5,"6", ER538=1.75,"7", ER538=2,"8", ER538=2.25,"9", ER538=2.25,"9",ER538=2.5,"10", ER538=2.75,"11", ER538=3,"12", ER538=3.25,"13", ER538=3.5,"14", ER538=3.75,"15",ER538=4,"16", ER538=-0.25, "17", bq=-0.5, "18")</f>
        <v>0</v>
      </c>
      <c r="EV538" s="14" t="e">
        <f aca="false">VLOOKUP(EU538,LEYENDA!$G$2:$H$8,2,TRUE())</f>
        <v>#N/A</v>
      </c>
      <c r="EW538" s="14" t="e">
        <f aca="false" t="array" ref="EW538">_xlfn.IFS(EV538="0-5","1", EV538="6-12","2", EV538="13-18","3", EV538="19-24","4", EV538="25-36","5", EV538="37-48","6", EV538="49-60","7")</f>
        <v>#N/A</v>
      </c>
    </row>
    <row r="539" customFormat="false" ht="13.5" hidden="false" customHeight="false" outlineLevel="0" collapsed="false">
      <c r="A539" s="1" t="n">
        <v>204</v>
      </c>
      <c r="B539" s="2" t="n">
        <v>1</v>
      </c>
      <c r="C539" s="33" t="n">
        <v>46176</v>
      </c>
      <c r="E539" s="5" t="str">
        <f aca="false">VLOOKUP(A539,'286'!$A$3:$J$6279,10,FALSE())</f>
        <v>LÓPEZ MACÍAS, YOLANDA</v>
      </c>
      <c r="F539" s="4" t="str">
        <f aca="false">VLOOKUP(A539,'286'!$A$3:$I$1768,3,FALSE())</f>
        <v>LOMAYO</v>
      </c>
      <c r="G539" s="6" t="n">
        <f aca="false">VLOOKUP(A539,'286'!$A$3:$I$1768,4,FALSE())</f>
        <v>24161</v>
      </c>
      <c r="H539" s="7" t="n">
        <f aca="false">YEAR(C539)-YEAR(G539)</f>
        <v>60</v>
      </c>
      <c r="I539" s="1" t="str">
        <f aca="false">VLOOKUP(H539,LEYENDA!$C$2:$D$6,2,TRUE())</f>
        <v>41-60</v>
      </c>
      <c r="J539" s="5" t="str">
        <f aca="false">VLOOKUP(A539,'286'!$A$3:$I$1768,7,FALSE())</f>
        <v>M</v>
      </c>
      <c r="K539" s="8" t="n">
        <f aca="false">VLOOKUP(A539,'286'!$A$3:$I$1768,2,FALSE())</f>
        <v>0</v>
      </c>
      <c r="L539" s="4" t="str">
        <f aca="false">VLOOKUP(A539,'286'!$A$3:$I$1768,8,FALSE())</f>
        <v>D</v>
      </c>
      <c r="M539" s="4" t="str">
        <f aca="false">VLOOKUP(A539,'286'!$A$3:$I$1768,9,FALSE())</f>
        <v>D</v>
      </c>
      <c r="N539" s="8" t="str">
        <f aca="false">IF(R539=O539, "MISMA","CONTRARIA")</f>
        <v>MISMA</v>
      </c>
      <c r="O539" s="8" t="str">
        <f aca="false" t="array" ref="O539">_xlfn.IFS(L539="D","1", L539="I","2")</f>
        <v>1</v>
      </c>
      <c r="P539" s="8" t="e">
        <f aca="false" t="array" ref="P539">_xlfn.IFS(K539="OD","1", K539="OI","2")</f>
        <v>#N/A</v>
      </c>
      <c r="Q539" s="1" t="str">
        <f aca="false" t="array" ref="Q539">_xlfn.IFS(J539="M","1", J539="H","2")</f>
        <v>1</v>
      </c>
      <c r="R539" s="8" t="str">
        <f aca="false" t="array" ref="R539">_xlfn.IFS(M539="D","1", M539="I","2")</f>
        <v>1</v>
      </c>
      <c r="S539" s="1" t="str">
        <f aca="false" t="array" ref="S539">_xlfn.IFS(N539="CONTRARIA", "1",N539= "MISMA","2")</f>
        <v>2</v>
      </c>
      <c r="T539" s="1" t="str">
        <f aca="false" t="array" ref="T539">_xlfn.IFS(I539="0-12","1", I539="13-24","2", I539="25-40","3", I539="41-60","4", I539="61-100","5")</f>
        <v>4</v>
      </c>
      <c r="U539" s="9" t="n">
        <v>0</v>
      </c>
      <c r="V539" s="10" t="str">
        <f aca="false">IF(U539="","",IF(AND(U539&gt;=-9,U539&lt;=-6.5),"-9 a -6,5",IF(AND(U539&gt;=-6,U539&lt;=-3.5),"-6 a -3,5",IF(AND(U539&gt;=-3,U539&lt;=-1),"-3 a -1",IF(U539=-0.5,"-0,5",IF(AND(U539&gt;=0,U539&lt;=2.5),"0 a 2,5",IF(AND(U539&gt;=3,U539&lt;=5.5),"3 a 5,5",IF(AND(U539&gt;=6,U539&lt;=8.5),"6 a 8,5",IF(AND(U539&gt;=9,U539&lt;=20),"9 a 20","Fuera de rango")))))))))</f>
        <v>0 a 2,5</v>
      </c>
      <c r="W539" s="11" t="n">
        <f aca="false">IF(V539="","",IF(V539="-9 a -6,5",2,IF(V539="-6 a -3,5",3,IF(V539="-3 a -1",4,IF(V539="-0,5","NORMA",IF(V539="0 a 2,5",5,IF(V539="3 a 5,5",6,IF(V539="6 a 8,5",7,IF(V539="9 a 20",8,"Fuera de rango")))))))))</f>
        <v>5</v>
      </c>
      <c r="X539" s="9" t="n">
        <v>0</v>
      </c>
      <c r="Y539" s="11" t="str">
        <f aca="false">IF(X539="","",IF(AND(X539&gt;=0,X539&lt;=4),"0 a 4",IF(AND(X539&gt;=4.5,X539&lt;=8.5),"4,5 a 8,5",IF(X539=9,"9",IF(AND(X539&gt;=9.5,X539&lt;=13),"9,5 a 13",IF(AND(X539&gt;=13.5,X539&lt;=20),"13,5 a 20",IF(AND(X539&gt;=20.5,X539&lt;=35),"20,5 a 35","Fuera de rango")))))))</f>
        <v>0 a 4</v>
      </c>
      <c r="Z539" s="11" t="n">
        <f aca="false">IF(Y539="","",IF(Y539="0 a 4",1,IF(Y539="4,5 a 8,5",2,IF(Y539="9","NORMA",IF(Y539="9,5 a 13",3,IF(Y539="13,5 a 20",4,IF(Y539="20,5 a 35",5,"Fuera de rango")))))))</f>
        <v>1</v>
      </c>
      <c r="AA539" s="9" t="n">
        <v>17</v>
      </c>
      <c r="AB539" s="10" t="str">
        <f aca="false">IF(AA539="","",IF(AND(AA539&gt;=0,AA539&lt;=9),"0 a 9",IF(AND(AA539&gt;=9.5,AA539&lt;=18.5),"9,5 a 18,5",IF(AA539=19,"19",IF(AND(AA539&gt;=19.5,AA539&lt;=28),"19,5 a 28",IF(AND(AA539&gt;=28.5,AA539&lt;=40),"28,5 a 40","Fuera de rango"))))))</f>
        <v>9,5 a 18,5</v>
      </c>
      <c r="AC539" s="11" t="n">
        <f aca="false" t="array" ref="AC539">_xlfn.IFS(AB539="","",AB539="0 a 9",1,AB539="9,5 a 18,5",2,AB539="19","NORMA",AB539="19,5 a 28",3,AB539="28,5 a 40",4,TRUE(),"Fuera de rango")</f>
        <v>2</v>
      </c>
      <c r="AD539" s="9" t="n">
        <v>1</v>
      </c>
      <c r="AE539" s="10" t="str">
        <f aca="false">IF(AD539="","",IF(AND(AD539&gt;=-10,AD539&lt;=0),"De -10 a 0",IF(AND(AD539&gt;=0.5,AD539&lt;=9.5),"0,5 a 9,5",IF(AD539=10,"10",IF(AND(AD539&gt;=10.5,AD539&lt;=20),"10,5 a 20",IF(AND(AD539&gt;=20.5,AD539&lt;=40),"20,5 a 40","Fuera de rango"))))))</f>
        <v>0,5 a 9,5</v>
      </c>
      <c r="AF539" s="12" t="n">
        <f aca="false">IF(AD539="","",IF(AND(AD539&gt;=-10,AD539&lt;=0),1,IF(AND(AD539&gt;=0.5,AD539&lt;=9.5),2,IF(AD539=10,"NORMA",IF(AND(AD539&gt;=10.5,AD539&lt;=20),3,IF(AND(AD539&gt;=20.5,AD539&lt;=40),4,""))))))</f>
        <v>2</v>
      </c>
      <c r="AG539" s="9" t="n">
        <v>7</v>
      </c>
      <c r="AH539" s="10" t="str">
        <f aca="false">IF(AG539="","",IF(AND(AG539&gt;=0,AG539&lt;=4),"0 a 4",IF(AND(AG539&gt;=4.5,AG539&lt;=8.5),"4,5 a 8,5",IF(AG539=9,"9",IF(AND(AG539&gt;=9.5,AG539&lt;=13),"9,5 a 13",IF(AND(AG539&gt;=13.5,AG539&lt;=25),"13,5 a 25","Fuera de rango"))))))</f>
        <v>4,5 a 8,5</v>
      </c>
      <c r="AI539" s="10" t="n">
        <f aca="false">IF(AH539="","",IF(AH539="0 a 4",1,IF(AH539="4,5 a 8,5",2,IF(AH539="9","NORMA",IF(AH539="9,5 a 13",3,IF(AH539="13,5 a 25",4,""))))))</f>
        <v>2</v>
      </c>
      <c r="AJ539" s="9" t="n">
        <v>5</v>
      </c>
      <c r="AK539" s="10" t="str">
        <f aca="false">IF(AJ539="","",IF(AND(AJ539&gt;=-15,AJ539&lt;=-10.5),"-15 a -10,5",IF(AND(AJ539&gt;=-10,AJ539&lt;=-4),"-10 a -4",IF(AND(AJ539&gt;=-4.5,AJ539&lt;=0),"-4,5 a 0",IF(AND(AJ539&gt;=0.5,AJ539&lt;=4.5),"0,5 a 4,5",IF(AJ539=5,"5",IF(AND(AJ539&gt;=5.5,AJ539&lt;=10),"5,5 a 10",IF(AND(AJ539&gt;=10.5,AJ539&lt;=20),"10,5 a 20","Fuera de rango"))))))))</f>
        <v>5</v>
      </c>
      <c r="AL539" s="11" t="str">
        <f aca="false">IF(AK539="","",IF(AK539="-15 a -10,5",1,IF(AK539="-10 a -4",2,IF(AK539="-4,5 a 0",3,IF(AK539="0,5 a 4,5",4,IF(AK539="5","NORMA",IF(AK539="5,5 a 10",5,IF(AK539="10,5 a 20",6,"Error"))))))))</f>
        <v>NORMA</v>
      </c>
      <c r="AM539" s="9" t="n">
        <v>0</v>
      </c>
      <c r="AN539" s="10" t="str">
        <f aca="false">IF(AM539="","",IF(AND(AM539&gt;=-7.5,AM539&lt;=-5.5),"-7,5 a -5,5",IF(AND(AM539&gt;=-5,AM539&lt;=-3),"-5 a -3",IF(AND(AM539&gt;=-2.5,AM539&lt;=-0.5),"-2,5 a -0,5",IF(AM539=0,"0,00",IF(AND(AM539&gt;=0.5,AM539&lt;=2.5),"0,5 a 2,5",IF(AND(AM539&gt;=3,AM539&lt;=5),"3 a 5",IF(AND(AM539&gt;=5.5,AM539&lt;=7.5),"5,5 a 7,5",IF(AND(AM539&gt;=8,AM539&lt;=10),"8 a 10","Fuera de rango")))))))))</f>
        <v>0,00</v>
      </c>
      <c r="AO539" s="11" t="str">
        <f aca="false">IF(AN539="","",IF(AN539="-7,5 a -5,5",1,IF(AN539="-5 a -3",2,IF(AN539="-2,5 a -0,5",3,IF(AN539="0,00","NORMA",IF(AN539="0,5 a 2,5",4,IF(AN539="3 a 5",5,IF(AN539="5,5 a 7,5",6,IF(AN539="8 a 10",7,"Error")))))))))</f>
        <v>NORMA</v>
      </c>
      <c r="AP539" s="9" t="n">
        <v>-4</v>
      </c>
      <c r="AQ539" s="10" t="str">
        <f aca="false">IF(AP539="","",IF(AND(AP539&gt;=-20,AP539&lt;=-9.5),"-20 a -9,5",IF(AND(AP539&gt;=-9,AP539&lt;=-6.5),"-9 a -6,5",IF(AP539=-6,"-6",IF(AND(AP539&gt;=-5.5,AP539&lt;=-3),"-5,5 a -3",IF(AND(AP539&gt;=-2.5,AP539&lt;=0),"-2,5 a 0",IF(AND(AP539&gt;=0.5,AP539&lt;=3),"0,5 a 3",IF(AND(AP539&gt;=3.5,AP539&lt;=6),"3,5 a 6",IF(AND(AP539&gt;=6.5,AP539&lt;=9),"6,5 a 9",IF(AND(AP539&gt;=9.5,AP539&lt;=20),"9,5 a 20","Fuera de rango"))))))))))</f>
        <v>-5,5 a -3</v>
      </c>
      <c r="AR539" s="11" t="n">
        <f aca="false">IF(AQ539="","",IF(AQ539="-20 a -9,5",1,IF(AQ539="-9 a -6,5",2,IF(AQ539="-6","NORMA",IF(AQ539="-5,5 a -3",3,IF(AQ539="-2,5 a 0",4,IF(AQ539="0,5 a 3",5,IF(AQ539="3,5 a 6",6,IF(AQ539="6,5 a 9",7,IF(AQ539="9,5 a 20",8,""))))))))))</f>
        <v>3</v>
      </c>
      <c r="AS539" s="9" t="n">
        <v>0</v>
      </c>
      <c r="AT539" s="10" t="str">
        <f aca="false">IF(AS539="","",IF(AND(AS539&gt;=-16,AS539&lt;=-14),"-16 a -14",IF(AND(AS539&gt;=-13.5,AS539&lt;=-11.5),"-13,5 a -11,5",IF(AND(AS539&gt;=-11,AS539&lt;=-9),"-11 a -9",IF(AND(AS539&gt;=-8.5,AS539&lt;=-6.5),"-8,5 a -6,5",IF(AND(AS539&gt;=-6,AS539&lt;=-4),"-6 a -4",IF(AND(AS539&gt;=-3.5,AS539&lt;=-1.5),"-3,5 a -1,5",IF(AND(AS539&gt;=-1,AS539&lt;=1),"-1 a 1",IF(AND(AS539&gt;=1.5,AS539&lt;=3.5),"1,5 a 3,5",IF(AND(AS539&gt;=4,AS539&lt;=6),"4 a 6",IF(AND(AS539&gt;=6.5,AS539&lt;=8.5),"6,5 a 8,5",IF(AND(AS539&gt;=9,AS539&lt;=11),"9 a 11",IF(AND(AS539&gt;=11.5,AS539&lt;=13.5),"11,5 a 13,5",IF(AND(AS539&gt;=14,AS539&lt;=16),"14 a 16",IF(AND(AS539&gt;=16.5,AS539&lt;=18.5),"16,5 a 18,5",IF(AND(AS539&gt;=19,AS539&lt;=21),"19 a 21","Fuera de rango"))))))))))))))))</f>
        <v>-1 a 1</v>
      </c>
      <c r="AU539" s="11" t="n">
        <f aca="false" t="array" ref="AU539">IF(AT539="","",_xlfn.IFS(AT539="-16 a -14",1,AT539="-13,5 a -11,5",2,AT539="-11 a -9",3,AT539="-8,5 a -6,5",4,AT539="-6 a -4",5,AT539="-3,5 a -1,5",6,AT539="-1 a 1",7,AT539="1,5 a 3,5",8,AT539="4 a 6","NORMA",AT539="6,5 a 8,5",9,AT539="9 a 11",10,AT539="11,5 a 13,5",11,AT539="14 a 16",12,AT539="16,5 a 18,5",13,AT539="19 a 21",14,TRUE(),""))</f>
        <v>7</v>
      </c>
      <c r="AV539" s="9" t="n">
        <v>2.25</v>
      </c>
      <c r="AW539" s="10" t="str">
        <f aca="false">IF(AV539="","",IF(AND(AV539&gt;=-1,AV539&lt;=-0.5),"-1 a -0,5",IF(AND(AV539&gt;-0.5,AV539&lt;=0),"De -0,5 a 0",IF(AND(AV539&gt;=0.25,AV539&lt;=0.75),"0,25 a 0,75",IF(AND(AV539&gt;=1,AV539&lt;=1.5),"1 a 1,5",IF(AND(AV539&gt;=1.75,AV539&lt;=2.25),"1,75 a 2,25",IF(AND(AV539&gt;=2.5,AV539&lt;=3),"2,5 a 3",IF(AND(AV539&gt;=3.25,AV539&lt;=3.75),"3,25 a 3,75","Fuera de rango"))))))))</f>
        <v>1,75 a 2,25</v>
      </c>
      <c r="AX539" s="10" t="n">
        <f aca="false">IF(AW539="","",IF(OR(AW539="-1 a -0,5",AW539="-1 a -0.5"),1,IF(OR(AW539="De -0,5 a 0",AW539="-0,5 a 0",AW539="De -0.5 a 0"),2,IF(OR(AW539="0,25 a 0,75",AW539="0.25 a 0.75"),"NORMA",IF(OR(AW539="1 a 1,5",AW539="1 a 1.5"),3,IF(OR(AW539="1,75 a 2,25",AW539="1.75 a 2.25"),4,IF(OR(AW539="2,5 a 3",AW539="2.5 a 3"),5,IF(OR(AW539="3,25 a 3,75",AW539="3.25 a 3.75"),6,""))))))))</f>
        <v>4</v>
      </c>
      <c r="AY539" s="9" t="n">
        <v>-4</v>
      </c>
      <c r="AZ539" s="10" t="str">
        <f aca="false">IF(AY539="","",IF(AND(AY539&gt;=-20,AY539&lt;=-9.5),"-20 a -9,5",IF(AND(AY539&gt;=-9,AY539&lt;=-6.5),"-9 a -6,5",IF(AY539=-6,"-6",IF(AND(AY539&gt;=-5.5,AY539&lt;=-3),"-5,5 a -3",IF(AND(AY539&gt;=-2.5,AY539&lt;=0),"-2,5 a 0",IF(AND(AY539&gt;=0.5,AY539&lt;=3),"0,5 a 3",IF(AND(AY539&gt;=3.5,AY539&lt;=6),"3,5 a 6","Fuera de rango"))))))))</f>
        <v>-5,5 a -3</v>
      </c>
      <c r="BA539" s="11" t="n">
        <f aca="false">IF(AZ539="","",IF(AZ539="-20 a -9,5",1,IF(AZ539="-9 a -6,5",2,IF(AZ539="-6","NORMA",IF(AZ539="-5,5 a -3",3,IF(AZ539="-2,5 a 0",4,IF(AZ539="0,5 a 3",5,IF(AZ539="3,5 a 6",6,""))))))))</f>
        <v>3</v>
      </c>
      <c r="BB539" s="9" t="n">
        <v>0</v>
      </c>
      <c r="BC539" s="10" t="str">
        <f aca="false" t="array" ref="BC539">IF(BB539="","",_xlfn.IFS(AND(BB539&gt;=0,BB539&lt;=2),"0 a 2",AND(BB539&gt;=2.5,BB539&lt;=4.5),"2,5 a 4,5",AND(BB539&gt;=5,BB539&lt;=7),"5 a 7",AND(BB539&gt;=7.5,BB539&lt;=9.5),"7,5 a 9,5",AND(BB539&gt;=10,BB539&lt;=12),"10 a 12",AND(BB539&gt;=12.5,BB539&lt;=14.5),"12,5 a 14,5",BB539=15,"15",AND(BB539&gt;=15.5,BB539&lt;=17.5),"15,5 a 17,5",AND(BB539&gt;=18,BB539&lt;=20),"18 a 20",AND(BB539&gt;=20.5,BB539&lt;=22.5),"20,5 a 22,5",AND(BB539&gt;=23,BB539&lt;=25),"23 a 25",TRUE(),"Fuera de rango"))</f>
        <v>0 a 2</v>
      </c>
      <c r="BD539" s="11" t="n">
        <f aca="false" t="array" ref="BD539">IF(BC539="","",_xlfn.IFS(BC539="0 a 2",1,BC539="2,5 a 4,5",2,BC539="5 a 7",3,BC539="7,5 a 9,5",4,BC539="10 a 12",5,BC539="12,5 a 14,5",6,BC539="15","NORMA",BC539="15,5 a 17,5",7,BC539="18 a 20",8,BC539="20,5 a 22,5",9,BC539="23 a 25",10,TRUE(),"Fuera de rango"))</f>
        <v>1</v>
      </c>
      <c r="BE539" s="9" t="n">
        <v>12</v>
      </c>
      <c r="BF539" s="10" t="str">
        <f aca="false">IF(BE539="","",IF(AND(BE539&gt;=-20,BE539&lt;=-10),"-20 a -10",IF(AND(BE539&gt;=-9.5,BE539&lt;=0.5),"-9,5 a 0,5",IF(AND(BE539&gt;=1,BE539&lt;=11),"1 a 11",IF(AND(BE539&gt;=11.5,BE539&lt;=20.5),"11,5 a 20,5",IF(BE539=21,"21",IF(AND(BE539&gt;=21.5,BE539&lt;=31.5),"21,5 a 31,5",IF(AND(BE539&gt;=32,BE539&lt;=42),"32 a 42","Fuera de rango"))))))))</f>
        <v>11,5 a 20,5</v>
      </c>
      <c r="BG539" s="11" t="n">
        <f aca="false">IF(BF539="","",IF(BF539="-20 a -10",1,IF(BF539="-9,5 a 0,5",2,IF(BF539="1 a 11",3,IF(BF539="11,5 a 20,5",4,IF(BF539="21","NORMA",IF(BF539="21,5 a 31,5",5,IF(BF539="32 a 42",6,""))))))))</f>
        <v>4</v>
      </c>
      <c r="BH539" s="9" t="n">
        <v>0</v>
      </c>
      <c r="BI539" s="10" t="str">
        <f aca="false">IF(BH539="","",IF(AND(BH539&gt;=-20,BH539&lt;=-15),"-20 a -15",IF(AND(BH539&gt;=-14.5,BH539&lt;=-9.5),"-14,5 a -9,5",IF(AND(BH539&gt;=-9,BH539&lt;=-4),"-9 a -4",IF(AND(BH539&gt;=-3.5,BH539&lt;=2.5),"-3,5 a 2,5",IF(AND(BH539&gt;=3,BH539&lt;=8),"3 a 8",IF(AND(BH539&gt;=8.5,BH539&lt;=14.5),"8,5 a 14,5",IF(BH539=15,"15",IF(AND(BH539&gt;=15.5,BH539&lt;=20.5),"15,5 a 20,5",IF(AND(BH539&gt;=21,BH539&lt;=26),"21 a 26","Fuera de rango"))))))))))</f>
        <v>-3,5 a 2,5</v>
      </c>
      <c r="BJ539" s="11" t="n">
        <f aca="false">IF(BI539="","",IF(BI539="-20 a -15",1,IF(BI539="-14,5 a -9,5",2,IF(BI539="-9 a -4",3,IF(BI539="-3,5 a 2,5",4,IF(BI539="3 a 8",5,IF(BI539="8,5 a 14,5",6,IF(BI539="15","NORMA",IF(BI539="15,5 a 20,5",7,IF(BI539="21 a 26",8,IF(BI539="26,5 a 31,5",9,"")))))))))))</f>
        <v>4</v>
      </c>
      <c r="BK539" s="9" t="n">
        <v>0</v>
      </c>
      <c r="BL539" s="10" t="str">
        <f aca="false">IF(BK539="","",IF(AND(BK539&gt;=0,BK539&lt;=2),"0 - 2",IF(AND(BK539&gt;=2.5,BK539&lt;=4.5),"2,5 - 4,5",IF(AND(BK539&gt;=5,BK539&lt;=7),"5 - 7",IF(AND(BK539&gt;=7.5,BK539&lt;=9.5),"7,5 - 9,5",IF(AND(BK539&gt;=10,BK539&lt;=12),"10 - 12",IF(AND(BK539&gt;=12.5,BK539&lt;=13.5),"12,5 - 13,5",IF(BK539=14,"14",IF(AND(BK539&gt;=14.5,BK539&lt;=16.5),"14,5 - 16,5",IF(AND(BK539&gt;=17,BK539&lt;=19),"17 - 19",IF(AND(BK539&gt;=19.5,BK539&lt;=21.5),"19,5 - 21,5",IF(AND(BK539&gt;=22,BK539&lt;=24),"22 - 24",IF(AND(BK539&gt;=24.5,BK539&lt;=26.5),"24,5 - 26,5",IF(AND(BK539&gt;=27,BK539&lt;=29),"27 - 29",IF(AND(BK539&gt;=29.5,BK539&lt;=30),"29,5 - 30","Fuera de rango")))))))))))))))</f>
        <v>0 - 2</v>
      </c>
      <c r="BM539" s="11" t="n">
        <f aca="false">IF(BL539="","",IF(BL539="0 - 2",1,IF(BL539="2,5 - 4,5",2,IF(BL539="5 - 7",3,IF(BL539="7,5 - 9,5",4,IF(BL539="10 - 12",5,IF(BL539="12,5 - 13,5",6,IF(BL539="14","NORMA",IF(BL539="14,5 - 16,5",7,IF(BL539="17 - 19",8,IF(BL539="19,5 - 21,5",9,IF(BL539="22 - 24",10,IF(BL539="24,5 - 26,5",11,IF(BL539="27 - 29",12,IF(BL539="29,5 - 30",13,"")))))))))))))))</f>
        <v>1</v>
      </c>
      <c r="BN539" s="9" t="n">
        <v>16</v>
      </c>
      <c r="BO539" s="11" t="str">
        <f aca="false">IF(BN539="","",IF(AND(BN539&gt;=-20,BN539&lt;=-10),"-20 a -10",IF(AND(BN539&gt;=-9.5,BN539&lt;=0.5),"-9,5 a 0,5",IF(AND(BN539&gt;=1,BN539&lt;=11),"1 a 11",IF(AND(BN539&gt;=11.5,BN539&lt;=21.5),"11,5 a 21,5",IF(BN539=22,"22",IF(AND(BN539&gt;=22.5,BN539&lt;=32.5),"22,5 a 32,5",IF(AND(BN539&gt;=33,BN539&lt;=43),"33 a 43","Fuera de rango"))))))))</f>
        <v>11,5 a 21,5</v>
      </c>
      <c r="BP539" s="11" t="n">
        <f aca="false">IF(BO539="","",IF(BO539="-20 a -10",1,IF(BO539="-9,5 a 0,5",2,IF(BO539="1 a 11",3,IF(BO539="11,5 a 21,5",4,IF(BO539="22","NORMA",IF(BO539="22,5 a 32,5",5,IF(BO539="33 a 43",6,""))))))))</f>
        <v>4</v>
      </c>
      <c r="BQ539" s="9" t="n">
        <v>14</v>
      </c>
      <c r="BR539" s="10" t="str">
        <f aca="false">IF(BQ539="","",IF(AND(BQ539&gt;=-20,BQ539&lt;=-15),"-20 a -15",IF(AND(BQ539&gt;=-14.5,BQ539&lt;=-9.5),"-14,5 a -9,5",IF(AND(BQ539&gt;=-9,BQ539&lt;=-4),"-9 a -4",IF(AND(BQ539&gt;=-3.5,BQ539&lt;=2.5),"-3,5 a 2,5",IF(AND(BQ539&gt;=3,BQ539&lt;=8),"3 a 8",IF(AND(BQ539&gt;=8.5,BQ539&lt;=13.5),"8,5 a 13,5",IF(AND(BQ539&gt;=14,BQ539&lt;=17.5),"14 a 17,5",IF(BQ539=18,"18",IF(AND(BQ539&gt;=18.5,BQ539&lt;=23.5),"18,5 a 23,5",IF(AND(BQ539&gt;=24,BQ539&lt;=29),"24 a 29",IF(AND(BQ539&gt;=29.5,BQ539&lt;=34.5),"29,5 a 34,5",IF(AND(BQ539&gt;=35,BQ539&lt;=40),"35 a 40","Fuera de rango")))))))))))))</f>
        <v>14 a 17,5</v>
      </c>
      <c r="BS539" s="11" t="n">
        <f aca="false">IF(BR539="","",IF(BR539="-20 a -15",1,IF(BR539="-14,5 a -9,5",2,IF(BR539="-9 a -4",3,IF(BR539="-3,5 a 2,5",4,IF(BR539="3 a 8",5,IF(BR539="8,5 a 13,5",6,IF(BR539="14 a 17,5",7,IF(BR539="18","NORMA",IF(BR539="18,5 a 23,5",8,IF(BR539="24 a 29",9,IF(BR539="29,5 a 34,5",10,IF(BR539="35 a 40",11,"")))))))))))))</f>
        <v>7</v>
      </c>
      <c r="BT539" s="9" t="n">
        <v>0</v>
      </c>
      <c r="BU539" s="10" t="str">
        <f aca="false">IF(BT539="","",IF(AND(BT539&gt;=-20,BT539&lt;=-18),"-20 a -18",IF(AND(BT539&gt;=-17.5,BT539&lt;=-15.5),"-17,5 a -15,5",IF(AND(BT539&gt;=-15,BT539&lt;=-13),"-15 a -13",IF(AND(BT539&gt;=-12.5,BT539&lt;=-10.5),"-12,5 a -10,5",IF(AND(BT539&gt;=-10,BT539&lt;=-8),"-10 a -8",IF(AND(BT539&gt;=-7.5,BT539&lt;=-5.5),"-7,5 a -5,5",IF(AND(BT539&gt;=-5,BT539&lt;=-3),"-5 a -3",IF(AND(BT539&gt;=-2.5,BT539&lt;=-0.5),"-2,5 a -0,5",IF(BT539=0,"0",IF(AND(BT539&gt;=0.5,BT539&lt;=2.5),"0,5 a 2,5",IF(AND(BT539&gt;=3,BT539&lt;=5),"3 a 5",IF(AND(BT539&gt;=5.5,BT539&lt;=7.5),"5,5 a 7,5",IF(AND(BT539&gt;=8,BT539&lt;=10),"8 a 10",IF(AND(BT539&gt;=10.5,BT539&lt;=12.5),"10,5 a 12,5",IF(AND(BT539&gt;=13,BT539&lt;=15),"13 a 15",IF(AND(BT539&gt;=15.5,BT539&lt;=17.5),"15,5 a 17,5",IF(AND(BT539&gt;=18,BT539&lt;=20),"18 a 20","Fuera de rango"))))))))))))))))))</f>
        <v>0</v>
      </c>
      <c r="BV539" s="11" t="str">
        <f aca="false">IF(BT539="","",IF(BT539=0,"NORMA",IF(AND(BT539&gt;=-20,BT539&lt;=-18),2,IF(AND(BT539&gt;=-17.5,BT539&lt;=-15.5),2,IF(AND(BT539&gt;=-15,BT539&lt;=-13),3,IF(AND(BT539&gt;=-12.5,BT539&lt;=-10.5),4,IF(AND(BT539&gt;=-10,BT539&lt;=-8),5,IF(AND(BT539&gt;=-7.5,BT539&lt;=-5.5),6,IF(AND(BT539&gt;=-5,BT539&lt;=-3),7,IF(AND(BT539&gt;=-2.5,BT539&lt;=-0.5),8,IF(AND(BT539&gt;=0.5,BT539&lt;=2.5),9,IF(AND(BT539&gt;=3,BT539&lt;=5),10,IF(AND(BT539&gt;=5.5,BT539&lt;=7.5),11,IF(AND(BT539&gt;=8,BT539&lt;=10),12,IF(AND(BT539&gt;=10.5,BT539&lt;=12.5),13,IF(AND(BT539&gt;=13,BT539&lt;=15),14,IF(AND(BT539&gt;=15.5,BT539&lt;=17.5),15,IF(AND(BT539&gt;=18,BT539&lt;=20),16,"Fuera de rango"))))))))))))))))))</f>
        <v>NORMA</v>
      </c>
      <c r="BW539" s="9" t="n">
        <v>-3</v>
      </c>
      <c r="BX539" s="10" t="n">
        <f aca="false">18.5- (0.3*H539)</f>
        <v>0.5</v>
      </c>
      <c r="BY539" s="10" t="n">
        <f aca="false">(BW539)-(BX539)</f>
        <v>-3.5</v>
      </c>
      <c r="BZ539" s="10" t="str">
        <f aca="false">IF(BY539="","",IF(BY539&lt;-27.5,"De -30 a -28",IF(BY539&lt;-25,"De -27,5 a -25,5",IF(BY539&lt;-22.5,"De -25 a -23",IF(BY539&lt;-20,"De -22,5 a -20,5",IF(BY539&lt;-17.5,"De -20 a -18",IF(BY539&lt;-15,"De -17,5 a -15,5",IF(BY539&lt;-12.5,"De -15 a -13",IF(BY539&lt;-10,"De -12,5 a -10,5",IF(BY539&lt;-7.5,"De -10 a -8",IF(BY539&lt;-5,"De -7,5 a -5,5",IF(BY539&lt;-2.5,"De -5 a -3",IF(BY539&lt;0,"De -2,5 a -0,5",IF(BY539&lt;2.5,"De 0 a 2",IF(BY539&lt;5,"De 2,5 a 4,5",IF(BY539&lt;7.5,"De 5 a 7",IF(BY539&lt;10,"De 7,5 a 9,5",IF(BY539&lt;12.5,"De 10 a 12",IF(BY539&lt;15,"De 12,5 a 14,5",IF(BY539&lt;17.5,"De 15 a 17",IF(BY539&lt;20,"De 17,5 a 19,5",IF(BY539&lt;22.5,"De 20 a 22",IF(BY539&lt;25,"De 22,5 a 24,5",IF(BY539&lt;27.5,"De 25 a 27","De 27,5 a 30"))))))))))))))))))))))))</f>
        <v>De -5 a -3</v>
      </c>
      <c r="CA539" s="12" t="n">
        <f aca="false">IF(BY539="","",IF(BY539&lt;=-28,1,IF(BY539&lt;=-25.5,2,IF(BY539&lt;=-23,3,IF(BY539&lt;=-20.5,4,IF(BY539&lt;=-18,5,IF(BY539&lt;=-15.5,6,IF(BY539&lt;=-13,7,IF(BY539&lt;=-10.5,8,IF(BY539&lt;=-8,9,IF(BY539&lt;=-5.5,10,IF(BY539&lt;=-3,11,IF(BY539&lt;=-0.5,12,IF(BY539&lt;=2,13,IF(BY539&lt;=4.5,14,IF(BY539&lt;=7,15,IF(BY539&lt;=9.5,16,IF(BY539&lt;=12,17,IF(BY539&lt;=14.5,18,IF(BY539&lt;=17,19,IF(BY539&lt;=19.5,20,IF(BY539&lt;=22,21,IF(BY539&lt;=24.5,22,IF(BY539&lt;=27,23,IF(BY539&lt;=30,24,"Fuera de rango")))))))))))))))))))))))))</f>
        <v>11</v>
      </c>
      <c r="CB539" s="9" t="n">
        <v>-3</v>
      </c>
      <c r="CC539" s="10" t="n">
        <f aca="false">18.5- (0.3*H539)</f>
        <v>0.5</v>
      </c>
      <c r="CD539" s="10" t="n">
        <f aca="false">(CB539)-(CC539)</f>
        <v>-3.5</v>
      </c>
      <c r="CE539" s="10" t="str">
        <f aca="false">IF(CD539="","",IF(CD539&lt;-27.5,"De -30 a -28",IF(CD539&lt;-25,"De -27,5 a -25,5",IF(CD539&lt;-22.5,"De -25 a -23",IF(CD539&lt;-20,"De -22,5 a -20,5",IF(CD539&lt;-17.5,"De -20 a -18",IF(CD539&lt;-15,"De -17,5 a -15,5",IF(CD539&lt;-12.5,"De -15 a -13",IF(CD539&lt;-10,"De -12,5 a -10,5",IF(CD539&lt;-7.5,"De -10 a -8",IF(CD539&lt;-5,"De -7,5 a -5,5",IF(CD539&lt;-2.5,"De -5 a -3",IF(CD539&lt;0,"De -2,5 a -0,5",IF(CD539&lt;=2,"De 0 a 2",IF(CD539&lt;=4.5,"De 2,5 a 4,5",IF(CD539&lt;=7,"De 5 a 7",IF(CD539&lt;=9.5,"De 7,5 a 9,5",IF(CD539&lt;=12,"De 10 a 12",IF(CD539&lt;=14.5,"De 12,5 a 14,5",IF(CD539&lt;=17,"De 15 a 17",IF(CD539&lt;=19.5,"De 17,5 a 19,5",IF(CD539&lt;=22,"De 20 a 22",IF(CD539&lt;=24.5,"De 22,5 a 24,5",IF(CD539&lt;=27,"De 25 a 27","De 27,5 a 30"))))))))))))))))))))))))</f>
        <v>De -5 a -3</v>
      </c>
      <c r="CF539" s="12" t="n">
        <f aca="false">IF(CD539="","",IF(CD539&lt;-27.5,1,IF(CD539&lt;-25,2,IF(CD539&lt;-22.5,3,IF(CD539&lt;-20,4,IF(CD539&lt;-17.5,5,IF(CD539&lt;-15,6,IF(CD539&lt;-12.5,7,IF(CD539&lt;-10,8,IF(CD539&lt;-7.5,9,IF(CD539&lt;-5,10,IF(CD539&lt;-2.5,11,IF(CD539&lt;0,12,IF(CD539&lt;2.5,13,IF(CD539&lt;5,14,IF(CD539&lt;7.5,15,IF(CD539&lt;10,16,IF(CD539&lt;12.5,17,IF(CD539&lt;15,18,IF(CD539&lt;17.5,19,IF(CD539&lt;20,20,IF(CD539&lt;22.5,21,IF(CD539&lt;25,22,IF(CD539&lt;27.5,23,24))))))))))))))))))))))))</f>
        <v>11</v>
      </c>
      <c r="CG539" s="9" t="n">
        <v>-1.25</v>
      </c>
      <c r="CH539" s="10" t="str">
        <f aca="false">IF(CG539="","",IF(AND(CG539&gt;=-10,CG539&lt;=-9.5),"-10 a -9,5",IF(AND(CG539&gt;-9.5,CG539&lt;=-8.5),"-9 a -8,5",IF(AND(CG539&gt;-8.5,CG539&lt;=-7.5),"-8 a -7,5",IF(AND(CG539&gt;-7.5,CG539&lt;=-6.5),"-7 a -6,5",IF(AND(CG539&gt;-6.5,CG539&lt;=-5.5),"-6 a -5,5",IF(AND(CG539&gt;-5.5,CG539&lt;=-4.5),"-5 a -4,5",IF(AND(CG539&gt;-4.5,CG539&lt;=-3.5),"-4 a -3,5",IF(AND(CG539&gt;-3.5,CG539&lt;=-2.5),"-3 a -2,5",IF(CG539=-2.25,"-2,25",IF(AND(CG539&gt;-2.5,CG539&lt;=-1.5),"-2 a -1,5",IF(AND(CG539&gt;-1.5,CG539&lt;=-0.5),"-1 a -0,5",IF(AND(CG539&gt;-0.5,CG539&lt;=0.5),"0 a 0,5",IF(AND(CG539&gt;0.5,CG539&lt;=1.5),"1 a 1,5",IF(AND(CG539&gt;1.5,CG539&lt;=2.5),"2 a 2,5",IF(AND(CG539&gt;2.5,CG539&lt;=3.5),"3 a 3,5",IF(AND(CG539&gt;3.5,CG539&lt;=4.5),"4 a 4,5",IF(AND(CG539&gt;4.5,CG539&lt;=5.5),"5 a 5,5",IF(AND(CG539&gt;5.5,CG539&lt;=6.5),"6 a 6,5",IF(AND(CG539&gt;6.5,CG539&lt;=7.5),"7 a 7,5",IF(AND(CG539&gt;7.5,CG539&lt;=8.5),"8 a 8,5",IF(AND(CG539&gt;8.5,CG539&lt;=9.5),"9 a 9,5",IF(CG539&gt;=10,"10","Fuera de rango")))))))))))))))))))))))</f>
        <v>-1 a -0,5</v>
      </c>
      <c r="CI539" s="11" t="n">
        <f aca="false">IF(CG539="","",IF(CG539=-2.25,"NORMA",IF(CG539&lt;=-9.5,1,IF(CG539&lt;=-8.5,2,IF(CG539&lt;=-7.5,3,IF(CG539&lt;=-6.5,4,IF(CG539&lt;=-5.5,5,IF(CG539&lt;=-4.5,6,IF(CG539&lt;=-3.5,7,IF(CG539&lt;=-2.5,8,IF(CG539&lt;=-1.5,9,IF(CG539&lt;=-0.5,10,IF(CG539&lt;=0.5,11,IF(CG539&lt;=1.5,12,IF(CG539&lt;=2.5,13,IF(CG539&lt;=3.5,14,IF(CG539&lt;=4.5,15,IF(CG539&lt;=5.5,16,IF(CG539&lt;=6.5,17,IF(CG539&lt;=7.5,18,IF(CG539&lt;=8.5,19,IF(CG539&lt;=9.5,20,IF(CG539=10,21,"Fuera de rango")))))))))))))))))))))))</f>
        <v>10</v>
      </c>
      <c r="CJ539" s="9" t="n">
        <v>1.5</v>
      </c>
      <c r="CK539" s="10" t="str">
        <f aca="false">IF(CJ539="","",IF(AND(CJ539&gt;=-6,CJ539&lt;=-5.5),"-6 a -5,5",IF(AND(CJ539&gt;-5.5,CJ539&lt;=-4.5),"-5 a -4,5",IF(AND(CJ539&gt;-4.5,CJ539&lt;=-3.5),"-4 a -3,5",IF(AND(CJ539&gt;-3.5,CJ539&lt;=-2.5),"-3 a -2,5",IF(AND(CJ539&gt;-2.5,CJ539&lt;=-1.5),"-2 a -1,5",IF(AND(CJ539&gt;-1.5,CJ539&lt;=-0.5),"-1 a -0,5",IF(AND(CJ539&gt;-0.5,CJ539&lt;=0.5),"0 a 0,5",IF(AND(CJ539&gt;0.5,CJ539&lt;=1.5),"1 a 1,5",IF(AND(CJ539&gt;1.5,CJ539&lt;2.5),"2",IF(AND(CJ539&gt;=2.5,CJ539&lt;=3),"2,5 a 3",IF(AND(CJ539&gt;3,CJ539&lt;=4),"3,5 a 4",IF(AND(CJ539&gt;4,CJ539&lt;=5),"4,5 a 5",IF(AND(CJ539&gt;5,CJ539&lt;=6),"5,5 a 6",IF(AND(CJ539&gt;6,CJ539&lt;=7),"6,5 a 7",IF(AND(CJ539&gt;7,CJ539&lt;=8),"7,5 a 8",IF(AND(CJ539&gt;8,CJ539&lt;=9.5),"8,5 a 9,5",IF(CJ539=10,"10","Fuera de rango"))))))))))))))))))</f>
        <v>1 a 1,5</v>
      </c>
      <c r="CL539" s="11" t="n">
        <f aca="false">IF(CK539="","",IF(OR(CK539="-6 a -5,5",CK539="-6 - -5,5"),1,IF(OR(CK539="-5 a -4,5",CK539="-5 - -4,5"),2,IF(OR(CK539="-4 a -3,5",CK539="-4 - -3,5"),3,IF(OR(CK539="-3 a -2,5",CK539="-3 - -2,5"),4,IF(OR(CK539="-2 a -1,5",CK539="-2 - -1,5"),5,IF(OR(CK539="-1 a -0,5",CK539="-1 - -0,5"),6,IF(OR(CK539="0 a 0,5",CK539="0 - 0,5"),7,IF(OR(CK539="1 a 1,5",CK539="1 - 1,5"),8,IF(CK539="2","NORMA",IF(OR(CK539="2,5 a 3",CK539="2,5 - 3"),9,IF(OR(CK539="3,5 a 4",CK539="3,5 - 4"),10,IF(OR(CK539="4,5 a 5",CK539="4,5 - 5"),11,IF(OR(CK539="5,5 a 6",CK539="5,5 - 6"),12,IF(OR(CK539="6,5 a 7",CK539="6,5 - 7"),13,IF(OR(CK539="7,5 a 8",CK539="7,5 - 8"),14,IF(OR(CK539="8,5 a 9",CK539="8,5 - 9,5",CK539="9 a 9,5"),15,IF(CK539="10",15,IF(OR(CK539="0,5 a 1",CK539="0,5 - 1"),7,"Fuera de rango")))))))))))))))))))</f>
        <v>8</v>
      </c>
      <c r="CN539" s="10" t="str">
        <f aca="false">IF(CM539=0,"0", " ")</f>
        <v>0</v>
      </c>
      <c r="CO539" s="10" t="str">
        <f aca="false">IF(CM539&gt;0,"EME"," ")</f>
        <v> </v>
      </c>
      <c r="CQ539" s="10" t="str">
        <f aca="false">IF(CP539&gt;0,"0", " ")</f>
        <v> </v>
      </c>
      <c r="CR539" s="10" t="str">
        <f aca="false">IF(CP539&gt;0,"EME"," ")</f>
        <v> </v>
      </c>
      <c r="CS539" s="9" t="n">
        <v>0.75</v>
      </c>
      <c r="CV539" s="9" t="n">
        <v>0.5</v>
      </c>
      <c r="CY539" s="9" t="n">
        <v>0</v>
      </c>
      <c r="DB539" s="9" t="n">
        <v>0</v>
      </c>
      <c r="DC539" s="11" t="str">
        <f aca="false">IF(DB539&lt;0,"2"," ")</f>
        <v> </v>
      </c>
      <c r="DD539" s="11" t="str">
        <f aca="false">IF(DB539&lt;0,"MIO"," ")</f>
        <v> </v>
      </c>
      <c r="DE539" s="9" t="n">
        <v>0</v>
      </c>
      <c r="DF539" s="10" t="str">
        <f aca="false">IF(DE539&lt;0,"3"," ")</f>
        <v> </v>
      </c>
      <c r="DG539" s="10" t="str">
        <f aca="false">IF(DE539&lt;0,"AST"," ")</f>
        <v> </v>
      </c>
      <c r="DH539" s="9" t="n">
        <v>0</v>
      </c>
      <c r="DI539" s="10" t="str">
        <f aca="false">IF(DH539&lt;0,"3"," ")</f>
        <v> </v>
      </c>
      <c r="DJ539" s="10" t="str">
        <f aca="false">IF(DH539&lt;0,"AST"," ")</f>
        <v> </v>
      </c>
      <c r="DK539" s="9" t="n">
        <v>1.75</v>
      </c>
      <c r="DL539" s="10" t="str">
        <f aca="false">IF(DK539&gt;0,"4"," ")</f>
        <v>4</v>
      </c>
      <c r="DM539" s="10" t="str">
        <f aca="false">IF(DK539&gt;0,"PRE"," ")</f>
        <v>PRE</v>
      </c>
      <c r="DN539" s="9" t="n">
        <v>1.75</v>
      </c>
      <c r="DO539" s="10" t="str">
        <f aca="false">IF(DN539&gt;0,"4"," ")</f>
        <v>4</v>
      </c>
      <c r="DP539" s="10" t="str">
        <f aca="false">IF(DN539&gt;0,"PRE"," ")</f>
        <v>PRE</v>
      </c>
      <c r="DS539" s="12" t="str">
        <f aca="false">CONCATENATE(CO539,CU539,DA539,DG539,DM539)</f>
        <v>  PRE</v>
      </c>
      <c r="DT539" s="10" t="e">
        <f aca="false" t="array" ref="DT539">_xlfn.IFS(DS539="EME    ","0", DS539=" HIP   ","1", DS539="  MIO  ","2", DS539="   AST ","3", DS539="    PRE","4", DS539="EME   PRE","5", DS539=" HIP  PRE","6", DS539=" HIP AST ","7", DS539="  MIO PRE","8", DS539="  MIOAST ","9", DS539="   ASTPRE","10",DS539=" HIP ASTPRE","11", DS539="  MIOASTPRE","12", DS539="     ","0")</f>
        <v>#N/A</v>
      </c>
      <c r="DV539" s="1" t="e">
        <f aca="false" t="array" ref="DV539">_xlfn.IFS(DU539="SI","2", DU539="NO","1")</f>
        <v>#N/A</v>
      </c>
      <c r="DX539" s="11" t="str">
        <f aca="false">IF(DW539=0,"1","2")</f>
        <v>1</v>
      </c>
      <c r="DY539" s="11" t="str">
        <f aca="false" t="array" ref="DY539">_xlfn.IFS(DW539=0,"0", DW539=0.25, "1", DW539=0.5,"2", DW539=0.75,"3", DW539=1,"4",DW539=1.25,"5", DW539=1.5,"6", DW539=1.75,"7", DW539=2,"8")</f>
        <v>0</v>
      </c>
      <c r="EA539" s="11" t="str">
        <f aca="false">IF(DZ539=0,"1","2")</f>
        <v>1</v>
      </c>
      <c r="EB539" s="11" t="str">
        <f aca="false" t="array" ref="EB539">_xlfn.IFS(DZ539=0,"0", DZ539=0.25, "1", DZ539=0.5,"2", DZ539=0.75,"3", DZ539=1,"4",DZ539=1.25,"5", DZ539=1.5,"6", DZ539=1.75,"7", DZ539=2,"8")</f>
        <v>0</v>
      </c>
      <c r="ED539" s="10" t="str">
        <f aca="false">IF(EC539=0,"1","2")</f>
        <v>1</v>
      </c>
      <c r="EE539" s="11" t="str">
        <f aca="false" t="array" ref="EE539">_xlfn.IFS(EC539=0,"0", EC539=-0.25, "1", EC539=-0.5,"2", EC539=-0.75,"3", EC539=-1,"4",EC539=-1.25,"5", EC539=-1.5,"6", EC539=-1.75,"7", EC539=-2,"8", EC539=-2.25,"9",EC539=-2.5,"10", EC539=-2.75,"11", EC539=-3,"12", EC539=-3.25,"13", EC539=-3.5,"14", EC539=-3.75,"15",EC539=-4,"16")</f>
        <v>0</v>
      </c>
      <c r="EG539" s="10" t="str">
        <f aca="false">IF(EF539=0,"1","2")</f>
        <v>1</v>
      </c>
      <c r="EH539" s="11" t="str">
        <f aca="false" t="array" ref="EH539">_xlfn.IFS(EF539=0,"0", EF539=-0.25, "1", EF539=-0.5,"2", EF539=-0.75,"3", EF539=-1,"4",EF539=-1.25,"5", EF539=-1.5,"6", EF539=-1.75,"7", EF539=-2,"8", EF539=-2.25,"9",EF539=-2.5,"10", EF539=-2.75,"11", EF539=-3,"12", EF539=-3.25,"13", EF539=-3.5,"14", EF539=-3.75,"15",EF539=-4,"16")</f>
        <v>0</v>
      </c>
      <c r="EJ539" s="11" t="str">
        <f aca="false">IF(EI539=0,"1","2")</f>
        <v>1</v>
      </c>
      <c r="EK539" s="11" t="str">
        <f aca="false" t="array" ref="EK539">_xlfn.IFS(EI539=0,"0", EI539=-0.25, "1", EI539=-0.5,"2", EI539=-0.75,"3", EI539=-1,"4",EI539=-1.25,"5", EI539=-1.5,"6", EI539=-1.75,"7", EI539=-2,"8", EI539=-2.25,"9", EI539=-2.25,"9",EI539=-2.5,"10", EI539=-2.75,"11", EI539=-3,"12", EI539=-3.25,"13", EI539=-3.5,"14", EI539=-3.75,"15",EI539=-4,"16", EI539=0.25, "17", EI539=0.5, "18")</f>
        <v>0</v>
      </c>
      <c r="EM539" s="11" t="str">
        <f aca="false">IF(EL539=0,"1","2")</f>
        <v>1</v>
      </c>
      <c r="EN539" s="11" t="str">
        <f aca="false" t="array" ref="EN539">_xlfn.IFS(EL539=0.25,"17",EL539=0.5,"18", EL539=0,"0", EL539=-0.25, "1", EL539=-0.5,"2", EL539=-0.75,"3", EL539=-1,"4",EL539=-1.25,"5", EL539=-1.5,"6", EL539=-1.75,"7", EL539=-2,"8",EL539= -2.25,"9",EL539=-2.5,"10",EL539= -2.75,"11",EL539= -3,"12",EL539= -3.25,"13",EL539= -3.5,"14",EL539= -3.75,"15",EL539=-4,"16")</f>
        <v>0</v>
      </c>
      <c r="EP539" s="11" t="str">
        <f aca="false">IF(EO539=0,"1","2")</f>
        <v>1</v>
      </c>
      <c r="EQ539" s="11" t="str">
        <f aca="false" t="array" ref="EQ539">_xlfn.IFS(EO539=0,"0", EO539=0.25, "1", EO539=0.5,"2", EO539=0.75,"3", EO539=1,"4",EO539=1.25,"5", EO539=1.5,"6", EO539=1.75,"7", EO539=2,"8", EO539=2.25,"9", EO539=2.25,"9",EO539=2.5,"10", EO539=2.75,"11", EO539=3,"12", EO539=3.25,"13", EO539=3.5,"14", EO539=3.75,"15",EO539=4,"16", EO539=-0.25, "17", bq=-0.5, "18")</f>
        <v>0</v>
      </c>
      <c r="ES539" s="11" t="str">
        <f aca="false">IF(ER539=0,"1","2")</f>
        <v>1</v>
      </c>
      <c r="ET539" s="11" t="str">
        <f aca="false" t="array" ref="ET539">_xlfn.IFS(ER539=0,"0", ER539=0.25, "1", ER539=0.5,"2", ER539=0.75,"3", ER539=1,"4",ER539=1.25,"5", ER539=1.5,"6", ER539=1.75,"7", ER539=2,"8", ER539=2.25,"9", ER539=2.25,"9",ER539=2.5,"10", ER539=2.75,"11", ER539=3,"12", ER539=3.25,"13", ER539=3.5,"14", ER539=3.75,"15",ER539=4,"16", ER539=-0.25, "17", bq=-0.5, "18")</f>
        <v>0</v>
      </c>
      <c r="EV539" s="14" t="e">
        <f aca="false">VLOOKUP(EU539,LEYENDA!$G$2:$H$8,2,TRUE())</f>
        <v>#N/A</v>
      </c>
      <c r="EW539" s="14" t="e">
        <f aca="false" t="array" ref="EW539">_xlfn.IFS(EV539="0-5","1", EV539="6-12","2", EV539="13-18","3", EV539="19-24","4", EV539="25-36","5", EV539="37-48","6", EV539="49-60","7")</f>
        <v>#N/A</v>
      </c>
    </row>
    <row r="540" customFormat="false" ht="13.5" hidden="false" customHeight="false" outlineLevel="0" collapsed="false">
      <c r="A540" s="1" t="n">
        <v>205</v>
      </c>
      <c r="B540" s="2" t="n">
        <v>1</v>
      </c>
      <c r="C540" s="33" t="n">
        <v>39286</v>
      </c>
      <c r="E540" s="5" t="str">
        <f aca="false">VLOOKUP(A540,'286'!$A$3:$J$6279,10,FALSE())</f>
        <v>LUCERO SÁNCHEZ, ERNESTO</v>
      </c>
      <c r="F540" s="4" t="str">
        <f aca="false">VLOOKUP(A540,'286'!$A$3:$I$1768,3,FALSE())</f>
        <v>LUSANER</v>
      </c>
      <c r="G540" s="6" t="n">
        <f aca="false">VLOOKUP(A540,'286'!$A$3:$I$1768,4,FALSE())</f>
        <v>26979</v>
      </c>
      <c r="H540" s="7" t="n">
        <f aca="false">YEAR(C540)-YEAR(G540)</f>
        <v>34</v>
      </c>
      <c r="I540" s="1" t="str">
        <f aca="false">VLOOKUP(H540,LEYENDA!$C$2:$D$6,2,TRUE())</f>
        <v>25-40</v>
      </c>
      <c r="J540" s="5" t="str">
        <f aca="false">VLOOKUP(A540,'286'!$A$3:$I$1768,7,FALSE())</f>
        <v>H</v>
      </c>
      <c r="K540" s="8" t="n">
        <f aca="false">VLOOKUP(A540,'286'!$A$3:$I$1768,2,FALSE())</f>
        <v>0</v>
      </c>
      <c r="L540" s="4" t="str">
        <f aca="false">VLOOKUP(A540,'286'!$A$3:$I$1768,8,FALSE())</f>
        <v>D</v>
      </c>
      <c r="M540" s="4" t="str">
        <f aca="false">VLOOKUP(A540,'286'!$A$3:$I$1768,9,FALSE())</f>
        <v>D</v>
      </c>
      <c r="N540" s="8" t="str">
        <f aca="false">IF(R540=O540, "MISMA","CONTRARIA")</f>
        <v>MISMA</v>
      </c>
      <c r="O540" s="8" t="str">
        <f aca="false" t="array" ref="O540">_xlfn.IFS(L540="D","1", L540="I","2")</f>
        <v>1</v>
      </c>
      <c r="P540" s="8" t="e">
        <f aca="false" t="array" ref="P540">_xlfn.IFS(K540="OD","1", K540="OI","2")</f>
        <v>#N/A</v>
      </c>
      <c r="Q540" s="1" t="str">
        <f aca="false" t="array" ref="Q540">_xlfn.IFS(J540="M","1", J540="H","2")</f>
        <v>2</v>
      </c>
      <c r="R540" s="8" t="str">
        <f aca="false" t="array" ref="R540">_xlfn.IFS(M540="D","1", M540="I","2")</f>
        <v>1</v>
      </c>
      <c r="S540" s="1" t="str">
        <f aca="false" t="array" ref="S540">_xlfn.IFS(N540="CONTRARIA", "1",N540= "MISMA","2")</f>
        <v>2</v>
      </c>
      <c r="T540" s="1" t="str">
        <f aca="false" t="array" ref="T540">_xlfn.IFS(I540="0-12","1", I540="13-24","2", I540="25-40","3", I540="41-60","4", I540="61-100","5")</f>
        <v>3</v>
      </c>
      <c r="U540" s="9" t="n">
        <v>-1</v>
      </c>
      <c r="V540" s="10" t="str">
        <f aca="false">IF(U540="","",IF(AND(U540&gt;=-9,U540&lt;=-6.5),"-9 a -6,5",IF(AND(U540&gt;=-6,U540&lt;=-3.5),"-6 a -3,5",IF(AND(U540&gt;=-3,U540&lt;=-1),"-3 a -1",IF(U540=-0.5,"-0,5",IF(AND(U540&gt;=0,U540&lt;=2.5),"0 a 2,5",IF(AND(U540&gt;=3,U540&lt;=5.5),"3 a 5,5",IF(AND(U540&gt;=6,U540&lt;=8.5),"6 a 8,5",IF(AND(U540&gt;=9,U540&lt;=20),"9 a 20","Fuera de rango")))))))))</f>
        <v>-3 a -1</v>
      </c>
      <c r="W540" s="11" t="n">
        <f aca="false">IF(V540="","",IF(V540="-9 a -6,5",2,IF(V540="-6 a -3,5",3,IF(V540="-3 a -1",4,IF(V540="-0,5","NORMA",IF(V540="0 a 2,5",5,IF(V540="3 a 5,5",6,IF(V540="6 a 8,5",7,IF(V540="9 a 20",8,"Fuera de rango")))))))))</f>
        <v>4</v>
      </c>
      <c r="X540" s="9" t="n">
        <v>0</v>
      </c>
      <c r="Y540" s="11" t="str">
        <f aca="false">IF(X540="","",IF(AND(X540&gt;=0,X540&lt;=4),"0 a 4",IF(AND(X540&gt;=4.5,X540&lt;=8.5),"4,5 a 8,5",IF(X540=9,"9",IF(AND(X540&gt;=9.5,X540&lt;=13),"9,5 a 13",IF(AND(X540&gt;=13.5,X540&lt;=20),"13,5 a 20",IF(AND(X540&gt;=20.5,X540&lt;=35),"20,5 a 35","Fuera de rango")))))))</f>
        <v>0 a 4</v>
      </c>
      <c r="Z540" s="11" t="n">
        <f aca="false">IF(Y540="","",IF(Y540="0 a 4",1,IF(Y540="4,5 a 8,5",2,IF(Y540="9","NORMA",IF(Y540="9,5 a 13",3,IF(Y540="13,5 a 20",4,IF(Y540="20,5 a 35",5,"Fuera de rango")))))))</f>
        <v>1</v>
      </c>
      <c r="AA540" s="9" t="n">
        <v>11</v>
      </c>
      <c r="AB540" s="10" t="str">
        <f aca="false">IF(AA540="","",IF(AND(AA540&gt;=0,AA540&lt;=9),"0 a 9",IF(AND(AA540&gt;=9.5,AA540&lt;=18.5),"9,5 a 18,5",IF(AA540=19,"19",IF(AND(AA540&gt;=19.5,AA540&lt;=28),"19,5 a 28",IF(AND(AA540&gt;=28.5,AA540&lt;=40),"28,5 a 40","Fuera de rango"))))))</f>
        <v>9,5 a 18,5</v>
      </c>
      <c r="AC540" s="11" t="n">
        <f aca="false" t="array" ref="AC540">_xlfn.IFS(AB540="","",AB540="0 a 9",1,AB540="9,5 a 18,5",2,AB540="19","NORMA",AB540="19,5 a 28",3,AB540="28,5 a 40",4,TRUE(),"Fuera de rango")</f>
        <v>2</v>
      </c>
      <c r="AD540" s="9" t="n">
        <v>3</v>
      </c>
      <c r="AE540" s="10" t="str">
        <f aca="false">IF(AD540="","",IF(AND(AD540&gt;=-10,AD540&lt;=0),"De -10 a 0",IF(AND(AD540&gt;=0.5,AD540&lt;=9.5),"0,5 a 9,5",IF(AD540=10,"10",IF(AND(AD540&gt;=10.5,AD540&lt;=20),"10,5 a 20",IF(AND(AD540&gt;=20.5,AD540&lt;=40),"20,5 a 40","Fuera de rango"))))))</f>
        <v>0,5 a 9,5</v>
      </c>
      <c r="AF540" s="12" t="n">
        <f aca="false">IF(AD540="","",IF(AND(AD540&gt;=-10,AD540&lt;=0),1,IF(AND(AD540&gt;=0.5,AD540&lt;=9.5),2,IF(AD540=10,"NORMA",IF(AND(AD540&gt;=10.5,AD540&lt;=20),3,IF(AND(AD540&gt;=20.5,AD540&lt;=40),4,""))))))</f>
        <v>2</v>
      </c>
      <c r="AG540" s="9" t="n">
        <v>6</v>
      </c>
      <c r="AH540" s="10" t="str">
        <f aca="false">IF(AG540="","",IF(AND(AG540&gt;=0,AG540&lt;=4),"0 a 4",IF(AND(AG540&gt;=4.5,AG540&lt;=8.5),"4,5 a 8,5",IF(AG540=9,"9",IF(AND(AG540&gt;=9.5,AG540&lt;=13),"9,5 a 13",IF(AND(AG540&gt;=13.5,AG540&lt;=25),"13,5 a 25","Fuera de rango"))))))</f>
        <v>4,5 a 8,5</v>
      </c>
      <c r="AI540" s="10" t="n">
        <f aca="false">IF(AH540="","",IF(AH540="0 a 4",1,IF(AH540="4,5 a 8,5",2,IF(AH540="9","NORMA",IF(AH540="9,5 a 13",3,IF(AH540="13,5 a 25",4,""))))))</f>
        <v>2</v>
      </c>
      <c r="AJ540" s="9" t="n">
        <v>3</v>
      </c>
      <c r="AK540" s="10" t="str">
        <f aca="false">IF(AJ540="","",IF(AND(AJ540&gt;=-15,AJ540&lt;=-10.5),"-15 a -10,5",IF(AND(AJ540&gt;=-10,AJ540&lt;=-4),"-10 a -4",IF(AND(AJ540&gt;=-4.5,AJ540&lt;=0),"-4,5 a 0",IF(AND(AJ540&gt;=0.5,AJ540&lt;=4.5),"0,5 a 4,5",IF(AJ540=5,"5",IF(AND(AJ540&gt;=5.5,AJ540&lt;=10),"5,5 a 10",IF(AND(AJ540&gt;=10.5,AJ540&lt;=20),"10,5 a 20","Fuera de rango"))))))))</f>
        <v>0,5 a 4,5</v>
      </c>
      <c r="AL540" s="11" t="n">
        <f aca="false">IF(AK540="","",IF(AK540="-15 a -10,5",1,IF(AK540="-10 a -4",2,IF(AK540="-4,5 a 0",3,IF(AK540="0,5 a 4,5",4,IF(AK540="5","NORMA",IF(AK540="5,5 a 10",5,IF(AK540="10,5 a 20",6,"Error"))))))))</f>
        <v>4</v>
      </c>
      <c r="AM540" s="9" t="n">
        <v>1</v>
      </c>
      <c r="AN540" s="10" t="str">
        <f aca="false">IF(AM540="","",IF(AND(AM540&gt;=-7.5,AM540&lt;=-5.5),"-7,5 a -5,5",IF(AND(AM540&gt;=-5,AM540&lt;=-3),"-5 a -3",IF(AND(AM540&gt;=-2.5,AM540&lt;=-0.5),"-2,5 a -0,5",IF(AM540=0,"0,00",IF(AND(AM540&gt;=0.5,AM540&lt;=2.5),"0,5 a 2,5",IF(AND(AM540&gt;=3,AM540&lt;=5),"3 a 5",IF(AND(AM540&gt;=5.5,AM540&lt;=7.5),"5,5 a 7,5",IF(AND(AM540&gt;=8,AM540&lt;=10),"8 a 10","Fuera de rango")))))))))</f>
        <v>0,5 a 2,5</v>
      </c>
      <c r="AO540" s="11" t="n">
        <f aca="false">IF(AN540="","",IF(AN540="-7,5 a -5,5",1,IF(AN540="-5 a -3",2,IF(AN540="-2,5 a -0,5",3,IF(AN540="0,00","NORMA",IF(AN540="0,5 a 2,5",4,IF(AN540="3 a 5",5,IF(AN540="5,5 a 7,5",6,IF(AN540="8 a 10",7,"Error")))))))))</f>
        <v>4</v>
      </c>
      <c r="AP540" s="9" t="n">
        <v>-5</v>
      </c>
      <c r="AQ540" s="10" t="str">
        <f aca="false">IF(AP540="","",IF(AND(AP540&gt;=-20,AP540&lt;=-9.5),"-20 a -9,5",IF(AND(AP540&gt;=-9,AP540&lt;=-6.5),"-9 a -6,5",IF(AP540=-6,"-6",IF(AND(AP540&gt;=-5.5,AP540&lt;=-3),"-5,5 a -3",IF(AND(AP540&gt;=-2.5,AP540&lt;=0),"-2,5 a 0",IF(AND(AP540&gt;=0.5,AP540&lt;=3),"0,5 a 3",IF(AND(AP540&gt;=3.5,AP540&lt;=6),"3,5 a 6",IF(AND(AP540&gt;=6.5,AP540&lt;=9),"6,5 a 9",IF(AND(AP540&gt;=9.5,AP540&lt;=20),"9,5 a 20","Fuera de rango"))))))))))</f>
        <v>-5,5 a -3</v>
      </c>
      <c r="AR540" s="11" t="n">
        <f aca="false">IF(AQ540="","",IF(AQ540="-20 a -9,5",1,IF(AQ540="-9 a -6,5",2,IF(AQ540="-6","NORMA",IF(AQ540="-5,5 a -3",3,IF(AQ540="-2,5 a 0",4,IF(AQ540="0,5 a 3",5,IF(AQ540="3,5 a 6",6,IF(AQ540="6,5 a 9",7,IF(AQ540="9,5 a 20",8,""))))))))))</f>
        <v>3</v>
      </c>
      <c r="AS540" s="9" t="n">
        <v>1</v>
      </c>
      <c r="AT540" s="10" t="str">
        <f aca="false">IF(AS540="","",IF(AND(AS540&gt;=-16,AS540&lt;=-14),"-16 a -14",IF(AND(AS540&gt;=-13.5,AS540&lt;=-11.5),"-13,5 a -11,5",IF(AND(AS540&gt;=-11,AS540&lt;=-9),"-11 a -9",IF(AND(AS540&gt;=-8.5,AS540&lt;=-6.5),"-8,5 a -6,5",IF(AND(AS540&gt;=-6,AS540&lt;=-4),"-6 a -4",IF(AND(AS540&gt;=-3.5,AS540&lt;=-1.5),"-3,5 a -1,5",IF(AND(AS540&gt;=-1,AS540&lt;=1),"-1 a 1",IF(AND(AS540&gt;=1.5,AS540&lt;=3.5),"1,5 a 3,5",IF(AND(AS540&gt;=4,AS540&lt;=6),"4 a 6",IF(AND(AS540&gt;=6.5,AS540&lt;=8.5),"6,5 a 8,5",IF(AND(AS540&gt;=9,AS540&lt;=11),"9 a 11",IF(AND(AS540&gt;=11.5,AS540&lt;=13.5),"11,5 a 13,5",IF(AND(AS540&gt;=14,AS540&lt;=16),"14 a 16",IF(AND(AS540&gt;=16.5,AS540&lt;=18.5),"16,5 a 18,5",IF(AND(AS540&gt;=19,AS540&lt;=21),"19 a 21","Fuera de rango"))))))))))))))))</f>
        <v>-1 a 1</v>
      </c>
      <c r="AU540" s="11" t="n">
        <f aca="false" t="array" ref="AU540">IF(AT540="","",_xlfn.IFS(AT540="-16 a -14",1,AT540="-13,5 a -11,5",2,AT540="-11 a -9",3,AT540="-8,5 a -6,5",4,AT540="-6 a -4",5,AT540="-3,5 a -1,5",6,AT540="-1 a 1",7,AT540="1,5 a 3,5",8,AT540="4 a 6","NORMA",AT540="6,5 a 8,5",9,AT540="9 a 11",10,AT540="11,5 a 13,5",11,AT540="14 a 16",12,AT540="16,5 a 18,5",13,AT540="19 a 21",14,TRUE(),""))</f>
        <v>7</v>
      </c>
      <c r="AV540" s="9" t="n">
        <v>0.75</v>
      </c>
      <c r="AW540" s="10" t="str">
        <f aca="false">IF(AV540="","",IF(AND(AV540&gt;=-1,AV540&lt;=-0.5),"-1 a -0,5",IF(AND(AV540&gt;-0.5,AV540&lt;=0),"De -0,5 a 0",IF(AND(AV540&gt;=0.25,AV540&lt;=0.75),"0,25 a 0,75",IF(AND(AV540&gt;=1,AV540&lt;=1.5),"1 a 1,5",IF(AND(AV540&gt;=1.75,AV540&lt;=2.25),"1,75 a 2,25",IF(AND(AV540&gt;=2.5,AV540&lt;=3),"2,5 a 3",IF(AND(AV540&gt;=3.25,AV540&lt;=3.75),"3,25 a 3,75","Fuera de rango"))))))))</f>
        <v>0,25 a 0,75</v>
      </c>
      <c r="AX540" s="10" t="str">
        <f aca="false">IF(AW540="","",IF(OR(AW540="-1 a -0,5",AW540="-1 a -0.5"),1,IF(OR(AW540="De -0,5 a 0",AW540="-0,5 a 0",AW540="De -0.5 a 0"),2,IF(OR(AW540="0,25 a 0,75",AW540="0.25 a 0.75"),"NORMA",IF(OR(AW540="1 a 1,5",AW540="1 a 1.5"),3,IF(OR(AW540="1,75 a 2,25",AW540="1.75 a 2.25"),4,IF(OR(AW540="2,5 a 3",AW540="2.5 a 3"),5,IF(OR(AW540="3,25 a 3,75",AW540="3.25 a 3.75"),6,""))))))))</f>
        <v>NORMA</v>
      </c>
      <c r="AY540" s="9" t="n">
        <v>-5</v>
      </c>
      <c r="AZ540" s="10" t="str">
        <f aca="false">IF(AY540="","",IF(AND(AY540&gt;=-20,AY540&lt;=-9.5),"-20 a -9,5",IF(AND(AY540&gt;=-9,AY540&lt;=-6.5),"-9 a -6,5",IF(AY540=-6,"-6",IF(AND(AY540&gt;=-5.5,AY540&lt;=-3),"-5,5 a -3",IF(AND(AY540&gt;=-2.5,AY540&lt;=0),"-2,5 a 0",IF(AND(AY540&gt;=0.5,AY540&lt;=3),"0,5 a 3",IF(AND(AY540&gt;=3.5,AY540&lt;=6),"3,5 a 6","Fuera de rango"))))))))</f>
        <v>-5,5 a -3</v>
      </c>
      <c r="BA540" s="11" t="n">
        <f aca="false">IF(AZ540="","",IF(AZ540="-20 a -9,5",1,IF(AZ540="-9 a -6,5",2,IF(AZ540="-6","NORMA",IF(AZ540="-5,5 a -3",3,IF(AZ540="-2,5 a 0",4,IF(AZ540="0,5 a 3",5,IF(AZ540="3,5 a 6",6,""))))))))</f>
        <v>3</v>
      </c>
      <c r="BB540" s="9" t="n">
        <v>0</v>
      </c>
      <c r="BC540" s="10" t="str">
        <f aca="false" t="array" ref="BC540">IF(BB540="","",_xlfn.IFS(AND(BB540&gt;=0,BB540&lt;=2),"0 a 2",AND(BB540&gt;=2.5,BB540&lt;=4.5),"2,5 a 4,5",AND(BB540&gt;=5,BB540&lt;=7),"5 a 7",AND(BB540&gt;=7.5,BB540&lt;=9.5),"7,5 a 9,5",AND(BB540&gt;=10,BB540&lt;=12),"10 a 12",AND(BB540&gt;=12.5,BB540&lt;=14.5),"12,5 a 14,5",BB540=15,"15",AND(BB540&gt;=15.5,BB540&lt;=17.5),"15,5 a 17,5",AND(BB540&gt;=18,BB540&lt;=20),"18 a 20",AND(BB540&gt;=20.5,BB540&lt;=22.5),"20,5 a 22,5",AND(BB540&gt;=23,BB540&lt;=25),"23 a 25",TRUE(),"Fuera de rango"))</f>
        <v>0 a 2</v>
      </c>
      <c r="BD540" s="11" t="n">
        <f aca="false" t="array" ref="BD540">IF(BC540="","",_xlfn.IFS(BC540="0 a 2",1,BC540="2,5 a 4,5",2,BC540="5 a 7",3,BC540="7,5 a 9,5",4,BC540="10 a 12",5,BC540="12,5 a 14,5",6,BC540="15","NORMA",BC540="15,5 a 17,5",7,BC540="18 a 20",8,BC540="20,5 a 22,5",9,BC540="23 a 25",10,TRUE(),"Fuera de rango"))</f>
        <v>1</v>
      </c>
      <c r="BE540" s="9" t="n">
        <v>12</v>
      </c>
      <c r="BF540" s="10" t="str">
        <f aca="false">IF(BE540="","",IF(AND(BE540&gt;=-20,BE540&lt;=-10),"-20 a -10",IF(AND(BE540&gt;=-9.5,BE540&lt;=0.5),"-9,5 a 0,5",IF(AND(BE540&gt;=1,BE540&lt;=11),"1 a 11",IF(AND(BE540&gt;=11.5,BE540&lt;=20.5),"11,5 a 20,5",IF(BE540=21,"21",IF(AND(BE540&gt;=21.5,BE540&lt;=31.5),"21,5 a 31,5",IF(AND(BE540&gt;=32,BE540&lt;=42),"32 a 42","Fuera de rango"))))))))</f>
        <v>11,5 a 20,5</v>
      </c>
      <c r="BG540" s="11" t="n">
        <f aca="false">IF(BF540="","",IF(BF540="-20 a -10",1,IF(BF540="-9,5 a 0,5",2,IF(BF540="1 a 11",3,IF(BF540="11,5 a 20,5",4,IF(BF540="21","NORMA",IF(BF540="21,5 a 31,5",5,IF(BF540="32 a 42",6,""))))))))</f>
        <v>4</v>
      </c>
      <c r="BH540" s="9" t="n">
        <v>5</v>
      </c>
      <c r="BI540" s="10" t="str">
        <f aca="false">IF(BH540="","",IF(AND(BH540&gt;=-20,BH540&lt;=-15),"-20 a -15",IF(AND(BH540&gt;=-14.5,BH540&lt;=-9.5),"-14,5 a -9,5",IF(AND(BH540&gt;=-9,BH540&lt;=-4),"-9 a -4",IF(AND(BH540&gt;=-3.5,BH540&lt;=2.5),"-3,5 a 2,5",IF(AND(BH540&gt;=3,BH540&lt;=8),"3 a 8",IF(AND(BH540&gt;=8.5,BH540&lt;=14.5),"8,5 a 14,5",IF(BH540=15,"15",IF(AND(BH540&gt;=15.5,BH540&lt;=20.5),"15,5 a 20,5",IF(AND(BH540&gt;=21,BH540&lt;=26),"21 a 26","Fuera de rango"))))))))))</f>
        <v>3 a 8</v>
      </c>
      <c r="BJ540" s="11" t="n">
        <f aca="false">IF(BI540="","",IF(BI540="-20 a -15",1,IF(BI540="-14,5 a -9,5",2,IF(BI540="-9 a -4",3,IF(BI540="-3,5 a 2,5",4,IF(BI540="3 a 8",5,IF(BI540="8,5 a 14,5",6,IF(BI540="15","NORMA",IF(BI540="15,5 a 20,5",7,IF(BI540="21 a 26",8,IF(BI540="26,5 a 31,5",9,"")))))))))))</f>
        <v>5</v>
      </c>
      <c r="BK540" s="9" t="n">
        <v>0</v>
      </c>
      <c r="BL540" s="10" t="str">
        <f aca="false">IF(BK540="","",IF(AND(BK540&gt;=0,BK540&lt;=2),"0 - 2",IF(AND(BK540&gt;=2.5,BK540&lt;=4.5),"2,5 - 4,5",IF(AND(BK540&gt;=5,BK540&lt;=7),"5 - 7",IF(AND(BK540&gt;=7.5,BK540&lt;=9.5),"7,5 - 9,5",IF(AND(BK540&gt;=10,BK540&lt;=12),"10 - 12",IF(AND(BK540&gt;=12.5,BK540&lt;=13.5),"12,5 - 13,5",IF(BK540=14,"14",IF(AND(BK540&gt;=14.5,BK540&lt;=16.5),"14,5 - 16,5",IF(AND(BK540&gt;=17,BK540&lt;=19),"17 - 19",IF(AND(BK540&gt;=19.5,BK540&lt;=21.5),"19,5 - 21,5",IF(AND(BK540&gt;=22,BK540&lt;=24),"22 - 24",IF(AND(BK540&gt;=24.5,BK540&lt;=26.5),"24,5 - 26,5",IF(AND(BK540&gt;=27,BK540&lt;=29),"27 - 29",IF(AND(BK540&gt;=29.5,BK540&lt;=30),"29,5 - 30","Fuera de rango")))))))))))))))</f>
        <v>0 - 2</v>
      </c>
      <c r="BM540" s="11" t="n">
        <f aca="false">IF(BL540="","",IF(BL540="0 - 2",1,IF(BL540="2,5 - 4,5",2,IF(BL540="5 - 7",3,IF(BL540="7,5 - 9,5",4,IF(BL540="10 - 12",5,IF(BL540="12,5 - 13,5",6,IF(BL540="14","NORMA",IF(BL540="14,5 - 16,5",7,IF(BL540="17 - 19",8,IF(BL540="19,5 - 21,5",9,IF(BL540="22 - 24",10,IF(BL540="24,5 - 26,5",11,IF(BL540="27 - 29",12,IF(BL540="29,5 - 30",13,"")))))))))))))))</f>
        <v>1</v>
      </c>
      <c r="BN540" s="9" t="n">
        <v>19</v>
      </c>
      <c r="BO540" s="11" t="str">
        <f aca="false">IF(BN540="","",IF(AND(BN540&gt;=-20,BN540&lt;=-10),"-20 a -10",IF(AND(BN540&gt;=-9.5,BN540&lt;=0.5),"-9,5 a 0,5",IF(AND(BN540&gt;=1,BN540&lt;=11),"1 a 11",IF(AND(BN540&gt;=11.5,BN540&lt;=21.5),"11,5 a 21,5",IF(BN540=22,"22",IF(AND(BN540&gt;=22.5,BN540&lt;=32.5),"22,5 a 32,5",IF(AND(BN540&gt;=33,BN540&lt;=43),"33 a 43","Fuera de rango"))))))))</f>
        <v>11,5 a 21,5</v>
      </c>
      <c r="BP540" s="11" t="n">
        <f aca="false">IF(BO540="","",IF(BO540="-20 a -10",1,IF(BO540="-9,5 a 0,5",2,IF(BO540="1 a 11",3,IF(BO540="11,5 a 21,5",4,IF(BO540="22","NORMA",IF(BO540="22,5 a 32,5",5,IF(BO540="33 a 43",6,""))))))))</f>
        <v>4</v>
      </c>
      <c r="BQ540" s="9" t="n">
        <v>13</v>
      </c>
      <c r="BR540" s="10" t="str">
        <f aca="false">IF(BQ540="","",IF(AND(BQ540&gt;=-20,BQ540&lt;=-15),"-20 a -15",IF(AND(BQ540&gt;=-14.5,BQ540&lt;=-9.5),"-14,5 a -9,5",IF(AND(BQ540&gt;=-9,BQ540&lt;=-4),"-9 a -4",IF(AND(BQ540&gt;=-3.5,BQ540&lt;=2.5),"-3,5 a 2,5",IF(AND(BQ540&gt;=3,BQ540&lt;=8),"3 a 8",IF(AND(BQ540&gt;=8.5,BQ540&lt;=13.5),"8,5 a 13,5",IF(AND(BQ540&gt;=14,BQ540&lt;=17.5),"14 a 17,5",IF(BQ540=18,"18",IF(AND(BQ540&gt;=18.5,BQ540&lt;=23.5),"18,5 a 23,5",IF(AND(BQ540&gt;=24,BQ540&lt;=29),"24 a 29",IF(AND(BQ540&gt;=29.5,BQ540&lt;=34.5),"29,5 a 34,5",IF(AND(BQ540&gt;=35,BQ540&lt;=40),"35 a 40","Fuera de rango")))))))))))))</f>
        <v>8,5 a 13,5</v>
      </c>
      <c r="BS540" s="11" t="n">
        <f aca="false">IF(BR540="","",IF(BR540="-20 a -15",1,IF(BR540="-14,5 a -9,5",2,IF(BR540="-9 a -4",3,IF(BR540="-3,5 a 2,5",4,IF(BR540="3 a 8",5,IF(BR540="8,5 a 13,5",6,IF(BR540="14 a 17,5",7,IF(BR540="18","NORMA",IF(BR540="18,5 a 23,5",8,IF(BR540="24 a 29",9,IF(BR540="29,5 a 34,5",10,IF(BR540="35 a 40",11,"")))))))))))))</f>
        <v>6</v>
      </c>
      <c r="BT540" s="9" t="n">
        <v>1</v>
      </c>
      <c r="BU540" s="10" t="str">
        <f aca="false">IF(BT540="","",IF(AND(BT540&gt;=-20,BT540&lt;=-18),"-20 a -18",IF(AND(BT540&gt;=-17.5,BT540&lt;=-15.5),"-17,5 a -15,5",IF(AND(BT540&gt;=-15,BT540&lt;=-13),"-15 a -13",IF(AND(BT540&gt;=-12.5,BT540&lt;=-10.5),"-12,5 a -10,5",IF(AND(BT540&gt;=-10,BT540&lt;=-8),"-10 a -8",IF(AND(BT540&gt;=-7.5,BT540&lt;=-5.5),"-7,5 a -5,5",IF(AND(BT540&gt;=-5,BT540&lt;=-3),"-5 a -3",IF(AND(BT540&gt;=-2.5,BT540&lt;=-0.5),"-2,5 a -0,5",IF(BT540=0,"0",IF(AND(BT540&gt;=0.5,BT540&lt;=2.5),"0,5 a 2,5",IF(AND(BT540&gt;=3,BT540&lt;=5),"3 a 5",IF(AND(BT540&gt;=5.5,BT540&lt;=7.5),"5,5 a 7,5",IF(AND(BT540&gt;=8,BT540&lt;=10),"8 a 10",IF(AND(BT540&gt;=10.5,BT540&lt;=12.5),"10,5 a 12,5",IF(AND(BT540&gt;=13,BT540&lt;=15),"13 a 15",IF(AND(BT540&gt;=15.5,BT540&lt;=17.5),"15,5 a 17,5",IF(AND(BT540&gt;=18,BT540&lt;=20),"18 a 20","Fuera de rango"))))))))))))))))))</f>
        <v>0,5 a 2,5</v>
      </c>
      <c r="BV540" s="11" t="n">
        <f aca="false">IF(BT540="","",IF(BT540=0,"NORMA",IF(AND(BT540&gt;=-20,BT540&lt;=-18),2,IF(AND(BT540&gt;=-17.5,BT540&lt;=-15.5),2,IF(AND(BT540&gt;=-15,BT540&lt;=-13),3,IF(AND(BT540&gt;=-12.5,BT540&lt;=-10.5),4,IF(AND(BT540&gt;=-10,BT540&lt;=-8),5,IF(AND(BT540&gt;=-7.5,BT540&lt;=-5.5),6,IF(AND(BT540&gt;=-5,BT540&lt;=-3),7,IF(AND(BT540&gt;=-2.5,BT540&lt;=-0.5),8,IF(AND(BT540&gt;=0.5,BT540&lt;=2.5),9,IF(AND(BT540&gt;=3,BT540&lt;=5),10,IF(AND(BT540&gt;=5.5,BT540&lt;=7.5),11,IF(AND(BT540&gt;=8,BT540&lt;=10),12,IF(AND(BT540&gt;=10.5,BT540&lt;=12.5),13,IF(AND(BT540&gt;=13,BT540&lt;=15),14,IF(AND(BT540&gt;=15.5,BT540&lt;=17.5),15,IF(AND(BT540&gt;=18,BT540&lt;=20),16,"Fuera de rango"))))))))))))))))))</f>
        <v>9</v>
      </c>
      <c r="BW540" s="9" t="n">
        <v>-4.5</v>
      </c>
      <c r="BX540" s="10" t="n">
        <f aca="false">18.5- (0.3*H540)</f>
        <v>8.3</v>
      </c>
      <c r="BY540" s="10" t="n">
        <f aca="false">(BW540)-(BX540)</f>
        <v>-12.8</v>
      </c>
      <c r="BZ540" s="10" t="str">
        <f aca="false">IF(BY540="","",IF(BY540&lt;-27.5,"De -30 a -28",IF(BY540&lt;-25,"De -27,5 a -25,5",IF(BY540&lt;-22.5,"De -25 a -23",IF(BY540&lt;-20,"De -22,5 a -20,5",IF(BY540&lt;-17.5,"De -20 a -18",IF(BY540&lt;-15,"De -17,5 a -15,5",IF(BY540&lt;-12.5,"De -15 a -13",IF(BY540&lt;-10,"De -12,5 a -10,5",IF(BY540&lt;-7.5,"De -10 a -8",IF(BY540&lt;-5,"De -7,5 a -5,5",IF(BY540&lt;-2.5,"De -5 a -3",IF(BY540&lt;0,"De -2,5 a -0,5",IF(BY540&lt;2.5,"De 0 a 2",IF(BY540&lt;5,"De 2,5 a 4,5",IF(BY540&lt;7.5,"De 5 a 7",IF(BY540&lt;10,"De 7,5 a 9,5",IF(BY540&lt;12.5,"De 10 a 12",IF(BY540&lt;15,"De 12,5 a 14,5",IF(BY540&lt;17.5,"De 15 a 17",IF(BY540&lt;20,"De 17,5 a 19,5",IF(BY540&lt;22.5,"De 20 a 22",IF(BY540&lt;25,"De 22,5 a 24,5",IF(BY540&lt;27.5,"De 25 a 27","De 27,5 a 30"))))))))))))))))))))))))</f>
        <v>De -15 a -13</v>
      </c>
      <c r="CA540" s="12" t="n">
        <f aca="false">IF(BY540="","",IF(BY540&lt;=-28,1,IF(BY540&lt;=-25.5,2,IF(BY540&lt;=-23,3,IF(BY540&lt;=-20.5,4,IF(BY540&lt;=-18,5,IF(BY540&lt;=-15.5,6,IF(BY540&lt;=-13,7,IF(BY540&lt;=-10.5,8,IF(BY540&lt;=-8,9,IF(BY540&lt;=-5.5,10,IF(BY540&lt;=-3,11,IF(BY540&lt;=-0.5,12,IF(BY540&lt;=2,13,IF(BY540&lt;=4.5,14,IF(BY540&lt;=7,15,IF(BY540&lt;=9.5,16,IF(BY540&lt;=12,17,IF(BY540&lt;=14.5,18,IF(BY540&lt;=17,19,IF(BY540&lt;=19.5,20,IF(BY540&lt;=22,21,IF(BY540&lt;=24.5,22,IF(BY540&lt;=27,23,IF(BY540&lt;=30,24,"Fuera de rango")))))))))))))))))))))))))</f>
        <v>8</v>
      </c>
      <c r="CB540" s="9" t="n">
        <v>-4.5</v>
      </c>
      <c r="CC540" s="10" t="n">
        <f aca="false">18.5- (0.3*H540)</f>
        <v>8.3</v>
      </c>
      <c r="CD540" s="10" t="n">
        <f aca="false">(CB540)-(CC540)</f>
        <v>-12.8</v>
      </c>
      <c r="CE540" s="10" t="str">
        <f aca="false">IF(CD540="","",IF(CD540&lt;-27.5,"De -30 a -28",IF(CD540&lt;-25,"De -27,5 a -25,5",IF(CD540&lt;-22.5,"De -25 a -23",IF(CD540&lt;-20,"De -22,5 a -20,5",IF(CD540&lt;-17.5,"De -20 a -18",IF(CD540&lt;-15,"De -17,5 a -15,5",IF(CD540&lt;-12.5,"De -15 a -13",IF(CD540&lt;-10,"De -12,5 a -10,5",IF(CD540&lt;-7.5,"De -10 a -8",IF(CD540&lt;-5,"De -7,5 a -5,5",IF(CD540&lt;-2.5,"De -5 a -3",IF(CD540&lt;0,"De -2,5 a -0,5",IF(CD540&lt;=2,"De 0 a 2",IF(CD540&lt;=4.5,"De 2,5 a 4,5",IF(CD540&lt;=7,"De 5 a 7",IF(CD540&lt;=9.5,"De 7,5 a 9,5",IF(CD540&lt;=12,"De 10 a 12",IF(CD540&lt;=14.5,"De 12,5 a 14,5",IF(CD540&lt;=17,"De 15 a 17",IF(CD540&lt;=19.5,"De 17,5 a 19,5",IF(CD540&lt;=22,"De 20 a 22",IF(CD540&lt;=24.5,"De 22,5 a 24,5",IF(CD540&lt;=27,"De 25 a 27","De 27,5 a 30"))))))))))))))))))))))))</f>
        <v>De -15 a -13</v>
      </c>
      <c r="CF540" s="12" t="n">
        <f aca="false">IF(CD540="","",IF(CD540&lt;-27.5,1,IF(CD540&lt;-25,2,IF(CD540&lt;-22.5,3,IF(CD540&lt;-20,4,IF(CD540&lt;-17.5,5,IF(CD540&lt;-15,6,IF(CD540&lt;-12.5,7,IF(CD540&lt;-10,8,IF(CD540&lt;-7.5,9,IF(CD540&lt;-5,10,IF(CD540&lt;-2.5,11,IF(CD540&lt;0,12,IF(CD540&lt;2.5,13,IF(CD540&lt;5,14,IF(CD540&lt;7.5,15,IF(CD540&lt;10,16,IF(CD540&lt;12.5,17,IF(CD540&lt;15,18,IF(CD540&lt;17.5,19,IF(CD540&lt;20,20,IF(CD540&lt;22.5,21,IF(CD540&lt;25,22,IF(CD540&lt;27.5,23,24))))))))))))))))))))))))</f>
        <v>7</v>
      </c>
      <c r="CG540" s="9" t="n">
        <v>-2.75</v>
      </c>
      <c r="CH540" s="10" t="str">
        <f aca="false">IF(CG540="","",IF(AND(CG540&gt;=-10,CG540&lt;=-9.5),"-10 a -9,5",IF(AND(CG540&gt;-9.5,CG540&lt;=-8.5),"-9 a -8,5",IF(AND(CG540&gt;-8.5,CG540&lt;=-7.5),"-8 a -7,5",IF(AND(CG540&gt;-7.5,CG540&lt;=-6.5),"-7 a -6,5",IF(AND(CG540&gt;-6.5,CG540&lt;=-5.5),"-6 a -5,5",IF(AND(CG540&gt;-5.5,CG540&lt;=-4.5),"-5 a -4,5",IF(AND(CG540&gt;-4.5,CG540&lt;=-3.5),"-4 a -3,5",IF(AND(CG540&gt;-3.5,CG540&lt;=-2.5),"-3 a -2,5",IF(CG540=-2.25,"-2,25",IF(AND(CG540&gt;-2.5,CG540&lt;=-1.5),"-2 a -1,5",IF(AND(CG540&gt;-1.5,CG540&lt;=-0.5),"-1 a -0,5",IF(AND(CG540&gt;-0.5,CG540&lt;=0.5),"0 a 0,5",IF(AND(CG540&gt;0.5,CG540&lt;=1.5),"1 a 1,5",IF(AND(CG540&gt;1.5,CG540&lt;=2.5),"2 a 2,5",IF(AND(CG540&gt;2.5,CG540&lt;=3.5),"3 a 3,5",IF(AND(CG540&gt;3.5,CG540&lt;=4.5),"4 a 4,5",IF(AND(CG540&gt;4.5,CG540&lt;=5.5),"5 a 5,5",IF(AND(CG540&gt;5.5,CG540&lt;=6.5),"6 a 6,5",IF(AND(CG540&gt;6.5,CG540&lt;=7.5),"7 a 7,5",IF(AND(CG540&gt;7.5,CG540&lt;=8.5),"8 a 8,5",IF(AND(CG540&gt;8.5,CG540&lt;=9.5),"9 a 9,5",IF(CG540&gt;=10,"10","Fuera de rango")))))))))))))))))))))))</f>
        <v>-3 a -2,5</v>
      </c>
      <c r="CI540" s="11" t="n">
        <f aca="false">IF(CG540="","",IF(CG540=-2.25,"NORMA",IF(CG540&lt;=-9.5,1,IF(CG540&lt;=-8.5,2,IF(CG540&lt;=-7.5,3,IF(CG540&lt;=-6.5,4,IF(CG540&lt;=-5.5,5,IF(CG540&lt;=-4.5,6,IF(CG540&lt;=-3.5,7,IF(CG540&lt;=-2.5,8,IF(CG540&lt;=-1.5,9,IF(CG540&lt;=-0.5,10,IF(CG540&lt;=0.5,11,IF(CG540&lt;=1.5,12,IF(CG540&lt;=2.5,13,IF(CG540&lt;=3.5,14,IF(CG540&lt;=4.5,15,IF(CG540&lt;=5.5,16,IF(CG540&lt;=6.5,17,IF(CG540&lt;=7.5,18,IF(CG540&lt;=8.5,19,IF(CG540&lt;=9.5,20,IF(CG540=10,21,"Fuera de rango")))))))))))))))))))))))</f>
        <v>8</v>
      </c>
      <c r="CJ540" s="9" t="n">
        <v>3</v>
      </c>
      <c r="CK540" s="10" t="str">
        <f aca="false">IF(CJ540="","",IF(AND(CJ540&gt;=-6,CJ540&lt;=-5.5),"-6 a -5,5",IF(AND(CJ540&gt;-5.5,CJ540&lt;=-4.5),"-5 a -4,5",IF(AND(CJ540&gt;-4.5,CJ540&lt;=-3.5),"-4 a -3,5",IF(AND(CJ540&gt;-3.5,CJ540&lt;=-2.5),"-3 a -2,5",IF(AND(CJ540&gt;-2.5,CJ540&lt;=-1.5),"-2 a -1,5",IF(AND(CJ540&gt;-1.5,CJ540&lt;=-0.5),"-1 a -0,5",IF(AND(CJ540&gt;-0.5,CJ540&lt;=0.5),"0 a 0,5",IF(AND(CJ540&gt;0.5,CJ540&lt;=1.5),"1 a 1,5",IF(AND(CJ540&gt;1.5,CJ540&lt;2.5),"2",IF(AND(CJ540&gt;=2.5,CJ540&lt;=3),"2,5 a 3",IF(AND(CJ540&gt;3,CJ540&lt;=4),"3,5 a 4",IF(AND(CJ540&gt;4,CJ540&lt;=5),"4,5 a 5",IF(AND(CJ540&gt;5,CJ540&lt;=6),"5,5 a 6",IF(AND(CJ540&gt;6,CJ540&lt;=7),"6,5 a 7",IF(AND(CJ540&gt;7,CJ540&lt;=8),"7,5 a 8",IF(AND(CJ540&gt;8,CJ540&lt;=9.5),"8,5 a 9,5",IF(CJ540=10,"10","Fuera de rango"))))))))))))))))))</f>
        <v>2,5 a 3</v>
      </c>
      <c r="CL540" s="11" t="n">
        <f aca="false">IF(CK540="","",IF(OR(CK540="-6 a -5,5",CK540="-6 - -5,5"),1,IF(OR(CK540="-5 a -4,5",CK540="-5 - -4,5"),2,IF(OR(CK540="-4 a -3,5",CK540="-4 - -3,5"),3,IF(OR(CK540="-3 a -2,5",CK540="-3 - -2,5"),4,IF(OR(CK540="-2 a -1,5",CK540="-2 - -1,5"),5,IF(OR(CK540="-1 a -0,5",CK540="-1 - -0,5"),6,IF(OR(CK540="0 a 0,5",CK540="0 - 0,5"),7,IF(OR(CK540="1 a 1,5",CK540="1 - 1,5"),8,IF(CK540="2","NORMA",IF(OR(CK540="2,5 a 3",CK540="2,5 - 3"),9,IF(OR(CK540="3,5 a 4",CK540="3,5 - 4"),10,IF(OR(CK540="4,5 a 5",CK540="4,5 - 5"),11,IF(OR(CK540="5,5 a 6",CK540="5,5 - 6"),12,IF(OR(CK540="6,5 a 7",CK540="6,5 - 7"),13,IF(OR(CK540="7,5 a 8",CK540="7,5 - 8"),14,IF(OR(CK540="8,5 a 9",CK540="8,5 - 9,5",CK540="9 a 9,5"),15,IF(CK540="10",15,IF(OR(CK540="0,5 a 1",CK540="0,5 - 1"),7,"Fuera de rango")))))))))))))))))))</f>
        <v>9</v>
      </c>
      <c r="CN540" s="10" t="str">
        <f aca="false">IF(CM540=0,"0", " ")</f>
        <v>0</v>
      </c>
      <c r="CO540" s="10" t="str">
        <f aca="false">IF(CM540&gt;0,"EME"," ")</f>
        <v> </v>
      </c>
      <c r="CQ540" s="10" t="str">
        <f aca="false">IF(CP540&gt;0,"0", " ")</f>
        <v> </v>
      </c>
      <c r="CR540" s="10" t="str">
        <f aca="false">IF(CP540&gt;0,"EME"," ")</f>
        <v> </v>
      </c>
      <c r="CS540" s="9" t="n">
        <v>0</v>
      </c>
      <c r="CV540" s="9" t="n">
        <v>0</v>
      </c>
      <c r="CY540" s="9" t="n">
        <v>0</v>
      </c>
      <c r="DB540" s="9" t="n">
        <v>0</v>
      </c>
      <c r="DC540" s="11" t="str">
        <f aca="false">IF(DB540&lt;0,"2"," ")</f>
        <v> </v>
      </c>
      <c r="DD540" s="11" t="str">
        <f aca="false">IF(DB540&lt;0,"MIO"," ")</f>
        <v> </v>
      </c>
      <c r="DE540" s="9" t="n">
        <v>-0.5</v>
      </c>
      <c r="DF540" s="10" t="str">
        <f aca="false">IF(DE540&lt;0,"3"," ")</f>
        <v>3</v>
      </c>
      <c r="DG540" s="10" t="str">
        <f aca="false">IF(DE540&lt;0,"AST"," ")</f>
        <v>AST</v>
      </c>
      <c r="DH540" s="9" t="n">
        <v>-0.5</v>
      </c>
      <c r="DI540" s="10" t="str">
        <f aca="false">IF(DH540&lt;0,"3"," ")</f>
        <v>3</v>
      </c>
      <c r="DJ540" s="10" t="str">
        <f aca="false">IF(DH540&lt;0,"AST"," ")</f>
        <v>AST</v>
      </c>
      <c r="DK540" s="9" t="n">
        <v>0</v>
      </c>
      <c r="DL540" s="10" t="str">
        <f aca="false">IF(DK540&gt;0,"4"," ")</f>
        <v> </v>
      </c>
      <c r="DM540" s="10" t="str">
        <f aca="false">IF(DK540&gt;0,"PRE"," ")</f>
        <v> </v>
      </c>
      <c r="DN540" s="9" t="n">
        <v>0</v>
      </c>
      <c r="DO540" s="10" t="str">
        <f aca="false">IF(DN540&gt;0,"4"," ")</f>
        <v> </v>
      </c>
      <c r="DP540" s="10" t="str">
        <f aca="false">IF(DN540&gt;0,"PRE"," ")</f>
        <v> </v>
      </c>
      <c r="DS540" s="12" t="str">
        <f aca="false">CONCATENATE(CO540,CU540,DA540,DG540,DM540)</f>
        <v> AST </v>
      </c>
      <c r="DT540" s="10" t="e">
        <f aca="false" t="array" ref="DT540">_xlfn.IFS(DS540="EME    ","0", DS540=" HIP   ","1", DS540="  MIO  ","2", DS540="   AST ","3", DS540="    PRE","4", DS540="EME   PRE","5", DS540=" HIP  PRE","6", DS540=" HIP AST ","7", DS540="  MIO PRE","8", DS540="  MIOAST ","9", DS540="   ASTPRE","10",DS540=" HIP ASTPRE","11", DS540="  MIOASTPRE","12", DS540="     ","0")</f>
        <v>#N/A</v>
      </c>
      <c r="DV540" s="1" t="e">
        <f aca="false" t="array" ref="DV540">_xlfn.IFS(DU540="SI","2", DU540="NO","1")</f>
        <v>#N/A</v>
      </c>
      <c r="DX540" s="11" t="str">
        <f aca="false">IF(DW540=0,"1","2")</f>
        <v>1</v>
      </c>
      <c r="DY540" s="11" t="str">
        <f aca="false" t="array" ref="DY540">_xlfn.IFS(DW540=0,"0", DW540=0.25, "1", DW540=0.5,"2", DW540=0.75,"3", DW540=1,"4",DW540=1.25,"5", DW540=1.5,"6", DW540=1.75,"7", DW540=2,"8")</f>
        <v>0</v>
      </c>
      <c r="EA540" s="11" t="str">
        <f aca="false">IF(DZ540=0,"1","2")</f>
        <v>1</v>
      </c>
      <c r="EB540" s="11" t="str">
        <f aca="false" t="array" ref="EB540">_xlfn.IFS(DZ540=0,"0", DZ540=0.25, "1", DZ540=0.5,"2", DZ540=0.75,"3", DZ540=1,"4",DZ540=1.25,"5", DZ540=1.5,"6", DZ540=1.75,"7", DZ540=2,"8")</f>
        <v>0</v>
      </c>
      <c r="ED540" s="10" t="str">
        <f aca="false">IF(EC540=0,"1","2")</f>
        <v>1</v>
      </c>
      <c r="EE540" s="11" t="str">
        <f aca="false" t="array" ref="EE540">_xlfn.IFS(EC540=0,"0", EC540=-0.25, "1", EC540=-0.5,"2", EC540=-0.75,"3", EC540=-1,"4",EC540=-1.25,"5", EC540=-1.5,"6", EC540=-1.75,"7", EC540=-2,"8", EC540=-2.25,"9",EC540=-2.5,"10", EC540=-2.75,"11", EC540=-3,"12", EC540=-3.25,"13", EC540=-3.5,"14", EC540=-3.75,"15",EC540=-4,"16")</f>
        <v>0</v>
      </c>
      <c r="EG540" s="10" t="str">
        <f aca="false">IF(EF540=0,"1","2")</f>
        <v>1</v>
      </c>
      <c r="EH540" s="11" t="str">
        <f aca="false" t="array" ref="EH540">_xlfn.IFS(EF540=0,"0", EF540=-0.25, "1", EF540=-0.5,"2", EF540=-0.75,"3", EF540=-1,"4",EF540=-1.25,"5", EF540=-1.5,"6", EF540=-1.75,"7", EF540=-2,"8", EF540=-2.25,"9",EF540=-2.5,"10", EF540=-2.75,"11", EF540=-3,"12", EF540=-3.25,"13", EF540=-3.5,"14", EF540=-3.75,"15",EF540=-4,"16")</f>
        <v>0</v>
      </c>
      <c r="EJ540" s="11" t="str">
        <f aca="false">IF(EI540=0,"1","2")</f>
        <v>1</v>
      </c>
      <c r="EK540" s="11" t="str">
        <f aca="false" t="array" ref="EK540">_xlfn.IFS(EI540=0,"0", EI540=-0.25, "1", EI540=-0.5,"2", EI540=-0.75,"3", EI540=-1,"4",EI540=-1.25,"5", EI540=-1.5,"6", EI540=-1.75,"7", EI540=-2,"8", EI540=-2.25,"9", EI540=-2.25,"9",EI540=-2.5,"10", EI540=-2.75,"11", EI540=-3,"12", EI540=-3.25,"13", EI540=-3.5,"14", EI540=-3.75,"15",EI540=-4,"16", EI540=0.25, "17", EI540=0.5, "18")</f>
        <v>0</v>
      </c>
      <c r="EM540" s="11" t="str">
        <f aca="false">IF(EL540=0,"1","2")</f>
        <v>1</v>
      </c>
      <c r="EN540" s="11" t="str">
        <f aca="false" t="array" ref="EN540">_xlfn.IFS(EL540=0.25,"17",EL540=0.5,"18", EL540=0,"0", EL540=-0.25, "1", EL540=-0.5,"2", EL540=-0.75,"3", EL540=-1,"4",EL540=-1.25,"5", EL540=-1.5,"6", EL540=-1.75,"7", EL540=-2,"8",EL540= -2.25,"9",EL540=-2.5,"10",EL540= -2.75,"11",EL540= -3,"12",EL540= -3.25,"13",EL540= -3.5,"14",EL540= -3.75,"15",EL540=-4,"16")</f>
        <v>0</v>
      </c>
      <c r="EP540" s="11" t="str">
        <f aca="false">IF(EO540=0,"1","2")</f>
        <v>1</v>
      </c>
      <c r="EQ540" s="11" t="str">
        <f aca="false" t="array" ref="EQ540">_xlfn.IFS(EO540=0,"0", EO540=0.25, "1", EO540=0.5,"2", EO540=0.75,"3", EO540=1,"4",EO540=1.25,"5", EO540=1.5,"6", EO540=1.75,"7", EO540=2,"8", EO540=2.25,"9", EO540=2.25,"9",EO540=2.5,"10", EO540=2.75,"11", EO540=3,"12", EO540=3.25,"13", EO540=3.5,"14", EO540=3.75,"15",EO540=4,"16", EO540=-0.25, "17", bq=-0.5, "18")</f>
        <v>0</v>
      </c>
      <c r="ES540" s="11" t="str">
        <f aca="false">IF(ER540=0,"1","2")</f>
        <v>1</v>
      </c>
      <c r="ET540" s="11" t="str">
        <f aca="false" t="array" ref="ET540">_xlfn.IFS(ER540=0,"0", ER540=0.25, "1", ER540=0.5,"2", ER540=0.75,"3", ER540=1,"4",ER540=1.25,"5", ER540=1.5,"6", ER540=1.75,"7", ER540=2,"8", ER540=2.25,"9", ER540=2.25,"9",ER540=2.5,"10", ER540=2.75,"11", ER540=3,"12", ER540=3.25,"13", ER540=3.5,"14", ER540=3.75,"15",ER540=4,"16", ER540=-0.25, "17", bq=-0.5, "18")</f>
        <v>0</v>
      </c>
      <c r="EV540" s="14" t="e">
        <f aca="false">VLOOKUP(EU540,LEYENDA!$G$2:$H$8,2,TRUE())</f>
        <v>#N/A</v>
      </c>
      <c r="EW540" s="14" t="e">
        <f aca="false" t="array" ref="EW540">_xlfn.IFS(EV540="0-5","1", EV540="6-12","2", EV540="13-18","3", EV540="19-24","4", EV540="25-36","5", EV540="37-48","6", EV540="49-60","7")</f>
        <v>#N/A</v>
      </c>
    </row>
    <row r="541" customFormat="false" ht="13.5" hidden="false" customHeight="false" outlineLevel="0" collapsed="false">
      <c r="A541" s="1" t="n">
        <v>205</v>
      </c>
      <c r="B541" s="2" t="n">
        <v>2</v>
      </c>
      <c r="C541" s="33" t="n">
        <v>39821</v>
      </c>
      <c r="E541" s="5" t="str">
        <f aca="false">VLOOKUP(A541,'286'!$A$3:$J$6279,10,FALSE())</f>
        <v>LUCERO SÁNCHEZ, ERNESTO</v>
      </c>
      <c r="F541" s="4" t="str">
        <f aca="false">VLOOKUP(A541,'286'!$A$3:$I$1768,3,FALSE())</f>
        <v>LUSANER</v>
      </c>
      <c r="G541" s="6" t="n">
        <f aca="false">VLOOKUP(A541,'286'!$A$3:$I$1768,4,FALSE())</f>
        <v>26979</v>
      </c>
      <c r="H541" s="7" t="n">
        <f aca="false">YEAR(C541)-YEAR(G541)</f>
        <v>36</v>
      </c>
      <c r="I541" s="1" t="str">
        <f aca="false">VLOOKUP(H541,LEYENDA!$C$2:$D$6,2,TRUE())</f>
        <v>25-40</v>
      </c>
      <c r="J541" s="5" t="str">
        <f aca="false">VLOOKUP(A541,'286'!$A$3:$I$1768,7,FALSE())</f>
        <v>H</v>
      </c>
      <c r="K541" s="8" t="n">
        <f aca="false">VLOOKUP(A541,'286'!$A$3:$I$1768,2,FALSE())</f>
        <v>0</v>
      </c>
      <c r="L541" s="4" t="str">
        <f aca="false">VLOOKUP(A541,'286'!$A$3:$I$1768,8,FALSE())</f>
        <v>D</v>
      </c>
      <c r="M541" s="4" t="str">
        <f aca="false">VLOOKUP(A541,'286'!$A$3:$I$1768,9,FALSE())</f>
        <v>D</v>
      </c>
      <c r="N541" s="8" t="str">
        <f aca="false">IF(R541=O541, "MISMA","CONTRARIA")</f>
        <v>MISMA</v>
      </c>
      <c r="O541" s="8" t="str">
        <f aca="false" t="array" ref="O541">_xlfn.IFS(L541="D","1", L541="I","2")</f>
        <v>1</v>
      </c>
      <c r="P541" s="8" t="e">
        <f aca="false" t="array" ref="P541">_xlfn.IFS(K541="OD","1", K541="OI","2")</f>
        <v>#N/A</v>
      </c>
      <c r="Q541" s="1" t="str">
        <f aca="false" t="array" ref="Q541">_xlfn.IFS(J541="M","1", J541="H","2")</f>
        <v>2</v>
      </c>
      <c r="R541" s="8" t="str">
        <f aca="false" t="array" ref="R541">_xlfn.IFS(M541="D","1", M541="I","2")</f>
        <v>1</v>
      </c>
      <c r="S541" s="1" t="str">
        <f aca="false" t="array" ref="S541">_xlfn.IFS(N541="CONTRARIA", "1",N541= "MISMA","2")</f>
        <v>2</v>
      </c>
      <c r="T541" s="1" t="str">
        <f aca="false" t="array" ref="T541">_xlfn.IFS(I541="0-12","1", I541="13-24","2", I541="25-40","3", I541="41-60","4", I541="61-100","5")</f>
        <v>3</v>
      </c>
      <c r="U541" s="9" t="n">
        <v>2</v>
      </c>
      <c r="V541" s="10" t="str">
        <f aca="false">IF(U541="","",IF(AND(U541&gt;=-9,U541&lt;=-6.5),"-9 a -6,5",IF(AND(U541&gt;=-6,U541&lt;=-3.5),"-6 a -3,5",IF(AND(U541&gt;=-3,U541&lt;=-1),"-3 a -1",IF(U541=-0.5,"-0,5",IF(AND(U541&gt;=0,U541&lt;=2.5),"0 a 2,5",IF(AND(U541&gt;=3,U541&lt;=5.5),"3 a 5,5",IF(AND(U541&gt;=6,U541&lt;=8.5),"6 a 8,5",IF(AND(U541&gt;=9,U541&lt;=20),"9 a 20","Fuera de rango")))))))))</f>
        <v>0 a 2,5</v>
      </c>
      <c r="W541" s="11" t="n">
        <f aca="false">IF(V541="","",IF(V541="-9 a -6,5",2,IF(V541="-6 a -3,5",3,IF(V541="-3 a -1",4,IF(V541="-0,5","NORMA",IF(V541="0 a 2,5",5,IF(V541="3 a 5,5",6,IF(V541="6 a 8,5",7,IF(V541="9 a 20",8,"Fuera de rango")))))))))</f>
        <v>5</v>
      </c>
      <c r="X541" s="9" t="n">
        <v>0</v>
      </c>
      <c r="Y541" s="11" t="str">
        <f aca="false">IF(X541="","",IF(AND(X541&gt;=0,X541&lt;=4),"0 a 4",IF(AND(X541&gt;=4.5,X541&lt;=8.5),"4,5 a 8,5",IF(X541=9,"9",IF(AND(X541&gt;=9.5,X541&lt;=13),"9,5 a 13",IF(AND(X541&gt;=13.5,X541&lt;=20),"13,5 a 20",IF(AND(X541&gt;=20.5,X541&lt;=35),"20,5 a 35","Fuera de rango")))))))</f>
        <v>0 a 4</v>
      </c>
      <c r="Z541" s="11" t="n">
        <f aca="false">IF(Y541="","",IF(Y541="0 a 4",1,IF(Y541="4,5 a 8,5",2,IF(Y541="9","NORMA",IF(Y541="9,5 a 13",3,IF(Y541="13,5 a 20",4,IF(Y541="20,5 a 35",5,"Fuera de rango")))))))</f>
        <v>1</v>
      </c>
      <c r="AA541" s="9" t="n">
        <v>10</v>
      </c>
      <c r="AB541" s="10" t="str">
        <f aca="false">IF(AA541="","",IF(AND(AA541&gt;=0,AA541&lt;=9),"0 a 9",IF(AND(AA541&gt;=9.5,AA541&lt;=18.5),"9,5 a 18,5",IF(AA541=19,"19",IF(AND(AA541&gt;=19.5,AA541&lt;=28),"19,5 a 28",IF(AND(AA541&gt;=28.5,AA541&lt;=40),"28,5 a 40","Fuera de rango"))))))</f>
        <v>9,5 a 18,5</v>
      </c>
      <c r="AC541" s="11" t="n">
        <f aca="false" t="array" ref="AC541">_xlfn.IFS(AB541="","",AB541="0 a 9",1,AB541="9,5 a 18,5",2,AB541="19","NORMA",AB541="19,5 a 28",3,AB541="28,5 a 40",4,TRUE(),"Fuera de rango")</f>
        <v>2</v>
      </c>
      <c r="AD541" s="9" t="n">
        <v>4</v>
      </c>
      <c r="AE541" s="10" t="str">
        <f aca="false">IF(AD541="","",IF(AND(AD541&gt;=-10,AD541&lt;=0),"De -10 a 0",IF(AND(AD541&gt;=0.5,AD541&lt;=9.5),"0,5 a 9,5",IF(AD541=10,"10",IF(AND(AD541&gt;=10.5,AD541&lt;=20),"10,5 a 20",IF(AND(AD541&gt;=20.5,AD541&lt;=40),"20,5 a 40","Fuera de rango"))))))</f>
        <v>0,5 a 9,5</v>
      </c>
      <c r="AF541" s="12" t="n">
        <f aca="false">IF(AD541="","",IF(AND(AD541&gt;=-10,AD541&lt;=0),1,IF(AND(AD541&gt;=0.5,AD541&lt;=9.5),2,IF(AD541=10,"NORMA",IF(AND(AD541&gt;=10.5,AD541&lt;=20),3,IF(AND(AD541&gt;=20.5,AD541&lt;=40),4,""))))))</f>
        <v>2</v>
      </c>
      <c r="AG541" s="9" t="n">
        <v>6</v>
      </c>
      <c r="AH541" s="10" t="str">
        <f aca="false">IF(AG541="","",IF(AND(AG541&gt;=0,AG541&lt;=4),"0 a 4",IF(AND(AG541&gt;=4.5,AG541&lt;=8.5),"4,5 a 8,5",IF(AG541=9,"9",IF(AND(AG541&gt;=9.5,AG541&lt;=13),"9,5 a 13",IF(AND(AG541&gt;=13.5,AG541&lt;=25),"13,5 a 25","Fuera de rango"))))))</f>
        <v>4,5 a 8,5</v>
      </c>
      <c r="AI541" s="10" t="n">
        <f aca="false">IF(AH541="","",IF(AH541="0 a 4",1,IF(AH541="4,5 a 8,5",2,IF(AH541="9","NORMA",IF(AH541="9,5 a 13",3,IF(AH541="13,5 a 25",4,""))))))</f>
        <v>2</v>
      </c>
      <c r="AJ541" s="9" t="n">
        <v>3</v>
      </c>
      <c r="AK541" s="10" t="str">
        <f aca="false">IF(AJ541="","",IF(AND(AJ541&gt;=-15,AJ541&lt;=-10.5),"-15 a -10,5",IF(AND(AJ541&gt;=-10,AJ541&lt;=-4),"-10 a -4",IF(AND(AJ541&gt;=-4.5,AJ541&lt;=0),"-4,5 a 0",IF(AND(AJ541&gt;=0.5,AJ541&lt;=4.5),"0,5 a 4,5",IF(AJ541=5,"5",IF(AND(AJ541&gt;=5.5,AJ541&lt;=10),"5,5 a 10",IF(AND(AJ541&gt;=10.5,AJ541&lt;=20),"10,5 a 20","Fuera de rango"))))))))</f>
        <v>0,5 a 4,5</v>
      </c>
      <c r="AL541" s="11" t="n">
        <f aca="false">IF(AK541="","",IF(AK541="-15 a -10,5",1,IF(AK541="-10 a -4",2,IF(AK541="-4,5 a 0",3,IF(AK541="0,5 a 4,5",4,IF(AK541="5","NORMA",IF(AK541="5,5 a 10",5,IF(AK541="10,5 a 20",6,"Error"))))))))</f>
        <v>4</v>
      </c>
      <c r="AM541" s="9" t="n">
        <v>0</v>
      </c>
      <c r="AN541" s="10" t="str">
        <f aca="false">IF(AM541="","",IF(AND(AM541&gt;=-7.5,AM541&lt;=-5.5),"-7,5 a -5,5",IF(AND(AM541&gt;=-5,AM541&lt;=-3),"-5 a -3",IF(AND(AM541&gt;=-2.5,AM541&lt;=-0.5),"-2,5 a -0,5",IF(AM541=0,"0,00",IF(AND(AM541&gt;=0.5,AM541&lt;=2.5),"0,5 a 2,5",IF(AND(AM541&gt;=3,AM541&lt;=5),"3 a 5",IF(AND(AM541&gt;=5.5,AM541&lt;=7.5),"5,5 a 7,5",IF(AND(AM541&gt;=8,AM541&lt;=10),"8 a 10","Fuera de rango")))))))))</f>
        <v>0,00</v>
      </c>
      <c r="AO541" s="11" t="str">
        <f aca="false">IF(AN541="","",IF(AN541="-7,5 a -5,5",1,IF(AN541="-5 a -3",2,IF(AN541="-2,5 a -0,5",3,IF(AN541="0,00","NORMA",IF(AN541="0,5 a 2,5",4,IF(AN541="3 a 5",5,IF(AN541="5,5 a 7,5",6,IF(AN541="8 a 10",7,"Error")))))))))</f>
        <v>NORMA</v>
      </c>
      <c r="AP541" s="9" t="n">
        <v>-2</v>
      </c>
      <c r="AQ541" s="10" t="str">
        <f aca="false">IF(AP541="","",IF(AND(AP541&gt;=-20,AP541&lt;=-9.5),"-20 a -9,5",IF(AND(AP541&gt;=-9,AP541&lt;=-6.5),"-9 a -6,5",IF(AP541=-6,"-6",IF(AND(AP541&gt;=-5.5,AP541&lt;=-3),"-5,5 a -3",IF(AND(AP541&gt;=-2.5,AP541&lt;=0),"-2,5 a 0",IF(AND(AP541&gt;=0.5,AP541&lt;=3),"0,5 a 3",IF(AND(AP541&gt;=3.5,AP541&lt;=6),"3,5 a 6",IF(AND(AP541&gt;=6.5,AP541&lt;=9),"6,5 a 9",IF(AND(AP541&gt;=9.5,AP541&lt;=20),"9,5 a 20","Fuera de rango"))))))))))</f>
        <v>-2,5 a 0</v>
      </c>
      <c r="AR541" s="11" t="n">
        <f aca="false">IF(AQ541="","",IF(AQ541="-20 a -9,5",1,IF(AQ541="-9 a -6,5",2,IF(AQ541="-6","NORMA",IF(AQ541="-5,5 a -3",3,IF(AQ541="-2,5 a 0",4,IF(AQ541="0,5 a 3",5,IF(AQ541="3,5 a 6",6,IF(AQ541="6,5 a 9",7,IF(AQ541="9,5 a 20",8,""))))))))))</f>
        <v>4</v>
      </c>
      <c r="AS541" s="9" t="n">
        <v>1</v>
      </c>
      <c r="AT541" s="10" t="str">
        <f aca="false">IF(AS541="","",IF(AND(AS541&gt;=-16,AS541&lt;=-14),"-16 a -14",IF(AND(AS541&gt;=-13.5,AS541&lt;=-11.5),"-13,5 a -11,5",IF(AND(AS541&gt;=-11,AS541&lt;=-9),"-11 a -9",IF(AND(AS541&gt;=-8.5,AS541&lt;=-6.5),"-8,5 a -6,5",IF(AND(AS541&gt;=-6,AS541&lt;=-4),"-6 a -4",IF(AND(AS541&gt;=-3.5,AS541&lt;=-1.5),"-3,5 a -1,5",IF(AND(AS541&gt;=-1,AS541&lt;=1),"-1 a 1",IF(AND(AS541&gt;=1.5,AS541&lt;=3.5),"1,5 a 3,5",IF(AND(AS541&gt;=4,AS541&lt;=6),"4 a 6",IF(AND(AS541&gt;=6.5,AS541&lt;=8.5),"6,5 a 8,5",IF(AND(AS541&gt;=9,AS541&lt;=11),"9 a 11",IF(AND(AS541&gt;=11.5,AS541&lt;=13.5),"11,5 a 13,5",IF(AND(AS541&gt;=14,AS541&lt;=16),"14 a 16",IF(AND(AS541&gt;=16.5,AS541&lt;=18.5),"16,5 a 18,5",IF(AND(AS541&gt;=19,AS541&lt;=21),"19 a 21","Fuera de rango"))))))))))))))))</f>
        <v>-1 a 1</v>
      </c>
      <c r="AU541" s="11" t="n">
        <f aca="false" t="array" ref="AU541">IF(AT541="","",_xlfn.IFS(AT541="-16 a -14",1,AT541="-13,5 a -11,5",2,AT541="-11 a -9",3,AT541="-8,5 a -6,5",4,AT541="-6 a -4",5,AT541="-3,5 a -1,5",6,AT541="-1 a 1",7,AT541="1,5 a 3,5",8,AT541="4 a 6","NORMA",AT541="6,5 a 8,5",9,AT541="9 a 11",10,AT541="11,5 a 13,5",11,AT541="14 a 16",12,AT541="16,5 a 18,5",13,AT541="19 a 21",14,TRUE(),""))</f>
        <v>7</v>
      </c>
      <c r="AV541" s="9" t="n">
        <v>0.75</v>
      </c>
      <c r="AW541" s="10" t="str">
        <f aca="false">IF(AV541="","",IF(AND(AV541&gt;=-1,AV541&lt;=-0.5),"-1 a -0,5",IF(AND(AV541&gt;-0.5,AV541&lt;=0),"De -0,5 a 0",IF(AND(AV541&gt;=0.25,AV541&lt;=0.75),"0,25 a 0,75",IF(AND(AV541&gt;=1,AV541&lt;=1.5),"1 a 1,5",IF(AND(AV541&gt;=1.75,AV541&lt;=2.25),"1,75 a 2,25",IF(AND(AV541&gt;=2.5,AV541&lt;=3),"2,5 a 3",IF(AND(AV541&gt;=3.25,AV541&lt;=3.75),"3,25 a 3,75","Fuera de rango"))))))))</f>
        <v>0,25 a 0,75</v>
      </c>
      <c r="AX541" s="10" t="str">
        <f aca="false">IF(AW541="","",IF(OR(AW541="-1 a -0,5",AW541="-1 a -0.5"),1,IF(OR(AW541="De -0,5 a 0",AW541="-0,5 a 0",AW541="De -0.5 a 0"),2,IF(OR(AW541="0,25 a 0,75",AW541="0.25 a 0.75"),"NORMA",IF(OR(AW541="1 a 1,5",AW541="1 a 1.5"),3,IF(OR(AW541="1,75 a 2,25",AW541="1.75 a 2.25"),4,IF(OR(AW541="2,5 a 3",AW541="2.5 a 3"),5,IF(OR(AW541="3,25 a 3,75",AW541="3.25 a 3.75"),6,""))))))))</f>
        <v>NORMA</v>
      </c>
      <c r="AY541" s="9" t="n">
        <v>-4</v>
      </c>
      <c r="AZ541" s="10" t="str">
        <f aca="false">IF(AY541="","",IF(AND(AY541&gt;=-20,AY541&lt;=-9.5),"-20 a -9,5",IF(AND(AY541&gt;=-9,AY541&lt;=-6.5),"-9 a -6,5",IF(AY541=-6,"-6",IF(AND(AY541&gt;=-5.5,AY541&lt;=-3),"-5,5 a -3",IF(AND(AY541&gt;=-2.5,AY541&lt;=0),"-2,5 a 0",IF(AND(AY541&gt;=0.5,AY541&lt;=3),"0,5 a 3",IF(AND(AY541&gt;=3.5,AY541&lt;=6),"3,5 a 6","Fuera de rango"))))))))</f>
        <v>-5,5 a -3</v>
      </c>
      <c r="BA541" s="11" t="n">
        <f aca="false">IF(AZ541="","",IF(AZ541="-20 a -9,5",1,IF(AZ541="-9 a -6,5",2,IF(AZ541="-6","NORMA",IF(AZ541="-5,5 a -3",3,IF(AZ541="-2,5 a 0",4,IF(AZ541="0,5 a 3",5,IF(AZ541="3,5 a 6",6,""))))))))</f>
        <v>3</v>
      </c>
      <c r="BB541" s="9" t="n">
        <v>0</v>
      </c>
      <c r="BC541" s="10" t="str">
        <f aca="false" t="array" ref="BC541">IF(BB541="","",_xlfn.IFS(AND(BB541&gt;=0,BB541&lt;=2),"0 a 2",AND(BB541&gt;=2.5,BB541&lt;=4.5),"2,5 a 4,5",AND(BB541&gt;=5,BB541&lt;=7),"5 a 7",AND(BB541&gt;=7.5,BB541&lt;=9.5),"7,5 a 9,5",AND(BB541&gt;=10,BB541&lt;=12),"10 a 12",AND(BB541&gt;=12.5,BB541&lt;=14.5),"12,5 a 14,5",BB541=15,"15",AND(BB541&gt;=15.5,BB541&lt;=17.5),"15,5 a 17,5",AND(BB541&gt;=18,BB541&lt;=20),"18 a 20",AND(BB541&gt;=20.5,BB541&lt;=22.5),"20,5 a 22,5",AND(BB541&gt;=23,BB541&lt;=25),"23 a 25",TRUE(),"Fuera de rango"))</f>
        <v>0 a 2</v>
      </c>
      <c r="BD541" s="11" t="n">
        <f aca="false" t="array" ref="BD541">IF(BC541="","",_xlfn.IFS(BC541="0 a 2",1,BC541="2,5 a 4,5",2,BC541="5 a 7",3,BC541="7,5 a 9,5",4,BC541="10 a 12",5,BC541="12,5 a 14,5",6,BC541="15","NORMA",BC541="15,5 a 17,5",7,BC541="18 a 20",8,BC541="20,5 a 22,5",9,BC541="23 a 25",10,TRUE(),"Fuera de rango"))</f>
        <v>1</v>
      </c>
      <c r="BE541" s="9" t="n">
        <v>1</v>
      </c>
      <c r="BF541" s="10" t="str">
        <f aca="false">IF(BE541="","",IF(AND(BE541&gt;=-20,BE541&lt;=-10),"-20 a -10",IF(AND(BE541&gt;=-9.5,BE541&lt;=0.5),"-9,5 a 0,5",IF(AND(BE541&gt;=1,BE541&lt;=11),"1 a 11",IF(AND(BE541&gt;=11.5,BE541&lt;=20.5),"11,5 a 20,5",IF(BE541=21,"21",IF(AND(BE541&gt;=21.5,BE541&lt;=31.5),"21,5 a 31,5",IF(AND(BE541&gt;=32,BE541&lt;=42),"32 a 42","Fuera de rango"))))))))</f>
        <v>1 a 11</v>
      </c>
      <c r="BG541" s="11" t="n">
        <f aca="false">IF(BF541="","",IF(BF541="-20 a -10",1,IF(BF541="-9,5 a 0,5",2,IF(BF541="1 a 11",3,IF(BF541="11,5 a 20,5",4,IF(BF541="21","NORMA",IF(BF541="21,5 a 31,5",5,IF(BF541="32 a 42",6,""))))))))</f>
        <v>3</v>
      </c>
      <c r="BH541" s="9" t="n">
        <v>4</v>
      </c>
      <c r="BI541" s="10" t="str">
        <f aca="false">IF(BH541="","",IF(AND(BH541&gt;=-20,BH541&lt;=-15),"-20 a -15",IF(AND(BH541&gt;=-14.5,BH541&lt;=-9.5),"-14,5 a -9,5",IF(AND(BH541&gt;=-9,BH541&lt;=-4),"-9 a -4",IF(AND(BH541&gt;=-3.5,BH541&lt;=2.5),"-3,5 a 2,5",IF(AND(BH541&gt;=3,BH541&lt;=8),"3 a 8",IF(AND(BH541&gt;=8.5,BH541&lt;=14.5),"8,5 a 14,5",IF(BH541=15,"15",IF(AND(BH541&gt;=15.5,BH541&lt;=20.5),"15,5 a 20,5",IF(AND(BH541&gt;=21,BH541&lt;=26),"21 a 26","Fuera de rango"))))))))))</f>
        <v>3 a 8</v>
      </c>
      <c r="BJ541" s="11" t="n">
        <f aca="false">IF(BI541="","",IF(BI541="-20 a -15",1,IF(BI541="-14,5 a -9,5",2,IF(BI541="-9 a -4",3,IF(BI541="-3,5 a 2,5",4,IF(BI541="3 a 8",5,IF(BI541="8,5 a 14,5",6,IF(BI541="15","NORMA",IF(BI541="15,5 a 20,5",7,IF(BI541="21 a 26",8,IF(BI541="26,5 a 31,5",9,"")))))))))))</f>
        <v>5</v>
      </c>
      <c r="BK541" s="9" t="n">
        <v>0</v>
      </c>
      <c r="BL541" s="10" t="str">
        <f aca="false">IF(BK541="","",IF(AND(BK541&gt;=0,BK541&lt;=2),"0 - 2",IF(AND(BK541&gt;=2.5,BK541&lt;=4.5),"2,5 - 4,5",IF(AND(BK541&gt;=5,BK541&lt;=7),"5 - 7",IF(AND(BK541&gt;=7.5,BK541&lt;=9.5),"7,5 - 9,5",IF(AND(BK541&gt;=10,BK541&lt;=12),"10 - 12",IF(AND(BK541&gt;=12.5,BK541&lt;=13.5),"12,5 - 13,5",IF(BK541=14,"14",IF(AND(BK541&gt;=14.5,BK541&lt;=16.5),"14,5 - 16,5",IF(AND(BK541&gt;=17,BK541&lt;=19),"17 - 19",IF(AND(BK541&gt;=19.5,BK541&lt;=21.5),"19,5 - 21,5",IF(AND(BK541&gt;=22,BK541&lt;=24),"22 - 24",IF(AND(BK541&gt;=24.5,BK541&lt;=26.5),"24,5 - 26,5",IF(AND(BK541&gt;=27,BK541&lt;=29),"27 - 29",IF(AND(BK541&gt;=29.5,BK541&lt;=30),"29,5 - 30","Fuera de rango")))))))))))))))</f>
        <v>0 - 2</v>
      </c>
      <c r="BM541" s="11" t="n">
        <f aca="false">IF(BL541="","",IF(BL541="0 - 2",1,IF(BL541="2,5 - 4,5",2,IF(BL541="5 - 7",3,IF(BL541="7,5 - 9,5",4,IF(BL541="10 - 12",5,IF(BL541="12,5 - 13,5",6,IF(BL541="14","NORMA",IF(BL541="14,5 - 16,5",7,IF(BL541="17 - 19",8,IF(BL541="19,5 - 21,5",9,IF(BL541="22 - 24",10,IF(BL541="24,5 - 26,5",11,IF(BL541="27 - 29",12,IF(BL541="29,5 - 30",13,"")))))))))))))))</f>
        <v>1</v>
      </c>
      <c r="BN541" s="9" t="n">
        <v>14</v>
      </c>
      <c r="BO541" s="11" t="str">
        <f aca="false">IF(BN541="","",IF(AND(BN541&gt;=-20,BN541&lt;=-10),"-20 a -10",IF(AND(BN541&gt;=-9.5,BN541&lt;=0.5),"-9,5 a 0,5",IF(AND(BN541&gt;=1,BN541&lt;=11),"1 a 11",IF(AND(BN541&gt;=11.5,BN541&lt;=21.5),"11,5 a 21,5",IF(BN541=22,"22",IF(AND(BN541&gt;=22.5,BN541&lt;=32.5),"22,5 a 32,5",IF(AND(BN541&gt;=33,BN541&lt;=43),"33 a 43","Fuera de rango"))))))))</f>
        <v>11,5 a 21,5</v>
      </c>
      <c r="BP541" s="11" t="n">
        <f aca="false">IF(BO541="","",IF(BO541="-20 a -10",1,IF(BO541="-9,5 a 0,5",2,IF(BO541="1 a 11",3,IF(BO541="11,5 a 21,5",4,IF(BO541="22","NORMA",IF(BO541="22,5 a 32,5",5,IF(BO541="33 a 43",6,""))))))))</f>
        <v>4</v>
      </c>
      <c r="BQ541" s="9" t="n">
        <v>9</v>
      </c>
      <c r="BR541" s="10" t="str">
        <f aca="false">IF(BQ541="","",IF(AND(BQ541&gt;=-20,BQ541&lt;=-15),"-20 a -15",IF(AND(BQ541&gt;=-14.5,BQ541&lt;=-9.5),"-14,5 a -9,5",IF(AND(BQ541&gt;=-9,BQ541&lt;=-4),"-9 a -4",IF(AND(BQ541&gt;=-3.5,BQ541&lt;=2.5),"-3,5 a 2,5",IF(AND(BQ541&gt;=3,BQ541&lt;=8),"3 a 8",IF(AND(BQ541&gt;=8.5,BQ541&lt;=13.5),"8,5 a 13,5",IF(AND(BQ541&gt;=14,BQ541&lt;=17.5),"14 a 17,5",IF(BQ541=18,"18",IF(AND(BQ541&gt;=18.5,BQ541&lt;=23.5),"18,5 a 23,5",IF(AND(BQ541&gt;=24,BQ541&lt;=29),"24 a 29",IF(AND(BQ541&gt;=29.5,BQ541&lt;=34.5),"29,5 a 34,5",IF(AND(BQ541&gt;=35,BQ541&lt;=40),"35 a 40","Fuera de rango")))))))))))))</f>
        <v>8,5 a 13,5</v>
      </c>
      <c r="BS541" s="11" t="n">
        <f aca="false">IF(BR541="","",IF(BR541="-20 a -15",1,IF(BR541="-14,5 a -9,5",2,IF(BR541="-9 a -4",3,IF(BR541="-3,5 a 2,5",4,IF(BR541="3 a 8",5,IF(BR541="8,5 a 13,5",6,IF(BR541="14 a 17,5",7,IF(BR541="18","NORMA",IF(BR541="18,5 a 23,5",8,IF(BR541="24 a 29",9,IF(BR541="29,5 a 34,5",10,IF(BR541="35 a 40",11,"")))))))))))))</f>
        <v>6</v>
      </c>
      <c r="BT541" s="9" t="n">
        <v>0</v>
      </c>
      <c r="BU541" s="10" t="str">
        <f aca="false">IF(BT541="","",IF(AND(BT541&gt;=-20,BT541&lt;=-18),"-20 a -18",IF(AND(BT541&gt;=-17.5,BT541&lt;=-15.5),"-17,5 a -15,5",IF(AND(BT541&gt;=-15,BT541&lt;=-13),"-15 a -13",IF(AND(BT541&gt;=-12.5,BT541&lt;=-10.5),"-12,5 a -10,5",IF(AND(BT541&gt;=-10,BT541&lt;=-8),"-10 a -8",IF(AND(BT541&gt;=-7.5,BT541&lt;=-5.5),"-7,5 a -5,5",IF(AND(BT541&gt;=-5,BT541&lt;=-3),"-5 a -3",IF(AND(BT541&gt;=-2.5,BT541&lt;=-0.5),"-2,5 a -0,5",IF(BT541=0,"0",IF(AND(BT541&gt;=0.5,BT541&lt;=2.5),"0,5 a 2,5",IF(AND(BT541&gt;=3,BT541&lt;=5),"3 a 5",IF(AND(BT541&gt;=5.5,BT541&lt;=7.5),"5,5 a 7,5",IF(AND(BT541&gt;=8,BT541&lt;=10),"8 a 10",IF(AND(BT541&gt;=10.5,BT541&lt;=12.5),"10,5 a 12,5",IF(AND(BT541&gt;=13,BT541&lt;=15),"13 a 15",IF(AND(BT541&gt;=15.5,BT541&lt;=17.5),"15,5 a 17,5",IF(AND(BT541&gt;=18,BT541&lt;=20),"18 a 20","Fuera de rango"))))))))))))))))))</f>
        <v>0</v>
      </c>
      <c r="BV541" s="11" t="str">
        <f aca="false">IF(BT541="","",IF(BT541=0,"NORMA",IF(AND(BT541&gt;=-20,BT541&lt;=-18),2,IF(AND(BT541&gt;=-17.5,BT541&lt;=-15.5),2,IF(AND(BT541&gt;=-15,BT541&lt;=-13),3,IF(AND(BT541&gt;=-12.5,BT541&lt;=-10.5),4,IF(AND(BT541&gt;=-10,BT541&lt;=-8),5,IF(AND(BT541&gt;=-7.5,BT541&lt;=-5.5),6,IF(AND(BT541&gt;=-5,BT541&lt;=-3),7,IF(AND(BT541&gt;=-2.5,BT541&lt;=-0.5),8,IF(AND(BT541&gt;=0.5,BT541&lt;=2.5),9,IF(AND(BT541&gt;=3,BT541&lt;=5),10,IF(AND(BT541&gt;=5.5,BT541&lt;=7.5),11,IF(AND(BT541&gt;=8,BT541&lt;=10),12,IF(AND(BT541&gt;=10.5,BT541&lt;=12.5),13,IF(AND(BT541&gt;=13,BT541&lt;=15),14,IF(AND(BT541&gt;=15.5,BT541&lt;=17.5),15,IF(AND(BT541&gt;=18,BT541&lt;=20),16,"Fuera de rango"))))))))))))))))))</f>
        <v>NORMA</v>
      </c>
      <c r="BW541" s="9" t="n">
        <v>-4.5</v>
      </c>
      <c r="BX541" s="10" t="n">
        <f aca="false">18.5- (0.3*H541)</f>
        <v>7.7</v>
      </c>
      <c r="BY541" s="10" t="n">
        <f aca="false">(BW541)-(BX541)</f>
        <v>-12.2</v>
      </c>
      <c r="BZ541" s="10" t="str">
        <f aca="false">IF(BY541="","",IF(BY541&lt;-27.5,"De -30 a -28",IF(BY541&lt;-25,"De -27,5 a -25,5",IF(BY541&lt;-22.5,"De -25 a -23",IF(BY541&lt;-20,"De -22,5 a -20,5",IF(BY541&lt;-17.5,"De -20 a -18",IF(BY541&lt;-15,"De -17,5 a -15,5",IF(BY541&lt;-12.5,"De -15 a -13",IF(BY541&lt;-10,"De -12,5 a -10,5",IF(BY541&lt;-7.5,"De -10 a -8",IF(BY541&lt;-5,"De -7,5 a -5,5",IF(BY541&lt;-2.5,"De -5 a -3",IF(BY541&lt;0,"De -2,5 a -0,5",IF(BY541&lt;2.5,"De 0 a 2",IF(BY541&lt;5,"De 2,5 a 4,5",IF(BY541&lt;7.5,"De 5 a 7",IF(BY541&lt;10,"De 7,5 a 9,5",IF(BY541&lt;12.5,"De 10 a 12",IF(BY541&lt;15,"De 12,5 a 14,5",IF(BY541&lt;17.5,"De 15 a 17",IF(BY541&lt;20,"De 17,5 a 19,5",IF(BY541&lt;22.5,"De 20 a 22",IF(BY541&lt;25,"De 22,5 a 24,5",IF(BY541&lt;27.5,"De 25 a 27","De 27,5 a 30"))))))))))))))))))))))))</f>
        <v>De -12,5 a -10,5</v>
      </c>
      <c r="CA541" s="12" t="n">
        <f aca="false">IF(BY541="","",IF(BY541&lt;=-28,1,IF(BY541&lt;=-25.5,2,IF(BY541&lt;=-23,3,IF(BY541&lt;=-20.5,4,IF(BY541&lt;=-18,5,IF(BY541&lt;=-15.5,6,IF(BY541&lt;=-13,7,IF(BY541&lt;=-10.5,8,IF(BY541&lt;=-8,9,IF(BY541&lt;=-5.5,10,IF(BY541&lt;=-3,11,IF(BY541&lt;=-0.5,12,IF(BY541&lt;=2,13,IF(BY541&lt;=4.5,14,IF(BY541&lt;=7,15,IF(BY541&lt;=9.5,16,IF(BY541&lt;=12,17,IF(BY541&lt;=14.5,18,IF(BY541&lt;=17,19,IF(BY541&lt;=19.5,20,IF(BY541&lt;=22,21,IF(BY541&lt;=24.5,22,IF(BY541&lt;=27,23,IF(BY541&lt;=30,24,"Fuera de rango")))))))))))))))))))))))))</f>
        <v>8</v>
      </c>
      <c r="CB541" s="9" t="n">
        <v>-4.5</v>
      </c>
      <c r="CC541" s="10" t="n">
        <f aca="false">18.5- (0.3*H541)</f>
        <v>7.7</v>
      </c>
      <c r="CD541" s="10" t="n">
        <f aca="false">(CB541)-(CC541)</f>
        <v>-12.2</v>
      </c>
      <c r="CE541" s="10" t="str">
        <f aca="false">IF(CD541="","",IF(CD541&lt;-27.5,"De -30 a -28",IF(CD541&lt;-25,"De -27,5 a -25,5",IF(CD541&lt;-22.5,"De -25 a -23",IF(CD541&lt;-20,"De -22,5 a -20,5",IF(CD541&lt;-17.5,"De -20 a -18",IF(CD541&lt;-15,"De -17,5 a -15,5",IF(CD541&lt;-12.5,"De -15 a -13",IF(CD541&lt;-10,"De -12,5 a -10,5",IF(CD541&lt;-7.5,"De -10 a -8",IF(CD541&lt;-5,"De -7,5 a -5,5",IF(CD541&lt;-2.5,"De -5 a -3",IF(CD541&lt;0,"De -2,5 a -0,5",IF(CD541&lt;=2,"De 0 a 2",IF(CD541&lt;=4.5,"De 2,5 a 4,5",IF(CD541&lt;=7,"De 5 a 7",IF(CD541&lt;=9.5,"De 7,5 a 9,5",IF(CD541&lt;=12,"De 10 a 12",IF(CD541&lt;=14.5,"De 12,5 a 14,5",IF(CD541&lt;=17,"De 15 a 17",IF(CD541&lt;=19.5,"De 17,5 a 19,5",IF(CD541&lt;=22,"De 20 a 22",IF(CD541&lt;=24.5,"De 22,5 a 24,5",IF(CD541&lt;=27,"De 25 a 27","De 27,5 a 30"))))))))))))))))))))))))</f>
        <v>De -12,5 a -10,5</v>
      </c>
      <c r="CF541" s="12" t="n">
        <f aca="false">IF(CD541="","",IF(CD541&lt;-27.5,1,IF(CD541&lt;-25,2,IF(CD541&lt;-22.5,3,IF(CD541&lt;-20,4,IF(CD541&lt;-17.5,5,IF(CD541&lt;-15,6,IF(CD541&lt;-12.5,7,IF(CD541&lt;-10,8,IF(CD541&lt;-7.5,9,IF(CD541&lt;-5,10,IF(CD541&lt;-2.5,11,IF(CD541&lt;0,12,IF(CD541&lt;2.5,13,IF(CD541&lt;5,14,IF(CD541&lt;7.5,15,IF(CD541&lt;10,16,IF(CD541&lt;12.5,17,IF(CD541&lt;15,18,IF(CD541&lt;17.5,19,IF(CD541&lt;20,20,IF(CD541&lt;22.5,21,IF(CD541&lt;25,22,IF(CD541&lt;27.5,23,24))))))))))))))))))))))))</f>
        <v>8</v>
      </c>
      <c r="CG541" s="9" t="n">
        <v>-3.25</v>
      </c>
      <c r="CH541" s="10" t="str">
        <f aca="false">IF(CG541="","",IF(AND(CG541&gt;=-10,CG541&lt;=-9.5),"-10 a -9,5",IF(AND(CG541&gt;-9.5,CG541&lt;=-8.5),"-9 a -8,5",IF(AND(CG541&gt;-8.5,CG541&lt;=-7.5),"-8 a -7,5",IF(AND(CG541&gt;-7.5,CG541&lt;=-6.5),"-7 a -6,5",IF(AND(CG541&gt;-6.5,CG541&lt;=-5.5),"-6 a -5,5",IF(AND(CG541&gt;-5.5,CG541&lt;=-4.5),"-5 a -4,5",IF(AND(CG541&gt;-4.5,CG541&lt;=-3.5),"-4 a -3,5",IF(AND(CG541&gt;-3.5,CG541&lt;=-2.5),"-3 a -2,5",IF(CG541=-2.25,"-2,25",IF(AND(CG541&gt;-2.5,CG541&lt;=-1.5),"-2 a -1,5",IF(AND(CG541&gt;-1.5,CG541&lt;=-0.5),"-1 a -0,5",IF(AND(CG541&gt;-0.5,CG541&lt;=0.5),"0 a 0,5",IF(AND(CG541&gt;0.5,CG541&lt;=1.5),"1 a 1,5",IF(AND(CG541&gt;1.5,CG541&lt;=2.5),"2 a 2,5",IF(AND(CG541&gt;2.5,CG541&lt;=3.5),"3 a 3,5",IF(AND(CG541&gt;3.5,CG541&lt;=4.5),"4 a 4,5",IF(AND(CG541&gt;4.5,CG541&lt;=5.5),"5 a 5,5",IF(AND(CG541&gt;5.5,CG541&lt;=6.5),"6 a 6,5",IF(AND(CG541&gt;6.5,CG541&lt;=7.5),"7 a 7,5",IF(AND(CG541&gt;7.5,CG541&lt;=8.5),"8 a 8,5",IF(AND(CG541&gt;8.5,CG541&lt;=9.5),"9 a 9,5",IF(CG541&gt;=10,"10","Fuera de rango")))))))))))))))))))))))</f>
        <v>-3 a -2,5</v>
      </c>
      <c r="CI541" s="11" t="n">
        <f aca="false">IF(CG541="","",IF(CG541=-2.25,"NORMA",IF(CG541&lt;=-9.5,1,IF(CG541&lt;=-8.5,2,IF(CG541&lt;=-7.5,3,IF(CG541&lt;=-6.5,4,IF(CG541&lt;=-5.5,5,IF(CG541&lt;=-4.5,6,IF(CG541&lt;=-3.5,7,IF(CG541&lt;=-2.5,8,IF(CG541&lt;=-1.5,9,IF(CG541&lt;=-0.5,10,IF(CG541&lt;=0.5,11,IF(CG541&lt;=1.5,12,IF(CG541&lt;=2.5,13,IF(CG541&lt;=3.5,14,IF(CG541&lt;=4.5,15,IF(CG541&lt;=5.5,16,IF(CG541&lt;=6.5,17,IF(CG541&lt;=7.5,18,IF(CG541&lt;=8.5,19,IF(CG541&lt;=9.5,20,IF(CG541=10,21,"Fuera de rango")))))))))))))))))))))))</f>
        <v>8</v>
      </c>
      <c r="CJ541" s="9" t="n">
        <v>2</v>
      </c>
      <c r="CK541" s="10" t="str">
        <f aca="false">IF(CJ541="","",IF(AND(CJ541&gt;=-6,CJ541&lt;=-5.5),"-6 a -5,5",IF(AND(CJ541&gt;-5.5,CJ541&lt;=-4.5),"-5 a -4,5",IF(AND(CJ541&gt;-4.5,CJ541&lt;=-3.5),"-4 a -3,5",IF(AND(CJ541&gt;-3.5,CJ541&lt;=-2.5),"-3 a -2,5",IF(AND(CJ541&gt;-2.5,CJ541&lt;=-1.5),"-2 a -1,5",IF(AND(CJ541&gt;-1.5,CJ541&lt;=-0.5),"-1 a -0,5",IF(AND(CJ541&gt;-0.5,CJ541&lt;=0.5),"0 a 0,5",IF(AND(CJ541&gt;0.5,CJ541&lt;=1.5),"1 a 1,5",IF(AND(CJ541&gt;1.5,CJ541&lt;2.5),"2",IF(AND(CJ541&gt;=2.5,CJ541&lt;=3),"2,5 a 3",IF(AND(CJ541&gt;3,CJ541&lt;=4),"3,5 a 4",IF(AND(CJ541&gt;4,CJ541&lt;=5),"4,5 a 5",IF(AND(CJ541&gt;5,CJ541&lt;=6),"5,5 a 6",IF(AND(CJ541&gt;6,CJ541&lt;=7),"6,5 a 7",IF(AND(CJ541&gt;7,CJ541&lt;=8),"7,5 a 8",IF(AND(CJ541&gt;8,CJ541&lt;=9.5),"8,5 a 9,5",IF(CJ541=10,"10","Fuera de rango"))))))))))))))))))</f>
        <v>2</v>
      </c>
      <c r="CL541" s="11" t="str">
        <f aca="false">IF(CK541="","",IF(OR(CK541="-6 a -5,5",CK541="-6 - -5,5"),1,IF(OR(CK541="-5 a -4,5",CK541="-5 - -4,5"),2,IF(OR(CK541="-4 a -3,5",CK541="-4 - -3,5"),3,IF(OR(CK541="-3 a -2,5",CK541="-3 - -2,5"),4,IF(OR(CK541="-2 a -1,5",CK541="-2 - -1,5"),5,IF(OR(CK541="-1 a -0,5",CK541="-1 - -0,5"),6,IF(OR(CK541="0 a 0,5",CK541="0 - 0,5"),7,IF(OR(CK541="1 a 1,5",CK541="1 - 1,5"),8,IF(CK541="2","NORMA",IF(OR(CK541="2,5 a 3",CK541="2,5 - 3"),9,IF(OR(CK541="3,5 a 4",CK541="3,5 - 4"),10,IF(OR(CK541="4,5 a 5",CK541="4,5 - 5"),11,IF(OR(CK541="5,5 a 6",CK541="5,5 - 6"),12,IF(OR(CK541="6,5 a 7",CK541="6,5 - 7"),13,IF(OR(CK541="7,5 a 8",CK541="7,5 - 8"),14,IF(OR(CK541="8,5 a 9",CK541="8,5 - 9,5",CK541="9 a 9,5"),15,IF(CK541="10",15,IF(OR(CK541="0,5 a 1",CK541="0,5 - 1"),7,"Fuera de rango")))))))))))))))))))</f>
        <v>NORMA</v>
      </c>
      <c r="CN541" s="10" t="str">
        <f aca="false">IF(CM541=0,"0", " ")</f>
        <v>0</v>
      </c>
      <c r="CO541" s="10" t="str">
        <f aca="false">IF(CM541&gt;0,"EME"," ")</f>
        <v> </v>
      </c>
      <c r="CQ541" s="10" t="str">
        <f aca="false">IF(CP541&gt;0,"0", " ")</f>
        <v> </v>
      </c>
      <c r="CR541" s="10" t="str">
        <f aca="false">IF(CP541&gt;0,"EME"," ")</f>
        <v> </v>
      </c>
      <c r="CS541" s="9" t="n">
        <v>0</v>
      </c>
      <c r="CV541" s="9" t="n">
        <v>0</v>
      </c>
      <c r="CY541" s="9" t="n">
        <v>0</v>
      </c>
      <c r="DB541" s="9" t="n">
        <v>0</v>
      </c>
      <c r="DC541" s="11" t="str">
        <f aca="false">IF(DB541&lt;0,"2"," ")</f>
        <v> </v>
      </c>
      <c r="DD541" s="11" t="str">
        <f aca="false">IF(DB541&lt;0,"MIO"," ")</f>
        <v> </v>
      </c>
      <c r="DE541" s="9" t="n">
        <v>-0.5</v>
      </c>
      <c r="DF541" s="10" t="str">
        <f aca="false">IF(DE541&lt;0,"3"," ")</f>
        <v>3</v>
      </c>
      <c r="DG541" s="10" t="str">
        <f aca="false">IF(DE541&lt;0,"AST"," ")</f>
        <v>AST</v>
      </c>
      <c r="DH541" s="9" t="n">
        <v>-0.5</v>
      </c>
      <c r="DI541" s="10" t="str">
        <f aca="false">IF(DH541&lt;0,"3"," ")</f>
        <v>3</v>
      </c>
      <c r="DJ541" s="10" t="str">
        <f aca="false">IF(DH541&lt;0,"AST"," ")</f>
        <v>AST</v>
      </c>
      <c r="DK541" s="9" t="n">
        <v>0</v>
      </c>
      <c r="DL541" s="10" t="str">
        <f aca="false">IF(DK541&gt;0,"4"," ")</f>
        <v> </v>
      </c>
      <c r="DM541" s="10" t="str">
        <f aca="false">IF(DK541&gt;0,"PRE"," ")</f>
        <v> </v>
      </c>
      <c r="DN541" s="9" t="n">
        <v>0</v>
      </c>
      <c r="DO541" s="10" t="str">
        <f aca="false">IF(DN541&gt;0,"4"," ")</f>
        <v> </v>
      </c>
      <c r="DP541" s="10" t="str">
        <f aca="false">IF(DN541&gt;0,"PRE"," ")</f>
        <v> </v>
      </c>
      <c r="DS541" s="12" t="str">
        <f aca="false">CONCATENATE(CO541,CU541,DA541,DG541,DM541)</f>
        <v> AST </v>
      </c>
      <c r="DT541" s="10" t="e">
        <f aca="false" t="array" ref="DT541">_xlfn.IFS(DS541="EME    ","0", DS541=" HIP   ","1", DS541="  MIO  ","2", DS541="   AST ","3", DS541="    PRE","4", DS541="EME   PRE","5", DS541=" HIP  PRE","6", DS541=" HIP AST ","7", DS541="  MIO PRE","8", DS541="  MIOAST ","9", DS541="   ASTPRE","10",DS541=" HIP ASTPRE","11", DS541="  MIOASTPRE","12", DS541="     ","0")</f>
        <v>#N/A</v>
      </c>
      <c r="DV541" s="1" t="e">
        <f aca="false" t="array" ref="DV541">_xlfn.IFS(DU541="SI","2", DU541="NO","1")</f>
        <v>#N/A</v>
      </c>
      <c r="DX541" s="11" t="str">
        <f aca="false">IF(DW541=0,"1","2")</f>
        <v>1</v>
      </c>
      <c r="DY541" s="11" t="str">
        <f aca="false" t="array" ref="DY541">_xlfn.IFS(DW541=0,"0", DW541=0.25, "1", DW541=0.5,"2", DW541=0.75,"3", DW541=1,"4",DW541=1.25,"5", DW541=1.5,"6", DW541=1.75,"7", DW541=2,"8")</f>
        <v>0</v>
      </c>
      <c r="EA541" s="11" t="str">
        <f aca="false">IF(DZ541=0,"1","2")</f>
        <v>1</v>
      </c>
      <c r="EB541" s="11" t="str">
        <f aca="false" t="array" ref="EB541">_xlfn.IFS(DZ541=0,"0", DZ541=0.25, "1", DZ541=0.5,"2", DZ541=0.75,"3", DZ541=1,"4",DZ541=1.25,"5", DZ541=1.5,"6", DZ541=1.75,"7", DZ541=2,"8")</f>
        <v>0</v>
      </c>
      <c r="ED541" s="10" t="str">
        <f aca="false">IF(EC541=0,"1","2")</f>
        <v>1</v>
      </c>
      <c r="EE541" s="11" t="str">
        <f aca="false" t="array" ref="EE541">_xlfn.IFS(EC541=0,"0", EC541=-0.25, "1", EC541=-0.5,"2", EC541=-0.75,"3", EC541=-1,"4",EC541=-1.25,"5", EC541=-1.5,"6", EC541=-1.75,"7", EC541=-2,"8", EC541=-2.25,"9",EC541=-2.5,"10", EC541=-2.75,"11", EC541=-3,"12", EC541=-3.25,"13", EC541=-3.5,"14", EC541=-3.75,"15",EC541=-4,"16")</f>
        <v>0</v>
      </c>
      <c r="EG541" s="10" t="str">
        <f aca="false">IF(EF541=0,"1","2")</f>
        <v>1</v>
      </c>
      <c r="EH541" s="11" t="str">
        <f aca="false" t="array" ref="EH541">_xlfn.IFS(EF541=0,"0", EF541=-0.25, "1", EF541=-0.5,"2", EF541=-0.75,"3", EF541=-1,"4",EF541=-1.25,"5", EF541=-1.5,"6", EF541=-1.75,"7", EF541=-2,"8", EF541=-2.25,"9",EF541=-2.5,"10", EF541=-2.75,"11", EF541=-3,"12", EF541=-3.25,"13", EF541=-3.5,"14", EF541=-3.75,"15",EF541=-4,"16")</f>
        <v>0</v>
      </c>
      <c r="EJ541" s="11" t="str">
        <f aca="false">IF(EI541=0,"1","2")</f>
        <v>1</v>
      </c>
      <c r="EK541" s="11" t="str">
        <f aca="false" t="array" ref="EK541">_xlfn.IFS(EI541=0,"0", EI541=-0.25, "1", EI541=-0.5,"2", EI541=-0.75,"3", EI541=-1,"4",EI541=-1.25,"5", EI541=-1.5,"6", EI541=-1.75,"7", EI541=-2,"8", EI541=-2.25,"9", EI541=-2.25,"9",EI541=-2.5,"10", EI541=-2.75,"11", EI541=-3,"12", EI541=-3.25,"13", EI541=-3.5,"14", EI541=-3.75,"15",EI541=-4,"16", EI541=0.25, "17", EI541=0.5, "18")</f>
        <v>0</v>
      </c>
      <c r="EM541" s="11" t="str">
        <f aca="false">IF(EL541=0,"1","2")</f>
        <v>1</v>
      </c>
      <c r="EN541" s="11" t="str">
        <f aca="false" t="array" ref="EN541">_xlfn.IFS(EL541=0.25,"17",EL541=0.5,"18", EL541=0,"0", EL541=-0.25, "1", EL541=-0.5,"2", EL541=-0.75,"3", EL541=-1,"4",EL541=-1.25,"5", EL541=-1.5,"6", EL541=-1.75,"7", EL541=-2,"8",EL541= -2.25,"9",EL541=-2.5,"10",EL541= -2.75,"11",EL541= -3,"12",EL541= -3.25,"13",EL541= -3.5,"14",EL541= -3.75,"15",EL541=-4,"16")</f>
        <v>0</v>
      </c>
      <c r="EP541" s="11" t="str">
        <f aca="false">IF(EO541=0,"1","2")</f>
        <v>1</v>
      </c>
      <c r="EQ541" s="11" t="str">
        <f aca="false" t="array" ref="EQ541">_xlfn.IFS(EO541=0,"0", EO541=0.25, "1", EO541=0.5,"2", EO541=0.75,"3", EO541=1,"4",EO541=1.25,"5", EO541=1.5,"6", EO541=1.75,"7", EO541=2,"8", EO541=2.25,"9", EO541=2.25,"9",EO541=2.5,"10", EO541=2.75,"11", EO541=3,"12", EO541=3.25,"13", EO541=3.5,"14", EO541=3.75,"15",EO541=4,"16", EO541=-0.25, "17", bq=-0.5, "18")</f>
        <v>0</v>
      </c>
      <c r="ES541" s="11" t="str">
        <f aca="false">IF(ER541=0,"1","2")</f>
        <v>1</v>
      </c>
      <c r="ET541" s="11" t="str">
        <f aca="false" t="array" ref="ET541">_xlfn.IFS(ER541=0,"0", ER541=0.25, "1", ER541=0.5,"2", ER541=0.75,"3", ER541=1,"4",ER541=1.25,"5", ER541=1.5,"6", ER541=1.75,"7", ER541=2,"8", ER541=2.25,"9", ER541=2.25,"9",ER541=2.5,"10", ER541=2.75,"11", ER541=3,"12", ER541=3.25,"13", ER541=3.5,"14", ER541=3.75,"15",ER541=4,"16", ER541=-0.25, "17", bq=-0.5, "18")</f>
        <v>0</v>
      </c>
      <c r="EV541" s="14" t="e">
        <f aca="false">VLOOKUP(EU541,LEYENDA!$G$2:$H$8,2,TRUE())</f>
        <v>#N/A</v>
      </c>
      <c r="EW541" s="14" t="e">
        <f aca="false" t="array" ref="EW541">_xlfn.IFS(EV541="0-5","1", EV541="6-12","2", EV541="13-18","3", EV541="19-24","4", EV541="25-36","5", EV541="37-48","6", EV541="49-60","7")</f>
        <v>#N/A</v>
      </c>
    </row>
    <row r="542" customFormat="false" ht="13.5" hidden="false" customHeight="false" outlineLevel="0" collapsed="false">
      <c r="A542" s="1" t="n">
        <v>206</v>
      </c>
      <c r="B542" s="2" t="n">
        <v>1</v>
      </c>
      <c r="C542" s="33" t="n">
        <v>42027</v>
      </c>
      <c r="E542" s="5" t="str">
        <f aca="false">VLOOKUP(A542,'286'!$A$3:$J$6279,10,FALSE())</f>
        <v>LIETO MUÑÓZ, MARTA</v>
      </c>
      <c r="F542" s="4" t="str">
        <f aca="false">VLOOKUP(A542,'286'!$A$3:$I$1768,3,FALSE())</f>
        <v>LIMUMAR</v>
      </c>
      <c r="G542" s="6" t="n">
        <f aca="false">VLOOKUP(A542,'286'!$A$3:$I$1768,4,FALSE())</f>
        <v>38593</v>
      </c>
      <c r="H542" s="7" t="n">
        <f aca="false">YEAR(C542)-YEAR(G542)</f>
        <v>10</v>
      </c>
      <c r="I542" s="1" t="str">
        <f aca="false">VLOOKUP(H542,LEYENDA!$C$2:$D$6,2,TRUE())</f>
        <v>0-12</v>
      </c>
      <c r="J542" s="5" t="str">
        <f aca="false">VLOOKUP(A542,'286'!$A$3:$I$1768,7,FALSE())</f>
        <v>M</v>
      </c>
      <c r="K542" s="8" t="n">
        <f aca="false">VLOOKUP(A542,'286'!$A$3:$I$1768,2,FALSE())</f>
        <v>0</v>
      </c>
      <c r="L542" s="4" t="str">
        <f aca="false">VLOOKUP(A542,'286'!$A$3:$I$1768,8,FALSE())</f>
        <v>D</v>
      </c>
      <c r="M542" s="4" t="str">
        <f aca="false">VLOOKUP(A542,'286'!$A$3:$I$1768,9,FALSE())</f>
        <v>I</v>
      </c>
      <c r="N542" s="8" t="str">
        <f aca="false">IF(R542=O542, "MISMA","CONTRARIA")</f>
        <v>CONTRARIA</v>
      </c>
      <c r="O542" s="8" t="str">
        <f aca="false" t="array" ref="O542">_xlfn.IFS(L542="D","1", L542="I","2")</f>
        <v>1</v>
      </c>
      <c r="P542" s="8" t="e">
        <f aca="false" t="array" ref="P542">_xlfn.IFS(K542="OD","1", K542="OI","2")</f>
        <v>#N/A</v>
      </c>
      <c r="Q542" s="1" t="str">
        <f aca="false" t="array" ref="Q542">_xlfn.IFS(J542="M","1", J542="H","2")</f>
        <v>1</v>
      </c>
      <c r="R542" s="8" t="str">
        <f aca="false" t="array" ref="R542">_xlfn.IFS(M542="D","1", M542="I","2")</f>
        <v>2</v>
      </c>
      <c r="S542" s="1" t="str">
        <f aca="false" t="array" ref="S542">_xlfn.IFS(N542="CONTRARIA", "1",N542= "MISMA","2")</f>
        <v>1</v>
      </c>
      <c r="T542" s="1" t="str">
        <f aca="false" t="array" ref="T542">_xlfn.IFS(I542="0-12","1", I542="13-24","2", I542="25-40","3", I542="41-60","4", I542="61-100","5")</f>
        <v>1</v>
      </c>
      <c r="U542" s="9" t="n">
        <v>-7</v>
      </c>
      <c r="V542" s="10" t="str">
        <f aca="false">IF(U542="","",IF(AND(U542&gt;=-9,U542&lt;=-6.5),"-9 a -6,5",IF(AND(U542&gt;=-6,U542&lt;=-3.5),"-6 a -3,5",IF(AND(U542&gt;=-3,U542&lt;=-1),"-3 a -1",IF(U542=-0.5,"-0,5",IF(AND(U542&gt;=0,U542&lt;=2.5),"0 a 2,5",IF(AND(U542&gt;=3,U542&lt;=5.5),"3 a 5,5",IF(AND(U542&gt;=6,U542&lt;=8.5),"6 a 8,5",IF(AND(U542&gt;=9,U542&lt;=20),"9 a 20","Fuera de rango")))))))))</f>
        <v>-9 a -6,5</v>
      </c>
      <c r="W542" s="11" t="n">
        <f aca="false">IF(V542="","",IF(V542="-9 a -6,5",2,IF(V542="-6 a -3,5",3,IF(V542="-3 a -1",4,IF(V542="-0,5","NORMA",IF(V542="0 a 2,5",5,IF(V542="3 a 5,5",6,IF(V542="6 a 8,5",7,IF(V542="9 a 20",8,"Fuera de rango")))))))))</f>
        <v>2</v>
      </c>
      <c r="X542" s="9" t="n">
        <v>10</v>
      </c>
      <c r="Y542" s="11" t="str">
        <f aca="false">IF(X542="","",IF(AND(X542&gt;=0,X542&lt;=4),"0 a 4",IF(AND(X542&gt;=4.5,X542&lt;=8.5),"4,5 a 8,5",IF(X542=9,"9",IF(AND(X542&gt;=9.5,X542&lt;=13),"9,5 a 13",IF(AND(X542&gt;=13.5,X542&lt;=20),"13,5 a 20",IF(AND(X542&gt;=20.5,X542&lt;=35),"20,5 a 35","Fuera de rango")))))))</f>
        <v>9,5 a 13</v>
      </c>
      <c r="Z542" s="11" t="n">
        <f aca="false">IF(Y542="","",IF(Y542="0 a 4",1,IF(Y542="4,5 a 8,5",2,IF(Y542="9","NORMA",IF(Y542="9,5 a 13",3,IF(Y542="13,5 a 20",4,IF(Y542="20,5 a 35",5,"Fuera de rango")))))))</f>
        <v>3</v>
      </c>
      <c r="AA542" s="9" t="n">
        <v>12</v>
      </c>
      <c r="AB542" s="10" t="str">
        <f aca="false">IF(AA542="","",IF(AND(AA542&gt;=0,AA542&lt;=9),"0 a 9",IF(AND(AA542&gt;=9.5,AA542&lt;=18.5),"9,5 a 18,5",IF(AA542=19,"19",IF(AND(AA542&gt;=19.5,AA542&lt;=28),"19,5 a 28",IF(AND(AA542&gt;=28.5,AA542&lt;=40),"28,5 a 40","Fuera de rango"))))))</f>
        <v>9,5 a 18,5</v>
      </c>
      <c r="AC542" s="11" t="n">
        <f aca="false" t="array" ref="AC542">_xlfn.IFS(AB542="","",AB542="0 a 9",1,AB542="9,5 a 18,5",2,AB542="19","NORMA",AB542="19,5 a 28",3,AB542="28,5 a 40",4,TRUE(),"Fuera de rango")</f>
        <v>2</v>
      </c>
      <c r="AD542" s="9" t="n">
        <v>10</v>
      </c>
      <c r="AE542" s="10" t="str">
        <f aca="false">IF(AD542="","",IF(AND(AD542&gt;=-10,AD542&lt;=0),"De -10 a 0",IF(AND(AD542&gt;=0.5,AD542&lt;=9.5),"0,5 a 9,5",IF(AD542=10,"10",IF(AND(AD542&gt;=10.5,AD542&lt;=20),"10,5 a 20",IF(AND(AD542&gt;=20.5,AD542&lt;=40),"20,5 a 40","Fuera de rango"))))))</f>
        <v>10</v>
      </c>
      <c r="AF542" s="12" t="str">
        <f aca="false">IF(AD542="","",IF(AND(AD542&gt;=-10,AD542&lt;=0),1,IF(AND(AD542&gt;=0.5,AD542&lt;=9.5),2,IF(AD542=10,"NORMA",IF(AND(AD542&gt;=10.5,AD542&lt;=20),3,IF(AND(AD542&gt;=20.5,AD542&lt;=40),4,""))))))</f>
        <v>NORMA</v>
      </c>
      <c r="AG542" s="9" t="n">
        <v>8</v>
      </c>
      <c r="AH542" s="10" t="str">
        <f aca="false">IF(AG542="","",IF(AND(AG542&gt;=0,AG542&lt;=4),"0 a 4",IF(AND(AG542&gt;=4.5,AG542&lt;=8.5),"4,5 a 8,5",IF(AG542=9,"9",IF(AND(AG542&gt;=9.5,AG542&lt;=13),"9,5 a 13",IF(AND(AG542&gt;=13.5,AG542&lt;=25),"13,5 a 25","Fuera de rango"))))))</f>
        <v>4,5 a 8,5</v>
      </c>
      <c r="AI542" s="10" t="n">
        <f aca="false">IF(AH542="","",IF(AH542="0 a 4",1,IF(AH542="4,5 a 8,5",2,IF(AH542="9","NORMA",IF(AH542="9,5 a 13",3,IF(AH542="13,5 a 25",4,""))))))</f>
        <v>2</v>
      </c>
      <c r="AJ542" s="9" t="n">
        <v>3</v>
      </c>
      <c r="AK542" s="10" t="str">
        <f aca="false">IF(AJ542="","",IF(AND(AJ542&gt;=-15,AJ542&lt;=-10.5),"-15 a -10,5",IF(AND(AJ542&gt;=-10,AJ542&lt;=-4),"-10 a -4",IF(AND(AJ542&gt;=-4.5,AJ542&lt;=0),"-4,5 a 0",IF(AND(AJ542&gt;=0.5,AJ542&lt;=4.5),"0,5 a 4,5",IF(AJ542=5,"5",IF(AND(AJ542&gt;=5.5,AJ542&lt;=10),"5,5 a 10",IF(AND(AJ542&gt;=10.5,AJ542&lt;=20),"10,5 a 20","Fuera de rango"))))))))</f>
        <v>0,5 a 4,5</v>
      </c>
      <c r="AL542" s="11" t="n">
        <f aca="false">IF(AK542="","",IF(AK542="-15 a -10,5",1,IF(AK542="-10 a -4",2,IF(AK542="-4,5 a 0",3,IF(AK542="0,5 a 4,5",4,IF(AK542="5","NORMA",IF(AK542="5,5 a 10",5,IF(AK542="10,5 a 20",6,"Error"))))))))</f>
        <v>4</v>
      </c>
      <c r="AM542" s="9" t="n">
        <v>0</v>
      </c>
      <c r="AN542" s="10" t="str">
        <f aca="false">IF(AM542="","",IF(AND(AM542&gt;=-7.5,AM542&lt;=-5.5),"-7,5 a -5,5",IF(AND(AM542&gt;=-5,AM542&lt;=-3),"-5 a -3",IF(AND(AM542&gt;=-2.5,AM542&lt;=-0.5),"-2,5 a -0,5",IF(AM542=0,"0,00",IF(AND(AM542&gt;=0.5,AM542&lt;=2.5),"0,5 a 2,5",IF(AND(AM542&gt;=3,AM542&lt;=5),"3 a 5",IF(AND(AM542&gt;=5.5,AM542&lt;=7.5),"5,5 a 7,5",IF(AND(AM542&gt;=8,AM542&lt;=10),"8 a 10","Fuera de rango")))))))))</f>
        <v>0,00</v>
      </c>
      <c r="AO542" s="11" t="str">
        <f aca="false">IF(AN542="","",IF(AN542="-7,5 a -5,5",1,IF(AN542="-5 a -3",2,IF(AN542="-2,5 a -0,5",3,IF(AN542="0,00","NORMA",IF(AN542="0,5 a 2,5",4,IF(AN542="3 a 5",5,IF(AN542="5,5 a 7,5",6,IF(AN542="8 a 10",7,"Error")))))))))</f>
        <v>NORMA</v>
      </c>
      <c r="AP542" s="9" t="n">
        <v>2</v>
      </c>
      <c r="AQ542" s="10" t="str">
        <f aca="false">IF(AP542="","",IF(AND(AP542&gt;=-20,AP542&lt;=-9.5),"-20 a -9,5",IF(AND(AP542&gt;=-9,AP542&lt;=-6.5),"-9 a -6,5",IF(AP542=-6,"-6",IF(AND(AP542&gt;=-5.5,AP542&lt;=-3),"-5,5 a -3",IF(AND(AP542&gt;=-2.5,AP542&lt;=0),"-2,5 a 0",IF(AND(AP542&gt;=0.5,AP542&lt;=3),"0,5 a 3",IF(AND(AP542&gt;=3.5,AP542&lt;=6),"3,5 a 6",IF(AND(AP542&gt;=6.5,AP542&lt;=9),"6,5 a 9",IF(AND(AP542&gt;=9.5,AP542&lt;=20),"9,5 a 20","Fuera de rango"))))))))))</f>
        <v>0,5 a 3</v>
      </c>
      <c r="AR542" s="11" t="n">
        <f aca="false">IF(AQ542="","",IF(AQ542="-20 a -9,5",1,IF(AQ542="-9 a -6,5",2,IF(AQ542="-6","NORMA",IF(AQ542="-5,5 a -3",3,IF(AQ542="-2,5 a 0",4,IF(AQ542="0,5 a 3",5,IF(AQ542="3,5 a 6",6,IF(AQ542="6,5 a 9",7,IF(AQ542="9,5 a 20",8,""))))))))))</f>
        <v>5</v>
      </c>
      <c r="AS542" s="9" t="n">
        <v>0</v>
      </c>
      <c r="AT542" s="10" t="str">
        <f aca="false">IF(AS542="","",IF(AND(AS542&gt;=-16,AS542&lt;=-14),"-16 a -14",IF(AND(AS542&gt;=-13.5,AS542&lt;=-11.5),"-13,5 a -11,5",IF(AND(AS542&gt;=-11,AS542&lt;=-9),"-11 a -9",IF(AND(AS542&gt;=-8.5,AS542&lt;=-6.5),"-8,5 a -6,5",IF(AND(AS542&gt;=-6,AS542&lt;=-4),"-6 a -4",IF(AND(AS542&gt;=-3.5,AS542&lt;=-1.5),"-3,5 a -1,5",IF(AND(AS542&gt;=-1,AS542&lt;=1),"-1 a 1",IF(AND(AS542&gt;=1.5,AS542&lt;=3.5),"1,5 a 3,5",IF(AND(AS542&gt;=4,AS542&lt;=6),"4 a 6",IF(AND(AS542&gt;=6.5,AS542&lt;=8.5),"6,5 a 8,5",IF(AND(AS542&gt;=9,AS542&lt;=11),"9 a 11",IF(AND(AS542&gt;=11.5,AS542&lt;=13.5),"11,5 a 13,5",IF(AND(AS542&gt;=14,AS542&lt;=16),"14 a 16",IF(AND(AS542&gt;=16.5,AS542&lt;=18.5),"16,5 a 18,5",IF(AND(AS542&gt;=19,AS542&lt;=21),"19 a 21","Fuera de rango"))))))))))))))))</f>
        <v>-1 a 1</v>
      </c>
      <c r="AU542" s="11" t="n">
        <f aca="false" t="array" ref="AU542">IF(AT542="","",_xlfn.IFS(AT542="-16 a -14",1,AT542="-13,5 a -11,5",2,AT542="-11 a -9",3,AT542="-8,5 a -6,5",4,AT542="-6 a -4",5,AT542="-3,5 a -1,5",6,AT542="-1 a 1",7,AT542="1,5 a 3,5",8,AT542="4 a 6","NORMA",AT542="6,5 a 8,5",9,AT542="9 a 11",10,AT542="11,5 a 13,5",11,AT542="14 a 16",12,AT542="16,5 a 18,5",13,AT542="19 a 21",14,TRUE(),""))</f>
        <v>7</v>
      </c>
      <c r="AV542" s="9" t="n">
        <v>1</v>
      </c>
      <c r="AW542" s="10" t="str">
        <f aca="false">IF(AV542="","",IF(AND(AV542&gt;=-1,AV542&lt;=-0.5),"-1 a -0,5",IF(AND(AV542&gt;-0.5,AV542&lt;=0),"De -0,5 a 0",IF(AND(AV542&gt;=0.25,AV542&lt;=0.75),"0,25 a 0,75",IF(AND(AV542&gt;=1,AV542&lt;=1.5),"1 a 1,5",IF(AND(AV542&gt;=1.75,AV542&lt;=2.25),"1,75 a 2,25",IF(AND(AV542&gt;=2.5,AV542&lt;=3),"2,5 a 3",IF(AND(AV542&gt;=3.25,AV542&lt;=3.75),"3,25 a 3,75","Fuera de rango"))))))))</f>
        <v>1 a 1,5</v>
      </c>
      <c r="AX542" s="10" t="n">
        <f aca="false">IF(AW542="","",IF(OR(AW542="-1 a -0,5",AW542="-1 a -0.5"),1,IF(OR(AW542="De -0,5 a 0",AW542="-0,5 a 0",AW542="De -0.5 a 0"),2,IF(OR(AW542="0,25 a 0,75",AW542="0.25 a 0.75"),"NORMA",IF(OR(AW542="1 a 1,5",AW542="1 a 1.5"),3,IF(OR(AW542="1,75 a 2,25",AW542="1.75 a 2.25"),4,IF(OR(AW542="2,5 a 3",AW542="2.5 a 3"),5,IF(OR(AW542="3,25 a 3,75",AW542="3.25 a 3.75"),6,""))))))))</f>
        <v>3</v>
      </c>
      <c r="AY542" s="9" t="n">
        <v>-4</v>
      </c>
      <c r="AZ542" s="10" t="str">
        <f aca="false">IF(AY542="","",IF(AND(AY542&gt;=-20,AY542&lt;=-9.5),"-20 a -9,5",IF(AND(AY542&gt;=-9,AY542&lt;=-6.5),"-9 a -6,5",IF(AY542=-6,"-6",IF(AND(AY542&gt;=-5.5,AY542&lt;=-3),"-5,5 a -3",IF(AND(AY542&gt;=-2.5,AY542&lt;=0),"-2,5 a 0",IF(AND(AY542&gt;=0.5,AY542&lt;=3),"0,5 a 3",IF(AND(AY542&gt;=3.5,AY542&lt;=6),"3,5 a 6","Fuera de rango"))))))))</f>
        <v>-5,5 a -3</v>
      </c>
      <c r="BA542" s="11" t="n">
        <f aca="false">IF(AZ542="","",IF(AZ542="-20 a -9,5",1,IF(AZ542="-9 a -6,5",2,IF(AZ542="-6","NORMA",IF(AZ542="-5,5 a -3",3,IF(AZ542="-2,5 a 0",4,IF(AZ542="0,5 a 3",5,IF(AZ542="3,5 a 6",6,""))))))))</f>
        <v>3</v>
      </c>
      <c r="BB542" s="9" t="n">
        <v>4</v>
      </c>
      <c r="BC542" s="10" t="str">
        <f aca="false" t="array" ref="BC542">IF(BB542="","",_xlfn.IFS(AND(BB542&gt;=0,BB542&lt;=2),"0 a 2",AND(BB542&gt;=2.5,BB542&lt;=4.5),"2,5 a 4,5",AND(BB542&gt;=5,BB542&lt;=7),"5 a 7",AND(BB542&gt;=7.5,BB542&lt;=9.5),"7,5 a 9,5",AND(BB542&gt;=10,BB542&lt;=12),"10 a 12",AND(BB542&gt;=12.5,BB542&lt;=14.5),"12,5 a 14,5",BB542=15,"15",AND(BB542&gt;=15.5,BB542&lt;=17.5),"15,5 a 17,5",AND(BB542&gt;=18,BB542&lt;=20),"18 a 20",AND(BB542&gt;=20.5,BB542&lt;=22.5),"20,5 a 22,5",AND(BB542&gt;=23,BB542&lt;=25),"23 a 25",TRUE(),"Fuera de rango"))</f>
        <v>2,5 a 4,5</v>
      </c>
      <c r="BD542" s="11" t="n">
        <f aca="false" t="array" ref="BD542">IF(BC542="","",_xlfn.IFS(BC542="0 a 2",1,BC542="2,5 a 4,5",2,BC542="5 a 7",3,BC542="7,5 a 9,5",4,BC542="10 a 12",5,BC542="12,5 a 14,5",6,BC542="15","NORMA",BC542="15,5 a 17,5",7,BC542="18 a 20",8,BC542="20,5 a 22,5",9,BC542="23 a 25",10,TRUE(),"Fuera de rango"))</f>
        <v>2</v>
      </c>
      <c r="BE542" s="9" t="n">
        <v>22</v>
      </c>
      <c r="BF542" s="10" t="str">
        <f aca="false">IF(BE542="","",IF(AND(BE542&gt;=-20,BE542&lt;=-10),"-20 a -10",IF(AND(BE542&gt;=-9.5,BE542&lt;=0.5),"-9,5 a 0,5",IF(AND(BE542&gt;=1,BE542&lt;=11),"1 a 11",IF(AND(BE542&gt;=11.5,BE542&lt;=20.5),"11,5 a 20,5",IF(BE542=21,"21",IF(AND(BE542&gt;=21.5,BE542&lt;=31.5),"21,5 a 31,5",IF(AND(BE542&gt;=32,BE542&lt;=42),"32 a 42","Fuera de rango"))))))))</f>
        <v>21,5 a 31,5</v>
      </c>
      <c r="BG542" s="11" t="n">
        <f aca="false">IF(BF542="","",IF(BF542="-20 a -10",1,IF(BF542="-9,5 a 0,5",2,IF(BF542="1 a 11",3,IF(BF542="11,5 a 20,5",4,IF(BF542="21","NORMA",IF(BF542="21,5 a 31,5",5,IF(BF542="32 a 42",6,""))))))))</f>
        <v>5</v>
      </c>
      <c r="BH542" s="9" t="n">
        <v>10</v>
      </c>
      <c r="BI542" s="10" t="str">
        <f aca="false">IF(BH542="","",IF(AND(BH542&gt;=-20,BH542&lt;=-15),"-20 a -15",IF(AND(BH542&gt;=-14.5,BH542&lt;=-9.5),"-14,5 a -9,5",IF(AND(BH542&gt;=-9,BH542&lt;=-4),"-9 a -4",IF(AND(BH542&gt;=-3.5,BH542&lt;=2.5),"-3,5 a 2,5",IF(AND(BH542&gt;=3,BH542&lt;=8),"3 a 8",IF(AND(BH542&gt;=8.5,BH542&lt;=14.5),"8,5 a 14,5",IF(BH542=15,"15",IF(AND(BH542&gt;=15.5,BH542&lt;=20.5),"15,5 a 20,5",IF(AND(BH542&gt;=21,BH542&lt;=26),"21 a 26","Fuera de rango"))))))))))</f>
        <v>8,5 a 14,5</v>
      </c>
      <c r="BJ542" s="11" t="n">
        <f aca="false">IF(BI542="","",IF(BI542="-20 a -15",1,IF(BI542="-14,5 a -9,5",2,IF(BI542="-9 a -4",3,IF(BI542="-3,5 a 2,5",4,IF(BI542="3 a 8",5,IF(BI542="8,5 a 14,5",6,IF(BI542="15","NORMA",IF(BI542="15,5 a 20,5",7,IF(BI542="21 a 26",8,IF(BI542="26,5 a 31,5",9,"")))))))))))</f>
        <v>6</v>
      </c>
      <c r="BK542" s="9" t="n">
        <v>10</v>
      </c>
      <c r="BL542" s="10" t="str">
        <f aca="false">IF(BK542="","",IF(AND(BK542&gt;=0,BK542&lt;=2),"0 - 2",IF(AND(BK542&gt;=2.5,BK542&lt;=4.5),"2,5 - 4,5",IF(AND(BK542&gt;=5,BK542&lt;=7),"5 - 7",IF(AND(BK542&gt;=7.5,BK542&lt;=9.5),"7,5 - 9,5",IF(AND(BK542&gt;=10,BK542&lt;=12),"10 - 12",IF(AND(BK542&gt;=12.5,BK542&lt;=13.5),"12,5 - 13,5",IF(BK542=14,"14",IF(AND(BK542&gt;=14.5,BK542&lt;=16.5),"14,5 - 16,5",IF(AND(BK542&gt;=17,BK542&lt;=19),"17 - 19",IF(AND(BK542&gt;=19.5,BK542&lt;=21.5),"19,5 - 21,5",IF(AND(BK542&gt;=22,BK542&lt;=24),"22 - 24",IF(AND(BK542&gt;=24.5,BK542&lt;=26.5),"24,5 - 26,5",IF(AND(BK542&gt;=27,BK542&lt;=29),"27 - 29",IF(AND(BK542&gt;=29.5,BK542&lt;=30),"29,5 - 30","Fuera de rango")))))))))))))))</f>
        <v>10 - 12</v>
      </c>
      <c r="BM542" s="11" t="n">
        <f aca="false">IF(BL542="","",IF(BL542="0 - 2",1,IF(BL542="2,5 - 4,5",2,IF(BL542="5 - 7",3,IF(BL542="7,5 - 9,5",4,IF(BL542="10 - 12",5,IF(BL542="12,5 - 13,5",6,IF(BL542="14","NORMA",IF(BL542="14,5 - 16,5",7,IF(BL542="17 - 19",8,IF(BL542="19,5 - 21,5",9,IF(BL542="22 - 24",10,IF(BL542="24,5 - 26,5",11,IF(BL542="27 - 29",12,IF(BL542="29,5 - 30",13,"")))))))))))))))</f>
        <v>5</v>
      </c>
      <c r="BN542" s="9" t="n">
        <v>16</v>
      </c>
      <c r="BO542" s="11" t="str">
        <f aca="false">IF(BN542="","",IF(AND(BN542&gt;=-20,BN542&lt;=-10),"-20 a -10",IF(AND(BN542&gt;=-9.5,BN542&lt;=0.5),"-9,5 a 0,5",IF(AND(BN542&gt;=1,BN542&lt;=11),"1 a 11",IF(AND(BN542&gt;=11.5,BN542&lt;=21.5),"11,5 a 21,5",IF(BN542=22,"22",IF(AND(BN542&gt;=22.5,BN542&lt;=32.5),"22,5 a 32,5",IF(AND(BN542&gt;=33,BN542&lt;=43),"33 a 43","Fuera de rango"))))))))</f>
        <v>11,5 a 21,5</v>
      </c>
      <c r="BP542" s="11" t="n">
        <f aca="false">IF(BO542="","",IF(BO542="-20 a -10",1,IF(BO542="-9,5 a 0,5",2,IF(BO542="1 a 11",3,IF(BO542="11,5 a 21,5",4,IF(BO542="22","NORMA",IF(BO542="22,5 a 32,5",5,IF(BO542="33 a 43",6,""))))))))</f>
        <v>4</v>
      </c>
      <c r="BQ542" s="9" t="n">
        <v>12</v>
      </c>
      <c r="BR542" s="10" t="str">
        <f aca="false">IF(BQ542="","",IF(AND(BQ542&gt;=-20,BQ542&lt;=-15),"-20 a -15",IF(AND(BQ542&gt;=-14.5,BQ542&lt;=-9.5),"-14,5 a -9,5",IF(AND(BQ542&gt;=-9,BQ542&lt;=-4),"-9 a -4",IF(AND(BQ542&gt;=-3.5,BQ542&lt;=2.5),"-3,5 a 2,5",IF(AND(BQ542&gt;=3,BQ542&lt;=8),"3 a 8",IF(AND(BQ542&gt;=8.5,BQ542&lt;=13.5),"8,5 a 13,5",IF(AND(BQ542&gt;=14,BQ542&lt;=17.5),"14 a 17,5",IF(BQ542=18,"18",IF(AND(BQ542&gt;=18.5,BQ542&lt;=23.5),"18,5 a 23,5",IF(AND(BQ542&gt;=24,BQ542&lt;=29),"24 a 29",IF(AND(BQ542&gt;=29.5,BQ542&lt;=34.5),"29,5 a 34,5",IF(AND(BQ542&gt;=35,BQ542&lt;=40),"35 a 40","Fuera de rango")))))))))))))</f>
        <v>8,5 a 13,5</v>
      </c>
      <c r="BS542" s="11" t="n">
        <f aca="false">IF(BR542="","",IF(BR542="-20 a -15",1,IF(BR542="-14,5 a -9,5",2,IF(BR542="-9 a -4",3,IF(BR542="-3,5 a 2,5",4,IF(BR542="3 a 8",5,IF(BR542="8,5 a 13,5",6,IF(BR542="14 a 17,5",7,IF(BR542="18","NORMA",IF(BR542="18,5 a 23,5",8,IF(BR542="24 a 29",9,IF(BR542="29,5 a 34,5",10,IF(BR542="35 a 40",11,"")))))))))))))</f>
        <v>6</v>
      </c>
      <c r="BT542" s="9" t="n">
        <v>0</v>
      </c>
      <c r="BU542" s="10" t="str">
        <f aca="false">IF(BT542="","",IF(AND(BT542&gt;=-20,BT542&lt;=-18),"-20 a -18",IF(AND(BT542&gt;=-17.5,BT542&lt;=-15.5),"-17,5 a -15,5",IF(AND(BT542&gt;=-15,BT542&lt;=-13),"-15 a -13",IF(AND(BT542&gt;=-12.5,BT542&lt;=-10.5),"-12,5 a -10,5",IF(AND(BT542&gt;=-10,BT542&lt;=-8),"-10 a -8",IF(AND(BT542&gt;=-7.5,BT542&lt;=-5.5),"-7,5 a -5,5",IF(AND(BT542&gt;=-5,BT542&lt;=-3),"-5 a -3",IF(AND(BT542&gt;=-2.5,BT542&lt;=-0.5),"-2,5 a -0,5",IF(BT542=0,"0",IF(AND(BT542&gt;=0.5,BT542&lt;=2.5),"0,5 a 2,5",IF(AND(BT542&gt;=3,BT542&lt;=5),"3 a 5",IF(AND(BT542&gt;=5.5,BT542&lt;=7.5),"5,5 a 7,5",IF(AND(BT542&gt;=8,BT542&lt;=10),"8 a 10",IF(AND(BT542&gt;=10.5,BT542&lt;=12.5),"10,5 a 12,5",IF(AND(BT542&gt;=13,BT542&lt;=15),"13 a 15",IF(AND(BT542&gt;=15.5,BT542&lt;=17.5),"15,5 a 17,5",IF(AND(BT542&gt;=18,BT542&lt;=20),"18 a 20","Fuera de rango"))))))))))))))))))</f>
        <v>0</v>
      </c>
      <c r="BV542" s="11" t="str">
        <f aca="false">IF(BT542="","",IF(BT542=0,"NORMA",IF(AND(BT542&gt;=-20,BT542&lt;=-18),2,IF(AND(BT542&gt;=-17.5,BT542&lt;=-15.5),2,IF(AND(BT542&gt;=-15,BT542&lt;=-13),3,IF(AND(BT542&gt;=-12.5,BT542&lt;=-10.5),4,IF(AND(BT542&gt;=-10,BT542&lt;=-8),5,IF(AND(BT542&gt;=-7.5,BT542&lt;=-5.5),6,IF(AND(BT542&gt;=-5,BT542&lt;=-3),7,IF(AND(BT542&gt;=-2.5,BT542&lt;=-0.5),8,IF(AND(BT542&gt;=0.5,BT542&lt;=2.5),9,IF(AND(BT542&gt;=3,BT542&lt;=5),10,IF(AND(BT542&gt;=5.5,BT542&lt;=7.5),11,IF(AND(BT542&gt;=8,BT542&lt;=10),12,IF(AND(BT542&gt;=10.5,BT542&lt;=12.5),13,IF(AND(BT542&gt;=13,BT542&lt;=15),14,IF(AND(BT542&gt;=15.5,BT542&lt;=17.5),15,IF(AND(BT542&gt;=18,BT542&lt;=20),16,"Fuera de rango"))))))))))))))))))</f>
        <v>NORMA</v>
      </c>
      <c r="BW542" s="9" t="n">
        <v>-3.5</v>
      </c>
      <c r="BX542" s="10" t="n">
        <f aca="false">18.5- (0.3*H542)</f>
        <v>15.5</v>
      </c>
      <c r="BY542" s="10" t="n">
        <f aca="false">(BW542)-(BX542)</f>
        <v>-19</v>
      </c>
      <c r="BZ542" s="10" t="str">
        <f aca="false">IF(BY542="","",IF(BY542&lt;-27.5,"De -30 a -28",IF(BY542&lt;-25,"De -27,5 a -25,5",IF(BY542&lt;-22.5,"De -25 a -23",IF(BY542&lt;-20,"De -22,5 a -20,5",IF(BY542&lt;-17.5,"De -20 a -18",IF(BY542&lt;-15,"De -17,5 a -15,5",IF(BY542&lt;-12.5,"De -15 a -13",IF(BY542&lt;-10,"De -12,5 a -10,5",IF(BY542&lt;-7.5,"De -10 a -8",IF(BY542&lt;-5,"De -7,5 a -5,5",IF(BY542&lt;-2.5,"De -5 a -3",IF(BY542&lt;0,"De -2,5 a -0,5",IF(BY542&lt;2.5,"De 0 a 2",IF(BY542&lt;5,"De 2,5 a 4,5",IF(BY542&lt;7.5,"De 5 a 7",IF(BY542&lt;10,"De 7,5 a 9,5",IF(BY542&lt;12.5,"De 10 a 12",IF(BY542&lt;15,"De 12,5 a 14,5",IF(BY542&lt;17.5,"De 15 a 17",IF(BY542&lt;20,"De 17,5 a 19,5",IF(BY542&lt;22.5,"De 20 a 22",IF(BY542&lt;25,"De 22,5 a 24,5",IF(BY542&lt;27.5,"De 25 a 27","De 27,5 a 30"))))))))))))))))))))))))</f>
        <v>De -20 a -18</v>
      </c>
      <c r="CA542" s="12" t="n">
        <f aca="false">IF(BY542="","",IF(BY542&lt;=-28,1,IF(BY542&lt;=-25.5,2,IF(BY542&lt;=-23,3,IF(BY542&lt;=-20.5,4,IF(BY542&lt;=-18,5,IF(BY542&lt;=-15.5,6,IF(BY542&lt;=-13,7,IF(BY542&lt;=-10.5,8,IF(BY542&lt;=-8,9,IF(BY542&lt;=-5.5,10,IF(BY542&lt;=-3,11,IF(BY542&lt;=-0.5,12,IF(BY542&lt;=2,13,IF(BY542&lt;=4.5,14,IF(BY542&lt;=7,15,IF(BY542&lt;=9.5,16,IF(BY542&lt;=12,17,IF(BY542&lt;=14.5,18,IF(BY542&lt;=17,19,IF(BY542&lt;=19.5,20,IF(BY542&lt;=22,21,IF(BY542&lt;=24.5,22,IF(BY542&lt;=27,23,IF(BY542&lt;=30,24,"Fuera de rango")))))))))))))))))))))))))</f>
        <v>5</v>
      </c>
      <c r="CB542" s="9" t="n">
        <v>-3.5</v>
      </c>
      <c r="CC542" s="10" t="n">
        <f aca="false">18.5- (0.3*H542)</f>
        <v>15.5</v>
      </c>
      <c r="CD542" s="10" t="n">
        <f aca="false">(CB542)-(CC542)</f>
        <v>-19</v>
      </c>
      <c r="CE542" s="10" t="str">
        <f aca="false">IF(CD542="","",IF(CD542&lt;-27.5,"De -30 a -28",IF(CD542&lt;-25,"De -27,5 a -25,5",IF(CD542&lt;-22.5,"De -25 a -23",IF(CD542&lt;-20,"De -22,5 a -20,5",IF(CD542&lt;-17.5,"De -20 a -18",IF(CD542&lt;-15,"De -17,5 a -15,5",IF(CD542&lt;-12.5,"De -15 a -13",IF(CD542&lt;-10,"De -12,5 a -10,5",IF(CD542&lt;-7.5,"De -10 a -8",IF(CD542&lt;-5,"De -7,5 a -5,5",IF(CD542&lt;-2.5,"De -5 a -3",IF(CD542&lt;0,"De -2,5 a -0,5",IF(CD542&lt;=2,"De 0 a 2",IF(CD542&lt;=4.5,"De 2,5 a 4,5",IF(CD542&lt;=7,"De 5 a 7",IF(CD542&lt;=9.5,"De 7,5 a 9,5",IF(CD542&lt;=12,"De 10 a 12",IF(CD542&lt;=14.5,"De 12,5 a 14,5",IF(CD542&lt;=17,"De 15 a 17",IF(CD542&lt;=19.5,"De 17,5 a 19,5",IF(CD542&lt;=22,"De 20 a 22",IF(CD542&lt;=24.5,"De 22,5 a 24,5",IF(CD542&lt;=27,"De 25 a 27","De 27,5 a 30"))))))))))))))))))))))))</f>
        <v>De -20 a -18</v>
      </c>
      <c r="CF542" s="12" t="n">
        <f aca="false">IF(CD542="","",IF(CD542&lt;-27.5,1,IF(CD542&lt;-25,2,IF(CD542&lt;-22.5,3,IF(CD542&lt;-20,4,IF(CD542&lt;-17.5,5,IF(CD542&lt;-15,6,IF(CD542&lt;-12.5,7,IF(CD542&lt;-10,8,IF(CD542&lt;-7.5,9,IF(CD542&lt;-5,10,IF(CD542&lt;-2.5,11,IF(CD542&lt;0,12,IF(CD542&lt;2.5,13,IF(CD542&lt;5,14,IF(CD542&lt;7.5,15,IF(CD542&lt;10,16,IF(CD542&lt;12.5,17,IF(CD542&lt;15,18,IF(CD542&lt;17.5,19,IF(CD542&lt;20,20,IF(CD542&lt;22.5,21,IF(CD542&lt;25,22,IF(CD542&lt;27.5,23,24))))))))))))))))))))))))</f>
        <v>5</v>
      </c>
      <c r="CG542" s="9" t="n">
        <v>-0.75</v>
      </c>
      <c r="CH542" s="10" t="str">
        <f aca="false">IF(CG542="","",IF(AND(CG542&gt;=-10,CG542&lt;=-9.5),"-10 a -9,5",IF(AND(CG542&gt;-9.5,CG542&lt;=-8.5),"-9 a -8,5",IF(AND(CG542&gt;-8.5,CG542&lt;=-7.5),"-8 a -7,5",IF(AND(CG542&gt;-7.5,CG542&lt;=-6.5),"-7 a -6,5",IF(AND(CG542&gt;-6.5,CG542&lt;=-5.5),"-6 a -5,5",IF(AND(CG542&gt;-5.5,CG542&lt;=-4.5),"-5 a -4,5",IF(AND(CG542&gt;-4.5,CG542&lt;=-3.5),"-4 a -3,5",IF(AND(CG542&gt;-3.5,CG542&lt;=-2.5),"-3 a -2,5",IF(CG542=-2.25,"-2,25",IF(AND(CG542&gt;-2.5,CG542&lt;=-1.5),"-2 a -1,5",IF(AND(CG542&gt;-1.5,CG542&lt;=-0.5),"-1 a -0,5",IF(AND(CG542&gt;-0.5,CG542&lt;=0.5),"0 a 0,5",IF(AND(CG542&gt;0.5,CG542&lt;=1.5),"1 a 1,5",IF(AND(CG542&gt;1.5,CG542&lt;=2.5),"2 a 2,5",IF(AND(CG542&gt;2.5,CG542&lt;=3.5),"3 a 3,5",IF(AND(CG542&gt;3.5,CG542&lt;=4.5),"4 a 4,5",IF(AND(CG542&gt;4.5,CG542&lt;=5.5),"5 a 5,5",IF(AND(CG542&gt;5.5,CG542&lt;=6.5),"6 a 6,5",IF(AND(CG542&gt;6.5,CG542&lt;=7.5),"7 a 7,5",IF(AND(CG542&gt;7.5,CG542&lt;=8.5),"8 a 8,5",IF(AND(CG542&gt;8.5,CG542&lt;=9.5),"9 a 9,5",IF(CG542&gt;=10,"10","Fuera de rango")))))))))))))))))))))))</f>
        <v>-1 a -0,5</v>
      </c>
      <c r="CI542" s="11" t="n">
        <f aca="false">IF(CG542="","",IF(CG542=-2.25,"NORMA",IF(CG542&lt;=-9.5,1,IF(CG542&lt;=-8.5,2,IF(CG542&lt;=-7.5,3,IF(CG542&lt;=-6.5,4,IF(CG542&lt;=-5.5,5,IF(CG542&lt;=-4.5,6,IF(CG542&lt;=-3.5,7,IF(CG542&lt;=-2.5,8,IF(CG542&lt;=-1.5,9,IF(CG542&lt;=-0.5,10,IF(CG542&lt;=0.5,11,IF(CG542&lt;=1.5,12,IF(CG542&lt;=2.5,13,IF(CG542&lt;=3.5,14,IF(CG542&lt;=4.5,15,IF(CG542&lt;=5.5,16,IF(CG542&lt;=6.5,17,IF(CG542&lt;=7.5,18,IF(CG542&lt;=8.5,19,IF(CG542&lt;=9.5,20,IF(CG542=10,21,"Fuera de rango")))))))))))))))))))))))</f>
        <v>10</v>
      </c>
      <c r="CJ542" s="9" t="n">
        <v>1.5</v>
      </c>
      <c r="CK542" s="10" t="str">
        <f aca="false">IF(CJ542="","",IF(AND(CJ542&gt;=-6,CJ542&lt;=-5.5),"-6 a -5,5",IF(AND(CJ542&gt;-5.5,CJ542&lt;=-4.5),"-5 a -4,5",IF(AND(CJ542&gt;-4.5,CJ542&lt;=-3.5),"-4 a -3,5",IF(AND(CJ542&gt;-3.5,CJ542&lt;=-2.5),"-3 a -2,5",IF(AND(CJ542&gt;-2.5,CJ542&lt;=-1.5),"-2 a -1,5",IF(AND(CJ542&gt;-1.5,CJ542&lt;=-0.5),"-1 a -0,5",IF(AND(CJ542&gt;-0.5,CJ542&lt;=0.5),"0 a 0,5",IF(AND(CJ542&gt;0.5,CJ542&lt;=1.5),"1 a 1,5",IF(AND(CJ542&gt;1.5,CJ542&lt;2.5),"2",IF(AND(CJ542&gt;=2.5,CJ542&lt;=3),"2,5 a 3",IF(AND(CJ542&gt;3,CJ542&lt;=4),"3,5 a 4",IF(AND(CJ542&gt;4,CJ542&lt;=5),"4,5 a 5",IF(AND(CJ542&gt;5,CJ542&lt;=6),"5,5 a 6",IF(AND(CJ542&gt;6,CJ542&lt;=7),"6,5 a 7",IF(AND(CJ542&gt;7,CJ542&lt;=8),"7,5 a 8",IF(AND(CJ542&gt;8,CJ542&lt;=9.5),"8,5 a 9,5",IF(CJ542=10,"10","Fuera de rango"))))))))))))))))))</f>
        <v>1 a 1,5</v>
      </c>
      <c r="CL542" s="11" t="n">
        <f aca="false">IF(CK542="","",IF(OR(CK542="-6 a -5,5",CK542="-6 - -5,5"),1,IF(OR(CK542="-5 a -4,5",CK542="-5 - -4,5"),2,IF(OR(CK542="-4 a -3,5",CK542="-4 - -3,5"),3,IF(OR(CK542="-3 a -2,5",CK542="-3 - -2,5"),4,IF(OR(CK542="-2 a -1,5",CK542="-2 - -1,5"),5,IF(OR(CK542="-1 a -0,5",CK542="-1 - -0,5"),6,IF(OR(CK542="0 a 0,5",CK542="0 - 0,5"),7,IF(OR(CK542="1 a 1,5",CK542="1 - 1,5"),8,IF(CK542="2","NORMA",IF(OR(CK542="2,5 a 3",CK542="2,5 - 3"),9,IF(OR(CK542="3,5 a 4",CK542="3,5 - 4"),10,IF(OR(CK542="4,5 a 5",CK542="4,5 - 5"),11,IF(OR(CK542="5,5 a 6",CK542="5,5 - 6"),12,IF(OR(CK542="6,5 a 7",CK542="6,5 - 7"),13,IF(OR(CK542="7,5 a 8",CK542="7,5 - 8"),14,IF(OR(CK542="8,5 a 9",CK542="8,5 - 9,5",CK542="9 a 9,5"),15,IF(CK542="10",15,IF(OR(CK542="0,5 a 1",CK542="0,5 - 1"),7,"Fuera de rango")))))))))))))))))))</f>
        <v>8</v>
      </c>
      <c r="CN542" s="10" t="str">
        <f aca="false">IF(CM542=0,"0", " ")</f>
        <v>0</v>
      </c>
      <c r="CO542" s="10" t="str">
        <f aca="false">IF(CM542&gt;0,"EME"," ")</f>
        <v> </v>
      </c>
      <c r="CQ542" s="10" t="str">
        <f aca="false">IF(CP542&gt;0,"0", " ")</f>
        <v> </v>
      </c>
      <c r="CR542" s="10" t="str">
        <f aca="false">IF(CP542&gt;0,"EME"," ")</f>
        <v> </v>
      </c>
      <c r="CS542" s="9" t="n">
        <v>0</v>
      </c>
      <c r="CV542" s="9" t="n">
        <v>0</v>
      </c>
      <c r="CY542" s="9" t="n">
        <v>-1.25</v>
      </c>
      <c r="DB542" s="9" t="n">
        <v>-0.75</v>
      </c>
      <c r="DC542" s="11" t="str">
        <f aca="false">IF(DB542&lt;0,"2"," ")</f>
        <v>2</v>
      </c>
      <c r="DD542" s="11" t="str">
        <f aca="false">IF(DB542&lt;0,"MIO"," ")</f>
        <v>MIO</v>
      </c>
      <c r="DE542" s="9" t="n">
        <v>0</v>
      </c>
      <c r="DF542" s="10" t="str">
        <f aca="false">IF(DE542&lt;0,"3"," ")</f>
        <v> </v>
      </c>
      <c r="DG542" s="10" t="str">
        <f aca="false">IF(DE542&lt;0,"AST"," ")</f>
        <v> </v>
      </c>
      <c r="DH542" s="9" t="n">
        <v>0</v>
      </c>
      <c r="DI542" s="10" t="str">
        <f aca="false">IF(DH542&lt;0,"3"," ")</f>
        <v> </v>
      </c>
      <c r="DJ542" s="10" t="str">
        <f aca="false">IF(DH542&lt;0,"AST"," ")</f>
        <v> </v>
      </c>
      <c r="DK542" s="9" t="n">
        <v>0</v>
      </c>
      <c r="DL542" s="10" t="str">
        <f aca="false">IF(DK542&gt;0,"4"," ")</f>
        <v> </v>
      </c>
      <c r="DM542" s="10" t="str">
        <f aca="false">IF(DK542&gt;0,"PRE"," ")</f>
        <v> </v>
      </c>
      <c r="DN542" s="9" t="n">
        <v>0</v>
      </c>
      <c r="DO542" s="10" t="str">
        <f aca="false">IF(DN542&gt;0,"4"," ")</f>
        <v> </v>
      </c>
      <c r="DP542" s="10" t="str">
        <f aca="false">IF(DN542&gt;0,"PRE"," ")</f>
        <v> </v>
      </c>
      <c r="DS542" s="12" t="str">
        <f aca="false">CONCATENATE(CO542,CU542,DA542,DG542,DM542)</f>
        <v>   </v>
      </c>
      <c r="DT542" s="10" t="e">
        <f aca="false" t="array" ref="DT542">_xlfn.IFS(DS542="EME    ","0", DS542=" HIP   ","1", DS542="  MIO  ","2", DS542="   AST ","3", DS542="    PRE","4", DS542="EME   PRE","5", DS542=" HIP  PRE","6", DS542=" HIP AST ","7", DS542="  MIO PRE","8", DS542="  MIOAST ","9", DS542="   ASTPRE","10",DS542=" HIP ASTPRE","11", DS542="  MIOASTPRE","12", DS542="     ","0")</f>
        <v>#N/A</v>
      </c>
      <c r="DV542" s="1" t="e">
        <f aca="false" t="array" ref="DV542">_xlfn.IFS(DU542="SI","2", DU542="NO","1")</f>
        <v>#N/A</v>
      </c>
      <c r="DX542" s="11" t="str">
        <f aca="false">IF(DW542=0,"1","2")</f>
        <v>1</v>
      </c>
      <c r="DY542" s="11" t="str">
        <f aca="false" t="array" ref="DY542">_xlfn.IFS(DW542=0,"0", DW542=0.25, "1", DW542=0.5,"2", DW542=0.75,"3", DW542=1,"4",DW542=1.25,"5", DW542=1.5,"6", DW542=1.75,"7", DW542=2,"8")</f>
        <v>0</v>
      </c>
      <c r="EA542" s="11" t="str">
        <f aca="false">IF(DZ542=0,"1","2")</f>
        <v>1</v>
      </c>
      <c r="EB542" s="11" t="str">
        <f aca="false" t="array" ref="EB542">_xlfn.IFS(DZ542=0,"0", DZ542=0.25, "1", DZ542=0.5,"2", DZ542=0.75,"3", DZ542=1,"4",DZ542=1.25,"5", DZ542=1.5,"6", DZ542=1.75,"7", DZ542=2,"8")</f>
        <v>0</v>
      </c>
      <c r="ED542" s="10" t="str">
        <f aca="false">IF(EC542=0,"1","2")</f>
        <v>1</v>
      </c>
      <c r="EE542" s="11" t="str">
        <f aca="false" t="array" ref="EE542">_xlfn.IFS(EC542=0,"0", EC542=-0.25, "1", EC542=-0.5,"2", EC542=-0.75,"3", EC542=-1,"4",EC542=-1.25,"5", EC542=-1.5,"6", EC542=-1.75,"7", EC542=-2,"8", EC542=-2.25,"9",EC542=-2.5,"10", EC542=-2.75,"11", EC542=-3,"12", EC542=-3.25,"13", EC542=-3.5,"14", EC542=-3.75,"15",EC542=-4,"16")</f>
        <v>0</v>
      </c>
      <c r="EG542" s="10" t="str">
        <f aca="false">IF(EF542=0,"1","2")</f>
        <v>1</v>
      </c>
      <c r="EH542" s="11" t="str">
        <f aca="false" t="array" ref="EH542">_xlfn.IFS(EF542=0,"0", EF542=-0.25, "1", EF542=-0.5,"2", EF542=-0.75,"3", EF542=-1,"4",EF542=-1.25,"5", EF542=-1.5,"6", EF542=-1.75,"7", EF542=-2,"8", EF542=-2.25,"9",EF542=-2.5,"10", EF542=-2.75,"11", EF542=-3,"12", EF542=-3.25,"13", EF542=-3.5,"14", EF542=-3.75,"15",EF542=-4,"16")</f>
        <v>0</v>
      </c>
      <c r="EJ542" s="11" t="str">
        <f aca="false">IF(EI542=0,"1","2")</f>
        <v>1</v>
      </c>
      <c r="EK542" s="11" t="str">
        <f aca="false" t="array" ref="EK542">_xlfn.IFS(EI542=0,"0", EI542=-0.25, "1", EI542=-0.5,"2", EI542=-0.75,"3", EI542=-1,"4",EI542=-1.25,"5", EI542=-1.5,"6", EI542=-1.75,"7", EI542=-2,"8", EI542=-2.25,"9", EI542=-2.25,"9",EI542=-2.5,"10", EI542=-2.75,"11", EI542=-3,"12", EI542=-3.25,"13", EI542=-3.5,"14", EI542=-3.75,"15",EI542=-4,"16", EI542=0.25, "17", EI542=0.5, "18")</f>
        <v>0</v>
      </c>
      <c r="EM542" s="11" t="str">
        <f aca="false">IF(EL542=0,"1","2")</f>
        <v>1</v>
      </c>
      <c r="EN542" s="11" t="str">
        <f aca="false" t="array" ref="EN542">_xlfn.IFS(EL542=0.25,"17",EL542=0.5,"18", EL542=0,"0", EL542=-0.25, "1", EL542=-0.5,"2", EL542=-0.75,"3", EL542=-1,"4",EL542=-1.25,"5", EL542=-1.5,"6", EL542=-1.75,"7", EL542=-2,"8",EL542= -2.25,"9",EL542=-2.5,"10",EL542= -2.75,"11",EL542= -3,"12",EL542= -3.25,"13",EL542= -3.5,"14",EL542= -3.75,"15",EL542=-4,"16")</f>
        <v>0</v>
      </c>
      <c r="EP542" s="11" t="str">
        <f aca="false">IF(EO542=0,"1","2")</f>
        <v>1</v>
      </c>
      <c r="EQ542" s="11" t="str">
        <f aca="false" t="array" ref="EQ542">_xlfn.IFS(EO542=0,"0", EO542=0.25, "1", EO542=0.5,"2", EO542=0.75,"3", EO542=1,"4",EO542=1.25,"5", EO542=1.5,"6", EO542=1.75,"7", EO542=2,"8", EO542=2.25,"9", EO542=2.25,"9",EO542=2.5,"10", EO542=2.75,"11", EO542=3,"12", EO542=3.25,"13", EO542=3.5,"14", EO542=3.75,"15",EO542=4,"16", EO542=-0.25, "17", bq=-0.5, "18")</f>
        <v>0</v>
      </c>
      <c r="ES542" s="11" t="str">
        <f aca="false">IF(ER542=0,"1","2")</f>
        <v>1</v>
      </c>
      <c r="ET542" s="11" t="str">
        <f aca="false" t="array" ref="ET542">_xlfn.IFS(ER542=0,"0", ER542=0.25, "1", ER542=0.5,"2", ER542=0.75,"3", ER542=1,"4",ER542=1.25,"5", ER542=1.5,"6", ER542=1.75,"7", ER542=2,"8", ER542=2.25,"9", ER542=2.25,"9",ER542=2.5,"10", ER542=2.75,"11", ER542=3,"12", ER542=3.25,"13", ER542=3.5,"14", ER542=3.75,"15",ER542=4,"16", ER542=-0.25, "17", bq=-0.5, "18")</f>
        <v>0</v>
      </c>
      <c r="EV542" s="14" t="e">
        <f aca="false">VLOOKUP(EU542,LEYENDA!$G$2:$H$8,2,TRUE())</f>
        <v>#N/A</v>
      </c>
      <c r="EW542" s="14" t="e">
        <f aca="false" t="array" ref="EW542">_xlfn.IFS(EV542="0-5","1", EV542="6-12","2", EV542="13-18","3", EV542="19-24","4", EV542="25-36","5", EV542="37-48","6", EV542="49-60","7")</f>
        <v>#N/A</v>
      </c>
    </row>
    <row r="543" customFormat="false" ht="13.5" hidden="false" customHeight="false" outlineLevel="0" collapsed="false">
      <c r="A543" s="1" t="n">
        <v>206</v>
      </c>
      <c r="B543" s="2" t="n">
        <v>2</v>
      </c>
      <c r="C543" s="33" t="n">
        <v>42160</v>
      </c>
      <c r="E543" s="5" t="str">
        <f aca="false">VLOOKUP(A543,'286'!$A$3:$J$6279,10,FALSE())</f>
        <v>LIETO MUÑÓZ, MARTA</v>
      </c>
      <c r="F543" s="4" t="str">
        <f aca="false">VLOOKUP(A543,'286'!$A$3:$I$1768,3,FALSE())</f>
        <v>LIMUMAR</v>
      </c>
      <c r="G543" s="6" t="n">
        <f aca="false">VLOOKUP(A543,'286'!$A$3:$I$1768,4,FALSE())</f>
        <v>38593</v>
      </c>
      <c r="H543" s="7" t="n">
        <f aca="false">YEAR(C543)-YEAR(G543)</f>
        <v>10</v>
      </c>
      <c r="I543" s="1" t="str">
        <f aca="false">VLOOKUP(H543,LEYENDA!$C$2:$D$6,2,TRUE())</f>
        <v>0-12</v>
      </c>
      <c r="J543" s="5" t="str">
        <f aca="false">VLOOKUP(A543,'286'!$A$3:$I$1768,7,FALSE())</f>
        <v>M</v>
      </c>
      <c r="K543" s="8" t="n">
        <f aca="false">VLOOKUP(A543,'286'!$A$3:$I$1768,2,FALSE())</f>
        <v>0</v>
      </c>
      <c r="L543" s="4" t="str">
        <f aca="false">VLOOKUP(A543,'286'!$A$3:$I$1768,8,FALSE())</f>
        <v>D</v>
      </c>
      <c r="M543" s="4" t="str">
        <f aca="false">VLOOKUP(A543,'286'!$A$3:$I$1768,9,FALSE())</f>
        <v>I</v>
      </c>
      <c r="N543" s="8" t="str">
        <f aca="false">IF(R543=O543, "MISMA","CONTRARIA")</f>
        <v>CONTRARIA</v>
      </c>
      <c r="O543" s="8" t="str">
        <f aca="false" t="array" ref="O543">_xlfn.IFS(L543="D","1", L543="I","2")</f>
        <v>1</v>
      </c>
      <c r="P543" s="8" t="e">
        <f aca="false" t="array" ref="P543">_xlfn.IFS(K543="OD","1", K543="OI","2")</f>
        <v>#N/A</v>
      </c>
      <c r="Q543" s="1" t="str">
        <f aca="false" t="array" ref="Q543">_xlfn.IFS(J543="M","1", J543="H","2")</f>
        <v>1</v>
      </c>
      <c r="R543" s="8" t="str">
        <f aca="false" t="array" ref="R543">_xlfn.IFS(M543="D","1", M543="I","2")</f>
        <v>2</v>
      </c>
      <c r="S543" s="1" t="str">
        <f aca="false" t="array" ref="S543">_xlfn.IFS(N543="CONTRARIA", "1",N543= "MISMA","2")</f>
        <v>1</v>
      </c>
      <c r="T543" s="1" t="str">
        <f aca="false" t="array" ref="T543">_xlfn.IFS(I543="0-12","1", I543="13-24","2", I543="25-40","3", I543="41-60","4", I543="61-100","5")</f>
        <v>1</v>
      </c>
      <c r="U543" s="9" t="n">
        <v>0</v>
      </c>
      <c r="V543" s="10" t="str">
        <f aca="false">IF(U543="","",IF(AND(U543&gt;=-9,U543&lt;=-6.5),"-9 a -6,5",IF(AND(U543&gt;=-6,U543&lt;=-3.5),"-6 a -3,5",IF(AND(U543&gt;=-3,U543&lt;=-1),"-3 a -1",IF(U543=-0.5,"-0,5",IF(AND(U543&gt;=0,U543&lt;=2.5),"0 a 2,5",IF(AND(U543&gt;=3,U543&lt;=5.5),"3 a 5,5",IF(AND(U543&gt;=6,U543&lt;=8.5),"6 a 8,5",IF(AND(U543&gt;=9,U543&lt;=20),"9 a 20","Fuera de rango")))))))))</f>
        <v>0 a 2,5</v>
      </c>
      <c r="W543" s="11" t="n">
        <f aca="false">IF(V543="","",IF(V543="-9 a -6,5",2,IF(V543="-6 a -3,5",3,IF(V543="-3 a -1",4,IF(V543="-0,5","NORMA",IF(V543="0 a 2,5",5,IF(V543="3 a 5,5",6,IF(V543="6 a 8,5",7,IF(V543="9 a 20",8,"Fuera de rango")))))))))</f>
        <v>5</v>
      </c>
      <c r="X543" s="9" t="n">
        <v>0</v>
      </c>
      <c r="Y543" s="11" t="str">
        <f aca="false">IF(X543="","",IF(AND(X543&gt;=0,X543&lt;=4),"0 a 4",IF(AND(X543&gt;=4.5,X543&lt;=8.5),"4,5 a 8,5",IF(X543=9,"9",IF(AND(X543&gt;=9.5,X543&lt;=13),"9,5 a 13",IF(AND(X543&gt;=13.5,X543&lt;=20),"13,5 a 20",IF(AND(X543&gt;=20.5,X543&lt;=35),"20,5 a 35","Fuera de rango")))))))</f>
        <v>0 a 4</v>
      </c>
      <c r="Z543" s="11" t="n">
        <f aca="false">IF(Y543="","",IF(Y543="0 a 4",1,IF(Y543="4,5 a 8,5",2,IF(Y543="9","NORMA",IF(Y543="9,5 a 13",3,IF(Y543="13,5 a 20",4,IF(Y543="20,5 a 35",5,"Fuera de rango")))))))</f>
        <v>1</v>
      </c>
      <c r="AA543" s="9" t="n">
        <v>16</v>
      </c>
      <c r="AB543" s="10" t="str">
        <f aca="false">IF(AA543="","",IF(AND(AA543&gt;=0,AA543&lt;=9),"0 a 9",IF(AND(AA543&gt;=9.5,AA543&lt;=18.5),"9,5 a 18,5",IF(AA543=19,"19",IF(AND(AA543&gt;=19.5,AA543&lt;=28),"19,5 a 28",IF(AND(AA543&gt;=28.5,AA543&lt;=40),"28,5 a 40","Fuera de rango"))))))</f>
        <v>9,5 a 18,5</v>
      </c>
      <c r="AC543" s="11" t="n">
        <f aca="false" t="array" ref="AC543">_xlfn.IFS(AB543="","",AB543="0 a 9",1,AB543="9,5 a 18,5",2,AB543="19","NORMA",AB543="19,5 a 28",3,AB543="28,5 a 40",4,TRUE(),"Fuera de rango")</f>
        <v>2</v>
      </c>
      <c r="AD543" s="9" t="n">
        <v>7</v>
      </c>
      <c r="AE543" s="10" t="str">
        <f aca="false">IF(AD543="","",IF(AND(AD543&gt;=-10,AD543&lt;=0),"De -10 a 0",IF(AND(AD543&gt;=0.5,AD543&lt;=9.5),"0,5 a 9,5",IF(AD543=10,"10",IF(AND(AD543&gt;=10.5,AD543&lt;=20),"10,5 a 20",IF(AND(AD543&gt;=20.5,AD543&lt;=40),"20,5 a 40","Fuera de rango"))))))</f>
        <v>0,5 a 9,5</v>
      </c>
      <c r="AF543" s="12" t="n">
        <f aca="false">IF(AD543="","",IF(AND(AD543&gt;=-10,AD543&lt;=0),1,IF(AND(AD543&gt;=0.5,AD543&lt;=9.5),2,IF(AD543=10,"NORMA",IF(AND(AD543&gt;=10.5,AD543&lt;=20),3,IF(AND(AD543&gt;=20.5,AD543&lt;=40),4,""))))))</f>
        <v>2</v>
      </c>
      <c r="AG543" s="9" t="n">
        <v>8</v>
      </c>
      <c r="AH543" s="10" t="str">
        <f aca="false">IF(AG543="","",IF(AND(AG543&gt;=0,AG543&lt;=4),"0 a 4",IF(AND(AG543&gt;=4.5,AG543&lt;=8.5),"4,5 a 8,5",IF(AG543=9,"9",IF(AND(AG543&gt;=9.5,AG543&lt;=13),"9,5 a 13",IF(AND(AG543&gt;=13.5,AG543&lt;=25),"13,5 a 25","Fuera de rango"))))))</f>
        <v>4,5 a 8,5</v>
      </c>
      <c r="AI543" s="10" t="n">
        <f aca="false">IF(AH543="","",IF(AH543="0 a 4",1,IF(AH543="4,5 a 8,5",2,IF(AH543="9","NORMA",IF(AH543="9,5 a 13",3,IF(AH543="13,5 a 25",4,""))))))</f>
        <v>2</v>
      </c>
      <c r="AJ543" s="9" t="n">
        <v>3</v>
      </c>
      <c r="AK543" s="10" t="str">
        <f aca="false">IF(AJ543="","",IF(AND(AJ543&gt;=-15,AJ543&lt;=-10.5),"-15 a -10,5",IF(AND(AJ543&gt;=-10,AJ543&lt;=-4),"-10 a -4",IF(AND(AJ543&gt;=-4.5,AJ543&lt;=0),"-4,5 a 0",IF(AND(AJ543&gt;=0.5,AJ543&lt;=4.5),"0,5 a 4,5",IF(AJ543=5,"5",IF(AND(AJ543&gt;=5.5,AJ543&lt;=10),"5,5 a 10",IF(AND(AJ543&gt;=10.5,AJ543&lt;=20),"10,5 a 20","Fuera de rango"))))))))</f>
        <v>0,5 a 4,5</v>
      </c>
      <c r="AL543" s="11" t="n">
        <f aca="false">IF(AK543="","",IF(AK543="-15 a -10,5",1,IF(AK543="-10 a -4",2,IF(AK543="-4,5 a 0",3,IF(AK543="0,5 a 4,5",4,IF(AK543="5","NORMA",IF(AK543="5,5 a 10",5,IF(AK543="10,5 a 20",6,"Error"))))))))</f>
        <v>4</v>
      </c>
      <c r="AM543" s="9" t="n">
        <v>0</v>
      </c>
      <c r="AN543" s="10" t="str">
        <f aca="false">IF(AM543="","",IF(AND(AM543&gt;=-7.5,AM543&lt;=-5.5),"-7,5 a -5,5",IF(AND(AM543&gt;=-5,AM543&lt;=-3),"-5 a -3",IF(AND(AM543&gt;=-2.5,AM543&lt;=-0.5),"-2,5 a -0,5",IF(AM543=0,"0,00",IF(AND(AM543&gt;=0.5,AM543&lt;=2.5),"0,5 a 2,5",IF(AND(AM543&gt;=3,AM543&lt;=5),"3 a 5",IF(AND(AM543&gt;=5.5,AM543&lt;=7.5),"5,5 a 7,5",IF(AND(AM543&gt;=8,AM543&lt;=10),"8 a 10","Fuera de rango")))))))))</f>
        <v>0,00</v>
      </c>
      <c r="AO543" s="11" t="str">
        <f aca="false">IF(AN543="","",IF(AN543="-7,5 a -5,5",1,IF(AN543="-5 a -3",2,IF(AN543="-2,5 a -0,5",3,IF(AN543="0,00","NORMA",IF(AN543="0,5 a 2,5",4,IF(AN543="3 a 5",5,IF(AN543="5,5 a 7,5",6,IF(AN543="8 a 10",7,"Error")))))))))</f>
        <v>NORMA</v>
      </c>
      <c r="AP543" s="9" t="n">
        <v>1.5</v>
      </c>
      <c r="AQ543" s="10" t="str">
        <f aca="false">IF(AP543="","",IF(AND(AP543&gt;=-20,AP543&lt;=-9.5),"-20 a -9,5",IF(AND(AP543&gt;=-9,AP543&lt;=-6.5),"-9 a -6,5",IF(AP543=-6,"-6",IF(AND(AP543&gt;=-5.5,AP543&lt;=-3),"-5,5 a -3",IF(AND(AP543&gt;=-2.5,AP543&lt;=0),"-2,5 a 0",IF(AND(AP543&gt;=0.5,AP543&lt;=3),"0,5 a 3",IF(AND(AP543&gt;=3.5,AP543&lt;=6),"3,5 a 6",IF(AND(AP543&gt;=6.5,AP543&lt;=9),"6,5 a 9",IF(AND(AP543&gt;=9.5,AP543&lt;=20),"9,5 a 20","Fuera de rango"))))))))))</f>
        <v>0,5 a 3</v>
      </c>
      <c r="AR543" s="11" t="n">
        <f aca="false">IF(AQ543="","",IF(AQ543="-20 a -9,5",1,IF(AQ543="-9 a -6,5",2,IF(AQ543="-6","NORMA",IF(AQ543="-5,5 a -3",3,IF(AQ543="-2,5 a 0",4,IF(AQ543="0,5 a 3",5,IF(AQ543="3,5 a 6",6,IF(AQ543="6,5 a 9",7,IF(AQ543="9,5 a 20",8,""))))))))))</f>
        <v>5</v>
      </c>
      <c r="AS543" s="9" t="n">
        <v>4</v>
      </c>
      <c r="AT543" s="10" t="str">
        <f aca="false">IF(AS543="","",IF(AND(AS543&gt;=-16,AS543&lt;=-14),"-16 a -14",IF(AND(AS543&gt;=-13.5,AS543&lt;=-11.5),"-13,5 a -11,5",IF(AND(AS543&gt;=-11,AS543&lt;=-9),"-11 a -9",IF(AND(AS543&gt;=-8.5,AS543&lt;=-6.5),"-8,5 a -6,5",IF(AND(AS543&gt;=-6,AS543&lt;=-4),"-6 a -4",IF(AND(AS543&gt;=-3.5,AS543&lt;=-1.5),"-3,5 a -1,5",IF(AND(AS543&gt;=-1,AS543&lt;=1),"-1 a 1",IF(AND(AS543&gt;=1.5,AS543&lt;=3.5),"1,5 a 3,5",IF(AND(AS543&gt;=4,AS543&lt;=6),"4 a 6",IF(AND(AS543&gt;=6.5,AS543&lt;=8.5),"6,5 a 8,5",IF(AND(AS543&gt;=9,AS543&lt;=11),"9 a 11",IF(AND(AS543&gt;=11.5,AS543&lt;=13.5),"11,5 a 13,5",IF(AND(AS543&gt;=14,AS543&lt;=16),"14 a 16",IF(AND(AS543&gt;=16.5,AS543&lt;=18.5),"16,5 a 18,5",IF(AND(AS543&gt;=19,AS543&lt;=21),"19 a 21","Fuera de rango"))))))))))))))))</f>
        <v>4 a 6</v>
      </c>
      <c r="AU543" s="11" t="str">
        <f aca="false" t="array" ref="AU543">IF(AT543="","",_xlfn.IFS(AT543="-16 a -14",1,AT543="-13,5 a -11,5",2,AT543="-11 a -9",3,AT543="-8,5 a -6,5",4,AT543="-6 a -4",5,AT543="-3,5 a -1,5",6,AT543="-1 a 1",7,AT543="1,5 a 3,5",8,AT543="4 a 6","NORMA",AT543="6,5 a 8,5",9,AT543="9 a 11",10,AT543="11,5 a 13,5",11,AT543="14 a 16",12,AT543="16,5 a 18,5",13,AT543="19 a 21",14,TRUE(),""))</f>
        <v>NORMA</v>
      </c>
      <c r="AV543" s="9" t="n">
        <v>0.75</v>
      </c>
      <c r="AW543" s="10" t="str">
        <f aca="false">IF(AV543="","",IF(AND(AV543&gt;=-1,AV543&lt;=-0.5),"-1 a -0,5",IF(AND(AV543&gt;-0.5,AV543&lt;=0),"De -0,5 a 0",IF(AND(AV543&gt;=0.25,AV543&lt;=0.75),"0,25 a 0,75",IF(AND(AV543&gt;=1,AV543&lt;=1.5),"1 a 1,5",IF(AND(AV543&gt;=1.75,AV543&lt;=2.25),"1,75 a 2,25",IF(AND(AV543&gt;=2.5,AV543&lt;=3),"2,5 a 3",IF(AND(AV543&gt;=3.25,AV543&lt;=3.75),"3,25 a 3,75","Fuera de rango"))))))))</f>
        <v>0,25 a 0,75</v>
      </c>
      <c r="AX543" s="10" t="str">
        <f aca="false">IF(AW543="","",IF(OR(AW543="-1 a -0,5",AW543="-1 a -0.5"),1,IF(OR(AW543="De -0,5 a 0",AW543="-0,5 a 0",AW543="De -0.5 a 0"),2,IF(OR(AW543="0,25 a 0,75",AW543="0.25 a 0.75"),"NORMA",IF(OR(AW543="1 a 1,5",AW543="1 a 1.5"),3,IF(OR(AW543="1,75 a 2,25",AW543="1.75 a 2.25"),4,IF(OR(AW543="2,5 a 3",AW543="2.5 a 3"),5,IF(OR(AW543="3,25 a 3,75",AW543="3.25 a 3.75"),6,""))))))))</f>
        <v>NORMA</v>
      </c>
      <c r="AY543" s="9" t="n">
        <v>-4</v>
      </c>
      <c r="AZ543" s="10" t="str">
        <f aca="false">IF(AY543="","",IF(AND(AY543&gt;=-20,AY543&lt;=-9.5),"-20 a -9,5",IF(AND(AY543&gt;=-9,AY543&lt;=-6.5),"-9 a -6,5",IF(AY543=-6,"-6",IF(AND(AY543&gt;=-5.5,AY543&lt;=-3),"-5,5 a -3",IF(AND(AY543&gt;=-2.5,AY543&lt;=0),"-2,5 a 0",IF(AND(AY543&gt;=0.5,AY543&lt;=3),"0,5 a 3",IF(AND(AY543&gt;=3.5,AY543&lt;=6),"3,5 a 6","Fuera de rango"))))))))</f>
        <v>-5,5 a -3</v>
      </c>
      <c r="BA543" s="11" t="n">
        <f aca="false">IF(AZ543="","",IF(AZ543="-20 a -9,5",1,IF(AZ543="-9 a -6,5",2,IF(AZ543="-6","NORMA",IF(AZ543="-5,5 a -3",3,IF(AZ543="-2,5 a 0",4,IF(AZ543="0,5 a 3",5,IF(AZ543="3,5 a 6",6,""))))))))</f>
        <v>3</v>
      </c>
      <c r="BB543" s="9" t="n">
        <v>0</v>
      </c>
      <c r="BC543" s="10" t="str">
        <f aca="false" t="array" ref="BC543">IF(BB543="","",_xlfn.IFS(AND(BB543&gt;=0,BB543&lt;=2),"0 a 2",AND(BB543&gt;=2.5,BB543&lt;=4.5),"2,5 a 4,5",AND(BB543&gt;=5,BB543&lt;=7),"5 a 7",AND(BB543&gt;=7.5,BB543&lt;=9.5),"7,5 a 9,5",AND(BB543&gt;=10,BB543&lt;=12),"10 a 12",AND(BB543&gt;=12.5,BB543&lt;=14.5),"12,5 a 14,5",BB543=15,"15",AND(BB543&gt;=15.5,BB543&lt;=17.5),"15,5 a 17,5",AND(BB543&gt;=18,BB543&lt;=20),"18 a 20",AND(BB543&gt;=20.5,BB543&lt;=22.5),"20,5 a 22,5",AND(BB543&gt;=23,BB543&lt;=25),"23 a 25",TRUE(),"Fuera de rango"))</f>
        <v>0 a 2</v>
      </c>
      <c r="BD543" s="11" t="n">
        <f aca="false" t="array" ref="BD543">IF(BC543="","",_xlfn.IFS(BC543="0 a 2",1,BC543="2,5 a 4,5",2,BC543="5 a 7",3,BC543="7,5 a 9,5",4,BC543="10 a 12",5,BC543="12,5 a 14,5",6,BC543="15","NORMA",BC543="15,5 a 17,5",7,BC543="18 a 20",8,BC543="20,5 a 22,5",9,BC543="23 a 25",10,TRUE(),"Fuera de rango"))</f>
        <v>1</v>
      </c>
      <c r="BE543" s="9" t="n">
        <v>12</v>
      </c>
      <c r="BF543" s="10" t="str">
        <f aca="false">IF(BE543="","",IF(AND(BE543&gt;=-20,BE543&lt;=-10),"-20 a -10",IF(AND(BE543&gt;=-9.5,BE543&lt;=0.5),"-9,5 a 0,5",IF(AND(BE543&gt;=1,BE543&lt;=11),"1 a 11",IF(AND(BE543&gt;=11.5,BE543&lt;=20.5),"11,5 a 20,5",IF(BE543=21,"21",IF(AND(BE543&gt;=21.5,BE543&lt;=31.5),"21,5 a 31,5",IF(AND(BE543&gt;=32,BE543&lt;=42),"32 a 42","Fuera de rango"))))))))</f>
        <v>11,5 a 20,5</v>
      </c>
      <c r="BG543" s="11" t="n">
        <f aca="false">IF(BF543="","",IF(BF543="-20 a -10",1,IF(BF543="-9,5 a 0,5",2,IF(BF543="1 a 11",3,IF(BF543="11,5 a 20,5",4,IF(BF543="21","NORMA",IF(BF543="21,5 a 31,5",5,IF(BF543="32 a 42",6,""))))))))</f>
        <v>4</v>
      </c>
      <c r="BH543" s="9" t="n">
        <v>7</v>
      </c>
      <c r="BI543" s="10" t="str">
        <f aca="false">IF(BH543="","",IF(AND(BH543&gt;=-20,BH543&lt;=-15),"-20 a -15",IF(AND(BH543&gt;=-14.5,BH543&lt;=-9.5),"-14,5 a -9,5",IF(AND(BH543&gt;=-9,BH543&lt;=-4),"-9 a -4",IF(AND(BH543&gt;=-3.5,BH543&lt;=2.5),"-3,5 a 2,5",IF(AND(BH543&gt;=3,BH543&lt;=8),"3 a 8",IF(AND(BH543&gt;=8.5,BH543&lt;=14.5),"8,5 a 14,5",IF(BH543=15,"15",IF(AND(BH543&gt;=15.5,BH543&lt;=20.5),"15,5 a 20,5",IF(AND(BH543&gt;=21,BH543&lt;=26),"21 a 26","Fuera de rango"))))))))))</f>
        <v>3 a 8</v>
      </c>
      <c r="BJ543" s="11" t="n">
        <f aca="false">IF(BI543="","",IF(BI543="-20 a -15",1,IF(BI543="-14,5 a -9,5",2,IF(BI543="-9 a -4",3,IF(BI543="-3,5 a 2,5",4,IF(BI543="3 a 8",5,IF(BI543="8,5 a 14,5",6,IF(BI543="15","NORMA",IF(BI543="15,5 a 20,5",7,IF(BI543="21 a 26",8,IF(BI543="26,5 a 31,5",9,"")))))))))))</f>
        <v>5</v>
      </c>
      <c r="BK543" s="9" t="n">
        <v>18</v>
      </c>
      <c r="BL543" s="10" t="str">
        <f aca="false">IF(BK543="","",IF(AND(BK543&gt;=0,BK543&lt;=2),"0 - 2",IF(AND(BK543&gt;=2.5,BK543&lt;=4.5),"2,5 - 4,5",IF(AND(BK543&gt;=5,BK543&lt;=7),"5 - 7",IF(AND(BK543&gt;=7.5,BK543&lt;=9.5),"7,5 - 9,5",IF(AND(BK543&gt;=10,BK543&lt;=12),"10 - 12",IF(AND(BK543&gt;=12.5,BK543&lt;=13.5),"12,5 - 13,5",IF(BK543=14,"14",IF(AND(BK543&gt;=14.5,BK543&lt;=16.5),"14,5 - 16,5",IF(AND(BK543&gt;=17,BK543&lt;=19),"17 - 19",IF(AND(BK543&gt;=19.5,BK543&lt;=21.5),"19,5 - 21,5",IF(AND(BK543&gt;=22,BK543&lt;=24),"22 - 24",IF(AND(BK543&gt;=24.5,BK543&lt;=26.5),"24,5 - 26,5",IF(AND(BK543&gt;=27,BK543&lt;=29),"27 - 29",IF(AND(BK543&gt;=29.5,BK543&lt;=30),"29,5 - 30","Fuera de rango")))))))))))))))</f>
        <v>17 - 19</v>
      </c>
      <c r="BM543" s="11" t="n">
        <f aca="false">IF(BL543="","",IF(BL543="0 - 2",1,IF(BL543="2,5 - 4,5",2,IF(BL543="5 - 7",3,IF(BL543="7,5 - 9,5",4,IF(BL543="10 - 12",5,IF(BL543="12,5 - 13,5",6,IF(BL543="14","NORMA",IF(BL543="14,5 - 16,5",7,IF(BL543="17 - 19",8,IF(BL543="19,5 - 21,5",9,IF(BL543="22 - 24",10,IF(BL543="24,5 - 26,5",11,IF(BL543="27 - 29",12,IF(BL543="29,5 - 30",13,"")))))))))))))))</f>
        <v>8</v>
      </c>
      <c r="BN543" s="9" t="n">
        <v>23</v>
      </c>
      <c r="BO543" s="11" t="str">
        <f aca="false">IF(BN543="","",IF(AND(BN543&gt;=-20,BN543&lt;=-10),"-20 a -10",IF(AND(BN543&gt;=-9.5,BN543&lt;=0.5),"-9,5 a 0,5",IF(AND(BN543&gt;=1,BN543&lt;=11),"1 a 11",IF(AND(BN543&gt;=11.5,BN543&lt;=21.5),"11,5 a 21,5",IF(BN543=22,"22",IF(AND(BN543&gt;=22.5,BN543&lt;=32.5),"22,5 a 32,5",IF(AND(BN543&gt;=33,BN543&lt;=43),"33 a 43","Fuera de rango"))))))))</f>
        <v>22,5 a 32,5</v>
      </c>
      <c r="BP543" s="11" t="n">
        <f aca="false">IF(BO543="","",IF(BO543="-20 a -10",1,IF(BO543="-9,5 a 0,5",2,IF(BO543="1 a 11",3,IF(BO543="11,5 a 21,5",4,IF(BO543="22","NORMA",IF(BO543="22,5 a 32,5",5,IF(BO543="33 a 43",6,""))))))))</f>
        <v>5</v>
      </c>
      <c r="BQ543" s="9" t="n">
        <v>9</v>
      </c>
      <c r="BR543" s="10" t="str">
        <f aca="false">IF(BQ543="","",IF(AND(BQ543&gt;=-20,BQ543&lt;=-15),"-20 a -15",IF(AND(BQ543&gt;=-14.5,BQ543&lt;=-9.5),"-14,5 a -9,5",IF(AND(BQ543&gt;=-9,BQ543&lt;=-4),"-9 a -4",IF(AND(BQ543&gt;=-3.5,BQ543&lt;=2.5),"-3,5 a 2,5",IF(AND(BQ543&gt;=3,BQ543&lt;=8),"3 a 8",IF(AND(BQ543&gt;=8.5,BQ543&lt;=13.5),"8,5 a 13,5",IF(AND(BQ543&gt;=14,BQ543&lt;=17.5),"14 a 17,5",IF(BQ543=18,"18",IF(AND(BQ543&gt;=18.5,BQ543&lt;=23.5),"18,5 a 23,5",IF(AND(BQ543&gt;=24,BQ543&lt;=29),"24 a 29",IF(AND(BQ543&gt;=29.5,BQ543&lt;=34.5),"29,5 a 34,5",IF(AND(BQ543&gt;=35,BQ543&lt;=40),"35 a 40","Fuera de rango")))))))))))))</f>
        <v>8,5 a 13,5</v>
      </c>
      <c r="BS543" s="11" t="n">
        <f aca="false">IF(BR543="","",IF(BR543="-20 a -15",1,IF(BR543="-14,5 a -9,5",2,IF(BR543="-9 a -4",3,IF(BR543="-3,5 a 2,5",4,IF(BR543="3 a 8",5,IF(BR543="8,5 a 13,5",6,IF(BR543="14 a 17,5",7,IF(BR543="18","NORMA",IF(BR543="18,5 a 23,5",8,IF(BR543="24 a 29",9,IF(BR543="29,5 a 34,5",10,IF(BR543="35 a 40",11,"")))))))))))))</f>
        <v>6</v>
      </c>
      <c r="BT543" s="9" t="n">
        <v>0</v>
      </c>
      <c r="BU543" s="10" t="str">
        <f aca="false">IF(BT543="","",IF(AND(BT543&gt;=-20,BT543&lt;=-18),"-20 a -18",IF(AND(BT543&gt;=-17.5,BT543&lt;=-15.5),"-17,5 a -15,5",IF(AND(BT543&gt;=-15,BT543&lt;=-13),"-15 a -13",IF(AND(BT543&gt;=-12.5,BT543&lt;=-10.5),"-12,5 a -10,5",IF(AND(BT543&gt;=-10,BT543&lt;=-8),"-10 a -8",IF(AND(BT543&gt;=-7.5,BT543&lt;=-5.5),"-7,5 a -5,5",IF(AND(BT543&gt;=-5,BT543&lt;=-3),"-5 a -3",IF(AND(BT543&gt;=-2.5,BT543&lt;=-0.5),"-2,5 a -0,5",IF(BT543=0,"0",IF(AND(BT543&gt;=0.5,BT543&lt;=2.5),"0,5 a 2,5",IF(AND(BT543&gt;=3,BT543&lt;=5),"3 a 5",IF(AND(BT543&gt;=5.5,BT543&lt;=7.5),"5,5 a 7,5",IF(AND(BT543&gt;=8,BT543&lt;=10),"8 a 10",IF(AND(BT543&gt;=10.5,BT543&lt;=12.5),"10,5 a 12,5",IF(AND(BT543&gt;=13,BT543&lt;=15),"13 a 15",IF(AND(BT543&gt;=15.5,BT543&lt;=17.5),"15,5 a 17,5",IF(AND(BT543&gt;=18,BT543&lt;=20),"18 a 20","Fuera de rango"))))))))))))))))))</f>
        <v>0</v>
      </c>
      <c r="BV543" s="11" t="str">
        <f aca="false">IF(BT543="","",IF(BT543=0,"NORMA",IF(AND(BT543&gt;=-20,BT543&lt;=-18),2,IF(AND(BT543&gt;=-17.5,BT543&lt;=-15.5),2,IF(AND(BT543&gt;=-15,BT543&lt;=-13),3,IF(AND(BT543&gt;=-12.5,BT543&lt;=-10.5),4,IF(AND(BT543&gt;=-10,BT543&lt;=-8),5,IF(AND(BT543&gt;=-7.5,BT543&lt;=-5.5),6,IF(AND(BT543&gt;=-5,BT543&lt;=-3),7,IF(AND(BT543&gt;=-2.5,BT543&lt;=-0.5),8,IF(AND(BT543&gt;=0.5,BT543&lt;=2.5),9,IF(AND(BT543&gt;=3,BT543&lt;=5),10,IF(AND(BT543&gt;=5.5,BT543&lt;=7.5),11,IF(AND(BT543&gt;=8,BT543&lt;=10),12,IF(AND(BT543&gt;=10.5,BT543&lt;=12.5),13,IF(AND(BT543&gt;=13,BT543&lt;=15),14,IF(AND(BT543&gt;=15.5,BT543&lt;=17.5),15,IF(AND(BT543&gt;=18,BT543&lt;=20),16,"Fuera de rango"))))))))))))))))))</f>
        <v>NORMA</v>
      </c>
      <c r="BW543" s="9" t="n">
        <v>-6.25</v>
      </c>
      <c r="BX543" s="10" t="n">
        <f aca="false">18.5- (0.3*H543)</f>
        <v>15.5</v>
      </c>
      <c r="BY543" s="10" t="n">
        <f aca="false">(BW543)-(BX543)</f>
        <v>-21.75</v>
      </c>
      <c r="BZ543" s="10" t="str">
        <f aca="false">IF(BY543="","",IF(BY543&lt;-27.5,"De -30 a -28",IF(BY543&lt;-25,"De -27,5 a -25,5",IF(BY543&lt;-22.5,"De -25 a -23",IF(BY543&lt;-20,"De -22,5 a -20,5",IF(BY543&lt;-17.5,"De -20 a -18",IF(BY543&lt;-15,"De -17,5 a -15,5",IF(BY543&lt;-12.5,"De -15 a -13",IF(BY543&lt;-10,"De -12,5 a -10,5",IF(BY543&lt;-7.5,"De -10 a -8",IF(BY543&lt;-5,"De -7,5 a -5,5",IF(BY543&lt;-2.5,"De -5 a -3",IF(BY543&lt;0,"De -2,5 a -0,5",IF(BY543&lt;2.5,"De 0 a 2",IF(BY543&lt;5,"De 2,5 a 4,5",IF(BY543&lt;7.5,"De 5 a 7",IF(BY543&lt;10,"De 7,5 a 9,5",IF(BY543&lt;12.5,"De 10 a 12",IF(BY543&lt;15,"De 12,5 a 14,5",IF(BY543&lt;17.5,"De 15 a 17",IF(BY543&lt;20,"De 17,5 a 19,5",IF(BY543&lt;22.5,"De 20 a 22",IF(BY543&lt;25,"De 22,5 a 24,5",IF(BY543&lt;27.5,"De 25 a 27","De 27,5 a 30"))))))))))))))))))))))))</f>
        <v>De -22,5 a -20,5</v>
      </c>
      <c r="CA543" s="12" t="n">
        <f aca="false">IF(BY543="","",IF(BY543&lt;=-28,1,IF(BY543&lt;=-25.5,2,IF(BY543&lt;=-23,3,IF(BY543&lt;=-20.5,4,IF(BY543&lt;=-18,5,IF(BY543&lt;=-15.5,6,IF(BY543&lt;=-13,7,IF(BY543&lt;=-10.5,8,IF(BY543&lt;=-8,9,IF(BY543&lt;=-5.5,10,IF(BY543&lt;=-3,11,IF(BY543&lt;=-0.5,12,IF(BY543&lt;=2,13,IF(BY543&lt;=4.5,14,IF(BY543&lt;=7,15,IF(BY543&lt;=9.5,16,IF(BY543&lt;=12,17,IF(BY543&lt;=14.5,18,IF(BY543&lt;=17,19,IF(BY543&lt;=19.5,20,IF(BY543&lt;=22,21,IF(BY543&lt;=24.5,22,IF(BY543&lt;=27,23,IF(BY543&lt;=30,24,"Fuera de rango")))))))))))))))))))))))))</f>
        <v>4</v>
      </c>
      <c r="CB543" s="9" t="n">
        <v>-6.25</v>
      </c>
      <c r="CC543" s="10" t="n">
        <f aca="false">18.5- (0.3*H543)</f>
        <v>15.5</v>
      </c>
      <c r="CD543" s="10" t="n">
        <f aca="false">(CB543)-(CC543)</f>
        <v>-21.75</v>
      </c>
      <c r="CE543" s="10" t="str">
        <f aca="false">IF(CD543="","",IF(CD543&lt;-27.5,"De -30 a -28",IF(CD543&lt;-25,"De -27,5 a -25,5",IF(CD543&lt;-22.5,"De -25 a -23",IF(CD543&lt;-20,"De -22,5 a -20,5",IF(CD543&lt;-17.5,"De -20 a -18",IF(CD543&lt;-15,"De -17,5 a -15,5",IF(CD543&lt;-12.5,"De -15 a -13",IF(CD543&lt;-10,"De -12,5 a -10,5",IF(CD543&lt;-7.5,"De -10 a -8",IF(CD543&lt;-5,"De -7,5 a -5,5",IF(CD543&lt;-2.5,"De -5 a -3",IF(CD543&lt;0,"De -2,5 a -0,5",IF(CD543&lt;=2,"De 0 a 2",IF(CD543&lt;=4.5,"De 2,5 a 4,5",IF(CD543&lt;=7,"De 5 a 7",IF(CD543&lt;=9.5,"De 7,5 a 9,5",IF(CD543&lt;=12,"De 10 a 12",IF(CD543&lt;=14.5,"De 12,5 a 14,5",IF(CD543&lt;=17,"De 15 a 17",IF(CD543&lt;=19.5,"De 17,5 a 19,5",IF(CD543&lt;=22,"De 20 a 22",IF(CD543&lt;=24.5,"De 22,5 a 24,5",IF(CD543&lt;=27,"De 25 a 27","De 27,5 a 30"))))))))))))))))))))))))</f>
        <v>De -22,5 a -20,5</v>
      </c>
      <c r="CF543" s="12" t="n">
        <f aca="false">IF(CD543="","",IF(CD543&lt;-27.5,1,IF(CD543&lt;-25,2,IF(CD543&lt;-22.5,3,IF(CD543&lt;-20,4,IF(CD543&lt;-17.5,5,IF(CD543&lt;-15,6,IF(CD543&lt;-12.5,7,IF(CD543&lt;-10,8,IF(CD543&lt;-7.5,9,IF(CD543&lt;-5,10,IF(CD543&lt;-2.5,11,IF(CD543&lt;0,12,IF(CD543&lt;2.5,13,IF(CD543&lt;5,14,IF(CD543&lt;7.5,15,IF(CD543&lt;10,16,IF(CD543&lt;12.5,17,IF(CD543&lt;15,18,IF(CD543&lt;17.5,19,IF(CD543&lt;20,20,IF(CD543&lt;22.5,21,IF(CD543&lt;25,22,IF(CD543&lt;27.5,23,24))))))))))))))))))))))))</f>
        <v>4</v>
      </c>
      <c r="CG543" s="9" t="n">
        <v>-2.5</v>
      </c>
      <c r="CH543" s="10" t="str">
        <f aca="false">IF(CG543="","",IF(AND(CG543&gt;=-10,CG543&lt;=-9.5),"-10 a -9,5",IF(AND(CG543&gt;-9.5,CG543&lt;=-8.5),"-9 a -8,5",IF(AND(CG543&gt;-8.5,CG543&lt;=-7.5),"-8 a -7,5",IF(AND(CG543&gt;-7.5,CG543&lt;=-6.5),"-7 a -6,5",IF(AND(CG543&gt;-6.5,CG543&lt;=-5.5),"-6 a -5,5",IF(AND(CG543&gt;-5.5,CG543&lt;=-4.5),"-5 a -4,5",IF(AND(CG543&gt;-4.5,CG543&lt;=-3.5),"-4 a -3,5",IF(AND(CG543&gt;-3.5,CG543&lt;=-2.5),"-3 a -2,5",IF(CG543=-2.25,"-2,25",IF(AND(CG543&gt;-2.5,CG543&lt;=-1.5),"-2 a -1,5",IF(AND(CG543&gt;-1.5,CG543&lt;=-0.5),"-1 a -0,5",IF(AND(CG543&gt;-0.5,CG543&lt;=0.5),"0 a 0,5",IF(AND(CG543&gt;0.5,CG543&lt;=1.5),"1 a 1,5",IF(AND(CG543&gt;1.5,CG543&lt;=2.5),"2 a 2,5",IF(AND(CG543&gt;2.5,CG543&lt;=3.5),"3 a 3,5",IF(AND(CG543&gt;3.5,CG543&lt;=4.5),"4 a 4,5",IF(AND(CG543&gt;4.5,CG543&lt;=5.5),"5 a 5,5",IF(AND(CG543&gt;5.5,CG543&lt;=6.5),"6 a 6,5",IF(AND(CG543&gt;6.5,CG543&lt;=7.5),"7 a 7,5",IF(AND(CG543&gt;7.5,CG543&lt;=8.5),"8 a 8,5",IF(AND(CG543&gt;8.5,CG543&lt;=9.5),"9 a 9,5",IF(CG543&gt;=10,"10","Fuera de rango")))))))))))))))))))))))</f>
        <v>-3 a -2,5</v>
      </c>
      <c r="CI543" s="11" t="n">
        <f aca="false">IF(CG543="","",IF(CG543=-2.25,"NORMA",IF(CG543&lt;=-9.5,1,IF(CG543&lt;=-8.5,2,IF(CG543&lt;=-7.5,3,IF(CG543&lt;=-6.5,4,IF(CG543&lt;=-5.5,5,IF(CG543&lt;=-4.5,6,IF(CG543&lt;=-3.5,7,IF(CG543&lt;=-2.5,8,IF(CG543&lt;=-1.5,9,IF(CG543&lt;=-0.5,10,IF(CG543&lt;=0.5,11,IF(CG543&lt;=1.5,12,IF(CG543&lt;=2.5,13,IF(CG543&lt;=3.5,14,IF(CG543&lt;=4.5,15,IF(CG543&lt;=5.5,16,IF(CG543&lt;=6.5,17,IF(CG543&lt;=7.5,18,IF(CG543&lt;=8.5,19,IF(CG543&lt;=9.5,20,IF(CG543=10,21,"Fuera de rango")))))))))))))))))))))))</f>
        <v>8</v>
      </c>
      <c r="CJ543" s="9" t="n">
        <v>2.25</v>
      </c>
      <c r="CK543" s="10" t="str">
        <f aca="false">IF(CJ543="","",IF(AND(CJ543&gt;=-6,CJ543&lt;=-5.5),"-6 a -5,5",IF(AND(CJ543&gt;-5.5,CJ543&lt;=-4.5),"-5 a -4,5",IF(AND(CJ543&gt;-4.5,CJ543&lt;=-3.5),"-4 a -3,5",IF(AND(CJ543&gt;-3.5,CJ543&lt;=-2.5),"-3 a -2,5",IF(AND(CJ543&gt;-2.5,CJ543&lt;=-1.5),"-2 a -1,5",IF(AND(CJ543&gt;-1.5,CJ543&lt;=-0.5),"-1 a -0,5",IF(AND(CJ543&gt;-0.5,CJ543&lt;=0.5),"0 a 0,5",IF(AND(CJ543&gt;0.5,CJ543&lt;=1.5),"1 a 1,5",IF(AND(CJ543&gt;1.5,CJ543&lt;2.5),"2",IF(AND(CJ543&gt;=2.5,CJ543&lt;=3),"2,5 a 3",IF(AND(CJ543&gt;3,CJ543&lt;=4),"3,5 a 4",IF(AND(CJ543&gt;4,CJ543&lt;=5),"4,5 a 5",IF(AND(CJ543&gt;5,CJ543&lt;=6),"5,5 a 6",IF(AND(CJ543&gt;6,CJ543&lt;=7),"6,5 a 7",IF(AND(CJ543&gt;7,CJ543&lt;=8),"7,5 a 8",IF(AND(CJ543&gt;8,CJ543&lt;=9.5),"8,5 a 9,5",IF(CJ543=10,"10","Fuera de rango"))))))))))))))))))</f>
        <v>2</v>
      </c>
      <c r="CL543" s="11" t="str">
        <f aca="false">IF(CK543="","",IF(OR(CK543="-6 a -5,5",CK543="-6 - -5,5"),1,IF(OR(CK543="-5 a -4,5",CK543="-5 - -4,5"),2,IF(OR(CK543="-4 a -3,5",CK543="-4 - -3,5"),3,IF(OR(CK543="-3 a -2,5",CK543="-3 - -2,5"),4,IF(OR(CK543="-2 a -1,5",CK543="-2 - -1,5"),5,IF(OR(CK543="-1 a -0,5",CK543="-1 - -0,5"),6,IF(OR(CK543="0 a 0,5",CK543="0 - 0,5"),7,IF(OR(CK543="1 a 1,5",CK543="1 - 1,5"),8,IF(CK543="2","NORMA",IF(OR(CK543="2,5 a 3",CK543="2,5 - 3"),9,IF(OR(CK543="3,5 a 4",CK543="3,5 - 4"),10,IF(OR(CK543="4,5 a 5",CK543="4,5 - 5"),11,IF(OR(CK543="5,5 a 6",CK543="5,5 - 6"),12,IF(OR(CK543="6,5 a 7",CK543="6,5 - 7"),13,IF(OR(CK543="7,5 a 8",CK543="7,5 - 8"),14,IF(OR(CK543="8,5 a 9",CK543="8,5 - 9,5",CK543="9 a 9,5"),15,IF(CK543="10",15,IF(OR(CK543="0,5 a 1",CK543="0,5 - 1"),7,"Fuera de rango")))))))))))))))))))</f>
        <v>NORMA</v>
      </c>
      <c r="CN543" s="10" t="str">
        <f aca="false">IF(CM543=0,"0", " ")</f>
        <v>0</v>
      </c>
      <c r="CO543" s="10" t="str">
        <f aca="false">IF(CM543&gt;0,"EME"," ")</f>
        <v> </v>
      </c>
      <c r="CQ543" s="10" t="str">
        <f aca="false">IF(CP543&gt;0,"0", " ")</f>
        <v> </v>
      </c>
      <c r="CR543" s="10" t="str">
        <f aca="false">IF(CP543&gt;0,"EME"," ")</f>
        <v> </v>
      </c>
      <c r="CS543" s="9" t="n">
        <v>0</v>
      </c>
      <c r="CV543" s="9" t="n">
        <v>0</v>
      </c>
      <c r="CY543" s="9" t="n">
        <v>-1.25</v>
      </c>
      <c r="DB543" s="9" t="n">
        <v>-1</v>
      </c>
      <c r="DC543" s="11" t="str">
        <f aca="false">IF(DB543&lt;0,"2"," ")</f>
        <v>2</v>
      </c>
      <c r="DD543" s="11" t="str">
        <f aca="false">IF(DB543&lt;0,"MIO"," ")</f>
        <v>MIO</v>
      </c>
      <c r="DE543" s="9" t="n">
        <v>0</v>
      </c>
      <c r="DF543" s="10" t="str">
        <f aca="false">IF(DE543&lt;0,"3"," ")</f>
        <v> </v>
      </c>
      <c r="DG543" s="10" t="str">
        <f aca="false">IF(DE543&lt;0,"AST"," ")</f>
        <v> </v>
      </c>
      <c r="DH543" s="9" t="n">
        <v>0</v>
      </c>
      <c r="DI543" s="10" t="str">
        <f aca="false">IF(DH543&lt;0,"3"," ")</f>
        <v> </v>
      </c>
      <c r="DJ543" s="10" t="str">
        <f aca="false">IF(DH543&lt;0,"AST"," ")</f>
        <v> </v>
      </c>
      <c r="DK543" s="9" t="n">
        <v>0</v>
      </c>
      <c r="DL543" s="10" t="str">
        <f aca="false">IF(DK543&gt;0,"4"," ")</f>
        <v> </v>
      </c>
      <c r="DM543" s="10" t="str">
        <f aca="false">IF(DK543&gt;0,"PRE"," ")</f>
        <v> </v>
      </c>
      <c r="DN543" s="9" t="n">
        <v>0</v>
      </c>
      <c r="DO543" s="10" t="str">
        <f aca="false">IF(DN543&gt;0,"4"," ")</f>
        <v> </v>
      </c>
      <c r="DP543" s="10" t="str">
        <f aca="false">IF(DN543&gt;0,"PRE"," ")</f>
        <v> </v>
      </c>
      <c r="DS543" s="12" t="str">
        <f aca="false">CONCATENATE(CO543,CU543,DA543,DG543,DM543)</f>
        <v>   </v>
      </c>
      <c r="DT543" s="10" t="e">
        <f aca="false" t="array" ref="DT543">_xlfn.IFS(DS543="EME    ","0", DS543=" HIP   ","1", DS543="  MIO  ","2", DS543="   AST ","3", DS543="    PRE","4", DS543="EME   PRE","5", DS543=" HIP  PRE","6", DS543=" HIP AST ","7", DS543="  MIO PRE","8", DS543="  MIOAST ","9", DS543="   ASTPRE","10",DS543=" HIP ASTPRE","11", DS543="  MIOASTPRE","12", DS543="     ","0")</f>
        <v>#N/A</v>
      </c>
      <c r="DV543" s="1" t="e">
        <f aca="false" t="array" ref="DV543">_xlfn.IFS(DU543="SI","2", DU543="NO","1")</f>
        <v>#N/A</v>
      </c>
      <c r="DX543" s="11" t="str">
        <f aca="false">IF(DW543=0,"1","2")</f>
        <v>1</v>
      </c>
      <c r="DY543" s="11" t="str">
        <f aca="false" t="array" ref="DY543">_xlfn.IFS(DW543=0,"0", DW543=0.25, "1", DW543=0.5,"2", DW543=0.75,"3", DW543=1,"4",DW543=1.25,"5", DW543=1.5,"6", DW543=1.75,"7", DW543=2,"8")</f>
        <v>0</v>
      </c>
      <c r="EA543" s="11" t="str">
        <f aca="false">IF(DZ543=0,"1","2")</f>
        <v>1</v>
      </c>
      <c r="EB543" s="11" t="str">
        <f aca="false" t="array" ref="EB543">_xlfn.IFS(DZ543=0,"0", DZ543=0.25, "1", DZ543=0.5,"2", DZ543=0.75,"3", DZ543=1,"4",DZ543=1.25,"5", DZ543=1.5,"6", DZ543=1.75,"7", DZ543=2,"8")</f>
        <v>0</v>
      </c>
      <c r="ED543" s="10" t="str">
        <f aca="false">IF(EC543=0,"1","2")</f>
        <v>1</v>
      </c>
      <c r="EE543" s="11" t="str">
        <f aca="false" t="array" ref="EE543">_xlfn.IFS(EC543=0,"0", EC543=-0.25, "1", EC543=-0.5,"2", EC543=-0.75,"3", EC543=-1,"4",EC543=-1.25,"5", EC543=-1.5,"6", EC543=-1.75,"7", EC543=-2,"8", EC543=-2.25,"9",EC543=-2.5,"10", EC543=-2.75,"11", EC543=-3,"12", EC543=-3.25,"13", EC543=-3.5,"14", EC543=-3.75,"15",EC543=-4,"16")</f>
        <v>0</v>
      </c>
      <c r="EG543" s="10" t="str">
        <f aca="false">IF(EF543=0,"1","2")</f>
        <v>1</v>
      </c>
      <c r="EH543" s="11" t="str">
        <f aca="false" t="array" ref="EH543">_xlfn.IFS(EF543=0,"0", EF543=-0.25, "1", EF543=-0.5,"2", EF543=-0.75,"3", EF543=-1,"4",EF543=-1.25,"5", EF543=-1.5,"6", EF543=-1.75,"7", EF543=-2,"8", EF543=-2.25,"9",EF543=-2.5,"10", EF543=-2.75,"11", EF543=-3,"12", EF543=-3.25,"13", EF543=-3.5,"14", EF543=-3.75,"15",EF543=-4,"16")</f>
        <v>0</v>
      </c>
      <c r="EJ543" s="11" t="str">
        <f aca="false">IF(EI543=0,"1","2")</f>
        <v>1</v>
      </c>
      <c r="EK543" s="11" t="str">
        <f aca="false" t="array" ref="EK543">_xlfn.IFS(EI543=0,"0", EI543=-0.25, "1", EI543=-0.5,"2", EI543=-0.75,"3", EI543=-1,"4",EI543=-1.25,"5", EI543=-1.5,"6", EI543=-1.75,"7", EI543=-2,"8", EI543=-2.25,"9", EI543=-2.25,"9",EI543=-2.5,"10", EI543=-2.75,"11", EI543=-3,"12", EI543=-3.25,"13", EI543=-3.5,"14", EI543=-3.75,"15",EI543=-4,"16", EI543=0.25, "17", EI543=0.5, "18")</f>
        <v>0</v>
      </c>
      <c r="EM543" s="11" t="str">
        <f aca="false">IF(EL543=0,"1","2")</f>
        <v>1</v>
      </c>
      <c r="EN543" s="11" t="str">
        <f aca="false" t="array" ref="EN543">_xlfn.IFS(EL543=0.25,"17",EL543=0.5,"18", EL543=0,"0", EL543=-0.25, "1", EL543=-0.5,"2", EL543=-0.75,"3", EL543=-1,"4",EL543=-1.25,"5", EL543=-1.5,"6", EL543=-1.75,"7", EL543=-2,"8",EL543= -2.25,"9",EL543=-2.5,"10",EL543= -2.75,"11",EL543= -3,"12",EL543= -3.25,"13",EL543= -3.5,"14",EL543= -3.75,"15",EL543=-4,"16")</f>
        <v>0</v>
      </c>
      <c r="EP543" s="11" t="str">
        <f aca="false">IF(EO543=0,"1","2")</f>
        <v>1</v>
      </c>
      <c r="EQ543" s="11" t="str">
        <f aca="false" t="array" ref="EQ543">_xlfn.IFS(EO543=0,"0", EO543=0.25, "1", EO543=0.5,"2", EO543=0.75,"3", EO543=1,"4",EO543=1.25,"5", EO543=1.5,"6", EO543=1.75,"7", EO543=2,"8", EO543=2.25,"9", EO543=2.25,"9",EO543=2.5,"10", EO543=2.75,"11", EO543=3,"12", EO543=3.25,"13", EO543=3.5,"14", EO543=3.75,"15",EO543=4,"16", EO543=-0.25, "17", bq=-0.5, "18")</f>
        <v>0</v>
      </c>
      <c r="ES543" s="11" t="str">
        <f aca="false">IF(ER543=0,"1","2")</f>
        <v>1</v>
      </c>
      <c r="ET543" s="11" t="str">
        <f aca="false" t="array" ref="ET543">_xlfn.IFS(ER543=0,"0", ER543=0.25, "1", ER543=0.5,"2", ER543=0.75,"3", ER543=1,"4",ER543=1.25,"5", ER543=1.5,"6", ER543=1.75,"7", ER543=2,"8", ER543=2.25,"9", ER543=2.25,"9",ER543=2.5,"10", ER543=2.75,"11", ER543=3,"12", ER543=3.25,"13", ER543=3.5,"14", ER543=3.75,"15",ER543=4,"16", ER543=-0.25, "17", bq=-0.5, "18")</f>
        <v>0</v>
      </c>
      <c r="EV543" s="14" t="e">
        <f aca="false">VLOOKUP(EU543,LEYENDA!$G$2:$H$8,2,TRUE())</f>
        <v>#N/A</v>
      </c>
      <c r="EW543" s="14" t="e">
        <f aca="false" t="array" ref="EW543">_xlfn.IFS(EV543="0-5","1", EV543="6-12","2", EV543="13-18","3", EV543="19-24","4", EV543="25-36","5", EV543="37-48","6", EV543="49-60","7")</f>
        <v>#N/A</v>
      </c>
    </row>
    <row r="544" customFormat="false" ht="13.5" hidden="false" customHeight="false" outlineLevel="0" collapsed="false">
      <c r="A544" s="1" t="n">
        <v>207</v>
      </c>
      <c r="B544" s="2" t="n">
        <v>1</v>
      </c>
      <c r="C544" s="33" t="n">
        <v>42241</v>
      </c>
      <c r="E544" s="5" t="str">
        <f aca="false">VLOOKUP(A544,'286'!$A$3:$J$6279,10,FALSE())</f>
        <v>LIÑÁN GUTIÉRREZ, JAVIER</v>
      </c>
      <c r="F544" s="4" t="str">
        <f aca="false">VLOOKUP(A544,'286'!$A$3:$I$1768,3,FALSE())</f>
        <v>LIGUJA</v>
      </c>
      <c r="G544" s="6" t="n">
        <f aca="false">VLOOKUP(A544,'286'!$A$3:$I$1768,4,FALSE())</f>
        <v>24809</v>
      </c>
      <c r="H544" s="7" t="n">
        <f aca="false">YEAR(C544)-YEAR(G544)</f>
        <v>48</v>
      </c>
      <c r="I544" s="1" t="str">
        <f aca="false">VLOOKUP(H544,LEYENDA!$C$2:$D$6,2,TRUE())</f>
        <v>41-60</v>
      </c>
      <c r="J544" s="5" t="str">
        <f aca="false">VLOOKUP(A544,'286'!$A$3:$I$1768,7,FALSE())</f>
        <v>H</v>
      </c>
      <c r="K544" s="8" t="n">
        <f aca="false">VLOOKUP(A544,'286'!$A$3:$I$1768,2,FALSE())</f>
        <v>0</v>
      </c>
      <c r="L544" s="4" t="str">
        <f aca="false">VLOOKUP(A544,'286'!$A$3:$I$1768,8,FALSE())</f>
        <v>D</v>
      </c>
      <c r="M544" s="4" t="str">
        <f aca="false">VLOOKUP(A544,'286'!$A$3:$I$1768,9,FALSE())</f>
        <v>D</v>
      </c>
      <c r="N544" s="8" t="str">
        <f aca="false">IF(R544=O544, "MISMA","CONTRARIA")</f>
        <v>MISMA</v>
      </c>
      <c r="O544" s="8" t="str">
        <f aca="false" t="array" ref="O544">_xlfn.IFS(L544="D","1", L544="I","2")</f>
        <v>1</v>
      </c>
      <c r="P544" s="8" t="e">
        <f aca="false" t="array" ref="P544">_xlfn.IFS(K544="OD","1", K544="OI","2")</f>
        <v>#N/A</v>
      </c>
      <c r="Q544" s="1" t="str">
        <f aca="false" t="array" ref="Q544">_xlfn.IFS(J544="M","1", J544="H","2")</f>
        <v>2</v>
      </c>
      <c r="R544" s="8" t="str">
        <f aca="false" t="array" ref="R544">_xlfn.IFS(M544="D","1", M544="I","2")</f>
        <v>1</v>
      </c>
      <c r="S544" s="1" t="str">
        <f aca="false" t="array" ref="S544">_xlfn.IFS(N544="CONTRARIA", "1",N544= "MISMA","2")</f>
        <v>2</v>
      </c>
      <c r="T544" s="1" t="str">
        <f aca="false" t="array" ref="T544">_xlfn.IFS(I544="0-12","1", I544="13-24","2", I544="25-40","3", I544="41-60","4", I544="61-100","5")</f>
        <v>4</v>
      </c>
      <c r="U544" s="9" t="n">
        <v>-0.5</v>
      </c>
      <c r="V544" s="10" t="str">
        <f aca="false">IF(U544="","",IF(AND(U544&gt;=-9,U544&lt;=-6.5),"-9 a -6,5",IF(AND(U544&gt;=-6,U544&lt;=-3.5),"-6 a -3,5",IF(AND(U544&gt;=-3,U544&lt;=-1),"-3 a -1",IF(U544=-0.5,"-0,5",IF(AND(U544&gt;=0,U544&lt;=2.5),"0 a 2,5",IF(AND(U544&gt;=3,U544&lt;=5.5),"3 a 5,5",IF(AND(U544&gt;=6,U544&lt;=8.5),"6 a 8,5",IF(AND(U544&gt;=9,U544&lt;=20),"9 a 20","Fuera de rango")))))))))</f>
        <v>-0,5</v>
      </c>
      <c r="W544" s="11" t="str">
        <f aca="false">IF(V544="","",IF(V544="-9 a -6,5",2,IF(V544="-6 a -3,5",3,IF(V544="-3 a -1",4,IF(V544="-0,5","NORMA",IF(V544="0 a 2,5",5,IF(V544="3 a 5,5",6,IF(V544="6 a 8,5",7,IF(V544="9 a 20",8,"Fuera de rango")))))))))</f>
        <v>NORMA</v>
      </c>
      <c r="X544" s="9" t="n">
        <v>0</v>
      </c>
      <c r="Y544" s="11" t="str">
        <f aca="false">IF(X544="","",IF(AND(X544&gt;=0,X544&lt;=4),"0 a 4",IF(AND(X544&gt;=4.5,X544&lt;=8.5),"4,5 a 8,5",IF(X544=9,"9",IF(AND(X544&gt;=9.5,X544&lt;=13),"9,5 a 13",IF(AND(X544&gt;=13.5,X544&lt;=20),"13,5 a 20",IF(AND(X544&gt;=20.5,X544&lt;=35),"20,5 a 35","Fuera de rango")))))))</f>
        <v>0 a 4</v>
      </c>
      <c r="Z544" s="11" t="n">
        <f aca="false">IF(Y544="","",IF(Y544="0 a 4",1,IF(Y544="4,5 a 8,5",2,IF(Y544="9","NORMA",IF(Y544="9,5 a 13",3,IF(Y544="13,5 a 20",4,IF(Y544="20,5 a 35",5,"Fuera de rango")))))))</f>
        <v>1</v>
      </c>
      <c r="AA544" s="9" t="n">
        <v>11</v>
      </c>
      <c r="AB544" s="10" t="str">
        <f aca="false">IF(AA544="","",IF(AND(AA544&gt;=0,AA544&lt;=9),"0 a 9",IF(AND(AA544&gt;=9.5,AA544&lt;=18.5),"9,5 a 18,5",IF(AA544=19,"19",IF(AND(AA544&gt;=19.5,AA544&lt;=28),"19,5 a 28",IF(AND(AA544&gt;=28.5,AA544&lt;=40),"28,5 a 40","Fuera de rango"))))))</f>
        <v>9,5 a 18,5</v>
      </c>
      <c r="AC544" s="11" t="n">
        <f aca="false" t="array" ref="AC544">_xlfn.IFS(AB544="","",AB544="0 a 9",1,AB544="9,5 a 18,5",2,AB544="19","NORMA",AB544="19,5 a 28",3,AB544="28,5 a 40",4,TRUE(),"Fuera de rango")</f>
        <v>2</v>
      </c>
      <c r="AD544" s="9" t="n">
        <v>0</v>
      </c>
      <c r="AE544" s="10" t="str">
        <f aca="false">IF(AD544="","",IF(AND(AD544&gt;=-10,AD544&lt;=0),"De -10 a 0",IF(AND(AD544&gt;=0.5,AD544&lt;=9.5),"0,5 a 9,5",IF(AD544=10,"10",IF(AND(AD544&gt;=10.5,AD544&lt;=20),"10,5 a 20",IF(AND(AD544&gt;=20.5,AD544&lt;=40),"20,5 a 40","Fuera de rango"))))))</f>
        <v>De -10 a 0</v>
      </c>
      <c r="AF544" s="12" t="n">
        <f aca="false">IF(AD544="","",IF(AND(AD544&gt;=-10,AD544&lt;=0),1,IF(AND(AD544&gt;=0.5,AD544&lt;=9.5),2,IF(AD544=10,"NORMA",IF(AND(AD544&gt;=10.5,AD544&lt;=20),3,IF(AND(AD544&gt;=20.5,AD544&lt;=40),4,""))))))</f>
        <v>1</v>
      </c>
      <c r="AG544" s="9" t="n">
        <v>6</v>
      </c>
      <c r="AH544" s="10" t="str">
        <f aca="false">IF(AG544="","",IF(AND(AG544&gt;=0,AG544&lt;=4),"0 a 4",IF(AND(AG544&gt;=4.5,AG544&lt;=8.5),"4,5 a 8,5",IF(AG544=9,"9",IF(AND(AG544&gt;=9.5,AG544&lt;=13),"9,5 a 13",IF(AND(AG544&gt;=13.5,AG544&lt;=25),"13,5 a 25","Fuera de rango"))))))</f>
        <v>4,5 a 8,5</v>
      </c>
      <c r="AI544" s="10" t="n">
        <f aca="false">IF(AH544="","",IF(AH544="0 a 4",1,IF(AH544="4,5 a 8,5",2,IF(AH544="9","NORMA",IF(AH544="9,5 a 13",3,IF(AH544="13,5 a 25",4,""))))))</f>
        <v>2</v>
      </c>
      <c r="AJ544" s="9" t="n">
        <v>2</v>
      </c>
      <c r="AK544" s="10" t="str">
        <f aca="false">IF(AJ544="","",IF(AND(AJ544&gt;=-15,AJ544&lt;=-10.5),"-15 a -10,5",IF(AND(AJ544&gt;=-10,AJ544&lt;=-4),"-10 a -4",IF(AND(AJ544&gt;=-4.5,AJ544&lt;=0),"-4,5 a 0",IF(AND(AJ544&gt;=0.5,AJ544&lt;=4.5),"0,5 a 4,5",IF(AJ544=5,"5",IF(AND(AJ544&gt;=5.5,AJ544&lt;=10),"5,5 a 10",IF(AND(AJ544&gt;=10.5,AJ544&lt;=20),"10,5 a 20","Fuera de rango"))))))))</f>
        <v>0,5 a 4,5</v>
      </c>
      <c r="AL544" s="11" t="n">
        <f aca="false">IF(AK544="","",IF(AK544="-15 a -10,5",1,IF(AK544="-10 a -4",2,IF(AK544="-4,5 a 0",3,IF(AK544="0,5 a 4,5",4,IF(AK544="5","NORMA",IF(AK544="5,5 a 10",5,IF(AK544="10,5 a 20",6,"Error"))))))))</f>
        <v>4</v>
      </c>
      <c r="AM544" s="9" t="n">
        <v>0</v>
      </c>
      <c r="AN544" s="10" t="str">
        <f aca="false">IF(AM544="","",IF(AND(AM544&gt;=-7.5,AM544&lt;=-5.5),"-7,5 a -5,5",IF(AND(AM544&gt;=-5,AM544&lt;=-3),"-5 a -3",IF(AND(AM544&gt;=-2.5,AM544&lt;=-0.5),"-2,5 a -0,5",IF(AM544=0,"0,00",IF(AND(AM544&gt;=0.5,AM544&lt;=2.5),"0,5 a 2,5",IF(AND(AM544&gt;=3,AM544&lt;=5),"3 a 5",IF(AND(AM544&gt;=5.5,AM544&lt;=7.5),"5,5 a 7,5",IF(AND(AM544&gt;=8,AM544&lt;=10),"8 a 10","Fuera de rango")))))))))</f>
        <v>0,00</v>
      </c>
      <c r="AO544" s="11" t="str">
        <f aca="false">IF(AN544="","",IF(AN544="-7,5 a -5,5",1,IF(AN544="-5 a -3",2,IF(AN544="-2,5 a -0,5",3,IF(AN544="0,00","NORMA",IF(AN544="0,5 a 2,5",4,IF(AN544="3 a 5",5,IF(AN544="5,5 a 7,5",6,IF(AN544="8 a 10",7,"Error")))))))))</f>
        <v>NORMA</v>
      </c>
      <c r="AP544" s="9" t="n">
        <v>-13</v>
      </c>
      <c r="AQ544" s="10" t="str">
        <f aca="false">IF(AP544="","",IF(AND(AP544&gt;=-20,AP544&lt;=-9.5),"-20 a -9,5",IF(AND(AP544&gt;=-9,AP544&lt;=-6.5),"-9 a -6,5",IF(AP544=-6,"-6",IF(AND(AP544&gt;=-5.5,AP544&lt;=-3),"-5,5 a -3",IF(AND(AP544&gt;=-2.5,AP544&lt;=0),"-2,5 a 0",IF(AND(AP544&gt;=0.5,AP544&lt;=3),"0,5 a 3",IF(AND(AP544&gt;=3.5,AP544&lt;=6),"3,5 a 6",IF(AND(AP544&gt;=6.5,AP544&lt;=9),"6,5 a 9",IF(AND(AP544&gt;=9.5,AP544&lt;=20),"9,5 a 20","Fuera de rango"))))))))))</f>
        <v>-20 a -9,5</v>
      </c>
      <c r="AR544" s="11" t="n">
        <f aca="false">IF(AQ544="","",IF(AQ544="-20 a -9,5",1,IF(AQ544="-9 a -6,5",2,IF(AQ544="-6","NORMA",IF(AQ544="-5,5 a -3",3,IF(AQ544="-2,5 a 0",4,IF(AQ544="0,5 a 3",5,IF(AQ544="3,5 a 6",6,IF(AQ544="6,5 a 9",7,IF(AQ544="9,5 a 20",8,""))))))))))</f>
        <v>1</v>
      </c>
      <c r="AS544" s="9" t="n">
        <v>9</v>
      </c>
      <c r="AT544" s="10" t="str">
        <f aca="false">IF(AS544="","",IF(AND(AS544&gt;=-16,AS544&lt;=-14),"-16 a -14",IF(AND(AS544&gt;=-13.5,AS544&lt;=-11.5),"-13,5 a -11,5",IF(AND(AS544&gt;=-11,AS544&lt;=-9),"-11 a -9",IF(AND(AS544&gt;=-8.5,AS544&lt;=-6.5),"-8,5 a -6,5",IF(AND(AS544&gt;=-6,AS544&lt;=-4),"-6 a -4",IF(AND(AS544&gt;=-3.5,AS544&lt;=-1.5),"-3,5 a -1,5",IF(AND(AS544&gt;=-1,AS544&lt;=1),"-1 a 1",IF(AND(AS544&gt;=1.5,AS544&lt;=3.5),"1,5 a 3,5",IF(AND(AS544&gt;=4,AS544&lt;=6),"4 a 6",IF(AND(AS544&gt;=6.5,AS544&lt;=8.5),"6,5 a 8,5",IF(AND(AS544&gt;=9,AS544&lt;=11),"9 a 11",IF(AND(AS544&gt;=11.5,AS544&lt;=13.5),"11,5 a 13,5",IF(AND(AS544&gt;=14,AS544&lt;=16),"14 a 16",IF(AND(AS544&gt;=16.5,AS544&lt;=18.5),"16,5 a 18,5",IF(AND(AS544&gt;=19,AS544&lt;=21),"19 a 21","Fuera de rango"))))))))))))))))</f>
        <v>9 a 11</v>
      </c>
      <c r="AU544" s="11" t="n">
        <f aca="false" t="array" ref="AU544">IF(AT544="","",_xlfn.IFS(AT544="-16 a -14",1,AT544="-13,5 a -11,5",2,AT544="-11 a -9",3,AT544="-8,5 a -6,5",4,AT544="-6 a -4",5,AT544="-3,5 a -1,5",6,AT544="-1 a 1",7,AT544="1,5 a 3,5",8,AT544="4 a 6","NORMA",AT544="6,5 a 8,5",9,AT544="9 a 11",10,AT544="11,5 a 13,5",11,AT544="14 a 16",12,AT544="16,5 a 18,5",13,AT544="19 a 21",14,TRUE(),""))</f>
        <v>10</v>
      </c>
      <c r="AV544" s="9" t="n">
        <v>2</v>
      </c>
      <c r="AW544" s="10" t="str">
        <f aca="false">IF(AV544="","",IF(AND(AV544&gt;=-1,AV544&lt;=-0.5),"-1 a -0,5",IF(AND(AV544&gt;-0.5,AV544&lt;=0),"De -0,5 a 0",IF(AND(AV544&gt;=0.25,AV544&lt;=0.75),"0,25 a 0,75",IF(AND(AV544&gt;=1,AV544&lt;=1.5),"1 a 1,5",IF(AND(AV544&gt;=1.75,AV544&lt;=2.25),"1,75 a 2,25",IF(AND(AV544&gt;=2.5,AV544&lt;=3),"2,5 a 3",IF(AND(AV544&gt;=3.25,AV544&lt;=3.75),"3,25 a 3,75","Fuera de rango"))))))))</f>
        <v>1,75 a 2,25</v>
      </c>
      <c r="AX544" s="10" t="n">
        <f aca="false">IF(AW544="","",IF(OR(AW544="-1 a -0,5",AW544="-1 a -0.5"),1,IF(OR(AW544="De -0,5 a 0",AW544="-0,5 a 0",AW544="De -0.5 a 0"),2,IF(OR(AW544="0,25 a 0,75",AW544="0.25 a 0.75"),"NORMA",IF(OR(AW544="1 a 1,5",AW544="1 a 1.5"),3,IF(OR(AW544="1,75 a 2,25",AW544="1.75 a 2.25"),4,IF(OR(AW544="2,5 a 3",AW544="2.5 a 3"),5,IF(OR(AW544="3,25 a 3,75",AW544="3.25 a 3.75"),6,""))))))))</f>
        <v>4</v>
      </c>
      <c r="AY544" s="9" t="n">
        <v>-13</v>
      </c>
      <c r="AZ544" s="10" t="str">
        <f aca="false">IF(AY544="","",IF(AND(AY544&gt;=-20,AY544&lt;=-9.5),"-20 a -9,5",IF(AND(AY544&gt;=-9,AY544&lt;=-6.5),"-9 a -6,5",IF(AY544=-6,"-6",IF(AND(AY544&gt;=-5.5,AY544&lt;=-3),"-5,5 a -3",IF(AND(AY544&gt;=-2.5,AY544&lt;=0),"-2,5 a 0",IF(AND(AY544&gt;=0.5,AY544&lt;=3),"0,5 a 3",IF(AND(AY544&gt;=3.5,AY544&lt;=6),"3,5 a 6","Fuera de rango"))))))))</f>
        <v>-20 a -9,5</v>
      </c>
      <c r="BA544" s="11" t="n">
        <f aca="false">IF(AZ544="","",IF(AZ544="-20 a -9,5",1,IF(AZ544="-9 a -6,5",2,IF(AZ544="-6","NORMA",IF(AZ544="-5,5 a -3",3,IF(AZ544="-2,5 a 0",4,IF(AZ544="0,5 a 3",5,IF(AZ544="3,5 a 6",6,""))))))))</f>
        <v>1</v>
      </c>
      <c r="BB544" s="9" t="n">
        <v>0</v>
      </c>
      <c r="BC544" s="10" t="str">
        <f aca="false" t="array" ref="BC544">IF(BB544="","",_xlfn.IFS(AND(BB544&gt;=0,BB544&lt;=2),"0 a 2",AND(BB544&gt;=2.5,BB544&lt;=4.5),"2,5 a 4,5",AND(BB544&gt;=5,BB544&lt;=7),"5 a 7",AND(BB544&gt;=7.5,BB544&lt;=9.5),"7,5 a 9,5",AND(BB544&gt;=10,BB544&lt;=12),"10 a 12",AND(BB544&gt;=12.5,BB544&lt;=14.5),"12,5 a 14,5",BB544=15,"15",AND(BB544&gt;=15.5,BB544&lt;=17.5),"15,5 a 17,5",AND(BB544&gt;=18,BB544&lt;=20),"18 a 20",AND(BB544&gt;=20.5,BB544&lt;=22.5),"20,5 a 22,5",AND(BB544&gt;=23,BB544&lt;=25),"23 a 25",TRUE(),"Fuera de rango"))</f>
        <v>0 a 2</v>
      </c>
      <c r="BD544" s="11" t="n">
        <f aca="false" t="array" ref="BD544">IF(BC544="","",_xlfn.IFS(BC544="0 a 2",1,BC544="2,5 a 4,5",2,BC544="5 a 7",3,BC544="7,5 a 9,5",4,BC544="10 a 12",5,BC544="12,5 a 14,5",6,BC544="15","NORMA",BC544="15,5 a 17,5",7,BC544="18 a 20",8,BC544="20,5 a 22,5",9,BC544="23 a 25",10,TRUE(),"Fuera de rango"))</f>
        <v>1</v>
      </c>
      <c r="BE544" s="9" t="n">
        <v>24</v>
      </c>
      <c r="BF544" s="10" t="str">
        <f aca="false">IF(BE544="","",IF(AND(BE544&gt;=-20,BE544&lt;=-10),"-20 a -10",IF(AND(BE544&gt;=-9.5,BE544&lt;=0.5),"-9,5 a 0,5",IF(AND(BE544&gt;=1,BE544&lt;=11),"1 a 11",IF(AND(BE544&gt;=11.5,BE544&lt;=20.5),"11,5 a 20,5",IF(BE544=21,"21",IF(AND(BE544&gt;=21.5,BE544&lt;=31.5),"21,5 a 31,5",IF(AND(BE544&gt;=32,BE544&lt;=42),"32 a 42","Fuera de rango"))))))))</f>
        <v>21,5 a 31,5</v>
      </c>
      <c r="BG544" s="11" t="n">
        <f aca="false">IF(BF544="","",IF(BF544="-20 a -10",1,IF(BF544="-9,5 a 0,5",2,IF(BF544="1 a 11",3,IF(BF544="11,5 a 20,5",4,IF(BF544="21","NORMA",IF(BF544="21,5 a 31,5",5,IF(BF544="32 a 42",6,""))))))))</f>
        <v>5</v>
      </c>
      <c r="BH544" s="9" t="n">
        <v>2</v>
      </c>
      <c r="BI544" s="10" t="str">
        <f aca="false">IF(BH544="","",IF(AND(BH544&gt;=-20,BH544&lt;=-15),"-20 a -15",IF(AND(BH544&gt;=-14.5,BH544&lt;=-9.5),"-14,5 a -9,5",IF(AND(BH544&gt;=-9,BH544&lt;=-4),"-9 a -4",IF(AND(BH544&gt;=-3.5,BH544&lt;=2.5),"-3,5 a 2,5",IF(AND(BH544&gt;=3,BH544&lt;=8),"3 a 8",IF(AND(BH544&gt;=8.5,BH544&lt;=14.5),"8,5 a 14,5",IF(BH544=15,"15",IF(AND(BH544&gt;=15.5,BH544&lt;=20.5),"15,5 a 20,5",IF(AND(BH544&gt;=21,BH544&lt;=26),"21 a 26","Fuera de rango"))))))))))</f>
        <v>-3,5 a 2,5</v>
      </c>
      <c r="BJ544" s="11" t="n">
        <f aca="false">IF(BI544="","",IF(BI544="-20 a -15",1,IF(BI544="-14,5 a -9,5",2,IF(BI544="-9 a -4",3,IF(BI544="-3,5 a 2,5",4,IF(BI544="3 a 8",5,IF(BI544="8,5 a 14,5",6,IF(BI544="15","NORMA",IF(BI544="15,5 a 20,5",7,IF(BI544="21 a 26",8,IF(BI544="26,5 a 31,5",9,"")))))))))))</f>
        <v>4</v>
      </c>
      <c r="BK544" s="9" t="n">
        <v>0</v>
      </c>
      <c r="BL544" s="10" t="str">
        <f aca="false">IF(BK544="","",IF(AND(BK544&gt;=0,BK544&lt;=2),"0 - 2",IF(AND(BK544&gt;=2.5,BK544&lt;=4.5),"2,5 - 4,5",IF(AND(BK544&gt;=5,BK544&lt;=7),"5 - 7",IF(AND(BK544&gt;=7.5,BK544&lt;=9.5),"7,5 - 9,5",IF(AND(BK544&gt;=10,BK544&lt;=12),"10 - 12",IF(AND(BK544&gt;=12.5,BK544&lt;=13.5),"12,5 - 13,5",IF(BK544=14,"14",IF(AND(BK544&gt;=14.5,BK544&lt;=16.5),"14,5 - 16,5",IF(AND(BK544&gt;=17,BK544&lt;=19),"17 - 19",IF(AND(BK544&gt;=19.5,BK544&lt;=21.5),"19,5 - 21,5",IF(AND(BK544&gt;=22,BK544&lt;=24),"22 - 24",IF(AND(BK544&gt;=24.5,BK544&lt;=26.5),"24,5 - 26,5",IF(AND(BK544&gt;=27,BK544&lt;=29),"27 - 29",IF(AND(BK544&gt;=29.5,BK544&lt;=30),"29,5 - 30","Fuera de rango")))))))))))))))</f>
        <v>0 - 2</v>
      </c>
      <c r="BM544" s="11" t="n">
        <f aca="false">IF(BL544="","",IF(BL544="0 - 2",1,IF(BL544="2,5 - 4,5",2,IF(BL544="5 - 7",3,IF(BL544="7,5 - 9,5",4,IF(BL544="10 - 12",5,IF(BL544="12,5 - 13,5",6,IF(BL544="14","NORMA",IF(BL544="14,5 - 16,5",7,IF(BL544="17 - 19",8,IF(BL544="19,5 - 21,5",9,IF(BL544="22 - 24",10,IF(BL544="24,5 - 26,5",11,IF(BL544="27 - 29",12,IF(BL544="29,5 - 30",13,"")))))))))))))))</f>
        <v>1</v>
      </c>
      <c r="BN544" s="9" t="n">
        <v>30</v>
      </c>
      <c r="BO544" s="11" t="str">
        <f aca="false">IF(BN544="","",IF(AND(BN544&gt;=-20,BN544&lt;=-10),"-20 a -10",IF(AND(BN544&gt;=-9.5,BN544&lt;=0.5),"-9,5 a 0,5",IF(AND(BN544&gt;=1,BN544&lt;=11),"1 a 11",IF(AND(BN544&gt;=11.5,BN544&lt;=21.5),"11,5 a 21,5",IF(BN544=22,"22",IF(AND(BN544&gt;=22.5,BN544&lt;=32.5),"22,5 a 32,5",IF(AND(BN544&gt;=33,BN544&lt;=43),"33 a 43","Fuera de rango"))))))))</f>
        <v>22,5 a 32,5</v>
      </c>
      <c r="BP544" s="11" t="n">
        <f aca="false">IF(BO544="","",IF(BO544="-20 a -10",1,IF(BO544="-9,5 a 0,5",2,IF(BO544="1 a 11",3,IF(BO544="11,5 a 21,5",4,IF(BO544="22","NORMA",IF(BO544="22,5 a 32,5",5,IF(BO544="33 a 43",6,""))))))))</f>
        <v>5</v>
      </c>
      <c r="BQ544" s="9" t="n">
        <v>16</v>
      </c>
      <c r="BR544" s="10" t="str">
        <f aca="false">IF(BQ544="","",IF(AND(BQ544&gt;=-20,BQ544&lt;=-15),"-20 a -15",IF(AND(BQ544&gt;=-14.5,BQ544&lt;=-9.5),"-14,5 a -9,5",IF(AND(BQ544&gt;=-9,BQ544&lt;=-4),"-9 a -4",IF(AND(BQ544&gt;=-3.5,BQ544&lt;=2.5),"-3,5 a 2,5",IF(AND(BQ544&gt;=3,BQ544&lt;=8),"3 a 8",IF(AND(BQ544&gt;=8.5,BQ544&lt;=13.5),"8,5 a 13,5",IF(AND(BQ544&gt;=14,BQ544&lt;=17.5),"14 a 17,5",IF(BQ544=18,"18",IF(AND(BQ544&gt;=18.5,BQ544&lt;=23.5),"18,5 a 23,5",IF(AND(BQ544&gt;=24,BQ544&lt;=29),"24 a 29",IF(AND(BQ544&gt;=29.5,BQ544&lt;=34.5),"29,5 a 34,5",IF(AND(BQ544&gt;=35,BQ544&lt;=40),"35 a 40","Fuera de rango")))))))))))))</f>
        <v>14 a 17,5</v>
      </c>
      <c r="BS544" s="11" t="n">
        <f aca="false">IF(BR544="","",IF(BR544="-20 a -15",1,IF(BR544="-14,5 a -9,5",2,IF(BR544="-9 a -4",3,IF(BR544="-3,5 a 2,5",4,IF(BR544="3 a 8",5,IF(BR544="8,5 a 13,5",6,IF(BR544="14 a 17,5",7,IF(BR544="18","NORMA",IF(BR544="18,5 a 23,5",8,IF(BR544="24 a 29",9,IF(BR544="29,5 a 34,5",10,IF(BR544="35 a 40",11,"")))))))))))))</f>
        <v>7</v>
      </c>
      <c r="BT544" s="9" t="n">
        <v>0</v>
      </c>
      <c r="BU544" s="10" t="str">
        <f aca="false">IF(BT544="","",IF(AND(BT544&gt;=-20,BT544&lt;=-18),"-20 a -18",IF(AND(BT544&gt;=-17.5,BT544&lt;=-15.5),"-17,5 a -15,5",IF(AND(BT544&gt;=-15,BT544&lt;=-13),"-15 a -13",IF(AND(BT544&gt;=-12.5,BT544&lt;=-10.5),"-12,5 a -10,5",IF(AND(BT544&gt;=-10,BT544&lt;=-8),"-10 a -8",IF(AND(BT544&gt;=-7.5,BT544&lt;=-5.5),"-7,5 a -5,5",IF(AND(BT544&gt;=-5,BT544&lt;=-3),"-5 a -3",IF(AND(BT544&gt;=-2.5,BT544&lt;=-0.5),"-2,5 a -0,5",IF(BT544=0,"0",IF(AND(BT544&gt;=0.5,BT544&lt;=2.5),"0,5 a 2,5",IF(AND(BT544&gt;=3,BT544&lt;=5),"3 a 5",IF(AND(BT544&gt;=5.5,BT544&lt;=7.5),"5,5 a 7,5",IF(AND(BT544&gt;=8,BT544&lt;=10),"8 a 10",IF(AND(BT544&gt;=10.5,BT544&lt;=12.5),"10,5 a 12,5",IF(AND(BT544&gt;=13,BT544&lt;=15),"13 a 15",IF(AND(BT544&gt;=15.5,BT544&lt;=17.5),"15,5 a 17,5",IF(AND(BT544&gt;=18,BT544&lt;=20),"18 a 20","Fuera de rango"))))))))))))))))))</f>
        <v>0</v>
      </c>
      <c r="BV544" s="11" t="str">
        <f aca="false">IF(BT544="","",IF(BT544=0,"NORMA",IF(AND(BT544&gt;=-20,BT544&lt;=-18),2,IF(AND(BT544&gt;=-17.5,BT544&lt;=-15.5),2,IF(AND(BT544&gt;=-15,BT544&lt;=-13),3,IF(AND(BT544&gt;=-12.5,BT544&lt;=-10.5),4,IF(AND(BT544&gt;=-10,BT544&lt;=-8),5,IF(AND(BT544&gt;=-7.5,BT544&lt;=-5.5),6,IF(AND(BT544&gt;=-5,BT544&lt;=-3),7,IF(AND(BT544&gt;=-2.5,BT544&lt;=-0.5),8,IF(AND(BT544&gt;=0.5,BT544&lt;=2.5),9,IF(AND(BT544&gt;=3,BT544&lt;=5),10,IF(AND(BT544&gt;=5.5,BT544&lt;=7.5),11,IF(AND(BT544&gt;=8,BT544&lt;=10),12,IF(AND(BT544&gt;=10.5,BT544&lt;=12.5),13,IF(AND(BT544&gt;=13,BT544&lt;=15),14,IF(AND(BT544&gt;=15.5,BT544&lt;=17.5),15,IF(AND(BT544&gt;=18,BT544&lt;=20),16,"Fuera de rango"))))))))))))))))))</f>
        <v>NORMA</v>
      </c>
      <c r="BW544" s="9" t="n">
        <v>-4</v>
      </c>
      <c r="BX544" s="10" t="n">
        <f aca="false">18.5- (0.3*H544)</f>
        <v>4.1</v>
      </c>
      <c r="BY544" s="10" t="n">
        <f aca="false">(BW544)-(BX544)</f>
        <v>-8.1</v>
      </c>
      <c r="BZ544" s="10" t="str">
        <f aca="false">IF(BY544="","",IF(BY544&lt;-27.5,"De -30 a -28",IF(BY544&lt;-25,"De -27,5 a -25,5",IF(BY544&lt;-22.5,"De -25 a -23",IF(BY544&lt;-20,"De -22,5 a -20,5",IF(BY544&lt;-17.5,"De -20 a -18",IF(BY544&lt;-15,"De -17,5 a -15,5",IF(BY544&lt;-12.5,"De -15 a -13",IF(BY544&lt;-10,"De -12,5 a -10,5",IF(BY544&lt;-7.5,"De -10 a -8",IF(BY544&lt;-5,"De -7,5 a -5,5",IF(BY544&lt;-2.5,"De -5 a -3",IF(BY544&lt;0,"De -2,5 a -0,5",IF(BY544&lt;2.5,"De 0 a 2",IF(BY544&lt;5,"De 2,5 a 4,5",IF(BY544&lt;7.5,"De 5 a 7",IF(BY544&lt;10,"De 7,5 a 9,5",IF(BY544&lt;12.5,"De 10 a 12",IF(BY544&lt;15,"De 12,5 a 14,5",IF(BY544&lt;17.5,"De 15 a 17",IF(BY544&lt;20,"De 17,5 a 19,5",IF(BY544&lt;22.5,"De 20 a 22",IF(BY544&lt;25,"De 22,5 a 24,5",IF(BY544&lt;27.5,"De 25 a 27","De 27,5 a 30"))))))))))))))))))))))))</f>
        <v>De -10 a -8</v>
      </c>
      <c r="CA544" s="12" t="n">
        <f aca="false">IF(BY544="","",IF(BY544&lt;=-28,1,IF(BY544&lt;=-25.5,2,IF(BY544&lt;=-23,3,IF(BY544&lt;=-20.5,4,IF(BY544&lt;=-18,5,IF(BY544&lt;=-15.5,6,IF(BY544&lt;=-13,7,IF(BY544&lt;=-10.5,8,IF(BY544&lt;=-8,9,IF(BY544&lt;=-5.5,10,IF(BY544&lt;=-3,11,IF(BY544&lt;=-0.5,12,IF(BY544&lt;=2,13,IF(BY544&lt;=4.5,14,IF(BY544&lt;=7,15,IF(BY544&lt;=9.5,16,IF(BY544&lt;=12,17,IF(BY544&lt;=14.5,18,IF(BY544&lt;=17,19,IF(BY544&lt;=19.5,20,IF(BY544&lt;=22,21,IF(BY544&lt;=24.5,22,IF(BY544&lt;=27,23,IF(BY544&lt;=30,24,"Fuera de rango")))))))))))))))))))))))))</f>
        <v>9</v>
      </c>
      <c r="CB544" s="9" t="n">
        <v>-3.5</v>
      </c>
      <c r="CC544" s="10" t="n">
        <f aca="false">18.5- (0.3*H544)</f>
        <v>4.1</v>
      </c>
      <c r="CD544" s="10" t="n">
        <f aca="false">(CB544)-(CC544)</f>
        <v>-7.6</v>
      </c>
      <c r="CE544" s="10" t="str">
        <f aca="false">IF(CD544="","",IF(CD544&lt;-27.5,"De -30 a -28",IF(CD544&lt;-25,"De -27,5 a -25,5",IF(CD544&lt;-22.5,"De -25 a -23",IF(CD544&lt;-20,"De -22,5 a -20,5",IF(CD544&lt;-17.5,"De -20 a -18",IF(CD544&lt;-15,"De -17,5 a -15,5",IF(CD544&lt;-12.5,"De -15 a -13",IF(CD544&lt;-10,"De -12,5 a -10,5",IF(CD544&lt;-7.5,"De -10 a -8",IF(CD544&lt;-5,"De -7,5 a -5,5",IF(CD544&lt;-2.5,"De -5 a -3",IF(CD544&lt;0,"De -2,5 a -0,5",IF(CD544&lt;=2,"De 0 a 2",IF(CD544&lt;=4.5,"De 2,5 a 4,5",IF(CD544&lt;=7,"De 5 a 7",IF(CD544&lt;=9.5,"De 7,5 a 9,5",IF(CD544&lt;=12,"De 10 a 12",IF(CD544&lt;=14.5,"De 12,5 a 14,5",IF(CD544&lt;=17,"De 15 a 17",IF(CD544&lt;=19.5,"De 17,5 a 19,5",IF(CD544&lt;=22,"De 20 a 22",IF(CD544&lt;=24.5,"De 22,5 a 24,5",IF(CD544&lt;=27,"De 25 a 27","De 27,5 a 30"))))))))))))))))))))))))</f>
        <v>De -10 a -8</v>
      </c>
      <c r="CF544" s="12" t="n">
        <f aca="false">IF(CD544="","",IF(CD544&lt;-27.5,1,IF(CD544&lt;-25,2,IF(CD544&lt;-22.5,3,IF(CD544&lt;-20,4,IF(CD544&lt;-17.5,5,IF(CD544&lt;-15,6,IF(CD544&lt;-12.5,7,IF(CD544&lt;-10,8,IF(CD544&lt;-7.5,9,IF(CD544&lt;-5,10,IF(CD544&lt;-2.5,11,IF(CD544&lt;0,12,IF(CD544&lt;2.5,13,IF(CD544&lt;5,14,IF(CD544&lt;7.5,15,IF(CD544&lt;10,16,IF(CD544&lt;12.5,17,IF(CD544&lt;15,18,IF(CD544&lt;17.5,19,IF(CD544&lt;20,20,IF(CD544&lt;22.5,21,IF(CD544&lt;25,22,IF(CD544&lt;27.5,23,24))))))))))))))))))))))))</f>
        <v>9</v>
      </c>
      <c r="CG544" s="9" t="n">
        <v>-1.75</v>
      </c>
      <c r="CH544" s="10" t="str">
        <f aca="false">IF(CG544="","",IF(AND(CG544&gt;=-10,CG544&lt;=-9.5),"-10 a -9,5",IF(AND(CG544&gt;-9.5,CG544&lt;=-8.5),"-9 a -8,5",IF(AND(CG544&gt;-8.5,CG544&lt;=-7.5),"-8 a -7,5",IF(AND(CG544&gt;-7.5,CG544&lt;=-6.5),"-7 a -6,5",IF(AND(CG544&gt;-6.5,CG544&lt;=-5.5),"-6 a -5,5",IF(AND(CG544&gt;-5.5,CG544&lt;=-4.5),"-5 a -4,5",IF(AND(CG544&gt;-4.5,CG544&lt;=-3.5),"-4 a -3,5",IF(AND(CG544&gt;-3.5,CG544&lt;=-2.5),"-3 a -2,5",IF(CG544=-2.25,"-2,25",IF(AND(CG544&gt;-2.5,CG544&lt;=-1.5),"-2 a -1,5",IF(AND(CG544&gt;-1.5,CG544&lt;=-0.5),"-1 a -0,5",IF(AND(CG544&gt;-0.5,CG544&lt;=0.5),"0 a 0,5",IF(AND(CG544&gt;0.5,CG544&lt;=1.5),"1 a 1,5",IF(AND(CG544&gt;1.5,CG544&lt;=2.5),"2 a 2,5",IF(AND(CG544&gt;2.5,CG544&lt;=3.5),"3 a 3,5",IF(AND(CG544&gt;3.5,CG544&lt;=4.5),"4 a 4,5",IF(AND(CG544&gt;4.5,CG544&lt;=5.5),"5 a 5,5",IF(AND(CG544&gt;5.5,CG544&lt;=6.5),"6 a 6,5",IF(AND(CG544&gt;6.5,CG544&lt;=7.5),"7 a 7,5",IF(AND(CG544&gt;7.5,CG544&lt;=8.5),"8 a 8,5",IF(AND(CG544&gt;8.5,CG544&lt;=9.5),"9 a 9,5",IF(CG544&gt;=10,"10","Fuera de rango")))))))))))))))))))))))</f>
        <v>-2 a -1,5</v>
      </c>
      <c r="CI544" s="11" t="n">
        <f aca="false">IF(CG544="","",IF(CG544=-2.25,"NORMA",IF(CG544&lt;=-9.5,1,IF(CG544&lt;=-8.5,2,IF(CG544&lt;=-7.5,3,IF(CG544&lt;=-6.5,4,IF(CG544&lt;=-5.5,5,IF(CG544&lt;=-4.5,6,IF(CG544&lt;=-3.5,7,IF(CG544&lt;=-2.5,8,IF(CG544&lt;=-1.5,9,IF(CG544&lt;=-0.5,10,IF(CG544&lt;=0.5,11,IF(CG544&lt;=1.5,12,IF(CG544&lt;=2.5,13,IF(CG544&lt;=3.5,14,IF(CG544&lt;=4.5,15,IF(CG544&lt;=5.5,16,IF(CG544&lt;=6.5,17,IF(CG544&lt;=7.5,18,IF(CG544&lt;=8.5,19,IF(CG544&lt;=9.5,20,IF(CG544=10,21,"Fuera de rango")))))))))))))))))))))))</f>
        <v>9</v>
      </c>
      <c r="CJ544" s="9" t="n">
        <v>1.5</v>
      </c>
      <c r="CK544" s="10" t="str">
        <f aca="false">IF(CJ544="","",IF(AND(CJ544&gt;=-6,CJ544&lt;=-5.5),"-6 a -5,5",IF(AND(CJ544&gt;-5.5,CJ544&lt;=-4.5),"-5 a -4,5",IF(AND(CJ544&gt;-4.5,CJ544&lt;=-3.5),"-4 a -3,5",IF(AND(CJ544&gt;-3.5,CJ544&lt;=-2.5),"-3 a -2,5",IF(AND(CJ544&gt;-2.5,CJ544&lt;=-1.5),"-2 a -1,5",IF(AND(CJ544&gt;-1.5,CJ544&lt;=-0.5),"-1 a -0,5",IF(AND(CJ544&gt;-0.5,CJ544&lt;=0.5),"0 a 0,5",IF(AND(CJ544&gt;0.5,CJ544&lt;=1.5),"1 a 1,5",IF(AND(CJ544&gt;1.5,CJ544&lt;2.5),"2",IF(AND(CJ544&gt;=2.5,CJ544&lt;=3),"2,5 a 3",IF(AND(CJ544&gt;3,CJ544&lt;=4),"3,5 a 4",IF(AND(CJ544&gt;4,CJ544&lt;=5),"4,5 a 5",IF(AND(CJ544&gt;5,CJ544&lt;=6),"5,5 a 6",IF(AND(CJ544&gt;6,CJ544&lt;=7),"6,5 a 7",IF(AND(CJ544&gt;7,CJ544&lt;=8),"7,5 a 8",IF(AND(CJ544&gt;8,CJ544&lt;=9.5),"8,5 a 9,5",IF(CJ544=10,"10","Fuera de rango"))))))))))))))))))</f>
        <v>1 a 1,5</v>
      </c>
      <c r="CL544" s="11" t="n">
        <f aca="false">IF(CK544="","",IF(OR(CK544="-6 a -5,5",CK544="-6 - -5,5"),1,IF(OR(CK544="-5 a -4,5",CK544="-5 - -4,5"),2,IF(OR(CK544="-4 a -3,5",CK544="-4 - -3,5"),3,IF(OR(CK544="-3 a -2,5",CK544="-3 - -2,5"),4,IF(OR(CK544="-2 a -1,5",CK544="-2 - -1,5"),5,IF(OR(CK544="-1 a -0,5",CK544="-1 - -0,5"),6,IF(OR(CK544="0 a 0,5",CK544="0 - 0,5"),7,IF(OR(CK544="1 a 1,5",CK544="1 - 1,5"),8,IF(CK544="2","NORMA",IF(OR(CK544="2,5 a 3",CK544="2,5 - 3"),9,IF(OR(CK544="3,5 a 4",CK544="3,5 - 4"),10,IF(OR(CK544="4,5 a 5",CK544="4,5 - 5"),11,IF(OR(CK544="5,5 a 6",CK544="5,5 - 6"),12,IF(OR(CK544="6,5 a 7",CK544="6,5 - 7"),13,IF(OR(CK544="7,5 a 8",CK544="7,5 - 8"),14,IF(OR(CK544="8,5 a 9",CK544="8,5 - 9,5",CK544="9 a 9,5"),15,IF(CK544="10",15,IF(OR(CK544="0,5 a 1",CK544="0,5 - 1"),7,"Fuera de rango")))))))))))))))))))</f>
        <v>8</v>
      </c>
      <c r="CN544" s="10" t="str">
        <f aca="false">IF(CM544=0,"0", " ")</f>
        <v>0</v>
      </c>
      <c r="CO544" s="10" t="str">
        <f aca="false">IF(CM544&gt;0,"EME"," ")</f>
        <v> </v>
      </c>
      <c r="CQ544" s="10" t="str">
        <f aca="false">IF(CP544&gt;0,"0", " ")</f>
        <v> </v>
      </c>
      <c r="CR544" s="10" t="str">
        <f aca="false">IF(CP544&gt;0,"EME"," ")</f>
        <v> </v>
      </c>
      <c r="CS544" s="9" t="n">
        <v>0</v>
      </c>
      <c r="CV544" s="9" t="n">
        <v>0</v>
      </c>
      <c r="CY544" s="9" t="n">
        <v>0</v>
      </c>
      <c r="DB544" s="9" t="n">
        <v>0</v>
      </c>
      <c r="DC544" s="11" t="str">
        <f aca="false">IF(DB544&lt;0,"2"," ")</f>
        <v> </v>
      </c>
      <c r="DD544" s="11" t="str">
        <f aca="false">IF(DB544&lt;0,"MIO"," ")</f>
        <v> </v>
      </c>
      <c r="DE544" s="9" t="n">
        <v>0</v>
      </c>
      <c r="DF544" s="10" t="str">
        <f aca="false">IF(DE544&lt;0,"3"," ")</f>
        <v> </v>
      </c>
      <c r="DG544" s="10" t="str">
        <f aca="false">IF(DE544&lt;0,"AST"," ")</f>
        <v> </v>
      </c>
      <c r="DH544" s="9" t="n">
        <v>0</v>
      </c>
      <c r="DI544" s="10" t="str">
        <f aca="false">IF(DH544&lt;0,"3"," ")</f>
        <v> </v>
      </c>
      <c r="DJ544" s="10" t="str">
        <f aca="false">IF(DH544&lt;0,"AST"," ")</f>
        <v> </v>
      </c>
      <c r="DK544" s="9" t="n">
        <v>1.5</v>
      </c>
      <c r="DL544" s="10" t="str">
        <f aca="false">IF(DK544&gt;0,"4"," ")</f>
        <v>4</v>
      </c>
      <c r="DM544" s="10" t="str">
        <f aca="false">IF(DK544&gt;0,"PRE"," ")</f>
        <v>PRE</v>
      </c>
      <c r="DN544" s="9" t="n">
        <v>1.5</v>
      </c>
      <c r="DO544" s="10" t="str">
        <f aca="false">IF(DN544&gt;0,"4"," ")</f>
        <v>4</v>
      </c>
      <c r="DP544" s="10" t="str">
        <f aca="false">IF(DN544&gt;0,"PRE"," ")</f>
        <v>PRE</v>
      </c>
      <c r="DS544" s="12" t="str">
        <f aca="false">CONCATENATE(CO544,CU544,DA544,DG544,DM544)</f>
        <v>  PRE</v>
      </c>
      <c r="DT544" s="10" t="e">
        <f aca="false" t="array" ref="DT544">_xlfn.IFS(DS544="EME    ","0", DS544=" HIP   ","1", DS544="  MIO  ","2", DS544="   AST ","3", DS544="    PRE","4", DS544="EME   PRE","5", DS544=" HIP  PRE","6", DS544=" HIP AST ","7", DS544="  MIO PRE","8", DS544="  MIOAST ","9", DS544="   ASTPRE","10",DS544=" HIP ASTPRE","11", DS544="  MIOASTPRE","12", DS544="     ","0")</f>
        <v>#N/A</v>
      </c>
      <c r="DV544" s="1" t="e">
        <f aca="false" t="array" ref="DV544">_xlfn.IFS(DU544="SI","2", DU544="NO","1")</f>
        <v>#N/A</v>
      </c>
      <c r="DX544" s="11" t="str">
        <f aca="false">IF(DW544=0,"1","2")</f>
        <v>1</v>
      </c>
      <c r="DY544" s="11" t="str">
        <f aca="false" t="array" ref="DY544">_xlfn.IFS(DW544=0,"0", DW544=0.25, "1", DW544=0.5,"2", DW544=0.75,"3", DW544=1,"4",DW544=1.25,"5", DW544=1.5,"6", DW544=1.75,"7", DW544=2,"8")</f>
        <v>0</v>
      </c>
      <c r="EA544" s="11" t="str">
        <f aca="false">IF(DZ544=0,"1","2")</f>
        <v>1</v>
      </c>
      <c r="EB544" s="11" t="str">
        <f aca="false" t="array" ref="EB544">_xlfn.IFS(DZ544=0,"0", DZ544=0.25, "1", DZ544=0.5,"2", DZ544=0.75,"3", DZ544=1,"4",DZ544=1.25,"5", DZ544=1.5,"6", DZ544=1.75,"7", DZ544=2,"8")</f>
        <v>0</v>
      </c>
      <c r="ED544" s="10" t="str">
        <f aca="false">IF(EC544=0,"1","2")</f>
        <v>1</v>
      </c>
      <c r="EE544" s="11" t="str">
        <f aca="false" t="array" ref="EE544">_xlfn.IFS(EC544=0,"0", EC544=-0.25, "1", EC544=-0.5,"2", EC544=-0.75,"3", EC544=-1,"4",EC544=-1.25,"5", EC544=-1.5,"6", EC544=-1.75,"7", EC544=-2,"8", EC544=-2.25,"9",EC544=-2.5,"10", EC544=-2.75,"11", EC544=-3,"12", EC544=-3.25,"13", EC544=-3.5,"14", EC544=-3.75,"15",EC544=-4,"16")</f>
        <v>0</v>
      </c>
      <c r="EG544" s="10" t="str">
        <f aca="false">IF(EF544=0,"1","2")</f>
        <v>1</v>
      </c>
      <c r="EH544" s="11" t="str">
        <f aca="false" t="array" ref="EH544">_xlfn.IFS(EF544=0,"0", EF544=-0.25, "1", EF544=-0.5,"2", EF544=-0.75,"3", EF544=-1,"4",EF544=-1.25,"5", EF544=-1.5,"6", EF544=-1.75,"7", EF544=-2,"8", EF544=-2.25,"9",EF544=-2.5,"10", EF544=-2.75,"11", EF544=-3,"12", EF544=-3.25,"13", EF544=-3.5,"14", EF544=-3.75,"15",EF544=-4,"16")</f>
        <v>0</v>
      </c>
      <c r="EJ544" s="11" t="str">
        <f aca="false">IF(EI544=0,"1","2")</f>
        <v>1</v>
      </c>
      <c r="EK544" s="11" t="str">
        <f aca="false" t="array" ref="EK544">_xlfn.IFS(EI544=0,"0", EI544=-0.25, "1", EI544=-0.5,"2", EI544=-0.75,"3", EI544=-1,"4",EI544=-1.25,"5", EI544=-1.5,"6", EI544=-1.75,"7", EI544=-2,"8", EI544=-2.25,"9", EI544=-2.25,"9",EI544=-2.5,"10", EI544=-2.75,"11", EI544=-3,"12", EI544=-3.25,"13", EI544=-3.5,"14", EI544=-3.75,"15",EI544=-4,"16", EI544=0.25, "17", EI544=0.5, "18")</f>
        <v>0</v>
      </c>
      <c r="EM544" s="11" t="str">
        <f aca="false">IF(EL544=0,"1","2")</f>
        <v>1</v>
      </c>
      <c r="EN544" s="11" t="str">
        <f aca="false" t="array" ref="EN544">_xlfn.IFS(EL544=0.25,"17",EL544=0.5,"18", EL544=0,"0", EL544=-0.25, "1", EL544=-0.5,"2", EL544=-0.75,"3", EL544=-1,"4",EL544=-1.25,"5", EL544=-1.5,"6", EL544=-1.75,"7", EL544=-2,"8",EL544= -2.25,"9",EL544=-2.5,"10",EL544= -2.75,"11",EL544= -3,"12",EL544= -3.25,"13",EL544= -3.5,"14",EL544= -3.75,"15",EL544=-4,"16")</f>
        <v>0</v>
      </c>
      <c r="EP544" s="11" t="str">
        <f aca="false">IF(EO544=0,"1","2")</f>
        <v>1</v>
      </c>
      <c r="EQ544" s="11" t="str">
        <f aca="false" t="array" ref="EQ544">_xlfn.IFS(EO544=0,"0", EO544=0.25, "1", EO544=0.5,"2", EO544=0.75,"3", EO544=1,"4",EO544=1.25,"5", EO544=1.5,"6", EO544=1.75,"7", EO544=2,"8", EO544=2.25,"9", EO544=2.25,"9",EO544=2.5,"10", EO544=2.75,"11", EO544=3,"12", EO544=3.25,"13", EO544=3.5,"14", EO544=3.75,"15",EO544=4,"16", EO544=-0.25, "17", bq=-0.5, "18")</f>
        <v>0</v>
      </c>
      <c r="ES544" s="11" t="str">
        <f aca="false">IF(ER544=0,"1","2")</f>
        <v>1</v>
      </c>
      <c r="ET544" s="11" t="str">
        <f aca="false" t="array" ref="ET544">_xlfn.IFS(ER544=0,"0", ER544=0.25, "1", ER544=0.5,"2", ER544=0.75,"3", ER544=1,"4",ER544=1.25,"5", ER544=1.5,"6", ER544=1.75,"7", ER544=2,"8", ER544=2.25,"9", ER544=2.25,"9",ER544=2.5,"10", ER544=2.75,"11", ER544=3,"12", ER544=3.25,"13", ER544=3.5,"14", ER544=3.75,"15",ER544=4,"16", ER544=-0.25, "17", bq=-0.5, "18")</f>
        <v>0</v>
      </c>
      <c r="EV544" s="14" t="e">
        <f aca="false">VLOOKUP(EU544,LEYENDA!$G$2:$H$8,2,TRUE())</f>
        <v>#N/A</v>
      </c>
      <c r="EW544" s="14" t="e">
        <f aca="false" t="array" ref="EW544">_xlfn.IFS(EV544="0-5","1", EV544="6-12","2", EV544="13-18","3", EV544="19-24","4", EV544="25-36","5", EV544="37-48","6", EV544="49-60","7")</f>
        <v>#N/A</v>
      </c>
    </row>
    <row r="545" customFormat="false" ht="13.5" hidden="false" customHeight="false" outlineLevel="0" collapsed="false">
      <c r="A545" s="1" t="n">
        <v>208</v>
      </c>
      <c r="B545" s="2" t="n">
        <v>1</v>
      </c>
      <c r="C545" s="33" t="n">
        <v>42734</v>
      </c>
      <c r="E545" s="5" t="str">
        <f aca="false">VLOOKUP(A545,'286'!$A$3:$J$6279,10,FALSE())</f>
        <v>LÓPEZ CALDERÓN, MARGARITA</v>
      </c>
      <c r="F545" s="4" t="str">
        <f aca="false">VLOOKUP(A545,'286'!$A$3:$I$1768,3,FALSE())</f>
        <v>LOCALMAR</v>
      </c>
      <c r="G545" s="6" t="n">
        <f aca="false">VLOOKUP(A545,'286'!$A$3:$I$1768,4,FALSE())</f>
        <v>14367</v>
      </c>
      <c r="H545" s="7" t="n">
        <f aca="false">YEAR(C545)-YEAR(G545)</f>
        <v>77</v>
      </c>
      <c r="I545" s="1" t="str">
        <f aca="false">VLOOKUP(H545,LEYENDA!$C$2:$D$6,2,TRUE())</f>
        <v>61-100</v>
      </c>
      <c r="J545" s="5" t="str">
        <f aca="false">VLOOKUP(A545,'286'!$A$3:$I$1768,7,FALSE())</f>
        <v>H</v>
      </c>
      <c r="K545" s="8" t="n">
        <f aca="false">VLOOKUP(A545,'286'!$A$3:$I$1768,2,FALSE())</f>
        <v>0</v>
      </c>
      <c r="L545" s="4" t="str">
        <f aca="false">VLOOKUP(A545,'286'!$A$3:$I$1768,8,FALSE())</f>
        <v>D</v>
      </c>
      <c r="M545" s="4" t="str">
        <f aca="false">VLOOKUP(A545,'286'!$A$3:$I$1768,9,FALSE())</f>
        <v>D</v>
      </c>
      <c r="N545" s="8" t="str">
        <f aca="false">IF(R545=O545, "MISMA","CONTRARIA")</f>
        <v>MISMA</v>
      </c>
      <c r="O545" s="8" t="str">
        <f aca="false" t="array" ref="O545">_xlfn.IFS(L545="D","1", L545="I","2")</f>
        <v>1</v>
      </c>
      <c r="P545" s="8" t="e">
        <f aca="false" t="array" ref="P545">_xlfn.IFS(K545="OD","1", K545="OI","2")</f>
        <v>#N/A</v>
      </c>
      <c r="Q545" s="1" t="str">
        <f aca="false" t="array" ref="Q545">_xlfn.IFS(J545="M","1", J545="H","2")</f>
        <v>2</v>
      </c>
      <c r="R545" s="8" t="str">
        <f aca="false" t="array" ref="R545">_xlfn.IFS(M545="D","1", M545="I","2")</f>
        <v>1</v>
      </c>
      <c r="S545" s="1" t="str">
        <f aca="false" t="array" ref="S545">_xlfn.IFS(N545="CONTRARIA", "1",N545= "MISMA","2")</f>
        <v>2</v>
      </c>
      <c r="T545" s="1" t="str">
        <f aca="false" t="array" ref="T545">_xlfn.IFS(I545="0-12","1", I545="13-24","2", I545="25-40","3", I545="41-60","4", I545="61-100","5")</f>
        <v>5</v>
      </c>
      <c r="U545" s="9" t="n">
        <v>0</v>
      </c>
      <c r="V545" s="10" t="str">
        <f aca="false">IF(U545="","",IF(AND(U545&gt;=-9,U545&lt;=-6.5),"-9 a -6,5",IF(AND(U545&gt;=-6,U545&lt;=-3.5),"-6 a -3,5",IF(AND(U545&gt;=-3,U545&lt;=-1),"-3 a -1",IF(U545=-0.5,"-0,5",IF(AND(U545&gt;=0,U545&lt;=2.5),"0 a 2,5",IF(AND(U545&gt;=3,U545&lt;=5.5),"3 a 5,5",IF(AND(U545&gt;=6,U545&lt;=8.5),"6 a 8,5",IF(AND(U545&gt;=9,U545&lt;=20),"9 a 20","Fuera de rango")))))))))</f>
        <v>0 a 2,5</v>
      </c>
      <c r="W545" s="11" t="n">
        <f aca="false">IF(V545="","",IF(V545="-9 a -6,5",2,IF(V545="-6 a -3,5",3,IF(V545="-3 a -1",4,IF(V545="-0,5","NORMA",IF(V545="0 a 2,5",5,IF(V545="3 a 5,5",6,IF(V545="6 a 8,5",7,IF(V545="9 a 20",8,"Fuera de rango")))))))))</f>
        <v>5</v>
      </c>
      <c r="X545" s="9" t="n">
        <v>0</v>
      </c>
      <c r="Y545" s="11" t="str">
        <f aca="false">IF(X545="","",IF(AND(X545&gt;=0,X545&lt;=4),"0 a 4",IF(AND(X545&gt;=4.5,X545&lt;=8.5),"4,5 a 8,5",IF(X545=9,"9",IF(AND(X545&gt;=9.5,X545&lt;=13),"9,5 a 13",IF(AND(X545&gt;=13.5,X545&lt;=20),"13,5 a 20",IF(AND(X545&gt;=20.5,X545&lt;=35),"20,5 a 35","Fuera de rango")))))))</f>
        <v>0 a 4</v>
      </c>
      <c r="Z545" s="11" t="n">
        <f aca="false">IF(Y545="","",IF(Y545="0 a 4",1,IF(Y545="4,5 a 8,5",2,IF(Y545="9","NORMA",IF(Y545="9,5 a 13",3,IF(Y545="13,5 a 20",4,IF(Y545="20,5 a 35",5,"Fuera de rango")))))))</f>
        <v>1</v>
      </c>
      <c r="AA545" s="9" t="n">
        <v>9</v>
      </c>
      <c r="AB545" s="10" t="str">
        <f aca="false">IF(AA545="","",IF(AND(AA545&gt;=0,AA545&lt;=9),"0 a 9",IF(AND(AA545&gt;=9.5,AA545&lt;=18.5),"9,5 a 18,5",IF(AA545=19,"19",IF(AND(AA545&gt;=19.5,AA545&lt;=28),"19,5 a 28",IF(AND(AA545&gt;=28.5,AA545&lt;=40),"28,5 a 40","Fuera de rango"))))))</f>
        <v>0 a 9</v>
      </c>
      <c r="AC545" s="11" t="n">
        <f aca="false" t="array" ref="AC545">_xlfn.IFS(AB545="","",AB545="0 a 9",1,AB545="9,5 a 18,5",2,AB545="19","NORMA",AB545="19,5 a 28",3,AB545="28,5 a 40",4,TRUE(),"Fuera de rango")</f>
        <v>1</v>
      </c>
      <c r="AD545" s="9" t="n">
        <v>4</v>
      </c>
      <c r="AE545" s="10" t="str">
        <f aca="false">IF(AD545="","",IF(AND(AD545&gt;=-10,AD545&lt;=0),"De -10 a 0",IF(AND(AD545&gt;=0.5,AD545&lt;=9.5),"0,5 a 9,5",IF(AD545=10,"10",IF(AND(AD545&gt;=10.5,AD545&lt;=20),"10,5 a 20",IF(AND(AD545&gt;=20.5,AD545&lt;=40),"20,5 a 40","Fuera de rango"))))))</f>
        <v>0,5 a 9,5</v>
      </c>
      <c r="AF545" s="12" t="n">
        <f aca="false">IF(AD545="","",IF(AND(AD545&gt;=-10,AD545&lt;=0),1,IF(AND(AD545&gt;=0.5,AD545&lt;=9.5),2,IF(AD545=10,"NORMA",IF(AND(AD545&gt;=10.5,AD545&lt;=20),3,IF(AND(AD545&gt;=20.5,AD545&lt;=40),4,""))))))</f>
        <v>2</v>
      </c>
      <c r="AG545" s="9" t="n">
        <v>9</v>
      </c>
      <c r="AH545" s="10" t="str">
        <f aca="false">IF(AG545="","",IF(AND(AG545&gt;=0,AG545&lt;=4),"0 a 4",IF(AND(AG545&gt;=4.5,AG545&lt;=8.5),"4,5 a 8,5",IF(AG545=9,"9",IF(AND(AG545&gt;=9.5,AG545&lt;=13),"9,5 a 13",IF(AND(AG545&gt;=13.5,AG545&lt;=25),"13,5 a 25","Fuera de rango"))))))</f>
        <v>9</v>
      </c>
      <c r="AI545" s="10" t="str">
        <f aca="false">IF(AH545="","",IF(AH545="0 a 4",1,IF(AH545="4,5 a 8,5",2,IF(AH545="9","NORMA",IF(AH545="9,5 a 13",3,IF(AH545="13,5 a 25",4,""))))))</f>
        <v>NORMA</v>
      </c>
      <c r="AJ545" s="9" t="n">
        <v>2</v>
      </c>
      <c r="AK545" s="10" t="str">
        <f aca="false">IF(AJ545="","",IF(AND(AJ545&gt;=-15,AJ545&lt;=-10.5),"-15 a -10,5",IF(AND(AJ545&gt;=-10,AJ545&lt;=-4),"-10 a -4",IF(AND(AJ545&gt;=-4.5,AJ545&lt;=0),"-4,5 a 0",IF(AND(AJ545&gt;=0.5,AJ545&lt;=4.5),"0,5 a 4,5",IF(AJ545=5,"5",IF(AND(AJ545&gt;=5.5,AJ545&lt;=10),"5,5 a 10",IF(AND(AJ545&gt;=10.5,AJ545&lt;=20),"10,5 a 20","Fuera de rango"))))))))</f>
        <v>0,5 a 4,5</v>
      </c>
      <c r="AL545" s="11" t="n">
        <f aca="false">IF(AK545="","",IF(AK545="-15 a -10,5",1,IF(AK545="-10 a -4",2,IF(AK545="-4,5 a 0",3,IF(AK545="0,5 a 4,5",4,IF(AK545="5","NORMA",IF(AK545="5,5 a 10",5,IF(AK545="10,5 a 20",6,"Error"))))))))</f>
        <v>4</v>
      </c>
      <c r="AM545" s="9" t="n">
        <v>1</v>
      </c>
      <c r="AN545" s="10" t="str">
        <f aca="false">IF(AM545="","",IF(AND(AM545&gt;=-7.5,AM545&lt;=-5.5),"-7,5 a -5,5",IF(AND(AM545&gt;=-5,AM545&lt;=-3),"-5 a -3",IF(AND(AM545&gt;=-2.5,AM545&lt;=-0.5),"-2,5 a -0,5",IF(AM545=0,"0,00",IF(AND(AM545&gt;=0.5,AM545&lt;=2.5),"0,5 a 2,5",IF(AND(AM545&gt;=3,AM545&lt;=5),"3 a 5",IF(AND(AM545&gt;=5.5,AM545&lt;=7.5),"5,5 a 7,5",IF(AND(AM545&gt;=8,AM545&lt;=10),"8 a 10","Fuera de rango")))))))))</f>
        <v>0,5 a 2,5</v>
      </c>
      <c r="AO545" s="11" t="n">
        <f aca="false">IF(AN545="","",IF(AN545="-7,5 a -5,5",1,IF(AN545="-5 a -3",2,IF(AN545="-2,5 a -0,5",3,IF(AN545="0,00","NORMA",IF(AN545="0,5 a 2,5",4,IF(AN545="3 a 5",5,IF(AN545="5,5 a 7,5",6,IF(AN545="8 a 10",7,"Error")))))))))</f>
        <v>4</v>
      </c>
      <c r="AP545" s="9" t="n">
        <v>-2</v>
      </c>
      <c r="AQ545" s="10" t="str">
        <f aca="false">IF(AP545="","",IF(AND(AP545&gt;=-20,AP545&lt;=-9.5),"-20 a -9,5",IF(AND(AP545&gt;=-9,AP545&lt;=-6.5),"-9 a -6,5",IF(AP545=-6,"-6",IF(AND(AP545&gt;=-5.5,AP545&lt;=-3),"-5,5 a -3",IF(AND(AP545&gt;=-2.5,AP545&lt;=0),"-2,5 a 0",IF(AND(AP545&gt;=0.5,AP545&lt;=3),"0,5 a 3",IF(AND(AP545&gt;=3.5,AP545&lt;=6),"3,5 a 6",IF(AND(AP545&gt;=6.5,AP545&lt;=9),"6,5 a 9",IF(AND(AP545&gt;=9.5,AP545&lt;=20),"9,5 a 20","Fuera de rango"))))))))))</f>
        <v>-2,5 a 0</v>
      </c>
      <c r="AR545" s="11" t="n">
        <f aca="false">IF(AQ545="","",IF(AQ545="-20 a -9,5",1,IF(AQ545="-9 a -6,5",2,IF(AQ545="-6","NORMA",IF(AQ545="-5,5 a -3",3,IF(AQ545="-2,5 a 0",4,IF(AQ545="0,5 a 3",5,IF(AQ545="3,5 a 6",6,IF(AQ545="6,5 a 9",7,IF(AQ545="9,5 a 20",8,""))))))))))</f>
        <v>4</v>
      </c>
      <c r="AS545" s="9" t="n">
        <v>0</v>
      </c>
      <c r="AT545" s="10" t="str">
        <f aca="false">IF(AS545="","",IF(AND(AS545&gt;=-16,AS545&lt;=-14),"-16 a -14",IF(AND(AS545&gt;=-13.5,AS545&lt;=-11.5),"-13,5 a -11,5",IF(AND(AS545&gt;=-11,AS545&lt;=-9),"-11 a -9",IF(AND(AS545&gt;=-8.5,AS545&lt;=-6.5),"-8,5 a -6,5",IF(AND(AS545&gt;=-6,AS545&lt;=-4),"-6 a -4",IF(AND(AS545&gt;=-3.5,AS545&lt;=-1.5),"-3,5 a -1,5",IF(AND(AS545&gt;=-1,AS545&lt;=1),"-1 a 1",IF(AND(AS545&gt;=1.5,AS545&lt;=3.5),"1,5 a 3,5",IF(AND(AS545&gt;=4,AS545&lt;=6),"4 a 6",IF(AND(AS545&gt;=6.5,AS545&lt;=8.5),"6,5 a 8,5",IF(AND(AS545&gt;=9,AS545&lt;=11),"9 a 11",IF(AND(AS545&gt;=11.5,AS545&lt;=13.5),"11,5 a 13,5",IF(AND(AS545&gt;=14,AS545&lt;=16),"14 a 16",IF(AND(AS545&gt;=16.5,AS545&lt;=18.5),"16,5 a 18,5",IF(AND(AS545&gt;=19,AS545&lt;=21),"19 a 21","Fuera de rango"))))))))))))))))</f>
        <v>-1 a 1</v>
      </c>
      <c r="AU545" s="11" t="n">
        <f aca="false" t="array" ref="AU545">IF(AT545="","",_xlfn.IFS(AT545="-16 a -14",1,AT545="-13,5 a -11,5",2,AT545="-11 a -9",3,AT545="-8,5 a -6,5",4,AT545="-6 a -4",5,AT545="-3,5 a -1,5",6,AT545="-1 a 1",7,AT545="1,5 a 3,5",8,AT545="4 a 6","NORMA",AT545="6,5 a 8,5",9,AT545="9 a 11",10,AT545="11,5 a 13,5",11,AT545="14 a 16",12,AT545="16,5 a 18,5",13,AT545="19 a 21",14,TRUE(),""))</f>
        <v>7</v>
      </c>
      <c r="AV545" s="9" t="n">
        <v>3</v>
      </c>
      <c r="AW545" s="10" t="str">
        <f aca="false">IF(AV545="","",IF(AND(AV545&gt;=-1,AV545&lt;=-0.5),"-1 a -0,5",IF(AND(AV545&gt;-0.5,AV545&lt;=0),"De -0,5 a 0",IF(AND(AV545&gt;=0.25,AV545&lt;=0.75),"0,25 a 0,75",IF(AND(AV545&gt;=1,AV545&lt;=1.5),"1 a 1,5",IF(AND(AV545&gt;=1.75,AV545&lt;=2.25),"1,75 a 2,25",IF(AND(AV545&gt;=2.5,AV545&lt;=3),"2,5 a 3",IF(AND(AV545&gt;=3.25,AV545&lt;=3.75),"3,25 a 3,75","Fuera de rango"))))))))</f>
        <v>2,5 a 3</v>
      </c>
      <c r="AX545" s="10" t="n">
        <f aca="false">IF(AW545="","",IF(OR(AW545="-1 a -0,5",AW545="-1 a -0.5"),1,IF(OR(AW545="De -0,5 a 0",AW545="-0,5 a 0",AW545="De -0.5 a 0"),2,IF(OR(AW545="0,25 a 0,75",AW545="0.25 a 0.75"),"NORMA",IF(OR(AW545="1 a 1,5",AW545="1 a 1.5"),3,IF(OR(AW545="1,75 a 2,25",AW545="1.75 a 2.25"),4,IF(OR(AW545="2,5 a 3",AW545="2.5 a 3"),5,IF(OR(AW545="3,25 a 3,75",AW545="3.25 a 3.75"),6,""))))))))</f>
        <v>5</v>
      </c>
      <c r="AY545" s="9" t="n">
        <v>-2</v>
      </c>
      <c r="AZ545" s="10" t="str">
        <f aca="false">IF(AY545="","",IF(AND(AY545&gt;=-20,AY545&lt;=-9.5),"-20 a -9,5",IF(AND(AY545&gt;=-9,AY545&lt;=-6.5),"-9 a -6,5",IF(AY545=-6,"-6",IF(AND(AY545&gt;=-5.5,AY545&lt;=-3),"-5,5 a -3",IF(AND(AY545&gt;=-2.5,AY545&lt;=0),"-2,5 a 0",IF(AND(AY545&gt;=0.5,AY545&lt;=3),"0,5 a 3",IF(AND(AY545&gt;=3.5,AY545&lt;=6),"3,5 a 6","Fuera de rango"))))))))</f>
        <v>-2,5 a 0</v>
      </c>
      <c r="BA545" s="11" t="n">
        <f aca="false">IF(AZ545="","",IF(AZ545="-20 a -9,5",1,IF(AZ545="-9 a -6,5",2,IF(AZ545="-6","NORMA",IF(AZ545="-5,5 a -3",3,IF(AZ545="-2,5 a 0",4,IF(AZ545="0,5 a 3",5,IF(AZ545="3,5 a 6",6,""))))))))</f>
        <v>4</v>
      </c>
      <c r="BB545" s="9" t="n">
        <v>0</v>
      </c>
      <c r="BC545" s="10" t="str">
        <f aca="false" t="array" ref="BC545">IF(BB545="","",_xlfn.IFS(AND(BB545&gt;=0,BB545&lt;=2),"0 a 2",AND(BB545&gt;=2.5,BB545&lt;=4.5),"2,5 a 4,5",AND(BB545&gt;=5,BB545&lt;=7),"5 a 7",AND(BB545&gt;=7.5,BB545&lt;=9.5),"7,5 a 9,5",AND(BB545&gt;=10,BB545&lt;=12),"10 a 12",AND(BB545&gt;=12.5,BB545&lt;=14.5),"12,5 a 14,5",BB545=15,"15",AND(BB545&gt;=15.5,BB545&lt;=17.5),"15,5 a 17,5",AND(BB545&gt;=18,BB545&lt;=20),"18 a 20",AND(BB545&gt;=20.5,BB545&lt;=22.5),"20,5 a 22,5",AND(BB545&gt;=23,BB545&lt;=25),"23 a 25",TRUE(),"Fuera de rango"))</f>
        <v>0 a 2</v>
      </c>
      <c r="BD545" s="11" t="n">
        <f aca="false" t="array" ref="BD545">IF(BC545="","",_xlfn.IFS(BC545="0 a 2",1,BC545="2,5 a 4,5",2,BC545="5 a 7",3,BC545="7,5 a 9,5",4,BC545="10 a 12",5,BC545="12,5 a 14,5",6,BC545="15","NORMA",BC545="15,5 a 17,5",7,BC545="18 a 20",8,BC545="20,5 a 22,5",9,BC545="23 a 25",10,TRUE(),"Fuera de rango"))</f>
        <v>1</v>
      </c>
      <c r="BE545" s="9" t="n">
        <v>12</v>
      </c>
      <c r="BF545" s="10" t="str">
        <f aca="false">IF(BE545="","",IF(AND(BE545&gt;=-20,BE545&lt;=-10),"-20 a -10",IF(AND(BE545&gt;=-9.5,BE545&lt;=0.5),"-9,5 a 0,5",IF(AND(BE545&gt;=1,BE545&lt;=11),"1 a 11",IF(AND(BE545&gt;=11.5,BE545&lt;=20.5),"11,5 a 20,5",IF(BE545=21,"21",IF(AND(BE545&gt;=21.5,BE545&lt;=31.5),"21,5 a 31,5",IF(AND(BE545&gt;=32,BE545&lt;=42),"32 a 42","Fuera de rango"))))))))</f>
        <v>11,5 a 20,5</v>
      </c>
      <c r="BG545" s="11" t="n">
        <f aca="false">IF(BF545="","",IF(BF545="-20 a -10",1,IF(BF545="-9,5 a 0,5",2,IF(BF545="1 a 11",3,IF(BF545="11,5 a 20,5",4,IF(BF545="21","NORMA",IF(BF545="21,5 a 31,5",5,IF(BF545="32 a 42",6,""))))))))</f>
        <v>4</v>
      </c>
      <c r="BH545" s="9" t="n">
        <v>2</v>
      </c>
      <c r="BI545" s="10" t="str">
        <f aca="false">IF(BH545="","",IF(AND(BH545&gt;=-20,BH545&lt;=-15),"-20 a -15",IF(AND(BH545&gt;=-14.5,BH545&lt;=-9.5),"-14,5 a -9,5",IF(AND(BH545&gt;=-9,BH545&lt;=-4),"-9 a -4",IF(AND(BH545&gt;=-3.5,BH545&lt;=2.5),"-3,5 a 2,5",IF(AND(BH545&gt;=3,BH545&lt;=8),"3 a 8",IF(AND(BH545&gt;=8.5,BH545&lt;=14.5),"8,5 a 14,5",IF(BH545=15,"15",IF(AND(BH545&gt;=15.5,BH545&lt;=20.5),"15,5 a 20,5",IF(AND(BH545&gt;=21,BH545&lt;=26),"21 a 26","Fuera de rango"))))))))))</f>
        <v>-3,5 a 2,5</v>
      </c>
      <c r="BJ545" s="11" t="n">
        <f aca="false">IF(BI545="","",IF(BI545="-20 a -15",1,IF(BI545="-14,5 a -9,5",2,IF(BI545="-9 a -4",3,IF(BI545="-3,5 a 2,5",4,IF(BI545="3 a 8",5,IF(BI545="8,5 a 14,5",6,IF(BI545="15","NORMA",IF(BI545="15,5 a 20,5",7,IF(BI545="21 a 26",8,IF(BI545="26,5 a 31,5",9,"")))))))))))</f>
        <v>4</v>
      </c>
      <c r="BK545" s="9" t="n">
        <v>0</v>
      </c>
      <c r="BL545" s="10" t="str">
        <f aca="false">IF(BK545="","",IF(AND(BK545&gt;=0,BK545&lt;=2),"0 - 2",IF(AND(BK545&gt;=2.5,BK545&lt;=4.5),"2,5 - 4,5",IF(AND(BK545&gt;=5,BK545&lt;=7),"5 - 7",IF(AND(BK545&gt;=7.5,BK545&lt;=9.5),"7,5 - 9,5",IF(AND(BK545&gt;=10,BK545&lt;=12),"10 - 12",IF(AND(BK545&gt;=12.5,BK545&lt;=13.5),"12,5 - 13,5",IF(BK545=14,"14",IF(AND(BK545&gt;=14.5,BK545&lt;=16.5),"14,5 - 16,5",IF(AND(BK545&gt;=17,BK545&lt;=19),"17 - 19",IF(AND(BK545&gt;=19.5,BK545&lt;=21.5),"19,5 - 21,5",IF(AND(BK545&gt;=22,BK545&lt;=24),"22 - 24",IF(AND(BK545&gt;=24.5,BK545&lt;=26.5),"24,5 - 26,5",IF(AND(BK545&gt;=27,BK545&lt;=29),"27 - 29",IF(AND(BK545&gt;=29.5,BK545&lt;=30),"29,5 - 30","Fuera de rango")))))))))))))))</f>
        <v>0 - 2</v>
      </c>
      <c r="BM545" s="11" t="n">
        <f aca="false">IF(BL545="","",IF(BL545="0 - 2",1,IF(BL545="2,5 - 4,5",2,IF(BL545="5 - 7",3,IF(BL545="7,5 - 9,5",4,IF(BL545="10 - 12",5,IF(BL545="12,5 - 13,5",6,IF(BL545="14","NORMA",IF(BL545="14,5 - 16,5",7,IF(BL545="17 - 19",8,IF(BL545="19,5 - 21,5",9,IF(BL545="22 - 24",10,IF(BL545="24,5 - 26,5",11,IF(BL545="27 - 29",12,IF(BL545="29,5 - 30",13,"")))))))))))))))</f>
        <v>1</v>
      </c>
      <c r="BN545" s="9" t="n">
        <v>22</v>
      </c>
      <c r="BO545" s="11" t="str">
        <f aca="false">IF(BN545="","",IF(AND(BN545&gt;=-20,BN545&lt;=-10),"-20 a -10",IF(AND(BN545&gt;=-9.5,BN545&lt;=0.5),"-9,5 a 0,5",IF(AND(BN545&gt;=1,BN545&lt;=11),"1 a 11",IF(AND(BN545&gt;=11.5,BN545&lt;=21.5),"11,5 a 21,5",IF(BN545=22,"22",IF(AND(BN545&gt;=22.5,BN545&lt;=32.5),"22,5 a 32,5",IF(AND(BN545&gt;=33,BN545&lt;=43),"33 a 43","Fuera de rango"))))))))</f>
        <v>22</v>
      </c>
      <c r="BP545" s="11" t="str">
        <f aca="false">IF(BO545="","",IF(BO545="-20 a -10",1,IF(BO545="-9,5 a 0,5",2,IF(BO545="1 a 11",3,IF(BO545="11,5 a 21,5",4,IF(BO545="22","NORMA",IF(BO545="22,5 a 32,5",5,IF(BO545="33 a 43",6,""))))))))</f>
        <v>NORMA</v>
      </c>
      <c r="BQ545" s="9" t="n">
        <v>10</v>
      </c>
      <c r="BR545" s="10" t="str">
        <f aca="false">IF(BQ545="","",IF(AND(BQ545&gt;=-20,BQ545&lt;=-15),"-20 a -15",IF(AND(BQ545&gt;=-14.5,BQ545&lt;=-9.5),"-14,5 a -9,5",IF(AND(BQ545&gt;=-9,BQ545&lt;=-4),"-9 a -4",IF(AND(BQ545&gt;=-3.5,BQ545&lt;=2.5),"-3,5 a 2,5",IF(AND(BQ545&gt;=3,BQ545&lt;=8),"3 a 8",IF(AND(BQ545&gt;=8.5,BQ545&lt;=13.5),"8,5 a 13,5",IF(AND(BQ545&gt;=14,BQ545&lt;=17.5),"14 a 17,5",IF(BQ545=18,"18",IF(AND(BQ545&gt;=18.5,BQ545&lt;=23.5),"18,5 a 23,5",IF(AND(BQ545&gt;=24,BQ545&lt;=29),"24 a 29",IF(AND(BQ545&gt;=29.5,BQ545&lt;=34.5),"29,5 a 34,5",IF(AND(BQ545&gt;=35,BQ545&lt;=40),"35 a 40","Fuera de rango")))))))))))))</f>
        <v>8,5 a 13,5</v>
      </c>
      <c r="BS545" s="11" t="n">
        <f aca="false">IF(BR545="","",IF(BR545="-20 a -15",1,IF(BR545="-14,5 a -9,5",2,IF(BR545="-9 a -4",3,IF(BR545="-3,5 a 2,5",4,IF(BR545="3 a 8",5,IF(BR545="8,5 a 13,5",6,IF(BR545="14 a 17,5",7,IF(BR545="18","NORMA",IF(BR545="18,5 a 23,5",8,IF(BR545="24 a 29",9,IF(BR545="29,5 a 34,5",10,IF(BR545="35 a 40",11,"")))))))))))))</f>
        <v>6</v>
      </c>
      <c r="BT545" s="9" t="n">
        <v>0</v>
      </c>
      <c r="BU545" s="10" t="str">
        <f aca="false">IF(BT545="","",IF(AND(BT545&gt;=-20,BT545&lt;=-18),"-20 a -18",IF(AND(BT545&gt;=-17.5,BT545&lt;=-15.5),"-17,5 a -15,5",IF(AND(BT545&gt;=-15,BT545&lt;=-13),"-15 a -13",IF(AND(BT545&gt;=-12.5,BT545&lt;=-10.5),"-12,5 a -10,5",IF(AND(BT545&gt;=-10,BT545&lt;=-8),"-10 a -8",IF(AND(BT545&gt;=-7.5,BT545&lt;=-5.5),"-7,5 a -5,5",IF(AND(BT545&gt;=-5,BT545&lt;=-3),"-5 a -3",IF(AND(BT545&gt;=-2.5,BT545&lt;=-0.5),"-2,5 a -0,5",IF(BT545=0,"0",IF(AND(BT545&gt;=0.5,BT545&lt;=2.5),"0,5 a 2,5",IF(AND(BT545&gt;=3,BT545&lt;=5),"3 a 5",IF(AND(BT545&gt;=5.5,BT545&lt;=7.5),"5,5 a 7,5",IF(AND(BT545&gt;=8,BT545&lt;=10),"8 a 10",IF(AND(BT545&gt;=10.5,BT545&lt;=12.5),"10,5 a 12,5",IF(AND(BT545&gt;=13,BT545&lt;=15),"13 a 15",IF(AND(BT545&gt;=15.5,BT545&lt;=17.5),"15,5 a 17,5",IF(AND(BT545&gt;=18,BT545&lt;=20),"18 a 20","Fuera de rango"))))))))))))))))))</f>
        <v>0</v>
      </c>
      <c r="BV545" s="11" t="str">
        <f aca="false">IF(BT545="","",IF(BT545=0,"NORMA",IF(AND(BT545&gt;=-20,BT545&lt;=-18),2,IF(AND(BT545&gt;=-17.5,BT545&lt;=-15.5),2,IF(AND(BT545&gt;=-15,BT545&lt;=-13),3,IF(AND(BT545&gt;=-12.5,BT545&lt;=-10.5),4,IF(AND(BT545&gt;=-10,BT545&lt;=-8),5,IF(AND(BT545&gt;=-7.5,BT545&lt;=-5.5),6,IF(AND(BT545&gt;=-5,BT545&lt;=-3),7,IF(AND(BT545&gt;=-2.5,BT545&lt;=-0.5),8,IF(AND(BT545&gt;=0.5,BT545&lt;=2.5),9,IF(AND(BT545&gt;=3,BT545&lt;=5),10,IF(AND(BT545&gt;=5.5,BT545&lt;=7.5),11,IF(AND(BT545&gt;=8,BT545&lt;=10),12,IF(AND(BT545&gt;=10.5,BT545&lt;=12.5),13,IF(AND(BT545&gt;=13,BT545&lt;=15),14,IF(AND(BT545&gt;=15.5,BT545&lt;=17.5),15,IF(AND(BT545&gt;=18,BT545&lt;=20),16,"Fuera de rango"))))))))))))))))))</f>
        <v>NORMA</v>
      </c>
      <c r="BW545" s="9" t="n">
        <v>-3.25</v>
      </c>
      <c r="BX545" s="10" t="n">
        <f aca="false">18.5- (0.3*H545)</f>
        <v>-4.6</v>
      </c>
      <c r="BY545" s="10" t="n">
        <f aca="false">(BW545)-(BX545)</f>
        <v>1.35</v>
      </c>
      <c r="BZ545" s="10" t="str">
        <f aca="false">IF(BY545="","",IF(BY545&lt;-27.5,"De -30 a -28",IF(BY545&lt;-25,"De -27,5 a -25,5",IF(BY545&lt;-22.5,"De -25 a -23",IF(BY545&lt;-20,"De -22,5 a -20,5",IF(BY545&lt;-17.5,"De -20 a -18",IF(BY545&lt;-15,"De -17,5 a -15,5",IF(BY545&lt;-12.5,"De -15 a -13",IF(BY545&lt;-10,"De -12,5 a -10,5",IF(BY545&lt;-7.5,"De -10 a -8",IF(BY545&lt;-5,"De -7,5 a -5,5",IF(BY545&lt;-2.5,"De -5 a -3",IF(BY545&lt;0,"De -2,5 a -0,5",IF(BY545&lt;2.5,"De 0 a 2",IF(BY545&lt;5,"De 2,5 a 4,5",IF(BY545&lt;7.5,"De 5 a 7",IF(BY545&lt;10,"De 7,5 a 9,5",IF(BY545&lt;12.5,"De 10 a 12",IF(BY545&lt;15,"De 12,5 a 14,5",IF(BY545&lt;17.5,"De 15 a 17",IF(BY545&lt;20,"De 17,5 a 19,5",IF(BY545&lt;22.5,"De 20 a 22",IF(BY545&lt;25,"De 22,5 a 24,5",IF(BY545&lt;27.5,"De 25 a 27","De 27,5 a 30"))))))))))))))))))))))))</f>
        <v>De 0 a 2</v>
      </c>
      <c r="CA545" s="12" t="n">
        <f aca="false">IF(BY545="","",IF(BY545&lt;=-28,1,IF(BY545&lt;=-25.5,2,IF(BY545&lt;=-23,3,IF(BY545&lt;=-20.5,4,IF(BY545&lt;=-18,5,IF(BY545&lt;=-15.5,6,IF(BY545&lt;=-13,7,IF(BY545&lt;=-10.5,8,IF(BY545&lt;=-8,9,IF(BY545&lt;=-5.5,10,IF(BY545&lt;=-3,11,IF(BY545&lt;=-0.5,12,IF(BY545&lt;=2,13,IF(BY545&lt;=4.5,14,IF(BY545&lt;=7,15,IF(BY545&lt;=9.5,16,IF(BY545&lt;=12,17,IF(BY545&lt;=14.5,18,IF(BY545&lt;=17,19,IF(BY545&lt;=19.5,20,IF(BY545&lt;=22,21,IF(BY545&lt;=24.5,22,IF(BY545&lt;=27,23,IF(BY545&lt;=30,24,"Fuera de rango")))))))))))))))))))))))))</f>
        <v>13</v>
      </c>
      <c r="CB545" s="9" t="n">
        <v>-3.25</v>
      </c>
      <c r="CC545" s="10" t="n">
        <f aca="false">18.5- (0.3*H545)</f>
        <v>-4.6</v>
      </c>
      <c r="CD545" s="10" t="n">
        <f aca="false">(CB545)-(CC545)</f>
        <v>1.35</v>
      </c>
      <c r="CE545" s="10" t="str">
        <f aca="false">IF(CD545="","",IF(CD545&lt;-27.5,"De -30 a -28",IF(CD545&lt;-25,"De -27,5 a -25,5",IF(CD545&lt;-22.5,"De -25 a -23",IF(CD545&lt;-20,"De -22,5 a -20,5",IF(CD545&lt;-17.5,"De -20 a -18",IF(CD545&lt;-15,"De -17,5 a -15,5",IF(CD545&lt;-12.5,"De -15 a -13",IF(CD545&lt;-10,"De -12,5 a -10,5",IF(CD545&lt;-7.5,"De -10 a -8",IF(CD545&lt;-5,"De -7,5 a -5,5",IF(CD545&lt;-2.5,"De -5 a -3",IF(CD545&lt;0,"De -2,5 a -0,5",IF(CD545&lt;=2,"De 0 a 2",IF(CD545&lt;=4.5,"De 2,5 a 4,5",IF(CD545&lt;=7,"De 5 a 7",IF(CD545&lt;=9.5,"De 7,5 a 9,5",IF(CD545&lt;=12,"De 10 a 12",IF(CD545&lt;=14.5,"De 12,5 a 14,5",IF(CD545&lt;=17,"De 15 a 17",IF(CD545&lt;=19.5,"De 17,5 a 19,5",IF(CD545&lt;=22,"De 20 a 22",IF(CD545&lt;=24.5,"De 22,5 a 24,5",IF(CD545&lt;=27,"De 25 a 27","De 27,5 a 30"))))))))))))))))))))))))</f>
        <v>De 0 a 2</v>
      </c>
      <c r="CF545" s="12" t="n">
        <f aca="false">IF(CD545="","",IF(CD545&lt;-27.5,1,IF(CD545&lt;-25,2,IF(CD545&lt;-22.5,3,IF(CD545&lt;-20,4,IF(CD545&lt;-17.5,5,IF(CD545&lt;-15,6,IF(CD545&lt;-12.5,7,IF(CD545&lt;-10,8,IF(CD545&lt;-7.5,9,IF(CD545&lt;-5,10,IF(CD545&lt;-2.5,11,IF(CD545&lt;0,12,IF(CD545&lt;2.5,13,IF(CD545&lt;5,14,IF(CD545&lt;7.5,15,IF(CD545&lt;10,16,IF(CD545&lt;12.5,17,IF(CD545&lt;15,18,IF(CD545&lt;17.5,19,IF(CD545&lt;20,20,IF(CD545&lt;22.5,21,IF(CD545&lt;25,22,IF(CD545&lt;27.5,23,24))))))))))))))))))))))))</f>
        <v>13</v>
      </c>
      <c r="CG545" s="9" t="n">
        <v>-1.75</v>
      </c>
      <c r="CH545" s="10" t="str">
        <f aca="false">IF(CG545="","",IF(AND(CG545&gt;=-10,CG545&lt;=-9.5),"-10 a -9,5",IF(AND(CG545&gt;-9.5,CG545&lt;=-8.5),"-9 a -8,5",IF(AND(CG545&gt;-8.5,CG545&lt;=-7.5),"-8 a -7,5",IF(AND(CG545&gt;-7.5,CG545&lt;=-6.5),"-7 a -6,5",IF(AND(CG545&gt;-6.5,CG545&lt;=-5.5),"-6 a -5,5",IF(AND(CG545&gt;-5.5,CG545&lt;=-4.5),"-5 a -4,5",IF(AND(CG545&gt;-4.5,CG545&lt;=-3.5),"-4 a -3,5",IF(AND(CG545&gt;-3.5,CG545&lt;=-2.5),"-3 a -2,5",IF(CG545=-2.25,"-2,25",IF(AND(CG545&gt;-2.5,CG545&lt;=-1.5),"-2 a -1,5",IF(AND(CG545&gt;-1.5,CG545&lt;=-0.5),"-1 a -0,5",IF(AND(CG545&gt;-0.5,CG545&lt;=0.5),"0 a 0,5",IF(AND(CG545&gt;0.5,CG545&lt;=1.5),"1 a 1,5",IF(AND(CG545&gt;1.5,CG545&lt;=2.5),"2 a 2,5",IF(AND(CG545&gt;2.5,CG545&lt;=3.5),"3 a 3,5",IF(AND(CG545&gt;3.5,CG545&lt;=4.5),"4 a 4,5",IF(AND(CG545&gt;4.5,CG545&lt;=5.5),"5 a 5,5",IF(AND(CG545&gt;5.5,CG545&lt;=6.5),"6 a 6,5",IF(AND(CG545&gt;6.5,CG545&lt;=7.5),"7 a 7,5",IF(AND(CG545&gt;7.5,CG545&lt;=8.5),"8 a 8,5",IF(AND(CG545&gt;8.5,CG545&lt;=9.5),"9 a 9,5",IF(CG545&gt;=10,"10","Fuera de rango")))))))))))))))))))))))</f>
        <v>-2 a -1,5</v>
      </c>
      <c r="CI545" s="11" t="n">
        <f aca="false">IF(CG545="","",IF(CG545=-2.25,"NORMA",IF(CG545&lt;=-9.5,1,IF(CG545&lt;=-8.5,2,IF(CG545&lt;=-7.5,3,IF(CG545&lt;=-6.5,4,IF(CG545&lt;=-5.5,5,IF(CG545&lt;=-4.5,6,IF(CG545&lt;=-3.5,7,IF(CG545&lt;=-2.5,8,IF(CG545&lt;=-1.5,9,IF(CG545&lt;=-0.5,10,IF(CG545&lt;=0.5,11,IF(CG545&lt;=1.5,12,IF(CG545&lt;=2.5,13,IF(CG545&lt;=3.5,14,IF(CG545&lt;=4.5,15,IF(CG545&lt;=5.5,16,IF(CG545&lt;=6.5,17,IF(CG545&lt;=7.5,18,IF(CG545&lt;=8.5,19,IF(CG545&lt;=9.5,20,IF(CG545=10,21,"Fuera de rango")))))))))))))))))))))))</f>
        <v>9</v>
      </c>
      <c r="CJ545" s="9" t="n">
        <v>0.75</v>
      </c>
      <c r="CK545" s="10" t="str">
        <f aca="false">IF(CJ545="","",IF(AND(CJ545&gt;=-6,CJ545&lt;=-5.5),"-6 a -5,5",IF(AND(CJ545&gt;-5.5,CJ545&lt;=-4.5),"-5 a -4,5",IF(AND(CJ545&gt;-4.5,CJ545&lt;=-3.5),"-4 a -3,5",IF(AND(CJ545&gt;-3.5,CJ545&lt;=-2.5),"-3 a -2,5",IF(AND(CJ545&gt;-2.5,CJ545&lt;=-1.5),"-2 a -1,5",IF(AND(CJ545&gt;-1.5,CJ545&lt;=-0.5),"-1 a -0,5",IF(AND(CJ545&gt;-0.5,CJ545&lt;=0.5),"0 a 0,5",IF(AND(CJ545&gt;0.5,CJ545&lt;=1.5),"1 a 1,5",IF(AND(CJ545&gt;1.5,CJ545&lt;2.5),"2",IF(AND(CJ545&gt;=2.5,CJ545&lt;=3),"2,5 a 3",IF(AND(CJ545&gt;3,CJ545&lt;=4),"3,5 a 4",IF(AND(CJ545&gt;4,CJ545&lt;=5),"4,5 a 5",IF(AND(CJ545&gt;5,CJ545&lt;=6),"5,5 a 6",IF(AND(CJ545&gt;6,CJ545&lt;=7),"6,5 a 7",IF(AND(CJ545&gt;7,CJ545&lt;=8),"7,5 a 8",IF(AND(CJ545&gt;8,CJ545&lt;=9.5),"8,5 a 9,5",IF(CJ545=10,"10","Fuera de rango"))))))))))))))))))</f>
        <v>1 a 1,5</v>
      </c>
      <c r="CL545" s="11" t="n">
        <f aca="false">IF(CK545="","",IF(OR(CK545="-6 a -5,5",CK545="-6 - -5,5"),1,IF(OR(CK545="-5 a -4,5",CK545="-5 - -4,5"),2,IF(OR(CK545="-4 a -3,5",CK545="-4 - -3,5"),3,IF(OR(CK545="-3 a -2,5",CK545="-3 - -2,5"),4,IF(OR(CK545="-2 a -1,5",CK545="-2 - -1,5"),5,IF(OR(CK545="-1 a -0,5",CK545="-1 - -0,5"),6,IF(OR(CK545="0 a 0,5",CK545="0 - 0,5"),7,IF(OR(CK545="1 a 1,5",CK545="1 - 1,5"),8,IF(CK545="2","NORMA",IF(OR(CK545="2,5 a 3",CK545="2,5 - 3"),9,IF(OR(CK545="3,5 a 4",CK545="3,5 - 4"),10,IF(OR(CK545="4,5 a 5",CK545="4,5 - 5"),11,IF(OR(CK545="5,5 a 6",CK545="5,5 - 6"),12,IF(OR(CK545="6,5 a 7",CK545="6,5 - 7"),13,IF(OR(CK545="7,5 a 8",CK545="7,5 - 8"),14,IF(OR(CK545="8,5 a 9",CK545="8,5 - 9,5",CK545="9 a 9,5"),15,IF(CK545="10",15,IF(OR(CK545="0,5 a 1",CK545="0,5 - 1"),7,"Fuera de rango")))))))))))))))))))</f>
        <v>8</v>
      </c>
      <c r="CN545" s="10" t="str">
        <f aca="false">IF(CM545=0,"0", " ")</f>
        <v>0</v>
      </c>
      <c r="CO545" s="10" t="str">
        <f aca="false">IF(CM545&gt;0,"EME"," ")</f>
        <v> </v>
      </c>
      <c r="CQ545" s="10" t="str">
        <f aca="false">IF(CP545&gt;0,"0", " ")</f>
        <v> </v>
      </c>
      <c r="CR545" s="10" t="str">
        <f aca="false">IF(CP545&gt;0,"EME"," ")</f>
        <v> </v>
      </c>
      <c r="CS545" s="9" t="n">
        <v>1</v>
      </c>
      <c r="CV545" s="9" t="n">
        <v>0.5</v>
      </c>
      <c r="CY545" s="9" t="n">
        <v>0</v>
      </c>
      <c r="DB545" s="9" t="n">
        <v>0</v>
      </c>
      <c r="DC545" s="11" t="str">
        <f aca="false">IF(DB545&lt;0,"2"," ")</f>
        <v> </v>
      </c>
      <c r="DD545" s="11" t="str">
        <f aca="false">IF(DB545&lt;0,"MIO"," ")</f>
        <v> </v>
      </c>
      <c r="DE545" s="9" t="n">
        <v>0</v>
      </c>
      <c r="DF545" s="10" t="str">
        <f aca="false">IF(DE545&lt;0,"3"," ")</f>
        <v> </v>
      </c>
      <c r="DG545" s="10" t="str">
        <f aca="false">IF(DE545&lt;0,"AST"," ")</f>
        <v> </v>
      </c>
      <c r="DH545" s="9" t="n">
        <v>0</v>
      </c>
      <c r="DI545" s="10" t="str">
        <f aca="false">IF(DH545&lt;0,"3"," ")</f>
        <v> </v>
      </c>
      <c r="DJ545" s="10" t="str">
        <f aca="false">IF(DH545&lt;0,"AST"," ")</f>
        <v> </v>
      </c>
      <c r="DK545" s="9" t="n">
        <v>3</v>
      </c>
      <c r="DL545" s="10" t="str">
        <f aca="false">IF(DK545&gt;0,"4"," ")</f>
        <v>4</v>
      </c>
      <c r="DM545" s="10" t="str">
        <f aca="false">IF(DK545&gt;0,"PRE"," ")</f>
        <v>PRE</v>
      </c>
      <c r="DN545" s="9" t="n">
        <v>3</v>
      </c>
      <c r="DO545" s="10" t="str">
        <f aca="false">IF(DN545&gt;0,"4"," ")</f>
        <v>4</v>
      </c>
      <c r="DP545" s="10" t="str">
        <f aca="false">IF(DN545&gt;0,"PRE"," ")</f>
        <v>PRE</v>
      </c>
      <c r="DS545" s="12" t="str">
        <f aca="false">CONCATENATE(CO545,CU545,DA545,DG545,DM545)</f>
        <v>  PRE</v>
      </c>
      <c r="DT545" s="10" t="e">
        <f aca="false" t="array" ref="DT545">_xlfn.IFS(DS545="EME    ","0", DS545=" HIP   ","1", DS545="  MIO  ","2", DS545="   AST ","3", DS545="    PRE","4", DS545="EME   PRE","5", DS545=" HIP  PRE","6", DS545=" HIP AST ","7", DS545="  MIO PRE","8", DS545="  MIOAST ","9", DS545="   ASTPRE","10",DS545=" HIP ASTPRE","11", DS545="  MIOASTPRE","12", DS545="     ","0")</f>
        <v>#N/A</v>
      </c>
      <c r="DV545" s="1" t="e">
        <f aca="false" t="array" ref="DV545">_xlfn.IFS(DU545="SI","2", DU545="NO","1")</f>
        <v>#N/A</v>
      </c>
      <c r="DX545" s="11" t="str">
        <f aca="false">IF(DW545=0,"1","2")</f>
        <v>1</v>
      </c>
      <c r="DY545" s="11" t="str">
        <f aca="false" t="array" ref="DY545">_xlfn.IFS(DW545=0,"0", DW545=0.25, "1", DW545=0.5,"2", DW545=0.75,"3", DW545=1,"4",DW545=1.25,"5", DW545=1.5,"6", DW545=1.75,"7", DW545=2,"8")</f>
        <v>0</v>
      </c>
      <c r="EA545" s="11" t="str">
        <f aca="false">IF(DZ545=0,"1","2")</f>
        <v>1</v>
      </c>
      <c r="EB545" s="11" t="str">
        <f aca="false" t="array" ref="EB545">_xlfn.IFS(DZ545=0,"0", DZ545=0.25, "1", DZ545=0.5,"2", DZ545=0.75,"3", DZ545=1,"4",DZ545=1.25,"5", DZ545=1.5,"6", DZ545=1.75,"7", DZ545=2,"8")</f>
        <v>0</v>
      </c>
      <c r="ED545" s="10" t="str">
        <f aca="false">IF(EC545=0,"1","2")</f>
        <v>1</v>
      </c>
      <c r="EE545" s="11" t="str">
        <f aca="false" t="array" ref="EE545">_xlfn.IFS(EC545=0,"0", EC545=-0.25, "1", EC545=-0.5,"2", EC545=-0.75,"3", EC545=-1,"4",EC545=-1.25,"5", EC545=-1.5,"6", EC545=-1.75,"7", EC545=-2,"8", EC545=-2.25,"9",EC545=-2.5,"10", EC545=-2.75,"11", EC545=-3,"12", EC545=-3.25,"13", EC545=-3.5,"14", EC545=-3.75,"15",EC545=-4,"16")</f>
        <v>0</v>
      </c>
      <c r="EG545" s="10" t="str">
        <f aca="false">IF(EF545=0,"1","2")</f>
        <v>1</v>
      </c>
      <c r="EH545" s="11" t="str">
        <f aca="false" t="array" ref="EH545">_xlfn.IFS(EF545=0,"0", EF545=-0.25, "1", EF545=-0.5,"2", EF545=-0.75,"3", EF545=-1,"4",EF545=-1.25,"5", EF545=-1.5,"6", EF545=-1.75,"7", EF545=-2,"8", EF545=-2.25,"9",EF545=-2.5,"10", EF545=-2.75,"11", EF545=-3,"12", EF545=-3.25,"13", EF545=-3.5,"14", EF545=-3.75,"15",EF545=-4,"16")</f>
        <v>0</v>
      </c>
      <c r="EJ545" s="11" t="str">
        <f aca="false">IF(EI545=0,"1","2")</f>
        <v>1</v>
      </c>
      <c r="EK545" s="11" t="str">
        <f aca="false" t="array" ref="EK545">_xlfn.IFS(EI545=0,"0", EI545=-0.25, "1", EI545=-0.5,"2", EI545=-0.75,"3", EI545=-1,"4",EI545=-1.25,"5", EI545=-1.5,"6", EI545=-1.75,"7", EI545=-2,"8", EI545=-2.25,"9", EI545=-2.25,"9",EI545=-2.5,"10", EI545=-2.75,"11", EI545=-3,"12", EI545=-3.25,"13", EI545=-3.5,"14", EI545=-3.75,"15",EI545=-4,"16", EI545=0.25, "17", EI545=0.5, "18")</f>
        <v>0</v>
      </c>
      <c r="EM545" s="11" t="str">
        <f aca="false">IF(EL545=0,"1","2")</f>
        <v>1</v>
      </c>
      <c r="EN545" s="11" t="str">
        <f aca="false" t="array" ref="EN545">_xlfn.IFS(EL545=0.25,"17",EL545=0.5,"18", EL545=0,"0", EL545=-0.25, "1", EL545=-0.5,"2", EL545=-0.75,"3", EL545=-1,"4",EL545=-1.25,"5", EL545=-1.5,"6", EL545=-1.75,"7", EL545=-2,"8",EL545= -2.25,"9",EL545=-2.5,"10",EL545= -2.75,"11",EL545= -3,"12",EL545= -3.25,"13",EL545= -3.5,"14",EL545= -3.75,"15",EL545=-4,"16")</f>
        <v>0</v>
      </c>
      <c r="EP545" s="11" t="str">
        <f aca="false">IF(EO545=0,"1","2")</f>
        <v>1</v>
      </c>
      <c r="EQ545" s="11" t="str">
        <f aca="false" t="array" ref="EQ545">_xlfn.IFS(EO545=0,"0", EO545=0.25, "1", EO545=0.5,"2", EO545=0.75,"3", EO545=1,"4",EO545=1.25,"5", EO545=1.5,"6", EO545=1.75,"7", EO545=2,"8", EO545=2.25,"9", EO545=2.25,"9",EO545=2.5,"10", EO545=2.75,"11", EO545=3,"12", EO545=3.25,"13", EO545=3.5,"14", EO545=3.75,"15",EO545=4,"16", EO545=-0.25, "17", bq=-0.5, "18")</f>
        <v>0</v>
      </c>
      <c r="ES545" s="11" t="str">
        <f aca="false">IF(ER545=0,"1","2")</f>
        <v>1</v>
      </c>
      <c r="ET545" s="11" t="str">
        <f aca="false" t="array" ref="ET545">_xlfn.IFS(ER545=0,"0", ER545=0.25, "1", ER545=0.5,"2", ER545=0.75,"3", ER545=1,"4",ER545=1.25,"5", ER545=1.5,"6", ER545=1.75,"7", ER545=2,"8", ER545=2.25,"9", ER545=2.25,"9",ER545=2.5,"10", ER545=2.75,"11", ER545=3,"12", ER545=3.25,"13", ER545=3.5,"14", ER545=3.75,"15",ER545=4,"16", ER545=-0.25, "17", bq=-0.5, "18")</f>
        <v>0</v>
      </c>
      <c r="EV545" s="14" t="e">
        <f aca="false">VLOOKUP(EU545,LEYENDA!$G$2:$H$8,2,TRUE())</f>
        <v>#N/A</v>
      </c>
      <c r="EW545" s="14" t="e">
        <f aca="false" t="array" ref="EW545">_xlfn.IFS(EV545="0-5","1", EV545="6-12","2", EV545="13-18","3", EV545="19-24","4", EV545="25-36","5", EV545="37-48","6", EV545="49-60","7")</f>
        <v>#N/A</v>
      </c>
    </row>
    <row r="546" customFormat="false" ht="13.5" hidden="false" customHeight="false" outlineLevel="0" collapsed="false">
      <c r="A546" s="1" t="n">
        <v>209</v>
      </c>
      <c r="B546" s="2" t="n">
        <v>1</v>
      </c>
      <c r="C546" s="33" t="n">
        <v>42269</v>
      </c>
      <c r="E546" s="5" t="str">
        <f aca="false">VLOOKUP(A546,'286'!$A$3:$J$6279,10,FALSE())</f>
        <v>LÓPEZ FERNÁNDEZ DE VELASCO, ÁNGELES</v>
      </c>
      <c r="F546" s="4" t="str">
        <f aca="false">VLOOKUP(A546,'286'!$A$3:$I$1768,3,FALSE())</f>
        <v>LOFERAN</v>
      </c>
      <c r="G546" s="6" t="n">
        <f aca="false">VLOOKUP(A546,'286'!$A$3:$I$1768,4,FALSE())</f>
        <v>20215</v>
      </c>
      <c r="H546" s="7" t="n">
        <f aca="false">YEAR(C546)-YEAR(G546)</f>
        <v>60</v>
      </c>
      <c r="I546" s="1" t="str">
        <f aca="false">VLOOKUP(H546,LEYENDA!$C$2:$D$6,2,TRUE())</f>
        <v>41-60</v>
      </c>
      <c r="J546" s="5" t="str">
        <f aca="false">VLOOKUP(A546,'286'!$A$3:$I$1768,7,FALSE())</f>
        <v>M</v>
      </c>
      <c r="K546" s="8" t="n">
        <f aca="false">VLOOKUP(A546,'286'!$A$3:$I$1768,2,FALSE())</f>
        <v>0</v>
      </c>
      <c r="L546" s="4" t="str">
        <f aca="false">VLOOKUP(A546,'286'!$A$3:$I$1768,8,FALSE())</f>
        <v>D</v>
      </c>
      <c r="M546" s="4" t="str">
        <f aca="false">VLOOKUP(A546,'286'!$A$3:$I$1768,9,FALSE())</f>
        <v>D</v>
      </c>
      <c r="N546" s="8" t="str">
        <f aca="false">IF(R546=O546, "MISMA","CONTRARIA")</f>
        <v>MISMA</v>
      </c>
      <c r="O546" s="8" t="str">
        <f aca="false" t="array" ref="O546">_xlfn.IFS(L546="D","1", L546="I","2")</f>
        <v>1</v>
      </c>
      <c r="P546" s="8" t="e">
        <f aca="false" t="array" ref="P546">_xlfn.IFS(K546="OD","1", K546="OI","2")</f>
        <v>#N/A</v>
      </c>
      <c r="Q546" s="1" t="str">
        <f aca="false" t="array" ref="Q546">_xlfn.IFS(J546="M","1", J546="H","2")</f>
        <v>1</v>
      </c>
      <c r="R546" s="8" t="str">
        <f aca="false" t="array" ref="R546">_xlfn.IFS(M546="D","1", M546="I","2")</f>
        <v>1</v>
      </c>
      <c r="S546" s="1" t="str">
        <f aca="false" t="array" ref="S546">_xlfn.IFS(N546="CONTRARIA", "1",N546= "MISMA","2")</f>
        <v>2</v>
      </c>
      <c r="T546" s="1" t="str">
        <f aca="false" t="array" ref="T546">_xlfn.IFS(I546="0-12","1", I546="13-24","2", I546="25-40","3", I546="41-60","4", I546="61-100","5")</f>
        <v>4</v>
      </c>
      <c r="U546" s="9" t="n">
        <v>0</v>
      </c>
      <c r="V546" s="10" t="str">
        <f aca="false">IF(U546="","",IF(AND(U546&gt;=-9,U546&lt;=-6.5),"-9 a -6,5",IF(AND(U546&gt;=-6,U546&lt;=-3.5),"-6 a -3,5",IF(AND(U546&gt;=-3,U546&lt;=-1),"-3 a -1",IF(U546=-0.5,"-0,5",IF(AND(U546&gt;=0,U546&lt;=2.5),"0 a 2,5",IF(AND(U546&gt;=3,U546&lt;=5.5),"3 a 5,5",IF(AND(U546&gt;=6,U546&lt;=8.5),"6 a 8,5",IF(AND(U546&gt;=9,U546&lt;=20),"9 a 20","Fuera de rango")))))))))</f>
        <v>0 a 2,5</v>
      </c>
      <c r="W546" s="11" t="n">
        <f aca="false">IF(V546="","",IF(V546="-9 a -6,5",2,IF(V546="-6 a -3,5",3,IF(V546="-3 a -1",4,IF(V546="-0,5","NORMA",IF(V546="0 a 2,5",5,IF(V546="3 a 5,5",6,IF(V546="6 a 8,5",7,IF(V546="9 a 20",8,"Fuera de rango")))))))))</f>
        <v>5</v>
      </c>
      <c r="X546" s="9" t="n">
        <v>0</v>
      </c>
      <c r="Y546" s="11" t="str">
        <f aca="false">IF(X546="","",IF(AND(X546&gt;=0,X546&lt;=4),"0 a 4",IF(AND(X546&gt;=4.5,X546&lt;=8.5),"4,5 a 8,5",IF(X546=9,"9",IF(AND(X546&gt;=9.5,X546&lt;=13),"9,5 a 13",IF(AND(X546&gt;=13.5,X546&lt;=20),"13,5 a 20",IF(AND(X546&gt;=20.5,X546&lt;=35),"20,5 a 35","Fuera de rango")))))))</f>
        <v>0 a 4</v>
      </c>
      <c r="Z546" s="11" t="n">
        <f aca="false">IF(Y546="","",IF(Y546="0 a 4",1,IF(Y546="4,5 a 8,5",2,IF(Y546="9","NORMA",IF(Y546="9,5 a 13",3,IF(Y546="13,5 a 20",4,IF(Y546="20,5 a 35",5,"Fuera de rango")))))))</f>
        <v>1</v>
      </c>
      <c r="AA546" s="9" t="n">
        <v>18</v>
      </c>
      <c r="AB546" s="10" t="str">
        <f aca="false">IF(AA546="","",IF(AND(AA546&gt;=0,AA546&lt;=9),"0 a 9",IF(AND(AA546&gt;=9.5,AA546&lt;=18.5),"9,5 a 18,5",IF(AA546=19,"19",IF(AND(AA546&gt;=19.5,AA546&lt;=28),"19,5 a 28",IF(AND(AA546&gt;=28.5,AA546&lt;=40),"28,5 a 40","Fuera de rango"))))))</f>
        <v>9,5 a 18,5</v>
      </c>
      <c r="AC546" s="11" t="n">
        <f aca="false" t="array" ref="AC546">_xlfn.IFS(AB546="","",AB546="0 a 9",1,AB546="9,5 a 18,5",2,AB546="19","NORMA",AB546="19,5 a 28",3,AB546="28,5 a 40",4,TRUE(),"Fuera de rango")</f>
        <v>2</v>
      </c>
      <c r="AD546" s="9" t="n">
        <v>13</v>
      </c>
      <c r="AE546" s="10" t="str">
        <f aca="false">IF(AD546="","",IF(AND(AD546&gt;=-10,AD546&lt;=0),"De -10 a 0",IF(AND(AD546&gt;=0.5,AD546&lt;=9.5),"0,5 a 9,5",IF(AD546=10,"10",IF(AND(AD546&gt;=10.5,AD546&lt;=20),"10,5 a 20",IF(AND(AD546&gt;=20.5,AD546&lt;=40),"20,5 a 40","Fuera de rango"))))))</f>
        <v>10,5 a 20</v>
      </c>
      <c r="AF546" s="12" t="n">
        <f aca="false">IF(AD546="","",IF(AND(AD546&gt;=-10,AD546&lt;=0),1,IF(AND(AD546&gt;=0.5,AD546&lt;=9.5),2,IF(AD546=10,"NORMA",IF(AND(AD546&gt;=10.5,AD546&lt;=20),3,IF(AND(AD546&gt;=20.5,AD546&lt;=40),4,""))))))</f>
        <v>3</v>
      </c>
      <c r="AG546" s="9" t="n">
        <v>6</v>
      </c>
      <c r="AH546" s="10" t="str">
        <f aca="false">IF(AG546="","",IF(AND(AG546&gt;=0,AG546&lt;=4),"0 a 4",IF(AND(AG546&gt;=4.5,AG546&lt;=8.5),"4,5 a 8,5",IF(AG546=9,"9",IF(AND(AG546&gt;=9.5,AG546&lt;=13),"9,5 a 13",IF(AND(AG546&gt;=13.5,AG546&lt;=25),"13,5 a 25","Fuera de rango"))))))</f>
        <v>4,5 a 8,5</v>
      </c>
      <c r="AI546" s="10" t="n">
        <f aca="false">IF(AH546="","",IF(AH546="0 a 4",1,IF(AH546="4,5 a 8,5",2,IF(AH546="9","NORMA",IF(AH546="9,5 a 13",3,IF(AH546="13,5 a 25",4,""))))))</f>
        <v>2</v>
      </c>
      <c r="AJ546" s="9" t="n">
        <v>2</v>
      </c>
      <c r="AK546" s="10" t="str">
        <f aca="false">IF(AJ546="","",IF(AND(AJ546&gt;=-15,AJ546&lt;=-10.5),"-15 a -10,5",IF(AND(AJ546&gt;=-10,AJ546&lt;=-4),"-10 a -4",IF(AND(AJ546&gt;=-4.5,AJ546&lt;=0),"-4,5 a 0",IF(AND(AJ546&gt;=0.5,AJ546&lt;=4.5),"0,5 a 4,5",IF(AJ546=5,"5",IF(AND(AJ546&gt;=5.5,AJ546&lt;=10),"5,5 a 10",IF(AND(AJ546&gt;=10.5,AJ546&lt;=20),"10,5 a 20","Fuera de rango"))))))))</f>
        <v>0,5 a 4,5</v>
      </c>
      <c r="AL546" s="11" t="n">
        <f aca="false">IF(AK546="","",IF(AK546="-15 a -10,5",1,IF(AK546="-10 a -4",2,IF(AK546="-4,5 a 0",3,IF(AK546="0,5 a 4,5",4,IF(AK546="5","NORMA",IF(AK546="5,5 a 10",5,IF(AK546="10,5 a 20",6,"Error"))))))))</f>
        <v>4</v>
      </c>
      <c r="AM546" s="9" t="n">
        <v>0</v>
      </c>
      <c r="AN546" s="10" t="str">
        <f aca="false">IF(AM546="","",IF(AND(AM546&gt;=-7.5,AM546&lt;=-5.5),"-7,5 a -5,5",IF(AND(AM546&gt;=-5,AM546&lt;=-3),"-5 a -3",IF(AND(AM546&gt;=-2.5,AM546&lt;=-0.5),"-2,5 a -0,5",IF(AM546=0,"0,00",IF(AND(AM546&gt;=0.5,AM546&lt;=2.5),"0,5 a 2,5",IF(AND(AM546&gt;=3,AM546&lt;=5),"3 a 5",IF(AND(AM546&gt;=5.5,AM546&lt;=7.5),"5,5 a 7,5",IF(AND(AM546&gt;=8,AM546&lt;=10),"8 a 10","Fuera de rango")))))))))</f>
        <v>0,00</v>
      </c>
      <c r="AO546" s="11" t="str">
        <f aca="false">IF(AN546="","",IF(AN546="-7,5 a -5,5",1,IF(AN546="-5 a -3",2,IF(AN546="-2,5 a -0,5",3,IF(AN546="0,00","NORMA",IF(AN546="0,5 a 2,5",4,IF(AN546="3 a 5",5,IF(AN546="5,5 a 7,5",6,IF(AN546="8 a 10",7,"Error")))))))))</f>
        <v>NORMA</v>
      </c>
      <c r="AP546" s="9" t="n">
        <v>-5</v>
      </c>
      <c r="AQ546" s="10" t="str">
        <f aca="false">IF(AP546="","",IF(AND(AP546&gt;=-20,AP546&lt;=-9.5),"-20 a -9,5",IF(AND(AP546&gt;=-9,AP546&lt;=-6.5),"-9 a -6,5",IF(AP546=-6,"-6",IF(AND(AP546&gt;=-5.5,AP546&lt;=-3),"-5,5 a -3",IF(AND(AP546&gt;=-2.5,AP546&lt;=0),"-2,5 a 0",IF(AND(AP546&gt;=0.5,AP546&lt;=3),"0,5 a 3",IF(AND(AP546&gt;=3.5,AP546&lt;=6),"3,5 a 6",IF(AND(AP546&gt;=6.5,AP546&lt;=9),"6,5 a 9",IF(AND(AP546&gt;=9.5,AP546&lt;=20),"9,5 a 20","Fuera de rango"))))))))))</f>
        <v>-5,5 a -3</v>
      </c>
      <c r="AR546" s="11" t="n">
        <f aca="false">IF(AQ546="","",IF(AQ546="-20 a -9,5",1,IF(AQ546="-9 a -6,5",2,IF(AQ546="-6","NORMA",IF(AQ546="-5,5 a -3",3,IF(AQ546="-2,5 a 0",4,IF(AQ546="0,5 a 3",5,IF(AQ546="3,5 a 6",6,IF(AQ546="6,5 a 9",7,IF(AQ546="9,5 a 20",8,""))))))))))</f>
        <v>3</v>
      </c>
      <c r="AS546" s="9" t="n">
        <v>6</v>
      </c>
      <c r="AT546" s="10" t="str">
        <f aca="false">IF(AS546="","",IF(AND(AS546&gt;=-16,AS546&lt;=-14),"-16 a -14",IF(AND(AS546&gt;=-13.5,AS546&lt;=-11.5),"-13,5 a -11,5",IF(AND(AS546&gt;=-11,AS546&lt;=-9),"-11 a -9",IF(AND(AS546&gt;=-8.5,AS546&lt;=-6.5),"-8,5 a -6,5",IF(AND(AS546&gt;=-6,AS546&lt;=-4),"-6 a -4",IF(AND(AS546&gt;=-3.5,AS546&lt;=-1.5),"-3,5 a -1,5",IF(AND(AS546&gt;=-1,AS546&lt;=1),"-1 a 1",IF(AND(AS546&gt;=1.5,AS546&lt;=3.5),"1,5 a 3,5",IF(AND(AS546&gt;=4,AS546&lt;=6),"4 a 6",IF(AND(AS546&gt;=6.5,AS546&lt;=8.5),"6,5 a 8,5",IF(AND(AS546&gt;=9,AS546&lt;=11),"9 a 11",IF(AND(AS546&gt;=11.5,AS546&lt;=13.5),"11,5 a 13,5",IF(AND(AS546&gt;=14,AS546&lt;=16),"14 a 16",IF(AND(AS546&gt;=16.5,AS546&lt;=18.5),"16,5 a 18,5",IF(AND(AS546&gt;=19,AS546&lt;=21),"19 a 21","Fuera de rango"))))))))))))))))</f>
        <v>4 a 6</v>
      </c>
      <c r="AU546" s="11" t="str">
        <f aca="false" t="array" ref="AU546">IF(AT546="","",_xlfn.IFS(AT546="-16 a -14",1,AT546="-13,5 a -11,5",2,AT546="-11 a -9",3,AT546="-8,5 a -6,5",4,AT546="-6 a -4",5,AT546="-3,5 a -1,5",6,AT546="-1 a 1",7,AT546="1,5 a 3,5",8,AT546="4 a 6","NORMA",AT546="6,5 a 8,5",9,AT546="9 a 11",10,AT546="11,5 a 13,5",11,AT546="14 a 16",12,AT546="16,5 a 18,5",13,AT546="19 a 21",14,TRUE(),""))</f>
        <v>NORMA</v>
      </c>
      <c r="AV546" s="9" t="n">
        <v>2.5</v>
      </c>
      <c r="AW546" s="10" t="str">
        <f aca="false">IF(AV546="","",IF(AND(AV546&gt;=-1,AV546&lt;=-0.5),"-1 a -0,5",IF(AND(AV546&gt;-0.5,AV546&lt;=0),"De -0,5 a 0",IF(AND(AV546&gt;=0.25,AV546&lt;=0.75),"0,25 a 0,75",IF(AND(AV546&gt;=1,AV546&lt;=1.5),"1 a 1,5",IF(AND(AV546&gt;=1.75,AV546&lt;=2.25),"1,75 a 2,25",IF(AND(AV546&gt;=2.5,AV546&lt;=3),"2,5 a 3",IF(AND(AV546&gt;=3.25,AV546&lt;=3.75),"3,25 a 3,75","Fuera de rango"))))))))</f>
        <v>2,5 a 3</v>
      </c>
      <c r="AX546" s="10" t="n">
        <f aca="false">IF(AW546="","",IF(OR(AW546="-1 a -0,5",AW546="-1 a -0.5"),1,IF(OR(AW546="De -0,5 a 0",AW546="-0,5 a 0",AW546="De -0.5 a 0"),2,IF(OR(AW546="0,25 a 0,75",AW546="0.25 a 0.75"),"NORMA",IF(OR(AW546="1 a 1,5",AW546="1 a 1.5"),3,IF(OR(AW546="1,75 a 2,25",AW546="1.75 a 2.25"),4,IF(OR(AW546="2,5 a 3",AW546="2.5 a 3"),5,IF(OR(AW546="3,25 a 3,75",AW546="3.25 a 3.75"),6,""))))))))</f>
        <v>5</v>
      </c>
      <c r="AY546" s="9" t="n">
        <v>-5</v>
      </c>
      <c r="AZ546" s="10" t="str">
        <f aca="false">IF(AY546="","",IF(AND(AY546&gt;=-20,AY546&lt;=-9.5),"-20 a -9,5",IF(AND(AY546&gt;=-9,AY546&lt;=-6.5),"-9 a -6,5",IF(AY546=-6,"-6",IF(AND(AY546&gt;=-5.5,AY546&lt;=-3),"-5,5 a -3",IF(AND(AY546&gt;=-2.5,AY546&lt;=0),"-2,5 a 0",IF(AND(AY546&gt;=0.5,AY546&lt;=3),"0,5 a 3",IF(AND(AY546&gt;=3.5,AY546&lt;=6),"3,5 a 6","Fuera de rango"))))))))</f>
        <v>-5,5 a -3</v>
      </c>
      <c r="BA546" s="11" t="n">
        <f aca="false">IF(AZ546="","",IF(AZ546="-20 a -9,5",1,IF(AZ546="-9 a -6,5",2,IF(AZ546="-6","NORMA",IF(AZ546="-5,5 a -3",3,IF(AZ546="-2,5 a 0",4,IF(AZ546="0,5 a 3",5,IF(AZ546="3,5 a 6",6,""))))))))</f>
        <v>3</v>
      </c>
      <c r="BB546" s="9" t="n">
        <v>0</v>
      </c>
      <c r="BC546" s="10" t="str">
        <f aca="false" t="array" ref="BC546">IF(BB546="","",_xlfn.IFS(AND(BB546&gt;=0,BB546&lt;=2),"0 a 2",AND(BB546&gt;=2.5,BB546&lt;=4.5),"2,5 a 4,5",AND(BB546&gt;=5,BB546&lt;=7),"5 a 7",AND(BB546&gt;=7.5,BB546&lt;=9.5),"7,5 a 9,5",AND(BB546&gt;=10,BB546&lt;=12),"10 a 12",AND(BB546&gt;=12.5,BB546&lt;=14.5),"12,5 a 14,5",BB546=15,"15",AND(BB546&gt;=15.5,BB546&lt;=17.5),"15,5 a 17,5",AND(BB546&gt;=18,BB546&lt;=20),"18 a 20",AND(BB546&gt;=20.5,BB546&lt;=22.5),"20,5 a 22,5",AND(BB546&gt;=23,BB546&lt;=25),"23 a 25",TRUE(),"Fuera de rango"))</f>
        <v>0 a 2</v>
      </c>
      <c r="BD546" s="11" t="n">
        <f aca="false" t="array" ref="BD546">IF(BC546="","",_xlfn.IFS(BC546="0 a 2",1,BC546="2,5 a 4,5",2,BC546="5 a 7",3,BC546="7,5 a 9,5",4,BC546="10 a 12",5,BC546="12,5 a 14,5",6,BC546="15","NORMA",BC546="15,5 a 17,5",7,BC546="18 a 20",8,BC546="20,5 a 22,5",9,BC546="23 a 25",10,TRUE(),"Fuera de rango"))</f>
        <v>1</v>
      </c>
      <c r="BE546" s="9" t="n">
        <v>15</v>
      </c>
      <c r="BF546" s="10" t="str">
        <f aca="false">IF(BE546="","",IF(AND(BE546&gt;=-20,BE546&lt;=-10),"-20 a -10",IF(AND(BE546&gt;=-9.5,BE546&lt;=0.5),"-9,5 a 0,5",IF(AND(BE546&gt;=1,BE546&lt;=11),"1 a 11",IF(AND(BE546&gt;=11.5,BE546&lt;=20.5),"11,5 a 20,5",IF(BE546=21,"21",IF(AND(BE546&gt;=21.5,BE546&lt;=31.5),"21,5 a 31,5",IF(AND(BE546&gt;=32,BE546&lt;=42),"32 a 42","Fuera de rango"))))))))</f>
        <v>11,5 a 20,5</v>
      </c>
      <c r="BG546" s="11" t="n">
        <f aca="false">IF(BF546="","",IF(BF546="-20 a -10",1,IF(BF546="-9,5 a 0,5",2,IF(BF546="1 a 11",3,IF(BF546="11,5 a 20,5",4,IF(BF546="21","NORMA",IF(BF546="21,5 a 31,5",5,IF(BF546="32 a 42",6,""))))))))</f>
        <v>4</v>
      </c>
      <c r="BH546" s="9" t="n">
        <v>4</v>
      </c>
      <c r="BI546" s="10" t="str">
        <f aca="false">IF(BH546="","",IF(AND(BH546&gt;=-20,BH546&lt;=-15),"-20 a -15",IF(AND(BH546&gt;=-14.5,BH546&lt;=-9.5),"-14,5 a -9,5",IF(AND(BH546&gt;=-9,BH546&lt;=-4),"-9 a -4",IF(AND(BH546&gt;=-3.5,BH546&lt;=2.5),"-3,5 a 2,5",IF(AND(BH546&gt;=3,BH546&lt;=8),"3 a 8",IF(AND(BH546&gt;=8.5,BH546&lt;=14.5),"8,5 a 14,5",IF(BH546=15,"15",IF(AND(BH546&gt;=15.5,BH546&lt;=20.5),"15,5 a 20,5",IF(AND(BH546&gt;=21,BH546&lt;=26),"21 a 26","Fuera de rango"))))))))))</f>
        <v>3 a 8</v>
      </c>
      <c r="BJ546" s="11" t="n">
        <f aca="false">IF(BI546="","",IF(BI546="-20 a -15",1,IF(BI546="-14,5 a -9,5",2,IF(BI546="-9 a -4",3,IF(BI546="-3,5 a 2,5",4,IF(BI546="3 a 8",5,IF(BI546="8,5 a 14,5",6,IF(BI546="15","NORMA",IF(BI546="15,5 a 20,5",7,IF(BI546="21 a 26",8,IF(BI546="26,5 a 31,5",9,"")))))))))))</f>
        <v>5</v>
      </c>
      <c r="BK546" s="9" t="n">
        <v>0</v>
      </c>
      <c r="BL546" s="10" t="str">
        <f aca="false">IF(BK546="","",IF(AND(BK546&gt;=0,BK546&lt;=2),"0 - 2",IF(AND(BK546&gt;=2.5,BK546&lt;=4.5),"2,5 - 4,5",IF(AND(BK546&gt;=5,BK546&lt;=7),"5 - 7",IF(AND(BK546&gt;=7.5,BK546&lt;=9.5),"7,5 - 9,5",IF(AND(BK546&gt;=10,BK546&lt;=12),"10 - 12",IF(AND(BK546&gt;=12.5,BK546&lt;=13.5),"12,5 - 13,5",IF(BK546=14,"14",IF(AND(BK546&gt;=14.5,BK546&lt;=16.5),"14,5 - 16,5",IF(AND(BK546&gt;=17,BK546&lt;=19),"17 - 19",IF(AND(BK546&gt;=19.5,BK546&lt;=21.5),"19,5 - 21,5",IF(AND(BK546&gt;=22,BK546&lt;=24),"22 - 24",IF(AND(BK546&gt;=24.5,BK546&lt;=26.5),"24,5 - 26,5",IF(AND(BK546&gt;=27,BK546&lt;=29),"27 - 29",IF(AND(BK546&gt;=29.5,BK546&lt;=30),"29,5 - 30","Fuera de rango")))))))))))))))</f>
        <v>0 - 2</v>
      </c>
      <c r="BM546" s="11" t="n">
        <f aca="false">IF(BL546="","",IF(BL546="0 - 2",1,IF(BL546="2,5 - 4,5",2,IF(BL546="5 - 7",3,IF(BL546="7,5 - 9,5",4,IF(BL546="10 - 12",5,IF(BL546="12,5 - 13,5",6,IF(BL546="14","NORMA",IF(BL546="14,5 - 16,5",7,IF(BL546="17 - 19",8,IF(BL546="19,5 - 21,5",9,IF(BL546="22 - 24",10,IF(BL546="24,5 - 26,5",11,IF(BL546="27 - 29",12,IF(BL546="29,5 - 30",13,"")))))))))))))))</f>
        <v>1</v>
      </c>
      <c r="BN546" s="9" t="n">
        <v>14</v>
      </c>
      <c r="BO546" s="11" t="str">
        <f aca="false">IF(BN546="","",IF(AND(BN546&gt;=-20,BN546&lt;=-10),"-20 a -10",IF(AND(BN546&gt;=-9.5,BN546&lt;=0.5),"-9,5 a 0,5",IF(AND(BN546&gt;=1,BN546&lt;=11),"1 a 11",IF(AND(BN546&gt;=11.5,BN546&lt;=21.5),"11,5 a 21,5",IF(BN546=22,"22",IF(AND(BN546&gt;=22.5,BN546&lt;=32.5),"22,5 a 32,5",IF(AND(BN546&gt;=33,BN546&lt;=43),"33 a 43","Fuera de rango"))))))))</f>
        <v>11,5 a 21,5</v>
      </c>
      <c r="BP546" s="11" t="n">
        <f aca="false">IF(BO546="","",IF(BO546="-20 a -10",1,IF(BO546="-9,5 a 0,5",2,IF(BO546="1 a 11",3,IF(BO546="11,5 a 21,5",4,IF(BO546="22","NORMA",IF(BO546="22,5 a 32,5",5,IF(BO546="33 a 43",6,""))))))))</f>
        <v>4</v>
      </c>
      <c r="BQ546" s="9" t="n">
        <v>11</v>
      </c>
      <c r="BR546" s="10" t="str">
        <f aca="false">IF(BQ546="","",IF(AND(BQ546&gt;=-20,BQ546&lt;=-15),"-20 a -15",IF(AND(BQ546&gt;=-14.5,BQ546&lt;=-9.5),"-14,5 a -9,5",IF(AND(BQ546&gt;=-9,BQ546&lt;=-4),"-9 a -4",IF(AND(BQ546&gt;=-3.5,BQ546&lt;=2.5),"-3,5 a 2,5",IF(AND(BQ546&gt;=3,BQ546&lt;=8),"3 a 8",IF(AND(BQ546&gt;=8.5,BQ546&lt;=13.5),"8,5 a 13,5",IF(AND(BQ546&gt;=14,BQ546&lt;=17.5),"14 a 17,5",IF(BQ546=18,"18",IF(AND(BQ546&gt;=18.5,BQ546&lt;=23.5),"18,5 a 23,5",IF(AND(BQ546&gt;=24,BQ546&lt;=29),"24 a 29",IF(AND(BQ546&gt;=29.5,BQ546&lt;=34.5),"29,5 a 34,5",IF(AND(BQ546&gt;=35,BQ546&lt;=40),"35 a 40","Fuera de rango")))))))))))))</f>
        <v>8,5 a 13,5</v>
      </c>
      <c r="BS546" s="11" t="n">
        <f aca="false">IF(BR546="","",IF(BR546="-20 a -15",1,IF(BR546="-14,5 a -9,5",2,IF(BR546="-9 a -4",3,IF(BR546="-3,5 a 2,5",4,IF(BR546="3 a 8",5,IF(BR546="8,5 a 13,5",6,IF(BR546="14 a 17,5",7,IF(BR546="18","NORMA",IF(BR546="18,5 a 23,5",8,IF(BR546="24 a 29",9,IF(BR546="29,5 a 34,5",10,IF(BR546="35 a 40",11,"")))))))))))))</f>
        <v>6</v>
      </c>
      <c r="BT546" s="9" t="n">
        <v>0</v>
      </c>
      <c r="BU546" s="10" t="str">
        <f aca="false">IF(BT546="","",IF(AND(BT546&gt;=-20,BT546&lt;=-18),"-20 a -18",IF(AND(BT546&gt;=-17.5,BT546&lt;=-15.5),"-17,5 a -15,5",IF(AND(BT546&gt;=-15,BT546&lt;=-13),"-15 a -13",IF(AND(BT546&gt;=-12.5,BT546&lt;=-10.5),"-12,5 a -10,5",IF(AND(BT546&gt;=-10,BT546&lt;=-8),"-10 a -8",IF(AND(BT546&gt;=-7.5,BT546&lt;=-5.5),"-7,5 a -5,5",IF(AND(BT546&gt;=-5,BT546&lt;=-3),"-5 a -3",IF(AND(BT546&gt;=-2.5,BT546&lt;=-0.5),"-2,5 a -0,5",IF(BT546=0,"0",IF(AND(BT546&gt;=0.5,BT546&lt;=2.5),"0,5 a 2,5",IF(AND(BT546&gt;=3,BT546&lt;=5),"3 a 5",IF(AND(BT546&gt;=5.5,BT546&lt;=7.5),"5,5 a 7,5",IF(AND(BT546&gt;=8,BT546&lt;=10),"8 a 10",IF(AND(BT546&gt;=10.5,BT546&lt;=12.5),"10,5 a 12,5",IF(AND(BT546&gt;=13,BT546&lt;=15),"13 a 15",IF(AND(BT546&gt;=15.5,BT546&lt;=17.5),"15,5 a 17,5",IF(AND(BT546&gt;=18,BT546&lt;=20),"18 a 20","Fuera de rango"))))))))))))))))))</f>
        <v>0</v>
      </c>
      <c r="BV546" s="11" t="str">
        <f aca="false">IF(BT546="","",IF(BT546=0,"NORMA",IF(AND(BT546&gt;=-20,BT546&lt;=-18),2,IF(AND(BT546&gt;=-17.5,BT546&lt;=-15.5),2,IF(AND(BT546&gt;=-15,BT546&lt;=-13),3,IF(AND(BT546&gt;=-12.5,BT546&lt;=-10.5),4,IF(AND(BT546&gt;=-10,BT546&lt;=-8),5,IF(AND(BT546&gt;=-7.5,BT546&lt;=-5.5),6,IF(AND(BT546&gt;=-5,BT546&lt;=-3),7,IF(AND(BT546&gt;=-2.5,BT546&lt;=-0.5),8,IF(AND(BT546&gt;=0.5,BT546&lt;=2.5),9,IF(AND(BT546&gt;=3,BT546&lt;=5),10,IF(AND(BT546&gt;=5.5,BT546&lt;=7.5),11,IF(AND(BT546&gt;=8,BT546&lt;=10),12,IF(AND(BT546&gt;=10.5,BT546&lt;=12.5),13,IF(AND(BT546&gt;=13,BT546&lt;=15),14,IF(AND(BT546&gt;=15.5,BT546&lt;=17.5),15,IF(AND(BT546&gt;=18,BT546&lt;=20),16,"Fuera de rango"))))))))))))))))))</f>
        <v>NORMA</v>
      </c>
      <c r="BW546" s="9" t="n">
        <v>-3</v>
      </c>
      <c r="BX546" s="10" t="n">
        <f aca="false">18.5- (0.3*H546)</f>
        <v>0.5</v>
      </c>
      <c r="BY546" s="10" t="n">
        <f aca="false">(BW546)-(BX546)</f>
        <v>-3.5</v>
      </c>
      <c r="BZ546" s="10" t="str">
        <f aca="false">IF(BY546="","",IF(BY546&lt;-27.5,"De -30 a -28",IF(BY546&lt;-25,"De -27,5 a -25,5",IF(BY546&lt;-22.5,"De -25 a -23",IF(BY546&lt;-20,"De -22,5 a -20,5",IF(BY546&lt;-17.5,"De -20 a -18",IF(BY546&lt;-15,"De -17,5 a -15,5",IF(BY546&lt;-12.5,"De -15 a -13",IF(BY546&lt;-10,"De -12,5 a -10,5",IF(BY546&lt;-7.5,"De -10 a -8",IF(BY546&lt;-5,"De -7,5 a -5,5",IF(BY546&lt;-2.5,"De -5 a -3",IF(BY546&lt;0,"De -2,5 a -0,5",IF(BY546&lt;2.5,"De 0 a 2",IF(BY546&lt;5,"De 2,5 a 4,5",IF(BY546&lt;7.5,"De 5 a 7",IF(BY546&lt;10,"De 7,5 a 9,5",IF(BY546&lt;12.5,"De 10 a 12",IF(BY546&lt;15,"De 12,5 a 14,5",IF(BY546&lt;17.5,"De 15 a 17",IF(BY546&lt;20,"De 17,5 a 19,5",IF(BY546&lt;22.5,"De 20 a 22",IF(BY546&lt;25,"De 22,5 a 24,5",IF(BY546&lt;27.5,"De 25 a 27","De 27,5 a 30"))))))))))))))))))))))))</f>
        <v>De -5 a -3</v>
      </c>
      <c r="CA546" s="12" t="n">
        <f aca="false">IF(BY546="","",IF(BY546&lt;=-28,1,IF(BY546&lt;=-25.5,2,IF(BY546&lt;=-23,3,IF(BY546&lt;=-20.5,4,IF(BY546&lt;=-18,5,IF(BY546&lt;=-15.5,6,IF(BY546&lt;=-13,7,IF(BY546&lt;=-10.5,8,IF(BY546&lt;=-8,9,IF(BY546&lt;=-5.5,10,IF(BY546&lt;=-3,11,IF(BY546&lt;=-0.5,12,IF(BY546&lt;=2,13,IF(BY546&lt;=4.5,14,IF(BY546&lt;=7,15,IF(BY546&lt;=9.5,16,IF(BY546&lt;=12,17,IF(BY546&lt;=14.5,18,IF(BY546&lt;=17,19,IF(BY546&lt;=19.5,20,IF(BY546&lt;=22,21,IF(BY546&lt;=24.5,22,IF(BY546&lt;=27,23,IF(BY546&lt;=30,24,"Fuera de rango")))))))))))))))))))))))))</f>
        <v>11</v>
      </c>
      <c r="CB546" s="9" t="n">
        <v>-3</v>
      </c>
      <c r="CC546" s="10" t="n">
        <f aca="false">18.5- (0.3*H546)</f>
        <v>0.5</v>
      </c>
      <c r="CD546" s="10" t="n">
        <f aca="false">(CB546)-(CC546)</f>
        <v>-3.5</v>
      </c>
      <c r="CE546" s="10" t="str">
        <f aca="false">IF(CD546="","",IF(CD546&lt;-27.5,"De -30 a -28",IF(CD546&lt;-25,"De -27,5 a -25,5",IF(CD546&lt;-22.5,"De -25 a -23",IF(CD546&lt;-20,"De -22,5 a -20,5",IF(CD546&lt;-17.5,"De -20 a -18",IF(CD546&lt;-15,"De -17,5 a -15,5",IF(CD546&lt;-12.5,"De -15 a -13",IF(CD546&lt;-10,"De -12,5 a -10,5",IF(CD546&lt;-7.5,"De -10 a -8",IF(CD546&lt;-5,"De -7,5 a -5,5",IF(CD546&lt;-2.5,"De -5 a -3",IF(CD546&lt;0,"De -2,5 a -0,5",IF(CD546&lt;=2,"De 0 a 2",IF(CD546&lt;=4.5,"De 2,5 a 4,5",IF(CD546&lt;=7,"De 5 a 7",IF(CD546&lt;=9.5,"De 7,5 a 9,5",IF(CD546&lt;=12,"De 10 a 12",IF(CD546&lt;=14.5,"De 12,5 a 14,5",IF(CD546&lt;=17,"De 15 a 17",IF(CD546&lt;=19.5,"De 17,5 a 19,5",IF(CD546&lt;=22,"De 20 a 22",IF(CD546&lt;=24.5,"De 22,5 a 24,5",IF(CD546&lt;=27,"De 25 a 27","De 27,5 a 30"))))))))))))))))))))))))</f>
        <v>De -5 a -3</v>
      </c>
      <c r="CF546" s="12" t="n">
        <f aca="false">IF(CD546="","",IF(CD546&lt;-27.5,1,IF(CD546&lt;-25,2,IF(CD546&lt;-22.5,3,IF(CD546&lt;-20,4,IF(CD546&lt;-17.5,5,IF(CD546&lt;-15,6,IF(CD546&lt;-12.5,7,IF(CD546&lt;-10,8,IF(CD546&lt;-7.5,9,IF(CD546&lt;-5,10,IF(CD546&lt;-2.5,11,IF(CD546&lt;0,12,IF(CD546&lt;2.5,13,IF(CD546&lt;5,14,IF(CD546&lt;7.5,15,IF(CD546&lt;10,16,IF(CD546&lt;12.5,17,IF(CD546&lt;15,18,IF(CD546&lt;17.5,19,IF(CD546&lt;20,20,IF(CD546&lt;22.5,21,IF(CD546&lt;25,22,IF(CD546&lt;27.5,23,24))))))))))))))))))))))))</f>
        <v>11</v>
      </c>
      <c r="CG546" s="9" t="n">
        <v>-1.25</v>
      </c>
      <c r="CH546" s="10" t="str">
        <f aca="false">IF(CG546="","",IF(AND(CG546&gt;=-10,CG546&lt;=-9.5),"-10 a -9,5",IF(AND(CG546&gt;-9.5,CG546&lt;=-8.5),"-9 a -8,5",IF(AND(CG546&gt;-8.5,CG546&lt;=-7.5),"-8 a -7,5",IF(AND(CG546&gt;-7.5,CG546&lt;=-6.5),"-7 a -6,5",IF(AND(CG546&gt;-6.5,CG546&lt;=-5.5),"-6 a -5,5",IF(AND(CG546&gt;-5.5,CG546&lt;=-4.5),"-5 a -4,5",IF(AND(CG546&gt;-4.5,CG546&lt;=-3.5),"-4 a -3,5",IF(AND(CG546&gt;-3.5,CG546&lt;=-2.5),"-3 a -2,5",IF(CG546=-2.25,"-2,25",IF(AND(CG546&gt;-2.5,CG546&lt;=-1.5),"-2 a -1,5",IF(AND(CG546&gt;-1.5,CG546&lt;=-0.5),"-1 a -0,5",IF(AND(CG546&gt;-0.5,CG546&lt;=0.5),"0 a 0,5",IF(AND(CG546&gt;0.5,CG546&lt;=1.5),"1 a 1,5",IF(AND(CG546&gt;1.5,CG546&lt;=2.5),"2 a 2,5",IF(AND(CG546&gt;2.5,CG546&lt;=3.5),"3 a 3,5",IF(AND(CG546&gt;3.5,CG546&lt;=4.5),"4 a 4,5",IF(AND(CG546&gt;4.5,CG546&lt;=5.5),"5 a 5,5",IF(AND(CG546&gt;5.5,CG546&lt;=6.5),"6 a 6,5",IF(AND(CG546&gt;6.5,CG546&lt;=7.5),"7 a 7,5",IF(AND(CG546&gt;7.5,CG546&lt;=8.5),"8 a 8,5",IF(AND(CG546&gt;8.5,CG546&lt;=9.5),"9 a 9,5",IF(CG546&gt;=10,"10","Fuera de rango")))))))))))))))))))))))</f>
        <v>-1 a -0,5</v>
      </c>
      <c r="CI546" s="11" t="n">
        <f aca="false">IF(CG546="","",IF(CG546=-2.25,"NORMA",IF(CG546&lt;=-9.5,1,IF(CG546&lt;=-8.5,2,IF(CG546&lt;=-7.5,3,IF(CG546&lt;=-6.5,4,IF(CG546&lt;=-5.5,5,IF(CG546&lt;=-4.5,6,IF(CG546&lt;=-3.5,7,IF(CG546&lt;=-2.5,8,IF(CG546&lt;=-1.5,9,IF(CG546&lt;=-0.5,10,IF(CG546&lt;=0.5,11,IF(CG546&lt;=1.5,12,IF(CG546&lt;=2.5,13,IF(CG546&lt;=3.5,14,IF(CG546&lt;=4.5,15,IF(CG546&lt;=5.5,16,IF(CG546&lt;=6.5,17,IF(CG546&lt;=7.5,18,IF(CG546&lt;=8.5,19,IF(CG546&lt;=9.5,20,IF(CG546=10,21,"Fuera de rango")))))))))))))))))))))))</f>
        <v>10</v>
      </c>
      <c r="CJ546" s="9" t="n">
        <v>0.75</v>
      </c>
      <c r="CK546" s="10" t="str">
        <f aca="false">IF(CJ546="","",IF(AND(CJ546&gt;=-6,CJ546&lt;=-5.5),"-6 a -5,5",IF(AND(CJ546&gt;-5.5,CJ546&lt;=-4.5),"-5 a -4,5",IF(AND(CJ546&gt;-4.5,CJ546&lt;=-3.5),"-4 a -3,5",IF(AND(CJ546&gt;-3.5,CJ546&lt;=-2.5),"-3 a -2,5",IF(AND(CJ546&gt;-2.5,CJ546&lt;=-1.5),"-2 a -1,5",IF(AND(CJ546&gt;-1.5,CJ546&lt;=-0.5),"-1 a -0,5",IF(AND(CJ546&gt;-0.5,CJ546&lt;=0.5),"0 a 0,5",IF(AND(CJ546&gt;0.5,CJ546&lt;=1.5),"1 a 1,5",IF(AND(CJ546&gt;1.5,CJ546&lt;2.5),"2",IF(AND(CJ546&gt;=2.5,CJ546&lt;=3),"2,5 a 3",IF(AND(CJ546&gt;3,CJ546&lt;=4),"3,5 a 4",IF(AND(CJ546&gt;4,CJ546&lt;=5),"4,5 a 5",IF(AND(CJ546&gt;5,CJ546&lt;=6),"5,5 a 6",IF(AND(CJ546&gt;6,CJ546&lt;=7),"6,5 a 7",IF(AND(CJ546&gt;7,CJ546&lt;=8),"7,5 a 8",IF(AND(CJ546&gt;8,CJ546&lt;=9.5),"8,5 a 9,5",IF(CJ546=10,"10","Fuera de rango"))))))))))))))))))</f>
        <v>1 a 1,5</v>
      </c>
      <c r="CL546" s="11" t="n">
        <f aca="false">IF(CK546="","",IF(OR(CK546="-6 a -5,5",CK546="-6 - -5,5"),1,IF(OR(CK546="-5 a -4,5",CK546="-5 - -4,5"),2,IF(OR(CK546="-4 a -3,5",CK546="-4 - -3,5"),3,IF(OR(CK546="-3 a -2,5",CK546="-3 - -2,5"),4,IF(OR(CK546="-2 a -1,5",CK546="-2 - -1,5"),5,IF(OR(CK546="-1 a -0,5",CK546="-1 - -0,5"),6,IF(OR(CK546="0 a 0,5",CK546="0 - 0,5"),7,IF(OR(CK546="1 a 1,5",CK546="1 - 1,5"),8,IF(CK546="2","NORMA",IF(OR(CK546="2,5 a 3",CK546="2,5 - 3"),9,IF(OR(CK546="3,5 a 4",CK546="3,5 - 4"),10,IF(OR(CK546="4,5 a 5",CK546="4,5 - 5"),11,IF(OR(CK546="5,5 a 6",CK546="5,5 - 6"),12,IF(OR(CK546="6,5 a 7",CK546="6,5 - 7"),13,IF(OR(CK546="7,5 a 8",CK546="7,5 - 8"),14,IF(OR(CK546="8,5 a 9",CK546="8,5 - 9,5",CK546="9 a 9,5"),15,IF(CK546="10",15,IF(OR(CK546="0,5 a 1",CK546="0,5 - 1"),7,"Fuera de rango")))))))))))))))))))</f>
        <v>8</v>
      </c>
      <c r="CN546" s="10" t="str">
        <f aca="false">IF(CM546=0,"0", " ")</f>
        <v>0</v>
      </c>
      <c r="CO546" s="10" t="str">
        <f aca="false">IF(CM546&gt;0,"EME"," ")</f>
        <v> </v>
      </c>
      <c r="CQ546" s="10" t="str">
        <f aca="false">IF(CP546&gt;0,"0", " ")</f>
        <v> </v>
      </c>
      <c r="CR546" s="10" t="str">
        <f aca="false">IF(CP546&gt;0,"EME"," ")</f>
        <v> </v>
      </c>
      <c r="CS546" s="9" t="n">
        <v>1.25</v>
      </c>
      <c r="CV546" s="9" t="n">
        <v>1.5</v>
      </c>
      <c r="CY546" s="9" t="n">
        <v>0</v>
      </c>
      <c r="DB546" s="9" t="n">
        <v>0</v>
      </c>
      <c r="DC546" s="11" t="str">
        <f aca="false">IF(DB546&lt;0,"2"," ")</f>
        <v> </v>
      </c>
      <c r="DD546" s="11" t="str">
        <f aca="false">IF(DB546&lt;0,"MIO"," ")</f>
        <v> </v>
      </c>
      <c r="DE546" s="9" t="n">
        <v>0</v>
      </c>
      <c r="DF546" s="10" t="str">
        <f aca="false">IF(DE546&lt;0,"3"," ")</f>
        <v> </v>
      </c>
      <c r="DG546" s="10" t="str">
        <f aca="false">IF(DE546&lt;0,"AST"," ")</f>
        <v> </v>
      </c>
      <c r="DH546" s="9" t="n">
        <v>0</v>
      </c>
      <c r="DI546" s="10" t="str">
        <f aca="false">IF(DH546&lt;0,"3"," ")</f>
        <v> </v>
      </c>
      <c r="DJ546" s="10" t="str">
        <f aca="false">IF(DH546&lt;0,"AST"," ")</f>
        <v> </v>
      </c>
      <c r="DK546" s="9" t="n">
        <v>2.5</v>
      </c>
      <c r="DL546" s="10" t="str">
        <f aca="false">IF(DK546&gt;0,"4"," ")</f>
        <v>4</v>
      </c>
      <c r="DM546" s="10" t="str">
        <f aca="false">IF(DK546&gt;0,"PRE"," ")</f>
        <v>PRE</v>
      </c>
      <c r="DN546" s="9" t="n">
        <v>2.5</v>
      </c>
      <c r="DO546" s="10" t="str">
        <f aca="false">IF(DN546&gt;0,"4"," ")</f>
        <v>4</v>
      </c>
      <c r="DP546" s="10" t="str">
        <f aca="false">IF(DN546&gt;0,"PRE"," ")</f>
        <v>PRE</v>
      </c>
      <c r="DS546" s="12" t="str">
        <f aca="false">CONCATENATE(CO546,CU546,DA546,DG546,DM546)</f>
        <v>  PRE</v>
      </c>
      <c r="DT546" s="10" t="e">
        <f aca="false" t="array" ref="DT546">_xlfn.IFS(DS546="EME    ","0", DS546=" HIP   ","1", DS546="  MIO  ","2", DS546="   AST ","3", DS546="    PRE","4", DS546="EME   PRE","5", DS546=" HIP  PRE","6", DS546=" HIP AST ","7", DS546="  MIO PRE","8", DS546="  MIOAST ","9", DS546="   ASTPRE","10",DS546=" HIP ASTPRE","11", DS546="  MIOASTPRE","12", DS546="     ","0")</f>
        <v>#N/A</v>
      </c>
      <c r="DV546" s="1" t="e">
        <f aca="false" t="array" ref="DV546">_xlfn.IFS(DU546="SI","2", DU546="NO","1")</f>
        <v>#N/A</v>
      </c>
      <c r="DX546" s="11" t="str">
        <f aca="false">IF(DW546=0,"1","2")</f>
        <v>1</v>
      </c>
      <c r="DY546" s="11" t="str">
        <f aca="false" t="array" ref="DY546">_xlfn.IFS(DW546=0,"0", DW546=0.25, "1", DW546=0.5,"2", DW546=0.75,"3", DW546=1,"4",DW546=1.25,"5", DW546=1.5,"6", DW546=1.75,"7", DW546=2,"8")</f>
        <v>0</v>
      </c>
      <c r="EA546" s="11" t="str">
        <f aca="false">IF(DZ546=0,"1","2")</f>
        <v>1</v>
      </c>
      <c r="EB546" s="11" t="str">
        <f aca="false" t="array" ref="EB546">_xlfn.IFS(DZ546=0,"0", DZ546=0.25, "1", DZ546=0.5,"2", DZ546=0.75,"3", DZ546=1,"4",DZ546=1.25,"5", DZ546=1.5,"6", DZ546=1.75,"7", DZ546=2,"8")</f>
        <v>0</v>
      </c>
      <c r="ED546" s="10" t="str">
        <f aca="false">IF(EC546=0,"1","2")</f>
        <v>1</v>
      </c>
      <c r="EE546" s="11" t="str">
        <f aca="false" t="array" ref="EE546">_xlfn.IFS(EC546=0,"0", EC546=-0.25, "1", EC546=-0.5,"2", EC546=-0.75,"3", EC546=-1,"4",EC546=-1.25,"5", EC546=-1.5,"6", EC546=-1.75,"7", EC546=-2,"8", EC546=-2.25,"9",EC546=-2.5,"10", EC546=-2.75,"11", EC546=-3,"12", EC546=-3.25,"13", EC546=-3.5,"14", EC546=-3.75,"15",EC546=-4,"16")</f>
        <v>0</v>
      </c>
      <c r="EG546" s="10" t="str">
        <f aca="false">IF(EF546=0,"1","2")</f>
        <v>1</v>
      </c>
      <c r="EH546" s="11" t="str">
        <f aca="false" t="array" ref="EH546">_xlfn.IFS(EF546=0,"0", EF546=-0.25, "1", EF546=-0.5,"2", EF546=-0.75,"3", EF546=-1,"4",EF546=-1.25,"5", EF546=-1.5,"6", EF546=-1.75,"7", EF546=-2,"8", EF546=-2.25,"9",EF546=-2.5,"10", EF546=-2.75,"11", EF546=-3,"12", EF546=-3.25,"13", EF546=-3.5,"14", EF546=-3.75,"15",EF546=-4,"16")</f>
        <v>0</v>
      </c>
      <c r="EJ546" s="11" t="str">
        <f aca="false">IF(EI546=0,"1","2")</f>
        <v>1</v>
      </c>
      <c r="EK546" s="11" t="str">
        <f aca="false" t="array" ref="EK546">_xlfn.IFS(EI546=0,"0", EI546=-0.25, "1", EI546=-0.5,"2", EI546=-0.75,"3", EI546=-1,"4",EI546=-1.25,"5", EI546=-1.5,"6", EI546=-1.75,"7", EI546=-2,"8", EI546=-2.25,"9", EI546=-2.25,"9",EI546=-2.5,"10", EI546=-2.75,"11", EI546=-3,"12", EI546=-3.25,"13", EI546=-3.5,"14", EI546=-3.75,"15",EI546=-4,"16", EI546=0.25, "17", EI546=0.5, "18")</f>
        <v>0</v>
      </c>
      <c r="EM546" s="11" t="str">
        <f aca="false">IF(EL546=0,"1","2")</f>
        <v>1</v>
      </c>
      <c r="EN546" s="11" t="str">
        <f aca="false" t="array" ref="EN546">_xlfn.IFS(EL546=0.25,"17",EL546=0.5,"18", EL546=0,"0", EL546=-0.25, "1", EL546=-0.5,"2", EL546=-0.75,"3", EL546=-1,"4",EL546=-1.25,"5", EL546=-1.5,"6", EL546=-1.75,"7", EL546=-2,"8",EL546= -2.25,"9",EL546=-2.5,"10",EL546= -2.75,"11",EL546= -3,"12",EL546= -3.25,"13",EL546= -3.5,"14",EL546= -3.75,"15",EL546=-4,"16")</f>
        <v>0</v>
      </c>
      <c r="EP546" s="11" t="str">
        <f aca="false">IF(EO546=0,"1","2")</f>
        <v>1</v>
      </c>
      <c r="EQ546" s="11" t="str">
        <f aca="false" t="array" ref="EQ546">_xlfn.IFS(EO546=0,"0", EO546=0.25, "1", EO546=0.5,"2", EO546=0.75,"3", EO546=1,"4",EO546=1.25,"5", EO546=1.5,"6", EO546=1.75,"7", EO546=2,"8", EO546=2.25,"9", EO546=2.25,"9",EO546=2.5,"10", EO546=2.75,"11", EO546=3,"12", EO546=3.25,"13", EO546=3.5,"14", EO546=3.75,"15",EO546=4,"16", EO546=-0.25, "17", bq=-0.5, "18")</f>
        <v>0</v>
      </c>
      <c r="ES546" s="11" t="str">
        <f aca="false">IF(ER546=0,"1","2")</f>
        <v>1</v>
      </c>
      <c r="ET546" s="11" t="str">
        <f aca="false" t="array" ref="ET546">_xlfn.IFS(ER546=0,"0", ER546=0.25, "1", ER546=0.5,"2", ER546=0.75,"3", ER546=1,"4",ER546=1.25,"5", ER546=1.5,"6", ER546=1.75,"7", ER546=2,"8", ER546=2.25,"9", ER546=2.25,"9",ER546=2.5,"10", ER546=2.75,"11", ER546=3,"12", ER546=3.25,"13", ER546=3.5,"14", ER546=3.75,"15",ER546=4,"16", ER546=-0.25, "17", bq=-0.5, "18")</f>
        <v>0</v>
      </c>
      <c r="EV546" s="14" t="e">
        <f aca="false">VLOOKUP(EU546,LEYENDA!$G$2:$H$8,2,TRUE())</f>
        <v>#N/A</v>
      </c>
      <c r="EW546" s="14" t="e">
        <f aca="false" t="array" ref="EW546">_xlfn.IFS(EV546="0-5","1", EV546="6-12","2", EV546="13-18","3", EV546="19-24","4", EV546="25-36","5", EV546="37-48","6", EV546="49-60","7")</f>
        <v>#N/A</v>
      </c>
    </row>
    <row r="547" customFormat="false" ht="13.5" hidden="false" customHeight="false" outlineLevel="0" collapsed="false">
      <c r="A547" s="1" t="n">
        <v>209</v>
      </c>
      <c r="B547" s="2" t="n">
        <v>2</v>
      </c>
      <c r="C547" s="33" t="n">
        <v>43000</v>
      </c>
      <c r="E547" s="5" t="str">
        <f aca="false">VLOOKUP(A547,'286'!$A$3:$J$6279,10,FALSE())</f>
        <v>LÓPEZ FERNÁNDEZ DE VELASCO, ÁNGELES</v>
      </c>
      <c r="F547" s="4" t="str">
        <f aca="false">VLOOKUP(A547,'286'!$A$3:$I$1768,3,FALSE())</f>
        <v>LOFERAN</v>
      </c>
      <c r="G547" s="6" t="n">
        <f aca="false">VLOOKUP(A547,'286'!$A$3:$I$1768,4,FALSE())</f>
        <v>20215</v>
      </c>
      <c r="H547" s="7" t="n">
        <f aca="false">YEAR(C547)-YEAR(G547)</f>
        <v>62</v>
      </c>
      <c r="I547" s="1" t="str">
        <f aca="false">VLOOKUP(H547,LEYENDA!$C$2:$D$6,2,TRUE())</f>
        <v>61-100</v>
      </c>
      <c r="J547" s="5" t="str">
        <f aca="false">VLOOKUP(A547,'286'!$A$3:$I$1768,7,FALSE())</f>
        <v>M</v>
      </c>
      <c r="K547" s="8" t="n">
        <f aca="false">VLOOKUP(A547,'286'!$A$3:$I$1768,2,FALSE())</f>
        <v>0</v>
      </c>
      <c r="L547" s="4" t="str">
        <f aca="false">VLOOKUP(A547,'286'!$A$3:$I$1768,8,FALSE())</f>
        <v>D</v>
      </c>
      <c r="M547" s="4" t="str">
        <f aca="false">VLOOKUP(A547,'286'!$A$3:$I$1768,9,FALSE())</f>
        <v>D</v>
      </c>
      <c r="N547" s="8" t="str">
        <f aca="false">IF(R547=O547, "MISMA","CONTRARIA")</f>
        <v>MISMA</v>
      </c>
      <c r="O547" s="8" t="str">
        <f aca="false" t="array" ref="O547">_xlfn.IFS(L547="D","1", L547="I","2")</f>
        <v>1</v>
      </c>
      <c r="P547" s="8" t="e">
        <f aca="false" t="array" ref="P547">_xlfn.IFS(K547="OD","1", K547="OI","2")</f>
        <v>#N/A</v>
      </c>
      <c r="Q547" s="1" t="str">
        <f aca="false" t="array" ref="Q547">_xlfn.IFS(J547="M","1", J547="H","2")</f>
        <v>1</v>
      </c>
      <c r="R547" s="8" t="str">
        <f aca="false" t="array" ref="R547">_xlfn.IFS(M547="D","1", M547="I","2")</f>
        <v>1</v>
      </c>
      <c r="S547" s="1" t="str">
        <f aca="false" t="array" ref="S547">_xlfn.IFS(N547="CONTRARIA", "1",N547= "MISMA","2")</f>
        <v>2</v>
      </c>
      <c r="T547" s="1" t="str">
        <f aca="false" t="array" ref="T547">_xlfn.IFS(I547="0-12","1", I547="13-24","2", I547="25-40","3", I547="41-60","4", I547="61-100","5")</f>
        <v>5</v>
      </c>
      <c r="U547" s="9" t="n">
        <v>-1</v>
      </c>
      <c r="V547" s="10" t="str">
        <f aca="false">IF(U547="","",IF(AND(U547&gt;=-9,U547&lt;=-6.5),"-9 a -6,5",IF(AND(U547&gt;=-6,U547&lt;=-3.5),"-6 a -3,5",IF(AND(U547&gt;=-3,U547&lt;=-1),"-3 a -1",IF(U547=-0.5,"-0,5",IF(AND(U547&gt;=0,U547&lt;=2.5),"0 a 2,5",IF(AND(U547&gt;=3,U547&lt;=5.5),"3 a 5,5",IF(AND(U547&gt;=6,U547&lt;=8.5),"6 a 8,5",IF(AND(U547&gt;=9,U547&lt;=20),"9 a 20","Fuera de rango")))))))))</f>
        <v>-3 a -1</v>
      </c>
      <c r="W547" s="11" t="n">
        <f aca="false">IF(V547="","",IF(V547="-9 a -6,5",2,IF(V547="-6 a -3,5",3,IF(V547="-3 a -1",4,IF(V547="-0,5","NORMA",IF(V547="0 a 2,5",5,IF(V547="3 a 5,5",6,IF(V547="6 a 8,5",7,IF(V547="9 a 20",8,"Fuera de rango")))))))))</f>
        <v>4</v>
      </c>
      <c r="X547" s="9" t="n">
        <v>0</v>
      </c>
      <c r="Y547" s="11" t="str">
        <f aca="false">IF(X547="","",IF(AND(X547&gt;=0,X547&lt;=4),"0 a 4",IF(AND(X547&gt;=4.5,X547&lt;=8.5),"4,5 a 8,5",IF(X547=9,"9",IF(AND(X547&gt;=9.5,X547&lt;=13),"9,5 a 13",IF(AND(X547&gt;=13.5,X547&lt;=20),"13,5 a 20",IF(AND(X547&gt;=20.5,X547&lt;=35),"20,5 a 35","Fuera de rango")))))))</f>
        <v>0 a 4</v>
      </c>
      <c r="Z547" s="11" t="n">
        <f aca="false">IF(Y547="","",IF(Y547="0 a 4",1,IF(Y547="4,5 a 8,5",2,IF(Y547="9","NORMA",IF(Y547="9,5 a 13",3,IF(Y547="13,5 a 20",4,IF(Y547="20,5 a 35",5,"Fuera de rango")))))))</f>
        <v>1</v>
      </c>
      <c r="AA547" s="9" t="n">
        <v>11</v>
      </c>
      <c r="AB547" s="10" t="str">
        <f aca="false">IF(AA547="","",IF(AND(AA547&gt;=0,AA547&lt;=9),"0 a 9",IF(AND(AA547&gt;=9.5,AA547&lt;=18.5),"9,5 a 18,5",IF(AA547=19,"19",IF(AND(AA547&gt;=19.5,AA547&lt;=28),"19,5 a 28",IF(AND(AA547&gt;=28.5,AA547&lt;=40),"28,5 a 40","Fuera de rango"))))))</f>
        <v>9,5 a 18,5</v>
      </c>
      <c r="AC547" s="11" t="n">
        <f aca="false" t="array" ref="AC547">_xlfn.IFS(AB547="","",AB547="0 a 9",1,AB547="9,5 a 18,5",2,AB547="19","NORMA",AB547="19,5 a 28",3,AB547="28,5 a 40",4,TRUE(),"Fuera de rango")</f>
        <v>2</v>
      </c>
      <c r="AD547" s="9" t="n">
        <v>3</v>
      </c>
      <c r="AE547" s="10" t="str">
        <f aca="false">IF(AD547="","",IF(AND(AD547&gt;=-10,AD547&lt;=0),"De -10 a 0",IF(AND(AD547&gt;=0.5,AD547&lt;=9.5),"0,5 a 9,5",IF(AD547=10,"10",IF(AND(AD547&gt;=10.5,AD547&lt;=20),"10,5 a 20",IF(AND(AD547&gt;=20.5,AD547&lt;=40),"20,5 a 40","Fuera de rango"))))))</f>
        <v>0,5 a 9,5</v>
      </c>
      <c r="AF547" s="12" t="n">
        <f aca="false">IF(AD547="","",IF(AND(AD547&gt;=-10,AD547&lt;=0),1,IF(AND(AD547&gt;=0.5,AD547&lt;=9.5),2,IF(AD547=10,"NORMA",IF(AND(AD547&gt;=10.5,AD547&lt;=20),3,IF(AND(AD547&gt;=20.5,AD547&lt;=40),4,""))))))</f>
        <v>2</v>
      </c>
      <c r="AG547" s="9" t="n">
        <v>6</v>
      </c>
      <c r="AH547" s="10" t="str">
        <f aca="false">IF(AG547="","",IF(AND(AG547&gt;=0,AG547&lt;=4),"0 a 4",IF(AND(AG547&gt;=4.5,AG547&lt;=8.5),"4,5 a 8,5",IF(AG547=9,"9",IF(AND(AG547&gt;=9.5,AG547&lt;=13),"9,5 a 13",IF(AND(AG547&gt;=13.5,AG547&lt;=25),"13,5 a 25","Fuera de rango"))))))</f>
        <v>4,5 a 8,5</v>
      </c>
      <c r="AI547" s="10" t="n">
        <f aca="false">IF(AH547="","",IF(AH547="0 a 4",1,IF(AH547="4,5 a 8,5",2,IF(AH547="9","NORMA",IF(AH547="9,5 a 13",3,IF(AH547="13,5 a 25",4,""))))))</f>
        <v>2</v>
      </c>
      <c r="AJ547" s="9" t="n">
        <v>4</v>
      </c>
      <c r="AK547" s="10" t="str">
        <f aca="false">IF(AJ547="","",IF(AND(AJ547&gt;=-15,AJ547&lt;=-10.5),"-15 a -10,5",IF(AND(AJ547&gt;=-10,AJ547&lt;=-4),"-10 a -4",IF(AND(AJ547&gt;=-4.5,AJ547&lt;=0),"-4,5 a 0",IF(AND(AJ547&gt;=0.5,AJ547&lt;=4.5),"0,5 a 4,5",IF(AJ547=5,"5",IF(AND(AJ547&gt;=5.5,AJ547&lt;=10),"5,5 a 10",IF(AND(AJ547&gt;=10.5,AJ547&lt;=20),"10,5 a 20","Fuera de rango"))))))))</f>
        <v>0,5 a 4,5</v>
      </c>
      <c r="AL547" s="11" t="n">
        <f aca="false">IF(AK547="","",IF(AK547="-15 a -10,5",1,IF(AK547="-10 a -4",2,IF(AK547="-4,5 a 0",3,IF(AK547="0,5 a 4,5",4,IF(AK547="5","NORMA",IF(AK547="5,5 a 10",5,IF(AK547="10,5 a 20",6,"Error"))))))))</f>
        <v>4</v>
      </c>
      <c r="AM547" s="9" t="n">
        <v>0</v>
      </c>
      <c r="AN547" s="10" t="str">
        <f aca="false">IF(AM547="","",IF(AND(AM547&gt;=-7.5,AM547&lt;=-5.5),"-7,5 a -5,5",IF(AND(AM547&gt;=-5,AM547&lt;=-3),"-5 a -3",IF(AND(AM547&gt;=-2.5,AM547&lt;=-0.5),"-2,5 a -0,5",IF(AM547=0,"0,00",IF(AND(AM547&gt;=0.5,AM547&lt;=2.5),"0,5 a 2,5",IF(AND(AM547&gt;=3,AM547&lt;=5),"3 a 5",IF(AND(AM547&gt;=5.5,AM547&lt;=7.5),"5,5 a 7,5",IF(AND(AM547&gt;=8,AM547&lt;=10),"8 a 10","Fuera de rango")))))))))</f>
        <v>0,00</v>
      </c>
      <c r="AO547" s="11" t="str">
        <f aca="false">IF(AN547="","",IF(AN547="-7,5 a -5,5",1,IF(AN547="-5 a -3",2,IF(AN547="-2,5 a -0,5",3,IF(AN547="0,00","NORMA",IF(AN547="0,5 a 2,5",4,IF(AN547="3 a 5",5,IF(AN547="5,5 a 7,5",6,IF(AN547="8 a 10",7,"Error")))))))))</f>
        <v>NORMA</v>
      </c>
      <c r="AP547" s="9" t="n">
        <v>-6</v>
      </c>
      <c r="AQ547" s="10" t="str">
        <f aca="false">IF(AP547="","",IF(AND(AP547&gt;=-20,AP547&lt;=-9.5),"-20 a -9,5",IF(AND(AP547&gt;=-9,AP547&lt;=-6.5),"-9 a -6,5",IF(AP547=-6,"-6",IF(AND(AP547&gt;=-5.5,AP547&lt;=-3),"-5,5 a -3",IF(AND(AP547&gt;=-2.5,AP547&lt;=0),"-2,5 a 0",IF(AND(AP547&gt;=0.5,AP547&lt;=3),"0,5 a 3",IF(AND(AP547&gt;=3.5,AP547&lt;=6),"3,5 a 6",IF(AND(AP547&gt;=6.5,AP547&lt;=9),"6,5 a 9",IF(AND(AP547&gt;=9.5,AP547&lt;=20),"9,5 a 20","Fuera de rango"))))))))))</f>
        <v>-6</v>
      </c>
      <c r="AR547" s="11" t="str">
        <f aca="false">IF(AQ547="","",IF(AQ547="-20 a -9,5",1,IF(AQ547="-9 a -6,5",2,IF(AQ547="-6","NORMA",IF(AQ547="-5,5 a -3",3,IF(AQ547="-2,5 a 0",4,IF(AQ547="0,5 a 3",5,IF(AQ547="3,5 a 6",6,IF(AQ547="6,5 a 9",7,IF(AQ547="9,5 a 20",8,""))))))))))</f>
        <v>NORMA</v>
      </c>
      <c r="AS547" s="9" t="n">
        <v>-2</v>
      </c>
      <c r="AT547" s="10" t="str">
        <f aca="false">IF(AS547="","",IF(AND(AS547&gt;=-16,AS547&lt;=-14),"-16 a -14",IF(AND(AS547&gt;=-13.5,AS547&lt;=-11.5),"-13,5 a -11,5",IF(AND(AS547&gt;=-11,AS547&lt;=-9),"-11 a -9",IF(AND(AS547&gt;=-8.5,AS547&lt;=-6.5),"-8,5 a -6,5",IF(AND(AS547&gt;=-6,AS547&lt;=-4),"-6 a -4",IF(AND(AS547&gt;=-3.5,AS547&lt;=-1.5),"-3,5 a -1,5",IF(AND(AS547&gt;=-1,AS547&lt;=1),"-1 a 1",IF(AND(AS547&gt;=1.5,AS547&lt;=3.5),"1,5 a 3,5",IF(AND(AS547&gt;=4,AS547&lt;=6),"4 a 6",IF(AND(AS547&gt;=6.5,AS547&lt;=8.5),"6,5 a 8,5",IF(AND(AS547&gt;=9,AS547&lt;=11),"9 a 11",IF(AND(AS547&gt;=11.5,AS547&lt;=13.5),"11,5 a 13,5",IF(AND(AS547&gt;=14,AS547&lt;=16),"14 a 16",IF(AND(AS547&gt;=16.5,AS547&lt;=18.5),"16,5 a 18,5",IF(AND(AS547&gt;=19,AS547&lt;=21),"19 a 21","Fuera de rango"))))))))))))))))</f>
        <v>-3,5 a -1,5</v>
      </c>
      <c r="AU547" s="11" t="n">
        <f aca="false" t="array" ref="AU547">IF(AT547="","",_xlfn.IFS(AT547="-16 a -14",1,AT547="-13,5 a -11,5",2,AT547="-11 a -9",3,AT547="-8,5 a -6,5",4,AT547="-6 a -4",5,AT547="-3,5 a -1,5",6,AT547="-1 a 1",7,AT547="1,5 a 3,5",8,AT547="4 a 6","NORMA",AT547="6,5 a 8,5",9,AT547="9 a 11",10,AT547="11,5 a 13,5",11,AT547="14 a 16",12,AT547="16,5 a 18,5",13,AT547="19 a 21",14,TRUE(),""))</f>
        <v>6</v>
      </c>
      <c r="AV547" s="9" t="n">
        <v>2.5</v>
      </c>
      <c r="AW547" s="10" t="str">
        <f aca="false">IF(AV547="","",IF(AND(AV547&gt;=-1,AV547&lt;=-0.5),"-1 a -0,5",IF(AND(AV547&gt;-0.5,AV547&lt;=0),"De -0,5 a 0",IF(AND(AV547&gt;=0.25,AV547&lt;=0.75),"0,25 a 0,75",IF(AND(AV547&gt;=1,AV547&lt;=1.5),"1 a 1,5",IF(AND(AV547&gt;=1.75,AV547&lt;=2.25),"1,75 a 2,25",IF(AND(AV547&gt;=2.5,AV547&lt;=3),"2,5 a 3",IF(AND(AV547&gt;=3.25,AV547&lt;=3.75),"3,25 a 3,75","Fuera de rango"))))))))</f>
        <v>2,5 a 3</v>
      </c>
      <c r="AX547" s="10" t="n">
        <f aca="false">IF(AW547="","",IF(OR(AW547="-1 a -0,5",AW547="-1 a -0.5"),1,IF(OR(AW547="De -0,5 a 0",AW547="-0,5 a 0",AW547="De -0.5 a 0"),2,IF(OR(AW547="0,25 a 0,75",AW547="0.25 a 0.75"),"NORMA",IF(OR(AW547="1 a 1,5",AW547="1 a 1.5"),3,IF(OR(AW547="1,75 a 2,25",AW547="1.75 a 2.25"),4,IF(OR(AW547="2,5 a 3",AW547="2.5 a 3"),5,IF(OR(AW547="3,25 a 3,75",AW547="3.25 a 3.75"),6,""))))))))</f>
        <v>5</v>
      </c>
      <c r="AY547" s="9" t="n">
        <v>-6</v>
      </c>
      <c r="AZ547" s="10" t="str">
        <f aca="false">IF(AY547="","",IF(AND(AY547&gt;=-20,AY547&lt;=-9.5),"-20 a -9,5",IF(AND(AY547&gt;=-9,AY547&lt;=-6.5),"-9 a -6,5",IF(AY547=-6,"-6",IF(AND(AY547&gt;=-5.5,AY547&lt;=-3),"-5,5 a -3",IF(AND(AY547&gt;=-2.5,AY547&lt;=0),"-2,5 a 0",IF(AND(AY547&gt;=0.5,AY547&lt;=3),"0,5 a 3",IF(AND(AY547&gt;=3.5,AY547&lt;=6),"3,5 a 6","Fuera de rango"))))))))</f>
        <v>-6</v>
      </c>
      <c r="BA547" s="11" t="str">
        <f aca="false">IF(AZ547="","",IF(AZ547="-20 a -9,5",1,IF(AZ547="-9 a -6,5",2,IF(AZ547="-6","NORMA",IF(AZ547="-5,5 a -3",3,IF(AZ547="-2,5 a 0",4,IF(AZ547="0,5 a 3",5,IF(AZ547="3,5 a 6",6,""))))))))</f>
        <v>NORMA</v>
      </c>
      <c r="BB547" s="9" t="n">
        <v>0</v>
      </c>
      <c r="BC547" s="10" t="str">
        <f aca="false" t="array" ref="BC547">IF(BB547="","",_xlfn.IFS(AND(BB547&gt;=0,BB547&lt;=2),"0 a 2",AND(BB547&gt;=2.5,BB547&lt;=4.5),"2,5 a 4,5",AND(BB547&gt;=5,BB547&lt;=7),"5 a 7",AND(BB547&gt;=7.5,BB547&lt;=9.5),"7,5 a 9,5",AND(BB547&gt;=10,BB547&lt;=12),"10 a 12",AND(BB547&gt;=12.5,BB547&lt;=14.5),"12,5 a 14,5",BB547=15,"15",AND(BB547&gt;=15.5,BB547&lt;=17.5),"15,5 a 17,5",AND(BB547&gt;=18,BB547&lt;=20),"18 a 20",AND(BB547&gt;=20.5,BB547&lt;=22.5),"20,5 a 22,5",AND(BB547&gt;=23,BB547&lt;=25),"23 a 25",TRUE(),"Fuera de rango"))</f>
        <v>0 a 2</v>
      </c>
      <c r="BD547" s="11" t="n">
        <f aca="false" t="array" ref="BD547">IF(BC547="","",_xlfn.IFS(BC547="0 a 2",1,BC547="2,5 a 4,5",2,BC547="5 a 7",3,BC547="7,5 a 9,5",4,BC547="10 a 12",5,BC547="12,5 a 14,5",6,BC547="15","NORMA",BC547="15,5 a 17,5",7,BC547="18 a 20",8,BC547="20,5 a 22,5",9,BC547="23 a 25",10,TRUE(),"Fuera de rango"))</f>
        <v>1</v>
      </c>
      <c r="BE547" s="9" t="n">
        <v>21</v>
      </c>
      <c r="BF547" s="10" t="str">
        <f aca="false">IF(BE547="","",IF(AND(BE547&gt;=-20,BE547&lt;=-10),"-20 a -10",IF(AND(BE547&gt;=-9.5,BE547&lt;=0.5),"-9,5 a 0,5",IF(AND(BE547&gt;=1,BE547&lt;=11),"1 a 11",IF(AND(BE547&gt;=11.5,BE547&lt;=20.5),"11,5 a 20,5",IF(BE547=21,"21",IF(AND(BE547&gt;=21.5,BE547&lt;=31.5),"21,5 a 31,5",IF(AND(BE547&gt;=32,BE547&lt;=42),"32 a 42","Fuera de rango"))))))))</f>
        <v>21</v>
      </c>
      <c r="BG547" s="11" t="str">
        <f aca="false">IF(BF547="","",IF(BF547="-20 a -10",1,IF(BF547="-9,5 a 0,5",2,IF(BF547="1 a 11",3,IF(BF547="11,5 a 20,5",4,IF(BF547="21","NORMA",IF(BF547="21,5 a 31,5",5,IF(BF547="32 a 42",6,""))))))))</f>
        <v>NORMA</v>
      </c>
      <c r="BH547" s="9" t="n">
        <v>6</v>
      </c>
      <c r="BI547" s="10" t="str">
        <f aca="false">IF(BH547="","",IF(AND(BH547&gt;=-20,BH547&lt;=-15),"-20 a -15",IF(AND(BH547&gt;=-14.5,BH547&lt;=-9.5),"-14,5 a -9,5",IF(AND(BH547&gt;=-9,BH547&lt;=-4),"-9 a -4",IF(AND(BH547&gt;=-3.5,BH547&lt;=2.5),"-3,5 a 2,5",IF(AND(BH547&gt;=3,BH547&lt;=8),"3 a 8",IF(AND(BH547&gt;=8.5,BH547&lt;=14.5),"8,5 a 14,5",IF(BH547=15,"15",IF(AND(BH547&gt;=15.5,BH547&lt;=20.5),"15,5 a 20,5",IF(AND(BH547&gt;=21,BH547&lt;=26),"21 a 26","Fuera de rango"))))))))))</f>
        <v>3 a 8</v>
      </c>
      <c r="BJ547" s="11" t="n">
        <f aca="false">IF(BI547="","",IF(BI547="-20 a -15",1,IF(BI547="-14,5 a -9,5",2,IF(BI547="-9 a -4",3,IF(BI547="-3,5 a 2,5",4,IF(BI547="3 a 8",5,IF(BI547="8,5 a 14,5",6,IF(BI547="15","NORMA",IF(BI547="15,5 a 20,5",7,IF(BI547="21 a 26",8,IF(BI547="26,5 a 31,5",9,"")))))))))))</f>
        <v>5</v>
      </c>
      <c r="BK547" s="9" t="n">
        <v>0</v>
      </c>
      <c r="BL547" s="10" t="str">
        <f aca="false">IF(BK547="","",IF(AND(BK547&gt;=0,BK547&lt;=2),"0 - 2",IF(AND(BK547&gt;=2.5,BK547&lt;=4.5),"2,5 - 4,5",IF(AND(BK547&gt;=5,BK547&lt;=7),"5 - 7",IF(AND(BK547&gt;=7.5,BK547&lt;=9.5),"7,5 - 9,5",IF(AND(BK547&gt;=10,BK547&lt;=12),"10 - 12",IF(AND(BK547&gt;=12.5,BK547&lt;=13.5),"12,5 - 13,5",IF(BK547=14,"14",IF(AND(BK547&gt;=14.5,BK547&lt;=16.5),"14,5 - 16,5",IF(AND(BK547&gt;=17,BK547&lt;=19),"17 - 19",IF(AND(BK547&gt;=19.5,BK547&lt;=21.5),"19,5 - 21,5",IF(AND(BK547&gt;=22,BK547&lt;=24),"22 - 24",IF(AND(BK547&gt;=24.5,BK547&lt;=26.5),"24,5 - 26,5",IF(AND(BK547&gt;=27,BK547&lt;=29),"27 - 29",IF(AND(BK547&gt;=29.5,BK547&lt;=30),"29,5 - 30","Fuera de rango")))))))))))))))</f>
        <v>0 - 2</v>
      </c>
      <c r="BM547" s="11" t="n">
        <f aca="false">IF(BL547="","",IF(BL547="0 - 2",1,IF(BL547="2,5 - 4,5",2,IF(BL547="5 - 7",3,IF(BL547="7,5 - 9,5",4,IF(BL547="10 - 12",5,IF(BL547="12,5 - 13,5",6,IF(BL547="14","NORMA",IF(BL547="14,5 - 16,5",7,IF(BL547="17 - 19",8,IF(BL547="19,5 - 21,5",9,IF(BL547="22 - 24",10,IF(BL547="24,5 - 26,5",11,IF(BL547="27 - 29",12,IF(BL547="29,5 - 30",13,"")))))))))))))))</f>
        <v>1</v>
      </c>
      <c r="BN547" s="9" t="n">
        <v>16</v>
      </c>
      <c r="BO547" s="11" t="str">
        <f aca="false">IF(BN547="","",IF(AND(BN547&gt;=-20,BN547&lt;=-10),"-20 a -10",IF(AND(BN547&gt;=-9.5,BN547&lt;=0.5),"-9,5 a 0,5",IF(AND(BN547&gt;=1,BN547&lt;=11),"1 a 11",IF(AND(BN547&gt;=11.5,BN547&lt;=21.5),"11,5 a 21,5",IF(BN547=22,"22",IF(AND(BN547&gt;=22.5,BN547&lt;=32.5),"22,5 a 32,5",IF(AND(BN547&gt;=33,BN547&lt;=43),"33 a 43","Fuera de rango"))))))))</f>
        <v>11,5 a 21,5</v>
      </c>
      <c r="BP547" s="11" t="n">
        <f aca="false">IF(BO547="","",IF(BO547="-20 a -10",1,IF(BO547="-9,5 a 0,5",2,IF(BO547="1 a 11",3,IF(BO547="11,5 a 21,5",4,IF(BO547="22","NORMA",IF(BO547="22,5 a 32,5",5,IF(BO547="33 a 43",6,""))))))))</f>
        <v>4</v>
      </c>
      <c r="BQ547" s="9" t="n">
        <v>13</v>
      </c>
      <c r="BR547" s="10" t="str">
        <f aca="false">IF(BQ547="","",IF(AND(BQ547&gt;=-20,BQ547&lt;=-15),"-20 a -15",IF(AND(BQ547&gt;=-14.5,BQ547&lt;=-9.5),"-14,5 a -9,5",IF(AND(BQ547&gt;=-9,BQ547&lt;=-4),"-9 a -4",IF(AND(BQ547&gt;=-3.5,BQ547&lt;=2.5),"-3,5 a 2,5",IF(AND(BQ547&gt;=3,BQ547&lt;=8),"3 a 8",IF(AND(BQ547&gt;=8.5,BQ547&lt;=13.5),"8,5 a 13,5",IF(AND(BQ547&gt;=14,BQ547&lt;=17.5),"14 a 17,5",IF(BQ547=18,"18",IF(AND(BQ547&gt;=18.5,BQ547&lt;=23.5),"18,5 a 23,5",IF(AND(BQ547&gt;=24,BQ547&lt;=29),"24 a 29",IF(AND(BQ547&gt;=29.5,BQ547&lt;=34.5),"29,5 a 34,5",IF(AND(BQ547&gt;=35,BQ547&lt;=40),"35 a 40","Fuera de rango")))))))))))))</f>
        <v>8,5 a 13,5</v>
      </c>
      <c r="BS547" s="11" t="n">
        <f aca="false">IF(BR547="","",IF(BR547="-20 a -15",1,IF(BR547="-14,5 a -9,5",2,IF(BR547="-9 a -4",3,IF(BR547="-3,5 a 2,5",4,IF(BR547="3 a 8",5,IF(BR547="8,5 a 13,5",6,IF(BR547="14 a 17,5",7,IF(BR547="18","NORMA",IF(BR547="18,5 a 23,5",8,IF(BR547="24 a 29",9,IF(BR547="29,5 a 34,5",10,IF(BR547="35 a 40",11,"")))))))))))))</f>
        <v>6</v>
      </c>
      <c r="BT547" s="9" t="n">
        <v>0</v>
      </c>
      <c r="BU547" s="10" t="str">
        <f aca="false">IF(BT547="","",IF(AND(BT547&gt;=-20,BT547&lt;=-18),"-20 a -18",IF(AND(BT547&gt;=-17.5,BT547&lt;=-15.5),"-17,5 a -15,5",IF(AND(BT547&gt;=-15,BT547&lt;=-13),"-15 a -13",IF(AND(BT547&gt;=-12.5,BT547&lt;=-10.5),"-12,5 a -10,5",IF(AND(BT547&gt;=-10,BT547&lt;=-8),"-10 a -8",IF(AND(BT547&gt;=-7.5,BT547&lt;=-5.5),"-7,5 a -5,5",IF(AND(BT547&gt;=-5,BT547&lt;=-3),"-5 a -3",IF(AND(BT547&gt;=-2.5,BT547&lt;=-0.5),"-2,5 a -0,5",IF(BT547=0,"0",IF(AND(BT547&gt;=0.5,BT547&lt;=2.5),"0,5 a 2,5",IF(AND(BT547&gt;=3,BT547&lt;=5),"3 a 5",IF(AND(BT547&gt;=5.5,BT547&lt;=7.5),"5,5 a 7,5",IF(AND(BT547&gt;=8,BT547&lt;=10),"8 a 10",IF(AND(BT547&gt;=10.5,BT547&lt;=12.5),"10,5 a 12,5",IF(AND(BT547&gt;=13,BT547&lt;=15),"13 a 15",IF(AND(BT547&gt;=15.5,BT547&lt;=17.5),"15,5 a 17,5",IF(AND(BT547&gt;=18,BT547&lt;=20),"18 a 20","Fuera de rango"))))))))))))))))))</f>
        <v>0</v>
      </c>
      <c r="BV547" s="11" t="str">
        <f aca="false">IF(BT547="","",IF(BT547=0,"NORMA",IF(AND(BT547&gt;=-20,BT547&lt;=-18),2,IF(AND(BT547&gt;=-17.5,BT547&lt;=-15.5),2,IF(AND(BT547&gt;=-15,BT547&lt;=-13),3,IF(AND(BT547&gt;=-12.5,BT547&lt;=-10.5),4,IF(AND(BT547&gt;=-10,BT547&lt;=-8),5,IF(AND(BT547&gt;=-7.5,BT547&lt;=-5.5),6,IF(AND(BT547&gt;=-5,BT547&lt;=-3),7,IF(AND(BT547&gt;=-2.5,BT547&lt;=-0.5),8,IF(AND(BT547&gt;=0.5,BT547&lt;=2.5),9,IF(AND(BT547&gt;=3,BT547&lt;=5),10,IF(AND(BT547&gt;=5.5,BT547&lt;=7.5),11,IF(AND(BT547&gt;=8,BT547&lt;=10),12,IF(AND(BT547&gt;=10.5,BT547&lt;=12.5),13,IF(AND(BT547&gt;=13,BT547&lt;=15),14,IF(AND(BT547&gt;=15.5,BT547&lt;=17.5),15,IF(AND(BT547&gt;=18,BT547&lt;=20),16,"Fuera de rango"))))))))))))))))))</f>
        <v>NORMA</v>
      </c>
      <c r="BW547" s="9" t="n">
        <v>-2.75</v>
      </c>
      <c r="BX547" s="10" t="n">
        <f aca="false">18.5- (0.3*H547)</f>
        <v>-0.0999999999999979</v>
      </c>
      <c r="BY547" s="10" t="n">
        <f aca="false">(BW547)-(BX547)</f>
        <v>-2.65</v>
      </c>
      <c r="BZ547" s="10" t="str">
        <f aca="false">IF(BY547="","",IF(BY547&lt;-27.5,"De -30 a -28",IF(BY547&lt;-25,"De -27,5 a -25,5",IF(BY547&lt;-22.5,"De -25 a -23",IF(BY547&lt;-20,"De -22,5 a -20,5",IF(BY547&lt;-17.5,"De -20 a -18",IF(BY547&lt;-15,"De -17,5 a -15,5",IF(BY547&lt;-12.5,"De -15 a -13",IF(BY547&lt;-10,"De -12,5 a -10,5",IF(BY547&lt;-7.5,"De -10 a -8",IF(BY547&lt;-5,"De -7,5 a -5,5",IF(BY547&lt;-2.5,"De -5 a -3",IF(BY547&lt;0,"De -2,5 a -0,5",IF(BY547&lt;2.5,"De 0 a 2",IF(BY547&lt;5,"De 2,5 a 4,5",IF(BY547&lt;7.5,"De 5 a 7",IF(BY547&lt;10,"De 7,5 a 9,5",IF(BY547&lt;12.5,"De 10 a 12",IF(BY547&lt;15,"De 12,5 a 14,5",IF(BY547&lt;17.5,"De 15 a 17",IF(BY547&lt;20,"De 17,5 a 19,5",IF(BY547&lt;22.5,"De 20 a 22",IF(BY547&lt;25,"De 22,5 a 24,5",IF(BY547&lt;27.5,"De 25 a 27","De 27,5 a 30"))))))))))))))))))))))))</f>
        <v>De -5 a -3</v>
      </c>
      <c r="CA547" s="12" t="n">
        <f aca="false">IF(BY547="","",IF(BY547&lt;=-28,1,IF(BY547&lt;=-25.5,2,IF(BY547&lt;=-23,3,IF(BY547&lt;=-20.5,4,IF(BY547&lt;=-18,5,IF(BY547&lt;=-15.5,6,IF(BY547&lt;=-13,7,IF(BY547&lt;=-10.5,8,IF(BY547&lt;=-8,9,IF(BY547&lt;=-5.5,10,IF(BY547&lt;=-3,11,IF(BY547&lt;=-0.5,12,IF(BY547&lt;=2,13,IF(BY547&lt;=4.5,14,IF(BY547&lt;=7,15,IF(BY547&lt;=9.5,16,IF(BY547&lt;=12,17,IF(BY547&lt;=14.5,18,IF(BY547&lt;=17,19,IF(BY547&lt;=19.5,20,IF(BY547&lt;=22,21,IF(BY547&lt;=24.5,22,IF(BY547&lt;=27,23,IF(BY547&lt;=30,24,"Fuera de rango")))))))))))))))))))))))))</f>
        <v>12</v>
      </c>
      <c r="CB547" s="9" t="n">
        <v>-3.25</v>
      </c>
      <c r="CC547" s="10" t="n">
        <f aca="false">18.5- (0.3*H547)</f>
        <v>-0.0999999999999979</v>
      </c>
      <c r="CD547" s="10" t="n">
        <f aca="false">(CB547)-(CC547)</f>
        <v>-3.15</v>
      </c>
      <c r="CE547" s="10" t="str">
        <f aca="false">IF(CD547="","",IF(CD547&lt;-27.5,"De -30 a -28",IF(CD547&lt;-25,"De -27,5 a -25,5",IF(CD547&lt;-22.5,"De -25 a -23",IF(CD547&lt;-20,"De -22,5 a -20,5",IF(CD547&lt;-17.5,"De -20 a -18",IF(CD547&lt;-15,"De -17,5 a -15,5",IF(CD547&lt;-12.5,"De -15 a -13",IF(CD547&lt;-10,"De -12,5 a -10,5",IF(CD547&lt;-7.5,"De -10 a -8",IF(CD547&lt;-5,"De -7,5 a -5,5",IF(CD547&lt;-2.5,"De -5 a -3",IF(CD547&lt;0,"De -2,5 a -0,5",IF(CD547&lt;=2,"De 0 a 2",IF(CD547&lt;=4.5,"De 2,5 a 4,5",IF(CD547&lt;=7,"De 5 a 7",IF(CD547&lt;=9.5,"De 7,5 a 9,5",IF(CD547&lt;=12,"De 10 a 12",IF(CD547&lt;=14.5,"De 12,5 a 14,5",IF(CD547&lt;=17,"De 15 a 17",IF(CD547&lt;=19.5,"De 17,5 a 19,5",IF(CD547&lt;=22,"De 20 a 22",IF(CD547&lt;=24.5,"De 22,5 a 24,5",IF(CD547&lt;=27,"De 25 a 27","De 27,5 a 30"))))))))))))))))))))))))</f>
        <v>De -5 a -3</v>
      </c>
      <c r="CF547" s="12" t="n">
        <f aca="false">IF(CD547="","",IF(CD547&lt;-27.5,1,IF(CD547&lt;-25,2,IF(CD547&lt;-22.5,3,IF(CD547&lt;-20,4,IF(CD547&lt;-17.5,5,IF(CD547&lt;-15,6,IF(CD547&lt;-12.5,7,IF(CD547&lt;-10,8,IF(CD547&lt;-7.5,9,IF(CD547&lt;-5,10,IF(CD547&lt;-2.5,11,IF(CD547&lt;0,12,IF(CD547&lt;2.5,13,IF(CD547&lt;5,14,IF(CD547&lt;7.5,15,IF(CD547&lt;10,16,IF(CD547&lt;12.5,17,IF(CD547&lt;15,18,IF(CD547&lt;17.5,19,IF(CD547&lt;20,20,IF(CD547&lt;22.5,21,IF(CD547&lt;25,22,IF(CD547&lt;27.5,23,24))))))))))))))))))))))))</f>
        <v>11</v>
      </c>
      <c r="CG547" s="9" t="n">
        <v>-1.75</v>
      </c>
      <c r="CH547" s="10" t="str">
        <f aca="false">IF(CG547="","",IF(AND(CG547&gt;=-10,CG547&lt;=-9.5),"-10 a -9,5",IF(AND(CG547&gt;-9.5,CG547&lt;=-8.5),"-9 a -8,5",IF(AND(CG547&gt;-8.5,CG547&lt;=-7.5),"-8 a -7,5",IF(AND(CG547&gt;-7.5,CG547&lt;=-6.5),"-7 a -6,5",IF(AND(CG547&gt;-6.5,CG547&lt;=-5.5),"-6 a -5,5",IF(AND(CG547&gt;-5.5,CG547&lt;=-4.5),"-5 a -4,5",IF(AND(CG547&gt;-4.5,CG547&lt;=-3.5),"-4 a -3,5",IF(AND(CG547&gt;-3.5,CG547&lt;=-2.5),"-3 a -2,5",IF(CG547=-2.25,"-2,25",IF(AND(CG547&gt;-2.5,CG547&lt;=-1.5),"-2 a -1,5",IF(AND(CG547&gt;-1.5,CG547&lt;=-0.5),"-1 a -0,5",IF(AND(CG547&gt;-0.5,CG547&lt;=0.5),"0 a 0,5",IF(AND(CG547&gt;0.5,CG547&lt;=1.5),"1 a 1,5",IF(AND(CG547&gt;1.5,CG547&lt;=2.5),"2 a 2,5",IF(AND(CG547&gt;2.5,CG547&lt;=3.5),"3 a 3,5",IF(AND(CG547&gt;3.5,CG547&lt;=4.5),"4 a 4,5",IF(AND(CG547&gt;4.5,CG547&lt;=5.5),"5 a 5,5",IF(AND(CG547&gt;5.5,CG547&lt;=6.5),"6 a 6,5",IF(AND(CG547&gt;6.5,CG547&lt;=7.5),"7 a 7,5",IF(AND(CG547&gt;7.5,CG547&lt;=8.5),"8 a 8,5",IF(AND(CG547&gt;8.5,CG547&lt;=9.5),"9 a 9,5",IF(CG547&gt;=10,"10","Fuera de rango")))))))))))))))))))))))</f>
        <v>-2 a -1,5</v>
      </c>
      <c r="CI547" s="11" t="n">
        <f aca="false">IF(CG547="","",IF(CG547=-2.25,"NORMA",IF(CG547&lt;=-9.5,1,IF(CG547&lt;=-8.5,2,IF(CG547&lt;=-7.5,3,IF(CG547&lt;=-6.5,4,IF(CG547&lt;=-5.5,5,IF(CG547&lt;=-4.5,6,IF(CG547&lt;=-3.5,7,IF(CG547&lt;=-2.5,8,IF(CG547&lt;=-1.5,9,IF(CG547&lt;=-0.5,10,IF(CG547&lt;=0.5,11,IF(CG547&lt;=1.5,12,IF(CG547&lt;=2.5,13,IF(CG547&lt;=3.5,14,IF(CG547&lt;=4.5,15,IF(CG547&lt;=5.5,16,IF(CG547&lt;=6.5,17,IF(CG547&lt;=7.5,18,IF(CG547&lt;=8.5,19,IF(CG547&lt;=9.5,20,IF(CG547=10,21,"Fuera de rango")))))))))))))))))))))))</f>
        <v>9</v>
      </c>
      <c r="CJ547" s="9" t="n">
        <v>1</v>
      </c>
      <c r="CK547" s="10" t="str">
        <f aca="false">IF(CJ547="","",IF(AND(CJ547&gt;=-6,CJ547&lt;=-5.5),"-6 a -5,5",IF(AND(CJ547&gt;-5.5,CJ547&lt;=-4.5),"-5 a -4,5",IF(AND(CJ547&gt;-4.5,CJ547&lt;=-3.5),"-4 a -3,5",IF(AND(CJ547&gt;-3.5,CJ547&lt;=-2.5),"-3 a -2,5",IF(AND(CJ547&gt;-2.5,CJ547&lt;=-1.5),"-2 a -1,5",IF(AND(CJ547&gt;-1.5,CJ547&lt;=-0.5),"-1 a -0,5",IF(AND(CJ547&gt;-0.5,CJ547&lt;=0.5),"0 a 0,5",IF(AND(CJ547&gt;0.5,CJ547&lt;=1.5),"1 a 1,5",IF(AND(CJ547&gt;1.5,CJ547&lt;2.5),"2",IF(AND(CJ547&gt;=2.5,CJ547&lt;=3),"2,5 a 3",IF(AND(CJ547&gt;3,CJ547&lt;=4),"3,5 a 4",IF(AND(CJ547&gt;4,CJ547&lt;=5),"4,5 a 5",IF(AND(CJ547&gt;5,CJ547&lt;=6),"5,5 a 6",IF(AND(CJ547&gt;6,CJ547&lt;=7),"6,5 a 7",IF(AND(CJ547&gt;7,CJ547&lt;=8),"7,5 a 8",IF(AND(CJ547&gt;8,CJ547&lt;=9.5),"8,5 a 9,5",IF(CJ547=10,"10","Fuera de rango"))))))))))))))))))</f>
        <v>1 a 1,5</v>
      </c>
      <c r="CL547" s="11" t="n">
        <f aca="false">IF(CK547="","",IF(OR(CK547="-6 a -5,5",CK547="-6 - -5,5"),1,IF(OR(CK547="-5 a -4,5",CK547="-5 - -4,5"),2,IF(OR(CK547="-4 a -3,5",CK547="-4 - -3,5"),3,IF(OR(CK547="-3 a -2,5",CK547="-3 - -2,5"),4,IF(OR(CK547="-2 a -1,5",CK547="-2 - -1,5"),5,IF(OR(CK547="-1 a -0,5",CK547="-1 - -0,5"),6,IF(OR(CK547="0 a 0,5",CK547="0 - 0,5"),7,IF(OR(CK547="1 a 1,5",CK547="1 - 1,5"),8,IF(CK547="2","NORMA",IF(OR(CK547="2,5 a 3",CK547="2,5 - 3"),9,IF(OR(CK547="3,5 a 4",CK547="3,5 - 4"),10,IF(OR(CK547="4,5 a 5",CK547="4,5 - 5"),11,IF(OR(CK547="5,5 a 6",CK547="5,5 - 6"),12,IF(OR(CK547="6,5 a 7",CK547="6,5 - 7"),13,IF(OR(CK547="7,5 a 8",CK547="7,5 - 8"),14,IF(OR(CK547="8,5 a 9",CK547="8,5 - 9,5",CK547="9 a 9,5"),15,IF(CK547="10",15,IF(OR(CK547="0,5 a 1",CK547="0,5 - 1"),7,"Fuera de rango")))))))))))))))))))</f>
        <v>8</v>
      </c>
      <c r="CN547" s="10" t="str">
        <f aca="false">IF(CM547=0,"0", " ")</f>
        <v>0</v>
      </c>
      <c r="CO547" s="10" t="str">
        <f aca="false">IF(CM547&gt;0,"EME"," ")</f>
        <v> </v>
      </c>
      <c r="CQ547" s="10" t="str">
        <f aca="false">IF(CP547&gt;0,"0", " ")</f>
        <v> </v>
      </c>
      <c r="CR547" s="10" t="str">
        <f aca="false">IF(CP547&gt;0,"EME"," ")</f>
        <v> </v>
      </c>
      <c r="CS547" s="9" t="n">
        <v>1.5</v>
      </c>
      <c r="CV547" s="9" t="n">
        <v>1.75</v>
      </c>
      <c r="CY547" s="9" t="n">
        <v>0</v>
      </c>
      <c r="DB547" s="9" t="n">
        <v>0</v>
      </c>
      <c r="DC547" s="11" t="str">
        <f aca="false">IF(DB547&lt;0,"2"," ")</f>
        <v> </v>
      </c>
      <c r="DD547" s="11" t="str">
        <f aca="false">IF(DB547&lt;0,"MIO"," ")</f>
        <v> </v>
      </c>
      <c r="DE547" s="9" t="n">
        <v>0</v>
      </c>
      <c r="DF547" s="10" t="str">
        <f aca="false">IF(DE547&lt;0,"3"," ")</f>
        <v> </v>
      </c>
      <c r="DG547" s="10" t="str">
        <f aca="false">IF(DE547&lt;0,"AST"," ")</f>
        <v> </v>
      </c>
      <c r="DH547" s="9" t="n">
        <v>0</v>
      </c>
      <c r="DI547" s="10" t="str">
        <f aca="false">IF(DH547&lt;0,"3"," ")</f>
        <v> </v>
      </c>
      <c r="DJ547" s="10" t="str">
        <f aca="false">IF(DH547&lt;0,"AST"," ")</f>
        <v> </v>
      </c>
      <c r="DK547" s="9" t="n">
        <v>2.25</v>
      </c>
      <c r="DL547" s="10" t="str">
        <f aca="false">IF(DK547&gt;0,"4"," ")</f>
        <v>4</v>
      </c>
      <c r="DM547" s="10" t="str">
        <f aca="false">IF(DK547&gt;0,"PRE"," ")</f>
        <v>PRE</v>
      </c>
      <c r="DN547" s="9" t="n">
        <v>2.25</v>
      </c>
      <c r="DO547" s="10" t="str">
        <f aca="false">IF(DN547&gt;0,"4"," ")</f>
        <v>4</v>
      </c>
      <c r="DP547" s="10" t="str">
        <f aca="false">IF(DN547&gt;0,"PRE"," ")</f>
        <v>PRE</v>
      </c>
      <c r="DS547" s="12" t="str">
        <f aca="false">CONCATENATE(CO547,CU547,DA547,DG547,DM547)</f>
        <v>  PRE</v>
      </c>
      <c r="DT547" s="10" t="e">
        <f aca="false" t="array" ref="DT547">_xlfn.IFS(DS547="EME    ","0", DS547=" HIP   ","1", DS547="  MIO  ","2", DS547="   AST ","3", DS547="    PRE","4", DS547="EME   PRE","5", DS547=" HIP  PRE","6", DS547=" HIP AST ","7", DS547="  MIO PRE","8", DS547="  MIOAST ","9", DS547="   ASTPRE","10",DS547=" HIP ASTPRE","11", DS547="  MIOASTPRE","12", DS547="     ","0")</f>
        <v>#N/A</v>
      </c>
      <c r="DV547" s="1" t="e">
        <f aca="false" t="array" ref="DV547">_xlfn.IFS(DU547="SI","2", DU547="NO","1")</f>
        <v>#N/A</v>
      </c>
      <c r="DX547" s="11" t="str">
        <f aca="false">IF(DW547=0,"1","2")</f>
        <v>1</v>
      </c>
      <c r="DY547" s="11" t="str">
        <f aca="false" t="array" ref="DY547">_xlfn.IFS(DW547=0,"0", DW547=0.25, "1", DW547=0.5,"2", DW547=0.75,"3", DW547=1,"4",DW547=1.25,"5", DW547=1.5,"6", DW547=1.75,"7", DW547=2,"8")</f>
        <v>0</v>
      </c>
      <c r="EA547" s="11" t="str">
        <f aca="false">IF(DZ547=0,"1","2")</f>
        <v>1</v>
      </c>
      <c r="EB547" s="11" t="str">
        <f aca="false" t="array" ref="EB547">_xlfn.IFS(DZ547=0,"0", DZ547=0.25, "1", DZ547=0.5,"2", DZ547=0.75,"3", DZ547=1,"4",DZ547=1.25,"5", DZ547=1.5,"6", DZ547=1.75,"7", DZ547=2,"8")</f>
        <v>0</v>
      </c>
      <c r="ED547" s="10" t="str">
        <f aca="false">IF(EC547=0,"1","2")</f>
        <v>1</v>
      </c>
      <c r="EE547" s="11" t="str">
        <f aca="false" t="array" ref="EE547">_xlfn.IFS(EC547=0,"0", EC547=-0.25, "1", EC547=-0.5,"2", EC547=-0.75,"3", EC547=-1,"4",EC547=-1.25,"5", EC547=-1.5,"6", EC547=-1.75,"7", EC547=-2,"8", EC547=-2.25,"9",EC547=-2.5,"10", EC547=-2.75,"11", EC547=-3,"12", EC547=-3.25,"13", EC547=-3.5,"14", EC547=-3.75,"15",EC547=-4,"16")</f>
        <v>0</v>
      </c>
      <c r="EG547" s="10" t="str">
        <f aca="false">IF(EF547=0,"1","2")</f>
        <v>1</v>
      </c>
      <c r="EH547" s="11" t="str">
        <f aca="false" t="array" ref="EH547">_xlfn.IFS(EF547=0,"0", EF547=-0.25, "1", EF547=-0.5,"2", EF547=-0.75,"3", EF547=-1,"4",EF547=-1.25,"5", EF547=-1.5,"6", EF547=-1.75,"7", EF547=-2,"8", EF547=-2.25,"9",EF547=-2.5,"10", EF547=-2.75,"11", EF547=-3,"12", EF547=-3.25,"13", EF547=-3.5,"14", EF547=-3.75,"15",EF547=-4,"16")</f>
        <v>0</v>
      </c>
      <c r="EJ547" s="11" t="str">
        <f aca="false">IF(EI547=0,"1","2")</f>
        <v>1</v>
      </c>
      <c r="EK547" s="11" t="str">
        <f aca="false" t="array" ref="EK547">_xlfn.IFS(EI547=0,"0", EI547=-0.25, "1", EI547=-0.5,"2", EI547=-0.75,"3", EI547=-1,"4",EI547=-1.25,"5", EI547=-1.5,"6", EI547=-1.75,"7", EI547=-2,"8", EI547=-2.25,"9", EI547=-2.25,"9",EI547=-2.5,"10", EI547=-2.75,"11", EI547=-3,"12", EI547=-3.25,"13", EI547=-3.5,"14", EI547=-3.75,"15",EI547=-4,"16", EI547=0.25, "17", EI547=0.5, "18")</f>
        <v>0</v>
      </c>
      <c r="EM547" s="11" t="str">
        <f aca="false">IF(EL547=0,"1","2")</f>
        <v>1</v>
      </c>
      <c r="EN547" s="11" t="str">
        <f aca="false" t="array" ref="EN547">_xlfn.IFS(EL547=0.25,"17",EL547=0.5,"18", EL547=0,"0", EL547=-0.25, "1", EL547=-0.5,"2", EL547=-0.75,"3", EL547=-1,"4",EL547=-1.25,"5", EL547=-1.5,"6", EL547=-1.75,"7", EL547=-2,"8",EL547= -2.25,"9",EL547=-2.5,"10",EL547= -2.75,"11",EL547= -3,"12",EL547= -3.25,"13",EL547= -3.5,"14",EL547= -3.75,"15",EL547=-4,"16")</f>
        <v>0</v>
      </c>
      <c r="EP547" s="11" t="str">
        <f aca="false">IF(EO547=0,"1","2")</f>
        <v>1</v>
      </c>
      <c r="EQ547" s="11" t="str">
        <f aca="false" t="array" ref="EQ547">_xlfn.IFS(EO547=0,"0", EO547=0.25, "1", EO547=0.5,"2", EO547=0.75,"3", EO547=1,"4",EO547=1.25,"5", EO547=1.5,"6", EO547=1.75,"7", EO547=2,"8", EO547=2.25,"9", EO547=2.25,"9",EO547=2.5,"10", EO547=2.75,"11", EO547=3,"12", EO547=3.25,"13", EO547=3.5,"14", EO547=3.75,"15",EO547=4,"16", EO547=-0.25, "17", bq=-0.5, "18")</f>
        <v>0</v>
      </c>
      <c r="ES547" s="11" t="str">
        <f aca="false">IF(ER547=0,"1","2")</f>
        <v>1</v>
      </c>
      <c r="ET547" s="11" t="str">
        <f aca="false" t="array" ref="ET547">_xlfn.IFS(ER547=0,"0", ER547=0.25, "1", ER547=0.5,"2", ER547=0.75,"3", ER547=1,"4",ER547=1.25,"5", ER547=1.5,"6", ER547=1.75,"7", ER547=2,"8", ER547=2.25,"9", ER547=2.25,"9",ER547=2.5,"10", ER547=2.75,"11", ER547=3,"12", ER547=3.25,"13", ER547=3.5,"14", ER547=3.75,"15",ER547=4,"16", ER547=-0.25, "17", bq=-0.5, "18")</f>
        <v>0</v>
      </c>
      <c r="EV547" s="14" t="e">
        <f aca="false">VLOOKUP(EU547,LEYENDA!$G$2:$H$8,2,TRUE())</f>
        <v>#N/A</v>
      </c>
      <c r="EW547" s="14" t="e">
        <f aca="false" t="array" ref="EW547">_xlfn.IFS(EV547="0-5","1", EV547="6-12","2", EV547="13-18","3", EV547="19-24","4", EV547="25-36","5", EV547="37-48","6", EV547="49-60","7")</f>
        <v>#N/A</v>
      </c>
    </row>
    <row r="548" customFormat="false" ht="13.5" hidden="false" customHeight="false" outlineLevel="0" collapsed="false">
      <c r="A548" s="1" t="n">
        <v>210</v>
      </c>
      <c r="B548" s="2" t="n">
        <v>1</v>
      </c>
      <c r="C548" s="33" t="n">
        <v>38653</v>
      </c>
      <c r="E548" s="5" t="str">
        <f aca="false">VLOOKUP(A548,'286'!$A$3:$J$6279,10,FALSE())</f>
        <v>LÓPEZ VIZCAINO, ENCARNA</v>
      </c>
      <c r="F548" s="4" t="str">
        <f aca="false">VLOOKUP(A548,'286'!$A$3:$I$1768,3,FALSE())</f>
        <v>LOVIZEN</v>
      </c>
      <c r="G548" s="6" t="n">
        <f aca="false">VLOOKUP(A548,'286'!$A$3:$I$1768,4,FALSE())</f>
        <v>22490</v>
      </c>
      <c r="H548" s="7" t="n">
        <f aca="false">YEAR(C548)-YEAR(G548)</f>
        <v>44</v>
      </c>
      <c r="I548" s="1" t="str">
        <f aca="false">VLOOKUP(H548,LEYENDA!$C$2:$D$6,2,TRUE())</f>
        <v>41-60</v>
      </c>
      <c r="J548" s="5" t="str">
        <f aca="false">VLOOKUP(A548,'286'!$A$3:$I$1768,7,FALSE())</f>
        <v>M</v>
      </c>
      <c r="K548" s="8" t="n">
        <f aca="false">VLOOKUP(A548,'286'!$A$3:$I$1768,2,FALSE())</f>
        <v>0</v>
      </c>
      <c r="L548" s="4" t="str">
        <f aca="false">VLOOKUP(A548,'286'!$A$3:$I$1768,8,FALSE())</f>
        <v>D</v>
      </c>
      <c r="M548" s="4" t="str">
        <f aca="false">VLOOKUP(A548,'286'!$A$3:$I$1768,9,FALSE())</f>
        <v>D</v>
      </c>
      <c r="N548" s="8" t="str">
        <f aca="false">IF(R548=O548, "MISMA","CONTRARIA")</f>
        <v>MISMA</v>
      </c>
      <c r="O548" s="8" t="str">
        <f aca="false" t="array" ref="O548">_xlfn.IFS(L548="D","1", L548="I","2")</f>
        <v>1</v>
      </c>
      <c r="P548" s="8" t="e">
        <f aca="false" t="array" ref="P548">_xlfn.IFS(K548="OD","1", K548="OI","2")</f>
        <v>#N/A</v>
      </c>
      <c r="Q548" s="1" t="str">
        <f aca="false" t="array" ref="Q548">_xlfn.IFS(J548="M","1", J548="H","2")</f>
        <v>1</v>
      </c>
      <c r="R548" s="8" t="str">
        <f aca="false" t="array" ref="R548">_xlfn.IFS(M548="D","1", M548="I","2")</f>
        <v>1</v>
      </c>
      <c r="S548" s="1" t="str">
        <f aca="false" t="array" ref="S548">_xlfn.IFS(N548="CONTRARIA", "1",N548= "MISMA","2")</f>
        <v>2</v>
      </c>
      <c r="T548" s="1" t="str">
        <f aca="false" t="array" ref="T548">_xlfn.IFS(I548="0-12","1", I548="13-24","2", I548="25-40","3", I548="41-60","4", I548="61-100","5")</f>
        <v>4</v>
      </c>
      <c r="U548" s="9" t="n">
        <v>0.5</v>
      </c>
      <c r="V548" s="10" t="str">
        <f aca="false">IF(U548="","",IF(AND(U548&gt;=-9,U548&lt;=-6.5),"-9 a -6,5",IF(AND(U548&gt;=-6,U548&lt;=-3.5),"-6 a -3,5",IF(AND(U548&gt;=-3,U548&lt;=-1),"-3 a -1",IF(U548=-0.5,"-0,5",IF(AND(U548&gt;=0,U548&lt;=2.5),"0 a 2,5",IF(AND(U548&gt;=3,U548&lt;=5.5),"3 a 5,5",IF(AND(U548&gt;=6,U548&lt;=8.5),"6 a 8,5",IF(AND(U548&gt;=9,U548&lt;=20),"9 a 20","Fuera de rango")))))))))</f>
        <v>0 a 2,5</v>
      </c>
      <c r="W548" s="11" t="n">
        <f aca="false">IF(V548="","",IF(V548="-9 a -6,5",2,IF(V548="-6 a -3,5",3,IF(V548="-3 a -1",4,IF(V548="-0,5","NORMA",IF(V548="0 a 2,5",5,IF(V548="3 a 5,5",6,IF(V548="6 a 8,5",7,IF(V548="9 a 20",8,"Fuera de rango")))))))))</f>
        <v>5</v>
      </c>
      <c r="X548" s="9" t="n">
        <v>0</v>
      </c>
      <c r="Y548" s="11" t="str">
        <f aca="false">IF(X548="","",IF(AND(X548&gt;=0,X548&lt;=4),"0 a 4",IF(AND(X548&gt;=4.5,X548&lt;=8.5),"4,5 a 8,5",IF(X548=9,"9",IF(AND(X548&gt;=9.5,X548&lt;=13),"9,5 a 13",IF(AND(X548&gt;=13.5,X548&lt;=20),"13,5 a 20",IF(AND(X548&gt;=20.5,X548&lt;=35),"20,5 a 35","Fuera de rango")))))))</f>
        <v>0 a 4</v>
      </c>
      <c r="Z548" s="11" t="n">
        <f aca="false">IF(Y548="","",IF(Y548="0 a 4",1,IF(Y548="4,5 a 8,5",2,IF(Y548="9","NORMA",IF(Y548="9,5 a 13",3,IF(Y548="13,5 a 20",4,IF(Y548="20,5 a 35",5,"Fuera de rango")))))))</f>
        <v>1</v>
      </c>
      <c r="AA548" s="9" t="n">
        <v>22</v>
      </c>
      <c r="AB548" s="10" t="str">
        <f aca="false">IF(AA548="","",IF(AND(AA548&gt;=0,AA548&lt;=9),"0 a 9",IF(AND(AA548&gt;=9.5,AA548&lt;=18.5),"9,5 a 18,5",IF(AA548=19,"19",IF(AND(AA548&gt;=19.5,AA548&lt;=28),"19,5 a 28",IF(AND(AA548&gt;=28.5,AA548&lt;=40),"28,5 a 40","Fuera de rango"))))))</f>
        <v>19,5 a 28</v>
      </c>
      <c r="AC548" s="11" t="n">
        <f aca="false" t="array" ref="AC548">_xlfn.IFS(AB548="","",AB548="0 a 9",1,AB548="9,5 a 18,5",2,AB548="19","NORMA",AB548="19,5 a 28",3,AB548="28,5 a 40",4,TRUE(),"Fuera de rango")</f>
        <v>3</v>
      </c>
      <c r="AD548" s="9" t="n">
        <v>4</v>
      </c>
      <c r="AE548" s="10" t="str">
        <f aca="false">IF(AD548="","",IF(AND(AD548&gt;=-10,AD548&lt;=0),"De -10 a 0",IF(AND(AD548&gt;=0.5,AD548&lt;=9.5),"0,5 a 9,5",IF(AD548=10,"10",IF(AND(AD548&gt;=10.5,AD548&lt;=20),"10,5 a 20",IF(AND(AD548&gt;=20.5,AD548&lt;=40),"20,5 a 40","Fuera de rango"))))))</f>
        <v>0,5 a 9,5</v>
      </c>
      <c r="AF548" s="12" t="n">
        <f aca="false">IF(AD548="","",IF(AND(AD548&gt;=-10,AD548&lt;=0),1,IF(AND(AD548&gt;=0.5,AD548&lt;=9.5),2,IF(AD548=10,"NORMA",IF(AND(AD548&gt;=10.5,AD548&lt;=20),3,IF(AND(AD548&gt;=20.5,AD548&lt;=40),4,""))))))</f>
        <v>2</v>
      </c>
      <c r="AG548" s="9" t="n">
        <v>9</v>
      </c>
      <c r="AH548" s="10" t="str">
        <f aca="false">IF(AG548="","",IF(AND(AG548&gt;=0,AG548&lt;=4),"0 a 4",IF(AND(AG548&gt;=4.5,AG548&lt;=8.5),"4,5 a 8,5",IF(AG548=9,"9",IF(AND(AG548&gt;=9.5,AG548&lt;=13),"9,5 a 13",IF(AND(AG548&gt;=13.5,AG548&lt;=25),"13,5 a 25","Fuera de rango"))))))</f>
        <v>9</v>
      </c>
      <c r="AI548" s="10" t="str">
        <f aca="false">IF(AH548="","",IF(AH548="0 a 4",1,IF(AH548="4,5 a 8,5",2,IF(AH548="9","NORMA",IF(AH548="9,5 a 13",3,IF(AH548="13,5 a 25",4,""))))))</f>
        <v>NORMA</v>
      </c>
      <c r="AJ548" s="9" t="n">
        <v>3</v>
      </c>
      <c r="AK548" s="10" t="str">
        <f aca="false">IF(AJ548="","",IF(AND(AJ548&gt;=-15,AJ548&lt;=-10.5),"-15 a -10,5",IF(AND(AJ548&gt;=-10,AJ548&lt;=-4),"-10 a -4",IF(AND(AJ548&gt;=-4.5,AJ548&lt;=0),"-4,5 a 0",IF(AND(AJ548&gt;=0.5,AJ548&lt;=4.5),"0,5 a 4,5",IF(AJ548=5,"5",IF(AND(AJ548&gt;=5.5,AJ548&lt;=10),"5,5 a 10",IF(AND(AJ548&gt;=10.5,AJ548&lt;=20),"10,5 a 20","Fuera de rango"))))))))</f>
        <v>0,5 a 4,5</v>
      </c>
      <c r="AL548" s="11" t="n">
        <f aca="false">IF(AK548="","",IF(AK548="-15 a -10,5",1,IF(AK548="-10 a -4",2,IF(AK548="-4,5 a 0",3,IF(AK548="0,5 a 4,5",4,IF(AK548="5","NORMA",IF(AK548="5,5 a 10",5,IF(AK548="10,5 a 20",6,"Error"))))))))</f>
        <v>4</v>
      </c>
      <c r="AM548" s="9" t="n">
        <v>0</v>
      </c>
      <c r="AN548" s="10" t="str">
        <f aca="false">IF(AM548="","",IF(AND(AM548&gt;=-7.5,AM548&lt;=-5.5),"-7,5 a -5,5",IF(AND(AM548&gt;=-5,AM548&lt;=-3),"-5 a -3",IF(AND(AM548&gt;=-2.5,AM548&lt;=-0.5),"-2,5 a -0,5",IF(AM548=0,"0,00",IF(AND(AM548&gt;=0.5,AM548&lt;=2.5),"0,5 a 2,5",IF(AND(AM548&gt;=3,AM548&lt;=5),"3 a 5",IF(AND(AM548&gt;=5.5,AM548&lt;=7.5),"5,5 a 7,5",IF(AND(AM548&gt;=8,AM548&lt;=10),"8 a 10","Fuera de rango")))))))))</f>
        <v>0,00</v>
      </c>
      <c r="AO548" s="11" t="str">
        <f aca="false">IF(AN548="","",IF(AN548="-7,5 a -5,5",1,IF(AN548="-5 a -3",2,IF(AN548="-2,5 a -0,5",3,IF(AN548="0,00","NORMA",IF(AN548="0,5 a 2,5",4,IF(AN548="3 a 5",5,IF(AN548="5,5 a 7,5",6,IF(AN548="8 a 10",7,"Error")))))))))</f>
        <v>NORMA</v>
      </c>
      <c r="AP548" s="9" t="n">
        <v>-5</v>
      </c>
      <c r="AQ548" s="10" t="str">
        <f aca="false">IF(AP548="","",IF(AND(AP548&gt;=-20,AP548&lt;=-9.5),"-20 a -9,5",IF(AND(AP548&gt;=-9,AP548&lt;=-6.5),"-9 a -6,5",IF(AP548=-6,"-6",IF(AND(AP548&gt;=-5.5,AP548&lt;=-3),"-5,5 a -3",IF(AND(AP548&gt;=-2.5,AP548&lt;=0),"-2,5 a 0",IF(AND(AP548&gt;=0.5,AP548&lt;=3),"0,5 a 3",IF(AND(AP548&gt;=3.5,AP548&lt;=6),"3,5 a 6",IF(AND(AP548&gt;=6.5,AP548&lt;=9),"6,5 a 9",IF(AND(AP548&gt;=9.5,AP548&lt;=20),"9,5 a 20","Fuera de rango"))))))))))</f>
        <v>-5,5 a -3</v>
      </c>
      <c r="AR548" s="11" t="n">
        <f aca="false">IF(AQ548="","",IF(AQ548="-20 a -9,5",1,IF(AQ548="-9 a -6,5",2,IF(AQ548="-6","NORMA",IF(AQ548="-5,5 a -3",3,IF(AQ548="-2,5 a 0",4,IF(AQ548="0,5 a 3",5,IF(AQ548="3,5 a 6",6,IF(AQ548="6,5 a 9",7,IF(AQ548="9,5 a 20",8,""))))))))))</f>
        <v>3</v>
      </c>
      <c r="AS548" s="9" t="n">
        <v>-1</v>
      </c>
      <c r="AT548" s="10" t="str">
        <f aca="false">IF(AS548="","",IF(AND(AS548&gt;=-16,AS548&lt;=-14),"-16 a -14",IF(AND(AS548&gt;=-13.5,AS548&lt;=-11.5),"-13,5 a -11,5",IF(AND(AS548&gt;=-11,AS548&lt;=-9),"-11 a -9",IF(AND(AS548&gt;=-8.5,AS548&lt;=-6.5),"-8,5 a -6,5",IF(AND(AS548&gt;=-6,AS548&lt;=-4),"-6 a -4",IF(AND(AS548&gt;=-3.5,AS548&lt;=-1.5),"-3,5 a -1,5",IF(AND(AS548&gt;=-1,AS548&lt;=1),"-1 a 1",IF(AND(AS548&gt;=1.5,AS548&lt;=3.5),"1,5 a 3,5",IF(AND(AS548&gt;=4,AS548&lt;=6),"4 a 6",IF(AND(AS548&gt;=6.5,AS548&lt;=8.5),"6,5 a 8,5",IF(AND(AS548&gt;=9,AS548&lt;=11),"9 a 11",IF(AND(AS548&gt;=11.5,AS548&lt;=13.5),"11,5 a 13,5",IF(AND(AS548&gt;=14,AS548&lt;=16),"14 a 16",IF(AND(AS548&gt;=16.5,AS548&lt;=18.5),"16,5 a 18,5",IF(AND(AS548&gt;=19,AS548&lt;=21),"19 a 21","Fuera de rango"))))))))))))))))</f>
        <v>-1 a 1</v>
      </c>
      <c r="AU548" s="11" t="n">
        <f aca="false" t="array" ref="AU548">IF(AT548="","",_xlfn.IFS(AT548="-16 a -14",1,AT548="-13,5 a -11,5",2,AT548="-11 a -9",3,AT548="-8,5 a -6,5",4,AT548="-6 a -4",5,AT548="-3,5 a -1,5",6,AT548="-1 a 1",7,AT548="1,5 a 3,5",8,AT548="4 a 6","NORMA",AT548="6,5 a 8,5",9,AT548="9 a 11",10,AT548="11,5 a 13,5",11,AT548="14 a 16",12,AT548="16,5 a 18,5",13,AT548="19 a 21",14,TRUE(),""))</f>
        <v>7</v>
      </c>
      <c r="AV548" s="9" t="n">
        <v>2.5</v>
      </c>
      <c r="AW548" s="10" t="str">
        <f aca="false">IF(AV548="","",IF(AND(AV548&gt;=-1,AV548&lt;=-0.5),"-1 a -0,5",IF(AND(AV548&gt;-0.5,AV548&lt;=0),"De -0,5 a 0",IF(AND(AV548&gt;=0.25,AV548&lt;=0.75),"0,25 a 0,75",IF(AND(AV548&gt;=1,AV548&lt;=1.5),"1 a 1,5",IF(AND(AV548&gt;=1.75,AV548&lt;=2.25),"1,75 a 2,25",IF(AND(AV548&gt;=2.5,AV548&lt;=3),"2,5 a 3",IF(AND(AV548&gt;=3.25,AV548&lt;=3.75),"3,25 a 3,75","Fuera de rango"))))))))</f>
        <v>2,5 a 3</v>
      </c>
      <c r="AX548" s="10" t="n">
        <f aca="false">IF(AW548="","",IF(OR(AW548="-1 a -0,5",AW548="-1 a -0.5"),1,IF(OR(AW548="De -0,5 a 0",AW548="-0,5 a 0",AW548="De -0.5 a 0"),2,IF(OR(AW548="0,25 a 0,75",AW548="0.25 a 0.75"),"NORMA",IF(OR(AW548="1 a 1,5",AW548="1 a 1.5"),3,IF(OR(AW548="1,75 a 2,25",AW548="1.75 a 2.25"),4,IF(OR(AW548="2,5 a 3",AW548="2.5 a 3"),5,IF(OR(AW548="3,25 a 3,75",AW548="3.25 a 3.75"),6,""))))))))</f>
        <v>5</v>
      </c>
      <c r="AY548" s="9" t="n">
        <v>-5</v>
      </c>
      <c r="AZ548" s="10" t="str">
        <f aca="false">IF(AY548="","",IF(AND(AY548&gt;=-20,AY548&lt;=-9.5),"-20 a -9,5",IF(AND(AY548&gt;=-9,AY548&lt;=-6.5),"-9 a -6,5",IF(AY548=-6,"-6",IF(AND(AY548&gt;=-5.5,AY548&lt;=-3),"-5,5 a -3",IF(AND(AY548&gt;=-2.5,AY548&lt;=0),"-2,5 a 0",IF(AND(AY548&gt;=0.5,AY548&lt;=3),"0,5 a 3",IF(AND(AY548&gt;=3.5,AY548&lt;=6),"3,5 a 6","Fuera de rango"))))))))</f>
        <v>-5,5 a -3</v>
      </c>
      <c r="BA548" s="11" t="n">
        <f aca="false">IF(AZ548="","",IF(AZ548="-20 a -9,5",1,IF(AZ548="-9 a -6,5",2,IF(AZ548="-6","NORMA",IF(AZ548="-5,5 a -3",3,IF(AZ548="-2,5 a 0",4,IF(AZ548="0,5 a 3",5,IF(AZ548="3,5 a 6",6,""))))))))</f>
        <v>3</v>
      </c>
      <c r="BB548" s="9" t="n">
        <v>0</v>
      </c>
      <c r="BC548" s="10" t="str">
        <f aca="false" t="array" ref="BC548">IF(BB548="","",_xlfn.IFS(AND(BB548&gt;=0,BB548&lt;=2),"0 a 2",AND(BB548&gt;=2.5,BB548&lt;=4.5),"2,5 a 4,5",AND(BB548&gt;=5,BB548&lt;=7),"5 a 7",AND(BB548&gt;=7.5,BB548&lt;=9.5),"7,5 a 9,5",AND(BB548&gt;=10,BB548&lt;=12),"10 a 12",AND(BB548&gt;=12.5,BB548&lt;=14.5),"12,5 a 14,5",BB548=15,"15",AND(BB548&gt;=15.5,BB548&lt;=17.5),"15,5 a 17,5",AND(BB548&gt;=18,BB548&lt;=20),"18 a 20",AND(BB548&gt;=20.5,BB548&lt;=22.5),"20,5 a 22,5",AND(BB548&gt;=23,BB548&lt;=25),"23 a 25",TRUE(),"Fuera de rango"))</f>
        <v>0 a 2</v>
      </c>
      <c r="BD548" s="11" t="n">
        <f aca="false" t="array" ref="BD548">IF(BC548="","",_xlfn.IFS(BC548="0 a 2",1,BC548="2,5 a 4,5",2,BC548="5 a 7",3,BC548="7,5 a 9,5",4,BC548="10 a 12",5,BC548="12,5 a 14,5",6,BC548="15","NORMA",BC548="15,5 a 17,5",7,BC548="18 a 20",8,BC548="20,5 a 22,5",9,BC548="23 a 25",10,TRUE(),"Fuera de rango"))</f>
        <v>1</v>
      </c>
      <c r="BE548" s="9" t="n">
        <v>21</v>
      </c>
      <c r="BF548" s="10" t="str">
        <f aca="false">IF(BE548="","",IF(AND(BE548&gt;=-20,BE548&lt;=-10),"-20 a -10",IF(AND(BE548&gt;=-9.5,BE548&lt;=0.5),"-9,5 a 0,5",IF(AND(BE548&gt;=1,BE548&lt;=11),"1 a 11",IF(AND(BE548&gt;=11.5,BE548&lt;=20.5),"11,5 a 20,5",IF(BE548=21,"21",IF(AND(BE548&gt;=21.5,BE548&lt;=31.5),"21,5 a 31,5",IF(AND(BE548&gt;=32,BE548&lt;=42),"32 a 42","Fuera de rango"))))))))</f>
        <v>21</v>
      </c>
      <c r="BG548" s="11" t="str">
        <f aca="false">IF(BF548="","",IF(BF548="-20 a -10",1,IF(BF548="-9,5 a 0,5",2,IF(BF548="1 a 11",3,IF(BF548="11,5 a 20,5",4,IF(BF548="21","NORMA",IF(BF548="21,5 a 31,5",5,IF(BF548="32 a 42",6,""))))))))</f>
        <v>NORMA</v>
      </c>
      <c r="BH548" s="9" t="n">
        <v>-2</v>
      </c>
      <c r="BI548" s="10" t="str">
        <f aca="false">IF(BH548="","",IF(AND(BH548&gt;=-20,BH548&lt;=-15),"-20 a -15",IF(AND(BH548&gt;=-14.5,BH548&lt;=-9.5),"-14,5 a -9,5",IF(AND(BH548&gt;=-9,BH548&lt;=-4),"-9 a -4",IF(AND(BH548&gt;=-3.5,BH548&lt;=2.5),"-3,5 a 2,5",IF(AND(BH548&gt;=3,BH548&lt;=8),"3 a 8",IF(AND(BH548&gt;=8.5,BH548&lt;=14.5),"8,5 a 14,5",IF(BH548=15,"15",IF(AND(BH548&gt;=15.5,BH548&lt;=20.5),"15,5 a 20,5",IF(AND(BH548&gt;=21,BH548&lt;=26),"21 a 26","Fuera de rango"))))))))))</f>
        <v>-3,5 a 2,5</v>
      </c>
      <c r="BJ548" s="11" t="n">
        <f aca="false">IF(BI548="","",IF(BI548="-20 a -15",1,IF(BI548="-14,5 a -9,5",2,IF(BI548="-9 a -4",3,IF(BI548="-3,5 a 2,5",4,IF(BI548="3 a 8",5,IF(BI548="8,5 a 14,5",6,IF(BI548="15","NORMA",IF(BI548="15,5 a 20,5",7,IF(BI548="21 a 26",8,IF(BI548="26,5 a 31,5",9,"")))))))))))</f>
        <v>4</v>
      </c>
      <c r="BK548" s="9" t="n">
        <v>0</v>
      </c>
      <c r="BL548" s="10" t="str">
        <f aca="false">IF(BK548="","",IF(AND(BK548&gt;=0,BK548&lt;=2),"0 - 2",IF(AND(BK548&gt;=2.5,BK548&lt;=4.5),"2,5 - 4,5",IF(AND(BK548&gt;=5,BK548&lt;=7),"5 - 7",IF(AND(BK548&gt;=7.5,BK548&lt;=9.5),"7,5 - 9,5",IF(AND(BK548&gt;=10,BK548&lt;=12),"10 - 12",IF(AND(BK548&gt;=12.5,BK548&lt;=13.5),"12,5 - 13,5",IF(BK548=14,"14",IF(AND(BK548&gt;=14.5,BK548&lt;=16.5),"14,5 - 16,5",IF(AND(BK548&gt;=17,BK548&lt;=19),"17 - 19",IF(AND(BK548&gt;=19.5,BK548&lt;=21.5),"19,5 - 21,5",IF(AND(BK548&gt;=22,BK548&lt;=24),"22 - 24",IF(AND(BK548&gt;=24.5,BK548&lt;=26.5),"24,5 - 26,5",IF(AND(BK548&gt;=27,BK548&lt;=29),"27 - 29",IF(AND(BK548&gt;=29.5,BK548&lt;=30),"29,5 - 30","Fuera de rango")))))))))))))))</f>
        <v>0 - 2</v>
      </c>
      <c r="BM548" s="11" t="n">
        <f aca="false">IF(BL548="","",IF(BL548="0 - 2",1,IF(BL548="2,5 - 4,5",2,IF(BL548="5 - 7",3,IF(BL548="7,5 - 9,5",4,IF(BL548="10 - 12",5,IF(BL548="12,5 - 13,5",6,IF(BL548="14","NORMA",IF(BL548="14,5 - 16,5",7,IF(BL548="17 - 19",8,IF(BL548="19,5 - 21,5",9,IF(BL548="22 - 24",10,IF(BL548="24,5 - 26,5",11,IF(BL548="27 - 29",12,IF(BL548="29,5 - 30",13,"")))))))))))))))</f>
        <v>1</v>
      </c>
      <c r="BN548" s="9" t="n">
        <v>16</v>
      </c>
      <c r="BO548" s="11" t="str">
        <f aca="false">IF(BN548="","",IF(AND(BN548&gt;=-20,BN548&lt;=-10),"-20 a -10",IF(AND(BN548&gt;=-9.5,BN548&lt;=0.5),"-9,5 a 0,5",IF(AND(BN548&gt;=1,BN548&lt;=11),"1 a 11",IF(AND(BN548&gt;=11.5,BN548&lt;=21.5),"11,5 a 21,5",IF(BN548=22,"22",IF(AND(BN548&gt;=22.5,BN548&lt;=32.5),"22,5 a 32,5",IF(AND(BN548&gt;=33,BN548&lt;=43),"33 a 43","Fuera de rango"))))))))</f>
        <v>11,5 a 21,5</v>
      </c>
      <c r="BP548" s="11" t="n">
        <f aca="false">IF(BO548="","",IF(BO548="-20 a -10",1,IF(BO548="-9,5 a 0,5",2,IF(BO548="1 a 11",3,IF(BO548="11,5 a 21,5",4,IF(BO548="22","NORMA",IF(BO548="22,5 a 32,5",5,IF(BO548="33 a 43",6,""))))))))</f>
        <v>4</v>
      </c>
      <c r="BQ548" s="9" t="n">
        <v>6</v>
      </c>
      <c r="BR548" s="10" t="str">
        <f aca="false">IF(BQ548="","",IF(AND(BQ548&gt;=-20,BQ548&lt;=-15),"-20 a -15",IF(AND(BQ548&gt;=-14.5,BQ548&lt;=-9.5),"-14,5 a -9,5",IF(AND(BQ548&gt;=-9,BQ548&lt;=-4),"-9 a -4",IF(AND(BQ548&gt;=-3.5,BQ548&lt;=2.5),"-3,5 a 2,5",IF(AND(BQ548&gt;=3,BQ548&lt;=8),"3 a 8",IF(AND(BQ548&gt;=8.5,BQ548&lt;=13.5),"8,5 a 13,5",IF(AND(BQ548&gt;=14,BQ548&lt;=17.5),"14 a 17,5",IF(BQ548=18,"18",IF(AND(BQ548&gt;=18.5,BQ548&lt;=23.5),"18,5 a 23,5",IF(AND(BQ548&gt;=24,BQ548&lt;=29),"24 a 29",IF(AND(BQ548&gt;=29.5,BQ548&lt;=34.5),"29,5 a 34,5",IF(AND(BQ548&gt;=35,BQ548&lt;=40),"35 a 40","Fuera de rango")))))))))))))</f>
        <v>3 a 8</v>
      </c>
      <c r="BS548" s="11" t="n">
        <f aca="false">IF(BR548="","",IF(BR548="-20 a -15",1,IF(BR548="-14,5 a -9,5",2,IF(BR548="-9 a -4",3,IF(BR548="-3,5 a 2,5",4,IF(BR548="3 a 8",5,IF(BR548="8,5 a 13,5",6,IF(BR548="14 a 17,5",7,IF(BR548="18","NORMA",IF(BR548="18,5 a 23,5",8,IF(BR548="24 a 29",9,IF(BR548="29,5 a 34,5",10,IF(BR548="35 a 40",11,"")))))))))))))</f>
        <v>5</v>
      </c>
      <c r="BT548" s="9" t="n">
        <v>0</v>
      </c>
      <c r="BU548" s="10" t="str">
        <f aca="false">IF(BT548="","",IF(AND(BT548&gt;=-20,BT548&lt;=-18),"-20 a -18",IF(AND(BT548&gt;=-17.5,BT548&lt;=-15.5),"-17,5 a -15,5",IF(AND(BT548&gt;=-15,BT548&lt;=-13),"-15 a -13",IF(AND(BT548&gt;=-12.5,BT548&lt;=-10.5),"-12,5 a -10,5",IF(AND(BT548&gt;=-10,BT548&lt;=-8),"-10 a -8",IF(AND(BT548&gt;=-7.5,BT548&lt;=-5.5),"-7,5 a -5,5",IF(AND(BT548&gt;=-5,BT548&lt;=-3),"-5 a -3",IF(AND(BT548&gt;=-2.5,BT548&lt;=-0.5),"-2,5 a -0,5",IF(BT548=0,"0",IF(AND(BT548&gt;=0.5,BT548&lt;=2.5),"0,5 a 2,5",IF(AND(BT548&gt;=3,BT548&lt;=5),"3 a 5",IF(AND(BT548&gt;=5.5,BT548&lt;=7.5),"5,5 a 7,5",IF(AND(BT548&gt;=8,BT548&lt;=10),"8 a 10",IF(AND(BT548&gt;=10.5,BT548&lt;=12.5),"10,5 a 12,5",IF(AND(BT548&gt;=13,BT548&lt;=15),"13 a 15",IF(AND(BT548&gt;=15.5,BT548&lt;=17.5),"15,5 a 17,5",IF(AND(BT548&gt;=18,BT548&lt;=20),"18 a 20","Fuera de rango"))))))))))))))))))</f>
        <v>0</v>
      </c>
      <c r="BV548" s="11" t="str">
        <f aca="false">IF(BT548="","",IF(BT548=0,"NORMA",IF(AND(BT548&gt;=-20,BT548&lt;=-18),2,IF(AND(BT548&gt;=-17.5,BT548&lt;=-15.5),2,IF(AND(BT548&gt;=-15,BT548&lt;=-13),3,IF(AND(BT548&gt;=-12.5,BT548&lt;=-10.5),4,IF(AND(BT548&gt;=-10,BT548&lt;=-8),5,IF(AND(BT548&gt;=-7.5,BT548&lt;=-5.5),6,IF(AND(BT548&gt;=-5,BT548&lt;=-3),7,IF(AND(BT548&gt;=-2.5,BT548&lt;=-0.5),8,IF(AND(BT548&gt;=0.5,BT548&lt;=2.5),9,IF(AND(BT548&gt;=3,BT548&lt;=5),10,IF(AND(BT548&gt;=5.5,BT548&lt;=7.5),11,IF(AND(BT548&gt;=8,BT548&lt;=10),12,IF(AND(BT548&gt;=10.5,BT548&lt;=12.5),13,IF(AND(BT548&gt;=13,BT548&lt;=15),14,IF(AND(BT548&gt;=15.5,BT548&lt;=17.5),15,IF(AND(BT548&gt;=18,BT548&lt;=20),16,"Fuera de rango"))))))))))))))))))</f>
        <v>NORMA</v>
      </c>
      <c r="BW548" s="9" t="n">
        <v>-4.5</v>
      </c>
      <c r="BX548" s="10" t="n">
        <f aca="false">18.5- (0.3*H548)</f>
        <v>5.3</v>
      </c>
      <c r="BY548" s="10" t="n">
        <f aca="false">(BW548)-(BX548)</f>
        <v>-9.8</v>
      </c>
      <c r="BZ548" s="10" t="str">
        <f aca="false">IF(BY548="","",IF(BY548&lt;-27.5,"De -30 a -28",IF(BY548&lt;-25,"De -27,5 a -25,5",IF(BY548&lt;-22.5,"De -25 a -23",IF(BY548&lt;-20,"De -22,5 a -20,5",IF(BY548&lt;-17.5,"De -20 a -18",IF(BY548&lt;-15,"De -17,5 a -15,5",IF(BY548&lt;-12.5,"De -15 a -13",IF(BY548&lt;-10,"De -12,5 a -10,5",IF(BY548&lt;-7.5,"De -10 a -8",IF(BY548&lt;-5,"De -7,5 a -5,5",IF(BY548&lt;-2.5,"De -5 a -3",IF(BY548&lt;0,"De -2,5 a -0,5",IF(BY548&lt;2.5,"De 0 a 2",IF(BY548&lt;5,"De 2,5 a 4,5",IF(BY548&lt;7.5,"De 5 a 7",IF(BY548&lt;10,"De 7,5 a 9,5",IF(BY548&lt;12.5,"De 10 a 12",IF(BY548&lt;15,"De 12,5 a 14,5",IF(BY548&lt;17.5,"De 15 a 17",IF(BY548&lt;20,"De 17,5 a 19,5",IF(BY548&lt;22.5,"De 20 a 22",IF(BY548&lt;25,"De 22,5 a 24,5",IF(BY548&lt;27.5,"De 25 a 27","De 27,5 a 30"))))))))))))))))))))))))</f>
        <v>De -10 a -8</v>
      </c>
      <c r="CA548" s="12" t="n">
        <f aca="false">IF(BY548="","",IF(BY548&lt;=-28,1,IF(BY548&lt;=-25.5,2,IF(BY548&lt;=-23,3,IF(BY548&lt;=-20.5,4,IF(BY548&lt;=-18,5,IF(BY548&lt;=-15.5,6,IF(BY548&lt;=-13,7,IF(BY548&lt;=-10.5,8,IF(BY548&lt;=-8,9,IF(BY548&lt;=-5.5,10,IF(BY548&lt;=-3,11,IF(BY548&lt;=-0.5,12,IF(BY548&lt;=2,13,IF(BY548&lt;=4.5,14,IF(BY548&lt;=7,15,IF(BY548&lt;=9.5,16,IF(BY548&lt;=12,17,IF(BY548&lt;=14.5,18,IF(BY548&lt;=17,19,IF(BY548&lt;=19.5,20,IF(BY548&lt;=22,21,IF(BY548&lt;=24.5,22,IF(BY548&lt;=27,23,IF(BY548&lt;=30,24,"Fuera de rango")))))))))))))))))))))))))</f>
        <v>9</v>
      </c>
      <c r="CB548" s="9" t="n">
        <v>-4.5</v>
      </c>
      <c r="CC548" s="10" t="n">
        <f aca="false">18.5- (0.3*H548)</f>
        <v>5.3</v>
      </c>
      <c r="CD548" s="10" t="n">
        <f aca="false">(CB548)-(CC548)</f>
        <v>-9.8</v>
      </c>
      <c r="CE548" s="10" t="str">
        <f aca="false">IF(CD548="","",IF(CD548&lt;-27.5,"De -30 a -28",IF(CD548&lt;-25,"De -27,5 a -25,5",IF(CD548&lt;-22.5,"De -25 a -23",IF(CD548&lt;-20,"De -22,5 a -20,5",IF(CD548&lt;-17.5,"De -20 a -18",IF(CD548&lt;-15,"De -17,5 a -15,5",IF(CD548&lt;-12.5,"De -15 a -13",IF(CD548&lt;-10,"De -12,5 a -10,5",IF(CD548&lt;-7.5,"De -10 a -8",IF(CD548&lt;-5,"De -7,5 a -5,5",IF(CD548&lt;-2.5,"De -5 a -3",IF(CD548&lt;0,"De -2,5 a -0,5",IF(CD548&lt;=2,"De 0 a 2",IF(CD548&lt;=4.5,"De 2,5 a 4,5",IF(CD548&lt;=7,"De 5 a 7",IF(CD548&lt;=9.5,"De 7,5 a 9,5",IF(CD548&lt;=12,"De 10 a 12",IF(CD548&lt;=14.5,"De 12,5 a 14,5",IF(CD548&lt;=17,"De 15 a 17",IF(CD548&lt;=19.5,"De 17,5 a 19,5",IF(CD548&lt;=22,"De 20 a 22",IF(CD548&lt;=24.5,"De 22,5 a 24,5",IF(CD548&lt;=27,"De 25 a 27","De 27,5 a 30"))))))))))))))))))))))))</f>
        <v>De -10 a -8</v>
      </c>
      <c r="CF548" s="12" t="n">
        <f aca="false">IF(CD548="","",IF(CD548&lt;-27.5,1,IF(CD548&lt;-25,2,IF(CD548&lt;-22.5,3,IF(CD548&lt;-20,4,IF(CD548&lt;-17.5,5,IF(CD548&lt;-15,6,IF(CD548&lt;-12.5,7,IF(CD548&lt;-10,8,IF(CD548&lt;-7.5,9,IF(CD548&lt;-5,10,IF(CD548&lt;-2.5,11,IF(CD548&lt;0,12,IF(CD548&lt;2.5,13,IF(CD548&lt;5,14,IF(CD548&lt;7.5,15,IF(CD548&lt;10,16,IF(CD548&lt;12.5,17,IF(CD548&lt;15,18,IF(CD548&lt;17.5,19,IF(CD548&lt;20,20,IF(CD548&lt;22.5,21,IF(CD548&lt;25,22,IF(CD548&lt;27.5,23,24))))))))))))))))))))))))</f>
        <v>9</v>
      </c>
      <c r="CG548" s="9" t="n">
        <v>-2.5</v>
      </c>
      <c r="CH548" s="10" t="str">
        <f aca="false">IF(CG548="","",IF(AND(CG548&gt;=-10,CG548&lt;=-9.5),"-10 a -9,5",IF(AND(CG548&gt;-9.5,CG548&lt;=-8.5),"-9 a -8,5",IF(AND(CG548&gt;-8.5,CG548&lt;=-7.5),"-8 a -7,5",IF(AND(CG548&gt;-7.5,CG548&lt;=-6.5),"-7 a -6,5",IF(AND(CG548&gt;-6.5,CG548&lt;=-5.5),"-6 a -5,5",IF(AND(CG548&gt;-5.5,CG548&lt;=-4.5),"-5 a -4,5",IF(AND(CG548&gt;-4.5,CG548&lt;=-3.5),"-4 a -3,5",IF(AND(CG548&gt;-3.5,CG548&lt;=-2.5),"-3 a -2,5",IF(CG548=-2.25,"-2,25",IF(AND(CG548&gt;-2.5,CG548&lt;=-1.5),"-2 a -1,5",IF(AND(CG548&gt;-1.5,CG548&lt;=-0.5),"-1 a -0,5",IF(AND(CG548&gt;-0.5,CG548&lt;=0.5),"0 a 0,5",IF(AND(CG548&gt;0.5,CG548&lt;=1.5),"1 a 1,5",IF(AND(CG548&gt;1.5,CG548&lt;=2.5),"2 a 2,5",IF(AND(CG548&gt;2.5,CG548&lt;=3.5),"3 a 3,5",IF(AND(CG548&gt;3.5,CG548&lt;=4.5),"4 a 4,5",IF(AND(CG548&gt;4.5,CG548&lt;=5.5),"5 a 5,5",IF(AND(CG548&gt;5.5,CG548&lt;=6.5),"6 a 6,5",IF(AND(CG548&gt;6.5,CG548&lt;=7.5),"7 a 7,5",IF(AND(CG548&gt;7.5,CG548&lt;=8.5),"8 a 8,5",IF(AND(CG548&gt;8.5,CG548&lt;=9.5),"9 a 9,5",IF(CG548&gt;=10,"10","Fuera de rango")))))))))))))))))))))))</f>
        <v>-3 a -2,5</v>
      </c>
      <c r="CI548" s="11" t="n">
        <f aca="false">IF(CG548="","",IF(CG548=-2.25,"NORMA",IF(CG548&lt;=-9.5,1,IF(CG548&lt;=-8.5,2,IF(CG548&lt;=-7.5,3,IF(CG548&lt;=-6.5,4,IF(CG548&lt;=-5.5,5,IF(CG548&lt;=-4.5,6,IF(CG548&lt;=-3.5,7,IF(CG548&lt;=-2.5,8,IF(CG548&lt;=-1.5,9,IF(CG548&lt;=-0.5,10,IF(CG548&lt;=0.5,11,IF(CG548&lt;=1.5,12,IF(CG548&lt;=2.5,13,IF(CG548&lt;=3.5,14,IF(CG548&lt;=4.5,15,IF(CG548&lt;=5.5,16,IF(CG548&lt;=6.5,17,IF(CG548&lt;=7.5,18,IF(CG548&lt;=8.5,19,IF(CG548&lt;=9.5,20,IF(CG548=10,21,"Fuera de rango")))))))))))))))))))))))</f>
        <v>8</v>
      </c>
      <c r="CJ548" s="9" t="n">
        <v>0.5</v>
      </c>
      <c r="CK548" s="10" t="str">
        <f aca="false">IF(CJ548="","",IF(AND(CJ548&gt;=-6,CJ548&lt;=-5.5),"-6 a -5,5",IF(AND(CJ548&gt;-5.5,CJ548&lt;=-4.5),"-5 a -4,5",IF(AND(CJ548&gt;-4.5,CJ548&lt;=-3.5),"-4 a -3,5",IF(AND(CJ548&gt;-3.5,CJ548&lt;=-2.5),"-3 a -2,5",IF(AND(CJ548&gt;-2.5,CJ548&lt;=-1.5),"-2 a -1,5",IF(AND(CJ548&gt;-1.5,CJ548&lt;=-0.5),"-1 a -0,5",IF(AND(CJ548&gt;-0.5,CJ548&lt;=0.5),"0 a 0,5",IF(AND(CJ548&gt;0.5,CJ548&lt;=1.5),"1 a 1,5",IF(AND(CJ548&gt;1.5,CJ548&lt;2.5),"2",IF(AND(CJ548&gt;=2.5,CJ548&lt;=3),"2,5 a 3",IF(AND(CJ548&gt;3,CJ548&lt;=4),"3,5 a 4",IF(AND(CJ548&gt;4,CJ548&lt;=5),"4,5 a 5",IF(AND(CJ548&gt;5,CJ548&lt;=6),"5,5 a 6",IF(AND(CJ548&gt;6,CJ548&lt;=7),"6,5 a 7",IF(AND(CJ548&gt;7,CJ548&lt;=8),"7,5 a 8",IF(AND(CJ548&gt;8,CJ548&lt;=9.5),"8,5 a 9,5",IF(CJ548=10,"10","Fuera de rango"))))))))))))))))))</f>
        <v>0 a 0,5</v>
      </c>
      <c r="CL548" s="11" t="n">
        <f aca="false">IF(CK548="","",IF(OR(CK548="-6 a -5,5",CK548="-6 - -5,5"),1,IF(OR(CK548="-5 a -4,5",CK548="-5 - -4,5"),2,IF(OR(CK548="-4 a -3,5",CK548="-4 - -3,5"),3,IF(OR(CK548="-3 a -2,5",CK548="-3 - -2,5"),4,IF(OR(CK548="-2 a -1,5",CK548="-2 - -1,5"),5,IF(OR(CK548="-1 a -0,5",CK548="-1 - -0,5"),6,IF(OR(CK548="0 a 0,5",CK548="0 - 0,5"),7,IF(OR(CK548="1 a 1,5",CK548="1 - 1,5"),8,IF(CK548="2","NORMA",IF(OR(CK548="2,5 a 3",CK548="2,5 - 3"),9,IF(OR(CK548="3,5 a 4",CK548="3,5 - 4"),10,IF(OR(CK548="4,5 a 5",CK548="4,5 - 5"),11,IF(OR(CK548="5,5 a 6",CK548="5,5 - 6"),12,IF(OR(CK548="6,5 a 7",CK548="6,5 - 7"),13,IF(OR(CK548="7,5 a 8",CK548="7,5 - 8"),14,IF(OR(CK548="8,5 a 9",CK548="8,5 - 9,5",CK548="9 a 9,5"),15,IF(CK548="10",15,IF(OR(CK548="0,5 a 1",CK548="0,5 - 1"),7,"Fuera de rango")))))))))))))))))))</f>
        <v>7</v>
      </c>
      <c r="CN548" s="10" t="str">
        <f aca="false">IF(CM548=0,"0", " ")</f>
        <v>0</v>
      </c>
      <c r="CO548" s="10" t="str">
        <f aca="false">IF(CM548&gt;0,"EME"," ")</f>
        <v> </v>
      </c>
      <c r="CQ548" s="10" t="str">
        <f aca="false">IF(CP548&gt;0,"0", " ")</f>
        <v> </v>
      </c>
      <c r="CR548" s="10" t="str">
        <f aca="false">IF(CP548&gt;0,"EME"," ")</f>
        <v> </v>
      </c>
      <c r="CS548" s="9" t="n">
        <v>0</v>
      </c>
      <c r="CV548" s="9" t="n">
        <v>0</v>
      </c>
      <c r="CY548" s="9" t="n">
        <v>0</v>
      </c>
      <c r="DB548" s="9" t="n">
        <v>0</v>
      </c>
      <c r="DC548" s="11" t="str">
        <f aca="false">IF(DB548&lt;0,"2"," ")</f>
        <v> </v>
      </c>
      <c r="DD548" s="11" t="str">
        <f aca="false">IF(DB548&lt;0,"MIO"," ")</f>
        <v> </v>
      </c>
      <c r="DE548" s="9" t="n">
        <v>0</v>
      </c>
      <c r="DF548" s="10" t="str">
        <f aca="false">IF(DE548&lt;0,"3"," ")</f>
        <v> </v>
      </c>
      <c r="DG548" s="10" t="str">
        <f aca="false">IF(DE548&lt;0,"AST"," ")</f>
        <v> </v>
      </c>
      <c r="DH548" s="9" t="n">
        <v>0</v>
      </c>
      <c r="DI548" s="10" t="str">
        <f aca="false">IF(DH548&lt;0,"3"," ")</f>
        <v> </v>
      </c>
      <c r="DJ548" s="10" t="str">
        <f aca="false">IF(DH548&lt;0,"AST"," ")</f>
        <v> </v>
      </c>
      <c r="DK548" s="9" t="n">
        <v>1</v>
      </c>
      <c r="DL548" s="10" t="str">
        <f aca="false">IF(DK548&gt;0,"4"," ")</f>
        <v>4</v>
      </c>
      <c r="DM548" s="10" t="str">
        <f aca="false">IF(DK548&gt;0,"PRE"," ")</f>
        <v>PRE</v>
      </c>
      <c r="DN548" s="9" t="n">
        <v>1</v>
      </c>
      <c r="DO548" s="10" t="str">
        <f aca="false">IF(DN548&gt;0,"4"," ")</f>
        <v>4</v>
      </c>
      <c r="DP548" s="10" t="str">
        <f aca="false">IF(DN548&gt;0,"PRE"," ")</f>
        <v>PRE</v>
      </c>
      <c r="DS548" s="12" t="str">
        <f aca="false">CONCATENATE(CO548,CU548,DA548,DG548,DM548)</f>
        <v>  PRE</v>
      </c>
      <c r="DT548" s="10" t="e">
        <f aca="false" t="array" ref="DT548">_xlfn.IFS(DS548="EME    ","0", DS548=" HIP   ","1", DS548="  MIO  ","2", DS548="   AST ","3", DS548="    PRE","4", DS548="EME   PRE","5", DS548=" HIP  PRE","6", DS548=" HIP AST ","7", DS548="  MIO PRE","8", DS548="  MIOAST ","9", DS548="   ASTPRE","10",DS548=" HIP ASTPRE","11", DS548="  MIOASTPRE","12", DS548="     ","0")</f>
        <v>#N/A</v>
      </c>
      <c r="DV548" s="1" t="e">
        <f aca="false" t="array" ref="DV548">_xlfn.IFS(DU548="SI","2", DU548="NO","1")</f>
        <v>#N/A</v>
      </c>
      <c r="DX548" s="11" t="str">
        <f aca="false">IF(DW548=0,"1","2")</f>
        <v>1</v>
      </c>
      <c r="DY548" s="11" t="str">
        <f aca="false" t="array" ref="DY548">_xlfn.IFS(DW548=0,"0", DW548=0.25, "1", DW548=0.5,"2", DW548=0.75,"3", DW548=1,"4",DW548=1.25,"5", DW548=1.5,"6", DW548=1.75,"7", DW548=2,"8")</f>
        <v>0</v>
      </c>
      <c r="EA548" s="11" t="str">
        <f aca="false">IF(DZ548=0,"1","2")</f>
        <v>1</v>
      </c>
      <c r="EB548" s="11" t="str">
        <f aca="false" t="array" ref="EB548">_xlfn.IFS(DZ548=0,"0", DZ548=0.25, "1", DZ548=0.5,"2", DZ548=0.75,"3", DZ548=1,"4",DZ548=1.25,"5", DZ548=1.5,"6", DZ548=1.75,"7", DZ548=2,"8")</f>
        <v>0</v>
      </c>
      <c r="ED548" s="10" t="str">
        <f aca="false">IF(EC548=0,"1","2")</f>
        <v>1</v>
      </c>
      <c r="EE548" s="11" t="str">
        <f aca="false" t="array" ref="EE548">_xlfn.IFS(EC548=0,"0", EC548=-0.25, "1", EC548=-0.5,"2", EC548=-0.75,"3", EC548=-1,"4",EC548=-1.25,"5", EC548=-1.5,"6", EC548=-1.75,"7", EC548=-2,"8", EC548=-2.25,"9",EC548=-2.5,"10", EC548=-2.75,"11", EC548=-3,"12", EC548=-3.25,"13", EC548=-3.5,"14", EC548=-3.75,"15",EC548=-4,"16")</f>
        <v>0</v>
      </c>
      <c r="EG548" s="10" t="str">
        <f aca="false">IF(EF548=0,"1","2")</f>
        <v>1</v>
      </c>
      <c r="EH548" s="11" t="str">
        <f aca="false" t="array" ref="EH548">_xlfn.IFS(EF548=0,"0", EF548=-0.25, "1", EF548=-0.5,"2", EF548=-0.75,"3", EF548=-1,"4",EF548=-1.25,"5", EF548=-1.5,"6", EF548=-1.75,"7", EF548=-2,"8", EF548=-2.25,"9",EF548=-2.5,"10", EF548=-2.75,"11", EF548=-3,"12", EF548=-3.25,"13", EF548=-3.5,"14", EF548=-3.75,"15",EF548=-4,"16")</f>
        <v>0</v>
      </c>
      <c r="EJ548" s="11" t="str">
        <f aca="false">IF(EI548=0,"1","2")</f>
        <v>1</v>
      </c>
      <c r="EK548" s="11" t="str">
        <f aca="false" t="array" ref="EK548">_xlfn.IFS(EI548=0,"0", EI548=-0.25, "1", EI548=-0.5,"2", EI548=-0.75,"3", EI548=-1,"4",EI548=-1.25,"5", EI548=-1.5,"6", EI548=-1.75,"7", EI548=-2,"8", EI548=-2.25,"9", EI548=-2.25,"9",EI548=-2.5,"10", EI548=-2.75,"11", EI548=-3,"12", EI548=-3.25,"13", EI548=-3.5,"14", EI548=-3.75,"15",EI548=-4,"16", EI548=0.25, "17", EI548=0.5, "18")</f>
        <v>0</v>
      </c>
      <c r="EM548" s="11" t="str">
        <f aca="false">IF(EL548=0,"1","2")</f>
        <v>1</v>
      </c>
      <c r="EN548" s="11" t="str">
        <f aca="false" t="array" ref="EN548">_xlfn.IFS(EL548=0.25,"17",EL548=0.5,"18", EL548=0,"0", EL548=-0.25, "1", EL548=-0.5,"2", EL548=-0.75,"3", EL548=-1,"4",EL548=-1.25,"5", EL548=-1.5,"6", EL548=-1.75,"7", EL548=-2,"8",EL548= -2.25,"9",EL548=-2.5,"10",EL548= -2.75,"11",EL548= -3,"12",EL548= -3.25,"13",EL548= -3.5,"14",EL548= -3.75,"15",EL548=-4,"16")</f>
        <v>0</v>
      </c>
      <c r="EP548" s="11" t="str">
        <f aca="false">IF(EO548=0,"1","2")</f>
        <v>1</v>
      </c>
      <c r="EQ548" s="11" t="str">
        <f aca="false" t="array" ref="EQ548">_xlfn.IFS(EO548=0,"0", EO548=0.25, "1", EO548=0.5,"2", EO548=0.75,"3", EO548=1,"4",EO548=1.25,"5", EO548=1.5,"6", EO548=1.75,"7", EO548=2,"8", EO548=2.25,"9", EO548=2.25,"9",EO548=2.5,"10", EO548=2.75,"11", EO548=3,"12", EO548=3.25,"13", EO548=3.5,"14", EO548=3.75,"15",EO548=4,"16", EO548=-0.25, "17", bq=-0.5, "18")</f>
        <v>0</v>
      </c>
      <c r="ES548" s="11" t="str">
        <f aca="false">IF(ER548=0,"1","2")</f>
        <v>1</v>
      </c>
      <c r="ET548" s="11" t="str">
        <f aca="false" t="array" ref="ET548">_xlfn.IFS(ER548=0,"0", ER548=0.25, "1", ER548=0.5,"2", ER548=0.75,"3", ER548=1,"4",ER548=1.25,"5", ER548=1.5,"6", ER548=1.75,"7", ER548=2,"8", ER548=2.25,"9", ER548=2.25,"9",ER548=2.5,"10", ER548=2.75,"11", ER548=3,"12", ER548=3.25,"13", ER548=3.5,"14", ER548=3.75,"15",ER548=4,"16", ER548=-0.25, "17", bq=-0.5, "18")</f>
        <v>0</v>
      </c>
      <c r="EV548" s="14" t="e">
        <f aca="false">VLOOKUP(EU548,LEYENDA!$G$2:$H$8,2,TRUE())</f>
        <v>#N/A</v>
      </c>
      <c r="EW548" s="14" t="e">
        <f aca="false" t="array" ref="EW548">_xlfn.IFS(EV548="0-5","1", EV548="6-12","2", EV548="13-18","3", EV548="19-24","4", EV548="25-36","5", EV548="37-48","6", EV548="49-60","7")</f>
        <v>#N/A</v>
      </c>
    </row>
    <row r="549" customFormat="false" ht="13.5" hidden="false" customHeight="false" outlineLevel="0" collapsed="false">
      <c r="A549" s="1" t="n">
        <v>210</v>
      </c>
      <c r="B549" s="2" t="n">
        <v>2</v>
      </c>
      <c r="C549" s="33" t="n">
        <v>42123</v>
      </c>
      <c r="E549" s="5" t="str">
        <f aca="false">VLOOKUP(A549,'286'!$A$3:$J$6279,10,FALSE())</f>
        <v>LÓPEZ VIZCAINO, ENCARNA</v>
      </c>
      <c r="F549" s="4" t="str">
        <f aca="false">VLOOKUP(A549,'286'!$A$3:$I$1768,3,FALSE())</f>
        <v>LOVIZEN</v>
      </c>
      <c r="G549" s="6" t="n">
        <f aca="false">VLOOKUP(A549,'286'!$A$3:$I$1768,4,FALSE())</f>
        <v>22490</v>
      </c>
      <c r="H549" s="7" t="n">
        <f aca="false">YEAR(C549)-YEAR(G549)</f>
        <v>54</v>
      </c>
      <c r="I549" s="1" t="str">
        <f aca="false">VLOOKUP(H549,LEYENDA!$C$2:$D$6,2,TRUE())</f>
        <v>41-60</v>
      </c>
      <c r="J549" s="5" t="str">
        <f aca="false">VLOOKUP(A549,'286'!$A$3:$I$1768,7,FALSE())</f>
        <v>M</v>
      </c>
      <c r="K549" s="8" t="n">
        <f aca="false">VLOOKUP(A549,'286'!$A$3:$I$1768,2,FALSE())</f>
        <v>0</v>
      </c>
      <c r="L549" s="4" t="str">
        <f aca="false">VLOOKUP(A549,'286'!$A$3:$I$1768,8,FALSE())</f>
        <v>D</v>
      </c>
      <c r="M549" s="4" t="str">
        <f aca="false">VLOOKUP(A549,'286'!$A$3:$I$1768,9,FALSE())</f>
        <v>D</v>
      </c>
      <c r="N549" s="8" t="str">
        <f aca="false">IF(R549=O549, "MISMA","CONTRARIA")</f>
        <v>MISMA</v>
      </c>
      <c r="O549" s="8" t="str">
        <f aca="false" t="array" ref="O549">_xlfn.IFS(L549="D","1", L549="I","2")</f>
        <v>1</v>
      </c>
      <c r="P549" s="8" t="e">
        <f aca="false" t="array" ref="P549">_xlfn.IFS(K549="OD","1", K549="OI","2")</f>
        <v>#N/A</v>
      </c>
      <c r="Q549" s="1" t="str">
        <f aca="false" t="array" ref="Q549">_xlfn.IFS(J549="M","1", J549="H","2")</f>
        <v>1</v>
      </c>
      <c r="R549" s="8" t="str">
        <f aca="false" t="array" ref="R549">_xlfn.IFS(M549="D","1", M549="I","2")</f>
        <v>1</v>
      </c>
      <c r="S549" s="1" t="str">
        <f aca="false" t="array" ref="S549">_xlfn.IFS(N549="CONTRARIA", "1",N549= "MISMA","2")</f>
        <v>2</v>
      </c>
      <c r="T549" s="1" t="str">
        <f aca="false" t="array" ref="T549">_xlfn.IFS(I549="0-12","1", I549="13-24","2", I549="25-40","3", I549="41-60","4", I549="61-100","5")</f>
        <v>4</v>
      </c>
      <c r="U549" s="9" t="n">
        <v>0.5</v>
      </c>
      <c r="V549" s="10" t="str">
        <f aca="false">IF(U549="","",IF(AND(U549&gt;=-9,U549&lt;=-6.5),"-9 a -6,5",IF(AND(U549&gt;=-6,U549&lt;=-3.5),"-6 a -3,5",IF(AND(U549&gt;=-3,U549&lt;=-1),"-3 a -1",IF(U549=-0.5,"-0,5",IF(AND(U549&gt;=0,U549&lt;=2.5),"0 a 2,5",IF(AND(U549&gt;=3,U549&lt;=5.5),"3 a 5,5",IF(AND(U549&gt;=6,U549&lt;=8.5),"6 a 8,5",IF(AND(U549&gt;=9,U549&lt;=20),"9 a 20","Fuera de rango")))))))))</f>
        <v>0 a 2,5</v>
      </c>
      <c r="W549" s="11" t="n">
        <f aca="false">IF(V549="","",IF(V549="-9 a -6,5",2,IF(V549="-6 a -3,5",3,IF(V549="-3 a -1",4,IF(V549="-0,5","NORMA",IF(V549="0 a 2,5",5,IF(V549="3 a 5,5",6,IF(V549="6 a 8,5",7,IF(V549="9 a 20",8,"Fuera de rango")))))))))</f>
        <v>5</v>
      </c>
      <c r="X549" s="9" t="n">
        <v>0</v>
      </c>
      <c r="Y549" s="11" t="str">
        <f aca="false">IF(X549="","",IF(AND(X549&gt;=0,X549&lt;=4),"0 a 4",IF(AND(X549&gt;=4.5,X549&lt;=8.5),"4,5 a 8,5",IF(X549=9,"9",IF(AND(X549&gt;=9.5,X549&lt;=13),"9,5 a 13",IF(AND(X549&gt;=13.5,X549&lt;=20),"13,5 a 20",IF(AND(X549&gt;=20.5,X549&lt;=35),"20,5 a 35","Fuera de rango")))))))</f>
        <v>0 a 4</v>
      </c>
      <c r="Z549" s="11" t="n">
        <f aca="false">IF(Y549="","",IF(Y549="0 a 4",1,IF(Y549="4,5 a 8,5",2,IF(Y549="9","NORMA",IF(Y549="9,5 a 13",3,IF(Y549="13,5 a 20",4,IF(Y549="20,5 a 35",5,"Fuera de rango")))))))</f>
        <v>1</v>
      </c>
      <c r="AA549" s="9" t="n">
        <v>30</v>
      </c>
      <c r="AB549" s="10" t="str">
        <f aca="false">IF(AA549="","",IF(AND(AA549&gt;=0,AA549&lt;=9),"0 a 9",IF(AND(AA549&gt;=9.5,AA549&lt;=18.5),"9,5 a 18,5",IF(AA549=19,"19",IF(AND(AA549&gt;=19.5,AA549&lt;=28),"19,5 a 28",IF(AND(AA549&gt;=28.5,AA549&lt;=40),"28,5 a 40","Fuera de rango"))))))</f>
        <v>28,5 a 40</v>
      </c>
      <c r="AC549" s="11" t="n">
        <f aca="false" t="array" ref="AC549">_xlfn.IFS(AB549="","",AB549="0 a 9",1,AB549="9,5 a 18,5",2,AB549="19","NORMA",AB549="19,5 a 28",3,AB549="28,5 a 40",4,TRUE(),"Fuera de rango")</f>
        <v>4</v>
      </c>
      <c r="AD549" s="9" t="n">
        <v>3</v>
      </c>
      <c r="AE549" s="10" t="str">
        <f aca="false">IF(AD549="","",IF(AND(AD549&gt;=-10,AD549&lt;=0),"De -10 a 0",IF(AND(AD549&gt;=0.5,AD549&lt;=9.5),"0,5 a 9,5",IF(AD549=10,"10",IF(AND(AD549&gt;=10.5,AD549&lt;=20),"10,5 a 20",IF(AND(AD549&gt;=20.5,AD549&lt;=40),"20,5 a 40","Fuera de rango"))))))</f>
        <v>0,5 a 9,5</v>
      </c>
      <c r="AF549" s="12" t="n">
        <f aca="false">IF(AD549="","",IF(AND(AD549&gt;=-10,AD549&lt;=0),1,IF(AND(AD549&gt;=0.5,AD549&lt;=9.5),2,IF(AD549=10,"NORMA",IF(AND(AD549&gt;=10.5,AD549&lt;=20),3,IF(AND(AD549&gt;=20.5,AD549&lt;=40),4,""))))))</f>
        <v>2</v>
      </c>
      <c r="AG549" s="9" t="n">
        <v>9</v>
      </c>
      <c r="AH549" s="10" t="str">
        <f aca="false">IF(AG549="","",IF(AND(AG549&gt;=0,AG549&lt;=4),"0 a 4",IF(AND(AG549&gt;=4.5,AG549&lt;=8.5),"4,5 a 8,5",IF(AG549=9,"9",IF(AND(AG549&gt;=9.5,AG549&lt;=13),"9,5 a 13",IF(AND(AG549&gt;=13.5,AG549&lt;=25),"13,5 a 25","Fuera de rango"))))))</f>
        <v>9</v>
      </c>
      <c r="AI549" s="10" t="str">
        <f aca="false">IF(AH549="","",IF(AH549="0 a 4",1,IF(AH549="4,5 a 8,5",2,IF(AH549="9","NORMA",IF(AH549="9,5 a 13",3,IF(AH549="13,5 a 25",4,""))))))</f>
        <v>NORMA</v>
      </c>
      <c r="AJ549" s="9" t="n">
        <v>5</v>
      </c>
      <c r="AK549" s="10" t="str">
        <f aca="false">IF(AJ549="","",IF(AND(AJ549&gt;=-15,AJ549&lt;=-10.5),"-15 a -10,5",IF(AND(AJ549&gt;=-10,AJ549&lt;=-4),"-10 a -4",IF(AND(AJ549&gt;=-4.5,AJ549&lt;=0),"-4,5 a 0",IF(AND(AJ549&gt;=0.5,AJ549&lt;=4.5),"0,5 a 4,5",IF(AJ549=5,"5",IF(AND(AJ549&gt;=5.5,AJ549&lt;=10),"5,5 a 10",IF(AND(AJ549&gt;=10.5,AJ549&lt;=20),"10,5 a 20","Fuera de rango"))))))))</f>
        <v>5</v>
      </c>
      <c r="AL549" s="11" t="str">
        <f aca="false">IF(AK549="","",IF(AK549="-15 a -10,5",1,IF(AK549="-10 a -4",2,IF(AK549="-4,5 a 0",3,IF(AK549="0,5 a 4,5",4,IF(AK549="5","NORMA",IF(AK549="5,5 a 10",5,IF(AK549="10,5 a 20",6,"Error"))))))))</f>
        <v>NORMA</v>
      </c>
      <c r="AM549" s="9" t="n">
        <v>-0.5</v>
      </c>
      <c r="AN549" s="10" t="str">
        <f aca="false">IF(AM549="","",IF(AND(AM549&gt;=-7.5,AM549&lt;=-5.5),"-7,5 a -5,5",IF(AND(AM549&gt;=-5,AM549&lt;=-3),"-5 a -3",IF(AND(AM549&gt;=-2.5,AM549&lt;=-0.5),"-2,5 a -0,5",IF(AM549=0,"0,00",IF(AND(AM549&gt;=0.5,AM549&lt;=2.5),"0,5 a 2,5",IF(AND(AM549&gt;=3,AM549&lt;=5),"3 a 5",IF(AND(AM549&gt;=5.5,AM549&lt;=7.5),"5,5 a 7,5",IF(AND(AM549&gt;=8,AM549&lt;=10),"8 a 10","Fuera de rango")))))))))</f>
        <v>-2,5 a -0,5</v>
      </c>
      <c r="AO549" s="11" t="n">
        <f aca="false">IF(AN549="","",IF(AN549="-7,5 a -5,5",1,IF(AN549="-5 a -3",2,IF(AN549="-2,5 a -0,5",3,IF(AN549="0,00","NORMA",IF(AN549="0,5 a 2,5",4,IF(AN549="3 a 5",5,IF(AN549="5,5 a 7,5",6,IF(AN549="8 a 10",7,"Error")))))))))</f>
        <v>3</v>
      </c>
      <c r="AP549" s="9" t="n">
        <v>-4</v>
      </c>
      <c r="AQ549" s="10" t="str">
        <f aca="false">IF(AP549="","",IF(AND(AP549&gt;=-20,AP549&lt;=-9.5),"-20 a -9,5",IF(AND(AP549&gt;=-9,AP549&lt;=-6.5),"-9 a -6,5",IF(AP549=-6,"-6",IF(AND(AP549&gt;=-5.5,AP549&lt;=-3),"-5,5 a -3",IF(AND(AP549&gt;=-2.5,AP549&lt;=0),"-2,5 a 0",IF(AND(AP549&gt;=0.5,AP549&lt;=3),"0,5 a 3",IF(AND(AP549&gt;=3.5,AP549&lt;=6),"3,5 a 6",IF(AND(AP549&gt;=6.5,AP549&lt;=9),"6,5 a 9",IF(AND(AP549&gt;=9.5,AP549&lt;=20),"9,5 a 20","Fuera de rango"))))))))))</f>
        <v>-5,5 a -3</v>
      </c>
      <c r="AR549" s="11" t="n">
        <f aca="false">IF(AQ549="","",IF(AQ549="-20 a -9,5",1,IF(AQ549="-9 a -6,5",2,IF(AQ549="-6","NORMA",IF(AQ549="-5,5 a -3",3,IF(AQ549="-2,5 a 0",4,IF(AQ549="0,5 a 3",5,IF(AQ549="3,5 a 6",6,IF(AQ549="6,5 a 9",7,IF(AQ549="9,5 a 20",8,""))))))))))</f>
        <v>3</v>
      </c>
      <c r="AS549" s="9" t="n">
        <v>6</v>
      </c>
      <c r="AT549" s="10" t="str">
        <f aca="false">IF(AS549="","",IF(AND(AS549&gt;=-16,AS549&lt;=-14),"-16 a -14",IF(AND(AS549&gt;=-13.5,AS549&lt;=-11.5),"-13,5 a -11,5",IF(AND(AS549&gt;=-11,AS549&lt;=-9),"-11 a -9",IF(AND(AS549&gt;=-8.5,AS549&lt;=-6.5),"-8,5 a -6,5",IF(AND(AS549&gt;=-6,AS549&lt;=-4),"-6 a -4",IF(AND(AS549&gt;=-3.5,AS549&lt;=-1.5),"-3,5 a -1,5",IF(AND(AS549&gt;=-1,AS549&lt;=1),"-1 a 1",IF(AND(AS549&gt;=1.5,AS549&lt;=3.5),"1,5 a 3,5",IF(AND(AS549&gt;=4,AS549&lt;=6),"4 a 6",IF(AND(AS549&gt;=6.5,AS549&lt;=8.5),"6,5 a 8,5",IF(AND(AS549&gt;=9,AS549&lt;=11),"9 a 11",IF(AND(AS549&gt;=11.5,AS549&lt;=13.5),"11,5 a 13,5",IF(AND(AS549&gt;=14,AS549&lt;=16),"14 a 16",IF(AND(AS549&gt;=16.5,AS549&lt;=18.5),"16,5 a 18,5",IF(AND(AS549&gt;=19,AS549&lt;=21),"19 a 21","Fuera de rango"))))))))))))))))</f>
        <v>4 a 6</v>
      </c>
      <c r="AU549" s="11" t="str">
        <f aca="false" t="array" ref="AU549">IF(AT549="","",_xlfn.IFS(AT549="-16 a -14",1,AT549="-13,5 a -11,5",2,AT549="-11 a -9",3,AT549="-8,5 a -6,5",4,AT549="-6 a -4",5,AT549="-3,5 a -1,5",6,AT549="-1 a 1",7,AT549="1,5 a 3,5",8,AT549="4 a 6","NORMA",AT549="6,5 a 8,5",9,AT549="9 a 11",10,AT549="11,5 a 13,5",11,AT549="14 a 16",12,AT549="16,5 a 18,5",13,AT549="19 a 21",14,TRUE(),""))</f>
        <v>NORMA</v>
      </c>
      <c r="AV549" s="9" t="n">
        <v>2.25</v>
      </c>
      <c r="AW549" s="10" t="str">
        <f aca="false">IF(AV549="","",IF(AND(AV549&gt;=-1,AV549&lt;=-0.5),"-1 a -0,5",IF(AND(AV549&gt;-0.5,AV549&lt;=0),"De -0,5 a 0",IF(AND(AV549&gt;=0.25,AV549&lt;=0.75),"0,25 a 0,75",IF(AND(AV549&gt;=1,AV549&lt;=1.5),"1 a 1,5",IF(AND(AV549&gt;=1.75,AV549&lt;=2.25),"1,75 a 2,25",IF(AND(AV549&gt;=2.5,AV549&lt;=3),"2,5 a 3",IF(AND(AV549&gt;=3.25,AV549&lt;=3.75),"3,25 a 3,75","Fuera de rango"))))))))</f>
        <v>1,75 a 2,25</v>
      </c>
      <c r="AX549" s="10" t="n">
        <f aca="false">IF(AW549="","",IF(OR(AW549="-1 a -0,5",AW549="-1 a -0.5"),1,IF(OR(AW549="De -0,5 a 0",AW549="-0,5 a 0",AW549="De -0.5 a 0"),2,IF(OR(AW549="0,25 a 0,75",AW549="0.25 a 0.75"),"NORMA",IF(OR(AW549="1 a 1,5",AW549="1 a 1.5"),3,IF(OR(AW549="1,75 a 2,25",AW549="1.75 a 2.25"),4,IF(OR(AW549="2,5 a 3",AW549="2.5 a 3"),5,IF(OR(AW549="3,25 a 3,75",AW549="3.25 a 3.75"),6,""))))))))</f>
        <v>4</v>
      </c>
      <c r="AY549" s="9" t="n">
        <v>-4</v>
      </c>
      <c r="AZ549" s="10" t="str">
        <f aca="false">IF(AY549="","",IF(AND(AY549&gt;=-20,AY549&lt;=-9.5),"-20 a -9,5",IF(AND(AY549&gt;=-9,AY549&lt;=-6.5),"-9 a -6,5",IF(AY549=-6,"-6",IF(AND(AY549&gt;=-5.5,AY549&lt;=-3),"-5,5 a -3",IF(AND(AY549&gt;=-2.5,AY549&lt;=0),"-2,5 a 0",IF(AND(AY549&gt;=0.5,AY549&lt;=3),"0,5 a 3",IF(AND(AY549&gt;=3.5,AY549&lt;=6),"3,5 a 6","Fuera de rango"))))))))</f>
        <v>-5,5 a -3</v>
      </c>
      <c r="BA549" s="11" t="n">
        <f aca="false">IF(AZ549="","",IF(AZ549="-20 a -9,5",1,IF(AZ549="-9 a -6,5",2,IF(AZ549="-6","NORMA",IF(AZ549="-5,5 a -3",3,IF(AZ549="-2,5 a 0",4,IF(AZ549="0,5 a 3",5,IF(AZ549="3,5 a 6",6,""))))))))</f>
        <v>3</v>
      </c>
      <c r="BB549" s="9" t="n">
        <v>0</v>
      </c>
      <c r="BC549" s="10" t="str">
        <f aca="false" t="array" ref="BC549">IF(BB549="","",_xlfn.IFS(AND(BB549&gt;=0,BB549&lt;=2),"0 a 2",AND(BB549&gt;=2.5,BB549&lt;=4.5),"2,5 a 4,5",AND(BB549&gt;=5,BB549&lt;=7),"5 a 7",AND(BB549&gt;=7.5,BB549&lt;=9.5),"7,5 a 9,5",AND(BB549&gt;=10,BB549&lt;=12),"10 a 12",AND(BB549&gt;=12.5,BB549&lt;=14.5),"12,5 a 14,5",BB549=15,"15",AND(BB549&gt;=15.5,BB549&lt;=17.5),"15,5 a 17,5",AND(BB549&gt;=18,BB549&lt;=20),"18 a 20",AND(BB549&gt;=20.5,BB549&lt;=22.5),"20,5 a 22,5",AND(BB549&gt;=23,BB549&lt;=25),"23 a 25",TRUE(),"Fuera de rango"))</f>
        <v>0 a 2</v>
      </c>
      <c r="BD549" s="11" t="n">
        <f aca="false" t="array" ref="BD549">IF(BC549="","",_xlfn.IFS(BC549="0 a 2",1,BC549="2,5 a 4,5",2,BC549="5 a 7",3,BC549="7,5 a 9,5",4,BC549="10 a 12",5,BC549="12,5 a 14,5",6,BC549="15","NORMA",BC549="15,5 a 17,5",7,BC549="18 a 20",8,BC549="20,5 a 22,5",9,BC549="23 a 25",10,TRUE(),"Fuera de rango"))</f>
        <v>1</v>
      </c>
      <c r="BE549" s="9" t="n">
        <v>30</v>
      </c>
      <c r="BF549" s="10" t="str">
        <f aca="false">IF(BE549="","",IF(AND(BE549&gt;=-20,BE549&lt;=-10),"-20 a -10",IF(AND(BE549&gt;=-9.5,BE549&lt;=0.5),"-9,5 a 0,5",IF(AND(BE549&gt;=1,BE549&lt;=11),"1 a 11",IF(AND(BE549&gt;=11.5,BE549&lt;=20.5),"11,5 a 20,5",IF(BE549=21,"21",IF(AND(BE549&gt;=21.5,BE549&lt;=31.5),"21,5 a 31,5",IF(AND(BE549&gt;=32,BE549&lt;=42),"32 a 42","Fuera de rango"))))))))</f>
        <v>21,5 a 31,5</v>
      </c>
      <c r="BG549" s="11" t="n">
        <f aca="false">IF(BF549="","",IF(BF549="-20 a -10",1,IF(BF549="-9,5 a 0,5",2,IF(BF549="1 a 11",3,IF(BF549="11,5 a 20,5",4,IF(BF549="21","NORMA",IF(BF549="21,5 a 31,5",5,IF(BF549="32 a 42",6,""))))))))</f>
        <v>5</v>
      </c>
      <c r="BH549" s="9" t="n">
        <v>8</v>
      </c>
      <c r="BI549" s="10" t="str">
        <f aca="false">IF(BH549="","",IF(AND(BH549&gt;=-20,BH549&lt;=-15),"-20 a -15",IF(AND(BH549&gt;=-14.5,BH549&lt;=-9.5),"-14,5 a -9,5",IF(AND(BH549&gt;=-9,BH549&lt;=-4),"-9 a -4",IF(AND(BH549&gt;=-3.5,BH549&lt;=2.5),"-3,5 a 2,5",IF(AND(BH549&gt;=3,BH549&lt;=8),"3 a 8",IF(AND(BH549&gt;=8.5,BH549&lt;=14.5),"8,5 a 14,5",IF(BH549=15,"15",IF(AND(BH549&gt;=15.5,BH549&lt;=20.5),"15,5 a 20,5",IF(AND(BH549&gt;=21,BH549&lt;=26),"21 a 26","Fuera de rango"))))))))))</f>
        <v>3 a 8</v>
      </c>
      <c r="BJ549" s="11" t="n">
        <f aca="false">IF(BI549="","",IF(BI549="-20 a -15",1,IF(BI549="-14,5 a -9,5",2,IF(BI549="-9 a -4",3,IF(BI549="-3,5 a 2,5",4,IF(BI549="3 a 8",5,IF(BI549="8,5 a 14,5",6,IF(BI549="15","NORMA",IF(BI549="15,5 a 20,5",7,IF(BI549="21 a 26",8,IF(BI549="26,5 a 31,5",9,"")))))))))))</f>
        <v>5</v>
      </c>
      <c r="BK549" s="9" t="n">
        <v>0</v>
      </c>
      <c r="BL549" s="10" t="str">
        <f aca="false">IF(BK549="","",IF(AND(BK549&gt;=0,BK549&lt;=2),"0 - 2",IF(AND(BK549&gt;=2.5,BK549&lt;=4.5),"2,5 - 4,5",IF(AND(BK549&gt;=5,BK549&lt;=7),"5 - 7",IF(AND(BK549&gt;=7.5,BK549&lt;=9.5),"7,5 - 9,5",IF(AND(BK549&gt;=10,BK549&lt;=12),"10 - 12",IF(AND(BK549&gt;=12.5,BK549&lt;=13.5),"12,5 - 13,5",IF(BK549=14,"14",IF(AND(BK549&gt;=14.5,BK549&lt;=16.5),"14,5 - 16,5",IF(AND(BK549&gt;=17,BK549&lt;=19),"17 - 19",IF(AND(BK549&gt;=19.5,BK549&lt;=21.5),"19,5 - 21,5",IF(AND(BK549&gt;=22,BK549&lt;=24),"22 - 24",IF(AND(BK549&gt;=24.5,BK549&lt;=26.5),"24,5 - 26,5",IF(AND(BK549&gt;=27,BK549&lt;=29),"27 - 29",IF(AND(BK549&gt;=29.5,BK549&lt;=30),"29,5 - 30","Fuera de rango")))))))))))))))</f>
        <v>0 - 2</v>
      </c>
      <c r="BM549" s="11" t="n">
        <f aca="false">IF(BL549="","",IF(BL549="0 - 2",1,IF(BL549="2,5 - 4,5",2,IF(BL549="5 - 7",3,IF(BL549="7,5 - 9,5",4,IF(BL549="10 - 12",5,IF(BL549="12,5 - 13,5",6,IF(BL549="14","NORMA",IF(BL549="14,5 - 16,5",7,IF(BL549="17 - 19",8,IF(BL549="19,5 - 21,5",9,IF(BL549="22 - 24",10,IF(BL549="24,5 - 26,5",11,IF(BL549="27 - 29",12,IF(BL549="29,5 - 30",13,"")))))))))))))))</f>
        <v>1</v>
      </c>
      <c r="BN549" s="9" t="n">
        <v>16</v>
      </c>
      <c r="BO549" s="11" t="str">
        <f aca="false">IF(BN549="","",IF(AND(BN549&gt;=-20,BN549&lt;=-10),"-20 a -10",IF(AND(BN549&gt;=-9.5,BN549&lt;=0.5),"-9,5 a 0,5",IF(AND(BN549&gt;=1,BN549&lt;=11),"1 a 11",IF(AND(BN549&gt;=11.5,BN549&lt;=21.5),"11,5 a 21,5",IF(BN549=22,"22",IF(AND(BN549&gt;=22.5,BN549&lt;=32.5),"22,5 a 32,5",IF(AND(BN549&gt;=33,BN549&lt;=43),"33 a 43","Fuera de rango"))))))))</f>
        <v>11,5 a 21,5</v>
      </c>
      <c r="BP549" s="11" t="n">
        <f aca="false">IF(BO549="","",IF(BO549="-20 a -10",1,IF(BO549="-9,5 a 0,5",2,IF(BO549="1 a 11",3,IF(BO549="11,5 a 21,5",4,IF(BO549="22","NORMA",IF(BO549="22,5 a 32,5",5,IF(BO549="33 a 43",6,""))))))))</f>
        <v>4</v>
      </c>
      <c r="BQ549" s="9" t="n">
        <v>11</v>
      </c>
      <c r="BR549" s="10" t="str">
        <f aca="false">IF(BQ549="","",IF(AND(BQ549&gt;=-20,BQ549&lt;=-15),"-20 a -15",IF(AND(BQ549&gt;=-14.5,BQ549&lt;=-9.5),"-14,5 a -9,5",IF(AND(BQ549&gt;=-9,BQ549&lt;=-4),"-9 a -4",IF(AND(BQ549&gt;=-3.5,BQ549&lt;=2.5),"-3,5 a 2,5",IF(AND(BQ549&gt;=3,BQ549&lt;=8),"3 a 8",IF(AND(BQ549&gt;=8.5,BQ549&lt;=13.5),"8,5 a 13,5",IF(AND(BQ549&gt;=14,BQ549&lt;=17.5),"14 a 17,5",IF(BQ549=18,"18",IF(AND(BQ549&gt;=18.5,BQ549&lt;=23.5),"18,5 a 23,5",IF(AND(BQ549&gt;=24,BQ549&lt;=29),"24 a 29",IF(AND(BQ549&gt;=29.5,BQ549&lt;=34.5),"29,5 a 34,5",IF(AND(BQ549&gt;=35,BQ549&lt;=40),"35 a 40","Fuera de rango")))))))))))))</f>
        <v>8,5 a 13,5</v>
      </c>
      <c r="BS549" s="11" t="n">
        <f aca="false">IF(BR549="","",IF(BR549="-20 a -15",1,IF(BR549="-14,5 a -9,5",2,IF(BR549="-9 a -4",3,IF(BR549="-3,5 a 2,5",4,IF(BR549="3 a 8",5,IF(BR549="8,5 a 13,5",6,IF(BR549="14 a 17,5",7,IF(BR549="18","NORMA",IF(BR549="18,5 a 23,5",8,IF(BR549="24 a 29",9,IF(BR549="29,5 a 34,5",10,IF(BR549="35 a 40",11,"")))))))))))))</f>
        <v>6</v>
      </c>
      <c r="BT549" s="9" t="n">
        <v>0</v>
      </c>
      <c r="BU549" s="10" t="str">
        <f aca="false">IF(BT549="","",IF(AND(BT549&gt;=-20,BT549&lt;=-18),"-20 a -18",IF(AND(BT549&gt;=-17.5,BT549&lt;=-15.5),"-17,5 a -15,5",IF(AND(BT549&gt;=-15,BT549&lt;=-13),"-15 a -13",IF(AND(BT549&gt;=-12.5,BT549&lt;=-10.5),"-12,5 a -10,5",IF(AND(BT549&gt;=-10,BT549&lt;=-8),"-10 a -8",IF(AND(BT549&gt;=-7.5,BT549&lt;=-5.5),"-7,5 a -5,5",IF(AND(BT549&gt;=-5,BT549&lt;=-3),"-5 a -3",IF(AND(BT549&gt;=-2.5,BT549&lt;=-0.5),"-2,5 a -0,5",IF(BT549=0,"0",IF(AND(BT549&gt;=0.5,BT549&lt;=2.5),"0,5 a 2,5",IF(AND(BT549&gt;=3,BT549&lt;=5),"3 a 5",IF(AND(BT549&gt;=5.5,BT549&lt;=7.5),"5,5 a 7,5",IF(AND(BT549&gt;=8,BT549&lt;=10),"8 a 10",IF(AND(BT549&gt;=10.5,BT549&lt;=12.5),"10,5 a 12,5",IF(AND(BT549&gt;=13,BT549&lt;=15),"13 a 15",IF(AND(BT549&gt;=15.5,BT549&lt;=17.5),"15,5 a 17,5",IF(AND(BT549&gt;=18,BT549&lt;=20),"18 a 20","Fuera de rango"))))))))))))))))))</f>
        <v>0</v>
      </c>
      <c r="BV549" s="11" t="str">
        <f aca="false">IF(BT549="","",IF(BT549=0,"NORMA",IF(AND(BT549&gt;=-20,BT549&lt;=-18),2,IF(AND(BT549&gt;=-17.5,BT549&lt;=-15.5),2,IF(AND(BT549&gt;=-15,BT549&lt;=-13),3,IF(AND(BT549&gt;=-12.5,BT549&lt;=-10.5),4,IF(AND(BT549&gt;=-10,BT549&lt;=-8),5,IF(AND(BT549&gt;=-7.5,BT549&lt;=-5.5),6,IF(AND(BT549&gt;=-5,BT549&lt;=-3),7,IF(AND(BT549&gt;=-2.5,BT549&lt;=-0.5),8,IF(AND(BT549&gt;=0.5,BT549&lt;=2.5),9,IF(AND(BT549&gt;=3,BT549&lt;=5),10,IF(AND(BT549&gt;=5.5,BT549&lt;=7.5),11,IF(AND(BT549&gt;=8,BT549&lt;=10),12,IF(AND(BT549&gt;=10.5,BT549&lt;=12.5),13,IF(AND(BT549&gt;=13,BT549&lt;=15),14,IF(AND(BT549&gt;=15.5,BT549&lt;=17.5),15,IF(AND(BT549&gt;=18,BT549&lt;=20),16,"Fuera de rango"))))))))))))))))))</f>
        <v>NORMA</v>
      </c>
      <c r="BW549" s="9" t="n">
        <v>-3.5</v>
      </c>
      <c r="BX549" s="10" t="n">
        <f aca="false">18.5- (0.3*H549)</f>
        <v>2.3</v>
      </c>
      <c r="BY549" s="10" t="n">
        <f aca="false">(BW549)-(BX549)</f>
        <v>-5.8</v>
      </c>
      <c r="BZ549" s="10" t="str">
        <f aca="false">IF(BY549="","",IF(BY549&lt;-27.5,"De -30 a -28",IF(BY549&lt;-25,"De -27,5 a -25,5",IF(BY549&lt;-22.5,"De -25 a -23",IF(BY549&lt;-20,"De -22,5 a -20,5",IF(BY549&lt;-17.5,"De -20 a -18",IF(BY549&lt;-15,"De -17,5 a -15,5",IF(BY549&lt;-12.5,"De -15 a -13",IF(BY549&lt;-10,"De -12,5 a -10,5",IF(BY549&lt;-7.5,"De -10 a -8",IF(BY549&lt;-5,"De -7,5 a -5,5",IF(BY549&lt;-2.5,"De -5 a -3",IF(BY549&lt;0,"De -2,5 a -0,5",IF(BY549&lt;2.5,"De 0 a 2",IF(BY549&lt;5,"De 2,5 a 4,5",IF(BY549&lt;7.5,"De 5 a 7",IF(BY549&lt;10,"De 7,5 a 9,5",IF(BY549&lt;12.5,"De 10 a 12",IF(BY549&lt;15,"De 12,5 a 14,5",IF(BY549&lt;17.5,"De 15 a 17",IF(BY549&lt;20,"De 17,5 a 19,5",IF(BY549&lt;22.5,"De 20 a 22",IF(BY549&lt;25,"De 22,5 a 24,5",IF(BY549&lt;27.5,"De 25 a 27","De 27,5 a 30"))))))))))))))))))))))))</f>
        <v>De -7,5 a -5,5</v>
      </c>
      <c r="CA549" s="12" t="n">
        <f aca="false">IF(BY549="","",IF(BY549&lt;=-28,1,IF(BY549&lt;=-25.5,2,IF(BY549&lt;=-23,3,IF(BY549&lt;=-20.5,4,IF(BY549&lt;=-18,5,IF(BY549&lt;=-15.5,6,IF(BY549&lt;=-13,7,IF(BY549&lt;=-10.5,8,IF(BY549&lt;=-8,9,IF(BY549&lt;=-5.5,10,IF(BY549&lt;=-3,11,IF(BY549&lt;=-0.5,12,IF(BY549&lt;=2,13,IF(BY549&lt;=4.5,14,IF(BY549&lt;=7,15,IF(BY549&lt;=9.5,16,IF(BY549&lt;=12,17,IF(BY549&lt;=14.5,18,IF(BY549&lt;=17,19,IF(BY549&lt;=19.5,20,IF(BY549&lt;=22,21,IF(BY549&lt;=24.5,22,IF(BY549&lt;=27,23,IF(BY549&lt;=30,24,"Fuera de rango")))))))))))))))))))))))))</f>
        <v>10</v>
      </c>
      <c r="CB549" s="9" t="n">
        <v>-4</v>
      </c>
      <c r="CC549" s="10" t="n">
        <f aca="false">18.5- (0.3*H549)</f>
        <v>2.3</v>
      </c>
      <c r="CD549" s="10" t="n">
        <f aca="false">(CB549)-(CC549)</f>
        <v>-6.3</v>
      </c>
      <c r="CE549" s="10" t="str">
        <f aca="false">IF(CD549="","",IF(CD549&lt;-27.5,"De -30 a -28",IF(CD549&lt;-25,"De -27,5 a -25,5",IF(CD549&lt;-22.5,"De -25 a -23",IF(CD549&lt;-20,"De -22,5 a -20,5",IF(CD549&lt;-17.5,"De -20 a -18",IF(CD549&lt;-15,"De -17,5 a -15,5",IF(CD549&lt;-12.5,"De -15 a -13",IF(CD549&lt;-10,"De -12,5 a -10,5",IF(CD549&lt;-7.5,"De -10 a -8",IF(CD549&lt;-5,"De -7,5 a -5,5",IF(CD549&lt;-2.5,"De -5 a -3",IF(CD549&lt;0,"De -2,5 a -0,5",IF(CD549&lt;=2,"De 0 a 2",IF(CD549&lt;=4.5,"De 2,5 a 4,5",IF(CD549&lt;=7,"De 5 a 7",IF(CD549&lt;=9.5,"De 7,5 a 9,5",IF(CD549&lt;=12,"De 10 a 12",IF(CD549&lt;=14.5,"De 12,5 a 14,5",IF(CD549&lt;=17,"De 15 a 17",IF(CD549&lt;=19.5,"De 17,5 a 19,5",IF(CD549&lt;=22,"De 20 a 22",IF(CD549&lt;=24.5,"De 22,5 a 24,5",IF(CD549&lt;=27,"De 25 a 27","De 27,5 a 30"))))))))))))))))))))))))</f>
        <v>De -7,5 a -5,5</v>
      </c>
      <c r="CF549" s="12" t="n">
        <f aca="false">IF(CD549="","",IF(CD549&lt;-27.5,1,IF(CD549&lt;-25,2,IF(CD549&lt;-22.5,3,IF(CD549&lt;-20,4,IF(CD549&lt;-17.5,5,IF(CD549&lt;-15,6,IF(CD549&lt;-12.5,7,IF(CD549&lt;-10,8,IF(CD549&lt;-7.5,9,IF(CD549&lt;-5,10,IF(CD549&lt;-2.5,11,IF(CD549&lt;0,12,IF(CD549&lt;2.5,13,IF(CD549&lt;5,14,IF(CD549&lt;7.5,15,IF(CD549&lt;10,16,IF(CD549&lt;12.5,17,IF(CD549&lt;15,18,IF(CD549&lt;17.5,19,IF(CD549&lt;20,20,IF(CD549&lt;22.5,21,IF(CD549&lt;25,22,IF(CD549&lt;27.5,23,24))))))))))))))))))))))))</f>
        <v>10</v>
      </c>
      <c r="CG549" s="9" t="n">
        <v>-1.5</v>
      </c>
      <c r="CH549" s="10" t="str">
        <f aca="false">IF(CG549="","",IF(AND(CG549&gt;=-10,CG549&lt;=-9.5),"-10 a -9,5",IF(AND(CG549&gt;-9.5,CG549&lt;=-8.5),"-9 a -8,5",IF(AND(CG549&gt;-8.5,CG549&lt;=-7.5),"-8 a -7,5",IF(AND(CG549&gt;-7.5,CG549&lt;=-6.5),"-7 a -6,5",IF(AND(CG549&gt;-6.5,CG549&lt;=-5.5),"-6 a -5,5",IF(AND(CG549&gt;-5.5,CG549&lt;=-4.5),"-5 a -4,5",IF(AND(CG549&gt;-4.5,CG549&lt;=-3.5),"-4 a -3,5",IF(AND(CG549&gt;-3.5,CG549&lt;=-2.5),"-3 a -2,5",IF(CG549=-2.25,"-2,25",IF(AND(CG549&gt;-2.5,CG549&lt;=-1.5),"-2 a -1,5",IF(AND(CG549&gt;-1.5,CG549&lt;=-0.5),"-1 a -0,5",IF(AND(CG549&gt;-0.5,CG549&lt;=0.5),"0 a 0,5",IF(AND(CG549&gt;0.5,CG549&lt;=1.5),"1 a 1,5",IF(AND(CG549&gt;1.5,CG549&lt;=2.5),"2 a 2,5",IF(AND(CG549&gt;2.5,CG549&lt;=3.5),"3 a 3,5",IF(AND(CG549&gt;3.5,CG549&lt;=4.5),"4 a 4,5",IF(AND(CG549&gt;4.5,CG549&lt;=5.5),"5 a 5,5",IF(AND(CG549&gt;5.5,CG549&lt;=6.5),"6 a 6,5",IF(AND(CG549&gt;6.5,CG549&lt;=7.5),"7 a 7,5",IF(AND(CG549&gt;7.5,CG549&lt;=8.5),"8 a 8,5",IF(AND(CG549&gt;8.5,CG549&lt;=9.5),"9 a 9,5",IF(CG549&gt;=10,"10","Fuera de rango")))))))))))))))))))))))</f>
        <v>-2 a -1,5</v>
      </c>
      <c r="CI549" s="11" t="n">
        <f aca="false">IF(CG549="","",IF(CG549=-2.25,"NORMA",IF(CG549&lt;=-9.5,1,IF(CG549&lt;=-8.5,2,IF(CG549&lt;=-7.5,3,IF(CG549&lt;=-6.5,4,IF(CG549&lt;=-5.5,5,IF(CG549&lt;=-4.5,6,IF(CG549&lt;=-3.5,7,IF(CG549&lt;=-2.5,8,IF(CG549&lt;=-1.5,9,IF(CG549&lt;=-0.5,10,IF(CG549&lt;=0.5,11,IF(CG549&lt;=1.5,12,IF(CG549&lt;=2.5,13,IF(CG549&lt;=3.5,14,IF(CG549&lt;=4.5,15,IF(CG549&lt;=5.5,16,IF(CG549&lt;=6.5,17,IF(CG549&lt;=7.5,18,IF(CG549&lt;=8.5,19,IF(CG549&lt;=9.5,20,IF(CG549=10,21,"Fuera de rango")))))))))))))))))))))))</f>
        <v>9</v>
      </c>
      <c r="CJ549" s="9" t="n">
        <v>1.25</v>
      </c>
      <c r="CK549" s="10" t="str">
        <f aca="false">IF(CJ549="","",IF(AND(CJ549&gt;=-6,CJ549&lt;=-5.5),"-6 a -5,5",IF(AND(CJ549&gt;-5.5,CJ549&lt;=-4.5),"-5 a -4,5",IF(AND(CJ549&gt;-4.5,CJ549&lt;=-3.5),"-4 a -3,5",IF(AND(CJ549&gt;-3.5,CJ549&lt;=-2.5),"-3 a -2,5",IF(AND(CJ549&gt;-2.5,CJ549&lt;=-1.5),"-2 a -1,5",IF(AND(CJ549&gt;-1.5,CJ549&lt;=-0.5),"-1 a -0,5",IF(AND(CJ549&gt;-0.5,CJ549&lt;=0.5),"0 a 0,5",IF(AND(CJ549&gt;0.5,CJ549&lt;=1.5),"1 a 1,5",IF(AND(CJ549&gt;1.5,CJ549&lt;2.5),"2",IF(AND(CJ549&gt;=2.5,CJ549&lt;=3),"2,5 a 3",IF(AND(CJ549&gt;3,CJ549&lt;=4),"3,5 a 4",IF(AND(CJ549&gt;4,CJ549&lt;=5),"4,5 a 5",IF(AND(CJ549&gt;5,CJ549&lt;=6),"5,5 a 6",IF(AND(CJ549&gt;6,CJ549&lt;=7),"6,5 a 7",IF(AND(CJ549&gt;7,CJ549&lt;=8),"7,5 a 8",IF(AND(CJ549&gt;8,CJ549&lt;=9.5),"8,5 a 9,5",IF(CJ549=10,"10","Fuera de rango"))))))))))))))))))</f>
        <v>1 a 1,5</v>
      </c>
      <c r="CL549" s="11" t="n">
        <f aca="false">IF(CK549="","",IF(OR(CK549="-6 a -5,5",CK549="-6 - -5,5"),1,IF(OR(CK549="-5 a -4,5",CK549="-5 - -4,5"),2,IF(OR(CK549="-4 a -3,5",CK549="-4 - -3,5"),3,IF(OR(CK549="-3 a -2,5",CK549="-3 - -2,5"),4,IF(OR(CK549="-2 a -1,5",CK549="-2 - -1,5"),5,IF(OR(CK549="-1 a -0,5",CK549="-1 - -0,5"),6,IF(OR(CK549="0 a 0,5",CK549="0 - 0,5"),7,IF(OR(CK549="1 a 1,5",CK549="1 - 1,5"),8,IF(CK549="2","NORMA",IF(OR(CK549="2,5 a 3",CK549="2,5 - 3"),9,IF(OR(CK549="3,5 a 4",CK549="3,5 - 4"),10,IF(OR(CK549="4,5 a 5",CK549="4,5 - 5"),11,IF(OR(CK549="5,5 a 6",CK549="5,5 - 6"),12,IF(OR(CK549="6,5 a 7",CK549="6,5 - 7"),13,IF(OR(CK549="7,5 a 8",CK549="7,5 - 8"),14,IF(OR(CK549="8,5 a 9",CK549="8,5 - 9,5",CK549="9 a 9,5"),15,IF(CK549="10",15,IF(OR(CK549="0,5 a 1",CK549="0,5 - 1"),7,"Fuera de rango")))))))))))))))))))</f>
        <v>8</v>
      </c>
      <c r="CN549" s="10" t="str">
        <f aca="false">IF(CM549=0,"0", " ")</f>
        <v>0</v>
      </c>
      <c r="CO549" s="10" t="str">
        <f aca="false">IF(CM549&gt;0,"EME"," ")</f>
        <v> </v>
      </c>
      <c r="CQ549" s="10" t="str">
        <f aca="false">IF(CP549&gt;0,"0", " ")</f>
        <v> </v>
      </c>
      <c r="CR549" s="10" t="str">
        <f aca="false">IF(CP549&gt;0,"EME"," ")</f>
        <v> </v>
      </c>
      <c r="CS549" s="9" t="n">
        <v>1.25</v>
      </c>
      <c r="CV549" s="9" t="n">
        <v>1.5</v>
      </c>
      <c r="CY549" s="9" t="n">
        <v>0</v>
      </c>
      <c r="DB549" s="9" t="n">
        <v>0</v>
      </c>
      <c r="DC549" s="11" t="str">
        <f aca="false">IF(DB549&lt;0,"2"," ")</f>
        <v> </v>
      </c>
      <c r="DD549" s="11" t="str">
        <f aca="false">IF(DB549&lt;0,"MIO"," ")</f>
        <v> </v>
      </c>
      <c r="DE549" s="9" t="n">
        <v>0</v>
      </c>
      <c r="DF549" s="10" t="str">
        <f aca="false">IF(DE549&lt;0,"3"," ")</f>
        <v> </v>
      </c>
      <c r="DG549" s="10" t="str">
        <f aca="false">IF(DE549&lt;0,"AST"," ")</f>
        <v> </v>
      </c>
      <c r="DH549" s="9" t="n">
        <v>0</v>
      </c>
      <c r="DI549" s="10" t="str">
        <f aca="false">IF(DH549&lt;0,"3"," ")</f>
        <v> </v>
      </c>
      <c r="DJ549" s="10" t="str">
        <f aca="false">IF(DH549&lt;0,"AST"," ")</f>
        <v> </v>
      </c>
      <c r="DK549" s="9" t="n">
        <v>1</v>
      </c>
      <c r="DL549" s="10" t="str">
        <f aca="false">IF(DK549&gt;0,"4"," ")</f>
        <v>4</v>
      </c>
      <c r="DM549" s="10" t="str">
        <f aca="false">IF(DK549&gt;0,"PRE"," ")</f>
        <v>PRE</v>
      </c>
      <c r="DN549" s="9" t="n">
        <v>1</v>
      </c>
      <c r="DO549" s="10" t="str">
        <f aca="false">IF(DN549&gt;0,"4"," ")</f>
        <v>4</v>
      </c>
      <c r="DP549" s="10" t="str">
        <f aca="false">IF(DN549&gt;0,"PRE"," ")</f>
        <v>PRE</v>
      </c>
      <c r="DS549" s="12" t="str">
        <f aca="false">CONCATENATE(CO549,CU549,DA549,DG549,DM549)</f>
        <v>  PRE</v>
      </c>
      <c r="DT549" s="10" t="e">
        <f aca="false" t="array" ref="DT549">_xlfn.IFS(DS549="EME    ","0", DS549=" HIP   ","1", DS549="  MIO  ","2", DS549="   AST ","3", DS549="    PRE","4", DS549="EME   PRE","5", DS549=" HIP  PRE","6", DS549=" HIP AST ","7", DS549="  MIO PRE","8", DS549="  MIOAST ","9", DS549="   ASTPRE","10",DS549=" HIP ASTPRE","11", DS549="  MIOASTPRE","12", DS549="     ","0")</f>
        <v>#N/A</v>
      </c>
      <c r="DV549" s="1" t="e">
        <f aca="false" t="array" ref="DV549">_xlfn.IFS(DU549="SI","2", DU549="NO","1")</f>
        <v>#N/A</v>
      </c>
      <c r="DX549" s="11" t="str">
        <f aca="false">IF(DW549=0,"1","2")</f>
        <v>1</v>
      </c>
      <c r="DY549" s="11" t="str">
        <f aca="false" t="array" ref="DY549">_xlfn.IFS(DW549=0,"0", DW549=0.25, "1", DW549=0.5,"2", DW549=0.75,"3", DW549=1,"4",DW549=1.25,"5", DW549=1.5,"6", DW549=1.75,"7", DW549=2,"8")</f>
        <v>0</v>
      </c>
      <c r="EA549" s="11" t="str">
        <f aca="false">IF(DZ549=0,"1","2")</f>
        <v>1</v>
      </c>
      <c r="EB549" s="11" t="str">
        <f aca="false" t="array" ref="EB549">_xlfn.IFS(DZ549=0,"0", DZ549=0.25, "1", DZ549=0.5,"2", DZ549=0.75,"3", DZ549=1,"4",DZ549=1.25,"5", DZ549=1.5,"6", DZ549=1.75,"7", DZ549=2,"8")</f>
        <v>0</v>
      </c>
      <c r="ED549" s="10" t="str">
        <f aca="false">IF(EC549=0,"1","2")</f>
        <v>1</v>
      </c>
      <c r="EE549" s="11" t="str">
        <f aca="false" t="array" ref="EE549">_xlfn.IFS(EC549=0,"0", EC549=-0.25, "1", EC549=-0.5,"2", EC549=-0.75,"3", EC549=-1,"4",EC549=-1.25,"5", EC549=-1.5,"6", EC549=-1.75,"7", EC549=-2,"8", EC549=-2.25,"9",EC549=-2.5,"10", EC549=-2.75,"11", EC549=-3,"12", EC549=-3.25,"13", EC549=-3.5,"14", EC549=-3.75,"15",EC549=-4,"16")</f>
        <v>0</v>
      </c>
      <c r="EG549" s="10" t="str">
        <f aca="false">IF(EF549=0,"1","2")</f>
        <v>1</v>
      </c>
      <c r="EH549" s="11" t="str">
        <f aca="false" t="array" ref="EH549">_xlfn.IFS(EF549=0,"0", EF549=-0.25, "1", EF549=-0.5,"2", EF549=-0.75,"3", EF549=-1,"4",EF549=-1.25,"5", EF549=-1.5,"6", EF549=-1.75,"7", EF549=-2,"8", EF549=-2.25,"9",EF549=-2.5,"10", EF549=-2.75,"11", EF549=-3,"12", EF549=-3.25,"13", EF549=-3.5,"14", EF549=-3.75,"15",EF549=-4,"16")</f>
        <v>0</v>
      </c>
      <c r="EJ549" s="11" t="str">
        <f aca="false">IF(EI549=0,"1","2")</f>
        <v>1</v>
      </c>
      <c r="EK549" s="11" t="str">
        <f aca="false" t="array" ref="EK549">_xlfn.IFS(EI549=0,"0", EI549=-0.25, "1", EI549=-0.5,"2", EI549=-0.75,"3", EI549=-1,"4",EI549=-1.25,"5", EI549=-1.5,"6", EI549=-1.75,"7", EI549=-2,"8", EI549=-2.25,"9", EI549=-2.25,"9",EI549=-2.5,"10", EI549=-2.75,"11", EI549=-3,"12", EI549=-3.25,"13", EI549=-3.5,"14", EI549=-3.75,"15",EI549=-4,"16", EI549=0.25, "17", EI549=0.5, "18")</f>
        <v>0</v>
      </c>
      <c r="EM549" s="11" t="str">
        <f aca="false">IF(EL549=0,"1","2")</f>
        <v>1</v>
      </c>
      <c r="EN549" s="11" t="str">
        <f aca="false" t="array" ref="EN549">_xlfn.IFS(EL549=0.25,"17",EL549=0.5,"18", EL549=0,"0", EL549=-0.25, "1", EL549=-0.5,"2", EL549=-0.75,"3", EL549=-1,"4",EL549=-1.25,"5", EL549=-1.5,"6", EL549=-1.75,"7", EL549=-2,"8",EL549= -2.25,"9",EL549=-2.5,"10",EL549= -2.75,"11",EL549= -3,"12",EL549= -3.25,"13",EL549= -3.5,"14",EL549= -3.75,"15",EL549=-4,"16")</f>
        <v>0</v>
      </c>
      <c r="EP549" s="11" t="str">
        <f aca="false">IF(EO549=0,"1","2")</f>
        <v>1</v>
      </c>
      <c r="EQ549" s="11" t="str">
        <f aca="false" t="array" ref="EQ549">_xlfn.IFS(EO549=0,"0", EO549=0.25, "1", EO549=0.5,"2", EO549=0.75,"3", EO549=1,"4",EO549=1.25,"5", EO549=1.5,"6", EO549=1.75,"7", EO549=2,"8", EO549=2.25,"9", EO549=2.25,"9",EO549=2.5,"10", EO549=2.75,"11", EO549=3,"12", EO549=3.25,"13", EO549=3.5,"14", EO549=3.75,"15",EO549=4,"16", EO549=-0.25, "17", bq=-0.5, "18")</f>
        <v>0</v>
      </c>
      <c r="ES549" s="11" t="str">
        <f aca="false">IF(ER549=0,"1","2")</f>
        <v>1</v>
      </c>
      <c r="ET549" s="11" t="str">
        <f aca="false" t="array" ref="ET549">_xlfn.IFS(ER549=0,"0", ER549=0.25, "1", ER549=0.5,"2", ER549=0.75,"3", ER549=1,"4",ER549=1.25,"5", ER549=1.5,"6", ER549=1.75,"7", ER549=2,"8", ER549=2.25,"9", ER549=2.25,"9",ER549=2.5,"10", ER549=2.75,"11", ER549=3,"12", ER549=3.25,"13", ER549=3.5,"14", ER549=3.75,"15",ER549=4,"16", ER549=-0.25, "17", bq=-0.5, "18")</f>
        <v>0</v>
      </c>
      <c r="EV549" s="14" t="e">
        <f aca="false">VLOOKUP(EU549,LEYENDA!$G$2:$H$8,2,TRUE())</f>
        <v>#N/A</v>
      </c>
      <c r="EW549" s="14" t="e">
        <f aca="false" t="array" ref="EW549">_xlfn.IFS(EV549="0-5","1", EV549="6-12","2", EV549="13-18","3", EV549="19-24","4", EV549="25-36","5", EV549="37-48","6", EV549="49-60","7")</f>
        <v>#N/A</v>
      </c>
    </row>
    <row r="550" customFormat="false" ht="13.5" hidden="false" customHeight="false" outlineLevel="0" collapsed="false">
      <c r="A550" s="1" t="n">
        <v>211</v>
      </c>
      <c r="B550" s="2" t="n">
        <v>1</v>
      </c>
      <c r="C550" s="33" t="n">
        <v>42891</v>
      </c>
      <c r="E550" s="5" t="str">
        <f aca="false">VLOOKUP(A550,'286'!$A$3:$J$6279,10,FALSE())</f>
        <v>POBLACIONES TORRENTE, JOSÉ MANUEL</v>
      </c>
      <c r="F550" s="4" t="str">
        <f aca="false">VLOOKUP(A550,'286'!$A$3:$I$1768,3,FALSE())</f>
        <v>POTOJOMA</v>
      </c>
      <c r="G550" s="6" t="n">
        <f aca="false">VLOOKUP(A550,'286'!$A$3:$I$1768,4,FALSE())</f>
        <v>37411</v>
      </c>
      <c r="H550" s="7" t="n">
        <f aca="false">YEAR(C550)-YEAR(G550)</f>
        <v>15</v>
      </c>
      <c r="I550" s="1" t="str">
        <f aca="false">VLOOKUP(H550,LEYENDA!$C$2:$D$6,2,TRUE())</f>
        <v>13-24</v>
      </c>
      <c r="J550" s="5" t="str">
        <f aca="false">VLOOKUP(A550,'286'!$A$3:$I$1768,7,FALSE())</f>
        <v>H</v>
      </c>
      <c r="K550" s="8" t="n">
        <f aca="false">VLOOKUP(A550,'286'!$A$3:$I$1768,2,FALSE())</f>
        <v>0</v>
      </c>
      <c r="L550" s="4" t="str">
        <f aca="false">VLOOKUP(A550,'286'!$A$3:$I$1768,8,FALSE())</f>
        <v>D</v>
      </c>
      <c r="M550" s="4" t="str">
        <f aca="false">VLOOKUP(A550,'286'!$A$3:$I$1768,9,FALSE())</f>
        <v>I</v>
      </c>
      <c r="N550" s="8" t="str">
        <f aca="false">IF(R550=O550, "MISMA","CONTRARIA")</f>
        <v>CONTRARIA</v>
      </c>
      <c r="O550" s="8" t="str">
        <f aca="false" t="array" ref="O550">_xlfn.IFS(L550="D","1", L550="I","2")</f>
        <v>1</v>
      </c>
      <c r="P550" s="8" t="e">
        <f aca="false" t="array" ref="P550">_xlfn.IFS(K550="OD","1", K550="OI","2")</f>
        <v>#N/A</v>
      </c>
      <c r="Q550" s="1" t="str">
        <f aca="false" t="array" ref="Q550">_xlfn.IFS(J550="M","1", J550="H","2")</f>
        <v>2</v>
      </c>
      <c r="R550" s="8" t="str">
        <f aca="false" t="array" ref="R550">_xlfn.IFS(M550="D","1", M550="I","2")</f>
        <v>2</v>
      </c>
      <c r="S550" s="1" t="str">
        <f aca="false" t="array" ref="S550">_xlfn.IFS(N550="CONTRARIA", "1",N550= "MISMA","2")</f>
        <v>1</v>
      </c>
      <c r="T550" s="1" t="str">
        <f aca="false" t="array" ref="T550">_xlfn.IFS(I550="0-12","1", I550="13-24","2", I550="25-40","3", I550="41-60","4", I550="61-100","5")</f>
        <v>2</v>
      </c>
      <c r="U550" s="9" t="n">
        <v>-0.5</v>
      </c>
      <c r="V550" s="10" t="str">
        <f aca="false">IF(U550="","",IF(AND(U550&gt;=-9,U550&lt;=-6.5),"-9 a -6,5",IF(AND(U550&gt;=-6,U550&lt;=-3.5),"-6 a -3,5",IF(AND(U550&gt;=-3,U550&lt;=-1),"-3 a -1",IF(U550=-0.5,"-0,5",IF(AND(U550&gt;=0,U550&lt;=2.5),"0 a 2,5",IF(AND(U550&gt;=3,U550&lt;=5.5),"3 a 5,5",IF(AND(U550&gt;=6,U550&lt;=8.5),"6 a 8,5",IF(AND(U550&gt;=9,U550&lt;=20),"9 a 20","Fuera de rango")))))))))</f>
        <v>-0,5</v>
      </c>
      <c r="W550" s="11" t="str">
        <f aca="false">IF(V550="","",IF(V550="-9 a -6,5",2,IF(V550="-6 a -3,5",3,IF(V550="-3 a -1",4,IF(V550="-0,5","NORMA",IF(V550="0 a 2,5",5,IF(V550="3 a 5,5",6,IF(V550="6 a 8,5",7,IF(V550="9 a 20",8,"Fuera de rango")))))))))</f>
        <v>NORMA</v>
      </c>
      <c r="X550" s="9" t="n">
        <v>0</v>
      </c>
      <c r="Y550" s="11" t="str">
        <f aca="false">IF(X550="","",IF(AND(X550&gt;=0,X550&lt;=4),"0 a 4",IF(AND(X550&gt;=4.5,X550&lt;=8.5),"4,5 a 8,5",IF(X550=9,"9",IF(AND(X550&gt;=9.5,X550&lt;=13),"9,5 a 13",IF(AND(X550&gt;=13.5,X550&lt;=20),"13,5 a 20",IF(AND(X550&gt;=20.5,X550&lt;=35),"20,5 a 35","Fuera de rango")))))))</f>
        <v>0 a 4</v>
      </c>
      <c r="Z550" s="11" t="n">
        <f aca="false">IF(Y550="","",IF(Y550="0 a 4",1,IF(Y550="4,5 a 8,5",2,IF(Y550="9","NORMA",IF(Y550="9,5 a 13",3,IF(Y550="13,5 a 20",4,IF(Y550="20,5 a 35",5,"Fuera de rango")))))))</f>
        <v>1</v>
      </c>
      <c r="AA550" s="9" t="n">
        <v>16</v>
      </c>
      <c r="AB550" s="10" t="str">
        <f aca="false">IF(AA550="","",IF(AND(AA550&gt;=0,AA550&lt;=9),"0 a 9",IF(AND(AA550&gt;=9.5,AA550&lt;=18.5),"9,5 a 18,5",IF(AA550=19,"19",IF(AND(AA550&gt;=19.5,AA550&lt;=28),"19,5 a 28",IF(AND(AA550&gt;=28.5,AA550&lt;=40),"28,5 a 40","Fuera de rango"))))))</f>
        <v>9,5 a 18,5</v>
      </c>
      <c r="AC550" s="11" t="n">
        <f aca="false" t="array" ref="AC550">_xlfn.IFS(AB550="","",AB550="0 a 9",1,AB550="9,5 a 18,5",2,AB550="19","NORMA",AB550="19,5 a 28",3,AB550="28,5 a 40",4,TRUE(),"Fuera de rango")</f>
        <v>2</v>
      </c>
      <c r="AD550" s="9" t="n">
        <v>10</v>
      </c>
      <c r="AE550" s="10" t="str">
        <f aca="false">IF(AD550="","",IF(AND(AD550&gt;=-10,AD550&lt;=0),"De -10 a 0",IF(AND(AD550&gt;=0.5,AD550&lt;=9.5),"0,5 a 9,5",IF(AD550=10,"10",IF(AND(AD550&gt;=10.5,AD550&lt;=20),"10,5 a 20",IF(AND(AD550&gt;=20.5,AD550&lt;=40),"20,5 a 40","Fuera de rango"))))))</f>
        <v>10</v>
      </c>
      <c r="AF550" s="12" t="str">
        <f aca="false">IF(AD550="","",IF(AND(AD550&gt;=-10,AD550&lt;=0),1,IF(AND(AD550&gt;=0.5,AD550&lt;=9.5),2,IF(AD550=10,"NORMA",IF(AND(AD550&gt;=10.5,AD550&lt;=20),3,IF(AND(AD550&gt;=20.5,AD550&lt;=40),4,""))))))</f>
        <v>NORMA</v>
      </c>
      <c r="AG550" s="9" t="n">
        <v>9</v>
      </c>
      <c r="AH550" s="10" t="str">
        <f aca="false">IF(AG550="","",IF(AND(AG550&gt;=0,AG550&lt;=4),"0 a 4",IF(AND(AG550&gt;=4.5,AG550&lt;=8.5),"4,5 a 8,5",IF(AG550=9,"9",IF(AND(AG550&gt;=9.5,AG550&lt;=13),"9,5 a 13",IF(AND(AG550&gt;=13.5,AG550&lt;=25),"13,5 a 25","Fuera de rango"))))))</f>
        <v>9</v>
      </c>
      <c r="AI550" s="10" t="str">
        <f aca="false">IF(AH550="","",IF(AH550="0 a 4",1,IF(AH550="4,5 a 8,5",2,IF(AH550="9","NORMA",IF(AH550="9,5 a 13",3,IF(AH550="13,5 a 25",4,""))))))</f>
        <v>NORMA</v>
      </c>
      <c r="AJ550" s="9" t="n">
        <v>5</v>
      </c>
      <c r="AK550" s="10" t="str">
        <f aca="false">IF(AJ550="","",IF(AND(AJ550&gt;=-15,AJ550&lt;=-10.5),"-15 a -10,5",IF(AND(AJ550&gt;=-10,AJ550&lt;=-4),"-10 a -4",IF(AND(AJ550&gt;=-4.5,AJ550&lt;=0),"-4,5 a 0",IF(AND(AJ550&gt;=0.5,AJ550&lt;=4.5),"0,5 a 4,5",IF(AJ550=5,"5",IF(AND(AJ550&gt;=5.5,AJ550&lt;=10),"5,5 a 10",IF(AND(AJ550&gt;=10.5,AJ550&lt;=20),"10,5 a 20","Fuera de rango"))))))))</f>
        <v>5</v>
      </c>
      <c r="AL550" s="11" t="str">
        <f aca="false">IF(AK550="","",IF(AK550="-15 a -10,5",1,IF(AK550="-10 a -4",2,IF(AK550="-4,5 a 0",3,IF(AK550="0,5 a 4,5",4,IF(AK550="5","NORMA",IF(AK550="5,5 a 10",5,IF(AK550="10,5 a 20",6,"Error"))))))))</f>
        <v>NORMA</v>
      </c>
      <c r="AM550" s="9" t="n">
        <v>0</v>
      </c>
      <c r="AN550" s="10" t="str">
        <f aca="false">IF(AM550="","",IF(AND(AM550&gt;=-7.5,AM550&lt;=-5.5),"-7,5 a -5,5",IF(AND(AM550&gt;=-5,AM550&lt;=-3),"-5 a -3",IF(AND(AM550&gt;=-2.5,AM550&lt;=-0.5),"-2,5 a -0,5",IF(AM550=0,"0,00",IF(AND(AM550&gt;=0.5,AM550&lt;=2.5),"0,5 a 2,5",IF(AND(AM550&gt;=3,AM550&lt;=5),"3 a 5",IF(AND(AM550&gt;=5.5,AM550&lt;=7.5),"5,5 a 7,5",IF(AND(AM550&gt;=8,AM550&lt;=10),"8 a 10","Fuera de rango")))))))))</f>
        <v>0,00</v>
      </c>
      <c r="AO550" s="11" t="str">
        <f aca="false">IF(AN550="","",IF(AN550="-7,5 a -5,5",1,IF(AN550="-5 a -3",2,IF(AN550="-2,5 a -0,5",3,IF(AN550="0,00","NORMA",IF(AN550="0,5 a 2,5",4,IF(AN550="3 a 5",5,IF(AN550="5,5 a 7,5",6,IF(AN550="8 a 10",7,"Error")))))))))</f>
        <v>NORMA</v>
      </c>
      <c r="AP550" s="9" t="n">
        <v>0</v>
      </c>
      <c r="AQ550" s="10" t="str">
        <f aca="false">IF(AP550="","",IF(AND(AP550&gt;=-20,AP550&lt;=-9.5),"-20 a -9,5",IF(AND(AP550&gt;=-9,AP550&lt;=-6.5),"-9 a -6,5",IF(AP550=-6,"-6",IF(AND(AP550&gt;=-5.5,AP550&lt;=-3),"-5,5 a -3",IF(AND(AP550&gt;=-2.5,AP550&lt;=0),"-2,5 a 0",IF(AND(AP550&gt;=0.5,AP550&lt;=3),"0,5 a 3",IF(AND(AP550&gt;=3.5,AP550&lt;=6),"3,5 a 6",IF(AND(AP550&gt;=6.5,AP550&lt;=9),"6,5 a 9",IF(AND(AP550&gt;=9.5,AP550&lt;=20),"9,5 a 20","Fuera de rango"))))))))))</f>
        <v>-2,5 a 0</v>
      </c>
      <c r="AR550" s="11" t="n">
        <f aca="false">IF(AQ550="","",IF(AQ550="-20 a -9,5",1,IF(AQ550="-9 a -6,5",2,IF(AQ550="-6","NORMA",IF(AQ550="-5,5 a -3",3,IF(AQ550="-2,5 a 0",4,IF(AQ550="0,5 a 3",5,IF(AQ550="3,5 a 6",6,IF(AQ550="6,5 a 9",7,IF(AQ550="9,5 a 20",8,""))))))))))</f>
        <v>4</v>
      </c>
      <c r="AS550" s="9" t="n">
        <v>3</v>
      </c>
      <c r="AT550" s="10" t="str">
        <f aca="false">IF(AS550="","",IF(AND(AS550&gt;=-16,AS550&lt;=-14),"-16 a -14",IF(AND(AS550&gt;=-13.5,AS550&lt;=-11.5),"-13,5 a -11,5",IF(AND(AS550&gt;=-11,AS550&lt;=-9),"-11 a -9",IF(AND(AS550&gt;=-8.5,AS550&lt;=-6.5),"-8,5 a -6,5",IF(AND(AS550&gt;=-6,AS550&lt;=-4),"-6 a -4",IF(AND(AS550&gt;=-3.5,AS550&lt;=-1.5),"-3,5 a -1,5",IF(AND(AS550&gt;=-1,AS550&lt;=1),"-1 a 1",IF(AND(AS550&gt;=1.5,AS550&lt;=3.5),"1,5 a 3,5",IF(AND(AS550&gt;=4,AS550&lt;=6),"4 a 6",IF(AND(AS550&gt;=6.5,AS550&lt;=8.5),"6,5 a 8,5",IF(AND(AS550&gt;=9,AS550&lt;=11),"9 a 11",IF(AND(AS550&gt;=11.5,AS550&lt;=13.5),"11,5 a 13,5",IF(AND(AS550&gt;=14,AS550&lt;=16),"14 a 16",IF(AND(AS550&gt;=16.5,AS550&lt;=18.5),"16,5 a 18,5",IF(AND(AS550&gt;=19,AS550&lt;=21),"19 a 21","Fuera de rango"))))))))))))))))</f>
        <v>1,5 a 3,5</v>
      </c>
      <c r="AU550" s="11" t="n">
        <f aca="false" t="array" ref="AU550">IF(AT550="","",_xlfn.IFS(AT550="-16 a -14",1,AT550="-13,5 a -11,5",2,AT550="-11 a -9",3,AT550="-8,5 a -6,5",4,AT550="-6 a -4",5,AT550="-3,5 a -1,5",6,AT550="-1 a 1",7,AT550="1,5 a 3,5",8,AT550="4 a 6","NORMA",AT550="6,5 a 8,5",9,AT550="9 a 11",10,AT550="11,5 a 13,5",11,AT550="14 a 16",12,AT550="16,5 a 18,5",13,AT550="19 a 21",14,TRUE(),""))</f>
        <v>8</v>
      </c>
      <c r="AV550" s="9" t="n">
        <v>0.5</v>
      </c>
      <c r="AW550" s="10" t="str">
        <f aca="false">IF(AV550="","",IF(AND(AV550&gt;=-1,AV550&lt;=-0.5),"-1 a -0,5",IF(AND(AV550&gt;-0.5,AV550&lt;=0),"De -0,5 a 0",IF(AND(AV550&gt;=0.25,AV550&lt;=0.75),"0,25 a 0,75",IF(AND(AV550&gt;=1,AV550&lt;=1.5),"1 a 1,5",IF(AND(AV550&gt;=1.75,AV550&lt;=2.25),"1,75 a 2,25",IF(AND(AV550&gt;=2.5,AV550&lt;=3),"2,5 a 3",IF(AND(AV550&gt;=3.25,AV550&lt;=3.75),"3,25 a 3,75","Fuera de rango"))))))))</f>
        <v>0,25 a 0,75</v>
      </c>
      <c r="AX550" s="10" t="str">
        <f aca="false">IF(AW550="","",IF(OR(AW550="-1 a -0,5",AW550="-1 a -0.5"),1,IF(OR(AW550="De -0,5 a 0",AW550="-0,5 a 0",AW550="De -0.5 a 0"),2,IF(OR(AW550="0,25 a 0,75",AW550="0.25 a 0.75"),"NORMA",IF(OR(AW550="1 a 1,5",AW550="1 a 1.5"),3,IF(OR(AW550="1,75 a 2,25",AW550="1.75 a 2.25"),4,IF(OR(AW550="2,5 a 3",AW550="2.5 a 3"),5,IF(OR(AW550="3,25 a 3,75",AW550="3.25 a 3.75"),6,""))))))))</f>
        <v>NORMA</v>
      </c>
      <c r="AY550" s="9" t="n">
        <v>0</v>
      </c>
      <c r="AZ550" s="10" t="str">
        <f aca="false">IF(AY550="","",IF(AND(AY550&gt;=-20,AY550&lt;=-9.5),"-20 a -9,5",IF(AND(AY550&gt;=-9,AY550&lt;=-6.5),"-9 a -6,5",IF(AY550=-6,"-6",IF(AND(AY550&gt;=-5.5,AY550&lt;=-3),"-5,5 a -3",IF(AND(AY550&gt;=-2.5,AY550&lt;=0),"-2,5 a 0",IF(AND(AY550&gt;=0.5,AY550&lt;=3),"0,5 a 3",IF(AND(AY550&gt;=3.5,AY550&lt;=6),"3,5 a 6","Fuera de rango"))))))))</f>
        <v>-2,5 a 0</v>
      </c>
      <c r="BA550" s="11" t="n">
        <f aca="false">IF(AZ550="","",IF(AZ550="-20 a -9,5",1,IF(AZ550="-9 a -6,5",2,IF(AZ550="-6","NORMA",IF(AZ550="-5,5 a -3",3,IF(AZ550="-2,5 a 0",4,IF(AZ550="0,5 a 3",5,IF(AZ550="3,5 a 6",6,""))))))))</f>
        <v>4</v>
      </c>
      <c r="BB550" s="9" t="n">
        <v>0</v>
      </c>
      <c r="BC550" s="10" t="str">
        <f aca="false" t="array" ref="BC550">IF(BB550="","",_xlfn.IFS(AND(BB550&gt;=0,BB550&lt;=2),"0 a 2",AND(BB550&gt;=2.5,BB550&lt;=4.5),"2,5 a 4,5",AND(BB550&gt;=5,BB550&lt;=7),"5 a 7",AND(BB550&gt;=7.5,BB550&lt;=9.5),"7,5 a 9,5",AND(BB550&gt;=10,BB550&lt;=12),"10 a 12",AND(BB550&gt;=12.5,BB550&lt;=14.5),"12,5 a 14,5",BB550=15,"15",AND(BB550&gt;=15.5,BB550&lt;=17.5),"15,5 a 17,5",AND(BB550&gt;=18,BB550&lt;=20),"18 a 20",AND(BB550&gt;=20.5,BB550&lt;=22.5),"20,5 a 22,5",AND(BB550&gt;=23,BB550&lt;=25),"23 a 25",TRUE(),"Fuera de rango"))</f>
        <v>0 a 2</v>
      </c>
      <c r="BD550" s="11" t="n">
        <f aca="false" t="array" ref="BD550">IF(BC550="","",_xlfn.IFS(BC550="0 a 2",1,BC550="2,5 a 4,5",2,BC550="5 a 7",3,BC550="7,5 a 9,5",4,BC550="10 a 12",5,BC550="12,5 a 14,5",6,BC550="15","NORMA",BC550="15,5 a 17,5",7,BC550="18 a 20",8,BC550="20,5 a 22,5",9,BC550="23 a 25",10,TRUE(),"Fuera de rango"))</f>
        <v>1</v>
      </c>
      <c r="BE550" s="9" t="n">
        <v>15</v>
      </c>
      <c r="BF550" s="10" t="str">
        <f aca="false">IF(BE550="","",IF(AND(BE550&gt;=-20,BE550&lt;=-10),"-20 a -10",IF(AND(BE550&gt;=-9.5,BE550&lt;=0.5),"-9,5 a 0,5",IF(AND(BE550&gt;=1,BE550&lt;=11),"1 a 11",IF(AND(BE550&gt;=11.5,BE550&lt;=20.5),"11,5 a 20,5",IF(BE550=21,"21",IF(AND(BE550&gt;=21.5,BE550&lt;=31.5),"21,5 a 31,5",IF(AND(BE550&gt;=32,BE550&lt;=42),"32 a 42","Fuera de rango"))))))))</f>
        <v>11,5 a 20,5</v>
      </c>
      <c r="BG550" s="11" t="n">
        <f aca="false">IF(BF550="","",IF(BF550="-20 a -10",1,IF(BF550="-9,5 a 0,5",2,IF(BF550="1 a 11",3,IF(BF550="11,5 a 20,5",4,IF(BF550="21","NORMA",IF(BF550="21,5 a 31,5",5,IF(BF550="32 a 42",6,""))))))))</f>
        <v>4</v>
      </c>
      <c r="BH550" s="9" t="n">
        <v>8</v>
      </c>
      <c r="BI550" s="10" t="str">
        <f aca="false">IF(BH550="","",IF(AND(BH550&gt;=-20,BH550&lt;=-15),"-20 a -15",IF(AND(BH550&gt;=-14.5,BH550&lt;=-9.5),"-14,5 a -9,5",IF(AND(BH550&gt;=-9,BH550&lt;=-4),"-9 a -4",IF(AND(BH550&gt;=-3.5,BH550&lt;=2.5),"-3,5 a 2,5",IF(AND(BH550&gt;=3,BH550&lt;=8),"3 a 8",IF(AND(BH550&gt;=8.5,BH550&lt;=14.5),"8,5 a 14,5",IF(BH550=15,"15",IF(AND(BH550&gt;=15.5,BH550&lt;=20.5),"15,5 a 20,5",IF(AND(BH550&gt;=21,BH550&lt;=26),"21 a 26","Fuera de rango"))))))))))</f>
        <v>3 a 8</v>
      </c>
      <c r="BJ550" s="11" t="n">
        <f aca="false">IF(BI550="","",IF(BI550="-20 a -15",1,IF(BI550="-14,5 a -9,5",2,IF(BI550="-9 a -4",3,IF(BI550="-3,5 a 2,5",4,IF(BI550="3 a 8",5,IF(BI550="8,5 a 14,5",6,IF(BI550="15","NORMA",IF(BI550="15,5 a 20,5",7,IF(BI550="21 a 26",8,IF(BI550="26,5 a 31,5",9,"")))))))))))</f>
        <v>5</v>
      </c>
      <c r="BK550" s="9" t="n">
        <v>0</v>
      </c>
      <c r="BL550" s="10" t="str">
        <f aca="false">IF(BK550="","",IF(AND(BK550&gt;=0,BK550&lt;=2),"0 - 2",IF(AND(BK550&gt;=2.5,BK550&lt;=4.5),"2,5 - 4,5",IF(AND(BK550&gt;=5,BK550&lt;=7),"5 - 7",IF(AND(BK550&gt;=7.5,BK550&lt;=9.5),"7,5 - 9,5",IF(AND(BK550&gt;=10,BK550&lt;=12),"10 - 12",IF(AND(BK550&gt;=12.5,BK550&lt;=13.5),"12,5 - 13,5",IF(BK550=14,"14",IF(AND(BK550&gt;=14.5,BK550&lt;=16.5),"14,5 - 16,5",IF(AND(BK550&gt;=17,BK550&lt;=19),"17 - 19",IF(AND(BK550&gt;=19.5,BK550&lt;=21.5),"19,5 - 21,5",IF(AND(BK550&gt;=22,BK550&lt;=24),"22 - 24",IF(AND(BK550&gt;=24.5,BK550&lt;=26.5),"24,5 - 26,5",IF(AND(BK550&gt;=27,BK550&lt;=29),"27 - 29",IF(AND(BK550&gt;=29.5,BK550&lt;=30),"29,5 - 30","Fuera de rango")))))))))))))))</f>
        <v>0 - 2</v>
      </c>
      <c r="BM550" s="11" t="n">
        <f aca="false">IF(BL550="","",IF(BL550="0 - 2",1,IF(BL550="2,5 - 4,5",2,IF(BL550="5 - 7",3,IF(BL550="7,5 - 9,5",4,IF(BL550="10 - 12",5,IF(BL550="12,5 - 13,5",6,IF(BL550="14","NORMA",IF(BL550="14,5 - 16,5",7,IF(BL550="17 - 19",8,IF(BL550="19,5 - 21,5",9,IF(BL550="22 - 24",10,IF(BL550="24,5 - 26,5",11,IF(BL550="27 - 29",12,IF(BL550="29,5 - 30",13,"")))))))))))))))</f>
        <v>1</v>
      </c>
      <c r="BN550" s="9" t="n">
        <v>9</v>
      </c>
      <c r="BO550" s="11" t="str">
        <f aca="false">IF(BN550="","",IF(AND(BN550&gt;=-20,BN550&lt;=-10),"-20 a -10",IF(AND(BN550&gt;=-9.5,BN550&lt;=0.5),"-9,5 a 0,5",IF(AND(BN550&gt;=1,BN550&lt;=11),"1 a 11",IF(AND(BN550&gt;=11.5,BN550&lt;=21.5),"11,5 a 21,5",IF(BN550=22,"22",IF(AND(BN550&gt;=22.5,BN550&lt;=32.5),"22,5 a 32,5",IF(AND(BN550&gt;=33,BN550&lt;=43),"33 a 43","Fuera de rango"))))))))</f>
        <v>1 a 11</v>
      </c>
      <c r="BP550" s="11" t="n">
        <f aca="false">IF(BO550="","",IF(BO550="-20 a -10",1,IF(BO550="-9,5 a 0,5",2,IF(BO550="1 a 11",3,IF(BO550="11,5 a 21,5",4,IF(BO550="22","NORMA",IF(BO550="22,5 a 32,5",5,IF(BO550="33 a 43",6,""))))))))</f>
        <v>3</v>
      </c>
      <c r="BQ550" s="9" t="n">
        <v>4</v>
      </c>
      <c r="BR550" s="10" t="str">
        <f aca="false">IF(BQ550="","",IF(AND(BQ550&gt;=-20,BQ550&lt;=-15),"-20 a -15",IF(AND(BQ550&gt;=-14.5,BQ550&lt;=-9.5),"-14,5 a -9,5",IF(AND(BQ550&gt;=-9,BQ550&lt;=-4),"-9 a -4",IF(AND(BQ550&gt;=-3.5,BQ550&lt;=2.5),"-3,5 a 2,5",IF(AND(BQ550&gt;=3,BQ550&lt;=8),"3 a 8",IF(AND(BQ550&gt;=8.5,BQ550&lt;=13.5),"8,5 a 13,5",IF(AND(BQ550&gt;=14,BQ550&lt;=17.5),"14 a 17,5",IF(BQ550=18,"18",IF(AND(BQ550&gt;=18.5,BQ550&lt;=23.5),"18,5 a 23,5",IF(AND(BQ550&gt;=24,BQ550&lt;=29),"24 a 29",IF(AND(BQ550&gt;=29.5,BQ550&lt;=34.5),"29,5 a 34,5",IF(AND(BQ550&gt;=35,BQ550&lt;=40),"35 a 40","Fuera de rango")))))))))))))</f>
        <v>3 a 8</v>
      </c>
      <c r="BS550" s="11" t="n">
        <f aca="false">IF(BR550="","",IF(BR550="-20 a -15",1,IF(BR550="-14,5 a -9,5",2,IF(BR550="-9 a -4",3,IF(BR550="-3,5 a 2,5",4,IF(BR550="3 a 8",5,IF(BR550="8,5 a 13,5",6,IF(BR550="14 a 17,5",7,IF(BR550="18","NORMA",IF(BR550="18,5 a 23,5",8,IF(BR550="24 a 29",9,IF(BR550="29,5 a 34,5",10,IF(BR550="35 a 40",11,"")))))))))))))</f>
        <v>5</v>
      </c>
      <c r="BT550" s="9" t="n">
        <v>0</v>
      </c>
      <c r="BU550" s="10" t="str">
        <f aca="false">IF(BT550="","",IF(AND(BT550&gt;=-20,BT550&lt;=-18),"-20 a -18",IF(AND(BT550&gt;=-17.5,BT550&lt;=-15.5),"-17,5 a -15,5",IF(AND(BT550&gt;=-15,BT550&lt;=-13),"-15 a -13",IF(AND(BT550&gt;=-12.5,BT550&lt;=-10.5),"-12,5 a -10,5",IF(AND(BT550&gt;=-10,BT550&lt;=-8),"-10 a -8",IF(AND(BT550&gt;=-7.5,BT550&lt;=-5.5),"-7,5 a -5,5",IF(AND(BT550&gt;=-5,BT550&lt;=-3),"-5 a -3",IF(AND(BT550&gt;=-2.5,BT550&lt;=-0.5),"-2,5 a -0,5",IF(BT550=0,"0",IF(AND(BT550&gt;=0.5,BT550&lt;=2.5),"0,5 a 2,5",IF(AND(BT550&gt;=3,BT550&lt;=5),"3 a 5",IF(AND(BT550&gt;=5.5,BT550&lt;=7.5),"5,5 a 7,5",IF(AND(BT550&gt;=8,BT550&lt;=10),"8 a 10",IF(AND(BT550&gt;=10.5,BT550&lt;=12.5),"10,5 a 12,5",IF(AND(BT550&gt;=13,BT550&lt;=15),"13 a 15",IF(AND(BT550&gt;=15.5,BT550&lt;=17.5),"15,5 a 17,5",IF(AND(BT550&gt;=18,BT550&lt;=20),"18 a 20","Fuera de rango"))))))))))))))))))</f>
        <v>0</v>
      </c>
      <c r="BV550" s="11" t="str">
        <f aca="false">IF(BT550="","",IF(BT550=0,"NORMA",IF(AND(BT550&gt;=-20,BT550&lt;=-18),2,IF(AND(BT550&gt;=-17.5,BT550&lt;=-15.5),2,IF(AND(BT550&gt;=-15,BT550&lt;=-13),3,IF(AND(BT550&gt;=-12.5,BT550&lt;=-10.5),4,IF(AND(BT550&gt;=-10,BT550&lt;=-8),5,IF(AND(BT550&gt;=-7.5,BT550&lt;=-5.5),6,IF(AND(BT550&gt;=-5,BT550&lt;=-3),7,IF(AND(BT550&gt;=-2.5,BT550&lt;=-0.5),8,IF(AND(BT550&gt;=0.5,BT550&lt;=2.5),9,IF(AND(BT550&gt;=3,BT550&lt;=5),10,IF(AND(BT550&gt;=5.5,BT550&lt;=7.5),11,IF(AND(BT550&gt;=8,BT550&lt;=10),12,IF(AND(BT550&gt;=10.5,BT550&lt;=12.5),13,IF(AND(BT550&gt;=13,BT550&lt;=15),14,IF(AND(BT550&gt;=15.5,BT550&lt;=17.5),15,IF(AND(BT550&gt;=18,BT550&lt;=20),16,"Fuera de rango"))))))))))))))))))</f>
        <v>NORMA</v>
      </c>
      <c r="BW550" s="9" t="n">
        <v>-10.25</v>
      </c>
      <c r="BX550" s="10" t="n">
        <f aca="false">18.5- (0.3*H550)</f>
        <v>14</v>
      </c>
      <c r="BY550" s="10" t="n">
        <f aca="false">(BW550)-(BX550)</f>
        <v>-24.25</v>
      </c>
      <c r="BZ550" s="10" t="str">
        <f aca="false">IF(BY550="","",IF(BY550&lt;-27.5,"De -30 a -28",IF(BY550&lt;-25,"De -27,5 a -25,5",IF(BY550&lt;-22.5,"De -25 a -23",IF(BY550&lt;-20,"De -22,5 a -20,5",IF(BY550&lt;-17.5,"De -20 a -18",IF(BY550&lt;-15,"De -17,5 a -15,5",IF(BY550&lt;-12.5,"De -15 a -13",IF(BY550&lt;-10,"De -12,5 a -10,5",IF(BY550&lt;-7.5,"De -10 a -8",IF(BY550&lt;-5,"De -7,5 a -5,5",IF(BY550&lt;-2.5,"De -5 a -3",IF(BY550&lt;0,"De -2,5 a -0,5",IF(BY550&lt;2.5,"De 0 a 2",IF(BY550&lt;5,"De 2,5 a 4,5",IF(BY550&lt;7.5,"De 5 a 7",IF(BY550&lt;10,"De 7,5 a 9,5",IF(BY550&lt;12.5,"De 10 a 12",IF(BY550&lt;15,"De 12,5 a 14,5",IF(BY550&lt;17.5,"De 15 a 17",IF(BY550&lt;20,"De 17,5 a 19,5",IF(BY550&lt;22.5,"De 20 a 22",IF(BY550&lt;25,"De 22,5 a 24,5",IF(BY550&lt;27.5,"De 25 a 27","De 27,5 a 30"))))))))))))))))))))))))</f>
        <v>De -25 a -23</v>
      </c>
      <c r="CA550" s="12" t="n">
        <f aca="false">IF(BY550="","",IF(BY550&lt;=-28,1,IF(BY550&lt;=-25.5,2,IF(BY550&lt;=-23,3,IF(BY550&lt;=-20.5,4,IF(BY550&lt;=-18,5,IF(BY550&lt;=-15.5,6,IF(BY550&lt;=-13,7,IF(BY550&lt;=-10.5,8,IF(BY550&lt;=-8,9,IF(BY550&lt;=-5.5,10,IF(BY550&lt;=-3,11,IF(BY550&lt;=-0.5,12,IF(BY550&lt;=2,13,IF(BY550&lt;=4.5,14,IF(BY550&lt;=7,15,IF(BY550&lt;=9.5,16,IF(BY550&lt;=12,17,IF(BY550&lt;=14.5,18,IF(BY550&lt;=17,19,IF(BY550&lt;=19.5,20,IF(BY550&lt;=22,21,IF(BY550&lt;=24.5,22,IF(BY550&lt;=27,23,IF(BY550&lt;=30,24,"Fuera de rango")))))))))))))))))))))))))</f>
        <v>3</v>
      </c>
      <c r="CB550" s="9" t="n">
        <v>-10.25</v>
      </c>
      <c r="CC550" s="10" t="n">
        <f aca="false">18.5- (0.3*H550)</f>
        <v>14</v>
      </c>
      <c r="CD550" s="10" t="n">
        <f aca="false">(CB550)-(CC550)</f>
        <v>-24.25</v>
      </c>
      <c r="CE550" s="10" t="str">
        <f aca="false">IF(CD550="","",IF(CD550&lt;-27.5,"De -30 a -28",IF(CD550&lt;-25,"De -27,5 a -25,5",IF(CD550&lt;-22.5,"De -25 a -23",IF(CD550&lt;-20,"De -22,5 a -20,5",IF(CD550&lt;-17.5,"De -20 a -18",IF(CD550&lt;-15,"De -17,5 a -15,5",IF(CD550&lt;-12.5,"De -15 a -13",IF(CD550&lt;-10,"De -12,5 a -10,5",IF(CD550&lt;-7.5,"De -10 a -8",IF(CD550&lt;-5,"De -7,5 a -5,5",IF(CD550&lt;-2.5,"De -5 a -3",IF(CD550&lt;0,"De -2,5 a -0,5",IF(CD550&lt;=2,"De 0 a 2",IF(CD550&lt;=4.5,"De 2,5 a 4,5",IF(CD550&lt;=7,"De 5 a 7",IF(CD550&lt;=9.5,"De 7,5 a 9,5",IF(CD550&lt;=12,"De 10 a 12",IF(CD550&lt;=14.5,"De 12,5 a 14,5",IF(CD550&lt;=17,"De 15 a 17",IF(CD550&lt;=19.5,"De 17,5 a 19,5",IF(CD550&lt;=22,"De 20 a 22",IF(CD550&lt;=24.5,"De 22,5 a 24,5",IF(CD550&lt;=27,"De 25 a 27","De 27,5 a 30"))))))))))))))))))))))))</f>
        <v>De -25 a -23</v>
      </c>
      <c r="CF550" s="12" t="n">
        <f aca="false">IF(CD550="","",IF(CD550&lt;-27.5,1,IF(CD550&lt;-25,2,IF(CD550&lt;-22.5,3,IF(CD550&lt;-20,4,IF(CD550&lt;-17.5,5,IF(CD550&lt;-15,6,IF(CD550&lt;-12.5,7,IF(CD550&lt;-10,8,IF(CD550&lt;-7.5,9,IF(CD550&lt;-5,10,IF(CD550&lt;-2.5,11,IF(CD550&lt;0,12,IF(CD550&lt;2.5,13,IF(CD550&lt;5,14,IF(CD550&lt;7.5,15,IF(CD550&lt;10,16,IF(CD550&lt;12.5,17,IF(CD550&lt;15,18,IF(CD550&lt;17.5,19,IF(CD550&lt;20,20,IF(CD550&lt;22.5,21,IF(CD550&lt;25,22,IF(CD550&lt;27.5,23,24))))))))))))))))))))))))</f>
        <v>3</v>
      </c>
      <c r="CG550" s="9" t="n">
        <v>-8.25</v>
      </c>
      <c r="CH550" s="10" t="str">
        <f aca="false">IF(CG550="","",IF(AND(CG550&gt;=-10,CG550&lt;=-9.5),"-10 a -9,5",IF(AND(CG550&gt;-9.5,CG550&lt;=-8.5),"-9 a -8,5",IF(AND(CG550&gt;-8.5,CG550&lt;=-7.5),"-8 a -7,5",IF(AND(CG550&gt;-7.5,CG550&lt;=-6.5),"-7 a -6,5",IF(AND(CG550&gt;-6.5,CG550&lt;=-5.5),"-6 a -5,5",IF(AND(CG550&gt;-5.5,CG550&lt;=-4.5),"-5 a -4,5",IF(AND(CG550&gt;-4.5,CG550&lt;=-3.5),"-4 a -3,5",IF(AND(CG550&gt;-3.5,CG550&lt;=-2.5),"-3 a -2,5",IF(CG550=-2.25,"-2,25",IF(AND(CG550&gt;-2.5,CG550&lt;=-1.5),"-2 a -1,5",IF(AND(CG550&gt;-1.5,CG550&lt;=-0.5),"-1 a -0,5",IF(AND(CG550&gt;-0.5,CG550&lt;=0.5),"0 a 0,5",IF(AND(CG550&gt;0.5,CG550&lt;=1.5),"1 a 1,5",IF(AND(CG550&gt;1.5,CG550&lt;=2.5),"2 a 2,5",IF(AND(CG550&gt;2.5,CG550&lt;=3.5),"3 a 3,5",IF(AND(CG550&gt;3.5,CG550&lt;=4.5),"4 a 4,5",IF(AND(CG550&gt;4.5,CG550&lt;=5.5),"5 a 5,5",IF(AND(CG550&gt;5.5,CG550&lt;=6.5),"6 a 6,5",IF(AND(CG550&gt;6.5,CG550&lt;=7.5),"7 a 7,5",IF(AND(CG550&gt;7.5,CG550&lt;=8.5),"8 a 8,5",IF(AND(CG550&gt;8.5,CG550&lt;=9.5),"9 a 9,5",IF(CG550&gt;=10,"10","Fuera de rango")))))))))))))))))))))))</f>
        <v>-8 a -7,5</v>
      </c>
      <c r="CI550" s="11" t="n">
        <f aca="false">IF(CG550="","",IF(CG550=-2.25,"NORMA",IF(CG550&lt;=-9.5,1,IF(CG550&lt;=-8.5,2,IF(CG550&lt;=-7.5,3,IF(CG550&lt;=-6.5,4,IF(CG550&lt;=-5.5,5,IF(CG550&lt;=-4.5,6,IF(CG550&lt;=-3.5,7,IF(CG550&lt;=-2.5,8,IF(CG550&lt;=-1.5,9,IF(CG550&lt;=-0.5,10,IF(CG550&lt;=0.5,11,IF(CG550&lt;=1.5,12,IF(CG550&lt;=2.5,13,IF(CG550&lt;=3.5,14,IF(CG550&lt;=4.5,15,IF(CG550&lt;=5.5,16,IF(CG550&lt;=6.5,17,IF(CG550&lt;=7.5,18,IF(CG550&lt;=8.5,19,IF(CG550&lt;=9.5,20,IF(CG550=10,21,"Fuera de rango")))))))))))))))))))))))</f>
        <v>3</v>
      </c>
      <c r="CJ550" s="9" t="n">
        <v>3.5</v>
      </c>
      <c r="CK550" s="10" t="str">
        <f aca="false">IF(CJ550="","",IF(AND(CJ550&gt;=-6,CJ550&lt;=-5.5),"-6 a -5,5",IF(AND(CJ550&gt;-5.5,CJ550&lt;=-4.5),"-5 a -4,5",IF(AND(CJ550&gt;-4.5,CJ550&lt;=-3.5),"-4 a -3,5",IF(AND(CJ550&gt;-3.5,CJ550&lt;=-2.5),"-3 a -2,5",IF(AND(CJ550&gt;-2.5,CJ550&lt;=-1.5),"-2 a -1,5",IF(AND(CJ550&gt;-1.5,CJ550&lt;=-0.5),"-1 a -0,5",IF(AND(CJ550&gt;-0.5,CJ550&lt;=0.5),"0 a 0,5",IF(AND(CJ550&gt;0.5,CJ550&lt;=1.5),"1 a 1,5",IF(AND(CJ550&gt;1.5,CJ550&lt;2.5),"2",IF(AND(CJ550&gt;=2.5,CJ550&lt;=3),"2,5 a 3",IF(AND(CJ550&gt;3,CJ550&lt;=4),"3,5 a 4",IF(AND(CJ550&gt;4,CJ550&lt;=5),"4,5 a 5",IF(AND(CJ550&gt;5,CJ550&lt;=6),"5,5 a 6",IF(AND(CJ550&gt;6,CJ550&lt;=7),"6,5 a 7",IF(AND(CJ550&gt;7,CJ550&lt;=8),"7,5 a 8",IF(AND(CJ550&gt;8,CJ550&lt;=9.5),"8,5 a 9,5",IF(CJ550=10,"10","Fuera de rango"))))))))))))))))))</f>
        <v>3,5 a 4</v>
      </c>
      <c r="CL550" s="11" t="n">
        <f aca="false">IF(CK550="","",IF(OR(CK550="-6 a -5,5",CK550="-6 - -5,5"),1,IF(OR(CK550="-5 a -4,5",CK550="-5 - -4,5"),2,IF(OR(CK550="-4 a -3,5",CK550="-4 - -3,5"),3,IF(OR(CK550="-3 a -2,5",CK550="-3 - -2,5"),4,IF(OR(CK550="-2 a -1,5",CK550="-2 - -1,5"),5,IF(OR(CK550="-1 a -0,5",CK550="-1 - -0,5"),6,IF(OR(CK550="0 a 0,5",CK550="0 - 0,5"),7,IF(OR(CK550="1 a 1,5",CK550="1 - 1,5"),8,IF(CK550="2","NORMA",IF(OR(CK550="2,5 a 3",CK550="2,5 - 3"),9,IF(OR(CK550="3,5 a 4",CK550="3,5 - 4"),10,IF(OR(CK550="4,5 a 5",CK550="4,5 - 5"),11,IF(OR(CK550="5,5 a 6",CK550="5,5 - 6"),12,IF(OR(CK550="6,5 a 7",CK550="6,5 - 7"),13,IF(OR(CK550="7,5 a 8",CK550="7,5 - 8"),14,IF(OR(CK550="8,5 a 9",CK550="8,5 - 9,5",CK550="9 a 9,5"),15,IF(CK550="10",15,IF(OR(CK550="0,5 a 1",CK550="0,5 - 1"),7,"Fuera de rango")))))))))))))))))))</f>
        <v>10</v>
      </c>
      <c r="CN550" s="10" t="str">
        <f aca="false">IF(CM550=0,"0", " ")</f>
        <v>0</v>
      </c>
      <c r="CO550" s="10" t="str">
        <f aca="false">IF(CM550&gt;0,"EME"," ")</f>
        <v> </v>
      </c>
      <c r="CQ550" s="10" t="str">
        <f aca="false">IF(CP550&gt;0,"0", " ")</f>
        <v> </v>
      </c>
      <c r="CR550" s="10" t="str">
        <f aca="false">IF(CP550&gt;0,"EME"," ")</f>
        <v> </v>
      </c>
      <c r="CS550" s="9" t="n">
        <v>0</v>
      </c>
      <c r="CV550" s="9" t="n">
        <v>0</v>
      </c>
      <c r="CY550" s="9" t="n">
        <v>0</v>
      </c>
      <c r="DB550" s="9" t="n">
        <v>0</v>
      </c>
      <c r="DC550" s="11" t="str">
        <f aca="false">IF(DB550&lt;0,"2"," ")</f>
        <v> </v>
      </c>
      <c r="DD550" s="11" t="str">
        <f aca="false">IF(DB550&lt;0,"MIO"," ")</f>
        <v> </v>
      </c>
      <c r="DE550" s="9" t="n">
        <v>0</v>
      </c>
      <c r="DF550" s="10" t="str">
        <f aca="false">IF(DE550&lt;0,"3"," ")</f>
        <v> </v>
      </c>
      <c r="DG550" s="10" t="str">
        <f aca="false">IF(DE550&lt;0,"AST"," ")</f>
        <v> </v>
      </c>
      <c r="DH550" s="9" t="n">
        <v>0</v>
      </c>
      <c r="DI550" s="10" t="str">
        <f aca="false">IF(DH550&lt;0,"3"," ")</f>
        <v> </v>
      </c>
      <c r="DJ550" s="10" t="str">
        <f aca="false">IF(DH550&lt;0,"AST"," ")</f>
        <v> </v>
      </c>
      <c r="DK550" s="9" t="n">
        <v>0</v>
      </c>
      <c r="DL550" s="10" t="str">
        <f aca="false">IF(DK550&gt;0,"4"," ")</f>
        <v> </v>
      </c>
      <c r="DM550" s="10" t="str">
        <f aca="false">IF(DK550&gt;0,"PRE"," ")</f>
        <v> </v>
      </c>
      <c r="DN550" s="9" t="n">
        <v>0</v>
      </c>
      <c r="DO550" s="10" t="str">
        <f aca="false">IF(DN550&gt;0,"4"," ")</f>
        <v> </v>
      </c>
      <c r="DP550" s="10" t="str">
        <f aca="false">IF(DN550&gt;0,"PRE"," ")</f>
        <v> </v>
      </c>
      <c r="DS550" s="12" t="str">
        <f aca="false">CONCATENATE(CO550,CU550,DA550,DG550,DM550)</f>
        <v>   </v>
      </c>
      <c r="DT550" s="10" t="e">
        <f aca="false" t="array" ref="DT550">_xlfn.IFS(DS550="EME    ","0", DS550=" HIP   ","1", DS550="  MIO  ","2", DS550="   AST ","3", DS550="    PRE","4", DS550="EME   PRE","5", DS550=" HIP  PRE","6", DS550=" HIP AST ","7", DS550="  MIO PRE","8", DS550="  MIOAST ","9", DS550="   ASTPRE","10",DS550=" HIP ASTPRE","11", DS550="  MIOASTPRE","12", DS550="     ","0")</f>
        <v>#N/A</v>
      </c>
      <c r="DV550" s="1" t="e">
        <f aca="false" t="array" ref="DV550">_xlfn.IFS(DU550="SI","2", DU550="NO","1")</f>
        <v>#N/A</v>
      </c>
      <c r="DX550" s="11" t="str">
        <f aca="false">IF(DW550=0,"1","2")</f>
        <v>1</v>
      </c>
      <c r="DY550" s="11" t="str">
        <f aca="false" t="array" ref="DY550">_xlfn.IFS(DW550=0,"0", DW550=0.25, "1", DW550=0.5,"2", DW550=0.75,"3", DW550=1,"4",DW550=1.25,"5", DW550=1.5,"6", DW550=1.75,"7", DW550=2,"8")</f>
        <v>0</v>
      </c>
      <c r="EA550" s="11" t="str">
        <f aca="false">IF(DZ550=0,"1","2")</f>
        <v>1</v>
      </c>
      <c r="EB550" s="11" t="str">
        <f aca="false" t="array" ref="EB550">_xlfn.IFS(DZ550=0,"0", DZ550=0.25, "1", DZ550=0.5,"2", DZ550=0.75,"3", DZ550=1,"4",DZ550=1.25,"5", DZ550=1.5,"6", DZ550=1.75,"7", DZ550=2,"8")</f>
        <v>0</v>
      </c>
      <c r="ED550" s="10" t="str">
        <f aca="false">IF(EC550=0,"1","2")</f>
        <v>1</v>
      </c>
      <c r="EE550" s="11" t="str">
        <f aca="false" t="array" ref="EE550">_xlfn.IFS(EC550=0,"0", EC550=-0.25, "1", EC550=-0.5,"2", EC550=-0.75,"3", EC550=-1,"4",EC550=-1.25,"5", EC550=-1.5,"6", EC550=-1.75,"7", EC550=-2,"8", EC550=-2.25,"9",EC550=-2.5,"10", EC550=-2.75,"11", EC550=-3,"12", EC550=-3.25,"13", EC550=-3.5,"14", EC550=-3.75,"15",EC550=-4,"16")</f>
        <v>0</v>
      </c>
      <c r="EG550" s="10" t="str">
        <f aca="false">IF(EF550=0,"1","2")</f>
        <v>1</v>
      </c>
      <c r="EH550" s="11" t="str">
        <f aca="false" t="array" ref="EH550">_xlfn.IFS(EF550=0,"0", EF550=-0.25, "1", EF550=-0.5,"2", EF550=-0.75,"3", EF550=-1,"4",EF550=-1.25,"5", EF550=-1.5,"6", EF550=-1.75,"7", EF550=-2,"8", EF550=-2.25,"9",EF550=-2.5,"10", EF550=-2.75,"11", EF550=-3,"12", EF550=-3.25,"13", EF550=-3.5,"14", EF550=-3.75,"15",EF550=-4,"16")</f>
        <v>0</v>
      </c>
      <c r="EJ550" s="11" t="str">
        <f aca="false">IF(EI550=0,"1","2")</f>
        <v>1</v>
      </c>
      <c r="EK550" s="11" t="str">
        <f aca="false" t="array" ref="EK550">_xlfn.IFS(EI550=0,"0", EI550=-0.25, "1", EI550=-0.5,"2", EI550=-0.75,"3", EI550=-1,"4",EI550=-1.25,"5", EI550=-1.5,"6", EI550=-1.75,"7", EI550=-2,"8", EI550=-2.25,"9", EI550=-2.25,"9",EI550=-2.5,"10", EI550=-2.75,"11", EI550=-3,"12", EI550=-3.25,"13", EI550=-3.5,"14", EI550=-3.75,"15",EI550=-4,"16", EI550=0.25, "17", EI550=0.5, "18")</f>
        <v>0</v>
      </c>
      <c r="EM550" s="11" t="str">
        <f aca="false">IF(EL550=0,"1","2")</f>
        <v>1</v>
      </c>
      <c r="EN550" s="11" t="str">
        <f aca="false" t="array" ref="EN550">_xlfn.IFS(EL550=0.25,"17",EL550=0.5,"18", EL550=0,"0", EL550=-0.25, "1", EL550=-0.5,"2", EL550=-0.75,"3", EL550=-1,"4",EL550=-1.25,"5", EL550=-1.5,"6", EL550=-1.75,"7", EL550=-2,"8",EL550= -2.25,"9",EL550=-2.5,"10",EL550= -2.75,"11",EL550= -3,"12",EL550= -3.25,"13",EL550= -3.5,"14",EL550= -3.75,"15",EL550=-4,"16")</f>
        <v>0</v>
      </c>
      <c r="EP550" s="11" t="str">
        <f aca="false">IF(EO550=0,"1","2")</f>
        <v>1</v>
      </c>
      <c r="EQ550" s="11" t="str">
        <f aca="false" t="array" ref="EQ550">_xlfn.IFS(EO550=0,"0", EO550=0.25, "1", EO550=0.5,"2", EO550=0.75,"3", EO550=1,"4",EO550=1.25,"5", EO550=1.5,"6", EO550=1.75,"7", EO550=2,"8", EO550=2.25,"9", EO550=2.25,"9",EO550=2.5,"10", EO550=2.75,"11", EO550=3,"12", EO550=3.25,"13", EO550=3.5,"14", EO550=3.75,"15",EO550=4,"16", EO550=-0.25, "17", bq=-0.5, "18")</f>
        <v>0</v>
      </c>
      <c r="ES550" s="11" t="str">
        <f aca="false">IF(ER550=0,"1","2")</f>
        <v>1</v>
      </c>
      <c r="ET550" s="11" t="str">
        <f aca="false" t="array" ref="ET550">_xlfn.IFS(ER550=0,"0", ER550=0.25, "1", ER550=0.5,"2", ER550=0.75,"3", ER550=1,"4",ER550=1.25,"5", ER550=1.5,"6", ER550=1.75,"7", ER550=2,"8", ER550=2.25,"9", ER550=2.25,"9",ER550=2.5,"10", ER550=2.75,"11", ER550=3,"12", ER550=3.25,"13", ER550=3.5,"14", ER550=3.75,"15",ER550=4,"16", ER550=-0.25, "17", bq=-0.5, "18")</f>
        <v>0</v>
      </c>
      <c r="EV550" s="14" t="e">
        <f aca="false">VLOOKUP(EU550,LEYENDA!$G$2:$H$8,2,TRUE())</f>
        <v>#N/A</v>
      </c>
      <c r="EW550" s="14" t="e">
        <f aca="false" t="array" ref="EW550">_xlfn.IFS(EV550="0-5","1", EV550="6-12","2", EV550="13-18","3", EV550="19-24","4", EV550="25-36","5", EV550="37-48","6", EV550="49-60","7")</f>
        <v>#N/A</v>
      </c>
    </row>
    <row r="551" customFormat="false" ht="13.5" hidden="false" customHeight="false" outlineLevel="0" collapsed="false">
      <c r="A551" s="1" t="n">
        <v>212</v>
      </c>
      <c r="B551" s="2" t="n">
        <v>1</v>
      </c>
      <c r="C551" s="33" t="n">
        <v>42891</v>
      </c>
      <c r="E551" s="5" t="str">
        <f aca="false">VLOOKUP(A551,'286'!$A$3:$J$6279,10,FALSE())</f>
        <v>POBLACIONES TORRENTE, MARÍA</v>
      </c>
      <c r="F551" s="4" t="str">
        <f aca="false">VLOOKUP(A551,'286'!$A$3:$I$1768,3,FALSE())</f>
        <v>POTOMA</v>
      </c>
      <c r="G551" s="6" t="n">
        <f aca="false">VLOOKUP(A551,'286'!$A$3:$I$1768,4,FALSE())</f>
        <v>38670</v>
      </c>
      <c r="H551" s="7" t="n">
        <f aca="false">YEAR(C551)-YEAR(G551)</f>
        <v>12</v>
      </c>
      <c r="I551" s="1" t="str">
        <f aca="false">VLOOKUP(H551,LEYENDA!$C$2:$D$6,2,TRUE())</f>
        <v>0-12</v>
      </c>
      <c r="J551" s="5" t="str">
        <f aca="false">VLOOKUP(A551,'286'!$A$3:$I$1768,7,FALSE())</f>
        <v>M</v>
      </c>
      <c r="K551" s="8" t="n">
        <f aca="false">VLOOKUP(A551,'286'!$A$3:$I$1768,2,FALSE())</f>
        <v>0</v>
      </c>
      <c r="L551" s="4" t="str">
        <f aca="false">VLOOKUP(A551,'286'!$A$3:$I$1768,8,FALSE())</f>
        <v>D</v>
      </c>
      <c r="M551" s="4" t="str">
        <f aca="false">VLOOKUP(A551,'286'!$A$3:$I$1768,9,FALSE())</f>
        <v>I</v>
      </c>
      <c r="N551" s="8" t="str">
        <f aca="false">IF(R551=O551, "MISMA","CONTRARIA")</f>
        <v>CONTRARIA</v>
      </c>
      <c r="O551" s="8" t="str">
        <f aca="false" t="array" ref="O551">_xlfn.IFS(L551="D","1", L551="I","2")</f>
        <v>1</v>
      </c>
      <c r="P551" s="8" t="e">
        <f aca="false" t="array" ref="P551">_xlfn.IFS(K551="OD","1", K551="OI","2")</f>
        <v>#N/A</v>
      </c>
      <c r="Q551" s="1" t="str">
        <f aca="false" t="array" ref="Q551">_xlfn.IFS(J551="M","1", J551="H","2")</f>
        <v>1</v>
      </c>
      <c r="R551" s="8" t="str">
        <f aca="false" t="array" ref="R551">_xlfn.IFS(M551="D","1", M551="I","2")</f>
        <v>2</v>
      </c>
      <c r="S551" s="1" t="str">
        <f aca="false" t="array" ref="S551">_xlfn.IFS(N551="CONTRARIA", "1",N551= "MISMA","2")</f>
        <v>1</v>
      </c>
      <c r="T551" s="1" t="str">
        <f aca="false" t="array" ref="T551">_xlfn.IFS(I551="0-12","1", I551="13-24","2", I551="25-40","3", I551="41-60","4", I551="61-100","5")</f>
        <v>1</v>
      </c>
      <c r="U551" s="9" t="n">
        <v>-1.5</v>
      </c>
      <c r="V551" s="10" t="str">
        <f aca="false">IF(U551="","",IF(AND(U551&gt;=-9,U551&lt;=-6.5),"-9 a -6,5",IF(AND(U551&gt;=-6,U551&lt;=-3.5),"-6 a -3,5",IF(AND(U551&gt;=-3,U551&lt;=-1),"-3 a -1",IF(U551=-0.5,"-0,5",IF(AND(U551&gt;=0,U551&lt;=2.5),"0 a 2,5",IF(AND(U551&gt;=3,U551&lt;=5.5),"3 a 5,5",IF(AND(U551&gt;=6,U551&lt;=8.5),"6 a 8,5",IF(AND(U551&gt;=9,U551&lt;=20),"9 a 20","Fuera de rango")))))))))</f>
        <v>-3 a -1</v>
      </c>
      <c r="W551" s="11" t="n">
        <f aca="false">IF(V551="","",IF(V551="-9 a -6,5",2,IF(V551="-6 a -3,5",3,IF(V551="-3 a -1",4,IF(V551="-0,5","NORMA",IF(V551="0 a 2,5",5,IF(V551="3 a 5,5",6,IF(V551="6 a 8,5",7,IF(V551="9 a 20",8,"Fuera de rango")))))))))</f>
        <v>4</v>
      </c>
      <c r="X551" s="9" t="n">
        <v>0</v>
      </c>
      <c r="Y551" s="11" t="str">
        <f aca="false">IF(X551="","",IF(AND(X551&gt;=0,X551&lt;=4),"0 a 4",IF(AND(X551&gt;=4.5,X551&lt;=8.5),"4,5 a 8,5",IF(X551=9,"9",IF(AND(X551&gt;=9.5,X551&lt;=13),"9,5 a 13",IF(AND(X551&gt;=13.5,X551&lt;=20),"13,5 a 20",IF(AND(X551&gt;=20.5,X551&lt;=35),"20,5 a 35","Fuera de rango")))))))</f>
        <v>0 a 4</v>
      </c>
      <c r="Z551" s="11" t="n">
        <f aca="false">IF(Y551="","",IF(Y551="0 a 4",1,IF(Y551="4,5 a 8,5",2,IF(Y551="9","NORMA",IF(Y551="9,5 a 13",3,IF(Y551="13,5 a 20",4,IF(Y551="20,5 a 35",5,"Fuera de rango")))))))</f>
        <v>1</v>
      </c>
      <c r="AA551" s="9" t="n">
        <v>10</v>
      </c>
      <c r="AB551" s="10" t="str">
        <f aca="false">IF(AA551="","",IF(AND(AA551&gt;=0,AA551&lt;=9),"0 a 9",IF(AND(AA551&gt;=9.5,AA551&lt;=18.5),"9,5 a 18,5",IF(AA551=19,"19",IF(AND(AA551&gt;=19.5,AA551&lt;=28),"19,5 a 28",IF(AND(AA551&gt;=28.5,AA551&lt;=40),"28,5 a 40","Fuera de rango"))))))</f>
        <v>9,5 a 18,5</v>
      </c>
      <c r="AC551" s="11" t="n">
        <f aca="false" t="array" ref="AC551">_xlfn.IFS(AB551="","",AB551="0 a 9",1,AB551="9,5 a 18,5",2,AB551="19","NORMA",AB551="19,5 a 28",3,AB551="28,5 a 40",4,TRUE(),"Fuera de rango")</f>
        <v>2</v>
      </c>
      <c r="AD551" s="9" t="n">
        <v>3</v>
      </c>
      <c r="AE551" s="10" t="str">
        <f aca="false">IF(AD551="","",IF(AND(AD551&gt;=-10,AD551&lt;=0),"De -10 a 0",IF(AND(AD551&gt;=0.5,AD551&lt;=9.5),"0,5 a 9,5",IF(AD551=10,"10",IF(AND(AD551&gt;=10.5,AD551&lt;=20),"10,5 a 20",IF(AND(AD551&gt;=20.5,AD551&lt;=40),"20,5 a 40","Fuera de rango"))))))</f>
        <v>0,5 a 9,5</v>
      </c>
      <c r="AF551" s="12" t="n">
        <f aca="false">IF(AD551="","",IF(AND(AD551&gt;=-10,AD551&lt;=0),1,IF(AND(AD551&gt;=0.5,AD551&lt;=9.5),2,IF(AD551=10,"NORMA",IF(AND(AD551&gt;=10.5,AD551&lt;=20),3,IF(AND(AD551&gt;=20.5,AD551&lt;=40),4,""))))))</f>
        <v>2</v>
      </c>
      <c r="AG551" s="9" t="n">
        <v>12</v>
      </c>
      <c r="AH551" s="10" t="str">
        <f aca="false">IF(AG551="","",IF(AND(AG551&gt;=0,AG551&lt;=4),"0 a 4",IF(AND(AG551&gt;=4.5,AG551&lt;=8.5),"4,5 a 8,5",IF(AG551=9,"9",IF(AND(AG551&gt;=9.5,AG551&lt;=13),"9,5 a 13",IF(AND(AG551&gt;=13.5,AG551&lt;=25),"13,5 a 25","Fuera de rango"))))))</f>
        <v>9,5 a 13</v>
      </c>
      <c r="AI551" s="10" t="n">
        <f aca="false">IF(AH551="","",IF(AH551="0 a 4",1,IF(AH551="4,5 a 8,5",2,IF(AH551="9","NORMA",IF(AH551="9,5 a 13",3,IF(AH551="13,5 a 25",4,""))))))</f>
        <v>3</v>
      </c>
      <c r="AJ551" s="9" t="n">
        <v>6</v>
      </c>
      <c r="AK551" s="10" t="str">
        <f aca="false">IF(AJ551="","",IF(AND(AJ551&gt;=-15,AJ551&lt;=-10.5),"-15 a -10,5",IF(AND(AJ551&gt;=-10,AJ551&lt;=-4),"-10 a -4",IF(AND(AJ551&gt;=-4.5,AJ551&lt;=0),"-4,5 a 0",IF(AND(AJ551&gt;=0.5,AJ551&lt;=4.5),"0,5 a 4,5",IF(AJ551=5,"5",IF(AND(AJ551&gt;=5.5,AJ551&lt;=10),"5,5 a 10",IF(AND(AJ551&gt;=10.5,AJ551&lt;=20),"10,5 a 20","Fuera de rango"))))))))</f>
        <v>5,5 a 10</v>
      </c>
      <c r="AL551" s="11" t="n">
        <f aca="false">IF(AK551="","",IF(AK551="-15 a -10,5",1,IF(AK551="-10 a -4",2,IF(AK551="-4,5 a 0",3,IF(AK551="0,5 a 4,5",4,IF(AK551="5","NORMA",IF(AK551="5,5 a 10",5,IF(AK551="10,5 a 20",6,"Error"))))))))</f>
        <v>5</v>
      </c>
      <c r="AM551" s="9" t="n">
        <v>0</v>
      </c>
      <c r="AN551" s="10" t="str">
        <f aca="false">IF(AM551="","",IF(AND(AM551&gt;=-7.5,AM551&lt;=-5.5),"-7,5 a -5,5",IF(AND(AM551&gt;=-5,AM551&lt;=-3),"-5 a -3",IF(AND(AM551&gt;=-2.5,AM551&lt;=-0.5),"-2,5 a -0,5",IF(AM551=0,"0,00",IF(AND(AM551&gt;=0.5,AM551&lt;=2.5),"0,5 a 2,5",IF(AND(AM551&gt;=3,AM551&lt;=5),"3 a 5",IF(AND(AM551&gt;=5.5,AM551&lt;=7.5),"5,5 a 7,5",IF(AND(AM551&gt;=8,AM551&lt;=10),"8 a 10","Fuera de rango")))))))))</f>
        <v>0,00</v>
      </c>
      <c r="AO551" s="11" t="str">
        <f aca="false">IF(AN551="","",IF(AN551="-7,5 a -5,5",1,IF(AN551="-5 a -3",2,IF(AN551="-2,5 a -0,5",3,IF(AN551="0,00","NORMA",IF(AN551="0,5 a 2,5",4,IF(AN551="3 a 5",5,IF(AN551="5,5 a 7,5",6,IF(AN551="8 a 10",7,"Error")))))))))</f>
        <v>NORMA</v>
      </c>
      <c r="AP551" s="9" t="n">
        <v>-9</v>
      </c>
      <c r="AQ551" s="10" t="str">
        <f aca="false">IF(AP551="","",IF(AND(AP551&gt;=-20,AP551&lt;=-9.5),"-20 a -9,5",IF(AND(AP551&gt;=-9,AP551&lt;=-6.5),"-9 a -6,5",IF(AP551=-6,"-6",IF(AND(AP551&gt;=-5.5,AP551&lt;=-3),"-5,5 a -3",IF(AND(AP551&gt;=-2.5,AP551&lt;=0),"-2,5 a 0",IF(AND(AP551&gt;=0.5,AP551&lt;=3),"0,5 a 3",IF(AND(AP551&gt;=3.5,AP551&lt;=6),"3,5 a 6",IF(AND(AP551&gt;=6.5,AP551&lt;=9),"6,5 a 9",IF(AND(AP551&gt;=9.5,AP551&lt;=20),"9,5 a 20","Fuera de rango"))))))))))</f>
        <v>-9 a -6,5</v>
      </c>
      <c r="AR551" s="11" t="n">
        <f aca="false">IF(AQ551="","",IF(AQ551="-20 a -9,5",1,IF(AQ551="-9 a -6,5",2,IF(AQ551="-6","NORMA",IF(AQ551="-5,5 a -3",3,IF(AQ551="-2,5 a 0",4,IF(AQ551="0,5 a 3",5,IF(AQ551="3,5 a 6",6,IF(AQ551="6,5 a 9",7,IF(AQ551="9,5 a 20",8,""))))))))))</f>
        <v>2</v>
      </c>
      <c r="AS551" s="9" t="n">
        <v>-1</v>
      </c>
      <c r="AT551" s="10" t="str">
        <f aca="false">IF(AS551="","",IF(AND(AS551&gt;=-16,AS551&lt;=-14),"-16 a -14",IF(AND(AS551&gt;=-13.5,AS551&lt;=-11.5),"-13,5 a -11,5",IF(AND(AS551&gt;=-11,AS551&lt;=-9),"-11 a -9",IF(AND(AS551&gt;=-8.5,AS551&lt;=-6.5),"-8,5 a -6,5",IF(AND(AS551&gt;=-6,AS551&lt;=-4),"-6 a -4",IF(AND(AS551&gt;=-3.5,AS551&lt;=-1.5),"-3,5 a -1,5",IF(AND(AS551&gt;=-1,AS551&lt;=1),"-1 a 1",IF(AND(AS551&gt;=1.5,AS551&lt;=3.5),"1,5 a 3,5",IF(AND(AS551&gt;=4,AS551&lt;=6),"4 a 6",IF(AND(AS551&gt;=6.5,AS551&lt;=8.5),"6,5 a 8,5",IF(AND(AS551&gt;=9,AS551&lt;=11),"9 a 11",IF(AND(AS551&gt;=11.5,AS551&lt;=13.5),"11,5 a 13,5",IF(AND(AS551&gt;=14,AS551&lt;=16),"14 a 16",IF(AND(AS551&gt;=16.5,AS551&lt;=18.5),"16,5 a 18,5",IF(AND(AS551&gt;=19,AS551&lt;=21),"19 a 21","Fuera de rango"))))))))))))))))</f>
        <v>-1 a 1</v>
      </c>
      <c r="AU551" s="11" t="n">
        <f aca="false" t="array" ref="AU551">IF(AT551="","",_xlfn.IFS(AT551="-16 a -14",1,AT551="-13,5 a -11,5",2,AT551="-11 a -9",3,AT551="-8,5 a -6,5",4,AT551="-6 a -4",5,AT551="-3,5 a -1,5",6,AT551="-1 a 1",7,AT551="1,5 a 3,5",8,AT551="4 a 6","NORMA",AT551="6,5 a 8,5",9,AT551="9 a 11",10,AT551="11,5 a 13,5",11,AT551="14 a 16",12,AT551="16,5 a 18,5",13,AT551="19 a 21",14,TRUE(),""))</f>
        <v>7</v>
      </c>
      <c r="AV551" s="9" t="n">
        <v>0.75</v>
      </c>
      <c r="AW551" s="10" t="str">
        <f aca="false">IF(AV551="","",IF(AND(AV551&gt;=-1,AV551&lt;=-0.5),"-1 a -0,5",IF(AND(AV551&gt;-0.5,AV551&lt;=0),"De -0,5 a 0",IF(AND(AV551&gt;=0.25,AV551&lt;=0.75),"0,25 a 0,75",IF(AND(AV551&gt;=1,AV551&lt;=1.5),"1 a 1,5",IF(AND(AV551&gt;=1.75,AV551&lt;=2.25),"1,75 a 2,25",IF(AND(AV551&gt;=2.5,AV551&lt;=3),"2,5 a 3",IF(AND(AV551&gt;=3.25,AV551&lt;=3.75),"3,25 a 3,75","Fuera de rango"))))))))</f>
        <v>0,25 a 0,75</v>
      </c>
      <c r="AX551" s="10" t="str">
        <f aca="false">IF(AW551="","",IF(OR(AW551="-1 a -0,5",AW551="-1 a -0.5"),1,IF(OR(AW551="De -0,5 a 0",AW551="-0,5 a 0",AW551="De -0.5 a 0"),2,IF(OR(AW551="0,25 a 0,75",AW551="0.25 a 0.75"),"NORMA",IF(OR(AW551="1 a 1,5",AW551="1 a 1.5"),3,IF(OR(AW551="1,75 a 2,25",AW551="1.75 a 2.25"),4,IF(OR(AW551="2,5 a 3",AW551="2.5 a 3"),5,IF(OR(AW551="3,25 a 3,75",AW551="3.25 a 3.75"),6,""))))))))</f>
        <v>NORMA</v>
      </c>
      <c r="AY551" s="9" t="n">
        <v>-9</v>
      </c>
      <c r="AZ551" s="10" t="str">
        <f aca="false">IF(AY551="","",IF(AND(AY551&gt;=-20,AY551&lt;=-9.5),"-20 a -9,5",IF(AND(AY551&gt;=-9,AY551&lt;=-6.5),"-9 a -6,5",IF(AY551=-6,"-6",IF(AND(AY551&gt;=-5.5,AY551&lt;=-3),"-5,5 a -3",IF(AND(AY551&gt;=-2.5,AY551&lt;=0),"-2,5 a 0",IF(AND(AY551&gt;=0.5,AY551&lt;=3),"0,5 a 3",IF(AND(AY551&gt;=3.5,AY551&lt;=6),"3,5 a 6","Fuera de rango"))))))))</f>
        <v>-9 a -6,5</v>
      </c>
      <c r="BA551" s="11" t="n">
        <f aca="false">IF(AZ551="","",IF(AZ551="-20 a -9,5",1,IF(AZ551="-9 a -6,5",2,IF(AZ551="-6","NORMA",IF(AZ551="-5,5 a -3",3,IF(AZ551="-2,5 a 0",4,IF(AZ551="0,5 a 3",5,IF(AZ551="3,5 a 6",6,""))))))))</f>
        <v>2</v>
      </c>
      <c r="BB551" s="9" t="n">
        <v>12</v>
      </c>
      <c r="BC551" s="10" t="str">
        <f aca="false" t="array" ref="BC551">IF(BB551="","",_xlfn.IFS(AND(BB551&gt;=0,BB551&lt;=2),"0 a 2",AND(BB551&gt;=2.5,BB551&lt;=4.5),"2,5 a 4,5",AND(BB551&gt;=5,BB551&lt;=7),"5 a 7",AND(BB551&gt;=7.5,BB551&lt;=9.5),"7,5 a 9,5",AND(BB551&gt;=10,BB551&lt;=12),"10 a 12",AND(BB551&gt;=12.5,BB551&lt;=14.5),"12,5 a 14,5",BB551=15,"15",AND(BB551&gt;=15.5,BB551&lt;=17.5),"15,5 a 17,5",AND(BB551&gt;=18,BB551&lt;=20),"18 a 20",AND(BB551&gt;=20.5,BB551&lt;=22.5),"20,5 a 22,5",AND(BB551&gt;=23,BB551&lt;=25),"23 a 25",TRUE(),"Fuera de rango"))</f>
        <v>10 a 12</v>
      </c>
      <c r="BD551" s="11" t="n">
        <f aca="false" t="array" ref="BD551">IF(BC551="","",_xlfn.IFS(BC551="0 a 2",1,BC551="2,5 a 4,5",2,BC551="5 a 7",3,BC551="7,5 a 9,5",4,BC551="10 a 12",5,BC551="12,5 a 14,5",6,BC551="15","NORMA",BC551="15,5 a 17,5",7,BC551="18 a 20",8,BC551="20,5 a 22,5",9,BC551="23 a 25",10,TRUE(),"Fuera de rango"))</f>
        <v>5</v>
      </c>
      <c r="BE551" s="9" t="n">
        <v>12</v>
      </c>
      <c r="BF551" s="10" t="str">
        <f aca="false">IF(BE551="","",IF(AND(BE551&gt;=-20,BE551&lt;=-10),"-20 a -10",IF(AND(BE551&gt;=-9.5,BE551&lt;=0.5),"-9,5 a 0,5",IF(AND(BE551&gt;=1,BE551&lt;=11),"1 a 11",IF(AND(BE551&gt;=11.5,BE551&lt;=20.5),"11,5 a 20,5",IF(BE551=21,"21",IF(AND(BE551&gt;=21.5,BE551&lt;=31.5),"21,5 a 31,5",IF(AND(BE551&gt;=32,BE551&lt;=42),"32 a 42","Fuera de rango"))))))))</f>
        <v>11,5 a 20,5</v>
      </c>
      <c r="BG551" s="11" t="n">
        <f aca="false">IF(BF551="","",IF(BF551="-20 a -10",1,IF(BF551="-9,5 a 0,5",2,IF(BF551="1 a 11",3,IF(BF551="11,5 a 20,5",4,IF(BF551="21","NORMA",IF(BF551="21,5 a 31,5",5,IF(BF551="32 a 42",6,""))))))))</f>
        <v>4</v>
      </c>
      <c r="BH551" s="9" t="n">
        <v>3</v>
      </c>
      <c r="BI551" s="10" t="str">
        <f aca="false">IF(BH551="","",IF(AND(BH551&gt;=-20,BH551&lt;=-15),"-20 a -15",IF(AND(BH551&gt;=-14.5,BH551&lt;=-9.5),"-14,5 a -9,5",IF(AND(BH551&gt;=-9,BH551&lt;=-4),"-9 a -4",IF(AND(BH551&gt;=-3.5,BH551&lt;=2.5),"-3,5 a 2,5",IF(AND(BH551&gt;=3,BH551&lt;=8),"3 a 8",IF(AND(BH551&gt;=8.5,BH551&lt;=14.5),"8,5 a 14,5",IF(BH551=15,"15",IF(AND(BH551&gt;=15.5,BH551&lt;=20.5),"15,5 a 20,5",IF(AND(BH551&gt;=21,BH551&lt;=26),"21 a 26","Fuera de rango"))))))))))</f>
        <v>3 a 8</v>
      </c>
      <c r="BJ551" s="11" t="n">
        <f aca="false">IF(BI551="","",IF(BI551="-20 a -15",1,IF(BI551="-14,5 a -9,5",2,IF(BI551="-9 a -4",3,IF(BI551="-3,5 a 2,5",4,IF(BI551="3 a 8",5,IF(BI551="8,5 a 14,5",6,IF(BI551="15","NORMA",IF(BI551="15,5 a 20,5",7,IF(BI551="21 a 26",8,IF(BI551="26,5 a 31,5",9,"")))))))))))</f>
        <v>5</v>
      </c>
      <c r="BK551" s="9" t="n">
        <v>18</v>
      </c>
      <c r="BL551" s="10" t="str">
        <f aca="false">IF(BK551="","",IF(AND(BK551&gt;=0,BK551&lt;=2),"0 - 2",IF(AND(BK551&gt;=2.5,BK551&lt;=4.5),"2,5 - 4,5",IF(AND(BK551&gt;=5,BK551&lt;=7),"5 - 7",IF(AND(BK551&gt;=7.5,BK551&lt;=9.5),"7,5 - 9,5",IF(AND(BK551&gt;=10,BK551&lt;=12),"10 - 12",IF(AND(BK551&gt;=12.5,BK551&lt;=13.5),"12,5 - 13,5",IF(BK551=14,"14",IF(AND(BK551&gt;=14.5,BK551&lt;=16.5),"14,5 - 16,5",IF(AND(BK551&gt;=17,BK551&lt;=19),"17 - 19",IF(AND(BK551&gt;=19.5,BK551&lt;=21.5),"19,5 - 21,5",IF(AND(BK551&gt;=22,BK551&lt;=24),"22 - 24",IF(AND(BK551&gt;=24.5,BK551&lt;=26.5),"24,5 - 26,5",IF(AND(BK551&gt;=27,BK551&lt;=29),"27 - 29",IF(AND(BK551&gt;=29.5,BK551&lt;=30),"29,5 - 30","Fuera de rango")))))))))))))))</f>
        <v>17 - 19</v>
      </c>
      <c r="BM551" s="11" t="n">
        <f aca="false">IF(BL551="","",IF(BL551="0 - 2",1,IF(BL551="2,5 - 4,5",2,IF(BL551="5 - 7",3,IF(BL551="7,5 - 9,5",4,IF(BL551="10 - 12",5,IF(BL551="12,5 - 13,5",6,IF(BL551="14","NORMA",IF(BL551="14,5 - 16,5",7,IF(BL551="17 - 19",8,IF(BL551="19,5 - 21,5",9,IF(BL551="22 - 24",10,IF(BL551="24,5 - 26,5",11,IF(BL551="27 - 29",12,IF(BL551="29,5 - 30",13,"")))))))))))))))</f>
        <v>8</v>
      </c>
      <c r="BN551" s="9" t="n">
        <v>20</v>
      </c>
      <c r="BO551" s="11" t="str">
        <f aca="false">IF(BN551="","",IF(AND(BN551&gt;=-20,BN551&lt;=-10),"-20 a -10",IF(AND(BN551&gt;=-9.5,BN551&lt;=0.5),"-9,5 a 0,5",IF(AND(BN551&gt;=1,BN551&lt;=11),"1 a 11",IF(AND(BN551&gt;=11.5,BN551&lt;=21.5),"11,5 a 21,5",IF(BN551=22,"22",IF(AND(BN551&gt;=22.5,BN551&lt;=32.5),"22,5 a 32,5",IF(AND(BN551&gt;=33,BN551&lt;=43),"33 a 43","Fuera de rango"))))))))</f>
        <v>11,5 a 21,5</v>
      </c>
      <c r="BP551" s="11" t="n">
        <f aca="false">IF(BO551="","",IF(BO551="-20 a -10",1,IF(BO551="-9,5 a 0,5",2,IF(BO551="1 a 11",3,IF(BO551="11,5 a 21,5",4,IF(BO551="22","NORMA",IF(BO551="22,5 a 32,5",5,IF(BO551="33 a 43",6,""))))))))</f>
        <v>4</v>
      </c>
      <c r="BQ551" s="9" t="n">
        <v>14</v>
      </c>
      <c r="BR551" s="10" t="str">
        <f aca="false">IF(BQ551="","",IF(AND(BQ551&gt;=-20,BQ551&lt;=-15),"-20 a -15",IF(AND(BQ551&gt;=-14.5,BQ551&lt;=-9.5),"-14,5 a -9,5",IF(AND(BQ551&gt;=-9,BQ551&lt;=-4),"-9 a -4",IF(AND(BQ551&gt;=-3.5,BQ551&lt;=2.5),"-3,5 a 2,5",IF(AND(BQ551&gt;=3,BQ551&lt;=8),"3 a 8",IF(AND(BQ551&gt;=8.5,BQ551&lt;=13.5),"8,5 a 13,5",IF(AND(BQ551&gt;=14,BQ551&lt;=17.5),"14 a 17,5",IF(BQ551=18,"18",IF(AND(BQ551&gt;=18.5,BQ551&lt;=23.5),"18,5 a 23,5",IF(AND(BQ551&gt;=24,BQ551&lt;=29),"24 a 29",IF(AND(BQ551&gt;=29.5,BQ551&lt;=34.5),"29,5 a 34,5",IF(AND(BQ551&gt;=35,BQ551&lt;=40),"35 a 40","Fuera de rango")))))))))))))</f>
        <v>14 a 17,5</v>
      </c>
      <c r="BS551" s="11" t="n">
        <f aca="false">IF(BR551="","",IF(BR551="-20 a -15",1,IF(BR551="-14,5 a -9,5",2,IF(BR551="-9 a -4",3,IF(BR551="-3,5 a 2,5",4,IF(BR551="3 a 8",5,IF(BR551="8,5 a 13,5",6,IF(BR551="14 a 17,5",7,IF(BR551="18","NORMA",IF(BR551="18,5 a 23,5",8,IF(BR551="24 a 29",9,IF(BR551="29,5 a 34,5",10,IF(BR551="35 a 40",11,"")))))))))))))</f>
        <v>7</v>
      </c>
      <c r="BT551" s="9" t="n">
        <v>0</v>
      </c>
      <c r="BU551" s="10" t="str">
        <f aca="false">IF(BT551="","",IF(AND(BT551&gt;=-20,BT551&lt;=-18),"-20 a -18",IF(AND(BT551&gt;=-17.5,BT551&lt;=-15.5),"-17,5 a -15,5",IF(AND(BT551&gt;=-15,BT551&lt;=-13),"-15 a -13",IF(AND(BT551&gt;=-12.5,BT551&lt;=-10.5),"-12,5 a -10,5",IF(AND(BT551&gt;=-10,BT551&lt;=-8),"-10 a -8",IF(AND(BT551&gt;=-7.5,BT551&lt;=-5.5),"-7,5 a -5,5",IF(AND(BT551&gt;=-5,BT551&lt;=-3),"-5 a -3",IF(AND(BT551&gt;=-2.5,BT551&lt;=-0.5),"-2,5 a -0,5",IF(BT551=0,"0",IF(AND(BT551&gt;=0.5,BT551&lt;=2.5),"0,5 a 2,5",IF(AND(BT551&gt;=3,BT551&lt;=5),"3 a 5",IF(AND(BT551&gt;=5.5,BT551&lt;=7.5),"5,5 a 7,5",IF(AND(BT551&gt;=8,BT551&lt;=10),"8 a 10",IF(AND(BT551&gt;=10.5,BT551&lt;=12.5),"10,5 a 12,5",IF(AND(BT551&gt;=13,BT551&lt;=15),"13 a 15",IF(AND(BT551&gt;=15.5,BT551&lt;=17.5),"15,5 a 17,5",IF(AND(BT551&gt;=18,BT551&lt;=20),"18 a 20","Fuera de rango"))))))))))))))))))</f>
        <v>0</v>
      </c>
      <c r="BV551" s="11" t="str">
        <f aca="false">IF(BT551="","",IF(BT551=0,"NORMA",IF(AND(BT551&gt;=-20,BT551&lt;=-18),2,IF(AND(BT551&gt;=-17.5,BT551&lt;=-15.5),2,IF(AND(BT551&gt;=-15,BT551&lt;=-13),3,IF(AND(BT551&gt;=-12.5,BT551&lt;=-10.5),4,IF(AND(BT551&gt;=-10,BT551&lt;=-8),5,IF(AND(BT551&gt;=-7.5,BT551&lt;=-5.5),6,IF(AND(BT551&gt;=-5,BT551&lt;=-3),7,IF(AND(BT551&gt;=-2.5,BT551&lt;=-0.5),8,IF(AND(BT551&gt;=0.5,BT551&lt;=2.5),9,IF(AND(BT551&gt;=3,BT551&lt;=5),10,IF(AND(BT551&gt;=5.5,BT551&lt;=7.5),11,IF(AND(BT551&gt;=8,BT551&lt;=10),12,IF(AND(BT551&gt;=10.5,BT551&lt;=12.5),13,IF(AND(BT551&gt;=13,BT551&lt;=15),14,IF(AND(BT551&gt;=15.5,BT551&lt;=17.5),15,IF(AND(BT551&gt;=18,BT551&lt;=20),16,"Fuera de rango"))))))))))))))))))</f>
        <v>NORMA</v>
      </c>
      <c r="BW551" s="9" t="n">
        <v>-11.75</v>
      </c>
      <c r="BX551" s="10" t="n">
        <f aca="false">18.5- (0.3*H551)</f>
        <v>14.9</v>
      </c>
      <c r="BY551" s="10" t="n">
        <f aca="false">(BW551)-(BX551)</f>
        <v>-26.65</v>
      </c>
      <c r="BZ551" s="10" t="str">
        <f aca="false">IF(BY551="","",IF(BY551&lt;-27.5,"De -30 a -28",IF(BY551&lt;-25,"De -27,5 a -25,5",IF(BY551&lt;-22.5,"De -25 a -23",IF(BY551&lt;-20,"De -22,5 a -20,5",IF(BY551&lt;-17.5,"De -20 a -18",IF(BY551&lt;-15,"De -17,5 a -15,5",IF(BY551&lt;-12.5,"De -15 a -13",IF(BY551&lt;-10,"De -12,5 a -10,5",IF(BY551&lt;-7.5,"De -10 a -8",IF(BY551&lt;-5,"De -7,5 a -5,5",IF(BY551&lt;-2.5,"De -5 a -3",IF(BY551&lt;0,"De -2,5 a -0,5",IF(BY551&lt;2.5,"De 0 a 2",IF(BY551&lt;5,"De 2,5 a 4,5",IF(BY551&lt;7.5,"De 5 a 7",IF(BY551&lt;10,"De 7,5 a 9,5",IF(BY551&lt;12.5,"De 10 a 12",IF(BY551&lt;15,"De 12,5 a 14,5",IF(BY551&lt;17.5,"De 15 a 17",IF(BY551&lt;20,"De 17,5 a 19,5",IF(BY551&lt;22.5,"De 20 a 22",IF(BY551&lt;25,"De 22,5 a 24,5",IF(BY551&lt;27.5,"De 25 a 27","De 27,5 a 30"))))))))))))))))))))))))</f>
        <v>De -27,5 a -25,5</v>
      </c>
      <c r="CA551" s="12" t="n">
        <f aca="false">IF(BY551="","",IF(BY551&lt;=-28,1,IF(BY551&lt;=-25.5,2,IF(BY551&lt;=-23,3,IF(BY551&lt;=-20.5,4,IF(BY551&lt;=-18,5,IF(BY551&lt;=-15.5,6,IF(BY551&lt;=-13,7,IF(BY551&lt;=-10.5,8,IF(BY551&lt;=-8,9,IF(BY551&lt;=-5.5,10,IF(BY551&lt;=-3,11,IF(BY551&lt;=-0.5,12,IF(BY551&lt;=2,13,IF(BY551&lt;=4.5,14,IF(BY551&lt;=7,15,IF(BY551&lt;=9.5,16,IF(BY551&lt;=12,17,IF(BY551&lt;=14.5,18,IF(BY551&lt;=17,19,IF(BY551&lt;=19.5,20,IF(BY551&lt;=22,21,IF(BY551&lt;=24.5,22,IF(BY551&lt;=27,23,IF(BY551&lt;=30,24,"Fuera de rango")))))))))))))))))))))))))</f>
        <v>2</v>
      </c>
      <c r="CB551" s="9" t="n">
        <v>-10.75</v>
      </c>
      <c r="CC551" s="10" t="n">
        <f aca="false">18.5- (0.3*H551)</f>
        <v>14.9</v>
      </c>
      <c r="CD551" s="10" t="n">
        <f aca="false">(CB551)-(CC551)</f>
        <v>-25.65</v>
      </c>
      <c r="CE551" s="10" t="str">
        <f aca="false">IF(CD551="","",IF(CD551&lt;-27.5,"De -30 a -28",IF(CD551&lt;-25,"De -27,5 a -25,5",IF(CD551&lt;-22.5,"De -25 a -23",IF(CD551&lt;-20,"De -22,5 a -20,5",IF(CD551&lt;-17.5,"De -20 a -18",IF(CD551&lt;-15,"De -17,5 a -15,5",IF(CD551&lt;-12.5,"De -15 a -13",IF(CD551&lt;-10,"De -12,5 a -10,5",IF(CD551&lt;-7.5,"De -10 a -8",IF(CD551&lt;-5,"De -7,5 a -5,5",IF(CD551&lt;-2.5,"De -5 a -3",IF(CD551&lt;0,"De -2,5 a -0,5",IF(CD551&lt;=2,"De 0 a 2",IF(CD551&lt;=4.5,"De 2,5 a 4,5",IF(CD551&lt;=7,"De 5 a 7",IF(CD551&lt;=9.5,"De 7,5 a 9,5",IF(CD551&lt;=12,"De 10 a 12",IF(CD551&lt;=14.5,"De 12,5 a 14,5",IF(CD551&lt;=17,"De 15 a 17",IF(CD551&lt;=19.5,"De 17,5 a 19,5",IF(CD551&lt;=22,"De 20 a 22",IF(CD551&lt;=24.5,"De 22,5 a 24,5",IF(CD551&lt;=27,"De 25 a 27","De 27,5 a 30"))))))))))))))))))))))))</f>
        <v>De -27,5 a -25,5</v>
      </c>
      <c r="CF551" s="12" t="n">
        <f aca="false">IF(CD551="","",IF(CD551&lt;-27.5,1,IF(CD551&lt;-25,2,IF(CD551&lt;-22.5,3,IF(CD551&lt;-20,4,IF(CD551&lt;-17.5,5,IF(CD551&lt;-15,6,IF(CD551&lt;-12.5,7,IF(CD551&lt;-10,8,IF(CD551&lt;-7.5,9,IF(CD551&lt;-5,10,IF(CD551&lt;-2.5,11,IF(CD551&lt;0,12,IF(CD551&lt;2.5,13,IF(CD551&lt;5,14,IF(CD551&lt;7.5,15,IF(CD551&lt;10,16,IF(CD551&lt;12.5,17,IF(CD551&lt;15,18,IF(CD551&lt;17.5,19,IF(CD551&lt;20,20,IF(CD551&lt;22.5,21,IF(CD551&lt;25,22,IF(CD551&lt;27.5,23,24))))))))))))))))))))))))</f>
        <v>2</v>
      </c>
      <c r="CG551" s="9" t="n">
        <v>-5</v>
      </c>
      <c r="CH551" s="10" t="str">
        <f aca="false">IF(CG551="","",IF(AND(CG551&gt;=-10,CG551&lt;=-9.5),"-10 a -9,5",IF(AND(CG551&gt;-9.5,CG551&lt;=-8.5),"-9 a -8,5",IF(AND(CG551&gt;-8.5,CG551&lt;=-7.5),"-8 a -7,5",IF(AND(CG551&gt;-7.5,CG551&lt;=-6.5),"-7 a -6,5",IF(AND(CG551&gt;-6.5,CG551&lt;=-5.5),"-6 a -5,5",IF(AND(CG551&gt;-5.5,CG551&lt;=-4.5),"-5 a -4,5",IF(AND(CG551&gt;-4.5,CG551&lt;=-3.5),"-4 a -3,5",IF(AND(CG551&gt;-3.5,CG551&lt;=-2.5),"-3 a -2,5",IF(CG551=-2.25,"-2,25",IF(AND(CG551&gt;-2.5,CG551&lt;=-1.5),"-2 a -1,5",IF(AND(CG551&gt;-1.5,CG551&lt;=-0.5),"-1 a -0,5",IF(AND(CG551&gt;-0.5,CG551&lt;=0.5),"0 a 0,5",IF(AND(CG551&gt;0.5,CG551&lt;=1.5),"1 a 1,5",IF(AND(CG551&gt;1.5,CG551&lt;=2.5),"2 a 2,5",IF(AND(CG551&gt;2.5,CG551&lt;=3.5),"3 a 3,5",IF(AND(CG551&gt;3.5,CG551&lt;=4.5),"4 a 4,5",IF(AND(CG551&gt;4.5,CG551&lt;=5.5),"5 a 5,5",IF(AND(CG551&gt;5.5,CG551&lt;=6.5),"6 a 6,5",IF(AND(CG551&gt;6.5,CG551&lt;=7.5),"7 a 7,5",IF(AND(CG551&gt;7.5,CG551&lt;=8.5),"8 a 8,5",IF(AND(CG551&gt;8.5,CG551&lt;=9.5),"9 a 9,5",IF(CG551&gt;=10,"10","Fuera de rango")))))))))))))))))))))))</f>
        <v>-5 a -4,5</v>
      </c>
      <c r="CI551" s="11" t="n">
        <f aca="false">IF(CG551="","",IF(CG551=-2.25,"NORMA",IF(CG551&lt;=-9.5,1,IF(CG551&lt;=-8.5,2,IF(CG551&lt;=-7.5,3,IF(CG551&lt;=-6.5,4,IF(CG551&lt;=-5.5,5,IF(CG551&lt;=-4.5,6,IF(CG551&lt;=-3.5,7,IF(CG551&lt;=-2.5,8,IF(CG551&lt;=-1.5,9,IF(CG551&lt;=-0.5,10,IF(CG551&lt;=0.5,11,IF(CG551&lt;=1.5,12,IF(CG551&lt;=2.5,13,IF(CG551&lt;=3.5,14,IF(CG551&lt;=4.5,15,IF(CG551&lt;=5.5,16,IF(CG551&lt;=6.5,17,IF(CG551&lt;=7.5,18,IF(CG551&lt;=8.5,19,IF(CG551&lt;=9.5,20,IF(CG551=10,21,"Fuera de rango")))))))))))))))))))))))</f>
        <v>6</v>
      </c>
      <c r="CJ551" s="9" t="n">
        <v>3</v>
      </c>
      <c r="CK551" s="10" t="str">
        <f aca="false">IF(CJ551="","",IF(AND(CJ551&gt;=-6,CJ551&lt;=-5.5),"-6 a -5,5",IF(AND(CJ551&gt;-5.5,CJ551&lt;=-4.5),"-5 a -4,5",IF(AND(CJ551&gt;-4.5,CJ551&lt;=-3.5),"-4 a -3,5",IF(AND(CJ551&gt;-3.5,CJ551&lt;=-2.5),"-3 a -2,5",IF(AND(CJ551&gt;-2.5,CJ551&lt;=-1.5),"-2 a -1,5",IF(AND(CJ551&gt;-1.5,CJ551&lt;=-0.5),"-1 a -0,5",IF(AND(CJ551&gt;-0.5,CJ551&lt;=0.5),"0 a 0,5",IF(AND(CJ551&gt;0.5,CJ551&lt;=1.5),"1 a 1,5",IF(AND(CJ551&gt;1.5,CJ551&lt;2.5),"2",IF(AND(CJ551&gt;=2.5,CJ551&lt;=3),"2,5 a 3",IF(AND(CJ551&gt;3,CJ551&lt;=4),"3,5 a 4",IF(AND(CJ551&gt;4,CJ551&lt;=5),"4,5 a 5",IF(AND(CJ551&gt;5,CJ551&lt;=6),"5,5 a 6",IF(AND(CJ551&gt;6,CJ551&lt;=7),"6,5 a 7",IF(AND(CJ551&gt;7,CJ551&lt;=8),"7,5 a 8",IF(AND(CJ551&gt;8,CJ551&lt;=9.5),"8,5 a 9,5",IF(CJ551=10,"10","Fuera de rango"))))))))))))))))))</f>
        <v>2,5 a 3</v>
      </c>
      <c r="CL551" s="11" t="n">
        <f aca="false">IF(CK551="","",IF(OR(CK551="-6 a -5,5",CK551="-6 - -5,5"),1,IF(OR(CK551="-5 a -4,5",CK551="-5 - -4,5"),2,IF(OR(CK551="-4 a -3,5",CK551="-4 - -3,5"),3,IF(OR(CK551="-3 a -2,5",CK551="-3 - -2,5"),4,IF(OR(CK551="-2 a -1,5",CK551="-2 - -1,5"),5,IF(OR(CK551="-1 a -0,5",CK551="-1 - -0,5"),6,IF(OR(CK551="0 a 0,5",CK551="0 - 0,5"),7,IF(OR(CK551="1 a 1,5",CK551="1 - 1,5"),8,IF(CK551="2","NORMA",IF(OR(CK551="2,5 a 3",CK551="2,5 - 3"),9,IF(OR(CK551="3,5 a 4",CK551="3,5 - 4"),10,IF(OR(CK551="4,5 a 5",CK551="4,5 - 5"),11,IF(OR(CK551="5,5 a 6",CK551="5,5 - 6"),12,IF(OR(CK551="6,5 a 7",CK551="6,5 - 7"),13,IF(OR(CK551="7,5 a 8",CK551="7,5 - 8"),14,IF(OR(CK551="8,5 a 9",CK551="8,5 - 9,5",CK551="9 a 9,5"),15,IF(CK551="10",15,IF(OR(CK551="0,5 a 1",CK551="0,5 - 1"),7,"Fuera de rango")))))))))))))))))))</f>
        <v>9</v>
      </c>
      <c r="CN551" s="10" t="str">
        <f aca="false">IF(CM551=0,"0", " ")</f>
        <v>0</v>
      </c>
      <c r="CO551" s="10" t="str">
        <f aca="false">IF(CM551&gt;0,"EME"," ")</f>
        <v> </v>
      </c>
      <c r="CQ551" s="10" t="str">
        <f aca="false">IF(CP551&gt;0,"0", " ")</f>
        <v> </v>
      </c>
      <c r="CR551" s="10" t="str">
        <f aca="false">IF(CP551&gt;0,"EME"," ")</f>
        <v> </v>
      </c>
      <c r="CS551" s="9" t="n">
        <v>0</v>
      </c>
      <c r="CV551" s="9" t="n">
        <v>0</v>
      </c>
      <c r="CY551" s="9" t="n">
        <v>0</v>
      </c>
      <c r="DB551" s="9" t="n">
        <v>0</v>
      </c>
      <c r="DC551" s="11" t="str">
        <f aca="false">IF(DB551&lt;0,"2"," ")</f>
        <v> </v>
      </c>
      <c r="DD551" s="11" t="str">
        <f aca="false">IF(DB551&lt;0,"MIO"," ")</f>
        <v> </v>
      </c>
      <c r="DE551" s="9" t="n">
        <v>0</v>
      </c>
      <c r="DF551" s="10" t="str">
        <f aca="false">IF(DE551&lt;0,"3"," ")</f>
        <v> </v>
      </c>
      <c r="DG551" s="10" t="str">
        <f aca="false">IF(DE551&lt;0,"AST"," ")</f>
        <v> </v>
      </c>
      <c r="DH551" s="9" t="n">
        <v>0</v>
      </c>
      <c r="DI551" s="10" t="str">
        <f aca="false">IF(DH551&lt;0,"3"," ")</f>
        <v> </v>
      </c>
      <c r="DJ551" s="10" t="str">
        <f aca="false">IF(DH551&lt;0,"AST"," ")</f>
        <v> </v>
      </c>
      <c r="DK551" s="9" t="n">
        <v>0</v>
      </c>
      <c r="DL551" s="10" t="str">
        <f aca="false">IF(DK551&gt;0,"4"," ")</f>
        <v> </v>
      </c>
      <c r="DM551" s="10" t="str">
        <f aca="false">IF(DK551&gt;0,"PRE"," ")</f>
        <v> </v>
      </c>
      <c r="DN551" s="9" t="n">
        <v>0</v>
      </c>
      <c r="DO551" s="10" t="str">
        <f aca="false">IF(DN551&gt;0,"4"," ")</f>
        <v> </v>
      </c>
      <c r="DP551" s="10" t="str">
        <f aca="false">IF(DN551&gt;0,"PRE"," ")</f>
        <v> </v>
      </c>
      <c r="DS551" s="12" t="str">
        <f aca="false">CONCATENATE(CO551,CU551,DA551,DG551,DM551)</f>
        <v>   </v>
      </c>
      <c r="DT551" s="10" t="e">
        <f aca="false" t="array" ref="DT551">_xlfn.IFS(DS551="EME    ","0", DS551=" HIP   ","1", DS551="  MIO  ","2", DS551="   AST ","3", DS551="    PRE","4", DS551="EME   PRE","5", DS551=" HIP  PRE","6", DS551=" HIP AST ","7", DS551="  MIO PRE","8", DS551="  MIOAST ","9", DS551="   ASTPRE","10",DS551=" HIP ASTPRE","11", DS551="  MIOASTPRE","12", DS551="     ","0")</f>
        <v>#N/A</v>
      </c>
      <c r="DV551" s="1" t="e">
        <f aca="false" t="array" ref="DV551">_xlfn.IFS(DU551="SI","2", DU551="NO","1")</f>
        <v>#N/A</v>
      </c>
      <c r="DX551" s="11" t="str">
        <f aca="false">IF(DW551=0,"1","2")</f>
        <v>1</v>
      </c>
      <c r="DY551" s="11" t="str">
        <f aca="false" t="array" ref="DY551">_xlfn.IFS(DW551=0,"0", DW551=0.25, "1", DW551=0.5,"2", DW551=0.75,"3", DW551=1,"4",DW551=1.25,"5", DW551=1.5,"6", DW551=1.75,"7", DW551=2,"8")</f>
        <v>0</v>
      </c>
      <c r="EA551" s="11" t="str">
        <f aca="false">IF(DZ551=0,"1","2")</f>
        <v>1</v>
      </c>
      <c r="EB551" s="11" t="str">
        <f aca="false" t="array" ref="EB551">_xlfn.IFS(DZ551=0,"0", DZ551=0.25, "1", DZ551=0.5,"2", DZ551=0.75,"3", DZ551=1,"4",DZ551=1.25,"5", DZ551=1.5,"6", DZ551=1.75,"7", DZ551=2,"8")</f>
        <v>0</v>
      </c>
      <c r="ED551" s="10" t="str">
        <f aca="false">IF(EC551=0,"1","2")</f>
        <v>1</v>
      </c>
      <c r="EE551" s="11" t="str">
        <f aca="false" t="array" ref="EE551">_xlfn.IFS(EC551=0,"0", EC551=-0.25, "1", EC551=-0.5,"2", EC551=-0.75,"3", EC551=-1,"4",EC551=-1.25,"5", EC551=-1.5,"6", EC551=-1.75,"7", EC551=-2,"8", EC551=-2.25,"9",EC551=-2.5,"10", EC551=-2.75,"11", EC551=-3,"12", EC551=-3.25,"13", EC551=-3.5,"14", EC551=-3.75,"15",EC551=-4,"16")</f>
        <v>0</v>
      </c>
      <c r="EG551" s="10" t="str">
        <f aca="false">IF(EF551=0,"1","2")</f>
        <v>1</v>
      </c>
      <c r="EH551" s="11" t="str">
        <f aca="false" t="array" ref="EH551">_xlfn.IFS(EF551=0,"0", EF551=-0.25, "1", EF551=-0.5,"2", EF551=-0.75,"3", EF551=-1,"4",EF551=-1.25,"5", EF551=-1.5,"6", EF551=-1.75,"7", EF551=-2,"8", EF551=-2.25,"9",EF551=-2.5,"10", EF551=-2.75,"11", EF551=-3,"12", EF551=-3.25,"13", EF551=-3.5,"14", EF551=-3.75,"15",EF551=-4,"16")</f>
        <v>0</v>
      </c>
      <c r="EJ551" s="11" t="str">
        <f aca="false">IF(EI551=0,"1","2")</f>
        <v>1</v>
      </c>
      <c r="EK551" s="11" t="str">
        <f aca="false" t="array" ref="EK551">_xlfn.IFS(EI551=0,"0", EI551=-0.25, "1", EI551=-0.5,"2", EI551=-0.75,"3", EI551=-1,"4",EI551=-1.25,"5", EI551=-1.5,"6", EI551=-1.75,"7", EI551=-2,"8", EI551=-2.25,"9", EI551=-2.25,"9",EI551=-2.5,"10", EI551=-2.75,"11", EI551=-3,"12", EI551=-3.25,"13", EI551=-3.5,"14", EI551=-3.75,"15",EI551=-4,"16", EI551=0.25, "17", EI551=0.5, "18")</f>
        <v>0</v>
      </c>
      <c r="EM551" s="11" t="str">
        <f aca="false">IF(EL551=0,"1","2")</f>
        <v>1</v>
      </c>
      <c r="EN551" s="11" t="str">
        <f aca="false" t="array" ref="EN551">_xlfn.IFS(EL551=0.25,"17",EL551=0.5,"18", EL551=0,"0", EL551=-0.25, "1", EL551=-0.5,"2", EL551=-0.75,"3", EL551=-1,"4",EL551=-1.25,"5", EL551=-1.5,"6", EL551=-1.75,"7", EL551=-2,"8",EL551= -2.25,"9",EL551=-2.5,"10",EL551= -2.75,"11",EL551= -3,"12",EL551= -3.25,"13",EL551= -3.5,"14",EL551= -3.75,"15",EL551=-4,"16")</f>
        <v>0</v>
      </c>
      <c r="EP551" s="11" t="str">
        <f aca="false">IF(EO551=0,"1","2")</f>
        <v>1</v>
      </c>
      <c r="EQ551" s="11" t="str">
        <f aca="false" t="array" ref="EQ551">_xlfn.IFS(EO551=0,"0", EO551=0.25, "1", EO551=0.5,"2", EO551=0.75,"3", EO551=1,"4",EO551=1.25,"5", EO551=1.5,"6", EO551=1.75,"7", EO551=2,"8", EO551=2.25,"9", EO551=2.25,"9",EO551=2.5,"10", EO551=2.75,"11", EO551=3,"12", EO551=3.25,"13", EO551=3.5,"14", EO551=3.75,"15",EO551=4,"16", EO551=-0.25, "17", bq=-0.5, "18")</f>
        <v>0</v>
      </c>
      <c r="ES551" s="11" t="str">
        <f aca="false">IF(ER551=0,"1","2")</f>
        <v>1</v>
      </c>
      <c r="ET551" s="11" t="str">
        <f aca="false" t="array" ref="ET551">_xlfn.IFS(ER551=0,"0", ER551=0.25, "1", ER551=0.5,"2", ER551=0.75,"3", ER551=1,"4",ER551=1.25,"5", ER551=1.5,"6", ER551=1.75,"7", ER551=2,"8", ER551=2.25,"9", ER551=2.25,"9",ER551=2.5,"10", ER551=2.75,"11", ER551=3,"12", ER551=3.25,"13", ER551=3.5,"14", ER551=3.75,"15",ER551=4,"16", ER551=-0.25, "17", bq=-0.5, "18")</f>
        <v>0</v>
      </c>
      <c r="EV551" s="14" t="e">
        <f aca="false">VLOOKUP(EU551,LEYENDA!$G$2:$H$8,2,TRUE())</f>
        <v>#N/A</v>
      </c>
      <c r="EW551" s="14" t="e">
        <f aca="false" t="array" ref="EW551">_xlfn.IFS(EV551="0-5","1", EV551="6-12","2", EV551="13-18","3", EV551="19-24","4", EV551="25-36","5", EV551="37-48","6", EV551="49-60","7")</f>
        <v>#N/A</v>
      </c>
    </row>
    <row r="552" customFormat="false" ht="13.5" hidden="false" customHeight="false" outlineLevel="0" collapsed="false">
      <c r="A552" s="1" t="n">
        <v>213</v>
      </c>
      <c r="B552" s="2" t="n">
        <v>1</v>
      </c>
      <c r="C552" s="33" t="n">
        <v>42891</v>
      </c>
      <c r="E552" s="5" t="str">
        <f aca="false">VLOOKUP(A552,'286'!$A$3:$J$6279,10,FALSE())</f>
        <v>POBLACIONES TORRENTE, MARTA</v>
      </c>
      <c r="F552" s="4" t="str">
        <f aca="false">VLOOKUP(A552,'286'!$A$3:$I$1768,3,FALSE())</f>
        <v>POTOMAR</v>
      </c>
      <c r="G552" s="6" t="n">
        <f aca="false">VLOOKUP(A552,'286'!$A$3:$I$1768,4,FALSE())</f>
        <v>39104</v>
      </c>
      <c r="H552" s="7" t="n">
        <f aca="false">YEAR(C552)-YEAR(G552)</f>
        <v>10</v>
      </c>
      <c r="I552" s="1" t="str">
        <f aca="false">VLOOKUP(H552,LEYENDA!$C$2:$D$6,2,TRUE())</f>
        <v>0-12</v>
      </c>
      <c r="J552" s="5" t="str">
        <f aca="false">VLOOKUP(A552,'286'!$A$3:$I$1768,7,FALSE())</f>
        <v>M</v>
      </c>
      <c r="K552" s="8" t="n">
        <f aca="false">VLOOKUP(A552,'286'!$A$3:$I$1768,2,FALSE())</f>
        <v>0</v>
      </c>
      <c r="L552" s="4" t="str">
        <f aca="false">VLOOKUP(A552,'286'!$A$3:$I$1768,8,FALSE())</f>
        <v>D</v>
      </c>
      <c r="M552" s="4" t="str">
        <f aca="false">VLOOKUP(A552,'286'!$A$3:$I$1768,9,FALSE())</f>
        <v>I</v>
      </c>
      <c r="N552" s="8" t="str">
        <f aca="false">IF(R552=O552, "MISMA","CONTRARIA")</f>
        <v>CONTRARIA</v>
      </c>
      <c r="O552" s="8" t="str">
        <f aca="false" t="array" ref="O552">_xlfn.IFS(L552="D","1", L552="I","2")</f>
        <v>1</v>
      </c>
      <c r="P552" s="8" t="e">
        <f aca="false" t="array" ref="P552">_xlfn.IFS(K552="OD","1", K552="OI","2")</f>
        <v>#N/A</v>
      </c>
      <c r="Q552" s="1" t="str">
        <f aca="false" t="array" ref="Q552">_xlfn.IFS(J552="M","1", J552="H","2")</f>
        <v>1</v>
      </c>
      <c r="R552" s="8" t="str">
        <f aca="false" t="array" ref="R552">_xlfn.IFS(M552="D","1", M552="I","2")</f>
        <v>2</v>
      </c>
      <c r="S552" s="1" t="str">
        <f aca="false" t="array" ref="S552">_xlfn.IFS(N552="CONTRARIA", "1",N552= "MISMA","2")</f>
        <v>1</v>
      </c>
      <c r="T552" s="1" t="str">
        <f aca="false" t="array" ref="T552">_xlfn.IFS(I552="0-12","1", I552="13-24","2", I552="25-40","3", I552="41-60","4", I552="61-100","5")</f>
        <v>1</v>
      </c>
      <c r="U552" s="9" t="n">
        <v>-0.5</v>
      </c>
      <c r="V552" s="10" t="str">
        <f aca="false">IF(U552="","",IF(AND(U552&gt;=-9,U552&lt;=-6.5),"-9 a -6,5",IF(AND(U552&gt;=-6,U552&lt;=-3.5),"-6 a -3,5",IF(AND(U552&gt;=-3,U552&lt;=-1),"-3 a -1",IF(U552=-0.5,"-0,5",IF(AND(U552&gt;=0,U552&lt;=2.5),"0 a 2,5",IF(AND(U552&gt;=3,U552&lt;=5.5),"3 a 5,5",IF(AND(U552&gt;=6,U552&lt;=8.5),"6 a 8,5",IF(AND(U552&gt;=9,U552&lt;=20),"9 a 20","Fuera de rango")))))))))</f>
        <v>-0,5</v>
      </c>
      <c r="W552" s="11" t="str">
        <f aca="false">IF(V552="","",IF(V552="-9 a -6,5",2,IF(V552="-6 a -3,5",3,IF(V552="-3 a -1",4,IF(V552="-0,5","NORMA",IF(V552="0 a 2,5",5,IF(V552="3 a 5,5",6,IF(V552="6 a 8,5",7,IF(V552="9 a 20",8,"Fuera de rango")))))))))</f>
        <v>NORMA</v>
      </c>
      <c r="X552" s="9" t="n">
        <v>0</v>
      </c>
      <c r="Y552" s="11" t="str">
        <f aca="false">IF(X552="","",IF(AND(X552&gt;=0,X552&lt;=4),"0 a 4",IF(AND(X552&gt;=4.5,X552&lt;=8.5),"4,5 a 8,5",IF(X552=9,"9",IF(AND(X552&gt;=9.5,X552&lt;=13),"9,5 a 13",IF(AND(X552&gt;=13.5,X552&lt;=20),"13,5 a 20",IF(AND(X552&gt;=20.5,X552&lt;=35),"20,5 a 35","Fuera de rango")))))))</f>
        <v>0 a 4</v>
      </c>
      <c r="Z552" s="11" t="n">
        <f aca="false">IF(Y552="","",IF(Y552="0 a 4",1,IF(Y552="4,5 a 8,5",2,IF(Y552="9","NORMA",IF(Y552="9,5 a 13",3,IF(Y552="13,5 a 20",4,IF(Y552="20,5 a 35",5,"Fuera de rango")))))))</f>
        <v>1</v>
      </c>
      <c r="AA552" s="9" t="n">
        <v>18</v>
      </c>
      <c r="AB552" s="10" t="str">
        <f aca="false">IF(AA552="","",IF(AND(AA552&gt;=0,AA552&lt;=9),"0 a 9",IF(AND(AA552&gt;=9.5,AA552&lt;=18.5),"9,5 a 18,5",IF(AA552=19,"19",IF(AND(AA552&gt;=19.5,AA552&lt;=28),"19,5 a 28",IF(AND(AA552&gt;=28.5,AA552&lt;=40),"28,5 a 40","Fuera de rango"))))))</f>
        <v>9,5 a 18,5</v>
      </c>
      <c r="AC552" s="11" t="n">
        <f aca="false" t="array" ref="AC552">_xlfn.IFS(AB552="","",AB552="0 a 9",1,AB552="9,5 a 18,5",2,AB552="19","NORMA",AB552="19,5 a 28",3,AB552="28,5 a 40",4,TRUE(),"Fuera de rango")</f>
        <v>2</v>
      </c>
      <c r="AD552" s="9" t="n">
        <v>8</v>
      </c>
      <c r="AE552" s="10" t="str">
        <f aca="false">IF(AD552="","",IF(AND(AD552&gt;=-10,AD552&lt;=0),"De -10 a 0",IF(AND(AD552&gt;=0.5,AD552&lt;=9.5),"0,5 a 9,5",IF(AD552=10,"10",IF(AND(AD552&gt;=10.5,AD552&lt;=20),"10,5 a 20",IF(AND(AD552&gt;=20.5,AD552&lt;=40),"20,5 a 40","Fuera de rango"))))))</f>
        <v>0,5 a 9,5</v>
      </c>
      <c r="AF552" s="12" t="n">
        <f aca="false">IF(AD552="","",IF(AND(AD552&gt;=-10,AD552&lt;=0),1,IF(AND(AD552&gt;=0.5,AD552&lt;=9.5),2,IF(AD552=10,"NORMA",IF(AND(AD552&gt;=10.5,AD552&lt;=20),3,IF(AND(AD552&gt;=20.5,AD552&lt;=40),4,""))))))</f>
        <v>2</v>
      </c>
      <c r="AG552" s="9" t="n">
        <v>12</v>
      </c>
      <c r="AH552" s="10" t="str">
        <f aca="false">IF(AG552="","",IF(AND(AG552&gt;=0,AG552&lt;=4),"0 a 4",IF(AND(AG552&gt;=4.5,AG552&lt;=8.5),"4,5 a 8,5",IF(AG552=9,"9",IF(AND(AG552&gt;=9.5,AG552&lt;=13),"9,5 a 13",IF(AND(AG552&gt;=13.5,AG552&lt;=25),"13,5 a 25","Fuera de rango"))))))</f>
        <v>9,5 a 13</v>
      </c>
      <c r="AI552" s="10" t="n">
        <f aca="false">IF(AH552="","",IF(AH552="0 a 4",1,IF(AH552="4,5 a 8,5",2,IF(AH552="9","NORMA",IF(AH552="9,5 a 13",3,IF(AH552="13,5 a 25",4,""))))))</f>
        <v>3</v>
      </c>
      <c r="AJ552" s="9" t="n">
        <v>5</v>
      </c>
      <c r="AK552" s="10" t="str">
        <f aca="false">IF(AJ552="","",IF(AND(AJ552&gt;=-15,AJ552&lt;=-10.5),"-15 a -10,5",IF(AND(AJ552&gt;=-10,AJ552&lt;=-4),"-10 a -4",IF(AND(AJ552&gt;=-4.5,AJ552&lt;=0),"-4,5 a 0",IF(AND(AJ552&gt;=0.5,AJ552&lt;=4.5),"0,5 a 4,5",IF(AJ552=5,"5",IF(AND(AJ552&gt;=5.5,AJ552&lt;=10),"5,5 a 10",IF(AND(AJ552&gt;=10.5,AJ552&lt;=20),"10,5 a 20","Fuera de rango"))))))))</f>
        <v>5</v>
      </c>
      <c r="AL552" s="11" t="str">
        <f aca="false">IF(AK552="","",IF(AK552="-15 a -10,5",1,IF(AK552="-10 a -4",2,IF(AK552="-4,5 a 0",3,IF(AK552="0,5 a 4,5",4,IF(AK552="5","NORMA",IF(AK552="5,5 a 10",5,IF(AK552="10,5 a 20",6,"Error"))))))))</f>
        <v>NORMA</v>
      </c>
      <c r="AM552" s="9" t="n">
        <v>0</v>
      </c>
      <c r="AN552" s="10" t="str">
        <f aca="false">IF(AM552="","",IF(AND(AM552&gt;=-7.5,AM552&lt;=-5.5),"-7,5 a -5,5",IF(AND(AM552&gt;=-5,AM552&lt;=-3),"-5 a -3",IF(AND(AM552&gt;=-2.5,AM552&lt;=-0.5),"-2,5 a -0,5",IF(AM552=0,"0,00",IF(AND(AM552&gt;=0.5,AM552&lt;=2.5),"0,5 a 2,5",IF(AND(AM552&gt;=3,AM552&lt;=5),"3 a 5",IF(AND(AM552&gt;=5.5,AM552&lt;=7.5),"5,5 a 7,5",IF(AND(AM552&gt;=8,AM552&lt;=10),"8 a 10","Fuera de rango")))))))))</f>
        <v>0,00</v>
      </c>
      <c r="AO552" s="11" t="str">
        <f aca="false">IF(AN552="","",IF(AN552="-7,5 a -5,5",1,IF(AN552="-5 a -3",2,IF(AN552="-2,5 a -0,5",3,IF(AN552="0,00","NORMA",IF(AN552="0,5 a 2,5",4,IF(AN552="3 a 5",5,IF(AN552="5,5 a 7,5",6,IF(AN552="8 a 10",7,"Error")))))))))</f>
        <v>NORMA</v>
      </c>
      <c r="AP552" s="9" t="n">
        <v>-1</v>
      </c>
      <c r="AQ552" s="10" t="str">
        <f aca="false">IF(AP552="","",IF(AND(AP552&gt;=-20,AP552&lt;=-9.5),"-20 a -9,5",IF(AND(AP552&gt;=-9,AP552&lt;=-6.5),"-9 a -6,5",IF(AP552=-6,"-6",IF(AND(AP552&gt;=-5.5,AP552&lt;=-3),"-5,5 a -3",IF(AND(AP552&gt;=-2.5,AP552&lt;=0),"-2,5 a 0",IF(AND(AP552&gt;=0.5,AP552&lt;=3),"0,5 a 3",IF(AND(AP552&gt;=3.5,AP552&lt;=6),"3,5 a 6",IF(AND(AP552&gt;=6.5,AP552&lt;=9),"6,5 a 9",IF(AND(AP552&gt;=9.5,AP552&lt;=20),"9,5 a 20","Fuera de rango"))))))))))</f>
        <v>-2,5 a 0</v>
      </c>
      <c r="AR552" s="11" t="n">
        <f aca="false">IF(AQ552="","",IF(AQ552="-20 a -9,5",1,IF(AQ552="-9 a -6,5",2,IF(AQ552="-6","NORMA",IF(AQ552="-5,5 a -3",3,IF(AQ552="-2,5 a 0",4,IF(AQ552="0,5 a 3",5,IF(AQ552="3,5 a 6",6,IF(AQ552="6,5 a 9",7,IF(AQ552="9,5 a 20",8,""))))))))))</f>
        <v>4</v>
      </c>
      <c r="AS552" s="9" t="n">
        <v>-2</v>
      </c>
      <c r="AT552" s="10" t="str">
        <f aca="false">IF(AS552="","",IF(AND(AS552&gt;=-16,AS552&lt;=-14),"-16 a -14",IF(AND(AS552&gt;=-13.5,AS552&lt;=-11.5),"-13,5 a -11,5",IF(AND(AS552&gt;=-11,AS552&lt;=-9),"-11 a -9",IF(AND(AS552&gt;=-8.5,AS552&lt;=-6.5),"-8,5 a -6,5",IF(AND(AS552&gt;=-6,AS552&lt;=-4),"-6 a -4",IF(AND(AS552&gt;=-3.5,AS552&lt;=-1.5),"-3,5 a -1,5",IF(AND(AS552&gt;=-1,AS552&lt;=1),"-1 a 1",IF(AND(AS552&gt;=1.5,AS552&lt;=3.5),"1,5 a 3,5",IF(AND(AS552&gt;=4,AS552&lt;=6),"4 a 6",IF(AND(AS552&gt;=6.5,AS552&lt;=8.5),"6,5 a 8,5",IF(AND(AS552&gt;=9,AS552&lt;=11),"9 a 11",IF(AND(AS552&gt;=11.5,AS552&lt;=13.5),"11,5 a 13,5",IF(AND(AS552&gt;=14,AS552&lt;=16),"14 a 16",IF(AND(AS552&gt;=16.5,AS552&lt;=18.5),"16,5 a 18,5",IF(AND(AS552&gt;=19,AS552&lt;=21),"19 a 21","Fuera de rango"))))))))))))))))</f>
        <v>-3,5 a -1,5</v>
      </c>
      <c r="AU552" s="11" t="n">
        <f aca="false" t="array" ref="AU552">IF(AT552="","",_xlfn.IFS(AT552="-16 a -14",1,AT552="-13,5 a -11,5",2,AT552="-11 a -9",3,AT552="-8,5 a -6,5",4,AT552="-6 a -4",5,AT552="-3,5 a -1,5",6,AT552="-1 a 1",7,AT552="1,5 a 3,5",8,AT552="4 a 6","NORMA",AT552="6,5 a 8,5",9,AT552="9 a 11",10,AT552="11,5 a 13,5",11,AT552="14 a 16",12,AT552="16,5 a 18,5",13,AT552="19 a 21",14,TRUE(),""))</f>
        <v>6</v>
      </c>
      <c r="AV552" s="9" t="n">
        <v>1.5</v>
      </c>
      <c r="AW552" s="10" t="str">
        <f aca="false">IF(AV552="","",IF(AND(AV552&gt;=-1,AV552&lt;=-0.5),"-1 a -0,5",IF(AND(AV552&gt;-0.5,AV552&lt;=0),"De -0,5 a 0",IF(AND(AV552&gt;=0.25,AV552&lt;=0.75),"0,25 a 0,75",IF(AND(AV552&gt;=1,AV552&lt;=1.5),"1 a 1,5",IF(AND(AV552&gt;=1.75,AV552&lt;=2.25),"1,75 a 2,25",IF(AND(AV552&gt;=2.5,AV552&lt;=3),"2,5 a 3",IF(AND(AV552&gt;=3.25,AV552&lt;=3.75),"3,25 a 3,75","Fuera de rango"))))))))</f>
        <v>1 a 1,5</v>
      </c>
      <c r="AX552" s="10" t="n">
        <f aca="false">IF(AW552="","",IF(OR(AW552="-1 a -0,5",AW552="-1 a -0.5"),1,IF(OR(AW552="De -0,5 a 0",AW552="-0,5 a 0",AW552="De -0.5 a 0"),2,IF(OR(AW552="0,25 a 0,75",AW552="0.25 a 0.75"),"NORMA",IF(OR(AW552="1 a 1,5",AW552="1 a 1.5"),3,IF(OR(AW552="1,75 a 2,25",AW552="1.75 a 2.25"),4,IF(OR(AW552="2,5 a 3",AW552="2.5 a 3"),5,IF(OR(AW552="3,25 a 3,75",AW552="3.25 a 3.75"),6,""))))))))</f>
        <v>3</v>
      </c>
      <c r="AY552" s="9" t="n">
        <v>-5</v>
      </c>
      <c r="AZ552" s="10" t="str">
        <f aca="false">IF(AY552="","",IF(AND(AY552&gt;=-20,AY552&lt;=-9.5),"-20 a -9,5",IF(AND(AY552&gt;=-9,AY552&lt;=-6.5),"-9 a -6,5",IF(AY552=-6,"-6",IF(AND(AY552&gt;=-5.5,AY552&lt;=-3),"-5,5 a -3",IF(AND(AY552&gt;=-2.5,AY552&lt;=0),"-2,5 a 0",IF(AND(AY552&gt;=0.5,AY552&lt;=3),"0,5 a 3",IF(AND(AY552&gt;=3.5,AY552&lt;=6),"3,5 a 6","Fuera de rango"))))))))</f>
        <v>-5,5 a -3</v>
      </c>
      <c r="BA552" s="11" t="n">
        <f aca="false">IF(AZ552="","",IF(AZ552="-20 a -9,5",1,IF(AZ552="-9 a -6,5",2,IF(AZ552="-6","NORMA",IF(AZ552="-5,5 a -3",3,IF(AZ552="-2,5 a 0",4,IF(AZ552="0,5 a 3",5,IF(AZ552="3,5 a 6",6,""))))))))</f>
        <v>3</v>
      </c>
      <c r="BB552" s="9" t="n">
        <v>28</v>
      </c>
      <c r="BC552" s="10" t="str">
        <f aca="false" t="array" ref="BC552">IF(BB552="","",_xlfn.IFS(AND(BB552&gt;=0,BB552&lt;=2),"0 a 2",AND(BB552&gt;=2.5,BB552&lt;=4.5),"2,5 a 4,5",AND(BB552&gt;=5,BB552&lt;=7),"5 a 7",AND(BB552&gt;=7.5,BB552&lt;=9.5),"7,5 a 9,5",AND(BB552&gt;=10,BB552&lt;=12),"10 a 12",AND(BB552&gt;=12.5,BB552&lt;=14.5),"12,5 a 14,5",BB552=15,"15",AND(BB552&gt;=15.5,BB552&lt;=17.5),"15,5 a 17,5",AND(BB552&gt;=18,BB552&lt;=20),"18 a 20",AND(BB552&gt;=20.5,BB552&lt;=22.5),"20,5 a 22,5",AND(BB552&gt;=23,BB552&lt;=25),"23 a 25",TRUE(),"Fuera de rango"))</f>
        <v>Fuera de rango</v>
      </c>
      <c r="BD552" s="11" t="str">
        <f aca="false" t="array" ref="BD552">IF(BC552="","",_xlfn.IFS(BC552="0 a 2",1,BC552="2,5 a 4,5",2,BC552="5 a 7",3,BC552="7,5 a 9,5",4,BC552="10 a 12",5,BC552="12,5 a 14,5",6,BC552="15","NORMA",BC552="15,5 a 17,5",7,BC552="18 a 20",8,BC552="20,5 a 22,5",9,BC552="23 a 25",10,TRUE(),"Fuera de rango"))</f>
        <v>Fuera de rango</v>
      </c>
      <c r="BE552" s="9" t="n">
        <v>32</v>
      </c>
      <c r="BF552" s="10" t="str">
        <f aca="false">IF(BE552="","",IF(AND(BE552&gt;=-20,BE552&lt;=-10),"-20 a -10",IF(AND(BE552&gt;=-9.5,BE552&lt;=0.5),"-9,5 a 0,5",IF(AND(BE552&gt;=1,BE552&lt;=11),"1 a 11",IF(AND(BE552&gt;=11.5,BE552&lt;=20.5),"11,5 a 20,5",IF(BE552=21,"21",IF(AND(BE552&gt;=21.5,BE552&lt;=31.5),"21,5 a 31,5",IF(AND(BE552&gt;=32,BE552&lt;=42),"32 a 42","Fuera de rango"))))))))</f>
        <v>32 a 42</v>
      </c>
      <c r="BG552" s="11" t="n">
        <f aca="false">IF(BF552="","",IF(BF552="-20 a -10",1,IF(BF552="-9,5 a 0,5",2,IF(BF552="1 a 11",3,IF(BF552="11,5 a 20,5",4,IF(BF552="21","NORMA",IF(BF552="21,5 a 31,5",5,IF(BF552="32 a 42",6,""))))))))</f>
        <v>6</v>
      </c>
      <c r="BH552" s="9" t="n">
        <v>19</v>
      </c>
      <c r="BI552" s="10" t="str">
        <f aca="false">IF(BH552="","",IF(AND(BH552&gt;=-20,BH552&lt;=-15),"-20 a -15",IF(AND(BH552&gt;=-14.5,BH552&lt;=-9.5),"-14,5 a -9,5",IF(AND(BH552&gt;=-9,BH552&lt;=-4),"-9 a -4",IF(AND(BH552&gt;=-3.5,BH552&lt;=2.5),"-3,5 a 2,5",IF(AND(BH552&gt;=3,BH552&lt;=8),"3 a 8",IF(AND(BH552&gt;=8.5,BH552&lt;=14.5),"8,5 a 14,5",IF(BH552=15,"15",IF(AND(BH552&gt;=15.5,BH552&lt;=20.5),"15,5 a 20,5",IF(AND(BH552&gt;=21,BH552&lt;=26),"21 a 26","Fuera de rango"))))))))))</f>
        <v>15,5 a 20,5</v>
      </c>
      <c r="BJ552" s="11" t="n">
        <f aca="false">IF(BI552="","",IF(BI552="-20 a -15",1,IF(BI552="-14,5 a -9,5",2,IF(BI552="-9 a -4",3,IF(BI552="-3,5 a 2,5",4,IF(BI552="3 a 8",5,IF(BI552="8,5 a 14,5",6,IF(BI552="15","NORMA",IF(BI552="15,5 a 20,5",7,IF(BI552="21 a 26",8,IF(BI552="26,5 a 31,5",9,"")))))))))))</f>
        <v>7</v>
      </c>
      <c r="BK552" s="9" t="n">
        <v>0</v>
      </c>
      <c r="BL552" s="10" t="str">
        <f aca="false">IF(BK552="","",IF(AND(BK552&gt;=0,BK552&lt;=2),"0 - 2",IF(AND(BK552&gt;=2.5,BK552&lt;=4.5),"2,5 - 4,5",IF(AND(BK552&gt;=5,BK552&lt;=7),"5 - 7",IF(AND(BK552&gt;=7.5,BK552&lt;=9.5),"7,5 - 9,5",IF(AND(BK552&gt;=10,BK552&lt;=12),"10 - 12",IF(AND(BK552&gt;=12.5,BK552&lt;=13.5),"12,5 - 13,5",IF(BK552=14,"14",IF(AND(BK552&gt;=14.5,BK552&lt;=16.5),"14,5 - 16,5",IF(AND(BK552&gt;=17,BK552&lt;=19),"17 - 19",IF(AND(BK552&gt;=19.5,BK552&lt;=21.5),"19,5 - 21,5",IF(AND(BK552&gt;=22,BK552&lt;=24),"22 - 24",IF(AND(BK552&gt;=24.5,BK552&lt;=26.5),"24,5 - 26,5",IF(AND(BK552&gt;=27,BK552&lt;=29),"27 - 29",IF(AND(BK552&gt;=29.5,BK552&lt;=30),"29,5 - 30","Fuera de rango")))))))))))))))</f>
        <v>0 - 2</v>
      </c>
      <c r="BM552" s="11" t="n">
        <f aca="false">IF(BL552="","",IF(BL552="0 - 2",1,IF(BL552="2,5 - 4,5",2,IF(BL552="5 - 7",3,IF(BL552="7,5 - 9,5",4,IF(BL552="10 - 12",5,IF(BL552="12,5 - 13,5",6,IF(BL552="14","NORMA",IF(BL552="14,5 - 16,5",7,IF(BL552="17 - 19",8,IF(BL552="19,5 - 21,5",9,IF(BL552="22 - 24",10,IF(BL552="24,5 - 26,5",11,IF(BL552="27 - 29",12,IF(BL552="29,5 - 30",13,"")))))))))))))))</f>
        <v>1</v>
      </c>
      <c r="BN552" s="9" t="n">
        <v>18</v>
      </c>
      <c r="BO552" s="11" t="str">
        <f aca="false">IF(BN552="","",IF(AND(BN552&gt;=-20,BN552&lt;=-10),"-20 a -10",IF(AND(BN552&gt;=-9.5,BN552&lt;=0.5),"-9,5 a 0,5",IF(AND(BN552&gt;=1,BN552&lt;=11),"1 a 11",IF(AND(BN552&gt;=11.5,BN552&lt;=21.5),"11,5 a 21,5",IF(BN552=22,"22",IF(AND(BN552&gt;=22.5,BN552&lt;=32.5),"22,5 a 32,5",IF(AND(BN552&gt;=33,BN552&lt;=43),"33 a 43","Fuera de rango"))))))))</f>
        <v>11,5 a 21,5</v>
      </c>
      <c r="BP552" s="11" t="n">
        <f aca="false">IF(BO552="","",IF(BO552="-20 a -10",1,IF(BO552="-9,5 a 0,5",2,IF(BO552="1 a 11",3,IF(BO552="11,5 a 21,5",4,IF(BO552="22","NORMA",IF(BO552="22,5 a 32,5",5,IF(BO552="33 a 43",6,""))))))))</f>
        <v>4</v>
      </c>
      <c r="BQ552" s="9" t="n">
        <v>10</v>
      </c>
      <c r="BR552" s="10" t="str">
        <f aca="false">IF(BQ552="","",IF(AND(BQ552&gt;=-20,BQ552&lt;=-15),"-20 a -15",IF(AND(BQ552&gt;=-14.5,BQ552&lt;=-9.5),"-14,5 a -9,5",IF(AND(BQ552&gt;=-9,BQ552&lt;=-4),"-9 a -4",IF(AND(BQ552&gt;=-3.5,BQ552&lt;=2.5),"-3,5 a 2,5",IF(AND(BQ552&gt;=3,BQ552&lt;=8),"3 a 8",IF(AND(BQ552&gt;=8.5,BQ552&lt;=13.5),"8,5 a 13,5",IF(AND(BQ552&gt;=14,BQ552&lt;=17.5),"14 a 17,5",IF(BQ552=18,"18",IF(AND(BQ552&gt;=18.5,BQ552&lt;=23.5),"18,5 a 23,5",IF(AND(BQ552&gt;=24,BQ552&lt;=29),"24 a 29",IF(AND(BQ552&gt;=29.5,BQ552&lt;=34.5),"29,5 a 34,5",IF(AND(BQ552&gt;=35,BQ552&lt;=40),"35 a 40","Fuera de rango")))))))))))))</f>
        <v>8,5 a 13,5</v>
      </c>
      <c r="BS552" s="11" t="n">
        <f aca="false">IF(BR552="","",IF(BR552="-20 a -15",1,IF(BR552="-14,5 a -9,5",2,IF(BR552="-9 a -4",3,IF(BR552="-3,5 a 2,5",4,IF(BR552="3 a 8",5,IF(BR552="8,5 a 13,5",6,IF(BR552="14 a 17,5",7,IF(BR552="18","NORMA",IF(BR552="18,5 a 23,5",8,IF(BR552="24 a 29",9,IF(BR552="29,5 a 34,5",10,IF(BR552="35 a 40",11,"")))))))))))))</f>
        <v>6</v>
      </c>
      <c r="BT552" s="9" t="n">
        <v>0</v>
      </c>
      <c r="BU552" s="10" t="str">
        <f aca="false">IF(BT552="","",IF(AND(BT552&gt;=-20,BT552&lt;=-18),"-20 a -18",IF(AND(BT552&gt;=-17.5,BT552&lt;=-15.5),"-17,5 a -15,5",IF(AND(BT552&gt;=-15,BT552&lt;=-13),"-15 a -13",IF(AND(BT552&gt;=-12.5,BT552&lt;=-10.5),"-12,5 a -10,5",IF(AND(BT552&gt;=-10,BT552&lt;=-8),"-10 a -8",IF(AND(BT552&gt;=-7.5,BT552&lt;=-5.5),"-7,5 a -5,5",IF(AND(BT552&gt;=-5,BT552&lt;=-3),"-5 a -3",IF(AND(BT552&gt;=-2.5,BT552&lt;=-0.5),"-2,5 a -0,5",IF(BT552=0,"0",IF(AND(BT552&gt;=0.5,BT552&lt;=2.5),"0,5 a 2,5",IF(AND(BT552&gt;=3,BT552&lt;=5),"3 a 5",IF(AND(BT552&gt;=5.5,BT552&lt;=7.5),"5,5 a 7,5",IF(AND(BT552&gt;=8,BT552&lt;=10),"8 a 10",IF(AND(BT552&gt;=10.5,BT552&lt;=12.5),"10,5 a 12,5",IF(AND(BT552&gt;=13,BT552&lt;=15),"13 a 15",IF(AND(BT552&gt;=15.5,BT552&lt;=17.5),"15,5 a 17,5",IF(AND(BT552&gt;=18,BT552&lt;=20),"18 a 20","Fuera de rango"))))))))))))))))))</f>
        <v>0</v>
      </c>
      <c r="BV552" s="11" t="str">
        <f aca="false">IF(BT552="","",IF(BT552=0,"NORMA",IF(AND(BT552&gt;=-20,BT552&lt;=-18),2,IF(AND(BT552&gt;=-17.5,BT552&lt;=-15.5),2,IF(AND(BT552&gt;=-15,BT552&lt;=-13),3,IF(AND(BT552&gt;=-12.5,BT552&lt;=-10.5),4,IF(AND(BT552&gt;=-10,BT552&lt;=-8),5,IF(AND(BT552&gt;=-7.5,BT552&lt;=-5.5),6,IF(AND(BT552&gt;=-5,BT552&lt;=-3),7,IF(AND(BT552&gt;=-2.5,BT552&lt;=-0.5),8,IF(AND(BT552&gt;=0.5,BT552&lt;=2.5),9,IF(AND(BT552&gt;=3,BT552&lt;=5),10,IF(AND(BT552&gt;=5.5,BT552&lt;=7.5),11,IF(AND(BT552&gt;=8,BT552&lt;=10),12,IF(AND(BT552&gt;=10.5,BT552&lt;=12.5),13,IF(AND(BT552&gt;=13,BT552&lt;=15),14,IF(AND(BT552&gt;=15.5,BT552&lt;=17.5),15,IF(AND(BT552&gt;=18,BT552&lt;=20),16,"Fuera de rango"))))))))))))))))))</f>
        <v>NORMA</v>
      </c>
      <c r="BW552" s="9" t="n">
        <v>-7.25</v>
      </c>
      <c r="BX552" s="10" t="n">
        <f aca="false">18.5- (0.3*H552)</f>
        <v>15.5</v>
      </c>
      <c r="BY552" s="10" t="n">
        <f aca="false">(BW552)-(BX552)</f>
        <v>-22.75</v>
      </c>
      <c r="BZ552" s="10" t="str">
        <f aca="false">IF(BY552="","",IF(BY552&lt;-27.5,"De -30 a -28",IF(BY552&lt;-25,"De -27,5 a -25,5",IF(BY552&lt;-22.5,"De -25 a -23",IF(BY552&lt;-20,"De -22,5 a -20,5",IF(BY552&lt;-17.5,"De -20 a -18",IF(BY552&lt;-15,"De -17,5 a -15,5",IF(BY552&lt;-12.5,"De -15 a -13",IF(BY552&lt;-10,"De -12,5 a -10,5",IF(BY552&lt;-7.5,"De -10 a -8",IF(BY552&lt;-5,"De -7,5 a -5,5",IF(BY552&lt;-2.5,"De -5 a -3",IF(BY552&lt;0,"De -2,5 a -0,5",IF(BY552&lt;2.5,"De 0 a 2",IF(BY552&lt;5,"De 2,5 a 4,5",IF(BY552&lt;7.5,"De 5 a 7",IF(BY552&lt;10,"De 7,5 a 9,5",IF(BY552&lt;12.5,"De 10 a 12",IF(BY552&lt;15,"De 12,5 a 14,5",IF(BY552&lt;17.5,"De 15 a 17",IF(BY552&lt;20,"De 17,5 a 19,5",IF(BY552&lt;22.5,"De 20 a 22",IF(BY552&lt;25,"De 22,5 a 24,5",IF(BY552&lt;27.5,"De 25 a 27","De 27,5 a 30"))))))))))))))))))))))))</f>
        <v>De -25 a -23</v>
      </c>
      <c r="CA552" s="12" t="n">
        <f aca="false">IF(BY552="","",IF(BY552&lt;=-28,1,IF(BY552&lt;=-25.5,2,IF(BY552&lt;=-23,3,IF(BY552&lt;=-20.5,4,IF(BY552&lt;=-18,5,IF(BY552&lt;=-15.5,6,IF(BY552&lt;=-13,7,IF(BY552&lt;=-10.5,8,IF(BY552&lt;=-8,9,IF(BY552&lt;=-5.5,10,IF(BY552&lt;=-3,11,IF(BY552&lt;=-0.5,12,IF(BY552&lt;=2,13,IF(BY552&lt;=4.5,14,IF(BY552&lt;=7,15,IF(BY552&lt;=9.5,16,IF(BY552&lt;=12,17,IF(BY552&lt;=14.5,18,IF(BY552&lt;=17,19,IF(BY552&lt;=19.5,20,IF(BY552&lt;=22,21,IF(BY552&lt;=24.5,22,IF(BY552&lt;=27,23,IF(BY552&lt;=30,24,"Fuera de rango")))))))))))))))))))))))))</f>
        <v>4</v>
      </c>
      <c r="CB552" s="9" t="n">
        <v>-7.75</v>
      </c>
      <c r="CC552" s="10" t="n">
        <f aca="false">18.5- (0.3*H552)</f>
        <v>15.5</v>
      </c>
      <c r="CD552" s="10" t="n">
        <f aca="false">(CB552)-(CC552)</f>
        <v>-23.25</v>
      </c>
      <c r="CE552" s="10" t="str">
        <f aca="false">IF(CD552="","",IF(CD552&lt;-27.5,"De -30 a -28",IF(CD552&lt;-25,"De -27,5 a -25,5",IF(CD552&lt;-22.5,"De -25 a -23",IF(CD552&lt;-20,"De -22,5 a -20,5",IF(CD552&lt;-17.5,"De -20 a -18",IF(CD552&lt;-15,"De -17,5 a -15,5",IF(CD552&lt;-12.5,"De -15 a -13",IF(CD552&lt;-10,"De -12,5 a -10,5",IF(CD552&lt;-7.5,"De -10 a -8",IF(CD552&lt;-5,"De -7,5 a -5,5",IF(CD552&lt;-2.5,"De -5 a -3",IF(CD552&lt;0,"De -2,5 a -0,5",IF(CD552&lt;=2,"De 0 a 2",IF(CD552&lt;=4.5,"De 2,5 a 4,5",IF(CD552&lt;=7,"De 5 a 7",IF(CD552&lt;=9.5,"De 7,5 a 9,5",IF(CD552&lt;=12,"De 10 a 12",IF(CD552&lt;=14.5,"De 12,5 a 14,5",IF(CD552&lt;=17,"De 15 a 17",IF(CD552&lt;=19.5,"De 17,5 a 19,5",IF(CD552&lt;=22,"De 20 a 22",IF(CD552&lt;=24.5,"De 22,5 a 24,5",IF(CD552&lt;=27,"De 25 a 27","De 27,5 a 30"))))))))))))))))))))))))</f>
        <v>De -25 a -23</v>
      </c>
      <c r="CF552" s="12" t="n">
        <f aca="false">IF(CD552="","",IF(CD552&lt;-27.5,1,IF(CD552&lt;-25,2,IF(CD552&lt;-22.5,3,IF(CD552&lt;-20,4,IF(CD552&lt;-17.5,5,IF(CD552&lt;-15,6,IF(CD552&lt;-12.5,7,IF(CD552&lt;-10,8,IF(CD552&lt;-7.5,9,IF(CD552&lt;-5,10,IF(CD552&lt;-2.5,11,IF(CD552&lt;0,12,IF(CD552&lt;2.5,13,IF(CD552&lt;5,14,IF(CD552&lt;7.5,15,IF(CD552&lt;10,16,IF(CD552&lt;12.5,17,IF(CD552&lt;15,18,IF(CD552&lt;17.5,19,IF(CD552&lt;20,20,IF(CD552&lt;22.5,21,IF(CD552&lt;25,22,IF(CD552&lt;27.5,23,24))))))))))))))))))))))))</f>
        <v>3</v>
      </c>
      <c r="CG552" s="9" t="n">
        <v>-3.75</v>
      </c>
      <c r="CH552" s="10" t="str">
        <f aca="false">IF(CG552="","",IF(AND(CG552&gt;=-10,CG552&lt;=-9.5),"-10 a -9,5",IF(AND(CG552&gt;-9.5,CG552&lt;=-8.5),"-9 a -8,5",IF(AND(CG552&gt;-8.5,CG552&lt;=-7.5),"-8 a -7,5",IF(AND(CG552&gt;-7.5,CG552&lt;=-6.5),"-7 a -6,5",IF(AND(CG552&gt;-6.5,CG552&lt;=-5.5),"-6 a -5,5",IF(AND(CG552&gt;-5.5,CG552&lt;=-4.5),"-5 a -4,5",IF(AND(CG552&gt;-4.5,CG552&lt;=-3.5),"-4 a -3,5",IF(AND(CG552&gt;-3.5,CG552&lt;=-2.5),"-3 a -2,5",IF(CG552=-2.25,"-2,25",IF(AND(CG552&gt;-2.5,CG552&lt;=-1.5),"-2 a -1,5",IF(AND(CG552&gt;-1.5,CG552&lt;=-0.5),"-1 a -0,5",IF(AND(CG552&gt;-0.5,CG552&lt;=0.5),"0 a 0,5",IF(AND(CG552&gt;0.5,CG552&lt;=1.5),"1 a 1,5",IF(AND(CG552&gt;1.5,CG552&lt;=2.5),"2 a 2,5",IF(AND(CG552&gt;2.5,CG552&lt;=3.5),"3 a 3,5",IF(AND(CG552&gt;3.5,CG552&lt;=4.5),"4 a 4,5",IF(AND(CG552&gt;4.5,CG552&lt;=5.5),"5 a 5,5",IF(AND(CG552&gt;5.5,CG552&lt;=6.5),"6 a 6,5",IF(AND(CG552&gt;6.5,CG552&lt;=7.5),"7 a 7,5",IF(AND(CG552&gt;7.5,CG552&lt;=8.5),"8 a 8,5",IF(AND(CG552&gt;8.5,CG552&lt;=9.5),"9 a 9,5",IF(CG552&gt;=10,"10","Fuera de rango")))))))))))))))))))))))</f>
        <v>-4 a -3,5</v>
      </c>
      <c r="CI552" s="11" t="n">
        <f aca="false">IF(CG552="","",IF(CG552=-2.25,"NORMA",IF(CG552&lt;=-9.5,1,IF(CG552&lt;=-8.5,2,IF(CG552&lt;=-7.5,3,IF(CG552&lt;=-6.5,4,IF(CG552&lt;=-5.5,5,IF(CG552&lt;=-4.5,6,IF(CG552&lt;=-3.5,7,IF(CG552&lt;=-2.5,8,IF(CG552&lt;=-1.5,9,IF(CG552&lt;=-0.5,10,IF(CG552&lt;=0.5,11,IF(CG552&lt;=1.5,12,IF(CG552&lt;=2.5,13,IF(CG552&lt;=3.5,14,IF(CG552&lt;=4.5,15,IF(CG552&lt;=5.5,16,IF(CG552&lt;=6.5,17,IF(CG552&lt;=7.5,18,IF(CG552&lt;=8.5,19,IF(CG552&lt;=9.5,20,IF(CG552=10,21,"Fuera de rango")))))))))))))))))))))))</f>
        <v>7</v>
      </c>
      <c r="CJ552" s="9" t="n">
        <v>2.75</v>
      </c>
      <c r="CK552" s="10" t="str">
        <f aca="false">IF(CJ552="","",IF(AND(CJ552&gt;=-6,CJ552&lt;=-5.5),"-6 a -5,5",IF(AND(CJ552&gt;-5.5,CJ552&lt;=-4.5),"-5 a -4,5",IF(AND(CJ552&gt;-4.5,CJ552&lt;=-3.5),"-4 a -3,5",IF(AND(CJ552&gt;-3.5,CJ552&lt;=-2.5),"-3 a -2,5",IF(AND(CJ552&gt;-2.5,CJ552&lt;=-1.5),"-2 a -1,5",IF(AND(CJ552&gt;-1.5,CJ552&lt;=-0.5),"-1 a -0,5",IF(AND(CJ552&gt;-0.5,CJ552&lt;=0.5),"0 a 0,5",IF(AND(CJ552&gt;0.5,CJ552&lt;=1.5),"1 a 1,5",IF(AND(CJ552&gt;1.5,CJ552&lt;2.5),"2",IF(AND(CJ552&gt;=2.5,CJ552&lt;=3),"2,5 a 3",IF(AND(CJ552&gt;3,CJ552&lt;=4),"3,5 a 4",IF(AND(CJ552&gt;4,CJ552&lt;=5),"4,5 a 5",IF(AND(CJ552&gt;5,CJ552&lt;=6),"5,5 a 6",IF(AND(CJ552&gt;6,CJ552&lt;=7),"6,5 a 7",IF(AND(CJ552&gt;7,CJ552&lt;=8),"7,5 a 8",IF(AND(CJ552&gt;8,CJ552&lt;=9.5),"8,5 a 9,5",IF(CJ552=10,"10","Fuera de rango"))))))))))))))))))</f>
        <v>2,5 a 3</v>
      </c>
      <c r="CL552" s="11" t="n">
        <f aca="false">IF(CK552="","",IF(OR(CK552="-6 a -5,5",CK552="-6 - -5,5"),1,IF(OR(CK552="-5 a -4,5",CK552="-5 - -4,5"),2,IF(OR(CK552="-4 a -3,5",CK552="-4 - -3,5"),3,IF(OR(CK552="-3 a -2,5",CK552="-3 - -2,5"),4,IF(OR(CK552="-2 a -1,5",CK552="-2 - -1,5"),5,IF(OR(CK552="-1 a -0,5",CK552="-1 - -0,5"),6,IF(OR(CK552="0 a 0,5",CK552="0 - 0,5"),7,IF(OR(CK552="1 a 1,5",CK552="1 - 1,5"),8,IF(CK552="2","NORMA",IF(OR(CK552="2,5 a 3",CK552="2,5 - 3"),9,IF(OR(CK552="3,5 a 4",CK552="3,5 - 4"),10,IF(OR(CK552="4,5 a 5",CK552="4,5 - 5"),11,IF(OR(CK552="5,5 a 6",CK552="5,5 - 6"),12,IF(OR(CK552="6,5 a 7",CK552="6,5 - 7"),13,IF(OR(CK552="7,5 a 8",CK552="7,5 - 8"),14,IF(OR(CK552="8,5 a 9",CK552="8,5 - 9,5",CK552="9 a 9,5"),15,IF(CK552="10",15,IF(OR(CK552="0,5 a 1",CK552="0,5 - 1"),7,"Fuera de rango")))))))))))))))))))</f>
        <v>9</v>
      </c>
      <c r="CN552" s="10" t="str">
        <f aca="false">IF(CM552=0,"0", " ")</f>
        <v>0</v>
      </c>
      <c r="CO552" s="10" t="str">
        <f aca="false">IF(CM552&gt;0,"EME"," ")</f>
        <v> </v>
      </c>
      <c r="CQ552" s="10" t="str">
        <f aca="false">IF(CP552&gt;0,"0", " ")</f>
        <v> </v>
      </c>
      <c r="CR552" s="10" t="str">
        <f aca="false">IF(CP552&gt;0,"EME"," ")</f>
        <v> </v>
      </c>
      <c r="CS552" s="9" t="n">
        <v>0</v>
      </c>
      <c r="CV552" s="9" t="n">
        <v>0</v>
      </c>
      <c r="CY552" s="9" t="n">
        <v>0</v>
      </c>
      <c r="DB552" s="9" t="n">
        <v>0</v>
      </c>
      <c r="DC552" s="11" t="str">
        <f aca="false">IF(DB552&lt;0,"2"," ")</f>
        <v> </v>
      </c>
      <c r="DD552" s="11" t="str">
        <f aca="false">IF(DB552&lt;0,"MIO"," ")</f>
        <v> </v>
      </c>
      <c r="DE552" s="9" t="n">
        <v>0</v>
      </c>
      <c r="DF552" s="10" t="str">
        <f aca="false">IF(DE552&lt;0,"3"," ")</f>
        <v> </v>
      </c>
      <c r="DG552" s="10" t="str">
        <f aca="false">IF(DE552&lt;0,"AST"," ")</f>
        <v> </v>
      </c>
      <c r="DH552" s="9" t="n">
        <v>0</v>
      </c>
      <c r="DI552" s="10" t="str">
        <f aca="false">IF(DH552&lt;0,"3"," ")</f>
        <v> </v>
      </c>
      <c r="DJ552" s="10" t="str">
        <f aca="false">IF(DH552&lt;0,"AST"," ")</f>
        <v> </v>
      </c>
      <c r="DK552" s="9" t="n">
        <v>0</v>
      </c>
      <c r="DL552" s="10" t="str">
        <f aca="false">IF(DK552&gt;0,"4"," ")</f>
        <v> </v>
      </c>
      <c r="DM552" s="10" t="str">
        <f aca="false">IF(DK552&gt;0,"PRE"," ")</f>
        <v> </v>
      </c>
      <c r="DN552" s="9" t="n">
        <v>0</v>
      </c>
      <c r="DO552" s="10" t="str">
        <f aca="false">IF(DN552&gt;0,"4"," ")</f>
        <v> </v>
      </c>
      <c r="DP552" s="10" t="str">
        <f aca="false">IF(DN552&gt;0,"PRE"," ")</f>
        <v> </v>
      </c>
      <c r="DS552" s="12" t="str">
        <f aca="false">CONCATENATE(CO552,CU552,DA552,DG552,DM552)</f>
        <v>   </v>
      </c>
      <c r="DT552" s="10" t="e">
        <f aca="false" t="array" ref="DT552">_xlfn.IFS(DS552="EME    ","0", DS552=" HIP   ","1", DS552="  MIO  ","2", DS552="   AST ","3", DS552="    PRE","4", DS552="EME   PRE","5", DS552=" HIP  PRE","6", DS552=" HIP AST ","7", DS552="  MIO PRE","8", DS552="  MIOAST ","9", DS552="   ASTPRE","10",DS552=" HIP ASTPRE","11", DS552="  MIOASTPRE","12", DS552="     ","0")</f>
        <v>#N/A</v>
      </c>
      <c r="DV552" s="1" t="e">
        <f aca="false" t="array" ref="DV552">_xlfn.IFS(DU552="SI","2", DU552="NO","1")</f>
        <v>#N/A</v>
      </c>
      <c r="DX552" s="11" t="str">
        <f aca="false">IF(DW552=0,"1","2")</f>
        <v>1</v>
      </c>
      <c r="DY552" s="11" t="str">
        <f aca="false" t="array" ref="DY552">_xlfn.IFS(DW552=0,"0", DW552=0.25, "1", DW552=0.5,"2", DW552=0.75,"3", DW552=1,"4",DW552=1.25,"5", DW552=1.5,"6", DW552=1.75,"7", DW552=2,"8")</f>
        <v>0</v>
      </c>
      <c r="EA552" s="11" t="str">
        <f aca="false">IF(DZ552=0,"1","2")</f>
        <v>1</v>
      </c>
      <c r="EB552" s="11" t="str">
        <f aca="false" t="array" ref="EB552">_xlfn.IFS(DZ552=0,"0", DZ552=0.25, "1", DZ552=0.5,"2", DZ552=0.75,"3", DZ552=1,"4",DZ552=1.25,"5", DZ552=1.5,"6", DZ552=1.75,"7", DZ552=2,"8")</f>
        <v>0</v>
      </c>
      <c r="ED552" s="10" t="str">
        <f aca="false">IF(EC552=0,"1","2")</f>
        <v>1</v>
      </c>
      <c r="EE552" s="11" t="str">
        <f aca="false" t="array" ref="EE552">_xlfn.IFS(EC552=0,"0", EC552=-0.25, "1", EC552=-0.5,"2", EC552=-0.75,"3", EC552=-1,"4",EC552=-1.25,"5", EC552=-1.5,"6", EC552=-1.75,"7", EC552=-2,"8", EC552=-2.25,"9",EC552=-2.5,"10", EC552=-2.75,"11", EC552=-3,"12", EC552=-3.25,"13", EC552=-3.5,"14", EC552=-3.75,"15",EC552=-4,"16")</f>
        <v>0</v>
      </c>
      <c r="EG552" s="10" t="str">
        <f aca="false">IF(EF552=0,"1","2")</f>
        <v>1</v>
      </c>
      <c r="EH552" s="11" t="str">
        <f aca="false" t="array" ref="EH552">_xlfn.IFS(EF552=0,"0", EF552=-0.25, "1", EF552=-0.5,"2", EF552=-0.75,"3", EF552=-1,"4",EF552=-1.25,"5", EF552=-1.5,"6", EF552=-1.75,"7", EF552=-2,"8", EF552=-2.25,"9",EF552=-2.5,"10", EF552=-2.75,"11", EF552=-3,"12", EF552=-3.25,"13", EF552=-3.5,"14", EF552=-3.75,"15",EF552=-4,"16")</f>
        <v>0</v>
      </c>
      <c r="EJ552" s="11" t="str">
        <f aca="false">IF(EI552=0,"1","2")</f>
        <v>1</v>
      </c>
      <c r="EK552" s="11" t="str">
        <f aca="false" t="array" ref="EK552">_xlfn.IFS(EI552=0,"0", EI552=-0.25, "1", EI552=-0.5,"2", EI552=-0.75,"3", EI552=-1,"4",EI552=-1.25,"5", EI552=-1.5,"6", EI552=-1.75,"7", EI552=-2,"8", EI552=-2.25,"9", EI552=-2.25,"9",EI552=-2.5,"10", EI552=-2.75,"11", EI552=-3,"12", EI552=-3.25,"13", EI552=-3.5,"14", EI552=-3.75,"15",EI552=-4,"16", EI552=0.25, "17", EI552=0.5, "18")</f>
        <v>0</v>
      </c>
      <c r="EM552" s="11" t="str">
        <f aca="false">IF(EL552=0,"1","2")</f>
        <v>1</v>
      </c>
      <c r="EN552" s="11" t="str">
        <f aca="false" t="array" ref="EN552">_xlfn.IFS(EL552=0.25,"17",EL552=0.5,"18", EL552=0,"0", EL552=-0.25, "1", EL552=-0.5,"2", EL552=-0.75,"3", EL552=-1,"4",EL552=-1.25,"5", EL552=-1.5,"6", EL552=-1.75,"7", EL552=-2,"8",EL552= -2.25,"9",EL552=-2.5,"10",EL552= -2.75,"11",EL552= -3,"12",EL552= -3.25,"13",EL552= -3.5,"14",EL552= -3.75,"15",EL552=-4,"16")</f>
        <v>0</v>
      </c>
      <c r="EP552" s="11" t="str">
        <f aca="false">IF(EO552=0,"1","2")</f>
        <v>1</v>
      </c>
      <c r="EQ552" s="11" t="str">
        <f aca="false" t="array" ref="EQ552">_xlfn.IFS(EO552=0,"0", EO552=0.25, "1", EO552=0.5,"2", EO552=0.75,"3", EO552=1,"4",EO552=1.25,"5", EO552=1.5,"6", EO552=1.75,"7", EO552=2,"8", EO552=2.25,"9", EO552=2.25,"9",EO552=2.5,"10", EO552=2.75,"11", EO552=3,"12", EO552=3.25,"13", EO552=3.5,"14", EO552=3.75,"15",EO552=4,"16", EO552=-0.25, "17", bq=-0.5, "18")</f>
        <v>0</v>
      </c>
      <c r="ES552" s="11" t="str">
        <f aca="false">IF(ER552=0,"1","2")</f>
        <v>1</v>
      </c>
      <c r="ET552" s="11" t="str">
        <f aca="false" t="array" ref="ET552">_xlfn.IFS(ER552=0,"0", ER552=0.25, "1", ER552=0.5,"2", ER552=0.75,"3", ER552=1,"4",ER552=1.25,"5", ER552=1.5,"6", ER552=1.75,"7", ER552=2,"8", ER552=2.25,"9", ER552=2.25,"9",ER552=2.5,"10", ER552=2.75,"11", ER552=3,"12", ER552=3.25,"13", ER552=3.5,"14", ER552=3.75,"15",ER552=4,"16", ER552=-0.25, "17", bq=-0.5, "18")</f>
        <v>0</v>
      </c>
      <c r="EV552" s="14" t="e">
        <f aca="false">VLOOKUP(EU552,LEYENDA!$G$2:$H$8,2,TRUE())</f>
        <v>#N/A</v>
      </c>
      <c r="EW552" s="14" t="e">
        <f aca="false" t="array" ref="EW552">_xlfn.IFS(EV552="0-5","1", EV552="6-12","2", EV552="13-18","3", EV552="19-24","4", EV552="25-36","5", EV552="37-48","6", EV552="49-60","7")</f>
        <v>#N/A</v>
      </c>
    </row>
    <row r="553" customFormat="false" ht="13.5" hidden="false" customHeight="false" outlineLevel="0" collapsed="false">
      <c r="A553" s="1" t="n">
        <v>214</v>
      </c>
      <c r="B553" s="2" t="n">
        <v>1</v>
      </c>
      <c r="C553" s="33" t="n">
        <v>42167</v>
      </c>
      <c r="E553" s="5" t="str">
        <f aca="false">VLOOKUP(A553,'286'!$A$3:$J$6279,10,FALSE())</f>
        <v>BANACLOCH, BERTA</v>
      </c>
      <c r="F553" s="4" t="str">
        <f aca="false">VLOOKUP(A553,'286'!$A$3:$I$1768,3,FALSE())</f>
        <v>BABER</v>
      </c>
      <c r="G553" s="6" t="n">
        <f aca="false">VLOOKUP(A553,'286'!$A$3:$I$1768,4,FALSE())</f>
        <v>28977</v>
      </c>
      <c r="H553" s="7" t="n">
        <f aca="false">YEAR(C553)-YEAR(G553)</f>
        <v>36</v>
      </c>
      <c r="I553" s="1" t="str">
        <f aca="false">VLOOKUP(H553,LEYENDA!$C$2:$D$6,2,TRUE())</f>
        <v>25-40</v>
      </c>
      <c r="J553" s="5" t="str">
        <f aca="false">VLOOKUP(A553,'286'!$A$3:$I$1768,7,FALSE())</f>
        <v>M</v>
      </c>
      <c r="K553" s="8" t="n">
        <f aca="false">VLOOKUP(A553,'286'!$A$3:$I$1768,2,FALSE())</f>
        <v>0</v>
      </c>
      <c r="L553" s="4" t="str">
        <f aca="false">VLOOKUP(A553,'286'!$A$3:$I$1768,8,FALSE())</f>
        <v>D</v>
      </c>
      <c r="M553" s="4" t="str">
        <f aca="false">VLOOKUP(A553,'286'!$A$3:$I$1768,9,FALSE())</f>
        <v>I</v>
      </c>
      <c r="N553" s="8" t="str">
        <f aca="false">IF(R553=O553, "MISMA","CONTRARIA")</f>
        <v>CONTRARIA</v>
      </c>
      <c r="O553" s="8" t="str">
        <f aca="false" t="array" ref="O553">_xlfn.IFS(L553="D","1", L553="I","2")</f>
        <v>1</v>
      </c>
      <c r="P553" s="8" t="e">
        <f aca="false" t="array" ref="P553">_xlfn.IFS(K553="OD","1", K553="OI","2")</f>
        <v>#N/A</v>
      </c>
      <c r="Q553" s="1" t="str">
        <f aca="false" t="array" ref="Q553">_xlfn.IFS(J553="M","1", J553="H","2")</f>
        <v>1</v>
      </c>
      <c r="R553" s="8" t="str">
        <f aca="false" t="array" ref="R553">_xlfn.IFS(M553="D","1", M553="I","2")</f>
        <v>2</v>
      </c>
      <c r="S553" s="1" t="str">
        <f aca="false" t="array" ref="S553">_xlfn.IFS(N553="CONTRARIA", "1",N553= "MISMA","2")</f>
        <v>1</v>
      </c>
      <c r="T553" s="1" t="str">
        <f aca="false" t="array" ref="T553">_xlfn.IFS(I553="0-12","1", I553="13-24","2", I553="25-40","3", I553="41-60","4", I553="61-100","5")</f>
        <v>3</v>
      </c>
      <c r="U553" s="9" t="n">
        <v>0</v>
      </c>
      <c r="V553" s="10" t="str">
        <f aca="false">IF(U553="","",IF(AND(U553&gt;=-9,U553&lt;=-6.5),"-9 a -6,5",IF(AND(U553&gt;=-6,U553&lt;=-3.5),"-6 a -3,5",IF(AND(U553&gt;=-3,U553&lt;=-1),"-3 a -1",IF(U553=-0.5,"-0,5",IF(AND(U553&gt;=0,U553&lt;=2.5),"0 a 2,5",IF(AND(U553&gt;=3,U553&lt;=5.5),"3 a 5,5",IF(AND(U553&gt;=6,U553&lt;=8.5),"6 a 8,5",IF(AND(U553&gt;=9,U553&lt;=20),"9 a 20","Fuera de rango")))))))))</f>
        <v>0 a 2,5</v>
      </c>
      <c r="W553" s="11" t="n">
        <f aca="false">IF(V553="","",IF(V553="-9 a -6,5",2,IF(V553="-6 a -3,5",3,IF(V553="-3 a -1",4,IF(V553="-0,5","NORMA",IF(V553="0 a 2,5",5,IF(V553="3 a 5,5",6,IF(V553="6 a 8,5",7,IF(V553="9 a 20",8,"Fuera de rango")))))))))</f>
        <v>5</v>
      </c>
      <c r="X553" s="9" t="n">
        <v>10</v>
      </c>
      <c r="Y553" s="11" t="str">
        <f aca="false">IF(X553="","",IF(AND(X553&gt;=0,X553&lt;=4),"0 a 4",IF(AND(X553&gt;=4.5,X553&lt;=8.5),"4,5 a 8,5",IF(X553=9,"9",IF(AND(X553&gt;=9.5,X553&lt;=13),"9,5 a 13",IF(AND(X553&gt;=13.5,X553&lt;=20),"13,5 a 20",IF(AND(X553&gt;=20.5,X553&lt;=35),"20,5 a 35","Fuera de rango")))))))</f>
        <v>9,5 a 13</v>
      </c>
      <c r="Z553" s="11" t="n">
        <f aca="false">IF(Y553="","",IF(Y553="0 a 4",1,IF(Y553="4,5 a 8,5",2,IF(Y553="9","NORMA",IF(Y553="9,5 a 13",3,IF(Y553="13,5 a 20",4,IF(Y553="20,5 a 35",5,"Fuera de rango")))))))</f>
        <v>3</v>
      </c>
      <c r="AA553" s="9" t="n">
        <v>16</v>
      </c>
      <c r="AB553" s="10" t="str">
        <f aca="false">IF(AA553="","",IF(AND(AA553&gt;=0,AA553&lt;=9),"0 a 9",IF(AND(AA553&gt;=9.5,AA553&lt;=18.5),"9,5 a 18,5",IF(AA553=19,"19",IF(AND(AA553&gt;=19.5,AA553&lt;=28),"19,5 a 28",IF(AND(AA553&gt;=28.5,AA553&lt;=40),"28,5 a 40","Fuera de rango"))))))</f>
        <v>9,5 a 18,5</v>
      </c>
      <c r="AC553" s="11" t="n">
        <f aca="false" t="array" ref="AC553">_xlfn.IFS(AB553="","",AB553="0 a 9",1,AB553="9,5 a 18,5",2,AB553="19","NORMA",AB553="19,5 a 28",3,AB553="28,5 a 40",4,TRUE(),"Fuera de rango")</f>
        <v>2</v>
      </c>
      <c r="AD553" s="9" t="n">
        <v>12</v>
      </c>
      <c r="AE553" s="10" t="str">
        <f aca="false">IF(AD553="","",IF(AND(AD553&gt;=-10,AD553&lt;=0),"De -10 a 0",IF(AND(AD553&gt;=0.5,AD553&lt;=9.5),"0,5 a 9,5",IF(AD553=10,"10",IF(AND(AD553&gt;=10.5,AD553&lt;=20),"10,5 a 20",IF(AND(AD553&gt;=20.5,AD553&lt;=40),"20,5 a 40","Fuera de rango"))))))</f>
        <v>10,5 a 20</v>
      </c>
      <c r="AF553" s="12" t="n">
        <f aca="false">IF(AD553="","",IF(AND(AD553&gt;=-10,AD553&lt;=0),1,IF(AND(AD553&gt;=0.5,AD553&lt;=9.5),2,IF(AD553=10,"NORMA",IF(AND(AD553&gt;=10.5,AD553&lt;=20),3,IF(AND(AD553&gt;=20.5,AD553&lt;=40),4,""))))))</f>
        <v>3</v>
      </c>
      <c r="AG553" s="9" t="n">
        <v>9</v>
      </c>
      <c r="AH553" s="10" t="str">
        <f aca="false">IF(AG553="","",IF(AND(AG553&gt;=0,AG553&lt;=4),"0 a 4",IF(AND(AG553&gt;=4.5,AG553&lt;=8.5),"4,5 a 8,5",IF(AG553=9,"9",IF(AND(AG553&gt;=9.5,AG553&lt;=13),"9,5 a 13",IF(AND(AG553&gt;=13.5,AG553&lt;=25),"13,5 a 25","Fuera de rango"))))))</f>
        <v>9</v>
      </c>
      <c r="AI553" s="10" t="str">
        <f aca="false">IF(AH553="","",IF(AH553="0 a 4",1,IF(AH553="4,5 a 8,5",2,IF(AH553="9","NORMA",IF(AH553="9,5 a 13",3,IF(AH553="13,5 a 25",4,""))))))</f>
        <v>NORMA</v>
      </c>
      <c r="AJ553" s="9" t="n">
        <v>3</v>
      </c>
      <c r="AK553" s="10" t="str">
        <f aca="false">IF(AJ553="","",IF(AND(AJ553&gt;=-15,AJ553&lt;=-10.5),"-15 a -10,5",IF(AND(AJ553&gt;=-10,AJ553&lt;=-4),"-10 a -4",IF(AND(AJ553&gt;=-4.5,AJ553&lt;=0),"-4,5 a 0",IF(AND(AJ553&gt;=0.5,AJ553&lt;=4.5),"0,5 a 4,5",IF(AJ553=5,"5",IF(AND(AJ553&gt;=5.5,AJ553&lt;=10),"5,5 a 10",IF(AND(AJ553&gt;=10.5,AJ553&lt;=20),"10,5 a 20","Fuera de rango"))))))))</f>
        <v>0,5 a 4,5</v>
      </c>
      <c r="AL553" s="11" t="n">
        <f aca="false">IF(AK553="","",IF(AK553="-15 a -10,5",1,IF(AK553="-10 a -4",2,IF(AK553="-4,5 a 0",3,IF(AK553="0,5 a 4,5",4,IF(AK553="5","NORMA",IF(AK553="5,5 a 10",5,IF(AK553="10,5 a 20",6,"Error"))))))))</f>
        <v>4</v>
      </c>
      <c r="AM553" s="9" t="n">
        <v>0</v>
      </c>
      <c r="AN553" s="10" t="str">
        <f aca="false">IF(AM553="","",IF(AND(AM553&gt;=-7.5,AM553&lt;=-5.5),"-7,5 a -5,5",IF(AND(AM553&gt;=-5,AM553&lt;=-3),"-5 a -3",IF(AND(AM553&gt;=-2.5,AM553&lt;=-0.5),"-2,5 a -0,5",IF(AM553=0,"0,00",IF(AND(AM553&gt;=0.5,AM553&lt;=2.5),"0,5 a 2,5",IF(AND(AM553&gt;=3,AM553&lt;=5),"3 a 5",IF(AND(AM553&gt;=5.5,AM553&lt;=7.5),"5,5 a 7,5",IF(AND(AM553&gt;=8,AM553&lt;=10),"8 a 10","Fuera de rango")))))))))</f>
        <v>0,00</v>
      </c>
      <c r="AO553" s="11" t="str">
        <f aca="false">IF(AN553="","",IF(AN553="-7,5 a -5,5",1,IF(AN553="-5 a -3",2,IF(AN553="-2,5 a -0,5",3,IF(AN553="0,00","NORMA",IF(AN553="0,5 a 2,5",4,IF(AN553="3 a 5",5,IF(AN553="5,5 a 7,5",6,IF(AN553="8 a 10",7,"Error")))))))))</f>
        <v>NORMA</v>
      </c>
      <c r="AP553" s="9" t="n">
        <v>1</v>
      </c>
      <c r="AQ553" s="10" t="str">
        <f aca="false">IF(AP553="","",IF(AND(AP553&gt;=-20,AP553&lt;=-9.5),"-20 a -9,5",IF(AND(AP553&gt;=-9,AP553&lt;=-6.5),"-9 a -6,5",IF(AP553=-6,"-6",IF(AND(AP553&gt;=-5.5,AP553&lt;=-3),"-5,5 a -3",IF(AND(AP553&gt;=-2.5,AP553&lt;=0),"-2,5 a 0",IF(AND(AP553&gt;=0.5,AP553&lt;=3),"0,5 a 3",IF(AND(AP553&gt;=3.5,AP553&lt;=6),"3,5 a 6",IF(AND(AP553&gt;=6.5,AP553&lt;=9),"6,5 a 9",IF(AND(AP553&gt;=9.5,AP553&lt;=20),"9,5 a 20","Fuera de rango"))))))))))</f>
        <v>0,5 a 3</v>
      </c>
      <c r="AR553" s="11" t="n">
        <f aca="false">IF(AQ553="","",IF(AQ553="-20 a -9,5",1,IF(AQ553="-9 a -6,5",2,IF(AQ553="-6","NORMA",IF(AQ553="-5,5 a -3",3,IF(AQ553="-2,5 a 0",4,IF(AQ553="0,5 a 3",5,IF(AQ553="3,5 a 6",6,IF(AQ553="6,5 a 9",7,IF(AQ553="9,5 a 20",8,""))))))))))</f>
        <v>5</v>
      </c>
      <c r="AS553" s="9" t="n">
        <v>3</v>
      </c>
      <c r="AT553" s="10" t="str">
        <f aca="false">IF(AS553="","",IF(AND(AS553&gt;=-16,AS553&lt;=-14),"-16 a -14",IF(AND(AS553&gt;=-13.5,AS553&lt;=-11.5),"-13,5 a -11,5",IF(AND(AS553&gt;=-11,AS553&lt;=-9),"-11 a -9",IF(AND(AS553&gt;=-8.5,AS553&lt;=-6.5),"-8,5 a -6,5",IF(AND(AS553&gt;=-6,AS553&lt;=-4),"-6 a -4",IF(AND(AS553&gt;=-3.5,AS553&lt;=-1.5),"-3,5 a -1,5",IF(AND(AS553&gt;=-1,AS553&lt;=1),"-1 a 1",IF(AND(AS553&gt;=1.5,AS553&lt;=3.5),"1,5 a 3,5",IF(AND(AS553&gt;=4,AS553&lt;=6),"4 a 6",IF(AND(AS553&gt;=6.5,AS553&lt;=8.5),"6,5 a 8,5",IF(AND(AS553&gt;=9,AS553&lt;=11),"9 a 11",IF(AND(AS553&gt;=11.5,AS553&lt;=13.5),"11,5 a 13,5",IF(AND(AS553&gt;=14,AS553&lt;=16),"14 a 16",IF(AND(AS553&gt;=16.5,AS553&lt;=18.5),"16,5 a 18,5",IF(AND(AS553&gt;=19,AS553&lt;=21),"19 a 21","Fuera de rango"))))))))))))))))</f>
        <v>1,5 a 3,5</v>
      </c>
      <c r="AU553" s="11" t="n">
        <f aca="false" t="array" ref="AU553">IF(AT553="","",_xlfn.IFS(AT553="-16 a -14",1,AT553="-13,5 a -11,5",2,AT553="-11 a -9",3,AT553="-8,5 a -6,5",4,AT553="-6 a -4",5,AT553="-3,5 a -1,5",6,AT553="-1 a 1",7,AT553="1,5 a 3,5",8,AT553="4 a 6","NORMA",AT553="6,5 a 8,5",9,AT553="9 a 11",10,AT553="11,5 a 13,5",11,AT553="14 a 16",12,AT553="16,5 a 18,5",13,AT553="19 a 21",14,TRUE(),""))</f>
        <v>8</v>
      </c>
      <c r="AV553" s="9" t="n">
        <v>1.25</v>
      </c>
      <c r="AW553" s="10" t="str">
        <f aca="false">IF(AV553="","",IF(AND(AV553&gt;=-1,AV553&lt;=-0.5),"-1 a -0,5",IF(AND(AV553&gt;-0.5,AV553&lt;=0),"De -0,5 a 0",IF(AND(AV553&gt;=0.25,AV553&lt;=0.75),"0,25 a 0,75",IF(AND(AV553&gt;=1,AV553&lt;=1.5),"1 a 1,5",IF(AND(AV553&gt;=1.75,AV553&lt;=2.25),"1,75 a 2,25",IF(AND(AV553&gt;=2.5,AV553&lt;=3),"2,5 a 3",IF(AND(AV553&gt;=3.25,AV553&lt;=3.75),"3,25 a 3,75","Fuera de rango"))))))))</f>
        <v>1 a 1,5</v>
      </c>
      <c r="AX553" s="10" t="n">
        <f aca="false">IF(AW553="","",IF(OR(AW553="-1 a -0,5",AW553="-1 a -0.5"),1,IF(OR(AW553="De -0,5 a 0",AW553="-0,5 a 0",AW553="De -0.5 a 0"),2,IF(OR(AW553="0,25 a 0,75",AW553="0.25 a 0.75"),"NORMA",IF(OR(AW553="1 a 1,5",AW553="1 a 1.5"),3,IF(OR(AW553="1,75 a 2,25",AW553="1.75 a 2.25"),4,IF(OR(AW553="2,5 a 3",AW553="2.5 a 3"),5,IF(OR(AW553="3,25 a 3,75",AW553="3.25 a 3.75"),6,""))))))))</f>
        <v>3</v>
      </c>
      <c r="AY553" s="9" t="n">
        <v>-0.5</v>
      </c>
      <c r="AZ553" s="10" t="str">
        <f aca="false">IF(AY553="","",IF(AND(AY553&gt;=-20,AY553&lt;=-9.5),"-20 a -9,5",IF(AND(AY553&gt;=-9,AY553&lt;=-6.5),"-9 a -6,5",IF(AY553=-6,"-6",IF(AND(AY553&gt;=-5.5,AY553&lt;=-3),"-5,5 a -3",IF(AND(AY553&gt;=-2.5,AY553&lt;=0),"-2,5 a 0",IF(AND(AY553&gt;=0.5,AY553&lt;=3),"0,5 a 3",IF(AND(AY553&gt;=3.5,AY553&lt;=6),"3,5 a 6","Fuera de rango"))))))))</f>
        <v>-2,5 a 0</v>
      </c>
      <c r="BA553" s="11" t="n">
        <f aca="false">IF(AZ553="","",IF(AZ553="-20 a -9,5",1,IF(AZ553="-9 a -6,5",2,IF(AZ553="-6","NORMA",IF(AZ553="-5,5 a -3",3,IF(AZ553="-2,5 a 0",4,IF(AZ553="0,5 a 3",5,IF(AZ553="3,5 a 6",6,""))))))))</f>
        <v>4</v>
      </c>
      <c r="BB553" s="9" t="n">
        <v>12</v>
      </c>
      <c r="BC553" s="10" t="str">
        <f aca="false" t="array" ref="BC553">IF(BB553="","",_xlfn.IFS(AND(BB553&gt;=0,BB553&lt;=2),"0 a 2",AND(BB553&gt;=2.5,BB553&lt;=4.5),"2,5 a 4,5",AND(BB553&gt;=5,BB553&lt;=7),"5 a 7",AND(BB553&gt;=7.5,BB553&lt;=9.5),"7,5 a 9,5",AND(BB553&gt;=10,BB553&lt;=12),"10 a 12",AND(BB553&gt;=12.5,BB553&lt;=14.5),"12,5 a 14,5",BB553=15,"15",AND(BB553&gt;=15.5,BB553&lt;=17.5),"15,5 a 17,5",AND(BB553&gt;=18,BB553&lt;=20),"18 a 20",AND(BB553&gt;=20.5,BB553&lt;=22.5),"20,5 a 22,5",AND(BB553&gt;=23,BB553&lt;=25),"23 a 25",TRUE(),"Fuera de rango"))</f>
        <v>10 a 12</v>
      </c>
      <c r="BD553" s="11" t="n">
        <f aca="false" t="array" ref="BD553">IF(BC553="","",_xlfn.IFS(BC553="0 a 2",1,BC553="2,5 a 4,5",2,BC553="5 a 7",3,BC553="7,5 a 9,5",4,BC553="10 a 12",5,BC553="12,5 a 14,5",6,BC553="15","NORMA",BC553="15,5 a 17,5",7,BC553="18 a 20",8,BC553="20,5 a 22,5",9,BC553="23 a 25",10,TRUE(),"Fuera de rango"))</f>
        <v>5</v>
      </c>
      <c r="BE553" s="9" t="n">
        <v>20</v>
      </c>
      <c r="BF553" s="10" t="str">
        <f aca="false">IF(BE553="","",IF(AND(BE553&gt;=-20,BE553&lt;=-10),"-20 a -10",IF(AND(BE553&gt;=-9.5,BE553&lt;=0.5),"-9,5 a 0,5",IF(AND(BE553&gt;=1,BE553&lt;=11),"1 a 11",IF(AND(BE553&gt;=11.5,BE553&lt;=20.5),"11,5 a 20,5",IF(BE553=21,"21",IF(AND(BE553&gt;=21.5,BE553&lt;=31.5),"21,5 a 31,5",IF(AND(BE553&gt;=32,BE553&lt;=42),"32 a 42","Fuera de rango"))))))))</f>
        <v>11,5 a 20,5</v>
      </c>
      <c r="BG553" s="11" t="n">
        <f aca="false">IF(BF553="","",IF(BF553="-20 a -10",1,IF(BF553="-9,5 a 0,5",2,IF(BF553="1 a 11",3,IF(BF553="11,5 a 20,5",4,IF(BF553="21","NORMA",IF(BF553="21,5 a 31,5",5,IF(BF553="32 a 42",6,""))))))))</f>
        <v>4</v>
      </c>
      <c r="BH553" s="9" t="n">
        <v>9</v>
      </c>
      <c r="BI553" s="10" t="str">
        <f aca="false">IF(BH553="","",IF(AND(BH553&gt;=-20,BH553&lt;=-15),"-20 a -15",IF(AND(BH553&gt;=-14.5,BH553&lt;=-9.5),"-14,5 a -9,5",IF(AND(BH553&gt;=-9,BH553&lt;=-4),"-9 a -4",IF(AND(BH553&gt;=-3.5,BH553&lt;=2.5),"-3,5 a 2,5",IF(AND(BH553&gt;=3,BH553&lt;=8),"3 a 8",IF(AND(BH553&gt;=8.5,BH553&lt;=14.5),"8,5 a 14,5",IF(BH553=15,"15",IF(AND(BH553&gt;=15.5,BH553&lt;=20.5),"15,5 a 20,5",IF(AND(BH553&gt;=21,BH553&lt;=26),"21 a 26","Fuera de rango"))))))))))</f>
        <v>8,5 a 14,5</v>
      </c>
      <c r="BJ553" s="11" t="n">
        <f aca="false">IF(BI553="","",IF(BI553="-20 a -15",1,IF(BI553="-14,5 a -9,5",2,IF(BI553="-9 a -4",3,IF(BI553="-3,5 a 2,5",4,IF(BI553="3 a 8",5,IF(BI553="8,5 a 14,5",6,IF(BI553="15","NORMA",IF(BI553="15,5 a 20,5",7,IF(BI553="21 a 26",8,IF(BI553="26,5 a 31,5",9,"")))))))))))</f>
        <v>6</v>
      </c>
      <c r="BK553" s="9" t="n">
        <v>7</v>
      </c>
      <c r="BL553" s="10" t="str">
        <f aca="false">IF(BK553="","",IF(AND(BK553&gt;=0,BK553&lt;=2),"0 - 2",IF(AND(BK553&gt;=2.5,BK553&lt;=4.5),"2,5 - 4,5",IF(AND(BK553&gt;=5,BK553&lt;=7),"5 - 7",IF(AND(BK553&gt;=7.5,BK553&lt;=9.5),"7,5 - 9,5",IF(AND(BK553&gt;=10,BK553&lt;=12),"10 - 12",IF(AND(BK553&gt;=12.5,BK553&lt;=13.5),"12,5 - 13,5",IF(BK553=14,"14",IF(AND(BK553&gt;=14.5,BK553&lt;=16.5),"14,5 - 16,5",IF(AND(BK553&gt;=17,BK553&lt;=19),"17 - 19",IF(AND(BK553&gt;=19.5,BK553&lt;=21.5),"19,5 - 21,5",IF(AND(BK553&gt;=22,BK553&lt;=24),"22 - 24",IF(AND(BK553&gt;=24.5,BK553&lt;=26.5),"24,5 - 26,5",IF(AND(BK553&gt;=27,BK553&lt;=29),"27 - 29",IF(AND(BK553&gt;=29.5,BK553&lt;=30),"29,5 - 30","Fuera de rango")))))))))))))))</f>
        <v>5 - 7</v>
      </c>
      <c r="BM553" s="11" t="n">
        <f aca="false">IF(BL553="","",IF(BL553="0 - 2",1,IF(BL553="2,5 - 4,5",2,IF(BL553="5 - 7",3,IF(BL553="7,5 - 9,5",4,IF(BL553="10 - 12",5,IF(BL553="12,5 - 13,5",6,IF(BL553="14","NORMA",IF(BL553="14,5 - 16,5",7,IF(BL553="17 - 19",8,IF(BL553="19,5 - 21,5",9,IF(BL553="22 - 24",10,IF(BL553="24,5 - 26,5",11,IF(BL553="27 - 29",12,IF(BL553="29,5 - 30",13,"")))))))))))))))</f>
        <v>3</v>
      </c>
      <c r="BN553" s="9" t="n">
        <v>14</v>
      </c>
      <c r="BO553" s="11" t="str">
        <f aca="false">IF(BN553="","",IF(AND(BN553&gt;=-20,BN553&lt;=-10),"-20 a -10",IF(AND(BN553&gt;=-9.5,BN553&lt;=0.5),"-9,5 a 0,5",IF(AND(BN553&gt;=1,BN553&lt;=11),"1 a 11",IF(AND(BN553&gt;=11.5,BN553&lt;=21.5),"11,5 a 21,5",IF(BN553=22,"22",IF(AND(BN553&gt;=22.5,BN553&lt;=32.5),"22,5 a 32,5",IF(AND(BN553&gt;=33,BN553&lt;=43),"33 a 43","Fuera de rango"))))))))</f>
        <v>11,5 a 21,5</v>
      </c>
      <c r="BP553" s="11" t="n">
        <f aca="false">IF(BO553="","",IF(BO553="-20 a -10",1,IF(BO553="-9,5 a 0,5",2,IF(BO553="1 a 11",3,IF(BO553="11,5 a 21,5",4,IF(BO553="22","NORMA",IF(BO553="22,5 a 32,5",5,IF(BO553="33 a 43",6,""))))))))</f>
        <v>4</v>
      </c>
      <c r="BQ553" s="9" t="n">
        <v>2</v>
      </c>
      <c r="BR553" s="10" t="str">
        <f aca="false">IF(BQ553="","",IF(AND(BQ553&gt;=-20,BQ553&lt;=-15),"-20 a -15",IF(AND(BQ553&gt;=-14.5,BQ553&lt;=-9.5),"-14,5 a -9,5",IF(AND(BQ553&gt;=-9,BQ553&lt;=-4),"-9 a -4",IF(AND(BQ553&gt;=-3.5,BQ553&lt;=2.5),"-3,5 a 2,5",IF(AND(BQ553&gt;=3,BQ553&lt;=8),"3 a 8",IF(AND(BQ553&gt;=8.5,BQ553&lt;=13.5),"8,5 a 13,5",IF(AND(BQ553&gt;=14,BQ553&lt;=17.5),"14 a 17,5",IF(BQ553=18,"18",IF(AND(BQ553&gt;=18.5,BQ553&lt;=23.5),"18,5 a 23,5",IF(AND(BQ553&gt;=24,BQ553&lt;=29),"24 a 29",IF(AND(BQ553&gt;=29.5,BQ553&lt;=34.5),"29,5 a 34,5",IF(AND(BQ553&gt;=35,BQ553&lt;=40),"35 a 40","Fuera de rango")))))))))))))</f>
        <v>-3,5 a 2,5</v>
      </c>
      <c r="BS553" s="11" t="n">
        <f aca="false">IF(BR553="","",IF(BR553="-20 a -15",1,IF(BR553="-14,5 a -9,5",2,IF(BR553="-9 a -4",3,IF(BR553="-3,5 a 2,5",4,IF(BR553="3 a 8",5,IF(BR553="8,5 a 13,5",6,IF(BR553="14 a 17,5",7,IF(BR553="18","NORMA",IF(BR553="18,5 a 23,5",8,IF(BR553="24 a 29",9,IF(BR553="29,5 a 34,5",10,IF(BR553="35 a 40",11,"")))))))))))))</f>
        <v>4</v>
      </c>
      <c r="BT553" s="9" t="n">
        <v>0</v>
      </c>
      <c r="BU553" s="10" t="str">
        <f aca="false">IF(BT553="","",IF(AND(BT553&gt;=-20,BT553&lt;=-18),"-20 a -18",IF(AND(BT553&gt;=-17.5,BT553&lt;=-15.5),"-17,5 a -15,5",IF(AND(BT553&gt;=-15,BT553&lt;=-13),"-15 a -13",IF(AND(BT553&gt;=-12.5,BT553&lt;=-10.5),"-12,5 a -10,5",IF(AND(BT553&gt;=-10,BT553&lt;=-8),"-10 a -8",IF(AND(BT553&gt;=-7.5,BT553&lt;=-5.5),"-7,5 a -5,5",IF(AND(BT553&gt;=-5,BT553&lt;=-3),"-5 a -3",IF(AND(BT553&gt;=-2.5,BT553&lt;=-0.5),"-2,5 a -0,5",IF(BT553=0,"0",IF(AND(BT553&gt;=0.5,BT553&lt;=2.5),"0,5 a 2,5",IF(AND(BT553&gt;=3,BT553&lt;=5),"3 a 5",IF(AND(BT553&gt;=5.5,BT553&lt;=7.5),"5,5 a 7,5",IF(AND(BT553&gt;=8,BT553&lt;=10),"8 a 10",IF(AND(BT553&gt;=10.5,BT553&lt;=12.5),"10,5 a 12,5",IF(AND(BT553&gt;=13,BT553&lt;=15),"13 a 15",IF(AND(BT553&gt;=15.5,BT553&lt;=17.5),"15,5 a 17,5",IF(AND(BT553&gt;=18,BT553&lt;=20),"18 a 20","Fuera de rango"))))))))))))))))))</f>
        <v>0</v>
      </c>
      <c r="BV553" s="11" t="str">
        <f aca="false">IF(BT553="","",IF(BT553=0,"NORMA",IF(AND(BT553&gt;=-20,BT553&lt;=-18),2,IF(AND(BT553&gt;=-17.5,BT553&lt;=-15.5),2,IF(AND(BT553&gt;=-15,BT553&lt;=-13),3,IF(AND(BT553&gt;=-12.5,BT553&lt;=-10.5),4,IF(AND(BT553&gt;=-10,BT553&lt;=-8),5,IF(AND(BT553&gt;=-7.5,BT553&lt;=-5.5),6,IF(AND(BT553&gt;=-5,BT553&lt;=-3),7,IF(AND(BT553&gt;=-2.5,BT553&lt;=-0.5),8,IF(AND(BT553&gt;=0.5,BT553&lt;=2.5),9,IF(AND(BT553&gt;=3,BT553&lt;=5),10,IF(AND(BT553&gt;=5.5,BT553&lt;=7.5),11,IF(AND(BT553&gt;=8,BT553&lt;=10),12,IF(AND(BT553&gt;=10.5,BT553&lt;=12.5),13,IF(AND(BT553&gt;=13,BT553&lt;=15),14,IF(AND(BT553&gt;=15.5,BT553&lt;=17.5),15,IF(AND(BT553&gt;=18,BT553&lt;=20),16,"Fuera de rango"))))))))))))))))))</f>
        <v>NORMA</v>
      </c>
      <c r="BW553" s="9" t="n">
        <v>-5</v>
      </c>
      <c r="BX553" s="10" t="n">
        <f aca="false">18.5- (0.3*H553)</f>
        <v>7.7</v>
      </c>
      <c r="BY553" s="10" t="n">
        <f aca="false">(BW553)-(BX553)</f>
        <v>-12.7</v>
      </c>
      <c r="BZ553" s="10" t="str">
        <f aca="false">IF(BY553="","",IF(BY553&lt;-27.5,"De -30 a -28",IF(BY553&lt;-25,"De -27,5 a -25,5",IF(BY553&lt;-22.5,"De -25 a -23",IF(BY553&lt;-20,"De -22,5 a -20,5",IF(BY553&lt;-17.5,"De -20 a -18",IF(BY553&lt;-15,"De -17,5 a -15,5",IF(BY553&lt;-12.5,"De -15 a -13",IF(BY553&lt;-10,"De -12,5 a -10,5",IF(BY553&lt;-7.5,"De -10 a -8",IF(BY553&lt;-5,"De -7,5 a -5,5",IF(BY553&lt;-2.5,"De -5 a -3",IF(BY553&lt;0,"De -2,5 a -0,5",IF(BY553&lt;2.5,"De 0 a 2",IF(BY553&lt;5,"De 2,5 a 4,5",IF(BY553&lt;7.5,"De 5 a 7",IF(BY553&lt;10,"De 7,5 a 9,5",IF(BY553&lt;12.5,"De 10 a 12",IF(BY553&lt;15,"De 12,5 a 14,5",IF(BY553&lt;17.5,"De 15 a 17",IF(BY553&lt;20,"De 17,5 a 19,5",IF(BY553&lt;22.5,"De 20 a 22",IF(BY553&lt;25,"De 22,5 a 24,5",IF(BY553&lt;27.5,"De 25 a 27","De 27,5 a 30"))))))))))))))))))))))))</f>
        <v>De -15 a -13</v>
      </c>
      <c r="CA553" s="12" t="n">
        <f aca="false">IF(BY553="","",IF(BY553&lt;=-28,1,IF(BY553&lt;=-25.5,2,IF(BY553&lt;=-23,3,IF(BY553&lt;=-20.5,4,IF(BY553&lt;=-18,5,IF(BY553&lt;=-15.5,6,IF(BY553&lt;=-13,7,IF(BY553&lt;=-10.5,8,IF(BY553&lt;=-8,9,IF(BY553&lt;=-5.5,10,IF(BY553&lt;=-3,11,IF(BY553&lt;=-0.5,12,IF(BY553&lt;=2,13,IF(BY553&lt;=4.5,14,IF(BY553&lt;=7,15,IF(BY553&lt;=9.5,16,IF(BY553&lt;=12,17,IF(BY553&lt;=14.5,18,IF(BY553&lt;=17,19,IF(BY553&lt;=19.5,20,IF(BY553&lt;=22,21,IF(BY553&lt;=24.5,22,IF(BY553&lt;=27,23,IF(BY553&lt;=30,24,"Fuera de rango")))))))))))))))))))))))))</f>
        <v>8</v>
      </c>
      <c r="CB553" s="9" t="n">
        <v>-4.75</v>
      </c>
      <c r="CC553" s="10" t="n">
        <f aca="false">18.5- (0.3*H553)</f>
        <v>7.7</v>
      </c>
      <c r="CD553" s="10" t="n">
        <f aca="false">(CB553)-(CC553)</f>
        <v>-12.45</v>
      </c>
      <c r="CE553" s="10" t="str">
        <f aca="false">IF(CD553="","",IF(CD553&lt;-27.5,"De -30 a -28",IF(CD553&lt;-25,"De -27,5 a -25,5",IF(CD553&lt;-22.5,"De -25 a -23",IF(CD553&lt;-20,"De -22,5 a -20,5",IF(CD553&lt;-17.5,"De -20 a -18",IF(CD553&lt;-15,"De -17,5 a -15,5",IF(CD553&lt;-12.5,"De -15 a -13",IF(CD553&lt;-10,"De -12,5 a -10,5",IF(CD553&lt;-7.5,"De -10 a -8",IF(CD553&lt;-5,"De -7,5 a -5,5",IF(CD553&lt;-2.5,"De -5 a -3",IF(CD553&lt;0,"De -2,5 a -0,5",IF(CD553&lt;=2,"De 0 a 2",IF(CD553&lt;=4.5,"De 2,5 a 4,5",IF(CD553&lt;=7,"De 5 a 7",IF(CD553&lt;=9.5,"De 7,5 a 9,5",IF(CD553&lt;=12,"De 10 a 12",IF(CD553&lt;=14.5,"De 12,5 a 14,5",IF(CD553&lt;=17,"De 15 a 17",IF(CD553&lt;=19.5,"De 17,5 a 19,5",IF(CD553&lt;=22,"De 20 a 22",IF(CD553&lt;=24.5,"De 22,5 a 24,5",IF(CD553&lt;=27,"De 25 a 27","De 27,5 a 30"))))))))))))))))))))))))</f>
        <v>De -12,5 a -10,5</v>
      </c>
      <c r="CF553" s="12" t="n">
        <f aca="false">IF(CD553="","",IF(CD553&lt;-27.5,1,IF(CD553&lt;-25,2,IF(CD553&lt;-22.5,3,IF(CD553&lt;-20,4,IF(CD553&lt;-17.5,5,IF(CD553&lt;-15,6,IF(CD553&lt;-12.5,7,IF(CD553&lt;-10,8,IF(CD553&lt;-7.5,9,IF(CD553&lt;-5,10,IF(CD553&lt;-2.5,11,IF(CD553&lt;0,12,IF(CD553&lt;2.5,13,IF(CD553&lt;5,14,IF(CD553&lt;7.5,15,IF(CD553&lt;10,16,IF(CD553&lt;12.5,17,IF(CD553&lt;15,18,IF(CD553&lt;17.5,19,IF(CD553&lt;20,20,IF(CD553&lt;22.5,21,IF(CD553&lt;25,22,IF(CD553&lt;27.5,23,24))))))))))))))))))))))))</f>
        <v>8</v>
      </c>
      <c r="CG553" s="9" t="n">
        <v>-3.25</v>
      </c>
      <c r="CH553" s="10" t="str">
        <f aca="false">IF(CG553="","",IF(AND(CG553&gt;=-10,CG553&lt;=-9.5),"-10 a -9,5",IF(AND(CG553&gt;-9.5,CG553&lt;=-8.5),"-9 a -8,5",IF(AND(CG553&gt;-8.5,CG553&lt;=-7.5),"-8 a -7,5",IF(AND(CG553&gt;-7.5,CG553&lt;=-6.5),"-7 a -6,5",IF(AND(CG553&gt;-6.5,CG553&lt;=-5.5),"-6 a -5,5",IF(AND(CG553&gt;-5.5,CG553&lt;=-4.5),"-5 a -4,5",IF(AND(CG553&gt;-4.5,CG553&lt;=-3.5),"-4 a -3,5",IF(AND(CG553&gt;-3.5,CG553&lt;=-2.5),"-3 a -2,5",IF(CG553=-2.25,"-2,25",IF(AND(CG553&gt;-2.5,CG553&lt;=-1.5),"-2 a -1,5",IF(AND(CG553&gt;-1.5,CG553&lt;=-0.5),"-1 a -0,5",IF(AND(CG553&gt;-0.5,CG553&lt;=0.5),"0 a 0,5",IF(AND(CG553&gt;0.5,CG553&lt;=1.5),"1 a 1,5",IF(AND(CG553&gt;1.5,CG553&lt;=2.5),"2 a 2,5",IF(AND(CG553&gt;2.5,CG553&lt;=3.5),"3 a 3,5",IF(AND(CG553&gt;3.5,CG553&lt;=4.5),"4 a 4,5",IF(AND(CG553&gt;4.5,CG553&lt;=5.5),"5 a 5,5",IF(AND(CG553&gt;5.5,CG553&lt;=6.5),"6 a 6,5",IF(AND(CG553&gt;6.5,CG553&lt;=7.5),"7 a 7,5",IF(AND(CG553&gt;7.5,CG553&lt;=8.5),"8 a 8,5",IF(AND(CG553&gt;8.5,CG553&lt;=9.5),"9 a 9,5",IF(CG553&gt;=10,"10","Fuera de rango")))))))))))))))))))))))</f>
        <v>-3 a -2,5</v>
      </c>
      <c r="CI553" s="11" t="n">
        <f aca="false">IF(CG553="","",IF(CG553=-2.25,"NORMA",IF(CG553&lt;=-9.5,1,IF(CG553&lt;=-8.5,2,IF(CG553&lt;=-7.5,3,IF(CG553&lt;=-6.5,4,IF(CG553&lt;=-5.5,5,IF(CG553&lt;=-4.5,6,IF(CG553&lt;=-3.5,7,IF(CG553&lt;=-2.5,8,IF(CG553&lt;=-1.5,9,IF(CG553&lt;=-0.5,10,IF(CG553&lt;=0.5,11,IF(CG553&lt;=1.5,12,IF(CG553&lt;=2.5,13,IF(CG553&lt;=3.5,14,IF(CG553&lt;=4.5,15,IF(CG553&lt;=5.5,16,IF(CG553&lt;=6.5,17,IF(CG553&lt;=7.5,18,IF(CG553&lt;=8.5,19,IF(CG553&lt;=9.5,20,IF(CG553=10,21,"Fuera de rango")))))))))))))))))))))))</f>
        <v>8</v>
      </c>
      <c r="CJ553" s="9" t="n">
        <v>2.5</v>
      </c>
      <c r="CK553" s="10" t="str">
        <f aca="false">IF(CJ553="","",IF(AND(CJ553&gt;=-6,CJ553&lt;=-5.5),"-6 a -5,5",IF(AND(CJ553&gt;-5.5,CJ553&lt;=-4.5),"-5 a -4,5",IF(AND(CJ553&gt;-4.5,CJ553&lt;=-3.5),"-4 a -3,5",IF(AND(CJ553&gt;-3.5,CJ553&lt;=-2.5),"-3 a -2,5",IF(AND(CJ553&gt;-2.5,CJ553&lt;=-1.5),"-2 a -1,5",IF(AND(CJ553&gt;-1.5,CJ553&lt;=-0.5),"-1 a -0,5",IF(AND(CJ553&gt;-0.5,CJ553&lt;=0.5),"0 a 0,5",IF(AND(CJ553&gt;0.5,CJ553&lt;=1.5),"1 a 1,5",IF(AND(CJ553&gt;1.5,CJ553&lt;2.5),"2",IF(AND(CJ553&gt;=2.5,CJ553&lt;=3),"2,5 a 3",IF(AND(CJ553&gt;3,CJ553&lt;=4),"3,5 a 4",IF(AND(CJ553&gt;4,CJ553&lt;=5),"4,5 a 5",IF(AND(CJ553&gt;5,CJ553&lt;=6),"5,5 a 6",IF(AND(CJ553&gt;6,CJ553&lt;=7),"6,5 a 7",IF(AND(CJ553&gt;7,CJ553&lt;=8),"7,5 a 8",IF(AND(CJ553&gt;8,CJ553&lt;=9.5),"8,5 a 9,5",IF(CJ553=10,"10","Fuera de rango"))))))))))))))))))</f>
        <v>2,5 a 3</v>
      </c>
      <c r="CL553" s="11" t="n">
        <f aca="false">IF(CK553="","",IF(OR(CK553="-6 a -5,5",CK553="-6 - -5,5"),1,IF(OR(CK553="-5 a -4,5",CK553="-5 - -4,5"),2,IF(OR(CK553="-4 a -3,5",CK553="-4 - -3,5"),3,IF(OR(CK553="-3 a -2,5",CK553="-3 - -2,5"),4,IF(OR(CK553="-2 a -1,5",CK553="-2 - -1,5"),5,IF(OR(CK553="-1 a -0,5",CK553="-1 - -0,5"),6,IF(OR(CK553="0 a 0,5",CK553="0 - 0,5"),7,IF(OR(CK553="1 a 1,5",CK553="1 - 1,5"),8,IF(CK553="2","NORMA",IF(OR(CK553="2,5 a 3",CK553="2,5 - 3"),9,IF(OR(CK553="3,5 a 4",CK553="3,5 - 4"),10,IF(OR(CK553="4,5 a 5",CK553="4,5 - 5"),11,IF(OR(CK553="5,5 a 6",CK553="5,5 - 6"),12,IF(OR(CK553="6,5 a 7",CK553="6,5 - 7"),13,IF(OR(CK553="7,5 a 8",CK553="7,5 - 8"),14,IF(OR(CK553="8,5 a 9",CK553="8,5 - 9,5",CK553="9 a 9,5"),15,IF(CK553="10",15,IF(OR(CK553="0,5 a 1",CK553="0,5 - 1"),7,"Fuera de rango")))))))))))))))))))</f>
        <v>9</v>
      </c>
      <c r="CN553" s="10" t="str">
        <f aca="false">IF(CM553=0,"0", " ")</f>
        <v>0</v>
      </c>
      <c r="CO553" s="10" t="str">
        <f aca="false">IF(CM553&gt;0,"EME"," ")</f>
        <v> </v>
      </c>
      <c r="CQ553" s="10" t="str">
        <f aca="false">IF(CP553&gt;0,"0", " ")</f>
        <v> </v>
      </c>
      <c r="CR553" s="10" t="str">
        <f aca="false">IF(CP553&gt;0,"EME"," ")</f>
        <v> </v>
      </c>
      <c r="CS553" s="9" t="n">
        <v>0</v>
      </c>
      <c r="CV553" s="9" t="n">
        <v>0</v>
      </c>
      <c r="CY553" s="9" t="n">
        <v>0</v>
      </c>
      <c r="DB553" s="9" t="n">
        <v>0</v>
      </c>
      <c r="DC553" s="11" t="str">
        <f aca="false">IF(DB553&lt;0,"2"," ")</f>
        <v> </v>
      </c>
      <c r="DD553" s="11" t="str">
        <f aca="false">IF(DB553&lt;0,"MIO"," ")</f>
        <v> </v>
      </c>
      <c r="DE553" s="9" t="n">
        <v>0</v>
      </c>
      <c r="DF553" s="10" t="str">
        <f aca="false">IF(DE553&lt;0,"3"," ")</f>
        <v> </v>
      </c>
      <c r="DG553" s="10" t="str">
        <f aca="false">IF(DE553&lt;0,"AST"," ")</f>
        <v> </v>
      </c>
      <c r="DH553" s="9" t="n">
        <v>0</v>
      </c>
      <c r="DI553" s="10" t="str">
        <f aca="false">IF(DH553&lt;0,"3"," ")</f>
        <v> </v>
      </c>
      <c r="DJ553" s="10" t="str">
        <f aca="false">IF(DH553&lt;0,"AST"," ")</f>
        <v> </v>
      </c>
      <c r="DK553" s="9" t="n">
        <v>0.5</v>
      </c>
      <c r="DL553" s="10" t="str">
        <f aca="false">IF(DK553&gt;0,"4"," ")</f>
        <v>4</v>
      </c>
      <c r="DM553" s="10" t="str">
        <f aca="false">IF(DK553&gt;0,"PRE"," ")</f>
        <v>PRE</v>
      </c>
      <c r="DN553" s="9" t="n">
        <v>0.5</v>
      </c>
      <c r="DO553" s="10" t="str">
        <f aca="false">IF(DN553&gt;0,"4"," ")</f>
        <v>4</v>
      </c>
      <c r="DP553" s="10" t="str">
        <f aca="false">IF(DN553&gt;0,"PRE"," ")</f>
        <v>PRE</v>
      </c>
      <c r="DS553" s="12" t="str">
        <f aca="false">CONCATENATE(CO553,CU553,DA553,DG553,DM553)</f>
        <v>  PRE</v>
      </c>
      <c r="DT553" s="10" t="e">
        <f aca="false" t="array" ref="DT553">_xlfn.IFS(DS553="EME    ","0", DS553=" HIP   ","1", DS553="  MIO  ","2", DS553="   AST ","3", DS553="    PRE","4", DS553="EME   PRE","5", DS553=" HIP  PRE","6", DS553=" HIP AST ","7", DS553="  MIO PRE","8", DS553="  MIOAST ","9", DS553="   ASTPRE","10",DS553=" HIP ASTPRE","11", DS553="  MIOASTPRE","12", DS553="     ","0")</f>
        <v>#N/A</v>
      </c>
      <c r="DV553" s="1" t="e">
        <f aca="false" t="array" ref="DV553">_xlfn.IFS(DU553="SI","2", DU553="NO","1")</f>
        <v>#N/A</v>
      </c>
      <c r="DX553" s="11" t="str">
        <f aca="false">IF(DW553=0,"1","2")</f>
        <v>1</v>
      </c>
      <c r="DY553" s="11" t="str">
        <f aca="false" t="array" ref="DY553">_xlfn.IFS(DW553=0,"0", DW553=0.25, "1", DW553=0.5,"2", DW553=0.75,"3", DW553=1,"4",DW553=1.25,"5", DW553=1.5,"6", DW553=1.75,"7", DW553=2,"8")</f>
        <v>0</v>
      </c>
      <c r="EA553" s="11" t="str">
        <f aca="false">IF(DZ553=0,"1","2")</f>
        <v>1</v>
      </c>
      <c r="EB553" s="11" t="str">
        <f aca="false" t="array" ref="EB553">_xlfn.IFS(DZ553=0,"0", DZ553=0.25, "1", DZ553=0.5,"2", DZ553=0.75,"3", DZ553=1,"4",DZ553=1.25,"5", DZ553=1.5,"6", DZ553=1.75,"7", DZ553=2,"8")</f>
        <v>0</v>
      </c>
      <c r="ED553" s="10" t="str">
        <f aca="false">IF(EC553=0,"1","2")</f>
        <v>1</v>
      </c>
      <c r="EE553" s="11" t="str">
        <f aca="false" t="array" ref="EE553">_xlfn.IFS(EC553=0,"0", EC553=-0.25, "1", EC553=-0.5,"2", EC553=-0.75,"3", EC553=-1,"4",EC553=-1.25,"5", EC553=-1.5,"6", EC553=-1.75,"7", EC553=-2,"8", EC553=-2.25,"9",EC553=-2.5,"10", EC553=-2.75,"11", EC553=-3,"12", EC553=-3.25,"13", EC553=-3.5,"14", EC553=-3.75,"15",EC553=-4,"16")</f>
        <v>0</v>
      </c>
      <c r="EG553" s="10" t="str">
        <f aca="false">IF(EF553=0,"1","2")</f>
        <v>1</v>
      </c>
      <c r="EH553" s="11" t="str">
        <f aca="false" t="array" ref="EH553">_xlfn.IFS(EF553=0,"0", EF553=-0.25, "1", EF553=-0.5,"2", EF553=-0.75,"3", EF553=-1,"4",EF553=-1.25,"5", EF553=-1.5,"6", EF553=-1.75,"7", EF553=-2,"8", EF553=-2.25,"9",EF553=-2.5,"10", EF553=-2.75,"11", EF553=-3,"12", EF553=-3.25,"13", EF553=-3.5,"14", EF553=-3.75,"15",EF553=-4,"16")</f>
        <v>0</v>
      </c>
      <c r="EJ553" s="11" t="str">
        <f aca="false">IF(EI553=0,"1","2")</f>
        <v>1</v>
      </c>
      <c r="EK553" s="11" t="str">
        <f aca="false" t="array" ref="EK553">_xlfn.IFS(EI553=0,"0", EI553=-0.25, "1", EI553=-0.5,"2", EI553=-0.75,"3", EI553=-1,"4",EI553=-1.25,"5", EI553=-1.5,"6", EI553=-1.75,"7", EI553=-2,"8", EI553=-2.25,"9", EI553=-2.25,"9",EI553=-2.5,"10", EI553=-2.75,"11", EI553=-3,"12", EI553=-3.25,"13", EI553=-3.5,"14", EI553=-3.75,"15",EI553=-4,"16", EI553=0.25, "17", EI553=0.5, "18")</f>
        <v>0</v>
      </c>
      <c r="EM553" s="11" t="str">
        <f aca="false">IF(EL553=0,"1","2")</f>
        <v>1</v>
      </c>
      <c r="EN553" s="11" t="str">
        <f aca="false" t="array" ref="EN553">_xlfn.IFS(EL553=0.25,"17",EL553=0.5,"18", EL553=0,"0", EL553=-0.25, "1", EL553=-0.5,"2", EL553=-0.75,"3", EL553=-1,"4",EL553=-1.25,"5", EL553=-1.5,"6", EL553=-1.75,"7", EL553=-2,"8",EL553= -2.25,"9",EL553=-2.5,"10",EL553= -2.75,"11",EL553= -3,"12",EL553= -3.25,"13",EL553= -3.5,"14",EL553= -3.75,"15",EL553=-4,"16")</f>
        <v>0</v>
      </c>
      <c r="EP553" s="11" t="str">
        <f aca="false">IF(EO553=0,"1","2")</f>
        <v>1</v>
      </c>
      <c r="EQ553" s="11" t="str">
        <f aca="false" t="array" ref="EQ553">_xlfn.IFS(EO553=0,"0", EO553=0.25, "1", EO553=0.5,"2", EO553=0.75,"3", EO553=1,"4",EO553=1.25,"5", EO553=1.5,"6", EO553=1.75,"7", EO553=2,"8", EO553=2.25,"9", EO553=2.25,"9",EO553=2.5,"10", EO553=2.75,"11", EO553=3,"12", EO553=3.25,"13", EO553=3.5,"14", EO553=3.75,"15",EO553=4,"16", EO553=-0.25, "17", bq=-0.5, "18")</f>
        <v>0</v>
      </c>
      <c r="ES553" s="11" t="str">
        <f aca="false">IF(ER553=0,"1","2")</f>
        <v>1</v>
      </c>
      <c r="ET553" s="11" t="str">
        <f aca="false" t="array" ref="ET553">_xlfn.IFS(ER553=0,"0", ER553=0.25, "1", ER553=0.5,"2", ER553=0.75,"3", ER553=1,"4",ER553=1.25,"5", ER553=1.5,"6", ER553=1.75,"7", ER553=2,"8", ER553=2.25,"9", ER553=2.25,"9",ER553=2.5,"10", ER553=2.75,"11", ER553=3,"12", ER553=3.25,"13", ER553=3.5,"14", ER553=3.75,"15",ER553=4,"16", ER553=-0.25, "17", bq=-0.5, "18")</f>
        <v>0</v>
      </c>
      <c r="EV553" s="14" t="e">
        <f aca="false">VLOOKUP(EU553,LEYENDA!$G$2:$H$8,2,TRUE())</f>
        <v>#N/A</v>
      </c>
      <c r="EW553" s="14" t="e">
        <f aca="false" t="array" ref="EW553">_xlfn.IFS(EV553="0-5","1", EV553="6-12","2", EV553="13-18","3", EV553="19-24","4", EV553="25-36","5", EV553="37-48","6", EV553="49-60","7")</f>
        <v>#N/A</v>
      </c>
    </row>
    <row r="554" customFormat="false" ht="13.5" hidden="false" customHeight="false" outlineLevel="0" collapsed="false">
      <c r="A554" s="1" t="n">
        <v>215</v>
      </c>
      <c r="B554" s="2" t="n">
        <v>1</v>
      </c>
      <c r="C554" s="33" t="n">
        <v>42195</v>
      </c>
      <c r="E554" s="5" t="str">
        <f aca="false">VLOOKUP(A554,'286'!$A$3:$J$6279,10,FALSE())</f>
        <v>MEUNIER, BEATRIZ</v>
      </c>
      <c r="F554" s="4" t="str">
        <f aca="false">VLOOKUP(A554,'286'!$A$3:$I$1768,3,FALSE())</f>
        <v>MEBE</v>
      </c>
      <c r="G554" s="6" t="n">
        <f aca="false">VLOOKUP(A554,'286'!$A$3:$I$1768,4,FALSE())</f>
        <v>26495</v>
      </c>
      <c r="H554" s="7" t="n">
        <f aca="false">YEAR(C554)-YEAR(G554)</f>
        <v>43</v>
      </c>
      <c r="I554" s="1" t="str">
        <f aca="false">VLOOKUP(H554,LEYENDA!$C$2:$D$6,2,TRUE())</f>
        <v>41-60</v>
      </c>
      <c r="J554" s="5" t="str">
        <f aca="false">VLOOKUP(A554,'286'!$A$3:$I$1768,7,FALSE())</f>
        <v>M</v>
      </c>
      <c r="K554" s="8" t="n">
        <f aca="false">VLOOKUP(A554,'286'!$A$3:$I$1768,2,FALSE())</f>
        <v>0</v>
      </c>
      <c r="L554" s="4" t="str">
        <f aca="false">VLOOKUP(A554,'286'!$A$3:$I$1768,8,FALSE())</f>
        <v>D</v>
      </c>
      <c r="M554" s="4" t="str">
        <f aca="false">VLOOKUP(A554,'286'!$A$3:$I$1768,9,FALSE())</f>
        <v>D</v>
      </c>
      <c r="N554" s="8" t="str">
        <f aca="false">IF(R554=O554, "MISMA","CONTRARIA")</f>
        <v>MISMA</v>
      </c>
      <c r="O554" s="8" t="str">
        <f aca="false" t="array" ref="O554">_xlfn.IFS(L554="D","1", L554="I","2")</f>
        <v>1</v>
      </c>
      <c r="P554" s="8" t="e">
        <f aca="false" t="array" ref="P554">_xlfn.IFS(K554="OD","1", K554="OI","2")</f>
        <v>#N/A</v>
      </c>
      <c r="Q554" s="1" t="str">
        <f aca="false" t="array" ref="Q554">_xlfn.IFS(J554="M","1", J554="H","2")</f>
        <v>1</v>
      </c>
      <c r="R554" s="8" t="str">
        <f aca="false" t="array" ref="R554">_xlfn.IFS(M554="D","1", M554="I","2")</f>
        <v>1</v>
      </c>
      <c r="S554" s="1" t="str">
        <f aca="false" t="array" ref="S554">_xlfn.IFS(N554="CONTRARIA", "1",N554= "MISMA","2")</f>
        <v>2</v>
      </c>
      <c r="T554" s="1" t="str">
        <f aca="false" t="array" ref="T554">_xlfn.IFS(I554="0-12","1", I554="13-24","2", I554="25-40","3", I554="41-60","4", I554="61-100","5")</f>
        <v>4</v>
      </c>
      <c r="U554" s="9" t="n">
        <v>-0.5</v>
      </c>
      <c r="V554" s="10" t="str">
        <f aca="false">IF(U554="","",IF(AND(U554&gt;=-9,U554&lt;=-6.5),"-9 a -6,5",IF(AND(U554&gt;=-6,U554&lt;=-3.5),"-6 a -3,5",IF(AND(U554&gt;=-3,U554&lt;=-1),"-3 a -1",IF(U554=-0.5,"-0,5",IF(AND(U554&gt;=0,U554&lt;=2.5),"0 a 2,5",IF(AND(U554&gt;=3,U554&lt;=5.5),"3 a 5,5",IF(AND(U554&gt;=6,U554&lt;=8.5),"6 a 8,5",IF(AND(U554&gt;=9,U554&lt;=20),"9 a 20","Fuera de rango")))))))))</f>
        <v>-0,5</v>
      </c>
      <c r="W554" s="11" t="str">
        <f aca="false">IF(V554="","",IF(V554="-9 a -6,5",2,IF(V554="-6 a -3,5",3,IF(V554="-3 a -1",4,IF(V554="-0,5","NORMA",IF(V554="0 a 2,5",5,IF(V554="3 a 5,5",6,IF(V554="6 a 8,5",7,IF(V554="9 a 20",8,"Fuera de rango")))))))))</f>
        <v>NORMA</v>
      </c>
      <c r="X554" s="9" t="n">
        <v>0</v>
      </c>
      <c r="Y554" s="11" t="str">
        <f aca="false">IF(X554="","",IF(AND(X554&gt;=0,X554&lt;=4),"0 a 4",IF(AND(X554&gt;=4.5,X554&lt;=8.5),"4,5 a 8,5",IF(X554=9,"9",IF(AND(X554&gt;=9.5,X554&lt;=13),"9,5 a 13",IF(AND(X554&gt;=13.5,X554&lt;=20),"13,5 a 20",IF(AND(X554&gt;=20.5,X554&lt;=35),"20,5 a 35","Fuera de rango")))))))</f>
        <v>0 a 4</v>
      </c>
      <c r="Z554" s="11" t="n">
        <f aca="false">IF(Y554="","",IF(Y554="0 a 4",1,IF(Y554="4,5 a 8,5",2,IF(Y554="9","NORMA",IF(Y554="9,5 a 13",3,IF(Y554="13,5 a 20",4,IF(Y554="20,5 a 35",5,"Fuera de rango")))))))</f>
        <v>1</v>
      </c>
      <c r="AA554" s="9" t="n">
        <v>17</v>
      </c>
      <c r="AB554" s="10" t="str">
        <f aca="false">IF(AA554="","",IF(AND(AA554&gt;=0,AA554&lt;=9),"0 a 9",IF(AND(AA554&gt;=9.5,AA554&lt;=18.5),"9,5 a 18,5",IF(AA554=19,"19",IF(AND(AA554&gt;=19.5,AA554&lt;=28),"19,5 a 28",IF(AND(AA554&gt;=28.5,AA554&lt;=40),"28,5 a 40","Fuera de rango"))))))</f>
        <v>9,5 a 18,5</v>
      </c>
      <c r="AC554" s="11" t="n">
        <f aca="false" t="array" ref="AC554">_xlfn.IFS(AB554="","",AB554="0 a 9",1,AB554="9,5 a 18,5",2,AB554="19","NORMA",AB554="19,5 a 28",3,AB554="28,5 a 40",4,TRUE(),"Fuera de rango")</f>
        <v>2</v>
      </c>
      <c r="AD554" s="9" t="n">
        <v>8</v>
      </c>
      <c r="AE554" s="10" t="str">
        <f aca="false">IF(AD554="","",IF(AND(AD554&gt;=-10,AD554&lt;=0),"De -10 a 0",IF(AND(AD554&gt;=0.5,AD554&lt;=9.5),"0,5 a 9,5",IF(AD554=10,"10",IF(AND(AD554&gt;=10.5,AD554&lt;=20),"10,5 a 20",IF(AND(AD554&gt;=20.5,AD554&lt;=40),"20,5 a 40","Fuera de rango"))))))</f>
        <v>0,5 a 9,5</v>
      </c>
      <c r="AF554" s="12" t="n">
        <f aca="false">IF(AD554="","",IF(AND(AD554&gt;=-10,AD554&lt;=0),1,IF(AND(AD554&gt;=0.5,AD554&lt;=9.5),2,IF(AD554=10,"NORMA",IF(AND(AD554&gt;=10.5,AD554&lt;=20),3,IF(AND(AD554&gt;=20.5,AD554&lt;=40),4,""))))))</f>
        <v>2</v>
      </c>
      <c r="AG554" s="9" t="n">
        <v>8</v>
      </c>
      <c r="AH554" s="10" t="str">
        <f aca="false">IF(AG554="","",IF(AND(AG554&gt;=0,AG554&lt;=4),"0 a 4",IF(AND(AG554&gt;=4.5,AG554&lt;=8.5),"4,5 a 8,5",IF(AG554=9,"9",IF(AND(AG554&gt;=9.5,AG554&lt;=13),"9,5 a 13",IF(AND(AG554&gt;=13.5,AG554&lt;=25),"13,5 a 25","Fuera de rango"))))))</f>
        <v>4,5 a 8,5</v>
      </c>
      <c r="AI554" s="10" t="n">
        <f aca="false">IF(AH554="","",IF(AH554="0 a 4",1,IF(AH554="4,5 a 8,5",2,IF(AH554="9","NORMA",IF(AH554="9,5 a 13",3,IF(AH554="13,5 a 25",4,""))))))</f>
        <v>2</v>
      </c>
      <c r="AJ554" s="9" t="n">
        <v>5</v>
      </c>
      <c r="AK554" s="10" t="str">
        <f aca="false">IF(AJ554="","",IF(AND(AJ554&gt;=-15,AJ554&lt;=-10.5),"-15 a -10,5",IF(AND(AJ554&gt;=-10,AJ554&lt;=-4),"-10 a -4",IF(AND(AJ554&gt;=-4.5,AJ554&lt;=0),"-4,5 a 0",IF(AND(AJ554&gt;=0.5,AJ554&lt;=4.5),"0,5 a 4,5",IF(AJ554=5,"5",IF(AND(AJ554&gt;=5.5,AJ554&lt;=10),"5,5 a 10",IF(AND(AJ554&gt;=10.5,AJ554&lt;=20),"10,5 a 20","Fuera de rango"))))))))</f>
        <v>5</v>
      </c>
      <c r="AL554" s="11" t="str">
        <f aca="false">IF(AK554="","",IF(AK554="-15 a -10,5",1,IF(AK554="-10 a -4",2,IF(AK554="-4,5 a 0",3,IF(AK554="0,5 a 4,5",4,IF(AK554="5","NORMA",IF(AK554="5,5 a 10",5,IF(AK554="10,5 a 20",6,"Error"))))))))</f>
        <v>NORMA</v>
      </c>
      <c r="AM554" s="9" t="n">
        <v>0.5</v>
      </c>
      <c r="AN554" s="10" t="str">
        <f aca="false">IF(AM554="","",IF(AND(AM554&gt;=-7.5,AM554&lt;=-5.5),"-7,5 a -5,5",IF(AND(AM554&gt;=-5,AM554&lt;=-3),"-5 a -3",IF(AND(AM554&gt;=-2.5,AM554&lt;=-0.5),"-2,5 a -0,5",IF(AM554=0,"0,00",IF(AND(AM554&gt;=0.5,AM554&lt;=2.5),"0,5 a 2,5",IF(AND(AM554&gt;=3,AM554&lt;=5),"3 a 5",IF(AND(AM554&gt;=5.5,AM554&lt;=7.5),"5,5 a 7,5",IF(AND(AM554&gt;=8,AM554&lt;=10),"8 a 10","Fuera de rango")))))))))</f>
        <v>0,5 a 2,5</v>
      </c>
      <c r="AO554" s="11" t="n">
        <f aca="false">IF(AN554="","",IF(AN554="-7,5 a -5,5",1,IF(AN554="-5 a -3",2,IF(AN554="-2,5 a -0,5",3,IF(AN554="0,00","NORMA",IF(AN554="0,5 a 2,5",4,IF(AN554="3 a 5",5,IF(AN554="5,5 a 7,5",6,IF(AN554="8 a 10",7,"Error")))))))))</f>
        <v>4</v>
      </c>
      <c r="AP554" s="9" t="n">
        <v>1</v>
      </c>
      <c r="AQ554" s="10" t="str">
        <f aca="false">IF(AP554="","",IF(AND(AP554&gt;=-20,AP554&lt;=-9.5),"-20 a -9,5",IF(AND(AP554&gt;=-9,AP554&lt;=-6.5),"-9 a -6,5",IF(AP554=-6,"-6",IF(AND(AP554&gt;=-5.5,AP554&lt;=-3),"-5,5 a -3",IF(AND(AP554&gt;=-2.5,AP554&lt;=0),"-2,5 a 0",IF(AND(AP554&gt;=0.5,AP554&lt;=3),"0,5 a 3",IF(AND(AP554&gt;=3.5,AP554&lt;=6),"3,5 a 6",IF(AND(AP554&gt;=6.5,AP554&lt;=9),"6,5 a 9",IF(AND(AP554&gt;=9.5,AP554&lt;=20),"9,5 a 20","Fuera de rango"))))))))))</f>
        <v>0,5 a 3</v>
      </c>
      <c r="AR554" s="11" t="n">
        <f aca="false">IF(AQ554="","",IF(AQ554="-20 a -9,5",1,IF(AQ554="-9 a -6,5",2,IF(AQ554="-6","NORMA",IF(AQ554="-5,5 a -3",3,IF(AQ554="-2,5 a 0",4,IF(AQ554="0,5 a 3",5,IF(AQ554="3,5 a 6",6,IF(AQ554="6,5 a 9",7,IF(AQ554="9,5 a 20",8,""))))))))))</f>
        <v>5</v>
      </c>
      <c r="AS554" s="9" t="n">
        <v>9</v>
      </c>
      <c r="AT554" s="10" t="str">
        <f aca="false">IF(AS554="","",IF(AND(AS554&gt;=-16,AS554&lt;=-14),"-16 a -14",IF(AND(AS554&gt;=-13.5,AS554&lt;=-11.5),"-13,5 a -11,5",IF(AND(AS554&gt;=-11,AS554&lt;=-9),"-11 a -9",IF(AND(AS554&gt;=-8.5,AS554&lt;=-6.5),"-8,5 a -6,5",IF(AND(AS554&gt;=-6,AS554&lt;=-4),"-6 a -4",IF(AND(AS554&gt;=-3.5,AS554&lt;=-1.5),"-3,5 a -1,5",IF(AND(AS554&gt;=-1,AS554&lt;=1),"-1 a 1",IF(AND(AS554&gt;=1.5,AS554&lt;=3.5),"1,5 a 3,5",IF(AND(AS554&gt;=4,AS554&lt;=6),"4 a 6",IF(AND(AS554&gt;=6.5,AS554&lt;=8.5),"6,5 a 8,5",IF(AND(AS554&gt;=9,AS554&lt;=11),"9 a 11",IF(AND(AS554&gt;=11.5,AS554&lt;=13.5),"11,5 a 13,5",IF(AND(AS554&gt;=14,AS554&lt;=16),"14 a 16",IF(AND(AS554&gt;=16.5,AS554&lt;=18.5),"16,5 a 18,5",IF(AND(AS554&gt;=19,AS554&lt;=21),"19 a 21","Fuera de rango"))))))))))))))))</f>
        <v>9 a 11</v>
      </c>
      <c r="AU554" s="11" t="n">
        <f aca="false" t="array" ref="AU554">IF(AT554="","",_xlfn.IFS(AT554="-16 a -14",1,AT554="-13,5 a -11,5",2,AT554="-11 a -9",3,AT554="-8,5 a -6,5",4,AT554="-6 a -4",5,AT554="-3,5 a -1,5",6,AT554="-1 a 1",7,AT554="1,5 a 3,5",8,AT554="4 a 6","NORMA",AT554="6,5 a 8,5",9,AT554="9 a 11",10,AT554="11,5 a 13,5",11,AT554="14 a 16",12,AT554="16,5 a 18,5",13,AT554="19 a 21",14,TRUE(),""))</f>
        <v>10</v>
      </c>
      <c r="AV554" s="9" t="n">
        <v>1</v>
      </c>
      <c r="AW554" s="10" t="str">
        <f aca="false">IF(AV554="","",IF(AND(AV554&gt;=-1,AV554&lt;=-0.5),"-1 a -0,5",IF(AND(AV554&gt;-0.5,AV554&lt;=0),"De -0,5 a 0",IF(AND(AV554&gt;=0.25,AV554&lt;=0.75),"0,25 a 0,75",IF(AND(AV554&gt;=1,AV554&lt;=1.5),"1 a 1,5",IF(AND(AV554&gt;=1.75,AV554&lt;=2.25),"1,75 a 2,25",IF(AND(AV554&gt;=2.5,AV554&lt;=3),"2,5 a 3",IF(AND(AV554&gt;=3.25,AV554&lt;=3.75),"3,25 a 3,75","Fuera de rango"))))))))</f>
        <v>1 a 1,5</v>
      </c>
      <c r="AX554" s="10" t="n">
        <f aca="false">IF(AW554="","",IF(OR(AW554="-1 a -0,5",AW554="-1 a -0.5"),1,IF(OR(AW554="De -0,5 a 0",AW554="-0,5 a 0",AW554="De -0.5 a 0"),2,IF(OR(AW554="0,25 a 0,75",AW554="0.25 a 0.75"),"NORMA",IF(OR(AW554="1 a 1,5",AW554="1 a 1.5"),3,IF(OR(AW554="1,75 a 2,25",AW554="1.75 a 2.25"),4,IF(OR(AW554="2,5 a 3",AW554="2.5 a 3"),5,IF(OR(AW554="3,25 a 3,75",AW554="3.25 a 3.75"),6,""))))))))</f>
        <v>3</v>
      </c>
      <c r="AY554" s="9" t="n">
        <v>-4</v>
      </c>
      <c r="AZ554" s="10" t="str">
        <f aca="false">IF(AY554="","",IF(AND(AY554&gt;=-20,AY554&lt;=-9.5),"-20 a -9,5",IF(AND(AY554&gt;=-9,AY554&lt;=-6.5),"-9 a -6,5",IF(AY554=-6,"-6",IF(AND(AY554&gt;=-5.5,AY554&lt;=-3),"-5,5 a -3",IF(AND(AY554&gt;=-2.5,AY554&lt;=0),"-2,5 a 0",IF(AND(AY554&gt;=0.5,AY554&lt;=3),"0,5 a 3",IF(AND(AY554&gt;=3.5,AY554&lt;=6),"3,5 a 6","Fuera de rango"))))))))</f>
        <v>-5,5 a -3</v>
      </c>
      <c r="BA554" s="11" t="n">
        <f aca="false">IF(AZ554="","",IF(AZ554="-20 a -9,5",1,IF(AZ554="-9 a -6,5",2,IF(AZ554="-6","NORMA",IF(AZ554="-5,5 a -3",3,IF(AZ554="-2,5 a 0",4,IF(AZ554="0,5 a 3",5,IF(AZ554="3,5 a 6",6,""))))))))</f>
        <v>3</v>
      </c>
      <c r="BB554" s="9" t="n">
        <v>0</v>
      </c>
      <c r="BC554" s="10" t="str">
        <f aca="false" t="array" ref="BC554">IF(BB554="","",_xlfn.IFS(AND(BB554&gt;=0,BB554&lt;=2),"0 a 2",AND(BB554&gt;=2.5,BB554&lt;=4.5),"2,5 a 4,5",AND(BB554&gt;=5,BB554&lt;=7),"5 a 7",AND(BB554&gt;=7.5,BB554&lt;=9.5),"7,5 a 9,5",AND(BB554&gt;=10,BB554&lt;=12),"10 a 12",AND(BB554&gt;=12.5,BB554&lt;=14.5),"12,5 a 14,5",BB554=15,"15",AND(BB554&gt;=15.5,BB554&lt;=17.5),"15,5 a 17,5",AND(BB554&gt;=18,BB554&lt;=20),"18 a 20",AND(BB554&gt;=20.5,BB554&lt;=22.5),"20,5 a 22,5",AND(BB554&gt;=23,BB554&lt;=25),"23 a 25",TRUE(),"Fuera de rango"))</f>
        <v>0 a 2</v>
      </c>
      <c r="BD554" s="11" t="n">
        <f aca="false" t="array" ref="BD554">IF(BC554="","",_xlfn.IFS(BC554="0 a 2",1,BC554="2,5 a 4,5",2,BC554="5 a 7",3,BC554="7,5 a 9,5",4,BC554="10 a 12",5,BC554="12,5 a 14,5",6,BC554="15","NORMA",BC554="15,5 a 17,5",7,BC554="18 a 20",8,BC554="20,5 a 22,5",9,BC554="23 a 25",10,TRUE(),"Fuera de rango"))</f>
        <v>1</v>
      </c>
      <c r="BE554" s="9" t="n">
        <v>30</v>
      </c>
      <c r="BF554" s="10" t="str">
        <f aca="false">IF(BE554="","",IF(AND(BE554&gt;=-20,BE554&lt;=-10),"-20 a -10",IF(AND(BE554&gt;=-9.5,BE554&lt;=0.5),"-9,5 a 0,5",IF(AND(BE554&gt;=1,BE554&lt;=11),"1 a 11",IF(AND(BE554&gt;=11.5,BE554&lt;=20.5),"11,5 a 20,5",IF(BE554=21,"21",IF(AND(BE554&gt;=21.5,BE554&lt;=31.5),"21,5 a 31,5",IF(AND(BE554&gt;=32,BE554&lt;=42),"32 a 42","Fuera de rango"))))))))</f>
        <v>21,5 a 31,5</v>
      </c>
      <c r="BG554" s="11" t="n">
        <f aca="false">IF(BF554="","",IF(BF554="-20 a -10",1,IF(BF554="-9,5 a 0,5",2,IF(BF554="1 a 11",3,IF(BF554="11,5 a 20,5",4,IF(BF554="21","NORMA",IF(BF554="21,5 a 31,5",5,IF(BF554="32 a 42",6,""))))))))</f>
        <v>5</v>
      </c>
      <c r="BH554" s="9" t="n">
        <v>12</v>
      </c>
      <c r="BI554" s="10" t="str">
        <f aca="false">IF(BH554="","",IF(AND(BH554&gt;=-20,BH554&lt;=-15),"-20 a -15",IF(AND(BH554&gt;=-14.5,BH554&lt;=-9.5),"-14,5 a -9,5",IF(AND(BH554&gt;=-9,BH554&lt;=-4),"-9 a -4",IF(AND(BH554&gt;=-3.5,BH554&lt;=2.5),"-3,5 a 2,5",IF(AND(BH554&gt;=3,BH554&lt;=8),"3 a 8",IF(AND(BH554&gt;=8.5,BH554&lt;=14.5),"8,5 a 14,5",IF(BH554=15,"15",IF(AND(BH554&gt;=15.5,BH554&lt;=20.5),"15,5 a 20,5",IF(AND(BH554&gt;=21,BH554&lt;=26),"21 a 26","Fuera de rango"))))))))))</f>
        <v>8,5 a 14,5</v>
      </c>
      <c r="BJ554" s="11" t="n">
        <f aca="false">IF(BI554="","",IF(BI554="-20 a -15",1,IF(BI554="-14,5 a -9,5",2,IF(BI554="-9 a -4",3,IF(BI554="-3,5 a 2,5",4,IF(BI554="3 a 8",5,IF(BI554="8,5 a 14,5",6,IF(BI554="15","NORMA",IF(BI554="15,5 a 20,5",7,IF(BI554="21 a 26",8,IF(BI554="26,5 a 31,5",9,"")))))))))))</f>
        <v>6</v>
      </c>
      <c r="BK554" s="9" t="n">
        <v>14</v>
      </c>
      <c r="BL554" s="10" t="str">
        <f aca="false">IF(BK554="","",IF(AND(BK554&gt;=0,BK554&lt;=2),"0 - 2",IF(AND(BK554&gt;=2.5,BK554&lt;=4.5),"2,5 - 4,5",IF(AND(BK554&gt;=5,BK554&lt;=7),"5 - 7",IF(AND(BK554&gt;=7.5,BK554&lt;=9.5),"7,5 - 9,5",IF(AND(BK554&gt;=10,BK554&lt;=12),"10 - 12",IF(AND(BK554&gt;=12.5,BK554&lt;=13.5),"12,5 - 13,5",IF(BK554=14,"14",IF(AND(BK554&gt;=14.5,BK554&lt;=16.5),"14,5 - 16,5",IF(AND(BK554&gt;=17,BK554&lt;=19),"17 - 19",IF(AND(BK554&gt;=19.5,BK554&lt;=21.5),"19,5 - 21,5",IF(AND(BK554&gt;=22,BK554&lt;=24),"22 - 24",IF(AND(BK554&gt;=24.5,BK554&lt;=26.5),"24,5 - 26,5",IF(AND(BK554&gt;=27,BK554&lt;=29),"27 - 29",IF(AND(BK554&gt;=29.5,BK554&lt;=30),"29,5 - 30","Fuera de rango")))))))))))))))</f>
        <v>14</v>
      </c>
      <c r="BM554" s="11" t="str">
        <f aca="false">IF(BL554="","",IF(BL554="0 - 2",1,IF(BL554="2,5 - 4,5",2,IF(BL554="5 - 7",3,IF(BL554="7,5 - 9,5",4,IF(BL554="10 - 12",5,IF(BL554="12,5 - 13,5",6,IF(BL554="14","NORMA",IF(BL554="14,5 - 16,5",7,IF(BL554="17 - 19",8,IF(BL554="19,5 - 21,5",9,IF(BL554="22 - 24",10,IF(BL554="24,5 - 26,5",11,IF(BL554="27 - 29",12,IF(BL554="29,5 - 30",13,"")))))))))))))))</f>
        <v>NORMA</v>
      </c>
      <c r="BN554" s="9" t="n">
        <v>18</v>
      </c>
      <c r="BO554" s="11" t="str">
        <f aca="false">IF(BN554="","",IF(AND(BN554&gt;=-20,BN554&lt;=-10),"-20 a -10",IF(AND(BN554&gt;=-9.5,BN554&lt;=0.5),"-9,5 a 0,5",IF(AND(BN554&gt;=1,BN554&lt;=11),"1 a 11",IF(AND(BN554&gt;=11.5,BN554&lt;=21.5),"11,5 a 21,5",IF(BN554=22,"22",IF(AND(BN554&gt;=22.5,BN554&lt;=32.5),"22,5 a 32,5",IF(AND(BN554&gt;=33,BN554&lt;=43),"33 a 43","Fuera de rango"))))))))</f>
        <v>11,5 a 21,5</v>
      </c>
      <c r="BP554" s="11" t="n">
        <f aca="false">IF(BO554="","",IF(BO554="-20 a -10",1,IF(BO554="-9,5 a 0,5",2,IF(BO554="1 a 11",3,IF(BO554="11,5 a 21,5",4,IF(BO554="22","NORMA",IF(BO554="22,5 a 32,5",5,IF(BO554="33 a 43",6,""))))))))</f>
        <v>4</v>
      </c>
      <c r="BQ554" s="9" t="n">
        <v>10</v>
      </c>
      <c r="BR554" s="10" t="str">
        <f aca="false">IF(BQ554="","",IF(AND(BQ554&gt;=-20,BQ554&lt;=-15),"-20 a -15",IF(AND(BQ554&gt;=-14.5,BQ554&lt;=-9.5),"-14,5 a -9,5",IF(AND(BQ554&gt;=-9,BQ554&lt;=-4),"-9 a -4",IF(AND(BQ554&gt;=-3.5,BQ554&lt;=2.5),"-3,5 a 2,5",IF(AND(BQ554&gt;=3,BQ554&lt;=8),"3 a 8",IF(AND(BQ554&gt;=8.5,BQ554&lt;=13.5),"8,5 a 13,5",IF(AND(BQ554&gt;=14,BQ554&lt;=17.5),"14 a 17,5",IF(BQ554=18,"18",IF(AND(BQ554&gt;=18.5,BQ554&lt;=23.5),"18,5 a 23,5",IF(AND(BQ554&gt;=24,BQ554&lt;=29),"24 a 29",IF(AND(BQ554&gt;=29.5,BQ554&lt;=34.5),"29,5 a 34,5",IF(AND(BQ554&gt;=35,BQ554&lt;=40),"35 a 40","Fuera de rango")))))))))))))</f>
        <v>8,5 a 13,5</v>
      </c>
      <c r="BS554" s="11" t="n">
        <f aca="false">IF(BR554="","",IF(BR554="-20 a -15",1,IF(BR554="-14,5 a -9,5",2,IF(BR554="-9 a -4",3,IF(BR554="-3,5 a 2,5",4,IF(BR554="3 a 8",5,IF(BR554="8,5 a 13,5",6,IF(BR554="14 a 17,5",7,IF(BR554="18","NORMA",IF(BR554="18,5 a 23,5",8,IF(BR554="24 a 29",9,IF(BR554="29,5 a 34,5",10,IF(BR554="35 a 40",11,"")))))))))))))</f>
        <v>6</v>
      </c>
      <c r="BT554" s="9" t="n">
        <v>0</v>
      </c>
      <c r="BU554" s="10" t="str">
        <f aca="false">IF(BT554="","",IF(AND(BT554&gt;=-20,BT554&lt;=-18),"-20 a -18",IF(AND(BT554&gt;=-17.5,BT554&lt;=-15.5),"-17,5 a -15,5",IF(AND(BT554&gt;=-15,BT554&lt;=-13),"-15 a -13",IF(AND(BT554&gt;=-12.5,BT554&lt;=-10.5),"-12,5 a -10,5",IF(AND(BT554&gt;=-10,BT554&lt;=-8),"-10 a -8",IF(AND(BT554&gt;=-7.5,BT554&lt;=-5.5),"-7,5 a -5,5",IF(AND(BT554&gt;=-5,BT554&lt;=-3),"-5 a -3",IF(AND(BT554&gt;=-2.5,BT554&lt;=-0.5),"-2,5 a -0,5",IF(BT554=0,"0",IF(AND(BT554&gt;=0.5,BT554&lt;=2.5),"0,5 a 2,5",IF(AND(BT554&gt;=3,BT554&lt;=5),"3 a 5",IF(AND(BT554&gt;=5.5,BT554&lt;=7.5),"5,5 a 7,5",IF(AND(BT554&gt;=8,BT554&lt;=10),"8 a 10",IF(AND(BT554&gt;=10.5,BT554&lt;=12.5),"10,5 a 12,5",IF(AND(BT554&gt;=13,BT554&lt;=15),"13 a 15",IF(AND(BT554&gt;=15.5,BT554&lt;=17.5),"15,5 a 17,5",IF(AND(BT554&gt;=18,BT554&lt;=20),"18 a 20","Fuera de rango"))))))))))))))))))</f>
        <v>0</v>
      </c>
      <c r="BV554" s="11" t="str">
        <f aca="false">IF(BT554="","",IF(BT554=0,"NORMA",IF(AND(BT554&gt;=-20,BT554&lt;=-18),2,IF(AND(BT554&gt;=-17.5,BT554&lt;=-15.5),2,IF(AND(BT554&gt;=-15,BT554&lt;=-13),3,IF(AND(BT554&gt;=-12.5,BT554&lt;=-10.5),4,IF(AND(BT554&gt;=-10,BT554&lt;=-8),5,IF(AND(BT554&gt;=-7.5,BT554&lt;=-5.5),6,IF(AND(BT554&gt;=-5,BT554&lt;=-3),7,IF(AND(BT554&gt;=-2.5,BT554&lt;=-0.5),8,IF(AND(BT554&gt;=0.5,BT554&lt;=2.5),9,IF(AND(BT554&gt;=3,BT554&lt;=5),10,IF(AND(BT554&gt;=5.5,BT554&lt;=7.5),11,IF(AND(BT554&gt;=8,BT554&lt;=10),12,IF(AND(BT554&gt;=10.5,BT554&lt;=12.5),13,IF(AND(BT554&gt;=13,BT554&lt;=15),14,IF(AND(BT554&gt;=15.5,BT554&lt;=17.5),15,IF(AND(BT554&gt;=18,BT554&lt;=20),16,"Fuera de rango"))))))))))))))))))</f>
        <v>NORMA</v>
      </c>
      <c r="BW554" s="9" t="n">
        <v>-2.25</v>
      </c>
      <c r="BX554" s="10" t="n">
        <f aca="false">18.5- (0.3*H554)</f>
        <v>5.6</v>
      </c>
      <c r="BY554" s="10" t="n">
        <f aca="false">(BW554)-(BX554)</f>
        <v>-7.85</v>
      </c>
      <c r="BZ554" s="10" t="str">
        <f aca="false">IF(BY554="","",IF(BY554&lt;-27.5,"De -30 a -28",IF(BY554&lt;-25,"De -27,5 a -25,5",IF(BY554&lt;-22.5,"De -25 a -23",IF(BY554&lt;-20,"De -22,5 a -20,5",IF(BY554&lt;-17.5,"De -20 a -18",IF(BY554&lt;-15,"De -17,5 a -15,5",IF(BY554&lt;-12.5,"De -15 a -13",IF(BY554&lt;-10,"De -12,5 a -10,5",IF(BY554&lt;-7.5,"De -10 a -8",IF(BY554&lt;-5,"De -7,5 a -5,5",IF(BY554&lt;-2.5,"De -5 a -3",IF(BY554&lt;0,"De -2,5 a -0,5",IF(BY554&lt;2.5,"De 0 a 2",IF(BY554&lt;5,"De 2,5 a 4,5",IF(BY554&lt;7.5,"De 5 a 7",IF(BY554&lt;10,"De 7,5 a 9,5",IF(BY554&lt;12.5,"De 10 a 12",IF(BY554&lt;15,"De 12,5 a 14,5",IF(BY554&lt;17.5,"De 15 a 17",IF(BY554&lt;20,"De 17,5 a 19,5",IF(BY554&lt;22.5,"De 20 a 22",IF(BY554&lt;25,"De 22,5 a 24,5",IF(BY554&lt;27.5,"De 25 a 27","De 27,5 a 30"))))))))))))))))))))))))</f>
        <v>De -10 a -8</v>
      </c>
      <c r="CA554" s="12" t="n">
        <f aca="false">IF(BY554="","",IF(BY554&lt;=-28,1,IF(BY554&lt;=-25.5,2,IF(BY554&lt;=-23,3,IF(BY554&lt;=-20.5,4,IF(BY554&lt;=-18,5,IF(BY554&lt;=-15.5,6,IF(BY554&lt;=-13,7,IF(BY554&lt;=-10.5,8,IF(BY554&lt;=-8,9,IF(BY554&lt;=-5.5,10,IF(BY554&lt;=-3,11,IF(BY554&lt;=-0.5,12,IF(BY554&lt;=2,13,IF(BY554&lt;=4.5,14,IF(BY554&lt;=7,15,IF(BY554&lt;=9.5,16,IF(BY554&lt;=12,17,IF(BY554&lt;=14.5,18,IF(BY554&lt;=17,19,IF(BY554&lt;=19.5,20,IF(BY554&lt;=22,21,IF(BY554&lt;=24.5,22,IF(BY554&lt;=27,23,IF(BY554&lt;=30,24,"Fuera de rango")))))))))))))))))))))))))</f>
        <v>10</v>
      </c>
      <c r="CB554" s="9" t="n">
        <v>-2.75</v>
      </c>
      <c r="CC554" s="10" t="n">
        <f aca="false">18.5- (0.3*H554)</f>
        <v>5.6</v>
      </c>
      <c r="CD554" s="10" t="n">
        <f aca="false">(CB554)-(CC554)</f>
        <v>-8.35</v>
      </c>
      <c r="CE554" s="10" t="str">
        <f aca="false">IF(CD554="","",IF(CD554&lt;-27.5,"De -30 a -28",IF(CD554&lt;-25,"De -27,5 a -25,5",IF(CD554&lt;-22.5,"De -25 a -23",IF(CD554&lt;-20,"De -22,5 a -20,5",IF(CD554&lt;-17.5,"De -20 a -18",IF(CD554&lt;-15,"De -17,5 a -15,5",IF(CD554&lt;-12.5,"De -15 a -13",IF(CD554&lt;-10,"De -12,5 a -10,5",IF(CD554&lt;-7.5,"De -10 a -8",IF(CD554&lt;-5,"De -7,5 a -5,5",IF(CD554&lt;-2.5,"De -5 a -3",IF(CD554&lt;0,"De -2,5 a -0,5",IF(CD554&lt;=2,"De 0 a 2",IF(CD554&lt;=4.5,"De 2,5 a 4,5",IF(CD554&lt;=7,"De 5 a 7",IF(CD554&lt;=9.5,"De 7,5 a 9,5",IF(CD554&lt;=12,"De 10 a 12",IF(CD554&lt;=14.5,"De 12,5 a 14,5",IF(CD554&lt;=17,"De 15 a 17",IF(CD554&lt;=19.5,"De 17,5 a 19,5",IF(CD554&lt;=22,"De 20 a 22",IF(CD554&lt;=24.5,"De 22,5 a 24,5",IF(CD554&lt;=27,"De 25 a 27","De 27,5 a 30"))))))))))))))))))))))))</f>
        <v>De -10 a -8</v>
      </c>
      <c r="CF554" s="12" t="n">
        <f aca="false">IF(CD554="","",IF(CD554&lt;-27.5,1,IF(CD554&lt;-25,2,IF(CD554&lt;-22.5,3,IF(CD554&lt;-20,4,IF(CD554&lt;-17.5,5,IF(CD554&lt;-15,6,IF(CD554&lt;-12.5,7,IF(CD554&lt;-10,8,IF(CD554&lt;-7.5,9,IF(CD554&lt;-5,10,IF(CD554&lt;-2.5,11,IF(CD554&lt;0,12,IF(CD554&lt;2.5,13,IF(CD554&lt;5,14,IF(CD554&lt;7.5,15,IF(CD554&lt;10,16,IF(CD554&lt;12.5,17,IF(CD554&lt;15,18,IF(CD554&lt;17.5,19,IF(CD554&lt;20,20,IF(CD554&lt;22.5,21,IF(CD554&lt;25,22,IF(CD554&lt;27.5,23,24))))))))))))))))))))))))</f>
        <v>9</v>
      </c>
      <c r="CG554" s="9" t="n">
        <v>-3</v>
      </c>
      <c r="CH554" s="10" t="str">
        <f aca="false">IF(CG554="","",IF(AND(CG554&gt;=-10,CG554&lt;=-9.5),"-10 a -9,5",IF(AND(CG554&gt;-9.5,CG554&lt;=-8.5),"-9 a -8,5",IF(AND(CG554&gt;-8.5,CG554&lt;=-7.5),"-8 a -7,5",IF(AND(CG554&gt;-7.5,CG554&lt;=-6.5),"-7 a -6,5",IF(AND(CG554&gt;-6.5,CG554&lt;=-5.5),"-6 a -5,5",IF(AND(CG554&gt;-5.5,CG554&lt;=-4.5),"-5 a -4,5",IF(AND(CG554&gt;-4.5,CG554&lt;=-3.5),"-4 a -3,5",IF(AND(CG554&gt;-3.5,CG554&lt;=-2.5),"-3 a -2,5",IF(CG554=-2.25,"-2,25",IF(AND(CG554&gt;-2.5,CG554&lt;=-1.5),"-2 a -1,5",IF(AND(CG554&gt;-1.5,CG554&lt;=-0.5),"-1 a -0,5",IF(AND(CG554&gt;-0.5,CG554&lt;=0.5),"0 a 0,5",IF(AND(CG554&gt;0.5,CG554&lt;=1.5),"1 a 1,5",IF(AND(CG554&gt;1.5,CG554&lt;=2.5),"2 a 2,5",IF(AND(CG554&gt;2.5,CG554&lt;=3.5),"3 a 3,5",IF(AND(CG554&gt;3.5,CG554&lt;=4.5),"4 a 4,5",IF(AND(CG554&gt;4.5,CG554&lt;=5.5),"5 a 5,5",IF(AND(CG554&gt;5.5,CG554&lt;=6.5),"6 a 6,5",IF(AND(CG554&gt;6.5,CG554&lt;=7.5),"7 a 7,5",IF(AND(CG554&gt;7.5,CG554&lt;=8.5),"8 a 8,5",IF(AND(CG554&gt;8.5,CG554&lt;=9.5),"9 a 9,5",IF(CG554&gt;=10,"10","Fuera de rango")))))))))))))))))))))))</f>
        <v>-3 a -2,5</v>
      </c>
      <c r="CI554" s="11" t="n">
        <f aca="false">IF(CG554="","",IF(CG554=-2.25,"NORMA",IF(CG554&lt;=-9.5,1,IF(CG554&lt;=-8.5,2,IF(CG554&lt;=-7.5,3,IF(CG554&lt;=-6.5,4,IF(CG554&lt;=-5.5,5,IF(CG554&lt;=-4.5,6,IF(CG554&lt;=-3.5,7,IF(CG554&lt;=-2.5,8,IF(CG554&lt;=-1.5,9,IF(CG554&lt;=-0.5,10,IF(CG554&lt;=0.5,11,IF(CG554&lt;=1.5,12,IF(CG554&lt;=2.5,13,IF(CG554&lt;=3.5,14,IF(CG554&lt;=4.5,15,IF(CG554&lt;=5.5,16,IF(CG554&lt;=6.5,17,IF(CG554&lt;=7.5,18,IF(CG554&lt;=8.5,19,IF(CG554&lt;=9.5,20,IF(CG554=10,21,"Fuera de rango")))))))))))))))))))))))</f>
        <v>8</v>
      </c>
      <c r="CJ554" s="9" t="n">
        <v>2.5</v>
      </c>
      <c r="CK554" s="10" t="str">
        <f aca="false">IF(CJ554="","",IF(AND(CJ554&gt;=-6,CJ554&lt;=-5.5),"-6 a -5,5",IF(AND(CJ554&gt;-5.5,CJ554&lt;=-4.5),"-5 a -4,5",IF(AND(CJ554&gt;-4.5,CJ554&lt;=-3.5),"-4 a -3,5",IF(AND(CJ554&gt;-3.5,CJ554&lt;=-2.5),"-3 a -2,5",IF(AND(CJ554&gt;-2.5,CJ554&lt;=-1.5),"-2 a -1,5",IF(AND(CJ554&gt;-1.5,CJ554&lt;=-0.5),"-1 a -0,5",IF(AND(CJ554&gt;-0.5,CJ554&lt;=0.5),"0 a 0,5",IF(AND(CJ554&gt;0.5,CJ554&lt;=1.5),"1 a 1,5",IF(AND(CJ554&gt;1.5,CJ554&lt;2.5),"2",IF(AND(CJ554&gt;=2.5,CJ554&lt;=3),"2,5 a 3",IF(AND(CJ554&gt;3,CJ554&lt;=4),"3,5 a 4",IF(AND(CJ554&gt;4,CJ554&lt;=5),"4,5 a 5",IF(AND(CJ554&gt;5,CJ554&lt;=6),"5,5 a 6",IF(AND(CJ554&gt;6,CJ554&lt;=7),"6,5 a 7",IF(AND(CJ554&gt;7,CJ554&lt;=8),"7,5 a 8",IF(AND(CJ554&gt;8,CJ554&lt;=9.5),"8,5 a 9,5",IF(CJ554=10,"10","Fuera de rango"))))))))))))))))))</f>
        <v>2,5 a 3</v>
      </c>
      <c r="CL554" s="11" t="n">
        <f aca="false">IF(CK554="","",IF(OR(CK554="-6 a -5,5",CK554="-6 - -5,5"),1,IF(OR(CK554="-5 a -4,5",CK554="-5 - -4,5"),2,IF(OR(CK554="-4 a -3,5",CK554="-4 - -3,5"),3,IF(OR(CK554="-3 a -2,5",CK554="-3 - -2,5"),4,IF(OR(CK554="-2 a -1,5",CK554="-2 - -1,5"),5,IF(OR(CK554="-1 a -0,5",CK554="-1 - -0,5"),6,IF(OR(CK554="0 a 0,5",CK554="0 - 0,5"),7,IF(OR(CK554="1 a 1,5",CK554="1 - 1,5"),8,IF(CK554="2","NORMA",IF(OR(CK554="2,5 a 3",CK554="2,5 - 3"),9,IF(OR(CK554="3,5 a 4",CK554="3,5 - 4"),10,IF(OR(CK554="4,5 a 5",CK554="4,5 - 5"),11,IF(OR(CK554="5,5 a 6",CK554="5,5 - 6"),12,IF(OR(CK554="6,5 a 7",CK554="6,5 - 7"),13,IF(OR(CK554="7,5 a 8",CK554="7,5 - 8"),14,IF(OR(CK554="8,5 a 9",CK554="8,5 - 9,5",CK554="9 a 9,5"),15,IF(CK554="10",15,IF(OR(CK554="0,5 a 1",CK554="0,5 - 1"),7,"Fuera de rango")))))))))))))))))))</f>
        <v>9</v>
      </c>
      <c r="CN554" s="10" t="str">
        <f aca="false">IF(CM554=0,"0", " ")</f>
        <v>0</v>
      </c>
      <c r="CO554" s="10" t="str">
        <f aca="false">IF(CM554&gt;0,"EME"," ")</f>
        <v> </v>
      </c>
      <c r="CQ554" s="10" t="str">
        <f aca="false">IF(CP554&gt;0,"0", " ")</f>
        <v> </v>
      </c>
      <c r="CR554" s="10" t="str">
        <f aca="false">IF(CP554&gt;0,"EME"," ")</f>
        <v> </v>
      </c>
      <c r="CS554" s="9" t="n">
        <v>0</v>
      </c>
      <c r="CV554" s="9" t="n">
        <v>0</v>
      </c>
      <c r="CY554" s="9" t="n">
        <v>0</v>
      </c>
      <c r="DB554" s="9" t="n">
        <v>0</v>
      </c>
      <c r="DC554" s="11" t="str">
        <f aca="false">IF(DB554&lt;0,"2"," ")</f>
        <v> </v>
      </c>
      <c r="DD554" s="11" t="str">
        <f aca="false">IF(DB554&lt;0,"MIO"," ")</f>
        <v> </v>
      </c>
      <c r="DE554" s="9" t="n">
        <v>0</v>
      </c>
      <c r="DF554" s="10" t="str">
        <f aca="false">IF(DE554&lt;0,"3"," ")</f>
        <v> </v>
      </c>
      <c r="DG554" s="10" t="str">
        <f aca="false">IF(DE554&lt;0,"AST"," ")</f>
        <v> </v>
      </c>
      <c r="DH554" s="9" t="n">
        <v>0</v>
      </c>
      <c r="DI554" s="10" t="str">
        <f aca="false">IF(DH554&lt;0,"3"," ")</f>
        <v> </v>
      </c>
      <c r="DJ554" s="10" t="str">
        <f aca="false">IF(DH554&lt;0,"AST"," ")</f>
        <v> </v>
      </c>
      <c r="DK554" s="9" t="n">
        <v>0.5</v>
      </c>
      <c r="DL554" s="10" t="str">
        <f aca="false">IF(DK554&gt;0,"4"," ")</f>
        <v>4</v>
      </c>
      <c r="DM554" s="10" t="str">
        <f aca="false">IF(DK554&gt;0,"PRE"," ")</f>
        <v>PRE</v>
      </c>
      <c r="DN554" s="9" t="n">
        <v>0.5</v>
      </c>
      <c r="DO554" s="10" t="str">
        <f aca="false">IF(DN554&gt;0,"4"," ")</f>
        <v>4</v>
      </c>
      <c r="DP554" s="10" t="str">
        <f aca="false">IF(DN554&gt;0,"PRE"," ")</f>
        <v>PRE</v>
      </c>
      <c r="DS554" s="12" t="str">
        <f aca="false">CONCATENATE(CO554,CU554,DA554,DG554,DM554)</f>
        <v>  PRE</v>
      </c>
      <c r="DT554" s="10" t="e">
        <f aca="false" t="array" ref="DT554">_xlfn.IFS(DS554="EME    ","0", DS554=" HIP   ","1", DS554="  MIO  ","2", DS554="   AST ","3", DS554="    PRE","4", DS554="EME   PRE","5", DS554=" HIP  PRE","6", DS554=" HIP AST ","7", DS554="  MIO PRE","8", DS554="  MIOAST ","9", DS554="   ASTPRE","10",DS554=" HIP ASTPRE","11", DS554="  MIOASTPRE","12", DS554="     ","0")</f>
        <v>#N/A</v>
      </c>
      <c r="DV554" s="1" t="e">
        <f aca="false" t="array" ref="DV554">_xlfn.IFS(DU554="SI","2", DU554="NO","1")</f>
        <v>#N/A</v>
      </c>
      <c r="DX554" s="11" t="str">
        <f aca="false">IF(DW554=0,"1","2")</f>
        <v>1</v>
      </c>
      <c r="DY554" s="11" t="str">
        <f aca="false" t="array" ref="DY554">_xlfn.IFS(DW554=0,"0", DW554=0.25, "1", DW554=0.5,"2", DW554=0.75,"3", DW554=1,"4",DW554=1.25,"5", DW554=1.5,"6", DW554=1.75,"7", DW554=2,"8")</f>
        <v>0</v>
      </c>
      <c r="EA554" s="11" t="str">
        <f aca="false">IF(DZ554=0,"1","2")</f>
        <v>1</v>
      </c>
      <c r="EB554" s="11" t="str">
        <f aca="false" t="array" ref="EB554">_xlfn.IFS(DZ554=0,"0", DZ554=0.25, "1", DZ554=0.5,"2", DZ554=0.75,"3", DZ554=1,"4",DZ554=1.25,"5", DZ554=1.5,"6", DZ554=1.75,"7", DZ554=2,"8")</f>
        <v>0</v>
      </c>
      <c r="ED554" s="10" t="str">
        <f aca="false">IF(EC554=0,"1","2")</f>
        <v>1</v>
      </c>
      <c r="EE554" s="11" t="str">
        <f aca="false" t="array" ref="EE554">_xlfn.IFS(EC554=0,"0", EC554=-0.25, "1", EC554=-0.5,"2", EC554=-0.75,"3", EC554=-1,"4",EC554=-1.25,"5", EC554=-1.5,"6", EC554=-1.75,"7", EC554=-2,"8", EC554=-2.25,"9",EC554=-2.5,"10", EC554=-2.75,"11", EC554=-3,"12", EC554=-3.25,"13", EC554=-3.5,"14", EC554=-3.75,"15",EC554=-4,"16")</f>
        <v>0</v>
      </c>
      <c r="EG554" s="10" t="str">
        <f aca="false">IF(EF554=0,"1","2")</f>
        <v>1</v>
      </c>
      <c r="EH554" s="11" t="str">
        <f aca="false" t="array" ref="EH554">_xlfn.IFS(EF554=0,"0", EF554=-0.25, "1", EF554=-0.5,"2", EF554=-0.75,"3", EF554=-1,"4",EF554=-1.25,"5", EF554=-1.5,"6", EF554=-1.75,"7", EF554=-2,"8", EF554=-2.25,"9",EF554=-2.5,"10", EF554=-2.75,"11", EF554=-3,"12", EF554=-3.25,"13", EF554=-3.5,"14", EF554=-3.75,"15",EF554=-4,"16")</f>
        <v>0</v>
      </c>
      <c r="EJ554" s="11" t="str">
        <f aca="false">IF(EI554=0,"1","2")</f>
        <v>1</v>
      </c>
      <c r="EK554" s="11" t="str">
        <f aca="false" t="array" ref="EK554">_xlfn.IFS(EI554=0,"0", EI554=-0.25, "1", EI554=-0.5,"2", EI554=-0.75,"3", EI554=-1,"4",EI554=-1.25,"5", EI554=-1.5,"6", EI554=-1.75,"7", EI554=-2,"8", EI554=-2.25,"9", EI554=-2.25,"9",EI554=-2.5,"10", EI554=-2.75,"11", EI554=-3,"12", EI554=-3.25,"13", EI554=-3.5,"14", EI554=-3.75,"15",EI554=-4,"16", EI554=0.25, "17", EI554=0.5, "18")</f>
        <v>0</v>
      </c>
      <c r="EM554" s="11" t="str">
        <f aca="false">IF(EL554=0,"1","2")</f>
        <v>1</v>
      </c>
      <c r="EN554" s="11" t="str">
        <f aca="false" t="array" ref="EN554">_xlfn.IFS(EL554=0.25,"17",EL554=0.5,"18", EL554=0,"0", EL554=-0.25, "1", EL554=-0.5,"2", EL554=-0.75,"3", EL554=-1,"4",EL554=-1.25,"5", EL554=-1.5,"6", EL554=-1.75,"7", EL554=-2,"8",EL554= -2.25,"9",EL554=-2.5,"10",EL554= -2.75,"11",EL554= -3,"12",EL554= -3.25,"13",EL554= -3.5,"14",EL554= -3.75,"15",EL554=-4,"16")</f>
        <v>0</v>
      </c>
      <c r="EP554" s="11" t="str">
        <f aca="false">IF(EO554=0,"1","2")</f>
        <v>1</v>
      </c>
      <c r="EQ554" s="11" t="str">
        <f aca="false" t="array" ref="EQ554">_xlfn.IFS(EO554=0,"0", EO554=0.25, "1", EO554=0.5,"2", EO554=0.75,"3", EO554=1,"4",EO554=1.25,"5", EO554=1.5,"6", EO554=1.75,"7", EO554=2,"8", EO554=2.25,"9", EO554=2.25,"9",EO554=2.5,"10", EO554=2.75,"11", EO554=3,"12", EO554=3.25,"13", EO554=3.5,"14", EO554=3.75,"15",EO554=4,"16", EO554=-0.25, "17", bq=-0.5, "18")</f>
        <v>0</v>
      </c>
      <c r="ES554" s="11" t="str">
        <f aca="false">IF(ER554=0,"1","2")</f>
        <v>1</v>
      </c>
      <c r="ET554" s="11" t="str">
        <f aca="false" t="array" ref="ET554">_xlfn.IFS(ER554=0,"0", ER554=0.25, "1", ER554=0.5,"2", ER554=0.75,"3", ER554=1,"4",ER554=1.25,"5", ER554=1.5,"6", ER554=1.75,"7", ER554=2,"8", ER554=2.25,"9", ER554=2.25,"9",ER554=2.5,"10", ER554=2.75,"11", ER554=3,"12", ER554=3.25,"13", ER554=3.5,"14", ER554=3.75,"15",ER554=4,"16", ER554=-0.25, "17", bq=-0.5, "18")</f>
        <v>0</v>
      </c>
      <c r="EV554" s="14" t="e">
        <f aca="false">VLOOKUP(EU554,LEYENDA!$G$2:$H$8,2,TRUE())</f>
        <v>#N/A</v>
      </c>
      <c r="EW554" s="14" t="e">
        <f aca="false" t="array" ref="EW554">_xlfn.IFS(EV554="0-5","1", EV554="6-12","2", EV554="13-18","3", EV554="19-24","4", EV554="25-36","5", EV554="37-48","6", EV554="49-60","7")</f>
        <v>#N/A</v>
      </c>
    </row>
    <row r="555" customFormat="false" ht="13.5" hidden="false" customHeight="false" outlineLevel="0" collapsed="false">
      <c r="A555" s="1" t="n">
        <v>215</v>
      </c>
      <c r="B555" s="2" t="n">
        <v>2</v>
      </c>
      <c r="C555" s="33" t="n">
        <v>44343</v>
      </c>
      <c r="E555" s="5" t="str">
        <f aca="false">VLOOKUP(A555,'286'!$A$3:$J$6279,10,FALSE())</f>
        <v>MEUNIER, BEATRIZ</v>
      </c>
      <c r="F555" s="4" t="str">
        <f aca="false">VLOOKUP(A555,'286'!$A$3:$I$1768,3,FALSE())</f>
        <v>MEBE</v>
      </c>
      <c r="G555" s="6" t="n">
        <f aca="false">VLOOKUP(A555,'286'!$A$3:$I$1768,4,FALSE())</f>
        <v>26495</v>
      </c>
      <c r="H555" s="7" t="n">
        <f aca="false">YEAR(C555)-YEAR(G555)</f>
        <v>49</v>
      </c>
      <c r="I555" s="1" t="str">
        <f aca="false">VLOOKUP(H555,LEYENDA!$C$2:$D$6,2,TRUE())</f>
        <v>41-60</v>
      </c>
      <c r="J555" s="5" t="str">
        <f aca="false">VLOOKUP(A555,'286'!$A$3:$I$1768,7,FALSE())</f>
        <v>M</v>
      </c>
      <c r="K555" s="8" t="n">
        <f aca="false">VLOOKUP(A555,'286'!$A$3:$I$1768,2,FALSE())</f>
        <v>0</v>
      </c>
      <c r="L555" s="4" t="str">
        <f aca="false">VLOOKUP(A555,'286'!$A$3:$I$1768,8,FALSE())</f>
        <v>D</v>
      </c>
      <c r="M555" s="4" t="str">
        <f aca="false">VLOOKUP(A555,'286'!$A$3:$I$1768,9,FALSE())</f>
        <v>D</v>
      </c>
      <c r="N555" s="8" t="str">
        <f aca="false">IF(R555=O555, "MISMA","CONTRARIA")</f>
        <v>MISMA</v>
      </c>
      <c r="O555" s="8" t="str">
        <f aca="false" t="array" ref="O555">_xlfn.IFS(L555="D","1", L555="I","2")</f>
        <v>1</v>
      </c>
      <c r="P555" s="8" t="e">
        <f aca="false" t="array" ref="P555">_xlfn.IFS(K555="OD","1", K555="OI","2")</f>
        <v>#N/A</v>
      </c>
      <c r="Q555" s="1" t="str">
        <f aca="false" t="array" ref="Q555">_xlfn.IFS(J555="M","1", J555="H","2")</f>
        <v>1</v>
      </c>
      <c r="R555" s="8" t="str">
        <f aca="false" t="array" ref="R555">_xlfn.IFS(M555="D","1", M555="I","2")</f>
        <v>1</v>
      </c>
      <c r="S555" s="1" t="str">
        <f aca="false" t="array" ref="S555">_xlfn.IFS(N555="CONTRARIA", "1",N555= "MISMA","2")</f>
        <v>2</v>
      </c>
      <c r="T555" s="1" t="str">
        <f aca="false" t="array" ref="T555">_xlfn.IFS(I555="0-12","1", I555="13-24","2", I555="25-40","3", I555="41-60","4", I555="61-100","5")</f>
        <v>4</v>
      </c>
      <c r="U555" s="9" t="n">
        <v>-0.5</v>
      </c>
      <c r="V555" s="10" t="str">
        <f aca="false">IF(U555="","",IF(AND(U555&gt;=-9,U555&lt;=-6.5),"-9 a -6,5",IF(AND(U555&gt;=-6,U555&lt;=-3.5),"-6 a -3,5",IF(AND(U555&gt;=-3,U555&lt;=-1),"-3 a -1",IF(U555=-0.5,"-0,5",IF(AND(U555&gt;=0,U555&lt;=2.5),"0 a 2,5",IF(AND(U555&gt;=3,U555&lt;=5.5),"3 a 5,5",IF(AND(U555&gt;=6,U555&lt;=8.5),"6 a 8,5",IF(AND(U555&gt;=9,U555&lt;=20),"9 a 20","Fuera de rango")))))))))</f>
        <v>-0,5</v>
      </c>
      <c r="W555" s="11" t="str">
        <f aca="false">IF(V555="","",IF(V555="-9 a -6,5",2,IF(V555="-6 a -3,5",3,IF(V555="-3 a -1",4,IF(V555="-0,5","NORMA",IF(V555="0 a 2,5",5,IF(V555="3 a 5,5",6,IF(V555="6 a 8,5",7,IF(V555="9 a 20",8,"Fuera de rango")))))))))</f>
        <v>NORMA</v>
      </c>
      <c r="X555" s="9" t="n">
        <v>0</v>
      </c>
      <c r="Y555" s="11" t="str">
        <f aca="false">IF(X555="","",IF(AND(X555&gt;=0,X555&lt;=4),"0 a 4",IF(AND(X555&gt;=4.5,X555&lt;=8.5),"4,5 a 8,5",IF(X555=9,"9",IF(AND(X555&gt;=9.5,X555&lt;=13),"9,5 a 13",IF(AND(X555&gt;=13.5,X555&lt;=20),"13,5 a 20",IF(AND(X555&gt;=20.5,X555&lt;=35),"20,5 a 35","Fuera de rango")))))))</f>
        <v>0 a 4</v>
      </c>
      <c r="Z555" s="11" t="n">
        <f aca="false">IF(Y555="","",IF(Y555="0 a 4",1,IF(Y555="4,5 a 8,5",2,IF(Y555="9","NORMA",IF(Y555="9,5 a 13",3,IF(Y555="13,5 a 20",4,IF(Y555="20,5 a 35",5,"Fuera de rango")))))))</f>
        <v>1</v>
      </c>
      <c r="AA555" s="9" t="n">
        <v>20</v>
      </c>
      <c r="AB555" s="10" t="str">
        <f aca="false">IF(AA555="","",IF(AND(AA555&gt;=0,AA555&lt;=9),"0 a 9",IF(AND(AA555&gt;=9.5,AA555&lt;=18.5),"9,5 a 18,5",IF(AA555=19,"19",IF(AND(AA555&gt;=19.5,AA555&lt;=28),"19,5 a 28",IF(AND(AA555&gt;=28.5,AA555&lt;=40),"28,5 a 40","Fuera de rango"))))))</f>
        <v>19,5 a 28</v>
      </c>
      <c r="AC555" s="11" t="n">
        <f aca="false" t="array" ref="AC555">_xlfn.IFS(AB555="","",AB555="0 a 9",1,AB555="9,5 a 18,5",2,AB555="19","NORMA",AB555="19,5 a 28",3,AB555="28,5 a 40",4,TRUE(),"Fuera de rango")</f>
        <v>3</v>
      </c>
      <c r="AD555" s="9" t="n">
        <v>3</v>
      </c>
      <c r="AE555" s="10" t="str">
        <f aca="false">IF(AD555="","",IF(AND(AD555&gt;=-10,AD555&lt;=0),"De -10 a 0",IF(AND(AD555&gt;=0.5,AD555&lt;=9.5),"0,5 a 9,5",IF(AD555=10,"10",IF(AND(AD555&gt;=10.5,AD555&lt;=20),"10,5 a 20",IF(AND(AD555&gt;=20.5,AD555&lt;=40),"20,5 a 40","Fuera de rango"))))))</f>
        <v>0,5 a 9,5</v>
      </c>
      <c r="AF555" s="12" t="n">
        <f aca="false">IF(AD555="","",IF(AND(AD555&gt;=-10,AD555&lt;=0),1,IF(AND(AD555&gt;=0.5,AD555&lt;=9.5),2,IF(AD555=10,"NORMA",IF(AND(AD555&gt;=10.5,AD555&lt;=20),3,IF(AND(AD555&gt;=20.5,AD555&lt;=40),4,""))))))</f>
        <v>2</v>
      </c>
      <c r="AG555" s="9" t="n">
        <v>7</v>
      </c>
      <c r="AH555" s="10" t="str">
        <f aca="false">IF(AG555="","",IF(AND(AG555&gt;=0,AG555&lt;=4),"0 a 4",IF(AND(AG555&gt;=4.5,AG555&lt;=8.5),"4,5 a 8,5",IF(AG555=9,"9",IF(AND(AG555&gt;=9.5,AG555&lt;=13),"9,5 a 13",IF(AND(AG555&gt;=13.5,AG555&lt;=25),"13,5 a 25","Fuera de rango"))))))</f>
        <v>4,5 a 8,5</v>
      </c>
      <c r="AI555" s="10" t="n">
        <f aca="false">IF(AH555="","",IF(AH555="0 a 4",1,IF(AH555="4,5 a 8,5",2,IF(AH555="9","NORMA",IF(AH555="9,5 a 13",3,IF(AH555="13,5 a 25",4,""))))))</f>
        <v>2</v>
      </c>
      <c r="AJ555" s="9" t="n">
        <v>3</v>
      </c>
      <c r="AK555" s="10" t="str">
        <f aca="false">IF(AJ555="","",IF(AND(AJ555&gt;=-15,AJ555&lt;=-10.5),"-15 a -10,5",IF(AND(AJ555&gt;=-10,AJ555&lt;=-4),"-10 a -4",IF(AND(AJ555&gt;=-4.5,AJ555&lt;=0),"-4,5 a 0",IF(AND(AJ555&gt;=0.5,AJ555&lt;=4.5),"0,5 a 4,5",IF(AJ555=5,"5",IF(AND(AJ555&gt;=5.5,AJ555&lt;=10),"5,5 a 10",IF(AND(AJ555&gt;=10.5,AJ555&lt;=20),"10,5 a 20","Fuera de rango"))))))))</f>
        <v>0,5 a 4,5</v>
      </c>
      <c r="AL555" s="11" t="n">
        <f aca="false">IF(AK555="","",IF(AK555="-15 a -10,5",1,IF(AK555="-10 a -4",2,IF(AK555="-4,5 a 0",3,IF(AK555="0,5 a 4,5",4,IF(AK555="5","NORMA",IF(AK555="5,5 a 10",5,IF(AK555="10,5 a 20",6,"Error"))))))))</f>
        <v>4</v>
      </c>
      <c r="AM555" s="9" t="n">
        <v>0</v>
      </c>
      <c r="AN555" s="10" t="str">
        <f aca="false">IF(AM555="","",IF(AND(AM555&gt;=-7.5,AM555&lt;=-5.5),"-7,5 a -5,5",IF(AND(AM555&gt;=-5,AM555&lt;=-3),"-5 a -3",IF(AND(AM555&gt;=-2.5,AM555&lt;=-0.5),"-2,5 a -0,5",IF(AM555=0,"0,00",IF(AND(AM555&gt;=0.5,AM555&lt;=2.5),"0,5 a 2,5",IF(AND(AM555&gt;=3,AM555&lt;=5),"3 a 5",IF(AND(AM555&gt;=5.5,AM555&lt;=7.5),"5,5 a 7,5",IF(AND(AM555&gt;=8,AM555&lt;=10),"8 a 10","Fuera de rango")))))))))</f>
        <v>0,00</v>
      </c>
      <c r="AO555" s="11" t="str">
        <f aca="false">IF(AN555="","",IF(AN555="-7,5 a -5,5",1,IF(AN555="-5 a -3",2,IF(AN555="-2,5 a -0,5",3,IF(AN555="0,00","NORMA",IF(AN555="0,5 a 2,5",4,IF(AN555="3 a 5",5,IF(AN555="5,5 a 7,5",6,IF(AN555="8 a 10",7,"Error")))))))))</f>
        <v>NORMA</v>
      </c>
      <c r="AP555" s="9" t="n">
        <v>-7</v>
      </c>
      <c r="AQ555" s="10" t="str">
        <f aca="false">IF(AP555="","",IF(AND(AP555&gt;=-20,AP555&lt;=-9.5),"-20 a -9,5",IF(AND(AP555&gt;=-9,AP555&lt;=-6.5),"-9 a -6,5",IF(AP555=-6,"-6",IF(AND(AP555&gt;=-5.5,AP555&lt;=-3),"-5,5 a -3",IF(AND(AP555&gt;=-2.5,AP555&lt;=0),"-2,5 a 0",IF(AND(AP555&gt;=0.5,AP555&lt;=3),"0,5 a 3",IF(AND(AP555&gt;=3.5,AP555&lt;=6),"3,5 a 6",IF(AND(AP555&gt;=6.5,AP555&lt;=9),"6,5 a 9",IF(AND(AP555&gt;=9.5,AP555&lt;=20),"9,5 a 20","Fuera de rango"))))))))))</f>
        <v>-9 a -6,5</v>
      </c>
      <c r="AR555" s="11" t="n">
        <f aca="false">IF(AQ555="","",IF(AQ555="-20 a -9,5",1,IF(AQ555="-9 a -6,5",2,IF(AQ555="-6","NORMA",IF(AQ555="-5,5 a -3",3,IF(AQ555="-2,5 a 0",4,IF(AQ555="0,5 a 3",5,IF(AQ555="3,5 a 6",6,IF(AQ555="6,5 a 9",7,IF(AQ555="9,5 a 20",8,""))))))))))</f>
        <v>2</v>
      </c>
      <c r="AS555" s="9" t="n">
        <v>7.5</v>
      </c>
      <c r="AT555" s="10" t="str">
        <f aca="false">IF(AS555="","",IF(AND(AS555&gt;=-16,AS555&lt;=-14),"-16 a -14",IF(AND(AS555&gt;=-13.5,AS555&lt;=-11.5),"-13,5 a -11,5",IF(AND(AS555&gt;=-11,AS555&lt;=-9),"-11 a -9",IF(AND(AS555&gt;=-8.5,AS555&lt;=-6.5),"-8,5 a -6,5",IF(AND(AS555&gt;=-6,AS555&lt;=-4),"-6 a -4",IF(AND(AS555&gt;=-3.5,AS555&lt;=-1.5),"-3,5 a -1,5",IF(AND(AS555&gt;=-1,AS555&lt;=1),"-1 a 1",IF(AND(AS555&gt;=1.5,AS555&lt;=3.5),"1,5 a 3,5",IF(AND(AS555&gt;=4,AS555&lt;=6),"4 a 6",IF(AND(AS555&gt;=6.5,AS555&lt;=8.5),"6,5 a 8,5",IF(AND(AS555&gt;=9,AS555&lt;=11),"9 a 11",IF(AND(AS555&gt;=11.5,AS555&lt;=13.5),"11,5 a 13,5",IF(AND(AS555&gt;=14,AS555&lt;=16),"14 a 16",IF(AND(AS555&gt;=16.5,AS555&lt;=18.5),"16,5 a 18,5",IF(AND(AS555&gt;=19,AS555&lt;=21),"19 a 21","Fuera de rango"))))))))))))))))</f>
        <v>6,5 a 8,5</v>
      </c>
      <c r="AU555" s="11" t="n">
        <f aca="false" t="array" ref="AU555">IF(AT555="","",_xlfn.IFS(AT555="-16 a -14",1,AT555="-13,5 a -11,5",2,AT555="-11 a -9",3,AT555="-8,5 a -6,5",4,AT555="-6 a -4",5,AT555="-3,5 a -1,5",6,AT555="-1 a 1",7,AT555="1,5 a 3,5",8,AT555="4 a 6","NORMA",AT555="6,5 a 8,5",9,AT555="9 a 11",10,AT555="11,5 a 13,5",11,AT555="14 a 16",12,AT555="16,5 a 18,5",13,AT555="19 a 21",14,TRUE(),""))</f>
        <v>9</v>
      </c>
      <c r="AV555" s="9" t="n">
        <v>2.25</v>
      </c>
      <c r="AW555" s="10" t="str">
        <f aca="false">IF(AV555="","",IF(AND(AV555&gt;=-1,AV555&lt;=-0.5),"-1 a -0,5",IF(AND(AV555&gt;-0.5,AV555&lt;=0),"De -0,5 a 0",IF(AND(AV555&gt;=0.25,AV555&lt;=0.75),"0,25 a 0,75",IF(AND(AV555&gt;=1,AV555&lt;=1.5),"1 a 1,5",IF(AND(AV555&gt;=1.75,AV555&lt;=2.25),"1,75 a 2,25",IF(AND(AV555&gt;=2.5,AV555&lt;=3),"2,5 a 3",IF(AND(AV555&gt;=3.25,AV555&lt;=3.75),"3,25 a 3,75","Fuera de rango"))))))))</f>
        <v>1,75 a 2,25</v>
      </c>
      <c r="AX555" s="10" t="n">
        <f aca="false">IF(AW555="","",IF(OR(AW555="-1 a -0,5",AW555="-1 a -0.5"),1,IF(OR(AW555="De -0,5 a 0",AW555="-0,5 a 0",AW555="De -0.5 a 0"),2,IF(OR(AW555="0,25 a 0,75",AW555="0.25 a 0.75"),"NORMA",IF(OR(AW555="1 a 1,5",AW555="1 a 1.5"),3,IF(OR(AW555="1,75 a 2,25",AW555="1.75 a 2.25"),4,IF(OR(AW555="2,5 a 3",AW555="2.5 a 3"),5,IF(OR(AW555="3,25 a 3,75",AW555="3.25 a 3.75"),6,""))))))))</f>
        <v>4</v>
      </c>
      <c r="AY555" s="9" t="n">
        <v>-5</v>
      </c>
      <c r="AZ555" s="10" t="str">
        <f aca="false">IF(AY555="","",IF(AND(AY555&gt;=-20,AY555&lt;=-9.5),"-20 a -9,5",IF(AND(AY555&gt;=-9,AY555&lt;=-6.5),"-9 a -6,5",IF(AY555=-6,"-6",IF(AND(AY555&gt;=-5.5,AY555&lt;=-3),"-5,5 a -3",IF(AND(AY555&gt;=-2.5,AY555&lt;=0),"-2,5 a 0",IF(AND(AY555&gt;=0.5,AY555&lt;=3),"0,5 a 3",IF(AND(AY555&gt;=3.5,AY555&lt;=6),"3,5 a 6","Fuera de rango"))))))))</f>
        <v>-5,5 a -3</v>
      </c>
      <c r="BA555" s="11" t="n">
        <f aca="false">IF(AZ555="","",IF(AZ555="-20 a -9,5",1,IF(AZ555="-9 a -6,5",2,IF(AZ555="-6","NORMA",IF(AZ555="-5,5 a -3",3,IF(AZ555="-2,5 a 0",4,IF(AZ555="0,5 a 3",5,IF(AZ555="3,5 a 6",6,""))))))))</f>
        <v>3</v>
      </c>
      <c r="BB555" s="9" t="n">
        <v>0</v>
      </c>
      <c r="BC555" s="10" t="str">
        <f aca="false" t="array" ref="BC555">IF(BB555="","",_xlfn.IFS(AND(BB555&gt;=0,BB555&lt;=2),"0 a 2",AND(BB555&gt;=2.5,BB555&lt;=4.5),"2,5 a 4,5",AND(BB555&gt;=5,BB555&lt;=7),"5 a 7",AND(BB555&gt;=7.5,BB555&lt;=9.5),"7,5 a 9,5",AND(BB555&gt;=10,BB555&lt;=12),"10 a 12",AND(BB555&gt;=12.5,BB555&lt;=14.5),"12,5 a 14,5",BB555=15,"15",AND(BB555&gt;=15.5,BB555&lt;=17.5),"15,5 a 17,5",AND(BB555&gt;=18,BB555&lt;=20),"18 a 20",AND(BB555&gt;=20.5,BB555&lt;=22.5),"20,5 a 22,5",AND(BB555&gt;=23,BB555&lt;=25),"23 a 25",TRUE(),"Fuera de rango"))</f>
        <v>0 a 2</v>
      </c>
      <c r="BD555" s="11" t="n">
        <f aca="false" t="array" ref="BD555">IF(BC555="","",_xlfn.IFS(BC555="0 a 2",1,BC555="2,5 a 4,5",2,BC555="5 a 7",3,BC555="7,5 a 9,5",4,BC555="10 a 12",5,BC555="12,5 a 14,5",6,BC555="15","NORMA",BC555="15,5 a 17,5",7,BC555="18 a 20",8,BC555="20,5 a 22,5",9,BC555="23 a 25",10,TRUE(),"Fuera de rango"))</f>
        <v>1</v>
      </c>
      <c r="BE555" s="9" t="n">
        <v>24</v>
      </c>
      <c r="BF555" s="10" t="str">
        <f aca="false">IF(BE555="","",IF(AND(BE555&gt;=-20,BE555&lt;=-10),"-20 a -10",IF(AND(BE555&gt;=-9.5,BE555&lt;=0.5),"-9,5 a 0,5",IF(AND(BE555&gt;=1,BE555&lt;=11),"1 a 11",IF(AND(BE555&gt;=11.5,BE555&lt;=20.5),"11,5 a 20,5",IF(BE555=21,"21",IF(AND(BE555&gt;=21.5,BE555&lt;=31.5),"21,5 a 31,5",IF(AND(BE555&gt;=32,BE555&lt;=42),"32 a 42","Fuera de rango"))))))))</f>
        <v>21,5 a 31,5</v>
      </c>
      <c r="BG555" s="11" t="n">
        <f aca="false">IF(BF555="","",IF(BF555="-20 a -10",1,IF(BF555="-9,5 a 0,5",2,IF(BF555="1 a 11",3,IF(BF555="11,5 a 20,5",4,IF(BF555="21","NORMA",IF(BF555="21,5 a 31,5",5,IF(BF555="32 a 42",6,""))))))))</f>
        <v>5</v>
      </c>
      <c r="BH555" s="9" t="n">
        <v>1</v>
      </c>
      <c r="BI555" s="10" t="str">
        <f aca="false">IF(BH555="","",IF(AND(BH555&gt;=-20,BH555&lt;=-15),"-20 a -15",IF(AND(BH555&gt;=-14.5,BH555&lt;=-9.5),"-14,5 a -9,5",IF(AND(BH555&gt;=-9,BH555&lt;=-4),"-9 a -4",IF(AND(BH555&gt;=-3.5,BH555&lt;=2.5),"-3,5 a 2,5",IF(AND(BH555&gt;=3,BH555&lt;=8),"3 a 8",IF(AND(BH555&gt;=8.5,BH555&lt;=14.5),"8,5 a 14,5",IF(BH555=15,"15",IF(AND(BH555&gt;=15.5,BH555&lt;=20.5),"15,5 a 20,5",IF(AND(BH555&gt;=21,BH555&lt;=26),"21 a 26","Fuera de rango"))))))))))</f>
        <v>-3,5 a 2,5</v>
      </c>
      <c r="BJ555" s="11" t="n">
        <f aca="false">IF(BI555="","",IF(BI555="-20 a -15",1,IF(BI555="-14,5 a -9,5",2,IF(BI555="-9 a -4",3,IF(BI555="-3,5 a 2,5",4,IF(BI555="3 a 8",5,IF(BI555="8,5 a 14,5",6,IF(BI555="15","NORMA",IF(BI555="15,5 a 20,5",7,IF(BI555="21 a 26",8,IF(BI555="26,5 a 31,5",9,"")))))))))))</f>
        <v>4</v>
      </c>
      <c r="BK555" s="9" t="n">
        <v>17</v>
      </c>
      <c r="BL555" s="10" t="str">
        <f aca="false">IF(BK555="","",IF(AND(BK555&gt;=0,BK555&lt;=2),"0 - 2",IF(AND(BK555&gt;=2.5,BK555&lt;=4.5),"2,5 - 4,5",IF(AND(BK555&gt;=5,BK555&lt;=7),"5 - 7",IF(AND(BK555&gt;=7.5,BK555&lt;=9.5),"7,5 - 9,5",IF(AND(BK555&gt;=10,BK555&lt;=12),"10 - 12",IF(AND(BK555&gt;=12.5,BK555&lt;=13.5),"12,5 - 13,5",IF(BK555=14,"14",IF(AND(BK555&gt;=14.5,BK555&lt;=16.5),"14,5 - 16,5",IF(AND(BK555&gt;=17,BK555&lt;=19),"17 - 19",IF(AND(BK555&gt;=19.5,BK555&lt;=21.5),"19,5 - 21,5",IF(AND(BK555&gt;=22,BK555&lt;=24),"22 - 24",IF(AND(BK555&gt;=24.5,BK555&lt;=26.5),"24,5 - 26,5",IF(AND(BK555&gt;=27,BK555&lt;=29),"27 - 29",IF(AND(BK555&gt;=29.5,BK555&lt;=30),"29,5 - 30","Fuera de rango")))))))))))))))</f>
        <v>17 - 19</v>
      </c>
      <c r="BM555" s="11" t="n">
        <f aca="false">IF(BL555="","",IF(BL555="0 - 2",1,IF(BL555="2,5 - 4,5",2,IF(BL555="5 - 7",3,IF(BL555="7,5 - 9,5",4,IF(BL555="10 - 12",5,IF(BL555="12,5 - 13,5",6,IF(BL555="14","NORMA",IF(BL555="14,5 - 16,5",7,IF(BL555="17 - 19",8,IF(BL555="19,5 - 21,5",9,IF(BL555="22 - 24",10,IF(BL555="24,5 - 26,5",11,IF(BL555="27 - 29",12,IF(BL555="29,5 - 30",13,"")))))))))))))))</f>
        <v>8</v>
      </c>
      <c r="BN555" s="9" t="n">
        <v>18</v>
      </c>
      <c r="BO555" s="11" t="str">
        <f aca="false">IF(BN555="","",IF(AND(BN555&gt;=-20,BN555&lt;=-10),"-20 a -10",IF(AND(BN555&gt;=-9.5,BN555&lt;=0.5),"-9,5 a 0,5",IF(AND(BN555&gt;=1,BN555&lt;=11),"1 a 11",IF(AND(BN555&gt;=11.5,BN555&lt;=21.5),"11,5 a 21,5",IF(BN555=22,"22",IF(AND(BN555&gt;=22.5,BN555&lt;=32.5),"22,5 a 32,5",IF(AND(BN555&gt;=33,BN555&lt;=43),"33 a 43","Fuera de rango"))))))))</f>
        <v>11,5 a 21,5</v>
      </c>
      <c r="BP555" s="11" t="n">
        <f aca="false">IF(BO555="","",IF(BO555="-20 a -10",1,IF(BO555="-9,5 a 0,5",2,IF(BO555="1 a 11",3,IF(BO555="11,5 a 21,5",4,IF(BO555="22","NORMA",IF(BO555="22,5 a 32,5",5,IF(BO555="33 a 43",6,""))))))))</f>
        <v>4</v>
      </c>
      <c r="BQ555" s="9" t="n">
        <v>12</v>
      </c>
      <c r="BR555" s="10" t="str">
        <f aca="false">IF(BQ555="","",IF(AND(BQ555&gt;=-20,BQ555&lt;=-15),"-20 a -15",IF(AND(BQ555&gt;=-14.5,BQ555&lt;=-9.5),"-14,5 a -9,5",IF(AND(BQ555&gt;=-9,BQ555&lt;=-4),"-9 a -4",IF(AND(BQ555&gt;=-3.5,BQ555&lt;=2.5),"-3,5 a 2,5",IF(AND(BQ555&gt;=3,BQ555&lt;=8),"3 a 8",IF(AND(BQ555&gt;=8.5,BQ555&lt;=13.5),"8,5 a 13,5",IF(AND(BQ555&gt;=14,BQ555&lt;=17.5),"14 a 17,5",IF(BQ555=18,"18",IF(AND(BQ555&gt;=18.5,BQ555&lt;=23.5),"18,5 a 23,5",IF(AND(BQ555&gt;=24,BQ555&lt;=29),"24 a 29",IF(AND(BQ555&gt;=29.5,BQ555&lt;=34.5),"29,5 a 34,5",IF(AND(BQ555&gt;=35,BQ555&lt;=40),"35 a 40","Fuera de rango")))))))))))))</f>
        <v>8,5 a 13,5</v>
      </c>
      <c r="BS555" s="11" t="n">
        <f aca="false">IF(BR555="","",IF(BR555="-20 a -15",1,IF(BR555="-14,5 a -9,5",2,IF(BR555="-9 a -4",3,IF(BR555="-3,5 a 2,5",4,IF(BR555="3 a 8",5,IF(BR555="8,5 a 13,5",6,IF(BR555="14 a 17,5",7,IF(BR555="18","NORMA",IF(BR555="18,5 a 23,5",8,IF(BR555="24 a 29",9,IF(BR555="29,5 a 34,5",10,IF(BR555="35 a 40",11,"")))))))))))))</f>
        <v>6</v>
      </c>
      <c r="BT555" s="9" t="n">
        <v>0</v>
      </c>
      <c r="BU555" s="10" t="str">
        <f aca="false">IF(BT555="","",IF(AND(BT555&gt;=-20,BT555&lt;=-18),"-20 a -18",IF(AND(BT555&gt;=-17.5,BT555&lt;=-15.5),"-17,5 a -15,5",IF(AND(BT555&gt;=-15,BT555&lt;=-13),"-15 a -13",IF(AND(BT555&gt;=-12.5,BT555&lt;=-10.5),"-12,5 a -10,5",IF(AND(BT555&gt;=-10,BT555&lt;=-8),"-10 a -8",IF(AND(BT555&gt;=-7.5,BT555&lt;=-5.5),"-7,5 a -5,5",IF(AND(BT555&gt;=-5,BT555&lt;=-3),"-5 a -3",IF(AND(BT555&gt;=-2.5,BT555&lt;=-0.5),"-2,5 a -0,5",IF(BT555=0,"0",IF(AND(BT555&gt;=0.5,BT555&lt;=2.5),"0,5 a 2,5",IF(AND(BT555&gt;=3,BT555&lt;=5),"3 a 5",IF(AND(BT555&gt;=5.5,BT555&lt;=7.5),"5,5 a 7,5",IF(AND(BT555&gt;=8,BT555&lt;=10),"8 a 10",IF(AND(BT555&gt;=10.5,BT555&lt;=12.5),"10,5 a 12,5",IF(AND(BT555&gt;=13,BT555&lt;=15),"13 a 15",IF(AND(BT555&gt;=15.5,BT555&lt;=17.5),"15,5 a 17,5",IF(AND(BT555&gt;=18,BT555&lt;=20),"18 a 20","Fuera de rango"))))))))))))))))))</f>
        <v>0</v>
      </c>
      <c r="BV555" s="11" t="str">
        <f aca="false">IF(BT555="","",IF(BT555=0,"NORMA",IF(AND(BT555&gt;=-20,BT555&lt;=-18),2,IF(AND(BT555&gt;=-17.5,BT555&lt;=-15.5),2,IF(AND(BT555&gt;=-15,BT555&lt;=-13),3,IF(AND(BT555&gt;=-12.5,BT555&lt;=-10.5),4,IF(AND(BT555&gt;=-10,BT555&lt;=-8),5,IF(AND(BT555&gt;=-7.5,BT555&lt;=-5.5),6,IF(AND(BT555&gt;=-5,BT555&lt;=-3),7,IF(AND(BT555&gt;=-2.5,BT555&lt;=-0.5),8,IF(AND(BT555&gt;=0.5,BT555&lt;=2.5),9,IF(AND(BT555&gt;=3,BT555&lt;=5),10,IF(AND(BT555&gt;=5.5,BT555&lt;=7.5),11,IF(AND(BT555&gt;=8,BT555&lt;=10),12,IF(AND(BT555&gt;=10.5,BT555&lt;=12.5),13,IF(AND(BT555&gt;=13,BT555&lt;=15),14,IF(AND(BT555&gt;=15.5,BT555&lt;=17.5),15,IF(AND(BT555&gt;=18,BT555&lt;=20),16,"Fuera de rango"))))))))))))))))))</f>
        <v>NORMA</v>
      </c>
      <c r="BW555" s="9" t="n">
        <v>-3.25</v>
      </c>
      <c r="BX555" s="10" t="n">
        <f aca="false">18.5- (0.3*H555)</f>
        <v>3.8</v>
      </c>
      <c r="BY555" s="10" t="n">
        <f aca="false">(BW555)-(BX555)</f>
        <v>-7.05</v>
      </c>
      <c r="BZ555" s="10" t="str">
        <f aca="false">IF(BY555="","",IF(BY555&lt;-27.5,"De -30 a -28",IF(BY555&lt;-25,"De -27,5 a -25,5",IF(BY555&lt;-22.5,"De -25 a -23",IF(BY555&lt;-20,"De -22,5 a -20,5",IF(BY555&lt;-17.5,"De -20 a -18",IF(BY555&lt;-15,"De -17,5 a -15,5",IF(BY555&lt;-12.5,"De -15 a -13",IF(BY555&lt;-10,"De -12,5 a -10,5",IF(BY555&lt;-7.5,"De -10 a -8",IF(BY555&lt;-5,"De -7,5 a -5,5",IF(BY555&lt;-2.5,"De -5 a -3",IF(BY555&lt;0,"De -2,5 a -0,5",IF(BY555&lt;2.5,"De 0 a 2",IF(BY555&lt;5,"De 2,5 a 4,5",IF(BY555&lt;7.5,"De 5 a 7",IF(BY555&lt;10,"De 7,5 a 9,5",IF(BY555&lt;12.5,"De 10 a 12",IF(BY555&lt;15,"De 12,5 a 14,5",IF(BY555&lt;17.5,"De 15 a 17",IF(BY555&lt;20,"De 17,5 a 19,5",IF(BY555&lt;22.5,"De 20 a 22",IF(BY555&lt;25,"De 22,5 a 24,5",IF(BY555&lt;27.5,"De 25 a 27","De 27,5 a 30"))))))))))))))))))))))))</f>
        <v>De -7,5 a -5,5</v>
      </c>
      <c r="CA555" s="12" t="n">
        <f aca="false">IF(BY555="","",IF(BY555&lt;=-28,1,IF(BY555&lt;=-25.5,2,IF(BY555&lt;=-23,3,IF(BY555&lt;=-20.5,4,IF(BY555&lt;=-18,5,IF(BY555&lt;=-15.5,6,IF(BY555&lt;=-13,7,IF(BY555&lt;=-10.5,8,IF(BY555&lt;=-8,9,IF(BY555&lt;=-5.5,10,IF(BY555&lt;=-3,11,IF(BY555&lt;=-0.5,12,IF(BY555&lt;=2,13,IF(BY555&lt;=4.5,14,IF(BY555&lt;=7,15,IF(BY555&lt;=9.5,16,IF(BY555&lt;=12,17,IF(BY555&lt;=14.5,18,IF(BY555&lt;=17,19,IF(BY555&lt;=19.5,20,IF(BY555&lt;=22,21,IF(BY555&lt;=24.5,22,IF(BY555&lt;=27,23,IF(BY555&lt;=30,24,"Fuera de rango")))))))))))))))))))))))))</f>
        <v>10</v>
      </c>
      <c r="CB555" s="9" t="n">
        <v>-3.75</v>
      </c>
      <c r="CC555" s="10" t="n">
        <f aca="false">18.5- (0.3*H555)</f>
        <v>3.8</v>
      </c>
      <c r="CD555" s="10" t="n">
        <f aca="false">(CB555)-(CC555)</f>
        <v>-7.55</v>
      </c>
      <c r="CE555" s="10" t="str">
        <f aca="false">IF(CD555="","",IF(CD555&lt;-27.5,"De -30 a -28",IF(CD555&lt;-25,"De -27,5 a -25,5",IF(CD555&lt;-22.5,"De -25 a -23",IF(CD555&lt;-20,"De -22,5 a -20,5",IF(CD555&lt;-17.5,"De -20 a -18",IF(CD555&lt;-15,"De -17,5 a -15,5",IF(CD555&lt;-12.5,"De -15 a -13",IF(CD555&lt;-10,"De -12,5 a -10,5",IF(CD555&lt;-7.5,"De -10 a -8",IF(CD555&lt;-5,"De -7,5 a -5,5",IF(CD555&lt;-2.5,"De -5 a -3",IF(CD555&lt;0,"De -2,5 a -0,5",IF(CD555&lt;=2,"De 0 a 2",IF(CD555&lt;=4.5,"De 2,5 a 4,5",IF(CD555&lt;=7,"De 5 a 7",IF(CD555&lt;=9.5,"De 7,5 a 9,5",IF(CD555&lt;=12,"De 10 a 12",IF(CD555&lt;=14.5,"De 12,5 a 14,5",IF(CD555&lt;=17,"De 15 a 17",IF(CD555&lt;=19.5,"De 17,5 a 19,5",IF(CD555&lt;=22,"De 20 a 22",IF(CD555&lt;=24.5,"De 22,5 a 24,5",IF(CD555&lt;=27,"De 25 a 27","De 27,5 a 30"))))))))))))))))))))))))</f>
        <v>De -10 a -8</v>
      </c>
      <c r="CF555" s="12" t="n">
        <f aca="false">IF(CD555="","",IF(CD555&lt;-27.5,1,IF(CD555&lt;-25,2,IF(CD555&lt;-22.5,3,IF(CD555&lt;-20,4,IF(CD555&lt;-17.5,5,IF(CD555&lt;-15,6,IF(CD555&lt;-12.5,7,IF(CD555&lt;-10,8,IF(CD555&lt;-7.5,9,IF(CD555&lt;-5,10,IF(CD555&lt;-2.5,11,IF(CD555&lt;0,12,IF(CD555&lt;2.5,13,IF(CD555&lt;5,14,IF(CD555&lt;7.5,15,IF(CD555&lt;10,16,IF(CD555&lt;12.5,17,IF(CD555&lt;15,18,IF(CD555&lt;17.5,19,IF(CD555&lt;20,20,IF(CD555&lt;22.5,21,IF(CD555&lt;25,22,IF(CD555&lt;27.5,23,24))))))))))))))))))))))))</f>
        <v>9</v>
      </c>
      <c r="CG555" s="9" t="n">
        <v>-1.75</v>
      </c>
      <c r="CH555" s="10" t="str">
        <f aca="false">IF(CG555="","",IF(AND(CG555&gt;=-10,CG555&lt;=-9.5),"-10 a -9,5",IF(AND(CG555&gt;-9.5,CG555&lt;=-8.5),"-9 a -8,5",IF(AND(CG555&gt;-8.5,CG555&lt;=-7.5),"-8 a -7,5",IF(AND(CG555&gt;-7.5,CG555&lt;=-6.5),"-7 a -6,5",IF(AND(CG555&gt;-6.5,CG555&lt;=-5.5),"-6 a -5,5",IF(AND(CG555&gt;-5.5,CG555&lt;=-4.5),"-5 a -4,5",IF(AND(CG555&gt;-4.5,CG555&lt;=-3.5),"-4 a -3,5",IF(AND(CG555&gt;-3.5,CG555&lt;=-2.5),"-3 a -2,5",IF(CG555=-2.25,"-2,25",IF(AND(CG555&gt;-2.5,CG555&lt;=-1.5),"-2 a -1,5",IF(AND(CG555&gt;-1.5,CG555&lt;=-0.5),"-1 a -0,5",IF(AND(CG555&gt;-0.5,CG555&lt;=0.5),"0 a 0,5",IF(AND(CG555&gt;0.5,CG555&lt;=1.5),"1 a 1,5",IF(AND(CG555&gt;1.5,CG555&lt;=2.5),"2 a 2,5",IF(AND(CG555&gt;2.5,CG555&lt;=3.5),"3 a 3,5",IF(AND(CG555&gt;3.5,CG555&lt;=4.5),"4 a 4,5",IF(AND(CG555&gt;4.5,CG555&lt;=5.5),"5 a 5,5",IF(AND(CG555&gt;5.5,CG555&lt;=6.5),"6 a 6,5",IF(AND(CG555&gt;6.5,CG555&lt;=7.5),"7 a 7,5",IF(AND(CG555&gt;7.5,CG555&lt;=8.5),"8 a 8,5",IF(AND(CG555&gt;8.5,CG555&lt;=9.5),"9 a 9,5",IF(CG555&gt;=10,"10","Fuera de rango")))))))))))))))))))))))</f>
        <v>-2 a -1,5</v>
      </c>
      <c r="CI555" s="11" t="n">
        <f aca="false">IF(CG555="","",IF(CG555=-2.25,"NORMA",IF(CG555&lt;=-9.5,1,IF(CG555&lt;=-8.5,2,IF(CG555&lt;=-7.5,3,IF(CG555&lt;=-6.5,4,IF(CG555&lt;=-5.5,5,IF(CG555&lt;=-4.5,6,IF(CG555&lt;=-3.5,7,IF(CG555&lt;=-2.5,8,IF(CG555&lt;=-1.5,9,IF(CG555&lt;=-0.5,10,IF(CG555&lt;=0.5,11,IF(CG555&lt;=1.5,12,IF(CG555&lt;=2.5,13,IF(CG555&lt;=3.5,14,IF(CG555&lt;=4.5,15,IF(CG555&lt;=5.5,16,IF(CG555&lt;=6.5,17,IF(CG555&lt;=7.5,18,IF(CG555&lt;=8.5,19,IF(CG555&lt;=9.5,20,IF(CG555=10,21,"Fuera de rango")))))))))))))))))))))))</f>
        <v>9</v>
      </c>
      <c r="CJ555" s="9" t="n">
        <v>1</v>
      </c>
      <c r="CK555" s="10" t="str">
        <f aca="false">IF(CJ555="","",IF(AND(CJ555&gt;=-6,CJ555&lt;=-5.5),"-6 a -5,5",IF(AND(CJ555&gt;-5.5,CJ555&lt;=-4.5),"-5 a -4,5",IF(AND(CJ555&gt;-4.5,CJ555&lt;=-3.5),"-4 a -3,5",IF(AND(CJ555&gt;-3.5,CJ555&lt;=-2.5),"-3 a -2,5",IF(AND(CJ555&gt;-2.5,CJ555&lt;=-1.5),"-2 a -1,5",IF(AND(CJ555&gt;-1.5,CJ555&lt;=-0.5),"-1 a -0,5",IF(AND(CJ555&gt;-0.5,CJ555&lt;=0.5),"0 a 0,5",IF(AND(CJ555&gt;0.5,CJ555&lt;=1.5),"1 a 1,5",IF(AND(CJ555&gt;1.5,CJ555&lt;2.5),"2",IF(AND(CJ555&gt;=2.5,CJ555&lt;=3),"2,5 a 3",IF(AND(CJ555&gt;3,CJ555&lt;=4),"3,5 a 4",IF(AND(CJ555&gt;4,CJ555&lt;=5),"4,5 a 5",IF(AND(CJ555&gt;5,CJ555&lt;=6),"5,5 a 6",IF(AND(CJ555&gt;6,CJ555&lt;=7),"6,5 a 7",IF(AND(CJ555&gt;7,CJ555&lt;=8),"7,5 a 8",IF(AND(CJ555&gt;8,CJ555&lt;=9.5),"8,5 a 9,5",IF(CJ555=10,"10","Fuera de rango"))))))))))))))))))</f>
        <v>1 a 1,5</v>
      </c>
      <c r="CL555" s="11" t="n">
        <f aca="false">IF(CK555="","",IF(OR(CK555="-6 a -5,5",CK555="-6 - -5,5"),1,IF(OR(CK555="-5 a -4,5",CK555="-5 - -4,5"),2,IF(OR(CK555="-4 a -3,5",CK555="-4 - -3,5"),3,IF(OR(CK555="-3 a -2,5",CK555="-3 - -2,5"),4,IF(OR(CK555="-2 a -1,5",CK555="-2 - -1,5"),5,IF(OR(CK555="-1 a -0,5",CK555="-1 - -0,5"),6,IF(OR(CK555="0 a 0,5",CK555="0 - 0,5"),7,IF(OR(CK555="1 a 1,5",CK555="1 - 1,5"),8,IF(CK555="2","NORMA",IF(OR(CK555="2,5 a 3",CK555="2,5 - 3"),9,IF(OR(CK555="3,5 a 4",CK555="3,5 - 4"),10,IF(OR(CK555="4,5 a 5",CK555="4,5 - 5"),11,IF(OR(CK555="5,5 a 6",CK555="5,5 - 6"),12,IF(OR(CK555="6,5 a 7",CK555="6,5 - 7"),13,IF(OR(CK555="7,5 a 8",CK555="7,5 - 8"),14,IF(OR(CK555="8,5 a 9",CK555="8,5 - 9,5",CK555="9 a 9,5"),15,IF(CK555="10",15,IF(OR(CK555="0,5 a 1",CK555="0,5 - 1"),7,"Fuera de rango")))))))))))))))))))</f>
        <v>8</v>
      </c>
      <c r="CO555" s="10" t="str">
        <f aca="false">IF(CM555&gt;0,"EME"," ")</f>
        <v> </v>
      </c>
      <c r="CQ555" s="10" t="str">
        <f aca="false">IF(CP555&gt;0,"0", " ")</f>
        <v> </v>
      </c>
      <c r="CR555" s="10" t="str">
        <f aca="false">IF(CP555&gt;0,"EME"," ")</f>
        <v> </v>
      </c>
      <c r="CS555" s="9" t="n">
        <v>0</v>
      </c>
      <c r="CV555" s="9" t="n">
        <v>0</v>
      </c>
      <c r="CY555" s="9" t="n">
        <v>0</v>
      </c>
      <c r="DB555" s="9" t="n">
        <v>0</v>
      </c>
      <c r="DC555" s="11" t="str">
        <f aca="false">IF(DB555&lt;0,"2"," ")</f>
        <v> </v>
      </c>
      <c r="DD555" s="11" t="str">
        <f aca="false">IF(DB555&lt;0,"MIO"," ")</f>
        <v> </v>
      </c>
      <c r="DE555" s="9" t="n">
        <v>0</v>
      </c>
      <c r="DF555" s="10" t="str">
        <f aca="false">IF(DE555&lt;0,"3"," ")</f>
        <v> </v>
      </c>
      <c r="DG555" s="10" t="str">
        <f aca="false">IF(DE555&lt;0,"AST"," ")</f>
        <v> </v>
      </c>
      <c r="DH555" s="9" t="n">
        <v>0</v>
      </c>
      <c r="DI555" s="10" t="str">
        <f aca="false">IF(DH555&lt;0,"3"," ")</f>
        <v> </v>
      </c>
      <c r="DJ555" s="10" t="str">
        <f aca="false">IF(DH555&lt;0,"AST"," ")</f>
        <v> </v>
      </c>
      <c r="DK555" s="9" t="n">
        <v>1.75</v>
      </c>
      <c r="DL555" s="10" t="str">
        <f aca="false">IF(DK555&gt;0,"4"," ")</f>
        <v>4</v>
      </c>
      <c r="DM555" s="10" t="str">
        <f aca="false">IF(DK555&gt;0,"PRE"," ")</f>
        <v>PRE</v>
      </c>
      <c r="DN555" s="9" t="n">
        <v>1.75</v>
      </c>
      <c r="DO555" s="10" t="str">
        <f aca="false">IF(DN555&gt;0,"4"," ")</f>
        <v>4</v>
      </c>
      <c r="DP555" s="10" t="str">
        <f aca="false">IF(DN555&gt;0,"PRE"," ")</f>
        <v>PRE</v>
      </c>
      <c r="DS555" s="12" t="str">
        <f aca="false">CONCATENATE(CO555,CU555,DA555,DG555,DM555)</f>
        <v>  PRE</v>
      </c>
      <c r="DT555" s="10" t="e">
        <f aca="false" t="array" ref="DT555">_xlfn.IFS(DS555="EME    ","0", DS555=" HIP   ","1", DS555="  MIO  ","2", DS555="   AST ","3", DS555="    PRE","4", DS555="EME   PRE","5", DS555=" HIP  PRE","6", DS555=" HIP AST ","7", DS555="  MIO PRE","8", DS555="  MIOAST ","9", DS555="   ASTPRE","10",DS555=" HIP ASTPRE","11", DS555="  MIOASTPRE","12", DS555="     ","0")</f>
        <v>#N/A</v>
      </c>
      <c r="DV555" s="1" t="e">
        <f aca="false" t="array" ref="DV555">_xlfn.IFS(DU555="SI","2", DU555="NO","1")</f>
        <v>#N/A</v>
      </c>
      <c r="DX555" s="11" t="str">
        <f aca="false">IF(DW555=0,"1","2")</f>
        <v>1</v>
      </c>
      <c r="DY555" s="11" t="str">
        <f aca="false" t="array" ref="DY555">_xlfn.IFS(DW555=0,"0", DW555=0.25, "1", DW555=0.5,"2", DW555=0.75,"3", DW555=1,"4",DW555=1.25,"5", DW555=1.5,"6", DW555=1.75,"7", DW555=2,"8")</f>
        <v>0</v>
      </c>
      <c r="EA555" s="11" t="str">
        <f aca="false">IF(DZ555=0,"1","2")</f>
        <v>1</v>
      </c>
      <c r="EB555" s="11" t="str">
        <f aca="false" t="array" ref="EB555">_xlfn.IFS(DZ555=0,"0", DZ555=0.25, "1", DZ555=0.5,"2", DZ555=0.75,"3", DZ555=1,"4",DZ555=1.25,"5", DZ555=1.5,"6", DZ555=1.75,"7", DZ555=2,"8")</f>
        <v>0</v>
      </c>
      <c r="ED555" s="10" t="str">
        <f aca="false">IF(EC555=0,"1","2")</f>
        <v>1</v>
      </c>
      <c r="EE555" s="11" t="str">
        <f aca="false" t="array" ref="EE555">_xlfn.IFS(EC555=0,"0", EC555=-0.25, "1", EC555=-0.5,"2", EC555=-0.75,"3", EC555=-1,"4",EC555=-1.25,"5", EC555=-1.5,"6", EC555=-1.75,"7", EC555=-2,"8", EC555=-2.25,"9",EC555=-2.5,"10", EC555=-2.75,"11", EC555=-3,"12", EC555=-3.25,"13", EC555=-3.5,"14", EC555=-3.75,"15",EC555=-4,"16")</f>
        <v>0</v>
      </c>
      <c r="EG555" s="10" t="str">
        <f aca="false">IF(EF555=0,"1","2")</f>
        <v>1</v>
      </c>
      <c r="EH555" s="11" t="str">
        <f aca="false" t="array" ref="EH555">_xlfn.IFS(EF555=0,"0", EF555=-0.25, "1", EF555=-0.5,"2", EF555=-0.75,"3", EF555=-1,"4",EF555=-1.25,"5", EF555=-1.5,"6", EF555=-1.75,"7", EF555=-2,"8", EF555=-2.25,"9",EF555=-2.5,"10", EF555=-2.75,"11", EF555=-3,"12", EF555=-3.25,"13", EF555=-3.5,"14", EF555=-3.75,"15",EF555=-4,"16")</f>
        <v>0</v>
      </c>
      <c r="EJ555" s="11" t="str">
        <f aca="false">IF(EI555=0,"1","2")</f>
        <v>1</v>
      </c>
      <c r="EK555" s="11" t="str">
        <f aca="false" t="array" ref="EK555">_xlfn.IFS(EI555=0,"0", EI555=-0.25, "1", EI555=-0.5,"2", EI555=-0.75,"3", EI555=-1,"4",EI555=-1.25,"5", EI555=-1.5,"6", EI555=-1.75,"7", EI555=-2,"8", EI555=-2.25,"9", EI555=-2.25,"9",EI555=-2.5,"10", EI555=-2.75,"11", EI555=-3,"12", EI555=-3.25,"13", EI555=-3.5,"14", EI555=-3.75,"15",EI555=-4,"16", EI555=0.25, "17", EI555=0.5, "18")</f>
        <v>0</v>
      </c>
      <c r="EM555" s="11" t="str">
        <f aca="false">IF(EL555=0,"1","2")</f>
        <v>1</v>
      </c>
      <c r="EN555" s="11" t="str">
        <f aca="false" t="array" ref="EN555">_xlfn.IFS(EL555=0.25,"17",EL555=0.5,"18", EL555=0,"0", EL555=-0.25, "1", EL555=-0.5,"2", EL555=-0.75,"3", EL555=-1,"4",EL555=-1.25,"5", EL555=-1.5,"6", EL555=-1.75,"7", EL555=-2,"8",EL555= -2.25,"9",EL555=-2.5,"10",EL555= -2.75,"11",EL555= -3,"12",EL555= -3.25,"13",EL555= -3.5,"14",EL555= -3.75,"15",EL555=-4,"16")</f>
        <v>0</v>
      </c>
      <c r="EP555" s="11" t="str">
        <f aca="false">IF(EO555=0,"1","2")</f>
        <v>1</v>
      </c>
      <c r="EQ555" s="11" t="str">
        <f aca="false" t="array" ref="EQ555">_xlfn.IFS(EO555=0,"0", EO555=0.25, "1", EO555=0.5,"2", EO555=0.75,"3", EO555=1,"4",EO555=1.25,"5", EO555=1.5,"6", EO555=1.75,"7", EO555=2,"8", EO555=2.25,"9", EO555=2.25,"9",EO555=2.5,"10", EO555=2.75,"11", EO555=3,"12", EO555=3.25,"13", EO555=3.5,"14", EO555=3.75,"15",EO555=4,"16", EO555=-0.25, "17", bq=-0.5, "18")</f>
        <v>0</v>
      </c>
      <c r="ES555" s="11" t="str">
        <f aca="false">IF(ER555=0,"1","2")</f>
        <v>1</v>
      </c>
      <c r="ET555" s="11" t="str">
        <f aca="false" t="array" ref="ET555">_xlfn.IFS(ER555=0,"0", ER555=0.25, "1", ER555=0.5,"2", ER555=0.75,"3", ER555=1,"4",ER555=1.25,"5", ER555=1.5,"6", ER555=1.75,"7", ER555=2,"8", ER555=2.25,"9", ER555=2.25,"9",ER555=2.5,"10", ER555=2.75,"11", ER555=3,"12", ER555=3.25,"13", ER555=3.5,"14", ER555=3.75,"15",ER555=4,"16", ER555=-0.25, "17", bq=-0.5, "18")</f>
        <v>0</v>
      </c>
      <c r="EV555" s="14" t="e">
        <f aca="false">VLOOKUP(EU555,LEYENDA!$G$2:$H$8,2,TRUE())</f>
        <v>#N/A</v>
      </c>
      <c r="EW555" s="14" t="e">
        <f aca="false" t="array" ref="EW555">_xlfn.IFS(EV555="0-5","1", EV555="6-12","2", EV555="13-18","3", EV555="19-24","4", EV555="25-36","5", EV555="37-48","6", EV555="49-60","7")</f>
        <v>#N/A</v>
      </c>
    </row>
    <row r="556" customFormat="false" ht="13.5" hidden="false" customHeight="false" outlineLevel="0" collapsed="false">
      <c r="A556" s="1" t="n">
        <v>216</v>
      </c>
      <c r="B556" s="2" t="n">
        <v>1</v>
      </c>
      <c r="C556" s="33" t="n">
        <v>43183</v>
      </c>
      <c r="E556" s="5" t="str">
        <f aca="false">VLOOKUP(A556,'286'!$A$3:$J$6279,10,FALSE())</f>
        <v>MORALES FERRER, MARGARITA</v>
      </c>
      <c r="F556" s="4" t="str">
        <f aca="false">VLOOKUP(A556,'286'!$A$3:$I$1768,3,FALSE())</f>
        <v>MOFEMAR</v>
      </c>
      <c r="G556" s="6" t="n">
        <f aca="false">VLOOKUP(A556,'286'!$A$3:$I$1768,4,FALSE())</f>
        <v>26511</v>
      </c>
      <c r="H556" s="7" t="n">
        <f aca="false">YEAR(C556)-YEAR(G556)</f>
        <v>46</v>
      </c>
      <c r="I556" s="1" t="str">
        <f aca="false">VLOOKUP(H556,LEYENDA!$C$2:$D$6,2,TRUE())</f>
        <v>41-60</v>
      </c>
      <c r="J556" s="5" t="str">
        <f aca="false">VLOOKUP(A556,'286'!$A$3:$I$1768,7,FALSE())</f>
        <v>M</v>
      </c>
      <c r="K556" s="8" t="n">
        <f aca="false">VLOOKUP(A556,'286'!$A$3:$I$1768,2,FALSE())</f>
        <v>0</v>
      </c>
      <c r="L556" s="4" t="str">
        <f aca="false">VLOOKUP(A556,'286'!$A$3:$I$1768,8,FALSE())</f>
        <v>D</v>
      </c>
      <c r="M556" s="4" t="str">
        <f aca="false">VLOOKUP(A556,'286'!$A$3:$I$1768,9,FALSE())</f>
        <v>I</v>
      </c>
      <c r="N556" s="8" t="str">
        <f aca="false">IF(R556=O556, "MISMA","CONTRARIA")</f>
        <v>CONTRARIA</v>
      </c>
      <c r="O556" s="8" t="str">
        <f aca="false" t="array" ref="O556">_xlfn.IFS(L556="D","1", L556="I","2")</f>
        <v>1</v>
      </c>
      <c r="P556" s="8" t="e">
        <f aca="false" t="array" ref="P556">_xlfn.IFS(K556="OD","1", K556="OI","2")</f>
        <v>#N/A</v>
      </c>
      <c r="Q556" s="1" t="str">
        <f aca="false" t="array" ref="Q556">_xlfn.IFS(J556="M","1", J556="H","2")</f>
        <v>1</v>
      </c>
      <c r="R556" s="8" t="str">
        <f aca="false" t="array" ref="R556">_xlfn.IFS(M556="D","1", M556="I","2")</f>
        <v>2</v>
      </c>
      <c r="S556" s="1" t="str">
        <f aca="false" t="array" ref="S556">_xlfn.IFS(N556="CONTRARIA", "1",N556= "MISMA","2")</f>
        <v>1</v>
      </c>
      <c r="T556" s="1" t="str">
        <f aca="false" t="array" ref="T556">_xlfn.IFS(I556="0-12","1", I556="13-24","2", I556="25-40","3", I556="41-60","4", I556="61-100","5")</f>
        <v>4</v>
      </c>
      <c r="U556" s="9" t="n">
        <v>1</v>
      </c>
      <c r="V556" s="10" t="str">
        <f aca="false">IF(U556="","",IF(AND(U556&gt;=-9,U556&lt;=-6.5),"-9 a -6,5",IF(AND(U556&gt;=-6,U556&lt;=-3.5),"-6 a -3,5",IF(AND(U556&gt;=-3,U556&lt;=-1),"-3 a -1",IF(U556=-0.5,"-0,5",IF(AND(U556&gt;=0,U556&lt;=2.5),"0 a 2,5",IF(AND(U556&gt;=3,U556&lt;=5.5),"3 a 5,5",IF(AND(U556&gt;=6,U556&lt;=8.5),"6 a 8,5",IF(AND(U556&gt;=9,U556&lt;=20),"9 a 20","Fuera de rango")))))))))</f>
        <v>0 a 2,5</v>
      </c>
      <c r="W556" s="11" t="n">
        <f aca="false">IF(V556="","",IF(V556="-9 a -6,5",2,IF(V556="-6 a -3,5",3,IF(V556="-3 a -1",4,IF(V556="-0,5","NORMA",IF(V556="0 a 2,5",5,IF(V556="3 a 5,5",6,IF(V556="6 a 8,5",7,IF(V556="9 a 20",8,"Fuera de rango")))))))))</f>
        <v>5</v>
      </c>
      <c r="X556" s="9" t="n">
        <v>0</v>
      </c>
      <c r="Y556" s="11" t="str">
        <f aca="false">IF(X556="","",IF(AND(X556&gt;=0,X556&lt;=4),"0 a 4",IF(AND(X556&gt;=4.5,X556&lt;=8.5),"4,5 a 8,5",IF(X556=9,"9",IF(AND(X556&gt;=9.5,X556&lt;=13),"9,5 a 13",IF(AND(X556&gt;=13.5,X556&lt;=20),"13,5 a 20",IF(AND(X556&gt;=20.5,X556&lt;=35),"20,5 a 35","Fuera de rango")))))))</f>
        <v>0 a 4</v>
      </c>
      <c r="Z556" s="11" t="n">
        <f aca="false">IF(Y556="","",IF(Y556="0 a 4",1,IF(Y556="4,5 a 8,5",2,IF(Y556="9","NORMA",IF(Y556="9,5 a 13",3,IF(Y556="13,5 a 20",4,IF(Y556="20,5 a 35",5,"Fuera de rango")))))))</f>
        <v>1</v>
      </c>
      <c r="AA556" s="9" t="n">
        <v>16</v>
      </c>
      <c r="AB556" s="10" t="str">
        <f aca="false">IF(AA556="","",IF(AND(AA556&gt;=0,AA556&lt;=9),"0 a 9",IF(AND(AA556&gt;=9.5,AA556&lt;=18.5),"9,5 a 18,5",IF(AA556=19,"19",IF(AND(AA556&gt;=19.5,AA556&lt;=28),"19,5 a 28",IF(AND(AA556&gt;=28.5,AA556&lt;=40),"28,5 a 40","Fuera de rango"))))))</f>
        <v>9,5 a 18,5</v>
      </c>
      <c r="AC556" s="11" t="n">
        <f aca="false" t="array" ref="AC556">_xlfn.IFS(AB556="","",AB556="0 a 9",1,AB556="9,5 a 18,5",2,AB556="19","NORMA",AB556="19,5 a 28",3,AB556="28,5 a 40",4,TRUE(),"Fuera de rango")</f>
        <v>2</v>
      </c>
      <c r="AD556" s="9" t="n">
        <v>5</v>
      </c>
      <c r="AE556" s="10" t="str">
        <f aca="false">IF(AD556="","",IF(AND(AD556&gt;=-10,AD556&lt;=0),"De -10 a 0",IF(AND(AD556&gt;=0.5,AD556&lt;=9.5),"0,5 a 9,5",IF(AD556=10,"10",IF(AND(AD556&gt;=10.5,AD556&lt;=20),"10,5 a 20",IF(AND(AD556&gt;=20.5,AD556&lt;=40),"20,5 a 40","Fuera de rango"))))))</f>
        <v>0,5 a 9,5</v>
      </c>
      <c r="AF556" s="12" t="n">
        <f aca="false">IF(AD556="","",IF(AND(AD556&gt;=-10,AD556&lt;=0),1,IF(AND(AD556&gt;=0.5,AD556&lt;=9.5),2,IF(AD556=10,"NORMA",IF(AND(AD556&gt;=10.5,AD556&lt;=20),3,IF(AND(AD556&gt;=20.5,AD556&lt;=40),4,""))))))</f>
        <v>2</v>
      </c>
      <c r="AG556" s="9" t="n">
        <v>9</v>
      </c>
      <c r="AH556" s="10" t="str">
        <f aca="false">IF(AG556="","",IF(AND(AG556&gt;=0,AG556&lt;=4),"0 a 4",IF(AND(AG556&gt;=4.5,AG556&lt;=8.5),"4,5 a 8,5",IF(AG556=9,"9",IF(AND(AG556&gt;=9.5,AG556&lt;=13),"9,5 a 13",IF(AND(AG556&gt;=13.5,AG556&lt;=25),"13,5 a 25","Fuera de rango"))))))</f>
        <v>9</v>
      </c>
      <c r="AI556" s="10" t="str">
        <f aca="false">IF(AH556="","",IF(AH556="0 a 4",1,IF(AH556="4,5 a 8,5",2,IF(AH556="9","NORMA",IF(AH556="9,5 a 13",3,IF(AH556="13,5 a 25",4,""))))))</f>
        <v>NORMA</v>
      </c>
      <c r="AJ556" s="9" t="n">
        <v>5</v>
      </c>
      <c r="AK556" s="10" t="str">
        <f aca="false">IF(AJ556="","",IF(AND(AJ556&gt;=-15,AJ556&lt;=-10.5),"-15 a -10,5",IF(AND(AJ556&gt;=-10,AJ556&lt;=-4),"-10 a -4",IF(AND(AJ556&gt;=-4.5,AJ556&lt;=0),"-4,5 a 0",IF(AND(AJ556&gt;=0.5,AJ556&lt;=4.5),"0,5 a 4,5",IF(AJ556=5,"5",IF(AND(AJ556&gt;=5.5,AJ556&lt;=10),"5,5 a 10",IF(AND(AJ556&gt;=10.5,AJ556&lt;=20),"10,5 a 20","Fuera de rango"))))))))</f>
        <v>5</v>
      </c>
      <c r="AL556" s="11" t="str">
        <f aca="false">IF(AK556="","",IF(AK556="-15 a -10,5",1,IF(AK556="-10 a -4",2,IF(AK556="-4,5 a 0",3,IF(AK556="0,5 a 4,5",4,IF(AK556="5","NORMA",IF(AK556="5,5 a 10",5,IF(AK556="10,5 a 20",6,"Error"))))))))</f>
        <v>NORMA</v>
      </c>
      <c r="AM556" s="9" t="n">
        <v>0</v>
      </c>
      <c r="AN556" s="10" t="str">
        <f aca="false">IF(AM556="","",IF(AND(AM556&gt;=-7.5,AM556&lt;=-5.5),"-7,5 a -5,5",IF(AND(AM556&gt;=-5,AM556&lt;=-3),"-5 a -3",IF(AND(AM556&gt;=-2.5,AM556&lt;=-0.5),"-2,5 a -0,5",IF(AM556=0,"0,00",IF(AND(AM556&gt;=0.5,AM556&lt;=2.5),"0,5 a 2,5",IF(AND(AM556&gt;=3,AM556&lt;=5),"3 a 5",IF(AND(AM556&gt;=5.5,AM556&lt;=7.5),"5,5 a 7,5",IF(AND(AM556&gt;=8,AM556&lt;=10),"8 a 10","Fuera de rango")))))))))</f>
        <v>0,00</v>
      </c>
      <c r="AO556" s="11" t="str">
        <f aca="false">IF(AN556="","",IF(AN556="-7,5 a -5,5",1,IF(AN556="-5 a -3",2,IF(AN556="-2,5 a -0,5",3,IF(AN556="0,00","NORMA",IF(AN556="0,5 a 2,5",4,IF(AN556="3 a 5",5,IF(AN556="5,5 a 7,5",6,IF(AN556="8 a 10",7,"Error")))))))))</f>
        <v>NORMA</v>
      </c>
      <c r="AP556" s="9" t="n">
        <v>5</v>
      </c>
      <c r="AQ556" s="10" t="str">
        <f aca="false">IF(AP556="","",IF(AND(AP556&gt;=-20,AP556&lt;=-9.5),"-20 a -9,5",IF(AND(AP556&gt;=-9,AP556&lt;=-6.5),"-9 a -6,5",IF(AP556=-6,"-6",IF(AND(AP556&gt;=-5.5,AP556&lt;=-3),"-5,5 a -3",IF(AND(AP556&gt;=-2.5,AP556&lt;=0),"-2,5 a 0",IF(AND(AP556&gt;=0.5,AP556&lt;=3),"0,5 a 3",IF(AND(AP556&gt;=3.5,AP556&lt;=6),"3,5 a 6",IF(AND(AP556&gt;=6.5,AP556&lt;=9),"6,5 a 9",IF(AND(AP556&gt;=9.5,AP556&lt;=20),"9,5 a 20","Fuera de rango"))))))))))</f>
        <v>3,5 a 6</v>
      </c>
      <c r="AR556" s="11" t="n">
        <f aca="false">IF(AQ556="","",IF(AQ556="-20 a -9,5",1,IF(AQ556="-9 a -6,5",2,IF(AQ556="-6","NORMA",IF(AQ556="-5,5 a -3",3,IF(AQ556="-2,5 a 0",4,IF(AQ556="0,5 a 3",5,IF(AQ556="3,5 a 6",6,IF(AQ556="6,5 a 9",7,IF(AQ556="9,5 a 20",8,""))))))))))</f>
        <v>6</v>
      </c>
      <c r="AS556" s="9" t="n">
        <v>2</v>
      </c>
      <c r="AT556" s="10" t="str">
        <f aca="false">IF(AS556="","",IF(AND(AS556&gt;=-16,AS556&lt;=-14),"-16 a -14",IF(AND(AS556&gt;=-13.5,AS556&lt;=-11.5),"-13,5 a -11,5",IF(AND(AS556&gt;=-11,AS556&lt;=-9),"-11 a -9",IF(AND(AS556&gt;=-8.5,AS556&lt;=-6.5),"-8,5 a -6,5",IF(AND(AS556&gt;=-6,AS556&lt;=-4),"-6 a -4",IF(AND(AS556&gt;=-3.5,AS556&lt;=-1.5),"-3,5 a -1,5",IF(AND(AS556&gt;=-1,AS556&lt;=1),"-1 a 1",IF(AND(AS556&gt;=1.5,AS556&lt;=3.5),"1,5 a 3,5",IF(AND(AS556&gt;=4,AS556&lt;=6),"4 a 6",IF(AND(AS556&gt;=6.5,AS556&lt;=8.5),"6,5 a 8,5",IF(AND(AS556&gt;=9,AS556&lt;=11),"9 a 11",IF(AND(AS556&gt;=11.5,AS556&lt;=13.5),"11,5 a 13,5",IF(AND(AS556&gt;=14,AS556&lt;=16),"14 a 16",IF(AND(AS556&gt;=16.5,AS556&lt;=18.5),"16,5 a 18,5",IF(AND(AS556&gt;=19,AS556&lt;=21),"19 a 21","Fuera de rango"))))))))))))))))</f>
        <v>1,5 a 3,5</v>
      </c>
      <c r="AU556" s="11" t="n">
        <f aca="false" t="array" ref="AU556">IF(AT556="","",_xlfn.IFS(AT556="-16 a -14",1,AT556="-13,5 a -11,5",2,AT556="-11 a -9",3,AT556="-8,5 a -6,5",4,AT556="-6 a -4",5,AT556="-3,5 a -1,5",6,AT556="-1 a 1",7,AT556="1,5 a 3,5",8,AT556="4 a 6","NORMA",AT556="6,5 a 8,5",9,AT556="9 a 11",10,AT556="11,5 a 13,5",11,AT556="14 a 16",12,AT556="16,5 a 18,5",13,AT556="19 a 21",14,TRUE(),""))</f>
        <v>8</v>
      </c>
      <c r="AV556" s="9" t="n">
        <v>1.25</v>
      </c>
      <c r="AW556" s="10" t="str">
        <f aca="false">IF(AV556="","",IF(AND(AV556&gt;=-1,AV556&lt;=-0.5),"-1 a -0,5",IF(AND(AV556&gt;-0.5,AV556&lt;=0),"De -0,5 a 0",IF(AND(AV556&gt;=0.25,AV556&lt;=0.75),"0,25 a 0,75",IF(AND(AV556&gt;=1,AV556&lt;=1.5),"1 a 1,5",IF(AND(AV556&gt;=1.75,AV556&lt;=2.25),"1,75 a 2,25",IF(AND(AV556&gt;=2.5,AV556&lt;=3),"2,5 a 3",IF(AND(AV556&gt;=3.25,AV556&lt;=3.75),"3,25 a 3,75","Fuera de rango"))))))))</f>
        <v>1 a 1,5</v>
      </c>
      <c r="AX556" s="10" t="n">
        <f aca="false">IF(AW556="","",IF(OR(AW556="-1 a -0,5",AW556="-1 a -0.5"),1,IF(OR(AW556="De -0,5 a 0",AW556="-0,5 a 0",AW556="De -0.5 a 0"),2,IF(OR(AW556="0,25 a 0,75",AW556="0.25 a 0.75"),"NORMA",IF(OR(AW556="1 a 1,5",AW556="1 a 1.5"),3,IF(OR(AW556="1,75 a 2,25",AW556="1.75 a 2.25"),4,IF(OR(AW556="2,5 a 3",AW556="2.5 a 3"),5,IF(OR(AW556="3,25 a 3,75",AW556="3.25 a 3.75"),6,""))))))))</f>
        <v>3</v>
      </c>
      <c r="AY556" s="9" t="n">
        <v>-3</v>
      </c>
      <c r="AZ556" s="10" t="str">
        <f aca="false">IF(AY556="","",IF(AND(AY556&gt;=-20,AY556&lt;=-9.5),"-20 a -9,5",IF(AND(AY556&gt;=-9,AY556&lt;=-6.5),"-9 a -6,5",IF(AY556=-6,"-6",IF(AND(AY556&gt;=-5.5,AY556&lt;=-3),"-5,5 a -3",IF(AND(AY556&gt;=-2.5,AY556&lt;=0),"-2,5 a 0",IF(AND(AY556&gt;=0.5,AY556&lt;=3),"0,5 a 3",IF(AND(AY556&gt;=3.5,AY556&lt;=6),"3,5 a 6","Fuera de rango"))))))))</f>
        <v>-5,5 a -3</v>
      </c>
      <c r="BA556" s="11" t="n">
        <f aca="false">IF(AZ556="","",IF(AZ556="-20 a -9,5",1,IF(AZ556="-9 a -6,5",2,IF(AZ556="-6","NORMA",IF(AZ556="-5,5 a -3",3,IF(AZ556="-2,5 a 0",4,IF(AZ556="0,5 a 3",5,IF(AZ556="3,5 a 6",6,""))))))))</f>
        <v>3</v>
      </c>
      <c r="BB556" s="9" t="n">
        <v>0</v>
      </c>
      <c r="BC556" s="10" t="str">
        <f aca="false" t="array" ref="BC556">IF(BB556="","",_xlfn.IFS(AND(BB556&gt;=0,BB556&lt;=2),"0 a 2",AND(BB556&gt;=2.5,BB556&lt;=4.5),"2,5 a 4,5",AND(BB556&gt;=5,BB556&lt;=7),"5 a 7",AND(BB556&gt;=7.5,BB556&lt;=9.5),"7,5 a 9,5",AND(BB556&gt;=10,BB556&lt;=12),"10 a 12",AND(BB556&gt;=12.5,BB556&lt;=14.5),"12,5 a 14,5",BB556=15,"15",AND(BB556&gt;=15.5,BB556&lt;=17.5),"15,5 a 17,5",AND(BB556&gt;=18,BB556&lt;=20),"18 a 20",AND(BB556&gt;=20.5,BB556&lt;=22.5),"20,5 a 22,5",AND(BB556&gt;=23,BB556&lt;=25),"23 a 25",TRUE(),"Fuera de rango"))</f>
        <v>0 a 2</v>
      </c>
      <c r="BD556" s="11" t="n">
        <f aca="false" t="array" ref="BD556">IF(BC556="","",_xlfn.IFS(BC556="0 a 2",1,BC556="2,5 a 4,5",2,BC556="5 a 7",3,BC556="7,5 a 9,5",4,BC556="10 a 12",5,BC556="12,5 a 14,5",6,BC556="15","NORMA",BC556="15,5 a 17,5",7,BC556="18 a 20",8,BC556="20,5 a 22,5",9,BC556="23 a 25",10,TRUE(),"Fuera de rango"))</f>
        <v>1</v>
      </c>
      <c r="BE556" s="9" t="n">
        <v>14</v>
      </c>
      <c r="BF556" s="10" t="str">
        <f aca="false">IF(BE556="","",IF(AND(BE556&gt;=-20,BE556&lt;=-10),"-20 a -10",IF(AND(BE556&gt;=-9.5,BE556&lt;=0.5),"-9,5 a 0,5",IF(AND(BE556&gt;=1,BE556&lt;=11),"1 a 11",IF(AND(BE556&gt;=11.5,BE556&lt;=20.5),"11,5 a 20,5",IF(BE556=21,"21",IF(AND(BE556&gt;=21.5,BE556&lt;=31.5),"21,5 a 31,5",IF(AND(BE556&gt;=32,BE556&lt;=42),"32 a 42","Fuera de rango"))))))))</f>
        <v>11,5 a 20,5</v>
      </c>
      <c r="BG556" s="11" t="n">
        <f aca="false">IF(BF556="","",IF(BF556="-20 a -10",1,IF(BF556="-9,5 a 0,5",2,IF(BF556="1 a 11",3,IF(BF556="11,5 a 20,5",4,IF(BF556="21","NORMA",IF(BF556="21,5 a 31,5",5,IF(BF556="32 a 42",6,""))))))))</f>
        <v>4</v>
      </c>
      <c r="BH556" s="9" t="n">
        <v>9</v>
      </c>
      <c r="BI556" s="10" t="str">
        <f aca="false">IF(BH556="","",IF(AND(BH556&gt;=-20,BH556&lt;=-15),"-20 a -15",IF(AND(BH556&gt;=-14.5,BH556&lt;=-9.5),"-14,5 a -9,5",IF(AND(BH556&gt;=-9,BH556&lt;=-4),"-9 a -4",IF(AND(BH556&gt;=-3.5,BH556&lt;=2.5),"-3,5 a 2,5",IF(AND(BH556&gt;=3,BH556&lt;=8),"3 a 8",IF(AND(BH556&gt;=8.5,BH556&lt;=14.5),"8,5 a 14,5",IF(BH556=15,"15",IF(AND(BH556&gt;=15.5,BH556&lt;=20.5),"15,5 a 20,5",IF(AND(BH556&gt;=21,BH556&lt;=26),"21 a 26","Fuera de rango"))))))))))</f>
        <v>8,5 a 14,5</v>
      </c>
      <c r="BJ556" s="11" t="n">
        <f aca="false">IF(BI556="","",IF(BI556="-20 a -15",1,IF(BI556="-14,5 a -9,5",2,IF(BI556="-9 a -4",3,IF(BI556="-3,5 a 2,5",4,IF(BI556="3 a 8",5,IF(BI556="8,5 a 14,5",6,IF(BI556="15","NORMA",IF(BI556="15,5 a 20,5",7,IF(BI556="21 a 26",8,IF(BI556="26,5 a 31,5",9,"")))))))))))</f>
        <v>6</v>
      </c>
      <c r="BK556" s="9" t="n">
        <v>0</v>
      </c>
      <c r="BL556" s="10" t="str">
        <f aca="false">IF(BK556="","",IF(AND(BK556&gt;=0,BK556&lt;=2),"0 - 2",IF(AND(BK556&gt;=2.5,BK556&lt;=4.5),"2,5 - 4,5",IF(AND(BK556&gt;=5,BK556&lt;=7),"5 - 7",IF(AND(BK556&gt;=7.5,BK556&lt;=9.5),"7,5 - 9,5",IF(AND(BK556&gt;=10,BK556&lt;=12),"10 - 12",IF(AND(BK556&gt;=12.5,BK556&lt;=13.5),"12,5 - 13,5",IF(BK556=14,"14",IF(AND(BK556&gt;=14.5,BK556&lt;=16.5),"14,5 - 16,5",IF(AND(BK556&gt;=17,BK556&lt;=19),"17 - 19",IF(AND(BK556&gt;=19.5,BK556&lt;=21.5),"19,5 - 21,5",IF(AND(BK556&gt;=22,BK556&lt;=24),"22 - 24",IF(AND(BK556&gt;=24.5,BK556&lt;=26.5),"24,5 - 26,5",IF(AND(BK556&gt;=27,BK556&lt;=29),"27 - 29",IF(AND(BK556&gt;=29.5,BK556&lt;=30),"29,5 - 30","Fuera de rango")))))))))))))))</f>
        <v>0 - 2</v>
      </c>
      <c r="BM556" s="11" t="n">
        <f aca="false">IF(BL556="","",IF(BL556="0 - 2",1,IF(BL556="2,5 - 4,5",2,IF(BL556="5 - 7",3,IF(BL556="7,5 - 9,5",4,IF(BL556="10 - 12",5,IF(BL556="12,5 - 13,5",6,IF(BL556="14","NORMA",IF(BL556="14,5 - 16,5",7,IF(BL556="17 - 19",8,IF(BL556="19,5 - 21,5",9,IF(BL556="22 - 24",10,IF(BL556="24,5 - 26,5",11,IF(BL556="27 - 29",12,IF(BL556="29,5 - 30",13,"")))))))))))))))</f>
        <v>1</v>
      </c>
      <c r="BN556" s="9" t="n">
        <v>17</v>
      </c>
      <c r="BO556" s="11" t="str">
        <f aca="false">IF(BN556="","",IF(AND(BN556&gt;=-20,BN556&lt;=-10),"-20 a -10",IF(AND(BN556&gt;=-9.5,BN556&lt;=0.5),"-9,5 a 0,5",IF(AND(BN556&gt;=1,BN556&lt;=11),"1 a 11",IF(AND(BN556&gt;=11.5,BN556&lt;=21.5),"11,5 a 21,5",IF(BN556=22,"22",IF(AND(BN556&gt;=22.5,BN556&lt;=32.5),"22,5 a 32,5",IF(AND(BN556&gt;=33,BN556&lt;=43),"33 a 43","Fuera de rango"))))))))</f>
        <v>11,5 a 21,5</v>
      </c>
      <c r="BP556" s="11" t="n">
        <f aca="false">IF(BO556="","",IF(BO556="-20 a -10",1,IF(BO556="-9,5 a 0,5",2,IF(BO556="1 a 11",3,IF(BO556="11,5 a 21,5",4,IF(BO556="22","NORMA",IF(BO556="22,5 a 32,5",5,IF(BO556="33 a 43",6,""))))))))</f>
        <v>4</v>
      </c>
      <c r="BQ556" s="9" t="n">
        <v>11</v>
      </c>
      <c r="BR556" s="10" t="str">
        <f aca="false">IF(BQ556="","",IF(AND(BQ556&gt;=-20,BQ556&lt;=-15),"-20 a -15",IF(AND(BQ556&gt;=-14.5,BQ556&lt;=-9.5),"-14,5 a -9,5",IF(AND(BQ556&gt;=-9,BQ556&lt;=-4),"-9 a -4",IF(AND(BQ556&gt;=-3.5,BQ556&lt;=2.5),"-3,5 a 2,5",IF(AND(BQ556&gt;=3,BQ556&lt;=8),"3 a 8",IF(AND(BQ556&gt;=8.5,BQ556&lt;=13.5),"8,5 a 13,5",IF(AND(BQ556&gt;=14,BQ556&lt;=17.5),"14 a 17,5",IF(BQ556=18,"18",IF(AND(BQ556&gt;=18.5,BQ556&lt;=23.5),"18,5 a 23,5",IF(AND(BQ556&gt;=24,BQ556&lt;=29),"24 a 29",IF(AND(BQ556&gt;=29.5,BQ556&lt;=34.5),"29,5 a 34,5",IF(AND(BQ556&gt;=35,BQ556&lt;=40),"35 a 40","Fuera de rango")))))))))))))</f>
        <v>8,5 a 13,5</v>
      </c>
      <c r="BS556" s="11" t="n">
        <f aca="false">IF(BR556="","",IF(BR556="-20 a -15",1,IF(BR556="-14,5 a -9,5",2,IF(BR556="-9 a -4",3,IF(BR556="-3,5 a 2,5",4,IF(BR556="3 a 8",5,IF(BR556="8,5 a 13,5",6,IF(BR556="14 a 17,5",7,IF(BR556="18","NORMA",IF(BR556="18,5 a 23,5",8,IF(BR556="24 a 29",9,IF(BR556="29,5 a 34,5",10,IF(BR556="35 a 40",11,"")))))))))))))</f>
        <v>6</v>
      </c>
      <c r="BT556" s="9" t="n">
        <v>0</v>
      </c>
      <c r="BU556" s="10" t="str">
        <f aca="false">IF(BT556="","",IF(AND(BT556&gt;=-20,BT556&lt;=-18),"-20 a -18",IF(AND(BT556&gt;=-17.5,BT556&lt;=-15.5),"-17,5 a -15,5",IF(AND(BT556&gt;=-15,BT556&lt;=-13),"-15 a -13",IF(AND(BT556&gt;=-12.5,BT556&lt;=-10.5),"-12,5 a -10,5",IF(AND(BT556&gt;=-10,BT556&lt;=-8),"-10 a -8",IF(AND(BT556&gt;=-7.5,BT556&lt;=-5.5),"-7,5 a -5,5",IF(AND(BT556&gt;=-5,BT556&lt;=-3),"-5 a -3",IF(AND(BT556&gt;=-2.5,BT556&lt;=-0.5),"-2,5 a -0,5",IF(BT556=0,"0",IF(AND(BT556&gt;=0.5,BT556&lt;=2.5),"0,5 a 2,5",IF(AND(BT556&gt;=3,BT556&lt;=5),"3 a 5",IF(AND(BT556&gt;=5.5,BT556&lt;=7.5),"5,5 a 7,5",IF(AND(BT556&gt;=8,BT556&lt;=10),"8 a 10",IF(AND(BT556&gt;=10.5,BT556&lt;=12.5),"10,5 a 12,5",IF(AND(BT556&gt;=13,BT556&lt;=15),"13 a 15",IF(AND(BT556&gt;=15.5,BT556&lt;=17.5),"15,5 a 17,5",IF(AND(BT556&gt;=18,BT556&lt;=20),"18 a 20","Fuera de rango"))))))))))))))))))</f>
        <v>0</v>
      </c>
      <c r="BV556" s="11" t="str">
        <f aca="false">IF(BT556="","",IF(BT556=0,"NORMA",IF(AND(BT556&gt;=-20,BT556&lt;=-18),2,IF(AND(BT556&gt;=-17.5,BT556&lt;=-15.5),2,IF(AND(BT556&gt;=-15,BT556&lt;=-13),3,IF(AND(BT556&gt;=-12.5,BT556&lt;=-10.5),4,IF(AND(BT556&gt;=-10,BT556&lt;=-8),5,IF(AND(BT556&gt;=-7.5,BT556&lt;=-5.5),6,IF(AND(BT556&gt;=-5,BT556&lt;=-3),7,IF(AND(BT556&gt;=-2.5,BT556&lt;=-0.5),8,IF(AND(BT556&gt;=0.5,BT556&lt;=2.5),9,IF(AND(BT556&gt;=3,BT556&lt;=5),10,IF(AND(BT556&gt;=5.5,BT556&lt;=7.5),11,IF(AND(BT556&gt;=8,BT556&lt;=10),12,IF(AND(BT556&gt;=10.5,BT556&lt;=12.5),13,IF(AND(BT556&gt;=13,BT556&lt;=15),14,IF(AND(BT556&gt;=15.5,BT556&lt;=17.5),15,IF(AND(BT556&gt;=18,BT556&lt;=20),16,"Fuera de rango"))))))))))))))))))</f>
        <v>NORMA</v>
      </c>
      <c r="BW556" s="9" t="n">
        <v>-3.5</v>
      </c>
      <c r="BX556" s="10" t="n">
        <f aca="false">18.5- (0.3*H556)</f>
        <v>4.7</v>
      </c>
      <c r="BY556" s="10" t="n">
        <f aca="false">(BW556)-(BX556)</f>
        <v>-8.2</v>
      </c>
      <c r="BZ556" s="10" t="str">
        <f aca="false">IF(BY556="","",IF(BY556&lt;-27.5,"De -30 a -28",IF(BY556&lt;-25,"De -27,5 a -25,5",IF(BY556&lt;-22.5,"De -25 a -23",IF(BY556&lt;-20,"De -22,5 a -20,5",IF(BY556&lt;-17.5,"De -20 a -18",IF(BY556&lt;-15,"De -17,5 a -15,5",IF(BY556&lt;-12.5,"De -15 a -13",IF(BY556&lt;-10,"De -12,5 a -10,5",IF(BY556&lt;-7.5,"De -10 a -8",IF(BY556&lt;-5,"De -7,5 a -5,5",IF(BY556&lt;-2.5,"De -5 a -3",IF(BY556&lt;0,"De -2,5 a -0,5",IF(BY556&lt;2.5,"De 0 a 2",IF(BY556&lt;5,"De 2,5 a 4,5",IF(BY556&lt;7.5,"De 5 a 7",IF(BY556&lt;10,"De 7,5 a 9,5",IF(BY556&lt;12.5,"De 10 a 12",IF(BY556&lt;15,"De 12,5 a 14,5",IF(BY556&lt;17.5,"De 15 a 17",IF(BY556&lt;20,"De 17,5 a 19,5",IF(BY556&lt;22.5,"De 20 a 22",IF(BY556&lt;25,"De 22,5 a 24,5",IF(BY556&lt;27.5,"De 25 a 27","De 27,5 a 30"))))))))))))))))))))))))</f>
        <v>De -10 a -8</v>
      </c>
      <c r="CA556" s="12" t="n">
        <f aca="false">IF(BY556="","",IF(BY556&lt;=-28,1,IF(BY556&lt;=-25.5,2,IF(BY556&lt;=-23,3,IF(BY556&lt;=-20.5,4,IF(BY556&lt;=-18,5,IF(BY556&lt;=-15.5,6,IF(BY556&lt;=-13,7,IF(BY556&lt;=-10.5,8,IF(BY556&lt;=-8,9,IF(BY556&lt;=-5.5,10,IF(BY556&lt;=-3,11,IF(BY556&lt;=-0.5,12,IF(BY556&lt;=2,13,IF(BY556&lt;=4.5,14,IF(BY556&lt;=7,15,IF(BY556&lt;=9.5,16,IF(BY556&lt;=12,17,IF(BY556&lt;=14.5,18,IF(BY556&lt;=17,19,IF(BY556&lt;=19.5,20,IF(BY556&lt;=22,21,IF(BY556&lt;=24.5,22,IF(BY556&lt;=27,23,IF(BY556&lt;=30,24,"Fuera de rango")))))))))))))))))))))))))</f>
        <v>9</v>
      </c>
      <c r="CB556" s="9" t="n">
        <v>-4</v>
      </c>
      <c r="CC556" s="10" t="n">
        <f aca="false">18.5- (0.3*H556)</f>
        <v>4.7</v>
      </c>
      <c r="CD556" s="10" t="n">
        <f aca="false">(CB556)-(CC556)</f>
        <v>-8.7</v>
      </c>
      <c r="CE556" s="10" t="str">
        <f aca="false">IF(CD556="","",IF(CD556&lt;-27.5,"De -30 a -28",IF(CD556&lt;-25,"De -27,5 a -25,5",IF(CD556&lt;-22.5,"De -25 a -23",IF(CD556&lt;-20,"De -22,5 a -20,5",IF(CD556&lt;-17.5,"De -20 a -18",IF(CD556&lt;-15,"De -17,5 a -15,5",IF(CD556&lt;-12.5,"De -15 a -13",IF(CD556&lt;-10,"De -12,5 a -10,5",IF(CD556&lt;-7.5,"De -10 a -8",IF(CD556&lt;-5,"De -7,5 a -5,5",IF(CD556&lt;-2.5,"De -5 a -3",IF(CD556&lt;0,"De -2,5 a -0,5",IF(CD556&lt;=2,"De 0 a 2",IF(CD556&lt;=4.5,"De 2,5 a 4,5",IF(CD556&lt;=7,"De 5 a 7",IF(CD556&lt;=9.5,"De 7,5 a 9,5",IF(CD556&lt;=12,"De 10 a 12",IF(CD556&lt;=14.5,"De 12,5 a 14,5",IF(CD556&lt;=17,"De 15 a 17",IF(CD556&lt;=19.5,"De 17,5 a 19,5",IF(CD556&lt;=22,"De 20 a 22",IF(CD556&lt;=24.5,"De 22,5 a 24,5",IF(CD556&lt;=27,"De 25 a 27","De 27,5 a 30"))))))))))))))))))))))))</f>
        <v>De -10 a -8</v>
      </c>
      <c r="CF556" s="12" t="n">
        <f aca="false">IF(CD556="","",IF(CD556&lt;-27.5,1,IF(CD556&lt;-25,2,IF(CD556&lt;-22.5,3,IF(CD556&lt;-20,4,IF(CD556&lt;-17.5,5,IF(CD556&lt;-15,6,IF(CD556&lt;-12.5,7,IF(CD556&lt;-10,8,IF(CD556&lt;-7.5,9,IF(CD556&lt;-5,10,IF(CD556&lt;-2.5,11,IF(CD556&lt;0,12,IF(CD556&lt;2.5,13,IF(CD556&lt;5,14,IF(CD556&lt;7.5,15,IF(CD556&lt;10,16,IF(CD556&lt;12.5,17,IF(CD556&lt;15,18,IF(CD556&lt;17.5,19,IF(CD556&lt;20,20,IF(CD556&lt;22.5,21,IF(CD556&lt;25,22,IF(CD556&lt;27.5,23,24))))))))))))))))))))))))</f>
        <v>9</v>
      </c>
      <c r="CG556" s="9" t="n">
        <v>-2</v>
      </c>
      <c r="CH556" s="10" t="str">
        <f aca="false">IF(CG556="","",IF(AND(CG556&gt;=-10,CG556&lt;=-9.5),"-10 a -9,5",IF(AND(CG556&gt;-9.5,CG556&lt;=-8.5),"-9 a -8,5",IF(AND(CG556&gt;-8.5,CG556&lt;=-7.5),"-8 a -7,5",IF(AND(CG556&gt;-7.5,CG556&lt;=-6.5),"-7 a -6,5",IF(AND(CG556&gt;-6.5,CG556&lt;=-5.5),"-6 a -5,5",IF(AND(CG556&gt;-5.5,CG556&lt;=-4.5),"-5 a -4,5",IF(AND(CG556&gt;-4.5,CG556&lt;=-3.5),"-4 a -3,5",IF(AND(CG556&gt;-3.5,CG556&lt;=-2.5),"-3 a -2,5",IF(CG556=-2.25,"-2,25",IF(AND(CG556&gt;-2.5,CG556&lt;=-1.5),"-2 a -1,5",IF(AND(CG556&gt;-1.5,CG556&lt;=-0.5),"-1 a -0,5",IF(AND(CG556&gt;-0.5,CG556&lt;=0.5),"0 a 0,5",IF(AND(CG556&gt;0.5,CG556&lt;=1.5),"1 a 1,5",IF(AND(CG556&gt;1.5,CG556&lt;=2.5),"2 a 2,5",IF(AND(CG556&gt;2.5,CG556&lt;=3.5),"3 a 3,5",IF(AND(CG556&gt;3.5,CG556&lt;=4.5),"4 a 4,5",IF(AND(CG556&gt;4.5,CG556&lt;=5.5),"5 a 5,5",IF(AND(CG556&gt;5.5,CG556&lt;=6.5),"6 a 6,5",IF(AND(CG556&gt;6.5,CG556&lt;=7.5),"7 a 7,5",IF(AND(CG556&gt;7.5,CG556&lt;=8.5),"8 a 8,5",IF(AND(CG556&gt;8.5,CG556&lt;=9.5),"9 a 9,5",IF(CG556&gt;=10,"10","Fuera de rango")))))))))))))))))))))))</f>
        <v>-2 a -1,5</v>
      </c>
      <c r="CI556" s="11" t="n">
        <f aca="false">IF(CG556="","",IF(CG556=-2.25,"NORMA",IF(CG556&lt;=-9.5,1,IF(CG556&lt;=-8.5,2,IF(CG556&lt;=-7.5,3,IF(CG556&lt;=-6.5,4,IF(CG556&lt;=-5.5,5,IF(CG556&lt;=-4.5,6,IF(CG556&lt;=-3.5,7,IF(CG556&lt;=-2.5,8,IF(CG556&lt;=-1.5,9,IF(CG556&lt;=-0.5,10,IF(CG556&lt;=0.5,11,IF(CG556&lt;=1.5,12,IF(CG556&lt;=2.5,13,IF(CG556&lt;=3.5,14,IF(CG556&lt;=4.5,15,IF(CG556&lt;=5.5,16,IF(CG556&lt;=6.5,17,IF(CG556&lt;=7.5,18,IF(CG556&lt;=8.5,19,IF(CG556&lt;=9.5,20,IF(CG556=10,21,"Fuera de rango")))))))))))))))))))))))</f>
        <v>9</v>
      </c>
      <c r="CJ556" s="9" t="n">
        <v>1.75</v>
      </c>
      <c r="CK556" s="10" t="str">
        <f aca="false">IF(CJ556="","",IF(AND(CJ556&gt;=-6,CJ556&lt;=-5.5),"-6 a -5,5",IF(AND(CJ556&gt;-5.5,CJ556&lt;=-4.5),"-5 a -4,5",IF(AND(CJ556&gt;-4.5,CJ556&lt;=-3.5),"-4 a -3,5",IF(AND(CJ556&gt;-3.5,CJ556&lt;=-2.5),"-3 a -2,5",IF(AND(CJ556&gt;-2.5,CJ556&lt;=-1.5),"-2 a -1,5",IF(AND(CJ556&gt;-1.5,CJ556&lt;=-0.5),"-1 a -0,5",IF(AND(CJ556&gt;-0.5,CJ556&lt;=0.5),"0 a 0,5",IF(AND(CJ556&gt;0.5,CJ556&lt;=1.5),"1 a 1,5",IF(AND(CJ556&gt;1.5,CJ556&lt;2.5),"2",IF(AND(CJ556&gt;=2.5,CJ556&lt;=3),"2,5 a 3",IF(AND(CJ556&gt;3,CJ556&lt;=4),"3,5 a 4",IF(AND(CJ556&gt;4,CJ556&lt;=5),"4,5 a 5",IF(AND(CJ556&gt;5,CJ556&lt;=6),"5,5 a 6",IF(AND(CJ556&gt;6,CJ556&lt;=7),"6,5 a 7",IF(AND(CJ556&gt;7,CJ556&lt;=8),"7,5 a 8",IF(AND(CJ556&gt;8,CJ556&lt;=9.5),"8,5 a 9,5",IF(CJ556=10,"10","Fuera de rango"))))))))))))))))))</f>
        <v>2</v>
      </c>
      <c r="CL556" s="11" t="str">
        <f aca="false">IF(CK556="","",IF(OR(CK556="-6 a -5,5",CK556="-6 - -5,5"),1,IF(OR(CK556="-5 a -4,5",CK556="-5 - -4,5"),2,IF(OR(CK556="-4 a -3,5",CK556="-4 - -3,5"),3,IF(OR(CK556="-3 a -2,5",CK556="-3 - -2,5"),4,IF(OR(CK556="-2 a -1,5",CK556="-2 - -1,5"),5,IF(OR(CK556="-1 a -0,5",CK556="-1 - -0,5"),6,IF(OR(CK556="0 a 0,5",CK556="0 - 0,5"),7,IF(OR(CK556="1 a 1,5",CK556="1 - 1,5"),8,IF(CK556="2","NORMA",IF(OR(CK556="2,5 a 3",CK556="2,5 - 3"),9,IF(OR(CK556="3,5 a 4",CK556="3,5 - 4"),10,IF(OR(CK556="4,5 a 5",CK556="4,5 - 5"),11,IF(OR(CK556="5,5 a 6",CK556="5,5 - 6"),12,IF(OR(CK556="6,5 a 7",CK556="6,5 - 7"),13,IF(OR(CK556="7,5 a 8",CK556="7,5 - 8"),14,IF(OR(CK556="8,5 a 9",CK556="8,5 - 9,5",CK556="9 a 9,5"),15,IF(CK556="10",15,IF(OR(CK556="0,5 a 1",CK556="0,5 - 1"),7,"Fuera de rango")))))))))))))))))))</f>
        <v>NORMA</v>
      </c>
      <c r="CN556" s="10" t="str">
        <f aca="false">IF(CM556=0,"0", " ")</f>
        <v>0</v>
      </c>
      <c r="CO556" s="10" t="str">
        <f aca="false">IF(CM556&gt;0,"EME"," ")</f>
        <v> </v>
      </c>
      <c r="CQ556" s="10" t="str">
        <f aca="false">IF(CP556&gt;0,"0", " ")</f>
        <v> </v>
      </c>
      <c r="CR556" s="10" t="str">
        <f aca="false">IF(CP556&gt;0,"EME"," ")</f>
        <v> </v>
      </c>
      <c r="CS556" s="9" t="n">
        <v>0</v>
      </c>
      <c r="CV556" s="9" t="n">
        <v>0</v>
      </c>
      <c r="CY556" s="9" t="n">
        <v>0</v>
      </c>
      <c r="DB556" s="9" t="n">
        <v>0</v>
      </c>
      <c r="DC556" s="11" t="str">
        <f aca="false">IF(DB556&lt;0,"2"," ")</f>
        <v> </v>
      </c>
      <c r="DD556" s="11" t="str">
        <f aca="false">IF(DB556&lt;0,"MIO"," ")</f>
        <v> </v>
      </c>
      <c r="DE556" s="9" t="n">
        <v>0</v>
      </c>
      <c r="DF556" s="10" t="str">
        <f aca="false">IF(DE556&lt;0,"3"," ")</f>
        <v> </v>
      </c>
      <c r="DG556" s="10" t="str">
        <f aca="false">IF(DE556&lt;0,"AST"," ")</f>
        <v> </v>
      </c>
      <c r="DH556" s="9" t="n">
        <v>0</v>
      </c>
      <c r="DI556" s="10" t="str">
        <f aca="false">IF(DH556&lt;0,"3"," ")</f>
        <v> </v>
      </c>
      <c r="DJ556" s="10" t="str">
        <f aca="false">IF(DH556&lt;0,"AST"," ")</f>
        <v> </v>
      </c>
      <c r="DK556" s="9" t="n">
        <v>0.75</v>
      </c>
      <c r="DL556" s="10" t="str">
        <f aca="false">IF(DK556&gt;0,"4"," ")</f>
        <v>4</v>
      </c>
      <c r="DM556" s="10" t="str">
        <f aca="false">IF(DK556&gt;0,"PRE"," ")</f>
        <v>PRE</v>
      </c>
      <c r="DN556" s="9" t="n">
        <v>0.75</v>
      </c>
      <c r="DO556" s="10" t="str">
        <f aca="false">IF(DN556&gt;0,"4"," ")</f>
        <v>4</v>
      </c>
      <c r="DP556" s="10" t="str">
        <f aca="false">IF(DN556&gt;0,"PRE"," ")</f>
        <v>PRE</v>
      </c>
      <c r="DS556" s="12" t="str">
        <f aca="false">CONCATENATE(CO556,CU556,DA556,DG556,DM556)</f>
        <v>  PRE</v>
      </c>
      <c r="DT556" s="10" t="e">
        <f aca="false" t="array" ref="DT556">_xlfn.IFS(DS556="EME    ","0", DS556=" HIP   ","1", DS556="  MIO  ","2", DS556="   AST ","3", DS556="    PRE","4", DS556="EME   PRE","5", DS556=" HIP  PRE","6", DS556=" HIP AST ","7", DS556="  MIO PRE","8", DS556="  MIOAST ","9", DS556="   ASTPRE","10",DS556=" HIP ASTPRE","11", DS556="  MIOASTPRE","12", DS556="     ","0")</f>
        <v>#N/A</v>
      </c>
      <c r="DV556" s="1" t="e">
        <f aca="false" t="array" ref="DV556">_xlfn.IFS(DU556="SI","2", DU556="NO","1")</f>
        <v>#N/A</v>
      </c>
      <c r="DX556" s="11" t="str">
        <f aca="false">IF(DW556=0,"1","2")</f>
        <v>1</v>
      </c>
      <c r="DY556" s="11" t="str">
        <f aca="false" t="array" ref="DY556">_xlfn.IFS(DW556=0,"0", DW556=0.25, "1", DW556=0.5,"2", DW556=0.75,"3", DW556=1,"4",DW556=1.25,"5", DW556=1.5,"6", DW556=1.75,"7", DW556=2,"8")</f>
        <v>0</v>
      </c>
      <c r="EA556" s="11" t="str">
        <f aca="false">IF(DZ556=0,"1","2")</f>
        <v>1</v>
      </c>
      <c r="EB556" s="11" t="str">
        <f aca="false" t="array" ref="EB556">_xlfn.IFS(DZ556=0,"0", DZ556=0.25, "1", DZ556=0.5,"2", DZ556=0.75,"3", DZ556=1,"4",DZ556=1.25,"5", DZ556=1.5,"6", DZ556=1.75,"7", DZ556=2,"8")</f>
        <v>0</v>
      </c>
      <c r="ED556" s="10" t="str">
        <f aca="false">IF(EC556=0,"1","2")</f>
        <v>1</v>
      </c>
      <c r="EE556" s="11" t="str">
        <f aca="false" t="array" ref="EE556">_xlfn.IFS(EC556=0,"0", EC556=-0.25, "1", EC556=-0.5,"2", EC556=-0.75,"3", EC556=-1,"4",EC556=-1.25,"5", EC556=-1.5,"6", EC556=-1.75,"7", EC556=-2,"8", EC556=-2.25,"9",EC556=-2.5,"10", EC556=-2.75,"11", EC556=-3,"12", EC556=-3.25,"13", EC556=-3.5,"14", EC556=-3.75,"15",EC556=-4,"16")</f>
        <v>0</v>
      </c>
      <c r="EG556" s="10" t="str">
        <f aca="false">IF(EF556=0,"1","2")</f>
        <v>1</v>
      </c>
      <c r="EH556" s="11" t="str">
        <f aca="false" t="array" ref="EH556">_xlfn.IFS(EF556=0,"0", EF556=-0.25, "1", EF556=-0.5,"2", EF556=-0.75,"3", EF556=-1,"4",EF556=-1.25,"5", EF556=-1.5,"6", EF556=-1.75,"7", EF556=-2,"8", EF556=-2.25,"9",EF556=-2.5,"10", EF556=-2.75,"11", EF556=-3,"12", EF556=-3.25,"13", EF556=-3.5,"14", EF556=-3.75,"15",EF556=-4,"16")</f>
        <v>0</v>
      </c>
      <c r="EJ556" s="11" t="str">
        <f aca="false">IF(EI556=0,"1","2")</f>
        <v>1</v>
      </c>
      <c r="EK556" s="11" t="str">
        <f aca="false" t="array" ref="EK556">_xlfn.IFS(EI556=0,"0", EI556=-0.25, "1", EI556=-0.5,"2", EI556=-0.75,"3", EI556=-1,"4",EI556=-1.25,"5", EI556=-1.5,"6", EI556=-1.75,"7", EI556=-2,"8", EI556=-2.25,"9", EI556=-2.25,"9",EI556=-2.5,"10", EI556=-2.75,"11", EI556=-3,"12", EI556=-3.25,"13", EI556=-3.5,"14", EI556=-3.75,"15",EI556=-4,"16", EI556=0.25, "17", EI556=0.5, "18")</f>
        <v>0</v>
      </c>
      <c r="EM556" s="11" t="str">
        <f aca="false">IF(EL556=0,"1","2")</f>
        <v>1</v>
      </c>
      <c r="EN556" s="11" t="str">
        <f aca="false" t="array" ref="EN556">_xlfn.IFS(EL556=0.25,"17",EL556=0.5,"18", EL556=0,"0", EL556=-0.25, "1", EL556=-0.5,"2", EL556=-0.75,"3", EL556=-1,"4",EL556=-1.25,"5", EL556=-1.5,"6", EL556=-1.75,"7", EL556=-2,"8",EL556= -2.25,"9",EL556=-2.5,"10",EL556= -2.75,"11",EL556= -3,"12",EL556= -3.25,"13",EL556= -3.5,"14",EL556= -3.75,"15",EL556=-4,"16")</f>
        <v>0</v>
      </c>
      <c r="EP556" s="11" t="str">
        <f aca="false">IF(EO556=0,"1","2")</f>
        <v>1</v>
      </c>
      <c r="EQ556" s="11" t="str">
        <f aca="false" t="array" ref="EQ556">_xlfn.IFS(EO556=0,"0", EO556=0.25, "1", EO556=0.5,"2", EO556=0.75,"3", EO556=1,"4",EO556=1.25,"5", EO556=1.5,"6", EO556=1.75,"7", EO556=2,"8", EO556=2.25,"9", EO556=2.25,"9",EO556=2.5,"10", EO556=2.75,"11", EO556=3,"12", EO556=3.25,"13", EO556=3.5,"14", EO556=3.75,"15",EO556=4,"16", EO556=-0.25, "17", bq=-0.5, "18")</f>
        <v>0</v>
      </c>
      <c r="ES556" s="11" t="str">
        <f aca="false">IF(ER556=0,"1","2")</f>
        <v>1</v>
      </c>
      <c r="ET556" s="11" t="str">
        <f aca="false" t="array" ref="ET556">_xlfn.IFS(ER556=0,"0", ER556=0.25, "1", ER556=0.5,"2", ER556=0.75,"3", ER556=1,"4",ER556=1.25,"5", ER556=1.5,"6", ER556=1.75,"7", ER556=2,"8", ER556=2.25,"9", ER556=2.25,"9",ER556=2.5,"10", ER556=2.75,"11", ER556=3,"12", ER556=3.25,"13", ER556=3.5,"14", ER556=3.75,"15",ER556=4,"16", ER556=-0.25, "17", bq=-0.5, "18")</f>
        <v>0</v>
      </c>
      <c r="EV556" s="14" t="e">
        <f aca="false">VLOOKUP(EU556,LEYENDA!$G$2:$H$8,2,TRUE())</f>
        <v>#N/A</v>
      </c>
      <c r="EW556" s="14" t="e">
        <f aca="false" t="array" ref="EW556">_xlfn.IFS(EV556="0-5","1", EV556="6-12","2", EV556="13-18","3", EV556="19-24","4", EV556="25-36","5", EV556="37-48","6", EV556="49-60","7")</f>
        <v>#N/A</v>
      </c>
    </row>
    <row r="557" customFormat="false" ht="13.5" hidden="false" customHeight="false" outlineLevel="0" collapsed="false">
      <c r="A557" s="1" t="n">
        <v>216</v>
      </c>
      <c r="B557" s="2" t="n">
        <v>2</v>
      </c>
      <c r="C557" s="33" t="n">
        <v>44373</v>
      </c>
      <c r="E557" s="5" t="str">
        <f aca="false">VLOOKUP(A557,'286'!$A$3:$J$6279,10,FALSE())</f>
        <v>MORALES FERRER, MARGARITA</v>
      </c>
      <c r="F557" s="4" t="str">
        <f aca="false">VLOOKUP(A557,'286'!$A$3:$I$1768,3,FALSE())</f>
        <v>MOFEMAR</v>
      </c>
      <c r="G557" s="6" t="n">
        <f aca="false">VLOOKUP(A557,'286'!$A$3:$I$1768,4,FALSE())</f>
        <v>26511</v>
      </c>
      <c r="H557" s="7" t="n">
        <f aca="false">YEAR(C557)-YEAR(G557)</f>
        <v>49</v>
      </c>
      <c r="I557" s="1" t="str">
        <f aca="false">VLOOKUP(H557,LEYENDA!$C$2:$D$6,2,TRUE())</f>
        <v>41-60</v>
      </c>
      <c r="J557" s="5" t="str">
        <f aca="false">VLOOKUP(A557,'286'!$A$3:$I$1768,7,FALSE())</f>
        <v>M</v>
      </c>
      <c r="K557" s="8" t="n">
        <f aca="false">VLOOKUP(A557,'286'!$A$3:$I$1768,2,FALSE())</f>
        <v>0</v>
      </c>
      <c r="L557" s="4" t="str">
        <f aca="false">VLOOKUP(A557,'286'!$A$3:$I$1768,8,FALSE())</f>
        <v>D</v>
      </c>
      <c r="M557" s="4" t="str">
        <f aca="false">VLOOKUP(A557,'286'!$A$3:$I$1768,9,FALSE())</f>
        <v>I</v>
      </c>
      <c r="N557" s="8" t="str">
        <f aca="false">IF(R557=O557, "MISMA","CONTRARIA")</f>
        <v>CONTRARIA</v>
      </c>
      <c r="O557" s="8" t="str">
        <f aca="false" t="array" ref="O557">_xlfn.IFS(L557="D","1", L557="I","2")</f>
        <v>1</v>
      </c>
      <c r="P557" s="8" t="e">
        <f aca="false" t="array" ref="P557">_xlfn.IFS(K557="OD","1", K557="OI","2")</f>
        <v>#N/A</v>
      </c>
      <c r="Q557" s="1" t="str">
        <f aca="false" t="array" ref="Q557">_xlfn.IFS(J557="M","1", J557="H","2")</f>
        <v>1</v>
      </c>
      <c r="R557" s="8" t="str">
        <f aca="false" t="array" ref="R557">_xlfn.IFS(M557="D","1", M557="I","2")</f>
        <v>2</v>
      </c>
      <c r="S557" s="1" t="str">
        <f aca="false" t="array" ref="S557">_xlfn.IFS(N557="CONTRARIA", "1",N557= "MISMA","2")</f>
        <v>1</v>
      </c>
      <c r="T557" s="1" t="str">
        <f aca="false" t="array" ref="T557">_xlfn.IFS(I557="0-12","1", I557="13-24","2", I557="25-40","3", I557="41-60","4", I557="61-100","5")</f>
        <v>4</v>
      </c>
      <c r="U557" s="9" t="n">
        <v>0</v>
      </c>
      <c r="V557" s="10" t="str">
        <f aca="false">IF(U557="","",IF(AND(U557&gt;=-9,U557&lt;=-6.5),"-9 a -6,5",IF(AND(U557&gt;=-6,U557&lt;=-3.5),"-6 a -3,5",IF(AND(U557&gt;=-3,U557&lt;=-1),"-3 a -1",IF(U557=-0.5,"-0,5",IF(AND(U557&gt;=0,U557&lt;=2.5),"0 a 2,5",IF(AND(U557&gt;=3,U557&lt;=5.5),"3 a 5,5",IF(AND(U557&gt;=6,U557&lt;=8.5),"6 a 8,5",IF(AND(U557&gt;=9,U557&lt;=20),"9 a 20","Fuera de rango")))))))))</f>
        <v>0 a 2,5</v>
      </c>
      <c r="W557" s="11" t="n">
        <f aca="false">IF(V557="","",IF(V557="-9 a -6,5",2,IF(V557="-6 a -3,5",3,IF(V557="-3 a -1",4,IF(V557="-0,5","NORMA",IF(V557="0 a 2,5",5,IF(V557="3 a 5,5",6,IF(V557="6 a 8,5",7,IF(V557="9 a 20",8,"Fuera de rango")))))))))</f>
        <v>5</v>
      </c>
      <c r="X557" s="9" t="n">
        <v>0</v>
      </c>
      <c r="Y557" s="11" t="str">
        <f aca="false">IF(X557="","",IF(AND(X557&gt;=0,X557&lt;=4),"0 a 4",IF(AND(X557&gt;=4.5,X557&lt;=8.5),"4,5 a 8,5",IF(X557=9,"9",IF(AND(X557&gt;=9.5,X557&lt;=13),"9,5 a 13",IF(AND(X557&gt;=13.5,X557&lt;=20),"13,5 a 20",IF(AND(X557&gt;=20.5,X557&lt;=35),"20,5 a 35","Fuera de rango")))))))</f>
        <v>0 a 4</v>
      </c>
      <c r="Z557" s="11" t="n">
        <f aca="false">IF(Y557="","",IF(Y557="0 a 4",1,IF(Y557="4,5 a 8,5",2,IF(Y557="9","NORMA",IF(Y557="9,5 a 13",3,IF(Y557="13,5 a 20",4,IF(Y557="20,5 a 35",5,"Fuera de rango")))))))</f>
        <v>1</v>
      </c>
      <c r="AA557" s="9" t="n">
        <v>12</v>
      </c>
      <c r="AB557" s="10" t="str">
        <f aca="false">IF(AA557="","",IF(AND(AA557&gt;=0,AA557&lt;=9),"0 a 9",IF(AND(AA557&gt;=9.5,AA557&lt;=18.5),"9,5 a 18,5",IF(AA557=19,"19",IF(AND(AA557&gt;=19.5,AA557&lt;=28),"19,5 a 28",IF(AND(AA557&gt;=28.5,AA557&lt;=40),"28,5 a 40","Fuera de rango"))))))</f>
        <v>9,5 a 18,5</v>
      </c>
      <c r="AC557" s="11" t="n">
        <f aca="false" t="array" ref="AC557">_xlfn.IFS(AB557="","",AB557="0 a 9",1,AB557="9,5 a 18,5",2,AB557="19","NORMA",AB557="19,5 a 28",3,AB557="28,5 a 40",4,TRUE(),"Fuera de rango")</f>
        <v>2</v>
      </c>
      <c r="AD557" s="9" t="n">
        <v>9</v>
      </c>
      <c r="AE557" s="10" t="str">
        <f aca="false">IF(AD557="","",IF(AND(AD557&gt;=-10,AD557&lt;=0),"De -10 a 0",IF(AND(AD557&gt;=0.5,AD557&lt;=9.5),"0,5 a 9,5",IF(AD557=10,"10",IF(AND(AD557&gt;=10.5,AD557&lt;=20),"10,5 a 20",IF(AND(AD557&gt;=20.5,AD557&lt;=40),"20,5 a 40","Fuera de rango"))))))</f>
        <v>0,5 a 9,5</v>
      </c>
      <c r="AF557" s="12" t="n">
        <f aca="false">IF(AD557="","",IF(AND(AD557&gt;=-10,AD557&lt;=0),1,IF(AND(AD557&gt;=0.5,AD557&lt;=9.5),2,IF(AD557=10,"NORMA",IF(AND(AD557&gt;=10.5,AD557&lt;=20),3,IF(AND(AD557&gt;=20.5,AD557&lt;=40),4,""))))))</f>
        <v>2</v>
      </c>
      <c r="AG557" s="9" t="n">
        <v>8</v>
      </c>
      <c r="AH557" s="10" t="str">
        <f aca="false">IF(AG557="","",IF(AND(AG557&gt;=0,AG557&lt;=4),"0 a 4",IF(AND(AG557&gt;=4.5,AG557&lt;=8.5),"4,5 a 8,5",IF(AG557=9,"9",IF(AND(AG557&gt;=9.5,AG557&lt;=13),"9,5 a 13",IF(AND(AG557&gt;=13.5,AG557&lt;=25),"13,5 a 25","Fuera de rango"))))))</f>
        <v>4,5 a 8,5</v>
      </c>
      <c r="AI557" s="10" t="n">
        <f aca="false">IF(AH557="","",IF(AH557="0 a 4",1,IF(AH557="4,5 a 8,5",2,IF(AH557="9","NORMA",IF(AH557="9,5 a 13",3,IF(AH557="13,5 a 25",4,""))))))</f>
        <v>2</v>
      </c>
      <c r="AJ557" s="9" t="n">
        <v>5</v>
      </c>
      <c r="AK557" s="10" t="str">
        <f aca="false">IF(AJ557="","",IF(AND(AJ557&gt;=-15,AJ557&lt;=-10.5),"-15 a -10,5",IF(AND(AJ557&gt;=-10,AJ557&lt;=-4),"-10 a -4",IF(AND(AJ557&gt;=-4.5,AJ557&lt;=0),"-4,5 a 0",IF(AND(AJ557&gt;=0.5,AJ557&lt;=4.5),"0,5 a 4,5",IF(AJ557=5,"5",IF(AND(AJ557&gt;=5.5,AJ557&lt;=10),"5,5 a 10",IF(AND(AJ557&gt;=10.5,AJ557&lt;=20),"10,5 a 20","Fuera de rango"))))))))</f>
        <v>5</v>
      </c>
      <c r="AL557" s="11" t="str">
        <f aca="false">IF(AK557="","",IF(AK557="-15 a -10,5",1,IF(AK557="-10 a -4",2,IF(AK557="-4,5 a 0",3,IF(AK557="0,5 a 4,5",4,IF(AK557="5","NORMA",IF(AK557="5,5 a 10",5,IF(AK557="10,5 a 20",6,"Error"))))))))</f>
        <v>NORMA</v>
      </c>
      <c r="AM557" s="9" t="n">
        <v>0</v>
      </c>
      <c r="AN557" s="10" t="str">
        <f aca="false">IF(AM557="","",IF(AND(AM557&gt;=-7.5,AM557&lt;=-5.5),"-7,5 a -5,5",IF(AND(AM557&gt;=-5,AM557&lt;=-3),"-5 a -3",IF(AND(AM557&gt;=-2.5,AM557&lt;=-0.5),"-2,5 a -0,5",IF(AM557=0,"0,00",IF(AND(AM557&gt;=0.5,AM557&lt;=2.5),"0,5 a 2,5",IF(AND(AM557&gt;=3,AM557&lt;=5),"3 a 5",IF(AND(AM557&gt;=5.5,AM557&lt;=7.5),"5,5 a 7,5",IF(AND(AM557&gt;=8,AM557&lt;=10),"8 a 10","Fuera de rango")))))))))</f>
        <v>0,00</v>
      </c>
      <c r="AO557" s="11" t="str">
        <f aca="false">IF(AN557="","",IF(AN557="-7,5 a -5,5",1,IF(AN557="-5 a -3",2,IF(AN557="-2,5 a -0,5",3,IF(AN557="0,00","NORMA",IF(AN557="0,5 a 2,5",4,IF(AN557="3 a 5",5,IF(AN557="5,5 a 7,5",6,IF(AN557="8 a 10",7,"Error")))))))))</f>
        <v>NORMA</v>
      </c>
      <c r="AP557" s="9" t="n">
        <v>-5</v>
      </c>
      <c r="AQ557" s="10" t="str">
        <f aca="false">IF(AP557="","",IF(AND(AP557&gt;=-20,AP557&lt;=-9.5),"-20 a -9,5",IF(AND(AP557&gt;=-9,AP557&lt;=-6.5),"-9 a -6,5",IF(AP557=-6,"-6",IF(AND(AP557&gt;=-5.5,AP557&lt;=-3),"-5,5 a -3",IF(AND(AP557&gt;=-2.5,AP557&lt;=0),"-2,5 a 0",IF(AND(AP557&gt;=0.5,AP557&lt;=3),"0,5 a 3",IF(AND(AP557&gt;=3.5,AP557&lt;=6),"3,5 a 6",IF(AND(AP557&gt;=6.5,AP557&lt;=9),"6,5 a 9",IF(AND(AP557&gt;=9.5,AP557&lt;=20),"9,5 a 20","Fuera de rango"))))))))))</f>
        <v>-5,5 a -3</v>
      </c>
      <c r="AR557" s="11" t="n">
        <f aca="false">IF(AQ557="","",IF(AQ557="-20 a -9,5",1,IF(AQ557="-9 a -6,5",2,IF(AQ557="-6","NORMA",IF(AQ557="-5,5 a -3",3,IF(AQ557="-2,5 a 0",4,IF(AQ557="0,5 a 3",5,IF(AQ557="3,5 a 6",6,IF(AQ557="6,5 a 9",7,IF(AQ557="9,5 a 20",8,""))))))))))</f>
        <v>3</v>
      </c>
      <c r="AS557" s="9" t="n">
        <v>2</v>
      </c>
      <c r="AT557" s="10" t="str">
        <f aca="false">IF(AS557="","",IF(AND(AS557&gt;=-16,AS557&lt;=-14),"-16 a -14",IF(AND(AS557&gt;=-13.5,AS557&lt;=-11.5),"-13,5 a -11,5",IF(AND(AS557&gt;=-11,AS557&lt;=-9),"-11 a -9",IF(AND(AS557&gt;=-8.5,AS557&lt;=-6.5),"-8,5 a -6,5",IF(AND(AS557&gt;=-6,AS557&lt;=-4),"-6 a -4",IF(AND(AS557&gt;=-3.5,AS557&lt;=-1.5),"-3,5 a -1,5",IF(AND(AS557&gt;=-1,AS557&lt;=1),"-1 a 1",IF(AND(AS557&gt;=1.5,AS557&lt;=3.5),"1,5 a 3,5",IF(AND(AS557&gt;=4,AS557&lt;=6),"4 a 6",IF(AND(AS557&gt;=6.5,AS557&lt;=8.5),"6,5 a 8,5",IF(AND(AS557&gt;=9,AS557&lt;=11),"9 a 11",IF(AND(AS557&gt;=11.5,AS557&lt;=13.5),"11,5 a 13,5",IF(AND(AS557&gt;=14,AS557&lt;=16),"14 a 16",IF(AND(AS557&gt;=16.5,AS557&lt;=18.5),"16,5 a 18,5",IF(AND(AS557&gt;=19,AS557&lt;=21),"19 a 21","Fuera de rango"))))))))))))))))</f>
        <v>1,5 a 3,5</v>
      </c>
      <c r="AU557" s="11" t="n">
        <f aca="false" t="array" ref="AU557">IF(AT557="","",_xlfn.IFS(AT557="-16 a -14",1,AT557="-13,5 a -11,5",2,AT557="-11 a -9",3,AT557="-8,5 a -6,5",4,AT557="-6 a -4",5,AT557="-3,5 a -1,5",6,AT557="-1 a 1",7,AT557="1,5 a 3,5",8,AT557="4 a 6","NORMA",AT557="6,5 a 8,5",9,AT557="9 a 11",10,AT557="11,5 a 13,5",11,AT557="14 a 16",12,AT557="16,5 a 18,5",13,AT557="19 a 21",14,TRUE(),""))</f>
        <v>8</v>
      </c>
      <c r="AV557" s="9" t="n">
        <v>1.75</v>
      </c>
      <c r="AW557" s="10" t="str">
        <f aca="false">IF(AV557="","",IF(AND(AV557&gt;=-1,AV557&lt;=-0.5),"-1 a -0,5",IF(AND(AV557&gt;-0.5,AV557&lt;=0),"De -0,5 a 0",IF(AND(AV557&gt;=0.25,AV557&lt;=0.75),"0,25 a 0,75",IF(AND(AV557&gt;=1,AV557&lt;=1.5),"1 a 1,5",IF(AND(AV557&gt;=1.75,AV557&lt;=2.25),"1,75 a 2,25",IF(AND(AV557&gt;=2.5,AV557&lt;=3),"2,5 a 3",IF(AND(AV557&gt;=3.25,AV557&lt;=3.75),"3,25 a 3,75","Fuera de rango"))))))))</f>
        <v>1,75 a 2,25</v>
      </c>
      <c r="AX557" s="10" t="n">
        <f aca="false">IF(AW557="","",IF(OR(AW557="-1 a -0,5",AW557="-1 a -0.5"),1,IF(OR(AW557="De -0,5 a 0",AW557="-0,5 a 0",AW557="De -0.5 a 0"),2,IF(OR(AW557="0,25 a 0,75",AW557="0.25 a 0.75"),"NORMA",IF(OR(AW557="1 a 1,5",AW557="1 a 1.5"),3,IF(OR(AW557="1,75 a 2,25",AW557="1.75 a 2.25"),4,IF(OR(AW557="2,5 a 3",AW557="2.5 a 3"),5,IF(OR(AW557="3,25 a 3,75",AW557="3.25 a 3.75"),6,""))))))))</f>
        <v>4</v>
      </c>
      <c r="AY557" s="9" t="n">
        <v>-5</v>
      </c>
      <c r="AZ557" s="10" t="str">
        <f aca="false">IF(AY557="","",IF(AND(AY557&gt;=-20,AY557&lt;=-9.5),"-20 a -9,5",IF(AND(AY557&gt;=-9,AY557&lt;=-6.5),"-9 a -6,5",IF(AY557=-6,"-6",IF(AND(AY557&gt;=-5.5,AY557&lt;=-3),"-5,5 a -3",IF(AND(AY557&gt;=-2.5,AY557&lt;=0),"-2,5 a 0",IF(AND(AY557&gt;=0.5,AY557&lt;=3),"0,5 a 3",IF(AND(AY557&gt;=3.5,AY557&lt;=6),"3,5 a 6","Fuera de rango"))))))))</f>
        <v>-5,5 a -3</v>
      </c>
      <c r="BA557" s="11" t="n">
        <f aca="false">IF(AZ557="","",IF(AZ557="-20 a -9,5",1,IF(AZ557="-9 a -6,5",2,IF(AZ557="-6","NORMA",IF(AZ557="-5,5 a -3",3,IF(AZ557="-2,5 a 0",4,IF(AZ557="0,5 a 3",5,IF(AZ557="3,5 a 6",6,""))))))))</f>
        <v>3</v>
      </c>
      <c r="BB557" s="9" t="n">
        <v>0</v>
      </c>
      <c r="BC557" s="10" t="str">
        <f aca="false" t="array" ref="BC557">IF(BB557="","",_xlfn.IFS(AND(BB557&gt;=0,BB557&lt;=2),"0 a 2",AND(BB557&gt;=2.5,BB557&lt;=4.5),"2,5 a 4,5",AND(BB557&gt;=5,BB557&lt;=7),"5 a 7",AND(BB557&gt;=7.5,BB557&lt;=9.5),"7,5 a 9,5",AND(BB557&gt;=10,BB557&lt;=12),"10 a 12",AND(BB557&gt;=12.5,BB557&lt;=14.5),"12,5 a 14,5",BB557=15,"15",AND(BB557&gt;=15.5,BB557&lt;=17.5),"15,5 a 17,5",AND(BB557&gt;=18,BB557&lt;=20),"18 a 20",AND(BB557&gt;=20.5,BB557&lt;=22.5),"20,5 a 22,5",AND(BB557&gt;=23,BB557&lt;=25),"23 a 25",TRUE(),"Fuera de rango"))</f>
        <v>0 a 2</v>
      </c>
      <c r="BD557" s="11" t="n">
        <f aca="false" t="array" ref="BD557">IF(BC557="","",_xlfn.IFS(BC557="0 a 2",1,BC557="2,5 a 4,5",2,BC557="5 a 7",3,BC557="7,5 a 9,5",4,BC557="10 a 12",5,BC557="12,5 a 14,5",6,BC557="15","NORMA",BC557="15,5 a 17,5",7,BC557="18 a 20",8,BC557="20,5 a 22,5",9,BC557="23 a 25",10,TRUE(),"Fuera de rango"))</f>
        <v>1</v>
      </c>
      <c r="BE557" s="9" t="n">
        <v>11</v>
      </c>
      <c r="BF557" s="10" t="str">
        <f aca="false">IF(BE557="","",IF(AND(BE557&gt;=-20,BE557&lt;=-10),"-20 a -10",IF(AND(BE557&gt;=-9.5,BE557&lt;=0.5),"-9,5 a 0,5",IF(AND(BE557&gt;=1,BE557&lt;=11),"1 a 11",IF(AND(BE557&gt;=11.5,BE557&lt;=20.5),"11,5 a 20,5",IF(BE557=21,"21",IF(AND(BE557&gt;=21.5,BE557&lt;=31.5),"21,5 a 31,5",IF(AND(BE557&gt;=32,BE557&lt;=42),"32 a 42","Fuera de rango"))))))))</f>
        <v>1 a 11</v>
      </c>
      <c r="BG557" s="11" t="n">
        <f aca="false">IF(BF557="","",IF(BF557="-20 a -10",1,IF(BF557="-9,5 a 0,5",2,IF(BF557="1 a 11",3,IF(BF557="11,5 a 20,5",4,IF(BF557="21","NORMA",IF(BF557="21,5 a 31,5",5,IF(BF557="32 a 42",6,""))))))))</f>
        <v>3</v>
      </c>
      <c r="BH557" s="9" t="n">
        <v>0</v>
      </c>
      <c r="BI557" s="10" t="str">
        <f aca="false">IF(BH557="","",IF(AND(BH557&gt;=-20,BH557&lt;=-15),"-20 a -15",IF(AND(BH557&gt;=-14.5,BH557&lt;=-9.5),"-14,5 a -9,5",IF(AND(BH557&gt;=-9,BH557&lt;=-4),"-9 a -4",IF(AND(BH557&gt;=-3.5,BH557&lt;=2.5),"-3,5 a 2,5",IF(AND(BH557&gt;=3,BH557&lt;=8),"3 a 8",IF(AND(BH557&gt;=8.5,BH557&lt;=14.5),"8,5 a 14,5",IF(BH557=15,"15",IF(AND(BH557&gt;=15.5,BH557&lt;=20.5),"15,5 a 20,5",IF(AND(BH557&gt;=21,BH557&lt;=26),"21 a 26","Fuera de rango"))))))))))</f>
        <v>-3,5 a 2,5</v>
      </c>
      <c r="BJ557" s="11" t="n">
        <f aca="false">IF(BI557="","",IF(BI557="-20 a -15",1,IF(BI557="-14,5 a -9,5",2,IF(BI557="-9 a -4",3,IF(BI557="-3,5 a 2,5",4,IF(BI557="3 a 8",5,IF(BI557="8,5 a 14,5",6,IF(BI557="15","NORMA",IF(BI557="15,5 a 20,5",7,IF(BI557="21 a 26",8,IF(BI557="26,5 a 31,5",9,"")))))))))))</f>
        <v>4</v>
      </c>
      <c r="BK557" s="9" t="n">
        <v>0</v>
      </c>
      <c r="BL557" s="10" t="str">
        <f aca="false">IF(BK557="","",IF(AND(BK557&gt;=0,BK557&lt;=2),"0 - 2",IF(AND(BK557&gt;=2.5,BK557&lt;=4.5),"2,5 - 4,5",IF(AND(BK557&gt;=5,BK557&lt;=7),"5 - 7",IF(AND(BK557&gt;=7.5,BK557&lt;=9.5),"7,5 - 9,5",IF(AND(BK557&gt;=10,BK557&lt;=12),"10 - 12",IF(AND(BK557&gt;=12.5,BK557&lt;=13.5),"12,5 - 13,5",IF(BK557=14,"14",IF(AND(BK557&gt;=14.5,BK557&lt;=16.5),"14,5 - 16,5",IF(AND(BK557&gt;=17,BK557&lt;=19),"17 - 19",IF(AND(BK557&gt;=19.5,BK557&lt;=21.5),"19,5 - 21,5",IF(AND(BK557&gt;=22,BK557&lt;=24),"22 - 24",IF(AND(BK557&gt;=24.5,BK557&lt;=26.5),"24,5 - 26,5",IF(AND(BK557&gt;=27,BK557&lt;=29),"27 - 29",IF(AND(BK557&gt;=29.5,BK557&lt;=30),"29,5 - 30","Fuera de rango")))))))))))))))</f>
        <v>0 - 2</v>
      </c>
      <c r="BM557" s="11" t="n">
        <f aca="false">IF(BL557="","",IF(BL557="0 - 2",1,IF(BL557="2,5 - 4,5",2,IF(BL557="5 - 7",3,IF(BL557="7,5 - 9,5",4,IF(BL557="10 - 12",5,IF(BL557="12,5 - 13,5",6,IF(BL557="14","NORMA",IF(BL557="14,5 - 16,5",7,IF(BL557="17 - 19",8,IF(BL557="19,5 - 21,5",9,IF(BL557="22 - 24",10,IF(BL557="24,5 - 26,5",11,IF(BL557="27 - 29",12,IF(BL557="29,5 - 30",13,"")))))))))))))))</f>
        <v>1</v>
      </c>
      <c r="BN557" s="9" t="n">
        <v>18</v>
      </c>
      <c r="BO557" s="11" t="str">
        <f aca="false">IF(BN557="","",IF(AND(BN557&gt;=-20,BN557&lt;=-10),"-20 a -10",IF(AND(BN557&gt;=-9.5,BN557&lt;=0.5),"-9,5 a 0,5",IF(AND(BN557&gt;=1,BN557&lt;=11),"1 a 11",IF(AND(BN557&gt;=11.5,BN557&lt;=21.5),"11,5 a 21,5",IF(BN557=22,"22",IF(AND(BN557&gt;=22.5,BN557&lt;=32.5),"22,5 a 32,5",IF(AND(BN557&gt;=33,BN557&lt;=43),"33 a 43","Fuera de rango"))))))))</f>
        <v>11,5 a 21,5</v>
      </c>
      <c r="BP557" s="11" t="n">
        <f aca="false">IF(BO557="","",IF(BO557="-20 a -10",1,IF(BO557="-9,5 a 0,5",2,IF(BO557="1 a 11",3,IF(BO557="11,5 a 21,5",4,IF(BO557="22","NORMA",IF(BO557="22,5 a 32,5",5,IF(BO557="33 a 43",6,""))))))))</f>
        <v>4</v>
      </c>
      <c r="BQ557" s="9" t="n">
        <v>12</v>
      </c>
      <c r="BR557" s="10" t="str">
        <f aca="false">IF(BQ557="","",IF(AND(BQ557&gt;=-20,BQ557&lt;=-15),"-20 a -15",IF(AND(BQ557&gt;=-14.5,BQ557&lt;=-9.5),"-14,5 a -9,5",IF(AND(BQ557&gt;=-9,BQ557&lt;=-4),"-9 a -4",IF(AND(BQ557&gt;=-3.5,BQ557&lt;=2.5),"-3,5 a 2,5",IF(AND(BQ557&gt;=3,BQ557&lt;=8),"3 a 8",IF(AND(BQ557&gt;=8.5,BQ557&lt;=13.5),"8,5 a 13,5",IF(AND(BQ557&gt;=14,BQ557&lt;=17.5),"14 a 17,5",IF(BQ557=18,"18",IF(AND(BQ557&gt;=18.5,BQ557&lt;=23.5),"18,5 a 23,5",IF(AND(BQ557&gt;=24,BQ557&lt;=29),"24 a 29",IF(AND(BQ557&gt;=29.5,BQ557&lt;=34.5),"29,5 a 34,5",IF(AND(BQ557&gt;=35,BQ557&lt;=40),"35 a 40","Fuera de rango")))))))))))))</f>
        <v>8,5 a 13,5</v>
      </c>
      <c r="BS557" s="11" t="n">
        <f aca="false">IF(BR557="","",IF(BR557="-20 a -15",1,IF(BR557="-14,5 a -9,5",2,IF(BR557="-9 a -4",3,IF(BR557="-3,5 a 2,5",4,IF(BR557="3 a 8",5,IF(BR557="8,5 a 13,5",6,IF(BR557="14 a 17,5",7,IF(BR557="18","NORMA",IF(BR557="18,5 a 23,5",8,IF(BR557="24 a 29",9,IF(BR557="29,5 a 34,5",10,IF(BR557="35 a 40",11,"")))))))))))))</f>
        <v>6</v>
      </c>
      <c r="BT557" s="9" t="n">
        <v>0</v>
      </c>
      <c r="BU557" s="10" t="str">
        <f aca="false">IF(BT557="","",IF(AND(BT557&gt;=-20,BT557&lt;=-18),"-20 a -18",IF(AND(BT557&gt;=-17.5,BT557&lt;=-15.5),"-17,5 a -15,5",IF(AND(BT557&gt;=-15,BT557&lt;=-13),"-15 a -13",IF(AND(BT557&gt;=-12.5,BT557&lt;=-10.5),"-12,5 a -10,5",IF(AND(BT557&gt;=-10,BT557&lt;=-8),"-10 a -8",IF(AND(BT557&gt;=-7.5,BT557&lt;=-5.5),"-7,5 a -5,5",IF(AND(BT557&gt;=-5,BT557&lt;=-3),"-5 a -3",IF(AND(BT557&gt;=-2.5,BT557&lt;=-0.5),"-2,5 a -0,5",IF(BT557=0,"0",IF(AND(BT557&gt;=0.5,BT557&lt;=2.5),"0,5 a 2,5",IF(AND(BT557&gt;=3,BT557&lt;=5),"3 a 5",IF(AND(BT557&gt;=5.5,BT557&lt;=7.5),"5,5 a 7,5",IF(AND(BT557&gt;=8,BT557&lt;=10),"8 a 10",IF(AND(BT557&gt;=10.5,BT557&lt;=12.5),"10,5 a 12,5",IF(AND(BT557&gt;=13,BT557&lt;=15),"13 a 15",IF(AND(BT557&gt;=15.5,BT557&lt;=17.5),"15,5 a 17,5",IF(AND(BT557&gt;=18,BT557&lt;=20),"18 a 20","Fuera de rango"))))))))))))))))))</f>
        <v>0</v>
      </c>
      <c r="BV557" s="11" t="str">
        <f aca="false">IF(BT557="","",IF(BT557=0,"NORMA",IF(AND(BT557&gt;=-20,BT557&lt;=-18),2,IF(AND(BT557&gt;=-17.5,BT557&lt;=-15.5),2,IF(AND(BT557&gt;=-15,BT557&lt;=-13),3,IF(AND(BT557&gt;=-12.5,BT557&lt;=-10.5),4,IF(AND(BT557&gt;=-10,BT557&lt;=-8),5,IF(AND(BT557&gt;=-7.5,BT557&lt;=-5.5),6,IF(AND(BT557&gt;=-5,BT557&lt;=-3),7,IF(AND(BT557&gt;=-2.5,BT557&lt;=-0.5),8,IF(AND(BT557&gt;=0.5,BT557&lt;=2.5),9,IF(AND(BT557&gt;=3,BT557&lt;=5),10,IF(AND(BT557&gt;=5.5,BT557&lt;=7.5),11,IF(AND(BT557&gt;=8,BT557&lt;=10),12,IF(AND(BT557&gt;=10.5,BT557&lt;=12.5),13,IF(AND(BT557&gt;=13,BT557&lt;=15),14,IF(AND(BT557&gt;=15.5,BT557&lt;=17.5),15,IF(AND(BT557&gt;=18,BT557&lt;=20),16,"Fuera de rango"))))))))))))))))))</f>
        <v>NORMA</v>
      </c>
      <c r="BW557" s="9" t="n">
        <v>-3.75</v>
      </c>
      <c r="BX557" s="10" t="n">
        <f aca="false">18.5- (0.3*H557)</f>
        <v>3.8</v>
      </c>
      <c r="BY557" s="10" t="n">
        <f aca="false">(BW557)-(BX557)</f>
        <v>-7.55</v>
      </c>
      <c r="BZ557" s="10" t="str">
        <f aca="false">IF(BY557="","",IF(BY557&lt;-27.5,"De -30 a -28",IF(BY557&lt;-25,"De -27,5 a -25,5",IF(BY557&lt;-22.5,"De -25 a -23",IF(BY557&lt;-20,"De -22,5 a -20,5",IF(BY557&lt;-17.5,"De -20 a -18",IF(BY557&lt;-15,"De -17,5 a -15,5",IF(BY557&lt;-12.5,"De -15 a -13",IF(BY557&lt;-10,"De -12,5 a -10,5",IF(BY557&lt;-7.5,"De -10 a -8",IF(BY557&lt;-5,"De -7,5 a -5,5",IF(BY557&lt;-2.5,"De -5 a -3",IF(BY557&lt;0,"De -2,5 a -0,5",IF(BY557&lt;2.5,"De 0 a 2",IF(BY557&lt;5,"De 2,5 a 4,5",IF(BY557&lt;7.5,"De 5 a 7",IF(BY557&lt;10,"De 7,5 a 9,5",IF(BY557&lt;12.5,"De 10 a 12",IF(BY557&lt;15,"De 12,5 a 14,5",IF(BY557&lt;17.5,"De 15 a 17",IF(BY557&lt;20,"De 17,5 a 19,5",IF(BY557&lt;22.5,"De 20 a 22",IF(BY557&lt;25,"De 22,5 a 24,5",IF(BY557&lt;27.5,"De 25 a 27","De 27,5 a 30"))))))))))))))))))))))))</f>
        <v>De -10 a -8</v>
      </c>
      <c r="CA557" s="12" t="n">
        <f aca="false">IF(BY557="","",IF(BY557&lt;=-28,1,IF(BY557&lt;=-25.5,2,IF(BY557&lt;=-23,3,IF(BY557&lt;=-20.5,4,IF(BY557&lt;=-18,5,IF(BY557&lt;=-15.5,6,IF(BY557&lt;=-13,7,IF(BY557&lt;=-10.5,8,IF(BY557&lt;=-8,9,IF(BY557&lt;=-5.5,10,IF(BY557&lt;=-3,11,IF(BY557&lt;=-0.5,12,IF(BY557&lt;=2,13,IF(BY557&lt;=4.5,14,IF(BY557&lt;=7,15,IF(BY557&lt;=9.5,16,IF(BY557&lt;=12,17,IF(BY557&lt;=14.5,18,IF(BY557&lt;=17,19,IF(BY557&lt;=19.5,20,IF(BY557&lt;=22,21,IF(BY557&lt;=24.5,22,IF(BY557&lt;=27,23,IF(BY557&lt;=30,24,"Fuera de rango")))))))))))))))))))))))))</f>
        <v>10</v>
      </c>
      <c r="CB557" s="9" t="n">
        <v>-4</v>
      </c>
      <c r="CC557" s="10" t="n">
        <f aca="false">18.5- (0.3*H557)</f>
        <v>3.8</v>
      </c>
      <c r="CD557" s="10" t="n">
        <f aca="false">(CB557)-(CC557)</f>
        <v>-7.8</v>
      </c>
      <c r="CE557" s="10" t="str">
        <f aca="false">IF(CD557="","",IF(CD557&lt;-27.5,"De -30 a -28",IF(CD557&lt;-25,"De -27,5 a -25,5",IF(CD557&lt;-22.5,"De -25 a -23",IF(CD557&lt;-20,"De -22,5 a -20,5",IF(CD557&lt;-17.5,"De -20 a -18",IF(CD557&lt;-15,"De -17,5 a -15,5",IF(CD557&lt;-12.5,"De -15 a -13",IF(CD557&lt;-10,"De -12,5 a -10,5",IF(CD557&lt;-7.5,"De -10 a -8",IF(CD557&lt;-5,"De -7,5 a -5,5",IF(CD557&lt;-2.5,"De -5 a -3",IF(CD557&lt;0,"De -2,5 a -0,5",IF(CD557&lt;=2,"De 0 a 2",IF(CD557&lt;=4.5,"De 2,5 a 4,5",IF(CD557&lt;=7,"De 5 a 7",IF(CD557&lt;=9.5,"De 7,5 a 9,5",IF(CD557&lt;=12,"De 10 a 12",IF(CD557&lt;=14.5,"De 12,5 a 14,5",IF(CD557&lt;=17,"De 15 a 17",IF(CD557&lt;=19.5,"De 17,5 a 19,5",IF(CD557&lt;=22,"De 20 a 22",IF(CD557&lt;=24.5,"De 22,5 a 24,5",IF(CD557&lt;=27,"De 25 a 27","De 27,5 a 30"))))))))))))))))))))))))</f>
        <v>De -10 a -8</v>
      </c>
      <c r="CF557" s="12" t="n">
        <f aca="false">IF(CD557="","",IF(CD557&lt;-27.5,1,IF(CD557&lt;-25,2,IF(CD557&lt;-22.5,3,IF(CD557&lt;-20,4,IF(CD557&lt;-17.5,5,IF(CD557&lt;-15,6,IF(CD557&lt;-12.5,7,IF(CD557&lt;-10,8,IF(CD557&lt;-7.5,9,IF(CD557&lt;-5,10,IF(CD557&lt;-2.5,11,IF(CD557&lt;0,12,IF(CD557&lt;2.5,13,IF(CD557&lt;5,14,IF(CD557&lt;7.5,15,IF(CD557&lt;10,16,IF(CD557&lt;12.5,17,IF(CD557&lt;15,18,IF(CD557&lt;17.5,19,IF(CD557&lt;20,20,IF(CD557&lt;22.5,21,IF(CD557&lt;25,22,IF(CD557&lt;27.5,23,24))))))))))))))))))))))))</f>
        <v>9</v>
      </c>
      <c r="CG557" s="9" t="n">
        <v>-2</v>
      </c>
      <c r="CH557" s="10" t="str">
        <f aca="false">IF(CG557="","",IF(AND(CG557&gt;=-10,CG557&lt;=-9.5),"-10 a -9,5",IF(AND(CG557&gt;-9.5,CG557&lt;=-8.5),"-9 a -8,5",IF(AND(CG557&gt;-8.5,CG557&lt;=-7.5),"-8 a -7,5",IF(AND(CG557&gt;-7.5,CG557&lt;=-6.5),"-7 a -6,5",IF(AND(CG557&gt;-6.5,CG557&lt;=-5.5),"-6 a -5,5",IF(AND(CG557&gt;-5.5,CG557&lt;=-4.5),"-5 a -4,5",IF(AND(CG557&gt;-4.5,CG557&lt;=-3.5),"-4 a -3,5",IF(AND(CG557&gt;-3.5,CG557&lt;=-2.5),"-3 a -2,5",IF(CG557=-2.25,"-2,25",IF(AND(CG557&gt;-2.5,CG557&lt;=-1.5),"-2 a -1,5",IF(AND(CG557&gt;-1.5,CG557&lt;=-0.5),"-1 a -0,5",IF(AND(CG557&gt;-0.5,CG557&lt;=0.5),"0 a 0,5",IF(AND(CG557&gt;0.5,CG557&lt;=1.5),"1 a 1,5",IF(AND(CG557&gt;1.5,CG557&lt;=2.5),"2 a 2,5",IF(AND(CG557&gt;2.5,CG557&lt;=3.5),"3 a 3,5",IF(AND(CG557&gt;3.5,CG557&lt;=4.5),"4 a 4,5",IF(AND(CG557&gt;4.5,CG557&lt;=5.5),"5 a 5,5",IF(AND(CG557&gt;5.5,CG557&lt;=6.5),"6 a 6,5",IF(AND(CG557&gt;6.5,CG557&lt;=7.5),"7 a 7,5",IF(AND(CG557&gt;7.5,CG557&lt;=8.5),"8 a 8,5",IF(AND(CG557&gt;8.5,CG557&lt;=9.5),"9 a 9,5",IF(CG557&gt;=10,"10","Fuera de rango")))))))))))))))))))))))</f>
        <v>-2 a -1,5</v>
      </c>
      <c r="CI557" s="11" t="n">
        <f aca="false">IF(CG557="","",IF(CG557=-2.25,"NORMA",IF(CG557&lt;=-9.5,1,IF(CG557&lt;=-8.5,2,IF(CG557&lt;=-7.5,3,IF(CG557&lt;=-6.5,4,IF(CG557&lt;=-5.5,5,IF(CG557&lt;=-4.5,6,IF(CG557&lt;=-3.5,7,IF(CG557&lt;=-2.5,8,IF(CG557&lt;=-1.5,9,IF(CG557&lt;=-0.5,10,IF(CG557&lt;=0.5,11,IF(CG557&lt;=1.5,12,IF(CG557&lt;=2.5,13,IF(CG557&lt;=3.5,14,IF(CG557&lt;=4.5,15,IF(CG557&lt;=5.5,16,IF(CG557&lt;=6.5,17,IF(CG557&lt;=7.5,18,IF(CG557&lt;=8.5,19,IF(CG557&lt;=9.5,20,IF(CG557=10,21,"Fuera de rango")))))))))))))))))))))))</f>
        <v>9</v>
      </c>
      <c r="CJ557" s="9" t="n">
        <v>1.5</v>
      </c>
      <c r="CK557" s="10" t="str">
        <f aca="false">IF(CJ557="","",IF(AND(CJ557&gt;=-6,CJ557&lt;=-5.5),"-6 a -5,5",IF(AND(CJ557&gt;-5.5,CJ557&lt;=-4.5),"-5 a -4,5",IF(AND(CJ557&gt;-4.5,CJ557&lt;=-3.5),"-4 a -3,5",IF(AND(CJ557&gt;-3.5,CJ557&lt;=-2.5),"-3 a -2,5",IF(AND(CJ557&gt;-2.5,CJ557&lt;=-1.5),"-2 a -1,5",IF(AND(CJ557&gt;-1.5,CJ557&lt;=-0.5),"-1 a -0,5",IF(AND(CJ557&gt;-0.5,CJ557&lt;=0.5),"0 a 0,5",IF(AND(CJ557&gt;0.5,CJ557&lt;=1.5),"1 a 1,5",IF(AND(CJ557&gt;1.5,CJ557&lt;2.5),"2",IF(AND(CJ557&gt;=2.5,CJ557&lt;=3),"2,5 a 3",IF(AND(CJ557&gt;3,CJ557&lt;=4),"3,5 a 4",IF(AND(CJ557&gt;4,CJ557&lt;=5),"4,5 a 5",IF(AND(CJ557&gt;5,CJ557&lt;=6),"5,5 a 6",IF(AND(CJ557&gt;6,CJ557&lt;=7),"6,5 a 7",IF(AND(CJ557&gt;7,CJ557&lt;=8),"7,5 a 8",IF(AND(CJ557&gt;8,CJ557&lt;=9.5),"8,5 a 9,5",IF(CJ557=10,"10","Fuera de rango"))))))))))))))))))</f>
        <v>1 a 1,5</v>
      </c>
      <c r="CL557" s="11" t="n">
        <f aca="false">IF(CK557="","",IF(OR(CK557="-6 a -5,5",CK557="-6 - -5,5"),1,IF(OR(CK557="-5 a -4,5",CK557="-5 - -4,5"),2,IF(OR(CK557="-4 a -3,5",CK557="-4 - -3,5"),3,IF(OR(CK557="-3 a -2,5",CK557="-3 - -2,5"),4,IF(OR(CK557="-2 a -1,5",CK557="-2 - -1,5"),5,IF(OR(CK557="-1 a -0,5",CK557="-1 - -0,5"),6,IF(OR(CK557="0 a 0,5",CK557="0 - 0,5"),7,IF(OR(CK557="1 a 1,5",CK557="1 - 1,5"),8,IF(CK557="2","NORMA",IF(OR(CK557="2,5 a 3",CK557="2,5 - 3"),9,IF(OR(CK557="3,5 a 4",CK557="3,5 - 4"),10,IF(OR(CK557="4,5 a 5",CK557="4,5 - 5"),11,IF(OR(CK557="5,5 a 6",CK557="5,5 - 6"),12,IF(OR(CK557="6,5 a 7",CK557="6,5 - 7"),13,IF(OR(CK557="7,5 a 8",CK557="7,5 - 8"),14,IF(OR(CK557="8,5 a 9",CK557="8,5 - 9,5",CK557="9 a 9,5"),15,IF(CK557="10",15,IF(OR(CK557="0,5 a 1",CK557="0,5 - 1"),7,"Fuera de rango")))))))))))))))))))</f>
        <v>8</v>
      </c>
      <c r="CO557" s="10" t="str">
        <f aca="false">IF(CM557&gt;0,"EME"," ")</f>
        <v> </v>
      </c>
      <c r="CQ557" s="10" t="str">
        <f aca="false">IF(CP557&gt;0,"0", " ")</f>
        <v> </v>
      </c>
      <c r="CR557" s="10" t="str">
        <f aca="false">IF(CP557&gt;0,"EME"," ")</f>
        <v> </v>
      </c>
      <c r="CS557" s="9" t="n">
        <v>0</v>
      </c>
      <c r="CV557" s="9" t="n">
        <v>0</v>
      </c>
      <c r="CY557" s="9" t="n">
        <v>0</v>
      </c>
      <c r="DB557" s="9" t="n">
        <v>0</v>
      </c>
      <c r="DC557" s="11" t="str">
        <f aca="false">IF(DB557&lt;0,"2"," ")</f>
        <v> </v>
      </c>
      <c r="DD557" s="11" t="str">
        <f aca="false">IF(DB557&lt;0,"MIO"," ")</f>
        <v> </v>
      </c>
      <c r="DE557" s="9" t="n">
        <v>0</v>
      </c>
      <c r="DF557" s="10" t="str">
        <f aca="false">IF(DE557&lt;0,"3"," ")</f>
        <v> </v>
      </c>
      <c r="DG557" s="10" t="str">
        <f aca="false">IF(DE557&lt;0,"AST"," ")</f>
        <v> </v>
      </c>
      <c r="DH557" s="9" t="n">
        <v>0</v>
      </c>
      <c r="DI557" s="10" t="str">
        <f aca="false">IF(DH557&lt;0,"3"," ")</f>
        <v> </v>
      </c>
      <c r="DJ557" s="10" t="str">
        <f aca="false">IF(DH557&lt;0,"AST"," ")</f>
        <v> </v>
      </c>
      <c r="DK557" s="9" t="n">
        <v>1.5</v>
      </c>
      <c r="DL557" s="10" t="str">
        <f aca="false">IF(DK557&gt;0,"4"," ")</f>
        <v>4</v>
      </c>
      <c r="DM557" s="10" t="str">
        <f aca="false">IF(DK557&gt;0,"PRE"," ")</f>
        <v>PRE</v>
      </c>
      <c r="DN557" s="9" t="n">
        <v>1.5</v>
      </c>
      <c r="DO557" s="10" t="str">
        <f aca="false">IF(DN557&gt;0,"4"," ")</f>
        <v>4</v>
      </c>
      <c r="DP557" s="10" t="str">
        <f aca="false">IF(DN557&gt;0,"PRE"," ")</f>
        <v>PRE</v>
      </c>
      <c r="DS557" s="12" t="str">
        <f aca="false">CONCATENATE(CO557,CU557,DA557,DG557,DM557)</f>
        <v>  PRE</v>
      </c>
      <c r="DT557" s="10" t="e">
        <f aca="false" t="array" ref="DT557">_xlfn.IFS(DS557="EME    ","0", DS557=" HIP   ","1", DS557="  MIO  ","2", DS557="   AST ","3", DS557="    PRE","4", DS557="EME   PRE","5", DS557=" HIP  PRE","6", DS557=" HIP AST ","7", DS557="  MIO PRE","8", DS557="  MIOAST ","9", DS557="   ASTPRE","10",DS557=" HIP ASTPRE","11", DS557="  MIOASTPRE","12", DS557="     ","0")</f>
        <v>#N/A</v>
      </c>
      <c r="DV557" s="1" t="e">
        <f aca="false" t="array" ref="DV557">_xlfn.IFS(DU557="SI","2", DU557="NO","1")</f>
        <v>#N/A</v>
      </c>
      <c r="DX557" s="11" t="str">
        <f aca="false">IF(DW557=0,"1","2")</f>
        <v>1</v>
      </c>
      <c r="DY557" s="11" t="str">
        <f aca="false" t="array" ref="DY557">_xlfn.IFS(DW557=0,"0", DW557=0.25, "1", DW557=0.5,"2", DW557=0.75,"3", DW557=1,"4",DW557=1.25,"5", DW557=1.5,"6", DW557=1.75,"7", DW557=2,"8")</f>
        <v>0</v>
      </c>
      <c r="EA557" s="11" t="str">
        <f aca="false">IF(DZ557=0,"1","2")</f>
        <v>1</v>
      </c>
      <c r="EB557" s="11" t="str">
        <f aca="false" t="array" ref="EB557">_xlfn.IFS(DZ557=0,"0", DZ557=0.25, "1", DZ557=0.5,"2", DZ557=0.75,"3", DZ557=1,"4",DZ557=1.25,"5", DZ557=1.5,"6", DZ557=1.75,"7", DZ557=2,"8")</f>
        <v>0</v>
      </c>
      <c r="ED557" s="10" t="str">
        <f aca="false">IF(EC557=0,"1","2")</f>
        <v>1</v>
      </c>
      <c r="EE557" s="11" t="str">
        <f aca="false" t="array" ref="EE557">_xlfn.IFS(EC557=0,"0", EC557=-0.25, "1", EC557=-0.5,"2", EC557=-0.75,"3", EC557=-1,"4",EC557=-1.25,"5", EC557=-1.5,"6", EC557=-1.75,"7", EC557=-2,"8", EC557=-2.25,"9",EC557=-2.5,"10", EC557=-2.75,"11", EC557=-3,"12", EC557=-3.25,"13", EC557=-3.5,"14", EC557=-3.75,"15",EC557=-4,"16")</f>
        <v>0</v>
      </c>
      <c r="EG557" s="10" t="str">
        <f aca="false">IF(EF557=0,"1","2")</f>
        <v>1</v>
      </c>
      <c r="EH557" s="11" t="str">
        <f aca="false" t="array" ref="EH557">_xlfn.IFS(EF557=0,"0", EF557=-0.25, "1", EF557=-0.5,"2", EF557=-0.75,"3", EF557=-1,"4",EF557=-1.25,"5", EF557=-1.5,"6", EF557=-1.75,"7", EF557=-2,"8", EF557=-2.25,"9",EF557=-2.5,"10", EF557=-2.75,"11", EF557=-3,"12", EF557=-3.25,"13", EF557=-3.5,"14", EF557=-3.75,"15",EF557=-4,"16")</f>
        <v>0</v>
      </c>
      <c r="EJ557" s="11" t="str">
        <f aca="false">IF(EI557=0,"1","2")</f>
        <v>1</v>
      </c>
      <c r="EK557" s="11" t="str">
        <f aca="false" t="array" ref="EK557">_xlfn.IFS(EI557=0,"0", EI557=-0.25, "1", EI557=-0.5,"2", EI557=-0.75,"3", EI557=-1,"4",EI557=-1.25,"5", EI557=-1.5,"6", EI557=-1.75,"7", EI557=-2,"8", EI557=-2.25,"9", EI557=-2.25,"9",EI557=-2.5,"10", EI557=-2.75,"11", EI557=-3,"12", EI557=-3.25,"13", EI557=-3.5,"14", EI557=-3.75,"15",EI557=-4,"16", EI557=0.25, "17", EI557=0.5, "18")</f>
        <v>0</v>
      </c>
      <c r="EM557" s="11" t="str">
        <f aca="false">IF(EL557=0,"1","2")</f>
        <v>1</v>
      </c>
      <c r="EN557" s="11" t="str">
        <f aca="false" t="array" ref="EN557">_xlfn.IFS(EL557=0.25,"17",EL557=0.5,"18", EL557=0,"0", EL557=-0.25, "1", EL557=-0.5,"2", EL557=-0.75,"3", EL557=-1,"4",EL557=-1.25,"5", EL557=-1.5,"6", EL557=-1.75,"7", EL557=-2,"8",EL557= -2.25,"9",EL557=-2.5,"10",EL557= -2.75,"11",EL557= -3,"12",EL557= -3.25,"13",EL557= -3.5,"14",EL557= -3.75,"15",EL557=-4,"16")</f>
        <v>0</v>
      </c>
      <c r="EP557" s="11" t="str">
        <f aca="false">IF(EO557=0,"1","2")</f>
        <v>1</v>
      </c>
      <c r="EQ557" s="11" t="str">
        <f aca="false" t="array" ref="EQ557">_xlfn.IFS(EO557=0,"0", EO557=0.25, "1", EO557=0.5,"2", EO557=0.75,"3", EO557=1,"4",EO557=1.25,"5", EO557=1.5,"6", EO557=1.75,"7", EO557=2,"8", EO557=2.25,"9", EO557=2.25,"9",EO557=2.5,"10", EO557=2.75,"11", EO557=3,"12", EO557=3.25,"13", EO557=3.5,"14", EO557=3.75,"15",EO557=4,"16", EO557=-0.25, "17", bq=-0.5, "18")</f>
        <v>0</v>
      </c>
      <c r="ES557" s="11" t="str">
        <f aca="false">IF(ER557=0,"1","2")</f>
        <v>1</v>
      </c>
      <c r="ET557" s="11" t="str">
        <f aca="false" t="array" ref="ET557">_xlfn.IFS(ER557=0,"0", ER557=0.25, "1", ER557=0.5,"2", ER557=0.75,"3", ER557=1,"4",ER557=1.25,"5", ER557=1.5,"6", ER557=1.75,"7", ER557=2,"8", ER557=2.25,"9", ER557=2.25,"9",ER557=2.5,"10", ER557=2.75,"11", ER557=3,"12", ER557=3.25,"13", ER557=3.5,"14", ER557=3.75,"15",ER557=4,"16", ER557=-0.25, "17", bq=-0.5, "18")</f>
        <v>0</v>
      </c>
      <c r="EV557" s="14" t="e">
        <f aca="false">VLOOKUP(EU557,LEYENDA!$G$2:$H$8,2,TRUE())</f>
        <v>#N/A</v>
      </c>
      <c r="EW557" s="14" t="e">
        <f aca="false" t="array" ref="EW557">_xlfn.IFS(EV557="0-5","1", EV557="6-12","2", EV557="13-18","3", EV557="19-24","4", EV557="25-36","5", EV557="37-48","6", EV557="49-60","7")</f>
        <v>#N/A</v>
      </c>
    </row>
    <row r="558" customFormat="false" ht="13.5" hidden="false" customHeight="false" outlineLevel="0" collapsed="false">
      <c r="A558" s="1" t="n">
        <v>217</v>
      </c>
      <c r="B558" s="2" t="n">
        <v>1</v>
      </c>
      <c r="C558" s="33" t="n">
        <v>42094</v>
      </c>
      <c r="E558" s="5" t="str">
        <f aca="false">VLOOKUP(A558,'286'!$A$3:$J$6279,10,FALSE())</f>
        <v>PRAT PLANAS, JORDI</v>
      </c>
      <c r="F558" s="4" t="str">
        <f aca="false">VLOOKUP(A558,'286'!$A$3:$I$1768,3,FALSE())</f>
        <v>PRATPLAJOR</v>
      </c>
      <c r="G558" s="6" t="n">
        <f aca="false">VLOOKUP(A558,'286'!$A$3:$I$1768,4,FALSE())</f>
        <v>25142</v>
      </c>
      <c r="H558" s="7" t="n">
        <f aca="false">YEAR(C558)-YEAR(G558)</f>
        <v>47</v>
      </c>
      <c r="I558" s="1" t="str">
        <f aca="false">VLOOKUP(H558,LEYENDA!$C$2:$D$6,2,TRUE())</f>
        <v>41-60</v>
      </c>
      <c r="J558" s="5" t="str">
        <f aca="false">VLOOKUP(A558,'286'!$A$3:$I$1768,7,FALSE())</f>
        <v>H</v>
      </c>
      <c r="K558" s="8" t="n">
        <f aca="false">VLOOKUP(A558,'286'!$A$3:$I$1768,2,FALSE())</f>
        <v>0</v>
      </c>
      <c r="L558" s="4" t="str">
        <f aca="false">VLOOKUP(A558,'286'!$A$3:$I$1768,8,FALSE())</f>
        <v>I</v>
      </c>
      <c r="M558" s="4" t="str">
        <f aca="false">VLOOKUP(A558,'286'!$A$3:$I$1768,9,FALSE())</f>
        <v>I</v>
      </c>
      <c r="N558" s="8" t="str">
        <f aca="false">IF(R558=O558, "MISMA","CONTRARIA")</f>
        <v>MISMA</v>
      </c>
      <c r="O558" s="8" t="str">
        <f aca="false" t="array" ref="O558">_xlfn.IFS(L558="D","1", L558="I","2")</f>
        <v>2</v>
      </c>
      <c r="P558" s="8" t="e">
        <f aca="false" t="array" ref="P558">_xlfn.IFS(K558="OD","1", K558="OI","2")</f>
        <v>#N/A</v>
      </c>
      <c r="Q558" s="1" t="str">
        <f aca="false" t="array" ref="Q558">_xlfn.IFS(J558="M","1", J558="H","2")</f>
        <v>2</v>
      </c>
      <c r="R558" s="8" t="str">
        <f aca="false" t="array" ref="R558">_xlfn.IFS(M558="D","1", M558="I","2")</f>
        <v>2</v>
      </c>
      <c r="S558" s="1" t="str">
        <f aca="false" t="array" ref="S558">_xlfn.IFS(N558="CONTRARIA", "1",N558= "MISMA","2")</f>
        <v>2</v>
      </c>
      <c r="T558" s="1" t="str">
        <f aca="false" t="array" ref="T558">_xlfn.IFS(I558="0-12","1", I558="13-24","2", I558="25-40","3", I558="41-60","4", I558="61-100","5")</f>
        <v>4</v>
      </c>
      <c r="U558" s="9" t="n">
        <v>1</v>
      </c>
      <c r="V558" s="10" t="str">
        <f aca="false">IF(U558="","",IF(AND(U558&gt;=-9,U558&lt;=-6.5),"-9 a -6,5",IF(AND(U558&gt;=-6,U558&lt;=-3.5),"-6 a -3,5",IF(AND(U558&gt;=-3,U558&lt;=-1),"-3 a -1",IF(U558=-0.5,"-0,5",IF(AND(U558&gt;=0,U558&lt;=2.5),"0 a 2,5",IF(AND(U558&gt;=3,U558&lt;=5.5),"3 a 5,5",IF(AND(U558&gt;=6,U558&lt;=8.5),"6 a 8,5",IF(AND(U558&gt;=9,U558&lt;=20),"9 a 20","Fuera de rango")))))))))</f>
        <v>0 a 2,5</v>
      </c>
      <c r="W558" s="11" t="n">
        <f aca="false">IF(V558="","",IF(V558="-9 a -6,5",2,IF(V558="-6 a -3,5",3,IF(V558="-3 a -1",4,IF(V558="-0,5","NORMA",IF(V558="0 a 2,5",5,IF(V558="3 a 5,5",6,IF(V558="6 a 8,5",7,IF(V558="9 a 20",8,"Fuera de rango")))))))))</f>
        <v>5</v>
      </c>
      <c r="X558" s="9" t="n">
        <v>0</v>
      </c>
      <c r="Y558" s="11" t="str">
        <f aca="false">IF(X558="","",IF(AND(X558&gt;=0,X558&lt;=4),"0 a 4",IF(AND(X558&gt;=4.5,X558&lt;=8.5),"4,5 a 8,5",IF(X558=9,"9",IF(AND(X558&gt;=9.5,X558&lt;=13),"9,5 a 13",IF(AND(X558&gt;=13.5,X558&lt;=20),"13,5 a 20",IF(AND(X558&gt;=20.5,X558&lt;=35),"20,5 a 35","Fuera de rango")))))))</f>
        <v>0 a 4</v>
      </c>
      <c r="Z558" s="11" t="n">
        <f aca="false">IF(Y558="","",IF(Y558="0 a 4",1,IF(Y558="4,5 a 8,5",2,IF(Y558="9","NORMA",IF(Y558="9,5 a 13",3,IF(Y558="13,5 a 20",4,IF(Y558="20,5 a 35",5,"Fuera de rango")))))))</f>
        <v>1</v>
      </c>
      <c r="AA558" s="9" t="n">
        <v>21</v>
      </c>
      <c r="AB558" s="10" t="str">
        <f aca="false">IF(AA558="","",IF(AND(AA558&gt;=0,AA558&lt;=9),"0 a 9",IF(AND(AA558&gt;=9.5,AA558&lt;=18.5),"9,5 a 18,5",IF(AA558=19,"19",IF(AND(AA558&gt;=19.5,AA558&lt;=28),"19,5 a 28",IF(AND(AA558&gt;=28.5,AA558&lt;=40),"28,5 a 40","Fuera de rango"))))))</f>
        <v>19,5 a 28</v>
      </c>
      <c r="AC558" s="11" t="n">
        <f aca="false" t="array" ref="AC558">_xlfn.IFS(AB558="","",AB558="0 a 9",1,AB558="9,5 a 18,5",2,AB558="19","NORMA",AB558="19,5 a 28",3,AB558="28,5 a 40",4,TRUE(),"Fuera de rango")</f>
        <v>3</v>
      </c>
      <c r="AD558" s="9" t="n">
        <v>8</v>
      </c>
      <c r="AE558" s="10" t="str">
        <f aca="false">IF(AD558="","",IF(AND(AD558&gt;=-10,AD558&lt;=0),"De -10 a 0",IF(AND(AD558&gt;=0.5,AD558&lt;=9.5),"0,5 a 9,5",IF(AD558=10,"10",IF(AND(AD558&gt;=10.5,AD558&lt;=20),"10,5 a 20",IF(AND(AD558&gt;=20.5,AD558&lt;=40),"20,5 a 40","Fuera de rango"))))))</f>
        <v>0,5 a 9,5</v>
      </c>
      <c r="AF558" s="12" t="n">
        <f aca="false">IF(AD558="","",IF(AND(AD558&gt;=-10,AD558&lt;=0),1,IF(AND(AD558&gt;=0.5,AD558&lt;=9.5),2,IF(AD558=10,"NORMA",IF(AND(AD558&gt;=10.5,AD558&lt;=20),3,IF(AND(AD558&gt;=20.5,AD558&lt;=40),4,""))))))</f>
        <v>2</v>
      </c>
      <c r="AG558" s="9" t="n">
        <v>8</v>
      </c>
      <c r="AH558" s="10" t="str">
        <f aca="false">IF(AG558="","",IF(AND(AG558&gt;=0,AG558&lt;=4),"0 a 4",IF(AND(AG558&gt;=4.5,AG558&lt;=8.5),"4,5 a 8,5",IF(AG558=9,"9",IF(AND(AG558&gt;=9.5,AG558&lt;=13),"9,5 a 13",IF(AND(AG558&gt;=13.5,AG558&lt;=25),"13,5 a 25","Fuera de rango"))))))</f>
        <v>4,5 a 8,5</v>
      </c>
      <c r="AI558" s="10" t="n">
        <f aca="false">IF(AH558="","",IF(AH558="0 a 4",1,IF(AH558="4,5 a 8,5",2,IF(AH558="9","NORMA",IF(AH558="9,5 a 13",3,IF(AH558="13,5 a 25",4,""))))))</f>
        <v>2</v>
      </c>
      <c r="AJ558" s="9" t="n">
        <v>4</v>
      </c>
      <c r="AK558" s="10" t="str">
        <f aca="false">IF(AJ558="","",IF(AND(AJ558&gt;=-15,AJ558&lt;=-10.5),"-15 a -10,5",IF(AND(AJ558&gt;=-10,AJ558&lt;=-4),"-10 a -4",IF(AND(AJ558&gt;=-4.5,AJ558&lt;=0),"-4,5 a 0",IF(AND(AJ558&gt;=0.5,AJ558&lt;=4.5),"0,5 a 4,5",IF(AJ558=5,"5",IF(AND(AJ558&gt;=5.5,AJ558&lt;=10),"5,5 a 10",IF(AND(AJ558&gt;=10.5,AJ558&lt;=20),"10,5 a 20","Fuera de rango"))))))))</f>
        <v>0,5 a 4,5</v>
      </c>
      <c r="AL558" s="11" t="n">
        <f aca="false">IF(AK558="","",IF(AK558="-15 a -10,5",1,IF(AK558="-10 a -4",2,IF(AK558="-4,5 a 0",3,IF(AK558="0,5 a 4,5",4,IF(AK558="5","NORMA",IF(AK558="5,5 a 10",5,IF(AK558="10,5 a 20",6,"Error"))))))))</f>
        <v>4</v>
      </c>
      <c r="AM558" s="9" t="n">
        <v>0</v>
      </c>
      <c r="AN558" s="10" t="str">
        <f aca="false">IF(AM558="","",IF(AND(AM558&gt;=-7.5,AM558&lt;=-5.5),"-7,5 a -5,5",IF(AND(AM558&gt;=-5,AM558&lt;=-3),"-5 a -3",IF(AND(AM558&gt;=-2.5,AM558&lt;=-0.5),"-2,5 a -0,5",IF(AM558=0,"0,00",IF(AND(AM558&gt;=0.5,AM558&lt;=2.5),"0,5 a 2,5",IF(AND(AM558&gt;=3,AM558&lt;=5),"3 a 5",IF(AND(AM558&gt;=5.5,AM558&lt;=7.5),"5,5 a 7,5",IF(AND(AM558&gt;=8,AM558&lt;=10),"8 a 10","Fuera de rango")))))))))</f>
        <v>0,00</v>
      </c>
      <c r="AO558" s="11" t="str">
        <f aca="false">IF(AN558="","",IF(AN558="-7,5 a -5,5",1,IF(AN558="-5 a -3",2,IF(AN558="-2,5 a -0,5",3,IF(AN558="0,00","NORMA",IF(AN558="0,5 a 2,5",4,IF(AN558="3 a 5",5,IF(AN558="5,5 a 7,5",6,IF(AN558="8 a 10",7,"Error")))))))))</f>
        <v>NORMA</v>
      </c>
      <c r="AP558" s="9" t="n">
        <v>-2</v>
      </c>
      <c r="AQ558" s="10" t="str">
        <f aca="false">IF(AP558="","",IF(AND(AP558&gt;=-20,AP558&lt;=-9.5),"-20 a -9,5",IF(AND(AP558&gt;=-9,AP558&lt;=-6.5),"-9 a -6,5",IF(AP558=-6,"-6",IF(AND(AP558&gt;=-5.5,AP558&lt;=-3),"-5,5 a -3",IF(AND(AP558&gt;=-2.5,AP558&lt;=0),"-2,5 a 0",IF(AND(AP558&gt;=0.5,AP558&lt;=3),"0,5 a 3",IF(AND(AP558&gt;=3.5,AP558&lt;=6),"3,5 a 6",IF(AND(AP558&gt;=6.5,AP558&lt;=9),"6,5 a 9",IF(AND(AP558&gt;=9.5,AP558&lt;=20),"9,5 a 20","Fuera de rango"))))))))))</f>
        <v>-2,5 a 0</v>
      </c>
      <c r="AR558" s="11" t="n">
        <f aca="false">IF(AQ558="","",IF(AQ558="-20 a -9,5",1,IF(AQ558="-9 a -6,5",2,IF(AQ558="-6","NORMA",IF(AQ558="-5,5 a -3",3,IF(AQ558="-2,5 a 0",4,IF(AQ558="0,5 a 3",5,IF(AQ558="3,5 a 6",6,IF(AQ558="6,5 a 9",7,IF(AQ558="9,5 a 20",8,""))))))))))</f>
        <v>4</v>
      </c>
      <c r="AS558" s="9" t="n">
        <v>-4</v>
      </c>
      <c r="AT558" s="10" t="str">
        <f aca="false">IF(AS558="","",IF(AND(AS558&gt;=-16,AS558&lt;=-14),"-16 a -14",IF(AND(AS558&gt;=-13.5,AS558&lt;=-11.5),"-13,5 a -11,5",IF(AND(AS558&gt;=-11,AS558&lt;=-9),"-11 a -9",IF(AND(AS558&gt;=-8.5,AS558&lt;=-6.5),"-8,5 a -6,5",IF(AND(AS558&gt;=-6,AS558&lt;=-4),"-6 a -4",IF(AND(AS558&gt;=-3.5,AS558&lt;=-1.5),"-3,5 a -1,5",IF(AND(AS558&gt;=-1,AS558&lt;=1),"-1 a 1",IF(AND(AS558&gt;=1.5,AS558&lt;=3.5),"1,5 a 3,5",IF(AND(AS558&gt;=4,AS558&lt;=6),"4 a 6",IF(AND(AS558&gt;=6.5,AS558&lt;=8.5),"6,5 a 8,5",IF(AND(AS558&gt;=9,AS558&lt;=11),"9 a 11",IF(AND(AS558&gt;=11.5,AS558&lt;=13.5),"11,5 a 13,5",IF(AND(AS558&gt;=14,AS558&lt;=16),"14 a 16",IF(AND(AS558&gt;=16.5,AS558&lt;=18.5),"16,5 a 18,5",IF(AND(AS558&gt;=19,AS558&lt;=21),"19 a 21","Fuera de rango"))))))))))))))))</f>
        <v>-6 a -4</v>
      </c>
      <c r="AU558" s="11" t="n">
        <f aca="false" t="array" ref="AU558">IF(AT558="","",_xlfn.IFS(AT558="-16 a -14",1,AT558="-13,5 a -11,5",2,AT558="-11 a -9",3,AT558="-8,5 a -6,5",4,AT558="-6 a -4",5,AT558="-3,5 a -1,5",6,AT558="-1 a 1",7,AT558="1,5 a 3,5",8,AT558="4 a 6","NORMA",AT558="6,5 a 8,5",9,AT558="9 a 11",10,AT558="11,5 a 13,5",11,AT558="14 a 16",12,AT558="16,5 a 18,5",13,AT558="19 a 21",14,TRUE(),""))</f>
        <v>5</v>
      </c>
      <c r="AV558" s="9" t="n">
        <v>1.75</v>
      </c>
      <c r="AW558" s="10" t="str">
        <f aca="false">IF(AV558="","",IF(AND(AV558&gt;=-1,AV558&lt;=-0.5),"-1 a -0,5",IF(AND(AV558&gt;-0.5,AV558&lt;=0),"De -0,5 a 0",IF(AND(AV558&gt;=0.25,AV558&lt;=0.75),"0,25 a 0,75",IF(AND(AV558&gt;=1,AV558&lt;=1.5),"1 a 1,5",IF(AND(AV558&gt;=1.75,AV558&lt;=2.25),"1,75 a 2,25",IF(AND(AV558&gt;=2.5,AV558&lt;=3),"2,5 a 3",IF(AND(AV558&gt;=3.25,AV558&lt;=3.75),"3,25 a 3,75","Fuera de rango"))))))))</f>
        <v>1,75 a 2,25</v>
      </c>
      <c r="AX558" s="10" t="n">
        <f aca="false">IF(AW558="","",IF(OR(AW558="-1 a -0,5",AW558="-1 a -0.5"),1,IF(OR(AW558="De -0,5 a 0",AW558="-0,5 a 0",AW558="De -0.5 a 0"),2,IF(OR(AW558="0,25 a 0,75",AW558="0.25 a 0.75"),"NORMA",IF(OR(AW558="1 a 1,5",AW558="1 a 1.5"),3,IF(OR(AW558="1,75 a 2,25",AW558="1.75 a 2.25"),4,IF(OR(AW558="2,5 a 3",AW558="2.5 a 3"),5,IF(OR(AW558="3,25 a 3,75",AW558="3.25 a 3.75"),6,""))))))))</f>
        <v>4</v>
      </c>
      <c r="AY558" s="9" t="n">
        <v>-6</v>
      </c>
      <c r="AZ558" s="10" t="str">
        <f aca="false">IF(AY558="","",IF(AND(AY558&gt;=-20,AY558&lt;=-9.5),"-20 a -9,5",IF(AND(AY558&gt;=-9,AY558&lt;=-6.5),"-9 a -6,5",IF(AY558=-6,"-6",IF(AND(AY558&gt;=-5.5,AY558&lt;=-3),"-5,5 a -3",IF(AND(AY558&gt;=-2.5,AY558&lt;=0),"-2,5 a 0",IF(AND(AY558&gt;=0.5,AY558&lt;=3),"0,5 a 3",IF(AND(AY558&gt;=3.5,AY558&lt;=6),"3,5 a 6","Fuera de rango"))))))))</f>
        <v>-6</v>
      </c>
      <c r="BA558" s="11" t="str">
        <f aca="false">IF(AZ558="","",IF(AZ558="-20 a -9,5",1,IF(AZ558="-9 a -6,5",2,IF(AZ558="-6","NORMA",IF(AZ558="-5,5 a -3",3,IF(AZ558="-2,5 a 0",4,IF(AZ558="0,5 a 3",5,IF(AZ558="3,5 a 6",6,""))))))))</f>
        <v>NORMA</v>
      </c>
      <c r="BB558" s="9" t="n">
        <v>0</v>
      </c>
      <c r="BC558" s="10" t="str">
        <f aca="false" t="array" ref="BC558">IF(BB558="","",_xlfn.IFS(AND(BB558&gt;=0,BB558&lt;=2),"0 a 2",AND(BB558&gt;=2.5,BB558&lt;=4.5),"2,5 a 4,5",AND(BB558&gt;=5,BB558&lt;=7),"5 a 7",AND(BB558&gt;=7.5,BB558&lt;=9.5),"7,5 a 9,5",AND(BB558&gt;=10,BB558&lt;=12),"10 a 12",AND(BB558&gt;=12.5,BB558&lt;=14.5),"12,5 a 14,5",BB558=15,"15",AND(BB558&gt;=15.5,BB558&lt;=17.5),"15,5 a 17,5",AND(BB558&gt;=18,BB558&lt;=20),"18 a 20",AND(BB558&gt;=20.5,BB558&lt;=22.5),"20,5 a 22,5",AND(BB558&gt;=23,BB558&lt;=25),"23 a 25",TRUE(),"Fuera de rango"))</f>
        <v>0 a 2</v>
      </c>
      <c r="BD558" s="11" t="n">
        <f aca="false" t="array" ref="BD558">IF(BC558="","",_xlfn.IFS(BC558="0 a 2",1,BC558="2,5 a 4,5",2,BC558="5 a 7",3,BC558="7,5 a 9,5",4,BC558="10 a 12",5,BC558="12,5 a 14,5",6,BC558="15","NORMA",BC558="15,5 a 17,5",7,BC558="18 a 20",8,BC558="20,5 a 22,5",9,BC558="23 a 25",10,TRUE(),"Fuera de rango"))</f>
        <v>1</v>
      </c>
      <c r="BE558" s="9" t="n">
        <v>22</v>
      </c>
      <c r="BF558" s="10" t="str">
        <f aca="false">IF(BE558="","",IF(AND(BE558&gt;=-20,BE558&lt;=-10),"-20 a -10",IF(AND(BE558&gt;=-9.5,BE558&lt;=0.5),"-9,5 a 0,5",IF(AND(BE558&gt;=1,BE558&lt;=11),"1 a 11",IF(AND(BE558&gt;=11.5,BE558&lt;=20.5),"11,5 a 20,5",IF(BE558=21,"21",IF(AND(BE558&gt;=21.5,BE558&lt;=31.5),"21,5 a 31,5",IF(AND(BE558&gt;=32,BE558&lt;=42),"32 a 42","Fuera de rango"))))))))</f>
        <v>21,5 a 31,5</v>
      </c>
      <c r="BG558" s="11" t="n">
        <f aca="false">IF(BF558="","",IF(BF558="-20 a -10",1,IF(BF558="-9,5 a 0,5",2,IF(BF558="1 a 11",3,IF(BF558="11,5 a 20,5",4,IF(BF558="21","NORMA",IF(BF558="21,5 a 31,5",5,IF(BF558="32 a 42",6,""))))))))</f>
        <v>5</v>
      </c>
      <c r="BH558" s="9" t="n">
        <v>6</v>
      </c>
      <c r="BI558" s="10" t="str">
        <f aca="false">IF(BH558="","",IF(AND(BH558&gt;=-20,BH558&lt;=-15),"-20 a -15",IF(AND(BH558&gt;=-14.5,BH558&lt;=-9.5),"-14,5 a -9,5",IF(AND(BH558&gt;=-9,BH558&lt;=-4),"-9 a -4",IF(AND(BH558&gt;=-3.5,BH558&lt;=2.5),"-3,5 a 2,5",IF(AND(BH558&gt;=3,BH558&lt;=8),"3 a 8",IF(AND(BH558&gt;=8.5,BH558&lt;=14.5),"8,5 a 14,5",IF(BH558=15,"15",IF(AND(BH558&gt;=15.5,BH558&lt;=20.5),"15,5 a 20,5",IF(AND(BH558&gt;=21,BH558&lt;=26),"21 a 26","Fuera de rango"))))))))))</f>
        <v>3 a 8</v>
      </c>
      <c r="BJ558" s="11" t="n">
        <f aca="false">IF(BI558="","",IF(BI558="-20 a -15",1,IF(BI558="-14,5 a -9,5",2,IF(BI558="-9 a -4",3,IF(BI558="-3,5 a 2,5",4,IF(BI558="3 a 8",5,IF(BI558="8,5 a 14,5",6,IF(BI558="15","NORMA",IF(BI558="15,5 a 20,5",7,IF(BI558="21 a 26",8,IF(BI558="26,5 a 31,5",9,"")))))))))))</f>
        <v>5</v>
      </c>
      <c r="BK558" s="9" t="n">
        <v>0</v>
      </c>
      <c r="BL558" s="10" t="str">
        <f aca="false">IF(BK558="","",IF(AND(BK558&gt;=0,BK558&lt;=2),"0 - 2",IF(AND(BK558&gt;=2.5,BK558&lt;=4.5),"2,5 - 4,5",IF(AND(BK558&gt;=5,BK558&lt;=7),"5 - 7",IF(AND(BK558&gt;=7.5,BK558&lt;=9.5),"7,5 - 9,5",IF(AND(BK558&gt;=10,BK558&lt;=12),"10 - 12",IF(AND(BK558&gt;=12.5,BK558&lt;=13.5),"12,5 - 13,5",IF(BK558=14,"14",IF(AND(BK558&gt;=14.5,BK558&lt;=16.5),"14,5 - 16,5",IF(AND(BK558&gt;=17,BK558&lt;=19),"17 - 19",IF(AND(BK558&gt;=19.5,BK558&lt;=21.5),"19,5 - 21,5",IF(AND(BK558&gt;=22,BK558&lt;=24),"22 - 24",IF(AND(BK558&gt;=24.5,BK558&lt;=26.5),"24,5 - 26,5",IF(AND(BK558&gt;=27,BK558&lt;=29),"27 - 29",IF(AND(BK558&gt;=29.5,BK558&lt;=30),"29,5 - 30","Fuera de rango")))))))))))))))</f>
        <v>0 - 2</v>
      </c>
      <c r="BM558" s="11" t="n">
        <f aca="false">IF(BL558="","",IF(BL558="0 - 2",1,IF(BL558="2,5 - 4,5",2,IF(BL558="5 - 7",3,IF(BL558="7,5 - 9,5",4,IF(BL558="10 - 12",5,IF(BL558="12,5 - 13,5",6,IF(BL558="14","NORMA",IF(BL558="14,5 - 16,5",7,IF(BL558="17 - 19",8,IF(BL558="19,5 - 21,5",9,IF(BL558="22 - 24",10,IF(BL558="24,5 - 26,5",11,IF(BL558="27 - 29",12,IF(BL558="29,5 - 30",13,"")))))))))))))))</f>
        <v>1</v>
      </c>
      <c r="BN558" s="9" t="n">
        <v>16</v>
      </c>
      <c r="BO558" s="11" t="str">
        <f aca="false">IF(BN558="","",IF(AND(BN558&gt;=-20,BN558&lt;=-10),"-20 a -10",IF(AND(BN558&gt;=-9.5,BN558&lt;=0.5),"-9,5 a 0,5",IF(AND(BN558&gt;=1,BN558&lt;=11),"1 a 11",IF(AND(BN558&gt;=11.5,BN558&lt;=21.5),"11,5 a 21,5",IF(BN558=22,"22",IF(AND(BN558&gt;=22.5,BN558&lt;=32.5),"22,5 a 32,5",IF(AND(BN558&gt;=33,BN558&lt;=43),"33 a 43","Fuera de rango"))))))))</f>
        <v>11,5 a 21,5</v>
      </c>
      <c r="BP558" s="11" t="n">
        <f aca="false">IF(BO558="","",IF(BO558="-20 a -10",1,IF(BO558="-9,5 a 0,5",2,IF(BO558="1 a 11",3,IF(BO558="11,5 a 21,5",4,IF(BO558="22","NORMA",IF(BO558="22,5 a 32,5",5,IF(BO558="33 a 43",6,""))))))))</f>
        <v>4</v>
      </c>
      <c r="BQ558" s="9" t="n">
        <v>12</v>
      </c>
      <c r="BR558" s="10" t="str">
        <f aca="false">IF(BQ558="","",IF(AND(BQ558&gt;=-20,BQ558&lt;=-15),"-20 a -15",IF(AND(BQ558&gt;=-14.5,BQ558&lt;=-9.5),"-14,5 a -9,5",IF(AND(BQ558&gt;=-9,BQ558&lt;=-4),"-9 a -4",IF(AND(BQ558&gt;=-3.5,BQ558&lt;=2.5),"-3,5 a 2,5",IF(AND(BQ558&gt;=3,BQ558&lt;=8),"3 a 8",IF(AND(BQ558&gt;=8.5,BQ558&lt;=13.5),"8,5 a 13,5",IF(AND(BQ558&gt;=14,BQ558&lt;=17.5),"14 a 17,5",IF(BQ558=18,"18",IF(AND(BQ558&gt;=18.5,BQ558&lt;=23.5),"18,5 a 23,5",IF(AND(BQ558&gt;=24,BQ558&lt;=29),"24 a 29",IF(AND(BQ558&gt;=29.5,BQ558&lt;=34.5),"29,5 a 34,5",IF(AND(BQ558&gt;=35,BQ558&lt;=40),"35 a 40","Fuera de rango")))))))))))))</f>
        <v>8,5 a 13,5</v>
      </c>
      <c r="BS558" s="11" t="n">
        <f aca="false">IF(BR558="","",IF(BR558="-20 a -15",1,IF(BR558="-14,5 a -9,5",2,IF(BR558="-9 a -4",3,IF(BR558="-3,5 a 2,5",4,IF(BR558="3 a 8",5,IF(BR558="8,5 a 13,5",6,IF(BR558="14 a 17,5",7,IF(BR558="18","NORMA",IF(BR558="18,5 a 23,5",8,IF(BR558="24 a 29",9,IF(BR558="29,5 a 34,5",10,IF(BR558="35 a 40",11,"")))))))))))))</f>
        <v>6</v>
      </c>
      <c r="BT558" s="9" t="n">
        <v>1</v>
      </c>
      <c r="BU558" s="10" t="str">
        <f aca="false">IF(BT558="","",IF(AND(BT558&gt;=-20,BT558&lt;=-18),"-20 a -18",IF(AND(BT558&gt;=-17.5,BT558&lt;=-15.5),"-17,5 a -15,5",IF(AND(BT558&gt;=-15,BT558&lt;=-13),"-15 a -13",IF(AND(BT558&gt;=-12.5,BT558&lt;=-10.5),"-12,5 a -10,5",IF(AND(BT558&gt;=-10,BT558&lt;=-8),"-10 a -8",IF(AND(BT558&gt;=-7.5,BT558&lt;=-5.5),"-7,5 a -5,5",IF(AND(BT558&gt;=-5,BT558&lt;=-3),"-5 a -3",IF(AND(BT558&gt;=-2.5,BT558&lt;=-0.5),"-2,5 a -0,5",IF(BT558=0,"0",IF(AND(BT558&gt;=0.5,BT558&lt;=2.5),"0,5 a 2,5",IF(AND(BT558&gt;=3,BT558&lt;=5),"3 a 5",IF(AND(BT558&gt;=5.5,BT558&lt;=7.5),"5,5 a 7,5",IF(AND(BT558&gt;=8,BT558&lt;=10),"8 a 10",IF(AND(BT558&gt;=10.5,BT558&lt;=12.5),"10,5 a 12,5",IF(AND(BT558&gt;=13,BT558&lt;=15),"13 a 15",IF(AND(BT558&gt;=15.5,BT558&lt;=17.5),"15,5 a 17,5",IF(AND(BT558&gt;=18,BT558&lt;=20),"18 a 20","Fuera de rango"))))))))))))))))))</f>
        <v>0,5 a 2,5</v>
      </c>
      <c r="BV558" s="11" t="n">
        <f aca="false">IF(BT558="","",IF(BT558=0,"NORMA",IF(AND(BT558&gt;=-20,BT558&lt;=-18),2,IF(AND(BT558&gt;=-17.5,BT558&lt;=-15.5),2,IF(AND(BT558&gt;=-15,BT558&lt;=-13),3,IF(AND(BT558&gt;=-12.5,BT558&lt;=-10.5),4,IF(AND(BT558&gt;=-10,BT558&lt;=-8),5,IF(AND(BT558&gt;=-7.5,BT558&lt;=-5.5),6,IF(AND(BT558&gt;=-5,BT558&lt;=-3),7,IF(AND(BT558&gt;=-2.5,BT558&lt;=-0.5),8,IF(AND(BT558&gt;=0.5,BT558&lt;=2.5),9,IF(AND(BT558&gt;=3,BT558&lt;=5),10,IF(AND(BT558&gt;=5.5,BT558&lt;=7.5),11,IF(AND(BT558&gt;=8,BT558&lt;=10),12,IF(AND(BT558&gt;=10.5,BT558&lt;=12.5),13,IF(AND(BT558&gt;=13,BT558&lt;=15),14,IF(AND(BT558&gt;=15.5,BT558&lt;=17.5),15,IF(AND(BT558&gt;=18,BT558&lt;=20),16,"Fuera de rango"))))))))))))))))))</f>
        <v>9</v>
      </c>
      <c r="BW558" s="9" t="n">
        <v>-3.5</v>
      </c>
      <c r="BX558" s="10" t="n">
        <f aca="false">18.5- (0.3*H558)</f>
        <v>4.4</v>
      </c>
      <c r="BY558" s="10" t="n">
        <f aca="false">(BW558)-(BX558)</f>
        <v>-7.9</v>
      </c>
      <c r="BZ558" s="10" t="str">
        <f aca="false">IF(BY558="","",IF(BY558&lt;-27.5,"De -30 a -28",IF(BY558&lt;-25,"De -27,5 a -25,5",IF(BY558&lt;-22.5,"De -25 a -23",IF(BY558&lt;-20,"De -22,5 a -20,5",IF(BY558&lt;-17.5,"De -20 a -18",IF(BY558&lt;-15,"De -17,5 a -15,5",IF(BY558&lt;-12.5,"De -15 a -13",IF(BY558&lt;-10,"De -12,5 a -10,5",IF(BY558&lt;-7.5,"De -10 a -8",IF(BY558&lt;-5,"De -7,5 a -5,5",IF(BY558&lt;-2.5,"De -5 a -3",IF(BY558&lt;0,"De -2,5 a -0,5",IF(BY558&lt;2.5,"De 0 a 2",IF(BY558&lt;5,"De 2,5 a 4,5",IF(BY558&lt;7.5,"De 5 a 7",IF(BY558&lt;10,"De 7,5 a 9,5",IF(BY558&lt;12.5,"De 10 a 12",IF(BY558&lt;15,"De 12,5 a 14,5",IF(BY558&lt;17.5,"De 15 a 17",IF(BY558&lt;20,"De 17,5 a 19,5",IF(BY558&lt;22.5,"De 20 a 22",IF(BY558&lt;25,"De 22,5 a 24,5",IF(BY558&lt;27.5,"De 25 a 27","De 27,5 a 30"))))))))))))))))))))))))</f>
        <v>De -10 a -8</v>
      </c>
      <c r="CA558" s="12" t="n">
        <f aca="false">IF(BY558="","",IF(BY558&lt;=-28,1,IF(BY558&lt;=-25.5,2,IF(BY558&lt;=-23,3,IF(BY558&lt;=-20.5,4,IF(BY558&lt;=-18,5,IF(BY558&lt;=-15.5,6,IF(BY558&lt;=-13,7,IF(BY558&lt;=-10.5,8,IF(BY558&lt;=-8,9,IF(BY558&lt;=-5.5,10,IF(BY558&lt;=-3,11,IF(BY558&lt;=-0.5,12,IF(BY558&lt;=2,13,IF(BY558&lt;=4.5,14,IF(BY558&lt;=7,15,IF(BY558&lt;=9.5,16,IF(BY558&lt;=12,17,IF(BY558&lt;=14.5,18,IF(BY558&lt;=17,19,IF(BY558&lt;=19.5,20,IF(BY558&lt;=22,21,IF(BY558&lt;=24.5,22,IF(BY558&lt;=27,23,IF(BY558&lt;=30,24,"Fuera de rango")))))))))))))))))))))))))</f>
        <v>10</v>
      </c>
      <c r="CB558" s="9" t="n">
        <v>-3.5</v>
      </c>
      <c r="CC558" s="10" t="n">
        <f aca="false">18.5- (0.3*H558)</f>
        <v>4.4</v>
      </c>
      <c r="CD558" s="10" t="n">
        <f aca="false">(CB558)-(CC558)</f>
        <v>-7.9</v>
      </c>
      <c r="CE558" s="10" t="str">
        <f aca="false">IF(CD558="","",IF(CD558&lt;-27.5,"De -30 a -28",IF(CD558&lt;-25,"De -27,5 a -25,5",IF(CD558&lt;-22.5,"De -25 a -23",IF(CD558&lt;-20,"De -22,5 a -20,5",IF(CD558&lt;-17.5,"De -20 a -18",IF(CD558&lt;-15,"De -17,5 a -15,5",IF(CD558&lt;-12.5,"De -15 a -13",IF(CD558&lt;-10,"De -12,5 a -10,5",IF(CD558&lt;-7.5,"De -10 a -8",IF(CD558&lt;-5,"De -7,5 a -5,5",IF(CD558&lt;-2.5,"De -5 a -3",IF(CD558&lt;0,"De -2,5 a -0,5",IF(CD558&lt;=2,"De 0 a 2",IF(CD558&lt;=4.5,"De 2,5 a 4,5",IF(CD558&lt;=7,"De 5 a 7",IF(CD558&lt;=9.5,"De 7,5 a 9,5",IF(CD558&lt;=12,"De 10 a 12",IF(CD558&lt;=14.5,"De 12,5 a 14,5",IF(CD558&lt;=17,"De 15 a 17",IF(CD558&lt;=19.5,"De 17,5 a 19,5",IF(CD558&lt;=22,"De 20 a 22",IF(CD558&lt;=24.5,"De 22,5 a 24,5",IF(CD558&lt;=27,"De 25 a 27","De 27,5 a 30"))))))))))))))))))))))))</f>
        <v>De -10 a -8</v>
      </c>
      <c r="CF558" s="12" t="n">
        <f aca="false">IF(CD558="","",IF(CD558&lt;-27.5,1,IF(CD558&lt;-25,2,IF(CD558&lt;-22.5,3,IF(CD558&lt;-20,4,IF(CD558&lt;-17.5,5,IF(CD558&lt;-15,6,IF(CD558&lt;-12.5,7,IF(CD558&lt;-10,8,IF(CD558&lt;-7.5,9,IF(CD558&lt;-5,10,IF(CD558&lt;-2.5,11,IF(CD558&lt;0,12,IF(CD558&lt;2.5,13,IF(CD558&lt;5,14,IF(CD558&lt;7.5,15,IF(CD558&lt;10,16,IF(CD558&lt;12.5,17,IF(CD558&lt;15,18,IF(CD558&lt;17.5,19,IF(CD558&lt;20,20,IF(CD558&lt;22.5,21,IF(CD558&lt;25,22,IF(CD558&lt;27.5,23,24))))))))))))))))))))))))</f>
        <v>9</v>
      </c>
      <c r="CG558" s="9" t="n">
        <v>-1.5</v>
      </c>
      <c r="CH558" s="10" t="str">
        <f aca="false">IF(CG558="","",IF(AND(CG558&gt;=-10,CG558&lt;=-9.5),"-10 a -9,5",IF(AND(CG558&gt;-9.5,CG558&lt;=-8.5),"-9 a -8,5",IF(AND(CG558&gt;-8.5,CG558&lt;=-7.5),"-8 a -7,5",IF(AND(CG558&gt;-7.5,CG558&lt;=-6.5),"-7 a -6,5",IF(AND(CG558&gt;-6.5,CG558&lt;=-5.5),"-6 a -5,5",IF(AND(CG558&gt;-5.5,CG558&lt;=-4.5),"-5 a -4,5",IF(AND(CG558&gt;-4.5,CG558&lt;=-3.5),"-4 a -3,5",IF(AND(CG558&gt;-3.5,CG558&lt;=-2.5),"-3 a -2,5",IF(CG558=-2.25,"-2,25",IF(AND(CG558&gt;-2.5,CG558&lt;=-1.5),"-2 a -1,5",IF(AND(CG558&gt;-1.5,CG558&lt;=-0.5),"-1 a -0,5",IF(AND(CG558&gt;-0.5,CG558&lt;=0.5),"0 a 0,5",IF(AND(CG558&gt;0.5,CG558&lt;=1.5),"1 a 1,5",IF(AND(CG558&gt;1.5,CG558&lt;=2.5),"2 a 2,5",IF(AND(CG558&gt;2.5,CG558&lt;=3.5),"3 a 3,5",IF(AND(CG558&gt;3.5,CG558&lt;=4.5),"4 a 4,5",IF(AND(CG558&gt;4.5,CG558&lt;=5.5),"5 a 5,5",IF(AND(CG558&gt;5.5,CG558&lt;=6.5),"6 a 6,5",IF(AND(CG558&gt;6.5,CG558&lt;=7.5),"7 a 7,5",IF(AND(CG558&gt;7.5,CG558&lt;=8.5),"8 a 8,5",IF(AND(CG558&gt;8.5,CG558&lt;=9.5),"9 a 9,5",IF(CG558&gt;=10,"10","Fuera de rango")))))))))))))))))))))))</f>
        <v>-2 a -1,5</v>
      </c>
      <c r="CI558" s="11" t="n">
        <f aca="false">IF(CG558="","",IF(CG558=-2.25,"NORMA",IF(CG558&lt;=-9.5,1,IF(CG558&lt;=-8.5,2,IF(CG558&lt;=-7.5,3,IF(CG558&lt;=-6.5,4,IF(CG558&lt;=-5.5,5,IF(CG558&lt;=-4.5,6,IF(CG558&lt;=-3.5,7,IF(CG558&lt;=-2.5,8,IF(CG558&lt;=-1.5,9,IF(CG558&lt;=-0.5,10,IF(CG558&lt;=0.5,11,IF(CG558&lt;=1.5,12,IF(CG558&lt;=2.5,13,IF(CG558&lt;=3.5,14,IF(CG558&lt;=4.5,15,IF(CG558&lt;=5.5,16,IF(CG558&lt;=6.5,17,IF(CG558&lt;=7.5,18,IF(CG558&lt;=8.5,19,IF(CG558&lt;=9.5,20,IF(CG558=10,21,"Fuera de rango")))))))))))))))))))))))</f>
        <v>9</v>
      </c>
      <c r="CJ558" s="9" t="n">
        <v>1.25</v>
      </c>
      <c r="CK558" s="10" t="str">
        <f aca="false">IF(CJ558="","",IF(AND(CJ558&gt;=-6,CJ558&lt;=-5.5),"-6 a -5,5",IF(AND(CJ558&gt;-5.5,CJ558&lt;=-4.5),"-5 a -4,5",IF(AND(CJ558&gt;-4.5,CJ558&lt;=-3.5),"-4 a -3,5",IF(AND(CJ558&gt;-3.5,CJ558&lt;=-2.5),"-3 a -2,5",IF(AND(CJ558&gt;-2.5,CJ558&lt;=-1.5),"-2 a -1,5",IF(AND(CJ558&gt;-1.5,CJ558&lt;=-0.5),"-1 a -0,5",IF(AND(CJ558&gt;-0.5,CJ558&lt;=0.5),"0 a 0,5",IF(AND(CJ558&gt;0.5,CJ558&lt;=1.5),"1 a 1,5",IF(AND(CJ558&gt;1.5,CJ558&lt;2.5),"2",IF(AND(CJ558&gt;=2.5,CJ558&lt;=3),"2,5 a 3",IF(AND(CJ558&gt;3,CJ558&lt;=4),"3,5 a 4",IF(AND(CJ558&gt;4,CJ558&lt;=5),"4,5 a 5",IF(AND(CJ558&gt;5,CJ558&lt;=6),"5,5 a 6",IF(AND(CJ558&gt;6,CJ558&lt;=7),"6,5 a 7",IF(AND(CJ558&gt;7,CJ558&lt;=8),"7,5 a 8",IF(AND(CJ558&gt;8,CJ558&lt;=9.5),"8,5 a 9,5",IF(CJ558=10,"10","Fuera de rango"))))))))))))))))))</f>
        <v>1 a 1,5</v>
      </c>
      <c r="CL558" s="11" t="n">
        <f aca="false">IF(CK558="","",IF(OR(CK558="-6 a -5,5",CK558="-6 - -5,5"),1,IF(OR(CK558="-5 a -4,5",CK558="-5 - -4,5"),2,IF(OR(CK558="-4 a -3,5",CK558="-4 - -3,5"),3,IF(OR(CK558="-3 a -2,5",CK558="-3 - -2,5"),4,IF(OR(CK558="-2 a -1,5",CK558="-2 - -1,5"),5,IF(OR(CK558="-1 a -0,5",CK558="-1 - -0,5"),6,IF(OR(CK558="0 a 0,5",CK558="0 - 0,5"),7,IF(OR(CK558="1 a 1,5",CK558="1 - 1,5"),8,IF(CK558="2","NORMA",IF(OR(CK558="2,5 a 3",CK558="2,5 - 3"),9,IF(OR(CK558="3,5 a 4",CK558="3,5 - 4"),10,IF(OR(CK558="4,5 a 5",CK558="4,5 - 5"),11,IF(OR(CK558="5,5 a 6",CK558="5,5 - 6"),12,IF(OR(CK558="6,5 a 7",CK558="6,5 - 7"),13,IF(OR(CK558="7,5 a 8",CK558="7,5 - 8"),14,IF(OR(CK558="8,5 a 9",CK558="8,5 - 9,5",CK558="9 a 9,5"),15,IF(CK558="10",15,IF(OR(CK558="0,5 a 1",CK558="0,5 - 1"),7,"Fuera de rango")))))))))))))))))))</f>
        <v>8</v>
      </c>
      <c r="CN558" s="10" t="str">
        <f aca="false">IF(CM558=0,"0", " ")</f>
        <v>0</v>
      </c>
      <c r="CO558" s="10" t="str">
        <f aca="false">IF(CM558&gt;0,"EME"," ")</f>
        <v> </v>
      </c>
      <c r="CQ558" s="10" t="str">
        <f aca="false">IF(CP558&gt;0,"0", " ")</f>
        <v> </v>
      </c>
      <c r="CR558" s="10" t="str">
        <f aca="false">IF(CP558&gt;0,"EME"," ")</f>
        <v> </v>
      </c>
      <c r="CS558" s="9" t="n">
        <v>0</v>
      </c>
      <c r="CV558" s="9" t="n">
        <v>0</v>
      </c>
      <c r="CY558" s="9" t="n">
        <v>0</v>
      </c>
      <c r="DB558" s="9" t="n">
        <v>0</v>
      </c>
      <c r="DC558" s="11" t="str">
        <f aca="false">IF(DB558&lt;0,"2"," ")</f>
        <v> </v>
      </c>
      <c r="DD558" s="11" t="str">
        <f aca="false">IF(DB558&lt;0,"MIO"," ")</f>
        <v> </v>
      </c>
      <c r="DE558" s="9" t="n">
        <v>0</v>
      </c>
      <c r="DF558" s="10" t="str">
        <f aca="false">IF(DE558&lt;0,"3"," ")</f>
        <v> </v>
      </c>
      <c r="DG558" s="10" t="str">
        <f aca="false">IF(DE558&lt;0,"AST"," ")</f>
        <v> </v>
      </c>
      <c r="DH558" s="9" t="n">
        <v>0</v>
      </c>
      <c r="DI558" s="10" t="str">
        <f aca="false">IF(DH558&lt;0,"3"," ")</f>
        <v> </v>
      </c>
      <c r="DJ558" s="10" t="str">
        <f aca="false">IF(DH558&lt;0,"AST"," ")</f>
        <v> </v>
      </c>
      <c r="DK558" s="9" t="n">
        <v>1</v>
      </c>
      <c r="DL558" s="10" t="str">
        <f aca="false">IF(DK558&gt;0,"4"," ")</f>
        <v>4</v>
      </c>
      <c r="DM558" s="10" t="str">
        <f aca="false">IF(DK558&gt;0,"PRE"," ")</f>
        <v>PRE</v>
      </c>
      <c r="DN558" s="9" t="n">
        <v>1</v>
      </c>
      <c r="DO558" s="10" t="str">
        <f aca="false">IF(DN558&gt;0,"4"," ")</f>
        <v>4</v>
      </c>
      <c r="DP558" s="10" t="str">
        <f aca="false">IF(DN558&gt;0,"PRE"," ")</f>
        <v>PRE</v>
      </c>
      <c r="DS558" s="12" t="str">
        <f aca="false">CONCATENATE(CO558,CU558,DA558,DG558,DM558)</f>
        <v>  PRE</v>
      </c>
      <c r="DT558" s="10" t="e">
        <f aca="false" t="array" ref="DT558">_xlfn.IFS(DS558="EME    ","0", DS558=" HIP   ","1", DS558="  MIO  ","2", DS558="   AST ","3", DS558="    PRE","4", DS558="EME   PRE","5", DS558=" HIP  PRE","6", DS558=" HIP AST ","7", DS558="  MIO PRE","8", DS558="  MIOAST ","9", DS558="   ASTPRE","10",DS558=" HIP ASTPRE","11", DS558="  MIOASTPRE","12", DS558="     ","0")</f>
        <v>#N/A</v>
      </c>
      <c r="DV558" s="1" t="e">
        <f aca="false" t="array" ref="DV558">_xlfn.IFS(DU558="SI","2", DU558="NO","1")</f>
        <v>#N/A</v>
      </c>
      <c r="DX558" s="11" t="str">
        <f aca="false">IF(DW558=0,"1","2")</f>
        <v>1</v>
      </c>
      <c r="DY558" s="11" t="str">
        <f aca="false" t="array" ref="DY558">_xlfn.IFS(DW558=0,"0", DW558=0.25, "1", DW558=0.5,"2", DW558=0.75,"3", DW558=1,"4",DW558=1.25,"5", DW558=1.5,"6", DW558=1.75,"7", DW558=2,"8")</f>
        <v>0</v>
      </c>
      <c r="EA558" s="11" t="str">
        <f aca="false">IF(DZ558=0,"1","2")</f>
        <v>1</v>
      </c>
      <c r="EB558" s="11" t="str">
        <f aca="false" t="array" ref="EB558">_xlfn.IFS(DZ558=0,"0", DZ558=0.25, "1", DZ558=0.5,"2", DZ558=0.75,"3", DZ558=1,"4",DZ558=1.25,"5", DZ558=1.5,"6", DZ558=1.75,"7", DZ558=2,"8")</f>
        <v>0</v>
      </c>
      <c r="ED558" s="10" t="str">
        <f aca="false">IF(EC558=0,"1","2")</f>
        <v>1</v>
      </c>
      <c r="EE558" s="11" t="str">
        <f aca="false" t="array" ref="EE558">_xlfn.IFS(EC558=0,"0", EC558=-0.25, "1", EC558=-0.5,"2", EC558=-0.75,"3", EC558=-1,"4",EC558=-1.25,"5", EC558=-1.5,"6", EC558=-1.75,"7", EC558=-2,"8", EC558=-2.25,"9",EC558=-2.5,"10", EC558=-2.75,"11", EC558=-3,"12", EC558=-3.25,"13", EC558=-3.5,"14", EC558=-3.75,"15",EC558=-4,"16")</f>
        <v>0</v>
      </c>
      <c r="EG558" s="10" t="str">
        <f aca="false">IF(EF558=0,"1","2")</f>
        <v>1</v>
      </c>
      <c r="EH558" s="11" t="str">
        <f aca="false" t="array" ref="EH558">_xlfn.IFS(EF558=0,"0", EF558=-0.25, "1", EF558=-0.5,"2", EF558=-0.75,"3", EF558=-1,"4",EF558=-1.25,"5", EF558=-1.5,"6", EF558=-1.75,"7", EF558=-2,"8", EF558=-2.25,"9",EF558=-2.5,"10", EF558=-2.75,"11", EF558=-3,"12", EF558=-3.25,"13", EF558=-3.5,"14", EF558=-3.75,"15",EF558=-4,"16")</f>
        <v>0</v>
      </c>
      <c r="EJ558" s="11" t="str">
        <f aca="false">IF(EI558=0,"1","2")</f>
        <v>1</v>
      </c>
      <c r="EK558" s="11" t="str">
        <f aca="false" t="array" ref="EK558">_xlfn.IFS(EI558=0,"0", EI558=-0.25, "1", EI558=-0.5,"2", EI558=-0.75,"3", EI558=-1,"4",EI558=-1.25,"5", EI558=-1.5,"6", EI558=-1.75,"7", EI558=-2,"8", EI558=-2.25,"9", EI558=-2.25,"9",EI558=-2.5,"10", EI558=-2.75,"11", EI558=-3,"12", EI558=-3.25,"13", EI558=-3.5,"14", EI558=-3.75,"15",EI558=-4,"16", EI558=0.25, "17", EI558=0.5, "18")</f>
        <v>0</v>
      </c>
      <c r="EM558" s="11" t="str">
        <f aca="false">IF(EL558=0,"1","2")</f>
        <v>1</v>
      </c>
      <c r="EN558" s="11" t="str">
        <f aca="false" t="array" ref="EN558">_xlfn.IFS(EL558=0.25,"17",EL558=0.5,"18", EL558=0,"0", EL558=-0.25, "1", EL558=-0.5,"2", EL558=-0.75,"3", EL558=-1,"4",EL558=-1.25,"5", EL558=-1.5,"6", EL558=-1.75,"7", EL558=-2,"8",EL558= -2.25,"9",EL558=-2.5,"10",EL558= -2.75,"11",EL558= -3,"12",EL558= -3.25,"13",EL558= -3.5,"14",EL558= -3.75,"15",EL558=-4,"16")</f>
        <v>0</v>
      </c>
      <c r="EP558" s="11" t="str">
        <f aca="false">IF(EO558=0,"1","2")</f>
        <v>1</v>
      </c>
      <c r="EQ558" s="11" t="str">
        <f aca="false" t="array" ref="EQ558">_xlfn.IFS(EO558=0,"0", EO558=0.25, "1", EO558=0.5,"2", EO558=0.75,"3", EO558=1,"4",EO558=1.25,"5", EO558=1.5,"6", EO558=1.75,"7", EO558=2,"8", EO558=2.25,"9", EO558=2.25,"9",EO558=2.5,"10", EO558=2.75,"11", EO558=3,"12", EO558=3.25,"13", EO558=3.5,"14", EO558=3.75,"15",EO558=4,"16", EO558=-0.25, "17", bq=-0.5, "18")</f>
        <v>0</v>
      </c>
      <c r="ES558" s="11" t="str">
        <f aca="false">IF(ER558=0,"1","2")</f>
        <v>1</v>
      </c>
      <c r="ET558" s="11" t="str">
        <f aca="false" t="array" ref="ET558">_xlfn.IFS(ER558=0,"0", ER558=0.25, "1", ER558=0.5,"2", ER558=0.75,"3", ER558=1,"4",ER558=1.25,"5", ER558=1.5,"6", ER558=1.75,"7", ER558=2,"8", ER558=2.25,"9", ER558=2.25,"9",ER558=2.5,"10", ER558=2.75,"11", ER558=3,"12", ER558=3.25,"13", ER558=3.5,"14", ER558=3.75,"15",ER558=4,"16", ER558=-0.25, "17", bq=-0.5, "18")</f>
        <v>0</v>
      </c>
      <c r="EV558" s="14" t="e">
        <f aca="false">VLOOKUP(EU558,LEYENDA!$G$2:$H$8,2,TRUE())</f>
        <v>#N/A</v>
      </c>
      <c r="EW558" s="14" t="e">
        <f aca="false" t="array" ref="EW558">_xlfn.IFS(EV558="0-5","1", EV558="6-12","2", EV558="13-18","3", EV558="19-24","4", EV558="25-36","5", EV558="37-48","6", EV558="49-60","7")</f>
        <v>#N/A</v>
      </c>
    </row>
    <row r="559" customFormat="false" ht="13.5" hidden="false" customHeight="false" outlineLevel="0" collapsed="false">
      <c r="A559" s="1" t="n">
        <v>218</v>
      </c>
      <c r="B559" s="2" t="n">
        <v>1</v>
      </c>
      <c r="C559" s="33" t="n">
        <v>44337</v>
      </c>
      <c r="E559" s="5" t="str">
        <f aca="false">VLOOKUP(A559,'286'!$A$3:$J$6279,10,FALSE())</f>
        <v>HAJ-SALEH RAMÍREZ, ALBERTO</v>
      </c>
      <c r="F559" s="4" t="str">
        <f aca="false">VLOOKUP(A559,'286'!$A$3:$I$1768,3,FALSE())</f>
        <v>HAJRAAL</v>
      </c>
      <c r="G559" s="6" t="n">
        <f aca="false">VLOOKUP(A559,'286'!$A$3:$I$1768,4,FALSE())</f>
        <v>28555</v>
      </c>
      <c r="H559" s="7" t="n">
        <f aca="false">YEAR(C559)-YEAR(G559)</f>
        <v>43</v>
      </c>
      <c r="I559" s="1" t="str">
        <f aca="false">VLOOKUP(H559,LEYENDA!$C$2:$D$6,2,TRUE())</f>
        <v>41-60</v>
      </c>
      <c r="J559" s="5" t="str">
        <f aca="false">VLOOKUP(A559,'286'!$A$3:$I$1768,7,FALSE())</f>
        <v>H</v>
      </c>
      <c r="K559" s="8" t="n">
        <f aca="false">VLOOKUP(A559,'286'!$A$3:$I$1768,2,FALSE())</f>
        <v>0</v>
      </c>
      <c r="L559" s="4" t="str">
        <f aca="false">VLOOKUP(A559,'286'!$A$3:$I$1768,8,FALSE())</f>
        <v>D</v>
      </c>
      <c r="M559" s="4" t="str">
        <f aca="false">VLOOKUP(A559,'286'!$A$3:$I$1768,9,FALSE())</f>
        <v>D</v>
      </c>
      <c r="N559" s="8" t="str">
        <f aca="false">IF(R559=O559, "MISMA","CONTRARIA")</f>
        <v>MISMA</v>
      </c>
      <c r="O559" s="8" t="str">
        <f aca="false" t="array" ref="O559">_xlfn.IFS(L559="D","1", L559="I","2")</f>
        <v>1</v>
      </c>
      <c r="P559" s="8" t="e">
        <f aca="false" t="array" ref="P559">_xlfn.IFS(K559="OD","1", K559="OI","2")</f>
        <v>#N/A</v>
      </c>
      <c r="Q559" s="1" t="str">
        <f aca="false" t="array" ref="Q559">_xlfn.IFS(J559="M","1", J559="H","2")</f>
        <v>2</v>
      </c>
      <c r="R559" s="8" t="str">
        <f aca="false" t="array" ref="R559">_xlfn.IFS(M559="D","1", M559="I","2")</f>
        <v>1</v>
      </c>
      <c r="S559" s="1" t="str">
        <f aca="false" t="array" ref="S559">_xlfn.IFS(N559="CONTRARIA", "1",N559= "MISMA","2")</f>
        <v>2</v>
      </c>
      <c r="T559" s="1" t="str">
        <f aca="false" t="array" ref="T559">_xlfn.IFS(I559="0-12","1", I559="13-24","2", I559="25-40","3", I559="41-60","4", I559="61-100","5")</f>
        <v>4</v>
      </c>
      <c r="U559" s="9" t="n">
        <v>2</v>
      </c>
      <c r="V559" s="10" t="str">
        <f aca="false">IF(U559="","",IF(AND(U559&gt;=-9,U559&lt;=-6.5),"-9 a -6,5",IF(AND(U559&gt;=-6,U559&lt;=-3.5),"-6 a -3,5",IF(AND(U559&gt;=-3,U559&lt;=-1),"-3 a -1",IF(U559=-0.5,"-0,5",IF(AND(U559&gt;=0,U559&lt;=2.5),"0 a 2,5",IF(AND(U559&gt;=3,U559&lt;=5.5),"3 a 5,5",IF(AND(U559&gt;=6,U559&lt;=8.5),"6 a 8,5",IF(AND(U559&gt;=9,U559&lt;=20),"9 a 20","Fuera de rango")))))))))</f>
        <v>0 a 2,5</v>
      </c>
      <c r="W559" s="11" t="n">
        <f aca="false">IF(V559="","",IF(V559="-9 a -6,5",2,IF(V559="-6 a -3,5",3,IF(V559="-3 a -1",4,IF(V559="-0,5","NORMA",IF(V559="0 a 2,5",5,IF(V559="3 a 5,5",6,IF(V559="6 a 8,5",7,IF(V559="9 a 20",8,"Fuera de rango")))))))))</f>
        <v>5</v>
      </c>
      <c r="X559" s="9" t="n">
        <v>0</v>
      </c>
      <c r="Y559" s="11" t="str">
        <f aca="false">IF(X559="","",IF(AND(X559&gt;=0,X559&lt;=4),"0 a 4",IF(AND(X559&gt;=4.5,X559&lt;=8.5),"4,5 a 8,5",IF(X559=9,"9",IF(AND(X559&gt;=9.5,X559&lt;=13),"9,5 a 13",IF(AND(X559&gt;=13.5,X559&lt;=20),"13,5 a 20",IF(AND(X559&gt;=20.5,X559&lt;=35),"20,5 a 35","Fuera de rango")))))))</f>
        <v>0 a 4</v>
      </c>
      <c r="Z559" s="11" t="n">
        <f aca="false">IF(Y559="","",IF(Y559="0 a 4",1,IF(Y559="4,5 a 8,5",2,IF(Y559="9","NORMA",IF(Y559="9,5 a 13",3,IF(Y559="13,5 a 20",4,IF(Y559="20,5 a 35",5,"Fuera de rango")))))))</f>
        <v>1</v>
      </c>
      <c r="AA559" s="9" t="n">
        <v>12</v>
      </c>
      <c r="AB559" s="10" t="str">
        <f aca="false">IF(AA559="","",IF(AND(AA559&gt;=0,AA559&lt;=9),"0 a 9",IF(AND(AA559&gt;=9.5,AA559&lt;=18.5),"9,5 a 18,5",IF(AA559=19,"19",IF(AND(AA559&gt;=19.5,AA559&lt;=28),"19,5 a 28",IF(AND(AA559&gt;=28.5,AA559&lt;=40),"28,5 a 40","Fuera de rango"))))))</f>
        <v>9,5 a 18,5</v>
      </c>
      <c r="AC559" s="11" t="n">
        <f aca="false" t="array" ref="AC559">_xlfn.IFS(AB559="","",AB559="0 a 9",1,AB559="9,5 a 18,5",2,AB559="19","NORMA",AB559="19,5 a 28",3,AB559="28,5 a 40",4,TRUE(),"Fuera de rango")</f>
        <v>2</v>
      </c>
      <c r="AD559" s="9" t="n">
        <v>10</v>
      </c>
      <c r="AE559" s="10" t="str">
        <f aca="false">IF(AD559="","",IF(AND(AD559&gt;=-10,AD559&lt;=0),"De -10 a 0",IF(AND(AD559&gt;=0.5,AD559&lt;=9.5),"0,5 a 9,5",IF(AD559=10,"10",IF(AND(AD559&gt;=10.5,AD559&lt;=20),"10,5 a 20",IF(AND(AD559&gt;=20.5,AD559&lt;=40),"20,5 a 40","Fuera de rango"))))))</f>
        <v>10</v>
      </c>
      <c r="AF559" s="12" t="str">
        <f aca="false">IF(AD559="","",IF(AND(AD559&gt;=-10,AD559&lt;=0),1,IF(AND(AD559&gt;=0.5,AD559&lt;=9.5),2,IF(AD559=10,"NORMA",IF(AND(AD559&gt;=10.5,AD559&lt;=20),3,IF(AND(AD559&gt;=20.5,AD559&lt;=40),4,""))))))</f>
        <v>NORMA</v>
      </c>
      <c r="AG559" s="9" t="n">
        <v>8</v>
      </c>
      <c r="AH559" s="10" t="str">
        <f aca="false">IF(AG559="","",IF(AND(AG559&gt;=0,AG559&lt;=4),"0 a 4",IF(AND(AG559&gt;=4.5,AG559&lt;=8.5),"4,5 a 8,5",IF(AG559=9,"9",IF(AND(AG559&gt;=9.5,AG559&lt;=13),"9,5 a 13",IF(AND(AG559&gt;=13.5,AG559&lt;=25),"13,5 a 25","Fuera de rango"))))))</f>
        <v>4,5 a 8,5</v>
      </c>
      <c r="AI559" s="10" t="n">
        <f aca="false">IF(AH559="","",IF(AH559="0 a 4",1,IF(AH559="4,5 a 8,5",2,IF(AH559="9","NORMA",IF(AH559="9,5 a 13",3,IF(AH559="13,5 a 25",4,""))))))</f>
        <v>2</v>
      </c>
      <c r="AJ559" s="9" t="n">
        <v>3</v>
      </c>
      <c r="AK559" s="10" t="str">
        <f aca="false">IF(AJ559="","",IF(AND(AJ559&gt;=-15,AJ559&lt;=-10.5),"-15 a -10,5",IF(AND(AJ559&gt;=-10,AJ559&lt;=-4),"-10 a -4",IF(AND(AJ559&gt;=-4.5,AJ559&lt;=0),"-4,5 a 0",IF(AND(AJ559&gt;=0.5,AJ559&lt;=4.5),"0,5 a 4,5",IF(AJ559=5,"5",IF(AND(AJ559&gt;=5.5,AJ559&lt;=10),"5,5 a 10",IF(AND(AJ559&gt;=10.5,AJ559&lt;=20),"10,5 a 20","Fuera de rango"))))))))</f>
        <v>0,5 a 4,5</v>
      </c>
      <c r="AL559" s="11" t="n">
        <f aca="false">IF(AK559="","",IF(AK559="-15 a -10,5",1,IF(AK559="-10 a -4",2,IF(AK559="-4,5 a 0",3,IF(AK559="0,5 a 4,5",4,IF(AK559="5","NORMA",IF(AK559="5,5 a 10",5,IF(AK559="10,5 a 20",6,"Error"))))))))</f>
        <v>4</v>
      </c>
      <c r="AM559" s="9" t="n">
        <v>-1</v>
      </c>
      <c r="AN559" s="10" t="str">
        <f aca="false">IF(AM559="","",IF(AND(AM559&gt;=-7.5,AM559&lt;=-5.5),"-7,5 a -5,5",IF(AND(AM559&gt;=-5,AM559&lt;=-3),"-5 a -3",IF(AND(AM559&gt;=-2.5,AM559&lt;=-0.5),"-2,5 a -0,5",IF(AM559=0,"0,00",IF(AND(AM559&gt;=0.5,AM559&lt;=2.5),"0,5 a 2,5",IF(AND(AM559&gt;=3,AM559&lt;=5),"3 a 5",IF(AND(AM559&gt;=5.5,AM559&lt;=7.5),"5,5 a 7,5",IF(AND(AM559&gt;=8,AM559&lt;=10),"8 a 10","Fuera de rango")))))))))</f>
        <v>-2,5 a -0,5</v>
      </c>
      <c r="AO559" s="11" t="n">
        <f aca="false">IF(AN559="","",IF(AN559="-7,5 a -5,5",1,IF(AN559="-5 a -3",2,IF(AN559="-2,5 a -0,5",3,IF(AN559="0,00","NORMA",IF(AN559="0,5 a 2,5",4,IF(AN559="3 a 5",5,IF(AN559="5,5 a 7,5",6,IF(AN559="8 a 10",7,"Error")))))))))</f>
        <v>3</v>
      </c>
      <c r="AP559" s="9" t="n">
        <v>2</v>
      </c>
      <c r="AQ559" s="10" t="str">
        <f aca="false">IF(AP559="","",IF(AND(AP559&gt;=-20,AP559&lt;=-9.5),"-20 a -9,5",IF(AND(AP559&gt;=-9,AP559&lt;=-6.5),"-9 a -6,5",IF(AP559=-6,"-6",IF(AND(AP559&gt;=-5.5,AP559&lt;=-3),"-5,5 a -3",IF(AND(AP559&gt;=-2.5,AP559&lt;=0),"-2,5 a 0",IF(AND(AP559&gt;=0.5,AP559&lt;=3),"0,5 a 3",IF(AND(AP559&gt;=3.5,AP559&lt;=6),"3,5 a 6",IF(AND(AP559&gt;=6.5,AP559&lt;=9),"6,5 a 9",IF(AND(AP559&gt;=9.5,AP559&lt;=20),"9,5 a 20","Fuera de rango"))))))))))</f>
        <v>0,5 a 3</v>
      </c>
      <c r="AR559" s="11" t="n">
        <f aca="false">IF(AQ559="","",IF(AQ559="-20 a -9,5",1,IF(AQ559="-9 a -6,5",2,IF(AQ559="-6","NORMA",IF(AQ559="-5,5 a -3",3,IF(AQ559="-2,5 a 0",4,IF(AQ559="0,5 a 3",5,IF(AQ559="3,5 a 6",6,IF(AQ559="6,5 a 9",7,IF(AQ559="9,5 a 20",8,""))))))))))</f>
        <v>5</v>
      </c>
      <c r="AS559" s="9" t="n">
        <v>1</v>
      </c>
      <c r="AT559" s="10" t="str">
        <f aca="false">IF(AS559="","",IF(AND(AS559&gt;=-16,AS559&lt;=-14),"-16 a -14",IF(AND(AS559&gt;=-13.5,AS559&lt;=-11.5),"-13,5 a -11,5",IF(AND(AS559&gt;=-11,AS559&lt;=-9),"-11 a -9",IF(AND(AS559&gt;=-8.5,AS559&lt;=-6.5),"-8,5 a -6,5",IF(AND(AS559&gt;=-6,AS559&lt;=-4),"-6 a -4",IF(AND(AS559&gt;=-3.5,AS559&lt;=-1.5),"-3,5 a -1,5",IF(AND(AS559&gt;=-1,AS559&lt;=1),"-1 a 1",IF(AND(AS559&gt;=1.5,AS559&lt;=3.5),"1,5 a 3,5",IF(AND(AS559&gt;=4,AS559&lt;=6),"4 a 6",IF(AND(AS559&gt;=6.5,AS559&lt;=8.5),"6,5 a 8,5",IF(AND(AS559&gt;=9,AS559&lt;=11),"9 a 11",IF(AND(AS559&gt;=11.5,AS559&lt;=13.5),"11,5 a 13,5",IF(AND(AS559&gt;=14,AS559&lt;=16),"14 a 16",IF(AND(AS559&gt;=16.5,AS559&lt;=18.5),"16,5 a 18,5",IF(AND(AS559&gt;=19,AS559&lt;=21),"19 a 21","Fuera de rango"))))))))))))))))</f>
        <v>-1 a 1</v>
      </c>
      <c r="AU559" s="11" t="n">
        <f aca="false" t="array" ref="AU559">IF(AT559="","",_xlfn.IFS(AT559="-16 a -14",1,AT559="-13,5 a -11,5",2,AT559="-11 a -9",3,AT559="-8,5 a -6,5",4,AT559="-6 a -4",5,AT559="-3,5 a -1,5",6,AT559="-1 a 1",7,AT559="1,5 a 3,5",8,AT559="4 a 6","NORMA",AT559="6,5 a 8,5",9,AT559="9 a 11",10,AT559="11,5 a 13,5",11,AT559="14 a 16",12,AT559="16,5 a 18,5",13,AT559="19 a 21",14,TRUE(),""))</f>
        <v>7</v>
      </c>
      <c r="AV559" s="9" t="n">
        <v>1.75</v>
      </c>
      <c r="AW559" s="10" t="str">
        <f aca="false">IF(AV559="","",IF(AND(AV559&gt;=-1,AV559&lt;=-0.5),"-1 a -0,5",IF(AND(AV559&gt;-0.5,AV559&lt;=0),"De -0,5 a 0",IF(AND(AV559&gt;=0.25,AV559&lt;=0.75),"0,25 a 0,75",IF(AND(AV559&gt;=1,AV559&lt;=1.5),"1 a 1,5",IF(AND(AV559&gt;=1.75,AV559&lt;=2.25),"1,75 a 2,25",IF(AND(AV559&gt;=2.5,AV559&lt;=3),"2,5 a 3",IF(AND(AV559&gt;=3.25,AV559&lt;=3.75),"3,25 a 3,75","Fuera de rango"))))))))</f>
        <v>1,75 a 2,25</v>
      </c>
      <c r="AX559" s="10" t="n">
        <f aca="false">IF(AW559="","",IF(OR(AW559="-1 a -0,5",AW559="-1 a -0.5"),1,IF(OR(AW559="De -0,5 a 0",AW559="-0,5 a 0",AW559="De -0.5 a 0"),2,IF(OR(AW559="0,25 a 0,75",AW559="0.25 a 0.75"),"NORMA",IF(OR(AW559="1 a 1,5",AW559="1 a 1.5"),3,IF(OR(AW559="1,75 a 2,25",AW559="1.75 a 2.25"),4,IF(OR(AW559="2,5 a 3",AW559="2.5 a 3"),5,IF(OR(AW559="3,25 a 3,75",AW559="3.25 a 3.75"),6,""))))))))</f>
        <v>4</v>
      </c>
      <c r="AY559" s="9" t="n">
        <v>-1</v>
      </c>
      <c r="AZ559" s="10" t="str">
        <f aca="false">IF(AY559="","",IF(AND(AY559&gt;=-20,AY559&lt;=-9.5),"-20 a -9,5",IF(AND(AY559&gt;=-9,AY559&lt;=-6.5),"-9 a -6,5",IF(AY559=-6,"-6",IF(AND(AY559&gt;=-5.5,AY559&lt;=-3),"-5,5 a -3",IF(AND(AY559&gt;=-2.5,AY559&lt;=0),"-2,5 a 0",IF(AND(AY559&gt;=0.5,AY559&lt;=3),"0,5 a 3",IF(AND(AY559&gt;=3.5,AY559&lt;=6),"3,5 a 6","Fuera de rango"))))))))</f>
        <v>-2,5 a 0</v>
      </c>
      <c r="BA559" s="11" t="n">
        <f aca="false">IF(AZ559="","",IF(AZ559="-20 a -9,5",1,IF(AZ559="-9 a -6,5",2,IF(AZ559="-6","NORMA",IF(AZ559="-5,5 a -3",3,IF(AZ559="-2,5 a 0",4,IF(AZ559="0,5 a 3",5,IF(AZ559="3,5 a 6",6,""))))))))</f>
        <v>4</v>
      </c>
      <c r="BB559" s="9" t="n">
        <v>16</v>
      </c>
      <c r="BC559" s="10" t="str">
        <f aca="false" t="array" ref="BC559">IF(BB559="","",_xlfn.IFS(AND(BB559&gt;=0,BB559&lt;=2),"0 a 2",AND(BB559&gt;=2.5,BB559&lt;=4.5),"2,5 a 4,5",AND(BB559&gt;=5,BB559&lt;=7),"5 a 7",AND(BB559&gt;=7.5,BB559&lt;=9.5),"7,5 a 9,5",AND(BB559&gt;=10,BB559&lt;=12),"10 a 12",AND(BB559&gt;=12.5,BB559&lt;=14.5),"12,5 a 14,5",BB559=15,"15",AND(BB559&gt;=15.5,BB559&lt;=17.5),"15,5 a 17,5",AND(BB559&gt;=18,BB559&lt;=20),"18 a 20",AND(BB559&gt;=20.5,BB559&lt;=22.5),"20,5 a 22,5",AND(BB559&gt;=23,BB559&lt;=25),"23 a 25",TRUE(),"Fuera de rango"))</f>
        <v>15,5 a 17,5</v>
      </c>
      <c r="BD559" s="11" t="n">
        <f aca="false" t="array" ref="BD559">IF(BC559="","",_xlfn.IFS(BC559="0 a 2",1,BC559="2,5 a 4,5",2,BC559="5 a 7",3,BC559="7,5 a 9,5",4,BC559="10 a 12",5,BC559="12,5 a 14,5",6,BC559="15","NORMA",BC559="15,5 a 17,5",7,BC559="18 a 20",8,BC559="20,5 a 22,5",9,BC559="23 a 25",10,TRUE(),"Fuera de rango"))</f>
        <v>7</v>
      </c>
      <c r="BE559" s="9" t="n">
        <v>22</v>
      </c>
      <c r="BF559" s="10" t="str">
        <f aca="false">IF(BE559="","",IF(AND(BE559&gt;=-20,BE559&lt;=-10),"-20 a -10",IF(AND(BE559&gt;=-9.5,BE559&lt;=0.5),"-9,5 a 0,5",IF(AND(BE559&gt;=1,BE559&lt;=11),"1 a 11",IF(AND(BE559&gt;=11.5,BE559&lt;=20.5),"11,5 a 20,5",IF(BE559=21,"21",IF(AND(BE559&gt;=21.5,BE559&lt;=31.5),"21,5 a 31,5",IF(AND(BE559&gt;=32,BE559&lt;=42),"32 a 42","Fuera de rango"))))))))</f>
        <v>21,5 a 31,5</v>
      </c>
      <c r="BG559" s="11" t="n">
        <f aca="false">IF(BF559="","",IF(BF559="-20 a -10",1,IF(BF559="-9,5 a 0,5",2,IF(BF559="1 a 11",3,IF(BF559="11,5 a 20,5",4,IF(BF559="21","NORMA",IF(BF559="21,5 a 31,5",5,IF(BF559="32 a 42",6,""))))))))</f>
        <v>5</v>
      </c>
      <c r="BH559" s="9" t="n">
        <v>10</v>
      </c>
      <c r="BI559" s="10" t="str">
        <f aca="false">IF(BH559="","",IF(AND(BH559&gt;=-20,BH559&lt;=-15),"-20 a -15",IF(AND(BH559&gt;=-14.5,BH559&lt;=-9.5),"-14,5 a -9,5",IF(AND(BH559&gt;=-9,BH559&lt;=-4),"-9 a -4",IF(AND(BH559&gt;=-3.5,BH559&lt;=2.5),"-3,5 a 2,5",IF(AND(BH559&gt;=3,BH559&lt;=8),"3 a 8",IF(AND(BH559&gt;=8.5,BH559&lt;=14.5),"8,5 a 14,5",IF(BH559=15,"15",IF(AND(BH559&gt;=15.5,BH559&lt;=20.5),"15,5 a 20,5",IF(AND(BH559&gt;=21,BH559&lt;=26),"21 a 26","Fuera de rango"))))))))))</f>
        <v>8,5 a 14,5</v>
      </c>
      <c r="BJ559" s="11" t="n">
        <f aca="false">IF(BI559="","",IF(BI559="-20 a -15",1,IF(BI559="-14,5 a -9,5",2,IF(BI559="-9 a -4",3,IF(BI559="-3,5 a 2,5",4,IF(BI559="3 a 8",5,IF(BI559="8,5 a 14,5",6,IF(BI559="15","NORMA",IF(BI559="15,5 a 20,5",7,IF(BI559="21 a 26",8,IF(BI559="26,5 a 31,5",9,"")))))))))))</f>
        <v>6</v>
      </c>
      <c r="BK559" s="9" t="n">
        <v>0</v>
      </c>
      <c r="BL559" s="10" t="str">
        <f aca="false">IF(BK559="","",IF(AND(BK559&gt;=0,BK559&lt;=2),"0 - 2",IF(AND(BK559&gt;=2.5,BK559&lt;=4.5),"2,5 - 4,5",IF(AND(BK559&gt;=5,BK559&lt;=7),"5 - 7",IF(AND(BK559&gt;=7.5,BK559&lt;=9.5),"7,5 - 9,5",IF(AND(BK559&gt;=10,BK559&lt;=12),"10 - 12",IF(AND(BK559&gt;=12.5,BK559&lt;=13.5),"12,5 - 13,5",IF(BK559=14,"14",IF(AND(BK559&gt;=14.5,BK559&lt;=16.5),"14,5 - 16,5",IF(AND(BK559&gt;=17,BK559&lt;=19),"17 - 19",IF(AND(BK559&gt;=19.5,BK559&lt;=21.5),"19,5 - 21,5",IF(AND(BK559&gt;=22,BK559&lt;=24),"22 - 24",IF(AND(BK559&gt;=24.5,BK559&lt;=26.5),"24,5 - 26,5",IF(AND(BK559&gt;=27,BK559&lt;=29),"27 - 29",IF(AND(BK559&gt;=29.5,BK559&lt;=30),"29,5 - 30","Fuera de rango")))))))))))))))</f>
        <v>0 - 2</v>
      </c>
      <c r="BM559" s="11" t="n">
        <f aca="false">IF(BL559="","",IF(BL559="0 - 2",1,IF(BL559="2,5 - 4,5",2,IF(BL559="5 - 7",3,IF(BL559="7,5 - 9,5",4,IF(BL559="10 - 12",5,IF(BL559="12,5 - 13,5",6,IF(BL559="14","NORMA",IF(BL559="14,5 - 16,5",7,IF(BL559="17 - 19",8,IF(BL559="19,5 - 21,5",9,IF(BL559="22 - 24",10,IF(BL559="24,5 - 26,5",11,IF(BL559="27 - 29",12,IF(BL559="29,5 - 30",13,"")))))))))))))))</f>
        <v>1</v>
      </c>
      <c r="BN559" s="9" t="n">
        <v>15</v>
      </c>
      <c r="BO559" s="11" t="str">
        <f aca="false">IF(BN559="","",IF(AND(BN559&gt;=-20,BN559&lt;=-10),"-20 a -10",IF(AND(BN559&gt;=-9.5,BN559&lt;=0.5),"-9,5 a 0,5",IF(AND(BN559&gt;=1,BN559&lt;=11),"1 a 11",IF(AND(BN559&gt;=11.5,BN559&lt;=21.5),"11,5 a 21,5",IF(BN559=22,"22",IF(AND(BN559&gt;=22.5,BN559&lt;=32.5),"22,5 a 32,5",IF(AND(BN559&gt;=33,BN559&lt;=43),"33 a 43","Fuera de rango"))))))))</f>
        <v>11,5 a 21,5</v>
      </c>
      <c r="BP559" s="11" t="n">
        <f aca="false">IF(BO559="","",IF(BO559="-20 a -10",1,IF(BO559="-9,5 a 0,5",2,IF(BO559="1 a 11",3,IF(BO559="11,5 a 21,5",4,IF(BO559="22","NORMA",IF(BO559="22,5 a 32,5",5,IF(BO559="33 a 43",6,""))))))))</f>
        <v>4</v>
      </c>
      <c r="BQ559" s="9" t="n">
        <v>6</v>
      </c>
      <c r="BR559" s="10" t="str">
        <f aca="false">IF(BQ559="","",IF(AND(BQ559&gt;=-20,BQ559&lt;=-15),"-20 a -15",IF(AND(BQ559&gt;=-14.5,BQ559&lt;=-9.5),"-14,5 a -9,5",IF(AND(BQ559&gt;=-9,BQ559&lt;=-4),"-9 a -4",IF(AND(BQ559&gt;=-3.5,BQ559&lt;=2.5),"-3,5 a 2,5",IF(AND(BQ559&gt;=3,BQ559&lt;=8),"3 a 8",IF(AND(BQ559&gt;=8.5,BQ559&lt;=13.5),"8,5 a 13,5",IF(AND(BQ559&gt;=14,BQ559&lt;=17.5),"14 a 17,5",IF(BQ559=18,"18",IF(AND(BQ559&gt;=18.5,BQ559&lt;=23.5),"18,5 a 23,5",IF(AND(BQ559&gt;=24,BQ559&lt;=29),"24 a 29",IF(AND(BQ559&gt;=29.5,BQ559&lt;=34.5),"29,5 a 34,5",IF(AND(BQ559&gt;=35,BQ559&lt;=40),"35 a 40","Fuera de rango")))))))))))))</f>
        <v>3 a 8</v>
      </c>
      <c r="BS559" s="11" t="n">
        <f aca="false">IF(BR559="","",IF(BR559="-20 a -15",1,IF(BR559="-14,5 a -9,5",2,IF(BR559="-9 a -4",3,IF(BR559="-3,5 a 2,5",4,IF(BR559="3 a 8",5,IF(BR559="8,5 a 13,5",6,IF(BR559="14 a 17,5",7,IF(BR559="18","NORMA",IF(BR559="18,5 a 23,5",8,IF(BR559="24 a 29",9,IF(BR559="29,5 a 34,5",10,IF(BR559="35 a 40",11,"")))))))))))))</f>
        <v>5</v>
      </c>
      <c r="BT559" s="9" t="n">
        <v>0</v>
      </c>
      <c r="BU559" s="10" t="str">
        <f aca="false">IF(BT559="","",IF(AND(BT559&gt;=-20,BT559&lt;=-18),"-20 a -18",IF(AND(BT559&gt;=-17.5,BT559&lt;=-15.5),"-17,5 a -15,5",IF(AND(BT559&gt;=-15,BT559&lt;=-13),"-15 a -13",IF(AND(BT559&gt;=-12.5,BT559&lt;=-10.5),"-12,5 a -10,5",IF(AND(BT559&gt;=-10,BT559&lt;=-8),"-10 a -8",IF(AND(BT559&gt;=-7.5,BT559&lt;=-5.5),"-7,5 a -5,5",IF(AND(BT559&gt;=-5,BT559&lt;=-3),"-5 a -3",IF(AND(BT559&gt;=-2.5,BT559&lt;=-0.5),"-2,5 a -0,5",IF(BT559=0,"0",IF(AND(BT559&gt;=0.5,BT559&lt;=2.5),"0,5 a 2,5",IF(AND(BT559&gt;=3,BT559&lt;=5),"3 a 5",IF(AND(BT559&gt;=5.5,BT559&lt;=7.5),"5,5 a 7,5",IF(AND(BT559&gt;=8,BT559&lt;=10),"8 a 10",IF(AND(BT559&gt;=10.5,BT559&lt;=12.5),"10,5 a 12,5",IF(AND(BT559&gt;=13,BT559&lt;=15),"13 a 15",IF(AND(BT559&gt;=15.5,BT559&lt;=17.5),"15,5 a 17,5",IF(AND(BT559&gt;=18,BT559&lt;=20),"18 a 20","Fuera de rango"))))))))))))))))))</f>
        <v>0</v>
      </c>
      <c r="BV559" s="11" t="str">
        <f aca="false">IF(BT559="","",IF(BT559=0,"NORMA",IF(AND(BT559&gt;=-20,BT559&lt;=-18),2,IF(AND(BT559&gt;=-17.5,BT559&lt;=-15.5),2,IF(AND(BT559&gt;=-15,BT559&lt;=-13),3,IF(AND(BT559&gt;=-12.5,BT559&lt;=-10.5),4,IF(AND(BT559&gt;=-10,BT559&lt;=-8),5,IF(AND(BT559&gt;=-7.5,BT559&lt;=-5.5),6,IF(AND(BT559&gt;=-5,BT559&lt;=-3),7,IF(AND(BT559&gt;=-2.5,BT559&lt;=-0.5),8,IF(AND(BT559&gt;=0.5,BT559&lt;=2.5),9,IF(AND(BT559&gt;=3,BT559&lt;=5),10,IF(AND(BT559&gt;=5.5,BT559&lt;=7.5),11,IF(AND(BT559&gt;=8,BT559&lt;=10),12,IF(AND(BT559&gt;=10.5,BT559&lt;=12.5),13,IF(AND(BT559&gt;=13,BT559&lt;=15),14,IF(AND(BT559&gt;=15.5,BT559&lt;=17.5),15,IF(AND(BT559&gt;=18,BT559&lt;=20),16,"Fuera de rango"))))))))))))))))))</f>
        <v>NORMA</v>
      </c>
      <c r="BW559" s="9" t="n">
        <v>-4</v>
      </c>
      <c r="BX559" s="10" t="n">
        <f aca="false">18.5- (0.3*H559)</f>
        <v>5.6</v>
      </c>
      <c r="BY559" s="10" t="n">
        <f aca="false">(BW559)-(BX559)</f>
        <v>-9.6</v>
      </c>
      <c r="BZ559" s="10" t="str">
        <f aca="false">IF(BY559="","",IF(BY559&lt;-27.5,"De -30 a -28",IF(BY559&lt;-25,"De -27,5 a -25,5",IF(BY559&lt;-22.5,"De -25 a -23",IF(BY559&lt;-20,"De -22,5 a -20,5",IF(BY559&lt;-17.5,"De -20 a -18",IF(BY559&lt;-15,"De -17,5 a -15,5",IF(BY559&lt;-12.5,"De -15 a -13",IF(BY559&lt;-10,"De -12,5 a -10,5",IF(BY559&lt;-7.5,"De -10 a -8",IF(BY559&lt;-5,"De -7,5 a -5,5",IF(BY559&lt;-2.5,"De -5 a -3",IF(BY559&lt;0,"De -2,5 a -0,5",IF(BY559&lt;2.5,"De 0 a 2",IF(BY559&lt;5,"De 2,5 a 4,5",IF(BY559&lt;7.5,"De 5 a 7",IF(BY559&lt;10,"De 7,5 a 9,5",IF(BY559&lt;12.5,"De 10 a 12",IF(BY559&lt;15,"De 12,5 a 14,5",IF(BY559&lt;17.5,"De 15 a 17",IF(BY559&lt;20,"De 17,5 a 19,5",IF(BY559&lt;22.5,"De 20 a 22",IF(BY559&lt;25,"De 22,5 a 24,5",IF(BY559&lt;27.5,"De 25 a 27","De 27,5 a 30"))))))))))))))))))))))))</f>
        <v>De -10 a -8</v>
      </c>
      <c r="CA559" s="12" t="n">
        <f aca="false">IF(BY559="","",IF(BY559&lt;=-28,1,IF(BY559&lt;=-25.5,2,IF(BY559&lt;=-23,3,IF(BY559&lt;=-20.5,4,IF(BY559&lt;=-18,5,IF(BY559&lt;=-15.5,6,IF(BY559&lt;=-13,7,IF(BY559&lt;=-10.5,8,IF(BY559&lt;=-8,9,IF(BY559&lt;=-5.5,10,IF(BY559&lt;=-3,11,IF(BY559&lt;=-0.5,12,IF(BY559&lt;=2,13,IF(BY559&lt;=4.5,14,IF(BY559&lt;=7,15,IF(BY559&lt;=9.5,16,IF(BY559&lt;=12,17,IF(BY559&lt;=14.5,18,IF(BY559&lt;=17,19,IF(BY559&lt;=19.5,20,IF(BY559&lt;=22,21,IF(BY559&lt;=24.5,22,IF(BY559&lt;=27,23,IF(BY559&lt;=30,24,"Fuera de rango")))))))))))))))))))))))))</f>
        <v>9</v>
      </c>
      <c r="CB559" s="9" t="n">
        <v>-4</v>
      </c>
      <c r="CC559" s="10" t="n">
        <f aca="false">18.5- (0.3*H559)</f>
        <v>5.6</v>
      </c>
      <c r="CD559" s="10" t="n">
        <f aca="false">(CB559)-(CC559)</f>
        <v>-9.6</v>
      </c>
      <c r="CE559" s="10" t="str">
        <f aca="false">IF(CD559="","",IF(CD559&lt;-27.5,"De -30 a -28",IF(CD559&lt;-25,"De -27,5 a -25,5",IF(CD559&lt;-22.5,"De -25 a -23",IF(CD559&lt;-20,"De -22,5 a -20,5",IF(CD559&lt;-17.5,"De -20 a -18",IF(CD559&lt;-15,"De -17,5 a -15,5",IF(CD559&lt;-12.5,"De -15 a -13",IF(CD559&lt;-10,"De -12,5 a -10,5",IF(CD559&lt;-7.5,"De -10 a -8",IF(CD559&lt;-5,"De -7,5 a -5,5",IF(CD559&lt;-2.5,"De -5 a -3",IF(CD559&lt;0,"De -2,5 a -0,5",IF(CD559&lt;=2,"De 0 a 2",IF(CD559&lt;=4.5,"De 2,5 a 4,5",IF(CD559&lt;=7,"De 5 a 7",IF(CD559&lt;=9.5,"De 7,5 a 9,5",IF(CD559&lt;=12,"De 10 a 12",IF(CD559&lt;=14.5,"De 12,5 a 14,5",IF(CD559&lt;=17,"De 15 a 17",IF(CD559&lt;=19.5,"De 17,5 a 19,5",IF(CD559&lt;=22,"De 20 a 22",IF(CD559&lt;=24.5,"De 22,5 a 24,5",IF(CD559&lt;=27,"De 25 a 27","De 27,5 a 30"))))))))))))))))))))))))</f>
        <v>De -10 a -8</v>
      </c>
      <c r="CF559" s="12" t="n">
        <f aca="false">IF(CD559="","",IF(CD559&lt;-27.5,1,IF(CD559&lt;-25,2,IF(CD559&lt;-22.5,3,IF(CD559&lt;-20,4,IF(CD559&lt;-17.5,5,IF(CD559&lt;-15,6,IF(CD559&lt;-12.5,7,IF(CD559&lt;-10,8,IF(CD559&lt;-7.5,9,IF(CD559&lt;-5,10,IF(CD559&lt;-2.5,11,IF(CD559&lt;0,12,IF(CD559&lt;2.5,13,IF(CD559&lt;5,14,IF(CD559&lt;7.5,15,IF(CD559&lt;10,16,IF(CD559&lt;12.5,17,IF(CD559&lt;15,18,IF(CD559&lt;17.5,19,IF(CD559&lt;20,20,IF(CD559&lt;22.5,21,IF(CD559&lt;25,22,IF(CD559&lt;27.5,23,24))))))))))))))))))))))))</f>
        <v>9</v>
      </c>
      <c r="CG559" s="9" t="n">
        <v>-2</v>
      </c>
      <c r="CH559" s="10" t="str">
        <f aca="false">IF(CG559="","",IF(AND(CG559&gt;=-10,CG559&lt;=-9.5),"-10 a -9,5",IF(AND(CG559&gt;-9.5,CG559&lt;=-8.5),"-9 a -8,5",IF(AND(CG559&gt;-8.5,CG559&lt;=-7.5),"-8 a -7,5",IF(AND(CG559&gt;-7.5,CG559&lt;=-6.5),"-7 a -6,5",IF(AND(CG559&gt;-6.5,CG559&lt;=-5.5),"-6 a -5,5",IF(AND(CG559&gt;-5.5,CG559&lt;=-4.5),"-5 a -4,5",IF(AND(CG559&gt;-4.5,CG559&lt;=-3.5),"-4 a -3,5",IF(AND(CG559&gt;-3.5,CG559&lt;=-2.5),"-3 a -2,5",IF(CG559=-2.25,"-2,25",IF(AND(CG559&gt;-2.5,CG559&lt;=-1.5),"-2 a -1,5",IF(AND(CG559&gt;-1.5,CG559&lt;=-0.5),"-1 a -0,5",IF(AND(CG559&gt;-0.5,CG559&lt;=0.5),"0 a 0,5",IF(AND(CG559&gt;0.5,CG559&lt;=1.5),"1 a 1,5",IF(AND(CG559&gt;1.5,CG559&lt;=2.5),"2 a 2,5",IF(AND(CG559&gt;2.5,CG559&lt;=3.5),"3 a 3,5",IF(AND(CG559&gt;3.5,CG559&lt;=4.5),"4 a 4,5",IF(AND(CG559&gt;4.5,CG559&lt;=5.5),"5 a 5,5",IF(AND(CG559&gt;5.5,CG559&lt;=6.5),"6 a 6,5",IF(AND(CG559&gt;6.5,CG559&lt;=7.5),"7 a 7,5",IF(AND(CG559&gt;7.5,CG559&lt;=8.5),"8 a 8,5",IF(AND(CG559&gt;8.5,CG559&lt;=9.5),"9 a 9,5",IF(CG559&gt;=10,"10","Fuera de rango")))))))))))))))))))))))</f>
        <v>-2 a -1,5</v>
      </c>
      <c r="CI559" s="11" t="n">
        <f aca="false">IF(CG559="","",IF(CG559=-2.25,"NORMA",IF(CG559&lt;=-9.5,1,IF(CG559&lt;=-8.5,2,IF(CG559&lt;=-7.5,3,IF(CG559&lt;=-6.5,4,IF(CG559&lt;=-5.5,5,IF(CG559&lt;=-4.5,6,IF(CG559&lt;=-3.5,7,IF(CG559&lt;=-2.5,8,IF(CG559&lt;=-1.5,9,IF(CG559&lt;=-0.5,10,IF(CG559&lt;=0.5,11,IF(CG559&lt;=1.5,12,IF(CG559&lt;=2.5,13,IF(CG559&lt;=3.5,14,IF(CG559&lt;=4.5,15,IF(CG559&lt;=5.5,16,IF(CG559&lt;=6.5,17,IF(CG559&lt;=7.5,18,IF(CG559&lt;=8.5,19,IF(CG559&lt;=9.5,20,IF(CG559=10,21,"Fuera de rango")))))))))))))))))))))))</f>
        <v>9</v>
      </c>
      <c r="CJ559" s="9" t="n">
        <v>0.75</v>
      </c>
      <c r="CK559" s="10" t="str">
        <f aca="false">IF(CJ559="","",IF(AND(CJ559&gt;=-6,CJ559&lt;=-5.5),"-6 a -5,5",IF(AND(CJ559&gt;-5.5,CJ559&lt;=-4.5),"-5 a -4,5",IF(AND(CJ559&gt;-4.5,CJ559&lt;=-3.5),"-4 a -3,5",IF(AND(CJ559&gt;-3.5,CJ559&lt;=-2.5),"-3 a -2,5",IF(AND(CJ559&gt;-2.5,CJ559&lt;=-1.5),"-2 a -1,5",IF(AND(CJ559&gt;-1.5,CJ559&lt;=-0.5),"-1 a -0,5",IF(AND(CJ559&gt;-0.5,CJ559&lt;=0.5),"0 a 0,5",IF(AND(CJ559&gt;0.5,CJ559&lt;=1.5),"1 a 1,5",IF(AND(CJ559&gt;1.5,CJ559&lt;2.5),"2",IF(AND(CJ559&gt;=2.5,CJ559&lt;=3),"2,5 a 3",IF(AND(CJ559&gt;3,CJ559&lt;=4),"3,5 a 4",IF(AND(CJ559&gt;4,CJ559&lt;=5),"4,5 a 5",IF(AND(CJ559&gt;5,CJ559&lt;=6),"5,5 a 6",IF(AND(CJ559&gt;6,CJ559&lt;=7),"6,5 a 7",IF(AND(CJ559&gt;7,CJ559&lt;=8),"7,5 a 8",IF(AND(CJ559&gt;8,CJ559&lt;=9.5),"8,5 a 9,5",IF(CJ559=10,"10","Fuera de rango"))))))))))))))))))</f>
        <v>1 a 1,5</v>
      </c>
      <c r="CL559" s="11" t="n">
        <f aca="false">IF(CK559="","",IF(OR(CK559="-6 a -5,5",CK559="-6 - -5,5"),1,IF(OR(CK559="-5 a -4,5",CK559="-5 - -4,5"),2,IF(OR(CK559="-4 a -3,5",CK559="-4 - -3,5"),3,IF(OR(CK559="-3 a -2,5",CK559="-3 - -2,5"),4,IF(OR(CK559="-2 a -1,5",CK559="-2 - -1,5"),5,IF(OR(CK559="-1 a -0,5",CK559="-1 - -0,5"),6,IF(OR(CK559="0 a 0,5",CK559="0 - 0,5"),7,IF(OR(CK559="1 a 1,5",CK559="1 - 1,5"),8,IF(CK559="2","NORMA",IF(OR(CK559="2,5 a 3",CK559="2,5 - 3"),9,IF(OR(CK559="3,5 a 4",CK559="3,5 - 4"),10,IF(OR(CK559="4,5 a 5",CK559="4,5 - 5"),11,IF(OR(CK559="5,5 a 6",CK559="5,5 - 6"),12,IF(OR(CK559="6,5 a 7",CK559="6,5 - 7"),13,IF(OR(CK559="7,5 a 8",CK559="7,5 - 8"),14,IF(OR(CK559="8,5 a 9",CK559="8,5 - 9,5",CK559="9 a 9,5"),15,IF(CK559="10",15,IF(OR(CK559="0,5 a 1",CK559="0,5 - 1"),7,"Fuera de rango")))))))))))))))))))</f>
        <v>8</v>
      </c>
      <c r="CN559" s="10" t="str">
        <f aca="false">IF(CM559=0,"0", " ")</f>
        <v>0</v>
      </c>
      <c r="CO559" s="10" t="str">
        <f aca="false">IF(CM559&gt;0,"EME"," ")</f>
        <v> </v>
      </c>
      <c r="CQ559" s="10" t="str">
        <f aca="false">IF(CP559&gt;0,"0", " ")</f>
        <v> </v>
      </c>
      <c r="CR559" s="10" t="str">
        <f aca="false">IF(CP559&gt;0,"EME"," ")</f>
        <v> </v>
      </c>
      <c r="CS559" s="9" t="n">
        <v>0</v>
      </c>
      <c r="CV559" s="9" t="n">
        <v>0</v>
      </c>
      <c r="CY559" s="9" t="n">
        <v>0</v>
      </c>
      <c r="DB559" s="9" t="n">
        <v>0</v>
      </c>
      <c r="DC559" s="11" t="str">
        <f aca="false">IF(DB559&lt;0,"2"," ")</f>
        <v> </v>
      </c>
      <c r="DD559" s="11" t="str">
        <f aca="false">IF(DB559&lt;0,"MIO"," ")</f>
        <v> </v>
      </c>
      <c r="DE559" s="9" t="n">
        <v>0</v>
      </c>
      <c r="DF559" s="10" t="str">
        <f aca="false">IF(DE559&lt;0,"3"," ")</f>
        <v> </v>
      </c>
      <c r="DG559" s="10" t="str">
        <f aca="false">IF(DE559&lt;0,"AST"," ")</f>
        <v> </v>
      </c>
      <c r="DH559" s="9" t="n">
        <v>0</v>
      </c>
      <c r="DI559" s="10" t="str">
        <f aca="false">IF(DH559&lt;0,"3"," ")</f>
        <v> </v>
      </c>
      <c r="DJ559" s="10" t="str">
        <f aca="false">IF(DH559&lt;0,"AST"," ")</f>
        <v> </v>
      </c>
      <c r="DK559" s="9" t="n">
        <v>1</v>
      </c>
      <c r="DL559" s="10" t="str">
        <f aca="false">IF(DK559&gt;0,"4"," ")</f>
        <v>4</v>
      </c>
      <c r="DM559" s="10" t="str">
        <f aca="false">IF(DK559&gt;0,"PRE"," ")</f>
        <v>PRE</v>
      </c>
      <c r="DN559" s="9" t="n">
        <v>1</v>
      </c>
      <c r="DO559" s="10" t="str">
        <f aca="false">IF(DN559&gt;0,"4"," ")</f>
        <v>4</v>
      </c>
      <c r="DP559" s="10" t="str">
        <f aca="false">IF(DN559&gt;0,"PRE"," ")</f>
        <v>PRE</v>
      </c>
      <c r="DS559" s="12" t="str">
        <f aca="false">CONCATENATE(CO559,CU559,DA559,DG559,DM559)</f>
        <v>  PRE</v>
      </c>
      <c r="DT559" s="10" t="e">
        <f aca="false" t="array" ref="DT559">_xlfn.IFS(DS559="EME    ","0", DS559=" HIP   ","1", DS559="  MIO  ","2", DS559="   AST ","3", DS559="    PRE","4", DS559="EME   PRE","5", DS559=" HIP  PRE","6", DS559=" HIP AST ","7", DS559="  MIO PRE","8", DS559="  MIOAST ","9", DS559="   ASTPRE","10",DS559=" HIP ASTPRE","11", DS559="  MIOASTPRE","12", DS559="     ","0")</f>
        <v>#N/A</v>
      </c>
      <c r="DV559" s="1" t="e">
        <f aca="false" t="array" ref="DV559">_xlfn.IFS(DU559="SI","2", DU559="NO","1")</f>
        <v>#N/A</v>
      </c>
      <c r="DX559" s="11" t="str">
        <f aca="false">IF(DW559=0,"1","2")</f>
        <v>1</v>
      </c>
      <c r="DY559" s="11" t="str">
        <f aca="false" t="array" ref="DY559">_xlfn.IFS(DW559=0,"0", DW559=0.25, "1", DW559=0.5,"2", DW559=0.75,"3", DW559=1,"4",DW559=1.25,"5", DW559=1.5,"6", DW559=1.75,"7", DW559=2,"8")</f>
        <v>0</v>
      </c>
      <c r="EA559" s="11" t="str">
        <f aca="false">IF(DZ559=0,"1","2")</f>
        <v>1</v>
      </c>
      <c r="EB559" s="11" t="str">
        <f aca="false" t="array" ref="EB559">_xlfn.IFS(DZ559=0,"0", DZ559=0.25, "1", DZ559=0.5,"2", DZ559=0.75,"3", DZ559=1,"4",DZ559=1.25,"5", DZ559=1.5,"6", DZ559=1.75,"7", DZ559=2,"8")</f>
        <v>0</v>
      </c>
      <c r="ED559" s="10" t="str">
        <f aca="false">IF(EC559=0,"1","2")</f>
        <v>1</v>
      </c>
      <c r="EE559" s="11" t="str">
        <f aca="false" t="array" ref="EE559">_xlfn.IFS(EC559=0,"0", EC559=-0.25, "1", EC559=-0.5,"2", EC559=-0.75,"3", EC559=-1,"4",EC559=-1.25,"5", EC559=-1.5,"6", EC559=-1.75,"7", EC559=-2,"8", EC559=-2.25,"9",EC559=-2.5,"10", EC559=-2.75,"11", EC559=-3,"12", EC559=-3.25,"13", EC559=-3.5,"14", EC559=-3.75,"15",EC559=-4,"16")</f>
        <v>0</v>
      </c>
      <c r="EG559" s="10" t="str">
        <f aca="false">IF(EF559=0,"1","2")</f>
        <v>1</v>
      </c>
      <c r="EH559" s="11" t="str">
        <f aca="false" t="array" ref="EH559">_xlfn.IFS(EF559=0,"0", EF559=-0.25, "1", EF559=-0.5,"2", EF559=-0.75,"3", EF559=-1,"4",EF559=-1.25,"5", EF559=-1.5,"6", EF559=-1.75,"7", EF559=-2,"8", EF559=-2.25,"9",EF559=-2.5,"10", EF559=-2.75,"11", EF559=-3,"12", EF559=-3.25,"13", EF559=-3.5,"14", EF559=-3.75,"15",EF559=-4,"16")</f>
        <v>0</v>
      </c>
      <c r="EJ559" s="11" t="str">
        <f aca="false">IF(EI559=0,"1","2")</f>
        <v>1</v>
      </c>
      <c r="EK559" s="11" t="str">
        <f aca="false" t="array" ref="EK559">_xlfn.IFS(EI559=0,"0", EI559=-0.25, "1", EI559=-0.5,"2", EI559=-0.75,"3", EI559=-1,"4",EI559=-1.25,"5", EI559=-1.5,"6", EI559=-1.75,"7", EI559=-2,"8", EI559=-2.25,"9", EI559=-2.25,"9",EI559=-2.5,"10", EI559=-2.75,"11", EI559=-3,"12", EI559=-3.25,"13", EI559=-3.5,"14", EI559=-3.75,"15",EI559=-4,"16", EI559=0.25, "17", EI559=0.5, "18")</f>
        <v>0</v>
      </c>
      <c r="EM559" s="11" t="str">
        <f aca="false">IF(EL559=0,"1","2")</f>
        <v>1</v>
      </c>
      <c r="EN559" s="11" t="str">
        <f aca="false" t="array" ref="EN559">_xlfn.IFS(EL559=0.25,"17",EL559=0.5,"18", EL559=0,"0", EL559=-0.25, "1", EL559=-0.5,"2", EL559=-0.75,"3", EL559=-1,"4",EL559=-1.25,"5", EL559=-1.5,"6", EL559=-1.75,"7", EL559=-2,"8",EL559= -2.25,"9",EL559=-2.5,"10",EL559= -2.75,"11",EL559= -3,"12",EL559= -3.25,"13",EL559= -3.5,"14",EL559= -3.75,"15",EL559=-4,"16")</f>
        <v>0</v>
      </c>
      <c r="EP559" s="11" t="str">
        <f aca="false">IF(EO559=0,"1","2")</f>
        <v>1</v>
      </c>
      <c r="EQ559" s="11" t="str">
        <f aca="false" t="array" ref="EQ559">_xlfn.IFS(EO559=0,"0", EO559=0.25, "1", EO559=0.5,"2", EO559=0.75,"3", EO559=1,"4",EO559=1.25,"5", EO559=1.5,"6", EO559=1.75,"7", EO559=2,"8", EO559=2.25,"9", EO559=2.25,"9",EO559=2.5,"10", EO559=2.75,"11", EO559=3,"12", EO559=3.25,"13", EO559=3.5,"14", EO559=3.75,"15",EO559=4,"16", EO559=-0.25, "17", bq=-0.5, "18")</f>
        <v>0</v>
      </c>
      <c r="ES559" s="11" t="str">
        <f aca="false">IF(ER559=0,"1","2")</f>
        <v>1</v>
      </c>
      <c r="ET559" s="11" t="str">
        <f aca="false" t="array" ref="ET559">_xlfn.IFS(ER559=0,"0", ER559=0.25, "1", ER559=0.5,"2", ER559=0.75,"3", ER559=1,"4",ER559=1.25,"5", ER559=1.5,"6", ER559=1.75,"7", ER559=2,"8", ER559=2.25,"9", ER559=2.25,"9",ER559=2.5,"10", ER559=2.75,"11", ER559=3,"12", ER559=3.25,"13", ER559=3.5,"14", ER559=3.75,"15",ER559=4,"16", ER559=-0.25, "17", bq=-0.5, "18")</f>
        <v>0</v>
      </c>
      <c r="EV559" s="14" t="e">
        <f aca="false">VLOOKUP(EU559,LEYENDA!$G$2:$H$8,2,TRUE())</f>
        <v>#N/A</v>
      </c>
      <c r="EW559" s="14" t="e">
        <f aca="false" t="array" ref="EW559">_xlfn.IFS(EV559="0-5","1", EV559="6-12","2", EV559="13-18","3", EV559="19-24","4", EV559="25-36","5", EV559="37-48","6", EV559="49-60","7")</f>
        <v>#N/A</v>
      </c>
    </row>
    <row r="560" customFormat="false" ht="13.5" hidden="false" customHeight="false" outlineLevel="0" collapsed="false">
      <c r="A560" s="1" t="n">
        <v>219</v>
      </c>
      <c r="B560" s="2" t="n">
        <v>1</v>
      </c>
      <c r="C560" s="33" t="n">
        <v>44309</v>
      </c>
      <c r="E560" s="5" t="str">
        <f aca="false">VLOOKUP(A560,'286'!$A$3:$J$6279,10,FALSE())</f>
        <v>SÁNCHEZ SÁNCHEZ, JUAN ANTONIO</v>
      </c>
      <c r="F560" s="4" t="str">
        <f aca="false">VLOOKUP(A560,'286'!$A$3:$I$1768,3,FALSE())</f>
        <v>SANSANJUAN</v>
      </c>
      <c r="G560" s="6" t="n">
        <f aca="false">VLOOKUP(A560,'286'!$A$3:$I$1768,4,FALSE())</f>
        <v>28034</v>
      </c>
      <c r="H560" s="7" t="n">
        <f aca="false">YEAR(C560)-YEAR(G560)</f>
        <v>45</v>
      </c>
      <c r="I560" s="1" t="str">
        <f aca="false">VLOOKUP(H560,LEYENDA!$C$2:$D$6,2,TRUE())</f>
        <v>41-60</v>
      </c>
      <c r="J560" s="5" t="str">
        <f aca="false">VLOOKUP(A560,'286'!$A$3:$I$1768,7,FALSE())</f>
        <v>H</v>
      </c>
      <c r="K560" s="8" t="n">
        <f aca="false">VLOOKUP(A560,'286'!$A$3:$I$1768,2,FALSE())</f>
        <v>0</v>
      </c>
      <c r="L560" s="4" t="str">
        <f aca="false">VLOOKUP(A560,'286'!$A$3:$I$1768,8,FALSE())</f>
        <v>D</v>
      </c>
      <c r="M560" s="4" t="str">
        <f aca="false">VLOOKUP(A560,'286'!$A$3:$I$1768,9,FALSE())</f>
        <v>D</v>
      </c>
      <c r="N560" s="8" t="str">
        <f aca="false">IF(R560=O560, "MISMA","CONTRARIA")</f>
        <v>MISMA</v>
      </c>
      <c r="O560" s="8" t="str">
        <f aca="false" t="array" ref="O560">_xlfn.IFS(L560="D","1", L560="I","2")</f>
        <v>1</v>
      </c>
      <c r="P560" s="8" t="e">
        <f aca="false" t="array" ref="P560">_xlfn.IFS(K560="OD","1", K560="OI","2")</f>
        <v>#N/A</v>
      </c>
      <c r="Q560" s="1" t="str">
        <f aca="false" t="array" ref="Q560">_xlfn.IFS(J560="M","1", J560="H","2")</f>
        <v>2</v>
      </c>
      <c r="R560" s="8" t="str">
        <f aca="false" t="array" ref="R560">_xlfn.IFS(M560="D","1", M560="I","2")</f>
        <v>1</v>
      </c>
      <c r="S560" s="1" t="str">
        <f aca="false" t="array" ref="S560">_xlfn.IFS(N560="CONTRARIA", "1",N560= "MISMA","2")</f>
        <v>2</v>
      </c>
      <c r="T560" s="1" t="str">
        <f aca="false" t="array" ref="T560">_xlfn.IFS(I560="0-12","1", I560="13-24","2", I560="25-40","3", I560="41-60","4", I560="61-100","5")</f>
        <v>4</v>
      </c>
      <c r="U560" s="9" t="n">
        <v>-0.5</v>
      </c>
      <c r="V560" s="10" t="str">
        <f aca="false">IF(U560="","",IF(AND(U560&gt;=-9,U560&lt;=-6.5),"-9 a -6,5",IF(AND(U560&gt;=-6,U560&lt;=-3.5),"-6 a -3,5",IF(AND(U560&gt;=-3,U560&lt;=-1),"-3 a -1",IF(U560=-0.5,"-0,5",IF(AND(U560&gt;=0,U560&lt;=2.5),"0 a 2,5",IF(AND(U560&gt;=3,U560&lt;=5.5),"3 a 5,5",IF(AND(U560&gt;=6,U560&lt;=8.5),"6 a 8,5",IF(AND(U560&gt;=9,U560&lt;=20),"9 a 20","Fuera de rango")))))))))</f>
        <v>-0,5</v>
      </c>
      <c r="W560" s="11" t="str">
        <f aca="false">IF(V560="","",IF(V560="-9 a -6,5",2,IF(V560="-6 a -3,5",3,IF(V560="-3 a -1",4,IF(V560="-0,5","NORMA",IF(V560="0 a 2,5",5,IF(V560="3 a 5,5",6,IF(V560="6 a 8,5",7,IF(V560="9 a 20",8,"Fuera de rango")))))))))</f>
        <v>NORMA</v>
      </c>
      <c r="X560" s="9" t="n">
        <v>6</v>
      </c>
      <c r="Y560" s="11" t="str">
        <f aca="false">IF(X560="","",IF(AND(X560&gt;=0,X560&lt;=4),"0 a 4",IF(AND(X560&gt;=4.5,X560&lt;=8.5),"4,5 a 8,5",IF(X560=9,"9",IF(AND(X560&gt;=9.5,X560&lt;=13),"9,5 a 13",IF(AND(X560&gt;=13.5,X560&lt;=20),"13,5 a 20",IF(AND(X560&gt;=20.5,X560&lt;=35),"20,5 a 35","Fuera de rango")))))))</f>
        <v>4,5 a 8,5</v>
      </c>
      <c r="Z560" s="11" t="n">
        <f aca="false">IF(Y560="","",IF(Y560="0 a 4",1,IF(Y560="4,5 a 8,5",2,IF(Y560="9","NORMA",IF(Y560="9,5 a 13",3,IF(Y560="13,5 a 20",4,IF(Y560="20,5 a 35",5,"Fuera de rango")))))))</f>
        <v>2</v>
      </c>
      <c r="AA560" s="9" t="n">
        <v>9</v>
      </c>
      <c r="AB560" s="10" t="str">
        <f aca="false">IF(AA560="","",IF(AND(AA560&gt;=0,AA560&lt;=9),"0 a 9",IF(AND(AA560&gt;=9.5,AA560&lt;=18.5),"9,5 a 18,5",IF(AA560=19,"19",IF(AND(AA560&gt;=19.5,AA560&lt;=28),"19,5 a 28",IF(AND(AA560&gt;=28.5,AA560&lt;=40),"28,5 a 40","Fuera de rango"))))))</f>
        <v>0 a 9</v>
      </c>
      <c r="AC560" s="11" t="n">
        <f aca="false" t="array" ref="AC560">_xlfn.IFS(AB560="","",AB560="0 a 9",1,AB560="9,5 a 18,5",2,AB560="19","NORMA",AB560="19,5 a 28",3,AB560="28,5 a 40",4,TRUE(),"Fuera de rango")</f>
        <v>1</v>
      </c>
      <c r="AD560" s="9" t="n">
        <v>2</v>
      </c>
      <c r="AE560" s="10" t="str">
        <f aca="false">IF(AD560="","",IF(AND(AD560&gt;=-10,AD560&lt;=0),"De -10 a 0",IF(AND(AD560&gt;=0.5,AD560&lt;=9.5),"0,5 a 9,5",IF(AD560=10,"10",IF(AND(AD560&gt;=10.5,AD560&lt;=20),"10,5 a 20",IF(AND(AD560&gt;=20.5,AD560&lt;=40),"20,5 a 40","Fuera de rango"))))))</f>
        <v>0,5 a 9,5</v>
      </c>
      <c r="AF560" s="12" t="n">
        <f aca="false">IF(AD560="","",IF(AND(AD560&gt;=-10,AD560&lt;=0),1,IF(AND(AD560&gt;=0.5,AD560&lt;=9.5),2,IF(AD560=10,"NORMA",IF(AND(AD560&gt;=10.5,AD560&lt;=20),3,IF(AND(AD560&gt;=20.5,AD560&lt;=40),4,""))))))</f>
        <v>2</v>
      </c>
      <c r="AG560" s="9" t="n">
        <v>9</v>
      </c>
      <c r="AH560" s="10" t="str">
        <f aca="false">IF(AG560="","",IF(AND(AG560&gt;=0,AG560&lt;=4),"0 a 4",IF(AND(AG560&gt;=4.5,AG560&lt;=8.5),"4,5 a 8,5",IF(AG560=9,"9",IF(AND(AG560&gt;=9.5,AG560&lt;=13),"9,5 a 13",IF(AND(AG560&gt;=13.5,AG560&lt;=25),"13,5 a 25","Fuera de rango"))))))</f>
        <v>9</v>
      </c>
      <c r="AI560" s="10" t="str">
        <f aca="false">IF(AH560="","",IF(AH560="0 a 4",1,IF(AH560="4,5 a 8,5",2,IF(AH560="9","NORMA",IF(AH560="9,5 a 13",3,IF(AH560="13,5 a 25",4,""))))))</f>
        <v>NORMA</v>
      </c>
      <c r="AJ560" s="9" t="n">
        <v>4</v>
      </c>
      <c r="AK560" s="10" t="str">
        <f aca="false">IF(AJ560="","",IF(AND(AJ560&gt;=-15,AJ560&lt;=-10.5),"-15 a -10,5",IF(AND(AJ560&gt;=-10,AJ560&lt;=-4),"-10 a -4",IF(AND(AJ560&gt;=-4.5,AJ560&lt;=0),"-4,5 a 0",IF(AND(AJ560&gt;=0.5,AJ560&lt;=4.5),"0,5 a 4,5",IF(AJ560=5,"5",IF(AND(AJ560&gt;=5.5,AJ560&lt;=10),"5,5 a 10",IF(AND(AJ560&gt;=10.5,AJ560&lt;=20),"10,5 a 20","Fuera de rango"))))))))</f>
        <v>0,5 a 4,5</v>
      </c>
      <c r="AL560" s="11" t="n">
        <f aca="false">IF(AK560="","",IF(AK560="-15 a -10,5",1,IF(AK560="-10 a -4",2,IF(AK560="-4,5 a 0",3,IF(AK560="0,5 a 4,5",4,IF(AK560="5","NORMA",IF(AK560="5,5 a 10",5,IF(AK560="10,5 a 20",6,"Error"))))))))</f>
        <v>4</v>
      </c>
      <c r="AM560" s="9" t="n">
        <v>0</v>
      </c>
      <c r="AN560" s="10" t="str">
        <f aca="false">IF(AM560="","",IF(AND(AM560&gt;=-7.5,AM560&lt;=-5.5),"-7,5 a -5,5",IF(AND(AM560&gt;=-5,AM560&lt;=-3),"-5 a -3",IF(AND(AM560&gt;=-2.5,AM560&lt;=-0.5),"-2,5 a -0,5",IF(AM560=0,"0,00",IF(AND(AM560&gt;=0.5,AM560&lt;=2.5),"0,5 a 2,5",IF(AND(AM560&gt;=3,AM560&lt;=5),"3 a 5",IF(AND(AM560&gt;=5.5,AM560&lt;=7.5),"5,5 a 7,5",IF(AND(AM560&gt;=8,AM560&lt;=10),"8 a 10","Fuera de rango")))))))))</f>
        <v>0,00</v>
      </c>
      <c r="AO560" s="11" t="str">
        <f aca="false">IF(AN560="","",IF(AN560="-7,5 a -5,5",1,IF(AN560="-5 a -3",2,IF(AN560="-2,5 a -0,5",3,IF(AN560="0,00","NORMA",IF(AN560="0,5 a 2,5",4,IF(AN560="3 a 5",5,IF(AN560="5,5 a 7,5",6,IF(AN560="8 a 10",7,"Error")))))))))</f>
        <v>NORMA</v>
      </c>
      <c r="AP560" s="9" t="n">
        <v>-4</v>
      </c>
      <c r="AQ560" s="10" t="str">
        <f aca="false">IF(AP560="","",IF(AND(AP560&gt;=-20,AP560&lt;=-9.5),"-20 a -9,5",IF(AND(AP560&gt;=-9,AP560&lt;=-6.5),"-9 a -6,5",IF(AP560=-6,"-6",IF(AND(AP560&gt;=-5.5,AP560&lt;=-3),"-5,5 a -3",IF(AND(AP560&gt;=-2.5,AP560&lt;=0),"-2,5 a 0",IF(AND(AP560&gt;=0.5,AP560&lt;=3),"0,5 a 3",IF(AND(AP560&gt;=3.5,AP560&lt;=6),"3,5 a 6",IF(AND(AP560&gt;=6.5,AP560&lt;=9),"6,5 a 9",IF(AND(AP560&gt;=9.5,AP560&lt;=20),"9,5 a 20","Fuera de rango"))))))))))</f>
        <v>-5,5 a -3</v>
      </c>
      <c r="AR560" s="11" t="n">
        <f aca="false">IF(AQ560="","",IF(AQ560="-20 a -9,5",1,IF(AQ560="-9 a -6,5",2,IF(AQ560="-6","NORMA",IF(AQ560="-5,5 a -3",3,IF(AQ560="-2,5 a 0",4,IF(AQ560="0,5 a 3",5,IF(AQ560="3,5 a 6",6,IF(AQ560="6,5 a 9",7,IF(AQ560="9,5 a 20",8,""))))))))))</f>
        <v>3</v>
      </c>
      <c r="AS560" s="9" t="n">
        <v>1</v>
      </c>
      <c r="AT560" s="10" t="str">
        <f aca="false">IF(AS560="","",IF(AND(AS560&gt;=-16,AS560&lt;=-14),"-16 a -14",IF(AND(AS560&gt;=-13.5,AS560&lt;=-11.5),"-13,5 a -11,5",IF(AND(AS560&gt;=-11,AS560&lt;=-9),"-11 a -9",IF(AND(AS560&gt;=-8.5,AS560&lt;=-6.5),"-8,5 a -6,5",IF(AND(AS560&gt;=-6,AS560&lt;=-4),"-6 a -4",IF(AND(AS560&gt;=-3.5,AS560&lt;=-1.5),"-3,5 a -1,5",IF(AND(AS560&gt;=-1,AS560&lt;=1),"-1 a 1",IF(AND(AS560&gt;=1.5,AS560&lt;=3.5),"1,5 a 3,5",IF(AND(AS560&gt;=4,AS560&lt;=6),"4 a 6",IF(AND(AS560&gt;=6.5,AS560&lt;=8.5),"6,5 a 8,5",IF(AND(AS560&gt;=9,AS560&lt;=11),"9 a 11",IF(AND(AS560&gt;=11.5,AS560&lt;=13.5),"11,5 a 13,5",IF(AND(AS560&gt;=14,AS560&lt;=16),"14 a 16",IF(AND(AS560&gt;=16.5,AS560&lt;=18.5),"16,5 a 18,5",IF(AND(AS560&gt;=19,AS560&lt;=21),"19 a 21","Fuera de rango"))))))))))))))))</f>
        <v>-1 a 1</v>
      </c>
      <c r="AU560" s="11" t="n">
        <f aca="false" t="array" ref="AU560">IF(AT560="","",_xlfn.IFS(AT560="-16 a -14",1,AT560="-13,5 a -11,5",2,AT560="-11 a -9",3,AT560="-8,5 a -6,5",4,AT560="-6 a -4",5,AT560="-3,5 a -1,5",6,AT560="-1 a 1",7,AT560="1,5 a 3,5",8,AT560="4 a 6","NORMA",AT560="6,5 a 8,5",9,AT560="9 a 11",10,AT560="11,5 a 13,5",11,AT560="14 a 16",12,AT560="16,5 a 18,5",13,AT560="19 a 21",14,TRUE(),""))</f>
        <v>7</v>
      </c>
      <c r="AV560" s="9" t="n">
        <v>1.25</v>
      </c>
      <c r="AW560" s="10" t="str">
        <f aca="false">IF(AV560="","",IF(AND(AV560&gt;=-1,AV560&lt;=-0.5),"-1 a -0,5",IF(AND(AV560&gt;-0.5,AV560&lt;=0),"De -0,5 a 0",IF(AND(AV560&gt;=0.25,AV560&lt;=0.75),"0,25 a 0,75",IF(AND(AV560&gt;=1,AV560&lt;=1.5),"1 a 1,5",IF(AND(AV560&gt;=1.75,AV560&lt;=2.25),"1,75 a 2,25",IF(AND(AV560&gt;=2.5,AV560&lt;=3),"2,5 a 3",IF(AND(AV560&gt;=3.25,AV560&lt;=3.75),"3,25 a 3,75","Fuera de rango"))))))))</f>
        <v>1 a 1,5</v>
      </c>
      <c r="AX560" s="10" t="n">
        <f aca="false">IF(AW560="","",IF(OR(AW560="-1 a -0,5",AW560="-1 a -0.5"),1,IF(OR(AW560="De -0,5 a 0",AW560="-0,5 a 0",AW560="De -0.5 a 0"),2,IF(OR(AW560="0,25 a 0,75",AW560="0.25 a 0.75"),"NORMA",IF(OR(AW560="1 a 1,5",AW560="1 a 1.5"),3,IF(OR(AW560="1,75 a 2,25",AW560="1.75 a 2.25"),4,IF(OR(AW560="2,5 a 3",AW560="2.5 a 3"),5,IF(OR(AW560="3,25 a 3,75",AW560="3.25 a 3.75"),6,""))))))))</f>
        <v>3</v>
      </c>
      <c r="AY560" s="9" t="n">
        <v>-7</v>
      </c>
      <c r="AZ560" s="10" t="str">
        <f aca="false">IF(AY560="","",IF(AND(AY560&gt;=-20,AY560&lt;=-9.5),"-20 a -9,5",IF(AND(AY560&gt;=-9,AY560&lt;=-6.5),"-9 a -6,5",IF(AY560=-6,"-6",IF(AND(AY560&gt;=-5.5,AY560&lt;=-3),"-5,5 a -3",IF(AND(AY560&gt;=-2.5,AY560&lt;=0),"-2,5 a 0",IF(AND(AY560&gt;=0.5,AY560&lt;=3),"0,5 a 3",IF(AND(AY560&gt;=3.5,AY560&lt;=6),"3,5 a 6","Fuera de rango"))))))))</f>
        <v>-9 a -6,5</v>
      </c>
      <c r="BA560" s="11" t="n">
        <f aca="false">IF(AZ560="","",IF(AZ560="-20 a -9,5",1,IF(AZ560="-9 a -6,5",2,IF(AZ560="-6","NORMA",IF(AZ560="-5,5 a -3",3,IF(AZ560="-2,5 a 0",4,IF(AZ560="0,5 a 3",5,IF(AZ560="3,5 a 6",6,""))))))))</f>
        <v>2</v>
      </c>
      <c r="BB560" s="9" t="n">
        <v>0</v>
      </c>
      <c r="BC560" s="10" t="str">
        <f aca="false" t="array" ref="BC560">IF(BB560="","",_xlfn.IFS(AND(BB560&gt;=0,BB560&lt;=2),"0 a 2",AND(BB560&gt;=2.5,BB560&lt;=4.5),"2,5 a 4,5",AND(BB560&gt;=5,BB560&lt;=7),"5 a 7",AND(BB560&gt;=7.5,BB560&lt;=9.5),"7,5 a 9,5",AND(BB560&gt;=10,BB560&lt;=12),"10 a 12",AND(BB560&gt;=12.5,BB560&lt;=14.5),"12,5 a 14,5",BB560=15,"15",AND(BB560&gt;=15.5,BB560&lt;=17.5),"15,5 a 17,5",AND(BB560&gt;=18,BB560&lt;=20),"18 a 20",AND(BB560&gt;=20.5,BB560&lt;=22.5),"20,5 a 22,5",AND(BB560&gt;=23,BB560&lt;=25),"23 a 25",TRUE(),"Fuera de rango"))</f>
        <v>0 a 2</v>
      </c>
      <c r="BD560" s="11" t="n">
        <f aca="false" t="array" ref="BD560">IF(BC560="","",_xlfn.IFS(BC560="0 a 2",1,BC560="2,5 a 4,5",2,BC560="5 a 7",3,BC560="7,5 a 9,5",4,BC560="10 a 12",5,BC560="12,5 a 14,5",6,BC560="15","NORMA",BC560="15,5 a 17,5",7,BC560="18 a 20",8,BC560="20,5 a 22,5",9,BC560="23 a 25",10,TRUE(),"Fuera de rango"))</f>
        <v>1</v>
      </c>
      <c r="BE560" s="9" t="n">
        <v>5</v>
      </c>
      <c r="BF560" s="10" t="str">
        <f aca="false">IF(BE560="","",IF(AND(BE560&gt;=-20,BE560&lt;=-10),"-20 a -10",IF(AND(BE560&gt;=-9.5,BE560&lt;=0.5),"-9,5 a 0,5",IF(AND(BE560&gt;=1,BE560&lt;=11),"1 a 11",IF(AND(BE560&gt;=11.5,BE560&lt;=20.5),"11,5 a 20,5",IF(BE560=21,"21",IF(AND(BE560&gt;=21.5,BE560&lt;=31.5),"21,5 a 31,5",IF(AND(BE560&gt;=32,BE560&lt;=42),"32 a 42","Fuera de rango"))))))))</f>
        <v>1 a 11</v>
      </c>
      <c r="BG560" s="11" t="n">
        <f aca="false">IF(BF560="","",IF(BF560="-20 a -10",1,IF(BF560="-9,5 a 0,5",2,IF(BF560="1 a 11",3,IF(BF560="11,5 a 20,5",4,IF(BF560="21","NORMA",IF(BF560="21,5 a 31,5",5,IF(BF560="32 a 42",6,""))))))))</f>
        <v>3</v>
      </c>
      <c r="BH560" s="9" t="n">
        <v>1</v>
      </c>
      <c r="BI560" s="10" t="str">
        <f aca="false">IF(BH560="","",IF(AND(BH560&gt;=-20,BH560&lt;=-15),"-20 a -15",IF(AND(BH560&gt;=-14.5,BH560&lt;=-9.5),"-14,5 a -9,5",IF(AND(BH560&gt;=-9,BH560&lt;=-4),"-9 a -4",IF(AND(BH560&gt;=-3.5,BH560&lt;=2.5),"-3,5 a 2,5",IF(AND(BH560&gt;=3,BH560&lt;=8),"3 a 8",IF(AND(BH560&gt;=8.5,BH560&lt;=14.5),"8,5 a 14,5",IF(BH560=15,"15",IF(AND(BH560&gt;=15.5,BH560&lt;=20.5),"15,5 a 20,5",IF(AND(BH560&gt;=21,BH560&lt;=26),"21 a 26","Fuera de rango"))))))))))</f>
        <v>-3,5 a 2,5</v>
      </c>
      <c r="BJ560" s="11" t="n">
        <f aca="false">IF(BI560="","",IF(BI560="-20 a -15",1,IF(BI560="-14,5 a -9,5",2,IF(BI560="-9 a -4",3,IF(BI560="-3,5 a 2,5",4,IF(BI560="3 a 8",5,IF(BI560="8,5 a 14,5",6,IF(BI560="15","NORMA",IF(BI560="15,5 a 20,5",7,IF(BI560="21 a 26",8,IF(BI560="26,5 a 31,5",9,"")))))))))))</f>
        <v>4</v>
      </c>
      <c r="BK560" s="9" t="n">
        <v>15</v>
      </c>
      <c r="BL560" s="10" t="str">
        <f aca="false">IF(BK560="","",IF(AND(BK560&gt;=0,BK560&lt;=2),"0 - 2",IF(AND(BK560&gt;=2.5,BK560&lt;=4.5),"2,5 - 4,5",IF(AND(BK560&gt;=5,BK560&lt;=7),"5 - 7",IF(AND(BK560&gt;=7.5,BK560&lt;=9.5),"7,5 - 9,5",IF(AND(BK560&gt;=10,BK560&lt;=12),"10 - 12",IF(AND(BK560&gt;=12.5,BK560&lt;=13.5),"12,5 - 13,5",IF(BK560=14,"14",IF(AND(BK560&gt;=14.5,BK560&lt;=16.5),"14,5 - 16,5",IF(AND(BK560&gt;=17,BK560&lt;=19),"17 - 19",IF(AND(BK560&gt;=19.5,BK560&lt;=21.5),"19,5 - 21,5",IF(AND(BK560&gt;=22,BK560&lt;=24),"22 - 24",IF(AND(BK560&gt;=24.5,BK560&lt;=26.5),"24,5 - 26,5",IF(AND(BK560&gt;=27,BK560&lt;=29),"27 - 29",IF(AND(BK560&gt;=29.5,BK560&lt;=30),"29,5 - 30","Fuera de rango")))))))))))))))</f>
        <v>14,5 - 16,5</v>
      </c>
      <c r="BM560" s="11" t="n">
        <f aca="false">IF(BL560="","",IF(BL560="0 - 2",1,IF(BL560="2,5 - 4,5",2,IF(BL560="5 - 7",3,IF(BL560="7,5 - 9,5",4,IF(BL560="10 - 12",5,IF(BL560="12,5 - 13,5",6,IF(BL560="14","NORMA",IF(BL560="14,5 - 16,5",7,IF(BL560="17 - 19",8,IF(BL560="19,5 - 21,5",9,IF(BL560="22 - 24",10,IF(BL560="24,5 - 26,5",11,IF(BL560="27 - 29",12,IF(BL560="29,5 - 30",13,"")))))))))))))))</f>
        <v>7</v>
      </c>
      <c r="BN560" s="9" t="n">
        <v>16</v>
      </c>
      <c r="BO560" s="11" t="str">
        <f aca="false">IF(BN560="","",IF(AND(BN560&gt;=-20,BN560&lt;=-10),"-20 a -10",IF(AND(BN560&gt;=-9.5,BN560&lt;=0.5),"-9,5 a 0,5",IF(AND(BN560&gt;=1,BN560&lt;=11),"1 a 11",IF(AND(BN560&gt;=11.5,BN560&lt;=21.5),"11,5 a 21,5",IF(BN560=22,"22",IF(AND(BN560&gt;=22.5,BN560&lt;=32.5),"22,5 a 32,5",IF(AND(BN560&gt;=33,BN560&lt;=43),"33 a 43","Fuera de rango"))))))))</f>
        <v>11,5 a 21,5</v>
      </c>
      <c r="BP560" s="11" t="n">
        <f aca="false">IF(BO560="","",IF(BO560="-20 a -10",1,IF(BO560="-9,5 a 0,5",2,IF(BO560="1 a 11",3,IF(BO560="11,5 a 21,5",4,IF(BO560="22","NORMA",IF(BO560="22,5 a 32,5",5,IF(BO560="33 a 43",6,""))))))))</f>
        <v>4</v>
      </c>
      <c r="BQ560" s="9" t="n">
        <v>12</v>
      </c>
      <c r="BR560" s="10" t="str">
        <f aca="false">IF(BQ560="","",IF(AND(BQ560&gt;=-20,BQ560&lt;=-15),"-20 a -15",IF(AND(BQ560&gt;=-14.5,BQ560&lt;=-9.5),"-14,5 a -9,5",IF(AND(BQ560&gt;=-9,BQ560&lt;=-4),"-9 a -4",IF(AND(BQ560&gt;=-3.5,BQ560&lt;=2.5),"-3,5 a 2,5",IF(AND(BQ560&gt;=3,BQ560&lt;=8),"3 a 8",IF(AND(BQ560&gt;=8.5,BQ560&lt;=13.5),"8,5 a 13,5",IF(AND(BQ560&gt;=14,BQ560&lt;=17.5),"14 a 17,5",IF(BQ560=18,"18",IF(AND(BQ560&gt;=18.5,BQ560&lt;=23.5),"18,5 a 23,5",IF(AND(BQ560&gt;=24,BQ560&lt;=29),"24 a 29",IF(AND(BQ560&gt;=29.5,BQ560&lt;=34.5),"29,5 a 34,5",IF(AND(BQ560&gt;=35,BQ560&lt;=40),"35 a 40","Fuera de rango")))))))))))))</f>
        <v>8,5 a 13,5</v>
      </c>
      <c r="BS560" s="11" t="n">
        <f aca="false">IF(BR560="","",IF(BR560="-20 a -15",1,IF(BR560="-14,5 a -9,5",2,IF(BR560="-9 a -4",3,IF(BR560="-3,5 a 2,5",4,IF(BR560="3 a 8",5,IF(BR560="8,5 a 13,5",6,IF(BR560="14 a 17,5",7,IF(BR560="18","NORMA",IF(BR560="18,5 a 23,5",8,IF(BR560="24 a 29",9,IF(BR560="29,5 a 34,5",10,IF(BR560="35 a 40",11,"")))))))))))))</f>
        <v>6</v>
      </c>
      <c r="BT560" s="9" t="n">
        <v>0</v>
      </c>
      <c r="BU560" s="10" t="str">
        <f aca="false">IF(BT560="","",IF(AND(BT560&gt;=-20,BT560&lt;=-18),"-20 a -18",IF(AND(BT560&gt;=-17.5,BT560&lt;=-15.5),"-17,5 a -15,5",IF(AND(BT560&gt;=-15,BT560&lt;=-13),"-15 a -13",IF(AND(BT560&gt;=-12.5,BT560&lt;=-10.5),"-12,5 a -10,5",IF(AND(BT560&gt;=-10,BT560&lt;=-8),"-10 a -8",IF(AND(BT560&gt;=-7.5,BT560&lt;=-5.5),"-7,5 a -5,5",IF(AND(BT560&gt;=-5,BT560&lt;=-3),"-5 a -3",IF(AND(BT560&gt;=-2.5,BT560&lt;=-0.5),"-2,5 a -0,5",IF(BT560=0,"0",IF(AND(BT560&gt;=0.5,BT560&lt;=2.5),"0,5 a 2,5",IF(AND(BT560&gt;=3,BT560&lt;=5),"3 a 5",IF(AND(BT560&gt;=5.5,BT560&lt;=7.5),"5,5 a 7,5",IF(AND(BT560&gt;=8,BT560&lt;=10),"8 a 10",IF(AND(BT560&gt;=10.5,BT560&lt;=12.5),"10,5 a 12,5",IF(AND(BT560&gt;=13,BT560&lt;=15),"13 a 15",IF(AND(BT560&gt;=15.5,BT560&lt;=17.5),"15,5 a 17,5",IF(AND(BT560&gt;=18,BT560&lt;=20),"18 a 20","Fuera de rango"))))))))))))))))))</f>
        <v>0</v>
      </c>
      <c r="BV560" s="11" t="str">
        <f aca="false">IF(BT560="","",IF(BT560=0,"NORMA",IF(AND(BT560&gt;=-20,BT560&lt;=-18),2,IF(AND(BT560&gt;=-17.5,BT560&lt;=-15.5),2,IF(AND(BT560&gt;=-15,BT560&lt;=-13),3,IF(AND(BT560&gt;=-12.5,BT560&lt;=-10.5),4,IF(AND(BT560&gt;=-10,BT560&lt;=-8),5,IF(AND(BT560&gt;=-7.5,BT560&lt;=-5.5),6,IF(AND(BT560&gt;=-5,BT560&lt;=-3),7,IF(AND(BT560&gt;=-2.5,BT560&lt;=-0.5),8,IF(AND(BT560&gt;=0.5,BT560&lt;=2.5),9,IF(AND(BT560&gt;=3,BT560&lt;=5),10,IF(AND(BT560&gt;=5.5,BT560&lt;=7.5),11,IF(AND(BT560&gt;=8,BT560&lt;=10),12,IF(AND(BT560&gt;=10.5,BT560&lt;=12.5),13,IF(AND(BT560&gt;=13,BT560&lt;=15),14,IF(AND(BT560&gt;=15.5,BT560&lt;=17.5),15,IF(AND(BT560&gt;=18,BT560&lt;=20),16,"Fuera de rango"))))))))))))))))))</f>
        <v>NORMA</v>
      </c>
      <c r="BW560" s="9" t="n">
        <v>-3</v>
      </c>
      <c r="BX560" s="10" t="n">
        <f aca="false">18.5- (0.3*H560)</f>
        <v>5</v>
      </c>
      <c r="BY560" s="10" t="n">
        <f aca="false">(BW560)-(BX560)</f>
        <v>-8</v>
      </c>
      <c r="BZ560" s="10" t="str">
        <f aca="false">IF(BY560="","",IF(BY560&lt;-27.5,"De -30 a -28",IF(BY560&lt;-25,"De -27,5 a -25,5",IF(BY560&lt;-22.5,"De -25 a -23",IF(BY560&lt;-20,"De -22,5 a -20,5",IF(BY560&lt;-17.5,"De -20 a -18",IF(BY560&lt;-15,"De -17,5 a -15,5",IF(BY560&lt;-12.5,"De -15 a -13",IF(BY560&lt;-10,"De -12,5 a -10,5",IF(BY560&lt;-7.5,"De -10 a -8",IF(BY560&lt;-5,"De -7,5 a -5,5",IF(BY560&lt;-2.5,"De -5 a -3",IF(BY560&lt;0,"De -2,5 a -0,5",IF(BY560&lt;2.5,"De 0 a 2",IF(BY560&lt;5,"De 2,5 a 4,5",IF(BY560&lt;7.5,"De 5 a 7",IF(BY560&lt;10,"De 7,5 a 9,5",IF(BY560&lt;12.5,"De 10 a 12",IF(BY560&lt;15,"De 12,5 a 14,5",IF(BY560&lt;17.5,"De 15 a 17",IF(BY560&lt;20,"De 17,5 a 19,5",IF(BY560&lt;22.5,"De 20 a 22",IF(BY560&lt;25,"De 22,5 a 24,5",IF(BY560&lt;27.5,"De 25 a 27","De 27,5 a 30"))))))))))))))))))))))))</f>
        <v>De -10 a -8</v>
      </c>
      <c r="CA560" s="12" t="n">
        <f aca="false">IF(BY560="","",IF(BY560&lt;=-28,1,IF(BY560&lt;=-25.5,2,IF(BY560&lt;=-23,3,IF(BY560&lt;=-20.5,4,IF(BY560&lt;=-18,5,IF(BY560&lt;=-15.5,6,IF(BY560&lt;=-13,7,IF(BY560&lt;=-10.5,8,IF(BY560&lt;=-8,9,IF(BY560&lt;=-5.5,10,IF(BY560&lt;=-3,11,IF(BY560&lt;=-0.5,12,IF(BY560&lt;=2,13,IF(BY560&lt;=4.5,14,IF(BY560&lt;=7,15,IF(BY560&lt;=9.5,16,IF(BY560&lt;=12,17,IF(BY560&lt;=14.5,18,IF(BY560&lt;=17,19,IF(BY560&lt;=19.5,20,IF(BY560&lt;=22,21,IF(BY560&lt;=24.5,22,IF(BY560&lt;=27,23,IF(BY560&lt;=30,24,"Fuera de rango")))))))))))))))))))))))))</f>
        <v>9</v>
      </c>
      <c r="CB560" s="9" t="n">
        <v>-3</v>
      </c>
      <c r="CC560" s="10" t="n">
        <f aca="false">18.5- (0.3*H560)</f>
        <v>5</v>
      </c>
      <c r="CD560" s="10" t="n">
        <f aca="false">(CB560)-(CC560)</f>
        <v>-8</v>
      </c>
      <c r="CE560" s="10" t="str">
        <f aca="false">IF(CD560="","",IF(CD560&lt;-27.5,"De -30 a -28",IF(CD560&lt;-25,"De -27,5 a -25,5",IF(CD560&lt;-22.5,"De -25 a -23",IF(CD560&lt;-20,"De -22,5 a -20,5",IF(CD560&lt;-17.5,"De -20 a -18",IF(CD560&lt;-15,"De -17,5 a -15,5",IF(CD560&lt;-12.5,"De -15 a -13",IF(CD560&lt;-10,"De -12,5 a -10,5",IF(CD560&lt;-7.5,"De -10 a -8",IF(CD560&lt;-5,"De -7,5 a -5,5",IF(CD560&lt;-2.5,"De -5 a -3",IF(CD560&lt;0,"De -2,5 a -0,5",IF(CD560&lt;=2,"De 0 a 2",IF(CD560&lt;=4.5,"De 2,5 a 4,5",IF(CD560&lt;=7,"De 5 a 7",IF(CD560&lt;=9.5,"De 7,5 a 9,5",IF(CD560&lt;=12,"De 10 a 12",IF(CD560&lt;=14.5,"De 12,5 a 14,5",IF(CD560&lt;=17,"De 15 a 17",IF(CD560&lt;=19.5,"De 17,5 a 19,5",IF(CD560&lt;=22,"De 20 a 22",IF(CD560&lt;=24.5,"De 22,5 a 24,5",IF(CD560&lt;=27,"De 25 a 27","De 27,5 a 30"))))))))))))))))))))))))</f>
        <v>De -10 a -8</v>
      </c>
      <c r="CF560" s="12" t="n">
        <f aca="false">IF(CD560="","",IF(CD560&lt;-27.5,1,IF(CD560&lt;-25,2,IF(CD560&lt;-22.5,3,IF(CD560&lt;-20,4,IF(CD560&lt;-17.5,5,IF(CD560&lt;-15,6,IF(CD560&lt;-12.5,7,IF(CD560&lt;-10,8,IF(CD560&lt;-7.5,9,IF(CD560&lt;-5,10,IF(CD560&lt;-2.5,11,IF(CD560&lt;0,12,IF(CD560&lt;2.5,13,IF(CD560&lt;5,14,IF(CD560&lt;7.5,15,IF(CD560&lt;10,16,IF(CD560&lt;12.5,17,IF(CD560&lt;15,18,IF(CD560&lt;17.5,19,IF(CD560&lt;20,20,IF(CD560&lt;22.5,21,IF(CD560&lt;25,22,IF(CD560&lt;27.5,23,24))))))))))))))))))))))))</f>
        <v>9</v>
      </c>
      <c r="CG560" s="9" t="n">
        <v>-1.5</v>
      </c>
      <c r="CH560" s="10" t="str">
        <f aca="false">IF(CG560="","",IF(AND(CG560&gt;=-10,CG560&lt;=-9.5),"-10 a -9,5",IF(AND(CG560&gt;-9.5,CG560&lt;=-8.5),"-9 a -8,5",IF(AND(CG560&gt;-8.5,CG560&lt;=-7.5),"-8 a -7,5",IF(AND(CG560&gt;-7.5,CG560&lt;=-6.5),"-7 a -6,5",IF(AND(CG560&gt;-6.5,CG560&lt;=-5.5),"-6 a -5,5",IF(AND(CG560&gt;-5.5,CG560&lt;=-4.5),"-5 a -4,5",IF(AND(CG560&gt;-4.5,CG560&lt;=-3.5),"-4 a -3,5",IF(AND(CG560&gt;-3.5,CG560&lt;=-2.5),"-3 a -2,5",IF(CG560=-2.25,"-2,25",IF(AND(CG560&gt;-2.5,CG560&lt;=-1.5),"-2 a -1,5",IF(AND(CG560&gt;-1.5,CG560&lt;=-0.5),"-1 a -0,5",IF(AND(CG560&gt;-0.5,CG560&lt;=0.5),"0 a 0,5",IF(AND(CG560&gt;0.5,CG560&lt;=1.5),"1 a 1,5",IF(AND(CG560&gt;1.5,CG560&lt;=2.5),"2 a 2,5",IF(AND(CG560&gt;2.5,CG560&lt;=3.5),"3 a 3,5",IF(AND(CG560&gt;3.5,CG560&lt;=4.5),"4 a 4,5",IF(AND(CG560&gt;4.5,CG560&lt;=5.5),"5 a 5,5",IF(AND(CG560&gt;5.5,CG560&lt;=6.5),"6 a 6,5",IF(AND(CG560&gt;6.5,CG560&lt;=7.5),"7 a 7,5",IF(AND(CG560&gt;7.5,CG560&lt;=8.5),"8 a 8,5",IF(AND(CG560&gt;8.5,CG560&lt;=9.5),"9 a 9,5",IF(CG560&gt;=10,"10","Fuera de rango")))))))))))))))))))))))</f>
        <v>-2 a -1,5</v>
      </c>
      <c r="CI560" s="11" t="n">
        <f aca="false">IF(CG560="","",IF(CG560=-2.25,"NORMA",IF(CG560&lt;=-9.5,1,IF(CG560&lt;=-8.5,2,IF(CG560&lt;=-7.5,3,IF(CG560&lt;=-6.5,4,IF(CG560&lt;=-5.5,5,IF(CG560&lt;=-4.5,6,IF(CG560&lt;=-3.5,7,IF(CG560&lt;=-2.5,8,IF(CG560&lt;=-1.5,9,IF(CG560&lt;=-0.5,10,IF(CG560&lt;=0.5,11,IF(CG560&lt;=1.5,12,IF(CG560&lt;=2.5,13,IF(CG560&lt;=3.5,14,IF(CG560&lt;=4.5,15,IF(CG560&lt;=5.5,16,IF(CG560&lt;=6.5,17,IF(CG560&lt;=7.5,18,IF(CG560&lt;=8.5,19,IF(CG560&lt;=9.5,20,IF(CG560=10,21,"Fuera de rango")))))))))))))))))))))))</f>
        <v>9</v>
      </c>
      <c r="CJ560" s="9" t="n">
        <v>0.75</v>
      </c>
      <c r="CK560" s="10" t="str">
        <f aca="false">IF(CJ560="","",IF(AND(CJ560&gt;=-6,CJ560&lt;=-5.5),"-6 a -5,5",IF(AND(CJ560&gt;-5.5,CJ560&lt;=-4.5),"-5 a -4,5",IF(AND(CJ560&gt;-4.5,CJ560&lt;=-3.5),"-4 a -3,5",IF(AND(CJ560&gt;-3.5,CJ560&lt;=-2.5),"-3 a -2,5",IF(AND(CJ560&gt;-2.5,CJ560&lt;=-1.5),"-2 a -1,5",IF(AND(CJ560&gt;-1.5,CJ560&lt;=-0.5),"-1 a -0,5",IF(AND(CJ560&gt;-0.5,CJ560&lt;=0.5),"0 a 0,5",IF(AND(CJ560&gt;0.5,CJ560&lt;=1.5),"1 a 1,5",IF(AND(CJ560&gt;1.5,CJ560&lt;2.5),"2",IF(AND(CJ560&gt;=2.5,CJ560&lt;=3),"2,5 a 3",IF(AND(CJ560&gt;3,CJ560&lt;=4),"3,5 a 4",IF(AND(CJ560&gt;4,CJ560&lt;=5),"4,5 a 5",IF(AND(CJ560&gt;5,CJ560&lt;=6),"5,5 a 6",IF(AND(CJ560&gt;6,CJ560&lt;=7),"6,5 a 7",IF(AND(CJ560&gt;7,CJ560&lt;=8),"7,5 a 8",IF(AND(CJ560&gt;8,CJ560&lt;=9.5),"8,5 a 9,5",IF(CJ560=10,"10","Fuera de rango"))))))))))))))))))</f>
        <v>1 a 1,5</v>
      </c>
      <c r="CL560" s="11" t="n">
        <f aca="false">IF(CK560="","",IF(OR(CK560="-6 a -5,5",CK560="-6 - -5,5"),1,IF(OR(CK560="-5 a -4,5",CK560="-5 - -4,5"),2,IF(OR(CK560="-4 a -3,5",CK560="-4 - -3,5"),3,IF(OR(CK560="-3 a -2,5",CK560="-3 - -2,5"),4,IF(OR(CK560="-2 a -1,5",CK560="-2 - -1,5"),5,IF(OR(CK560="-1 a -0,5",CK560="-1 - -0,5"),6,IF(OR(CK560="0 a 0,5",CK560="0 - 0,5"),7,IF(OR(CK560="1 a 1,5",CK560="1 - 1,5"),8,IF(CK560="2","NORMA",IF(OR(CK560="2,5 a 3",CK560="2,5 - 3"),9,IF(OR(CK560="3,5 a 4",CK560="3,5 - 4"),10,IF(OR(CK560="4,5 a 5",CK560="4,5 - 5"),11,IF(OR(CK560="5,5 a 6",CK560="5,5 - 6"),12,IF(OR(CK560="6,5 a 7",CK560="6,5 - 7"),13,IF(OR(CK560="7,5 a 8",CK560="7,5 - 8"),14,IF(OR(CK560="8,5 a 9",CK560="8,5 - 9,5",CK560="9 a 9,5"),15,IF(CK560="10",15,IF(OR(CK560="0,5 a 1",CK560="0,5 - 1"),7,"Fuera de rango")))))))))))))))))))</f>
        <v>8</v>
      </c>
      <c r="CN560" s="10" t="str">
        <f aca="false">IF(CM560=0,"0", " ")</f>
        <v>0</v>
      </c>
      <c r="CO560" s="10" t="str">
        <f aca="false">IF(CM560&gt;0,"EME"," ")</f>
        <v> </v>
      </c>
      <c r="CQ560" s="10" t="str">
        <f aca="false">IF(CP560&gt;0,"0", " ")</f>
        <v> </v>
      </c>
      <c r="CR560" s="10" t="str">
        <f aca="false">IF(CP560&gt;0,"EME"," ")</f>
        <v> </v>
      </c>
      <c r="CS560" s="9" t="n">
        <v>0</v>
      </c>
      <c r="CV560" s="9" t="n">
        <v>0</v>
      </c>
      <c r="CY560" s="9" t="n">
        <v>0</v>
      </c>
      <c r="DB560" s="9" t="n">
        <v>0</v>
      </c>
      <c r="DC560" s="11" t="str">
        <f aca="false">IF(DB560&lt;0,"2"," ")</f>
        <v> </v>
      </c>
      <c r="DD560" s="11" t="str">
        <f aca="false">IF(DB560&lt;0,"MIO"," ")</f>
        <v> </v>
      </c>
      <c r="DE560" s="9" t="n">
        <v>0</v>
      </c>
      <c r="DF560" s="10" t="str">
        <f aca="false">IF(DE560&lt;0,"3"," ")</f>
        <v> </v>
      </c>
      <c r="DG560" s="10" t="str">
        <f aca="false">IF(DE560&lt;0,"AST"," ")</f>
        <v> </v>
      </c>
      <c r="DH560" s="9" t="n">
        <v>0</v>
      </c>
      <c r="DI560" s="10" t="str">
        <f aca="false">IF(DH560&lt;0,"3"," ")</f>
        <v> </v>
      </c>
      <c r="DJ560" s="10" t="str">
        <f aca="false">IF(DH560&lt;0,"AST"," ")</f>
        <v> </v>
      </c>
      <c r="DK560" s="9" t="n">
        <v>1</v>
      </c>
      <c r="DL560" s="10" t="str">
        <f aca="false">IF(DK560&gt;0,"4"," ")</f>
        <v>4</v>
      </c>
      <c r="DM560" s="10" t="str">
        <f aca="false">IF(DK560&gt;0,"PRE"," ")</f>
        <v>PRE</v>
      </c>
      <c r="DN560" s="9" t="n">
        <v>1</v>
      </c>
      <c r="DO560" s="10" t="str">
        <f aca="false">IF(DN560&gt;0,"4"," ")</f>
        <v>4</v>
      </c>
      <c r="DP560" s="10" t="str">
        <f aca="false">IF(DN560&gt;0,"PRE"," ")</f>
        <v>PRE</v>
      </c>
      <c r="DS560" s="12" t="str">
        <f aca="false">CONCATENATE(CO560,CU560,DA560,DG560,DM560)</f>
        <v>  PRE</v>
      </c>
      <c r="DT560" s="10" t="e">
        <f aca="false" t="array" ref="DT560">_xlfn.IFS(DS560="EME    ","0", DS560=" HIP   ","1", DS560="  MIO  ","2", DS560="   AST ","3", DS560="    PRE","4", DS560="EME   PRE","5", DS560=" HIP  PRE","6", DS560=" HIP AST ","7", DS560="  MIO PRE","8", DS560="  MIOAST ","9", DS560="   ASTPRE","10",DS560=" HIP ASTPRE","11", DS560="  MIOASTPRE","12", DS560="     ","0")</f>
        <v>#N/A</v>
      </c>
      <c r="DV560" s="1" t="e">
        <f aca="false" t="array" ref="DV560">_xlfn.IFS(DU560="SI","2", DU560="NO","1")</f>
        <v>#N/A</v>
      </c>
      <c r="DX560" s="11" t="str">
        <f aca="false">IF(DW560=0,"1","2")</f>
        <v>1</v>
      </c>
      <c r="DY560" s="11" t="str">
        <f aca="false" t="array" ref="DY560">_xlfn.IFS(DW560=0,"0", DW560=0.25, "1", DW560=0.5,"2", DW560=0.75,"3", DW560=1,"4",DW560=1.25,"5", DW560=1.5,"6", DW560=1.75,"7", DW560=2,"8")</f>
        <v>0</v>
      </c>
      <c r="EA560" s="11" t="str">
        <f aca="false">IF(DZ560=0,"1","2")</f>
        <v>1</v>
      </c>
      <c r="EB560" s="11" t="str">
        <f aca="false" t="array" ref="EB560">_xlfn.IFS(DZ560=0,"0", DZ560=0.25, "1", DZ560=0.5,"2", DZ560=0.75,"3", DZ560=1,"4",DZ560=1.25,"5", DZ560=1.5,"6", DZ560=1.75,"7", DZ560=2,"8")</f>
        <v>0</v>
      </c>
      <c r="ED560" s="10" t="str">
        <f aca="false">IF(EC560=0,"1","2")</f>
        <v>1</v>
      </c>
      <c r="EE560" s="11" t="str">
        <f aca="false" t="array" ref="EE560">_xlfn.IFS(EC560=0,"0", EC560=-0.25, "1", EC560=-0.5,"2", EC560=-0.75,"3", EC560=-1,"4",EC560=-1.25,"5", EC560=-1.5,"6", EC560=-1.75,"7", EC560=-2,"8", EC560=-2.25,"9",EC560=-2.5,"10", EC560=-2.75,"11", EC560=-3,"12", EC560=-3.25,"13", EC560=-3.5,"14", EC560=-3.75,"15",EC560=-4,"16")</f>
        <v>0</v>
      </c>
      <c r="EG560" s="10" t="str">
        <f aca="false">IF(EF560=0,"1","2")</f>
        <v>1</v>
      </c>
      <c r="EH560" s="11" t="str">
        <f aca="false" t="array" ref="EH560">_xlfn.IFS(EF560=0,"0", EF560=-0.25, "1", EF560=-0.5,"2", EF560=-0.75,"3", EF560=-1,"4",EF560=-1.25,"5", EF560=-1.5,"6", EF560=-1.75,"7", EF560=-2,"8", EF560=-2.25,"9",EF560=-2.5,"10", EF560=-2.75,"11", EF560=-3,"12", EF560=-3.25,"13", EF560=-3.5,"14", EF560=-3.75,"15",EF560=-4,"16")</f>
        <v>0</v>
      </c>
      <c r="EJ560" s="11" t="str">
        <f aca="false">IF(EI560=0,"1","2")</f>
        <v>1</v>
      </c>
      <c r="EK560" s="11" t="str">
        <f aca="false" t="array" ref="EK560">_xlfn.IFS(EI560=0,"0", EI560=-0.25, "1", EI560=-0.5,"2", EI560=-0.75,"3", EI560=-1,"4",EI560=-1.25,"5", EI560=-1.5,"6", EI560=-1.75,"7", EI560=-2,"8", EI560=-2.25,"9", EI560=-2.25,"9",EI560=-2.5,"10", EI560=-2.75,"11", EI560=-3,"12", EI560=-3.25,"13", EI560=-3.5,"14", EI560=-3.75,"15",EI560=-4,"16", EI560=0.25, "17", EI560=0.5, "18")</f>
        <v>0</v>
      </c>
      <c r="EM560" s="11" t="str">
        <f aca="false">IF(EL560=0,"1","2")</f>
        <v>1</v>
      </c>
      <c r="EN560" s="11" t="str">
        <f aca="false" t="array" ref="EN560">_xlfn.IFS(EL560=0.25,"17",EL560=0.5,"18", EL560=0,"0", EL560=-0.25, "1", EL560=-0.5,"2", EL560=-0.75,"3", EL560=-1,"4",EL560=-1.25,"5", EL560=-1.5,"6", EL560=-1.75,"7", EL560=-2,"8",EL560= -2.25,"9",EL560=-2.5,"10",EL560= -2.75,"11",EL560= -3,"12",EL560= -3.25,"13",EL560= -3.5,"14",EL560= -3.75,"15",EL560=-4,"16")</f>
        <v>0</v>
      </c>
      <c r="EP560" s="11" t="str">
        <f aca="false">IF(EO560=0,"1","2")</f>
        <v>1</v>
      </c>
      <c r="EQ560" s="11" t="str">
        <f aca="false" t="array" ref="EQ560">_xlfn.IFS(EO560=0,"0", EO560=0.25, "1", EO560=0.5,"2", EO560=0.75,"3", EO560=1,"4",EO560=1.25,"5", EO560=1.5,"6", EO560=1.75,"7", EO560=2,"8", EO560=2.25,"9", EO560=2.25,"9",EO560=2.5,"10", EO560=2.75,"11", EO560=3,"12", EO560=3.25,"13", EO560=3.5,"14", EO560=3.75,"15",EO560=4,"16", EO560=-0.25, "17", bq=-0.5, "18")</f>
        <v>0</v>
      </c>
      <c r="ES560" s="11" t="str">
        <f aca="false">IF(ER560=0,"1","2")</f>
        <v>1</v>
      </c>
      <c r="ET560" s="11" t="str">
        <f aca="false" t="array" ref="ET560">_xlfn.IFS(ER560=0,"0", ER560=0.25, "1", ER560=0.5,"2", ER560=0.75,"3", ER560=1,"4",ER560=1.25,"5", ER560=1.5,"6", ER560=1.75,"7", ER560=2,"8", ER560=2.25,"9", ER560=2.25,"9",ER560=2.5,"10", ER560=2.75,"11", ER560=3,"12", ER560=3.25,"13", ER560=3.5,"14", ER560=3.75,"15",ER560=4,"16", ER560=-0.25, "17", bq=-0.5, "18")</f>
        <v>0</v>
      </c>
      <c r="EV560" s="14" t="e">
        <f aca="false">VLOOKUP(EU560,LEYENDA!$G$2:$H$8,2,TRUE())</f>
        <v>#N/A</v>
      </c>
      <c r="EW560" s="14" t="e">
        <f aca="false" t="array" ref="EW560">_xlfn.IFS(EV560="0-5","1", EV560="6-12","2", EV560="13-18","3", EV560="19-24","4", EV560="25-36","5", EV560="37-48","6", EV560="49-60","7")</f>
        <v>#N/A</v>
      </c>
    </row>
    <row r="561" customFormat="false" ht="13.5" hidden="false" customHeight="false" outlineLevel="0" collapsed="false">
      <c r="A561" s="1" t="n">
        <v>220</v>
      </c>
      <c r="B561" s="2" t="n">
        <v>1</v>
      </c>
      <c r="C561" s="33" t="n">
        <v>41388</v>
      </c>
      <c r="E561" s="5" t="str">
        <f aca="false">VLOOKUP(A561,'286'!$A$3:$J$6279,10,FALSE())</f>
        <v>MARTÍN OROPESA, RAQUEL</v>
      </c>
      <c r="F561" s="4" t="str">
        <f aca="false">VLOOKUP(A561,'286'!$A$3:$I$1768,3,FALSE())</f>
        <v>MARORA</v>
      </c>
      <c r="G561" s="6" t="n">
        <f aca="false">VLOOKUP(A561,'286'!$A$3:$I$1768,4,FALSE())</f>
        <v>32088</v>
      </c>
      <c r="H561" s="7" t="n">
        <f aca="false">YEAR(C561)-YEAR(G561)</f>
        <v>26</v>
      </c>
      <c r="I561" s="1" t="str">
        <f aca="false">VLOOKUP(H561,LEYENDA!$C$2:$D$6,2,TRUE())</f>
        <v>25-40</v>
      </c>
      <c r="J561" s="5" t="str">
        <f aca="false">VLOOKUP(A561,'286'!$A$3:$I$1768,7,FALSE())</f>
        <v>M</v>
      </c>
      <c r="K561" s="8" t="n">
        <f aca="false">VLOOKUP(A561,'286'!$A$3:$I$1768,2,FALSE())</f>
        <v>0</v>
      </c>
      <c r="L561" s="4" t="str">
        <f aca="false">VLOOKUP(A561,'286'!$A$3:$I$1768,8,FALSE())</f>
        <v>D</v>
      </c>
      <c r="M561" s="4" t="str">
        <f aca="false">VLOOKUP(A561,'286'!$A$3:$I$1768,9,FALSE())</f>
        <v>D</v>
      </c>
      <c r="N561" s="8" t="str">
        <f aca="false">IF(R561=O561, "MISMA","CONTRARIA")</f>
        <v>MISMA</v>
      </c>
      <c r="O561" s="8" t="str">
        <f aca="false" t="array" ref="O561">_xlfn.IFS(L561="D","1", L561="I","2")</f>
        <v>1</v>
      </c>
      <c r="P561" s="8" t="e">
        <f aca="false" t="array" ref="P561">_xlfn.IFS(K561="OD","1", K561="OI","2")</f>
        <v>#N/A</v>
      </c>
      <c r="Q561" s="1" t="str">
        <f aca="false" t="array" ref="Q561">_xlfn.IFS(J561="M","1", J561="H","2")</f>
        <v>1</v>
      </c>
      <c r="R561" s="8" t="str">
        <f aca="false" t="array" ref="R561">_xlfn.IFS(M561="D","1", M561="I","2")</f>
        <v>1</v>
      </c>
      <c r="S561" s="1" t="str">
        <f aca="false" t="array" ref="S561">_xlfn.IFS(N561="CONTRARIA", "1",N561= "MISMA","2")</f>
        <v>2</v>
      </c>
      <c r="T561" s="1" t="str">
        <f aca="false" t="array" ref="T561">_xlfn.IFS(I561="0-12","1", I561="13-24","2", I561="25-40","3", I561="41-60","4", I561="61-100","5")</f>
        <v>3</v>
      </c>
      <c r="U561" s="9" t="n">
        <v>-1</v>
      </c>
      <c r="V561" s="10" t="str">
        <f aca="false">IF(U561="","",IF(AND(U561&gt;=-9,U561&lt;=-6.5),"-9 a -6,5",IF(AND(U561&gt;=-6,U561&lt;=-3.5),"-6 a -3,5",IF(AND(U561&gt;=-3,U561&lt;=-1),"-3 a -1",IF(U561=-0.5,"-0,5",IF(AND(U561&gt;=0,U561&lt;=2.5),"0 a 2,5",IF(AND(U561&gt;=3,U561&lt;=5.5),"3 a 5,5",IF(AND(U561&gt;=6,U561&lt;=8.5),"6 a 8,5",IF(AND(U561&gt;=9,U561&lt;=20),"9 a 20","Fuera de rango")))))))))</f>
        <v>-3 a -1</v>
      </c>
      <c r="W561" s="11" t="n">
        <f aca="false">IF(V561="","",IF(V561="-9 a -6,5",2,IF(V561="-6 a -3,5",3,IF(V561="-3 a -1",4,IF(V561="-0,5","NORMA",IF(V561="0 a 2,5",5,IF(V561="3 a 5,5",6,IF(V561="6 a 8,5",7,IF(V561="9 a 20",8,"Fuera de rango")))))))))</f>
        <v>4</v>
      </c>
      <c r="X561" s="9" t="n">
        <v>0</v>
      </c>
      <c r="Y561" s="11" t="str">
        <f aca="false">IF(X561="","",IF(AND(X561&gt;=0,X561&lt;=4),"0 a 4",IF(AND(X561&gt;=4.5,X561&lt;=8.5),"4,5 a 8,5",IF(X561=9,"9",IF(AND(X561&gt;=9.5,X561&lt;=13),"9,5 a 13",IF(AND(X561&gt;=13.5,X561&lt;=20),"13,5 a 20",IF(AND(X561&gt;=20.5,X561&lt;=35),"20,5 a 35","Fuera de rango")))))))</f>
        <v>0 a 4</v>
      </c>
      <c r="Z561" s="11" t="n">
        <f aca="false">IF(Y561="","",IF(Y561="0 a 4",1,IF(Y561="4,5 a 8,5",2,IF(Y561="9","NORMA",IF(Y561="9,5 a 13",3,IF(Y561="13,5 a 20",4,IF(Y561="20,5 a 35",5,"Fuera de rango")))))))</f>
        <v>1</v>
      </c>
      <c r="AA561" s="9" t="n">
        <v>28</v>
      </c>
      <c r="AB561" s="10" t="str">
        <f aca="false">IF(AA561="","",IF(AND(AA561&gt;=0,AA561&lt;=9),"0 a 9",IF(AND(AA561&gt;=9.5,AA561&lt;=18.5),"9,5 a 18,5",IF(AA561=19,"19",IF(AND(AA561&gt;=19.5,AA561&lt;=28),"19,5 a 28",IF(AND(AA561&gt;=28.5,AA561&lt;=40),"28,5 a 40","Fuera de rango"))))))</f>
        <v>19,5 a 28</v>
      </c>
      <c r="AC561" s="11" t="n">
        <f aca="false" t="array" ref="AC561">_xlfn.IFS(AB561="","",AB561="0 a 9",1,AB561="9,5 a 18,5",2,AB561="19","NORMA",AB561="19,5 a 28",3,AB561="28,5 a 40",4,TRUE(),"Fuera de rango")</f>
        <v>3</v>
      </c>
      <c r="AD561" s="9" t="n">
        <v>25</v>
      </c>
      <c r="AE561" s="10" t="str">
        <f aca="false">IF(AD561="","",IF(AND(AD561&gt;=-10,AD561&lt;=0),"De -10 a 0",IF(AND(AD561&gt;=0.5,AD561&lt;=9.5),"0,5 a 9,5",IF(AD561=10,"10",IF(AND(AD561&gt;=10.5,AD561&lt;=20),"10,5 a 20",IF(AND(AD561&gt;=20.5,AD561&lt;=40),"20,5 a 40","Fuera de rango"))))))</f>
        <v>20,5 a 40</v>
      </c>
      <c r="AF561" s="12" t="n">
        <f aca="false">IF(AD561="","",IF(AND(AD561&gt;=-10,AD561&lt;=0),1,IF(AND(AD561&gt;=0.5,AD561&lt;=9.5),2,IF(AD561=10,"NORMA",IF(AND(AD561&gt;=10.5,AD561&lt;=20),3,IF(AND(AD561&gt;=20.5,AD561&lt;=40),4,""))))))</f>
        <v>4</v>
      </c>
      <c r="AG561" s="9" t="n">
        <v>8</v>
      </c>
      <c r="AH561" s="10" t="str">
        <f aca="false">IF(AG561="","",IF(AND(AG561&gt;=0,AG561&lt;=4),"0 a 4",IF(AND(AG561&gt;=4.5,AG561&lt;=8.5),"4,5 a 8,5",IF(AG561=9,"9",IF(AND(AG561&gt;=9.5,AG561&lt;=13),"9,5 a 13",IF(AND(AG561&gt;=13.5,AG561&lt;=25),"13,5 a 25","Fuera de rango"))))))</f>
        <v>4,5 a 8,5</v>
      </c>
      <c r="AI561" s="10" t="n">
        <f aca="false">IF(AH561="","",IF(AH561="0 a 4",1,IF(AH561="4,5 a 8,5",2,IF(AH561="9","NORMA",IF(AH561="9,5 a 13",3,IF(AH561="13,5 a 25",4,""))))))</f>
        <v>2</v>
      </c>
      <c r="AJ561" s="9" t="n">
        <v>4</v>
      </c>
      <c r="AK561" s="10" t="str">
        <f aca="false">IF(AJ561="","",IF(AND(AJ561&gt;=-15,AJ561&lt;=-10.5),"-15 a -10,5",IF(AND(AJ561&gt;=-10,AJ561&lt;=-4),"-10 a -4",IF(AND(AJ561&gt;=-4.5,AJ561&lt;=0),"-4,5 a 0",IF(AND(AJ561&gt;=0.5,AJ561&lt;=4.5),"0,5 a 4,5",IF(AJ561=5,"5",IF(AND(AJ561&gt;=5.5,AJ561&lt;=10),"5,5 a 10",IF(AND(AJ561&gt;=10.5,AJ561&lt;=20),"10,5 a 20","Fuera de rango"))))))))</f>
        <v>0,5 a 4,5</v>
      </c>
      <c r="AL561" s="11" t="n">
        <f aca="false">IF(AK561="","",IF(AK561="-15 a -10,5",1,IF(AK561="-10 a -4",2,IF(AK561="-4,5 a 0",3,IF(AK561="0,5 a 4,5",4,IF(AK561="5","NORMA",IF(AK561="5,5 a 10",5,IF(AK561="10,5 a 20",6,"Error"))))))))</f>
        <v>4</v>
      </c>
      <c r="AM561" s="9" t="n">
        <v>1</v>
      </c>
      <c r="AN561" s="10" t="str">
        <f aca="false">IF(AM561="","",IF(AND(AM561&gt;=-7.5,AM561&lt;=-5.5),"-7,5 a -5,5",IF(AND(AM561&gt;=-5,AM561&lt;=-3),"-5 a -3",IF(AND(AM561&gt;=-2.5,AM561&lt;=-0.5),"-2,5 a -0,5",IF(AM561=0,"0,00",IF(AND(AM561&gt;=0.5,AM561&lt;=2.5),"0,5 a 2,5",IF(AND(AM561&gt;=3,AM561&lt;=5),"3 a 5",IF(AND(AM561&gt;=5.5,AM561&lt;=7.5),"5,5 a 7,5",IF(AND(AM561&gt;=8,AM561&lt;=10),"8 a 10","Fuera de rango")))))))))</f>
        <v>0,5 a 2,5</v>
      </c>
      <c r="AO561" s="11" t="n">
        <f aca="false">IF(AN561="","",IF(AN561="-7,5 a -5,5",1,IF(AN561="-5 a -3",2,IF(AN561="-2,5 a -0,5",3,IF(AN561="0,00","NORMA",IF(AN561="0,5 a 2,5",4,IF(AN561="3 a 5",5,IF(AN561="5,5 a 7,5",6,IF(AN561="8 a 10",7,"Error")))))))))</f>
        <v>4</v>
      </c>
      <c r="AP561" s="9" t="n">
        <v>8</v>
      </c>
      <c r="AQ561" s="10" t="str">
        <f aca="false">IF(AP561="","",IF(AND(AP561&gt;=-20,AP561&lt;=-9.5),"-20 a -9,5",IF(AND(AP561&gt;=-9,AP561&lt;=-6.5),"-9 a -6,5",IF(AP561=-6,"-6",IF(AND(AP561&gt;=-5.5,AP561&lt;=-3),"-5,5 a -3",IF(AND(AP561&gt;=-2.5,AP561&lt;=0),"-2,5 a 0",IF(AND(AP561&gt;=0.5,AP561&lt;=3),"0,5 a 3",IF(AND(AP561&gt;=3.5,AP561&lt;=6),"3,5 a 6",IF(AND(AP561&gt;=6.5,AP561&lt;=9),"6,5 a 9",IF(AND(AP561&gt;=9.5,AP561&lt;=20),"9,5 a 20","Fuera de rango"))))))))))</f>
        <v>6,5 a 9</v>
      </c>
      <c r="AR561" s="11" t="n">
        <f aca="false">IF(AQ561="","",IF(AQ561="-20 a -9,5",1,IF(AQ561="-9 a -6,5",2,IF(AQ561="-6","NORMA",IF(AQ561="-5,5 a -3",3,IF(AQ561="-2,5 a 0",4,IF(AQ561="0,5 a 3",5,IF(AQ561="3,5 a 6",6,IF(AQ561="6,5 a 9",7,IF(AQ561="9,5 a 20",8,""))))))))))</f>
        <v>7</v>
      </c>
      <c r="AS561" s="9" t="n">
        <v>2.5</v>
      </c>
      <c r="AT561" s="10" t="str">
        <f aca="false">IF(AS561="","",IF(AND(AS561&gt;=-16,AS561&lt;=-14),"-16 a -14",IF(AND(AS561&gt;=-13.5,AS561&lt;=-11.5),"-13,5 a -11,5",IF(AND(AS561&gt;=-11,AS561&lt;=-9),"-11 a -9",IF(AND(AS561&gt;=-8.5,AS561&lt;=-6.5),"-8,5 a -6,5",IF(AND(AS561&gt;=-6,AS561&lt;=-4),"-6 a -4",IF(AND(AS561&gt;=-3.5,AS561&lt;=-1.5),"-3,5 a -1,5",IF(AND(AS561&gt;=-1,AS561&lt;=1),"-1 a 1",IF(AND(AS561&gt;=1.5,AS561&lt;=3.5),"1,5 a 3,5",IF(AND(AS561&gt;=4,AS561&lt;=6),"4 a 6",IF(AND(AS561&gt;=6.5,AS561&lt;=8.5),"6,5 a 8,5",IF(AND(AS561&gt;=9,AS561&lt;=11),"9 a 11",IF(AND(AS561&gt;=11.5,AS561&lt;=13.5),"11,5 a 13,5",IF(AND(AS561&gt;=14,AS561&lt;=16),"14 a 16",IF(AND(AS561&gt;=16.5,AS561&lt;=18.5),"16,5 a 18,5",IF(AND(AS561&gt;=19,AS561&lt;=21),"19 a 21","Fuera de rango"))))))))))))))))</f>
        <v>1,5 a 3,5</v>
      </c>
      <c r="AU561" s="11" t="n">
        <f aca="false" t="array" ref="AU561">IF(AT561="","",_xlfn.IFS(AT561="-16 a -14",1,AT561="-13,5 a -11,5",2,AT561="-11 a -9",3,AT561="-8,5 a -6,5",4,AT561="-6 a -4",5,AT561="-3,5 a -1,5",6,AT561="-1 a 1",7,AT561="1,5 a 3,5",8,AT561="4 a 6","NORMA",AT561="6,5 a 8,5",9,AT561="9 a 11",10,AT561="11,5 a 13,5",11,AT561="14 a 16",12,AT561="16,5 a 18,5",13,AT561="19 a 21",14,TRUE(),""))</f>
        <v>8</v>
      </c>
      <c r="AV561" s="9" t="n">
        <v>1</v>
      </c>
      <c r="AW561" s="10" t="str">
        <f aca="false">IF(AV561="","",IF(AND(AV561&gt;=-1,AV561&lt;=-0.5),"-1 a -0,5",IF(AND(AV561&gt;-0.5,AV561&lt;=0),"De -0,5 a 0",IF(AND(AV561&gt;=0.25,AV561&lt;=0.75),"0,25 a 0,75",IF(AND(AV561&gt;=1,AV561&lt;=1.5),"1 a 1,5",IF(AND(AV561&gt;=1.75,AV561&lt;=2.25),"1,75 a 2,25",IF(AND(AV561&gt;=2.5,AV561&lt;=3),"2,5 a 3",IF(AND(AV561&gt;=3.25,AV561&lt;=3.75),"3,25 a 3,75","Fuera de rango"))))))))</f>
        <v>1 a 1,5</v>
      </c>
      <c r="AX561" s="10" t="n">
        <f aca="false">IF(AW561="","",IF(OR(AW561="-1 a -0,5",AW561="-1 a -0.5"),1,IF(OR(AW561="De -0,5 a 0",AW561="-0,5 a 0",AW561="De -0.5 a 0"),2,IF(OR(AW561="0,25 a 0,75",AW561="0.25 a 0.75"),"NORMA",IF(OR(AW561="1 a 1,5",AW561="1 a 1.5"),3,IF(OR(AW561="1,75 a 2,25",AW561="1.75 a 2.25"),4,IF(OR(AW561="2,5 a 3",AW561="2.5 a 3"),5,IF(OR(AW561="3,25 a 3,75",AW561="3.25 a 3.75"),6,""))))))))</f>
        <v>3</v>
      </c>
      <c r="AY561" s="9" t="n">
        <v>3</v>
      </c>
      <c r="AZ561" s="10" t="str">
        <f aca="false">IF(AY561="","",IF(AND(AY561&gt;=-20,AY561&lt;=-9.5),"-20 a -9,5",IF(AND(AY561&gt;=-9,AY561&lt;=-6.5),"-9 a -6,5",IF(AY561=-6,"-6",IF(AND(AY561&gt;=-5.5,AY561&lt;=-3),"-5,5 a -3",IF(AND(AY561&gt;=-2.5,AY561&lt;=0),"-2,5 a 0",IF(AND(AY561&gt;=0.5,AY561&lt;=3),"0,5 a 3",IF(AND(AY561&gt;=3.5,AY561&lt;=6),"3,5 a 6","Fuera de rango"))))))))</f>
        <v>0,5 a 3</v>
      </c>
      <c r="BA561" s="11" t="n">
        <f aca="false">IF(AZ561="","",IF(AZ561="-20 a -9,5",1,IF(AZ561="-9 a -6,5",2,IF(AZ561="-6","NORMA",IF(AZ561="-5,5 a -3",3,IF(AZ561="-2,5 a 0",4,IF(AZ561="0,5 a 3",5,IF(AZ561="3,5 a 6",6,""))))))))</f>
        <v>5</v>
      </c>
      <c r="BB561" s="9" t="n">
        <v>0</v>
      </c>
      <c r="BC561" s="10" t="str">
        <f aca="false" t="array" ref="BC561">IF(BB561="","",_xlfn.IFS(AND(BB561&gt;=0,BB561&lt;=2),"0 a 2",AND(BB561&gt;=2.5,BB561&lt;=4.5),"2,5 a 4,5",AND(BB561&gt;=5,BB561&lt;=7),"5 a 7",AND(BB561&gt;=7.5,BB561&lt;=9.5),"7,5 a 9,5",AND(BB561&gt;=10,BB561&lt;=12),"10 a 12",AND(BB561&gt;=12.5,BB561&lt;=14.5),"12,5 a 14,5",BB561=15,"15",AND(BB561&gt;=15.5,BB561&lt;=17.5),"15,5 a 17,5",AND(BB561&gt;=18,BB561&lt;=20),"18 a 20",AND(BB561&gt;=20.5,BB561&lt;=22.5),"20,5 a 22,5",AND(BB561&gt;=23,BB561&lt;=25),"23 a 25",TRUE(),"Fuera de rango"))</f>
        <v>0 a 2</v>
      </c>
      <c r="BD561" s="11" t="n">
        <f aca="false" t="array" ref="BD561">IF(BC561="","",_xlfn.IFS(BC561="0 a 2",1,BC561="2,5 a 4,5",2,BC561="5 a 7",3,BC561="7,5 a 9,5",4,BC561="10 a 12",5,BC561="12,5 a 14,5",6,BC561="15","NORMA",BC561="15,5 a 17,5",7,BC561="18 a 20",8,BC561="20,5 a 22,5",9,BC561="23 a 25",10,TRUE(),"Fuera de rango"))</f>
        <v>1</v>
      </c>
      <c r="BE561" s="9" t="n">
        <v>36</v>
      </c>
      <c r="BF561" s="10" t="str">
        <f aca="false">IF(BE561="","",IF(AND(BE561&gt;=-20,BE561&lt;=-10),"-20 a -10",IF(AND(BE561&gt;=-9.5,BE561&lt;=0.5),"-9,5 a 0,5",IF(AND(BE561&gt;=1,BE561&lt;=11),"1 a 11",IF(AND(BE561&gt;=11.5,BE561&lt;=20.5),"11,5 a 20,5",IF(BE561=21,"21",IF(AND(BE561&gt;=21.5,BE561&lt;=31.5),"21,5 a 31,5",IF(AND(BE561&gt;=32,BE561&lt;=42),"32 a 42","Fuera de rango"))))))))</f>
        <v>32 a 42</v>
      </c>
      <c r="BG561" s="11" t="n">
        <f aca="false">IF(BF561="","",IF(BF561="-20 a -10",1,IF(BF561="-9,5 a 0,5",2,IF(BF561="1 a 11",3,IF(BF561="11,5 a 20,5",4,IF(BF561="21","NORMA",IF(BF561="21,5 a 31,5",5,IF(BF561="32 a 42",6,""))))))))</f>
        <v>6</v>
      </c>
      <c r="BH561" s="9" t="n">
        <v>32</v>
      </c>
      <c r="BI561" s="10" t="str">
        <f aca="false">IF(BH561="","",IF(AND(BH561&gt;=-20,BH561&lt;=-15),"-20 a -15",IF(AND(BH561&gt;=-14.5,BH561&lt;=-9.5),"-14,5 a -9,5",IF(AND(BH561&gt;=-9,BH561&lt;=-4),"-9 a -4",IF(AND(BH561&gt;=-3.5,BH561&lt;=2.5),"-3,5 a 2,5",IF(AND(BH561&gt;=3,BH561&lt;=8),"3 a 8",IF(AND(BH561&gt;=8.5,BH561&lt;=14.5),"8,5 a 14,5",IF(BH561=15,"15",IF(AND(BH561&gt;=15.5,BH561&lt;=20.5),"15,5 a 20,5",IF(AND(BH561&gt;=21,BH561&lt;=26),"21 a 26","Fuera de rango"))))))))))</f>
        <v>Fuera de rango</v>
      </c>
      <c r="BJ561" s="11" t="str">
        <f aca="false">IF(BI561="","",IF(BI561="-20 a -15",1,IF(BI561="-14,5 a -9,5",2,IF(BI561="-9 a -4",3,IF(BI561="-3,5 a 2,5",4,IF(BI561="3 a 8",5,IF(BI561="8,5 a 14,5",6,IF(BI561="15","NORMA",IF(BI561="15,5 a 20,5",7,IF(BI561="21 a 26",8,IF(BI561="26,5 a 31,5",9,"")))))))))))</f>
        <v/>
      </c>
      <c r="BK561" s="9" t="n">
        <v>0</v>
      </c>
      <c r="BL561" s="10" t="str">
        <f aca="false">IF(BK561="","",IF(AND(BK561&gt;=0,BK561&lt;=2),"0 - 2",IF(AND(BK561&gt;=2.5,BK561&lt;=4.5),"2,5 - 4,5",IF(AND(BK561&gt;=5,BK561&lt;=7),"5 - 7",IF(AND(BK561&gt;=7.5,BK561&lt;=9.5),"7,5 - 9,5",IF(AND(BK561&gt;=10,BK561&lt;=12),"10 - 12",IF(AND(BK561&gt;=12.5,BK561&lt;=13.5),"12,5 - 13,5",IF(BK561=14,"14",IF(AND(BK561&gt;=14.5,BK561&lt;=16.5),"14,5 - 16,5",IF(AND(BK561&gt;=17,BK561&lt;=19),"17 - 19",IF(AND(BK561&gt;=19.5,BK561&lt;=21.5),"19,5 - 21,5",IF(AND(BK561&gt;=22,BK561&lt;=24),"22 - 24",IF(AND(BK561&gt;=24.5,BK561&lt;=26.5),"24,5 - 26,5",IF(AND(BK561&gt;=27,BK561&lt;=29),"27 - 29",IF(AND(BK561&gt;=29.5,BK561&lt;=30),"29,5 - 30","Fuera de rango")))))))))))))))</f>
        <v>0 - 2</v>
      </c>
      <c r="BM561" s="11" t="n">
        <f aca="false">IF(BL561="","",IF(BL561="0 - 2",1,IF(BL561="2,5 - 4,5",2,IF(BL561="5 - 7",3,IF(BL561="7,5 - 9,5",4,IF(BL561="10 - 12",5,IF(BL561="12,5 - 13,5",6,IF(BL561="14","NORMA",IF(BL561="14,5 - 16,5",7,IF(BL561="17 - 19",8,IF(BL561="19,5 - 21,5",9,IF(BL561="22 - 24",10,IF(BL561="24,5 - 26,5",11,IF(BL561="27 - 29",12,IF(BL561="29,5 - 30",13,"")))))))))))))))</f>
        <v>1</v>
      </c>
      <c r="BN561" s="9" t="n">
        <v>6</v>
      </c>
      <c r="BO561" s="11" t="str">
        <f aca="false">IF(BN561="","",IF(AND(BN561&gt;=-20,BN561&lt;=-10),"-20 a -10",IF(AND(BN561&gt;=-9.5,BN561&lt;=0.5),"-9,5 a 0,5",IF(AND(BN561&gt;=1,BN561&lt;=11),"1 a 11",IF(AND(BN561&gt;=11.5,BN561&lt;=21.5),"11,5 a 21,5",IF(BN561=22,"22",IF(AND(BN561&gt;=22.5,BN561&lt;=32.5),"22,5 a 32,5",IF(AND(BN561&gt;=33,BN561&lt;=43),"33 a 43","Fuera de rango"))))))))</f>
        <v>1 a 11</v>
      </c>
      <c r="BP561" s="11" t="n">
        <f aca="false">IF(BO561="","",IF(BO561="-20 a -10",1,IF(BO561="-9,5 a 0,5",2,IF(BO561="1 a 11",3,IF(BO561="11,5 a 21,5",4,IF(BO561="22","NORMA",IF(BO561="22,5 a 32,5",5,IF(BO561="33 a 43",6,""))))))))</f>
        <v>3</v>
      </c>
      <c r="BQ561" s="9" t="n">
        <v>2</v>
      </c>
      <c r="BR561" s="10" t="str">
        <f aca="false">IF(BQ561="","",IF(AND(BQ561&gt;=-20,BQ561&lt;=-15),"-20 a -15",IF(AND(BQ561&gt;=-14.5,BQ561&lt;=-9.5),"-14,5 a -9,5",IF(AND(BQ561&gt;=-9,BQ561&lt;=-4),"-9 a -4",IF(AND(BQ561&gt;=-3.5,BQ561&lt;=2.5),"-3,5 a 2,5",IF(AND(BQ561&gt;=3,BQ561&lt;=8),"3 a 8",IF(AND(BQ561&gt;=8.5,BQ561&lt;=13.5),"8,5 a 13,5",IF(AND(BQ561&gt;=14,BQ561&lt;=17.5),"14 a 17,5",IF(BQ561=18,"18",IF(AND(BQ561&gt;=18.5,BQ561&lt;=23.5),"18,5 a 23,5",IF(AND(BQ561&gt;=24,BQ561&lt;=29),"24 a 29",IF(AND(BQ561&gt;=29.5,BQ561&lt;=34.5),"29,5 a 34,5",IF(AND(BQ561&gt;=35,BQ561&lt;=40),"35 a 40","Fuera de rango")))))))))))))</f>
        <v>-3,5 a 2,5</v>
      </c>
      <c r="BS561" s="11" t="n">
        <f aca="false">IF(BR561="","",IF(BR561="-20 a -15",1,IF(BR561="-14,5 a -9,5",2,IF(BR561="-9 a -4",3,IF(BR561="-3,5 a 2,5",4,IF(BR561="3 a 8",5,IF(BR561="8,5 a 13,5",6,IF(BR561="14 a 17,5",7,IF(BR561="18","NORMA",IF(BR561="18,5 a 23,5",8,IF(BR561="24 a 29",9,IF(BR561="29,5 a 34,5",10,IF(BR561="35 a 40",11,"")))))))))))))</f>
        <v>4</v>
      </c>
      <c r="BT561" s="9" t="n">
        <v>1</v>
      </c>
      <c r="BU561" s="10" t="str">
        <f aca="false">IF(BT561="","",IF(AND(BT561&gt;=-20,BT561&lt;=-18),"-20 a -18",IF(AND(BT561&gt;=-17.5,BT561&lt;=-15.5),"-17,5 a -15,5",IF(AND(BT561&gt;=-15,BT561&lt;=-13),"-15 a -13",IF(AND(BT561&gt;=-12.5,BT561&lt;=-10.5),"-12,5 a -10,5",IF(AND(BT561&gt;=-10,BT561&lt;=-8),"-10 a -8",IF(AND(BT561&gt;=-7.5,BT561&lt;=-5.5),"-7,5 a -5,5",IF(AND(BT561&gt;=-5,BT561&lt;=-3),"-5 a -3",IF(AND(BT561&gt;=-2.5,BT561&lt;=-0.5),"-2,5 a -0,5",IF(BT561=0,"0",IF(AND(BT561&gt;=0.5,BT561&lt;=2.5),"0,5 a 2,5",IF(AND(BT561&gt;=3,BT561&lt;=5),"3 a 5",IF(AND(BT561&gt;=5.5,BT561&lt;=7.5),"5,5 a 7,5",IF(AND(BT561&gt;=8,BT561&lt;=10),"8 a 10",IF(AND(BT561&gt;=10.5,BT561&lt;=12.5),"10,5 a 12,5",IF(AND(BT561&gt;=13,BT561&lt;=15),"13 a 15",IF(AND(BT561&gt;=15.5,BT561&lt;=17.5),"15,5 a 17,5",IF(AND(BT561&gt;=18,BT561&lt;=20),"18 a 20","Fuera de rango"))))))))))))))))))</f>
        <v>0,5 a 2,5</v>
      </c>
      <c r="BV561" s="11" t="n">
        <f aca="false">IF(BT561="","",IF(BT561=0,"NORMA",IF(AND(BT561&gt;=-20,BT561&lt;=-18),2,IF(AND(BT561&gt;=-17.5,BT561&lt;=-15.5),2,IF(AND(BT561&gt;=-15,BT561&lt;=-13),3,IF(AND(BT561&gt;=-12.5,BT561&lt;=-10.5),4,IF(AND(BT561&gt;=-10,BT561&lt;=-8),5,IF(AND(BT561&gt;=-7.5,BT561&lt;=-5.5),6,IF(AND(BT561&gt;=-5,BT561&lt;=-3),7,IF(AND(BT561&gt;=-2.5,BT561&lt;=-0.5),8,IF(AND(BT561&gt;=0.5,BT561&lt;=2.5),9,IF(AND(BT561&gt;=3,BT561&lt;=5),10,IF(AND(BT561&gt;=5.5,BT561&lt;=7.5),11,IF(AND(BT561&gt;=8,BT561&lt;=10),12,IF(AND(BT561&gt;=10.5,BT561&lt;=12.5),13,IF(AND(BT561&gt;=13,BT561&lt;=15),14,IF(AND(BT561&gt;=15.5,BT561&lt;=17.5),15,IF(AND(BT561&gt;=18,BT561&lt;=20),16,"Fuera de rango"))))))))))))))))))</f>
        <v>9</v>
      </c>
      <c r="BW561" s="9" t="n">
        <v>-10</v>
      </c>
      <c r="BX561" s="10" t="n">
        <f aca="false">18.5- (0.3*H561)</f>
        <v>10.7</v>
      </c>
      <c r="BY561" s="10" t="n">
        <f aca="false">(BW561)-(BX561)</f>
        <v>-20.7</v>
      </c>
      <c r="BZ561" s="10" t="str">
        <f aca="false">IF(BY561="","",IF(BY561&lt;-27.5,"De -30 a -28",IF(BY561&lt;-25,"De -27,5 a -25,5",IF(BY561&lt;-22.5,"De -25 a -23",IF(BY561&lt;-20,"De -22,5 a -20,5",IF(BY561&lt;-17.5,"De -20 a -18",IF(BY561&lt;-15,"De -17,5 a -15,5",IF(BY561&lt;-12.5,"De -15 a -13",IF(BY561&lt;-10,"De -12,5 a -10,5",IF(BY561&lt;-7.5,"De -10 a -8",IF(BY561&lt;-5,"De -7,5 a -5,5",IF(BY561&lt;-2.5,"De -5 a -3",IF(BY561&lt;0,"De -2,5 a -0,5",IF(BY561&lt;2.5,"De 0 a 2",IF(BY561&lt;5,"De 2,5 a 4,5",IF(BY561&lt;7.5,"De 5 a 7",IF(BY561&lt;10,"De 7,5 a 9,5",IF(BY561&lt;12.5,"De 10 a 12",IF(BY561&lt;15,"De 12,5 a 14,5",IF(BY561&lt;17.5,"De 15 a 17",IF(BY561&lt;20,"De 17,5 a 19,5",IF(BY561&lt;22.5,"De 20 a 22",IF(BY561&lt;25,"De 22,5 a 24,5",IF(BY561&lt;27.5,"De 25 a 27","De 27,5 a 30"))))))))))))))))))))))))</f>
        <v>De -22,5 a -20,5</v>
      </c>
      <c r="CA561" s="12" t="n">
        <f aca="false">IF(BY561="","",IF(BY561&lt;=-28,1,IF(BY561&lt;=-25.5,2,IF(BY561&lt;=-23,3,IF(BY561&lt;=-20.5,4,IF(BY561&lt;=-18,5,IF(BY561&lt;=-15.5,6,IF(BY561&lt;=-13,7,IF(BY561&lt;=-10.5,8,IF(BY561&lt;=-8,9,IF(BY561&lt;=-5.5,10,IF(BY561&lt;=-3,11,IF(BY561&lt;=-0.5,12,IF(BY561&lt;=2,13,IF(BY561&lt;=4.5,14,IF(BY561&lt;=7,15,IF(BY561&lt;=9.5,16,IF(BY561&lt;=12,17,IF(BY561&lt;=14.5,18,IF(BY561&lt;=17,19,IF(BY561&lt;=19.5,20,IF(BY561&lt;=22,21,IF(BY561&lt;=24.5,22,IF(BY561&lt;=27,23,IF(BY561&lt;=30,24,"Fuera de rango")))))))))))))))))))))))))</f>
        <v>4</v>
      </c>
      <c r="CB561" s="9" t="n">
        <v>-9.5</v>
      </c>
      <c r="CC561" s="10" t="n">
        <f aca="false">18.5- (0.3*H561)</f>
        <v>10.7</v>
      </c>
      <c r="CD561" s="10" t="n">
        <f aca="false">(CB561)-(CC561)</f>
        <v>-20.2</v>
      </c>
      <c r="CE561" s="10" t="str">
        <f aca="false">IF(CD561="","",IF(CD561&lt;-27.5,"De -30 a -28",IF(CD561&lt;-25,"De -27,5 a -25,5",IF(CD561&lt;-22.5,"De -25 a -23",IF(CD561&lt;-20,"De -22,5 a -20,5",IF(CD561&lt;-17.5,"De -20 a -18",IF(CD561&lt;-15,"De -17,5 a -15,5",IF(CD561&lt;-12.5,"De -15 a -13",IF(CD561&lt;-10,"De -12,5 a -10,5",IF(CD561&lt;-7.5,"De -10 a -8",IF(CD561&lt;-5,"De -7,5 a -5,5",IF(CD561&lt;-2.5,"De -5 a -3",IF(CD561&lt;0,"De -2,5 a -0,5",IF(CD561&lt;=2,"De 0 a 2",IF(CD561&lt;=4.5,"De 2,5 a 4,5",IF(CD561&lt;=7,"De 5 a 7",IF(CD561&lt;=9.5,"De 7,5 a 9,5",IF(CD561&lt;=12,"De 10 a 12",IF(CD561&lt;=14.5,"De 12,5 a 14,5",IF(CD561&lt;=17,"De 15 a 17",IF(CD561&lt;=19.5,"De 17,5 a 19,5",IF(CD561&lt;=22,"De 20 a 22",IF(CD561&lt;=24.5,"De 22,5 a 24,5",IF(CD561&lt;=27,"De 25 a 27","De 27,5 a 30"))))))))))))))))))))))))</f>
        <v>De -22,5 a -20,5</v>
      </c>
      <c r="CF561" s="12" t="n">
        <f aca="false">IF(CD561="","",IF(CD561&lt;-27.5,1,IF(CD561&lt;-25,2,IF(CD561&lt;-22.5,3,IF(CD561&lt;-20,4,IF(CD561&lt;-17.5,5,IF(CD561&lt;-15,6,IF(CD561&lt;-12.5,7,IF(CD561&lt;-10,8,IF(CD561&lt;-7.5,9,IF(CD561&lt;-5,10,IF(CD561&lt;-2.5,11,IF(CD561&lt;0,12,IF(CD561&lt;2.5,13,IF(CD561&lt;5,14,IF(CD561&lt;7.5,15,IF(CD561&lt;10,16,IF(CD561&lt;12.5,17,IF(CD561&lt;15,18,IF(CD561&lt;17.5,19,IF(CD561&lt;20,20,IF(CD561&lt;22.5,21,IF(CD561&lt;25,22,IF(CD561&lt;27.5,23,24))))))))))))))))))))))))</f>
        <v>4</v>
      </c>
      <c r="CG561" s="9" t="n">
        <v>-2.5</v>
      </c>
      <c r="CH561" s="10" t="str">
        <f aca="false">IF(CG561="","",IF(AND(CG561&gt;=-10,CG561&lt;=-9.5),"-10 a -9,5",IF(AND(CG561&gt;-9.5,CG561&lt;=-8.5),"-9 a -8,5",IF(AND(CG561&gt;-8.5,CG561&lt;=-7.5),"-8 a -7,5",IF(AND(CG561&gt;-7.5,CG561&lt;=-6.5),"-7 a -6,5",IF(AND(CG561&gt;-6.5,CG561&lt;=-5.5),"-6 a -5,5",IF(AND(CG561&gt;-5.5,CG561&lt;=-4.5),"-5 a -4,5",IF(AND(CG561&gt;-4.5,CG561&lt;=-3.5),"-4 a -3,5",IF(AND(CG561&gt;-3.5,CG561&lt;=-2.5),"-3 a -2,5",IF(CG561=-2.25,"-2,25",IF(AND(CG561&gt;-2.5,CG561&lt;=-1.5),"-2 a -1,5",IF(AND(CG561&gt;-1.5,CG561&lt;=-0.5),"-1 a -0,5",IF(AND(CG561&gt;-0.5,CG561&lt;=0.5),"0 a 0,5",IF(AND(CG561&gt;0.5,CG561&lt;=1.5),"1 a 1,5",IF(AND(CG561&gt;1.5,CG561&lt;=2.5),"2 a 2,5",IF(AND(CG561&gt;2.5,CG561&lt;=3.5),"3 a 3,5",IF(AND(CG561&gt;3.5,CG561&lt;=4.5),"4 a 4,5",IF(AND(CG561&gt;4.5,CG561&lt;=5.5),"5 a 5,5",IF(AND(CG561&gt;5.5,CG561&lt;=6.5),"6 a 6,5",IF(AND(CG561&gt;6.5,CG561&lt;=7.5),"7 a 7,5",IF(AND(CG561&gt;7.5,CG561&lt;=8.5),"8 a 8,5",IF(AND(CG561&gt;8.5,CG561&lt;=9.5),"9 a 9,5",IF(CG561&gt;=10,"10","Fuera de rango")))))))))))))))))))))))</f>
        <v>-3 a -2,5</v>
      </c>
      <c r="CI561" s="11" t="n">
        <f aca="false">IF(CG561="","",IF(CG561=-2.25,"NORMA",IF(CG561&lt;=-9.5,1,IF(CG561&lt;=-8.5,2,IF(CG561&lt;=-7.5,3,IF(CG561&lt;=-6.5,4,IF(CG561&lt;=-5.5,5,IF(CG561&lt;=-4.5,6,IF(CG561&lt;=-3.5,7,IF(CG561&lt;=-2.5,8,IF(CG561&lt;=-1.5,9,IF(CG561&lt;=-0.5,10,IF(CG561&lt;=0.5,11,IF(CG561&lt;=1.5,12,IF(CG561&lt;=2.5,13,IF(CG561&lt;=3.5,14,IF(CG561&lt;=4.5,15,IF(CG561&lt;=5.5,16,IF(CG561&lt;=6.5,17,IF(CG561&lt;=7.5,18,IF(CG561&lt;=8.5,19,IF(CG561&lt;=9.5,20,IF(CG561=10,21,"Fuera de rango")))))))))))))))))))))))</f>
        <v>8</v>
      </c>
      <c r="CJ561" s="9" t="n">
        <v>3</v>
      </c>
      <c r="CK561" s="10" t="str">
        <f aca="false">IF(CJ561="","",IF(AND(CJ561&gt;=-6,CJ561&lt;=-5.5),"-6 a -5,5",IF(AND(CJ561&gt;-5.5,CJ561&lt;=-4.5),"-5 a -4,5",IF(AND(CJ561&gt;-4.5,CJ561&lt;=-3.5),"-4 a -3,5",IF(AND(CJ561&gt;-3.5,CJ561&lt;=-2.5),"-3 a -2,5",IF(AND(CJ561&gt;-2.5,CJ561&lt;=-1.5),"-2 a -1,5",IF(AND(CJ561&gt;-1.5,CJ561&lt;=-0.5),"-1 a -0,5",IF(AND(CJ561&gt;-0.5,CJ561&lt;=0.5),"0 a 0,5",IF(AND(CJ561&gt;0.5,CJ561&lt;=1.5),"1 a 1,5",IF(AND(CJ561&gt;1.5,CJ561&lt;2.5),"2",IF(AND(CJ561&gt;=2.5,CJ561&lt;=3),"2,5 a 3",IF(AND(CJ561&gt;3,CJ561&lt;=4),"3,5 a 4",IF(AND(CJ561&gt;4,CJ561&lt;=5),"4,5 a 5",IF(AND(CJ561&gt;5,CJ561&lt;=6),"5,5 a 6",IF(AND(CJ561&gt;6,CJ561&lt;=7),"6,5 a 7",IF(AND(CJ561&gt;7,CJ561&lt;=8),"7,5 a 8",IF(AND(CJ561&gt;8,CJ561&lt;=9.5),"8,5 a 9,5",IF(CJ561=10,"10","Fuera de rango"))))))))))))))))))</f>
        <v>2,5 a 3</v>
      </c>
      <c r="CL561" s="11" t="n">
        <f aca="false">IF(CK561="","",IF(OR(CK561="-6 a -5,5",CK561="-6 - -5,5"),1,IF(OR(CK561="-5 a -4,5",CK561="-5 - -4,5"),2,IF(OR(CK561="-4 a -3,5",CK561="-4 - -3,5"),3,IF(OR(CK561="-3 a -2,5",CK561="-3 - -2,5"),4,IF(OR(CK561="-2 a -1,5",CK561="-2 - -1,5"),5,IF(OR(CK561="-1 a -0,5",CK561="-1 - -0,5"),6,IF(OR(CK561="0 a 0,5",CK561="0 - 0,5"),7,IF(OR(CK561="1 a 1,5",CK561="1 - 1,5"),8,IF(CK561="2","NORMA",IF(OR(CK561="2,5 a 3",CK561="2,5 - 3"),9,IF(OR(CK561="3,5 a 4",CK561="3,5 - 4"),10,IF(OR(CK561="4,5 a 5",CK561="4,5 - 5"),11,IF(OR(CK561="5,5 a 6",CK561="5,5 - 6"),12,IF(OR(CK561="6,5 a 7",CK561="6,5 - 7"),13,IF(OR(CK561="7,5 a 8",CK561="7,5 - 8"),14,IF(OR(CK561="8,5 a 9",CK561="8,5 - 9,5",CK561="9 a 9,5"),15,IF(CK561="10",15,IF(OR(CK561="0,5 a 1",CK561="0,5 - 1"),7,"Fuera de rango")))))))))))))))))))</f>
        <v>9</v>
      </c>
      <c r="CO561" s="10" t="str">
        <f aca="false">IF(CM561&gt;0,"EME"," ")</f>
        <v> </v>
      </c>
      <c r="CQ561" s="10" t="str">
        <f aca="false">IF(CP561&gt;0,"0", " ")</f>
        <v> </v>
      </c>
      <c r="CR561" s="10" t="str">
        <f aca="false">IF(CP561&gt;0,"EME"," ")</f>
        <v> </v>
      </c>
      <c r="CS561" s="9" t="n">
        <v>0</v>
      </c>
      <c r="CV561" s="9" t="n">
        <v>0</v>
      </c>
      <c r="CY561" s="9" t="n">
        <v>-2.5</v>
      </c>
      <c r="DB561" s="9" t="n">
        <v>-2.5</v>
      </c>
      <c r="DC561" s="11" t="str">
        <f aca="false">IF(DB561&lt;0,"2"," ")</f>
        <v>2</v>
      </c>
      <c r="DD561" s="11" t="str">
        <f aca="false">IF(DB561&lt;0,"MIO"," ")</f>
        <v>MIO</v>
      </c>
      <c r="DE561" s="9" t="n">
        <v>-0.5</v>
      </c>
      <c r="DF561" s="10" t="str">
        <f aca="false">IF(DE561&lt;0,"3"," ")</f>
        <v>3</v>
      </c>
      <c r="DG561" s="10" t="str">
        <f aca="false">IF(DE561&lt;0,"AST"," ")</f>
        <v>AST</v>
      </c>
      <c r="DH561" s="9" t="n">
        <v>-0.5</v>
      </c>
      <c r="DI561" s="10" t="str">
        <f aca="false">IF(DH561&lt;0,"3"," ")</f>
        <v>3</v>
      </c>
      <c r="DJ561" s="10" t="str">
        <f aca="false">IF(DH561&lt;0,"AST"," ")</f>
        <v>AST</v>
      </c>
      <c r="DK561" s="9" t="n">
        <v>0</v>
      </c>
      <c r="DL561" s="10" t="str">
        <f aca="false">IF(DK561&gt;0,"4"," ")</f>
        <v> </v>
      </c>
      <c r="DM561" s="10" t="str">
        <f aca="false">IF(DK561&gt;0,"PRE"," ")</f>
        <v> </v>
      </c>
      <c r="DN561" s="9" t="n">
        <v>0</v>
      </c>
      <c r="DO561" s="10" t="str">
        <f aca="false">IF(DN561&gt;0,"4"," ")</f>
        <v> </v>
      </c>
      <c r="DP561" s="10" t="str">
        <f aca="false">IF(DN561&gt;0,"PRE"," ")</f>
        <v> </v>
      </c>
      <c r="DS561" s="12" t="str">
        <f aca="false">CONCATENATE(CO561,CU561,DA561,DG561,DM561)</f>
        <v> AST </v>
      </c>
      <c r="DT561" s="10" t="e">
        <f aca="false" t="array" ref="DT561">_xlfn.IFS(DS561="EME    ","0", DS561=" HIP   ","1", DS561="  MIO  ","2", DS561="   AST ","3", DS561="    PRE","4", DS561="EME   PRE","5", DS561=" HIP  PRE","6", DS561=" HIP AST ","7", DS561="  MIO PRE","8", DS561="  MIOAST ","9", DS561="   ASTPRE","10",DS561=" HIP ASTPRE","11", DS561="  MIOASTPRE","12", DS561="     ","0")</f>
        <v>#N/A</v>
      </c>
      <c r="DV561" s="1" t="e">
        <f aca="false" t="array" ref="DV561">_xlfn.IFS(DU561="SI","2", DU561="NO","1")</f>
        <v>#N/A</v>
      </c>
      <c r="DX561" s="11" t="str">
        <f aca="false">IF(DW561=0,"1","2")</f>
        <v>1</v>
      </c>
      <c r="DY561" s="11" t="str">
        <f aca="false" t="array" ref="DY561">_xlfn.IFS(DW561=0,"0", DW561=0.25, "1", DW561=0.5,"2", DW561=0.75,"3", DW561=1,"4",DW561=1.25,"5", DW561=1.5,"6", DW561=1.75,"7", DW561=2,"8")</f>
        <v>0</v>
      </c>
      <c r="EA561" s="11" t="str">
        <f aca="false">IF(DZ561=0,"1","2")</f>
        <v>1</v>
      </c>
      <c r="EB561" s="11" t="str">
        <f aca="false" t="array" ref="EB561">_xlfn.IFS(DZ561=0,"0", DZ561=0.25, "1", DZ561=0.5,"2", DZ561=0.75,"3", DZ561=1,"4",DZ561=1.25,"5", DZ561=1.5,"6", DZ561=1.75,"7", DZ561=2,"8")</f>
        <v>0</v>
      </c>
      <c r="ED561" s="10" t="str">
        <f aca="false">IF(EC561=0,"1","2")</f>
        <v>1</v>
      </c>
      <c r="EE561" s="11" t="str">
        <f aca="false" t="array" ref="EE561">_xlfn.IFS(EC561=0,"0", EC561=-0.25, "1", EC561=-0.5,"2", EC561=-0.75,"3", EC561=-1,"4",EC561=-1.25,"5", EC561=-1.5,"6", EC561=-1.75,"7", EC561=-2,"8", EC561=-2.25,"9",EC561=-2.5,"10", EC561=-2.75,"11", EC561=-3,"12", EC561=-3.25,"13", EC561=-3.5,"14", EC561=-3.75,"15",EC561=-4,"16")</f>
        <v>0</v>
      </c>
      <c r="EG561" s="10" t="str">
        <f aca="false">IF(EF561=0,"1","2")</f>
        <v>1</v>
      </c>
      <c r="EH561" s="11" t="str">
        <f aca="false" t="array" ref="EH561">_xlfn.IFS(EF561=0,"0", EF561=-0.25, "1", EF561=-0.5,"2", EF561=-0.75,"3", EF561=-1,"4",EF561=-1.25,"5", EF561=-1.5,"6", EF561=-1.75,"7", EF561=-2,"8", EF561=-2.25,"9",EF561=-2.5,"10", EF561=-2.75,"11", EF561=-3,"12", EF561=-3.25,"13", EF561=-3.5,"14", EF561=-3.75,"15",EF561=-4,"16")</f>
        <v>0</v>
      </c>
      <c r="EJ561" s="11" t="str">
        <f aca="false">IF(EI561=0,"1","2")</f>
        <v>1</v>
      </c>
      <c r="EK561" s="11" t="str">
        <f aca="false" t="array" ref="EK561">_xlfn.IFS(EI561=0,"0", EI561=-0.25, "1", EI561=-0.5,"2", EI561=-0.75,"3", EI561=-1,"4",EI561=-1.25,"5", EI561=-1.5,"6", EI561=-1.75,"7", EI561=-2,"8", EI561=-2.25,"9", EI561=-2.25,"9",EI561=-2.5,"10", EI561=-2.75,"11", EI561=-3,"12", EI561=-3.25,"13", EI561=-3.5,"14", EI561=-3.75,"15",EI561=-4,"16", EI561=0.25, "17", EI561=0.5, "18")</f>
        <v>0</v>
      </c>
      <c r="EM561" s="11" t="str">
        <f aca="false">IF(EL561=0,"1","2")</f>
        <v>1</v>
      </c>
      <c r="EN561" s="11" t="str">
        <f aca="false" t="array" ref="EN561">_xlfn.IFS(EL561=0.25,"17",EL561=0.5,"18", EL561=0,"0", EL561=-0.25, "1", EL561=-0.5,"2", EL561=-0.75,"3", EL561=-1,"4",EL561=-1.25,"5", EL561=-1.5,"6", EL561=-1.75,"7", EL561=-2,"8",EL561= -2.25,"9",EL561=-2.5,"10",EL561= -2.75,"11",EL561= -3,"12",EL561= -3.25,"13",EL561= -3.5,"14",EL561= -3.75,"15",EL561=-4,"16")</f>
        <v>0</v>
      </c>
      <c r="EP561" s="11" t="str">
        <f aca="false">IF(EO561=0,"1","2")</f>
        <v>1</v>
      </c>
      <c r="EQ561" s="11" t="str">
        <f aca="false" t="array" ref="EQ561">_xlfn.IFS(EO561=0,"0", EO561=0.25, "1", EO561=0.5,"2", EO561=0.75,"3", EO561=1,"4",EO561=1.25,"5", EO561=1.5,"6", EO561=1.75,"7", EO561=2,"8", EO561=2.25,"9", EO561=2.25,"9",EO561=2.5,"10", EO561=2.75,"11", EO561=3,"12", EO561=3.25,"13", EO561=3.5,"14", EO561=3.75,"15",EO561=4,"16", EO561=-0.25, "17", bq=-0.5, "18")</f>
        <v>0</v>
      </c>
      <c r="ES561" s="11" t="str">
        <f aca="false">IF(ER561=0,"1","2")</f>
        <v>1</v>
      </c>
      <c r="ET561" s="11" t="str">
        <f aca="false" t="array" ref="ET561">_xlfn.IFS(ER561=0,"0", ER561=0.25, "1", ER561=0.5,"2", ER561=0.75,"3", ER561=1,"4",ER561=1.25,"5", ER561=1.5,"6", ER561=1.75,"7", ER561=2,"8", ER561=2.25,"9", ER561=2.25,"9",ER561=2.5,"10", ER561=2.75,"11", ER561=3,"12", ER561=3.25,"13", ER561=3.5,"14", ER561=3.75,"15",ER561=4,"16", ER561=-0.25, "17", bq=-0.5, "18")</f>
        <v>0</v>
      </c>
      <c r="EV561" s="14" t="e">
        <f aca="false">VLOOKUP(EU561,LEYENDA!$G$2:$H$8,2,TRUE())</f>
        <v>#N/A</v>
      </c>
      <c r="EW561" s="14" t="e">
        <f aca="false" t="array" ref="EW561">_xlfn.IFS(EV561="0-5","1", EV561="6-12","2", EV561="13-18","3", EV561="19-24","4", EV561="25-36","5", EV561="37-48","6", EV561="49-60","7")</f>
        <v>#N/A</v>
      </c>
    </row>
    <row r="562" customFormat="false" ht="13.5" hidden="false" customHeight="false" outlineLevel="0" collapsed="false">
      <c r="A562" s="1" t="n">
        <v>220</v>
      </c>
      <c r="B562" s="2" t="n">
        <v>2</v>
      </c>
      <c r="C562" s="33" t="n">
        <v>41824</v>
      </c>
      <c r="E562" s="5" t="str">
        <f aca="false">VLOOKUP(A562,'286'!$A$3:$J$6279,10,FALSE())</f>
        <v>MARTÍN OROPESA, RAQUEL</v>
      </c>
      <c r="F562" s="4" t="str">
        <f aca="false">VLOOKUP(A562,'286'!$A$3:$I$1768,3,FALSE())</f>
        <v>MARORA</v>
      </c>
      <c r="G562" s="6" t="n">
        <f aca="false">VLOOKUP(A562,'286'!$A$3:$I$1768,4,FALSE())</f>
        <v>32088</v>
      </c>
      <c r="H562" s="7" t="n">
        <f aca="false">YEAR(C562)-YEAR(G562)</f>
        <v>27</v>
      </c>
      <c r="I562" s="1" t="str">
        <f aca="false">VLOOKUP(H562,LEYENDA!$C$2:$D$6,2,TRUE())</f>
        <v>25-40</v>
      </c>
      <c r="J562" s="5" t="str">
        <f aca="false">VLOOKUP(A562,'286'!$A$3:$I$1768,7,FALSE())</f>
        <v>M</v>
      </c>
      <c r="K562" s="8" t="n">
        <f aca="false">VLOOKUP(A562,'286'!$A$3:$I$1768,2,FALSE())</f>
        <v>0</v>
      </c>
      <c r="L562" s="4" t="str">
        <f aca="false">VLOOKUP(A562,'286'!$A$3:$I$1768,8,FALSE())</f>
        <v>D</v>
      </c>
      <c r="M562" s="4" t="str">
        <f aca="false">VLOOKUP(A562,'286'!$A$3:$I$1768,9,FALSE())</f>
        <v>D</v>
      </c>
      <c r="N562" s="8" t="str">
        <f aca="false">IF(R562=O562, "MISMA","CONTRARIA")</f>
        <v>MISMA</v>
      </c>
      <c r="O562" s="8" t="str">
        <f aca="false" t="array" ref="O562">_xlfn.IFS(L562="D","1", L562="I","2")</f>
        <v>1</v>
      </c>
      <c r="P562" s="8" t="e">
        <f aca="false" t="array" ref="P562">_xlfn.IFS(K562="OD","1", K562="OI","2")</f>
        <v>#N/A</v>
      </c>
      <c r="Q562" s="1" t="str">
        <f aca="false" t="array" ref="Q562">_xlfn.IFS(J562="M","1", J562="H","2")</f>
        <v>1</v>
      </c>
      <c r="R562" s="8" t="str">
        <f aca="false" t="array" ref="R562">_xlfn.IFS(M562="D","1", M562="I","2")</f>
        <v>1</v>
      </c>
      <c r="S562" s="1" t="str">
        <f aca="false" t="array" ref="S562">_xlfn.IFS(N562="CONTRARIA", "1",N562= "MISMA","2")</f>
        <v>2</v>
      </c>
      <c r="T562" s="1" t="str">
        <f aca="false" t="array" ref="T562">_xlfn.IFS(I562="0-12","1", I562="13-24","2", I562="25-40","3", I562="41-60","4", I562="61-100","5")</f>
        <v>3</v>
      </c>
      <c r="U562" s="9" t="n">
        <v>-2</v>
      </c>
      <c r="V562" s="10" t="str">
        <f aca="false">IF(U562="","",IF(AND(U562&gt;=-9,U562&lt;=-6.5),"-9 a -6,5",IF(AND(U562&gt;=-6,U562&lt;=-3.5),"-6 a -3,5",IF(AND(U562&gt;=-3,U562&lt;=-1),"-3 a -1",IF(U562=-0.5,"-0,5",IF(AND(U562&gt;=0,U562&lt;=2.5),"0 a 2,5",IF(AND(U562&gt;=3,U562&lt;=5.5),"3 a 5,5",IF(AND(U562&gt;=6,U562&lt;=8.5),"6 a 8,5",IF(AND(U562&gt;=9,U562&lt;=20),"9 a 20","Fuera de rango")))))))))</f>
        <v>-3 a -1</v>
      </c>
      <c r="W562" s="11" t="n">
        <f aca="false">IF(V562="","",IF(V562="-9 a -6,5",2,IF(V562="-6 a -3,5",3,IF(V562="-3 a -1",4,IF(V562="-0,5","NORMA",IF(V562="0 a 2,5",5,IF(V562="3 a 5,5",6,IF(V562="6 a 8,5",7,IF(V562="9 a 20",8,"Fuera de rango")))))))))</f>
        <v>4</v>
      </c>
      <c r="X562" s="9" t="n">
        <v>24</v>
      </c>
      <c r="Y562" s="11" t="str">
        <f aca="false">IF(X562="","",IF(AND(X562&gt;=0,X562&lt;=4),"0 a 4",IF(AND(X562&gt;=4.5,X562&lt;=8.5),"4,5 a 8,5",IF(X562=9,"9",IF(AND(X562&gt;=9.5,X562&lt;=13),"9,5 a 13",IF(AND(X562&gt;=13.5,X562&lt;=20),"13,5 a 20",IF(AND(X562&gt;=20.5,X562&lt;=35),"20,5 a 35","Fuera de rango")))))))</f>
        <v>20,5 a 35</v>
      </c>
      <c r="Z562" s="11" t="n">
        <f aca="false">IF(Y562="","",IF(Y562="0 a 4",1,IF(Y562="4,5 a 8,5",2,IF(Y562="9","NORMA",IF(Y562="9,5 a 13",3,IF(Y562="13,5 a 20",4,IF(Y562="20,5 a 35",5,"Fuera de rango")))))))</f>
        <v>5</v>
      </c>
      <c r="AA562" s="9" t="n">
        <v>30</v>
      </c>
      <c r="AB562" s="10" t="str">
        <f aca="false">IF(AA562="","",IF(AND(AA562&gt;=0,AA562&lt;=9),"0 a 9",IF(AND(AA562&gt;=9.5,AA562&lt;=18.5),"9,5 a 18,5",IF(AA562=19,"19",IF(AND(AA562&gt;=19.5,AA562&lt;=28),"19,5 a 28",IF(AND(AA562&gt;=28.5,AA562&lt;=40),"28,5 a 40","Fuera de rango"))))))</f>
        <v>28,5 a 40</v>
      </c>
      <c r="AC562" s="11" t="n">
        <f aca="false" t="array" ref="AC562">_xlfn.IFS(AB562="","",AB562="0 a 9",1,AB562="9,5 a 18,5",2,AB562="19","NORMA",AB562="19,5 a 28",3,AB562="28,5 a 40",4,TRUE(),"Fuera de rango")</f>
        <v>4</v>
      </c>
      <c r="AD562" s="9" t="n">
        <v>16</v>
      </c>
      <c r="AE562" s="10" t="str">
        <f aca="false">IF(AD562="","",IF(AND(AD562&gt;=-10,AD562&lt;=0),"De -10 a 0",IF(AND(AD562&gt;=0.5,AD562&lt;=9.5),"0,5 a 9,5",IF(AD562=10,"10",IF(AND(AD562&gt;=10.5,AD562&lt;=20),"10,5 a 20",IF(AND(AD562&gt;=20.5,AD562&lt;=40),"20,5 a 40","Fuera de rango"))))))</f>
        <v>10,5 a 20</v>
      </c>
      <c r="AF562" s="12" t="n">
        <f aca="false">IF(AD562="","",IF(AND(AD562&gt;=-10,AD562&lt;=0),1,IF(AND(AD562&gt;=0.5,AD562&lt;=9.5),2,IF(AD562=10,"NORMA",IF(AND(AD562&gt;=10.5,AD562&lt;=20),3,IF(AND(AD562&gt;=20.5,AD562&lt;=40),4,""))))))</f>
        <v>3</v>
      </c>
      <c r="AG562" s="9" t="n">
        <v>7</v>
      </c>
      <c r="AH562" s="10" t="str">
        <f aca="false">IF(AG562="","",IF(AND(AG562&gt;=0,AG562&lt;=4),"0 a 4",IF(AND(AG562&gt;=4.5,AG562&lt;=8.5),"4,5 a 8,5",IF(AG562=9,"9",IF(AND(AG562&gt;=9.5,AG562&lt;=13),"9,5 a 13",IF(AND(AG562&gt;=13.5,AG562&lt;=25),"13,5 a 25","Fuera de rango"))))))</f>
        <v>4,5 a 8,5</v>
      </c>
      <c r="AI562" s="10" t="n">
        <f aca="false">IF(AH562="","",IF(AH562="0 a 4",1,IF(AH562="4,5 a 8,5",2,IF(AH562="9","NORMA",IF(AH562="9,5 a 13",3,IF(AH562="13,5 a 25",4,""))))))</f>
        <v>2</v>
      </c>
      <c r="AJ562" s="9" t="n">
        <v>5</v>
      </c>
      <c r="AK562" s="10" t="str">
        <f aca="false">IF(AJ562="","",IF(AND(AJ562&gt;=-15,AJ562&lt;=-10.5),"-15 a -10,5",IF(AND(AJ562&gt;=-10,AJ562&lt;=-4),"-10 a -4",IF(AND(AJ562&gt;=-4.5,AJ562&lt;=0),"-4,5 a 0",IF(AND(AJ562&gt;=0.5,AJ562&lt;=4.5),"0,5 a 4,5",IF(AJ562=5,"5",IF(AND(AJ562&gt;=5.5,AJ562&lt;=10),"5,5 a 10",IF(AND(AJ562&gt;=10.5,AJ562&lt;=20),"10,5 a 20","Fuera de rango"))))))))</f>
        <v>5</v>
      </c>
      <c r="AL562" s="11" t="str">
        <f aca="false">IF(AK562="","",IF(AK562="-15 a -10,5",1,IF(AK562="-10 a -4",2,IF(AK562="-4,5 a 0",3,IF(AK562="0,5 a 4,5",4,IF(AK562="5","NORMA",IF(AK562="5,5 a 10",5,IF(AK562="10,5 a 20",6,"Error"))))))))</f>
        <v>NORMA</v>
      </c>
      <c r="AM562" s="9" t="n">
        <v>1</v>
      </c>
      <c r="AN562" s="10" t="str">
        <f aca="false">IF(AM562="","",IF(AND(AM562&gt;=-7.5,AM562&lt;=-5.5),"-7,5 a -5,5",IF(AND(AM562&gt;=-5,AM562&lt;=-3),"-5 a -3",IF(AND(AM562&gt;=-2.5,AM562&lt;=-0.5),"-2,5 a -0,5",IF(AM562=0,"0,00",IF(AND(AM562&gt;=0.5,AM562&lt;=2.5),"0,5 a 2,5",IF(AND(AM562&gt;=3,AM562&lt;=5),"3 a 5",IF(AND(AM562&gt;=5.5,AM562&lt;=7.5),"5,5 a 7,5",IF(AND(AM562&gt;=8,AM562&lt;=10),"8 a 10","Fuera de rango")))))))))</f>
        <v>0,5 a 2,5</v>
      </c>
      <c r="AO562" s="11" t="n">
        <f aca="false">IF(AN562="","",IF(AN562="-7,5 a -5,5",1,IF(AN562="-5 a -3",2,IF(AN562="-2,5 a -0,5",3,IF(AN562="0,00","NORMA",IF(AN562="0,5 a 2,5",4,IF(AN562="3 a 5",5,IF(AN562="5,5 a 7,5",6,IF(AN562="8 a 10",7,"Error")))))))))</f>
        <v>4</v>
      </c>
      <c r="AP562" s="9" t="n">
        <v>3</v>
      </c>
      <c r="AQ562" s="10" t="str">
        <f aca="false">IF(AP562="","",IF(AND(AP562&gt;=-20,AP562&lt;=-9.5),"-20 a -9,5",IF(AND(AP562&gt;=-9,AP562&lt;=-6.5),"-9 a -6,5",IF(AP562=-6,"-6",IF(AND(AP562&gt;=-5.5,AP562&lt;=-3),"-5,5 a -3",IF(AND(AP562&gt;=-2.5,AP562&lt;=0),"-2,5 a 0",IF(AND(AP562&gt;=0.5,AP562&lt;=3),"0,5 a 3",IF(AND(AP562&gt;=3.5,AP562&lt;=6),"3,5 a 6",IF(AND(AP562&gt;=6.5,AP562&lt;=9),"6,5 a 9",IF(AND(AP562&gt;=9.5,AP562&lt;=20),"9,5 a 20","Fuera de rango"))))))))))</f>
        <v>0,5 a 3</v>
      </c>
      <c r="AR562" s="11" t="n">
        <f aca="false">IF(AQ562="","",IF(AQ562="-20 a -9,5",1,IF(AQ562="-9 a -6,5",2,IF(AQ562="-6","NORMA",IF(AQ562="-5,5 a -3",3,IF(AQ562="-2,5 a 0",4,IF(AQ562="0,5 a 3",5,IF(AQ562="3,5 a 6",6,IF(AQ562="6,5 a 9",7,IF(AQ562="9,5 a 20",8,""))))))))))</f>
        <v>5</v>
      </c>
      <c r="AS562" s="9" t="n">
        <v>2</v>
      </c>
      <c r="AT562" s="10" t="str">
        <f aca="false">IF(AS562="","",IF(AND(AS562&gt;=-16,AS562&lt;=-14),"-16 a -14",IF(AND(AS562&gt;=-13.5,AS562&lt;=-11.5),"-13,5 a -11,5",IF(AND(AS562&gt;=-11,AS562&lt;=-9),"-11 a -9",IF(AND(AS562&gt;=-8.5,AS562&lt;=-6.5),"-8,5 a -6,5",IF(AND(AS562&gt;=-6,AS562&lt;=-4),"-6 a -4",IF(AND(AS562&gt;=-3.5,AS562&lt;=-1.5),"-3,5 a -1,5",IF(AND(AS562&gt;=-1,AS562&lt;=1),"-1 a 1",IF(AND(AS562&gt;=1.5,AS562&lt;=3.5),"1,5 a 3,5",IF(AND(AS562&gt;=4,AS562&lt;=6),"4 a 6",IF(AND(AS562&gt;=6.5,AS562&lt;=8.5),"6,5 a 8,5",IF(AND(AS562&gt;=9,AS562&lt;=11),"9 a 11",IF(AND(AS562&gt;=11.5,AS562&lt;=13.5),"11,5 a 13,5",IF(AND(AS562&gt;=14,AS562&lt;=16),"14 a 16",IF(AND(AS562&gt;=16.5,AS562&lt;=18.5),"16,5 a 18,5",IF(AND(AS562&gt;=19,AS562&lt;=21),"19 a 21","Fuera de rango"))))))))))))))))</f>
        <v>1,5 a 3,5</v>
      </c>
      <c r="AU562" s="11" t="n">
        <f aca="false" t="array" ref="AU562">IF(AT562="","",_xlfn.IFS(AT562="-16 a -14",1,AT562="-13,5 a -11,5",2,AT562="-11 a -9",3,AT562="-8,5 a -6,5",4,AT562="-6 a -4",5,AT562="-3,5 a -1,5",6,AT562="-1 a 1",7,AT562="1,5 a 3,5",8,AT562="4 a 6","NORMA",AT562="6,5 a 8,5",9,AT562="9 a 11",10,AT562="11,5 a 13,5",11,AT562="14 a 16",12,AT562="16,5 a 18,5",13,AT562="19 a 21",14,TRUE(),""))</f>
        <v>8</v>
      </c>
      <c r="AV562" s="9" t="n">
        <v>1.25</v>
      </c>
      <c r="AW562" s="10" t="str">
        <f aca="false">IF(AV562="","",IF(AND(AV562&gt;=-1,AV562&lt;=-0.5),"-1 a -0,5",IF(AND(AV562&gt;-0.5,AV562&lt;=0),"De -0,5 a 0",IF(AND(AV562&gt;=0.25,AV562&lt;=0.75),"0,25 a 0,75",IF(AND(AV562&gt;=1,AV562&lt;=1.5),"1 a 1,5",IF(AND(AV562&gt;=1.75,AV562&lt;=2.25),"1,75 a 2,25",IF(AND(AV562&gt;=2.5,AV562&lt;=3),"2,5 a 3",IF(AND(AV562&gt;=3.25,AV562&lt;=3.75),"3,25 a 3,75","Fuera de rango"))))))))</f>
        <v>1 a 1,5</v>
      </c>
      <c r="AX562" s="10" t="n">
        <f aca="false">IF(AW562="","",IF(OR(AW562="-1 a -0,5",AW562="-1 a -0.5"),1,IF(OR(AW562="De -0,5 a 0",AW562="-0,5 a 0",AW562="De -0.5 a 0"),2,IF(OR(AW562="0,25 a 0,75",AW562="0.25 a 0.75"),"NORMA",IF(OR(AW562="1 a 1,5",AW562="1 a 1.5"),3,IF(OR(AW562="1,75 a 2,25",AW562="1.75 a 2.25"),4,IF(OR(AW562="2,5 a 3",AW562="2.5 a 3"),5,IF(OR(AW562="3,25 a 3,75",AW562="3.25 a 3.75"),6,""))))))))</f>
        <v>3</v>
      </c>
      <c r="AY562" s="9" t="n">
        <v>-0.5</v>
      </c>
      <c r="AZ562" s="10" t="str">
        <f aca="false">IF(AY562="","",IF(AND(AY562&gt;=-20,AY562&lt;=-9.5),"-20 a -9,5",IF(AND(AY562&gt;=-9,AY562&lt;=-6.5),"-9 a -6,5",IF(AY562=-6,"-6",IF(AND(AY562&gt;=-5.5,AY562&lt;=-3),"-5,5 a -3",IF(AND(AY562&gt;=-2.5,AY562&lt;=0),"-2,5 a 0",IF(AND(AY562&gt;=0.5,AY562&lt;=3),"0,5 a 3",IF(AND(AY562&gt;=3.5,AY562&lt;=6),"3,5 a 6","Fuera de rango"))))))))</f>
        <v>-2,5 a 0</v>
      </c>
      <c r="BA562" s="11" t="n">
        <f aca="false">IF(AZ562="","",IF(AZ562="-20 a -9,5",1,IF(AZ562="-9 a -6,5",2,IF(AZ562="-6","NORMA",IF(AZ562="-5,5 a -3",3,IF(AZ562="-2,5 a 0",4,IF(AZ562="0,5 a 3",5,IF(AZ562="3,5 a 6",6,""))))))))</f>
        <v>4</v>
      </c>
      <c r="BB562" s="9" t="n">
        <v>28</v>
      </c>
      <c r="BC562" s="10" t="str">
        <f aca="false" t="array" ref="BC562">IF(BB562="","",_xlfn.IFS(AND(BB562&gt;=0,BB562&lt;=2),"0 a 2",AND(BB562&gt;=2.5,BB562&lt;=4.5),"2,5 a 4,5",AND(BB562&gt;=5,BB562&lt;=7),"5 a 7",AND(BB562&gt;=7.5,BB562&lt;=9.5),"7,5 a 9,5",AND(BB562&gt;=10,BB562&lt;=12),"10 a 12",AND(BB562&gt;=12.5,BB562&lt;=14.5),"12,5 a 14,5",BB562=15,"15",AND(BB562&gt;=15.5,BB562&lt;=17.5),"15,5 a 17,5",AND(BB562&gt;=18,BB562&lt;=20),"18 a 20",AND(BB562&gt;=20.5,BB562&lt;=22.5),"20,5 a 22,5",AND(BB562&gt;=23,BB562&lt;=25),"23 a 25",TRUE(),"Fuera de rango"))</f>
        <v>Fuera de rango</v>
      </c>
      <c r="BD562" s="11" t="str">
        <f aca="false" t="array" ref="BD562">IF(BC562="","",_xlfn.IFS(BC562="0 a 2",1,BC562="2,5 a 4,5",2,BC562="5 a 7",3,BC562="7,5 a 9,5",4,BC562="10 a 12",5,BC562="12,5 a 14,5",6,BC562="15","NORMA",BC562="15,5 a 17,5",7,BC562="18 a 20",8,BC562="20,5 a 22,5",9,BC562="23 a 25",10,TRUE(),"Fuera de rango"))</f>
        <v>Fuera de rango</v>
      </c>
      <c r="BE562" s="9" t="n">
        <v>40</v>
      </c>
      <c r="BF562" s="10" t="str">
        <f aca="false">IF(BE562="","",IF(AND(BE562&gt;=-20,BE562&lt;=-10),"-20 a -10",IF(AND(BE562&gt;=-9.5,BE562&lt;=0.5),"-9,5 a 0,5",IF(AND(BE562&gt;=1,BE562&lt;=11),"1 a 11",IF(AND(BE562&gt;=11.5,BE562&lt;=20.5),"11,5 a 20,5",IF(BE562=21,"21",IF(AND(BE562&gt;=21.5,BE562&lt;=31.5),"21,5 a 31,5",IF(AND(BE562&gt;=32,BE562&lt;=42),"32 a 42","Fuera de rango"))))))))</f>
        <v>32 a 42</v>
      </c>
      <c r="BG562" s="11" t="n">
        <f aca="false">IF(BF562="","",IF(BF562="-20 a -10",1,IF(BF562="-9,5 a 0,5",2,IF(BF562="1 a 11",3,IF(BF562="11,5 a 20,5",4,IF(BF562="21","NORMA",IF(BF562="21,5 a 31,5",5,IF(BF562="32 a 42",6,""))))))))</f>
        <v>6</v>
      </c>
      <c r="BH562" s="9" t="n">
        <v>40</v>
      </c>
      <c r="BI562" s="10" t="str">
        <f aca="false">IF(BH562="","",IF(AND(BH562&gt;=-20,BH562&lt;=-15),"-20 a -15",IF(AND(BH562&gt;=-14.5,BH562&lt;=-9.5),"-14,5 a -9,5",IF(AND(BH562&gt;=-9,BH562&lt;=-4),"-9 a -4",IF(AND(BH562&gt;=-3.5,BH562&lt;=2.5),"-3,5 a 2,5",IF(AND(BH562&gt;=3,BH562&lt;=8),"3 a 8",IF(AND(BH562&gt;=8.5,BH562&lt;=14.5),"8,5 a 14,5",IF(BH562=15,"15",IF(AND(BH562&gt;=15.5,BH562&lt;=20.5),"15,5 a 20,5",IF(AND(BH562&gt;=21,BH562&lt;=26),"21 a 26","Fuera de rango"))))))))))</f>
        <v>Fuera de rango</v>
      </c>
      <c r="BJ562" s="11" t="str">
        <f aca="false">IF(BI562="","",IF(BI562="-20 a -15",1,IF(BI562="-14,5 a -9,5",2,IF(BI562="-9 a -4",3,IF(BI562="-3,5 a 2,5",4,IF(BI562="3 a 8",5,IF(BI562="8,5 a 14,5",6,IF(BI562="15","NORMA",IF(BI562="15,5 a 20,5",7,IF(BI562="21 a 26",8,IF(BI562="26,5 a 31,5",9,"")))))))))))</f>
        <v/>
      </c>
      <c r="BK562" s="9" t="n">
        <v>0</v>
      </c>
      <c r="BL562" s="10" t="str">
        <f aca="false">IF(BK562="","",IF(AND(BK562&gt;=0,BK562&lt;=2),"0 - 2",IF(AND(BK562&gt;=2.5,BK562&lt;=4.5),"2,5 - 4,5",IF(AND(BK562&gt;=5,BK562&lt;=7),"5 - 7",IF(AND(BK562&gt;=7.5,BK562&lt;=9.5),"7,5 - 9,5",IF(AND(BK562&gt;=10,BK562&lt;=12),"10 - 12",IF(AND(BK562&gt;=12.5,BK562&lt;=13.5),"12,5 - 13,5",IF(BK562=14,"14",IF(AND(BK562&gt;=14.5,BK562&lt;=16.5),"14,5 - 16,5",IF(AND(BK562&gt;=17,BK562&lt;=19),"17 - 19",IF(AND(BK562&gt;=19.5,BK562&lt;=21.5),"19,5 - 21,5",IF(AND(BK562&gt;=22,BK562&lt;=24),"22 - 24",IF(AND(BK562&gt;=24.5,BK562&lt;=26.5),"24,5 - 26,5",IF(AND(BK562&gt;=27,BK562&lt;=29),"27 - 29",IF(AND(BK562&gt;=29.5,BK562&lt;=30),"29,5 - 30","Fuera de rango")))))))))))))))</f>
        <v>0 - 2</v>
      </c>
      <c r="BM562" s="11" t="n">
        <f aca="false">IF(BL562="","",IF(BL562="0 - 2",1,IF(BL562="2,5 - 4,5",2,IF(BL562="5 - 7",3,IF(BL562="7,5 - 9,5",4,IF(BL562="10 - 12",5,IF(BL562="12,5 - 13,5",6,IF(BL562="14","NORMA",IF(BL562="14,5 - 16,5",7,IF(BL562="17 - 19",8,IF(BL562="19,5 - 21,5",9,IF(BL562="22 - 24",10,IF(BL562="24,5 - 26,5",11,IF(BL562="27 - 29",12,IF(BL562="29,5 - 30",13,"")))))))))))))))</f>
        <v>1</v>
      </c>
      <c r="BN562" s="9" t="n">
        <v>9</v>
      </c>
      <c r="BO562" s="11" t="str">
        <f aca="false">IF(BN562="","",IF(AND(BN562&gt;=-20,BN562&lt;=-10),"-20 a -10",IF(AND(BN562&gt;=-9.5,BN562&lt;=0.5),"-9,5 a 0,5",IF(AND(BN562&gt;=1,BN562&lt;=11),"1 a 11",IF(AND(BN562&gt;=11.5,BN562&lt;=21.5),"11,5 a 21,5",IF(BN562=22,"22",IF(AND(BN562&gt;=22.5,BN562&lt;=32.5),"22,5 a 32,5",IF(AND(BN562&gt;=33,BN562&lt;=43),"33 a 43","Fuera de rango"))))))))</f>
        <v>1 a 11</v>
      </c>
      <c r="BP562" s="11" t="n">
        <f aca="false">IF(BO562="","",IF(BO562="-20 a -10",1,IF(BO562="-9,5 a 0,5",2,IF(BO562="1 a 11",3,IF(BO562="11,5 a 21,5",4,IF(BO562="22","NORMA",IF(BO562="22,5 a 32,5",5,IF(BO562="33 a 43",6,""))))))))</f>
        <v>3</v>
      </c>
      <c r="BQ562" s="9" t="n">
        <v>2</v>
      </c>
      <c r="BR562" s="10" t="str">
        <f aca="false">IF(BQ562="","",IF(AND(BQ562&gt;=-20,BQ562&lt;=-15),"-20 a -15",IF(AND(BQ562&gt;=-14.5,BQ562&lt;=-9.5),"-14,5 a -9,5",IF(AND(BQ562&gt;=-9,BQ562&lt;=-4),"-9 a -4",IF(AND(BQ562&gt;=-3.5,BQ562&lt;=2.5),"-3,5 a 2,5",IF(AND(BQ562&gt;=3,BQ562&lt;=8),"3 a 8",IF(AND(BQ562&gt;=8.5,BQ562&lt;=13.5),"8,5 a 13,5",IF(AND(BQ562&gt;=14,BQ562&lt;=17.5),"14 a 17,5",IF(BQ562=18,"18",IF(AND(BQ562&gt;=18.5,BQ562&lt;=23.5),"18,5 a 23,5",IF(AND(BQ562&gt;=24,BQ562&lt;=29),"24 a 29",IF(AND(BQ562&gt;=29.5,BQ562&lt;=34.5),"29,5 a 34,5",IF(AND(BQ562&gt;=35,BQ562&lt;=40),"35 a 40","Fuera de rango")))))))))))))</f>
        <v>-3,5 a 2,5</v>
      </c>
      <c r="BS562" s="11" t="n">
        <f aca="false">IF(BR562="","",IF(BR562="-20 a -15",1,IF(BR562="-14,5 a -9,5",2,IF(BR562="-9 a -4",3,IF(BR562="-3,5 a 2,5",4,IF(BR562="3 a 8",5,IF(BR562="8,5 a 13,5",6,IF(BR562="14 a 17,5",7,IF(BR562="18","NORMA",IF(BR562="18,5 a 23,5",8,IF(BR562="24 a 29",9,IF(BR562="29,5 a 34,5",10,IF(BR562="35 a 40",11,"")))))))))))))</f>
        <v>4</v>
      </c>
      <c r="BT562" s="9" t="n">
        <v>1</v>
      </c>
      <c r="BU562" s="10" t="str">
        <f aca="false">IF(BT562="","",IF(AND(BT562&gt;=-20,BT562&lt;=-18),"-20 a -18",IF(AND(BT562&gt;=-17.5,BT562&lt;=-15.5),"-17,5 a -15,5",IF(AND(BT562&gt;=-15,BT562&lt;=-13),"-15 a -13",IF(AND(BT562&gt;=-12.5,BT562&lt;=-10.5),"-12,5 a -10,5",IF(AND(BT562&gt;=-10,BT562&lt;=-8),"-10 a -8",IF(AND(BT562&gt;=-7.5,BT562&lt;=-5.5),"-7,5 a -5,5",IF(AND(BT562&gt;=-5,BT562&lt;=-3),"-5 a -3",IF(AND(BT562&gt;=-2.5,BT562&lt;=-0.5),"-2,5 a -0,5",IF(BT562=0,"0",IF(AND(BT562&gt;=0.5,BT562&lt;=2.5),"0,5 a 2,5",IF(AND(BT562&gt;=3,BT562&lt;=5),"3 a 5",IF(AND(BT562&gt;=5.5,BT562&lt;=7.5),"5,5 a 7,5",IF(AND(BT562&gt;=8,BT562&lt;=10),"8 a 10",IF(AND(BT562&gt;=10.5,BT562&lt;=12.5),"10,5 a 12,5",IF(AND(BT562&gt;=13,BT562&lt;=15),"13 a 15",IF(AND(BT562&gt;=15.5,BT562&lt;=17.5),"15,5 a 17,5",IF(AND(BT562&gt;=18,BT562&lt;=20),"18 a 20","Fuera de rango"))))))))))))))))))</f>
        <v>0,5 a 2,5</v>
      </c>
      <c r="BV562" s="11" t="n">
        <f aca="false">IF(BT562="","",IF(BT562=0,"NORMA",IF(AND(BT562&gt;=-20,BT562&lt;=-18),2,IF(AND(BT562&gt;=-17.5,BT562&lt;=-15.5),2,IF(AND(BT562&gt;=-15,BT562&lt;=-13),3,IF(AND(BT562&gt;=-12.5,BT562&lt;=-10.5),4,IF(AND(BT562&gt;=-10,BT562&lt;=-8),5,IF(AND(BT562&gt;=-7.5,BT562&lt;=-5.5),6,IF(AND(BT562&gt;=-5,BT562&lt;=-3),7,IF(AND(BT562&gt;=-2.5,BT562&lt;=-0.5),8,IF(AND(BT562&gt;=0.5,BT562&lt;=2.5),9,IF(AND(BT562&gt;=3,BT562&lt;=5),10,IF(AND(BT562&gt;=5.5,BT562&lt;=7.5),11,IF(AND(BT562&gt;=8,BT562&lt;=10),12,IF(AND(BT562&gt;=10.5,BT562&lt;=12.5),13,IF(AND(BT562&gt;=13,BT562&lt;=15),14,IF(AND(BT562&gt;=15.5,BT562&lt;=17.5),15,IF(AND(BT562&gt;=18,BT562&lt;=20),16,"Fuera de rango"))))))))))))))))))</f>
        <v>9</v>
      </c>
      <c r="BW562" s="9" t="n">
        <v>-10.25</v>
      </c>
      <c r="BX562" s="10" t="n">
        <f aca="false">18.5- (0.3*H562)</f>
        <v>10.4</v>
      </c>
      <c r="BY562" s="10" t="n">
        <f aca="false">(BW562)-(BX562)</f>
        <v>-20.65</v>
      </c>
      <c r="BZ562" s="10" t="str">
        <f aca="false">IF(BY562="","",IF(BY562&lt;-27.5,"De -30 a -28",IF(BY562&lt;-25,"De -27,5 a -25,5",IF(BY562&lt;-22.5,"De -25 a -23",IF(BY562&lt;-20,"De -22,5 a -20,5",IF(BY562&lt;-17.5,"De -20 a -18",IF(BY562&lt;-15,"De -17,5 a -15,5",IF(BY562&lt;-12.5,"De -15 a -13",IF(BY562&lt;-10,"De -12,5 a -10,5",IF(BY562&lt;-7.5,"De -10 a -8",IF(BY562&lt;-5,"De -7,5 a -5,5",IF(BY562&lt;-2.5,"De -5 a -3",IF(BY562&lt;0,"De -2,5 a -0,5",IF(BY562&lt;2.5,"De 0 a 2",IF(BY562&lt;5,"De 2,5 a 4,5",IF(BY562&lt;7.5,"De 5 a 7",IF(BY562&lt;10,"De 7,5 a 9,5",IF(BY562&lt;12.5,"De 10 a 12",IF(BY562&lt;15,"De 12,5 a 14,5",IF(BY562&lt;17.5,"De 15 a 17",IF(BY562&lt;20,"De 17,5 a 19,5",IF(BY562&lt;22.5,"De 20 a 22",IF(BY562&lt;25,"De 22,5 a 24,5",IF(BY562&lt;27.5,"De 25 a 27","De 27,5 a 30"))))))))))))))))))))))))</f>
        <v>De -22,5 a -20,5</v>
      </c>
      <c r="CA562" s="12" t="n">
        <f aca="false">IF(BY562="","",IF(BY562&lt;=-28,1,IF(BY562&lt;=-25.5,2,IF(BY562&lt;=-23,3,IF(BY562&lt;=-20.5,4,IF(BY562&lt;=-18,5,IF(BY562&lt;=-15.5,6,IF(BY562&lt;=-13,7,IF(BY562&lt;=-10.5,8,IF(BY562&lt;=-8,9,IF(BY562&lt;=-5.5,10,IF(BY562&lt;=-3,11,IF(BY562&lt;=-0.5,12,IF(BY562&lt;=2,13,IF(BY562&lt;=4.5,14,IF(BY562&lt;=7,15,IF(BY562&lt;=9.5,16,IF(BY562&lt;=12,17,IF(BY562&lt;=14.5,18,IF(BY562&lt;=17,19,IF(BY562&lt;=19.5,20,IF(BY562&lt;=22,21,IF(BY562&lt;=24.5,22,IF(BY562&lt;=27,23,IF(BY562&lt;=30,24,"Fuera de rango")))))))))))))))))))))))))</f>
        <v>4</v>
      </c>
      <c r="CB562" s="9" t="n">
        <v>-10.25</v>
      </c>
      <c r="CC562" s="10" t="n">
        <f aca="false">18.5- (0.3*H562)</f>
        <v>10.4</v>
      </c>
      <c r="CD562" s="10" t="n">
        <f aca="false">(CB562)-(CC562)</f>
        <v>-20.65</v>
      </c>
      <c r="CE562" s="10" t="str">
        <f aca="false">IF(CD562="","",IF(CD562&lt;-27.5,"De -30 a -28",IF(CD562&lt;-25,"De -27,5 a -25,5",IF(CD562&lt;-22.5,"De -25 a -23",IF(CD562&lt;-20,"De -22,5 a -20,5",IF(CD562&lt;-17.5,"De -20 a -18",IF(CD562&lt;-15,"De -17,5 a -15,5",IF(CD562&lt;-12.5,"De -15 a -13",IF(CD562&lt;-10,"De -12,5 a -10,5",IF(CD562&lt;-7.5,"De -10 a -8",IF(CD562&lt;-5,"De -7,5 a -5,5",IF(CD562&lt;-2.5,"De -5 a -3",IF(CD562&lt;0,"De -2,5 a -0,5",IF(CD562&lt;=2,"De 0 a 2",IF(CD562&lt;=4.5,"De 2,5 a 4,5",IF(CD562&lt;=7,"De 5 a 7",IF(CD562&lt;=9.5,"De 7,5 a 9,5",IF(CD562&lt;=12,"De 10 a 12",IF(CD562&lt;=14.5,"De 12,5 a 14,5",IF(CD562&lt;=17,"De 15 a 17",IF(CD562&lt;=19.5,"De 17,5 a 19,5",IF(CD562&lt;=22,"De 20 a 22",IF(CD562&lt;=24.5,"De 22,5 a 24,5",IF(CD562&lt;=27,"De 25 a 27","De 27,5 a 30"))))))))))))))))))))))))</f>
        <v>De -22,5 a -20,5</v>
      </c>
      <c r="CF562" s="12" t="n">
        <f aca="false">IF(CD562="","",IF(CD562&lt;-27.5,1,IF(CD562&lt;-25,2,IF(CD562&lt;-22.5,3,IF(CD562&lt;-20,4,IF(CD562&lt;-17.5,5,IF(CD562&lt;-15,6,IF(CD562&lt;-12.5,7,IF(CD562&lt;-10,8,IF(CD562&lt;-7.5,9,IF(CD562&lt;-5,10,IF(CD562&lt;-2.5,11,IF(CD562&lt;0,12,IF(CD562&lt;2.5,13,IF(CD562&lt;5,14,IF(CD562&lt;7.5,15,IF(CD562&lt;10,16,IF(CD562&lt;12.5,17,IF(CD562&lt;15,18,IF(CD562&lt;17.5,19,IF(CD562&lt;20,20,IF(CD562&lt;22.5,21,IF(CD562&lt;25,22,IF(CD562&lt;27.5,23,24))))))))))))))))))))))))</f>
        <v>4</v>
      </c>
      <c r="CG562" s="9" t="n">
        <v>-3</v>
      </c>
      <c r="CH562" s="10" t="str">
        <f aca="false">IF(CG562="","",IF(AND(CG562&gt;=-10,CG562&lt;=-9.5),"-10 a -9,5",IF(AND(CG562&gt;-9.5,CG562&lt;=-8.5),"-9 a -8,5",IF(AND(CG562&gt;-8.5,CG562&lt;=-7.5),"-8 a -7,5",IF(AND(CG562&gt;-7.5,CG562&lt;=-6.5),"-7 a -6,5",IF(AND(CG562&gt;-6.5,CG562&lt;=-5.5),"-6 a -5,5",IF(AND(CG562&gt;-5.5,CG562&lt;=-4.5),"-5 a -4,5",IF(AND(CG562&gt;-4.5,CG562&lt;=-3.5),"-4 a -3,5",IF(AND(CG562&gt;-3.5,CG562&lt;=-2.5),"-3 a -2,5",IF(CG562=-2.25,"-2,25",IF(AND(CG562&gt;-2.5,CG562&lt;=-1.5),"-2 a -1,5",IF(AND(CG562&gt;-1.5,CG562&lt;=-0.5),"-1 a -0,5",IF(AND(CG562&gt;-0.5,CG562&lt;=0.5),"0 a 0,5",IF(AND(CG562&gt;0.5,CG562&lt;=1.5),"1 a 1,5",IF(AND(CG562&gt;1.5,CG562&lt;=2.5),"2 a 2,5",IF(AND(CG562&gt;2.5,CG562&lt;=3.5),"3 a 3,5",IF(AND(CG562&gt;3.5,CG562&lt;=4.5),"4 a 4,5",IF(AND(CG562&gt;4.5,CG562&lt;=5.5),"5 a 5,5",IF(AND(CG562&gt;5.5,CG562&lt;=6.5),"6 a 6,5",IF(AND(CG562&gt;6.5,CG562&lt;=7.5),"7 a 7,5",IF(AND(CG562&gt;7.5,CG562&lt;=8.5),"8 a 8,5",IF(AND(CG562&gt;8.5,CG562&lt;=9.5),"9 a 9,5",IF(CG562&gt;=10,"10","Fuera de rango")))))))))))))))))))))))</f>
        <v>-3 a -2,5</v>
      </c>
      <c r="CI562" s="11" t="n">
        <f aca="false">IF(CG562="","",IF(CG562=-2.25,"NORMA",IF(CG562&lt;=-9.5,1,IF(CG562&lt;=-8.5,2,IF(CG562&lt;=-7.5,3,IF(CG562&lt;=-6.5,4,IF(CG562&lt;=-5.5,5,IF(CG562&lt;=-4.5,6,IF(CG562&lt;=-3.5,7,IF(CG562&lt;=-2.5,8,IF(CG562&lt;=-1.5,9,IF(CG562&lt;=-0.5,10,IF(CG562&lt;=0.5,11,IF(CG562&lt;=1.5,12,IF(CG562&lt;=2.5,13,IF(CG562&lt;=3.5,14,IF(CG562&lt;=4.5,15,IF(CG562&lt;=5.5,16,IF(CG562&lt;=6.5,17,IF(CG562&lt;=7.5,18,IF(CG562&lt;=8.5,19,IF(CG562&lt;=9.5,20,IF(CG562=10,21,"Fuera de rango")))))))))))))))))))))))</f>
        <v>8</v>
      </c>
      <c r="CJ562" s="9" t="n">
        <v>3.25</v>
      </c>
      <c r="CK562" s="10" t="str">
        <f aca="false">IF(CJ562="","",IF(AND(CJ562&gt;=-6,CJ562&lt;=-5.5),"-6 a -5,5",IF(AND(CJ562&gt;-5.5,CJ562&lt;=-4.5),"-5 a -4,5",IF(AND(CJ562&gt;-4.5,CJ562&lt;=-3.5),"-4 a -3,5",IF(AND(CJ562&gt;-3.5,CJ562&lt;=-2.5),"-3 a -2,5",IF(AND(CJ562&gt;-2.5,CJ562&lt;=-1.5),"-2 a -1,5",IF(AND(CJ562&gt;-1.5,CJ562&lt;=-0.5),"-1 a -0,5",IF(AND(CJ562&gt;-0.5,CJ562&lt;=0.5),"0 a 0,5",IF(AND(CJ562&gt;0.5,CJ562&lt;=1.5),"1 a 1,5",IF(AND(CJ562&gt;1.5,CJ562&lt;2.5),"2",IF(AND(CJ562&gt;=2.5,CJ562&lt;=3),"2,5 a 3",IF(AND(CJ562&gt;3,CJ562&lt;=4),"3,5 a 4",IF(AND(CJ562&gt;4,CJ562&lt;=5),"4,5 a 5",IF(AND(CJ562&gt;5,CJ562&lt;=6),"5,5 a 6",IF(AND(CJ562&gt;6,CJ562&lt;=7),"6,5 a 7",IF(AND(CJ562&gt;7,CJ562&lt;=8),"7,5 a 8",IF(AND(CJ562&gt;8,CJ562&lt;=9.5),"8,5 a 9,5",IF(CJ562=10,"10","Fuera de rango"))))))))))))))))))</f>
        <v>3,5 a 4</v>
      </c>
      <c r="CL562" s="11" t="n">
        <f aca="false">IF(CK562="","",IF(OR(CK562="-6 a -5,5",CK562="-6 - -5,5"),1,IF(OR(CK562="-5 a -4,5",CK562="-5 - -4,5"),2,IF(OR(CK562="-4 a -3,5",CK562="-4 - -3,5"),3,IF(OR(CK562="-3 a -2,5",CK562="-3 - -2,5"),4,IF(OR(CK562="-2 a -1,5",CK562="-2 - -1,5"),5,IF(OR(CK562="-1 a -0,5",CK562="-1 - -0,5"),6,IF(OR(CK562="0 a 0,5",CK562="0 - 0,5"),7,IF(OR(CK562="1 a 1,5",CK562="1 - 1,5"),8,IF(CK562="2","NORMA",IF(OR(CK562="2,5 a 3",CK562="2,5 - 3"),9,IF(OR(CK562="3,5 a 4",CK562="3,5 - 4"),10,IF(OR(CK562="4,5 a 5",CK562="4,5 - 5"),11,IF(OR(CK562="5,5 a 6",CK562="5,5 - 6"),12,IF(OR(CK562="6,5 a 7",CK562="6,5 - 7"),13,IF(OR(CK562="7,5 a 8",CK562="7,5 - 8"),14,IF(OR(CK562="8,5 a 9",CK562="8,5 - 9,5",CK562="9 a 9,5"),15,IF(CK562="10",15,IF(OR(CK562="0,5 a 1",CK562="0,5 - 1"),7,"Fuera de rango")))))))))))))))))))</f>
        <v>10</v>
      </c>
      <c r="CO562" s="10" t="str">
        <f aca="false">IF(CM562&gt;0,"EME"," ")</f>
        <v> </v>
      </c>
      <c r="CQ562" s="10" t="str">
        <f aca="false">IF(CP562&gt;0,"0", " ")</f>
        <v> </v>
      </c>
      <c r="CR562" s="10" t="str">
        <f aca="false">IF(CP562&gt;0,"EME"," ")</f>
        <v> </v>
      </c>
      <c r="CS562" s="9" t="n">
        <v>0</v>
      </c>
      <c r="CV562" s="9" t="n">
        <v>0</v>
      </c>
      <c r="CY562" s="9" t="n">
        <v>-2.75</v>
      </c>
      <c r="DB562" s="9" t="n">
        <v>-2.75</v>
      </c>
      <c r="DC562" s="11" t="str">
        <f aca="false">IF(DB562&lt;0,"2"," ")</f>
        <v>2</v>
      </c>
      <c r="DD562" s="11" t="str">
        <f aca="false">IF(DB562&lt;0,"MIO"," ")</f>
        <v>MIO</v>
      </c>
      <c r="DE562" s="9" t="n">
        <v>-1</v>
      </c>
      <c r="DF562" s="10" t="str">
        <f aca="false">IF(DE562&lt;0,"3"," ")</f>
        <v>3</v>
      </c>
      <c r="DG562" s="10" t="str">
        <f aca="false">IF(DE562&lt;0,"AST"," ")</f>
        <v>AST</v>
      </c>
      <c r="DH562" s="9" t="n">
        <v>-1</v>
      </c>
      <c r="DI562" s="10" t="str">
        <f aca="false">IF(DH562&lt;0,"3"," ")</f>
        <v>3</v>
      </c>
      <c r="DJ562" s="10" t="str">
        <f aca="false">IF(DH562&lt;0,"AST"," ")</f>
        <v>AST</v>
      </c>
      <c r="DK562" s="9" t="n">
        <v>0</v>
      </c>
      <c r="DL562" s="10" t="str">
        <f aca="false">IF(DK562&gt;0,"4"," ")</f>
        <v> </v>
      </c>
      <c r="DM562" s="10" t="str">
        <f aca="false">IF(DK562&gt;0,"PRE"," ")</f>
        <v> </v>
      </c>
      <c r="DN562" s="9" t="n">
        <v>0</v>
      </c>
      <c r="DO562" s="10" t="str">
        <f aca="false">IF(DN562&gt;0,"4"," ")</f>
        <v> </v>
      </c>
      <c r="DP562" s="10" t="str">
        <f aca="false">IF(DN562&gt;0,"PRE"," ")</f>
        <v> </v>
      </c>
      <c r="DS562" s="12" t="str">
        <f aca="false">CONCATENATE(CO562,CU562,DA562,DG562,DM562)</f>
        <v> AST </v>
      </c>
      <c r="DT562" s="10" t="e">
        <f aca="false" t="array" ref="DT562">_xlfn.IFS(DS562="EME    ","0", DS562=" HIP   ","1", DS562="  MIO  ","2", DS562="   AST ","3", DS562="    PRE","4", DS562="EME   PRE","5", DS562=" HIP  PRE","6", DS562=" HIP AST ","7", DS562="  MIO PRE","8", DS562="  MIOAST ","9", DS562="   ASTPRE","10",DS562=" HIP ASTPRE","11", DS562="  MIOASTPRE","12", DS562="     ","0")</f>
        <v>#N/A</v>
      </c>
      <c r="DV562" s="1" t="e">
        <f aca="false" t="array" ref="DV562">_xlfn.IFS(DU562="SI","2", DU562="NO","1")</f>
        <v>#N/A</v>
      </c>
      <c r="DX562" s="11" t="str">
        <f aca="false">IF(DW562=0,"1","2")</f>
        <v>1</v>
      </c>
      <c r="DY562" s="11" t="str">
        <f aca="false" t="array" ref="DY562">_xlfn.IFS(DW562=0,"0", DW562=0.25, "1", DW562=0.5,"2", DW562=0.75,"3", DW562=1,"4",DW562=1.25,"5", DW562=1.5,"6", DW562=1.75,"7", DW562=2,"8")</f>
        <v>0</v>
      </c>
      <c r="EA562" s="11" t="str">
        <f aca="false">IF(DZ562=0,"1","2")</f>
        <v>1</v>
      </c>
      <c r="EB562" s="11" t="str">
        <f aca="false" t="array" ref="EB562">_xlfn.IFS(DZ562=0,"0", DZ562=0.25, "1", DZ562=0.5,"2", DZ562=0.75,"3", DZ562=1,"4",DZ562=1.25,"5", DZ562=1.5,"6", DZ562=1.75,"7", DZ562=2,"8")</f>
        <v>0</v>
      </c>
      <c r="ED562" s="10" t="str">
        <f aca="false">IF(EC562=0,"1","2")</f>
        <v>1</v>
      </c>
      <c r="EE562" s="11" t="str">
        <f aca="false" t="array" ref="EE562">_xlfn.IFS(EC562=0,"0", EC562=-0.25, "1", EC562=-0.5,"2", EC562=-0.75,"3", EC562=-1,"4",EC562=-1.25,"5", EC562=-1.5,"6", EC562=-1.75,"7", EC562=-2,"8", EC562=-2.25,"9",EC562=-2.5,"10", EC562=-2.75,"11", EC562=-3,"12", EC562=-3.25,"13", EC562=-3.5,"14", EC562=-3.75,"15",EC562=-4,"16")</f>
        <v>0</v>
      </c>
      <c r="EG562" s="10" t="str">
        <f aca="false">IF(EF562=0,"1","2")</f>
        <v>1</v>
      </c>
      <c r="EH562" s="11" t="str">
        <f aca="false" t="array" ref="EH562">_xlfn.IFS(EF562=0,"0", EF562=-0.25, "1", EF562=-0.5,"2", EF562=-0.75,"3", EF562=-1,"4",EF562=-1.25,"5", EF562=-1.5,"6", EF562=-1.75,"7", EF562=-2,"8", EF562=-2.25,"9",EF562=-2.5,"10", EF562=-2.75,"11", EF562=-3,"12", EF562=-3.25,"13", EF562=-3.5,"14", EF562=-3.75,"15",EF562=-4,"16")</f>
        <v>0</v>
      </c>
      <c r="EJ562" s="11" t="str">
        <f aca="false">IF(EI562=0,"1","2")</f>
        <v>1</v>
      </c>
      <c r="EK562" s="11" t="str">
        <f aca="false" t="array" ref="EK562">_xlfn.IFS(EI562=0,"0", EI562=-0.25, "1", EI562=-0.5,"2", EI562=-0.75,"3", EI562=-1,"4",EI562=-1.25,"5", EI562=-1.5,"6", EI562=-1.75,"7", EI562=-2,"8", EI562=-2.25,"9", EI562=-2.25,"9",EI562=-2.5,"10", EI562=-2.75,"11", EI562=-3,"12", EI562=-3.25,"13", EI562=-3.5,"14", EI562=-3.75,"15",EI562=-4,"16", EI562=0.25, "17", EI562=0.5, "18")</f>
        <v>0</v>
      </c>
      <c r="EM562" s="11" t="str">
        <f aca="false">IF(EL562=0,"1","2")</f>
        <v>1</v>
      </c>
      <c r="EN562" s="11" t="str">
        <f aca="false" t="array" ref="EN562">_xlfn.IFS(EL562=0.25,"17",EL562=0.5,"18", EL562=0,"0", EL562=-0.25, "1", EL562=-0.5,"2", EL562=-0.75,"3", EL562=-1,"4",EL562=-1.25,"5", EL562=-1.5,"6", EL562=-1.75,"7", EL562=-2,"8",EL562= -2.25,"9",EL562=-2.5,"10",EL562= -2.75,"11",EL562= -3,"12",EL562= -3.25,"13",EL562= -3.5,"14",EL562= -3.75,"15",EL562=-4,"16")</f>
        <v>0</v>
      </c>
      <c r="EP562" s="11" t="str">
        <f aca="false">IF(EO562=0,"1","2")</f>
        <v>1</v>
      </c>
      <c r="EQ562" s="11" t="str">
        <f aca="false" t="array" ref="EQ562">_xlfn.IFS(EO562=0,"0", EO562=0.25, "1", EO562=0.5,"2", EO562=0.75,"3", EO562=1,"4",EO562=1.25,"5", EO562=1.5,"6", EO562=1.75,"7", EO562=2,"8", EO562=2.25,"9", EO562=2.25,"9",EO562=2.5,"10", EO562=2.75,"11", EO562=3,"12", EO562=3.25,"13", EO562=3.5,"14", EO562=3.75,"15",EO562=4,"16", EO562=-0.25, "17", bq=-0.5, "18")</f>
        <v>0</v>
      </c>
      <c r="ES562" s="11" t="str">
        <f aca="false">IF(ER562=0,"1","2")</f>
        <v>1</v>
      </c>
      <c r="ET562" s="11" t="str">
        <f aca="false" t="array" ref="ET562">_xlfn.IFS(ER562=0,"0", ER562=0.25, "1", ER562=0.5,"2", ER562=0.75,"3", ER562=1,"4",ER562=1.25,"5", ER562=1.5,"6", ER562=1.75,"7", ER562=2,"8", ER562=2.25,"9", ER562=2.25,"9",ER562=2.5,"10", ER562=2.75,"11", ER562=3,"12", ER562=3.25,"13", ER562=3.5,"14", ER562=3.75,"15",ER562=4,"16", ER562=-0.25, "17", bq=-0.5, "18")</f>
        <v>0</v>
      </c>
      <c r="EV562" s="14" t="e">
        <f aca="false">VLOOKUP(EU562,LEYENDA!$G$2:$H$8,2,TRUE())</f>
        <v>#N/A</v>
      </c>
      <c r="EW562" s="14" t="e">
        <f aca="false" t="array" ref="EW562">_xlfn.IFS(EV562="0-5","1", EV562="6-12","2", EV562="13-18","3", EV562="19-24","4", EV562="25-36","5", EV562="37-48","6", EV562="49-60","7")</f>
        <v>#N/A</v>
      </c>
    </row>
    <row r="563" customFormat="false" ht="13.5" hidden="false" customHeight="false" outlineLevel="0" collapsed="false">
      <c r="A563" s="1" t="n">
        <v>220</v>
      </c>
      <c r="B563" s="2" t="n">
        <v>3</v>
      </c>
      <c r="C563" s="33" t="n">
        <v>42093</v>
      </c>
      <c r="E563" s="5" t="str">
        <f aca="false">VLOOKUP(A563,'286'!$A$3:$J$6279,10,FALSE())</f>
        <v>MARTÍN OROPESA, RAQUEL</v>
      </c>
      <c r="F563" s="4" t="str">
        <f aca="false">VLOOKUP(A563,'286'!$A$3:$I$1768,3,FALSE())</f>
        <v>MARORA</v>
      </c>
      <c r="G563" s="6" t="n">
        <f aca="false">VLOOKUP(A563,'286'!$A$3:$I$1768,4,FALSE())</f>
        <v>32088</v>
      </c>
      <c r="H563" s="7" t="n">
        <f aca="false">YEAR(C563)-YEAR(G563)</f>
        <v>28</v>
      </c>
      <c r="I563" s="1" t="str">
        <f aca="false">VLOOKUP(H563,LEYENDA!$C$2:$D$6,2,TRUE())</f>
        <v>25-40</v>
      </c>
      <c r="J563" s="5" t="str">
        <f aca="false">VLOOKUP(A563,'286'!$A$3:$I$1768,7,FALSE())</f>
        <v>M</v>
      </c>
      <c r="K563" s="8" t="n">
        <f aca="false">VLOOKUP(A563,'286'!$A$3:$I$1768,2,FALSE())</f>
        <v>0</v>
      </c>
      <c r="L563" s="4" t="str">
        <f aca="false">VLOOKUP(A563,'286'!$A$3:$I$1768,8,FALSE())</f>
        <v>D</v>
      </c>
      <c r="M563" s="4" t="str">
        <f aca="false">VLOOKUP(A563,'286'!$A$3:$I$1768,9,FALSE())</f>
        <v>D</v>
      </c>
      <c r="N563" s="8" t="str">
        <f aca="false">IF(R563=O563, "MISMA","CONTRARIA")</f>
        <v>MISMA</v>
      </c>
      <c r="O563" s="8" t="str">
        <f aca="false" t="array" ref="O563">_xlfn.IFS(L563="D","1", L563="I","2")</f>
        <v>1</v>
      </c>
      <c r="P563" s="8" t="e">
        <f aca="false" t="array" ref="P563">_xlfn.IFS(K563="OD","1", K563="OI","2")</f>
        <v>#N/A</v>
      </c>
      <c r="Q563" s="1" t="str">
        <f aca="false" t="array" ref="Q563">_xlfn.IFS(J563="M","1", J563="H","2")</f>
        <v>1</v>
      </c>
      <c r="R563" s="8" t="str">
        <f aca="false" t="array" ref="R563">_xlfn.IFS(M563="D","1", M563="I","2")</f>
        <v>1</v>
      </c>
      <c r="S563" s="1" t="str">
        <f aca="false" t="array" ref="S563">_xlfn.IFS(N563="CONTRARIA", "1",N563= "MISMA","2")</f>
        <v>2</v>
      </c>
      <c r="T563" s="1" t="str">
        <f aca="false" t="array" ref="T563">_xlfn.IFS(I563="0-12","1", I563="13-24","2", I563="25-40","3", I563="41-60","4", I563="61-100","5")</f>
        <v>3</v>
      </c>
      <c r="U563" s="9" t="n">
        <v>-1</v>
      </c>
      <c r="V563" s="10" t="str">
        <f aca="false">IF(U563="","",IF(AND(U563&gt;=-9,U563&lt;=-6.5),"-9 a -6,5",IF(AND(U563&gt;=-6,U563&lt;=-3.5),"-6 a -3,5",IF(AND(U563&gt;=-3,U563&lt;=-1),"-3 a -1",IF(U563=-0.5,"-0,5",IF(AND(U563&gt;=0,U563&lt;=2.5),"0 a 2,5",IF(AND(U563&gt;=3,U563&lt;=5.5),"3 a 5,5",IF(AND(U563&gt;=6,U563&lt;=8.5),"6 a 8,5",IF(AND(U563&gt;=9,U563&lt;=20),"9 a 20","Fuera de rango")))))))))</f>
        <v>-3 a -1</v>
      </c>
      <c r="W563" s="11" t="n">
        <f aca="false">IF(V563="","",IF(V563="-9 a -6,5",2,IF(V563="-6 a -3,5",3,IF(V563="-3 a -1",4,IF(V563="-0,5","NORMA",IF(V563="0 a 2,5",5,IF(V563="3 a 5,5",6,IF(V563="6 a 8,5",7,IF(V563="9 a 20",8,"Fuera de rango")))))))))</f>
        <v>4</v>
      </c>
      <c r="X563" s="9" t="n">
        <v>22</v>
      </c>
      <c r="Y563" s="11" t="str">
        <f aca="false">IF(X563="","",IF(AND(X563&gt;=0,X563&lt;=4),"0 a 4",IF(AND(X563&gt;=4.5,X563&lt;=8.5),"4,5 a 8,5",IF(X563=9,"9",IF(AND(X563&gt;=9.5,X563&lt;=13),"9,5 a 13",IF(AND(X563&gt;=13.5,X563&lt;=20),"13,5 a 20",IF(AND(X563&gt;=20.5,X563&lt;=35),"20,5 a 35","Fuera de rango")))))))</f>
        <v>20,5 a 35</v>
      </c>
      <c r="Z563" s="11" t="n">
        <f aca="false">IF(Y563="","",IF(Y563="0 a 4",1,IF(Y563="4,5 a 8,5",2,IF(Y563="9","NORMA",IF(Y563="9,5 a 13",3,IF(Y563="13,5 a 20",4,IF(Y563="20,5 a 35",5,"Fuera de rango")))))))</f>
        <v>5</v>
      </c>
      <c r="AA563" s="9" t="n">
        <v>27</v>
      </c>
      <c r="AB563" s="10" t="str">
        <f aca="false">IF(AA563="","",IF(AND(AA563&gt;=0,AA563&lt;=9),"0 a 9",IF(AND(AA563&gt;=9.5,AA563&lt;=18.5),"9,5 a 18,5",IF(AA563=19,"19",IF(AND(AA563&gt;=19.5,AA563&lt;=28),"19,5 a 28",IF(AND(AA563&gt;=28.5,AA563&lt;=40),"28,5 a 40","Fuera de rango"))))))</f>
        <v>19,5 a 28</v>
      </c>
      <c r="AC563" s="11" t="n">
        <f aca="false" t="array" ref="AC563">_xlfn.IFS(AB563="","",AB563="0 a 9",1,AB563="9,5 a 18,5",2,AB563="19","NORMA",AB563="19,5 a 28",3,AB563="28,5 a 40",4,TRUE(),"Fuera de rango")</f>
        <v>3</v>
      </c>
      <c r="AD563" s="9" t="n">
        <v>19</v>
      </c>
      <c r="AE563" s="10" t="str">
        <f aca="false">IF(AD563="","",IF(AND(AD563&gt;=-10,AD563&lt;=0),"De -10 a 0",IF(AND(AD563&gt;=0.5,AD563&lt;=9.5),"0,5 a 9,5",IF(AD563=10,"10",IF(AND(AD563&gt;=10.5,AD563&lt;=20),"10,5 a 20",IF(AND(AD563&gt;=20.5,AD563&lt;=40),"20,5 a 40","Fuera de rango"))))))</f>
        <v>10,5 a 20</v>
      </c>
      <c r="AF563" s="12" t="n">
        <f aca="false">IF(AD563="","",IF(AND(AD563&gt;=-10,AD563&lt;=0),1,IF(AND(AD563&gt;=0.5,AD563&lt;=9.5),2,IF(AD563=10,"NORMA",IF(AND(AD563&gt;=10.5,AD563&lt;=20),3,IF(AND(AD563&gt;=20.5,AD563&lt;=40),4,""))))))</f>
        <v>3</v>
      </c>
      <c r="AG563" s="9" t="n">
        <v>6</v>
      </c>
      <c r="AH563" s="10" t="str">
        <f aca="false">IF(AG563="","",IF(AND(AG563&gt;=0,AG563&lt;=4),"0 a 4",IF(AND(AG563&gt;=4.5,AG563&lt;=8.5),"4,5 a 8,5",IF(AG563=9,"9",IF(AND(AG563&gt;=9.5,AG563&lt;=13),"9,5 a 13",IF(AND(AG563&gt;=13.5,AG563&lt;=25),"13,5 a 25","Fuera de rango"))))))</f>
        <v>4,5 a 8,5</v>
      </c>
      <c r="AI563" s="10" t="n">
        <f aca="false">IF(AH563="","",IF(AH563="0 a 4",1,IF(AH563="4,5 a 8,5",2,IF(AH563="9","NORMA",IF(AH563="9,5 a 13",3,IF(AH563="13,5 a 25",4,""))))))</f>
        <v>2</v>
      </c>
      <c r="AJ563" s="9" t="n">
        <v>5</v>
      </c>
      <c r="AK563" s="10" t="str">
        <f aca="false">IF(AJ563="","",IF(AND(AJ563&gt;=-15,AJ563&lt;=-10.5),"-15 a -10,5",IF(AND(AJ563&gt;=-10,AJ563&lt;=-4),"-10 a -4",IF(AND(AJ563&gt;=-4.5,AJ563&lt;=0),"-4,5 a 0",IF(AND(AJ563&gt;=0.5,AJ563&lt;=4.5),"0,5 a 4,5",IF(AJ563=5,"5",IF(AND(AJ563&gt;=5.5,AJ563&lt;=10),"5,5 a 10",IF(AND(AJ563&gt;=10.5,AJ563&lt;=20),"10,5 a 20","Fuera de rango"))))))))</f>
        <v>5</v>
      </c>
      <c r="AL563" s="11" t="str">
        <f aca="false">IF(AK563="","",IF(AK563="-15 a -10,5",1,IF(AK563="-10 a -4",2,IF(AK563="-4,5 a 0",3,IF(AK563="0,5 a 4,5",4,IF(AK563="5","NORMA",IF(AK563="5,5 a 10",5,IF(AK563="10,5 a 20",6,"Error"))))))))</f>
        <v>NORMA</v>
      </c>
      <c r="AM563" s="9" t="n">
        <v>1</v>
      </c>
      <c r="AN563" s="10" t="str">
        <f aca="false">IF(AM563="","",IF(AND(AM563&gt;=-7.5,AM563&lt;=-5.5),"-7,5 a -5,5",IF(AND(AM563&gt;=-5,AM563&lt;=-3),"-5 a -3",IF(AND(AM563&gt;=-2.5,AM563&lt;=-0.5),"-2,5 a -0,5",IF(AM563=0,"0,00",IF(AND(AM563&gt;=0.5,AM563&lt;=2.5),"0,5 a 2,5",IF(AND(AM563&gt;=3,AM563&lt;=5),"3 a 5",IF(AND(AM563&gt;=5.5,AM563&lt;=7.5),"5,5 a 7,5",IF(AND(AM563&gt;=8,AM563&lt;=10),"8 a 10","Fuera de rango")))))))))</f>
        <v>0,5 a 2,5</v>
      </c>
      <c r="AO563" s="11" t="n">
        <f aca="false">IF(AN563="","",IF(AN563="-7,5 a -5,5",1,IF(AN563="-5 a -3",2,IF(AN563="-2,5 a -0,5",3,IF(AN563="0,00","NORMA",IF(AN563="0,5 a 2,5",4,IF(AN563="3 a 5",5,IF(AN563="5,5 a 7,5",6,IF(AN563="8 a 10",7,"Error")))))))))</f>
        <v>4</v>
      </c>
      <c r="AP563" s="9" t="n">
        <v>9</v>
      </c>
      <c r="AQ563" s="10" t="str">
        <f aca="false">IF(AP563="","",IF(AND(AP563&gt;=-20,AP563&lt;=-9.5),"-20 a -9,5",IF(AND(AP563&gt;=-9,AP563&lt;=-6.5),"-9 a -6,5",IF(AP563=-6,"-6",IF(AND(AP563&gt;=-5.5,AP563&lt;=-3),"-5,5 a -3",IF(AND(AP563&gt;=-2.5,AP563&lt;=0),"-2,5 a 0",IF(AND(AP563&gt;=0.5,AP563&lt;=3),"0,5 a 3",IF(AND(AP563&gt;=3.5,AP563&lt;=6),"3,5 a 6",IF(AND(AP563&gt;=6.5,AP563&lt;=9),"6,5 a 9",IF(AND(AP563&gt;=9.5,AP563&lt;=20),"9,5 a 20","Fuera de rango"))))))))))</f>
        <v>6,5 a 9</v>
      </c>
      <c r="AR563" s="11" t="n">
        <f aca="false">IF(AQ563="","",IF(AQ563="-20 a -9,5",1,IF(AQ563="-9 a -6,5",2,IF(AQ563="-6","NORMA",IF(AQ563="-5,5 a -3",3,IF(AQ563="-2,5 a 0",4,IF(AQ563="0,5 a 3",5,IF(AQ563="3,5 a 6",6,IF(AQ563="6,5 a 9",7,IF(AQ563="9,5 a 20",8,""))))))))))</f>
        <v>7</v>
      </c>
      <c r="AS563" s="9" t="n">
        <v>3</v>
      </c>
      <c r="AT563" s="10" t="str">
        <f aca="false">IF(AS563="","",IF(AND(AS563&gt;=-16,AS563&lt;=-14),"-16 a -14",IF(AND(AS563&gt;=-13.5,AS563&lt;=-11.5),"-13,5 a -11,5",IF(AND(AS563&gt;=-11,AS563&lt;=-9),"-11 a -9",IF(AND(AS563&gt;=-8.5,AS563&lt;=-6.5),"-8,5 a -6,5",IF(AND(AS563&gt;=-6,AS563&lt;=-4),"-6 a -4",IF(AND(AS563&gt;=-3.5,AS563&lt;=-1.5),"-3,5 a -1,5",IF(AND(AS563&gt;=-1,AS563&lt;=1),"-1 a 1",IF(AND(AS563&gt;=1.5,AS563&lt;=3.5),"1,5 a 3,5",IF(AND(AS563&gt;=4,AS563&lt;=6),"4 a 6",IF(AND(AS563&gt;=6.5,AS563&lt;=8.5),"6,5 a 8,5",IF(AND(AS563&gt;=9,AS563&lt;=11),"9 a 11",IF(AND(AS563&gt;=11.5,AS563&lt;=13.5),"11,5 a 13,5",IF(AND(AS563&gt;=14,AS563&lt;=16),"14 a 16",IF(AND(AS563&gt;=16.5,AS563&lt;=18.5),"16,5 a 18,5",IF(AND(AS563&gt;=19,AS563&lt;=21),"19 a 21","Fuera de rango"))))))))))))))))</f>
        <v>1,5 a 3,5</v>
      </c>
      <c r="AU563" s="11" t="n">
        <f aca="false" t="array" ref="AU563">IF(AT563="","",_xlfn.IFS(AT563="-16 a -14",1,AT563="-13,5 a -11,5",2,AT563="-11 a -9",3,AT563="-8,5 a -6,5",4,AT563="-6 a -4",5,AT563="-3,5 a -1,5",6,AT563="-1 a 1",7,AT563="1,5 a 3,5",8,AT563="4 a 6","NORMA",AT563="6,5 a 8,5",9,AT563="9 a 11",10,AT563="11,5 a 13,5",11,AT563="14 a 16",12,AT563="16,5 a 18,5",13,AT563="19 a 21",14,TRUE(),""))</f>
        <v>8</v>
      </c>
      <c r="AV563" s="9" t="n">
        <v>1.25</v>
      </c>
      <c r="AW563" s="10" t="str">
        <f aca="false">IF(AV563="","",IF(AND(AV563&gt;=-1,AV563&lt;=-0.5),"-1 a -0,5",IF(AND(AV563&gt;-0.5,AV563&lt;=0),"De -0,5 a 0",IF(AND(AV563&gt;=0.25,AV563&lt;=0.75),"0,25 a 0,75",IF(AND(AV563&gt;=1,AV563&lt;=1.5),"1 a 1,5",IF(AND(AV563&gt;=1.75,AV563&lt;=2.25),"1,75 a 2,25",IF(AND(AV563&gt;=2.5,AV563&lt;=3),"2,5 a 3",IF(AND(AV563&gt;=3.25,AV563&lt;=3.75),"3,25 a 3,75","Fuera de rango"))))))))</f>
        <v>1 a 1,5</v>
      </c>
      <c r="AX563" s="10" t="n">
        <f aca="false">IF(AW563="","",IF(OR(AW563="-1 a -0,5",AW563="-1 a -0.5"),1,IF(OR(AW563="De -0,5 a 0",AW563="-0,5 a 0",AW563="De -0.5 a 0"),2,IF(OR(AW563="0,25 a 0,75",AW563="0.25 a 0.75"),"NORMA",IF(OR(AW563="1 a 1,5",AW563="1 a 1.5"),3,IF(OR(AW563="1,75 a 2,25",AW563="1.75 a 2.25"),4,IF(OR(AW563="2,5 a 3",AW563="2.5 a 3"),5,IF(OR(AW563="3,25 a 3,75",AW563="3.25 a 3.75"),6,""))))))))</f>
        <v>3</v>
      </c>
      <c r="AY563" s="9" t="n">
        <v>-0.5</v>
      </c>
      <c r="AZ563" s="10" t="str">
        <f aca="false">IF(AY563="","",IF(AND(AY563&gt;=-20,AY563&lt;=-9.5),"-20 a -9,5",IF(AND(AY563&gt;=-9,AY563&lt;=-6.5),"-9 a -6,5",IF(AY563=-6,"-6",IF(AND(AY563&gt;=-5.5,AY563&lt;=-3),"-5,5 a -3",IF(AND(AY563&gt;=-2.5,AY563&lt;=0),"-2,5 a 0",IF(AND(AY563&gt;=0.5,AY563&lt;=3),"0,5 a 3",IF(AND(AY563&gt;=3.5,AY563&lt;=6),"3,5 a 6","Fuera de rango"))))))))</f>
        <v>-2,5 a 0</v>
      </c>
      <c r="BA563" s="11" t="n">
        <f aca="false">IF(AZ563="","",IF(AZ563="-20 a -9,5",1,IF(AZ563="-9 a -6,5",2,IF(AZ563="-6","NORMA",IF(AZ563="-5,5 a -3",3,IF(AZ563="-2,5 a 0",4,IF(AZ563="0,5 a 3",5,IF(AZ563="3,5 a 6",6,""))))))))</f>
        <v>4</v>
      </c>
      <c r="BB563" s="9" t="n">
        <v>0</v>
      </c>
      <c r="BC563" s="10" t="str">
        <f aca="false" t="array" ref="BC563">IF(BB563="","",_xlfn.IFS(AND(BB563&gt;=0,BB563&lt;=2),"0 a 2",AND(BB563&gt;=2.5,BB563&lt;=4.5),"2,5 a 4,5",AND(BB563&gt;=5,BB563&lt;=7),"5 a 7",AND(BB563&gt;=7.5,BB563&lt;=9.5),"7,5 a 9,5",AND(BB563&gt;=10,BB563&lt;=12),"10 a 12",AND(BB563&gt;=12.5,BB563&lt;=14.5),"12,5 a 14,5",BB563=15,"15",AND(BB563&gt;=15.5,BB563&lt;=17.5),"15,5 a 17,5",AND(BB563&gt;=18,BB563&lt;=20),"18 a 20",AND(BB563&gt;=20.5,BB563&lt;=22.5),"20,5 a 22,5",AND(BB563&gt;=23,BB563&lt;=25),"23 a 25",TRUE(),"Fuera de rango"))</f>
        <v>0 a 2</v>
      </c>
      <c r="BD563" s="11" t="n">
        <f aca="false" t="array" ref="BD563">IF(BC563="","",_xlfn.IFS(BC563="0 a 2",1,BC563="2,5 a 4,5",2,BC563="5 a 7",3,BC563="7,5 a 9,5",4,BC563="10 a 12",5,BC563="12,5 a 14,5",6,BC563="15","NORMA",BC563="15,5 a 17,5",7,BC563="18 a 20",8,BC563="20,5 a 22,5",9,BC563="23 a 25",10,TRUE(),"Fuera de rango"))</f>
        <v>1</v>
      </c>
      <c r="BE563" s="9" t="n">
        <v>30</v>
      </c>
      <c r="BF563" s="10" t="str">
        <f aca="false">IF(BE563="","",IF(AND(BE563&gt;=-20,BE563&lt;=-10),"-20 a -10",IF(AND(BE563&gt;=-9.5,BE563&lt;=0.5),"-9,5 a 0,5",IF(AND(BE563&gt;=1,BE563&lt;=11),"1 a 11",IF(AND(BE563&gt;=11.5,BE563&lt;=20.5),"11,5 a 20,5",IF(BE563=21,"21",IF(AND(BE563&gt;=21.5,BE563&lt;=31.5),"21,5 a 31,5",IF(AND(BE563&gt;=32,BE563&lt;=42),"32 a 42","Fuera de rango"))))))))</f>
        <v>21,5 a 31,5</v>
      </c>
      <c r="BG563" s="11" t="n">
        <f aca="false">IF(BF563="","",IF(BF563="-20 a -10",1,IF(BF563="-9,5 a 0,5",2,IF(BF563="1 a 11",3,IF(BF563="11,5 a 20,5",4,IF(BF563="21","NORMA",IF(BF563="21,5 a 31,5",5,IF(BF563="32 a 42",6,""))))))))</f>
        <v>5</v>
      </c>
      <c r="BH563" s="9" t="n">
        <v>18</v>
      </c>
      <c r="BI563" s="10" t="str">
        <f aca="false">IF(BH563="","",IF(AND(BH563&gt;=-20,BH563&lt;=-15),"-20 a -15",IF(AND(BH563&gt;=-14.5,BH563&lt;=-9.5),"-14,5 a -9,5",IF(AND(BH563&gt;=-9,BH563&lt;=-4),"-9 a -4",IF(AND(BH563&gt;=-3.5,BH563&lt;=2.5),"-3,5 a 2,5",IF(AND(BH563&gt;=3,BH563&lt;=8),"3 a 8",IF(AND(BH563&gt;=8.5,BH563&lt;=14.5),"8,5 a 14,5",IF(BH563=15,"15",IF(AND(BH563&gt;=15.5,BH563&lt;=20.5),"15,5 a 20,5",IF(AND(BH563&gt;=21,BH563&lt;=26),"21 a 26","Fuera de rango"))))))))))</f>
        <v>15,5 a 20,5</v>
      </c>
      <c r="BJ563" s="11" t="n">
        <f aca="false">IF(BI563="","",IF(BI563="-20 a -15",1,IF(BI563="-14,5 a -9,5",2,IF(BI563="-9 a -4",3,IF(BI563="-3,5 a 2,5",4,IF(BI563="3 a 8",5,IF(BI563="8,5 a 14,5",6,IF(BI563="15","NORMA",IF(BI563="15,5 a 20,5",7,IF(BI563="21 a 26",8,IF(BI563="26,5 a 31,5",9,"")))))))))))</f>
        <v>7</v>
      </c>
      <c r="BK563" s="9" t="n">
        <v>0</v>
      </c>
      <c r="BL563" s="10" t="str">
        <f aca="false">IF(BK563="","",IF(AND(BK563&gt;=0,BK563&lt;=2),"0 - 2",IF(AND(BK563&gt;=2.5,BK563&lt;=4.5),"2,5 - 4,5",IF(AND(BK563&gt;=5,BK563&lt;=7),"5 - 7",IF(AND(BK563&gt;=7.5,BK563&lt;=9.5),"7,5 - 9,5",IF(AND(BK563&gt;=10,BK563&lt;=12),"10 - 12",IF(AND(BK563&gt;=12.5,BK563&lt;=13.5),"12,5 - 13,5",IF(BK563=14,"14",IF(AND(BK563&gt;=14.5,BK563&lt;=16.5),"14,5 - 16,5",IF(AND(BK563&gt;=17,BK563&lt;=19),"17 - 19",IF(AND(BK563&gt;=19.5,BK563&lt;=21.5),"19,5 - 21,5",IF(AND(BK563&gt;=22,BK563&lt;=24),"22 - 24",IF(AND(BK563&gt;=24.5,BK563&lt;=26.5),"24,5 - 26,5",IF(AND(BK563&gt;=27,BK563&lt;=29),"27 - 29",IF(AND(BK563&gt;=29.5,BK563&lt;=30),"29,5 - 30","Fuera de rango")))))))))))))))</f>
        <v>0 - 2</v>
      </c>
      <c r="BM563" s="11" t="n">
        <f aca="false">IF(BL563="","",IF(BL563="0 - 2",1,IF(BL563="2,5 - 4,5",2,IF(BL563="5 - 7",3,IF(BL563="7,5 - 9,5",4,IF(BL563="10 - 12",5,IF(BL563="12,5 - 13,5",6,IF(BL563="14","NORMA",IF(BL563="14,5 - 16,5",7,IF(BL563="17 - 19",8,IF(BL563="19,5 - 21,5",9,IF(BL563="22 - 24",10,IF(BL563="24,5 - 26,5",11,IF(BL563="27 - 29",12,IF(BL563="29,5 - 30",13,"")))))))))))))))</f>
        <v>1</v>
      </c>
      <c r="BN563" s="9" t="n">
        <v>6</v>
      </c>
      <c r="BO563" s="11" t="str">
        <f aca="false">IF(BN563="","",IF(AND(BN563&gt;=-20,BN563&lt;=-10),"-20 a -10",IF(AND(BN563&gt;=-9.5,BN563&lt;=0.5),"-9,5 a 0,5",IF(AND(BN563&gt;=1,BN563&lt;=11),"1 a 11",IF(AND(BN563&gt;=11.5,BN563&lt;=21.5),"11,5 a 21,5",IF(BN563=22,"22",IF(AND(BN563&gt;=22.5,BN563&lt;=32.5),"22,5 a 32,5",IF(AND(BN563&gt;=33,BN563&lt;=43),"33 a 43","Fuera de rango"))))))))</f>
        <v>1 a 11</v>
      </c>
      <c r="BP563" s="11" t="n">
        <f aca="false">IF(BO563="","",IF(BO563="-20 a -10",1,IF(BO563="-9,5 a 0,5",2,IF(BO563="1 a 11",3,IF(BO563="11,5 a 21,5",4,IF(BO563="22","NORMA",IF(BO563="22,5 a 32,5",5,IF(BO563="33 a 43",6,""))))))))</f>
        <v>3</v>
      </c>
      <c r="BQ563" s="9" t="n">
        <v>4</v>
      </c>
      <c r="BR563" s="10" t="str">
        <f aca="false">IF(BQ563="","",IF(AND(BQ563&gt;=-20,BQ563&lt;=-15),"-20 a -15",IF(AND(BQ563&gt;=-14.5,BQ563&lt;=-9.5),"-14,5 a -9,5",IF(AND(BQ563&gt;=-9,BQ563&lt;=-4),"-9 a -4",IF(AND(BQ563&gt;=-3.5,BQ563&lt;=2.5),"-3,5 a 2,5",IF(AND(BQ563&gt;=3,BQ563&lt;=8),"3 a 8",IF(AND(BQ563&gt;=8.5,BQ563&lt;=13.5),"8,5 a 13,5",IF(AND(BQ563&gt;=14,BQ563&lt;=17.5),"14 a 17,5",IF(BQ563=18,"18",IF(AND(BQ563&gt;=18.5,BQ563&lt;=23.5),"18,5 a 23,5",IF(AND(BQ563&gt;=24,BQ563&lt;=29),"24 a 29",IF(AND(BQ563&gt;=29.5,BQ563&lt;=34.5),"29,5 a 34,5",IF(AND(BQ563&gt;=35,BQ563&lt;=40),"35 a 40","Fuera de rango")))))))))))))</f>
        <v>3 a 8</v>
      </c>
      <c r="BS563" s="11" t="n">
        <f aca="false">IF(BR563="","",IF(BR563="-20 a -15",1,IF(BR563="-14,5 a -9,5",2,IF(BR563="-9 a -4",3,IF(BR563="-3,5 a 2,5",4,IF(BR563="3 a 8",5,IF(BR563="8,5 a 13,5",6,IF(BR563="14 a 17,5",7,IF(BR563="18","NORMA",IF(BR563="18,5 a 23,5",8,IF(BR563="24 a 29",9,IF(BR563="29,5 a 34,5",10,IF(BR563="35 a 40",11,"")))))))))))))</f>
        <v>5</v>
      </c>
      <c r="BT563" s="9" t="n">
        <v>1</v>
      </c>
      <c r="BU563" s="10" t="str">
        <f aca="false">IF(BT563="","",IF(AND(BT563&gt;=-20,BT563&lt;=-18),"-20 a -18",IF(AND(BT563&gt;=-17.5,BT563&lt;=-15.5),"-17,5 a -15,5",IF(AND(BT563&gt;=-15,BT563&lt;=-13),"-15 a -13",IF(AND(BT563&gt;=-12.5,BT563&lt;=-10.5),"-12,5 a -10,5",IF(AND(BT563&gt;=-10,BT563&lt;=-8),"-10 a -8",IF(AND(BT563&gt;=-7.5,BT563&lt;=-5.5),"-7,5 a -5,5",IF(AND(BT563&gt;=-5,BT563&lt;=-3),"-5 a -3",IF(AND(BT563&gt;=-2.5,BT563&lt;=-0.5),"-2,5 a -0,5",IF(BT563=0,"0",IF(AND(BT563&gt;=0.5,BT563&lt;=2.5),"0,5 a 2,5",IF(AND(BT563&gt;=3,BT563&lt;=5),"3 a 5",IF(AND(BT563&gt;=5.5,BT563&lt;=7.5),"5,5 a 7,5",IF(AND(BT563&gt;=8,BT563&lt;=10),"8 a 10",IF(AND(BT563&gt;=10.5,BT563&lt;=12.5),"10,5 a 12,5",IF(AND(BT563&gt;=13,BT563&lt;=15),"13 a 15",IF(AND(BT563&gt;=15.5,BT563&lt;=17.5),"15,5 a 17,5",IF(AND(BT563&gt;=18,BT563&lt;=20),"18 a 20","Fuera de rango"))))))))))))))))))</f>
        <v>0,5 a 2,5</v>
      </c>
      <c r="BV563" s="11" t="n">
        <f aca="false">IF(BT563="","",IF(BT563=0,"NORMA",IF(AND(BT563&gt;=-20,BT563&lt;=-18),2,IF(AND(BT563&gt;=-17.5,BT563&lt;=-15.5),2,IF(AND(BT563&gt;=-15,BT563&lt;=-13),3,IF(AND(BT563&gt;=-12.5,BT563&lt;=-10.5),4,IF(AND(BT563&gt;=-10,BT563&lt;=-8),5,IF(AND(BT563&gt;=-7.5,BT563&lt;=-5.5),6,IF(AND(BT563&gt;=-5,BT563&lt;=-3),7,IF(AND(BT563&gt;=-2.5,BT563&lt;=-0.5),8,IF(AND(BT563&gt;=0.5,BT563&lt;=2.5),9,IF(AND(BT563&gt;=3,BT563&lt;=5),10,IF(AND(BT563&gt;=5.5,BT563&lt;=7.5),11,IF(AND(BT563&gt;=8,BT563&lt;=10),12,IF(AND(BT563&gt;=10.5,BT563&lt;=12.5),13,IF(AND(BT563&gt;=13,BT563&lt;=15),14,IF(AND(BT563&gt;=15.5,BT563&lt;=17.5),15,IF(AND(BT563&gt;=18,BT563&lt;=20),16,"Fuera de rango"))))))))))))))))))</f>
        <v>9</v>
      </c>
      <c r="BW563" s="9" t="n">
        <v>-10.25</v>
      </c>
      <c r="BX563" s="10" t="n">
        <f aca="false">18.5- (0.3*H563)</f>
        <v>10.1</v>
      </c>
      <c r="BY563" s="10" t="n">
        <f aca="false">(BW563)-(BX563)</f>
        <v>-20.35</v>
      </c>
      <c r="BZ563" s="10" t="str">
        <f aca="false">IF(BY563="","",IF(BY563&lt;-27.5,"De -30 a -28",IF(BY563&lt;-25,"De -27,5 a -25,5",IF(BY563&lt;-22.5,"De -25 a -23",IF(BY563&lt;-20,"De -22,5 a -20,5",IF(BY563&lt;-17.5,"De -20 a -18",IF(BY563&lt;-15,"De -17,5 a -15,5",IF(BY563&lt;-12.5,"De -15 a -13",IF(BY563&lt;-10,"De -12,5 a -10,5",IF(BY563&lt;-7.5,"De -10 a -8",IF(BY563&lt;-5,"De -7,5 a -5,5",IF(BY563&lt;-2.5,"De -5 a -3",IF(BY563&lt;0,"De -2,5 a -0,5",IF(BY563&lt;2.5,"De 0 a 2",IF(BY563&lt;5,"De 2,5 a 4,5",IF(BY563&lt;7.5,"De 5 a 7",IF(BY563&lt;10,"De 7,5 a 9,5",IF(BY563&lt;12.5,"De 10 a 12",IF(BY563&lt;15,"De 12,5 a 14,5",IF(BY563&lt;17.5,"De 15 a 17",IF(BY563&lt;20,"De 17,5 a 19,5",IF(BY563&lt;22.5,"De 20 a 22",IF(BY563&lt;25,"De 22,5 a 24,5",IF(BY563&lt;27.5,"De 25 a 27","De 27,5 a 30"))))))))))))))))))))))))</f>
        <v>De -22,5 a -20,5</v>
      </c>
      <c r="CA563" s="12" t="n">
        <f aca="false">IF(BY563="","",IF(BY563&lt;=-28,1,IF(BY563&lt;=-25.5,2,IF(BY563&lt;=-23,3,IF(BY563&lt;=-20.5,4,IF(BY563&lt;=-18,5,IF(BY563&lt;=-15.5,6,IF(BY563&lt;=-13,7,IF(BY563&lt;=-10.5,8,IF(BY563&lt;=-8,9,IF(BY563&lt;=-5.5,10,IF(BY563&lt;=-3,11,IF(BY563&lt;=-0.5,12,IF(BY563&lt;=2,13,IF(BY563&lt;=4.5,14,IF(BY563&lt;=7,15,IF(BY563&lt;=9.5,16,IF(BY563&lt;=12,17,IF(BY563&lt;=14.5,18,IF(BY563&lt;=17,19,IF(BY563&lt;=19.5,20,IF(BY563&lt;=22,21,IF(BY563&lt;=24.5,22,IF(BY563&lt;=27,23,IF(BY563&lt;=30,24,"Fuera de rango")))))))))))))))))))))))))</f>
        <v>5</v>
      </c>
      <c r="CB563" s="9" t="n">
        <v>-10.25</v>
      </c>
      <c r="CC563" s="10" t="n">
        <f aca="false">18.5- (0.3*H563)</f>
        <v>10.1</v>
      </c>
      <c r="CD563" s="10" t="n">
        <f aca="false">(CB563)-(CC563)</f>
        <v>-20.35</v>
      </c>
      <c r="CE563" s="10" t="str">
        <f aca="false">IF(CD563="","",IF(CD563&lt;-27.5,"De -30 a -28",IF(CD563&lt;-25,"De -27,5 a -25,5",IF(CD563&lt;-22.5,"De -25 a -23",IF(CD563&lt;-20,"De -22,5 a -20,5",IF(CD563&lt;-17.5,"De -20 a -18",IF(CD563&lt;-15,"De -17,5 a -15,5",IF(CD563&lt;-12.5,"De -15 a -13",IF(CD563&lt;-10,"De -12,5 a -10,5",IF(CD563&lt;-7.5,"De -10 a -8",IF(CD563&lt;-5,"De -7,5 a -5,5",IF(CD563&lt;-2.5,"De -5 a -3",IF(CD563&lt;0,"De -2,5 a -0,5",IF(CD563&lt;=2,"De 0 a 2",IF(CD563&lt;=4.5,"De 2,5 a 4,5",IF(CD563&lt;=7,"De 5 a 7",IF(CD563&lt;=9.5,"De 7,5 a 9,5",IF(CD563&lt;=12,"De 10 a 12",IF(CD563&lt;=14.5,"De 12,5 a 14,5",IF(CD563&lt;=17,"De 15 a 17",IF(CD563&lt;=19.5,"De 17,5 a 19,5",IF(CD563&lt;=22,"De 20 a 22",IF(CD563&lt;=24.5,"De 22,5 a 24,5",IF(CD563&lt;=27,"De 25 a 27","De 27,5 a 30"))))))))))))))))))))))))</f>
        <v>De -22,5 a -20,5</v>
      </c>
      <c r="CF563" s="12" t="n">
        <f aca="false">IF(CD563="","",IF(CD563&lt;-27.5,1,IF(CD563&lt;-25,2,IF(CD563&lt;-22.5,3,IF(CD563&lt;-20,4,IF(CD563&lt;-17.5,5,IF(CD563&lt;-15,6,IF(CD563&lt;-12.5,7,IF(CD563&lt;-10,8,IF(CD563&lt;-7.5,9,IF(CD563&lt;-5,10,IF(CD563&lt;-2.5,11,IF(CD563&lt;0,12,IF(CD563&lt;2.5,13,IF(CD563&lt;5,14,IF(CD563&lt;7.5,15,IF(CD563&lt;10,16,IF(CD563&lt;12.5,17,IF(CD563&lt;15,18,IF(CD563&lt;17.5,19,IF(CD563&lt;20,20,IF(CD563&lt;22.5,21,IF(CD563&lt;25,22,IF(CD563&lt;27.5,23,24))))))))))))))))))))))))</f>
        <v>4</v>
      </c>
      <c r="CG563" s="9" t="n">
        <v>-3.25</v>
      </c>
      <c r="CH563" s="10" t="str">
        <f aca="false">IF(CG563="","",IF(AND(CG563&gt;=-10,CG563&lt;=-9.5),"-10 a -9,5",IF(AND(CG563&gt;-9.5,CG563&lt;=-8.5),"-9 a -8,5",IF(AND(CG563&gt;-8.5,CG563&lt;=-7.5),"-8 a -7,5",IF(AND(CG563&gt;-7.5,CG563&lt;=-6.5),"-7 a -6,5",IF(AND(CG563&gt;-6.5,CG563&lt;=-5.5),"-6 a -5,5",IF(AND(CG563&gt;-5.5,CG563&lt;=-4.5),"-5 a -4,5",IF(AND(CG563&gt;-4.5,CG563&lt;=-3.5),"-4 a -3,5",IF(AND(CG563&gt;-3.5,CG563&lt;=-2.5),"-3 a -2,5",IF(CG563=-2.25,"-2,25",IF(AND(CG563&gt;-2.5,CG563&lt;=-1.5),"-2 a -1,5",IF(AND(CG563&gt;-1.5,CG563&lt;=-0.5),"-1 a -0,5",IF(AND(CG563&gt;-0.5,CG563&lt;=0.5),"0 a 0,5",IF(AND(CG563&gt;0.5,CG563&lt;=1.5),"1 a 1,5",IF(AND(CG563&gt;1.5,CG563&lt;=2.5),"2 a 2,5",IF(AND(CG563&gt;2.5,CG563&lt;=3.5),"3 a 3,5",IF(AND(CG563&gt;3.5,CG563&lt;=4.5),"4 a 4,5",IF(AND(CG563&gt;4.5,CG563&lt;=5.5),"5 a 5,5",IF(AND(CG563&gt;5.5,CG563&lt;=6.5),"6 a 6,5",IF(AND(CG563&gt;6.5,CG563&lt;=7.5),"7 a 7,5",IF(AND(CG563&gt;7.5,CG563&lt;=8.5),"8 a 8,5",IF(AND(CG563&gt;8.5,CG563&lt;=9.5),"9 a 9,5",IF(CG563&gt;=10,"10","Fuera de rango")))))))))))))))))))))))</f>
        <v>-3 a -2,5</v>
      </c>
      <c r="CI563" s="11" t="n">
        <f aca="false">IF(CG563="","",IF(CG563=-2.25,"NORMA",IF(CG563&lt;=-9.5,1,IF(CG563&lt;=-8.5,2,IF(CG563&lt;=-7.5,3,IF(CG563&lt;=-6.5,4,IF(CG563&lt;=-5.5,5,IF(CG563&lt;=-4.5,6,IF(CG563&lt;=-3.5,7,IF(CG563&lt;=-2.5,8,IF(CG563&lt;=-1.5,9,IF(CG563&lt;=-0.5,10,IF(CG563&lt;=0.5,11,IF(CG563&lt;=1.5,12,IF(CG563&lt;=2.5,13,IF(CG563&lt;=3.5,14,IF(CG563&lt;=4.5,15,IF(CG563&lt;=5.5,16,IF(CG563&lt;=6.5,17,IF(CG563&lt;=7.5,18,IF(CG563&lt;=8.5,19,IF(CG563&lt;=9.5,20,IF(CG563=10,21,"Fuera de rango")))))))))))))))))))))))</f>
        <v>8</v>
      </c>
      <c r="CJ563" s="9" t="n">
        <v>3</v>
      </c>
      <c r="CK563" s="10" t="str">
        <f aca="false">IF(CJ563="","",IF(AND(CJ563&gt;=-6,CJ563&lt;=-5.5),"-6 a -5,5",IF(AND(CJ563&gt;-5.5,CJ563&lt;=-4.5),"-5 a -4,5",IF(AND(CJ563&gt;-4.5,CJ563&lt;=-3.5),"-4 a -3,5",IF(AND(CJ563&gt;-3.5,CJ563&lt;=-2.5),"-3 a -2,5",IF(AND(CJ563&gt;-2.5,CJ563&lt;=-1.5),"-2 a -1,5",IF(AND(CJ563&gt;-1.5,CJ563&lt;=-0.5),"-1 a -0,5",IF(AND(CJ563&gt;-0.5,CJ563&lt;=0.5),"0 a 0,5",IF(AND(CJ563&gt;0.5,CJ563&lt;=1.5),"1 a 1,5",IF(AND(CJ563&gt;1.5,CJ563&lt;2.5),"2",IF(AND(CJ563&gt;=2.5,CJ563&lt;=3),"2,5 a 3",IF(AND(CJ563&gt;3,CJ563&lt;=4),"3,5 a 4",IF(AND(CJ563&gt;4,CJ563&lt;=5),"4,5 a 5",IF(AND(CJ563&gt;5,CJ563&lt;=6),"5,5 a 6",IF(AND(CJ563&gt;6,CJ563&lt;=7),"6,5 a 7",IF(AND(CJ563&gt;7,CJ563&lt;=8),"7,5 a 8",IF(AND(CJ563&gt;8,CJ563&lt;=9.5),"8,5 a 9,5",IF(CJ563=10,"10","Fuera de rango"))))))))))))))))))</f>
        <v>2,5 a 3</v>
      </c>
      <c r="CL563" s="11" t="n">
        <f aca="false">IF(CK563="","",IF(OR(CK563="-6 a -5,5",CK563="-6 - -5,5"),1,IF(OR(CK563="-5 a -4,5",CK563="-5 - -4,5"),2,IF(OR(CK563="-4 a -3,5",CK563="-4 - -3,5"),3,IF(OR(CK563="-3 a -2,5",CK563="-3 - -2,5"),4,IF(OR(CK563="-2 a -1,5",CK563="-2 - -1,5"),5,IF(OR(CK563="-1 a -0,5",CK563="-1 - -0,5"),6,IF(OR(CK563="0 a 0,5",CK563="0 - 0,5"),7,IF(OR(CK563="1 a 1,5",CK563="1 - 1,5"),8,IF(CK563="2","NORMA",IF(OR(CK563="2,5 a 3",CK563="2,5 - 3"),9,IF(OR(CK563="3,5 a 4",CK563="3,5 - 4"),10,IF(OR(CK563="4,5 a 5",CK563="4,5 - 5"),11,IF(OR(CK563="5,5 a 6",CK563="5,5 - 6"),12,IF(OR(CK563="6,5 a 7",CK563="6,5 - 7"),13,IF(OR(CK563="7,5 a 8",CK563="7,5 - 8"),14,IF(OR(CK563="8,5 a 9",CK563="8,5 - 9,5",CK563="9 a 9,5"),15,IF(CK563="10",15,IF(OR(CK563="0,5 a 1",CK563="0,5 - 1"),7,"Fuera de rango")))))))))))))))))))</f>
        <v>9</v>
      </c>
      <c r="CO563" s="10" t="str">
        <f aca="false">IF(CM563&gt;0,"EME"," ")</f>
        <v> </v>
      </c>
      <c r="CQ563" s="10" t="str">
        <f aca="false">IF(CP563&gt;0,"0", " ")</f>
        <v> </v>
      </c>
      <c r="CR563" s="10" t="str">
        <f aca="false">IF(CP563&gt;0,"EME"," ")</f>
        <v> </v>
      </c>
      <c r="CS563" s="9" t="n">
        <v>0</v>
      </c>
      <c r="CV563" s="9" t="n">
        <v>0</v>
      </c>
      <c r="CY563" s="9" t="n">
        <v>-2.75</v>
      </c>
      <c r="DB563" s="9" t="n">
        <v>-2.75</v>
      </c>
      <c r="DC563" s="11" t="str">
        <f aca="false">IF(DB563&lt;0,"2"," ")</f>
        <v>2</v>
      </c>
      <c r="DD563" s="11" t="str">
        <f aca="false">IF(DB563&lt;0,"MIO"," ")</f>
        <v>MIO</v>
      </c>
      <c r="DE563" s="9" t="n">
        <v>-1</v>
      </c>
      <c r="DF563" s="10" t="str">
        <f aca="false">IF(DE563&lt;0,"3"," ")</f>
        <v>3</v>
      </c>
      <c r="DG563" s="10" t="str">
        <f aca="false">IF(DE563&lt;0,"AST"," ")</f>
        <v>AST</v>
      </c>
      <c r="DH563" s="9" t="n">
        <v>-1</v>
      </c>
      <c r="DI563" s="10" t="str">
        <f aca="false">IF(DH563&lt;0,"3"," ")</f>
        <v>3</v>
      </c>
      <c r="DJ563" s="10" t="str">
        <f aca="false">IF(DH563&lt;0,"AST"," ")</f>
        <v>AST</v>
      </c>
      <c r="DK563" s="9" t="n">
        <v>0</v>
      </c>
      <c r="DL563" s="10" t="str">
        <f aca="false">IF(DK563&gt;0,"4"," ")</f>
        <v> </v>
      </c>
      <c r="DM563" s="10" t="str">
        <f aca="false">IF(DK563&gt;0,"PRE"," ")</f>
        <v> </v>
      </c>
      <c r="DN563" s="9" t="n">
        <v>0</v>
      </c>
      <c r="DO563" s="10" t="str">
        <f aca="false">IF(DN563&gt;0,"4"," ")</f>
        <v> </v>
      </c>
      <c r="DP563" s="10" t="str">
        <f aca="false">IF(DN563&gt;0,"PRE"," ")</f>
        <v> </v>
      </c>
      <c r="DS563" s="12" t="str">
        <f aca="false">CONCATENATE(CO563,CU563,DA563,DG563,DM563)</f>
        <v> AST </v>
      </c>
      <c r="DT563" s="10" t="e">
        <f aca="false" t="array" ref="DT563">_xlfn.IFS(DS563="EME    ","0", DS563=" HIP   ","1", DS563="  MIO  ","2", DS563="   AST ","3", DS563="    PRE","4", DS563="EME   PRE","5", DS563=" HIP  PRE","6", DS563=" HIP AST ","7", DS563="  MIO PRE","8", DS563="  MIOAST ","9", DS563="   ASTPRE","10",DS563=" HIP ASTPRE","11", DS563="  MIOASTPRE","12", DS563="     ","0")</f>
        <v>#N/A</v>
      </c>
      <c r="DV563" s="1" t="e">
        <f aca="false" t="array" ref="DV563">_xlfn.IFS(DU563="SI","2", DU563="NO","1")</f>
        <v>#N/A</v>
      </c>
      <c r="DX563" s="11" t="str">
        <f aca="false">IF(DW563=0,"1","2")</f>
        <v>1</v>
      </c>
      <c r="DY563" s="11" t="str">
        <f aca="false" t="array" ref="DY563">_xlfn.IFS(DW563=0,"0", DW563=0.25, "1", DW563=0.5,"2", DW563=0.75,"3", DW563=1,"4",DW563=1.25,"5", DW563=1.5,"6", DW563=1.75,"7", DW563=2,"8")</f>
        <v>0</v>
      </c>
      <c r="EA563" s="11" t="str">
        <f aca="false">IF(DZ563=0,"1","2")</f>
        <v>1</v>
      </c>
      <c r="EB563" s="11" t="str">
        <f aca="false" t="array" ref="EB563">_xlfn.IFS(DZ563=0,"0", DZ563=0.25, "1", DZ563=0.5,"2", DZ563=0.75,"3", DZ563=1,"4",DZ563=1.25,"5", DZ563=1.5,"6", DZ563=1.75,"7", DZ563=2,"8")</f>
        <v>0</v>
      </c>
      <c r="ED563" s="10" t="str">
        <f aca="false">IF(EC563=0,"1","2")</f>
        <v>1</v>
      </c>
      <c r="EE563" s="11" t="str">
        <f aca="false" t="array" ref="EE563">_xlfn.IFS(EC563=0,"0", EC563=-0.25, "1", EC563=-0.5,"2", EC563=-0.75,"3", EC563=-1,"4",EC563=-1.25,"5", EC563=-1.5,"6", EC563=-1.75,"7", EC563=-2,"8", EC563=-2.25,"9",EC563=-2.5,"10", EC563=-2.75,"11", EC563=-3,"12", EC563=-3.25,"13", EC563=-3.5,"14", EC563=-3.75,"15",EC563=-4,"16")</f>
        <v>0</v>
      </c>
      <c r="EG563" s="10" t="str">
        <f aca="false">IF(EF563=0,"1","2")</f>
        <v>1</v>
      </c>
      <c r="EH563" s="11" t="str">
        <f aca="false" t="array" ref="EH563">_xlfn.IFS(EF563=0,"0", EF563=-0.25, "1", EF563=-0.5,"2", EF563=-0.75,"3", EF563=-1,"4",EF563=-1.25,"5", EF563=-1.5,"6", EF563=-1.75,"7", EF563=-2,"8", EF563=-2.25,"9",EF563=-2.5,"10", EF563=-2.75,"11", EF563=-3,"12", EF563=-3.25,"13", EF563=-3.5,"14", EF563=-3.75,"15",EF563=-4,"16")</f>
        <v>0</v>
      </c>
      <c r="EJ563" s="11" t="str">
        <f aca="false">IF(EI563=0,"1","2")</f>
        <v>1</v>
      </c>
      <c r="EK563" s="11" t="str">
        <f aca="false" t="array" ref="EK563">_xlfn.IFS(EI563=0,"0", EI563=-0.25, "1", EI563=-0.5,"2", EI563=-0.75,"3", EI563=-1,"4",EI563=-1.25,"5", EI563=-1.5,"6", EI563=-1.75,"7", EI563=-2,"8", EI563=-2.25,"9", EI563=-2.25,"9",EI563=-2.5,"10", EI563=-2.75,"11", EI563=-3,"12", EI563=-3.25,"13", EI563=-3.5,"14", EI563=-3.75,"15",EI563=-4,"16", EI563=0.25, "17", EI563=0.5, "18")</f>
        <v>0</v>
      </c>
      <c r="EM563" s="11" t="str">
        <f aca="false">IF(EL563=0,"1","2")</f>
        <v>1</v>
      </c>
      <c r="EN563" s="11" t="str">
        <f aca="false" t="array" ref="EN563">_xlfn.IFS(EL563=0.25,"17",EL563=0.5,"18", EL563=0,"0", EL563=-0.25, "1", EL563=-0.5,"2", EL563=-0.75,"3", EL563=-1,"4",EL563=-1.25,"5", EL563=-1.5,"6", EL563=-1.75,"7", EL563=-2,"8",EL563= -2.25,"9",EL563=-2.5,"10",EL563= -2.75,"11",EL563= -3,"12",EL563= -3.25,"13",EL563= -3.5,"14",EL563= -3.75,"15",EL563=-4,"16")</f>
        <v>0</v>
      </c>
      <c r="EP563" s="11" t="str">
        <f aca="false">IF(EO563=0,"1","2")</f>
        <v>1</v>
      </c>
      <c r="EQ563" s="11" t="str">
        <f aca="false" t="array" ref="EQ563">_xlfn.IFS(EO563=0,"0", EO563=0.25, "1", EO563=0.5,"2", EO563=0.75,"3", EO563=1,"4",EO563=1.25,"5", EO563=1.5,"6", EO563=1.75,"7", EO563=2,"8", EO563=2.25,"9", EO563=2.25,"9",EO563=2.5,"10", EO563=2.75,"11", EO563=3,"12", EO563=3.25,"13", EO563=3.5,"14", EO563=3.75,"15",EO563=4,"16", EO563=-0.25, "17", bq=-0.5, "18")</f>
        <v>0</v>
      </c>
      <c r="ES563" s="11" t="str">
        <f aca="false">IF(ER563=0,"1","2")</f>
        <v>1</v>
      </c>
      <c r="ET563" s="11" t="str">
        <f aca="false" t="array" ref="ET563">_xlfn.IFS(ER563=0,"0", ER563=0.25, "1", ER563=0.5,"2", ER563=0.75,"3", ER563=1,"4",ER563=1.25,"5", ER563=1.5,"6", ER563=1.75,"7", ER563=2,"8", ER563=2.25,"9", ER563=2.25,"9",ER563=2.5,"10", ER563=2.75,"11", ER563=3,"12", ER563=3.25,"13", ER563=3.5,"14", ER563=3.75,"15",ER563=4,"16", ER563=-0.25, "17", bq=-0.5, "18")</f>
        <v>0</v>
      </c>
      <c r="EV563" s="14" t="e">
        <f aca="false">VLOOKUP(EU563,LEYENDA!$G$2:$H$8,2,TRUE())</f>
        <v>#N/A</v>
      </c>
      <c r="EW563" s="14" t="e">
        <f aca="false" t="array" ref="EW563">_xlfn.IFS(EV563="0-5","1", EV563="6-12","2", EV563="13-18","3", EV563="19-24","4", EV563="25-36","5", EV563="37-48","6", EV563="49-60","7")</f>
        <v>#N/A</v>
      </c>
    </row>
    <row r="564" customFormat="false" ht="13.5" hidden="false" customHeight="false" outlineLevel="0" collapsed="false">
      <c r="A564" s="1" t="n">
        <v>220</v>
      </c>
      <c r="B564" s="2" t="n">
        <v>4</v>
      </c>
      <c r="C564" s="33" t="n">
        <v>42768</v>
      </c>
      <c r="E564" s="5" t="str">
        <f aca="false">VLOOKUP(A564,'286'!$A$3:$J$6279,10,FALSE())</f>
        <v>MARTÍN OROPESA, RAQUEL</v>
      </c>
      <c r="F564" s="4" t="str">
        <f aca="false">VLOOKUP(A564,'286'!$A$3:$I$1768,3,FALSE())</f>
        <v>MARORA</v>
      </c>
      <c r="G564" s="6" t="n">
        <f aca="false">VLOOKUP(A564,'286'!$A$3:$I$1768,4,FALSE())</f>
        <v>32088</v>
      </c>
      <c r="H564" s="7" t="n">
        <f aca="false">YEAR(C564)-YEAR(G564)</f>
        <v>30</v>
      </c>
      <c r="I564" s="1" t="str">
        <f aca="false">VLOOKUP(H564,LEYENDA!$C$2:$D$6,2,TRUE())</f>
        <v>25-40</v>
      </c>
      <c r="J564" s="5" t="str">
        <f aca="false">VLOOKUP(A564,'286'!$A$3:$I$1768,7,FALSE())</f>
        <v>M</v>
      </c>
      <c r="K564" s="8" t="n">
        <f aca="false">VLOOKUP(A564,'286'!$A$3:$I$1768,2,FALSE())</f>
        <v>0</v>
      </c>
      <c r="L564" s="4" t="str">
        <f aca="false">VLOOKUP(A564,'286'!$A$3:$I$1768,8,FALSE())</f>
        <v>D</v>
      </c>
      <c r="M564" s="4" t="str">
        <f aca="false">VLOOKUP(A564,'286'!$A$3:$I$1768,9,FALSE())</f>
        <v>D</v>
      </c>
      <c r="N564" s="8" t="str">
        <f aca="false">IF(R564=O564, "MISMA","CONTRARIA")</f>
        <v>MISMA</v>
      </c>
      <c r="O564" s="8" t="str">
        <f aca="false" t="array" ref="O564">_xlfn.IFS(L564="D","1", L564="I","2")</f>
        <v>1</v>
      </c>
      <c r="P564" s="8" t="e">
        <f aca="false" t="array" ref="P564">_xlfn.IFS(K564="OD","1", K564="OI","2")</f>
        <v>#N/A</v>
      </c>
      <c r="Q564" s="1" t="str">
        <f aca="false" t="array" ref="Q564">_xlfn.IFS(J564="M","1", J564="H","2")</f>
        <v>1</v>
      </c>
      <c r="R564" s="8" t="str">
        <f aca="false" t="array" ref="R564">_xlfn.IFS(M564="D","1", M564="I","2")</f>
        <v>1</v>
      </c>
      <c r="S564" s="1" t="str">
        <f aca="false" t="array" ref="S564">_xlfn.IFS(N564="CONTRARIA", "1",N564= "MISMA","2")</f>
        <v>2</v>
      </c>
      <c r="T564" s="1" t="str">
        <f aca="false" t="array" ref="T564">_xlfn.IFS(I564="0-12","1", I564="13-24","2", I564="25-40","3", I564="41-60","4", I564="61-100","5")</f>
        <v>3</v>
      </c>
      <c r="U564" s="9" t="n">
        <v>-2</v>
      </c>
      <c r="V564" s="10" t="str">
        <f aca="false">IF(U564="","",IF(AND(U564&gt;=-9,U564&lt;=-6.5),"-9 a -6,5",IF(AND(U564&gt;=-6,U564&lt;=-3.5),"-6 a -3,5",IF(AND(U564&gt;=-3,U564&lt;=-1),"-3 a -1",IF(U564=-0.5,"-0,5",IF(AND(U564&gt;=0,U564&lt;=2.5),"0 a 2,5",IF(AND(U564&gt;=3,U564&lt;=5.5),"3 a 5,5",IF(AND(U564&gt;=6,U564&lt;=8.5),"6 a 8,5",IF(AND(U564&gt;=9,U564&lt;=20),"9 a 20","Fuera de rango")))))))))</f>
        <v>-3 a -1</v>
      </c>
      <c r="W564" s="11" t="n">
        <f aca="false">IF(V564="","",IF(V564="-9 a -6,5",2,IF(V564="-6 a -3,5",3,IF(V564="-3 a -1",4,IF(V564="-0,5","NORMA",IF(V564="0 a 2,5",5,IF(V564="3 a 5,5",6,IF(V564="6 a 8,5",7,IF(V564="9 a 20",8,"Fuera de rango")))))))))</f>
        <v>4</v>
      </c>
      <c r="X564" s="9" t="n">
        <v>0</v>
      </c>
      <c r="Y564" s="11" t="str">
        <f aca="false">IF(X564="","",IF(AND(X564&gt;=0,X564&lt;=4),"0 a 4",IF(AND(X564&gt;=4.5,X564&lt;=8.5),"4,5 a 8,5",IF(X564=9,"9",IF(AND(X564&gt;=9.5,X564&lt;=13),"9,5 a 13",IF(AND(X564&gt;=13.5,X564&lt;=20),"13,5 a 20",IF(AND(X564&gt;=20.5,X564&lt;=35),"20,5 a 35","Fuera de rango")))))))</f>
        <v>0 a 4</v>
      </c>
      <c r="Z564" s="11" t="n">
        <f aca="false">IF(Y564="","",IF(Y564="0 a 4",1,IF(Y564="4,5 a 8,5",2,IF(Y564="9","NORMA",IF(Y564="9,5 a 13",3,IF(Y564="13,5 a 20",4,IF(Y564="20,5 a 35",5,"Fuera de rango")))))))</f>
        <v>1</v>
      </c>
      <c r="AA564" s="9" t="n">
        <v>26</v>
      </c>
      <c r="AB564" s="10" t="str">
        <f aca="false">IF(AA564="","",IF(AND(AA564&gt;=0,AA564&lt;=9),"0 a 9",IF(AND(AA564&gt;=9.5,AA564&lt;=18.5),"9,5 a 18,5",IF(AA564=19,"19",IF(AND(AA564&gt;=19.5,AA564&lt;=28),"19,5 a 28",IF(AND(AA564&gt;=28.5,AA564&lt;=40),"28,5 a 40","Fuera de rango"))))))</f>
        <v>19,5 a 28</v>
      </c>
      <c r="AC564" s="11" t="n">
        <f aca="false" t="array" ref="AC564">_xlfn.IFS(AB564="","",AB564="0 a 9",1,AB564="9,5 a 18,5",2,AB564="19","NORMA",AB564="19,5 a 28",3,AB564="28,5 a 40",4,TRUE(),"Fuera de rango")</f>
        <v>3</v>
      </c>
      <c r="AD564" s="9" t="n">
        <v>14</v>
      </c>
      <c r="AE564" s="10" t="str">
        <f aca="false">IF(AD564="","",IF(AND(AD564&gt;=-10,AD564&lt;=0),"De -10 a 0",IF(AND(AD564&gt;=0.5,AD564&lt;=9.5),"0,5 a 9,5",IF(AD564=10,"10",IF(AND(AD564&gt;=10.5,AD564&lt;=20),"10,5 a 20",IF(AND(AD564&gt;=20.5,AD564&lt;=40),"20,5 a 40","Fuera de rango"))))))</f>
        <v>10,5 a 20</v>
      </c>
      <c r="AF564" s="12" t="n">
        <f aca="false">IF(AD564="","",IF(AND(AD564&gt;=-10,AD564&lt;=0),1,IF(AND(AD564&gt;=0.5,AD564&lt;=9.5),2,IF(AD564=10,"NORMA",IF(AND(AD564&gt;=10.5,AD564&lt;=20),3,IF(AND(AD564&gt;=20.5,AD564&lt;=40),4,""))))))</f>
        <v>3</v>
      </c>
      <c r="AG564" s="9" t="n">
        <v>6</v>
      </c>
      <c r="AH564" s="10" t="str">
        <f aca="false">IF(AG564="","",IF(AND(AG564&gt;=0,AG564&lt;=4),"0 a 4",IF(AND(AG564&gt;=4.5,AG564&lt;=8.5),"4,5 a 8,5",IF(AG564=9,"9",IF(AND(AG564&gt;=9.5,AG564&lt;=13),"9,5 a 13",IF(AND(AG564&gt;=13.5,AG564&lt;=25),"13,5 a 25","Fuera de rango"))))))</f>
        <v>4,5 a 8,5</v>
      </c>
      <c r="AI564" s="10" t="n">
        <f aca="false">IF(AH564="","",IF(AH564="0 a 4",1,IF(AH564="4,5 a 8,5",2,IF(AH564="9","NORMA",IF(AH564="9,5 a 13",3,IF(AH564="13,5 a 25",4,""))))))</f>
        <v>2</v>
      </c>
      <c r="AJ564" s="9" t="n">
        <v>3</v>
      </c>
      <c r="AK564" s="10" t="str">
        <f aca="false">IF(AJ564="","",IF(AND(AJ564&gt;=-15,AJ564&lt;=-10.5),"-15 a -10,5",IF(AND(AJ564&gt;=-10,AJ564&lt;=-4),"-10 a -4",IF(AND(AJ564&gt;=-4.5,AJ564&lt;=0),"-4,5 a 0",IF(AND(AJ564&gt;=0.5,AJ564&lt;=4.5),"0,5 a 4,5",IF(AJ564=5,"5",IF(AND(AJ564&gt;=5.5,AJ564&lt;=10),"5,5 a 10",IF(AND(AJ564&gt;=10.5,AJ564&lt;=20),"10,5 a 20","Fuera de rango"))))))))</f>
        <v>0,5 a 4,5</v>
      </c>
      <c r="AL564" s="11" t="n">
        <f aca="false">IF(AK564="","",IF(AK564="-15 a -10,5",1,IF(AK564="-10 a -4",2,IF(AK564="-4,5 a 0",3,IF(AK564="0,5 a 4,5",4,IF(AK564="5","NORMA",IF(AK564="5,5 a 10",5,IF(AK564="10,5 a 20",6,"Error"))))))))</f>
        <v>4</v>
      </c>
      <c r="AM564" s="9" t="n">
        <v>0</v>
      </c>
      <c r="AN564" s="10" t="str">
        <f aca="false">IF(AM564="","",IF(AND(AM564&gt;=-7.5,AM564&lt;=-5.5),"-7,5 a -5,5",IF(AND(AM564&gt;=-5,AM564&lt;=-3),"-5 a -3",IF(AND(AM564&gt;=-2.5,AM564&lt;=-0.5),"-2,5 a -0,5",IF(AM564=0,"0,00",IF(AND(AM564&gt;=0.5,AM564&lt;=2.5),"0,5 a 2,5",IF(AND(AM564&gt;=3,AM564&lt;=5),"3 a 5",IF(AND(AM564&gt;=5.5,AM564&lt;=7.5),"5,5 a 7,5",IF(AND(AM564&gt;=8,AM564&lt;=10),"8 a 10","Fuera de rango")))))))))</f>
        <v>0,00</v>
      </c>
      <c r="AO564" s="11" t="str">
        <f aca="false">IF(AN564="","",IF(AN564="-7,5 a -5,5",1,IF(AN564="-5 a -3",2,IF(AN564="-2,5 a -0,5",3,IF(AN564="0,00","NORMA",IF(AN564="0,5 a 2,5",4,IF(AN564="3 a 5",5,IF(AN564="5,5 a 7,5",6,IF(AN564="8 a 10",7,"Error")))))))))</f>
        <v>NORMA</v>
      </c>
      <c r="AP564" s="9" t="n">
        <v>4</v>
      </c>
      <c r="AQ564" s="10" t="str">
        <f aca="false">IF(AP564="","",IF(AND(AP564&gt;=-20,AP564&lt;=-9.5),"-20 a -9,5",IF(AND(AP564&gt;=-9,AP564&lt;=-6.5),"-9 a -6,5",IF(AP564=-6,"-6",IF(AND(AP564&gt;=-5.5,AP564&lt;=-3),"-5,5 a -3",IF(AND(AP564&gt;=-2.5,AP564&lt;=0),"-2,5 a 0",IF(AND(AP564&gt;=0.5,AP564&lt;=3),"0,5 a 3",IF(AND(AP564&gt;=3.5,AP564&lt;=6),"3,5 a 6",IF(AND(AP564&gt;=6.5,AP564&lt;=9),"6,5 a 9",IF(AND(AP564&gt;=9.5,AP564&lt;=20),"9,5 a 20","Fuera de rango"))))))))))</f>
        <v>3,5 a 6</v>
      </c>
      <c r="AR564" s="11" t="n">
        <f aca="false">IF(AQ564="","",IF(AQ564="-20 a -9,5",1,IF(AQ564="-9 a -6,5",2,IF(AQ564="-6","NORMA",IF(AQ564="-5,5 a -3",3,IF(AQ564="-2,5 a 0",4,IF(AQ564="0,5 a 3",5,IF(AQ564="3,5 a 6",6,IF(AQ564="6,5 a 9",7,IF(AQ564="9,5 a 20",8,""))))))))))</f>
        <v>6</v>
      </c>
      <c r="AS564" s="9" t="n">
        <v>2</v>
      </c>
      <c r="AT564" s="10" t="str">
        <f aca="false">IF(AS564="","",IF(AND(AS564&gt;=-16,AS564&lt;=-14),"-16 a -14",IF(AND(AS564&gt;=-13.5,AS564&lt;=-11.5),"-13,5 a -11,5",IF(AND(AS564&gt;=-11,AS564&lt;=-9),"-11 a -9",IF(AND(AS564&gt;=-8.5,AS564&lt;=-6.5),"-8,5 a -6,5",IF(AND(AS564&gt;=-6,AS564&lt;=-4),"-6 a -4",IF(AND(AS564&gt;=-3.5,AS564&lt;=-1.5),"-3,5 a -1,5",IF(AND(AS564&gt;=-1,AS564&lt;=1),"-1 a 1",IF(AND(AS564&gt;=1.5,AS564&lt;=3.5),"1,5 a 3,5",IF(AND(AS564&gt;=4,AS564&lt;=6),"4 a 6",IF(AND(AS564&gt;=6.5,AS564&lt;=8.5),"6,5 a 8,5",IF(AND(AS564&gt;=9,AS564&lt;=11),"9 a 11",IF(AND(AS564&gt;=11.5,AS564&lt;=13.5),"11,5 a 13,5",IF(AND(AS564&gt;=14,AS564&lt;=16),"14 a 16",IF(AND(AS564&gt;=16.5,AS564&lt;=18.5),"16,5 a 18,5",IF(AND(AS564&gt;=19,AS564&lt;=21),"19 a 21","Fuera de rango"))))))))))))))))</f>
        <v>1,5 a 3,5</v>
      </c>
      <c r="AU564" s="11" t="n">
        <f aca="false" t="array" ref="AU564">IF(AT564="","",_xlfn.IFS(AT564="-16 a -14",1,AT564="-13,5 a -11,5",2,AT564="-11 a -9",3,AT564="-8,5 a -6,5",4,AT564="-6 a -4",5,AT564="-3,5 a -1,5",6,AT564="-1 a 1",7,AT564="1,5 a 3,5",8,AT564="4 a 6","NORMA",AT564="6,5 a 8,5",9,AT564="9 a 11",10,AT564="11,5 a 13,5",11,AT564="14 a 16",12,AT564="16,5 a 18,5",13,AT564="19 a 21",14,TRUE(),""))</f>
        <v>8</v>
      </c>
      <c r="AV564" s="9" t="n">
        <v>1.25</v>
      </c>
      <c r="AW564" s="10" t="str">
        <f aca="false">IF(AV564="","",IF(AND(AV564&gt;=-1,AV564&lt;=-0.5),"-1 a -0,5",IF(AND(AV564&gt;-0.5,AV564&lt;=0),"De -0,5 a 0",IF(AND(AV564&gt;=0.25,AV564&lt;=0.75),"0,25 a 0,75",IF(AND(AV564&gt;=1,AV564&lt;=1.5),"1 a 1,5",IF(AND(AV564&gt;=1.75,AV564&lt;=2.25),"1,75 a 2,25",IF(AND(AV564&gt;=2.5,AV564&lt;=3),"2,5 a 3",IF(AND(AV564&gt;=3.25,AV564&lt;=3.75),"3,25 a 3,75","Fuera de rango"))))))))</f>
        <v>1 a 1,5</v>
      </c>
      <c r="AX564" s="10" t="n">
        <f aca="false">IF(AW564="","",IF(OR(AW564="-1 a -0,5",AW564="-1 a -0.5"),1,IF(OR(AW564="De -0,5 a 0",AW564="-0,5 a 0",AW564="De -0.5 a 0"),2,IF(OR(AW564="0,25 a 0,75",AW564="0.25 a 0.75"),"NORMA",IF(OR(AW564="1 a 1,5",AW564="1 a 1.5"),3,IF(OR(AW564="1,75 a 2,25",AW564="1.75 a 2.25"),4,IF(OR(AW564="2,5 a 3",AW564="2.5 a 3"),5,IF(OR(AW564="3,25 a 3,75",AW564="3.25 a 3.75"),6,""))))))))</f>
        <v>3</v>
      </c>
      <c r="AY564" s="9" t="n">
        <v>2</v>
      </c>
      <c r="AZ564" s="10" t="str">
        <f aca="false">IF(AY564="","",IF(AND(AY564&gt;=-20,AY564&lt;=-9.5),"-20 a -9,5",IF(AND(AY564&gt;=-9,AY564&lt;=-6.5),"-9 a -6,5",IF(AY564=-6,"-6",IF(AND(AY564&gt;=-5.5,AY564&lt;=-3),"-5,5 a -3",IF(AND(AY564&gt;=-2.5,AY564&lt;=0),"-2,5 a 0",IF(AND(AY564&gt;=0.5,AY564&lt;=3),"0,5 a 3",IF(AND(AY564&gt;=3.5,AY564&lt;=6),"3,5 a 6","Fuera de rango"))))))))</f>
        <v>0,5 a 3</v>
      </c>
      <c r="BA564" s="11" t="n">
        <f aca="false">IF(AZ564="","",IF(AZ564="-20 a -9,5",1,IF(AZ564="-9 a -6,5",2,IF(AZ564="-6","NORMA",IF(AZ564="-5,5 a -3",3,IF(AZ564="-2,5 a 0",4,IF(AZ564="0,5 a 3",5,IF(AZ564="3,5 a 6",6,""))))))))</f>
        <v>5</v>
      </c>
      <c r="BB564" s="9" t="n">
        <v>0</v>
      </c>
      <c r="BC564" s="10" t="str">
        <f aca="false" t="array" ref="BC564">IF(BB564="","",_xlfn.IFS(AND(BB564&gt;=0,BB564&lt;=2),"0 a 2",AND(BB564&gt;=2.5,BB564&lt;=4.5),"2,5 a 4,5",AND(BB564&gt;=5,BB564&lt;=7),"5 a 7",AND(BB564&gt;=7.5,BB564&lt;=9.5),"7,5 a 9,5",AND(BB564&gt;=10,BB564&lt;=12),"10 a 12",AND(BB564&gt;=12.5,BB564&lt;=14.5),"12,5 a 14,5",BB564=15,"15",AND(BB564&gt;=15.5,BB564&lt;=17.5),"15,5 a 17,5",AND(BB564&gt;=18,BB564&lt;=20),"18 a 20",AND(BB564&gt;=20.5,BB564&lt;=22.5),"20,5 a 22,5",AND(BB564&gt;=23,BB564&lt;=25),"23 a 25",TRUE(),"Fuera de rango"))</f>
        <v>0 a 2</v>
      </c>
      <c r="BD564" s="11" t="n">
        <f aca="false" t="array" ref="BD564">IF(BC564="","",_xlfn.IFS(BC564="0 a 2",1,BC564="2,5 a 4,5",2,BC564="5 a 7",3,BC564="7,5 a 9,5",4,BC564="10 a 12",5,BC564="12,5 a 14,5",6,BC564="15","NORMA",BC564="15,5 a 17,5",7,BC564="18 a 20",8,BC564="20,5 a 22,5",9,BC564="23 a 25",10,TRUE(),"Fuera de rango"))</f>
        <v>1</v>
      </c>
      <c r="BE564" s="9" t="n">
        <v>38</v>
      </c>
      <c r="BF564" s="10" t="str">
        <f aca="false">IF(BE564="","",IF(AND(BE564&gt;=-20,BE564&lt;=-10),"-20 a -10",IF(AND(BE564&gt;=-9.5,BE564&lt;=0.5),"-9,5 a 0,5",IF(AND(BE564&gt;=1,BE564&lt;=11),"1 a 11",IF(AND(BE564&gt;=11.5,BE564&lt;=20.5),"11,5 a 20,5",IF(BE564=21,"21",IF(AND(BE564&gt;=21.5,BE564&lt;=31.5),"21,5 a 31,5",IF(AND(BE564&gt;=32,BE564&lt;=42),"32 a 42","Fuera de rango"))))))))</f>
        <v>32 a 42</v>
      </c>
      <c r="BG564" s="11" t="n">
        <f aca="false">IF(BF564="","",IF(BF564="-20 a -10",1,IF(BF564="-9,5 a 0,5",2,IF(BF564="1 a 11",3,IF(BF564="11,5 a 20,5",4,IF(BF564="21","NORMA",IF(BF564="21,5 a 31,5",5,IF(BF564="32 a 42",6,""))))))))</f>
        <v>6</v>
      </c>
      <c r="BH564" s="9" t="n">
        <v>30</v>
      </c>
      <c r="BI564" s="10" t="str">
        <f aca="false">IF(BH564="","",IF(AND(BH564&gt;=-20,BH564&lt;=-15),"-20 a -15",IF(AND(BH564&gt;=-14.5,BH564&lt;=-9.5),"-14,5 a -9,5",IF(AND(BH564&gt;=-9,BH564&lt;=-4),"-9 a -4",IF(AND(BH564&gt;=-3.5,BH564&lt;=2.5),"-3,5 a 2,5",IF(AND(BH564&gt;=3,BH564&lt;=8),"3 a 8",IF(AND(BH564&gt;=8.5,BH564&lt;=14.5),"8,5 a 14,5",IF(BH564=15,"15",IF(AND(BH564&gt;=15.5,BH564&lt;=20.5),"15,5 a 20,5",IF(AND(BH564&gt;=21,BH564&lt;=26),"21 a 26","Fuera de rango"))))))))))</f>
        <v>Fuera de rango</v>
      </c>
      <c r="BJ564" s="11" t="str">
        <f aca="false">IF(BI564="","",IF(BI564="-20 a -15",1,IF(BI564="-14,5 a -9,5",2,IF(BI564="-9 a -4",3,IF(BI564="-3,5 a 2,5",4,IF(BI564="3 a 8",5,IF(BI564="8,5 a 14,5",6,IF(BI564="15","NORMA",IF(BI564="15,5 a 20,5",7,IF(BI564="21 a 26",8,IF(BI564="26,5 a 31,5",9,"")))))))))))</f>
        <v/>
      </c>
      <c r="BK564" s="9" t="n">
        <v>0</v>
      </c>
      <c r="BL564" s="10" t="str">
        <f aca="false">IF(BK564="","",IF(AND(BK564&gt;=0,BK564&lt;=2),"0 - 2",IF(AND(BK564&gt;=2.5,BK564&lt;=4.5),"2,5 - 4,5",IF(AND(BK564&gt;=5,BK564&lt;=7),"5 - 7",IF(AND(BK564&gt;=7.5,BK564&lt;=9.5),"7,5 - 9,5",IF(AND(BK564&gt;=10,BK564&lt;=12),"10 - 12",IF(AND(BK564&gt;=12.5,BK564&lt;=13.5),"12,5 - 13,5",IF(BK564=14,"14",IF(AND(BK564&gt;=14.5,BK564&lt;=16.5),"14,5 - 16,5",IF(AND(BK564&gt;=17,BK564&lt;=19),"17 - 19",IF(AND(BK564&gt;=19.5,BK564&lt;=21.5),"19,5 - 21,5",IF(AND(BK564&gt;=22,BK564&lt;=24),"22 - 24",IF(AND(BK564&gt;=24.5,BK564&lt;=26.5),"24,5 - 26,5",IF(AND(BK564&gt;=27,BK564&lt;=29),"27 - 29",IF(AND(BK564&gt;=29.5,BK564&lt;=30),"29,5 - 30","Fuera de rango")))))))))))))))</f>
        <v>0 - 2</v>
      </c>
      <c r="BM564" s="11" t="n">
        <f aca="false">IF(BL564="","",IF(BL564="0 - 2",1,IF(BL564="2,5 - 4,5",2,IF(BL564="5 - 7",3,IF(BL564="7,5 - 9,5",4,IF(BL564="10 - 12",5,IF(BL564="12,5 - 13,5",6,IF(BL564="14","NORMA",IF(BL564="14,5 - 16,5",7,IF(BL564="17 - 19",8,IF(BL564="19,5 - 21,5",9,IF(BL564="22 - 24",10,IF(BL564="24,5 - 26,5",11,IF(BL564="27 - 29",12,IF(BL564="29,5 - 30",13,"")))))))))))))))</f>
        <v>1</v>
      </c>
      <c r="BN564" s="9" t="n">
        <v>6</v>
      </c>
      <c r="BO564" s="11" t="str">
        <f aca="false">IF(BN564="","",IF(AND(BN564&gt;=-20,BN564&lt;=-10),"-20 a -10",IF(AND(BN564&gt;=-9.5,BN564&lt;=0.5),"-9,5 a 0,5",IF(AND(BN564&gt;=1,BN564&lt;=11),"1 a 11",IF(AND(BN564&gt;=11.5,BN564&lt;=21.5),"11,5 a 21,5",IF(BN564=22,"22",IF(AND(BN564&gt;=22.5,BN564&lt;=32.5),"22,5 a 32,5",IF(AND(BN564&gt;=33,BN564&lt;=43),"33 a 43","Fuera de rango"))))))))</f>
        <v>1 a 11</v>
      </c>
      <c r="BP564" s="11" t="n">
        <f aca="false">IF(BO564="","",IF(BO564="-20 a -10",1,IF(BO564="-9,5 a 0,5",2,IF(BO564="1 a 11",3,IF(BO564="11,5 a 21,5",4,IF(BO564="22","NORMA",IF(BO564="22,5 a 32,5",5,IF(BO564="33 a 43",6,""))))))))</f>
        <v>3</v>
      </c>
      <c r="BQ564" s="9" t="n">
        <v>4</v>
      </c>
      <c r="BR564" s="10" t="str">
        <f aca="false">IF(BQ564="","",IF(AND(BQ564&gt;=-20,BQ564&lt;=-15),"-20 a -15",IF(AND(BQ564&gt;=-14.5,BQ564&lt;=-9.5),"-14,5 a -9,5",IF(AND(BQ564&gt;=-9,BQ564&lt;=-4),"-9 a -4",IF(AND(BQ564&gt;=-3.5,BQ564&lt;=2.5),"-3,5 a 2,5",IF(AND(BQ564&gt;=3,BQ564&lt;=8),"3 a 8",IF(AND(BQ564&gt;=8.5,BQ564&lt;=13.5),"8,5 a 13,5",IF(AND(BQ564&gt;=14,BQ564&lt;=17.5),"14 a 17,5",IF(BQ564=18,"18",IF(AND(BQ564&gt;=18.5,BQ564&lt;=23.5),"18,5 a 23,5",IF(AND(BQ564&gt;=24,BQ564&lt;=29),"24 a 29",IF(AND(BQ564&gt;=29.5,BQ564&lt;=34.5),"29,5 a 34,5",IF(AND(BQ564&gt;=35,BQ564&lt;=40),"35 a 40","Fuera de rango")))))))))))))</f>
        <v>3 a 8</v>
      </c>
      <c r="BS564" s="11" t="n">
        <f aca="false">IF(BR564="","",IF(BR564="-20 a -15",1,IF(BR564="-14,5 a -9,5",2,IF(BR564="-9 a -4",3,IF(BR564="-3,5 a 2,5",4,IF(BR564="3 a 8",5,IF(BR564="8,5 a 13,5",6,IF(BR564="14 a 17,5",7,IF(BR564="18","NORMA",IF(BR564="18,5 a 23,5",8,IF(BR564="24 a 29",9,IF(BR564="29,5 a 34,5",10,IF(BR564="35 a 40",11,"")))))))))))))</f>
        <v>5</v>
      </c>
      <c r="BT564" s="9" t="n">
        <v>2</v>
      </c>
      <c r="BU564" s="10" t="str">
        <f aca="false">IF(BT564="","",IF(AND(BT564&gt;=-20,BT564&lt;=-18),"-20 a -18",IF(AND(BT564&gt;=-17.5,BT564&lt;=-15.5),"-17,5 a -15,5",IF(AND(BT564&gt;=-15,BT564&lt;=-13),"-15 a -13",IF(AND(BT564&gt;=-12.5,BT564&lt;=-10.5),"-12,5 a -10,5",IF(AND(BT564&gt;=-10,BT564&lt;=-8),"-10 a -8",IF(AND(BT564&gt;=-7.5,BT564&lt;=-5.5),"-7,5 a -5,5",IF(AND(BT564&gt;=-5,BT564&lt;=-3),"-5 a -3",IF(AND(BT564&gt;=-2.5,BT564&lt;=-0.5),"-2,5 a -0,5",IF(BT564=0,"0",IF(AND(BT564&gt;=0.5,BT564&lt;=2.5),"0,5 a 2,5",IF(AND(BT564&gt;=3,BT564&lt;=5),"3 a 5",IF(AND(BT564&gt;=5.5,BT564&lt;=7.5),"5,5 a 7,5",IF(AND(BT564&gt;=8,BT564&lt;=10),"8 a 10",IF(AND(BT564&gt;=10.5,BT564&lt;=12.5),"10,5 a 12,5",IF(AND(BT564&gt;=13,BT564&lt;=15),"13 a 15",IF(AND(BT564&gt;=15.5,BT564&lt;=17.5),"15,5 a 17,5",IF(AND(BT564&gt;=18,BT564&lt;=20),"18 a 20","Fuera de rango"))))))))))))))))))</f>
        <v>0,5 a 2,5</v>
      </c>
      <c r="BV564" s="11" t="n">
        <f aca="false">IF(BT564="","",IF(BT564=0,"NORMA",IF(AND(BT564&gt;=-20,BT564&lt;=-18),2,IF(AND(BT564&gt;=-17.5,BT564&lt;=-15.5),2,IF(AND(BT564&gt;=-15,BT564&lt;=-13),3,IF(AND(BT564&gt;=-12.5,BT564&lt;=-10.5),4,IF(AND(BT564&gt;=-10,BT564&lt;=-8),5,IF(AND(BT564&gt;=-7.5,BT564&lt;=-5.5),6,IF(AND(BT564&gt;=-5,BT564&lt;=-3),7,IF(AND(BT564&gt;=-2.5,BT564&lt;=-0.5),8,IF(AND(BT564&gt;=0.5,BT564&lt;=2.5),9,IF(AND(BT564&gt;=3,BT564&lt;=5),10,IF(AND(BT564&gt;=5.5,BT564&lt;=7.5),11,IF(AND(BT564&gt;=8,BT564&lt;=10),12,IF(AND(BT564&gt;=10.5,BT564&lt;=12.5),13,IF(AND(BT564&gt;=13,BT564&lt;=15),14,IF(AND(BT564&gt;=15.5,BT564&lt;=17.5),15,IF(AND(BT564&gt;=18,BT564&lt;=20),16,"Fuera de rango"))))))))))))))))))</f>
        <v>9</v>
      </c>
      <c r="BW564" s="9" t="n">
        <v>-9</v>
      </c>
      <c r="BX564" s="10" t="n">
        <f aca="false">18.5- (0.3*H564)</f>
        <v>9.5</v>
      </c>
      <c r="BY564" s="10" t="n">
        <f aca="false">(BW564)-(BX564)</f>
        <v>-18.5</v>
      </c>
      <c r="BZ564" s="10" t="str">
        <f aca="false">IF(BY564="","",IF(BY564&lt;-27.5,"De -30 a -28",IF(BY564&lt;-25,"De -27,5 a -25,5",IF(BY564&lt;-22.5,"De -25 a -23",IF(BY564&lt;-20,"De -22,5 a -20,5",IF(BY564&lt;-17.5,"De -20 a -18",IF(BY564&lt;-15,"De -17,5 a -15,5",IF(BY564&lt;-12.5,"De -15 a -13",IF(BY564&lt;-10,"De -12,5 a -10,5",IF(BY564&lt;-7.5,"De -10 a -8",IF(BY564&lt;-5,"De -7,5 a -5,5",IF(BY564&lt;-2.5,"De -5 a -3",IF(BY564&lt;0,"De -2,5 a -0,5",IF(BY564&lt;2.5,"De 0 a 2",IF(BY564&lt;5,"De 2,5 a 4,5",IF(BY564&lt;7.5,"De 5 a 7",IF(BY564&lt;10,"De 7,5 a 9,5",IF(BY564&lt;12.5,"De 10 a 12",IF(BY564&lt;15,"De 12,5 a 14,5",IF(BY564&lt;17.5,"De 15 a 17",IF(BY564&lt;20,"De 17,5 a 19,5",IF(BY564&lt;22.5,"De 20 a 22",IF(BY564&lt;25,"De 22,5 a 24,5",IF(BY564&lt;27.5,"De 25 a 27","De 27,5 a 30"))))))))))))))))))))))))</f>
        <v>De -20 a -18</v>
      </c>
      <c r="CA564" s="12" t="n">
        <f aca="false">IF(BY564="","",IF(BY564&lt;=-28,1,IF(BY564&lt;=-25.5,2,IF(BY564&lt;=-23,3,IF(BY564&lt;=-20.5,4,IF(BY564&lt;=-18,5,IF(BY564&lt;=-15.5,6,IF(BY564&lt;=-13,7,IF(BY564&lt;=-10.5,8,IF(BY564&lt;=-8,9,IF(BY564&lt;=-5.5,10,IF(BY564&lt;=-3,11,IF(BY564&lt;=-0.5,12,IF(BY564&lt;=2,13,IF(BY564&lt;=4.5,14,IF(BY564&lt;=7,15,IF(BY564&lt;=9.5,16,IF(BY564&lt;=12,17,IF(BY564&lt;=14.5,18,IF(BY564&lt;=17,19,IF(BY564&lt;=19.5,20,IF(BY564&lt;=22,21,IF(BY564&lt;=24.5,22,IF(BY564&lt;=27,23,IF(BY564&lt;=30,24,"Fuera de rango")))))))))))))))))))))))))</f>
        <v>5</v>
      </c>
      <c r="CB564" s="9" t="n">
        <v>-8.75</v>
      </c>
      <c r="CC564" s="10" t="n">
        <f aca="false">18.5- (0.3*H564)</f>
        <v>9.5</v>
      </c>
      <c r="CD564" s="10" t="n">
        <f aca="false">(CB564)-(CC564)</f>
        <v>-18.25</v>
      </c>
      <c r="CE564" s="10" t="str">
        <f aca="false">IF(CD564="","",IF(CD564&lt;-27.5,"De -30 a -28",IF(CD564&lt;-25,"De -27,5 a -25,5",IF(CD564&lt;-22.5,"De -25 a -23",IF(CD564&lt;-20,"De -22,5 a -20,5",IF(CD564&lt;-17.5,"De -20 a -18",IF(CD564&lt;-15,"De -17,5 a -15,5",IF(CD564&lt;-12.5,"De -15 a -13",IF(CD564&lt;-10,"De -12,5 a -10,5",IF(CD564&lt;-7.5,"De -10 a -8",IF(CD564&lt;-5,"De -7,5 a -5,5",IF(CD564&lt;-2.5,"De -5 a -3",IF(CD564&lt;0,"De -2,5 a -0,5",IF(CD564&lt;=2,"De 0 a 2",IF(CD564&lt;=4.5,"De 2,5 a 4,5",IF(CD564&lt;=7,"De 5 a 7",IF(CD564&lt;=9.5,"De 7,5 a 9,5",IF(CD564&lt;=12,"De 10 a 12",IF(CD564&lt;=14.5,"De 12,5 a 14,5",IF(CD564&lt;=17,"De 15 a 17",IF(CD564&lt;=19.5,"De 17,5 a 19,5",IF(CD564&lt;=22,"De 20 a 22",IF(CD564&lt;=24.5,"De 22,5 a 24,5",IF(CD564&lt;=27,"De 25 a 27","De 27,5 a 30"))))))))))))))))))))))))</f>
        <v>De -20 a -18</v>
      </c>
      <c r="CF564" s="12" t="n">
        <f aca="false">IF(CD564="","",IF(CD564&lt;-27.5,1,IF(CD564&lt;-25,2,IF(CD564&lt;-22.5,3,IF(CD564&lt;-20,4,IF(CD564&lt;-17.5,5,IF(CD564&lt;-15,6,IF(CD564&lt;-12.5,7,IF(CD564&lt;-10,8,IF(CD564&lt;-7.5,9,IF(CD564&lt;-5,10,IF(CD564&lt;-2.5,11,IF(CD564&lt;0,12,IF(CD564&lt;2.5,13,IF(CD564&lt;5,14,IF(CD564&lt;7.5,15,IF(CD564&lt;10,16,IF(CD564&lt;12.5,17,IF(CD564&lt;15,18,IF(CD564&lt;17.5,19,IF(CD564&lt;20,20,IF(CD564&lt;22.5,21,IF(CD564&lt;25,22,IF(CD564&lt;27.5,23,24))))))))))))))))))))))))</f>
        <v>5</v>
      </c>
      <c r="CG564" s="9" t="n">
        <v>-2.25</v>
      </c>
      <c r="CH564" s="10" t="str">
        <f aca="false">IF(CG564="","",IF(AND(CG564&gt;=-10,CG564&lt;=-9.5),"-10 a -9,5",IF(AND(CG564&gt;-9.5,CG564&lt;=-8.5),"-9 a -8,5",IF(AND(CG564&gt;-8.5,CG564&lt;=-7.5),"-8 a -7,5",IF(AND(CG564&gt;-7.5,CG564&lt;=-6.5),"-7 a -6,5",IF(AND(CG564&gt;-6.5,CG564&lt;=-5.5),"-6 a -5,5",IF(AND(CG564&gt;-5.5,CG564&lt;=-4.5),"-5 a -4,5",IF(AND(CG564&gt;-4.5,CG564&lt;=-3.5),"-4 a -3,5",IF(AND(CG564&gt;-3.5,CG564&lt;=-2.5),"-3 a -2,5",IF(CG564=-2.25,"-2,25",IF(AND(CG564&gt;-2.5,CG564&lt;=-1.5),"-2 a -1,5",IF(AND(CG564&gt;-1.5,CG564&lt;=-0.5),"-1 a -0,5",IF(AND(CG564&gt;-0.5,CG564&lt;=0.5),"0 a 0,5",IF(AND(CG564&gt;0.5,CG564&lt;=1.5),"1 a 1,5",IF(AND(CG564&gt;1.5,CG564&lt;=2.5),"2 a 2,5",IF(AND(CG564&gt;2.5,CG564&lt;=3.5),"3 a 3,5",IF(AND(CG564&gt;3.5,CG564&lt;=4.5),"4 a 4,5",IF(AND(CG564&gt;4.5,CG564&lt;=5.5),"5 a 5,5",IF(AND(CG564&gt;5.5,CG564&lt;=6.5),"6 a 6,5",IF(AND(CG564&gt;6.5,CG564&lt;=7.5),"7 a 7,5",IF(AND(CG564&gt;7.5,CG564&lt;=8.5),"8 a 8,5",IF(AND(CG564&gt;8.5,CG564&lt;=9.5),"9 a 9,5",IF(CG564&gt;=10,"10","Fuera de rango")))))))))))))))))))))))</f>
        <v>-2,25</v>
      </c>
      <c r="CI564" s="11" t="str">
        <f aca="false">IF(CG564="","",IF(CG564=-2.25,"NORMA",IF(CG564&lt;=-9.5,1,IF(CG564&lt;=-8.5,2,IF(CG564&lt;=-7.5,3,IF(CG564&lt;=-6.5,4,IF(CG564&lt;=-5.5,5,IF(CG564&lt;=-4.5,6,IF(CG564&lt;=-3.5,7,IF(CG564&lt;=-2.5,8,IF(CG564&lt;=-1.5,9,IF(CG564&lt;=-0.5,10,IF(CG564&lt;=0.5,11,IF(CG564&lt;=1.5,12,IF(CG564&lt;=2.5,13,IF(CG564&lt;=3.5,14,IF(CG564&lt;=4.5,15,IF(CG564&lt;=5.5,16,IF(CG564&lt;=6.5,17,IF(CG564&lt;=7.5,18,IF(CG564&lt;=8.5,19,IF(CG564&lt;=9.5,20,IF(CG564=10,21,"Fuera de rango")))))))))))))))))))))))</f>
        <v>NORMA</v>
      </c>
      <c r="CJ564" s="9" t="n">
        <v>3</v>
      </c>
      <c r="CK564" s="10" t="str">
        <f aca="false">IF(CJ564="","",IF(AND(CJ564&gt;=-6,CJ564&lt;=-5.5),"-6 a -5,5",IF(AND(CJ564&gt;-5.5,CJ564&lt;=-4.5),"-5 a -4,5",IF(AND(CJ564&gt;-4.5,CJ564&lt;=-3.5),"-4 a -3,5",IF(AND(CJ564&gt;-3.5,CJ564&lt;=-2.5),"-3 a -2,5",IF(AND(CJ564&gt;-2.5,CJ564&lt;=-1.5),"-2 a -1,5",IF(AND(CJ564&gt;-1.5,CJ564&lt;=-0.5),"-1 a -0,5",IF(AND(CJ564&gt;-0.5,CJ564&lt;=0.5),"0 a 0,5",IF(AND(CJ564&gt;0.5,CJ564&lt;=1.5),"1 a 1,5",IF(AND(CJ564&gt;1.5,CJ564&lt;2.5),"2",IF(AND(CJ564&gt;=2.5,CJ564&lt;=3),"2,5 a 3",IF(AND(CJ564&gt;3,CJ564&lt;=4),"3,5 a 4",IF(AND(CJ564&gt;4,CJ564&lt;=5),"4,5 a 5",IF(AND(CJ564&gt;5,CJ564&lt;=6),"5,5 a 6",IF(AND(CJ564&gt;6,CJ564&lt;=7),"6,5 a 7",IF(AND(CJ564&gt;7,CJ564&lt;=8),"7,5 a 8",IF(AND(CJ564&gt;8,CJ564&lt;=9.5),"8,5 a 9,5",IF(CJ564=10,"10","Fuera de rango"))))))))))))))))))</f>
        <v>2,5 a 3</v>
      </c>
      <c r="CL564" s="11" t="n">
        <f aca="false">IF(CK564="","",IF(OR(CK564="-6 a -5,5",CK564="-6 - -5,5"),1,IF(OR(CK564="-5 a -4,5",CK564="-5 - -4,5"),2,IF(OR(CK564="-4 a -3,5",CK564="-4 - -3,5"),3,IF(OR(CK564="-3 a -2,5",CK564="-3 - -2,5"),4,IF(OR(CK564="-2 a -1,5",CK564="-2 - -1,5"),5,IF(OR(CK564="-1 a -0,5",CK564="-1 - -0,5"),6,IF(OR(CK564="0 a 0,5",CK564="0 - 0,5"),7,IF(OR(CK564="1 a 1,5",CK564="1 - 1,5"),8,IF(CK564="2","NORMA",IF(OR(CK564="2,5 a 3",CK564="2,5 - 3"),9,IF(OR(CK564="3,5 a 4",CK564="3,5 - 4"),10,IF(OR(CK564="4,5 a 5",CK564="4,5 - 5"),11,IF(OR(CK564="5,5 a 6",CK564="5,5 - 6"),12,IF(OR(CK564="6,5 a 7",CK564="6,5 - 7"),13,IF(OR(CK564="7,5 a 8",CK564="7,5 - 8"),14,IF(OR(CK564="8,5 a 9",CK564="8,5 - 9,5",CK564="9 a 9,5"),15,IF(CK564="10",15,IF(OR(CK564="0,5 a 1",CK564="0,5 - 1"),7,"Fuera de rango")))))))))))))))))))</f>
        <v>9</v>
      </c>
      <c r="CO564" s="10" t="str">
        <f aca="false">IF(CM564&gt;0,"EME"," ")</f>
        <v> </v>
      </c>
      <c r="CQ564" s="10" t="str">
        <f aca="false">IF(CP564&gt;0,"0", " ")</f>
        <v> </v>
      </c>
      <c r="CR564" s="10" t="str">
        <f aca="false">IF(CP564&gt;0,"EME"," ")</f>
        <v> </v>
      </c>
      <c r="CS564" s="9" t="n">
        <v>0</v>
      </c>
      <c r="CV564" s="9" t="n">
        <v>0</v>
      </c>
      <c r="CY564" s="9" t="n">
        <v>-3</v>
      </c>
      <c r="DB564" s="9" t="n">
        <v>-3</v>
      </c>
      <c r="DC564" s="11" t="str">
        <f aca="false">IF(DB564&lt;0,"2"," ")</f>
        <v>2</v>
      </c>
      <c r="DD564" s="11" t="str">
        <f aca="false">IF(DB564&lt;0,"MIO"," ")</f>
        <v>MIO</v>
      </c>
      <c r="DE564" s="9" t="n">
        <v>-1</v>
      </c>
      <c r="DF564" s="10" t="str">
        <f aca="false">IF(DE564&lt;0,"3"," ")</f>
        <v>3</v>
      </c>
      <c r="DG564" s="10" t="str">
        <f aca="false">IF(DE564&lt;0,"AST"," ")</f>
        <v>AST</v>
      </c>
      <c r="DH564" s="9" t="n">
        <v>-1</v>
      </c>
      <c r="DI564" s="10" t="str">
        <f aca="false">IF(DH564&lt;0,"3"," ")</f>
        <v>3</v>
      </c>
      <c r="DJ564" s="10" t="str">
        <f aca="false">IF(DH564&lt;0,"AST"," ")</f>
        <v>AST</v>
      </c>
      <c r="DK564" s="9" t="n">
        <v>0</v>
      </c>
      <c r="DL564" s="10" t="str">
        <f aca="false">IF(DK564&gt;0,"4"," ")</f>
        <v> </v>
      </c>
      <c r="DM564" s="10" t="str">
        <f aca="false">IF(DK564&gt;0,"PRE"," ")</f>
        <v> </v>
      </c>
      <c r="DN564" s="9" t="n">
        <v>0</v>
      </c>
      <c r="DO564" s="10" t="str">
        <f aca="false">IF(DN564&gt;0,"4"," ")</f>
        <v> </v>
      </c>
      <c r="DP564" s="10" t="str">
        <f aca="false">IF(DN564&gt;0,"PRE"," ")</f>
        <v> </v>
      </c>
      <c r="DS564" s="12" t="str">
        <f aca="false">CONCATENATE(CO564,CU564,DA564,DG564,DM564)</f>
        <v> AST </v>
      </c>
      <c r="DT564" s="10" t="e">
        <f aca="false" t="array" ref="DT564">_xlfn.IFS(DS564="EME    ","0", DS564=" HIP   ","1", DS564="  MIO  ","2", DS564="   AST ","3", DS564="    PRE","4", DS564="EME   PRE","5", DS564=" HIP  PRE","6", DS564=" HIP AST ","7", DS564="  MIO PRE","8", DS564="  MIOAST ","9", DS564="   ASTPRE","10",DS564=" HIP ASTPRE","11", DS564="  MIOASTPRE","12", DS564="     ","0")</f>
        <v>#N/A</v>
      </c>
      <c r="DV564" s="1" t="e">
        <f aca="false" t="array" ref="DV564">_xlfn.IFS(DU564="SI","2", DU564="NO","1")</f>
        <v>#N/A</v>
      </c>
      <c r="DX564" s="11" t="str">
        <f aca="false">IF(DW564=0,"1","2")</f>
        <v>1</v>
      </c>
      <c r="DY564" s="11" t="str">
        <f aca="false" t="array" ref="DY564">_xlfn.IFS(DW564=0,"0", DW564=0.25, "1", DW564=0.5,"2", DW564=0.75,"3", DW564=1,"4",DW564=1.25,"5", DW564=1.5,"6", DW564=1.75,"7", DW564=2,"8")</f>
        <v>0</v>
      </c>
      <c r="EA564" s="11" t="str">
        <f aca="false">IF(DZ564=0,"1","2")</f>
        <v>1</v>
      </c>
      <c r="EB564" s="11" t="str">
        <f aca="false" t="array" ref="EB564">_xlfn.IFS(DZ564=0,"0", DZ564=0.25, "1", DZ564=0.5,"2", DZ564=0.75,"3", DZ564=1,"4",DZ564=1.25,"5", DZ564=1.5,"6", DZ564=1.75,"7", DZ564=2,"8")</f>
        <v>0</v>
      </c>
      <c r="ED564" s="10" t="str">
        <f aca="false">IF(EC564=0,"1","2")</f>
        <v>1</v>
      </c>
      <c r="EE564" s="11" t="str">
        <f aca="false" t="array" ref="EE564">_xlfn.IFS(EC564=0,"0", EC564=-0.25, "1", EC564=-0.5,"2", EC564=-0.75,"3", EC564=-1,"4",EC564=-1.25,"5", EC564=-1.5,"6", EC564=-1.75,"7", EC564=-2,"8", EC564=-2.25,"9",EC564=-2.5,"10", EC564=-2.75,"11", EC564=-3,"12", EC564=-3.25,"13", EC564=-3.5,"14", EC564=-3.75,"15",EC564=-4,"16")</f>
        <v>0</v>
      </c>
      <c r="EG564" s="10" t="str">
        <f aca="false">IF(EF564=0,"1","2")</f>
        <v>1</v>
      </c>
      <c r="EH564" s="11" t="str">
        <f aca="false" t="array" ref="EH564">_xlfn.IFS(EF564=0,"0", EF564=-0.25, "1", EF564=-0.5,"2", EF564=-0.75,"3", EF564=-1,"4",EF564=-1.25,"5", EF564=-1.5,"6", EF564=-1.75,"7", EF564=-2,"8", EF564=-2.25,"9",EF564=-2.5,"10", EF564=-2.75,"11", EF564=-3,"12", EF564=-3.25,"13", EF564=-3.5,"14", EF564=-3.75,"15",EF564=-4,"16")</f>
        <v>0</v>
      </c>
      <c r="EJ564" s="11" t="str">
        <f aca="false">IF(EI564=0,"1","2")</f>
        <v>1</v>
      </c>
      <c r="EK564" s="11" t="str">
        <f aca="false" t="array" ref="EK564">_xlfn.IFS(EI564=0,"0", EI564=-0.25, "1", EI564=-0.5,"2", EI564=-0.75,"3", EI564=-1,"4",EI564=-1.25,"5", EI564=-1.5,"6", EI564=-1.75,"7", EI564=-2,"8", EI564=-2.25,"9", EI564=-2.25,"9",EI564=-2.5,"10", EI564=-2.75,"11", EI564=-3,"12", EI564=-3.25,"13", EI564=-3.5,"14", EI564=-3.75,"15",EI564=-4,"16", EI564=0.25, "17", EI564=0.5, "18")</f>
        <v>0</v>
      </c>
      <c r="EM564" s="11" t="str">
        <f aca="false">IF(EL564=0,"1","2")</f>
        <v>1</v>
      </c>
      <c r="EN564" s="11" t="str">
        <f aca="false" t="array" ref="EN564">_xlfn.IFS(EL564=0.25,"17",EL564=0.5,"18", EL564=0,"0", EL564=-0.25, "1", EL564=-0.5,"2", EL564=-0.75,"3", EL564=-1,"4",EL564=-1.25,"5", EL564=-1.5,"6", EL564=-1.75,"7", EL564=-2,"8",EL564= -2.25,"9",EL564=-2.5,"10",EL564= -2.75,"11",EL564= -3,"12",EL564= -3.25,"13",EL564= -3.5,"14",EL564= -3.75,"15",EL564=-4,"16")</f>
        <v>0</v>
      </c>
      <c r="EP564" s="11" t="str">
        <f aca="false">IF(EO564=0,"1","2")</f>
        <v>1</v>
      </c>
      <c r="EQ564" s="11" t="str">
        <f aca="false" t="array" ref="EQ564">_xlfn.IFS(EO564=0,"0", EO564=0.25, "1", EO564=0.5,"2", EO564=0.75,"3", EO564=1,"4",EO564=1.25,"5", EO564=1.5,"6", EO564=1.75,"7", EO564=2,"8", EO564=2.25,"9", EO564=2.25,"9",EO564=2.5,"10", EO564=2.75,"11", EO564=3,"12", EO564=3.25,"13", EO564=3.5,"14", EO564=3.75,"15",EO564=4,"16", EO564=-0.25, "17", bq=-0.5, "18")</f>
        <v>0</v>
      </c>
      <c r="ES564" s="11" t="str">
        <f aca="false">IF(ER564=0,"1","2")</f>
        <v>1</v>
      </c>
      <c r="ET564" s="11" t="str">
        <f aca="false" t="array" ref="ET564">_xlfn.IFS(ER564=0,"0", ER564=0.25, "1", ER564=0.5,"2", ER564=0.75,"3", ER564=1,"4",ER564=1.25,"5", ER564=1.5,"6", ER564=1.75,"7", ER564=2,"8", ER564=2.25,"9", ER564=2.25,"9",ER564=2.5,"10", ER564=2.75,"11", ER564=3,"12", ER564=3.25,"13", ER564=3.5,"14", ER564=3.75,"15",ER564=4,"16", ER564=-0.25, "17", bq=-0.5, "18")</f>
        <v>0</v>
      </c>
      <c r="EV564" s="14" t="e">
        <f aca="false">VLOOKUP(EU564,LEYENDA!$G$2:$H$8,2,TRUE())</f>
        <v>#N/A</v>
      </c>
      <c r="EW564" s="14" t="e">
        <f aca="false" t="array" ref="EW564">_xlfn.IFS(EV564="0-5","1", EV564="6-12","2", EV564="13-18","3", EV564="19-24","4", EV564="25-36","5", EV564="37-48","6", EV564="49-60","7")</f>
        <v>#N/A</v>
      </c>
    </row>
    <row r="565" customFormat="false" ht="13.5" hidden="false" customHeight="false" outlineLevel="0" collapsed="false">
      <c r="A565" s="1" t="n">
        <v>220</v>
      </c>
      <c r="B565" s="2" t="n">
        <v>5</v>
      </c>
      <c r="C565" s="33" t="n">
        <v>43285</v>
      </c>
      <c r="E565" s="5" t="str">
        <f aca="false">VLOOKUP(A565,'286'!$A$3:$J$6279,10,FALSE())</f>
        <v>MARTÍN OROPESA, RAQUEL</v>
      </c>
      <c r="F565" s="4" t="str">
        <f aca="false">VLOOKUP(A565,'286'!$A$3:$I$1768,3,FALSE())</f>
        <v>MARORA</v>
      </c>
      <c r="G565" s="6" t="n">
        <f aca="false">VLOOKUP(A565,'286'!$A$3:$I$1768,4,FALSE())</f>
        <v>32088</v>
      </c>
      <c r="H565" s="7" t="n">
        <f aca="false">YEAR(C565)-YEAR(G565)</f>
        <v>31</v>
      </c>
      <c r="I565" s="1" t="str">
        <f aca="false">VLOOKUP(H565,LEYENDA!$C$2:$D$6,2,TRUE())</f>
        <v>25-40</v>
      </c>
      <c r="J565" s="5" t="str">
        <f aca="false">VLOOKUP(A565,'286'!$A$3:$I$1768,7,FALSE())</f>
        <v>M</v>
      </c>
      <c r="K565" s="8" t="n">
        <f aca="false">VLOOKUP(A565,'286'!$A$3:$I$1768,2,FALSE())</f>
        <v>0</v>
      </c>
      <c r="L565" s="4" t="str">
        <f aca="false">VLOOKUP(A565,'286'!$A$3:$I$1768,8,FALSE())</f>
        <v>D</v>
      </c>
      <c r="M565" s="4" t="str">
        <f aca="false">VLOOKUP(A565,'286'!$A$3:$I$1768,9,FALSE())</f>
        <v>D</v>
      </c>
      <c r="N565" s="8" t="str">
        <f aca="false">IF(R565=O565, "MISMA","CONTRARIA")</f>
        <v>MISMA</v>
      </c>
      <c r="O565" s="8" t="str">
        <f aca="false" t="array" ref="O565">_xlfn.IFS(L565="D","1", L565="I","2")</f>
        <v>1</v>
      </c>
      <c r="P565" s="8" t="e">
        <f aca="false" t="array" ref="P565">_xlfn.IFS(K565="OD","1", K565="OI","2")</f>
        <v>#N/A</v>
      </c>
      <c r="Q565" s="1" t="str">
        <f aca="false" t="array" ref="Q565">_xlfn.IFS(J565="M","1", J565="H","2")</f>
        <v>1</v>
      </c>
      <c r="R565" s="8" t="str">
        <f aca="false" t="array" ref="R565">_xlfn.IFS(M565="D","1", M565="I","2")</f>
        <v>1</v>
      </c>
      <c r="S565" s="1" t="str">
        <f aca="false" t="array" ref="S565">_xlfn.IFS(N565="CONTRARIA", "1",N565= "MISMA","2")</f>
        <v>2</v>
      </c>
      <c r="T565" s="1" t="str">
        <f aca="false" t="array" ref="T565">_xlfn.IFS(I565="0-12","1", I565="13-24","2", I565="25-40","3", I565="41-60","4", I565="61-100","5")</f>
        <v>3</v>
      </c>
      <c r="U565" s="9" t="n">
        <v>1</v>
      </c>
      <c r="V565" s="10" t="str">
        <f aca="false">IF(U565="","",IF(AND(U565&gt;=-9,U565&lt;=-6.5),"-9 a -6,5",IF(AND(U565&gt;=-6,U565&lt;=-3.5),"-6 a -3,5",IF(AND(U565&gt;=-3,U565&lt;=-1),"-3 a -1",IF(U565=-0.5,"-0,5",IF(AND(U565&gt;=0,U565&lt;=2.5),"0 a 2,5",IF(AND(U565&gt;=3,U565&lt;=5.5),"3 a 5,5",IF(AND(U565&gt;=6,U565&lt;=8.5),"6 a 8,5",IF(AND(U565&gt;=9,U565&lt;=20),"9 a 20","Fuera de rango")))))))))</f>
        <v>0 a 2,5</v>
      </c>
      <c r="W565" s="11" t="n">
        <f aca="false">IF(V565="","",IF(V565="-9 a -6,5",2,IF(V565="-6 a -3,5",3,IF(V565="-3 a -1",4,IF(V565="-0,5","NORMA",IF(V565="0 a 2,5",5,IF(V565="3 a 5,5",6,IF(V565="6 a 8,5",7,IF(V565="9 a 20",8,"Fuera de rango")))))))))</f>
        <v>5</v>
      </c>
      <c r="X565" s="9" t="n">
        <v>22</v>
      </c>
      <c r="Y565" s="11" t="str">
        <f aca="false">IF(X565="","",IF(AND(X565&gt;=0,X565&lt;=4),"0 a 4",IF(AND(X565&gt;=4.5,X565&lt;=8.5),"4,5 a 8,5",IF(X565=9,"9",IF(AND(X565&gt;=9.5,X565&lt;=13),"9,5 a 13",IF(AND(X565&gt;=13.5,X565&lt;=20),"13,5 a 20",IF(AND(X565&gt;=20.5,X565&lt;=35),"20,5 a 35","Fuera de rango")))))))</f>
        <v>20,5 a 35</v>
      </c>
      <c r="Z565" s="11" t="n">
        <f aca="false">IF(Y565="","",IF(Y565="0 a 4",1,IF(Y565="4,5 a 8,5",2,IF(Y565="9","NORMA",IF(Y565="9,5 a 13",3,IF(Y565="13,5 a 20",4,IF(Y565="20,5 a 35",5,"Fuera de rango")))))))</f>
        <v>5</v>
      </c>
      <c r="AA565" s="9" t="n">
        <v>27</v>
      </c>
      <c r="AB565" s="10" t="str">
        <f aca="false">IF(AA565="","",IF(AND(AA565&gt;=0,AA565&lt;=9),"0 a 9",IF(AND(AA565&gt;=9.5,AA565&lt;=18.5),"9,5 a 18,5",IF(AA565=19,"19",IF(AND(AA565&gt;=19.5,AA565&lt;=28),"19,5 a 28",IF(AND(AA565&gt;=28.5,AA565&lt;=40),"28,5 a 40","Fuera de rango"))))))</f>
        <v>19,5 a 28</v>
      </c>
      <c r="AC565" s="11" t="n">
        <f aca="false" t="array" ref="AC565">_xlfn.IFS(AB565="","",AB565="0 a 9",1,AB565="9,5 a 18,5",2,AB565="19","NORMA",AB565="19,5 a 28",3,AB565="28,5 a 40",4,TRUE(),"Fuera de rango")</f>
        <v>3</v>
      </c>
      <c r="AD565" s="9" t="n">
        <v>22</v>
      </c>
      <c r="AE565" s="10" t="str">
        <f aca="false">IF(AD565="","",IF(AND(AD565&gt;=-10,AD565&lt;=0),"De -10 a 0",IF(AND(AD565&gt;=0.5,AD565&lt;=9.5),"0,5 a 9,5",IF(AD565=10,"10",IF(AND(AD565&gt;=10.5,AD565&lt;=20),"10,5 a 20",IF(AND(AD565&gt;=20.5,AD565&lt;=40),"20,5 a 40","Fuera de rango"))))))</f>
        <v>20,5 a 40</v>
      </c>
      <c r="AF565" s="12" t="n">
        <f aca="false">IF(AD565="","",IF(AND(AD565&gt;=-10,AD565&lt;=0),1,IF(AND(AD565&gt;=0.5,AD565&lt;=9.5),2,IF(AD565=10,"NORMA",IF(AND(AD565&gt;=10.5,AD565&lt;=20),3,IF(AND(AD565&gt;=20.5,AD565&lt;=40),4,""))))))</f>
        <v>4</v>
      </c>
      <c r="AG565" s="9" t="n">
        <v>6</v>
      </c>
      <c r="AH565" s="10" t="str">
        <f aca="false">IF(AG565="","",IF(AND(AG565&gt;=0,AG565&lt;=4),"0 a 4",IF(AND(AG565&gt;=4.5,AG565&lt;=8.5),"4,5 a 8,5",IF(AG565=9,"9",IF(AND(AG565&gt;=9.5,AG565&lt;=13),"9,5 a 13",IF(AND(AG565&gt;=13.5,AG565&lt;=25),"13,5 a 25","Fuera de rango"))))))</f>
        <v>4,5 a 8,5</v>
      </c>
      <c r="AI565" s="10" t="n">
        <f aca="false">IF(AH565="","",IF(AH565="0 a 4",1,IF(AH565="4,5 a 8,5",2,IF(AH565="9","NORMA",IF(AH565="9,5 a 13",3,IF(AH565="13,5 a 25",4,""))))))</f>
        <v>2</v>
      </c>
      <c r="AJ565" s="9" t="n">
        <v>3</v>
      </c>
      <c r="AK565" s="10" t="str">
        <f aca="false">IF(AJ565="","",IF(AND(AJ565&gt;=-15,AJ565&lt;=-10.5),"-15 a -10,5",IF(AND(AJ565&gt;=-10,AJ565&lt;=-4),"-10 a -4",IF(AND(AJ565&gt;=-4.5,AJ565&lt;=0),"-4,5 a 0",IF(AND(AJ565&gt;=0.5,AJ565&lt;=4.5),"0,5 a 4,5",IF(AJ565=5,"5",IF(AND(AJ565&gt;=5.5,AJ565&lt;=10),"5,5 a 10",IF(AND(AJ565&gt;=10.5,AJ565&lt;=20),"10,5 a 20","Fuera de rango"))))))))</f>
        <v>0,5 a 4,5</v>
      </c>
      <c r="AL565" s="11" t="n">
        <f aca="false">IF(AK565="","",IF(AK565="-15 a -10,5",1,IF(AK565="-10 a -4",2,IF(AK565="-4,5 a 0",3,IF(AK565="0,5 a 4,5",4,IF(AK565="5","NORMA",IF(AK565="5,5 a 10",5,IF(AK565="10,5 a 20",6,"Error"))))))))</f>
        <v>4</v>
      </c>
      <c r="AM565" s="9" t="n">
        <v>0.5</v>
      </c>
      <c r="AN565" s="10" t="str">
        <f aca="false">IF(AM565="","",IF(AND(AM565&gt;=-7.5,AM565&lt;=-5.5),"-7,5 a -5,5",IF(AND(AM565&gt;=-5,AM565&lt;=-3),"-5 a -3",IF(AND(AM565&gt;=-2.5,AM565&lt;=-0.5),"-2,5 a -0,5",IF(AM565=0,"0,00",IF(AND(AM565&gt;=0.5,AM565&lt;=2.5),"0,5 a 2,5",IF(AND(AM565&gt;=3,AM565&lt;=5),"3 a 5",IF(AND(AM565&gt;=5.5,AM565&lt;=7.5),"5,5 a 7,5",IF(AND(AM565&gt;=8,AM565&lt;=10),"8 a 10","Fuera de rango")))))))))</f>
        <v>0,5 a 2,5</v>
      </c>
      <c r="AO565" s="11" t="n">
        <f aca="false">IF(AN565="","",IF(AN565="-7,5 a -5,5",1,IF(AN565="-5 a -3",2,IF(AN565="-2,5 a -0,5",3,IF(AN565="0,00","NORMA",IF(AN565="0,5 a 2,5",4,IF(AN565="3 a 5",5,IF(AN565="5,5 a 7,5",6,IF(AN565="8 a 10",7,"Error")))))))))</f>
        <v>4</v>
      </c>
      <c r="AP565" s="9" t="n">
        <v>6</v>
      </c>
      <c r="AQ565" s="10" t="str">
        <f aca="false">IF(AP565="","",IF(AND(AP565&gt;=-20,AP565&lt;=-9.5),"-20 a -9,5",IF(AND(AP565&gt;=-9,AP565&lt;=-6.5),"-9 a -6,5",IF(AP565=-6,"-6",IF(AND(AP565&gt;=-5.5,AP565&lt;=-3),"-5,5 a -3",IF(AND(AP565&gt;=-2.5,AP565&lt;=0),"-2,5 a 0",IF(AND(AP565&gt;=0.5,AP565&lt;=3),"0,5 a 3",IF(AND(AP565&gt;=3.5,AP565&lt;=6),"3,5 a 6",IF(AND(AP565&gt;=6.5,AP565&lt;=9),"6,5 a 9",IF(AND(AP565&gt;=9.5,AP565&lt;=20),"9,5 a 20","Fuera de rango"))))))))))</f>
        <v>3,5 a 6</v>
      </c>
      <c r="AR565" s="11" t="n">
        <f aca="false">IF(AQ565="","",IF(AQ565="-20 a -9,5",1,IF(AQ565="-9 a -6,5",2,IF(AQ565="-6","NORMA",IF(AQ565="-5,5 a -3",3,IF(AQ565="-2,5 a 0",4,IF(AQ565="0,5 a 3",5,IF(AQ565="3,5 a 6",6,IF(AQ565="6,5 a 9",7,IF(AQ565="9,5 a 20",8,""))))))))))</f>
        <v>6</v>
      </c>
      <c r="AS565" s="9" t="n">
        <v>6</v>
      </c>
      <c r="AT565" s="10" t="str">
        <f aca="false">IF(AS565="","",IF(AND(AS565&gt;=-16,AS565&lt;=-14),"-16 a -14",IF(AND(AS565&gt;=-13.5,AS565&lt;=-11.5),"-13,5 a -11,5",IF(AND(AS565&gt;=-11,AS565&lt;=-9),"-11 a -9",IF(AND(AS565&gt;=-8.5,AS565&lt;=-6.5),"-8,5 a -6,5",IF(AND(AS565&gt;=-6,AS565&lt;=-4),"-6 a -4",IF(AND(AS565&gt;=-3.5,AS565&lt;=-1.5),"-3,5 a -1,5",IF(AND(AS565&gt;=-1,AS565&lt;=1),"-1 a 1",IF(AND(AS565&gt;=1.5,AS565&lt;=3.5),"1,5 a 3,5",IF(AND(AS565&gt;=4,AS565&lt;=6),"4 a 6",IF(AND(AS565&gt;=6.5,AS565&lt;=8.5),"6,5 a 8,5",IF(AND(AS565&gt;=9,AS565&lt;=11),"9 a 11",IF(AND(AS565&gt;=11.5,AS565&lt;=13.5),"11,5 a 13,5",IF(AND(AS565&gt;=14,AS565&lt;=16),"14 a 16",IF(AND(AS565&gt;=16.5,AS565&lt;=18.5),"16,5 a 18,5",IF(AND(AS565&gt;=19,AS565&lt;=21),"19 a 21","Fuera de rango"))))))))))))))))</f>
        <v>4 a 6</v>
      </c>
      <c r="AU565" s="11" t="str">
        <f aca="false" t="array" ref="AU565">IF(AT565="","",_xlfn.IFS(AT565="-16 a -14",1,AT565="-13,5 a -11,5",2,AT565="-11 a -9",3,AT565="-8,5 a -6,5",4,AT565="-6 a -4",5,AT565="-3,5 a -1,5",6,AT565="-1 a 1",7,AT565="1,5 a 3,5",8,AT565="4 a 6","NORMA",AT565="6,5 a 8,5",9,AT565="9 a 11",10,AT565="11,5 a 13,5",11,AT565="14 a 16",12,AT565="16,5 a 18,5",13,AT565="19 a 21",14,TRUE(),""))</f>
        <v>NORMA</v>
      </c>
      <c r="AV565" s="9" t="n">
        <v>0.75</v>
      </c>
      <c r="AW565" s="10" t="str">
        <f aca="false">IF(AV565="","",IF(AND(AV565&gt;=-1,AV565&lt;=-0.5),"-1 a -0,5",IF(AND(AV565&gt;-0.5,AV565&lt;=0),"De -0,5 a 0",IF(AND(AV565&gt;=0.25,AV565&lt;=0.75),"0,25 a 0,75",IF(AND(AV565&gt;=1,AV565&lt;=1.5),"1 a 1,5",IF(AND(AV565&gt;=1.75,AV565&lt;=2.25),"1,75 a 2,25",IF(AND(AV565&gt;=2.5,AV565&lt;=3),"2,5 a 3",IF(AND(AV565&gt;=3.25,AV565&lt;=3.75),"3,25 a 3,75","Fuera de rango"))))))))</f>
        <v>0,25 a 0,75</v>
      </c>
      <c r="AX565" s="10" t="str">
        <f aca="false">IF(AW565="","",IF(OR(AW565="-1 a -0,5",AW565="-1 a -0.5"),1,IF(OR(AW565="De -0,5 a 0",AW565="-0,5 a 0",AW565="De -0.5 a 0"),2,IF(OR(AW565="0,25 a 0,75",AW565="0.25 a 0.75"),"NORMA",IF(OR(AW565="1 a 1,5",AW565="1 a 1.5"),3,IF(OR(AW565="1,75 a 2,25",AW565="1.75 a 2.25"),4,IF(OR(AW565="2,5 a 3",AW565="2.5 a 3"),5,IF(OR(AW565="3,25 a 3,75",AW565="3.25 a 3.75"),6,""))))))))</f>
        <v>NORMA</v>
      </c>
      <c r="AY565" s="9" t="n">
        <v>6</v>
      </c>
      <c r="AZ565" s="10" t="str">
        <f aca="false">IF(AY565="","",IF(AND(AY565&gt;=-20,AY565&lt;=-9.5),"-20 a -9,5",IF(AND(AY565&gt;=-9,AY565&lt;=-6.5),"-9 a -6,5",IF(AY565=-6,"-6",IF(AND(AY565&gt;=-5.5,AY565&lt;=-3),"-5,5 a -3",IF(AND(AY565&gt;=-2.5,AY565&lt;=0),"-2,5 a 0",IF(AND(AY565&gt;=0.5,AY565&lt;=3),"0,5 a 3",IF(AND(AY565&gt;=3.5,AY565&lt;=6),"3,5 a 6","Fuera de rango"))))))))</f>
        <v>3,5 a 6</v>
      </c>
      <c r="BA565" s="11" t="n">
        <f aca="false">IF(AZ565="","",IF(AZ565="-20 a -9,5",1,IF(AZ565="-9 a -6,5",2,IF(AZ565="-6","NORMA",IF(AZ565="-5,5 a -3",3,IF(AZ565="-2,5 a 0",4,IF(AZ565="0,5 a 3",5,IF(AZ565="3,5 a 6",6,""))))))))</f>
        <v>6</v>
      </c>
      <c r="BB565" s="9" t="n">
        <v>36</v>
      </c>
      <c r="BC565" s="10" t="str">
        <f aca="false" t="array" ref="BC565">IF(BB565="","",_xlfn.IFS(AND(BB565&gt;=0,BB565&lt;=2),"0 a 2",AND(BB565&gt;=2.5,BB565&lt;=4.5),"2,5 a 4,5",AND(BB565&gt;=5,BB565&lt;=7),"5 a 7",AND(BB565&gt;=7.5,BB565&lt;=9.5),"7,5 a 9,5",AND(BB565&gt;=10,BB565&lt;=12),"10 a 12",AND(BB565&gt;=12.5,BB565&lt;=14.5),"12,5 a 14,5",BB565=15,"15",AND(BB565&gt;=15.5,BB565&lt;=17.5),"15,5 a 17,5",AND(BB565&gt;=18,BB565&lt;=20),"18 a 20",AND(BB565&gt;=20.5,BB565&lt;=22.5),"20,5 a 22,5",AND(BB565&gt;=23,BB565&lt;=25),"23 a 25",TRUE(),"Fuera de rango"))</f>
        <v>Fuera de rango</v>
      </c>
      <c r="BD565" s="11" t="str">
        <f aca="false" t="array" ref="BD565">IF(BC565="","",_xlfn.IFS(BC565="0 a 2",1,BC565="2,5 a 4,5",2,BC565="5 a 7",3,BC565="7,5 a 9,5",4,BC565="10 a 12",5,BC565="12,5 a 14,5",6,BC565="15","NORMA",BC565="15,5 a 17,5",7,BC565="18 a 20",8,BC565="20,5 a 22,5",9,BC565="23 a 25",10,TRUE(),"Fuera de rango"))</f>
        <v>Fuera de rango</v>
      </c>
      <c r="BE565" s="9" t="n">
        <v>40</v>
      </c>
      <c r="BF565" s="10" t="str">
        <f aca="false">IF(BE565="","",IF(AND(BE565&gt;=-20,BE565&lt;=-10),"-20 a -10",IF(AND(BE565&gt;=-9.5,BE565&lt;=0.5),"-9,5 a 0,5",IF(AND(BE565&gt;=1,BE565&lt;=11),"1 a 11",IF(AND(BE565&gt;=11.5,BE565&lt;=20.5),"11,5 a 20,5",IF(BE565=21,"21",IF(AND(BE565&gt;=21.5,BE565&lt;=31.5),"21,5 a 31,5",IF(AND(BE565&gt;=32,BE565&lt;=42),"32 a 42","Fuera de rango"))))))))</f>
        <v>32 a 42</v>
      </c>
      <c r="BG565" s="11" t="n">
        <f aca="false">IF(BF565="","",IF(BF565="-20 a -10",1,IF(BF565="-9,5 a 0,5",2,IF(BF565="1 a 11",3,IF(BF565="11,5 a 20,5",4,IF(BF565="21","NORMA",IF(BF565="21,5 a 31,5",5,IF(BF565="32 a 42",6,""))))))))</f>
        <v>6</v>
      </c>
      <c r="BH565" s="9" t="n">
        <v>40</v>
      </c>
      <c r="BI565" s="10" t="str">
        <f aca="false">IF(BH565="","",IF(AND(BH565&gt;=-20,BH565&lt;=-15),"-20 a -15",IF(AND(BH565&gt;=-14.5,BH565&lt;=-9.5),"-14,5 a -9,5",IF(AND(BH565&gt;=-9,BH565&lt;=-4),"-9 a -4",IF(AND(BH565&gt;=-3.5,BH565&lt;=2.5),"-3,5 a 2,5",IF(AND(BH565&gt;=3,BH565&lt;=8),"3 a 8",IF(AND(BH565&gt;=8.5,BH565&lt;=14.5),"8,5 a 14,5",IF(BH565=15,"15",IF(AND(BH565&gt;=15.5,BH565&lt;=20.5),"15,5 a 20,5",IF(AND(BH565&gt;=21,BH565&lt;=26),"21 a 26","Fuera de rango"))))))))))</f>
        <v>Fuera de rango</v>
      </c>
      <c r="BJ565" s="11" t="str">
        <f aca="false">IF(BI565="","",IF(BI565="-20 a -15",1,IF(BI565="-14,5 a -9,5",2,IF(BI565="-9 a -4",3,IF(BI565="-3,5 a 2,5",4,IF(BI565="3 a 8",5,IF(BI565="8,5 a 14,5",6,IF(BI565="15","NORMA",IF(BI565="15,5 a 20,5",7,IF(BI565="21 a 26",8,IF(BI565="26,5 a 31,5",9,"")))))))))))</f>
        <v/>
      </c>
      <c r="BK565" s="9" t="n">
        <v>0</v>
      </c>
      <c r="BL565" s="10" t="str">
        <f aca="false">IF(BK565="","",IF(AND(BK565&gt;=0,BK565&lt;=2),"0 - 2",IF(AND(BK565&gt;=2.5,BK565&lt;=4.5),"2,5 - 4,5",IF(AND(BK565&gt;=5,BK565&lt;=7),"5 - 7",IF(AND(BK565&gt;=7.5,BK565&lt;=9.5),"7,5 - 9,5",IF(AND(BK565&gt;=10,BK565&lt;=12),"10 - 12",IF(AND(BK565&gt;=12.5,BK565&lt;=13.5),"12,5 - 13,5",IF(BK565=14,"14",IF(AND(BK565&gt;=14.5,BK565&lt;=16.5),"14,5 - 16,5",IF(AND(BK565&gt;=17,BK565&lt;=19),"17 - 19",IF(AND(BK565&gt;=19.5,BK565&lt;=21.5),"19,5 - 21,5",IF(AND(BK565&gt;=22,BK565&lt;=24),"22 - 24",IF(AND(BK565&gt;=24.5,BK565&lt;=26.5),"24,5 - 26,5",IF(AND(BK565&gt;=27,BK565&lt;=29),"27 - 29",IF(AND(BK565&gt;=29.5,BK565&lt;=30),"29,5 - 30","Fuera de rango")))))))))))))))</f>
        <v>0 - 2</v>
      </c>
      <c r="BM565" s="11" t="n">
        <f aca="false">IF(BL565="","",IF(BL565="0 - 2",1,IF(BL565="2,5 - 4,5",2,IF(BL565="5 - 7",3,IF(BL565="7,5 - 9,5",4,IF(BL565="10 - 12",5,IF(BL565="12,5 - 13,5",6,IF(BL565="14","NORMA",IF(BL565="14,5 - 16,5",7,IF(BL565="17 - 19",8,IF(BL565="19,5 - 21,5",9,IF(BL565="22 - 24",10,IF(BL565="24,5 - 26,5",11,IF(BL565="27 - 29",12,IF(BL565="29,5 - 30",13,"")))))))))))))))</f>
        <v>1</v>
      </c>
      <c r="BN565" s="9" t="n">
        <v>6</v>
      </c>
      <c r="BO565" s="11" t="str">
        <f aca="false">IF(BN565="","",IF(AND(BN565&gt;=-20,BN565&lt;=-10),"-20 a -10",IF(AND(BN565&gt;=-9.5,BN565&lt;=0.5),"-9,5 a 0,5",IF(AND(BN565&gt;=1,BN565&lt;=11),"1 a 11",IF(AND(BN565&gt;=11.5,BN565&lt;=21.5),"11,5 a 21,5",IF(BN565=22,"22",IF(AND(BN565&gt;=22.5,BN565&lt;=32.5),"22,5 a 32,5",IF(AND(BN565&gt;=33,BN565&lt;=43),"33 a 43","Fuera de rango"))))))))</f>
        <v>1 a 11</v>
      </c>
      <c r="BP565" s="11" t="n">
        <f aca="false">IF(BO565="","",IF(BO565="-20 a -10",1,IF(BO565="-9,5 a 0,5",2,IF(BO565="1 a 11",3,IF(BO565="11,5 a 21,5",4,IF(BO565="22","NORMA",IF(BO565="22,5 a 32,5",5,IF(BO565="33 a 43",6,""))))))))</f>
        <v>3</v>
      </c>
      <c r="BQ565" s="9" t="n">
        <v>3</v>
      </c>
      <c r="BR565" s="10" t="str">
        <f aca="false">IF(BQ565="","",IF(AND(BQ565&gt;=-20,BQ565&lt;=-15),"-20 a -15",IF(AND(BQ565&gt;=-14.5,BQ565&lt;=-9.5),"-14,5 a -9,5",IF(AND(BQ565&gt;=-9,BQ565&lt;=-4),"-9 a -4",IF(AND(BQ565&gt;=-3.5,BQ565&lt;=2.5),"-3,5 a 2,5",IF(AND(BQ565&gt;=3,BQ565&lt;=8),"3 a 8",IF(AND(BQ565&gt;=8.5,BQ565&lt;=13.5),"8,5 a 13,5",IF(AND(BQ565&gt;=14,BQ565&lt;=17.5),"14 a 17,5",IF(BQ565=18,"18",IF(AND(BQ565&gt;=18.5,BQ565&lt;=23.5),"18,5 a 23,5",IF(AND(BQ565&gt;=24,BQ565&lt;=29),"24 a 29",IF(AND(BQ565&gt;=29.5,BQ565&lt;=34.5),"29,5 a 34,5",IF(AND(BQ565&gt;=35,BQ565&lt;=40),"35 a 40","Fuera de rango")))))))))))))</f>
        <v>3 a 8</v>
      </c>
      <c r="BS565" s="11" t="n">
        <f aca="false">IF(BR565="","",IF(BR565="-20 a -15",1,IF(BR565="-14,5 a -9,5",2,IF(BR565="-9 a -4",3,IF(BR565="-3,5 a 2,5",4,IF(BR565="3 a 8",5,IF(BR565="8,5 a 13,5",6,IF(BR565="14 a 17,5",7,IF(BR565="18","NORMA",IF(BR565="18,5 a 23,5",8,IF(BR565="24 a 29",9,IF(BR565="29,5 a 34,5",10,IF(BR565="35 a 40",11,"")))))))))))))</f>
        <v>5</v>
      </c>
      <c r="BT565" s="9" t="n">
        <v>1</v>
      </c>
      <c r="BU565" s="10" t="str">
        <f aca="false">IF(BT565="","",IF(AND(BT565&gt;=-20,BT565&lt;=-18),"-20 a -18",IF(AND(BT565&gt;=-17.5,BT565&lt;=-15.5),"-17,5 a -15,5",IF(AND(BT565&gt;=-15,BT565&lt;=-13),"-15 a -13",IF(AND(BT565&gt;=-12.5,BT565&lt;=-10.5),"-12,5 a -10,5",IF(AND(BT565&gt;=-10,BT565&lt;=-8),"-10 a -8",IF(AND(BT565&gt;=-7.5,BT565&lt;=-5.5),"-7,5 a -5,5",IF(AND(BT565&gt;=-5,BT565&lt;=-3),"-5 a -3",IF(AND(BT565&gt;=-2.5,BT565&lt;=-0.5),"-2,5 a -0,5",IF(BT565=0,"0",IF(AND(BT565&gt;=0.5,BT565&lt;=2.5),"0,5 a 2,5",IF(AND(BT565&gt;=3,BT565&lt;=5),"3 a 5",IF(AND(BT565&gt;=5.5,BT565&lt;=7.5),"5,5 a 7,5",IF(AND(BT565&gt;=8,BT565&lt;=10),"8 a 10",IF(AND(BT565&gt;=10.5,BT565&lt;=12.5),"10,5 a 12,5",IF(AND(BT565&gt;=13,BT565&lt;=15),"13 a 15",IF(AND(BT565&gt;=15.5,BT565&lt;=17.5),"15,5 a 17,5",IF(AND(BT565&gt;=18,BT565&lt;=20),"18 a 20","Fuera de rango"))))))))))))))))))</f>
        <v>0,5 a 2,5</v>
      </c>
      <c r="BV565" s="11" t="n">
        <f aca="false">IF(BT565="","",IF(BT565=0,"NORMA",IF(AND(BT565&gt;=-20,BT565&lt;=-18),2,IF(AND(BT565&gt;=-17.5,BT565&lt;=-15.5),2,IF(AND(BT565&gt;=-15,BT565&lt;=-13),3,IF(AND(BT565&gt;=-12.5,BT565&lt;=-10.5),4,IF(AND(BT565&gt;=-10,BT565&lt;=-8),5,IF(AND(BT565&gt;=-7.5,BT565&lt;=-5.5),6,IF(AND(BT565&gt;=-5,BT565&lt;=-3),7,IF(AND(BT565&gt;=-2.5,BT565&lt;=-0.5),8,IF(AND(BT565&gt;=0.5,BT565&lt;=2.5),9,IF(AND(BT565&gt;=3,BT565&lt;=5),10,IF(AND(BT565&gt;=5.5,BT565&lt;=7.5),11,IF(AND(BT565&gt;=8,BT565&lt;=10),12,IF(AND(BT565&gt;=10.5,BT565&lt;=12.5),13,IF(AND(BT565&gt;=13,BT565&lt;=15),14,IF(AND(BT565&gt;=15.5,BT565&lt;=17.5),15,IF(AND(BT565&gt;=18,BT565&lt;=20),16,"Fuera de rango"))))))))))))))))))</f>
        <v>9</v>
      </c>
      <c r="BW565" s="9" t="n">
        <v>-9.25</v>
      </c>
      <c r="BX565" s="10" t="n">
        <f aca="false">18.5- (0.3*H565)</f>
        <v>9.2</v>
      </c>
      <c r="BY565" s="10" t="n">
        <f aca="false">(BW565)-(BX565)</f>
        <v>-18.45</v>
      </c>
      <c r="BZ565" s="10" t="str">
        <f aca="false">IF(BY565="","",IF(BY565&lt;-27.5,"De -30 a -28",IF(BY565&lt;-25,"De -27,5 a -25,5",IF(BY565&lt;-22.5,"De -25 a -23",IF(BY565&lt;-20,"De -22,5 a -20,5",IF(BY565&lt;-17.5,"De -20 a -18",IF(BY565&lt;-15,"De -17,5 a -15,5",IF(BY565&lt;-12.5,"De -15 a -13",IF(BY565&lt;-10,"De -12,5 a -10,5",IF(BY565&lt;-7.5,"De -10 a -8",IF(BY565&lt;-5,"De -7,5 a -5,5",IF(BY565&lt;-2.5,"De -5 a -3",IF(BY565&lt;0,"De -2,5 a -0,5",IF(BY565&lt;2.5,"De 0 a 2",IF(BY565&lt;5,"De 2,5 a 4,5",IF(BY565&lt;7.5,"De 5 a 7",IF(BY565&lt;10,"De 7,5 a 9,5",IF(BY565&lt;12.5,"De 10 a 12",IF(BY565&lt;15,"De 12,5 a 14,5",IF(BY565&lt;17.5,"De 15 a 17",IF(BY565&lt;20,"De 17,5 a 19,5",IF(BY565&lt;22.5,"De 20 a 22",IF(BY565&lt;25,"De 22,5 a 24,5",IF(BY565&lt;27.5,"De 25 a 27","De 27,5 a 30"))))))))))))))))))))))))</f>
        <v>De -20 a -18</v>
      </c>
      <c r="CA565" s="12" t="n">
        <f aca="false">IF(BY565="","",IF(BY565&lt;=-28,1,IF(BY565&lt;=-25.5,2,IF(BY565&lt;=-23,3,IF(BY565&lt;=-20.5,4,IF(BY565&lt;=-18,5,IF(BY565&lt;=-15.5,6,IF(BY565&lt;=-13,7,IF(BY565&lt;=-10.5,8,IF(BY565&lt;=-8,9,IF(BY565&lt;=-5.5,10,IF(BY565&lt;=-3,11,IF(BY565&lt;=-0.5,12,IF(BY565&lt;=2,13,IF(BY565&lt;=4.5,14,IF(BY565&lt;=7,15,IF(BY565&lt;=9.5,16,IF(BY565&lt;=12,17,IF(BY565&lt;=14.5,18,IF(BY565&lt;=17,19,IF(BY565&lt;=19.5,20,IF(BY565&lt;=22,21,IF(BY565&lt;=24.5,22,IF(BY565&lt;=27,23,IF(BY565&lt;=30,24,"Fuera de rango")))))))))))))))))))))))))</f>
        <v>5</v>
      </c>
      <c r="CB565" s="9" t="n">
        <v>-8.75</v>
      </c>
      <c r="CC565" s="10" t="n">
        <f aca="false">18.5- (0.3*H565)</f>
        <v>9.2</v>
      </c>
      <c r="CD565" s="10" t="n">
        <f aca="false">(CB565)-(CC565)</f>
        <v>-17.95</v>
      </c>
      <c r="CE565" s="10" t="str">
        <f aca="false">IF(CD565="","",IF(CD565&lt;-27.5,"De -30 a -28",IF(CD565&lt;-25,"De -27,5 a -25,5",IF(CD565&lt;-22.5,"De -25 a -23",IF(CD565&lt;-20,"De -22,5 a -20,5",IF(CD565&lt;-17.5,"De -20 a -18",IF(CD565&lt;-15,"De -17,5 a -15,5",IF(CD565&lt;-12.5,"De -15 a -13",IF(CD565&lt;-10,"De -12,5 a -10,5",IF(CD565&lt;-7.5,"De -10 a -8",IF(CD565&lt;-5,"De -7,5 a -5,5",IF(CD565&lt;-2.5,"De -5 a -3",IF(CD565&lt;0,"De -2,5 a -0,5",IF(CD565&lt;=2,"De 0 a 2",IF(CD565&lt;=4.5,"De 2,5 a 4,5",IF(CD565&lt;=7,"De 5 a 7",IF(CD565&lt;=9.5,"De 7,5 a 9,5",IF(CD565&lt;=12,"De 10 a 12",IF(CD565&lt;=14.5,"De 12,5 a 14,5",IF(CD565&lt;=17,"De 15 a 17",IF(CD565&lt;=19.5,"De 17,5 a 19,5",IF(CD565&lt;=22,"De 20 a 22",IF(CD565&lt;=24.5,"De 22,5 a 24,5",IF(CD565&lt;=27,"De 25 a 27","De 27,5 a 30"))))))))))))))))))))))))</f>
        <v>De -20 a -18</v>
      </c>
      <c r="CF565" s="12" t="n">
        <f aca="false">IF(CD565="","",IF(CD565&lt;-27.5,1,IF(CD565&lt;-25,2,IF(CD565&lt;-22.5,3,IF(CD565&lt;-20,4,IF(CD565&lt;-17.5,5,IF(CD565&lt;-15,6,IF(CD565&lt;-12.5,7,IF(CD565&lt;-10,8,IF(CD565&lt;-7.5,9,IF(CD565&lt;-5,10,IF(CD565&lt;-2.5,11,IF(CD565&lt;0,12,IF(CD565&lt;2.5,13,IF(CD565&lt;5,14,IF(CD565&lt;7.5,15,IF(CD565&lt;10,16,IF(CD565&lt;12.5,17,IF(CD565&lt;15,18,IF(CD565&lt;17.5,19,IF(CD565&lt;20,20,IF(CD565&lt;22.5,21,IF(CD565&lt;25,22,IF(CD565&lt;27.5,23,24))))))))))))))))))))))))</f>
        <v>5</v>
      </c>
      <c r="CG565" s="9" t="n">
        <v>-4</v>
      </c>
      <c r="CH565" s="10" t="str">
        <f aca="false">IF(CG565="","",IF(AND(CG565&gt;=-10,CG565&lt;=-9.5),"-10 a -9,5",IF(AND(CG565&gt;-9.5,CG565&lt;=-8.5),"-9 a -8,5",IF(AND(CG565&gt;-8.5,CG565&lt;=-7.5),"-8 a -7,5",IF(AND(CG565&gt;-7.5,CG565&lt;=-6.5),"-7 a -6,5",IF(AND(CG565&gt;-6.5,CG565&lt;=-5.5),"-6 a -5,5",IF(AND(CG565&gt;-5.5,CG565&lt;=-4.5),"-5 a -4,5",IF(AND(CG565&gt;-4.5,CG565&lt;=-3.5),"-4 a -3,5",IF(AND(CG565&gt;-3.5,CG565&lt;=-2.5),"-3 a -2,5",IF(CG565=-2.25,"-2,25",IF(AND(CG565&gt;-2.5,CG565&lt;=-1.5),"-2 a -1,5",IF(AND(CG565&gt;-1.5,CG565&lt;=-0.5),"-1 a -0,5",IF(AND(CG565&gt;-0.5,CG565&lt;=0.5),"0 a 0,5",IF(AND(CG565&gt;0.5,CG565&lt;=1.5),"1 a 1,5",IF(AND(CG565&gt;1.5,CG565&lt;=2.5),"2 a 2,5",IF(AND(CG565&gt;2.5,CG565&lt;=3.5),"3 a 3,5",IF(AND(CG565&gt;3.5,CG565&lt;=4.5),"4 a 4,5",IF(AND(CG565&gt;4.5,CG565&lt;=5.5),"5 a 5,5",IF(AND(CG565&gt;5.5,CG565&lt;=6.5),"6 a 6,5",IF(AND(CG565&gt;6.5,CG565&lt;=7.5),"7 a 7,5",IF(AND(CG565&gt;7.5,CG565&lt;=8.5),"8 a 8,5",IF(AND(CG565&gt;8.5,CG565&lt;=9.5),"9 a 9,5",IF(CG565&gt;=10,"10","Fuera de rango")))))))))))))))))))))))</f>
        <v>-4 a -3,5</v>
      </c>
      <c r="CI565" s="11" t="n">
        <f aca="false">IF(CG565="","",IF(CG565=-2.25,"NORMA",IF(CG565&lt;=-9.5,1,IF(CG565&lt;=-8.5,2,IF(CG565&lt;=-7.5,3,IF(CG565&lt;=-6.5,4,IF(CG565&lt;=-5.5,5,IF(CG565&lt;=-4.5,6,IF(CG565&lt;=-3.5,7,IF(CG565&lt;=-2.5,8,IF(CG565&lt;=-1.5,9,IF(CG565&lt;=-0.5,10,IF(CG565&lt;=0.5,11,IF(CG565&lt;=1.5,12,IF(CG565&lt;=2.5,13,IF(CG565&lt;=3.5,14,IF(CG565&lt;=4.5,15,IF(CG565&lt;=5.5,16,IF(CG565&lt;=6.5,17,IF(CG565&lt;=7.5,18,IF(CG565&lt;=8.5,19,IF(CG565&lt;=9.5,20,IF(CG565=10,21,"Fuera de rango")))))))))))))))))))))))</f>
        <v>7</v>
      </c>
      <c r="CJ565" s="9" t="n">
        <v>3.5</v>
      </c>
      <c r="CK565" s="10" t="str">
        <f aca="false">IF(CJ565="","",IF(AND(CJ565&gt;=-6,CJ565&lt;=-5.5),"-6 a -5,5",IF(AND(CJ565&gt;-5.5,CJ565&lt;=-4.5),"-5 a -4,5",IF(AND(CJ565&gt;-4.5,CJ565&lt;=-3.5),"-4 a -3,5",IF(AND(CJ565&gt;-3.5,CJ565&lt;=-2.5),"-3 a -2,5",IF(AND(CJ565&gt;-2.5,CJ565&lt;=-1.5),"-2 a -1,5",IF(AND(CJ565&gt;-1.5,CJ565&lt;=-0.5),"-1 a -0,5",IF(AND(CJ565&gt;-0.5,CJ565&lt;=0.5),"0 a 0,5",IF(AND(CJ565&gt;0.5,CJ565&lt;=1.5),"1 a 1,5",IF(AND(CJ565&gt;1.5,CJ565&lt;2.5),"2",IF(AND(CJ565&gt;=2.5,CJ565&lt;=3),"2,5 a 3",IF(AND(CJ565&gt;3,CJ565&lt;=4),"3,5 a 4",IF(AND(CJ565&gt;4,CJ565&lt;=5),"4,5 a 5",IF(AND(CJ565&gt;5,CJ565&lt;=6),"5,5 a 6",IF(AND(CJ565&gt;6,CJ565&lt;=7),"6,5 a 7",IF(AND(CJ565&gt;7,CJ565&lt;=8),"7,5 a 8",IF(AND(CJ565&gt;8,CJ565&lt;=9.5),"8,5 a 9,5",IF(CJ565=10,"10","Fuera de rango"))))))))))))))))))</f>
        <v>3,5 a 4</v>
      </c>
      <c r="CL565" s="11" t="n">
        <f aca="false">IF(CK565="","",IF(OR(CK565="-6 a -5,5",CK565="-6 - -5,5"),1,IF(OR(CK565="-5 a -4,5",CK565="-5 - -4,5"),2,IF(OR(CK565="-4 a -3,5",CK565="-4 - -3,5"),3,IF(OR(CK565="-3 a -2,5",CK565="-3 - -2,5"),4,IF(OR(CK565="-2 a -1,5",CK565="-2 - -1,5"),5,IF(OR(CK565="-1 a -0,5",CK565="-1 - -0,5"),6,IF(OR(CK565="0 a 0,5",CK565="0 - 0,5"),7,IF(OR(CK565="1 a 1,5",CK565="1 - 1,5"),8,IF(CK565="2","NORMA",IF(OR(CK565="2,5 a 3",CK565="2,5 - 3"),9,IF(OR(CK565="3,5 a 4",CK565="3,5 - 4"),10,IF(OR(CK565="4,5 a 5",CK565="4,5 - 5"),11,IF(OR(CK565="5,5 a 6",CK565="5,5 - 6"),12,IF(OR(CK565="6,5 a 7",CK565="6,5 - 7"),13,IF(OR(CK565="7,5 a 8",CK565="7,5 - 8"),14,IF(OR(CK565="8,5 a 9",CK565="8,5 - 9,5",CK565="9 a 9,5"),15,IF(CK565="10",15,IF(OR(CK565="0,5 a 1",CK565="0,5 - 1"),7,"Fuera de rango")))))))))))))))))))</f>
        <v>10</v>
      </c>
      <c r="CO565" s="10" t="str">
        <f aca="false">IF(CM565&gt;0,"EME"," ")</f>
        <v> </v>
      </c>
      <c r="CQ565" s="10" t="str">
        <f aca="false">IF(CP565&gt;0,"0", " ")</f>
        <v> </v>
      </c>
      <c r="CR565" s="10" t="str">
        <f aca="false">IF(CP565&gt;0,"EME"," ")</f>
        <v> </v>
      </c>
      <c r="CS565" s="9" t="n">
        <v>0</v>
      </c>
      <c r="CV565" s="9" t="n">
        <v>0</v>
      </c>
      <c r="CY565" s="9" t="n">
        <v>-3</v>
      </c>
      <c r="DB565" s="9" t="n">
        <v>-3</v>
      </c>
      <c r="DC565" s="11" t="str">
        <f aca="false">IF(DB565&lt;0,"2"," ")</f>
        <v>2</v>
      </c>
      <c r="DD565" s="11" t="str">
        <f aca="false">IF(DB565&lt;0,"MIO"," ")</f>
        <v>MIO</v>
      </c>
      <c r="DE565" s="9" t="n">
        <v>-1</v>
      </c>
      <c r="DF565" s="10" t="str">
        <f aca="false">IF(DE565&lt;0,"3"," ")</f>
        <v>3</v>
      </c>
      <c r="DG565" s="10" t="str">
        <f aca="false">IF(DE565&lt;0,"AST"," ")</f>
        <v>AST</v>
      </c>
      <c r="DH565" s="9" t="n">
        <v>-1</v>
      </c>
      <c r="DI565" s="10" t="str">
        <f aca="false">IF(DH565&lt;0,"3"," ")</f>
        <v>3</v>
      </c>
      <c r="DJ565" s="10" t="str">
        <f aca="false">IF(DH565&lt;0,"AST"," ")</f>
        <v>AST</v>
      </c>
      <c r="DK565" s="9" t="n">
        <v>0</v>
      </c>
      <c r="DL565" s="10" t="str">
        <f aca="false">IF(DK565&gt;0,"4"," ")</f>
        <v> </v>
      </c>
      <c r="DM565" s="10" t="str">
        <f aca="false">IF(DK565&gt;0,"PRE"," ")</f>
        <v> </v>
      </c>
      <c r="DN565" s="9" t="n">
        <v>0</v>
      </c>
      <c r="DO565" s="10" t="str">
        <f aca="false">IF(DN565&gt;0,"4"," ")</f>
        <v> </v>
      </c>
      <c r="DP565" s="10" t="str">
        <f aca="false">IF(DN565&gt;0,"PRE"," ")</f>
        <v> </v>
      </c>
      <c r="DS565" s="12" t="str">
        <f aca="false">CONCATENATE(CO565,CU565,DA565,DG565,DM565)</f>
        <v> AST </v>
      </c>
      <c r="DT565" s="10" t="e">
        <f aca="false" t="array" ref="DT565">_xlfn.IFS(DS565="EME    ","0", DS565=" HIP   ","1", DS565="  MIO  ","2", DS565="   AST ","3", DS565="    PRE","4", DS565="EME   PRE","5", DS565=" HIP  PRE","6", DS565=" HIP AST ","7", DS565="  MIO PRE","8", DS565="  MIOAST ","9", DS565="   ASTPRE","10",DS565=" HIP ASTPRE","11", DS565="  MIOASTPRE","12", DS565="     ","0")</f>
        <v>#N/A</v>
      </c>
      <c r="DV565" s="1" t="e">
        <f aca="false" t="array" ref="DV565">_xlfn.IFS(DU565="SI","2", DU565="NO","1")</f>
        <v>#N/A</v>
      </c>
      <c r="DX565" s="11" t="str">
        <f aca="false">IF(DW565=0,"1","2")</f>
        <v>1</v>
      </c>
      <c r="DY565" s="11" t="str">
        <f aca="false" t="array" ref="DY565">_xlfn.IFS(DW565=0,"0", DW565=0.25, "1", DW565=0.5,"2", DW565=0.75,"3", DW565=1,"4",DW565=1.25,"5", DW565=1.5,"6", DW565=1.75,"7", DW565=2,"8")</f>
        <v>0</v>
      </c>
      <c r="EA565" s="11" t="str">
        <f aca="false">IF(DZ565=0,"1","2")</f>
        <v>1</v>
      </c>
      <c r="EB565" s="11" t="str">
        <f aca="false" t="array" ref="EB565">_xlfn.IFS(DZ565=0,"0", DZ565=0.25, "1", DZ565=0.5,"2", DZ565=0.75,"3", DZ565=1,"4",DZ565=1.25,"5", DZ565=1.5,"6", DZ565=1.75,"7", DZ565=2,"8")</f>
        <v>0</v>
      </c>
      <c r="ED565" s="10" t="str">
        <f aca="false">IF(EC565=0,"1","2")</f>
        <v>1</v>
      </c>
      <c r="EE565" s="11" t="str">
        <f aca="false" t="array" ref="EE565">_xlfn.IFS(EC565=0,"0", EC565=-0.25, "1", EC565=-0.5,"2", EC565=-0.75,"3", EC565=-1,"4",EC565=-1.25,"5", EC565=-1.5,"6", EC565=-1.75,"7", EC565=-2,"8", EC565=-2.25,"9",EC565=-2.5,"10", EC565=-2.75,"11", EC565=-3,"12", EC565=-3.25,"13", EC565=-3.5,"14", EC565=-3.75,"15",EC565=-4,"16")</f>
        <v>0</v>
      </c>
      <c r="EG565" s="10" t="str">
        <f aca="false">IF(EF565=0,"1","2")</f>
        <v>1</v>
      </c>
      <c r="EH565" s="11" t="str">
        <f aca="false" t="array" ref="EH565">_xlfn.IFS(EF565=0,"0", EF565=-0.25, "1", EF565=-0.5,"2", EF565=-0.75,"3", EF565=-1,"4",EF565=-1.25,"5", EF565=-1.5,"6", EF565=-1.75,"7", EF565=-2,"8", EF565=-2.25,"9",EF565=-2.5,"10", EF565=-2.75,"11", EF565=-3,"12", EF565=-3.25,"13", EF565=-3.5,"14", EF565=-3.75,"15",EF565=-4,"16")</f>
        <v>0</v>
      </c>
      <c r="EJ565" s="11" t="str">
        <f aca="false">IF(EI565=0,"1","2")</f>
        <v>1</v>
      </c>
      <c r="EK565" s="11" t="str">
        <f aca="false" t="array" ref="EK565">_xlfn.IFS(EI565=0,"0", EI565=-0.25, "1", EI565=-0.5,"2", EI565=-0.75,"3", EI565=-1,"4",EI565=-1.25,"5", EI565=-1.5,"6", EI565=-1.75,"7", EI565=-2,"8", EI565=-2.25,"9", EI565=-2.25,"9",EI565=-2.5,"10", EI565=-2.75,"11", EI565=-3,"12", EI565=-3.25,"13", EI565=-3.5,"14", EI565=-3.75,"15",EI565=-4,"16", EI565=0.25, "17", EI565=0.5, "18")</f>
        <v>0</v>
      </c>
      <c r="EM565" s="11" t="str">
        <f aca="false">IF(EL565=0,"1","2")</f>
        <v>1</v>
      </c>
      <c r="EN565" s="11" t="str">
        <f aca="false" t="array" ref="EN565">_xlfn.IFS(EL565=0.25,"17",EL565=0.5,"18", EL565=0,"0", EL565=-0.25, "1", EL565=-0.5,"2", EL565=-0.75,"3", EL565=-1,"4",EL565=-1.25,"5", EL565=-1.5,"6", EL565=-1.75,"7", EL565=-2,"8",EL565= -2.25,"9",EL565=-2.5,"10",EL565= -2.75,"11",EL565= -3,"12",EL565= -3.25,"13",EL565= -3.5,"14",EL565= -3.75,"15",EL565=-4,"16")</f>
        <v>0</v>
      </c>
      <c r="EP565" s="11" t="str">
        <f aca="false">IF(EO565=0,"1","2")</f>
        <v>1</v>
      </c>
      <c r="EQ565" s="11" t="str">
        <f aca="false" t="array" ref="EQ565">_xlfn.IFS(EO565=0,"0", EO565=0.25, "1", EO565=0.5,"2", EO565=0.75,"3", EO565=1,"4",EO565=1.25,"5", EO565=1.5,"6", EO565=1.75,"7", EO565=2,"8", EO565=2.25,"9", EO565=2.25,"9",EO565=2.5,"10", EO565=2.75,"11", EO565=3,"12", EO565=3.25,"13", EO565=3.5,"14", EO565=3.75,"15",EO565=4,"16", EO565=-0.25, "17", bq=-0.5, "18")</f>
        <v>0</v>
      </c>
      <c r="ES565" s="11" t="str">
        <f aca="false">IF(ER565=0,"1","2")</f>
        <v>1</v>
      </c>
      <c r="ET565" s="11" t="str">
        <f aca="false" t="array" ref="ET565">_xlfn.IFS(ER565=0,"0", ER565=0.25, "1", ER565=0.5,"2", ER565=0.75,"3", ER565=1,"4",ER565=1.25,"5", ER565=1.5,"6", ER565=1.75,"7", ER565=2,"8", ER565=2.25,"9", ER565=2.25,"9",ER565=2.5,"10", ER565=2.75,"11", ER565=3,"12", ER565=3.25,"13", ER565=3.5,"14", ER565=3.75,"15",ER565=4,"16", ER565=-0.25, "17", bq=-0.5, "18")</f>
        <v>0</v>
      </c>
      <c r="EV565" s="14" t="e">
        <f aca="false">VLOOKUP(EU565,LEYENDA!$G$2:$H$8,2,TRUE())</f>
        <v>#N/A</v>
      </c>
      <c r="EW565" s="14" t="e">
        <f aca="false" t="array" ref="EW565">_xlfn.IFS(EV565="0-5","1", EV565="6-12","2", EV565="13-18","3", EV565="19-24","4", EV565="25-36","5", EV565="37-48","6", EV565="49-60","7")</f>
        <v>#N/A</v>
      </c>
    </row>
    <row r="566" customFormat="false" ht="13.5" hidden="false" customHeight="false" outlineLevel="0" collapsed="false">
      <c r="A566" s="1" t="n">
        <v>220</v>
      </c>
      <c r="B566" s="2" t="n">
        <v>6</v>
      </c>
      <c r="C566" s="33" t="n">
        <v>43546</v>
      </c>
      <c r="E566" s="5" t="str">
        <f aca="false">VLOOKUP(A566,'286'!$A$3:$J$6279,10,FALSE())</f>
        <v>MARTÍN OROPESA, RAQUEL</v>
      </c>
      <c r="F566" s="4" t="str">
        <f aca="false">VLOOKUP(A566,'286'!$A$3:$I$1768,3,FALSE())</f>
        <v>MARORA</v>
      </c>
      <c r="G566" s="6" t="n">
        <f aca="false">VLOOKUP(A566,'286'!$A$3:$I$1768,4,FALSE())</f>
        <v>32088</v>
      </c>
      <c r="H566" s="7" t="n">
        <f aca="false">YEAR(C566)-YEAR(G566)</f>
        <v>32</v>
      </c>
      <c r="I566" s="1" t="str">
        <f aca="false">VLOOKUP(H566,LEYENDA!$C$2:$D$6,2,TRUE())</f>
        <v>25-40</v>
      </c>
      <c r="J566" s="5" t="str">
        <f aca="false">VLOOKUP(A566,'286'!$A$3:$I$1768,7,FALSE())</f>
        <v>M</v>
      </c>
      <c r="K566" s="8" t="n">
        <f aca="false">VLOOKUP(A566,'286'!$A$3:$I$1768,2,FALSE())</f>
        <v>0</v>
      </c>
      <c r="L566" s="4" t="str">
        <f aca="false">VLOOKUP(A566,'286'!$A$3:$I$1768,8,FALSE())</f>
        <v>D</v>
      </c>
      <c r="M566" s="4" t="str">
        <f aca="false">VLOOKUP(A566,'286'!$A$3:$I$1768,9,FALSE())</f>
        <v>D</v>
      </c>
      <c r="N566" s="8" t="str">
        <f aca="false">IF(R566=O566, "MISMA","CONTRARIA")</f>
        <v>MISMA</v>
      </c>
      <c r="O566" s="8" t="str">
        <f aca="false" t="array" ref="O566">_xlfn.IFS(L566="D","1", L566="I","2")</f>
        <v>1</v>
      </c>
      <c r="P566" s="8" t="e">
        <f aca="false" t="array" ref="P566">_xlfn.IFS(K566="OD","1", K566="OI","2")</f>
        <v>#N/A</v>
      </c>
      <c r="Q566" s="1" t="str">
        <f aca="false" t="array" ref="Q566">_xlfn.IFS(J566="M","1", J566="H","2")</f>
        <v>1</v>
      </c>
      <c r="R566" s="8" t="str">
        <f aca="false" t="array" ref="R566">_xlfn.IFS(M566="D","1", M566="I","2")</f>
        <v>1</v>
      </c>
      <c r="S566" s="1" t="str">
        <f aca="false" t="array" ref="S566">_xlfn.IFS(N566="CONTRARIA", "1",N566= "MISMA","2")</f>
        <v>2</v>
      </c>
      <c r="T566" s="1" t="str">
        <f aca="false" t="array" ref="T566">_xlfn.IFS(I566="0-12","1", I566="13-24","2", I566="25-40","3", I566="41-60","4", I566="61-100","5")</f>
        <v>3</v>
      </c>
      <c r="U566" s="9" t="n">
        <v>0.5</v>
      </c>
      <c r="V566" s="10" t="str">
        <f aca="false">IF(U566="","",IF(AND(U566&gt;=-9,U566&lt;=-6.5),"-9 a -6,5",IF(AND(U566&gt;=-6,U566&lt;=-3.5),"-6 a -3,5",IF(AND(U566&gt;=-3,U566&lt;=-1),"-3 a -1",IF(U566=-0.5,"-0,5",IF(AND(U566&gt;=0,U566&lt;=2.5),"0 a 2,5",IF(AND(U566&gt;=3,U566&lt;=5.5),"3 a 5,5",IF(AND(U566&gt;=6,U566&lt;=8.5),"6 a 8,5",IF(AND(U566&gt;=9,U566&lt;=20),"9 a 20","Fuera de rango")))))))))</f>
        <v>0 a 2,5</v>
      </c>
      <c r="W566" s="11" t="n">
        <f aca="false">IF(V566="","",IF(V566="-9 a -6,5",2,IF(V566="-6 a -3,5",3,IF(V566="-3 a -1",4,IF(V566="-0,5","NORMA",IF(V566="0 a 2,5",5,IF(V566="3 a 5,5",6,IF(V566="6 a 8,5",7,IF(V566="9 a 20",8,"Fuera de rango")))))))))</f>
        <v>5</v>
      </c>
      <c r="X566" s="9" t="n">
        <v>21</v>
      </c>
      <c r="Y566" s="11" t="str">
        <f aca="false">IF(X566="","",IF(AND(X566&gt;=0,X566&lt;=4),"0 a 4",IF(AND(X566&gt;=4.5,X566&lt;=8.5),"4,5 a 8,5",IF(X566=9,"9",IF(AND(X566&gt;=9.5,X566&lt;=13),"9,5 a 13",IF(AND(X566&gt;=13.5,X566&lt;=20),"13,5 a 20",IF(AND(X566&gt;=20.5,X566&lt;=35),"20,5 a 35","Fuera de rango")))))))</f>
        <v>20,5 a 35</v>
      </c>
      <c r="Z566" s="11" t="n">
        <f aca="false">IF(Y566="","",IF(Y566="0 a 4",1,IF(Y566="4,5 a 8,5",2,IF(Y566="9","NORMA",IF(Y566="9,5 a 13",3,IF(Y566="13,5 a 20",4,IF(Y566="20,5 a 35",5,"Fuera de rango")))))))</f>
        <v>5</v>
      </c>
      <c r="AA566" s="9" t="n">
        <v>28</v>
      </c>
      <c r="AB566" s="10" t="str">
        <f aca="false">IF(AA566="","",IF(AND(AA566&gt;=0,AA566&lt;=9),"0 a 9",IF(AND(AA566&gt;=9.5,AA566&lt;=18.5),"9,5 a 18,5",IF(AA566=19,"19",IF(AND(AA566&gt;=19.5,AA566&lt;=28),"19,5 a 28",IF(AND(AA566&gt;=28.5,AA566&lt;=40),"28,5 a 40","Fuera de rango"))))))</f>
        <v>19,5 a 28</v>
      </c>
      <c r="AC566" s="11" t="n">
        <f aca="false" t="array" ref="AC566">_xlfn.IFS(AB566="","",AB566="0 a 9",1,AB566="9,5 a 18,5",2,AB566="19","NORMA",AB566="19,5 a 28",3,AB566="28,5 a 40",4,TRUE(),"Fuera de rango")</f>
        <v>3</v>
      </c>
      <c r="AD566" s="9" t="n">
        <v>15</v>
      </c>
      <c r="AE566" s="10" t="str">
        <f aca="false">IF(AD566="","",IF(AND(AD566&gt;=-10,AD566&lt;=0),"De -10 a 0",IF(AND(AD566&gt;=0.5,AD566&lt;=9.5),"0,5 a 9,5",IF(AD566=10,"10",IF(AND(AD566&gt;=10.5,AD566&lt;=20),"10,5 a 20",IF(AND(AD566&gt;=20.5,AD566&lt;=40),"20,5 a 40","Fuera de rango"))))))</f>
        <v>10,5 a 20</v>
      </c>
      <c r="AF566" s="12" t="n">
        <f aca="false">IF(AD566="","",IF(AND(AD566&gt;=-10,AD566&lt;=0),1,IF(AND(AD566&gt;=0.5,AD566&lt;=9.5),2,IF(AD566=10,"NORMA",IF(AND(AD566&gt;=10.5,AD566&lt;=20),3,IF(AND(AD566&gt;=20.5,AD566&lt;=40),4,""))))))</f>
        <v>3</v>
      </c>
      <c r="AG566" s="9" t="n">
        <v>6</v>
      </c>
      <c r="AH566" s="10" t="str">
        <f aca="false">IF(AG566="","",IF(AND(AG566&gt;=0,AG566&lt;=4),"0 a 4",IF(AND(AG566&gt;=4.5,AG566&lt;=8.5),"4,5 a 8,5",IF(AG566=9,"9",IF(AND(AG566&gt;=9.5,AG566&lt;=13),"9,5 a 13",IF(AND(AG566&gt;=13.5,AG566&lt;=25),"13,5 a 25","Fuera de rango"))))))</f>
        <v>4,5 a 8,5</v>
      </c>
      <c r="AI566" s="10" t="n">
        <f aca="false">IF(AH566="","",IF(AH566="0 a 4",1,IF(AH566="4,5 a 8,5",2,IF(AH566="9","NORMA",IF(AH566="9,5 a 13",3,IF(AH566="13,5 a 25",4,""))))))</f>
        <v>2</v>
      </c>
      <c r="AJ566" s="9" t="n">
        <v>3</v>
      </c>
      <c r="AK566" s="10" t="str">
        <f aca="false">IF(AJ566="","",IF(AND(AJ566&gt;=-15,AJ566&lt;=-10.5),"-15 a -10,5",IF(AND(AJ566&gt;=-10,AJ566&lt;=-4),"-10 a -4",IF(AND(AJ566&gt;=-4.5,AJ566&lt;=0),"-4,5 a 0",IF(AND(AJ566&gt;=0.5,AJ566&lt;=4.5),"0,5 a 4,5",IF(AJ566=5,"5",IF(AND(AJ566&gt;=5.5,AJ566&lt;=10),"5,5 a 10",IF(AND(AJ566&gt;=10.5,AJ566&lt;=20),"10,5 a 20","Fuera de rango"))))))))</f>
        <v>0,5 a 4,5</v>
      </c>
      <c r="AL566" s="11" t="n">
        <f aca="false">IF(AK566="","",IF(AK566="-15 a -10,5",1,IF(AK566="-10 a -4",2,IF(AK566="-4,5 a 0",3,IF(AK566="0,5 a 4,5",4,IF(AK566="5","NORMA",IF(AK566="5,5 a 10",5,IF(AK566="10,5 a 20",6,"Error"))))))))</f>
        <v>4</v>
      </c>
      <c r="AM566" s="9" t="n">
        <v>1</v>
      </c>
      <c r="AN566" s="10" t="str">
        <f aca="false">IF(AM566="","",IF(AND(AM566&gt;=-7.5,AM566&lt;=-5.5),"-7,5 a -5,5",IF(AND(AM566&gt;=-5,AM566&lt;=-3),"-5 a -3",IF(AND(AM566&gt;=-2.5,AM566&lt;=-0.5),"-2,5 a -0,5",IF(AM566=0,"0,00",IF(AND(AM566&gt;=0.5,AM566&lt;=2.5),"0,5 a 2,5",IF(AND(AM566&gt;=3,AM566&lt;=5),"3 a 5",IF(AND(AM566&gt;=5.5,AM566&lt;=7.5),"5,5 a 7,5",IF(AND(AM566&gt;=8,AM566&lt;=10),"8 a 10","Fuera de rango")))))))))</f>
        <v>0,5 a 2,5</v>
      </c>
      <c r="AO566" s="11" t="n">
        <f aca="false">IF(AN566="","",IF(AN566="-7,5 a -5,5",1,IF(AN566="-5 a -3",2,IF(AN566="-2,5 a -0,5",3,IF(AN566="0,00","NORMA",IF(AN566="0,5 a 2,5",4,IF(AN566="3 a 5",5,IF(AN566="5,5 a 7,5",6,IF(AN566="8 a 10",7,"Error")))))))))</f>
        <v>4</v>
      </c>
      <c r="AP566" s="9" t="n">
        <v>7.5</v>
      </c>
      <c r="AQ566" s="10" t="str">
        <f aca="false">IF(AP566="","",IF(AND(AP566&gt;=-20,AP566&lt;=-9.5),"-20 a -9,5",IF(AND(AP566&gt;=-9,AP566&lt;=-6.5),"-9 a -6,5",IF(AP566=-6,"-6",IF(AND(AP566&gt;=-5.5,AP566&lt;=-3),"-5,5 a -3",IF(AND(AP566&gt;=-2.5,AP566&lt;=0),"-2,5 a 0",IF(AND(AP566&gt;=0.5,AP566&lt;=3),"0,5 a 3",IF(AND(AP566&gt;=3.5,AP566&lt;=6),"3,5 a 6",IF(AND(AP566&gt;=6.5,AP566&lt;=9),"6,5 a 9",IF(AND(AP566&gt;=9.5,AP566&lt;=20),"9,5 a 20","Fuera de rango"))))))))))</f>
        <v>6,5 a 9</v>
      </c>
      <c r="AR566" s="11" t="n">
        <f aca="false">IF(AQ566="","",IF(AQ566="-20 a -9,5",1,IF(AQ566="-9 a -6,5",2,IF(AQ566="-6","NORMA",IF(AQ566="-5,5 a -3",3,IF(AQ566="-2,5 a 0",4,IF(AQ566="0,5 a 3",5,IF(AQ566="3,5 a 6",6,IF(AQ566="6,5 a 9",7,IF(AQ566="9,5 a 20",8,""))))))))))</f>
        <v>7</v>
      </c>
      <c r="AS566" s="9" t="n">
        <v>2</v>
      </c>
      <c r="AT566" s="10" t="str">
        <f aca="false">IF(AS566="","",IF(AND(AS566&gt;=-16,AS566&lt;=-14),"-16 a -14",IF(AND(AS566&gt;=-13.5,AS566&lt;=-11.5),"-13,5 a -11,5",IF(AND(AS566&gt;=-11,AS566&lt;=-9),"-11 a -9",IF(AND(AS566&gt;=-8.5,AS566&lt;=-6.5),"-8,5 a -6,5",IF(AND(AS566&gt;=-6,AS566&lt;=-4),"-6 a -4",IF(AND(AS566&gt;=-3.5,AS566&lt;=-1.5),"-3,5 a -1,5",IF(AND(AS566&gt;=-1,AS566&lt;=1),"-1 a 1",IF(AND(AS566&gt;=1.5,AS566&lt;=3.5),"1,5 a 3,5",IF(AND(AS566&gt;=4,AS566&lt;=6),"4 a 6",IF(AND(AS566&gt;=6.5,AS566&lt;=8.5),"6,5 a 8,5",IF(AND(AS566&gt;=9,AS566&lt;=11),"9 a 11",IF(AND(AS566&gt;=11.5,AS566&lt;=13.5),"11,5 a 13,5",IF(AND(AS566&gt;=14,AS566&lt;=16),"14 a 16",IF(AND(AS566&gt;=16.5,AS566&lt;=18.5),"16,5 a 18,5",IF(AND(AS566&gt;=19,AS566&lt;=21),"19 a 21","Fuera de rango"))))))))))))))))</f>
        <v>1,5 a 3,5</v>
      </c>
      <c r="AU566" s="11" t="n">
        <f aca="false" t="array" ref="AU566">IF(AT566="","",_xlfn.IFS(AT566="-16 a -14",1,AT566="-13,5 a -11,5",2,AT566="-11 a -9",3,AT566="-8,5 a -6,5",4,AT566="-6 a -4",5,AT566="-3,5 a -1,5",6,AT566="-1 a 1",7,AT566="1,5 a 3,5",8,AT566="4 a 6","NORMA",AT566="6,5 a 8,5",9,AT566="9 a 11",10,AT566="11,5 a 13,5",11,AT566="14 a 16",12,AT566="16,5 a 18,5",13,AT566="19 a 21",14,TRUE(),""))</f>
        <v>8</v>
      </c>
      <c r="AV566" s="9" t="n">
        <v>1</v>
      </c>
      <c r="AW566" s="10" t="str">
        <f aca="false">IF(AV566="","",IF(AND(AV566&gt;=-1,AV566&lt;=-0.5),"-1 a -0,5",IF(AND(AV566&gt;-0.5,AV566&lt;=0),"De -0,5 a 0",IF(AND(AV566&gt;=0.25,AV566&lt;=0.75),"0,25 a 0,75",IF(AND(AV566&gt;=1,AV566&lt;=1.5),"1 a 1,5",IF(AND(AV566&gt;=1.75,AV566&lt;=2.25),"1,75 a 2,25",IF(AND(AV566&gt;=2.5,AV566&lt;=3),"2,5 a 3",IF(AND(AV566&gt;=3.25,AV566&lt;=3.75),"3,25 a 3,75","Fuera de rango"))))))))</f>
        <v>1 a 1,5</v>
      </c>
      <c r="AX566" s="10" t="n">
        <f aca="false">IF(AW566="","",IF(OR(AW566="-1 a -0,5",AW566="-1 a -0.5"),1,IF(OR(AW566="De -0,5 a 0",AW566="-0,5 a 0",AW566="De -0.5 a 0"),2,IF(OR(AW566="0,25 a 0,75",AW566="0.25 a 0.75"),"NORMA",IF(OR(AW566="1 a 1,5",AW566="1 a 1.5"),3,IF(OR(AW566="1,75 a 2,25",AW566="1.75 a 2.25"),4,IF(OR(AW566="2,5 a 3",AW566="2.5 a 3"),5,IF(OR(AW566="3,25 a 3,75",AW566="3.25 a 3.75"),6,""))))))))</f>
        <v>3</v>
      </c>
      <c r="AY566" s="9" t="n">
        <v>0</v>
      </c>
      <c r="AZ566" s="10" t="str">
        <f aca="false">IF(AY566="","",IF(AND(AY566&gt;=-20,AY566&lt;=-9.5),"-20 a -9,5",IF(AND(AY566&gt;=-9,AY566&lt;=-6.5),"-9 a -6,5",IF(AY566=-6,"-6",IF(AND(AY566&gt;=-5.5,AY566&lt;=-3),"-5,5 a -3",IF(AND(AY566&gt;=-2.5,AY566&lt;=0),"-2,5 a 0",IF(AND(AY566&gt;=0.5,AY566&lt;=3),"0,5 a 3",IF(AND(AY566&gt;=3.5,AY566&lt;=6),"3,5 a 6","Fuera de rango"))))))))</f>
        <v>-2,5 a 0</v>
      </c>
      <c r="BA566" s="11" t="n">
        <f aca="false">IF(AZ566="","",IF(AZ566="-20 a -9,5",1,IF(AZ566="-9 a -6,5",2,IF(AZ566="-6","NORMA",IF(AZ566="-5,5 a -3",3,IF(AZ566="-2,5 a 0",4,IF(AZ566="0,5 a 3",5,IF(AZ566="3,5 a 6",6,""))))))))</f>
        <v>4</v>
      </c>
      <c r="BB566" s="9" t="n">
        <v>0</v>
      </c>
      <c r="BC566" s="10" t="str">
        <f aca="false" t="array" ref="BC566">IF(BB566="","",_xlfn.IFS(AND(BB566&gt;=0,BB566&lt;=2),"0 a 2",AND(BB566&gt;=2.5,BB566&lt;=4.5),"2,5 a 4,5",AND(BB566&gt;=5,BB566&lt;=7),"5 a 7",AND(BB566&gt;=7.5,BB566&lt;=9.5),"7,5 a 9,5",AND(BB566&gt;=10,BB566&lt;=12),"10 a 12",AND(BB566&gt;=12.5,BB566&lt;=14.5),"12,5 a 14,5",BB566=15,"15",AND(BB566&gt;=15.5,BB566&lt;=17.5),"15,5 a 17,5",AND(BB566&gt;=18,BB566&lt;=20),"18 a 20",AND(BB566&gt;=20.5,BB566&lt;=22.5),"20,5 a 22,5",AND(BB566&gt;=23,BB566&lt;=25),"23 a 25",TRUE(),"Fuera de rango"))</f>
        <v>0 a 2</v>
      </c>
      <c r="BD566" s="11" t="n">
        <f aca="false" t="array" ref="BD566">IF(BC566="","",_xlfn.IFS(BC566="0 a 2",1,BC566="2,5 a 4,5",2,BC566="5 a 7",3,BC566="7,5 a 9,5",4,BC566="10 a 12",5,BC566="12,5 a 14,5",6,BC566="15","NORMA",BC566="15,5 a 17,5",7,BC566="18 a 20",8,BC566="20,5 a 22,5",9,BC566="23 a 25",10,TRUE(),"Fuera de rango"))</f>
        <v>1</v>
      </c>
      <c r="BE566" s="9" t="n">
        <v>40</v>
      </c>
      <c r="BF566" s="10" t="str">
        <f aca="false">IF(BE566="","",IF(AND(BE566&gt;=-20,BE566&lt;=-10),"-20 a -10",IF(AND(BE566&gt;=-9.5,BE566&lt;=0.5),"-9,5 a 0,5",IF(AND(BE566&gt;=1,BE566&lt;=11),"1 a 11",IF(AND(BE566&gt;=11.5,BE566&lt;=20.5),"11,5 a 20,5",IF(BE566=21,"21",IF(AND(BE566&gt;=21.5,BE566&lt;=31.5),"21,5 a 31,5",IF(AND(BE566&gt;=32,BE566&lt;=42),"32 a 42","Fuera de rango"))))))))</f>
        <v>32 a 42</v>
      </c>
      <c r="BG566" s="11" t="n">
        <f aca="false">IF(BF566="","",IF(BF566="-20 a -10",1,IF(BF566="-9,5 a 0,5",2,IF(BF566="1 a 11",3,IF(BF566="11,5 a 20,5",4,IF(BF566="21","NORMA",IF(BF566="21,5 a 31,5",5,IF(BF566="32 a 42",6,""))))))))</f>
        <v>6</v>
      </c>
      <c r="BH566" s="9" t="n">
        <v>40</v>
      </c>
      <c r="BI566" s="10" t="str">
        <f aca="false">IF(BH566="","",IF(AND(BH566&gt;=-20,BH566&lt;=-15),"-20 a -15",IF(AND(BH566&gt;=-14.5,BH566&lt;=-9.5),"-14,5 a -9,5",IF(AND(BH566&gt;=-9,BH566&lt;=-4),"-9 a -4",IF(AND(BH566&gt;=-3.5,BH566&lt;=2.5),"-3,5 a 2,5",IF(AND(BH566&gt;=3,BH566&lt;=8),"3 a 8",IF(AND(BH566&gt;=8.5,BH566&lt;=14.5),"8,5 a 14,5",IF(BH566=15,"15",IF(AND(BH566&gt;=15.5,BH566&lt;=20.5),"15,5 a 20,5",IF(AND(BH566&gt;=21,BH566&lt;=26),"21 a 26","Fuera de rango"))))))))))</f>
        <v>Fuera de rango</v>
      </c>
      <c r="BJ566" s="11" t="str">
        <f aca="false">IF(BI566="","",IF(BI566="-20 a -15",1,IF(BI566="-14,5 a -9,5",2,IF(BI566="-9 a -4",3,IF(BI566="-3,5 a 2,5",4,IF(BI566="3 a 8",5,IF(BI566="8,5 a 14,5",6,IF(BI566="15","NORMA",IF(BI566="15,5 a 20,5",7,IF(BI566="21 a 26",8,IF(BI566="26,5 a 31,5",9,"")))))))))))</f>
        <v/>
      </c>
      <c r="BK566" s="9" t="n">
        <v>0</v>
      </c>
      <c r="BL566" s="10" t="str">
        <f aca="false">IF(BK566="","",IF(AND(BK566&gt;=0,BK566&lt;=2),"0 - 2",IF(AND(BK566&gt;=2.5,BK566&lt;=4.5),"2,5 - 4,5",IF(AND(BK566&gt;=5,BK566&lt;=7),"5 - 7",IF(AND(BK566&gt;=7.5,BK566&lt;=9.5),"7,5 - 9,5",IF(AND(BK566&gt;=10,BK566&lt;=12),"10 - 12",IF(AND(BK566&gt;=12.5,BK566&lt;=13.5),"12,5 - 13,5",IF(BK566=14,"14",IF(AND(BK566&gt;=14.5,BK566&lt;=16.5),"14,5 - 16,5",IF(AND(BK566&gt;=17,BK566&lt;=19),"17 - 19",IF(AND(BK566&gt;=19.5,BK566&lt;=21.5),"19,5 - 21,5",IF(AND(BK566&gt;=22,BK566&lt;=24),"22 - 24",IF(AND(BK566&gt;=24.5,BK566&lt;=26.5),"24,5 - 26,5",IF(AND(BK566&gt;=27,BK566&lt;=29),"27 - 29",IF(AND(BK566&gt;=29.5,BK566&lt;=30),"29,5 - 30","Fuera de rango")))))))))))))))</f>
        <v>0 - 2</v>
      </c>
      <c r="BM566" s="11" t="n">
        <f aca="false">IF(BL566="","",IF(BL566="0 - 2",1,IF(BL566="2,5 - 4,5",2,IF(BL566="5 - 7",3,IF(BL566="7,5 - 9,5",4,IF(BL566="10 - 12",5,IF(BL566="12,5 - 13,5",6,IF(BL566="14","NORMA",IF(BL566="14,5 - 16,5",7,IF(BL566="17 - 19",8,IF(BL566="19,5 - 21,5",9,IF(BL566="22 - 24",10,IF(BL566="24,5 - 26,5",11,IF(BL566="27 - 29",12,IF(BL566="29,5 - 30",13,"")))))))))))))))</f>
        <v>1</v>
      </c>
      <c r="BN566" s="9" t="n">
        <v>8</v>
      </c>
      <c r="BO566" s="11" t="str">
        <f aca="false">IF(BN566="","",IF(AND(BN566&gt;=-20,BN566&lt;=-10),"-20 a -10",IF(AND(BN566&gt;=-9.5,BN566&lt;=0.5),"-9,5 a 0,5",IF(AND(BN566&gt;=1,BN566&lt;=11),"1 a 11",IF(AND(BN566&gt;=11.5,BN566&lt;=21.5),"11,5 a 21,5",IF(BN566=22,"22",IF(AND(BN566&gt;=22.5,BN566&lt;=32.5),"22,5 a 32,5",IF(AND(BN566&gt;=33,BN566&lt;=43),"33 a 43","Fuera de rango"))))))))</f>
        <v>1 a 11</v>
      </c>
      <c r="BP566" s="11" t="n">
        <f aca="false">IF(BO566="","",IF(BO566="-20 a -10",1,IF(BO566="-9,5 a 0,5",2,IF(BO566="1 a 11",3,IF(BO566="11,5 a 21,5",4,IF(BO566="22","NORMA",IF(BO566="22,5 a 32,5",5,IF(BO566="33 a 43",6,""))))))))</f>
        <v>3</v>
      </c>
      <c r="BQ566" s="9" t="n">
        <v>6</v>
      </c>
      <c r="BR566" s="10" t="str">
        <f aca="false">IF(BQ566="","",IF(AND(BQ566&gt;=-20,BQ566&lt;=-15),"-20 a -15",IF(AND(BQ566&gt;=-14.5,BQ566&lt;=-9.5),"-14,5 a -9,5",IF(AND(BQ566&gt;=-9,BQ566&lt;=-4),"-9 a -4",IF(AND(BQ566&gt;=-3.5,BQ566&lt;=2.5),"-3,5 a 2,5",IF(AND(BQ566&gt;=3,BQ566&lt;=8),"3 a 8",IF(AND(BQ566&gt;=8.5,BQ566&lt;=13.5),"8,5 a 13,5",IF(AND(BQ566&gt;=14,BQ566&lt;=17.5),"14 a 17,5",IF(BQ566=18,"18",IF(AND(BQ566&gt;=18.5,BQ566&lt;=23.5),"18,5 a 23,5",IF(AND(BQ566&gt;=24,BQ566&lt;=29),"24 a 29",IF(AND(BQ566&gt;=29.5,BQ566&lt;=34.5),"29,5 a 34,5",IF(AND(BQ566&gt;=35,BQ566&lt;=40),"35 a 40","Fuera de rango")))))))))))))</f>
        <v>3 a 8</v>
      </c>
      <c r="BS566" s="11" t="n">
        <f aca="false">IF(BR566="","",IF(BR566="-20 a -15",1,IF(BR566="-14,5 a -9,5",2,IF(BR566="-9 a -4",3,IF(BR566="-3,5 a 2,5",4,IF(BR566="3 a 8",5,IF(BR566="8,5 a 13,5",6,IF(BR566="14 a 17,5",7,IF(BR566="18","NORMA",IF(BR566="18,5 a 23,5",8,IF(BR566="24 a 29",9,IF(BR566="29,5 a 34,5",10,IF(BR566="35 a 40",11,"")))))))))))))</f>
        <v>5</v>
      </c>
      <c r="BT566" s="9" t="n">
        <v>0</v>
      </c>
      <c r="BU566" s="10" t="str">
        <f aca="false">IF(BT566="","",IF(AND(BT566&gt;=-20,BT566&lt;=-18),"-20 a -18",IF(AND(BT566&gt;=-17.5,BT566&lt;=-15.5),"-17,5 a -15,5",IF(AND(BT566&gt;=-15,BT566&lt;=-13),"-15 a -13",IF(AND(BT566&gt;=-12.5,BT566&lt;=-10.5),"-12,5 a -10,5",IF(AND(BT566&gt;=-10,BT566&lt;=-8),"-10 a -8",IF(AND(BT566&gt;=-7.5,BT566&lt;=-5.5),"-7,5 a -5,5",IF(AND(BT566&gt;=-5,BT566&lt;=-3),"-5 a -3",IF(AND(BT566&gt;=-2.5,BT566&lt;=-0.5),"-2,5 a -0,5",IF(BT566=0,"0",IF(AND(BT566&gt;=0.5,BT566&lt;=2.5),"0,5 a 2,5",IF(AND(BT566&gt;=3,BT566&lt;=5),"3 a 5",IF(AND(BT566&gt;=5.5,BT566&lt;=7.5),"5,5 a 7,5",IF(AND(BT566&gt;=8,BT566&lt;=10),"8 a 10",IF(AND(BT566&gt;=10.5,BT566&lt;=12.5),"10,5 a 12,5",IF(AND(BT566&gt;=13,BT566&lt;=15),"13 a 15",IF(AND(BT566&gt;=15.5,BT566&lt;=17.5),"15,5 a 17,5",IF(AND(BT566&gt;=18,BT566&lt;=20),"18 a 20","Fuera de rango"))))))))))))))))))</f>
        <v>0</v>
      </c>
      <c r="BV566" s="11" t="str">
        <f aca="false">IF(BT566="","",IF(BT566=0,"NORMA",IF(AND(BT566&gt;=-20,BT566&lt;=-18),2,IF(AND(BT566&gt;=-17.5,BT566&lt;=-15.5),2,IF(AND(BT566&gt;=-15,BT566&lt;=-13),3,IF(AND(BT566&gt;=-12.5,BT566&lt;=-10.5),4,IF(AND(BT566&gt;=-10,BT566&lt;=-8),5,IF(AND(BT566&gt;=-7.5,BT566&lt;=-5.5),6,IF(AND(BT566&gt;=-5,BT566&lt;=-3),7,IF(AND(BT566&gt;=-2.5,BT566&lt;=-0.5),8,IF(AND(BT566&gt;=0.5,BT566&lt;=2.5),9,IF(AND(BT566&gt;=3,BT566&lt;=5),10,IF(AND(BT566&gt;=5.5,BT566&lt;=7.5),11,IF(AND(BT566&gt;=8,BT566&lt;=10),12,IF(AND(BT566&gt;=10.5,BT566&lt;=12.5),13,IF(AND(BT566&gt;=13,BT566&lt;=15),14,IF(AND(BT566&gt;=15.5,BT566&lt;=17.5),15,IF(AND(BT566&gt;=18,BT566&lt;=20),16,"Fuera de rango"))))))))))))))))))</f>
        <v>NORMA</v>
      </c>
      <c r="BW566" s="9" t="n">
        <v>-9.5</v>
      </c>
      <c r="BX566" s="10" t="n">
        <f aca="false">18.5- (0.3*H566)</f>
        <v>8.9</v>
      </c>
      <c r="BY566" s="10" t="n">
        <f aca="false">(BW566)-(BX566)</f>
        <v>-18.4</v>
      </c>
      <c r="BZ566" s="10" t="str">
        <f aca="false">IF(BY566="","",IF(BY566&lt;-27.5,"De -30 a -28",IF(BY566&lt;-25,"De -27,5 a -25,5",IF(BY566&lt;-22.5,"De -25 a -23",IF(BY566&lt;-20,"De -22,5 a -20,5",IF(BY566&lt;-17.5,"De -20 a -18",IF(BY566&lt;-15,"De -17,5 a -15,5",IF(BY566&lt;-12.5,"De -15 a -13",IF(BY566&lt;-10,"De -12,5 a -10,5",IF(BY566&lt;-7.5,"De -10 a -8",IF(BY566&lt;-5,"De -7,5 a -5,5",IF(BY566&lt;-2.5,"De -5 a -3",IF(BY566&lt;0,"De -2,5 a -0,5",IF(BY566&lt;2.5,"De 0 a 2",IF(BY566&lt;5,"De 2,5 a 4,5",IF(BY566&lt;7.5,"De 5 a 7",IF(BY566&lt;10,"De 7,5 a 9,5",IF(BY566&lt;12.5,"De 10 a 12",IF(BY566&lt;15,"De 12,5 a 14,5",IF(BY566&lt;17.5,"De 15 a 17",IF(BY566&lt;20,"De 17,5 a 19,5",IF(BY566&lt;22.5,"De 20 a 22",IF(BY566&lt;25,"De 22,5 a 24,5",IF(BY566&lt;27.5,"De 25 a 27","De 27,5 a 30"))))))))))))))))))))))))</f>
        <v>De -20 a -18</v>
      </c>
      <c r="CA566" s="12" t="n">
        <f aca="false">IF(BY566="","",IF(BY566&lt;=-28,1,IF(BY566&lt;=-25.5,2,IF(BY566&lt;=-23,3,IF(BY566&lt;=-20.5,4,IF(BY566&lt;=-18,5,IF(BY566&lt;=-15.5,6,IF(BY566&lt;=-13,7,IF(BY566&lt;=-10.5,8,IF(BY566&lt;=-8,9,IF(BY566&lt;=-5.5,10,IF(BY566&lt;=-3,11,IF(BY566&lt;=-0.5,12,IF(BY566&lt;=2,13,IF(BY566&lt;=4.5,14,IF(BY566&lt;=7,15,IF(BY566&lt;=9.5,16,IF(BY566&lt;=12,17,IF(BY566&lt;=14.5,18,IF(BY566&lt;=17,19,IF(BY566&lt;=19.5,20,IF(BY566&lt;=22,21,IF(BY566&lt;=24.5,22,IF(BY566&lt;=27,23,IF(BY566&lt;=30,24,"Fuera de rango")))))))))))))))))))))))))</f>
        <v>5</v>
      </c>
      <c r="CB566" s="9" t="n">
        <v>-8.25</v>
      </c>
      <c r="CC566" s="10" t="n">
        <f aca="false">18.5- (0.3*H566)</f>
        <v>8.9</v>
      </c>
      <c r="CD566" s="10" t="n">
        <f aca="false">(CB566)-(CC566)</f>
        <v>-17.15</v>
      </c>
      <c r="CE566" s="10" t="str">
        <f aca="false">IF(CD566="","",IF(CD566&lt;-27.5,"De -30 a -28",IF(CD566&lt;-25,"De -27,5 a -25,5",IF(CD566&lt;-22.5,"De -25 a -23",IF(CD566&lt;-20,"De -22,5 a -20,5",IF(CD566&lt;-17.5,"De -20 a -18",IF(CD566&lt;-15,"De -17,5 a -15,5",IF(CD566&lt;-12.5,"De -15 a -13",IF(CD566&lt;-10,"De -12,5 a -10,5",IF(CD566&lt;-7.5,"De -10 a -8",IF(CD566&lt;-5,"De -7,5 a -5,5",IF(CD566&lt;-2.5,"De -5 a -3",IF(CD566&lt;0,"De -2,5 a -0,5",IF(CD566&lt;=2,"De 0 a 2",IF(CD566&lt;=4.5,"De 2,5 a 4,5",IF(CD566&lt;=7,"De 5 a 7",IF(CD566&lt;=9.5,"De 7,5 a 9,5",IF(CD566&lt;=12,"De 10 a 12",IF(CD566&lt;=14.5,"De 12,5 a 14,5",IF(CD566&lt;=17,"De 15 a 17",IF(CD566&lt;=19.5,"De 17,5 a 19,5",IF(CD566&lt;=22,"De 20 a 22",IF(CD566&lt;=24.5,"De 22,5 a 24,5",IF(CD566&lt;=27,"De 25 a 27","De 27,5 a 30"))))))))))))))))))))))))</f>
        <v>De -17,5 a -15,5</v>
      </c>
      <c r="CF566" s="12" t="n">
        <f aca="false">IF(CD566="","",IF(CD566&lt;-27.5,1,IF(CD566&lt;-25,2,IF(CD566&lt;-22.5,3,IF(CD566&lt;-20,4,IF(CD566&lt;-17.5,5,IF(CD566&lt;-15,6,IF(CD566&lt;-12.5,7,IF(CD566&lt;-10,8,IF(CD566&lt;-7.5,9,IF(CD566&lt;-5,10,IF(CD566&lt;-2.5,11,IF(CD566&lt;0,12,IF(CD566&lt;2.5,13,IF(CD566&lt;5,14,IF(CD566&lt;7.5,15,IF(CD566&lt;10,16,IF(CD566&lt;12.5,17,IF(CD566&lt;15,18,IF(CD566&lt;17.5,19,IF(CD566&lt;20,20,IF(CD566&lt;22.5,21,IF(CD566&lt;25,22,IF(CD566&lt;27.5,23,24))))))))))))))))))))))))</f>
        <v>6</v>
      </c>
      <c r="CG566" s="9" t="n">
        <v>-4</v>
      </c>
      <c r="CH566" s="10" t="str">
        <f aca="false">IF(CG566="","",IF(AND(CG566&gt;=-10,CG566&lt;=-9.5),"-10 a -9,5",IF(AND(CG566&gt;-9.5,CG566&lt;=-8.5),"-9 a -8,5",IF(AND(CG566&gt;-8.5,CG566&lt;=-7.5),"-8 a -7,5",IF(AND(CG566&gt;-7.5,CG566&lt;=-6.5),"-7 a -6,5",IF(AND(CG566&gt;-6.5,CG566&lt;=-5.5),"-6 a -5,5",IF(AND(CG566&gt;-5.5,CG566&lt;=-4.5),"-5 a -4,5",IF(AND(CG566&gt;-4.5,CG566&lt;=-3.5),"-4 a -3,5",IF(AND(CG566&gt;-3.5,CG566&lt;=-2.5),"-3 a -2,5",IF(CG566=-2.25,"-2,25",IF(AND(CG566&gt;-2.5,CG566&lt;=-1.5),"-2 a -1,5",IF(AND(CG566&gt;-1.5,CG566&lt;=-0.5),"-1 a -0,5",IF(AND(CG566&gt;-0.5,CG566&lt;=0.5),"0 a 0,5",IF(AND(CG566&gt;0.5,CG566&lt;=1.5),"1 a 1,5",IF(AND(CG566&gt;1.5,CG566&lt;=2.5),"2 a 2,5",IF(AND(CG566&gt;2.5,CG566&lt;=3.5),"3 a 3,5",IF(AND(CG566&gt;3.5,CG566&lt;=4.5),"4 a 4,5",IF(AND(CG566&gt;4.5,CG566&lt;=5.5),"5 a 5,5",IF(AND(CG566&gt;5.5,CG566&lt;=6.5),"6 a 6,5",IF(AND(CG566&gt;6.5,CG566&lt;=7.5),"7 a 7,5",IF(AND(CG566&gt;7.5,CG566&lt;=8.5),"8 a 8,5",IF(AND(CG566&gt;8.5,CG566&lt;=9.5),"9 a 9,5",IF(CG566&gt;=10,"10","Fuera de rango")))))))))))))))))))))))</f>
        <v>-4 a -3,5</v>
      </c>
      <c r="CI566" s="11" t="n">
        <f aca="false">IF(CG566="","",IF(CG566=-2.25,"NORMA",IF(CG566&lt;=-9.5,1,IF(CG566&lt;=-8.5,2,IF(CG566&lt;=-7.5,3,IF(CG566&lt;=-6.5,4,IF(CG566&lt;=-5.5,5,IF(CG566&lt;=-4.5,6,IF(CG566&lt;=-3.5,7,IF(CG566&lt;=-2.5,8,IF(CG566&lt;=-1.5,9,IF(CG566&lt;=-0.5,10,IF(CG566&lt;=0.5,11,IF(CG566&lt;=1.5,12,IF(CG566&lt;=2.5,13,IF(CG566&lt;=3.5,14,IF(CG566&lt;=4.5,15,IF(CG566&lt;=5.5,16,IF(CG566&lt;=6.5,17,IF(CG566&lt;=7.5,18,IF(CG566&lt;=8.5,19,IF(CG566&lt;=9.5,20,IF(CG566=10,21,"Fuera de rango")))))))))))))))))))))))</f>
        <v>7</v>
      </c>
      <c r="CJ566" s="9" t="n">
        <v>3.25</v>
      </c>
      <c r="CK566" s="10" t="str">
        <f aca="false">IF(CJ566="","",IF(AND(CJ566&gt;=-6,CJ566&lt;=-5.5),"-6 a -5,5",IF(AND(CJ566&gt;-5.5,CJ566&lt;=-4.5),"-5 a -4,5",IF(AND(CJ566&gt;-4.5,CJ566&lt;=-3.5),"-4 a -3,5",IF(AND(CJ566&gt;-3.5,CJ566&lt;=-2.5),"-3 a -2,5",IF(AND(CJ566&gt;-2.5,CJ566&lt;=-1.5),"-2 a -1,5",IF(AND(CJ566&gt;-1.5,CJ566&lt;=-0.5),"-1 a -0,5",IF(AND(CJ566&gt;-0.5,CJ566&lt;=0.5),"0 a 0,5",IF(AND(CJ566&gt;0.5,CJ566&lt;=1.5),"1 a 1,5",IF(AND(CJ566&gt;1.5,CJ566&lt;2.5),"2",IF(AND(CJ566&gt;=2.5,CJ566&lt;=3),"2,5 a 3",IF(AND(CJ566&gt;3,CJ566&lt;=4),"3,5 a 4",IF(AND(CJ566&gt;4,CJ566&lt;=5),"4,5 a 5",IF(AND(CJ566&gt;5,CJ566&lt;=6),"5,5 a 6",IF(AND(CJ566&gt;6,CJ566&lt;=7),"6,5 a 7",IF(AND(CJ566&gt;7,CJ566&lt;=8),"7,5 a 8",IF(AND(CJ566&gt;8,CJ566&lt;=9.5),"8,5 a 9,5",IF(CJ566=10,"10","Fuera de rango"))))))))))))))))))</f>
        <v>3,5 a 4</v>
      </c>
      <c r="CL566" s="11" t="n">
        <f aca="false">IF(CK566="","",IF(OR(CK566="-6 a -5,5",CK566="-6 - -5,5"),1,IF(OR(CK566="-5 a -4,5",CK566="-5 - -4,5"),2,IF(OR(CK566="-4 a -3,5",CK566="-4 - -3,5"),3,IF(OR(CK566="-3 a -2,5",CK566="-3 - -2,5"),4,IF(OR(CK566="-2 a -1,5",CK566="-2 - -1,5"),5,IF(OR(CK566="-1 a -0,5",CK566="-1 - -0,5"),6,IF(OR(CK566="0 a 0,5",CK566="0 - 0,5"),7,IF(OR(CK566="1 a 1,5",CK566="1 - 1,5"),8,IF(CK566="2","NORMA",IF(OR(CK566="2,5 a 3",CK566="2,5 - 3"),9,IF(OR(CK566="3,5 a 4",CK566="3,5 - 4"),10,IF(OR(CK566="4,5 a 5",CK566="4,5 - 5"),11,IF(OR(CK566="5,5 a 6",CK566="5,5 - 6"),12,IF(OR(CK566="6,5 a 7",CK566="6,5 - 7"),13,IF(OR(CK566="7,5 a 8",CK566="7,5 - 8"),14,IF(OR(CK566="8,5 a 9",CK566="8,5 - 9,5",CK566="9 a 9,5"),15,IF(CK566="10",15,IF(OR(CK566="0,5 a 1",CK566="0,5 - 1"),7,"Fuera de rango")))))))))))))))))))</f>
        <v>10</v>
      </c>
      <c r="CO566" s="10" t="str">
        <f aca="false">IF(CM566&gt;0,"EME"," ")</f>
        <v> </v>
      </c>
      <c r="CQ566" s="10" t="str">
        <f aca="false">IF(CP566&gt;0,"0", " ")</f>
        <v> </v>
      </c>
      <c r="CR566" s="10" t="str">
        <f aca="false">IF(CP566&gt;0,"EME"," ")</f>
        <v> </v>
      </c>
      <c r="CS566" s="9" t="n">
        <v>0</v>
      </c>
      <c r="CV566" s="9" t="n">
        <v>0</v>
      </c>
      <c r="CY566" s="9" t="n">
        <v>-3.25</v>
      </c>
      <c r="DB566" s="9" t="n">
        <v>-3</v>
      </c>
      <c r="DC566" s="11" t="str">
        <f aca="false">IF(DB566&lt;0,"2"," ")</f>
        <v>2</v>
      </c>
      <c r="DD566" s="11" t="str">
        <f aca="false">IF(DB566&lt;0,"MIO"," ")</f>
        <v>MIO</v>
      </c>
      <c r="DE566" s="9" t="n">
        <v>-1</v>
      </c>
      <c r="DF566" s="10" t="str">
        <f aca="false">IF(DE566&lt;0,"3"," ")</f>
        <v>3</v>
      </c>
      <c r="DG566" s="10" t="str">
        <f aca="false">IF(DE566&lt;0,"AST"," ")</f>
        <v>AST</v>
      </c>
      <c r="DH566" s="9" t="n">
        <v>-1.5</v>
      </c>
      <c r="DI566" s="10" t="str">
        <f aca="false">IF(DH566&lt;0,"3"," ")</f>
        <v>3</v>
      </c>
      <c r="DJ566" s="10" t="str">
        <f aca="false">IF(DH566&lt;0,"AST"," ")</f>
        <v>AST</v>
      </c>
      <c r="DK566" s="9" t="n">
        <v>0</v>
      </c>
      <c r="DL566" s="10" t="str">
        <f aca="false">IF(DK566&gt;0,"4"," ")</f>
        <v> </v>
      </c>
      <c r="DM566" s="10" t="str">
        <f aca="false">IF(DK566&gt;0,"PRE"," ")</f>
        <v> </v>
      </c>
      <c r="DN566" s="9" t="n">
        <v>0</v>
      </c>
      <c r="DO566" s="10" t="str">
        <f aca="false">IF(DN566&gt;0,"4"," ")</f>
        <v> </v>
      </c>
      <c r="DP566" s="10" t="str">
        <f aca="false">IF(DN566&gt;0,"PRE"," ")</f>
        <v> </v>
      </c>
      <c r="DS566" s="12" t="str">
        <f aca="false">CONCATENATE(CO566,CU566,DA566,DG566,DM566)</f>
        <v> AST </v>
      </c>
      <c r="DT566" s="10" t="e">
        <f aca="false" t="array" ref="DT566">_xlfn.IFS(DS566="EME    ","0", DS566=" HIP   ","1", DS566="  MIO  ","2", DS566="   AST ","3", DS566="    PRE","4", DS566="EME   PRE","5", DS566=" HIP  PRE","6", DS566=" HIP AST ","7", DS566="  MIO PRE","8", DS566="  MIOAST ","9", DS566="   ASTPRE","10",DS566=" HIP ASTPRE","11", DS566="  MIOASTPRE","12", DS566="     ","0")</f>
        <v>#N/A</v>
      </c>
      <c r="DV566" s="1" t="e">
        <f aca="false" t="array" ref="DV566">_xlfn.IFS(DU566="SI","2", DU566="NO","1")</f>
        <v>#N/A</v>
      </c>
      <c r="DX566" s="11" t="str">
        <f aca="false">IF(DW566=0,"1","2")</f>
        <v>1</v>
      </c>
      <c r="DY566" s="11" t="str">
        <f aca="false" t="array" ref="DY566">_xlfn.IFS(DW566=0,"0", DW566=0.25, "1", DW566=0.5,"2", DW566=0.75,"3", DW566=1,"4",DW566=1.25,"5", DW566=1.5,"6", DW566=1.75,"7", DW566=2,"8")</f>
        <v>0</v>
      </c>
      <c r="EA566" s="11" t="str">
        <f aca="false">IF(DZ566=0,"1","2")</f>
        <v>1</v>
      </c>
      <c r="EB566" s="11" t="str">
        <f aca="false" t="array" ref="EB566">_xlfn.IFS(DZ566=0,"0", DZ566=0.25, "1", DZ566=0.5,"2", DZ566=0.75,"3", DZ566=1,"4",DZ566=1.25,"5", DZ566=1.5,"6", DZ566=1.75,"7", DZ566=2,"8")</f>
        <v>0</v>
      </c>
      <c r="ED566" s="10" t="str">
        <f aca="false">IF(EC566=0,"1","2")</f>
        <v>1</v>
      </c>
      <c r="EE566" s="11" t="str">
        <f aca="false" t="array" ref="EE566">_xlfn.IFS(EC566=0,"0", EC566=-0.25, "1", EC566=-0.5,"2", EC566=-0.75,"3", EC566=-1,"4",EC566=-1.25,"5", EC566=-1.5,"6", EC566=-1.75,"7", EC566=-2,"8", EC566=-2.25,"9",EC566=-2.5,"10", EC566=-2.75,"11", EC566=-3,"12", EC566=-3.25,"13", EC566=-3.5,"14", EC566=-3.75,"15",EC566=-4,"16")</f>
        <v>0</v>
      </c>
      <c r="EG566" s="10" t="str">
        <f aca="false">IF(EF566=0,"1","2")</f>
        <v>1</v>
      </c>
      <c r="EH566" s="11" t="str">
        <f aca="false" t="array" ref="EH566">_xlfn.IFS(EF566=0,"0", EF566=-0.25, "1", EF566=-0.5,"2", EF566=-0.75,"3", EF566=-1,"4",EF566=-1.25,"5", EF566=-1.5,"6", EF566=-1.75,"7", EF566=-2,"8", EF566=-2.25,"9",EF566=-2.5,"10", EF566=-2.75,"11", EF566=-3,"12", EF566=-3.25,"13", EF566=-3.5,"14", EF566=-3.75,"15",EF566=-4,"16")</f>
        <v>0</v>
      </c>
      <c r="EJ566" s="11" t="str">
        <f aca="false">IF(EI566=0,"1","2")</f>
        <v>1</v>
      </c>
      <c r="EK566" s="11" t="str">
        <f aca="false" t="array" ref="EK566">_xlfn.IFS(EI566=0,"0", EI566=-0.25, "1", EI566=-0.5,"2", EI566=-0.75,"3", EI566=-1,"4",EI566=-1.25,"5", EI566=-1.5,"6", EI566=-1.75,"7", EI566=-2,"8", EI566=-2.25,"9", EI566=-2.25,"9",EI566=-2.5,"10", EI566=-2.75,"11", EI566=-3,"12", EI566=-3.25,"13", EI566=-3.5,"14", EI566=-3.75,"15",EI566=-4,"16", EI566=0.25, "17", EI566=0.5, "18")</f>
        <v>0</v>
      </c>
      <c r="EM566" s="11" t="str">
        <f aca="false">IF(EL566=0,"1","2")</f>
        <v>1</v>
      </c>
      <c r="EN566" s="11" t="str">
        <f aca="false" t="array" ref="EN566">_xlfn.IFS(EL566=0.25,"17",EL566=0.5,"18", EL566=0,"0", EL566=-0.25, "1", EL566=-0.5,"2", EL566=-0.75,"3", EL566=-1,"4",EL566=-1.25,"5", EL566=-1.5,"6", EL566=-1.75,"7", EL566=-2,"8",EL566= -2.25,"9",EL566=-2.5,"10",EL566= -2.75,"11",EL566= -3,"12",EL566= -3.25,"13",EL566= -3.5,"14",EL566= -3.75,"15",EL566=-4,"16")</f>
        <v>0</v>
      </c>
      <c r="EP566" s="11" t="str">
        <f aca="false">IF(EO566=0,"1","2")</f>
        <v>1</v>
      </c>
      <c r="EQ566" s="11" t="str">
        <f aca="false" t="array" ref="EQ566">_xlfn.IFS(EO566=0,"0", EO566=0.25, "1", EO566=0.5,"2", EO566=0.75,"3", EO566=1,"4",EO566=1.25,"5", EO566=1.5,"6", EO566=1.75,"7", EO566=2,"8", EO566=2.25,"9", EO566=2.25,"9",EO566=2.5,"10", EO566=2.75,"11", EO566=3,"12", EO566=3.25,"13", EO566=3.5,"14", EO566=3.75,"15",EO566=4,"16", EO566=-0.25, "17", bq=-0.5, "18")</f>
        <v>0</v>
      </c>
      <c r="ES566" s="11" t="str">
        <f aca="false">IF(ER566=0,"1","2")</f>
        <v>1</v>
      </c>
      <c r="ET566" s="11" t="str">
        <f aca="false" t="array" ref="ET566">_xlfn.IFS(ER566=0,"0", ER566=0.25, "1", ER566=0.5,"2", ER566=0.75,"3", ER566=1,"4",ER566=1.25,"5", ER566=1.5,"6", ER566=1.75,"7", ER566=2,"8", ER566=2.25,"9", ER566=2.25,"9",ER566=2.5,"10", ER566=2.75,"11", ER566=3,"12", ER566=3.25,"13", ER566=3.5,"14", ER566=3.75,"15",ER566=4,"16", ER566=-0.25, "17", bq=-0.5, "18")</f>
        <v>0</v>
      </c>
      <c r="EV566" s="14" t="e">
        <f aca="false">VLOOKUP(EU566,LEYENDA!$G$2:$H$8,2,TRUE())</f>
        <v>#N/A</v>
      </c>
      <c r="EW566" s="14" t="e">
        <f aca="false" t="array" ref="EW566">_xlfn.IFS(EV566="0-5","1", EV566="6-12","2", EV566="13-18","3", EV566="19-24","4", EV566="25-36","5", EV566="37-48","6", EV566="49-60","7")</f>
        <v>#N/A</v>
      </c>
    </row>
    <row r="567" customFormat="false" ht="13.5" hidden="false" customHeight="false" outlineLevel="0" collapsed="false">
      <c r="A567" s="1" t="n">
        <v>220</v>
      </c>
      <c r="B567" s="2" t="n">
        <v>7</v>
      </c>
      <c r="C567" s="33" t="n">
        <v>44917</v>
      </c>
      <c r="E567" s="5" t="str">
        <f aca="false">VLOOKUP(A567,'286'!$A$3:$J$6279,10,FALSE())</f>
        <v>MARTÍN OROPESA, RAQUEL</v>
      </c>
      <c r="F567" s="4" t="str">
        <f aca="false">VLOOKUP(A567,'286'!$A$3:$I$1768,3,FALSE())</f>
        <v>MARORA</v>
      </c>
      <c r="G567" s="6" t="n">
        <f aca="false">VLOOKUP(A567,'286'!$A$3:$I$1768,4,FALSE())</f>
        <v>32088</v>
      </c>
      <c r="H567" s="7" t="n">
        <f aca="false">YEAR(C567)-YEAR(G567)</f>
        <v>35</v>
      </c>
      <c r="I567" s="1" t="str">
        <f aca="false">VLOOKUP(H567,LEYENDA!$C$2:$D$6,2,TRUE())</f>
        <v>25-40</v>
      </c>
      <c r="J567" s="5" t="str">
        <f aca="false">VLOOKUP(A567,'286'!$A$3:$I$1768,7,FALSE())</f>
        <v>M</v>
      </c>
      <c r="K567" s="8" t="n">
        <f aca="false">VLOOKUP(A567,'286'!$A$3:$I$1768,2,FALSE())</f>
        <v>0</v>
      </c>
      <c r="L567" s="4" t="str">
        <f aca="false">VLOOKUP(A567,'286'!$A$3:$I$1768,8,FALSE())</f>
        <v>D</v>
      </c>
      <c r="M567" s="4" t="str">
        <f aca="false">VLOOKUP(A567,'286'!$A$3:$I$1768,9,FALSE())</f>
        <v>D</v>
      </c>
      <c r="N567" s="8" t="str">
        <f aca="false">IF(R567=O567, "MISMA","CONTRARIA")</f>
        <v>MISMA</v>
      </c>
      <c r="O567" s="8" t="str">
        <f aca="false" t="array" ref="O567">_xlfn.IFS(L567="D","1", L567="I","2")</f>
        <v>1</v>
      </c>
      <c r="P567" s="8" t="e">
        <f aca="false" t="array" ref="P567">_xlfn.IFS(K567="OD","1", K567="OI","2")</f>
        <v>#N/A</v>
      </c>
      <c r="Q567" s="1" t="str">
        <f aca="false" t="array" ref="Q567">_xlfn.IFS(J567="M","1", J567="H","2")</f>
        <v>1</v>
      </c>
      <c r="R567" s="8" t="str">
        <f aca="false" t="array" ref="R567">_xlfn.IFS(M567="D","1", M567="I","2")</f>
        <v>1</v>
      </c>
      <c r="S567" s="1" t="str">
        <f aca="false" t="array" ref="S567">_xlfn.IFS(N567="CONTRARIA", "1",N567= "MISMA","2")</f>
        <v>2</v>
      </c>
      <c r="T567" s="1" t="str">
        <f aca="false" t="array" ref="T567">_xlfn.IFS(I567="0-12","1", I567="13-24","2", I567="25-40","3", I567="41-60","4", I567="61-100","5")</f>
        <v>3</v>
      </c>
      <c r="U567" s="9" t="n">
        <v>1</v>
      </c>
      <c r="V567" s="10" t="str">
        <f aca="false">IF(U567="","",IF(AND(U567&gt;=-9,U567&lt;=-6.5),"-9 a -6,5",IF(AND(U567&gt;=-6,U567&lt;=-3.5),"-6 a -3,5",IF(AND(U567&gt;=-3,U567&lt;=-1),"-3 a -1",IF(U567=-0.5,"-0,5",IF(AND(U567&gt;=0,U567&lt;=2.5),"0 a 2,5",IF(AND(U567&gt;=3,U567&lt;=5.5),"3 a 5,5",IF(AND(U567&gt;=6,U567&lt;=8.5),"6 a 8,5",IF(AND(U567&gt;=9,U567&lt;=20),"9 a 20","Fuera de rango")))))))))</f>
        <v>0 a 2,5</v>
      </c>
      <c r="W567" s="11" t="n">
        <f aca="false">IF(V567="","",IF(V567="-9 a -6,5",2,IF(V567="-6 a -3,5",3,IF(V567="-3 a -1",4,IF(V567="-0,5","NORMA",IF(V567="0 a 2,5",5,IF(V567="3 a 5,5",6,IF(V567="6 a 8,5",7,IF(V567="9 a 20",8,"Fuera de rango")))))))))</f>
        <v>5</v>
      </c>
      <c r="X567" s="9" t="n">
        <v>0</v>
      </c>
      <c r="Y567" s="11" t="str">
        <f aca="false">IF(X567="","",IF(AND(X567&gt;=0,X567&lt;=4),"0 a 4",IF(AND(X567&gt;=4.5,X567&lt;=8.5),"4,5 a 8,5",IF(X567=9,"9",IF(AND(X567&gt;=9.5,X567&lt;=13),"9,5 a 13",IF(AND(X567&gt;=13.5,X567&lt;=20),"13,5 a 20",IF(AND(X567&gt;=20.5,X567&lt;=35),"20,5 a 35","Fuera de rango")))))))</f>
        <v>0 a 4</v>
      </c>
      <c r="Z567" s="11" t="n">
        <f aca="false">IF(Y567="","",IF(Y567="0 a 4",1,IF(Y567="4,5 a 8,5",2,IF(Y567="9","NORMA",IF(Y567="9,5 a 13",3,IF(Y567="13,5 a 20",4,IF(Y567="20,5 a 35",5,"Fuera de rango")))))))</f>
        <v>1</v>
      </c>
      <c r="AA567" s="9" t="n">
        <v>25</v>
      </c>
      <c r="AB567" s="10" t="str">
        <f aca="false">IF(AA567="","",IF(AND(AA567&gt;=0,AA567&lt;=9),"0 a 9",IF(AND(AA567&gt;=9.5,AA567&lt;=18.5),"9,5 a 18,5",IF(AA567=19,"19",IF(AND(AA567&gt;=19.5,AA567&lt;=28),"19,5 a 28",IF(AND(AA567&gt;=28.5,AA567&lt;=40),"28,5 a 40","Fuera de rango"))))))</f>
        <v>19,5 a 28</v>
      </c>
      <c r="AC567" s="11" t="n">
        <f aca="false" t="array" ref="AC567">_xlfn.IFS(AB567="","",AB567="0 a 9",1,AB567="9,5 a 18,5",2,AB567="19","NORMA",AB567="19,5 a 28",3,AB567="28,5 a 40",4,TRUE(),"Fuera de rango")</f>
        <v>3</v>
      </c>
      <c r="AD567" s="9" t="n">
        <v>12</v>
      </c>
      <c r="AE567" s="10" t="str">
        <f aca="false">IF(AD567="","",IF(AND(AD567&gt;=-10,AD567&lt;=0),"De -10 a 0",IF(AND(AD567&gt;=0.5,AD567&lt;=9.5),"0,5 a 9,5",IF(AD567=10,"10",IF(AND(AD567&gt;=10.5,AD567&lt;=20),"10,5 a 20",IF(AND(AD567&gt;=20.5,AD567&lt;=40),"20,5 a 40","Fuera de rango"))))))</f>
        <v>10,5 a 20</v>
      </c>
      <c r="AF567" s="12" t="n">
        <f aca="false">IF(AD567="","",IF(AND(AD567&gt;=-10,AD567&lt;=0),1,IF(AND(AD567&gt;=0.5,AD567&lt;=9.5),2,IF(AD567=10,"NORMA",IF(AND(AD567&gt;=10.5,AD567&lt;=20),3,IF(AND(AD567&gt;=20.5,AD567&lt;=40),4,""))))))</f>
        <v>3</v>
      </c>
      <c r="AG567" s="9" t="n">
        <v>5</v>
      </c>
      <c r="AH567" s="10" t="str">
        <f aca="false">IF(AG567="","",IF(AND(AG567&gt;=0,AG567&lt;=4),"0 a 4",IF(AND(AG567&gt;=4.5,AG567&lt;=8.5),"4,5 a 8,5",IF(AG567=9,"9",IF(AND(AG567&gt;=9.5,AG567&lt;=13),"9,5 a 13",IF(AND(AG567&gt;=13.5,AG567&lt;=25),"13,5 a 25","Fuera de rango"))))))</f>
        <v>4,5 a 8,5</v>
      </c>
      <c r="AI567" s="10" t="n">
        <f aca="false">IF(AH567="","",IF(AH567="0 a 4",1,IF(AH567="4,5 a 8,5",2,IF(AH567="9","NORMA",IF(AH567="9,5 a 13",3,IF(AH567="13,5 a 25",4,""))))))</f>
        <v>2</v>
      </c>
      <c r="AJ567" s="9" t="n">
        <v>3</v>
      </c>
      <c r="AK567" s="10" t="str">
        <f aca="false">IF(AJ567="","",IF(AND(AJ567&gt;=-15,AJ567&lt;=-10.5),"-15 a -10,5",IF(AND(AJ567&gt;=-10,AJ567&lt;=-4),"-10 a -4",IF(AND(AJ567&gt;=-4.5,AJ567&lt;=0),"-4,5 a 0",IF(AND(AJ567&gt;=0.5,AJ567&lt;=4.5),"0,5 a 4,5",IF(AJ567=5,"5",IF(AND(AJ567&gt;=5.5,AJ567&lt;=10),"5,5 a 10",IF(AND(AJ567&gt;=10.5,AJ567&lt;=20),"10,5 a 20","Fuera de rango"))))))))</f>
        <v>0,5 a 4,5</v>
      </c>
      <c r="AL567" s="11" t="n">
        <f aca="false">IF(AK567="","",IF(AK567="-15 a -10,5",1,IF(AK567="-10 a -4",2,IF(AK567="-4,5 a 0",3,IF(AK567="0,5 a 4,5",4,IF(AK567="5","NORMA",IF(AK567="5,5 a 10",5,IF(AK567="10,5 a 20",6,"Error"))))))))</f>
        <v>4</v>
      </c>
      <c r="AM567" s="9" t="n">
        <v>0</v>
      </c>
      <c r="AN567" s="10" t="str">
        <f aca="false">IF(AM567="","",IF(AND(AM567&gt;=-7.5,AM567&lt;=-5.5),"-7,5 a -5,5",IF(AND(AM567&gt;=-5,AM567&lt;=-3),"-5 a -3",IF(AND(AM567&gt;=-2.5,AM567&lt;=-0.5),"-2,5 a -0,5",IF(AM567=0,"0,00",IF(AND(AM567&gt;=0.5,AM567&lt;=2.5),"0,5 a 2,5",IF(AND(AM567&gt;=3,AM567&lt;=5),"3 a 5",IF(AND(AM567&gt;=5.5,AM567&lt;=7.5),"5,5 a 7,5",IF(AND(AM567&gt;=8,AM567&lt;=10),"8 a 10","Fuera de rango")))))))))</f>
        <v>0,00</v>
      </c>
      <c r="AO567" s="11" t="str">
        <f aca="false">IF(AN567="","",IF(AN567="-7,5 a -5,5",1,IF(AN567="-5 a -3",2,IF(AN567="-2,5 a -0,5",3,IF(AN567="0,00","NORMA",IF(AN567="0,5 a 2,5",4,IF(AN567="3 a 5",5,IF(AN567="5,5 a 7,5",6,IF(AN567="8 a 10",7,"Error")))))))))</f>
        <v>NORMA</v>
      </c>
      <c r="AP567" s="9" t="n">
        <v>3</v>
      </c>
      <c r="AQ567" s="10" t="str">
        <f aca="false">IF(AP567="","",IF(AND(AP567&gt;=-20,AP567&lt;=-9.5),"-20 a -9,5",IF(AND(AP567&gt;=-9,AP567&lt;=-6.5),"-9 a -6,5",IF(AP567=-6,"-6",IF(AND(AP567&gt;=-5.5,AP567&lt;=-3),"-5,5 a -3",IF(AND(AP567&gt;=-2.5,AP567&lt;=0),"-2,5 a 0",IF(AND(AP567&gt;=0.5,AP567&lt;=3),"0,5 a 3",IF(AND(AP567&gt;=3.5,AP567&lt;=6),"3,5 a 6",IF(AND(AP567&gt;=6.5,AP567&lt;=9),"6,5 a 9",IF(AND(AP567&gt;=9.5,AP567&lt;=20),"9,5 a 20","Fuera de rango"))))))))))</f>
        <v>0,5 a 3</v>
      </c>
      <c r="AR567" s="11" t="n">
        <f aca="false">IF(AQ567="","",IF(AQ567="-20 a -9,5",1,IF(AQ567="-9 a -6,5",2,IF(AQ567="-6","NORMA",IF(AQ567="-5,5 a -3",3,IF(AQ567="-2,5 a 0",4,IF(AQ567="0,5 a 3",5,IF(AQ567="3,5 a 6",6,IF(AQ567="6,5 a 9",7,IF(AQ567="9,5 a 20",8,""))))))))))</f>
        <v>5</v>
      </c>
      <c r="AS567" s="9" t="n">
        <v>6</v>
      </c>
      <c r="AT567" s="10" t="str">
        <f aca="false">IF(AS567="","",IF(AND(AS567&gt;=-16,AS567&lt;=-14),"-16 a -14",IF(AND(AS567&gt;=-13.5,AS567&lt;=-11.5),"-13,5 a -11,5",IF(AND(AS567&gt;=-11,AS567&lt;=-9),"-11 a -9",IF(AND(AS567&gt;=-8.5,AS567&lt;=-6.5),"-8,5 a -6,5",IF(AND(AS567&gt;=-6,AS567&lt;=-4),"-6 a -4",IF(AND(AS567&gt;=-3.5,AS567&lt;=-1.5),"-3,5 a -1,5",IF(AND(AS567&gt;=-1,AS567&lt;=1),"-1 a 1",IF(AND(AS567&gt;=1.5,AS567&lt;=3.5),"1,5 a 3,5",IF(AND(AS567&gt;=4,AS567&lt;=6),"4 a 6",IF(AND(AS567&gt;=6.5,AS567&lt;=8.5),"6,5 a 8,5",IF(AND(AS567&gt;=9,AS567&lt;=11),"9 a 11",IF(AND(AS567&gt;=11.5,AS567&lt;=13.5),"11,5 a 13,5",IF(AND(AS567&gt;=14,AS567&lt;=16),"14 a 16",IF(AND(AS567&gt;=16.5,AS567&lt;=18.5),"16,5 a 18,5",IF(AND(AS567&gt;=19,AS567&lt;=21),"19 a 21","Fuera de rango"))))))))))))))))</f>
        <v>4 a 6</v>
      </c>
      <c r="AU567" s="11" t="str">
        <f aca="false" t="array" ref="AU567">IF(AT567="","",_xlfn.IFS(AT567="-16 a -14",1,AT567="-13,5 a -11,5",2,AT567="-11 a -9",3,AT567="-8,5 a -6,5",4,AT567="-6 a -4",5,AT567="-3,5 a -1,5",6,AT567="-1 a 1",7,AT567="1,5 a 3,5",8,AT567="4 a 6","NORMA",AT567="6,5 a 8,5",9,AT567="9 a 11",10,AT567="11,5 a 13,5",11,AT567="14 a 16",12,AT567="16,5 a 18,5",13,AT567="19 a 21",14,TRUE(),""))</f>
        <v>NORMA</v>
      </c>
      <c r="AV567" s="9" t="n">
        <v>1</v>
      </c>
      <c r="AW567" s="10" t="str">
        <f aca="false">IF(AV567="","",IF(AND(AV567&gt;=-1,AV567&lt;=-0.5),"-1 a -0,5",IF(AND(AV567&gt;-0.5,AV567&lt;=0),"De -0,5 a 0",IF(AND(AV567&gt;=0.25,AV567&lt;=0.75),"0,25 a 0,75",IF(AND(AV567&gt;=1,AV567&lt;=1.5),"1 a 1,5",IF(AND(AV567&gt;=1.75,AV567&lt;=2.25),"1,75 a 2,25",IF(AND(AV567&gt;=2.5,AV567&lt;=3),"2,5 a 3",IF(AND(AV567&gt;=3.25,AV567&lt;=3.75),"3,25 a 3,75","Fuera de rango"))))))))</f>
        <v>1 a 1,5</v>
      </c>
      <c r="AX567" s="10" t="n">
        <f aca="false">IF(AW567="","",IF(OR(AW567="-1 a -0,5",AW567="-1 a -0.5"),1,IF(OR(AW567="De -0,5 a 0",AW567="-0,5 a 0",AW567="De -0.5 a 0"),2,IF(OR(AW567="0,25 a 0,75",AW567="0.25 a 0.75"),"NORMA",IF(OR(AW567="1 a 1,5",AW567="1 a 1.5"),3,IF(OR(AW567="1,75 a 2,25",AW567="1.75 a 2.25"),4,IF(OR(AW567="2,5 a 3",AW567="2.5 a 3"),5,IF(OR(AW567="3,25 a 3,75",AW567="3.25 a 3.75"),6,""))))))))</f>
        <v>3</v>
      </c>
      <c r="AY567" s="9" t="n">
        <v>-3</v>
      </c>
      <c r="AZ567" s="10" t="str">
        <f aca="false">IF(AY567="","",IF(AND(AY567&gt;=-20,AY567&lt;=-9.5),"-20 a -9,5",IF(AND(AY567&gt;=-9,AY567&lt;=-6.5),"-9 a -6,5",IF(AY567=-6,"-6",IF(AND(AY567&gt;=-5.5,AY567&lt;=-3),"-5,5 a -3",IF(AND(AY567&gt;=-2.5,AY567&lt;=0),"-2,5 a 0",IF(AND(AY567&gt;=0.5,AY567&lt;=3),"0,5 a 3",IF(AND(AY567&gt;=3.5,AY567&lt;=6),"3,5 a 6","Fuera de rango"))))))))</f>
        <v>-5,5 a -3</v>
      </c>
      <c r="BA567" s="11" t="n">
        <f aca="false">IF(AZ567="","",IF(AZ567="-20 a -9,5",1,IF(AZ567="-9 a -6,5",2,IF(AZ567="-6","NORMA",IF(AZ567="-5,5 a -3",3,IF(AZ567="-2,5 a 0",4,IF(AZ567="0,5 a 3",5,IF(AZ567="3,5 a 6",6,""))))))))</f>
        <v>3</v>
      </c>
      <c r="BB567" s="9" t="n">
        <v>0</v>
      </c>
      <c r="BC567" s="10" t="str">
        <f aca="false" t="array" ref="BC567">IF(BB567="","",_xlfn.IFS(AND(BB567&gt;=0,BB567&lt;=2),"0 a 2",AND(BB567&gt;=2.5,BB567&lt;=4.5),"2,5 a 4,5",AND(BB567&gt;=5,BB567&lt;=7),"5 a 7",AND(BB567&gt;=7.5,BB567&lt;=9.5),"7,5 a 9,5",AND(BB567&gt;=10,BB567&lt;=12),"10 a 12",AND(BB567&gt;=12.5,BB567&lt;=14.5),"12,5 a 14,5",BB567=15,"15",AND(BB567&gt;=15.5,BB567&lt;=17.5),"15,5 a 17,5",AND(BB567&gt;=18,BB567&lt;=20),"18 a 20",AND(BB567&gt;=20.5,BB567&lt;=22.5),"20,5 a 22,5",AND(BB567&gt;=23,BB567&lt;=25),"23 a 25",TRUE(),"Fuera de rango"))</f>
        <v>0 a 2</v>
      </c>
      <c r="BD567" s="11" t="n">
        <f aca="false" t="array" ref="BD567">IF(BC567="","",_xlfn.IFS(BC567="0 a 2",1,BC567="2,5 a 4,5",2,BC567="5 a 7",3,BC567="7,5 a 9,5",4,BC567="10 a 12",5,BC567="12,5 a 14,5",6,BC567="15","NORMA",BC567="15,5 a 17,5",7,BC567="18 a 20",8,BC567="20,5 a 22,5",9,BC567="23 a 25",10,TRUE(),"Fuera de rango"))</f>
        <v>1</v>
      </c>
      <c r="BE567" s="9" t="n">
        <v>40</v>
      </c>
      <c r="BF567" s="10" t="str">
        <f aca="false">IF(BE567="","",IF(AND(BE567&gt;=-20,BE567&lt;=-10),"-20 a -10",IF(AND(BE567&gt;=-9.5,BE567&lt;=0.5),"-9,5 a 0,5",IF(AND(BE567&gt;=1,BE567&lt;=11),"1 a 11",IF(AND(BE567&gt;=11.5,BE567&lt;=20.5),"11,5 a 20,5",IF(BE567=21,"21",IF(AND(BE567&gt;=21.5,BE567&lt;=31.5),"21,5 a 31,5",IF(AND(BE567&gt;=32,BE567&lt;=42),"32 a 42","Fuera de rango"))))))))</f>
        <v>32 a 42</v>
      </c>
      <c r="BG567" s="11" t="n">
        <f aca="false">IF(BF567="","",IF(BF567="-20 a -10",1,IF(BF567="-9,5 a 0,5",2,IF(BF567="1 a 11",3,IF(BF567="11,5 a 20,5",4,IF(BF567="21","NORMA",IF(BF567="21,5 a 31,5",5,IF(BF567="32 a 42",6,""))))))))</f>
        <v>6</v>
      </c>
      <c r="BH567" s="9" t="n">
        <v>40</v>
      </c>
      <c r="BI567" s="10" t="str">
        <f aca="false">IF(BH567="","",IF(AND(BH567&gt;=-20,BH567&lt;=-15),"-20 a -15",IF(AND(BH567&gt;=-14.5,BH567&lt;=-9.5),"-14,5 a -9,5",IF(AND(BH567&gt;=-9,BH567&lt;=-4),"-9 a -4",IF(AND(BH567&gt;=-3.5,BH567&lt;=2.5),"-3,5 a 2,5",IF(AND(BH567&gt;=3,BH567&lt;=8),"3 a 8",IF(AND(BH567&gt;=8.5,BH567&lt;=14.5),"8,5 a 14,5",IF(BH567=15,"15",IF(AND(BH567&gt;=15.5,BH567&lt;=20.5),"15,5 a 20,5",IF(AND(BH567&gt;=21,BH567&lt;=26),"21 a 26","Fuera de rango"))))))))))</f>
        <v>Fuera de rango</v>
      </c>
      <c r="BJ567" s="11" t="str">
        <f aca="false">IF(BI567="","",IF(BI567="-20 a -15",1,IF(BI567="-14,5 a -9,5",2,IF(BI567="-9 a -4",3,IF(BI567="-3,5 a 2,5",4,IF(BI567="3 a 8",5,IF(BI567="8,5 a 14,5",6,IF(BI567="15","NORMA",IF(BI567="15,5 a 20,5",7,IF(BI567="21 a 26",8,IF(BI567="26,5 a 31,5",9,"")))))))))))</f>
        <v/>
      </c>
      <c r="BK567" s="9" t="n">
        <v>0</v>
      </c>
      <c r="BL567" s="10" t="str">
        <f aca="false">IF(BK567="","",IF(AND(BK567&gt;=0,BK567&lt;=2),"0 - 2",IF(AND(BK567&gt;=2.5,BK567&lt;=4.5),"2,5 - 4,5",IF(AND(BK567&gt;=5,BK567&lt;=7),"5 - 7",IF(AND(BK567&gt;=7.5,BK567&lt;=9.5),"7,5 - 9,5",IF(AND(BK567&gt;=10,BK567&lt;=12),"10 - 12",IF(AND(BK567&gt;=12.5,BK567&lt;=13.5),"12,5 - 13,5",IF(BK567=14,"14",IF(AND(BK567&gt;=14.5,BK567&lt;=16.5),"14,5 - 16,5",IF(AND(BK567&gt;=17,BK567&lt;=19),"17 - 19",IF(AND(BK567&gt;=19.5,BK567&lt;=21.5),"19,5 - 21,5",IF(AND(BK567&gt;=22,BK567&lt;=24),"22 - 24",IF(AND(BK567&gt;=24.5,BK567&lt;=26.5),"24,5 - 26,5",IF(AND(BK567&gt;=27,BK567&lt;=29),"27 - 29",IF(AND(BK567&gt;=29.5,BK567&lt;=30),"29,5 - 30","Fuera de rango")))))))))))))))</f>
        <v>0 - 2</v>
      </c>
      <c r="BM567" s="11" t="n">
        <f aca="false">IF(BL567="","",IF(BL567="0 - 2",1,IF(BL567="2,5 - 4,5",2,IF(BL567="5 - 7",3,IF(BL567="7,5 - 9,5",4,IF(BL567="10 - 12",5,IF(BL567="12,5 - 13,5",6,IF(BL567="14","NORMA",IF(BL567="14,5 - 16,5",7,IF(BL567="17 - 19",8,IF(BL567="19,5 - 21,5",9,IF(BL567="22 - 24",10,IF(BL567="24,5 - 26,5",11,IF(BL567="27 - 29",12,IF(BL567="29,5 - 30",13,"")))))))))))))))</f>
        <v>1</v>
      </c>
      <c r="BN567" s="9" t="n">
        <v>10</v>
      </c>
      <c r="BO567" s="11" t="str">
        <f aca="false">IF(BN567="","",IF(AND(BN567&gt;=-20,BN567&lt;=-10),"-20 a -10",IF(AND(BN567&gt;=-9.5,BN567&lt;=0.5),"-9,5 a 0,5",IF(AND(BN567&gt;=1,BN567&lt;=11),"1 a 11",IF(AND(BN567&gt;=11.5,BN567&lt;=21.5),"11,5 a 21,5",IF(BN567=22,"22",IF(AND(BN567&gt;=22.5,BN567&lt;=32.5),"22,5 a 32,5",IF(AND(BN567&gt;=33,BN567&lt;=43),"33 a 43","Fuera de rango"))))))))</f>
        <v>1 a 11</v>
      </c>
      <c r="BP567" s="11" t="n">
        <f aca="false">IF(BO567="","",IF(BO567="-20 a -10",1,IF(BO567="-9,5 a 0,5",2,IF(BO567="1 a 11",3,IF(BO567="11,5 a 21,5",4,IF(BO567="22","NORMA",IF(BO567="22,5 a 32,5",5,IF(BO567="33 a 43",6,""))))))))</f>
        <v>3</v>
      </c>
      <c r="BQ567" s="9" t="n">
        <v>6</v>
      </c>
      <c r="BR567" s="10" t="str">
        <f aca="false">IF(BQ567="","",IF(AND(BQ567&gt;=-20,BQ567&lt;=-15),"-20 a -15",IF(AND(BQ567&gt;=-14.5,BQ567&lt;=-9.5),"-14,5 a -9,5",IF(AND(BQ567&gt;=-9,BQ567&lt;=-4),"-9 a -4",IF(AND(BQ567&gt;=-3.5,BQ567&lt;=2.5),"-3,5 a 2,5",IF(AND(BQ567&gt;=3,BQ567&lt;=8),"3 a 8",IF(AND(BQ567&gt;=8.5,BQ567&lt;=13.5),"8,5 a 13,5",IF(AND(BQ567&gt;=14,BQ567&lt;=17.5),"14 a 17,5",IF(BQ567=18,"18",IF(AND(BQ567&gt;=18.5,BQ567&lt;=23.5),"18,5 a 23,5",IF(AND(BQ567&gt;=24,BQ567&lt;=29),"24 a 29",IF(AND(BQ567&gt;=29.5,BQ567&lt;=34.5),"29,5 a 34,5",IF(AND(BQ567&gt;=35,BQ567&lt;=40),"35 a 40","Fuera de rango")))))))))))))</f>
        <v>3 a 8</v>
      </c>
      <c r="BS567" s="11" t="n">
        <f aca="false">IF(BR567="","",IF(BR567="-20 a -15",1,IF(BR567="-14,5 a -9,5",2,IF(BR567="-9 a -4",3,IF(BR567="-3,5 a 2,5",4,IF(BR567="3 a 8",5,IF(BR567="8,5 a 13,5",6,IF(BR567="14 a 17,5",7,IF(BR567="18","NORMA",IF(BR567="18,5 a 23,5",8,IF(BR567="24 a 29",9,IF(BR567="29,5 a 34,5",10,IF(BR567="35 a 40",11,"")))))))))))))</f>
        <v>5</v>
      </c>
      <c r="BT567" s="9" t="n">
        <v>0</v>
      </c>
      <c r="BU567" s="10" t="str">
        <f aca="false">IF(BT567="","",IF(AND(BT567&gt;=-20,BT567&lt;=-18),"-20 a -18",IF(AND(BT567&gt;=-17.5,BT567&lt;=-15.5),"-17,5 a -15,5",IF(AND(BT567&gt;=-15,BT567&lt;=-13),"-15 a -13",IF(AND(BT567&gt;=-12.5,BT567&lt;=-10.5),"-12,5 a -10,5",IF(AND(BT567&gt;=-10,BT567&lt;=-8),"-10 a -8",IF(AND(BT567&gt;=-7.5,BT567&lt;=-5.5),"-7,5 a -5,5",IF(AND(BT567&gt;=-5,BT567&lt;=-3),"-5 a -3",IF(AND(BT567&gt;=-2.5,BT567&lt;=-0.5),"-2,5 a -0,5",IF(BT567=0,"0",IF(AND(BT567&gt;=0.5,BT567&lt;=2.5),"0,5 a 2,5",IF(AND(BT567&gt;=3,BT567&lt;=5),"3 a 5",IF(AND(BT567&gt;=5.5,BT567&lt;=7.5),"5,5 a 7,5",IF(AND(BT567&gt;=8,BT567&lt;=10),"8 a 10",IF(AND(BT567&gt;=10.5,BT567&lt;=12.5),"10,5 a 12,5",IF(AND(BT567&gt;=13,BT567&lt;=15),"13 a 15",IF(AND(BT567&gt;=15.5,BT567&lt;=17.5),"15,5 a 17,5",IF(AND(BT567&gt;=18,BT567&lt;=20),"18 a 20","Fuera de rango"))))))))))))))))))</f>
        <v>0</v>
      </c>
      <c r="BV567" s="11" t="str">
        <f aca="false">IF(BT567="","",IF(BT567=0,"NORMA",IF(AND(BT567&gt;=-20,BT567&lt;=-18),2,IF(AND(BT567&gt;=-17.5,BT567&lt;=-15.5),2,IF(AND(BT567&gt;=-15,BT567&lt;=-13),3,IF(AND(BT567&gt;=-12.5,BT567&lt;=-10.5),4,IF(AND(BT567&gt;=-10,BT567&lt;=-8),5,IF(AND(BT567&gt;=-7.5,BT567&lt;=-5.5),6,IF(AND(BT567&gt;=-5,BT567&lt;=-3),7,IF(AND(BT567&gt;=-2.5,BT567&lt;=-0.5),8,IF(AND(BT567&gt;=0.5,BT567&lt;=2.5),9,IF(AND(BT567&gt;=3,BT567&lt;=5),10,IF(AND(BT567&gt;=5.5,BT567&lt;=7.5),11,IF(AND(BT567&gt;=8,BT567&lt;=10),12,IF(AND(BT567&gt;=10.5,BT567&lt;=12.5),13,IF(AND(BT567&gt;=13,BT567&lt;=15),14,IF(AND(BT567&gt;=15.5,BT567&lt;=17.5),15,IF(AND(BT567&gt;=18,BT567&lt;=20),16,"Fuera de rango"))))))))))))))))))</f>
        <v>NORMA</v>
      </c>
      <c r="BW567" s="9" t="n">
        <v>-7.25</v>
      </c>
      <c r="BX567" s="10" t="n">
        <f aca="false">18.5- (0.3*H567)</f>
        <v>8</v>
      </c>
      <c r="BY567" s="10" t="n">
        <f aca="false">(BW567)-(BX567)</f>
        <v>-15.25</v>
      </c>
      <c r="BZ567" s="10" t="str">
        <f aca="false">IF(BY567="","",IF(BY567&lt;-27.5,"De -30 a -28",IF(BY567&lt;-25,"De -27,5 a -25,5",IF(BY567&lt;-22.5,"De -25 a -23",IF(BY567&lt;-20,"De -22,5 a -20,5",IF(BY567&lt;-17.5,"De -20 a -18",IF(BY567&lt;-15,"De -17,5 a -15,5",IF(BY567&lt;-12.5,"De -15 a -13",IF(BY567&lt;-10,"De -12,5 a -10,5",IF(BY567&lt;-7.5,"De -10 a -8",IF(BY567&lt;-5,"De -7,5 a -5,5",IF(BY567&lt;-2.5,"De -5 a -3",IF(BY567&lt;0,"De -2,5 a -0,5",IF(BY567&lt;2.5,"De 0 a 2",IF(BY567&lt;5,"De 2,5 a 4,5",IF(BY567&lt;7.5,"De 5 a 7",IF(BY567&lt;10,"De 7,5 a 9,5",IF(BY567&lt;12.5,"De 10 a 12",IF(BY567&lt;15,"De 12,5 a 14,5",IF(BY567&lt;17.5,"De 15 a 17",IF(BY567&lt;20,"De 17,5 a 19,5",IF(BY567&lt;22.5,"De 20 a 22",IF(BY567&lt;25,"De 22,5 a 24,5",IF(BY567&lt;27.5,"De 25 a 27","De 27,5 a 30"))))))))))))))))))))))))</f>
        <v>De -17,5 a -15,5</v>
      </c>
      <c r="CA567" s="12" t="n">
        <f aca="false">IF(BY567="","",IF(BY567&lt;=-28,1,IF(BY567&lt;=-25.5,2,IF(BY567&lt;=-23,3,IF(BY567&lt;=-20.5,4,IF(BY567&lt;=-18,5,IF(BY567&lt;=-15.5,6,IF(BY567&lt;=-13,7,IF(BY567&lt;=-10.5,8,IF(BY567&lt;=-8,9,IF(BY567&lt;=-5.5,10,IF(BY567&lt;=-3,11,IF(BY567&lt;=-0.5,12,IF(BY567&lt;=2,13,IF(BY567&lt;=4.5,14,IF(BY567&lt;=7,15,IF(BY567&lt;=9.5,16,IF(BY567&lt;=12,17,IF(BY567&lt;=14.5,18,IF(BY567&lt;=17,19,IF(BY567&lt;=19.5,20,IF(BY567&lt;=22,21,IF(BY567&lt;=24.5,22,IF(BY567&lt;=27,23,IF(BY567&lt;=30,24,"Fuera de rango")))))))))))))))))))))))))</f>
        <v>7</v>
      </c>
      <c r="CB567" s="9" t="n">
        <v>-6.25</v>
      </c>
      <c r="CC567" s="10" t="n">
        <f aca="false">18.5- (0.3*H567)</f>
        <v>8</v>
      </c>
      <c r="CD567" s="10" t="n">
        <f aca="false">(CB567)-(CC567)</f>
        <v>-14.25</v>
      </c>
      <c r="CE567" s="10" t="str">
        <f aca="false">IF(CD567="","",IF(CD567&lt;-27.5,"De -30 a -28",IF(CD567&lt;-25,"De -27,5 a -25,5",IF(CD567&lt;-22.5,"De -25 a -23",IF(CD567&lt;-20,"De -22,5 a -20,5",IF(CD567&lt;-17.5,"De -20 a -18",IF(CD567&lt;-15,"De -17,5 a -15,5",IF(CD567&lt;-12.5,"De -15 a -13",IF(CD567&lt;-10,"De -12,5 a -10,5",IF(CD567&lt;-7.5,"De -10 a -8",IF(CD567&lt;-5,"De -7,5 a -5,5",IF(CD567&lt;-2.5,"De -5 a -3",IF(CD567&lt;0,"De -2,5 a -0,5",IF(CD567&lt;=2,"De 0 a 2",IF(CD567&lt;=4.5,"De 2,5 a 4,5",IF(CD567&lt;=7,"De 5 a 7",IF(CD567&lt;=9.5,"De 7,5 a 9,5",IF(CD567&lt;=12,"De 10 a 12",IF(CD567&lt;=14.5,"De 12,5 a 14,5",IF(CD567&lt;=17,"De 15 a 17",IF(CD567&lt;=19.5,"De 17,5 a 19,5",IF(CD567&lt;=22,"De 20 a 22",IF(CD567&lt;=24.5,"De 22,5 a 24,5",IF(CD567&lt;=27,"De 25 a 27","De 27,5 a 30"))))))))))))))))))))))))</f>
        <v>De -15 a -13</v>
      </c>
      <c r="CF567" s="12" t="n">
        <f aca="false">IF(CD567="","",IF(CD567&lt;-27.5,1,IF(CD567&lt;-25,2,IF(CD567&lt;-22.5,3,IF(CD567&lt;-20,4,IF(CD567&lt;-17.5,5,IF(CD567&lt;-15,6,IF(CD567&lt;-12.5,7,IF(CD567&lt;-10,8,IF(CD567&lt;-7.5,9,IF(CD567&lt;-5,10,IF(CD567&lt;-2.5,11,IF(CD567&lt;0,12,IF(CD567&lt;2.5,13,IF(CD567&lt;5,14,IF(CD567&lt;7.5,15,IF(CD567&lt;10,16,IF(CD567&lt;12.5,17,IF(CD567&lt;15,18,IF(CD567&lt;17.5,19,IF(CD567&lt;20,20,IF(CD567&lt;22.5,21,IF(CD567&lt;25,22,IF(CD567&lt;27.5,23,24))))))))))))))))))))))))</f>
        <v>7</v>
      </c>
      <c r="CG567" s="9" t="n">
        <v>-3.75</v>
      </c>
      <c r="CH567" s="10" t="str">
        <f aca="false">IF(CG567="","",IF(AND(CG567&gt;=-10,CG567&lt;=-9.5),"-10 a -9,5",IF(AND(CG567&gt;-9.5,CG567&lt;=-8.5),"-9 a -8,5",IF(AND(CG567&gt;-8.5,CG567&lt;=-7.5),"-8 a -7,5",IF(AND(CG567&gt;-7.5,CG567&lt;=-6.5),"-7 a -6,5",IF(AND(CG567&gt;-6.5,CG567&lt;=-5.5),"-6 a -5,5",IF(AND(CG567&gt;-5.5,CG567&lt;=-4.5),"-5 a -4,5",IF(AND(CG567&gt;-4.5,CG567&lt;=-3.5),"-4 a -3,5",IF(AND(CG567&gt;-3.5,CG567&lt;=-2.5),"-3 a -2,5",IF(CG567=-2.25,"-2,25",IF(AND(CG567&gt;-2.5,CG567&lt;=-1.5),"-2 a -1,5",IF(AND(CG567&gt;-1.5,CG567&lt;=-0.5),"-1 a -0,5",IF(AND(CG567&gt;-0.5,CG567&lt;=0.5),"0 a 0,5",IF(AND(CG567&gt;0.5,CG567&lt;=1.5),"1 a 1,5",IF(AND(CG567&gt;1.5,CG567&lt;=2.5),"2 a 2,5",IF(AND(CG567&gt;2.5,CG567&lt;=3.5),"3 a 3,5",IF(AND(CG567&gt;3.5,CG567&lt;=4.5),"4 a 4,5",IF(AND(CG567&gt;4.5,CG567&lt;=5.5),"5 a 5,5",IF(AND(CG567&gt;5.5,CG567&lt;=6.5),"6 a 6,5",IF(AND(CG567&gt;6.5,CG567&lt;=7.5),"7 a 7,5",IF(AND(CG567&gt;7.5,CG567&lt;=8.5),"8 a 8,5",IF(AND(CG567&gt;8.5,CG567&lt;=9.5),"9 a 9,5",IF(CG567&gt;=10,"10","Fuera de rango")))))))))))))))))))))))</f>
        <v>-4 a -3,5</v>
      </c>
      <c r="CI567" s="11" t="n">
        <f aca="false">IF(CG567="","",IF(CG567=-2.25,"NORMA",IF(CG567&lt;=-9.5,1,IF(CG567&lt;=-8.5,2,IF(CG567&lt;=-7.5,3,IF(CG567&lt;=-6.5,4,IF(CG567&lt;=-5.5,5,IF(CG567&lt;=-4.5,6,IF(CG567&lt;=-3.5,7,IF(CG567&lt;=-2.5,8,IF(CG567&lt;=-1.5,9,IF(CG567&lt;=-0.5,10,IF(CG567&lt;=0.5,11,IF(CG567&lt;=1.5,12,IF(CG567&lt;=2.5,13,IF(CG567&lt;=3.5,14,IF(CG567&lt;=4.5,15,IF(CG567&lt;=5.5,16,IF(CG567&lt;=6.5,17,IF(CG567&lt;=7.5,18,IF(CG567&lt;=8.5,19,IF(CG567&lt;=9.5,20,IF(CG567=10,21,"Fuera de rango")))))))))))))))))))))))</f>
        <v>7</v>
      </c>
      <c r="CJ567" s="9" t="n">
        <v>3.5</v>
      </c>
      <c r="CK567" s="10" t="str">
        <f aca="false">IF(CJ567="","",IF(AND(CJ567&gt;=-6,CJ567&lt;=-5.5),"-6 a -5,5",IF(AND(CJ567&gt;-5.5,CJ567&lt;=-4.5),"-5 a -4,5",IF(AND(CJ567&gt;-4.5,CJ567&lt;=-3.5),"-4 a -3,5",IF(AND(CJ567&gt;-3.5,CJ567&lt;=-2.5),"-3 a -2,5",IF(AND(CJ567&gt;-2.5,CJ567&lt;=-1.5),"-2 a -1,5",IF(AND(CJ567&gt;-1.5,CJ567&lt;=-0.5),"-1 a -0,5",IF(AND(CJ567&gt;-0.5,CJ567&lt;=0.5),"0 a 0,5",IF(AND(CJ567&gt;0.5,CJ567&lt;=1.5),"1 a 1,5",IF(AND(CJ567&gt;1.5,CJ567&lt;2.5),"2",IF(AND(CJ567&gt;=2.5,CJ567&lt;=3),"2,5 a 3",IF(AND(CJ567&gt;3,CJ567&lt;=4),"3,5 a 4",IF(AND(CJ567&gt;4,CJ567&lt;=5),"4,5 a 5",IF(AND(CJ567&gt;5,CJ567&lt;=6),"5,5 a 6",IF(AND(CJ567&gt;6,CJ567&lt;=7),"6,5 a 7",IF(AND(CJ567&gt;7,CJ567&lt;=8),"7,5 a 8",IF(AND(CJ567&gt;8,CJ567&lt;=9.5),"8,5 a 9,5",IF(CJ567=10,"10","Fuera de rango"))))))))))))))))))</f>
        <v>3,5 a 4</v>
      </c>
      <c r="CL567" s="11" t="n">
        <f aca="false">IF(CK567="","",IF(OR(CK567="-6 a -5,5",CK567="-6 - -5,5"),1,IF(OR(CK567="-5 a -4,5",CK567="-5 - -4,5"),2,IF(OR(CK567="-4 a -3,5",CK567="-4 - -3,5"),3,IF(OR(CK567="-3 a -2,5",CK567="-3 - -2,5"),4,IF(OR(CK567="-2 a -1,5",CK567="-2 - -1,5"),5,IF(OR(CK567="-1 a -0,5",CK567="-1 - -0,5"),6,IF(OR(CK567="0 a 0,5",CK567="0 - 0,5"),7,IF(OR(CK567="1 a 1,5",CK567="1 - 1,5"),8,IF(CK567="2","NORMA",IF(OR(CK567="2,5 a 3",CK567="2,5 - 3"),9,IF(OR(CK567="3,5 a 4",CK567="3,5 - 4"),10,IF(OR(CK567="4,5 a 5",CK567="4,5 - 5"),11,IF(OR(CK567="5,5 a 6",CK567="5,5 - 6"),12,IF(OR(CK567="6,5 a 7",CK567="6,5 - 7"),13,IF(OR(CK567="7,5 a 8",CK567="7,5 - 8"),14,IF(OR(CK567="8,5 a 9",CK567="8,5 - 9,5",CK567="9 a 9,5"),15,IF(CK567="10",15,IF(OR(CK567="0,5 a 1",CK567="0,5 - 1"),7,"Fuera de rango")))))))))))))))))))</f>
        <v>10</v>
      </c>
      <c r="CO567" s="10" t="str">
        <f aca="false">IF(CM567&gt;0,"EME"," ")</f>
        <v> </v>
      </c>
      <c r="CQ567" s="10" t="str">
        <f aca="false">IF(CP567&gt;0,"0", " ")</f>
        <v> </v>
      </c>
      <c r="CR567" s="10" t="str">
        <f aca="false">IF(CP567&gt;0,"EME"," ")</f>
        <v> </v>
      </c>
      <c r="CS567" s="9" t="n">
        <v>0</v>
      </c>
      <c r="CV567" s="9" t="n">
        <v>0</v>
      </c>
      <c r="CY567" s="9" t="n">
        <v>-3.25</v>
      </c>
      <c r="DB567" s="9" t="n">
        <v>-3</v>
      </c>
      <c r="DC567" s="11" t="str">
        <f aca="false">IF(DB567&lt;0,"2"," ")</f>
        <v>2</v>
      </c>
      <c r="DD567" s="11" t="str">
        <f aca="false">IF(DB567&lt;0,"MIO"," ")</f>
        <v>MIO</v>
      </c>
      <c r="DE567" s="9" t="n">
        <v>-1</v>
      </c>
      <c r="DF567" s="10" t="str">
        <f aca="false">IF(DE567&lt;0,"3"," ")</f>
        <v>3</v>
      </c>
      <c r="DG567" s="10" t="str">
        <f aca="false">IF(DE567&lt;0,"AST"," ")</f>
        <v>AST</v>
      </c>
      <c r="DH567" s="9" t="n">
        <v>-1.5</v>
      </c>
      <c r="DI567" s="10" t="str">
        <f aca="false">IF(DH567&lt;0,"3"," ")</f>
        <v>3</v>
      </c>
      <c r="DJ567" s="10" t="str">
        <f aca="false">IF(DH567&lt;0,"AST"," ")</f>
        <v>AST</v>
      </c>
      <c r="DK567" s="9" t="n">
        <v>0</v>
      </c>
      <c r="DL567" s="10" t="str">
        <f aca="false">IF(DK567&gt;0,"4"," ")</f>
        <v> </v>
      </c>
      <c r="DM567" s="10" t="str">
        <f aca="false">IF(DK567&gt;0,"PRE"," ")</f>
        <v> </v>
      </c>
      <c r="DN567" s="9" t="n">
        <v>0</v>
      </c>
      <c r="DO567" s="10" t="str">
        <f aca="false">IF(DN567&gt;0,"4"," ")</f>
        <v> </v>
      </c>
      <c r="DP567" s="10" t="str">
        <f aca="false">IF(DN567&gt;0,"PRE"," ")</f>
        <v> </v>
      </c>
      <c r="DS567" s="12" t="str">
        <f aca="false">CONCATENATE(CO567,CU567,DA567,DG567,DM567)</f>
        <v> AST </v>
      </c>
      <c r="DT567" s="10" t="e">
        <f aca="false" t="array" ref="DT567">_xlfn.IFS(DS567="EME    ","0", DS567=" HIP   ","1", DS567="  MIO  ","2", DS567="   AST ","3", DS567="    PRE","4", DS567="EME   PRE","5", DS567=" HIP  PRE","6", DS567=" HIP AST ","7", DS567="  MIO PRE","8", DS567="  MIOAST ","9", DS567="   ASTPRE","10",DS567=" HIP ASTPRE","11", DS567="  MIOASTPRE","12", DS567="     ","0")</f>
        <v>#N/A</v>
      </c>
      <c r="DV567" s="1" t="e">
        <f aca="false" t="array" ref="DV567">_xlfn.IFS(DU567="SI","2", DU567="NO","1")</f>
        <v>#N/A</v>
      </c>
      <c r="DX567" s="11" t="str">
        <f aca="false">IF(DW567=0,"1","2")</f>
        <v>1</v>
      </c>
      <c r="DY567" s="11" t="str">
        <f aca="false" t="array" ref="DY567">_xlfn.IFS(DW567=0,"0", DW567=0.25, "1", DW567=0.5,"2", DW567=0.75,"3", DW567=1,"4",DW567=1.25,"5", DW567=1.5,"6", DW567=1.75,"7", DW567=2,"8")</f>
        <v>0</v>
      </c>
      <c r="EA567" s="11" t="str">
        <f aca="false">IF(DZ567=0,"1","2")</f>
        <v>1</v>
      </c>
      <c r="EB567" s="11" t="str">
        <f aca="false" t="array" ref="EB567">_xlfn.IFS(DZ567=0,"0", DZ567=0.25, "1", DZ567=0.5,"2", DZ567=0.75,"3", DZ567=1,"4",DZ567=1.25,"5", DZ567=1.5,"6", DZ567=1.75,"7", DZ567=2,"8")</f>
        <v>0</v>
      </c>
      <c r="ED567" s="10" t="str">
        <f aca="false">IF(EC567=0,"1","2")</f>
        <v>1</v>
      </c>
      <c r="EE567" s="11" t="str">
        <f aca="false" t="array" ref="EE567">_xlfn.IFS(EC567=0,"0", EC567=-0.25, "1", EC567=-0.5,"2", EC567=-0.75,"3", EC567=-1,"4",EC567=-1.25,"5", EC567=-1.5,"6", EC567=-1.75,"7", EC567=-2,"8", EC567=-2.25,"9",EC567=-2.5,"10", EC567=-2.75,"11", EC567=-3,"12", EC567=-3.25,"13", EC567=-3.5,"14", EC567=-3.75,"15",EC567=-4,"16")</f>
        <v>0</v>
      </c>
      <c r="EG567" s="10" t="str">
        <f aca="false">IF(EF567=0,"1","2")</f>
        <v>1</v>
      </c>
      <c r="EH567" s="11" t="str">
        <f aca="false" t="array" ref="EH567">_xlfn.IFS(EF567=0,"0", EF567=-0.25, "1", EF567=-0.5,"2", EF567=-0.75,"3", EF567=-1,"4",EF567=-1.25,"5", EF567=-1.5,"6", EF567=-1.75,"7", EF567=-2,"8", EF567=-2.25,"9",EF567=-2.5,"10", EF567=-2.75,"11", EF567=-3,"12", EF567=-3.25,"13", EF567=-3.5,"14", EF567=-3.75,"15",EF567=-4,"16")</f>
        <v>0</v>
      </c>
      <c r="EJ567" s="11" t="str">
        <f aca="false">IF(EI567=0,"1","2")</f>
        <v>1</v>
      </c>
      <c r="EK567" s="11" t="str">
        <f aca="false" t="array" ref="EK567">_xlfn.IFS(EI567=0,"0", EI567=-0.25, "1", EI567=-0.5,"2", EI567=-0.75,"3", EI567=-1,"4",EI567=-1.25,"5", EI567=-1.5,"6", EI567=-1.75,"7", EI567=-2,"8", EI567=-2.25,"9", EI567=-2.25,"9",EI567=-2.5,"10", EI567=-2.75,"11", EI567=-3,"12", EI567=-3.25,"13", EI567=-3.5,"14", EI567=-3.75,"15",EI567=-4,"16", EI567=0.25, "17", EI567=0.5, "18")</f>
        <v>0</v>
      </c>
      <c r="EM567" s="11" t="str">
        <f aca="false">IF(EL567=0,"1","2")</f>
        <v>1</v>
      </c>
      <c r="EN567" s="11" t="str">
        <f aca="false" t="array" ref="EN567">_xlfn.IFS(EL567=0.25,"17",EL567=0.5,"18", EL567=0,"0", EL567=-0.25, "1", EL567=-0.5,"2", EL567=-0.75,"3", EL567=-1,"4",EL567=-1.25,"5", EL567=-1.5,"6", EL567=-1.75,"7", EL567=-2,"8",EL567= -2.25,"9",EL567=-2.5,"10",EL567= -2.75,"11",EL567= -3,"12",EL567= -3.25,"13",EL567= -3.5,"14",EL567= -3.75,"15",EL567=-4,"16")</f>
        <v>0</v>
      </c>
      <c r="EP567" s="11" t="str">
        <f aca="false">IF(EO567=0,"1","2")</f>
        <v>1</v>
      </c>
      <c r="EQ567" s="11" t="str">
        <f aca="false" t="array" ref="EQ567">_xlfn.IFS(EO567=0,"0", EO567=0.25, "1", EO567=0.5,"2", EO567=0.75,"3", EO567=1,"4",EO567=1.25,"5", EO567=1.5,"6", EO567=1.75,"7", EO567=2,"8", EO567=2.25,"9", EO567=2.25,"9",EO567=2.5,"10", EO567=2.75,"11", EO567=3,"12", EO567=3.25,"13", EO567=3.5,"14", EO567=3.75,"15",EO567=4,"16", EO567=-0.25, "17", bq=-0.5, "18")</f>
        <v>0</v>
      </c>
      <c r="ES567" s="11" t="str">
        <f aca="false">IF(ER567=0,"1","2")</f>
        <v>1</v>
      </c>
      <c r="ET567" s="11" t="str">
        <f aca="false" t="array" ref="ET567">_xlfn.IFS(ER567=0,"0", ER567=0.25, "1", ER567=0.5,"2", ER567=0.75,"3", ER567=1,"4",ER567=1.25,"5", ER567=1.5,"6", ER567=1.75,"7", ER567=2,"8", ER567=2.25,"9", ER567=2.25,"9",ER567=2.5,"10", ER567=2.75,"11", ER567=3,"12", ER567=3.25,"13", ER567=3.5,"14", ER567=3.75,"15",ER567=4,"16", ER567=-0.25, "17", bq=-0.5, "18")</f>
        <v>0</v>
      </c>
      <c r="EV567" s="14" t="e">
        <f aca="false">VLOOKUP(EU567,LEYENDA!$G$2:$H$8,2,TRUE())</f>
        <v>#N/A</v>
      </c>
      <c r="EW567" s="14" t="e">
        <f aca="false" t="array" ref="EW567">_xlfn.IFS(EV567="0-5","1", EV567="6-12","2", EV567="13-18","3", EV567="19-24","4", EV567="25-36","5", EV567="37-48","6", EV567="49-60","7")</f>
        <v>#N/A</v>
      </c>
    </row>
    <row r="568" customFormat="false" ht="13.5" hidden="false" customHeight="false" outlineLevel="0" collapsed="false">
      <c r="A568" s="1" t="n">
        <v>220</v>
      </c>
      <c r="B568" s="2" t="n">
        <v>8</v>
      </c>
      <c r="C568" s="33" t="n">
        <v>46098</v>
      </c>
      <c r="E568" s="5" t="str">
        <f aca="false">VLOOKUP(A568,'286'!$A$3:$J$6279,10,FALSE())</f>
        <v>MARTÍN OROPESA, RAQUEL</v>
      </c>
      <c r="F568" s="4" t="str">
        <f aca="false">VLOOKUP(A568,'286'!$A$3:$I$1768,3,FALSE())</f>
        <v>MARORA</v>
      </c>
      <c r="G568" s="6" t="n">
        <f aca="false">VLOOKUP(A568,'286'!$A$3:$I$1768,4,FALSE())</f>
        <v>32088</v>
      </c>
      <c r="H568" s="7" t="n">
        <f aca="false">YEAR(C568)-YEAR(G568)</f>
        <v>39</v>
      </c>
      <c r="I568" s="1" t="str">
        <f aca="false">VLOOKUP(H568,LEYENDA!$C$2:$D$6,2,TRUE())</f>
        <v>25-40</v>
      </c>
      <c r="J568" s="5" t="str">
        <f aca="false">VLOOKUP(A568,'286'!$A$3:$I$1768,7,FALSE())</f>
        <v>M</v>
      </c>
      <c r="K568" s="8" t="n">
        <f aca="false">VLOOKUP(A568,'286'!$A$3:$I$1768,2,FALSE())</f>
        <v>0</v>
      </c>
      <c r="L568" s="4" t="str">
        <f aca="false">VLOOKUP(A568,'286'!$A$3:$I$1768,8,FALSE())</f>
        <v>D</v>
      </c>
      <c r="M568" s="4" t="str">
        <f aca="false">VLOOKUP(A568,'286'!$A$3:$I$1768,9,FALSE())</f>
        <v>D</v>
      </c>
      <c r="N568" s="8" t="str">
        <f aca="false">IF(R568=O568, "MISMA","CONTRARIA")</f>
        <v>MISMA</v>
      </c>
      <c r="O568" s="8" t="str">
        <f aca="false" t="array" ref="O568">_xlfn.IFS(L568="D","1", L568="I","2")</f>
        <v>1</v>
      </c>
      <c r="P568" s="8" t="e">
        <f aca="false" t="array" ref="P568">_xlfn.IFS(K568="OD","1", K568="OI","2")</f>
        <v>#N/A</v>
      </c>
      <c r="Q568" s="1" t="str">
        <f aca="false" t="array" ref="Q568">_xlfn.IFS(J568="M","1", J568="H","2")</f>
        <v>1</v>
      </c>
      <c r="R568" s="8" t="str">
        <f aca="false" t="array" ref="R568">_xlfn.IFS(M568="D","1", M568="I","2")</f>
        <v>1</v>
      </c>
      <c r="S568" s="1" t="str">
        <f aca="false" t="array" ref="S568">_xlfn.IFS(N568="CONTRARIA", "1",N568= "MISMA","2")</f>
        <v>2</v>
      </c>
      <c r="T568" s="1" t="str">
        <f aca="false" t="array" ref="T568">_xlfn.IFS(I568="0-12","1", I568="13-24","2", I568="25-40","3", I568="41-60","4", I568="61-100","5")</f>
        <v>3</v>
      </c>
      <c r="U568" s="9" t="n">
        <v>-0.5</v>
      </c>
      <c r="V568" s="10" t="str">
        <f aca="false">IF(U568="","",IF(AND(U568&gt;=-9,U568&lt;=-6.5),"-9 a -6,5",IF(AND(U568&gt;=-6,U568&lt;=-3.5),"-6 a -3,5",IF(AND(U568&gt;=-3,U568&lt;=-1),"-3 a -1",IF(U568=-0.5,"-0,5",IF(AND(U568&gt;=0,U568&lt;=2.5),"0 a 2,5",IF(AND(U568&gt;=3,U568&lt;=5.5),"3 a 5,5",IF(AND(U568&gt;=6,U568&lt;=8.5),"6 a 8,5",IF(AND(U568&gt;=9,U568&lt;=20),"9 a 20","Fuera de rango")))))))))</f>
        <v>-0,5</v>
      </c>
      <c r="W568" s="11" t="str">
        <f aca="false">IF(V568="","",IF(V568="-9 a -6,5",2,IF(V568="-6 a -3,5",3,IF(V568="-3 a -1",4,IF(V568="-0,5","NORMA",IF(V568="0 a 2,5",5,IF(V568="3 a 5,5",6,IF(V568="6 a 8,5",7,IF(V568="9 a 20",8,"Fuera de rango")))))))))</f>
        <v>NORMA</v>
      </c>
      <c r="X568" s="9" t="n">
        <v>22</v>
      </c>
      <c r="Y568" s="11" t="str">
        <f aca="false">IF(X568="","",IF(AND(X568&gt;=0,X568&lt;=4),"0 a 4",IF(AND(X568&gt;=4.5,X568&lt;=8.5),"4,5 a 8,5",IF(X568=9,"9",IF(AND(X568&gt;=9.5,X568&lt;=13),"9,5 a 13",IF(AND(X568&gt;=13.5,X568&lt;=20),"13,5 a 20",IF(AND(X568&gt;=20.5,X568&lt;=35),"20,5 a 35","Fuera de rango")))))))</f>
        <v>20,5 a 35</v>
      </c>
      <c r="Z568" s="11" t="n">
        <f aca="false">IF(Y568="","",IF(Y568="0 a 4",1,IF(Y568="4,5 a 8,5",2,IF(Y568="9","NORMA",IF(Y568="9,5 a 13",3,IF(Y568="13,5 a 20",4,IF(Y568="20,5 a 35",5,"Fuera de rango")))))))</f>
        <v>5</v>
      </c>
      <c r="AA568" s="9" t="n">
        <v>27</v>
      </c>
      <c r="AB568" s="10" t="str">
        <f aca="false">IF(AA568="","",IF(AND(AA568&gt;=0,AA568&lt;=9),"0 a 9",IF(AND(AA568&gt;=9.5,AA568&lt;=18.5),"9,5 a 18,5",IF(AA568=19,"19",IF(AND(AA568&gt;=19.5,AA568&lt;=28),"19,5 a 28",IF(AND(AA568&gt;=28.5,AA568&lt;=40),"28,5 a 40","Fuera de rango"))))))</f>
        <v>19,5 a 28</v>
      </c>
      <c r="AC568" s="11" t="n">
        <f aca="false" t="array" ref="AC568">_xlfn.IFS(AB568="","",AB568="0 a 9",1,AB568="9,5 a 18,5",2,AB568="19","NORMA",AB568="19,5 a 28",3,AB568="28,5 a 40",4,TRUE(),"Fuera de rango")</f>
        <v>3</v>
      </c>
      <c r="AD568" s="9" t="n">
        <v>8</v>
      </c>
      <c r="AE568" s="10" t="str">
        <f aca="false">IF(AD568="","",IF(AND(AD568&gt;=-10,AD568&lt;=0),"De -10 a 0",IF(AND(AD568&gt;=0.5,AD568&lt;=9.5),"0,5 a 9,5",IF(AD568=10,"10",IF(AND(AD568&gt;=10.5,AD568&lt;=20),"10,5 a 20",IF(AND(AD568&gt;=20.5,AD568&lt;=40),"20,5 a 40","Fuera de rango"))))))</f>
        <v>0,5 a 9,5</v>
      </c>
      <c r="AF568" s="12" t="n">
        <f aca="false">IF(AD568="","",IF(AND(AD568&gt;=-10,AD568&lt;=0),1,IF(AND(AD568&gt;=0.5,AD568&lt;=9.5),2,IF(AD568=10,"NORMA",IF(AND(AD568&gt;=10.5,AD568&lt;=20),3,IF(AND(AD568&gt;=20.5,AD568&lt;=40),4,""))))))</f>
        <v>2</v>
      </c>
      <c r="AG568" s="9" t="n">
        <v>7</v>
      </c>
      <c r="AH568" s="10" t="str">
        <f aca="false">IF(AG568="","",IF(AND(AG568&gt;=0,AG568&lt;=4),"0 a 4",IF(AND(AG568&gt;=4.5,AG568&lt;=8.5),"4,5 a 8,5",IF(AG568=9,"9",IF(AND(AG568&gt;=9.5,AG568&lt;=13),"9,5 a 13",IF(AND(AG568&gt;=13.5,AG568&lt;=25),"13,5 a 25","Fuera de rango"))))))</f>
        <v>4,5 a 8,5</v>
      </c>
      <c r="AI568" s="10" t="n">
        <f aca="false">IF(AH568="","",IF(AH568="0 a 4",1,IF(AH568="4,5 a 8,5",2,IF(AH568="9","NORMA",IF(AH568="9,5 a 13",3,IF(AH568="13,5 a 25",4,""))))))</f>
        <v>2</v>
      </c>
      <c r="AJ568" s="9" t="n">
        <v>5</v>
      </c>
      <c r="AK568" s="10" t="str">
        <f aca="false">IF(AJ568="","",IF(AND(AJ568&gt;=-15,AJ568&lt;=-10.5),"-15 a -10,5",IF(AND(AJ568&gt;=-10,AJ568&lt;=-4),"-10 a -4",IF(AND(AJ568&gt;=-4.5,AJ568&lt;=0),"-4,5 a 0",IF(AND(AJ568&gt;=0.5,AJ568&lt;=4.5),"0,5 a 4,5",IF(AJ568=5,"5",IF(AND(AJ568&gt;=5.5,AJ568&lt;=10),"5,5 a 10",IF(AND(AJ568&gt;=10.5,AJ568&lt;=20),"10,5 a 20","Fuera de rango"))))))))</f>
        <v>5</v>
      </c>
      <c r="AL568" s="11" t="str">
        <f aca="false">IF(AK568="","",IF(AK568="-15 a -10,5",1,IF(AK568="-10 a -4",2,IF(AK568="-4,5 a 0",3,IF(AK568="0,5 a 4,5",4,IF(AK568="5","NORMA",IF(AK568="5,5 a 10",5,IF(AK568="10,5 a 20",6,"Error"))))))))</f>
        <v>NORMA</v>
      </c>
      <c r="AM568" s="9" t="n">
        <v>1</v>
      </c>
      <c r="AN568" s="10" t="str">
        <f aca="false">IF(AM568="","",IF(AND(AM568&gt;=-7.5,AM568&lt;=-5.5),"-7,5 a -5,5",IF(AND(AM568&gt;=-5,AM568&lt;=-3),"-5 a -3",IF(AND(AM568&gt;=-2.5,AM568&lt;=-0.5),"-2,5 a -0,5",IF(AM568=0,"0,00",IF(AND(AM568&gt;=0.5,AM568&lt;=2.5),"0,5 a 2,5",IF(AND(AM568&gt;=3,AM568&lt;=5),"3 a 5",IF(AND(AM568&gt;=5.5,AM568&lt;=7.5),"5,5 a 7,5",IF(AND(AM568&gt;=8,AM568&lt;=10),"8 a 10","Fuera de rango")))))))))</f>
        <v>0,5 a 2,5</v>
      </c>
      <c r="AO568" s="11" t="n">
        <f aca="false">IF(AN568="","",IF(AN568="-7,5 a -5,5",1,IF(AN568="-5 a -3",2,IF(AN568="-2,5 a -0,5",3,IF(AN568="0,00","NORMA",IF(AN568="0,5 a 2,5",4,IF(AN568="3 a 5",5,IF(AN568="5,5 a 7,5",6,IF(AN568="8 a 10",7,"Error")))))))))</f>
        <v>4</v>
      </c>
      <c r="AP568" s="9" t="n">
        <v>1</v>
      </c>
      <c r="AQ568" s="10" t="str">
        <f aca="false">IF(AP568="","",IF(AND(AP568&gt;=-20,AP568&lt;=-9.5),"-20 a -9,5",IF(AND(AP568&gt;=-9,AP568&lt;=-6.5),"-9 a -6,5",IF(AP568=-6,"-6",IF(AND(AP568&gt;=-5.5,AP568&lt;=-3),"-5,5 a -3",IF(AND(AP568&gt;=-2.5,AP568&lt;=0),"-2,5 a 0",IF(AND(AP568&gt;=0.5,AP568&lt;=3),"0,5 a 3",IF(AND(AP568&gt;=3.5,AP568&lt;=6),"3,5 a 6",IF(AND(AP568&gt;=6.5,AP568&lt;=9),"6,5 a 9",IF(AND(AP568&gt;=9.5,AP568&lt;=20),"9,5 a 20","Fuera de rango"))))))))))</f>
        <v>0,5 a 3</v>
      </c>
      <c r="AR568" s="11" t="n">
        <f aca="false">IF(AQ568="","",IF(AQ568="-20 a -9,5",1,IF(AQ568="-9 a -6,5",2,IF(AQ568="-6","NORMA",IF(AQ568="-5,5 a -3",3,IF(AQ568="-2,5 a 0",4,IF(AQ568="0,5 a 3",5,IF(AQ568="3,5 a 6",6,IF(AQ568="6,5 a 9",7,IF(AQ568="9,5 a 20",8,""))))))))))</f>
        <v>5</v>
      </c>
      <c r="AS568" s="9" t="n">
        <v>5</v>
      </c>
      <c r="AT568" s="10" t="str">
        <f aca="false">IF(AS568="","",IF(AND(AS568&gt;=-16,AS568&lt;=-14),"-16 a -14",IF(AND(AS568&gt;=-13.5,AS568&lt;=-11.5),"-13,5 a -11,5",IF(AND(AS568&gt;=-11,AS568&lt;=-9),"-11 a -9",IF(AND(AS568&gt;=-8.5,AS568&lt;=-6.5),"-8,5 a -6,5",IF(AND(AS568&gt;=-6,AS568&lt;=-4),"-6 a -4",IF(AND(AS568&gt;=-3.5,AS568&lt;=-1.5),"-3,5 a -1,5",IF(AND(AS568&gt;=-1,AS568&lt;=1),"-1 a 1",IF(AND(AS568&gt;=1.5,AS568&lt;=3.5),"1,5 a 3,5",IF(AND(AS568&gt;=4,AS568&lt;=6),"4 a 6",IF(AND(AS568&gt;=6.5,AS568&lt;=8.5),"6,5 a 8,5",IF(AND(AS568&gt;=9,AS568&lt;=11),"9 a 11",IF(AND(AS568&gt;=11.5,AS568&lt;=13.5),"11,5 a 13,5",IF(AND(AS568&gt;=14,AS568&lt;=16),"14 a 16",IF(AND(AS568&gt;=16.5,AS568&lt;=18.5),"16,5 a 18,5",IF(AND(AS568&gt;=19,AS568&lt;=21),"19 a 21","Fuera de rango"))))))))))))))))</f>
        <v>4 a 6</v>
      </c>
      <c r="AU568" s="11" t="str">
        <f aca="false" t="array" ref="AU568">IF(AT568="","",_xlfn.IFS(AT568="-16 a -14",1,AT568="-13,5 a -11,5",2,AT568="-11 a -9",3,AT568="-8,5 a -6,5",4,AT568="-6 a -4",5,AT568="-3,5 a -1,5",6,AT568="-1 a 1",7,AT568="1,5 a 3,5",8,AT568="4 a 6","NORMA",AT568="6,5 a 8,5",9,AT568="9 a 11",10,AT568="11,5 a 13,5",11,AT568="14 a 16",12,AT568="16,5 a 18,5",13,AT568="19 a 21",14,TRUE(),""))</f>
        <v>NORMA</v>
      </c>
      <c r="AV568" s="9" t="n">
        <v>1</v>
      </c>
      <c r="AW568" s="10" t="str">
        <f aca="false">IF(AV568="","",IF(AND(AV568&gt;=-1,AV568&lt;=-0.5),"-1 a -0,5",IF(AND(AV568&gt;-0.5,AV568&lt;=0),"De -0,5 a 0",IF(AND(AV568&gt;=0.25,AV568&lt;=0.75),"0,25 a 0,75",IF(AND(AV568&gt;=1,AV568&lt;=1.5),"1 a 1,5",IF(AND(AV568&gt;=1.75,AV568&lt;=2.25),"1,75 a 2,25",IF(AND(AV568&gt;=2.5,AV568&lt;=3),"2,5 a 3",IF(AND(AV568&gt;=3.25,AV568&lt;=3.75),"3,25 a 3,75","Fuera de rango"))))))))</f>
        <v>1 a 1,5</v>
      </c>
      <c r="AX568" s="10" t="n">
        <f aca="false">IF(AW568="","",IF(OR(AW568="-1 a -0,5",AW568="-1 a -0.5"),1,IF(OR(AW568="De -0,5 a 0",AW568="-0,5 a 0",AW568="De -0.5 a 0"),2,IF(OR(AW568="0,25 a 0,75",AW568="0.25 a 0.75"),"NORMA",IF(OR(AW568="1 a 1,5",AW568="1 a 1.5"),3,IF(OR(AW568="1,75 a 2,25",AW568="1.75 a 2.25"),4,IF(OR(AW568="2,5 a 3",AW568="2.5 a 3"),5,IF(OR(AW568="3,25 a 3,75",AW568="3.25 a 3.75"),6,""))))))))</f>
        <v>3</v>
      </c>
      <c r="AY568" s="9" t="n">
        <v>0</v>
      </c>
      <c r="AZ568" s="10" t="str">
        <f aca="false">IF(AY568="","",IF(AND(AY568&gt;=-20,AY568&lt;=-9.5),"-20 a -9,5",IF(AND(AY568&gt;=-9,AY568&lt;=-6.5),"-9 a -6,5",IF(AY568=-6,"-6",IF(AND(AY568&gt;=-5.5,AY568&lt;=-3),"-5,5 a -3",IF(AND(AY568&gt;=-2.5,AY568&lt;=0),"-2,5 a 0",IF(AND(AY568&gt;=0.5,AY568&lt;=3),"0,5 a 3",IF(AND(AY568&gt;=3.5,AY568&lt;=6),"3,5 a 6","Fuera de rango"))))))))</f>
        <v>-2,5 a 0</v>
      </c>
      <c r="BA568" s="11" t="n">
        <f aca="false">IF(AZ568="","",IF(AZ568="-20 a -9,5",1,IF(AZ568="-9 a -6,5",2,IF(AZ568="-6","NORMA",IF(AZ568="-5,5 a -3",3,IF(AZ568="-2,5 a 0",4,IF(AZ568="0,5 a 3",5,IF(AZ568="3,5 a 6",6,""))))))))</f>
        <v>4</v>
      </c>
      <c r="BB568" s="9" t="n">
        <v>0</v>
      </c>
      <c r="BC568" s="10" t="str">
        <f aca="false" t="array" ref="BC568">IF(BB568="","",_xlfn.IFS(AND(BB568&gt;=0,BB568&lt;=2),"0 a 2",AND(BB568&gt;=2.5,BB568&lt;=4.5),"2,5 a 4,5",AND(BB568&gt;=5,BB568&lt;=7),"5 a 7",AND(BB568&gt;=7.5,BB568&lt;=9.5),"7,5 a 9,5",AND(BB568&gt;=10,BB568&lt;=12),"10 a 12",AND(BB568&gt;=12.5,BB568&lt;=14.5),"12,5 a 14,5",BB568=15,"15",AND(BB568&gt;=15.5,BB568&lt;=17.5),"15,5 a 17,5",AND(BB568&gt;=18,BB568&lt;=20),"18 a 20",AND(BB568&gt;=20.5,BB568&lt;=22.5),"20,5 a 22,5",AND(BB568&gt;=23,BB568&lt;=25),"23 a 25",TRUE(),"Fuera de rango"))</f>
        <v>0 a 2</v>
      </c>
      <c r="BD568" s="11" t="n">
        <f aca="false" t="array" ref="BD568">IF(BC568="","",_xlfn.IFS(BC568="0 a 2",1,BC568="2,5 a 4,5",2,BC568="5 a 7",3,BC568="7,5 a 9,5",4,BC568="10 a 12",5,BC568="12,5 a 14,5",6,BC568="15","NORMA",BC568="15,5 a 17,5",7,BC568="18 a 20",8,BC568="20,5 a 22,5",9,BC568="23 a 25",10,TRUE(),"Fuera de rango"))</f>
        <v>1</v>
      </c>
      <c r="BE568" s="9" t="n">
        <v>36</v>
      </c>
      <c r="BF568" s="10" t="str">
        <f aca="false">IF(BE568="","",IF(AND(BE568&gt;=-20,BE568&lt;=-10),"-20 a -10",IF(AND(BE568&gt;=-9.5,BE568&lt;=0.5),"-9,5 a 0,5",IF(AND(BE568&gt;=1,BE568&lt;=11),"1 a 11",IF(AND(BE568&gt;=11.5,BE568&lt;=20.5),"11,5 a 20,5",IF(BE568=21,"21",IF(AND(BE568&gt;=21.5,BE568&lt;=31.5),"21,5 a 31,5",IF(AND(BE568&gt;=32,BE568&lt;=42),"32 a 42","Fuera de rango"))))))))</f>
        <v>32 a 42</v>
      </c>
      <c r="BG568" s="11" t="n">
        <f aca="false">IF(BF568="","",IF(BF568="-20 a -10",1,IF(BF568="-9,5 a 0,5",2,IF(BF568="1 a 11",3,IF(BF568="11,5 a 20,5",4,IF(BF568="21","NORMA",IF(BF568="21,5 a 31,5",5,IF(BF568="32 a 42",6,""))))))))</f>
        <v>6</v>
      </c>
      <c r="BH568" s="9" t="n">
        <v>25</v>
      </c>
      <c r="BI568" s="10" t="str">
        <f aca="false">IF(BH568="","",IF(AND(BH568&gt;=-20,BH568&lt;=-15),"-20 a -15",IF(AND(BH568&gt;=-14.5,BH568&lt;=-9.5),"-14,5 a -9,5",IF(AND(BH568&gt;=-9,BH568&lt;=-4),"-9 a -4",IF(AND(BH568&gt;=-3.5,BH568&lt;=2.5),"-3,5 a 2,5",IF(AND(BH568&gt;=3,BH568&lt;=8),"3 a 8",IF(AND(BH568&gt;=8.5,BH568&lt;=14.5),"8,5 a 14,5",IF(BH568=15,"15",IF(AND(BH568&gt;=15.5,BH568&lt;=20.5),"15,5 a 20,5",IF(AND(BH568&gt;=21,BH568&lt;=26),"21 a 26","Fuera de rango"))))))))))</f>
        <v>21 a 26</v>
      </c>
      <c r="BJ568" s="11" t="n">
        <f aca="false">IF(BI568="","",IF(BI568="-20 a -15",1,IF(BI568="-14,5 a -9,5",2,IF(BI568="-9 a -4",3,IF(BI568="-3,5 a 2,5",4,IF(BI568="3 a 8",5,IF(BI568="8,5 a 14,5",6,IF(BI568="15","NORMA",IF(BI568="15,5 a 20,5",7,IF(BI568="21 a 26",8,IF(BI568="26,5 a 31,5",9,"")))))))))))</f>
        <v>8</v>
      </c>
      <c r="BK568" s="9" t="n">
        <v>0</v>
      </c>
      <c r="BL568" s="10" t="str">
        <f aca="false">IF(BK568="","",IF(AND(BK568&gt;=0,BK568&lt;=2),"0 - 2",IF(AND(BK568&gt;=2.5,BK568&lt;=4.5),"2,5 - 4,5",IF(AND(BK568&gt;=5,BK568&lt;=7),"5 - 7",IF(AND(BK568&gt;=7.5,BK568&lt;=9.5),"7,5 - 9,5",IF(AND(BK568&gt;=10,BK568&lt;=12),"10 - 12",IF(AND(BK568&gt;=12.5,BK568&lt;=13.5),"12,5 - 13,5",IF(BK568=14,"14",IF(AND(BK568&gt;=14.5,BK568&lt;=16.5),"14,5 - 16,5",IF(AND(BK568&gt;=17,BK568&lt;=19),"17 - 19",IF(AND(BK568&gt;=19.5,BK568&lt;=21.5),"19,5 - 21,5",IF(AND(BK568&gt;=22,BK568&lt;=24),"22 - 24",IF(AND(BK568&gt;=24.5,BK568&lt;=26.5),"24,5 - 26,5",IF(AND(BK568&gt;=27,BK568&lt;=29),"27 - 29",IF(AND(BK568&gt;=29.5,BK568&lt;=30),"29,5 - 30","Fuera de rango")))))))))))))))</f>
        <v>0 - 2</v>
      </c>
      <c r="BM568" s="11" t="n">
        <f aca="false">IF(BL568="","",IF(BL568="0 - 2",1,IF(BL568="2,5 - 4,5",2,IF(BL568="5 - 7",3,IF(BL568="7,5 - 9,5",4,IF(BL568="10 - 12",5,IF(BL568="12,5 - 13,5",6,IF(BL568="14","NORMA",IF(BL568="14,5 - 16,5",7,IF(BL568="17 - 19",8,IF(BL568="19,5 - 21,5",9,IF(BL568="22 - 24",10,IF(BL568="24,5 - 26,5",11,IF(BL568="27 - 29",12,IF(BL568="29,5 - 30",13,"")))))))))))))))</f>
        <v>1</v>
      </c>
      <c r="BN568" s="9" t="n">
        <v>6</v>
      </c>
      <c r="BO568" s="11" t="str">
        <f aca="false">IF(BN568="","",IF(AND(BN568&gt;=-20,BN568&lt;=-10),"-20 a -10",IF(AND(BN568&gt;=-9.5,BN568&lt;=0.5),"-9,5 a 0,5",IF(AND(BN568&gt;=1,BN568&lt;=11),"1 a 11",IF(AND(BN568&gt;=11.5,BN568&lt;=21.5),"11,5 a 21,5",IF(BN568=22,"22",IF(AND(BN568&gt;=22.5,BN568&lt;=32.5),"22,5 a 32,5",IF(AND(BN568&gt;=33,BN568&lt;=43),"33 a 43","Fuera de rango"))))))))</f>
        <v>1 a 11</v>
      </c>
      <c r="BP568" s="11" t="n">
        <f aca="false">IF(BO568="","",IF(BO568="-20 a -10",1,IF(BO568="-9,5 a 0,5",2,IF(BO568="1 a 11",3,IF(BO568="11,5 a 21,5",4,IF(BO568="22","NORMA",IF(BO568="22,5 a 32,5",5,IF(BO568="33 a 43",6,""))))))))</f>
        <v>3</v>
      </c>
      <c r="BQ568" s="9" t="n">
        <v>3</v>
      </c>
      <c r="BR568" s="10" t="str">
        <f aca="false">IF(BQ568="","",IF(AND(BQ568&gt;=-20,BQ568&lt;=-15),"-20 a -15",IF(AND(BQ568&gt;=-14.5,BQ568&lt;=-9.5),"-14,5 a -9,5",IF(AND(BQ568&gt;=-9,BQ568&lt;=-4),"-9 a -4",IF(AND(BQ568&gt;=-3.5,BQ568&lt;=2.5),"-3,5 a 2,5",IF(AND(BQ568&gt;=3,BQ568&lt;=8),"3 a 8",IF(AND(BQ568&gt;=8.5,BQ568&lt;=13.5),"8,5 a 13,5",IF(AND(BQ568&gt;=14,BQ568&lt;=17.5),"14 a 17,5",IF(BQ568=18,"18",IF(AND(BQ568&gt;=18.5,BQ568&lt;=23.5),"18,5 a 23,5",IF(AND(BQ568&gt;=24,BQ568&lt;=29),"24 a 29",IF(AND(BQ568&gt;=29.5,BQ568&lt;=34.5),"29,5 a 34,5",IF(AND(BQ568&gt;=35,BQ568&lt;=40),"35 a 40","Fuera de rango")))))))))))))</f>
        <v>3 a 8</v>
      </c>
      <c r="BS568" s="11" t="n">
        <f aca="false">IF(BR568="","",IF(BR568="-20 a -15",1,IF(BR568="-14,5 a -9,5",2,IF(BR568="-9 a -4",3,IF(BR568="-3,5 a 2,5",4,IF(BR568="3 a 8",5,IF(BR568="8,5 a 13,5",6,IF(BR568="14 a 17,5",7,IF(BR568="18","NORMA",IF(BR568="18,5 a 23,5",8,IF(BR568="24 a 29",9,IF(BR568="29,5 a 34,5",10,IF(BR568="35 a 40",11,"")))))))))))))</f>
        <v>5</v>
      </c>
      <c r="BT568" s="9" t="n">
        <v>0</v>
      </c>
      <c r="BU568" s="10" t="str">
        <f aca="false">IF(BT568="","",IF(AND(BT568&gt;=-20,BT568&lt;=-18),"-20 a -18",IF(AND(BT568&gt;=-17.5,BT568&lt;=-15.5),"-17,5 a -15,5",IF(AND(BT568&gt;=-15,BT568&lt;=-13),"-15 a -13",IF(AND(BT568&gt;=-12.5,BT568&lt;=-10.5),"-12,5 a -10,5",IF(AND(BT568&gt;=-10,BT568&lt;=-8),"-10 a -8",IF(AND(BT568&gt;=-7.5,BT568&lt;=-5.5),"-7,5 a -5,5",IF(AND(BT568&gt;=-5,BT568&lt;=-3),"-5 a -3",IF(AND(BT568&gt;=-2.5,BT568&lt;=-0.5),"-2,5 a -0,5",IF(BT568=0,"0",IF(AND(BT568&gt;=0.5,BT568&lt;=2.5),"0,5 a 2,5",IF(AND(BT568&gt;=3,BT568&lt;=5),"3 a 5",IF(AND(BT568&gt;=5.5,BT568&lt;=7.5),"5,5 a 7,5",IF(AND(BT568&gt;=8,BT568&lt;=10),"8 a 10",IF(AND(BT568&gt;=10.5,BT568&lt;=12.5),"10,5 a 12,5",IF(AND(BT568&gt;=13,BT568&lt;=15),"13 a 15",IF(AND(BT568&gt;=15.5,BT568&lt;=17.5),"15,5 a 17,5",IF(AND(BT568&gt;=18,BT568&lt;=20),"18 a 20","Fuera de rango"))))))))))))))))))</f>
        <v>0</v>
      </c>
      <c r="BV568" s="11" t="str">
        <f aca="false">IF(BT568="","",IF(BT568=0,"NORMA",IF(AND(BT568&gt;=-20,BT568&lt;=-18),2,IF(AND(BT568&gt;=-17.5,BT568&lt;=-15.5),2,IF(AND(BT568&gt;=-15,BT568&lt;=-13),3,IF(AND(BT568&gt;=-12.5,BT568&lt;=-10.5),4,IF(AND(BT568&gt;=-10,BT568&lt;=-8),5,IF(AND(BT568&gt;=-7.5,BT568&lt;=-5.5),6,IF(AND(BT568&gt;=-5,BT568&lt;=-3),7,IF(AND(BT568&gt;=-2.5,BT568&lt;=-0.5),8,IF(AND(BT568&gt;=0.5,BT568&lt;=2.5),9,IF(AND(BT568&gt;=3,BT568&lt;=5),10,IF(AND(BT568&gt;=5.5,BT568&lt;=7.5),11,IF(AND(BT568&gt;=8,BT568&lt;=10),12,IF(AND(BT568&gt;=10.5,BT568&lt;=12.5),13,IF(AND(BT568&gt;=13,BT568&lt;=15),14,IF(AND(BT568&gt;=15.5,BT568&lt;=17.5),15,IF(AND(BT568&gt;=18,BT568&lt;=20),16,"Fuera de rango"))))))))))))))))))</f>
        <v>NORMA</v>
      </c>
      <c r="BW568" s="9" t="n">
        <v>-6.75</v>
      </c>
      <c r="BX568" s="10" t="n">
        <f aca="false">18.5- (0.3*H568)</f>
        <v>6.8</v>
      </c>
      <c r="BY568" s="10" t="n">
        <f aca="false">(BW568)-(BX568)</f>
        <v>-13.55</v>
      </c>
      <c r="BZ568" s="10" t="str">
        <f aca="false">IF(BY568="","",IF(BY568&lt;-27.5,"De -30 a -28",IF(BY568&lt;-25,"De -27,5 a -25,5",IF(BY568&lt;-22.5,"De -25 a -23",IF(BY568&lt;-20,"De -22,5 a -20,5",IF(BY568&lt;-17.5,"De -20 a -18",IF(BY568&lt;-15,"De -17,5 a -15,5",IF(BY568&lt;-12.5,"De -15 a -13",IF(BY568&lt;-10,"De -12,5 a -10,5",IF(BY568&lt;-7.5,"De -10 a -8",IF(BY568&lt;-5,"De -7,5 a -5,5",IF(BY568&lt;-2.5,"De -5 a -3",IF(BY568&lt;0,"De -2,5 a -0,5",IF(BY568&lt;2.5,"De 0 a 2",IF(BY568&lt;5,"De 2,5 a 4,5",IF(BY568&lt;7.5,"De 5 a 7",IF(BY568&lt;10,"De 7,5 a 9,5",IF(BY568&lt;12.5,"De 10 a 12",IF(BY568&lt;15,"De 12,5 a 14,5",IF(BY568&lt;17.5,"De 15 a 17",IF(BY568&lt;20,"De 17,5 a 19,5",IF(BY568&lt;22.5,"De 20 a 22",IF(BY568&lt;25,"De 22,5 a 24,5",IF(BY568&lt;27.5,"De 25 a 27","De 27,5 a 30"))))))))))))))))))))))))</f>
        <v>De -15 a -13</v>
      </c>
      <c r="CA568" s="12" t="n">
        <f aca="false">IF(BY568="","",IF(BY568&lt;=-28,1,IF(BY568&lt;=-25.5,2,IF(BY568&lt;=-23,3,IF(BY568&lt;=-20.5,4,IF(BY568&lt;=-18,5,IF(BY568&lt;=-15.5,6,IF(BY568&lt;=-13,7,IF(BY568&lt;=-10.5,8,IF(BY568&lt;=-8,9,IF(BY568&lt;=-5.5,10,IF(BY568&lt;=-3,11,IF(BY568&lt;=-0.5,12,IF(BY568&lt;=2,13,IF(BY568&lt;=4.5,14,IF(BY568&lt;=7,15,IF(BY568&lt;=9.5,16,IF(BY568&lt;=12,17,IF(BY568&lt;=14.5,18,IF(BY568&lt;=17,19,IF(BY568&lt;=19.5,20,IF(BY568&lt;=22,21,IF(BY568&lt;=24.5,22,IF(BY568&lt;=27,23,IF(BY568&lt;=30,24,"Fuera de rango")))))))))))))))))))))))))</f>
        <v>7</v>
      </c>
      <c r="CB568" s="9" t="n">
        <v>-6.5</v>
      </c>
      <c r="CC568" s="10" t="n">
        <f aca="false">18.5- (0.3*H568)</f>
        <v>6.8</v>
      </c>
      <c r="CD568" s="10" t="n">
        <f aca="false">(CB568)-(CC568)</f>
        <v>-13.3</v>
      </c>
      <c r="CE568" s="10" t="str">
        <f aca="false">IF(CD568="","",IF(CD568&lt;-27.5,"De -30 a -28",IF(CD568&lt;-25,"De -27,5 a -25,5",IF(CD568&lt;-22.5,"De -25 a -23",IF(CD568&lt;-20,"De -22,5 a -20,5",IF(CD568&lt;-17.5,"De -20 a -18",IF(CD568&lt;-15,"De -17,5 a -15,5",IF(CD568&lt;-12.5,"De -15 a -13",IF(CD568&lt;-10,"De -12,5 a -10,5",IF(CD568&lt;-7.5,"De -10 a -8",IF(CD568&lt;-5,"De -7,5 a -5,5",IF(CD568&lt;-2.5,"De -5 a -3",IF(CD568&lt;0,"De -2,5 a -0,5",IF(CD568&lt;=2,"De 0 a 2",IF(CD568&lt;=4.5,"De 2,5 a 4,5",IF(CD568&lt;=7,"De 5 a 7",IF(CD568&lt;=9.5,"De 7,5 a 9,5",IF(CD568&lt;=12,"De 10 a 12",IF(CD568&lt;=14.5,"De 12,5 a 14,5",IF(CD568&lt;=17,"De 15 a 17",IF(CD568&lt;=19.5,"De 17,5 a 19,5",IF(CD568&lt;=22,"De 20 a 22",IF(CD568&lt;=24.5,"De 22,5 a 24,5",IF(CD568&lt;=27,"De 25 a 27","De 27,5 a 30"))))))))))))))))))))))))</f>
        <v>De -15 a -13</v>
      </c>
      <c r="CF568" s="12" t="n">
        <f aca="false">IF(CD568="","",IF(CD568&lt;-27.5,1,IF(CD568&lt;-25,2,IF(CD568&lt;-22.5,3,IF(CD568&lt;-20,4,IF(CD568&lt;-17.5,5,IF(CD568&lt;-15,6,IF(CD568&lt;-12.5,7,IF(CD568&lt;-10,8,IF(CD568&lt;-7.5,9,IF(CD568&lt;-5,10,IF(CD568&lt;-2.5,11,IF(CD568&lt;0,12,IF(CD568&lt;2.5,13,IF(CD568&lt;5,14,IF(CD568&lt;7.5,15,IF(CD568&lt;10,16,IF(CD568&lt;12.5,17,IF(CD568&lt;15,18,IF(CD568&lt;17.5,19,IF(CD568&lt;20,20,IF(CD568&lt;22.5,21,IF(CD568&lt;25,22,IF(CD568&lt;27.5,23,24))))))))))))))))))))))))</f>
        <v>7</v>
      </c>
      <c r="CG568" s="9" t="n">
        <v>-2.5</v>
      </c>
      <c r="CH568" s="10" t="str">
        <f aca="false">IF(CG568="","",IF(AND(CG568&gt;=-10,CG568&lt;=-9.5),"-10 a -9,5",IF(AND(CG568&gt;-9.5,CG568&lt;=-8.5),"-9 a -8,5",IF(AND(CG568&gt;-8.5,CG568&lt;=-7.5),"-8 a -7,5",IF(AND(CG568&gt;-7.5,CG568&lt;=-6.5),"-7 a -6,5",IF(AND(CG568&gt;-6.5,CG568&lt;=-5.5),"-6 a -5,5",IF(AND(CG568&gt;-5.5,CG568&lt;=-4.5),"-5 a -4,5",IF(AND(CG568&gt;-4.5,CG568&lt;=-3.5),"-4 a -3,5",IF(AND(CG568&gt;-3.5,CG568&lt;=-2.5),"-3 a -2,5",IF(CG568=-2.25,"-2,25",IF(AND(CG568&gt;-2.5,CG568&lt;=-1.5),"-2 a -1,5",IF(AND(CG568&gt;-1.5,CG568&lt;=-0.5),"-1 a -0,5",IF(AND(CG568&gt;-0.5,CG568&lt;=0.5),"0 a 0,5",IF(AND(CG568&gt;0.5,CG568&lt;=1.5),"1 a 1,5",IF(AND(CG568&gt;1.5,CG568&lt;=2.5),"2 a 2,5",IF(AND(CG568&gt;2.5,CG568&lt;=3.5),"3 a 3,5",IF(AND(CG568&gt;3.5,CG568&lt;=4.5),"4 a 4,5",IF(AND(CG568&gt;4.5,CG568&lt;=5.5),"5 a 5,5",IF(AND(CG568&gt;5.5,CG568&lt;=6.5),"6 a 6,5",IF(AND(CG568&gt;6.5,CG568&lt;=7.5),"7 a 7,5",IF(AND(CG568&gt;7.5,CG568&lt;=8.5),"8 a 8,5",IF(AND(CG568&gt;8.5,CG568&lt;=9.5),"9 a 9,5",IF(CG568&gt;=10,"10","Fuera de rango")))))))))))))))))))))))</f>
        <v>-3 a -2,5</v>
      </c>
      <c r="CI568" s="11" t="n">
        <f aca="false">IF(CG568="","",IF(CG568=-2.25,"NORMA",IF(CG568&lt;=-9.5,1,IF(CG568&lt;=-8.5,2,IF(CG568&lt;=-7.5,3,IF(CG568&lt;=-6.5,4,IF(CG568&lt;=-5.5,5,IF(CG568&lt;=-4.5,6,IF(CG568&lt;=-3.5,7,IF(CG568&lt;=-2.5,8,IF(CG568&lt;=-1.5,9,IF(CG568&lt;=-0.5,10,IF(CG568&lt;=0.5,11,IF(CG568&lt;=1.5,12,IF(CG568&lt;=2.5,13,IF(CG568&lt;=3.5,14,IF(CG568&lt;=4.5,15,IF(CG568&lt;=5.5,16,IF(CG568&lt;=6.5,17,IF(CG568&lt;=7.5,18,IF(CG568&lt;=8.5,19,IF(CG568&lt;=9.5,20,IF(CG568=10,21,"Fuera de rango")))))))))))))))))))))))</f>
        <v>8</v>
      </c>
      <c r="CJ568" s="9" t="n">
        <v>3.5</v>
      </c>
      <c r="CK568" s="10" t="str">
        <f aca="false">IF(CJ568="","",IF(AND(CJ568&gt;=-6,CJ568&lt;=-5.5),"-6 a -5,5",IF(AND(CJ568&gt;-5.5,CJ568&lt;=-4.5),"-5 a -4,5",IF(AND(CJ568&gt;-4.5,CJ568&lt;=-3.5),"-4 a -3,5",IF(AND(CJ568&gt;-3.5,CJ568&lt;=-2.5),"-3 a -2,5",IF(AND(CJ568&gt;-2.5,CJ568&lt;=-1.5),"-2 a -1,5",IF(AND(CJ568&gt;-1.5,CJ568&lt;=-0.5),"-1 a -0,5",IF(AND(CJ568&gt;-0.5,CJ568&lt;=0.5),"0 a 0,5",IF(AND(CJ568&gt;0.5,CJ568&lt;=1.5),"1 a 1,5",IF(AND(CJ568&gt;1.5,CJ568&lt;2.5),"2",IF(AND(CJ568&gt;=2.5,CJ568&lt;=3),"2,5 a 3",IF(AND(CJ568&gt;3,CJ568&lt;=4),"3,5 a 4",IF(AND(CJ568&gt;4,CJ568&lt;=5),"4,5 a 5",IF(AND(CJ568&gt;5,CJ568&lt;=6),"5,5 a 6",IF(AND(CJ568&gt;6,CJ568&lt;=7),"6,5 a 7",IF(AND(CJ568&gt;7,CJ568&lt;=8),"7,5 a 8",IF(AND(CJ568&gt;8,CJ568&lt;=9.5),"8,5 a 9,5",IF(CJ568=10,"10","Fuera de rango"))))))))))))))))))</f>
        <v>3,5 a 4</v>
      </c>
      <c r="CL568" s="11" t="n">
        <f aca="false">IF(CK568="","",IF(OR(CK568="-6 a -5,5",CK568="-6 - -5,5"),1,IF(OR(CK568="-5 a -4,5",CK568="-5 - -4,5"),2,IF(OR(CK568="-4 a -3,5",CK568="-4 - -3,5"),3,IF(OR(CK568="-3 a -2,5",CK568="-3 - -2,5"),4,IF(OR(CK568="-2 a -1,5",CK568="-2 - -1,5"),5,IF(OR(CK568="-1 a -0,5",CK568="-1 - -0,5"),6,IF(OR(CK568="0 a 0,5",CK568="0 - 0,5"),7,IF(OR(CK568="1 a 1,5",CK568="1 - 1,5"),8,IF(CK568="2","NORMA",IF(OR(CK568="2,5 a 3",CK568="2,5 - 3"),9,IF(OR(CK568="3,5 a 4",CK568="3,5 - 4"),10,IF(OR(CK568="4,5 a 5",CK568="4,5 - 5"),11,IF(OR(CK568="5,5 a 6",CK568="5,5 - 6"),12,IF(OR(CK568="6,5 a 7",CK568="6,5 - 7"),13,IF(OR(CK568="7,5 a 8",CK568="7,5 - 8"),14,IF(OR(CK568="8,5 a 9",CK568="8,5 - 9,5",CK568="9 a 9,5"),15,IF(CK568="10",15,IF(OR(CK568="0,5 a 1",CK568="0,5 - 1"),7,"Fuera de rango")))))))))))))))))))</f>
        <v>10</v>
      </c>
      <c r="CO568" s="10" t="str">
        <f aca="false">IF(CM568&gt;0,"EME"," ")</f>
        <v> </v>
      </c>
      <c r="CQ568" s="10" t="str">
        <f aca="false">IF(CP568&gt;0,"0", " ")</f>
        <v> </v>
      </c>
      <c r="CR568" s="10" t="str">
        <f aca="false">IF(CP568&gt;0,"EME"," ")</f>
        <v> </v>
      </c>
      <c r="CS568" s="9" t="n">
        <v>0</v>
      </c>
      <c r="CV568" s="9" t="n">
        <v>0</v>
      </c>
      <c r="CY568" s="9" t="n">
        <v>-3</v>
      </c>
      <c r="DB568" s="9" t="n">
        <v>-3</v>
      </c>
      <c r="DC568" s="11" t="str">
        <f aca="false">IF(DB568&lt;0,"2"," ")</f>
        <v>2</v>
      </c>
      <c r="DD568" s="11" t="str">
        <f aca="false">IF(DB568&lt;0,"MIO"," ")</f>
        <v>MIO</v>
      </c>
      <c r="DE568" s="9" t="n">
        <v>-1.25</v>
      </c>
      <c r="DF568" s="10" t="str">
        <f aca="false">IF(DE568&lt;0,"3"," ")</f>
        <v>3</v>
      </c>
      <c r="DG568" s="10" t="str">
        <f aca="false">IF(DE568&lt;0,"AST"," ")</f>
        <v>AST</v>
      </c>
      <c r="DH568" s="9" t="n">
        <v>-1.5</v>
      </c>
      <c r="DI568" s="10" t="str">
        <f aca="false">IF(DH568&lt;0,"3"," ")</f>
        <v>3</v>
      </c>
      <c r="DJ568" s="10" t="str">
        <f aca="false">IF(DH568&lt;0,"AST"," ")</f>
        <v>AST</v>
      </c>
      <c r="DK568" s="9" t="n">
        <v>0</v>
      </c>
      <c r="DL568" s="10" t="str">
        <f aca="false">IF(DK568&gt;0,"4"," ")</f>
        <v> </v>
      </c>
      <c r="DM568" s="10" t="str">
        <f aca="false">IF(DK568&gt;0,"PRE"," ")</f>
        <v> </v>
      </c>
      <c r="DN568" s="9" t="n">
        <v>0</v>
      </c>
      <c r="DO568" s="10" t="str">
        <f aca="false">IF(DN568&gt;0,"4"," ")</f>
        <v> </v>
      </c>
      <c r="DP568" s="10" t="str">
        <f aca="false">IF(DN568&gt;0,"PRE"," ")</f>
        <v> </v>
      </c>
      <c r="DS568" s="12" t="str">
        <f aca="false">CONCATENATE(CO568,CU568,DA568,DG568,DM568)</f>
        <v> AST </v>
      </c>
      <c r="DT568" s="10" t="e">
        <f aca="false" t="array" ref="DT568">_xlfn.IFS(DS568="EME    ","0", DS568=" HIP   ","1", DS568="  MIO  ","2", DS568="   AST ","3", DS568="    PRE","4", DS568="EME   PRE","5", DS568=" HIP  PRE","6", DS568=" HIP AST ","7", DS568="  MIO PRE","8", DS568="  MIOAST ","9", DS568="   ASTPRE","10",DS568=" HIP ASTPRE","11", DS568="  MIOASTPRE","12", DS568="     ","0")</f>
        <v>#N/A</v>
      </c>
      <c r="DV568" s="1" t="e">
        <f aca="false" t="array" ref="DV568">_xlfn.IFS(DU568="SI","2", DU568="NO","1")</f>
        <v>#N/A</v>
      </c>
      <c r="DX568" s="11" t="str">
        <f aca="false">IF(DW568=0,"1","2")</f>
        <v>1</v>
      </c>
      <c r="DY568" s="11" t="str">
        <f aca="false" t="array" ref="DY568">_xlfn.IFS(DW568=0,"0", DW568=0.25, "1", DW568=0.5,"2", DW568=0.75,"3", DW568=1,"4",DW568=1.25,"5", DW568=1.5,"6", DW568=1.75,"7", DW568=2,"8")</f>
        <v>0</v>
      </c>
      <c r="EA568" s="11" t="str">
        <f aca="false">IF(DZ568=0,"1","2")</f>
        <v>1</v>
      </c>
      <c r="EB568" s="11" t="str">
        <f aca="false" t="array" ref="EB568">_xlfn.IFS(DZ568=0,"0", DZ568=0.25, "1", DZ568=0.5,"2", DZ568=0.75,"3", DZ568=1,"4",DZ568=1.25,"5", DZ568=1.5,"6", DZ568=1.75,"7", DZ568=2,"8")</f>
        <v>0</v>
      </c>
      <c r="ED568" s="10" t="str">
        <f aca="false">IF(EC568=0,"1","2")</f>
        <v>1</v>
      </c>
      <c r="EE568" s="11" t="str">
        <f aca="false" t="array" ref="EE568">_xlfn.IFS(EC568=0,"0", EC568=-0.25, "1", EC568=-0.5,"2", EC568=-0.75,"3", EC568=-1,"4",EC568=-1.25,"5", EC568=-1.5,"6", EC568=-1.75,"7", EC568=-2,"8", EC568=-2.25,"9",EC568=-2.5,"10", EC568=-2.75,"11", EC568=-3,"12", EC568=-3.25,"13", EC568=-3.5,"14", EC568=-3.75,"15",EC568=-4,"16")</f>
        <v>0</v>
      </c>
      <c r="EG568" s="10" t="str">
        <f aca="false">IF(EF568=0,"1","2")</f>
        <v>1</v>
      </c>
      <c r="EH568" s="11" t="str">
        <f aca="false" t="array" ref="EH568">_xlfn.IFS(EF568=0,"0", EF568=-0.25, "1", EF568=-0.5,"2", EF568=-0.75,"3", EF568=-1,"4",EF568=-1.25,"5", EF568=-1.5,"6", EF568=-1.75,"7", EF568=-2,"8", EF568=-2.25,"9",EF568=-2.5,"10", EF568=-2.75,"11", EF568=-3,"12", EF568=-3.25,"13", EF568=-3.5,"14", EF568=-3.75,"15",EF568=-4,"16")</f>
        <v>0</v>
      </c>
      <c r="EJ568" s="11" t="str">
        <f aca="false">IF(EI568=0,"1","2")</f>
        <v>1</v>
      </c>
      <c r="EK568" s="11" t="str">
        <f aca="false" t="array" ref="EK568">_xlfn.IFS(EI568=0,"0", EI568=-0.25, "1", EI568=-0.5,"2", EI568=-0.75,"3", EI568=-1,"4",EI568=-1.25,"5", EI568=-1.5,"6", EI568=-1.75,"7", EI568=-2,"8", EI568=-2.25,"9", EI568=-2.25,"9",EI568=-2.5,"10", EI568=-2.75,"11", EI568=-3,"12", EI568=-3.25,"13", EI568=-3.5,"14", EI568=-3.75,"15",EI568=-4,"16", EI568=0.25, "17", EI568=0.5, "18")</f>
        <v>0</v>
      </c>
      <c r="EM568" s="11" t="str">
        <f aca="false">IF(EL568=0,"1","2")</f>
        <v>1</v>
      </c>
      <c r="EN568" s="11" t="str">
        <f aca="false" t="array" ref="EN568">_xlfn.IFS(EL568=0.25,"17",EL568=0.5,"18", EL568=0,"0", EL568=-0.25, "1", EL568=-0.5,"2", EL568=-0.75,"3", EL568=-1,"4",EL568=-1.25,"5", EL568=-1.5,"6", EL568=-1.75,"7", EL568=-2,"8",EL568= -2.25,"9",EL568=-2.5,"10",EL568= -2.75,"11",EL568= -3,"12",EL568= -3.25,"13",EL568= -3.5,"14",EL568= -3.75,"15",EL568=-4,"16")</f>
        <v>0</v>
      </c>
      <c r="EP568" s="11" t="str">
        <f aca="false">IF(EO568=0,"1","2")</f>
        <v>1</v>
      </c>
      <c r="EQ568" s="11" t="str">
        <f aca="false" t="array" ref="EQ568">_xlfn.IFS(EO568=0,"0", EO568=0.25, "1", EO568=0.5,"2", EO568=0.75,"3", EO568=1,"4",EO568=1.25,"5", EO568=1.5,"6", EO568=1.75,"7", EO568=2,"8", EO568=2.25,"9", EO568=2.25,"9",EO568=2.5,"10", EO568=2.75,"11", EO568=3,"12", EO568=3.25,"13", EO568=3.5,"14", EO568=3.75,"15",EO568=4,"16", EO568=-0.25, "17", bq=-0.5, "18")</f>
        <v>0</v>
      </c>
      <c r="ES568" s="11" t="str">
        <f aca="false">IF(ER568=0,"1","2")</f>
        <v>1</v>
      </c>
      <c r="ET568" s="11" t="str">
        <f aca="false" t="array" ref="ET568">_xlfn.IFS(ER568=0,"0", ER568=0.25, "1", ER568=0.5,"2", ER568=0.75,"3", ER568=1,"4",ER568=1.25,"5", ER568=1.5,"6", ER568=1.75,"7", ER568=2,"8", ER568=2.25,"9", ER568=2.25,"9",ER568=2.5,"10", ER568=2.75,"11", ER568=3,"12", ER568=3.25,"13", ER568=3.5,"14", ER568=3.75,"15",ER568=4,"16", ER568=-0.25, "17", bq=-0.5, "18")</f>
        <v>0</v>
      </c>
      <c r="EV568" s="14" t="e">
        <f aca="false">VLOOKUP(EU568,LEYENDA!$G$2:$H$8,2,TRUE())</f>
        <v>#N/A</v>
      </c>
      <c r="EW568" s="14" t="e">
        <f aca="false" t="array" ref="EW568">_xlfn.IFS(EV568="0-5","1", EV568="6-12","2", EV568="13-18","3", EV568="19-24","4", EV568="25-36","5", EV568="37-48","6", EV568="49-60","7")</f>
        <v>#N/A</v>
      </c>
    </row>
    <row r="569" customFormat="false" ht="13.5" hidden="false" customHeight="false" outlineLevel="0" collapsed="false">
      <c r="A569" s="1" t="n">
        <v>221</v>
      </c>
      <c r="B569" s="2" t="n">
        <v>1</v>
      </c>
      <c r="C569" s="33" t="n">
        <v>44399</v>
      </c>
      <c r="E569" s="5" t="str">
        <f aca="false">VLOOKUP(A569,'286'!$A$3:$J$6279,10,FALSE())</f>
        <v>PHILP ANTORAZ, LUCÍA</v>
      </c>
      <c r="F569" s="4" t="str">
        <f aca="false">VLOOKUP(A569,'286'!$A$3:$I$1768,3,FALSE())</f>
        <v>PHILP ANLU</v>
      </c>
      <c r="G569" s="6" t="n">
        <f aca="false">VLOOKUP(A569,'286'!$A$3:$I$1768,4,FALSE())</f>
        <v>39767</v>
      </c>
      <c r="H569" s="7" t="n">
        <f aca="false">YEAR(C569)-YEAR(G569)</f>
        <v>13</v>
      </c>
      <c r="I569" s="1" t="str">
        <f aca="false">VLOOKUP(H569,LEYENDA!$C$2:$D$6,2,TRUE())</f>
        <v>13-24</v>
      </c>
      <c r="J569" s="5" t="str">
        <f aca="false">VLOOKUP(A569,'286'!$A$3:$I$1768,7,FALSE())</f>
        <v>M</v>
      </c>
      <c r="K569" s="8" t="n">
        <f aca="false">VLOOKUP(A569,'286'!$A$3:$I$1768,2,FALSE())</f>
        <v>0</v>
      </c>
      <c r="L569" s="4" t="str">
        <f aca="false">VLOOKUP(A569,'286'!$A$3:$I$1768,8,FALSE())</f>
        <v>D</v>
      </c>
      <c r="M569" s="4" t="str">
        <f aca="false">VLOOKUP(A569,'286'!$A$3:$I$1768,9,FALSE())</f>
        <v>D</v>
      </c>
      <c r="N569" s="8" t="str">
        <f aca="false">IF(R569=O569, "MISMA","CONTRARIA")</f>
        <v>MISMA</v>
      </c>
      <c r="O569" s="8" t="str">
        <f aca="false" t="array" ref="O569">_xlfn.IFS(L569="D","1", L569="I","2")</f>
        <v>1</v>
      </c>
      <c r="P569" s="8" t="e">
        <f aca="false" t="array" ref="P569">_xlfn.IFS(K569="OD","1", K569="OI","2")</f>
        <v>#N/A</v>
      </c>
      <c r="Q569" s="1" t="str">
        <f aca="false" t="array" ref="Q569">_xlfn.IFS(J569="M","1", J569="H","2")</f>
        <v>1</v>
      </c>
      <c r="R569" s="8" t="str">
        <f aca="false" t="array" ref="R569">_xlfn.IFS(M569="D","1", M569="I","2")</f>
        <v>1</v>
      </c>
      <c r="S569" s="1" t="str">
        <f aca="false" t="array" ref="S569">_xlfn.IFS(N569="CONTRARIA", "1",N569= "MISMA","2")</f>
        <v>2</v>
      </c>
      <c r="T569" s="1" t="str">
        <f aca="false" t="array" ref="T569">_xlfn.IFS(I569="0-12","1", I569="13-24","2", I569="25-40","3", I569="41-60","4", I569="61-100","5")</f>
        <v>2</v>
      </c>
      <c r="U569" s="9" t="n">
        <v>-2</v>
      </c>
      <c r="V569" s="10" t="str">
        <f aca="false">IF(U569="","",IF(AND(U569&gt;=-9,U569&lt;=-6.5),"-9 a -6,5",IF(AND(U569&gt;=-6,U569&lt;=-3.5),"-6 a -3,5",IF(AND(U569&gt;=-3,U569&lt;=-1),"-3 a -1",IF(U569=-0.5,"-0,5",IF(AND(U569&gt;=0,U569&lt;=2.5),"0 a 2,5",IF(AND(U569&gt;=3,U569&lt;=5.5),"3 a 5,5",IF(AND(U569&gt;=6,U569&lt;=8.5),"6 a 8,5",IF(AND(U569&gt;=9,U569&lt;=20),"9 a 20","Fuera de rango")))))))))</f>
        <v>-3 a -1</v>
      </c>
      <c r="W569" s="11" t="n">
        <f aca="false">IF(V569="","",IF(V569="-9 a -6,5",2,IF(V569="-6 a -3,5",3,IF(V569="-3 a -1",4,IF(V569="-0,5","NORMA",IF(V569="0 a 2,5",5,IF(V569="3 a 5,5",6,IF(V569="6 a 8,5",7,IF(V569="9 a 20",8,"Fuera de rango")))))))))</f>
        <v>4</v>
      </c>
      <c r="X569" s="9" t="n">
        <v>9</v>
      </c>
      <c r="Y569" s="11" t="str">
        <f aca="false">IF(X569="","",IF(AND(X569&gt;=0,X569&lt;=4),"0 a 4",IF(AND(X569&gt;=4.5,X569&lt;=8.5),"4,5 a 8,5",IF(X569=9,"9",IF(AND(X569&gt;=9.5,X569&lt;=13),"9,5 a 13",IF(AND(X569&gt;=13.5,X569&lt;=20),"13,5 a 20",IF(AND(X569&gt;=20.5,X569&lt;=35),"20,5 a 35","Fuera de rango")))))))</f>
        <v>9</v>
      </c>
      <c r="Z569" s="11" t="str">
        <f aca="false">IF(Y569="","",IF(Y569="0 a 4",1,IF(Y569="4,5 a 8,5",2,IF(Y569="9","NORMA",IF(Y569="9,5 a 13",3,IF(Y569="13,5 a 20",4,IF(Y569="20,5 a 35",5,"Fuera de rango")))))))</f>
        <v>NORMA</v>
      </c>
      <c r="AA569" s="9" t="n">
        <v>12</v>
      </c>
      <c r="AB569" s="10" t="str">
        <f aca="false">IF(AA569="","",IF(AND(AA569&gt;=0,AA569&lt;=9),"0 a 9",IF(AND(AA569&gt;=9.5,AA569&lt;=18.5),"9,5 a 18,5",IF(AA569=19,"19",IF(AND(AA569&gt;=19.5,AA569&lt;=28),"19,5 a 28",IF(AND(AA569&gt;=28.5,AA569&lt;=40),"28,5 a 40","Fuera de rango"))))))</f>
        <v>9,5 a 18,5</v>
      </c>
      <c r="AC569" s="11" t="n">
        <f aca="false" t="array" ref="AC569">_xlfn.IFS(AB569="","",AB569="0 a 9",1,AB569="9,5 a 18,5",2,AB569="19","NORMA",AB569="19,5 a 28",3,AB569="28,5 a 40",4,TRUE(),"Fuera de rango")</f>
        <v>2</v>
      </c>
      <c r="AD569" s="9" t="n">
        <v>1</v>
      </c>
      <c r="AE569" s="10" t="str">
        <f aca="false">IF(AD569="","",IF(AND(AD569&gt;=-10,AD569&lt;=0),"De -10 a 0",IF(AND(AD569&gt;=0.5,AD569&lt;=9.5),"0,5 a 9,5",IF(AD569=10,"10",IF(AND(AD569&gt;=10.5,AD569&lt;=20),"10,5 a 20",IF(AND(AD569&gt;=20.5,AD569&lt;=40),"20,5 a 40","Fuera de rango"))))))</f>
        <v>0,5 a 9,5</v>
      </c>
      <c r="AF569" s="12" t="n">
        <f aca="false">IF(AD569="","",IF(AND(AD569&gt;=-10,AD569&lt;=0),1,IF(AND(AD569&gt;=0.5,AD569&lt;=9.5),2,IF(AD569=10,"NORMA",IF(AND(AD569&gt;=10.5,AD569&lt;=20),3,IF(AND(AD569&gt;=20.5,AD569&lt;=40),4,""))))))</f>
        <v>2</v>
      </c>
      <c r="AG569" s="9" t="n">
        <v>10</v>
      </c>
      <c r="AH569" s="10" t="str">
        <f aca="false">IF(AG569="","",IF(AND(AG569&gt;=0,AG569&lt;=4),"0 a 4",IF(AND(AG569&gt;=4.5,AG569&lt;=8.5),"4,5 a 8,5",IF(AG569=9,"9",IF(AND(AG569&gt;=9.5,AG569&lt;=13),"9,5 a 13",IF(AND(AG569&gt;=13.5,AG569&lt;=25),"13,5 a 25","Fuera de rango"))))))</f>
        <v>9,5 a 13</v>
      </c>
      <c r="AI569" s="10" t="n">
        <f aca="false">IF(AH569="","",IF(AH569="0 a 4",1,IF(AH569="4,5 a 8,5",2,IF(AH569="9","NORMA",IF(AH569="9,5 a 13",3,IF(AH569="13,5 a 25",4,""))))))</f>
        <v>3</v>
      </c>
      <c r="AJ569" s="9" t="n">
        <v>5</v>
      </c>
      <c r="AK569" s="10" t="str">
        <f aca="false">IF(AJ569="","",IF(AND(AJ569&gt;=-15,AJ569&lt;=-10.5),"-15 a -10,5",IF(AND(AJ569&gt;=-10,AJ569&lt;=-4),"-10 a -4",IF(AND(AJ569&gt;=-4.5,AJ569&lt;=0),"-4,5 a 0",IF(AND(AJ569&gt;=0.5,AJ569&lt;=4.5),"0,5 a 4,5",IF(AJ569=5,"5",IF(AND(AJ569&gt;=5.5,AJ569&lt;=10),"5,5 a 10",IF(AND(AJ569&gt;=10.5,AJ569&lt;=20),"10,5 a 20","Fuera de rango"))))))))</f>
        <v>5</v>
      </c>
      <c r="AL569" s="11" t="str">
        <f aca="false">IF(AK569="","",IF(AK569="-15 a -10,5",1,IF(AK569="-10 a -4",2,IF(AK569="-4,5 a 0",3,IF(AK569="0,5 a 4,5",4,IF(AK569="5","NORMA",IF(AK569="5,5 a 10",5,IF(AK569="10,5 a 20",6,"Error"))))))))</f>
        <v>NORMA</v>
      </c>
      <c r="AM569" s="9" t="n">
        <v>-0.5</v>
      </c>
      <c r="AN569" s="10" t="str">
        <f aca="false">IF(AM569="","",IF(AND(AM569&gt;=-7.5,AM569&lt;=-5.5),"-7,5 a -5,5",IF(AND(AM569&gt;=-5,AM569&lt;=-3),"-5 a -3",IF(AND(AM569&gt;=-2.5,AM569&lt;=-0.5),"-2,5 a -0,5",IF(AM569=0,"0,00",IF(AND(AM569&gt;=0.5,AM569&lt;=2.5),"0,5 a 2,5",IF(AND(AM569&gt;=3,AM569&lt;=5),"3 a 5",IF(AND(AM569&gt;=5.5,AM569&lt;=7.5),"5,5 a 7,5",IF(AND(AM569&gt;=8,AM569&lt;=10),"8 a 10","Fuera de rango")))))))))</f>
        <v>-2,5 a -0,5</v>
      </c>
      <c r="AO569" s="11" t="n">
        <f aca="false">IF(AN569="","",IF(AN569="-7,5 a -5,5",1,IF(AN569="-5 a -3",2,IF(AN569="-2,5 a -0,5",3,IF(AN569="0,00","NORMA",IF(AN569="0,5 a 2,5",4,IF(AN569="3 a 5",5,IF(AN569="5,5 a 7,5",6,IF(AN569="8 a 10",7,"Error")))))))))</f>
        <v>3</v>
      </c>
      <c r="AP569" s="9" t="n">
        <v>-1</v>
      </c>
      <c r="AQ569" s="10" t="str">
        <f aca="false">IF(AP569="","",IF(AND(AP569&gt;=-20,AP569&lt;=-9.5),"-20 a -9,5",IF(AND(AP569&gt;=-9,AP569&lt;=-6.5),"-9 a -6,5",IF(AP569=-6,"-6",IF(AND(AP569&gt;=-5.5,AP569&lt;=-3),"-5,5 a -3",IF(AND(AP569&gt;=-2.5,AP569&lt;=0),"-2,5 a 0",IF(AND(AP569&gt;=0.5,AP569&lt;=3),"0,5 a 3",IF(AND(AP569&gt;=3.5,AP569&lt;=6),"3,5 a 6",IF(AND(AP569&gt;=6.5,AP569&lt;=9),"6,5 a 9",IF(AND(AP569&gt;=9.5,AP569&lt;=20),"9,5 a 20","Fuera de rango"))))))))))</f>
        <v>-2,5 a 0</v>
      </c>
      <c r="AR569" s="11" t="n">
        <f aca="false">IF(AQ569="","",IF(AQ569="-20 a -9,5",1,IF(AQ569="-9 a -6,5",2,IF(AQ569="-6","NORMA",IF(AQ569="-5,5 a -3",3,IF(AQ569="-2,5 a 0",4,IF(AQ569="0,5 a 3",5,IF(AQ569="3,5 a 6",6,IF(AQ569="6,5 a 9",7,IF(AQ569="9,5 a 20",8,""))))))))))</f>
        <v>4</v>
      </c>
      <c r="AS569" s="9" t="n">
        <v>-2</v>
      </c>
      <c r="AT569" s="10" t="str">
        <f aca="false">IF(AS569="","",IF(AND(AS569&gt;=-16,AS569&lt;=-14),"-16 a -14",IF(AND(AS569&gt;=-13.5,AS569&lt;=-11.5),"-13,5 a -11,5",IF(AND(AS569&gt;=-11,AS569&lt;=-9),"-11 a -9",IF(AND(AS569&gt;=-8.5,AS569&lt;=-6.5),"-8,5 a -6,5",IF(AND(AS569&gt;=-6,AS569&lt;=-4),"-6 a -4",IF(AND(AS569&gt;=-3.5,AS569&lt;=-1.5),"-3,5 a -1,5",IF(AND(AS569&gt;=-1,AS569&lt;=1),"-1 a 1",IF(AND(AS569&gt;=1.5,AS569&lt;=3.5),"1,5 a 3,5",IF(AND(AS569&gt;=4,AS569&lt;=6),"4 a 6",IF(AND(AS569&gt;=6.5,AS569&lt;=8.5),"6,5 a 8,5",IF(AND(AS569&gt;=9,AS569&lt;=11),"9 a 11",IF(AND(AS569&gt;=11.5,AS569&lt;=13.5),"11,5 a 13,5",IF(AND(AS569&gt;=14,AS569&lt;=16),"14 a 16",IF(AND(AS569&gt;=16.5,AS569&lt;=18.5),"16,5 a 18,5",IF(AND(AS569&gt;=19,AS569&lt;=21),"19 a 21","Fuera de rango"))))))))))))))))</f>
        <v>-3,5 a -1,5</v>
      </c>
      <c r="AU569" s="11" t="n">
        <f aca="false" t="array" ref="AU569">IF(AT569="","",_xlfn.IFS(AT569="-16 a -14",1,AT569="-13,5 a -11,5",2,AT569="-11 a -9",3,AT569="-8,5 a -6,5",4,AT569="-6 a -4",5,AT569="-3,5 a -1,5",6,AT569="-1 a 1",7,AT569="1,5 a 3,5",8,AT569="4 a 6","NORMA",AT569="6,5 a 8,5",9,AT569="9 a 11",10,AT569="11,5 a 13,5",11,AT569="14 a 16",12,AT569="16,5 a 18,5",13,AT569="19 a 21",14,TRUE(),""))</f>
        <v>6</v>
      </c>
      <c r="AV569" s="9" t="n">
        <v>0.25</v>
      </c>
      <c r="AW569" s="10" t="str">
        <f aca="false">IF(AV569="","",IF(AND(AV569&gt;=-1,AV569&lt;=-0.5),"-1 a -0,5",IF(AND(AV569&gt;-0.5,AV569&lt;=0),"De -0,5 a 0",IF(AND(AV569&gt;=0.25,AV569&lt;=0.75),"0,25 a 0,75",IF(AND(AV569&gt;=1,AV569&lt;=1.5),"1 a 1,5",IF(AND(AV569&gt;=1.75,AV569&lt;=2.25),"1,75 a 2,25",IF(AND(AV569&gt;=2.5,AV569&lt;=3),"2,5 a 3",IF(AND(AV569&gt;=3.25,AV569&lt;=3.75),"3,25 a 3,75","Fuera de rango"))))))))</f>
        <v>0,25 a 0,75</v>
      </c>
      <c r="AX569" s="10" t="str">
        <f aca="false">IF(AW569="","",IF(OR(AW569="-1 a -0,5",AW569="-1 a -0.5"),1,IF(OR(AW569="De -0,5 a 0",AW569="-0,5 a 0",AW569="De -0.5 a 0"),2,IF(OR(AW569="0,25 a 0,75",AW569="0.25 a 0.75"),"NORMA",IF(OR(AW569="1 a 1,5",AW569="1 a 1.5"),3,IF(OR(AW569="1,75 a 2,25",AW569="1.75 a 2.25"),4,IF(OR(AW569="2,5 a 3",AW569="2.5 a 3"),5,IF(OR(AW569="3,25 a 3,75",AW569="3.25 a 3.75"),6,""))))))))</f>
        <v>NORMA</v>
      </c>
      <c r="AY569" s="9" t="n">
        <v>-4</v>
      </c>
      <c r="AZ569" s="10" t="str">
        <f aca="false">IF(AY569="","",IF(AND(AY569&gt;=-20,AY569&lt;=-9.5),"-20 a -9,5",IF(AND(AY569&gt;=-9,AY569&lt;=-6.5),"-9 a -6,5",IF(AY569=-6,"-6",IF(AND(AY569&gt;=-5.5,AY569&lt;=-3),"-5,5 a -3",IF(AND(AY569&gt;=-2.5,AY569&lt;=0),"-2,5 a 0",IF(AND(AY569&gt;=0.5,AY569&lt;=3),"0,5 a 3",IF(AND(AY569&gt;=3.5,AY569&lt;=6),"3,5 a 6","Fuera de rango"))))))))</f>
        <v>-5,5 a -3</v>
      </c>
      <c r="BA569" s="11" t="n">
        <f aca="false">IF(AZ569="","",IF(AZ569="-20 a -9,5",1,IF(AZ569="-9 a -6,5",2,IF(AZ569="-6","NORMA",IF(AZ569="-5,5 a -3",3,IF(AZ569="-2,5 a 0",4,IF(AZ569="0,5 a 3",5,IF(AZ569="3,5 a 6",6,""))))))))</f>
        <v>3</v>
      </c>
      <c r="BB569" s="9" t="n">
        <v>0</v>
      </c>
      <c r="BC569" s="10" t="str">
        <f aca="false" t="array" ref="BC569">IF(BB569="","",_xlfn.IFS(AND(BB569&gt;=0,BB569&lt;=2),"0 a 2",AND(BB569&gt;=2.5,BB569&lt;=4.5),"2,5 a 4,5",AND(BB569&gt;=5,BB569&lt;=7),"5 a 7",AND(BB569&gt;=7.5,BB569&lt;=9.5),"7,5 a 9,5",AND(BB569&gt;=10,BB569&lt;=12),"10 a 12",AND(BB569&gt;=12.5,BB569&lt;=14.5),"12,5 a 14,5",BB569=15,"15",AND(BB569&gt;=15.5,BB569&lt;=17.5),"15,5 a 17,5",AND(BB569&gt;=18,BB569&lt;=20),"18 a 20",AND(BB569&gt;=20.5,BB569&lt;=22.5),"20,5 a 22,5",AND(BB569&gt;=23,BB569&lt;=25),"23 a 25",TRUE(),"Fuera de rango"))</f>
        <v>0 a 2</v>
      </c>
      <c r="BD569" s="11" t="n">
        <f aca="false" t="array" ref="BD569">IF(BC569="","",_xlfn.IFS(BC569="0 a 2",1,BC569="2,5 a 4,5",2,BC569="5 a 7",3,BC569="7,5 a 9,5",4,BC569="10 a 12",5,BC569="12,5 a 14,5",6,BC569="15","NORMA",BC569="15,5 a 17,5",7,BC569="18 a 20",8,BC569="20,5 a 22,5",9,BC569="23 a 25",10,TRUE(),"Fuera de rango"))</f>
        <v>1</v>
      </c>
      <c r="BE569" s="9" t="n">
        <v>21</v>
      </c>
      <c r="BF569" s="10" t="str">
        <f aca="false">IF(BE569="","",IF(AND(BE569&gt;=-20,BE569&lt;=-10),"-20 a -10",IF(AND(BE569&gt;=-9.5,BE569&lt;=0.5),"-9,5 a 0,5",IF(AND(BE569&gt;=1,BE569&lt;=11),"1 a 11",IF(AND(BE569&gt;=11.5,BE569&lt;=20.5),"11,5 a 20,5",IF(BE569=21,"21",IF(AND(BE569&gt;=21.5,BE569&lt;=31.5),"21,5 a 31,5",IF(AND(BE569&gt;=32,BE569&lt;=42),"32 a 42","Fuera de rango"))))))))</f>
        <v>21</v>
      </c>
      <c r="BG569" s="11" t="str">
        <f aca="false">IF(BF569="","",IF(BF569="-20 a -10",1,IF(BF569="-9,5 a 0,5",2,IF(BF569="1 a 11",3,IF(BF569="11,5 a 20,5",4,IF(BF569="21","NORMA",IF(BF569="21,5 a 31,5",5,IF(BF569="32 a 42",6,""))))))))</f>
        <v>NORMA</v>
      </c>
      <c r="BH569" s="9" t="n">
        <v>-1</v>
      </c>
      <c r="BI569" s="10" t="str">
        <f aca="false">IF(BH569="","",IF(AND(BH569&gt;=-20,BH569&lt;=-15),"-20 a -15",IF(AND(BH569&gt;=-14.5,BH569&lt;=-9.5),"-14,5 a -9,5",IF(AND(BH569&gt;=-9,BH569&lt;=-4),"-9 a -4",IF(AND(BH569&gt;=-3.5,BH569&lt;=2.5),"-3,5 a 2,5",IF(AND(BH569&gt;=3,BH569&lt;=8),"3 a 8",IF(AND(BH569&gt;=8.5,BH569&lt;=14.5),"8,5 a 14,5",IF(BH569=15,"15",IF(AND(BH569&gt;=15.5,BH569&lt;=20.5),"15,5 a 20,5",IF(AND(BH569&gt;=21,BH569&lt;=26),"21 a 26","Fuera de rango"))))))))))</f>
        <v>-3,5 a 2,5</v>
      </c>
      <c r="BJ569" s="11" t="n">
        <f aca="false">IF(BI569="","",IF(BI569="-20 a -15",1,IF(BI569="-14,5 a -9,5",2,IF(BI569="-9 a -4",3,IF(BI569="-3,5 a 2,5",4,IF(BI569="3 a 8",5,IF(BI569="8,5 a 14,5",6,IF(BI569="15","NORMA",IF(BI569="15,5 a 20,5",7,IF(BI569="21 a 26",8,IF(BI569="26,5 a 31,5",9,"")))))))))))</f>
        <v>4</v>
      </c>
      <c r="BK569" s="9" t="n">
        <v>0</v>
      </c>
      <c r="BL569" s="10" t="str">
        <f aca="false">IF(BK569="","",IF(AND(BK569&gt;=0,BK569&lt;=2),"0 - 2",IF(AND(BK569&gt;=2.5,BK569&lt;=4.5),"2,5 - 4,5",IF(AND(BK569&gt;=5,BK569&lt;=7),"5 - 7",IF(AND(BK569&gt;=7.5,BK569&lt;=9.5),"7,5 - 9,5",IF(AND(BK569&gt;=10,BK569&lt;=12),"10 - 12",IF(AND(BK569&gt;=12.5,BK569&lt;=13.5),"12,5 - 13,5",IF(BK569=14,"14",IF(AND(BK569&gt;=14.5,BK569&lt;=16.5),"14,5 - 16,5",IF(AND(BK569&gt;=17,BK569&lt;=19),"17 - 19",IF(AND(BK569&gt;=19.5,BK569&lt;=21.5),"19,5 - 21,5",IF(AND(BK569&gt;=22,BK569&lt;=24),"22 - 24",IF(AND(BK569&gt;=24.5,BK569&lt;=26.5),"24,5 - 26,5",IF(AND(BK569&gt;=27,BK569&lt;=29),"27 - 29",IF(AND(BK569&gt;=29.5,BK569&lt;=30),"29,5 - 30","Fuera de rango")))))))))))))))</f>
        <v>0 - 2</v>
      </c>
      <c r="BM569" s="11" t="n">
        <f aca="false">IF(BL569="","",IF(BL569="0 - 2",1,IF(BL569="2,5 - 4,5",2,IF(BL569="5 - 7",3,IF(BL569="7,5 - 9,5",4,IF(BL569="10 - 12",5,IF(BL569="12,5 - 13,5",6,IF(BL569="14","NORMA",IF(BL569="14,5 - 16,5",7,IF(BL569="17 - 19",8,IF(BL569="19,5 - 21,5",9,IF(BL569="22 - 24",10,IF(BL569="24,5 - 26,5",11,IF(BL569="27 - 29",12,IF(BL569="29,5 - 30",13,"")))))))))))))))</f>
        <v>1</v>
      </c>
      <c r="BN569" s="9" t="n">
        <v>21</v>
      </c>
      <c r="BO569" s="11" t="str">
        <f aca="false">IF(BN569="","",IF(AND(BN569&gt;=-20,BN569&lt;=-10),"-20 a -10",IF(AND(BN569&gt;=-9.5,BN569&lt;=0.5),"-9,5 a 0,5",IF(AND(BN569&gt;=1,BN569&lt;=11),"1 a 11",IF(AND(BN569&gt;=11.5,BN569&lt;=21.5),"11,5 a 21,5",IF(BN569=22,"22",IF(AND(BN569&gt;=22.5,BN569&lt;=32.5),"22,5 a 32,5",IF(AND(BN569&gt;=33,BN569&lt;=43),"33 a 43","Fuera de rango"))))))))</f>
        <v>11,5 a 21,5</v>
      </c>
      <c r="BP569" s="11" t="n">
        <f aca="false">IF(BO569="","",IF(BO569="-20 a -10",1,IF(BO569="-9,5 a 0,5",2,IF(BO569="1 a 11",3,IF(BO569="11,5 a 21,5",4,IF(BO569="22","NORMA",IF(BO569="22,5 a 32,5",5,IF(BO569="33 a 43",6,""))))))))</f>
        <v>4</v>
      </c>
      <c r="BQ569" s="9" t="n">
        <v>8</v>
      </c>
      <c r="BR569" s="10" t="str">
        <f aca="false">IF(BQ569="","",IF(AND(BQ569&gt;=-20,BQ569&lt;=-15),"-20 a -15",IF(AND(BQ569&gt;=-14.5,BQ569&lt;=-9.5),"-14,5 a -9,5",IF(AND(BQ569&gt;=-9,BQ569&lt;=-4),"-9 a -4",IF(AND(BQ569&gt;=-3.5,BQ569&lt;=2.5),"-3,5 a 2,5",IF(AND(BQ569&gt;=3,BQ569&lt;=8),"3 a 8",IF(AND(BQ569&gt;=8.5,BQ569&lt;=13.5),"8,5 a 13,5",IF(AND(BQ569&gt;=14,BQ569&lt;=17.5),"14 a 17,5",IF(BQ569=18,"18",IF(AND(BQ569&gt;=18.5,BQ569&lt;=23.5),"18,5 a 23,5",IF(AND(BQ569&gt;=24,BQ569&lt;=29),"24 a 29",IF(AND(BQ569&gt;=29.5,BQ569&lt;=34.5),"29,5 a 34,5",IF(AND(BQ569&gt;=35,BQ569&lt;=40),"35 a 40","Fuera de rango")))))))))))))</f>
        <v>3 a 8</v>
      </c>
      <c r="BS569" s="11" t="n">
        <f aca="false">IF(BR569="","",IF(BR569="-20 a -15",1,IF(BR569="-14,5 a -9,5",2,IF(BR569="-9 a -4",3,IF(BR569="-3,5 a 2,5",4,IF(BR569="3 a 8",5,IF(BR569="8,5 a 13,5",6,IF(BR569="14 a 17,5",7,IF(BR569="18","NORMA",IF(BR569="18,5 a 23,5",8,IF(BR569="24 a 29",9,IF(BR569="29,5 a 34,5",10,IF(BR569="35 a 40",11,"")))))))))))))</f>
        <v>5</v>
      </c>
      <c r="BT569" s="9" t="n">
        <v>-0.5</v>
      </c>
      <c r="BU569" s="10" t="str">
        <f aca="false">IF(BT569="","",IF(AND(BT569&gt;=-20,BT569&lt;=-18),"-20 a -18",IF(AND(BT569&gt;=-17.5,BT569&lt;=-15.5),"-17,5 a -15,5",IF(AND(BT569&gt;=-15,BT569&lt;=-13),"-15 a -13",IF(AND(BT569&gt;=-12.5,BT569&lt;=-10.5),"-12,5 a -10,5",IF(AND(BT569&gt;=-10,BT569&lt;=-8),"-10 a -8",IF(AND(BT569&gt;=-7.5,BT569&lt;=-5.5),"-7,5 a -5,5",IF(AND(BT569&gt;=-5,BT569&lt;=-3),"-5 a -3",IF(AND(BT569&gt;=-2.5,BT569&lt;=-0.5),"-2,5 a -0,5",IF(BT569=0,"0",IF(AND(BT569&gt;=0.5,BT569&lt;=2.5),"0,5 a 2,5",IF(AND(BT569&gt;=3,BT569&lt;=5),"3 a 5",IF(AND(BT569&gt;=5.5,BT569&lt;=7.5),"5,5 a 7,5",IF(AND(BT569&gt;=8,BT569&lt;=10),"8 a 10",IF(AND(BT569&gt;=10.5,BT569&lt;=12.5),"10,5 a 12,5",IF(AND(BT569&gt;=13,BT569&lt;=15),"13 a 15",IF(AND(BT569&gt;=15.5,BT569&lt;=17.5),"15,5 a 17,5",IF(AND(BT569&gt;=18,BT569&lt;=20),"18 a 20","Fuera de rango"))))))))))))))))))</f>
        <v>-2,5 a -0,5</v>
      </c>
      <c r="BV569" s="11" t="n">
        <f aca="false">IF(BT569="","",IF(BT569=0,"NORMA",IF(AND(BT569&gt;=-20,BT569&lt;=-18),2,IF(AND(BT569&gt;=-17.5,BT569&lt;=-15.5),2,IF(AND(BT569&gt;=-15,BT569&lt;=-13),3,IF(AND(BT569&gt;=-12.5,BT569&lt;=-10.5),4,IF(AND(BT569&gt;=-10,BT569&lt;=-8),5,IF(AND(BT569&gt;=-7.5,BT569&lt;=-5.5),6,IF(AND(BT569&gt;=-5,BT569&lt;=-3),7,IF(AND(BT569&gt;=-2.5,BT569&lt;=-0.5),8,IF(AND(BT569&gt;=0.5,BT569&lt;=2.5),9,IF(AND(BT569&gt;=3,BT569&lt;=5),10,IF(AND(BT569&gt;=5.5,BT569&lt;=7.5),11,IF(AND(BT569&gt;=8,BT569&lt;=10),12,IF(AND(BT569&gt;=10.5,BT569&lt;=12.5),13,IF(AND(BT569&gt;=13,BT569&lt;=15),14,IF(AND(BT569&gt;=15.5,BT569&lt;=17.5),15,IF(AND(BT569&gt;=18,BT569&lt;=20),16,"Fuera de rango"))))))))))))))))))</f>
        <v>8</v>
      </c>
      <c r="BW569" s="9" t="n">
        <v>-4.75</v>
      </c>
      <c r="BX569" s="10" t="n">
        <f aca="false">18.5- (0.3*H569)</f>
        <v>14.6</v>
      </c>
      <c r="BY569" s="10" t="n">
        <f aca="false">(BW569)-(BX569)</f>
        <v>-19.35</v>
      </c>
      <c r="BZ569" s="10" t="str">
        <f aca="false">IF(BY569="","",IF(BY569&lt;-27.5,"De -30 a -28",IF(BY569&lt;-25,"De -27,5 a -25,5",IF(BY569&lt;-22.5,"De -25 a -23",IF(BY569&lt;-20,"De -22,5 a -20,5",IF(BY569&lt;-17.5,"De -20 a -18",IF(BY569&lt;-15,"De -17,5 a -15,5",IF(BY569&lt;-12.5,"De -15 a -13",IF(BY569&lt;-10,"De -12,5 a -10,5",IF(BY569&lt;-7.5,"De -10 a -8",IF(BY569&lt;-5,"De -7,5 a -5,5",IF(BY569&lt;-2.5,"De -5 a -3",IF(BY569&lt;0,"De -2,5 a -0,5",IF(BY569&lt;2.5,"De 0 a 2",IF(BY569&lt;5,"De 2,5 a 4,5",IF(BY569&lt;7.5,"De 5 a 7",IF(BY569&lt;10,"De 7,5 a 9,5",IF(BY569&lt;12.5,"De 10 a 12",IF(BY569&lt;15,"De 12,5 a 14,5",IF(BY569&lt;17.5,"De 15 a 17",IF(BY569&lt;20,"De 17,5 a 19,5",IF(BY569&lt;22.5,"De 20 a 22",IF(BY569&lt;25,"De 22,5 a 24,5",IF(BY569&lt;27.5,"De 25 a 27","De 27,5 a 30"))))))))))))))))))))))))</f>
        <v>De -20 a -18</v>
      </c>
      <c r="CA569" s="12" t="n">
        <f aca="false">IF(BY569="","",IF(BY569&lt;=-28,1,IF(BY569&lt;=-25.5,2,IF(BY569&lt;=-23,3,IF(BY569&lt;=-20.5,4,IF(BY569&lt;=-18,5,IF(BY569&lt;=-15.5,6,IF(BY569&lt;=-13,7,IF(BY569&lt;=-10.5,8,IF(BY569&lt;=-8,9,IF(BY569&lt;=-5.5,10,IF(BY569&lt;=-3,11,IF(BY569&lt;=-0.5,12,IF(BY569&lt;=2,13,IF(BY569&lt;=4.5,14,IF(BY569&lt;=7,15,IF(BY569&lt;=9.5,16,IF(BY569&lt;=12,17,IF(BY569&lt;=14.5,18,IF(BY569&lt;=17,19,IF(BY569&lt;=19.5,20,IF(BY569&lt;=22,21,IF(BY569&lt;=24.5,22,IF(BY569&lt;=27,23,IF(BY569&lt;=30,24,"Fuera de rango")))))))))))))))))))))))))</f>
        <v>5</v>
      </c>
      <c r="CB569" s="9" t="n">
        <v>-4.25</v>
      </c>
      <c r="CC569" s="10" t="n">
        <f aca="false">18.5- (0.3*H569)</f>
        <v>14.6</v>
      </c>
      <c r="CD569" s="10" t="n">
        <f aca="false">(CB569)-(CC569)</f>
        <v>-18.85</v>
      </c>
      <c r="CE569" s="10" t="str">
        <f aca="false">IF(CD569="","",IF(CD569&lt;-27.5,"De -30 a -28",IF(CD569&lt;-25,"De -27,5 a -25,5",IF(CD569&lt;-22.5,"De -25 a -23",IF(CD569&lt;-20,"De -22,5 a -20,5",IF(CD569&lt;-17.5,"De -20 a -18",IF(CD569&lt;-15,"De -17,5 a -15,5",IF(CD569&lt;-12.5,"De -15 a -13",IF(CD569&lt;-10,"De -12,5 a -10,5",IF(CD569&lt;-7.5,"De -10 a -8",IF(CD569&lt;-5,"De -7,5 a -5,5",IF(CD569&lt;-2.5,"De -5 a -3",IF(CD569&lt;0,"De -2,5 a -0,5",IF(CD569&lt;=2,"De 0 a 2",IF(CD569&lt;=4.5,"De 2,5 a 4,5",IF(CD569&lt;=7,"De 5 a 7",IF(CD569&lt;=9.5,"De 7,5 a 9,5",IF(CD569&lt;=12,"De 10 a 12",IF(CD569&lt;=14.5,"De 12,5 a 14,5",IF(CD569&lt;=17,"De 15 a 17",IF(CD569&lt;=19.5,"De 17,5 a 19,5",IF(CD569&lt;=22,"De 20 a 22",IF(CD569&lt;=24.5,"De 22,5 a 24,5",IF(CD569&lt;=27,"De 25 a 27","De 27,5 a 30"))))))))))))))))))))))))</f>
        <v>De -20 a -18</v>
      </c>
      <c r="CF569" s="12" t="n">
        <f aca="false">IF(CD569="","",IF(CD569&lt;-27.5,1,IF(CD569&lt;-25,2,IF(CD569&lt;-22.5,3,IF(CD569&lt;-20,4,IF(CD569&lt;-17.5,5,IF(CD569&lt;-15,6,IF(CD569&lt;-12.5,7,IF(CD569&lt;-10,8,IF(CD569&lt;-7.5,9,IF(CD569&lt;-5,10,IF(CD569&lt;-2.5,11,IF(CD569&lt;0,12,IF(CD569&lt;2.5,13,IF(CD569&lt;5,14,IF(CD569&lt;7.5,15,IF(CD569&lt;10,16,IF(CD569&lt;12.5,17,IF(CD569&lt;15,18,IF(CD569&lt;17.5,19,IF(CD569&lt;20,20,IF(CD569&lt;22.5,21,IF(CD569&lt;25,22,IF(CD569&lt;27.5,23,24))))))))))))))))))))))))</f>
        <v>5</v>
      </c>
      <c r="CG569" s="9" t="n">
        <v>-2.5</v>
      </c>
      <c r="CH569" s="10" t="str">
        <f aca="false">IF(CG569="","",IF(AND(CG569&gt;=-10,CG569&lt;=-9.5),"-10 a -9,5",IF(AND(CG569&gt;-9.5,CG569&lt;=-8.5),"-9 a -8,5",IF(AND(CG569&gt;-8.5,CG569&lt;=-7.5),"-8 a -7,5",IF(AND(CG569&gt;-7.5,CG569&lt;=-6.5),"-7 a -6,5",IF(AND(CG569&gt;-6.5,CG569&lt;=-5.5),"-6 a -5,5",IF(AND(CG569&gt;-5.5,CG569&lt;=-4.5),"-5 a -4,5",IF(AND(CG569&gt;-4.5,CG569&lt;=-3.5),"-4 a -3,5",IF(AND(CG569&gt;-3.5,CG569&lt;=-2.5),"-3 a -2,5",IF(CG569=-2.25,"-2,25",IF(AND(CG569&gt;-2.5,CG569&lt;=-1.5),"-2 a -1,5",IF(AND(CG569&gt;-1.5,CG569&lt;=-0.5),"-1 a -0,5",IF(AND(CG569&gt;-0.5,CG569&lt;=0.5),"0 a 0,5",IF(AND(CG569&gt;0.5,CG569&lt;=1.5),"1 a 1,5",IF(AND(CG569&gt;1.5,CG569&lt;=2.5),"2 a 2,5",IF(AND(CG569&gt;2.5,CG569&lt;=3.5),"3 a 3,5",IF(AND(CG569&gt;3.5,CG569&lt;=4.5),"4 a 4,5",IF(AND(CG569&gt;4.5,CG569&lt;=5.5),"5 a 5,5",IF(AND(CG569&gt;5.5,CG569&lt;=6.5),"6 a 6,5",IF(AND(CG569&gt;6.5,CG569&lt;=7.5),"7 a 7,5",IF(AND(CG569&gt;7.5,CG569&lt;=8.5),"8 a 8,5",IF(AND(CG569&gt;8.5,CG569&lt;=9.5),"9 a 9,5",IF(CG569&gt;=10,"10","Fuera de rango")))))))))))))))))))))))</f>
        <v>-3 a -2,5</v>
      </c>
      <c r="CI569" s="11" t="n">
        <f aca="false">IF(CG569="","",IF(CG569=-2.25,"NORMA",IF(CG569&lt;=-9.5,1,IF(CG569&lt;=-8.5,2,IF(CG569&lt;=-7.5,3,IF(CG569&lt;=-6.5,4,IF(CG569&lt;=-5.5,5,IF(CG569&lt;=-4.5,6,IF(CG569&lt;=-3.5,7,IF(CG569&lt;=-2.5,8,IF(CG569&lt;=-1.5,9,IF(CG569&lt;=-0.5,10,IF(CG569&lt;=0.5,11,IF(CG569&lt;=1.5,12,IF(CG569&lt;=2.5,13,IF(CG569&lt;=3.5,14,IF(CG569&lt;=4.5,15,IF(CG569&lt;=5.5,16,IF(CG569&lt;=6.5,17,IF(CG569&lt;=7.5,18,IF(CG569&lt;=8.5,19,IF(CG569&lt;=9.5,20,IF(CG569=10,21,"Fuera de rango")))))))))))))))))))))))</f>
        <v>8</v>
      </c>
      <c r="CJ569" s="9" t="n">
        <v>2.25</v>
      </c>
      <c r="CK569" s="10" t="str">
        <f aca="false">IF(CJ569="","",IF(AND(CJ569&gt;=-6,CJ569&lt;=-5.5),"-6 a -5,5",IF(AND(CJ569&gt;-5.5,CJ569&lt;=-4.5),"-5 a -4,5",IF(AND(CJ569&gt;-4.5,CJ569&lt;=-3.5),"-4 a -3,5",IF(AND(CJ569&gt;-3.5,CJ569&lt;=-2.5),"-3 a -2,5",IF(AND(CJ569&gt;-2.5,CJ569&lt;=-1.5),"-2 a -1,5",IF(AND(CJ569&gt;-1.5,CJ569&lt;=-0.5),"-1 a -0,5",IF(AND(CJ569&gt;-0.5,CJ569&lt;=0.5),"0 a 0,5",IF(AND(CJ569&gt;0.5,CJ569&lt;=1.5),"1 a 1,5",IF(AND(CJ569&gt;1.5,CJ569&lt;2.5),"2",IF(AND(CJ569&gt;=2.5,CJ569&lt;=3),"2,5 a 3",IF(AND(CJ569&gt;3,CJ569&lt;=4),"3,5 a 4",IF(AND(CJ569&gt;4,CJ569&lt;=5),"4,5 a 5",IF(AND(CJ569&gt;5,CJ569&lt;=6),"5,5 a 6",IF(AND(CJ569&gt;6,CJ569&lt;=7),"6,5 a 7",IF(AND(CJ569&gt;7,CJ569&lt;=8),"7,5 a 8",IF(AND(CJ569&gt;8,CJ569&lt;=9.5),"8,5 a 9,5",IF(CJ569=10,"10","Fuera de rango"))))))))))))))))))</f>
        <v>2</v>
      </c>
      <c r="CL569" s="11" t="str">
        <f aca="false">IF(CK569="","",IF(OR(CK569="-6 a -5,5",CK569="-6 - -5,5"),1,IF(OR(CK569="-5 a -4,5",CK569="-5 - -4,5"),2,IF(OR(CK569="-4 a -3,5",CK569="-4 - -3,5"),3,IF(OR(CK569="-3 a -2,5",CK569="-3 - -2,5"),4,IF(OR(CK569="-2 a -1,5",CK569="-2 - -1,5"),5,IF(OR(CK569="-1 a -0,5",CK569="-1 - -0,5"),6,IF(OR(CK569="0 a 0,5",CK569="0 - 0,5"),7,IF(OR(CK569="1 a 1,5",CK569="1 - 1,5"),8,IF(CK569="2","NORMA",IF(OR(CK569="2,5 a 3",CK569="2,5 - 3"),9,IF(OR(CK569="3,5 a 4",CK569="3,5 - 4"),10,IF(OR(CK569="4,5 a 5",CK569="4,5 - 5"),11,IF(OR(CK569="5,5 a 6",CK569="5,5 - 6"),12,IF(OR(CK569="6,5 a 7",CK569="6,5 - 7"),13,IF(OR(CK569="7,5 a 8",CK569="7,5 - 8"),14,IF(OR(CK569="8,5 a 9",CK569="8,5 - 9,5",CK569="9 a 9,5"),15,IF(CK569="10",15,IF(OR(CK569="0,5 a 1",CK569="0,5 - 1"),7,"Fuera de rango")))))))))))))))))))</f>
        <v>NORMA</v>
      </c>
      <c r="CO569" s="10" t="str">
        <f aca="false">IF(CM569&gt;0,"EME"," ")</f>
        <v> </v>
      </c>
      <c r="CQ569" s="10" t="str">
        <f aca="false">IF(CP569&gt;0,"0", " ")</f>
        <v> </v>
      </c>
      <c r="CR569" s="10" t="str">
        <f aca="false">IF(CP569&gt;0,"EME"," ")</f>
        <v> </v>
      </c>
      <c r="CS569" s="9" t="n">
        <v>0</v>
      </c>
      <c r="CV569" s="9" t="n">
        <v>0</v>
      </c>
      <c r="CY569" s="9" t="n">
        <v>0</v>
      </c>
      <c r="DB569" s="9" t="n">
        <v>0</v>
      </c>
      <c r="DC569" s="11" t="str">
        <f aca="false">IF(DB569&lt;0,"2"," ")</f>
        <v> </v>
      </c>
      <c r="DD569" s="11" t="str">
        <f aca="false">IF(DB569&lt;0,"MIO"," ")</f>
        <v> </v>
      </c>
      <c r="DE569" s="9" t="n">
        <v>0</v>
      </c>
      <c r="DF569" s="10" t="str">
        <f aca="false">IF(DE569&lt;0,"3"," ")</f>
        <v> </v>
      </c>
      <c r="DG569" s="10" t="str">
        <f aca="false">IF(DE569&lt;0,"AST"," ")</f>
        <v> </v>
      </c>
      <c r="DH569" s="9" t="n">
        <v>0</v>
      </c>
      <c r="DI569" s="10" t="str">
        <f aca="false">IF(DH569&lt;0,"3"," ")</f>
        <v> </v>
      </c>
      <c r="DJ569" s="10" t="str">
        <f aca="false">IF(DH569&lt;0,"AST"," ")</f>
        <v> </v>
      </c>
      <c r="DK569" s="9" t="n">
        <v>0</v>
      </c>
      <c r="DL569" s="10" t="str">
        <f aca="false">IF(DK569&gt;0,"4"," ")</f>
        <v> </v>
      </c>
      <c r="DM569" s="10" t="str">
        <f aca="false">IF(DK569&gt;0,"PRE"," ")</f>
        <v> </v>
      </c>
      <c r="DN569" s="9" t="n">
        <v>0</v>
      </c>
      <c r="DO569" s="10" t="str">
        <f aca="false">IF(DN569&gt;0,"4"," ")</f>
        <v> </v>
      </c>
      <c r="DP569" s="10" t="str">
        <f aca="false">IF(DN569&gt;0,"PRE"," ")</f>
        <v> </v>
      </c>
      <c r="DS569" s="12" t="str">
        <f aca="false">CONCATENATE(CO569,CU569,DA569,DG569,DM569)</f>
        <v>   </v>
      </c>
      <c r="DT569" s="10" t="e">
        <f aca="false" t="array" ref="DT569">_xlfn.IFS(DS569="EME    ","0", DS569=" HIP   ","1", DS569="  MIO  ","2", DS569="   AST ","3", DS569="    PRE","4", DS569="EME   PRE","5", DS569=" HIP  PRE","6", DS569=" HIP AST ","7", DS569="  MIO PRE","8", DS569="  MIOAST ","9", DS569="   ASTPRE","10",DS569=" HIP ASTPRE","11", DS569="  MIOASTPRE","12", DS569="     ","0")</f>
        <v>#N/A</v>
      </c>
      <c r="DV569" s="1" t="e">
        <f aca="false" t="array" ref="DV569">_xlfn.IFS(DU569="SI","2", DU569="NO","1")</f>
        <v>#N/A</v>
      </c>
      <c r="DX569" s="11" t="str">
        <f aca="false">IF(DW569=0,"1","2")</f>
        <v>1</v>
      </c>
      <c r="DY569" s="11" t="str">
        <f aca="false" t="array" ref="DY569">_xlfn.IFS(DW569=0,"0", DW569=0.25, "1", DW569=0.5,"2", DW569=0.75,"3", DW569=1,"4",DW569=1.25,"5", DW569=1.5,"6", DW569=1.75,"7", DW569=2,"8")</f>
        <v>0</v>
      </c>
      <c r="EA569" s="11" t="str">
        <f aca="false">IF(DZ569=0,"1","2")</f>
        <v>1</v>
      </c>
      <c r="EB569" s="11" t="str">
        <f aca="false" t="array" ref="EB569">_xlfn.IFS(DZ569=0,"0", DZ569=0.25, "1", DZ569=0.5,"2", DZ569=0.75,"3", DZ569=1,"4",DZ569=1.25,"5", DZ569=1.5,"6", DZ569=1.75,"7", DZ569=2,"8")</f>
        <v>0</v>
      </c>
      <c r="ED569" s="10" t="str">
        <f aca="false">IF(EC569=0,"1","2")</f>
        <v>1</v>
      </c>
      <c r="EE569" s="11" t="str">
        <f aca="false" t="array" ref="EE569">_xlfn.IFS(EC569=0,"0", EC569=-0.25, "1", EC569=-0.5,"2", EC569=-0.75,"3", EC569=-1,"4",EC569=-1.25,"5", EC569=-1.5,"6", EC569=-1.75,"7", EC569=-2,"8", EC569=-2.25,"9",EC569=-2.5,"10", EC569=-2.75,"11", EC569=-3,"12", EC569=-3.25,"13", EC569=-3.5,"14", EC569=-3.75,"15",EC569=-4,"16")</f>
        <v>0</v>
      </c>
      <c r="EG569" s="10" t="str">
        <f aca="false">IF(EF569=0,"1","2")</f>
        <v>1</v>
      </c>
      <c r="EH569" s="11" t="str">
        <f aca="false" t="array" ref="EH569">_xlfn.IFS(EF569=0,"0", EF569=-0.25, "1", EF569=-0.5,"2", EF569=-0.75,"3", EF569=-1,"4",EF569=-1.25,"5", EF569=-1.5,"6", EF569=-1.75,"7", EF569=-2,"8", EF569=-2.25,"9",EF569=-2.5,"10", EF569=-2.75,"11", EF569=-3,"12", EF569=-3.25,"13", EF569=-3.5,"14", EF569=-3.75,"15",EF569=-4,"16")</f>
        <v>0</v>
      </c>
      <c r="EJ569" s="11" t="str">
        <f aca="false">IF(EI569=0,"1","2")</f>
        <v>1</v>
      </c>
      <c r="EK569" s="11" t="str">
        <f aca="false" t="array" ref="EK569">_xlfn.IFS(EI569=0,"0", EI569=-0.25, "1", EI569=-0.5,"2", EI569=-0.75,"3", EI569=-1,"4",EI569=-1.25,"5", EI569=-1.5,"6", EI569=-1.75,"7", EI569=-2,"8", EI569=-2.25,"9", EI569=-2.25,"9",EI569=-2.5,"10", EI569=-2.75,"11", EI569=-3,"12", EI569=-3.25,"13", EI569=-3.5,"14", EI569=-3.75,"15",EI569=-4,"16", EI569=0.25, "17", EI569=0.5, "18")</f>
        <v>0</v>
      </c>
      <c r="EM569" s="11" t="str">
        <f aca="false">IF(EL569=0,"1","2")</f>
        <v>1</v>
      </c>
      <c r="EN569" s="11" t="str">
        <f aca="false" t="array" ref="EN569">_xlfn.IFS(EL569=0.25,"17",EL569=0.5,"18", EL569=0,"0", EL569=-0.25, "1", EL569=-0.5,"2", EL569=-0.75,"3", EL569=-1,"4",EL569=-1.25,"5", EL569=-1.5,"6", EL569=-1.75,"7", EL569=-2,"8",EL569= -2.25,"9",EL569=-2.5,"10",EL569= -2.75,"11",EL569= -3,"12",EL569= -3.25,"13",EL569= -3.5,"14",EL569= -3.75,"15",EL569=-4,"16")</f>
        <v>0</v>
      </c>
      <c r="EP569" s="11" t="str">
        <f aca="false">IF(EO569=0,"1","2")</f>
        <v>1</v>
      </c>
      <c r="EQ569" s="11" t="str">
        <f aca="false" t="array" ref="EQ569">_xlfn.IFS(EO569=0,"0", EO569=0.25, "1", EO569=0.5,"2", EO569=0.75,"3", EO569=1,"4",EO569=1.25,"5", EO569=1.5,"6", EO569=1.75,"7", EO569=2,"8", EO569=2.25,"9", EO569=2.25,"9",EO569=2.5,"10", EO569=2.75,"11", EO569=3,"12", EO569=3.25,"13", EO569=3.5,"14", EO569=3.75,"15",EO569=4,"16", EO569=-0.25, "17", bq=-0.5, "18")</f>
        <v>0</v>
      </c>
      <c r="ES569" s="11" t="str">
        <f aca="false">IF(ER569=0,"1","2")</f>
        <v>1</v>
      </c>
      <c r="ET569" s="11" t="str">
        <f aca="false" t="array" ref="ET569">_xlfn.IFS(ER569=0,"0", ER569=0.25, "1", ER569=0.5,"2", ER569=0.75,"3", ER569=1,"4",ER569=1.25,"5", ER569=1.5,"6", ER569=1.75,"7", ER569=2,"8", ER569=2.25,"9", ER569=2.25,"9",ER569=2.5,"10", ER569=2.75,"11", ER569=3,"12", ER569=3.25,"13", ER569=3.5,"14", ER569=3.75,"15",ER569=4,"16", ER569=-0.25, "17", bq=-0.5, "18")</f>
        <v>0</v>
      </c>
      <c r="EV569" s="14" t="e">
        <f aca="false">VLOOKUP(EU569,LEYENDA!$G$2:$H$8,2,TRUE())</f>
        <v>#N/A</v>
      </c>
      <c r="EW569" s="14" t="e">
        <f aca="false" t="array" ref="EW569">_xlfn.IFS(EV569="0-5","1", EV569="6-12","2", EV569="13-18","3", EV569="19-24","4", EV569="25-36","5", EV569="37-48","6", EV569="49-60","7")</f>
        <v>#N/A</v>
      </c>
    </row>
    <row r="570" customFormat="false" ht="13.5" hidden="false" customHeight="false" outlineLevel="0" collapsed="false">
      <c r="A570" s="1" t="n">
        <v>221</v>
      </c>
      <c r="B570" s="2" t="n">
        <v>2</v>
      </c>
      <c r="C570" s="33" t="n">
        <v>44524</v>
      </c>
      <c r="E570" s="5" t="str">
        <f aca="false">VLOOKUP(A570,'286'!$A$3:$J$6279,10,FALSE())</f>
        <v>PHILP ANTORAZ, LUCÍA</v>
      </c>
      <c r="F570" s="4" t="str">
        <f aca="false">VLOOKUP(A570,'286'!$A$3:$I$1768,3,FALSE())</f>
        <v>PHILP ANLU</v>
      </c>
      <c r="G570" s="6" t="n">
        <f aca="false">VLOOKUP(A570,'286'!$A$3:$I$1768,4,FALSE())</f>
        <v>39767</v>
      </c>
      <c r="H570" s="7" t="n">
        <f aca="false">YEAR(C570)-YEAR(G570)</f>
        <v>13</v>
      </c>
      <c r="I570" s="1" t="str">
        <f aca="false">VLOOKUP(H570,LEYENDA!$C$2:$D$6,2,TRUE())</f>
        <v>13-24</v>
      </c>
      <c r="J570" s="5" t="str">
        <f aca="false">VLOOKUP(A570,'286'!$A$3:$I$1768,7,FALSE())</f>
        <v>M</v>
      </c>
      <c r="K570" s="8" t="n">
        <f aca="false">VLOOKUP(A570,'286'!$A$3:$I$1768,2,FALSE())</f>
        <v>0</v>
      </c>
      <c r="L570" s="4" t="str">
        <f aca="false">VLOOKUP(A570,'286'!$A$3:$I$1768,8,FALSE())</f>
        <v>D</v>
      </c>
      <c r="M570" s="4" t="str">
        <f aca="false">VLOOKUP(A570,'286'!$A$3:$I$1768,9,FALSE())</f>
        <v>D</v>
      </c>
      <c r="N570" s="8" t="str">
        <f aca="false">IF(R570=O570, "MISMA","CONTRARIA")</f>
        <v>MISMA</v>
      </c>
      <c r="O570" s="8" t="str">
        <f aca="false" t="array" ref="O570">_xlfn.IFS(L570="D","1", L570="I","2")</f>
        <v>1</v>
      </c>
      <c r="P570" s="8" t="e">
        <f aca="false" t="array" ref="P570">_xlfn.IFS(K570="OD","1", K570="OI","2")</f>
        <v>#N/A</v>
      </c>
      <c r="Q570" s="1" t="str">
        <f aca="false" t="array" ref="Q570">_xlfn.IFS(J570="M","1", J570="H","2")</f>
        <v>1</v>
      </c>
      <c r="R570" s="8" t="str">
        <f aca="false" t="array" ref="R570">_xlfn.IFS(M570="D","1", M570="I","2")</f>
        <v>1</v>
      </c>
      <c r="S570" s="1" t="str">
        <f aca="false" t="array" ref="S570">_xlfn.IFS(N570="CONTRARIA", "1",N570= "MISMA","2")</f>
        <v>2</v>
      </c>
      <c r="T570" s="1" t="str">
        <f aca="false" t="array" ref="T570">_xlfn.IFS(I570="0-12","1", I570="13-24","2", I570="25-40","3", I570="41-60","4", I570="61-100","5")</f>
        <v>2</v>
      </c>
      <c r="U570" s="9" t="n">
        <v>0</v>
      </c>
      <c r="V570" s="10" t="str">
        <f aca="false">IF(U570="","",IF(AND(U570&gt;=-9,U570&lt;=-6.5),"-9 a -6,5",IF(AND(U570&gt;=-6,U570&lt;=-3.5),"-6 a -3,5",IF(AND(U570&gt;=-3,U570&lt;=-1),"-3 a -1",IF(U570=-0.5,"-0,5",IF(AND(U570&gt;=0,U570&lt;=2.5),"0 a 2,5",IF(AND(U570&gt;=3,U570&lt;=5.5),"3 a 5,5",IF(AND(U570&gt;=6,U570&lt;=8.5),"6 a 8,5",IF(AND(U570&gt;=9,U570&lt;=20),"9 a 20","Fuera de rango")))))))))</f>
        <v>0 a 2,5</v>
      </c>
      <c r="W570" s="11" t="n">
        <f aca="false">IF(V570="","",IF(V570="-9 a -6,5",2,IF(V570="-6 a -3,5",3,IF(V570="-3 a -1",4,IF(V570="-0,5","NORMA",IF(V570="0 a 2,5",5,IF(V570="3 a 5,5",6,IF(V570="6 a 8,5",7,IF(V570="9 a 20",8,"Fuera de rango")))))))))</f>
        <v>5</v>
      </c>
      <c r="X570" s="9" t="n">
        <v>0</v>
      </c>
      <c r="Y570" s="11" t="str">
        <f aca="false">IF(X570="","",IF(AND(X570&gt;=0,X570&lt;=4),"0 a 4",IF(AND(X570&gt;=4.5,X570&lt;=8.5),"4,5 a 8,5",IF(X570=9,"9",IF(AND(X570&gt;=9.5,X570&lt;=13),"9,5 a 13",IF(AND(X570&gt;=13.5,X570&lt;=20),"13,5 a 20",IF(AND(X570&gt;=20.5,X570&lt;=35),"20,5 a 35","Fuera de rango")))))))</f>
        <v>0 a 4</v>
      </c>
      <c r="Z570" s="11" t="n">
        <f aca="false">IF(Y570="","",IF(Y570="0 a 4",1,IF(Y570="4,5 a 8,5",2,IF(Y570="9","NORMA",IF(Y570="9,5 a 13",3,IF(Y570="13,5 a 20",4,IF(Y570="20,5 a 35",5,"Fuera de rango")))))))</f>
        <v>1</v>
      </c>
      <c r="AA570" s="9" t="n">
        <v>22</v>
      </c>
      <c r="AB570" s="10" t="str">
        <f aca="false">IF(AA570="","",IF(AND(AA570&gt;=0,AA570&lt;=9),"0 a 9",IF(AND(AA570&gt;=9.5,AA570&lt;=18.5),"9,5 a 18,5",IF(AA570=19,"19",IF(AND(AA570&gt;=19.5,AA570&lt;=28),"19,5 a 28",IF(AND(AA570&gt;=28.5,AA570&lt;=40),"28,5 a 40","Fuera de rango"))))))</f>
        <v>19,5 a 28</v>
      </c>
      <c r="AC570" s="11" t="n">
        <f aca="false" t="array" ref="AC570">_xlfn.IFS(AB570="","",AB570="0 a 9",1,AB570="9,5 a 18,5",2,AB570="19","NORMA",AB570="19,5 a 28",3,AB570="28,5 a 40",4,TRUE(),"Fuera de rango")</f>
        <v>3</v>
      </c>
      <c r="AD570" s="9" t="n">
        <v>3</v>
      </c>
      <c r="AE570" s="10" t="str">
        <f aca="false">IF(AD570="","",IF(AND(AD570&gt;=-10,AD570&lt;=0),"De -10 a 0",IF(AND(AD570&gt;=0.5,AD570&lt;=9.5),"0,5 a 9,5",IF(AD570=10,"10",IF(AND(AD570&gt;=10.5,AD570&lt;=20),"10,5 a 20",IF(AND(AD570&gt;=20.5,AD570&lt;=40),"20,5 a 40","Fuera de rango"))))))</f>
        <v>0,5 a 9,5</v>
      </c>
      <c r="AF570" s="12" t="n">
        <f aca="false">IF(AD570="","",IF(AND(AD570&gt;=-10,AD570&lt;=0),1,IF(AND(AD570&gt;=0.5,AD570&lt;=9.5),2,IF(AD570=10,"NORMA",IF(AND(AD570&gt;=10.5,AD570&lt;=20),3,IF(AND(AD570&gt;=20.5,AD570&lt;=40),4,""))))))</f>
        <v>2</v>
      </c>
      <c r="AG570" s="9" t="n">
        <v>11</v>
      </c>
      <c r="AH570" s="10" t="str">
        <f aca="false">IF(AG570="","",IF(AND(AG570&gt;=0,AG570&lt;=4),"0 a 4",IF(AND(AG570&gt;=4.5,AG570&lt;=8.5),"4,5 a 8,5",IF(AG570=9,"9",IF(AND(AG570&gt;=9.5,AG570&lt;=13),"9,5 a 13",IF(AND(AG570&gt;=13.5,AG570&lt;=25),"13,5 a 25","Fuera de rango"))))))</f>
        <v>9,5 a 13</v>
      </c>
      <c r="AI570" s="10" t="n">
        <f aca="false">IF(AH570="","",IF(AH570="0 a 4",1,IF(AH570="4,5 a 8,5",2,IF(AH570="9","NORMA",IF(AH570="9,5 a 13",3,IF(AH570="13,5 a 25",4,""))))))</f>
        <v>3</v>
      </c>
      <c r="AJ570" s="9" t="n">
        <v>4</v>
      </c>
      <c r="AK570" s="10" t="str">
        <f aca="false">IF(AJ570="","",IF(AND(AJ570&gt;=-15,AJ570&lt;=-10.5),"-15 a -10,5",IF(AND(AJ570&gt;=-10,AJ570&lt;=-4),"-10 a -4",IF(AND(AJ570&gt;=-4.5,AJ570&lt;=0),"-4,5 a 0",IF(AND(AJ570&gt;=0.5,AJ570&lt;=4.5),"0,5 a 4,5",IF(AJ570=5,"5",IF(AND(AJ570&gt;=5.5,AJ570&lt;=10),"5,5 a 10",IF(AND(AJ570&gt;=10.5,AJ570&lt;=20),"10,5 a 20","Fuera de rango"))))))))</f>
        <v>0,5 a 4,5</v>
      </c>
      <c r="AL570" s="11" t="n">
        <f aca="false">IF(AK570="","",IF(AK570="-15 a -10,5",1,IF(AK570="-10 a -4",2,IF(AK570="-4,5 a 0",3,IF(AK570="0,5 a 4,5",4,IF(AK570="5","NORMA",IF(AK570="5,5 a 10",5,IF(AK570="10,5 a 20",6,"Error"))))))))</f>
        <v>4</v>
      </c>
      <c r="AM570" s="9" t="n">
        <v>0</v>
      </c>
      <c r="AN570" s="10" t="str">
        <f aca="false">IF(AM570="","",IF(AND(AM570&gt;=-7.5,AM570&lt;=-5.5),"-7,5 a -5,5",IF(AND(AM570&gt;=-5,AM570&lt;=-3),"-5 a -3",IF(AND(AM570&gt;=-2.5,AM570&lt;=-0.5),"-2,5 a -0,5",IF(AM570=0,"0,00",IF(AND(AM570&gt;=0.5,AM570&lt;=2.5),"0,5 a 2,5",IF(AND(AM570&gt;=3,AM570&lt;=5),"3 a 5",IF(AND(AM570&gt;=5.5,AM570&lt;=7.5),"5,5 a 7,5",IF(AND(AM570&gt;=8,AM570&lt;=10),"8 a 10","Fuera de rango")))))))))</f>
        <v>0,00</v>
      </c>
      <c r="AO570" s="11" t="str">
        <f aca="false">IF(AN570="","",IF(AN570="-7,5 a -5,5",1,IF(AN570="-5 a -3",2,IF(AN570="-2,5 a -0,5",3,IF(AN570="0,00","NORMA",IF(AN570="0,5 a 2,5",4,IF(AN570="3 a 5",5,IF(AN570="5,5 a 7,5",6,IF(AN570="8 a 10",7,"Error")))))))))</f>
        <v>NORMA</v>
      </c>
      <c r="AP570" s="9" t="n">
        <v>-6</v>
      </c>
      <c r="AQ570" s="10" t="str">
        <f aca="false">IF(AP570="","",IF(AND(AP570&gt;=-20,AP570&lt;=-9.5),"-20 a -9,5",IF(AND(AP570&gt;=-9,AP570&lt;=-6.5),"-9 a -6,5",IF(AP570=-6,"-6",IF(AND(AP570&gt;=-5.5,AP570&lt;=-3),"-5,5 a -3",IF(AND(AP570&gt;=-2.5,AP570&lt;=0),"-2,5 a 0",IF(AND(AP570&gt;=0.5,AP570&lt;=3),"0,5 a 3",IF(AND(AP570&gt;=3.5,AP570&lt;=6),"3,5 a 6",IF(AND(AP570&gt;=6.5,AP570&lt;=9),"6,5 a 9",IF(AND(AP570&gt;=9.5,AP570&lt;=20),"9,5 a 20","Fuera de rango"))))))))))</f>
        <v>-6</v>
      </c>
      <c r="AR570" s="11" t="str">
        <f aca="false">IF(AQ570="","",IF(AQ570="-20 a -9,5",1,IF(AQ570="-9 a -6,5",2,IF(AQ570="-6","NORMA",IF(AQ570="-5,5 a -3",3,IF(AQ570="-2,5 a 0",4,IF(AQ570="0,5 a 3",5,IF(AQ570="3,5 a 6",6,IF(AQ570="6,5 a 9",7,IF(AQ570="9,5 a 20",8,""))))))))))</f>
        <v>NORMA</v>
      </c>
      <c r="AS570" s="9" t="n">
        <v>8</v>
      </c>
      <c r="AT570" s="10" t="str">
        <f aca="false">IF(AS570="","",IF(AND(AS570&gt;=-16,AS570&lt;=-14),"-16 a -14",IF(AND(AS570&gt;=-13.5,AS570&lt;=-11.5),"-13,5 a -11,5",IF(AND(AS570&gt;=-11,AS570&lt;=-9),"-11 a -9",IF(AND(AS570&gt;=-8.5,AS570&lt;=-6.5),"-8,5 a -6,5",IF(AND(AS570&gt;=-6,AS570&lt;=-4),"-6 a -4",IF(AND(AS570&gt;=-3.5,AS570&lt;=-1.5),"-3,5 a -1,5",IF(AND(AS570&gt;=-1,AS570&lt;=1),"-1 a 1",IF(AND(AS570&gt;=1.5,AS570&lt;=3.5),"1,5 a 3,5",IF(AND(AS570&gt;=4,AS570&lt;=6),"4 a 6",IF(AND(AS570&gt;=6.5,AS570&lt;=8.5),"6,5 a 8,5",IF(AND(AS570&gt;=9,AS570&lt;=11),"9 a 11",IF(AND(AS570&gt;=11.5,AS570&lt;=13.5),"11,5 a 13,5",IF(AND(AS570&gt;=14,AS570&lt;=16),"14 a 16",IF(AND(AS570&gt;=16.5,AS570&lt;=18.5),"16,5 a 18,5",IF(AND(AS570&gt;=19,AS570&lt;=21),"19 a 21","Fuera de rango"))))))))))))))))</f>
        <v>6,5 a 8,5</v>
      </c>
      <c r="AU570" s="11" t="n">
        <f aca="false" t="array" ref="AU570">IF(AT570="","",_xlfn.IFS(AT570="-16 a -14",1,AT570="-13,5 a -11,5",2,AT570="-11 a -9",3,AT570="-8,5 a -6,5",4,AT570="-6 a -4",5,AT570="-3,5 a -1,5",6,AT570="-1 a 1",7,AT570="1,5 a 3,5",8,AT570="4 a 6","NORMA",AT570="6,5 a 8,5",9,AT570="9 a 11",10,AT570="11,5 a 13,5",11,AT570="14 a 16",12,AT570="16,5 a 18,5",13,AT570="19 a 21",14,TRUE(),""))</f>
        <v>9</v>
      </c>
      <c r="AV570" s="9" t="n">
        <v>1.25</v>
      </c>
      <c r="AW570" s="10" t="str">
        <f aca="false">IF(AV570="","",IF(AND(AV570&gt;=-1,AV570&lt;=-0.5),"-1 a -0,5",IF(AND(AV570&gt;-0.5,AV570&lt;=0),"De -0,5 a 0",IF(AND(AV570&gt;=0.25,AV570&lt;=0.75),"0,25 a 0,75",IF(AND(AV570&gt;=1,AV570&lt;=1.5),"1 a 1,5",IF(AND(AV570&gt;=1.75,AV570&lt;=2.25),"1,75 a 2,25",IF(AND(AV570&gt;=2.5,AV570&lt;=3),"2,5 a 3",IF(AND(AV570&gt;=3.25,AV570&lt;=3.75),"3,25 a 3,75","Fuera de rango"))))))))</f>
        <v>1 a 1,5</v>
      </c>
      <c r="AX570" s="10" t="n">
        <f aca="false">IF(AW570="","",IF(OR(AW570="-1 a -0,5",AW570="-1 a -0.5"),1,IF(OR(AW570="De -0,5 a 0",AW570="-0,5 a 0",AW570="De -0.5 a 0"),2,IF(OR(AW570="0,25 a 0,75",AW570="0.25 a 0.75"),"NORMA",IF(OR(AW570="1 a 1,5",AW570="1 a 1.5"),3,IF(OR(AW570="1,75 a 2,25",AW570="1.75 a 2.25"),4,IF(OR(AW570="2,5 a 3",AW570="2.5 a 3"),5,IF(OR(AW570="3,25 a 3,75",AW570="3.25 a 3.75"),6,""))))))))</f>
        <v>3</v>
      </c>
      <c r="AY570" s="9" t="n">
        <v>-5</v>
      </c>
      <c r="AZ570" s="10" t="str">
        <f aca="false">IF(AY570="","",IF(AND(AY570&gt;=-20,AY570&lt;=-9.5),"-20 a -9,5",IF(AND(AY570&gt;=-9,AY570&lt;=-6.5),"-9 a -6,5",IF(AY570=-6,"-6",IF(AND(AY570&gt;=-5.5,AY570&lt;=-3),"-5,5 a -3",IF(AND(AY570&gt;=-2.5,AY570&lt;=0),"-2,5 a 0",IF(AND(AY570&gt;=0.5,AY570&lt;=3),"0,5 a 3",IF(AND(AY570&gt;=3.5,AY570&lt;=6),"3,5 a 6","Fuera de rango"))))))))</f>
        <v>-5,5 a -3</v>
      </c>
      <c r="BA570" s="11" t="n">
        <f aca="false">IF(AZ570="","",IF(AZ570="-20 a -9,5",1,IF(AZ570="-9 a -6,5",2,IF(AZ570="-6","NORMA",IF(AZ570="-5,5 a -3",3,IF(AZ570="-2,5 a 0",4,IF(AZ570="0,5 a 3",5,IF(AZ570="3,5 a 6",6,""))))))))</f>
        <v>3</v>
      </c>
      <c r="BB570" s="9" t="n">
        <v>0</v>
      </c>
      <c r="BC570" s="10" t="str">
        <f aca="false" t="array" ref="BC570">IF(BB570="","",_xlfn.IFS(AND(BB570&gt;=0,BB570&lt;=2),"0 a 2",AND(BB570&gt;=2.5,BB570&lt;=4.5),"2,5 a 4,5",AND(BB570&gt;=5,BB570&lt;=7),"5 a 7",AND(BB570&gt;=7.5,BB570&lt;=9.5),"7,5 a 9,5",AND(BB570&gt;=10,BB570&lt;=12),"10 a 12",AND(BB570&gt;=12.5,BB570&lt;=14.5),"12,5 a 14,5",BB570=15,"15",AND(BB570&gt;=15.5,BB570&lt;=17.5),"15,5 a 17,5",AND(BB570&gt;=18,BB570&lt;=20),"18 a 20",AND(BB570&gt;=20.5,BB570&lt;=22.5),"20,5 a 22,5",AND(BB570&gt;=23,BB570&lt;=25),"23 a 25",TRUE(),"Fuera de rango"))</f>
        <v>0 a 2</v>
      </c>
      <c r="BD570" s="11" t="n">
        <f aca="false" t="array" ref="BD570">IF(BC570="","",_xlfn.IFS(BC570="0 a 2",1,BC570="2,5 a 4,5",2,BC570="5 a 7",3,BC570="7,5 a 9,5",4,BC570="10 a 12",5,BC570="12,5 a 14,5",6,BC570="15","NORMA",BC570="15,5 a 17,5",7,BC570="18 a 20",8,BC570="20,5 a 22,5",9,BC570="23 a 25",10,TRUE(),"Fuera de rango"))</f>
        <v>1</v>
      </c>
      <c r="BE570" s="9" t="n">
        <v>15</v>
      </c>
      <c r="BF570" s="10" t="str">
        <f aca="false">IF(BE570="","",IF(AND(BE570&gt;=-20,BE570&lt;=-10),"-20 a -10",IF(AND(BE570&gt;=-9.5,BE570&lt;=0.5),"-9,5 a 0,5",IF(AND(BE570&gt;=1,BE570&lt;=11),"1 a 11",IF(AND(BE570&gt;=11.5,BE570&lt;=20.5),"11,5 a 20,5",IF(BE570=21,"21",IF(AND(BE570&gt;=21.5,BE570&lt;=31.5),"21,5 a 31,5",IF(AND(BE570&gt;=32,BE570&lt;=42),"32 a 42","Fuera de rango"))))))))</f>
        <v>11,5 a 20,5</v>
      </c>
      <c r="BG570" s="11" t="n">
        <f aca="false">IF(BF570="","",IF(BF570="-20 a -10",1,IF(BF570="-9,5 a 0,5",2,IF(BF570="1 a 11",3,IF(BF570="11,5 a 20,5",4,IF(BF570="21","NORMA",IF(BF570="21,5 a 31,5",5,IF(BF570="32 a 42",6,""))))))))</f>
        <v>4</v>
      </c>
      <c r="BH570" s="9" t="n">
        <v>0</v>
      </c>
      <c r="BI570" s="10" t="str">
        <f aca="false">IF(BH570="","",IF(AND(BH570&gt;=-20,BH570&lt;=-15),"-20 a -15",IF(AND(BH570&gt;=-14.5,BH570&lt;=-9.5),"-14,5 a -9,5",IF(AND(BH570&gt;=-9,BH570&lt;=-4),"-9 a -4",IF(AND(BH570&gt;=-3.5,BH570&lt;=2.5),"-3,5 a 2,5",IF(AND(BH570&gt;=3,BH570&lt;=8),"3 a 8",IF(AND(BH570&gt;=8.5,BH570&lt;=14.5),"8,5 a 14,5",IF(BH570=15,"15",IF(AND(BH570&gt;=15.5,BH570&lt;=20.5),"15,5 a 20,5",IF(AND(BH570&gt;=21,BH570&lt;=26),"21 a 26","Fuera de rango"))))))))))</f>
        <v>-3,5 a 2,5</v>
      </c>
      <c r="BJ570" s="11" t="n">
        <f aca="false">IF(BI570="","",IF(BI570="-20 a -15",1,IF(BI570="-14,5 a -9,5",2,IF(BI570="-9 a -4",3,IF(BI570="-3,5 a 2,5",4,IF(BI570="3 a 8",5,IF(BI570="8,5 a 14,5",6,IF(BI570="15","NORMA",IF(BI570="15,5 a 20,5",7,IF(BI570="21 a 26",8,IF(BI570="26,5 a 31,5",9,"")))))))))))</f>
        <v>4</v>
      </c>
      <c r="BK570" s="9" t="n">
        <v>18</v>
      </c>
      <c r="BL570" s="10" t="str">
        <f aca="false">IF(BK570="","",IF(AND(BK570&gt;=0,BK570&lt;=2),"0 - 2",IF(AND(BK570&gt;=2.5,BK570&lt;=4.5),"2,5 - 4,5",IF(AND(BK570&gt;=5,BK570&lt;=7),"5 - 7",IF(AND(BK570&gt;=7.5,BK570&lt;=9.5),"7,5 - 9,5",IF(AND(BK570&gt;=10,BK570&lt;=12),"10 - 12",IF(AND(BK570&gt;=12.5,BK570&lt;=13.5),"12,5 - 13,5",IF(BK570=14,"14",IF(AND(BK570&gt;=14.5,BK570&lt;=16.5),"14,5 - 16,5",IF(AND(BK570&gt;=17,BK570&lt;=19),"17 - 19",IF(AND(BK570&gt;=19.5,BK570&lt;=21.5),"19,5 - 21,5",IF(AND(BK570&gt;=22,BK570&lt;=24),"22 - 24",IF(AND(BK570&gt;=24.5,BK570&lt;=26.5),"24,5 - 26,5",IF(AND(BK570&gt;=27,BK570&lt;=29),"27 - 29",IF(AND(BK570&gt;=29.5,BK570&lt;=30),"29,5 - 30","Fuera de rango")))))))))))))))</f>
        <v>17 - 19</v>
      </c>
      <c r="BM570" s="11" t="n">
        <f aca="false">IF(BL570="","",IF(BL570="0 - 2",1,IF(BL570="2,5 - 4,5",2,IF(BL570="5 - 7",3,IF(BL570="7,5 - 9,5",4,IF(BL570="10 - 12",5,IF(BL570="12,5 - 13,5",6,IF(BL570="14","NORMA",IF(BL570="14,5 - 16,5",7,IF(BL570="17 - 19",8,IF(BL570="19,5 - 21,5",9,IF(BL570="22 - 24",10,IF(BL570="24,5 - 26,5",11,IF(BL570="27 - 29",12,IF(BL570="29,5 - 30",13,"")))))))))))))))</f>
        <v>8</v>
      </c>
      <c r="BN570" s="9" t="n">
        <v>22</v>
      </c>
      <c r="BO570" s="11" t="str">
        <f aca="false">IF(BN570="","",IF(AND(BN570&gt;=-20,BN570&lt;=-10),"-20 a -10",IF(AND(BN570&gt;=-9.5,BN570&lt;=0.5),"-9,5 a 0,5",IF(AND(BN570&gt;=1,BN570&lt;=11),"1 a 11",IF(AND(BN570&gt;=11.5,BN570&lt;=21.5),"11,5 a 21,5",IF(BN570=22,"22",IF(AND(BN570&gt;=22.5,BN570&lt;=32.5),"22,5 a 32,5",IF(AND(BN570&gt;=33,BN570&lt;=43),"33 a 43","Fuera de rango"))))))))</f>
        <v>22</v>
      </c>
      <c r="BP570" s="11" t="str">
        <f aca="false">IF(BO570="","",IF(BO570="-20 a -10",1,IF(BO570="-9,5 a 0,5",2,IF(BO570="1 a 11",3,IF(BO570="11,5 a 21,5",4,IF(BO570="22","NORMA",IF(BO570="22,5 a 32,5",5,IF(BO570="33 a 43",6,""))))))))</f>
        <v>NORMA</v>
      </c>
      <c r="BQ570" s="9" t="n">
        <v>10</v>
      </c>
      <c r="BR570" s="10" t="str">
        <f aca="false">IF(BQ570="","",IF(AND(BQ570&gt;=-20,BQ570&lt;=-15),"-20 a -15",IF(AND(BQ570&gt;=-14.5,BQ570&lt;=-9.5),"-14,5 a -9,5",IF(AND(BQ570&gt;=-9,BQ570&lt;=-4),"-9 a -4",IF(AND(BQ570&gt;=-3.5,BQ570&lt;=2.5),"-3,5 a 2,5",IF(AND(BQ570&gt;=3,BQ570&lt;=8),"3 a 8",IF(AND(BQ570&gt;=8.5,BQ570&lt;=13.5),"8,5 a 13,5",IF(AND(BQ570&gt;=14,BQ570&lt;=17.5),"14 a 17,5",IF(BQ570=18,"18",IF(AND(BQ570&gt;=18.5,BQ570&lt;=23.5),"18,5 a 23,5",IF(AND(BQ570&gt;=24,BQ570&lt;=29),"24 a 29",IF(AND(BQ570&gt;=29.5,BQ570&lt;=34.5),"29,5 a 34,5",IF(AND(BQ570&gt;=35,BQ570&lt;=40),"35 a 40","Fuera de rango")))))))))))))</f>
        <v>8,5 a 13,5</v>
      </c>
      <c r="BS570" s="11" t="n">
        <f aca="false">IF(BR570="","",IF(BR570="-20 a -15",1,IF(BR570="-14,5 a -9,5",2,IF(BR570="-9 a -4",3,IF(BR570="-3,5 a 2,5",4,IF(BR570="3 a 8",5,IF(BR570="8,5 a 13,5",6,IF(BR570="14 a 17,5",7,IF(BR570="18","NORMA",IF(BR570="18,5 a 23,5",8,IF(BR570="24 a 29",9,IF(BR570="29,5 a 34,5",10,IF(BR570="35 a 40",11,"")))))))))))))</f>
        <v>6</v>
      </c>
      <c r="BT570" s="9" t="n">
        <v>0</v>
      </c>
      <c r="BU570" s="10" t="str">
        <f aca="false">IF(BT570="","",IF(AND(BT570&gt;=-20,BT570&lt;=-18),"-20 a -18",IF(AND(BT570&gt;=-17.5,BT570&lt;=-15.5),"-17,5 a -15,5",IF(AND(BT570&gt;=-15,BT570&lt;=-13),"-15 a -13",IF(AND(BT570&gt;=-12.5,BT570&lt;=-10.5),"-12,5 a -10,5",IF(AND(BT570&gt;=-10,BT570&lt;=-8),"-10 a -8",IF(AND(BT570&gt;=-7.5,BT570&lt;=-5.5),"-7,5 a -5,5",IF(AND(BT570&gt;=-5,BT570&lt;=-3),"-5 a -3",IF(AND(BT570&gt;=-2.5,BT570&lt;=-0.5),"-2,5 a -0,5",IF(BT570=0,"0",IF(AND(BT570&gt;=0.5,BT570&lt;=2.5),"0,5 a 2,5",IF(AND(BT570&gt;=3,BT570&lt;=5),"3 a 5",IF(AND(BT570&gt;=5.5,BT570&lt;=7.5),"5,5 a 7,5",IF(AND(BT570&gt;=8,BT570&lt;=10),"8 a 10",IF(AND(BT570&gt;=10.5,BT570&lt;=12.5),"10,5 a 12,5",IF(AND(BT570&gt;=13,BT570&lt;=15),"13 a 15",IF(AND(BT570&gt;=15.5,BT570&lt;=17.5),"15,5 a 17,5",IF(AND(BT570&gt;=18,BT570&lt;=20),"18 a 20","Fuera de rango"))))))))))))))))))</f>
        <v>0</v>
      </c>
      <c r="BV570" s="11" t="str">
        <f aca="false">IF(BT570="","",IF(BT570=0,"NORMA",IF(AND(BT570&gt;=-20,BT570&lt;=-18),2,IF(AND(BT570&gt;=-17.5,BT570&lt;=-15.5),2,IF(AND(BT570&gt;=-15,BT570&lt;=-13),3,IF(AND(BT570&gt;=-12.5,BT570&lt;=-10.5),4,IF(AND(BT570&gt;=-10,BT570&lt;=-8),5,IF(AND(BT570&gt;=-7.5,BT570&lt;=-5.5),6,IF(AND(BT570&gt;=-5,BT570&lt;=-3),7,IF(AND(BT570&gt;=-2.5,BT570&lt;=-0.5),8,IF(AND(BT570&gt;=0.5,BT570&lt;=2.5),9,IF(AND(BT570&gt;=3,BT570&lt;=5),10,IF(AND(BT570&gt;=5.5,BT570&lt;=7.5),11,IF(AND(BT570&gt;=8,BT570&lt;=10),12,IF(AND(BT570&gt;=10.5,BT570&lt;=12.5),13,IF(AND(BT570&gt;=13,BT570&lt;=15),14,IF(AND(BT570&gt;=15.5,BT570&lt;=17.5),15,IF(AND(BT570&gt;=18,BT570&lt;=20),16,"Fuera de rango"))))))))))))))))))</f>
        <v>NORMA</v>
      </c>
      <c r="BW570" s="9" t="n">
        <v>-6.75</v>
      </c>
      <c r="BX570" s="10" t="n">
        <f aca="false">18.5- (0.3*H570)</f>
        <v>14.6</v>
      </c>
      <c r="BY570" s="10" t="n">
        <f aca="false">(BW570)-(BX570)</f>
        <v>-21.35</v>
      </c>
      <c r="BZ570" s="10" t="str">
        <f aca="false">IF(BY570="","",IF(BY570&lt;-27.5,"De -30 a -28",IF(BY570&lt;-25,"De -27,5 a -25,5",IF(BY570&lt;-22.5,"De -25 a -23",IF(BY570&lt;-20,"De -22,5 a -20,5",IF(BY570&lt;-17.5,"De -20 a -18",IF(BY570&lt;-15,"De -17,5 a -15,5",IF(BY570&lt;-12.5,"De -15 a -13",IF(BY570&lt;-10,"De -12,5 a -10,5",IF(BY570&lt;-7.5,"De -10 a -8",IF(BY570&lt;-5,"De -7,5 a -5,5",IF(BY570&lt;-2.5,"De -5 a -3",IF(BY570&lt;0,"De -2,5 a -0,5",IF(BY570&lt;2.5,"De 0 a 2",IF(BY570&lt;5,"De 2,5 a 4,5",IF(BY570&lt;7.5,"De 5 a 7",IF(BY570&lt;10,"De 7,5 a 9,5",IF(BY570&lt;12.5,"De 10 a 12",IF(BY570&lt;15,"De 12,5 a 14,5",IF(BY570&lt;17.5,"De 15 a 17",IF(BY570&lt;20,"De 17,5 a 19,5",IF(BY570&lt;22.5,"De 20 a 22",IF(BY570&lt;25,"De 22,5 a 24,5",IF(BY570&lt;27.5,"De 25 a 27","De 27,5 a 30"))))))))))))))))))))))))</f>
        <v>De -22,5 a -20,5</v>
      </c>
      <c r="CA570" s="12" t="n">
        <f aca="false">IF(BY570="","",IF(BY570&lt;=-28,1,IF(BY570&lt;=-25.5,2,IF(BY570&lt;=-23,3,IF(BY570&lt;=-20.5,4,IF(BY570&lt;=-18,5,IF(BY570&lt;=-15.5,6,IF(BY570&lt;=-13,7,IF(BY570&lt;=-10.5,8,IF(BY570&lt;=-8,9,IF(BY570&lt;=-5.5,10,IF(BY570&lt;=-3,11,IF(BY570&lt;=-0.5,12,IF(BY570&lt;=2,13,IF(BY570&lt;=4.5,14,IF(BY570&lt;=7,15,IF(BY570&lt;=9.5,16,IF(BY570&lt;=12,17,IF(BY570&lt;=14.5,18,IF(BY570&lt;=17,19,IF(BY570&lt;=19.5,20,IF(BY570&lt;=22,21,IF(BY570&lt;=24.5,22,IF(BY570&lt;=27,23,IF(BY570&lt;=30,24,"Fuera de rango")))))))))))))))))))))))))</f>
        <v>4</v>
      </c>
      <c r="CB570" s="9" t="n">
        <v>-5.25</v>
      </c>
      <c r="CC570" s="10" t="n">
        <f aca="false">18.5- (0.3*H570)</f>
        <v>14.6</v>
      </c>
      <c r="CD570" s="10" t="n">
        <f aca="false">(CB570)-(CC570)</f>
        <v>-19.85</v>
      </c>
      <c r="CE570" s="10" t="str">
        <f aca="false">IF(CD570="","",IF(CD570&lt;-27.5,"De -30 a -28",IF(CD570&lt;-25,"De -27,5 a -25,5",IF(CD570&lt;-22.5,"De -25 a -23",IF(CD570&lt;-20,"De -22,5 a -20,5",IF(CD570&lt;-17.5,"De -20 a -18",IF(CD570&lt;-15,"De -17,5 a -15,5",IF(CD570&lt;-12.5,"De -15 a -13",IF(CD570&lt;-10,"De -12,5 a -10,5",IF(CD570&lt;-7.5,"De -10 a -8",IF(CD570&lt;-5,"De -7,5 a -5,5",IF(CD570&lt;-2.5,"De -5 a -3",IF(CD570&lt;0,"De -2,5 a -0,5",IF(CD570&lt;=2,"De 0 a 2",IF(CD570&lt;=4.5,"De 2,5 a 4,5",IF(CD570&lt;=7,"De 5 a 7",IF(CD570&lt;=9.5,"De 7,5 a 9,5",IF(CD570&lt;=12,"De 10 a 12",IF(CD570&lt;=14.5,"De 12,5 a 14,5",IF(CD570&lt;=17,"De 15 a 17",IF(CD570&lt;=19.5,"De 17,5 a 19,5",IF(CD570&lt;=22,"De 20 a 22",IF(CD570&lt;=24.5,"De 22,5 a 24,5",IF(CD570&lt;=27,"De 25 a 27","De 27,5 a 30"))))))))))))))))))))))))</f>
        <v>De -20 a -18</v>
      </c>
      <c r="CF570" s="12" t="n">
        <f aca="false">IF(CD570="","",IF(CD570&lt;-27.5,1,IF(CD570&lt;-25,2,IF(CD570&lt;-22.5,3,IF(CD570&lt;-20,4,IF(CD570&lt;-17.5,5,IF(CD570&lt;-15,6,IF(CD570&lt;-12.5,7,IF(CD570&lt;-10,8,IF(CD570&lt;-7.5,9,IF(CD570&lt;-5,10,IF(CD570&lt;-2.5,11,IF(CD570&lt;0,12,IF(CD570&lt;2.5,13,IF(CD570&lt;5,14,IF(CD570&lt;7.5,15,IF(CD570&lt;10,16,IF(CD570&lt;12.5,17,IF(CD570&lt;15,18,IF(CD570&lt;17.5,19,IF(CD570&lt;20,20,IF(CD570&lt;22.5,21,IF(CD570&lt;25,22,IF(CD570&lt;27.5,23,24))))))))))))))))))))))))</f>
        <v>5</v>
      </c>
      <c r="CG570" s="9" t="n">
        <v>-3.75</v>
      </c>
      <c r="CH570" s="10" t="str">
        <f aca="false">IF(CG570="","",IF(AND(CG570&gt;=-10,CG570&lt;=-9.5),"-10 a -9,5",IF(AND(CG570&gt;-9.5,CG570&lt;=-8.5),"-9 a -8,5",IF(AND(CG570&gt;-8.5,CG570&lt;=-7.5),"-8 a -7,5",IF(AND(CG570&gt;-7.5,CG570&lt;=-6.5),"-7 a -6,5",IF(AND(CG570&gt;-6.5,CG570&lt;=-5.5),"-6 a -5,5",IF(AND(CG570&gt;-5.5,CG570&lt;=-4.5),"-5 a -4,5",IF(AND(CG570&gt;-4.5,CG570&lt;=-3.5),"-4 a -3,5",IF(AND(CG570&gt;-3.5,CG570&lt;=-2.5),"-3 a -2,5",IF(CG570=-2.25,"-2,25",IF(AND(CG570&gt;-2.5,CG570&lt;=-1.5),"-2 a -1,5",IF(AND(CG570&gt;-1.5,CG570&lt;=-0.5),"-1 a -0,5",IF(AND(CG570&gt;-0.5,CG570&lt;=0.5),"0 a 0,5",IF(AND(CG570&gt;0.5,CG570&lt;=1.5),"1 a 1,5",IF(AND(CG570&gt;1.5,CG570&lt;=2.5),"2 a 2,5",IF(AND(CG570&gt;2.5,CG570&lt;=3.5),"3 a 3,5",IF(AND(CG570&gt;3.5,CG570&lt;=4.5),"4 a 4,5",IF(AND(CG570&gt;4.5,CG570&lt;=5.5),"5 a 5,5",IF(AND(CG570&gt;5.5,CG570&lt;=6.5),"6 a 6,5",IF(AND(CG570&gt;6.5,CG570&lt;=7.5),"7 a 7,5",IF(AND(CG570&gt;7.5,CG570&lt;=8.5),"8 a 8,5",IF(AND(CG570&gt;8.5,CG570&lt;=9.5),"9 a 9,5",IF(CG570&gt;=10,"10","Fuera de rango")))))))))))))))))))))))</f>
        <v>-4 a -3,5</v>
      </c>
      <c r="CI570" s="11" t="n">
        <f aca="false">IF(CG570="","",IF(CG570=-2.25,"NORMA",IF(CG570&lt;=-9.5,1,IF(CG570&lt;=-8.5,2,IF(CG570&lt;=-7.5,3,IF(CG570&lt;=-6.5,4,IF(CG570&lt;=-5.5,5,IF(CG570&lt;=-4.5,6,IF(CG570&lt;=-3.5,7,IF(CG570&lt;=-2.5,8,IF(CG570&lt;=-1.5,9,IF(CG570&lt;=-0.5,10,IF(CG570&lt;=0.5,11,IF(CG570&lt;=1.5,12,IF(CG570&lt;=2.5,13,IF(CG570&lt;=3.5,14,IF(CG570&lt;=4.5,15,IF(CG570&lt;=5.5,16,IF(CG570&lt;=6.5,17,IF(CG570&lt;=7.5,18,IF(CG570&lt;=8.5,19,IF(CG570&lt;=9.5,20,IF(CG570=10,21,"Fuera de rango")))))))))))))))))))))))</f>
        <v>7</v>
      </c>
      <c r="CJ570" s="9" t="n">
        <v>3.25</v>
      </c>
      <c r="CK570" s="10" t="str">
        <f aca="false">IF(CJ570="","",IF(AND(CJ570&gt;=-6,CJ570&lt;=-5.5),"-6 a -5,5",IF(AND(CJ570&gt;-5.5,CJ570&lt;=-4.5),"-5 a -4,5",IF(AND(CJ570&gt;-4.5,CJ570&lt;=-3.5),"-4 a -3,5",IF(AND(CJ570&gt;-3.5,CJ570&lt;=-2.5),"-3 a -2,5",IF(AND(CJ570&gt;-2.5,CJ570&lt;=-1.5),"-2 a -1,5",IF(AND(CJ570&gt;-1.5,CJ570&lt;=-0.5),"-1 a -0,5",IF(AND(CJ570&gt;-0.5,CJ570&lt;=0.5),"0 a 0,5",IF(AND(CJ570&gt;0.5,CJ570&lt;=1.5),"1 a 1,5",IF(AND(CJ570&gt;1.5,CJ570&lt;2.5),"2",IF(AND(CJ570&gt;=2.5,CJ570&lt;=3),"2,5 a 3",IF(AND(CJ570&gt;3,CJ570&lt;=4),"3,5 a 4",IF(AND(CJ570&gt;4,CJ570&lt;=5),"4,5 a 5",IF(AND(CJ570&gt;5,CJ570&lt;=6),"5,5 a 6",IF(AND(CJ570&gt;6,CJ570&lt;=7),"6,5 a 7",IF(AND(CJ570&gt;7,CJ570&lt;=8),"7,5 a 8",IF(AND(CJ570&gt;8,CJ570&lt;=9.5),"8,5 a 9,5",IF(CJ570=10,"10","Fuera de rango"))))))))))))))))))</f>
        <v>3,5 a 4</v>
      </c>
      <c r="CL570" s="11" t="n">
        <f aca="false">IF(CK570="","",IF(OR(CK570="-6 a -5,5",CK570="-6 - -5,5"),1,IF(OR(CK570="-5 a -4,5",CK570="-5 - -4,5"),2,IF(OR(CK570="-4 a -3,5",CK570="-4 - -3,5"),3,IF(OR(CK570="-3 a -2,5",CK570="-3 - -2,5"),4,IF(OR(CK570="-2 a -1,5",CK570="-2 - -1,5"),5,IF(OR(CK570="-1 a -0,5",CK570="-1 - -0,5"),6,IF(OR(CK570="0 a 0,5",CK570="0 - 0,5"),7,IF(OR(CK570="1 a 1,5",CK570="1 - 1,5"),8,IF(CK570="2","NORMA",IF(OR(CK570="2,5 a 3",CK570="2,5 - 3"),9,IF(OR(CK570="3,5 a 4",CK570="3,5 - 4"),10,IF(OR(CK570="4,5 a 5",CK570="4,5 - 5"),11,IF(OR(CK570="5,5 a 6",CK570="5,5 - 6"),12,IF(OR(CK570="6,5 a 7",CK570="6,5 - 7"),13,IF(OR(CK570="7,5 a 8",CK570="7,5 - 8"),14,IF(OR(CK570="8,5 a 9",CK570="8,5 - 9,5",CK570="9 a 9,5"),15,IF(CK570="10",15,IF(OR(CK570="0,5 a 1",CK570="0,5 - 1"),7,"Fuera de rango")))))))))))))))))))</f>
        <v>10</v>
      </c>
      <c r="CO570" s="10" t="str">
        <f aca="false">IF(CM570&gt;0,"EME"," ")</f>
        <v> </v>
      </c>
      <c r="CQ570" s="10" t="str">
        <f aca="false">IF(CP570&gt;0,"0", " ")</f>
        <v> </v>
      </c>
      <c r="CR570" s="10" t="str">
        <f aca="false">IF(CP570&gt;0,"EME"," ")</f>
        <v> </v>
      </c>
      <c r="CS570" s="9" t="n">
        <v>0</v>
      </c>
      <c r="CV570" s="9" t="n">
        <v>0</v>
      </c>
      <c r="CY570" s="9" t="n">
        <v>0</v>
      </c>
      <c r="DB570" s="9" t="n">
        <v>0</v>
      </c>
      <c r="DC570" s="11" t="str">
        <f aca="false">IF(DB570&lt;0,"2"," ")</f>
        <v> </v>
      </c>
      <c r="DD570" s="11" t="str">
        <f aca="false">IF(DB570&lt;0,"MIO"," ")</f>
        <v> </v>
      </c>
      <c r="DE570" s="9" t="n">
        <v>-0.5</v>
      </c>
      <c r="DF570" s="10" t="str">
        <f aca="false">IF(DE570&lt;0,"3"," ")</f>
        <v>3</v>
      </c>
      <c r="DG570" s="10" t="str">
        <f aca="false">IF(DE570&lt;0,"AST"," ")</f>
        <v>AST</v>
      </c>
      <c r="DH570" s="9" t="n">
        <v>-0.25</v>
      </c>
      <c r="DI570" s="10" t="str">
        <f aca="false">IF(DH570&lt;0,"3"," ")</f>
        <v>3</v>
      </c>
      <c r="DJ570" s="10" t="str">
        <f aca="false">IF(DH570&lt;0,"AST"," ")</f>
        <v>AST</v>
      </c>
      <c r="DK570" s="9" t="n">
        <v>0</v>
      </c>
      <c r="DL570" s="10" t="str">
        <f aca="false">IF(DK570&gt;0,"4"," ")</f>
        <v> </v>
      </c>
      <c r="DM570" s="10" t="str">
        <f aca="false">IF(DK570&gt;0,"PRE"," ")</f>
        <v> </v>
      </c>
      <c r="DN570" s="9" t="n">
        <v>0</v>
      </c>
      <c r="DO570" s="10" t="str">
        <f aca="false">IF(DN570&gt;0,"4"," ")</f>
        <v> </v>
      </c>
      <c r="DP570" s="10" t="str">
        <f aca="false">IF(DN570&gt;0,"PRE"," ")</f>
        <v> </v>
      </c>
      <c r="DS570" s="12" t="str">
        <f aca="false">CONCATENATE(CO570,CU570,DA570,DG570,DM570)</f>
        <v> AST </v>
      </c>
      <c r="DT570" s="10" t="e">
        <f aca="false" t="array" ref="DT570">_xlfn.IFS(DS570="EME    ","0", DS570=" HIP   ","1", DS570="  MIO  ","2", DS570="   AST ","3", DS570="    PRE","4", DS570="EME   PRE","5", DS570=" HIP  PRE","6", DS570=" HIP AST ","7", DS570="  MIO PRE","8", DS570="  MIOAST ","9", DS570="   ASTPRE","10",DS570=" HIP ASTPRE","11", DS570="  MIOASTPRE","12", DS570="     ","0")</f>
        <v>#N/A</v>
      </c>
      <c r="DV570" s="1" t="e">
        <f aca="false" t="array" ref="DV570">_xlfn.IFS(DU570="SI","2", DU570="NO","1")</f>
        <v>#N/A</v>
      </c>
      <c r="DX570" s="11" t="str">
        <f aca="false">IF(DW570=0,"1","2")</f>
        <v>1</v>
      </c>
      <c r="DY570" s="11" t="str">
        <f aca="false" t="array" ref="DY570">_xlfn.IFS(DW570=0,"0", DW570=0.25, "1", DW570=0.5,"2", DW570=0.75,"3", DW570=1,"4",DW570=1.25,"5", DW570=1.5,"6", DW570=1.75,"7", DW570=2,"8")</f>
        <v>0</v>
      </c>
      <c r="EA570" s="11" t="str">
        <f aca="false">IF(DZ570=0,"1","2")</f>
        <v>1</v>
      </c>
      <c r="EB570" s="11" t="str">
        <f aca="false" t="array" ref="EB570">_xlfn.IFS(DZ570=0,"0", DZ570=0.25, "1", DZ570=0.5,"2", DZ570=0.75,"3", DZ570=1,"4",DZ570=1.25,"5", DZ570=1.5,"6", DZ570=1.75,"7", DZ570=2,"8")</f>
        <v>0</v>
      </c>
      <c r="ED570" s="10" t="str">
        <f aca="false">IF(EC570=0,"1","2")</f>
        <v>1</v>
      </c>
      <c r="EE570" s="11" t="str">
        <f aca="false" t="array" ref="EE570">_xlfn.IFS(EC570=0,"0", EC570=-0.25, "1", EC570=-0.5,"2", EC570=-0.75,"3", EC570=-1,"4",EC570=-1.25,"5", EC570=-1.5,"6", EC570=-1.75,"7", EC570=-2,"8", EC570=-2.25,"9",EC570=-2.5,"10", EC570=-2.75,"11", EC570=-3,"12", EC570=-3.25,"13", EC570=-3.5,"14", EC570=-3.75,"15",EC570=-4,"16")</f>
        <v>0</v>
      </c>
      <c r="EG570" s="10" t="str">
        <f aca="false">IF(EF570=0,"1","2")</f>
        <v>1</v>
      </c>
      <c r="EH570" s="11" t="str">
        <f aca="false" t="array" ref="EH570">_xlfn.IFS(EF570=0,"0", EF570=-0.25, "1", EF570=-0.5,"2", EF570=-0.75,"3", EF570=-1,"4",EF570=-1.25,"5", EF570=-1.5,"6", EF570=-1.75,"7", EF570=-2,"8", EF570=-2.25,"9",EF570=-2.5,"10", EF570=-2.75,"11", EF570=-3,"12", EF570=-3.25,"13", EF570=-3.5,"14", EF570=-3.75,"15",EF570=-4,"16")</f>
        <v>0</v>
      </c>
      <c r="EJ570" s="11" t="str">
        <f aca="false">IF(EI570=0,"1","2")</f>
        <v>1</v>
      </c>
      <c r="EK570" s="11" t="str">
        <f aca="false" t="array" ref="EK570">_xlfn.IFS(EI570=0,"0", EI570=-0.25, "1", EI570=-0.5,"2", EI570=-0.75,"3", EI570=-1,"4",EI570=-1.25,"5", EI570=-1.5,"6", EI570=-1.75,"7", EI570=-2,"8", EI570=-2.25,"9", EI570=-2.25,"9",EI570=-2.5,"10", EI570=-2.75,"11", EI570=-3,"12", EI570=-3.25,"13", EI570=-3.5,"14", EI570=-3.75,"15",EI570=-4,"16", EI570=0.25, "17", EI570=0.5, "18")</f>
        <v>0</v>
      </c>
      <c r="EM570" s="11" t="str">
        <f aca="false">IF(EL570=0,"1","2")</f>
        <v>1</v>
      </c>
      <c r="EN570" s="11" t="str">
        <f aca="false" t="array" ref="EN570">_xlfn.IFS(EL570=0.25,"17",EL570=0.5,"18", EL570=0,"0", EL570=-0.25, "1", EL570=-0.5,"2", EL570=-0.75,"3", EL570=-1,"4",EL570=-1.25,"5", EL570=-1.5,"6", EL570=-1.75,"7", EL570=-2,"8",EL570= -2.25,"9",EL570=-2.5,"10",EL570= -2.75,"11",EL570= -3,"12",EL570= -3.25,"13",EL570= -3.5,"14",EL570= -3.75,"15",EL570=-4,"16")</f>
        <v>0</v>
      </c>
      <c r="EP570" s="11" t="str">
        <f aca="false">IF(EO570=0,"1","2")</f>
        <v>1</v>
      </c>
      <c r="EQ570" s="11" t="str">
        <f aca="false" t="array" ref="EQ570">_xlfn.IFS(EO570=0,"0", EO570=0.25, "1", EO570=0.5,"2", EO570=0.75,"3", EO570=1,"4",EO570=1.25,"5", EO570=1.5,"6", EO570=1.75,"7", EO570=2,"8", EO570=2.25,"9", EO570=2.25,"9",EO570=2.5,"10", EO570=2.75,"11", EO570=3,"12", EO570=3.25,"13", EO570=3.5,"14", EO570=3.75,"15",EO570=4,"16", EO570=-0.25, "17", bq=-0.5, "18")</f>
        <v>0</v>
      </c>
      <c r="ES570" s="11" t="str">
        <f aca="false">IF(ER570=0,"1","2")</f>
        <v>1</v>
      </c>
      <c r="ET570" s="11" t="str">
        <f aca="false" t="array" ref="ET570">_xlfn.IFS(ER570=0,"0", ER570=0.25, "1", ER570=0.5,"2", ER570=0.75,"3", ER570=1,"4",ER570=1.25,"5", ER570=1.5,"6", ER570=1.75,"7", ER570=2,"8", ER570=2.25,"9", ER570=2.25,"9",ER570=2.5,"10", ER570=2.75,"11", ER570=3,"12", ER570=3.25,"13", ER570=3.5,"14", ER570=3.75,"15",ER570=4,"16", ER570=-0.25, "17", bq=-0.5, "18")</f>
        <v>0</v>
      </c>
      <c r="EV570" s="14" t="e">
        <f aca="false">VLOOKUP(EU570,LEYENDA!$G$2:$H$8,2,TRUE())</f>
        <v>#N/A</v>
      </c>
      <c r="EW570" s="14" t="e">
        <f aca="false" t="array" ref="EW570">_xlfn.IFS(EV570="0-5","1", EV570="6-12","2", EV570="13-18","3", EV570="19-24","4", EV570="25-36","5", EV570="37-48","6", EV570="49-60","7")</f>
        <v>#N/A</v>
      </c>
    </row>
    <row r="571" customFormat="false" ht="13.5" hidden="false" customHeight="false" outlineLevel="0" collapsed="false">
      <c r="A571" s="1" t="n">
        <v>222</v>
      </c>
      <c r="B571" s="2" t="n">
        <v>1</v>
      </c>
      <c r="C571" s="33" t="n">
        <v>45203</v>
      </c>
      <c r="E571" s="5" t="str">
        <f aca="false">VLOOKUP(A571,'286'!$A$3:$J$6279,10,FALSE())</f>
        <v>PRESTON, JAMES</v>
      </c>
      <c r="F571" s="4" t="str">
        <f aca="false">VLOOKUP(A571,'286'!$A$3:$I$1768,3,FALSE())</f>
        <v>PRESJA</v>
      </c>
      <c r="G571" s="6" t="n">
        <f aca="false">VLOOKUP(A571,'286'!$A$3:$I$1768,4,FALSE())</f>
        <v>25104</v>
      </c>
      <c r="H571" s="7" t="n">
        <f aca="false">YEAR(C571)-YEAR(G571)</f>
        <v>55</v>
      </c>
      <c r="I571" s="1" t="str">
        <f aca="false">VLOOKUP(H571,LEYENDA!$C$2:$D$6,2,TRUE())</f>
        <v>41-60</v>
      </c>
      <c r="J571" s="5" t="str">
        <f aca="false">VLOOKUP(A571,'286'!$A$3:$I$1768,7,FALSE())</f>
        <v>H</v>
      </c>
      <c r="K571" s="8" t="n">
        <f aca="false">VLOOKUP(A571,'286'!$A$3:$I$1768,2,FALSE())</f>
        <v>0</v>
      </c>
      <c r="L571" s="4" t="str">
        <f aca="false">VLOOKUP(A571,'286'!$A$3:$I$1768,8,FALSE())</f>
        <v>D</v>
      </c>
      <c r="M571" s="4" t="str">
        <f aca="false">VLOOKUP(A571,'286'!$A$3:$I$1768,9,FALSE())</f>
        <v>D</v>
      </c>
      <c r="N571" s="8" t="str">
        <f aca="false">IF(R571=O571, "MISMA","CONTRARIA")</f>
        <v>MISMA</v>
      </c>
      <c r="O571" s="8" t="str">
        <f aca="false" t="array" ref="O571">_xlfn.IFS(L571="D","1", L571="I","2")</f>
        <v>1</v>
      </c>
      <c r="P571" s="8" t="e">
        <f aca="false" t="array" ref="P571">_xlfn.IFS(K571="OD","1", K571="OI","2")</f>
        <v>#N/A</v>
      </c>
      <c r="Q571" s="1" t="str">
        <f aca="false" t="array" ref="Q571">_xlfn.IFS(J571="M","1", J571="H","2")</f>
        <v>2</v>
      </c>
      <c r="R571" s="8" t="str">
        <f aca="false" t="array" ref="R571">_xlfn.IFS(M571="D","1", M571="I","2")</f>
        <v>1</v>
      </c>
      <c r="S571" s="1" t="str">
        <f aca="false" t="array" ref="S571">_xlfn.IFS(N571="CONTRARIA", "1",N571= "MISMA","2")</f>
        <v>2</v>
      </c>
      <c r="T571" s="1" t="str">
        <f aca="false" t="array" ref="T571">_xlfn.IFS(I571="0-12","1", I571="13-24","2", I571="25-40","3", I571="41-60","4", I571="61-100","5")</f>
        <v>4</v>
      </c>
      <c r="U571" s="9" t="n">
        <v>-2</v>
      </c>
      <c r="V571" s="10" t="str">
        <f aca="false">IF(U571="","",IF(AND(U571&gt;=-9,U571&lt;=-6.5),"-9 a -6,5",IF(AND(U571&gt;=-6,U571&lt;=-3.5),"-6 a -3,5",IF(AND(U571&gt;=-3,U571&lt;=-1),"-3 a -1",IF(U571=-0.5,"-0,5",IF(AND(U571&gt;=0,U571&lt;=2.5),"0 a 2,5",IF(AND(U571&gt;=3,U571&lt;=5.5),"3 a 5,5",IF(AND(U571&gt;=6,U571&lt;=8.5),"6 a 8,5",IF(AND(U571&gt;=9,U571&lt;=20),"9 a 20","Fuera de rango")))))))))</f>
        <v>-3 a -1</v>
      </c>
      <c r="W571" s="11" t="n">
        <f aca="false">IF(V571="","",IF(V571="-9 a -6,5",2,IF(V571="-6 a -3,5",3,IF(V571="-3 a -1",4,IF(V571="-0,5","NORMA",IF(V571="0 a 2,5",5,IF(V571="3 a 5,5",6,IF(V571="6 a 8,5",7,IF(V571="9 a 20",8,"Fuera de rango")))))))))</f>
        <v>4</v>
      </c>
      <c r="X571" s="9" t="n">
        <v>0</v>
      </c>
      <c r="Y571" s="11" t="str">
        <f aca="false">IF(X571="","",IF(AND(X571&gt;=0,X571&lt;=4),"0 a 4",IF(AND(X571&gt;=4.5,X571&lt;=8.5),"4,5 a 8,5",IF(X571=9,"9",IF(AND(X571&gt;=9.5,X571&lt;=13),"9,5 a 13",IF(AND(X571&gt;=13.5,X571&lt;=20),"13,5 a 20",IF(AND(X571&gt;=20.5,X571&lt;=35),"20,5 a 35","Fuera de rango")))))))</f>
        <v>0 a 4</v>
      </c>
      <c r="Z571" s="11" t="n">
        <f aca="false">IF(Y571="","",IF(Y571="0 a 4",1,IF(Y571="4,5 a 8,5",2,IF(Y571="9","NORMA",IF(Y571="9,5 a 13",3,IF(Y571="13,5 a 20",4,IF(Y571="20,5 a 35",5,"Fuera de rango")))))))</f>
        <v>1</v>
      </c>
      <c r="AA571" s="9" t="n">
        <v>28</v>
      </c>
      <c r="AB571" s="10" t="str">
        <f aca="false">IF(AA571="","",IF(AND(AA571&gt;=0,AA571&lt;=9),"0 a 9",IF(AND(AA571&gt;=9.5,AA571&lt;=18.5),"9,5 a 18,5",IF(AA571=19,"19",IF(AND(AA571&gt;=19.5,AA571&lt;=28),"19,5 a 28",IF(AND(AA571&gt;=28.5,AA571&lt;=40),"28,5 a 40","Fuera de rango"))))))</f>
        <v>19,5 a 28</v>
      </c>
      <c r="AC571" s="11" t="n">
        <f aca="false" t="array" ref="AC571">_xlfn.IFS(AB571="","",AB571="0 a 9",1,AB571="9,5 a 18,5",2,AB571="19","NORMA",AB571="19,5 a 28",3,AB571="28,5 a 40",4,TRUE(),"Fuera de rango")</f>
        <v>3</v>
      </c>
      <c r="AD571" s="9" t="n">
        <v>3</v>
      </c>
      <c r="AE571" s="10" t="str">
        <f aca="false">IF(AD571="","",IF(AND(AD571&gt;=-10,AD571&lt;=0),"De -10 a 0",IF(AND(AD571&gt;=0.5,AD571&lt;=9.5),"0,5 a 9,5",IF(AD571=10,"10",IF(AND(AD571&gt;=10.5,AD571&lt;=20),"10,5 a 20",IF(AND(AD571&gt;=20.5,AD571&lt;=40),"20,5 a 40","Fuera de rango"))))))</f>
        <v>0,5 a 9,5</v>
      </c>
      <c r="AF571" s="12" t="n">
        <f aca="false">IF(AD571="","",IF(AND(AD571&gt;=-10,AD571&lt;=0),1,IF(AND(AD571&gt;=0.5,AD571&lt;=9.5),2,IF(AD571=10,"NORMA",IF(AND(AD571&gt;=10.5,AD571&lt;=20),3,IF(AND(AD571&gt;=20.5,AD571&lt;=40),4,""))))))</f>
        <v>2</v>
      </c>
      <c r="AG571" s="9" t="n">
        <v>11</v>
      </c>
      <c r="AH571" s="10" t="str">
        <f aca="false">IF(AG571="","",IF(AND(AG571&gt;=0,AG571&lt;=4),"0 a 4",IF(AND(AG571&gt;=4.5,AG571&lt;=8.5),"4,5 a 8,5",IF(AG571=9,"9",IF(AND(AG571&gt;=9.5,AG571&lt;=13),"9,5 a 13",IF(AND(AG571&gt;=13.5,AG571&lt;=25),"13,5 a 25","Fuera de rango"))))))</f>
        <v>9,5 a 13</v>
      </c>
      <c r="AI571" s="10" t="n">
        <f aca="false">IF(AH571="","",IF(AH571="0 a 4",1,IF(AH571="4,5 a 8,5",2,IF(AH571="9","NORMA",IF(AH571="9,5 a 13",3,IF(AH571="13,5 a 25",4,""))))))</f>
        <v>3</v>
      </c>
      <c r="AJ571" s="9" t="n">
        <v>8</v>
      </c>
      <c r="AK571" s="10" t="str">
        <f aca="false">IF(AJ571="","",IF(AND(AJ571&gt;=-15,AJ571&lt;=-10.5),"-15 a -10,5",IF(AND(AJ571&gt;=-10,AJ571&lt;=-4),"-10 a -4",IF(AND(AJ571&gt;=-4.5,AJ571&lt;=0),"-4,5 a 0",IF(AND(AJ571&gt;=0.5,AJ571&lt;=4.5),"0,5 a 4,5",IF(AJ571=5,"5",IF(AND(AJ571&gt;=5.5,AJ571&lt;=10),"5,5 a 10",IF(AND(AJ571&gt;=10.5,AJ571&lt;=20),"10,5 a 20","Fuera de rango"))))))))</f>
        <v>5,5 a 10</v>
      </c>
      <c r="AL571" s="11" t="n">
        <f aca="false">IF(AK571="","",IF(AK571="-15 a -10,5",1,IF(AK571="-10 a -4",2,IF(AK571="-4,5 a 0",3,IF(AK571="0,5 a 4,5",4,IF(AK571="5","NORMA",IF(AK571="5,5 a 10",5,IF(AK571="10,5 a 20",6,"Error"))))))))</f>
        <v>5</v>
      </c>
      <c r="AM571" s="9" t="n">
        <v>0</v>
      </c>
      <c r="AN571" s="10" t="str">
        <f aca="false">IF(AM571="","",IF(AND(AM571&gt;=-7.5,AM571&lt;=-5.5),"-7,5 a -5,5",IF(AND(AM571&gt;=-5,AM571&lt;=-3),"-5 a -3",IF(AND(AM571&gt;=-2.5,AM571&lt;=-0.5),"-2,5 a -0,5",IF(AM571=0,"0,00",IF(AND(AM571&gt;=0.5,AM571&lt;=2.5),"0,5 a 2,5",IF(AND(AM571&gt;=3,AM571&lt;=5),"3 a 5",IF(AND(AM571&gt;=5.5,AM571&lt;=7.5),"5,5 a 7,5",IF(AND(AM571&gt;=8,AM571&lt;=10),"8 a 10","Fuera de rango")))))))))</f>
        <v>0,00</v>
      </c>
      <c r="AO571" s="11" t="str">
        <f aca="false">IF(AN571="","",IF(AN571="-7,5 a -5,5",1,IF(AN571="-5 a -3",2,IF(AN571="-2,5 a -0,5",3,IF(AN571="0,00","NORMA",IF(AN571="0,5 a 2,5",4,IF(AN571="3 a 5",5,IF(AN571="5,5 a 7,5",6,IF(AN571="8 a 10",7,"Error")))))))))</f>
        <v>NORMA</v>
      </c>
      <c r="AP571" s="9" t="n">
        <v>-3</v>
      </c>
      <c r="AQ571" s="10" t="str">
        <f aca="false">IF(AP571="","",IF(AND(AP571&gt;=-20,AP571&lt;=-9.5),"-20 a -9,5",IF(AND(AP571&gt;=-9,AP571&lt;=-6.5),"-9 a -6,5",IF(AP571=-6,"-6",IF(AND(AP571&gt;=-5.5,AP571&lt;=-3),"-5,5 a -3",IF(AND(AP571&gt;=-2.5,AP571&lt;=0),"-2,5 a 0",IF(AND(AP571&gt;=0.5,AP571&lt;=3),"0,5 a 3",IF(AND(AP571&gt;=3.5,AP571&lt;=6),"3,5 a 6",IF(AND(AP571&gt;=6.5,AP571&lt;=9),"6,5 a 9",IF(AND(AP571&gt;=9.5,AP571&lt;=20),"9,5 a 20","Fuera de rango"))))))))))</f>
        <v>-5,5 a -3</v>
      </c>
      <c r="AR571" s="11" t="n">
        <f aca="false">IF(AQ571="","",IF(AQ571="-20 a -9,5",1,IF(AQ571="-9 a -6,5",2,IF(AQ571="-6","NORMA",IF(AQ571="-5,5 a -3",3,IF(AQ571="-2,5 a 0",4,IF(AQ571="0,5 a 3",5,IF(AQ571="3,5 a 6",6,IF(AQ571="6,5 a 9",7,IF(AQ571="9,5 a 20",8,""))))))))))</f>
        <v>3</v>
      </c>
      <c r="AS571" s="9" t="n">
        <v>0</v>
      </c>
      <c r="AT571" s="10" t="str">
        <f aca="false">IF(AS571="","",IF(AND(AS571&gt;=-16,AS571&lt;=-14),"-16 a -14",IF(AND(AS571&gt;=-13.5,AS571&lt;=-11.5),"-13,5 a -11,5",IF(AND(AS571&gt;=-11,AS571&lt;=-9),"-11 a -9",IF(AND(AS571&gt;=-8.5,AS571&lt;=-6.5),"-8,5 a -6,5",IF(AND(AS571&gt;=-6,AS571&lt;=-4),"-6 a -4",IF(AND(AS571&gt;=-3.5,AS571&lt;=-1.5),"-3,5 a -1,5",IF(AND(AS571&gt;=-1,AS571&lt;=1),"-1 a 1",IF(AND(AS571&gt;=1.5,AS571&lt;=3.5),"1,5 a 3,5",IF(AND(AS571&gt;=4,AS571&lt;=6),"4 a 6",IF(AND(AS571&gt;=6.5,AS571&lt;=8.5),"6,5 a 8,5",IF(AND(AS571&gt;=9,AS571&lt;=11),"9 a 11",IF(AND(AS571&gt;=11.5,AS571&lt;=13.5),"11,5 a 13,5",IF(AND(AS571&gt;=14,AS571&lt;=16),"14 a 16",IF(AND(AS571&gt;=16.5,AS571&lt;=18.5),"16,5 a 18,5",IF(AND(AS571&gt;=19,AS571&lt;=21),"19 a 21","Fuera de rango"))))))))))))))))</f>
        <v>-1 a 1</v>
      </c>
      <c r="AU571" s="11" t="n">
        <f aca="false" t="array" ref="AU571">IF(AT571="","",_xlfn.IFS(AT571="-16 a -14",1,AT571="-13,5 a -11,5",2,AT571="-11 a -9",3,AT571="-8,5 a -6,5",4,AT571="-6 a -4",5,AT571="-3,5 a -1,5",6,AT571="-1 a 1",7,AT571="1,5 a 3,5",8,AT571="4 a 6","NORMA",AT571="6,5 a 8,5",9,AT571="9 a 11",10,AT571="11,5 a 13,5",11,AT571="14 a 16",12,AT571="16,5 a 18,5",13,AT571="19 a 21",14,TRUE(),""))</f>
        <v>7</v>
      </c>
      <c r="AV571" s="9" t="n">
        <v>2.5</v>
      </c>
      <c r="AW571" s="10" t="str">
        <f aca="false">IF(AV571="","",IF(AND(AV571&gt;=-1,AV571&lt;=-0.5),"-1 a -0,5",IF(AND(AV571&gt;-0.5,AV571&lt;=0),"De -0,5 a 0",IF(AND(AV571&gt;=0.25,AV571&lt;=0.75),"0,25 a 0,75",IF(AND(AV571&gt;=1,AV571&lt;=1.5),"1 a 1,5",IF(AND(AV571&gt;=1.75,AV571&lt;=2.25),"1,75 a 2,25",IF(AND(AV571&gt;=2.5,AV571&lt;=3),"2,5 a 3",IF(AND(AV571&gt;=3.25,AV571&lt;=3.75),"3,25 a 3,75","Fuera de rango"))))))))</f>
        <v>2,5 a 3</v>
      </c>
      <c r="AX571" s="10" t="n">
        <f aca="false">IF(AW571="","",IF(OR(AW571="-1 a -0,5",AW571="-1 a -0.5"),1,IF(OR(AW571="De -0,5 a 0",AW571="-0,5 a 0",AW571="De -0.5 a 0"),2,IF(OR(AW571="0,25 a 0,75",AW571="0.25 a 0.75"),"NORMA",IF(OR(AW571="1 a 1,5",AW571="1 a 1.5"),3,IF(OR(AW571="1,75 a 2,25",AW571="1.75 a 2.25"),4,IF(OR(AW571="2,5 a 3",AW571="2.5 a 3"),5,IF(OR(AW571="3,25 a 3,75",AW571="3.25 a 3.75"),6,""))))))))</f>
        <v>5</v>
      </c>
      <c r="AY571" s="9" t="n">
        <v>-3</v>
      </c>
      <c r="AZ571" s="10" t="str">
        <f aca="false">IF(AY571="","",IF(AND(AY571&gt;=-20,AY571&lt;=-9.5),"-20 a -9,5",IF(AND(AY571&gt;=-9,AY571&lt;=-6.5),"-9 a -6,5",IF(AY571=-6,"-6",IF(AND(AY571&gt;=-5.5,AY571&lt;=-3),"-5,5 a -3",IF(AND(AY571&gt;=-2.5,AY571&lt;=0),"-2,5 a 0",IF(AND(AY571&gt;=0.5,AY571&lt;=3),"0,5 a 3",IF(AND(AY571&gt;=3.5,AY571&lt;=6),"3,5 a 6","Fuera de rango"))))))))</f>
        <v>-5,5 a -3</v>
      </c>
      <c r="BA571" s="11" t="n">
        <f aca="false">IF(AZ571="","",IF(AZ571="-20 a -9,5",1,IF(AZ571="-9 a -6,5",2,IF(AZ571="-6","NORMA",IF(AZ571="-5,5 a -3",3,IF(AZ571="-2,5 a 0",4,IF(AZ571="0,5 a 3",5,IF(AZ571="3,5 a 6",6,""))))))))</f>
        <v>3</v>
      </c>
      <c r="BB571" s="9" t="n">
        <v>0</v>
      </c>
      <c r="BC571" s="10" t="str">
        <f aca="false" t="array" ref="BC571">IF(BB571="","",_xlfn.IFS(AND(BB571&gt;=0,BB571&lt;=2),"0 a 2",AND(BB571&gt;=2.5,BB571&lt;=4.5),"2,5 a 4,5",AND(BB571&gt;=5,BB571&lt;=7),"5 a 7",AND(BB571&gt;=7.5,BB571&lt;=9.5),"7,5 a 9,5",AND(BB571&gt;=10,BB571&lt;=12),"10 a 12",AND(BB571&gt;=12.5,BB571&lt;=14.5),"12,5 a 14,5",BB571=15,"15",AND(BB571&gt;=15.5,BB571&lt;=17.5),"15,5 a 17,5",AND(BB571&gt;=18,BB571&lt;=20),"18 a 20",AND(BB571&gt;=20.5,BB571&lt;=22.5),"20,5 a 22,5",AND(BB571&gt;=23,BB571&lt;=25),"23 a 25",TRUE(),"Fuera de rango"))</f>
        <v>0 a 2</v>
      </c>
      <c r="BD571" s="11" t="n">
        <f aca="false" t="array" ref="BD571">IF(BC571="","",_xlfn.IFS(BC571="0 a 2",1,BC571="2,5 a 4,5",2,BC571="5 a 7",3,BC571="7,5 a 9,5",4,BC571="10 a 12",5,BC571="12,5 a 14,5",6,BC571="15","NORMA",BC571="15,5 a 17,5",7,BC571="18 a 20",8,BC571="20,5 a 22,5",9,BC571="23 a 25",10,TRUE(),"Fuera de rango"))</f>
        <v>1</v>
      </c>
      <c r="BE571" s="9" t="n">
        <v>24</v>
      </c>
      <c r="BF571" s="10" t="str">
        <f aca="false">IF(BE571="","",IF(AND(BE571&gt;=-20,BE571&lt;=-10),"-20 a -10",IF(AND(BE571&gt;=-9.5,BE571&lt;=0.5),"-9,5 a 0,5",IF(AND(BE571&gt;=1,BE571&lt;=11),"1 a 11",IF(AND(BE571&gt;=11.5,BE571&lt;=20.5),"11,5 a 20,5",IF(BE571=21,"21",IF(AND(BE571&gt;=21.5,BE571&lt;=31.5),"21,5 a 31,5",IF(AND(BE571&gt;=32,BE571&lt;=42),"32 a 42","Fuera de rango"))))))))</f>
        <v>21,5 a 31,5</v>
      </c>
      <c r="BG571" s="11" t="n">
        <f aca="false">IF(BF571="","",IF(BF571="-20 a -10",1,IF(BF571="-9,5 a 0,5",2,IF(BF571="1 a 11",3,IF(BF571="11,5 a 20,5",4,IF(BF571="21","NORMA",IF(BF571="21,5 a 31,5",5,IF(BF571="32 a 42",6,""))))))))</f>
        <v>5</v>
      </c>
      <c r="BH571" s="9" t="n">
        <v>4</v>
      </c>
      <c r="BI571" s="10" t="str">
        <f aca="false">IF(BH571="","",IF(AND(BH571&gt;=-20,BH571&lt;=-15),"-20 a -15",IF(AND(BH571&gt;=-14.5,BH571&lt;=-9.5),"-14,5 a -9,5",IF(AND(BH571&gt;=-9,BH571&lt;=-4),"-9 a -4",IF(AND(BH571&gt;=-3.5,BH571&lt;=2.5),"-3,5 a 2,5",IF(AND(BH571&gt;=3,BH571&lt;=8),"3 a 8",IF(AND(BH571&gt;=8.5,BH571&lt;=14.5),"8,5 a 14,5",IF(BH571=15,"15",IF(AND(BH571&gt;=15.5,BH571&lt;=20.5),"15,5 a 20,5",IF(AND(BH571&gt;=21,BH571&lt;=26),"21 a 26","Fuera de rango"))))))))))</f>
        <v>3 a 8</v>
      </c>
      <c r="BJ571" s="11" t="n">
        <f aca="false">IF(BI571="","",IF(BI571="-20 a -15",1,IF(BI571="-14,5 a -9,5",2,IF(BI571="-9 a -4",3,IF(BI571="-3,5 a 2,5",4,IF(BI571="3 a 8",5,IF(BI571="8,5 a 14,5",6,IF(BI571="15","NORMA",IF(BI571="15,5 a 20,5",7,IF(BI571="21 a 26",8,IF(BI571="26,5 a 31,5",9,"")))))))))))</f>
        <v>5</v>
      </c>
      <c r="BK571" s="9" t="n">
        <v>0</v>
      </c>
      <c r="BL571" s="10" t="str">
        <f aca="false">IF(BK571="","",IF(AND(BK571&gt;=0,BK571&lt;=2),"0 - 2",IF(AND(BK571&gt;=2.5,BK571&lt;=4.5),"2,5 - 4,5",IF(AND(BK571&gt;=5,BK571&lt;=7),"5 - 7",IF(AND(BK571&gt;=7.5,BK571&lt;=9.5),"7,5 - 9,5",IF(AND(BK571&gt;=10,BK571&lt;=12),"10 - 12",IF(AND(BK571&gt;=12.5,BK571&lt;=13.5),"12,5 - 13,5",IF(BK571=14,"14",IF(AND(BK571&gt;=14.5,BK571&lt;=16.5),"14,5 - 16,5",IF(AND(BK571&gt;=17,BK571&lt;=19),"17 - 19",IF(AND(BK571&gt;=19.5,BK571&lt;=21.5),"19,5 - 21,5",IF(AND(BK571&gt;=22,BK571&lt;=24),"22 - 24",IF(AND(BK571&gt;=24.5,BK571&lt;=26.5),"24,5 - 26,5",IF(AND(BK571&gt;=27,BK571&lt;=29),"27 - 29",IF(AND(BK571&gt;=29.5,BK571&lt;=30),"29,5 - 30","Fuera de rango")))))))))))))))</f>
        <v>0 - 2</v>
      </c>
      <c r="BM571" s="11" t="n">
        <f aca="false">IF(BL571="","",IF(BL571="0 - 2",1,IF(BL571="2,5 - 4,5",2,IF(BL571="5 - 7",3,IF(BL571="7,5 - 9,5",4,IF(BL571="10 - 12",5,IF(BL571="12,5 - 13,5",6,IF(BL571="14","NORMA",IF(BL571="14,5 - 16,5",7,IF(BL571="17 - 19",8,IF(BL571="19,5 - 21,5",9,IF(BL571="22 - 24",10,IF(BL571="24,5 - 26,5",11,IF(BL571="27 - 29",12,IF(BL571="29,5 - 30",13,"")))))))))))))))</f>
        <v>1</v>
      </c>
      <c r="BN571" s="9" t="n">
        <v>21</v>
      </c>
      <c r="BO571" s="11" t="str">
        <f aca="false">IF(BN571="","",IF(AND(BN571&gt;=-20,BN571&lt;=-10),"-20 a -10",IF(AND(BN571&gt;=-9.5,BN571&lt;=0.5),"-9,5 a 0,5",IF(AND(BN571&gt;=1,BN571&lt;=11),"1 a 11",IF(AND(BN571&gt;=11.5,BN571&lt;=21.5),"11,5 a 21,5",IF(BN571=22,"22",IF(AND(BN571&gt;=22.5,BN571&lt;=32.5),"22,5 a 32,5",IF(AND(BN571&gt;=33,BN571&lt;=43),"33 a 43","Fuera de rango"))))))))</f>
        <v>11,5 a 21,5</v>
      </c>
      <c r="BP571" s="11" t="n">
        <f aca="false">IF(BO571="","",IF(BO571="-20 a -10",1,IF(BO571="-9,5 a 0,5",2,IF(BO571="1 a 11",3,IF(BO571="11,5 a 21,5",4,IF(BO571="22","NORMA",IF(BO571="22,5 a 32,5",5,IF(BO571="33 a 43",6,""))))))))</f>
        <v>4</v>
      </c>
      <c r="BQ571" s="9" t="n">
        <v>15</v>
      </c>
      <c r="BR571" s="10" t="str">
        <f aca="false">IF(BQ571="","",IF(AND(BQ571&gt;=-20,BQ571&lt;=-15),"-20 a -15",IF(AND(BQ571&gt;=-14.5,BQ571&lt;=-9.5),"-14,5 a -9,5",IF(AND(BQ571&gt;=-9,BQ571&lt;=-4),"-9 a -4",IF(AND(BQ571&gt;=-3.5,BQ571&lt;=2.5),"-3,5 a 2,5",IF(AND(BQ571&gt;=3,BQ571&lt;=8),"3 a 8",IF(AND(BQ571&gt;=8.5,BQ571&lt;=13.5),"8,5 a 13,5",IF(AND(BQ571&gt;=14,BQ571&lt;=17.5),"14 a 17,5",IF(BQ571=18,"18",IF(AND(BQ571&gt;=18.5,BQ571&lt;=23.5),"18,5 a 23,5",IF(AND(BQ571&gt;=24,BQ571&lt;=29),"24 a 29",IF(AND(BQ571&gt;=29.5,BQ571&lt;=34.5),"29,5 a 34,5",IF(AND(BQ571&gt;=35,BQ571&lt;=40),"35 a 40","Fuera de rango")))))))))))))</f>
        <v>14 a 17,5</v>
      </c>
      <c r="BS571" s="11" t="n">
        <f aca="false">IF(BR571="","",IF(BR571="-20 a -15",1,IF(BR571="-14,5 a -9,5",2,IF(BR571="-9 a -4",3,IF(BR571="-3,5 a 2,5",4,IF(BR571="3 a 8",5,IF(BR571="8,5 a 13,5",6,IF(BR571="14 a 17,5",7,IF(BR571="18","NORMA",IF(BR571="18,5 a 23,5",8,IF(BR571="24 a 29",9,IF(BR571="29,5 a 34,5",10,IF(BR571="35 a 40",11,"")))))))))))))</f>
        <v>7</v>
      </c>
      <c r="BT571" s="9" t="n">
        <v>0</v>
      </c>
      <c r="BU571" s="10" t="str">
        <f aca="false">IF(BT571="","",IF(AND(BT571&gt;=-20,BT571&lt;=-18),"-20 a -18",IF(AND(BT571&gt;=-17.5,BT571&lt;=-15.5),"-17,5 a -15,5",IF(AND(BT571&gt;=-15,BT571&lt;=-13),"-15 a -13",IF(AND(BT571&gt;=-12.5,BT571&lt;=-10.5),"-12,5 a -10,5",IF(AND(BT571&gt;=-10,BT571&lt;=-8),"-10 a -8",IF(AND(BT571&gt;=-7.5,BT571&lt;=-5.5),"-7,5 a -5,5",IF(AND(BT571&gt;=-5,BT571&lt;=-3),"-5 a -3",IF(AND(BT571&gt;=-2.5,BT571&lt;=-0.5),"-2,5 a -0,5",IF(BT571=0,"0",IF(AND(BT571&gt;=0.5,BT571&lt;=2.5),"0,5 a 2,5",IF(AND(BT571&gt;=3,BT571&lt;=5),"3 a 5",IF(AND(BT571&gt;=5.5,BT571&lt;=7.5),"5,5 a 7,5",IF(AND(BT571&gt;=8,BT571&lt;=10),"8 a 10",IF(AND(BT571&gt;=10.5,BT571&lt;=12.5),"10,5 a 12,5",IF(AND(BT571&gt;=13,BT571&lt;=15),"13 a 15",IF(AND(BT571&gt;=15.5,BT571&lt;=17.5),"15,5 a 17,5",IF(AND(BT571&gt;=18,BT571&lt;=20),"18 a 20","Fuera de rango"))))))))))))))))))</f>
        <v>0</v>
      </c>
      <c r="BV571" s="11" t="str">
        <f aca="false">IF(BT571="","",IF(BT571=0,"NORMA",IF(AND(BT571&gt;=-20,BT571&lt;=-18),2,IF(AND(BT571&gt;=-17.5,BT571&lt;=-15.5),2,IF(AND(BT571&gt;=-15,BT571&lt;=-13),3,IF(AND(BT571&gt;=-12.5,BT571&lt;=-10.5),4,IF(AND(BT571&gt;=-10,BT571&lt;=-8),5,IF(AND(BT571&gt;=-7.5,BT571&lt;=-5.5),6,IF(AND(BT571&gt;=-5,BT571&lt;=-3),7,IF(AND(BT571&gt;=-2.5,BT571&lt;=-0.5),8,IF(AND(BT571&gt;=0.5,BT571&lt;=2.5),9,IF(AND(BT571&gt;=3,BT571&lt;=5),10,IF(AND(BT571&gt;=5.5,BT571&lt;=7.5),11,IF(AND(BT571&gt;=8,BT571&lt;=10),12,IF(AND(BT571&gt;=10.5,BT571&lt;=12.5),13,IF(AND(BT571&gt;=13,BT571&lt;=15),14,IF(AND(BT571&gt;=15.5,BT571&lt;=17.5),15,IF(AND(BT571&gt;=18,BT571&lt;=20),16,"Fuera de rango"))))))))))))))))))</f>
        <v>NORMA</v>
      </c>
      <c r="BW571" s="9" t="n">
        <v>-3.75</v>
      </c>
      <c r="BX571" s="10" t="n">
        <f aca="false">18.5- (0.3*H571)</f>
        <v>2</v>
      </c>
      <c r="BY571" s="10" t="n">
        <f aca="false">(BW571)-(BX571)</f>
        <v>-5.75</v>
      </c>
      <c r="BZ571" s="10" t="str">
        <f aca="false">IF(BY571="","",IF(BY571&lt;-27.5,"De -30 a -28",IF(BY571&lt;-25,"De -27,5 a -25,5",IF(BY571&lt;-22.5,"De -25 a -23",IF(BY571&lt;-20,"De -22,5 a -20,5",IF(BY571&lt;-17.5,"De -20 a -18",IF(BY571&lt;-15,"De -17,5 a -15,5",IF(BY571&lt;-12.5,"De -15 a -13",IF(BY571&lt;-10,"De -12,5 a -10,5",IF(BY571&lt;-7.5,"De -10 a -8",IF(BY571&lt;-5,"De -7,5 a -5,5",IF(BY571&lt;-2.5,"De -5 a -3",IF(BY571&lt;0,"De -2,5 a -0,5",IF(BY571&lt;2.5,"De 0 a 2",IF(BY571&lt;5,"De 2,5 a 4,5",IF(BY571&lt;7.5,"De 5 a 7",IF(BY571&lt;10,"De 7,5 a 9,5",IF(BY571&lt;12.5,"De 10 a 12",IF(BY571&lt;15,"De 12,5 a 14,5",IF(BY571&lt;17.5,"De 15 a 17",IF(BY571&lt;20,"De 17,5 a 19,5",IF(BY571&lt;22.5,"De 20 a 22",IF(BY571&lt;25,"De 22,5 a 24,5",IF(BY571&lt;27.5,"De 25 a 27","De 27,5 a 30"))))))))))))))))))))))))</f>
        <v>De -7,5 a -5,5</v>
      </c>
      <c r="CA571" s="12" t="n">
        <f aca="false">IF(BY571="","",IF(BY571&lt;=-28,1,IF(BY571&lt;=-25.5,2,IF(BY571&lt;=-23,3,IF(BY571&lt;=-20.5,4,IF(BY571&lt;=-18,5,IF(BY571&lt;=-15.5,6,IF(BY571&lt;=-13,7,IF(BY571&lt;=-10.5,8,IF(BY571&lt;=-8,9,IF(BY571&lt;=-5.5,10,IF(BY571&lt;=-3,11,IF(BY571&lt;=-0.5,12,IF(BY571&lt;=2,13,IF(BY571&lt;=4.5,14,IF(BY571&lt;=7,15,IF(BY571&lt;=9.5,16,IF(BY571&lt;=12,17,IF(BY571&lt;=14.5,18,IF(BY571&lt;=17,19,IF(BY571&lt;=19.5,20,IF(BY571&lt;=22,21,IF(BY571&lt;=24.5,22,IF(BY571&lt;=27,23,IF(BY571&lt;=30,24,"Fuera de rango")))))))))))))))))))))))))</f>
        <v>10</v>
      </c>
      <c r="CB571" s="9" t="n">
        <v>-3.75</v>
      </c>
      <c r="CC571" s="10" t="n">
        <f aca="false">18.5- (0.3*H571)</f>
        <v>2</v>
      </c>
      <c r="CD571" s="10" t="n">
        <f aca="false">(CB571)-(CC571)</f>
        <v>-5.75</v>
      </c>
      <c r="CE571" s="10" t="str">
        <f aca="false">IF(CD571="","",IF(CD571&lt;-27.5,"De -30 a -28",IF(CD571&lt;-25,"De -27,5 a -25,5",IF(CD571&lt;-22.5,"De -25 a -23",IF(CD571&lt;-20,"De -22,5 a -20,5",IF(CD571&lt;-17.5,"De -20 a -18",IF(CD571&lt;-15,"De -17,5 a -15,5",IF(CD571&lt;-12.5,"De -15 a -13",IF(CD571&lt;-10,"De -12,5 a -10,5",IF(CD571&lt;-7.5,"De -10 a -8",IF(CD571&lt;-5,"De -7,5 a -5,5",IF(CD571&lt;-2.5,"De -5 a -3",IF(CD571&lt;0,"De -2,5 a -0,5",IF(CD571&lt;=2,"De 0 a 2",IF(CD571&lt;=4.5,"De 2,5 a 4,5",IF(CD571&lt;=7,"De 5 a 7",IF(CD571&lt;=9.5,"De 7,5 a 9,5",IF(CD571&lt;=12,"De 10 a 12",IF(CD571&lt;=14.5,"De 12,5 a 14,5",IF(CD571&lt;=17,"De 15 a 17",IF(CD571&lt;=19.5,"De 17,5 a 19,5",IF(CD571&lt;=22,"De 20 a 22",IF(CD571&lt;=24.5,"De 22,5 a 24,5",IF(CD571&lt;=27,"De 25 a 27","De 27,5 a 30"))))))))))))))))))))))))</f>
        <v>De -7,5 a -5,5</v>
      </c>
      <c r="CF571" s="12" t="n">
        <f aca="false">IF(CD571="","",IF(CD571&lt;-27.5,1,IF(CD571&lt;-25,2,IF(CD571&lt;-22.5,3,IF(CD571&lt;-20,4,IF(CD571&lt;-17.5,5,IF(CD571&lt;-15,6,IF(CD571&lt;-12.5,7,IF(CD571&lt;-10,8,IF(CD571&lt;-7.5,9,IF(CD571&lt;-5,10,IF(CD571&lt;-2.5,11,IF(CD571&lt;0,12,IF(CD571&lt;2.5,13,IF(CD571&lt;5,14,IF(CD571&lt;7.5,15,IF(CD571&lt;10,16,IF(CD571&lt;12.5,17,IF(CD571&lt;15,18,IF(CD571&lt;17.5,19,IF(CD571&lt;20,20,IF(CD571&lt;22.5,21,IF(CD571&lt;25,22,IF(CD571&lt;27.5,23,24))))))))))))))))))))))))</f>
        <v>10</v>
      </c>
      <c r="CG571" s="9" t="n">
        <v>-3.75</v>
      </c>
      <c r="CH571" s="10" t="str">
        <f aca="false">IF(CG571="","",IF(AND(CG571&gt;=-10,CG571&lt;=-9.5),"-10 a -9,5",IF(AND(CG571&gt;-9.5,CG571&lt;=-8.5),"-9 a -8,5",IF(AND(CG571&gt;-8.5,CG571&lt;=-7.5),"-8 a -7,5",IF(AND(CG571&gt;-7.5,CG571&lt;=-6.5),"-7 a -6,5",IF(AND(CG571&gt;-6.5,CG571&lt;=-5.5),"-6 a -5,5",IF(AND(CG571&gt;-5.5,CG571&lt;=-4.5),"-5 a -4,5",IF(AND(CG571&gt;-4.5,CG571&lt;=-3.5),"-4 a -3,5",IF(AND(CG571&gt;-3.5,CG571&lt;=-2.5),"-3 a -2,5",IF(CG571=-2.25,"-2,25",IF(AND(CG571&gt;-2.5,CG571&lt;=-1.5),"-2 a -1,5",IF(AND(CG571&gt;-1.5,CG571&lt;=-0.5),"-1 a -0,5",IF(AND(CG571&gt;-0.5,CG571&lt;=0.5),"0 a 0,5",IF(AND(CG571&gt;0.5,CG571&lt;=1.5),"1 a 1,5",IF(AND(CG571&gt;1.5,CG571&lt;=2.5),"2 a 2,5",IF(AND(CG571&gt;2.5,CG571&lt;=3.5),"3 a 3,5",IF(AND(CG571&gt;3.5,CG571&lt;=4.5),"4 a 4,5",IF(AND(CG571&gt;4.5,CG571&lt;=5.5),"5 a 5,5",IF(AND(CG571&gt;5.5,CG571&lt;=6.5),"6 a 6,5",IF(AND(CG571&gt;6.5,CG571&lt;=7.5),"7 a 7,5",IF(AND(CG571&gt;7.5,CG571&lt;=8.5),"8 a 8,5",IF(AND(CG571&gt;8.5,CG571&lt;=9.5),"9 a 9,5",IF(CG571&gt;=10,"10","Fuera de rango")))))))))))))))))))))))</f>
        <v>-4 a -3,5</v>
      </c>
      <c r="CI571" s="11" t="n">
        <f aca="false">IF(CG571="","",IF(CG571=-2.25,"NORMA",IF(CG571&lt;=-9.5,1,IF(CG571&lt;=-8.5,2,IF(CG571&lt;=-7.5,3,IF(CG571&lt;=-6.5,4,IF(CG571&lt;=-5.5,5,IF(CG571&lt;=-4.5,6,IF(CG571&lt;=-3.5,7,IF(CG571&lt;=-2.5,8,IF(CG571&lt;=-1.5,9,IF(CG571&lt;=-0.5,10,IF(CG571&lt;=0.5,11,IF(CG571&lt;=1.5,12,IF(CG571&lt;=2.5,13,IF(CG571&lt;=3.5,14,IF(CG571&lt;=4.5,15,IF(CG571&lt;=5.5,16,IF(CG571&lt;=6.5,17,IF(CG571&lt;=7.5,18,IF(CG571&lt;=8.5,19,IF(CG571&lt;=9.5,20,IF(CG571=10,21,"Fuera de rango")))))))))))))))))))))))</f>
        <v>7</v>
      </c>
      <c r="CJ571" s="9" t="n">
        <v>1.25</v>
      </c>
      <c r="CK571" s="10" t="str">
        <f aca="false">IF(CJ571="","",IF(AND(CJ571&gt;=-6,CJ571&lt;=-5.5),"-6 a -5,5",IF(AND(CJ571&gt;-5.5,CJ571&lt;=-4.5),"-5 a -4,5",IF(AND(CJ571&gt;-4.5,CJ571&lt;=-3.5),"-4 a -3,5",IF(AND(CJ571&gt;-3.5,CJ571&lt;=-2.5),"-3 a -2,5",IF(AND(CJ571&gt;-2.5,CJ571&lt;=-1.5),"-2 a -1,5",IF(AND(CJ571&gt;-1.5,CJ571&lt;=-0.5),"-1 a -0,5",IF(AND(CJ571&gt;-0.5,CJ571&lt;=0.5),"0 a 0,5",IF(AND(CJ571&gt;0.5,CJ571&lt;=1.5),"1 a 1,5",IF(AND(CJ571&gt;1.5,CJ571&lt;2.5),"2",IF(AND(CJ571&gt;=2.5,CJ571&lt;=3),"2,5 a 3",IF(AND(CJ571&gt;3,CJ571&lt;=4),"3,5 a 4",IF(AND(CJ571&gt;4,CJ571&lt;=5),"4,5 a 5",IF(AND(CJ571&gt;5,CJ571&lt;=6),"5,5 a 6",IF(AND(CJ571&gt;6,CJ571&lt;=7),"6,5 a 7",IF(AND(CJ571&gt;7,CJ571&lt;=8),"7,5 a 8",IF(AND(CJ571&gt;8,CJ571&lt;=9.5),"8,5 a 9,5",IF(CJ571=10,"10","Fuera de rango"))))))))))))))))))</f>
        <v>1 a 1,5</v>
      </c>
      <c r="CL571" s="11" t="n">
        <f aca="false">IF(CK571="","",IF(OR(CK571="-6 a -5,5",CK571="-6 - -5,5"),1,IF(OR(CK571="-5 a -4,5",CK571="-5 - -4,5"),2,IF(OR(CK571="-4 a -3,5",CK571="-4 - -3,5"),3,IF(OR(CK571="-3 a -2,5",CK571="-3 - -2,5"),4,IF(OR(CK571="-2 a -1,5",CK571="-2 - -1,5"),5,IF(OR(CK571="-1 a -0,5",CK571="-1 - -0,5"),6,IF(OR(CK571="0 a 0,5",CK571="0 - 0,5"),7,IF(OR(CK571="1 a 1,5",CK571="1 - 1,5"),8,IF(CK571="2","NORMA",IF(OR(CK571="2,5 a 3",CK571="2,5 - 3"),9,IF(OR(CK571="3,5 a 4",CK571="3,5 - 4"),10,IF(OR(CK571="4,5 a 5",CK571="4,5 - 5"),11,IF(OR(CK571="5,5 a 6",CK571="5,5 - 6"),12,IF(OR(CK571="6,5 a 7",CK571="6,5 - 7"),13,IF(OR(CK571="7,5 a 8",CK571="7,5 - 8"),14,IF(OR(CK571="8,5 a 9",CK571="8,5 - 9,5",CK571="9 a 9,5"),15,IF(CK571="10",15,IF(OR(CK571="0,5 a 1",CK571="0,5 - 1"),7,"Fuera de rango")))))))))))))))))))</f>
        <v>8</v>
      </c>
      <c r="CO571" s="10" t="str">
        <f aca="false">IF(CM571&gt;0,"EME"," ")</f>
        <v> </v>
      </c>
      <c r="CQ571" s="10" t="str">
        <f aca="false">IF(CP571&gt;0,"0", " ")</f>
        <v> </v>
      </c>
      <c r="CR571" s="10" t="str">
        <f aca="false">IF(CP571&gt;0,"EME"," ")</f>
        <v> </v>
      </c>
      <c r="CS571" s="9" t="n">
        <v>0</v>
      </c>
      <c r="CV571" s="9" t="n">
        <v>0</v>
      </c>
      <c r="CY571" s="9" t="n">
        <v>0</v>
      </c>
      <c r="DB571" s="9" t="n">
        <v>0</v>
      </c>
      <c r="DC571" s="11" t="str">
        <f aca="false">IF(DB571&lt;0,"2"," ")</f>
        <v> </v>
      </c>
      <c r="DD571" s="11" t="str">
        <f aca="false">IF(DB571&lt;0,"MIO"," ")</f>
        <v> </v>
      </c>
      <c r="DE571" s="9" t="n">
        <v>-1</v>
      </c>
      <c r="DF571" s="10" t="str">
        <f aca="false">IF(DE571&lt;0,"3"," ")</f>
        <v>3</v>
      </c>
      <c r="DG571" s="10" t="str">
        <f aca="false">IF(DE571&lt;0,"AST"," ")</f>
        <v>AST</v>
      </c>
      <c r="DH571" s="9" t="n">
        <v>-1</v>
      </c>
      <c r="DI571" s="10" t="str">
        <f aca="false">IF(DH571&lt;0,"3"," ")</f>
        <v>3</v>
      </c>
      <c r="DJ571" s="10" t="str">
        <f aca="false">IF(DH571&lt;0,"AST"," ")</f>
        <v>AST</v>
      </c>
      <c r="DK571" s="9" t="n">
        <v>2</v>
      </c>
      <c r="DL571" s="10" t="str">
        <f aca="false">IF(DK571&gt;0,"4"," ")</f>
        <v>4</v>
      </c>
      <c r="DM571" s="10" t="str">
        <f aca="false">IF(DK571&gt;0,"PRE"," ")</f>
        <v>PRE</v>
      </c>
      <c r="DN571" s="9" t="n">
        <v>2</v>
      </c>
      <c r="DO571" s="10" t="str">
        <f aca="false">IF(DN571&gt;0,"4"," ")</f>
        <v>4</v>
      </c>
      <c r="DP571" s="10" t="str">
        <f aca="false">IF(DN571&gt;0,"PRE"," ")</f>
        <v>PRE</v>
      </c>
      <c r="DS571" s="12" t="str">
        <f aca="false">CONCATENATE(CO571,CU571,DA571,DG571,DM571)</f>
        <v> ASTPRE</v>
      </c>
      <c r="DT571" s="10" t="e">
        <f aca="false" t="array" ref="DT571">_xlfn.IFS(DS571="EME    ","0", DS571=" HIP   ","1", DS571="  MIO  ","2", DS571="   AST ","3", DS571="    PRE","4", DS571="EME   PRE","5", DS571=" HIP  PRE","6", DS571=" HIP AST ","7", DS571="  MIO PRE","8", DS571="  MIOAST ","9", DS571="   ASTPRE","10",DS571=" HIP ASTPRE","11", DS571="  MIOASTPRE","12", DS571="     ","0")</f>
        <v>#N/A</v>
      </c>
      <c r="DV571" s="1" t="e">
        <f aca="false" t="array" ref="DV571">_xlfn.IFS(DU571="SI","2", DU571="NO","1")</f>
        <v>#N/A</v>
      </c>
      <c r="DX571" s="11" t="str">
        <f aca="false">IF(DW571=0,"1","2")</f>
        <v>1</v>
      </c>
      <c r="DY571" s="11" t="str">
        <f aca="false" t="array" ref="DY571">_xlfn.IFS(DW571=0,"0", DW571=0.25, "1", DW571=0.5,"2", DW571=0.75,"3", DW571=1,"4",DW571=1.25,"5", DW571=1.5,"6", DW571=1.75,"7", DW571=2,"8")</f>
        <v>0</v>
      </c>
      <c r="EA571" s="11" t="str">
        <f aca="false">IF(DZ571=0,"1","2")</f>
        <v>1</v>
      </c>
      <c r="EB571" s="11" t="str">
        <f aca="false" t="array" ref="EB571">_xlfn.IFS(DZ571=0,"0", DZ571=0.25, "1", DZ571=0.5,"2", DZ571=0.75,"3", DZ571=1,"4",DZ571=1.25,"5", DZ571=1.5,"6", DZ571=1.75,"7", DZ571=2,"8")</f>
        <v>0</v>
      </c>
      <c r="ED571" s="10" t="str">
        <f aca="false">IF(EC571=0,"1","2")</f>
        <v>1</v>
      </c>
      <c r="EE571" s="11" t="str">
        <f aca="false" t="array" ref="EE571">_xlfn.IFS(EC571=0,"0", EC571=-0.25, "1", EC571=-0.5,"2", EC571=-0.75,"3", EC571=-1,"4",EC571=-1.25,"5", EC571=-1.5,"6", EC571=-1.75,"7", EC571=-2,"8", EC571=-2.25,"9",EC571=-2.5,"10", EC571=-2.75,"11", EC571=-3,"12", EC571=-3.25,"13", EC571=-3.5,"14", EC571=-3.75,"15",EC571=-4,"16")</f>
        <v>0</v>
      </c>
      <c r="EG571" s="10" t="str">
        <f aca="false">IF(EF571=0,"1","2")</f>
        <v>1</v>
      </c>
      <c r="EH571" s="11" t="str">
        <f aca="false" t="array" ref="EH571">_xlfn.IFS(EF571=0,"0", EF571=-0.25, "1", EF571=-0.5,"2", EF571=-0.75,"3", EF571=-1,"4",EF571=-1.25,"5", EF571=-1.5,"6", EF571=-1.75,"7", EF571=-2,"8", EF571=-2.25,"9",EF571=-2.5,"10", EF571=-2.75,"11", EF571=-3,"12", EF571=-3.25,"13", EF571=-3.5,"14", EF571=-3.75,"15",EF571=-4,"16")</f>
        <v>0</v>
      </c>
      <c r="EJ571" s="11" t="str">
        <f aca="false">IF(EI571=0,"1","2")</f>
        <v>1</v>
      </c>
      <c r="EK571" s="11" t="str">
        <f aca="false" t="array" ref="EK571">_xlfn.IFS(EI571=0,"0", EI571=-0.25, "1", EI571=-0.5,"2", EI571=-0.75,"3", EI571=-1,"4",EI571=-1.25,"5", EI571=-1.5,"6", EI571=-1.75,"7", EI571=-2,"8", EI571=-2.25,"9", EI571=-2.25,"9",EI571=-2.5,"10", EI571=-2.75,"11", EI571=-3,"12", EI571=-3.25,"13", EI571=-3.5,"14", EI571=-3.75,"15",EI571=-4,"16", EI571=0.25, "17", EI571=0.5, "18")</f>
        <v>0</v>
      </c>
      <c r="EM571" s="11" t="str">
        <f aca="false">IF(EL571=0,"1","2")</f>
        <v>1</v>
      </c>
      <c r="EN571" s="11" t="str">
        <f aca="false" t="array" ref="EN571">_xlfn.IFS(EL571=0.25,"17",EL571=0.5,"18", EL571=0,"0", EL571=-0.25, "1", EL571=-0.5,"2", EL571=-0.75,"3", EL571=-1,"4",EL571=-1.25,"5", EL571=-1.5,"6", EL571=-1.75,"7", EL571=-2,"8",EL571= -2.25,"9",EL571=-2.5,"10",EL571= -2.75,"11",EL571= -3,"12",EL571= -3.25,"13",EL571= -3.5,"14",EL571= -3.75,"15",EL571=-4,"16")</f>
        <v>0</v>
      </c>
      <c r="EP571" s="11" t="str">
        <f aca="false">IF(EO571=0,"1","2")</f>
        <v>1</v>
      </c>
      <c r="EQ571" s="11" t="str">
        <f aca="false" t="array" ref="EQ571">_xlfn.IFS(EO571=0,"0", EO571=0.25, "1", EO571=0.5,"2", EO571=0.75,"3", EO571=1,"4",EO571=1.25,"5", EO571=1.5,"6", EO571=1.75,"7", EO571=2,"8", EO571=2.25,"9", EO571=2.25,"9",EO571=2.5,"10", EO571=2.75,"11", EO571=3,"12", EO571=3.25,"13", EO571=3.5,"14", EO571=3.75,"15",EO571=4,"16", EO571=-0.25, "17", bq=-0.5, "18")</f>
        <v>0</v>
      </c>
      <c r="ES571" s="11" t="str">
        <f aca="false">IF(ER571=0,"1","2")</f>
        <v>1</v>
      </c>
      <c r="ET571" s="11" t="str">
        <f aca="false" t="array" ref="ET571">_xlfn.IFS(ER571=0,"0", ER571=0.25, "1", ER571=0.5,"2", ER571=0.75,"3", ER571=1,"4",ER571=1.25,"5", ER571=1.5,"6", ER571=1.75,"7", ER571=2,"8", ER571=2.25,"9", ER571=2.25,"9",ER571=2.5,"10", ER571=2.75,"11", ER571=3,"12", ER571=3.25,"13", ER571=3.5,"14", ER571=3.75,"15",ER571=4,"16", ER571=-0.25, "17", bq=-0.5, "18")</f>
        <v>0</v>
      </c>
      <c r="EV571" s="14" t="e">
        <f aca="false">VLOOKUP(EU571,LEYENDA!$G$2:$H$8,2,TRUE())</f>
        <v>#N/A</v>
      </c>
      <c r="EW571" s="14" t="e">
        <f aca="false" t="array" ref="EW571">_xlfn.IFS(EV571="0-5","1", EV571="6-12","2", EV571="13-18","3", EV571="19-24","4", EV571="25-36","5", EV571="37-48","6", EV571="49-60","7")</f>
        <v>#N/A</v>
      </c>
    </row>
    <row r="572" customFormat="false" ht="13.5" hidden="false" customHeight="false" outlineLevel="0" collapsed="false">
      <c r="A572" s="1" t="n">
        <v>223</v>
      </c>
      <c r="B572" s="2" t="n">
        <v>1</v>
      </c>
      <c r="C572" s="33" t="n">
        <v>42240</v>
      </c>
      <c r="E572" s="5" t="str">
        <f aca="false">VLOOKUP(A572,'286'!$A$3:$J$6279,10,FALSE())</f>
        <v>PILAS ESPAÑA, ÁNGEL</v>
      </c>
      <c r="F572" s="4" t="str">
        <f aca="false">VLOOKUP(A572,'286'!$A$3:$I$1768,3,FALSE())</f>
        <v>PIESAN</v>
      </c>
      <c r="G572" s="6" t="n">
        <f aca="false">VLOOKUP(A572,'286'!$A$3:$I$1768,4,FALSE())</f>
        <v>27117</v>
      </c>
      <c r="H572" s="7" t="n">
        <f aca="false">YEAR(C572)-YEAR(G572)</f>
        <v>41</v>
      </c>
      <c r="I572" s="1" t="str">
        <f aca="false">VLOOKUP(H572,LEYENDA!$C$2:$D$6,2,TRUE())</f>
        <v>41-60</v>
      </c>
      <c r="J572" s="5" t="str">
        <f aca="false">VLOOKUP(A572,'286'!$A$3:$I$1768,7,FALSE())</f>
        <v>H</v>
      </c>
      <c r="K572" s="8" t="n">
        <f aca="false">VLOOKUP(A572,'286'!$A$3:$I$1768,2,FALSE())</f>
        <v>0</v>
      </c>
      <c r="L572" s="4" t="str">
        <f aca="false">VLOOKUP(A572,'286'!$A$3:$I$1768,8,FALSE())</f>
        <v>D</v>
      </c>
      <c r="M572" s="4" t="str">
        <f aca="false">VLOOKUP(A572,'286'!$A$3:$I$1768,9,FALSE())</f>
        <v>I</v>
      </c>
      <c r="N572" s="8" t="str">
        <f aca="false">IF(R572=O572, "MISMA","CONTRARIA")</f>
        <v>CONTRARIA</v>
      </c>
      <c r="O572" s="8" t="str">
        <f aca="false" t="array" ref="O572">_xlfn.IFS(L572="D","1", L572="I","2")</f>
        <v>1</v>
      </c>
      <c r="P572" s="8" t="e">
        <f aca="false" t="array" ref="P572">_xlfn.IFS(K572="OD","1", K572="OI","2")</f>
        <v>#N/A</v>
      </c>
      <c r="Q572" s="1" t="str">
        <f aca="false" t="array" ref="Q572">_xlfn.IFS(J572="M","1", J572="H","2")</f>
        <v>2</v>
      </c>
      <c r="R572" s="8" t="str">
        <f aca="false" t="array" ref="R572">_xlfn.IFS(M572="D","1", M572="I","2")</f>
        <v>2</v>
      </c>
      <c r="S572" s="1" t="str">
        <f aca="false" t="array" ref="S572">_xlfn.IFS(N572="CONTRARIA", "1",N572= "MISMA","2")</f>
        <v>1</v>
      </c>
      <c r="T572" s="1" t="str">
        <f aca="false" t="array" ref="T572">_xlfn.IFS(I572="0-12","1", I572="13-24","2", I572="25-40","3", I572="41-60","4", I572="61-100","5")</f>
        <v>4</v>
      </c>
      <c r="U572" s="9" t="n">
        <v>3</v>
      </c>
      <c r="V572" s="10" t="str">
        <f aca="false">IF(U572="","",IF(AND(U572&gt;=-9,U572&lt;=-6.5),"-9 a -6,5",IF(AND(U572&gt;=-6,U572&lt;=-3.5),"-6 a -3,5",IF(AND(U572&gt;=-3,U572&lt;=-1),"-3 a -1",IF(U572=-0.5,"-0,5",IF(AND(U572&gt;=0,U572&lt;=2.5),"0 a 2,5",IF(AND(U572&gt;=3,U572&lt;=5.5),"3 a 5,5",IF(AND(U572&gt;=6,U572&lt;=8.5),"6 a 8,5",IF(AND(U572&gt;=9,U572&lt;=20),"9 a 20","Fuera de rango")))))))))</f>
        <v>3 a 5,5</v>
      </c>
      <c r="W572" s="11" t="n">
        <f aca="false">IF(V572="","",IF(V572="-9 a -6,5",2,IF(V572="-6 a -3,5",3,IF(V572="-3 a -1",4,IF(V572="-0,5","NORMA",IF(V572="0 a 2,5",5,IF(V572="3 a 5,5",6,IF(V572="6 a 8,5",7,IF(V572="9 a 20",8,"Fuera de rango")))))))))</f>
        <v>6</v>
      </c>
      <c r="X572" s="9" t="n">
        <v>0</v>
      </c>
      <c r="Y572" s="11" t="str">
        <f aca="false">IF(X572="","",IF(AND(X572&gt;=0,X572&lt;=4),"0 a 4",IF(AND(X572&gt;=4.5,X572&lt;=8.5),"4,5 a 8,5",IF(X572=9,"9",IF(AND(X572&gt;=9.5,X572&lt;=13),"9,5 a 13",IF(AND(X572&gt;=13.5,X572&lt;=20),"13,5 a 20",IF(AND(X572&gt;=20.5,X572&lt;=35),"20,5 a 35","Fuera de rango")))))))</f>
        <v>0 a 4</v>
      </c>
      <c r="Z572" s="11" t="n">
        <f aca="false">IF(Y572="","",IF(Y572="0 a 4",1,IF(Y572="4,5 a 8,5",2,IF(Y572="9","NORMA",IF(Y572="9,5 a 13",3,IF(Y572="13,5 a 20",4,IF(Y572="20,5 a 35",5,"Fuera de rango")))))))</f>
        <v>1</v>
      </c>
      <c r="AA572" s="9" t="n">
        <v>28</v>
      </c>
      <c r="AB572" s="10" t="str">
        <f aca="false">IF(AA572="","",IF(AND(AA572&gt;=0,AA572&lt;=9),"0 a 9",IF(AND(AA572&gt;=9.5,AA572&lt;=18.5),"9,5 a 18,5",IF(AA572=19,"19",IF(AND(AA572&gt;=19.5,AA572&lt;=28),"19,5 a 28",IF(AND(AA572&gt;=28.5,AA572&lt;=40),"28,5 a 40","Fuera de rango"))))))</f>
        <v>19,5 a 28</v>
      </c>
      <c r="AC572" s="11" t="n">
        <f aca="false" t="array" ref="AC572">_xlfn.IFS(AB572="","",AB572="0 a 9",1,AB572="9,5 a 18,5",2,AB572="19","NORMA",AB572="19,5 a 28",3,AB572="28,5 a 40",4,TRUE(),"Fuera de rango")</f>
        <v>3</v>
      </c>
      <c r="AD572" s="9" t="n">
        <v>16</v>
      </c>
      <c r="AE572" s="10" t="str">
        <f aca="false">IF(AD572="","",IF(AND(AD572&gt;=-10,AD572&lt;=0),"De -10 a 0",IF(AND(AD572&gt;=0.5,AD572&lt;=9.5),"0,5 a 9,5",IF(AD572=10,"10",IF(AND(AD572&gt;=10.5,AD572&lt;=20),"10,5 a 20",IF(AND(AD572&gt;=20.5,AD572&lt;=40),"20,5 a 40","Fuera de rango"))))))</f>
        <v>10,5 a 20</v>
      </c>
      <c r="AF572" s="12" t="n">
        <f aca="false">IF(AD572="","",IF(AND(AD572&gt;=-10,AD572&lt;=0),1,IF(AND(AD572&gt;=0.5,AD572&lt;=9.5),2,IF(AD572=10,"NORMA",IF(AND(AD572&gt;=10.5,AD572&lt;=20),3,IF(AND(AD572&gt;=20.5,AD572&lt;=40),4,""))))))</f>
        <v>3</v>
      </c>
      <c r="AG572" s="9" t="n">
        <v>7</v>
      </c>
      <c r="AH572" s="10" t="str">
        <f aca="false">IF(AG572="","",IF(AND(AG572&gt;=0,AG572&lt;=4),"0 a 4",IF(AND(AG572&gt;=4.5,AG572&lt;=8.5),"4,5 a 8,5",IF(AG572=9,"9",IF(AND(AG572&gt;=9.5,AG572&lt;=13),"9,5 a 13",IF(AND(AG572&gt;=13.5,AG572&lt;=25),"13,5 a 25","Fuera de rango"))))))</f>
        <v>4,5 a 8,5</v>
      </c>
      <c r="AI572" s="10" t="n">
        <f aca="false">IF(AH572="","",IF(AH572="0 a 4",1,IF(AH572="4,5 a 8,5",2,IF(AH572="9","NORMA",IF(AH572="9,5 a 13",3,IF(AH572="13,5 a 25",4,""))))))</f>
        <v>2</v>
      </c>
      <c r="AJ572" s="9" t="n">
        <v>2</v>
      </c>
      <c r="AK572" s="10" t="str">
        <f aca="false">IF(AJ572="","",IF(AND(AJ572&gt;=-15,AJ572&lt;=-10.5),"-15 a -10,5",IF(AND(AJ572&gt;=-10,AJ572&lt;=-4),"-10 a -4",IF(AND(AJ572&gt;=-4.5,AJ572&lt;=0),"-4,5 a 0",IF(AND(AJ572&gt;=0.5,AJ572&lt;=4.5),"0,5 a 4,5",IF(AJ572=5,"5",IF(AND(AJ572&gt;=5.5,AJ572&lt;=10),"5,5 a 10",IF(AND(AJ572&gt;=10.5,AJ572&lt;=20),"10,5 a 20","Fuera de rango"))))))))</f>
        <v>0,5 a 4,5</v>
      </c>
      <c r="AL572" s="11" t="n">
        <f aca="false">IF(AK572="","",IF(AK572="-15 a -10,5",1,IF(AK572="-10 a -4",2,IF(AK572="-4,5 a 0",3,IF(AK572="0,5 a 4,5",4,IF(AK572="5","NORMA",IF(AK572="5,5 a 10",5,IF(AK572="10,5 a 20",6,"Error"))))))))</f>
        <v>4</v>
      </c>
      <c r="AM572" s="9" t="n">
        <v>0</v>
      </c>
      <c r="AN572" s="10" t="str">
        <f aca="false">IF(AM572="","",IF(AND(AM572&gt;=-7.5,AM572&lt;=-5.5),"-7,5 a -5,5",IF(AND(AM572&gt;=-5,AM572&lt;=-3),"-5 a -3",IF(AND(AM572&gt;=-2.5,AM572&lt;=-0.5),"-2,5 a -0,5",IF(AM572=0,"0,00",IF(AND(AM572&gt;=0.5,AM572&lt;=2.5),"0,5 a 2,5",IF(AND(AM572&gt;=3,AM572&lt;=5),"3 a 5",IF(AND(AM572&gt;=5.5,AM572&lt;=7.5),"5,5 a 7,5",IF(AND(AM572&gt;=8,AM572&lt;=10),"8 a 10","Fuera de rango")))))))))</f>
        <v>0,00</v>
      </c>
      <c r="AO572" s="11" t="str">
        <f aca="false">IF(AN572="","",IF(AN572="-7,5 a -5,5",1,IF(AN572="-5 a -3",2,IF(AN572="-2,5 a -0,5",3,IF(AN572="0,00","NORMA",IF(AN572="0,5 a 2,5",4,IF(AN572="3 a 5",5,IF(AN572="5,5 a 7,5",6,IF(AN572="8 a 10",7,"Error")))))))))</f>
        <v>NORMA</v>
      </c>
      <c r="AP572" s="9" t="n">
        <v>1</v>
      </c>
      <c r="AQ572" s="10" t="str">
        <f aca="false">IF(AP572="","",IF(AND(AP572&gt;=-20,AP572&lt;=-9.5),"-20 a -9,5",IF(AND(AP572&gt;=-9,AP572&lt;=-6.5),"-9 a -6,5",IF(AP572=-6,"-6",IF(AND(AP572&gt;=-5.5,AP572&lt;=-3),"-5,5 a -3",IF(AND(AP572&gt;=-2.5,AP572&lt;=0),"-2,5 a 0",IF(AND(AP572&gt;=0.5,AP572&lt;=3),"0,5 a 3",IF(AND(AP572&gt;=3.5,AP572&lt;=6),"3,5 a 6",IF(AND(AP572&gt;=6.5,AP572&lt;=9),"6,5 a 9",IF(AND(AP572&gt;=9.5,AP572&lt;=20),"9,5 a 20","Fuera de rango"))))))))))</f>
        <v>0,5 a 3</v>
      </c>
      <c r="AR572" s="11" t="n">
        <f aca="false">IF(AQ572="","",IF(AQ572="-20 a -9,5",1,IF(AQ572="-9 a -6,5",2,IF(AQ572="-6","NORMA",IF(AQ572="-5,5 a -3",3,IF(AQ572="-2,5 a 0",4,IF(AQ572="0,5 a 3",5,IF(AQ572="3,5 a 6",6,IF(AQ572="6,5 a 9",7,IF(AQ572="9,5 a 20",8,""))))))))))</f>
        <v>5</v>
      </c>
      <c r="AS572" s="9" t="n">
        <v>1</v>
      </c>
      <c r="AT572" s="10" t="str">
        <f aca="false">IF(AS572="","",IF(AND(AS572&gt;=-16,AS572&lt;=-14),"-16 a -14",IF(AND(AS572&gt;=-13.5,AS572&lt;=-11.5),"-13,5 a -11,5",IF(AND(AS572&gt;=-11,AS572&lt;=-9),"-11 a -9",IF(AND(AS572&gt;=-8.5,AS572&lt;=-6.5),"-8,5 a -6,5",IF(AND(AS572&gt;=-6,AS572&lt;=-4),"-6 a -4",IF(AND(AS572&gt;=-3.5,AS572&lt;=-1.5),"-3,5 a -1,5",IF(AND(AS572&gt;=-1,AS572&lt;=1),"-1 a 1",IF(AND(AS572&gt;=1.5,AS572&lt;=3.5),"1,5 a 3,5",IF(AND(AS572&gt;=4,AS572&lt;=6),"4 a 6",IF(AND(AS572&gt;=6.5,AS572&lt;=8.5),"6,5 a 8,5",IF(AND(AS572&gt;=9,AS572&lt;=11),"9 a 11",IF(AND(AS572&gt;=11.5,AS572&lt;=13.5),"11,5 a 13,5",IF(AND(AS572&gt;=14,AS572&lt;=16),"14 a 16",IF(AND(AS572&gt;=16.5,AS572&lt;=18.5),"16,5 a 18,5",IF(AND(AS572&gt;=19,AS572&lt;=21),"19 a 21","Fuera de rango"))))))))))))))))</f>
        <v>-1 a 1</v>
      </c>
      <c r="AU572" s="11" t="n">
        <f aca="false" t="array" ref="AU572">IF(AT572="","",_xlfn.IFS(AT572="-16 a -14",1,AT572="-13,5 a -11,5",2,AT572="-11 a -9",3,AT572="-8,5 a -6,5",4,AT572="-6 a -4",5,AT572="-3,5 a -1,5",6,AT572="-1 a 1",7,AT572="1,5 a 3,5",8,AT572="4 a 6","NORMA",AT572="6,5 a 8,5",9,AT572="9 a 11",10,AT572="11,5 a 13,5",11,AT572="14 a 16",12,AT572="16,5 a 18,5",13,AT572="19 a 21",14,TRUE(),""))</f>
        <v>7</v>
      </c>
      <c r="AV572" s="9" t="n">
        <v>1</v>
      </c>
      <c r="AW572" s="10" t="str">
        <f aca="false">IF(AV572="","",IF(AND(AV572&gt;=-1,AV572&lt;=-0.5),"-1 a -0,5",IF(AND(AV572&gt;-0.5,AV572&lt;=0),"De -0,5 a 0",IF(AND(AV572&gt;=0.25,AV572&lt;=0.75),"0,25 a 0,75",IF(AND(AV572&gt;=1,AV572&lt;=1.5),"1 a 1,5",IF(AND(AV572&gt;=1.75,AV572&lt;=2.25),"1,75 a 2,25",IF(AND(AV572&gt;=2.5,AV572&lt;=3),"2,5 a 3",IF(AND(AV572&gt;=3.25,AV572&lt;=3.75),"3,25 a 3,75","Fuera de rango"))))))))</f>
        <v>1 a 1,5</v>
      </c>
      <c r="AX572" s="10" t="n">
        <f aca="false">IF(AW572="","",IF(OR(AW572="-1 a -0,5",AW572="-1 a -0.5"),1,IF(OR(AW572="De -0,5 a 0",AW572="-0,5 a 0",AW572="De -0.5 a 0"),2,IF(OR(AW572="0,25 a 0,75",AW572="0.25 a 0.75"),"NORMA",IF(OR(AW572="1 a 1,5",AW572="1 a 1.5"),3,IF(OR(AW572="1,75 a 2,25",AW572="1.75 a 2.25"),4,IF(OR(AW572="2,5 a 3",AW572="2.5 a 3"),5,IF(OR(AW572="3,25 a 3,75",AW572="3.25 a 3.75"),6,""))))))))</f>
        <v>3</v>
      </c>
      <c r="AY572" s="9" t="n">
        <v>2</v>
      </c>
      <c r="AZ572" s="10" t="str">
        <f aca="false">IF(AY572="","",IF(AND(AY572&gt;=-20,AY572&lt;=-9.5),"-20 a -9,5",IF(AND(AY572&gt;=-9,AY572&lt;=-6.5),"-9 a -6,5",IF(AY572=-6,"-6",IF(AND(AY572&gt;=-5.5,AY572&lt;=-3),"-5,5 a -3",IF(AND(AY572&gt;=-2.5,AY572&lt;=0),"-2,5 a 0",IF(AND(AY572&gt;=0.5,AY572&lt;=3),"0,5 a 3",IF(AND(AY572&gt;=3.5,AY572&lt;=6),"3,5 a 6","Fuera de rango"))))))))</f>
        <v>0,5 a 3</v>
      </c>
      <c r="BA572" s="11" t="n">
        <f aca="false">IF(AZ572="","",IF(AZ572="-20 a -9,5",1,IF(AZ572="-9 a -6,5",2,IF(AZ572="-6","NORMA",IF(AZ572="-5,5 a -3",3,IF(AZ572="-2,5 a 0",4,IF(AZ572="0,5 a 3",5,IF(AZ572="3,5 a 6",6,""))))))))</f>
        <v>5</v>
      </c>
      <c r="BB572" s="9" t="n">
        <v>0</v>
      </c>
      <c r="BC572" s="10" t="str">
        <f aca="false" t="array" ref="BC572">IF(BB572="","",_xlfn.IFS(AND(BB572&gt;=0,BB572&lt;=2),"0 a 2",AND(BB572&gt;=2.5,BB572&lt;=4.5),"2,5 a 4,5",AND(BB572&gt;=5,BB572&lt;=7),"5 a 7",AND(BB572&gt;=7.5,BB572&lt;=9.5),"7,5 a 9,5",AND(BB572&gt;=10,BB572&lt;=12),"10 a 12",AND(BB572&gt;=12.5,BB572&lt;=14.5),"12,5 a 14,5",BB572=15,"15",AND(BB572&gt;=15.5,BB572&lt;=17.5),"15,5 a 17,5",AND(BB572&gt;=18,BB572&lt;=20),"18 a 20",AND(BB572&gt;=20.5,BB572&lt;=22.5),"20,5 a 22,5",AND(BB572&gt;=23,BB572&lt;=25),"23 a 25",TRUE(),"Fuera de rango"))</f>
        <v>0 a 2</v>
      </c>
      <c r="BD572" s="11" t="n">
        <f aca="false" t="array" ref="BD572">IF(BC572="","",_xlfn.IFS(BC572="0 a 2",1,BC572="2,5 a 4,5",2,BC572="5 a 7",3,BC572="7,5 a 9,5",4,BC572="10 a 12",5,BC572="12,5 a 14,5",6,BC572="15","NORMA",BC572="15,5 a 17,5",7,BC572="18 a 20",8,BC572="20,5 a 22,5",9,BC572="23 a 25",10,TRUE(),"Fuera de rango"))</f>
        <v>1</v>
      </c>
      <c r="BE572" s="9" t="n">
        <v>24</v>
      </c>
      <c r="BF572" s="10" t="str">
        <f aca="false">IF(BE572="","",IF(AND(BE572&gt;=-20,BE572&lt;=-10),"-20 a -10",IF(AND(BE572&gt;=-9.5,BE572&lt;=0.5),"-9,5 a 0,5",IF(AND(BE572&gt;=1,BE572&lt;=11),"1 a 11",IF(AND(BE572&gt;=11.5,BE572&lt;=20.5),"11,5 a 20,5",IF(BE572=21,"21",IF(AND(BE572&gt;=21.5,BE572&lt;=31.5),"21,5 a 31,5",IF(AND(BE572&gt;=32,BE572&lt;=42),"32 a 42","Fuera de rango"))))))))</f>
        <v>21,5 a 31,5</v>
      </c>
      <c r="BG572" s="11" t="n">
        <f aca="false">IF(BF572="","",IF(BF572="-20 a -10",1,IF(BF572="-9,5 a 0,5",2,IF(BF572="1 a 11",3,IF(BF572="11,5 a 20,5",4,IF(BF572="21","NORMA",IF(BF572="21,5 a 31,5",5,IF(BF572="32 a 42",6,""))))))))</f>
        <v>5</v>
      </c>
      <c r="BH572" s="9" t="n">
        <v>14</v>
      </c>
      <c r="BI572" s="10" t="str">
        <f aca="false">IF(BH572="","",IF(AND(BH572&gt;=-20,BH572&lt;=-15),"-20 a -15",IF(AND(BH572&gt;=-14.5,BH572&lt;=-9.5),"-14,5 a -9,5",IF(AND(BH572&gt;=-9,BH572&lt;=-4),"-9 a -4",IF(AND(BH572&gt;=-3.5,BH572&lt;=2.5),"-3,5 a 2,5",IF(AND(BH572&gt;=3,BH572&lt;=8),"3 a 8",IF(AND(BH572&gt;=8.5,BH572&lt;=14.5),"8,5 a 14,5",IF(BH572=15,"15",IF(AND(BH572&gt;=15.5,BH572&lt;=20.5),"15,5 a 20,5",IF(AND(BH572&gt;=21,BH572&lt;=26),"21 a 26","Fuera de rango"))))))))))</f>
        <v>8,5 a 14,5</v>
      </c>
      <c r="BJ572" s="11" t="n">
        <f aca="false">IF(BI572="","",IF(BI572="-20 a -15",1,IF(BI572="-14,5 a -9,5",2,IF(BI572="-9 a -4",3,IF(BI572="-3,5 a 2,5",4,IF(BI572="3 a 8",5,IF(BI572="8,5 a 14,5",6,IF(BI572="15","NORMA",IF(BI572="15,5 a 20,5",7,IF(BI572="21 a 26",8,IF(BI572="26,5 a 31,5",9,"")))))))))))</f>
        <v>6</v>
      </c>
      <c r="BK572" s="9" t="n">
        <v>0</v>
      </c>
      <c r="BL572" s="10" t="str">
        <f aca="false">IF(BK572="","",IF(AND(BK572&gt;=0,BK572&lt;=2),"0 - 2",IF(AND(BK572&gt;=2.5,BK572&lt;=4.5),"2,5 - 4,5",IF(AND(BK572&gt;=5,BK572&lt;=7),"5 - 7",IF(AND(BK572&gt;=7.5,BK572&lt;=9.5),"7,5 - 9,5",IF(AND(BK572&gt;=10,BK572&lt;=12),"10 - 12",IF(AND(BK572&gt;=12.5,BK572&lt;=13.5),"12,5 - 13,5",IF(BK572=14,"14",IF(AND(BK572&gt;=14.5,BK572&lt;=16.5),"14,5 - 16,5",IF(AND(BK572&gt;=17,BK572&lt;=19),"17 - 19",IF(AND(BK572&gt;=19.5,BK572&lt;=21.5),"19,5 - 21,5",IF(AND(BK572&gt;=22,BK572&lt;=24),"22 - 24",IF(AND(BK572&gt;=24.5,BK572&lt;=26.5),"24,5 - 26,5",IF(AND(BK572&gt;=27,BK572&lt;=29),"27 - 29",IF(AND(BK572&gt;=29.5,BK572&lt;=30),"29,5 - 30","Fuera de rango")))))))))))))))</f>
        <v>0 - 2</v>
      </c>
      <c r="BM572" s="11" t="n">
        <f aca="false">IF(BL572="","",IF(BL572="0 - 2",1,IF(BL572="2,5 - 4,5",2,IF(BL572="5 - 7",3,IF(BL572="7,5 - 9,5",4,IF(BL572="10 - 12",5,IF(BL572="12,5 - 13,5",6,IF(BL572="14","NORMA",IF(BL572="14,5 - 16,5",7,IF(BL572="17 - 19",8,IF(BL572="19,5 - 21,5",9,IF(BL572="22 - 24",10,IF(BL572="24,5 - 26,5",11,IF(BL572="27 - 29",12,IF(BL572="29,5 - 30",13,"")))))))))))))))</f>
        <v>1</v>
      </c>
      <c r="BN572" s="9" t="n">
        <v>14</v>
      </c>
      <c r="BO572" s="11" t="str">
        <f aca="false">IF(BN572="","",IF(AND(BN572&gt;=-20,BN572&lt;=-10),"-20 a -10",IF(AND(BN572&gt;=-9.5,BN572&lt;=0.5),"-9,5 a 0,5",IF(AND(BN572&gt;=1,BN572&lt;=11),"1 a 11",IF(AND(BN572&gt;=11.5,BN572&lt;=21.5),"11,5 a 21,5",IF(BN572=22,"22",IF(AND(BN572&gt;=22.5,BN572&lt;=32.5),"22,5 a 32,5",IF(AND(BN572&gt;=33,BN572&lt;=43),"33 a 43","Fuera de rango"))))))))</f>
        <v>11,5 a 21,5</v>
      </c>
      <c r="BP572" s="11" t="n">
        <f aca="false">IF(BO572="","",IF(BO572="-20 a -10",1,IF(BO572="-9,5 a 0,5",2,IF(BO572="1 a 11",3,IF(BO572="11,5 a 21,5",4,IF(BO572="22","NORMA",IF(BO572="22,5 a 32,5",5,IF(BO572="33 a 43",6,""))))))))</f>
        <v>4</v>
      </c>
      <c r="BQ572" s="9" t="n">
        <v>6</v>
      </c>
      <c r="BR572" s="10" t="str">
        <f aca="false">IF(BQ572="","",IF(AND(BQ572&gt;=-20,BQ572&lt;=-15),"-20 a -15",IF(AND(BQ572&gt;=-14.5,BQ572&lt;=-9.5),"-14,5 a -9,5",IF(AND(BQ572&gt;=-9,BQ572&lt;=-4),"-9 a -4",IF(AND(BQ572&gt;=-3.5,BQ572&lt;=2.5),"-3,5 a 2,5",IF(AND(BQ572&gt;=3,BQ572&lt;=8),"3 a 8",IF(AND(BQ572&gt;=8.5,BQ572&lt;=13.5),"8,5 a 13,5",IF(AND(BQ572&gt;=14,BQ572&lt;=17.5),"14 a 17,5",IF(BQ572=18,"18",IF(AND(BQ572&gt;=18.5,BQ572&lt;=23.5),"18,5 a 23,5",IF(AND(BQ572&gt;=24,BQ572&lt;=29),"24 a 29",IF(AND(BQ572&gt;=29.5,BQ572&lt;=34.5),"29,5 a 34,5",IF(AND(BQ572&gt;=35,BQ572&lt;=40),"35 a 40","Fuera de rango")))))))))))))</f>
        <v>3 a 8</v>
      </c>
      <c r="BS572" s="11" t="n">
        <f aca="false">IF(BR572="","",IF(BR572="-20 a -15",1,IF(BR572="-14,5 a -9,5",2,IF(BR572="-9 a -4",3,IF(BR572="-3,5 a 2,5",4,IF(BR572="3 a 8",5,IF(BR572="8,5 a 13,5",6,IF(BR572="14 a 17,5",7,IF(BR572="18","NORMA",IF(BR572="18,5 a 23,5",8,IF(BR572="24 a 29",9,IF(BR572="29,5 a 34,5",10,IF(BR572="35 a 40",11,"")))))))))))))</f>
        <v>5</v>
      </c>
      <c r="BT572" s="9" t="n">
        <v>0</v>
      </c>
      <c r="BU572" s="10" t="str">
        <f aca="false">IF(BT572="","",IF(AND(BT572&gt;=-20,BT572&lt;=-18),"-20 a -18",IF(AND(BT572&gt;=-17.5,BT572&lt;=-15.5),"-17,5 a -15,5",IF(AND(BT572&gt;=-15,BT572&lt;=-13),"-15 a -13",IF(AND(BT572&gt;=-12.5,BT572&lt;=-10.5),"-12,5 a -10,5",IF(AND(BT572&gt;=-10,BT572&lt;=-8),"-10 a -8",IF(AND(BT572&gt;=-7.5,BT572&lt;=-5.5),"-7,5 a -5,5",IF(AND(BT572&gt;=-5,BT572&lt;=-3),"-5 a -3",IF(AND(BT572&gt;=-2.5,BT572&lt;=-0.5),"-2,5 a -0,5",IF(BT572=0,"0",IF(AND(BT572&gt;=0.5,BT572&lt;=2.5),"0,5 a 2,5",IF(AND(BT572&gt;=3,BT572&lt;=5),"3 a 5",IF(AND(BT572&gt;=5.5,BT572&lt;=7.5),"5,5 a 7,5",IF(AND(BT572&gt;=8,BT572&lt;=10),"8 a 10",IF(AND(BT572&gt;=10.5,BT572&lt;=12.5),"10,5 a 12,5",IF(AND(BT572&gt;=13,BT572&lt;=15),"13 a 15",IF(AND(BT572&gt;=15.5,BT572&lt;=17.5),"15,5 a 17,5",IF(AND(BT572&gt;=18,BT572&lt;=20),"18 a 20","Fuera de rango"))))))))))))))))))</f>
        <v>0</v>
      </c>
      <c r="BV572" s="11" t="str">
        <f aca="false">IF(BT572="","",IF(BT572=0,"NORMA",IF(AND(BT572&gt;=-20,BT572&lt;=-18),2,IF(AND(BT572&gt;=-17.5,BT572&lt;=-15.5),2,IF(AND(BT572&gt;=-15,BT572&lt;=-13),3,IF(AND(BT572&gt;=-12.5,BT572&lt;=-10.5),4,IF(AND(BT572&gt;=-10,BT572&lt;=-8),5,IF(AND(BT572&gt;=-7.5,BT572&lt;=-5.5),6,IF(AND(BT572&gt;=-5,BT572&lt;=-3),7,IF(AND(BT572&gt;=-2.5,BT572&lt;=-0.5),8,IF(AND(BT572&gt;=0.5,BT572&lt;=2.5),9,IF(AND(BT572&gt;=3,BT572&lt;=5),10,IF(AND(BT572&gt;=5.5,BT572&lt;=7.5),11,IF(AND(BT572&gt;=8,BT572&lt;=10),12,IF(AND(BT572&gt;=10.5,BT572&lt;=12.5),13,IF(AND(BT572&gt;=13,BT572&lt;=15),14,IF(AND(BT572&gt;=15.5,BT572&lt;=17.5),15,IF(AND(BT572&gt;=18,BT572&lt;=20),16,"Fuera de rango"))))))))))))))))))</f>
        <v>NORMA</v>
      </c>
      <c r="BW572" s="9" t="n">
        <v>-5</v>
      </c>
      <c r="BX572" s="10" t="n">
        <f aca="false">18.5- (0.3*H572)</f>
        <v>6.2</v>
      </c>
      <c r="BY572" s="10" t="n">
        <f aca="false">(BW572)-(BX572)</f>
        <v>-11.2</v>
      </c>
      <c r="BZ572" s="10" t="str">
        <f aca="false">IF(BY572="","",IF(BY572&lt;-27.5,"De -30 a -28",IF(BY572&lt;-25,"De -27,5 a -25,5",IF(BY572&lt;-22.5,"De -25 a -23",IF(BY572&lt;-20,"De -22,5 a -20,5",IF(BY572&lt;-17.5,"De -20 a -18",IF(BY572&lt;-15,"De -17,5 a -15,5",IF(BY572&lt;-12.5,"De -15 a -13",IF(BY572&lt;-10,"De -12,5 a -10,5",IF(BY572&lt;-7.5,"De -10 a -8",IF(BY572&lt;-5,"De -7,5 a -5,5",IF(BY572&lt;-2.5,"De -5 a -3",IF(BY572&lt;0,"De -2,5 a -0,5",IF(BY572&lt;2.5,"De 0 a 2",IF(BY572&lt;5,"De 2,5 a 4,5",IF(BY572&lt;7.5,"De 5 a 7",IF(BY572&lt;10,"De 7,5 a 9,5",IF(BY572&lt;12.5,"De 10 a 12",IF(BY572&lt;15,"De 12,5 a 14,5",IF(BY572&lt;17.5,"De 15 a 17",IF(BY572&lt;20,"De 17,5 a 19,5",IF(BY572&lt;22.5,"De 20 a 22",IF(BY572&lt;25,"De 22,5 a 24,5",IF(BY572&lt;27.5,"De 25 a 27","De 27,5 a 30"))))))))))))))))))))))))</f>
        <v>De -12,5 a -10,5</v>
      </c>
      <c r="CA572" s="12" t="n">
        <f aca="false">IF(BY572="","",IF(BY572&lt;=-28,1,IF(BY572&lt;=-25.5,2,IF(BY572&lt;=-23,3,IF(BY572&lt;=-20.5,4,IF(BY572&lt;=-18,5,IF(BY572&lt;=-15.5,6,IF(BY572&lt;=-13,7,IF(BY572&lt;=-10.5,8,IF(BY572&lt;=-8,9,IF(BY572&lt;=-5.5,10,IF(BY572&lt;=-3,11,IF(BY572&lt;=-0.5,12,IF(BY572&lt;=2,13,IF(BY572&lt;=4.5,14,IF(BY572&lt;=7,15,IF(BY572&lt;=9.5,16,IF(BY572&lt;=12,17,IF(BY572&lt;=14.5,18,IF(BY572&lt;=17,19,IF(BY572&lt;=19.5,20,IF(BY572&lt;=22,21,IF(BY572&lt;=24.5,22,IF(BY572&lt;=27,23,IF(BY572&lt;=30,24,"Fuera de rango")))))))))))))))))))))))))</f>
        <v>8</v>
      </c>
      <c r="CB572" s="9" t="n">
        <v>-5.5</v>
      </c>
      <c r="CC572" s="10" t="n">
        <f aca="false">18.5- (0.3*H572)</f>
        <v>6.2</v>
      </c>
      <c r="CD572" s="10" t="n">
        <f aca="false">(CB572)-(CC572)</f>
        <v>-11.7</v>
      </c>
      <c r="CE572" s="10" t="str">
        <f aca="false">IF(CD572="","",IF(CD572&lt;-27.5,"De -30 a -28",IF(CD572&lt;-25,"De -27,5 a -25,5",IF(CD572&lt;-22.5,"De -25 a -23",IF(CD572&lt;-20,"De -22,5 a -20,5",IF(CD572&lt;-17.5,"De -20 a -18",IF(CD572&lt;-15,"De -17,5 a -15,5",IF(CD572&lt;-12.5,"De -15 a -13",IF(CD572&lt;-10,"De -12,5 a -10,5",IF(CD572&lt;-7.5,"De -10 a -8",IF(CD572&lt;-5,"De -7,5 a -5,5",IF(CD572&lt;-2.5,"De -5 a -3",IF(CD572&lt;0,"De -2,5 a -0,5",IF(CD572&lt;=2,"De 0 a 2",IF(CD572&lt;=4.5,"De 2,5 a 4,5",IF(CD572&lt;=7,"De 5 a 7",IF(CD572&lt;=9.5,"De 7,5 a 9,5",IF(CD572&lt;=12,"De 10 a 12",IF(CD572&lt;=14.5,"De 12,5 a 14,5",IF(CD572&lt;=17,"De 15 a 17",IF(CD572&lt;=19.5,"De 17,5 a 19,5",IF(CD572&lt;=22,"De 20 a 22",IF(CD572&lt;=24.5,"De 22,5 a 24,5",IF(CD572&lt;=27,"De 25 a 27","De 27,5 a 30"))))))))))))))))))))))))</f>
        <v>De -12,5 a -10,5</v>
      </c>
      <c r="CF572" s="12" t="n">
        <f aca="false">IF(CD572="","",IF(CD572&lt;-27.5,1,IF(CD572&lt;-25,2,IF(CD572&lt;-22.5,3,IF(CD572&lt;-20,4,IF(CD572&lt;-17.5,5,IF(CD572&lt;-15,6,IF(CD572&lt;-12.5,7,IF(CD572&lt;-10,8,IF(CD572&lt;-7.5,9,IF(CD572&lt;-5,10,IF(CD572&lt;-2.5,11,IF(CD572&lt;0,12,IF(CD572&lt;2.5,13,IF(CD572&lt;5,14,IF(CD572&lt;7.5,15,IF(CD572&lt;10,16,IF(CD572&lt;12.5,17,IF(CD572&lt;15,18,IF(CD572&lt;17.5,19,IF(CD572&lt;20,20,IF(CD572&lt;22.5,21,IF(CD572&lt;25,22,IF(CD572&lt;27.5,23,24))))))))))))))))))))))))</f>
        <v>8</v>
      </c>
      <c r="CG572" s="9" t="n">
        <v>-1.75</v>
      </c>
      <c r="CH572" s="10" t="str">
        <f aca="false">IF(CG572="","",IF(AND(CG572&gt;=-10,CG572&lt;=-9.5),"-10 a -9,5",IF(AND(CG572&gt;-9.5,CG572&lt;=-8.5),"-9 a -8,5",IF(AND(CG572&gt;-8.5,CG572&lt;=-7.5),"-8 a -7,5",IF(AND(CG572&gt;-7.5,CG572&lt;=-6.5),"-7 a -6,5",IF(AND(CG572&gt;-6.5,CG572&lt;=-5.5),"-6 a -5,5",IF(AND(CG572&gt;-5.5,CG572&lt;=-4.5),"-5 a -4,5",IF(AND(CG572&gt;-4.5,CG572&lt;=-3.5),"-4 a -3,5",IF(AND(CG572&gt;-3.5,CG572&lt;=-2.5),"-3 a -2,5",IF(CG572=-2.25,"-2,25",IF(AND(CG572&gt;-2.5,CG572&lt;=-1.5),"-2 a -1,5",IF(AND(CG572&gt;-1.5,CG572&lt;=-0.5),"-1 a -0,5",IF(AND(CG572&gt;-0.5,CG572&lt;=0.5),"0 a 0,5",IF(AND(CG572&gt;0.5,CG572&lt;=1.5),"1 a 1,5",IF(AND(CG572&gt;1.5,CG572&lt;=2.5),"2 a 2,5",IF(AND(CG572&gt;2.5,CG572&lt;=3.5),"3 a 3,5",IF(AND(CG572&gt;3.5,CG572&lt;=4.5),"4 a 4,5",IF(AND(CG572&gt;4.5,CG572&lt;=5.5),"5 a 5,5",IF(AND(CG572&gt;5.5,CG572&lt;=6.5),"6 a 6,5",IF(AND(CG572&gt;6.5,CG572&lt;=7.5),"7 a 7,5",IF(AND(CG572&gt;7.5,CG572&lt;=8.5),"8 a 8,5",IF(AND(CG572&gt;8.5,CG572&lt;=9.5),"9 a 9,5",IF(CG572&gt;=10,"10","Fuera de rango")))))))))))))))))))))))</f>
        <v>-2 a -1,5</v>
      </c>
      <c r="CI572" s="11" t="n">
        <f aca="false">IF(CG572="","",IF(CG572=-2.25,"NORMA",IF(CG572&lt;=-9.5,1,IF(CG572&lt;=-8.5,2,IF(CG572&lt;=-7.5,3,IF(CG572&lt;=-6.5,4,IF(CG572&lt;=-5.5,5,IF(CG572&lt;=-4.5,6,IF(CG572&lt;=-3.5,7,IF(CG572&lt;=-2.5,8,IF(CG572&lt;=-1.5,9,IF(CG572&lt;=-0.5,10,IF(CG572&lt;=0.5,11,IF(CG572&lt;=1.5,12,IF(CG572&lt;=2.5,13,IF(CG572&lt;=3.5,14,IF(CG572&lt;=4.5,15,IF(CG572&lt;=5.5,16,IF(CG572&lt;=6.5,17,IF(CG572&lt;=7.5,18,IF(CG572&lt;=8.5,19,IF(CG572&lt;=9.5,20,IF(CG572=10,21,"Fuera de rango")))))))))))))))))))))))</f>
        <v>9</v>
      </c>
      <c r="CJ572" s="9" t="n">
        <v>2.5</v>
      </c>
      <c r="CK572" s="10" t="str">
        <f aca="false">IF(CJ572="","",IF(AND(CJ572&gt;=-6,CJ572&lt;=-5.5),"-6 a -5,5",IF(AND(CJ572&gt;-5.5,CJ572&lt;=-4.5),"-5 a -4,5",IF(AND(CJ572&gt;-4.5,CJ572&lt;=-3.5),"-4 a -3,5",IF(AND(CJ572&gt;-3.5,CJ572&lt;=-2.5),"-3 a -2,5",IF(AND(CJ572&gt;-2.5,CJ572&lt;=-1.5),"-2 a -1,5",IF(AND(CJ572&gt;-1.5,CJ572&lt;=-0.5),"-1 a -0,5",IF(AND(CJ572&gt;-0.5,CJ572&lt;=0.5),"0 a 0,5",IF(AND(CJ572&gt;0.5,CJ572&lt;=1.5),"1 a 1,5",IF(AND(CJ572&gt;1.5,CJ572&lt;2.5),"2",IF(AND(CJ572&gt;=2.5,CJ572&lt;=3),"2,5 a 3",IF(AND(CJ572&gt;3,CJ572&lt;=4),"3,5 a 4",IF(AND(CJ572&gt;4,CJ572&lt;=5),"4,5 a 5",IF(AND(CJ572&gt;5,CJ572&lt;=6),"5,5 a 6",IF(AND(CJ572&gt;6,CJ572&lt;=7),"6,5 a 7",IF(AND(CJ572&gt;7,CJ572&lt;=8),"7,5 a 8",IF(AND(CJ572&gt;8,CJ572&lt;=9.5),"8,5 a 9,5",IF(CJ572=10,"10","Fuera de rango"))))))))))))))))))</f>
        <v>2,5 a 3</v>
      </c>
      <c r="CL572" s="11" t="n">
        <f aca="false">IF(CK572="","",IF(OR(CK572="-6 a -5,5",CK572="-6 - -5,5"),1,IF(OR(CK572="-5 a -4,5",CK572="-5 - -4,5"),2,IF(OR(CK572="-4 a -3,5",CK572="-4 - -3,5"),3,IF(OR(CK572="-3 a -2,5",CK572="-3 - -2,5"),4,IF(OR(CK572="-2 a -1,5",CK572="-2 - -1,5"),5,IF(OR(CK572="-1 a -0,5",CK572="-1 - -0,5"),6,IF(OR(CK572="0 a 0,5",CK572="0 - 0,5"),7,IF(OR(CK572="1 a 1,5",CK572="1 - 1,5"),8,IF(CK572="2","NORMA",IF(OR(CK572="2,5 a 3",CK572="2,5 - 3"),9,IF(OR(CK572="3,5 a 4",CK572="3,5 - 4"),10,IF(OR(CK572="4,5 a 5",CK572="4,5 - 5"),11,IF(OR(CK572="5,5 a 6",CK572="5,5 - 6"),12,IF(OR(CK572="6,5 a 7",CK572="6,5 - 7"),13,IF(OR(CK572="7,5 a 8",CK572="7,5 - 8"),14,IF(OR(CK572="8,5 a 9",CK572="8,5 - 9,5",CK572="9 a 9,5"),15,IF(CK572="10",15,IF(OR(CK572="0,5 a 1",CK572="0,5 - 1"),7,"Fuera de rango")))))))))))))))))))</f>
        <v>9</v>
      </c>
      <c r="CO572" s="10" t="str">
        <f aca="false">IF(CM572&gt;0,"EME"," ")</f>
        <v> </v>
      </c>
      <c r="CQ572" s="10" t="str">
        <f aca="false">IF(CP572&gt;0,"0", " ")</f>
        <v> </v>
      </c>
      <c r="CR572" s="10" t="str">
        <f aca="false">IF(CP572&gt;0,"EME"," ")</f>
        <v> </v>
      </c>
      <c r="CS572" s="9" t="n">
        <v>0</v>
      </c>
      <c r="CV572" s="9" t="n">
        <v>0</v>
      </c>
      <c r="CY572" s="9" t="n">
        <v>-1.75</v>
      </c>
      <c r="DB572" s="9" t="n">
        <v>-1.75</v>
      </c>
      <c r="DC572" s="11" t="str">
        <f aca="false">IF(DB572&lt;0,"2"," ")</f>
        <v>2</v>
      </c>
      <c r="DD572" s="11" t="str">
        <f aca="false">IF(DB572&lt;0,"MIO"," ")</f>
        <v>MIO</v>
      </c>
      <c r="DE572" s="9" t="n">
        <v>0</v>
      </c>
      <c r="DF572" s="10" t="str">
        <f aca="false">IF(DE572&lt;0,"3"," ")</f>
        <v> </v>
      </c>
      <c r="DG572" s="10" t="str">
        <f aca="false">IF(DE572&lt;0,"AST"," ")</f>
        <v> </v>
      </c>
      <c r="DH572" s="9" t="n">
        <v>0</v>
      </c>
      <c r="DI572" s="10" t="str">
        <f aca="false">IF(DH572&lt;0,"3"," ")</f>
        <v> </v>
      </c>
      <c r="DJ572" s="10" t="str">
        <f aca="false">IF(DH572&lt;0,"AST"," ")</f>
        <v> </v>
      </c>
      <c r="DK572" s="9" t="n">
        <v>0.75</v>
      </c>
      <c r="DL572" s="10" t="str">
        <f aca="false">IF(DK572&gt;0,"4"," ")</f>
        <v>4</v>
      </c>
      <c r="DM572" s="10" t="str">
        <f aca="false">IF(DK572&gt;0,"PRE"," ")</f>
        <v>PRE</v>
      </c>
      <c r="DN572" s="9" t="n">
        <v>0.75</v>
      </c>
      <c r="DO572" s="10" t="str">
        <f aca="false">IF(DN572&gt;0,"4"," ")</f>
        <v>4</v>
      </c>
      <c r="DP572" s="10" t="str">
        <f aca="false">IF(DN572&gt;0,"PRE"," ")</f>
        <v>PRE</v>
      </c>
      <c r="DS572" s="12" t="str">
        <f aca="false">CONCATENATE(CO572,CU572,DA572,DG572,DM572)</f>
        <v>  PRE</v>
      </c>
      <c r="DT572" s="10" t="e">
        <f aca="false" t="array" ref="DT572">_xlfn.IFS(DS572="EME    ","0", DS572=" HIP   ","1", DS572="  MIO  ","2", DS572="   AST ","3", DS572="    PRE","4", DS572="EME   PRE","5", DS572=" HIP  PRE","6", DS572=" HIP AST ","7", DS572="  MIO PRE","8", DS572="  MIOAST ","9", DS572="   ASTPRE","10",DS572=" HIP ASTPRE","11", DS572="  MIOASTPRE","12", DS572="     ","0")</f>
        <v>#N/A</v>
      </c>
      <c r="DV572" s="1" t="e">
        <f aca="false" t="array" ref="DV572">_xlfn.IFS(DU572="SI","2", DU572="NO","1")</f>
        <v>#N/A</v>
      </c>
      <c r="DX572" s="11" t="str">
        <f aca="false">IF(DW572=0,"1","2")</f>
        <v>1</v>
      </c>
      <c r="DY572" s="11" t="str">
        <f aca="false" t="array" ref="DY572">_xlfn.IFS(DW572=0,"0", DW572=0.25, "1", DW572=0.5,"2", DW572=0.75,"3", DW572=1,"4",DW572=1.25,"5", DW572=1.5,"6", DW572=1.75,"7", DW572=2,"8")</f>
        <v>0</v>
      </c>
      <c r="EA572" s="11" t="str">
        <f aca="false">IF(DZ572=0,"1","2")</f>
        <v>1</v>
      </c>
      <c r="EB572" s="11" t="str">
        <f aca="false" t="array" ref="EB572">_xlfn.IFS(DZ572=0,"0", DZ572=0.25, "1", DZ572=0.5,"2", DZ572=0.75,"3", DZ572=1,"4",DZ572=1.25,"5", DZ572=1.5,"6", DZ572=1.75,"7", DZ572=2,"8")</f>
        <v>0</v>
      </c>
      <c r="ED572" s="10" t="str">
        <f aca="false">IF(EC572=0,"1","2")</f>
        <v>1</v>
      </c>
      <c r="EE572" s="11" t="str">
        <f aca="false" t="array" ref="EE572">_xlfn.IFS(EC572=0,"0", EC572=-0.25, "1", EC572=-0.5,"2", EC572=-0.75,"3", EC572=-1,"4",EC572=-1.25,"5", EC572=-1.5,"6", EC572=-1.75,"7", EC572=-2,"8", EC572=-2.25,"9",EC572=-2.5,"10", EC572=-2.75,"11", EC572=-3,"12", EC572=-3.25,"13", EC572=-3.5,"14", EC572=-3.75,"15",EC572=-4,"16")</f>
        <v>0</v>
      </c>
      <c r="EG572" s="10" t="str">
        <f aca="false">IF(EF572=0,"1","2")</f>
        <v>1</v>
      </c>
      <c r="EH572" s="11" t="str">
        <f aca="false" t="array" ref="EH572">_xlfn.IFS(EF572=0,"0", EF572=-0.25, "1", EF572=-0.5,"2", EF572=-0.75,"3", EF572=-1,"4",EF572=-1.25,"5", EF572=-1.5,"6", EF572=-1.75,"7", EF572=-2,"8", EF572=-2.25,"9",EF572=-2.5,"10", EF572=-2.75,"11", EF572=-3,"12", EF572=-3.25,"13", EF572=-3.5,"14", EF572=-3.75,"15",EF572=-4,"16")</f>
        <v>0</v>
      </c>
      <c r="EJ572" s="11" t="str">
        <f aca="false">IF(EI572=0,"1","2")</f>
        <v>1</v>
      </c>
      <c r="EK572" s="11" t="str">
        <f aca="false" t="array" ref="EK572">_xlfn.IFS(EI572=0,"0", EI572=-0.25, "1", EI572=-0.5,"2", EI572=-0.75,"3", EI572=-1,"4",EI572=-1.25,"5", EI572=-1.5,"6", EI572=-1.75,"7", EI572=-2,"8", EI572=-2.25,"9", EI572=-2.25,"9",EI572=-2.5,"10", EI572=-2.75,"11", EI572=-3,"12", EI572=-3.25,"13", EI572=-3.5,"14", EI572=-3.75,"15",EI572=-4,"16", EI572=0.25, "17", EI572=0.5, "18")</f>
        <v>0</v>
      </c>
      <c r="EM572" s="11" t="str">
        <f aca="false">IF(EL572=0,"1","2")</f>
        <v>1</v>
      </c>
      <c r="EN572" s="11" t="str">
        <f aca="false" t="array" ref="EN572">_xlfn.IFS(EL572=0.25,"17",EL572=0.5,"18", EL572=0,"0", EL572=-0.25, "1", EL572=-0.5,"2", EL572=-0.75,"3", EL572=-1,"4",EL572=-1.25,"5", EL572=-1.5,"6", EL572=-1.75,"7", EL572=-2,"8",EL572= -2.25,"9",EL572=-2.5,"10",EL572= -2.75,"11",EL572= -3,"12",EL572= -3.25,"13",EL572= -3.5,"14",EL572= -3.75,"15",EL572=-4,"16")</f>
        <v>0</v>
      </c>
      <c r="EP572" s="11" t="str">
        <f aca="false">IF(EO572=0,"1","2")</f>
        <v>1</v>
      </c>
      <c r="EQ572" s="11" t="str">
        <f aca="false" t="array" ref="EQ572">_xlfn.IFS(EO572=0,"0", EO572=0.25, "1", EO572=0.5,"2", EO572=0.75,"3", EO572=1,"4",EO572=1.25,"5", EO572=1.5,"6", EO572=1.75,"7", EO572=2,"8", EO572=2.25,"9", EO572=2.25,"9",EO572=2.5,"10", EO572=2.75,"11", EO572=3,"12", EO572=3.25,"13", EO572=3.5,"14", EO572=3.75,"15",EO572=4,"16", EO572=-0.25, "17", bq=-0.5, "18")</f>
        <v>0</v>
      </c>
      <c r="ES572" s="11" t="str">
        <f aca="false">IF(ER572=0,"1","2")</f>
        <v>1</v>
      </c>
      <c r="ET572" s="11" t="str">
        <f aca="false" t="array" ref="ET572">_xlfn.IFS(ER572=0,"0", ER572=0.25, "1", ER572=0.5,"2", ER572=0.75,"3", ER572=1,"4",ER572=1.25,"5", ER572=1.5,"6", ER572=1.75,"7", ER572=2,"8", ER572=2.25,"9", ER572=2.25,"9",ER572=2.5,"10", ER572=2.75,"11", ER572=3,"12", ER572=3.25,"13", ER572=3.5,"14", ER572=3.75,"15",ER572=4,"16", ER572=-0.25, "17", bq=-0.5, "18")</f>
        <v>0</v>
      </c>
      <c r="EV572" s="14" t="e">
        <f aca="false">VLOOKUP(EU572,LEYENDA!$G$2:$H$8,2,TRUE())</f>
        <v>#N/A</v>
      </c>
      <c r="EW572" s="14" t="e">
        <f aca="false" t="array" ref="EW572">_xlfn.IFS(EV572="0-5","1", EV572="6-12","2", EV572="13-18","3", EV572="19-24","4", EV572="25-36","5", EV572="37-48","6", EV572="49-60","7")</f>
        <v>#N/A</v>
      </c>
    </row>
    <row r="573" customFormat="false" ht="13.5" hidden="false" customHeight="false" outlineLevel="0" collapsed="false">
      <c r="A573" s="1" t="n">
        <v>223</v>
      </c>
      <c r="B573" s="2" t="n">
        <v>2</v>
      </c>
      <c r="C573" s="33" t="n">
        <v>42667</v>
      </c>
      <c r="E573" s="5" t="str">
        <f aca="false">VLOOKUP(A573,'286'!$A$3:$J$6279,10,FALSE())</f>
        <v>PILAS ESPAÑA, ÁNGEL</v>
      </c>
      <c r="F573" s="4" t="str">
        <f aca="false">VLOOKUP(A573,'286'!$A$3:$I$1768,3,FALSE())</f>
        <v>PIESAN</v>
      </c>
      <c r="G573" s="6" t="n">
        <f aca="false">VLOOKUP(A573,'286'!$A$3:$I$1768,4,FALSE())</f>
        <v>27117</v>
      </c>
      <c r="H573" s="7" t="n">
        <f aca="false">YEAR(C573)-YEAR(G573)</f>
        <v>42</v>
      </c>
      <c r="I573" s="1" t="str">
        <f aca="false">VLOOKUP(H573,LEYENDA!$C$2:$D$6,2,TRUE())</f>
        <v>41-60</v>
      </c>
      <c r="J573" s="5" t="str">
        <f aca="false">VLOOKUP(A573,'286'!$A$3:$I$1768,7,FALSE())</f>
        <v>H</v>
      </c>
      <c r="K573" s="8" t="n">
        <f aca="false">VLOOKUP(A573,'286'!$A$3:$I$1768,2,FALSE())</f>
        <v>0</v>
      </c>
      <c r="L573" s="4" t="str">
        <f aca="false">VLOOKUP(A573,'286'!$A$3:$I$1768,8,FALSE())</f>
        <v>D</v>
      </c>
      <c r="M573" s="4" t="str">
        <f aca="false">VLOOKUP(A573,'286'!$A$3:$I$1768,9,FALSE())</f>
        <v>I</v>
      </c>
      <c r="N573" s="8" t="str">
        <f aca="false">IF(R573=O573, "MISMA","CONTRARIA")</f>
        <v>CONTRARIA</v>
      </c>
      <c r="O573" s="8" t="str">
        <f aca="false" t="array" ref="O573">_xlfn.IFS(L573="D","1", L573="I","2")</f>
        <v>1</v>
      </c>
      <c r="P573" s="8" t="e">
        <f aca="false" t="array" ref="P573">_xlfn.IFS(K573="OD","1", K573="OI","2")</f>
        <v>#N/A</v>
      </c>
      <c r="Q573" s="1" t="str">
        <f aca="false" t="array" ref="Q573">_xlfn.IFS(J573="M","1", J573="H","2")</f>
        <v>2</v>
      </c>
      <c r="R573" s="8" t="str">
        <f aca="false" t="array" ref="R573">_xlfn.IFS(M573="D","1", M573="I","2")</f>
        <v>2</v>
      </c>
      <c r="S573" s="1" t="str">
        <f aca="false" t="array" ref="S573">_xlfn.IFS(N573="CONTRARIA", "1",N573= "MISMA","2")</f>
        <v>1</v>
      </c>
      <c r="T573" s="1" t="str">
        <f aca="false" t="array" ref="T573">_xlfn.IFS(I573="0-12","1", I573="13-24","2", I573="25-40","3", I573="41-60","4", I573="61-100","5")</f>
        <v>4</v>
      </c>
      <c r="U573" s="9" t="n">
        <v>-1</v>
      </c>
      <c r="V573" s="10" t="str">
        <f aca="false">IF(U573="","",IF(AND(U573&gt;=-9,U573&lt;=-6.5),"-9 a -6,5",IF(AND(U573&gt;=-6,U573&lt;=-3.5),"-6 a -3,5",IF(AND(U573&gt;=-3,U573&lt;=-1),"-3 a -1",IF(U573=-0.5,"-0,5",IF(AND(U573&gt;=0,U573&lt;=2.5),"0 a 2,5",IF(AND(U573&gt;=3,U573&lt;=5.5),"3 a 5,5",IF(AND(U573&gt;=6,U573&lt;=8.5),"6 a 8,5",IF(AND(U573&gt;=9,U573&lt;=20),"9 a 20","Fuera de rango")))))))))</f>
        <v>-3 a -1</v>
      </c>
      <c r="W573" s="11" t="n">
        <f aca="false">IF(V573="","",IF(V573="-9 a -6,5",2,IF(V573="-6 a -3,5",3,IF(V573="-3 a -1",4,IF(V573="-0,5","NORMA",IF(V573="0 a 2,5",5,IF(V573="3 a 5,5",6,IF(V573="6 a 8,5",7,IF(V573="9 a 20",8,"Fuera de rango")))))))))</f>
        <v>4</v>
      </c>
      <c r="X573" s="9" t="n">
        <v>0</v>
      </c>
      <c r="Y573" s="11" t="str">
        <f aca="false">IF(X573="","",IF(AND(X573&gt;=0,X573&lt;=4),"0 a 4",IF(AND(X573&gt;=4.5,X573&lt;=8.5),"4,5 a 8,5",IF(X573=9,"9",IF(AND(X573&gt;=9.5,X573&lt;=13),"9,5 a 13",IF(AND(X573&gt;=13.5,X573&lt;=20),"13,5 a 20",IF(AND(X573&gt;=20.5,X573&lt;=35),"20,5 a 35","Fuera de rango")))))))</f>
        <v>0 a 4</v>
      </c>
      <c r="Z573" s="11" t="n">
        <f aca="false">IF(Y573="","",IF(Y573="0 a 4",1,IF(Y573="4,5 a 8,5",2,IF(Y573="9","NORMA",IF(Y573="9,5 a 13",3,IF(Y573="13,5 a 20",4,IF(Y573="20,5 a 35",5,"Fuera de rango")))))))</f>
        <v>1</v>
      </c>
      <c r="AA573" s="9" t="n">
        <v>21</v>
      </c>
      <c r="AB573" s="10" t="str">
        <f aca="false">IF(AA573="","",IF(AND(AA573&gt;=0,AA573&lt;=9),"0 a 9",IF(AND(AA573&gt;=9.5,AA573&lt;=18.5),"9,5 a 18,5",IF(AA573=19,"19",IF(AND(AA573&gt;=19.5,AA573&lt;=28),"19,5 a 28",IF(AND(AA573&gt;=28.5,AA573&lt;=40),"28,5 a 40","Fuera de rango"))))))</f>
        <v>19,5 a 28</v>
      </c>
      <c r="AC573" s="11" t="n">
        <f aca="false" t="array" ref="AC573">_xlfn.IFS(AB573="","",AB573="0 a 9",1,AB573="9,5 a 18,5",2,AB573="19","NORMA",AB573="19,5 a 28",3,AB573="28,5 a 40",4,TRUE(),"Fuera de rango")</f>
        <v>3</v>
      </c>
      <c r="AD573" s="9" t="n">
        <v>14</v>
      </c>
      <c r="AE573" s="10" t="str">
        <f aca="false">IF(AD573="","",IF(AND(AD573&gt;=-10,AD573&lt;=0),"De -10 a 0",IF(AND(AD573&gt;=0.5,AD573&lt;=9.5),"0,5 a 9,5",IF(AD573=10,"10",IF(AND(AD573&gt;=10.5,AD573&lt;=20),"10,5 a 20",IF(AND(AD573&gt;=20.5,AD573&lt;=40),"20,5 a 40","Fuera de rango"))))))</f>
        <v>10,5 a 20</v>
      </c>
      <c r="AF573" s="12" t="n">
        <f aca="false">IF(AD573="","",IF(AND(AD573&gt;=-10,AD573&lt;=0),1,IF(AND(AD573&gt;=0.5,AD573&lt;=9.5),2,IF(AD573=10,"NORMA",IF(AND(AD573&gt;=10.5,AD573&lt;=20),3,IF(AND(AD573&gt;=20.5,AD573&lt;=40),4,""))))))</f>
        <v>3</v>
      </c>
      <c r="AG573" s="9" t="n">
        <v>7</v>
      </c>
      <c r="AH573" s="10" t="str">
        <f aca="false">IF(AG573="","",IF(AND(AG573&gt;=0,AG573&lt;=4),"0 a 4",IF(AND(AG573&gt;=4.5,AG573&lt;=8.5),"4,5 a 8,5",IF(AG573=9,"9",IF(AND(AG573&gt;=9.5,AG573&lt;=13),"9,5 a 13",IF(AND(AG573&gt;=13.5,AG573&lt;=25),"13,5 a 25","Fuera de rango"))))))</f>
        <v>4,5 a 8,5</v>
      </c>
      <c r="AI573" s="10" t="n">
        <f aca="false">IF(AH573="","",IF(AH573="0 a 4",1,IF(AH573="4,5 a 8,5",2,IF(AH573="9","NORMA",IF(AH573="9,5 a 13",3,IF(AH573="13,5 a 25",4,""))))))</f>
        <v>2</v>
      </c>
      <c r="AJ573" s="9" t="n">
        <v>4</v>
      </c>
      <c r="AK573" s="10" t="str">
        <f aca="false">IF(AJ573="","",IF(AND(AJ573&gt;=-15,AJ573&lt;=-10.5),"-15 a -10,5",IF(AND(AJ573&gt;=-10,AJ573&lt;=-4),"-10 a -4",IF(AND(AJ573&gt;=-4.5,AJ573&lt;=0),"-4,5 a 0",IF(AND(AJ573&gt;=0.5,AJ573&lt;=4.5),"0,5 a 4,5",IF(AJ573=5,"5",IF(AND(AJ573&gt;=5.5,AJ573&lt;=10),"5,5 a 10",IF(AND(AJ573&gt;=10.5,AJ573&lt;=20),"10,5 a 20","Fuera de rango"))))))))</f>
        <v>0,5 a 4,5</v>
      </c>
      <c r="AL573" s="11" t="n">
        <f aca="false">IF(AK573="","",IF(AK573="-15 a -10,5",1,IF(AK573="-10 a -4",2,IF(AK573="-4,5 a 0",3,IF(AK573="0,5 a 4,5",4,IF(AK573="5","NORMA",IF(AK573="5,5 a 10",5,IF(AK573="10,5 a 20",6,"Error"))))))))</f>
        <v>4</v>
      </c>
      <c r="AM573" s="9" t="n">
        <v>0</v>
      </c>
      <c r="AN573" s="10" t="str">
        <f aca="false">IF(AM573="","",IF(AND(AM573&gt;=-7.5,AM573&lt;=-5.5),"-7,5 a -5,5",IF(AND(AM573&gt;=-5,AM573&lt;=-3),"-5 a -3",IF(AND(AM573&gt;=-2.5,AM573&lt;=-0.5),"-2,5 a -0,5",IF(AM573=0,"0,00",IF(AND(AM573&gt;=0.5,AM573&lt;=2.5),"0,5 a 2,5",IF(AND(AM573&gt;=3,AM573&lt;=5),"3 a 5",IF(AND(AM573&gt;=5.5,AM573&lt;=7.5),"5,5 a 7,5",IF(AND(AM573&gt;=8,AM573&lt;=10),"8 a 10","Fuera de rango")))))))))</f>
        <v>0,00</v>
      </c>
      <c r="AO573" s="11" t="str">
        <f aca="false">IF(AN573="","",IF(AN573="-7,5 a -5,5",1,IF(AN573="-5 a -3",2,IF(AN573="-2,5 a -0,5",3,IF(AN573="0,00","NORMA",IF(AN573="0,5 a 2,5",4,IF(AN573="3 a 5",5,IF(AN573="5,5 a 7,5",6,IF(AN573="8 a 10",7,"Error")))))))))</f>
        <v>NORMA</v>
      </c>
      <c r="AP573" s="9" t="n">
        <v>-2</v>
      </c>
      <c r="AQ573" s="10" t="str">
        <f aca="false">IF(AP573="","",IF(AND(AP573&gt;=-20,AP573&lt;=-9.5),"-20 a -9,5",IF(AND(AP573&gt;=-9,AP573&lt;=-6.5),"-9 a -6,5",IF(AP573=-6,"-6",IF(AND(AP573&gt;=-5.5,AP573&lt;=-3),"-5,5 a -3",IF(AND(AP573&gt;=-2.5,AP573&lt;=0),"-2,5 a 0",IF(AND(AP573&gt;=0.5,AP573&lt;=3),"0,5 a 3",IF(AND(AP573&gt;=3.5,AP573&lt;=6),"3,5 a 6",IF(AND(AP573&gt;=6.5,AP573&lt;=9),"6,5 a 9",IF(AND(AP573&gt;=9.5,AP573&lt;=20),"9,5 a 20","Fuera de rango"))))))))))</f>
        <v>-2,5 a 0</v>
      </c>
      <c r="AR573" s="11" t="n">
        <f aca="false">IF(AQ573="","",IF(AQ573="-20 a -9,5",1,IF(AQ573="-9 a -6,5",2,IF(AQ573="-6","NORMA",IF(AQ573="-5,5 a -3",3,IF(AQ573="-2,5 a 0",4,IF(AQ573="0,5 a 3",5,IF(AQ573="3,5 a 6",6,IF(AQ573="6,5 a 9",7,IF(AQ573="9,5 a 20",8,""))))))))))</f>
        <v>4</v>
      </c>
      <c r="AS573" s="9" t="n">
        <v>0</v>
      </c>
      <c r="AT573" s="10" t="str">
        <f aca="false">IF(AS573="","",IF(AND(AS573&gt;=-16,AS573&lt;=-14),"-16 a -14",IF(AND(AS573&gt;=-13.5,AS573&lt;=-11.5),"-13,5 a -11,5",IF(AND(AS573&gt;=-11,AS573&lt;=-9),"-11 a -9",IF(AND(AS573&gt;=-8.5,AS573&lt;=-6.5),"-8,5 a -6,5",IF(AND(AS573&gt;=-6,AS573&lt;=-4),"-6 a -4",IF(AND(AS573&gt;=-3.5,AS573&lt;=-1.5),"-3,5 a -1,5",IF(AND(AS573&gt;=-1,AS573&lt;=1),"-1 a 1",IF(AND(AS573&gt;=1.5,AS573&lt;=3.5),"1,5 a 3,5",IF(AND(AS573&gt;=4,AS573&lt;=6),"4 a 6",IF(AND(AS573&gt;=6.5,AS573&lt;=8.5),"6,5 a 8,5",IF(AND(AS573&gt;=9,AS573&lt;=11),"9 a 11",IF(AND(AS573&gt;=11.5,AS573&lt;=13.5),"11,5 a 13,5",IF(AND(AS573&gt;=14,AS573&lt;=16),"14 a 16",IF(AND(AS573&gt;=16.5,AS573&lt;=18.5),"16,5 a 18,5",IF(AND(AS573&gt;=19,AS573&lt;=21),"19 a 21","Fuera de rango"))))))))))))))))</f>
        <v>-1 a 1</v>
      </c>
      <c r="AU573" s="11" t="n">
        <f aca="false" t="array" ref="AU573">IF(AT573="","",_xlfn.IFS(AT573="-16 a -14",1,AT573="-13,5 a -11,5",2,AT573="-11 a -9",3,AT573="-8,5 a -6,5",4,AT573="-6 a -4",5,AT573="-3,5 a -1,5",6,AT573="-1 a 1",7,AT573="1,5 a 3,5",8,AT573="4 a 6","NORMA",AT573="6,5 a 8,5",9,AT573="9 a 11",10,AT573="11,5 a 13,5",11,AT573="14 a 16",12,AT573="16,5 a 18,5",13,AT573="19 a 21",14,TRUE(),""))</f>
        <v>7</v>
      </c>
      <c r="AV573" s="9" t="n">
        <v>1</v>
      </c>
      <c r="AW573" s="10" t="str">
        <f aca="false">IF(AV573="","",IF(AND(AV573&gt;=-1,AV573&lt;=-0.5),"-1 a -0,5",IF(AND(AV573&gt;-0.5,AV573&lt;=0),"De -0,5 a 0",IF(AND(AV573&gt;=0.25,AV573&lt;=0.75),"0,25 a 0,75",IF(AND(AV573&gt;=1,AV573&lt;=1.5),"1 a 1,5",IF(AND(AV573&gt;=1.75,AV573&lt;=2.25),"1,75 a 2,25",IF(AND(AV573&gt;=2.5,AV573&lt;=3),"2,5 a 3",IF(AND(AV573&gt;=3.25,AV573&lt;=3.75),"3,25 a 3,75","Fuera de rango"))))))))</f>
        <v>1 a 1,5</v>
      </c>
      <c r="AX573" s="10" t="n">
        <f aca="false">IF(AW573="","",IF(OR(AW573="-1 a -0,5",AW573="-1 a -0.5"),1,IF(OR(AW573="De -0,5 a 0",AW573="-0,5 a 0",AW573="De -0.5 a 0"),2,IF(OR(AW573="0,25 a 0,75",AW573="0.25 a 0.75"),"NORMA",IF(OR(AW573="1 a 1,5",AW573="1 a 1.5"),3,IF(OR(AW573="1,75 a 2,25",AW573="1.75 a 2.25"),4,IF(OR(AW573="2,5 a 3",AW573="2.5 a 3"),5,IF(OR(AW573="3,25 a 3,75",AW573="3.25 a 3.75"),6,""))))))))</f>
        <v>3</v>
      </c>
      <c r="AY573" s="9" t="n">
        <v>-2</v>
      </c>
      <c r="AZ573" s="10" t="str">
        <f aca="false">IF(AY573="","",IF(AND(AY573&gt;=-20,AY573&lt;=-9.5),"-20 a -9,5",IF(AND(AY573&gt;=-9,AY573&lt;=-6.5),"-9 a -6,5",IF(AY573=-6,"-6",IF(AND(AY573&gt;=-5.5,AY573&lt;=-3),"-5,5 a -3",IF(AND(AY573&gt;=-2.5,AY573&lt;=0),"-2,5 a 0",IF(AND(AY573&gt;=0.5,AY573&lt;=3),"0,5 a 3",IF(AND(AY573&gt;=3.5,AY573&lt;=6),"3,5 a 6","Fuera de rango"))))))))</f>
        <v>-2,5 a 0</v>
      </c>
      <c r="BA573" s="11" t="n">
        <f aca="false">IF(AZ573="","",IF(AZ573="-20 a -9,5",1,IF(AZ573="-9 a -6,5",2,IF(AZ573="-6","NORMA",IF(AZ573="-5,5 a -3",3,IF(AZ573="-2,5 a 0",4,IF(AZ573="0,5 a 3",5,IF(AZ573="3,5 a 6",6,""))))))))</f>
        <v>4</v>
      </c>
      <c r="BB573" s="9" t="n">
        <v>0</v>
      </c>
      <c r="BC573" s="10" t="str">
        <f aca="false" t="array" ref="BC573">IF(BB573="","",_xlfn.IFS(AND(BB573&gt;=0,BB573&lt;=2),"0 a 2",AND(BB573&gt;=2.5,BB573&lt;=4.5),"2,5 a 4,5",AND(BB573&gt;=5,BB573&lt;=7),"5 a 7",AND(BB573&gt;=7.5,BB573&lt;=9.5),"7,5 a 9,5",AND(BB573&gt;=10,BB573&lt;=12),"10 a 12",AND(BB573&gt;=12.5,BB573&lt;=14.5),"12,5 a 14,5",BB573=15,"15",AND(BB573&gt;=15.5,BB573&lt;=17.5),"15,5 a 17,5",AND(BB573&gt;=18,BB573&lt;=20),"18 a 20",AND(BB573&gt;=20.5,BB573&lt;=22.5),"20,5 a 22,5",AND(BB573&gt;=23,BB573&lt;=25),"23 a 25",TRUE(),"Fuera de rango"))</f>
        <v>0 a 2</v>
      </c>
      <c r="BD573" s="11" t="n">
        <f aca="false" t="array" ref="BD573">IF(BC573="","",_xlfn.IFS(BC573="0 a 2",1,BC573="2,5 a 4,5",2,BC573="5 a 7",3,BC573="7,5 a 9,5",4,BC573="10 a 12",5,BC573="12,5 a 14,5",6,BC573="15","NORMA",BC573="15,5 a 17,5",7,BC573="18 a 20",8,BC573="20,5 a 22,5",9,BC573="23 a 25",10,TRUE(),"Fuera de rango"))</f>
        <v>1</v>
      </c>
      <c r="BE573" s="9" t="n">
        <v>25</v>
      </c>
      <c r="BF573" s="10" t="str">
        <f aca="false">IF(BE573="","",IF(AND(BE573&gt;=-20,BE573&lt;=-10),"-20 a -10",IF(AND(BE573&gt;=-9.5,BE573&lt;=0.5),"-9,5 a 0,5",IF(AND(BE573&gt;=1,BE573&lt;=11),"1 a 11",IF(AND(BE573&gt;=11.5,BE573&lt;=20.5),"11,5 a 20,5",IF(BE573=21,"21",IF(AND(BE573&gt;=21.5,BE573&lt;=31.5),"21,5 a 31,5",IF(AND(BE573&gt;=32,BE573&lt;=42),"32 a 42","Fuera de rango"))))))))</f>
        <v>21,5 a 31,5</v>
      </c>
      <c r="BG573" s="11" t="n">
        <f aca="false">IF(BF573="","",IF(BF573="-20 a -10",1,IF(BF573="-9,5 a 0,5",2,IF(BF573="1 a 11",3,IF(BF573="11,5 a 20,5",4,IF(BF573="21","NORMA",IF(BF573="21,5 a 31,5",5,IF(BF573="32 a 42",6,""))))))))</f>
        <v>5</v>
      </c>
      <c r="BH573" s="9" t="n">
        <v>9</v>
      </c>
      <c r="BI573" s="10" t="str">
        <f aca="false">IF(BH573="","",IF(AND(BH573&gt;=-20,BH573&lt;=-15),"-20 a -15",IF(AND(BH573&gt;=-14.5,BH573&lt;=-9.5),"-14,5 a -9,5",IF(AND(BH573&gt;=-9,BH573&lt;=-4),"-9 a -4",IF(AND(BH573&gt;=-3.5,BH573&lt;=2.5),"-3,5 a 2,5",IF(AND(BH573&gt;=3,BH573&lt;=8),"3 a 8",IF(AND(BH573&gt;=8.5,BH573&lt;=14.5),"8,5 a 14,5",IF(BH573=15,"15",IF(AND(BH573&gt;=15.5,BH573&lt;=20.5),"15,5 a 20,5",IF(AND(BH573&gt;=21,BH573&lt;=26),"21 a 26","Fuera de rango"))))))))))</f>
        <v>8,5 a 14,5</v>
      </c>
      <c r="BJ573" s="11" t="n">
        <f aca="false">IF(BI573="","",IF(BI573="-20 a -15",1,IF(BI573="-14,5 a -9,5",2,IF(BI573="-9 a -4",3,IF(BI573="-3,5 a 2,5",4,IF(BI573="3 a 8",5,IF(BI573="8,5 a 14,5",6,IF(BI573="15","NORMA",IF(BI573="15,5 a 20,5",7,IF(BI573="21 a 26",8,IF(BI573="26,5 a 31,5",9,"")))))))))))</f>
        <v>6</v>
      </c>
      <c r="BK573" s="9" t="n">
        <v>0</v>
      </c>
      <c r="BL573" s="10" t="str">
        <f aca="false">IF(BK573="","",IF(AND(BK573&gt;=0,BK573&lt;=2),"0 - 2",IF(AND(BK573&gt;=2.5,BK573&lt;=4.5),"2,5 - 4,5",IF(AND(BK573&gt;=5,BK573&lt;=7),"5 - 7",IF(AND(BK573&gt;=7.5,BK573&lt;=9.5),"7,5 - 9,5",IF(AND(BK573&gt;=10,BK573&lt;=12),"10 - 12",IF(AND(BK573&gt;=12.5,BK573&lt;=13.5),"12,5 - 13,5",IF(BK573=14,"14",IF(AND(BK573&gt;=14.5,BK573&lt;=16.5),"14,5 - 16,5",IF(AND(BK573&gt;=17,BK573&lt;=19),"17 - 19",IF(AND(BK573&gt;=19.5,BK573&lt;=21.5),"19,5 - 21,5",IF(AND(BK573&gt;=22,BK573&lt;=24),"22 - 24",IF(AND(BK573&gt;=24.5,BK573&lt;=26.5),"24,5 - 26,5",IF(AND(BK573&gt;=27,BK573&lt;=29),"27 - 29",IF(AND(BK573&gt;=29.5,BK573&lt;=30),"29,5 - 30","Fuera de rango")))))))))))))))</f>
        <v>0 - 2</v>
      </c>
      <c r="BM573" s="11" t="n">
        <f aca="false">IF(BL573="","",IF(BL573="0 - 2",1,IF(BL573="2,5 - 4,5",2,IF(BL573="5 - 7",3,IF(BL573="7,5 - 9,5",4,IF(BL573="10 - 12",5,IF(BL573="12,5 - 13,5",6,IF(BL573="14","NORMA",IF(BL573="14,5 - 16,5",7,IF(BL573="17 - 19",8,IF(BL573="19,5 - 21,5",9,IF(BL573="22 - 24",10,IF(BL573="24,5 - 26,5",11,IF(BL573="27 - 29",12,IF(BL573="29,5 - 30",13,"")))))))))))))))</f>
        <v>1</v>
      </c>
      <c r="BN573" s="9" t="n">
        <v>17</v>
      </c>
      <c r="BO573" s="11" t="str">
        <f aca="false">IF(BN573="","",IF(AND(BN573&gt;=-20,BN573&lt;=-10),"-20 a -10",IF(AND(BN573&gt;=-9.5,BN573&lt;=0.5),"-9,5 a 0,5",IF(AND(BN573&gt;=1,BN573&lt;=11),"1 a 11",IF(AND(BN573&gt;=11.5,BN573&lt;=21.5),"11,5 a 21,5",IF(BN573=22,"22",IF(AND(BN573&gt;=22.5,BN573&lt;=32.5),"22,5 a 32,5",IF(AND(BN573&gt;=33,BN573&lt;=43),"33 a 43","Fuera de rango"))))))))</f>
        <v>11,5 a 21,5</v>
      </c>
      <c r="BP573" s="11" t="n">
        <f aca="false">IF(BO573="","",IF(BO573="-20 a -10",1,IF(BO573="-9,5 a 0,5",2,IF(BO573="1 a 11",3,IF(BO573="11,5 a 21,5",4,IF(BO573="22","NORMA",IF(BO573="22,5 a 32,5",5,IF(BO573="33 a 43",6,""))))))))</f>
        <v>4</v>
      </c>
      <c r="BQ573" s="9" t="n">
        <v>10</v>
      </c>
      <c r="BR573" s="10" t="str">
        <f aca="false">IF(BQ573="","",IF(AND(BQ573&gt;=-20,BQ573&lt;=-15),"-20 a -15",IF(AND(BQ573&gt;=-14.5,BQ573&lt;=-9.5),"-14,5 a -9,5",IF(AND(BQ573&gt;=-9,BQ573&lt;=-4),"-9 a -4",IF(AND(BQ573&gt;=-3.5,BQ573&lt;=2.5),"-3,5 a 2,5",IF(AND(BQ573&gt;=3,BQ573&lt;=8),"3 a 8",IF(AND(BQ573&gt;=8.5,BQ573&lt;=13.5),"8,5 a 13,5",IF(AND(BQ573&gt;=14,BQ573&lt;=17.5),"14 a 17,5",IF(BQ573=18,"18",IF(AND(BQ573&gt;=18.5,BQ573&lt;=23.5),"18,5 a 23,5",IF(AND(BQ573&gt;=24,BQ573&lt;=29),"24 a 29",IF(AND(BQ573&gt;=29.5,BQ573&lt;=34.5),"29,5 a 34,5",IF(AND(BQ573&gt;=35,BQ573&lt;=40),"35 a 40","Fuera de rango")))))))))))))</f>
        <v>8,5 a 13,5</v>
      </c>
      <c r="BS573" s="11" t="n">
        <f aca="false">IF(BR573="","",IF(BR573="-20 a -15",1,IF(BR573="-14,5 a -9,5",2,IF(BR573="-9 a -4",3,IF(BR573="-3,5 a 2,5",4,IF(BR573="3 a 8",5,IF(BR573="8,5 a 13,5",6,IF(BR573="14 a 17,5",7,IF(BR573="18","NORMA",IF(BR573="18,5 a 23,5",8,IF(BR573="24 a 29",9,IF(BR573="29,5 a 34,5",10,IF(BR573="35 a 40",11,"")))))))))))))</f>
        <v>6</v>
      </c>
      <c r="BT573" s="9" t="n">
        <v>0</v>
      </c>
      <c r="BU573" s="10" t="str">
        <f aca="false">IF(BT573="","",IF(AND(BT573&gt;=-20,BT573&lt;=-18),"-20 a -18",IF(AND(BT573&gt;=-17.5,BT573&lt;=-15.5),"-17,5 a -15,5",IF(AND(BT573&gt;=-15,BT573&lt;=-13),"-15 a -13",IF(AND(BT573&gt;=-12.5,BT573&lt;=-10.5),"-12,5 a -10,5",IF(AND(BT573&gt;=-10,BT573&lt;=-8),"-10 a -8",IF(AND(BT573&gt;=-7.5,BT573&lt;=-5.5),"-7,5 a -5,5",IF(AND(BT573&gt;=-5,BT573&lt;=-3),"-5 a -3",IF(AND(BT573&gt;=-2.5,BT573&lt;=-0.5),"-2,5 a -0,5",IF(BT573=0,"0",IF(AND(BT573&gt;=0.5,BT573&lt;=2.5),"0,5 a 2,5",IF(AND(BT573&gt;=3,BT573&lt;=5),"3 a 5",IF(AND(BT573&gt;=5.5,BT573&lt;=7.5),"5,5 a 7,5",IF(AND(BT573&gt;=8,BT573&lt;=10),"8 a 10",IF(AND(BT573&gt;=10.5,BT573&lt;=12.5),"10,5 a 12,5",IF(AND(BT573&gt;=13,BT573&lt;=15),"13 a 15",IF(AND(BT573&gt;=15.5,BT573&lt;=17.5),"15,5 a 17,5",IF(AND(BT573&gt;=18,BT573&lt;=20),"18 a 20","Fuera de rango"))))))))))))))))))</f>
        <v>0</v>
      </c>
      <c r="BV573" s="11" t="str">
        <f aca="false">IF(BT573="","",IF(BT573=0,"NORMA",IF(AND(BT573&gt;=-20,BT573&lt;=-18),2,IF(AND(BT573&gt;=-17.5,BT573&lt;=-15.5),2,IF(AND(BT573&gt;=-15,BT573&lt;=-13),3,IF(AND(BT573&gt;=-12.5,BT573&lt;=-10.5),4,IF(AND(BT573&gt;=-10,BT573&lt;=-8),5,IF(AND(BT573&gt;=-7.5,BT573&lt;=-5.5),6,IF(AND(BT573&gt;=-5,BT573&lt;=-3),7,IF(AND(BT573&gt;=-2.5,BT573&lt;=-0.5),8,IF(AND(BT573&gt;=0.5,BT573&lt;=2.5),9,IF(AND(BT573&gt;=3,BT573&lt;=5),10,IF(AND(BT573&gt;=5.5,BT573&lt;=7.5),11,IF(AND(BT573&gt;=8,BT573&lt;=10),12,IF(AND(BT573&gt;=10.5,BT573&lt;=12.5),13,IF(AND(BT573&gt;=13,BT573&lt;=15),14,IF(AND(BT573&gt;=15.5,BT573&lt;=17.5),15,IF(AND(BT573&gt;=18,BT573&lt;=20),16,"Fuera de rango"))))))))))))))))))</f>
        <v>NORMA</v>
      </c>
      <c r="BW573" s="9" t="n">
        <v>-4.5</v>
      </c>
      <c r="BX573" s="10" t="n">
        <f aca="false">18.5- (0.3*H573)</f>
        <v>5.9</v>
      </c>
      <c r="BY573" s="10" t="n">
        <f aca="false">(BW573)-(BX573)</f>
        <v>-10.4</v>
      </c>
      <c r="BZ573" s="10" t="n">
        <v>-5.25</v>
      </c>
      <c r="CA573" s="12" t="n">
        <f aca="false">IF(BY573="","",IF(BY573&lt;=-28,1,IF(BY573&lt;=-25.5,2,IF(BY573&lt;=-23,3,IF(BY573&lt;=-20.5,4,IF(BY573&lt;=-18,5,IF(BY573&lt;=-15.5,6,IF(BY573&lt;=-13,7,IF(BY573&lt;=-10.5,8,IF(BY573&lt;=-8,9,IF(BY573&lt;=-5.5,10,IF(BY573&lt;=-3,11,IF(BY573&lt;=-0.5,12,IF(BY573&lt;=2,13,IF(BY573&lt;=4.5,14,IF(BY573&lt;=7,15,IF(BY573&lt;=9.5,16,IF(BY573&lt;=12,17,IF(BY573&lt;=14.5,18,IF(BY573&lt;=17,19,IF(BY573&lt;=19.5,20,IF(BY573&lt;=22,21,IF(BY573&lt;=24.5,22,IF(BY573&lt;=27,23,IF(BY573&lt;=30,24,"Fuera de rango")))))))))))))))))))))))))</f>
        <v>9</v>
      </c>
      <c r="CB573" s="9" t="n">
        <v>-5.25</v>
      </c>
      <c r="CC573" s="10" t="n">
        <f aca="false">18.5- (0.3*H573)</f>
        <v>5.9</v>
      </c>
      <c r="CD573" s="10" t="n">
        <f aca="false">(CB573)-(CC573)</f>
        <v>-11.15</v>
      </c>
      <c r="CE573" s="10" t="str">
        <f aca="false">IF(CD573="","",IF(CD573&lt;-27.5,"De -30 a -28",IF(CD573&lt;-25,"De -27,5 a -25,5",IF(CD573&lt;-22.5,"De -25 a -23",IF(CD573&lt;-20,"De -22,5 a -20,5",IF(CD573&lt;-17.5,"De -20 a -18",IF(CD573&lt;-15,"De -17,5 a -15,5",IF(CD573&lt;-12.5,"De -15 a -13",IF(CD573&lt;-10,"De -12,5 a -10,5",IF(CD573&lt;-7.5,"De -10 a -8",IF(CD573&lt;-5,"De -7,5 a -5,5",IF(CD573&lt;-2.5,"De -5 a -3",IF(CD573&lt;0,"De -2,5 a -0,5",IF(CD573&lt;=2,"De 0 a 2",IF(CD573&lt;=4.5,"De 2,5 a 4,5",IF(CD573&lt;=7,"De 5 a 7",IF(CD573&lt;=9.5,"De 7,5 a 9,5",IF(CD573&lt;=12,"De 10 a 12",IF(CD573&lt;=14.5,"De 12,5 a 14,5",IF(CD573&lt;=17,"De 15 a 17",IF(CD573&lt;=19.5,"De 17,5 a 19,5",IF(CD573&lt;=22,"De 20 a 22",IF(CD573&lt;=24.5,"De 22,5 a 24,5",IF(CD573&lt;=27,"De 25 a 27","De 27,5 a 30"))))))))))))))))))))))))</f>
        <v>De -12,5 a -10,5</v>
      </c>
      <c r="CF573" s="12" t="n">
        <f aca="false">IF(CD573="","",IF(CD573&lt;-27.5,1,IF(CD573&lt;-25,2,IF(CD573&lt;-22.5,3,IF(CD573&lt;-20,4,IF(CD573&lt;-17.5,5,IF(CD573&lt;-15,6,IF(CD573&lt;-12.5,7,IF(CD573&lt;-10,8,IF(CD573&lt;-7.5,9,IF(CD573&lt;-5,10,IF(CD573&lt;-2.5,11,IF(CD573&lt;0,12,IF(CD573&lt;2.5,13,IF(CD573&lt;5,14,IF(CD573&lt;7.5,15,IF(CD573&lt;10,16,IF(CD573&lt;12.5,17,IF(CD573&lt;15,18,IF(CD573&lt;17.5,19,IF(CD573&lt;20,20,IF(CD573&lt;22.5,21,IF(CD573&lt;25,22,IF(CD573&lt;27.5,23,24))))))))))))))))))))))))</f>
        <v>8</v>
      </c>
      <c r="CG573" s="9" t="n">
        <v>-2.75</v>
      </c>
      <c r="CH573" s="10" t="str">
        <f aca="false">IF(CG573="","",IF(AND(CG573&gt;=-10,CG573&lt;=-9.5),"-10 a -9,5",IF(AND(CG573&gt;-9.5,CG573&lt;=-8.5),"-9 a -8,5",IF(AND(CG573&gt;-8.5,CG573&lt;=-7.5),"-8 a -7,5",IF(AND(CG573&gt;-7.5,CG573&lt;=-6.5),"-7 a -6,5",IF(AND(CG573&gt;-6.5,CG573&lt;=-5.5),"-6 a -5,5",IF(AND(CG573&gt;-5.5,CG573&lt;=-4.5),"-5 a -4,5",IF(AND(CG573&gt;-4.5,CG573&lt;=-3.5),"-4 a -3,5",IF(AND(CG573&gt;-3.5,CG573&lt;=-2.5),"-3 a -2,5",IF(CG573=-2.25,"-2,25",IF(AND(CG573&gt;-2.5,CG573&lt;=-1.5),"-2 a -1,5",IF(AND(CG573&gt;-1.5,CG573&lt;=-0.5),"-1 a -0,5",IF(AND(CG573&gt;-0.5,CG573&lt;=0.5),"0 a 0,5",IF(AND(CG573&gt;0.5,CG573&lt;=1.5),"1 a 1,5",IF(AND(CG573&gt;1.5,CG573&lt;=2.5),"2 a 2,5",IF(AND(CG573&gt;2.5,CG573&lt;=3.5),"3 a 3,5",IF(AND(CG573&gt;3.5,CG573&lt;=4.5),"4 a 4,5",IF(AND(CG573&gt;4.5,CG573&lt;=5.5),"5 a 5,5",IF(AND(CG573&gt;5.5,CG573&lt;=6.5),"6 a 6,5",IF(AND(CG573&gt;6.5,CG573&lt;=7.5),"7 a 7,5",IF(AND(CG573&gt;7.5,CG573&lt;=8.5),"8 a 8,5",IF(AND(CG573&gt;8.5,CG573&lt;=9.5),"9 a 9,5",IF(CG573&gt;=10,"10","Fuera de rango")))))))))))))))))))))))</f>
        <v>-3 a -2,5</v>
      </c>
      <c r="CI573" s="11" t="n">
        <f aca="false">IF(CG573="","",IF(CG573=-2.25,"NORMA",IF(CG573&lt;=-9.5,1,IF(CG573&lt;=-8.5,2,IF(CG573&lt;=-7.5,3,IF(CG573&lt;=-6.5,4,IF(CG573&lt;=-5.5,5,IF(CG573&lt;=-4.5,6,IF(CG573&lt;=-3.5,7,IF(CG573&lt;=-2.5,8,IF(CG573&lt;=-1.5,9,IF(CG573&lt;=-0.5,10,IF(CG573&lt;=0.5,11,IF(CG573&lt;=1.5,12,IF(CG573&lt;=2.5,13,IF(CG573&lt;=3.5,14,IF(CG573&lt;=4.5,15,IF(CG573&lt;=5.5,16,IF(CG573&lt;=6.5,17,IF(CG573&lt;=7.5,18,IF(CG573&lt;=8.5,19,IF(CG573&lt;=9.5,20,IF(CG573=10,21,"Fuera de rango")))))))))))))))))))))))</f>
        <v>8</v>
      </c>
      <c r="CJ573" s="9" t="n">
        <v>2.5</v>
      </c>
      <c r="CK573" s="10" t="str">
        <f aca="false">IF(CJ573="","",IF(AND(CJ573&gt;=-6,CJ573&lt;=-5.5),"-6 a -5,5",IF(AND(CJ573&gt;-5.5,CJ573&lt;=-4.5),"-5 a -4,5",IF(AND(CJ573&gt;-4.5,CJ573&lt;=-3.5),"-4 a -3,5",IF(AND(CJ573&gt;-3.5,CJ573&lt;=-2.5),"-3 a -2,5",IF(AND(CJ573&gt;-2.5,CJ573&lt;=-1.5),"-2 a -1,5",IF(AND(CJ573&gt;-1.5,CJ573&lt;=-0.5),"-1 a -0,5",IF(AND(CJ573&gt;-0.5,CJ573&lt;=0.5),"0 a 0,5",IF(AND(CJ573&gt;0.5,CJ573&lt;=1.5),"1 a 1,5",IF(AND(CJ573&gt;1.5,CJ573&lt;2.5),"2",IF(AND(CJ573&gt;=2.5,CJ573&lt;=3),"2,5 a 3",IF(AND(CJ573&gt;3,CJ573&lt;=4),"3,5 a 4",IF(AND(CJ573&gt;4,CJ573&lt;=5),"4,5 a 5",IF(AND(CJ573&gt;5,CJ573&lt;=6),"5,5 a 6",IF(AND(CJ573&gt;6,CJ573&lt;=7),"6,5 a 7",IF(AND(CJ573&gt;7,CJ573&lt;=8),"7,5 a 8",IF(AND(CJ573&gt;8,CJ573&lt;=9.5),"8,5 a 9,5",IF(CJ573=10,"10","Fuera de rango"))))))))))))))))))</f>
        <v>2,5 a 3</v>
      </c>
      <c r="CL573" s="11" t="n">
        <f aca="false">IF(CK573="","",IF(OR(CK573="-6 a -5,5",CK573="-6 - -5,5"),1,IF(OR(CK573="-5 a -4,5",CK573="-5 - -4,5"),2,IF(OR(CK573="-4 a -3,5",CK573="-4 - -3,5"),3,IF(OR(CK573="-3 a -2,5",CK573="-3 - -2,5"),4,IF(OR(CK573="-2 a -1,5",CK573="-2 - -1,5"),5,IF(OR(CK573="-1 a -0,5",CK573="-1 - -0,5"),6,IF(OR(CK573="0 a 0,5",CK573="0 - 0,5"),7,IF(OR(CK573="1 a 1,5",CK573="1 - 1,5"),8,IF(CK573="2","NORMA",IF(OR(CK573="2,5 a 3",CK573="2,5 - 3"),9,IF(OR(CK573="3,5 a 4",CK573="3,5 - 4"),10,IF(OR(CK573="4,5 a 5",CK573="4,5 - 5"),11,IF(OR(CK573="5,5 a 6",CK573="5,5 - 6"),12,IF(OR(CK573="6,5 a 7",CK573="6,5 - 7"),13,IF(OR(CK573="7,5 a 8",CK573="7,5 - 8"),14,IF(OR(CK573="8,5 a 9",CK573="8,5 - 9,5",CK573="9 a 9,5"),15,IF(CK573="10",15,IF(OR(CK573="0,5 a 1",CK573="0,5 - 1"),7,"Fuera de rango")))))))))))))))))))</f>
        <v>9</v>
      </c>
      <c r="CO573" s="10" t="str">
        <f aca="false">IF(CM573&gt;0,"EME"," ")</f>
        <v> </v>
      </c>
      <c r="CQ573" s="10" t="str">
        <f aca="false">IF(CP573&gt;0,"0", " ")</f>
        <v> </v>
      </c>
      <c r="CR573" s="10" t="str">
        <f aca="false">IF(CP573&gt;0,"EME"," ")</f>
        <v> </v>
      </c>
      <c r="CS573" s="9" t="n">
        <v>0</v>
      </c>
      <c r="CV573" s="9" t="n">
        <v>0</v>
      </c>
      <c r="CY573" s="9" t="n">
        <v>-1.75</v>
      </c>
      <c r="DB573" s="9" t="n">
        <v>-1.75</v>
      </c>
      <c r="DC573" s="11" t="str">
        <f aca="false">IF(DB573&lt;0,"2"," ")</f>
        <v>2</v>
      </c>
      <c r="DD573" s="11" t="str">
        <f aca="false">IF(DB573&lt;0,"MIO"," ")</f>
        <v>MIO</v>
      </c>
      <c r="DE573" s="9" t="n">
        <v>0</v>
      </c>
      <c r="DF573" s="10" t="str">
        <f aca="false">IF(DE573&lt;0,"3"," ")</f>
        <v> </v>
      </c>
      <c r="DG573" s="10" t="str">
        <f aca="false">IF(DE573&lt;0,"AST"," ")</f>
        <v> </v>
      </c>
      <c r="DH573" s="9" t="n">
        <v>0</v>
      </c>
      <c r="DI573" s="10" t="str">
        <f aca="false">IF(DH573&lt;0,"3"," ")</f>
        <v> </v>
      </c>
      <c r="DJ573" s="10" t="str">
        <f aca="false">IF(DH573&lt;0,"AST"," ")</f>
        <v> </v>
      </c>
      <c r="DK573" s="9" t="n">
        <v>1</v>
      </c>
      <c r="DL573" s="10" t="str">
        <f aca="false">IF(DK573&gt;0,"4"," ")</f>
        <v>4</v>
      </c>
      <c r="DM573" s="10" t="str">
        <f aca="false">IF(DK573&gt;0,"PRE"," ")</f>
        <v>PRE</v>
      </c>
      <c r="DN573" s="9" t="n">
        <v>1</v>
      </c>
      <c r="DO573" s="10" t="str">
        <f aca="false">IF(DN573&gt;0,"4"," ")</f>
        <v>4</v>
      </c>
      <c r="DP573" s="10" t="str">
        <f aca="false">IF(DN573&gt;0,"PRE"," ")</f>
        <v>PRE</v>
      </c>
      <c r="DS573" s="12" t="str">
        <f aca="false">CONCATENATE(CO573,CU573,DA573,DG573,DM573)</f>
        <v>  PRE</v>
      </c>
      <c r="DT573" s="10" t="e">
        <f aca="false" t="array" ref="DT573">_xlfn.IFS(DS573="EME    ","0", DS573=" HIP   ","1", DS573="  MIO  ","2", DS573="   AST ","3", DS573="    PRE","4", DS573="EME   PRE","5", DS573=" HIP  PRE","6", DS573=" HIP AST ","7", DS573="  MIO PRE","8", DS573="  MIOAST ","9", DS573="   ASTPRE","10",DS573=" HIP ASTPRE","11", DS573="  MIOASTPRE","12", DS573="     ","0")</f>
        <v>#N/A</v>
      </c>
      <c r="DV573" s="1" t="e">
        <f aca="false" t="array" ref="DV573">_xlfn.IFS(DU573="SI","2", DU573="NO","1")</f>
        <v>#N/A</v>
      </c>
      <c r="DX573" s="11" t="str">
        <f aca="false">IF(DW573=0,"1","2")</f>
        <v>1</v>
      </c>
      <c r="DY573" s="11" t="str">
        <f aca="false" t="array" ref="DY573">_xlfn.IFS(DW573=0,"0", DW573=0.25, "1", DW573=0.5,"2", DW573=0.75,"3", DW573=1,"4",DW573=1.25,"5", DW573=1.5,"6", DW573=1.75,"7", DW573=2,"8")</f>
        <v>0</v>
      </c>
      <c r="EA573" s="11" t="str">
        <f aca="false">IF(DZ573=0,"1","2")</f>
        <v>1</v>
      </c>
      <c r="EB573" s="11" t="str">
        <f aca="false" t="array" ref="EB573">_xlfn.IFS(DZ573=0,"0", DZ573=0.25, "1", DZ573=0.5,"2", DZ573=0.75,"3", DZ573=1,"4",DZ573=1.25,"5", DZ573=1.5,"6", DZ573=1.75,"7", DZ573=2,"8")</f>
        <v>0</v>
      </c>
      <c r="ED573" s="10" t="str">
        <f aca="false">IF(EC573=0,"1","2")</f>
        <v>1</v>
      </c>
      <c r="EE573" s="11" t="str">
        <f aca="false" t="array" ref="EE573">_xlfn.IFS(EC573=0,"0", EC573=-0.25, "1", EC573=-0.5,"2", EC573=-0.75,"3", EC573=-1,"4",EC573=-1.25,"5", EC573=-1.5,"6", EC573=-1.75,"7", EC573=-2,"8", EC573=-2.25,"9",EC573=-2.5,"10", EC573=-2.75,"11", EC573=-3,"12", EC573=-3.25,"13", EC573=-3.5,"14", EC573=-3.75,"15",EC573=-4,"16")</f>
        <v>0</v>
      </c>
      <c r="EG573" s="10" t="str">
        <f aca="false">IF(EF573=0,"1","2")</f>
        <v>1</v>
      </c>
      <c r="EH573" s="11" t="str">
        <f aca="false" t="array" ref="EH573">_xlfn.IFS(EF573=0,"0", EF573=-0.25, "1", EF573=-0.5,"2", EF573=-0.75,"3", EF573=-1,"4",EF573=-1.25,"5", EF573=-1.5,"6", EF573=-1.75,"7", EF573=-2,"8", EF573=-2.25,"9",EF573=-2.5,"10", EF573=-2.75,"11", EF573=-3,"12", EF573=-3.25,"13", EF573=-3.5,"14", EF573=-3.75,"15",EF573=-4,"16")</f>
        <v>0</v>
      </c>
      <c r="EJ573" s="11" t="str">
        <f aca="false">IF(EI573=0,"1","2")</f>
        <v>1</v>
      </c>
      <c r="EK573" s="11" t="str">
        <f aca="false" t="array" ref="EK573">_xlfn.IFS(EI573=0,"0", EI573=-0.25, "1", EI573=-0.5,"2", EI573=-0.75,"3", EI573=-1,"4",EI573=-1.25,"5", EI573=-1.5,"6", EI573=-1.75,"7", EI573=-2,"8", EI573=-2.25,"9", EI573=-2.25,"9",EI573=-2.5,"10", EI573=-2.75,"11", EI573=-3,"12", EI573=-3.25,"13", EI573=-3.5,"14", EI573=-3.75,"15",EI573=-4,"16", EI573=0.25, "17", EI573=0.5, "18")</f>
        <v>0</v>
      </c>
      <c r="EM573" s="11" t="str">
        <f aca="false">IF(EL573=0,"1","2")</f>
        <v>1</v>
      </c>
      <c r="EN573" s="11" t="str">
        <f aca="false" t="array" ref="EN573">_xlfn.IFS(EL573=0.25,"17",EL573=0.5,"18", EL573=0,"0", EL573=-0.25, "1", EL573=-0.5,"2", EL573=-0.75,"3", EL573=-1,"4",EL573=-1.25,"5", EL573=-1.5,"6", EL573=-1.75,"7", EL573=-2,"8",EL573= -2.25,"9",EL573=-2.5,"10",EL573= -2.75,"11",EL573= -3,"12",EL573= -3.25,"13",EL573= -3.5,"14",EL573= -3.75,"15",EL573=-4,"16")</f>
        <v>0</v>
      </c>
      <c r="EP573" s="11" t="str">
        <f aca="false">IF(EO573=0,"1","2")</f>
        <v>1</v>
      </c>
      <c r="EQ573" s="11" t="str">
        <f aca="false" t="array" ref="EQ573">_xlfn.IFS(EO573=0,"0", EO573=0.25, "1", EO573=0.5,"2", EO573=0.75,"3", EO573=1,"4",EO573=1.25,"5", EO573=1.5,"6", EO573=1.75,"7", EO573=2,"8", EO573=2.25,"9", EO573=2.25,"9",EO573=2.5,"10", EO573=2.75,"11", EO573=3,"12", EO573=3.25,"13", EO573=3.5,"14", EO573=3.75,"15",EO573=4,"16", EO573=-0.25, "17", bq=-0.5, "18")</f>
        <v>0</v>
      </c>
      <c r="ES573" s="11" t="str">
        <f aca="false">IF(ER573=0,"1","2")</f>
        <v>1</v>
      </c>
      <c r="ET573" s="11" t="str">
        <f aca="false" t="array" ref="ET573">_xlfn.IFS(ER573=0,"0", ER573=0.25, "1", ER573=0.5,"2", ER573=0.75,"3", ER573=1,"4",ER573=1.25,"5", ER573=1.5,"6", ER573=1.75,"7", ER573=2,"8", ER573=2.25,"9", ER573=2.25,"9",ER573=2.5,"10", ER573=2.75,"11", ER573=3,"12", ER573=3.25,"13", ER573=3.5,"14", ER573=3.75,"15",ER573=4,"16", ER573=-0.25, "17", bq=-0.5, "18")</f>
        <v>0</v>
      </c>
      <c r="EV573" s="14" t="e">
        <f aca="false">VLOOKUP(EU573,LEYENDA!$G$2:$H$8,2,TRUE())</f>
        <v>#N/A</v>
      </c>
      <c r="EW573" s="14" t="e">
        <f aca="false" t="array" ref="EW573">_xlfn.IFS(EV573="0-5","1", EV573="6-12","2", EV573="13-18","3", EV573="19-24","4", EV573="25-36","5", EV573="37-48","6", EV573="49-60","7")</f>
        <v>#N/A</v>
      </c>
    </row>
    <row r="574" customFormat="false" ht="13.5" hidden="false" customHeight="false" outlineLevel="0" collapsed="false">
      <c r="A574" s="1" t="n">
        <v>223</v>
      </c>
      <c r="B574" s="2" t="n">
        <v>3</v>
      </c>
      <c r="C574" s="33" t="n">
        <v>43284</v>
      </c>
      <c r="E574" s="5" t="str">
        <f aca="false">VLOOKUP(A574,'286'!$A$3:$J$6279,10,FALSE())</f>
        <v>PILAS ESPAÑA, ÁNGEL</v>
      </c>
      <c r="F574" s="4" t="str">
        <f aca="false">VLOOKUP(A574,'286'!$A$3:$I$1768,3,FALSE())</f>
        <v>PIESAN</v>
      </c>
      <c r="G574" s="6" t="n">
        <f aca="false">VLOOKUP(A574,'286'!$A$3:$I$1768,4,FALSE())</f>
        <v>27117</v>
      </c>
      <c r="H574" s="7" t="n">
        <f aca="false">YEAR(C574)-YEAR(G574)</f>
        <v>44</v>
      </c>
      <c r="I574" s="1" t="str">
        <f aca="false">VLOOKUP(H574,LEYENDA!$C$2:$D$6,2,TRUE())</f>
        <v>41-60</v>
      </c>
      <c r="J574" s="5" t="str">
        <f aca="false">VLOOKUP(A574,'286'!$A$3:$I$1768,7,FALSE())</f>
        <v>H</v>
      </c>
      <c r="K574" s="8" t="n">
        <f aca="false">VLOOKUP(A574,'286'!$A$3:$I$1768,2,FALSE())</f>
        <v>0</v>
      </c>
      <c r="L574" s="4" t="str">
        <f aca="false">VLOOKUP(A574,'286'!$A$3:$I$1768,8,FALSE())</f>
        <v>D</v>
      </c>
      <c r="M574" s="4" t="str">
        <f aca="false">VLOOKUP(A574,'286'!$A$3:$I$1768,9,FALSE())</f>
        <v>I</v>
      </c>
      <c r="N574" s="8" t="str">
        <f aca="false">IF(R574=O574, "MISMA","CONTRARIA")</f>
        <v>CONTRARIA</v>
      </c>
      <c r="O574" s="8" t="str">
        <f aca="false" t="array" ref="O574">_xlfn.IFS(L574="D","1", L574="I","2")</f>
        <v>1</v>
      </c>
      <c r="P574" s="8" t="e">
        <f aca="false" t="array" ref="P574">_xlfn.IFS(K574="OD","1", K574="OI","2")</f>
        <v>#N/A</v>
      </c>
      <c r="Q574" s="1" t="str">
        <f aca="false" t="array" ref="Q574">_xlfn.IFS(J574="M","1", J574="H","2")</f>
        <v>2</v>
      </c>
      <c r="R574" s="8" t="str">
        <f aca="false" t="array" ref="R574">_xlfn.IFS(M574="D","1", M574="I","2")</f>
        <v>2</v>
      </c>
      <c r="S574" s="1" t="str">
        <f aca="false" t="array" ref="S574">_xlfn.IFS(N574="CONTRARIA", "1",N574= "MISMA","2")</f>
        <v>1</v>
      </c>
      <c r="T574" s="1" t="str">
        <f aca="false" t="array" ref="T574">_xlfn.IFS(I574="0-12","1", I574="13-24","2", I574="25-40","3", I574="41-60","4", I574="61-100","5")</f>
        <v>4</v>
      </c>
      <c r="U574" s="9" t="n">
        <v>-0.5</v>
      </c>
      <c r="V574" s="10" t="str">
        <f aca="false">IF(U574="","",IF(AND(U574&gt;=-9,U574&lt;=-6.5),"-9 a -6,5",IF(AND(U574&gt;=-6,U574&lt;=-3.5),"-6 a -3,5",IF(AND(U574&gt;=-3,U574&lt;=-1),"-3 a -1",IF(U574=-0.5,"-0,5",IF(AND(U574&gt;=0,U574&lt;=2.5),"0 a 2,5",IF(AND(U574&gt;=3,U574&lt;=5.5),"3 a 5,5",IF(AND(U574&gt;=6,U574&lt;=8.5),"6 a 8,5",IF(AND(U574&gt;=9,U574&lt;=20),"9 a 20","Fuera de rango")))))))))</f>
        <v>-0,5</v>
      </c>
      <c r="W574" s="11" t="str">
        <f aca="false">IF(V574="","",IF(V574="-9 a -6,5",2,IF(V574="-6 a -3,5",3,IF(V574="-3 a -1",4,IF(V574="-0,5","NORMA",IF(V574="0 a 2,5",5,IF(V574="3 a 5,5",6,IF(V574="6 a 8,5",7,IF(V574="9 a 20",8,"Fuera de rango")))))))))</f>
        <v>NORMA</v>
      </c>
      <c r="X574" s="9" t="n">
        <v>10</v>
      </c>
      <c r="Y574" s="11" t="str">
        <f aca="false">IF(X574="","",IF(AND(X574&gt;=0,X574&lt;=4),"0 a 4",IF(AND(X574&gt;=4.5,X574&lt;=8.5),"4,5 a 8,5",IF(X574=9,"9",IF(AND(X574&gt;=9.5,X574&lt;=13),"9,5 a 13",IF(AND(X574&gt;=13.5,X574&lt;=20),"13,5 a 20",IF(AND(X574&gt;=20.5,X574&lt;=35),"20,5 a 35","Fuera de rango")))))))</f>
        <v>9,5 a 13</v>
      </c>
      <c r="Z574" s="11" t="n">
        <f aca="false">IF(Y574="","",IF(Y574="0 a 4",1,IF(Y574="4,5 a 8,5",2,IF(Y574="9","NORMA",IF(Y574="9,5 a 13",3,IF(Y574="13,5 a 20",4,IF(Y574="20,5 a 35",5,"Fuera de rango")))))))</f>
        <v>3</v>
      </c>
      <c r="AA574" s="9" t="n">
        <v>20</v>
      </c>
      <c r="AB574" s="10" t="str">
        <f aca="false">IF(AA574="","",IF(AND(AA574&gt;=0,AA574&lt;=9),"0 a 9",IF(AND(AA574&gt;=9.5,AA574&lt;=18.5),"9,5 a 18,5",IF(AA574=19,"19",IF(AND(AA574&gt;=19.5,AA574&lt;=28),"19,5 a 28",IF(AND(AA574&gt;=28.5,AA574&lt;=40),"28,5 a 40","Fuera de rango"))))))</f>
        <v>19,5 a 28</v>
      </c>
      <c r="AC574" s="11" t="n">
        <f aca="false" t="array" ref="AC574">_xlfn.IFS(AB574="","",AB574="0 a 9",1,AB574="9,5 a 18,5",2,AB574="19","NORMA",AB574="19,5 a 28",3,AB574="28,5 a 40",4,TRUE(),"Fuera de rango")</f>
        <v>3</v>
      </c>
      <c r="AD574" s="9" t="n">
        <v>14</v>
      </c>
      <c r="AE574" s="10" t="str">
        <f aca="false">IF(AD574="","",IF(AND(AD574&gt;=-10,AD574&lt;=0),"De -10 a 0",IF(AND(AD574&gt;=0.5,AD574&lt;=9.5),"0,5 a 9,5",IF(AD574=10,"10",IF(AND(AD574&gt;=10.5,AD574&lt;=20),"10,5 a 20",IF(AND(AD574&gt;=20.5,AD574&lt;=40),"20,5 a 40","Fuera de rango"))))))</f>
        <v>10,5 a 20</v>
      </c>
      <c r="AF574" s="12" t="n">
        <f aca="false">IF(AD574="","",IF(AND(AD574&gt;=-10,AD574&lt;=0),1,IF(AND(AD574&gt;=0.5,AD574&lt;=9.5),2,IF(AD574=10,"NORMA",IF(AND(AD574&gt;=10.5,AD574&lt;=20),3,IF(AND(AD574&gt;=20.5,AD574&lt;=40),4,""))))))</f>
        <v>3</v>
      </c>
      <c r="AG574" s="9" t="n">
        <v>9</v>
      </c>
      <c r="AH574" s="10" t="str">
        <f aca="false">IF(AG574="","",IF(AND(AG574&gt;=0,AG574&lt;=4),"0 a 4",IF(AND(AG574&gt;=4.5,AG574&lt;=8.5),"4,5 a 8,5",IF(AG574=9,"9",IF(AND(AG574&gt;=9.5,AG574&lt;=13),"9,5 a 13",IF(AND(AG574&gt;=13.5,AG574&lt;=25),"13,5 a 25","Fuera de rango"))))))</f>
        <v>9</v>
      </c>
      <c r="AI574" s="10" t="str">
        <f aca="false">IF(AH574="","",IF(AH574="0 a 4",1,IF(AH574="4,5 a 8,5",2,IF(AH574="9","NORMA",IF(AH574="9,5 a 13",3,IF(AH574="13,5 a 25",4,""))))))</f>
        <v>NORMA</v>
      </c>
      <c r="AJ574" s="9" t="n">
        <v>4</v>
      </c>
      <c r="AK574" s="10" t="str">
        <f aca="false">IF(AJ574="","",IF(AND(AJ574&gt;=-15,AJ574&lt;=-10.5),"-15 a -10,5",IF(AND(AJ574&gt;=-10,AJ574&lt;=-4),"-10 a -4",IF(AND(AJ574&gt;=-4.5,AJ574&lt;=0),"-4,5 a 0",IF(AND(AJ574&gt;=0.5,AJ574&lt;=4.5),"0,5 a 4,5",IF(AJ574=5,"5",IF(AND(AJ574&gt;=5.5,AJ574&lt;=10),"5,5 a 10",IF(AND(AJ574&gt;=10.5,AJ574&lt;=20),"10,5 a 20","Fuera de rango"))))))))</f>
        <v>0,5 a 4,5</v>
      </c>
      <c r="AL574" s="11" t="n">
        <f aca="false">IF(AK574="","",IF(AK574="-15 a -10,5",1,IF(AK574="-10 a -4",2,IF(AK574="-4,5 a 0",3,IF(AK574="0,5 a 4,5",4,IF(AK574="5","NORMA",IF(AK574="5,5 a 10",5,IF(AK574="10,5 a 20",6,"Error"))))))))</f>
        <v>4</v>
      </c>
      <c r="AM574" s="9" t="n">
        <v>0</v>
      </c>
      <c r="AN574" s="10" t="str">
        <f aca="false">IF(AM574="","",IF(AND(AM574&gt;=-7.5,AM574&lt;=-5.5),"-7,5 a -5,5",IF(AND(AM574&gt;=-5,AM574&lt;=-3),"-5 a -3",IF(AND(AM574&gt;=-2.5,AM574&lt;=-0.5),"-2,5 a -0,5",IF(AM574=0,"0,00",IF(AND(AM574&gt;=0.5,AM574&lt;=2.5),"0,5 a 2,5",IF(AND(AM574&gt;=3,AM574&lt;=5),"3 a 5",IF(AND(AM574&gt;=5.5,AM574&lt;=7.5),"5,5 a 7,5",IF(AND(AM574&gt;=8,AM574&lt;=10),"8 a 10","Fuera de rango")))))))))</f>
        <v>0,00</v>
      </c>
      <c r="AO574" s="11" t="str">
        <f aca="false">IF(AN574="","",IF(AN574="-7,5 a -5,5",1,IF(AN574="-5 a -3",2,IF(AN574="-2,5 a -0,5",3,IF(AN574="0,00","NORMA",IF(AN574="0,5 a 2,5",4,IF(AN574="3 a 5",5,IF(AN574="5,5 a 7,5",6,IF(AN574="8 a 10",7,"Error")))))))))</f>
        <v>NORMA</v>
      </c>
      <c r="AP574" s="9" t="n">
        <v>-2</v>
      </c>
      <c r="AQ574" s="10" t="str">
        <f aca="false">IF(AP574="","",IF(AND(AP574&gt;=-20,AP574&lt;=-9.5),"-20 a -9,5",IF(AND(AP574&gt;=-9,AP574&lt;=-6.5),"-9 a -6,5",IF(AP574=-6,"-6",IF(AND(AP574&gt;=-5.5,AP574&lt;=-3),"-5,5 a -3",IF(AND(AP574&gt;=-2.5,AP574&lt;=0),"-2,5 a 0",IF(AND(AP574&gt;=0.5,AP574&lt;=3),"0,5 a 3",IF(AND(AP574&gt;=3.5,AP574&lt;=6),"3,5 a 6",IF(AND(AP574&gt;=6.5,AP574&lt;=9),"6,5 a 9",IF(AND(AP574&gt;=9.5,AP574&lt;=20),"9,5 a 20","Fuera de rango"))))))))))</f>
        <v>-2,5 a 0</v>
      </c>
      <c r="AR574" s="11" t="n">
        <f aca="false">IF(AQ574="","",IF(AQ574="-20 a -9,5",1,IF(AQ574="-9 a -6,5",2,IF(AQ574="-6","NORMA",IF(AQ574="-5,5 a -3",3,IF(AQ574="-2,5 a 0",4,IF(AQ574="0,5 a 3",5,IF(AQ574="3,5 a 6",6,IF(AQ574="6,5 a 9",7,IF(AQ574="9,5 a 20",8,""))))))))))</f>
        <v>4</v>
      </c>
      <c r="AS574" s="9" t="n">
        <v>-1</v>
      </c>
      <c r="AT574" s="10" t="str">
        <f aca="false">IF(AS574="","",IF(AND(AS574&gt;=-16,AS574&lt;=-14),"-16 a -14",IF(AND(AS574&gt;=-13.5,AS574&lt;=-11.5),"-13,5 a -11,5",IF(AND(AS574&gt;=-11,AS574&lt;=-9),"-11 a -9",IF(AND(AS574&gt;=-8.5,AS574&lt;=-6.5),"-8,5 a -6,5",IF(AND(AS574&gt;=-6,AS574&lt;=-4),"-6 a -4",IF(AND(AS574&gt;=-3.5,AS574&lt;=-1.5),"-3,5 a -1,5",IF(AND(AS574&gt;=-1,AS574&lt;=1),"-1 a 1",IF(AND(AS574&gt;=1.5,AS574&lt;=3.5),"1,5 a 3,5",IF(AND(AS574&gt;=4,AS574&lt;=6),"4 a 6",IF(AND(AS574&gt;=6.5,AS574&lt;=8.5),"6,5 a 8,5",IF(AND(AS574&gt;=9,AS574&lt;=11),"9 a 11",IF(AND(AS574&gt;=11.5,AS574&lt;=13.5),"11,5 a 13,5",IF(AND(AS574&gt;=14,AS574&lt;=16),"14 a 16",IF(AND(AS574&gt;=16.5,AS574&lt;=18.5),"16,5 a 18,5",IF(AND(AS574&gt;=19,AS574&lt;=21),"19 a 21","Fuera de rango"))))))))))))))))</f>
        <v>-1 a 1</v>
      </c>
      <c r="AU574" s="11" t="n">
        <f aca="false" t="array" ref="AU574">IF(AT574="","",_xlfn.IFS(AT574="-16 a -14",1,AT574="-13,5 a -11,5",2,AT574="-11 a -9",3,AT574="-8,5 a -6,5",4,AT574="-6 a -4",5,AT574="-3,5 a -1,5",6,AT574="-1 a 1",7,AT574="1,5 a 3,5",8,AT574="4 a 6","NORMA",AT574="6,5 a 8,5",9,AT574="9 a 11",10,AT574="11,5 a 13,5",11,AT574="14 a 16",12,AT574="16,5 a 18,5",13,AT574="19 a 21",14,TRUE(),""))</f>
        <v>7</v>
      </c>
      <c r="AV574" s="9" t="n">
        <v>1</v>
      </c>
      <c r="AW574" s="10" t="str">
        <f aca="false">IF(AV574="","",IF(AND(AV574&gt;=-1,AV574&lt;=-0.5),"-1 a -0,5",IF(AND(AV574&gt;-0.5,AV574&lt;=0),"De -0,5 a 0",IF(AND(AV574&gt;=0.25,AV574&lt;=0.75),"0,25 a 0,75",IF(AND(AV574&gt;=1,AV574&lt;=1.5),"1 a 1,5",IF(AND(AV574&gt;=1.75,AV574&lt;=2.25),"1,75 a 2,25",IF(AND(AV574&gt;=2.5,AV574&lt;=3),"2,5 a 3",IF(AND(AV574&gt;=3.25,AV574&lt;=3.75),"3,25 a 3,75","Fuera de rango"))))))))</f>
        <v>1 a 1,5</v>
      </c>
      <c r="AX574" s="10" t="n">
        <f aca="false">IF(AW574="","",IF(OR(AW574="-1 a -0,5",AW574="-1 a -0.5"),1,IF(OR(AW574="De -0,5 a 0",AW574="-0,5 a 0",AW574="De -0.5 a 0"),2,IF(OR(AW574="0,25 a 0,75",AW574="0.25 a 0.75"),"NORMA",IF(OR(AW574="1 a 1,5",AW574="1 a 1.5"),3,IF(OR(AW574="1,75 a 2,25",AW574="1.75 a 2.25"),4,IF(OR(AW574="2,5 a 3",AW574="2.5 a 3"),5,IF(OR(AW574="3,25 a 3,75",AW574="3.25 a 3.75"),6,""))))))))</f>
        <v>3</v>
      </c>
      <c r="AY574" s="9" t="n">
        <v>-2</v>
      </c>
      <c r="AZ574" s="10" t="str">
        <f aca="false">IF(AY574="","",IF(AND(AY574&gt;=-20,AY574&lt;=-9.5),"-20 a -9,5",IF(AND(AY574&gt;=-9,AY574&lt;=-6.5),"-9 a -6,5",IF(AY574=-6,"-6",IF(AND(AY574&gt;=-5.5,AY574&lt;=-3),"-5,5 a -3",IF(AND(AY574&gt;=-2.5,AY574&lt;=0),"-2,5 a 0",IF(AND(AY574&gt;=0.5,AY574&lt;=3),"0,5 a 3",IF(AND(AY574&gt;=3.5,AY574&lt;=6),"3,5 a 6","Fuera de rango"))))))))</f>
        <v>-2,5 a 0</v>
      </c>
      <c r="BA574" s="11" t="n">
        <f aca="false">IF(AZ574="","",IF(AZ574="-20 a -9,5",1,IF(AZ574="-9 a -6,5",2,IF(AZ574="-6","NORMA",IF(AZ574="-5,5 a -3",3,IF(AZ574="-2,5 a 0",4,IF(AZ574="0,5 a 3",5,IF(AZ574="3,5 a 6",6,""))))))))</f>
        <v>4</v>
      </c>
      <c r="BB574" s="9" t="n">
        <v>0</v>
      </c>
      <c r="BC574" s="10" t="str">
        <f aca="false" t="array" ref="BC574">IF(BB574="","",_xlfn.IFS(AND(BB574&gt;=0,BB574&lt;=2),"0 a 2",AND(BB574&gt;=2.5,BB574&lt;=4.5),"2,5 a 4,5",AND(BB574&gt;=5,BB574&lt;=7),"5 a 7",AND(BB574&gt;=7.5,BB574&lt;=9.5),"7,5 a 9,5",AND(BB574&gt;=10,BB574&lt;=12),"10 a 12",AND(BB574&gt;=12.5,BB574&lt;=14.5),"12,5 a 14,5",BB574=15,"15",AND(BB574&gt;=15.5,BB574&lt;=17.5),"15,5 a 17,5",AND(BB574&gt;=18,BB574&lt;=20),"18 a 20",AND(BB574&gt;=20.5,BB574&lt;=22.5),"20,5 a 22,5",AND(BB574&gt;=23,BB574&lt;=25),"23 a 25",TRUE(),"Fuera de rango"))</f>
        <v>0 a 2</v>
      </c>
      <c r="BD574" s="11" t="n">
        <f aca="false" t="array" ref="BD574">IF(BC574="","",_xlfn.IFS(BC574="0 a 2",1,BC574="2,5 a 4,5",2,BC574="5 a 7",3,BC574="7,5 a 9,5",4,BC574="10 a 12",5,BC574="12,5 a 14,5",6,BC574="15","NORMA",BC574="15,5 a 17,5",7,BC574="18 a 20",8,BC574="20,5 a 22,5",9,BC574="23 a 25",10,TRUE(),"Fuera de rango"))</f>
        <v>1</v>
      </c>
      <c r="BE574" s="9" t="n">
        <v>28</v>
      </c>
      <c r="BF574" s="10" t="str">
        <f aca="false">IF(BE574="","",IF(AND(BE574&gt;=-20,BE574&lt;=-10),"-20 a -10",IF(AND(BE574&gt;=-9.5,BE574&lt;=0.5),"-9,5 a 0,5",IF(AND(BE574&gt;=1,BE574&lt;=11),"1 a 11",IF(AND(BE574&gt;=11.5,BE574&lt;=20.5),"11,5 a 20,5",IF(BE574=21,"21",IF(AND(BE574&gt;=21.5,BE574&lt;=31.5),"21,5 a 31,5",IF(AND(BE574&gt;=32,BE574&lt;=42),"32 a 42","Fuera de rango"))))))))</f>
        <v>21,5 a 31,5</v>
      </c>
      <c r="BG574" s="11" t="n">
        <f aca="false">IF(BF574="","",IF(BF574="-20 a -10",1,IF(BF574="-9,5 a 0,5",2,IF(BF574="1 a 11",3,IF(BF574="11,5 a 20,5",4,IF(BF574="21","NORMA",IF(BF574="21,5 a 31,5",5,IF(BF574="32 a 42",6,""))))))))</f>
        <v>5</v>
      </c>
      <c r="BH574" s="9" t="n">
        <v>5</v>
      </c>
      <c r="BI574" s="10" t="str">
        <f aca="false">IF(BH574="","",IF(AND(BH574&gt;=-20,BH574&lt;=-15),"-20 a -15",IF(AND(BH574&gt;=-14.5,BH574&lt;=-9.5),"-14,5 a -9,5",IF(AND(BH574&gt;=-9,BH574&lt;=-4),"-9 a -4",IF(AND(BH574&gt;=-3.5,BH574&lt;=2.5),"-3,5 a 2,5",IF(AND(BH574&gt;=3,BH574&lt;=8),"3 a 8",IF(AND(BH574&gt;=8.5,BH574&lt;=14.5),"8,5 a 14,5",IF(BH574=15,"15",IF(AND(BH574&gt;=15.5,BH574&lt;=20.5),"15,5 a 20,5",IF(AND(BH574&gt;=21,BH574&lt;=26),"21 a 26","Fuera de rango"))))))))))</f>
        <v>3 a 8</v>
      </c>
      <c r="BJ574" s="11" t="n">
        <f aca="false">IF(BI574="","",IF(BI574="-20 a -15",1,IF(BI574="-14,5 a -9,5",2,IF(BI574="-9 a -4",3,IF(BI574="-3,5 a 2,5",4,IF(BI574="3 a 8",5,IF(BI574="8,5 a 14,5",6,IF(BI574="15","NORMA",IF(BI574="15,5 a 20,5",7,IF(BI574="21 a 26",8,IF(BI574="26,5 a 31,5",9,"")))))))))))</f>
        <v>5</v>
      </c>
      <c r="BK574" s="9" t="n">
        <v>0</v>
      </c>
      <c r="BL574" s="10" t="str">
        <f aca="false">IF(BK574="","",IF(AND(BK574&gt;=0,BK574&lt;=2),"0 - 2",IF(AND(BK574&gt;=2.5,BK574&lt;=4.5),"2,5 - 4,5",IF(AND(BK574&gt;=5,BK574&lt;=7),"5 - 7",IF(AND(BK574&gt;=7.5,BK574&lt;=9.5),"7,5 - 9,5",IF(AND(BK574&gt;=10,BK574&lt;=12),"10 - 12",IF(AND(BK574&gt;=12.5,BK574&lt;=13.5),"12,5 - 13,5",IF(BK574=14,"14",IF(AND(BK574&gt;=14.5,BK574&lt;=16.5),"14,5 - 16,5",IF(AND(BK574&gt;=17,BK574&lt;=19),"17 - 19",IF(AND(BK574&gt;=19.5,BK574&lt;=21.5),"19,5 - 21,5",IF(AND(BK574&gt;=22,BK574&lt;=24),"22 - 24",IF(AND(BK574&gt;=24.5,BK574&lt;=26.5),"24,5 - 26,5",IF(AND(BK574&gt;=27,BK574&lt;=29),"27 - 29",IF(AND(BK574&gt;=29.5,BK574&lt;=30),"29,5 - 30","Fuera de rango")))))))))))))))</f>
        <v>0 - 2</v>
      </c>
      <c r="BM574" s="11" t="n">
        <f aca="false">IF(BL574="","",IF(BL574="0 - 2",1,IF(BL574="2,5 - 4,5",2,IF(BL574="5 - 7",3,IF(BL574="7,5 - 9,5",4,IF(BL574="10 - 12",5,IF(BL574="12,5 - 13,5",6,IF(BL574="14","NORMA",IF(BL574="14,5 - 16,5",7,IF(BL574="17 - 19",8,IF(BL574="19,5 - 21,5",9,IF(BL574="22 - 24",10,IF(BL574="24,5 - 26,5",11,IF(BL574="27 - 29",12,IF(BL574="29,5 - 30",13,"")))))))))))))))</f>
        <v>1</v>
      </c>
      <c r="BN574" s="9" t="n">
        <v>13</v>
      </c>
      <c r="BO574" s="11" t="str">
        <f aca="false">IF(BN574="","",IF(AND(BN574&gt;=-20,BN574&lt;=-10),"-20 a -10",IF(AND(BN574&gt;=-9.5,BN574&lt;=0.5),"-9,5 a 0,5",IF(AND(BN574&gt;=1,BN574&lt;=11),"1 a 11",IF(AND(BN574&gt;=11.5,BN574&lt;=21.5),"11,5 a 21,5",IF(BN574=22,"22",IF(AND(BN574&gt;=22.5,BN574&lt;=32.5),"22,5 a 32,5",IF(AND(BN574&gt;=33,BN574&lt;=43),"33 a 43","Fuera de rango"))))))))</f>
        <v>11,5 a 21,5</v>
      </c>
      <c r="BP574" s="11" t="n">
        <f aca="false">IF(BO574="","",IF(BO574="-20 a -10",1,IF(BO574="-9,5 a 0,5",2,IF(BO574="1 a 11",3,IF(BO574="11,5 a 21,5",4,IF(BO574="22","NORMA",IF(BO574="22,5 a 32,5",5,IF(BO574="33 a 43",6,""))))))))</f>
        <v>4</v>
      </c>
      <c r="BQ574" s="9" t="n">
        <v>8</v>
      </c>
      <c r="BR574" s="10" t="str">
        <f aca="false">IF(BQ574="","",IF(AND(BQ574&gt;=-20,BQ574&lt;=-15),"-20 a -15",IF(AND(BQ574&gt;=-14.5,BQ574&lt;=-9.5),"-14,5 a -9,5",IF(AND(BQ574&gt;=-9,BQ574&lt;=-4),"-9 a -4",IF(AND(BQ574&gt;=-3.5,BQ574&lt;=2.5),"-3,5 a 2,5",IF(AND(BQ574&gt;=3,BQ574&lt;=8),"3 a 8",IF(AND(BQ574&gt;=8.5,BQ574&lt;=13.5),"8,5 a 13,5",IF(AND(BQ574&gt;=14,BQ574&lt;=17.5),"14 a 17,5",IF(BQ574=18,"18",IF(AND(BQ574&gt;=18.5,BQ574&lt;=23.5),"18,5 a 23,5",IF(AND(BQ574&gt;=24,BQ574&lt;=29),"24 a 29",IF(AND(BQ574&gt;=29.5,BQ574&lt;=34.5),"29,5 a 34,5",IF(AND(BQ574&gt;=35,BQ574&lt;=40),"35 a 40","Fuera de rango")))))))))))))</f>
        <v>3 a 8</v>
      </c>
      <c r="BS574" s="11" t="n">
        <f aca="false">IF(BR574="","",IF(BR574="-20 a -15",1,IF(BR574="-14,5 a -9,5",2,IF(BR574="-9 a -4",3,IF(BR574="-3,5 a 2,5",4,IF(BR574="3 a 8",5,IF(BR574="8,5 a 13,5",6,IF(BR574="14 a 17,5",7,IF(BR574="18","NORMA",IF(BR574="18,5 a 23,5",8,IF(BR574="24 a 29",9,IF(BR574="29,5 a 34,5",10,IF(BR574="35 a 40",11,"")))))))))))))</f>
        <v>5</v>
      </c>
      <c r="BT574" s="9" t="n">
        <v>0</v>
      </c>
      <c r="BU574" s="10" t="str">
        <f aca="false">IF(BT574="","",IF(AND(BT574&gt;=-20,BT574&lt;=-18),"-20 a -18",IF(AND(BT574&gt;=-17.5,BT574&lt;=-15.5),"-17,5 a -15,5",IF(AND(BT574&gt;=-15,BT574&lt;=-13),"-15 a -13",IF(AND(BT574&gt;=-12.5,BT574&lt;=-10.5),"-12,5 a -10,5",IF(AND(BT574&gt;=-10,BT574&lt;=-8),"-10 a -8",IF(AND(BT574&gt;=-7.5,BT574&lt;=-5.5),"-7,5 a -5,5",IF(AND(BT574&gt;=-5,BT574&lt;=-3),"-5 a -3",IF(AND(BT574&gt;=-2.5,BT574&lt;=-0.5),"-2,5 a -0,5",IF(BT574=0,"0",IF(AND(BT574&gt;=0.5,BT574&lt;=2.5),"0,5 a 2,5",IF(AND(BT574&gt;=3,BT574&lt;=5),"3 a 5",IF(AND(BT574&gt;=5.5,BT574&lt;=7.5),"5,5 a 7,5",IF(AND(BT574&gt;=8,BT574&lt;=10),"8 a 10",IF(AND(BT574&gt;=10.5,BT574&lt;=12.5),"10,5 a 12,5",IF(AND(BT574&gt;=13,BT574&lt;=15),"13 a 15",IF(AND(BT574&gt;=15.5,BT574&lt;=17.5),"15,5 a 17,5",IF(AND(BT574&gt;=18,BT574&lt;=20),"18 a 20","Fuera de rango"))))))))))))))))))</f>
        <v>0</v>
      </c>
      <c r="BV574" s="11" t="str">
        <f aca="false">IF(BT574="","",IF(BT574=0,"NORMA",IF(AND(BT574&gt;=-20,BT574&lt;=-18),2,IF(AND(BT574&gt;=-17.5,BT574&lt;=-15.5),2,IF(AND(BT574&gt;=-15,BT574&lt;=-13),3,IF(AND(BT574&gt;=-12.5,BT574&lt;=-10.5),4,IF(AND(BT574&gt;=-10,BT574&lt;=-8),5,IF(AND(BT574&gt;=-7.5,BT574&lt;=-5.5),6,IF(AND(BT574&gt;=-5,BT574&lt;=-3),7,IF(AND(BT574&gt;=-2.5,BT574&lt;=-0.5),8,IF(AND(BT574&gt;=0.5,BT574&lt;=2.5),9,IF(AND(BT574&gt;=3,BT574&lt;=5),10,IF(AND(BT574&gt;=5.5,BT574&lt;=7.5),11,IF(AND(BT574&gt;=8,BT574&lt;=10),12,IF(AND(BT574&gt;=10.5,BT574&lt;=12.5),13,IF(AND(BT574&gt;=13,BT574&lt;=15),14,IF(AND(BT574&gt;=15.5,BT574&lt;=17.5),15,IF(AND(BT574&gt;=18,BT574&lt;=20),16,"Fuera de rango"))))))))))))))))))</f>
        <v>NORMA</v>
      </c>
      <c r="BW574" s="9" t="n">
        <v>-3.75</v>
      </c>
      <c r="BX574" s="10" t="n">
        <f aca="false">18.5- (0.3*H574)</f>
        <v>5.3</v>
      </c>
      <c r="BY574" s="10" t="n">
        <f aca="false">(BW574)-(BX574)</f>
        <v>-9.05</v>
      </c>
      <c r="BZ574" s="10" t="str">
        <f aca="false">IF(BY574="","",IF(BY574&lt;-27.5,"De -30 a -28",IF(BY574&lt;-25,"De -27,5 a -25,5",IF(BY574&lt;-22.5,"De -25 a -23",IF(BY574&lt;-20,"De -22,5 a -20,5",IF(BY574&lt;-17.5,"De -20 a -18",IF(BY574&lt;-15,"De -17,5 a -15,5",IF(BY574&lt;-12.5,"De -15 a -13",IF(BY574&lt;-10,"De -12,5 a -10,5",IF(BY574&lt;-7.5,"De -10 a -8",IF(BY574&lt;-5,"De -7,5 a -5,5",IF(BY574&lt;-2.5,"De -5 a -3",IF(BY574&lt;0,"De -2,5 a -0,5",IF(BY574&lt;2.5,"De 0 a 2",IF(BY574&lt;5,"De 2,5 a 4,5",IF(BY574&lt;7.5,"De 5 a 7",IF(BY574&lt;10,"De 7,5 a 9,5",IF(BY574&lt;12.5,"De 10 a 12",IF(BY574&lt;15,"De 12,5 a 14,5",IF(BY574&lt;17.5,"De 15 a 17",IF(BY574&lt;20,"De 17,5 a 19,5",IF(BY574&lt;22.5,"De 20 a 22",IF(BY574&lt;25,"De 22,5 a 24,5",IF(BY574&lt;27.5,"De 25 a 27","De 27,5 a 30"))))))))))))))))))))))))</f>
        <v>De -10 a -8</v>
      </c>
      <c r="CA574" s="12" t="n">
        <f aca="false">IF(BY574="","",IF(BY574&lt;=-28,1,IF(BY574&lt;=-25.5,2,IF(BY574&lt;=-23,3,IF(BY574&lt;=-20.5,4,IF(BY574&lt;=-18,5,IF(BY574&lt;=-15.5,6,IF(BY574&lt;=-13,7,IF(BY574&lt;=-10.5,8,IF(BY574&lt;=-8,9,IF(BY574&lt;=-5.5,10,IF(BY574&lt;=-3,11,IF(BY574&lt;=-0.5,12,IF(BY574&lt;=2,13,IF(BY574&lt;=4.5,14,IF(BY574&lt;=7,15,IF(BY574&lt;=9.5,16,IF(BY574&lt;=12,17,IF(BY574&lt;=14.5,18,IF(BY574&lt;=17,19,IF(BY574&lt;=19.5,20,IF(BY574&lt;=22,21,IF(BY574&lt;=24.5,22,IF(BY574&lt;=27,23,IF(BY574&lt;=30,24,"Fuera de rango")))))))))))))))))))))))))</f>
        <v>9</v>
      </c>
      <c r="CB574" s="9" t="n">
        <v>-4.5</v>
      </c>
      <c r="CC574" s="10" t="n">
        <f aca="false">18.5- (0.3*H574)</f>
        <v>5.3</v>
      </c>
      <c r="CD574" s="10" t="n">
        <f aca="false">(CB574)-(CC574)</f>
        <v>-9.8</v>
      </c>
      <c r="CE574" s="10" t="str">
        <f aca="false">IF(CD574="","",IF(CD574&lt;-27.5,"De -30 a -28",IF(CD574&lt;-25,"De -27,5 a -25,5",IF(CD574&lt;-22.5,"De -25 a -23",IF(CD574&lt;-20,"De -22,5 a -20,5",IF(CD574&lt;-17.5,"De -20 a -18",IF(CD574&lt;-15,"De -17,5 a -15,5",IF(CD574&lt;-12.5,"De -15 a -13",IF(CD574&lt;-10,"De -12,5 a -10,5",IF(CD574&lt;-7.5,"De -10 a -8",IF(CD574&lt;-5,"De -7,5 a -5,5",IF(CD574&lt;-2.5,"De -5 a -3",IF(CD574&lt;0,"De -2,5 a -0,5",IF(CD574&lt;=2,"De 0 a 2",IF(CD574&lt;=4.5,"De 2,5 a 4,5",IF(CD574&lt;=7,"De 5 a 7",IF(CD574&lt;=9.5,"De 7,5 a 9,5",IF(CD574&lt;=12,"De 10 a 12",IF(CD574&lt;=14.5,"De 12,5 a 14,5",IF(CD574&lt;=17,"De 15 a 17",IF(CD574&lt;=19.5,"De 17,5 a 19,5",IF(CD574&lt;=22,"De 20 a 22",IF(CD574&lt;=24.5,"De 22,5 a 24,5",IF(CD574&lt;=27,"De 25 a 27","De 27,5 a 30"))))))))))))))))))))))))</f>
        <v>De -10 a -8</v>
      </c>
      <c r="CF574" s="12" t="n">
        <f aca="false">IF(CD574="","",IF(CD574&lt;-27.5,1,IF(CD574&lt;-25,2,IF(CD574&lt;-22.5,3,IF(CD574&lt;-20,4,IF(CD574&lt;-17.5,5,IF(CD574&lt;-15,6,IF(CD574&lt;-12.5,7,IF(CD574&lt;-10,8,IF(CD574&lt;-7.5,9,IF(CD574&lt;-5,10,IF(CD574&lt;-2.5,11,IF(CD574&lt;0,12,IF(CD574&lt;2.5,13,IF(CD574&lt;5,14,IF(CD574&lt;7.5,15,IF(CD574&lt;10,16,IF(CD574&lt;12.5,17,IF(CD574&lt;15,18,IF(CD574&lt;17.5,19,IF(CD574&lt;20,20,IF(CD574&lt;22.5,21,IF(CD574&lt;25,22,IF(CD574&lt;27.5,23,24))))))))))))))))))))))))</f>
        <v>9</v>
      </c>
      <c r="CG574" s="9" t="n">
        <v>-2.5</v>
      </c>
      <c r="CH574" s="10" t="str">
        <f aca="false">IF(CG574="","",IF(AND(CG574&gt;=-10,CG574&lt;=-9.5),"-10 a -9,5",IF(AND(CG574&gt;-9.5,CG574&lt;=-8.5),"-9 a -8,5",IF(AND(CG574&gt;-8.5,CG574&lt;=-7.5),"-8 a -7,5",IF(AND(CG574&gt;-7.5,CG574&lt;=-6.5),"-7 a -6,5",IF(AND(CG574&gt;-6.5,CG574&lt;=-5.5),"-6 a -5,5",IF(AND(CG574&gt;-5.5,CG574&lt;=-4.5),"-5 a -4,5",IF(AND(CG574&gt;-4.5,CG574&lt;=-3.5),"-4 a -3,5",IF(AND(CG574&gt;-3.5,CG574&lt;=-2.5),"-3 a -2,5",IF(CG574=-2.25,"-2,25",IF(AND(CG574&gt;-2.5,CG574&lt;=-1.5),"-2 a -1,5",IF(AND(CG574&gt;-1.5,CG574&lt;=-0.5),"-1 a -0,5",IF(AND(CG574&gt;-0.5,CG574&lt;=0.5),"0 a 0,5",IF(AND(CG574&gt;0.5,CG574&lt;=1.5),"1 a 1,5",IF(AND(CG574&gt;1.5,CG574&lt;=2.5),"2 a 2,5",IF(AND(CG574&gt;2.5,CG574&lt;=3.5),"3 a 3,5",IF(AND(CG574&gt;3.5,CG574&lt;=4.5),"4 a 4,5",IF(AND(CG574&gt;4.5,CG574&lt;=5.5),"5 a 5,5",IF(AND(CG574&gt;5.5,CG574&lt;=6.5),"6 a 6,5",IF(AND(CG574&gt;6.5,CG574&lt;=7.5),"7 a 7,5",IF(AND(CG574&gt;7.5,CG574&lt;=8.5),"8 a 8,5",IF(AND(CG574&gt;8.5,CG574&lt;=9.5),"9 a 9,5",IF(CG574&gt;=10,"10","Fuera de rango")))))))))))))))))))))))</f>
        <v>-3 a -2,5</v>
      </c>
      <c r="CI574" s="11" t="n">
        <f aca="false">IF(CG574="","",IF(CG574=-2.25,"NORMA",IF(CG574&lt;=-9.5,1,IF(CG574&lt;=-8.5,2,IF(CG574&lt;=-7.5,3,IF(CG574&lt;=-6.5,4,IF(CG574&lt;=-5.5,5,IF(CG574&lt;=-4.5,6,IF(CG574&lt;=-3.5,7,IF(CG574&lt;=-2.5,8,IF(CG574&lt;=-1.5,9,IF(CG574&lt;=-0.5,10,IF(CG574&lt;=0.5,11,IF(CG574&lt;=1.5,12,IF(CG574&lt;=2.5,13,IF(CG574&lt;=3.5,14,IF(CG574&lt;=4.5,15,IF(CG574&lt;=5.5,16,IF(CG574&lt;=6.5,17,IF(CG574&lt;=7.5,18,IF(CG574&lt;=8.5,19,IF(CG574&lt;=9.5,20,IF(CG574=10,21,"Fuera de rango")))))))))))))))))))))))</f>
        <v>8</v>
      </c>
      <c r="CJ574" s="9" t="n">
        <v>2.5</v>
      </c>
      <c r="CK574" s="10" t="str">
        <f aca="false">IF(CJ574="","",IF(AND(CJ574&gt;=-6,CJ574&lt;=-5.5),"-6 a -5,5",IF(AND(CJ574&gt;-5.5,CJ574&lt;=-4.5),"-5 a -4,5",IF(AND(CJ574&gt;-4.5,CJ574&lt;=-3.5),"-4 a -3,5",IF(AND(CJ574&gt;-3.5,CJ574&lt;=-2.5),"-3 a -2,5",IF(AND(CJ574&gt;-2.5,CJ574&lt;=-1.5),"-2 a -1,5",IF(AND(CJ574&gt;-1.5,CJ574&lt;=-0.5),"-1 a -0,5",IF(AND(CJ574&gt;-0.5,CJ574&lt;=0.5),"0 a 0,5",IF(AND(CJ574&gt;0.5,CJ574&lt;=1.5),"1 a 1,5",IF(AND(CJ574&gt;1.5,CJ574&lt;2.5),"2",IF(AND(CJ574&gt;=2.5,CJ574&lt;=3),"2,5 a 3",IF(AND(CJ574&gt;3,CJ574&lt;=4),"3,5 a 4",IF(AND(CJ574&gt;4,CJ574&lt;=5),"4,5 a 5",IF(AND(CJ574&gt;5,CJ574&lt;=6),"5,5 a 6",IF(AND(CJ574&gt;6,CJ574&lt;=7),"6,5 a 7",IF(AND(CJ574&gt;7,CJ574&lt;=8),"7,5 a 8",IF(AND(CJ574&gt;8,CJ574&lt;=9.5),"8,5 a 9,5",IF(CJ574=10,"10","Fuera de rango"))))))))))))))))))</f>
        <v>2,5 a 3</v>
      </c>
      <c r="CL574" s="11" t="n">
        <f aca="false">IF(CK574="","",IF(OR(CK574="-6 a -5,5",CK574="-6 - -5,5"),1,IF(OR(CK574="-5 a -4,5",CK574="-5 - -4,5"),2,IF(OR(CK574="-4 a -3,5",CK574="-4 - -3,5"),3,IF(OR(CK574="-3 a -2,5",CK574="-3 - -2,5"),4,IF(OR(CK574="-2 a -1,5",CK574="-2 - -1,5"),5,IF(OR(CK574="-1 a -0,5",CK574="-1 - -0,5"),6,IF(OR(CK574="0 a 0,5",CK574="0 - 0,5"),7,IF(OR(CK574="1 a 1,5",CK574="1 - 1,5"),8,IF(CK574="2","NORMA",IF(OR(CK574="2,5 a 3",CK574="2,5 - 3"),9,IF(OR(CK574="3,5 a 4",CK574="3,5 - 4"),10,IF(OR(CK574="4,5 a 5",CK574="4,5 - 5"),11,IF(OR(CK574="5,5 a 6",CK574="5,5 - 6"),12,IF(OR(CK574="6,5 a 7",CK574="6,5 - 7"),13,IF(OR(CK574="7,5 a 8",CK574="7,5 - 8"),14,IF(OR(CK574="8,5 a 9",CK574="8,5 - 9,5",CK574="9 a 9,5"),15,IF(CK574="10",15,IF(OR(CK574="0,5 a 1",CK574="0,5 - 1"),7,"Fuera de rango")))))))))))))))))))</f>
        <v>9</v>
      </c>
      <c r="CO574" s="10" t="str">
        <f aca="false">IF(CM574&gt;0,"EME"," ")</f>
        <v> </v>
      </c>
      <c r="CQ574" s="10" t="str">
        <f aca="false">IF(CP574&gt;0,"0", " ")</f>
        <v> </v>
      </c>
      <c r="CR574" s="10" t="str">
        <f aca="false">IF(CP574&gt;0,"EME"," ")</f>
        <v> </v>
      </c>
      <c r="CS574" s="9" t="n">
        <v>0</v>
      </c>
      <c r="CV574" s="9" t="n">
        <v>0</v>
      </c>
      <c r="CY574" s="9" t="n">
        <v>-1.5</v>
      </c>
      <c r="DB574" s="9" t="n">
        <v>-1.5</v>
      </c>
      <c r="DC574" s="11" t="str">
        <f aca="false">IF(DB574&lt;0,"2"," ")</f>
        <v>2</v>
      </c>
      <c r="DD574" s="11" t="str">
        <f aca="false">IF(DB574&lt;0,"MIO"," ")</f>
        <v>MIO</v>
      </c>
      <c r="DE574" s="9" t="n">
        <v>0</v>
      </c>
      <c r="DF574" s="10" t="str">
        <f aca="false">IF(DE574&lt;0,"3"," ")</f>
        <v> </v>
      </c>
      <c r="DG574" s="10" t="str">
        <f aca="false">IF(DE574&lt;0,"AST"," ")</f>
        <v> </v>
      </c>
      <c r="DH574" s="9" t="n">
        <v>0</v>
      </c>
      <c r="DI574" s="10" t="str">
        <f aca="false">IF(DH574&lt;0,"3"," ")</f>
        <v> </v>
      </c>
      <c r="DJ574" s="10" t="str">
        <f aca="false">IF(DH574&lt;0,"AST"," ")</f>
        <v> </v>
      </c>
      <c r="DK574" s="9" t="n">
        <v>1</v>
      </c>
      <c r="DL574" s="10" t="str">
        <f aca="false">IF(DK574&gt;0,"4"," ")</f>
        <v>4</v>
      </c>
      <c r="DM574" s="10" t="str">
        <f aca="false">IF(DK574&gt;0,"PRE"," ")</f>
        <v>PRE</v>
      </c>
      <c r="DN574" s="9" t="n">
        <v>1</v>
      </c>
      <c r="DO574" s="10" t="str">
        <f aca="false">IF(DN574&gt;0,"4"," ")</f>
        <v>4</v>
      </c>
      <c r="DP574" s="10" t="str">
        <f aca="false">IF(DN574&gt;0,"PRE"," ")</f>
        <v>PRE</v>
      </c>
      <c r="DS574" s="12" t="str">
        <f aca="false">CONCATENATE(CO574,CU574,DA574,DG574,DM574)</f>
        <v>  PRE</v>
      </c>
      <c r="DT574" s="10" t="e">
        <f aca="false" t="array" ref="DT574">_xlfn.IFS(DS574="EME    ","0", DS574=" HIP   ","1", DS574="  MIO  ","2", DS574="   AST ","3", DS574="    PRE","4", DS574="EME   PRE","5", DS574=" HIP  PRE","6", DS574=" HIP AST ","7", DS574="  MIO PRE","8", DS574="  MIOAST ","9", DS574="   ASTPRE","10",DS574=" HIP ASTPRE","11", DS574="  MIOASTPRE","12", DS574="     ","0")</f>
        <v>#N/A</v>
      </c>
      <c r="DV574" s="1" t="e">
        <f aca="false" t="array" ref="DV574">_xlfn.IFS(DU574="SI","2", DU574="NO","1")</f>
        <v>#N/A</v>
      </c>
      <c r="DX574" s="11" t="str">
        <f aca="false">IF(DW574=0,"1","2")</f>
        <v>1</v>
      </c>
      <c r="DY574" s="11" t="str">
        <f aca="false" t="array" ref="DY574">_xlfn.IFS(DW574=0,"0", DW574=0.25, "1", DW574=0.5,"2", DW574=0.75,"3", DW574=1,"4",DW574=1.25,"5", DW574=1.5,"6", DW574=1.75,"7", DW574=2,"8")</f>
        <v>0</v>
      </c>
      <c r="EA574" s="11" t="str">
        <f aca="false">IF(DZ574=0,"1","2")</f>
        <v>1</v>
      </c>
      <c r="EB574" s="11" t="str">
        <f aca="false" t="array" ref="EB574">_xlfn.IFS(DZ574=0,"0", DZ574=0.25, "1", DZ574=0.5,"2", DZ574=0.75,"3", DZ574=1,"4",DZ574=1.25,"5", DZ574=1.5,"6", DZ574=1.75,"7", DZ574=2,"8")</f>
        <v>0</v>
      </c>
      <c r="ED574" s="10" t="str">
        <f aca="false">IF(EC574=0,"1","2")</f>
        <v>1</v>
      </c>
      <c r="EE574" s="11" t="str">
        <f aca="false" t="array" ref="EE574">_xlfn.IFS(EC574=0,"0", EC574=-0.25, "1", EC574=-0.5,"2", EC574=-0.75,"3", EC574=-1,"4",EC574=-1.25,"5", EC574=-1.5,"6", EC574=-1.75,"7", EC574=-2,"8", EC574=-2.25,"9",EC574=-2.5,"10", EC574=-2.75,"11", EC574=-3,"12", EC574=-3.25,"13", EC574=-3.5,"14", EC574=-3.75,"15",EC574=-4,"16")</f>
        <v>0</v>
      </c>
      <c r="EG574" s="10" t="str">
        <f aca="false">IF(EF574=0,"1","2")</f>
        <v>1</v>
      </c>
      <c r="EH574" s="11" t="str">
        <f aca="false" t="array" ref="EH574">_xlfn.IFS(EF574=0,"0", EF574=-0.25, "1", EF574=-0.5,"2", EF574=-0.75,"3", EF574=-1,"4",EF574=-1.25,"5", EF574=-1.5,"6", EF574=-1.75,"7", EF574=-2,"8", EF574=-2.25,"9",EF574=-2.5,"10", EF574=-2.75,"11", EF574=-3,"12", EF574=-3.25,"13", EF574=-3.5,"14", EF574=-3.75,"15",EF574=-4,"16")</f>
        <v>0</v>
      </c>
      <c r="EJ574" s="11" t="str">
        <f aca="false">IF(EI574=0,"1","2")</f>
        <v>1</v>
      </c>
      <c r="EK574" s="11" t="str">
        <f aca="false" t="array" ref="EK574">_xlfn.IFS(EI574=0,"0", EI574=-0.25, "1", EI574=-0.5,"2", EI574=-0.75,"3", EI574=-1,"4",EI574=-1.25,"5", EI574=-1.5,"6", EI574=-1.75,"7", EI574=-2,"8", EI574=-2.25,"9", EI574=-2.25,"9",EI574=-2.5,"10", EI574=-2.75,"11", EI574=-3,"12", EI574=-3.25,"13", EI574=-3.5,"14", EI574=-3.75,"15",EI574=-4,"16", EI574=0.25, "17", EI574=0.5, "18")</f>
        <v>0</v>
      </c>
      <c r="EM574" s="11" t="str">
        <f aca="false">IF(EL574=0,"1","2")</f>
        <v>1</v>
      </c>
      <c r="EN574" s="11" t="str">
        <f aca="false" t="array" ref="EN574">_xlfn.IFS(EL574=0.25,"17",EL574=0.5,"18", EL574=0,"0", EL574=-0.25, "1", EL574=-0.5,"2", EL574=-0.75,"3", EL574=-1,"4",EL574=-1.25,"5", EL574=-1.5,"6", EL574=-1.75,"7", EL574=-2,"8",EL574= -2.25,"9",EL574=-2.5,"10",EL574= -2.75,"11",EL574= -3,"12",EL574= -3.25,"13",EL574= -3.5,"14",EL574= -3.75,"15",EL574=-4,"16")</f>
        <v>0</v>
      </c>
      <c r="EP574" s="11" t="str">
        <f aca="false">IF(EO574=0,"1","2")</f>
        <v>1</v>
      </c>
      <c r="EQ574" s="11" t="str">
        <f aca="false" t="array" ref="EQ574">_xlfn.IFS(EO574=0,"0", EO574=0.25, "1", EO574=0.5,"2", EO574=0.75,"3", EO574=1,"4",EO574=1.25,"5", EO574=1.5,"6", EO574=1.75,"7", EO574=2,"8", EO574=2.25,"9", EO574=2.25,"9",EO574=2.5,"10", EO574=2.75,"11", EO574=3,"12", EO574=3.25,"13", EO574=3.5,"14", EO574=3.75,"15",EO574=4,"16", EO574=-0.25, "17", bq=-0.5, "18")</f>
        <v>0</v>
      </c>
      <c r="ES574" s="11" t="str">
        <f aca="false">IF(ER574=0,"1","2")</f>
        <v>1</v>
      </c>
      <c r="ET574" s="11" t="str">
        <f aca="false" t="array" ref="ET574">_xlfn.IFS(ER574=0,"0", ER574=0.25, "1", ER574=0.5,"2", ER574=0.75,"3", ER574=1,"4",ER574=1.25,"5", ER574=1.5,"6", ER574=1.75,"7", ER574=2,"8", ER574=2.25,"9", ER574=2.25,"9",ER574=2.5,"10", ER574=2.75,"11", ER574=3,"12", ER574=3.25,"13", ER574=3.5,"14", ER574=3.75,"15",ER574=4,"16", ER574=-0.25, "17", bq=-0.5, "18")</f>
        <v>0</v>
      </c>
      <c r="EV574" s="14" t="e">
        <f aca="false">VLOOKUP(EU574,LEYENDA!$G$2:$H$8,2,TRUE())</f>
        <v>#N/A</v>
      </c>
      <c r="EW574" s="14" t="e">
        <f aca="false" t="array" ref="EW574">_xlfn.IFS(EV574="0-5","1", EV574="6-12","2", EV574="13-18","3", EV574="19-24","4", EV574="25-36","5", EV574="37-48","6", EV574="49-60","7")</f>
        <v>#N/A</v>
      </c>
    </row>
    <row r="575" customFormat="false" ht="13.5" hidden="false" customHeight="false" outlineLevel="0" collapsed="false">
      <c r="A575" s="1" t="n">
        <v>223</v>
      </c>
      <c r="B575" s="2" t="n">
        <v>4</v>
      </c>
      <c r="C575" s="33" t="n">
        <v>44245</v>
      </c>
      <c r="E575" s="5" t="str">
        <f aca="false">VLOOKUP(A575,'286'!$A$3:$J$6279,10,FALSE())</f>
        <v>PILAS ESPAÑA, ÁNGEL</v>
      </c>
      <c r="F575" s="4" t="str">
        <f aca="false">VLOOKUP(A575,'286'!$A$3:$I$1768,3,FALSE())</f>
        <v>PIESAN</v>
      </c>
      <c r="G575" s="6" t="n">
        <f aca="false">VLOOKUP(A575,'286'!$A$3:$I$1768,4,FALSE())</f>
        <v>27117</v>
      </c>
      <c r="H575" s="7" t="n">
        <f aca="false">YEAR(C575)-YEAR(G575)</f>
        <v>47</v>
      </c>
      <c r="I575" s="1" t="str">
        <f aca="false">VLOOKUP(H575,LEYENDA!$C$2:$D$6,2,TRUE())</f>
        <v>41-60</v>
      </c>
      <c r="J575" s="5" t="str">
        <f aca="false">VLOOKUP(A575,'286'!$A$3:$I$1768,7,FALSE())</f>
        <v>H</v>
      </c>
      <c r="K575" s="8" t="n">
        <f aca="false">VLOOKUP(A575,'286'!$A$3:$I$1768,2,FALSE())</f>
        <v>0</v>
      </c>
      <c r="L575" s="4" t="str">
        <f aca="false">VLOOKUP(A575,'286'!$A$3:$I$1768,8,FALSE())</f>
        <v>D</v>
      </c>
      <c r="M575" s="4" t="str">
        <f aca="false">VLOOKUP(A575,'286'!$A$3:$I$1768,9,FALSE())</f>
        <v>I</v>
      </c>
      <c r="N575" s="8" t="str">
        <f aca="false">IF(R575=O575, "MISMA","CONTRARIA")</f>
        <v>CONTRARIA</v>
      </c>
      <c r="O575" s="8" t="str">
        <f aca="false" t="array" ref="O575">_xlfn.IFS(L575="D","1", L575="I","2")</f>
        <v>1</v>
      </c>
      <c r="P575" s="8" t="e">
        <f aca="false" t="array" ref="P575">_xlfn.IFS(K575="OD","1", K575="OI","2")</f>
        <v>#N/A</v>
      </c>
      <c r="Q575" s="1" t="str">
        <f aca="false" t="array" ref="Q575">_xlfn.IFS(J575="M","1", J575="H","2")</f>
        <v>2</v>
      </c>
      <c r="R575" s="8" t="str">
        <f aca="false" t="array" ref="R575">_xlfn.IFS(M575="D","1", M575="I","2")</f>
        <v>2</v>
      </c>
      <c r="S575" s="1" t="str">
        <f aca="false" t="array" ref="S575">_xlfn.IFS(N575="CONTRARIA", "1",N575= "MISMA","2")</f>
        <v>1</v>
      </c>
      <c r="T575" s="1" t="str">
        <f aca="false" t="array" ref="T575">_xlfn.IFS(I575="0-12","1", I575="13-24","2", I575="25-40","3", I575="41-60","4", I575="61-100","5")</f>
        <v>4</v>
      </c>
      <c r="U575" s="9" t="n">
        <v>1.5</v>
      </c>
      <c r="V575" s="10" t="str">
        <f aca="false">IF(U575="","",IF(AND(U575&gt;=-9,U575&lt;=-6.5),"-9 a -6,5",IF(AND(U575&gt;=-6,U575&lt;=-3.5),"-6 a -3,5",IF(AND(U575&gt;=-3,U575&lt;=-1),"-3 a -1",IF(U575=-0.5,"-0,5",IF(AND(U575&gt;=0,U575&lt;=2.5),"0 a 2,5",IF(AND(U575&gt;=3,U575&lt;=5.5),"3 a 5,5",IF(AND(U575&gt;=6,U575&lt;=8.5),"6 a 8,5",IF(AND(U575&gt;=9,U575&lt;=20),"9 a 20","Fuera de rango")))))))))</f>
        <v>0 a 2,5</v>
      </c>
      <c r="W575" s="11" t="n">
        <f aca="false">IF(V575="","",IF(V575="-9 a -6,5",2,IF(V575="-6 a -3,5",3,IF(V575="-3 a -1",4,IF(V575="-0,5","NORMA",IF(V575="0 a 2,5",5,IF(V575="3 a 5,5",6,IF(V575="6 a 8,5",7,IF(V575="9 a 20",8,"Fuera de rango")))))))))</f>
        <v>5</v>
      </c>
      <c r="X575" s="9" t="n">
        <v>0</v>
      </c>
      <c r="Y575" s="11" t="str">
        <f aca="false">IF(X575="","",IF(AND(X575&gt;=0,X575&lt;=4),"0 a 4",IF(AND(X575&gt;=4.5,X575&lt;=8.5),"4,5 a 8,5",IF(X575=9,"9",IF(AND(X575&gt;=9.5,X575&lt;=13),"9,5 a 13",IF(AND(X575&gt;=13.5,X575&lt;=20),"13,5 a 20",IF(AND(X575&gt;=20.5,X575&lt;=35),"20,5 a 35","Fuera de rango")))))))</f>
        <v>0 a 4</v>
      </c>
      <c r="Z575" s="11" t="n">
        <f aca="false">IF(Y575="","",IF(Y575="0 a 4",1,IF(Y575="4,5 a 8,5",2,IF(Y575="9","NORMA",IF(Y575="9,5 a 13",3,IF(Y575="13,5 a 20",4,IF(Y575="20,5 a 35",5,"Fuera de rango")))))))</f>
        <v>1</v>
      </c>
      <c r="AA575" s="9" t="n">
        <v>27</v>
      </c>
      <c r="AB575" s="10" t="str">
        <f aca="false">IF(AA575="","",IF(AND(AA575&gt;=0,AA575&lt;=9),"0 a 9",IF(AND(AA575&gt;=9.5,AA575&lt;=18.5),"9,5 a 18,5",IF(AA575=19,"19",IF(AND(AA575&gt;=19.5,AA575&lt;=28),"19,5 a 28",IF(AND(AA575&gt;=28.5,AA575&lt;=40),"28,5 a 40","Fuera de rango"))))))</f>
        <v>19,5 a 28</v>
      </c>
      <c r="AC575" s="11" t="n">
        <f aca="false" t="array" ref="AC575">_xlfn.IFS(AB575="","",AB575="0 a 9",1,AB575="9,5 a 18,5",2,AB575="19","NORMA",AB575="19,5 a 28",3,AB575="28,5 a 40",4,TRUE(),"Fuera de rango")</f>
        <v>3</v>
      </c>
      <c r="AD575" s="9" t="n">
        <v>16</v>
      </c>
      <c r="AE575" s="10" t="str">
        <f aca="false">IF(AD575="","",IF(AND(AD575&gt;=-10,AD575&lt;=0),"De -10 a 0",IF(AND(AD575&gt;=0.5,AD575&lt;=9.5),"0,5 a 9,5",IF(AD575=10,"10",IF(AND(AD575&gt;=10.5,AD575&lt;=20),"10,5 a 20",IF(AND(AD575&gt;=20.5,AD575&lt;=40),"20,5 a 40","Fuera de rango"))))))</f>
        <v>10,5 a 20</v>
      </c>
      <c r="AF575" s="12" t="n">
        <f aca="false">IF(AD575="","",IF(AND(AD575&gt;=-10,AD575&lt;=0),1,IF(AND(AD575&gt;=0.5,AD575&lt;=9.5),2,IF(AD575=10,"NORMA",IF(AND(AD575&gt;=10.5,AD575&lt;=20),3,IF(AND(AD575&gt;=20.5,AD575&lt;=40),4,""))))))</f>
        <v>3</v>
      </c>
      <c r="AG575" s="9" t="n">
        <v>8</v>
      </c>
      <c r="AH575" s="10" t="str">
        <f aca="false">IF(AG575="","",IF(AND(AG575&gt;=0,AG575&lt;=4),"0 a 4",IF(AND(AG575&gt;=4.5,AG575&lt;=8.5),"4,5 a 8,5",IF(AG575=9,"9",IF(AND(AG575&gt;=9.5,AG575&lt;=13),"9,5 a 13",IF(AND(AG575&gt;=13.5,AG575&lt;=25),"13,5 a 25","Fuera de rango"))))))</f>
        <v>4,5 a 8,5</v>
      </c>
      <c r="AI575" s="10" t="n">
        <f aca="false">IF(AH575="","",IF(AH575="0 a 4",1,IF(AH575="4,5 a 8,5",2,IF(AH575="9","NORMA",IF(AH575="9,5 a 13",3,IF(AH575="13,5 a 25",4,""))))))</f>
        <v>2</v>
      </c>
      <c r="AJ575" s="9" t="n">
        <v>3</v>
      </c>
      <c r="AK575" s="10" t="str">
        <f aca="false">IF(AJ575="","",IF(AND(AJ575&gt;=-15,AJ575&lt;=-10.5),"-15 a -10,5",IF(AND(AJ575&gt;=-10,AJ575&lt;=-4),"-10 a -4",IF(AND(AJ575&gt;=-4.5,AJ575&lt;=0),"-4,5 a 0",IF(AND(AJ575&gt;=0.5,AJ575&lt;=4.5),"0,5 a 4,5",IF(AJ575=5,"5",IF(AND(AJ575&gt;=5.5,AJ575&lt;=10),"5,5 a 10",IF(AND(AJ575&gt;=10.5,AJ575&lt;=20),"10,5 a 20","Fuera de rango"))))))))</f>
        <v>0,5 a 4,5</v>
      </c>
      <c r="AL575" s="11" t="n">
        <f aca="false">IF(AK575="","",IF(AK575="-15 a -10,5",1,IF(AK575="-10 a -4",2,IF(AK575="-4,5 a 0",3,IF(AK575="0,5 a 4,5",4,IF(AK575="5","NORMA",IF(AK575="5,5 a 10",5,IF(AK575="10,5 a 20",6,"Error"))))))))</f>
        <v>4</v>
      </c>
      <c r="AM575" s="9" t="n">
        <v>0</v>
      </c>
      <c r="AN575" s="10" t="str">
        <f aca="false">IF(AM575="","",IF(AND(AM575&gt;=-7.5,AM575&lt;=-5.5),"-7,5 a -5,5",IF(AND(AM575&gt;=-5,AM575&lt;=-3),"-5 a -3",IF(AND(AM575&gt;=-2.5,AM575&lt;=-0.5),"-2,5 a -0,5",IF(AM575=0,"0,00",IF(AND(AM575&gt;=0.5,AM575&lt;=2.5),"0,5 a 2,5",IF(AND(AM575&gt;=3,AM575&lt;=5),"3 a 5",IF(AND(AM575&gt;=5.5,AM575&lt;=7.5),"5,5 a 7,5",IF(AND(AM575&gt;=8,AM575&lt;=10),"8 a 10","Fuera de rango")))))))))</f>
        <v>0,00</v>
      </c>
      <c r="AO575" s="11" t="str">
        <f aca="false">IF(AN575="","",IF(AN575="-7,5 a -5,5",1,IF(AN575="-5 a -3",2,IF(AN575="-2,5 a -0,5",3,IF(AN575="0,00","NORMA",IF(AN575="0,5 a 2,5",4,IF(AN575="3 a 5",5,IF(AN575="5,5 a 7,5",6,IF(AN575="8 a 10",7,"Error")))))))))</f>
        <v>NORMA</v>
      </c>
      <c r="AP575" s="9" t="n">
        <v>-3</v>
      </c>
      <c r="AQ575" s="10" t="str">
        <f aca="false">IF(AP575="","",IF(AND(AP575&gt;=-20,AP575&lt;=-9.5),"-20 a -9,5",IF(AND(AP575&gt;=-9,AP575&lt;=-6.5),"-9 a -6,5",IF(AP575=-6,"-6",IF(AND(AP575&gt;=-5.5,AP575&lt;=-3),"-5,5 a -3",IF(AND(AP575&gt;=-2.5,AP575&lt;=0),"-2,5 a 0",IF(AND(AP575&gt;=0.5,AP575&lt;=3),"0,5 a 3",IF(AND(AP575&gt;=3.5,AP575&lt;=6),"3,5 a 6",IF(AND(AP575&gt;=6.5,AP575&lt;=9),"6,5 a 9",IF(AND(AP575&gt;=9.5,AP575&lt;=20),"9,5 a 20","Fuera de rango"))))))))))</f>
        <v>-5,5 a -3</v>
      </c>
      <c r="AR575" s="11" t="n">
        <f aca="false">IF(AQ575="","",IF(AQ575="-20 a -9,5",1,IF(AQ575="-9 a -6,5",2,IF(AQ575="-6","NORMA",IF(AQ575="-5,5 a -3",3,IF(AQ575="-2,5 a 0",4,IF(AQ575="0,5 a 3",5,IF(AQ575="3,5 a 6",6,IF(AQ575="6,5 a 9",7,IF(AQ575="9,5 a 20",8,""))))))))))</f>
        <v>3</v>
      </c>
      <c r="AS575" s="9" t="n">
        <v>0</v>
      </c>
      <c r="AT575" s="10" t="str">
        <f aca="false">IF(AS575="","",IF(AND(AS575&gt;=-16,AS575&lt;=-14),"-16 a -14",IF(AND(AS575&gt;=-13.5,AS575&lt;=-11.5),"-13,5 a -11,5",IF(AND(AS575&gt;=-11,AS575&lt;=-9),"-11 a -9",IF(AND(AS575&gt;=-8.5,AS575&lt;=-6.5),"-8,5 a -6,5",IF(AND(AS575&gt;=-6,AS575&lt;=-4),"-6 a -4",IF(AND(AS575&gt;=-3.5,AS575&lt;=-1.5),"-3,5 a -1,5",IF(AND(AS575&gt;=-1,AS575&lt;=1),"-1 a 1",IF(AND(AS575&gt;=1.5,AS575&lt;=3.5),"1,5 a 3,5",IF(AND(AS575&gt;=4,AS575&lt;=6),"4 a 6",IF(AND(AS575&gt;=6.5,AS575&lt;=8.5),"6,5 a 8,5",IF(AND(AS575&gt;=9,AS575&lt;=11),"9 a 11",IF(AND(AS575&gt;=11.5,AS575&lt;=13.5),"11,5 a 13,5",IF(AND(AS575&gt;=14,AS575&lt;=16),"14 a 16",IF(AND(AS575&gt;=16.5,AS575&lt;=18.5),"16,5 a 18,5",IF(AND(AS575&gt;=19,AS575&lt;=21),"19 a 21","Fuera de rango"))))))))))))))))</f>
        <v>-1 a 1</v>
      </c>
      <c r="AU575" s="11" t="n">
        <f aca="false" t="array" ref="AU575">IF(AT575="","",_xlfn.IFS(AT575="-16 a -14",1,AT575="-13,5 a -11,5",2,AT575="-11 a -9",3,AT575="-8,5 a -6,5",4,AT575="-6 a -4",5,AT575="-3,5 a -1,5",6,AT575="-1 a 1",7,AT575="1,5 a 3,5",8,AT575="4 a 6","NORMA",AT575="6,5 a 8,5",9,AT575="9 a 11",10,AT575="11,5 a 13,5",11,AT575="14 a 16",12,AT575="16,5 a 18,5",13,AT575="19 a 21",14,TRUE(),""))</f>
        <v>7</v>
      </c>
      <c r="AV575" s="9" t="n">
        <v>1.25</v>
      </c>
      <c r="AW575" s="10" t="str">
        <f aca="false">IF(AV575="","",IF(AND(AV575&gt;=-1,AV575&lt;=-0.5),"-1 a -0,5",IF(AND(AV575&gt;-0.5,AV575&lt;=0),"De -0,5 a 0",IF(AND(AV575&gt;=0.25,AV575&lt;=0.75),"0,25 a 0,75",IF(AND(AV575&gt;=1,AV575&lt;=1.5),"1 a 1,5",IF(AND(AV575&gt;=1.75,AV575&lt;=2.25),"1,75 a 2,25",IF(AND(AV575&gt;=2.5,AV575&lt;=3),"2,5 a 3",IF(AND(AV575&gt;=3.25,AV575&lt;=3.75),"3,25 a 3,75","Fuera de rango"))))))))</f>
        <v>1 a 1,5</v>
      </c>
      <c r="AX575" s="10" t="n">
        <f aca="false">IF(AW575="","",IF(OR(AW575="-1 a -0,5",AW575="-1 a -0.5"),1,IF(OR(AW575="De -0,5 a 0",AW575="-0,5 a 0",AW575="De -0.5 a 0"),2,IF(OR(AW575="0,25 a 0,75",AW575="0.25 a 0.75"),"NORMA",IF(OR(AW575="1 a 1,5",AW575="1 a 1.5"),3,IF(OR(AW575="1,75 a 2,25",AW575="1.75 a 2.25"),4,IF(OR(AW575="2,5 a 3",AW575="2.5 a 3"),5,IF(OR(AW575="3,25 a 3,75",AW575="3.25 a 3.75"),6,""))))))))</f>
        <v>3</v>
      </c>
      <c r="AY575" s="9" t="n">
        <v>-2</v>
      </c>
      <c r="AZ575" s="10" t="str">
        <f aca="false">IF(AY575="","",IF(AND(AY575&gt;=-20,AY575&lt;=-9.5),"-20 a -9,5",IF(AND(AY575&gt;=-9,AY575&lt;=-6.5),"-9 a -6,5",IF(AY575=-6,"-6",IF(AND(AY575&gt;=-5.5,AY575&lt;=-3),"-5,5 a -3",IF(AND(AY575&gt;=-2.5,AY575&lt;=0),"-2,5 a 0",IF(AND(AY575&gt;=0.5,AY575&lt;=3),"0,5 a 3",IF(AND(AY575&gt;=3.5,AY575&lt;=6),"3,5 a 6","Fuera de rango"))))))))</f>
        <v>-2,5 a 0</v>
      </c>
      <c r="BA575" s="11" t="n">
        <f aca="false">IF(AZ575="","",IF(AZ575="-20 a -9,5",1,IF(AZ575="-9 a -6,5",2,IF(AZ575="-6","NORMA",IF(AZ575="-5,5 a -3",3,IF(AZ575="-2,5 a 0",4,IF(AZ575="0,5 a 3",5,IF(AZ575="3,5 a 6",6,""))))))))</f>
        <v>4</v>
      </c>
      <c r="BB575" s="9" t="n">
        <v>0</v>
      </c>
      <c r="BC575" s="10" t="str">
        <f aca="false" t="array" ref="BC575">IF(BB575="","",_xlfn.IFS(AND(BB575&gt;=0,BB575&lt;=2),"0 a 2",AND(BB575&gt;=2.5,BB575&lt;=4.5),"2,5 a 4,5",AND(BB575&gt;=5,BB575&lt;=7),"5 a 7",AND(BB575&gt;=7.5,BB575&lt;=9.5),"7,5 a 9,5",AND(BB575&gt;=10,BB575&lt;=12),"10 a 12",AND(BB575&gt;=12.5,BB575&lt;=14.5),"12,5 a 14,5",BB575=15,"15",AND(BB575&gt;=15.5,BB575&lt;=17.5),"15,5 a 17,5",AND(BB575&gt;=18,BB575&lt;=20),"18 a 20",AND(BB575&gt;=20.5,BB575&lt;=22.5),"20,5 a 22,5",AND(BB575&gt;=23,BB575&lt;=25),"23 a 25",TRUE(),"Fuera de rango"))</f>
        <v>0 a 2</v>
      </c>
      <c r="BD575" s="11" t="n">
        <f aca="false" t="array" ref="BD575">IF(BC575="","",_xlfn.IFS(BC575="0 a 2",1,BC575="2,5 a 4,5",2,BC575="5 a 7",3,BC575="7,5 a 9,5",4,BC575="10 a 12",5,BC575="12,5 a 14,5",6,BC575="15","NORMA",BC575="15,5 a 17,5",7,BC575="18 a 20",8,BC575="20,5 a 22,5",9,BC575="23 a 25",10,TRUE(),"Fuera de rango"))</f>
        <v>1</v>
      </c>
      <c r="BE575" s="9" t="n">
        <v>27</v>
      </c>
      <c r="BF575" s="10" t="str">
        <f aca="false">IF(BE575="","",IF(AND(BE575&gt;=-20,BE575&lt;=-10),"-20 a -10",IF(AND(BE575&gt;=-9.5,BE575&lt;=0.5),"-9,5 a 0,5",IF(AND(BE575&gt;=1,BE575&lt;=11),"1 a 11",IF(AND(BE575&gt;=11.5,BE575&lt;=20.5),"11,5 a 20,5",IF(BE575=21,"21",IF(AND(BE575&gt;=21.5,BE575&lt;=31.5),"21,5 a 31,5",IF(AND(BE575&gt;=32,BE575&lt;=42),"32 a 42","Fuera de rango"))))))))</f>
        <v>21,5 a 31,5</v>
      </c>
      <c r="BG575" s="11" t="n">
        <f aca="false">IF(BF575="","",IF(BF575="-20 a -10",1,IF(BF575="-9,5 a 0,5",2,IF(BF575="1 a 11",3,IF(BF575="11,5 a 20,5",4,IF(BF575="21","NORMA",IF(BF575="21,5 a 31,5",5,IF(BF575="32 a 42",6,""))))))))</f>
        <v>5</v>
      </c>
      <c r="BH575" s="9" t="n">
        <v>10</v>
      </c>
      <c r="BI575" s="10" t="str">
        <f aca="false">IF(BH575="","",IF(AND(BH575&gt;=-20,BH575&lt;=-15),"-20 a -15",IF(AND(BH575&gt;=-14.5,BH575&lt;=-9.5),"-14,5 a -9,5",IF(AND(BH575&gt;=-9,BH575&lt;=-4),"-9 a -4",IF(AND(BH575&gt;=-3.5,BH575&lt;=2.5),"-3,5 a 2,5",IF(AND(BH575&gt;=3,BH575&lt;=8),"3 a 8",IF(AND(BH575&gt;=8.5,BH575&lt;=14.5),"8,5 a 14,5",IF(BH575=15,"15",IF(AND(BH575&gt;=15.5,BH575&lt;=20.5),"15,5 a 20,5",IF(AND(BH575&gt;=21,BH575&lt;=26),"21 a 26","Fuera de rango"))))))))))</f>
        <v>8,5 a 14,5</v>
      </c>
      <c r="BJ575" s="11" t="n">
        <f aca="false">IF(BI575="","",IF(BI575="-20 a -15",1,IF(BI575="-14,5 a -9,5",2,IF(BI575="-9 a -4",3,IF(BI575="-3,5 a 2,5",4,IF(BI575="3 a 8",5,IF(BI575="8,5 a 14,5",6,IF(BI575="15","NORMA",IF(BI575="15,5 a 20,5",7,IF(BI575="21 a 26",8,IF(BI575="26,5 a 31,5",9,"")))))))))))</f>
        <v>6</v>
      </c>
      <c r="BK575" s="9" t="n">
        <v>0</v>
      </c>
      <c r="BL575" s="10" t="str">
        <f aca="false">IF(BK575="","",IF(AND(BK575&gt;=0,BK575&lt;=2),"0 - 2",IF(AND(BK575&gt;=2.5,BK575&lt;=4.5),"2,5 - 4,5",IF(AND(BK575&gt;=5,BK575&lt;=7),"5 - 7",IF(AND(BK575&gt;=7.5,BK575&lt;=9.5),"7,5 - 9,5",IF(AND(BK575&gt;=10,BK575&lt;=12),"10 - 12",IF(AND(BK575&gt;=12.5,BK575&lt;=13.5),"12,5 - 13,5",IF(BK575=14,"14",IF(AND(BK575&gt;=14.5,BK575&lt;=16.5),"14,5 - 16,5",IF(AND(BK575&gt;=17,BK575&lt;=19),"17 - 19",IF(AND(BK575&gt;=19.5,BK575&lt;=21.5),"19,5 - 21,5",IF(AND(BK575&gt;=22,BK575&lt;=24),"22 - 24",IF(AND(BK575&gt;=24.5,BK575&lt;=26.5),"24,5 - 26,5",IF(AND(BK575&gt;=27,BK575&lt;=29),"27 - 29",IF(AND(BK575&gt;=29.5,BK575&lt;=30),"29,5 - 30","Fuera de rango")))))))))))))))</f>
        <v>0 - 2</v>
      </c>
      <c r="BM575" s="11" t="n">
        <f aca="false">IF(BL575="","",IF(BL575="0 - 2",1,IF(BL575="2,5 - 4,5",2,IF(BL575="5 - 7",3,IF(BL575="7,5 - 9,5",4,IF(BL575="10 - 12",5,IF(BL575="12,5 - 13,5",6,IF(BL575="14","NORMA",IF(BL575="14,5 - 16,5",7,IF(BL575="17 - 19",8,IF(BL575="19,5 - 21,5",9,IF(BL575="22 - 24",10,IF(BL575="24,5 - 26,5",11,IF(BL575="27 - 29",12,IF(BL575="29,5 - 30",13,"")))))))))))))))</f>
        <v>1</v>
      </c>
      <c r="BN575" s="9" t="n">
        <v>13</v>
      </c>
      <c r="BO575" s="11" t="str">
        <f aca="false">IF(BN575="","",IF(AND(BN575&gt;=-20,BN575&lt;=-10),"-20 a -10",IF(AND(BN575&gt;=-9.5,BN575&lt;=0.5),"-9,5 a 0,5",IF(AND(BN575&gt;=1,BN575&lt;=11),"1 a 11",IF(AND(BN575&gt;=11.5,BN575&lt;=21.5),"11,5 a 21,5",IF(BN575=22,"22",IF(AND(BN575&gt;=22.5,BN575&lt;=32.5),"22,5 a 32,5",IF(AND(BN575&gt;=33,BN575&lt;=43),"33 a 43","Fuera de rango"))))))))</f>
        <v>11,5 a 21,5</v>
      </c>
      <c r="BP575" s="11" t="n">
        <f aca="false">IF(BO575="","",IF(BO575="-20 a -10",1,IF(BO575="-9,5 a 0,5",2,IF(BO575="1 a 11",3,IF(BO575="11,5 a 21,5",4,IF(BO575="22","NORMA",IF(BO575="22,5 a 32,5",5,IF(BO575="33 a 43",6,""))))))))</f>
        <v>4</v>
      </c>
      <c r="BQ575" s="9" t="n">
        <v>9</v>
      </c>
      <c r="BR575" s="10" t="str">
        <f aca="false">IF(BQ575="","",IF(AND(BQ575&gt;=-20,BQ575&lt;=-15),"-20 a -15",IF(AND(BQ575&gt;=-14.5,BQ575&lt;=-9.5),"-14,5 a -9,5",IF(AND(BQ575&gt;=-9,BQ575&lt;=-4),"-9 a -4",IF(AND(BQ575&gt;=-3.5,BQ575&lt;=2.5),"-3,5 a 2,5",IF(AND(BQ575&gt;=3,BQ575&lt;=8),"3 a 8",IF(AND(BQ575&gt;=8.5,BQ575&lt;=13.5),"8,5 a 13,5",IF(AND(BQ575&gt;=14,BQ575&lt;=17.5),"14 a 17,5",IF(BQ575=18,"18",IF(AND(BQ575&gt;=18.5,BQ575&lt;=23.5),"18,5 a 23,5",IF(AND(BQ575&gt;=24,BQ575&lt;=29),"24 a 29",IF(AND(BQ575&gt;=29.5,BQ575&lt;=34.5),"29,5 a 34,5",IF(AND(BQ575&gt;=35,BQ575&lt;=40),"35 a 40","Fuera de rango")))))))))))))</f>
        <v>8,5 a 13,5</v>
      </c>
      <c r="BS575" s="11" t="n">
        <f aca="false">IF(BR575="","",IF(BR575="-20 a -15",1,IF(BR575="-14,5 a -9,5",2,IF(BR575="-9 a -4",3,IF(BR575="-3,5 a 2,5",4,IF(BR575="3 a 8",5,IF(BR575="8,5 a 13,5",6,IF(BR575="14 a 17,5",7,IF(BR575="18","NORMA",IF(BR575="18,5 a 23,5",8,IF(BR575="24 a 29",9,IF(BR575="29,5 a 34,5",10,IF(BR575="35 a 40",11,"")))))))))))))</f>
        <v>6</v>
      </c>
      <c r="BT575" s="9" t="n">
        <v>0</v>
      </c>
      <c r="BU575" s="10" t="str">
        <f aca="false">IF(BT575="","",IF(AND(BT575&gt;=-20,BT575&lt;=-18),"-20 a -18",IF(AND(BT575&gt;=-17.5,BT575&lt;=-15.5),"-17,5 a -15,5",IF(AND(BT575&gt;=-15,BT575&lt;=-13),"-15 a -13",IF(AND(BT575&gt;=-12.5,BT575&lt;=-10.5),"-12,5 a -10,5",IF(AND(BT575&gt;=-10,BT575&lt;=-8),"-10 a -8",IF(AND(BT575&gt;=-7.5,BT575&lt;=-5.5),"-7,5 a -5,5",IF(AND(BT575&gt;=-5,BT575&lt;=-3),"-5 a -3",IF(AND(BT575&gt;=-2.5,BT575&lt;=-0.5),"-2,5 a -0,5",IF(BT575=0,"0",IF(AND(BT575&gt;=0.5,BT575&lt;=2.5),"0,5 a 2,5",IF(AND(BT575&gt;=3,BT575&lt;=5),"3 a 5",IF(AND(BT575&gt;=5.5,BT575&lt;=7.5),"5,5 a 7,5",IF(AND(BT575&gt;=8,BT575&lt;=10),"8 a 10",IF(AND(BT575&gt;=10.5,BT575&lt;=12.5),"10,5 a 12,5",IF(AND(BT575&gt;=13,BT575&lt;=15),"13 a 15",IF(AND(BT575&gt;=15.5,BT575&lt;=17.5),"15,5 a 17,5",IF(AND(BT575&gt;=18,BT575&lt;=20),"18 a 20","Fuera de rango"))))))))))))))))))</f>
        <v>0</v>
      </c>
      <c r="BV575" s="11" t="str">
        <f aca="false">IF(BT575="","",IF(BT575=0,"NORMA",IF(AND(BT575&gt;=-20,BT575&lt;=-18),2,IF(AND(BT575&gt;=-17.5,BT575&lt;=-15.5),2,IF(AND(BT575&gt;=-15,BT575&lt;=-13),3,IF(AND(BT575&gt;=-12.5,BT575&lt;=-10.5),4,IF(AND(BT575&gt;=-10,BT575&lt;=-8),5,IF(AND(BT575&gt;=-7.5,BT575&lt;=-5.5),6,IF(AND(BT575&gt;=-5,BT575&lt;=-3),7,IF(AND(BT575&gt;=-2.5,BT575&lt;=-0.5),8,IF(AND(BT575&gt;=0.5,BT575&lt;=2.5),9,IF(AND(BT575&gt;=3,BT575&lt;=5),10,IF(AND(BT575&gt;=5.5,BT575&lt;=7.5),11,IF(AND(BT575&gt;=8,BT575&lt;=10),12,IF(AND(BT575&gt;=10.5,BT575&lt;=12.5),13,IF(AND(BT575&gt;=13,BT575&lt;=15),14,IF(AND(BT575&gt;=15.5,BT575&lt;=17.5),15,IF(AND(BT575&gt;=18,BT575&lt;=20),16,"Fuera de rango"))))))))))))))))))</f>
        <v>NORMA</v>
      </c>
      <c r="BW575" s="9" t="n">
        <v>-3.5</v>
      </c>
      <c r="BX575" s="10" t="n">
        <f aca="false">18.5- (0.3*H575)</f>
        <v>4.4</v>
      </c>
      <c r="BY575" s="10" t="n">
        <f aca="false">(BW575)-(BX575)</f>
        <v>-7.9</v>
      </c>
      <c r="BZ575" s="10" t="str">
        <f aca="false">IF(BY575="","",IF(BY575&lt;-27.5,"De -30 a -28",IF(BY575&lt;-25,"De -27,5 a -25,5",IF(BY575&lt;-22.5,"De -25 a -23",IF(BY575&lt;-20,"De -22,5 a -20,5",IF(BY575&lt;-17.5,"De -20 a -18",IF(BY575&lt;-15,"De -17,5 a -15,5",IF(BY575&lt;-12.5,"De -15 a -13",IF(BY575&lt;-10,"De -12,5 a -10,5",IF(BY575&lt;-7.5,"De -10 a -8",IF(BY575&lt;-5,"De -7,5 a -5,5",IF(BY575&lt;-2.5,"De -5 a -3",IF(BY575&lt;0,"De -2,5 a -0,5",IF(BY575&lt;2.5,"De 0 a 2",IF(BY575&lt;5,"De 2,5 a 4,5",IF(BY575&lt;7.5,"De 5 a 7",IF(BY575&lt;10,"De 7,5 a 9,5",IF(BY575&lt;12.5,"De 10 a 12",IF(BY575&lt;15,"De 12,5 a 14,5",IF(BY575&lt;17.5,"De 15 a 17",IF(BY575&lt;20,"De 17,5 a 19,5",IF(BY575&lt;22.5,"De 20 a 22",IF(BY575&lt;25,"De 22,5 a 24,5",IF(BY575&lt;27.5,"De 25 a 27","De 27,5 a 30"))))))))))))))))))))))))</f>
        <v>De -10 a -8</v>
      </c>
      <c r="CA575" s="12" t="n">
        <f aca="false">IF(BY575="","",IF(BY575&lt;=-28,1,IF(BY575&lt;=-25.5,2,IF(BY575&lt;=-23,3,IF(BY575&lt;=-20.5,4,IF(BY575&lt;=-18,5,IF(BY575&lt;=-15.5,6,IF(BY575&lt;=-13,7,IF(BY575&lt;=-10.5,8,IF(BY575&lt;=-8,9,IF(BY575&lt;=-5.5,10,IF(BY575&lt;=-3,11,IF(BY575&lt;=-0.5,12,IF(BY575&lt;=2,13,IF(BY575&lt;=4.5,14,IF(BY575&lt;=7,15,IF(BY575&lt;=9.5,16,IF(BY575&lt;=12,17,IF(BY575&lt;=14.5,18,IF(BY575&lt;=17,19,IF(BY575&lt;=19.5,20,IF(BY575&lt;=22,21,IF(BY575&lt;=24.5,22,IF(BY575&lt;=27,23,IF(BY575&lt;=30,24,"Fuera de rango")))))))))))))))))))))))))</f>
        <v>10</v>
      </c>
      <c r="CB575" s="9" t="n">
        <v>-4</v>
      </c>
      <c r="CC575" s="10" t="n">
        <f aca="false">18.5- (0.3*H575)</f>
        <v>4.4</v>
      </c>
      <c r="CD575" s="10" t="n">
        <f aca="false">(CB575)-(CC575)</f>
        <v>-8.4</v>
      </c>
      <c r="CE575" s="10" t="str">
        <f aca="false">IF(CD575="","",IF(CD575&lt;-27.5,"De -30 a -28",IF(CD575&lt;-25,"De -27,5 a -25,5",IF(CD575&lt;-22.5,"De -25 a -23",IF(CD575&lt;-20,"De -22,5 a -20,5",IF(CD575&lt;-17.5,"De -20 a -18",IF(CD575&lt;-15,"De -17,5 a -15,5",IF(CD575&lt;-12.5,"De -15 a -13",IF(CD575&lt;-10,"De -12,5 a -10,5",IF(CD575&lt;-7.5,"De -10 a -8",IF(CD575&lt;-5,"De -7,5 a -5,5",IF(CD575&lt;-2.5,"De -5 a -3",IF(CD575&lt;0,"De -2,5 a -0,5",IF(CD575&lt;=2,"De 0 a 2",IF(CD575&lt;=4.5,"De 2,5 a 4,5",IF(CD575&lt;=7,"De 5 a 7",IF(CD575&lt;=9.5,"De 7,5 a 9,5",IF(CD575&lt;=12,"De 10 a 12",IF(CD575&lt;=14.5,"De 12,5 a 14,5",IF(CD575&lt;=17,"De 15 a 17",IF(CD575&lt;=19.5,"De 17,5 a 19,5",IF(CD575&lt;=22,"De 20 a 22",IF(CD575&lt;=24.5,"De 22,5 a 24,5",IF(CD575&lt;=27,"De 25 a 27","De 27,5 a 30"))))))))))))))))))))))))</f>
        <v>De -10 a -8</v>
      </c>
      <c r="CF575" s="12" t="n">
        <f aca="false">IF(CD575="","",IF(CD575&lt;-27.5,1,IF(CD575&lt;-25,2,IF(CD575&lt;-22.5,3,IF(CD575&lt;-20,4,IF(CD575&lt;-17.5,5,IF(CD575&lt;-15,6,IF(CD575&lt;-12.5,7,IF(CD575&lt;-10,8,IF(CD575&lt;-7.5,9,IF(CD575&lt;-5,10,IF(CD575&lt;-2.5,11,IF(CD575&lt;0,12,IF(CD575&lt;2.5,13,IF(CD575&lt;5,14,IF(CD575&lt;7.5,15,IF(CD575&lt;10,16,IF(CD575&lt;12.5,17,IF(CD575&lt;15,18,IF(CD575&lt;17.5,19,IF(CD575&lt;20,20,IF(CD575&lt;22.5,21,IF(CD575&lt;25,22,IF(CD575&lt;27.5,23,24))))))))))))))))))))))))</f>
        <v>9</v>
      </c>
      <c r="CG575" s="9" t="n">
        <v>-2</v>
      </c>
      <c r="CH575" s="10" t="str">
        <f aca="false">IF(CG575="","",IF(AND(CG575&gt;=-10,CG575&lt;=-9.5),"-10 a -9,5",IF(AND(CG575&gt;-9.5,CG575&lt;=-8.5),"-9 a -8,5",IF(AND(CG575&gt;-8.5,CG575&lt;=-7.5),"-8 a -7,5",IF(AND(CG575&gt;-7.5,CG575&lt;=-6.5),"-7 a -6,5",IF(AND(CG575&gt;-6.5,CG575&lt;=-5.5),"-6 a -5,5",IF(AND(CG575&gt;-5.5,CG575&lt;=-4.5),"-5 a -4,5",IF(AND(CG575&gt;-4.5,CG575&lt;=-3.5),"-4 a -3,5",IF(AND(CG575&gt;-3.5,CG575&lt;=-2.5),"-3 a -2,5",IF(CG575=-2.25,"-2,25",IF(AND(CG575&gt;-2.5,CG575&lt;=-1.5),"-2 a -1,5",IF(AND(CG575&gt;-1.5,CG575&lt;=-0.5),"-1 a -0,5",IF(AND(CG575&gt;-0.5,CG575&lt;=0.5),"0 a 0,5",IF(AND(CG575&gt;0.5,CG575&lt;=1.5),"1 a 1,5",IF(AND(CG575&gt;1.5,CG575&lt;=2.5),"2 a 2,5",IF(AND(CG575&gt;2.5,CG575&lt;=3.5),"3 a 3,5",IF(AND(CG575&gt;3.5,CG575&lt;=4.5),"4 a 4,5",IF(AND(CG575&gt;4.5,CG575&lt;=5.5),"5 a 5,5",IF(AND(CG575&gt;5.5,CG575&lt;=6.5),"6 a 6,5",IF(AND(CG575&gt;6.5,CG575&lt;=7.5),"7 a 7,5",IF(AND(CG575&gt;7.5,CG575&lt;=8.5),"8 a 8,5",IF(AND(CG575&gt;8.5,CG575&lt;=9.5),"9 a 9,5",IF(CG575&gt;=10,"10","Fuera de rango")))))))))))))))))))))))</f>
        <v>-2 a -1,5</v>
      </c>
      <c r="CI575" s="11" t="n">
        <f aca="false">IF(CG575="","",IF(CG575=-2.25,"NORMA",IF(CG575&lt;=-9.5,1,IF(CG575&lt;=-8.5,2,IF(CG575&lt;=-7.5,3,IF(CG575&lt;=-6.5,4,IF(CG575&lt;=-5.5,5,IF(CG575&lt;=-4.5,6,IF(CG575&lt;=-3.5,7,IF(CG575&lt;=-2.5,8,IF(CG575&lt;=-1.5,9,IF(CG575&lt;=-0.5,10,IF(CG575&lt;=0.5,11,IF(CG575&lt;=1.5,12,IF(CG575&lt;=2.5,13,IF(CG575&lt;=3.5,14,IF(CG575&lt;=4.5,15,IF(CG575&lt;=5.5,16,IF(CG575&lt;=6.5,17,IF(CG575&lt;=7.5,18,IF(CG575&lt;=8.5,19,IF(CG575&lt;=9.5,20,IF(CG575=10,21,"Fuera de rango")))))))))))))))))))))))</f>
        <v>9</v>
      </c>
      <c r="CJ575" s="9" t="n">
        <v>2</v>
      </c>
      <c r="CK575" s="10" t="str">
        <f aca="false">IF(CJ575="","",IF(AND(CJ575&gt;=-6,CJ575&lt;=-5.5),"-6 a -5,5",IF(AND(CJ575&gt;-5.5,CJ575&lt;=-4.5),"-5 a -4,5",IF(AND(CJ575&gt;-4.5,CJ575&lt;=-3.5),"-4 a -3,5",IF(AND(CJ575&gt;-3.5,CJ575&lt;=-2.5),"-3 a -2,5",IF(AND(CJ575&gt;-2.5,CJ575&lt;=-1.5),"-2 a -1,5",IF(AND(CJ575&gt;-1.5,CJ575&lt;=-0.5),"-1 a -0,5",IF(AND(CJ575&gt;-0.5,CJ575&lt;=0.5),"0 a 0,5",IF(AND(CJ575&gt;0.5,CJ575&lt;=1.5),"1 a 1,5",IF(AND(CJ575&gt;1.5,CJ575&lt;2.5),"2",IF(AND(CJ575&gt;=2.5,CJ575&lt;=3),"2,5 a 3",IF(AND(CJ575&gt;3,CJ575&lt;=4),"3,5 a 4",IF(AND(CJ575&gt;4,CJ575&lt;=5),"4,5 a 5",IF(AND(CJ575&gt;5,CJ575&lt;=6),"5,5 a 6",IF(AND(CJ575&gt;6,CJ575&lt;=7),"6,5 a 7",IF(AND(CJ575&gt;7,CJ575&lt;=8),"7,5 a 8",IF(AND(CJ575&gt;8,CJ575&lt;=9.5),"8,5 a 9,5",IF(CJ575=10,"10","Fuera de rango"))))))))))))))))))</f>
        <v>2</v>
      </c>
      <c r="CL575" s="11" t="str">
        <f aca="false">IF(CK575="","",IF(OR(CK575="-6 a -5,5",CK575="-6 - -5,5"),1,IF(OR(CK575="-5 a -4,5",CK575="-5 - -4,5"),2,IF(OR(CK575="-4 a -3,5",CK575="-4 - -3,5"),3,IF(OR(CK575="-3 a -2,5",CK575="-3 - -2,5"),4,IF(OR(CK575="-2 a -1,5",CK575="-2 - -1,5"),5,IF(OR(CK575="-1 a -0,5",CK575="-1 - -0,5"),6,IF(OR(CK575="0 a 0,5",CK575="0 - 0,5"),7,IF(OR(CK575="1 a 1,5",CK575="1 - 1,5"),8,IF(CK575="2","NORMA",IF(OR(CK575="2,5 a 3",CK575="2,5 - 3"),9,IF(OR(CK575="3,5 a 4",CK575="3,5 - 4"),10,IF(OR(CK575="4,5 a 5",CK575="4,5 - 5"),11,IF(OR(CK575="5,5 a 6",CK575="5,5 - 6"),12,IF(OR(CK575="6,5 a 7",CK575="6,5 - 7"),13,IF(OR(CK575="7,5 a 8",CK575="7,5 - 8"),14,IF(OR(CK575="8,5 a 9",CK575="8,5 - 9,5",CK575="9 a 9,5"),15,IF(CK575="10",15,IF(OR(CK575="0,5 a 1",CK575="0,5 - 1"),7,"Fuera de rango")))))))))))))))))))</f>
        <v>NORMA</v>
      </c>
      <c r="CO575" s="10" t="str">
        <f aca="false">IF(CM575&gt;0,"EME"," ")</f>
        <v> </v>
      </c>
      <c r="CQ575" s="10" t="str">
        <f aca="false">IF(CP575&gt;0,"0", " ")</f>
        <v> </v>
      </c>
      <c r="CR575" s="10" t="str">
        <f aca="false">IF(CP575&gt;0,"EME"," ")</f>
        <v> </v>
      </c>
      <c r="CS575" s="9" t="n">
        <v>0</v>
      </c>
      <c r="CV575" s="9" t="n">
        <v>0</v>
      </c>
      <c r="CY575" s="9" t="n">
        <v>-1.5</v>
      </c>
      <c r="DB575" s="9" t="n">
        <v>-1.5</v>
      </c>
      <c r="DC575" s="11" t="str">
        <f aca="false">IF(DB575&lt;0,"2"," ")</f>
        <v>2</v>
      </c>
      <c r="DD575" s="11" t="str">
        <f aca="false">IF(DB575&lt;0,"MIO"," ")</f>
        <v>MIO</v>
      </c>
      <c r="DE575" s="9" t="n">
        <v>0</v>
      </c>
      <c r="DF575" s="10" t="str">
        <f aca="false">IF(DE575&lt;0,"3"," ")</f>
        <v> </v>
      </c>
      <c r="DG575" s="10" t="str">
        <f aca="false">IF(DE575&lt;0,"AST"," ")</f>
        <v> </v>
      </c>
      <c r="DH575" s="9" t="n">
        <v>0</v>
      </c>
      <c r="DI575" s="10" t="str">
        <f aca="false">IF(DH575&lt;0,"3"," ")</f>
        <v> </v>
      </c>
      <c r="DJ575" s="10" t="str">
        <f aca="false">IF(DH575&lt;0,"AST"," ")</f>
        <v> </v>
      </c>
      <c r="DK575" s="9" t="n">
        <v>1</v>
      </c>
      <c r="DL575" s="10" t="str">
        <f aca="false">IF(DK575&gt;0,"4"," ")</f>
        <v>4</v>
      </c>
      <c r="DM575" s="10" t="str">
        <f aca="false">IF(DK575&gt;0,"PRE"," ")</f>
        <v>PRE</v>
      </c>
      <c r="DN575" s="9" t="n">
        <v>1</v>
      </c>
      <c r="DO575" s="10" t="str">
        <f aca="false">IF(DN575&gt;0,"4"," ")</f>
        <v>4</v>
      </c>
      <c r="DP575" s="10" t="str">
        <f aca="false">IF(DN575&gt;0,"PRE"," ")</f>
        <v>PRE</v>
      </c>
      <c r="DS575" s="12" t="str">
        <f aca="false">CONCATENATE(CO575,CU575,DA575,DG575,DM575)</f>
        <v>  PRE</v>
      </c>
      <c r="DT575" s="10" t="e">
        <f aca="false" t="array" ref="DT575">_xlfn.IFS(DS575="EME    ","0", DS575=" HIP   ","1", DS575="  MIO  ","2", DS575="   AST ","3", DS575="    PRE","4", DS575="EME   PRE","5", DS575=" HIP  PRE","6", DS575=" HIP AST ","7", DS575="  MIO PRE","8", DS575="  MIOAST ","9", DS575="   ASTPRE","10",DS575=" HIP ASTPRE","11", DS575="  MIOASTPRE","12", DS575="     ","0")</f>
        <v>#N/A</v>
      </c>
      <c r="DV575" s="1" t="e">
        <f aca="false" t="array" ref="DV575">_xlfn.IFS(DU575="SI","2", DU575="NO","1")</f>
        <v>#N/A</v>
      </c>
      <c r="DX575" s="11" t="str">
        <f aca="false">IF(DW575=0,"1","2")</f>
        <v>1</v>
      </c>
      <c r="DY575" s="11" t="str">
        <f aca="false" t="array" ref="DY575">_xlfn.IFS(DW575=0,"0", DW575=0.25, "1", DW575=0.5,"2", DW575=0.75,"3", DW575=1,"4",DW575=1.25,"5", DW575=1.5,"6", DW575=1.75,"7", DW575=2,"8")</f>
        <v>0</v>
      </c>
      <c r="EA575" s="11" t="str">
        <f aca="false">IF(DZ575=0,"1","2")</f>
        <v>1</v>
      </c>
      <c r="EB575" s="11" t="str">
        <f aca="false" t="array" ref="EB575">_xlfn.IFS(DZ575=0,"0", DZ575=0.25, "1", DZ575=0.5,"2", DZ575=0.75,"3", DZ575=1,"4",DZ575=1.25,"5", DZ575=1.5,"6", DZ575=1.75,"7", DZ575=2,"8")</f>
        <v>0</v>
      </c>
      <c r="ED575" s="10" t="str">
        <f aca="false">IF(EC575=0,"1","2")</f>
        <v>1</v>
      </c>
      <c r="EE575" s="11" t="str">
        <f aca="false" t="array" ref="EE575">_xlfn.IFS(EC575=0,"0", EC575=-0.25, "1", EC575=-0.5,"2", EC575=-0.75,"3", EC575=-1,"4",EC575=-1.25,"5", EC575=-1.5,"6", EC575=-1.75,"7", EC575=-2,"8", EC575=-2.25,"9",EC575=-2.5,"10", EC575=-2.75,"11", EC575=-3,"12", EC575=-3.25,"13", EC575=-3.5,"14", EC575=-3.75,"15",EC575=-4,"16")</f>
        <v>0</v>
      </c>
      <c r="EG575" s="10" t="str">
        <f aca="false">IF(EF575=0,"1","2")</f>
        <v>1</v>
      </c>
      <c r="EH575" s="11" t="str">
        <f aca="false" t="array" ref="EH575">_xlfn.IFS(EF575=0,"0", EF575=-0.25, "1", EF575=-0.5,"2", EF575=-0.75,"3", EF575=-1,"4",EF575=-1.25,"5", EF575=-1.5,"6", EF575=-1.75,"7", EF575=-2,"8", EF575=-2.25,"9",EF575=-2.5,"10", EF575=-2.75,"11", EF575=-3,"12", EF575=-3.25,"13", EF575=-3.5,"14", EF575=-3.75,"15",EF575=-4,"16")</f>
        <v>0</v>
      </c>
      <c r="EJ575" s="11" t="str">
        <f aca="false">IF(EI575=0,"1","2")</f>
        <v>1</v>
      </c>
      <c r="EK575" s="11" t="str">
        <f aca="false" t="array" ref="EK575">_xlfn.IFS(EI575=0,"0", EI575=-0.25, "1", EI575=-0.5,"2", EI575=-0.75,"3", EI575=-1,"4",EI575=-1.25,"5", EI575=-1.5,"6", EI575=-1.75,"7", EI575=-2,"8", EI575=-2.25,"9", EI575=-2.25,"9",EI575=-2.5,"10", EI575=-2.75,"11", EI575=-3,"12", EI575=-3.25,"13", EI575=-3.5,"14", EI575=-3.75,"15",EI575=-4,"16", EI575=0.25, "17", EI575=0.5, "18")</f>
        <v>0</v>
      </c>
      <c r="EM575" s="11" t="str">
        <f aca="false">IF(EL575=0,"1","2")</f>
        <v>1</v>
      </c>
      <c r="EN575" s="11" t="str">
        <f aca="false" t="array" ref="EN575">_xlfn.IFS(EL575=0.25,"17",EL575=0.5,"18", EL575=0,"0", EL575=-0.25, "1", EL575=-0.5,"2", EL575=-0.75,"3", EL575=-1,"4",EL575=-1.25,"5", EL575=-1.5,"6", EL575=-1.75,"7", EL575=-2,"8",EL575= -2.25,"9",EL575=-2.5,"10",EL575= -2.75,"11",EL575= -3,"12",EL575= -3.25,"13",EL575= -3.5,"14",EL575= -3.75,"15",EL575=-4,"16")</f>
        <v>0</v>
      </c>
      <c r="EP575" s="11" t="str">
        <f aca="false">IF(EO575=0,"1","2")</f>
        <v>1</v>
      </c>
      <c r="EQ575" s="11" t="str">
        <f aca="false" t="array" ref="EQ575">_xlfn.IFS(EO575=0,"0", EO575=0.25, "1", EO575=0.5,"2", EO575=0.75,"3", EO575=1,"4",EO575=1.25,"5", EO575=1.5,"6", EO575=1.75,"7", EO575=2,"8", EO575=2.25,"9", EO575=2.25,"9",EO575=2.5,"10", EO575=2.75,"11", EO575=3,"12", EO575=3.25,"13", EO575=3.5,"14", EO575=3.75,"15",EO575=4,"16", EO575=-0.25, "17", bq=-0.5, "18")</f>
        <v>0</v>
      </c>
      <c r="ES575" s="11" t="str">
        <f aca="false">IF(ER575=0,"1","2")</f>
        <v>1</v>
      </c>
      <c r="ET575" s="11" t="str">
        <f aca="false" t="array" ref="ET575">_xlfn.IFS(ER575=0,"0", ER575=0.25, "1", ER575=0.5,"2", ER575=0.75,"3", ER575=1,"4",ER575=1.25,"5", ER575=1.5,"6", ER575=1.75,"7", ER575=2,"8", ER575=2.25,"9", ER575=2.25,"9",ER575=2.5,"10", ER575=2.75,"11", ER575=3,"12", ER575=3.25,"13", ER575=3.5,"14", ER575=3.75,"15",ER575=4,"16", ER575=-0.25, "17", bq=-0.5, "18")</f>
        <v>0</v>
      </c>
      <c r="EV575" s="14" t="e">
        <f aca="false">VLOOKUP(EU575,LEYENDA!$G$2:$H$8,2,TRUE())</f>
        <v>#N/A</v>
      </c>
      <c r="EW575" s="14" t="e">
        <f aca="false" t="array" ref="EW575">_xlfn.IFS(EV575="0-5","1", EV575="6-12","2", EV575="13-18","3", EV575="19-24","4", EV575="25-36","5", EV575="37-48","6", EV575="49-60","7")</f>
        <v>#N/A</v>
      </c>
    </row>
    <row r="576" customFormat="false" ht="13.5" hidden="false" customHeight="false" outlineLevel="0" collapsed="false">
      <c r="A576" s="1" t="n">
        <v>223</v>
      </c>
      <c r="B576" s="2" t="n">
        <v>5</v>
      </c>
      <c r="C576" s="33" t="n">
        <v>44754</v>
      </c>
      <c r="E576" s="5" t="str">
        <f aca="false">VLOOKUP(A576,'286'!$A$3:$J$6279,10,FALSE())</f>
        <v>PILAS ESPAÑA, ÁNGEL</v>
      </c>
      <c r="F576" s="4" t="str">
        <f aca="false">VLOOKUP(A576,'286'!$A$3:$I$1768,3,FALSE())</f>
        <v>PIESAN</v>
      </c>
      <c r="G576" s="6" t="n">
        <f aca="false">VLOOKUP(A576,'286'!$A$3:$I$1768,4,FALSE())</f>
        <v>27117</v>
      </c>
      <c r="H576" s="7" t="n">
        <f aca="false">YEAR(C576)-YEAR(G576)</f>
        <v>48</v>
      </c>
      <c r="I576" s="1" t="str">
        <f aca="false">VLOOKUP(H576,LEYENDA!$C$2:$D$6,2,TRUE())</f>
        <v>41-60</v>
      </c>
      <c r="J576" s="5" t="str">
        <f aca="false">VLOOKUP(A576,'286'!$A$3:$I$1768,7,FALSE())</f>
        <v>H</v>
      </c>
      <c r="K576" s="8" t="n">
        <f aca="false">VLOOKUP(A576,'286'!$A$3:$I$1768,2,FALSE())</f>
        <v>0</v>
      </c>
      <c r="L576" s="4" t="str">
        <f aca="false">VLOOKUP(A576,'286'!$A$3:$I$1768,8,FALSE())</f>
        <v>D</v>
      </c>
      <c r="M576" s="4" t="str">
        <f aca="false">VLOOKUP(A576,'286'!$A$3:$I$1768,9,FALSE())</f>
        <v>I</v>
      </c>
      <c r="N576" s="8" t="str">
        <f aca="false">IF(R576=O576, "MISMA","CONTRARIA")</f>
        <v>CONTRARIA</v>
      </c>
      <c r="O576" s="8" t="str">
        <f aca="false" t="array" ref="O576">_xlfn.IFS(L576="D","1", L576="I","2")</f>
        <v>1</v>
      </c>
      <c r="P576" s="8" t="e">
        <f aca="false" t="array" ref="P576">_xlfn.IFS(K576="OD","1", K576="OI","2")</f>
        <v>#N/A</v>
      </c>
      <c r="Q576" s="1" t="str">
        <f aca="false" t="array" ref="Q576">_xlfn.IFS(J576="M","1", J576="H","2")</f>
        <v>2</v>
      </c>
      <c r="R576" s="8" t="str">
        <f aca="false" t="array" ref="R576">_xlfn.IFS(M576="D","1", M576="I","2")</f>
        <v>2</v>
      </c>
      <c r="S576" s="1" t="str">
        <f aca="false" t="array" ref="S576">_xlfn.IFS(N576="CONTRARIA", "1",N576= "MISMA","2")</f>
        <v>1</v>
      </c>
      <c r="T576" s="1" t="str">
        <f aca="false" t="array" ref="T576">_xlfn.IFS(I576="0-12","1", I576="13-24","2", I576="25-40","3", I576="41-60","4", I576="61-100","5")</f>
        <v>4</v>
      </c>
      <c r="U576" s="9" t="n">
        <v>1</v>
      </c>
      <c r="V576" s="10" t="str">
        <f aca="false">IF(U576="","",IF(AND(U576&gt;=-9,U576&lt;=-6.5),"-9 a -6,5",IF(AND(U576&gt;=-6,U576&lt;=-3.5),"-6 a -3,5",IF(AND(U576&gt;=-3,U576&lt;=-1),"-3 a -1",IF(U576=-0.5,"-0,5",IF(AND(U576&gt;=0,U576&lt;=2.5),"0 a 2,5",IF(AND(U576&gt;=3,U576&lt;=5.5),"3 a 5,5",IF(AND(U576&gt;=6,U576&lt;=8.5),"6 a 8,5",IF(AND(U576&gt;=9,U576&lt;=20),"9 a 20","Fuera de rango")))))))))</f>
        <v>0 a 2,5</v>
      </c>
      <c r="W576" s="11" t="n">
        <f aca="false">IF(V576="","",IF(V576="-9 a -6,5",2,IF(V576="-6 a -3,5",3,IF(V576="-3 a -1",4,IF(V576="-0,5","NORMA",IF(V576="0 a 2,5",5,IF(V576="3 a 5,5",6,IF(V576="6 a 8,5",7,IF(V576="9 a 20",8,"Fuera de rango")))))))))</f>
        <v>5</v>
      </c>
      <c r="X576" s="9" t="n">
        <v>0</v>
      </c>
      <c r="Y576" s="11" t="str">
        <f aca="false">IF(X576="","",IF(AND(X576&gt;=0,X576&lt;=4),"0 a 4",IF(AND(X576&gt;=4.5,X576&lt;=8.5),"4,5 a 8,5",IF(X576=9,"9",IF(AND(X576&gt;=9.5,X576&lt;=13),"9,5 a 13",IF(AND(X576&gt;=13.5,X576&lt;=20),"13,5 a 20",IF(AND(X576&gt;=20.5,X576&lt;=35),"20,5 a 35","Fuera de rango")))))))</f>
        <v>0 a 4</v>
      </c>
      <c r="Z576" s="11" t="n">
        <f aca="false">IF(Y576="","",IF(Y576="0 a 4",1,IF(Y576="4,5 a 8,5",2,IF(Y576="9","NORMA",IF(Y576="9,5 a 13",3,IF(Y576="13,5 a 20",4,IF(Y576="20,5 a 35",5,"Fuera de rango")))))))</f>
        <v>1</v>
      </c>
      <c r="AA576" s="9" t="n">
        <v>24</v>
      </c>
      <c r="AB576" s="10" t="str">
        <f aca="false">IF(AA576="","",IF(AND(AA576&gt;=0,AA576&lt;=9),"0 a 9",IF(AND(AA576&gt;=9.5,AA576&lt;=18.5),"9,5 a 18,5",IF(AA576=19,"19",IF(AND(AA576&gt;=19.5,AA576&lt;=28),"19,5 a 28",IF(AND(AA576&gt;=28.5,AA576&lt;=40),"28,5 a 40","Fuera de rango"))))))</f>
        <v>19,5 a 28</v>
      </c>
      <c r="AC576" s="11" t="n">
        <f aca="false" t="array" ref="AC576">_xlfn.IFS(AB576="","",AB576="0 a 9",1,AB576="9,5 a 18,5",2,AB576="19","NORMA",AB576="19,5 a 28",3,AB576="28,5 a 40",4,TRUE(),"Fuera de rango")</f>
        <v>3</v>
      </c>
      <c r="AD576" s="9" t="n">
        <v>15</v>
      </c>
      <c r="AE576" s="10" t="str">
        <f aca="false">IF(AD576="","",IF(AND(AD576&gt;=-10,AD576&lt;=0),"De -10 a 0",IF(AND(AD576&gt;=0.5,AD576&lt;=9.5),"0,5 a 9,5",IF(AD576=10,"10",IF(AND(AD576&gt;=10.5,AD576&lt;=20),"10,5 a 20",IF(AND(AD576&gt;=20.5,AD576&lt;=40),"20,5 a 40","Fuera de rango"))))))</f>
        <v>10,5 a 20</v>
      </c>
      <c r="AF576" s="12" t="n">
        <f aca="false">IF(AD576="","",IF(AND(AD576&gt;=-10,AD576&lt;=0),1,IF(AND(AD576&gt;=0.5,AD576&lt;=9.5),2,IF(AD576=10,"NORMA",IF(AND(AD576&gt;=10.5,AD576&lt;=20),3,IF(AND(AD576&gt;=20.5,AD576&lt;=40),4,""))))))</f>
        <v>3</v>
      </c>
      <c r="AG576" s="9" t="n">
        <v>9</v>
      </c>
      <c r="AH576" s="10" t="str">
        <f aca="false">IF(AG576="","",IF(AND(AG576&gt;=0,AG576&lt;=4),"0 a 4",IF(AND(AG576&gt;=4.5,AG576&lt;=8.5),"4,5 a 8,5",IF(AG576=9,"9",IF(AND(AG576&gt;=9.5,AG576&lt;=13),"9,5 a 13",IF(AND(AG576&gt;=13.5,AG576&lt;=25),"13,5 a 25","Fuera de rango"))))))</f>
        <v>9</v>
      </c>
      <c r="AI576" s="10" t="str">
        <f aca="false">IF(AH576="","",IF(AH576="0 a 4",1,IF(AH576="4,5 a 8,5",2,IF(AH576="9","NORMA",IF(AH576="9,5 a 13",3,IF(AH576="13,5 a 25",4,""))))))</f>
        <v>NORMA</v>
      </c>
      <c r="AJ576" s="9" t="n">
        <v>5</v>
      </c>
      <c r="AK576" s="10" t="str">
        <f aca="false">IF(AJ576="","",IF(AND(AJ576&gt;=-15,AJ576&lt;=-10.5),"-15 a -10,5",IF(AND(AJ576&gt;=-10,AJ576&lt;=-4),"-10 a -4",IF(AND(AJ576&gt;=-4.5,AJ576&lt;=0),"-4,5 a 0",IF(AND(AJ576&gt;=0.5,AJ576&lt;=4.5),"0,5 a 4,5",IF(AJ576=5,"5",IF(AND(AJ576&gt;=5.5,AJ576&lt;=10),"5,5 a 10",IF(AND(AJ576&gt;=10.5,AJ576&lt;=20),"10,5 a 20","Fuera de rango"))))))))</f>
        <v>5</v>
      </c>
      <c r="AL576" s="11" t="str">
        <f aca="false">IF(AK576="","",IF(AK576="-15 a -10,5",1,IF(AK576="-10 a -4",2,IF(AK576="-4,5 a 0",3,IF(AK576="0,5 a 4,5",4,IF(AK576="5","NORMA",IF(AK576="5,5 a 10",5,IF(AK576="10,5 a 20",6,"Error"))))))))</f>
        <v>NORMA</v>
      </c>
      <c r="AM576" s="9" t="n">
        <v>0</v>
      </c>
      <c r="AN576" s="10" t="str">
        <f aca="false">IF(AM576="","",IF(AND(AM576&gt;=-7.5,AM576&lt;=-5.5),"-7,5 a -5,5",IF(AND(AM576&gt;=-5,AM576&lt;=-3),"-5 a -3",IF(AND(AM576&gt;=-2.5,AM576&lt;=-0.5),"-2,5 a -0,5",IF(AM576=0,"0,00",IF(AND(AM576&gt;=0.5,AM576&lt;=2.5),"0,5 a 2,5",IF(AND(AM576&gt;=3,AM576&lt;=5),"3 a 5",IF(AND(AM576&gt;=5.5,AM576&lt;=7.5),"5,5 a 7,5",IF(AND(AM576&gt;=8,AM576&lt;=10),"8 a 10","Fuera de rango")))))))))</f>
        <v>0,00</v>
      </c>
      <c r="AO576" s="11" t="str">
        <f aca="false">IF(AN576="","",IF(AN576="-7,5 a -5,5",1,IF(AN576="-5 a -3",2,IF(AN576="-2,5 a -0,5",3,IF(AN576="0,00","NORMA",IF(AN576="0,5 a 2,5",4,IF(AN576="3 a 5",5,IF(AN576="5,5 a 7,5",6,IF(AN576="8 a 10",7,"Error")))))))))</f>
        <v>NORMA</v>
      </c>
      <c r="AP576" s="9" t="n">
        <v>-6</v>
      </c>
      <c r="AQ576" s="10" t="str">
        <f aca="false">IF(AP576="","",IF(AND(AP576&gt;=-20,AP576&lt;=-9.5),"-20 a -9,5",IF(AND(AP576&gt;=-9,AP576&lt;=-6.5),"-9 a -6,5",IF(AP576=-6,"-6",IF(AND(AP576&gt;=-5.5,AP576&lt;=-3),"-5,5 a -3",IF(AND(AP576&gt;=-2.5,AP576&lt;=0),"-2,5 a 0",IF(AND(AP576&gt;=0.5,AP576&lt;=3),"0,5 a 3",IF(AND(AP576&gt;=3.5,AP576&lt;=6),"3,5 a 6",IF(AND(AP576&gt;=6.5,AP576&lt;=9),"6,5 a 9",IF(AND(AP576&gt;=9.5,AP576&lt;=20),"9,5 a 20","Fuera de rango"))))))))))</f>
        <v>-6</v>
      </c>
      <c r="AR576" s="11" t="str">
        <f aca="false">IF(AQ576="","",IF(AQ576="-20 a -9,5",1,IF(AQ576="-9 a -6,5",2,IF(AQ576="-6","NORMA",IF(AQ576="-5,5 a -3",3,IF(AQ576="-2,5 a 0",4,IF(AQ576="0,5 a 3",5,IF(AQ576="3,5 a 6",6,IF(AQ576="6,5 a 9",7,IF(AQ576="9,5 a 20",8,""))))))))))</f>
        <v>NORMA</v>
      </c>
      <c r="AS576" s="9" t="n">
        <v>-3</v>
      </c>
      <c r="AT576" s="10" t="str">
        <f aca="false">IF(AS576="","",IF(AND(AS576&gt;=-16,AS576&lt;=-14),"-16 a -14",IF(AND(AS576&gt;=-13.5,AS576&lt;=-11.5),"-13,5 a -11,5",IF(AND(AS576&gt;=-11,AS576&lt;=-9),"-11 a -9",IF(AND(AS576&gt;=-8.5,AS576&lt;=-6.5),"-8,5 a -6,5",IF(AND(AS576&gt;=-6,AS576&lt;=-4),"-6 a -4",IF(AND(AS576&gt;=-3.5,AS576&lt;=-1.5),"-3,5 a -1,5",IF(AND(AS576&gt;=-1,AS576&lt;=1),"-1 a 1",IF(AND(AS576&gt;=1.5,AS576&lt;=3.5),"1,5 a 3,5",IF(AND(AS576&gt;=4,AS576&lt;=6),"4 a 6",IF(AND(AS576&gt;=6.5,AS576&lt;=8.5),"6,5 a 8,5",IF(AND(AS576&gt;=9,AS576&lt;=11),"9 a 11",IF(AND(AS576&gt;=11.5,AS576&lt;=13.5),"11,5 a 13,5",IF(AND(AS576&gt;=14,AS576&lt;=16),"14 a 16",IF(AND(AS576&gt;=16.5,AS576&lt;=18.5),"16,5 a 18,5",IF(AND(AS576&gt;=19,AS576&lt;=21),"19 a 21","Fuera de rango"))))))))))))))))</f>
        <v>-3,5 a -1,5</v>
      </c>
      <c r="AU576" s="11" t="n">
        <f aca="false" t="array" ref="AU576">IF(AT576="","",_xlfn.IFS(AT576="-16 a -14",1,AT576="-13,5 a -11,5",2,AT576="-11 a -9",3,AT576="-8,5 a -6,5",4,AT576="-6 a -4",5,AT576="-3,5 a -1,5",6,AT576="-1 a 1",7,AT576="1,5 a 3,5",8,AT576="4 a 6","NORMA",AT576="6,5 a 8,5",9,AT576="9 a 11",10,AT576="11,5 a 13,5",11,AT576="14 a 16",12,AT576="16,5 a 18,5",13,AT576="19 a 21",14,TRUE(),""))</f>
        <v>6</v>
      </c>
      <c r="AV576" s="9" t="n">
        <v>1.5</v>
      </c>
      <c r="AW576" s="10" t="str">
        <f aca="false">IF(AV576="","",IF(AND(AV576&gt;=-1,AV576&lt;=-0.5),"-1 a -0,5",IF(AND(AV576&gt;-0.5,AV576&lt;=0),"De -0,5 a 0",IF(AND(AV576&gt;=0.25,AV576&lt;=0.75),"0,25 a 0,75",IF(AND(AV576&gt;=1,AV576&lt;=1.5),"1 a 1,5",IF(AND(AV576&gt;=1.75,AV576&lt;=2.25),"1,75 a 2,25",IF(AND(AV576&gt;=2.5,AV576&lt;=3),"2,5 a 3",IF(AND(AV576&gt;=3.25,AV576&lt;=3.75),"3,25 a 3,75","Fuera de rango"))))))))</f>
        <v>1 a 1,5</v>
      </c>
      <c r="AX576" s="10" t="n">
        <f aca="false">IF(AW576="","",IF(OR(AW576="-1 a -0,5",AW576="-1 a -0.5"),1,IF(OR(AW576="De -0,5 a 0",AW576="-0,5 a 0",AW576="De -0.5 a 0"),2,IF(OR(AW576="0,25 a 0,75",AW576="0.25 a 0.75"),"NORMA",IF(OR(AW576="1 a 1,5",AW576="1 a 1.5"),3,IF(OR(AW576="1,75 a 2,25",AW576="1.75 a 2.25"),4,IF(OR(AW576="2,5 a 3",AW576="2.5 a 3"),5,IF(OR(AW576="3,25 a 3,75",AW576="3.25 a 3.75"),6,""))))))))</f>
        <v>3</v>
      </c>
      <c r="AY576" s="9" t="n">
        <v>-6</v>
      </c>
      <c r="AZ576" s="10" t="str">
        <f aca="false">IF(AY576="","",IF(AND(AY576&gt;=-20,AY576&lt;=-9.5),"-20 a -9,5",IF(AND(AY576&gt;=-9,AY576&lt;=-6.5),"-9 a -6,5",IF(AY576=-6,"-6",IF(AND(AY576&gt;=-5.5,AY576&lt;=-3),"-5,5 a -3",IF(AND(AY576&gt;=-2.5,AY576&lt;=0),"-2,5 a 0",IF(AND(AY576&gt;=0.5,AY576&lt;=3),"0,5 a 3",IF(AND(AY576&gt;=3.5,AY576&lt;=6),"3,5 a 6","Fuera de rango"))))))))</f>
        <v>-6</v>
      </c>
      <c r="BA576" s="11" t="str">
        <f aca="false">IF(AZ576="","",IF(AZ576="-20 a -9,5",1,IF(AZ576="-9 a -6,5",2,IF(AZ576="-6","NORMA",IF(AZ576="-5,5 a -3",3,IF(AZ576="-2,5 a 0",4,IF(AZ576="0,5 a 3",5,IF(AZ576="3,5 a 6",6,""))))))))</f>
        <v>NORMA</v>
      </c>
      <c r="BB576" s="9" t="n">
        <v>0</v>
      </c>
      <c r="BC576" s="10" t="str">
        <f aca="false" t="array" ref="BC576">IF(BB576="","",_xlfn.IFS(AND(BB576&gt;=0,BB576&lt;=2),"0 a 2",AND(BB576&gt;=2.5,BB576&lt;=4.5),"2,5 a 4,5",AND(BB576&gt;=5,BB576&lt;=7),"5 a 7",AND(BB576&gt;=7.5,BB576&lt;=9.5),"7,5 a 9,5",AND(BB576&gt;=10,BB576&lt;=12),"10 a 12",AND(BB576&gt;=12.5,BB576&lt;=14.5),"12,5 a 14,5",BB576=15,"15",AND(BB576&gt;=15.5,BB576&lt;=17.5),"15,5 a 17,5",AND(BB576&gt;=18,BB576&lt;=20),"18 a 20",AND(BB576&gt;=20.5,BB576&lt;=22.5),"20,5 a 22,5",AND(BB576&gt;=23,BB576&lt;=25),"23 a 25",TRUE(),"Fuera de rango"))</f>
        <v>0 a 2</v>
      </c>
      <c r="BD576" s="11" t="n">
        <f aca="false" t="array" ref="BD576">IF(BC576="","",_xlfn.IFS(BC576="0 a 2",1,BC576="2,5 a 4,5",2,BC576="5 a 7",3,BC576="7,5 a 9,5",4,BC576="10 a 12",5,BC576="12,5 a 14,5",6,BC576="15","NORMA",BC576="15,5 a 17,5",7,BC576="18 a 20",8,BC576="20,5 a 22,5",9,BC576="23 a 25",10,TRUE(),"Fuera de rango"))</f>
        <v>1</v>
      </c>
      <c r="BE576" s="9" t="n">
        <v>26</v>
      </c>
      <c r="BF576" s="10" t="str">
        <f aca="false">IF(BE576="","",IF(AND(BE576&gt;=-20,BE576&lt;=-10),"-20 a -10",IF(AND(BE576&gt;=-9.5,BE576&lt;=0.5),"-9,5 a 0,5",IF(AND(BE576&gt;=1,BE576&lt;=11),"1 a 11",IF(AND(BE576&gt;=11.5,BE576&lt;=20.5),"11,5 a 20,5",IF(BE576=21,"21",IF(AND(BE576&gt;=21.5,BE576&lt;=31.5),"21,5 a 31,5",IF(AND(BE576&gt;=32,BE576&lt;=42),"32 a 42","Fuera de rango"))))))))</f>
        <v>21,5 a 31,5</v>
      </c>
      <c r="BG576" s="11" t="n">
        <f aca="false">IF(BF576="","",IF(BF576="-20 a -10",1,IF(BF576="-9,5 a 0,5",2,IF(BF576="1 a 11",3,IF(BF576="11,5 a 20,5",4,IF(BF576="21","NORMA",IF(BF576="21,5 a 31,5",5,IF(BF576="32 a 42",6,""))))))))</f>
        <v>5</v>
      </c>
      <c r="BH576" s="9" t="n">
        <v>1</v>
      </c>
      <c r="BI576" s="10" t="str">
        <f aca="false">IF(BH576="","",IF(AND(BH576&gt;=-20,BH576&lt;=-15),"-20 a -15",IF(AND(BH576&gt;=-14.5,BH576&lt;=-9.5),"-14,5 a -9,5",IF(AND(BH576&gt;=-9,BH576&lt;=-4),"-9 a -4",IF(AND(BH576&gt;=-3.5,BH576&lt;=2.5),"-3,5 a 2,5",IF(AND(BH576&gt;=3,BH576&lt;=8),"3 a 8",IF(AND(BH576&gt;=8.5,BH576&lt;=14.5),"8,5 a 14,5",IF(BH576=15,"15",IF(AND(BH576&gt;=15.5,BH576&lt;=20.5),"15,5 a 20,5",IF(AND(BH576&gt;=21,BH576&lt;=26),"21 a 26","Fuera de rango"))))))))))</f>
        <v>-3,5 a 2,5</v>
      </c>
      <c r="BJ576" s="11" t="n">
        <f aca="false">IF(BI576="","",IF(BI576="-20 a -15",1,IF(BI576="-14,5 a -9,5",2,IF(BI576="-9 a -4",3,IF(BI576="-3,5 a 2,5",4,IF(BI576="3 a 8",5,IF(BI576="8,5 a 14,5",6,IF(BI576="15","NORMA",IF(BI576="15,5 a 20,5",7,IF(BI576="21 a 26",8,IF(BI576="26,5 a 31,5",9,"")))))))))))</f>
        <v>4</v>
      </c>
      <c r="BK576" s="9" t="n">
        <v>0</v>
      </c>
      <c r="BL576" s="10" t="str">
        <f aca="false">IF(BK576="","",IF(AND(BK576&gt;=0,BK576&lt;=2),"0 - 2",IF(AND(BK576&gt;=2.5,BK576&lt;=4.5),"2,5 - 4,5",IF(AND(BK576&gt;=5,BK576&lt;=7),"5 - 7",IF(AND(BK576&gt;=7.5,BK576&lt;=9.5),"7,5 - 9,5",IF(AND(BK576&gt;=10,BK576&lt;=12),"10 - 12",IF(AND(BK576&gt;=12.5,BK576&lt;=13.5),"12,5 - 13,5",IF(BK576=14,"14",IF(AND(BK576&gt;=14.5,BK576&lt;=16.5),"14,5 - 16,5",IF(AND(BK576&gt;=17,BK576&lt;=19),"17 - 19",IF(AND(BK576&gt;=19.5,BK576&lt;=21.5),"19,5 - 21,5",IF(AND(BK576&gt;=22,BK576&lt;=24),"22 - 24",IF(AND(BK576&gt;=24.5,BK576&lt;=26.5),"24,5 - 26,5",IF(AND(BK576&gt;=27,BK576&lt;=29),"27 - 29",IF(AND(BK576&gt;=29.5,BK576&lt;=30),"29,5 - 30","Fuera de rango")))))))))))))))</f>
        <v>0 - 2</v>
      </c>
      <c r="BM576" s="11" t="n">
        <f aca="false">IF(BL576="","",IF(BL576="0 - 2",1,IF(BL576="2,5 - 4,5",2,IF(BL576="5 - 7",3,IF(BL576="7,5 - 9,5",4,IF(BL576="10 - 12",5,IF(BL576="12,5 - 13,5",6,IF(BL576="14","NORMA",IF(BL576="14,5 - 16,5",7,IF(BL576="17 - 19",8,IF(BL576="19,5 - 21,5",9,IF(BL576="22 - 24",10,IF(BL576="24,5 - 26,5",11,IF(BL576="27 - 29",12,IF(BL576="29,5 - 30",13,"")))))))))))))))</f>
        <v>1</v>
      </c>
      <c r="BN576" s="9" t="n">
        <v>18</v>
      </c>
      <c r="BO576" s="11" t="str">
        <f aca="false">IF(BN576="","",IF(AND(BN576&gt;=-20,BN576&lt;=-10),"-20 a -10",IF(AND(BN576&gt;=-9.5,BN576&lt;=0.5),"-9,5 a 0,5",IF(AND(BN576&gt;=1,BN576&lt;=11),"1 a 11",IF(AND(BN576&gt;=11.5,BN576&lt;=21.5),"11,5 a 21,5",IF(BN576=22,"22",IF(AND(BN576&gt;=22.5,BN576&lt;=32.5),"22,5 a 32,5",IF(AND(BN576&gt;=33,BN576&lt;=43),"33 a 43","Fuera de rango"))))))))</f>
        <v>11,5 a 21,5</v>
      </c>
      <c r="BP576" s="11" t="n">
        <f aca="false">IF(BO576="","",IF(BO576="-20 a -10",1,IF(BO576="-9,5 a 0,5",2,IF(BO576="1 a 11",3,IF(BO576="11,5 a 21,5",4,IF(BO576="22","NORMA",IF(BO576="22,5 a 32,5",5,IF(BO576="33 a 43",6,""))))))))</f>
        <v>4</v>
      </c>
      <c r="BQ576" s="9" t="n">
        <v>14</v>
      </c>
      <c r="BR576" s="10" t="str">
        <f aca="false">IF(BQ576="","",IF(AND(BQ576&gt;=-20,BQ576&lt;=-15),"-20 a -15",IF(AND(BQ576&gt;=-14.5,BQ576&lt;=-9.5),"-14,5 a -9,5",IF(AND(BQ576&gt;=-9,BQ576&lt;=-4),"-9 a -4",IF(AND(BQ576&gt;=-3.5,BQ576&lt;=2.5),"-3,5 a 2,5",IF(AND(BQ576&gt;=3,BQ576&lt;=8),"3 a 8",IF(AND(BQ576&gt;=8.5,BQ576&lt;=13.5),"8,5 a 13,5",IF(AND(BQ576&gt;=14,BQ576&lt;=17.5),"14 a 17,5",IF(BQ576=18,"18",IF(AND(BQ576&gt;=18.5,BQ576&lt;=23.5),"18,5 a 23,5",IF(AND(BQ576&gt;=24,BQ576&lt;=29),"24 a 29",IF(AND(BQ576&gt;=29.5,BQ576&lt;=34.5),"29,5 a 34,5",IF(AND(BQ576&gt;=35,BQ576&lt;=40),"35 a 40","Fuera de rango")))))))))))))</f>
        <v>14 a 17,5</v>
      </c>
      <c r="BS576" s="11" t="n">
        <f aca="false">IF(BR576="","",IF(BR576="-20 a -15",1,IF(BR576="-14,5 a -9,5",2,IF(BR576="-9 a -4",3,IF(BR576="-3,5 a 2,5",4,IF(BR576="3 a 8",5,IF(BR576="8,5 a 13,5",6,IF(BR576="14 a 17,5",7,IF(BR576="18","NORMA",IF(BR576="18,5 a 23,5",8,IF(BR576="24 a 29",9,IF(BR576="29,5 a 34,5",10,IF(BR576="35 a 40",11,"")))))))))))))</f>
        <v>7</v>
      </c>
      <c r="BT576" s="9" t="n">
        <v>0</v>
      </c>
      <c r="BU576" s="10" t="str">
        <f aca="false">IF(BT576="","",IF(AND(BT576&gt;=-20,BT576&lt;=-18),"-20 a -18",IF(AND(BT576&gt;=-17.5,BT576&lt;=-15.5),"-17,5 a -15,5",IF(AND(BT576&gt;=-15,BT576&lt;=-13),"-15 a -13",IF(AND(BT576&gt;=-12.5,BT576&lt;=-10.5),"-12,5 a -10,5",IF(AND(BT576&gt;=-10,BT576&lt;=-8),"-10 a -8",IF(AND(BT576&gt;=-7.5,BT576&lt;=-5.5),"-7,5 a -5,5",IF(AND(BT576&gt;=-5,BT576&lt;=-3),"-5 a -3",IF(AND(BT576&gt;=-2.5,BT576&lt;=-0.5),"-2,5 a -0,5",IF(BT576=0,"0",IF(AND(BT576&gt;=0.5,BT576&lt;=2.5),"0,5 a 2,5",IF(AND(BT576&gt;=3,BT576&lt;=5),"3 a 5",IF(AND(BT576&gt;=5.5,BT576&lt;=7.5),"5,5 a 7,5",IF(AND(BT576&gt;=8,BT576&lt;=10),"8 a 10",IF(AND(BT576&gt;=10.5,BT576&lt;=12.5),"10,5 a 12,5",IF(AND(BT576&gt;=13,BT576&lt;=15),"13 a 15",IF(AND(BT576&gt;=15.5,BT576&lt;=17.5),"15,5 a 17,5",IF(AND(BT576&gt;=18,BT576&lt;=20),"18 a 20","Fuera de rango"))))))))))))))))))</f>
        <v>0</v>
      </c>
      <c r="BV576" s="11" t="str">
        <f aca="false">IF(BT576="","",IF(BT576=0,"NORMA",IF(AND(BT576&gt;=-20,BT576&lt;=-18),2,IF(AND(BT576&gt;=-17.5,BT576&lt;=-15.5),2,IF(AND(BT576&gt;=-15,BT576&lt;=-13),3,IF(AND(BT576&gt;=-12.5,BT576&lt;=-10.5),4,IF(AND(BT576&gt;=-10,BT576&lt;=-8),5,IF(AND(BT576&gt;=-7.5,BT576&lt;=-5.5),6,IF(AND(BT576&gt;=-5,BT576&lt;=-3),7,IF(AND(BT576&gt;=-2.5,BT576&lt;=-0.5),8,IF(AND(BT576&gt;=0.5,BT576&lt;=2.5),9,IF(AND(BT576&gt;=3,BT576&lt;=5),10,IF(AND(BT576&gt;=5.5,BT576&lt;=7.5),11,IF(AND(BT576&gt;=8,BT576&lt;=10),12,IF(AND(BT576&gt;=10.5,BT576&lt;=12.5),13,IF(AND(BT576&gt;=13,BT576&lt;=15),14,IF(AND(BT576&gt;=15.5,BT576&lt;=17.5),15,IF(AND(BT576&gt;=18,BT576&lt;=20),16,"Fuera de rango"))))))))))))))))))</f>
        <v>NORMA</v>
      </c>
      <c r="BW576" s="9" t="n">
        <v>-3</v>
      </c>
      <c r="BX576" s="10" t="n">
        <f aca="false">18.5- (0.3*H576)</f>
        <v>4.1</v>
      </c>
      <c r="BY576" s="10" t="n">
        <f aca="false">(BW576)-(BX576)</f>
        <v>-7.1</v>
      </c>
      <c r="BZ576" s="10" t="str">
        <f aca="false">IF(BY576="","",IF(BY576&lt;-27.5,"De -30 a -28",IF(BY576&lt;-25,"De -27,5 a -25,5",IF(BY576&lt;-22.5,"De -25 a -23",IF(BY576&lt;-20,"De -22,5 a -20,5",IF(BY576&lt;-17.5,"De -20 a -18",IF(BY576&lt;-15,"De -17,5 a -15,5",IF(BY576&lt;-12.5,"De -15 a -13",IF(BY576&lt;-10,"De -12,5 a -10,5",IF(BY576&lt;-7.5,"De -10 a -8",IF(BY576&lt;-5,"De -7,5 a -5,5",IF(BY576&lt;-2.5,"De -5 a -3",IF(BY576&lt;0,"De -2,5 a -0,5",IF(BY576&lt;2.5,"De 0 a 2",IF(BY576&lt;5,"De 2,5 a 4,5",IF(BY576&lt;7.5,"De 5 a 7",IF(BY576&lt;10,"De 7,5 a 9,5",IF(BY576&lt;12.5,"De 10 a 12",IF(BY576&lt;15,"De 12,5 a 14,5",IF(BY576&lt;17.5,"De 15 a 17",IF(BY576&lt;20,"De 17,5 a 19,5",IF(BY576&lt;22.5,"De 20 a 22",IF(BY576&lt;25,"De 22,5 a 24,5",IF(BY576&lt;27.5,"De 25 a 27","De 27,5 a 30"))))))))))))))))))))))))</f>
        <v>De -7,5 a -5,5</v>
      </c>
      <c r="CA576" s="12" t="n">
        <f aca="false">IF(BY576="","",IF(BY576&lt;=-28,1,IF(BY576&lt;=-25.5,2,IF(BY576&lt;=-23,3,IF(BY576&lt;=-20.5,4,IF(BY576&lt;=-18,5,IF(BY576&lt;=-15.5,6,IF(BY576&lt;=-13,7,IF(BY576&lt;=-10.5,8,IF(BY576&lt;=-8,9,IF(BY576&lt;=-5.5,10,IF(BY576&lt;=-3,11,IF(BY576&lt;=-0.5,12,IF(BY576&lt;=2,13,IF(BY576&lt;=4.5,14,IF(BY576&lt;=7,15,IF(BY576&lt;=9.5,16,IF(BY576&lt;=12,17,IF(BY576&lt;=14.5,18,IF(BY576&lt;=17,19,IF(BY576&lt;=19.5,20,IF(BY576&lt;=22,21,IF(BY576&lt;=24.5,22,IF(BY576&lt;=27,23,IF(BY576&lt;=30,24,"Fuera de rango")))))))))))))))))))))))))</f>
        <v>10</v>
      </c>
      <c r="CB576" s="9" t="n">
        <v>-3.75</v>
      </c>
      <c r="CC576" s="10" t="n">
        <f aca="false">18.5- (0.3*H576)</f>
        <v>4.1</v>
      </c>
      <c r="CD576" s="10" t="n">
        <f aca="false">(CB576)-(CC576)</f>
        <v>-7.85</v>
      </c>
      <c r="CE576" s="10" t="str">
        <f aca="false">IF(CD576="","",IF(CD576&lt;-27.5,"De -30 a -28",IF(CD576&lt;-25,"De -27,5 a -25,5",IF(CD576&lt;-22.5,"De -25 a -23",IF(CD576&lt;-20,"De -22,5 a -20,5",IF(CD576&lt;-17.5,"De -20 a -18",IF(CD576&lt;-15,"De -17,5 a -15,5",IF(CD576&lt;-12.5,"De -15 a -13",IF(CD576&lt;-10,"De -12,5 a -10,5",IF(CD576&lt;-7.5,"De -10 a -8",IF(CD576&lt;-5,"De -7,5 a -5,5",IF(CD576&lt;-2.5,"De -5 a -3",IF(CD576&lt;0,"De -2,5 a -0,5",IF(CD576&lt;=2,"De 0 a 2",IF(CD576&lt;=4.5,"De 2,5 a 4,5",IF(CD576&lt;=7,"De 5 a 7",IF(CD576&lt;=9.5,"De 7,5 a 9,5",IF(CD576&lt;=12,"De 10 a 12",IF(CD576&lt;=14.5,"De 12,5 a 14,5",IF(CD576&lt;=17,"De 15 a 17",IF(CD576&lt;=19.5,"De 17,5 a 19,5",IF(CD576&lt;=22,"De 20 a 22",IF(CD576&lt;=24.5,"De 22,5 a 24,5",IF(CD576&lt;=27,"De 25 a 27","De 27,5 a 30"))))))))))))))))))))))))</f>
        <v>De -10 a -8</v>
      </c>
      <c r="CF576" s="12" t="n">
        <f aca="false">IF(CD576="","",IF(CD576&lt;-27.5,1,IF(CD576&lt;-25,2,IF(CD576&lt;-22.5,3,IF(CD576&lt;-20,4,IF(CD576&lt;-17.5,5,IF(CD576&lt;-15,6,IF(CD576&lt;-12.5,7,IF(CD576&lt;-10,8,IF(CD576&lt;-7.5,9,IF(CD576&lt;-5,10,IF(CD576&lt;-2.5,11,IF(CD576&lt;0,12,IF(CD576&lt;2.5,13,IF(CD576&lt;5,14,IF(CD576&lt;7.5,15,IF(CD576&lt;10,16,IF(CD576&lt;12.5,17,IF(CD576&lt;15,18,IF(CD576&lt;17.5,19,IF(CD576&lt;20,20,IF(CD576&lt;22.5,21,IF(CD576&lt;25,22,IF(CD576&lt;27.5,23,24))))))))))))))))))))))))</f>
        <v>9</v>
      </c>
      <c r="CG576" s="9" t="n">
        <v>-2</v>
      </c>
      <c r="CH576" s="10" t="str">
        <f aca="false">IF(CG576="","",IF(AND(CG576&gt;=-10,CG576&lt;=-9.5),"-10 a -9,5",IF(AND(CG576&gt;-9.5,CG576&lt;=-8.5),"-9 a -8,5",IF(AND(CG576&gt;-8.5,CG576&lt;=-7.5),"-8 a -7,5",IF(AND(CG576&gt;-7.5,CG576&lt;=-6.5),"-7 a -6,5",IF(AND(CG576&gt;-6.5,CG576&lt;=-5.5),"-6 a -5,5",IF(AND(CG576&gt;-5.5,CG576&lt;=-4.5),"-5 a -4,5",IF(AND(CG576&gt;-4.5,CG576&lt;=-3.5),"-4 a -3,5",IF(AND(CG576&gt;-3.5,CG576&lt;=-2.5),"-3 a -2,5",IF(CG576=-2.25,"-2,25",IF(AND(CG576&gt;-2.5,CG576&lt;=-1.5),"-2 a -1,5",IF(AND(CG576&gt;-1.5,CG576&lt;=-0.5),"-1 a -0,5",IF(AND(CG576&gt;-0.5,CG576&lt;=0.5),"0 a 0,5",IF(AND(CG576&gt;0.5,CG576&lt;=1.5),"1 a 1,5",IF(AND(CG576&gt;1.5,CG576&lt;=2.5),"2 a 2,5",IF(AND(CG576&gt;2.5,CG576&lt;=3.5),"3 a 3,5",IF(AND(CG576&gt;3.5,CG576&lt;=4.5),"4 a 4,5",IF(AND(CG576&gt;4.5,CG576&lt;=5.5),"5 a 5,5",IF(AND(CG576&gt;5.5,CG576&lt;=6.5),"6 a 6,5",IF(AND(CG576&gt;6.5,CG576&lt;=7.5),"7 a 7,5",IF(AND(CG576&gt;7.5,CG576&lt;=8.5),"8 a 8,5",IF(AND(CG576&gt;8.5,CG576&lt;=9.5),"9 a 9,5",IF(CG576&gt;=10,"10","Fuera de rango")))))))))))))))))))))))</f>
        <v>-2 a -1,5</v>
      </c>
      <c r="CI576" s="11" t="n">
        <f aca="false">IF(CG576="","",IF(CG576=-2.25,"NORMA",IF(CG576&lt;=-9.5,1,IF(CG576&lt;=-8.5,2,IF(CG576&lt;=-7.5,3,IF(CG576&lt;=-6.5,4,IF(CG576&lt;=-5.5,5,IF(CG576&lt;=-4.5,6,IF(CG576&lt;=-3.5,7,IF(CG576&lt;=-2.5,8,IF(CG576&lt;=-1.5,9,IF(CG576&lt;=-0.5,10,IF(CG576&lt;=0.5,11,IF(CG576&lt;=1.5,12,IF(CG576&lt;=2.5,13,IF(CG576&lt;=3.5,14,IF(CG576&lt;=4.5,15,IF(CG576&lt;=5.5,16,IF(CG576&lt;=6.5,17,IF(CG576&lt;=7.5,18,IF(CG576&lt;=8.5,19,IF(CG576&lt;=9.5,20,IF(CG576=10,21,"Fuera de rango")))))))))))))))))))))))</f>
        <v>9</v>
      </c>
      <c r="CJ576" s="9" t="n">
        <v>1.25</v>
      </c>
      <c r="CK576" s="10" t="str">
        <f aca="false">IF(CJ576="","",IF(AND(CJ576&gt;=-6,CJ576&lt;=-5.5),"-6 a -5,5",IF(AND(CJ576&gt;-5.5,CJ576&lt;=-4.5),"-5 a -4,5",IF(AND(CJ576&gt;-4.5,CJ576&lt;=-3.5),"-4 a -3,5",IF(AND(CJ576&gt;-3.5,CJ576&lt;=-2.5),"-3 a -2,5",IF(AND(CJ576&gt;-2.5,CJ576&lt;=-1.5),"-2 a -1,5",IF(AND(CJ576&gt;-1.5,CJ576&lt;=-0.5),"-1 a -0,5",IF(AND(CJ576&gt;-0.5,CJ576&lt;=0.5),"0 a 0,5",IF(AND(CJ576&gt;0.5,CJ576&lt;=1.5),"1 a 1,5",IF(AND(CJ576&gt;1.5,CJ576&lt;2.5),"2",IF(AND(CJ576&gt;=2.5,CJ576&lt;=3),"2,5 a 3",IF(AND(CJ576&gt;3,CJ576&lt;=4),"3,5 a 4",IF(AND(CJ576&gt;4,CJ576&lt;=5),"4,5 a 5",IF(AND(CJ576&gt;5,CJ576&lt;=6),"5,5 a 6",IF(AND(CJ576&gt;6,CJ576&lt;=7),"6,5 a 7",IF(AND(CJ576&gt;7,CJ576&lt;=8),"7,5 a 8",IF(AND(CJ576&gt;8,CJ576&lt;=9.5),"8,5 a 9,5",IF(CJ576=10,"10","Fuera de rango"))))))))))))))))))</f>
        <v>1 a 1,5</v>
      </c>
      <c r="CL576" s="11" t="n">
        <f aca="false">IF(CK576="","",IF(OR(CK576="-6 a -5,5",CK576="-6 - -5,5"),1,IF(OR(CK576="-5 a -4,5",CK576="-5 - -4,5"),2,IF(OR(CK576="-4 a -3,5",CK576="-4 - -3,5"),3,IF(OR(CK576="-3 a -2,5",CK576="-3 - -2,5"),4,IF(OR(CK576="-2 a -1,5",CK576="-2 - -1,5"),5,IF(OR(CK576="-1 a -0,5",CK576="-1 - -0,5"),6,IF(OR(CK576="0 a 0,5",CK576="0 - 0,5"),7,IF(OR(CK576="1 a 1,5",CK576="1 - 1,5"),8,IF(CK576="2","NORMA",IF(OR(CK576="2,5 a 3",CK576="2,5 - 3"),9,IF(OR(CK576="3,5 a 4",CK576="3,5 - 4"),10,IF(OR(CK576="4,5 a 5",CK576="4,5 - 5"),11,IF(OR(CK576="5,5 a 6",CK576="5,5 - 6"),12,IF(OR(CK576="6,5 a 7",CK576="6,5 - 7"),13,IF(OR(CK576="7,5 a 8",CK576="7,5 - 8"),14,IF(OR(CK576="8,5 a 9",CK576="8,5 - 9,5",CK576="9 a 9,5"),15,IF(CK576="10",15,IF(OR(CK576="0,5 a 1",CK576="0,5 - 1"),7,"Fuera de rango")))))))))))))))))))</f>
        <v>8</v>
      </c>
      <c r="CO576" s="10" t="str">
        <f aca="false">IF(CM576&gt;0,"EME"," ")</f>
        <v> </v>
      </c>
      <c r="CQ576" s="10" t="str">
        <f aca="false">IF(CP576&gt;0,"0", " ")</f>
        <v> </v>
      </c>
      <c r="CR576" s="10" t="str">
        <f aca="false">IF(CP576&gt;0,"EME"," ")</f>
        <v> </v>
      </c>
      <c r="CS576" s="9" t="n">
        <v>0</v>
      </c>
      <c r="CV576" s="9" t="n">
        <v>0</v>
      </c>
      <c r="CY576" s="9" t="n">
        <v>-1.5</v>
      </c>
      <c r="DB576" s="9" t="n">
        <v>-1.5</v>
      </c>
      <c r="DC576" s="11" t="str">
        <f aca="false">IF(DB576&lt;0,"2"," ")</f>
        <v>2</v>
      </c>
      <c r="DD576" s="11" t="str">
        <f aca="false">IF(DB576&lt;0,"MIO"," ")</f>
        <v>MIO</v>
      </c>
      <c r="DE576" s="9" t="n">
        <v>0</v>
      </c>
      <c r="DF576" s="10" t="str">
        <f aca="false">IF(DE576&lt;0,"3"," ")</f>
        <v> </v>
      </c>
      <c r="DG576" s="10" t="str">
        <f aca="false">IF(DE576&lt;0,"AST"," ")</f>
        <v> </v>
      </c>
      <c r="DH576" s="9" t="n">
        <v>0</v>
      </c>
      <c r="DI576" s="10" t="str">
        <f aca="false">IF(DH576&lt;0,"3"," ")</f>
        <v> </v>
      </c>
      <c r="DJ576" s="10" t="str">
        <f aca="false">IF(DH576&lt;0,"AST"," ")</f>
        <v> </v>
      </c>
      <c r="DK576" s="9" t="n">
        <v>1.5</v>
      </c>
      <c r="DL576" s="10" t="str">
        <f aca="false">IF(DK576&gt;0,"4"," ")</f>
        <v>4</v>
      </c>
      <c r="DM576" s="10" t="str">
        <f aca="false">IF(DK576&gt;0,"PRE"," ")</f>
        <v>PRE</v>
      </c>
      <c r="DN576" s="9" t="n">
        <v>1.5</v>
      </c>
      <c r="DO576" s="10" t="str">
        <f aca="false">IF(DN576&gt;0,"4"," ")</f>
        <v>4</v>
      </c>
      <c r="DP576" s="10" t="str">
        <f aca="false">IF(DN576&gt;0,"PRE"," ")</f>
        <v>PRE</v>
      </c>
      <c r="DS576" s="12" t="str">
        <f aca="false">CONCATENATE(CO576,CU576,DA576,DG576,DM576)</f>
        <v>  PRE</v>
      </c>
      <c r="DT576" s="10" t="e">
        <f aca="false" t="array" ref="DT576">_xlfn.IFS(DS576="EME    ","0", DS576=" HIP   ","1", DS576="  MIO  ","2", DS576="   AST ","3", DS576="    PRE","4", DS576="EME   PRE","5", DS576=" HIP  PRE","6", DS576=" HIP AST ","7", DS576="  MIO PRE","8", DS576="  MIOAST ","9", DS576="   ASTPRE","10",DS576=" HIP ASTPRE","11", DS576="  MIOASTPRE","12", DS576="     ","0")</f>
        <v>#N/A</v>
      </c>
      <c r="DV576" s="1" t="e">
        <f aca="false" t="array" ref="DV576">_xlfn.IFS(DU576="SI","2", DU576="NO","1")</f>
        <v>#N/A</v>
      </c>
      <c r="DX576" s="11" t="str">
        <f aca="false">IF(DW576=0,"1","2")</f>
        <v>1</v>
      </c>
      <c r="DY576" s="11" t="str">
        <f aca="false" t="array" ref="DY576">_xlfn.IFS(DW576=0,"0", DW576=0.25, "1", DW576=0.5,"2", DW576=0.75,"3", DW576=1,"4",DW576=1.25,"5", DW576=1.5,"6", DW576=1.75,"7", DW576=2,"8")</f>
        <v>0</v>
      </c>
      <c r="EA576" s="11" t="str">
        <f aca="false">IF(DZ576=0,"1","2")</f>
        <v>1</v>
      </c>
      <c r="EB576" s="11" t="str">
        <f aca="false" t="array" ref="EB576">_xlfn.IFS(DZ576=0,"0", DZ576=0.25, "1", DZ576=0.5,"2", DZ576=0.75,"3", DZ576=1,"4",DZ576=1.25,"5", DZ576=1.5,"6", DZ576=1.75,"7", DZ576=2,"8")</f>
        <v>0</v>
      </c>
      <c r="ED576" s="10" t="str">
        <f aca="false">IF(EC576=0,"1","2")</f>
        <v>1</v>
      </c>
      <c r="EE576" s="11" t="str">
        <f aca="false" t="array" ref="EE576">_xlfn.IFS(EC576=0,"0", EC576=-0.25, "1", EC576=-0.5,"2", EC576=-0.75,"3", EC576=-1,"4",EC576=-1.25,"5", EC576=-1.5,"6", EC576=-1.75,"7", EC576=-2,"8", EC576=-2.25,"9",EC576=-2.5,"10", EC576=-2.75,"11", EC576=-3,"12", EC576=-3.25,"13", EC576=-3.5,"14", EC576=-3.75,"15",EC576=-4,"16")</f>
        <v>0</v>
      </c>
      <c r="EG576" s="10" t="str">
        <f aca="false">IF(EF576=0,"1","2")</f>
        <v>1</v>
      </c>
      <c r="EH576" s="11" t="str">
        <f aca="false" t="array" ref="EH576">_xlfn.IFS(EF576=0,"0", EF576=-0.25, "1", EF576=-0.5,"2", EF576=-0.75,"3", EF576=-1,"4",EF576=-1.25,"5", EF576=-1.5,"6", EF576=-1.75,"7", EF576=-2,"8", EF576=-2.25,"9",EF576=-2.5,"10", EF576=-2.75,"11", EF576=-3,"12", EF576=-3.25,"13", EF576=-3.5,"14", EF576=-3.75,"15",EF576=-4,"16")</f>
        <v>0</v>
      </c>
      <c r="EJ576" s="11" t="str">
        <f aca="false">IF(EI576=0,"1","2")</f>
        <v>1</v>
      </c>
      <c r="EK576" s="11" t="str">
        <f aca="false" t="array" ref="EK576">_xlfn.IFS(EI576=0,"0", EI576=-0.25, "1", EI576=-0.5,"2", EI576=-0.75,"3", EI576=-1,"4",EI576=-1.25,"5", EI576=-1.5,"6", EI576=-1.75,"7", EI576=-2,"8", EI576=-2.25,"9", EI576=-2.25,"9",EI576=-2.5,"10", EI576=-2.75,"11", EI576=-3,"12", EI576=-3.25,"13", EI576=-3.5,"14", EI576=-3.75,"15",EI576=-4,"16", EI576=0.25, "17", EI576=0.5, "18")</f>
        <v>0</v>
      </c>
      <c r="EM576" s="11" t="str">
        <f aca="false">IF(EL576=0,"1","2")</f>
        <v>1</v>
      </c>
      <c r="EN576" s="11" t="str">
        <f aca="false" t="array" ref="EN576">_xlfn.IFS(EL576=0.25,"17",EL576=0.5,"18", EL576=0,"0", EL576=-0.25, "1", EL576=-0.5,"2", EL576=-0.75,"3", EL576=-1,"4",EL576=-1.25,"5", EL576=-1.5,"6", EL576=-1.75,"7", EL576=-2,"8",EL576= -2.25,"9",EL576=-2.5,"10",EL576= -2.75,"11",EL576= -3,"12",EL576= -3.25,"13",EL576= -3.5,"14",EL576= -3.75,"15",EL576=-4,"16")</f>
        <v>0</v>
      </c>
      <c r="EP576" s="11" t="str">
        <f aca="false">IF(EO576=0,"1","2")</f>
        <v>1</v>
      </c>
      <c r="EQ576" s="11" t="str">
        <f aca="false" t="array" ref="EQ576">_xlfn.IFS(EO576=0,"0", EO576=0.25, "1", EO576=0.5,"2", EO576=0.75,"3", EO576=1,"4",EO576=1.25,"5", EO576=1.5,"6", EO576=1.75,"7", EO576=2,"8", EO576=2.25,"9", EO576=2.25,"9",EO576=2.5,"10", EO576=2.75,"11", EO576=3,"12", EO576=3.25,"13", EO576=3.5,"14", EO576=3.75,"15",EO576=4,"16", EO576=-0.25, "17", bq=-0.5, "18")</f>
        <v>0</v>
      </c>
      <c r="ES576" s="11" t="str">
        <f aca="false">IF(ER576=0,"1","2")</f>
        <v>1</v>
      </c>
      <c r="ET576" s="11" t="str">
        <f aca="false" t="array" ref="ET576">_xlfn.IFS(ER576=0,"0", ER576=0.25, "1", ER576=0.5,"2", ER576=0.75,"3", ER576=1,"4",ER576=1.25,"5", ER576=1.5,"6", ER576=1.75,"7", ER576=2,"8", ER576=2.25,"9", ER576=2.25,"9",ER576=2.5,"10", ER576=2.75,"11", ER576=3,"12", ER576=3.25,"13", ER576=3.5,"14", ER576=3.75,"15",ER576=4,"16", ER576=-0.25, "17", bq=-0.5, "18")</f>
        <v>0</v>
      </c>
      <c r="EV576" s="14" t="e">
        <f aca="false">VLOOKUP(EU576,LEYENDA!$G$2:$H$8,2,TRUE())</f>
        <v>#N/A</v>
      </c>
      <c r="EW576" s="14" t="e">
        <f aca="false" t="array" ref="EW576">_xlfn.IFS(EV576="0-5","1", EV576="6-12","2", EV576="13-18","3", EV576="19-24","4", EV576="25-36","5", EV576="37-48","6", EV576="49-60","7")</f>
        <v>#N/A</v>
      </c>
    </row>
    <row r="577" customFormat="false" ht="13.5" hidden="false" customHeight="false" outlineLevel="0" collapsed="false">
      <c r="A577" s="1" t="n">
        <v>223</v>
      </c>
      <c r="B577" s="2" t="n">
        <v>6</v>
      </c>
      <c r="C577" s="33" t="n">
        <v>45762</v>
      </c>
      <c r="E577" s="5" t="str">
        <f aca="false">VLOOKUP(A577,'286'!$A$3:$J$6279,10,FALSE())</f>
        <v>PILAS ESPAÑA, ÁNGEL</v>
      </c>
      <c r="F577" s="4" t="str">
        <f aca="false">VLOOKUP(A577,'286'!$A$3:$I$1768,3,FALSE())</f>
        <v>PIESAN</v>
      </c>
      <c r="G577" s="6" t="n">
        <f aca="false">VLOOKUP(A577,'286'!$A$3:$I$1768,4,FALSE())</f>
        <v>27117</v>
      </c>
      <c r="H577" s="7" t="n">
        <f aca="false">YEAR(C577)-YEAR(G577)</f>
        <v>51</v>
      </c>
      <c r="I577" s="1" t="str">
        <f aca="false">VLOOKUP(H577,LEYENDA!$C$2:$D$6,2,TRUE())</f>
        <v>41-60</v>
      </c>
      <c r="J577" s="5" t="str">
        <f aca="false">VLOOKUP(A577,'286'!$A$3:$I$1768,7,FALSE())</f>
        <v>H</v>
      </c>
      <c r="K577" s="8" t="n">
        <f aca="false">VLOOKUP(A577,'286'!$A$3:$I$1768,2,FALSE())</f>
        <v>0</v>
      </c>
      <c r="L577" s="4" t="str">
        <f aca="false">VLOOKUP(A577,'286'!$A$3:$I$1768,8,FALSE())</f>
        <v>D</v>
      </c>
      <c r="M577" s="4" t="str">
        <f aca="false">VLOOKUP(A577,'286'!$A$3:$I$1768,9,FALSE())</f>
        <v>I</v>
      </c>
      <c r="N577" s="8" t="str">
        <f aca="false">IF(R577=O577, "MISMA","CONTRARIA")</f>
        <v>CONTRARIA</v>
      </c>
      <c r="O577" s="8" t="str">
        <f aca="false" t="array" ref="O577">_xlfn.IFS(L577="D","1", L577="I","2")</f>
        <v>1</v>
      </c>
      <c r="P577" s="8" t="e">
        <f aca="false" t="array" ref="P577">_xlfn.IFS(K577="OD","1", K577="OI","2")</f>
        <v>#N/A</v>
      </c>
      <c r="Q577" s="1" t="str">
        <f aca="false" t="array" ref="Q577">_xlfn.IFS(J577="M","1", J577="H","2")</f>
        <v>2</v>
      </c>
      <c r="R577" s="8" t="str">
        <f aca="false" t="array" ref="R577">_xlfn.IFS(M577="D","1", M577="I","2")</f>
        <v>2</v>
      </c>
      <c r="S577" s="1" t="str">
        <f aca="false" t="array" ref="S577">_xlfn.IFS(N577="CONTRARIA", "1",N577= "MISMA","2")</f>
        <v>1</v>
      </c>
      <c r="T577" s="1" t="str">
        <f aca="false" t="array" ref="T577">_xlfn.IFS(I577="0-12","1", I577="13-24","2", I577="25-40","3", I577="41-60","4", I577="61-100","5")</f>
        <v>4</v>
      </c>
      <c r="U577" s="9" t="n">
        <v>-0.5</v>
      </c>
      <c r="V577" s="10" t="str">
        <f aca="false">IF(U577="","",IF(AND(U577&gt;=-9,U577&lt;=-6.5),"-9 a -6,5",IF(AND(U577&gt;=-6,U577&lt;=-3.5),"-6 a -3,5",IF(AND(U577&gt;=-3,U577&lt;=-1),"-3 a -1",IF(U577=-0.5,"-0,5",IF(AND(U577&gt;=0,U577&lt;=2.5),"0 a 2,5",IF(AND(U577&gt;=3,U577&lt;=5.5),"3 a 5,5",IF(AND(U577&gt;=6,U577&lt;=8.5),"6 a 8,5",IF(AND(U577&gt;=9,U577&lt;=20),"9 a 20","Fuera de rango")))))))))</f>
        <v>-0,5</v>
      </c>
      <c r="W577" s="11" t="str">
        <f aca="false">IF(V577="","",IF(V577="-9 a -6,5",2,IF(V577="-6 a -3,5",3,IF(V577="-3 a -1",4,IF(V577="-0,5","NORMA",IF(V577="0 a 2,5",5,IF(V577="3 a 5,5",6,IF(V577="6 a 8,5",7,IF(V577="9 a 20",8,"Fuera de rango")))))))))</f>
        <v>NORMA</v>
      </c>
      <c r="X577" s="9" t="n">
        <v>0</v>
      </c>
      <c r="Y577" s="11" t="str">
        <f aca="false">IF(X577="","",IF(AND(X577&gt;=0,X577&lt;=4),"0 a 4",IF(AND(X577&gt;=4.5,X577&lt;=8.5),"4,5 a 8,5",IF(X577=9,"9",IF(AND(X577&gt;=9.5,X577&lt;=13),"9,5 a 13",IF(AND(X577&gt;=13.5,X577&lt;=20),"13,5 a 20",IF(AND(X577&gt;=20.5,X577&lt;=35),"20,5 a 35","Fuera de rango")))))))</f>
        <v>0 a 4</v>
      </c>
      <c r="Z577" s="11" t="n">
        <f aca="false">IF(Y577="","",IF(Y577="0 a 4",1,IF(Y577="4,5 a 8,5",2,IF(Y577="9","NORMA",IF(Y577="9,5 a 13",3,IF(Y577="13,5 a 20",4,IF(Y577="20,5 a 35",5,"Fuera de rango")))))))</f>
        <v>1</v>
      </c>
      <c r="AA577" s="9" t="n">
        <v>28</v>
      </c>
      <c r="AB577" s="10" t="str">
        <f aca="false">IF(AA577="","",IF(AND(AA577&gt;=0,AA577&lt;=9),"0 a 9",IF(AND(AA577&gt;=9.5,AA577&lt;=18.5),"9,5 a 18,5",IF(AA577=19,"19",IF(AND(AA577&gt;=19.5,AA577&lt;=28),"19,5 a 28",IF(AND(AA577&gt;=28.5,AA577&lt;=40),"28,5 a 40","Fuera de rango"))))))</f>
        <v>19,5 a 28</v>
      </c>
      <c r="AC577" s="11" t="n">
        <f aca="false" t="array" ref="AC577">_xlfn.IFS(AB577="","",AB577="0 a 9",1,AB577="9,5 a 18,5",2,AB577="19","NORMA",AB577="19,5 a 28",3,AB577="28,5 a 40",4,TRUE(),"Fuera de rango")</f>
        <v>3</v>
      </c>
      <c r="AD577" s="9" t="n">
        <v>20</v>
      </c>
      <c r="AE577" s="10" t="str">
        <f aca="false">IF(AD577="","",IF(AND(AD577&gt;=-10,AD577&lt;=0),"De -10 a 0",IF(AND(AD577&gt;=0.5,AD577&lt;=9.5),"0,5 a 9,5",IF(AD577=10,"10",IF(AND(AD577&gt;=10.5,AD577&lt;=20),"10,5 a 20",IF(AND(AD577&gt;=20.5,AD577&lt;=40),"20,5 a 40","Fuera de rango"))))))</f>
        <v>10,5 a 20</v>
      </c>
      <c r="AF577" s="12" t="n">
        <f aca="false">IF(AD577="","",IF(AND(AD577&gt;=-10,AD577&lt;=0),1,IF(AND(AD577&gt;=0.5,AD577&lt;=9.5),2,IF(AD577=10,"NORMA",IF(AND(AD577&gt;=10.5,AD577&lt;=20),3,IF(AND(AD577&gt;=20.5,AD577&lt;=40),4,""))))))</f>
        <v>3</v>
      </c>
      <c r="AG577" s="9" t="n">
        <v>7</v>
      </c>
      <c r="AH577" s="10" t="str">
        <f aca="false">IF(AG577="","",IF(AND(AG577&gt;=0,AG577&lt;=4),"0 a 4",IF(AND(AG577&gt;=4.5,AG577&lt;=8.5),"4,5 a 8,5",IF(AG577=9,"9",IF(AND(AG577&gt;=9.5,AG577&lt;=13),"9,5 a 13",IF(AND(AG577&gt;=13.5,AG577&lt;=25),"13,5 a 25","Fuera de rango"))))))</f>
        <v>4,5 a 8,5</v>
      </c>
      <c r="AI577" s="10" t="n">
        <f aca="false">IF(AH577="","",IF(AH577="0 a 4",1,IF(AH577="4,5 a 8,5",2,IF(AH577="9","NORMA",IF(AH577="9,5 a 13",3,IF(AH577="13,5 a 25",4,""))))))</f>
        <v>2</v>
      </c>
      <c r="AJ577" s="9" t="n">
        <v>3</v>
      </c>
      <c r="AK577" s="10" t="str">
        <f aca="false">IF(AJ577="","",IF(AND(AJ577&gt;=-15,AJ577&lt;=-10.5),"-15 a -10,5",IF(AND(AJ577&gt;=-10,AJ577&lt;=-4),"-10 a -4",IF(AND(AJ577&gt;=-4.5,AJ577&lt;=0),"-4,5 a 0",IF(AND(AJ577&gt;=0.5,AJ577&lt;=4.5),"0,5 a 4,5",IF(AJ577=5,"5",IF(AND(AJ577&gt;=5.5,AJ577&lt;=10),"5,5 a 10",IF(AND(AJ577&gt;=10.5,AJ577&lt;=20),"10,5 a 20","Fuera de rango"))))))))</f>
        <v>0,5 a 4,5</v>
      </c>
      <c r="AL577" s="11" t="n">
        <f aca="false">IF(AK577="","",IF(AK577="-15 a -10,5",1,IF(AK577="-10 a -4",2,IF(AK577="-4,5 a 0",3,IF(AK577="0,5 a 4,5",4,IF(AK577="5","NORMA",IF(AK577="5,5 a 10",5,IF(AK577="10,5 a 20",6,"Error"))))))))</f>
        <v>4</v>
      </c>
      <c r="AM577" s="9" t="n">
        <v>1</v>
      </c>
      <c r="AN577" s="10" t="str">
        <f aca="false">IF(AM577="","",IF(AND(AM577&gt;=-7.5,AM577&lt;=-5.5),"-7,5 a -5,5",IF(AND(AM577&gt;=-5,AM577&lt;=-3),"-5 a -3",IF(AND(AM577&gt;=-2.5,AM577&lt;=-0.5),"-2,5 a -0,5",IF(AM577=0,"0,00",IF(AND(AM577&gt;=0.5,AM577&lt;=2.5),"0,5 a 2,5",IF(AND(AM577&gt;=3,AM577&lt;=5),"3 a 5",IF(AND(AM577&gt;=5.5,AM577&lt;=7.5),"5,5 a 7,5",IF(AND(AM577&gt;=8,AM577&lt;=10),"8 a 10","Fuera de rango")))))))))</f>
        <v>0,5 a 2,5</v>
      </c>
      <c r="AO577" s="11" t="n">
        <f aca="false">IF(AN577="","",IF(AN577="-7,5 a -5,5",1,IF(AN577="-5 a -3",2,IF(AN577="-2,5 a -0,5",3,IF(AN577="0,00","NORMA",IF(AN577="0,5 a 2,5",4,IF(AN577="3 a 5",5,IF(AN577="5,5 a 7,5",6,IF(AN577="8 a 10",7,"Error")))))))))</f>
        <v>4</v>
      </c>
      <c r="AP577" s="9" t="n">
        <v>-5</v>
      </c>
      <c r="AQ577" s="10" t="str">
        <f aca="false">IF(AP577="","",IF(AND(AP577&gt;=-20,AP577&lt;=-9.5),"-20 a -9,5",IF(AND(AP577&gt;=-9,AP577&lt;=-6.5),"-9 a -6,5",IF(AP577=-6,"-6",IF(AND(AP577&gt;=-5.5,AP577&lt;=-3),"-5,5 a -3",IF(AND(AP577&gt;=-2.5,AP577&lt;=0),"-2,5 a 0",IF(AND(AP577&gt;=0.5,AP577&lt;=3),"0,5 a 3",IF(AND(AP577&gt;=3.5,AP577&lt;=6),"3,5 a 6",IF(AND(AP577&gt;=6.5,AP577&lt;=9),"6,5 a 9",IF(AND(AP577&gt;=9.5,AP577&lt;=20),"9,5 a 20","Fuera de rango"))))))))))</f>
        <v>-5,5 a -3</v>
      </c>
      <c r="AR577" s="11" t="n">
        <f aca="false">IF(AQ577="","",IF(AQ577="-20 a -9,5",1,IF(AQ577="-9 a -6,5",2,IF(AQ577="-6","NORMA",IF(AQ577="-5,5 a -3",3,IF(AQ577="-2,5 a 0",4,IF(AQ577="0,5 a 3",5,IF(AQ577="3,5 a 6",6,IF(AQ577="6,5 a 9",7,IF(AQ577="9,5 a 20",8,""))))))))))</f>
        <v>3</v>
      </c>
      <c r="AS577" s="9" t="n">
        <v>1</v>
      </c>
      <c r="AT577" s="10" t="str">
        <f aca="false">IF(AS577="","",IF(AND(AS577&gt;=-16,AS577&lt;=-14),"-16 a -14",IF(AND(AS577&gt;=-13.5,AS577&lt;=-11.5),"-13,5 a -11,5",IF(AND(AS577&gt;=-11,AS577&lt;=-9),"-11 a -9",IF(AND(AS577&gt;=-8.5,AS577&lt;=-6.5),"-8,5 a -6,5",IF(AND(AS577&gt;=-6,AS577&lt;=-4),"-6 a -4",IF(AND(AS577&gt;=-3.5,AS577&lt;=-1.5),"-3,5 a -1,5",IF(AND(AS577&gt;=-1,AS577&lt;=1),"-1 a 1",IF(AND(AS577&gt;=1.5,AS577&lt;=3.5),"1,5 a 3,5",IF(AND(AS577&gt;=4,AS577&lt;=6),"4 a 6",IF(AND(AS577&gt;=6.5,AS577&lt;=8.5),"6,5 a 8,5",IF(AND(AS577&gt;=9,AS577&lt;=11),"9 a 11",IF(AND(AS577&gt;=11.5,AS577&lt;=13.5),"11,5 a 13,5",IF(AND(AS577&gt;=14,AS577&lt;=16),"14 a 16",IF(AND(AS577&gt;=16.5,AS577&lt;=18.5),"16,5 a 18,5",IF(AND(AS577&gt;=19,AS577&lt;=21),"19 a 21","Fuera de rango"))))))))))))))))</f>
        <v>-1 a 1</v>
      </c>
      <c r="AU577" s="11" t="n">
        <f aca="false" t="array" ref="AU577">IF(AT577="","",_xlfn.IFS(AT577="-16 a -14",1,AT577="-13,5 a -11,5",2,AT577="-11 a -9",3,AT577="-8,5 a -6,5",4,AT577="-6 a -4",5,AT577="-3,5 a -1,5",6,AT577="-1 a 1",7,AT577="1,5 a 3,5",8,AT577="4 a 6","NORMA",AT577="6,5 a 8,5",9,AT577="9 a 11",10,AT577="11,5 a 13,5",11,AT577="14 a 16",12,AT577="16,5 a 18,5",13,AT577="19 a 21",14,TRUE(),""))</f>
        <v>7</v>
      </c>
      <c r="AV577" s="9" t="n">
        <v>2.25</v>
      </c>
      <c r="AW577" s="10" t="str">
        <f aca="false">IF(AV577="","",IF(AND(AV577&gt;=-1,AV577&lt;=-0.5),"-1 a -0,5",IF(AND(AV577&gt;-0.5,AV577&lt;=0),"De -0,5 a 0",IF(AND(AV577&gt;=0.25,AV577&lt;=0.75),"0,25 a 0,75",IF(AND(AV577&gt;=1,AV577&lt;=1.5),"1 a 1,5",IF(AND(AV577&gt;=1.75,AV577&lt;=2.25),"1,75 a 2,25",IF(AND(AV577&gt;=2.5,AV577&lt;=3),"2,5 a 3",IF(AND(AV577&gt;=3.25,AV577&lt;=3.75),"3,25 a 3,75","Fuera de rango"))))))))</f>
        <v>1,75 a 2,25</v>
      </c>
      <c r="AX577" s="10" t="n">
        <f aca="false">IF(AW577="","",IF(OR(AW577="-1 a -0,5",AW577="-1 a -0.5"),1,IF(OR(AW577="De -0,5 a 0",AW577="-0,5 a 0",AW577="De -0.5 a 0"),2,IF(OR(AW577="0,25 a 0,75",AW577="0.25 a 0.75"),"NORMA",IF(OR(AW577="1 a 1,5",AW577="1 a 1.5"),3,IF(OR(AW577="1,75 a 2,25",AW577="1.75 a 2.25"),4,IF(OR(AW577="2,5 a 3",AW577="2.5 a 3"),5,IF(OR(AW577="3,25 a 3,75",AW577="3.25 a 3.75"),6,""))))))))</f>
        <v>4</v>
      </c>
      <c r="AY577" s="9" t="n">
        <v>-5</v>
      </c>
      <c r="AZ577" s="10" t="str">
        <f aca="false">IF(AY577="","",IF(AND(AY577&gt;=-20,AY577&lt;=-9.5),"-20 a -9,5",IF(AND(AY577&gt;=-9,AY577&lt;=-6.5),"-9 a -6,5",IF(AY577=-6,"-6",IF(AND(AY577&gt;=-5.5,AY577&lt;=-3),"-5,5 a -3",IF(AND(AY577&gt;=-2.5,AY577&lt;=0),"-2,5 a 0",IF(AND(AY577&gt;=0.5,AY577&lt;=3),"0,5 a 3",IF(AND(AY577&gt;=3.5,AY577&lt;=6),"3,5 a 6","Fuera de rango"))))))))</f>
        <v>-5,5 a -3</v>
      </c>
      <c r="BA577" s="11" t="n">
        <f aca="false">IF(AZ577="","",IF(AZ577="-20 a -9,5",1,IF(AZ577="-9 a -6,5",2,IF(AZ577="-6","NORMA",IF(AZ577="-5,5 a -3",3,IF(AZ577="-2,5 a 0",4,IF(AZ577="0,5 a 3",5,IF(AZ577="3,5 a 6",6,""))))))))</f>
        <v>3</v>
      </c>
      <c r="BB577" s="9" t="n">
        <v>0</v>
      </c>
      <c r="BC577" s="10" t="str">
        <f aca="false" t="array" ref="BC577">IF(BB577="","",_xlfn.IFS(AND(BB577&gt;=0,BB577&lt;=2),"0 a 2",AND(BB577&gt;=2.5,BB577&lt;=4.5),"2,5 a 4,5",AND(BB577&gt;=5,BB577&lt;=7),"5 a 7",AND(BB577&gt;=7.5,BB577&lt;=9.5),"7,5 a 9,5",AND(BB577&gt;=10,BB577&lt;=12),"10 a 12",AND(BB577&gt;=12.5,BB577&lt;=14.5),"12,5 a 14,5",BB577=15,"15",AND(BB577&gt;=15.5,BB577&lt;=17.5),"15,5 a 17,5",AND(BB577&gt;=18,BB577&lt;=20),"18 a 20",AND(BB577&gt;=20.5,BB577&lt;=22.5),"20,5 a 22,5",AND(BB577&gt;=23,BB577&lt;=25),"23 a 25",TRUE(),"Fuera de rango"))</f>
        <v>0 a 2</v>
      </c>
      <c r="BD577" s="11" t="n">
        <f aca="false" t="array" ref="BD577">IF(BC577="","",_xlfn.IFS(BC577="0 a 2",1,BC577="2,5 a 4,5",2,BC577="5 a 7",3,BC577="7,5 a 9,5",4,BC577="10 a 12",5,BC577="12,5 a 14,5",6,BC577="15","NORMA",BC577="15,5 a 17,5",7,BC577="18 a 20",8,BC577="20,5 a 22,5",9,BC577="23 a 25",10,TRUE(),"Fuera de rango"))</f>
        <v>1</v>
      </c>
      <c r="BE577" s="9" t="n">
        <v>27</v>
      </c>
      <c r="BF577" s="10" t="str">
        <f aca="false">IF(BE577="","",IF(AND(BE577&gt;=-20,BE577&lt;=-10),"-20 a -10",IF(AND(BE577&gt;=-9.5,BE577&lt;=0.5),"-9,5 a 0,5",IF(AND(BE577&gt;=1,BE577&lt;=11),"1 a 11",IF(AND(BE577&gt;=11.5,BE577&lt;=20.5),"11,5 a 20,5",IF(BE577=21,"21",IF(AND(BE577&gt;=21.5,BE577&lt;=31.5),"21,5 a 31,5",IF(AND(BE577&gt;=32,BE577&lt;=42),"32 a 42","Fuera de rango"))))))))</f>
        <v>21,5 a 31,5</v>
      </c>
      <c r="BG577" s="11" t="n">
        <f aca="false">IF(BF577="","",IF(BF577="-20 a -10",1,IF(BF577="-9,5 a 0,5",2,IF(BF577="1 a 11",3,IF(BF577="11,5 a 20,5",4,IF(BF577="21","NORMA",IF(BF577="21,5 a 31,5",5,IF(BF577="32 a 42",6,""))))))))</f>
        <v>5</v>
      </c>
      <c r="BH577" s="9" t="n">
        <v>9</v>
      </c>
      <c r="BI577" s="10" t="str">
        <f aca="false">IF(BH577="","",IF(AND(BH577&gt;=-20,BH577&lt;=-15),"-20 a -15",IF(AND(BH577&gt;=-14.5,BH577&lt;=-9.5),"-14,5 a -9,5",IF(AND(BH577&gt;=-9,BH577&lt;=-4),"-9 a -4",IF(AND(BH577&gt;=-3.5,BH577&lt;=2.5),"-3,5 a 2,5",IF(AND(BH577&gt;=3,BH577&lt;=8),"3 a 8",IF(AND(BH577&gt;=8.5,BH577&lt;=14.5),"8,5 a 14,5",IF(BH577=15,"15",IF(AND(BH577&gt;=15.5,BH577&lt;=20.5),"15,5 a 20,5",IF(AND(BH577&gt;=21,BH577&lt;=26),"21 a 26","Fuera de rango"))))))))))</f>
        <v>8,5 a 14,5</v>
      </c>
      <c r="BJ577" s="11" t="n">
        <f aca="false">IF(BI577="","",IF(BI577="-20 a -15",1,IF(BI577="-14,5 a -9,5",2,IF(BI577="-9 a -4",3,IF(BI577="-3,5 a 2,5",4,IF(BI577="3 a 8",5,IF(BI577="8,5 a 14,5",6,IF(BI577="15","NORMA",IF(BI577="15,5 a 20,5",7,IF(BI577="21 a 26",8,IF(BI577="26,5 a 31,5",9,"")))))))))))</f>
        <v>6</v>
      </c>
      <c r="BK577" s="9" t="n">
        <v>0</v>
      </c>
      <c r="BL577" s="10" t="str">
        <f aca="false">IF(BK577="","",IF(AND(BK577&gt;=0,BK577&lt;=2),"0 - 2",IF(AND(BK577&gt;=2.5,BK577&lt;=4.5),"2,5 - 4,5",IF(AND(BK577&gt;=5,BK577&lt;=7),"5 - 7",IF(AND(BK577&gt;=7.5,BK577&lt;=9.5),"7,5 - 9,5",IF(AND(BK577&gt;=10,BK577&lt;=12),"10 - 12",IF(AND(BK577&gt;=12.5,BK577&lt;=13.5),"12,5 - 13,5",IF(BK577=14,"14",IF(AND(BK577&gt;=14.5,BK577&lt;=16.5),"14,5 - 16,5",IF(AND(BK577&gt;=17,BK577&lt;=19),"17 - 19",IF(AND(BK577&gt;=19.5,BK577&lt;=21.5),"19,5 - 21,5",IF(AND(BK577&gt;=22,BK577&lt;=24),"22 - 24",IF(AND(BK577&gt;=24.5,BK577&lt;=26.5),"24,5 - 26,5",IF(AND(BK577&gt;=27,BK577&lt;=29),"27 - 29",IF(AND(BK577&gt;=29.5,BK577&lt;=30),"29,5 - 30","Fuera de rango")))))))))))))))</f>
        <v>0 - 2</v>
      </c>
      <c r="BM577" s="11" t="n">
        <f aca="false">IF(BL577="","",IF(BL577="0 - 2",1,IF(BL577="2,5 - 4,5",2,IF(BL577="5 - 7",3,IF(BL577="7,5 - 9,5",4,IF(BL577="10 - 12",5,IF(BL577="12,5 - 13,5",6,IF(BL577="14","NORMA",IF(BL577="14,5 - 16,5",7,IF(BL577="17 - 19",8,IF(BL577="19,5 - 21,5",9,IF(BL577="22 - 24",10,IF(BL577="24,5 - 26,5",11,IF(BL577="27 - 29",12,IF(BL577="29,5 - 30",13,"")))))))))))))))</f>
        <v>1</v>
      </c>
      <c r="BN577" s="9" t="n">
        <v>14</v>
      </c>
      <c r="BO577" s="11" t="str">
        <f aca="false">IF(BN577="","",IF(AND(BN577&gt;=-20,BN577&lt;=-10),"-20 a -10",IF(AND(BN577&gt;=-9.5,BN577&lt;=0.5),"-9,5 a 0,5",IF(AND(BN577&gt;=1,BN577&lt;=11),"1 a 11",IF(AND(BN577&gt;=11.5,BN577&lt;=21.5),"11,5 a 21,5",IF(BN577=22,"22",IF(AND(BN577&gt;=22.5,BN577&lt;=32.5),"22,5 a 32,5",IF(AND(BN577&gt;=33,BN577&lt;=43),"33 a 43","Fuera de rango"))))))))</f>
        <v>11,5 a 21,5</v>
      </c>
      <c r="BP577" s="11" t="n">
        <f aca="false">IF(BO577="","",IF(BO577="-20 a -10",1,IF(BO577="-9,5 a 0,5",2,IF(BO577="1 a 11",3,IF(BO577="11,5 a 21,5",4,IF(BO577="22","NORMA",IF(BO577="22,5 a 32,5",5,IF(BO577="33 a 43",6,""))))))))</f>
        <v>4</v>
      </c>
      <c r="BQ577" s="9" t="n">
        <v>11</v>
      </c>
      <c r="BR577" s="10" t="str">
        <f aca="false">IF(BQ577="","",IF(AND(BQ577&gt;=-20,BQ577&lt;=-15),"-20 a -15",IF(AND(BQ577&gt;=-14.5,BQ577&lt;=-9.5),"-14,5 a -9,5",IF(AND(BQ577&gt;=-9,BQ577&lt;=-4),"-9 a -4",IF(AND(BQ577&gt;=-3.5,BQ577&lt;=2.5),"-3,5 a 2,5",IF(AND(BQ577&gt;=3,BQ577&lt;=8),"3 a 8",IF(AND(BQ577&gt;=8.5,BQ577&lt;=13.5),"8,5 a 13,5",IF(AND(BQ577&gt;=14,BQ577&lt;=17.5),"14 a 17,5",IF(BQ577=18,"18",IF(AND(BQ577&gt;=18.5,BQ577&lt;=23.5),"18,5 a 23,5",IF(AND(BQ577&gt;=24,BQ577&lt;=29),"24 a 29",IF(AND(BQ577&gt;=29.5,BQ577&lt;=34.5),"29,5 a 34,5",IF(AND(BQ577&gt;=35,BQ577&lt;=40),"35 a 40","Fuera de rango")))))))))))))</f>
        <v>8,5 a 13,5</v>
      </c>
      <c r="BS577" s="11" t="n">
        <f aca="false">IF(BR577="","",IF(BR577="-20 a -15",1,IF(BR577="-14,5 a -9,5",2,IF(BR577="-9 a -4",3,IF(BR577="-3,5 a 2,5",4,IF(BR577="3 a 8",5,IF(BR577="8,5 a 13,5",6,IF(BR577="14 a 17,5",7,IF(BR577="18","NORMA",IF(BR577="18,5 a 23,5",8,IF(BR577="24 a 29",9,IF(BR577="29,5 a 34,5",10,IF(BR577="35 a 40",11,"")))))))))))))</f>
        <v>6</v>
      </c>
      <c r="BT577" s="9" t="n">
        <v>0</v>
      </c>
      <c r="BU577" s="10" t="str">
        <f aca="false">IF(BT577="","",IF(AND(BT577&gt;=-20,BT577&lt;=-18),"-20 a -18",IF(AND(BT577&gt;=-17.5,BT577&lt;=-15.5),"-17,5 a -15,5",IF(AND(BT577&gt;=-15,BT577&lt;=-13),"-15 a -13",IF(AND(BT577&gt;=-12.5,BT577&lt;=-10.5),"-12,5 a -10,5",IF(AND(BT577&gt;=-10,BT577&lt;=-8),"-10 a -8",IF(AND(BT577&gt;=-7.5,BT577&lt;=-5.5),"-7,5 a -5,5",IF(AND(BT577&gt;=-5,BT577&lt;=-3),"-5 a -3",IF(AND(BT577&gt;=-2.5,BT577&lt;=-0.5),"-2,5 a -0,5",IF(BT577=0,"0",IF(AND(BT577&gt;=0.5,BT577&lt;=2.5),"0,5 a 2,5",IF(AND(BT577&gt;=3,BT577&lt;=5),"3 a 5",IF(AND(BT577&gt;=5.5,BT577&lt;=7.5),"5,5 a 7,5",IF(AND(BT577&gt;=8,BT577&lt;=10),"8 a 10",IF(AND(BT577&gt;=10.5,BT577&lt;=12.5),"10,5 a 12,5",IF(AND(BT577&gt;=13,BT577&lt;=15),"13 a 15",IF(AND(BT577&gt;=15.5,BT577&lt;=17.5),"15,5 a 17,5",IF(AND(BT577&gt;=18,BT577&lt;=20),"18 a 20","Fuera de rango"))))))))))))))))))</f>
        <v>0</v>
      </c>
      <c r="BV577" s="11" t="str">
        <f aca="false">IF(BT577="","",IF(BT577=0,"NORMA",IF(AND(BT577&gt;=-20,BT577&lt;=-18),2,IF(AND(BT577&gt;=-17.5,BT577&lt;=-15.5),2,IF(AND(BT577&gt;=-15,BT577&lt;=-13),3,IF(AND(BT577&gt;=-12.5,BT577&lt;=-10.5),4,IF(AND(BT577&gt;=-10,BT577&lt;=-8),5,IF(AND(BT577&gt;=-7.5,BT577&lt;=-5.5),6,IF(AND(BT577&gt;=-5,BT577&lt;=-3),7,IF(AND(BT577&gt;=-2.5,BT577&lt;=-0.5),8,IF(AND(BT577&gt;=0.5,BT577&lt;=2.5),9,IF(AND(BT577&gt;=3,BT577&lt;=5),10,IF(AND(BT577&gt;=5.5,BT577&lt;=7.5),11,IF(AND(BT577&gt;=8,BT577&lt;=10),12,IF(AND(BT577&gt;=10.5,BT577&lt;=12.5),13,IF(AND(BT577&gt;=13,BT577&lt;=15),14,IF(AND(BT577&gt;=15.5,BT577&lt;=17.5),15,IF(AND(BT577&gt;=18,BT577&lt;=20),16,"Fuera de rango"))))))))))))))))))</f>
        <v>NORMA</v>
      </c>
      <c r="BW577" s="9" t="n">
        <v>-3.5</v>
      </c>
      <c r="BX577" s="10" t="n">
        <f aca="false">18.5- (0.3*H577)</f>
        <v>3.2</v>
      </c>
      <c r="BY577" s="10" t="n">
        <f aca="false">(BW577)-(BX577)</f>
        <v>-6.7</v>
      </c>
      <c r="BZ577" s="10" t="str">
        <f aca="false">IF(BY577="","",IF(BY577&lt;-27.5,"De -30 a -28",IF(BY577&lt;-25,"De -27,5 a -25,5",IF(BY577&lt;-22.5,"De -25 a -23",IF(BY577&lt;-20,"De -22,5 a -20,5",IF(BY577&lt;-17.5,"De -20 a -18",IF(BY577&lt;-15,"De -17,5 a -15,5",IF(BY577&lt;-12.5,"De -15 a -13",IF(BY577&lt;-10,"De -12,5 a -10,5",IF(BY577&lt;-7.5,"De -10 a -8",IF(BY577&lt;-5,"De -7,5 a -5,5",IF(BY577&lt;-2.5,"De -5 a -3",IF(BY577&lt;0,"De -2,5 a -0,5",IF(BY577&lt;2.5,"De 0 a 2",IF(BY577&lt;5,"De 2,5 a 4,5",IF(BY577&lt;7.5,"De 5 a 7",IF(BY577&lt;10,"De 7,5 a 9,5",IF(BY577&lt;12.5,"De 10 a 12",IF(BY577&lt;15,"De 12,5 a 14,5",IF(BY577&lt;17.5,"De 15 a 17",IF(BY577&lt;20,"De 17,5 a 19,5",IF(BY577&lt;22.5,"De 20 a 22",IF(BY577&lt;25,"De 22,5 a 24,5",IF(BY577&lt;27.5,"De 25 a 27","De 27,5 a 30"))))))))))))))))))))))))</f>
        <v>De -7,5 a -5,5</v>
      </c>
      <c r="CA577" s="12" t="n">
        <f aca="false">IF(BY577="","",IF(BY577&lt;=-28,1,IF(BY577&lt;=-25.5,2,IF(BY577&lt;=-23,3,IF(BY577&lt;=-20.5,4,IF(BY577&lt;=-18,5,IF(BY577&lt;=-15.5,6,IF(BY577&lt;=-13,7,IF(BY577&lt;=-10.5,8,IF(BY577&lt;=-8,9,IF(BY577&lt;=-5.5,10,IF(BY577&lt;=-3,11,IF(BY577&lt;=-0.5,12,IF(BY577&lt;=2,13,IF(BY577&lt;=4.5,14,IF(BY577&lt;=7,15,IF(BY577&lt;=9.5,16,IF(BY577&lt;=12,17,IF(BY577&lt;=14.5,18,IF(BY577&lt;=17,19,IF(BY577&lt;=19.5,20,IF(BY577&lt;=22,21,IF(BY577&lt;=24.5,22,IF(BY577&lt;=27,23,IF(BY577&lt;=30,24,"Fuera de rango")))))))))))))))))))))))))</f>
        <v>10</v>
      </c>
      <c r="CB577" s="9" t="n">
        <v>-3.5</v>
      </c>
      <c r="CC577" s="10" t="n">
        <f aca="false">18.5- (0.3*H577)</f>
        <v>3.2</v>
      </c>
      <c r="CD577" s="10" t="n">
        <f aca="false">(CB577)-(CC577)</f>
        <v>-6.7</v>
      </c>
      <c r="CE577" s="10" t="str">
        <f aca="false">IF(CD577="","",IF(CD577&lt;-27.5,"De -30 a -28",IF(CD577&lt;-25,"De -27,5 a -25,5",IF(CD577&lt;-22.5,"De -25 a -23",IF(CD577&lt;-20,"De -22,5 a -20,5",IF(CD577&lt;-17.5,"De -20 a -18",IF(CD577&lt;-15,"De -17,5 a -15,5",IF(CD577&lt;-12.5,"De -15 a -13",IF(CD577&lt;-10,"De -12,5 a -10,5",IF(CD577&lt;-7.5,"De -10 a -8",IF(CD577&lt;-5,"De -7,5 a -5,5",IF(CD577&lt;-2.5,"De -5 a -3",IF(CD577&lt;0,"De -2,5 a -0,5",IF(CD577&lt;=2,"De 0 a 2",IF(CD577&lt;=4.5,"De 2,5 a 4,5",IF(CD577&lt;=7,"De 5 a 7",IF(CD577&lt;=9.5,"De 7,5 a 9,5",IF(CD577&lt;=12,"De 10 a 12",IF(CD577&lt;=14.5,"De 12,5 a 14,5",IF(CD577&lt;=17,"De 15 a 17",IF(CD577&lt;=19.5,"De 17,5 a 19,5",IF(CD577&lt;=22,"De 20 a 22",IF(CD577&lt;=24.5,"De 22,5 a 24,5",IF(CD577&lt;=27,"De 25 a 27","De 27,5 a 30"))))))))))))))))))))))))</f>
        <v>De -7,5 a -5,5</v>
      </c>
      <c r="CF577" s="12" t="n">
        <f aca="false">IF(CD577="","",IF(CD577&lt;-27.5,1,IF(CD577&lt;-25,2,IF(CD577&lt;-22.5,3,IF(CD577&lt;-20,4,IF(CD577&lt;-17.5,5,IF(CD577&lt;-15,6,IF(CD577&lt;-12.5,7,IF(CD577&lt;-10,8,IF(CD577&lt;-7.5,9,IF(CD577&lt;-5,10,IF(CD577&lt;-2.5,11,IF(CD577&lt;0,12,IF(CD577&lt;2.5,13,IF(CD577&lt;5,14,IF(CD577&lt;7.5,15,IF(CD577&lt;10,16,IF(CD577&lt;12.5,17,IF(CD577&lt;15,18,IF(CD577&lt;17.5,19,IF(CD577&lt;20,20,IF(CD577&lt;22.5,21,IF(CD577&lt;25,22,IF(CD577&lt;27.5,23,24))))))))))))))))))))))))</f>
        <v>10</v>
      </c>
      <c r="CG577" s="9" t="n">
        <v>-1.5</v>
      </c>
      <c r="CH577" s="10" t="str">
        <f aca="false">IF(CG577="","",IF(AND(CG577&gt;=-10,CG577&lt;=-9.5),"-10 a -9,5",IF(AND(CG577&gt;-9.5,CG577&lt;=-8.5),"-9 a -8,5",IF(AND(CG577&gt;-8.5,CG577&lt;=-7.5),"-8 a -7,5",IF(AND(CG577&gt;-7.5,CG577&lt;=-6.5),"-7 a -6,5",IF(AND(CG577&gt;-6.5,CG577&lt;=-5.5),"-6 a -5,5",IF(AND(CG577&gt;-5.5,CG577&lt;=-4.5),"-5 a -4,5",IF(AND(CG577&gt;-4.5,CG577&lt;=-3.5),"-4 a -3,5",IF(AND(CG577&gt;-3.5,CG577&lt;=-2.5),"-3 a -2,5",IF(CG577=-2.25,"-2,25",IF(AND(CG577&gt;-2.5,CG577&lt;=-1.5),"-2 a -1,5",IF(AND(CG577&gt;-1.5,CG577&lt;=-0.5),"-1 a -0,5",IF(AND(CG577&gt;-0.5,CG577&lt;=0.5),"0 a 0,5",IF(AND(CG577&gt;0.5,CG577&lt;=1.5),"1 a 1,5",IF(AND(CG577&gt;1.5,CG577&lt;=2.5),"2 a 2,5",IF(AND(CG577&gt;2.5,CG577&lt;=3.5),"3 a 3,5",IF(AND(CG577&gt;3.5,CG577&lt;=4.5),"4 a 4,5",IF(AND(CG577&gt;4.5,CG577&lt;=5.5),"5 a 5,5",IF(AND(CG577&gt;5.5,CG577&lt;=6.5),"6 a 6,5",IF(AND(CG577&gt;6.5,CG577&lt;=7.5),"7 a 7,5",IF(AND(CG577&gt;7.5,CG577&lt;=8.5),"8 a 8,5",IF(AND(CG577&gt;8.5,CG577&lt;=9.5),"9 a 9,5",IF(CG577&gt;=10,"10","Fuera de rango")))))))))))))))))))))))</f>
        <v>-2 a -1,5</v>
      </c>
      <c r="CI577" s="11" t="n">
        <f aca="false">IF(CG577="","",IF(CG577=-2.25,"NORMA",IF(CG577&lt;=-9.5,1,IF(CG577&lt;=-8.5,2,IF(CG577&lt;=-7.5,3,IF(CG577&lt;=-6.5,4,IF(CG577&lt;=-5.5,5,IF(CG577&lt;=-4.5,6,IF(CG577&lt;=-3.5,7,IF(CG577&lt;=-2.5,8,IF(CG577&lt;=-1.5,9,IF(CG577&lt;=-0.5,10,IF(CG577&lt;=0.5,11,IF(CG577&lt;=1.5,12,IF(CG577&lt;=2.5,13,IF(CG577&lt;=3.5,14,IF(CG577&lt;=4.5,15,IF(CG577&lt;=5.5,16,IF(CG577&lt;=6.5,17,IF(CG577&lt;=7.5,18,IF(CG577&lt;=8.5,19,IF(CG577&lt;=9.5,20,IF(CG577=10,21,"Fuera de rango")))))))))))))))))))))))</f>
        <v>9</v>
      </c>
      <c r="CJ577" s="9" t="n">
        <v>1.5</v>
      </c>
      <c r="CK577" s="10" t="str">
        <f aca="false">IF(CJ577="","",IF(AND(CJ577&gt;=-6,CJ577&lt;=-5.5),"-6 a -5,5",IF(AND(CJ577&gt;-5.5,CJ577&lt;=-4.5),"-5 a -4,5",IF(AND(CJ577&gt;-4.5,CJ577&lt;=-3.5),"-4 a -3,5",IF(AND(CJ577&gt;-3.5,CJ577&lt;=-2.5),"-3 a -2,5",IF(AND(CJ577&gt;-2.5,CJ577&lt;=-1.5),"-2 a -1,5",IF(AND(CJ577&gt;-1.5,CJ577&lt;=-0.5),"-1 a -0,5",IF(AND(CJ577&gt;-0.5,CJ577&lt;=0.5),"0 a 0,5",IF(AND(CJ577&gt;0.5,CJ577&lt;=1.5),"1 a 1,5",IF(AND(CJ577&gt;1.5,CJ577&lt;2.5),"2",IF(AND(CJ577&gt;=2.5,CJ577&lt;=3),"2,5 a 3",IF(AND(CJ577&gt;3,CJ577&lt;=4),"3,5 a 4",IF(AND(CJ577&gt;4,CJ577&lt;=5),"4,5 a 5",IF(AND(CJ577&gt;5,CJ577&lt;=6),"5,5 a 6",IF(AND(CJ577&gt;6,CJ577&lt;=7),"6,5 a 7",IF(AND(CJ577&gt;7,CJ577&lt;=8),"7,5 a 8",IF(AND(CJ577&gt;8,CJ577&lt;=9.5),"8,5 a 9,5",IF(CJ577=10,"10","Fuera de rango"))))))))))))))))))</f>
        <v>1 a 1,5</v>
      </c>
      <c r="CL577" s="11" t="n">
        <f aca="false">IF(CK577="","",IF(OR(CK577="-6 a -5,5",CK577="-6 - -5,5"),1,IF(OR(CK577="-5 a -4,5",CK577="-5 - -4,5"),2,IF(OR(CK577="-4 a -3,5",CK577="-4 - -3,5"),3,IF(OR(CK577="-3 a -2,5",CK577="-3 - -2,5"),4,IF(OR(CK577="-2 a -1,5",CK577="-2 - -1,5"),5,IF(OR(CK577="-1 a -0,5",CK577="-1 - -0,5"),6,IF(OR(CK577="0 a 0,5",CK577="0 - 0,5"),7,IF(OR(CK577="1 a 1,5",CK577="1 - 1,5"),8,IF(CK577="2","NORMA",IF(OR(CK577="2,5 a 3",CK577="2,5 - 3"),9,IF(OR(CK577="3,5 a 4",CK577="3,5 - 4"),10,IF(OR(CK577="4,5 a 5",CK577="4,5 - 5"),11,IF(OR(CK577="5,5 a 6",CK577="5,5 - 6"),12,IF(OR(CK577="6,5 a 7",CK577="6,5 - 7"),13,IF(OR(CK577="7,5 a 8",CK577="7,5 - 8"),14,IF(OR(CK577="8,5 a 9",CK577="8,5 - 9,5",CK577="9 a 9,5"),15,IF(CK577="10",15,IF(OR(CK577="0,5 a 1",CK577="0,5 - 1"),7,"Fuera de rango")))))))))))))))))))</f>
        <v>8</v>
      </c>
      <c r="CO577" s="10" t="str">
        <f aca="false">IF(CM577&gt;0,"EME"," ")</f>
        <v> </v>
      </c>
      <c r="CQ577" s="10" t="str">
        <f aca="false">IF(CP577&gt;0,"0", " ")</f>
        <v> </v>
      </c>
      <c r="CR577" s="10" t="str">
        <f aca="false">IF(CP577&gt;0,"EME"," ")</f>
        <v> </v>
      </c>
      <c r="CS577" s="9" t="n">
        <v>0</v>
      </c>
      <c r="CV577" s="9" t="n">
        <v>0</v>
      </c>
      <c r="CY577" s="9" t="n">
        <v>-1.75</v>
      </c>
      <c r="DB577" s="9" t="n">
        <v>-1.75</v>
      </c>
      <c r="DC577" s="11" t="str">
        <f aca="false">IF(DB577&lt;0,"2"," ")</f>
        <v>2</v>
      </c>
      <c r="DD577" s="11" t="str">
        <f aca="false">IF(DB577&lt;0,"MIO"," ")</f>
        <v>MIO</v>
      </c>
      <c r="DE577" s="9" t="n">
        <v>0</v>
      </c>
      <c r="DF577" s="10" t="str">
        <f aca="false">IF(DE577&lt;0,"3"," ")</f>
        <v> </v>
      </c>
      <c r="DG577" s="10" t="str">
        <f aca="false">IF(DE577&lt;0,"AST"," ")</f>
        <v> </v>
      </c>
      <c r="DH577" s="9" t="n">
        <v>0</v>
      </c>
      <c r="DI577" s="10" t="str">
        <f aca="false">IF(DH577&lt;0,"3"," ")</f>
        <v> </v>
      </c>
      <c r="DJ577" s="10" t="str">
        <f aca="false">IF(DH577&lt;0,"AST"," ")</f>
        <v> </v>
      </c>
      <c r="DK577" s="9" t="n">
        <v>2.25</v>
      </c>
      <c r="DL577" s="10" t="str">
        <f aca="false">IF(DK577&gt;0,"4"," ")</f>
        <v>4</v>
      </c>
      <c r="DM577" s="10" t="str">
        <f aca="false">IF(DK577&gt;0,"PRE"," ")</f>
        <v>PRE</v>
      </c>
      <c r="DN577" s="9" t="n">
        <v>2.25</v>
      </c>
      <c r="DO577" s="10" t="str">
        <f aca="false">IF(DN577&gt;0,"4"," ")</f>
        <v>4</v>
      </c>
      <c r="DP577" s="10" t="str">
        <f aca="false">IF(DN577&gt;0,"PRE"," ")</f>
        <v>PRE</v>
      </c>
      <c r="DS577" s="12" t="str">
        <f aca="false">CONCATENATE(CO577,CU577,DA577,DG577,DM577)</f>
        <v>  PRE</v>
      </c>
      <c r="DT577" s="10" t="e">
        <f aca="false" t="array" ref="DT577">_xlfn.IFS(DS577="EME    ","0", DS577=" HIP   ","1", DS577="  MIO  ","2", DS577="   AST ","3", DS577="    PRE","4", DS577="EME   PRE","5", DS577=" HIP  PRE","6", DS577=" HIP AST ","7", DS577="  MIO PRE","8", DS577="  MIOAST ","9", DS577="   ASTPRE","10",DS577=" HIP ASTPRE","11", DS577="  MIOASTPRE","12", DS577="     ","0")</f>
        <v>#N/A</v>
      </c>
      <c r="DV577" s="1" t="e">
        <f aca="false" t="array" ref="DV577">_xlfn.IFS(DU577="SI","2", DU577="NO","1")</f>
        <v>#N/A</v>
      </c>
      <c r="DX577" s="11" t="str">
        <f aca="false">IF(DW577=0,"1","2")</f>
        <v>1</v>
      </c>
      <c r="DY577" s="11" t="str">
        <f aca="false" t="array" ref="DY577">_xlfn.IFS(DW577=0,"0", DW577=0.25, "1", DW577=0.5,"2", DW577=0.75,"3", DW577=1,"4",DW577=1.25,"5", DW577=1.5,"6", DW577=1.75,"7", DW577=2,"8")</f>
        <v>0</v>
      </c>
      <c r="EA577" s="11" t="str">
        <f aca="false">IF(DZ577=0,"1","2")</f>
        <v>1</v>
      </c>
      <c r="EB577" s="11" t="str">
        <f aca="false" t="array" ref="EB577">_xlfn.IFS(DZ577=0,"0", DZ577=0.25, "1", DZ577=0.5,"2", DZ577=0.75,"3", DZ577=1,"4",DZ577=1.25,"5", DZ577=1.5,"6", DZ577=1.75,"7", DZ577=2,"8")</f>
        <v>0</v>
      </c>
      <c r="ED577" s="10" t="str">
        <f aca="false">IF(EC577=0,"1","2")</f>
        <v>1</v>
      </c>
      <c r="EE577" s="11" t="str">
        <f aca="false" t="array" ref="EE577">_xlfn.IFS(EC577=0,"0", EC577=-0.25, "1", EC577=-0.5,"2", EC577=-0.75,"3", EC577=-1,"4",EC577=-1.25,"5", EC577=-1.5,"6", EC577=-1.75,"7", EC577=-2,"8", EC577=-2.25,"9",EC577=-2.5,"10", EC577=-2.75,"11", EC577=-3,"12", EC577=-3.25,"13", EC577=-3.5,"14", EC577=-3.75,"15",EC577=-4,"16")</f>
        <v>0</v>
      </c>
      <c r="EG577" s="10" t="str">
        <f aca="false">IF(EF577=0,"1","2")</f>
        <v>1</v>
      </c>
      <c r="EH577" s="11" t="str">
        <f aca="false" t="array" ref="EH577">_xlfn.IFS(EF577=0,"0", EF577=-0.25, "1", EF577=-0.5,"2", EF577=-0.75,"3", EF577=-1,"4",EF577=-1.25,"5", EF577=-1.5,"6", EF577=-1.75,"7", EF577=-2,"8", EF577=-2.25,"9",EF577=-2.5,"10", EF577=-2.75,"11", EF577=-3,"12", EF577=-3.25,"13", EF577=-3.5,"14", EF577=-3.75,"15",EF577=-4,"16")</f>
        <v>0</v>
      </c>
      <c r="EJ577" s="11" t="str">
        <f aca="false">IF(EI577=0,"1","2")</f>
        <v>1</v>
      </c>
      <c r="EK577" s="11" t="str">
        <f aca="false" t="array" ref="EK577">_xlfn.IFS(EI577=0,"0", EI577=-0.25, "1", EI577=-0.5,"2", EI577=-0.75,"3", EI577=-1,"4",EI577=-1.25,"5", EI577=-1.5,"6", EI577=-1.75,"7", EI577=-2,"8", EI577=-2.25,"9", EI577=-2.25,"9",EI577=-2.5,"10", EI577=-2.75,"11", EI577=-3,"12", EI577=-3.25,"13", EI577=-3.5,"14", EI577=-3.75,"15",EI577=-4,"16", EI577=0.25, "17", EI577=0.5, "18")</f>
        <v>0</v>
      </c>
      <c r="EM577" s="11" t="str">
        <f aca="false">IF(EL577=0,"1","2")</f>
        <v>1</v>
      </c>
      <c r="EN577" s="11" t="str">
        <f aca="false" t="array" ref="EN577">_xlfn.IFS(EL577=0.25,"17",EL577=0.5,"18", EL577=0,"0", EL577=-0.25, "1", EL577=-0.5,"2", EL577=-0.75,"3", EL577=-1,"4",EL577=-1.25,"5", EL577=-1.5,"6", EL577=-1.75,"7", EL577=-2,"8",EL577= -2.25,"9",EL577=-2.5,"10",EL577= -2.75,"11",EL577= -3,"12",EL577= -3.25,"13",EL577= -3.5,"14",EL577= -3.75,"15",EL577=-4,"16")</f>
        <v>0</v>
      </c>
      <c r="EP577" s="11" t="str">
        <f aca="false">IF(EO577=0,"1","2")</f>
        <v>1</v>
      </c>
      <c r="EQ577" s="11" t="str">
        <f aca="false" t="array" ref="EQ577">_xlfn.IFS(EO577=0,"0", EO577=0.25, "1", EO577=0.5,"2", EO577=0.75,"3", EO577=1,"4",EO577=1.25,"5", EO577=1.5,"6", EO577=1.75,"7", EO577=2,"8", EO577=2.25,"9", EO577=2.25,"9",EO577=2.5,"10", EO577=2.75,"11", EO577=3,"12", EO577=3.25,"13", EO577=3.5,"14", EO577=3.75,"15",EO577=4,"16", EO577=-0.25, "17", bq=-0.5, "18")</f>
        <v>0</v>
      </c>
      <c r="ES577" s="11" t="str">
        <f aca="false">IF(ER577=0,"1","2")</f>
        <v>1</v>
      </c>
      <c r="ET577" s="11" t="str">
        <f aca="false" t="array" ref="ET577">_xlfn.IFS(ER577=0,"0", ER577=0.25, "1", ER577=0.5,"2", ER577=0.75,"3", ER577=1,"4",ER577=1.25,"5", ER577=1.5,"6", ER577=1.75,"7", ER577=2,"8", ER577=2.25,"9", ER577=2.25,"9",ER577=2.5,"10", ER577=2.75,"11", ER577=3,"12", ER577=3.25,"13", ER577=3.5,"14", ER577=3.75,"15",ER577=4,"16", ER577=-0.25, "17", bq=-0.5, "18")</f>
        <v>0</v>
      </c>
      <c r="EV577" s="14" t="e">
        <f aca="false">VLOOKUP(EU577,LEYENDA!$G$2:$H$8,2,TRUE())</f>
        <v>#N/A</v>
      </c>
      <c r="EW577" s="14" t="e">
        <f aca="false" t="array" ref="EW577">_xlfn.IFS(EV577="0-5","1", EV577="6-12","2", EV577="13-18","3", EV577="19-24","4", EV577="25-36","5", EV577="37-48","6", EV577="49-60","7")</f>
        <v>#N/A</v>
      </c>
    </row>
    <row r="578" customFormat="false" ht="13.5" hidden="false" customHeight="false" outlineLevel="0" collapsed="false">
      <c r="A578" s="1" t="n">
        <v>224</v>
      </c>
      <c r="B578" s="2" t="n">
        <v>1</v>
      </c>
      <c r="C578" s="33" t="n">
        <v>42392</v>
      </c>
      <c r="E578" s="5" t="str">
        <f aca="false">VLOOKUP(A578,'286'!$A$3:$J$6279,10,FALSE())</f>
        <v>PONS MARTÍN, ELENA</v>
      </c>
      <c r="F578" s="4" t="str">
        <f aca="false">VLOOKUP(A578,'286'!$A$3:$I$1768,3,FALSE())</f>
        <v>PONSMARE</v>
      </c>
      <c r="G578" s="6" t="n">
        <f aca="false">VLOOKUP(A578,'286'!$A$3:$I$1768,4,FALSE())</f>
        <v>30734</v>
      </c>
      <c r="H578" s="7" t="n">
        <f aca="false">YEAR(C578)-YEAR(G578)</f>
        <v>32</v>
      </c>
      <c r="I578" s="1" t="str">
        <f aca="false">VLOOKUP(H578,LEYENDA!$C$2:$D$6,2,TRUE())</f>
        <v>25-40</v>
      </c>
      <c r="J578" s="5" t="str">
        <f aca="false">VLOOKUP(A578,'286'!$A$3:$I$1768,7,FALSE())</f>
        <v>M</v>
      </c>
      <c r="K578" s="8" t="n">
        <f aca="false">VLOOKUP(A578,'286'!$A$3:$I$1768,2,FALSE())</f>
        <v>0</v>
      </c>
      <c r="L578" s="4" t="str">
        <f aca="false">VLOOKUP(A578,'286'!$A$3:$I$1768,8,FALSE())</f>
        <v>D</v>
      </c>
      <c r="M578" s="4" t="str">
        <f aca="false">VLOOKUP(A578,'286'!$A$3:$I$1768,9,FALSE())</f>
        <v>D</v>
      </c>
      <c r="N578" s="8" t="str">
        <f aca="false">IF(R578=O578, "MISMA","CONTRARIA")</f>
        <v>MISMA</v>
      </c>
      <c r="O578" s="8" t="str">
        <f aca="false" t="array" ref="O578">_xlfn.IFS(L578="D","1", L578="I","2")</f>
        <v>1</v>
      </c>
      <c r="P578" s="8" t="e">
        <f aca="false" t="array" ref="P578">_xlfn.IFS(K578="OD","1", K578="OI","2")</f>
        <v>#N/A</v>
      </c>
      <c r="Q578" s="1" t="str">
        <f aca="false" t="array" ref="Q578">_xlfn.IFS(J578="M","1", J578="H","2")</f>
        <v>1</v>
      </c>
      <c r="R578" s="8" t="str">
        <f aca="false" t="array" ref="R578">_xlfn.IFS(M578="D","1", M578="I","2")</f>
        <v>1</v>
      </c>
      <c r="S578" s="1" t="str">
        <f aca="false" t="array" ref="S578">_xlfn.IFS(N578="CONTRARIA", "1",N578= "MISMA","2")</f>
        <v>2</v>
      </c>
      <c r="T578" s="1" t="str">
        <f aca="false" t="array" ref="T578">_xlfn.IFS(I578="0-12","1", I578="13-24","2", I578="25-40","3", I578="41-60","4", I578="61-100","5")</f>
        <v>3</v>
      </c>
      <c r="U578" s="9" t="n">
        <v>-0.5</v>
      </c>
      <c r="V578" s="10" t="str">
        <f aca="false">IF(U578="","",IF(AND(U578&gt;=-9,U578&lt;=-6.5),"-9 a -6,5",IF(AND(U578&gt;=-6,U578&lt;=-3.5),"-6 a -3,5",IF(AND(U578&gt;=-3,U578&lt;=-1),"-3 a -1",IF(U578=-0.5,"-0,5",IF(AND(U578&gt;=0,U578&lt;=2.5),"0 a 2,5",IF(AND(U578&gt;=3,U578&lt;=5.5),"3 a 5,5",IF(AND(U578&gt;=6,U578&lt;=8.5),"6 a 8,5",IF(AND(U578&gt;=9,U578&lt;=20),"9 a 20","Fuera de rango")))))))))</f>
        <v>-0,5</v>
      </c>
      <c r="W578" s="11" t="str">
        <f aca="false">IF(V578="","",IF(V578="-9 a -6,5",2,IF(V578="-6 a -3,5",3,IF(V578="-3 a -1",4,IF(V578="-0,5","NORMA",IF(V578="0 a 2,5",5,IF(V578="3 a 5,5",6,IF(V578="6 a 8,5",7,IF(V578="9 a 20",8,"Fuera de rango")))))))))</f>
        <v>NORMA</v>
      </c>
      <c r="X578" s="9" t="n">
        <v>18</v>
      </c>
      <c r="Y578" s="11" t="str">
        <f aca="false">IF(X578="","",IF(AND(X578&gt;=0,X578&lt;=4),"0 a 4",IF(AND(X578&gt;=4.5,X578&lt;=8.5),"4,5 a 8,5",IF(X578=9,"9",IF(AND(X578&gt;=9.5,X578&lt;=13),"9,5 a 13",IF(AND(X578&gt;=13.5,X578&lt;=20),"13,5 a 20",IF(AND(X578&gt;=20.5,X578&lt;=35),"20,5 a 35","Fuera de rango")))))))</f>
        <v>13,5 a 20</v>
      </c>
      <c r="Z578" s="11" t="n">
        <f aca="false">IF(Y578="","",IF(Y578="0 a 4",1,IF(Y578="4,5 a 8,5",2,IF(Y578="9","NORMA",IF(Y578="9,5 a 13",3,IF(Y578="13,5 a 20",4,IF(Y578="20,5 a 35",5,"Fuera de rango")))))))</f>
        <v>4</v>
      </c>
      <c r="AA578" s="9" t="n">
        <v>20</v>
      </c>
      <c r="AB578" s="10" t="str">
        <f aca="false">IF(AA578="","",IF(AND(AA578&gt;=0,AA578&lt;=9),"0 a 9",IF(AND(AA578&gt;=9.5,AA578&lt;=18.5),"9,5 a 18,5",IF(AA578=19,"19",IF(AND(AA578&gt;=19.5,AA578&lt;=28),"19,5 a 28",IF(AND(AA578&gt;=28.5,AA578&lt;=40),"28,5 a 40","Fuera de rango"))))))</f>
        <v>19,5 a 28</v>
      </c>
      <c r="AC578" s="11" t="n">
        <f aca="false" t="array" ref="AC578">_xlfn.IFS(AB578="","",AB578="0 a 9",1,AB578="9,5 a 18,5",2,AB578="19","NORMA",AB578="19,5 a 28",3,AB578="28,5 a 40",4,TRUE(),"Fuera de rango")</f>
        <v>3</v>
      </c>
      <c r="AD578" s="9" t="n">
        <v>14</v>
      </c>
      <c r="AE578" s="10" t="str">
        <f aca="false">IF(AD578="","",IF(AND(AD578&gt;=-10,AD578&lt;=0),"De -10 a 0",IF(AND(AD578&gt;=0.5,AD578&lt;=9.5),"0,5 a 9,5",IF(AD578=10,"10",IF(AND(AD578&gt;=10.5,AD578&lt;=20),"10,5 a 20",IF(AND(AD578&gt;=20.5,AD578&lt;=40),"20,5 a 40","Fuera de rango"))))))</f>
        <v>10,5 a 20</v>
      </c>
      <c r="AF578" s="12" t="n">
        <f aca="false">IF(AD578="","",IF(AND(AD578&gt;=-10,AD578&lt;=0),1,IF(AND(AD578&gt;=0.5,AD578&lt;=9.5),2,IF(AD578=10,"NORMA",IF(AND(AD578&gt;=10.5,AD578&lt;=20),3,IF(AND(AD578&gt;=20.5,AD578&lt;=40),4,""))))))</f>
        <v>3</v>
      </c>
      <c r="AG578" s="9" t="n">
        <v>10</v>
      </c>
      <c r="AH578" s="10" t="str">
        <f aca="false">IF(AG578="","",IF(AND(AG578&gt;=0,AG578&lt;=4),"0 a 4",IF(AND(AG578&gt;=4.5,AG578&lt;=8.5),"4,5 a 8,5",IF(AG578=9,"9",IF(AND(AG578&gt;=9.5,AG578&lt;=13),"9,5 a 13",IF(AND(AG578&gt;=13.5,AG578&lt;=25),"13,5 a 25","Fuera de rango"))))))</f>
        <v>9,5 a 13</v>
      </c>
      <c r="AI578" s="10" t="n">
        <f aca="false">IF(AH578="","",IF(AH578="0 a 4",1,IF(AH578="4,5 a 8,5",2,IF(AH578="9","NORMA",IF(AH578="9,5 a 13",3,IF(AH578="13,5 a 25",4,""))))))</f>
        <v>3</v>
      </c>
      <c r="AJ578" s="9" t="n">
        <v>5</v>
      </c>
      <c r="AK578" s="10" t="str">
        <f aca="false">IF(AJ578="","",IF(AND(AJ578&gt;=-15,AJ578&lt;=-10.5),"-15 a -10,5",IF(AND(AJ578&gt;=-10,AJ578&lt;=-4),"-10 a -4",IF(AND(AJ578&gt;=-4.5,AJ578&lt;=0),"-4,5 a 0",IF(AND(AJ578&gt;=0.5,AJ578&lt;=4.5),"0,5 a 4,5",IF(AJ578=5,"5",IF(AND(AJ578&gt;=5.5,AJ578&lt;=10),"5,5 a 10",IF(AND(AJ578&gt;=10.5,AJ578&lt;=20),"10,5 a 20","Fuera de rango"))))))))</f>
        <v>5</v>
      </c>
      <c r="AL578" s="11" t="str">
        <f aca="false">IF(AK578="","",IF(AK578="-15 a -10,5",1,IF(AK578="-10 a -4",2,IF(AK578="-4,5 a 0",3,IF(AK578="0,5 a 4,5",4,IF(AK578="5","NORMA",IF(AK578="5,5 a 10",5,IF(AK578="10,5 a 20",6,"Error"))))))))</f>
        <v>NORMA</v>
      </c>
      <c r="AM578" s="9" t="n">
        <v>0</v>
      </c>
      <c r="AN578" s="10" t="str">
        <f aca="false">IF(AM578="","",IF(AND(AM578&gt;=-7.5,AM578&lt;=-5.5),"-7,5 a -5,5",IF(AND(AM578&gt;=-5,AM578&lt;=-3),"-5 a -3",IF(AND(AM578&gt;=-2.5,AM578&lt;=-0.5),"-2,5 a -0,5",IF(AM578=0,"0,00",IF(AND(AM578&gt;=0.5,AM578&lt;=2.5),"0,5 a 2,5",IF(AND(AM578&gt;=3,AM578&lt;=5),"3 a 5",IF(AND(AM578&gt;=5.5,AM578&lt;=7.5),"5,5 a 7,5",IF(AND(AM578&gt;=8,AM578&lt;=10),"8 a 10","Fuera de rango")))))))))</f>
        <v>0,00</v>
      </c>
      <c r="AO578" s="11" t="str">
        <f aca="false">IF(AN578="","",IF(AN578="-7,5 a -5,5",1,IF(AN578="-5 a -3",2,IF(AN578="-2,5 a -0,5",3,IF(AN578="0,00","NORMA",IF(AN578="0,5 a 2,5",4,IF(AN578="3 a 5",5,IF(AN578="5,5 a 7,5",6,IF(AN578="8 a 10",7,"Error")))))))))</f>
        <v>NORMA</v>
      </c>
      <c r="AP578" s="9" t="n">
        <v>3</v>
      </c>
      <c r="AQ578" s="10" t="str">
        <f aca="false">IF(AP578="","",IF(AND(AP578&gt;=-20,AP578&lt;=-9.5),"-20 a -9,5",IF(AND(AP578&gt;=-9,AP578&lt;=-6.5),"-9 a -6,5",IF(AP578=-6,"-6",IF(AND(AP578&gt;=-5.5,AP578&lt;=-3),"-5,5 a -3",IF(AND(AP578&gt;=-2.5,AP578&lt;=0),"-2,5 a 0",IF(AND(AP578&gt;=0.5,AP578&lt;=3),"0,5 a 3",IF(AND(AP578&gt;=3.5,AP578&lt;=6),"3,5 a 6",IF(AND(AP578&gt;=6.5,AP578&lt;=9),"6,5 a 9",IF(AND(AP578&gt;=9.5,AP578&lt;=20),"9,5 a 20","Fuera de rango"))))))))))</f>
        <v>0,5 a 3</v>
      </c>
      <c r="AR578" s="11" t="n">
        <f aca="false">IF(AQ578="","",IF(AQ578="-20 a -9,5",1,IF(AQ578="-9 a -6,5",2,IF(AQ578="-6","NORMA",IF(AQ578="-5,5 a -3",3,IF(AQ578="-2,5 a 0",4,IF(AQ578="0,5 a 3",5,IF(AQ578="3,5 a 6",6,IF(AQ578="6,5 a 9",7,IF(AQ578="9,5 a 20",8,""))))))))))</f>
        <v>5</v>
      </c>
      <c r="AS578" s="9" t="n">
        <v>-1</v>
      </c>
      <c r="AT578" s="10" t="str">
        <f aca="false">IF(AS578="","",IF(AND(AS578&gt;=-16,AS578&lt;=-14),"-16 a -14",IF(AND(AS578&gt;=-13.5,AS578&lt;=-11.5),"-13,5 a -11,5",IF(AND(AS578&gt;=-11,AS578&lt;=-9),"-11 a -9",IF(AND(AS578&gt;=-8.5,AS578&lt;=-6.5),"-8,5 a -6,5",IF(AND(AS578&gt;=-6,AS578&lt;=-4),"-6 a -4",IF(AND(AS578&gt;=-3.5,AS578&lt;=-1.5),"-3,5 a -1,5",IF(AND(AS578&gt;=-1,AS578&lt;=1),"-1 a 1",IF(AND(AS578&gt;=1.5,AS578&lt;=3.5),"1,5 a 3,5",IF(AND(AS578&gt;=4,AS578&lt;=6),"4 a 6",IF(AND(AS578&gt;=6.5,AS578&lt;=8.5),"6,5 a 8,5",IF(AND(AS578&gt;=9,AS578&lt;=11),"9 a 11",IF(AND(AS578&gt;=11.5,AS578&lt;=13.5),"11,5 a 13,5",IF(AND(AS578&gt;=14,AS578&lt;=16),"14 a 16",IF(AND(AS578&gt;=16.5,AS578&lt;=18.5),"16,5 a 18,5",IF(AND(AS578&gt;=19,AS578&lt;=21),"19 a 21","Fuera de rango"))))))))))))))))</f>
        <v>-1 a 1</v>
      </c>
      <c r="AU578" s="11" t="n">
        <f aca="false" t="array" ref="AU578">IF(AT578="","",_xlfn.IFS(AT578="-16 a -14",1,AT578="-13,5 a -11,5",2,AT578="-11 a -9",3,AT578="-8,5 a -6,5",4,AT578="-6 a -4",5,AT578="-3,5 a -1,5",6,AT578="-1 a 1",7,AT578="1,5 a 3,5",8,AT578="4 a 6","NORMA",AT578="6,5 a 8,5",9,AT578="9 a 11",10,AT578="11,5 a 13,5",11,AT578="14 a 16",12,AT578="16,5 a 18,5",13,AT578="19 a 21",14,TRUE(),""))</f>
        <v>7</v>
      </c>
      <c r="AV578" s="9" t="n">
        <v>0.5</v>
      </c>
      <c r="AW578" s="10" t="str">
        <f aca="false">IF(AV578="","",IF(AND(AV578&gt;=-1,AV578&lt;=-0.5),"-1 a -0,5",IF(AND(AV578&gt;-0.5,AV578&lt;=0),"De -0,5 a 0",IF(AND(AV578&gt;=0.25,AV578&lt;=0.75),"0,25 a 0,75",IF(AND(AV578&gt;=1,AV578&lt;=1.5),"1 a 1,5",IF(AND(AV578&gt;=1.75,AV578&lt;=2.25),"1,75 a 2,25",IF(AND(AV578&gt;=2.5,AV578&lt;=3),"2,5 a 3",IF(AND(AV578&gt;=3.25,AV578&lt;=3.75),"3,25 a 3,75","Fuera de rango"))))))))</f>
        <v>0,25 a 0,75</v>
      </c>
      <c r="AX578" s="10" t="str">
        <f aca="false">IF(AW578="","",IF(OR(AW578="-1 a -0,5",AW578="-1 a -0.5"),1,IF(OR(AW578="De -0,5 a 0",AW578="-0,5 a 0",AW578="De -0.5 a 0"),2,IF(OR(AW578="0,25 a 0,75",AW578="0.25 a 0.75"),"NORMA",IF(OR(AW578="1 a 1,5",AW578="1 a 1.5"),3,IF(OR(AW578="1,75 a 2,25",AW578="1.75 a 2.25"),4,IF(OR(AW578="2,5 a 3",AW578="2.5 a 3"),5,IF(OR(AW578="3,25 a 3,75",AW578="3.25 a 3.75"),6,""))))))))</f>
        <v>NORMA</v>
      </c>
      <c r="AY578" s="9" t="n">
        <v>-2</v>
      </c>
      <c r="AZ578" s="10" t="str">
        <f aca="false">IF(AY578="","",IF(AND(AY578&gt;=-20,AY578&lt;=-9.5),"-20 a -9,5",IF(AND(AY578&gt;=-9,AY578&lt;=-6.5),"-9 a -6,5",IF(AY578=-6,"-6",IF(AND(AY578&gt;=-5.5,AY578&lt;=-3),"-5,5 a -3",IF(AND(AY578&gt;=-2.5,AY578&lt;=0),"-2,5 a 0",IF(AND(AY578&gt;=0.5,AY578&lt;=3),"0,5 a 3",IF(AND(AY578&gt;=3.5,AY578&lt;=6),"3,5 a 6","Fuera de rango"))))))))</f>
        <v>-2,5 a 0</v>
      </c>
      <c r="BA578" s="11" t="n">
        <f aca="false">IF(AZ578="","",IF(AZ578="-20 a -9,5",1,IF(AZ578="-9 a -6,5",2,IF(AZ578="-6","NORMA",IF(AZ578="-5,5 a -3",3,IF(AZ578="-2,5 a 0",4,IF(AZ578="0,5 a 3",5,IF(AZ578="3,5 a 6",6,""))))))))</f>
        <v>4</v>
      </c>
      <c r="BB578" s="9" t="n">
        <v>0</v>
      </c>
      <c r="BC578" s="10" t="str">
        <f aca="false" t="array" ref="BC578">IF(BB578="","",_xlfn.IFS(AND(BB578&gt;=0,BB578&lt;=2),"0 a 2",AND(BB578&gt;=2.5,BB578&lt;=4.5),"2,5 a 4,5",AND(BB578&gt;=5,BB578&lt;=7),"5 a 7",AND(BB578&gt;=7.5,BB578&lt;=9.5),"7,5 a 9,5",AND(BB578&gt;=10,BB578&lt;=12),"10 a 12",AND(BB578&gt;=12.5,BB578&lt;=14.5),"12,5 a 14,5",BB578=15,"15",AND(BB578&gt;=15.5,BB578&lt;=17.5),"15,5 a 17,5",AND(BB578&gt;=18,BB578&lt;=20),"18 a 20",AND(BB578&gt;=20.5,BB578&lt;=22.5),"20,5 a 22,5",AND(BB578&gt;=23,BB578&lt;=25),"23 a 25",TRUE(),"Fuera de rango"))</f>
        <v>0 a 2</v>
      </c>
      <c r="BD578" s="11" t="n">
        <f aca="false" t="array" ref="BD578">IF(BC578="","",_xlfn.IFS(BC578="0 a 2",1,BC578="2,5 a 4,5",2,BC578="5 a 7",3,BC578="7,5 a 9,5",4,BC578="10 a 12",5,BC578="12,5 a 14,5",6,BC578="15","NORMA",BC578="15,5 a 17,5",7,BC578="18 a 20",8,BC578="20,5 a 22,5",9,BC578="23 a 25",10,TRUE(),"Fuera de rango"))</f>
        <v>1</v>
      </c>
      <c r="BE578" s="9" t="n">
        <v>30</v>
      </c>
      <c r="BF578" s="10" t="str">
        <f aca="false">IF(BE578="","",IF(AND(BE578&gt;=-20,BE578&lt;=-10),"-20 a -10",IF(AND(BE578&gt;=-9.5,BE578&lt;=0.5),"-9,5 a 0,5",IF(AND(BE578&gt;=1,BE578&lt;=11),"1 a 11",IF(AND(BE578&gt;=11.5,BE578&lt;=20.5),"11,5 a 20,5",IF(BE578=21,"21",IF(AND(BE578&gt;=21.5,BE578&lt;=31.5),"21,5 a 31,5",IF(AND(BE578&gt;=32,BE578&lt;=42),"32 a 42","Fuera de rango"))))))))</f>
        <v>21,5 a 31,5</v>
      </c>
      <c r="BG578" s="11" t="n">
        <f aca="false">IF(BF578="","",IF(BF578="-20 a -10",1,IF(BF578="-9,5 a 0,5",2,IF(BF578="1 a 11",3,IF(BF578="11,5 a 20,5",4,IF(BF578="21","NORMA",IF(BF578="21,5 a 31,5",5,IF(BF578="32 a 42",6,""))))))))</f>
        <v>5</v>
      </c>
      <c r="BH578" s="9" t="n">
        <v>18</v>
      </c>
      <c r="BI578" s="10" t="str">
        <f aca="false">IF(BH578="","",IF(AND(BH578&gt;=-20,BH578&lt;=-15),"-20 a -15",IF(AND(BH578&gt;=-14.5,BH578&lt;=-9.5),"-14,5 a -9,5",IF(AND(BH578&gt;=-9,BH578&lt;=-4),"-9 a -4",IF(AND(BH578&gt;=-3.5,BH578&lt;=2.5),"-3,5 a 2,5",IF(AND(BH578&gt;=3,BH578&lt;=8),"3 a 8",IF(AND(BH578&gt;=8.5,BH578&lt;=14.5),"8,5 a 14,5",IF(BH578=15,"15",IF(AND(BH578&gt;=15.5,BH578&lt;=20.5),"15,5 a 20,5",IF(AND(BH578&gt;=21,BH578&lt;=26),"21 a 26","Fuera de rango"))))))))))</f>
        <v>15,5 a 20,5</v>
      </c>
      <c r="BJ578" s="11" t="n">
        <f aca="false">IF(BI578="","",IF(BI578="-20 a -15",1,IF(BI578="-14,5 a -9,5",2,IF(BI578="-9 a -4",3,IF(BI578="-3,5 a 2,5",4,IF(BI578="3 a 8",5,IF(BI578="8,5 a 14,5",6,IF(BI578="15","NORMA",IF(BI578="15,5 a 20,5",7,IF(BI578="21 a 26",8,IF(BI578="26,5 a 31,5",9,"")))))))))))</f>
        <v>7</v>
      </c>
      <c r="BK578" s="9" t="n">
        <v>8</v>
      </c>
      <c r="BL578" s="10" t="str">
        <f aca="false">IF(BK578="","",IF(AND(BK578&gt;=0,BK578&lt;=2),"0 - 2",IF(AND(BK578&gt;=2.5,BK578&lt;=4.5),"2,5 - 4,5",IF(AND(BK578&gt;=5,BK578&lt;=7),"5 - 7",IF(AND(BK578&gt;=7.5,BK578&lt;=9.5),"7,5 - 9,5",IF(AND(BK578&gt;=10,BK578&lt;=12),"10 - 12",IF(AND(BK578&gt;=12.5,BK578&lt;=13.5),"12,5 - 13,5",IF(BK578=14,"14",IF(AND(BK578&gt;=14.5,BK578&lt;=16.5),"14,5 - 16,5",IF(AND(BK578&gt;=17,BK578&lt;=19),"17 - 19",IF(AND(BK578&gt;=19.5,BK578&lt;=21.5),"19,5 - 21,5",IF(AND(BK578&gt;=22,BK578&lt;=24),"22 - 24",IF(AND(BK578&gt;=24.5,BK578&lt;=26.5),"24,5 - 26,5",IF(AND(BK578&gt;=27,BK578&lt;=29),"27 - 29",IF(AND(BK578&gt;=29.5,BK578&lt;=30),"29,5 - 30","Fuera de rango")))))))))))))))</f>
        <v>7,5 - 9,5</v>
      </c>
      <c r="BM578" s="11" t="n">
        <f aca="false">IF(BL578="","",IF(BL578="0 - 2",1,IF(BL578="2,5 - 4,5",2,IF(BL578="5 - 7",3,IF(BL578="7,5 - 9,5",4,IF(BL578="10 - 12",5,IF(BL578="12,5 - 13,5",6,IF(BL578="14","NORMA",IF(BL578="14,5 - 16,5",7,IF(BL578="17 - 19",8,IF(BL578="19,5 - 21,5",9,IF(BL578="22 - 24",10,IF(BL578="24,5 - 26,5",11,IF(BL578="27 - 29",12,IF(BL578="29,5 - 30",13,"")))))))))))))))</f>
        <v>4</v>
      </c>
      <c r="BN578" s="9" t="n">
        <v>17</v>
      </c>
      <c r="BO578" s="11" t="str">
        <f aca="false">IF(BN578="","",IF(AND(BN578&gt;=-20,BN578&lt;=-10),"-20 a -10",IF(AND(BN578&gt;=-9.5,BN578&lt;=0.5),"-9,5 a 0,5",IF(AND(BN578&gt;=1,BN578&lt;=11),"1 a 11",IF(AND(BN578&gt;=11.5,BN578&lt;=21.5),"11,5 a 21,5",IF(BN578=22,"22",IF(AND(BN578&gt;=22.5,BN578&lt;=32.5),"22,5 a 32,5",IF(AND(BN578&gt;=33,BN578&lt;=43),"33 a 43","Fuera de rango"))))))))</f>
        <v>11,5 a 21,5</v>
      </c>
      <c r="BP578" s="11" t="n">
        <f aca="false">IF(BO578="","",IF(BO578="-20 a -10",1,IF(BO578="-9,5 a 0,5",2,IF(BO578="1 a 11",3,IF(BO578="11,5 a 21,5",4,IF(BO578="22","NORMA",IF(BO578="22,5 a 32,5",5,IF(BO578="33 a 43",6,""))))))))</f>
        <v>4</v>
      </c>
      <c r="BQ578" s="9" t="n">
        <v>7</v>
      </c>
      <c r="BR578" s="10" t="str">
        <f aca="false">IF(BQ578="","",IF(AND(BQ578&gt;=-20,BQ578&lt;=-15),"-20 a -15",IF(AND(BQ578&gt;=-14.5,BQ578&lt;=-9.5),"-14,5 a -9,5",IF(AND(BQ578&gt;=-9,BQ578&lt;=-4),"-9 a -4",IF(AND(BQ578&gt;=-3.5,BQ578&lt;=2.5),"-3,5 a 2,5",IF(AND(BQ578&gt;=3,BQ578&lt;=8),"3 a 8",IF(AND(BQ578&gt;=8.5,BQ578&lt;=13.5),"8,5 a 13,5",IF(AND(BQ578&gt;=14,BQ578&lt;=17.5),"14 a 17,5",IF(BQ578=18,"18",IF(AND(BQ578&gt;=18.5,BQ578&lt;=23.5),"18,5 a 23,5",IF(AND(BQ578&gt;=24,BQ578&lt;=29),"24 a 29",IF(AND(BQ578&gt;=29.5,BQ578&lt;=34.5),"29,5 a 34,5",IF(AND(BQ578&gt;=35,BQ578&lt;=40),"35 a 40","Fuera de rango")))))))))))))</f>
        <v>3 a 8</v>
      </c>
      <c r="BS578" s="11" t="n">
        <f aca="false">IF(BR578="","",IF(BR578="-20 a -15",1,IF(BR578="-14,5 a -9,5",2,IF(BR578="-9 a -4",3,IF(BR578="-3,5 a 2,5",4,IF(BR578="3 a 8",5,IF(BR578="8,5 a 13,5",6,IF(BR578="14 a 17,5",7,IF(BR578="18","NORMA",IF(BR578="18,5 a 23,5",8,IF(BR578="24 a 29",9,IF(BR578="29,5 a 34,5",10,IF(BR578="35 a 40",11,"")))))))))))))</f>
        <v>5</v>
      </c>
      <c r="BT578" s="9" t="n">
        <v>0</v>
      </c>
      <c r="BU578" s="10" t="str">
        <f aca="false">IF(BT578="","",IF(AND(BT578&gt;=-20,BT578&lt;=-18),"-20 a -18",IF(AND(BT578&gt;=-17.5,BT578&lt;=-15.5),"-17,5 a -15,5",IF(AND(BT578&gt;=-15,BT578&lt;=-13),"-15 a -13",IF(AND(BT578&gt;=-12.5,BT578&lt;=-10.5),"-12,5 a -10,5",IF(AND(BT578&gt;=-10,BT578&lt;=-8),"-10 a -8",IF(AND(BT578&gt;=-7.5,BT578&lt;=-5.5),"-7,5 a -5,5",IF(AND(BT578&gt;=-5,BT578&lt;=-3),"-5 a -3",IF(AND(BT578&gt;=-2.5,BT578&lt;=-0.5),"-2,5 a -0,5",IF(BT578=0,"0",IF(AND(BT578&gt;=0.5,BT578&lt;=2.5),"0,5 a 2,5",IF(AND(BT578&gt;=3,BT578&lt;=5),"3 a 5",IF(AND(BT578&gt;=5.5,BT578&lt;=7.5),"5,5 a 7,5",IF(AND(BT578&gt;=8,BT578&lt;=10),"8 a 10",IF(AND(BT578&gt;=10.5,BT578&lt;=12.5),"10,5 a 12,5",IF(AND(BT578&gt;=13,BT578&lt;=15),"13 a 15",IF(AND(BT578&gt;=15.5,BT578&lt;=17.5),"15,5 a 17,5",IF(AND(BT578&gt;=18,BT578&lt;=20),"18 a 20","Fuera de rango"))))))))))))))))))</f>
        <v>0</v>
      </c>
      <c r="BV578" s="11" t="str">
        <f aca="false">IF(BT578="","",IF(BT578=0,"NORMA",IF(AND(BT578&gt;=-20,BT578&lt;=-18),2,IF(AND(BT578&gt;=-17.5,BT578&lt;=-15.5),2,IF(AND(BT578&gt;=-15,BT578&lt;=-13),3,IF(AND(BT578&gt;=-12.5,BT578&lt;=-10.5),4,IF(AND(BT578&gt;=-10,BT578&lt;=-8),5,IF(AND(BT578&gt;=-7.5,BT578&lt;=-5.5),6,IF(AND(BT578&gt;=-5,BT578&lt;=-3),7,IF(AND(BT578&gt;=-2.5,BT578&lt;=-0.5),8,IF(AND(BT578&gt;=0.5,BT578&lt;=2.5),9,IF(AND(BT578&gt;=3,BT578&lt;=5),10,IF(AND(BT578&gt;=5.5,BT578&lt;=7.5),11,IF(AND(BT578&gt;=8,BT578&lt;=10),12,IF(AND(BT578&gt;=10.5,BT578&lt;=12.5),13,IF(AND(BT578&gt;=13,BT578&lt;=15),14,IF(AND(BT578&gt;=15.5,BT578&lt;=17.5),15,IF(AND(BT578&gt;=18,BT578&lt;=20),16,"Fuera de rango"))))))))))))))))))</f>
        <v>NORMA</v>
      </c>
      <c r="BW578" s="9" t="n">
        <v>-6.5</v>
      </c>
      <c r="BX578" s="10" t="n">
        <f aca="false">18.5- (0.3*H578)</f>
        <v>8.9</v>
      </c>
      <c r="BY578" s="10" t="n">
        <f aca="false">(BW578)-(BX578)</f>
        <v>-15.4</v>
      </c>
      <c r="BZ578" s="10" t="str">
        <f aca="false">IF(BY578="","",IF(BY578&lt;-27.5,"De -30 a -28",IF(BY578&lt;-25,"De -27,5 a -25,5",IF(BY578&lt;-22.5,"De -25 a -23",IF(BY578&lt;-20,"De -22,5 a -20,5",IF(BY578&lt;-17.5,"De -20 a -18",IF(BY578&lt;-15,"De -17,5 a -15,5",IF(BY578&lt;-12.5,"De -15 a -13",IF(BY578&lt;-10,"De -12,5 a -10,5",IF(BY578&lt;-7.5,"De -10 a -8",IF(BY578&lt;-5,"De -7,5 a -5,5",IF(BY578&lt;-2.5,"De -5 a -3",IF(BY578&lt;0,"De -2,5 a -0,5",IF(BY578&lt;2.5,"De 0 a 2",IF(BY578&lt;5,"De 2,5 a 4,5",IF(BY578&lt;7.5,"De 5 a 7",IF(BY578&lt;10,"De 7,5 a 9,5",IF(BY578&lt;12.5,"De 10 a 12",IF(BY578&lt;15,"De 12,5 a 14,5",IF(BY578&lt;17.5,"De 15 a 17",IF(BY578&lt;20,"De 17,5 a 19,5",IF(BY578&lt;22.5,"De 20 a 22",IF(BY578&lt;25,"De 22,5 a 24,5",IF(BY578&lt;27.5,"De 25 a 27","De 27,5 a 30"))))))))))))))))))))))))</f>
        <v>De -17,5 a -15,5</v>
      </c>
      <c r="CA578" s="12" t="n">
        <f aca="false">IF(BY578="","",IF(BY578&lt;=-28,1,IF(BY578&lt;=-25.5,2,IF(BY578&lt;=-23,3,IF(BY578&lt;=-20.5,4,IF(BY578&lt;=-18,5,IF(BY578&lt;=-15.5,6,IF(BY578&lt;=-13,7,IF(BY578&lt;=-10.5,8,IF(BY578&lt;=-8,9,IF(BY578&lt;=-5.5,10,IF(BY578&lt;=-3,11,IF(BY578&lt;=-0.5,12,IF(BY578&lt;=2,13,IF(BY578&lt;=4.5,14,IF(BY578&lt;=7,15,IF(BY578&lt;=9.5,16,IF(BY578&lt;=12,17,IF(BY578&lt;=14.5,18,IF(BY578&lt;=17,19,IF(BY578&lt;=19.5,20,IF(BY578&lt;=22,21,IF(BY578&lt;=24.5,22,IF(BY578&lt;=27,23,IF(BY578&lt;=30,24,"Fuera de rango")))))))))))))))))))))))))</f>
        <v>7</v>
      </c>
      <c r="CB578" s="9" t="n">
        <v>-7.25</v>
      </c>
      <c r="CC578" s="10" t="n">
        <f aca="false">18.5- (0.3*H578)</f>
        <v>8.9</v>
      </c>
      <c r="CD578" s="10" t="n">
        <f aca="false">(CB578)-(CC578)</f>
        <v>-16.15</v>
      </c>
      <c r="CE578" s="10" t="str">
        <f aca="false">IF(CD578="","",IF(CD578&lt;-27.5,"De -30 a -28",IF(CD578&lt;-25,"De -27,5 a -25,5",IF(CD578&lt;-22.5,"De -25 a -23",IF(CD578&lt;-20,"De -22,5 a -20,5",IF(CD578&lt;-17.5,"De -20 a -18",IF(CD578&lt;-15,"De -17,5 a -15,5",IF(CD578&lt;-12.5,"De -15 a -13",IF(CD578&lt;-10,"De -12,5 a -10,5",IF(CD578&lt;-7.5,"De -10 a -8",IF(CD578&lt;-5,"De -7,5 a -5,5",IF(CD578&lt;-2.5,"De -5 a -3",IF(CD578&lt;0,"De -2,5 a -0,5",IF(CD578&lt;=2,"De 0 a 2",IF(CD578&lt;=4.5,"De 2,5 a 4,5",IF(CD578&lt;=7,"De 5 a 7",IF(CD578&lt;=9.5,"De 7,5 a 9,5",IF(CD578&lt;=12,"De 10 a 12",IF(CD578&lt;=14.5,"De 12,5 a 14,5",IF(CD578&lt;=17,"De 15 a 17",IF(CD578&lt;=19.5,"De 17,5 a 19,5",IF(CD578&lt;=22,"De 20 a 22",IF(CD578&lt;=24.5,"De 22,5 a 24,5",IF(CD578&lt;=27,"De 25 a 27","De 27,5 a 30"))))))))))))))))))))))))</f>
        <v>De -17,5 a -15,5</v>
      </c>
      <c r="CF578" s="12" t="n">
        <f aca="false">IF(CD578="","",IF(CD578&lt;-27.5,1,IF(CD578&lt;-25,2,IF(CD578&lt;-22.5,3,IF(CD578&lt;-20,4,IF(CD578&lt;-17.5,5,IF(CD578&lt;-15,6,IF(CD578&lt;-12.5,7,IF(CD578&lt;-10,8,IF(CD578&lt;-7.5,9,IF(CD578&lt;-5,10,IF(CD578&lt;-2.5,11,IF(CD578&lt;0,12,IF(CD578&lt;2.5,13,IF(CD578&lt;5,14,IF(CD578&lt;7.5,15,IF(CD578&lt;10,16,IF(CD578&lt;12.5,17,IF(CD578&lt;15,18,IF(CD578&lt;17.5,19,IF(CD578&lt;20,20,IF(CD578&lt;22.5,21,IF(CD578&lt;25,22,IF(CD578&lt;27.5,23,24))))))))))))))))))))))))</f>
        <v>6</v>
      </c>
      <c r="CG578" s="9" t="n">
        <v>-3.5</v>
      </c>
      <c r="CH578" s="10" t="str">
        <f aca="false">IF(CG578="","",IF(AND(CG578&gt;=-10,CG578&lt;=-9.5),"-10 a -9,5",IF(AND(CG578&gt;-9.5,CG578&lt;=-8.5),"-9 a -8,5",IF(AND(CG578&gt;-8.5,CG578&lt;=-7.5),"-8 a -7,5",IF(AND(CG578&gt;-7.5,CG578&lt;=-6.5),"-7 a -6,5",IF(AND(CG578&gt;-6.5,CG578&lt;=-5.5),"-6 a -5,5",IF(AND(CG578&gt;-5.5,CG578&lt;=-4.5),"-5 a -4,5",IF(AND(CG578&gt;-4.5,CG578&lt;=-3.5),"-4 a -3,5",IF(AND(CG578&gt;-3.5,CG578&lt;=-2.5),"-3 a -2,5",IF(CG578=-2.25,"-2,25",IF(AND(CG578&gt;-2.5,CG578&lt;=-1.5),"-2 a -1,5",IF(AND(CG578&gt;-1.5,CG578&lt;=-0.5),"-1 a -0,5",IF(AND(CG578&gt;-0.5,CG578&lt;=0.5),"0 a 0,5",IF(AND(CG578&gt;0.5,CG578&lt;=1.5),"1 a 1,5",IF(AND(CG578&gt;1.5,CG578&lt;=2.5),"2 a 2,5",IF(AND(CG578&gt;2.5,CG578&lt;=3.5),"3 a 3,5",IF(AND(CG578&gt;3.5,CG578&lt;=4.5),"4 a 4,5",IF(AND(CG578&gt;4.5,CG578&lt;=5.5),"5 a 5,5",IF(AND(CG578&gt;5.5,CG578&lt;=6.5),"6 a 6,5",IF(AND(CG578&gt;6.5,CG578&lt;=7.5),"7 a 7,5",IF(AND(CG578&gt;7.5,CG578&lt;=8.5),"8 a 8,5",IF(AND(CG578&gt;8.5,CG578&lt;=9.5),"9 a 9,5",IF(CG578&gt;=10,"10","Fuera de rango")))))))))))))))))))))))</f>
        <v>-4 a -3,5</v>
      </c>
      <c r="CI578" s="11" t="n">
        <f aca="false">IF(CG578="","",IF(CG578=-2.25,"NORMA",IF(CG578&lt;=-9.5,1,IF(CG578&lt;=-8.5,2,IF(CG578&lt;=-7.5,3,IF(CG578&lt;=-6.5,4,IF(CG578&lt;=-5.5,5,IF(CG578&lt;=-4.5,6,IF(CG578&lt;=-3.5,7,IF(CG578&lt;=-2.5,8,IF(CG578&lt;=-1.5,9,IF(CG578&lt;=-0.5,10,IF(CG578&lt;=0.5,11,IF(CG578&lt;=1.5,12,IF(CG578&lt;=2.5,13,IF(CG578&lt;=3.5,14,IF(CG578&lt;=4.5,15,IF(CG578&lt;=5.5,16,IF(CG578&lt;=6.5,17,IF(CG578&lt;=7.5,18,IF(CG578&lt;=8.5,19,IF(CG578&lt;=9.5,20,IF(CG578=10,21,"Fuera de rango")))))))))))))))))))))))</f>
        <v>7</v>
      </c>
      <c r="CJ578" s="9" t="n">
        <v>3</v>
      </c>
      <c r="CK578" s="10" t="str">
        <f aca="false">IF(CJ578="","",IF(AND(CJ578&gt;=-6,CJ578&lt;=-5.5),"-6 a -5,5",IF(AND(CJ578&gt;-5.5,CJ578&lt;=-4.5),"-5 a -4,5",IF(AND(CJ578&gt;-4.5,CJ578&lt;=-3.5),"-4 a -3,5",IF(AND(CJ578&gt;-3.5,CJ578&lt;=-2.5),"-3 a -2,5",IF(AND(CJ578&gt;-2.5,CJ578&lt;=-1.5),"-2 a -1,5",IF(AND(CJ578&gt;-1.5,CJ578&lt;=-0.5),"-1 a -0,5",IF(AND(CJ578&gt;-0.5,CJ578&lt;=0.5),"0 a 0,5",IF(AND(CJ578&gt;0.5,CJ578&lt;=1.5),"1 a 1,5",IF(AND(CJ578&gt;1.5,CJ578&lt;2.5),"2",IF(AND(CJ578&gt;=2.5,CJ578&lt;=3),"2,5 a 3",IF(AND(CJ578&gt;3,CJ578&lt;=4),"3,5 a 4",IF(AND(CJ578&gt;4,CJ578&lt;=5),"4,5 a 5",IF(AND(CJ578&gt;5,CJ578&lt;=6),"5,5 a 6",IF(AND(CJ578&gt;6,CJ578&lt;=7),"6,5 a 7",IF(AND(CJ578&gt;7,CJ578&lt;=8),"7,5 a 8",IF(AND(CJ578&gt;8,CJ578&lt;=9.5),"8,5 a 9,5",IF(CJ578=10,"10","Fuera de rango"))))))))))))))))))</f>
        <v>2,5 a 3</v>
      </c>
      <c r="CL578" s="11" t="n">
        <f aca="false">IF(CK578="","",IF(OR(CK578="-6 a -5,5",CK578="-6 - -5,5"),1,IF(OR(CK578="-5 a -4,5",CK578="-5 - -4,5"),2,IF(OR(CK578="-4 a -3,5",CK578="-4 - -3,5"),3,IF(OR(CK578="-3 a -2,5",CK578="-3 - -2,5"),4,IF(OR(CK578="-2 a -1,5",CK578="-2 - -1,5"),5,IF(OR(CK578="-1 a -0,5",CK578="-1 - -0,5"),6,IF(OR(CK578="0 a 0,5",CK578="0 - 0,5"),7,IF(OR(CK578="1 a 1,5",CK578="1 - 1,5"),8,IF(CK578="2","NORMA",IF(OR(CK578="2,5 a 3",CK578="2,5 - 3"),9,IF(OR(CK578="3,5 a 4",CK578="3,5 - 4"),10,IF(OR(CK578="4,5 a 5",CK578="4,5 - 5"),11,IF(OR(CK578="5,5 a 6",CK578="5,5 - 6"),12,IF(OR(CK578="6,5 a 7",CK578="6,5 - 7"),13,IF(OR(CK578="7,5 a 8",CK578="7,5 - 8"),14,IF(OR(CK578="8,5 a 9",CK578="8,5 - 9,5",CK578="9 a 9,5"),15,IF(CK578="10",15,IF(OR(CK578="0,5 a 1",CK578="0,5 - 1"),7,"Fuera de rango")))))))))))))))))))</f>
        <v>9</v>
      </c>
      <c r="CO578" s="10" t="str">
        <f aca="false">IF(CM578&gt;0,"EME"," ")</f>
        <v> </v>
      </c>
      <c r="CQ578" s="10" t="str">
        <f aca="false">IF(CP578&gt;0,"0", " ")</f>
        <v> </v>
      </c>
      <c r="CR578" s="10" t="str">
        <f aca="false">IF(CP578&gt;0,"EME"," ")</f>
        <v> </v>
      </c>
      <c r="CS578" s="9" t="n">
        <v>0</v>
      </c>
      <c r="CV578" s="9" t="n">
        <v>0</v>
      </c>
      <c r="CY578" s="9" t="n">
        <v>-1.25</v>
      </c>
      <c r="DB578" s="9" t="n">
        <v>-1</v>
      </c>
      <c r="DC578" s="11" t="str">
        <f aca="false">IF(DB578&lt;0,"2"," ")</f>
        <v>2</v>
      </c>
      <c r="DD578" s="11" t="str">
        <f aca="false">IF(DB578&lt;0,"MIO"," ")</f>
        <v>MIO</v>
      </c>
      <c r="DE578" s="9" t="n">
        <v>0</v>
      </c>
      <c r="DF578" s="10" t="str">
        <f aca="false">IF(DE578&lt;0,"3"," ")</f>
        <v> </v>
      </c>
      <c r="DG578" s="10" t="str">
        <f aca="false">IF(DE578&lt;0,"AST"," ")</f>
        <v> </v>
      </c>
      <c r="DH578" s="9" t="n">
        <v>0</v>
      </c>
      <c r="DI578" s="10" t="str">
        <f aca="false">IF(DH578&lt;0,"3"," ")</f>
        <v> </v>
      </c>
      <c r="DJ578" s="10" t="str">
        <f aca="false">IF(DH578&lt;0,"AST"," ")</f>
        <v> </v>
      </c>
      <c r="DK578" s="9" t="n">
        <v>0</v>
      </c>
      <c r="DL578" s="10" t="str">
        <f aca="false">IF(DK578&gt;0,"4"," ")</f>
        <v> </v>
      </c>
      <c r="DM578" s="10" t="str">
        <f aca="false">IF(DK578&gt;0,"PRE"," ")</f>
        <v> </v>
      </c>
      <c r="DN578" s="9" t="n">
        <v>0</v>
      </c>
      <c r="DO578" s="10" t="str">
        <f aca="false">IF(DN578&gt;0,"4"," ")</f>
        <v> </v>
      </c>
      <c r="DP578" s="10" t="str">
        <f aca="false">IF(DN578&gt;0,"PRE"," ")</f>
        <v> </v>
      </c>
      <c r="DS578" s="12" t="str">
        <f aca="false">CONCATENATE(CO578,CU578,DA578,DG578,DM578)</f>
        <v>   </v>
      </c>
      <c r="DT578" s="10" t="e">
        <f aca="false" t="array" ref="DT578">_xlfn.IFS(DS578="EME    ","0", DS578=" HIP   ","1", DS578="  MIO  ","2", DS578="   AST ","3", DS578="    PRE","4", DS578="EME   PRE","5", DS578=" HIP  PRE","6", DS578=" HIP AST ","7", DS578="  MIO PRE","8", DS578="  MIOAST ","9", DS578="   ASTPRE","10",DS578=" HIP ASTPRE","11", DS578="  MIOASTPRE","12", DS578="     ","0")</f>
        <v>#N/A</v>
      </c>
      <c r="DV578" s="1" t="e">
        <f aca="false" t="array" ref="DV578">_xlfn.IFS(DU578="SI","2", DU578="NO","1")</f>
        <v>#N/A</v>
      </c>
      <c r="DX578" s="11" t="str">
        <f aca="false">IF(DW578=0,"1","2")</f>
        <v>1</v>
      </c>
      <c r="DY578" s="11" t="str">
        <f aca="false" t="array" ref="DY578">_xlfn.IFS(DW578=0,"0", DW578=0.25, "1", DW578=0.5,"2", DW578=0.75,"3", DW578=1,"4",DW578=1.25,"5", DW578=1.5,"6", DW578=1.75,"7", DW578=2,"8")</f>
        <v>0</v>
      </c>
      <c r="EA578" s="11" t="str">
        <f aca="false">IF(DZ578=0,"1","2")</f>
        <v>1</v>
      </c>
      <c r="EB578" s="11" t="str">
        <f aca="false" t="array" ref="EB578">_xlfn.IFS(DZ578=0,"0", DZ578=0.25, "1", DZ578=0.5,"2", DZ578=0.75,"3", DZ578=1,"4",DZ578=1.25,"5", DZ578=1.5,"6", DZ578=1.75,"7", DZ578=2,"8")</f>
        <v>0</v>
      </c>
      <c r="ED578" s="10" t="str">
        <f aca="false">IF(EC578=0,"1","2")</f>
        <v>1</v>
      </c>
      <c r="EE578" s="11" t="str">
        <f aca="false" t="array" ref="EE578">_xlfn.IFS(EC578=0,"0", EC578=-0.25, "1", EC578=-0.5,"2", EC578=-0.75,"3", EC578=-1,"4",EC578=-1.25,"5", EC578=-1.5,"6", EC578=-1.75,"7", EC578=-2,"8", EC578=-2.25,"9",EC578=-2.5,"10", EC578=-2.75,"11", EC578=-3,"12", EC578=-3.25,"13", EC578=-3.5,"14", EC578=-3.75,"15",EC578=-4,"16")</f>
        <v>0</v>
      </c>
      <c r="EG578" s="10" t="str">
        <f aca="false">IF(EF578=0,"1","2")</f>
        <v>1</v>
      </c>
      <c r="EH578" s="11" t="str">
        <f aca="false" t="array" ref="EH578">_xlfn.IFS(EF578=0,"0", EF578=-0.25, "1", EF578=-0.5,"2", EF578=-0.75,"3", EF578=-1,"4",EF578=-1.25,"5", EF578=-1.5,"6", EF578=-1.75,"7", EF578=-2,"8", EF578=-2.25,"9",EF578=-2.5,"10", EF578=-2.75,"11", EF578=-3,"12", EF578=-3.25,"13", EF578=-3.5,"14", EF578=-3.75,"15",EF578=-4,"16")</f>
        <v>0</v>
      </c>
      <c r="EJ578" s="11" t="str">
        <f aca="false">IF(EI578=0,"1","2")</f>
        <v>1</v>
      </c>
      <c r="EK578" s="11" t="str">
        <f aca="false" t="array" ref="EK578">_xlfn.IFS(EI578=0,"0", EI578=-0.25, "1", EI578=-0.5,"2", EI578=-0.75,"3", EI578=-1,"4",EI578=-1.25,"5", EI578=-1.5,"6", EI578=-1.75,"7", EI578=-2,"8", EI578=-2.25,"9", EI578=-2.25,"9",EI578=-2.5,"10", EI578=-2.75,"11", EI578=-3,"12", EI578=-3.25,"13", EI578=-3.5,"14", EI578=-3.75,"15",EI578=-4,"16", EI578=0.25, "17", EI578=0.5, "18")</f>
        <v>0</v>
      </c>
      <c r="EM578" s="11" t="str">
        <f aca="false">IF(EL578=0,"1","2")</f>
        <v>1</v>
      </c>
      <c r="EN578" s="11" t="str">
        <f aca="false" t="array" ref="EN578">_xlfn.IFS(EL578=0.25,"17",EL578=0.5,"18", EL578=0,"0", EL578=-0.25, "1", EL578=-0.5,"2", EL578=-0.75,"3", EL578=-1,"4",EL578=-1.25,"5", EL578=-1.5,"6", EL578=-1.75,"7", EL578=-2,"8",EL578= -2.25,"9",EL578=-2.5,"10",EL578= -2.75,"11",EL578= -3,"12",EL578= -3.25,"13",EL578= -3.5,"14",EL578= -3.75,"15",EL578=-4,"16")</f>
        <v>0</v>
      </c>
      <c r="EP578" s="11" t="str">
        <f aca="false">IF(EO578=0,"1","2")</f>
        <v>1</v>
      </c>
      <c r="EQ578" s="11" t="str">
        <f aca="false" t="array" ref="EQ578">_xlfn.IFS(EO578=0,"0", EO578=0.25, "1", EO578=0.5,"2", EO578=0.75,"3", EO578=1,"4",EO578=1.25,"5", EO578=1.5,"6", EO578=1.75,"7", EO578=2,"8", EO578=2.25,"9", EO578=2.25,"9",EO578=2.5,"10", EO578=2.75,"11", EO578=3,"12", EO578=3.25,"13", EO578=3.5,"14", EO578=3.75,"15",EO578=4,"16", EO578=-0.25, "17", bq=-0.5, "18")</f>
        <v>0</v>
      </c>
      <c r="ES578" s="11" t="str">
        <f aca="false">IF(ER578=0,"1","2")</f>
        <v>1</v>
      </c>
      <c r="ET578" s="11" t="str">
        <f aca="false" t="array" ref="ET578">_xlfn.IFS(ER578=0,"0", ER578=0.25, "1", ER578=0.5,"2", ER578=0.75,"3", ER578=1,"4",ER578=1.25,"5", ER578=1.5,"6", ER578=1.75,"7", ER578=2,"8", ER578=2.25,"9", ER578=2.25,"9",ER578=2.5,"10", ER578=2.75,"11", ER578=3,"12", ER578=3.25,"13", ER578=3.5,"14", ER578=3.75,"15",ER578=4,"16", ER578=-0.25, "17", bq=-0.5, "18")</f>
        <v>0</v>
      </c>
      <c r="EV578" s="14" t="e">
        <f aca="false">VLOOKUP(EU578,LEYENDA!$G$2:$H$8,2,TRUE())</f>
        <v>#N/A</v>
      </c>
      <c r="EW578" s="14" t="e">
        <f aca="false" t="array" ref="EW578">_xlfn.IFS(EV578="0-5","1", EV578="6-12","2", EV578="13-18","3", EV578="19-24","4", EV578="25-36","5", EV578="37-48","6", EV578="49-60","7")</f>
        <v>#N/A</v>
      </c>
    </row>
    <row r="579" customFormat="false" ht="13.5" hidden="false" customHeight="false" outlineLevel="0" collapsed="false">
      <c r="A579" s="1" t="n">
        <v>225</v>
      </c>
      <c r="B579" s="2" t="n">
        <v>1</v>
      </c>
      <c r="C579" s="33" t="n">
        <v>44292</v>
      </c>
      <c r="E579" s="5" t="str">
        <f aca="false">VLOOKUP(A579,'286'!$A$3:$J$6279,10,FALSE())</f>
        <v>MORATO HERRERA, JENNIFER</v>
      </c>
      <c r="F579" s="4" t="str">
        <f aca="false">VLOOKUP(A579,'286'!$A$3:$I$1768,3,FALSE())</f>
        <v>MOHEJEN</v>
      </c>
      <c r="G579" s="6" t="n">
        <f aca="false">VLOOKUP(A579,'286'!$A$3:$I$1768,4,FALSE())</f>
        <v>31538</v>
      </c>
      <c r="H579" s="7" t="n">
        <f aca="false">YEAR(C579)-YEAR(G579)</f>
        <v>35</v>
      </c>
      <c r="I579" s="1" t="str">
        <f aca="false">VLOOKUP(H579,LEYENDA!$C$2:$D$6,2,TRUE())</f>
        <v>25-40</v>
      </c>
      <c r="J579" s="5" t="str">
        <f aca="false">VLOOKUP(A579,'286'!$A$3:$I$1768,7,FALSE())</f>
        <v>M</v>
      </c>
      <c r="K579" s="8" t="n">
        <f aca="false">VLOOKUP(A579,'286'!$A$3:$I$1768,2,FALSE())</f>
        <v>0</v>
      </c>
      <c r="L579" s="4" t="str">
        <f aca="false">VLOOKUP(A579,'286'!$A$3:$I$1768,8,FALSE())</f>
        <v>D</v>
      </c>
      <c r="M579" s="4" t="str">
        <f aca="false">VLOOKUP(A579,'286'!$A$3:$I$1768,9,FALSE())</f>
        <v>D</v>
      </c>
      <c r="N579" s="8" t="str">
        <f aca="false">IF(R579=O579, "MISMA","CONTRARIA")</f>
        <v>MISMA</v>
      </c>
      <c r="O579" s="8" t="str">
        <f aca="false" t="array" ref="O579">_xlfn.IFS(L579="D","1", L579="I","2")</f>
        <v>1</v>
      </c>
      <c r="P579" s="8" t="e">
        <f aca="false" t="array" ref="P579">_xlfn.IFS(K579="OD","1", K579="OI","2")</f>
        <v>#N/A</v>
      </c>
      <c r="Q579" s="1" t="str">
        <f aca="false" t="array" ref="Q579">_xlfn.IFS(J579="M","1", J579="H","2")</f>
        <v>1</v>
      </c>
      <c r="R579" s="8" t="str">
        <f aca="false" t="array" ref="R579">_xlfn.IFS(M579="D","1", M579="I","2")</f>
        <v>1</v>
      </c>
      <c r="S579" s="1" t="str">
        <f aca="false" t="array" ref="S579">_xlfn.IFS(N579="CONTRARIA", "1",N579= "MISMA","2")</f>
        <v>2</v>
      </c>
      <c r="T579" s="1" t="str">
        <f aca="false" t="array" ref="T579">_xlfn.IFS(I579="0-12","1", I579="13-24","2", I579="25-40","3", I579="41-60","4", I579="61-100","5")</f>
        <v>3</v>
      </c>
      <c r="U579" s="9" t="n">
        <v>-1</v>
      </c>
      <c r="V579" s="10" t="str">
        <f aca="false">IF(U579="","",IF(AND(U579&gt;=-9,U579&lt;=-6.5),"-9 a -6,5",IF(AND(U579&gt;=-6,U579&lt;=-3.5),"-6 a -3,5",IF(AND(U579&gt;=-3,U579&lt;=-1),"-3 a -1",IF(U579=-0.5,"-0,5",IF(AND(U579&gt;=0,U579&lt;=2.5),"0 a 2,5",IF(AND(U579&gt;=3,U579&lt;=5.5),"3 a 5,5",IF(AND(U579&gt;=6,U579&lt;=8.5),"6 a 8,5",IF(AND(U579&gt;=9,U579&lt;=20),"9 a 20","Fuera de rango")))))))))</f>
        <v>-3 a -1</v>
      </c>
      <c r="W579" s="11" t="n">
        <f aca="false">IF(V579="","",IF(V579="-9 a -6,5",2,IF(V579="-6 a -3,5",3,IF(V579="-3 a -1",4,IF(V579="-0,5","NORMA",IF(V579="0 a 2,5",5,IF(V579="3 a 5,5",6,IF(V579="6 a 8,5",7,IF(V579="9 a 20",8,"Fuera de rango")))))))))</f>
        <v>4</v>
      </c>
      <c r="X579" s="9" t="n">
        <v>0</v>
      </c>
      <c r="Y579" s="11" t="str">
        <f aca="false">IF(X579="","",IF(AND(X579&gt;=0,X579&lt;=4),"0 a 4",IF(AND(X579&gt;=4.5,X579&lt;=8.5),"4,5 a 8,5",IF(X579=9,"9",IF(AND(X579&gt;=9.5,X579&lt;=13),"9,5 a 13",IF(AND(X579&gt;=13.5,X579&lt;=20),"13,5 a 20",IF(AND(X579&gt;=20.5,X579&lt;=35),"20,5 a 35","Fuera de rango")))))))</f>
        <v>0 a 4</v>
      </c>
      <c r="Z579" s="11" t="n">
        <f aca="false">IF(Y579="","",IF(Y579="0 a 4",1,IF(Y579="4,5 a 8,5",2,IF(Y579="9","NORMA",IF(Y579="9,5 a 13",3,IF(Y579="13,5 a 20",4,IF(Y579="20,5 a 35",5,"Fuera de rango")))))))</f>
        <v>1</v>
      </c>
      <c r="AA579" s="9" t="n">
        <v>18</v>
      </c>
      <c r="AB579" s="10" t="str">
        <f aca="false">IF(AA579="","",IF(AND(AA579&gt;=0,AA579&lt;=9),"0 a 9",IF(AND(AA579&gt;=9.5,AA579&lt;=18.5),"9,5 a 18,5",IF(AA579=19,"19",IF(AND(AA579&gt;=19.5,AA579&lt;=28),"19,5 a 28",IF(AND(AA579&gt;=28.5,AA579&lt;=40),"28,5 a 40","Fuera de rango"))))))</f>
        <v>9,5 a 18,5</v>
      </c>
      <c r="AC579" s="11" t="n">
        <f aca="false" t="array" ref="AC579">_xlfn.IFS(AB579="","",AB579="0 a 9",1,AB579="9,5 a 18,5",2,AB579="19","NORMA",AB579="19,5 a 28",3,AB579="28,5 a 40",4,TRUE(),"Fuera de rango")</f>
        <v>2</v>
      </c>
      <c r="AD579" s="9" t="n">
        <v>15</v>
      </c>
      <c r="AE579" s="10" t="str">
        <f aca="false">IF(AD579="","",IF(AND(AD579&gt;=-10,AD579&lt;=0),"De -10 a 0",IF(AND(AD579&gt;=0.5,AD579&lt;=9.5),"0,5 a 9,5",IF(AD579=10,"10",IF(AND(AD579&gt;=10.5,AD579&lt;=20),"10,5 a 20",IF(AND(AD579&gt;=20.5,AD579&lt;=40),"20,5 a 40","Fuera de rango"))))))</f>
        <v>10,5 a 20</v>
      </c>
      <c r="AF579" s="12" t="n">
        <f aca="false">IF(AD579="","",IF(AND(AD579&gt;=-10,AD579&lt;=0),1,IF(AND(AD579&gt;=0.5,AD579&lt;=9.5),2,IF(AD579=10,"NORMA",IF(AND(AD579&gt;=10.5,AD579&lt;=20),3,IF(AND(AD579&gt;=20.5,AD579&lt;=40),4,""))))))</f>
        <v>3</v>
      </c>
      <c r="AG579" s="9" t="n">
        <v>9</v>
      </c>
      <c r="AH579" s="10" t="str">
        <f aca="false">IF(AG579="","",IF(AND(AG579&gt;=0,AG579&lt;=4),"0 a 4",IF(AND(AG579&gt;=4.5,AG579&lt;=8.5),"4,5 a 8,5",IF(AG579=9,"9",IF(AND(AG579&gt;=9.5,AG579&lt;=13),"9,5 a 13",IF(AND(AG579&gt;=13.5,AG579&lt;=25),"13,5 a 25","Fuera de rango"))))))</f>
        <v>9</v>
      </c>
      <c r="AI579" s="10" t="str">
        <f aca="false">IF(AH579="","",IF(AH579="0 a 4",1,IF(AH579="4,5 a 8,5",2,IF(AH579="9","NORMA",IF(AH579="9,5 a 13",3,IF(AH579="13,5 a 25",4,""))))))</f>
        <v>NORMA</v>
      </c>
      <c r="AJ579" s="9" t="n">
        <v>5</v>
      </c>
      <c r="AK579" s="10" t="str">
        <f aca="false">IF(AJ579="","",IF(AND(AJ579&gt;=-15,AJ579&lt;=-10.5),"-15 a -10,5",IF(AND(AJ579&gt;=-10,AJ579&lt;=-4),"-10 a -4",IF(AND(AJ579&gt;=-4.5,AJ579&lt;=0),"-4,5 a 0",IF(AND(AJ579&gt;=0.5,AJ579&lt;=4.5),"0,5 a 4,5",IF(AJ579=5,"5",IF(AND(AJ579&gt;=5.5,AJ579&lt;=10),"5,5 a 10",IF(AND(AJ579&gt;=10.5,AJ579&lt;=20),"10,5 a 20","Fuera de rango"))))))))</f>
        <v>5</v>
      </c>
      <c r="AL579" s="11" t="str">
        <f aca="false">IF(AK579="","",IF(AK579="-15 a -10,5",1,IF(AK579="-10 a -4",2,IF(AK579="-4,5 a 0",3,IF(AK579="0,5 a 4,5",4,IF(AK579="5","NORMA",IF(AK579="5,5 a 10",5,IF(AK579="10,5 a 20",6,"Error"))))))))</f>
        <v>NORMA</v>
      </c>
      <c r="AM579" s="9" t="n">
        <v>-0.5</v>
      </c>
      <c r="AN579" s="10" t="str">
        <f aca="false">IF(AM579="","",IF(AND(AM579&gt;=-7.5,AM579&lt;=-5.5),"-7,5 a -5,5",IF(AND(AM579&gt;=-5,AM579&lt;=-3),"-5 a -3",IF(AND(AM579&gt;=-2.5,AM579&lt;=-0.5),"-2,5 a -0,5",IF(AM579=0,"0,00",IF(AND(AM579&gt;=0.5,AM579&lt;=2.5),"0,5 a 2,5",IF(AND(AM579&gt;=3,AM579&lt;=5),"3 a 5",IF(AND(AM579&gt;=5.5,AM579&lt;=7.5),"5,5 a 7,5",IF(AND(AM579&gt;=8,AM579&lt;=10),"8 a 10","Fuera de rango")))))))))</f>
        <v>-2,5 a -0,5</v>
      </c>
      <c r="AO579" s="11" t="n">
        <f aca="false">IF(AN579="","",IF(AN579="-7,5 a -5,5",1,IF(AN579="-5 a -3",2,IF(AN579="-2,5 a -0,5",3,IF(AN579="0,00","NORMA",IF(AN579="0,5 a 2,5",4,IF(AN579="3 a 5",5,IF(AN579="5,5 a 7,5",6,IF(AN579="8 a 10",7,"Error")))))))))</f>
        <v>3</v>
      </c>
      <c r="AP579" s="9" t="n">
        <v>-7</v>
      </c>
      <c r="AQ579" s="10" t="str">
        <f aca="false">IF(AP579="","",IF(AND(AP579&gt;=-20,AP579&lt;=-9.5),"-20 a -9,5",IF(AND(AP579&gt;=-9,AP579&lt;=-6.5),"-9 a -6,5",IF(AP579=-6,"-6",IF(AND(AP579&gt;=-5.5,AP579&lt;=-3),"-5,5 a -3",IF(AND(AP579&gt;=-2.5,AP579&lt;=0),"-2,5 a 0",IF(AND(AP579&gt;=0.5,AP579&lt;=3),"0,5 a 3",IF(AND(AP579&gt;=3.5,AP579&lt;=6),"3,5 a 6",IF(AND(AP579&gt;=6.5,AP579&lt;=9),"6,5 a 9",IF(AND(AP579&gt;=9.5,AP579&lt;=20),"9,5 a 20","Fuera de rango"))))))))))</f>
        <v>-9 a -6,5</v>
      </c>
      <c r="AR579" s="11" t="n">
        <f aca="false">IF(AQ579="","",IF(AQ579="-20 a -9,5",1,IF(AQ579="-9 a -6,5",2,IF(AQ579="-6","NORMA",IF(AQ579="-5,5 a -3",3,IF(AQ579="-2,5 a 0",4,IF(AQ579="0,5 a 3",5,IF(AQ579="3,5 a 6",6,IF(AQ579="6,5 a 9",7,IF(AQ579="9,5 a 20",8,""))))))))))</f>
        <v>2</v>
      </c>
      <c r="AS579" s="9" t="n">
        <v>1</v>
      </c>
      <c r="AT579" s="10" t="str">
        <f aca="false">IF(AS579="","",IF(AND(AS579&gt;=-16,AS579&lt;=-14),"-16 a -14",IF(AND(AS579&gt;=-13.5,AS579&lt;=-11.5),"-13,5 a -11,5",IF(AND(AS579&gt;=-11,AS579&lt;=-9),"-11 a -9",IF(AND(AS579&gt;=-8.5,AS579&lt;=-6.5),"-8,5 a -6,5",IF(AND(AS579&gt;=-6,AS579&lt;=-4),"-6 a -4",IF(AND(AS579&gt;=-3.5,AS579&lt;=-1.5),"-3,5 a -1,5",IF(AND(AS579&gt;=-1,AS579&lt;=1),"-1 a 1",IF(AND(AS579&gt;=1.5,AS579&lt;=3.5),"1,5 a 3,5",IF(AND(AS579&gt;=4,AS579&lt;=6),"4 a 6",IF(AND(AS579&gt;=6.5,AS579&lt;=8.5),"6,5 a 8,5",IF(AND(AS579&gt;=9,AS579&lt;=11),"9 a 11",IF(AND(AS579&gt;=11.5,AS579&lt;=13.5),"11,5 a 13,5",IF(AND(AS579&gt;=14,AS579&lt;=16),"14 a 16",IF(AND(AS579&gt;=16.5,AS579&lt;=18.5),"16,5 a 18,5",IF(AND(AS579&gt;=19,AS579&lt;=21),"19 a 21","Fuera de rango"))))))))))))))))</f>
        <v>-1 a 1</v>
      </c>
      <c r="AU579" s="11" t="n">
        <f aca="false" t="array" ref="AU579">IF(AT579="","",_xlfn.IFS(AT579="-16 a -14",1,AT579="-13,5 a -11,5",2,AT579="-11 a -9",3,AT579="-8,5 a -6,5",4,AT579="-6 a -4",5,AT579="-3,5 a -1,5",6,AT579="-1 a 1",7,AT579="1,5 a 3,5",8,AT579="4 a 6","NORMA",AT579="6,5 a 8,5",9,AT579="9 a 11",10,AT579="11,5 a 13,5",11,AT579="14 a 16",12,AT579="16,5 a 18,5",13,AT579="19 a 21",14,TRUE(),""))</f>
        <v>7</v>
      </c>
      <c r="AV579" s="9" t="n">
        <v>1</v>
      </c>
      <c r="AW579" s="10" t="str">
        <f aca="false">IF(AV579="","",IF(AND(AV579&gt;=-1,AV579&lt;=-0.5),"-1 a -0,5",IF(AND(AV579&gt;-0.5,AV579&lt;=0),"De -0,5 a 0",IF(AND(AV579&gt;=0.25,AV579&lt;=0.75),"0,25 a 0,75",IF(AND(AV579&gt;=1,AV579&lt;=1.5),"1 a 1,5",IF(AND(AV579&gt;=1.75,AV579&lt;=2.25),"1,75 a 2,25",IF(AND(AV579&gt;=2.5,AV579&lt;=3),"2,5 a 3",IF(AND(AV579&gt;=3.25,AV579&lt;=3.75),"3,25 a 3,75","Fuera de rango"))))))))</f>
        <v>1 a 1,5</v>
      </c>
      <c r="AX579" s="10" t="n">
        <f aca="false">IF(AW579="","",IF(OR(AW579="-1 a -0,5",AW579="-1 a -0.5"),1,IF(OR(AW579="De -0,5 a 0",AW579="-0,5 a 0",AW579="De -0.5 a 0"),2,IF(OR(AW579="0,25 a 0,75",AW579="0.25 a 0.75"),"NORMA",IF(OR(AW579="1 a 1,5",AW579="1 a 1.5"),3,IF(OR(AW579="1,75 a 2,25",AW579="1.75 a 2.25"),4,IF(OR(AW579="2,5 a 3",AW579="2.5 a 3"),5,IF(OR(AW579="3,25 a 3,75",AW579="3.25 a 3.75"),6,""))))))))</f>
        <v>3</v>
      </c>
      <c r="AY579" s="9" t="n">
        <v>-5</v>
      </c>
      <c r="AZ579" s="10" t="str">
        <f aca="false">IF(AY579="","",IF(AND(AY579&gt;=-20,AY579&lt;=-9.5),"-20 a -9,5",IF(AND(AY579&gt;=-9,AY579&lt;=-6.5),"-9 a -6,5",IF(AY579=-6,"-6",IF(AND(AY579&gt;=-5.5,AY579&lt;=-3),"-5,5 a -3",IF(AND(AY579&gt;=-2.5,AY579&lt;=0),"-2,5 a 0",IF(AND(AY579&gt;=0.5,AY579&lt;=3),"0,5 a 3",IF(AND(AY579&gt;=3.5,AY579&lt;=6),"3,5 a 6","Fuera de rango"))))))))</f>
        <v>-5,5 a -3</v>
      </c>
      <c r="BA579" s="11" t="n">
        <f aca="false">IF(AZ579="","",IF(AZ579="-20 a -9,5",1,IF(AZ579="-9 a -6,5",2,IF(AZ579="-6","NORMA",IF(AZ579="-5,5 a -3",3,IF(AZ579="-2,5 a 0",4,IF(AZ579="0,5 a 3",5,IF(AZ579="3,5 a 6",6,""))))))))</f>
        <v>3</v>
      </c>
      <c r="BB579" s="9" t="n">
        <v>0</v>
      </c>
      <c r="BC579" s="10" t="str">
        <f aca="false" t="array" ref="BC579">IF(BB579="","",_xlfn.IFS(AND(BB579&gt;=0,BB579&lt;=2),"0 a 2",AND(BB579&gt;=2.5,BB579&lt;=4.5),"2,5 a 4,5",AND(BB579&gt;=5,BB579&lt;=7),"5 a 7",AND(BB579&gt;=7.5,BB579&lt;=9.5),"7,5 a 9,5",AND(BB579&gt;=10,BB579&lt;=12),"10 a 12",AND(BB579&gt;=12.5,BB579&lt;=14.5),"12,5 a 14,5",BB579=15,"15",AND(BB579&gt;=15.5,BB579&lt;=17.5),"15,5 a 17,5",AND(BB579&gt;=18,BB579&lt;=20),"18 a 20",AND(BB579&gt;=20.5,BB579&lt;=22.5),"20,5 a 22,5",AND(BB579&gt;=23,BB579&lt;=25),"23 a 25",TRUE(),"Fuera de rango"))</f>
        <v>0 a 2</v>
      </c>
      <c r="BD579" s="11" t="n">
        <f aca="false" t="array" ref="BD579">IF(BC579="","",_xlfn.IFS(BC579="0 a 2",1,BC579="2,5 a 4,5",2,BC579="5 a 7",3,BC579="7,5 a 9,5",4,BC579="10 a 12",5,BC579="12,5 a 14,5",6,BC579="15","NORMA",BC579="15,5 a 17,5",7,BC579="18 a 20",8,BC579="20,5 a 22,5",9,BC579="23 a 25",10,TRUE(),"Fuera de rango"))</f>
        <v>1</v>
      </c>
      <c r="BE579" s="9" t="n">
        <v>23</v>
      </c>
      <c r="BF579" s="10" t="str">
        <f aca="false">IF(BE579="","",IF(AND(BE579&gt;=-20,BE579&lt;=-10),"-20 a -10",IF(AND(BE579&gt;=-9.5,BE579&lt;=0.5),"-9,5 a 0,5",IF(AND(BE579&gt;=1,BE579&lt;=11),"1 a 11",IF(AND(BE579&gt;=11.5,BE579&lt;=20.5),"11,5 a 20,5",IF(BE579=21,"21",IF(AND(BE579&gt;=21.5,BE579&lt;=31.5),"21,5 a 31,5",IF(AND(BE579&gt;=32,BE579&lt;=42),"32 a 42","Fuera de rango"))))))))</f>
        <v>21,5 a 31,5</v>
      </c>
      <c r="BG579" s="11" t="n">
        <f aca="false">IF(BF579="","",IF(BF579="-20 a -10",1,IF(BF579="-9,5 a 0,5",2,IF(BF579="1 a 11",3,IF(BF579="11,5 a 20,5",4,IF(BF579="21","NORMA",IF(BF579="21,5 a 31,5",5,IF(BF579="32 a 42",6,""))))))))</f>
        <v>5</v>
      </c>
      <c r="BH579" s="9" t="n">
        <v>8</v>
      </c>
      <c r="BI579" s="10" t="str">
        <f aca="false">IF(BH579="","",IF(AND(BH579&gt;=-20,BH579&lt;=-15),"-20 a -15",IF(AND(BH579&gt;=-14.5,BH579&lt;=-9.5),"-14,5 a -9,5",IF(AND(BH579&gt;=-9,BH579&lt;=-4),"-9 a -4",IF(AND(BH579&gt;=-3.5,BH579&lt;=2.5),"-3,5 a 2,5",IF(AND(BH579&gt;=3,BH579&lt;=8),"3 a 8",IF(AND(BH579&gt;=8.5,BH579&lt;=14.5),"8,5 a 14,5",IF(BH579=15,"15",IF(AND(BH579&gt;=15.5,BH579&lt;=20.5),"15,5 a 20,5",IF(AND(BH579&gt;=21,BH579&lt;=26),"21 a 26","Fuera de rango"))))))))))</f>
        <v>3 a 8</v>
      </c>
      <c r="BJ579" s="11" t="n">
        <f aca="false">IF(BI579="","",IF(BI579="-20 a -15",1,IF(BI579="-14,5 a -9,5",2,IF(BI579="-9 a -4",3,IF(BI579="-3,5 a 2,5",4,IF(BI579="3 a 8",5,IF(BI579="8,5 a 14,5",6,IF(BI579="15","NORMA",IF(BI579="15,5 a 20,5",7,IF(BI579="21 a 26",8,IF(BI579="26,5 a 31,5",9,"")))))))))))</f>
        <v>5</v>
      </c>
      <c r="BK579" s="9" t="n">
        <v>15</v>
      </c>
      <c r="BL579" s="10" t="str">
        <f aca="false">IF(BK579="","",IF(AND(BK579&gt;=0,BK579&lt;=2),"0 - 2",IF(AND(BK579&gt;=2.5,BK579&lt;=4.5),"2,5 - 4,5",IF(AND(BK579&gt;=5,BK579&lt;=7),"5 - 7",IF(AND(BK579&gt;=7.5,BK579&lt;=9.5),"7,5 - 9,5",IF(AND(BK579&gt;=10,BK579&lt;=12),"10 - 12",IF(AND(BK579&gt;=12.5,BK579&lt;=13.5),"12,5 - 13,5",IF(BK579=14,"14",IF(AND(BK579&gt;=14.5,BK579&lt;=16.5),"14,5 - 16,5",IF(AND(BK579&gt;=17,BK579&lt;=19),"17 - 19",IF(AND(BK579&gt;=19.5,BK579&lt;=21.5),"19,5 - 21,5",IF(AND(BK579&gt;=22,BK579&lt;=24),"22 - 24",IF(AND(BK579&gt;=24.5,BK579&lt;=26.5),"24,5 - 26,5",IF(AND(BK579&gt;=27,BK579&lt;=29),"27 - 29",IF(AND(BK579&gt;=29.5,BK579&lt;=30),"29,5 - 30","Fuera de rango")))))))))))))))</f>
        <v>14,5 - 16,5</v>
      </c>
      <c r="BM579" s="11" t="n">
        <f aca="false">IF(BL579="","",IF(BL579="0 - 2",1,IF(BL579="2,5 - 4,5",2,IF(BL579="5 - 7",3,IF(BL579="7,5 - 9,5",4,IF(BL579="10 - 12",5,IF(BL579="12,5 - 13,5",6,IF(BL579="14","NORMA",IF(BL579="14,5 - 16,5",7,IF(BL579="17 - 19",8,IF(BL579="19,5 - 21,5",9,IF(BL579="22 - 24",10,IF(BL579="24,5 - 26,5",11,IF(BL579="27 - 29",12,IF(BL579="29,5 - 30",13,"")))))))))))))))</f>
        <v>7</v>
      </c>
      <c r="BN579" s="9" t="n">
        <v>19</v>
      </c>
      <c r="BO579" s="11" t="str">
        <f aca="false">IF(BN579="","",IF(AND(BN579&gt;=-20,BN579&lt;=-10),"-20 a -10",IF(AND(BN579&gt;=-9.5,BN579&lt;=0.5),"-9,5 a 0,5",IF(AND(BN579&gt;=1,BN579&lt;=11),"1 a 11",IF(AND(BN579&gt;=11.5,BN579&lt;=21.5),"11,5 a 21,5",IF(BN579=22,"22",IF(AND(BN579&gt;=22.5,BN579&lt;=32.5),"22,5 a 32,5",IF(AND(BN579&gt;=33,BN579&lt;=43),"33 a 43","Fuera de rango"))))))))</f>
        <v>11,5 a 21,5</v>
      </c>
      <c r="BP579" s="11" t="n">
        <f aca="false">IF(BO579="","",IF(BO579="-20 a -10",1,IF(BO579="-9,5 a 0,5",2,IF(BO579="1 a 11",3,IF(BO579="11,5 a 21,5",4,IF(BO579="22","NORMA",IF(BO579="22,5 a 32,5",5,IF(BO579="33 a 43",6,""))))))))</f>
        <v>4</v>
      </c>
      <c r="BQ579" s="9" t="n">
        <v>10</v>
      </c>
      <c r="BR579" s="10" t="str">
        <f aca="false">IF(BQ579="","",IF(AND(BQ579&gt;=-20,BQ579&lt;=-15),"-20 a -15",IF(AND(BQ579&gt;=-14.5,BQ579&lt;=-9.5),"-14,5 a -9,5",IF(AND(BQ579&gt;=-9,BQ579&lt;=-4),"-9 a -4",IF(AND(BQ579&gt;=-3.5,BQ579&lt;=2.5),"-3,5 a 2,5",IF(AND(BQ579&gt;=3,BQ579&lt;=8),"3 a 8",IF(AND(BQ579&gt;=8.5,BQ579&lt;=13.5),"8,5 a 13,5",IF(AND(BQ579&gt;=14,BQ579&lt;=17.5),"14 a 17,5",IF(BQ579=18,"18",IF(AND(BQ579&gt;=18.5,BQ579&lt;=23.5),"18,5 a 23,5",IF(AND(BQ579&gt;=24,BQ579&lt;=29),"24 a 29",IF(AND(BQ579&gt;=29.5,BQ579&lt;=34.5),"29,5 a 34,5",IF(AND(BQ579&gt;=35,BQ579&lt;=40),"35 a 40","Fuera de rango")))))))))))))</f>
        <v>8,5 a 13,5</v>
      </c>
      <c r="BS579" s="11" t="n">
        <f aca="false">IF(BR579="","",IF(BR579="-20 a -15",1,IF(BR579="-14,5 a -9,5",2,IF(BR579="-9 a -4",3,IF(BR579="-3,5 a 2,5",4,IF(BR579="3 a 8",5,IF(BR579="8,5 a 13,5",6,IF(BR579="14 a 17,5",7,IF(BR579="18","NORMA",IF(BR579="18,5 a 23,5",8,IF(BR579="24 a 29",9,IF(BR579="29,5 a 34,5",10,IF(BR579="35 a 40",11,"")))))))))))))</f>
        <v>6</v>
      </c>
      <c r="BT579" s="9" t="n">
        <v>0</v>
      </c>
      <c r="BU579" s="10" t="str">
        <f aca="false">IF(BT579="","",IF(AND(BT579&gt;=-20,BT579&lt;=-18),"-20 a -18",IF(AND(BT579&gt;=-17.5,BT579&lt;=-15.5),"-17,5 a -15,5",IF(AND(BT579&gt;=-15,BT579&lt;=-13),"-15 a -13",IF(AND(BT579&gt;=-12.5,BT579&lt;=-10.5),"-12,5 a -10,5",IF(AND(BT579&gt;=-10,BT579&lt;=-8),"-10 a -8",IF(AND(BT579&gt;=-7.5,BT579&lt;=-5.5),"-7,5 a -5,5",IF(AND(BT579&gt;=-5,BT579&lt;=-3),"-5 a -3",IF(AND(BT579&gt;=-2.5,BT579&lt;=-0.5),"-2,5 a -0,5",IF(BT579=0,"0",IF(AND(BT579&gt;=0.5,BT579&lt;=2.5),"0,5 a 2,5",IF(AND(BT579&gt;=3,BT579&lt;=5),"3 a 5",IF(AND(BT579&gt;=5.5,BT579&lt;=7.5),"5,5 a 7,5",IF(AND(BT579&gt;=8,BT579&lt;=10),"8 a 10",IF(AND(BT579&gt;=10.5,BT579&lt;=12.5),"10,5 a 12,5",IF(AND(BT579&gt;=13,BT579&lt;=15),"13 a 15",IF(AND(BT579&gt;=15.5,BT579&lt;=17.5),"15,5 a 17,5",IF(AND(BT579&gt;=18,BT579&lt;=20),"18 a 20","Fuera de rango"))))))))))))))))))</f>
        <v>0</v>
      </c>
      <c r="BV579" s="11" t="str">
        <f aca="false">IF(BT579="","",IF(BT579=0,"NORMA",IF(AND(BT579&gt;=-20,BT579&lt;=-18),2,IF(AND(BT579&gt;=-17.5,BT579&lt;=-15.5),2,IF(AND(BT579&gt;=-15,BT579&lt;=-13),3,IF(AND(BT579&gt;=-12.5,BT579&lt;=-10.5),4,IF(AND(BT579&gt;=-10,BT579&lt;=-8),5,IF(AND(BT579&gt;=-7.5,BT579&lt;=-5.5),6,IF(AND(BT579&gt;=-5,BT579&lt;=-3),7,IF(AND(BT579&gt;=-2.5,BT579&lt;=-0.5),8,IF(AND(BT579&gt;=0.5,BT579&lt;=2.5),9,IF(AND(BT579&gt;=3,BT579&lt;=5),10,IF(AND(BT579&gt;=5.5,BT579&lt;=7.5),11,IF(AND(BT579&gt;=8,BT579&lt;=10),12,IF(AND(BT579&gt;=10.5,BT579&lt;=12.5),13,IF(AND(BT579&gt;=13,BT579&lt;=15),14,IF(AND(BT579&gt;=15.5,BT579&lt;=17.5),15,IF(AND(BT579&gt;=18,BT579&lt;=20),16,"Fuera de rango"))))))))))))))))))</f>
        <v>NORMA</v>
      </c>
      <c r="BW579" s="9" t="n">
        <v>-6.25</v>
      </c>
      <c r="BX579" s="10" t="n">
        <f aca="false">18.5- (0.3*H579)</f>
        <v>8</v>
      </c>
      <c r="BY579" s="10" t="n">
        <f aca="false">(BW579)-(BX579)</f>
        <v>-14.25</v>
      </c>
      <c r="BZ579" s="10" t="str">
        <f aca="false">IF(BY579="","",IF(BY579&lt;-27.5,"De -30 a -28",IF(BY579&lt;-25,"De -27,5 a -25,5",IF(BY579&lt;-22.5,"De -25 a -23",IF(BY579&lt;-20,"De -22,5 a -20,5",IF(BY579&lt;-17.5,"De -20 a -18",IF(BY579&lt;-15,"De -17,5 a -15,5",IF(BY579&lt;-12.5,"De -15 a -13",IF(BY579&lt;-10,"De -12,5 a -10,5",IF(BY579&lt;-7.5,"De -10 a -8",IF(BY579&lt;-5,"De -7,5 a -5,5",IF(BY579&lt;-2.5,"De -5 a -3",IF(BY579&lt;0,"De -2,5 a -0,5",IF(BY579&lt;2.5,"De 0 a 2",IF(BY579&lt;5,"De 2,5 a 4,5",IF(BY579&lt;7.5,"De 5 a 7",IF(BY579&lt;10,"De 7,5 a 9,5",IF(BY579&lt;12.5,"De 10 a 12",IF(BY579&lt;15,"De 12,5 a 14,5",IF(BY579&lt;17.5,"De 15 a 17",IF(BY579&lt;20,"De 17,5 a 19,5",IF(BY579&lt;22.5,"De 20 a 22",IF(BY579&lt;25,"De 22,5 a 24,5",IF(BY579&lt;27.5,"De 25 a 27","De 27,5 a 30"))))))))))))))))))))))))</f>
        <v>De -15 a -13</v>
      </c>
      <c r="CA579" s="12" t="n">
        <f aca="false">IF(BY579="","",IF(BY579&lt;=-28,1,IF(BY579&lt;=-25.5,2,IF(BY579&lt;=-23,3,IF(BY579&lt;=-20.5,4,IF(BY579&lt;=-18,5,IF(BY579&lt;=-15.5,6,IF(BY579&lt;=-13,7,IF(BY579&lt;=-10.5,8,IF(BY579&lt;=-8,9,IF(BY579&lt;=-5.5,10,IF(BY579&lt;=-3,11,IF(BY579&lt;=-0.5,12,IF(BY579&lt;=2,13,IF(BY579&lt;=4.5,14,IF(BY579&lt;=7,15,IF(BY579&lt;=9.5,16,IF(BY579&lt;=12,17,IF(BY579&lt;=14.5,18,IF(BY579&lt;=17,19,IF(BY579&lt;=19.5,20,IF(BY579&lt;=22,21,IF(BY579&lt;=24.5,22,IF(BY579&lt;=27,23,IF(BY579&lt;=30,24,"Fuera de rango")))))))))))))))))))))))))</f>
        <v>7</v>
      </c>
      <c r="CB579" s="9" t="n">
        <v>-5.75</v>
      </c>
      <c r="CC579" s="10" t="n">
        <f aca="false">18.5- (0.3*H579)</f>
        <v>8</v>
      </c>
      <c r="CD579" s="10" t="n">
        <f aca="false">(CB579)-(CC579)</f>
        <v>-13.75</v>
      </c>
      <c r="CE579" s="10" t="str">
        <f aca="false">IF(CD579="","",IF(CD579&lt;-27.5,"De -30 a -28",IF(CD579&lt;-25,"De -27,5 a -25,5",IF(CD579&lt;-22.5,"De -25 a -23",IF(CD579&lt;-20,"De -22,5 a -20,5",IF(CD579&lt;-17.5,"De -20 a -18",IF(CD579&lt;-15,"De -17,5 a -15,5",IF(CD579&lt;-12.5,"De -15 a -13",IF(CD579&lt;-10,"De -12,5 a -10,5",IF(CD579&lt;-7.5,"De -10 a -8",IF(CD579&lt;-5,"De -7,5 a -5,5",IF(CD579&lt;-2.5,"De -5 a -3",IF(CD579&lt;0,"De -2,5 a -0,5",IF(CD579&lt;=2,"De 0 a 2",IF(CD579&lt;=4.5,"De 2,5 a 4,5",IF(CD579&lt;=7,"De 5 a 7",IF(CD579&lt;=9.5,"De 7,5 a 9,5",IF(CD579&lt;=12,"De 10 a 12",IF(CD579&lt;=14.5,"De 12,5 a 14,5",IF(CD579&lt;=17,"De 15 a 17",IF(CD579&lt;=19.5,"De 17,5 a 19,5",IF(CD579&lt;=22,"De 20 a 22",IF(CD579&lt;=24.5,"De 22,5 a 24,5",IF(CD579&lt;=27,"De 25 a 27","De 27,5 a 30"))))))))))))))))))))))))</f>
        <v>De -15 a -13</v>
      </c>
      <c r="CF579" s="12" t="n">
        <f aca="false">IF(CD579="","",IF(CD579&lt;-27.5,1,IF(CD579&lt;-25,2,IF(CD579&lt;-22.5,3,IF(CD579&lt;-20,4,IF(CD579&lt;-17.5,5,IF(CD579&lt;-15,6,IF(CD579&lt;-12.5,7,IF(CD579&lt;-10,8,IF(CD579&lt;-7.5,9,IF(CD579&lt;-5,10,IF(CD579&lt;-2.5,11,IF(CD579&lt;0,12,IF(CD579&lt;2.5,13,IF(CD579&lt;5,14,IF(CD579&lt;7.5,15,IF(CD579&lt;10,16,IF(CD579&lt;12.5,17,IF(CD579&lt;15,18,IF(CD579&lt;17.5,19,IF(CD579&lt;20,20,IF(CD579&lt;22.5,21,IF(CD579&lt;25,22,IF(CD579&lt;27.5,23,24))))))))))))))))))))))))</f>
        <v>7</v>
      </c>
      <c r="CG579" s="9" t="n">
        <v>-4.25</v>
      </c>
      <c r="CH579" s="10" t="str">
        <f aca="false">IF(CG579="","",IF(AND(CG579&gt;=-10,CG579&lt;=-9.5),"-10 a -9,5",IF(AND(CG579&gt;-9.5,CG579&lt;=-8.5),"-9 a -8,5",IF(AND(CG579&gt;-8.5,CG579&lt;=-7.5),"-8 a -7,5",IF(AND(CG579&gt;-7.5,CG579&lt;=-6.5),"-7 a -6,5",IF(AND(CG579&gt;-6.5,CG579&lt;=-5.5),"-6 a -5,5",IF(AND(CG579&gt;-5.5,CG579&lt;=-4.5),"-5 a -4,5",IF(AND(CG579&gt;-4.5,CG579&lt;=-3.5),"-4 a -3,5",IF(AND(CG579&gt;-3.5,CG579&lt;=-2.5),"-3 a -2,5",IF(CG579=-2.25,"-2,25",IF(AND(CG579&gt;-2.5,CG579&lt;=-1.5),"-2 a -1,5",IF(AND(CG579&gt;-1.5,CG579&lt;=-0.5),"-1 a -0,5",IF(AND(CG579&gt;-0.5,CG579&lt;=0.5),"0 a 0,5",IF(AND(CG579&gt;0.5,CG579&lt;=1.5),"1 a 1,5",IF(AND(CG579&gt;1.5,CG579&lt;=2.5),"2 a 2,5",IF(AND(CG579&gt;2.5,CG579&lt;=3.5),"3 a 3,5",IF(AND(CG579&gt;3.5,CG579&lt;=4.5),"4 a 4,5",IF(AND(CG579&gt;4.5,CG579&lt;=5.5),"5 a 5,5",IF(AND(CG579&gt;5.5,CG579&lt;=6.5),"6 a 6,5",IF(AND(CG579&gt;6.5,CG579&lt;=7.5),"7 a 7,5",IF(AND(CG579&gt;7.5,CG579&lt;=8.5),"8 a 8,5",IF(AND(CG579&gt;8.5,CG579&lt;=9.5),"9 a 9,5",IF(CG579&gt;=10,"10","Fuera de rango")))))))))))))))))))))))</f>
        <v>-4 a -3,5</v>
      </c>
      <c r="CI579" s="11" t="n">
        <f aca="false">IF(CG579="","",IF(CG579=-2.25,"NORMA",IF(CG579&lt;=-9.5,1,IF(CG579&lt;=-8.5,2,IF(CG579&lt;=-7.5,3,IF(CG579&lt;=-6.5,4,IF(CG579&lt;=-5.5,5,IF(CG579&lt;=-4.5,6,IF(CG579&lt;=-3.5,7,IF(CG579&lt;=-2.5,8,IF(CG579&lt;=-1.5,9,IF(CG579&lt;=-0.5,10,IF(CG579&lt;=0.5,11,IF(CG579&lt;=1.5,12,IF(CG579&lt;=2.5,13,IF(CG579&lt;=3.5,14,IF(CG579&lt;=4.5,15,IF(CG579&lt;=5.5,16,IF(CG579&lt;=6.5,17,IF(CG579&lt;=7.5,18,IF(CG579&lt;=8.5,19,IF(CG579&lt;=9.5,20,IF(CG579=10,21,"Fuera de rango")))))))))))))))))))))))</f>
        <v>7</v>
      </c>
      <c r="CJ579" s="9" t="n">
        <v>3</v>
      </c>
      <c r="CK579" s="10" t="str">
        <f aca="false">IF(CJ579="","",IF(AND(CJ579&gt;=-6,CJ579&lt;=-5.5),"-6 a -5,5",IF(AND(CJ579&gt;-5.5,CJ579&lt;=-4.5),"-5 a -4,5",IF(AND(CJ579&gt;-4.5,CJ579&lt;=-3.5),"-4 a -3,5",IF(AND(CJ579&gt;-3.5,CJ579&lt;=-2.5),"-3 a -2,5",IF(AND(CJ579&gt;-2.5,CJ579&lt;=-1.5),"-2 a -1,5",IF(AND(CJ579&gt;-1.5,CJ579&lt;=-0.5),"-1 a -0,5",IF(AND(CJ579&gt;-0.5,CJ579&lt;=0.5),"0 a 0,5",IF(AND(CJ579&gt;0.5,CJ579&lt;=1.5),"1 a 1,5",IF(AND(CJ579&gt;1.5,CJ579&lt;2.5),"2",IF(AND(CJ579&gt;=2.5,CJ579&lt;=3),"2,5 a 3",IF(AND(CJ579&gt;3,CJ579&lt;=4),"3,5 a 4",IF(AND(CJ579&gt;4,CJ579&lt;=5),"4,5 a 5",IF(AND(CJ579&gt;5,CJ579&lt;=6),"5,5 a 6",IF(AND(CJ579&gt;6,CJ579&lt;=7),"6,5 a 7",IF(AND(CJ579&gt;7,CJ579&lt;=8),"7,5 a 8",IF(AND(CJ579&gt;8,CJ579&lt;=9.5),"8,5 a 9,5",IF(CJ579=10,"10","Fuera de rango"))))))))))))))))))</f>
        <v>2,5 a 3</v>
      </c>
      <c r="CL579" s="11" t="n">
        <f aca="false">IF(CK579="","",IF(OR(CK579="-6 a -5,5",CK579="-6 - -5,5"),1,IF(OR(CK579="-5 a -4,5",CK579="-5 - -4,5"),2,IF(OR(CK579="-4 a -3,5",CK579="-4 - -3,5"),3,IF(OR(CK579="-3 a -2,5",CK579="-3 - -2,5"),4,IF(OR(CK579="-2 a -1,5",CK579="-2 - -1,5"),5,IF(OR(CK579="-1 a -0,5",CK579="-1 - -0,5"),6,IF(OR(CK579="0 a 0,5",CK579="0 - 0,5"),7,IF(OR(CK579="1 a 1,5",CK579="1 - 1,5"),8,IF(CK579="2","NORMA",IF(OR(CK579="2,5 a 3",CK579="2,5 - 3"),9,IF(OR(CK579="3,5 a 4",CK579="3,5 - 4"),10,IF(OR(CK579="4,5 a 5",CK579="4,5 - 5"),11,IF(OR(CK579="5,5 a 6",CK579="5,5 - 6"),12,IF(OR(CK579="6,5 a 7",CK579="6,5 - 7"),13,IF(OR(CK579="7,5 a 8",CK579="7,5 - 8"),14,IF(OR(CK579="8,5 a 9",CK579="8,5 - 9,5",CK579="9 a 9,5"),15,IF(CK579="10",15,IF(OR(CK579="0,5 a 1",CK579="0,5 - 1"),7,"Fuera de rango")))))))))))))))))))</f>
        <v>9</v>
      </c>
      <c r="CO579" s="10" t="str">
        <f aca="false">IF(CM579&gt;0,"EME"," ")</f>
        <v> </v>
      </c>
      <c r="CQ579" s="10" t="str">
        <f aca="false">IF(CP579&gt;0,"0", " ")</f>
        <v> </v>
      </c>
      <c r="CR579" s="10" t="str">
        <f aca="false">IF(CP579&gt;0,"EME"," ")</f>
        <v> </v>
      </c>
      <c r="CS579" s="9" t="n">
        <v>0</v>
      </c>
      <c r="CV579" s="9" t="n">
        <v>0</v>
      </c>
      <c r="CY579" s="9" t="n">
        <v>-1.5</v>
      </c>
      <c r="DB579" s="9" t="n">
        <v>-1.25</v>
      </c>
      <c r="DC579" s="11" t="str">
        <f aca="false">IF(DB579&lt;0,"2"," ")</f>
        <v>2</v>
      </c>
      <c r="DD579" s="11" t="str">
        <f aca="false">IF(DB579&lt;0,"MIO"," ")</f>
        <v>MIO</v>
      </c>
      <c r="DE579" s="9" t="n">
        <v>0</v>
      </c>
      <c r="DF579" s="10" t="str">
        <f aca="false">IF(DE579&lt;0,"3"," ")</f>
        <v> </v>
      </c>
      <c r="DG579" s="10" t="str">
        <f aca="false">IF(DE579&lt;0,"AST"," ")</f>
        <v> </v>
      </c>
      <c r="DH579" s="9" t="n">
        <v>0</v>
      </c>
      <c r="DI579" s="10" t="str">
        <f aca="false">IF(DH579&lt;0,"3"," ")</f>
        <v> </v>
      </c>
      <c r="DJ579" s="10" t="str">
        <f aca="false">IF(DH579&lt;0,"AST"," ")</f>
        <v> </v>
      </c>
      <c r="DK579" s="9" t="n">
        <v>0</v>
      </c>
      <c r="DL579" s="10" t="str">
        <f aca="false">IF(DK579&gt;0,"4"," ")</f>
        <v> </v>
      </c>
      <c r="DM579" s="10" t="str">
        <f aca="false">IF(DK579&gt;0,"PRE"," ")</f>
        <v> </v>
      </c>
      <c r="DN579" s="9" t="n">
        <v>0</v>
      </c>
      <c r="DO579" s="10" t="str">
        <f aca="false">IF(DN579&gt;0,"4"," ")</f>
        <v> </v>
      </c>
      <c r="DP579" s="10" t="str">
        <f aca="false">IF(DN579&gt;0,"PRE"," ")</f>
        <v> </v>
      </c>
      <c r="DS579" s="12" t="str">
        <f aca="false">CONCATENATE(CO579,CU579,DA579,DG579,DM579)</f>
        <v>   </v>
      </c>
      <c r="DT579" s="10" t="e">
        <f aca="false" t="array" ref="DT579">_xlfn.IFS(DS579="EME    ","0", DS579=" HIP   ","1", DS579="  MIO  ","2", DS579="   AST ","3", DS579="    PRE","4", DS579="EME   PRE","5", DS579=" HIP  PRE","6", DS579=" HIP AST ","7", DS579="  MIO PRE","8", DS579="  MIOAST ","9", DS579="   ASTPRE","10",DS579=" HIP ASTPRE","11", DS579="  MIOASTPRE","12", DS579="     ","0")</f>
        <v>#N/A</v>
      </c>
      <c r="DV579" s="1" t="e">
        <f aca="false" t="array" ref="DV579">_xlfn.IFS(DU579="SI","2", DU579="NO","1")</f>
        <v>#N/A</v>
      </c>
      <c r="DX579" s="11" t="str">
        <f aca="false">IF(DW579=0,"1","2")</f>
        <v>1</v>
      </c>
      <c r="DY579" s="11" t="str">
        <f aca="false" t="array" ref="DY579">_xlfn.IFS(DW579=0,"0", DW579=0.25, "1", DW579=0.5,"2", DW579=0.75,"3", DW579=1,"4",DW579=1.25,"5", DW579=1.5,"6", DW579=1.75,"7", DW579=2,"8")</f>
        <v>0</v>
      </c>
      <c r="EA579" s="11" t="str">
        <f aca="false">IF(DZ579=0,"1","2")</f>
        <v>1</v>
      </c>
      <c r="EB579" s="11" t="str">
        <f aca="false" t="array" ref="EB579">_xlfn.IFS(DZ579=0,"0", DZ579=0.25, "1", DZ579=0.5,"2", DZ579=0.75,"3", DZ579=1,"4",DZ579=1.25,"5", DZ579=1.5,"6", DZ579=1.75,"7", DZ579=2,"8")</f>
        <v>0</v>
      </c>
      <c r="ED579" s="10" t="str">
        <f aca="false">IF(EC579=0,"1","2")</f>
        <v>1</v>
      </c>
      <c r="EE579" s="11" t="str">
        <f aca="false" t="array" ref="EE579">_xlfn.IFS(EC579=0,"0", EC579=-0.25, "1", EC579=-0.5,"2", EC579=-0.75,"3", EC579=-1,"4",EC579=-1.25,"5", EC579=-1.5,"6", EC579=-1.75,"7", EC579=-2,"8", EC579=-2.25,"9",EC579=-2.5,"10", EC579=-2.75,"11", EC579=-3,"12", EC579=-3.25,"13", EC579=-3.5,"14", EC579=-3.75,"15",EC579=-4,"16")</f>
        <v>0</v>
      </c>
      <c r="EG579" s="10" t="str">
        <f aca="false">IF(EF579=0,"1","2")</f>
        <v>1</v>
      </c>
      <c r="EH579" s="11" t="str">
        <f aca="false" t="array" ref="EH579">_xlfn.IFS(EF579=0,"0", EF579=-0.25, "1", EF579=-0.5,"2", EF579=-0.75,"3", EF579=-1,"4",EF579=-1.25,"5", EF579=-1.5,"6", EF579=-1.75,"7", EF579=-2,"8", EF579=-2.25,"9",EF579=-2.5,"10", EF579=-2.75,"11", EF579=-3,"12", EF579=-3.25,"13", EF579=-3.5,"14", EF579=-3.75,"15",EF579=-4,"16")</f>
        <v>0</v>
      </c>
      <c r="EJ579" s="11" t="str">
        <f aca="false">IF(EI579=0,"1","2")</f>
        <v>1</v>
      </c>
      <c r="EK579" s="11" t="str">
        <f aca="false" t="array" ref="EK579">_xlfn.IFS(EI579=0,"0", EI579=-0.25, "1", EI579=-0.5,"2", EI579=-0.75,"3", EI579=-1,"4",EI579=-1.25,"5", EI579=-1.5,"6", EI579=-1.75,"7", EI579=-2,"8", EI579=-2.25,"9", EI579=-2.25,"9",EI579=-2.5,"10", EI579=-2.75,"11", EI579=-3,"12", EI579=-3.25,"13", EI579=-3.5,"14", EI579=-3.75,"15",EI579=-4,"16", EI579=0.25, "17", EI579=0.5, "18")</f>
        <v>0</v>
      </c>
      <c r="EM579" s="11" t="str">
        <f aca="false">IF(EL579=0,"1","2")</f>
        <v>1</v>
      </c>
      <c r="EN579" s="11" t="str">
        <f aca="false" t="array" ref="EN579">_xlfn.IFS(EL579=0.25,"17",EL579=0.5,"18", EL579=0,"0", EL579=-0.25, "1", EL579=-0.5,"2", EL579=-0.75,"3", EL579=-1,"4",EL579=-1.25,"5", EL579=-1.5,"6", EL579=-1.75,"7", EL579=-2,"8",EL579= -2.25,"9",EL579=-2.5,"10",EL579= -2.75,"11",EL579= -3,"12",EL579= -3.25,"13",EL579= -3.5,"14",EL579= -3.75,"15",EL579=-4,"16")</f>
        <v>0</v>
      </c>
      <c r="EP579" s="11" t="str">
        <f aca="false">IF(EO579=0,"1","2")</f>
        <v>1</v>
      </c>
      <c r="EQ579" s="11" t="str">
        <f aca="false" t="array" ref="EQ579">_xlfn.IFS(EO579=0,"0", EO579=0.25, "1", EO579=0.5,"2", EO579=0.75,"3", EO579=1,"4",EO579=1.25,"5", EO579=1.5,"6", EO579=1.75,"7", EO579=2,"8", EO579=2.25,"9", EO579=2.25,"9",EO579=2.5,"10", EO579=2.75,"11", EO579=3,"12", EO579=3.25,"13", EO579=3.5,"14", EO579=3.75,"15",EO579=4,"16", EO579=-0.25, "17", bq=-0.5, "18")</f>
        <v>0</v>
      </c>
      <c r="ES579" s="11" t="str">
        <f aca="false">IF(ER579=0,"1","2")</f>
        <v>1</v>
      </c>
      <c r="ET579" s="11" t="str">
        <f aca="false" t="array" ref="ET579">_xlfn.IFS(ER579=0,"0", ER579=0.25, "1", ER579=0.5,"2", ER579=0.75,"3", ER579=1,"4",ER579=1.25,"5", ER579=1.5,"6", ER579=1.75,"7", ER579=2,"8", ER579=2.25,"9", ER579=2.25,"9",ER579=2.5,"10", ER579=2.75,"11", ER579=3,"12", ER579=3.25,"13", ER579=3.5,"14", ER579=3.75,"15",ER579=4,"16", ER579=-0.25, "17", bq=-0.5, "18")</f>
        <v>0</v>
      </c>
      <c r="EV579" s="14" t="e">
        <f aca="false">VLOOKUP(EU579,LEYENDA!$G$2:$H$8,2,TRUE())</f>
        <v>#N/A</v>
      </c>
      <c r="EW579" s="14" t="e">
        <f aca="false" t="array" ref="EW579">_xlfn.IFS(EV579="0-5","1", EV579="6-12","2", EV579="13-18","3", EV579="19-24","4", EV579="25-36","5", EV579="37-48","6", EV579="49-60","7")</f>
        <v>#N/A</v>
      </c>
    </row>
    <row r="580" customFormat="false" ht="13.5" hidden="false" customHeight="false" outlineLevel="0" collapsed="false">
      <c r="A580" s="1" t="n">
        <v>225</v>
      </c>
      <c r="B580" s="2" t="n">
        <v>2</v>
      </c>
      <c r="C580" s="33" t="n">
        <v>45058</v>
      </c>
      <c r="E580" s="5" t="str">
        <f aca="false">VLOOKUP(A580,'286'!$A$3:$J$6279,10,FALSE())</f>
        <v>MORATO HERRERA, JENNIFER</v>
      </c>
      <c r="F580" s="4" t="str">
        <f aca="false">VLOOKUP(A580,'286'!$A$3:$I$1768,3,FALSE())</f>
        <v>MOHEJEN</v>
      </c>
      <c r="G580" s="6" t="n">
        <f aca="false">VLOOKUP(A580,'286'!$A$3:$I$1768,4,FALSE())</f>
        <v>31538</v>
      </c>
      <c r="H580" s="7" t="n">
        <f aca="false">YEAR(C580)-YEAR(G580)</f>
        <v>37</v>
      </c>
      <c r="I580" s="1" t="str">
        <f aca="false">VLOOKUP(H580,LEYENDA!$C$2:$D$6,2,TRUE())</f>
        <v>25-40</v>
      </c>
      <c r="J580" s="5" t="str">
        <f aca="false">VLOOKUP(A580,'286'!$A$3:$I$1768,7,FALSE())</f>
        <v>M</v>
      </c>
      <c r="K580" s="8" t="n">
        <f aca="false">VLOOKUP(A580,'286'!$A$3:$I$1768,2,FALSE())</f>
        <v>0</v>
      </c>
      <c r="L580" s="4" t="str">
        <f aca="false">VLOOKUP(A580,'286'!$A$3:$I$1768,8,FALSE())</f>
        <v>D</v>
      </c>
      <c r="M580" s="4" t="str">
        <f aca="false">VLOOKUP(A580,'286'!$A$3:$I$1768,9,FALSE())</f>
        <v>D</v>
      </c>
      <c r="N580" s="8" t="str">
        <f aca="false">IF(R580=O580, "MISMA","CONTRARIA")</f>
        <v>MISMA</v>
      </c>
      <c r="O580" s="8" t="str">
        <f aca="false" t="array" ref="O580">_xlfn.IFS(L580="D","1", L580="I","2")</f>
        <v>1</v>
      </c>
      <c r="P580" s="8" t="e">
        <f aca="false" t="array" ref="P580">_xlfn.IFS(K580="OD","1", K580="OI","2")</f>
        <v>#N/A</v>
      </c>
      <c r="Q580" s="1" t="str">
        <f aca="false" t="array" ref="Q580">_xlfn.IFS(J580="M","1", J580="H","2")</f>
        <v>1</v>
      </c>
      <c r="R580" s="8" t="str">
        <f aca="false" t="array" ref="R580">_xlfn.IFS(M580="D","1", M580="I","2")</f>
        <v>1</v>
      </c>
      <c r="S580" s="1" t="str">
        <f aca="false" t="array" ref="S580">_xlfn.IFS(N580="CONTRARIA", "1",N580= "MISMA","2")</f>
        <v>2</v>
      </c>
      <c r="T580" s="1" t="str">
        <f aca="false" t="array" ref="T580">_xlfn.IFS(I580="0-12","1", I580="13-24","2", I580="25-40","3", I580="41-60","4", I580="61-100","5")</f>
        <v>3</v>
      </c>
      <c r="U580" s="9" t="n">
        <v>-3</v>
      </c>
      <c r="V580" s="10" t="str">
        <f aca="false">IF(U580="","",IF(AND(U580&gt;=-9,U580&lt;=-6.5),"-9 a -6,5",IF(AND(U580&gt;=-6,U580&lt;=-3.5),"-6 a -3,5",IF(AND(U580&gt;=-3,U580&lt;=-1),"-3 a -1",IF(U580=-0.5,"-0,5",IF(AND(U580&gt;=0,U580&lt;=2.5),"0 a 2,5",IF(AND(U580&gt;=3,U580&lt;=5.5),"3 a 5,5",IF(AND(U580&gt;=6,U580&lt;=8.5),"6 a 8,5",IF(AND(U580&gt;=9,U580&lt;=20),"9 a 20","Fuera de rango")))))))))</f>
        <v>-3 a -1</v>
      </c>
      <c r="W580" s="11" t="n">
        <f aca="false">IF(V580="","",IF(V580="-9 a -6,5",2,IF(V580="-6 a -3,5",3,IF(V580="-3 a -1",4,IF(V580="-0,5","NORMA",IF(V580="0 a 2,5",5,IF(V580="3 a 5,5",6,IF(V580="6 a 8,5",7,IF(V580="9 a 20",8,"Fuera de rango")))))))))</f>
        <v>4</v>
      </c>
      <c r="X580" s="9" t="n">
        <v>0</v>
      </c>
      <c r="Y580" s="11" t="str">
        <f aca="false">IF(X580="","",IF(AND(X580&gt;=0,X580&lt;=4),"0 a 4",IF(AND(X580&gt;=4.5,X580&lt;=8.5),"4,5 a 8,5",IF(X580=9,"9",IF(AND(X580&gt;=9.5,X580&lt;=13),"9,5 a 13",IF(AND(X580&gt;=13.5,X580&lt;=20),"13,5 a 20",IF(AND(X580&gt;=20.5,X580&lt;=35),"20,5 a 35","Fuera de rango")))))))</f>
        <v>0 a 4</v>
      </c>
      <c r="Z580" s="11" t="n">
        <f aca="false">IF(Y580="","",IF(Y580="0 a 4",1,IF(Y580="4,5 a 8,5",2,IF(Y580="9","NORMA",IF(Y580="9,5 a 13",3,IF(Y580="13,5 a 20",4,IF(Y580="20,5 a 35",5,"Fuera de rango")))))))</f>
        <v>1</v>
      </c>
      <c r="AA580" s="9" t="n">
        <v>24</v>
      </c>
      <c r="AB580" s="10" t="str">
        <f aca="false">IF(AA580="","",IF(AND(AA580&gt;=0,AA580&lt;=9),"0 a 9",IF(AND(AA580&gt;=9.5,AA580&lt;=18.5),"9,5 a 18,5",IF(AA580=19,"19",IF(AND(AA580&gt;=19.5,AA580&lt;=28),"19,5 a 28",IF(AND(AA580&gt;=28.5,AA580&lt;=40),"28,5 a 40","Fuera de rango"))))))</f>
        <v>19,5 a 28</v>
      </c>
      <c r="AC580" s="11" t="n">
        <f aca="false" t="array" ref="AC580">_xlfn.IFS(AB580="","",AB580="0 a 9",1,AB580="9,5 a 18,5",2,AB580="19","NORMA",AB580="19,5 a 28",3,AB580="28,5 a 40",4,TRUE(),"Fuera de rango")</f>
        <v>3</v>
      </c>
      <c r="AD580" s="9" t="n">
        <v>11</v>
      </c>
      <c r="AE580" s="10" t="str">
        <f aca="false">IF(AD580="","",IF(AND(AD580&gt;=-10,AD580&lt;=0),"De -10 a 0",IF(AND(AD580&gt;=0.5,AD580&lt;=9.5),"0,5 a 9,5",IF(AD580=10,"10",IF(AND(AD580&gt;=10.5,AD580&lt;=20),"10,5 a 20",IF(AND(AD580&gt;=20.5,AD580&lt;=40),"20,5 a 40","Fuera de rango"))))))</f>
        <v>10,5 a 20</v>
      </c>
      <c r="AF580" s="12" t="n">
        <f aca="false">IF(AD580="","",IF(AND(AD580&gt;=-10,AD580&lt;=0),1,IF(AND(AD580&gt;=0.5,AD580&lt;=9.5),2,IF(AD580=10,"NORMA",IF(AND(AD580&gt;=10.5,AD580&lt;=20),3,IF(AND(AD580&gt;=20.5,AD580&lt;=40),4,""))))))</f>
        <v>3</v>
      </c>
      <c r="AG580" s="9" t="n">
        <v>9</v>
      </c>
      <c r="AH580" s="10" t="str">
        <f aca="false">IF(AG580="","",IF(AND(AG580&gt;=0,AG580&lt;=4),"0 a 4",IF(AND(AG580&gt;=4.5,AG580&lt;=8.5),"4,5 a 8,5",IF(AG580=9,"9",IF(AND(AG580&gt;=9.5,AG580&lt;=13),"9,5 a 13",IF(AND(AG580&gt;=13.5,AG580&lt;=25),"13,5 a 25","Fuera de rango"))))))</f>
        <v>9</v>
      </c>
      <c r="AI580" s="10" t="str">
        <f aca="false">IF(AH580="","",IF(AH580="0 a 4",1,IF(AH580="4,5 a 8,5",2,IF(AH580="9","NORMA",IF(AH580="9,5 a 13",3,IF(AH580="13,5 a 25",4,""))))))</f>
        <v>NORMA</v>
      </c>
      <c r="AJ580" s="9" t="n">
        <v>6</v>
      </c>
      <c r="AK580" s="10" t="str">
        <f aca="false">IF(AJ580="","",IF(AND(AJ580&gt;=-15,AJ580&lt;=-10.5),"-15 a -10,5",IF(AND(AJ580&gt;=-10,AJ580&lt;=-4),"-10 a -4",IF(AND(AJ580&gt;=-4.5,AJ580&lt;=0),"-4,5 a 0",IF(AND(AJ580&gt;=0.5,AJ580&lt;=4.5),"0,5 a 4,5",IF(AJ580=5,"5",IF(AND(AJ580&gt;=5.5,AJ580&lt;=10),"5,5 a 10",IF(AND(AJ580&gt;=10.5,AJ580&lt;=20),"10,5 a 20","Fuera de rango"))))))))</f>
        <v>5,5 a 10</v>
      </c>
      <c r="AL580" s="11" t="n">
        <f aca="false">IF(AK580="","",IF(AK580="-15 a -10,5",1,IF(AK580="-10 a -4",2,IF(AK580="-4,5 a 0",3,IF(AK580="0,5 a 4,5",4,IF(AK580="5","NORMA",IF(AK580="5,5 a 10",5,IF(AK580="10,5 a 20",6,"Error"))))))))</f>
        <v>5</v>
      </c>
      <c r="AM580" s="9" t="n">
        <v>0</v>
      </c>
      <c r="AN580" s="10" t="str">
        <f aca="false">IF(AM580="","",IF(AND(AM580&gt;=-7.5,AM580&lt;=-5.5),"-7,5 a -5,5",IF(AND(AM580&gt;=-5,AM580&lt;=-3),"-5 a -3",IF(AND(AM580&gt;=-2.5,AM580&lt;=-0.5),"-2,5 a -0,5",IF(AM580=0,"0,00",IF(AND(AM580&gt;=0.5,AM580&lt;=2.5),"0,5 a 2,5",IF(AND(AM580&gt;=3,AM580&lt;=5),"3 a 5",IF(AND(AM580&gt;=5.5,AM580&lt;=7.5),"5,5 a 7,5",IF(AND(AM580&gt;=8,AM580&lt;=10),"8 a 10","Fuera de rango")))))))))</f>
        <v>0,00</v>
      </c>
      <c r="AO580" s="11" t="str">
        <f aca="false">IF(AN580="","",IF(AN580="-7,5 a -5,5",1,IF(AN580="-5 a -3",2,IF(AN580="-2,5 a -0,5",3,IF(AN580="0,00","NORMA",IF(AN580="0,5 a 2,5",4,IF(AN580="3 a 5",5,IF(AN580="5,5 a 7,5",6,IF(AN580="8 a 10",7,"Error")))))))))</f>
        <v>NORMA</v>
      </c>
      <c r="AP580" s="9" t="n">
        <v>-6</v>
      </c>
      <c r="AQ580" s="10" t="str">
        <f aca="false">IF(AP580="","",IF(AND(AP580&gt;=-20,AP580&lt;=-9.5),"-20 a -9,5",IF(AND(AP580&gt;=-9,AP580&lt;=-6.5),"-9 a -6,5",IF(AP580=-6,"-6",IF(AND(AP580&gt;=-5.5,AP580&lt;=-3),"-5,5 a -3",IF(AND(AP580&gt;=-2.5,AP580&lt;=0),"-2,5 a 0",IF(AND(AP580&gt;=0.5,AP580&lt;=3),"0,5 a 3",IF(AND(AP580&gt;=3.5,AP580&lt;=6),"3,5 a 6",IF(AND(AP580&gt;=6.5,AP580&lt;=9),"6,5 a 9",IF(AND(AP580&gt;=9.5,AP580&lt;=20),"9,5 a 20","Fuera de rango"))))))))))</f>
        <v>-6</v>
      </c>
      <c r="AR580" s="11" t="str">
        <f aca="false">IF(AQ580="","",IF(AQ580="-20 a -9,5",1,IF(AQ580="-9 a -6,5",2,IF(AQ580="-6","NORMA",IF(AQ580="-5,5 a -3",3,IF(AQ580="-2,5 a 0",4,IF(AQ580="0,5 a 3",5,IF(AQ580="3,5 a 6",6,IF(AQ580="6,5 a 9",7,IF(AQ580="9,5 a 20",8,""))))))))))</f>
        <v>NORMA</v>
      </c>
      <c r="AS580" s="9" t="n">
        <v>0</v>
      </c>
      <c r="AT580" s="10" t="str">
        <f aca="false">IF(AS580="","",IF(AND(AS580&gt;=-16,AS580&lt;=-14),"-16 a -14",IF(AND(AS580&gt;=-13.5,AS580&lt;=-11.5),"-13,5 a -11,5",IF(AND(AS580&gt;=-11,AS580&lt;=-9),"-11 a -9",IF(AND(AS580&gt;=-8.5,AS580&lt;=-6.5),"-8,5 a -6,5",IF(AND(AS580&gt;=-6,AS580&lt;=-4),"-6 a -4",IF(AND(AS580&gt;=-3.5,AS580&lt;=-1.5),"-3,5 a -1,5",IF(AND(AS580&gt;=-1,AS580&lt;=1),"-1 a 1",IF(AND(AS580&gt;=1.5,AS580&lt;=3.5),"1,5 a 3,5",IF(AND(AS580&gt;=4,AS580&lt;=6),"4 a 6",IF(AND(AS580&gt;=6.5,AS580&lt;=8.5),"6,5 a 8,5",IF(AND(AS580&gt;=9,AS580&lt;=11),"9 a 11",IF(AND(AS580&gt;=11.5,AS580&lt;=13.5),"11,5 a 13,5",IF(AND(AS580&gt;=14,AS580&lt;=16),"14 a 16",IF(AND(AS580&gt;=16.5,AS580&lt;=18.5),"16,5 a 18,5",IF(AND(AS580&gt;=19,AS580&lt;=21),"19 a 21","Fuera de rango"))))))))))))))))</f>
        <v>-1 a 1</v>
      </c>
      <c r="AU580" s="11" t="n">
        <f aca="false" t="array" ref="AU580">IF(AT580="","",_xlfn.IFS(AT580="-16 a -14",1,AT580="-13,5 a -11,5",2,AT580="-11 a -9",3,AT580="-8,5 a -6,5",4,AT580="-6 a -4",5,AT580="-3,5 a -1,5",6,AT580="-1 a 1",7,AT580="1,5 a 3,5",8,AT580="4 a 6","NORMA",AT580="6,5 a 8,5",9,AT580="9 a 11",10,AT580="11,5 a 13,5",11,AT580="14 a 16",12,AT580="16,5 a 18,5",13,AT580="19 a 21",14,TRUE(),""))</f>
        <v>7</v>
      </c>
      <c r="AV580" s="9" t="n">
        <v>1.25</v>
      </c>
      <c r="AW580" s="10" t="str">
        <f aca="false">IF(AV580="","",IF(AND(AV580&gt;=-1,AV580&lt;=-0.5),"-1 a -0,5",IF(AND(AV580&gt;-0.5,AV580&lt;=0),"De -0,5 a 0",IF(AND(AV580&gt;=0.25,AV580&lt;=0.75),"0,25 a 0,75",IF(AND(AV580&gt;=1,AV580&lt;=1.5),"1 a 1,5",IF(AND(AV580&gt;=1.75,AV580&lt;=2.25),"1,75 a 2,25",IF(AND(AV580&gt;=2.5,AV580&lt;=3),"2,5 a 3",IF(AND(AV580&gt;=3.25,AV580&lt;=3.75),"3,25 a 3,75","Fuera de rango"))))))))</f>
        <v>1 a 1,5</v>
      </c>
      <c r="AX580" s="10" t="n">
        <f aca="false">IF(AW580="","",IF(OR(AW580="-1 a -0,5",AW580="-1 a -0.5"),1,IF(OR(AW580="De -0,5 a 0",AW580="-0,5 a 0",AW580="De -0.5 a 0"),2,IF(OR(AW580="0,25 a 0,75",AW580="0.25 a 0.75"),"NORMA",IF(OR(AW580="1 a 1,5",AW580="1 a 1.5"),3,IF(OR(AW580="1,75 a 2,25",AW580="1.75 a 2.25"),4,IF(OR(AW580="2,5 a 3",AW580="2.5 a 3"),5,IF(OR(AW580="3,25 a 3,75",AW580="3.25 a 3.75"),6,""))))))))</f>
        <v>3</v>
      </c>
      <c r="AY580" s="9" t="n">
        <v>-5</v>
      </c>
      <c r="AZ580" s="10" t="str">
        <f aca="false">IF(AY580="","",IF(AND(AY580&gt;=-20,AY580&lt;=-9.5),"-20 a -9,5",IF(AND(AY580&gt;=-9,AY580&lt;=-6.5),"-9 a -6,5",IF(AY580=-6,"-6",IF(AND(AY580&gt;=-5.5,AY580&lt;=-3),"-5,5 a -3",IF(AND(AY580&gt;=-2.5,AY580&lt;=0),"-2,5 a 0",IF(AND(AY580&gt;=0.5,AY580&lt;=3),"0,5 a 3",IF(AND(AY580&gt;=3.5,AY580&lt;=6),"3,5 a 6","Fuera de rango"))))))))</f>
        <v>-5,5 a -3</v>
      </c>
      <c r="BA580" s="11" t="n">
        <f aca="false">IF(AZ580="","",IF(AZ580="-20 a -9,5",1,IF(AZ580="-9 a -6,5",2,IF(AZ580="-6","NORMA",IF(AZ580="-5,5 a -3",3,IF(AZ580="-2,5 a 0",4,IF(AZ580="0,5 a 3",5,IF(AZ580="3,5 a 6",6,""))))))))</f>
        <v>3</v>
      </c>
      <c r="BB580" s="9" t="n">
        <v>0</v>
      </c>
      <c r="BC580" s="10" t="str">
        <f aca="false" t="array" ref="BC580">IF(BB580="","",_xlfn.IFS(AND(BB580&gt;=0,BB580&lt;=2),"0 a 2",AND(BB580&gt;=2.5,BB580&lt;=4.5),"2,5 a 4,5",AND(BB580&gt;=5,BB580&lt;=7),"5 a 7",AND(BB580&gt;=7.5,BB580&lt;=9.5),"7,5 a 9,5",AND(BB580&gt;=10,BB580&lt;=12),"10 a 12",AND(BB580&gt;=12.5,BB580&lt;=14.5),"12,5 a 14,5",BB580=15,"15",AND(BB580&gt;=15.5,BB580&lt;=17.5),"15,5 a 17,5",AND(BB580&gt;=18,BB580&lt;=20),"18 a 20",AND(BB580&gt;=20.5,BB580&lt;=22.5),"20,5 a 22,5",AND(BB580&gt;=23,BB580&lt;=25),"23 a 25",TRUE(),"Fuera de rango"))</f>
        <v>0 a 2</v>
      </c>
      <c r="BD580" s="11" t="n">
        <f aca="false" t="array" ref="BD580">IF(BC580="","",_xlfn.IFS(BC580="0 a 2",1,BC580="2,5 a 4,5",2,BC580="5 a 7",3,BC580="7,5 a 9,5",4,BC580="10 a 12",5,BC580="12,5 a 14,5",6,BC580="15","NORMA",BC580="15,5 a 17,5",7,BC580="18 a 20",8,BC580="20,5 a 22,5",9,BC580="23 a 25",10,TRUE(),"Fuera de rango"))</f>
        <v>1</v>
      </c>
      <c r="BE580" s="9" t="n">
        <v>25</v>
      </c>
      <c r="BF580" s="10" t="str">
        <f aca="false">IF(BE580="","",IF(AND(BE580&gt;=-20,BE580&lt;=-10),"-20 a -10",IF(AND(BE580&gt;=-9.5,BE580&lt;=0.5),"-9,5 a 0,5",IF(AND(BE580&gt;=1,BE580&lt;=11),"1 a 11",IF(AND(BE580&gt;=11.5,BE580&lt;=20.5),"11,5 a 20,5",IF(BE580=21,"21",IF(AND(BE580&gt;=21.5,BE580&lt;=31.5),"21,5 a 31,5",IF(AND(BE580&gt;=32,BE580&lt;=42),"32 a 42","Fuera de rango"))))))))</f>
        <v>21,5 a 31,5</v>
      </c>
      <c r="BG580" s="11" t="n">
        <f aca="false">IF(BF580="","",IF(BF580="-20 a -10",1,IF(BF580="-9,5 a 0,5",2,IF(BF580="1 a 11",3,IF(BF580="11,5 a 20,5",4,IF(BF580="21","NORMA",IF(BF580="21,5 a 31,5",5,IF(BF580="32 a 42",6,""))))))))</f>
        <v>5</v>
      </c>
      <c r="BH580" s="9" t="n">
        <v>0</v>
      </c>
      <c r="BI580" s="10" t="str">
        <f aca="false">IF(BH580="","",IF(AND(BH580&gt;=-20,BH580&lt;=-15),"-20 a -15",IF(AND(BH580&gt;=-14.5,BH580&lt;=-9.5),"-14,5 a -9,5",IF(AND(BH580&gt;=-9,BH580&lt;=-4),"-9 a -4",IF(AND(BH580&gt;=-3.5,BH580&lt;=2.5),"-3,5 a 2,5",IF(AND(BH580&gt;=3,BH580&lt;=8),"3 a 8",IF(AND(BH580&gt;=8.5,BH580&lt;=14.5),"8,5 a 14,5",IF(BH580=15,"15",IF(AND(BH580&gt;=15.5,BH580&lt;=20.5),"15,5 a 20,5",IF(AND(BH580&gt;=21,BH580&lt;=26),"21 a 26","Fuera de rango"))))))))))</f>
        <v>-3,5 a 2,5</v>
      </c>
      <c r="BJ580" s="11" t="n">
        <f aca="false">IF(BI580="","",IF(BI580="-20 a -15",1,IF(BI580="-14,5 a -9,5",2,IF(BI580="-9 a -4",3,IF(BI580="-3,5 a 2,5",4,IF(BI580="3 a 8",5,IF(BI580="8,5 a 14,5",6,IF(BI580="15","NORMA",IF(BI580="15,5 a 20,5",7,IF(BI580="21 a 26",8,IF(BI580="26,5 a 31,5",9,"")))))))))))</f>
        <v>4</v>
      </c>
      <c r="BK580" s="9" t="n">
        <v>11</v>
      </c>
      <c r="BL580" s="10" t="str">
        <f aca="false">IF(BK580="","",IF(AND(BK580&gt;=0,BK580&lt;=2),"0 - 2",IF(AND(BK580&gt;=2.5,BK580&lt;=4.5),"2,5 - 4,5",IF(AND(BK580&gt;=5,BK580&lt;=7),"5 - 7",IF(AND(BK580&gt;=7.5,BK580&lt;=9.5),"7,5 - 9,5",IF(AND(BK580&gt;=10,BK580&lt;=12),"10 - 12",IF(AND(BK580&gt;=12.5,BK580&lt;=13.5),"12,5 - 13,5",IF(BK580=14,"14",IF(AND(BK580&gt;=14.5,BK580&lt;=16.5),"14,5 - 16,5",IF(AND(BK580&gt;=17,BK580&lt;=19),"17 - 19",IF(AND(BK580&gt;=19.5,BK580&lt;=21.5),"19,5 - 21,5",IF(AND(BK580&gt;=22,BK580&lt;=24),"22 - 24",IF(AND(BK580&gt;=24.5,BK580&lt;=26.5),"24,5 - 26,5",IF(AND(BK580&gt;=27,BK580&lt;=29),"27 - 29",IF(AND(BK580&gt;=29.5,BK580&lt;=30),"29,5 - 30","Fuera de rango")))))))))))))))</f>
        <v>10 - 12</v>
      </c>
      <c r="BM580" s="11" t="n">
        <f aca="false">IF(BL580="","",IF(BL580="0 - 2",1,IF(BL580="2,5 - 4,5",2,IF(BL580="5 - 7",3,IF(BL580="7,5 - 9,5",4,IF(BL580="10 - 12",5,IF(BL580="12,5 - 13,5",6,IF(BL580="14","NORMA",IF(BL580="14,5 - 16,5",7,IF(BL580="17 - 19",8,IF(BL580="19,5 - 21,5",9,IF(BL580="22 - 24",10,IF(BL580="24,5 - 26,5",11,IF(BL580="27 - 29",12,IF(BL580="29,5 - 30",13,"")))))))))))))))</f>
        <v>5</v>
      </c>
      <c r="BN580" s="9" t="n">
        <v>19</v>
      </c>
      <c r="BO580" s="11" t="str">
        <f aca="false">IF(BN580="","",IF(AND(BN580&gt;=-20,BN580&lt;=-10),"-20 a -10",IF(AND(BN580&gt;=-9.5,BN580&lt;=0.5),"-9,5 a 0,5",IF(AND(BN580&gt;=1,BN580&lt;=11),"1 a 11",IF(AND(BN580&gt;=11.5,BN580&lt;=21.5),"11,5 a 21,5",IF(BN580=22,"22",IF(AND(BN580&gt;=22.5,BN580&lt;=32.5),"22,5 a 32,5",IF(AND(BN580&gt;=33,BN580&lt;=43),"33 a 43","Fuera de rango"))))))))</f>
        <v>11,5 a 21,5</v>
      </c>
      <c r="BP580" s="11" t="n">
        <f aca="false">IF(BO580="","",IF(BO580="-20 a -10",1,IF(BO580="-9,5 a 0,5",2,IF(BO580="1 a 11",3,IF(BO580="11,5 a 21,5",4,IF(BO580="22","NORMA",IF(BO580="22,5 a 32,5",5,IF(BO580="33 a 43",6,""))))))))</f>
        <v>4</v>
      </c>
      <c r="BQ580" s="9" t="n">
        <v>11</v>
      </c>
      <c r="BR580" s="10" t="str">
        <f aca="false">IF(BQ580="","",IF(AND(BQ580&gt;=-20,BQ580&lt;=-15),"-20 a -15",IF(AND(BQ580&gt;=-14.5,BQ580&lt;=-9.5),"-14,5 a -9,5",IF(AND(BQ580&gt;=-9,BQ580&lt;=-4),"-9 a -4",IF(AND(BQ580&gt;=-3.5,BQ580&lt;=2.5),"-3,5 a 2,5",IF(AND(BQ580&gt;=3,BQ580&lt;=8),"3 a 8",IF(AND(BQ580&gt;=8.5,BQ580&lt;=13.5),"8,5 a 13,5",IF(AND(BQ580&gt;=14,BQ580&lt;=17.5),"14 a 17,5",IF(BQ580=18,"18",IF(AND(BQ580&gt;=18.5,BQ580&lt;=23.5),"18,5 a 23,5",IF(AND(BQ580&gt;=24,BQ580&lt;=29),"24 a 29",IF(AND(BQ580&gt;=29.5,BQ580&lt;=34.5),"29,5 a 34,5",IF(AND(BQ580&gt;=35,BQ580&lt;=40),"35 a 40","Fuera de rango")))))))))))))</f>
        <v>8,5 a 13,5</v>
      </c>
      <c r="BS580" s="11" t="n">
        <f aca="false">IF(BR580="","",IF(BR580="-20 a -15",1,IF(BR580="-14,5 a -9,5",2,IF(BR580="-9 a -4",3,IF(BR580="-3,5 a 2,5",4,IF(BR580="3 a 8",5,IF(BR580="8,5 a 13,5",6,IF(BR580="14 a 17,5",7,IF(BR580="18","NORMA",IF(BR580="18,5 a 23,5",8,IF(BR580="24 a 29",9,IF(BR580="29,5 a 34,5",10,IF(BR580="35 a 40",11,"")))))))))))))</f>
        <v>6</v>
      </c>
      <c r="BT580" s="9" t="n">
        <v>0</v>
      </c>
      <c r="BU580" s="10" t="str">
        <f aca="false">IF(BT580="","",IF(AND(BT580&gt;=-20,BT580&lt;=-18),"-20 a -18",IF(AND(BT580&gt;=-17.5,BT580&lt;=-15.5),"-17,5 a -15,5",IF(AND(BT580&gt;=-15,BT580&lt;=-13),"-15 a -13",IF(AND(BT580&gt;=-12.5,BT580&lt;=-10.5),"-12,5 a -10,5",IF(AND(BT580&gt;=-10,BT580&lt;=-8),"-10 a -8",IF(AND(BT580&gt;=-7.5,BT580&lt;=-5.5),"-7,5 a -5,5",IF(AND(BT580&gt;=-5,BT580&lt;=-3),"-5 a -3",IF(AND(BT580&gt;=-2.5,BT580&lt;=-0.5),"-2,5 a -0,5",IF(BT580=0,"0",IF(AND(BT580&gt;=0.5,BT580&lt;=2.5),"0,5 a 2,5",IF(AND(BT580&gt;=3,BT580&lt;=5),"3 a 5",IF(AND(BT580&gt;=5.5,BT580&lt;=7.5),"5,5 a 7,5",IF(AND(BT580&gt;=8,BT580&lt;=10),"8 a 10",IF(AND(BT580&gt;=10.5,BT580&lt;=12.5),"10,5 a 12,5",IF(AND(BT580&gt;=13,BT580&lt;=15),"13 a 15",IF(AND(BT580&gt;=15.5,BT580&lt;=17.5),"15,5 a 17,5",IF(AND(BT580&gt;=18,BT580&lt;=20),"18 a 20","Fuera de rango"))))))))))))))))))</f>
        <v>0</v>
      </c>
      <c r="BV580" s="11" t="str">
        <f aca="false">IF(BT580="","",IF(BT580=0,"NORMA",IF(AND(BT580&gt;=-20,BT580&lt;=-18),2,IF(AND(BT580&gt;=-17.5,BT580&lt;=-15.5),2,IF(AND(BT580&gt;=-15,BT580&lt;=-13),3,IF(AND(BT580&gt;=-12.5,BT580&lt;=-10.5),4,IF(AND(BT580&gt;=-10,BT580&lt;=-8),5,IF(AND(BT580&gt;=-7.5,BT580&lt;=-5.5),6,IF(AND(BT580&gt;=-5,BT580&lt;=-3),7,IF(AND(BT580&gt;=-2.5,BT580&lt;=-0.5),8,IF(AND(BT580&gt;=0.5,BT580&lt;=2.5),9,IF(AND(BT580&gt;=3,BT580&lt;=5),10,IF(AND(BT580&gt;=5.5,BT580&lt;=7.5),11,IF(AND(BT580&gt;=8,BT580&lt;=10),12,IF(AND(BT580&gt;=10.5,BT580&lt;=12.5),13,IF(AND(BT580&gt;=13,BT580&lt;=15),14,IF(AND(BT580&gt;=15.5,BT580&lt;=17.5),15,IF(AND(BT580&gt;=18,BT580&lt;=20),16,"Fuera de rango"))))))))))))))))))</f>
        <v>NORMA</v>
      </c>
      <c r="BW580" s="9" t="n">
        <v>-5.5</v>
      </c>
      <c r="BX580" s="10" t="n">
        <f aca="false">18.5- (0.3*H580)</f>
        <v>7.4</v>
      </c>
      <c r="BY580" s="10" t="n">
        <f aca="false">(BW580)-(BX580)</f>
        <v>-12.9</v>
      </c>
      <c r="BZ580" s="10" t="str">
        <f aca="false">IF(BY580="","",IF(BY580&lt;-27.5,"De -30 a -28",IF(BY580&lt;-25,"De -27,5 a -25,5",IF(BY580&lt;-22.5,"De -25 a -23",IF(BY580&lt;-20,"De -22,5 a -20,5",IF(BY580&lt;-17.5,"De -20 a -18",IF(BY580&lt;-15,"De -17,5 a -15,5",IF(BY580&lt;-12.5,"De -15 a -13",IF(BY580&lt;-10,"De -12,5 a -10,5",IF(BY580&lt;-7.5,"De -10 a -8",IF(BY580&lt;-5,"De -7,5 a -5,5",IF(BY580&lt;-2.5,"De -5 a -3",IF(BY580&lt;0,"De -2,5 a -0,5",IF(BY580&lt;2.5,"De 0 a 2",IF(BY580&lt;5,"De 2,5 a 4,5",IF(BY580&lt;7.5,"De 5 a 7",IF(BY580&lt;10,"De 7,5 a 9,5",IF(BY580&lt;12.5,"De 10 a 12",IF(BY580&lt;15,"De 12,5 a 14,5",IF(BY580&lt;17.5,"De 15 a 17",IF(BY580&lt;20,"De 17,5 a 19,5",IF(BY580&lt;22.5,"De 20 a 22",IF(BY580&lt;25,"De 22,5 a 24,5",IF(BY580&lt;27.5,"De 25 a 27","De 27,5 a 30"))))))))))))))))))))))))</f>
        <v>De -15 a -13</v>
      </c>
      <c r="CA580" s="12" t="n">
        <f aca="false">IF(BY580="","",IF(BY580&lt;=-28,1,IF(BY580&lt;=-25.5,2,IF(BY580&lt;=-23,3,IF(BY580&lt;=-20.5,4,IF(BY580&lt;=-18,5,IF(BY580&lt;=-15.5,6,IF(BY580&lt;=-13,7,IF(BY580&lt;=-10.5,8,IF(BY580&lt;=-8,9,IF(BY580&lt;=-5.5,10,IF(BY580&lt;=-3,11,IF(BY580&lt;=-0.5,12,IF(BY580&lt;=2,13,IF(BY580&lt;=4.5,14,IF(BY580&lt;=7,15,IF(BY580&lt;=9.5,16,IF(BY580&lt;=12,17,IF(BY580&lt;=14.5,18,IF(BY580&lt;=17,19,IF(BY580&lt;=19.5,20,IF(BY580&lt;=22,21,IF(BY580&lt;=24.5,22,IF(BY580&lt;=27,23,IF(BY580&lt;=30,24,"Fuera de rango")))))))))))))))))))))))))</f>
        <v>8</v>
      </c>
      <c r="CB580" s="9" t="n">
        <v>-5.5</v>
      </c>
      <c r="CC580" s="10" t="n">
        <f aca="false">18.5- (0.3*H580)</f>
        <v>7.4</v>
      </c>
      <c r="CD580" s="10" t="n">
        <f aca="false">(CB580)-(CC580)</f>
        <v>-12.9</v>
      </c>
      <c r="CE580" s="10" t="str">
        <f aca="false">IF(CD580="","",IF(CD580&lt;-27.5,"De -30 a -28",IF(CD580&lt;-25,"De -27,5 a -25,5",IF(CD580&lt;-22.5,"De -25 a -23",IF(CD580&lt;-20,"De -22,5 a -20,5",IF(CD580&lt;-17.5,"De -20 a -18",IF(CD580&lt;-15,"De -17,5 a -15,5",IF(CD580&lt;-12.5,"De -15 a -13",IF(CD580&lt;-10,"De -12,5 a -10,5",IF(CD580&lt;-7.5,"De -10 a -8",IF(CD580&lt;-5,"De -7,5 a -5,5",IF(CD580&lt;-2.5,"De -5 a -3",IF(CD580&lt;0,"De -2,5 a -0,5",IF(CD580&lt;=2,"De 0 a 2",IF(CD580&lt;=4.5,"De 2,5 a 4,5",IF(CD580&lt;=7,"De 5 a 7",IF(CD580&lt;=9.5,"De 7,5 a 9,5",IF(CD580&lt;=12,"De 10 a 12",IF(CD580&lt;=14.5,"De 12,5 a 14,5",IF(CD580&lt;=17,"De 15 a 17",IF(CD580&lt;=19.5,"De 17,5 a 19,5",IF(CD580&lt;=22,"De 20 a 22",IF(CD580&lt;=24.5,"De 22,5 a 24,5",IF(CD580&lt;=27,"De 25 a 27","De 27,5 a 30"))))))))))))))))))))))))</f>
        <v>De -15 a -13</v>
      </c>
      <c r="CF580" s="12" t="n">
        <f aca="false">IF(CD580="","",IF(CD580&lt;-27.5,1,IF(CD580&lt;-25,2,IF(CD580&lt;-22.5,3,IF(CD580&lt;-20,4,IF(CD580&lt;-17.5,5,IF(CD580&lt;-15,6,IF(CD580&lt;-12.5,7,IF(CD580&lt;-10,8,IF(CD580&lt;-7.5,9,IF(CD580&lt;-5,10,IF(CD580&lt;-2.5,11,IF(CD580&lt;0,12,IF(CD580&lt;2.5,13,IF(CD580&lt;5,14,IF(CD580&lt;7.5,15,IF(CD580&lt;10,16,IF(CD580&lt;12.5,17,IF(CD580&lt;15,18,IF(CD580&lt;17.5,19,IF(CD580&lt;20,20,IF(CD580&lt;22.5,21,IF(CD580&lt;25,22,IF(CD580&lt;27.5,23,24))))))))))))))))))))))))</f>
        <v>7</v>
      </c>
      <c r="CG580" s="9" t="n">
        <v>-1.75</v>
      </c>
      <c r="CH580" s="10" t="str">
        <f aca="false">IF(CG580="","",IF(AND(CG580&gt;=-10,CG580&lt;=-9.5),"-10 a -9,5",IF(AND(CG580&gt;-9.5,CG580&lt;=-8.5),"-9 a -8,5",IF(AND(CG580&gt;-8.5,CG580&lt;=-7.5),"-8 a -7,5",IF(AND(CG580&gt;-7.5,CG580&lt;=-6.5),"-7 a -6,5",IF(AND(CG580&gt;-6.5,CG580&lt;=-5.5),"-6 a -5,5",IF(AND(CG580&gt;-5.5,CG580&lt;=-4.5),"-5 a -4,5",IF(AND(CG580&gt;-4.5,CG580&lt;=-3.5),"-4 a -3,5",IF(AND(CG580&gt;-3.5,CG580&lt;=-2.5),"-3 a -2,5",IF(CG580=-2.25,"-2,25",IF(AND(CG580&gt;-2.5,CG580&lt;=-1.5),"-2 a -1,5",IF(AND(CG580&gt;-1.5,CG580&lt;=-0.5),"-1 a -0,5",IF(AND(CG580&gt;-0.5,CG580&lt;=0.5),"0 a 0,5",IF(AND(CG580&gt;0.5,CG580&lt;=1.5),"1 a 1,5",IF(AND(CG580&gt;1.5,CG580&lt;=2.5),"2 a 2,5",IF(AND(CG580&gt;2.5,CG580&lt;=3.5),"3 a 3,5",IF(AND(CG580&gt;3.5,CG580&lt;=4.5),"4 a 4,5",IF(AND(CG580&gt;4.5,CG580&lt;=5.5),"5 a 5,5",IF(AND(CG580&gt;5.5,CG580&lt;=6.5),"6 a 6,5",IF(AND(CG580&gt;6.5,CG580&lt;=7.5),"7 a 7,5",IF(AND(CG580&gt;7.5,CG580&lt;=8.5),"8 a 8,5",IF(AND(CG580&gt;8.5,CG580&lt;=9.5),"9 a 9,5",IF(CG580&gt;=10,"10","Fuera de rango")))))))))))))))))))))))</f>
        <v>-2 a -1,5</v>
      </c>
      <c r="CI580" s="11" t="n">
        <f aca="false">IF(CG580="","",IF(CG580=-2.25,"NORMA",IF(CG580&lt;=-9.5,1,IF(CG580&lt;=-8.5,2,IF(CG580&lt;=-7.5,3,IF(CG580&lt;=-6.5,4,IF(CG580&lt;=-5.5,5,IF(CG580&lt;=-4.5,6,IF(CG580&lt;=-3.5,7,IF(CG580&lt;=-2.5,8,IF(CG580&lt;=-1.5,9,IF(CG580&lt;=-0.5,10,IF(CG580&lt;=0.5,11,IF(CG580&lt;=1.5,12,IF(CG580&lt;=2.5,13,IF(CG580&lt;=3.5,14,IF(CG580&lt;=4.5,15,IF(CG580&lt;=5.5,16,IF(CG580&lt;=6.5,17,IF(CG580&lt;=7.5,18,IF(CG580&lt;=8.5,19,IF(CG580&lt;=9.5,20,IF(CG580=10,21,"Fuera de rango")))))))))))))))))))))))</f>
        <v>9</v>
      </c>
      <c r="CJ580" s="9" t="n">
        <v>3</v>
      </c>
      <c r="CK580" s="10" t="str">
        <f aca="false">IF(CJ580="","",IF(AND(CJ580&gt;=-6,CJ580&lt;=-5.5),"-6 a -5,5",IF(AND(CJ580&gt;-5.5,CJ580&lt;=-4.5),"-5 a -4,5",IF(AND(CJ580&gt;-4.5,CJ580&lt;=-3.5),"-4 a -3,5",IF(AND(CJ580&gt;-3.5,CJ580&lt;=-2.5),"-3 a -2,5",IF(AND(CJ580&gt;-2.5,CJ580&lt;=-1.5),"-2 a -1,5",IF(AND(CJ580&gt;-1.5,CJ580&lt;=-0.5),"-1 a -0,5",IF(AND(CJ580&gt;-0.5,CJ580&lt;=0.5),"0 a 0,5",IF(AND(CJ580&gt;0.5,CJ580&lt;=1.5),"1 a 1,5",IF(AND(CJ580&gt;1.5,CJ580&lt;2.5),"2",IF(AND(CJ580&gt;=2.5,CJ580&lt;=3),"2,5 a 3",IF(AND(CJ580&gt;3,CJ580&lt;=4),"3,5 a 4",IF(AND(CJ580&gt;4,CJ580&lt;=5),"4,5 a 5",IF(AND(CJ580&gt;5,CJ580&lt;=6),"5,5 a 6",IF(AND(CJ580&gt;6,CJ580&lt;=7),"6,5 a 7",IF(AND(CJ580&gt;7,CJ580&lt;=8),"7,5 a 8",IF(AND(CJ580&gt;8,CJ580&lt;=9.5),"8,5 a 9,5",IF(CJ580=10,"10","Fuera de rango"))))))))))))))))))</f>
        <v>2,5 a 3</v>
      </c>
      <c r="CL580" s="11" t="n">
        <f aca="false">IF(CK580="","",IF(OR(CK580="-6 a -5,5",CK580="-6 - -5,5"),1,IF(OR(CK580="-5 a -4,5",CK580="-5 - -4,5"),2,IF(OR(CK580="-4 a -3,5",CK580="-4 - -3,5"),3,IF(OR(CK580="-3 a -2,5",CK580="-3 - -2,5"),4,IF(OR(CK580="-2 a -1,5",CK580="-2 - -1,5"),5,IF(OR(CK580="-1 a -0,5",CK580="-1 - -0,5"),6,IF(OR(CK580="0 a 0,5",CK580="0 - 0,5"),7,IF(OR(CK580="1 a 1,5",CK580="1 - 1,5"),8,IF(CK580="2","NORMA",IF(OR(CK580="2,5 a 3",CK580="2,5 - 3"),9,IF(OR(CK580="3,5 a 4",CK580="3,5 - 4"),10,IF(OR(CK580="4,5 a 5",CK580="4,5 - 5"),11,IF(OR(CK580="5,5 a 6",CK580="5,5 - 6"),12,IF(OR(CK580="6,5 a 7",CK580="6,5 - 7"),13,IF(OR(CK580="7,5 a 8",CK580="7,5 - 8"),14,IF(OR(CK580="8,5 a 9",CK580="8,5 - 9,5",CK580="9 a 9,5"),15,IF(CK580="10",15,IF(OR(CK580="0,5 a 1",CK580="0,5 - 1"),7,"Fuera de rango")))))))))))))))))))</f>
        <v>9</v>
      </c>
      <c r="CO580" s="10" t="str">
        <f aca="false">IF(CM580&gt;0,"EME"," ")</f>
        <v> </v>
      </c>
      <c r="CQ580" s="10" t="str">
        <f aca="false">IF(CP580&gt;0,"0", " ")</f>
        <v> </v>
      </c>
      <c r="CR580" s="10" t="str">
        <f aca="false">IF(CP580&gt;0,"EME"," ")</f>
        <v> </v>
      </c>
      <c r="CS580" s="9" t="n">
        <v>0</v>
      </c>
      <c r="CV580" s="9" t="n">
        <v>0</v>
      </c>
      <c r="CY580" s="9" t="n">
        <v>-1.5</v>
      </c>
      <c r="DB580" s="9" t="n">
        <v>-1.25</v>
      </c>
      <c r="DC580" s="11" t="str">
        <f aca="false">IF(DB580&lt;0,"2"," ")</f>
        <v>2</v>
      </c>
      <c r="DD580" s="11" t="str">
        <f aca="false">IF(DB580&lt;0,"MIO"," ")</f>
        <v>MIO</v>
      </c>
      <c r="DE580" s="9" t="n">
        <v>0</v>
      </c>
      <c r="DF580" s="10" t="str">
        <f aca="false">IF(DE580&lt;0,"3"," ")</f>
        <v> </v>
      </c>
      <c r="DG580" s="10" t="str">
        <f aca="false">IF(DE580&lt;0,"AST"," ")</f>
        <v> </v>
      </c>
      <c r="DH580" s="9" t="n">
        <v>0</v>
      </c>
      <c r="DI580" s="10" t="str">
        <f aca="false">IF(DH580&lt;0,"3"," ")</f>
        <v> </v>
      </c>
      <c r="DJ580" s="10" t="str">
        <f aca="false">IF(DH580&lt;0,"AST"," ")</f>
        <v> </v>
      </c>
      <c r="DK580" s="9" t="n">
        <v>0</v>
      </c>
      <c r="DL580" s="10" t="str">
        <f aca="false">IF(DK580&gt;0,"4"," ")</f>
        <v> </v>
      </c>
      <c r="DM580" s="10" t="str">
        <f aca="false">IF(DK580&gt;0,"PRE"," ")</f>
        <v> </v>
      </c>
      <c r="DN580" s="9" t="n">
        <v>0</v>
      </c>
      <c r="DO580" s="10" t="str">
        <f aca="false">IF(DN580&gt;0,"4"," ")</f>
        <v> </v>
      </c>
      <c r="DP580" s="10" t="str">
        <f aca="false">IF(DN580&gt;0,"PRE"," ")</f>
        <v> </v>
      </c>
      <c r="DS580" s="12" t="str">
        <f aca="false">CONCATENATE(CO580,CU580,DA580,DG580,DM580)</f>
        <v>   </v>
      </c>
      <c r="DT580" s="10" t="e">
        <f aca="false" t="array" ref="DT580">_xlfn.IFS(DS580="EME    ","0", DS580=" HIP   ","1", DS580="  MIO  ","2", DS580="   AST ","3", DS580="    PRE","4", DS580="EME   PRE","5", DS580=" HIP  PRE","6", DS580=" HIP AST ","7", DS580="  MIO PRE","8", DS580="  MIOAST ","9", DS580="   ASTPRE","10",DS580=" HIP ASTPRE","11", DS580="  MIOASTPRE","12", DS580="     ","0")</f>
        <v>#N/A</v>
      </c>
      <c r="DV580" s="1" t="e">
        <f aca="false" t="array" ref="DV580">_xlfn.IFS(DU580="SI","2", DU580="NO","1")</f>
        <v>#N/A</v>
      </c>
      <c r="DX580" s="11" t="str">
        <f aca="false">IF(DW580=0,"1","2")</f>
        <v>1</v>
      </c>
      <c r="DY580" s="11" t="str">
        <f aca="false" t="array" ref="DY580">_xlfn.IFS(DW580=0,"0", DW580=0.25, "1", DW580=0.5,"2", DW580=0.75,"3", DW580=1,"4",DW580=1.25,"5", DW580=1.5,"6", DW580=1.75,"7", DW580=2,"8")</f>
        <v>0</v>
      </c>
      <c r="EA580" s="11" t="str">
        <f aca="false">IF(DZ580=0,"1","2")</f>
        <v>1</v>
      </c>
      <c r="EB580" s="11" t="str">
        <f aca="false" t="array" ref="EB580">_xlfn.IFS(DZ580=0,"0", DZ580=0.25, "1", DZ580=0.5,"2", DZ580=0.75,"3", DZ580=1,"4",DZ580=1.25,"5", DZ580=1.5,"6", DZ580=1.75,"7", DZ580=2,"8")</f>
        <v>0</v>
      </c>
      <c r="ED580" s="10" t="str">
        <f aca="false">IF(EC580=0,"1","2")</f>
        <v>1</v>
      </c>
      <c r="EE580" s="11" t="str">
        <f aca="false" t="array" ref="EE580">_xlfn.IFS(EC580=0,"0", EC580=-0.25, "1", EC580=-0.5,"2", EC580=-0.75,"3", EC580=-1,"4",EC580=-1.25,"5", EC580=-1.5,"6", EC580=-1.75,"7", EC580=-2,"8", EC580=-2.25,"9",EC580=-2.5,"10", EC580=-2.75,"11", EC580=-3,"12", EC580=-3.25,"13", EC580=-3.5,"14", EC580=-3.75,"15",EC580=-4,"16")</f>
        <v>0</v>
      </c>
      <c r="EG580" s="10" t="str">
        <f aca="false">IF(EF580=0,"1","2")</f>
        <v>1</v>
      </c>
      <c r="EH580" s="11" t="str">
        <f aca="false" t="array" ref="EH580">_xlfn.IFS(EF580=0,"0", EF580=-0.25, "1", EF580=-0.5,"2", EF580=-0.75,"3", EF580=-1,"4",EF580=-1.25,"5", EF580=-1.5,"6", EF580=-1.75,"7", EF580=-2,"8", EF580=-2.25,"9",EF580=-2.5,"10", EF580=-2.75,"11", EF580=-3,"12", EF580=-3.25,"13", EF580=-3.5,"14", EF580=-3.75,"15",EF580=-4,"16")</f>
        <v>0</v>
      </c>
      <c r="EJ580" s="11" t="str">
        <f aca="false">IF(EI580=0,"1","2")</f>
        <v>1</v>
      </c>
      <c r="EK580" s="11" t="str">
        <f aca="false" t="array" ref="EK580">_xlfn.IFS(EI580=0,"0", EI580=-0.25, "1", EI580=-0.5,"2", EI580=-0.75,"3", EI580=-1,"4",EI580=-1.25,"5", EI580=-1.5,"6", EI580=-1.75,"7", EI580=-2,"8", EI580=-2.25,"9", EI580=-2.25,"9",EI580=-2.5,"10", EI580=-2.75,"11", EI580=-3,"12", EI580=-3.25,"13", EI580=-3.5,"14", EI580=-3.75,"15",EI580=-4,"16", EI580=0.25, "17", EI580=0.5, "18")</f>
        <v>0</v>
      </c>
      <c r="EM580" s="11" t="str">
        <f aca="false">IF(EL580=0,"1","2")</f>
        <v>1</v>
      </c>
      <c r="EN580" s="11" t="str">
        <f aca="false" t="array" ref="EN580">_xlfn.IFS(EL580=0.25,"17",EL580=0.5,"18", EL580=0,"0", EL580=-0.25, "1", EL580=-0.5,"2", EL580=-0.75,"3", EL580=-1,"4",EL580=-1.25,"5", EL580=-1.5,"6", EL580=-1.75,"7", EL580=-2,"8",EL580= -2.25,"9",EL580=-2.5,"10",EL580= -2.75,"11",EL580= -3,"12",EL580= -3.25,"13",EL580= -3.5,"14",EL580= -3.75,"15",EL580=-4,"16")</f>
        <v>0</v>
      </c>
      <c r="EP580" s="11" t="str">
        <f aca="false">IF(EO580=0,"1","2")</f>
        <v>1</v>
      </c>
      <c r="EQ580" s="11" t="str">
        <f aca="false" t="array" ref="EQ580">_xlfn.IFS(EO580=0,"0", EO580=0.25, "1", EO580=0.5,"2", EO580=0.75,"3", EO580=1,"4",EO580=1.25,"5", EO580=1.5,"6", EO580=1.75,"7", EO580=2,"8", EO580=2.25,"9", EO580=2.25,"9",EO580=2.5,"10", EO580=2.75,"11", EO580=3,"12", EO580=3.25,"13", EO580=3.5,"14", EO580=3.75,"15",EO580=4,"16", EO580=-0.25, "17", bq=-0.5, "18")</f>
        <v>0</v>
      </c>
      <c r="ES580" s="11" t="str">
        <f aca="false">IF(ER580=0,"1","2")</f>
        <v>1</v>
      </c>
      <c r="ET580" s="11" t="str">
        <f aca="false" t="array" ref="ET580">_xlfn.IFS(ER580=0,"0", ER580=0.25, "1", ER580=0.5,"2", ER580=0.75,"3", ER580=1,"4",ER580=1.25,"5", ER580=1.5,"6", ER580=1.75,"7", ER580=2,"8", ER580=2.25,"9", ER580=2.25,"9",ER580=2.5,"10", ER580=2.75,"11", ER580=3,"12", ER580=3.25,"13", ER580=3.5,"14", ER580=3.75,"15",ER580=4,"16", ER580=-0.25, "17", bq=-0.5, "18")</f>
        <v>0</v>
      </c>
      <c r="EV580" s="14" t="e">
        <f aca="false">VLOOKUP(EU580,LEYENDA!$G$2:$H$8,2,TRUE())</f>
        <v>#N/A</v>
      </c>
      <c r="EW580" s="14" t="e">
        <f aca="false" t="array" ref="EW580">_xlfn.IFS(EV580="0-5","1", EV580="6-12","2", EV580="13-18","3", EV580="19-24","4", EV580="25-36","5", EV580="37-48","6", EV580="49-60","7")</f>
        <v>#N/A</v>
      </c>
    </row>
    <row r="581" customFormat="false" ht="13.5" hidden="false" customHeight="false" outlineLevel="0" collapsed="false">
      <c r="A581" s="1" t="n">
        <v>225</v>
      </c>
      <c r="B581" s="2" t="n">
        <v>3</v>
      </c>
      <c r="C581" s="33" t="n">
        <v>45856</v>
      </c>
      <c r="E581" s="5" t="str">
        <f aca="false">VLOOKUP(A581,'286'!$A$3:$J$6279,10,FALSE())</f>
        <v>MORATO HERRERA, JENNIFER</v>
      </c>
      <c r="F581" s="4" t="str">
        <f aca="false">VLOOKUP(A581,'286'!$A$3:$I$1768,3,FALSE())</f>
        <v>MOHEJEN</v>
      </c>
      <c r="G581" s="6" t="n">
        <f aca="false">VLOOKUP(A581,'286'!$A$3:$I$1768,4,FALSE())</f>
        <v>31538</v>
      </c>
      <c r="H581" s="7" t="n">
        <f aca="false">YEAR(C581)-YEAR(G581)</f>
        <v>39</v>
      </c>
      <c r="I581" s="1" t="str">
        <f aca="false">VLOOKUP(H581,LEYENDA!$C$2:$D$6,2,TRUE())</f>
        <v>25-40</v>
      </c>
      <c r="J581" s="5" t="str">
        <f aca="false">VLOOKUP(A581,'286'!$A$3:$I$1768,7,FALSE())</f>
        <v>M</v>
      </c>
      <c r="K581" s="8" t="n">
        <f aca="false">VLOOKUP(A581,'286'!$A$3:$I$1768,2,FALSE())</f>
        <v>0</v>
      </c>
      <c r="L581" s="4" t="str">
        <f aca="false">VLOOKUP(A581,'286'!$A$3:$I$1768,8,FALSE())</f>
        <v>D</v>
      </c>
      <c r="M581" s="4" t="str">
        <f aca="false">VLOOKUP(A581,'286'!$A$3:$I$1768,9,FALSE())</f>
        <v>D</v>
      </c>
      <c r="N581" s="8" t="str">
        <f aca="false">IF(R581=O581, "MISMA","CONTRARIA")</f>
        <v>MISMA</v>
      </c>
      <c r="O581" s="8" t="str">
        <f aca="false" t="array" ref="O581">_xlfn.IFS(L581="D","1", L581="I","2")</f>
        <v>1</v>
      </c>
      <c r="P581" s="8" t="e">
        <f aca="false" t="array" ref="P581">_xlfn.IFS(K581="OD","1", K581="OI","2")</f>
        <v>#N/A</v>
      </c>
      <c r="Q581" s="1" t="str">
        <f aca="false" t="array" ref="Q581">_xlfn.IFS(J581="M","1", J581="H","2")</f>
        <v>1</v>
      </c>
      <c r="R581" s="8" t="str">
        <f aca="false" t="array" ref="R581">_xlfn.IFS(M581="D","1", M581="I","2")</f>
        <v>1</v>
      </c>
      <c r="S581" s="1" t="str">
        <f aca="false" t="array" ref="S581">_xlfn.IFS(N581="CONTRARIA", "1",N581= "MISMA","2")</f>
        <v>2</v>
      </c>
      <c r="T581" s="1" t="str">
        <f aca="false" t="array" ref="T581">_xlfn.IFS(I581="0-12","1", I581="13-24","2", I581="25-40","3", I581="41-60","4", I581="61-100","5")</f>
        <v>3</v>
      </c>
      <c r="U581" s="9" t="n">
        <v>-3</v>
      </c>
      <c r="V581" s="10" t="str">
        <f aca="false">IF(U581="","",IF(AND(U581&gt;=-9,U581&lt;=-6.5),"-9 a -6,5",IF(AND(U581&gt;=-6,U581&lt;=-3.5),"-6 a -3,5",IF(AND(U581&gt;=-3,U581&lt;=-1),"-3 a -1",IF(U581=-0.5,"-0,5",IF(AND(U581&gt;=0,U581&lt;=2.5),"0 a 2,5",IF(AND(U581&gt;=3,U581&lt;=5.5),"3 a 5,5",IF(AND(U581&gt;=6,U581&lt;=8.5),"6 a 8,5",IF(AND(U581&gt;=9,U581&lt;=20),"9 a 20","Fuera de rango")))))))))</f>
        <v>-3 a -1</v>
      </c>
      <c r="W581" s="11" t="n">
        <f aca="false">IF(V581="","",IF(V581="-9 a -6,5",2,IF(V581="-6 a -3,5",3,IF(V581="-3 a -1",4,IF(V581="-0,5","NORMA",IF(V581="0 a 2,5",5,IF(V581="3 a 5,5",6,IF(V581="6 a 8,5",7,IF(V581="9 a 20",8,"Fuera de rango")))))))))</f>
        <v>4</v>
      </c>
      <c r="X581" s="9" t="n">
        <v>0</v>
      </c>
      <c r="Y581" s="11" t="str">
        <f aca="false">IF(X581="","",IF(AND(X581&gt;=0,X581&lt;=4),"0 a 4",IF(AND(X581&gt;=4.5,X581&lt;=8.5),"4,5 a 8,5",IF(X581=9,"9",IF(AND(X581&gt;=9.5,X581&lt;=13),"9,5 a 13",IF(AND(X581&gt;=13.5,X581&lt;=20),"13,5 a 20",IF(AND(X581&gt;=20.5,X581&lt;=35),"20,5 a 35","Fuera de rango")))))))</f>
        <v>0 a 4</v>
      </c>
      <c r="Z581" s="11" t="n">
        <f aca="false">IF(Y581="","",IF(Y581="0 a 4",1,IF(Y581="4,5 a 8,5",2,IF(Y581="9","NORMA",IF(Y581="9,5 a 13",3,IF(Y581="13,5 a 20",4,IF(Y581="20,5 a 35",5,"Fuera de rango")))))))</f>
        <v>1</v>
      </c>
      <c r="AA581" s="9" t="n">
        <v>19</v>
      </c>
      <c r="AB581" s="10" t="str">
        <f aca="false">IF(AA581="","",IF(AND(AA581&gt;=0,AA581&lt;=9),"0 a 9",IF(AND(AA581&gt;=9.5,AA581&lt;=18.5),"9,5 a 18,5",IF(AA581=19,"19",IF(AND(AA581&gt;=19.5,AA581&lt;=28),"19,5 a 28",IF(AND(AA581&gt;=28.5,AA581&lt;=40),"28,5 a 40","Fuera de rango"))))))</f>
        <v>19</v>
      </c>
      <c r="AC581" s="11" t="str">
        <f aca="false" t="array" ref="AC581">_xlfn.IFS(AB581="","",AB581="0 a 9",1,AB581="9,5 a 18,5",2,AB581="19","NORMA",AB581="19,5 a 28",3,AB581="28,5 a 40",4,TRUE(),"Fuera de rango")</f>
        <v>NORMA</v>
      </c>
      <c r="AD581" s="9" t="n">
        <v>10</v>
      </c>
      <c r="AE581" s="10" t="str">
        <f aca="false">IF(AD581="","",IF(AND(AD581&gt;=-10,AD581&lt;=0),"De -10 a 0",IF(AND(AD581&gt;=0.5,AD581&lt;=9.5),"0,5 a 9,5",IF(AD581=10,"10",IF(AND(AD581&gt;=10.5,AD581&lt;=20),"10,5 a 20",IF(AND(AD581&gt;=20.5,AD581&lt;=40),"20,5 a 40","Fuera de rango"))))))</f>
        <v>10</v>
      </c>
      <c r="AF581" s="12" t="str">
        <f aca="false">IF(AD581="","",IF(AND(AD581&gt;=-10,AD581&lt;=0),1,IF(AND(AD581&gt;=0.5,AD581&lt;=9.5),2,IF(AD581=10,"NORMA",IF(AND(AD581&gt;=10.5,AD581&lt;=20),3,IF(AND(AD581&gt;=20.5,AD581&lt;=40),4,""))))))</f>
        <v>NORMA</v>
      </c>
      <c r="AG581" s="9" t="n">
        <v>9</v>
      </c>
      <c r="AH581" s="10" t="str">
        <f aca="false">IF(AG581="","",IF(AND(AG581&gt;=0,AG581&lt;=4),"0 a 4",IF(AND(AG581&gt;=4.5,AG581&lt;=8.5),"4,5 a 8,5",IF(AG581=9,"9",IF(AND(AG581&gt;=9.5,AG581&lt;=13),"9,5 a 13",IF(AND(AG581&gt;=13.5,AG581&lt;=25),"13,5 a 25","Fuera de rango"))))))</f>
        <v>9</v>
      </c>
      <c r="AI581" s="10" t="str">
        <f aca="false">IF(AH581="","",IF(AH581="0 a 4",1,IF(AH581="4,5 a 8,5",2,IF(AH581="9","NORMA",IF(AH581="9,5 a 13",3,IF(AH581="13,5 a 25",4,""))))))</f>
        <v>NORMA</v>
      </c>
      <c r="AJ581" s="9" t="n">
        <v>5</v>
      </c>
      <c r="AK581" s="10" t="str">
        <f aca="false">IF(AJ581="","",IF(AND(AJ581&gt;=-15,AJ581&lt;=-10.5),"-15 a -10,5",IF(AND(AJ581&gt;=-10,AJ581&lt;=-4),"-10 a -4",IF(AND(AJ581&gt;=-4.5,AJ581&lt;=0),"-4,5 a 0",IF(AND(AJ581&gt;=0.5,AJ581&lt;=4.5),"0,5 a 4,5",IF(AJ581=5,"5",IF(AND(AJ581&gt;=5.5,AJ581&lt;=10),"5,5 a 10",IF(AND(AJ581&gt;=10.5,AJ581&lt;=20),"10,5 a 20","Fuera de rango"))))))))</f>
        <v>5</v>
      </c>
      <c r="AL581" s="11" t="str">
        <f aca="false">IF(AK581="","",IF(AK581="-15 a -10,5",1,IF(AK581="-10 a -4",2,IF(AK581="-4,5 a 0",3,IF(AK581="0,5 a 4,5",4,IF(AK581="5","NORMA",IF(AK581="5,5 a 10",5,IF(AK581="10,5 a 20",6,"Error"))))))))</f>
        <v>NORMA</v>
      </c>
      <c r="AM581" s="9" t="n">
        <v>0</v>
      </c>
      <c r="AN581" s="10" t="str">
        <f aca="false">IF(AM581="","",IF(AND(AM581&gt;=-7.5,AM581&lt;=-5.5),"-7,5 a -5,5",IF(AND(AM581&gt;=-5,AM581&lt;=-3),"-5 a -3",IF(AND(AM581&gt;=-2.5,AM581&lt;=-0.5),"-2,5 a -0,5",IF(AM581=0,"0,00",IF(AND(AM581&gt;=0.5,AM581&lt;=2.5),"0,5 a 2,5",IF(AND(AM581&gt;=3,AM581&lt;=5),"3 a 5",IF(AND(AM581&gt;=5.5,AM581&lt;=7.5),"5,5 a 7,5",IF(AND(AM581&gt;=8,AM581&lt;=10),"8 a 10","Fuera de rango")))))))))</f>
        <v>0,00</v>
      </c>
      <c r="AO581" s="11" t="str">
        <f aca="false">IF(AN581="","",IF(AN581="-7,5 a -5,5",1,IF(AN581="-5 a -3",2,IF(AN581="-2,5 a -0,5",3,IF(AN581="0,00","NORMA",IF(AN581="0,5 a 2,5",4,IF(AN581="3 a 5",5,IF(AN581="5,5 a 7,5",6,IF(AN581="8 a 10",7,"Error")))))))))</f>
        <v>NORMA</v>
      </c>
      <c r="AP581" s="9" t="n">
        <v>-8</v>
      </c>
      <c r="AQ581" s="10" t="str">
        <f aca="false">IF(AP581="","",IF(AND(AP581&gt;=-20,AP581&lt;=-9.5),"-20 a -9,5",IF(AND(AP581&gt;=-9,AP581&lt;=-6.5),"-9 a -6,5",IF(AP581=-6,"-6",IF(AND(AP581&gt;=-5.5,AP581&lt;=-3),"-5,5 a -3",IF(AND(AP581&gt;=-2.5,AP581&lt;=0),"-2,5 a 0",IF(AND(AP581&gt;=0.5,AP581&lt;=3),"0,5 a 3",IF(AND(AP581&gt;=3.5,AP581&lt;=6),"3,5 a 6",IF(AND(AP581&gt;=6.5,AP581&lt;=9),"6,5 a 9",IF(AND(AP581&gt;=9.5,AP581&lt;=20),"9,5 a 20","Fuera de rango"))))))))))</f>
        <v>-9 a -6,5</v>
      </c>
      <c r="AR581" s="11" t="n">
        <f aca="false">IF(AQ581="","",IF(AQ581="-20 a -9,5",1,IF(AQ581="-9 a -6,5",2,IF(AQ581="-6","NORMA",IF(AQ581="-5,5 a -3",3,IF(AQ581="-2,5 a 0",4,IF(AQ581="0,5 a 3",5,IF(AQ581="3,5 a 6",6,IF(AQ581="6,5 a 9",7,IF(AQ581="9,5 a 20",8,""))))))))))</f>
        <v>2</v>
      </c>
      <c r="AS581" s="9" t="n">
        <v>1</v>
      </c>
      <c r="AT581" s="10" t="str">
        <f aca="false">IF(AS581="","",IF(AND(AS581&gt;=-16,AS581&lt;=-14),"-16 a -14",IF(AND(AS581&gt;=-13.5,AS581&lt;=-11.5),"-13,5 a -11,5",IF(AND(AS581&gt;=-11,AS581&lt;=-9),"-11 a -9",IF(AND(AS581&gt;=-8.5,AS581&lt;=-6.5),"-8,5 a -6,5",IF(AND(AS581&gt;=-6,AS581&lt;=-4),"-6 a -4",IF(AND(AS581&gt;=-3.5,AS581&lt;=-1.5),"-3,5 a -1,5",IF(AND(AS581&gt;=-1,AS581&lt;=1),"-1 a 1",IF(AND(AS581&gt;=1.5,AS581&lt;=3.5),"1,5 a 3,5",IF(AND(AS581&gt;=4,AS581&lt;=6),"4 a 6",IF(AND(AS581&gt;=6.5,AS581&lt;=8.5),"6,5 a 8,5",IF(AND(AS581&gt;=9,AS581&lt;=11),"9 a 11",IF(AND(AS581&gt;=11.5,AS581&lt;=13.5),"11,5 a 13,5",IF(AND(AS581&gt;=14,AS581&lt;=16),"14 a 16",IF(AND(AS581&gt;=16.5,AS581&lt;=18.5),"16,5 a 18,5",IF(AND(AS581&gt;=19,AS581&lt;=21),"19 a 21","Fuera de rango"))))))))))))))))</f>
        <v>-1 a 1</v>
      </c>
      <c r="AU581" s="11" t="n">
        <f aca="false" t="array" ref="AU581">IF(AT581="","",_xlfn.IFS(AT581="-16 a -14",1,AT581="-13,5 a -11,5",2,AT581="-11 a -9",3,AT581="-8,5 a -6,5",4,AT581="-6 a -4",5,AT581="-3,5 a -1,5",6,AT581="-1 a 1",7,AT581="1,5 a 3,5",8,AT581="4 a 6","NORMA",AT581="6,5 a 8,5",9,AT581="9 a 11",10,AT581="11,5 a 13,5",11,AT581="14 a 16",12,AT581="16,5 a 18,5",13,AT581="19 a 21",14,TRUE(),""))</f>
        <v>7</v>
      </c>
      <c r="AV581" s="9" t="n">
        <v>1.5</v>
      </c>
      <c r="AW581" s="10" t="str">
        <f aca="false">IF(AV581="","",IF(AND(AV581&gt;=-1,AV581&lt;=-0.5),"-1 a -0,5",IF(AND(AV581&gt;-0.5,AV581&lt;=0),"De -0,5 a 0",IF(AND(AV581&gt;=0.25,AV581&lt;=0.75),"0,25 a 0,75",IF(AND(AV581&gt;=1,AV581&lt;=1.5),"1 a 1,5",IF(AND(AV581&gt;=1.75,AV581&lt;=2.25),"1,75 a 2,25",IF(AND(AV581&gt;=2.5,AV581&lt;=3),"2,5 a 3",IF(AND(AV581&gt;=3.25,AV581&lt;=3.75),"3,25 a 3,75","Fuera de rango"))))))))</f>
        <v>1 a 1,5</v>
      </c>
      <c r="AX581" s="10" t="n">
        <f aca="false">IF(AW581="","",IF(OR(AW581="-1 a -0,5",AW581="-1 a -0.5"),1,IF(OR(AW581="De -0,5 a 0",AW581="-0,5 a 0",AW581="De -0.5 a 0"),2,IF(OR(AW581="0,25 a 0,75",AW581="0.25 a 0.75"),"NORMA",IF(OR(AW581="1 a 1,5",AW581="1 a 1.5"),3,IF(OR(AW581="1,75 a 2,25",AW581="1.75 a 2.25"),4,IF(OR(AW581="2,5 a 3",AW581="2.5 a 3"),5,IF(OR(AW581="3,25 a 3,75",AW581="3.25 a 3.75"),6,""))))))))</f>
        <v>3</v>
      </c>
      <c r="AY581" s="9" t="n">
        <v>-6</v>
      </c>
      <c r="AZ581" s="10" t="str">
        <f aca="false">IF(AY581="","",IF(AND(AY581&gt;=-20,AY581&lt;=-9.5),"-20 a -9,5",IF(AND(AY581&gt;=-9,AY581&lt;=-6.5),"-9 a -6,5",IF(AY581=-6,"-6",IF(AND(AY581&gt;=-5.5,AY581&lt;=-3),"-5,5 a -3",IF(AND(AY581&gt;=-2.5,AY581&lt;=0),"-2,5 a 0",IF(AND(AY581&gt;=0.5,AY581&lt;=3),"0,5 a 3",IF(AND(AY581&gt;=3.5,AY581&lt;=6),"3,5 a 6","Fuera de rango"))))))))</f>
        <v>-6</v>
      </c>
      <c r="BA581" s="11" t="str">
        <f aca="false">IF(AZ581="","",IF(AZ581="-20 a -9,5",1,IF(AZ581="-9 a -6,5",2,IF(AZ581="-6","NORMA",IF(AZ581="-5,5 a -3",3,IF(AZ581="-2,5 a 0",4,IF(AZ581="0,5 a 3",5,IF(AZ581="3,5 a 6",6,""))))))))</f>
        <v>NORMA</v>
      </c>
      <c r="BB581" s="9" t="n">
        <v>0</v>
      </c>
      <c r="BC581" s="10" t="str">
        <f aca="false" t="array" ref="BC581">IF(BB581="","",_xlfn.IFS(AND(BB581&gt;=0,BB581&lt;=2),"0 a 2",AND(BB581&gt;=2.5,BB581&lt;=4.5),"2,5 a 4,5",AND(BB581&gt;=5,BB581&lt;=7),"5 a 7",AND(BB581&gt;=7.5,BB581&lt;=9.5),"7,5 a 9,5",AND(BB581&gt;=10,BB581&lt;=12),"10 a 12",AND(BB581&gt;=12.5,BB581&lt;=14.5),"12,5 a 14,5",BB581=15,"15",AND(BB581&gt;=15.5,BB581&lt;=17.5),"15,5 a 17,5",AND(BB581&gt;=18,BB581&lt;=20),"18 a 20",AND(BB581&gt;=20.5,BB581&lt;=22.5),"20,5 a 22,5",AND(BB581&gt;=23,BB581&lt;=25),"23 a 25",TRUE(),"Fuera de rango"))</f>
        <v>0 a 2</v>
      </c>
      <c r="BD581" s="11" t="n">
        <f aca="false" t="array" ref="BD581">IF(BC581="","",_xlfn.IFS(BC581="0 a 2",1,BC581="2,5 a 4,5",2,BC581="5 a 7",3,BC581="7,5 a 9,5",4,BC581="10 a 12",5,BC581="12,5 a 14,5",6,BC581="15","NORMA",BC581="15,5 a 17,5",7,BC581="18 a 20",8,BC581="20,5 a 22,5",9,BC581="23 a 25",10,TRUE(),"Fuera de rango"))</f>
        <v>1</v>
      </c>
      <c r="BE581" s="9" t="n">
        <v>19</v>
      </c>
      <c r="BF581" s="10" t="str">
        <f aca="false">IF(BE581="","",IF(AND(BE581&gt;=-20,BE581&lt;=-10),"-20 a -10",IF(AND(BE581&gt;=-9.5,BE581&lt;=0.5),"-9,5 a 0,5",IF(AND(BE581&gt;=1,BE581&lt;=11),"1 a 11",IF(AND(BE581&gt;=11.5,BE581&lt;=20.5),"11,5 a 20,5",IF(BE581=21,"21",IF(AND(BE581&gt;=21.5,BE581&lt;=31.5),"21,5 a 31,5",IF(AND(BE581&gt;=32,BE581&lt;=42),"32 a 42","Fuera de rango"))))))))</f>
        <v>11,5 a 20,5</v>
      </c>
      <c r="BG581" s="11" t="n">
        <f aca="false">IF(BF581="","",IF(BF581="-20 a -10",1,IF(BF581="-9,5 a 0,5",2,IF(BF581="1 a 11",3,IF(BF581="11,5 a 20,5",4,IF(BF581="21","NORMA",IF(BF581="21,5 a 31,5",5,IF(BF581="32 a 42",6,""))))))))</f>
        <v>4</v>
      </c>
      <c r="BH581" s="9" t="n">
        <v>2</v>
      </c>
      <c r="BI581" s="10" t="str">
        <f aca="false">IF(BH581="","",IF(AND(BH581&gt;=-20,BH581&lt;=-15),"-20 a -15",IF(AND(BH581&gt;=-14.5,BH581&lt;=-9.5),"-14,5 a -9,5",IF(AND(BH581&gt;=-9,BH581&lt;=-4),"-9 a -4",IF(AND(BH581&gt;=-3.5,BH581&lt;=2.5),"-3,5 a 2,5",IF(AND(BH581&gt;=3,BH581&lt;=8),"3 a 8",IF(AND(BH581&gt;=8.5,BH581&lt;=14.5),"8,5 a 14,5",IF(BH581=15,"15",IF(AND(BH581&gt;=15.5,BH581&lt;=20.5),"15,5 a 20,5",IF(AND(BH581&gt;=21,BH581&lt;=26),"21 a 26","Fuera de rango"))))))))))</f>
        <v>-3,5 a 2,5</v>
      </c>
      <c r="BJ581" s="11" t="n">
        <f aca="false">IF(BI581="","",IF(BI581="-20 a -15",1,IF(BI581="-14,5 a -9,5",2,IF(BI581="-9 a -4",3,IF(BI581="-3,5 a 2,5",4,IF(BI581="3 a 8",5,IF(BI581="8,5 a 14,5",6,IF(BI581="15","NORMA",IF(BI581="15,5 a 20,5",7,IF(BI581="21 a 26",8,IF(BI581="26,5 a 31,5",9,"")))))))))))</f>
        <v>4</v>
      </c>
      <c r="BK581" s="9" t="n">
        <v>10</v>
      </c>
      <c r="BL581" s="10" t="str">
        <f aca="false">IF(BK581="","",IF(AND(BK581&gt;=0,BK581&lt;=2),"0 - 2",IF(AND(BK581&gt;=2.5,BK581&lt;=4.5),"2,5 - 4,5",IF(AND(BK581&gt;=5,BK581&lt;=7),"5 - 7",IF(AND(BK581&gt;=7.5,BK581&lt;=9.5),"7,5 - 9,5",IF(AND(BK581&gt;=10,BK581&lt;=12),"10 - 12",IF(AND(BK581&gt;=12.5,BK581&lt;=13.5),"12,5 - 13,5",IF(BK581=14,"14",IF(AND(BK581&gt;=14.5,BK581&lt;=16.5),"14,5 - 16,5",IF(AND(BK581&gt;=17,BK581&lt;=19),"17 - 19",IF(AND(BK581&gt;=19.5,BK581&lt;=21.5),"19,5 - 21,5",IF(AND(BK581&gt;=22,BK581&lt;=24),"22 - 24",IF(AND(BK581&gt;=24.5,BK581&lt;=26.5),"24,5 - 26,5",IF(AND(BK581&gt;=27,BK581&lt;=29),"27 - 29",IF(AND(BK581&gt;=29.5,BK581&lt;=30),"29,5 - 30","Fuera de rango")))))))))))))))</f>
        <v>10 - 12</v>
      </c>
      <c r="BM581" s="11" t="n">
        <f aca="false">IF(BL581="","",IF(BL581="0 - 2",1,IF(BL581="2,5 - 4,5",2,IF(BL581="5 - 7",3,IF(BL581="7,5 - 9,5",4,IF(BL581="10 - 12",5,IF(BL581="12,5 - 13,5",6,IF(BL581="14","NORMA",IF(BL581="14,5 - 16,5",7,IF(BL581="17 - 19",8,IF(BL581="19,5 - 21,5",9,IF(BL581="22 - 24",10,IF(BL581="24,5 - 26,5",11,IF(BL581="27 - 29",12,IF(BL581="29,5 - 30",13,"")))))))))))))))</f>
        <v>5</v>
      </c>
      <c r="BN581" s="9" t="n">
        <v>18</v>
      </c>
      <c r="BO581" s="11" t="str">
        <f aca="false">IF(BN581="","",IF(AND(BN581&gt;=-20,BN581&lt;=-10),"-20 a -10",IF(AND(BN581&gt;=-9.5,BN581&lt;=0.5),"-9,5 a 0,5",IF(AND(BN581&gt;=1,BN581&lt;=11),"1 a 11",IF(AND(BN581&gt;=11.5,BN581&lt;=21.5),"11,5 a 21,5",IF(BN581=22,"22",IF(AND(BN581&gt;=22.5,BN581&lt;=32.5),"22,5 a 32,5",IF(AND(BN581&gt;=33,BN581&lt;=43),"33 a 43","Fuera de rango"))))))))</f>
        <v>11,5 a 21,5</v>
      </c>
      <c r="BP581" s="11" t="n">
        <f aca="false">IF(BO581="","",IF(BO581="-20 a -10",1,IF(BO581="-9,5 a 0,5",2,IF(BO581="1 a 11",3,IF(BO581="11,5 a 21,5",4,IF(BO581="22","NORMA",IF(BO581="22,5 a 32,5",5,IF(BO581="33 a 43",6,""))))))))</f>
        <v>4</v>
      </c>
      <c r="BQ581" s="9" t="n">
        <v>10</v>
      </c>
      <c r="BR581" s="10" t="str">
        <f aca="false">IF(BQ581="","",IF(AND(BQ581&gt;=-20,BQ581&lt;=-15),"-20 a -15",IF(AND(BQ581&gt;=-14.5,BQ581&lt;=-9.5),"-14,5 a -9,5",IF(AND(BQ581&gt;=-9,BQ581&lt;=-4),"-9 a -4",IF(AND(BQ581&gt;=-3.5,BQ581&lt;=2.5),"-3,5 a 2,5",IF(AND(BQ581&gt;=3,BQ581&lt;=8),"3 a 8",IF(AND(BQ581&gt;=8.5,BQ581&lt;=13.5),"8,5 a 13,5",IF(AND(BQ581&gt;=14,BQ581&lt;=17.5),"14 a 17,5",IF(BQ581=18,"18",IF(AND(BQ581&gt;=18.5,BQ581&lt;=23.5),"18,5 a 23,5",IF(AND(BQ581&gt;=24,BQ581&lt;=29),"24 a 29",IF(AND(BQ581&gt;=29.5,BQ581&lt;=34.5),"29,5 a 34,5",IF(AND(BQ581&gt;=35,BQ581&lt;=40),"35 a 40","Fuera de rango")))))))))))))</f>
        <v>8,5 a 13,5</v>
      </c>
      <c r="BS581" s="11" t="n">
        <f aca="false">IF(BR581="","",IF(BR581="-20 a -15",1,IF(BR581="-14,5 a -9,5",2,IF(BR581="-9 a -4",3,IF(BR581="-3,5 a 2,5",4,IF(BR581="3 a 8",5,IF(BR581="8,5 a 13,5",6,IF(BR581="14 a 17,5",7,IF(BR581="18","NORMA",IF(BR581="18,5 a 23,5",8,IF(BR581="24 a 29",9,IF(BR581="29,5 a 34,5",10,IF(BR581="35 a 40",11,"")))))))))))))</f>
        <v>6</v>
      </c>
      <c r="BT581" s="9" t="n">
        <v>0</v>
      </c>
      <c r="BU581" s="10" t="str">
        <f aca="false">IF(BT581="","",IF(AND(BT581&gt;=-20,BT581&lt;=-18),"-20 a -18",IF(AND(BT581&gt;=-17.5,BT581&lt;=-15.5),"-17,5 a -15,5",IF(AND(BT581&gt;=-15,BT581&lt;=-13),"-15 a -13",IF(AND(BT581&gt;=-12.5,BT581&lt;=-10.5),"-12,5 a -10,5",IF(AND(BT581&gt;=-10,BT581&lt;=-8),"-10 a -8",IF(AND(BT581&gt;=-7.5,BT581&lt;=-5.5),"-7,5 a -5,5",IF(AND(BT581&gt;=-5,BT581&lt;=-3),"-5 a -3",IF(AND(BT581&gt;=-2.5,BT581&lt;=-0.5),"-2,5 a -0,5",IF(BT581=0,"0",IF(AND(BT581&gt;=0.5,BT581&lt;=2.5),"0,5 a 2,5",IF(AND(BT581&gt;=3,BT581&lt;=5),"3 a 5",IF(AND(BT581&gt;=5.5,BT581&lt;=7.5),"5,5 a 7,5",IF(AND(BT581&gt;=8,BT581&lt;=10),"8 a 10",IF(AND(BT581&gt;=10.5,BT581&lt;=12.5),"10,5 a 12,5",IF(AND(BT581&gt;=13,BT581&lt;=15),"13 a 15",IF(AND(BT581&gt;=15.5,BT581&lt;=17.5),"15,5 a 17,5",IF(AND(BT581&gt;=18,BT581&lt;=20),"18 a 20","Fuera de rango"))))))))))))))))))</f>
        <v>0</v>
      </c>
      <c r="BV581" s="11" t="str">
        <f aca="false">IF(BT581="","",IF(BT581=0,"NORMA",IF(AND(BT581&gt;=-20,BT581&lt;=-18),2,IF(AND(BT581&gt;=-17.5,BT581&lt;=-15.5),2,IF(AND(BT581&gt;=-15,BT581&lt;=-13),3,IF(AND(BT581&gt;=-12.5,BT581&lt;=-10.5),4,IF(AND(BT581&gt;=-10,BT581&lt;=-8),5,IF(AND(BT581&gt;=-7.5,BT581&lt;=-5.5),6,IF(AND(BT581&gt;=-5,BT581&lt;=-3),7,IF(AND(BT581&gt;=-2.5,BT581&lt;=-0.5),8,IF(AND(BT581&gt;=0.5,BT581&lt;=2.5),9,IF(AND(BT581&gt;=3,BT581&lt;=5),10,IF(AND(BT581&gt;=5.5,BT581&lt;=7.5),11,IF(AND(BT581&gt;=8,BT581&lt;=10),12,IF(AND(BT581&gt;=10.5,BT581&lt;=12.5),13,IF(AND(BT581&gt;=13,BT581&lt;=15),14,IF(AND(BT581&gt;=15.5,BT581&lt;=17.5),15,IF(AND(BT581&gt;=18,BT581&lt;=20),16,"Fuera de rango"))))))))))))))))))</f>
        <v>NORMA</v>
      </c>
      <c r="BW581" s="9" t="n">
        <v>-4</v>
      </c>
      <c r="BX581" s="10" t="n">
        <f aca="false">18.5- (0.3*H581)</f>
        <v>6.8</v>
      </c>
      <c r="BY581" s="10" t="n">
        <f aca="false">(BW581)-(BX581)</f>
        <v>-10.8</v>
      </c>
      <c r="BZ581" s="10" t="str">
        <f aca="false">IF(BY581="","",IF(BY581&lt;-27.5,"De -30 a -28",IF(BY581&lt;-25,"De -27,5 a -25,5",IF(BY581&lt;-22.5,"De -25 a -23",IF(BY581&lt;-20,"De -22,5 a -20,5",IF(BY581&lt;-17.5,"De -20 a -18",IF(BY581&lt;-15,"De -17,5 a -15,5",IF(BY581&lt;-12.5,"De -15 a -13",IF(BY581&lt;-10,"De -12,5 a -10,5",IF(BY581&lt;-7.5,"De -10 a -8",IF(BY581&lt;-5,"De -7,5 a -5,5",IF(BY581&lt;-2.5,"De -5 a -3",IF(BY581&lt;0,"De -2,5 a -0,5",IF(BY581&lt;2.5,"De 0 a 2",IF(BY581&lt;5,"De 2,5 a 4,5",IF(BY581&lt;7.5,"De 5 a 7",IF(BY581&lt;10,"De 7,5 a 9,5",IF(BY581&lt;12.5,"De 10 a 12",IF(BY581&lt;15,"De 12,5 a 14,5",IF(BY581&lt;17.5,"De 15 a 17",IF(BY581&lt;20,"De 17,5 a 19,5",IF(BY581&lt;22.5,"De 20 a 22",IF(BY581&lt;25,"De 22,5 a 24,5",IF(BY581&lt;27.5,"De 25 a 27","De 27,5 a 30"))))))))))))))))))))))))</f>
        <v>De -12,5 a -10,5</v>
      </c>
      <c r="CA581" s="12" t="n">
        <f aca="false">IF(BY581="","",IF(BY581&lt;=-28,1,IF(BY581&lt;=-25.5,2,IF(BY581&lt;=-23,3,IF(BY581&lt;=-20.5,4,IF(BY581&lt;=-18,5,IF(BY581&lt;=-15.5,6,IF(BY581&lt;=-13,7,IF(BY581&lt;=-10.5,8,IF(BY581&lt;=-8,9,IF(BY581&lt;=-5.5,10,IF(BY581&lt;=-3,11,IF(BY581&lt;=-0.5,12,IF(BY581&lt;=2,13,IF(BY581&lt;=4.5,14,IF(BY581&lt;=7,15,IF(BY581&lt;=9.5,16,IF(BY581&lt;=12,17,IF(BY581&lt;=14.5,18,IF(BY581&lt;=17,19,IF(BY581&lt;=19.5,20,IF(BY581&lt;=22,21,IF(BY581&lt;=24.5,22,IF(BY581&lt;=27,23,IF(BY581&lt;=30,24,"Fuera de rango")))))))))))))))))))))))))</f>
        <v>8</v>
      </c>
      <c r="CB581" s="9" t="n">
        <v>-4</v>
      </c>
      <c r="CC581" s="10" t="n">
        <f aca="false">18.5- (0.3*H581)</f>
        <v>6.8</v>
      </c>
      <c r="CD581" s="10" t="n">
        <f aca="false">(CB581)-(CC581)</f>
        <v>-10.8</v>
      </c>
      <c r="CE581" s="10" t="str">
        <f aca="false">IF(CD581="","",IF(CD581&lt;-27.5,"De -30 a -28",IF(CD581&lt;-25,"De -27,5 a -25,5",IF(CD581&lt;-22.5,"De -25 a -23",IF(CD581&lt;-20,"De -22,5 a -20,5",IF(CD581&lt;-17.5,"De -20 a -18",IF(CD581&lt;-15,"De -17,5 a -15,5",IF(CD581&lt;-12.5,"De -15 a -13",IF(CD581&lt;-10,"De -12,5 a -10,5",IF(CD581&lt;-7.5,"De -10 a -8",IF(CD581&lt;-5,"De -7,5 a -5,5",IF(CD581&lt;-2.5,"De -5 a -3",IF(CD581&lt;0,"De -2,5 a -0,5",IF(CD581&lt;=2,"De 0 a 2",IF(CD581&lt;=4.5,"De 2,5 a 4,5",IF(CD581&lt;=7,"De 5 a 7",IF(CD581&lt;=9.5,"De 7,5 a 9,5",IF(CD581&lt;=12,"De 10 a 12",IF(CD581&lt;=14.5,"De 12,5 a 14,5",IF(CD581&lt;=17,"De 15 a 17",IF(CD581&lt;=19.5,"De 17,5 a 19,5",IF(CD581&lt;=22,"De 20 a 22",IF(CD581&lt;=24.5,"De 22,5 a 24,5",IF(CD581&lt;=27,"De 25 a 27","De 27,5 a 30"))))))))))))))))))))))))</f>
        <v>De -12,5 a -10,5</v>
      </c>
      <c r="CF581" s="12" t="n">
        <f aca="false">IF(CD581="","",IF(CD581&lt;-27.5,1,IF(CD581&lt;-25,2,IF(CD581&lt;-22.5,3,IF(CD581&lt;-20,4,IF(CD581&lt;-17.5,5,IF(CD581&lt;-15,6,IF(CD581&lt;-12.5,7,IF(CD581&lt;-10,8,IF(CD581&lt;-7.5,9,IF(CD581&lt;-5,10,IF(CD581&lt;-2.5,11,IF(CD581&lt;0,12,IF(CD581&lt;2.5,13,IF(CD581&lt;5,14,IF(CD581&lt;7.5,15,IF(CD581&lt;10,16,IF(CD581&lt;12.5,17,IF(CD581&lt;15,18,IF(CD581&lt;17.5,19,IF(CD581&lt;20,20,IF(CD581&lt;22.5,21,IF(CD581&lt;25,22,IF(CD581&lt;27.5,23,24))))))))))))))))))))))))</f>
        <v>8</v>
      </c>
      <c r="CG581" s="9" t="n">
        <v>-3.25</v>
      </c>
      <c r="CH581" s="10" t="str">
        <f aca="false">IF(CG581="","",IF(AND(CG581&gt;=-10,CG581&lt;=-9.5),"-10 a -9,5",IF(AND(CG581&gt;-9.5,CG581&lt;=-8.5),"-9 a -8,5",IF(AND(CG581&gt;-8.5,CG581&lt;=-7.5),"-8 a -7,5",IF(AND(CG581&gt;-7.5,CG581&lt;=-6.5),"-7 a -6,5",IF(AND(CG581&gt;-6.5,CG581&lt;=-5.5),"-6 a -5,5",IF(AND(CG581&gt;-5.5,CG581&lt;=-4.5),"-5 a -4,5",IF(AND(CG581&gt;-4.5,CG581&lt;=-3.5),"-4 a -3,5",IF(AND(CG581&gt;-3.5,CG581&lt;=-2.5),"-3 a -2,5",IF(CG581=-2.25,"-2,25",IF(AND(CG581&gt;-2.5,CG581&lt;=-1.5),"-2 a -1,5",IF(AND(CG581&gt;-1.5,CG581&lt;=-0.5),"-1 a -0,5",IF(AND(CG581&gt;-0.5,CG581&lt;=0.5),"0 a 0,5",IF(AND(CG581&gt;0.5,CG581&lt;=1.5),"1 a 1,5",IF(AND(CG581&gt;1.5,CG581&lt;=2.5),"2 a 2,5",IF(AND(CG581&gt;2.5,CG581&lt;=3.5),"3 a 3,5",IF(AND(CG581&gt;3.5,CG581&lt;=4.5),"4 a 4,5",IF(AND(CG581&gt;4.5,CG581&lt;=5.5),"5 a 5,5",IF(AND(CG581&gt;5.5,CG581&lt;=6.5),"6 a 6,5",IF(AND(CG581&gt;6.5,CG581&lt;=7.5),"7 a 7,5",IF(AND(CG581&gt;7.5,CG581&lt;=8.5),"8 a 8,5",IF(AND(CG581&gt;8.5,CG581&lt;=9.5),"9 a 9,5",IF(CG581&gt;=10,"10","Fuera de rango")))))))))))))))))))))))</f>
        <v>-3 a -2,5</v>
      </c>
      <c r="CI581" s="11" t="n">
        <f aca="false">IF(CG581="","",IF(CG581=-2.25,"NORMA",IF(CG581&lt;=-9.5,1,IF(CG581&lt;=-8.5,2,IF(CG581&lt;=-7.5,3,IF(CG581&lt;=-6.5,4,IF(CG581&lt;=-5.5,5,IF(CG581&lt;=-4.5,6,IF(CG581&lt;=-3.5,7,IF(CG581&lt;=-2.5,8,IF(CG581&lt;=-1.5,9,IF(CG581&lt;=-0.5,10,IF(CG581&lt;=0.5,11,IF(CG581&lt;=1.5,12,IF(CG581&lt;=2.5,13,IF(CG581&lt;=3.5,14,IF(CG581&lt;=4.5,15,IF(CG581&lt;=5.5,16,IF(CG581&lt;=6.5,17,IF(CG581&lt;=7.5,18,IF(CG581&lt;=8.5,19,IF(CG581&lt;=9.5,20,IF(CG581=10,21,"Fuera de rango")))))))))))))))))))))))</f>
        <v>8</v>
      </c>
      <c r="CJ581" s="9" t="n">
        <v>3.5</v>
      </c>
      <c r="CK581" s="10" t="str">
        <f aca="false">IF(CJ581="","",IF(AND(CJ581&gt;=-6,CJ581&lt;=-5.5),"-6 a -5,5",IF(AND(CJ581&gt;-5.5,CJ581&lt;=-4.5),"-5 a -4,5",IF(AND(CJ581&gt;-4.5,CJ581&lt;=-3.5),"-4 a -3,5",IF(AND(CJ581&gt;-3.5,CJ581&lt;=-2.5),"-3 a -2,5",IF(AND(CJ581&gt;-2.5,CJ581&lt;=-1.5),"-2 a -1,5",IF(AND(CJ581&gt;-1.5,CJ581&lt;=-0.5),"-1 a -0,5",IF(AND(CJ581&gt;-0.5,CJ581&lt;=0.5),"0 a 0,5",IF(AND(CJ581&gt;0.5,CJ581&lt;=1.5),"1 a 1,5",IF(AND(CJ581&gt;1.5,CJ581&lt;2.5),"2",IF(AND(CJ581&gt;=2.5,CJ581&lt;=3),"2,5 a 3",IF(AND(CJ581&gt;3,CJ581&lt;=4),"3,5 a 4",IF(AND(CJ581&gt;4,CJ581&lt;=5),"4,5 a 5",IF(AND(CJ581&gt;5,CJ581&lt;=6),"5,5 a 6",IF(AND(CJ581&gt;6,CJ581&lt;=7),"6,5 a 7",IF(AND(CJ581&gt;7,CJ581&lt;=8),"7,5 a 8",IF(AND(CJ581&gt;8,CJ581&lt;=9.5),"8,5 a 9,5",IF(CJ581=10,"10","Fuera de rango"))))))))))))))))))</f>
        <v>3,5 a 4</v>
      </c>
      <c r="CL581" s="11" t="n">
        <f aca="false">IF(CK581="","",IF(OR(CK581="-6 a -5,5",CK581="-6 - -5,5"),1,IF(OR(CK581="-5 a -4,5",CK581="-5 - -4,5"),2,IF(OR(CK581="-4 a -3,5",CK581="-4 - -3,5"),3,IF(OR(CK581="-3 a -2,5",CK581="-3 - -2,5"),4,IF(OR(CK581="-2 a -1,5",CK581="-2 - -1,5"),5,IF(OR(CK581="-1 a -0,5",CK581="-1 - -0,5"),6,IF(OR(CK581="0 a 0,5",CK581="0 - 0,5"),7,IF(OR(CK581="1 a 1,5",CK581="1 - 1,5"),8,IF(CK581="2","NORMA",IF(OR(CK581="2,5 a 3",CK581="2,5 - 3"),9,IF(OR(CK581="3,5 a 4",CK581="3,5 - 4"),10,IF(OR(CK581="4,5 a 5",CK581="4,5 - 5"),11,IF(OR(CK581="5,5 a 6",CK581="5,5 - 6"),12,IF(OR(CK581="6,5 a 7",CK581="6,5 - 7"),13,IF(OR(CK581="7,5 a 8",CK581="7,5 - 8"),14,IF(OR(CK581="8,5 a 9",CK581="8,5 - 9,5",CK581="9 a 9,5"),15,IF(CK581="10",15,IF(OR(CK581="0,5 a 1",CK581="0,5 - 1"),7,"Fuera de rango")))))))))))))))))))</f>
        <v>10</v>
      </c>
      <c r="CO581" s="10" t="str">
        <f aca="false">IF(CM581&gt;0,"EME"," ")</f>
        <v> </v>
      </c>
      <c r="CQ581" s="10" t="str">
        <f aca="false">IF(CP581&gt;0,"0", " ")</f>
        <v> </v>
      </c>
      <c r="CR581" s="10" t="str">
        <f aca="false">IF(CP581&gt;0,"EME"," ")</f>
        <v> </v>
      </c>
      <c r="CS581" s="9" t="n">
        <v>0</v>
      </c>
      <c r="CV581" s="9" t="n">
        <v>0</v>
      </c>
      <c r="CY581" s="9" t="n">
        <v>-1.25</v>
      </c>
      <c r="DB581" s="9" t="n">
        <v>-1.25</v>
      </c>
      <c r="DC581" s="11" t="str">
        <f aca="false">IF(DB581&lt;0,"2"," ")</f>
        <v>2</v>
      </c>
      <c r="DD581" s="11" t="str">
        <f aca="false">IF(DB581&lt;0,"MIO"," ")</f>
        <v>MIO</v>
      </c>
      <c r="DE581" s="9" t="n">
        <v>0</v>
      </c>
      <c r="DF581" s="10" t="str">
        <f aca="false">IF(DE581&lt;0,"3"," ")</f>
        <v> </v>
      </c>
      <c r="DG581" s="10" t="str">
        <f aca="false">IF(DE581&lt;0,"AST"," ")</f>
        <v> </v>
      </c>
      <c r="DH581" s="9" t="n">
        <v>0</v>
      </c>
      <c r="DI581" s="10" t="str">
        <f aca="false">IF(DH581&lt;0,"3"," ")</f>
        <v> </v>
      </c>
      <c r="DJ581" s="10" t="str">
        <f aca="false">IF(DH581&lt;0,"AST"," ")</f>
        <v> </v>
      </c>
      <c r="DK581" s="9" t="n">
        <v>0</v>
      </c>
      <c r="DL581" s="10" t="str">
        <f aca="false">IF(DK581&gt;0,"4"," ")</f>
        <v> </v>
      </c>
      <c r="DM581" s="10" t="str">
        <f aca="false">IF(DK581&gt;0,"PRE"," ")</f>
        <v> </v>
      </c>
      <c r="DN581" s="9" t="n">
        <v>0</v>
      </c>
      <c r="DO581" s="10" t="str">
        <f aca="false">IF(DN581&gt;0,"4"," ")</f>
        <v> </v>
      </c>
      <c r="DP581" s="10" t="str">
        <f aca="false">IF(DN581&gt;0,"PRE"," ")</f>
        <v> </v>
      </c>
      <c r="DS581" s="12" t="str">
        <f aca="false">CONCATENATE(CO581,CU581,DA581,DG581,DM581)</f>
        <v>   </v>
      </c>
      <c r="DT581" s="10" t="e">
        <f aca="false" t="array" ref="DT581">_xlfn.IFS(DS581="EME    ","0", DS581=" HIP   ","1", DS581="  MIO  ","2", DS581="   AST ","3", DS581="    PRE","4", DS581="EME   PRE","5", DS581=" HIP  PRE","6", DS581=" HIP AST ","7", DS581="  MIO PRE","8", DS581="  MIOAST ","9", DS581="   ASTPRE","10",DS581=" HIP ASTPRE","11", DS581="  MIOASTPRE","12", DS581="     ","0")</f>
        <v>#N/A</v>
      </c>
      <c r="DV581" s="1" t="e">
        <f aca="false" t="array" ref="DV581">_xlfn.IFS(DU581="SI","2", DU581="NO","1")</f>
        <v>#N/A</v>
      </c>
      <c r="DX581" s="11" t="str">
        <f aca="false">IF(DW581=0,"1","2")</f>
        <v>1</v>
      </c>
      <c r="DY581" s="11" t="str">
        <f aca="false" t="array" ref="DY581">_xlfn.IFS(DW581=0,"0", DW581=0.25, "1", DW581=0.5,"2", DW581=0.75,"3", DW581=1,"4",DW581=1.25,"5", DW581=1.5,"6", DW581=1.75,"7", DW581=2,"8")</f>
        <v>0</v>
      </c>
      <c r="EA581" s="11" t="str">
        <f aca="false">IF(DZ581=0,"1","2")</f>
        <v>1</v>
      </c>
      <c r="EB581" s="11" t="str">
        <f aca="false" t="array" ref="EB581">_xlfn.IFS(DZ581=0,"0", DZ581=0.25, "1", DZ581=0.5,"2", DZ581=0.75,"3", DZ581=1,"4",DZ581=1.25,"5", DZ581=1.5,"6", DZ581=1.75,"7", DZ581=2,"8")</f>
        <v>0</v>
      </c>
      <c r="ED581" s="10" t="str">
        <f aca="false">IF(EC581=0,"1","2")</f>
        <v>1</v>
      </c>
      <c r="EE581" s="11" t="str">
        <f aca="false" t="array" ref="EE581">_xlfn.IFS(EC581=0,"0", EC581=-0.25, "1", EC581=-0.5,"2", EC581=-0.75,"3", EC581=-1,"4",EC581=-1.25,"5", EC581=-1.5,"6", EC581=-1.75,"7", EC581=-2,"8", EC581=-2.25,"9",EC581=-2.5,"10", EC581=-2.75,"11", EC581=-3,"12", EC581=-3.25,"13", EC581=-3.5,"14", EC581=-3.75,"15",EC581=-4,"16")</f>
        <v>0</v>
      </c>
      <c r="EG581" s="10" t="str">
        <f aca="false">IF(EF581=0,"1","2")</f>
        <v>1</v>
      </c>
      <c r="EH581" s="11" t="str">
        <f aca="false" t="array" ref="EH581">_xlfn.IFS(EF581=0,"0", EF581=-0.25, "1", EF581=-0.5,"2", EF581=-0.75,"3", EF581=-1,"4",EF581=-1.25,"5", EF581=-1.5,"6", EF581=-1.75,"7", EF581=-2,"8", EF581=-2.25,"9",EF581=-2.5,"10", EF581=-2.75,"11", EF581=-3,"12", EF581=-3.25,"13", EF581=-3.5,"14", EF581=-3.75,"15",EF581=-4,"16")</f>
        <v>0</v>
      </c>
      <c r="EJ581" s="11" t="str">
        <f aca="false">IF(EI581=0,"1","2")</f>
        <v>1</v>
      </c>
      <c r="EK581" s="11" t="str">
        <f aca="false" t="array" ref="EK581">_xlfn.IFS(EI581=0,"0", EI581=-0.25, "1", EI581=-0.5,"2", EI581=-0.75,"3", EI581=-1,"4",EI581=-1.25,"5", EI581=-1.5,"6", EI581=-1.75,"7", EI581=-2,"8", EI581=-2.25,"9", EI581=-2.25,"9",EI581=-2.5,"10", EI581=-2.75,"11", EI581=-3,"12", EI581=-3.25,"13", EI581=-3.5,"14", EI581=-3.75,"15",EI581=-4,"16", EI581=0.25, "17", EI581=0.5, "18")</f>
        <v>0</v>
      </c>
      <c r="EM581" s="11" t="str">
        <f aca="false">IF(EL581=0,"1","2")</f>
        <v>1</v>
      </c>
      <c r="EN581" s="11" t="str">
        <f aca="false" t="array" ref="EN581">_xlfn.IFS(EL581=0.25,"17",EL581=0.5,"18", EL581=0,"0", EL581=-0.25, "1", EL581=-0.5,"2", EL581=-0.75,"3", EL581=-1,"4",EL581=-1.25,"5", EL581=-1.5,"6", EL581=-1.75,"7", EL581=-2,"8",EL581= -2.25,"9",EL581=-2.5,"10",EL581= -2.75,"11",EL581= -3,"12",EL581= -3.25,"13",EL581= -3.5,"14",EL581= -3.75,"15",EL581=-4,"16")</f>
        <v>0</v>
      </c>
      <c r="EP581" s="11" t="str">
        <f aca="false">IF(EO581=0,"1","2")</f>
        <v>1</v>
      </c>
      <c r="EQ581" s="11" t="str">
        <f aca="false" t="array" ref="EQ581">_xlfn.IFS(EO581=0,"0", EO581=0.25, "1", EO581=0.5,"2", EO581=0.75,"3", EO581=1,"4",EO581=1.25,"5", EO581=1.5,"6", EO581=1.75,"7", EO581=2,"8", EO581=2.25,"9", EO581=2.25,"9",EO581=2.5,"10", EO581=2.75,"11", EO581=3,"12", EO581=3.25,"13", EO581=3.5,"14", EO581=3.75,"15",EO581=4,"16", EO581=-0.25, "17", bq=-0.5, "18")</f>
        <v>0</v>
      </c>
      <c r="ES581" s="11" t="str">
        <f aca="false">IF(ER581=0,"1","2")</f>
        <v>1</v>
      </c>
      <c r="ET581" s="11" t="str">
        <f aca="false" t="array" ref="ET581">_xlfn.IFS(ER581=0,"0", ER581=0.25, "1", ER581=0.5,"2", ER581=0.75,"3", ER581=1,"4",ER581=1.25,"5", ER581=1.5,"6", ER581=1.75,"7", ER581=2,"8", ER581=2.25,"9", ER581=2.25,"9",ER581=2.5,"10", ER581=2.75,"11", ER581=3,"12", ER581=3.25,"13", ER581=3.5,"14", ER581=3.75,"15",ER581=4,"16", ER581=-0.25, "17", bq=-0.5, "18")</f>
        <v>0</v>
      </c>
      <c r="EV581" s="14" t="e">
        <f aca="false">VLOOKUP(EU581,LEYENDA!$G$2:$H$8,2,TRUE())</f>
        <v>#N/A</v>
      </c>
      <c r="EW581" s="14" t="e">
        <f aca="false" t="array" ref="EW581">_xlfn.IFS(EV581="0-5","1", EV581="6-12","2", EV581="13-18","3", EV581="19-24","4", EV581="25-36","5", EV581="37-48","6", EV581="49-60","7")</f>
        <v>#N/A</v>
      </c>
    </row>
    <row r="582" customFormat="false" ht="13.5" hidden="false" customHeight="false" outlineLevel="0" collapsed="false">
      <c r="A582" s="1" t="n">
        <v>226</v>
      </c>
      <c r="B582" s="2" t="n">
        <v>1</v>
      </c>
      <c r="C582" s="33" t="n">
        <v>43286</v>
      </c>
      <c r="E582" s="5" t="str">
        <f aca="false">VLOOKUP(A582,'286'!$A$3:$J$6279,10,FALSE())</f>
        <v>SÁNCHEZ ANGUIANO, ADARA</v>
      </c>
      <c r="F582" s="4" t="str">
        <f aca="false">VLOOKUP(A582,'286'!$A$3:$I$1768,3,FALSE())</f>
        <v>SANANA</v>
      </c>
      <c r="G582" s="6" t="n">
        <f aca="false">VLOOKUP(A582,'286'!$A$3:$I$1768,4,FALSE())</f>
        <v>31817</v>
      </c>
      <c r="H582" s="7" t="n">
        <f aca="false">YEAR(C582)-YEAR(G582)</f>
        <v>31</v>
      </c>
      <c r="I582" s="1" t="str">
        <f aca="false">VLOOKUP(H582,LEYENDA!$C$2:$D$6,2,TRUE())</f>
        <v>25-40</v>
      </c>
      <c r="J582" s="5" t="str">
        <f aca="false">VLOOKUP(A582,'286'!$A$3:$I$1768,7,FALSE())</f>
        <v>M</v>
      </c>
      <c r="K582" s="8" t="n">
        <f aca="false">VLOOKUP(A582,'286'!$A$3:$I$1768,2,FALSE())</f>
        <v>0</v>
      </c>
      <c r="L582" s="4" t="str">
        <f aca="false">VLOOKUP(A582,'286'!$A$3:$I$1768,8,FALSE())</f>
        <v>D</v>
      </c>
      <c r="M582" s="4" t="str">
        <f aca="false">VLOOKUP(A582,'286'!$A$3:$I$1768,9,FALSE())</f>
        <v>D</v>
      </c>
      <c r="N582" s="8" t="str">
        <f aca="false">IF(R582=O582, "MISMA","CONTRARIA")</f>
        <v>MISMA</v>
      </c>
      <c r="O582" s="8" t="str">
        <f aca="false" t="array" ref="O582">_xlfn.IFS(L582="D","1", L582="I","2")</f>
        <v>1</v>
      </c>
      <c r="P582" s="8" t="e">
        <f aca="false" t="array" ref="P582">_xlfn.IFS(K582="OD","1", K582="OI","2")</f>
        <v>#N/A</v>
      </c>
      <c r="Q582" s="1" t="str">
        <f aca="false" t="array" ref="Q582">_xlfn.IFS(J582="M","1", J582="H","2")</f>
        <v>1</v>
      </c>
      <c r="R582" s="8" t="str">
        <f aca="false" t="array" ref="R582">_xlfn.IFS(M582="D","1", M582="I","2")</f>
        <v>1</v>
      </c>
      <c r="S582" s="1" t="str">
        <f aca="false" t="array" ref="S582">_xlfn.IFS(N582="CONTRARIA", "1",N582= "MISMA","2")</f>
        <v>2</v>
      </c>
      <c r="T582" s="1" t="str">
        <f aca="false" t="array" ref="T582">_xlfn.IFS(I582="0-12","1", I582="13-24","2", I582="25-40","3", I582="41-60","4", I582="61-100","5")</f>
        <v>3</v>
      </c>
      <c r="U582" s="9" t="n">
        <v>0</v>
      </c>
      <c r="V582" s="10" t="str">
        <f aca="false">IF(U582="","",IF(AND(U582&gt;=-9,U582&lt;=-6.5),"-9 a -6,5",IF(AND(U582&gt;=-6,U582&lt;=-3.5),"-6 a -3,5",IF(AND(U582&gt;=-3,U582&lt;=-1),"-3 a -1",IF(U582=-0.5,"-0,5",IF(AND(U582&gt;=0,U582&lt;=2.5),"0 a 2,5",IF(AND(U582&gt;=3,U582&lt;=5.5),"3 a 5,5",IF(AND(U582&gt;=6,U582&lt;=8.5),"6 a 8,5",IF(AND(U582&gt;=9,U582&lt;=20),"9 a 20","Fuera de rango")))))))))</f>
        <v>0 a 2,5</v>
      </c>
      <c r="W582" s="11" t="n">
        <f aca="false">IF(V582="","",IF(V582="-9 a -6,5",2,IF(V582="-6 a -3,5",3,IF(V582="-3 a -1",4,IF(V582="-0,5","NORMA",IF(V582="0 a 2,5",5,IF(V582="3 a 5,5",6,IF(V582="6 a 8,5",7,IF(V582="9 a 20",8,"Fuera de rango")))))))))</f>
        <v>5</v>
      </c>
      <c r="X582" s="9" t="n">
        <v>4</v>
      </c>
      <c r="Y582" s="11" t="str">
        <f aca="false">IF(X582="","",IF(AND(X582&gt;=0,X582&lt;=4),"0 a 4",IF(AND(X582&gt;=4.5,X582&lt;=8.5),"4,5 a 8,5",IF(X582=9,"9",IF(AND(X582&gt;=9.5,X582&lt;=13),"9,5 a 13",IF(AND(X582&gt;=13.5,X582&lt;=20),"13,5 a 20",IF(AND(X582&gt;=20.5,X582&lt;=35),"20,5 a 35","Fuera de rango")))))))</f>
        <v>0 a 4</v>
      </c>
      <c r="Z582" s="11" t="n">
        <f aca="false">IF(Y582="","",IF(Y582="0 a 4",1,IF(Y582="4,5 a 8,5",2,IF(Y582="9","NORMA",IF(Y582="9,5 a 13",3,IF(Y582="13,5 a 20",4,IF(Y582="20,5 a 35",5,"Fuera de rango")))))))</f>
        <v>1</v>
      </c>
      <c r="AA582" s="9" t="n">
        <v>13</v>
      </c>
      <c r="AB582" s="10" t="str">
        <f aca="false">IF(AA582="","",IF(AND(AA582&gt;=0,AA582&lt;=9),"0 a 9",IF(AND(AA582&gt;=9.5,AA582&lt;=18.5),"9,5 a 18,5",IF(AA582=19,"19",IF(AND(AA582&gt;=19.5,AA582&lt;=28),"19,5 a 28",IF(AND(AA582&gt;=28.5,AA582&lt;=40),"28,5 a 40","Fuera de rango"))))))</f>
        <v>9,5 a 18,5</v>
      </c>
      <c r="AC582" s="11" t="n">
        <f aca="false" t="array" ref="AC582">_xlfn.IFS(AB582="","",AB582="0 a 9",1,AB582="9,5 a 18,5",2,AB582="19","NORMA",AB582="19,5 a 28",3,AB582="28,5 a 40",4,TRUE(),"Fuera de rango")</f>
        <v>2</v>
      </c>
      <c r="AD582" s="9" t="n">
        <v>10</v>
      </c>
      <c r="AE582" s="10" t="str">
        <f aca="false">IF(AD582="","",IF(AND(AD582&gt;=-10,AD582&lt;=0),"De -10 a 0",IF(AND(AD582&gt;=0.5,AD582&lt;=9.5),"0,5 a 9,5",IF(AD582=10,"10",IF(AND(AD582&gt;=10.5,AD582&lt;=20),"10,5 a 20",IF(AND(AD582&gt;=20.5,AD582&lt;=40),"20,5 a 40","Fuera de rango"))))))</f>
        <v>10</v>
      </c>
      <c r="AF582" s="12" t="str">
        <f aca="false">IF(AD582="","",IF(AND(AD582&gt;=-10,AD582&lt;=0),1,IF(AND(AD582&gt;=0.5,AD582&lt;=9.5),2,IF(AD582=10,"NORMA",IF(AND(AD582&gt;=10.5,AD582&lt;=20),3,IF(AND(AD582&gt;=20.5,AD582&lt;=40),4,""))))))</f>
        <v>NORMA</v>
      </c>
      <c r="AG582" s="9" t="n">
        <v>7</v>
      </c>
      <c r="AH582" s="10" t="str">
        <f aca="false">IF(AG582="","",IF(AND(AG582&gt;=0,AG582&lt;=4),"0 a 4",IF(AND(AG582&gt;=4.5,AG582&lt;=8.5),"4,5 a 8,5",IF(AG582=9,"9",IF(AND(AG582&gt;=9.5,AG582&lt;=13),"9,5 a 13",IF(AND(AG582&gt;=13.5,AG582&lt;=25),"13,5 a 25","Fuera de rango"))))))</f>
        <v>4,5 a 8,5</v>
      </c>
      <c r="AI582" s="10" t="n">
        <f aca="false">IF(AH582="","",IF(AH582="0 a 4",1,IF(AH582="4,5 a 8,5",2,IF(AH582="9","NORMA",IF(AH582="9,5 a 13",3,IF(AH582="13,5 a 25",4,""))))))</f>
        <v>2</v>
      </c>
      <c r="AJ582" s="9" t="n">
        <v>3</v>
      </c>
      <c r="AK582" s="10" t="str">
        <f aca="false">IF(AJ582="","",IF(AND(AJ582&gt;=-15,AJ582&lt;=-10.5),"-15 a -10,5",IF(AND(AJ582&gt;=-10,AJ582&lt;=-4),"-10 a -4",IF(AND(AJ582&gt;=-4.5,AJ582&lt;=0),"-4,5 a 0",IF(AND(AJ582&gt;=0.5,AJ582&lt;=4.5),"0,5 a 4,5",IF(AJ582=5,"5",IF(AND(AJ582&gt;=5.5,AJ582&lt;=10),"5,5 a 10",IF(AND(AJ582&gt;=10.5,AJ582&lt;=20),"10,5 a 20","Fuera de rango"))))))))</f>
        <v>0,5 a 4,5</v>
      </c>
      <c r="AL582" s="11" t="n">
        <f aca="false">IF(AK582="","",IF(AK582="-15 a -10,5",1,IF(AK582="-10 a -4",2,IF(AK582="-4,5 a 0",3,IF(AK582="0,5 a 4,5",4,IF(AK582="5","NORMA",IF(AK582="5,5 a 10",5,IF(AK582="10,5 a 20",6,"Error"))))))))</f>
        <v>4</v>
      </c>
      <c r="AM582" s="9" t="n">
        <v>0</v>
      </c>
      <c r="AN582" s="10" t="str">
        <f aca="false">IF(AM582="","",IF(AND(AM582&gt;=-7.5,AM582&lt;=-5.5),"-7,5 a -5,5",IF(AND(AM582&gt;=-5,AM582&lt;=-3),"-5 a -3",IF(AND(AM582&gt;=-2.5,AM582&lt;=-0.5),"-2,5 a -0,5",IF(AM582=0,"0,00",IF(AND(AM582&gt;=0.5,AM582&lt;=2.5),"0,5 a 2,5",IF(AND(AM582&gt;=3,AM582&lt;=5),"3 a 5",IF(AND(AM582&gt;=5.5,AM582&lt;=7.5),"5,5 a 7,5",IF(AND(AM582&gt;=8,AM582&lt;=10),"8 a 10","Fuera de rango")))))))))</f>
        <v>0,00</v>
      </c>
      <c r="AO582" s="11" t="str">
        <f aca="false">IF(AN582="","",IF(AN582="-7,5 a -5,5",1,IF(AN582="-5 a -3",2,IF(AN582="-2,5 a -0,5",3,IF(AN582="0,00","NORMA",IF(AN582="0,5 a 2,5",4,IF(AN582="3 a 5",5,IF(AN582="5,5 a 7,5",6,IF(AN582="8 a 10",7,"Error")))))))))</f>
        <v>NORMA</v>
      </c>
      <c r="AP582" s="9" t="n">
        <v>7</v>
      </c>
      <c r="AQ582" s="10" t="str">
        <f aca="false">IF(AP582="","",IF(AND(AP582&gt;=-20,AP582&lt;=-9.5),"-20 a -9,5",IF(AND(AP582&gt;=-9,AP582&lt;=-6.5),"-9 a -6,5",IF(AP582=-6,"-6",IF(AND(AP582&gt;=-5.5,AP582&lt;=-3),"-5,5 a -3",IF(AND(AP582&gt;=-2.5,AP582&lt;=0),"-2,5 a 0",IF(AND(AP582&gt;=0.5,AP582&lt;=3),"0,5 a 3",IF(AND(AP582&gt;=3.5,AP582&lt;=6),"3,5 a 6",IF(AND(AP582&gt;=6.5,AP582&lt;=9),"6,5 a 9",IF(AND(AP582&gt;=9.5,AP582&lt;=20),"9,5 a 20","Fuera de rango"))))))))))</f>
        <v>6,5 a 9</v>
      </c>
      <c r="AR582" s="11" t="n">
        <f aca="false">IF(AQ582="","",IF(AQ582="-20 a -9,5",1,IF(AQ582="-9 a -6,5",2,IF(AQ582="-6","NORMA",IF(AQ582="-5,5 a -3",3,IF(AQ582="-2,5 a 0",4,IF(AQ582="0,5 a 3",5,IF(AQ582="3,5 a 6",6,IF(AQ582="6,5 a 9",7,IF(AQ582="9,5 a 20",8,""))))))))))</f>
        <v>7</v>
      </c>
      <c r="AS582" s="9" t="n">
        <v>4</v>
      </c>
      <c r="AT582" s="10" t="str">
        <f aca="false">IF(AS582="","",IF(AND(AS582&gt;=-16,AS582&lt;=-14),"-16 a -14",IF(AND(AS582&gt;=-13.5,AS582&lt;=-11.5),"-13,5 a -11,5",IF(AND(AS582&gt;=-11,AS582&lt;=-9),"-11 a -9",IF(AND(AS582&gt;=-8.5,AS582&lt;=-6.5),"-8,5 a -6,5",IF(AND(AS582&gt;=-6,AS582&lt;=-4),"-6 a -4",IF(AND(AS582&gt;=-3.5,AS582&lt;=-1.5),"-3,5 a -1,5",IF(AND(AS582&gt;=-1,AS582&lt;=1),"-1 a 1",IF(AND(AS582&gt;=1.5,AS582&lt;=3.5),"1,5 a 3,5",IF(AND(AS582&gt;=4,AS582&lt;=6),"4 a 6",IF(AND(AS582&gt;=6.5,AS582&lt;=8.5),"6,5 a 8,5",IF(AND(AS582&gt;=9,AS582&lt;=11),"9 a 11",IF(AND(AS582&gt;=11.5,AS582&lt;=13.5),"11,5 a 13,5",IF(AND(AS582&gt;=14,AS582&lt;=16),"14 a 16",IF(AND(AS582&gt;=16.5,AS582&lt;=18.5),"16,5 a 18,5",IF(AND(AS582&gt;=19,AS582&lt;=21),"19 a 21","Fuera de rango"))))))))))))))))</f>
        <v>4 a 6</v>
      </c>
      <c r="AU582" s="11" t="str">
        <f aca="false" t="array" ref="AU582">IF(AT582="","",_xlfn.IFS(AT582="-16 a -14",1,AT582="-13,5 a -11,5",2,AT582="-11 a -9",3,AT582="-8,5 a -6,5",4,AT582="-6 a -4",5,AT582="-3,5 a -1,5",6,AT582="-1 a 1",7,AT582="1,5 a 3,5",8,AT582="4 a 6","NORMA",AT582="6,5 a 8,5",9,AT582="9 a 11",10,AT582="11,5 a 13,5",11,AT582="14 a 16",12,AT582="16,5 a 18,5",13,AT582="19 a 21",14,TRUE(),""))</f>
        <v>NORMA</v>
      </c>
      <c r="AV582" s="9" t="n">
        <v>1</v>
      </c>
      <c r="AW582" s="10" t="str">
        <f aca="false">IF(AV582="","",IF(AND(AV582&gt;=-1,AV582&lt;=-0.5),"-1 a -0,5",IF(AND(AV582&gt;-0.5,AV582&lt;=0),"De -0,5 a 0",IF(AND(AV582&gt;=0.25,AV582&lt;=0.75),"0,25 a 0,75",IF(AND(AV582&gt;=1,AV582&lt;=1.5),"1 a 1,5",IF(AND(AV582&gt;=1.75,AV582&lt;=2.25),"1,75 a 2,25",IF(AND(AV582&gt;=2.5,AV582&lt;=3),"2,5 a 3",IF(AND(AV582&gt;=3.25,AV582&lt;=3.75),"3,25 a 3,75","Fuera de rango"))))))))</f>
        <v>1 a 1,5</v>
      </c>
      <c r="AX582" s="10" t="n">
        <f aca="false">IF(AW582="","",IF(OR(AW582="-1 a -0,5",AW582="-1 a -0.5"),1,IF(OR(AW582="De -0,5 a 0",AW582="-0,5 a 0",AW582="De -0.5 a 0"),2,IF(OR(AW582="0,25 a 0,75",AW582="0.25 a 0.75"),"NORMA",IF(OR(AW582="1 a 1,5",AW582="1 a 1.5"),3,IF(OR(AW582="1,75 a 2,25",AW582="1.75 a 2.25"),4,IF(OR(AW582="2,5 a 3",AW582="2.5 a 3"),5,IF(OR(AW582="3,25 a 3,75",AW582="3.25 a 3.75"),6,""))))))))</f>
        <v>3</v>
      </c>
      <c r="AY582" s="9" t="n">
        <v>1</v>
      </c>
      <c r="AZ582" s="10" t="str">
        <f aca="false">IF(AY582="","",IF(AND(AY582&gt;=-20,AY582&lt;=-9.5),"-20 a -9,5",IF(AND(AY582&gt;=-9,AY582&lt;=-6.5),"-9 a -6,5",IF(AY582=-6,"-6",IF(AND(AY582&gt;=-5.5,AY582&lt;=-3),"-5,5 a -3",IF(AND(AY582&gt;=-2.5,AY582&lt;=0),"-2,5 a 0",IF(AND(AY582&gt;=0.5,AY582&lt;=3),"0,5 a 3",IF(AND(AY582&gt;=3.5,AY582&lt;=6),"3,5 a 6","Fuera de rango"))))))))</f>
        <v>0,5 a 3</v>
      </c>
      <c r="BA582" s="11" t="n">
        <f aca="false">IF(AZ582="","",IF(AZ582="-20 a -9,5",1,IF(AZ582="-9 a -6,5",2,IF(AZ582="-6","NORMA",IF(AZ582="-5,5 a -3",3,IF(AZ582="-2,5 a 0",4,IF(AZ582="0,5 a 3",5,IF(AZ582="3,5 a 6",6,""))))))))</f>
        <v>5</v>
      </c>
      <c r="BB582" s="9" t="n">
        <v>0</v>
      </c>
      <c r="BC582" s="10" t="str">
        <f aca="false" t="array" ref="BC582">IF(BB582="","",_xlfn.IFS(AND(BB582&gt;=0,BB582&lt;=2),"0 a 2",AND(BB582&gt;=2.5,BB582&lt;=4.5),"2,5 a 4,5",AND(BB582&gt;=5,BB582&lt;=7),"5 a 7",AND(BB582&gt;=7.5,BB582&lt;=9.5),"7,5 a 9,5",AND(BB582&gt;=10,BB582&lt;=12),"10 a 12",AND(BB582&gt;=12.5,BB582&lt;=14.5),"12,5 a 14,5",BB582=15,"15",AND(BB582&gt;=15.5,BB582&lt;=17.5),"15,5 a 17,5",AND(BB582&gt;=18,BB582&lt;=20),"18 a 20",AND(BB582&gt;=20.5,BB582&lt;=22.5),"20,5 a 22,5",AND(BB582&gt;=23,BB582&lt;=25),"23 a 25",TRUE(),"Fuera de rango"))</f>
        <v>0 a 2</v>
      </c>
      <c r="BD582" s="11" t="n">
        <f aca="false" t="array" ref="BD582">IF(BC582="","",_xlfn.IFS(BC582="0 a 2",1,BC582="2,5 a 4,5",2,BC582="5 a 7",3,BC582="7,5 a 9,5",4,BC582="10 a 12",5,BC582="12,5 a 14,5",6,BC582="15","NORMA",BC582="15,5 a 17,5",7,BC582="18 a 20",8,BC582="20,5 a 22,5",9,BC582="23 a 25",10,TRUE(),"Fuera de rango"))</f>
        <v>1</v>
      </c>
      <c r="BE582" s="9" t="n">
        <v>32</v>
      </c>
      <c r="BF582" s="10" t="str">
        <f aca="false">IF(BE582="","",IF(AND(BE582&gt;=-20,BE582&lt;=-10),"-20 a -10",IF(AND(BE582&gt;=-9.5,BE582&lt;=0.5),"-9,5 a 0,5",IF(AND(BE582&gt;=1,BE582&lt;=11),"1 a 11",IF(AND(BE582&gt;=11.5,BE582&lt;=20.5),"11,5 a 20,5",IF(BE582=21,"21",IF(AND(BE582&gt;=21.5,BE582&lt;=31.5),"21,5 a 31,5",IF(AND(BE582&gt;=32,BE582&lt;=42),"32 a 42","Fuera de rango"))))))))</f>
        <v>32 a 42</v>
      </c>
      <c r="BG582" s="11" t="n">
        <f aca="false">IF(BF582="","",IF(BF582="-20 a -10",1,IF(BF582="-9,5 a 0,5",2,IF(BF582="1 a 11",3,IF(BF582="11,5 a 20,5",4,IF(BF582="21","NORMA",IF(BF582="21,5 a 31,5",5,IF(BF582="32 a 42",6,""))))))))</f>
        <v>6</v>
      </c>
      <c r="BH582" s="9" t="n">
        <v>18</v>
      </c>
      <c r="BI582" s="10" t="str">
        <f aca="false">IF(BH582="","",IF(AND(BH582&gt;=-20,BH582&lt;=-15),"-20 a -15",IF(AND(BH582&gt;=-14.5,BH582&lt;=-9.5),"-14,5 a -9,5",IF(AND(BH582&gt;=-9,BH582&lt;=-4),"-9 a -4",IF(AND(BH582&gt;=-3.5,BH582&lt;=2.5),"-3,5 a 2,5",IF(AND(BH582&gt;=3,BH582&lt;=8),"3 a 8",IF(AND(BH582&gt;=8.5,BH582&lt;=14.5),"8,5 a 14,5",IF(BH582=15,"15",IF(AND(BH582&gt;=15.5,BH582&lt;=20.5),"15,5 a 20,5",IF(AND(BH582&gt;=21,BH582&lt;=26),"21 a 26","Fuera de rango"))))))))))</f>
        <v>15,5 a 20,5</v>
      </c>
      <c r="BJ582" s="11" t="n">
        <f aca="false">IF(BI582="","",IF(BI582="-20 a -15",1,IF(BI582="-14,5 a -9,5",2,IF(BI582="-9 a -4",3,IF(BI582="-3,5 a 2,5",4,IF(BI582="3 a 8",5,IF(BI582="8,5 a 14,5",6,IF(BI582="15","NORMA",IF(BI582="15,5 a 20,5",7,IF(BI582="21 a 26",8,IF(BI582="26,5 a 31,5",9,"")))))))))))</f>
        <v>7</v>
      </c>
      <c r="BK582" s="9" t="n">
        <v>0</v>
      </c>
      <c r="BL582" s="10" t="str">
        <f aca="false">IF(BK582="","",IF(AND(BK582&gt;=0,BK582&lt;=2),"0 - 2",IF(AND(BK582&gt;=2.5,BK582&lt;=4.5),"2,5 - 4,5",IF(AND(BK582&gt;=5,BK582&lt;=7),"5 - 7",IF(AND(BK582&gt;=7.5,BK582&lt;=9.5),"7,5 - 9,5",IF(AND(BK582&gt;=10,BK582&lt;=12),"10 - 12",IF(AND(BK582&gt;=12.5,BK582&lt;=13.5),"12,5 - 13,5",IF(BK582=14,"14",IF(AND(BK582&gt;=14.5,BK582&lt;=16.5),"14,5 - 16,5",IF(AND(BK582&gt;=17,BK582&lt;=19),"17 - 19",IF(AND(BK582&gt;=19.5,BK582&lt;=21.5),"19,5 - 21,5",IF(AND(BK582&gt;=22,BK582&lt;=24),"22 - 24",IF(AND(BK582&gt;=24.5,BK582&lt;=26.5),"24,5 - 26,5",IF(AND(BK582&gt;=27,BK582&lt;=29),"27 - 29",IF(AND(BK582&gt;=29.5,BK582&lt;=30),"29,5 - 30","Fuera de rango")))))))))))))))</f>
        <v>0 - 2</v>
      </c>
      <c r="BM582" s="11" t="n">
        <f aca="false">IF(BL582="","",IF(BL582="0 - 2",1,IF(BL582="2,5 - 4,5",2,IF(BL582="5 - 7",3,IF(BL582="7,5 - 9,5",4,IF(BL582="10 - 12",5,IF(BL582="12,5 - 13,5",6,IF(BL582="14","NORMA",IF(BL582="14,5 - 16,5",7,IF(BL582="17 - 19",8,IF(BL582="19,5 - 21,5",9,IF(BL582="22 - 24",10,IF(BL582="24,5 - 26,5",11,IF(BL582="27 - 29",12,IF(BL582="29,5 - 30",13,"")))))))))))))))</f>
        <v>1</v>
      </c>
      <c r="BN582" s="9" t="n">
        <v>10</v>
      </c>
      <c r="BO582" s="11" t="str">
        <f aca="false">IF(BN582="","",IF(AND(BN582&gt;=-20,BN582&lt;=-10),"-20 a -10",IF(AND(BN582&gt;=-9.5,BN582&lt;=0.5),"-9,5 a 0,5",IF(AND(BN582&gt;=1,BN582&lt;=11),"1 a 11",IF(AND(BN582&gt;=11.5,BN582&lt;=21.5),"11,5 a 21,5",IF(BN582=22,"22",IF(AND(BN582&gt;=22.5,BN582&lt;=32.5),"22,5 a 32,5",IF(AND(BN582&gt;=33,BN582&lt;=43),"33 a 43","Fuera de rango"))))))))</f>
        <v>1 a 11</v>
      </c>
      <c r="BP582" s="11" t="n">
        <f aca="false">IF(BO582="","",IF(BO582="-20 a -10",1,IF(BO582="-9,5 a 0,5",2,IF(BO582="1 a 11",3,IF(BO582="11,5 a 21,5",4,IF(BO582="22","NORMA",IF(BO582="22,5 a 32,5",5,IF(BO582="33 a 43",6,""))))))))</f>
        <v>3</v>
      </c>
      <c r="BQ582" s="9" t="n">
        <v>5</v>
      </c>
      <c r="BR582" s="10" t="str">
        <f aca="false">IF(BQ582="","",IF(AND(BQ582&gt;=-20,BQ582&lt;=-15),"-20 a -15",IF(AND(BQ582&gt;=-14.5,BQ582&lt;=-9.5),"-14,5 a -9,5",IF(AND(BQ582&gt;=-9,BQ582&lt;=-4),"-9 a -4",IF(AND(BQ582&gt;=-3.5,BQ582&lt;=2.5),"-3,5 a 2,5",IF(AND(BQ582&gt;=3,BQ582&lt;=8),"3 a 8",IF(AND(BQ582&gt;=8.5,BQ582&lt;=13.5),"8,5 a 13,5",IF(AND(BQ582&gt;=14,BQ582&lt;=17.5),"14 a 17,5",IF(BQ582=18,"18",IF(AND(BQ582&gt;=18.5,BQ582&lt;=23.5),"18,5 a 23,5",IF(AND(BQ582&gt;=24,BQ582&lt;=29),"24 a 29",IF(AND(BQ582&gt;=29.5,BQ582&lt;=34.5),"29,5 a 34,5",IF(AND(BQ582&gt;=35,BQ582&lt;=40),"35 a 40","Fuera de rango")))))))))))))</f>
        <v>3 a 8</v>
      </c>
      <c r="BS582" s="11" t="n">
        <f aca="false">IF(BR582="","",IF(BR582="-20 a -15",1,IF(BR582="-14,5 a -9,5",2,IF(BR582="-9 a -4",3,IF(BR582="-3,5 a 2,5",4,IF(BR582="3 a 8",5,IF(BR582="8,5 a 13,5",6,IF(BR582="14 a 17,5",7,IF(BR582="18","NORMA",IF(BR582="18,5 a 23,5",8,IF(BR582="24 a 29",9,IF(BR582="29,5 a 34,5",10,IF(BR582="35 a 40",11,"")))))))))))))</f>
        <v>5</v>
      </c>
      <c r="BT582" s="9" t="n">
        <v>0</v>
      </c>
      <c r="BU582" s="10" t="str">
        <f aca="false">IF(BT582="","",IF(AND(BT582&gt;=-20,BT582&lt;=-18),"-20 a -18",IF(AND(BT582&gt;=-17.5,BT582&lt;=-15.5),"-17,5 a -15,5",IF(AND(BT582&gt;=-15,BT582&lt;=-13),"-15 a -13",IF(AND(BT582&gt;=-12.5,BT582&lt;=-10.5),"-12,5 a -10,5",IF(AND(BT582&gt;=-10,BT582&lt;=-8),"-10 a -8",IF(AND(BT582&gt;=-7.5,BT582&lt;=-5.5),"-7,5 a -5,5",IF(AND(BT582&gt;=-5,BT582&lt;=-3),"-5 a -3",IF(AND(BT582&gt;=-2.5,BT582&lt;=-0.5),"-2,5 a -0,5",IF(BT582=0,"0",IF(AND(BT582&gt;=0.5,BT582&lt;=2.5),"0,5 a 2,5",IF(AND(BT582&gt;=3,BT582&lt;=5),"3 a 5",IF(AND(BT582&gt;=5.5,BT582&lt;=7.5),"5,5 a 7,5",IF(AND(BT582&gt;=8,BT582&lt;=10),"8 a 10",IF(AND(BT582&gt;=10.5,BT582&lt;=12.5),"10,5 a 12,5",IF(AND(BT582&gt;=13,BT582&lt;=15),"13 a 15",IF(AND(BT582&gt;=15.5,BT582&lt;=17.5),"15,5 a 17,5",IF(AND(BT582&gt;=18,BT582&lt;=20),"18 a 20","Fuera de rango"))))))))))))))))))</f>
        <v>0</v>
      </c>
      <c r="BV582" s="11" t="str">
        <f aca="false">IF(BT582="","",IF(BT582=0,"NORMA",IF(AND(BT582&gt;=-20,BT582&lt;=-18),2,IF(AND(BT582&gt;=-17.5,BT582&lt;=-15.5),2,IF(AND(BT582&gt;=-15,BT582&lt;=-13),3,IF(AND(BT582&gt;=-12.5,BT582&lt;=-10.5),4,IF(AND(BT582&gt;=-10,BT582&lt;=-8),5,IF(AND(BT582&gt;=-7.5,BT582&lt;=-5.5),6,IF(AND(BT582&gt;=-5,BT582&lt;=-3),7,IF(AND(BT582&gt;=-2.5,BT582&lt;=-0.5),8,IF(AND(BT582&gt;=0.5,BT582&lt;=2.5),9,IF(AND(BT582&gt;=3,BT582&lt;=5),10,IF(AND(BT582&gt;=5.5,BT582&lt;=7.5),11,IF(AND(BT582&gt;=8,BT582&lt;=10),12,IF(AND(BT582&gt;=10.5,BT582&lt;=12.5),13,IF(AND(BT582&gt;=13,BT582&lt;=15),14,IF(AND(BT582&gt;=15.5,BT582&lt;=17.5),15,IF(AND(BT582&gt;=18,BT582&lt;=20),16,"Fuera de rango"))))))))))))))))))</f>
        <v>NORMA</v>
      </c>
      <c r="BW582" s="9" t="n">
        <v>-6.25</v>
      </c>
      <c r="BX582" s="10" t="n">
        <f aca="false">18.5- (0.3*H582)</f>
        <v>9.2</v>
      </c>
      <c r="BY582" s="10" t="n">
        <f aca="false">(BW582)-(BX582)</f>
        <v>-15.45</v>
      </c>
      <c r="BZ582" s="10" t="str">
        <f aca="false">IF(BY582="","",IF(BY582&lt;-27.5,"De -30 a -28",IF(BY582&lt;-25,"De -27,5 a -25,5",IF(BY582&lt;-22.5,"De -25 a -23",IF(BY582&lt;-20,"De -22,5 a -20,5",IF(BY582&lt;-17.5,"De -20 a -18",IF(BY582&lt;-15,"De -17,5 a -15,5",IF(BY582&lt;-12.5,"De -15 a -13",IF(BY582&lt;-10,"De -12,5 a -10,5",IF(BY582&lt;-7.5,"De -10 a -8",IF(BY582&lt;-5,"De -7,5 a -5,5",IF(BY582&lt;-2.5,"De -5 a -3",IF(BY582&lt;0,"De -2,5 a -0,5",IF(BY582&lt;2.5,"De 0 a 2",IF(BY582&lt;5,"De 2,5 a 4,5",IF(BY582&lt;7.5,"De 5 a 7",IF(BY582&lt;10,"De 7,5 a 9,5",IF(BY582&lt;12.5,"De 10 a 12",IF(BY582&lt;15,"De 12,5 a 14,5",IF(BY582&lt;17.5,"De 15 a 17",IF(BY582&lt;20,"De 17,5 a 19,5",IF(BY582&lt;22.5,"De 20 a 22",IF(BY582&lt;25,"De 22,5 a 24,5",IF(BY582&lt;27.5,"De 25 a 27","De 27,5 a 30"))))))))))))))))))))))))</f>
        <v>De -17,5 a -15,5</v>
      </c>
      <c r="CA582" s="12" t="n">
        <f aca="false">IF(BY582="","",IF(BY582&lt;=-28,1,IF(BY582&lt;=-25.5,2,IF(BY582&lt;=-23,3,IF(BY582&lt;=-20.5,4,IF(BY582&lt;=-18,5,IF(BY582&lt;=-15.5,6,IF(BY582&lt;=-13,7,IF(BY582&lt;=-10.5,8,IF(BY582&lt;=-8,9,IF(BY582&lt;=-5.5,10,IF(BY582&lt;=-3,11,IF(BY582&lt;=-0.5,12,IF(BY582&lt;=2,13,IF(BY582&lt;=4.5,14,IF(BY582&lt;=7,15,IF(BY582&lt;=9.5,16,IF(BY582&lt;=12,17,IF(BY582&lt;=14.5,18,IF(BY582&lt;=17,19,IF(BY582&lt;=19.5,20,IF(BY582&lt;=22,21,IF(BY582&lt;=24.5,22,IF(BY582&lt;=27,23,IF(BY582&lt;=30,24,"Fuera de rango")))))))))))))))))))))))))</f>
        <v>7</v>
      </c>
      <c r="CB582" s="9" t="n">
        <v>-6.5</v>
      </c>
      <c r="CC582" s="10" t="n">
        <f aca="false">18.5- (0.3*H582)</f>
        <v>9.2</v>
      </c>
      <c r="CD582" s="10" t="n">
        <f aca="false">(CB582)-(CC582)</f>
        <v>-15.7</v>
      </c>
      <c r="CE582" s="10" t="str">
        <f aca="false">IF(CD582="","",IF(CD582&lt;-27.5,"De -30 a -28",IF(CD582&lt;-25,"De -27,5 a -25,5",IF(CD582&lt;-22.5,"De -25 a -23",IF(CD582&lt;-20,"De -22,5 a -20,5",IF(CD582&lt;-17.5,"De -20 a -18",IF(CD582&lt;-15,"De -17,5 a -15,5",IF(CD582&lt;-12.5,"De -15 a -13",IF(CD582&lt;-10,"De -12,5 a -10,5",IF(CD582&lt;-7.5,"De -10 a -8",IF(CD582&lt;-5,"De -7,5 a -5,5",IF(CD582&lt;-2.5,"De -5 a -3",IF(CD582&lt;0,"De -2,5 a -0,5",IF(CD582&lt;=2,"De 0 a 2",IF(CD582&lt;=4.5,"De 2,5 a 4,5",IF(CD582&lt;=7,"De 5 a 7",IF(CD582&lt;=9.5,"De 7,5 a 9,5",IF(CD582&lt;=12,"De 10 a 12",IF(CD582&lt;=14.5,"De 12,5 a 14,5",IF(CD582&lt;=17,"De 15 a 17",IF(CD582&lt;=19.5,"De 17,5 a 19,5",IF(CD582&lt;=22,"De 20 a 22",IF(CD582&lt;=24.5,"De 22,5 a 24,5",IF(CD582&lt;=27,"De 25 a 27","De 27,5 a 30"))))))))))))))))))))))))</f>
        <v>De -17,5 a -15,5</v>
      </c>
      <c r="CF582" s="12" t="n">
        <f aca="false">IF(CD582="","",IF(CD582&lt;-27.5,1,IF(CD582&lt;-25,2,IF(CD582&lt;-22.5,3,IF(CD582&lt;-20,4,IF(CD582&lt;-17.5,5,IF(CD582&lt;-15,6,IF(CD582&lt;-12.5,7,IF(CD582&lt;-10,8,IF(CD582&lt;-7.5,9,IF(CD582&lt;-5,10,IF(CD582&lt;-2.5,11,IF(CD582&lt;0,12,IF(CD582&lt;2.5,13,IF(CD582&lt;5,14,IF(CD582&lt;7.5,15,IF(CD582&lt;10,16,IF(CD582&lt;12.5,17,IF(CD582&lt;15,18,IF(CD582&lt;17.5,19,IF(CD582&lt;20,20,IF(CD582&lt;22.5,21,IF(CD582&lt;25,22,IF(CD582&lt;27.5,23,24))))))))))))))))))))))))</f>
        <v>6</v>
      </c>
      <c r="CG582" s="9" t="n">
        <v>-3.5</v>
      </c>
      <c r="CH582" s="10" t="str">
        <f aca="false">IF(CG582="","",IF(AND(CG582&gt;=-10,CG582&lt;=-9.5),"-10 a -9,5",IF(AND(CG582&gt;-9.5,CG582&lt;=-8.5),"-9 a -8,5",IF(AND(CG582&gt;-8.5,CG582&lt;=-7.5),"-8 a -7,5",IF(AND(CG582&gt;-7.5,CG582&lt;=-6.5),"-7 a -6,5",IF(AND(CG582&gt;-6.5,CG582&lt;=-5.5),"-6 a -5,5",IF(AND(CG582&gt;-5.5,CG582&lt;=-4.5),"-5 a -4,5",IF(AND(CG582&gt;-4.5,CG582&lt;=-3.5),"-4 a -3,5",IF(AND(CG582&gt;-3.5,CG582&lt;=-2.5),"-3 a -2,5",IF(CG582=-2.25,"-2,25",IF(AND(CG582&gt;-2.5,CG582&lt;=-1.5),"-2 a -1,5",IF(AND(CG582&gt;-1.5,CG582&lt;=-0.5),"-1 a -0,5",IF(AND(CG582&gt;-0.5,CG582&lt;=0.5),"0 a 0,5",IF(AND(CG582&gt;0.5,CG582&lt;=1.5),"1 a 1,5",IF(AND(CG582&gt;1.5,CG582&lt;=2.5),"2 a 2,5",IF(AND(CG582&gt;2.5,CG582&lt;=3.5),"3 a 3,5",IF(AND(CG582&gt;3.5,CG582&lt;=4.5),"4 a 4,5",IF(AND(CG582&gt;4.5,CG582&lt;=5.5),"5 a 5,5",IF(AND(CG582&gt;5.5,CG582&lt;=6.5),"6 a 6,5",IF(AND(CG582&gt;6.5,CG582&lt;=7.5),"7 a 7,5",IF(AND(CG582&gt;7.5,CG582&lt;=8.5),"8 a 8,5",IF(AND(CG582&gt;8.5,CG582&lt;=9.5),"9 a 9,5",IF(CG582&gt;=10,"10","Fuera de rango")))))))))))))))))))))))</f>
        <v>-4 a -3,5</v>
      </c>
      <c r="CI582" s="11" t="n">
        <f aca="false">IF(CG582="","",IF(CG582=-2.25,"NORMA",IF(CG582&lt;=-9.5,1,IF(CG582&lt;=-8.5,2,IF(CG582&lt;=-7.5,3,IF(CG582&lt;=-6.5,4,IF(CG582&lt;=-5.5,5,IF(CG582&lt;=-4.5,6,IF(CG582&lt;=-3.5,7,IF(CG582&lt;=-2.5,8,IF(CG582&lt;=-1.5,9,IF(CG582&lt;=-0.5,10,IF(CG582&lt;=0.5,11,IF(CG582&lt;=1.5,12,IF(CG582&lt;=2.5,13,IF(CG582&lt;=3.5,14,IF(CG582&lt;=4.5,15,IF(CG582&lt;=5.5,16,IF(CG582&lt;=6.5,17,IF(CG582&lt;=7.5,18,IF(CG582&lt;=8.5,19,IF(CG582&lt;=9.5,20,IF(CG582=10,21,"Fuera de rango")))))))))))))))))))))))</f>
        <v>7</v>
      </c>
      <c r="CJ582" s="9" t="n">
        <v>3</v>
      </c>
      <c r="CK582" s="10" t="str">
        <f aca="false">IF(CJ582="","",IF(AND(CJ582&gt;=-6,CJ582&lt;=-5.5),"-6 a -5,5",IF(AND(CJ582&gt;-5.5,CJ582&lt;=-4.5),"-5 a -4,5",IF(AND(CJ582&gt;-4.5,CJ582&lt;=-3.5),"-4 a -3,5",IF(AND(CJ582&gt;-3.5,CJ582&lt;=-2.5),"-3 a -2,5",IF(AND(CJ582&gt;-2.5,CJ582&lt;=-1.5),"-2 a -1,5",IF(AND(CJ582&gt;-1.5,CJ582&lt;=-0.5),"-1 a -0,5",IF(AND(CJ582&gt;-0.5,CJ582&lt;=0.5),"0 a 0,5",IF(AND(CJ582&gt;0.5,CJ582&lt;=1.5),"1 a 1,5",IF(AND(CJ582&gt;1.5,CJ582&lt;2.5),"2",IF(AND(CJ582&gt;=2.5,CJ582&lt;=3),"2,5 a 3",IF(AND(CJ582&gt;3,CJ582&lt;=4),"3,5 a 4",IF(AND(CJ582&gt;4,CJ582&lt;=5),"4,5 a 5",IF(AND(CJ582&gt;5,CJ582&lt;=6),"5,5 a 6",IF(AND(CJ582&gt;6,CJ582&lt;=7),"6,5 a 7",IF(AND(CJ582&gt;7,CJ582&lt;=8),"7,5 a 8",IF(AND(CJ582&gt;8,CJ582&lt;=9.5),"8,5 a 9,5",IF(CJ582=10,"10","Fuera de rango"))))))))))))))))))</f>
        <v>2,5 a 3</v>
      </c>
      <c r="CL582" s="11" t="n">
        <f aca="false">IF(CK582="","",IF(OR(CK582="-6 a -5,5",CK582="-6 - -5,5"),1,IF(OR(CK582="-5 a -4,5",CK582="-5 - -4,5"),2,IF(OR(CK582="-4 a -3,5",CK582="-4 - -3,5"),3,IF(OR(CK582="-3 a -2,5",CK582="-3 - -2,5"),4,IF(OR(CK582="-2 a -1,5",CK582="-2 - -1,5"),5,IF(OR(CK582="-1 a -0,5",CK582="-1 - -0,5"),6,IF(OR(CK582="0 a 0,5",CK582="0 - 0,5"),7,IF(OR(CK582="1 a 1,5",CK582="1 - 1,5"),8,IF(CK582="2","NORMA",IF(OR(CK582="2,5 a 3",CK582="2,5 - 3"),9,IF(OR(CK582="3,5 a 4",CK582="3,5 - 4"),10,IF(OR(CK582="4,5 a 5",CK582="4,5 - 5"),11,IF(OR(CK582="5,5 a 6",CK582="5,5 - 6"),12,IF(OR(CK582="6,5 a 7",CK582="6,5 - 7"),13,IF(OR(CK582="7,5 a 8",CK582="7,5 - 8"),14,IF(OR(CK582="8,5 a 9",CK582="8,5 - 9,5",CK582="9 a 9,5"),15,IF(CK582="10",15,IF(OR(CK582="0,5 a 1",CK582="0,5 - 1"),7,"Fuera de rango")))))))))))))))))))</f>
        <v>9</v>
      </c>
      <c r="CO582" s="10" t="str">
        <f aca="false">IF(CM582&gt;0,"EME"," ")</f>
        <v> </v>
      </c>
      <c r="CQ582" s="10" t="str">
        <f aca="false">IF(CP582&gt;0,"0", " ")</f>
        <v> </v>
      </c>
      <c r="CR582" s="10" t="str">
        <f aca="false">IF(CP582&gt;0,"EME"," ")</f>
        <v> </v>
      </c>
      <c r="CS582" s="9" t="n">
        <v>0</v>
      </c>
      <c r="CV582" s="9" t="n">
        <v>0</v>
      </c>
      <c r="CY582" s="9" t="n">
        <v>-1.25</v>
      </c>
      <c r="DB582" s="9" t="n">
        <v>-1</v>
      </c>
      <c r="DC582" s="11" t="str">
        <f aca="false">IF(DB582&lt;0,"2"," ")</f>
        <v>2</v>
      </c>
      <c r="DD582" s="11" t="str">
        <f aca="false">IF(DB582&lt;0,"MIO"," ")</f>
        <v>MIO</v>
      </c>
      <c r="DE582" s="9" t="n">
        <v>0</v>
      </c>
      <c r="DF582" s="10" t="str">
        <f aca="false">IF(DE582&lt;0,"3"," ")</f>
        <v> </v>
      </c>
      <c r="DG582" s="10" t="str">
        <f aca="false">IF(DE582&lt;0,"AST"," ")</f>
        <v> </v>
      </c>
      <c r="DH582" s="9" t="n">
        <v>0</v>
      </c>
      <c r="DI582" s="10" t="str">
        <f aca="false">IF(DH582&lt;0,"3"," ")</f>
        <v> </v>
      </c>
      <c r="DJ582" s="10" t="str">
        <f aca="false">IF(DH582&lt;0,"AST"," ")</f>
        <v> </v>
      </c>
      <c r="DK582" s="9" t="n">
        <v>0</v>
      </c>
      <c r="DL582" s="10" t="str">
        <f aca="false">IF(DK582&gt;0,"4"," ")</f>
        <v> </v>
      </c>
      <c r="DM582" s="10" t="str">
        <f aca="false">IF(DK582&gt;0,"PRE"," ")</f>
        <v> </v>
      </c>
      <c r="DN582" s="9" t="n">
        <v>0</v>
      </c>
      <c r="DO582" s="10" t="str">
        <f aca="false">IF(DN582&gt;0,"4"," ")</f>
        <v> </v>
      </c>
      <c r="DP582" s="10" t="str">
        <f aca="false">IF(DN582&gt;0,"PRE"," ")</f>
        <v> </v>
      </c>
      <c r="DS582" s="12" t="str">
        <f aca="false">CONCATENATE(CO582,CU582,DA582,DG582,DM582)</f>
        <v>   </v>
      </c>
      <c r="DT582" s="10" t="e">
        <f aca="false" t="array" ref="DT582">_xlfn.IFS(DS582="EME    ","0", DS582=" HIP   ","1", DS582="  MIO  ","2", DS582="   AST ","3", DS582="    PRE","4", DS582="EME   PRE","5", DS582=" HIP  PRE","6", DS582=" HIP AST ","7", DS582="  MIO PRE","8", DS582="  MIOAST ","9", DS582="   ASTPRE","10",DS582=" HIP ASTPRE","11", DS582="  MIOASTPRE","12", DS582="     ","0")</f>
        <v>#N/A</v>
      </c>
      <c r="DV582" s="1" t="e">
        <f aca="false" t="array" ref="DV582">_xlfn.IFS(DU582="SI","2", DU582="NO","1")</f>
        <v>#N/A</v>
      </c>
      <c r="DX582" s="11" t="str">
        <f aca="false">IF(DW582=0,"1","2")</f>
        <v>1</v>
      </c>
      <c r="DY582" s="11" t="str">
        <f aca="false" t="array" ref="DY582">_xlfn.IFS(DW582=0,"0", DW582=0.25, "1", DW582=0.5,"2", DW582=0.75,"3", DW582=1,"4",DW582=1.25,"5", DW582=1.5,"6", DW582=1.75,"7", DW582=2,"8")</f>
        <v>0</v>
      </c>
      <c r="EA582" s="11" t="str">
        <f aca="false">IF(DZ582=0,"1","2")</f>
        <v>1</v>
      </c>
      <c r="EB582" s="11" t="str">
        <f aca="false" t="array" ref="EB582">_xlfn.IFS(DZ582=0,"0", DZ582=0.25, "1", DZ582=0.5,"2", DZ582=0.75,"3", DZ582=1,"4",DZ582=1.25,"5", DZ582=1.5,"6", DZ582=1.75,"7", DZ582=2,"8")</f>
        <v>0</v>
      </c>
      <c r="ED582" s="10" t="str">
        <f aca="false">IF(EC582=0,"1","2")</f>
        <v>1</v>
      </c>
      <c r="EE582" s="11" t="str">
        <f aca="false" t="array" ref="EE582">_xlfn.IFS(EC582=0,"0", EC582=-0.25, "1", EC582=-0.5,"2", EC582=-0.75,"3", EC582=-1,"4",EC582=-1.25,"5", EC582=-1.5,"6", EC582=-1.75,"7", EC582=-2,"8", EC582=-2.25,"9",EC582=-2.5,"10", EC582=-2.75,"11", EC582=-3,"12", EC582=-3.25,"13", EC582=-3.5,"14", EC582=-3.75,"15",EC582=-4,"16")</f>
        <v>0</v>
      </c>
      <c r="EG582" s="10" t="str">
        <f aca="false">IF(EF582=0,"1","2")</f>
        <v>1</v>
      </c>
      <c r="EH582" s="11" t="str">
        <f aca="false" t="array" ref="EH582">_xlfn.IFS(EF582=0,"0", EF582=-0.25, "1", EF582=-0.5,"2", EF582=-0.75,"3", EF582=-1,"4",EF582=-1.25,"5", EF582=-1.5,"6", EF582=-1.75,"7", EF582=-2,"8", EF582=-2.25,"9",EF582=-2.5,"10", EF582=-2.75,"11", EF582=-3,"12", EF582=-3.25,"13", EF582=-3.5,"14", EF582=-3.75,"15",EF582=-4,"16")</f>
        <v>0</v>
      </c>
      <c r="EJ582" s="11" t="str">
        <f aca="false">IF(EI582=0,"1","2")</f>
        <v>1</v>
      </c>
      <c r="EK582" s="11" t="str">
        <f aca="false" t="array" ref="EK582">_xlfn.IFS(EI582=0,"0", EI582=-0.25, "1", EI582=-0.5,"2", EI582=-0.75,"3", EI582=-1,"4",EI582=-1.25,"5", EI582=-1.5,"6", EI582=-1.75,"7", EI582=-2,"8", EI582=-2.25,"9", EI582=-2.25,"9",EI582=-2.5,"10", EI582=-2.75,"11", EI582=-3,"12", EI582=-3.25,"13", EI582=-3.5,"14", EI582=-3.75,"15",EI582=-4,"16", EI582=0.25, "17", EI582=0.5, "18")</f>
        <v>0</v>
      </c>
      <c r="EM582" s="11" t="str">
        <f aca="false">IF(EL582=0,"1","2")</f>
        <v>1</v>
      </c>
      <c r="EN582" s="11" t="str">
        <f aca="false" t="array" ref="EN582">_xlfn.IFS(EL582=0.25,"17",EL582=0.5,"18", EL582=0,"0", EL582=-0.25, "1", EL582=-0.5,"2", EL582=-0.75,"3", EL582=-1,"4",EL582=-1.25,"5", EL582=-1.5,"6", EL582=-1.75,"7", EL582=-2,"8",EL582= -2.25,"9",EL582=-2.5,"10",EL582= -2.75,"11",EL582= -3,"12",EL582= -3.25,"13",EL582= -3.5,"14",EL582= -3.75,"15",EL582=-4,"16")</f>
        <v>0</v>
      </c>
      <c r="EP582" s="11" t="str">
        <f aca="false">IF(EO582=0,"1","2")</f>
        <v>1</v>
      </c>
      <c r="EQ582" s="11" t="str">
        <f aca="false" t="array" ref="EQ582">_xlfn.IFS(EO582=0,"0", EO582=0.25, "1", EO582=0.5,"2", EO582=0.75,"3", EO582=1,"4",EO582=1.25,"5", EO582=1.5,"6", EO582=1.75,"7", EO582=2,"8", EO582=2.25,"9", EO582=2.25,"9",EO582=2.5,"10", EO582=2.75,"11", EO582=3,"12", EO582=3.25,"13", EO582=3.5,"14", EO582=3.75,"15",EO582=4,"16", EO582=-0.25, "17", bq=-0.5, "18")</f>
        <v>0</v>
      </c>
      <c r="ES582" s="11" t="str">
        <f aca="false">IF(ER582=0,"1","2")</f>
        <v>1</v>
      </c>
      <c r="ET582" s="11" t="str">
        <f aca="false" t="array" ref="ET582">_xlfn.IFS(ER582=0,"0", ER582=0.25, "1", ER582=0.5,"2", ER582=0.75,"3", ER582=1,"4",ER582=1.25,"5", ER582=1.5,"6", ER582=1.75,"7", ER582=2,"8", ER582=2.25,"9", ER582=2.25,"9",ER582=2.5,"10", ER582=2.75,"11", ER582=3,"12", ER582=3.25,"13", ER582=3.5,"14", ER582=3.75,"15",ER582=4,"16", ER582=-0.25, "17", bq=-0.5, "18")</f>
        <v>0</v>
      </c>
      <c r="EV582" s="14" t="e">
        <f aca="false">VLOOKUP(EU582,LEYENDA!$G$2:$H$8,2,TRUE())</f>
        <v>#N/A</v>
      </c>
      <c r="EW582" s="14" t="e">
        <f aca="false" t="array" ref="EW582">_xlfn.IFS(EV582="0-5","1", EV582="6-12","2", EV582="13-18","3", EV582="19-24","4", EV582="25-36","5", EV582="37-48","6", EV582="49-60","7")</f>
        <v>#N/A</v>
      </c>
    </row>
    <row r="583" customFormat="false" ht="13.5" hidden="false" customHeight="false" outlineLevel="0" collapsed="false">
      <c r="A583" s="1" t="n">
        <v>226</v>
      </c>
      <c r="B583" s="2" t="n">
        <v>2</v>
      </c>
      <c r="C583" s="33" t="n">
        <v>44336</v>
      </c>
      <c r="E583" s="5" t="str">
        <f aca="false">VLOOKUP(A583,'286'!$A$3:$J$6279,10,FALSE())</f>
        <v>SÁNCHEZ ANGUIANO, ADARA</v>
      </c>
      <c r="F583" s="4" t="str">
        <f aca="false">VLOOKUP(A583,'286'!$A$3:$I$1768,3,FALSE())</f>
        <v>SANANA</v>
      </c>
      <c r="G583" s="6" t="n">
        <f aca="false">VLOOKUP(A583,'286'!$A$3:$I$1768,4,FALSE())</f>
        <v>31817</v>
      </c>
      <c r="H583" s="7" t="n">
        <f aca="false">YEAR(C583)-YEAR(G583)</f>
        <v>34</v>
      </c>
      <c r="I583" s="1" t="str">
        <f aca="false">VLOOKUP(H583,LEYENDA!$C$2:$D$6,2,TRUE())</f>
        <v>25-40</v>
      </c>
      <c r="J583" s="5" t="str">
        <f aca="false">VLOOKUP(A583,'286'!$A$3:$I$1768,7,FALSE())</f>
        <v>M</v>
      </c>
      <c r="K583" s="8" t="n">
        <f aca="false">VLOOKUP(A583,'286'!$A$3:$I$1768,2,FALSE())</f>
        <v>0</v>
      </c>
      <c r="L583" s="4" t="str">
        <f aca="false">VLOOKUP(A583,'286'!$A$3:$I$1768,8,FALSE())</f>
        <v>D</v>
      </c>
      <c r="M583" s="4" t="str">
        <f aca="false">VLOOKUP(A583,'286'!$A$3:$I$1768,9,FALSE())</f>
        <v>D</v>
      </c>
      <c r="N583" s="8" t="str">
        <f aca="false">IF(R583=O583, "MISMA","CONTRARIA")</f>
        <v>MISMA</v>
      </c>
      <c r="O583" s="8" t="str">
        <f aca="false" t="array" ref="O583">_xlfn.IFS(L583="D","1", L583="I","2")</f>
        <v>1</v>
      </c>
      <c r="P583" s="8" t="e">
        <f aca="false" t="array" ref="P583">_xlfn.IFS(K583="OD","1", K583="OI","2")</f>
        <v>#N/A</v>
      </c>
      <c r="Q583" s="1" t="str">
        <f aca="false" t="array" ref="Q583">_xlfn.IFS(J583="M","1", J583="H","2")</f>
        <v>1</v>
      </c>
      <c r="R583" s="8" t="str">
        <f aca="false" t="array" ref="R583">_xlfn.IFS(M583="D","1", M583="I","2")</f>
        <v>1</v>
      </c>
      <c r="S583" s="1" t="str">
        <f aca="false" t="array" ref="S583">_xlfn.IFS(N583="CONTRARIA", "1",N583= "MISMA","2")</f>
        <v>2</v>
      </c>
      <c r="T583" s="1" t="str">
        <f aca="false" t="array" ref="T583">_xlfn.IFS(I583="0-12","1", I583="13-24","2", I583="25-40","3", I583="41-60","4", I583="61-100","5")</f>
        <v>3</v>
      </c>
      <c r="U583" s="9" t="n">
        <v>-1</v>
      </c>
      <c r="V583" s="10" t="str">
        <f aca="false">IF(U583="","",IF(AND(U583&gt;=-9,U583&lt;=-6.5),"-9 a -6,5",IF(AND(U583&gt;=-6,U583&lt;=-3.5),"-6 a -3,5",IF(AND(U583&gt;=-3,U583&lt;=-1),"-3 a -1",IF(U583=-0.5,"-0,5",IF(AND(U583&gt;=0,U583&lt;=2.5),"0 a 2,5",IF(AND(U583&gt;=3,U583&lt;=5.5),"3 a 5,5",IF(AND(U583&gt;=6,U583&lt;=8.5),"6 a 8,5",IF(AND(U583&gt;=9,U583&lt;=20),"9 a 20","Fuera de rango")))))))))</f>
        <v>-3 a -1</v>
      </c>
      <c r="W583" s="11" t="n">
        <f aca="false">IF(V583="","",IF(V583="-9 a -6,5",2,IF(V583="-6 a -3,5",3,IF(V583="-3 a -1",4,IF(V583="-0,5","NORMA",IF(V583="0 a 2,5",5,IF(V583="3 a 5,5",6,IF(V583="6 a 8,5",7,IF(V583="9 a 20",8,"Fuera de rango")))))))))</f>
        <v>4</v>
      </c>
      <c r="X583" s="9" t="n">
        <v>4</v>
      </c>
      <c r="Y583" s="11" t="str">
        <f aca="false">IF(X583="","",IF(AND(X583&gt;=0,X583&lt;=4),"0 a 4",IF(AND(X583&gt;=4.5,X583&lt;=8.5),"4,5 a 8,5",IF(X583=9,"9",IF(AND(X583&gt;=9.5,X583&lt;=13),"9,5 a 13",IF(AND(X583&gt;=13.5,X583&lt;=20),"13,5 a 20",IF(AND(X583&gt;=20.5,X583&lt;=35),"20,5 a 35","Fuera de rango")))))))</f>
        <v>0 a 4</v>
      </c>
      <c r="Z583" s="11" t="n">
        <f aca="false">IF(Y583="","",IF(Y583="0 a 4",1,IF(Y583="4,5 a 8,5",2,IF(Y583="9","NORMA",IF(Y583="9,5 a 13",3,IF(Y583="13,5 a 20",4,IF(Y583="20,5 a 35",5,"Fuera de rango")))))))</f>
        <v>1</v>
      </c>
      <c r="AA583" s="9" t="n">
        <v>17</v>
      </c>
      <c r="AB583" s="10" t="str">
        <f aca="false">IF(AA583="","",IF(AND(AA583&gt;=0,AA583&lt;=9),"0 a 9",IF(AND(AA583&gt;=9.5,AA583&lt;=18.5),"9,5 a 18,5",IF(AA583=19,"19",IF(AND(AA583&gt;=19.5,AA583&lt;=28),"19,5 a 28",IF(AND(AA583&gt;=28.5,AA583&lt;=40),"28,5 a 40","Fuera de rango"))))))</f>
        <v>9,5 a 18,5</v>
      </c>
      <c r="AC583" s="11" t="n">
        <f aca="false" t="array" ref="AC583">_xlfn.IFS(AB583="","",AB583="0 a 9",1,AB583="9,5 a 18,5",2,AB583="19","NORMA",AB583="19,5 a 28",3,AB583="28,5 a 40",4,TRUE(),"Fuera de rango")</f>
        <v>2</v>
      </c>
      <c r="AD583" s="9" t="n">
        <v>8</v>
      </c>
      <c r="AE583" s="10" t="str">
        <f aca="false">IF(AD583="","",IF(AND(AD583&gt;=-10,AD583&lt;=0),"De -10 a 0",IF(AND(AD583&gt;=0.5,AD583&lt;=9.5),"0,5 a 9,5",IF(AD583=10,"10",IF(AND(AD583&gt;=10.5,AD583&lt;=20),"10,5 a 20",IF(AND(AD583&gt;=20.5,AD583&lt;=40),"20,5 a 40","Fuera de rango"))))))</f>
        <v>0,5 a 9,5</v>
      </c>
      <c r="AF583" s="12" t="n">
        <f aca="false">IF(AD583="","",IF(AND(AD583&gt;=-10,AD583&lt;=0),1,IF(AND(AD583&gt;=0.5,AD583&lt;=9.5),2,IF(AD583=10,"NORMA",IF(AND(AD583&gt;=10.5,AD583&lt;=20),3,IF(AND(AD583&gt;=20.5,AD583&lt;=40),4,""))))))</f>
        <v>2</v>
      </c>
      <c r="AG583" s="9" t="n">
        <v>4</v>
      </c>
      <c r="AH583" s="10" t="str">
        <f aca="false">IF(AG583="","",IF(AND(AG583&gt;=0,AG583&lt;=4),"0 a 4",IF(AND(AG583&gt;=4.5,AG583&lt;=8.5),"4,5 a 8,5",IF(AG583=9,"9",IF(AND(AG583&gt;=9.5,AG583&lt;=13),"9,5 a 13",IF(AND(AG583&gt;=13.5,AG583&lt;=25),"13,5 a 25","Fuera de rango"))))))</f>
        <v>0 a 4</v>
      </c>
      <c r="AI583" s="10" t="n">
        <f aca="false">IF(AH583="","",IF(AH583="0 a 4",1,IF(AH583="4,5 a 8,5",2,IF(AH583="9","NORMA",IF(AH583="9,5 a 13",3,IF(AH583="13,5 a 25",4,""))))))</f>
        <v>1</v>
      </c>
      <c r="AJ583" s="9" t="n">
        <v>2</v>
      </c>
      <c r="AK583" s="10" t="str">
        <f aca="false">IF(AJ583="","",IF(AND(AJ583&gt;=-15,AJ583&lt;=-10.5),"-15 a -10,5",IF(AND(AJ583&gt;=-10,AJ583&lt;=-4),"-10 a -4",IF(AND(AJ583&gt;=-4.5,AJ583&lt;=0),"-4,5 a 0",IF(AND(AJ583&gt;=0.5,AJ583&lt;=4.5),"0,5 a 4,5",IF(AJ583=5,"5",IF(AND(AJ583&gt;=5.5,AJ583&lt;=10),"5,5 a 10",IF(AND(AJ583&gt;=10.5,AJ583&lt;=20),"10,5 a 20","Fuera de rango"))))))))</f>
        <v>0,5 a 4,5</v>
      </c>
      <c r="AL583" s="11" t="n">
        <f aca="false">IF(AK583="","",IF(AK583="-15 a -10,5",1,IF(AK583="-10 a -4",2,IF(AK583="-4,5 a 0",3,IF(AK583="0,5 a 4,5",4,IF(AK583="5","NORMA",IF(AK583="5,5 a 10",5,IF(AK583="10,5 a 20",6,"Error"))))))))</f>
        <v>4</v>
      </c>
      <c r="AM583" s="9" t="n">
        <v>0</v>
      </c>
      <c r="AN583" s="10" t="str">
        <f aca="false">IF(AM583="","",IF(AND(AM583&gt;=-7.5,AM583&lt;=-5.5),"-7,5 a -5,5",IF(AND(AM583&gt;=-5,AM583&lt;=-3),"-5 a -3",IF(AND(AM583&gt;=-2.5,AM583&lt;=-0.5),"-2,5 a -0,5",IF(AM583=0,"0,00",IF(AND(AM583&gt;=0.5,AM583&lt;=2.5),"0,5 a 2,5",IF(AND(AM583&gt;=3,AM583&lt;=5),"3 a 5",IF(AND(AM583&gt;=5.5,AM583&lt;=7.5),"5,5 a 7,5",IF(AND(AM583&gt;=8,AM583&lt;=10),"8 a 10","Fuera de rango")))))))))</f>
        <v>0,00</v>
      </c>
      <c r="AO583" s="11" t="str">
        <f aca="false">IF(AN583="","",IF(AN583="-7,5 a -5,5",1,IF(AN583="-5 a -3",2,IF(AN583="-2,5 a -0,5",3,IF(AN583="0,00","NORMA",IF(AN583="0,5 a 2,5",4,IF(AN583="3 a 5",5,IF(AN583="5,5 a 7,5",6,IF(AN583="8 a 10",7,"Error")))))))))</f>
        <v>NORMA</v>
      </c>
      <c r="AP583" s="9" t="n">
        <v>7</v>
      </c>
      <c r="AQ583" s="10" t="str">
        <f aca="false">IF(AP583="","",IF(AND(AP583&gt;=-20,AP583&lt;=-9.5),"-20 a -9,5",IF(AND(AP583&gt;=-9,AP583&lt;=-6.5),"-9 a -6,5",IF(AP583=-6,"-6",IF(AND(AP583&gt;=-5.5,AP583&lt;=-3),"-5,5 a -3",IF(AND(AP583&gt;=-2.5,AP583&lt;=0),"-2,5 a 0",IF(AND(AP583&gt;=0.5,AP583&lt;=3),"0,5 a 3",IF(AND(AP583&gt;=3.5,AP583&lt;=6),"3,5 a 6",IF(AND(AP583&gt;=6.5,AP583&lt;=9),"6,5 a 9",IF(AND(AP583&gt;=9.5,AP583&lt;=20),"9,5 a 20","Fuera de rango"))))))))))</f>
        <v>6,5 a 9</v>
      </c>
      <c r="AR583" s="11" t="n">
        <f aca="false">IF(AQ583="","",IF(AQ583="-20 a -9,5",1,IF(AQ583="-9 a -6,5",2,IF(AQ583="-6","NORMA",IF(AQ583="-5,5 a -3",3,IF(AQ583="-2,5 a 0",4,IF(AQ583="0,5 a 3",5,IF(AQ583="3,5 a 6",6,IF(AQ583="6,5 a 9",7,IF(AQ583="9,5 a 20",8,""))))))))))</f>
        <v>7</v>
      </c>
      <c r="AS583" s="9" t="n">
        <v>3</v>
      </c>
      <c r="AT583" s="10" t="str">
        <f aca="false">IF(AS583="","",IF(AND(AS583&gt;=-16,AS583&lt;=-14),"-16 a -14",IF(AND(AS583&gt;=-13.5,AS583&lt;=-11.5),"-13,5 a -11,5",IF(AND(AS583&gt;=-11,AS583&lt;=-9),"-11 a -9",IF(AND(AS583&gt;=-8.5,AS583&lt;=-6.5),"-8,5 a -6,5",IF(AND(AS583&gt;=-6,AS583&lt;=-4),"-6 a -4",IF(AND(AS583&gt;=-3.5,AS583&lt;=-1.5),"-3,5 a -1,5",IF(AND(AS583&gt;=-1,AS583&lt;=1),"-1 a 1",IF(AND(AS583&gt;=1.5,AS583&lt;=3.5),"1,5 a 3,5",IF(AND(AS583&gt;=4,AS583&lt;=6),"4 a 6",IF(AND(AS583&gt;=6.5,AS583&lt;=8.5),"6,5 a 8,5",IF(AND(AS583&gt;=9,AS583&lt;=11),"9 a 11",IF(AND(AS583&gt;=11.5,AS583&lt;=13.5),"11,5 a 13,5",IF(AND(AS583&gt;=14,AS583&lt;=16),"14 a 16",IF(AND(AS583&gt;=16.5,AS583&lt;=18.5),"16,5 a 18,5",IF(AND(AS583&gt;=19,AS583&lt;=21),"19 a 21","Fuera de rango"))))))))))))))))</f>
        <v>1,5 a 3,5</v>
      </c>
      <c r="AU583" s="11" t="n">
        <f aca="false" t="array" ref="AU583">IF(AT583="","",_xlfn.IFS(AT583="-16 a -14",1,AT583="-13,5 a -11,5",2,AT583="-11 a -9",3,AT583="-8,5 a -6,5",4,AT583="-6 a -4",5,AT583="-3,5 a -1,5",6,AT583="-1 a 1",7,AT583="1,5 a 3,5",8,AT583="4 a 6","NORMA",AT583="6,5 a 8,5",9,AT583="9 a 11",10,AT583="11,5 a 13,5",11,AT583="14 a 16",12,AT583="16,5 a 18,5",13,AT583="19 a 21",14,TRUE(),""))</f>
        <v>8</v>
      </c>
      <c r="AV583" s="9" t="n">
        <v>1</v>
      </c>
      <c r="AW583" s="10" t="str">
        <f aca="false">IF(AV583="","",IF(AND(AV583&gt;=-1,AV583&lt;=-0.5),"-1 a -0,5",IF(AND(AV583&gt;-0.5,AV583&lt;=0),"De -0,5 a 0",IF(AND(AV583&gt;=0.25,AV583&lt;=0.75),"0,25 a 0,75",IF(AND(AV583&gt;=1,AV583&lt;=1.5),"1 a 1,5",IF(AND(AV583&gt;=1.75,AV583&lt;=2.25),"1,75 a 2,25",IF(AND(AV583&gt;=2.5,AV583&lt;=3),"2,5 a 3",IF(AND(AV583&gt;=3.25,AV583&lt;=3.75),"3,25 a 3,75","Fuera de rango"))))))))</f>
        <v>1 a 1,5</v>
      </c>
      <c r="AX583" s="10" t="n">
        <f aca="false">IF(AW583="","",IF(OR(AW583="-1 a -0,5",AW583="-1 a -0.5"),1,IF(OR(AW583="De -0,5 a 0",AW583="-0,5 a 0",AW583="De -0.5 a 0"),2,IF(OR(AW583="0,25 a 0,75",AW583="0.25 a 0.75"),"NORMA",IF(OR(AW583="1 a 1,5",AW583="1 a 1.5"),3,IF(OR(AW583="1,75 a 2,25",AW583="1.75 a 2.25"),4,IF(OR(AW583="2,5 a 3",AW583="2.5 a 3"),5,IF(OR(AW583="3,25 a 3,75",AW583="3.25 a 3.75"),6,""))))))))</f>
        <v>3</v>
      </c>
      <c r="AY583" s="9" t="n">
        <v>-2</v>
      </c>
      <c r="AZ583" s="10" t="str">
        <f aca="false">IF(AY583="","",IF(AND(AY583&gt;=-20,AY583&lt;=-9.5),"-20 a -9,5",IF(AND(AY583&gt;=-9,AY583&lt;=-6.5),"-9 a -6,5",IF(AY583=-6,"-6",IF(AND(AY583&gt;=-5.5,AY583&lt;=-3),"-5,5 a -3",IF(AND(AY583&gt;=-2.5,AY583&lt;=0),"-2,5 a 0",IF(AND(AY583&gt;=0.5,AY583&lt;=3),"0,5 a 3",IF(AND(AY583&gt;=3.5,AY583&lt;=6),"3,5 a 6","Fuera de rango"))))))))</f>
        <v>-2,5 a 0</v>
      </c>
      <c r="BA583" s="11" t="n">
        <f aca="false">IF(AZ583="","",IF(AZ583="-20 a -9,5",1,IF(AZ583="-9 a -6,5",2,IF(AZ583="-6","NORMA",IF(AZ583="-5,5 a -3",3,IF(AZ583="-2,5 a 0",4,IF(AZ583="0,5 a 3",5,IF(AZ583="3,5 a 6",6,""))))))))</f>
        <v>4</v>
      </c>
      <c r="BB583" s="9" t="n">
        <v>0</v>
      </c>
      <c r="BC583" s="10" t="str">
        <f aca="false" t="array" ref="BC583">IF(BB583="","",_xlfn.IFS(AND(BB583&gt;=0,BB583&lt;=2),"0 a 2",AND(BB583&gt;=2.5,BB583&lt;=4.5),"2,5 a 4,5",AND(BB583&gt;=5,BB583&lt;=7),"5 a 7",AND(BB583&gt;=7.5,BB583&lt;=9.5),"7,5 a 9,5",AND(BB583&gt;=10,BB583&lt;=12),"10 a 12",AND(BB583&gt;=12.5,BB583&lt;=14.5),"12,5 a 14,5",BB583=15,"15",AND(BB583&gt;=15.5,BB583&lt;=17.5),"15,5 a 17,5",AND(BB583&gt;=18,BB583&lt;=20),"18 a 20",AND(BB583&gt;=20.5,BB583&lt;=22.5),"20,5 a 22,5",AND(BB583&gt;=23,BB583&lt;=25),"23 a 25",TRUE(),"Fuera de rango"))</f>
        <v>0 a 2</v>
      </c>
      <c r="BD583" s="11" t="n">
        <f aca="false" t="array" ref="BD583">IF(BC583="","",_xlfn.IFS(BC583="0 a 2",1,BC583="2,5 a 4,5",2,BC583="5 a 7",3,BC583="7,5 a 9,5",4,BC583="10 a 12",5,BC583="12,5 a 14,5",6,BC583="15","NORMA",BC583="15,5 a 17,5",7,BC583="18 a 20",8,BC583="20,5 a 22,5",9,BC583="23 a 25",10,TRUE(),"Fuera de rango"))</f>
        <v>1</v>
      </c>
      <c r="BE583" s="9" t="n">
        <v>28</v>
      </c>
      <c r="BF583" s="10" t="str">
        <f aca="false">IF(BE583="","",IF(AND(BE583&gt;=-20,BE583&lt;=-10),"-20 a -10",IF(AND(BE583&gt;=-9.5,BE583&lt;=0.5),"-9,5 a 0,5",IF(AND(BE583&gt;=1,BE583&lt;=11),"1 a 11",IF(AND(BE583&gt;=11.5,BE583&lt;=20.5),"11,5 a 20,5",IF(BE583=21,"21",IF(AND(BE583&gt;=21.5,BE583&lt;=31.5),"21,5 a 31,5",IF(AND(BE583&gt;=32,BE583&lt;=42),"32 a 42","Fuera de rango"))))))))</f>
        <v>21,5 a 31,5</v>
      </c>
      <c r="BG583" s="11" t="n">
        <f aca="false">IF(BF583="","",IF(BF583="-20 a -10",1,IF(BF583="-9,5 a 0,5",2,IF(BF583="1 a 11",3,IF(BF583="11,5 a 20,5",4,IF(BF583="21","NORMA",IF(BF583="21,5 a 31,5",5,IF(BF583="32 a 42",6,""))))))))</f>
        <v>5</v>
      </c>
      <c r="BH583" s="9" t="n">
        <v>20</v>
      </c>
      <c r="BI583" s="10" t="str">
        <f aca="false">IF(BH583="","",IF(AND(BH583&gt;=-20,BH583&lt;=-15),"-20 a -15",IF(AND(BH583&gt;=-14.5,BH583&lt;=-9.5),"-14,5 a -9,5",IF(AND(BH583&gt;=-9,BH583&lt;=-4),"-9 a -4",IF(AND(BH583&gt;=-3.5,BH583&lt;=2.5),"-3,5 a 2,5",IF(AND(BH583&gt;=3,BH583&lt;=8),"3 a 8",IF(AND(BH583&gt;=8.5,BH583&lt;=14.5),"8,5 a 14,5",IF(BH583=15,"15",IF(AND(BH583&gt;=15.5,BH583&lt;=20.5),"15,5 a 20,5",IF(AND(BH583&gt;=21,BH583&lt;=26),"21 a 26","Fuera de rango"))))))))))</f>
        <v>15,5 a 20,5</v>
      </c>
      <c r="BJ583" s="11" t="n">
        <f aca="false">IF(BI583="","",IF(BI583="-20 a -15",1,IF(BI583="-14,5 a -9,5",2,IF(BI583="-9 a -4",3,IF(BI583="-3,5 a 2,5",4,IF(BI583="3 a 8",5,IF(BI583="8,5 a 14,5",6,IF(BI583="15","NORMA",IF(BI583="15,5 a 20,5",7,IF(BI583="21 a 26",8,IF(BI583="26,5 a 31,5",9,"")))))))))))</f>
        <v>7</v>
      </c>
      <c r="BK583" s="9" t="n">
        <v>8</v>
      </c>
      <c r="BL583" s="10" t="str">
        <f aca="false">IF(BK583="","",IF(AND(BK583&gt;=0,BK583&lt;=2),"0 - 2",IF(AND(BK583&gt;=2.5,BK583&lt;=4.5),"2,5 - 4,5",IF(AND(BK583&gt;=5,BK583&lt;=7),"5 - 7",IF(AND(BK583&gt;=7.5,BK583&lt;=9.5),"7,5 - 9,5",IF(AND(BK583&gt;=10,BK583&lt;=12),"10 - 12",IF(AND(BK583&gt;=12.5,BK583&lt;=13.5),"12,5 - 13,5",IF(BK583=14,"14",IF(AND(BK583&gt;=14.5,BK583&lt;=16.5),"14,5 - 16,5",IF(AND(BK583&gt;=17,BK583&lt;=19),"17 - 19",IF(AND(BK583&gt;=19.5,BK583&lt;=21.5),"19,5 - 21,5",IF(AND(BK583&gt;=22,BK583&lt;=24),"22 - 24",IF(AND(BK583&gt;=24.5,BK583&lt;=26.5),"24,5 - 26,5",IF(AND(BK583&gt;=27,BK583&lt;=29),"27 - 29",IF(AND(BK583&gt;=29.5,BK583&lt;=30),"29,5 - 30","Fuera de rango")))))))))))))))</f>
        <v>7,5 - 9,5</v>
      </c>
      <c r="BM583" s="11" t="n">
        <f aca="false">IF(BL583="","",IF(BL583="0 - 2",1,IF(BL583="2,5 - 4,5",2,IF(BL583="5 - 7",3,IF(BL583="7,5 - 9,5",4,IF(BL583="10 - 12",5,IF(BL583="12,5 - 13,5",6,IF(BL583="14","NORMA",IF(BL583="14,5 - 16,5",7,IF(BL583="17 - 19",8,IF(BL583="19,5 - 21,5",9,IF(BL583="22 - 24",10,IF(BL583="24,5 - 26,5",11,IF(BL583="27 - 29",12,IF(BL583="29,5 - 30",13,"")))))))))))))))</f>
        <v>4</v>
      </c>
      <c r="BN583" s="9" t="n">
        <v>12</v>
      </c>
      <c r="BO583" s="11" t="str">
        <f aca="false">IF(BN583="","",IF(AND(BN583&gt;=-20,BN583&lt;=-10),"-20 a -10",IF(AND(BN583&gt;=-9.5,BN583&lt;=0.5),"-9,5 a 0,5",IF(AND(BN583&gt;=1,BN583&lt;=11),"1 a 11",IF(AND(BN583&gt;=11.5,BN583&lt;=21.5),"11,5 a 21,5",IF(BN583=22,"22",IF(AND(BN583&gt;=22.5,BN583&lt;=32.5),"22,5 a 32,5",IF(AND(BN583&gt;=33,BN583&lt;=43),"33 a 43","Fuera de rango"))))))))</f>
        <v>11,5 a 21,5</v>
      </c>
      <c r="BP583" s="11" t="n">
        <f aca="false">IF(BO583="","",IF(BO583="-20 a -10",1,IF(BO583="-9,5 a 0,5",2,IF(BO583="1 a 11",3,IF(BO583="11,5 a 21,5",4,IF(BO583="22","NORMA",IF(BO583="22,5 a 32,5",5,IF(BO583="33 a 43",6,""))))))))</f>
        <v>4</v>
      </c>
      <c r="BQ583" s="9" t="n">
        <v>8</v>
      </c>
      <c r="BR583" s="10" t="str">
        <f aca="false">IF(BQ583="","",IF(AND(BQ583&gt;=-20,BQ583&lt;=-15),"-20 a -15",IF(AND(BQ583&gt;=-14.5,BQ583&lt;=-9.5),"-14,5 a -9,5",IF(AND(BQ583&gt;=-9,BQ583&lt;=-4),"-9 a -4",IF(AND(BQ583&gt;=-3.5,BQ583&lt;=2.5),"-3,5 a 2,5",IF(AND(BQ583&gt;=3,BQ583&lt;=8),"3 a 8",IF(AND(BQ583&gt;=8.5,BQ583&lt;=13.5),"8,5 a 13,5",IF(AND(BQ583&gt;=14,BQ583&lt;=17.5),"14 a 17,5",IF(BQ583=18,"18",IF(AND(BQ583&gt;=18.5,BQ583&lt;=23.5),"18,5 a 23,5",IF(AND(BQ583&gt;=24,BQ583&lt;=29),"24 a 29",IF(AND(BQ583&gt;=29.5,BQ583&lt;=34.5),"29,5 a 34,5",IF(AND(BQ583&gt;=35,BQ583&lt;=40),"35 a 40","Fuera de rango")))))))))))))</f>
        <v>3 a 8</v>
      </c>
      <c r="BS583" s="11" t="n">
        <f aca="false">IF(BR583="","",IF(BR583="-20 a -15",1,IF(BR583="-14,5 a -9,5",2,IF(BR583="-9 a -4",3,IF(BR583="-3,5 a 2,5",4,IF(BR583="3 a 8",5,IF(BR583="8,5 a 13,5",6,IF(BR583="14 a 17,5",7,IF(BR583="18","NORMA",IF(BR583="18,5 a 23,5",8,IF(BR583="24 a 29",9,IF(BR583="29,5 a 34,5",10,IF(BR583="35 a 40",11,"")))))))))))))</f>
        <v>5</v>
      </c>
      <c r="BT583" s="9" t="n">
        <v>0</v>
      </c>
      <c r="BU583" s="10" t="str">
        <f aca="false">IF(BT583="","",IF(AND(BT583&gt;=-20,BT583&lt;=-18),"-20 a -18",IF(AND(BT583&gt;=-17.5,BT583&lt;=-15.5),"-17,5 a -15,5",IF(AND(BT583&gt;=-15,BT583&lt;=-13),"-15 a -13",IF(AND(BT583&gt;=-12.5,BT583&lt;=-10.5),"-12,5 a -10,5",IF(AND(BT583&gt;=-10,BT583&lt;=-8),"-10 a -8",IF(AND(BT583&gt;=-7.5,BT583&lt;=-5.5),"-7,5 a -5,5",IF(AND(BT583&gt;=-5,BT583&lt;=-3),"-5 a -3",IF(AND(BT583&gt;=-2.5,BT583&lt;=-0.5),"-2,5 a -0,5",IF(BT583=0,"0",IF(AND(BT583&gt;=0.5,BT583&lt;=2.5),"0,5 a 2,5",IF(AND(BT583&gt;=3,BT583&lt;=5),"3 a 5",IF(AND(BT583&gt;=5.5,BT583&lt;=7.5),"5,5 a 7,5",IF(AND(BT583&gt;=8,BT583&lt;=10),"8 a 10",IF(AND(BT583&gt;=10.5,BT583&lt;=12.5),"10,5 a 12,5",IF(AND(BT583&gt;=13,BT583&lt;=15),"13 a 15",IF(AND(BT583&gt;=15.5,BT583&lt;=17.5),"15,5 a 17,5",IF(AND(BT583&gt;=18,BT583&lt;=20),"18 a 20","Fuera de rango"))))))))))))))))))</f>
        <v>0</v>
      </c>
      <c r="BV583" s="11" t="str">
        <f aca="false">IF(BT583="","",IF(BT583=0,"NORMA",IF(AND(BT583&gt;=-20,BT583&lt;=-18),2,IF(AND(BT583&gt;=-17.5,BT583&lt;=-15.5),2,IF(AND(BT583&gt;=-15,BT583&lt;=-13),3,IF(AND(BT583&gt;=-12.5,BT583&lt;=-10.5),4,IF(AND(BT583&gt;=-10,BT583&lt;=-8),5,IF(AND(BT583&gt;=-7.5,BT583&lt;=-5.5),6,IF(AND(BT583&gt;=-5,BT583&lt;=-3),7,IF(AND(BT583&gt;=-2.5,BT583&lt;=-0.5),8,IF(AND(BT583&gt;=0.5,BT583&lt;=2.5),9,IF(AND(BT583&gt;=3,BT583&lt;=5),10,IF(AND(BT583&gt;=5.5,BT583&lt;=7.5),11,IF(AND(BT583&gt;=8,BT583&lt;=10),12,IF(AND(BT583&gt;=10.5,BT583&lt;=12.5),13,IF(AND(BT583&gt;=13,BT583&lt;=15),14,IF(AND(BT583&gt;=15.5,BT583&lt;=17.5),15,IF(AND(BT583&gt;=18,BT583&lt;=20),16,"Fuera de rango"))))))))))))))))))</f>
        <v>NORMA</v>
      </c>
      <c r="BW583" s="9" t="n">
        <v>-6.75</v>
      </c>
      <c r="BX583" s="10" t="n">
        <f aca="false">18.5- (0.3*H583)</f>
        <v>8.3</v>
      </c>
      <c r="BY583" s="10" t="n">
        <f aca="false">(BW583)-(BX583)</f>
        <v>-15.05</v>
      </c>
      <c r="BZ583" s="10" t="str">
        <f aca="false">IF(BY583="","",IF(BY583&lt;-27.5,"De -30 a -28",IF(BY583&lt;-25,"De -27,5 a -25,5",IF(BY583&lt;-22.5,"De -25 a -23",IF(BY583&lt;-20,"De -22,5 a -20,5",IF(BY583&lt;-17.5,"De -20 a -18",IF(BY583&lt;-15,"De -17,5 a -15,5",IF(BY583&lt;-12.5,"De -15 a -13",IF(BY583&lt;-10,"De -12,5 a -10,5",IF(BY583&lt;-7.5,"De -10 a -8",IF(BY583&lt;-5,"De -7,5 a -5,5",IF(BY583&lt;-2.5,"De -5 a -3",IF(BY583&lt;0,"De -2,5 a -0,5",IF(BY583&lt;2.5,"De 0 a 2",IF(BY583&lt;5,"De 2,5 a 4,5",IF(BY583&lt;7.5,"De 5 a 7",IF(BY583&lt;10,"De 7,5 a 9,5",IF(BY583&lt;12.5,"De 10 a 12",IF(BY583&lt;15,"De 12,5 a 14,5",IF(BY583&lt;17.5,"De 15 a 17",IF(BY583&lt;20,"De 17,5 a 19,5",IF(BY583&lt;22.5,"De 20 a 22",IF(BY583&lt;25,"De 22,5 a 24,5",IF(BY583&lt;27.5,"De 25 a 27","De 27,5 a 30"))))))))))))))))))))))))</f>
        <v>De -17,5 a -15,5</v>
      </c>
      <c r="CA583" s="12" t="n">
        <f aca="false">IF(BY583="","",IF(BY583&lt;=-28,1,IF(BY583&lt;=-25.5,2,IF(BY583&lt;=-23,3,IF(BY583&lt;=-20.5,4,IF(BY583&lt;=-18,5,IF(BY583&lt;=-15.5,6,IF(BY583&lt;=-13,7,IF(BY583&lt;=-10.5,8,IF(BY583&lt;=-8,9,IF(BY583&lt;=-5.5,10,IF(BY583&lt;=-3,11,IF(BY583&lt;=-0.5,12,IF(BY583&lt;=2,13,IF(BY583&lt;=4.5,14,IF(BY583&lt;=7,15,IF(BY583&lt;=9.5,16,IF(BY583&lt;=12,17,IF(BY583&lt;=14.5,18,IF(BY583&lt;=17,19,IF(BY583&lt;=19.5,20,IF(BY583&lt;=22,21,IF(BY583&lt;=24.5,22,IF(BY583&lt;=27,23,IF(BY583&lt;=30,24,"Fuera de rango")))))))))))))))))))))))))</f>
        <v>7</v>
      </c>
      <c r="CB583" s="9" t="n">
        <v>-5.5</v>
      </c>
      <c r="CC583" s="10" t="n">
        <f aca="false">18.5- (0.3*H583)</f>
        <v>8.3</v>
      </c>
      <c r="CD583" s="10" t="n">
        <f aca="false">(CB583)-(CC583)</f>
        <v>-13.8</v>
      </c>
      <c r="CE583" s="10" t="str">
        <f aca="false">IF(CD583="","",IF(CD583&lt;-27.5,"De -30 a -28",IF(CD583&lt;-25,"De -27,5 a -25,5",IF(CD583&lt;-22.5,"De -25 a -23",IF(CD583&lt;-20,"De -22,5 a -20,5",IF(CD583&lt;-17.5,"De -20 a -18",IF(CD583&lt;-15,"De -17,5 a -15,5",IF(CD583&lt;-12.5,"De -15 a -13",IF(CD583&lt;-10,"De -12,5 a -10,5",IF(CD583&lt;-7.5,"De -10 a -8",IF(CD583&lt;-5,"De -7,5 a -5,5",IF(CD583&lt;-2.5,"De -5 a -3",IF(CD583&lt;0,"De -2,5 a -0,5",IF(CD583&lt;=2,"De 0 a 2",IF(CD583&lt;=4.5,"De 2,5 a 4,5",IF(CD583&lt;=7,"De 5 a 7",IF(CD583&lt;=9.5,"De 7,5 a 9,5",IF(CD583&lt;=12,"De 10 a 12",IF(CD583&lt;=14.5,"De 12,5 a 14,5",IF(CD583&lt;=17,"De 15 a 17",IF(CD583&lt;=19.5,"De 17,5 a 19,5",IF(CD583&lt;=22,"De 20 a 22",IF(CD583&lt;=24.5,"De 22,5 a 24,5",IF(CD583&lt;=27,"De 25 a 27","De 27,5 a 30"))))))))))))))))))))))))</f>
        <v>De -15 a -13</v>
      </c>
      <c r="CF583" s="12" t="n">
        <f aca="false">IF(CD583="","",IF(CD583&lt;-27.5,1,IF(CD583&lt;-25,2,IF(CD583&lt;-22.5,3,IF(CD583&lt;-20,4,IF(CD583&lt;-17.5,5,IF(CD583&lt;-15,6,IF(CD583&lt;-12.5,7,IF(CD583&lt;-10,8,IF(CD583&lt;-7.5,9,IF(CD583&lt;-5,10,IF(CD583&lt;-2.5,11,IF(CD583&lt;0,12,IF(CD583&lt;2.5,13,IF(CD583&lt;5,14,IF(CD583&lt;7.5,15,IF(CD583&lt;10,16,IF(CD583&lt;12.5,17,IF(CD583&lt;15,18,IF(CD583&lt;17.5,19,IF(CD583&lt;20,20,IF(CD583&lt;22.5,21,IF(CD583&lt;25,22,IF(CD583&lt;27.5,23,24))))))))))))))))))))))))</f>
        <v>7</v>
      </c>
      <c r="CG583" s="9" t="n">
        <v>-3.75</v>
      </c>
      <c r="CH583" s="10" t="str">
        <f aca="false">IF(CG583="","",IF(AND(CG583&gt;=-10,CG583&lt;=-9.5),"-10 a -9,5",IF(AND(CG583&gt;-9.5,CG583&lt;=-8.5),"-9 a -8,5",IF(AND(CG583&gt;-8.5,CG583&lt;=-7.5),"-8 a -7,5",IF(AND(CG583&gt;-7.5,CG583&lt;=-6.5),"-7 a -6,5",IF(AND(CG583&gt;-6.5,CG583&lt;=-5.5),"-6 a -5,5",IF(AND(CG583&gt;-5.5,CG583&lt;=-4.5),"-5 a -4,5",IF(AND(CG583&gt;-4.5,CG583&lt;=-3.5),"-4 a -3,5",IF(AND(CG583&gt;-3.5,CG583&lt;=-2.5),"-3 a -2,5",IF(CG583=-2.25,"-2,25",IF(AND(CG583&gt;-2.5,CG583&lt;=-1.5),"-2 a -1,5",IF(AND(CG583&gt;-1.5,CG583&lt;=-0.5),"-1 a -0,5",IF(AND(CG583&gt;-0.5,CG583&lt;=0.5),"0 a 0,5",IF(AND(CG583&gt;0.5,CG583&lt;=1.5),"1 a 1,5",IF(AND(CG583&gt;1.5,CG583&lt;=2.5),"2 a 2,5",IF(AND(CG583&gt;2.5,CG583&lt;=3.5),"3 a 3,5",IF(AND(CG583&gt;3.5,CG583&lt;=4.5),"4 a 4,5",IF(AND(CG583&gt;4.5,CG583&lt;=5.5),"5 a 5,5",IF(AND(CG583&gt;5.5,CG583&lt;=6.5),"6 a 6,5",IF(AND(CG583&gt;6.5,CG583&lt;=7.5),"7 a 7,5",IF(AND(CG583&gt;7.5,CG583&lt;=8.5),"8 a 8,5",IF(AND(CG583&gt;8.5,CG583&lt;=9.5),"9 a 9,5",IF(CG583&gt;=10,"10","Fuera de rango")))))))))))))))))))))))</f>
        <v>-4 a -3,5</v>
      </c>
      <c r="CI583" s="11" t="n">
        <f aca="false">IF(CG583="","",IF(CG583=-2.25,"NORMA",IF(CG583&lt;=-9.5,1,IF(CG583&lt;=-8.5,2,IF(CG583&lt;=-7.5,3,IF(CG583&lt;=-6.5,4,IF(CG583&lt;=-5.5,5,IF(CG583&lt;=-4.5,6,IF(CG583&lt;=-3.5,7,IF(CG583&lt;=-2.5,8,IF(CG583&lt;=-1.5,9,IF(CG583&lt;=-0.5,10,IF(CG583&lt;=0.5,11,IF(CG583&lt;=1.5,12,IF(CG583&lt;=2.5,13,IF(CG583&lt;=3.5,14,IF(CG583&lt;=4.5,15,IF(CG583&lt;=5.5,16,IF(CG583&lt;=6.5,17,IF(CG583&lt;=7.5,18,IF(CG583&lt;=8.5,19,IF(CG583&lt;=9.5,20,IF(CG583=10,21,"Fuera de rango")))))))))))))))))))))))</f>
        <v>7</v>
      </c>
      <c r="CJ583" s="9" t="n">
        <v>3</v>
      </c>
      <c r="CK583" s="10" t="str">
        <f aca="false">IF(CJ583="","",IF(AND(CJ583&gt;=-6,CJ583&lt;=-5.5),"-6 a -5,5",IF(AND(CJ583&gt;-5.5,CJ583&lt;=-4.5),"-5 a -4,5",IF(AND(CJ583&gt;-4.5,CJ583&lt;=-3.5),"-4 a -3,5",IF(AND(CJ583&gt;-3.5,CJ583&lt;=-2.5),"-3 a -2,5",IF(AND(CJ583&gt;-2.5,CJ583&lt;=-1.5),"-2 a -1,5",IF(AND(CJ583&gt;-1.5,CJ583&lt;=-0.5),"-1 a -0,5",IF(AND(CJ583&gt;-0.5,CJ583&lt;=0.5),"0 a 0,5",IF(AND(CJ583&gt;0.5,CJ583&lt;=1.5),"1 a 1,5",IF(AND(CJ583&gt;1.5,CJ583&lt;2.5),"2",IF(AND(CJ583&gt;=2.5,CJ583&lt;=3),"2,5 a 3",IF(AND(CJ583&gt;3,CJ583&lt;=4),"3,5 a 4",IF(AND(CJ583&gt;4,CJ583&lt;=5),"4,5 a 5",IF(AND(CJ583&gt;5,CJ583&lt;=6),"5,5 a 6",IF(AND(CJ583&gt;6,CJ583&lt;=7),"6,5 a 7",IF(AND(CJ583&gt;7,CJ583&lt;=8),"7,5 a 8",IF(AND(CJ583&gt;8,CJ583&lt;=9.5),"8,5 a 9,5",IF(CJ583=10,"10","Fuera de rango"))))))))))))))))))</f>
        <v>2,5 a 3</v>
      </c>
      <c r="CL583" s="11" t="n">
        <f aca="false">IF(CK583="","",IF(OR(CK583="-6 a -5,5",CK583="-6 - -5,5"),1,IF(OR(CK583="-5 a -4,5",CK583="-5 - -4,5"),2,IF(OR(CK583="-4 a -3,5",CK583="-4 - -3,5"),3,IF(OR(CK583="-3 a -2,5",CK583="-3 - -2,5"),4,IF(OR(CK583="-2 a -1,5",CK583="-2 - -1,5"),5,IF(OR(CK583="-1 a -0,5",CK583="-1 - -0,5"),6,IF(OR(CK583="0 a 0,5",CK583="0 - 0,5"),7,IF(OR(CK583="1 a 1,5",CK583="1 - 1,5"),8,IF(CK583="2","NORMA",IF(OR(CK583="2,5 a 3",CK583="2,5 - 3"),9,IF(OR(CK583="3,5 a 4",CK583="3,5 - 4"),10,IF(OR(CK583="4,5 a 5",CK583="4,5 - 5"),11,IF(OR(CK583="5,5 a 6",CK583="5,5 - 6"),12,IF(OR(CK583="6,5 a 7",CK583="6,5 - 7"),13,IF(OR(CK583="7,5 a 8",CK583="7,5 - 8"),14,IF(OR(CK583="8,5 a 9",CK583="8,5 - 9,5",CK583="9 a 9,5"),15,IF(CK583="10",15,IF(OR(CK583="0,5 a 1",CK583="0,5 - 1"),7,"Fuera de rango")))))))))))))))))))</f>
        <v>9</v>
      </c>
      <c r="CO583" s="10" t="str">
        <f aca="false">IF(CM583&gt;0,"EME"," ")</f>
        <v> </v>
      </c>
      <c r="CQ583" s="10" t="str">
        <f aca="false">IF(CP583&gt;0,"0", " ")</f>
        <v> </v>
      </c>
      <c r="CR583" s="10" t="str">
        <f aca="false">IF(CP583&gt;0,"EME"," ")</f>
        <v> </v>
      </c>
      <c r="CS583" s="9" t="n">
        <v>0</v>
      </c>
      <c r="CV583" s="9" t="n">
        <v>0</v>
      </c>
      <c r="CY583" s="9" t="n">
        <v>-2</v>
      </c>
      <c r="DB583" s="9" t="n">
        <v>-1.75</v>
      </c>
      <c r="DC583" s="11" t="str">
        <f aca="false">IF(DB583&lt;0,"2"," ")</f>
        <v>2</v>
      </c>
      <c r="DD583" s="11" t="str">
        <f aca="false">IF(DB583&lt;0,"MIO"," ")</f>
        <v>MIO</v>
      </c>
      <c r="DE583" s="9" t="n">
        <v>0</v>
      </c>
      <c r="DF583" s="10" t="str">
        <f aca="false">IF(DE583&lt;0,"3"," ")</f>
        <v> </v>
      </c>
      <c r="DG583" s="10" t="str">
        <f aca="false">IF(DE583&lt;0,"AST"," ")</f>
        <v> </v>
      </c>
      <c r="DH583" s="9" t="n">
        <v>0</v>
      </c>
      <c r="DI583" s="10" t="str">
        <f aca="false">IF(DH583&lt;0,"3"," ")</f>
        <v> </v>
      </c>
      <c r="DJ583" s="10" t="str">
        <f aca="false">IF(DH583&lt;0,"AST"," ")</f>
        <v> </v>
      </c>
      <c r="DK583" s="9" t="n">
        <v>0</v>
      </c>
      <c r="DL583" s="10" t="str">
        <f aca="false">IF(DK583&gt;0,"4"," ")</f>
        <v> </v>
      </c>
      <c r="DM583" s="10" t="str">
        <f aca="false">IF(DK583&gt;0,"PRE"," ")</f>
        <v> </v>
      </c>
      <c r="DN583" s="9" t="n">
        <v>0</v>
      </c>
      <c r="DO583" s="10" t="str">
        <f aca="false">IF(DN583&gt;0,"4"," ")</f>
        <v> </v>
      </c>
      <c r="DP583" s="10" t="str">
        <f aca="false">IF(DN583&gt;0,"PRE"," ")</f>
        <v> </v>
      </c>
      <c r="DS583" s="12" t="str">
        <f aca="false">CONCATENATE(CO583,CU583,DA583,DG583,DM583)</f>
        <v>   </v>
      </c>
      <c r="DT583" s="10" t="e">
        <f aca="false" t="array" ref="DT583">_xlfn.IFS(DS583="EME    ","0", DS583=" HIP   ","1", DS583="  MIO  ","2", DS583="   AST ","3", DS583="    PRE","4", DS583="EME   PRE","5", DS583=" HIP  PRE","6", DS583=" HIP AST ","7", DS583="  MIO PRE","8", DS583="  MIOAST ","9", DS583="   ASTPRE","10",DS583=" HIP ASTPRE","11", DS583="  MIOASTPRE","12", DS583="     ","0")</f>
        <v>#N/A</v>
      </c>
      <c r="DV583" s="1" t="e">
        <f aca="false" t="array" ref="DV583">_xlfn.IFS(DU583="SI","2", DU583="NO","1")</f>
        <v>#N/A</v>
      </c>
      <c r="DX583" s="11" t="str">
        <f aca="false">IF(DW583=0,"1","2")</f>
        <v>1</v>
      </c>
      <c r="DY583" s="11" t="str">
        <f aca="false" t="array" ref="DY583">_xlfn.IFS(DW583=0,"0", DW583=0.25, "1", DW583=0.5,"2", DW583=0.75,"3", DW583=1,"4",DW583=1.25,"5", DW583=1.5,"6", DW583=1.75,"7", DW583=2,"8")</f>
        <v>0</v>
      </c>
      <c r="EA583" s="11" t="str">
        <f aca="false">IF(DZ583=0,"1","2")</f>
        <v>1</v>
      </c>
      <c r="EB583" s="11" t="str">
        <f aca="false" t="array" ref="EB583">_xlfn.IFS(DZ583=0,"0", DZ583=0.25, "1", DZ583=0.5,"2", DZ583=0.75,"3", DZ583=1,"4",DZ583=1.25,"5", DZ583=1.5,"6", DZ583=1.75,"7", DZ583=2,"8")</f>
        <v>0</v>
      </c>
      <c r="ED583" s="10" t="str">
        <f aca="false">IF(EC583=0,"1","2")</f>
        <v>1</v>
      </c>
      <c r="EE583" s="11" t="str">
        <f aca="false" t="array" ref="EE583">_xlfn.IFS(EC583=0,"0", EC583=-0.25, "1", EC583=-0.5,"2", EC583=-0.75,"3", EC583=-1,"4",EC583=-1.25,"5", EC583=-1.5,"6", EC583=-1.75,"7", EC583=-2,"8", EC583=-2.25,"9",EC583=-2.5,"10", EC583=-2.75,"11", EC583=-3,"12", EC583=-3.25,"13", EC583=-3.5,"14", EC583=-3.75,"15",EC583=-4,"16")</f>
        <v>0</v>
      </c>
      <c r="EG583" s="10" t="str">
        <f aca="false">IF(EF583=0,"1","2")</f>
        <v>1</v>
      </c>
      <c r="EH583" s="11" t="str">
        <f aca="false" t="array" ref="EH583">_xlfn.IFS(EF583=0,"0", EF583=-0.25, "1", EF583=-0.5,"2", EF583=-0.75,"3", EF583=-1,"4",EF583=-1.25,"5", EF583=-1.5,"6", EF583=-1.75,"7", EF583=-2,"8", EF583=-2.25,"9",EF583=-2.5,"10", EF583=-2.75,"11", EF583=-3,"12", EF583=-3.25,"13", EF583=-3.5,"14", EF583=-3.75,"15",EF583=-4,"16")</f>
        <v>0</v>
      </c>
      <c r="EJ583" s="11" t="str">
        <f aca="false">IF(EI583=0,"1","2")</f>
        <v>1</v>
      </c>
      <c r="EK583" s="11" t="str">
        <f aca="false" t="array" ref="EK583">_xlfn.IFS(EI583=0,"0", EI583=-0.25, "1", EI583=-0.5,"2", EI583=-0.75,"3", EI583=-1,"4",EI583=-1.25,"5", EI583=-1.5,"6", EI583=-1.75,"7", EI583=-2,"8", EI583=-2.25,"9", EI583=-2.25,"9",EI583=-2.5,"10", EI583=-2.75,"11", EI583=-3,"12", EI583=-3.25,"13", EI583=-3.5,"14", EI583=-3.75,"15",EI583=-4,"16", EI583=0.25, "17", EI583=0.5, "18")</f>
        <v>0</v>
      </c>
      <c r="EM583" s="11" t="str">
        <f aca="false">IF(EL583=0,"1","2")</f>
        <v>1</v>
      </c>
      <c r="EN583" s="11" t="str">
        <f aca="false" t="array" ref="EN583">_xlfn.IFS(EL583=0.25,"17",EL583=0.5,"18", EL583=0,"0", EL583=-0.25, "1", EL583=-0.5,"2", EL583=-0.75,"3", EL583=-1,"4",EL583=-1.25,"5", EL583=-1.5,"6", EL583=-1.75,"7", EL583=-2,"8",EL583= -2.25,"9",EL583=-2.5,"10",EL583= -2.75,"11",EL583= -3,"12",EL583= -3.25,"13",EL583= -3.5,"14",EL583= -3.75,"15",EL583=-4,"16")</f>
        <v>0</v>
      </c>
      <c r="EP583" s="11" t="str">
        <f aca="false">IF(EO583=0,"1","2")</f>
        <v>1</v>
      </c>
      <c r="EQ583" s="11" t="str">
        <f aca="false" t="array" ref="EQ583">_xlfn.IFS(EO583=0,"0", EO583=0.25, "1", EO583=0.5,"2", EO583=0.75,"3", EO583=1,"4",EO583=1.25,"5", EO583=1.5,"6", EO583=1.75,"7", EO583=2,"8", EO583=2.25,"9", EO583=2.25,"9",EO583=2.5,"10", EO583=2.75,"11", EO583=3,"12", EO583=3.25,"13", EO583=3.5,"14", EO583=3.75,"15",EO583=4,"16", EO583=-0.25, "17", bq=-0.5, "18")</f>
        <v>0</v>
      </c>
      <c r="ES583" s="11" t="str">
        <f aca="false">IF(ER583=0,"1","2")</f>
        <v>1</v>
      </c>
      <c r="ET583" s="11" t="str">
        <f aca="false" t="array" ref="ET583">_xlfn.IFS(ER583=0,"0", ER583=0.25, "1", ER583=0.5,"2", ER583=0.75,"3", ER583=1,"4",ER583=1.25,"5", ER583=1.5,"6", ER583=1.75,"7", ER583=2,"8", ER583=2.25,"9", ER583=2.25,"9",ER583=2.5,"10", ER583=2.75,"11", ER583=3,"12", ER583=3.25,"13", ER583=3.5,"14", ER583=3.75,"15",ER583=4,"16", ER583=-0.25, "17", bq=-0.5, "18")</f>
        <v>0</v>
      </c>
      <c r="EV583" s="14" t="e">
        <f aca="false">VLOOKUP(EU583,LEYENDA!$G$2:$H$8,2,TRUE())</f>
        <v>#N/A</v>
      </c>
      <c r="EW583" s="14" t="e">
        <f aca="false" t="array" ref="EW583">_xlfn.IFS(EV583="0-5","1", EV583="6-12","2", EV583="13-18","3", EV583="19-24","4", EV583="25-36","5", EV583="37-48","6", EV583="49-60","7")</f>
        <v>#N/A</v>
      </c>
    </row>
    <row r="584" customFormat="false" ht="13.5" hidden="false" customHeight="false" outlineLevel="0" collapsed="false">
      <c r="A584" s="1" t="n">
        <v>227</v>
      </c>
      <c r="B584" s="2" t="n">
        <v>1</v>
      </c>
      <c r="C584" s="33" t="n">
        <v>44361</v>
      </c>
      <c r="E584" s="5" t="str">
        <f aca="false">VLOOKUP(A584,'286'!$A$3:$J$6279,10,FALSE())</f>
        <v>SCUPIN, CATHERIN</v>
      </c>
      <c r="F584" s="4" t="str">
        <f aca="false">VLOOKUP(A584,'286'!$A$3:$I$1768,3,FALSE())</f>
        <v>SCUCA</v>
      </c>
      <c r="G584" s="6" t="n">
        <f aca="false">VLOOKUP(A584,'286'!$A$3:$I$1768,4,FALSE())</f>
        <v>27441</v>
      </c>
      <c r="H584" s="7" t="n">
        <f aca="false">YEAR(C584)-YEAR(G584)</f>
        <v>46</v>
      </c>
      <c r="I584" s="1" t="str">
        <f aca="false">VLOOKUP(H584,LEYENDA!$C$2:$D$6,2,TRUE())</f>
        <v>41-60</v>
      </c>
      <c r="J584" s="5" t="str">
        <f aca="false">VLOOKUP(A584,'286'!$A$3:$I$1768,7,FALSE())</f>
        <v>M</v>
      </c>
      <c r="K584" s="8" t="n">
        <f aca="false">VLOOKUP(A584,'286'!$A$3:$I$1768,2,FALSE())</f>
        <v>0</v>
      </c>
      <c r="L584" s="4" t="str">
        <f aca="false">VLOOKUP(A584,'286'!$A$3:$I$1768,8,FALSE())</f>
        <v>D</v>
      </c>
      <c r="M584" s="4" t="str">
        <f aca="false">VLOOKUP(A584,'286'!$A$3:$I$1768,9,FALSE())</f>
        <v>D</v>
      </c>
      <c r="N584" s="8" t="str">
        <f aca="false">IF(R584=O584, "MISMA","CONTRARIA")</f>
        <v>MISMA</v>
      </c>
      <c r="O584" s="8" t="str">
        <f aca="false" t="array" ref="O584">_xlfn.IFS(L584="D","1", L584="I","2")</f>
        <v>1</v>
      </c>
      <c r="P584" s="8" t="e">
        <f aca="false" t="array" ref="P584">_xlfn.IFS(K584="OD","1", K584="OI","2")</f>
        <v>#N/A</v>
      </c>
      <c r="Q584" s="1" t="str">
        <f aca="false" t="array" ref="Q584">_xlfn.IFS(J584="M","1", J584="H","2")</f>
        <v>1</v>
      </c>
      <c r="R584" s="8" t="str">
        <f aca="false" t="array" ref="R584">_xlfn.IFS(M584="D","1", M584="I","2")</f>
        <v>1</v>
      </c>
      <c r="S584" s="1" t="str">
        <f aca="false" t="array" ref="S584">_xlfn.IFS(N584="CONTRARIA", "1",N584= "MISMA","2")</f>
        <v>2</v>
      </c>
      <c r="T584" s="1" t="str">
        <f aca="false" t="array" ref="T584">_xlfn.IFS(I584="0-12","1", I584="13-24","2", I584="25-40","3", I584="41-60","4", I584="61-100","5")</f>
        <v>4</v>
      </c>
      <c r="U584" s="9" t="n">
        <v>3</v>
      </c>
      <c r="V584" s="10" t="str">
        <f aca="false">IF(U584="","",IF(AND(U584&gt;=-9,U584&lt;=-6.5),"-9 a -6,5",IF(AND(U584&gt;=-6,U584&lt;=-3.5),"-6 a -3,5",IF(AND(U584&gt;=-3,U584&lt;=-1),"-3 a -1",IF(U584=-0.5,"-0,5",IF(AND(U584&gt;=0,U584&lt;=2.5),"0 a 2,5",IF(AND(U584&gt;=3,U584&lt;=5.5),"3 a 5,5",IF(AND(U584&gt;=6,U584&lt;=8.5),"6 a 8,5",IF(AND(U584&gt;=9,U584&lt;=20),"9 a 20","Fuera de rango")))))))))</f>
        <v>3 a 5,5</v>
      </c>
      <c r="W584" s="11" t="n">
        <f aca="false">IF(V584="","",IF(V584="-9 a -6,5",2,IF(V584="-6 a -3,5",3,IF(V584="-3 a -1",4,IF(V584="-0,5","NORMA",IF(V584="0 a 2,5",5,IF(V584="3 a 5,5",6,IF(V584="6 a 8,5",7,IF(V584="9 a 20",8,"Fuera de rango")))))))))</f>
        <v>6</v>
      </c>
      <c r="X584" s="9" t="n">
        <v>0</v>
      </c>
      <c r="Y584" s="11" t="str">
        <f aca="false">IF(X584="","",IF(AND(X584&gt;=0,X584&lt;=4),"0 a 4",IF(AND(X584&gt;=4.5,X584&lt;=8.5),"4,5 a 8,5",IF(X584=9,"9",IF(AND(X584&gt;=9.5,X584&lt;=13),"9,5 a 13",IF(AND(X584&gt;=13.5,X584&lt;=20),"13,5 a 20",IF(AND(X584&gt;=20.5,X584&lt;=35),"20,5 a 35","Fuera de rango")))))))</f>
        <v>0 a 4</v>
      </c>
      <c r="Z584" s="11" t="n">
        <f aca="false">IF(Y584="","",IF(Y584="0 a 4",1,IF(Y584="4,5 a 8,5",2,IF(Y584="9","NORMA",IF(Y584="9,5 a 13",3,IF(Y584="13,5 a 20",4,IF(Y584="20,5 a 35",5,"Fuera de rango")))))))</f>
        <v>1</v>
      </c>
      <c r="AA584" s="9" t="n">
        <v>24</v>
      </c>
      <c r="AB584" s="10" t="str">
        <f aca="false">IF(AA584="","",IF(AND(AA584&gt;=0,AA584&lt;=9),"0 a 9",IF(AND(AA584&gt;=9.5,AA584&lt;=18.5),"9,5 a 18,5",IF(AA584=19,"19",IF(AND(AA584&gt;=19.5,AA584&lt;=28),"19,5 a 28",IF(AND(AA584&gt;=28.5,AA584&lt;=40),"28,5 a 40","Fuera de rango"))))))</f>
        <v>19,5 a 28</v>
      </c>
      <c r="AC584" s="11" t="n">
        <f aca="false" t="array" ref="AC584">_xlfn.IFS(AB584="","",AB584="0 a 9",1,AB584="9,5 a 18,5",2,AB584="19","NORMA",AB584="19,5 a 28",3,AB584="28,5 a 40",4,TRUE(),"Fuera de rango")</f>
        <v>3</v>
      </c>
      <c r="AD584" s="9" t="n">
        <v>16</v>
      </c>
      <c r="AE584" s="10" t="str">
        <f aca="false">IF(AD584="","",IF(AND(AD584&gt;=-10,AD584&lt;=0),"De -10 a 0",IF(AND(AD584&gt;=0.5,AD584&lt;=9.5),"0,5 a 9,5",IF(AD584=10,"10",IF(AND(AD584&gt;=10.5,AD584&lt;=20),"10,5 a 20",IF(AND(AD584&gt;=20.5,AD584&lt;=40),"20,5 a 40","Fuera de rango"))))))</f>
        <v>10,5 a 20</v>
      </c>
      <c r="AF584" s="12" t="n">
        <f aca="false">IF(AD584="","",IF(AND(AD584&gt;=-10,AD584&lt;=0),1,IF(AND(AD584&gt;=0.5,AD584&lt;=9.5),2,IF(AD584=10,"NORMA",IF(AND(AD584&gt;=10.5,AD584&lt;=20),3,IF(AND(AD584&gt;=20.5,AD584&lt;=40),4,""))))))</f>
        <v>3</v>
      </c>
      <c r="AG584" s="9" t="n">
        <v>9</v>
      </c>
      <c r="AH584" s="10" t="str">
        <f aca="false">IF(AG584="","",IF(AND(AG584&gt;=0,AG584&lt;=4),"0 a 4",IF(AND(AG584&gt;=4.5,AG584&lt;=8.5),"4,5 a 8,5",IF(AG584=9,"9",IF(AND(AG584&gt;=9.5,AG584&lt;=13),"9,5 a 13",IF(AND(AG584&gt;=13.5,AG584&lt;=25),"13,5 a 25","Fuera de rango"))))))</f>
        <v>9</v>
      </c>
      <c r="AI584" s="10" t="str">
        <f aca="false">IF(AH584="","",IF(AH584="0 a 4",1,IF(AH584="4,5 a 8,5",2,IF(AH584="9","NORMA",IF(AH584="9,5 a 13",3,IF(AH584="13,5 a 25",4,""))))))</f>
        <v>NORMA</v>
      </c>
      <c r="AJ584" s="9" t="n">
        <v>5</v>
      </c>
      <c r="AK584" s="10" t="str">
        <f aca="false">IF(AJ584="","",IF(AND(AJ584&gt;=-15,AJ584&lt;=-10.5),"-15 a -10,5",IF(AND(AJ584&gt;=-10,AJ584&lt;=-4),"-10 a -4",IF(AND(AJ584&gt;=-4.5,AJ584&lt;=0),"-4,5 a 0",IF(AND(AJ584&gt;=0.5,AJ584&lt;=4.5),"0,5 a 4,5",IF(AJ584=5,"5",IF(AND(AJ584&gt;=5.5,AJ584&lt;=10),"5,5 a 10",IF(AND(AJ584&gt;=10.5,AJ584&lt;=20),"10,5 a 20","Fuera de rango"))))))))</f>
        <v>5</v>
      </c>
      <c r="AL584" s="11" t="str">
        <f aca="false">IF(AK584="","",IF(AK584="-15 a -10,5",1,IF(AK584="-10 a -4",2,IF(AK584="-4,5 a 0",3,IF(AK584="0,5 a 4,5",4,IF(AK584="5","NORMA",IF(AK584="5,5 a 10",5,IF(AK584="10,5 a 20",6,"Error"))))))))</f>
        <v>NORMA</v>
      </c>
      <c r="AM584" s="9" t="n">
        <v>1</v>
      </c>
      <c r="AN584" s="10" t="str">
        <f aca="false">IF(AM584="","",IF(AND(AM584&gt;=-7.5,AM584&lt;=-5.5),"-7,5 a -5,5",IF(AND(AM584&gt;=-5,AM584&lt;=-3),"-5 a -3",IF(AND(AM584&gt;=-2.5,AM584&lt;=-0.5),"-2,5 a -0,5",IF(AM584=0,"0,00",IF(AND(AM584&gt;=0.5,AM584&lt;=2.5),"0,5 a 2,5",IF(AND(AM584&gt;=3,AM584&lt;=5),"3 a 5",IF(AND(AM584&gt;=5.5,AM584&lt;=7.5),"5,5 a 7,5",IF(AND(AM584&gt;=8,AM584&lt;=10),"8 a 10","Fuera de rango")))))))))</f>
        <v>0,5 a 2,5</v>
      </c>
      <c r="AO584" s="11" t="n">
        <f aca="false">IF(AN584="","",IF(AN584="-7,5 a -5,5",1,IF(AN584="-5 a -3",2,IF(AN584="-2,5 a -0,5",3,IF(AN584="0,00","NORMA",IF(AN584="0,5 a 2,5",4,IF(AN584="3 a 5",5,IF(AN584="5,5 a 7,5",6,IF(AN584="8 a 10",7,"Error")))))))))</f>
        <v>4</v>
      </c>
      <c r="AP584" s="9" t="n">
        <v>-1</v>
      </c>
      <c r="AQ584" s="10" t="str">
        <f aca="false">IF(AP584="","",IF(AND(AP584&gt;=-20,AP584&lt;=-9.5),"-20 a -9,5",IF(AND(AP584&gt;=-9,AP584&lt;=-6.5),"-9 a -6,5",IF(AP584=-6,"-6",IF(AND(AP584&gt;=-5.5,AP584&lt;=-3),"-5,5 a -3",IF(AND(AP584&gt;=-2.5,AP584&lt;=0),"-2,5 a 0",IF(AND(AP584&gt;=0.5,AP584&lt;=3),"0,5 a 3",IF(AND(AP584&gt;=3.5,AP584&lt;=6),"3,5 a 6",IF(AND(AP584&gt;=6.5,AP584&lt;=9),"6,5 a 9",IF(AND(AP584&gt;=9.5,AP584&lt;=20),"9,5 a 20","Fuera de rango"))))))))))</f>
        <v>-2,5 a 0</v>
      </c>
      <c r="AR584" s="11" t="n">
        <f aca="false">IF(AQ584="","",IF(AQ584="-20 a -9,5",1,IF(AQ584="-9 a -6,5",2,IF(AQ584="-6","NORMA",IF(AQ584="-5,5 a -3",3,IF(AQ584="-2,5 a 0",4,IF(AQ584="0,5 a 3",5,IF(AQ584="3,5 a 6",6,IF(AQ584="6,5 a 9",7,IF(AQ584="9,5 a 20",8,""))))))))))</f>
        <v>4</v>
      </c>
      <c r="AS584" s="9" t="n">
        <v>0</v>
      </c>
      <c r="AT584" s="10" t="str">
        <f aca="false">IF(AS584="","",IF(AND(AS584&gt;=-16,AS584&lt;=-14),"-16 a -14",IF(AND(AS584&gt;=-13.5,AS584&lt;=-11.5),"-13,5 a -11,5",IF(AND(AS584&gt;=-11,AS584&lt;=-9),"-11 a -9",IF(AND(AS584&gt;=-8.5,AS584&lt;=-6.5),"-8,5 a -6,5",IF(AND(AS584&gt;=-6,AS584&lt;=-4),"-6 a -4",IF(AND(AS584&gt;=-3.5,AS584&lt;=-1.5),"-3,5 a -1,5",IF(AND(AS584&gt;=-1,AS584&lt;=1),"-1 a 1",IF(AND(AS584&gt;=1.5,AS584&lt;=3.5),"1,5 a 3,5",IF(AND(AS584&gt;=4,AS584&lt;=6),"4 a 6",IF(AND(AS584&gt;=6.5,AS584&lt;=8.5),"6,5 a 8,5",IF(AND(AS584&gt;=9,AS584&lt;=11),"9 a 11",IF(AND(AS584&gt;=11.5,AS584&lt;=13.5),"11,5 a 13,5",IF(AND(AS584&gt;=14,AS584&lt;=16),"14 a 16",IF(AND(AS584&gt;=16.5,AS584&lt;=18.5),"16,5 a 18,5",IF(AND(AS584&gt;=19,AS584&lt;=21),"19 a 21","Fuera de rango"))))))))))))))))</f>
        <v>-1 a 1</v>
      </c>
      <c r="AU584" s="11" t="n">
        <f aca="false" t="array" ref="AU584">IF(AT584="","",_xlfn.IFS(AT584="-16 a -14",1,AT584="-13,5 a -11,5",2,AT584="-11 a -9",3,AT584="-8,5 a -6,5",4,AT584="-6 a -4",5,AT584="-3,5 a -1,5",6,AT584="-1 a 1",7,AT584="1,5 a 3,5",8,AT584="4 a 6","NORMA",AT584="6,5 a 8,5",9,AT584="9 a 11",10,AT584="11,5 a 13,5",11,AT584="14 a 16",12,AT584="16,5 a 18,5",13,AT584="19 a 21",14,TRUE(),""))</f>
        <v>7</v>
      </c>
      <c r="AV584" s="9" t="n">
        <v>1.25</v>
      </c>
      <c r="AW584" s="10" t="str">
        <f aca="false">IF(AV584="","",IF(AND(AV584&gt;=-1,AV584&lt;=-0.5),"-1 a -0,5",IF(AND(AV584&gt;-0.5,AV584&lt;=0),"De -0,5 a 0",IF(AND(AV584&gt;=0.25,AV584&lt;=0.75),"0,25 a 0,75",IF(AND(AV584&gt;=1,AV584&lt;=1.5),"1 a 1,5",IF(AND(AV584&gt;=1.75,AV584&lt;=2.25),"1,75 a 2,25",IF(AND(AV584&gt;=2.5,AV584&lt;=3),"2,5 a 3",IF(AND(AV584&gt;=3.25,AV584&lt;=3.75),"3,25 a 3,75","Fuera de rango"))))))))</f>
        <v>1 a 1,5</v>
      </c>
      <c r="AX584" s="10" t="n">
        <f aca="false">IF(AW584="","",IF(OR(AW584="-1 a -0,5",AW584="-1 a -0.5"),1,IF(OR(AW584="De -0,5 a 0",AW584="-0,5 a 0",AW584="De -0.5 a 0"),2,IF(OR(AW584="0,25 a 0,75",AW584="0.25 a 0.75"),"NORMA",IF(OR(AW584="1 a 1,5",AW584="1 a 1.5"),3,IF(OR(AW584="1,75 a 2,25",AW584="1.75 a 2.25"),4,IF(OR(AW584="2,5 a 3",AW584="2.5 a 3"),5,IF(OR(AW584="3,25 a 3,75",AW584="3.25 a 3.75"),6,""))))))))</f>
        <v>3</v>
      </c>
      <c r="AY584" s="9" t="n">
        <v>0</v>
      </c>
      <c r="AZ584" s="10" t="str">
        <f aca="false">IF(AY584="","",IF(AND(AY584&gt;=-20,AY584&lt;=-9.5),"-20 a -9,5",IF(AND(AY584&gt;=-9,AY584&lt;=-6.5),"-9 a -6,5",IF(AY584=-6,"-6",IF(AND(AY584&gt;=-5.5,AY584&lt;=-3),"-5,5 a -3",IF(AND(AY584&gt;=-2.5,AY584&lt;=0),"-2,5 a 0",IF(AND(AY584&gt;=0.5,AY584&lt;=3),"0,5 a 3",IF(AND(AY584&gt;=3.5,AY584&lt;=6),"3,5 a 6","Fuera de rango"))))))))</f>
        <v>-2,5 a 0</v>
      </c>
      <c r="BA584" s="11" t="n">
        <f aca="false">IF(AZ584="","",IF(AZ584="-20 a -9,5",1,IF(AZ584="-9 a -6,5",2,IF(AZ584="-6","NORMA",IF(AZ584="-5,5 a -3",3,IF(AZ584="-2,5 a 0",4,IF(AZ584="0,5 a 3",5,IF(AZ584="3,5 a 6",6,""))))))))</f>
        <v>4</v>
      </c>
      <c r="BB584" s="9" t="n">
        <v>0</v>
      </c>
      <c r="BC584" s="10" t="n">
        <v>0</v>
      </c>
      <c r="BD584" s="11" t="str">
        <f aca="false" t="array" ref="BD584">IF(BC584="","",_xlfn.IFS(BC584="0 a 2",1,BC584="2,5 a 4,5",2,BC584="5 a 7",3,BC584="7,5 a 9,5",4,BC584="10 a 12",5,BC584="12,5 a 14,5",6,BC584="15","NORMA",BC584="15,5 a 17,5",7,BC584="18 a 20",8,BC584="20,5 a 22,5",9,BC584="23 a 25",10,TRUE(),"Fuera de rango"))</f>
        <v>Fuera de rango</v>
      </c>
      <c r="BE584" s="9" t="n">
        <v>27</v>
      </c>
      <c r="BF584" s="10" t="str">
        <f aca="false">IF(BE584="","",IF(AND(BE584&gt;=-20,BE584&lt;=-10),"-20 a -10",IF(AND(BE584&gt;=-9.5,BE584&lt;=0.5),"-9,5 a 0,5",IF(AND(BE584&gt;=1,BE584&lt;=11),"1 a 11",IF(AND(BE584&gt;=11.5,BE584&lt;=20.5),"11,5 a 20,5",IF(BE584=21,"21",IF(AND(BE584&gt;=21.5,BE584&lt;=31.5),"21,5 a 31,5",IF(AND(BE584&gt;=32,BE584&lt;=42),"32 a 42","Fuera de rango"))))))))</f>
        <v>21,5 a 31,5</v>
      </c>
      <c r="BG584" s="11" t="n">
        <f aca="false">IF(BF584="","",IF(BF584="-20 a -10",1,IF(BF584="-9,5 a 0,5",2,IF(BF584="1 a 11",3,IF(BF584="11,5 a 20,5",4,IF(BF584="21","NORMA",IF(BF584="21,5 a 31,5",5,IF(BF584="32 a 42",6,""))))))))</f>
        <v>5</v>
      </c>
      <c r="BH584" s="9" t="n">
        <v>8</v>
      </c>
      <c r="BI584" s="10" t="str">
        <f aca="false">IF(BH584="","",IF(AND(BH584&gt;=-20,BH584&lt;=-15),"-20 a -15",IF(AND(BH584&gt;=-14.5,BH584&lt;=-9.5),"-14,5 a -9,5",IF(AND(BH584&gt;=-9,BH584&lt;=-4),"-9 a -4",IF(AND(BH584&gt;=-3.5,BH584&lt;=2.5),"-3,5 a 2,5",IF(AND(BH584&gt;=3,BH584&lt;=8),"3 a 8",IF(AND(BH584&gt;=8.5,BH584&lt;=14.5),"8,5 a 14,5",IF(BH584=15,"15",IF(AND(BH584&gt;=15.5,BH584&lt;=20.5),"15,5 a 20,5",IF(AND(BH584&gt;=21,BH584&lt;=26),"21 a 26","Fuera de rango"))))))))))</f>
        <v>3 a 8</v>
      </c>
      <c r="BJ584" s="11" t="n">
        <f aca="false">IF(BI584="","",IF(BI584="-20 a -15",1,IF(BI584="-14,5 a -9,5",2,IF(BI584="-9 a -4",3,IF(BI584="-3,5 a 2,5",4,IF(BI584="3 a 8",5,IF(BI584="8,5 a 14,5",6,IF(BI584="15","NORMA",IF(BI584="15,5 a 20,5",7,IF(BI584="21 a 26",8,IF(BI584="26,5 a 31,5",9,"")))))))))))</f>
        <v>5</v>
      </c>
      <c r="BK584" s="9" t="n">
        <v>0</v>
      </c>
      <c r="BL584" s="10" t="str">
        <f aca="false">IF(BK584="","",IF(AND(BK584&gt;=0,BK584&lt;=2),"0 - 2",IF(AND(BK584&gt;=2.5,BK584&lt;=4.5),"2,5 - 4,5",IF(AND(BK584&gt;=5,BK584&lt;=7),"5 - 7",IF(AND(BK584&gt;=7.5,BK584&lt;=9.5),"7,5 - 9,5",IF(AND(BK584&gt;=10,BK584&lt;=12),"10 - 12",IF(AND(BK584&gt;=12.5,BK584&lt;=13.5),"12,5 - 13,5",IF(BK584=14,"14",IF(AND(BK584&gt;=14.5,BK584&lt;=16.5),"14,5 - 16,5",IF(AND(BK584&gt;=17,BK584&lt;=19),"17 - 19",IF(AND(BK584&gt;=19.5,BK584&lt;=21.5),"19,5 - 21,5",IF(AND(BK584&gt;=22,BK584&lt;=24),"22 - 24",IF(AND(BK584&gt;=24.5,BK584&lt;=26.5),"24,5 - 26,5",IF(AND(BK584&gt;=27,BK584&lt;=29),"27 - 29",IF(AND(BK584&gt;=29.5,BK584&lt;=30),"29,5 - 30","Fuera de rango")))))))))))))))</f>
        <v>0 - 2</v>
      </c>
      <c r="BM584" s="11" t="n">
        <f aca="false">IF(BL584="","",IF(BL584="0 - 2",1,IF(BL584="2,5 - 4,5",2,IF(BL584="5 - 7",3,IF(BL584="7,5 - 9,5",4,IF(BL584="10 - 12",5,IF(BL584="12,5 - 13,5",6,IF(BL584="14","NORMA",IF(BL584="14,5 - 16,5",7,IF(BL584="17 - 19",8,IF(BL584="19,5 - 21,5",9,IF(BL584="22 - 24",10,IF(BL584="24,5 - 26,5",11,IF(BL584="27 - 29",12,IF(BL584="29,5 - 30",13,"")))))))))))))))</f>
        <v>1</v>
      </c>
      <c r="BN584" s="9" t="n">
        <v>16</v>
      </c>
      <c r="BO584" s="11" t="str">
        <f aca="false">IF(BN584="","",IF(AND(BN584&gt;=-20,BN584&lt;=-10),"-20 a -10",IF(AND(BN584&gt;=-9.5,BN584&lt;=0.5),"-9,5 a 0,5",IF(AND(BN584&gt;=1,BN584&lt;=11),"1 a 11",IF(AND(BN584&gt;=11.5,BN584&lt;=21.5),"11,5 a 21,5",IF(BN584=22,"22",IF(AND(BN584&gt;=22.5,BN584&lt;=32.5),"22,5 a 32,5",IF(AND(BN584&gt;=33,BN584&lt;=43),"33 a 43","Fuera de rango"))))))))</f>
        <v>11,5 a 21,5</v>
      </c>
      <c r="BP584" s="11" t="n">
        <f aca="false">IF(BO584="","",IF(BO584="-20 a -10",1,IF(BO584="-9,5 a 0,5",2,IF(BO584="1 a 11",3,IF(BO584="11,5 a 21,5",4,IF(BO584="22","NORMA",IF(BO584="22,5 a 32,5",5,IF(BO584="33 a 43",6,""))))))))</f>
        <v>4</v>
      </c>
      <c r="BQ584" s="9" t="n">
        <v>9</v>
      </c>
      <c r="BR584" s="10" t="str">
        <f aca="false">IF(BQ584="","",IF(AND(BQ584&gt;=-20,BQ584&lt;=-15),"-20 a -15",IF(AND(BQ584&gt;=-14.5,BQ584&lt;=-9.5),"-14,5 a -9,5",IF(AND(BQ584&gt;=-9,BQ584&lt;=-4),"-9 a -4",IF(AND(BQ584&gt;=-3.5,BQ584&lt;=2.5),"-3,5 a 2,5",IF(AND(BQ584&gt;=3,BQ584&lt;=8),"3 a 8",IF(AND(BQ584&gt;=8.5,BQ584&lt;=13.5),"8,5 a 13,5",IF(AND(BQ584&gt;=14,BQ584&lt;=17.5),"14 a 17,5",IF(BQ584=18,"18",IF(AND(BQ584&gt;=18.5,BQ584&lt;=23.5),"18,5 a 23,5",IF(AND(BQ584&gt;=24,BQ584&lt;=29),"24 a 29",IF(AND(BQ584&gt;=29.5,BQ584&lt;=34.5),"29,5 a 34,5",IF(AND(BQ584&gt;=35,BQ584&lt;=40),"35 a 40","Fuera de rango")))))))))))))</f>
        <v>8,5 a 13,5</v>
      </c>
      <c r="BS584" s="11" t="n">
        <f aca="false">IF(BR584="","",IF(BR584="-20 a -15",1,IF(BR584="-14,5 a -9,5",2,IF(BR584="-9 a -4",3,IF(BR584="-3,5 a 2,5",4,IF(BR584="3 a 8",5,IF(BR584="8,5 a 13,5",6,IF(BR584="14 a 17,5",7,IF(BR584="18","NORMA",IF(BR584="18,5 a 23,5",8,IF(BR584="24 a 29",9,IF(BR584="29,5 a 34,5",10,IF(BR584="35 a 40",11,"")))))))))))))</f>
        <v>6</v>
      </c>
      <c r="BT584" s="9" t="n">
        <v>0</v>
      </c>
      <c r="BU584" s="10" t="str">
        <f aca="false">IF(BT584="","",IF(AND(BT584&gt;=-20,BT584&lt;=-18),"-20 a -18",IF(AND(BT584&gt;=-17.5,BT584&lt;=-15.5),"-17,5 a -15,5",IF(AND(BT584&gt;=-15,BT584&lt;=-13),"-15 a -13",IF(AND(BT584&gt;=-12.5,BT584&lt;=-10.5),"-12,5 a -10,5",IF(AND(BT584&gt;=-10,BT584&lt;=-8),"-10 a -8",IF(AND(BT584&gt;=-7.5,BT584&lt;=-5.5),"-7,5 a -5,5",IF(AND(BT584&gt;=-5,BT584&lt;=-3),"-5 a -3",IF(AND(BT584&gt;=-2.5,BT584&lt;=-0.5),"-2,5 a -0,5",IF(BT584=0,"0",IF(AND(BT584&gt;=0.5,BT584&lt;=2.5),"0,5 a 2,5",IF(AND(BT584&gt;=3,BT584&lt;=5),"3 a 5",IF(AND(BT584&gt;=5.5,BT584&lt;=7.5),"5,5 a 7,5",IF(AND(BT584&gt;=8,BT584&lt;=10),"8 a 10",IF(AND(BT584&gt;=10.5,BT584&lt;=12.5),"10,5 a 12,5",IF(AND(BT584&gt;=13,BT584&lt;=15),"13 a 15",IF(AND(BT584&gt;=15.5,BT584&lt;=17.5),"15,5 a 17,5",IF(AND(BT584&gt;=18,BT584&lt;=20),"18 a 20","Fuera de rango"))))))))))))))))))</f>
        <v>0</v>
      </c>
      <c r="BV584" s="11" t="str">
        <f aca="false">IF(BT584="","",IF(BT584=0,"NORMA",IF(AND(BT584&gt;=-20,BT584&lt;=-18),2,IF(AND(BT584&gt;=-17.5,BT584&lt;=-15.5),2,IF(AND(BT584&gt;=-15,BT584&lt;=-13),3,IF(AND(BT584&gt;=-12.5,BT584&lt;=-10.5),4,IF(AND(BT584&gt;=-10,BT584&lt;=-8),5,IF(AND(BT584&gt;=-7.5,BT584&lt;=-5.5),6,IF(AND(BT584&gt;=-5,BT584&lt;=-3),7,IF(AND(BT584&gt;=-2.5,BT584&lt;=-0.5),8,IF(AND(BT584&gt;=0.5,BT584&lt;=2.5),9,IF(AND(BT584&gt;=3,BT584&lt;=5),10,IF(AND(BT584&gt;=5.5,BT584&lt;=7.5),11,IF(AND(BT584&gt;=8,BT584&lt;=10),12,IF(AND(BT584&gt;=10.5,BT584&lt;=12.5),13,IF(AND(BT584&gt;=13,BT584&lt;=15),14,IF(AND(BT584&gt;=15.5,BT584&lt;=17.5),15,IF(AND(BT584&gt;=18,BT584&lt;=20),16,"Fuera de rango"))))))))))))))))))</f>
        <v>NORMA</v>
      </c>
      <c r="BW584" s="9" t="n">
        <v>-4.75</v>
      </c>
      <c r="BX584" s="10" t="n">
        <f aca="false">18.5- (0.3*H584)</f>
        <v>4.7</v>
      </c>
      <c r="BY584" s="10" t="n">
        <f aca="false">(BW584)-(BX584)</f>
        <v>-9.45</v>
      </c>
      <c r="BZ584" s="10" t="str">
        <f aca="false">IF(BY584="","",IF(BY584&lt;-27.5,"De -30 a -28",IF(BY584&lt;-25,"De -27,5 a -25,5",IF(BY584&lt;-22.5,"De -25 a -23",IF(BY584&lt;-20,"De -22,5 a -20,5",IF(BY584&lt;-17.5,"De -20 a -18",IF(BY584&lt;-15,"De -17,5 a -15,5",IF(BY584&lt;-12.5,"De -15 a -13",IF(BY584&lt;-10,"De -12,5 a -10,5",IF(BY584&lt;-7.5,"De -10 a -8",IF(BY584&lt;-5,"De -7,5 a -5,5",IF(BY584&lt;-2.5,"De -5 a -3",IF(BY584&lt;0,"De -2,5 a -0,5",IF(BY584&lt;2.5,"De 0 a 2",IF(BY584&lt;5,"De 2,5 a 4,5",IF(BY584&lt;7.5,"De 5 a 7",IF(BY584&lt;10,"De 7,5 a 9,5",IF(BY584&lt;12.5,"De 10 a 12",IF(BY584&lt;15,"De 12,5 a 14,5",IF(BY584&lt;17.5,"De 15 a 17",IF(BY584&lt;20,"De 17,5 a 19,5",IF(BY584&lt;22.5,"De 20 a 22",IF(BY584&lt;25,"De 22,5 a 24,5",IF(BY584&lt;27.5,"De 25 a 27","De 27,5 a 30"))))))))))))))))))))))))</f>
        <v>De -10 a -8</v>
      </c>
      <c r="CA584" s="12" t="n">
        <f aca="false">IF(BY584="","",IF(BY584&lt;=-28,1,IF(BY584&lt;=-25.5,2,IF(BY584&lt;=-23,3,IF(BY584&lt;=-20.5,4,IF(BY584&lt;=-18,5,IF(BY584&lt;=-15.5,6,IF(BY584&lt;=-13,7,IF(BY584&lt;=-10.5,8,IF(BY584&lt;=-8,9,IF(BY584&lt;=-5.5,10,IF(BY584&lt;=-3,11,IF(BY584&lt;=-0.5,12,IF(BY584&lt;=2,13,IF(BY584&lt;=4.5,14,IF(BY584&lt;=7,15,IF(BY584&lt;=9.5,16,IF(BY584&lt;=12,17,IF(BY584&lt;=14.5,18,IF(BY584&lt;=17,19,IF(BY584&lt;=19.5,20,IF(BY584&lt;=22,21,IF(BY584&lt;=24.5,22,IF(BY584&lt;=27,23,IF(BY584&lt;=30,24,"Fuera de rango")))))))))))))))))))))))))</f>
        <v>9</v>
      </c>
      <c r="CB584" s="9" t="n">
        <v>-4.75</v>
      </c>
      <c r="CC584" s="10" t="n">
        <f aca="false">18.5- (0.3*H584)</f>
        <v>4.7</v>
      </c>
      <c r="CD584" s="10" t="n">
        <f aca="false">(CB584)-(CC584)</f>
        <v>-9.45</v>
      </c>
      <c r="CE584" s="10" t="str">
        <f aca="false">IF(CD584="","",IF(CD584&lt;-27.5,"De -30 a -28",IF(CD584&lt;-25,"De -27,5 a -25,5",IF(CD584&lt;-22.5,"De -25 a -23",IF(CD584&lt;-20,"De -22,5 a -20,5",IF(CD584&lt;-17.5,"De -20 a -18",IF(CD584&lt;-15,"De -17,5 a -15,5",IF(CD584&lt;-12.5,"De -15 a -13",IF(CD584&lt;-10,"De -12,5 a -10,5",IF(CD584&lt;-7.5,"De -10 a -8",IF(CD584&lt;-5,"De -7,5 a -5,5",IF(CD584&lt;-2.5,"De -5 a -3",IF(CD584&lt;0,"De -2,5 a -0,5",IF(CD584&lt;=2,"De 0 a 2",IF(CD584&lt;=4.5,"De 2,5 a 4,5",IF(CD584&lt;=7,"De 5 a 7",IF(CD584&lt;=9.5,"De 7,5 a 9,5",IF(CD584&lt;=12,"De 10 a 12",IF(CD584&lt;=14.5,"De 12,5 a 14,5",IF(CD584&lt;=17,"De 15 a 17",IF(CD584&lt;=19.5,"De 17,5 a 19,5",IF(CD584&lt;=22,"De 20 a 22",IF(CD584&lt;=24.5,"De 22,5 a 24,5",IF(CD584&lt;=27,"De 25 a 27","De 27,5 a 30"))))))))))))))))))))))))</f>
        <v>De -10 a -8</v>
      </c>
      <c r="CF584" s="12" t="n">
        <f aca="false">IF(CD584="","",IF(CD584&lt;-27.5,1,IF(CD584&lt;-25,2,IF(CD584&lt;-22.5,3,IF(CD584&lt;-20,4,IF(CD584&lt;-17.5,5,IF(CD584&lt;-15,6,IF(CD584&lt;-12.5,7,IF(CD584&lt;-10,8,IF(CD584&lt;-7.5,9,IF(CD584&lt;-5,10,IF(CD584&lt;-2.5,11,IF(CD584&lt;0,12,IF(CD584&lt;2.5,13,IF(CD584&lt;5,14,IF(CD584&lt;7.5,15,IF(CD584&lt;10,16,IF(CD584&lt;12.5,17,IF(CD584&lt;15,18,IF(CD584&lt;17.5,19,IF(CD584&lt;20,20,IF(CD584&lt;22.5,21,IF(CD584&lt;25,22,IF(CD584&lt;27.5,23,24))))))))))))))))))))))))</f>
        <v>9</v>
      </c>
      <c r="CG584" s="9" t="n">
        <v>-2.5</v>
      </c>
      <c r="CH584" s="10" t="str">
        <f aca="false">IF(CG584="","",IF(AND(CG584&gt;=-10,CG584&lt;=-9.5),"-10 a -9,5",IF(AND(CG584&gt;-9.5,CG584&lt;=-8.5),"-9 a -8,5",IF(AND(CG584&gt;-8.5,CG584&lt;=-7.5),"-8 a -7,5",IF(AND(CG584&gt;-7.5,CG584&lt;=-6.5),"-7 a -6,5",IF(AND(CG584&gt;-6.5,CG584&lt;=-5.5),"-6 a -5,5",IF(AND(CG584&gt;-5.5,CG584&lt;=-4.5),"-5 a -4,5",IF(AND(CG584&gt;-4.5,CG584&lt;=-3.5),"-4 a -3,5",IF(AND(CG584&gt;-3.5,CG584&lt;=-2.5),"-3 a -2,5",IF(CG584=-2.25,"-2,25",IF(AND(CG584&gt;-2.5,CG584&lt;=-1.5),"-2 a -1,5",IF(AND(CG584&gt;-1.5,CG584&lt;=-0.5),"-1 a -0,5",IF(AND(CG584&gt;-0.5,CG584&lt;=0.5),"0 a 0,5",IF(AND(CG584&gt;0.5,CG584&lt;=1.5),"1 a 1,5",IF(AND(CG584&gt;1.5,CG584&lt;=2.5),"2 a 2,5",IF(AND(CG584&gt;2.5,CG584&lt;=3.5),"3 a 3,5",IF(AND(CG584&gt;3.5,CG584&lt;=4.5),"4 a 4,5",IF(AND(CG584&gt;4.5,CG584&lt;=5.5),"5 a 5,5",IF(AND(CG584&gt;5.5,CG584&lt;=6.5),"6 a 6,5",IF(AND(CG584&gt;6.5,CG584&lt;=7.5),"7 a 7,5",IF(AND(CG584&gt;7.5,CG584&lt;=8.5),"8 a 8,5",IF(AND(CG584&gt;8.5,CG584&lt;=9.5),"9 a 9,5",IF(CG584&gt;=10,"10","Fuera de rango")))))))))))))))))))))))</f>
        <v>-3 a -2,5</v>
      </c>
      <c r="CI584" s="11" t="n">
        <f aca="false">IF(CG584="","",IF(CG584=-2.25,"NORMA",IF(CG584&lt;=-9.5,1,IF(CG584&lt;=-8.5,2,IF(CG584&lt;=-7.5,3,IF(CG584&lt;=-6.5,4,IF(CG584&lt;=-5.5,5,IF(CG584&lt;=-4.5,6,IF(CG584&lt;=-3.5,7,IF(CG584&lt;=-2.5,8,IF(CG584&lt;=-1.5,9,IF(CG584&lt;=-0.5,10,IF(CG584&lt;=0.5,11,IF(CG584&lt;=1.5,12,IF(CG584&lt;=2.5,13,IF(CG584&lt;=3.5,14,IF(CG584&lt;=4.5,15,IF(CG584&lt;=5.5,16,IF(CG584&lt;=6.5,17,IF(CG584&lt;=7.5,18,IF(CG584&lt;=8.5,19,IF(CG584&lt;=9.5,20,IF(CG584=10,21,"Fuera de rango")))))))))))))))))))))))</f>
        <v>8</v>
      </c>
      <c r="CJ584" s="9" t="n">
        <v>2.5</v>
      </c>
      <c r="CK584" s="10" t="str">
        <f aca="false">IF(CJ584="","",IF(AND(CJ584&gt;=-6,CJ584&lt;=-5.5),"-6 a -5,5",IF(AND(CJ584&gt;-5.5,CJ584&lt;=-4.5),"-5 a -4,5",IF(AND(CJ584&gt;-4.5,CJ584&lt;=-3.5),"-4 a -3,5",IF(AND(CJ584&gt;-3.5,CJ584&lt;=-2.5),"-3 a -2,5",IF(AND(CJ584&gt;-2.5,CJ584&lt;=-1.5),"-2 a -1,5",IF(AND(CJ584&gt;-1.5,CJ584&lt;=-0.5),"-1 a -0,5",IF(AND(CJ584&gt;-0.5,CJ584&lt;=0.5),"0 a 0,5",IF(AND(CJ584&gt;0.5,CJ584&lt;=1.5),"1 a 1,5",IF(AND(CJ584&gt;1.5,CJ584&lt;2.5),"2",IF(AND(CJ584&gt;=2.5,CJ584&lt;=3),"2,5 a 3",IF(AND(CJ584&gt;3,CJ584&lt;=4),"3,5 a 4",IF(AND(CJ584&gt;4,CJ584&lt;=5),"4,5 a 5",IF(AND(CJ584&gt;5,CJ584&lt;=6),"5,5 a 6",IF(AND(CJ584&gt;6,CJ584&lt;=7),"6,5 a 7",IF(AND(CJ584&gt;7,CJ584&lt;=8),"7,5 a 8",IF(AND(CJ584&gt;8,CJ584&lt;=9.5),"8,5 a 9,5",IF(CJ584=10,"10","Fuera de rango"))))))))))))))))))</f>
        <v>2,5 a 3</v>
      </c>
      <c r="CL584" s="11" t="n">
        <f aca="false">IF(CK584="","",IF(OR(CK584="-6 a -5,5",CK584="-6 - -5,5"),1,IF(OR(CK584="-5 a -4,5",CK584="-5 - -4,5"),2,IF(OR(CK584="-4 a -3,5",CK584="-4 - -3,5"),3,IF(OR(CK584="-3 a -2,5",CK584="-3 - -2,5"),4,IF(OR(CK584="-2 a -1,5",CK584="-2 - -1,5"),5,IF(OR(CK584="-1 a -0,5",CK584="-1 - -0,5"),6,IF(OR(CK584="0 a 0,5",CK584="0 - 0,5"),7,IF(OR(CK584="1 a 1,5",CK584="1 - 1,5"),8,IF(CK584="2","NORMA",IF(OR(CK584="2,5 a 3",CK584="2,5 - 3"),9,IF(OR(CK584="3,5 a 4",CK584="3,5 - 4"),10,IF(OR(CK584="4,5 a 5",CK584="4,5 - 5"),11,IF(OR(CK584="5,5 a 6",CK584="5,5 - 6"),12,IF(OR(CK584="6,5 a 7",CK584="6,5 - 7"),13,IF(OR(CK584="7,5 a 8",CK584="7,5 - 8"),14,IF(OR(CK584="8,5 a 9",CK584="8,5 - 9,5",CK584="9 a 9,5"),15,IF(CK584="10",15,IF(OR(CK584="0,5 a 1",CK584="0,5 - 1"),7,"Fuera de rango")))))))))))))))))))</f>
        <v>9</v>
      </c>
      <c r="CO584" s="10" t="str">
        <f aca="false">IF(CM584&gt;0,"EME"," ")</f>
        <v> </v>
      </c>
      <c r="CQ584" s="10" t="str">
        <f aca="false">IF(CP584&gt;0,"0", " ")</f>
        <v> </v>
      </c>
      <c r="CR584" s="10" t="str">
        <f aca="false">IF(CP584&gt;0,"EME"," ")</f>
        <v> </v>
      </c>
      <c r="CS584" s="9" t="n">
        <v>0</v>
      </c>
      <c r="CV584" s="9" t="n">
        <v>0</v>
      </c>
      <c r="CY584" s="9" t="n">
        <v>-7</v>
      </c>
      <c r="DB584" s="9" t="n">
        <v>-7.5</v>
      </c>
      <c r="DC584" s="11" t="str">
        <f aca="false">IF(DB584&lt;0,"2"," ")</f>
        <v>2</v>
      </c>
      <c r="DD584" s="11" t="str">
        <f aca="false">IF(DB584&lt;0,"MIO"," ")</f>
        <v>MIO</v>
      </c>
      <c r="DE584" s="9" t="n">
        <v>0</v>
      </c>
      <c r="DF584" s="10" t="str">
        <f aca="false">IF(DE584&lt;0,"3"," ")</f>
        <v> </v>
      </c>
      <c r="DG584" s="10" t="str">
        <f aca="false">IF(DE584&lt;0,"AST"," ")</f>
        <v> </v>
      </c>
      <c r="DH584" s="9" t="n">
        <v>0</v>
      </c>
      <c r="DI584" s="10" t="str">
        <f aca="false">IF(DH584&lt;0,"3"," ")</f>
        <v> </v>
      </c>
      <c r="DJ584" s="10" t="str">
        <f aca="false">IF(DH584&lt;0,"AST"," ")</f>
        <v> </v>
      </c>
      <c r="DK584" s="9" t="n">
        <v>0.75</v>
      </c>
      <c r="DL584" s="10" t="str">
        <f aca="false">IF(DK584&gt;0,"4"," ")</f>
        <v>4</v>
      </c>
      <c r="DM584" s="10" t="str">
        <f aca="false">IF(DK584&gt;0,"PRE"," ")</f>
        <v>PRE</v>
      </c>
      <c r="DN584" s="9" t="n">
        <v>0.75</v>
      </c>
      <c r="DO584" s="10" t="str">
        <f aca="false">IF(DN584&gt;0,"4"," ")</f>
        <v>4</v>
      </c>
      <c r="DP584" s="10" t="str">
        <f aca="false">IF(DN584&gt;0,"PRE"," ")</f>
        <v>PRE</v>
      </c>
      <c r="DS584" s="12" t="str">
        <f aca="false">CONCATENATE(CO584,CU584,DA584,DG584,DM584)</f>
        <v>  PRE</v>
      </c>
      <c r="DT584" s="10" t="e">
        <f aca="false" t="array" ref="DT584">_xlfn.IFS(DS584="EME    ","0", DS584=" HIP   ","1", DS584="  MIO  ","2", DS584="   AST ","3", DS584="    PRE","4", DS584="EME   PRE","5", DS584=" HIP  PRE","6", DS584=" HIP AST ","7", DS584="  MIO PRE","8", DS584="  MIOAST ","9", DS584="   ASTPRE","10",DS584=" HIP ASTPRE","11", DS584="  MIOASTPRE","12", DS584="     ","0")</f>
        <v>#N/A</v>
      </c>
      <c r="DV584" s="1" t="e">
        <f aca="false" t="array" ref="DV584">_xlfn.IFS(DU584="SI","2", DU584="NO","1")</f>
        <v>#N/A</v>
      </c>
      <c r="DX584" s="11" t="str">
        <f aca="false">IF(DW584=0,"1","2")</f>
        <v>1</v>
      </c>
      <c r="DY584" s="11" t="str">
        <f aca="false" t="array" ref="DY584">_xlfn.IFS(DW584=0,"0", DW584=0.25, "1", DW584=0.5,"2", DW584=0.75,"3", DW584=1,"4",DW584=1.25,"5", DW584=1.5,"6", DW584=1.75,"7", DW584=2,"8")</f>
        <v>0</v>
      </c>
      <c r="EA584" s="11" t="str">
        <f aca="false">IF(DZ584=0,"1","2")</f>
        <v>1</v>
      </c>
      <c r="EB584" s="11" t="str">
        <f aca="false" t="array" ref="EB584">_xlfn.IFS(DZ584=0,"0", DZ584=0.25, "1", DZ584=0.5,"2", DZ584=0.75,"3", DZ584=1,"4",DZ584=1.25,"5", DZ584=1.5,"6", DZ584=1.75,"7", DZ584=2,"8")</f>
        <v>0</v>
      </c>
      <c r="ED584" s="10" t="str">
        <f aca="false">IF(EC584=0,"1","2")</f>
        <v>1</v>
      </c>
      <c r="EE584" s="11" t="str">
        <f aca="false" t="array" ref="EE584">_xlfn.IFS(EC584=0,"0", EC584=-0.25, "1", EC584=-0.5,"2", EC584=-0.75,"3", EC584=-1,"4",EC584=-1.25,"5", EC584=-1.5,"6", EC584=-1.75,"7", EC584=-2,"8", EC584=-2.25,"9",EC584=-2.5,"10", EC584=-2.75,"11", EC584=-3,"12", EC584=-3.25,"13", EC584=-3.5,"14", EC584=-3.75,"15",EC584=-4,"16")</f>
        <v>0</v>
      </c>
      <c r="EG584" s="10" t="str">
        <f aca="false">IF(EF584=0,"1","2")</f>
        <v>1</v>
      </c>
      <c r="EH584" s="11" t="str">
        <f aca="false" t="array" ref="EH584">_xlfn.IFS(EF584=0,"0", EF584=-0.25, "1", EF584=-0.5,"2", EF584=-0.75,"3", EF584=-1,"4",EF584=-1.25,"5", EF584=-1.5,"6", EF584=-1.75,"7", EF584=-2,"8", EF584=-2.25,"9",EF584=-2.5,"10", EF584=-2.75,"11", EF584=-3,"12", EF584=-3.25,"13", EF584=-3.5,"14", EF584=-3.75,"15",EF584=-4,"16")</f>
        <v>0</v>
      </c>
      <c r="EJ584" s="11" t="str">
        <f aca="false">IF(EI584=0,"1","2")</f>
        <v>1</v>
      </c>
      <c r="EK584" s="11" t="str">
        <f aca="false" t="array" ref="EK584">_xlfn.IFS(EI584=0,"0", EI584=-0.25, "1", EI584=-0.5,"2", EI584=-0.75,"3", EI584=-1,"4",EI584=-1.25,"5", EI584=-1.5,"6", EI584=-1.75,"7", EI584=-2,"8", EI584=-2.25,"9", EI584=-2.25,"9",EI584=-2.5,"10", EI584=-2.75,"11", EI584=-3,"12", EI584=-3.25,"13", EI584=-3.5,"14", EI584=-3.75,"15",EI584=-4,"16", EI584=0.25, "17", EI584=0.5, "18")</f>
        <v>0</v>
      </c>
      <c r="EM584" s="11" t="str">
        <f aca="false">IF(EL584=0,"1","2")</f>
        <v>1</v>
      </c>
      <c r="EN584" s="11" t="str">
        <f aca="false" t="array" ref="EN584">_xlfn.IFS(EL584=0.25,"17",EL584=0.5,"18", EL584=0,"0", EL584=-0.25, "1", EL584=-0.5,"2", EL584=-0.75,"3", EL584=-1,"4",EL584=-1.25,"5", EL584=-1.5,"6", EL584=-1.75,"7", EL584=-2,"8",EL584= -2.25,"9",EL584=-2.5,"10",EL584= -2.75,"11",EL584= -3,"12",EL584= -3.25,"13",EL584= -3.5,"14",EL584= -3.75,"15",EL584=-4,"16")</f>
        <v>0</v>
      </c>
      <c r="EP584" s="11" t="str">
        <f aca="false">IF(EO584=0,"1","2")</f>
        <v>1</v>
      </c>
      <c r="EQ584" s="11" t="str">
        <f aca="false" t="array" ref="EQ584">_xlfn.IFS(EO584=0,"0", EO584=0.25, "1", EO584=0.5,"2", EO584=0.75,"3", EO584=1,"4",EO584=1.25,"5", EO584=1.5,"6", EO584=1.75,"7", EO584=2,"8", EO584=2.25,"9", EO584=2.25,"9",EO584=2.5,"10", EO584=2.75,"11", EO584=3,"12", EO584=3.25,"13", EO584=3.5,"14", EO584=3.75,"15",EO584=4,"16", EO584=-0.25, "17", bq=-0.5, "18")</f>
        <v>0</v>
      </c>
      <c r="ES584" s="11" t="str">
        <f aca="false">IF(ER584=0,"1","2")</f>
        <v>1</v>
      </c>
      <c r="ET584" s="11" t="str">
        <f aca="false" t="array" ref="ET584">_xlfn.IFS(ER584=0,"0", ER584=0.25, "1", ER584=0.5,"2", ER584=0.75,"3", ER584=1,"4",ER584=1.25,"5", ER584=1.5,"6", ER584=1.75,"7", ER584=2,"8", ER584=2.25,"9", ER584=2.25,"9",ER584=2.5,"10", ER584=2.75,"11", ER584=3,"12", ER584=3.25,"13", ER584=3.5,"14", ER584=3.75,"15",ER584=4,"16", ER584=-0.25, "17", bq=-0.5, "18")</f>
        <v>0</v>
      </c>
      <c r="EV584" s="14" t="e">
        <f aca="false">VLOOKUP(EU584,LEYENDA!$G$2:$H$8,2,TRUE())</f>
        <v>#N/A</v>
      </c>
      <c r="EW584" s="14" t="e">
        <f aca="false" t="array" ref="EW584">_xlfn.IFS(EV584="0-5","1", EV584="6-12","2", EV584="13-18","3", EV584="19-24","4", EV584="25-36","5", EV584="37-48","6", EV584="49-60","7")</f>
        <v>#N/A</v>
      </c>
    </row>
    <row r="585" customFormat="false" ht="13.5" hidden="false" customHeight="false" outlineLevel="0" collapsed="false">
      <c r="A585" s="1" t="n">
        <v>227</v>
      </c>
      <c r="B585" s="2" t="n">
        <v>2</v>
      </c>
      <c r="C585" s="33" t="n">
        <v>9064</v>
      </c>
      <c r="E585" s="5" t="str">
        <f aca="false">VLOOKUP(A585,'286'!$A$3:$J$6279,10,FALSE())</f>
        <v>SCUPIN, CATHERIN</v>
      </c>
      <c r="F585" s="4" t="str">
        <f aca="false">VLOOKUP(A585,'286'!$A$3:$I$1768,3,FALSE())</f>
        <v>SCUCA</v>
      </c>
      <c r="G585" s="6" t="n">
        <f aca="false">VLOOKUP(A585,'286'!$A$3:$I$1768,4,FALSE())</f>
        <v>27441</v>
      </c>
      <c r="H585" s="7" t="n">
        <f aca="false">YEAR(C585)-YEAR(G585)</f>
        <v>-51</v>
      </c>
      <c r="I585" s="1" t="e">
        <f aca="false">VLOOKUP(H585,LEYENDA!$C$2:$D$6,2,TRUE())</f>
        <v>#N/A</v>
      </c>
      <c r="J585" s="5" t="str">
        <f aca="false">VLOOKUP(A585,'286'!$A$3:$I$1768,7,FALSE())</f>
        <v>M</v>
      </c>
      <c r="K585" s="8" t="n">
        <f aca="false">VLOOKUP(A585,'286'!$A$3:$I$1768,2,FALSE())</f>
        <v>0</v>
      </c>
      <c r="L585" s="4" t="str">
        <f aca="false">VLOOKUP(A585,'286'!$A$3:$I$1768,8,FALSE())</f>
        <v>D</v>
      </c>
      <c r="M585" s="4" t="str">
        <f aca="false">VLOOKUP(A585,'286'!$A$3:$I$1768,9,FALSE())</f>
        <v>D</v>
      </c>
      <c r="N585" s="8" t="str">
        <f aca="false">IF(R585=O585, "MISMA","CONTRARIA")</f>
        <v>MISMA</v>
      </c>
      <c r="O585" s="8" t="str">
        <f aca="false" t="array" ref="O585">_xlfn.IFS(L585="D","1", L585="I","2")</f>
        <v>1</v>
      </c>
      <c r="P585" s="8" t="e">
        <f aca="false" t="array" ref="P585">_xlfn.IFS(K585="OD","1", K585="OI","2")</f>
        <v>#N/A</v>
      </c>
      <c r="Q585" s="1" t="str">
        <f aca="false" t="array" ref="Q585">_xlfn.IFS(J585="M","1", J585="H","2")</f>
        <v>1</v>
      </c>
      <c r="R585" s="8" t="str">
        <f aca="false" t="array" ref="R585">_xlfn.IFS(M585="D","1", M585="I","2")</f>
        <v>1</v>
      </c>
      <c r="S585" s="1" t="str">
        <f aca="false" t="array" ref="S585">_xlfn.IFS(N585="CONTRARIA", "1",N585= "MISMA","2")</f>
        <v>2</v>
      </c>
      <c r="T585" s="1" t="e">
        <f aca="false" t="array" ref="T585">_xlfn.IFS(I585="0-12","1", I585="13-24","2", I585="25-40","3", I585="41-60","4", I585="61-100","5")</f>
        <v>#N/A</v>
      </c>
      <c r="U585" s="9" t="n">
        <v>7</v>
      </c>
      <c r="V585" s="10" t="str">
        <f aca="false">IF(U585="","",IF(AND(U585&gt;=-9,U585&lt;=-6.5),"-9 a -6,5",IF(AND(U585&gt;=-6,U585&lt;=-3.5),"-6 a -3,5",IF(AND(U585&gt;=-3,U585&lt;=-1),"-3 a -1",IF(U585=-0.5,"-0,5",IF(AND(U585&gt;=0,U585&lt;=2.5),"0 a 2,5",IF(AND(U585&gt;=3,U585&lt;=5.5),"3 a 5,5",IF(AND(U585&gt;=6,U585&lt;=8.5),"6 a 8,5",IF(AND(U585&gt;=9,U585&lt;=20),"9 a 20","Fuera de rango")))))))))</f>
        <v>6 a 8,5</v>
      </c>
      <c r="W585" s="11" t="n">
        <f aca="false">IF(V585="","",IF(V585="-9 a -6,5",2,IF(V585="-6 a -3,5",3,IF(V585="-3 a -1",4,IF(V585="-0,5","NORMA",IF(V585="0 a 2,5",5,IF(V585="3 a 5,5",6,IF(V585="6 a 8,5",7,IF(V585="9 a 20",8,"Fuera de rango")))))))))</f>
        <v>7</v>
      </c>
      <c r="X585" s="9" t="n">
        <v>0</v>
      </c>
      <c r="Y585" s="11" t="str">
        <f aca="false">IF(X585="","",IF(AND(X585&gt;=0,X585&lt;=4),"0 a 4",IF(AND(X585&gt;=4.5,X585&lt;=8.5),"4,5 a 8,5",IF(X585=9,"9",IF(AND(X585&gt;=9.5,X585&lt;=13),"9,5 a 13",IF(AND(X585&gt;=13.5,X585&lt;=20),"13,5 a 20",IF(AND(X585&gt;=20.5,X585&lt;=35),"20,5 a 35","Fuera de rango")))))))</f>
        <v>0 a 4</v>
      </c>
      <c r="Z585" s="11" t="n">
        <f aca="false">IF(Y585="","",IF(Y585="0 a 4",1,IF(Y585="4,5 a 8,5",2,IF(Y585="9","NORMA",IF(Y585="9,5 a 13",3,IF(Y585="13,5 a 20",4,IF(Y585="20,5 a 35",5,"Fuera de rango")))))))</f>
        <v>1</v>
      </c>
      <c r="AA585" s="9" t="n">
        <v>25</v>
      </c>
      <c r="AB585" s="10" t="str">
        <f aca="false">IF(AA585="","",IF(AND(AA585&gt;=0,AA585&lt;=9),"0 a 9",IF(AND(AA585&gt;=9.5,AA585&lt;=18.5),"9,5 a 18,5",IF(AA585=19,"19",IF(AND(AA585&gt;=19.5,AA585&lt;=28),"19,5 a 28",IF(AND(AA585&gt;=28.5,AA585&lt;=40),"28,5 a 40","Fuera de rango"))))))</f>
        <v>19,5 a 28</v>
      </c>
      <c r="AC585" s="11" t="n">
        <f aca="false" t="array" ref="AC585">_xlfn.IFS(AB585="","",AB585="0 a 9",1,AB585="9,5 a 18,5",2,AB585="19","NORMA",AB585="19,5 a 28",3,AB585="28,5 a 40",4,TRUE(),"Fuera de rango")</f>
        <v>3</v>
      </c>
      <c r="AD585" s="9" t="n">
        <v>17</v>
      </c>
      <c r="AE585" s="10" t="str">
        <f aca="false">IF(AD585="","",IF(AND(AD585&gt;=-10,AD585&lt;=0),"De -10 a 0",IF(AND(AD585&gt;=0.5,AD585&lt;=9.5),"0,5 a 9,5",IF(AD585=10,"10",IF(AND(AD585&gt;=10.5,AD585&lt;=20),"10,5 a 20",IF(AND(AD585&gt;=20.5,AD585&lt;=40),"20,5 a 40","Fuera de rango"))))))</f>
        <v>10,5 a 20</v>
      </c>
      <c r="AF585" s="12" t="n">
        <f aca="false">IF(AD585="","",IF(AND(AD585&gt;=-10,AD585&lt;=0),1,IF(AND(AD585&gt;=0.5,AD585&lt;=9.5),2,IF(AD585=10,"NORMA",IF(AND(AD585&gt;=10.5,AD585&lt;=20),3,IF(AND(AD585&gt;=20.5,AD585&lt;=40),4,""))))))</f>
        <v>3</v>
      </c>
      <c r="AG585" s="9" t="n">
        <v>8</v>
      </c>
      <c r="AH585" s="10" t="str">
        <f aca="false">IF(AG585="","",IF(AND(AG585&gt;=0,AG585&lt;=4),"0 a 4",IF(AND(AG585&gt;=4.5,AG585&lt;=8.5),"4,5 a 8,5",IF(AG585=9,"9",IF(AND(AG585&gt;=9.5,AG585&lt;=13),"9,5 a 13",IF(AND(AG585&gt;=13.5,AG585&lt;=25),"13,5 a 25","Fuera de rango"))))))</f>
        <v>4,5 a 8,5</v>
      </c>
      <c r="AI585" s="10" t="n">
        <f aca="false">IF(AH585="","",IF(AH585="0 a 4",1,IF(AH585="4,5 a 8,5",2,IF(AH585="9","NORMA",IF(AH585="9,5 a 13",3,IF(AH585="13,5 a 25",4,""))))))</f>
        <v>2</v>
      </c>
      <c r="AJ585" s="9" t="n">
        <v>5</v>
      </c>
      <c r="AK585" s="10" t="str">
        <f aca="false">IF(AJ585="","",IF(AND(AJ585&gt;=-15,AJ585&lt;=-10.5),"-15 a -10,5",IF(AND(AJ585&gt;=-10,AJ585&lt;=-4),"-10 a -4",IF(AND(AJ585&gt;=-4.5,AJ585&lt;=0),"-4,5 a 0",IF(AND(AJ585&gt;=0.5,AJ585&lt;=4.5),"0,5 a 4,5",IF(AJ585=5,"5",IF(AND(AJ585&gt;=5.5,AJ585&lt;=10),"5,5 a 10",IF(AND(AJ585&gt;=10.5,AJ585&lt;=20),"10,5 a 20","Fuera de rango"))))))))</f>
        <v>5</v>
      </c>
      <c r="AL585" s="11" t="str">
        <f aca="false">IF(AK585="","",IF(AK585="-15 a -10,5",1,IF(AK585="-10 a -4",2,IF(AK585="-4,5 a 0",3,IF(AK585="0,5 a 4,5",4,IF(AK585="5","NORMA",IF(AK585="5,5 a 10",5,IF(AK585="10,5 a 20",6,"Error"))))))))</f>
        <v>NORMA</v>
      </c>
      <c r="AM585" s="9" t="n">
        <v>0</v>
      </c>
      <c r="AN585" s="10" t="str">
        <f aca="false">IF(AM585="","",IF(AND(AM585&gt;=-7.5,AM585&lt;=-5.5),"-7,5 a -5,5",IF(AND(AM585&gt;=-5,AM585&lt;=-3),"-5 a -3",IF(AND(AM585&gt;=-2.5,AM585&lt;=-0.5),"-2,5 a -0,5",IF(AM585=0,"0,00",IF(AND(AM585&gt;=0.5,AM585&lt;=2.5),"0,5 a 2,5",IF(AND(AM585&gt;=3,AM585&lt;=5),"3 a 5",IF(AND(AM585&gt;=5.5,AM585&lt;=7.5),"5,5 a 7,5",IF(AND(AM585&gt;=8,AM585&lt;=10),"8 a 10","Fuera de rango")))))))))</f>
        <v>0,00</v>
      </c>
      <c r="AO585" s="11" t="str">
        <f aca="false">IF(AN585="","",IF(AN585="-7,5 a -5,5",1,IF(AN585="-5 a -3",2,IF(AN585="-2,5 a -0,5",3,IF(AN585="0,00","NORMA",IF(AN585="0,5 a 2,5",4,IF(AN585="3 a 5",5,IF(AN585="5,5 a 7,5",6,IF(AN585="8 a 10",7,"Error")))))))))</f>
        <v>NORMA</v>
      </c>
      <c r="AP585" s="9" t="n">
        <v>3</v>
      </c>
      <c r="AQ585" s="10" t="str">
        <f aca="false">IF(AP585="","",IF(AND(AP585&gt;=-20,AP585&lt;=-9.5),"-20 a -9,5",IF(AND(AP585&gt;=-9,AP585&lt;=-6.5),"-9 a -6,5",IF(AP585=-6,"-6",IF(AND(AP585&gt;=-5.5,AP585&lt;=-3),"-5,5 a -3",IF(AND(AP585&gt;=-2.5,AP585&lt;=0),"-2,5 a 0",IF(AND(AP585&gt;=0.5,AP585&lt;=3),"0,5 a 3",IF(AND(AP585&gt;=3.5,AP585&lt;=6),"3,5 a 6",IF(AND(AP585&gt;=6.5,AP585&lt;=9),"6,5 a 9",IF(AND(AP585&gt;=9.5,AP585&lt;=20),"9,5 a 20","Fuera de rango"))))))))))</f>
        <v>0,5 a 3</v>
      </c>
      <c r="AR585" s="11" t="n">
        <f aca="false">IF(AQ585="","",IF(AQ585="-20 a -9,5",1,IF(AQ585="-9 a -6,5",2,IF(AQ585="-6","NORMA",IF(AQ585="-5,5 a -3",3,IF(AQ585="-2,5 a 0",4,IF(AQ585="0,5 a 3",5,IF(AQ585="3,5 a 6",6,IF(AQ585="6,5 a 9",7,IF(AQ585="9,5 a 20",8,""))))))))))</f>
        <v>5</v>
      </c>
      <c r="AS585" s="9" t="n">
        <v>2</v>
      </c>
      <c r="AT585" s="10" t="str">
        <f aca="false">IF(AS585="","",IF(AND(AS585&gt;=-16,AS585&lt;=-14),"-16 a -14",IF(AND(AS585&gt;=-13.5,AS585&lt;=-11.5),"-13,5 a -11,5",IF(AND(AS585&gt;=-11,AS585&lt;=-9),"-11 a -9",IF(AND(AS585&gt;=-8.5,AS585&lt;=-6.5),"-8,5 a -6,5",IF(AND(AS585&gt;=-6,AS585&lt;=-4),"-6 a -4",IF(AND(AS585&gt;=-3.5,AS585&lt;=-1.5),"-3,5 a -1,5",IF(AND(AS585&gt;=-1,AS585&lt;=1),"-1 a 1",IF(AND(AS585&gt;=1.5,AS585&lt;=3.5),"1,5 a 3,5",IF(AND(AS585&gt;=4,AS585&lt;=6),"4 a 6",IF(AND(AS585&gt;=6.5,AS585&lt;=8.5),"6,5 a 8,5",IF(AND(AS585&gt;=9,AS585&lt;=11),"9 a 11",IF(AND(AS585&gt;=11.5,AS585&lt;=13.5),"11,5 a 13,5",IF(AND(AS585&gt;=14,AS585&lt;=16),"14 a 16",IF(AND(AS585&gt;=16.5,AS585&lt;=18.5),"16,5 a 18,5",IF(AND(AS585&gt;=19,AS585&lt;=21),"19 a 21","Fuera de rango"))))))))))))))))</f>
        <v>1,5 a 3,5</v>
      </c>
      <c r="AU585" s="11" t="n">
        <f aca="false" t="array" ref="AU585">IF(AT585="","",_xlfn.IFS(AT585="-16 a -14",1,AT585="-13,5 a -11,5",2,AT585="-11 a -9",3,AT585="-8,5 a -6,5",4,AT585="-6 a -4",5,AT585="-3,5 a -1,5",6,AT585="-1 a 1",7,AT585="1,5 a 3,5",8,AT585="4 a 6","NORMA",AT585="6,5 a 8,5",9,AT585="9 a 11",10,AT585="11,5 a 13,5",11,AT585="14 a 16",12,AT585="16,5 a 18,5",13,AT585="19 a 21",14,TRUE(),""))</f>
        <v>8</v>
      </c>
      <c r="AV585" s="9" t="n">
        <v>1.25</v>
      </c>
      <c r="AW585" s="10" t="str">
        <f aca="false">IF(AV585="","",IF(AND(AV585&gt;=-1,AV585&lt;=-0.5),"-1 a -0,5",IF(AND(AV585&gt;-0.5,AV585&lt;=0),"De -0,5 a 0",IF(AND(AV585&gt;=0.25,AV585&lt;=0.75),"0,25 a 0,75",IF(AND(AV585&gt;=1,AV585&lt;=1.5),"1 a 1,5",IF(AND(AV585&gt;=1.75,AV585&lt;=2.25),"1,75 a 2,25",IF(AND(AV585&gt;=2.5,AV585&lt;=3),"2,5 a 3",IF(AND(AV585&gt;=3.25,AV585&lt;=3.75),"3,25 a 3,75","Fuera de rango"))))))))</f>
        <v>1 a 1,5</v>
      </c>
      <c r="AX585" s="10" t="n">
        <f aca="false">IF(AW585="","",IF(OR(AW585="-1 a -0,5",AW585="-1 a -0.5"),1,IF(OR(AW585="De -0,5 a 0",AW585="-0,5 a 0",AW585="De -0.5 a 0"),2,IF(OR(AW585="0,25 a 0,75",AW585="0.25 a 0.75"),"NORMA",IF(OR(AW585="1 a 1,5",AW585="1 a 1.5"),3,IF(OR(AW585="1,75 a 2,25",AW585="1.75 a 2.25"),4,IF(OR(AW585="2,5 a 3",AW585="2.5 a 3"),5,IF(OR(AW585="3,25 a 3,75",AW585="3.25 a 3.75"),6,""))))))))</f>
        <v>3</v>
      </c>
      <c r="AY585" s="9" t="n">
        <v>3</v>
      </c>
      <c r="AZ585" s="10" t="str">
        <f aca="false">IF(AY585="","",IF(AND(AY585&gt;=-20,AY585&lt;=-9.5),"-20 a -9,5",IF(AND(AY585&gt;=-9,AY585&lt;=-6.5),"-9 a -6,5",IF(AY585=-6,"-6",IF(AND(AY585&gt;=-5.5,AY585&lt;=-3),"-5,5 a -3",IF(AND(AY585&gt;=-2.5,AY585&lt;=0),"-2,5 a 0",IF(AND(AY585&gt;=0.5,AY585&lt;=3),"0,5 a 3",IF(AND(AY585&gt;=3.5,AY585&lt;=6),"3,5 a 6","Fuera de rango"))))))))</f>
        <v>0,5 a 3</v>
      </c>
      <c r="BA585" s="11" t="n">
        <f aca="false">IF(AZ585="","",IF(AZ585="-20 a -9,5",1,IF(AZ585="-9 a -6,5",2,IF(AZ585="-6","NORMA",IF(AZ585="-5,5 a -3",3,IF(AZ585="-2,5 a 0",4,IF(AZ585="0,5 a 3",5,IF(AZ585="3,5 a 6",6,""))))))))</f>
        <v>5</v>
      </c>
      <c r="BB585" s="9" t="n">
        <v>0</v>
      </c>
      <c r="BC585" s="10" t="str">
        <f aca="false" t="array" ref="BC585">IF(BB585="","",_xlfn.IFS(AND(BB585&gt;=0,BB585&lt;=2),"0 a 2",AND(BB585&gt;=2.5,BB585&lt;=4.5),"2,5 a 4,5",AND(BB585&gt;=5,BB585&lt;=7),"5 a 7",AND(BB585&gt;=7.5,BB585&lt;=9.5),"7,5 a 9,5",AND(BB585&gt;=10,BB585&lt;=12),"10 a 12",AND(BB585&gt;=12.5,BB585&lt;=14.5),"12,5 a 14,5",BB585=15,"15",AND(BB585&gt;=15.5,BB585&lt;=17.5),"15,5 a 17,5",AND(BB585&gt;=18,BB585&lt;=20),"18 a 20",AND(BB585&gt;=20.5,BB585&lt;=22.5),"20,5 a 22,5",AND(BB585&gt;=23,BB585&lt;=25),"23 a 25",TRUE(),"Fuera de rango"))</f>
        <v>0 a 2</v>
      </c>
      <c r="BD585" s="11" t="n">
        <f aca="false" t="array" ref="BD585">IF(BC585="","",_xlfn.IFS(BC585="0 a 2",1,BC585="2,5 a 4,5",2,BC585="5 a 7",3,BC585="7,5 a 9,5",4,BC585="10 a 12",5,BC585="12,5 a 14,5",6,BC585="15","NORMA",BC585="15,5 a 17,5",7,BC585="18 a 20",8,BC585="20,5 a 22,5",9,BC585="23 a 25",10,TRUE(),"Fuera de rango"))</f>
        <v>1</v>
      </c>
      <c r="BE585" s="9" t="n">
        <v>30</v>
      </c>
      <c r="BF585" s="10" t="str">
        <f aca="false">IF(BE585="","",IF(AND(BE585&gt;=-20,BE585&lt;=-10),"-20 a -10",IF(AND(BE585&gt;=-9.5,BE585&lt;=0.5),"-9,5 a 0,5",IF(AND(BE585&gt;=1,BE585&lt;=11),"1 a 11",IF(AND(BE585&gt;=11.5,BE585&lt;=20.5),"11,5 a 20,5",IF(BE585=21,"21",IF(AND(BE585&gt;=21.5,BE585&lt;=31.5),"21,5 a 31,5",IF(AND(BE585&gt;=32,BE585&lt;=42),"32 a 42","Fuera de rango"))))))))</f>
        <v>21,5 a 31,5</v>
      </c>
      <c r="BG585" s="11" t="n">
        <f aca="false">IF(BF585="","",IF(BF585="-20 a -10",1,IF(BF585="-9,5 a 0,5",2,IF(BF585="1 a 11",3,IF(BF585="11,5 a 20,5",4,IF(BF585="21","NORMA",IF(BF585="21,5 a 31,5",5,IF(BF585="32 a 42",6,""))))))))</f>
        <v>5</v>
      </c>
      <c r="BH585" s="9" t="n">
        <v>18</v>
      </c>
      <c r="BI585" s="10" t="str">
        <f aca="false">IF(BH585="","",IF(AND(BH585&gt;=-20,BH585&lt;=-15),"-20 a -15",IF(AND(BH585&gt;=-14.5,BH585&lt;=-9.5),"-14,5 a -9,5",IF(AND(BH585&gt;=-9,BH585&lt;=-4),"-9 a -4",IF(AND(BH585&gt;=-3.5,BH585&lt;=2.5),"-3,5 a 2,5",IF(AND(BH585&gt;=3,BH585&lt;=8),"3 a 8",IF(AND(BH585&gt;=8.5,BH585&lt;=14.5),"8,5 a 14,5",IF(BH585=15,"15",IF(AND(BH585&gt;=15.5,BH585&lt;=20.5),"15,5 a 20,5",IF(AND(BH585&gt;=21,BH585&lt;=26),"21 a 26","Fuera de rango"))))))))))</f>
        <v>15,5 a 20,5</v>
      </c>
      <c r="BJ585" s="11" t="n">
        <f aca="false">IF(BI585="","",IF(BI585="-20 a -15",1,IF(BI585="-14,5 a -9,5",2,IF(BI585="-9 a -4",3,IF(BI585="-3,5 a 2,5",4,IF(BI585="3 a 8",5,IF(BI585="8,5 a 14,5",6,IF(BI585="15","NORMA",IF(BI585="15,5 a 20,5",7,IF(BI585="21 a 26",8,IF(BI585="26,5 a 31,5",9,"")))))))))))</f>
        <v>7</v>
      </c>
      <c r="BK585" s="9" t="n">
        <v>0</v>
      </c>
      <c r="BL585" s="10" t="str">
        <f aca="false">IF(BK585="","",IF(AND(BK585&gt;=0,BK585&lt;=2),"0 - 2",IF(AND(BK585&gt;=2.5,BK585&lt;=4.5),"2,5 - 4,5",IF(AND(BK585&gt;=5,BK585&lt;=7),"5 - 7",IF(AND(BK585&gt;=7.5,BK585&lt;=9.5),"7,5 - 9,5",IF(AND(BK585&gt;=10,BK585&lt;=12),"10 - 12",IF(AND(BK585&gt;=12.5,BK585&lt;=13.5),"12,5 - 13,5",IF(BK585=14,"14",IF(AND(BK585&gt;=14.5,BK585&lt;=16.5),"14,5 - 16,5",IF(AND(BK585&gt;=17,BK585&lt;=19),"17 - 19",IF(AND(BK585&gt;=19.5,BK585&lt;=21.5),"19,5 - 21,5",IF(AND(BK585&gt;=22,BK585&lt;=24),"22 - 24",IF(AND(BK585&gt;=24.5,BK585&lt;=26.5),"24,5 - 26,5",IF(AND(BK585&gt;=27,BK585&lt;=29),"27 - 29",IF(AND(BK585&gt;=29.5,BK585&lt;=30),"29,5 - 30","Fuera de rango")))))))))))))))</f>
        <v>0 - 2</v>
      </c>
      <c r="BM585" s="11" t="n">
        <f aca="false">IF(BL585="","",IF(BL585="0 - 2",1,IF(BL585="2,5 - 4,5",2,IF(BL585="5 - 7",3,IF(BL585="7,5 - 9,5",4,IF(BL585="10 - 12",5,IF(BL585="12,5 - 13,5",6,IF(BL585="14","NORMA",IF(BL585="14,5 - 16,5",7,IF(BL585="17 - 19",8,IF(BL585="19,5 - 21,5",9,IF(BL585="22 - 24",10,IF(BL585="24,5 - 26,5",11,IF(BL585="27 - 29",12,IF(BL585="29,5 - 30",13,"")))))))))))))))</f>
        <v>1</v>
      </c>
      <c r="BN585" s="9" t="n">
        <v>13</v>
      </c>
      <c r="BO585" s="11" t="str">
        <f aca="false">IF(BN585="","",IF(AND(BN585&gt;=-20,BN585&lt;=-10),"-20 a -10",IF(AND(BN585&gt;=-9.5,BN585&lt;=0.5),"-9,5 a 0,5",IF(AND(BN585&gt;=1,BN585&lt;=11),"1 a 11",IF(AND(BN585&gt;=11.5,BN585&lt;=21.5),"11,5 a 21,5",IF(BN585=22,"22",IF(AND(BN585&gt;=22.5,BN585&lt;=32.5),"22,5 a 32,5",IF(AND(BN585&gt;=33,BN585&lt;=43),"33 a 43","Fuera de rango"))))))))</f>
        <v>11,5 a 21,5</v>
      </c>
      <c r="BP585" s="11" t="n">
        <f aca="false">IF(BO585="","",IF(BO585="-20 a -10",1,IF(BO585="-9,5 a 0,5",2,IF(BO585="1 a 11",3,IF(BO585="11,5 a 21,5",4,IF(BO585="22","NORMA",IF(BO585="22,5 a 32,5",5,IF(BO585="33 a 43",6,""))))))))</f>
        <v>4</v>
      </c>
      <c r="BQ585" s="9" t="n">
        <v>8</v>
      </c>
      <c r="BR585" s="10" t="str">
        <f aca="false">IF(BQ585="","",IF(AND(BQ585&gt;=-20,BQ585&lt;=-15),"-20 a -15",IF(AND(BQ585&gt;=-14.5,BQ585&lt;=-9.5),"-14,5 a -9,5",IF(AND(BQ585&gt;=-9,BQ585&lt;=-4),"-9 a -4",IF(AND(BQ585&gt;=-3.5,BQ585&lt;=2.5),"-3,5 a 2,5",IF(AND(BQ585&gt;=3,BQ585&lt;=8),"3 a 8",IF(AND(BQ585&gt;=8.5,BQ585&lt;=13.5),"8,5 a 13,5",IF(AND(BQ585&gt;=14,BQ585&lt;=17.5),"14 a 17,5",IF(BQ585=18,"18",IF(AND(BQ585&gt;=18.5,BQ585&lt;=23.5),"18,5 a 23,5",IF(AND(BQ585&gt;=24,BQ585&lt;=29),"24 a 29",IF(AND(BQ585&gt;=29.5,BQ585&lt;=34.5),"29,5 a 34,5",IF(AND(BQ585&gt;=35,BQ585&lt;=40),"35 a 40","Fuera de rango")))))))))))))</f>
        <v>3 a 8</v>
      </c>
      <c r="BS585" s="11" t="n">
        <f aca="false">IF(BR585="","",IF(BR585="-20 a -15",1,IF(BR585="-14,5 a -9,5",2,IF(BR585="-9 a -4",3,IF(BR585="-3,5 a 2,5",4,IF(BR585="3 a 8",5,IF(BR585="8,5 a 13,5",6,IF(BR585="14 a 17,5",7,IF(BR585="18","NORMA",IF(BR585="18,5 a 23,5",8,IF(BR585="24 a 29",9,IF(BR585="29,5 a 34,5",10,IF(BR585="35 a 40",11,"")))))))))))))</f>
        <v>5</v>
      </c>
      <c r="BT585" s="9" t="n">
        <v>0</v>
      </c>
      <c r="BU585" s="10" t="str">
        <f aca="false">IF(BT585="","",IF(AND(BT585&gt;=-20,BT585&lt;=-18),"-20 a -18",IF(AND(BT585&gt;=-17.5,BT585&lt;=-15.5),"-17,5 a -15,5",IF(AND(BT585&gt;=-15,BT585&lt;=-13),"-15 a -13",IF(AND(BT585&gt;=-12.5,BT585&lt;=-10.5),"-12,5 a -10,5",IF(AND(BT585&gt;=-10,BT585&lt;=-8),"-10 a -8",IF(AND(BT585&gt;=-7.5,BT585&lt;=-5.5),"-7,5 a -5,5",IF(AND(BT585&gt;=-5,BT585&lt;=-3),"-5 a -3",IF(AND(BT585&gt;=-2.5,BT585&lt;=-0.5),"-2,5 a -0,5",IF(BT585=0,"0",IF(AND(BT585&gt;=0.5,BT585&lt;=2.5),"0,5 a 2,5",IF(AND(BT585&gt;=3,BT585&lt;=5),"3 a 5",IF(AND(BT585&gt;=5.5,BT585&lt;=7.5),"5,5 a 7,5",IF(AND(BT585&gt;=8,BT585&lt;=10),"8 a 10",IF(AND(BT585&gt;=10.5,BT585&lt;=12.5),"10,5 a 12,5",IF(AND(BT585&gt;=13,BT585&lt;=15),"13 a 15",IF(AND(BT585&gt;=15.5,BT585&lt;=17.5),"15,5 a 17,5",IF(AND(BT585&gt;=18,BT585&lt;=20),"18 a 20","Fuera de rango"))))))))))))))))))</f>
        <v>0</v>
      </c>
      <c r="BV585" s="11" t="str">
        <f aca="false">IF(BT585="","",IF(BT585=0,"NORMA",IF(AND(BT585&gt;=-20,BT585&lt;=-18),2,IF(AND(BT585&gt;=-17.5,BT585&lt;=-15.5),2,IF(AND(BT585&gt;=-15,BT585&lt;=-13),3,IF(AND(BT585&gt;=-12.5,BT585&lt;=-10.5),4,IF(AND(BT585&gt;=-10,BT585&lt;=-8),5,IF(AND(BT585&gt;=-7.5,BT585&lt;=-5.5),6,IF(AND(BT585&gt;=-5,BT585&lt;=-3),7,IF(AND(BT585&gt;=-2.5,BT585&lt;=-0.5),8,IF(AND(BT585&gt;=0.5,BT585&lt;=2.5),9,IF(AND(BT585&gt;=3,BT585&lt;=5),10,IF(AND(BT585&gt;=5.5,BT585&lt;=7.5),11,IF(AND(BT585&gt;=8,BT585&lt;=10),12,IF(AND(BT585&gt;=10.5,BT585&lt;=12.5),13,IF(AND(BT585&gt;=13,BT585&lt;=15),14,IF(AND(BT585&gt;=15.5,BT585&lt;=17.5),15,IF(AND(BT585&gt;=18,BT585&lt;=20),16,"Fuera de rango"))))))))))))))))))</f>
        <v>NORMA</v>
      </c>
      <c r="BW585" s="9" t="n">
        <v>-3.5</v>
      </c>
      <c r="BX585" s="10" t="n">
        <f aca="false">18.5- (0.3*H585)</f>
        <v>33.8</v>
      </c>
      <c r="BY585" s="10" t="n">
        <f aca="false">(BW585)-(BX585)</f>
        <v>-37.3</v>
      </c>
      <c r="BZ585" s="10" t="str">
        <f aca="false">IF(BY585="","",IF(BY585&lt;-27.5,"De -30 a -28",IF(BY585&lt;-25,"De -27,5 a -25,5",IF(BY585&lt;-22.5,"De -25 a -23",IF(BY585&lt;-20,"De -22,5 a -20,5",IF(BY585&lt;-17.5,"De -20 a -18",IF(BY585&lt;-15,"De -17,5 a -15,5",IF(BY585&lt;-12.5,"De -15 a -13",IF(BY585&lt;-10,"De -12,5 a -10,5",IF(BY585&lt;-7.5,"De -10 a -8",IF(BY585&lt;-5,"De -7,5 a -5,5",IF(BY585&lt;-2.5,"De -5 a -3",IF(BY585&lt;0,"De -2,5 a -0,5",IF(BY585&lt;2.5,"De 0 a 2",IF(BY585&lt;5,"De 2,5 a 4,5",IF(BY585&lt;7.5,"De 5 a 7",IF(BY585&lt;10,"De 7,5 a 9,5",IF(BY585&lt;12.5,"De 10 a 12",IF(BY585&lt;15,"De 12,5 a 14,5",IF(BY585&lt;17.5,"De 15 a 17",IF(BY585&lt;20,"De 17,5 a 19,5",IF(BY585&lt;22.5,"De 20 a 22",IF(BY585&lt;25,"De 22,5 a 24,5",IF(BY585&lt;27.5,"De 25 a 27","De 27,5 a 30"))))))))))))))))))))))))</f>
        <v>De -30 a -28</v>
      </c>
      <c r="CA585" s="12" t="n">
        <f aca="false">IF(BY585="","",IF(BY585&lt;=-28,1,IF(BY585&lt;=-25.5,2,IF(BY585&lt;=-23,3,IF(BY585&lt;=-20.5,4,IF(BY585&lt;=-18,5,IF(BY585&lt;=-15.5,6,IF(BY585&lt;=-13,7,IF(BY585&lt;=-10.5,8,IF(BY585&lt;=-8,9,IF(BY585&lt;=-5.5,10,IF(BY585&lt;=-3,11,IF(BY585&lt;=-0.5,12,IF(BY585&lt;=2,13,IF(BY585&lt;=4.5,14,IF(BY585&lt;=7,15,IF(BY585&lt;=9.5,16,IF(BY585&lt;=12,17,IF(BY585&lt;=14.5,18,IF(BY585&lt;=17,19,IF(BY585&lt;=19.5,20,IF(BY585&lt;=22,21,IF(BY585&lt;=24.5,22,IF(BY585&lt;=27,23,IF(BY585&lt;=30,24,"Fuera de rango")))))))))))))))))))))))))</f>
        <v>1</v>
      </c>
      <c r="CB585" s="9" t="n">
        <v>-3.5</v>
      </c>
      <c r="CC585" s="10" t="n">
        <f aca="false">18.5- (0.3*H585)</f>
        <v>33.8</v>
      </c>
      <c r="CD585" s="10" t="n">
        <f aca="false">(CB585)-(CC585)</f>
        <v>-37.3</v>
      </c>
      <c r="CE585" s="10" t="str">
        <f aca="false">IF(CD585="","",IF(CD585&lt;-27.5,"De -30 a -28",IF(CD585&lt;-25,"De -27,5 a -25,5",IF(CD585&lt;-22.5,"De -25 a -23",IF(CD585&lt;-20,"De -22,5 a -20,5",IF(CD585&lt;-17.5,"De -20 a -18",IF(CD585&lt;-15,"De -17,5 a -15,5",IF(CD585&lt;-12.5,"De -15 a -13",IF(CD585&lt;-10,"De -12,5 a -10,5",IF(CD585&lt;-7.5,"De -10 a -8",IF(CD585&lt;-5,"De -7,5 a -5,5",IF(CD585&lt;-2.5,"De -5 a -3",IF(CD585&lt;0,"De -2,5 a -0,5",IF(CD585&lt;=2,"De 0 a 2",IF(CD585&lt;=4.5,"De 2,5 a 4,5",IF(CD585&lt;=7,"De 5 a 7",IF(CD585&lt;=9.5,"De 7,5 a 9,5",IF(CD585&lt;=12,"De 10 a 12",IF(CD585&lt;=14.5,"De 12,5 a 14,5",IF(CD585&lt;=17,"De 15 a 17",IF(CD585&lt;=19.5,"De 17,5 a 19,5",IF(CD585&lt;=22,"De 20 a 22",IF(CD585&lt;=24.5,"De 22,5 a 24,5",IF(CD585&lt;=27,"De 25 a 27","De 27,5 a 30"))))))))))))))))))))))))</f>
        <v>De -30 a -28</v>
      </c>
      <c r="CF585" s="12" t="n">
        <f aca="false">IF(CD585="","",IF(CD585&lt;-27.5,1,IF(CD585&lt;-25,2,IF(CD585&lt;-22.5,3,IF(CD585&lt;-20,4,IF(CD585&lt;-17.5,5,IF(CD585&lt;-15,6,IF(CD585&lt;-12.5,7,IF(CD585&lt;-10,8,IF(CD585&lt;-7.5,9,IF(CD585&lt;-5,10,IF(CD585&lt;-2.5,11,IF(CD585&lt;0,12,IF(CD585&lt;2.5,13,IF(CD585&lt;5,14,IF(CD585&lt;7.5,15,IF(CD585&lt;10,16,IF(CD585&lt;12.5,17,IF(CD585&lt;15,18,IF(CD585&lt;17.5,19,IF(CD585&lt;20,20,IF(CD585&lt;22.5,21,IF(CD585&lt;25,22,IF(CD585&lt;27.5,23,24))))))))))))))))))))))))</f>
        <v>1</v>
      </c>
      <c r="CG585" s="9" t="n">
        <v>-1.5</v>
      </c>
      <c r="CH585" s="10" t="str">
        <f aca="false">IF(CG585="","",IF(AND(CG585&gt;=-10,CG585&lt;=-9.5),"-10 a -9,5",IF(AND(CG585&gt;-9.5,CG585&lt;=-8.5),"-9 a -8,5",IF(AND(CG585&gt;-8.5,CG585&lt;=-7.5),"-8 a -7,5",IF(AND(CG585&gt;-7.5,CG585&lt;=-6.5),"-7 a -6,5",IF(AND(CG585&gt;-6.5,CG585&lt;=-5.5),"-6 a -5,5",IF(AND(CG585&gt;-5.5,CG585&lt;=-4.5),"-5 a -4,5",IF(AND(CG585&gt;-4.5,CG585&lt;=-3.5),"-4 a -3,5",IF(AND(CG585&gt;-3.5,CG585&lt;=-2.5),"-3 a -2,5",IF(CG585=-2.25,"-2,25",IF(AND(CG585&gt;-2.5,CG585&lt;=-1.5),"-2 a -1,5",IF(AND(CG585&gt;-1.5,CG585&lt;=-0.5),"-1 a -0,5",IF(AND(CG585&gt;-0.5,CG585&lt;=0.5),"0 a 0,5",IF(AND(CG585&gt;0.5,CG585&lt;=1.5),"1 a 1,5",IF(AND(CG585&gt;1.5,CG585&lt;=2.5),"2 a 2,5",IF(AND(CG585&gt;2.5,CG585&lt;=3.5),"3 a 3,5",IF(AND(CG585&gt;3.5,CG585&lt;=4.5),"4 a 4,5",IF(AND(CG585&gt;4.5,CG585&lt;=5.5),"5 a 5,5",IF(AND(CG585&gt;5.5,CG585&lt;=6.5),"6 a 6,5",IF(AND(CG585&gt;6.5,CG585&lt;=7.5),"7 a 7,5",IF(AND(CG585&gt;7.5,CG585&lt;=8.5),"8 a 8,5",IF(AND(CG585&gt;8.5,CG585&lt;=9.5),"9 a 9,5",IF(CG585&gt;=10,"10","Fuera de rango")))))))))))))))))))))))</f>
        <v>-2 a -1,5</v>
      </c>
      <c r="CI585" s="11" t="n">
        <f aca="false">IF(CG585="","",IF(CG585=-2.25,"NORMA",IF(CG585&lt;=-9.5,1,IF(CG585&lt;=-8.5,2,IF(CG585&lt;=-7.5,3,IF(CG585&lt;=-6.5,4,IF(CG585&lt;=-5.5,5,IF(CG585&lt;=-4.5,6,IF(CG585&lt;=-3.5,7,IF(CG585&lt;=-2.5,8,IF(CG585&lt;=-1.5,9,IF(CG585&lt;=-0.5,10,IF(CG585&lt;=0.5,11,IF(CG585&lt;=1.5,12,IF(CG585&lt;=2.5,13,IF(CG585&lt;=3.5,14,IF(CG585&lt;=4.5,15,IF(CG585&lt;=5.5,16,IF(CG585&lt;=6.5,17,IF(CG585&lt;=7.5,18,IF(CG585&lt;=8.5,19,IF(CG585&lt;=9.5,20,IF(CG585=10,21,"Fuera de rango")))))))))))))))))))))))</f>
        <v>9</v>
      </c>
      <c r="CJ585" s="9" t="n">
        <v>2</v>
      </c>
      <c r="CK585" s="10" t="str">
        <f aca="false">IF(CJ585="","",IF(AND(CJ585&gt;=-6,CJ585&lt;=-5.5),"-6 a -5,5",IF(AND(CJ585&gt;-5.5,CJ585&lt;=-4.5),"-5 a -4,5",IF(AND(CJ585&gt;-4.5,CJ585&lt;=-3.5),"-4 a -3,5",IF(AND(CJ585&gt;-3.5,CJ585&lt;=-2.5),"-3 a -2,5",IF(AND(CJ585&gt;-2.5,CJ585&lt;=-1.5),"-2 a -1,5",IF(AND(CJ585&gt;-1.5,CJ585&lt;=-0.5),"-1 a -0,5",IF(AND(CJ585&gt;-0.5,CJ585&lt;=0.5),"0 a 0,5",IF(AND(CJ585&gt;0.5,CJ585&lt;=1.5),"1 a 1,5",IF(AND(CJ585&gt;1.5,CJ585&lt;2.5),"2",IF(AND(CJ585&gt;=2.5,CJ585&lt;=3),"2,5 a 3",IF(AND(CJ585&gt;3,CJ585&lt;=4),"3,5 a 4",IF(AND(CJ585&gt;4,CJ585&lt;=5),"4,5 a 5",IF(AND(CJ585&gt;5,CJ585&lt;=6),"5,5 a 6",IF(AND(CJ585&gt;6,CJ585&lt;=7),"6,5 a 7",IF(AND(CJ585&gt;7,CJ585&lt;=8),"7,5 a 8",IF(AND(CJ585&gt;8,CJ585&lt;=9.5),"8,5 a 9,5",IF(CJ585=10,"10","Fuera de rango"))))))))))))))))))</f>
        <v>2</v>
      </c>
      <c r="CL585" s="11" t="str">
        <f aca="false">IF(CK585="","",IF(OR(CK585="-6 a -5,5",CK585="-6 - -5,5"),1,IF(OR(CK585="-5 a -4,5",CK585="-5 - -4,5"),2,IF(OR(CK585="-4 a -3,5",CK585="-4 - -3,5"),3,IF(OR(CK585="-3 a -2,5",CK585="-3 - -2,5"),4,IF(OR(CK585="-2 a -1,5",CK585="-2 - -1,5"),5,IF(OR(CK585="-1 a -0,5",CK585="-1 - -0,5"),6,IF(OR(CK585="0 a 0,5",CK585="0 - 0,5"),7,IF(OR(CK585="1 a 1,5",CK585="1 - 1,5"),8,IF(CK585="2","NORMA",IF(OR(CK585="2,5 a 3",CK585="2,5 - 3"),9,IF(OR(CK585="3,5 a 4",CK585="3,5 - 4"),10,IF(OR(CK585="4,5 a 5",CK585="4,5 - 5"),11,IF(OR(CK585="5,5 a 6",CK585="5,5 - 6"),12,IF(OR(CK585="6,5 a 7",CK585="6,5 - 7"),13,IF(OR(CK585="7,5 a 8",CK585="7,5 - 8"),14,IF(OR(CK585="8,5 a 9",CK585="8,5 - 9,5",CK585="9 a 9,5"),15,IF(CK585="10",15,IF(OR(CK585="0,5 a 1",CK585="0,5 - 1"),7,"Fuera de rango")))))))))))))))))))</f>
        <v>NORMA</v>
      </c>
      <c r="CO585" s="10" t="str">
        <f aca="false">IF(CM585&gt;0,"EME"," ")</f>
        <v> </v>
      </c>
      <c r="CQ585" s="10" t="str">
        <f aca="false">IF(CP585&gt;0,"0", " ")</f>
        <v> </v>
      </c>
      <c r="CR585" s="10" t="str">
        <f aca="false">IF(CP585&gt;0,"EME"," ")</f>
        <v> </v>
      </c>
      <c r="CS585" s="9" t="n">
        <v>0</v>
      </c>
      <c r="CV585" s="9" t="n">
        <v>0</v>
      </c>
      <c r="CY585" s="9" t="n">
        <v>-8.25</v>
      </c>
      <c r="DB585" s="9" t="n">
        <v>-8.25</v>
      </c>
      <c r="DC585" s="11" t="str">
        <f aca="false">IF(DB585&lt;0,"2"," ")</f>
        <v>2</v>
      </c>
      <c r="DD585" s="11" t="str">
        <f aca="false">IF(DB585&lt;0,"MIO"," ")</f>
        <v>MIO</v>
      </c>
      <c r="DE585" s="9" t="n">
        <v>0</v>
      </c>
      <c r="DF585" s="10" t="str">
        <f aca="false">IF(DE585&lt;0,"3"," ")</f>
        <v> </v>
      </c>
      <c r="DG585" s="10" t="str">
        <f aca="false">IF(DE585&lt;0,"AST"," ")</f>
        <v> </v>
      </c>
      <c r="DH585" s="9" t="n">
        <v>0</v>
      </c>
      <c r="DI585" s="10" t="str">
        <f aca="false">IF(DH585&lt;0,"3"," ")</f>
        <v> </v>
      </c>
      <c r="DJ585" s="10" t="str">
        <f aca="false">IF(DH585&lt;0,"AST"," ")</f>
        <v> </v>
      </c>
      <c r="DK585" s="9" t="n">
        <v>1.25</v>
      </c>
      <c r="DL585" s="10" t="str">
        <f aca="false">IF(DK585&gt;0,"4"," ")</f>
        <v>4</v>
      </c>
      <c r="DM585" s="10" t="str">
        <f aca="false">IF(DK585&gt;0,"PRE"," ")</f>
        <v>PRE</v>
      </c>
      <c r="DN585" s="9" t="n">
        <v>1.25</v>
      </c>
      <c r="DO585" s="10" t="str">
        <f aca="false">IF(DN585&gt;0,"4"," ")</f>
        <v>4</v>
      </c>
      <c r="DP585" s="10" t="str">
        <f aca="false">IF(DN585&gt;0,"PRE"," ")</f>
        <v>PRE</v>
      </c>
      <c r="DS585" s="12" t="str">
        <f aca="false">CONCATENATE(CO585,CU585,DA585,DG585,DM585)</f>
        <v>  PRE</v>
      </c>
      <c r="DT585" s="10" t="e">
        <f aca="false" t="array" ref="DT585">_xlfn.IFS(DS585="EME    ","0", DS585=" HIP   ","1", DS585="  MIO  ","2", DS585="   AST ","3", DS585="    PRE","4", DS585="EME   PRE","5", DS585=" HIP  PRE","6", DS585=" HIP AST ","7", DS585="  MIO PRE","8", DS585="  MIOAST ","9", DS585="   ASTPRE","10",DS585=" HIP ASTPRE","11", DS585="  MIOASTPRE","12", DS585="     ","0")</f>
        <v>#N/A</v>
      </c>
      <c r="DV585" s="1" t="e">
        <f aca="false" t="array" ref="DV585">_xlfn.IFS(DU585="SI","2", DU585="NO","1")</f>
        <v>#N/A</v>
      </c>
      <c r="DX585" s="11" t="str">
        <f aca="false">IF(DW585=0,"1","2")</f>
        <v>1</v>
      </c>
      <c r="DY585" s="11" t="str">
        <f aca="false" t="array" ref="DY585">_xlfn.IFS(DW585=0,"0", DW585=0.25, "1", DW585=0.5,"2", DW585=0.75,"3", DW585=1,"4",DW585=1.25,"5", DW585=1.5,"6", DW585=1.75,"7", DW585=2,"8")</f>
        <v>0</v>
      </c>
      <c r="EA585" s="11" t="str">
        <f aca="false">IF(DZ585=0,"1","2")</f>
        <v>1</v>
      </c>
      <c r="EB585" s="11" t="str">
        <f aca="false" t="array" ref="EB585">_xlfn.IFS(DZ585=0,"0", DZ585=0.25, "1", DZ585=0.5,"2", DZ585=0.75,"3", DZ585=1,"4",DZ585=1.25,"5", DZ585=1.5,"6", DZ585=1.75,"7", DZ585=2,"8")</f>
        <v>0</v>
      </c>
      <c r="ED585" s="10" t="str">
        <f aca="false">IF(EC585=0,"1","2")</f>
        <v>1</v>
      </c>
      <c r="EE585" s="11" t="str">
        <f aca="false" t="array" ref="EE585">_xlfn.IFS(EC585=0,"0", EC585=-0.25, "1", EC585=-0.5,"2", EC585=-0.75,"3", EC585=-1,"4",EC585=-1.25,"5", EC585=-1.5,"6", EC585=-1.75,"7", EC585=-2,"8", EC585=-2.25,"9",EC585=-2.5,"10", EC585=-2.75,"11", EC585=-3,"12", EC585=-3.25,"13", EC585=-3.5,"14", EC585=-3.75,"15",EC585=-4,"16")</f>
        <v>0</v>
      </c>
      <c r="EG585" s="10" t="str">
        <f aca="false">IF(EF585=0,"1","2")</f>
        <v>1</v>
      </c>
      <c r="EH585" s="11" t="str">
        <f aca="false" t="array" ref="EH585">_xlfn.IFS(EF585=0,"0", EF585=-0.25, "1", EF585=-0.5,"2", EF585=-0.75,"3", EF585=-1,"4",EF585=-1.25,"5", EF585=-1.5,"6", EF585=-1.75,"7", EF585=-2,"8", EF585=-2.25,"9",EF585=-2.5,"10", EF585=-2.75,"11", EF585=-3,"12", EF585=-3.25,"13", EF585=-3.5,"14", EF585=-3.75,"15",EF585=-4,"16")</f>
        <v>0</v>
      </c>
      <c r="EJ585" s="11" t="str">
        <f aca="false">IF(EI585=0,"1","2")</f>
        <v>1</v>
      </c>
      <c r="EK585" s="11" t="str">
        <f aca="false" t="array" ref="EK585">_xlfn.IFS(EI585=0,"0", EI585=-0.25, "1", EI585=-0.5,"2", EI585=-0.75,"3", EI585=-1,"4",EI585=-1.25,"5", EI585=-1.5,"6", EI585=-1.75,"7", EI585=-2,"8", EI585=-2.25,"9", EI585=-2.25,"9",EI585=-2.5,"10", EI585=-2.75,"11", EI585=-3,"12", EI585=-3.25,"13", EI585=-3.5,"14", EI585=-3.75,"15",EI585=-4,"16", EI585=0.25, "17", EI585=0.5, "18")</f>
        <v>0</v>
      </c>
      <c r="EM585" s="11" t="str">
        <f aca="false">IF(EL585=0,"1","2")</f>
        <v>1</v>
      </c>
      <c r="EN585" s="11" t="str">
        <f aca="false" t="array" ref="EN585">_xlfn.IFS(EL585=0.25,"17",EL585=0.5,"18", EL585=0,"0", EL585=-0.25, "1", EL585=-0.5,"2", EL585=-0.75,"3", EL585=-1,"4",EL585=-1.25,"5", EL585=-1.5,"6", EL585=-1.75,"7", EL585=-2,"8",EL585= -2.25,"9",EL585=-2.5,"10",EL585= -2.75,"11",EL585= -3,"12",EL585= -3.25,"13",EL585= -3.5,"14",EL585= -3.75,"15",EL585=-4,"16")</f>
        <v>0</v>
      </c>
      <c r="EP585" s="11" t="str">
        <f aca="false">IF(EO585=0,"1","2")</f>
        <v>1</v>
      </c>
      <c r="EQ585" s="11" t="str">
        <f aca="false" t="array" ref="EQ585">_xlfn.IFS(EO585=0,"0", EO585=0.25, "1", EO585=0.5,"2", EO585=0.75,"3", EO585=1,"4",EO585=1.25,"5", EO585=1.5,"6", EO585=1.75,"7", EO585=2,"8", EO585=2.25,"9", EO585=2.25,"9",EO585=2.5,"10", EO585=2.75,"11", EO585=3,"12", EO585=3.25,"13", EO585=3.5,"14", EO585=3.75,"15",EO585=4,"16", EO585=-0.25, "17", bq=-0.5, "18")</f>
        <v>0</v>
      </c>
      <c r="ES585" s="11" t="str">
        <f aca="false">IF(ER585=0,"1","2")</f>
        <v>1</v>
      </c>
      <c r="ET585" s="11" t="str">
        <f aca="false" t="array" ref="ET585">_xlfn.IFS(ER585=0,"0", ER585=0.25, "1", ER585=0.5,"2", ER585=0.75,"3", ER585=1,"4",ER585=1.25,"5", ER585=1.5,"6", ER585=1.75,"7", ER585=2,"8", ER585=2.25,"9", ER585=2.25,"9",ER585=2.5,"10", ER585=2.75,"11", ER585=3,"12", ER585=3.25,"13", ER585=3.5,"14", ER585=3.75,"15",ER585=4,"16", ER585=-0.25, "17", bq=-0.5, "18")</f>
        <v>0</v>
      </c>
      <c r="EV585" s="14" t="e">
        <f aca="false">VLOOKUP(EU585,LEYENDA!$G$2:$H$8,2,TRUE())</f>
        <v>#N/A</v>
      </c>
      <c r="EW585" s="14" t="e">
        <f aca="false" t="array" ref="EW585">_xlfn.IFS(EV585="0-5","1", EV585="6-12","2", EV585="13-18","3", EV585="19-24","4", EV585="25-36","5", EV585="37-48","6", EV585="49-60","7")</f>
        <v>#N/A</v>
      </c>
    </row>
    <row r="586" customFormat="false" ht="13.5" hidden="false" customHeight="false" outlineLevel="0" collapsed="false">
      <c r="A586" s="1" t="n">
        <v>228</v>
      </c>
      <c r="B586" s="2" t="n">
        <v>1</v>
      </c>
      <c r="C586" s="33" t="n">
        <v>42074</v>
      </c>
      <c r="E586" s="5" t="str">
        <f aca="false">VLOOKUP(A586,'286'!$A$3:$J$6279,10,FALSE())</f>
        <v>PACHECO SÁNCHEZ, MARIO</v>
      </c>
      <c r="F586" s="4" t="str">
        <f aca="false">VLOOKUP(A586,'286'!$A$3:$I$1768,3,FALSE())</f>
        <v>PASANMA</v>
      </c>
      <c r="G586" s="6" t="n">
        <f aca="false">VLOOKUP(A586,'286'!$A$3:$I$1768,4,FALSE())</f>
        <v>30266</v>
      </c>
      <c r="H586" s="7" t="n">
        <f aca="false">YEAR(C586)-YEAR(G586)</f>
        <v>33</v>
      </c>
      <c r="I586" s="1" t="str">
        <f aca="false">VLOOKUP(H586,LEYENDA!$C$2:$D$6,2,TRUE())</f>
        <v>25-40</v>
      </c>
      <c r="J586" s="5" t="str">
        <f aca="false">VLOOKUP(A586,'286'!$A$3:$I$1768,7,FALSE())</f>
        <v>H</v>
      </c>
      <c r="K586" s="8" t="n">
        <f aca="false">VLOOKUP(A586,'286'!$A$3:$I$1768,2,FALSE())</f>
        <v>0</v>
      </c>
      <c r="L586" s="4" t="str">
        <f aca="false">VLOOKUP(A586,'286'!$A$3:$I$1768,8,FALSE())</f>
        <v>D</v>
      </c>
      <c r="M586" s="4" t="str">
        <f aca="false">VLOOKUP(A586,'286'!$A$3:$I$1768,9,FALSE())</f>
        <v>I</v>
      </c>
      <c r="N586" s="8" t="str">
        <f aca="false">IF(R586=O586, "MISMA","CONTRARIA")</f>
        <v>CONTRARIA</v>
      </c>
      <c r="O586" s="8" t="str">
        <f aca="false" t="array" ref="O586">_xlfn.IFS(L586="D","1", L586="I","2")</f>
        <v>1</v>
      </c>
      <c r="P586" s="8" t="e">
        <f aca="false" t="array" ref="P586">_xlfn.IFS(K586="OD","1", K586="OI","2")</f>
        <v>#N/A</v>
      </c>
      <c r="Q586" s="1" t="str">
        <f aca="false" t="array" ref="Q586">_xlfn.IFS(J586="M","1", J586="H","2")</f>
        <v>2</v>
      </c>
      <c r="R586" s="8" t="str">
        <f aca="false" t="array" ref="R586">_xlfn.IFS(M586="D","1", M586="I","2")</f>
        <v>2</v>
      </c>
      <c r="S586" s="1" t="str">
        <f aca="false" t="array" ref="S586">_xlfn.IFS(N586="CONTRARIA", "1",N586= "MISMA","2")</f>
        <v>1</v>
      </c>
      <c r="T586" s="1" t="str">
        <f aca="false" t="array" ref="T586">_xlfn.IFS(I586="0-12","1", I586="13-24","2", I586="25-40","3", I586="41-60","4", I586="61-100","5")</f>
        <v>3</v>
      </c>
      <c r="U586" s="9" t="n">
        <v>1</v>
      </c>
      <c r="V586" s="10" t="n">
        <v>6</v>
      </c>
      <c r="W586" s="11" t="n">
        <v>8</v>
      </c>
      <c r="X586" s="9" t="n">
        <v>6</v>
      </c>
      <c r="Y586" s="11" t="str">
        <f aca="false">IF(X586="","",IF(AND(X586&gt;=0,X586&lt;=4),"0 a 4",IF(AND(X586&gt;=4.5,X586&lt;=8.5),"4,5 a 8,5",IF(X586=9,"9",IF(AND(X586&gt;=9.5,X586&lt;=13),"9,5 a 13",IF(AND(X586&gt;=13.5,X586&lt;=20),"13,5 a 20",IF(AND(X586&gt;=20.5,X586&lt;=35),"20,5 a 35","Fuera de rango")))))))</f>
        <v>4,5 a 8,5</v>
      </c>
      <c r="Z586" s="11" t="n">
        <f aca="false">IF(Y586="","",IF(Y586="0 a 4",1,IF(Y586="4,5 a 8,5",2,IF(Y586="9","NORMA",IF(Y586="9,5 a 13",3,IF(Y586="13,5 a 20",4,IF(Y586="20,5 a 35",5,"Fuera de rango")))))))</f>
        <v>2</v>
      </c>
      <c r="AA586" s="9" t="n">
        <v>8</v>
      </c>
      <c r="AB586" s="10" t="str">
        <f aca="false">IF(AA586="","",IF(AND(AA586&gt;=0,AA586&lt;=9),"0 a 9",IF(AND(AA586&gt;=9.5,AA586&lt;=18.5),"9,5 a 18,5",IF(AA586=19,"19",IF(AND(AA586&gt;=19.5,AA586&lt;=28),"19,5 a 28",IF(AND(AA586&gt;=28.5,AA586&lt;=40),"28,5 a 40","Fuera de rango"))))))</f>
        <v>0 a 9</v>
      </c>
      <c r="AC586" s="11" t="n">
        <f aca="false" t="array" ref="AC586">_xlfn.IFS(AB586="","",AB586="0 a 9",1,AB586="9,5 a 18,5",2,AB586="19","NORMA",AB586="19,5 a 28",3,AB586="28,5 a 40",4,TRUE(),"Fuera de rango")</f>
        <v>1</v>
      </c>
      <c r="AD586" s="9" t="n">
        <v>4</v>
      </c>
      <c r="AE586" s="10" t="str">
        <f aca="false">IF(AD586="","",IF(AND(AD586&gt;=-10,AD586&lt;=0),"De -10 a 0",IF(AND(AD586&gt;=0.5,AD586&lt;=9.5),"0,5 a 9,5",IF(AD586=10,"10",IF(AND(AD586&gt;=10.5,AD586&lt;=20),"10,5 a 20",IF(AND(AD586&gt;=20.5,AD586&lt;=40),"20,5 a 40","Fuera de rango"))))))</f>
        <v>0,5 a 9,5</v>
      </c>
      <c r="AF586" s="12" t="n">
        <f aca="false">IF(AD586="","",IF(AND(AD586&gt;=-10,AD586&lt;=0),1,IF(AND(AD586&gt;=0.5,AD586&lt;=9.5),2,IF(AD586=10,"NORMA",IF(AND(AD586&gt;=10.5,AD586&lt;=20),3,IF(AND(AD586&gt;=20.5,AD586&lt;=40),4,""))))))</f>
        <v>2</v>
      </c>
      <c r="AG586" s="9" t="n">
        <v>9</v>
      </c>
      <c r="AH586" s="10" t="str">
        <f aca="false">IF(AG586="","",IF(AND(AG586&gt;=0,AG586&lt;=4),"0 a 4",IF(AND(AG586&gt;=4.5,AG586&lt;=8.5),"4,5 a 8,5",IF(AG586=9,"9",IF(AND(AG586&gt;=9.5,AG586&lt;=13),"9,5 a 13",IF(AND(AG586&gt;=13.5,AG586&lt;=25),"13,5 a 25","Fuera de rango"))))))</f>
        <v>9</v>
      </c>
      <c r="AI586" s="10" t="str">
        <f aca="false">IF(AH586="","",IF(AH586="0 a 4",1,IF(AH586="4,5 a 8,5",2,IF(AH586="9","NORMA",IF(AH586="9,5 a 13",3,IF(AH586="13,5 a 25",4,""))))))</f>
        <v>NORMA</v>
      </c>
      <c r="AJ586" s="9" t="n">
        <v>5</v>
      </c>
      <c r="AK586" s="10" t="str">
        <f aca="false">IF(AJ586="","",IF(AND(AJ586&gt;=-15,AJ586&lt;=-10.5),"-15 a -10,5",IF(AND(AJ586&gt;=-10,AJ586&lt;=-4),"-10 a -4",IF(AND(AJ586&gt;=-4.5,AJ586&lt;=0),"-4,5 a 0",IF(AND(AJ586&gt;=0.5,AJ586&lt;=4.5),"0,5 a 4,5",IF(AJ586=5,"5",IF(AND(AJ586&gt;=5.5,AJ586&lt;=10),"5,5 a 10",IF(AND(AJ586&gt;=10.5,AJ586&lt;=20),"10,5 a 20","Fuera de rango"))))))))</f>
        <v>5</v>
      </c>
      <c r="AL586" s="11" t="str">
        <f aca="false">IF(AK586="","",IF(AK586="-15 a -10,5",1,IF(AK586="-10 a -4",2,IF(AK586="-4,5 a 0",3,IF(AK586="0,5 a 4,5",4,IF(AK586="5","NORMA",IF(AK586="5,5 a 10",5,IF(AK586="10,5 a 20",6,"Error"))))))))</f>
        <v>NORMA</v>
      </c>
      <c r="AM586" s="9" t="n">
        <v>0</v>
      </c>
      <c r="AN586" s="10" t="str">
        <f aca="false">IF(AM586="","",IF(AND(AM586&gt;=-7.5,AM586&lt;=-5.5),"-7,5 a -5,5",IF(AND(AM586&gt;=-5,AM586&lt;=-3),"-5 a -3",IF(AND(AM586&gt;=-2.5,AM586&lt;=-0.5),"-2,5 a -0,5",IF(AM586=0,"0,00",IF(AND(AM586&gt;=0.5,AM586&lt;=2.5),"0,5 a 2,5",IF(AND(AM586&gt;=3,AM586&lt;=5),"3 a 5",IF(AND(AM586&gt;=5.5,AM586&lt;=7.5),"5,5 a 7,5",IF(AND(AM586&gt;=8,AM586&lt;=10),"8 a 10","Fuera de rango")))))))))</f>
        <v>0,00</v>
      </c>
      <c r="AO586" s="11" t="str">
        <f aca="false">IF(AN586="","",IF(AN586="-7,5 a -5,5",1,IF(AN586="-5 a -3",2,IF(AN586="-2,5 a -0,5",3,IF(AN586="0,00","NORMA",IF(AN586="0,5 a 2,5",4,IF(AN586="3 a 5",5,IF(AN586="5,5 a 7,5",6,IF(AN586="8 a 10",7,"Error")))))))))</f>
        <v>NORMA</v>
      </c>
      <c r="AP586" s="9" t="n">
        <v>-5</v>
      </c>
      <c r="AQ586" s="10" t="str">
        <f aca="false">IF(AP586="","",IF(AND(AP586&gt;=-20,AP586&lt;=-9.5),"-20 a -9,5",IF(AND(AP586&gt;=-9,AP586&lt;=-6.5),"-9 a -6,5",IF(AP586=-6,"-6",IF(AND(AP586&gt;=-5.5,AP586&lt;=-3),"-5,5 a -3",IF(AND(AP586&gt;=-2.5,AP586&lt;=0),"-2,5 a 0",IF(AND(AP586&gt;=0.5,AP586&lt;=3),"0,5 a 3",IF(AND(AP586&gt;=3.5,AP586&lt;=6),"3,5 a 6",IF(AND(AP586&gt;=6.5,AP586&lt;=9),"6,5 a 9",IF(AND(AP586&gt;=9.5,AP586&lt;=20),"9,5 a 20","Fuera de rango"))))))))))</f>
        <v>-5,5 a -3</v>
      </c>
      <c r="AR586" s="11" t="n">
        <f aca="false">IF(AQ586="","",IF(AQ586="-20 a -9,5",1,IF(AQ586="-9 a -6,5",2,IF(AQ586="-6","NORMA",IF(AQ586="-5,5 a -3",3,IF(AQ586="-2,5 a 0",4,IF(AQ586="0,5 a 3",5,IF(AQ586="3,5 a 6",6,IF(AQ586="6,5 a 9",7,IF(AQ586="9,5 a 20",8,""))))))))))</f>
        <v>3</v>
      </c>
      <c r="AS586" s="9" t="n">
        <v>1</v>
      </c>
      <c r="AT586" s="10" t="str">
        <f aca="false">IF(AS586="","",IF(AND(AS586&gt;=-16,AS586&lt;=-14),"-16 a -14",IF(AND(AS586&gt;=-13.5,AS586&lt;=-11.5),"-13,5 a -11,5",IF(AND(AS586&gt;=-11,AS586&lt;=-9),"-11 a -9",IF(AND(AS586&gt;=-8.5,AS586&lt;=-6.5),"-8,5 a -6,5",IF(AND(AS586&gt;=-6,AS586&lt;=-4),"-6 a -4",IF(AND(AS586&gt;=-3.5,AS586&lt;=-1.5),"-3,5 a -1,5",IF(AND(AS586&gt;=-1,AS586&lt;=1),"-1 a 1",IF(AND(AS586&gt;=1.5,AS586&lt;=3.5),"1,5 a 3,5",IF(AND(AS586&gt;=4,AS586&lt;=6),"4 a 6",IF(AND(AS586&gt;=6.5,AS586&lt;=8.5),"6,5 a 8,5",IF(AND(AS586&gt;=9,AS586&lt;=11),"9 a 11",IF(AND(AS586&gt;=11.5,AS586&lt;=13.5),"11,5 a 13,5",IF(AND(AS586&gt;=14,AS586&lt;=16),"14 a 16",IF(AND(AS586&gt;=16.5,AS586&lt;=18.5),"16,5 a 18,5",IF(AND(AS586&gt;=19,AS586&lt;=21),"19 a 21","Fuera de rango"))))))))))))))))</f>
        <v>-1 a 1</v>
      </c>
      <c r="AU586" s="11" t="n">
        <f aca="false" t="array" ref="AU586">IF(AT586="","",_xlfn.IFS(AT586="-16 a -14",1,AT586="-13,5 a -11,5",2,AT586="-11 a -9",3,AT586="-8,5 a -6,5",4,AT586="-6 a -4",5,AT586="-3,5 a -1,5",6,AT586="-1 a 1",7,AT586="1,5 a 3,5",8,AT586="4 a 6","NORMA",AT586="6,5 a 8,5",9,AT586="9 a 11",10,AT586="11,5 a 13,5",11,AT586="14 a 16",12,AT586="16,5 a 18,5",13,AT586="19 a 21",14,TRUE(),""))</f>
        <v>7</v>
      </c>
      <c r="AV586" s="9" t="n">
        <v>0</v>
      </c>
      <c r="AW586" s="10" t="str">
        <f aca="false">IF(AV586="","",IF(AND(AV586&gt;=-1,AV586&lt;=-0.5),"-1 a -0,5",IF(AND(AV586&gt;-0.5,AV586&lt;=0),"De -0,5 a 0",IF(AND(AV586&gt;=0.25,AV586&lt;=0.75),"0,25 a 0,75",IF(AND(AV586&gt;=1,AV586&lt;=1.5),"1 a 1,5",IF(AND(AV586&gt;=1.75,AV586&lt;=2.25),"1,75 a 2,25",IF(AND(AV586&gt;=2.5,AV586&lt;=3),"2,5 a 3",IF(AND(AV586&gt;=3.25,AV586&lt;=3.75),"3,25 a 3,75","Fuera de rango"))))))))</f>
        <v>De -0,5 a 0</v>
      </c>
      <c r="AX586" s="10" t="n">
        <f aca="false">IF(AW586="","",IF(OR(AW586="-1 a -0,5",AW586="-1 a -0.5"),1,IF(OR(AW586="De -0,5 a 0",AW586="-0,5 a 0",AW586="De -0.5 a 0"),2,IF(OR(AW586="0,25 a 0,75",AW586="0.25 a 0.75"),"NORMA",IF(OR(AW586="1 a 1,5",AW586="1 a 1.5"),3,IF(OR(AW586="1,75 a 2,25",AW586="1.75 a 2.25"),4,IF(OR(AW586="2,5 a 3",AW586="2.5 a 3"),5,IF(OR(AW586="3,25 a 3,75",AW586="3.25 a 3.75"),6,""))))))))</f>
        <v>2</v>
      </c>
      <c r="AY586" s="9" t="n">
        <v>-5</v>
      </c>
      <c r="AZ586" s="10" t="str">
        <f aca="false">IF(AY586="","",IF(AND(AY586&gt;=-20,AY586&lt;=-9.5),"-20 a -9,5",IF(AND(AY586&gt;=-9,AY586&lt;=-6.5),"-9 a -6,5",IF(AY586=-6,"-6",IF(AND(AY586&gt;=-5.5,AY586&lt;=-3),"-5,5 a -3",IF(AND(AY586&gt;=-2.5,AY586&lt;=0),"-2,5 a 0",IF(AND(AY586&gt;=0.5,AY586&lt;=3),"0,5 a 3",IF(AND(AY586&gt;=3.5,AY586&lt;=6),"3,5 a 6","Fuera de rango"))))))))</f>
        <v>-5,5 a -3</v>
      </c>
      <c r="BA586" s="11" t="n">
        <f aca="false">IF(AZ586="","",IF(AZ586="-20 a -9,5",1,IF(AZ586="-9 a -6,5",2,IF(AZ586="-6","NORMA",IF(AZ586="-5,5 a -3",3,IF(AZ586="-2,5 a 0",4,IF(AZ586="0,5 a 3",5,IF(AZ586="3,5 a 6",6,""))))))))</f>
        <v>3</v>
      </c>
      <c r="BB586" s="9" t="n">
        <v>34</v>
      </c>
      <c r="BC586" s="10" t="str">
        <f aca="false" t="array" ref="BC586">IF(BB586="","",_xlfn.IFS(AND(BB586&gt;=0,BB586&lt;=2),"0 a 2",AND(BB586&gt;=2.5,BB586&lt;=4.5),"2,5 a 4,5",AND(BB586&gt;=5,BB586&lt;=7),"5 a 7",AND(BB586&gt;=7.5,BB586&lt;=9.5),"7,5 a 9,5",AND(BB586&gt;=10,BB586&lt;=12),"10 a 12",AND(BB586&gt;=12.5,BB586&lt;=14.5),"12,5 a 14,5",BB586=15,"15",AND(BB586&gt;=15.5,BB586&lt;=17.5),"15,5 a 17,5",AND(BB586&gt;=18,BB586&lt;=20),"18 a 20",AND(BB586&gt;=20.5,BB586&lt;=22.5),"20,5 a 22,5",AND(BB586&gt;=23,BB586&lt;=25),"23 a 25",TRUE(),"Fuera de rango"))</f>
        <v>Fuera de rango</v>
      </c>
      <c r="BD586" s="11" t="str">
        <f aca="false" t="array" ref="BD586">IF(BC586="","",_xlfn.IFS(BC586="0 a 2",1,BC586="2,5 a 4,5",2,BC586="5 a 7",3,BC586="7,5 a 9,5",4,BC586="10 a 12",5,BC586="12,5 a 14,5",6,BC586="15","NORMA",BC586="15,5 a 17,5",7,BC586="18 a 20",8,BC586="20,5 a 22,5",9,BC586="23 a 25",10,TRUE(),"Fuera de rango"))</f>
        <v>Fuera de rango</v>
      </c>
      <c r="BE586" s="9" t="n">
        <v>36</v>
      </c>
      <c r="BF586" s="10" t="str">
        <f aca="false">IF(BE586="","",IF(AND(BE586&gt;=-20,BE586&lt;=-10),"-20 a -10",IF(AND(BE586&gt;=-9.5,BE586&lt;=0.5),"-9,5 a 0,5",IF(AND(BE586&gt;=1,BE586&lt;=11),"1 a 11",IF(AND(BE586&gt;=11.5,BE586&lt;=20.5),"11,5 a 20,5",IF(BE586=21,"21",IF(AND(BE586&gt;=21.5,BE586&lt;=31.5),"21,5 a 31,5",IF(AND(BE586&gt;=32,BE586&lt;=42),"32 a 42","Fuera de rango"))))))))</f>
        <v>32 a 42</v>
      </c>
      <c r="BG586" s="11" t="n">
        <f aca="false">IF(BF586="","",IF(BF586="-20 a -10",1,IF(BF586="-9,5 a 0,5",2,IF(BF586="1 a 11",3,IF(BF586="11,5 a 20,5",4,IF(BF586="21","NORMA",IF(BF586="21,5 a 31,5",5,IF(BF586="32 a 42",6,""))))))))</f>
        <v>6</v>
      </c>
      <c r="BH586" s="9" t="n">
        <v>14</v>
      </c>
      <c r="BI586" s="10" t="str">
        <f aca="false">IF(BH586="","",IF(AND(BH586&gt;=-20,BH586&lt;=-15),"-20 a -15",IF(AND(BH586&gt;=-14.5,BH586&lt;=-9.5),"-14,5 a -9,5",IF(AND(BH586&gt;=-9,BH586&lt;=-4),"-9 a -4",IF(AND(BH586&gt;=-3.5,BH586&lt;=2.5),"-3,5 a 2,5",IF(AND(BH586&gt;=3,BH586&lt;=8),"3 a 8",IF(AND(BH586&gt;=8.5,BH586&lt;=14.5),"8,5 a 14,5",IF(BH586=15,"15",IF(AND(BH586&gt;=15.5,BH586&lt;=20.5),"15,5 a 20,5",IF(AND(BH586&gt;=21,BH586&lt;=26),"21 a 26","Fuera de rango"))))))))))</f>
        <v>8,5 a 14,5</v>
      </c>
      <c r="BJ586" s="11" t="n">
        <f aca="false">IF(BI586="","",IF(BI586="-20 a -15",1,IF(BI586="-14,5 a -9,5",2,IF(BI586="-9 a -4",3,IF(BI586="-3,5 a 2,5",4,IF(BI586="3 a 8",5,IF(BI586="8,5 a 14,5",6,IF(BI586="15","NORMA",IF(BI586="15,5 a 20,5",7,IF(BI586="21 a 26",8,IF(BI586="26,5 a 31,5",9,"")))))))))))</f>
        <v>6</v>
      </c>
      <c r="BK586" s="9" t="n">
        <v>12</v>
      </c>
      <c r="BL586" s="10" t="str">
        <f aca="false">IF(BK586="","",IF(AND(BK586&gt;=0,BK586&lt;=2),"0 - 2",IF(AND(BK586&gt;=2.5,BK586&lt;=4.5),"2,5 - 4,5",IF(AND(BK586&gt;=5,BK586&lt;=7),"5 - 7",IF(AND(BK586&gt;=7.5,BK586&lt;=9.5),"7,5 - 9,5",IF(AND(BK586&gt;=10,BK586&lt;=12),"10 - 12",IF(AND(BK586&gt;=12.5,BK586&lt;=13.5),"12,5 - 13,5",IF(BK586=14,"14",IF(AND(BK586&gt;=14.5,BK586&lt;=16.5),"14,5 - 16,5",IF(AND(BK586&gt;=17,BK586&lt;=19),"17 - 19",IF(AND(BK586&gt;=19.5,BK586&lt;=21.5),"19,5 - 21,5",IF(AND(BK586&gt;=22,BK586&lt;=24),"22 - 24",IF(AND(BK586&gt;=24.5,BK586&lt;=26.5),"24,5 - 26,5",IF(AND(BK586&gt;=27,BK586&lt;=29),"27 - 29",IF(AND(BK586&gt;=29.5,BK586&lt;=30),"29,5 - 30","Fuera de rango")))))))))))))))</f>
        <v>10 - 12</v>
      </c>
      <c r="BM586" s="11" t="n">
        <f aca="false">IF(BL586="","",IF(BL586="0 - 2",1,IF(BL586="2,5 - 4,5",2,IF(BL586="5 - 7",3,IF(BL586="7,5 - 9,5",4,IF(BL586="10 - 12",5,IF(BL586="12,5 - 13,5",6,IF(BL586="14","NORMA",IF(BL586="14,5 - 16,5",7,IF(BL586="17 - 19",8,IF(BL586="19,5 - 21,5",9,IF(BL586="22 - 24",10,IF(BL586="24,5 - 26,5",11,IF(BL586="27 - 29",12,IF(BL586="29,5 - 30",13,"")))))))))))))))</f>
        <v>5</v>
      </c>
      <c r="BN586" s="9" t="n">
        <v>17</v>
      </c>
      <c r="BO586" s="11" t="str">
        <f aca="false">IF(BN586="","",IF(AND(BN586&gt;=-20,BN586&lt;=-10),"-20 a -10",IF(AND(BN586&gt;=-9.5,BN586&lt;=0.5),"-9,5 a 0,5",IF(AND(BN586&gt;=1,BN586&lt;=11),"1 a 11",IF(AND(BN586&gt;=11.5,BN586&lt;=21.5),"11,5 a 21,5",IF(BN586=22,"22",IF(AND(BN586&gt;=22.5,BN586&lt;=32.5),"22,5 a 32,5",IF(AND(BN586&gt;=33,BN586&lt;=43),"33 a 43","Fuera de rango"))))))))</f>
        <v>11,5 a 21,5</v>
      </c>
      <c r="BP586" s="11" t="n">
        <f aca="false">IF(BO586="","",IF(BO586="-20 a -10",1,IF(BO586="-9,5 a 0,5",2,IF(BO586="1 a 11",3,IF(BO586="11,5 a 21,5",4,IF(BO586="22","NORMA",IF(BO586="22,5 a 32,5",5,IF(BO586="33 a 43",6,""))))))))</f>
        <v>4</v>
      </c>
      <c r="BQ586" s="9" t="n">
        <v>11</v>
      </c>
      <c r="BR586" s="10" t="str">
        <f aca="false">IF(BQ586="","",IF(AND(BQ586&gt;=-20,BQ586&lt;=-15),"-20 a -15",IF(AND(BQ586&gt;=-14.5,BQ586&lt;=-9.5),"-14,5 a -9,5",IF(AND(BQ586&gt;=-9,BQ586&lt;=-4),"-9 a -4",IF(AND(BQ586&gt;=-3.5,BQ586&lt;=2.5),"-3,5 a 2,5",IF(AND(BQ586&gt;=3,BQ586&lt;=8),"3 a 8",IF(AND(BQ586&gt;=8.5,BQ586&lt;=13.5),"8,5 a 13,5",IF(AND(BQ586&gt;=14,BQ586&lt;=17.5),"14 a 17,5",IF(BQ586=18,"18",IF(AND(BQ586&gt;=18.5,BQ586&lt;=23.5),"18,5 a 23,5",IF(AND(BQ586&gt;=24,BQ586&lt;=29),"24 a 29",IF(AND(BQ586&gt;=29.5,BQ586&lt;=34.5),"29,5 a 34,5",IF(AND(BQ586&gt;=35,BQ586&lt;=40),"35 a 40","Fuera de rango")))))))))))))</f>
        <v>8,5 a 13,5</v>
      </c>
      <c r="BS586" s="11" t="n">
        <f aca="false">IF(BR586="","",IF(BR586="-20 a -15",1,IF(BR586="-14,5 a -9,5",2,IF(BR586="-9 a -4",3,IF(BR586="-3,5 a 2,5",4,IF(BR586="3 a 8",5,IF(BR586="8,5 a 13,5",6,IF(BR586="14 a 17,5",7,IF(BR586="18","NORMA",IF(BR586="18,5 a 23,5",8,IF(BR586="24 a 29",9,IF(BR586="29,5 a 34,5",10,IF(BR586="35 a 40",11,"")))))))))))))</f>
        <v>6</v>
      </c>
      <c r="BT586" s="9" t="n">
        <v>0</v>
      </c>
      <c r="BU586" s="10" t="str">
        <f aca="false">IF(BT586="","",IF(AND(BT586&gt;=-20,BT586&lt;=-18),"-20 a -18",IF(AND(BT586&gt;=-17.5,BT586&lt;=-15.5),"-17,5 a -15,5",IF(AND(BT586&gt;=-15,BT586&lt;=-13),"-15 a -13",IF(AND(BT586&gt;=-12.5,BT586&lt;=-10.5),"-12,5 a -10,5",IF(AND(BT586&gt;=-10,BT586&lt;=-8),"-10 a -8",IF(AND(BT586&gt;=-7.5,BT586&lt;=-5.5),"-7,5 a -5,5",IF(AND(BT586&gt;=-5,BT586&lt;=-3),"-5 a -3",IF(AND(BT586&gt;=-2.5,BT586&lt;=-0.5),"-2,5 a -0,5",IF(BT586=0,"0",IF(AND(BT586&gt;=0.5,BT586&lt;=2.5),"0,5 a 2,5",IF(AND(BT586&gt;=3,BT586&lt;=5),"3 a 5",IF(AND(BT586&gt;=5.5,BT586&lt;=7.5),"5,5 a 7,5",IF(AND(BT586&gt;=8,BT586&lt;=10),"8 a 10",IF(AND(BT586&gt;=10.5,BT586&lt;=12.5),"10,5 a 12,5",IF(AND(BT586&gt;=13,BT586&lt;=15),"13 a 15",IF(AND(BT586&gt;=15.5,BT586&lt;=17.5),"15,5 a 17,5",IF(AND(BT586&gt;=18,BT586&lt;=20),"18 a 20","Fuera de rango"))))))))))))))))))</f>
        <v>0</v>
      </c>
      <c r="BV586" s="11" t="str">
        <f aca="false">IF(BT586="","",IF(BT586=0,"NORMA",IF(AND(BT586&gt;=-20,BT586&lt;=-18),2,IF(AND(BT586&gt;=-17.5,BT586&lt;=-15.5),2,IF(AND(BT586&gt;=-15,BT586&lt;=-13),3,IF(AND(BT586&gt;=-12.5,BT586&lt;=-10.5),4,IF(AND(BT586&gt;=-10,BT586&lt;=-8),5,IF(AND(BT586&gt;=-7.5,BT586&lt;=-5.5),6,IF(AND(BT586&gt;=-5,BT586&lt;=-3),7,IF(AND(BT586&gt;=-2.5,BT586&lt;=-0.5),8,IF(AND(BT586&gt;=0.5,BT586&lt;=2.5),9,IF(AND(BT586&gt;=3,BT586&lt;=5),10,IF(AND(BT586&gt;=5.5,BT586&lt;=7.5),11,IF(AND(BT586&gt;=8,BT586&lt;=10),12,IF(AND(BT586&gt;=10.5,BT586&lt;=12.5),13,IF(AND(BT586&gt;=13,BT586&lt;=15),14,IF(AND(BT586&gt;=15.5,BT586&lt;=17.5),15,IF(AND(BT586&gt;=18,BT586&lt;=20),16,"Fuera de rango"))))))))))))))))))</f>
        <v>NORMA</v>
      </c>
      <c r="BW586" s="9" t="n">
        <v>-6.25</v>
      </c>
      <c r="BX586" s="10" t="n">
        <f aca="false">18.5- (0.3*H586)</f>
        <v>8.6</v>
      </c>
      <c r="BY586" s="10" t="n">
        <f aca="false">(BW586)-(BX586)</f>
        <v>-14.85</v>
      </c>
      <c r="BZ586" s="10" t="str">
        <f aca="false">IF(BY586="","",IF(BY586&lt;-27.5,"De -30 a -28",IF(BY586&lt;-25,"De -27,5 a -25,5",IF(BY586&lt;-22.5,"De -25 a -23",IF(BY586&lt;-20,"De -22,5 a -20,5",IF(BY586&lt;-17.5,"De -20 a -18",IF(BY586&lt;-15,"De -17,5 a -15,5",IF(BY586&lt;-12.5,"De -15 a -13",IF(BY586&lt;-10,"De -12,5 a -10,5",IF(BY586&lt;-7.5,"De -10 a -8",IF(BY586&lt;-5,"De -7,5 a -5,5",IF(BY586&lt;-2.5,"De -5 a -3",IF(BY586&lt;0,"De -2,5 a -0,5",IF(BY586&lt;2.5,"De 0 a 2",IF(BY586&lt;5,"De 2,5 a 4,5",IF(BY586&lt;7.5,"De 5 a 7",IF(BY586&lt;10,"De 7,5 a 9,5",IF(BY586&lt;12.5,"De 10 a 12",IF(BY586&lt;15,"De 12,5 a 14,5",IF(BY586&lt;17.5,"De 15 a 17",IF(BY586&lt;20,"De 17,5 a 19,5",IF(BY586&lt;22.5,"De 20 a 22",IF(BY586&lt;25,"De 22,5 a 24,5",IF(BY586&lt;27.5,"De 25 a 27","De 27,5 a 30"))))))))))))))))))))))))</f>
        <v>De -15 a -13</v>
      </c>
      <c r="CA586" s="12" t="n">
        <f aca="false">IF(BY586="","",IF(BY586&lt;=-28,1,IF(BY586&lt;=-25.5,2,IF(BY586&lt;=-23,3,IF(BY586&lt;=-20.5,4,IF(BY586&lt;=-18,5,IF(BY586&lt;=-15.5,6,IF(BY586&lt;=-13,7,IF(BY586&lt;=-10.5,8,IF(BY586&lt;=-8,9,IF(BY586&lt;=-5.5,10,IF(BY586&lt;=-3,11,IF(BY586&lt;=-0.5,12,IF(BY586&lt;=2,13,IF(BY586&lt;=4.5,14,IF(BY586&lt;=7,15,IF(BY586&lt;=9.5,16,IF(BY586&lt;=12,17,IF(BY586&lt;=14.5,18,IF(BY586&lt;=17,19,IF(BY586&lt;=19.5,20,IF(BY586&lt;=22,21,IF(BY586&lt;=24.5,22,IF(BY586&lt;=27,23,IF(BY586&lt;=30,24,"Fuera de rango")))))))))))))))))))))))))</f>
        <v>7</v>
      </c>
      <c r="CB586" s="9" t="n">
        <v>-7</v>
      </c>
      <c r="CC586" s="10" t="n">
        <f aca="false">18.5- (0.3*H586)</f>
        <v>8.6</v>
      </c>
      <c r="CD586" s="10" t="n">
        <f aca="false">(CB586)-(CC586)</f>
        <v>-15.6</v>
      </c>
      <c r="CE586" s="10" t="str">
        <f aca="false">IF(CD586="","",IF(CD586&lt;-27.5,"De -30 a -28",IF(CD586&lt;-25,"De -27,5 a -25,5",IF(CD586&lt;-22.5,"De -25 a -23",IF(CD586&lt;-20,"De -22,5 a -20,5",IF(CD586&lt;-17.5,"De -20 a -18",IF(CD586&lt;-15,"De -17,5 a -15,5",IF(CD586&lt;-12.5,"De -15 a -13",IF(CD586&lt;-10,"De -12,5 a -10,5",IF(CD586&lt;-7.5,"De -10 a -8",IF(CD586&lt;-5,"De -7,5 a -5,5",IF(CD586&lt;-2.5,"De -5 a -3",IF(CD586&lt;0,"De -2,5 a -0,5",IF(CD586&lt;=2,"De 0 a 2",IF(CD586&lt;=4.5,"De 2,5 a 4,5",IF(CD586&lt;=7,"De 5 a 7",IF(CD586&lt;=9.5,"De 7,5 a 9,5",IF(CD586&lt;=12,"De 10 a 12",IF(CD586&lt;=14.5,"De 12,5 a 14,5",IF(CD586&lt;=17,"De 15 a 17",IF(CD586&lt;=19.5,"De 17,5 a 19,5",IF(CD586&lt;=22,"De 20 a 22",IF(CD586&lt;=24.5,"De 22,5 a 24,5",IF(CD586&lt;=27,"De 25 a 27","De 27,5 a 30"))))))))))))))))))))))))</f>
        <v>De -17,5 a -15,5</v>
      </c>
      <c r="CF586" s="12" t="n">
        <f aca="false">IF(CD586="","",IF(CD586&lt;-27.5,1,IF(CD586&lt;-25,2,IF(CD586&lt;-22.5,3,IF(CD586&lt;-20,4,IF(CD586&lt;-17.5,5,IF(CD586&lt;-15,6,IF(CD586&lt;-12.5,7,IF(CD586&lt;-10,8,IF(CD586&lt;-7.5,9,IF(CD586&lt;-5,10,IF(CD586&lt;-2.5,11,IF(CD586&lt;0,12,IF(CD586&lt;2.5,13,IF(CD586&lt;5,14,IF(CD586&lt;7.5,15,IF(CD586&lt;10,16,IF(CD586&lt;12.5,17,IF(CD586&lt;15,18,IF(CD586&lt;17.5,19,IF(CD586&lt;20,20,IF(CD586&lt;22.5,21,IF(CD586&lt;25,22,IF(CD586&lt;27.5,23,24))))))))))))))))))))))))</f>
        <v>6</v>
      </c>
      <c r="CG586" s="9" t="n">
        <v>-4.25</v>
      </c>
      <c r="CH586" s="10" t="str">
        <f aca="false">IF(CG586="","",IF(AND(CG586&gt;=-10,CG586&lt;=-9.5),"-10 a -9,5",IF(AND(CG586&gt;-9.5,CG586&lt;=-8.5),"-9 a -8,5",IF(AND(CG586&gt;-8.5,CG586&lt;=-7.5),"-8 a -7,5",IF(AND(CG586&gt;-7.5,CG586&lt;=-6.5),"-7 a -6,5",IF(AND(CG586&gt;-6.5,CG586&lt;=-5.5),"-6 a -5,5",IF(AND(CG586&gt;-5.5,CG586&lt;=-4.5),"-5 a -4,5",IF(AND(CG586&gt;-4.5,CG586&lt;=-3.5),"-4 a -3,5",IF(AND(CG586&gt;-3.5,CG586&lt;=-2.5),"-3 a -2,5",IF(CG586=-2.25,"-2,25",IF(AND(CG586&gt;-2.5,CG586&lt;=-1.5),"-2 a -1,5",IF(AND(CG586&gt;-1.5,CG586&lt;=-0.5),"-1 a -0,5",IF(AND(CG586&gt;-0.5,CG586&lt;=0.5),"0 a 0,5",IF(AND(CG586&gt;0.5,CG586&lt;=1.5),"1 a 1,5",IF(AND(CG586&gt;1.5,CG586&lt;=2.5),"2 a 2,5",IF(AND(CG586&gt;2.5,CG586&lt;=3.5),"3 a 3,5",IF(AND(CG586&gt;3.5,CG586&lt;=4.5),"4 a 4,5",IF(AND(CG586&gt;4.5,CG586&lt;=5.5),"5 a 5,5",IF(AND(CG586&gt;5.5,CG586&lt;=6.5),"6 a 6,5",IF(AND(CG586&gt;6.5,CG586&lt;=7.5),"7 a 7,5",IF(AND(CG586&gt;7.5,CG586&lt;=8.5),"8 a 8,5",IF(AND(CG586&gt;8.5,CG586&lt;=9.5),"9 a 9,5",IF(CG586&gt;=10,"10","Fuera de rango")))))))))))))))))))))))</f>
        <v>-4 a -3,5</v>
      </c>
      <c r="CI586" s="11" t="n">
        <f aca="false">IF(CG586="","",IF(CG586=-2.25,"NORMA",IF(CG586&lt;=-9.5,1,IF(CG586&lt;=-8.5,2,IF(CG586&lt;=-7.5,3,IF(CG586&lt;=-6.5,4,IF(CG586&lt;=-5.5,5,IF(CG586&lt;=-4.5,6,IF(CG586&lt;=-3.5,7,IF(CG586&lt;=-2.5,8,IF(CG586&lt;=-1.5,9,IF(CG586&lt;=-0.5,10,IF(CG586&lt;=0.5,11,IF(CG586&lt;=1.5,12,IF(CG586&lt;=2.5,13,IF(CG586&lt;=3.5,14,IF(CG586&lt;=4.5,15,IF(CG586&lt;=5.5,16,IF(CG586&lt;=6.5,17,IF(CG586&lt;=7.5,18,IF(CG586&lt;=8.5,19,IF(CG586&lt;=9.5,20,IF(CG586=10,21,"Fuera de rango")))))))))))))))))))))))</f>
        <v>7</v>
      </c>
      <c r="CJ586" s="9" t="n">
        <v>2.75</v>
      </c>
      <c r="CK586" s="10" t="str">
        <f aca="false">IF(CJ586="","",IF(AND(CJ586&gt;=-6,CJ586&lt;=-5.5),"-6 a -5,5",IF(AND(CJ586&gt;-5.5,CJ586&lt;=-4.5),"-5 a -4,5",IF(AND(CJ586&gt;-4.5,CJ586&lt;=-3.5),"-4 a -3,5",IF(AND(CJ586&gt;-3.5,CJ586&lt;=-2.5),"-3 a -2,5",IF(AND(CJ586&gt;-2.5,CJ586&lt;=-1.5),"-2 a -1,5",IF(AND(CJ586&gt;-1.5,CJ586&lt;=-0.5),"-1 a -0,5",IF(AND(CJ586&gt;-0.5,CJ586&lt;=0.5),"0 a 0,5",IF(AND(CJ586&gt;0.5,CJ586&lt;=1.5),"1 a 1,5",IF(AND(CJ586&gt;1.5,CJ586&lt;2.5),"2",IF(AND(CJ586&gt;=2.5,CJ586&lt;=3),"2,5 a 3",IF(AND(CJ586&gt;3,CJ586&lt;=4),"3,5 a 4",IF(AND(CJ586&gt;4,CJ586&lt;=5),"4,5 a 5",IF(AND(CJ586&gt;5,CJ586&lt;=6),"5,5 a 6",IF(AND(CJ586&gt;6,CJ586&lt;=7),"6,5 a 7",IF(AND(CJ586&gt;7,CJ586&lt;=8),"7,5 a 8",IF(AND(CJ586&gt;8,CJ586&lt;=9.5),"8,5 a 9,5",IF(CJ586=10,"10","Fuera de rango"))))))))))))))))))</f>
        <v>2,5 a 3</v>
      </c>
      <c r="CL586" s="11" t="n">
        <f aca="false">IF(CK586="","",IF(OR(CK586="-6 a -5,5",CK586="-6 - -5,5"),1,IF(OR(CK586="-5 a -4,5",CK586="-5 - -4,5"),2,IF(OR(CK586="-4 a -3,5",CK586="-4 - -3,5"),3,IF(OR(CK586="-3 a -2,5",CK586="-3 - -2,5"),4,IF(OR(CK586="-2 a -1,5",CK586="-2 - -1,5"),5,IF(OR(CK586="-1 a -0,5",CK586="-1 - -0,5"),6,IF(OR(CK586="0 a 0,5",CK586="0 - 0,5"),7,IF(OR(CK586="1 a 1,5",CK586="1 - 1,5"),8,IF(CK586="2","NORMA",IF(OR(CK586="2,5 a 3",CK586="2,5 - 3"),9,IF(OR(CK586="3,5 a 4",CK586="3,5 - 4"),10,IF(OR(CK586="4,5 a 5",CK586="4,5 - 5"),11,IF(OR(CK586="5,5 a 6",CK586="5,5 - 6"),12,IF(OR(CK586="6,5 a 7",CK586="6,5 - 7"),13,IF(OR(CK586="7,5 a 8",CK586="7,5 - 8"),14,IF(OR(CK586="8,5 a 9",CK586="8,5 - 9,5",CK586="9 a 9,5"),15,IF(CK586="10",15,IF(OR(CK586="0,5 a 1",CK586="0,5 - 1"),7,"Fuera de rango")))))))))))))))))))</f>
        <v>9</v>
      </c>
      <c r="CO586" s="10" t="str">
        <f aca="false">IF(CM586&gt;0,"EME"," ")</f>
        <v> </v>
      </c>
      <c r="CQ586" s="10" t="str">
        <f aca="false">IF(CP586&gt;0,"0", " ")</f>
        <v> </v>
      </c>
      <c r="CR586" s="10" t="str">
        <f aca="false">IF(CP586&gt;0,"EME"," ")</f>
        <v> </v>
      </c>
      <c r="CS586" s="9" t="n">
        <v>0</v>
      </c>
      <c r="CV586" s="9" t="n">
        <v>0</v>
      </c>
      <c r="CY586" s="9" t="n">
        <v>0</v>
      </c>
      <c r="DB586" s="9" t="n">
        <v>0</v>
      </c>
      <c r="DC586" s="11" t="str">
        <f aca="false">IF(DB586&lt;0,"2"," ")</f>
        <v> </v>
      </c>
      <c r="DD586" s="11" t="str">
        <f aca="false">IF(DB586&lt;0,"MIO"," ")</f>
        <v> </v>
      </c>
      <c r="DE586" s="9" t="n">
        <v>-2</v>
      </c>
      <c r="DF586" s="10" t="str">
        <f aca="false">IF(DE586&lt;0,"3"," ")</f>
        <v>3</v>
      </c>
      <c r="DG586" s="10" t="str">
        <f aca="false">IF(DE586&lt;0,"AST"," ")</f>
        <v>AST</v>
      </c>
      <c r="DH586" s="9" t="n">
        <v>-2</v>
      </c>
      <c r="DI586" s="10" t="str">
        <f aca="false">IF(DH586&lt;0,"3"," ")</f>
        <v>3</v>
      </c>
      <c r="DJ586" s="10" t="str">
        <f aca="false">IF(DH586&lt;0,"AST"," ")</f>
        <v>AST</v>
      </c>
      <c r="DK586" s="9" t="n">
        <v>0</v>
      </c>
      <c r="DL586" s="10" t="str">
        <f aca="false">IF(DK586&gt;0,"4"," ")</f>
        <v> </v>
      </c>
      <c r="DM586" s="10" t="str">
        <f aca="false">IF(DK586&gt;0,"PRE"," ")</f>
        <v> </v>
      </c>
      <c r="DN586" s="9" t="n">
        <v>0</v>
      </c>
      <c r="DO586" s="10" t="str">
        <f aca="false">IF(DN586&gt;0,"4"," ")</f>
        <v> </v>
      </c>
      <c r="DP586" s="10" t="str">
        <f aca="false">IF(DN586&gt;0,"PRE"," ")</f>
        <v> </v>
      </c>
      <c r="DS586" s="12" t="str">
        <f aca="false">CONCATENATE(CO586,CU586,DA586,DG586,DM586)</f>
        <v> AST </v>
      </c>
      <c r="DT586" s="10" t="e">
        <f aca="false" t="array" ref="DT586">_xlfn.IFS(DS586="EME    ","0", DS586=" HIP   ","1", DS586="  MIO  ","2", DS586="   AST ","3", DS586="    PRE","4", DS586="EME   PRE","5", DS586=" HIP  PRE","6", DS586=" HIP AST ","7", DS586="  MIO PRE","8", DS586="  MIOAST ","9", DS586="   ASTPRE","10",DS586=" HIP ASTPRE","11", DS586="  MIOASTPRE","12", DS586="     ","0")</f>
        <v>#N/A</v>
      </c>
      <c r="DV586" s="1" t="e">
        <f aca="false" t="array" ref="DV586">_xlfn.IFS(DU586="SI","2", DU586="NO","1")</f>
        <v>#N/A</v>
      </c>
      <c r="DX586" s="11" t="str">
        <f aca="false">IF(DW586=0,"1","2")</f>
        <v>1</v>
      </c>
      <c r="DY586" s="11" t="str">
        <f aca="false" t="array" ref="DY586">_xlfn.IFS(DW586=0,"0", DW586=0.25, "1", DW586=0.5,"2", DW586=0.75,"3", DW586=1,"4",DW586=1.25,"5", DW586=1.5,"6", DW586=1.75,"7", DW586=2,"8")</f>
        <v>0</v>
      </c>
      <c r="EA586" s="11" t="str">
        <f aca="false">IF(DZ586=0,"1","2")</f>
        <v>1</v>
      </c>
      <c r="EB586" s="11" t="str">
        <f aca="false" t="array" ref="EB586">_xlfn.IFS(DZ586=0,"0", DZ586=0.25, "1", DZ586=0.5,"2", DZ586=0.75,"3", DZ586=1,"4",DZ586=1.25,"5", DZ586=1.5,"6", DZ586=1.75,"7", DZ586=2,"8")</f>
        <v>0</v>
      </c>
      <c r="ED586" s="10" t="str">
        <f aca="false">IF(EC586=0,"1","2")</f>
        <v>1</v>
      </c>
      <c r="EE586" s="11" t="str">
        <f aca="false" t="array" ref="EE586">_xlfn.IFS(EC586=0,"0", EC586=-0.25, "1", EC586=-0.5,"2", EC586=-0.75,"3", EC586=-1,"4",EC586=-1.25,"5", EC586=-1.5,"6", EC586=-1.75,"7", EC586=-2,"8", EC586=-2.25,"9",EC586=-2.5,"10", EC586=-2.75,"11", EC586=-3,"12", EC586=-3.25,"13", EC586=-3.5,"14", EC586=-3.75,"15",EC586=-4,"16")</f>
        <v>0</v>
      </c>
      <c r="EG586" s="10" t="str">
        <f aca="false">IF(EF586=0,"1","2")</f>
        <v>1</v>
      </c>
      <c r="EH586" s="11" t="str">
        <f aca="false" t="array" ref="EH586">_xlfn.IFS(EF586=0,"0", EF586=-0.25, "1", EF586=-0.5,"2", EF586=-0.75,"3", EF586=-1,"4",EF586=-1.25,"5", EF586=-1.5,"6", EF586=-1.75,"7", EF586=-2,"8", EF586=-2.25,"9",EF586=-2.5,"10", EF586=-2.75,"11", EF586=-3,"12", EF586=-3.25,"13", EF586=-3.5,"14", EF586=-3.75,"15",EF586=-4,"16")</f>
        <v>0</v>
      </c>
      <c r="EJ586" s="11" t="str">
        <f aca="false">IF(EI586=0,"1","2")</f>
        <v>1</v>
      </c>
      <c r="EK586" s="11" t="str">
        <f aca="false" t="array" ref="EK586">_xlfn.IFS(EI586=0,"0", EI586=-0.25, "1", EI586=-0.5,"2", EI586=-0.75,"3", EI586=-1,"4",EI586=-1.25,"5", EI586=-1.5,"6", EI586=-1.75,"7", EI586=-2,"8", EI586=-2.25,"9", EI586=-2.25,"9",EI586=-2.5,"10", EI586=-2.75,"11", EI586=-3,"12", EI586=-3.25,"13", EI586=-3.5,"14", EI586=-3.75,"15",EI586=-4,"16", EI586=0.25, "17", EI586=0.5, "18")</f>
        <v>0</v>
      </c>
      <c r="EM586" s="11" t="str">
        <f aca="false">IF(EL586=0,"1","2")</f>
        <v>1</v>
      </c>
      <c r="EN586" s="11" t="str">
        <f aca="false" t="array" ref="EN586">_xlfn.IFS(EL586=0.25,"17",EL586=0.5,"18", EL586=0,"0", EL586=-0.25, "1", EL586=-0.5,"2", EL586=-0.75,"3", EL586=-1,"4",EL586=-1.25,"5", EL586=-1.5,"6", EL586=-1.75,"7", EL586=-2,"8",EL586= -2.25,"9",EL586=-2.5,"10",EL586= -2.75,"11",EL586= -3,"12",EL586= -3.25,"13",EL586= -3.5,"14",EL586= -3.75,"15",EL586=-4,"16")</f>
        <v>0</v>
      </c>
      <c r="EP586" s="11" t="str">
        <f aca="false">IF(EO586=0,"1","2")</f>
        <v>1</v>
      </c>
      <c r="EQ586" s="11" t="str">
        <f aca="false" t="array" ref="EQ586">_xlfn.IFS(EO586=0,"0", EO586=0.25, "1", EO586=0.5,"2", EO586=0.75,"3", EO586=1,"4",EO586=1.25,"5", EO586=1.5,"6", EO586=1.75,"7", EO586=2,"8", EO586=2.25,"9", EO586=2.25,"9",EO586=2.5,"10", EO586=2.75,"11", EO586=3,"12", EO586=3.25,"13", EO586=3.5,"14", EO586=3.75,"15",EO586=4,"16", EO586=-0.25, "17", bq=-0.5, "18")</f>
        <v>0</v>
      </c>
      <c r="ES586" s="11" t="str">
        <f aca="false">IF(ER586=0,"1","2")</f>
        <v>1</v>
      </c>
      <c r="ET586" s="11" t="str">
        <f aca="false" t="array" ref="ET586">_xlfn.IFS(ER586=0,"0", ER586=0.25, "1", ER586=0.5,"2", ER586=0.75,"3", ER586=1,"4",ER586=1.25,"5", ER586=1.5,"6", ER586=1.75,"7", ER586=2,"8", ER586=2.25,"9", ER586=2.25,"9",ER586=2.5,"10", ER586=2.75,"11", ER586=3,"12", ER586=3.25,"13", ER586=3.5,"14", ER586=3.75,"15",ER586=4,"16", ER586=-0.25, "17", bq=-0.5, "18")</f>
        <v>0</v>
      </c>
      <c r="EV586" s="14" t="e">
        <f aca="false">VLOOKUP(EU586,LEYENDA!$G$2:$H$8,2,TRUE())</f>
        <v>#N/A</v>
      </c>
      <c r="EW586" s="14" t="e">
        <f aca="false" t="array" ref="EW586">_xlfn.IFS(EV586="0-5","1", EV586="6-12","2", EV586="13-18","3", EV586="19-24","4", EV586="25-36","5", EV586="37-48","6", EV586="49-60","7")</f>
        <v>#N/A</v>
      </c>
    </row>
    <row r="587" customFormat="false" ht="13.5" hidden="false" customHeight="false" outlineLevel="0" collapsed="false">
      <c r="A587" s="1" t="n">
        <v>229</v>
      </c>
      <c r="B587" s="2" t="n">
        <v>1</v>
      </c>
      <c r="C587" s="33" t="n">
        <v>42752</v>
      </c>
      <c r="E587" s="5" t="str">
        <f aca="false">VLOOKUP(A587,'286'!$A$3:$J$6279,10,FALSE())</f>
        <v>OSSORIO MUÑOZ, CARLOS</v>
      </c>
      <c r="F587" s="4" t="str">
        <f aca="false">VLOOKUP(A587,'286'!$A$3:$I$1768,3,FALSE())</f>
        <v>OMUCAR</v>
      </c>
      <c r="G587" s="6" t="n">
        <f aca="false">VLOOKUP(A587,'286'!$A$3:$I$1768,4,FALSE())</f>
        <v>40026</v>
      </c>
      <c r="H587" s="7" t="n">
        <f aca="false">YEAR(C587)-YEAR(G587)</f>
        <v>8</v>
      </c>
      <c r="I587" s="1" t="str">
        <f aca="false">VLOOKUP(H587,LEYENDA!$C$2:$D$6,2,TRUE())</f>
        <v>0-12</v>
      </c>
      <c r="J587" s="5" t="str">
        <f aca="false">VLOOKUP(A587,'286'!$A$3:$I$1768,7,FALSE())</f>
        <v>H</v>
      </c>
      <c r="K587" s="8" t="n">
        <f aca="false">VLOOKUP(A587,'286'!$A$3:$I$1768,2,FALSE())</f>
        <v>0</v>
      </c>
      <c r="L587" s="4" t="str">
        <f aca="false">VLOOKUP(A587,'286'!$A$3:$I$1768,8,FALSE())</f>
        <v>D</v>
      </c>
      <c r="M587" s="4" t="str">
        <f aca="false">VLOOKUP(A587,'286'!$A$3:$I$1768,9,FALSE())</f>
        <v>D</v>
      </c>
      <c r="N587" s="8" t="str">
        <f aca="false">IF(R587=O587, "MISMA","CONTRARIA")</f>
        <v>MISMA</v>
      </c>
      <c r="O587" s="8" t="str">
        <f aca="false" t="array" ref="O587">_xlfn.IFS(L587="D","1", L587="I","2")</f>
        <v>1</v>
      </c>
      <c r="P587" s="8" t="e">
        <f aca="false" t="array" ref="P587">_xlfn.IFS(K587="OD","1", K587="OI","2")</f>
        <v>#N/A</v>
      </c>
      <c r="Q587" s="1" t="str">
        <f aca="false" t="array" ref="Q587">_xlfn.IFS(J587="M","1", J587="H","2")</f>
        <v>2</v>
      </c>
      <c r="R587" s="8" t="str">
        <f aca="false" t="array" ref="R587">_xlfn.IFS(M587="D","1", M587="I","2")</f>
        <v>1</v>
      </c>
      <c r="S587" s="1" t="str">
        <f aca="false" t="array" ref="S587">_xlfn.IFS(N587="CONTRARIA", "1",N587= "MISMA","2")</f>
        <v>2</v>
      </c>
      <c r="T587" s="1" t="str">
        <f aca="false" t="array" ref="T587">_xlfn.IFS(I587="0-12","1", I587="13-24","2", I587="25-40","3", I587="41-60","4", I587="61-100","5")</f>
        <v>1</v>
      </c>
      <c r="U587" s="9" t="n">
        <v>5</v>
      </c>
      <c r="V587" s="10" t="str">
        <f aca="false">IF(U587="","",IF(AND(U587&gt;=-9,U587&lt;=-6.5),"-9 a -6,5",IF(AND(U587&gt;=-6,U587&lt;=-3.5),"-6 a -3,5",IF(AND(U587&gt;=-3,U587&lt;=-1),"-3 a -1",IF(U587=-0.5,"-0,5",IF(AND(U587&gt;=0,U587&lt;=2.5),"0 a 2,5",IF(AND(U587&gt;=3,U587&lt;=5.5),"3 a 5,5",IF(AND(U587&gt;=6,U587&lt;=8.5),"6 a 8,5",IF(AND(U587&gt;=9,U587&lt;=20),"9 a 20","Fuera de rango")))))))))</f>
        <v>3 a 5,5</v>
      </c>
      <c r="W587" s="11" t="n">
        <f aca="false">IF(V587="","",IF(V587="-9 a -6,5",2,IF(V587="-6 a -3,5",3,IF(V587="-3 a -1",4,IF(V587="-0,5","NORMA",IF(V587="0 a 2,5",5,IF(V587="3 a 5,5",6,IF(V587="6 a 8,5",7,IF(V587="9 a 20",8,"Fuera de rango")))))))))</f>
        <v>6</v>
      </c>
      <c r="X587" s="9" t="n">
        <v>12</v>
      </c>
      <c r="Y587" s="11" t="str">
        <f aca="false">IF(X587="","",IF(AND(X587&gt;=0,X587&lt;=4),"0 a 4",IF(AND(X587&gt;=4.5,X587&lt;=8.5),"4,5 a 8,5",IF(X587=9,"9",IF(AND(X587&gt;=9.5,X587&lt;=13),"9,5 a 13",IF(AND(X587&gt;=13.5,X587&lt;=20),"13,5 a 20",IF(AND(X587&gt;=20.5,X587&lt;=35),"20,5 a 35","Fuera de rango")))))))</f>
        <v>9,5 a 13</v>
      </c>
      <c r="Z587" s="11" t="n">
        <f aca="false">IF(Y587="","",IF(Y587="0 a 4",1,IF(Y587="4,5 a 8,5",2,IF(Y587="9","NORMA",IF(Y587="9,5 a 13",3,IF(Y587="13,5 a 20",4,IF(Y587="20,5 a 35",5,"Fuera de rango")))))))</f>
        <v>3</v>
      </c>
      <c r="AA587" s="9" t="n">
        <v>18</v>
      </c>
      <c r="AB587" s="10" t="str">
        <f aca="false">IF(AA587="","",IF(AND(AA587&gt;=0,AA587&lt;=9),"0 a 9",IF(AND(AA587&gt;=9.5,AA587&lt;=18.5),"9,5 a 18,5",IF(AA587=19,"19",IF(AND(AA587&gt;=19.5,AA587&lt;=28),"19,5 a 28",IF(AND(AA587&gt;=28.5,AA587&lt;=40),"28,5 a 40","Fuera de rango"))))))</f>
        <v>9,5 a 18,5</v>
      </c>
      <c r="AC587" s="11" t="n">
        <f aca="false" t="array" ref="AC587">_xlfn.IFS(AB587="","",AB587="0 a 9",1,AB587="9,5 a 18,5",2,AB587="19","NORMA",AB587="19,5 a 28",3,AB587="28,5 a 40",4,TRUE(),"Fuera de rango")</f>
        <v>2</v>
      </c>
      <c r="AD587" s="9" t="n">
        <v>14</v>
      </c>
      <c r="AE587" s="10" t="str">
        <f aca="false">IF(AD587="","",IF(AND(AD587&gt;=-10,AD587&lt;=0),"De -10 a 0",IF(AND(AD587&gt;=0.5,AD587&lt;=9.5),"0,5 a 9,5",IF(AD587=10,"10",IF(AND(AD587&gt;=10.5,AD587&lt;=20),"10,5 a 20",IF(AND(AD587&gt;=20.5,AD587&lt;=40),"20,5 a 40","Fuera de rango"))))))</f>
        <v>10,5 a 20</v>
      </c>
      <c r="AF587" s="12" t="n">
        <f aca="false">IF(AD587="","",IF(AND(AD587&gt;=-10,AD587&lt;=0),1,IF(AND(AD587&gt;=0.5,AD587&lt;=9.5),2,IF(AD587=10,"NORMA",IF(AND(AD587&gt;=10.5,AD587&lt;=20),3,IF(AND(AD587&gt;=20.5,AD587&lt;=40),4,""))))))</f>
        <v>3</v>
      </c>
      <c r="AG587" s="9" t="n">
        <v>16</v>
      </c>
      <c r="AH587" s="10" t="str">
        <f aca="false">IF(AG587="","",IF(AND(AG587&gt;=0,AG587&lt;=4),"0 a 4",IF(AND(AG587&gt;=4.5,AG587&lt;=8.5),"4,5 a 8,5",IF(AG587=9,"9",IF(AND(AG587&gt;=9.5,AG587&lt;=13),"9,5 a 13",IF(AND(AG587&gt;=13.5,AG587&lt;=25),"13,5 a 25","Fuera de rango"))))))</f>
        <v>13,5 a 25</v>
      </c>
      <c r="AI587" s="10" t="n">
        <f aca="false">IF(AH587="","",IF(AH587="0 a 4",1,IF(AH587="4,5 a 8,5",2,IF(AH587="9","NORMA",IF(AH587="9,5 a 13",3,IF(AH587="13,5 a 25",4,""))))))</f>
        <v>4</v>
      </c>
      <c r="AJ587" s="9" t="n">
        <v>5</v>
      </c>
      <c r="AK587" s="10" t="str">
        <f aca="false">IF(AJ587="","",IF(AND(AJ587&gt;=-15,AJ587&lt;=-10.5),"-15 a -10,5",IF(AND(AJ587&gt;=-10,AJ587&lt;=-4),"-10 a -4",IF(AND(AJ587&gt;=-4.5,AJ587&lt;=0),"-4,5 a 0",IF(AND(AJ587&gt;=0.5,AJ587&lt;=4.5),"0,5 a 4,5",IF(AJ587=5,"5",IF(AND(AJ587&gt;=5.5,AJ587&lt;=10),"5,5 a 10",IF(AND(AJ587&gt;=10.5,AJ587&lt;=20),"10,5 a 20","Fuera de rango"))))))))</f>
        <v>5</v>
      </c>
      <c r="AL587" s="11" t="str">
        <f aca="false">IF(AK587="","",IF(AK587="-15 a -10,5",1,IF(AK587="-10 a -4",2,IF(AK587="-4,5 a 0",3,IF(AK587="0,5 a 4,5",4,IF(AK587="5","NORMA",IF(AK587="5,5 a 10",5,IF(AK587="10,5 a 20",6,"Error"))))))))</f>
        <v>NORMA</v>
      </c>
      <c r="AM587" s="9" t="n">
        <v>0</v>
      </c>
      <c r="AN587" s="10" t="str">
        <f aca="false">IF(AM587="","",IF(AND(AM587&gt;=-7.5,AM587&lt;=-5.5),"-7,5 a -5,5",IF(AND(AM587&gt;=-5,AM587&lt;=-3),"-5 a -3",IF(AND(AM587&gt;=-2.5,AM587&lt;=-0.5),"-2,5 a -0,5",IF(AM587=0,"0,00",IF(AND(AM587&gt;=0.5,AM587&lt;=2.5),"0,5 a 2,5",IF(AND(AM587&gt;=3,AM587&lt;=5),"3 a 5",IF(AND(AM587&gt;=5.5,AM587&lt;=7.5),"5,5 a 7,5",IF(AND(AM587&gt;=8,AM587&lt;=10),"8 a 10","Fuera de rango")))))))))</f>
        <v>0,00</v>
      </c>
      <c r="AO587" s="11" t="str">
        <f aca="false">IF(AN587="","",IF(AN587="-7,5 a -5,5",1,IF(AN587="-5 a -3",2,IF(AN587="-2,5 a -0,5",3,IF(AN587="0,00","NORMA",IF(AN587="0,5 a 2,5",4,IF(AN587="3 a 5",5,IF(AN587="5,5 a 7,5",6,IF(AN587="8 a 10",7,"Error")))))))))</f>
        <v>NORMA</v>
      </c>
      <c r="AP587" s="9" t="n">
        <v>2</v>
      </c>
      <c r="AQ587" s="10" t="str">
        <f aca="false">IF(AP587="","",IF(AND(AP587&gt;=-20,AP587&lt;=-9.5),"-20 a -9,5",IF(AND(AP587&gt;=-9,AP587&lt;=-6.5),"-9 a -6,5",IF(AP587=-6,"-6",IF(AND(AP587&gt;=-5.5,AP587&lt;=-3),"-5,5 a -3",IF(AND(AP587&gt;=-2.5,AP587&lt;=0),"-2,5 a 0",IF(AND(AP587&gt;=0.5,AP587&lt;=3),"0,5 a 3",IF(AND(AP587&gt;=3.5,AP587&lt;=6),"3,5 a 6",IF(AND(AP587&gt;=6.5,AP587&lt;=9),"6,5 a 9",IF(AND(AP587&gt;=9.5,AP587&lt;=20),"9,5 a 20","Fuera de rango"))))))))))</f>
        <v>0,5 a 3</v>
      </c>
      <c r="AR587" s="11" t="n">
        <f aca="false">IF(AQ587="","",IF(AQ587="-20 a -9,5",1,IF(AQ587="-9 a -6,5",2,IF(AQ587="-6","NORMA",IF(AQ587="-5,5 a -3",3,IF(AQ587="-2,5 a 0",4,IF(AQ587="0,5 a 3",5,IF(AQ587="3,5 a 6",6,IF(AQ587="6,5 a 9",7,IF(AQ587="9,5 a 20",8,""))))))))))</f>
        <v>5</v>
      </c>
      <c r="AS587" s="9" t="n">
        <v>-1</v>
      </c>
      <c r="AT587" s="10" t="str">
        <f aca="false">IF(AS587="","",IF(AND(AS587&gt;=-16,AS587&lt;=-14),"-16 a -14",IF(AND(AS587&gt;=-13.5,AS587&lt;=-11.5),"-13,5 a -11,5",IF(AND(AS587&gt;=-11,AS587&lt;=-9),"-11 a -9",IF(AND(AS587&gt;=-8.5,AS587&lt;=-6.5),"-8,5 a -6,5",IF(AND(AS587&gt;=-6,AS587&lt;=-4),"-6 a -4",IF(AND(AS587&gt;=-3.5,AS587&lt;=-1.5),"-3,5 a -1,5",IF(AND(AS587&gt;=-1,AS587&lt;=1),"-1 a 1",IF(AND(AS587&gt;=1.5,AS587&lt;=3.5),"1,5 a 3,5",IF(AND(AS587&gt;=4,AS587&lt;=6),"4 a 6",IF(AND(AS587&gt;=6.5,AS587&lt;=8.5),"6,5 a 8,5",IF(AND(AS587&gt;=9,AS587&lt;=11),"9 a 11",IF(AND(AS587&gt;=11.5,AS587&lt;=13.5),"11,5 a 13,5",IF(AND(AS587&gt;=14,AS587&lt;=16),"14 a 16",IF(AND(AS587&gt;=16.5,AS587&lt;=18.5),"16,5 a 18,5",IF(AND(AS587&gt;=19,AS587&lt;=21),"19 a 21","Fuera de rango"))))))))))))))))</f>
        <v>-1 a 1</v>
      </c>
      <c r="AU587" s="11" t="n">
        <f aca="false" t="array" ref="AU587">IF(AT587="","",_xlfn.IFS(AT587="-16 a -14",1,AT587="-13,5 a -11,5",2,AT587="-11 a -9",3,AT587="-8,5 a -6,5",4,AT587="-6 a -4",5,AT587="-3,5 a -1,5",6,AT587="-1 a 1",7,AT587="1,5 a 3,5",8,AT587="4 a 6","NORMA",AT587="6,5 a 8,5",9,AT587="9 a 11",10,AT587="11,5 a 13,5",11,AT587="14 a 16",12,AT587="16,5 a 18,5",13,AT587="19 a 21",14,TRUE(),""))</f>
        <v>7</v>
      </c>
      <c r="AV587" s="9" t="n">
        <v>0</v>
      </c>
      <c r="AW587" s="10" t="str">
        <f aca="false">IF(AV587="","",IF(AND(AV587&gt;=-1,AV587&lt;=-0.5),"-1 a -0,5",IF(AND(AV587&gt;-0.5,AV587&lt;=0),"De -0,5 a 0",IF(AND(AV587&gt;=0.25,AV587&lt;=0.75),"0,25 a 0,75",IF(AND(AV587&gt;=1,AV587&lt;=1.5),"1 a 1,5",IF(AND(AV587&gt;=1.75,AV587&lt;=2.25),"1,75 a 2,25",IF(AND(AV587&gt;=2.5,AV587&lt;=3),"2,5 a 3",IF(AND(AV587&gt;=3.25,AV587&lt;=3.75),"3,25 a 3,75","Fuera de rango"))))))))</f>
        <v>De -0,5 a 0</v>
      </c>
      <c r="AX587" s="10" t="n">
        <f aca="false">IF(AW587="","",IF(OR(AW587="-1 a -0,5",AW587="-1 a -0.5"),1,IF(OR(AW587="De -0,5 a 0",AW587="-0,5 a 0",AW587="De -0.5 a 0"),2,IF(OR(AW587="0,25 a 0,75",AW587="0.25 a 0.75"),"NORMA",IF(OR(AW587="1 a 1,5",AW587="1 a 1.5"),3,IF(OR(AW587="1,75 a 2,25",AW587="1.75 a 2.25"),4,IF(OR(AW587="2,5 a 3",AW587="2.5 a 3"),5,IF(OR(AW587="3,25 a 3,75",AW587="3.25 a 3.75"),6,""))))))))</f>
        <v>2</v>
      </c>
      <c r="AY587" s="9" t="n">
        <v>2</v>
      </c>
      <c r="AZ587" s="10" t="str">
        <f aca="false">IF(AY587="","",IF(AND(AY587&gt;=-20,AY587&lt;=-9.5),"-20 a -9,5",IF(AND(AY587&gt;=-9,AY587&lt;=-6.5),"-9 a -6,5",IF(AY587=-6,"-6",IF(AND(AY587&gt;=-5.5,AY587&lt;=-3),"-5,5 a -3",IF(AND(AY587&gt;=-2.5,AY587&lt;=0),"-2,5 a 0",IF(AND(AY587&gt;=0.5,AY587&lt;=3),"0,5 a 3",IF(AND(AY587&gt;=3.5,AY587&lt;=6),"3,5 a 6","Fuera de rango"))))))))</f>
        <v>0,5 a 3</v>
      </c>
      <c r="BA587" s="11" t="n">
        <f aca="false">IF(AZ587="","",IF(AZ587="-20 a -9,5",1,IF(AZ587="-9 a -6,5",2,IF(AZ587="-6","NORMA",IF(AZ587="-5,5 a -3",3,IF(AZ587="-2,5 a 0",4,IF(AZ587="0,5 a 3",5,IF(AZ587="3,5 a 6",6,""))))))))</f>
        <v>5</v>
      </c>
      <c r="BB587" s="9" t="n">
        <v>12</v>
      </c>
      <c r="BC587" s="10" t="str">
        <f aca="false" t="array" ref="BC587">IF(BB587="","",_xlfn.IFS(AND(BB587&gt;=0,BB587&lt;=2),"0 a 2",AND(BB587&gt;=2.5,BB587&lt;=4.5),"2,5 a 4,5",AND(BB587&gt;=5,BB587&lt;=7),"5 a 7",AND(BB587&gt;=7.5,BB587&lt;=9.5),"7,5 a 9,5",AND(BB587&gt;=10,BB587&lt;=12),"10 a 12",AND(BB587&gt;=12.5,BB587&lt;=14.5),"12,5 a 14,5",BB587=15,"15",AND(BB587&gt;=15.5,BB587&lt;=17.5),"15,5 a 17,5",AND(BB587&gt;=18,BB587&lt;=20),"18 a 20",AND(BB587&gt;=20.5,BB587&lt;=22.5),"20,5 a 22,5",AND(BB587&gt;=23,BB587&lt;=25),"23 a 25",TRUE(),"Fuera de rango"))</f>
        <v>10 a 12</v>
      </c>
      <c r="BD587" s="11" t="n">
        <f aca="false" t="array" ref="BD587">IF(BC587="","",_xlfn.IFS(BC587="0 a 2",1,BC587="2,5 a 4,5",2,BC587="5 a 7",3,BC587="7,5 a 9,5",4,BC587="10 a 12",5,BC587="12,5 a 14,5",6,BC587="15","NORMA",BC587="15,5 a 17,5",7,BC587="18 a 20",8,BC587="20,5 a 22,5",9,BC587="23 a 25",10,TRUE(),"Fuera de rango"))</f>
        <v>5</v>
      </c>
      <c r="BE587" s="9" t="n">
        <v>30</v>
      </c>
      <c r="BF587" s="10" t="str">
        <f aca="false">IF(BE587="","",IF(AND(BE587&gt;=-20,BE587&lt;=-10),"-20 a -10",IF(AND(BE587&gt;=-9.5,BE587&lt;=0.5),"-9,5 a 0,5",IF(AND(BE587&gt;=1,BE587&lt;=11),"1 a 11",IF(AND(BE587&gt;=11.5,BE587&lt;=20.5),"11,5 a 20,5",IF(BE587=21,"21",IF(AND(BE587&gt;=21.5,BE587&lt;=31.5),"21,5 a 31,5",IF(AND(BE587&gt;=32,BE587&lt;=42),"32 a 42","Fuera de rango"))))))))</f>
        <v>21,5 a 31,5</v>
      </c>
      <c r="BG587" s="11" t="n">
        <f aca="false">IF(BF587="","",IF(BF587="-20 a -10",1,IF(BF587="-9,5 a 0,5",2,IF(BF587="1 a 11",3,IF(BF587="11,5 a 20,5",4,IF(BF587="21","NORMA",IF(BF587="21,5 a 31,5",5,IF(BF587="32 a 42",6,""))))))))</f>
        <v>5</v>
      </c>
      <c r="BH587" s="9" t="n">
        <v>16</v>
      </c>
      <c r="BI587" s="10" t="str">
        <f aca="false">IF(BH587="","",IF(AND(BH587&gt;=-20,BH587&lt;=-15),"-20 a -15",IF(AND(BH587&gt;=-14.5,BH587&lt;=-9.5),"-14,5 a -9,5",IF(AND(BH587&gt;=-9,BH587&lt;=-4),"-9 a -4",IF(AND(BH587&gt;=-3.5,BH587&lt;=2.5),"-3,5 a 2,5",IF(AND(BH587&gt;=3,BH587&lt;=8),"3 a 8",IF(AND(BH587&gt;=8.5,BH587&lt;=14.5),"8,5 a 14,5",IF(BH587=15,"15",IF(AND(BH587&gt;=15.5,BH587&lt;=20.5),"15,5 a 20,5",IF(AND(BH587&gt;=21,BH587&lt;=26),"21 a 26","Fuera de rango"))))))))))</f>
        <v>15,5 a 20,5</v>
      </c>
      <c r="BJ587" s="11" t="n">
        <f aca="false">IF(BI587="","",IF(BI587="-20 a -15",1,IF(BI587="-14,5 a -9,5",2,IF(BI587="-9 a -4",3,IF(BI587="-3,5 a 2,5",4,IF(BI587="3 a 8",5,IF(BI587="8,5 a 14,5",6,IF(BI587="15","NORMA",IF(BI587="15,5 a 20,5",7,IF(BI587="21 a 26",8,IF(BI587="26,5 a 31,5",9,"")))))))))))</f>
        <v>7</v>
      </c>
      <c r="BK587" s="9" t="n">
        <v>0</v>
      </c>
      <c r="BL587" s="10" t="str">
        <f aca="false">IF(BK587="","",IF(AND(BK587&gt;=0,BK587&lt;=2),"0 - 2",IF(AND(BK587&gt;=2.5,BK587&lt;=4.5),"2,5 - 4,5",IF(AND(BK587&gt;=5,BK587&lt;=7),"5 - 7",IF(AND(BK587&gt;=7.5,BK587&lt;=9.5),"7,5 - 9,5",IF(AND(BK587&gt;=10,BK587&lt;=12),"10 - 12",IF(AND(BK587&gt;=12.5,BK587&lt;=13.5),"12,5 - 13,5",IF(BK587=14,"14",IF(AND(BK587&gt;=14.5,BK587&lt;=16.5),"14,5 - 16,5",IF(AND(BK587&gt;=17,BK587&lt;=19),"17 - 19",IF(AND(BK587&gt;=19.5,BK587&lt;=21.5),"19,5 - 21,5",IF(AND(BK587&gt;=22,BK587&lt;=24),"22 - 24",IF(AND(BK587&gt;=24.5,BK587&lt;=26.5),"24,5 - 26,5",IF(AND(BK587&gt;=27,BK587&lt;=29),"27 - 29",IF(AND(BK587&gt;=29.5,BK587&lt;=30),"29,5 - 30","Fuera de rango")))))))))))))))</f>
        <v>0 - 2</v>
      </c>
      <c r="BM587" s="11" t="n">
        <f aca="false">IF(BL587="","",IF(BL587="0 - 2",1,IF(BL587="2,5 - 4,5",2,IF(BL587="5 - 7",3,IF(BL587="7,5 - 9,5",4,IF(BL587="10 - 12",5,IF(BL587="12,5 - 13,5",6,IF(BL587="14","NORMA",IF(BL587="14,5 - 16,5",7,IF(BL587="17 - 19",8,IF(BL587="19,5 - 21,5",9,IF(BL587="22 - 24",10,IF(BL587="24,5 - 26,5",11,IF(BL587="27 - 29",12,IF(BL587="29,5 - 30",13,"")))))))))))))))</f>
        <v>1</v>
      </c>
      <c r="BN587" s="9" t="n">
        <v>13</v>
      </c>
      <c r="BO587" s="11" t="str">
        <f aca="false">IF(BN587="","",IF(AND(BN587&gt;=-20,BN587&lt;=-10),"-20 a -10",IF(AND(BN587&gt;=-9.5,BN587&lt;=0.5),"-9,5 a 0,5",IF(AND(BN587&gt;=1,BN587&lt;=11),"1 a 11",IF(AND(BN587&gt;=11.5,BN587&lt;=21.5),"11,5 a 21,5",IF(BN587=22,"22",IF(AND(BN587&gt;=22.5,BN587&lt;=32.5),"22,5 a 32,5",IF(AND(BN587&gt;=33,BN587&lt;=43),"33 a 43","Fuera de rango"))))))))</f>
        <v>11,5 a 21,5</v>
      </c>
      <c r="BP587" s="11" t="n">
        <f aca="false">IF(BO587="","",IF(BO587="-20 a -10",1,IF(BO587="-9,5 a 0,5",2,IF(BO587="1 a 11",3,IF(BO587="11,5 a 21,5",4,IF(BO587="22","NORMA",IF(BO587="22,5 a 32,5",5,IF(BO587="33 a 43",6,""))))))))</f>
        <v>4</v>
      </c>
      <c r="BQ587" s="9" t="n">
        <v>4</v>
      </c>
      <c r="BR587" s="10" t="str">
        <f aca="false">IF(BQ587="","",IF(AND(BQ587&gt;=-20,BQ587&lt;=-15),"-20 a -15",IF(AND(BQ587&gt;=-14.5,BQ587&lt;=-9.5),"-14,5 a -9,5",IF(AND(BQ587&gt;=-9,BQ587&lt;=-4),"-9 a -4",IF(AND(BQ587&gt;=-3.5,BQ587&lt;=2.5),"-3,5 a 2,5",IF(AND(BQ587&gt;=3,BQ587&lt;=8),"3 a 8",IF(AND(BQ587&gt;=8.5,BQ587&lt;=13.5),"8,5 a 13,5",IF(AND(BQ587&gt;=14,BQ587&lt;=17.5),"14 a 17,5",IF(BQ587=18,"18",IF(AND(BQ587&gt;=18.5,BQ587&lt;=23.5),"18,5 a 23,5",IF(AND(BQ587&gt;=24,BQ587&lt;=29),"24 a 29",IF(AND(BQ587&gt;=29.5,BQ587&lt;=34.5),"29,5 a 34,5",IF(AND(BQ587&gt;=35,BQ587&lt;=40),"35 a 40","Fuera de rango")))))))))))))</f>
        <v>3 a 8</v>
      </c>
      <c r="BS587" s="11" t="n">
        <f aca="false">IF(BR587="","",IF(BR587="-20 a -15",1,IF(BR587="-14,5 a -9,5",2,IF(BR587="-9 a -4",3,IF(BR587="-3,5 a 2,5",4,IF(BR587="3 a 8",5,IF(BR587="8,5 a 13,5",6,IF(BR587="14 a 17,5",7,IF(BR587="18","NORMA",IF(BR587="18,5 a 23,5",8,IF(BR587="24 a 29",9,IF(BR587="29,5 a 34,5",10,IF(BR587="35 a 40",11,"")))))))))))))</f>
        <v>5</v>
      </c>
      <c r="BT587" s="9" t="n">
        <v>0</v>
      </c>
      <c r="BU587" s="10" t="str">
        <f aca="false">IF(BT587="","",IF(AND(BT587&gt;=-20,BT587&lt;=-18),"-20 a -18",IF(AND(BT587&gt;=-17.5,BT587&lt;=-15.5),"-17,5 a -15,5",IF(AND(BT587&gt;=-15,BT587&lt;=-13),"-15 a -13",IF(AND(BT587&gt;=-12.5,BT587&lt;=-10.5),"-12,5 a -10,5",IF(AND(BT587&gt;=-10,BT587&lt;=-8),"-10 a -8",IF(AND(BT587&gt;=-7.5,BT587&lt;=-5.5),"-7,5 a -5,5",IF(AND(BT587&gt;=-5,BT587&lt;=-3),"-5 a -3",IF(AND(BT587&gt;=-2.5,BT587&lt;=-0.5),"-2,5 a -0,5",IF(BT587=0,"0",IF(AND(BT587&gt;=0.5,BT587&lt;=2.5),"0,5 a 2,5",IF(AND(BT587&gt;=3,BT587&lt;=5),"3 a 5",IF(AND(BT587&gt;=5.5,BT587&lt;=7.5),"5,5 a 7,5",IF(AND(BT587&gt;=8,BT587&lt;=10),"8 a 10",IF(AND(BT587&gt;=10.5,BT587&lt;=12.5),"10,5 a 12,5",IF(AND(BT587&gt;=13,BT587&lt;=15),"13 a 15",IF(AND(BT587&gt;=15.5,BT587&lt;=17.5),"15,5 a 17,5",IF(AND(BT587&gt;=18,BT587&lt;=20),"18 a 20","Fuera de rango"))))))))))))))))))</f>
        <v>0</v>
      </c>
      <c r="BV587" s="11" t="str">
        <f aca="false">IF(BT587="","",IF(BT587=0,"NORMA",IF(AND(BT587&gt;=-20,BT587&lt;=-18),2,IF(AND(BT587&gt;=-17.5,BT587&lt;=-15.5),2,IF(AND(BT587&gt;=-15,BT587&lt;=-13),3,IF(AND(BT587&gt;=-12.5,BT587&lt;=-10.5),4,IF(AND(BT587&gt;=-10,BT587&lt;=-8),5,IF(AND(BT587&gt;=-7.5,BT587&lt;=-5.5),6,IF(AND(BT587&gt;=-5,BT587&lt;=-3),7,IF(AND(BT587&gt;=-2.5,BT587&lt;=-0.5),8,IF(AND(BT587&gt;=0.5,BT587&lt;=2.5),9,IF(AND(BT587&gt;=3,BT587&lt;=5),10,IF(AND(BT587&gt;=5.5,BT587&lt;=7.5),11,IF(AND(BT587&gt;=8,BT587&lt;=10),12,IF(AND(BT587&gt;=10.5,BT587&lt;=12.5),13,IF(AND(BT587&gt;=13,BT587&lt;=15),14,IF(AND(BT587&gt;=15.5,BT587&lt;=17.5),15,IF(AND(BT587&gt;=18,BT587&lt;=20),16,"Fuera de rango"))))))))))))))))))</f>
        <v>NORMA</v>
      </c>
      <c r="BW587" s="9" t="n">
        <v>-9.75</v>
      </c>
      <c r="BX587" s="10" t="n">
        <f aca="false">18.5- (0.3*H587)</f>
        <v>16.1</v>
      </c>
      <c r="BY587" s="10" t="n">
        <f aca="false">(BW587)-(BX587)</f>
        <v>-25.85</v>
      </c>
      <c r="BZ587" s="10" t="str">
        <f aca="false">IF(BY587="","",IF(BY587&lt;-27.5,"De -30 a -28",IF(BY587&lt;-25,"De -27,5 a -25,5",IF(BY587&lt;-22.5,"De -25 a -23",IF(BY587&lt;-20,"De -22,5 a -20,5",IF(BY587&lt;-17.5,"De -20 a -18",IF(BY587&lt;-15,"De -17,5 a -15,5",IF(BY587&lt;-12.5,"De -15 a -13",IF(BY587&lt;-10,"De -12,5 a -10,5",IF(BY587&lt;-7.5,"De -10 a -8",IF(BY587&lt;-5,"De -7,5 a -5,5",IF(BY587&lt;-2.5,"De -5 a -3",IF(BY587&lt;0,"De -2,5 a -0,5",IF(BY587&lt;2.5,"De 0 a 2",IF(BY587&lt;5,"De 2,5 a 4,5",IF(BY587&lt;7.5,"De 5 a 7",IF(BY587&lt;10,"De 7,5 a 9,5",IF(BY587&lt;12.5,"De 10 a 12",IF(BY587&lt;15,"De 12,5 a 14,5",IF(BY587&lt;17.5,"De 15 a 17",IF(BY587&lt;20,"De 17,5 a 19,5",IF(BY587&lt;22.5,"De 20 a 22",IF(BY587&lt;25,"De 22,5 a 24,5",IF(BY587&lt;27.5,"De 25 a 27","De 27,5 a 30"))))))))))))))))))))))))</f>
        <v>De -27,5 a -25,5</v>
      </c>
      <c r="CA587" s="12" t="n">
        <f aca="false">IF(BY587="","",IF(BY587&lt;=-28,1,IF(BY587&lt;=-25.5,2,IF(BY587&lt;=-23,3,IF(BY587&lt;=-20.5,4,IF(BY587&lt;=-18,5,IF(BY587&lt;=-15.5,6,IF(BY587&lt;=-13,7,IF(BY587&lt;=-10.5,8,IF(BY587&lt;=-8,9,IF(BY587&lt;=-5.5,10,IF(BY587&lt;=-3,11,IF(BY587&lt;=-0.5,12,IF(BY587&lt;=2,13,IF(BY587&lt;=4.5,14,IF(BY587&lt;=7,15,IF(BY587&lt;=9.5,16,IF(BY587&lt;=12,17,IF(BY587&lt;=14.5,18,IF(BY587&lt;=17,19,IF(BY587&lt;=19.5,20,IF(BY587&lt;=22,21,IF(BY587&lt;=24.5,22,IF(BY587&lt;=27,23,IF(BY587&lt;=30,24,"Fuera de rango")))))))))))))))))))))))))</f>
        <v>2</v>
      </c>
      <c r="CB587" s="9" t="n">
        <v>-9</v>
      </c>
      <c r="CC587" s="10" t="n">
        <f aca="false">18.5- (0.3*H587)</f>
        <v>16.1</v>
      </c>
      <c r="CD587" s="10" t="n">
        <f aca="false">(CB587)-(CC587)</f>
        <v>-25.1</v>
      </c>
      <c r="CE587" s="10" t="str">
        <f aca="false">IF(CD587="","",IF(CD587&lt;-27.5,"De -30 a -28",IF(CD587&lt;-25,"De -27,5 a -25,5",IF(CD587&lt;-22.5,"De -25 a -23",IF(CD587&lt;-20,"De -22,5 a -20,5",IF(CD587&lt;-17.5,"De -20 a -18",IF(CD587&lt;-15,"De -17,5 a -15,5",IF(CD587&lt;-12.5,"De -15 a -13",IF(CD587&lt;-10,"De -12,5 a -10,5",IF(CD587&lt;-7.5,"De -10 a -8",IF(CD587&lt;-5,"De -7,5 a -5,5",IF(CD587&lt;-2.5,"De -5 a -3",IF(CD587&lt;0,"De -2,5 a -0,5",IF(CD587&lt;=2,"De 0 a 2",IF(CD587&lt;=4.5,"De 2,5 a 4,5",IF(CD587&lt;=7,"De 5 a 7",IF(CD587&lt;=9.5,"De 7,5 a 9,5",IF(CD587&lt;=12,"De 10 a 12",IF(CD587&lt;=14.5,"De 12,5 a 14,5",IF(CD587&lt;=17,"De 15 a 17",IF(CD587&lt;=19.5,"De 17,5 a 19,5",IF(CD587&lt;=22,"De 20 a 22",IF(CD587&lt;=24.5,"De 22,5 a 24,5",IF(CD587&lt;=27,"De 25 a 27","De 27,5 a 30"))))))))))))))))))))))))</f>
        <v>De -27,5 a -25,5</v>
      </c>
      <c r="CF587" s="12" t="n">
        <f aca="false">IF(CD587="","",IF(CD587&lt;-27.5,1,IF(CD587&lt;-25,2,IF(CD587&lt;-22.5,3,IF(CD587&lt;-20,4,IF(CD587&lt;-17.5,5,IF(CD587&lt;-15,6,IF(CD587&lt;-12.5,7,IF(CD587&lt;-10,8,IF(CD587&lt;-7.5,9,IF(CD587&lt;-5,10,IF(CD587&lt;-2.5,11,IF(CD587&lt;0,12,IF(CD587&lt;2.5,13,IF(CD587&lt;5,14,IF(CD587&lt;7.5,15,IF(CD587&lt;10,16,IF(CD587&lt;12.5,17,IF(CD587&lt;15,18,IF(CD587&lt;17.5,19,IF(CD587&lt;20,20,IF(CD587&lt;22.5,21,IF(CD587&lt;25,22,IF(CD587&lt;27.5,23,24))))))))))))))))))))))))</f>
        <v>2</v>
      </c>
      <c r="CG587" s="9" t="n">
        <v>-7</v>
      </c>
      <c r="CH587" s="10" t="str">
        <f aca="false">IF(CG587="","",IF(AND(CG587&gt;=-10,CG587&lt;=-9.5),"-10 a -9,5",IF(AND(CG587&gt;-9.5,CG587&lt;=-8.5),"-9 a -8,5",IF(AND(CG587&gt;-8.5,CG587&lt;=-7.5),"-8 a -7,5",IF(AND(CG587&gt;-7.5,CG587&lt;=-6.5),"-7 a -6,5",IF(AND(CG587&gt;-6.5,CG587&lt;=-5.5),"-6 a -5,5",IF(AND(CG587&gt;-5.5,CG587&lt;=-4.5),"-5 a -4,5",IF(AND(CG587&gt;-4.5,CG587&lt;=-3.5),"-4 a -3,5",IF(AND(CG587&gt;-3.5,CG587&lt;=-2.5),"-3 a -2,5",IF(CG587=-2.25,"-2,25",IF(AND(CG587&gt;-2.5,CG587&lt;=-1.5),"-2 a -1,5",IF(AND(CG587&gt;-1.5,CG587&lt;=-0.5),"-1 a -0,5",IF(AND(CG587&gt;-0.5,CG587&lt;=0.5),"0 a 0,5",IF(AND(CG587&gt;0.5,CG587&lt;=1.5),"1 a 1,5",IF(AND(CG587&gt;1.5,CG587&lt;=2.5),"2 a 2,5",IF(AND(CG587&gt;2.5,CG587&lt;=3.5),"3 a 3,5",IF(AND(CG587&gt;3.5,CG587&lt;=4.5),"4 a 4,5",IF(AND(CG587&gt;4.5,CG587&lt;=5.5),"5 a 5,5",IF(AND(CG587&gt;5.5,CG587&lt;=6.5),"6 a 6,5",IF(AND(CG587&gt;6.5,CG587&lt;=7.5),"7 a 7,5",IF(AND(CG587&gt;7.5,CG587&lt;=8.5),"8 a 8,5",IF(AND(CG587&gt;8.5,CG587&lt;=9.5),"9 a 9,5",IF(CG587&gt;=10,"10","Fuera de rango")))))))))))))))))))))))</f>
        <v>-7 a -6,5</v>
      </c>
      <c r="CI587" s="11" t="n">
        <f aca="false">IF(CG587="","",IF(CG587=-2.25,"NORMA",IF(CG587&lt;=-9.5,1,IF(CG587&lt;=-8.5,2,IF(CG587&lt;=-7.5,3,IF(CG587&lt;=-6.5,4,IF(CG587&lt;=-5.5,5,IF(CG587&lt;=-4.5,6,IF(CG587&lt;=-3.5,7,IF(CG587&lt;=-2.5,8,IF(CG587&lt;=-1.5,9,IF(CG587&lt;=-0.5,10,IF(CG587&lt;=0.5,11,IF(CG587&lt;=1.5,12,IF(CG587&lt;=2.5,13,IF(CG587&lt;=3.5,14,IF(CG587&lt;=4.5,15,IF(CG587&lt;=5.5,16,IF(CG587&lt;=6.5,17,IF(CG587&lt;=7.5,18,IF(CG587&lt;=8.5,19,IF(CG587&lt;=9.5,20,IF(CG587=10,21,"Fuera de rango")))))))))))))))))))))))</f>
        <v>4</v>
      </c>
      <c r="CJ587" s="9" t="n">
        <v>1.75</v>
      </c>
      <c r="CK587" s="10" t="str">
        <f aca="false">IF(CJ587="","",IF(AND(CJ587&gt;=-6,CJ587&lt;=-5.5),"-6 a -5,5",IF(AND(CJ587&gt;-5.5,CJ587&lt;=-4.5),"-5 a -4,5",IF(AND(CJ587&gt;-4.5,CJ587&lt;=-3.5),"-4 a -3,5",IF(AND(CJ587&gt;-3.5,CJ587&lt;=-2.5),"-3 a -2,5",IF(AND(CJ587&gt;-2.5,CJ587&lt;=-1.5),"-2 a -1,5",IF(AND(CJ587&gt;-1.5,CJ587&lt;=-0.5),"-1 a -0,5",IF(AND(CJ587&gt;-0.5,CJ587&lt;=0.5),"0 a 0,5",IF(AND(CJ587&gt;0.5,CJ587&lt;=1.5),"1 a 1,5",IF(AND(CJ587&gt;1.5,CJ587&lt;2.5),"2",IF(AND(CJ587&gt;=2.5,CJ587&lt;=3),"2,5 a 3",IF(AND(CJ587&gt;3,CJ587&lt;=4),"3,5 a 4",IF(AND(CJ587&gt;4,CJ587&lt;=5),"4,5 a 5",IF(AND(CJ587&gt;5,CJ587&lt;=6),"5,5 a 6",IF(AND(CJ587&gt;6,CJ587&lt;=7),"6,5 a 7",IF(AND(CJ587&gt;7,CJ587&lt;=8),"7,5 a 8",IF(AND(CJ587&gt;8,CJ587&lt;=9.5),"8,5 a 9,5",IF(CJ587=10,"10","Fuera de rango"))))))))))))))))))</f>
        <v>2</v>
      </c>
      <c r="CL587" s="11" t="str">
        <f aca="false">IF(CK587="","",IF(OR(CK587="-6 a -5,5",CK587="-6 - -5,5"),1,IF(OR(CK587="-5 a -4,5",CK587="-5 - -4,5"),2,IF(OR(CK587="-4 a -3,5",CK587="-4 - -3,5"),3,IF(OR(CK587="-3 a -2,5",CK587="-3 - -2,5"),4,IF(OR(CK587="-2 a -1,5",CK587="-2 - -1,5"),5,IF(OR(CK587="-1 a -0,5",CK587="-1 - -0,5"),6,IF(OR(CK587="0 a 0,5",CK587="0 - 0,5"),7,IF(OR(CK587="1 a 1,5",CK587="1 - 1,5"),8,IF(CK587="2","NORMA",IF(OR(CK587="2,5 a 3",CK587="2,5 - 3"),9,IF(OR(CK587="3,5 a 4",CK587="3,5 - 4"),10,IF(OR(CK587="4,5 a 5",CK587="4,5 - 5"),11,IF(OR(CK587="5,5 a 6",CK587="5,5 - 6"),12,IF(OR(CK587="6,5 a 7",CK587="6,5 - 7"),13,IF(OR(CK587="7,5 a 8",CK587="7,5 - 8"),14,IF(OR(CK587="8,5 a 9",CK587="8,5 - 9,5",CK587="9 a 9,5"),15,IF(CK587="10",15,IF(OR(CK587="0,5 a 1",CK587="0,5 - 1"),7,"Fuera de rango")))))))))))))))))))</f>
        <v>NORMA</v>
      </c>
      <c r="CO587" s="10" t="str">
        <f aca="false">IF(CM587&gt;0,"EME"," ")</f>
        <v> </v>
      </c>
      <c r="CQ587" s="10" t="str">
        <f aca="false">IF(CP587&gt;0,"0", " ")</f>
        <v> </v>
      </c>
      <c r="CR587" s="10" t="str">
        <f aca="false">IF(CP587&gt;0,"EME"," ")</f>
        <v> </v>
      </c>
      <c r="CS587" s="9" t="n">
        <v>0.5</v>
      </c>
      <c r="CV587" s="9" t="n">
        <v>1</v>
      </c>
      <c r="CY587" s="9" t="n">
        <v>0</v>
      </c>
      <c r="DB587" s="9" t="n">
        <v>0</v>
      </c>
      <c r="DC587" s="11" t="str">
        <f aca="false">IF(DB587&lt;0,"2"," ")</f>
        <v> </v>
      </c>
      <c r="DD587" s="11" t="str">
        <f aca="false">IF(DB587&lt;0,"MIO"," ")</f>
        <v> </v>
      </c>
      <c r="DE587" s="9" t="n">
        <v>0</v>
      </c>
      <c r="DF587" s="10" t="str">
        <f aca="false">IF(DE587&lt;0,"3"," ")</f>
        <v> </v>
      </c>
      <c r="DG587" s="10" t="str">
        <f aca="false">IF(DE587&lt;0,"AST"," ")</f>
        <v> </v>
      </c>
      <c r="DH587" s="9" t="n">
        <v>0</v>
      </c>
      <c r="DI587" s="10" t="str">
        <f aca="false">IF(DH587&lt;0,"3"," ")</f>
        <v> </v>
      </c>
      <c r="DJ587" s="10" t="str">
        <f aca="false">IF(DH587&lt;0,"AST"," ")</f>
        <v> </v>
      </c>
      <c r="DK587" s="9" t="n">
        <v>0</v>
      </c>
      <c r="DL587" s="10" t="str">
        <f aca="false">IF(DK587&gt;0,"4"," ")</f>
        <v> </v>
      </c>
      <c r="DM587" s="10" t="str">
        <f aca="false">IF(DK587&gt;0,"PRE"," ")</f>
        <v> </v>
      </c>
      <c r="DN587" s="9" t="n">
        <v>0</v>
      </c>
      <c r="DO587" s="10" t="str">
        <f aca="false">IF(DN587&gt;0,"4"," ")</f>
        <v> </v>
      </c>
      <c r="DP587" s="10" t="str">
        <f aca="false">IF(DN587&gt;0,"PRE"," ")</f>
        <v> </v>
      </c>
      <c r="DS587" s="12" t="str">
        <f aca="false">CONCATENATE(CO587,CU587,DA587,DG587,DM587)</f>
        <v>   </v>
      </c>
      <c r="DT587" s="10" t="e">
        <f aca="false" t="array" ref="DT587">_xlfn.IFS(DS587="EME    ","0", DS587=" HIP   ","1", DS587="  MIO  ","2", DS587="   AST ","3", DS587="    PRE","4", DS587="EME   PRE","5", DS587=" HIP  PRE","6", DS587=" HIP AST ","7", DS587="  MIO PRE","8", DS587="  MIOAST ","9", DS587="   ASTPRE","10",DS587=" HIP ASTPRE","11", DS587="  MIOASTPRE","12", DS587="     ","0")</f>
        <v>#N/A</v>
      </c>
      <c r="DV587" s="1" t="e">
        <f aca="false" t="array" ref="DV587">_xlfn.IFS(DU587="SI","2", DU587="NO","1")</f>
        <v>#N/A</v>
      </c>
      <c r="DX587" s="11" t="str">
        <f aca="false">IF(DW587=0,"1","2")</f>
        <v>1</v>
      </c>
      <c r="DY587" s="11" t="str">
        <f aca="false" t="array" ref="DY587">_xlfn.IFS(DW587=0,"0", DW587=0.25, "1", DW587=0.5,"2", DW587=0.75,"3", DW587=1,"4",DW587=1.25,"5", DW587=1.5,"6", DW587=1.75,"7", DW587=2,"8")</f>
        <v>0</v>
      </c>
      <c r="EA587" s="11" t="str">
        <f aca="false">IF(DZ587=0,"1","2")</f>
        <v>1</v>
      </c>
      <c r="EB587" s="11" t="str">
        <f aca="false" t="array" ref="EB587">_xlfn.IFS(DZ587=0,"0", DZ587=0.25, "1", DZ587=0.5,"2", DZ587=0.75,"3", DZ587=1,"4",DZ587=1.25,"5", DZ587=1.5,"6", DZ587=1.75,"7", DZ587=2,"8")</f>
        <v>0</v>
      </c>
      <c r="ED587" s="10" t="str">
        <f aca="false">IF(EC587=0,"1","2")</f>
        <v>1</v>
      </c>
      <c r="EE587" s="11" t="str">
        <f aca="false" t="array" ref="EE587">_xlfn.IFS(EC587=0,"0", EC587=-0.25, "1", EC587=-0.5,"2", EC587=-0.75,"3", EC587=-1,"4",EC587=-1.25,"5", EC587=-1.5,"6", EC587=-1.75,"7", EC587=-2,"8", EC587=-2.25,"9",EC587=-2.5,"10", EC587=-2.75,"11", EC587=-3,"12", EC587=-3.25,"13", EC587=-3.5,"14", EC587=-3.75,"15",EC587=-4,"16")</f>
        <v>0</v>
      </c>
      <c r="EG587" s="10" t="str">
        <f aca="false">IF(EF587=0,"1","2")</f>
        <v>1</v>
      </c>
      <c r="EH587" s="11" t="str">
        <f aca="false" t="array" ref="EH587">_xlfn.IFS(EF587=0,"0", EF587=-0.25, "1", EF587=-0.5,"2", EF587=-0.75,"3", EF587=-1,"4",EF587=-1.25,"5", EF587=-1.5,"6", EF587=-1.75,"7", EF587=-2,"8", EF587=-2.25,"9",EF587=-2.5,"10", EF587=-2.75,"11", EF587=-3,"12", EF587=-3.25,"13", EF587=-3.5,"14", EF587=-3.75,"15",EF587=-4,"16")</f>
        <v>0</v>
      </c>
      <c r="EJ587" s="11" t="str">
        <f aca="false">IF(EI587=0,"1","2")</f>
        <v>1</v>
      </c>
      <c r="EK587" s="11" t="str">
        <f aca="false" t="array" ref="EK587">_xlfn.IFS(EI587=0,"0", EI587=-0.25, "1", EI587=-0.5,"2", EI587=-0.75,"3", EI587=-1,"4",EI587=-1.25,"5", EI587=-1.5,"6", EI587=-1.75,"7", EI587=-2,"8", EI587=-2.25,"9", EI587=-2.25,"9",EI587=-2.5,"10", EI587=-2.75,"11", EI587=-3,"12", EI587=-3.25,"13", EI587=-3.5,"14", EI587=-3.75,"15",EI587=-4,"16", EI587=0.25, "17", EI587=0.5, "18")</f>
        <v>0</v>
      </c>
      <c r="EM587" s="11" t="str">
        <f aca="false">IF(EL587=0,"1","2")</f>
        <v>1</v>
      </c>
      <c r="EN587" s="11" t="str">
        <f aca="false" t="array" ref="EN587">_xlfn.IFS(EL587=0.25,"17",EL587=0.5,"18", EL587=0,"0", EL587=-0.25, "1", EL587=-0.5,"2", EL587=-0.75,"3", EL587=-1,"4",EL587=-1.25,"5", EL587=-1.5,"6", EL587=-1.75,"7", EL587=-2,"8",EL587= -2.25,"9",EL587=-2.5,"10",EL587= -2.75,"11",EL587= -3,"12",EL587= -3.25,"13",EL587= -3.5,"14",EL587= -3.75,"15",EL587=-4,"16")</f>
        <v>0</v>
      </c>
      <c r="EP587" s="11" t="str">
        <f aca="false">IF(EO587=0,"1","2")</f>
        <v>1</v>
      </c>
      <c r="EQ587" s="11" t="str">
        <f aca="false" t="array" ref="EQ587">_xlfn.IFS(EO587=0,"0", EO587=0.25, "1", EO587=0.5,"2", EO587=0.75,"3", EO587=1,"4",EO587=1.25,"5", EO587=1.5,"6", EO587=1.75,"7", EO587=2,"8", EO587=2.25,"9", EO587=2.25,"9",EO587=2.5,"10", EO587=2.75,"11", EO587=3,"12", EO587=3.25,"13", EO587=3.5,"14", EO587=3.75,"15",EO587=4,"16", EO587=-0.25, "17", bq=-0.5, "18")</f>
        <v>0</v>
      </c>
      <c r="ES587" s="11" t="str">
        <f aca="false">IF(ER587=0,"1","2")</f>
        <v>1</v>
      </c>
      <c r="ET587" s="11" t="str">
        <f aca="false" t="array" ref="ET587">_xlfn.IFS(ER587=0,"0", ER587=0.25, "1", ER587=0.5,"2", ER587=0.75,"3", ER587=1,"4",ER587=1.25,"5", ER587=1.5,"6", ER587=1.75,"7", ER587=2,"8", ER587=2.25,"9", ER587=2.25,"9",ER587=2.5,"10", ER587=2.75,"11", ER587=3,"12", ER587=3.25,"13", ER587=3.5,"14", ER587=3.75,"15",ER587=4,"16", ER587=-0.25, "17", bq=-0.5, "18")</f>
        <v>0</v>
      </c>
      <c r="EV587" s="14" t="e">
        <f aca="false">VLOOKUP(EU587,LEYENDA!$G$2:$H$8,2,TRUE())</f>
        <v>#N/A</v>
      </c>
      <c r="EW587" s="14" t="e">
        <f aca="false" t="array" ref="EW587">_xlfn.IFS(EV587="0-5","1", EV587="6-12","2", EV587="13-18","3", EV587="19-24","4", EV587="25-36","5", EV587="37-48","6", EV587="49-60","7")</f>
        <v>#N/A</v>
      </c>
    </row>
    <row r="588" customFormat="false" ht="13.5" hidden="false" customHeight="false" outlineLevel="0" collapsed="false">
      <c r="A588" s="1" t="n">
        <v>230</v>
      </c>
      <c r="B588" s="2" t="n">
        <v>1</v>
      </c>
      <c r="C588" s="33" t="n">
        <v>43171</v>
      </c>
      <c r="E588" s="5" t="str">
        <f aca="false">VLOOKUP(A588,'286'!$A$3:$J$6279,10,FALSE())</f>
        <v>MARTÍN-DAR RIPOLL, JOSÉ LUIS</v>
      </c>
      <c r="F588" s="4" t="str">
        <f aca="false">VLOOKUP(A588,'286'!$A$3:$I$1768,3,FALSE())</f>
        <v>MARRIJOLU</v>
      </c>
      <c r="G588" s="6" t="n">
        <f aca="false">VLOOKUP(A588,'286'!$A$3:$I$1768,4,FALSE())</f>
        <v>30759</v>
      </c>
      <c r="H588" s="7" t="n">
        <f aca="false">YEAR(C588)-YEAR(G588)</f>
        <v>34</v>
      </c>
      <c r="I588" s="1" t="str">
        <f aca="false">VLOOKUP(H588,LEYENDA!$C$2:$D$6,2,TRUE())</f>
        <v>25-40</v>
      </c>
      <c r="J588" s="5" t="str">
        <f aca="false">VLOOKUP(A588,'286'!$A$3:$I$1768,7,FALSE())</f>
        <v>H</v>
      </c>
      <c r="K588" s="8" t="n">
        <f aca="false">VLOOKUP(A588,'286'!$A$3:$I$1768,2,FALSE())</f>
        <v>0</v>
      </c>
      <c r="L588" s="4" t="str">
        <f aca="false">VLOOKUP(A588,'286'!$A$3:$I$1768,8,FALSE())</f>
        <v>D</v>
      </c>
      <c r="M588" s="4" t="str">
        <f aca="false">VLOOKUP(A588,'286'!$A$3:$I$1768,9,FALSE())</f>
        <v>D</v>
      </c>
      <c r="N588" s="8" t="str">
        <f aca="false">IF(R588=O588, "MISMA","CONTRARIA")</f>
        <v>MISMA</v>
      </c>
      <c r="O588" s="8" t="str">
        <f aca="false" t="array" ref="O588">_xlfn.IFS(L588="D","1", L588="I","2")</f>
        <v>1</v>
      </c>
      <c r="P588" s="8" t="e">
        <f aca="false" t="array" ref="P588">_xlfn.IFS(K588="OD","1", K588="OI","2")</f>
        <v>#N/A</v>
      </c>
      <c r="Q588" s="1" t="str">
        <f aca="false" t="array" ref="Q588">_xlfn.IFS(J588="M","1", J588="H","2")</f>
        <v>2</v>
      </c>
      <c r="R588" s="8" t="str">
        <f aca="false" t="array" ref="R588">_xlfn.IFS(M588="D","1", M588="I","2")</f>
        <v>1</v>
      </c>
      <c r="S588" s="1" t="str">
        <f aca="false" t="array" ref="S588">_xlfn.IFS(N588="CONTRARIA", "1",N588= "MISMA","2")</f>
        <v>2</v>
      </c>
      <c r="T588" s="1" t="str">
        <f aca="false" t="array" ref="T588">_xlfn.IFS(I588="0-12","1", I588="13-24","2", I588="25-40","3", I588="41-60","4", I588="61-100","5")</f>
        <v>3</v>
      </c>
      <c r="U588" s="9" t="n">
        <v>-3</v>
      </c>
      <c r="V588" s="10" t="str">
        <f aca="false">IF(U588="","",IF(AND(U588&gt;=-9,U588&lt;=-6.5),"-9 a -6,5",IF(AND(U588&gt;=-6,U588&lt;=-3.5),"-6 a -3,5",IF(AND(U588&gt;=-3,U588&lt;=-1),"-3 a -1",IF(U588=-0.5,"-0,5",IF(AND(U588&gt;=0,U588&lt;=2.5),"0 a 2,5",IF(AND(U588&gt;=3,U588&lt;=5.5),"3 a 5,5",IF(AND(U588&gt;=6,U588&lt;=8.5),"6 a 8,5",IF(AND(U588&gt;=9,U588&lt;=20),"9 a 20","Fuera de rango")))))))))</f>
        <v>-3 a -1</v>
      </c>
      <c r="W588" s="11" t="n">
        <f aca="false">IF(V588="","",IF(V588="-9 a -6,5",2,IF(V588="-6 a -3,5",3,IF(V588="-3 a -1",4,IF(V588="-0,5","NORMA",IF(V588="0 a 2,5",5,IF(V588="3 a 5,5",6,IF(V588="6 a 8,5",7,IF(V588="9 a 20",8,"Fuera de rango")))))))))</f>
        <v>4</v>
      </c>
      <c r="X588" s="9" t="n">
        <v>0</v>
      </c>
      <c r="Y588" s="11" t="str">
        <f aca="false">IF(X588="","",IF(AND(X588&gt;=0,X588&lt;=4),"0 a 4",IF(AND(X588&gt;=4.5,X588&lt;=8.5),"4,5 a 8,5",IF(X588=9,"9",IF(AND(X588&gt;=9.5,X588&lt;=13),"9,5 a 13",IF(AND(X588&gt;=13.5,X588&lt;=20),"13,5 a 20",IF(AND(X588&gt;=20.5,X588&lt;=35),"20,5 a 35","Fuera de rango")))))))</f>
        <v>0 a 4</v>
      </c>
      <c r="Z588" s="11" t="n">
        <f aca="false">IF(Y588="","",IF(Y588="0 a 4",1,IF(Y588="4,5 a 8,5",2,IF(Y588="9","NORMA",IF(Y588="9,5 a 13",3,IF(Y588="13,5 a 20",4,IF(Y588="20,5 a 35",5,"Fuera de rango")))))))</f>
        <v>1</v>
      </c>
      <c r="AA588" s="9" t="n">
        <v>14</v>
      </c>
      <c r="AB588" s="10" t="str">
        <f aca="false">IF(AA588="","",IF(AND(AA588&gt;=0,AA588&lt;=9),"0 a 9",IF(AND(AA588&gt;=9.5,AA588&lt;=18.5),"9,5 a 18,5",IF(AA588=19,"19",IF(AND(AA588&gt;=19.5,AA588&lt;=28),"19,5 a 28",IF(AND(AA588&gt;=28.5,AA588&lt;=40),"28,5 a 40","Fuera de rango"))))))</f>
        <v>9,5 a 18,5</v>
      </c>
      <c r="AC588" s="11" t="n">
        <f aca="false" t="array" ref="AC588">_xlfn.IFS(AB588="","",AB588="0 a 9",1,AB588="9,5 a 18,5",2,AB588="19","NORMA",AB588="19,5 a 28",3,AB588="28,5 a 40",4,TRUE(),"Fuera de rango")</f>
        <v>2</v>
      </c>
      <c r="AD588" s="9" t="n">
        <v>6</v>
      </c>
      <c r="AE588" s="10" t="str">
        <f aca="false">IF(AD588="","",IF(AND(AD588&gt;=-10,AD588&lt;=0),"De -10 a 0",IF(AND(AD588&gt;=0.5,AD588&lt;=9.5),"0,5 a 9,5",IF(AD588=10,"10",IF(AND(AD588&gt;=10.5,AD588&lt;=20),"10,5 a 20",IF(AND(AD588&gt;=20.5,AD588&lt;=40),"20,5 a 40","Fuera de rango"))))))</f>
        <v>0,5 a 9,5</v>
      </c>
      <c r="AF588" s="12" t="n">
        <f aca="false">IF(AD588="","",IF(AND(AD588&gt;=-10,AD588&lt;=0),1,IF(AND(AD588&gt;=0.5,AD588&lt;=9.5),2,IF(AD588=10,"NORMA",IF(AND(AD588&gt;=10.5,AD588&lt;=20),3,IF(AND(AD588&gt;=20.5,AD588&lt;=40),4,""))))))</f>
        <v>2</v>
      </c>
      <c r="AG588" s="9" t="n">
        <v>12</v>
      </c>
      <c r="AH588" s="10" t="str">
        <f aca="false">IF(AG588="","",IF(AND(AG588&gt;=0,AG588&lt;=4),"0 a 4",IF(AND(AG588&gt;=4.5,AG588&lt;=8.5),"4,5 a 8,5",IF(AG588=9,"9",IF(AND(AG588&gt;=9.5,AG588&lt;=13),"9,5 a 13",IF(AND(AG588&gt;=13.5,AG588&lt;=25),"13,5 a 25","Fuera de rango"))))))</f>
        <v>9,5 a 13</v>
      </c>
      <c r="AI588" s="10" t="n">
        <f aca="false">IF(AH588="","",IF(AH588="0 a 4",1,IF(AH588="4,5 a 8,5",2,IF(AH588="9","NORMA",IF(AH588="9,5 a 13",3,IF(AH588="13,5 a 25",4,""))))))</f>
        <v>3</v>
      </c>
      <c r="AJ588" s="9" t="n">
        <v>4</v>
      </c>
      <c r="AK588" s="10" t="str">
        <f aca="false">IF(AJ588="","",IF(AND(AJ588&gt;=-15,AJ588&lt;=-10.5),"-15 a -10,5",IF(AND(AJ588&gt;=-10,AJ588&lt;=-4),"-10 a -4",IF(AND(AJ588&gt;=-4.5,AJ588&lt;=0),"-4,5 a 0",IF(AND(AJ588&gt;=0.5,AJ588&lt;=4.5),"0,5 a 4,5",IF(AJ588=5,"5",IF(AND(AJ588&gt;=5.5,AJ588&lt;=10),"5,5 a 10",IF(AND(AJ588&gt;=10.5,AJ588&lt;=20),"10,5 a 20","Fuera de rango"))))))))</f>
        <v>0,5 a 4,5</v>
      </c>
      <c r="AL588" s="11" t="n">
        <f aca="false">IF(AK588="","",IF(AK588="-15 a -10,5",1,IF(AK588="-10 a -4",2,IF(AK588="-4,5 a 0",3,IF(AK588="0,5 a 4,5",4,IF(AK588="5","NORMA",IF(AK588="5,5 a 10",5,IF(AK588="10,5 a 20",6,"Error"))))))))</f>
        <v>4</v>
      </c>
      <c r="AM588" s="9" t="n">
        <v>0</v>
      </c>
      <c r="AN588" s="10" t="str">
        <f aca="false">IF(AM588="","",IF(AND(AM588&gt;=-7.5,AM588&lt;=-5.5),"-7,5 a -5,5",IF(AND(AM588&gt;=-5,AM588&lt;=-3),"-5 a -3",IF(AND(AM588&gt;=-2.5,AM588&lt;=-0.5),"-2,5 a -0,5",IF(AM588=0,"0,00",IF(AND(AM588&gt;=0.5,AM588&lt;=2.5),"0,5 a 2,5",IF(AND(AM588&gt;=3,AM588&lt;=5),"3 a 5",IF(AND(AM588&gt;=5.5,AM588&lt;=7.5),"5,5 a 7,5",IF(AND(AM588&gt;=8,AM588&lt;=10),"8 a 10","Fuera de rango")))))))))</f>
        <v>0,00</v>
      </c>
      <c r="AO588" s="11" t="str">
        <f aca="false">IF(AN588="","",IF(AN588="-7,5 a -5,5",1,IF(AN588="-5 a -3",2,IF(AN588="-2,5 a -0,5",3,IF(AN588="0,00","NORMA",IF(AN588="0,5 a 2,5",4,IF(AN588="3 a 5",5,IF(AN588="5,5 a 7,5",6,IF(AN588="8 a 10",7,"Error")))))))))</f>
        <v>NORMA</v>
      </c>
      <c r="AP588" s="9" t="n">
        <v>-6</v>
      </c>
      <c r="AQ588" s="10" t="str">
        <f aca="false">IF(AP588="","",IF(AND(AP588&gt;=-20,AP588&lt;=-9.5),"-20 a -9,5",IF(AND(AP588&gt;=-9,AP588&lt;=-6.5),"-9 a -6,5",IF(AP588=-6,"-6",IF(AND(AP588&gt;=-5.5,AP588&lt;=-3),"-5,5 a -3",IF(AND(AP588&gt;=-2.5,AP588&lt;=0),"-2,5 a 0",IF(AND(AP588&gt;=0.5,AP588&lt;=3),"0,5 a 3",IF(AND(AP588&gt;=3.5,AP588&lt;=6),"3,5 a 6",IF(AND(AP588&gt;=6.5,AP588&lt;=9),"6,5 a 9",IF(AND(AP588&gt;=9.5,AP588&lt;=20),"9,5 a 20","Fuera de rango"))))))))))</f>
        <v>-6</v>
      </c>
      <c r="AR588" s="11" t="str">
        <f aca="false">IF(AQ588="","",IF(AQ588="-20 a -9,5",1,IF(AQ588="-9 a -6,5",2,IF(AQ588="-6","NORMA",IF(AQ588="-5,5 a -3",3,IF(AQ588="-2,5 a 0",4,IF(AQ588="0,5 a 3",5,IF(AQ588="3,5 a 6",6,IF(AQ588="6,5 a 9",7,IF(AQ588="9,5 a 20",8,""))))))))))</f>
        <v>NORMA</v>
      </c>
      <c r="AS588" s="9" t="n">
        <v>0</v>
      </c>
      <c r="AT588" s="10" t="str">
        <f aca="false">IF(AS588="","",IF(AND(AS588&gt;=-16,AS588&lt;=-14),"-16 a -14",IF(AND(AS588&gt;=-13.5,AS588&lt;=-11.5),"-13,5 a -11,5",IF(AND(AS588&gt;=-11,AS588&lt;=-9),"-11 a -9",IF(AND(AS588&gt;=-8.5,AS588&lt;=-6.5),"-8,5 a -6,5",IF(AND(AS588&gt;=-6,AS588&lt;=-4),"-6 a -4",IF(AND(AS588&gt;=-3.5,AS588&lt;=-1.5),"-3,5 a -1,5",IF(AND(AS588&gt;=-1,AS588&lt;=1),"-1 a 1",IF(AND(AS588&gt;=1.5,AS588&lt;=3.5),"1,5 a 3,5",IF(AND(AS588&gt;=4,AS588&lt;=6),"4 a 6",IF(AND(AS588&gt;=6.5,AS588&lt;=8.5),"6,5 a 8,5",IF(AND(AS588&gt;=9,AS588&lt;=11),"9 a 11",IF(AND(AS588&gt;=11.5,AS588&lt;=13.5),"11,5 a 13,5",IF(AND(AS588&gt;=14,AS588&lt;=16),"14 a 16",IF(AND(AS588&gt;=16.5,AS588&lt;=18.5),"16,5 a 18,5",IF(AND(AS588&gt;=19,AS588&lt;=21),"19 a 21","Fuera de rango"))))))))))))))))</f>
        <v>-1 a 1</v>
      </c>
      <c r="AU588" s="11" t="n">
        <f aca="false" t="array" ref="AU588">IF(AT588="","",_xlfn.IFS(AT588="-16 a -14",1,AT588="-13,5 a -11,5",2,AT588="-11 a -9",3,AT588="-8,5 a -6,5",4,AT588="-6 a -4",5,AT588="-3,5 a -1,5",6,AT588="-1 a 1",7,AT588="1,5 a 3,5",8,AT588="4 a 6","NORMA",AT588="6,5 a 8,5",9,AT588="9 a 11",10,AT588="11,5 a 13,5",11,AT588="14 a 16",12,AT588="16,5 a 18,5",13,AT588="19 a 21",14,TRUE(),""))</f>
        <v>7</v>
      </c>
      <c r="AV588" s="9" t="n">
        <v>0.75</v>
      </c>
      <c r="AW588" s="10" t="str">
        <f aca="false">IF(AV588="","",IF(AND(AV588&gt;=-1,AV588&lt;=-0.5),"-1 a -0,5",IF(AND(AV588&gt;-0.5,AV588&lt;=0),"De -0,5 a 0",IF(AND(AV588&gt;=0.25,AV588&lt;=0.75),"0,25 a 0,75",IF(AND(AV588&gt;=1,AV588&lt;=1.5),"1 a 1,5",IF(AND(AV588&gt;=1.75,AV588&lt;=2.25),"1,75 a 2,25",IF(AND(AV588&gt;=2.5,AV588&lt;=3),"2,5 a 3",IF(AND(AV588&gt;=3.25,AV588&lt;=3.75),"3,25 a 3,75","Fuera de rango"))))))))</f>
        <v>0,25 a 0,75</v>
      </c>
      <c r="AX588" s="10" t="str">
        <f aca="false">IF(AW588="","",IF(OR(AW588="-1 a -0,5",AW588="-1 a -0.5"),1,IF(OR(AW588="De -0,5 a 0",AW588="-0,5 a 0",AW588="De -0.5 a 0"),2,IF(OR(AW588="0,25 a 0,75",AW588="0.25 a 0.75"),"NORMA",IF(OR(AW588="1 a 1,5",AW588="1 a 1.5"),3,IF(OR(AW588="1,75 a 2,25",AW588="1.75 a 2.25"),4,IF(OR(AW588="2,5 a 3",AW588="2.5 a 3"),5,IF(OR(AW588="3,25 a 3,75",AW588="3.25 a 3.75"),6,""))))))))</f>
        <v>NORMA</v>
      </c>
      <c r="AY588" s="9" t="n">
        <v>-8</v>
      </c>
      <c r="AZ588" s="10" t="str">
        <f aca="false">IF(AY588="","",IF(AND(AY588&gt;=-20,AY588&lt;=-9.5),"-20 a -9,5",IF(AND(AY588&gt;=-9,AY588&lt;=-6.5),"-9 a -6,5",IF(AY588=-6,"-6",IF(AND(AY588&gt;=-5.5,AY588&lt;=-3),"-5,5 a -3",IF(AND(AY588&gt;=-2.5,AY588&lt;=0),"-2,5 a 0",IF(AND(AY588&gt;=0.5,AY588&lt;=3),"0,5 a 3",IF(AND(AY588&gt;=3.5,AY588&lt;=6),"3,5 a 6","Fuera de rango"))))))))</f>
        <v>-9 a -6,5</v>
      </c>
      <c r="BA588" s="11" t="n">
        <f aca="false">IF(AZ588="","",IF(AZ588="-20 a -9,5",1,IF(AZ588="-9 a -6,5",2,IF(AZ588="-6","NORMA",IF(AZ588="-5,5 a -3",3,IF(AZ588="-2,5 a 0",4,IF(AZ588="0,5 a 3",5,IF(AZ588="3,5 a 6",6,""))))))))</f>
        <v>2</v>
      </c>
      <c r="BB588" s="9" t="n">
        <v>0</v>
      </c>
      <c r="BC588" s="10" t="str">
        <f aca="false" t="array" ref="BC588">IF(BB588="","",_xlfn.IFS(AND(BB588&gt;=0,BB588&lt;=2),"0 a 2",AND(BB588&gt;=2.5,BB588&lt;=4.5),"2,5 a 4,5",AND(BB588&gt;=5,BB588&lt;=7),"5 a 7",AND(BB588&gt;=7.5,BB588&lt;=9.5),"7,5 a 9,5",AND(BB588&gt;=10,BB588&lt;=12),"10 a 12",AND(BB588&gt;=12.5,BB588&lt;=14.5),"12,5 a 14,5",BB588=15,"15",AND(BB588&gt;=15.5,BB588&lt;=17.5),"15,5 a 17,5",AND(BB588&gt;=18,BB588&lt;=20),"18 a 20",AND(BB588&gt;=20.5,BB588&lt;=22.5),"20,5 a 22,5",AND(BB588&gt;=23,BB588&lt;=25),"23 a 25",TRUE(),"Fuera de rango"))</f>
        <v>0 a 2</v>
      </c>
      <c r="BD588" s="11" t="n">
        <f aca="false" t="array" ref="BD588">IF(BC588="","",_xlfn.IFS(BC588="0 a 2",1,BC588="2,5 a 4,5",2,BC588="5 a 7",3,BC588="7,5 a 9,5",4,BC588="10 a 12",5,BC588="12,5 a 14,5",6,BC588="15","NORMA",BC588="15,5 a 17,5",7,BC588="18 a 20",8,BC588="20,5 a 22,5",9,BC588="23 a 25",10,TRUE(),"Fuera de rango"))</f>
        <v>1</v>
      </c>
      <c r="BE588" s="9" t="n">
        <v>22</v>
      </c>
      <c r="BF588" s="10" t="str">
        <f aca="false">IF(BE588="","",IF(AND(BE588&gt;=-20,BE588&lt;=-10),"-20 a -10",IF(AND(BE588&gt;=-9.5,BE588&lt;=0.5),"-9,5 a 0,5",IF(AND(BE588&gt;=1,BE588&lt;=11),"1 a 11",IF(AND(BE588&gt;=11.5,BE588&lt;=20.5),"11,5 a 20,5",IF(BE588=21,"21",IF(AND(BE588&gt;=21.5,BE588&lt;=31.5),"21,5 a 31,5",IF(AND(BE588&gt;=32,BE588&lt;=42),"32 a 42","Fuera de rango"))))))))</f>
        <v>21,5 a 31,5</v>
      </c>
      <c r="BG588" s="11" t="n">
        <f aca="false">IF(BF588="","",IF(BF588="-20 a -10",1,IF(BF588="-9,5 a 0,5",2,IF(BF588="1 a 11",3,IF(BF588="11,5 a 20,5",4,IF(BF588="21","NORMA",IF(BF588="21,5 a 31,5",5,IF(BF588="32 a 42",6,""))))))))</f>
        <v>5</v>
      </c>
      <c r="BH588" s="9" t="n">
        <v>14</v>
      </c>
      <c r="BI588" s="10" t="str">
        <f aca="false">IF(BH588="","",IF(AND(BH588&gt;=-20,BH588&lt;=-15),"-20 a -15",IF(AND(BH588&gt;=-14.5,BH588&lt;=-9.5),"-14,5 a -9,5",IF(AND(BH588&gt;=-9,BH588&lt;=-4),"-9 a -4",IF(AND(BH588&gt;=-3.5,BH588&lt;=2.5),"-3,5 a 2,5",IF(AND(BH588&gt;=3,BH588&lt;=8),"3 a 8",IF(AND(BH588&gt;=8.5,BH588&lt;=14.5),"8,5 a 14,5",IF(BH588=15,"15",IF(AND(BH588&gt;=15.5,BH588&lt;=20.5),"15,5 a 20,5",IF(AND(BH588&gt;=21,BH588&lt;=26),"21 a 26","Fuera de rango"))))))))))</f>
        <v>8,5 a 14,5</v>
      </c>
      <c r="BJ588" s="11" t="n">
        <f aca="false">IF(BI588="","",IF(BI588="-20 a -15",1,IF(BI588="-14,5 a -9,5",2,IF(BI588="-9 a -4",3,IF(BI588="-3,5 a 2,5",4,IF(BI588="3 a 8",5,IF(BI588="8,5 a 14,5",6,IF(BI588="15","NORMA",IF(BI588="15,5 a 20,5",7,IF(BI588="21 a 26",8,IF(BI588="26,5 a 31,5",9,"")))))))))))</f>
        <v>6</v>
      </c>
      <c r="BK588" s="9" t="n">
        <v>0</v>
      </c>
      <c r="BL588" s="10" t="str">
        <f aca="false">IF(BK588="","",IF(AND(BK588&gt;=0,BK588&lt;=2),"0 - 2",IF(AND(BK588&gt;=2.5,BK588&lt;=4.5),"2,5 - 4,5",IF(AND(BK588&gt;=5,BK588&lt;=7),"5 - 7",IF(AND(BK588&gt;=7.5,BK588&lt;=9.5),"7,5 - 9,5",IF(AND(BK588&gt;=10,BK588&lt;=12),"10 - 12",IF(AND(BK588&gt;=12.5,BK588&lt;=13.5),"12,5 - 13,5",IF(BK588=14,"14",IF(AND(BK588&gt;=14.5,BK588&lt;=16.5),"14,5 - 16,5",IF(AND(BK588&gt;=17,BK588&lt;=19),"17 - 19",IF(AND(BK588&gt;=19.5,BK588&lt;=21.5),"19,5 - 21,5",IF(AND(BK588&gt;=22,BK588&lt;=24),"22 - 24",IF(AND(BK588&gt;=24.5,BK588&lt;=26.5),"24,5 - 26,5",IF(AND(BK588&gt;=27,BK588&lt;=29),"27 - 29",IF(AND(BK588&gt;=29.5,BK588&lt;=30),"29,5 - 30","Fuera de rango")))))))))))))))</f>
        <v>0 - 2</v>
      </c>
      <c r="BM588" s="11" t="n">
        <f aca="false">IF(BL588="","",IF(BL588="0 - 2",1,IF(BL588="2,5 - 4,5",2,IF(BL588="5 - 7",3,IF(BL588="7,5 - 9,5",4,IF(BL588="10 - 12",5,IF(BL588="12,5 - 13,5",6,IF(BL588="14","NORMA",IF(BL588="14,5 - 16,5",7,IF(BL588="17 - 19",8,IF(BL588="19,5 - 21,5",9,IF(BL588="22 - 24",10,IF(BL588="24,5 - 26,5",11,IF(BL588="27 - 29",12,IF(BL588="29,5 - 30",13,"")))))))))))))))</f>
        <v>1</v>
      </c>
      <c r="BN588" s="9" t="n">
        <v>20</v>
      </c>
      <c r="BO588" s="11" t="str">
        <f aca="false">IF(BN588="","",IF(AND(BN588&gt;=-20,BN588&lt;=-10),"-20 a -10",IF(AND(BN588&gt;=-9.5,BN588&lt;=0.5),"-9,5 a 0,5",IF(AND(BN588&gt;=1,BN588&lt;=11),"1 a 11",IF(AND(BN588&gt;=11.5,BN588&lt;=21.5),"11,5 a 21,5",IF(BN588=22,"22",IF(AND(BN588&gt;=22.5,BN588&lt;=32.5),"22,5 a 32,5",IF(AND(BN588&gt;=33,BN588&lt;=43),"33 a 43","Fuera de rango"))))))))</f>
        <v>11,5 a 21,5</v>
      </c>
      <c r="BP588" s="11" t="n">
        <f aca="false">IF(BO588="","",IF(BO588="-20 a -10",1,IF(BO588="-9,5 a 0,5",2,IF(BO588="1 a 11",3,IF(BO588="11,5 a 21,5",4,IF(BO588="22","NORMA",IF(BO588="22,5 a 32,5",5,IF(BO588="33 a 43",6,""))))))))</f>
        <v>4</v>
      </c>
      <c r="BQ588" s="9" t="n">
        <v>10</v>
      </c>
      <c r="BR588" s="10" t="str">
        <f aca="false">IF(BQ588="","",IF(AND(BQ588&gt;=-20,BQ588&lt;=-15),"-20 a -15",IF(AND(BQ588&gt;=-14.5,BQ588&lt;=-9.5),"-14,5 a -9,5",IF(AND(BQ588&gt;=-9,BQ588&lt;=-4),"-9 a -4",IF(AND(BQ588&gt;=-3.5,BQ588&lt;=2.5),"-3,5 a 2,5",IF(AND(BQ588&gt;=3,BQ588&lt;=8),"3 a 8",IF(AND(BQ588&gt;=8.5,BQ588&lt;=13.5),"8,5 a 13,5",IF(AND(BQ588&gt;=14,BQ588&lt;=17.5),"14 a 17,5",IF(BQ588=18,"18",IF(AND(BQ588&gt;=18.5,BQ588&lt;=23.5),"18,5 a 23,5",IF(AND(BQ588&gt;=24,BQ588&lt;=29),"24 a 29",IF(AND(BQ588&gt;=29.5,BQ588&lt;=34.5),"29,5 a 34,5",IF(AND(BQ588&gt;=35,BQ588&lt;=40),"35 a 40","Fuera de rango")))))))))))))</f>
        <v>8,5 a 13,5</v>
      </c>
      <c r="BS588" s="11" t="n">
        <f aca="false">IF(BR588="","",IF(BR588="-20 a -15",1,IF(BR588="-14,5 a -9,5",2,IF(BR588="-9 a -4",3,IF(BR588="-3,5 a 2,5",4,IF(BR588="3 a 8",5,IF(BR588="8,5 a 13,5",6,IF(BR588="14 a 17,5",7,IF(BR588="18","NORMA",IF(BR588="18,5 a 23,5",8,IF(BR588="24 a 29",9,IF(BR588="29,5 a 34,5",10,IF(BR588="35 a 40",11,"")))))))))))))</f>
        <v>6</v>
      </c>
      <c r="BT588" s="9" t="n">
        <v>0</v>
      </c>
      <c r="BU588" s="10" t="str">
        <f aca="false">IF(BT588="","",IF(AND(BT588&gt;=-20,BT588&lt;=-18),"-20 a -18",IF(AND(BT588&gt;=-17.5,BT588&lt;=-15.5),"-17,5 a -15,5",IF(AND(BT588&gt;=-15,BT588&lt;=-13),"-15 a -13",IF(AND(BT588&gt;=-12.5,BT588&lt;=-10.5),"-12,5 a -10,5",IF(AND(BT588&gt;=-10,BT588&lt;=-8),"-10 a -8",IF(AND(BT588&gt;=-7.5,BT588&lt;=-5.5),"-7,5 a -5,5",IF(AND(BT588&gt;=-5,BT588&lt;=-3),"-5 a -3",IF(AND(BT588&gt;=-2.5,BT588&lt;=-0.5),"-2,5 a -0,5",IF(BT588=0,"0",IF(AND(BT588&gt;=0.5,BT588&lt;=2.5),"0,5 a 2,5",IF(AND(BT588&gt;=3,BT588&lt;=5),"3 a 5",IF(AND(BT588&gt;=5.5,BT588&lt;=7.5),"5,5 a 7,5",IF(AND(BT588&gt;=8,BT588&lt;=10),"8 a 10",IF(AND(BT588&gt;=10.5,BT588&lt;=12.5),"10,5 a 12,5",IF(AND(BT588&gt;=13,BT588&lt;=15),"13 a 15",IF(AND(BT588&gt;=15.5,BT588&lt;=17.5),"15,5 a 17,5",IF(AND(BT588&gt;=18,BT588&lt;=20),"18 a 20","Fuera de rango"))))))))))))))))))</f>
        <v>0</v>
      </c>
      <c r="BV588" s="11" t="str">
        <f aca="false">IF(BT588="","",IF(BT588=0,"NORMA",IF(AND(BT588&gt;=-20,BT588&lt;=-18),2,IF(AND(BT588&gt;=-17.5,BT588&lt;=-15.5),2,IF(AND(BT588&gt;=-15,BT588&lt;=-13),3,IF(AND(BT588&gt;=-12.5,BT588&lt;=-10.5),4,IF(AND(BT588&gt;=-10,BT588&lt;=-8),5,IF(AND(BT588&gt;=-7.5,BT588&lt;=-5.5),6,IF(AND(BT588&gt;=-5,BT588&lt;=-3),7,IF(AND(BT588&gt;=-2.5,BT588&lt;=-0.5),8,IF(AND(BT588&gt;=0.5,BT588&lt;=2.5),9,IF(AND(BT588&gt;=3,BT588&lt;=5),10,IF(AND(BT588&gt;=5.5,BT588&lt;=7.5),11,IF(AND(BT588&gt;=8,BT588&lt;=10),12,IF(AND(BT588&gt;=10.5,BT588&lt;=12.5),13,IF(AND(BT588&gt;=13,BT588&lt;=15),14,IF(AND(BT588&gt;=15.5,BT588&lt;=17.5),15,IF(AND(BT588&gt;=18,BT588&lt;=20),16,"Fuera de rango"))))))))))))))))))</f>
        <v>NORMA</v>
      </c>
      <c r="BW588" s="9" t="n">
        <v>-6.75</v>
      </c>
      <c r="BX588" s="10" t="n">
        <f aca="false">18.5- (0.3*H588)</f>
        <v>8.3</v>
      </c>
      <c r="BY588" s="10" t="n">
        <f aca="false">(BW588)-(BX588)</f>
        <v>-15.05</v>
      </c>
      <c r="BZ588" s="10" t="str">
        <f aca="false">IF(BY588="","",IF(BY588&lt;-27.5,"De -30 a -28",IF(BY588&lt;-25,"De -27,5 a -25,5",IF(BY588&lt;-22.5,"De -25 a -23",IF(BY588&lt;-20,"De -22,5 a -20,5",IF(BY588&lt;-17.5,"De -20 a -18",IF(BY588&lt;-15,"De -17,5 a -15,5",IF(BY588&lt;-12.5,"De -15 a -13",IF(BY588&lt;-10,"De -12,5 a -10,5",IF(BY588&lt;-7.5,"De -10 a -8",IF(BY588&lt;-5,"De -7,5 a -5,5",IF(BY588&lt;-2.5,"De -5 a -3",IF(BY588&lt;0,"De -2,5 a -0,5",IF(BY588&lt;2.5,"De 0 a 2",IF(BY588&lt;5,"De 2,5 a 4,5",IF(BY588&lt;7.5,"De 5 a 7",IF(BY588&lt;10,"De 7,5 a 9,5",IF(BY588&lt;12.5,"De 10 a 12",IF(BY588&lt;15,"De 12,5 a 14,5",IF(BY588&lt;17.5,"De 15 a 17",IF(BY588&lt;20,"De 17,5 a 19,5",IF(BY588&lt;22.5,"De 20 a 22",IF(BY588&lt;25,"De 22,5 a 24,5",IF(BY588&lt;27.5,"De 25 a 27","De 27,5 a 30"))))))))))))))))))))))))</f>
        <v>De -17,5 a -15,5</v>
      </c>
      <c r="CA588" s="12" t="n">
        <f aca="false">IF(BY588="","",IF(BY588&lt;=-28,1,IF(BY588&lt;=-25.5,2,IF(BY588&lt;=-23,3,IF(BY588&lt;=-20.5,4,IF(BY588&lt;=-18,5,IF(BY588&lt;=-15.5,6,IF(BY588&lt;=-13,7,IF(BY588&lt;=-10.5,8,IF(BY588&lt;=-8,9,IF(BY588&lt;=-5.5,10,IF(BY588&lt;=-3,11,IF(BY588&lt;=-0.5,12,IF(BY588&lt;=2,13,IF(BY588&lt;=4.5,14,IF(BY588&lt;=7,15,IF(BY588&lt;=9.5,16,IF(BY588&lt;=12,17,IF(BY588&lt;=14.5,18,IF(BY588&lt;=17,19,IF(BY588&lt;=19.5,20,IF(BY588&lt;=22,21,IF(BY588&lt;=24.5,22,IF(BY588&lt;=27,23,IF(BY588&lt;=30,24,"Fuera de rango")))))))))))))))))))))))))</f>
        <v>7</v>
      </c>
      <c r="CB588" s="9" t="n">
        <v>-6.25</v>
      </c>
      <c r="CC588" s="10" t="n">
        <f aca="false">18.5- (0.3*H588)</f>
        <v>8.3</v>
      </c>
      <c r="CD588" s="10" t="n">
        <f aca="false">(CB588)-(CC588)</f>
        <v>-14.55</v>
      </c>
      <c r="CE588" s="10" t="str">
        <f aca="false">IF(CD588="","",IF(CD588&lt;-27.5,"De -30 a -28",IF(CD588&lt;-25,"De -27,5 a -25,5",IF(CD588&lt;-22.5,"De -25 a -23",IF(CD588&lt;-20,"De -22,5 a -20,5",IF(CD588&lt;-17.5,"De -20 a -18",IF(CD588&lt;-15,"De -17,5 a -15,5",IF(CD588&lt;-12.5,"De -15 a -13",IF(CD588&lt;-10,"De -12,5 a -10,5",IF(CD588&lt;-7.5,"De -10 a -8",IF(CD588&lt;-5,"De -7,5 a -5,5",IF(CD588&lt;-2.5,"De -5 a -3",IF(CD588&lt;0,"De -2,5 a -0,5",IF(CD588&lt;=2,"De 0 a 2",IF(CD588&lt;=4.5,"De 2,5 a 4,5",IF(CD588&lt;=7,"De 5 a 7",IF(CD588&lt;=9.5,"De 7,5 a 9,5",IF(CD588&lt;=12,"De 10 a 12",IF(CD588&lt;=14.5,"De 12,5 a 14,5",IF(CD588&lt;=17,"De 15 a 17",IF(CD588&lt;=19.5,"De 17,5 a 19,5",IF(CD588&lt;=22,"De 20 a 22",IF(CD588&lt;=24.5,"De 22,5 a 24,5",IF(CD588&lt;=27,"De 25 a 27","De 27,5 a 30"))))))))))))))))))))))))</f>
        <v>De -15 a -13</v>
      </c>
      <c r="CF588" s="12" t="n">
        <f aca="false">IF(CD588="","",IF(CD588&lt;-27.5,1,IF(CD588&lt;-25,2,IF(CD588&lt;-22.5,3,IF(CD588&lt;-20,4,IF(CD588&lt;-17.5,5,IF(CD588&lt;-15,6,IF(CD588&lt;-12.5,7,IF(CD588&lt;-10,8,IF(CD588&lt;-7.5,9,IF(CD588&lt;-5,10,IF(CD588&lt;-2.5,11,IF(CD588&lt;0,12,IF(CD588&lt;2.5,13,IF(CD588&lt;5,14,IF(CD588&lt;7.5,15,IF(CD588&lt;10,16,IF(CD588&lt;12.5,17,IF(CD588&lt;15,18,IF(CD588&lt;17.5,19,IF(CD588&lt;20,20,IF(CD588&lt;22.5,21,IF(CD588&lt;25,22,IF(CD588&lt;27.5,23,24))))))))))))))))))))))))</f>
        <v>7</v>
      </c>
      <c r="CG588" s="9" t="n">
        <v>-3</v>
      </c>
      <c r="CH588" s="10" t="str">
        <f aca="false">IF(CG588="","",IF(AND(CG588&gt;=-10,CG588&lt;=-9.5),"-10 a -9,5",IF(AND(CG588&gt;-9.5,CG588&lt;=-8.5),"-9 a -8,5",IF(AND(CG588&gt;-8.5,CG588&lt;=-7.5),"-8 a -7,5",IF(AND(CG588&gt;-7.5,CG588&lt;=-6.5),"-7 a -6,5",IF(AND(CG588&gt;-6.5,CG588&lt;=-5.5),"-6 a -5,5",IF(AND(CG588&gt;-5.5,CG588&lt;=-4.5),"-5 a -4,5",IF(AND(CG588&gt;-4.5,CG588&lt;=-3.5),"-4 a -3,5",IF(AND(CG588&gt;-3.5,CG588&lt;=-2.5),"-3 a -2,5",IF(CG588=-2.25,"-2,25",IF(AND(CG588&gt;-2.5,CG588&lt;=-1.5),"-2 a -1,5",IF(AND(CG588&gt;-1.5,CG588&lt;=-0.5),"-1 a -0,5",IF(AND(CG588&gt;-0.5,CG588&lt;=0.5),"0 a 0,5",IF(AND(CG588&gt;0.5,CG588&lt;=1.5),"1 a 1,5",IF(AND(CG588&gt;1.5,CG588&lt;=2.5),"2 a 2,5",IF(AND(CG588&gt;2.5,CG588&lt;=3.5),"3 a 3,5",IF(AND(CG588&gt;3.5,CG588&lt;=4.5),"4 a 4,5",IF(AND(CG588&gt;4.5,CG588&lt;=5.5),"5 a 5,5",IF(AND(CG588&gt;5.5,CG588&lt;=6.5),"6 a 6,5",IF(AND(CG588&gt;6.5,CG588&lt;=7.5),"7 a 7,5",IF(AND(CG588&gt;7.5,CG588&lt;=8.5),"8 a 8,5",IF(AND(CG588&gt;8.5,CG588&lt;=9.5),"9 a 9,5",IF(CG588&gt;=10,"10","Fuera de rango")))))))))))))))))))))))</f>
        <v>-3 a -2,5</v>
      </c>
      <c r="CI588" s="11" t="n">
        <f aca="false">IF(CG588="","",IF(CG588=-2.25,"NORMA",IF(CG588&lt;=-9.5,1,IF(CG588&lt;=-8.5,2,IF(CG588&lt;=-7.5,3,IF(CG588&lt;=-6.5,4,IF(CG588&lt;=-5.5,5,IF(CG588&lt;=-4.5,6,IF(CG588&lt;=-3.5,7,IF(CG588&lt;=-2.5,8,IF(CG588&lt;=-1.5,9,IF(CG588&lt;=-0.5,10,IF(CG588&lt;=0.5,11,IF(CG588&lt;=1.5,12,IF(CG588&lt;=2.5,13,IF(CG588&lt;=3.5,14,IF(CG588&lt;=4.5,15,IF(CG588&lt;=5.5,16,IF(CG588&lt;=6.5,17,IF(CG588&lt;=7.5,18,IF(CG588&lt;=8.5,19,IF(CG588&lt;=9.5,20,IF(CG588=10,21,"Fuera de rango")))))))))))))))))))))))</f>
        <v>8</v>
      </c>
      <c r="CJ588" s="9" t="n">
        <v>3.25</v>
      </c>
      <c r="CK588" s="10" t="str">
        <f aca="false">IF(CJ588="","",IF(AND(CJ588&gt;=-6,CJ588&lt;=-5.5),"-6 a -5,5",IF(AND(CJ588&gt;-5.5,CJ588&lt;=-4.5),"-5 a -4,5",IF(AND(CJ588&gt;-4.5,CJ588&lt;=-3.5),"-4 a -3,5",IF(AND(CJ588&gt;-3.5,CJ588&lt;=-2.5),"-3 a -2,5",IF(AND(CJ588&gt;-2.5,CJ588&lt;=-1.5),"-2 a -1,5",IF(AND(CJ588&gt;-1.5,CJ588&lt;=-0.5),"-1 a -0,5",IF(AND(CJ588&gt;-0.5,CJ588&lt;=0.5),"0 a 0,5",IF(AND(CJ588&gt;0.5,CJ588&lt;=1.5),"1 a 1,5",IF(AND(CJ588&gt;1.5,CJ588&lt;2.5),"2",IF(AND(CJ588&gt;=2.5,CJ588&lt;=3),"2,5 a 3",IF(AND(CJ588&gt;3,CJ588&lt;=4),"3,5 a 4",IF(AND(CJ588&gt;4,CJ588&lt;=5),"4,5 a 5",IF(AND(CJ588&gt;5,CJ588&lt;=6),"5,5 a 6",IF(AND(CJ588&gt;6,CJ588&lt;=7),"6,5 a 7",IF(AND(CJ588&gt;7,CJ588&lt;=8),"7,5 a 8",IF(AND(CJ588&gt;8,CJ588&lt;=9.5),"8,5 a 9,5",IF(CJ588=10,"10","Fuera de rango"))))))))))))))))))</f>
        <v>3,5 a 4</v>
      </c>
      <c r="CL588" s="11" t="n">
        <f aca="false">IF(CK588="","",IF(OR(CK588="-6 a -5,5",CK588="-6 - -5,5"),1,IF(OR(CK588="-5 a -4,5",CK588="-5 - -4,5"),2,IF(OR(CK588="-4 a -3,5",CK588="-4 - -3,5"),3,IF(OR(CK588="-3 a -2,5",CK588="-3 - -2,5"),4,IF(OR(CK588="-2 a -1,5",CK588="-2 - -1,5"),5,IF(OR(CK588="-1 a -0,5",CK588="-1 - -0,5"),6,IF(OR(CK588="0 a 0,5",CK588="0 - 0,5"),7,IF(OR(CK588="1 a 1,5",CK588="1 - 1,5"),8,IF(CK588="2","NORMA",IF(OR(CK588="2,5 a 3",CK588="2,5 - 3"),9,IF(OR(CK588="3,5 a 4",CK588="3,5 - 4"),10,IF(OR(CK588="4,5 a 5",CK588="4,5 - 5"),11,IF(OR(CK588="5,5 a 6",CK588="5,5 - 6"),12,IF(OR(CK588="6,5 a 7",CK588="6,5 - 7"),13,IF(OR(CK588="7,5 a 8",CK588="7,5 - 8"),14,IF(OR(CK588="8,5 a 9",CK588="8,5 - 9,5",CK588="9 a 9,5"),15,IF(CK588="10",15,IF(OR(CK588="0,5 a 1",CK588="0,5 - 1"),7,"Fuera de rango")))))))))))))))))))</f>
        <v>10</v>
      </c>
      <c r="CO588" s="10" t="str">
        <f aca="false">IF(CM588&gt;0,"EME"," ")</f>
        <v> </v>
      </c>
      <c r="CQ588" s="10" t="str">
        <f aca="false">IF(CP588&gt;0,"0", " ")</f>
        <v> </v>
      </c>
      <c r="CR588" s="10" t="str">
        <f aca="false">IF(CP588&gt;0,"EME"," ")</f>
        <v> </v>
      </c>
      <c r="CS588" s="9" t="n">
        <v>0</v>
      </c>
      <c r="CV588" s="9" t="n">
        <v>0</v>
      </c>
      <c r="CY588" s="9" t="n">
        <v>0</v>
      </c>
      <c r="DB588" s="9" t="n">
        <v>0</v>
      </c>
      <c r="DC588" s="11" t="str">
        <f aca="false">IF(DB588&lt;0,"2"," ")</f>
        <v> </v>
      </c>
      <c r="DD588" s="11" t="str">
        <f aca="false">IF(DB588&lt;0,"MIO"," ")</f>
        <v> </v>
      </c>
      <c r="DE588" s="9" t="n">
        <v>-0.75</v>
      </c>
      <c r="DF588" s="10" t="str">
        <f aca="false">IF(DE588&lt;0,"3"," ")</f>
        <v>3</v>
      </c>
      <c r="DG588" s="10" t="str">
        <f aca="false">IF(DE588&lt;0,"AST"," ")</f>
        <v>AST</v>
      </c>
      <c r="DH588" s="9" t="n">
        <v>-0.5</v>
      </c>
      <c r="DI588" s="10" t="str">
        <f aca="false">IF(DH588&lt;0,"3"," ")</f>
        <v>3</v>
      </c>
      <c r="DJ588" s="10" t="str">
        <f aca="false">IF(DH588&lt;0,"AST"," ")</f>
        <v>AST</v>
      </c>
      <c r="DK588" s="9" t="n">
        <v>0</v>
      </c>
      <c r="DL588" s="10" t="str">
        <f aca="false">IF(DK588&gt;0,"4"," ")</f>
        <v> </v>
      </c>
      <c r="DM588" s="10" t="str">
        <f aca="false">IF(DK588&gt;0,"PRE"," ")</f>
        <v> </v>
      </c>
      <c r="DN588" s="9" t="n">
        <v>0</v>
      </c>
      <c r="DO588" s="10" t="str">
        <f aca="false">IF(DN588&gt;0,"4"," ")</f>
        <v> </v>
      </c>
      <c r="DP588" s="10" t="str">
        <f aca="false">IF(DN588&gt;0,"PRE"," ")</f>
        <v> </v>
      </c>
      <c r="DS588" s="12" t="str">
        <f aca="false">CONCATENATE(CO588,CU588,DA588,DG588,DM588)</f>
        <v> AST </v>
      </c>
      <c r="DT588" s="10" t="e">
        <f aca="false" t="array" ref="DT588">_xlfn.IFS(DS588="EME    ","0", DS588=" HIP   ","1", DS588="  MIO  ","2", DS588="   AST ","3", DS588="    PRE","4", DS588="EME   PRE","5", DS588=" HIP  PRE","6", DS588=" HIP AST ","7", DS588="  MIO PRE","8", DS588="  MIOAST ","9", DS588="   ASTPRE","10",DS588=" HIP ASTPRE","11", DS588="  MIOASTPRE","12", DS588="     ","0")</f>
        <v>#N/A</v>
      </c>
      <c r="DV588" s="1" t="e">
        <f aca="false" t="array" ref="DV588">_xlfn.IFS(DU588="SI","2", DU588="NO","1")</f>
        <v>#N/A</v>
      </c>
      <c r="DX588" s="11" t="str">
        <f aca="false">IF(DW588=0,"1","2")</f>
        <v>1</v>
      </c>
      <c r="DY588" s="11" t="str">
        <f aca="false" t="array" ref="DY588">_xlfn.IFS(DW588=0,"0", DW588=0.25, "1", DW588=0.5,"2", DW588=0.75,"3", DW588=1,"4",DW588=1.25,"5", DW588=1.5,"6", DW588=1.75,"7", DW588=2,"8")</f>
        <v>0</v>
      </c>
      <c r="EA588" s="11" t="str">
        <f aca="false">IF(DZ588=0,"1","2")</f>
        <v>1</v>
      </c>
      <c r="EB588" s="11" t="str">
        <f aca="false" t="array" ref="EB588">_xlfn.IFS(DZ588=0,"0", DZ588=0.25, "1", DZ588=0.5,"2", DZ588=0.75,"3", DZ588=1,"4",DZ588=1.25,"5", DZ588=1.5,"6", DZ588=1.75,"7", DZ588=2,"8")</f>
        <v>0</v>
      </c>
      <c r="ED588" s="10" t="str">
        <f aca="false">IF(EC588=0,"1","2")</f>
        <v>1</v>
      </c>
      <c r="EE588" s="11" t="str">
        <f aca="false" t="array" ref="EE588">_xlfn.IFS(EC588=0,"0", EC588=-0.25, "1", EC588=-0.5,"2", EC588=-0.75,"3", EC588=-1,"4",EC588=-1.25,"5", EC588=-1.5,"6", EC588=-1.75,"7", EC588=-2,"8", EC588=-2.25,"9",EC588=-2.5,"10", EC588=-2.75,"11", EC588=-3,"12", EC588=-3.25,"13", EC588=-3.5,"14", EC588=-3.75,"15",EC588=-4,"16")</f>
        <v>0</v>
      </c>
      <c r="EG588" s="10" t="str">
        <f aca="false">IF(EF588=0,"1","2")</f>
        <v>1</v>
      </c>
      <c r="EH588" s="11" t="str">
        <f aca="false" t="array" ref="EH588">_xlfn.IFS(EF588=0,"0", EF588=-0.25, "1", EF588=-0.5,"2", EF588=-0.75,"3", EF588=-1,"4",EF588=-1.25,"5", EF588=-1.5,"6", EF588=-1.75,"7", EF588=-2,"8", EF588=-2.25,"9",EF588=-2.5,"10", EF588=-2.75,"11", EF588=-3,"12", EF588=-3.25,"13", EF588=-3.5,"14", EF588=-3.75,"15",EF588=-4,"16")</f>
        <v>0</v>
      </c>
      <c r="EJ588" s="11" t="str">
        <f aca="false">IF(EI588=0,"1","2")</f>
        <v>1</v>
      </c>
      <c r="EK588" s="11" t="str">
        <f aca="false" t="array" ref="EK588">_xlfn.IFS(EI588=0,"0", EI588=-0.25, "1", EI588=-0.5,"2", EI588=-0.75,"3", EI588=-1,"4",EI588=-1.25,"5", EI588=-1.5,"6", EI588=-1.75,"7", EI588=-2,"8", EI588=-2.25,"9", EI588=-2.25,"9",EI588=-2.5,"10", EI588=-2.75,"11", EI588=-3,"12", EI588=-3.25,"13", EI588=-3.5,"14", EI588=-3.75,"15",EI588=-4,"16", EI588=0.25, "17", EI588=0.5, "18")</f>
        <v>0</v>
      </c>
      <c r="EM588" s="11" t="str">
        <f aca="false">IF(EL588=0,"1","2")</f>
        <v>1</v>
      </c>
      <c r="EN588" s="11" t="str">
        <f aca="false" t="array" ref="EN588">_xlfn.IFS(EL588=0.25,"17",EL588=0.5,"18", EL588=0,"0", EL588=-0.25, "1", EL588=-0.5,"2", EL588=-0.75,"3", EL588=-1,"4",EL588=-1.25,"5", EL588=-1.5,"6", EL588=-1.75,"7", EL588=-2,"8",EL588= -2.25,"9",EL588=-2.5,"10",EL588= -2.75,"11",EL588= -3,"12",EL588= -3.25,"13",EL588= -3.5,"14",EL588= -3.75,"15",EL588=-4,"16")</f>
        <v>0</v>
      </c>
      <c r="EP588" s="11" t="str">
        <f aca="false">IF(EO588=0,"1","2")</f>
        <v>1</v>
      </c>
      <c r="EQ588" s="11" t="str">
        <f aca="false" t="array" ref="EQ588">_xlfn.IFS(EO588=0,"0", EO588=0.25, "1", EO588=0.5,"2", EO588=0.75,"3", EO588=1,"4",EO588=1.25,"5", EO588=1.5,"6", EO588=1.75,"7", EO588=2,"8", EO588=2.25,"9", EO588=2.25,"9",EO588=2.5,"10", EO588=2.75,"11", EO588=3,"12", EO588=3.25,"13", EO588=3.5,"14", EO588=3.75,"15",EO588=4,"16", EO588=-0.25, "17", bq=-0.5, "18")</f>
        <v>0</v>
      </c>
      <c r="ES588" s="11" t="str">
        <f aca="false">IF(ER588=0,"1","2")</f>
        <v>1</v>
      </c>
      <c r="ET588" s="11" t="str">
        <f aca="false" t="array" ref="ET588">_xlfn.IFS(ER588=0,"0", ER588=0.25, "1", ER588=0.5,"2", ER588=0.75,"3", ER588=1,"4",ER588=1.25,"5", ER588=1.5,"6", ER588=1.75,"7", ER588=2,"8", ER588=2.25,"9", ER588=2.25,"9",ER588=2.5,"10", ER588=2.75,"11", ER588=3,"12", ER588=3.25,"13", ER588=3.5,"14", ER588=3.75,"15",ER588=4,"16", ER588=-0.25, "17", bq=-0.5, "18")</f>
        <v>0</v>
      </c>
      <c r="EV588" s="14" t="e">
        <f aca="false">VLOOKUP(EU588,LEYENDA!$G$2:$H$8,2,TRUE())</f>
        <v>#N/A</v>
      </c>
      <c r="EW588" s="14" t="e">
        <f aca="false" t="array" ref="EW588">_xlfn.IFS(EV588="0-5","1", EV588="6-12","2", EV588="13-18","3", EV588="19-24","4", EV588="25-36","5", EV588="37-48","6", EV588="49-60","7")</f>
        <v>#N/A</v>
      </c>
    </row>
    <row r="589" customFormat="false" ht="13.5" hidden="false" customHeight="false" outlineLevel="0" collapsed="false">
      <c r="A589" s="1" t="n">
        <v>231</v>
      </c>
      <c r="B589" s="2" t="n">
        <v>1</v>
      </c>
      <c r="C589" s="33" t="n">
        <v>42949</v>
      </c>
      <c r="E589" s="5" t="str">
        <f aca="false">VLOOKUP(A589,'286'!$A$3:$J$6279,10,FALSE())</f>
        <v>OÍZ DELGADO, SERGIO</v>
      </c>
      <c r="F589" s="4" t="str">
        <f aca="false">VLOOKUP(A589,'286'!$A$3:$I$1768,3,FALSE())</f>
        <v>ODELSER</v>
      </c>
      <c r="G589" s="6" t="n">
        <f aca="false">VLOOKUP(A589,'286'!$A$3:$I$1768,4,FALSE())</f>
        <v>32747</v>
      </c>
      <c r="H589" s="7" t="n">
        <f aca="false">YEAR(C589)-YEAR(G589)</f>
        <v>28</v>
      </c>
      <c r="I589" s="1" t="str">
        <f aca="false">VLOOKUP(H589,LEYENDA!$C$2:$D$6,2,TRUE())</f>
        <v>25-40</v>
      </c>
      <c r="J589" s="5" t="str">
        <f aca="false">VLOOKUP(A589,'286'!$A$3:$I$1768,7,FALSE())</f>
        <v>H</v>
      </c>
      <c r="K589" s="8" t="n">
        <f aca="false">VLOOKUP(A589,'286'!$A$3:$I$1768,2,FALSE())</f>
        <v>0</v>
      </c>
      <c r="L589" s="4" t="str">
        <f aca="false">VLOOKUP(A589,'286'!$A$3:$I$1768,8,FALSE())</f>
        <v>D</v>
      </c>
      <c r="M589" s="4" t="str">
        <f aca="false">VLOOKUP(A589,'286'!$A$3:$I$1768,9,FALSE())</f>
        <v>D</v>
      </c>
      <c r="N589" s="8" t="str">
        <f aca="false">IF(R589=O589, "MISMA","CONTRARIA")</f>
        <v>MISMA</v>
      </c>
      <c r="O589" s="8" t="str">
        <f aca="false" t="array" ref="O589">_xlfn.IFS(L589="D","1", L589="I","2")</f>
        <v>1</v>
      </c>
      <c r="P589" s="8" t="e">
        <f aca="false" t="array" ref="P589">_xlfn.IFS(K589="OD","1", K589="OI","2")</f>
        <v>#N/A</v>
      </c>
      <c r="Q589" s="1" t="str">
        <f aca="false" t="array" ref="Q589">_xlfn.IFS(J589="M","1", J589="H","2")</f>
        <v>2</v>
      </c>
      <c r="R589" s="8" t="str">
        <f aca="false" t="array" ref="R589">_xlfn.IFS(M589="D","1", M589="I","2")</f>
        <v>1</v>
      </c>
      <c r="S589" s="1" t="str">
        <f aca="false" t="array" ref="S589">_xlfn.IFS(N589="CONTRARIA", "1",N589= "MISMA","2")</f>
        <v>2</v>
      </c>
      <c r="T589" s="1" t="str">
        <f aca="false" t="array" ref="T589">_xlfn.IFS(I589="0-12","1", I589="13-24","2", I589="25-40","3", I589="41-60","4", I589="61-100","5")</f>
        <v>3</v>
      </c>
      <c r="U589" s="9" t="n">
        <v>-9</v>
      </c>
      <c r="V589" s="10" t="str">
        <f aca="false">IF(U589="","",IF(AND(U589&gt;=-9,U589&lt;=-6.5),"-9 a -6,5",IF(AND(U589&gt;=-6,U589&lt;=-3.5),"-6 a -3,5",IF(AND(U589&gt;=-3,U589&lt;=-1),"-3 a -1",IF(U589=-0.5,"-0,5",IF(AND(U589&gt;=0,U589&lt;=2.5),"0 a 2,5",IF(AND(U589&gt;=3,U589&lt;=5.5),"3 a 5,5",IF(AND(U589&gt;=6,U589&lt;=8.5),"6 a 8,5",IF(AND(U589&gt;=9,U589&lt;=20),"9 a 20","Fuera de rango")))))))))</f>
        <v>-9 a -6,5</v>
      </c>
      <c r="W589" s="11" t="n">
        <f aca="false">IF(V589="","",IF(V589="-9 a -6,5",2,IF(V589="-6 a -3,5",3,IF(V589="-3 a -1",4,IF(V589="-0,5","NORMA",IF(V589="0 a 2,5",5,IF(V589="3 a 5,5",6,IF(V589="6 a 8,5",7,IF(V589="9 a 20",8,"Fuera de rango")))))))))</f>
        <v>2</v>
      </c>
      <c r="X589" s="9" t="n">
        <v>12</v>
      </c>
      <c r="Y589" s="11" t="str">
        <f aca="false">IF(X589="","",IF(AND(X589&gt;=0,X589&lt;=4),"0 a 4",IF(AND(X589&gt;=4.5,X589&lt;=8.5),"4,5 a 8,5",IF(X589=9,"9",IF(AND(X589&gt;=9.5,X589&lt;=13),"9,5 a 13",IF(AND(X589&gt;=13.5,X589&lt;=20),"13,5 a 20",IF(AND(X589&gt;=20.5,X589&lt;=35),"20,5 a 35","Fuera de rango")))))))</f>
        <v>9,5 a 13</v>
      </c>
      <c r="Z589" s="11" t="n">
        <f aca="false">IF(Y589="","",IF(Y589="0 a 4",1,IF(Y589="4,5 a 8,5",2,IF(Y589="9","NORMA",IF(Y589="9,5 a 13",3,IF(Y589="13,5 a 20",4,IF(Y589="20,5 a 35",5,"Fuera de rango")))))))</f>
        <v>3</v>
      </c>
      <c r="AA589" s="9" t="n">
        <v>24</v>
      </c>
      <c r="AB589" s="10" t="str">
        <f aca="false">IF(AA589="","",IF(AND(AA589&gt;=0,AA589&lt;=9),"0 a 9",IF(AND(AA589&gt;=9.5,AA589&lt;=18.5),"9,5 a 18,5",IF(AA589=19,"19",IF(AND(AA589&gt;=19.5,AA589&lt;=28),"19,5 a 28",IF(AND(AA589&gt;=28.5,AA589&lt;=40),"28,5 a 40","Fuera de rango"))))))</f>
        <v>19,5 a 28</v>
      </c>
      <c r="AC589" s="11" t="n">
        <f aca="false" t="array" ref="AC589">_xlfn.IFS(AB589="","",AB589="0 a 9",1,AB589="9,5 a 18,5",2,AB589="19","NORMA",AB589="19,5 a 28",3,AB589="28,5 a 40",4,TRUE(),"Fuera de rango")</f>
        <v>3</v>
      </c>
      <c r="AD589" s="9" t="n">
        <v>0</v>
      </c>
      <c r="AE589" s="10" t="str">
        <f aca="false">IF(AD589="","",IF(AND(AD589&gt;=-10,AD589&lt;=0),"De -10 a 0",IF(AND(AD589&gt;=0.5,AD589&lt;=9.5),"0,5 a 9,5",IF(AD589=10,"10",IF(AND(AD589&gt;=10.5,AD589&lt;=20),"10,5 a 20",IF(AND(AD589&gt;=20.5,AD589&lt;=40),"20,5 a 40","Fuera de rango"))))))</f>
        <v>De -10 a 0</v>
      </c>
      <c r="AF589" s="12" t="n">
        <f aca="false">IF(AD589="","",IF(AND(AD589&gt;=-10,AD589&lt;=0),1,IF(AND(AD589&gt;=0.5,AD589&lt;=9.5),2,IF(AD589=10,"NORMA",IF(AND(AD589&gt;=10.5,AD589&lt;=20),3,IF(AND(AD589&gt;=20.5,AD589&lt;=40),4,""))))))</f>
        <v>1</v>
      </c>
      <c r="AG589" s="9" t="n">
        <v>12</v>
      </c>
      <c r="AH589" s="10" t="str">
        <f aca="false">IF(AG589="","",IF(AND(AG589&gt;=0,AG589&lt;=4),"0 a 4",IF(AND(AG589&gt;=4.5,AG589&lt;=8.5),"4,5 a 8,5",IF(AG589=9,"9",IF(AND(AG589&gt;=9.5,AG589&lt;=13),"9,5 a 13",IF(AND(AG589&gt;=13.5,AG589&lt;=25),"13,5 a 25","Fuera de rango"))))))</f>
        <v>9,5 a 13</v>
      </c>
      <c r="AI589" s="10" t="n">
        <f aca="false">IF(AH589="","",IF(AH589="0 a 4",1,IF(AH589="4,5 a 8,5",2,IF(AH589="9","NORMA",IF(AH589="9,5 a 13",3,IF(AH589="13,5 a 25",4,""))))))</f>
        <v>3</v>
      </c>
      <c r="AJ589" s="9" t="n">
        <v>0</v>
      </c>
      <c r="AK589" s="10" t="str">
        <f aca="false">IF(AJ589="","",IF(AND(AJ589&gt;=-15,AJ589&lt;=-10.5),"-15 a -10,5",IF(AND(AJ589&gt;=-10,AJ589&lt;=-4),"-10 a -4",IF(AND(AJ589&gt;=-4.5,AJ589&lt;=0),"-4,5 a 0",IF(AND(AJ589&gt;=0.5,AJ589&lt;=4.5),"0,5 a 4,5",IF(AJ589=5,"5",IF(AND(AJ589&gt;=5.5,AJ589&lt;=10),"5,5 a 10",IF(AND(AJ589&gt;=10.5,AJ589&lt;=20),"10,5 a 20","Fuera de rango"))))))))</f>
        <v>-4,5 a 0</v>
      </c>
      <c r="AL589" s="11" t="n">
        <f aca="false">IF(AK589="","",IF(AK589="-15 a -10,5",1,IF(AK589="-10 a -4",2,IF(AK589="-4,5 a 0",3,IF(AK589="0,5 a 4,5",4,IF(AK589="5","NORMA",IF(AK589="5,5 a 10",5,IF(AK589="10,5 a 20",6,"Error"))))))))</f>
        <v>3</v>
      </c>
      <c r="AM589" s="9" t="n">
        <v>-3</v>
      </c>
      <c r="AN589" s="10" t="str">
        <f aca="false">IF(AM589="","",IF(AND(AM589&gt;=-7.5,AM589&lt;=-5.5),"-7,5 a -5,5",IF(AND(AM589&gt;=-5,AM589&lt;=-3),"-5 a -3",IF(AND(AM589&gt;=-2.5,AM589&lt;=-0.5),"-2,5 a -0,5",IF(AM589=0,"0,00",IF(AND(AM589&gt;=0.5,AM589&lt;=2.5),"0,5 a 2,5",IF(AND(AM589&gt;=3,AM589&lt;=5),"3 a 5",IF(AND(AM589&gt;=5.5,AM589&lt;=7.5),"5,5 a 7,5",IF(AND(AM589&gt;=8,AM589&lt;=10),"8 a 10","Fuera de rango")))))))))</f>
        <v>-5 a -3</v>
      </c>
      <c r="AO589" s="11" t="n">
        <f aca="false">IF(AN589="","",IF(AN589="-7,5 a -5,5",1,IF(AN589="-5 a -3",2,IF(AN589="-2,5 a -0,5",3,IF(AN589="0,00","NORMA",IF(AN589="0,5 a 2,5",4,IF(AN589="3 a 5",5,IF(AN589="5,5 a 7,5",6,IF(AN589="8 a 10",7,"Error")))))))))</f>
        <v>2</v>
      </c>
      <c r="AP589" s="9" t="n">
        <v>-6</v>
      </c>
      <c r="AQ589" s="10" t="str">
        <f aca="false">IF(AP589="","",IF(AND(AP589&gt;=-20,AP589&lt;=-9.5),"-20 a -9,5",IF(AND(AP589&gt;=-9,AP589&lt;=-6.5),"-9 a -6,5",IF(AP589=-6,"-6",IF(AND(AP589&gt;=-5.5,AP589&lt;=-3),"-5,5 a -3",IF(AND(AP589&gt;=-2.5,AP589&lt;=0),"-2,5 a 0",IF(AND(AP589&gt;=0.5,AP589&lt;=3),"0,5 a 3",IF(AND(AP589&gt;=3.5,AP589&lt;=6),"3,5 a 6",IF(AND(AP589&gt;=6.5,AP589&lt;=9),"6,5 a 9",IF(AND(AP589&gt;=9.5,AP589&lt;=20),"9,5 a 20","Fuera de rango"))))))))))</f>
        <v>-6</v>
      </c>
      <c r="AR589" s="11" t="str">
        <f aca="false">IF(AQ589="","",IF(AQ589="-20 a -9,5",1,IF(AQ589="-9 a -6,5",2,IF(AQ589="-6","NORMA",IF(AQ589="-5,5 a -3",3,IF(AQ589="-2,5 a 0",4,IF(AQ589="0,5 a 3",5,IF(AQ589="3,5 a 6",6,IF(AQ589="6,5 a 9",7,IF(AQ589="9,5 a 20",8,""))))))))))</f>
        <v>NORMA</v>
      </c>
      <c r="AS589" s="9" t="n">
        <v>0</v>
      </c>
      <c r="AT589" s="10" t="str">
        <f aca="false">IF(AS589="","",IF(AND(AS589&gt;=-16,AS589&lt;=-14),"-16 a -14",IF(AND(AS589&gt;=-13.5,AS589&lt;=-11.5),"-13,5 a -11,5",IF(AND(AS589&gt;=-11,AS589&lt;=-9),"-11 a -9",IF(AND(AS589&gt;=-8.5,AS589&lt;=-6.5),"-8,5 a -6,5",IF(AND(AS589&gt;=-6,AS589&lt;=-4),"-6 a -4",IF(AND(AS589&gt;=-3.5,AS589&lt;=-1.5),"-3,5 a -1,5",IF(AND(AS589&gt;=-1,AS589&lt;=1),"-1 a 1",IF(AND(AS589&gt;=1.5,AS589&lt;=3.5),"1,5 a 3,5",IF(AND(AS589&gt;=4,AS589&lt;=6),"4 a 6",IF(AND(AS589&gt;=6.5,AS589&lt;=8.5),"6,5 a 8,5",IF(AND(AS589&gt;=9,AS589&lt;=11),"9 a 11",IF(AND(AS589&gt;=11.5,AS589&lt;=13.5),"11,5 a 13,5",IF(AND(AS589&gt;=14,AS589&lt;=16),"14 a 16",IF(AND(AS589&gt;=16.5,AS589&lt;=18.5),"16,5 a 18,5",IF(AND(AS589&gt;=19,AS589&lt;=21),"19 a 21","Fuera de rango"))))))))))))))))</f>
        <v>-1 a 1</v>
      </c>
      <c r="AU589" s="11" t="n">
        <f aca="false" t="array" ref="AU589">IF(AT589="","",_xlfn.IFS(AT589="-16 a -14",1,AT589="-13,5 a -11,5",2,AT589="-11 a -9",3,AT589="-8,5 a -6,5",4,AT589="-6 a -4",5,AT589="-3,5 a -1,5",6,AT589="-1 a 1",7,AT589="1,5 a 3,5",8,AT589="4 a 6","NORMA",AT589="6,5 a 8,5",9,AT589="9 a 11",10,AT589="11,5 a 13,5",11,AT589="14 a 16",12,AT589="16,5 a 18,5",13,AT589="19 a 21",14,TRUE(),""))</f>
        <v>7</v>
      </c>
      <c r="AV589" s="9" t="n">
        <v>1</v>
      </c>
      <c r="AW589" s="10" t="str">
        <f aca="false">IF(AV589="","",IF(AND(AV589&gt;=-1,AV589&lt;=-0.5),"-1 a -0,5",IF(AND(AV589&gt;-0.5,AV589&lt;=0),"De -0,5 a 0",IF(AND(AV589&gt;=0.25,AV589&lt;=0.75),"0,25 a 0,75",IF(AND(AV589&gt;=1,AV589&lt;=1.5),"1 a 1,5",IF(AND(AV589&gt;=1.75,AV589&lt;=2.25),"1,75 a 2,25",IF(AND(AV589&gt;=2.5,AV589&lt;=3),"2,5 a 3",IF(AND(AV589&gt;=3.25,AV589&lt;=3.75),"3,25 a 3,75","Fuera de rango"))))))))</f>
        <v>1 a 1,5</v>
      </c>
      <c r="AX589" s="10" t="n">
        <f aca="false">IF(AW589="","",IF(OR(AW589="-1 a -0,5",AW589="-1 a -0.5"),1,IF(OR(AW589="De -0,5 a 0",AW589="-0,5 a 0",AW589="De -0.5 a 0"),2,IF(OR(AW589="0,25 a 0,75",AW589="0.25 a 0.75"),"NORMA",IF(OR(AW589="1 a 1,5",AW589="1 a 1.5"),3,IF(OR(AW589="1,75 a 2,25",AW589="1.75 a 2.25"),4,IF(OR(AW589="2,5 a 3",AW589="2.5 a 3"),5,IF(OR(AW589="3,25 a 3,75",AW589="3.25 a 3.75"),6,""))))))))</f>
        <v>3</v>
      </c>
      <c r="AY589" s="9" t="n">
        <v>0</v>
      </c>
      <c r="AZ589" s="10" t="str">
        <f aca="false">IF(AY589="","",IF(AND(AY589&gt;=-20,AY589&lt;=-9.5),"-20 a -9,5",IF(AND(AY589&gt;=-9,AY589&lt;=-6.5),"-9 a -6,5",IF(AY589=-6,"-6",IF(AND(AY589&gt;=-5.5,AY589&lt;=-3),"-5,5 a -3",IF(AND(AY589&gt;=-2.5,AY589&lt;=0),"-2,5 a 0",IF(AND(AY589&gt;=0.5,AY589&lt;=3),"0,5 a 3",IF(AND(AY589&gt;=3.5,AY589&lt;=6),"3,5 a 6","Fuera de rango"))))))))</f>
        <v>-2,5 a 0</v>
      </c>
      <c r="BA589" s="11" t="n">
        <f aca="false">IF(AZ589="","",IF(AZ589="-20 a -9,5",1,IF(AZ589="-9 a -6,5",2,IF(AZ589="-6","NORMA",IF(AZ589="-5,5 a -3",3,IF(AZ589="-2,5 a 0",4,IF(AZ589="0,5 a 3",5,IF(AZ589="3,5 a 6",6,""))))))))</f>
        <v>4</v>
      </c>
      <c r="BB589" s="9" t="n">
        <v>0</v>
      </c>
      <c r="BC589" s="10" t="str">
        <f aca="false" t="array" ref="BC589">IF(BB589="","",_xlfn.IFS(AND(BB589&gt;=0,BB589&lt;=2),"0 a 2",AND(BB589&gt;=2.5,BB589&lt;=4.5),"2,5 a 4,5",AND(BB589&gt;=5,BB589&lt;=7),"5 a 7",AND(BB589&gt;=7.5,BB589&lt;=9.5),"7,5 a 9,5",AND(BB589&gt;=10,BB589&lt;=12),"10 a 12",AND(BB589&gt;=12.5,BB589&lt;=14.5),"12,5 a 14,5",BB589=15,"15",AND(BB589&gt;=15.5,BB589&lt;=17.5),"15,5 a 17,5",AND(BB589&gt;=18,BB589&lt;=20),"18 a 20",AND(BB589&gt;=20.5,BB589&lt;=22.5),"20,5 a 22,5",AND(BB589&gt;=23,BB589&lt;=25),"23 a 25",TRUE(),"Fuera de rango"))</f>
        <v>0 a 2</v>
      </c>
      <c r="BD589" s="11" t="n">
        <f aca="false" t="array" ref="BD589">IF(BC589="","",_xlfn.IFS(BC589="0 a 2",1,BC589="2,5 a 4,5",2,BC589="5 a 7",3,BC589="7,5 a 9,5",4,BC589="10 a 12",5,BC589="12,5 a 14,5",6,BC589="15","NORMA",BC589="15,5 a 17,5",7,BC589="18 a 20",8,BC589="20,5 a 22,5",9,BC589="23 a 25",10,TRUE(),"Fuera de rango"))</f>
        <v>1</v>
      </c>
      <c r="BE589" s="9" t="n">
        <v>18</v>
      </c>
      <c r="BF589" s="10" t="str">
        <f aca="false">IF(BE589="","",IF(AND(BE589&gt;=-20,BE589&lt;=-10),"-20 a -10",IF(AND(BE589&gt;=-9.5,BE589&lt;=0.5),"-9,5 a 0,5",IF(AND(BE589&gt;=1,BE589&lt;=11),"1 a 11",IF(AND(BE589&gt;=11.5,BE589&lt;=20.5),"11,5 a 20,5",IF(BE589=21,"21",IF(AND(BE589&gt;=21.5,BE589&lt;=31.5),"21,5 a 31,5",IF(AND(BE589&gt;=32,BE589&lt;=42),"32 a 42","Fuera de rango"))))))))</f>
        <v>11,5 a 20,5</v>
      </c>
      <c r="BG589" s="11" t="n">
        <f aca="false">IF(BF589="","",IF(BF589="-20 a -10",1,IF(BF589="-9,5 a 0,5",2,IF(BF589="1 a 11",3,IF(BF589="11,5 a 20,5",4,IF(BF589="21","NORMA",IF(BF589="21,5 a 31,5",5,IF(BF589="32 a 42",6,""))))))))</f>
        <v>4</v>
      </c>
      <c r="BH589" s="9" t="n">
        <v>-12</v>
      </c>
      <c r="BI589" s="10" t="str">
        <f aca="false">IF(BH589="","",IF(AND(BH589&gt;=-20,BH589&lt;=-15),"-20 a -15",IF(AND(BH589&gt;=-14.5,BH589&lt;=-9.5),"-14,5 a -9,5",IF(AND(BH589&gt;=-9,BH589&lt;=-4),"-9 a -4",IF(AND(BH589&gt;=-3.5,BH589&lt;=2.5),"-3,5 a 2,5",IF(AND(BH589&gt;=3,BH589&lt;=8),"3 a 8",IF(AND(BH589&gt;=8.5,BH589&lt;=14.5),"8,5 a 14,5",IF(BH589=15,"15",IF(AND(BH589&gt;=15.5,BH589&lt;=20.5),"15,5 a 20,5",IF(AND(BH589&gt;=21,BH589&lt;=26),"21 a 26","Fuera de rango"))))))))))</f>
        <v>-14,5 a -9,5</v>
      </c>
      <c r="BJ589" s="11" t="n">
        <f aca="false">IF(BI589="","",IF(BI589="-20 a -15",1,IF(BI589="-14,5 a -9,5",2,IF(BI589="-9 a -4",3,IF(BI589="-3,5 a 2,5",4,IF(BI589="3 a 8",5,IF(BI589="8,5 a 14,5",6,IF(BI589="15","NORMA",IF(BI589="15,5 a 20,5",7,IF(BI589="21 a 26",8,IF(BI589="26,5 a 31,5",9,"")))))))))))</f>
        <v>2</v>
      </c>
      <c r="BK589" s="9" t="n">
        <v>0</v>
      </c>
      <c r="BL589" s="10" t="str">
        <f aca="false">IF(BK589="","",IF(AND(BK589&gt;=0,BK589&lt;=2),"0 - 2",IF(AND(BK589&gt;=2.5,BK589&lt;=4.5),"2,5 - 4,5",IF(AND(BK589&gt;=5,BK589&lt;=7),"5 - 7",IF(AND(BK589&gt;=7.5,BK589&lt;=9.5),"7,5 - 9,5",IF(AND(BK589&gt;=10,BK589&lt;=12),"10 - 12",IF(AND(BK589&gt;=12.5,BK589&lt;=13.5),"12,5 - 13,5",IF(BK589=14,"14",IF(AND(BK589&gt;=14.5,BK589&lt;=16.5),"14,5 - 16,5",IF(AND(BK589&gt;=17,BK589&lt;=19),"17 - 19",IF(AND(BK589&gt;=19.5,BK589&lt;=21.5),"19,5 - 21,5",IF(AND(BK589&gt;=22,BK589&lt;=24),"22 - 24",IF(AND(BK589&gt;=24.5,BK589&lt;=26.5),"24,5 - 26,5",IF(AND(BK589&gt;=27,BK589&lt;=29),"27 - 29",IF(AND(BK589&gt;=29.5,BK589&lt;=30),"29,5 - 30","Fuera de rango")))))))))))))))</f>
        <v>0 - 2</v>
      </c>
      <c r="BM589" s="11" t="n">
        <f aca="false">IF(BL589="","",IF(BL589="0 - 2",1,IF(BL589="2,5 - 4,5",2,IF(BL589="5 - 7",3,IF(BL589="7,5 - 9,5",4,IF(BL589="10 - 12",5,IF(BL589="12,5 - 13,5",6,IF(BL589="14","NORMA",IF(BL589="14,5 - 16,5",7,IF(BL589="17 - 19",8,IF(BL589="19,5 - 21,5",9,IF(BL589="22 - 24",10,IF(BL589="24,5 - 26,5",11,IF(BL589="27 - 29",12,IF(BL589="29,5 - 30",13,"")))))))))))))))</f>
        <v>1</v>
      </c>
      <c r="BN589" s="9" t="n">
        <v>6</v>
      </c>
      <c r="BO589" s="11" t="str">
        <f aca="false">IF(BN589="","",IF(AND(BN589&gt;=-20,BN589&lt;=-10),"-20 a -10",IF(AND(BN589&gt;=-9.5,BN589&lt;=0.5),"-9,5 a 0,5",IF(AND(BN589&gt;=1,BN589&lt;=11),"1 a 11",IF(AND(BN589&gt;=11.5,BN589&lt;=21.5),"11,5 a 21,5",IF(BN589=22,"22",IF(AND(BN589&gt;=22.5,BN589&lt;=32.5),"22,5 a 32,5",IF(AND(BN589&gt;=33,BN589&lt;=43),"33 a 43","Fuera de rango"))))))))</f>
        <v>1 a 11</v>
      </c>
      <c r="BP589" s="11" t="n">
        <f aca="false">IF(BO589="","",IF(BO589="-20 a -10",1,IF(BO589="-9,5 a 0,5",2,IF(BO589="1 a 11",3,IF(BO589="11,5 a 21,5",4,IF(BO589="22","NORMA",IF(BO589="22,5 a 32,5",5,IF(BO589="33 a 43",6,""))))))))</f>
        <v>3</v>
      </c>
      <c r="BQ589" s="9" t="n">
        <v>6</v>
      </c>
      <c r="BR589" s="10" t="str">
        <f aca="false">IF(BQ589="","",IF(AND(BQ589&gt;=-20,BQ589&lt;=-15),"-20 a -15",IF(AND(BQ589&gt;=-14.5,BQ589&lt;=-9.5),"-14,5 a -9,5",IF(AND(BQ589&gt;=-9,BQ589&lt;=-4),"-9 a -4",IF(AND(BQ589&gt;=-3.5,BQ589&lt;=2.5),"-3,5 a 2,5",IF(AND(BQ589&gt;=3,BQ589&lt;=8),"3 a 8",IF(AND(BQ589&gt;=8.5,BQ589&lt;=13.5),"8,5 a 13,5",IF(AND(BQ589&gt;=14,BQ589&lt;=17.5),"14 a 17,5",IF(BQ589=18,"18",IF(AND(BQ589&gt;=18.5,BQ589&lt;=23.5),"18,5 a 23,5",IF(AND(BQ589&gt;=24,BQ589&lt;=29),"24 a 29",IF(AND(BQ589&gt;=29.5,BQ589&lt;=34.5),"29,5 a 34,5",IF(AND(BQ589&gt;=35,BQ589&lt;=40),"35 a 40","Fuera de rango")))))))))))))</f>
        <v>3 a 8</v>
      </c>
      <c r="BS589" s="11" t="n">
        <f aca="false">IF(BR589="","",IF(BR589="-20 a -15",1,IF(BR589="-14,5 a -9,5",2,IF(BR589="-9 a -4",3,IF(BR589="-3,5 a 2,5",4,IF(BR589="3 a 8",5,IF(BR589="8,5 a 13,5",6,IF(BR589="14 a 17,5",7,IF(BR589="18","NORMA",IF(BR589="18,5 a 23,5",8,IF(BR589="24 a 29",9,IF(BR589="29,5 a 34,5",10,IF(BR589="35 a 40",11,"")))))))))))))</f>
        <v>5</v>
      </c>
      <c r="BT589" s="9" t="n">
        <v>-3</v>
      </c>
      <c r="BU589" s="10" t="str">
        <f aca="false">IF(BT589="","",IF(AND(BT589&gt;=-20,BT589&lt;=-18),"-20 a -18",IF(AND(BT589&gt;=-17.5,BT589&lt;=-15.5),"-17,5 a -15,5",IF(AND(BT589&gt;=-15,BT589&lt;=-13),"-15 a -13",IF(AND(BT589&gt;=-12.5,BT589&lt;=-10.5),"-12,5 a -10,5",IF(AND(BT589&gt;=-10,BT589&lt;=-8),"-10 a -8",IF(AND(BT589&gt;=-7.5,BT589&lt;=-5.5),"-7,5 a -5,5",IF(AND(BT589&gt;=-5,BT589&lt;=-3),"-5 a -3",IF(AND(BT589&gt;=-2.5,BT589&lt;=-0.5),"-2,5 a -0,5",IF(BT589=0,"0",IF(AND(BT589&gt;=0.5,BT589&lt;=2.5),"0,5 a 2,5",IF(AND(BT589&gt;=3,BT589&lt;=5),"3 a 5",IF(AND(BT589&gt;=5.5,BT589&lt;=7.5),"5,5 a 7,5",IF(AND(BT589&gt;=8,BT589&lt;=10),"8 a 10",IF(AND(BT589&gt;=10.5,BT589&lt;=12.5),"10,5 a 12,5",IF(AND(BT589&gt;=13,BT589&lt;=15),"13 a 15",IF(AND(BT589&gt;=15.5,BT589&lt;=17.5),"15,5 a 17,5",IF(AND(BT589&gt;=18,BT589&lt;=20),"18 a 20","Fuera de rango"))))))))))))))))))</f>
        <v>-5 a -3</v>
      </c>
      <c r="BV589" s="11" t="n">
        <f aca="false">IF(BT589="","",IF(BT589=0,"NORMA",IF(AND(BT589&gt;=-20,BT589&lt;=-18),2,IF(AND(BT589&gt;=-17.5,BT589&lt;=-15.5),2,IF(AND(BT589&gt;=-15,BT589&lt;=-13),3,IF(AND(BT589&gt;=-12.5,BT589&lt;=-10.5),4,IF(AND(BT589&gt;=-10,BT589&lt;=-8),5,IF(AND(BT589&gt;=-7.5,BT589&lt;=-5.5),6,IF(AND(BT589&gt;=-5,BT589&lt;=-3),7,IF(AND(BT589&gt;=-2.5,BT589&lt;=-0.5),8,IF(AND(BT589&gt;=0.5,BT589&lt;=2.5),9,IF(AND(BT589&gt;=3,BT589&lt;=5),10,IF(AND(BT589&gt;=5.5,BT589&lt;=7.5),11,IF(AND(BT589&gt;=8,BT589&lt;=10),12,IF(AND(BT589&gt;=10.5,BT589&lt;=12.5),13,IF(AND(BT589&gt;=13,BT589&lt;=15),14,IF(AND(BT589&gt;=15.5,BT589&lt;=17.5),15,IF(AND(BT589&gt;=18,BT589&lt;=20),16,"Fuera de rango"))))))))))))))))))</f>
        <v>7</v>
      </c>
      <c r="BW589" s="9" t="n">
        <v>-6</v>
      </c>
      <c r="BX589" s="10" t="n">
        <f aca="false">18.5- (0.3*H589)</f>
        <v>10.1</v>
      </c>
      <c r="BY589" s="10" t="n">
        <f aca="false">(BW589)-(BX589)</f>
        <v>-16.1</v>
      </c>
      <c r="BZ589" s="10" t="str">
        <f aca="false">IF(BY589="","",IF(BY589&lt;-27.5,"De -30 a -28",IF(BY589&lt;-25,"De -27,5 a -25,5",IF(BY589&lt;-22.5,"De -25 a -23",IF(BY589&lt;-20,"De -22,5 a -20,5",IF(BY589&lt;-17.5,"De -20 a -18",IF(BY589&lt;-15,"De -17,5 a -15,5",IF(BY589&lt;-12.5,"De -15 a -13",IF(BY589&lt;-10,"De -12,5 a -10,5",IF(BY589&lt;-7.5,"De -10 a -8",IF(BY589&lt;-5,"De -7,5 a -5,5",IF(BY589&lt;-2.5,"De -5 a -3",IF(BY589&lt;0,"De -2,5 a -0,5",IF(BY589&lt;2.5,"De 0 a 2",IF(BY589&lt;5,"De 2,5 a 4,5",IF(BY589&lt;7.5,"De 5 a 7",IF(BY589&lt;10,"De 7,5 a 9,5",IF(BY589&lt;12.5,"De 10 a 12",IF(BY589&lt;15,"De 12,5 a 14,5",IF(BY589&lt;17.5,"De 15 a 17",IF(BY589&lt;20,"De 17,5 a 19,5",IF(BY589&lt;22.5,"De 20 a 22",IF(BY589&lt;25,"De 22,5 a 24,5",IF(BY589&lt;27.5,"De 25 a 27","De 27,5 a 30"))))))))))))))))))))))))</f>
        <v>De -17,5 a -15,5</v>
      </c>
      <c r="CA589" s="12" t="n">
        <f aca="false">IF(BY589="","",IF(BY589&lt;=-28,1,IF(BY589&lt;=-25.5,2,IF(BY589&lt;=-23,3,IF(BY589&lt;=-20.5,4,IF(BY589&lt;=-18,5,IF(BY589&lt;=-15.5,6,IF(BY589&lt;=-13,7,IF(BY589&lt;=-10.5,8,IF(BY589&lt;=-8,9,IF(BY589&lt;=-5.5,10,IF(BY589&lt;=-3,11,IF(BY589&lt;=-0.5,12,IF(BY589&lt;=2,13,IF(BY589&lt;=4.5,14,IF(BY589&lt;=7,15,IF(BY589&lt;=9.5,16,IF(BY589&lt;=12,17,IF(BY589&lt;=14.5,18,IF(BY589&lt;=17,19,IF(BY589&lt;=19.5,20,IF(BY589&lt;=22,21,IF(BY589&lt;=24.5,22,IF(BY589&lt;=27,23,IF(BY589&lt;=30,24,"Fuera de rango")))))))))))))))))))))))))</f>
        <v>6</v>
      </c>
      <c r="CB589" s="9" t="n">
        <v>-5.5</v>
      </c>
      <c r="CC589" s="10" t="n">
        <f aca="false">18.5- (0.3*H589)</f>
        <v>10.1</v>
      </c>
      <c r="CD589" s="10" t="n">
        <f aca="false">(CB589)-(CC589)</f>
        <v>-15.6</v>
      </c>
      <c r="CE589" s="10" t="str">
        <f aca="false">IF(CD589="","",IF(CD589&lt;-27.5,"De -30 a -28",IF(CD589&lt;-25,"De -27,5 a -25,5",IF(CD589&lt;-22.5,"De -25 a -23",IF(CD589&lt;-20,"De -22,5 a -20,5",IF(CD589&lt;-17.5,"De -20 a -18",IF(CD589&lt;-15,"De -17,5 a -15,5",IF(CD589&lt;-12.5,"De -15 a -13",IF(CD589&lt;-10,"De -12,5 a -10,5",IF(CD589&lt;-7.5,"De -10 a -8",IF(CD589&lt;-5,"De -7,5 a -5,5",IF(CD589&lt;-2.5,"De -5 a -3",IF(CD589&lt;0,"De -2,5 a -0,5",IF(CD589&lt;=2,"De 0 a 2",IF(CD589&lt;=4.5,"De 2,5 a 4,5",IF(CD589&lt;=7,"De 5 a 7",IF(CD589&lt;=9.5,"De 7,5 a 9,5",IF(CD589&lt;=12,"De 10 a 12",IF(CD589&lt;=14.5,"De 12,5 a 14,5",IF(CD589&lt;=17,"De 15 a 17",IF(CD589&lt;=19.5,"De 17,5 a 19,5",IF(CD589&lt;=22,"De 20 a 22",IF(CD589&lt;=24.5,"De 22,5 a 24,5",IF(CD589&lt;=27,"De 25 a 27","De 27,5 a 30"))))))))))))))))))))))))</f>
        <v>De -17,5 a -15,5</v>
      </c>
      <c r="CF589" s="12" t="n">
        <f aca="false">IF(CD589="","",IF(CD589&lt;-27.5,1,IF(CD589&lt;-25,2,IF(CD589&lt;-22.5,3,IF(CD589&lt;-20,4,IF(CD589&lt;-17.5,5,IF(CD589&lt;-15,6,IF(CD589&lt;-12.5,7,IF(CD589&lt;-10,8,IF(CD589&lt;-7.5,9,IF(CD589&lt;-5,10,IF(CD589&lt;-2.5,11,IF(CD589&lt;0,12,IF(CD589&lt;2.5,13,IF(CD589&lt;5,14,IF(CD589&lt;7.5,15,IF(CD589&lt;10,16,IF(CD589&lt;12.5,17,IF(CD589&lt;15,18,IF(CD589&lt;17.5,19,IF(CD589&lt;20,20,IF(CD589&lt;22.5,21,IF(CD589&lt;25,22,IF(CD589&lt;27.5,23,24))))))))))))))))))))))))</f>
        <v>6</v>
      </c>
      <c r="CG589" s="9" t="n">
        <v>-4.5</v>
      </c>
      <c r="CH589" s="10" t="str">
        <f aca="false">IF(CG589="","",IF(AND(CG589&gt;=-10,CG589&lt;=-9.5),"-10 a -9,5",IF(AND(CG589&gt;-9.5,CG589&lt;=-8.5),"-9 a -8,5",IF(AND(CG589&gt;-8.5,CG589&lt;=-7.5),"-8 a -7,5",IF(AND(CG589&gt;-7.5,CG589&lt;=-6.5),"-7 a -6,5",IF(AND(CG589&gt;-6.5,CG589&lt;=-5.5),"-6 a -5,5",IF(AND(CG589&gt;-5.5,CG589&lt;=-4.5),"-5 a -4,5",IF(AND(CG589&gt;-4.5,CG589&lt;=-3.5),"-4 a -3,5",IF(AND(CG589&gt;-3.5,CG589&lt;=-2.5),"-3 a -2,5",IF(CG589=-2.25,"-2,25",IF(AND(CG589&gt;-2.5,CG589&lt;=-1.5),"-2 a -1,5",IF(AND(CG589&gt;-1.5,CG589&lt;=-0.5),"-1 a -0,5",IF(AND(CG589&gt;-0.5,CG589&lt;=0.5),"0 a 0,5",IF(AND(CG589&gt;0.5,CG589&lt;=1.5),"1 a 1,5",IF(AND(CG589&gt;1.5,CG589&lt;=2.5),"2 a 2,5",IF(AND(CG589&gt;2.5,CG589&lt;=3.5),"3 a 3,5",IF(AND(CG589&gt;3.5,CG589&lt;=4.5),"4 a 4,5",IF(AND(CG589&gt;4.5,CG589&lt;=5.5),"5 a 5,5",IF(AND(CG589&gt;5.5,CG589&lt;=6.5),"6 a 6,5",IF(AND(CG589&gt;6.5,CG589&lt;=7.5),"7 a 7,5",IF(AND(CG589&gt;7.5,CG589&lt;=8.5),"8 a 8,5",IF(AND(CG589&gt;8.5,CG589&lt;=9.5),"9 a 9,5",IF(CG589&gt;=10,"10","Fuera de rango")))))))))))))))))))))))</f>
        <v>-5 a -4,5</v>
      </c>
      <c r="CI589" s="11" t="n">
        <f aca="false">IF(CG589="","",IF(CG589=-2.25,"NORMA",IF(CG589&lt;=-9.5,1,IF(CG589&lt;=-8.5,2,IF(CG589&lt;=-7.5,3,IF(CG589&lt;=-6.5,4,IF(CG589&lt;=-5.5,5,IF(CG589&lt;=-4.5,6,IF(CG589&lt;=-3.5,7,IF(CG589&lt;=-2.5,8,IF(CG589&lt;=-1.5,9,IF(CG589&lt;=-0.5,10,IF(CG589&lt;=0.5,11,IF(CG589&lt;=1.5,12,IF(CG589&lt;=2.5,13,IF(CG589&lt;=3.5,14,IF(CG589&lt;=4.5,15,IF(CG589&lt;=5.5,16,IF(CG589&lt;=6.5,17,IF(CG589&lt;=7.5,18,IF(CG589&lt;=8.5,19,IF(CG589&lt;=9.5,20,IF(CG589=10,21,"Fuera de rango")))))))))))))))))))))))</f>
        <v>6</v>
      </c>
      <c r="CJ589" s="9" t="n">
        <v>2.5</v>
      </c>
      <c r="CK589" s="10" t="str">
        <f aca="false">IF(CJ589="","",IF(AND(CJ589&gt;=-6,CJ589&lt;=-5.5),"-6 a -5,5",IF(AND(CJ589&gt;-5.5,CJ589&lt;=-4.5),"-5 a -4,5",IF(AND(CJ589&gt;-4.5,CJ589&lt;=-3.5),"-4 a -3,5",IF(AND(CJ589&gt;-3.5,CJ589&lt;=-2.5),"-3 a -2,5",IF(AND(CJ589&gt;-2.5,CJ589&lt;=-1.5),"-2 a -1,5",IF(AND(CJ589&gt;-1.5,CJ589&lt;=-0.5),"-1 a -0,5",IF(AND(CJ589&gt;-0.5,CJ589&lt;=0.5),"0 a 0,5",IF(AND(CJ589&gt;0.5,CJ589&lt;=1.5),"1 a 1,5",IF(AND(CJ589&gt;1.5,CJ589&lt;2.5),"2",IF(AND(CJ589&gt;=2.5,CJ589&lt;=3),"2,5 a 3",IF(AND(CJ589&gt;3,CJ589&lt;=4),"3,5 a 4",IF(AND(CJ589&gt;4,CJ589&lt;=5),"4,5 a 5",IF(AND(CJ589&gt;5,CJ589&lt;=6),"5,5 a 6",IF(AND(CJ589&gt;6,CJ589&lt;=7),"6,5 a 7",IF(AND(CJ589&gt;7,CJ589&lt;=8),"7,5 a 8",IF(AND(CJ589&gt;8,CJ589&lt;=9.5),"8,5 a 9,5",IF(CJ589=10,"10","Fuera de rango"))))))))))))))))))</f>
        <v>2,5 a 3</v>
      </c>
      <c r="CL589" s="11" t="n">
        <f aca="false">IF(CK589="","",IF(OR(CK589="-6 a -5,5",CK589="-6 - -5,5"),1,IF(OR(CK589="-5 a -4,5",CK589="-5 - -4,5"),2,IF(OR(CK589="-4 a -3,5",CK589="-4 - -3,5"),3,IF(OR(CK589="-3 a -2,5",CK589="-3 - -2,5"),4,IF(OR(CK589="-2 a -1,5",CK589="-2 - -1,5"),5,IF(OR(CK589="-1 a -0,5",CK589="-1 - -0,5"),6,IF(OR(CK589="0 a 0,5",CK589="0 - 0,5"),7,IF(OR(CK589="1 a 1,5",CK589="1 - 1,5"),8,IF(CK589="2","NORMA",IF(OR(CK589="2,5 a 3",CK589="2,5 - 3"),9,IF(OR(CK589="3,5 a 4",CK589="3,5 - 4"),10,IF(OR(CK589="4,5 a 5",CK589="4,5 - 5"),11,IF(OR(CK589="5,5 a 6",CK589="5,5 - 6"),12,IF(OR(CK589="6,5 a 7",CK589="6,5 - 7"),13,IF(OR(CK589="7,5 a 8",CK589="7,5 - 8"),14,IF(OR(CK589="8,5 a 9",CK589="8,5 - 9,5",CK589="9 a 9,5"),15,IF(CK589="10",15,IF(OR(CK589="0,5 a 1",CK589="0,5 - 1"),7,"Fuera de rango")))))))))))))))))))</f>
        <v>9</v>
      </c>
      <c r="CO589" s="10" t="str">
        <f aca="false">IF(CM589&gt;0,"EME"," ")</f>
        <v> </v>
      </c>
      <c r="CQ589" s="10" t="str">
        <f aca="false">IF(CP589&gt;0,"0", " ")</f>
        <v> </v>
      </c>
      <c r="CR589" s="10" t="str">
        <f aca="false">IF(CP589&gt;0,"EME"," ")</f>
        <v> </v>
      </c>
      <c r="CS589" s="9" t="n">
        <v>0</v>
      </c>
      <c r="CV589" s="9" t="n">
        <v>0</v>
      </c>
      <c r="CY589" s="9" t="n">
        <v>-2.5</v>
      </c>
      <c r="DB589" s="9" t="n">
        <v>-2.5</v>
      </c>
      <c r="DC589" s="11" t="str">
        <f aca="false">IF(DB589&lt;0,"2"," ")</f>
        <v>2</v>
      </c>
      <c r="DD589" s="11" t="str">
        <f aca="false">IF(DB589&lt;0,"MIO"," ")</f>
        <v>MIO</v>
      </c>
      <c r="DE589" s="9" t="n">
        <v>0</v>
      </c>
      <c r="DF589" s="10" t="str">
        <f aca="false">IF(DE589&lt;0,"3"," ")</f>
        <v> </v>
      </c>
      <c r="DG589" s="10" t="str">
        <f aca="false">IF(DE589&lt;0,"AST"," ")</f>
        <v> </v>
      </c>
      <c r="DH589" s="9" t="n">
        <v>0</v>
      </c>
      <c r="DI589" s="10" t="str">
        <f aca="false">IF(DH589&lt;0,"3"," ")</f>
        <v> </v>
      </c>
      <c r="DJ589" s="10" t="str">
        <f aca="false">IF(DH589&lt;0,"AST"," ")</f>
        <v> </v>
      </c>
      <c r="DK589" s="9" t="n">
        <v>0</v>
      </c>
      <c r="DL589" s="10" t="str">
        <f aca="false">IF(DK589&gt;0,"4"," ")</f>
        <v> </v>
      </c>
      <c r="DM589" s="10" t="str">
        <f aca="false">IF(DK589&gt;0,"PRE"," ")</f>
        <v> </v>
      </c>
      <c r="DN589" s="9" t="n">
        <v>0</v>
      </c>
      <c r="DO589" s="10" t="str">
        <f aca="false">IF(DN589&gt;0,"4"," ")</f>
        <v> </v>
      </c>
      <c r="DP589" s="10" t="str">
        <f aca="false">IF(DN589&gt;0,"PRE"," ")</f>
        <v> </v>
      </c>
      <c r="DS589" s="12" t="str">
        <f aca="false">CONCATENATE(CO589,CU589,DA589,DG589,DM589)</f>
        <v>   </v>
      </c>
      <c r="DT589" s="10" t="e">
        <f aca="false" t="array" ref="DT589">_xlfn.IFS(DS589="EME    ","0", DS589=" HIP   ","1", DS589="  MIO  ","2", DS589="   AST ","3", DS589="    PRE","4", DS589="EME   PRE","5", DS589=" HIP  PRE","6", DS589=" HIP AST ","7", DS589="  MIO PRE","8", DS589="  MIOAST ","9", DS589="   ASTPRE","10",DS589=" HIP ASTPRE","11", DS589="  MIOASTPRE","12", DS589="     ","0")</f>
        <v>#N/A</v>
      </c>
      <c r="DV589" s="1" t="e">
        <f aca="false" t="array" ref="DV589">_xlfn.IFS(DU589="SI","2", DU589="NO","1")</f>
        <v>#N/A</v>
      </c>
      <c r="DX589" s="11" t="str">
        <f aca="false">IF(DW589=0,"1","2")</f>
        <v>1</v>
      </c>
      <c r="DY589" s="11" t="str">
        <f aca="false" t="array" ref="DY589">_xlfn.IFS(DW589=0,"0", DW589=0.25, "1", DW589=0.5,"2", DW589=0.75,"3", DW589=1,"4",DW589=1.25,"5", DW589=1.5,"6", DW589=1.75,"7", DW589=2,"8")</f>
        <v>0</v>
      </c>
      <c r="EA589" s="11" t="str">
        <f aca="false">IF(DZ589=0,"1","2")</f>
        <v>1</v>
      </c>
      <c r="EB589" s="11" t="str">
        <f aca="false" t="array" ref="EB589">_xlfn.IFS(DZ589=0,"0", DZ589=0.25, "1", DZ589=0.5,"2", DZ589=0.75,"3", DZ589=1,"4",DZ589=1.25,"5", DZ589=1.5,"6", DZ589=1.75,"7", DZ589=2,"8")</f>
        <v>0</v>
      </c>
      <c r="ED589" s="10" t="str">
        <f aca="false">IF(EC589=0,"1","2")</f>
        <v>1</v>
      </c>
      <c r="EE589" s="11" t="str">
        <f aca="false" t="array" ref="EE589">_xlfn.IFS(EC589=0,"0", EC589=-0.25, "1", EC589=-0.5,"2", EC589=-0.75,"3", EC589=-1,"4",EC589=-1.25,"5", EC589=-1.5,"6", EC589=-1.75,"7", EC589=-2,"8", EC589=-2.25,"9",EC589=-2.5,"10", EC589=-2.75,"11", EC589=-3,"12", EC589=-3.25,"13", EC589=-3.5,"14", EC589=-3.75,"15",EC589=-4,"16")</f>
        <v>0</v>
      </c>
      <c r="EG589" s="10" t="str">
        <f aca="false">IF(EF589=0,"1","2")</f>
        <v>1</v>
      </c>
      <c r="EH589" s="11" t="str">
        <f aca="false" t="array" ref="EH589">_xlfn.IFS(EF589=0,"0", EF589=-0.25, "1", EF589=-0.5,"2", EF589=-0.75,"3", EF589=-1,"4",EF589=-1.25,"5", EF589=-1.5,"6", EF589=-1.75,"7", EF589=-2,"8", EF589=-2.25,"9",EF589=-2.5,"10", EF589=-2.75,"11", EF589=-3,"12", EF589=-3.25,"13", EF589=-3.5,"14", EF589=-3.75,"15",EF589=-4,"16")</f>
        <v>0</v>
      </c>
      <c r="EJ589" s="11" t="str">
        <f aca="false">IF(EI589=0,"1","2")</f>
        <v>1</v>
      </c>
      <c r="EK589" s="11" t="str">
        <f aca="false" t="array" ref="EK589">_xlfn.IFS(EI589=0,"0", EI589=-0.25, "1", EI589=-0.5,"2", EI589=-0.75,"3", EI589=-1,"4",EI589=-1.25,"5", EI589=-1.5,"6", EI589=-1.75,"7", EI589=-2,"8", EI589=-2.25,"9", EI589=-2.25,"9",EI589=-2.5,"10", EI589=-2.75,"11", EI589=-3,"12", EI589=-3.25,"13", EI589=-3.5,"14", EI589=-3.75,"15",EI589=-4,"16", EI589=0.25, "17", EI589=0.5, "18")</f>
        <v>0</v>
      </c>
      <c r="EM589" s="11" t="str">
        <f aca="false">IF(EL589=0,"1","2")</f>
        <v>1</v>
      </c>
      <c r="EN589" s="11" t="str">
        <f aca="false" t="array" ref="EN589">_xlfn.IFS(EL589=0.25,"17",EL589=0.5,"18", EL589=0,"0", EL589=-0.25, "1", EL589=-0.5,"2", EL589=-0.75,"3", EL589=-1,"4",EL589=-1.25,"5", EL589=-1.5,"6", EL589=-1.75,"7", EL589=-2,"8",EL589= -2.25,"9",EL589=-2.5,"10",EL589= -2.75,"11",EL589= -3,"12",EL589= -3.25,"13",EL589= -3.5,"14",EL589= -3.75,"15",EL589=-4,"16")</f>
        <v>0</v>
      </c>
      <c r="EP589" s="11" t="str">
        <f aca="false">IF(EO589=0,"1","2")</f>
        <v>1</v>
      </c>
      <c r="EQ589" s="11" t="str">
        <f aca="false" t="array" ref="EQ589">_xlfn.IFS(EO589=0,"0", EO589=0.25, "1", EO589=0.5,"2", EO589=0.75,"3", EO589=1,"4",EO589=1.25,"5", EO589=1.5,"6", EO589=1.75,"7", EO589=2,"8", EO589=2.25,"9", EO589=2.25,"9",EO589=2.5,"10", EO589=2.75,"11", EO589=3,"12", EO589=3.25,"13", EO589=3.5,"14", EO589=3.75,"15",EO589=4,"16", EO589=-0.25, "17", bq=-0.5, "18")</f>
        <v>0</v>
      </c>
      <c r="ES589" s="11" t="str">
        <f aca="false">IF(ER589=0,"1","2")</f>
        <v>1</v>
      </c>
      <c r="ET589" s="11" t="str">
        <f aca="false" t="array" ref="ET589">_xlfn.IFS(ER589=0,"0", ER589=0.25, "1", ER589=0.5,"2", ER589=0.75,"3", ER589=1,"4",ER589=1.25,"5", ER589=1.5,"6", ER589=1.75,"7", ER589=2,"8", ER589=2.25,"9", ER589=2.25,"9",ER589=2.5,"10", ER589=2.75,"11", ER589=3,"12", ER589=3.25,"13", ER589=3.5,"14", ER589=3.75,"15",ER589=4,"16", ER589=-0.25, "17", bq=-0.5, "18")</f>
        <v>0</v>
      </c>
      <c r="EV589" s="14" t="e">
        <f aca="false">VLOOKUP(EU589,LEYENDA!$G$2:$H$8,2,TRUE())</f>
        <v>#N/A</v>
      </c>
      <c r="EW589" s="14" t="e">
        <f aca="false" t="array" ref="EW589">_xlfn.IFS(EV589="0-5","1", EV589="6-12","2", EV589="13-18","3", EV589="19-24","4", EV589="25-36","5", EV589="37-48","6", EV589="49-60","7")</f>
        <v>#N/A</v>
      </c>
    </row>
    <row r="590" customFormat="false" ht="13.5" hidden="false" customHeight="false" outlineLevel="0" collapsed="false">
      <c r="A590" s="1" t="n">
        <v>232</v>
      </c>
      <c r="B590" s="2" t="n">
        <v>1</v>
      </c>
      <c r="C590" s="33" t="n">
        <v>44887</v>
      </c>
      <c r="E590" s="5" t="str">
        <f aca="false">VLOOKUP(A590,'286'!$A$3:$J$6279,10,FALSE())</f>
        <v>ORJARESA BASA, CHRISTIAN</v>
      </c>
      <c r="F590" s="4" t="str">
        <f aca="false">VLOOKUP(A590,'286'!$A$3:$I$1768,3,FALSE())</f>
        <v>ORBACHRIS</v>
      </c>
      <c r="G590" s="6" t="n">
        <f aca="false">VLOOKUP(A590,'286'!$A$3:$I$1768,4,FALSE())</f>
        <v>32321</v>
      </c>
      <c r="H590" s="7" t="n">
        <f aca="false">YEAR(C590)-YEAR(G590)</f>
        <v>34</v>
      </c>
      <c r="I590" s="1" t="str">
        <f aca="false">VLOOKUP(H590,LEYENDA!$C$2:$D$6,2,TRUE())</f>
        <v>25-40</v>
      </c>
      <c r="J590" s="5" t="str">
        <f aca="false">VLOOKUP(A590,'286'!$A$3:$I$1768,7,FALSE())</f>
        <v>H</v>
      </c>
      <c r="K590" s="8" t="n">
        <f aca="false">VLOOKUP(A590,'286'!$A$3:$I$1768,2,FALSE())</f>
        <v>0</v>
      </c>
      <c r="L590" s="4" t="str">
        <f aca="false">VLOOKUP(A590,'286'!$A$3:$I$1768,8,FALSE())</f>
        <v>D</v>
      </c>
      <c r="M590" s="4" t="str">
        <f aca="false">VLOOKUP(A590,'286'!$A$3:$I$1768,9,FALSE())</f>
        <v>D</v>
      </c>
      <c r="N590" s="8" t="str">
        <f aca="false">IF(R590=O590, "MISMA","CONTRARIA")</f>
        <v>MISMA</v>
      </c>
      <c r="O590" s="8" t="str">
        <f aca="false" t="array" ref="O590">_xlfn.IFS(L590="D","1", L590="I","2")</f>
        <v>1</v>
      </c>
      <c r="P590" s="8" t="e">
        <f aca="false" t="array" ref="P590">_xlfn.IFS(K590="OD","1", K590="OI","2")</f>
        <v>#N/A</v>
      </c>
      <c r="Q590" s="1" t="str">
        <f aca="false" t="array" ref="Q590">_xlfn.IFS(J590="M","1", J590="H","2")</f>
        <v>2</v>
      </c>
      <c r="R590" s="8" t="str">
        <f aca="false" t="array" ref="R590">_xlfn.IFS(M590="D","1", M590="I","2")</f>
        <v>1</v>
      </c>
      <c r="S590" s="1" t="str">
        <f aca="false" t="array" ref="S590">_xlfn.IFS(N590="CONTRARIA", "1",N590= "MISMA","2")</f>
        <v>2</v>
      </c>
      <c r="T590" s="1" t="str">
        <f aca="false" t="array" ref="T590">_xlfn.IFS(I590="0-12","1", I590="13-24","2", I590="25-40","3", I590="41-60","4", I590="61-100","5")</f>
        <v>3</v>
      </c>
      <c r="U590" s="9" t="n">
        <v>-0.5</v>
      </c>
      <c r="V590" s="10" t="str">
        <f aca="false">IF(U590="","",IF(AND(U590&gt;=-9,U590&lt;=-6.5),"-9 a -6,5",IF(AND(U590&gt;=-6,U590&lt;=-3.5),"-6 a -3,5",IF(AND(U590&gt;=-3,U590&lt;=-1),"-3 a -1",IF(U590=-0.5,"-0,5",IF(AND(U590&gt;=0,U590&lt;=2.5),"0 a 2,5",IF(AND(U590&gt;=3,U590&lt;=5.5),"3 a 5,5",IF(AND(U590&gt;=6,U590&lt;=8.5),"6 a 8,5",IF(AND(U590&gt;=9,U590&lt;=20),"9 a 20","Fuera de rango")))))))))</f>
        <v>-0,5</v>
      </c>
      <c r="W590" s="11" t="str">
        <f aca="false">IF(V590="","",IF(V590="-9 a -6,5",2,IF(V590="-6 a -3,5",3,IF(V590="-3 a -1",4,IF(V590="-0,5","NORMA",IF(V590="0 a 2,5",5,IF(V590="3 a 5,5",6,IF(V590="6 a 8,5",7,IF(V590="9 a 20",8,"Fuera de rango")))))))))</f>
        <v>NORMA</v>
      </c>
      <c r="X590" s="9" t="n">
        <v>8</v>
      </c>
      <c r="Y590" s="11" t="str">
        <f aca="false">IF(X590="","",IF(AND(X590&gt;=0,X590&lt;=4),"0 a 4",IF(AND(X590&gt;=4.5,X590&lt;=8.5),"4,5 a 8,5",IF(X590=9,"9",IF(AND(X590&gt;=9.5,X590&lt;=13),"9,5 a 13",IF(AND(X590&gt;=13.5,X590&lt;=20),"13,5 a 20",IF(AND(X590&gt;=20.5,X590&lt;=35),"20,5 a 35","Fuera de rango")))))))</f>
        <v>4,5 a 8,5</v>
      </c>
      <c r="Z590" s="11" t="n">
        <f aca="false">IF(Y590="","",IF(Y590="0 a 4",1,IF(Y590="4,5 a 8,5",2,IF(Y590="9","NORMA",IF(Y590="9,5 a 13",3,IF(Y590="13,5 a 20",4,IF(Y590="20,5 a 35",5,"Fuera de rango")))))))</f>
        <v>2</v>
      </c>
      <c r="AA590" s="9" t="n">
        <v>16</v>
      </c>
      <c r="AB590" s="10" t="str">
        <f aca="false">IF(AA590="","",IF(AND(AA590&gt;=0,AA590&lt;=9),"0 a 9",IF(AND(AA590&gt;=9.5,AA590&lt;=18.5),"9,5 a 18,5",IF(AA590=19,"19",IF(AND(AA590&gt;=19.5,AA590&lt;=28),"19,5 a 28",IF(AND(AA590&gt;=28.5,AA590&lt;=40),"28,5 a 40","Fuera de rango"))))))</f>
        <v>9,5 a 18,5</v>
      </c>
      <c r="AC590" s="11" t="n">
        <f aca="false" t="array" ref="AC590">_xlfn.IFS(AB590="","",AB590="0 a 9",1,AB590="9,5 a 18,5",2,AB590="19","NORMA",AB590="19,5 a 28",3,AB590="28,5 a 40",4,TRUE(),"Fuera de rango")</f>
        <v>2</v>
      </c>
      <c r="AD590" s="9" t="n">
        <v>12</v>
      </c>
      <c r="AE590" s="10" t="str">
        <f aca="false">IF(AD590="","",IF(AND(AD590&gt;=-10,AD590&lt;=0),"De -10 a 0",IF(AND(AD590&gt;=0.5,AD590&lt;=9.5),"0,5 a 9,5",IF(AD590=10,"10",IF(AND(AD590&gt;=10.5,AD590&lt;=20),"10,5 a 20",IF(AND(AD590&gt;=20.5,AD590&lt;=40),"20,5 a 40","Fuera de rango"))))))</f>
        <v>10,5 a 20</v>
      </c>
      <c r="AF590" s="12" t="n">
        <f aca="false">IF(AD590="","",IF(AND(AD590&gt;=-10,AD590&lt;=0),1,IF(AND(AD590&gt;=0.5,AD590&lt;=9.5),2,IF(AD590=10,"NORMA",IF(AND(AD590&gt;=10.5,AD590&lt;=20),3,IF(AND(AD590&gt;=20.5,AD590&lt;=40),4,""))))))</f>
        <v>3</v>
      </c>
      <c r="AG590" s="9" t="n">
        <v>10</v>
      </c>
      <c r="AH590" s="10" t="str">
        <f aca="false">IF(AG590="","",IF(AND(AG590&gt;=0,AG590&lt;=4),"0 a 4",IF(AND(AG590&gt;=4.5,AG590&lt;=8.5),"4,5 a 8,5",IF(AG590=9,"9",IF(AND(AG590&gt;=9.5,AG590&lt;=13),"9,5 a 13",IF(AND(AG590&gt;=13.5,AG590&lt;=25),"13,5 a 25","Fuera de rango"))))))</f>
        <v>9,5 a 13</v>
      </c>
      <c r="AI590" s="10" t="n">
        <f aca="false">IF(AH590="","",IF(AH590="0 a 4",1,IF(AH590="4,5 a 8,5",2,IF(AH590="9","NORMA",IF(AH590="9,5 a 13",3,IF(AH590="13,5 a 25",4,""))))))</f>
        <v>3</v>
      </c>
      <c r="AJ590" s="9" t="n">
        <v>5</v>
      </c>
      <c r="AK590" s="10" t="str">
        <f aca="false">IF(AJ590="","",IF(AND(AJ590&gt;=-15,AJ590&lt;=-10.5),"-15 a -10,5",IF(AND(AJ590&gt;=-10,AJ590&lt;=-4),"-10 a -4",IF(AND(AJ590&gt;=-4.5,AJ590&lt;=0),"-4,5 a 0",IF(AND(AJ590&gt;=0.5,AJ590&lt;=4.5),"0,5 a 4,5",IF(AJ590=5,"5",IF(AND(AJ590&gt;=5.5,AJ590&lt;=10),"5,5 a 10",IF(AND(AJ590&gt;=10.5,AJ590&lt;=20),"10,5 a 20","Fuera de rango"))))))))</f>
        <v>5</v>
      </c>
      <c r="AL590" s="11" t="str">
        <f aca="false">IF(AK590="","",IF(AK590="-15 a -10,5",1,IF(AK590="-10 a -4",2,IF(AK590="-4,5 a 0",3,IF(AK590="0,5 a 4,5",4,IF(AK590="5","NORMA",IF(AK590="5,5 a 10",5,IF(AK590="10,5 a 20",6,"Error"))))))))</f>
        <v>NORMA</v>
      </c>
      <c r="AM590" s="9" t="n">
        <v>0</v>
      </c>
      <c r="AN590" s="10" t="str">
        <f aca="false">IF(AM590="","",IF(AND(AM590&gt;=-7.5,AM590&lt;=-5.5),"-7,5 a -5,5",IF(AND(AM590&gt;=-5,AM590&lt;=-3),"-5 a -3",IF(AND(AM590&gt;=-2.5,AM590&lt;=-0.5),"-2,5 a -0,5",IF(AM590=0,"0,00",IF(AND(AM590&gt;=0.5,AM590&lt;=2.5),"0,5 a 2,5",IF(AND(AM590&gt;=3,AM590&lt;=5),"3 a 5",IF(AND(AM590&gt;=5.5,AM590&lt;=7.5),"5,5 a 7,5",IF(AND(AM590&gt;=8,AM590&lt;=10),"8 a 10","Fuera de rango")))))))))</f>
        <v>0,00</v>
      </c>
      <c r="AO590" s="11" t="str">
        <f aca="false">IF(AN590="","",IF(AN590="-7,5 a -5,5",1,IF(AN590="-5 a -3",2,IF(AN590="-2,5 a -0,5",3,IF(AN590="0,00","NORMA",IF(AN590="0,5 a 2,5",4,IF(AN590="3 a 5",5,IF(AN590="5,5 a 7,5",6,IF(AN590="8 a 10",7,"Error")))))))))</f>
        <v>NORMA</v>
      </c>
      <c r="AP590" s="9" t="n">
        <v>5</v>
      </c>
      <c r="AQ590" s="10" t="str">
        <f aca="false">IF(AP590="","",IF(AND(AP590&gt;=-20,AP590&lt;=-9.5),"-20 a -9,5",IF(AND(AP590&gt;=-9,AP590&lt;=-6.5),"-9 a -6,5",IF(AP590=-6,"-6",IF(AND(AP590&gt;=-5.5,AP590&lt;=-3),"-5,5 a -3",IF(AND(AP590&gt;=-2.5,AP590&lt;=0),"-2,5 a 0",IF(AND(AP590&gt;=0.5,AP590&lt;=3),"0,5 a 3",IF(AND(AP590&gt;=3.5,AP590&lt;=6),"3,5 a 6",IF(AND(AP590&gt;=6.5,AP590&lt;=9),"6,5 a 9",IF(AND(AP590&gt;=9.5,AP590&lt;=20),"9,5 a 20","Fuera de rango"))))))))))</f>
        <v>3,5 a 6</v>
      </c>
      <c r="AR590" s="11" t="n">
        <f aca="false">IF(AQ590="","",IF(AQ590="-20 a -9,5",1,IF(AQ590="-9 a -6,5",2,IF(AQ590="-6","NORMA",IF(AQ590="-5,5 a -3",3,IF(AQ590="-2,5 a 0",4,IF(AQ590="0,5 a 3",5,IF(AQ590="3,5 a 6",6,IF(AQ590="6,5 a 9",7,IF(AQ590="9,5 a 20",8,""))))))))))</f>
        <v>6</v>
      </c>
      <c r="AS590" s="9" t="n">
        <v>8</v>
      </c>
      <c r="AT590" s="10" t="str">
        <f aca="false">IF(AS590="","",IF(AND(AS590&gt;=-16,AS590&lt;=-14),"-16 a -14",IF(AND(AS590&gt;=-13.5,AS590&lt;=-11.5),"-13,5 a -11,5",IF(AND(AS590&gt;=-11,AS590&lt;=-9),"-11 a -9",IF(AND(AS590&gt;=-8.5,AS590&lt;=-6.5),"-8,5 a -6,5",IF(AND(AS590&gt;=-6,AS590&lt;=-4),"-6 a -4",IF(AND(AS590&gt;=-3.5,AS590&lt;=-1.5),"-3,5 a -1,5",IF(AND(AS590&gt;=-1,AS590&lt;=1),"-1 a 1",IF(AND(AS590&gt;=1.5,AS590&lt;=3.5),"1,5 a 3,5",IF(AND(AS590&gt;=4,AS590&lt;=6),"4 a 6",IF(AND(AS590&gt;=6.5,AS590&lt;=8.5),"6,5 a 8,5",IF(AND(AS590&gt;=9,AS590&lt;=11),"9 a 11",IF(AND(AS590&gt;=11.5,AS590&lt;=13.5),"11,5 a 13,5",IF(AND(AS590&gt;=14,AS590&lt;=16),"14 a 16",IF(AND(AS590&gt;=16.5,AS590&lt;=18.5),"16,5 a 18,5",IF(AND(AS590&gt;=19,AS590&lt;=21),"19 a 21","Fuera de rango"))))))))))))))))</f>
        <v>6,5 a 8,5</v>
      </c>
      <c r="AU590" s="11" t="n">
        <f aca="false" t="array" ref="AU590">IF(AT590="","",_xlfn.IFS(AT590="-16 a -14",1,AT590="-13,5 a -11,5",2,AT590="-11 a -9",3,AT590="-8,5 a -6,5",4,AT590="-6 a -4",5,AT590="-3,5 a -1,5",6,AT590="-1 a 1",7,AT590="1,5 a 3,5",8,AT590="4 a 6","NORMA",AT590="6,5 a 8,5",9,AT590="9 a 11",10,AT590="11,5 a 13,5",11,AT590="14 a 16",12,AT590="16,5 a 18,5",13,AT590="19 a 21",14,TRUE(),""))</f>
        <v>9</v>
      </c>
      <c r="AV590" s="9" t="n">
        <v>1.5</v>
      </c>
      <c r="AW590" s="10" t="str">
        <f aca="false">IF(AV590="","",IF(AND(AV590&gt;=-1,AV590&lt;=-0.5),"-1 a -0,5",IF(AND(AV590&gt;-0.5,AV590&lt;=0),"De -0,5 a 0",IF(AND(AV590&gt;=0.25,AV590&lt;=0.75),"0,25 a 0,75",IF(AND(AV590&gt;=1,AV590&lt;=1.5),"1 a 1,5",IF(AND(AV590&gt;=1.75,AV590&lt;=2.25),"1,75 a 2,25",IF(AND(AV590&gt;=2.5,AV590&lt;=3),"2,5 a 3",IF(AND(AV590&gt;=3.25,AV590&lt;=3.75),"3,25 a 3,75","Fuera de rango"))))))))</f>
        <v>1 a 1,5</v>
      </c>
      <c r="AX590" s="10" t="n">
        <f aca="false">IF(AW590="","",IF(OR(AW590="-1 a -0,5",AW590="-1 a -0.5"),1,IF(OR(AW590="De -0,5 a 0",AW590="-0,5 a 0",AW590="De -0.5 a 0"),2,IF(OR(AW590="0,25 a 0,75",AW590="0.25 a 0.75"),"NORMA",IF(OR(AW590="1 a 1,5",AW590="1 a 1.5"),3,IF(OR(AW590="1,75 a 2,25",AW590="1.75 a 2.25"),4,IF(OR(AW590="2,5 a 3",AW590="2.5 a 3"),5,IF(OR(AW590="3,25 a 3,75",AW590="3.25 a 3.75"),6,""))))))))</f>
        <v>3</v>
      </c>
      <c r="AY590" s="9" t="n">
        <v>-3</v>
      </c>
      <c r="AZ590" s="10" t="str">
        <f aca="false">IF(AY590="","",IF(AND(AY590&gt;=-20,AY590&lt;=-9.5),"-20 a -9,5",IF(AND(AY590&gt;=-9,AY590&lt;=-6.5),"-9 a -6,5",IF(AY590=-6,"-6",IF(AND(AY590&gt;=-5.5,AY590&lt;=-3),"-5,5 a -3",IF(AND(AY590&gt;=-2.5,AY590&lt;=0),"-2,5 a 0",IF(AND(AY590&gt;=0.5,AY590&lt;=3),"0,5 a 3",IF(AND(AY590&gt;=3.5,AY590&lt;=6),"3,5 a 6","Fuera de rango"))))))))</f>
        <v>-5,5 a -3</v>
      </c>
      <c r="BA590" s="11" t="n">
        <f aca="false">IF(AZ590="","",IF(AZ590="-20 a -9,5",1,IF(AZ590="-9 a -6,5",2,IF(AZ590="-6","NORMA",IF(AZ590="-5,5 a -3",3,IF(AZ590="-2,5 a 0",4,IF(AZ590="0,5 a 3",5,IF(AZ590="3,5 a 6",6,""))))))))</f>
        <v>3</v>
      </c>
      <c r="BB590" s="9" t="n">
        <v>6</v>
      </c>
      <c r="BC590" s="10" t="str">
        <f aca="false" t="array" ref="BC590">IF(BB590="","",_xlfn.IFS(AND(BB590&gt;=0,BB590&lt;=2),"0 a 2",AND(BB590&gt;=2.5,BB590&lt;=4.5),"2,5 a 4,5",AND(BB590&gt;=5,BB590&lt;=7),"5 a 7",AND(BB590&gt;=7.5,BB590&lt;=9.5),"7,5 a 9,5",AND(BB590&gt;=10,BB590&lt;=12),"10 a 12",AND(BB590&gt;=12.5,BB590&lt;=14.5),"12,5 a 14,5",BB590=15,"15",AND(BB590&gt;=15.5,BB590&lt;=17.5),"15,5 a 17,5",AND(BB590&gt;=18,BB590&lt;=20),"18 a 20",AND(BB590&gt;=20.5,BB590&lt;=22.5),"20,5 a 22,5",AND(BB590&gt;=23,BB590&lt;=25),"23 a 25",TRUE(),"Fuera de rango"))</f>
        <v>5 a 7</v>
      </c>
      <c r="BD590" s="11" t="n">
        <f aca="false" t="array" ref="BD590">IF(BC590="","",_xlfn.IFS(BC590="0 a 2",1,BC590="2,5 a 4,5",2,BC590="5 a 7",3,BC590="7,5 a 9,5",4,BC590="10 a 12",5,BC590="12,5 a 14,5",6,BC590="15","NORMA",BC590="15,5 a 17,5",7,BC590="18 a 20",8,BC590="20,5 a 22,5",9,BC590="23 a 25",10,TRUE(),"Fuera de rango"))</f>
        <v>3</v>
      </c>
      <c r="BE590" s="9" t="n">
        <v>26</v>
      </c>
      <c r="BF590" s="10" t="str">
        <f aca="false">IF(BE590="","",IF(AND(BE590&gt;=-20,BE590&lt;=-10),"-20 a -10",IF(AND(BE590&gt;=-9.5,BE590&lt;=0.5),"-9,5 a 0,5",IF(AND(BE590&gt;=1,BE590&lt;=11),"1 a 11",IF(AND(BE590&gt;=11.5,BE590&lt;=20.5),"11,5 a 20,5",IF(BE590=21,"21",IF(AND(BE590&gt;=21.5,BE590&lt;=31.5),"21,5 a 31,5",IF(AND(BE590&gt;=32,BE590&lt;=42),"32 a 42","Fuera de rango"))))))))</f>
        <v>21,5 a 31,5</v>
      </c>
      <c r="BG590" s="11" t="n">
        <f aca="false">IF(BF590="","",IF(BF590="-20 a -10",1,IF(BF590="-9,5 a 0,5",2,IF(BF590="1 a 11",3,IF(BF590="11,5 a 20,5",4,IF(BF590="21","NORMA",IF(BF590="21,5 a 31,5",5,IF(BF590="32 a 42",6,""))))))))</f>
        <v>5</v>
      </c>
      <c r="BH590" s="9" t="n">
        <v>10</v>
      </c>
      <c r="BI590" s="10" t="str">
        <f aca="false">IF(BH590="","",IF(AND(BH590&gt;=-20,BH590&lt;=-15),"-20 a -15",IF(AND(BH590&gt;=-14.5,BH590&lt;=-9.5),"-14,5 a -9,5",IF(AND(BH590&gt;=-9,BH590&lt;=-4),"-9 a -4",IF(AND(BH590&gt;=-3.5,BH590&lt;=2.5),"-3,5 a 2,5",IF(AND(BH590&gt;=3,BH590&lt;=8),"3 a 8",IF(AND(BH590&gt;=8.5,BH590&lt;=14.5),"8,5 a 14,5",IF(BH590=15,"15",IF(AND(BH590&gt;=15.5,BH590&lt;=20.5),"15,5 a 20,5",IF(AND(BH590&gt;=21,BH590&lt;=26),"21 a 26","Fuera de rango"))))))))))</f>
        <v>8,5 a 14,5</v>
      </c>
      <c r="BJ590" s="11" t="n">
        <f aca="false">IF(BI590="","",IF(BI590="-20 a -15",1,IF(BI590="-14,5 a -9,5",2,IF(BI590="-9 a -4",3,IF(BI590="-3,5 a 2,5",4,IF(BI590="3 a 8",5,IF(BI590="8,5 a 14,5",6,IF(BI590="15","NORMA",IF(BI590="15,5 a 20,5",7,IF(BI590="21 a 26",8,IF(BI590="26,5 a 31,5",9,"")))))))))))</f>
        <v>6</v>
      </c>
      <c r="BK590" s="9" t="n">
        <v>11</v>
      </c>
      <c r="BL590" s="10" t="str">
        <f aca="false">IF(BK590="","",IF(AND(BK590&gt;=0,BK590&lt;=2),"0 - 2",IF(AND(BK590&gt;=2.5,BK590&lt;=4.5),"2,5 - 4,5",IF(AND(BK590&gt;=5,BK590&lt;=7),"5 - 7",IF(AND(BK590&gt;=7.5,BK590&lt;=9.5),"7,5 - 9,5",IF(AND(BK590&gt;=10,BK590&lt;=12),"10 - 12",IF(AND(BK590&gt;=12.5,BK590&lt;=13.5),"12,5 - 13,5",IF(BK590=14,"14",IF(AND(BK590&gt;=14.5,BK590&lt;=16.5),"14,5 - 16,5",IF(AND(BK590&gt;=17,BK590&lt;=19),"17 - 19",IF(AND(BK590&gt;=19.5,BK590&lt;=21.5),"19,5 - 21,5",IF(AND(BK590&gt;=22,BK590&lt;=24),"22 - 24",IF(AND(BK590&gt;=24.5,BK590&lt;=26.5),"24,5 - 26,5",IF(AND(BK590&gt;=27,BK590&lt;=29),"27 - 29",IF(AND(BK590&gt;=29.5,BK590&lt;=30),"29,5 - 30","Fuera de rango")))))))))))))))</f>
        <v>10 - 12</v>
      </c>
      <c r="BM590" s="11" t="n">
        <f aca="false">IF(BL590="","",IF(BL590="0 - 2",1,IF(BL590="2,5 - 4,5",2,IF(BL590="5 - 7",3,IF(BL590="7,5 - 9,5",4,IF(BL590="10 - 12",5,IF(BL590="12,5 - 13,5",6,IF(BL590="14","NORMA",IF(BL590="14,5 - 16,5",7,IF(BL590="17 - 19",8,IF(BL590="19,5 - 21,5",9,IF(BL590="22 - 24",10,IF(BL590="24,5 - 26,5",11,IF(BL590="27 - 29",12,IF(BL590="29,5 - 30",13,"")))))))))))))))</f>
        <v>5</v>
      </c>
      <c r="BN590" s="9" t="n">
        <v>20</v>
      </c>
      <c r="BO590" s="11" t="str">
        <f aca="false">IF(BN590="","",IF(AND(BN590&gt;=-20,BN590&lt;=-10),"-20 a -10",IF(AND(BN590&gt;=-9.5,BN590&lt;=0.5),"-9,5 a 0,5",IF(AND(BN590&gt;=1,BN590&lt;=11),"1 a 11",IF(AND(BN590&gt;=11.5,BN590&lt;=21.5),"11,5 a 21,5",IF(BN590=22,"22",IF(AND(BN590&gt;=22.5,BN590&lt;=32.5),"22,5 a 32,5",IF(AND(BN590&gt;=33,BN590&lt;=43),"33 a 43","Fuera de rango"))))))))</f>
        <v>11,5 a 21,5</v>
      </c>
      <c r="BP590" s="11" t="n">
        <f aca="false">IF(BO590="","",IF(BO590="-20 a -10",1,IF(BO590="-9,5 a 0,5",2,IF(BO590="1 a 11",3,IF(BO590="11,5 a 21,5",4,IF(BO590="22","NORMA",IF(BO590="22,5 a 32,5",5,IF(BO590="33 a 43",6,""))))))))</f>
        <v>4</v>
      </c>
      <c r="BQ590" s="9" t="n">
        <v>7</v>
      </c>
      <c r="BR590" s="10" t="str">
        <f aca="false">IF(BQ590="","",IF(AND(BQ590&gt;=-20,BQ590&lt;=-15),"-20 a -15",IF(AND(BQ590&gt;=-14.5,BQ590&lt;=-9.5),"-14,5 a -9,5",IF(AND(BQ590&gt;=-9,BQ590&lt;=-4),"-9 a -4",IF(AND(BQ590&gt;=-3.5,BQ590&lt;=2.5),"-3,5 a 2,5",IF(AND(BQ590&gt;=3,BQ590&lt;=8),"3 a 8",IF(AND(BQ590&gt;=8.5,BQ590&lt;=13.5),"8,5 a 13,5",IF(AND(BQ590&gt;=14,BQ590&lt;=17.5),"14 a 17,5",IF(BQ590=18,"18",IF(AND(BQ590&gt;=18.5,BQ590&lt;=23.5),"18,5 a 23,5",IF(AND(BQ590&gt;=24,BQ590&lt;=29),"24 a 29",IF(AND(BQ590&gt;=29.5,BQ590&lt;=34.5),"29,5 a 34,5",IF(AND(BQ590&gt;=35,BQ590&lt;=40),"35 a 40","Fuera de rango")))))))))))))</f>
        <v>3 a 8</v>
      </c>
      <c r="BS590" s="11" t="n">
        <f aca="false">IF(BR590="","",IF(BR590="-20 a -15",1,IF(BR590="-14,5 a -9,5",2,IF(BR590="-9 a -4",3,IF(BR590="-3,5 a 2,5",4,IF(BR590="3 a 8",5,IF(BR590="8,5 a 13,5",6,IF(BR590="14 a 17,5",7,IF(BR590="18","NORMA",IF(BR590="18,5 a 23,5",8,IF(BR590="24 a 29",9,IF(BR590="29,5 a 34,5",10,IF(BR590="35 a 40",11,"")))))))))))))</f>
        <v>5</v>
      </c>
      <c r="BT590" s="9" t="n">
        <v>0</v>
      </c>
      <c r="BU590" s="10" t="str">
        <f aca="false">IF(BT590="","",IF(AND(BT590&gt;=-20,BT590&lt;=-18),"-20 a -18",IF(AND(BT590&gt;=-17.5,BT590&lt;=-15.5),"-17,5 a -15,5",IF(AND(BT590&gt;=-15,BT590&lt;=-13),"-15 a -13",IF(AND(BT590&gt;=-12.5,BT590&lt;=-10.5),"-12,5 a -10,5",IF(AND(BT590&gt;=-10,BT590&lt;=-8),"-10 a -8",IF(AND(BT590&gt;=-7.5,BT590&lt;=-5.5),"-7,5 a -5,5",IF(AND(BT590&gt;=-5,BT590&lt;=-3),"-5 a -3",IF(AND(BT590&gt;=-2.5,BT590&lt;=-0.5),"-2,5 a -0,5",IF(BT590=0,"0",IF(AND(BT590&gt;=0.5,BT590&lt;=2.5),"0,5 a 2,5",IF(AND(BT590&gt;=3,BT590&lt;=5),"3 a 5",IF(AND(BT590&gt;=5.5,BT590&lt;=7.5),"5,5 a 7,5",IF(AND(BT590&gt;=8,BT590&lt;=10),"8 a 10",IF(AND(BT590&gt;=10.5,BT590&lt;=12.5),"10,5 a 12,5",IF(AND(BT590&gt;=13,BT590&lt;=15),"13 a 15",IF(AND(BT590&gt;=15.5,BT590&lt;=17.5),"15,5 a 17,5",IF(AND(BT590&gt;=18,BT590&lt;=20),"18 a 20","Fuera de rango"))))))))))))))))))</f>
        <v>0</v>
      </c>
      <c r="BV590" s="11" t="str">
        <f aca="false">IF(BT590="","",IF(BT590=0,"NORMA",IF(AND(BT590&gt;=-20,BT590&lt;=-18),2,IF(AND(BT590&gt;=-17.5,BT590&lt;=-15.5),2,IF(AND(BT590&gt;=-15,BT590&lt;=-13),3,IF(AND(BT590&gt;=-12.5,BT590&lt;=-10.5),4,IF(AND(BT590&gt;=-10,BT590&lt;=-8),5,IF(AND(BT590&gt;=-7.5,BT590&lt;=-5.5),6,IF(AND(BT590&gt;=-5,BT590&lt;=-3),7,IF(AND(BT590&gt;=-2.5,BT590&lt;=-0.5),8,IF(AND(BT590&gt;=0.5,BT590&lt;=2.5),9,IF(AND(BT590&gt;=3,BT590&lt;=5),10,IF(AND(BT590&gt;=5.5,BT590&lt;=7.5),11,IF(AND(BT590&gt;=8,BT590&lt;=10),12,IF(AND(BT590&gt;=10.5,BT590&lt;=12.5),13,IF(AND(BT590&gt;=13,BT590&lt;=15),14,IF(AND(BT590&gt;=15.5,BT590&lt;=17.5),15,IF(AND(BT590&gt;=18,BT590&lt;=20),16,"Fuera de rango"))))))))))))))))))</f>
        <v>NORMA</v>
      </c>
      <c r="BW590" s="9" t="n">
        <v>-3.25</v>
      </c>
      <c r="BX590" s="10" t="n">
        <f aca="false">18.5- (0.3*H590)</f>
        <v>8.3</v>
      </c>
      <c r="BY590" s="10" t="n">
        <f aca="false">(BW590)-(BX590)</f>
        <v>-11.55</v>
      </c>
      <c r="BZ590" s="10" t="str">
        <f aca="false">IF(BY590="","",IF(BY590&lt;-27.5,"De -30 a -28",IF(BY590&lt;-25,"De -27,5 a -25,5",IF(BY590&lt;-22.5,"De -25 a -23",IF(BY590&lt;-20,"De -22,5 a -20,5",IF(BY590&lt;-17.5,"De -20 a -18",IF(BY590&lt;-15,"De -17,5 a -15,5",IF(BY590&lt;-12.5,"De -15 a -13",IF(BY590&lt;-10,"De -12,5 a -10,5",IF(BY590&lt;-7.5,"De -10 a -8",IF(BY590&lt;-5,"De -7,5 a -5,5",IF(BY590&lt;-2.5,"De -5 a -3",IF(BY590&lt;0,"De -2,5 a -0,5",IF(BY590&lt;2.5,"De 0 a 2",IF(BY590&lt;5,"De 2,5 a 4,5",IF(BY590&lt;7.5,"De 5 a 7",IF(BY590&lt;10,"De 7,5 a 9,5",IF(BY590&lt;12.5,"De 10 a 12",IF(BY590&lt;15,"De 12,5 a 14,5",IF(BY590&lt;17.5,"De 15 a 17",IF(BY590&lt;20,"De 17,5 a 19,5",IF(BY590&lt;22.5,"De 20 a 22",IF(BY590&lt;25,"De 22,5 a 24,5",IF(BY590&lt;27.5,"De 25 a 27","De 27,5 a 30"))))))))))))))))))))))))</f>
        <v>De -12,5 a -10,5</v>
      </c>
      <c r="CA590" s="12" t="n">
        <f aca="false">IF(BY590="","",IF(BY590&lt;=-28,1,IF(BY590&lt;=-25.5,2,IF(BY590&lt;=-23,3,IF(BY590&lt;=-20.5,4,IF(BY590&lt;=-18,5,IF(BY590&lt;=-15.5,6,IF(BY590&lt;=-13,7,IF(BY590&lt;=-10.5,8,IF(BY590&lt;=-8,9,IF(BY590&lt;=-5.5,10,IF(BY590&lt;=-3,11,IF(BY590&lt;=-0.5,12,IF(BY590&lt;=2,13,IF(BY590&lt;=4.5,14,IF(BY590&lt;=7,15,IF(BY590&lt;=9.5,16,IF(BY590&lt;=12,17,IF(BY590&lt;=14.5,18,IF(BY590&lt;=17,19,IF(BY590&lt;=19.5,20,IF(BY590&lt;=22,21,IF(BY590&lt;=24.5,22,IF(BY590&lt;=27,23,IF(BY590&lt;=30,24,"Fuera de rango")))))))))))))))))))))))))</f>
        <v>8</v>
      </c>
      <c r="CB590" s="9" t="n">
        <v>-3.5</v>
      </c>
      <c r="CC590" s="10" t="n">
        <f aca="false">18.5- (0.3*H590)</f>
        <v>8.3</v>
      </c>
      <c r="CD590" s="10" t="n">
        <f aca="false">(CB590)-(CC590)</f>
        <v>-11.8</v>
      </c>
      <c r="CE590" s="10" t="str">
        <f aca="false">IF(CD590="","",IF(CD590&lt;-27.5,"De -30 a -28",IF(CD590&lt;-25,"De -27,5 a -25,5",IF(CD590&lt;-22.5,"De -25 a -23",IF(CD590&lt;-20,"De -22,5 a -20,5",IF(CD590&lt;-17.5,"De -20 a -18",IF(CD590&lt;-15,"De -17,5 a -15,5",IF(CD590&lt;-12.5,"De -15 a -13",IF(CD590&lt;-10,"De -12,5 a -10,5",IF(CD590&lt;-7.5,"De -10 a -8",IF(CD590&lt;-5,"De -7,5 a -5,5",IF(CD590&lt;-2.5,"De -5 a -3",IF(CD590&lt;0,"De -2,5 a -0,5",IF(CD590&lt;=2,"De 0 a 2",IF(CD590&lt;=4.5,"De 2,5 a 4,5",IF(CD590&lt;=7,"De 5 a 7",IF(CD590&lt;=9.5,"De 7,5 a 9,5",IF(CD590&lt;=12,"De 10 a 12",IF(CD590&lt;=14.5,"De 12,5 a 14,5",IF(CD590&lt;=17,"De 15 a 17",IF(CD590&lt;=19.5,"De 17,5 a 19,5",IF(CD590&lt;=22,"De 20 a 22",IF(CD590&lt;=24.5,"De 22,5 a 24,5",IF(CD590&lt;=27,"De 25 a 27","De 27,5 a 30"))))))))))))))))))))))))</f>
        <v>De -12,5 a -10,5</v>
      </c>
      <c r="CF590" s="12" t="n">
        <f aca="false">IF(CD590="","",IF(CD590&lt;-27.5,1,IF(CD590&lt;-25,2,IF(CD590&lt;-22.5,3,IF(CD590&lt;-20,4,IF(CD590&lt;-17.5,5,IF(CD590&lt;-15,6,IF(CD590&lt;-12.5,7,IF(CD590&lt;-10,8,IF(CD590&lt;-7.5,9,IF(CD590&lt;-5,10,IF(CD590&lt;-2.5,11,IF(CD590&lt;0,12,IF(CD590&lt;2.5,13,IF(CD590&lt;5,14,IF(CD590&lt;7.5,15,IF(CD590&lt;10,16,IF(CD590&lt;12.5,17,IF(CD590&lt;15,18,IF(CD590&lt;17.5,19,IF(CD590&lt;20,20,IF(CD590&lt;22.5,21,IF(CD590&lt;25,22,IF(CD590&lt;27.5,23,24))))))))))))))))))))))))</f>
        <v>8</v>
      </c>
      <c r="CG590" s="9" t="n">
        <v>-1.25</v>
      </c>
      <c r="CH590" s="10" t="str">
        <f aca="false">IF(CG590="","",IF(AND(CG590&gt;=-10,CG590&lt;=-9.5),"-10 a -9,5",IF(AND(CG590&gt;-9.5,CG590&lt;=-8.5),"-9 a -8,5",IF(AND(CG590&gt;-8.5,CG590&lt;=-7.5),"-8 a -7,5",IF(AND(CG590&gt;-7.5,CG590&lt;=-6.5),"-7 a -6,5",IF(AND(CG590&gt;-6.5,CG590&lt;=-5.5),"-6 a -5,5",IF(AND(CG590&gt;-5.5,CG590&lt;=-4.5),"-5 a -4,5",IF(AND(CG590&gt;-4.5,CG590&lt;=-3.5),"-4 a -3,5",IF(AND(CG590&gt;-3.5,CG590&lt;=-2.5),"-3 a -2,5",IF(CG590=-2.25,"-2,25",IF(AND(CG590&gt;-2.5,CG590&lt;=-1.5),"-2 a -1,5",IF(AND(CG590&gt;-1.5,CG590&lt;=-0.5),"-1 a -0,5",IF(AND(CG590&gt;-0.5,CG590&lt;=0.5),"0 a 0,5",IF(AND(CG590&gt;0.5,CG590&lt;=1.5),"1 a 1,5",IF(AND(CG590&gt;1.5,CG590&lt;=2.5),"2 a 2,5",IF(AND(CG590&gt;2.5,CG590&lt;=3.5),"3 a 3,5",IF(AND(CG590&gt;3.5,CG590&lt;=4.5),"4 a 4,5",IF(AND(CG590&gt;4.5,CG590&lt;=5.5),"5 a 5,5",IF(AND(CG590&gt;5.5,CG590&lt;=6.5),"6 a 6,5",IF(AND(CG590&gt;6.5,CG590&lt;=7.5),"7 a 7,5",IF(AND(CG590&gt;7.5,CG590&lt;=8.5),"8 a 8,5",IF(AND(CG590&gt;8.5,CG590&lt;=9.5),"9 a 9,5",IF(CG590&gt;=10,"10","Fuera de rango")))))))))))))))))))))))</f>
        <v>-1 a -0,5</v>
      </c>
      <c r="CI590" s="11" t="n">
        <f aca="false">IF(CG590="","",IF(CG590=-2.25,"NORMA",IF(CG590&lt;=-9.5,1,IF(CG590&lt;=-8.5,2,IF(CG590&lt;=-7.5,3,IF(CG590&lt;=-6.5,4,IF(CG590&lt;=-5.5,5,IF(CG590&lt;=-4.5,6,IF(CG590&lt;=-3.5,7,IF(CG590&lt;=-2.5,8,IF(CG590&lt;=-1.5,9,IF(CG590&lt;=-0.5,10,IF(CG590&lt;=0.5,11,IF(CG590&lt;=1.5,12,IF(CG590&lt;=2.5,13,IF(CG590&lt;=3.5,14,IF(CG590&lt;=4.5,15,IF(CG590&lt;=5.5,16,IF(CG590&lt;=6.5,17,IF(CG590&lt;=7.5,18,IF(CG590&lt;=8.5,19,IF(CG590&lt;=9.5,20,IF(CG590=10,21,"Fuera de rango")))))))))))))))))))))))</f>
        <v>10</v>
      </c>
      <c r="CJ590" s="9" t="n">
        <v>2.5</v>
      </c>
      <c r="CK590" s="10" t="str">
        <f aca="false">IF(CJ590="","",IF(AND(CJ590&gt;=-6,CJ590&lt;=-5.5),"-6 a -5,5",IF(AND(CJ590&gt;-5.5,CJ590&lt;=-4.5),"-5 a -4,5",IF(AND(CJ590&gt;-4.5,CJ590&lt;=-3.5),"-4 a -3,5",IF(AND(CJ590&gt;-3.5,CJ590&lt;=-2.5),"-3 a -2,5",IF(AND(CJ590&gt;-2.5,CJ590&lt;=-1.5),"-2 a -1,5",IF(AND(CJ590&gt;-1.5,CJ590&lt;=-0.5),"-1 a -0,5",IF(AND(CJ590&gt;-0.5,CJ590&lt;=0.5),"0 a 0,5",IF(AND(CJ590&gt;0.5,CJ590&lt;=1.5),"1 a 1,5",IF(AND(CJ590&gt;1.5,CJ590&lt;2.5),"2",IF(AND(CJ590&gt;=2.5,CJ590&lt;=3),"2,5 a 3",IF(AND(CJ590&gt;3,CJ590&lt;=4),"3,5 a 4",IF(AND(CJ590&gt;4,CJ590&lt;=5),"4,5 a 5",IF(AND(CJ590&gt;5,CJ590&lt;=6),"5,5 a 6",IF(AND(CJ590&gt;6,CJ590&lt;=7),"6,5 a 7",IF(AND(CJ590&gt;7,CJ590&lt;=8),"7,5 a 8",IF(AND(CJ590&gt;8,CJ590&lt;=9.5),"8,5 a 9,5",IF(CJ590=10,"10","Fuera de rango"))))))))))))))))))</f>
        <v>2,5 a 3</v>
      </c>
      <c r="CL590" s="11" t="n">
        <f aca="false">IF(CK590="","",IF(OR(CK590="-6 a -5,5",CK590="-6 - -5,5"),1,IF(OR(CK590="-5 a -4,5",CK590="-5 - -4,5"),2,IF(OR(CK590="-4 a -3,5",CK590="-4 - -3,5"),3,IF(OR(CK590="-3 a -2,5",CK590="-3 - -2,5"),4,IF(OR(CK590="-2 a -1,5",CK590="-2 - -1,5"),5,IF(OR(CK590="-1 a -0,5",CK590="-1 - -0,5"),6,IF(OR(CK590="0 a 0,5",CK590="0 - 0,5"),7,IF(OR(CK590="1 a 1,5",CK590="1 - 1,5"),8,IF(CK590="2","NORMA",IF(OR(CK590="2,5 a 3",CK590="2,5 - 3"),9,IF(OR(CK590="3,5 a 4",CK590="3,5 - 4"),10,IF(OR(CK590="4,5 a 5",CK590="4,5 - 5"),11,IF(OR(CK590="5,5 a 6",CK590="5,5 - 6"),12,IF(OR(CK590="6,5 a 7",CK590="6,5 - 7"),13,IF(OR(CK590="7,5 a 8",CK590="7,5 - 8"),14,IF(OR(CK590="8,5 a 9",CK590="8,5 - 9,5",CK590="9 a 9,5"),15,IF(CK590="10",15,IF(OR(CK590="0,5 a 1",CK590="0,5 - 1"),7,"Fuera de rango")))))))))))))))))))</f>
        <v>9</v>
      </c>
      <c r="CO590" s="10" t="str">
        <f aca="false">IF(CM590&gt;0,"EME"," ")</f>
        <v> </v>
      </c>
      <c r="CQ590" s="10" t="str">
        <f aca="false">IF(CP590&gt;0,"0", " ")</f>
        <v> </v>
      </c>
      <c r="CR590" s="10" t="str">
        <f aca="false">IF(CP590&gt;0,"EME"," ")</f>
        <v> </v>
      </c>
      <c r="CS590" s="9" t="n">
        <v>0</v>
      </c>
      <c r="CV590" s="9" t="n">
        <v>0</v>
      </c>
      <c r="CY590" s="9" t="n">
        <v>-0.75</v>
      </c>
      <c r="DB590" s="9" t="n">
        <v>-0.75</v>
      </c>
      <c r="DC590" s="11" t="str">
        <f aca="false">IF(DB590&lt;0,"2"," ")</f>
        <v>2</v>
      </c>
      <c r="DD590" s="11" t="str">
        <f aca="false">IF(DB590&lt;0,"MIO"," ")</f>
        <v>MIO</v>
      </c>
      <c r="DE590" s="9" t="n">
        <v>0</v>
      </c>
      <c r="DF590" s="10" t="str">
        <f aca="false">IF(DE590&lt;0,"3"," ")</f>
        <v> </v>
      </c>
      <c r="DG590" s="10" t="str">
        <f aca="false">IF(DE590&lt;0,"AST"," ")</f>
        <v> </v>
      </c>
      <c r="DH590" s="9" t="n">
        <v>0</v>
      </c>
      <c r="DI590" s="10" t="str">
        <f aca="false">IF(DH590&lt;0,"3"," ")</f>
        <v> </v>
      </c>
      <c r="DJ590" s="10" t="str">
        <f aca="false">IF(DH590&lt;0,"AST"," ")</f>
        <v> </v>
      </c>
      <c r="DK590" s="9" t="n">
        <v>0</v>
      </c>
      <c r="DL590" s="10" t="str">
        <f aca="false">IF(DK590&gt;0,"4"," ")</f>
        <v> </v>
      </c>
      <c r="DM590" s="10" t="str">
        <f aca="false">IF(DK590&gt;0,"PRE"," ")</f>
        <v> </v>
      </c>
      <c r="DN590" s="9" t="n">
        <v>0</v>
      </c>
      <c r="DO590" s="10" t="str">
        <f aca="false">IF(DN590&gt;0,"4"," ")</f>
        <v> </v>
      </c>
      <c r="DP590" s="10" t="str">
        <f aca="false">IF(DN590&gt;0,"PRE"," ")</f>
        <v> </v>
      </c>
      <c r="DS590" s="12" t="str">
        <f aca="false">CONCATENATE(CO590,CU590,DA590,DG590,DM590)</f>
        <v>   </v>
      </c>
      <c r="DT590" s="10" t="e">
        <f aca="false" t="array" ref="DT590">_xlfn.IFS(DS590="EME    ","0", DS590=" HIP   ","1", DS590="  MIO  ","2", DS590="   AST ","3", DS590="    PRE","4", DS590="EME   PRE","5", DS590=" HIP  PRE","6", DS590=" HIP AST ","7", DS590="  MIO PRE","8", DS590="  MIOAST ","9", DS590="   ASTPRE","10",DS590=" HIP ASTPRE","11", DS590="  MIOASTPRE","12", DS590="     ","0")</f>
        <v>#N/A</v>
      </c>
      <c r="DV590" s="1" t="e">
        <f aca="false" t="array" ref="DV590">_xlfn.IFS(DU590="SI","2", DU590="NO","1")</f>
        <v>#N/A</v>
      </c>
      <c r="DX590" s="11" t="str">
        <f aca="false">IF(DW590=0,"1","2")</f>
        <v>1</v>
      </c>
      <c r="DY590" s="11" t="str">
        <f aca="false" t="array" ref="DY590">_xlfn.IFS(DW590=0,"0", DW590=0.25, "1", DW590=0.5,"2", DW590=0.75,"3", DW590=1,"4",DW590=1.25,"5", DW590=1.5,"6", DW590=1.75,"7", DW590=2,"8")</f>
        <v>0</v>
      </c>
      <c r="EA590" s="11" t="str">
        <f aca="false">IF(DZ590=0,"1","2")</f>
        <v>1</v>
      </c>
      <c r="EB590" s="11" t="str">
        <f aca="false" t="array" ref="EB590">_xlfn.IFS(DZ590=0,"0", DZ590=0.25, "1", DZ590=0.5,"2", DZ590=0.75,"3", DZ590=1,"4",DZ590=1.25,"5", DZ590=1.5,"6", DZ590=1.75,"7", DZ590=2,"8")</f>
        <v>0</v>
      </c>
      <c r="ED590" s="10" t="str">
        <f aca="false">IF(EC590=0,"1","2")</f>
        <v>1</v>
      </c>
      <c r="EE590" s="11" t="str">
        <f aca="false" t="array" ref="EE590">_xlfn.IFS(EC590=0,"0", EC590=-0.25, "1", EC590=-0.5,"2", EC590=-0.75,"3", EC590=-1,"4",EC590=-1.25,"5", EC590=-1.5,"6", EC590=-1.75,"7", EC590=-2,"8", EC590=-2.25,"9",EC590=-2.5,"10", EC590=-2.75,"11", EC590=-3,"12", EC590=-3.25,"13", EC590=-3.5,"14", EC590=-3.75,"15",EC590=-4,"16")</f>
        <v>0</v>
      </c>
      <c r="EG590" s="10" t="str">
        <f aca="false">IF(EF590=0,"1","2")</f>
        <v>1</v>
      </c>
      <c r="EH590" s="11" t="str">
        <f aca="false" t="array" ref="EH590">_xlfn.IFS(EF590=0,"0", EF590=-0.25, "1", EF590=-0.5,"2", EF590=-0.75,"3", EF590=-1,"4",EF590=-1.25,"5", EF590=-1.5,"6", EF590=-1.75,"7", EF590=-2,"8", EF590=-2.25,"9",EF590=-2.5,"10", EF590=-2.75,"11", EF590=-3,"12", EF590=-3.25,"13", EF590=-3.5,"14", EF590=-3.75,"15",EF590=-4,"16")</f>
        <v>0</v>
      </c>
      <c r="EJ590" s="11" t="str">
        <f aca="false">IF(EI590=0,"1","2")</f>
        <v>1</v>
      </c>
      <c r="EK590" s="11" t="str">
        <f aca="false" t="array" ref="EK590">_xlfn.IFS(EI590=0,"0", EI590=-0.25, "1", EI590=-0.5,"2", EI590=-0.75,"3", EI590=-1,"4",EI590=-1.25,"5", EI590=-1.5,"6", EI590=-1.75,"7", EI590=-2,"8", EI590=-2.25,"9", EI590=-2.25,"9",EI590=-2.5,"10", EI590=-2.75,"11", EI590=-3,"12", EI590=-3.25,"13", EI590=-3.5,"14", EI590=-3.75,"15",EI590=-4,"16", EI590=0.25, "17", EI590=0.5, "18")</f>
        <v>0</v>
      </c>
      <c r="EM590" s="11" t="str">
        <f aca="false">IF(EL590=0,"1","2")</f>
        <v>1</v>
      </c>
      <c r="EN590" s="11" t="str">
        <f aca="false" t="array" ref="EN590">_xlfn.IFS(EL590=0.25,"17",EL590=0.5,"18", EL590=0,"0", EL590=-0.25, "1", EL590=-0.5,"2", EL590=-0.75,"3", EL590=-1,"4",EL590=-1.25,"5", EL590=-1.5,"6", EL590=-1.75,"7", EL590=-2,"8",EL590= -2.25,"9",EL590=-2.5,"10",EL590= -2.75,"11",EL590= -3,"12",EL590= -3.25,"13",EL590= -3.5,"14",EL590= -3.75,"15",EL590=-4,"16")</f>
        <v>0</v>
      </c>
      <c r="EP590" s="11" t="str">
        <f aca="false">IF(EO590=0,"1","2")</f>
        <v>1</v>
      </c>
      <c r="EQ590" s="11" t="str">
        <f aca="false" t="array" ref="EQ590">_xlfn.IFS(EO590=0,"0", EO590=0.25, "1", EO590=0.5,"2", EO590=0.75,"3", EO590=1,"4",EO590=1.25,"5", EO590=1.5,"6", EO590=1.75,"7", EO590=2,"8", EO590=2.25,"9", EO590=2.25,"9",EO590=2.5,"10", EO590=2.75,"11", EO590=3,"12", EO590=3.25,"13", EO590=3.5,"14", EO590=3.75,"15",EO590=4,"16", EO590=-0.25, "17", bq=-0.5, "18")</f>
        <v>0</v>
      </c>
      <c r="ES590" s="11" t="str">
        <f aca="false">IF(ER590=0,"1","2")</f>
        <v>1</v>
      </c>
      <c r="ET590" s="11" t="str">
        <f aca="false" t="array" ref="ET590">_xlfn.IFS(ER590=0,"0", ER590=0.25, "1", ER590=0.5,"2", ER590=0.75,"3", ER590=1,"4",ER590=1.25,"5", ER590=1.5,"6", ER590=1.75,"7", ER590=2,"8", ER590=2.25,"9", ER590=2.25,"9",ER590=2.5,"10", ER590=2.75,"11", ER590=3,"12", ER590=3.25,"13", ER590=3.5,"14", ER590=3.75,"15",ER590=4,"16", ER590=-0.25, "17", bq=-0.5, "18")</f>
        <v>0</v>
      </c>
      <c r="EV590" s="14" t="e">
        <f aca="false">VLOOKUP(EU590,LEYENDA!$G$2:$H$8,2,TRUE())</f>
        <v>#N/A</v>
      </c>
      <c r="EW590" s="14" t="e">
        <f aca="false" t="array" ref="EW590">_xlfn.IFS(EV590="0-5","1", EV590="6-12","2", EV590="13-18","3", EV590="19-24","4", EV590="25-36","5", EV590="37-48","6", EV590="49-60","7")</f>
        <v>#N/A</v>
      </c>
    </row>
    <row r="591" customFormat="false" ht="13.5" hidden="false" customHeight="false" outlineLevel="0" collapsed="false">
      <c r="A591" s="1" t="n">
        <v>233</v>
      </c>
      <c r="B591" s="2" t="n">
        <v>1</v>
      </c>
      <c r="C591" s="33" t="n">
        <v>43475</v>
      </c>
      <c r="E591" s="5" t="str">
        <f aca="false">VLOOKUP(A591,'286'!$A$3:$J$6279,10,FALSE())</f>
        <v>OLIVARES VALENCIA, ANA ISABEL</v>
      </c>
      <c r="F591" s="4" t="str">
        <f aca="false">VLOOKUP(A591,'286'!$A$3:$I$1768,3,FALSE())</f>
        <v>OVAAI</v>
      </c>
      <c r="G591" s="6" t="n">
        <f aca="false">VLOOKUP(A591,'286'!$A$3:$I$1768,4,FALSE())</f>
        <v>29176</v>
      </c>
      <c r="H591" s="7" t="n">
        <f aca="false">YEAR(C591)-YEAR(G591)</f>
        <v>40</v>
      </c>
      <c r="I591" s="1" t="str">
        <f aca="false">VLOOKUP(H591,LEYENDA!$C$2:$D$6,2,TRUE())</f>
        <v>25-40</v>
      </c>
      <c r="J591" s="5" t="str">
        <f aca="false">VLOOKUP(A591,'286'!$A$3:$I$1768,7,FALSE())</f>
        <v>M</v>
      </c>
      <c r="K591" s="8" t="n">
        <f aca="false">VLOOKUP(A591,'286'!$A$3:$I$1768,2,FALSE())</f>
        <v>0</v>
      </c>
      <c r="L591" s="4" t="str">
        <f aca="false">VLOOKUP(A591,'286'!$A$3:$I$1768,8,FALSE())</f>
        <v>D</v>
      </c>
      <c r="M591" s="4" t="str">
        <f aca="false">VLOOKUP(A591,'286'!$A$3:$I$1768,9,FALSE())</f>
        <v>D</v>
      </c>
      <c r="N591" s="8" t="str">
        <f aca="false">IF(R591=O591, "MISMA","CONTRARIA")</f>
        <v>MISMA</v>
      </c>
      <c r="O591" s="8" t="str">
        <f aca="false" t="array" ref="O591">_xlfn.IFS(L591="D","1", L591="I","2")</f>
        <v>1</v>
      </c>
      <c r="P591" s="8" t="e">
        <f aca="false" t="array" ref="P591">_xlfn.IFS(K591="OD","1", K591="OI","2")</f>
        <v>#N/A</v>
      </c>
      <c r="Q591" s="1" t="str">
        <f aca="false" t="array" ref="Q591">_xlfn.IFS(J591="M","1", J591="H","2")</f>
        <v>1</v>
      </c>
      <c r="R591" s="8" t="str">
        <f aca="false" t="array" ref="R591">_xlfn.IFS(M591="D","1", M591="I","2")</f>
        <v>1</v>
      </c>
      <c r="S591" s="1" t="str">
        <f aca="false" t="array" ref="S591">_xlfn.IFS(N591="CONTRARIA", "1",N591= "MISMA","2")</f>
        <v>2</v>
      </c>
      <c r="T591" s="1" t="str">
        <f aca="false" t="array" ref="T591">_xlfn.IFS(I591="0-12","1", I591="13-24","2", I591="25-40","3", I591="41-60","4", I591="61-100","5")</f>
        <v>3</v>
      </c>
      <c r="U591" s="9" t="n">
        <v>-1</v>
      </c>
      <c r="V591" s="10" t="str">
        <f aca="false">IF(U591="","",IF(AND(U591&gt;=-9,U591&lt;=-6.5),"-9 a -6,5",IF(AND(U591&gt;=-6,U591&lt;=-3.5),"-6 a -3,5",IF(AND(U591&gt;=-3,U591&lt;=-1),"-3 a -1",IF(U591=-0.5,"-0,5",IF(AND(U591&gt;=0,U591&lt;=2.5),"0 a 2,5",IF(AND(U591&gt;=3,U591&lt;=5.5),"3 a 5,5",IF(AND(U591&gt;=6,U591&lt;=8.5),"6 a 8,5",IF(AND(U591&gt;=9,U591&lt;=20),"9 a 20","Fuera de rango")))))))))</f>
        <v>-3 a -1</v>
      </c>
      <c r="W591" s="11" t="n">
        <f aca="false">IF(V591="","",IF(V591="-9 a -6,5",2,IF(V591="-6 a -3,5",3,IF(V591="-3 a -1",4,IF(V591="-0,5","NORMA",IF(V591="0 a 2,5",5,IF(V591="3 a 5,5",6,IF(V591="6 a 8,5",7,IF(V591="9 a 20",8,"Fuera de rango")))))))))</f>
        <v>4</v>
      </c>
      <c r="X591" s="9" t="n">
        <v>9</v>
      </c>
      <c r="Y591" s="11" t="str">
        <f aca="false">IF(X591="","",IF(AND(X591&gt;=0,X591&lt;=4),"0 a 4",IF(AND(X591&gt;=4.5,X591&lt;=8.5),"4,5 a 8,5",IF(X591=9,"9",IF(AND(X591&gt;=9.5,X591&lt;=13),"9,5 a 13",IF(AND(X591&gt;=13.5,X591&lt;=20),"13,5 a 20",IF(AND(X591&gt;=20.5,X591&lt;=35),"20,5 a 35","Fuera de rango")))))))</f>
        <v>9</v>
      </c>
      <c r="Z591" s="11" t="str">
        <f aca="false">IF(Y591="","",IF(Y591="0 a 4",1,IF(Y591="4,5 a 8,5",2,IF(Y591="9","NORMA",IF(Y591="9,5 a 13",3,IF(Y591="13,5 a 20",4,IF(Y591="20,5 a 35",5,"Fuera de rango")))))))</f>
        <v>NORMA</v>
      </c>
      <c r="AA591" s="9" t="n">
        <v>26</v>
      </c>
      <c r="AB591" s="10" t="str">
        <f aca="false">IF(AA591="","",IF(AND(AA591&gt;=0,AA591&lt;=9),"0 a 9",IF(AND(AA591&gt;=9.5,AA591&lt;=18.5),"9,5 a 18,5",IF(AA591=19,"19",IF(AND(AA591&gt;=19.5,AA591&lt;=28),"19,5 a 28",IF(AND(AA591&gt;=28.5,AA591&lt;=40),"28,5 a 40","Fuera de rango"))))))</f>
        <v>19,5 a 28</v>
      </c>
      <c r="AC591" s="11" t="n">
        <f aca="false" t="array" ref="AC591">_xlfn.IFS(AB591="","",AB591="0 a 9",1,AB591="9,5 a 18,5",2,AB591="19","NORMA",AB591="19,5 a 28",3,AB591="28,5 a 40",4,TRUE(),"Fuera de rango")</f>
        <v>3</v>
      </c>
      <c r="AD591" s="9" t="n">
        <v>14</v>
      </c>
      <c r="AE591" s="10" t="str">
        <f aca="false">IF(AD591="","",IF(AND(AD591&gt;=-10,AD591&lt;=0),"De -10 a 0",IF(AND(AD591&gt;=0.5,AD591&lt;=9.5),"0,5 a 9,5",IF(AD591=10,"10",IF(AND(AD591&gt;=10.5,AD591&lt;=20),"10,5 a 20",IF(AND(AD591&gt;=20.5,AD591&lt;=40),"20,5 a 40","Fuera de rango"))))))</f>
        <v>10,5 a 20</v>
      </c>
      <c r="AF591" s="12" t="n">
        <f aca="false">IF(AD591="","",IF(AND(AD591&gt;=-10,AD591&lt;=0),1,IF(AND(AD591&gt;=0.5,AD591&lt;=9.5),2,IF(AD591=10,"NORMA",IF(AND(AD591&gt;=10.5,AD591&lt;=20),3,IF(AND(AD591&gt;=20.5,AD591&lt;=40),4,""))))))</f>
        <v>3</v>
      </c>
      <c r="AG591" s="9" t="n">
        <v>13</v>
      </c>
      <c r="AH591" s="10" t="str">
        <f aca="false">IF(AG591="","",IF(AND(AG591&gt;=0,AG591&lt;=4),"0 a 4",IF(AND(AG591&gt;=4.5,AG591&lt;=8.5),"4,5 a 8,5",IF(AG591=9,"9",IF(AND(AG591&gt;=9.5,AG591&lt;=13),"9,5 a 13",IF(AND(AG591&gt;=13.5,AG591&lt;=25),"13,5 a 25","Fuera de rango"))))))</f>
        <v>9,5 a 13</v>
      </c>
      <c r="AI591" s="10" t="n">
        <f aca="false">IF(AH591="","",IF(AH591="0 a 4",1,IF(AH591="4,5 a 8,5",2,IF(AH591="9","NORMA",IF(AH591="9,5 a 13",3,IF(AH591="13,5 a 25",4,""))))))</f>
        <v>3</v>
      </c>
      <c r="AJ591" s="9" t="n">
        <v>3</v>
      </c>
      <c r="AK591" s="10" t="str">
        <f aca="false">IF(AJ591="","",IF(AND(AJ591&gt;=-15,AJ591&lt;=-10.5),"-15 a -10,5",IF(AND(AJ591&gt;=-10,AJ591&lt;=-4),"-10 a -4",IF(AND(AJ591&gt;=-4.5,AJ591&lt;=0),"-4,5 a 0",IF(AND(AJ591&gt;=0.5,AJ591&lt;=4.5),"0,5 a 4,5",IF(AJ591=5,"5",IF(AND(AJ591&gt;=5.5,AJ591&lt;=10),"5,5 a 10",IF(AND(AJ591&gt;=10.5,AJ591&lt;=20),"10,5 a 20","Fuera de rango"))))))))</f>
        <v>0,5 a 4,5</v>
      </c>
      <c r="AL591" s="11" t="n">
        <f aca="false">IF(AK591="","",IF(AK591="-15 a -10,5",1,IF(AK591="-10 a -4",2,IF(AK591="-4,5 a 0",3,IF(AK591="0,5 a 4,5",4,IF(AK591="5","NORMA",IF(AK591="5,5 a 10",5,IF(AK591="10,5 a 20",6,"Error"))))))))</f>
        <v>4</v>
      </c>
      <c r="AM591" s="9" t="n">
        <v>0</v>
      </c>
      <c r="AN591" s="10" t="str">
        <f aca="false">IF(AM591="","",IF(AND(AM591&gt;=-7.5,AM591&lt;=-5.5),"-7,5 a -5,5",IF(AND(AM591&gt;=-5,AM591&lt;=-3),"-5 a -3",IF(AND(AM591&gt;=-2.5,AM591&lt;=-0.5),"-2,5 a -0,5",IF(AM591=0,"0,00",IF(AND(AM591&gt;=0.5,AM591&lt;=2.5),"0,5 a 2,5",IF(AND(AM591&gt;=3,AM591&lt;=5),"3 a 5",IF(AND(AM591&gt;=5.5,AM591&lt;=7.5),"5,5 a 7,5",IF(AND(AM591&gt;=8,AM591&lt;=10),"8 a 10","Fuera de rango")))))))))</f>
        <v>0,00</v>
      </c>
      <c r="AO591" s="11" t="str">
        <f aca="false">IF(AN591="","",IF(AN591="-7,5 a -5,5",1,IF(AN591="-5 a -3",2,IF(AN591="-2,5 a -0,5",3,IF(AN591="0,00","NORMA",IF(AN591="0,5 a 2,5",4,IF(AN591="3 a 5",5,IF(AN591="5,5 a 7,5",6,IF(AN591="8 a 10",7,"Error")))))))))</f>
        <v>NORMA</v>
      </c>
      <c r="AP591" s="9" t="n">
        <v>2</v>
      </c>
      <c r="AQ591" s="10" t="str">
        <f aca="false">IF(AP591="","",IF(AND(AP591&gt;=-20,AP591&lt;=-9.5),"-20 a -9,5",IF(AND(AP591&gt;=-9,AP591&lt;=-6.5),"-9 a -6,5",IF(AP591=-6,"-6",IF(AND(AP591&gt;=-5.5,AP591&lt;=-3),"-5,5 a -3",IF(AND(AP591&gt;=-2.5,AP591&lt;=0),"-2,5 a 0",IF(AND(AP591&gt;=0.5,AP591&lt;=3),"0,5 a 3",IF(AND(AP591&gt;=3.5,AP591&lt;=6),"3,5 a 6",IF(AND(AP591&gt;=6.5,AP591&lt;=9),"6,5 a 9",IF(AND(AP591&gt;=9.5,AP591&lt;=20),"9,5 a 20","Fuera de rango"))))))))))</f>
        <v>0,5 a 3</v>
      </c>
      <c r="AR591" s="11" t="n">
        <f aca="false">IF(AQ591="","",IF(AQ591="-20 a -9,5",1,IF(AQ591="-9 a -6,5",2,IF(AQ591="-6","NORMA",IF(AQ591="-5,5 a -3",3,IF(AQ591="-2,5 a 0",4,IF(AQ591="0,5 a 3",5,IF(AQ591="3,5 a 6",6,IF(AQ591="6,5 a 9",7,IF(AQ591="9,5 a 20",8,""))))))))))</f>
        <v>5</v>
      </c>
      <c r="AS591" s="9" t="n">
        <v>4</v>
      </c>
      <c r="AT591" s="10" t="str">
        <f aca="false">IF(AS591="","",IF(AND(AS591&gt;=-16,AS591&lt;=-14),"-16 a -14",IF(AND(AS591&gt;=-13.5,AS591&lt;=-11.5),"-13,5 a -11,5",IF(AND(AS591&gt;=-11,AS591&lt;=-9),"-11 a -9",IF(AND(AS591&gt;=-8.5,AS591&lt;=-6.5),"-8,5 a -6,5",IF(AND(AS591&gt;=-6,AS591&lt;=-4),"-6 a -4",IF(AND(AS591&gt;=-3.5,AS591&lt;=-1.5),"-3,5 a -1,5",IF(AND(AS591&gt;=-1,AS591&lt;=1),"-1 a 1",IF(AND(AS591&gt;=1.5,AS591&lt;=3.5),"1,5 a 3,5",IF(AND(AS591&gt;=4,AS591&lt;=6),"4 a 6",IF(AND(AS591&gt;=6.5,AS591&lt;=8.5),"6,5 a 8,5",IF(AND(AS591&gt;=9,AS591&lt;=11),"9 a 11",IF(AND(AS591&gt;=11.5,AS591&lt;=13.5),"11,5 a 13,5",IF(AND(AS591&gt;=14,AS591&lt;=16),"14 a 16",IF(AND(AS591&gt;=16.5,AS591&lt;=18.5),"16,5 a 18,5",IF(AND(AS591&gt;=19,AS591&lt;=21),"19 a 21","Fuera de rango"))))))))))))))))</f>
        <v>4 a 6</v>
      </c>
      <c r="AU591" s="11" t="str">
        <f aca="false" t="array" ref="AU591">IF(AT591="","",_xlfn.IFS(AT591="-16 a -14",1,AT591="-13,5 a -11,5",2,AT591="-11 a -9",3,AT591="-8,5 a -6,5",4,AT591="-6 a -4",5,AT591="-3,5 a -1,5",6,AT591="-1 a 1",7,AT591="1,5 a 3,5",8,AT591="4 a 6","NORMA",AT591="6,5 a 8,5",9,AT591="9 a 11",10,AT591="11,5 a 13,5",11,AT591="14 a 16",12,AT591="16,5 a 18,5",13,AT591="19 a 21",14,TRUE(),""))</f>
        <v>NORMA</v>
      </c>
      <c r="AV591" s="9" t="n">
        <v>0.5</v>
      </c>
      <c r="AW591" s="10" t="str">
        <f aca="false">IF(AV591="","",IF(AND(AV591&gt;=-1,AV591&lt;=-0.5),"-1 a -0,5",IF(AND(AV591&gt;-0.5,AV591&lt;=0),"De -0,5 a 0",IF(AND(AV591&gt;=0.25,AV591&lt;=0.75),"0,25 a 0,75",IF(AND(AV591&gt;=1,AV591&lt;=1.5),"1 a 1,5",IF(AND(AV591&gt;=1.75,AV591&lt;=2.25),"1,75 a 2,25",IF(AND(AV591&gt;=2.5,AV591&lt;=3),"2,5 a 3",IF(AND(AV591&gt;=3.25,AV591&lt;=3.75),"3,25 a 3,75","Fuera de rango"))))))))</f>
        <v>0,25 a 0,75</v>
      </c>
      <c r="AX591" s="10" t="str">
        <f aca="false">IF(AW591="","",IF(OR(AW591="-1 a -0,5",AW591="-1 a -0.5"),1,IF(OR(AW591="De -0,5 a 0",AW591="-0,5 a 0",AW591="De -0.5 a 0"),2,IF(OR(AW591="0,25 a 0,75",AW591="0.25 a 0.75"),"NORMA",IF(OR(AW591="1 a 1,5",AW591="1 a 1.5"),3,IF(OR(AW591="1,75 a 2,25",AW591="1.75 a 2.25"),4,IF(OR(AW591="2,5 a 3",AW591="2.5 a 3"),5,IF(OR(AW591="3,25 a 3,75",AW591="3.25 a 3.75"),6,""))))))))</f>
        <v>NORMA</v>
      </c>
      <c r="AY591" s="9" t="n">
        <v>-1</v>
      </c>
      <c r="AZ591" s="10" t="str">
        <f aca="false">IF(AY591="","",IF(AND(AY591&gt;=-20,AY591&lt;=-9.5),"-20 a -9,5",IF(AND(AY591&gt;=-9,AY591&lt;=-6.5),"-9 a -6,5",IF(AY591=-6,"-6",IF(AND(AY591&gt;=-5.5,AY591&lt;=-3),"-5,5 a -3",IF(AND(AY591&gt;=-2.5,AY591&lt;=0),"-2,5 a 0",IF(AND(AY591&gt;=0.5,AY591&lt;=3),"0,5 a 3",IF(AND(AY591&gt;=3.5,AY591&lt;=6),"3,5 a 6","Fuera de rango"))))))))</f>
        <v>-2,5 a 0</v>
      </c>
      <c r="BA591" s="11" t="n">
        <f aca="false">IF(AZ591="","",IF(AZ591="-20 a -9,5",1,IF(AZ591="-9 a -6,5",2,IF(AZ591="-6","NORMA",IF(AZ591="-5,5 a -3",3,IF(AZ591="-2,5 a 0",4,IF(AZ591="0,5 a 3",5,IF(AZ591="3,5 a 6",6,""))))))))</f>
        <v>4</v>
      </c>
      <c r="BB591" s="9" t="n">
        <v>10</v>
      </c>
      <c r="BC591" s="10" t="str">
        <f aca="false" t="array" ref="BC591">IF(BB591="","",_xlfn.IFS(AND(BB591&gt;=0,BB591&lt;=2),"0 a 2",AND(BB591&gt;=2.5,BB591&lt;=4.5),"2,5 a 4,5",AND(BB591&gt;=5,BB591&lt;=7),"5 a 7",AND(BB591&gt;=7.5,BB591&lt;=9.5),"7,5 a 9,5",AND(BB591&gt;=10,BB591&lt;=12),"10 a 12",AND(BB591&gt;=12.5,BB591&lt;=14.5),"12,5 a 14,5",BB591=15,"15",AND(BB591&gt;=15.5,BB591&lt;=17.5),"15,5 a 17,5",AND(BB591&gt;=18,BB591&lt;=20),"18 a 20",AND(BB591&gt;=20.5,BB591&lt;=22.5),"20,5 a 22,5",AND(BB591&gt;=23,BB591&lt;=25),"23 a 25",TRUE(),"Fuera de rango"))</f>
        <v>10 a 12</v>
      </c>
      <c r="BD591" s="11" t="n">
        <f aca="false" t="array" ref="BD591">IF(BC591="","",_xlfn.IFS(BC591="0 a 2",1,BC591="2,5 a 4,5",2,BC591="5 a 7",3,BC591="7,5 a 9,5",4,BC591="10 a 12",5,BC591="12,5 a 14,5",6,BC591="15","NORMA",BC591="15,5 a 17,5",7,BC591="18 a 20",8,BC591="20,5 a 22,5",9,BC591="23 a 25",10,TRUE(),"Fuera de rango"))</f>
        <v>5</v>
      </c>
      <c r="BE591" s="9" t="n">
        <v>32</v>
      </c>
      <c r="BF591" s="10" t="str">
        <f aca="false">IF(BE591="","",IF(AND(BE591&gt;=-20,BE591&lt;=-10),"-20 a -10",IF(AND(BE591&gt;=-9.5,BE591&lt;=0.5),"-9,5 a 0,5",IF(AND(BE591&gt;=1,BE591&lt;=11),"1 a 11",IF(AND(BE591&gt;=11.5,BE591&lt;=20.5),"11,5 a 20,5",IF(BE591=21,"21",IF(AND(BE591&gt;=21.5,BE591&lt;=31.5),"21,5 a 31,5",IF(AND(BE591&gt;=32,BE591&lt;=42),"32 a 42","Fuera de rango"))))))))</f>
        <v>32 a 42</v>
      </c>
      <c r="BG591" s="11" t="n">
        <f aca="false">IF(BF591="","",IF(BF591="-20 a -10",1,IF(BF591="-9,5 a 0,5",2,IF(BF591="1 a 11",3,IF(BF591="11,5 a 20,5",4,IF(BF591="21","NORMA",IF(BF591="21,5 a 31,5",5,IF(BF591="32 a 42",6,""))))))))</f>
        <v>6</v>
      </c>
      <c r="BH591" s="9" t="n">
        <v>30</v>
      </c>
      <c r="BI591" s="10" t="str">
        <f aca="false">IF(BH591="","",IF(AND(BH591&gt;=-20,BH591&lt;=-15),"-20 a -15",IF(AND(BH591&gt;=-14.5,BH591&lt;=-9.5),"-14,5 a -9,5",IF(AND(BH591&gt;=-9,BH591&lt;=-4),"-9 a -4",IF(AND(BH591&gt;=-3.5,BH591&lt;=2.5),"-3,5 a 2,5",IF(AND(BH591&gt;=3,BH591&lt;=8),"3 a 8",IF(AND(BH591&gt;=8.5,BH591&lt;=14.5),"8,5 a 14,5",IF(BH591=15,"15",IF(AND(BH591&gt;=15.5,BH591&lt;=20.5),"15,5 a 20,5",IF(AND(BH591&gt;=21,BH591&lt;=26),"21 a 26","Fuera de rango"))))))))))</f>
        <v>Fuera de rango</v>
      </c>
      <c r="BJ591" s="11" t="str">
        <f aca="false">IF(BI591="","",IF(BI591="-20 a -15",1,IF(BI591="-14,5 a -9,5",2,IF(BI591="-9 a -4",3,IF(BI591="-3,5 a 2,5",4,IF(BI591="3 a 8",5,IF(BI591="8,5 a 14,5",6,IF(BI591="15","NORMA",IF(BI591="15,5 a 20,5",7,IF(BI591="21 a 26",8,IF(BI591="26,5 a 31,5",9,"")))))))))))</f>
        <v/>
      </c>
      <c r="BK591" s="9" t="n">
        <v>14</v>
      </c>
      <c r="BL591" s="10" t="str">
        <f aca="false">IF(BK591="","",IF(AND(BK591&gt;=0,BK591&lt;=2),"0 - 2",IF(AND(BK591&gt;=2.5,BK591&lt;=4.5),"2,5 - 4,5",IF(AND(BK591&gt;=5,BK591&lt;=7),"5 - 7",IF(AND(BK591&gt;=7.5,BK591&lt;=9.5),"7,5 - 9,5",IF(AND(BK591&gt;=10,BK591&lt;=12),"10 - 12",IF(AND(BK591&gt;=12.5,BK591&lt;=13.5),"12,5 - 13,5",IF(BK591=14,"14",IF(AND(BK591&gt;=14.5,BK591&lt;=16.5),"14,5 - 16,5",IF(AND(BK591&gt;=17,BK591&lt;=19),"17 - 19",IF(AND(BK591&gt;=19.5,BK591&lt;=21.5),"19,5 - 21,5",IF(AND(BK591&gt;=22,BK591&lt;=24),"22 - 24",IF(AND(BK591&gt;=24.5,BK591&lt;=26.5),"24,5 - 26,5",IF(AND(BK591&gt;=27,BK591&lt;=29),"27 - 29",IF(AND(BK591&gt;=29.5,BK591&lt;=30),"29,5 - 30","Fuera de rango")))))))))))))))</f>
        <v>14</v>
      </c>
      <c r="BM591" s="11" t="str">
        <f aca="false">IF(BL591="","",IF(BL591="0 - 2",1,IF(BL591="2,5 - 4,5",2,IF(BL591="5 - 7",3,IF(BL591="7,5 - 9,5",4,IF(BL591="10 - 12",5,IF(BL591="12,5 - 13,5",6,IF(BL591="14","NORMA",IF(BL591="14,5 - 16,5",7,IF(BL591="17 - 19",8,IF(BL591="19,5 - 21,5",9,IF(BL591="22 - 24",10,IF(BL591="24,5 - 26,5",11,IF(BL591="27 - 29",12,IF(BL591="29,5 - 30",13,"")))))))))))))))</f>
        <v>NORMA</v>
      </c>
      <c r="BN591" s="9" t="n">
        <v>21</v>
      </c>
      <c r="BO591" s="11" t="str">
        <f aca="false">IF(BN591="","",IF(AND(BN591&gt;=-20,BN591&lt;=-10),"-20 a -10",IF(AND(BN591&gt;=-9.5,BN591&lt;=0.5),"-9,5 a 0,5",IF(AND(BN591&gt;=1,BN591&lt;=11),"1 a 11",IF(AND(BN591&gt;=11.5,BN591&lt;=21.5),"11,5 a 21,5",IF(BN591=22,"22",IF(AND(BN591&gt;=22.5,BN591&lt;=32.5),"22,5 a 32,5",IF(AND(BN591&gt;=33,BN591&lt;=43),"33 a 43","Fuera de rango"))))))))</f>
        <v>11,5 a 21,5</v>
      </c>
      <c r="BP591" s="11" t="n">
        <f aca="false">IF(BO591="","",IF(BO591="-20 a -10",1,IF(BO591="-9,5 a 0,5",2,IF(BO591="1 a 11",3,IF(BO591="11,5 a 21,5",4,IF(BO591="22","NORMA",IF(BO591="22,5 a 32,5",5,IF(BO591="33 a 43",6,""))))))))</f>
        <v>4</v>
      </c>
      <c r="BQ591" s="9" t="n">
        <v>1</v>
      </c>
      <c r="BR591" s="10" t="str">
        <f aca="false">IF(BQ591="","",IF(AND(BQ591&gt;=-20,BQ591&lt;=-15),"-20 a -15",IF(AND(BQ591&gt;=-14.5,BQ591&lt;=-9.5),"-14,5 a -9,5",IF(AND(BQ591&gt;=-9,BQ591&lt;=-4),"-9 a -4",IF(AND(BQ591&gt;=-3.5,BQ591&lt;=2.5),"-3,5 a 2,5",IF(AND(BQ591&gt;=3,BQ591&lt;=8),"3 a 8",IF(AND(BQ591&gt;=8.5,BQ591&lt;=13.5),"8,5 a 13,5",IF(AND(BQ591&gt;=14,BQ591&lt;=17.5),"14 a 17,5",IF(BQ591=18,"18",IF(AND(BQ591&gt;=18.5,BQ591&lt;=23.5),"18,5 a 23,5",IF(AND(BQ591&gt;=24,BQ591&lt;=29),"24 a 29",IF(AND(BQ591&gt;=29.5,BQ591&lt;=34.5),"29,5 a 34,5",IF(AND(BQ591&gt;=35,BQ591&lt;=40),"35 a 40","Fuera de rango")))))))))))))</f>
        <v>-3,5 a 2,5</v>
      </c>
      <c r="BS591" s="11" t="n">
        <f aca="false">IF(BR591="","",IF(BR591="-20 a -15",1,IF(BR591="-14,5 a -9,5",2,IF(BR591="-9 a -4",3,IF(BR591="-3,5 a 2,5",4,IF(BR591="3 a 8",5,IF(BR591="8,5 a 13,5",6,IF(BR591="14 a 17,5",7,IF(BR591="18","NORMA",IF(BR591="18,5 a 23,5",8,IF(BR591="24 a 29",9,IF(BR591="29,5 a 34,5",10,IF(BR591="35 a 40",11,"")))))))))))))</f>
        <v>4</v>
      </c>
      <c r="BT591" s="9" t="n">
        <v>-1</v>
      </c>
      <c r="BU591" s="10" t="str">
        <f aca="false">IF(BT591="","",IF(AND(BT591&gt;=-20,BT591&lt;=-18),"-20 a -18",IF(AND(BT591&gt;=-17.5,BT591&lt;=-15.5),"-17,5 a -15,5",IF(AND(BT591&gt;=-15,BT591&lt;=-13),"-15 a -13",IF(AND(BT591&gt;=-12.5,BT591&lt;=-10.5),"-12,5 a -10,5",IF(AND(BT591&gt;=-10,BT591&lt;=-8),"-10 a -8",IF(AND(BT591&gt;=-7.5,BT591&lt;=-5.5),"-7,5 a -5,5",IF(AND(BT591&gt;=-5,BT591&lt;=-3),"-5 a -3",IF(AND(BT591&gt;=-2.5,BT591&lt;=-0.5),"-2,5 a -0,5",IF(BT591=0,"0",IF(AND(BT591&gt;=0.5,BT591&lt;=2.5),"0,5 a 2,5",IF(AND(BT591&gt;=3,BT591&lt;=5),"3 a 5",IF(AND(BT591&gt;=5.5,BT591&lt;=7.5),"5,5 a 7,5",IF(AND(BT591&gt;=8,BT591&lt;=10),"8 a 10",IF(AND(BT591&gt;=10.5,BT591&lt;=12.5),"10,5 a 12,5",IF(AND(BT591&gt;=13,BT591&lt;=15),"13 a 15",IF(AND(BT591&gt;=15.5,BT591&lt;=17.5),"15,5 a 17,5",IF(AND(BT591&gt;=18,BT591&lt;=20),"18 a 20","Fuera de rango"))))))))))))))))))</f>
        <v>-2,5 a -0,5</v>
      </c>
      <c r="BV591" s="11" t="n">
        <f aca="false">IF(BT591="","",IF(BT591=0,"NORMA",IF(AND(BT591&gt;=-20,BT591&lt;=-18),2,IF(AND(BT591&gt;=-17.5,BT591&lt;=-15.5),2,IF(AND(BT591&gt;=-15,BT591&lt;=-13),3,IF(AND(BT591&gt;=-12.5,BT591&lt;=-10.5),4,IF(AND(BT591&gt;=-10,BT591&lt;=-8),5,IF(AND(BT591&gt;=-7.5,BT591&lt;=-5.5),6,IF(AND(BT591&gt;=-5,BT591&lt;=-3),7,IF(AND(BT591&gt;=-2.5,BT591&lt;=-0.5),8,IF(AND(BT591&gt;=0.5,BT591&lt;=2.5),9,IF(AND(BT591&gt;=3,BT591&lt;=5),10,IF(AND(BT591&gt;=5.5,BT591&lt;=7.5),11,IF(AND(BT591&gt;=8,BT591&lt;=10),12,IF(AND(BT591&gt;=10.5,BT591&lt;=12.5),13,IF(AND(BT591&gt;=13,BT591&lt;=15),14,IF(AND(BT591&gt;=15.5,BT591&lt;=17.5),15,IF(AND(BT591&gt;=18,BT591&lt;=20),16,"Fuera de rango"))))))))))))))))))</f>
        <v>8</v>
      </c>
      <c r="BW591" s="9" t="n">
        <v>-4</v>
      </c>
      <c r="BX591" s="10" t="n">
        <f aca="false">18.5- (0.3*H591)</f>
        <v>6.5</v>
      </c>
      <c r="BY591" s="10" t="n">
        <f aca="false">(BW591)-(BX591)</f>
        <v>-10.5</v>
      </c>
      <c r="BZ591" s="10" t="str">
        <f aca="false">IF(BY591="","",IF(BY591&lt;-27.5,"De -30 a -28",IF(BY591&lt;-25,"De -27,5 a -25,5",IF(BY591&lt;-22.5,"De -25 a -23",IF(BY591&lt;-20,"De -22,5 a -20,5",IF(BY591&lt;-17.5,"De -20 a -18",IF(BY591&lt;-15,"De -17,5 a -15,5",IF(BY591&lt;-12.5,"De -15 a -13",IF(BY591&lt;-10,"De -12,5 a -10,5",IF(BY591&lt;-7.5,"De -10 a -8",IF(BY591&lt;-5,"De -7,5 a -5,5",IF(BY591&lt;-2.5,"De -5 a -3",IF(BY591&lt;0,"De -2,5 a -0,5",IF(BY591&lt;2.5,"De 0 a 2",IF(BY591&lt;5,"De 2,5 a 4,5",IF(BY591&lt;7.5,"De 5 a 7",IF(BY591&lt;10,"De 7,5 a 9,5",IF(BY591&lt;12.5,"De 10 a 12",IF(BY591&lt;15,"De 12,5 a 14,5",IF(BY591&lt;17.5,"De 15 a 17",IF(BY591&lt;20,"De 17,5 a 19,5",IF(BY591&lt;22.5,"De 20 a 22",IF(BY591&lt;25,"De 22,5 a 24,5",IF(BY591&lt;27.5,"De 25 a 27","De 27,5 a 30"))))))))))))))))))))))))</f>
        <v>De -12,5 a -10,5</v>
      </c>
      <c r="CA591" s="12" t="n">
        <f aca="false">IF(BY591="","",IF(BY591&lt;=-28,1,IF(BY591&lt;=-25.5,2,IF(BY591&lt;=-23,3,IF(BY591&lt;=-20.5,4,IF(BY591&lt;=-18,5,IF(BY591&lt;=-15.5,6,IF(BY591&lt;=-13,7,IF(BY591&lt;=-10.5,8,IF(BY591&lt;=-8,9,IF(BY591&lt;=-5.5,10,IF(BY591&lt;=-3,11,IF(BY591&lt;=-0.5,12,IF(BY591&lt;=2,13,IF(BY591&lt;=4.5,14,IF(BY591&lt;=7,15,IF(BY591&lt;=9.5,16,IF(BY591&lt;=12,17,IF(BY591&lt;=14.5,18,IF(BY591&lt;=17,19,IF(BY591&lt;=19.5,20,IF(BY591&lt;=22,21,IF(BY591&lt;=24.5,22,IF(BY591&lt;=27,23,IF(BY591&lt;=30,24,"Fuera de rango")))))))))))))))))))))))))</f>
        <v>8</v>
      </c>
      <c r="CB591" s="9" t="n">
        <v>-4.75</v>
      </c>
      <c r="CC591" s="10" t="n">
        <f aca="false">18.5- (0.3*H591)</f>
        <v>6.5</v>
      </c>
      <c r="CD591" s="10" t="n">
        <f aca="false">(CB591)-(CC591)</f>
        <v>-11.25</v>
      </c>
      <c r="CE591" s="10" t="str">
        <f aca="false">IF(CD591="","",IF(CD591&lt;-27.5,"De -30 a -28",IF(CD591&lt;-25,"De -27,5 a -25,5",IF(CD591&lt;-22.5,"De -25 a -23",IF(CD591&lt;-20,"De -22,5 a -20,5",IF(CD591&lt;-17.5,"De -20 a -18",IF(CD591&lt;-15,"De -17,5 a -15,5",IF(CD591&lt;-12.5,"De -15 a -13",IF(CD591&lt;-10,"De -12,5 a -10,5",IF(CD591&lt;-7.5,"De -10 a -8",IF(CD591&lt;-5,"De -7,5 a -5,5",IF(CD591&lt;-2.5,"De -5 a -3",IF(CD591&lt;0,"De -2,5 a -0,5",IF(CD591&lt;=2,"De 0 a 2",IF(CD591&lt;=4.5,"De 2,5 a 4,5",IF(CD591&lt;=7,"De 5 a 7",IF(CD591&lt;=9.5,"De 7,5 a 9,5",IF(CD591&lt;=12,"De 10 a 12",IF(CD591&lt;=14.5,"De 12,5 a 14,5",IF(CD591&lt;=17,"De 15 a 17",IF(CD591&lt;=19.5,"De 17,5 a 19,5",IF(CD591&lt;=22,"De 20 a 22",IF(CD591&lt;=24.5,"De 22,5 a 24,5",IF(CD591&lt;=27,"De 25 a 27","De 27,5 a 30"))))))))))))))))))))))))</f>
        <v>De -12,5 a -10,5</v>
      </c>
      <c r="CF591" s="12" t="n">
        <f aca="false">IF(CD591="","",IF(CD591&lt;-27.5,1,IF(CD591&lt;-25,2,IF(CD591&lt;-22.5,3,IF(CD591&lt;-20,4,IF(CD591&lt;-17.5,5,IF(CD591&lt;-15,6,IF(CD591&lt;-12.5,7,IF(CD591&lt;-10,8,IF(CD591&lt;-7.5,9,IF(CD591&lt;-5,10,IF(CD591&lt;-2.5,11,IF(CD591&lt;0,12,IF(CD591&lt;2.5,13,IF(CD591&lt;5,14,IF(CD591&lt;7.5,15,IF(CD591&lt;10,16,IF(CD591&lt;12.5,17,IF(CD591&lt;15,18,IF(CD591&lt;17.5,19,IF(CD591&lt;20,20,IF(CD591&lt;22.5,21,IF(CD591&lt;25,22,IF(CD591&lt;27.5,23,24))))))))))))))))))))))))</f>
        <v>8</v>
      </c>
      <c r="CG591" s="9" t="n">
        <v>-1.75</v>
      </c>
      <c r="CH591" s="10" t="str">
        <f aca="false">IF(CG591="","",IF(AND(CG591&gt;=-10,CG591&lt;=-9.5),"-10 a -9,5",IF(AND(CG591&gt;-9.5,CG591&lt;=-8.5),"-9 a -8,5",IF(AND(CG591&gt;-8.5,CG591&lt;=-7.5),"-8 a -7,5",IF(AND(CG591&gt;-7.5,CG591&lt;=-6.5),"-7 a -6,5",IF(AND(CG591&gt;-6.5,CG591&lt;=-5.5),"-6 a -5,5",IF(AND(CG591&gt;-5.5,CG591&lt;=-4.5),"-5 a -4,5",IF(AND(CG591&gt;-4.5,CG591&lt;=-3.5),"-4 a -3,5",IF(AND(CG591&gt;-3.5,CG591&lt;=-2.5),"-3 a -2,5",IF(CG591=-2.25,"-2,25",IF(AND(CG591&gt;-2.5,CG591&lt;=-1.5),"-2 a -1,5",IF(AND(CG591&gt;-1.5,CG591&lt;=-0.5),"-1 a -0,5",IF(AND(CG591&gt;-0.5,CG591&lt;=0.5),"0 a 0,5",IF(AND(CG591&gt;0.5,CG591&lt;=1.5),"1 a 1,5",IF(AND(CG591&gt;1.5,CG591&lt;=2.5),"2 a 2,5",IF(AND(CG591&gt;2.5,CG591&lt;=3.5),"3 a 3,5",IF(AND(CG591&gt;3.5,CG591&lt;=4.5),"4 a 4,5",IF(AND(CG591&gt;4.5,CG591&lt;=5.5),"5 a 5,5",IF(AND(CG591&gt;5.5,CG591&lt;=6.5),"6 a 6,5",IF(AND(CG591&gt;6.5,CG591&lt;=7.5),"7 a 7,5",IF(AND(CG591&gt;7.5,CG591&lt;=8.5),"8 a 8,5",IF(AND(CG591&gt;8.5,CG591&lt;=9.5),"9 a 9,5",IF(CG591&gt;=10,"10","Fuera de rango")))))))))))))))))))))))</f>
        <v>-2 a -1,5</v>
      </c>
      <c r="CI591" s="11" t="n">
        <f aca="false">IF(CG591="","",IF(CG591=-2.25,"NORMA",IF(CG591&lt;=-9.5,1,IF(CG591&lt;=-8.5,2,IF(CG591&lt;=-7.5,3,IF(CG591&lt;=-6.5,4,IF(CG591&lt;=-5.5,5,IF(CG591&lt;=-4.5,6,IF(CG591&lt;=-3.5,7,IF(CG591&lt;=-2.5,8,IF(CG591&lt;=-1.5,9,IF(CG591&lt;=-0.5,10,IF(CG591&lt;=0.5,11,IF(CG591&lt;=1.5,12,IF(CG591&lt;=2.5,13,IF(CG591&lt;=3.5,14,IF(CG591&lt;=4.5,15,IF(CG591&lt;=5.5,16,IF(CG591&lt;=6.5,17,IF(CG591&lt;=7.5,18,IF(CG591&lt;=8.5,19,IF(CG591&lt;=9.5,20,IF(CG591=10,21,"Fuera de rango")))))))))))))))))))))))</f>
        <v>9</v>
      </c>
      <c r="CJ591" s="9" t="n">
        <v>2.25</v>
      </c>
      <c r="CK591" s="10" t="str">
        <f aca="false">IF(CJ591="","",IF(AND(CJ591&gt;=-6,CJ591&lt;=-5.5),"-6 a -5,5",IF(AND(CJ591&gt;-5.5,CJ591&lt;=-4.5),"-5 a -4,5",IF(AND(CJ591&gt;-4.5,CJ591&lt;=-3.5),"-4 a -3,5",IF(AND(CJ591&gt;-3.5,CJ591&lt;=-2.5),"-3 a -2,5",IF(AND(CJ591&gt;-2.5,CJ591&lt;=-1.5),"-2 a -1,5",IF(AND(CJ591&gt;-1.5,CJ591&lt;=-0.5),"-1 a -0,5",IF(AND(CJ591&gt;-0.5,CJ591&lt;=0.5),"0 a 0,5",IF(AND(CJ591&gt;0.5,CJ591&lt;=1.5),"1 a 1,5",IF(AND(CJ591&gt;1.5,CJ591&lt;2.5),"2",IF(AND(CJ591&gt;=2.5,CJ591&lt;=3),"2,5 a 3",IF(AND(CJ591&gt;3,CJ591&lt;=4),"3,5 a 4",IF(AND(CJ591&gt;4,CJ591&lt;=5),"4,5 a 5",IF(AND(CJ591&gt;5,CJ591&lt;=6),"5,5 a 6",IF(AND(CJ591&gt;6,CJ591&lt;=7),"6,5 a 7",IF(AND(CJ591&gt;7,CJ591&lt;=8),"7,5 a 8",IF(AND(CJ591&gt;8,CJ591&lt;=9.5),"8,5 a 9,5",IF(CJ591=10,"10","Fuera de rango"))))))))))))))))))</f>
        <v>2</v>
      </c>
      <c r="CL591" s="11" t="str">
        <f aca="false">IF(CK591="","",IF(OR(CK591="-6 a -5,5",CK591="-6 - -5,5"),1,IF(OR(CK591="-5 a -4,5",CK591="-5 - -4,5"),2,IF(OR(CK591="-4 a -3,5",CK591="-4 - -3,5"),3,IF(OR(CK591="-3 a -2,5",CK591="-3 - -2,5"),4,IF(OR(CK591="-2 a -1,5",CK591="-2 - -1,5"),5,IF(OR(CK591="-1 a -0,5",CK591="-1 - -0,5"),6,IF(OR(CK591="0 a 0,5",CK591="0 - 0,5"),7,IF(OR(CK591="1 a 1,5",CK591="1 - 1,5"),8,IF(CK591="2","NORMA",IF(OR(CK591="2,5 a 3",CK591="2,5 - 3"),9,IF(OR(CK591="3,5 a 4",CK591="3,5 - 4"),10,IF(OR(CK591="4,5 a 5",CK591="4,5 - 5"),11,IF(OR(CK591="5,5 a 6",CK591="5,5 - 6"),12,IF(OR(CK591="6,5 a 7",CK591="6,5 - 7"),13,IF(OR(CK591="7,5 a 8",CK591="7,5 - 8"),14,IF(OR(CK591="8,5 a 9",CK591="8,5 - 9,5",CK591="9 a 9,5"),15,IF(CK591="10",15,IF(OR(CK591="0,5 a 1",CK591="0,5 - 1"),7,"Fuera de rango")))))))))))))))))))</f>
        <v>NORMA</v>
      </c>
      <c r="CO591" s="10" t="str">
        <f aca="false">IF(CM591&gt;0,"EME"," ")</f>
        <v> </v>
      </c>
      <c r="CQ591" s="10" t="str">
        <f aca="false">IF(CP591&gt;0,"0", " ")</f>
        <v> </v>
      </c>
      <c r="CR591" s="10" t="str">
        <f aca="false">IF(CP591&gt;0,"EME"," ")</f>
        <v> </v>
      </c>
      <c r="CS591" s="9" t="n">
        <v>0</v>
      </c>
      <c r="CV591" s="9" t="n">
        <v>0</v>
      </c>
      <c r="CY591" s="9" t="n">
        <v>0</v>
      </c>
      <c r="DB591" s="9" t="n">
        <v>0</v>
      </c>
      <c r="DC591" s="11" t="str">
        <f aca="false">IF(DB591&lt;0,"2"," ")</f>
        <v> </v>
      </c>
      <c r="DD591" s="11" t="str">
        <f aca="false">IF(DB591&lt;0,"MIO"," ")</f>
        <v> </v>
      </c>
      <c r="DE591" s="9" t="n">
        <v>0</v>
      </c>
      <c r="DF591" s="10" t="str">
        <f aca="false">IF(DE591&lt;0,"3"," ")</f>
        <v> </v>
      </c>
      <c r="DG591" s="10" t="str">
        <f aca="false">IF(DE591&lt;0,"AST"," ")</f>
        <v> </v>
      </c>
      <c r="DH591" s="9" t="n">
        <v>0</v>
      </c>
      <c r="DI591" s="10" t="str">
        <f aca="false">IF(DH591&lt;0,"3"," ")</f>
        <v> </v>
      </c>
      <c r="DJ591" s="10" t="str">
        <f aca="false">IF(DH591&lt;0,"AST"," ")</f>
        <v> </v>
      </c>
      <c r="DK591" s="9" t="n">
        <v>0.5</v>
      </c>
      <c r="DL591" s="10" t="str">
        <f aca="false">IF(DK591&gt;0,"4"," ")</f>
        <v>4</v>
      </c>
      <c r="DM591" s="10" t="str">
        <f aca="false">IF(DK591&gt;0,"PRE"," ")</f>
        <v>PRE</v>
      </c>
      <c r="DN591" s="9" t="n">
        <v>0.5</v>
      </c>
      <c r="DO591" s="10" t="str">
        <f aca="false">IF(DN591&gt;0,"4"," ")</f>
        <v>4</v>
      </c>
      <c r="DP591" s="10" t="str">
        <f aca="false">IF(DN591&gt;0,"PRE"," ")</f>
        <v>PRE</v>
      </c>
      <c r="DS591" s="12" t="str">
        <f aca="false">CONCATENATE(CO591,CU591,DA591,DG591,DM591)</f>
        <v>  PRE</v>
      </c>
      <c r="DT591" s="10" t="e">
        <f aca="false" t="array" ref="DT591">_xlfn.IFS(DS591="EME    ","0", DS591=" HIP   ","1", DS591="  MIO  ","2", DS591="   AST ","3", DS591="    PRE","4", DS591="EME   PRE","5", DS591=" HIP  PRE","6", DS591=" HIP AST ","7", DS591="  MIO PRE","8", DS591="  MIOAST ","9", DS591="   ASTPRE","10",DS591=" HIP ASTPRE","11", DS591="  MIOASTPRE","12", DS591="     ","0")</f>
        <v>#N/A</v>
      </c>
      <c r="DV591" s="1" t="e">
        <f aca="false" t="array" ref="DV591">_xlfn.IFS(DU591="SI","2", DU591="NO","1")</f>
        <v>#N/A</v>
      </c>
      <c r="DX591" s="11" t="str">
        <f aca="false">IF(DW591=0,"1","2")</f>
        <v>1</v>
      </c>
      <c r="DY591" s="11" t="str">
        <f aca="false" t="array" ref="DY591">_xlfn.IFS(DW591=0,"0", DW591=0.25, "1", DW591=0.5,"2", DW591=0.75,"3", DW591=1,"4",DW591=1.25,"5", DW591=1.5,"6", DW591=1.75,"7", DW591=2,"8")</f>
        <v>0</v>
      </c>
      <c r="EA591" s="11" t="str">
        <f aca="false">IF(DZ591=0,"1","2")</f>
        <v>1</v>
      </c>
      <c r="EB591" s="11" t="str">
        <f aca="false" t="array" ref="EB591">_xlfn.IFS(DZ591=0,"0", DZ591=0.25, "1", DZ591=0.5,"2", DZ591=0.75,"3", DZ591=1,"4",DZ591=1.25,"5", DZ591=1.5,"6", DZ591=1.75,"7", DZ591=2,"8")</f>
        <v>0</v>
      </c>
      <c r="ED591" s="10" t="str">
        <f aca="false">IF(EC591=0,"1","2")</f>
        <v>1</v>
      </c>
      <c r="EE591" s="11" t="str">
        <f aca="false" t="array" ref="EE591">_xlfn.IFS(EC591=0,"0", EC591=-0.25, "1", EC591=-0.5,"2", EC591=-0.75,"3", EC591=-1,"4",EC591=-1.25,"5", EC591=-1.5,"6", EC591=-1.75,"7", EC591=-2,"8", EC591=-2.25,"9",EC591=-2.5,"10", EC591=-2.75,"11", EC591=-3,"12", EC591=-3.25,"13", EC591=-3.5,"14", EC591=-3.75,"15",EC591=-4,"16")</f>
        <v>0</v>
      </c>
      <c r="EG591" s="10" t="str">
        <f aca="false">IF(EF591=0,"1","2")</f>
        <v>1</v>
      </c>
      <c r="EH591" s="11" t="str">
        <f aca="false" t="array" ref="EH591">_xlfn.IFS(EF591=0,"0", EF591=-0.25, "1", EF591=-0.5,"2", EF591=-0.75,"3", EF591=-1,"4",EF591=-1.25,"5", EF591=-1.5,"6", EF591=-1.75,"7", EF591=-2,"8", EF591=-2.25,"9",EF591=-2.5,"10", EF591=-2.75,"11", EF591=-3,"12", EF591=-3.25,"13", EF591=-3.5,"14", EF591=-3.75,"15",EF591=-4,"16")</f>
        <v>0</v>
      </c>
      <c r="EJ591" s="11" t="str">
        <f aca="false">IF(EI591=0,"1","2")</f>
        <v>1</v>
      </c>
      <c r="EK591" s="11" t="str">
        <f aca="false" t="array" ref="EK591">_xlfn.IFS(EI591=0,"0", EI591=-0.25, "1", EI591=-0.5,"2", EI591=-0.75,"3", EI591=-1,"4",EI591=-1.25,"5", EI591=-1.5,"6", EI591=-1.75,"7", EI591=-2,"8", EI591=-2.25,"9", EI591=-2.25,"9",EI591=-2.5,"10", EI591=-2.75,"11", EI591=-3,"12", EI591=-3.25,"13", EI591=-3.5,"14", EI591=-3.75,"15",EI591=-4,"16", EI591=0.25, "17", EI591=0.5, "18")</f>
        <v>0</v>
      </c>
      <c r="EM591" s="11" t="str">
        <f aca="false">IF(EL591=0,"1","2")</f>
        <v>1</v>
      </c>
      <c r="EN591" s="11" t="str">
        <f aca="false" t="array" ref="EN591">_xlfn.IFS(EL591=0.25,"17",EL591=0.5,"18", EL591=0,"0", EL591=-0.25, "1", EL591=-0.5,"2", EL591=-0.75,"3", EL591=-1,"4",EL591=-1.25,"5", EL591=-1.5,"6", EL591=-1.75,"7", EL591=-2,"8",EL591= -2.25,"9",EL591=-2.5,"10",EL591= -2.75,"11",EL591= -3,"12",EL591= -3.25,"13",EL591= -3.5,"14",EL591= -3.75,"15",EL591=-4,"16")</f>
        <v>0</v>
      </c>
      <c r="EP591" s="11" t="str">
        <f aca="false">IF(EO591=0,"1","2")</f>
        <v>1</v>
      </c>
      <c r="EQ591" s="11" t="str">
        <f aca="false" t="array" ref="EQ591">_xlfn.IFS(EO591=0,"0", EO591=0.25, "1", EO591=0.5,"2", EO591=0.75,"3", EO591=1,"4",EO591=1.25,"5", EO591=1.5,"6", EO591=1.75,"7", EO591=2,"8", EO591=2.25,"9", EO591=2.25,"9",EO591=2.5,"10", EO591=2.75,"11", EO591=3,"12", EO591=3.25,"13", EO591=3.5,"14", EO591=3.75,"15",EO591=4,"16", EO591=-0.25, "17", bq=-0.5, "18")</f>
        <v>0</v>
      </c>
      <c r="ES591" s="11" t="str">
        <f aca="false">IF(ER591=0,"1","2")</f>
        <v>1</v>
      </c>
      <c r="ET591" s="11" t="str">
        <f aca="false" t="array" ref="ET591">_xlfn.IFS(ER591=0,"0", ER591=0.25, "1", ER591=0.5,"2", ER591=0.75,"3", ER591=1,"4",ER591=1.25,"5", ER591=1.5,"6", ER591=1.75,"7", ER591=2,"8", ER591=2.25,"9", ER591=2.25,"9",ER591=2.5,"10", ER591=2.75,"11", ER591=3,"12", ER591=3.25,"13", ER591=3.5,"14", ER591=3.75,"15",ER591=4,"16", ER591=-0.25, "17", bq=-0.5, "18")</f>
        <v>0</v>
      </c>
      <c r="EV591" s="14" t="e">
        <f aca="false">VLOOKUP(EU591,LEYENDA!$G$2:$H$8,2,TRUE())</f>
        <v>#N/A</v>
      </c>
      <c r="EW591" s="14" t="e">
        <f aca="false" t="array" ref="EW591">_xlfn.IFS(EV591="0-5","1", EV591="6-12","2", EV591="13-18","3", EV591="19-24","4", EV591="25-36","5", EV591="37-48","6", EV591="49-60","7")</f>
        <v>#N/A</v>
      </c>
    </row>
    <row r="592" customFormat="false" ht="13.5" hidden="false" customHeight="false" outlineLevel="0" collapsed="false">
      <c r="A592" s="1" t="n">
        <v>234</v>
      </c>
      <c r="B592" s="2" t="n">
        <v>1</v>
      </c>
      <c r="C592" s="33" t="n">
        <v>44692</v>
      </c>
      <c r="E592" s="5" t="str">
        <f aca="false">VLOOKUP(A592,'286'!$A$3:$J$6279,10,FALSE())</f>
        <v>OCHOA BARRAGÁN, JOHN JAIRO</v>
      </c>
      <c r="F592" s="4" t="str">
        <f aca="false">VLOOKUP(A592,'286'!$A$3:$I$1768,3,FALSE())</f>
        <v>OBAJOHN</v>
      </c>
      <c r="G592" s="6" t="n">
        <f aca="false">VLOOKUP(A592,'286'!$A$3:$I$1768,4,FALSE())</f>
        <v>34151</v>
      </c>
      <c r="H592" s="7" t="n">
        <f aca="false">YEAR(C592)-YEAR(G592)</f>
        <v>29</v>
      </c>
      <c r="I592" s="1" t="str">
        <f aca="false">VLOOKUP(H592,LEYENDA!$C$2:$D$6,2,TRUE())</f>
        <v>25-40</v>
      </c>
      <c r="J592" s="5" t="str">
        <f aca="false">VLOOKUP(A592,'286'!$A$3:$I$1768,7,FALSE())</f>
        <v>H</v>
      </c>
      <c r="K592" s="8" t="n">
        <f aca="false">VLOOKUP(A592,'286'!$A$3:$I$1768,2,FALSE())</f>
        <v>0</v>
      </c>
      <c r="L592" s="4" t="str">
        <f aca="false">VLOOKUP(A592,'286'!$A$3:$I$1768,8,FALSE())</f>
        <v>D</v>
      </c>
      <c r="M592" s="4" t="str">
        <f aca="false">VLOOKUP(A592,'286'!$A$3:$I$1768,9,FALSE())</f>
        <v>I</v>
      </c>
      <c r="N592" s="8" t="str">
        <f aca="false">IF(R592=O592, "MISMA","CONTRARIA")</f>
        <v>CONTRARIA</v>
      </c>
      <c r="O592" s="8" t="str">
        <f aca="false" t="array" ref="O592">_xlfn.IFS(L592="D","1", L592="I","2")</f>
        <v>1</v>
      </c>
      <c r="P592" s="8" t="e">
        <f aca="false" t="array" ref="P592">_xlfn.IFS(K592="OD","1", K592="OI","2")</f>
        <v>#N/A</v>
      </c>
      <c r="Q592" s="1" t="str">
        <f aca="false" t="array" ref="Q592">_xlfn.IFS(J592="M","1", J592="H","2")</f>
        <v>2</v>
      </c>
      <c r="R592" s="8" t="str">
        <f aca="false" t="array" ref="R592">_xlfn.IFS(M592="D","1", M592="I","2")</f>
        <v>2</v>
      </c>
      <c r="S592" s="1" t="str">
        <f aca="false" t="array" ref="S592">_xlfn.IFS(N592="CONTRARIA", "1",N592= "MISMA","2")</f>
        <v>1</v>
      </c>
      <c r="T592" s="1" t="str">
        <f aca="false" t="array" ref="T592">_xlfn.IFS(I592="0-12","1", I592="13-24","2", I592="25-40","3", I592="41-60","4", I592="61-100","5")</f>
        <v>3</v>
      </c>
      <c r="U592" s="9" t="n">
        <v>-0.5</v>
      </c>
      <c r="V592" s="10" t="str">
        <f aca="false">IF(U592="","",IF(AND(U592&gt;=-9,U592&lt;=-6.5),"-9 a -6,5",IF(AND(U592&gt;=-6,U592&lt;=-3.5),"-6 a -3,5",IF(AND(U592&gt;=-3,U592&lt;=-1),"-3 a -1",IF(U592=-0.5,"-0,5",IF(AND(U592&gt;=0,U592&lt;=2.5),"0 a 2,5",IF(AND(U592&gt;=3,U592&lt;=5.5),"3 a 5,5",IF(AND(U592&gt;=6,U592&lt;=8.5),"6 a 8,5",IF(AND(U592&gt;=9,U592&lt;=20),"9 a 20","Fuera de rango")))))))))</f>
        <v>-0,5</v>
      </c>
      <c r="W592" s="11" t="str">
        <f aca="false">IF(V592="","",IF(V592="-9 a -6,5",2,IF(V592="-6 a -3,5",3,IF(V592="-3 a -1",4,IF(V592="-0,5","NORMA",IF(V592="0 a 2,5",5,IF(V592="3 a 5,5",6,IF(V592="6 a 8,5",7,IF(V592="9 a 20",8,"Fuera de rango")))))))))</f>
        <v>NORMA</v>
      </c>
      <c r="X592" s="9" t="n">
        <v>0</v>
      </c>
      <c r="Y592" s="11" t="str">
        <f aca="false">IF(X592="","",IF(AND(X592&gt;=0,X592&lt;=4),"0 a 4",IF(AND(X592&gt;=4.5,X592&lt;=8.5),"4,5 a 8,5",IF(X592=9,"9",IF(AND(X592&gt;=9.5,X592&lt;=13),"9,5 a 13",IF(AND(X592&gt;=13.5,X592&lt;=20),"13,5 a 20",IF(AND(X592&gt;=20.5,X592&lt;=35),"20,5 a 35","Fuera de rango")))))))</f>
        <v>0 a 4</v>
      </c>
      <c r="Z592" s="11" t="n">
        <f aca="false">IF(Y592="","",IF(Y592="0 a 4",1,IF(Y592="4,5 a 8,5",2,IF(Y592="9","NORMA",IF(Y592="9,5 a 13",3,IF(Y592="13,5 a 20",4,IF(Y592="20,5 a 35",5,"Fuera de rango")))))))</f>
        <v>1</v>
      </c>
      <c r="AA592" s="9" t="n">
        <v>26</v>
      </c>
      <c r="AB592" s="10" t="str">
        <f aca="false">IF(AA592="","",IF(AND(AA592&gt;=0,AA592&lt;=9),"0 a 9",IF(AND(AA592&gt;=9.5,AA592&lt;=18.5),"9,5 a 18,5",IF(AA592=19,"19",IF(AND(AA592&gt;=19.5,AA592&lt;=28),"19,5 a 28",IF(AND(AA592&gt;=28.5,AA592&lt;=40),"28,5 a 40","Fuera de rango"))))))</f>
        <v>19,5 a 28</v>
      </c>
      <c r="AC592" s="11" t="n">
        <f aca="false" t="array" ref="AC592">_xlfn.IFS(AB592="","",AB592="0 a 9",1,AB592="9,5 a 18,5",2,AB592="19","NORMA",AB592="19,5 a 28",3,AB592="28,5 a 40",4,TRUE(),"Fuera de rango")</f>
        <v>3</v>
      </c>
      <c r="AD592" s="9" t="n">
        <v>8</v>
      </c>
      <c r="AE592" s="10" t="str">
        <f aca="false">IF(AD592="","",IF(AND(AD592&gt;=-10,AD592&lt;=0),"De -10 a 0",IF(AND(AD592&gt;=0.5,AD592&lt;=9.5),"0,5 a 9,5",IF(AD592=10,"10",IF(AND(AD592&gt;=10.5,AD592&lt;=20),"10,5 a 20",IF(AND(AD592&gt;=20.5,AD592&lt;=40),"20,5 a 40","Fuera de rango"))))))</f>
        <v>0,5 a 9,5</v>
      </c>
      <c r="AF592" s="12" t="n">
        <f aca="false">IF(AD592="","",IF(AND(AD592&gt;=-10,AD592&lt;=0),1,IF(AND(AD592&gt;=0.5,AD592&lt;=9.5),2,IF(AD592=10,"NORMA",IF(AND(AD592&gt;=10.5,AD592&lt;=20),3,IF(AND(AD592&gt;=20.5,AD592&lt;=40),4,""))))))</f>
        <v>2</v>
      </c>
      <c r="AG592" s="9" t="n">
        <v>9</v>
      </c>
      <c r="AH592" s="10" t="str">
        <f aca="false">IF(AG592="","",IF(AND(AG592&gt;=0,AG592&lt;=4),"0 a 4",IF(AND(AG592&gt;=4.5,AG592&lt;=8.5),"4,5 a 8,5",IF(AG592=9,"9",IF(AND(AG592&gt;=9.5,AG592&lt;=13),"9,5 a 13",IF(AND(AG592&gt;=13.5,AG592&lt;=25),"13,5 a 25","Fuera de rango"))))))</f>
        <v>9</v>
      </c>
      <c r="AI592" s="10" t="str">
        <f aca="false">IF(AH592="","",IF(AH592="0 a 4",1,IF(AH592="4,5 a 8,5",2,IF(AH592="9","NORMA",IF(AH592="9,5 a 13",3,IF(AH592="13,5 a 25",4,""))))))</f>
        <v>NORMA</v>
      </c>
      <c r="AJ592" s="9" t="n">
        <v>3</v>
      </c>
      <c r="AK592" s="10" t="str">
        <f aca="false">IF(AJ592="","",IF(AND(AJ592&gt;=-15,AJ592&lt;=-10.5),"-15 a -10,5",IF(AND(AJ592&gt;=-10,AJ592&lt;=-4),"-10 a -4",IF(AND(AJ592&gt;=-4.5,AJ592&lt;=0),"-4,5 a 0",IF(AND(AJ592&gt;=0.5,AJ592&lt;=4.5),"0,5 a 4,5",IF(AJ592=5,"5",IF(AND(AJ592&gt;=5.5,AJ592&lt;=10),"5,5 a 10",IF(AND(AJ592&gt;=10.5,AJ592&lt;=20),"10,5 a 20","Fuera de rango"))))))))</f>
        <v>0,5 a 4,5</v>
      </c>
      <c r="AL592" s="11" t="n">
        <f aca="false">IF(AK592="","",IF(AK592="-15 a -10,5",1,IF(AK592="-10 a -4",2,IF(AK592="-4,5 a 0",3,IF(AK592="0,5 a 4,5",4,IF(AK592="5","NORMA",IF(AK592="5,5 a 10",5,IF(AK592="10,5 a 20",6,"Error"))))))))</f>
        <v>4</v>
      </c>
      <c r="AM592" s="9" t="n">
        <v>0</v>
      </c>
      <c r="AN592" s="10" t="str">
        <f aca="false">IF(AM592="","",IF(AND(AM592&gt;=-7.5,AM592&lt;=-5.5),"-7,5 a -5,5",IF(AND(AM592&gt;=-5,AM592&lt;=-3),"-5 a -3",IF(AND(AM592&gt;=-2.5,AM592&lt;=-0.5),"-2,5 a -0,5",IF(AM592=0,"0,00",IF(AND(AM592&gt;=0.5,AM592&lt;=2.5),"0,5 a 2,5",IF(AND(AM592&gt;=3,AM592&lt;=5),"3 a 5",IF(AND(AM592&gt;=5.5,AM592&lt;=7.5),"5,5 a 7,5",IF(AND(AM592&gt;=8,AM592&lt;=10),"8 a 10","Fuera de rango")))))))))</f>
        <v>0,00</v>
      </c>
      <c r="AO592" s="11" t="str">
        <f aca="false">IF(AN592="","",IF(AN592="-7,5 a -5,5",1,IF(AN592="-5 a -3",2,IF(AN592="-2,5 a -0,5",3,IF(AN592="0,00","NORMA",IF(AN592="0,5 a 2,5",4,IF(AN592="3 a 5",5,IF(AN592="5,5 a 7,5",6,IF(AN592="8 a 10",7,"Error")))))))))</f>
        <v>NORMA</v>
      </c>
      <c r="AP592" s="9" t="n">
        <v>-0.5</v>
      </c>
      <c r="AQ592" s="10" t="str">
        <f aca="false">IF(AP592="","",IF(AND(AP592&gt;=-20,AP592&lt;=-9.5),"-20 a -9,5",IF(AND(AP592&gt;=-9,AP592&lt;=-6.5),"-9 a -6,5",IF(AP592=-6,"-6",IF(AND(AP592&gt;=-5.5,AP592&lt;=-3),"-5,5 a -3",IF(AND(AP592&gt;=-2.5,AP592&lt;=0),"-2,5 a 0",IF(AND(AP592&gt;=0.5,AP592&lt;=3),"0,5 a 3",IF(AND(AP592&gt;=3.5,AP592&lt;=6),"3,5 a 6",IF(AND(AP592&gt;=6.5,AP592&lt;=9),"6,5 a 9",IF(AND(AP592&gt;=9.5,AP592&lt;=20),"9,5 a 20","Fuera de rango"))))))))))</f>
        <v>-2,5 a 0</v>
      </c>
      <c r="AR592" s="11" t="n">
        <f aca="false">IF(AQ592="","",IF(AQ592="-20 a -9,5",1,IF(AQ592="-9 a -6,5",2,IF(AQ592="-6","NORMA",IF(AQ592="-5,5 a -3",3,IF(AQ592="-2,5 a 0",4,IF(AQ592="0,5 a 3",5,IF(AQ592="3,5 a 6",6,IF(AQ592="6,5 a 9",7,IF(AQ592="9,5 a 20",8,""))))))))))</f>
        <v>4</v>
      </c>
      <c r="AS592" s="9" t="n">
        <v>1.5</v>
      </c>
      <c r="AT592" s="10" t="str">
        <f aca="false">IF(AS592="","",IF(AND(AS592&gt;=-16,AS592&lt;=-14),"-16 a -14",IF(AND(AS592&gt;=-13.5,AS592&lt;=-11.5),"-13,5 a -11,5",IF(AND(AS592&gt;=-11,AS592&lt;=-9),"-11 a -9",IF(AND(AS592&gt;=-8.5,AS592&lt;=-6.5),"-8,5 a -6,5",IF(AND(AS592&gt;=-6,AS592&lt;=-4),"-6 a -4",IF(AND(AS592&gt;=-3.5,AS592&lt;=-1.5),"-3,5 a -1,5",IF(AND(AS592&gt;=-1,AS592&lt;=1),"-1 a 1",IF(AND(AS592&gt;=1.5,AS592&lt;=3.5),"1,5 a 3,5",IF(AND(AS592&gt;=4,AS592&lt;=6),"4 a 6",IF(AND(AS592&gt;=6.5,AS592&lt;=8.5),"6,5 a 8,5",IF(AND(AS592&gt;=9,AS592&lt;=11),"9 a 11",IF(AND(AS592&gt;=11.5,AS592&lt;=13.5),"11,5 a 13,5",IF(AND(AS592&gt;=14,AS592&lt;=16),"14 a 16",IF(AND(AS592&gt;=16.5,AS592&lt;=18.5),"16,5 a 18,5",IF(AND(AS592&gt;=19,AS592&lt;=21),"19 a 21","Fuera de rango"))))))))))))))))</f>
        <v>1,5 a 3,5</v>
      </c>
      <c r="AU592" s="11" t="n">
        <f aca="false" t="array" ref="AU592">IF(AT592="","",_xlfn.IFS(AT592="-16 a -14",1,AT592="-13,5 a -11,5",2,AT592="-11 a -9",3,AT592="-8,5 a -6,5",4,AT592="-6 a -4",5,AT592="-3,5 a -1,5",6,AT592="-1 a 1",7,AT592="1,5 a 3,5",8,AT592="4 a 6","NORMA",AT592="6,5 a 8,5",9,AT592="9 a 11",10,AT592="11,5 a 13,5",11,AT592="14 a 16",12,AT592="16,5 a 18,5",13,AT592="19 a 21",14,TRUE(),""))</f>
        <v>8</v>
      </c>
      <c r="AV592" s="9" t="n">
        <v>0.25</v>
      </c>
      <c r="AW592" s="10" t="str">
        <f aca="false">IF(AV592="","",IF(AND(AV592&gt;=-1,AV592&lt;=-0.5),"-1 a -0,5",IF(AND(AV592&gt;-0.5,AV592&lt;=0),"De -0,5 a 0",IF(AND(AV592&gt;=0.25,AV592&lt;=0.75),"0,25 a 0,75",IF(AND(AV592&gt;=1,AV592&lt;=1.5),"1 a 1,5",IF(AND(AV592&gt;=1.75,AV592&lt;=2.25),"1,75 a 2,25",IF(AND(AV592&gt;=2.5,AV592&lt;=3),"2,5 a 3",IF(AND(AV592&gt;=3.25,AV592&lt;=3.75),"3,25 a 3,75","Fuera de rango"))))))))</f>
        <v>0,25 a 0,75</v>
      </c>
      <c r="AX592" s="10" t="str">
        <f aca="false">IF(AW592="","",IF(OR(AW592="-1 a -0,5",AW592="-1 a -0.5"),1,IF(OR(AW592="De -0,5 a 0",AW592="-0,5 a 0",AW592="De -0.5 a 0"),2,IF(OR(AW592="0,25 a 0,75",AW592="0.25 a 0.75"),"NORMA",IF(OR(AW592="1 a 1,5",AW592="1 a 1.5"),3,IF(OR(AW592="1,75 a 2,25",AW592="1.75 a 2.25"),4,IF(OR(AW592="2,5 a 3",AW592="2.5 a 3"),5,IF(OR(AW592="3,25 a 3,75",AW592="3.25 a 3.75"),6,""))))))))</f>
        <v>NORMA</v>
      </c>
      <c r="AY592" s="9" t="n">
        <v>-1</v>
      </c>
      <c r="AZ592" s="10" t="str">
        <f aca="false">IF(AY592="","",IF(AND(AY592&gt;=-20,AY592&lt;=-9.5),"-20 a -9,5",IF(AND(AY592&gt;=-9,AY592&lt;=-6.5),"-9 a -6,5",IF(AY592=-6,"-6",IF(AND(AY592&gt;=-5.5,AY592&lt;=-3),"-5,5 a -3",IF(AND(AY592&gt;=-2.5,AY592&lt;=0),"-2,5 a 0",IF(AND(AY592&gt;=0.5,AY592&lt;=3),"0,5 a 3",IF(AND(AY592&gt;=3.5,AY592&lt;=6),"3,5 a 6","Fuera de rango"))))))))</f>
        <v>-2,5 a 0</v>
      </c>
      <c r="BA592" s="11" t="n">
        <f aca="false">IF(AZ592="","",IF(AZ592="-20 a -9,5",1,IF(AZ592="-9 a -6,5",2,IF(AZ592="-6","NORMA",IF(AZ592="-5,5 a -3",3,IF(AZ592="-2,5 a 0",4,IF(AZ592="0,5 a 3",5,IF(AZ592="3,5 a 6",6,""))))))))</f>
        <v>4</v>
      </c>
      <c r="BB592" s="9" t="n">
        <v>0</v>
      </c>
      <c r="BC592" s="10" t="str">
        <f aca="false" t="array" ref="BC592">IF(BB592="","",_xlfn.IFS(AND(BB592&gt;=0,BB592&lt;=2),"0 a 2",AND(BB592&gt;=2.5,BB592&lt;=4.5),"2,5 a 4,5",AND(BB592&gt;=5,BB592&lt;=7),"5 a 7",AND(BB592&gt;=7.5,BB592&lt;=9.5),"7,5 a 9,5",AND(BB592&gt;=10,BB592&lt;=12),"10 a 12",AND(BB592&gt;=12.5,BB592&lt;=14.5),"12,5 a 14,5",BB592=15,"15",AND(BB592&gt;=15.5,BB592&lt;=17.5),"15,5 a 17,5",AND(BB592&gt;=18,BB592&lt;=20),"18 a 20",AND(BB592&gt;=20.5,BB592&lt;=22.5),"20,5 a 22,5",AND(BB592&gt;=23,BB592&lt;=25),"23 a 25",TRUE(),"Fuera de rango"))</f>
        <v>0 a 2</v>
      </c>
      <c r="BD592" s="11" t="n">
        <f aca="false" t="array" ref="BD592">IF(BC592="","",_xlfn.IFS(BC592="0 a 2",1,BC592="2,5 a 4,5",2,BC592="5 a 7",3,BC592="7,5 a 9,5",4,BC592="10 a 12",5,BC592="12,5 a 14,5",6,BC592="15","NORMA",BC592="15,5 a 17,5",7,BC592="18 a 20",8,BC592="20,5 a 22,5",9,BC592="23 a 25",10,TRUE(),"Fuera de rango"))</f>
        <v>1</v>
      </c>
      <c r="BE592" s="9" t="n">
        <v>18</v>
      </c>
      <c r="BF592" s="10" t="str">
        <f aca="false">IF(BE592="","",IF(AND(BE592&gt;=-20,BE592&lt;=-10),"-20 a -10",IF(AND(BE592&gt;=-9.5,BE592&lt;=0.5),"-9,5 a 0,5",IF(AND(BE592&gt;=1,BE592&lt;=11),"1 a 11",IF(AND(BE592&gt;=11.5,BE592&lt;=20.5),"11,5 a 20,5",IF(BE592=21,"21",IF(AND(BE592&gt;=21.5,BE592&lt;=31.5),"21,5 a 31,5",IF(AND(BE592&gt;=32,BE592&lt;=42),"32 a 42","Fuera de rango"))))))))</f>
        <v>11,5 a 20,5</v>
      </c>
      <c r="BG592" s="11" t="n">
        <f aca="false">IF(BF592="","",IF(BF592="-20 a -10",1,IF(BF592="-9,5 a 0,5",2,IF(BF592="1 a 11",3,IF(BF592="11,5 a 20,5",4,IF(BF592="21","NORMA",IF(BF592="21,5 a 31,5",5,IF(BF592="32 a 42",6,""))))))))</f>
        <v>4</v>
      </c>
      <c r="BH592" s="9" t="n">
        <v>9</v>
      </c>
      <c r="BI592" s="10" t="str">
        <f aca="false">IF(BH592="","",IF(AND(BH592&gt;=-20,BH592&lt;=-15),"-20 a -15",IF(AND(BH592&gt;=-14.5,BH592&lt;=-9.5),"-14,5 a -9,5",IF(AND(BH592&gt;=-9,BH592&lt;=-4),"-9 a -4",IF(AND(BH592&gt;=-3.5,BH592&lt;=2.5),"-3,5 a 2,5",IF(AND(BH592&gt;=3,BH592&lt;=8),"3 a 8",IF(AND(BH592&gt;=8.5,BH592&lt;=14.5),"8,5 a 14,5",IF(BH592=15,"15",IF(AND(BH592&gt;=15.5,BH592&lt;=20.5),"15,5 a 20,5",IF(AND(BH592&gt;=21,BH592&lt;=26),"21 a 26","Fuera de rango"))))))))))</f>
        <v>8,5 a 14,5</v>
      </c>
      <c r="BJ592" s="11" t="n">
        <f aca="false">IF(BI592="","",IF(BI592="-20 a -15",1,IF(BI592="-14,5 a -9,5",2,IF(BI592="-9 a -4",3,IF(BI592="-3,5 a 2,5",4,IF(BI592="3 a 8",5,IF(BI592="8,5 a 14,5",6,IF(BI592="15","NORMA",IF(BI592="15,5 a 20,5",7,IF(BI592="21 a 26",8,IF(BI592="26,5 a 31,5",9,"")))))))))))</f>
        <v>6</v>
      </c>
      <c r="BK592" s="9" t="n">
        <v>12</v>
      </c>
      <c r="BL592" s="10" t="str">
        <f aca="false">IF(BK592="","",IF(AND(BK592&gt;=0,BK592&lt;=2),"0 - 2",IF(AND(BK592&gt;=2.5,BK592&lt;=4.5),"2,5 - 4,5",IF(AND(BK592&gt;=5,BK592&lt;=7),"5 - 7",IF(AND(BK592&gt;=7.5,BK592&lt;=9.5),"7,5 - 9,5",IF(AND(BK592&gt;=10,BK592&lt;=12),"10 - 12",IF(AND(BK592&gt;=12.5,BK592&lt;=13.5),"12,5 - 13,5",IF(BK592=14,"14",IF(AND(BK592&gt;=14.5,BK592&lt;=16.5),"14,5 - 16,5",IF(AND(BK592&gt;=17,BK592&lt;=19),"17 - 19",IF(AND(BK592&gt;=19.5,BK592&lt;=21.5),"19,5 - 21,5",IF(AND(BK592&gt;=22,BK592&lt;=24),"22 - 24",IF(AND(BK592&gt;=24.5,BK592&lt;=26.5),"24,5 - 26,5",IF(AND(BK592&gt;=27,BK592&lt;=29),"27 - 29",IF(AND(BK592&gt;=29.5,BK592&lt;=30),"29,5 - 30","Fuera de rango")))))))))))))))</f>
        <v>10 - 12</v>
      </c>
      <c r="BM592" s="11" t="n">
        <f aca="false">IF(BL592="","",IF(BL592="0 - 2",1,IF(BL592="2,5 - 4,5",2,IF(BL592="5 - 7",3,IF(BL592="7,5 - 9,5",4,IF(BL592="10 - 12",5,IF(BL592="12,5 - 13,5",6,IF(BL592="14","NORMA",IF(BL592="14,5 - 16,5",7,IF(BL592="17 - 19",8,IF(BL592="19,5 - 21,5",9,IF(BL592="22 - 24",10,IF(BL592="24,5 - 26,5",11,IF(BL592="27 - 29",12,IF(BL592="29,5 - 30",13,"")))))))))))))))</f>
        <v>5</v>
      </c>
      <c r="BN592" s="9" t="n">
        <v>16</v>
      </c>
      <c r="BO592" s="11" t="str">
        <f aca="false">IF(BN592="","",IF(AND(BN592&gt;=-20,BN592&lt;=-10),"-20 a -10",IF(AND(BN592&gt;=-9.5,BN592&lt;=0.5),"-9,5 a 0,5",IF(AND(BN592&gt;=1,BN592&lt;=11),"1 a 11",IF(AND(BN592&gt;=11.5,BN592&lt;=21.5),"11,5 a 21,5",IF(BN592=22,"22",IF(AND(BN592&gt;=22.5,BN592&lt;=32.5),"22,5 a 32,5",IF(AND(BN592&gt;=33,BN592&lt;=43),"33 a 43","Fuera de rango"))))))))</f>
        <v>11,5 a 21,5</v>
      </c>
      <c r="BP592" s="11" t="n">
        <f aca="false">IF(BO592="","",IF(BO592="-20 a -10",1,IF(BO592="-9,5 a 0,5",2,IF(BO592="1 a 11",3,IF(BO592="11,5 a 21,5",4,IF(BO592="22","NORMA",IF(BO592="22,5 a 32,5",5,IF(BO592="33 a 43",6,""))))))))</f>
        <v>4</v>
      </c>
      <c r="BQ592" s="9" t="n">
        <v>7</v>
      </c>
      <c r="BR592" s="10" t="str">
        <f aca="false">IF(BQ592="","",IF(AND(BQ592&gt;=-20,BQ592&lt;=-15),"-20 a -15",IF(AND(BQ592&gt;=-14.5,BQ592&lt;=-9.5),"-14,5 a -9,5",IF(AND(BQ592&gt;=-9,BQ592&lt;=-4),"-9 a -4",IF(AND(BQ592&gt;=-3.5,BQ592&lt;=2.5),"-3,5 a 2,5",IF(AND(BQ592&gt;=3,BQ592&lt;=8),"3 a 8",IF(AND(BQ592&gt;=8.5,BQ592&lt;=13.5),"8,5 a 13,5",IF(AND(BQ592&gt;=14,BQ592&lt;=17.5),"14 a 17,5",IF(BQ592=18,"18",IF(AND(BQ592&gt;=18.5,BQ592&lt;=23.5),"18,5 a 23,5",IF(AND(BQ592&gt;=24,BQ592&lt;=29),"24 a 29",IF(AND(BQ592&gt;=29.5,BQ592&lt;=34.5),"29,5 a 34,5",IF(AND(BQ592&gt;=35,BQ592&lt;=40),"35 a 40","Fuera de rango")))))))))))))</f>
        <v>3 a 8</v>
      </c>
      <c r="BS592" s="11" t="n">
        <f aca="false">IF(BR592="","",IF(BR592="-20 a -15",1,IF(BR592="-14,5 a -9,5",2,IF(BR592="-9 a -4",3,IF(BR592="-3,5 a 2,5",4,IF(BR592="3 a 8",5,IF(BR592="8,5 a 13,5",6,IF(BR592="14 a 17,5",7,IF(BR592="18","NORMA",IF(BR592="18,5 a 23,5",8,IF(BR592="24 a 29",9,IF(BR592="29,5 a 34,5",10,IF(BR592="35 a 40",11,"")))))))))))))</f>
        <v>5</v>
      </c>
      <c r="BT592" s="9" t="n">
        <v>0</v>
      </c>
      <c r="BU592" s="10" t="str">
        <f aca="false">IF(BT592="","",IF(AND(BT592&gt;=-20,BT592&lt;=-18),"-20 a -18",IF(AND(BT592&gt;=-17.5,BT592&lt;=-15.5),"-17,5 a -15,5",IF(AND(BT592&gt;=-15,BT592&lt;=-13),"-15 a -13",IF(AND(BT592&gt;=-12.5,BT592&lt;=-10.5),"-12,5 a -10,5",IF(AND(BT592&gt;=-10,BT592&lt;=-8),"-10 a -8",IF(AND(BT592&gt;=-7.5,BT592&lt;=-5.5),"-7,5 a -5,5",IF(AND(BT592&gt;=-5,BT592&lt;=-3),"-5 a -3",IF(AND(BT592&gt;=-2.5,BT592&lt;=-0.5),"-2,5 a -0,5",IF(BT592=0,"0",IF(AND(BT592&gt;=0.5,BT592&lt;=2.5),"0,5 a 2,5",IF(AND(BT592&gt;=3,BT592&lt;=5),"3 a 5",IF(AND(BT592&gt;=5.5,BT592&lt;=7.5),"5,5 a 7,5",IF(AND(BT592&gt;=8,BT592&lt;=10),"8 a 10",IF(AND(BT592&gt;=10.5,BT592&lt;=12.5),"10,5 a 12,5",IF(AND(BT592&gt;=13,BT592&lt;=15),"13 a 15",IF(AND(BT592&gt;=15.5,BT592&lt;=17.5),"15,5 a 17,5",IF(AND(BT592&gt;=18,BT592&lt;=20),"18 a 20","Fuera de rango"))))))))))))))))))</f>
        <v>0</v>
      </c>
      <c r="BV592" s="11" t="str">
        <f aca="false">IF(BT592="","",IF(BT592=0,"NORMA",IF(AND(BT592&gt;=-20,BT592&lt;=-18),2,IF(AND(BT592&gt;=-17.5,BT592&lt;=-15.5),2,IF(AND(BT592&gt;=-15,BT592&lt;=-13),3,IF(AND(BT592&gt;=-12.5,BT592&lt;=-10.5),4,IF(AND(BT592&gt;=-10,BT592&lt;=-8),5,IF(AND(BT592&gt;=-7.5,BT592&lt;=-5.5),6,IF(AND(BT592&gt;=-5,BT592&lt;=-3),7,IF(AND(BT592&gt;=-2.5,BT592&lt;=-0.5),8,IF(AND(BT592&gt;=0.5,BT592&lt;=2.5),9,IF(AND(BT592&gt;=3,BT592&lt;=5),10,IF(AND(BT592&gt;=5.5,BT592&lt;=7.5),11,IF(AND(BT592&gt;=8,BT592&lt;=10),12,IF(AND(BT592&gt;=10.5,BT592&lt;=12.5),13,IF(AND(BT592&gt;=13,BT592&lt;=15),14,IF(AND(BT592&gt;=15.5,BT592&lt;=17.5),15,IF(AND(BT592&gt;=18,BT592&lt;=20),16,"Fuera de rango"))))))))))))))))))</f>
        <v>NORMA</v>
      </c>
      <c r="BW592" s="9" t="n">
        <v>-8</v>
      </c>
      <c r="BX592" s="10" t="n">
        <f aca="false">18.5- (0.3*H592)</f>
        <v>9.8</v>
      </c>
      <c r="BY592" s="10" t="n">
        <f aca="false">(BW592)-(BX592)</f>
        <v>-17.8</v>
      </c>
      <c r="BZ592" s="10" t="str">
        <f aca="false">IF(BY592="","",IF(BY592&lt;-27.5,"De -30 a -28",IF(BY592&lt;-25,"De -27,5 a -25,5",IF(BY592&lt;-22.5,"De -25 a -23",IF(BY592&lt;-20,"De -22,5 a -20,5",IF(BY592&lt;-17.5,"De -20 a -18",IF(BY592&lt;-15,"De -17,5 a -15,5",IF(BY592&lt;-12.5,"De -15 a -13",IF(BY592&lt;-10,"De -12,5 a -10,5",IF(BY592&lt;-7.5,"De -10 a -8",IF(BY592&lt;-5,"De -7,5 a -5,5",IF(BY592&lt;-2.5,"De -5 a -3",IF(BY592&lt;0,"De -2,5 a -0,5",IF(BY592&lt;2.5,"De 0 a 2",IF(BY592&lt;5,"De 2,5 a 4,5",IF(BY592&lt;7.5,"De 5 a 7",IF(BY592&lt;10,"De 7,5 a 9,5",IF(BY592&lt;12.5,"De 10 a 12",IF(BY592&lt;15,"De 12,5 a 14,5",IF(BY592&lt;17.5,"De 15 a 17",IF(BY592&lt;20,"De 17,5 a 19,5",IF(BY592&lt;22.5,"De 20 a 22",IF(BY592&lt;25,"De 22,5 a 24,5",IF(BY592&lt;27.5,"De 25 a 27","De 27,5 a 30"))))))))))))))))))))))))</f>
        <v>De -20 a -18</v>
      </c>
      <c r="CA592" s="12" t="n">
        <f aca="false">IF(BY592="","",IF(BY592&lt;=-28,1,IF(BY592&lt;=-25.5,2,IF(BY592&lt;=-23,3,IF(BY592&lt;=-20.5,4,IF(BY592&lt;=-18,5,IF(BY592&lt;=-15.5,6,IF(BY592&lt;=-13,7,IF(BY592&lt;=-10.5,8,IF(BY592&lt;=-8,9,IF(BY592&lt;=-5.5,10,IF(BY592&lt;=-3,11,IF(BY592&lt;=-0.5,12,IF(BY592&lt;=2,13,IF(BY592&lt;=4.5,14,IF(BY592&lt;=7,15,IF(BY592&lt;=9.5,16,IF(BY592&lt;=12,17,IF(BY592&lt;=14.5,18,IF(BY592&lt;=17,19,IF(BY592&lt;=19.5,20,IF(BY592&lt;=22,21,IF(BY592&lt;=24.5,22,IF(BY592&lt;=27,23,IF(BY592&lt;=30,24,"Fuera de rango")))))))))))))))))))))))))</f>
        <v>6</v>
      </c>
      <c r="CB592" s="9" t="n">
        <v>-5.75</v>
      </c>
      <c r="CC592" s="10" t="n">
        <f aca="false">18.5- (0.3*H592)</f>
        <v>9.8</v>
      </c>
      <c r="CD592" s="10" t="n">
        <f aca="false">(CB592)-(CC592)</f>
        <v>-15.55</v>
      </c>
      <c r="CE592" s="10" t="str">
        <f aca="false">IF(CD592="","",IF(CD592&lt;-27.5,"De -30 a -28",IF(CD592&lt;-25,"De -27,5 a -25,5",IF(CD592&lt;-22.5,"De -25 a -23",IF(CD592&lt;-20,"De -22,5 a -20,5",IF(CD592&lt;-17.5,"De -20 a -18",IF(CD592&lt;-15,"De -17,5 a -15,5",IF(CD592&lt;-12.5,"De -15 a -13",IF(CD592&lt;-10,"De -12,5 a -10,5",IF(CD592&lt;-7.5,"De -10 a -8",IF(CD592&lt;-5,"De -7,5 a -5,5",IF(CD592&lt;-2.5,"De -5 a -3",IF(CD592&lt;0,"De -2,5 a -0,5",IF(CD592&lt;=2,"De 0 a 2",IF(CD592&lt;=4.5,"De 2,5 a 4,5",IF(CD592&lt;=7,"De 5 a 7",IF(CD592&lt;=9.5,"De 7,5 a 9,5",IF(CD592&lt;=12,"De 10 a 12",IF(CD592&lt;=14.5,"De 12,5 a 14,5",IF(CD592&lt;=17,"De 15 a 17",IF(CD592&lt;=19.5,"De 17,5 a 19,5",IF(CD592&lt;=22,"De 20 a 22",IF(CD592&lt;=24.5,"De 22,5 a 24,5",IF(CD592&lt;=27,"De 25 a 27","De 27,5 a 30"))))))))))))))))))))))))</f>
        <v>De -17,5 a -15,5</v>
      </c>
      <c r="CF592" s="12" t="n">
        <f aca="false">IF(CD592="","",IF(CD592&lt;-27.5,1,IF(CD592&lt;-25,2,IF(CD592&lt;-22.5,3,IF(CD592&lt;-20,4,IF(CD592&lt;-17.5,5,IF(CD592&lt;-15,6,IF(CD592&lt;-12.5,7,IF(CD592&lt;-10,8,IF(CD592&lt;-7.5,9,IF(CD592&lt;-5,10,IF(CD592&lt;-2.5,11,IF(CD592&lt;0,12,IF(CD592&lt;2.5,13,IF(CD592&lt;5,14,IF(CD592&lt;7.5,15,IF(CD592&lt;10,16,IF(CD592&lt;12.5,17,IF(CD592&lt;15,18,IF(CD592&lt;17.5,19,IF(CD592&lt;20,20,IF(CD592&lt;22.5,21,IF(CD592&lt;25,22,IF(CD592&lt;27.5,23,24))))))))))))))))))))))))</f>
        <v>6</v>
      </c>
      <c r="CG592" s="9" t="n">
        <v>-5.25</v>
      </c>
      <c r="CH592" s="10" t="str">
        <f aca="false">IF(CG592="","",IF(AND(CG592&gt;=-10,CG592&lt;=-9.5),"-10 a -9,5",IF(AND(CG592&gt;-9.5,CG592&lt;=-8.5),"-9 a -8,5",IF(AND(CG592&gt;-8.5,CG592&lt;=-7.5),"-8 a -7,5",IF(AND(CG592&gt;-7.5,CG592&lt;=-6.5),"-7 a -6,5",IF(AND(CG592&gt;-6.5,CG592&lt;=-5.5),"-6 a -5,5",IF(AND(CG592&gt;-5.5,CG592&lt;=-4.5),"-5 a -4,5",IF(AND(CG592&gt;-4.5,CG592&lt;=-3.5),"-4 a -3,5",IF(AND(CG592&gt;-3.5,CG592&lt;=-2.5),"-3 a -2,5",IF(CG592=-2.25,"-2,25",IF(AND(CG592&gt;-2.5,CG592&lt;=-1.5),"-2 a -1,5",IF(AND(CG592&gt;-1.5,CG592&lt;=-0.5),"-1 a -0,5",IF(AND(CG592&gt;-0.5,CG592&lt;=0.5),"0 a 0,5",IF(AND(CG592&gt;0.5,CG592&lt;=1.5),"1 a 1,5",IF(AND(CG592&gt;1.5,CG592&lt;=2.5),"2 a 2,5",IF(AND(CG592&gt;2.5,CG592&lt;=3.5),"3 a 3,5",IF(AND(CG592&gt;3.5,CG592&lt;=4.5),"4 a 4,5",IF(AND(CG592&gt;4.5,CG592&lt;=5.5),"5 a 5,5",IF(AND(CG592&gt;5.5,CG592&lt;=6.5),"6 a 6,5",IF(AND(CG592&gt;6.5,CG592&lt;=7.5),"7 a 7,5",IF(AND(CG592&gt;7.5,CG592&lt;=8.5),"8 a 8,5",IF(AND(CG592&gt;8.5,CG592&lt;=9.5),"9 a 9,5",IF(CG592&gt;=10,"10","Fuera de rango")))))))))))))))))))))))</f>
        <v>-5 a -4,5</v>
      </c>
      <c r="CI592" s="11" t="n">
        <f aca="false">IF(CG592="","",IF(CG592=-2.25,"NORMA",IF(CG592&lt;=-9.5,1,IF(CG592&lt;=-8.5,2,IF(CG592&lt;=-7.5,3,IF(CG592&lt;=-6.5,4,IF(CG592&lt;=-5.5,5,IF(CG592&lt;=-4.5,6,IF(CG592&lt;=-3.5,7,IF(CG592&lt;=-2.5,8,IF(CG592&lt;=-1.5,9,IF(CG592&lt;=-0.5,10,IF(CG592&lt;=0.5,11,IF(CG592&lt;=1.5,12,IF(CG592&lt;=2.5,13,IF(CG592&lt;=3.5,14,IF(CG592&lt;=4.5,15,IF(CG592&lt;=5.5,16,IF(CG592&lt;=6.5,17,IF(CG592&lt;=7.5,18,IF(CG592&lt;=8.5,19,IF(CG592&lt;=9.5,20,IF(CG592=10,21,"Fuera de rango")))))))))))))))))))))))</f>
        <v>6</v>
      </c>
      <c r="CJ592" s="9" t="n">
        <v>2.25</v>
      </c>
      <c r="CK592" s="10" t="str">
        <f aca="false">IF(CJ592="","",IF(AND(CJ592&gt;=-6,CJ592&lt;=-5.5),"-6 a -5,5",IF(AND(CJ592&gt;-5.5,CJ592&lt;=-4.5),"-5 a -4,5",IF(AND(CJ592&gt;-4.5,CJ592&lt;=-3.5),"-4 a -3,5",IF(AND(CJ592&gt;-3.5,CJ592&lt;=-2.5),"-3 a -2,5",IF(AND(CJ592&gt;-2.5,CJ592&lt;=-1.5),"-2 a -1,5",IF(AND(CJ592&gt;-1.5,CJ592&lt;=-0.5),"-1 a -0,5",IF(AND(CJ592&gt;-0.5,CJ592&lt;=0.5),"0 a 0,5",IF(AND(CJ592&gt;0.5,CJ592&lt;=1.5),"1 a 1,5",IF(AND(CJ592&gt;1.5,CJ592&lt;2.5),"2",IF(AND(CJ592&gt;=2.5,CJ592&lt;=3),"2,5 a 3",IF(AND(CJ592&gt;3,CJ592&lt;=4),"3,5 a 4",IF(AND(CJ592&gt;4,CJ592&lt;=5),"4,5 a 5",IF(AND(CJ592&gt;5,CJ592&lt;=6),"5,5 a 6",IF(AND(CJ592&gt;6,CJ592&lt;=7),"6,5 a 7",IF(AND(CJ592&gt;7,CJ592&lt;=8),"7,5 a 8",IF(AND(CJ592&gt;8,CJ592&lt;=9.5),"8,5 a 9,5",IF(CJ592=10,"10","Fuera de rango"))))))))))))))))))</f>
        <v>2</v>
      </c>
      <c r="CL592" s="11" t="str">
        <f aca="false">IF(CK592="","",IF(OR(CK592="-6 a -5,5",CK592="-6 - -5,5"),1,IF(OR(CK592="-5 a -4,5",CK592="-5 - -4,5"),2,IF(OR(CK592="-4 a -3,5",CK592="-4 - -3,5"),3,IF(OR(CK592="-3 a -2,5",CK592="-3 - -2,5"),4,IF(OR(CK592="-2 a -1,5",CK592="-2 - -1,5"),5,IF(OR(CK592="-1 a -0,5",CK592="-1 - -0,5"),6,IF(OR(CK592="0 a 0,5",CK592="0 - 0,5"),7,IF(OR(CK592="1 a 1,5",CK592="1 - 1,5"),8,IF(CK592="2","NORMA",IF(OR(CK592="2,5 a 3",CK592="2,5 - 3"),9,IF(OR(CK592="3,5 a 4",CK592="3,5 - 4"),10,IF(OR(CK592="4,5 a 5",CK592="4,5 - 5"),11,IF(OR(CK592="5,5 a 6",CK592="5,5 - 6"),12,IF(OR(CK592="6,5 a 7",CK592="6,5 - 7"),13,IF(OR(CK592="7,5 a 8",CK592="7,5 - 8"),14,IF(OR(CK592="8,5 a 9",CK592="8,5 - 9,5",CK592="9 a 9,5"),15,IF(CK592="10",15,IF(OR(CK592="0,5 a 1",CK592="0,5 - 1"),7,"Fuera de rango")))))))))))))))))))</f>
        <v>NORMA</v>
      </c>
      <c r="CO592" s="10" t="str">
        <f aca="false">IF(CM592&gt;0,"EME"," ")</f>
        <v> </v>
      </c>
      <c r="CQ592" s="10" t="str">
        <f aca="false">IF(CP592&gt;0,"0", " ")</f>
        <v> </v>
      </c>
      <c r="CR592" s="10" t="str">
        <f aca="false">IF(CP592&gt;0,"EME"," ")</f>
        <v> </v>
      </c>
      <c r="CS592" s="9" t="n">
        <v>0</v>
      </c>
      <c r="CV592" s="9" t="n">
        <v>0</v>
      </c>
      <c r="CY592" s="9" t="n">
        <v>0</v>
      </c>
      <c r="DB592" s="9" t="n">
        <v>0</v>
      </c>
      <c r="DC592" s="11" t="str">
        <f aca="false">IF(DB592&lt;0,"2"," ")</f>
        <v> </v>
      </c>
      <c r="DD592" s="11" t="str">
        <f aca="false">IF(DB592&lt;0,"MIO"," ")</f>
        <v> </v>
      </c>
      <c r="DE592" s="9" t="n">
        <v>0</v>
      </c>
      <c r="DF592" s="10" t="str">
        <f aca="false">IF(DE592&lt;0,"3"," ")</f>
        <v> </v>
      </c>
      <c r="DG592" s="10" t="str">
        <f aca="false">IF(DE592&lt;0,"AST"," ")</f>
        <v> </v>
      </c>
      <c r="DH592" s="9" t="n">
        <v>-0.5</v>
      </c>
      <c r="DI592" s="10" t="str">
        <f aca="false">IF(DH592&lt;0,"3"," ")</f>
        <v>3</v>
      </c>
      <c r="DJ592" s="10" t="str">
        <f aca="false">IF(DH592&lt;0,"AST"," ")</f>
        <v>AST</v>
      </c>
      <c r="DK592" s="9" t="n">
        <v>0</v>
      </c>
      <c r="DL592" s="10" t="str">
        <f aca="false">IF(DK592&gt;0,"4"," ")</f>
        <v> </v>
      </c>
      <c r="DM592" s="10" t="str">
        <f aca="false">IF(DK592&gt;0,"PRE"," ")</f>
        <v> </v>
      </c>
      <c r="DN592" s="9" t="n">
        <v>0</v>
      </c>
      <c r="DO592" s="10" t="str">
        <f aca="false">IF(DN592&gt;0,"4"," ")</f>
        <v> </v>
      </c>
      <c r="DP592" s="10" t="str">
        <f aca="false">IF(DN592&gt;0,"PRE"," ")</f>
        <v> </v>
      </c>
      <c r="DS592" s="12" t="str">
        <f aca="false">CONCATENATE(CO592,CU592,DA592,DG592,DM592)</f>
        <v>   </v>
      </c>
      <c r="DT592" s="10" t="e">
        <f aca="false" t="array" ref="DT592">_xlfn.IFS(DS592="EME    ","0", DS592=" HIP   ","1", DS592="  MIO  ","2", DS592="   AST ","3", DS592="    PRE","4", DS592="EME   PRE","5", DS592=" HIP  PRE","6", DS592=" HIP AST ","7", DS592="  MIO PRE","8", DS592="  MIOAST ","9", DS592="   ASTPRE","10",DS592=" HIP ASTPRE","11", DS592="  MIOASTPRE","12", DS592="     ","0")</f>
        <v>#N/A</v>
      </c>
      <c r="DV592" s="1" t="e">
        <f aca="false" t="array" ref="DV592">_xlfn.IFS(DU592="SI","2", DU592="NO","1")</f>
        <v>#N/A</v>
      </c>
      <c r="DX592" s="11" t="str">
        <f aca="false">IF(DW592=0,"1","2")</f>
        <v>1</v>
      </c>
      <c r="DY592" s="11" t="str">
        <f aca="false" t="array" ref="DY592">_xlfn.IFS(DW592=0,"0", DW592=0.25, "1", DW592=0.5,"2", DW592=0.75,"3", DW592=1,"4",DW592=1.25,"5", DW592=1.5,"6", DW592=1.75,"7", DW592=2,"8")</f>
        <v>0</v>
      </c>
      <c r="EA592" s="11" t="str">
        <f aca="false">IF(DZ592=0,"1","2")</f>
        <v>1</v>
      </c>
      <c r="EB592" s="11" t="str">
        <f aca="false" t="array" ref="EB592">_xlfn.IFS(DZ592=0,"0", DZ592=0.25, "1", DZ592=0.5,"2", DZ592=0.75,"3", DZ592=1,"4",DZ592=1.25,"5", DZ592=1.5,"6", DZ592=1.75,"7", DZ592=2,"8")</f>
        <v>0</v>
      </c>
      <c r="ED592" s="10" t="str">
        <f aca="false">IF(EC592=0,"1","2")</f>
        <v>1</v>
      </c>
      <c r="EE592" s="11" t="str">
        <f aca="false" t="array" ref="EE592">_xlfn.IFS(EC592=0,"0", EC592=-0.25, "1", EC592=-0.5,"2", EC592=-0.75,"3", EC592=-1,"4",EC592=-1.25,"5", EC592=-1.5,"6", EC592=-1.75,"7", EC592=-2,"8", EC592=-2.25,"9",EC592=-2.5,"10", EC592=-2.75,"11", EC592=-3,"12", EC592=-3.25,"13", EC592=-3.5,"14", EC592=-3.75,"15",EC592=-4,"16")</f>
        <v>0</v>
      </c>
      <c r="EG592" s="10" t="str">
        <f aca="false">IF(EF592=0,"1","2")</f>
        <v>1</v>
      </c>
      <c r="EH592" s="11" t="str">
        <f aca="false" t="array" ref="EH592">_xlfn.IFS(EF592=0,"0", EF592=-0.25, "1", EF592=-0.5,"2", EF592=-0.75,"3", EF592=-1,"4",EF592=-1.25,"5", EF592=-1.5,"6", EF592=-1.75,"7", EF592=-2,"8", EF592=-2.25,"9",EF592=-2.5,"10", EF592=-2.75,"11", EF592=-3,"12", EF592=-3.25,"13", EF592=-3.5,"14", EF592=-3.75,"15",EF592=-4,"16")</f>
        <v>0</v>
      </c>
      <c r="EJ592" s="11" t="str">
        <f aca="false">IF(EI592=0,"1","2")</f>
        <v>1</v>
      </c>
      <c r="EK592" s="11" t="str">
        <f aca="false" t="array" ref="EK592">_xlfn.IFS(EI592=0,"0", EI592=-0.25, "1", EI592=-0.5,"2", EI592=-0.75,"3", EI592=-1,"4",EI592=-1.25,"5", EI592=-1.5,"6", EI592=-1.75,"7", EI592=-2,"8", EI592=-2.25,"9", EI592=-2.25,"9",EI592=-2.5,"10", EI592=-2.75,"11", EI592=-3,"12", EI592=-3.25,"13", EI592=-3.5,"14", EI592=-3.75,"15",EI592=-4,"16", EI592=0.25, "17", EI592=0.5, "18")</f>
        <v>0</v>
      </c>
      <c r="EM592" s="11" t="str">
        <f aca="false">IF(EL592=0,"1","2")</f>
        <v>1</v>
      </c>
      <c r="EN592" s="11" t="str">
        <f aca="false" t="array" ref="EN592">_xlfn.IFS(EL592=0.25,"17",EL592=0.5,"18", EL592=0,"0", EL592=-0.25, "1", EL592=-0.5,"2", EL592=-0.75,"3", EL592=-1,"4",EL592=-1.25,"5", EL592=-1.5,"6", EL592=-1.75,"7", EL592=-2,"8",EL592= -2.25,"9",EL592=-2.5,"10",EL592= -2.75,"11",EL592= -3,"12",EL592= -3.25,"13",EL592= -3.5,"14",EL592= -3.75,"15",EL592=-4,"16")</f>
        <v>0</v>
      </c>
      <c r="EP592" s="11" t="str">
        <f aca="false">IF(EO592=0,"1","2")</f>
        <v>1</v>
      </c>
      <c r="EQ592" s="11" t="str">
        <f aca="false" t="array" ref="EQ592">_xlfn.IFS(EO592=0,"0", EO592=0.25, "1", EO592=0.5,"2", EO592=0.75,"3", EO592=1,"4",EO592=1.25,"5", EO592=1.5,"6", EO592=1.75,"7", EO592=2,"8", EO592=2.25,"9", EO592=2.25,"9",EO592=2.5,"10", EO592=2.75,"11", EO592=3,"12", EO592=3.25,"13", EO592=3.5,"14", EO592=3.75,"15",EO592=4,"16", EO592=-0.25, "17", bq=-0.5, "18")</f>
        <v>0</v>
      </c>
      <c r="ES592" s="11" t="str">
        <f aca="false">IF(ER592=0,"1","2")</f>
        <v>1</v>
      </c>
      <c r="ET592" s="11" t="str">
        <f aca="false" t="array" ref="ET592">_xlfn.IFS(ER592=0,"0", ER592=0.25, "1", ER592=0.5,"2", ER592=0.75,"3", ER592=1,"4",ER592=1.25,"5", ER592=1.5,"6", ER592=1.75,"7", ER592=2,"8", ER592=2.25,"9", ER592=2.25,"9",ER592=2.5,"10", ER592=2.75,"11", ER592=3,"12", ER592=3.25,"13", ER592=3.5,"14", ER592=3.75,"15",ER592=4,"16", ER592=-0.25, "17", bq=-0.5, "18")</f>
        <v>0</v>
      </c>
      <c r="EV592" s="14" t="e">
        <f aca="false">VLOOKUP(EU592,LEYENDA!$G$2:$H$8,2,TRUE())</f>
        <v>#N/A</v>
      </c>
      <c r="EW592" s="14" t="e">
        <f aca="false" t="array" ref="EW592">_xlfn.IFS(EV592="0-5","1", EV592="6-12","2", EV592="13-18","3", EV592="19-24","4", EV592="25-36","5", EV592="37-48","6", EV592="49-60","7")</f>
        <v>#N/A</v>
      </c>
    </row>
    <row r="593" customFormat="false" ht="13.5" hidden="false" customHeight="false" outlineLevel="0" collapsed="false">
      <c r="A593" s="1" t="n">
        <v>234</v>
      </c>
      <c r="B593" s="2" t="n">
        <v>6</v>
      </c>
      <c r="C593" s="33" t="n">
        <v>45166</v>
      </c>
      <c r="E593" s="5" t="str">
        <f aca="false">VLOOKUP(A593,'286'!$A$3:$J$6279,10,FALSE())</f>
        <v>OCHOA BARRAGÁN, JOHN JAIRO</v>
      </c>
      <c r="F593" s="4" t="str">
        <f aca="false">VLOOKUP(A593,'286'!$A$3:$I$1768,3,FALSE())</f>
        <v>OBAJOHN</v>
      </c>
      <c r="G593" s="6" t="n">
        <f aca="false">VLOOKUP(A593,'286'!$A$3:$I$1768,4,FALSE())</f>
        <v>34151</v>
      </c>
      <c r="H593" s="7" t="n">
        <f aca="false">YEAR(C593)-YEAR(G593)</f>
        <v>30</v>
      </c>
      <c r="I593" s="1" t="str">
        <f aca="false">VLOOKUP(H593,LEYENDA!$C$2:$D$6,2,TRUE())</f>
        <v>25-40</v>
      </c>
      <c r="J593" s="5" t="str">
        <f aca="false">VLOOKUP(A593,'286'!$A$3:$I$1768,7,FALSE())</f>
        <v>H</v>
      </c>
      <c r="K593" s="8" t="n">
        <f aca="false">VLOOKUP(A593,'286'!$A$3:$I$1768,2,FALSE())</f>
        <v>0</v>
      </c>
      <c r="L593" s="4" t="str">
        <f aca="false">VLOOKUP(A593,'286'!$A$3:$I$1768,8,FALSE())</f>
        <v>D</v>
      </c>
      <c r="M593" s="4" t="str">
        <f aca="false">VLOOKUP(A593,'286'!$A$3:$I$1768,9,FALSE())</f>
        <v>I</v>
      </c>
      <c r="N593" s="8" t="str">
        <f aca="false">IF(R593=O593, "MISMA","CONTRARIA")</f>
        <v>CONTRARIA</v>
      </c>
      <c r="O593" s="8" t="str">
        <f aca="false" t="array" ref="O593">_xlfn.IFS(L593="D","1", L593="I","2")</f>
        <v>1</v>
      </c>
      <c r="P593" s="8" t="e">
        <f aca="false" t="array" ref="P593">_xlfn.IFS(K593="OD","1", K593="OI","2")</f>
        <v>#N/A</v>
      </c>
      <c r="Q593" s="1" t="str">
        <f aca="false" t="array" ref="Q593">_xlfn.IFS(J593="M","1", J593="H","2")</f>
        <v>2</v>
      </c>
      <c r="R593" s="8" t="str">
        <f aca="false" t="array" ref="R593">_xlfn.IFS(M593="D","1", M593="I","2")</f>
        <v>2</v>
      </c>
      <c r="S593" s="1" t="str">
        <f aca="false" t="array" ref="S593">_xlfn.IFS(N593="CONTRARIA", "1",N593= "MISMA","2")</f>
        <v>1</v>
      </c>
      <c r="T593" s="1" t="str">
        <f aca="false" t="array" ref="T593">_xlfn.IFS(I593="0-12","1", I593="13-24","2", I593="25-40","3", I593="41-60","4", I593="61-100","5")</f>
        <v>3</v>
      </c>
      <c r="U593" s="9" t="n">
        <v>6</v>
      </c>
      <c r="V593" s="10" t="str">
        <f aca="false">IF(U593="","",IF(AND(U593&gt;=-9,U593&lt;=-6.5),"-9 a -6,5",IF(AND(U593&gt;=-6,U593&lt;=-3.5),"-6 a -3,5",IF(AND(U593&gt;=-3,U593&lt;=-1),"-3 a -1",IF(U593=-0.5,"-0,5",IF(AND(U593&gt;=0,U593&lt;=2.5),"0 a 2,5",IF(AND(U593&gt;=3,U593&lt;=5.5),"3 a 5,5",IF(AND(U593&gt;=6,U593&lt;=8.5),"6 a 8,5",IF(AND(U593&gt;=9,U593&lt;=20),"9 a 20","Fuera de rango")))))))))</f>
        <v>6 a 8,5</v>
      </c>
      <c r="W593" s="11" t="n">
        <f aca="false">IF(V593="","",IF(V593="-9 a -6,5",2,IF(V593="-6 a -3,5",3,IF(V593="-3 a -1",4,IF(V593="-0,5","NORMA",IF(V593="0 a 2,5",5,IF(V593="3 a 5,5",6,IF(V593="6 a 8,5",7,IF(V593="9 a 20",8,"Fuera de rango")))))))))</f>
        <v>7</v>
      </c>
      <c r="X593" s="9" t="n">
        <v>0</v>
      </c>
      <c r="Y593" s="11" t="str">
        <f aca="false">IF(X593="","",IF(AND(X593&gt;=0,X593&lt;=4),"0 a 4",IF(AND(X593&gt;=4.5,X593&lt;=8.5),"4,5 a 8,5",IF(X593=9,"9",IF(AND(X593&gt;=9.5,X593&lt;=13),"9,5 a 13",IF(AND(X593&gt;=13.5,X593&lt;=20),"13,5 a 20",IF(AND(X593&gt;=20.5,X593&lt;=35),"20,5 a 35","Fuera de rango")))))))</f>
        <v>0 a 4</v>
      </c>
      <c r="Z593" s="11" t="n">
        <f aca="false">IF(Y593="","",IF(Y593="0 a 4",1,IF(Y593="4,5 a 8,5",2,IF(Y593="9","NORMA",IF(Y593="9,5 a 13",3,IF(Y593="13,5 a 20",4,IF(Y593="20,5 a 35",5,"Fuera de rango")))))))</f>
        <v>1</v>
      </c>
      <c r="AA593" s="9" t="n">
        <v>16</v>
      </c>
      <c r="AB593" s="10" t="str">
        <f aca="false">IF(AA593="","",IF(AND(AA593&gt;=0,AA593&lt;=9),"0 a 9",IF(AND(AA593&gt;=9.5,AA593&lt;=18.5),"9,5 a 18,5",IF(AA593=19,"19",IF(AND(AA593&gt;=19.5,AA593&lt;=28),"19,5 a 28",IF(AND(AA593&gt;=28.5,AA593&lt;=40),"28,5 a 40","Fuera de rango"))))))</f>
        <v>9,5 a 18,5</v>
      </c>
      <c r="AC593" s="11" t="n">
        <f aca="false" t="array" ref="AC593">_xlfn.IFS(AB593="","",AB593="0 a 9",1,AB593="9,5 a 18,5",2,AB593="19","NORMA",AB593="19,5 a 28",3,AB593="28,5 a 40",4,TRUE(),"Fuera de rango")</f>
        <v>2</v>
      </c>
      <c r="AD593" s="9" t="n">
        <v>6</v>
      </c>
      <c r="AE593" s="10" t="str">
        <f aca="false">IF(AD593="","",IF(AND(AD593&gt;=-10,AD593&lt;=0),"De -10 a 0",IF(AND(AD593&gt;=0.5,AD593&lt;=9.5),"0,5 a 9,5",IF(AD593=10,"10",IF(AND(AD593&gt;=10.5,AD593&lt;=20),"10,5 a 20",IF(AND(AD593&gt;=20.5,AD593&lt;=40),"20,5 a 40","Fuera de rango"))))))</f>
        <v>0,5 a 9,5</v>
      </c>
      <c r="AF593" s="12" t="n">
        <f aca="false">IF(AD593="","",IF(AND(AD593&gt;=-10,AD593&lt;=0),1,IF(AND(AD593&gt;=0.5,AD593&lt;=9.5),2,IF(AD593=10,"NORMA",IF(AND(AD593&gt;=10.5,AD593&lt;=20),3,IF(AND(AD593&gt;=20.5,AD593&lt;=40),4,""))))))</f>
        <v>2</v>
      </c>
      <c r="AG593" s="9" t="n">
        <v>8</v>
      </c>
      <c r="AH593" s="10" t="str">
        <f aca="false">IF(AG593="","",IF(AND(AG593&gt;=0,AG593&lt;=4),"0 a 4",IF(AND(AG593&gt;=4.5,AG593&lt;=8.5),"4,5 a 8,5",IF(AG593=9,"9",IF(AND(AG593&gt;=9.5,AG593&lt;=13),"9,5 a 13",IF(AND(AG593&gt;=13.5,AG593&lt;=25),"13,5 a 25","Fuera de rango"))))))</f>
        <v>4,5 a 8,5</v>
      </c>
      <c r="AI593" s="10" t="n">
        <f aca="false">IF(AH593="","",IF(AH593="0 a 4",1,IF(AH593="4,5 a 8,5",2,IF(AH593="9","NORMA",IF(AH593="9,5 a 13",3,IF(AH593="13,5 a 25",4,""))))))</f>
        <v>2</v>
      </c>
      <c r="AJ593" s="9" t="n">
        <v>4</v>
      </c>
      <c r="AK593" s="10" t="str">
        <f aca="false">IF(AJ593="","",IF(AND(AJ593&gt;=-15,AJ593&lt;=-10.5),"-15 a -10,5",IF(AND(AJ593&gt;=-10,AJ593&lt;=-4),"-10 a -4",IF(AND(AJ593&gt;=-4.5,AJ593&lt;=0),"-4,5 a 0",IF(AND(AJ593&gt;=0.5,AJ593&lt;=4.5),"0,5 a 4,5",IF(AJ593=5,"5",IF(AND(AJ593&gt;=5.5,AJ593&lt;=10),"5,5 a 10",IF(AND(AJ593&gt;=10.5,AJ593&lt;=20),"10,5 a 20","Fuera de rango"))))))))</f>
        <v>0,5 a 4,5</v>
      </c>
      <c r="AL593" s="11" t="n">
        <f aca="false">IF(AK593="","",IF(AK593="-15 a -10,5",1,IF(AK593="-10 a -4",2,IF(AK593="-4,5 a 0",3,IF(AK593="0,5 a 4,5",4,IF(AK593="5","NORMA",IF(AK593="5,5 a 10",5,IF(AK593="10,5 a 20",6,"Error"))))))))</f>
        <v>4</v>
      </c>
      <c r="AM593" s="9" t="n">
        <v>0</v>
      </c>
      <c r="AN593" s="10" t="str">
        <f aca="false">IF(AM593="","",IF(AND(AM593&gt;=-7.5,AM593&lt;=-5.5),"-7,5 a -5,5",IF(AND(AM593&gt;=-5,AM593&lt;=-3),"-5 a -3",IF(AND(AM593&gt;=-2.5,AM593&lt;=-0.5),"-2,5 a -0,5",IF(AM593=0,"0,00",IF(AND(AM593&gt;=0.5,AM593&lt;=2.5),"0,5 a 2,5",IF(AND(AM593&gt;=3,AM593&lt;=5),"3 a 5",IF(AND(AM593&gt;=5.5,AM593&lt;=7.5),"5,5 a 7,5",IF(AND(AM593&gt;=8,AM593&lt;=10),"8 a 10","Fuera de rango")))))))))</f>
        <v>0,00</v>
      </c>
      <c r="AO593" s="11" t="str">
        <f aca="false">IF(AN593="","",IF(AN593="-7,5 a -5,5",1,IF(AN593="-5 a -3",2,IF(AN593="-2,5 a -0,5",3,IF(AN593="0,00","NORMA",IF(AN593="0,5 a 2,5",4,IF(AN593="3 a 5",5,IF(AN593="5,5 a 7,5",6,IF(AN593="8 a 10",7,"Error")))))))))</f>
        <v>NORMA</v>
      </c>
      <c r="AP593" s="9" t="n">
        <v>-5</v>
      </c>
      <c r="AQ593" s="10" t="str">
        <f aca="false">IF(AP593="","",IF(AND(AP593&gt;=-20,AP593&lt;=-9.5),"-20 a -9,5",IF(AND(AP593&gt;=-9,AP593&lt;=-6.5),"-9 a -6,5",IF(AP593=-6,"-6",IF(AND(AP593&gt;=-5.5,AP593&lt;=-3),"-5,5 a -3",IF(AND(AP593&gt;=-2.5,AP593&lt;=0),"-2,5 a 0",IF(AND(AP593&gt;=0.5,AP593&lt;=3),"0,5 a 3",IF(AND(AP593&gt;=3.5,AP593&lt;=6),"3,5 a 6",IF(AND(AP593&gt;=6.5,AP593&lt;=9),"6,5 a 9",IF(AND(AP593&gt;=9.5,AP593&lt;=20),"9,5 a 20","Fuera de rango"))))))))))</f>
        <v>-5,5 a -3</v>
      </c>
      <c r="AR593" s="11" t="n">
        <f aca="false">IF(AQ593="","",IF(AQ593="-20 a -9,5",1,IF(AQ593="-9 a -6,5",2,IF(AQ593="-6","NORMA",IF(AQ593="-5,5 a -3",3,IF(AQ593="-2,5 a 0",4,IF(AQ593="0,5 a 3",5,IF(AQ593="3,5 a 6",6,IF(AQ593="6,5 a 9",7,IF(AQ593="9,5 a 20",8,""))))))))))</f>
        <v>3</v>
      </c>
      <c r="AS593" s="9" t="n">
        <v>-2</v>
      </c>
      <c r="AT593" s="10" t="str">
        <f aca="false">IF(AS593="","",IF(AND(AS593&gt;=-16,AS593&lt;=-14),"-16 a -14",IF(AND(AS593&gt;=-13.5,AS593&lt;=-11.5),"-13,5 a -11,5",IF(AND(AS593&gt;=-11,AS593&lt;=-9),"-11 a -9",IF(AND(AS593&gt;=-8.5,AS593&lt;=-6.5),"-8,5 a -6,5",IF(AND(AS593&gt;=-6,AS593&lt;=-4),"-6 a -4",IF(AND(AS593&gt;=-3.5,AS593&lt;=-1.5),"-3,5 a -1,5",IF(AND(AS593&gt;=-1,AS593&lt;=1),"-1 a 1",IF(AND(AS593&gt;=1.5,AS593&lt;=3.5),"1,5 a 3,5",IF(AND(AS593&gt;=4,AS593&lt;=6),"4 a 6",IF(AND(AS593&gt;=6.5,AS593&lt;=8.5),"6,5 a 8,5",IF(AND(AS593&gt;=9,AS593&lt;=11),"9 a 11",IF(AND(AS593&gt;=11.5,AS593&lt;=13.5),"11,5 a 13,5",IF(AND(AS593&gt;=14,AS593&lt;=16),"14 a 16",IF(AND(AS593&gt;=16.5,AS593&lt;=18.5),"16,5 a 18,5",IF(AND(AS593&gt;=19,AS593&lt;=21),"19 a 21","Fuera de rango"))))))))))))))))</f>
        <v>-3,5 a -1,5</v>
      </c>
      <c r="AU593" s="11" t="n">
        <f aca="false" t="array" ref="AU593">IF(AT593="","",_xlfn.IFS(AT593="-16 a -14",1,AT593="-13,5 a -11,5",2,AT593="-11 a -9",3,AT593="-8,5 a -6,5",4,AT593="-6 a -4",5,AT593="-3,5 a -1,5",6,AT593="-1 a 1",7,AT593="1,5 a 3,5",8,AT593="4 a 6","NORMA",AT593="6,5 a 8,5",9,AT593="9 a 11",10,AT593="11,5 a 13,5",11,AT593="14 a 16",12,AT593="16,5 a 18,5",13,AT593="19 a 21",14,TRUE(),""))</f>
        <v>6</v>
      </c>
      <c r="AV593" s="9" t="n">
        <v>2</v>
      </c>
      <c r="AW593" s="10" t="str">
        <f aca="false">IF(AV593="","",IF(AND(AV593&gt;=-1,AV593&lt;=-0.5),"-1 a -0,5",IF(AND(AV593&gt;-0.5,AV593&lt;=0),"De -0,5 a 0",IF(AND(AV593&gt;=0.25,AV593&lt;=0.75),"0,25 a 0,75",IF(AND(AV593&gt;=1,AV593&lt;=1.5),"1 a 1,5",IF(AND(AV593&gt;=1.75,AV593&lt;=2.25),"1,75 a 2,25",IF(AND(AV593&gt;=2.5,AV593&lt;=3),"2,5 a 3",IF(AND(AV593&gt;=3.25,AV593&lt;=3.75),"3,25 a 3,75","Fuera de rango"))))))))</f>
        <v>1,75 a 2,25</v>
      </c>
      <c r="AX593" s="10" t="n">
        <f aca="false">IF(AW593="","",IF(OR(AW593="-1 a -0,5",AW593="-1 a -0.5"),1,IF(OR(AW593="De -0,5 a 0",AW593="-0,5 a 0",AW593="De -0.5 a 0"),2,IF(OR(AW593="0,25 a 0,75",AW593="0.25 a 0.75"),"NORMA",IF(OR(AW593="1 a 1,5",AW593="1 a 1.5"),3,IF(OR(AW593="1,75 a 2,25",AW593="1.75 a 2.25"),4,IF(OR(AW593="2,5 a 3",AW593="2.5 a 3"),5,IF(OR(AW593="3,25 a 3,75",AW593="3.25 a 3.75"),6,""))))))))</f>
        <v>4</v>
      </c>
      <c r="AY593" s="9" t="n">
        <v>-5</v>
      </c>
      <c r="AZ593" s="10" t="str">
        <f aca="false">IF(AY593="","",IF(AND(AY593&gt;=-20,AY593&lt;=-9.5),"-20 a -9,5",IF(AND(AY593&gt;=-9,AY593&lt;=-6.5),"-9 a -6,5",IF(AY593=-6,"-6",IF(AND(AY593&gt;=-5.5,AY593&lt;=-3),"-5,5 a -3",IF(AND(AY593&gt;=-2.5,AY593&lt;=0),"-2,5 a 0",IF(AND(AY593&gt;=0.5,AY593&lt;=3),"0,5 a 3",IF(AND(AY593&gt;=3.5,AY593&lt;=6),"3,5 a 6","Fuera de rango"))))))))</f>
        <v>-5,5 a -3</v>
      </c>
      <c r="BA593" s="11" t="n">
        <f aca="false">IF(AZ593="","",IF(AZ593="-20 a -9,5",1,IF(AZ593="-9 a -6,5",2,IF(AZ593="-6","NORMA",IF(AZ593="-5,5 a -3",3,IF(AZ593="-2,5 a 0",4,IF(AZ593="0,5 a 3",5,IF(AZ593="3,5 a 6",6,""))))))))</f>
        <v>3</v>
      </c>
      <c r="BB593" s="9" t="n">
        <v>0</v>
      </c>
      <c r="BC593" s="10" t="str">
        <f aca="false" t="array" ref="BC593">IF(BB593="","",_xlfn.IFS(AND(BB593&gt;=0,BB593&lt;=2),"0 a 2",AND(BB593&gt;=2.5,BB593&lt;=4.5),"2,5 a 4,5",AND(BB593&gt;=5,BB593&lt;=7),"5 a 7",AND(BB593&gt;=7.5,BB593&lt;=9.5),"7,5 a 9,5",AND(BB593&gt;=10,BB593&lt;=12),"10 a 12",AND(BB593&gt;=12.5,BB593&lt;=14.5),"12,5 a 14,5",BB593=15,"15",AND(BB593&gt;=15.5,BB593&lt;=17.5),"15,5 a 17,5",AND(BB593&gt;=18,BB593&lt;=20),"18 a 20",AND(BB593&gt;=20.5,BB593&lt;=22.5),"20,5 a 22,5",AND(BB593&gt;=23,BB593&lt;=25),"23 a 25",TRUE(),"Fuera de rango"))</f>
        <v>0 a 2</v>
      </c>
      <c r="BD593" s="11" t="n">
        <f aca="false" t="array" ref="BD593">IF(BC593="","",_xlfn.IFS(BC593="0 a 2",1,BC593="2,5 a 4,5",2,BC593="5 a 7",3,BC593="7,5 a 9,5",4,BC593="10 a 12",5,BC593="12,5 a 14,5",6,BC593="15","NORMA",BC593="15,5 a 17,5",7,BC593="18 a 20",8,BC593="20,5 a 22,5",9,BC593="23 a 25",10,TRUE(),"Fuera de rango"))</f>
        <v>1</v>
      </c>
      <c r="BE593" s="9" t="n">
        <v>12</v>
      </c>
      <c r="BF593" s="10" t="str">
        <f aca="false">IF(BE593="","",IF(AND(BE593&gt;=-20,BE593&lt;=-10),"-20 a -10",IF(AND(BE593&gt;=-9.5,BE593&lt;=0.5),"-9,5 a 0,5",IF(AND(BE593&gt;=1,BE593&lt;=11),"1 a 11",IF(AND(BE593&gt;=11.5,BE593&lt;=20.5),"11,5 a 20,5",IF(BE593=21,"21",IF(AND(BE593&gt;=21.5,BE593&lt;=31.5),"21,5 a 31,5",IF(AND(BE593&gt;=32,BE593&lt;=42),"32 a 42","Fuera de rango"))))))))</f>
        <v>11,5 a 20,5</v>
      </c>
      <c r="BG593" s="11" t="n">
        <f aca="false">IF(BF593="","",IF(BF593="-20 a -10",1,IF(BF593="-9,5 a 0,5",2,IF(BF593="1 a 11",3,IF(BF593="11,5 a 20,5",4,IF(BF593="21","NORMA",IF(BF593="21,5 a 31,5",5,IF(BF593="32 a 42",6,""))))))))</f>
        <v>4</v>
      </c>
      <c r="BH593" s="9" t="n">
        <v>0</v>
      </c>
      <c r="BI593" s="10" t="str">
        <f aca="false">IF(BH593="","",IF(AND(BH593&gt;=-20,BH593&lt;=-15),"-20 a -15",IF(AND(BH593&gt;=-14.5,BH593&lt;=-9.5),"-14,5 a -9,5",IF(AND(BH593&gt;=-9,BH593&lt;=-4),"-9 a -4",IF(AND(BH593&gt;=-3.5,BH593&lt;=2.5),"-3,5 a 2,5",IF(AND(BH593&gt;=3,BH593&lt;=8),"3 a 8",IF(AND(BH593&gt;=8.5,BH593&lt;=14.5),"8,5 a 14,5",IF(BH593=15,"15",IF(AND(BH593&gt;=15.5,BH593&lt;=20.5),"15,5 a 20,5",IF(AND(BH593&gt;=21,BH593&lt;=26),"21 a 26","Fuera de rango"))))))))))</f>
        <v>-3,5 a 2,5</v>
      </c>
      <c r="BJ593" s="11" t="n">
        <f aca="false">IF(BI593="","",IF(BI593="-20 a -15",1,IF(BI593="-14,5 a -9,5",2,IF(BI593="-9 a -4",3,IF(BI593="-3,5 a 2,5",4,IF(BI593="3 a 8",5,IF(BI593="8,5 a 14,5",6,IF(BI593="15","NORMA",IF(BI593="15,5 a 20,5",7,IF(BI593="21 a 26",8,IF(BI593="26,5 a 31,5",9,"")))))))))))</f>
        <v>4</v>
      </c>
      <c r="BK593" s="9" t="n">
        <v>0</v>
      </c>
      <c r="BL593" s="10" t="str">
        <f aca="false">IF(BK593="","",IF(AND(BK593&gt;=0,BK593&lt;=2),"0 - 2",IF(AND(BK593&gt;=2.5,BK593&lt;=4.5),"2,5 - 4,5",IF(AND(BK593&gt;=5,BK593&lt;=7),"5 - 7",IF(AND(BK593&gt;=7.5,BK593&lt;=9.5),"7,5 - 9,5",IF(AND(BK593&gt;=10,BK593&lt;=12),"10 - 12",IF(AND(BK593&gt;=12.5,BK593&lt;=13.5),"12,5 - 13,5",IF(BK593=14,"14",IF(AND(BK593&gt;=14.5,BK593&lt;=16.5),"14,5 - 16,5",IF(AND(BK593&gt;=17,BK593&lt;=19),"17 - 19",IF(AND(BK593&gt;=19.5,BK593&lt;=21.5),"19,5 - 21,5",IF(AND(BK593&gt;=22,BK593&lt;=24),"22 - 24",IF(AND(BK593&gt;=24.5,BK593&lt;=26.5),"24,5 - 26,5",IF(AND(BK593&gt;=27,BK593&lt;=29),"27 - 29",IF(AND(BK593&gt;=29.5,BK593&lt;=30),"29,5 - 30","Fuera de rango")))))))))))))))</f>
        <v>0 - 2</v>
      </c>
      <c r="BM593" s="11" t="n">
        <f aca="false">IF(BL593="","",IF(BL593="0 - 2",1,IF(BL593="2,5 - 4,5",2,IF(BL593="5 - 7",3,IF(BL593="7,5 - 9,5",4,IF(BL593="10 - 12",5,IF(BL593="12,5 - 13,5",6,IF(BL593="14","NORMA",IF(BL593="14,5 - 16,5",7,IF(BL593="17 - 19",8,IF(BL593="19,5 - 21,5",9,IF(BL593="22 - 24",10,IF(BL593="24,5 - 26,5",11,IF(BL593="27 - 29",12,IF(BL593="29,5 - 30",13,"")))))))))))))))</f>
        <v>1</v>
      </c>
      <c r="BN593" s="9" t="n">
        <v>18</v>
      </c>
      <c r="BO593" s="11" t="str">
        <f aca="false">IF(BN593="","",IF(AND(BN593&gt;=-20,BN593&lt;=-10),"-20 a -10",IF(AND(BN593&gt;=-9.5,BN593&lt;=0.5),"-9,5 a 0,5",IF(AND(BN593&gt;=1,BN593&lt;=11),"1 a 11",IF(AND(BN593&gt;=11.5,BN593&lt;=21.5),"11,5 a 21,5",IF(BN593=22,"22",IF(AND(BN593&gt;=22.5,BN593&lt;=32.5),"22,5 a 32,5",IF(AND(BN593&gt;=33,BN593&lt;=43),"33 a 43","Fuera de rango"))))))))</f>
        <v>11,5 a 21,5</v>
      </c>
      <c r="BP593" s="11" t="n">
        <f aca="false">IF(BO593="","",IF(BO593="-20 a -10",1,IF(BO593="-9,5 a 0,5",2,IF(BO593="1 a 11",3,IF(BO593="11,5 a 21,5",4,IF(BO593="22","NORMA",IF(BO593="22,5 a 32,5",5,IF(BO593="33 a 43",6,""))))))))</f>
        <v>4</v>
      </c>
      <c r="BQ593" s="9" t="n">
        <v>12</v>
      </c>
      <c r="BR593" s="10" t="str">
        <f aca="false">IF(BQ593="","",IF(AND(BQ593&gt;=-20,BQ593&lt;=-15),"-20 a -15",IF(AND(BQ593&gt;=-14.5,BQ593&lt;=-9.5),"-14,5 a -9,5",IF(AND(BQ593&gt;=-9,BQ593&lt;=-4),"-9 a -4",IF(AND(BQ593&gt;=-3.5,BQ593&lt;=2.5),"-3,5 a 2,5",IF(AND(BQ593&gt;=3,BQ593&lt;=8),"3 a 8",IF(AND(BQ593&gt;=8.5,BQ593&lt;=13.5),"8,5 a 13,5",IF(AND(BQ593&gt;=14,BQ593&lt;=17.5),"14 a 17,5",IF(BQ593=18,"18",IF(AND(BQ593&gt;=18.5,BQ593&lt;=23.5),"18,5 a 23,5",IF(AND(BQ593&gt;=24,BQ593&lt;=29),"24 a 29",IF(AND(BQ593&gt;=29.5,BQ593&lt;=34.5),"29,5 a 34,5",IF(AND(BQ593&gt;=35,BQ593&lt;=40),"35 a 40","Fuera de rango")))))))))))))</f>
        <v>8,5 a 13,5</v>
      </c>
      <c r="BS593" s="11" t="n">
        <f aca="false">IF(BR593="","",IF(BR593="-20 a -15",1,IF(BR593="-14,5 a -9,5",2,IF(BR593="-9 a -4",3,IF(BR593="-3,5 a 2,5",4,IF(BR593="3 a 8",5,IF(BR593="8,5 a 13,5",6,IF(BR593="14 a 17,5",7,IF(BR593="18","NORMA",IF(BR593="18,5 a 23,5",8,IF(BR593="24 a 29",9,IF(BR593="29,5 a 34,5",10,IF(BR593="35 a 40",11,"")))))))))))))</f>
        <v>6</v>
      </c>
      <c r="BT593" s="9" t="n">
        <v>0</v>
      </c>
      <c r="BU593" s="10" t="str">
        <f aca="false">IF(BT593="","",IF(AND(BT593&gt;=-20,BT593&lt;=-18),"-20 a -18",IF(AND(BT593&gt;=-17.5,BT593&lt;=-15.5),"-17,5 a -15,5",IF(AND(BT593&gt;=-15,BT593&lt;=-13),"-15 a -13",IF(AND(BT593&gt;=-12.5,BT593&lt;=-10.5),"-12,5 a -10,5",IF(AND(BT593&gt;=-10,BT593&lt;=-8),"-10 a -8",IF(AND(BT593&gt;=-7.5,BT593&lt;=-5.5),"-7,5 a -5,5",IF(AND(BT593&gt;=-5,BT593&lt;=-3),"-5 a -3",IF(AND(BT593&gt;=-2.5,BT593&lt;=-0.5),"-2,5 a -0,5",IF(BT593=0,"0",IF(AND(BT593&gt;=0.5,BT593&lt;=2.5),"0,5 a 2,5",IF(AND(BT593&gt;=3,BT593&lt;=5),"3 a 5",IF(AND(BT593&gt;=5.5,BT593&lt;=7.5),"5,5 a 7,5",IF(AND(BT593&gt;=8,BT593&lt;=10),"8 a 10",IF(AND(BT593&gt;=10.5,BT593&lt;=12.5),"10,5 a 12,5",IF(AND(BT593&gt;=13,BT593&lt;=15),"13 a 15",IF(AND(BT593&gt;=15.5,BT593&lt;=17.5),"15,5 a 17,5",IF(AND(BT593&gt;=18,BT593&lt;=20),"18 a 20","Fuera de rango"))))))))))))))))))</f>
        <v>0</v>
      </c>
      <c r="BV593" s="11" t="str">
        <f aca="false">IF(BT593="","",IF(BT593=0,"NORMA",IF(AND(BT593&gt;=-20,BT593&lt;=-18),2,IF(AND(BT593&gt;=-17.5,BT593&lt;=-15.5),2,IF(AND(BT593&gt;=-15,BT593&lt;=-13),3,IF(AND(BT593&gt;=-12.5,BT593&lt;=-10.5),4,IF(AND(BT593&gt;=-10,BT593&lt;=-8),5,IF(AND(BT593&gt;=-7.5,BT593&lt;=-5.5),6,IF(AND(BT593&gt;=-5,BT593&lt;=-3),7,IF(AND(BT593&gt;=-2.5,BT593&lt;=-0.5),8,IF(AND(BT593&gt;=0.5,BT593&lt;=2.5),9,IF(AND(BT593&gt;=3,BT593&lt;=5),10,IF(AND(BT593&gt;=5.5,BT593&lt;=7.5),11,IF(AND(BT593&gt;=8,BT593&lt;=10),12,IF(AND(BT593&gt;=10.5,BT593&lt;=12.5),13,IF(AND(BT593&gt;=13,BT593&lt;=15),14,IF(AND(BT593&gt;=15.5,BT593&lt;=17.5),15,IF(AND(BT593&gt;=18,BT593&lt;=20),16,"Fuera de rango"))))))))))))))))))</f>
        <v>NORMA</v>
      </c>
      <c r="BW593" s="9" t="n">
        <v>-3.75</v>
      </c>
      <c r="BX593" s="10" t="n">
        <f aca="false">18.5- (0.3*H593)</f>
        <v>9.5</v>
      </c>
      <c r="BY593" s="10" t="n">
        <f aca="false">(BW593)-(BX593)</f>
        <v>-13.25</v>
      </c>
      <c r="BZ593" s="10" t="str">
        <f aca="false">IF(BY593="","",IF(BY593&lt;-27.5,"De -30 a -28",IF(BY593&lt;-25,"De -27,5 a -25,5",IF(BY593&lt;-22.5,"De -25 a -23",IF(BY593&lt;-20,"De -22,5 a -20,5",IF(BY593&lt;-17.5,"De -20 a -18",IF(BY593&lt;-15,"De -17,5 a -15,5",IF(BY593&lt;-12.5,"De -15 a -13",IF(BY593&lt;-10,"De -12,5 a -10,5",IF(BY593&lt;-7.5,"De -10 a -8",IF(BY593&lt;-5,"De -7,5 a -5,5",IF(BY593&lt;-2.5,"De -5 a -3",IF(BY593&lt;0,"De -2,5 a -0,5",IF(BY593&lt;2.5,"De 0 a 2",IF(BY593&lt;5,"De 2,5 a 4,5",IF(BY593&lt;7.5,"De 5 a 7",IF(BY593&lt;10,"De 7,5 a 9,5",IF(BY593&lt;12.5,"De 10 a 12",IF(BY593&lt;15,"De 12,5 a 14,5",IF(BY593&lt;17.5,"De 15 a 17",IF(BY593&lt;20,"De 17,5 a 19,5",IF(BY593&lt;22.5,"De 20 a 22",IF(BY593&lt;25,"De 22,5 a 24,5",IF(BY593&lt;27.5,"De 25 a 27","De 27,5 a 30"))))))))))))))))))))))))</f>
        <v>De -15 a -13</v>
      </c>
      <c r="CA593" s="12" t="n">
        <f aca="false">IF(BY593="","",IF(BY593&lt;=-28,1,IF(BY593&lt;=-25.5,2,IF(BY593&lt;=-23,3,IF(BY593&lt;=-20.5,4,IF(BY593&lt;=-18,5,IF(BY593&lt;=-15.5,6,IF(BY593&lt;=-13,7,IF(BY593&lt;=-10.5,8,IF(BY593&lt;=-8,9,IF(BY593&lt;=-5.5,10,IF(BY593&lt;=-3,11,IF(BY593&lt;=-0.5,12,IF(BY593&lt;=2,13,IF(BY593&lt;=4.5,14,IF(BY593&lt;=7,15,IF(BY593&lt;=9.5,16,IF(BY593&lt;=12,17,IF(BY593&lt;=14.5,18,IF(BY593&lt;=17,19,IF(BY593&lt;=19.5,20,IF(BY593&lt;=22,21,IF(BY593&lt;=24.5,22,IF(BY593&lt;=27,23,IF(BY593&lt;=30,24,"Fuera de rango")))))))))))))))))))))))))</f>
        <v>7</v>
      </c>
      <c r="CB593" s="9" t="n">
        <v>-3.75</v>
      </c>
      <c r="CC593" s="10" t="n">
        <f aca="false">18.5- (0.3*H593)</f>
        <v>9.5</v>
      </c>
      <c r="CD593" s="10" t="n">
        <f aca="false">(CB593)-(CC593)</f>
        <v>-13.25</v>
      </c>
      <c r="CE593" s="10" t="str">
        <f aca="false">IF(CD593="","",IF(CD593&lt;-27.5,"De -30 a -28",IF(CD593&lt;-25,"De -27,5 a -25,5",IF(CD593&lt;-22.5,"De -25 a -23",IF(CD593&lt;-20,"De -22,5 a -20,5",IF(CD593&lt;-17.5,"De -20 a -18",IF(CD593&lt;-15,"De -17,5 a -15,5",IF(CD593&lt;-12.5,"De -15 a -13",IF(CD593&lt;-10,"De -12,5 a -10,5",IF(CD593&lt;-7.5,"De -10 a -8",IF(CD593&lt;-5,"De -7,5 a -5,5",IF(CD593&lt;-2.5,"De -5 a -3",IF(CD593&lt;0,"De -2,5 a -0,5",IF(CD593&lt;=2,"De 0 a 2",IF(CD593&lt;=4.5,"De 2,5 a 4,5",IF(CD593&lt;=7,"De 5 a 7",IF(CD593&lt;=9.5,"De 7,5 a 9,5",IF(CD593&lt;=12,"De 10 a 12",IF(CD593&lt;=14.5,"De 12,5 a 14,5",IF(CD593&lt;=17,"De 15 a 17",IF(CD593&lt;=19.5,"De 17,5 a 19,5",IF(CD593&lt;=22,"De 20 a 22",IF(CD593&lt;=24.5,"De 22,5 a 24,5",IF(CD593&lt;=27,"De 25 a 27","De 27,5 a 30"))))))))))))))))))))))))</f>
        <v>De -15 a -13</v>
      </c>
      <c r="CF593" s="12" t="n">
        <f aca="false">IF(CD593="","",IF(CD593&lt;-27.5,1,IF(CD593&lt;-25,2,IF(CD593&lt;-22.5,3,IF(CD593&lt;-20,4,IF(CD593&lt;-17.5,5,IF(CD593&lt;-15,6,IF(CD593&lt;-12.5,7,IF(CD593&lt;-10,8,IF(CD593&lt;-7.5,9,IF(CD593&lt;-5,10,IF(CD593&lt;-2.5,11,IF(CD593&lt;0,12,IF(CD593&lt;2.5,13,IF(CD593&lt;5,14,IF(CD593&lt;7.5,15,IF(CD593&lt;10,16,IF(CD593&lt;12.5,17,IF(CD593&lt;15,18,IF(CD593&lt;17.5,19,IF(CD593&lt;20,20,IF(CD593&lt;22.5,21,IF(CD593&lt;25,22,IF(CD593&lt;27.5,23,24))))))))))))))))))))))))</f>
        <v>7</v>
      </c>
      <c r="CG593" s="9" t="n">
        <v>-4</v>
      </c>
      <c r="CH593" s="10" t="str">
        <f aca="false">IF(CG593="","",IF(AND(CG593&gt;=-10,CG593&lt;=-9.5),"-10 a -9,5",IF(AND(CG593&gt;-9.5,CG593&lt;=-8.5),"-9 a -8,5",IF(AND(CG593&gt;-8.5,CG593&lt;=-7.5),"-8 a -7,5",IF(AND(CG593&gt;-7.5,CG593&lt;=-6.5),"-7 a -6,5",IF(AND(CG593&gt;-6.5,CG593&lt;=-5.5),"-6 a -5,5",IF(AND(CG593&gt;-5.5,CG593&lt;=-4.5),"-5 a -4,5",IF(AND(CG593&gt;-4.5,CG593&lt;=-3.5),"-4 a -3,5",IF(AND(CG593&gt;-3.5,CG593&lt;=-2.5),"-3 a -2,5",IF(CG593=-2.25,"-2,25",IF(AND(CG593&gt;-2.5,CG593&lt;=-1.5),"-2 a -1,5",IF(AND(CG593&gt;-1.5,CG593&lt;=-0.5),"-1 a -0,5",IF(AND(CG593&gt;-0.5,CG593&lt;=0.5),"0 a 0,5",IF(AND(CG593&gt;0.5,CG593&lt;=1.5),"1 a 1,5",IF(AND(CG593&gt;1.5,CG593&lt;=2.5),"2 a 2,5",IF(AND(CG593&gt;2.5,CG593&lt;=3.5),"3 a 3,5",IF(AND(CG593&gt;3.5,CG593&lt;=4.5),"4 a 4,5",IF(AND(CG593&gt;4.5,CG593&lt;=5.5),"5 a 5,5",IF(AND(CG593&gt;5.5,CG593&lt;=6.5),"6 a 6,5",IF(AND(CG593&gt;6.5,CG593&lt;=7.5),"7 a 7,5",IF(AND(CG593&gt;7.5,CG593&lt;=8.5),"8 a 8,5",IF(AND(CG593&gt;8.5,CG593&lt;=9.5),"9 a 9,5",IF(CG593&gt;=10,"10","Fuera de rango")))))))))))))))))))))))</f>
        <v>-4 a -3,5</v>
      </c>
      <c r="CI593" s="11" t="n">
        <f aca="false">IF(CG593="","",IF(CG593=-2.25,"NORMA",IF(CG593&lt;=-9.5,1,IF(CG593&lt;=-8.5,2,IF(CG593&lt;=-7.5,3,IF(CG593&lt;=-6.5,4,IF(CG593&lt;=-5.5,5,IF(CG593&lt;=-4.5,6,IF(CG593&lt;=-3.5,7,IF(CG593&lt;=-2.5,8,IF(CG593&lt;=-1.5,9,IF(CG593&lt;=-0.5,10,IF(CG593&lt;=0.5,11,IF(CG593&lt;=1.5,12,IF(CG593&lt;=2.5,13,IF(CG593&lt;=3.5,14,IF(CG593&lt;=4.5,15,IF(CG593&lt;=5.5,16,IF(CG593&lt;=6.5,17,IF(CG593&lt;=7.5,18,IF(CG593&lt;=8.5,19,IF(CG593&lt;=9.5,20,IF(CG593=10,21,"Fuera de rango")))))))))))))))))))))))</f>
        <v>7</v>
      </c>
      <c r="CJ593" s="9" t="n">
        <v>1.75</v>
      </c>
      <c r="CK593" s="10" t="str">
        <f aca="false">IF(CJ593="","",IF(AND(CJ593&gt;=-6,CJ593&lt;=-5.5),"-6 a -5,5",IF(AND(CJ593&gt;-5.5,CJ593&lt;=-4.5),"-5 a -4,5",IF(AND(CJ593&gt;-4.5,CJ593&lt;=-3.5),"-4 a -3,5",IF(AND(CJ593&gt;-3.5,CJ593&lt;=-2.5),"-3 a -2,5",IF(AND(CJ593&gt;-2.5,CJ593&lt;=-1.5),"-2 a -1,5",IF(AND(CJ593&gt;-1.5,CJ593&lt;=-0.5),"-1 a -0,5",IF(AND(CJ593&gt;-0.5,CJ593&lt;=0.5),"0 a 0,5",IF(AND(CJ593&gt;0.5,CJ593&lt;=1.5),"1 a 1,5",IF(AND(CJ593&gt;1.5,CJ593&lt;2.5),"2",IF(AND(CJ593&gt;=2.5,CJ593&lt;=3),"2,5 a 3",IF(AND(CJ593&gt;3,CJ593&lt;=4),"3,5 a 4",IF(AND(CJ593&gt;4,CJ593&lt;=5),"4,5 a 5",IF(AND(CJ593&gt;5,CJ593&lt;=6),"5,5 a 6",IF(AND(CJ593&gt;6,CJ593&lt;=7),"6,5 a 7",IF(AND(CJ593&gt;7,CJ593&lt;=8),"7,5 a 8",IF(AND(CJ593&gt;8,CJ593&lt;=9.5),"8,5 a 9,5",IF(CJ593=10,"10","Fuera de rango"))))))))))))))))))</f>
        <v>2</v>
      </c>
      <c r="CL593" s="11" t="str">
        <f aca="false">IF(CK593="","",IF(OR(CK593="-6 a -5,5",CK593="-6 - -5,5"),1,IF(OR(CK593="-5 a -4,5",CK593="-5 - -4,5"),2,IF(OR(CK593="-4 a -3,5",CK593="-4 - -3,5"),3,IF(OR(CK593="-3 a -2,5",CK593="-3 - -2,5"),4,IF(OR(CK593="-2 a -1,5",CK593="-2 - -1,5"),5,IF(OR(CK593="-1 a -0,5",CK593="-1 - -0,5"),6,IF(OR(CK593="0 a 0,5",CK593="0 - 0,5"),7,IF(OR(CK593="1 a 1,5",CK593="1 - 1,5"),8,IF(CK593="2","NORMA",IF(OR(CK593="2,5 a 3",CK593="2,5 - 3"),9,IF(OR(CK593="3,5 a 4",CK593="3,5 - 4"),10,IF(OR(CK593="4,5 a 5",CK593="4,5 - 5"),11,IF(OR(CK593="5,5 a 6",CK593="5,5 - 6"),12,IF(OR(CK593="6,5 a 7",CK593="6,5 - 7"),13,IF(OR(CK593="7,5 a 8",CK593="7,5 - 8"),14,IF(OR(CK593="8,5 a 9",CK593="8,5 - 9,5",CK593="9 a 9,5"),15,IF(CK593="10",15,IF(OR(CK593="0,5 a 1",CK593="0,5 - 1"),7,"Fuera de rango")))))))))))))))))))</f>
        <v>NORMA</v>
      </c>
      <c r="CO593" s="10" t="str">
        <f aca="false">IF(CM593&gt;0,"EME"," ")</f>
        <v> </v>
      </c>
      <c r="CQ593" s="10" t="str">
        <f aca="false">IF(CP593&gt;0,"0", " ")</f>
        <v> </v>
      </c>
      <c r="CR593" s="10" t="str">
        <f aca="false">IF(CP593&gt;0,"EME"," ")</f>
        <v> </v>
      </c>
      <c r="CS593" s="9" t="n">
        <v>0</v>
      </c>
      <c r="CV593" s="9" t="n">
        <v>0</v>
      </c>
      <c r="CY593" s="9" t="n">
        <v>-1.75</v>
      </c>
      <c r="DB593" s="9" t="n">
        <v>-0.75</v>
      </c>
      <c r="DC593" s="11" t="str">
        <f aca="false">IF(DB593&lt;0,"2"," ")</f>
        <v>2</v>
      </c>
      <c r="DD593" s="11" t="str">
        <f aca="false">IF(DB593&lt;0,"MIO"," ")</f>
        <v>MIO</v>
      </c>
      <c r="DE593" s="9" t="n">
        <v>0</v>
      </c>
      <c r="DF593" s="10" t="str">
        <f aca="false">IF(DE593&lt;0,"3"," ")</f>
        <v> </v>
      </c>
      <c r="DG593" s="10" t="str">
        <f aca="false">IF(DE593&lt;0,"AST"," ")</f>
        <v> </v>
      </c>
      <c r="DH593" s="9" t="n">
        <v>0</v>
      </c>
      <c r="DI593" s="10" t="str">
        <f aca="false">IF(DH593&lt;0,"3"," ")</f>
        <v> </v>
      </c>
      <c r="DJ593" s="10" t="str">
        <f aca="false">IF(DH593&lt;0,"AST"," ")</f>
        <v> </v>
      </c>
      <c r="DK593" s="9" t="n">
        <v>2</v>
      </c>
      <c r="DL593" s="10" t="str">
        <f aca="false">IF(DK593&gt;0,"4"," ")</f>
        <v>4</v>
      </c>
      <c r="DM593" s="10" t="str">
        <f aca="false">IF(DK593&gt;0,"PRE"," ")</f>
        <v>PRE</v>
      </c>
      <c r="DN593" s="9" t="n">
        <v>2</v>
      </c>
      <c r="DO593" s="10" t="str">
        <f aca="false">IF(DN593&gt;0,"4"," ")</f>
        <v>4</v>
      </c>
      <c r="DP593" s="10" t="str">
        <f aca="false">IF(DN593&gt;0,"PRE"," ")</f>
        <v>PRE</v>
      </c>
      <c r="DS593" s="12" t="str">
        <f aca="false">CONCATENATE(CO593,CU593,DA593,DG593,DM593)</f>
        <v>  PRE</v>
      </c>
      <c r="DT593" s="10" t="e">
        <f aca="false" t="array" ref="DT593">_xlfn.IFS(DS593="EME    ","0", DS593=" HIP   ","1", DS593="  MIO  ","2", DS593="   AST ","3", DS593="    PRE","4", DS593="EME   PRE","5", DS593=" HIP  PRE","6", DS593=" HIP AST ","7", DS593="  MIO PRE","8", DS593="  MIOAST ","9", DS593="   ASTPRE","10",DS593=" HIP ASTPRE","11", DS593="  MIOASTPRE","12", DS593="     ","0")</f>
        <v>#N/A</v>
      </c>
      <c r="DV593" s="1" t="e">
        <f aca="false" t="array" ref="DV593">_xlfn.IFS(DU593="SI","2", DU593="NO","1")</f>
        <v>#N/A</v>
      </c>
      <c r="DX593" s="11" t="str">
        <f aca="false">IF(DW593=0,"1","2")</f>
        <v>1</v>
      </c>
      <c r="DY593" s="11" t="str">
        <f aca="false" t="array" ref="DY593">_xlfn.IFS(DW593=0,"0", DW593=0.25, "1", DW593=0.5,"2", DW593=0.75,"3", DW593=1,"4",DW593=1.25,"5", DW593=1.5,"6", DW593=1.75,"7", DW593=2,"8")</f>
        <v>0</v>
      </c>
      <c r="EA593" s="11" t="str">
        <f aca="false">IF(DZ593=0,"1","2")</f>
        <v>1</v>
      </c>
      <c r="EB593" s="11" t="str">
        <f aca="false" t="array" ref="EB593">_xlfn.IFS(DZ593=0,"0", DZ593=0.25, "1", DZ593=0.5,"2", DZ593=0.75,"3", DZ593=1,"4",DZ593=1.25,"5", DZ593=1.5,"6", DZ593=1.75,"7", DZ593=2,"8")</f>
        <v>0</v>
      </c>
      <c r="ED593" s="10" t="str">
        <f aca="false">IF(EC593=0,"1","2")</f>
        <v>1</v>
      </c>
      <c r="EE593" s="11" t="str">
        <f aca="false" t="array" ref="EE593">_xlfn.IFS(EC593=0,"0", EC593=-0.25, "1", EC593=-0.5,"2", EC593=-0.75,"3", EC593=-1,"4",EC593=-1.25,"5", EC593=-1.5,"6", EC593=-1.75,"7", EC593=-2,"8", EC593=-2.25,"9",EC593=-2.5,"10", EC593=-2.75,"11", EC593=-3,"12", EC593=-3.25,"13", EC593=-3.5,"14", EC593=-3.75,"15",EC593=-4,"16")</f>
        <v>0</v>
      </c>
      <c r="EG593" s="10" t="str">
        <f aca="false">IF(EF593=0,"1","2")</f>
        <v>1</v>
      </c>
      <c r="EH593" s="11" t="str">
        <f aca="false" t="array" ref="EH593">_xlfn.IFS(EF593=0,"0", EF593=-0.25, "1", EF593=-0.5,"2", EF593=-0.75,"3", EF593=-1,"4",EF593=-1.25,"5", EF593=-1.5,"6", EF593=-1.75,"7", EF593=-2,"8", EF593=-2.25,"9",EF593=-2.5,"10", EF593=-2.75,"11", EF593=-3,"12", EF593=-3.25,"13", EF593=-3.5,"14", EF593=-3.75,"15",EF593=-4,"16")</f>
        <v>0</v>
      </c>
      <c r="EJ593" s="11" t="str">
        <f aca="false">IF(EI593=0,"1","2")</f>
        <v>1</v>
      </c>
      <c r="EK593" s="11" t="str">
        <f aca="false" t="array" ref="EK593">_xlfn.IFS(EI593=0,"0", EI593=-0.25, "1", EI593=-0.5,"2", EI593=-0.75,"3", EI593=-1,"4",EI593=-1.25,"5", EI593=-1.5,"6", EI593=-1.75,"7", EI593=-2,"8", EI593=-2.25,"9", EI593=-2.25,"9",EI593=-2.5,"10", EI593=-2.75,"11", EI593=-3,"12", EI593=-3.25,"13", EI593=-3.5,"14", EI593=-3.75,"15",EI593=-4,"16", EI593=0.25, "17", EI593=0.5, "18")</f>
        <v>0</v>
      </c>
      <c r="EM593" s="11" t="str">
        <f aca="false">IF(EL593=0,"1","2")</f>
        <v>1</v>
      </c>
      <c r="EN593" s="11" t="str">
        <f aca="false" t="array" ref="EN593">_xlfn.IFS(EL593=0.25,"17",EL593=0.5,"18", EL593=0,"0", EL593=-0.25, "1", EL593=-0.5,"2", EL593=-0.75,"3", EL593=-1,"4",EL593=-1.25,"5", EL593=-1.5,"6", EL593=-1.75,"7", EL593=-2,"8",EL593= -2.25,"9",EL593=-2.5,"10",EL593= -2.75,"11",EL593= -3,"12",EL593= -3.25,"13",EL593= -3.5,"14",EL593= -3.75,"15",EL593=-4,"16")</f>
        <v>0</v>
      </c>
      <c r="EP593" s="11" t="str">
        <f aca="false">IF(EO593=0,"1","2")</f>
        <v>1</v>
      </c>
      <c r="EQ593" s="11" t="str">
        <f aca="false" t="array" ref="EQ593">_xlfn.IFS(EO593=0,"0", EO593=0.25, "1", EO593=0.5,"2", EO593=0.75,"3", EO593=1,"4",EO593=1.25,"5", EO593=1.5,"6", EO593=1.75,"7", EO593=2,"8", EO593=2.25,"9", EO593=2.25,"9",EO593=2.5,"10", EO593=2.75,"11", EO593=3,"12", EO593=3.25,"13", EO593=3.5,"14", EO593=3.75,"15",EO593=4,"16", EO593=-0.25, "17", bq=-0.5, "18")</f>
        <v>0</v>
      </c>
      <c r="ES593" s="11" t="str">
        <f aca="false">IF(ER593=0,"1","2")</f>
        <v>1</v>
      </c>
      <c r="ET593" s="11" t="str">
        <f aca="false" t="array" ref="ET593">_xlfn.IFS(ER593=0,"0", ER593=0.25, "1", ER593=0.5,"2", ER593=0.75,"3", ER593=1,"4",ER593=1.25,"5", ER593=1.5,"6", ER593=1.75,"7", ER593=2,"8", ER593=2.25,"9", ER593=2.25,"9",ER593=2.5,"10", ER593=2.75,"11", ER593=3,"12", ER593=3.25,"13", ER593=3.5,"14", ER593=3.75,"15",ER593=4,"16", ER593=-0.25, "17", bq=-0.5, "18")</f>
        <v>0</v>
      </c>
      <c r="EV593" s="14" t="e">
        <f aca="false">VLOOKUP(EU593,LEYENDA!$G$2:$H$8,2,TRUE())</f>
        <v>#N/A</v>
      </c>
      <c r="EW593" s="14" t="e">
        <f aca="false" t="array" ref="EW593">_xlfn.IFS(EV593="0-5","1", EV593="6-12","2", EV593="13-18","3", EV593="19-24","4", EV593="25-36","5", EV593="37-48","6", EV593="49-60","7")</f>
        <v>#N/A</v>
      </c>
    </row>
    <row r="594" customFormat="false" ht="13.5" hidden="false" customHeight="false" outlineLevel="0" collapsed="false">
      <c r="A594" s="1" t="n">
        <v>235</v>
      </c>
      <c r="B594" s="2" t="n">
        <v>1</v>
      </c>
      <c r="C594" s="33" t="n">
        <v>46056</v>
      </c>
      <c r="E594" s="5" t="str">
        <f aca="false">VLOOKUP(A594,'286'!$A$3:$J$6279,10,FALSE())</f>
        <v>MARTÍNEZ CERVERA, JOSÉ MARÍA</v>
      </c>
      <c r="F594" s="4" t="str">
        <f aca="false">VLOOKUP(A594,'286'!$A$3:$I$1768,3,FALSE())</f>
        <v>MARCERJOMA</v>
      </c>
      <c r="G594" s="6" t="n">
        <f aca="false">VLOOKUP(A594,'286'!$A$3:$I$1768,4,FALSE())</f>
        <v>33072</v>
      </c>
      <c r="H594" s="7" t="n">
        <f aca="false">YEAR(C594)-YEAR(G594)</f>
        <v>36</v>
      </c>
      <c r="I594" s="1" t="str">
        <f aca="false">VLOOKUP(H594,LEYENDA!$C$2:$D$6,2,TRUE())</f>
        <v>25-40</v>
      </c>
      <c r="J594" s="5" t="str">
        <f aca="false">VLOOKUP(A594,'286'!$A$3:$I$1768,7,FALSE())</f>
        <v>H</v>
      </c>
      <c r="K594" s="8" t="n">
        <f aca="false">VLOOKUP(A594,'286'!$A$3:$I$1768,2,FALSE())</f>
        <v>0</v>
      </c>
      <c r="L594" s="4" t="str">
        <f aca="false">VLOOKUP(A594,'286'!$A$3:$I$1768,8,FALSE())</f>
        <v>D</v>
      </c>
      <c r="M594" s="4" t="str">
        <f aca="false">VLOOKUP(A594,'286'!$A$3:$I$1768,9,FALSE())</f>
        <v>D</v>
      </c>
      <c r="N594" s="8" t="str">
        <f aca="false">IF(R594=O594, "MISMA","CONTRARIA")</f>
        <v>MISMA</v>
      </c>
      <c r="O594" s="8" t="str">
        <f aca="false" t="array" ref="O594">_xlfn.IFS(L594="D","1", L594="I","2")</f>
        <v>1</v>
      </c>
      <c r="P594" s="8" t="e">
        <f aca="false" t="array" ref="P594">_xlfn.IFS(K594="OD","1", K594="OI","2")</f>
        <v>#N/A</v>
      </c>
      <c r="Q594" s="1" t="str">
        <f aca="false" t="array" ref="Q594">_xlfn.IFS(J594="M","1", J594="H","2")</f>
        <v>2</v>
      </c>
      <c r="R594" s="8" t="str">
        <f aca="false" t="array" ref="R594">_xlfn.IFS(M594="D","1", M594="I","2")</f>
        <v>1</v>
      </c>
      <c r="S594" s="1" t="str">
        <f aca="false" t="array" ref="S594">_xlfn.IFS(N594="CONTRARIA", "1",N594= "MISMA","2")</f>
        <v>2</v>
      </c>
      <c r="T594" s="1" t="str">
        <f aca="false" t="array" ref="T594">_xlfn.IFS(I594="0-12","1", I594="13-24","2", I594="25-40","3", I594="41-60","4", I594="61-100","5")</f>
        <v>3</v>
      </c>
      <c r="U594" s="9" t="n">
        <v>-0.5</v>
      </c>
      <c r="V594" s="10" t="str">
        <f aca="false">IF(U594="","",IF(AND(U594&gt;=-9,U594&lt;=-6.5),"-9 a -6,5",IF(AND(U594&gt;=-6,U594&lt;=-3.5),"-6 a -3,5",IF(AND(U594&gt;=-3,U594&lt;=-1),"-3 a -1",IF(U594=-0.5,"-0,5",IF(AND(U594&gt;=0,U594&lt;=2.5),"0 a 2,5",IF(AND(U594&gt;=3,U594&lt;=5.5),"3 a 5,5",IF(AND(U594&gt;=6,U594&lt;=8.5),"6 a 8,5",IF(AND(U594&gt;=9,U594&lt;=20),"9 a 20","Fuera de rango")))))))))</f>
        <v>-0,5</v>
      </c>
      <c r="W594" s="11" t="str">
        <f aca="false">IF(V594="","",IF(V594="-9 a -6,5",2,IF(V594="-6 a -3,5",3,IF(V594="-3 a -1",4,IF(V594="-0,5","NORMA",IF(V594="0 a 2,5",5,IF(V594="3 a 5,5",6,IF(V594="6 a 8,5",7,IF(V594="9 a 20",8,"Fuera de rango")))))))))</f>
        <v>NORMA</v>
      </c>
      <c r="X594" s="9" t="n">
        <v>0</v>
      </c>
      <c r="Y594" s="11" t="str">
        <f aca="false">IF(X594="","",IF(AND(X594&gt;=0,X594&lt;=4),"0 a 4",IF(AND(X594&gt;=4.5,X594&lt;=8.5),"4,5 a 8,5",IF(X594=9,"9",IF(AND(X594&gt;=9.5,X594&lt;=13),"9,5 a 13",IF(AND(X594&gt;=13.5,X594&lt;=20),"13,5 a 20",IF(AND(X594&gt;=20.5,X594&lt;=35),"20,5 a 35","Fuera de rango")))))))</f>
        <v>0 a 4</v>
      </c>
      <c r="Z594" s="11" t="n">
        <f aca="false">IF(Y594="","",IF(Y594="0 a 4",1,IF(Y594="4,5 a 8,5",2,IF(Y594="9","NORMA",IF(Y594="9,5 a 13",3,IF(Y594="13,5 a 20",4,IF(Y594="20,5 a 35",5,"Fuera de rango")))))))</f>
        <v>1</v>
      </c>
      <c r="AA594" s="9" t="n">
        <v>8</v>
      </c>
      <c r="AB594" s="10" t="str">
        <f aca="false">IF(AA594="","",IF(AND(AA594&gt;=0,AA594&lt;=9),"0 a 9",IF(AND(AA594&gt;=9.5,AA594&lt;=18.5),"9,5 a 18,5",IF(AA594=19,"19",IF(AND(AA594&gt;=19.5,AA594&lt;=28),"19,5 a 28",IF(AND(AA594&gt;=28.5,AA594&lt;=40),"28,5 a 40","Fuera de rango"))))))</f>
        <v>0 a 9</v>
      </c>
      <c r="AC594" s="11" t="n">
        <f aca="false" t="array" ref="AC594">_xlfn.IFS(AB594="","",AB594="0 a 9",1,AB594="9,5 a 18,5",2,AB594="19","NORMA",AB594="19,5 a 28",3,AB594="28,5 a 40",4,TRUE(),"Fuera de rango")</f>
        <v>1</v>
      </c>
      <c r="AD594" s="9" t="n">
        <v>6</v>
      </c>
      <c r="AE594" s="10" t="str">
        <f aca="false">IF(AD594="","",IF(AND(AD594&gt;=-10,AD594&lt;=0),"De -10 a 0",IF(AND(AD594&gt;=0.5,AD594&lt;=9.5),"0,5 a 9,5",IF(AD594=10,"10",IF(AND(AD594&gt;=10.5,AD594&lt;=20),"10,5 a 20",IF(AND(AD594&gt;=20.5,AD594&lt;=40),"20,5 a 40","Fuera de rango"))))))</f>
        <v>0,5 a 9,5</v>
      </c>
      <c r="AF594" s="12" t="n">
        <f aca="false">IF(AD594="","",IF(AND(AD594&gt;=-10,AD594&lt;=0),1,IF(AND(AD594&gt;=0.5,AD594&lt;=9.5),2,IF(AD594=10,"NORMA",IF(AND(AD594&gt;=10.5,AD594&lt;=20),3,IF(AND(AD594&gt;=20.5,AD594&lt;=40),4,""))))))</f>
        <v>2</v>
      </c>
      <c r="AG594" s="9" t="n">
        <v>9</v>
      </c>
      <c r="AH594" s="10" t="str">
        <f aca="false">IF(AG594="","",IF(AND(AG594&gt;=0,AG594&lt;=4),"0 a 4",IF(AND(AG594&gt;=4.5,AG594&lt;=8.5),"4,5 a 8,5",IF(AG594=9,"9",IF(AND(AG594&gt;=9.5,AG594&lt;=13),"9,5 a 13",IF(AND(AG594&gt;=13.5,AG594&lt;=25),"13,5 a 25","Fuera de rango"))))))</f>
        <v>9</v>
      </c>
      <c r="AI594" s="10" t="str">
        <f aca="false">IF(AH594="","",IF(AH594="0 a 4",1,IF(AH594="4,5 a 8,5",2,IF(AH594="9","NORMA",IF(AH594="9,5 a 13",3,IF(AH594="13,5 a 25",4,""))))))</f>
        <v>NORMA</v>
      </c>
      <c r="AJ594" s="9" t="n">
        <v>4</v>
      </c>
      <c r="AK594" s="10" t="str">
        <f aca="false">IF(AJ594="","",IF(AND(AJ594&gt;=-15,AJ594&lt;=-10.5),"-15 a -10,5",IF(AND(AJ594&gt;=-10,AJ594&lt;=-4),"-10 a -4",IF(AND(AJ594&gt;=-4.5,AJ594&lt;=0),"-4,5 a 0",IF(AND(AJ594&gt;=0.5,AJ594&lt;=4.5),"0,5 a 4,5",IF(AJ594=5,"5",IF(AND(AJ594&gt;=5.5,AJ594&lt;=10),"5,5 a 10",IF(AND(AJ594&gt;=10.5,AJ594&lt;=20),"10,5 a 20","Fuera de rango"))))))))</f>
        <v>0,5 a 4,5</v>
      </c>
      <c r="AL594" s="11" t="n">
        <f aca="false">IF(AK594="","",IF(AK594="-15 a -10,5",1,IF(AK594="-10 a -4",2,IF(AK594="-4,5 a 0",3,IF(AK594="0,5 a 4,5",4,IF(AK594="5","NORMA",IF(AK594="5,5 a 10",5,IF(AK594="10,5 a 20",6,"Error"))))))))</f>
        <v>4</v>
      </c>
      <c r="AM594" s="9" t="n">
        <v>0</v>
      </c>
      <c r="AN594" s="10" t="str">
        <f aca="false">IF(AM594="","",IF(AND(AM594&gt;=-7.5,AM594&lt;=-5.5),"-7,5 a -5,5",IF(AND(AM594&gt;=-5,AM594&lt;=-3),"-5 a -3",IF(AND(AM594&gt;=-2.5,AM594&lt;=-0.5),"-2,5 a -0,5",IF(AM594=0,"0,00",IF(AND(AM594&gt;=0.5,AM594&lt;=2.5),"0,5 a 2,5",IF(AND(AM594&gt;=3,AM594&lt;=5),"3 a 5",IF(AND(AM594&gt;=5.5,AM594&lt;=7.5),"5,5 a 7,5",IF(AND(AM594&gt;=8,AM594&lt;=10),"8 a 10","Fuera de rango")))))))))</f>
        <v>0,00</v>
      </c>
      <c r="AO594" s="11" t="str">
        <f aca="false">IF(AN594="","",IF(AN594="-7,5 a -5,5",1,IF(AN594="-5 a -3",2,IF(AN594="-2,5 a -0,5",3,IF(AN594="0,00","NORMA",IF(AN594="0,5 a 2,5",4,IF(AN594="3 a 5",5,IF(AN594="5,5 a 7,5",6,IF(AN594="8 a 10",7,"Error")))))))))</f>
        <v>NORMA</v>
      </c>
      <c r="AP594" s="9" t="n">
        <v>-3</v>
      </c>
      <c r="AQ594" s="10" t="str">
        <f aca="false">IF(AP594="","",IF(AND(AP594&gt;=-20,AP594&lt;=-9.5),"-20 a -9,5",IF(AND(AP594&gt;=-9,AP594&lt;=-6.5),"-9 a -6,5",IF(AP594=-6,"-6",IF(AND(AP594&gt;=-5.5,AP594&lt;=-3),"-5,5 a -3",IF(AND(AP594&gt;=-2.5,AP594&lt;=0),"-2,5 a 0",IF(AND(AP594&gt;=0.5,AP594&lt;=3),"0,5 a 3",IF(AND(AP594&gt;=3.5,AP594&lt;=6),"3,5 a 6",IF(AND(AP594&gt;=6.5,AP594&lt;=9),"6,5 a 9",IF(AND(AP594&gt;=9.5,AP594&lt;=20),"9,5 a 20","Fuera de rango"))))))))))</f>
        <v>-5,5 a -3</v>
      </c>
      <c r="AR594" s="11" t="n">
        <f aca="false">IF(AQ594="","",IF(AQ594="-20 a -9,5",1,IF(AQ594="-9 a -6,5",2,IF(AQ594="-6","NORMA",IF(AQ594="-5,5 a -3",3,IF(AQ594="-2,5 a 0",4,IF(AQ594="0,5 a 3",5,IF(AQ594="3,5 a 6",6,IF(AQ594="6,5 a 9",7,IF(AQ594="9,5 a 20",8,""))))))))))</f>
        <v>3</v>
      </c>
      <c r="AS594" s="9" t="n">
        <v>1</v>
      </c>
      <c r="AT594" s="10" t="str">
        <f aca="false">IF(AS594="","",IF(AND(AS594&gt;=-16,AS594&lt;=-14),"-16 a -14",IF(AND(AS594&gt;=-13.5,AS594&lt;=-11.5),"-13,5 a -11,5",IF(AND(AS594&gt;=-11,AS594&lt;=-9),"-11 a -9",IF(AND(AS594&gt;=-8.5,AS594&lt;=-6.5),"-8,5 a -6,5",IF(AND(AS594&gt;=-6,AS594&lt;=-4),"-6 a -4",IF(AND(AS594&gt;=-3.5,AS594&lt;=-1.5),"-3,5 a -1,5",IF(AND(AS594&gt;=-1,AS594&lt;=1),"-1 a 1",IF(AND(AS594&gt;=1.5,AS594&lt;=3.5),"1,5 a 3,5",IF(AND(AS594&gt;=4,AS594&lt;=6),"4 a 6",IF(AND(AS594&gt;=6.5,AS594&lt;=8.5),"6,5 a 8,5",IF(AND(AS594&gt;=9,AS594&lt;=11),"9 a 11",IF(AND(AS594&gt;=11.5,AS594&lt;=13.5),"11,5 a 13,5",IF(AND(AS594&gt;=14,AS594&lt;=16),"14 a 16",IF(AND(AS594&gt;=16.5,AS594&lt;=18.5),"16,5 a 18,5",IF(AND(AS594&gt;=19,AS594&lt;=21),"19 a 21","Fuera de rango"))))))))))))))))</f>
        <v>-1 a 1</v>
      </c>
      <c r="AU594" s="11" t="n">
        <f aca="false" t="array" ref="AU594">IF(AT594="","",_xlfn.IFS(AT594="-16 a -14",1,AT594="-13,5 a -11,5",2,AT594="-11 a -9",3,AT594="-8,5 a -6,5",4,AT594="-6 a -4",5,AT594="-3,5 a -1,5",6,AT594="-1 a 1",7,AT594="1,5 a 3,5",8,AT594="4 a 6","NORMA",AT594="6,5 a 8,5",9,AT594="9 a 11",10,AT594="11,5 a 13,5",11,AT594="14 a 16",12,AT594="16,5 a 18,5",13,AT594="19 a 21",14,TRUE(),""))</f>
        <v>7</v>
      </c>
      <c r="AV594" s="9" t="n">
        <v>1</v>
      </c>
      <c r="AW594" s="10" t="str">
        <f aca="false">IF(AV594="","",IF(AND(AV594&gt;=-1,AV594&lt;=-0.5),"-1 a -0,5",IF(AND(AV594&gt;-0.5,AV594&lt;=0),"De -0,5 a 0",IF(AND(AV594&gt;=0.25,AV594&lt;=0.75),"0,25 a 0,75",IF(AND(AV594&gt;=1,AV594&lt;=1.5),"1 a 1,5",IF(AND(AV594&gt;=1.75,AV594&lt;=2.25),"1,75 a 2,25",IF(AND(AV594&gt;=2.5,AV594&lt;=3),"2,5 a 3",IF(AND(AV594&gt;=3.25,AV594&lt;=3.75),"3,25 a 3,75","Fuera de rango"))))))))</f>
        <v>1 a 1,5</v>
      </c>
      <c r="AX594" s="10" t="n">
        <f aca="false">IF(AW594="","",IF(OR(AW594="-1 a -0,5",AW594="-1 a -0.5"),1,IF(OR(AW594="De -0,5 a 0",AW594="-0,5 a 0",AW594="De -0.5 a 0"),2,IF(OR(AW594="0,25 a 0,75",AW594="0.25 a 0.75"),"NORMA",IF(OR(AW594="1 a 1,5",AW594="1 a 1.5"),3,IF(OR(AW594="1,75 a 2,25",AW594="1.75 a 2.25"),4,IF(OR(AW594="2,5 a 3",AW594="2.5 a 3"),5,IF(OR(AW594="3,25 a 3,75",AW594="3.25 a 3.75"),6,""))))))))</f>
        <v>3</v>
      </c>
      <c r="AY594" s="9" t="n">
        <v>-4</v>
      </c>
      <c r="AZ594" s="10" t="str">
        <f aca="false">IF(AY594="","",IF(AND(AY594&gt;=-20,AY594&lt;=-9.5),"-20 a -9,5",IF(AND(AY594&gt;=-9,AY594&lt;=-6.5),"-9 a -6,5",IF(AY594=-6,"-6",IF(AND(AY594&gt;=-5.5,AY594&lt;=-3),"-5,5 a -3",IF(AND(AY594&gt;=-2.5,AY594&lt;=0),"-2,5 a 0",IF(AND(AY594&gt;=0.5,AY594&lt;=3),"0,5 a 3",IF(AND(AY594&gt;=3.5,AY594&lt;=6),"3,5 a 6","Fuera de rango"))))))))</f>
        <v>-5,5 a -3</v>
      </c>
      <c r="BA594" s="11" t="n">
        <f aca="false">IF(AZ594="","",IF(AZ594="-20 a -9,5",1,IF(AZ594="-9 a -6,5",2,IF(AZ594="-6","NORMA",IF(AZ594="-5,5 a -3",3,IF(AZ594="-2,5 a 0",4,IF(AZ594="0,5 a 3",5,IF(AZ594="3,5 a 6",6,""))))))))</f>
        <v>3</v>
      </c>
      <c r="BB594" s="9" t="n">
        <v>0</v>
      </c>
      <c r="BC594" s="10" t="str">
        <f aca="false" t="array" ref="BC594">IF(BB594="","",_xlfn.IFS(AND(BB594&gt;=0,BB594&lt;=2),"0 a 2",AND(BB594&gt;=2.5,BB594&lt;=4.5),"2,5 a 4,5",AND(BB594&gt;=5,BB594&lt;=7),"5 a 7",AND(BB594&gt;=7.5,BB594&lt;=9.5),"7,5 a 9,5",AND(BB594&gt;=10,BB594&lt;=12),"10 a 12",AND(BB594&gt;=12.5,BB594&lt;=14.5),"12,5 a 14,5",BB594=15,"15",AND(BB594&gt;=15.5,BB594&lt;=17.5),"15,5 a 17,5",AND(BB594&gt;=18,BB594&lt;=20),"18 a 20",AND(BB594&gt;=20.5,BB594&lt;=22.5),"20,5 a 22,5",AND(BB594&gt;=23,BB594&lt;=25),"23 a 25",TRUE(),"Fuera de rango"))</f>
        <v>0 a 2</v>
      </c>
      <c r="BD594" s="11" t="n">
        <f aca="false" t="array" ref="BD594">IF(BC594="","",_xlfn.IFS(BC594="0 a 2",1,BC594="2,5 a 4,5",2,BC594="5 a 7",3,BC594="7,5 a 9,5",4,BC594="10 a 12",5,BC594="12,5 a 14,5",6,BC594="15","NORMA",BC594="15,5 a 17,5",7,BC594="18 a 20",8,BC594="20,5 a 22,5",9,BC594="23 a 25",10,TRUE(),"Fuera de rango"))</f>
        <v>1</v>
      </c>
      <c r="BE594" s="9" t="n">
        <v>10</v>
      </c>
      <c r="BF594" s="10" t="str">
        <f aca="false">IF(BE594="","",IF(AND(BE594&gt;=-20,BE594&lt;=-10),"-20 a -10",IF(AND(BE594&gt;=-9.5,BE594&lt;=0.5),"-9,5 a 0,5",IF(AND(BE594&gt;=1,BE594&lt;=11),"1 a 11",IF(AND(BE594&gt;=11.5,BE594&lt;=20.5),"11,5 a 20,5",IF(BE594=21,"21",IF(AND(BE594&gt;=21.5,BE594&lt;=31.5),"21,5 a 31,5",IF(AND(BE594&gt;=32,BE594&lt;=42),"32 a 42","Fuera de rango"))))))))</f>
        <v>1 a 11</v>
      </c>
      <c r="BG594" s="11" t="n">
        <f aca="false">IF(BF594="","",IF(BF594="-20 a -10",1,IF(BF594="-9,5 a 0,5",2,IF(BF594="1 a 11",3,IF(BF594="11,5 a 20,5",4,IF(BF594="21","NORMA",IF(BF594="21,5 a 31,5",5,IF(BF594="32 a 42",6,""))))))))</f>
        <v>3</v>
      </c>
      <c r="BH594" s="9" t="n">
        <v>4</v>
      </c>
      <c r="BI594" s="10" t="str">
        <f aca="false">IF(BH594="","",IF(AND(BH594&gt;=-20,BH594&lt;=-15),"-20 a -15",IF(AND(BH594&gt;=-14.5,BH594&lt;=-9.5),"-14,5 a -9,5",IF(AND(BH594&gt;=-9,BH594&lt;=-4),"-9 a -4",IF(AND(BH594&gt;=-3.5,BH594&lt;=2.5),"-3,5 a 2,5",IF(AND(BH594&gt;=3,BH594&lt;=8),"3 a 8",IF(AND(BH594&gt;=8.5,BH594&lt;=14.5),"8,5 a 14,5",IF(BH594=15,"15",IF(AND(BH594&gt;=15.5,BH594&lt;=20.5),"15,5 a 20,5",IF(AND(BH594&gt;=21,BH594&lt;=26),"21 a 26","Fuera de rango"))))))))))</f>
        <v>3 a 8</v>
      </c>
      <c r="BJ594" s="11" t="n">
        <f aca="false">IF(BI594="","",IF(BI594="-20 a -15",1,IF(BI594="-14,5 a -9,5",2,IF(BI594="-9 a -4",3,IF(BI594="-3,5 a 2,5",4,IF(BI594="3 a 8",5,IF(BI594="8,5 a 14,5",6,IF(BI594="15","NORMA",IF(BI594="15,5 a 20,5",7,IF(BI594="21 a 26",8,IF(BI594="26,5 a 31,5",9,"")))))))))))</f>
        <v>5</v>
      </c>
      <c r="BK594" s="9" t="n">
        <v>15</v>
      </c>
      <c r="BL594" s="10" t="str">
        <f aca="false">IF(BK594="","",IF(AND(BK594&gt;=0,BK594&lt;=2),"0 - 2",IF(AND(BK594&gt;=2.5,BK594&lt;=4.5),"2,5 - 4,5",IF(AND(BK594&gt;=5,BK594&lt;=7),"5 - 7",IF(AND(BK594&gt;=7.5,BK594&lt;=9.5),"7,5 - 9,5",IF(AND(BK594&gt;=10,BK594&lt;=12),"10 - 12",IF(AND(BK594&gt;=12.5,BK594&lt;=13.5),"12,5 - 13,5",IF(BK594=14,"14",IF(AND(BK594&gt;=14.5,BK594&lt;=16.5),"14,5 - 16,5",IF(AND(BK594&gt;=17,BK594&lt;=19),"17 - 19",IF(AND(BK594&gt;=19.5,BK594&lt;=21.5),"19,5 - 21,5",IF(AND(BK594&gt;=22,BK594&lt;=24),"22 - 24",IF(AND(BK594&gt;=24.5,BK594&lt;=26.5),"24,5 - 26,5",IF(AND(BK594&gt;=27,BK594&lt;=29),"27 - 29",IF(AND(BK594&gt;=29.5,BK594&lt;=30),"29,5 - 30","Fuera de rango")))))))))))))))</f>
        <v>14,5 - 16,5</v>
      </c>
      <c r="BM594" s="11" t="n">
        <f aca="false">IF(BL594="","",IF(BL594="0 - 2",1,IF(BL594="2,5 - 4,5",2,IF(BL594="5 - 7",3,IF(BL594="7,5 - 9,5",4,IF(BL594="10 - 12",5,IF(BL594="12,5 - 13,5",6,IF(BL594="14","NORMA",IF(BL594="14,5 - 16,5",7,IF(BL594="17 - 19",8,IF(BL594="19,5 - 21,5",9,IF(BL594="22 - 24",10,IF(BL594="24,5 - 26,5",11,IF(BL594="27 - 29",12,IF(BL594="29,5 - 30",13,"")))))))))))))))</f>
        <v>7</v>
      </c>
      <c r="BN594" s="9" t="n">
        <v>16</v>
      </c>
      <c r="BO594" s="11" t="str">
        <f aca="false">IF(BN594="","",IF(AND(BN594&gt;=-20,BN594&lt;=-10),"-20 a -10",IF(AND(BN594&gt;=-9.5,BN594&lt;=0.5),"-9,5 a 0,5",IF(AND(BN594&gt;=1,BN594&lt;=11),"1 a 11",IF(AND(BN594&gt;=11.5,BN594&lt;=21.5),"11,5 a 21,5",IF(BN594=22,"22",IF(AND(BN594&gt;=22.5,BN594&lt;=32.5),"22,5 a 32,5",IF(AND(BN594&gt;=33,BN594&lt;=43),"33 a 43","Fuera de rango"))))))))</f>
        <v>11,5 a 21,5</v>
      </c>
      <c r="BP594" s="11" t="n">
        <f aca="false">IF(BO594="","",IF(BO594="-20 a -10",1,IF(BO594="-9,5 a 0,5",2,IF(BO594="1 a 11",3,IF(BO594="11,5 a 21,5",4,IF(BO594="22","NORMA",IF(BO594="22,5 a 32,5",5,IF(BO594="33 a 43",6,""))))))))</f>
        <v>4</v>
      </c>
      <c r="BQ594" s="9" t="n">
        <v>7</v>
      </c>
      <c r="BR594" s="10" t="str">
        <f aca="false">IF(BQ594="","",IF(AND(BQ594&gt;=-20,BQ594&lt;=-15),"-20 a -15",IF(AND(BQ594&gt;=-14.5,BQ594&lt;=-9.5),"-14,5 a -9,5",IF(AND(BQ594&gt;=-9,BQ594&lt;=-4),"-9 a -4",IF(AND(BQ594&gt;=-3.5,BQ594&lt;=2.5),"-3,5 a 2,5",IF(AND(BQ594&gt;=3,BQ594&lt;=8),"3 a 8",IF(AND(BQ594&gt;=8.5,BQ594&lt;=13.5),"8,5 a 13,5",IF(AND(BQ594&gt;=14,BQ594&lt;=17.5),"14 a 17,5",IF(BQ594=18,"18",IF(AND(BQ594&gt;=18.5,BQ594&lt;=23.5),"18,5 a 23,5",IF(AND(BQ594&gt;=24,BQ594&lt;=29),"24 a 29",IF(AND(BQ594&gt;=29.5,BQ594&lt;=34.5),"29,5 a 34,5",IF(AND(BQ594&gt;=35,BQ594&lt;=40),"35 a 40","Fuera de rango")))))))))))))</f>
        <v>3 a 8</v>
      </c>
      <c r="BS594" s="11" t="n">
        <f aca="false">IF(BR594="","",IF(BR594="-20 a -15",1,IF(BR594="-14,5 a -9,5",2,IF(BR594="-9 a -4",3,IF(BR594="-3,5 a 2,5",4,IF(BR594="3 a 8",5,IF(BR594="8,5 a 13,5",6,IF(BR594="14 a 17,5",7,IF(BR594="18","NORMA",IF(BR594="18,5 a 23,5",8,IF(BR594="24 a 29",9,IF(BR594="29,5 a 34,5",10,IF(BR594="35 a 40",11,"")))))))))))))</f>
        <v>5</v>
      </c>
      <c r="BT594" s="9" t="n">
        <v>0</v>
      </c>
      <c r="BU594" s="10" t="str">
        <f aca="false">IF(BT594="","",IF(AND(BT594&gt;=-20,BT594&lt;=-18),"-20 a -18",IF(AND(BT594&gt;=-17.5,BT594&lt;=-15.5),"-17,5 a -15,5",IF(AND(BT594&gt;=-15,BT594&lt;=-13),"-15 a -13",IF(AND(BT594&gt;=-12.5,BT594&lt;=-10.5),"-12,5 a -10,5",IF(AND(BT594&gt;=-10,BT594&lt;=-8),"-10 a -8",IF(AND(BT594&gt;=-7.5,BT594&lt;=-5.5),"-7,5 a -5,5",IF(AND(BT594&gt;=-5,BT594&lt;=-3),"-5 a -3",IF(AND(BT594&gt;=-2.5,BT594&lt;=-0.5),"-2,5 a -0,5",IF(BT594=0,"0",IF(AND(BT594&gt;=0.5,BT594&lt;=2.5),"0,5 a 2,5",IF(AND(BT594&gt;=3,BT594&lt;=5),"3 a 5",IF(AND(BT594&gt;=5.5,BT594&lt;=7.5),"5,5 a 7,5",IF(AND(BT594&gt;=8,BT594&lt;=10),"8 a 10",IF(AND(BT594&gt;=10.5,BT594&lt;=12.5),"10,5 a 12,5",IF(AND(BT594&gt;=13,BT594&lt;=15),"13 a 15",IF(AND(BT594&gt;=15.5,BT594&lt;=17.5),"15,5 a 17,5",IF(AND(BT594&gt;=18,BT594&lt;=20),"18 a 20","Fuera de rango"))))))))))))))))))</f>
        <v>0</v>
      </c>
      <c r="BV594" s="11" t="str">
        <f aca="false">IF(BT594="","",IF(BT594=0,"NORMA",IF(AND(BT594&gt;=-20,BT594&lt;=-18),2,IF(AND(BT594&gt;=-17.5,BT594&lt;=-15.5),2,IF(AND(BT594&gt;=-15,BT594&lt;=-13),3,IF(AND(BT594&gt;=-12.5,BT594&lt;=-10.5),4,IF(AND(BT594&gt;=-10,BT594&lt;=-8),5,IF(AND(BT594&gt;=-7.5,BT594&lt;=-5.5),6,IF(AND(BT594&gt;=-5,BT594&lt;=-3),7,IF(AND(BT594&gt;=-2.5,BT594&lt;=-0.5),8,IF(AND(BT594&gt;=0.5,BT594&lt;=2.5),9,IF(AND(BT594&gt;=3,BT594&lt;=5),10,IF(AND(BT594&gt;=5.5,BT594&lt;=7.5),11,IF(AND(BT594&gt;=8,BT594&lt;=10),12,IF(AND(BT594&gt;=10.5,BT594&lt;=12.5),13,IF(AND(BT594&gt;=13,BT594&lt;=15),14,IF(AND(BT594&gt;=15.5,BT594&lt;=17.5),15,IF(AND(BT594&gt;=18,BT594&lt;=20),16,"Fuera de rango"))))))))))))))))))</f>
        <v>NORMA</v>
      </c>
      <c r="BW594" s="9" t="n">
        <v>-3.5</v>
      </c>
      <c r="BX594" s="10" t="n">
        <f aca="false">18.5- (0.3*H594)</f>
        <v>7.7</v>
      </c>
      <c r="BY594" s="10" t="n">
        <f aca="false">(BW594)-(BX594)</f>
        <v>-11.2</v>
      </c>
      <c r="BZ594" s="10" t="str">
        <f aca="false">IF(BY594="","",IF(BY594&lt;-27.5,"De -30 a -28",IF(BY594&lt;-25,"De -27,5 a -25,5",IF(BY594&lt;-22.5,"De -25 a -23",IF(BY594&lt;-20,"De -22,5 a -20,5",IF(BY594&lt;-17.5,"De -20 a -18",IF(BY594&lt;-15,"De -17,5 a -15,5",IF(BY594&lt;-12.5,"De -15 a -13",IF(BY594&lt;-10,"De -12,5 a -10,5",IF(BY594&lt;-7.5,"De -10 a -8",IF(BY594&lt;-5,"De -7,5 a -5,5",IF(BY594&lt;-2.5,"De -5 a -3",IF(BY594&lt;0,"De -2,5 a -0,5",IF(BY594&lt;2.5,"De 0 a 2",IF(BY594&lt;5,"De 2,5 a 4,5",IF(BY594&lt;7.5,"De 5 a 7",IF(BY594&lt;10,"De 7,5 a 9,5",IF(BY594&lt;12.5,"De 10 a 12",IF(BY594&lt;15,"De 12,5 a 14,5",IF(BY594&lt;17.5,"De 15 a 17",IF(BY594&lt;20,"De 17,5 a 19,5",IF(BY594&lt;22.5,"De 20 a 22",IF(BY594&lt;25,"De 22,5 a 24,5",IF(BY594&lt;27.5,"De 25 a 27","De 27,5 a 30"))))))))))))))))))))))))</f>
        <v>De -12,5 a -10,5</v>
      </c>
      <c r="CA594" s="12" t="n">
        <f aca="false">IF(BY594="","",IF(BY594&lt;=-28,1,IF(BY594&lt;=-25.5,2,IF(BY594&lt;=-23,3,IF(BY594&lt;=-20.5,4,IF(BY594&lt;=-18,5,IF(BY594&lt;=-15.5,6,IF(BY594&lt;=-13,7,IF(BY594&lt;=-10.5,8,IF(BY594&lt;=-8,9,IF(BY594&lt;=-5.5,10,IF(BY594&lt;=-3,11,IF(BY594&lt;=-0.5,12,IF(BY594&lt;=2,13,IF(BY594&lt;=4.5,14,IF(BY594&lt;=7,15,IF(BY594&lt;=9.5,16,IF(BY594&lt;=12,17,IF(BY594&lt;=14.5,18,IF(BY594&lt;=17,19,IF(BY594&lt;=19.5,20,IF(BY594&lt;=22,21,IF(BY594&lt;=24.5,22,IF(BY594&lt;=27,23,IF(BY594&lt;=30,24,"Fuera de rango")))))))))))))))))))))))))</f>
        <v>8</v>
      </c>
      <c r="CB594" s="9" t="n">
        <v>-3.5</v>
      </c>
      <c r="CC594" s="10" t="n">
        <f aca="false">18.5- (0.3*H594)</f>
        <v>7.7</v>
      </c>
      <c r="CD594" s="10" t="n">
        <f aca="false">(CB594)-(CC594)</f>
        <v>-11.2</v>
      </c>
      <c r="CE594" s="10" t="str">
        <f aca="false">IF(CD594="","",IF(CD594&lt;-27.5,"De -30 a -28",IF(CD594&lt;-25,"De -27,5 a -25,5",IF(CD594&lt;-22.5,"De -25 a -23",IF(CD594&lt;-20,"De -22,5 a -20,5",IF(CD594&lt;-17.5,"De -20 a -18",IF(CD594&lt;-15,"De -17,5 a -15,5",IF(CD594&lt;-12.5,"De -15 a -13",IF(CD594&lt;-10,"De -12,5 a -10,5",IF(CD594&lt;-7.5,"De -10 a -8",IF(CD594&lt;-5,"De -7,5 a -5,5",IF(CD594&lt;-2.5,"De -5 a -3",IF(CD594&lt;0,"De -2,5 a -0,5",IF(CD594&lt;=2,"De 0 a 2",IF(CD594&lt;=4.5,"De 2,5 a 4,5",IF(CD594&lt;=7,"De 5 a 7",IF(CD594&lt;=9.5,"De 7,5 a 9,5",IF(CD594&lt;=12,"De 10 a 12",IF(CD594&lt;=14.5,"De 12,5 a 14,5",IF(CD594&lt;=17,"De 15 a 17",IF(CD594&lt;=19.5,"De 17,5 a 19,5",IF(CD594&lt;=22,"De 20 a 22",IF(CD594&lt;=24.5,"De 22,5 a 24,5",IF(CD594&lt;=27,"De 25 a 27","De 27,5 a 30"))))))))))))))))))))))))</f>
        <v>De -12,5 a -10,5</v>
      </c>
      <c r="CF594" s="12" t="n">
        <f aca="false">IF(CD594="","",IF(CD594&lt;-27.5,1,IF(CD594&lt;-25,2,IF(CD594&lt;-22.5,3,IF(CD594&lt;-20,4,IF(CD594&lt;-17.5,5,IF(CD594&lt;-15,6,IF(CD594&lt;-12.5,7,IF(CD594&lt;-10,8,IF(CD594&lt;-7.5,9,IF(CD594&lt;-5,10,IF(CD594&lt;-2.5,11,IF(CD594&lt;0,12,IF(CD594&lt;2.5,13,IF(CD594&lt;5,14,IF(CD594&lt;7.5,15,IF(CD594&lt;10,16,IF(CD594&lt;12.5,17,IF(CD594&lt;15,18,IF(CD594&lt;17.5,19,IF(CD594&lt;20,20,IF(CD594&lt;22.5,21,IF(CD594&lt;25,22,IF(CD594&lt;27.5,23,24))))))))))))))))))))))))</f>
        <v>8</v>
      </c>
      <c r="CG594" s="9" t="n">
        <v>-2.25</v>
      </c>
      <c r="CH594" s="10" t="str">
        <f aca="false">IF(CG594="","",IF(AND(CG594&gt;=-10,CG594&lt;=-9.5),"-10 a -9,5",IF(AND(CG594&gt;-9.5,CG594&lt;=-8.5),"-9 a -8,5",IF(AND(CG594&gt;-8.5,CG594&lt;=-7.5),"-8 a -7,5",IF(AND(CG594&gt;-7.5,CG594&lt;=-6.5),"-7 a -6,5",IF(AND(CG594&gt;-6.5,CG594&lt;=-5.5),"-6 a -5,5",IF(AND(CG594&gt;-5.5,CG594&lt;=-4.5),"-5 a -4,5",IF(AND(CG594&gt;-4.5,CG594&lt;=-3.5),"-4 a -3,5",IF(AND(CG594&gt;-3.5,CG594&lt;=-2.5),"-3 a -2,5",IF(CG594=-2.25,"-2,25",IF(AND(CG594&gt;-2.5,CG594&lt;=-1.5),"-2 a -1,5",IF(AND(CG594&gt;-1.5,CG594&lt;=-0.5),"-1 a -0,5",IF(AND(CG594&gt;-0.5,CG594&lt;=0.5),"0 a 0,5",IF(AND(CG594&gt;0.5,CG594&lt;=1.5),"1 a 1,5",IF(AND(CG594&gt;1.5,CG594&lt;=2.5),"2 a 2,5",IF(AND(CG594&gt;2.5,CG594&lt;=3.5),"3 a 3,5",IF(AND(CG594&gt;3.5,CG594&lt;=4.5),"4 a 4,5",IF(AND(CG594&gt;4.5,CG594&lt;=5.5),"5 a 5,5",IF(AND(CG594&gt;5.5,CG594&lt;=6.5),"6 a 6,5",IF(AND(CG594&gt;6.5,CG594&lt;=7.5),"7 a 7,5",IF(AND(CG594&gt;7.5,CG594&lt;=8.5),"8 a 8,5",IF(AND(CG594&gt;8.5,CG594&lt;=9.5),"9 a 9,5",IF(CG594&gt;=10,"10","Fuera de rango")))))))))))))))))))))))</f>
        <v>-2,25</v>
      </c>
      <c r="CI594" s="11" t="str">
        <f aca="false">IF(CG594="","",IF(CG594=-2.25,"NORMA",IF(CG594&lt;=-9.5,1,IF(CG594&lt;=-8.5,2,IF(CG594&lt;=-7.5,3,IF(CG594&lt;=-6.5,4,IF(CG594&lt;=-5.5,5,IF(CG594&lt;=-4.5,6,IF(CG594&lt;=-3.5,7,IF(CG594&lt;=-2.5,8,IF(CG594&lt;=-1.5,9,IF(CG594&lt;=-0.5,10,IF(CG594&lt;=0.5,11,IF(CG594&lt;=1.5,12,IF(CG594&lt;=2.5,13,IF(CG594&lt;=3.5,14,IF(CG594&lt;=4.5,15,IF(CG594&lt;=5.5,16,IF(CG594&lt;=6.5,17,IF(CG594&lt;=7.5,18,IF(CG594&lt;=8.5,19,IF(CG594&lt;=9.5,20,IF(CG594=10,21,"Fuera de rango")))))))))))))))))))))))</f>
        <v>NORMA</v>
      </c>
      <c r="CJ594" s="9" t="n">
        <v>1.75</v>
      </c>
      <c r="CK594" s="10" t="str">
        <f aca="false">IF(CJ594="","",IF(AND(CJ594&gt;=-6,CJ594&lt;=-5.5),"-6 a -5,5",IF(AND(CJ594&gt;-5.5,CJ594&lt;=-4.5),"-5 a -4,5",IF(AND(CJ594&gt;-4.5,CJ594&lt;=-3.5),"-4 a -3,5",IF(AND(CJ594&gt;-3.5,CJ594&lt;=-2.5),"-3 a -2,5",IF(AND(CJ594&gt;-2.5,CJ594&lt;=-1.5),"-2 a -1,5",IF(AND(CJ594&gt;-1.5,CJ594&lt;=-0.5),"-1 a -0,5",IF(AND(CJ594&gt;-0.5,CJ594&lt;=0.5),"0 a 0,5",IF(AND(CJ594&gt;0.5,CJ594&lt;=1.5),"1 a 1,5",IF(AND(CJ594&gt;1.5,CJ594&lt;2.5),"2",IF(AND(CJ594&gt;=2.5,CJ594&lt;=3),"2,5 a 3",IF(AND(CJ594&gt;3,CJ594&lt;=4),"3,5 a 4",IF(AND(CJ594&gt;4,CJ594&lt;=5),"4,5 a 5",IF(AND(CJ594&gt;5,CJ594&lt;=6),"5,5 a 6",IF(AND(CJ594&gt;6,CJ594&lt;=7),"6,5 a 7",IF(AND(CJ594&gt;7,CJ594&lt;=8),"7,5 a 8",IF(AND(CJ594&gt;8,CJ594&lt;=9.5),"8,5 a 9,5",IF(CJ594=10,"10","Fuera de rango"))))))))))))))))))</f>
        <v>2</v>
      </c>
      <c r="CL594" s="11" t="str">
        <f aca="false">IF(CK594="","",IF(OR(CK594="-6 a -5,5",CK594="-6 - -5,5"),1,IF(OR(CK594="-5 a -4,5",CK594="-5 - -4,5"),2,IF(OR(CK594="-4 a -3,5",CK594="-4 - -3,5"),3,IF(OR(CK594="-3 a -2,5",CK594="-3 - -2,5"),4,IF(OR(CK594="-2 a -1,5",CK594="-2 - -1,5"),5,IF(OR(CK594="-1 a -0,5",CK594="-1 - -0,5"),6,IF(OR(CK594="0 a 0,5",CK594="0 - 0,5"),7,IF(OR(CK594="1 a 1,5",CK594="1 - 1,5"),8,IF(CK594="2","NORMA",IF(OR(CK594="2,5 a 3",CK594="2,5 - 3"),9,IF(OR(CK594="3,5 a 4",CK594="3,5 - 4"),10,IF(OR(CK594="4,5 a 5",CK594="4,5 - 5"),11,IF(OR(CK594="5,5 a 6",CK594="5,5 - 6"),12,IF(OR(CK594="6,5 a 7",CK594="6,5 - 7"),13,IF(OR(CK594="7,5 a 8",CK594="7,5 - 8"),14,IF(OR(CK594="8,5 a 9",CK594="8,5 - 9,5",CK594="9 a 9,5"),15,IF(CK594="10",15,IF(OR(CK594="0,5 a 1",CK594="0,5 - 1"),7,"Fuera de rango")))))))))))))))))))</f>
        <v>NORMA</v>
      </c>
      <c r="CO594" s="10" t="str">
        <f aca="false">IF(CM594&gt;0,"EME"," ")</f>
        <v> </v>
      </c>
      <c r="CQ594" s="10" t="str">
        <f aca="false">IF(CP594&gt;0,"0", " ")</f>
        <v> </v>
      </c>
      <c r="CR594" s="10" t="str">
        <f aca="false">IF(CP594&gt;0,"EME"," ")</f>
        <v> </v>
      </c>
      <c r="CS594" s="9" t="n">
        <v>0</v>
      </c>
      <c r="CV594" s="9" t="n">
        <v>0</v>
      </c>
      <c r="CY594" s="9" t="n">
        <v>0</v>
      </c>
      <c r="DB594" s="9" t="n">
        <v>-0.5</v>
      </c>
      <c r="DC594" s="11" t="str">
        <f aca="false">IF(DB594&lt;0,"2"," ")</f>
        <v>2</v>
      </c>
      <c r="DD594" s="11" t="str">
        <f aca="false">IF(DB594&lt;0,"MIO"," ")</f>
        <v>MIO</v>
      </c>
      <c r="DE594" s="9" t="n">
        <v>-0.25</v>
      </c>
      <c r="DF594" s="10" t="str">
        <f aca="false">IF(DE594&lt;0,"3"," ")</f>
        <v>3</v>
      </c>
      <c r="DG594" s="10" t="str">
        <f aca="false">IF(DE594&lt;0,"AST"," ")</f>
        <v>AST</v>
      </c>
      <c r="DH594" s="9" t="n">
        <v>-0.25</v>
      </c>
      <c r="DI594" s="10" t="str">
        <f aca="false">IF(DH594&lt;0,"3"," ")</f>
        <v>3</v>
      </c>
      <c r="DJ594" s="10" t="str">
        <f aca="false">IF(DH594&lt;0,"AST"," ")</f>
        <v>AST</v>
      </c>
      <c r="DK594" s="9" t="n">
        <v>0</v>
      </c>
      <c r="DL594" s="10" t="str">
        <f aca="false">IF(DK594&gt;0,"4"," ")</f>
        <v> </v>
      </c>
      <c r="DM594" s="10" t="str">
        <f aca="false">IF(DK594&gt;0,"PRE"," ")</f>
        <v> </v>
      </c>
      <c r="DN594" s="9" t="n">
        <v>0</v>
      </c>
      <c r="DO594" s="10" t="str">
        <f aca="false">IF(DN594&gt;0,"4"," ")</f>
        <v> </v>
      </c>
      <c r="DP594" s="10" t="str">
        <f aca="false">IF(DN594&gt;0,"PRE"," ")</f>
        <v> </v>
      </c>
      <c r="DS594" s="12" t="str">
        <f aca="false">CONCATENATE(CO594,CU594,DA594,DG594,DM594)</f>
        <v> AST </v>
      </c>
      <c r="DT594" s="10" t="e">
        <f aca="false" t="array" ref="DT594">_xlfn.IFS(DS594="EME    ","0", DS594=" HIP   ","1", DS594="  MIO  ","2", DS594="   AST ","3", DS594="    PRE","4", DS594="EME   PRE","5", DS594=" HIP  PRE","6", DS594=" HIP AST ","7", DS594="  MIO PRE","8", DS594="  MIOAST ","9", DS594="   ASTPRE","10",DS594=" HIP ASTPRE","11", DS594="  MIOASTPRE","12", DS594="     ","0")</f>
        <v>#N/A</v>
      </c>
      <c r="DV594" s="1" t="e">
        <f aca="false" t="array" ref="DV594">_xlfn.IFS(DU594="SI","2", DU594="NO","1")</f>
        <v>#N/A</v>
      </c>
      <c r="DX594" s="11" t="str">
        <f aca="false">IF(DW594=0,"1","2")</f>
        <v>1</v>
      </c>
      <c r="DY594" s="11" t="str">
        <f aca="false" t="array" ref="DY594">_xlfn.IFS(DW594=0,"0", DW594=0.25, "1", DW594=0.5,"2", DW594=0.75,"3", DW594=1,"4",DW594=1.25,"5", DW594=1.5,"6", DW594=1.75,"7", DW594=2,"8")</f>
        <v>0</v>
      </c>
      <c r="EA594" s="11" t="str">
        <f aca="false">IF(DZ594=0,"1","2")</f>
        <v>1</v>
      </c>
      <c r="EB594" s="11" t="str">
        <f aca="false" t="array" ref="EB594">_xlfn.IFS(DZ594=0,"0", DZ594=0.25, "1", DZ594=0.5,"2", DZ594=0.75,"3", DZ594=1,"4",DZ594=1.25,"5", DZ594=1.5,"6", DZ594=1.75,"7", DZ594=2,"8")</f>
        <v>0</v>
      </c>
      <c r="ED594" s="10" t="str">
        <f aca="false">IF(EC594=0,"1","2")</f>
        <v>1</v>
      </c>
      <c r="EE594" s="11" t="str">
        <f aca="false" t="array" ref="EE594">_xlfn.IFS(EC594=0,"0", EC594=-0.25, "1", EC594=-0.5,"2", EC594=-0.75,"3", EC594=-1,"4",EC594=-1.25,"5", EC594=-1.5,"6", EC594=-1.75,"7", EC594=-2,"8", EC594=-2.25,"9",EC594=-2.5,"10", EC594=-2.75,"11", EC594=-3,"12", EC594=-3.25,"13", EC594=-3.5,"14", EC594=-3.75,"15",EC594=-4,"16")</f>
        <v>0</v>
      </c>
      <c r="EG594" s="10" t="str">
        <f aca="false">IF(EF594=0,"1","2")</f>
        <v>1</v>
      </c>
      <c r="EH594" s="11" t="str">
        <f aca="false" t="array" ref="EH594">_xlfn.IFS(EF594=0,"0", EF594=-0.25, "1", EF594=-0.5,"2", EF594=-0.75,"3", EF594=-1,"4",EF594=-1.25,"5", EF594=-1.5,"6", EF594=-1.75,"7", EF594=-2,"8", EF594=-2.25,"9",EF594=-2.5,"10", EF594=-2.75,"11", EF594=-3,"12", EF594=-3.25,"13", EF594=-3.5,"14", EF594=-3.75,"15",EF594=-4,"16")</f>
        <v>0</v>
      </c>
      <c r="EJ594" s="11" t="str">
        <f aca="false">IF(EI594=0,"1","2")</f>
        <v>1</v>
      </c>
      <c r="EK594" s="11" t="str">
        <f aca="false" t="array" ref="EK594">_xlfn.IFS(EI594=0,"0", EI594=-0.25, "1", EI594=-0.5,"2", EI594=-0.75,"3", EI594=-1,"4",EI594=-1.25,"5", EI594=-1.5,"6", EI594=-1.75,"7", EI594=-2,"8", EI594=-2.25,"9", EI594=-2.25,"9",EI594=-2.5,"10", EI594=-2.75,"11", EI594=-3,"12", EI594=-3.25,"13", EI594=-3.5,"14", EI594=-3.75,"15",EI594=-4,"16", EI594=0.25, "17", EI594=0.5, "18")</f>
        <v>0</v>
      </c>
      <c r="EM594" s="11" t="str">
        <f aca="false">IF(EL594=0,"1","2")</f>
        <v>1</v>
      </c>
      <c r="EN594" s="11" t="str">
        <f aca="false" t="array" ref="EN594">_xlfn.IFS(EL594=0.25,"17",EL594=0.5,"18", EL594=0,"0", EL594=-0.25, "1", EL594=-0.5,"2", EL594=-0.75,"3", EL594=-1,"4",EL594=-1.25,"5", EL594=-1.5,"6", EL594=-1.75,"7", EL594=-2,"8",EL594= -2.25,"9",EL594=-2.5,"10",EL594= -2.75,"11",EL594= -3,"12",EL594= -3.25,"13",EL594= -3.5,"14",EL594= -3.75,"15",EL594=-4,"16")</f>
        <v>0</v>
      </c>
      <c r="EP594" s="11" t="str">
        <f aca="false">IF(EO594=0,"1","2")</f>
        <v>1</v>
      </c>
      <c r="EQ594" s="11" t="str">
        <f aca="false" t="array" ref="EQ594">_xlfn.IFS(EO594=0,"0", EO594=0.25, "1", EO594=0.5,"2", EO594=0.75,"3", EO594=1,"4",EO594=1.25,"5", EO594=1.5,"6", EO594=1.75,"7", EO594=2,"8", EO594=2.25,"9", EO594=2.25,"9",EO594=2.5,"10", EO594=2.75,"11", EO594=3,"12", EO594=3.25,"13", EO594=3.5,"14", EO594=3.75,"15",EO594=4,"16", EO594=-0.25, "17", bq=-0.5, "18")</f>
        <v>0</v>
      </c>
      <c r="ES594" s="11" t="str">
        <f aca="false">IF(ER594=0,"1","2")</f>
        <v>1</v>
      </c>
      <c r="ET594" s="11" t="str">
        <f aca="false" t="array" ref="ET594">_xlfn.IFS(ER594=0,"0", ER594=0.25, "1", ER594=0.5,"2", ER594=0.75,"3", ER594=1,"4",ER594=1.25,"5", ER594=1.5,"6", ER594=1.75,"7", ER594=2,"8", ER594=2.25,"9", ER594=2.25,"9",ER594=2.5,"10", ER594=2.75,"11", ER594=3,"12", ER594=3.25,"13", ER594=3.5,"14", ER594=3.75,"15",ER594=4,"16", ER594=-0.25, "17", bq=-0.5, "18")</f>
        <v>0</v>
      </c>
      <c r="EV594" s="14" t="e">
        <f aca="false">VLOOKUP(EU594,LEYENDA!$G$2:$H$8,2,TRUE())</f>
        <v>#N/A</v>
      </c>
      <c r="EW594" s="14" t="e">
        <f aca="false" t="array" ref="EW594">_xlfn.IFS(EV594="0-5","1", EV594="6-12","2", EV594="13-18","3", EV594="19-24","4", EV594="25-36","5", EV594="37-48","6", EV594="49-60","7")</f>
        <v>#N/A</v>
      </c>
    </row>
    <row r="595" customFormat="false" ht="13.5" hidden="false" customHeight="false" outlineLevel="0" collapsed="false">
      <c r="A595" s="1" t="n">
        <v>236</v>
      </c>
      <c r="B595" s="2" t="n">
        <v>1</v>
      </c>
      <c r="C595" s="33" t="n">
        <v>41663</v>
      </c>
      <c r="E595" s="5" t="str">
        <f aca="false">VLOOKUP(A595,'286'!$A$3:$J$6279,10,FALSE())</f>
        <v>OTERO ALONSO, INMACULADA</v>
      </c>
      <c r="F595" s="4" t="str">
        <f aca="false">VLOOKUP(A595,'286'!$A$3:$I$1768,3,FALSE())</f>
        <v>OAIN</v>
      </c>
      <c r="G595" s="6" t="n">
        <f aca="false">VLOOKUP(A595,'286'!$A$3:$I$1768,4,FALSE())</f>
        <v>22502</v>
      </c>
      <c r="H595" s="7" t="n">
        <f aca="false">YEAR(C595)-YEAR(G595)</f>
        <v>53</v>
      </c>
      <c r="I595" s="1" t="str">
        <f aca="false">VLOOKUP(H595,LEYENDA!$C$2:$D$6,2,TRUE())</f>
        <v>41-60</v>
      </c>
      <c r="J595" s="5" t="str">
        <f aca="false">VLOOKUP(A595,'286'!$A$3:$I$1768,7,FALSE())</f>
        <v>M</v>
      </c>
      <c r="K595" s="8" t="n">
        <f aca="false">VLOOKUP(A595,'286'!$A$3:$I$1768,2,FALSE())</f>
        <v>0</v>
      </c>
      <c r="L595" s="4" t="str">
        <f aca="false">VLOOKUP(A595,'286'!$A$3:$I$1768,8,FALSE())</f>
        <v>D</v>
      </c>
      <c r="M595" s="4" t="str">
        <f aca="false">VLOOKUP(A595,'286'!$A$3:$I$1768,9,FALSE())</f>
        <v>I</v>
      </c>
      <c r="N595" s="8" t="str">
        <f aca="false">IF(R595=O595, "MISMA","CONTRARIA")</f>
        <v>CONTRARIA</v>
      </c>
      <c r="O595" s="8" t="str">
        <f aca="false" t="array" ref="O595">_xlfn.IFS(L595="D","1", L595="I","2")</f>
        <v>1</v>
      </c>
      <c r="P595" s="8" t="e">
        <f aca="false" t="array" ref="P595">_xlfn.IFS(K595="OD","1", K595="OI","2")</f>
        <v>#N/A</v>
      </c>
      <c r="Q595" s="1" t="str">
        <f aca="false" t="array" ref="Q595">_xlfn.IFS(J595="M","1", J595="H","2")</f>
        <v>1</v>
      </c>
      <c r="R595" s="8" t="str">
        <f aca="false" t="array" ref="R595">_xlfn.IFS(M595="D","1", M595="I","2")</f>
        <v>2</v>
      </c>
      <c r="S595" s="1" t="str">
        <f aca="false" t="array" ref="S595">_xlfn.IFS(N595="CONTRARIA", "1",N595= "MISMA","2")</f>
        <v>1</v>
      </c>
      <c r="T595" s="1" t="str">
        <f aca="false" t="array" ref="T595">_xlfn.IFS(I595="0-12","1", I595="13-24","2", I595="25-40","3", I595="41-60","4", I595="61-100","5")</f>
        <v>4</v>
      </c>
      <c r="U595" s="9" t="n">
        <v>-0.5</v>
      </c>
      <c r="V595" s="10" t="str">
        <f aca="false">IF(U595="","",IF(AND(U595&gt;=-9,U595&lt;=-6.5),"-9 a -6,5",IF(AND(U595&gt;=-6,U595&lt;=-3.5),"-6 a -3,5",IF(AND(U595&gt;=-3,U595&lt;=-1),"-3 a -1",IF(U595=-0.5,"-0,5",IF(AND(U595&gt;=0,U595&lt;=2.5),"0 a 2,5",IF(AND(U595&gt;=3,U595&lt;=5.5),"3 a 5,5",IF(AND(U595&gt;=6,U595&lt;=8.5),"6 a 8,5",IF(AND(U595&gt;=9,U595&lt;=20),"9 a 20","Fuera de rango")))))))))</f>
        <v>-0,5</v>
      </c>
      <c r="W595" s="11" t="str">
        <f aca="false">IF(V595="","",IF(V595="-9 a -6,5",2,IF(V595="-6 a -3,5",3,IF(V595="-3 a -1",4,IF(V595="-0,5","NORMA",IF(V595="0 a 2,5",5,IF(V595="3 a 5,5",6,IF(V595="6 a 8,5",7,IF(V595="9 a 20",8,"Fuera de rango")))))))))</f>
        <v>NORMA</v>
      </c>
      <c r="X595" s="9" t="n">
        <v>0</v>
      </c>
      <c r="Y595" s="11" t="str">
        <f aca="false">IF(X595="","",IF(AND(X595&gt;=0,X595&lt;=4),"0 a 4",IF(AND(X595&gt;=4.5,X595&lt;=8.5),"4,5 a 8,5",IF(X595=9,"9",IF(AND(X595&gt;=9.5,X595&lt;=13),"9,5 a 13",IF(AND(X595&gt;=13.5,X595&lt;=20),"13,5 a 20",IF(AND(X595&gt;=20.5,X595&lt;=35),"20,5 a 35","Fuera de rango")))))))</f>
        <v>0 a 4</v>
      </c>
      <c r="Z595" s="11" t="n">
        <f aca="false">IF(Y595="","",IF(Y595="0 a 4",1,IF(Y595="4,5 a 8,5",2,IF(Y595="9","NORMA",IF(Y595="9,5 a 13",3,IF(Y595="13,5 a 20",4,IF(Y595="20,5 a 35",5,"Fuera de rango")))))))</f>
        <v>1</v>
      </c>
      <c r="AA595" s="9" t="n">
        <v>10</v>
      </c>
      <c r="AB595" s="10" t="str">
        <f aca="false">IF(AA595="","",IF(AND(AA595&gt;=0,AA595&lt;=9),"0 a 9",IF(AND(AA595&gt;=9.5,AA595&lt;=18.5),"9,5 a 18,5",IF(AA595=19,"19",IF(AND(AA595&gt;=19.5,AA595&lt;=28),"19,5 a 28",IF(AND(AA595&gt;=28.5,AA595&lt;=40),"28,5 a 40","Fuera de rango"))))))</f>
        <v>9,5 a 18,5</v>
      </c>
      <c r="AC595" s="11" t="n">
        <f aca="false" t="array" ref="AC595">_xlfn.IFS(AB595="","",AB595="0 a 9",1,AB595="9,5 a 18,5",2,AB595="19","NORMA",AB595="19,5 a 28",3,AB595="28,5 a 40",4,TRUE(),"Fuera de rango")</f>
        <v>2</v>
      </c>
      <c r="AD595" s="9" t="n">
        <v>6</v>
      </c>
      <c r="AE595" s="10" t="str">
        <f aca="false">IF(AD595="","",IF(AND(AD595&gt;=-10,AD595&lt;=0),"De -10 a 0",IF(AND(AD595&gt;=0.5,AD595&lt;=9.5),"0,5 a 9,5",IF(AD595=10,"10",IF(AND(AD595&gt;=10.5,AD595&lt;=20),"10,5 a 20",IF(AND(AD595&gt;=20.5,AD595&lt;=40),"20,5 a 40","Fuera de rango"))))))</f>
        <v>0,5 a 9,5</v>
      </c>
      <c r="AF595" s="12" t="n">
        <f aca="false">IF(AD595="","",IF(AND(AD595&gt;=-10,AD595&lt;=0),1,IF(AND(AD595&gt;=0.5,AD595&lt;=9.5),2,IF(AD595=10,"NORMA",IF(AND(AD595&gt;=10.5,AD595&lt;=20),3,IF(AND(AD595&gt;=20.5,AD595&lt;=40),4,""))))))</f>
        <v>2</v>
      </c>
      <c r="AG595" s="9" t="n">
        <v>9</v>
      </c>
      <c r="AH595" s="10" t="str">
        <f aca="false">IF(AG595="","",IF(AND(AG595&gt;=0,AG595&lt;=4),"0 a 4",IF(AND(AG595&gt;=4.5,AG595&lt;=8.5),"4,5 a 8,5",IF(AG595=9,"9",IF(AND(AG595&gt;=9.5,AG595&lt;=13),"9,5 a 13",IF(AND(AG595&gt;=13.5,AG595&lt;=25),"13,5 a 25","Fuera de rango"))))))</f>
        <v>9</v>
      </c>
      <c r="AI595" s="10" t="str">
        <f aca="false">IF(AH595="","",IF(AH595="0 a 4",1,IF(AH595="4,5 a 8,5",2,IF(AH595="9","NORMA",IF(AH595="9,5 a 13",3,IF(AH595="13,5 a 25",4,""))))))</f>
        <v>NORMA</v>
      </c>
      <c r="AJ595" s="9" t="n">
        <v>6</v>
      </c>
      <c r="AK595" s="10" t="str">
        <f aca="false">IF(AJ595="","",IF(AND(AJ595&gt;=-15,AJ595&lt;=-10.5),"-15 a -10,5",IF(AND(AJ595&gt;=-10,AJ595&lt;=-4),"-10 a -4",IF(AND(AJ595&gt;=-4.5,AJ595&lt;=0),"-4,5 a 0",IF(AND(AJ595&gt;=0.5,AJ595&lt;=4.5),"0,5 a 4,5",IF(AJ595=5,"5",IF(AND(AJ595&gt;=5.5,AJ595&lt;=10),"5,5 a 10",IF(AND(AJ595&gt;=10.5,AJ595&lt;=20),"10,5 a 20","Fuera de rango"))))))))</f>
        <v>5,5 a 10</v>
      </c>
      <c r="AL595" s="11" t="n">
        <f aca="false">IF(AK595="","",IF(AK595="-15 a -10,5",1,IF(AK595="-10 a -4",2,IF(AK595="-4,5 a 0",3,IF(AK595="0,5 a 4,5",4,IF(AK595="5","NORMA",IF(AK595="5,5 a 10",5,IF(AK595="10,5 a 20",6,"Error"))))))))</f>
        <v>5</v>
      </c>
      <c r="AM595" s="9" t="n">
        <v>1</v>
      </c>
      <c r="AN595" s="10" t="str">
        <f aca="false">IF(AM595="","",IF(AND(AM595&gt;=-7.5,AM595&lt;=-5.5),"-7,5 a -5,5",IF(AND(AM595&gt;=-5,AM595&lt;=-3),"-5 a -3",IF(AND(AM595&gt;=-2.5,AM595&lt;=-0.5),"-2,5 a -0,5",IF(AM595=0,"0,00",IF(AND(AM595&gt;=0.5,AM595&lt;=2.5),"0,5 a 2,5",IF(AND(AM595&gt;=3,AM595&lt;=5),"3 a 5",IF(AND(AM595&gt;=5.5,AM595&lt;=7.5),"5,5 a 7,5",IF(AND(AM595&gt;=8,AM595&lt;=10),"8 a 10","Fuera de rango")))))))))</f>
        <v>0,5 a 2,5</v>
      </c>
      <c r="AO595" s="11" t="n">
        <f aca="false">IF(AN595="","",IF(AN595="-7,5 a -5,5",1,IF(AN595="-5 a -3",2,IF(AN595="-2,5 a -0,5",3,IF(AN595="0,00","NORMA",IF(AN595="0,5 a 2,5",4,IF(AN595="3 a 5",5,IF(AN595="5,5 a 7,5",6,IF(AN595="8 a 10",7,"Error")))))))))</f>
        <v>4</v>
      </c>
      <c r="AP595" s="9" t="n">
        <v>-4</v>
      </c>
      <c r="AQ595" s="10" t="str">
        <f aca="false">IF(AP595="","",IF(AND(AP595&gt;=-20,AP595&lt;=-9.5),"-20 a -9,5",IF(AND(AP595&gt;=-9,AP595&lt;=-6.5),"-9 a -6,5",IF(AP595=-6,"-6",IF(AND(AP595&gt;=-5.5,AP595&lt;=-3),"-5,5 a -3",IF(AND(AP595&gt;=-2.5,AP595&lt;=0),"-2,5 a 0",IF(AND(AP595&gt;=0.5,AP595&lt;=3),"0,5 a 3",IF(AND(AP595&gt;=3.5,AP595&lt;=6),"3,5 a 6",IF(AND(AP595&gt;=6.5,AP595&lt;=9),"6,5 a 9",IF(AND(AP595&gt;=9.5,AP595&lt;=20),"9,5 a 20","Fuera de rango"))))))))))</f>
        <v>-5,5 a -3</v>
      </c>
      <c r="AR595" s="11" t="n">
        <f aca="false">IF(AQ595="","",IF(AQ595="-20 a -9,5",1,IF(AQ595="-9 a -6,5",2,IF(AQ595="-6","NORMA",IF(AQ595="-5,5 a -3",3,IF(AQ595="-2,5 a 0",4,IF(AQ595="0,5 a 3",5,IF(AQ595="3,5 a 6",6,IF(AQ595="6,5 a 9",7,IF(AQ595="9,5 a 20",8,""))))))))))</f>
        <v>3</v>
      </c>
      <c r="AS595" s="9" t="n">
        <v>-1</v>
      </c>
      <c r="AT595" s="10" t="str">
        <f aca="false">IF(AS595="","",IF(AND(AS595&gt;=-16,AS595&lt;=-14),"-16 a -14",IF(AND(AS595&gt;=-13.5,AS595&lt;=-11.5),"-13,5 a -11,5",IF(AND(AS595&gt;=-11,AS595&lt;=-9),"-11 a -9",IF(AND(AS595&gt;=-8.5,AS595&lt;=-6.5),"-8,5 a -6,5",IF(AND(AS595&gt;=-6,AS595&lt;=-4),"-6 a -4",IF(AND(AS595&gt;=-3.5,AS595&lt;=-1.5),"-3,5 a -1,5",IF(AND(AS595&gt;=-1,AS595&lt;=1),"-1 a 1",IF(AND(AS595&gt;=1.5,AS595&lt;=3.5),"1,5 a 3,5",IF(AND(AS595&gt;=4,AS595&lt;=6),"4 a 6",IF(AND(AS595&gt;=6.5,AS595&lt;=8.5),"6,5 a 8,5",IF(AND(AS595&gt;=9,AS595&lt;=11),"9 a 11",IF(AND(AS595&gt;=11.5,AS595&lt;=13.5),"11,5 a 13,5",IF(AND(AS595&gt;=14,AS595&lt;=16),"14 a 16",IF(AND(AS595&gt;=16.5,AS595&lt;=18.5),"16,5 a 18,5",IF(AND(AS595&gt;=19,AS595&lt;=21),"19 a 21","Fuera de rango"))))))))))))))))</f>
        <v>-1 a 1</v>
      </c>
      <c r="AU595" s="11" t="n">
        <f aca="false" t="array" ref="AU595">IF(AT595="","",_xlfn.IFS(AT595="-16 a -14",1,AT595="-13,5 a -11,5",2,AT595="-11 a -9",3,AT595="-8,5 a -6,5",4,AT595="-6 a -4",5,AT595="-3,5 a -1,5",6,AT595="-1 a 1",7,AT595="1,5 a 3,5",8,AT595="4 a 6","NORMA",AT595="6,5 a 8,5",9,AT595="9 a 11",10,AT595="11,5 a 13,5",11,AT595="14 a 16",12,AT595="16,5 a 18,5",13,AT595="19 a 21",14,TRUE(),""))</f>
        <v>7</v>
      </c>
      <c r="AV595" s="9" t="n">
        <v>2</v>
      </c>
      <c r="AW595" s="10" t="str">
        <f aca="false">IF(AV595="","",IF(AND(AV595&gt;=-1,AV595&lt;=-0.5),"-1 a -0,5",IF(AND(AV595&gt;-0.5,AV595&lt;=0),"De -0,5 a 0",IF(AND(AV595&gt;=0.25,AV595&lt;=0.75),"0,25 a 0,75",IF(AND(AV595&gt;=1,AV595&lt;=1.5),"1 a 1,5",IF(AND(AV595&gt;=1.75,AV595&lt;=2.25),"1,75 a 2,25",IF(AND(AV595&gt;=2.5,AV595&lt;=3),"2,5 a 3",IF(AND(AV595&gt;=3.25,AV595&lt;=3.75),"3,25 a 3,75","Fuera de rango"))))))))</f>
        <v>1,75 a 2,25</v>
      </c>
      <c r="AX595" s="10" t="n">
        <f aca="false">IF(AW595="","",IF(OR(AW595="-1 a -0,5",AW595="-1 a -0.5"),1,IF(OR(AW595="De -0,5 a 0",AW595="-0,5 a 0",AW595="De -0.5 a 0"),2,IF(OR(AW595="0,25 a 0,75",AW595="0.25 a 0.75"),"NORMA",IF(OR(AW595="1 a 1,5",AW595="1 a 1.5"),3,IF(OR(AW595="1,75 a 2,25",AW595="1.75 a 2.25"),4,IF(OR(AW595="2,5 a 3",AW595="2.5 a 3"),5,IF(OR(AW595="3,25 a 3,75",AW595="3.25 a 3.75"),6,""))))))))</f>
        <v>4</v>
      </c>
      <c r="AY595" s="9" t="n">
        <v>-4</v>
      </c>
      <c r="AZ595" s="10" t="str">
        <f aca="false">IF(AY595="","",IF(AND(AY595&gt;=-20,AY595&lt;=-9.5),"-20 a -9,5",IF(AND(AY595&gt;=-9,AY595&lt;=-6.5),"-9 a -6,5",IF(AY595=-6,"-6",IF(AND(AY595&gt;=-5.5,AY595&lt;=-3),"-5,5 a -3",IF(AND(AY595&gt;=-2.5,AY595&lt;=0),"-2,5 a 0",IF(AND(AY595&gt;=0.5,AY595&lt;=3),"0,5 a 3",IF(AND(AY595&gt;=3.5,AY595&lt;=6),"3,5 a 6","Fuera de rango"))))))))</f>
        <v>-5,5 a -3</v>
      </c>
      <c r="BA595" s="11" t="n">
        <f aca="false">IF(AZ595="","",IF(AZ595="-20 a -9,5",1,IF(AZ595="-9 a -6,5",2,IF(AZ595="-6","NORMA",IF(AZ595="-5,5 a -3",3,IF(AZ595="-2,5 a 0",4,IF(AZ595="0,5 a 3",5,IF(AZ595="3,5 a 6",6,""))))))))</f>
        <v>3</v>
      </c>
      <c r="BB595" s="9" t="n">
        <v>0</v>
      </c>
      <c r="BC595" s="10" t="str">
        <f aca="false" t="array" ref="BC595">IF(BB595="","",_xlfn.IFS(AND(BB595&gt;=0,BB595&lt;=2),"0 a 2",AND(BB595&gt;=2.5,BB595&lt;=4.5),"2,5 a 4,5",AND(BB595&gt;=5,BB595&lt;=7),"5 a 7",AND(BB595&gt;=7.5,BB595&lt;=9.5),"7,5 a 9,5",AND(BB595&gt;=10,BB595&lt;=12),"10 a 12",AND(BB595&gt;=12.5,BB595&lt;=14.5),"12,5 a 14,5",BB595=15,"15",AND(BB595&gt;=15.5,BB595&lt;=17.5),"15,5 a 17,5",AND(BB595&gt;=18,BB595&lt;=20),"18 a 20",AND(BB595&gt;=20.5,BB595&lt;=22.5),"20,5 a 22,5",AND(BB595&gt;=23,BB595&lt;=25),"23 a 25",TRUE(),"Fuera de rango"))</f>
        <v>0 a 2</v>
      </c>
      <c r="BD595" s="11" t="n">
        <f aca="false" t="array" ref="BD595">IF(BC595="","",_xlfn.IFS(BC595="0 a 2",1,BC595="2,5 a 4,5",2,BC595="5 a 7",3,BC595="7,5 a 9,5",4,BC595="10 a 12",5,BC595="12,5 a 14,5",6,BC595="15","NORMA",BC595="15,5 a 17,5",7,BC595="18 a 20",8,BC595="20,5 a 22,5",9,BC595="23 a 25",10,TRUE(),"Fuera de rango"))</f>
        <v>1</v>
      </c>
      <c r="BE595" s="9" t="n">
        <v>6</v>
      </c>
      <c r="BF595" s="10" t="str">
        <f aca="false">IF(BE595="","",IF(AND(BE595&gt;=-20,BE595&lt;=-10),"-20 a -10",IF(AND(BE595&gt;=-9.5,BE595&lt;=0.5),"-9,5 a 0,5",IF(AND(BE595&gt;=1,BE595&lt;=11),"1 a 11",IF(AND(BE595&gt;=11.5,BE595&lt;=20.5),"11,5 a 20,5",IF(BE595=21,"21",IF(AND(BE595&gt;=21.5,BE595&lt;=31.5),"21,5 a 31,5",IF(AND(BE595&gt;=32,BE595&lt;=42),"32 a 42","Fuera de rango"))))))))</f>
        <v>1 a 11</v>
      </c>
      <c r="BG595" s="11" t="n">
        <f aca="false">IF(BF595="","",IF(BF595="-20 a -10",1,IF(BF595="-9,5 a 0,5",2,IF(BF595="1 a 11",3,IF(BF595="11,5 a 20,5",4,IF(BF595="21","NORMA",IF(BF595="21,5 a 31,5",5,IF(BF595="32 a 42",6,""))))))))</f>
        <v>3</v>
      </c>
      <c r="BH595" s="9" t="n">
        <v>-3</v>
      </c>
      <c r="BI595" s="10" t="str">
        <f aca="false">IF(BH595="","",IF(AND(BH595&gt;=-20,BH595&lt;=-15),"-20 a -15",IF(AND(BH595&gt;=-14.5,BH595&lt;=-9.5),"-14,5 a -9,5",IF(AND(BH595&gt;=-9,BH595&lt;=-4),"-9 a -4",IF(AND(BH595&gt;=-3.5,BH595&lt;=2.5),"-3,5 a 2,5",IF(AND(BH595&gt;=3,BH595&lt;=8),"3 a 8",IF(AND(BH595&gt;=8.5,BH595&lt;=14.5),"8,5 a 14,5",IF(BH595=15,"15",IF(AND(BH595&gt;=15.5,BH595&lt;=20.5),"15,5 a 20,5",IF(AND(BH595&gt;=21,BH595&lt;=26),"21 a 26","Fuera de rango"))))))))))</f>
        <v>-3,5 a 2,5</v>
      </c>
      <c r="BJ595" s="11" t="n">
        <f aca="false">IF(BI595="","",IF(BI595="-20 a -15",1,IF(BI595="-14,5 a -9,5",2,IF(BI595="-9 a -4",3,IF(BI595="-3,5 a 2,5",4,IF(BI595="3 a 8",5,IF(BI595="8,5 a 14,5",6,IF(BI595="15","NORMA",IF(BI595="15,5 a 20,5",7,IF(BI595="21 a 26",8,IF(BI595="26,5 a 31,5",9,"")))))))))))</f>
        <v>4</v>
      </c>
      <c r="BK595" s="9" t="n">
        <v>0</v>
      </c>
      <c r="BL595" s="10" t="str">
        <f aca="false">IF(BK595="","",IF(AND(BK595&gt;=0,BK595&lt;=2),"0 - 2",IF(AND(BK595&gt;=2.5,BK595&lt;=4.5),"2,5 - 4,5",IF(AND(BK595&gt;=5,BK595&lt;=7),"5 - 7",IF(AND(BK595&gt;=7.5,BK595&lt;=9.5),"7,5 - 9,5",IF(AND(BK595&gt;=10,BK595&lt;=12),"10 - 12",IF(AND(BK595&gt;=12.5,BK595&lt;=13.5),"12,5 - 13,5",IF(BK595=14,"14",IF(AND(BK595&gt;=14.5,BK595&lt;=16.5),"14,5 - 16,5",IF(AND(BK595&gt;=17,BK595&lt;=19),"17 - 19",IF(AND(BK595&gt;=19.5,BK595&lt;=21.5),"19,5 - 21,5",IF(AND(BK595&gt;=22,BK595&lt;=24),"22 - 24",IF(AND(BK595&gt;=24.5,BK595&lt;=26.5),"24,5 - 26,5",IF(AND(BK595&gt;=27,BK595&lt;=29),"27 - 29",IF(AND(BK595&gt;=29.5,BK595&lt;=30),"29,5 - 30","Fuera de rango")))))))))))))))</f>
        <v>0 - 2</v>
      </c>
      <c r="BM595" s="11" t="n">
        <f aca="false">IF(BL595="","",IF(BL595="0 - 2",1,IF(BL595="2,5 - 4,5",2,IF(BL595="5 - 7",3,IF(BL595="7,5 - 9,5",4,IF(BL595="10 - 12",5,IF(BL595="12,5 - 13,5",6,IF(BL595="14","NORMA",IF(BL595="14,5 - 16,5",7,IF(BL595="17 - 19",8,IF(BL595="19,5 - 21,5",9,IF(BL595="22 - 24",10,IF(BL595="24,5 - 26,5",11,IF(BL595="27 - 29",12,IF(BL595="29,5 - 30",13,"")))))))))))))))</f>
        <v>1</v>
      </c>
      <c r="BN595" s="9" t="n">
        <v>18</v>
      </c>
      <c r="BO595" s="11" t="str">
        <f aca="false">IF(BN595="","",IF(AND(BN595&gt;=-20,BN595&lt;=-10),"-20 a -10",IF(AND(BN595&gt;=-9.5,BN595&lt;=0.5),"-9,5 a 0,5",IF(AND(BN595&gt;=1,BN595&lt;=11),"1 a 11",IF(AND(BN595&gt;=11.5,BN595&lt;=21.5),"11,5 a 21,5",IF(BN595=22,"22",IF(AND(BN595&gt;=22.5,BN595&lt;=32.5),"22,5 a 32,5",IF(AND(BN595&gt;=33,BN595&lt;=43),"33 a 43","Fuera de rango"))))))))</f>
        <v>11,5 a 21,5</v>
      </c>
      <c r="BP595" s="11" t="n">
        <f aca="false">IF(BO595="","",IF(BO595="-20 a -10",1,IF(BO595="-9,5 a 0,5",2,IF(BO595="1 a 11",3,IF(BO595="11,5 a 21,5",4,IF(BO595="22","NORMA",IF(BO595="22,5 a 32,5",5,IF(BO595="33 a 43",6,""))))))))</f>
        <v>4</v>
      </c>
      <c r="BQ595" s="9" t="n">
        <v>15</v>
      </c>
      <c r="BR595" s="10" t="str">
        <f aca="false">IF(BQ595="","",IF(AND(BQ595&gt;=-20,BQ595&lt;=-15),"-20 a -15",IF(AND(BQ595&gt;=-14.5,BQ595&lt;=-9.5),"-14,5 a -9,5",IF(AND(BQ595&gt;=-9,BQ595&lt;=-4),"-9 a -4",IF(AND(BQ595&gt;=-3.5,BQ595&lt;=2.5),"-3,5 a 2,5",IF(AND(BQ595&gt;=3,BQ595&lt;=8),"3 a 8",IF(AND(BQ595&gt;=8.5,BQ595&lt;=13.5),"8,5 a 13,5",IF(AND(BQ595&gt;=14,BQ595&lt;=17.5),"14 a 17,5",IF(BQ595=18,"18",IF(AND(BQ595&gt;=18.5,BQ595&lt;=23.5),"18,5 a 23,5",IF(AND(BQ595&gt;=24,BQ595&lt;=29),"24 a 29",IF(AND(BQ595&gt;=29.5,BQ595&lt;=34.5),"29,5 a 34,5",IF(AND(BQ595&gt;=35,BQ595&lt;=40),"35 a 40","Fuera de rango")))))))))))))</f>
        <v>14 a 17,5</v>
      </c>
      <c r="BS595" s="11" t="n">
        <f aca="false">IF(BR595="","",IF(BR595="-20 a -15",1,IF(BR595="-14,5 a -9,5",2,IF(BR595="-9 a -4",3,IF(BR595="-3,5 a 2,5",4,IF(BR595="3 a 8",5,IF(BR595="8,5 a 13,5",6,IF(BR595="14 a 17,5",7,IF(BR595="18","NORMA",IF(BR595="18,5 a 23,5",8,IF(BR595="24 a 29",9,IF(BR595="29,5 a 34,5",10,IF(BR595="35 a 40",11,"")))))))))))))</f>
        <v>7</v>
      </c>
      <c r="BT595" s="9" t="n">
        <v>0</v>
      </c>
      <c r="BU595" s="10" t="str">
        <f aca="false">IF(BT595="","",IF(AND(BT595&gt;=-20,BT595&lt;=-18),"-20 a -18",IF(AND(BT595&gt;=-17.5,BT595&lt;=-15.5),"-17,5 a -15,5",IF(AND(BT595&gt;=-15,BT595&lt;=-13),"-15 a -13",IF(AND(BT595&gt;=-12.5,BT595&lt;=-10.5),"-12,5 a -10,5",IF(AND(BT595&gt;=-10,BT595&lt;=-8),"-10 a -8",IF(AND(BT595&gt;=-7.5,BT595&lt;=-5.5),"-7,5 a -5,5",IF(AND(BT595&gt;=-5,BT595&lt;=-3),"-5 a -3",IF(AND(BT595&gt;=-2.5,BT595&lt;=-0.5),"-2,5 a -0,5",IF(BT595=0,"0",IF(AND(BT595&gt;=0.5,BT595&lt;=2.5),"0,5 a 2,5",IF(AND(BT595&gt;=3,BT595&lt;=5),"3 a 5",IF(AND(BT595&gt;=5.5,BT595&lt;=7.5),"5,5 a 7,5",IF(AND(BT595&gt;=8,BT595&lt;=10),"8 a 10",IF(AND(BT595&gt;=10.5,BT595&lt;=12.5),"10,5 a 12,5",IF(AND(BT595&gt;=13,BT595&lt;=15),"13 a 15",IF(AND(BT595&gt;=15.5,BT595&lt;=17.5),"15,5 a 17,5",IF(AND(BT595&gt;=18,BT595&lt;=20),"18 a 20","Fuera de rango"))))))))))))))))))</f>
        <v>0</v>
      </c>
      <c r="BV595" s="11" t="str">
        <f aca="false">IF(BT595="","",IF(BT595=0,"NORMA",IF(AND(BT595&gt;=-20,BT595&lt;=-18),2,IF(AND(BT595&gt;=-17.5,BT595&lt;=-15.5),2,IF(AND(BT595&gt;=-15,BT595&lt;=-13),3,IF(AND(BT595&gt;=-12.5,BT595&lt;=-10.5),4,IF(AND(BT595&gt;=-10,BT595&lt;=-8),5,IF(AND(BT595&gt;=-7.5,BT595&lt;=-5.5),6,IF(AND(BT595&gt;=-5,BT595&lt;=-3),7,IF(AND(BT595&gt;=-2.5,BT595&lt;=-0.5),8,IF(AND(BT595&gt;=0.5,BT595&lt;=2.5),9,IF(AND(BT595&gt;=3,BT595&lt;=5),10,IF(AND(BT595&gt;=5.5,BT595&lt;=7.5),11,IF(AND(BT595&gt;=8,BT595&lt;=10),12,IF(AND(BT595&gt;=10.5,BT595&lt;=12.5),13,IF(AND(BT595&gt;=13,BT595&lt;=15),14,IF(AND(BT595&gt;=15.5,BT595&lt;=17.5),15,IF(AND(BT595&gt;=18,BT595&lt;=20),16,"Fuera de rango"))))))))))))))))))</f>
        <v>NORMA</v>
      </c>
      <c r="BW595" s="9" t="n">
        <v>-3</v>
      </c>
      <c r="BX595" s="10" t="n">
        <f aca="false">18.5- (0.3*H595)</f>
        <v>2.6</v>
      </c>
      <c r="BY595" s="10" t="n">
        <f aca="false">(BW595)-(BX595)</f>
        <v>-5.6</v>
      </c>
      <c r="BZ595" s="10" t="str">
        <f aca="false">IF(BY595="","",IF(BY595&lt;-27.5,"De -30 a -28",IF(BY595&lt;-25,"De -27,5 a -25,5",IF(BY595&lt;-22.5,"De -25 a -23",IF(BY595&lt;-20,"De -22,5 a -20,5",IF(BY595&lt;-17.5,"De -20 a -18",IF(BY595&lt;-15,"De -17,5 a -15,5",IF(BY595&lt;-12.5,"De -15 a -13",IF(BY595&lt;-10,"De -12,5 a -10,5",IF(BY595&lt;-7.5,"De -10 a -8",IF(BY595&lt;-5,"De -7,5 a -5,5",IF(BY595&lt;-2.5,"De -5 a -3",IF(BY595&lt;0,"De -2,5 a -0,5",IF(BY595&lt;2.5,"De 0 a 2",IF(BY595&lt;5,"De 2,5 a 4,5",IF(BY595&lt;7.5,"De 5 a 7",IF(BY595&lt;10,"De 7,5 a 9,5",IF(BY595&lt;12.5,"De 10 a 12",IF(BY595&lt;15,"De 12,5 a 14,5",IF(BY595&lt;17.5,"De 15 a 17",IF(BY595&lt;20,"De 17,5 a 19,5",IF(BY595&lt;22.5,"De 20 a 22",IF(BY595&lt;25,"De 22,5 a 24,5",IF(BY595&lt;27.5,"De 25 a 27","De 27,5 a 30"))))))))))))))))))))))))</f>
        <v>De -7,5 a -5,5</v>
      </c>
      <c r="CA595" s="12" t="n">
        <f aca="false">IF(BY595="","",IF(BY595&lt;=-28,1,IF(BY595&lt;=-25.5,2,IF(BY595&lt;=-23,3,IF(BY595&lt;=-20.5,4,IF(BY595&lt;=-18,5,IF(BY595&lt;=-15.5,6,IF(BY595&lt;=-13,7,IF(BY595&lt;=-10.5,8,IF(BY595&lt;=-8,9,IF(BY595&lt;=-5.5,10,IF(BY595&lt;=-3,11,IF(BY595&lt;=-0.5,12,IF(BY595&lt;=2,13,IF(BY595&lt;=4.5,14,IF(BY595&lt;=7,15,IF(BY595&lt;=9.5,16,IF(BY595&lt;=12,17,IF(BY595&lt;=14.5,18,IF(BY595&lt;=17,19,IF(BY595&lt;=19.5,20,IF(BY595&lt;=22,21,IF(BY595&lt;=24.5,22,IF(BY595&lt;=27,23,IF(BY595&lt;=30,24,"Fuera de rango")))))))))))))))))))))))))</f>
        <v>10</v>
      </c>
      <c r="CB595" s="9" t="n">
        <v>-3.25</v>
      </c>
      <c r="CC595" s="10" t="n">
        <f aca="false">18.5- (0.3*H595)</f>
        <v>2.6</v>
      </c>
      <c r="CD595" s="10" t="n">
        <f aca="false">(CB595)-(CC595)</f>
        <v>-5.85</v>
      </c>
      <c r="CE595" s="10" t="str">
        <f aca="false">IF(CD595="","",IF(CD595&lt;-27.5,"De -30 a -28",IF(CD595&lt;-25,"De -27,5 a -25,5",IF(CD595&lt;-22.5,"De -25 a -23",IF(CD595&lt;-20,"De -22,5 a -20,5",IF(CD595&lt;-17.5,"De -20 a -18",IF(CD595&lt;-15,"De -17,5 a -15,5",IF(CD595&lt;-12.5,"De -15 a -13",IF(CD595&lt;-10,"De -12,5 a -10,5",IF(CD595&lt;-7.5,"De -10 a -8",IF(CD595&lt;-5,"De -7,5 a -5,5",IF(CD595&lt;-2.5,"De -5 a -3",IF(CD595&lt;0,"De -2,5 a -0,5",IF(CD595&lt;=2,"De 0 a 2",IF(CD595&lt;=4.5,"De 2,5 a 4,5",IF(CD595&lt;=7,"De 5 a 7",IF(CD595&lt;=9.5,"De 7,5 a 9,5",IF(CD595&lt;=12,"De 10 a 12",IF(CD595&lt;=14.5,"De 12,5 a 14,5",IF(CD595&lt;=17,"De 15 a 17",IF(CD595&lt;=19.5,"De 17,5 a 19,5",IF(CD595&lt;=22,"De 20 a 22",IF(CD595&lt;=24.5,"De 22,5 a 24,5",IF(CD595&lt;=27,"De 25 a 27","De 27,5 a 30"))))))))))))))))))))))))</f>
        <v>De -7,5 a -5,5</v>
      </c>
      <c r="CF595" s="12" t="n">
        <f aca="false">IF(CD595="","",IF(CD595&lt;-27.5,1,IF(CD595&lt;-25,2,IF(CD595&lt;-22.5,3,IF(CD595&lt;-20,4,IF(CD595&lt;-17.5,5,IF(CD595&lt;-15,6,IF(CD595&lt;-12.5,7,IF(CD595&lt;-10,8,IF(CD595&lt;-7.5,9,IF(CD595&lt;-5,10,IF(CD595&lt;-2.5,11,IF(CD595&lt;0,12,IF(CD595&lt;2.5,13,IF(CD595&lt;5,14,IF(CD595&lt;7.5,15,IF(CD595&lt;10,16,IF(CD595&lt;12.5,17,IF(CD595&lt;15,18,IF(CD595&lt;17.5,19,IF(CD595&lt;20,20,IF(CD595&lt;22.5,21,IF(CD595&lt;25,22,IF(CD595&lt;27.5,23,24))))))))))))))))))))))))</f>
        <v>10</v>
      </c>
      <c r="CG595" s="9" t="n">
        <v>-1.5</v>
      </c>
      <c r="CH595" s="10" t="str">
        <f aca="false">IF(CG595="","",IF(AND(CG595&gt;=-10,CG595&lt;=-9.5),"-10 a -9,5",IF(AND(CG595&gt;-9.5,CG595&lt;=-8.5),"-9 a -8,5",IF(AND(CG595&gt;-8.5,CG595&lt;=-7.5),"-8 a -7,5",IF(AND(CG595&gt;-7.5,CG595&lt;=-6.5),"-7 a -6,5",IF(AND(CG595&gt;-6.5,CG595&lt;=-5.5),"-6 a -5,5",IF(AND(CG595&gt;-5.5,CG595&lt;=-4.5),"-5 a -4,5",IF(AND(CG595&gt;-4.5,CG595&lt;=-3.5),"-4 a -3,5",IF(AND(CG595&gt;-3.5,CG595&lt;=-2.5),"-3 a -2,5",IF(CG595=-2.25,"-2,25",IF(AND(CG595&gt;-2.5,CG595&lt;=-1.5),"-2 a -1,5",IF(AND(CG595&gt;-1.5,CG595&lt;=-0.5),"-1 a -0,5",IF(AND(CG595&gt;-0.5,CG595&lt;=0.5),"0 a 0,5",IF(AND(CG595&gt;0.5,CG595&lt;=1.5),"1 a 1,5",IF(AND(CG595&gt;1.5,CG595&lt;=2.5),"2 a 2,5",IF(AND(CG595&gt;2.5,CG595&lt;=3.5),"3 a 3,5",IF(AND(CG595&gt;3.5,CG595&lt;=4.5),"4 a 4,5",IF(AND(CG595&gt;4.5,CG595&lt;=5.5),"5 a 5,5",IF(AND(CG595&gt;5.5,CG595&lt;=6.5),"6 a 6,5",IF(AND(CG595&gt;6.5,CG595&lt;=7.5),"7 a 7,5",IF(AND(CG595&gt;7.5,CG595&lt;=8.5),"8 a 8,5",IF(AND(CG595&gt;8.5,CG595&lt;=9.5),"9 a 9,5",IF(CG595&gt;=10,"10","Fuera de rango")))))))))))))))))))))))</f>
        <v>-2 a -1,5</v>
      </c>
      <c r="CI595" s="11" t="n">
        <f aca="false">IF(CG595="","",IF(CG595=-2.25,"NORMA",IF(CG595&lt;=-9.5,1,IF(CG595&lt;=-8.5,2,IF(CG595&lt;=-7.5,3,IF(CG595&lt;=-6.5,4,IF(CG595&lt;=-5.5,5,IF(CG595&lt;=-4.5,6,IF(CG595&lt;=-3.5,7,IF(CG595&lt;=-2.5,8,IF(CG595&lt;=-1.5,9,IF(CG595&lt;=-0.5,10,IF(CG595&lt;=0.5,11,IF(CG595&lt;=1.5,12,IF(CG595&lt;=2.5,13,IF(CG595&lt;=3.5,14,IF(CG595&lt;=4.5,15,IF(CG595&lt;=5.5,16,IF(CG595&lt;=6.5,17,IF(CG595&lt;=7.5,18,IF(CG595&lt;=8.5,19,IF(CG595&lt;=9.5,20,IF(CG595=10,21,"Fuera de rango")))))))))))))))))))))))</f>
        <v>9</v>
      </c>
      <c r="CJ595" s="9" t="n">
        <v>1.25</v>
      </c>
      <c r="CK595" s="10" t="str">
        <f aca="false">IF(CJ595="","",IF(AND(CJ595&gt;=-6,CJ595&lt;=-5.5),"-6 a -5,5",IF(AND(CJ595&gt;-5.5,CJ595&lt;=-4.5),"-5 a -4,5",IF(AND(CJ595&gt;-4.5,CJ595&lt;=-3.5),"-4 a -3,5",IF(AND(CJ595&gt;-3.5,CJ595&lt;=-2.5),"-3 a -2,5",IF(AND(CJ595&gt;-2.5,CJ595&lt;=-1.5),"-2 a -1,5",IF(AND(CJ595&gt;-1.5,CJ595&lt;=-0.5),"-1 a -0,5",IF(AND(CJ595&gt;-0.5,CJ595&lt;=0.5),"0 a 0,5",IF(AND(CJ595&gt;0.5,CJ595&lt;=1.5),"1 a 1,5",IF(AND(CJ595&gt;1.5,CJ595&lt;2.5),"2",IF(AND(CJ595&gt;=2.5,CJ595&lt;=3),"2,5 a 3",IF(AND(CJ595&gt;3,CJ595&lt;=4),"3,5 a 4",IF(AND(CJ595&gt;4,CJ595&lt;=5),"4,5 a 5",IF(AND(CJ595&gt;5,CJ595&lt;=6),"5,5 a 6",IF(AND(CJ595&gt;6,CJ595&lt;=7),"6,5 a 7",IF(AND(CJ595&gt;7,CJ595&lt;=8),"7,5 a 8",IF(AND(CJ595&gt;8,CJ595&lt;=9.5),"8,5 a 9,5",IF(CJ595=10,"10","Fuera de rango"))))))))))))))))))</f>
        <v>1 a 1,5</v>
      </c>
      <c r="CL595" s="11" t="n">
        <f aca="false">IF(CK595="","",IF(OR(CK595="-6 a -5,5",CK595="-6 - -5,5"),1,IF(OR(CK595="-5 a -4,5",CK595="-5 - -4,5"),2,IF(OR(CK595="-4 a -3,5",CK595="-4 - -3,5"),3,IF(OR(CK595="-3 a -2,5",CK595="-3 - -2,5"),4,IF(OR(CK595="-2 a -1,5",CK595="-2 - -1,5"),5,IF(OR(CK595="-1 a -0,5",CK595="-1 - -0,5"),6,IF(OR(CK595="0 a 0,5",CK595="0 - 0,5"),7,IF(OR(CK595="1 a 1,5",CK595="1 - 1,5"),8,IF(CK595="2","NORMA",IF(OR(CK595="2,5 a 3",CK595="2,5 - 3"),9,IF(OR(CK595="3,5 a 4",CK595="3,5 - 4"),10,IF(OR(CK595="4,5 a 5",CK595="4,5 - 5"),11,IF(OR(CK595="5,5 a 6",CK595="5,5 - 6"),12,IF(OR(CK595="6,5 a 7",CK595="6,5 - 7"),13,IF(OR(CK595="7,5 a 8",CK595="7,5 - 8"),14,IF(OR(CK595="8,5 a 9",CK595="8,5 - 9,5",CK595="9 a 9,5"),15,IF(CK595="10",15,IF(OR(CK595="0,5 a 1",CK595="0,5 - 1"),7,"Fuera de rango")))))))))))))))))))</f>
        <v>8</v>
      </c>
      <c r="CO595" s="10" t="str">
        <f aca="false">IF(CM595&gt;0,"EME"," ")</f>
        <v> </v>
      </c>
      <c r="CQ595" s="10" t="str">
        <f aca="false">IF(CP595&gt;0,"0", " ")</f>
        <v> </v>
      </c>
      <c r="CR595" s="10" t="str">
        <f aca="false">IF(CP595&gt;0,"EME"," ")</f>
        <v> </v>
      </c>
      <c r="CS595" s="9" t="n">
        <v>0</v>
      </c>
      <c r="CV595" s="9" t="n">
        <v>0</v>
      </c>
      <c r="CY595" s="9" t="n">
        <v>-2</v>
      </c>
      <c r="DB595" s="9" t="n">
        <v>-1.5</v>
      </c>
      <c r="DC595" s="11" t="str">
        <f aca="false">IF(DB595&lt;0,"2"," ")</f>
        <v>2</v>
      </c>
      <c r="DD595" s="11" t="str">
        <f aca="false">IF(DB595&lt;0,"MIO"," ")</f>
        <v>MIO</v>
      </c>
      <c r="DE595" s="9" t="n">
        <v>0</v>
      </c>
      <c r="DF595" s="10" t="str">
        <f aca="false">IF(DE595&lt;0,"3"," ")</f>
        <v> </v>
      </c>
      <c r="DG595" s="10" t="str">
        <f aca="false">IF(DE595&lt;0,"AST"," ")</f>
        <v> </v>
      </c>
      <c r="DH595" s="9" t="n">
        <v>0</v>
      </c>
      <c r="DI595" s="10" t="str">
        <f aca="false">IF(DH595&lt;0,"3"," ")</f>
        <v> </v>
      </c>
      <c r="DJ595" s="10" t="str">
        <f aca="false">IF(DH595&lt;0,"AST"," ")</f>
        <v> </v>
      </c>
      <c r="DK595" s="9" t="n">
        <v>2</v>
      </c>
      <c r="DL595" s="10" t="str">
        <f aca="false">IF(DK595&gt;0,"4"," ")</f>
        <v>4</v>
      </c>
      <c r="DM595" s="10" t="str">
        <f aca="false">IF(DK595&gt;0,"PRE"," ")</f>
        <v>PRE</v>
      </c>
      <c r="DN595" s="9" t="n">
        <v>2</v>
      </c>
      <c r="DO595" s="10" t="str">
        <f aca="false">IF(DN595&gt;0,"4"," ")</f>
        <v>4</v>
      </c>
      <c r="DP595" s="10" t="str">
        <f aca="false">IF(DN595&gt;0,"PRE"," ")</f>
        <v>PRE</v>
      </c>
      <c r="DS595" s="12" t="str">
        <f aca="false">CONCATENATE(CO595,CU595,DA595,DG595,DM595)</f>
        <v>  PRE</v>
      </c>
      <c r="DT595" s="10" t="e">
        <f aca="false" t="array" ref="DT595">_xlfn.IFS(DS595="EME    ","0", DS595=" HIP   ","1", DS595="  MIO  ","2", DS595="   AST ","3", DS595="    PRE","4", DS595="EME   PRE","5", DS595=" HIP  PRE","6", DS595=" HIP AST ","7", DS595="  MIO PRE","8", DS595="  MIOAST ","9", DS595="   ASTPRE","10",DS595=" HIP ASTPRE","11", DS595="  MIOASTPRE","12", DS595="     ","0")</f>
        <v>#N/A</v>
      </c>
      <c r="DV595" s="1" t="e">
        <f aca="false" t="array" ref="DV595">_xlfn.IFS(DU595="SI","2", DU595="NO","1")</f>
        <v>#N/A</v>
      </c>
      <c r="DX595" s="11" t="str">
        <f aca="false">IF(DW595=0,"1","2")</f>
        <v>1</v>
      </c>
      <c r="DY595" s="11" t="str">
        <f aca="false" t="array" ref="DY595">_xlfn.IFS(DW595=0,"0", DW595=0.25, "1", DW595=0.5,"2", DW595=0.75,"3", DW595=1,"4",DW595=1.25,"5", DW595=1.5,"6", DW595=1.75,"7", DW595=2,"8")</f>
        <v>0</v>
      </c>
      <c r="EA595" s="11" t="str">
        <f aca="false">IF(DZ595=0,"1","2")</f>
        <v>1</v>
      </c>
      <c r="EB595" s="11" t="str">
        <f aca="false" t="array" ref="EB595">_xlfn.IFS(DZ595=0,"0", DZ595=0.25, "1", DZ595=0.5,"2", DZ595=0.75,"3", DZ595=1,"4",DZ595=1.25,"5", DZ595=1.5,"6", DZ595=1.75,"7", DZ595=2,"8")</f>
        <v>0</v>
      </c>
      <c r="ED595" s="10" t="str">
        <f aca="false">IF(EC595=0,"1","2")</f>
        <v>1</v>
      </c>
      <c r="EE595" s="11" t="str">
        <f aca="false" t="array" ref="EE595">_xlfn.IFS(EC595=0,"0", EC595=-0.25, "1", EC595=-0.5,"2", EC595=-0.75,"3", EC595=-1,"4",EC595=-1.25,"5", EC595=-1.5,"6", EC595=-1.75,"7", EC595=-2,"8", EC595=-2.25,"9",EC595=-2.5,"10", EC595=-2.75,"11", EC595=-3,"12", EC595=-3.25,"13", EC595=-3.5,"14", EC595=-3.75,"15",EC595=-4,"16")</f>
        <v>0</v>
      </c>
      <c r="EG595" s="10" t="str">
        <f aca="false">IF(EF595=0,"1","2")</f>
        <v>1</v>
      </c>
      <c r="EH595" s="11" t="str">
        <f aca="false" t="array" ref="EH595">_xlfn.IFS(EF595=0,"0", EF595=-0.25, "1", EF595=-0.5,"2", EF595=-0.75,"3", EF595=-1,"4",EF595=-1.25,"5", EF595=-1.5,"6", EF595=-1.75,"7", EF595=-2,"8", EF595=-2.25,"9",EF595=-2.5,"10", EF595=-2.75,"11", EF595=-3,"12", EF595=-3.25,"13", EF595=-3.5,"14", EF595=-3.75,"15",EF595=-4,"16")</f>
        <v>0</v>
      </c>
      <c r="EJ595" s="11" t="str">
        <f aca="false">IF(EI595=0,"1","2")</f>
        <v>1</v>
      </c>
      <c r="EK595" s="11" t="str">
        <f aca="false" t="array" ref="EK595">_xlfn.IFS(EI595=0,"0", EI595=-0.25, "1", EI595=-0.5,"2", EI595=-0.75,"3", EI595=-1,"4",EI595=-1.25,"5", EI595=-1.5,"6", EI595=-1.75,"7", EI595=-2,"8", EI595=-2.25,"9", EI595=-2.25,"9",EI595=-2.5,"10", EI595=-2.75,"11", EI595=-3,"12", EI595=-3.25,"13", EI595=-3.5,"14", EI595=-3.75,"15",EI595=-4,"16", EI595=0.25, "17", EI595=0.5, "18")</f>
        <v>0</v>
      </c>
      <c r="EM595" s="11" t="str">
        <f aca="false">IF(EL595=0,"1","2")</f>
        <v>1</v>
      </c>
      <c r="EN595" s="11" t="str">
        <f aca="false" t="array" ref="EN595">_xlfn.IFS(EL595=0.25,"17",EL595=0.5,"18", EL595=0,"0", EL595=-0.25, "1", EL595=-0.5,"2", EL595=-0.75,"3", EL595=-1,"4",EL595=-1.25,"5", EL595=-1.5,"6", EL595=-1.75,"7", EL595=-2,"8",EL595= -2.25,"9",EL595=-2.5,"10",EL595= -2.75,"11",EL595= -3,"12",EL595= -3.25,"13",EL595= -3.5,"14",EL595= -3.75,"15",EL595=-4,"16")</f>
        <v>0</v>
      </c>
      <c r="EP595" s="11" t="str">
        <f aca="false">IF(EO595=0,"1","2")</f>
        <v>1</v>
      </c>
      <c r="EQ595" s="11" t="str">
        <f aca="false" t="array" ref="EQ595">_xlfn.IFS(EO595=0,"0", EO595=0.25, "1", EO595=0.5,"2", EO595=0.75,"3", EO595=1,"4",EO595=1.25,"5", EO595=1.5,"6", EO595=1.75,"7", EO595=2,"8", EO595=2.25,"9", EO595=2.25,"9",EO595=2.5,"10", EO595=2.75,"11", EO595=3,"12", EO595=3.25,"13", EO595=3.5,"14", EO595=3.75,"15",EO595=4,"16", EO595=-0.25, "17", bq=-0.5, "18")</f>
        <v>0</v>
      </c>
      <c r="ES595" s="11" t="str">
        <f aca="false">IF(ER595=0,"1","2")</f>
        <v>1</v>
      </c>
      <c r="ET595" s="11" t="str">
        <f aca="false" t="array" ref="ET595">_xlfn.IFS(ER595=0,"0", ER595=0.25, "1", ER595=0.5,"2", ER595=0.75,"3", ER595=1,"4",ER595=1.25,"5", ER595=1.5,"6", ER595=1.75,"7", ER595=2,"8", ER595=2.25,"9", ER595=2.25,"9",ER595=2.5,"10", ER595=2.75,"11", ER595=3,"12", ER595=3.25,"13", ER595=3.5,"14", ER595=3.75,"15",ER595=4,"16", ER595=-0.25, "17", bq=-0.5, "18")</f>
        <v>0</v>
      </c>
      <c r="EV595" s="14" t="e">
        <f aca="false">VLOOKUP(EU595,LEYENDA!$G$2:$H$8,2,TRUE())</f>
        <v>#N/A</v>
      </c>
      <c r="EW595" s="14" t="e">
        <f aca="false" t="array" ref="EW595">_xlfn.IFS(EV595="0-5","1", EV595="6-12","2", EV595="13-18","3", EV595="19-24","4", EV595="25-36","5", EV595="37-48","6", EV595="49-60","7")</f>
        <v>#N/A</v>
      </c>
    </row>
    <row r="596" customFormat="false" ht="13.5" hidden="false" customHeight="false" outlineLevel="0" collapsed="false">
      <c r="A596" s="1" t="n">
        <v>236</v>
      </c>
      <c r="B596" s="2" t="n">
        <v>2</v>
      </c>
      <c r="C596" s="33" t="n">
        <v>42439</v>
      </c>
      <c r="E596" s="5" t="str">
        <f aca="false">VLOOKUP(A596,'286'!$A$3:$J$6279,10,FALSE())</f>
        <v>OTERO ALONSO, INMACULADA</v>
      </c>
      <c r="F596" s="4" t="str">
        <f aca="false">VLOOKUP(A596,'286'!$A$3:$I$1768,3,FALSE())</f>
        <v>OAIN</v>
      </c>
      <c r="G596" s="6" t="n">
        <f aca="false">VLOOKUP(A596,'286'!$A$3:$I$1768,4,FALSE())</f>
        <v>22502</v>
      </c>
      <c r="H596" s="7" t="n">
        <f aca="false">YEAR(C596)-YEAR(G596)</f>
        <v>55</v>
      </c>
      <c r="I596" s="1" t="str">
        <f aca="false">VLOOKUP(H596,LEYENDA!$C$2:$D$6,2,TRUE())</f>
        <v>41-60</v>
      </c>
      <c r="J596" s="5" t="str">
        <f aca="false">VLOOKUP(A596,'286'!$A$3:$I$1768,7,FALSE())</f>
        <v>M</v>
      </c>
      <c r="K596" s="8" t="n">
        <f aca="false">VLOOKUP(A596,'286'!$A$3:$I$1768,2,FALSE())</f>
        <v>0</v>
      </c>
      <c r="L596" s="4" t="str">
        <f aca="false">VLOOKUP(A596,'286'!$A$3:$I$1768,8,FALSE())</f>
        <v>D</v>
      </c>
      <c r="M596" s="4" t="str">
        <f aca="false">VLOOKUP(A596,'286'!$A$3:$I$1768,9,FALSE())</f>
        <v>I</v>
      </c>
      <c r="N596" s="8" t="str">
        <f aca="false">IF(R596=O596, "MISMA","CONTRARIA")</f>
        <v>CONTRARIA</v>
      </c>
      <c r="O596" s="8" t="str">
        <f aca="false" t="array" ref="O596">_xlfn.IFS(L596="D","1", L596="I","2")</f>
        <v>1</v>
      </c>
      <c r="P596" s="8" t="e">
        <f aca="false" t="array" ref="P596">_xlfn.IFS(K596="OD","1", K596="OI","2")</f>
        <v>#N/A</v>
      </c>
      <c r="Q596" s="1" t="str">
        <f aca="false" t="array" ref="Q596">_xlfn.IFS(J596="M","1", J596="H","2")</f>
        <v>1</v>
      </c>
      <c r="R596" s="8" t="str">
        <f aca="false" t="array" ref="R596">_xlfn.IFS(M596="D","1", M596="I","2")</f>
        <v>2</v>
      </c>
      <c r="S596" s="1" t="str">
        <f aca="false" t="array" ref="S596">_xlfn.IFS(N596="CONTRARIA", "1",N596= "MISMA","2")</f>
        <v>1</v>
      </c>
      <c r="T596" s="1" t="str">
        <f aca="false" t="array" ref="T596">_xlfn.IFS(I596="0-12","1", I596="13-24","2", I596="25-40","3", I596="41-60","4", I596="61-100","5")</f>
        <v>4</v>
      </c>
      <c r="U596" s="9" t="n">
        <v>1</v>
      </c>
      <c r="V596" s="10" t="str">
        <f aca="false">IF(U596="","",IF(AND(U596&gt;=-9,U596&lt;=-6.5),"-9 a -6,5",IF(AND(U596&gt;=-6,U596&lt;=-3.5),"-6 a -3,5",IF(AND(U596&gt;=-3,U596&lt;=-1),"-3 a -1",IF(U596=-0.5,"-0,5",IF(AND(U596&gt;=0,U596&lt;=2.5),"0 a 2,5",IF(AND(U596&gt;=3,U596&lt;=5.5),"3 a 5,5",IF(AND(U596&gt;=6,U596&lt;=8.5),"6 a 8,5",IF(AND(U596&gt;=9,U596&lt;=20),"9 a 20","Fuera de rango")))))))))</f>
        <v>0 a 2,5</v>
      </c>
      <c r="W596" s="11" t="n">
        <f aca="false">IF(V596="","",IF(V596="-9 a -6,5",2,IF(V596="-6 a -3,5",3,IF(V596="-3 a -1",4,IF(V596="-0,5","NORMA",IF(V596="0 a 2,5",5,IF(V596="3 a 5,5",6,IF(V596="6 a 8,5",7,IF(V596="9 a 20",8,"Fuera de rango")))))))))</f>
        <v>5</v>
      </c>
      <c r="X596" s="9" t="n">
        <v>12</v>
      </c>
      <c r="Y596" s="11" t="str">
        <f aca="false">IF(X596="","",IF(AND(X596&gt;=0,X596&lt;=4),"0 a 4",IF(AND(X596&gt;=4.5,X596&lt;=8.5),"4,5 a 8,5",IF(X596=9,"9",IF(AND(X596&gt;=9.5,X596&lt;=13),"9,5 a 13",IF(AND(X596&gt;=13.5,X596&lt;=20),"13,5 a 20",IF(AND(X596&gt;=20.5,X596&lt;=35),"20,5 a 35","Fuera de rango")))))))</f>
        <v>9,5 a 13</v>
      </c>
      <c r="Z596" s="11" t="n">
        <f aca="false">IF(Y596="","",IF(Y596="0 a 4",1,IF(Y596="4,5 a 8,5",2,IF(Y596="9","NORMA",IF(Y596="9,5 a 13",3,IF(Y596="13,5 a 20",4,IF(Y596="20,5 a 35",5,"Fuera de rango")))))))</f>
        <v>3</v>
      </c>
      <c r="AA596" s="9" t="n">
        <v>12</v>
      </c>
      <c r="AB596" s="10" t="str">
        <f aca="false">IF(AA596="","",IF(AND(AA596&gt;=0,AA596&lt;=9),"0 a 9",IF(AND(AA596&gt;=9.5,AA596&lt;=18.5),"9,5 a 18,5",IF(AA596=19,"19",IF(AND(AA596&gt;=19.5,AA596&lt;=28),"19,5 a 28",IF(AND(AA596&gt;=28.5,AA596&lt;=40),"28,5 a 40","Fuera de rango"))))))</f>
        <v>9,5 a 18,5</v>
      </c>
      <c r="AC596" s="11" t="n">
        <f aca="false" t="array" ref="AC596">_xlfn.IFS(AB596="","",AB596="0 a 9",1,AB596="9,5 a 18,5",2,AB596="19","NORMA",AB596="19,5 a 28",3,AB596="28,5 a 40",4,TRUE(),"Fuera de rango")</f>
        <v>2</v>
      </c>
      <c r="AD596" s="9" t="n">
        <v>6</v>
      </c>
      <c r="AE596" s="10" t="str">
        <f aca="false">IF(AD596="","",IF(AND(AD596&gt;=-10,AD596&lt;=0),"De -10 a 0",IF(AND(AD596&gt;=0.5,AD596&lt;=9.5),"0,5 a 9,5",IF(AD596=10,"10",IF(AND(AD596&gt;=10.5,AD596&lt;=20),"10,5 a 20",IF(AND(AD596&gt;=20.5,AD596&lt;=40),"20,5 a 40","Fuera de rango"))))))</f>
        <v>0,5 a 9,5</v>
      </c>
      <c r="AF596" s="12" t="n">
        <f aca="false">IF(AD596="","",IF(AND(AD596&gt;=-10,AD596&lt;=0),1,IF(AND(AD596&gt;=0.5,AD596&lt;=9.5),2,IF(AD596=10,"NORMA",IF(AND(AD596&gt;=10.5,AD596&lt;=20),3,IF(AND(AD596&gt;=20.5,AD596&lt;=40),4,""))))))</f>
        <v>2</v>
      </c>
      <c r="AG596" s="9" t="n">
        <v>8</v>
      </c>
      <c r="AH596" s="10" t="str">
        <f aca="false">IF(AG596="","",IF(AND(AG596&gt;=0,AG596&lt;=4),"0 a 4",IF(AND(AG596&gt;=4.5,AG596&lt;=8.5),"4,5 a 8,5",IF(AG596=9,"9",IF(AND(AG596&gt;=9.5,AG596&lt;=13),"9,5 a 13",IF(AND(AG596&gt;=13.5,AG596&lt;=25),"13,5 a 25","Fuera de rango"))))))</f>
        <v>4,5 a 8,5</v>
      </c>
      <c r="AI596" s="10" t="n">
        <f aca="false">IF(AH596="","",IF(AH596="0 a 4",1,IF(AH596="4,5 a 8,5",2,IF(AH596="9","NORMA",IF(AH596="9,5 a 13",3,IF(AH596="13,5 a 25",4,""))))))</f>
        <v>2</v>
      </c>
      <c r="AJ596" s="9" t="n">
        <v>4</v>
      </c>
      <c r="AK596" s="10" t="str">
        <f aca="false">IF(AJ596="","",IF(AND(AJ596&gt;=-15,AJ596&lt;=-10.5),"-15 a -10,5",IF(AND(AJ596&gt;=-10,AJ596&lt;=-4),"-10 a -4",IF(AND(AJ596&gt;=-4.5,AJ596&lt;=0),"-4,5 a 0",IF(AND(AJ596&gt;=0.5,AJ596&lt;=4.5),"0,5 a 4,5",IF(AJ596=5,"5",IF(AND(AJ596&gt;=5.5,AJ596&lt;=10),"5,5 a 10",IF(AND(AJ596&gt;=10.5,AJ596&lt;=20),"10,5 a 20","Fuera de rango"))))))))</f>
        <v>0,5 a 4,5</v>
      </c>
      <c r="AL596" s="11" t="n">
        <f aca="false">IF(AK596="","",IF(AK596="-15 a -10,5",1,IF(AK596="-10 a -4",2,IF(AK596="-4,5 a 0",3,IF(AK596="0,5 a 4,5",4,IF(AK596="5","NORMA",IF(AK596="5,5 a 10",5,IF(AK596="10,5 a 20",6,"Error"))))))))</f>
        <v>4</v>
      </c>
      <c r="AM596" s="9" t="n">
        <v>0</v>
      </c>
      <c r="AN596" s="10" t="str">
        <f aca="false">IF(AM596="","",IF(AND(AM596&gt;=-7.5,AM596&lt;=-5.5),"-7,5 a -5,5",IF(AND(AM596&gt;=-5,AM596&lt;=-3),"-5 a -3",IF(AND(AM596&gt;=-2.5,AM596&lt;=-0.5),"-2,5 a -0,5",IF(AM596=0,"0,00",IF(AND(AM596&gt;=0.5,AM596&lt;=2.5),"0,5 a 2,5",IF(AND(AM596&gt;=3,AM596&lt;=5),"3 a 5",IF(AND(AM596&gt;=5.5,AM596&lt;=7.5),"5,5 a 7,5",IF(AND(AM596&gt;=8,AM596&lt;=10),"8 a 10","Fuera de rango")))))))))</f>
        <v>0,00</v>
      </c>
      <c r="AO596" s="11" t="str">
        <f aca="false">IF(AN596="","",IF(AN596="-7,5 a -5,5",1,IF(AN596="-5 a -3",2,IF(AN596="-2,5 a -0,5",3,IF(AN596="0,00","NORMA",IF(AN596="0,5 a 2,5",4,IF(AN596="3 a 5",5,IF(AN596="5,5 a 7,5",6,IF(AN596="8 a 10",7,"Error")))))))))</f>
        <v>NORMA</v>
      </c>
      <c r="AP596" s="9" t="n">
        <v>-1</v>
      </c>
      <c r="AQ596" s="10" t="str">
        <f aca="false">IF(AP596="","",IF(AND(AP596&gt;=-20,AP596&lt;=-9.5),"-20 a -9,5",IF(AND(AP596&gt;=-9,AP596&lt;=-6.5),"-9 a -6,5",IF(AP596=-6,"-6",IF(AND(AP596&gt;=-5.5,AP596&lt;=-3),"-5,5 a -3",IF(AND(AP596&gt;=-2.5,AP596&lt;=0),"-2,5 a 0",IF(AND(AP596&gt;=0.5,AP596&lt;=3),"0,5 a 3",IF(AND(AP596&gt;=3.5,AP596&lt;=6),"3,5 a 6",IF(AND(AP596&gt;=6.5,AP596&lt;=9),"6,5 a 9",IF(AND(AP596&gt;=9.5,AP596&lt;=20),"9,5 a 20","Fuera de rango"))))))))))</f>
        <v>-2,5 a 0</v>
      </c>
      <c r="AR596" s="11" t="n">
        <f aca="false">IF(AQ596="","",IF(AQ596="-20 a -9,5",1,IF(AQ596="-9 a -6,5",2,IF(AQ596="-6","NORMA",IF(AQ596="-5,5 a -3",3,IF(AQ596="-2,5 a 0",4,IF(AQ596="0,5 a 3",5,IF(AQ596="3,5 a 6",6,IF(AQ596="6,5 a 9",7,IF(AQ596="9,5 a 20",8,""))))))))))</f>
        <v>4</v>
      </c>
      <c r="AS596" s="9" t="n">
        <v>0</v>
      </c>
      <c r="AT596" s="10" t="str">
        <f aca="false">IF(AS596="","",IF(AND(AS596&gt;=-16,AS596&lt;=-14),"-16 a -14",IF(AND(AS596&gt;=-13.5,AS596&lt;=-11.5),"-13,5 a -11,5",IF(AND(AS596&gt;=-11,AS596&lt;=-9),"-11 a -9",IF(AND(AS596&gt;=-8.5,AS596&lt;=-6.5),"-8,5 a -6,5",IF(AND(AS596&gt;=-6,AS596&lt;=-4),"-6 a -4",IF(AND(AS596&gt;=-3.5,AS596&lt;=-1.5),"-3,5 a -1,5",IF(AND(AS596&gt;=-1,AS596&lt;=1),"-1 a 1",IF(AND(AS596&gt;=1.5,AS596&lt;=3.5),"1,5 a 3,5",IF(AND(AS596&gt;=4,AS596&lt;=6),"4 a 6",IF(AND(AS596&gt;=6.5,AS596&lt;=8.5),"6,5 a 8,5",IF(AND(AS596&gt;=9,AS596&lt;=11),"9 a 11",IF(AND(AS596&gt;=11.5,AS596&lt;=13.5),"11,5 a 13,5",IF(AND(AS596&gt;=14,AS596&lt;=16),"14 a 16",IF(AND(AS596&gt;=16.5,AS596&lt;=18.5),"16,5 a 18,5",IF(AND(AS596&gt;=19,AS596&lt;=21),"19 a 21","Fuera de rango"))))))))))))))))</f>
        <v>-1 a 1</v>
      </c>
      <c r="AU596" s="11" t="n">
        <f aca="false" t="array" ref="AU596">IF(AT596="","",_xlfn.IFS(AT596="-16 a -14",1,AT596="-13,5 a -11,5",2,AT596="-11 a -9",3,AT596="-8,5 a -6,5",4,AT596="-6 a -4",5,AT596="-3,5 a -1,5",6,AT596="-1 a 1",7,AT596="1,5 a 3,5",8,AT596="4 a 6","NORMA",AT596="6,5 a 8,5",9,AT596="9 a 11",10,AT596="11,5 a 13,5",11,AT596="14 a 16",12,AT596="16,5 a 18,5",13,AT596="19 a 21",14,TRUE(),""))</f>
        <v>7</v>
      </c>
      <c r="AV596" s="9" t="n">
        <v>1.75</v>
      </c>
      <c r="AW596" s="10" t="str">
        <f aca="false">IF(AV596="","",IF(AND(AV596&gt;=-1,AV596&lt;=-0.5),"-1 a -0,5",IF(AND(AV596&gt;-0.5,AV596&lt;=0),"De -0,5 a 0",IF(AND(AV596&gt;=0.25,AV596&lt;=0.75),"0,25 a 0,75",IF(AND(AV596&gt;=1,AV596&lt;=1.5),"1 a 1,5",IF(AND(AV596&gt;=1.75,AV596&lt;=2.25),"1,75 a 2,25",IF(AND(AV596&gt;=2.5,AV596&lt;=3),"2,5 a 3",IF(AND(AV596&gt;=3.25,AV596&lt;=3.75),"3,25 a 3,75","Fuera de rango"))))))))</f>
        <v>1,75 a 2,25</v>
      </c>
      <c r="AX596" s="10" t="n">
        <f aca="false">IF(AW596="","",IF(OR(AW596="-1 a -0,5",AW596="-1 a -0.5"),1,IF(OR(AW596="De -0,5 a 0",AW596="-0,5 a 0",AW596="De -0.5 a 0"),2,IF(OR(AW596="0,25 a 0,75",AW596="0.25 a 0.75"),"NORMA",IF(OR(AW596="1 a 1,5",AW596="1 a 1.5"),3,IF(OR(AW596="1,75 a 2,25",AW596="1.75 a 2.25"),4,IF(OR(AW596="2,5 a 3",AW596="2.5 a 3"),5,IF(OR(AW596="3,25 a 3,75",AW596="3.25 a 3.75"),6,""))))))))</f>
        <v>4</v>
      </c>
      <c r="AY596" s="9" t="n">
        <v>-1</v>
      </c>
      <c r="AZ596" s="10" t="str">
        <f aca="false">IF(AY596="","",IF(AND(AY596&gt;=-20,AY596&lt;=-9.5),"-20 a -9,5",IF(AND(AY596&gt;=-9,AY596&lt;=-6.5),"-9 a -6,5",IF(AY596=-6,"-6",IF(AND(AY596&gt;=-5.5,AY596&lt;=-3),"-5,5 a -3",IF(AND(AY596&gt;=-2.5,AY596&lt;=0),"-2,5 a 0",IF(AND(AY596&gt;=0.5,AY596&lt;=3),"0,5 a 3",IF(AND(AY596&gt;=3.5,AY596&lt;=6),"3,5 a 6","Fuera de rango"))))))))</f>
        <v>-2,5 a 0</v>
      </c>
      <c r="BA596" s="11" t="n">
        <f aca="false">IF(AZ596="","",IF(AZ596="-20 a -9,5",1,IF(AZ596="-9 a -6,5",2,IF(AZ596="-6","NORMA",IF(AZ596="-5,5 a -3",3,IF(AZ596="-2,5 a 0",4,IF(AZ596="0,5 a 3",5,IF(AZ596="3,5 a 6",6,""))))))))</f>
        <v>4</v>
      </c>
      <c r="BB596" s="9" t="n">
        <v>0</v>
      </c>
      <c r="BC596" s="10" t="str">
        <f aca="false" t="array" ref="BC596">IF(BB596="","",_xlfn.IFS(AND(BB596&gt;=0,BB596&lt;=2),"0 a 2",AND(BB596&gt;=2.5,BB596&lt;=4.5),"2,5 a 4,5",AND(BB596&gt;=5,BB596&lt;=7),"5 a 7",AND(BB596&gt;=7.5,BB596&lt;=9.5),"7,5 a 9,5",AND(BB596&gt;=10,BB596&lt;=12),"10 a 12",AND(BB596&gt;=12.5,BB596&lt;=14.5),"12,5 a 14,5",BB596=15,"15",AND(BB596&gt;=15.5,BB596&lt;=17.5),"15,5 a 17,5",AND(BB596&gt;=18,BB596&lt;=20),"18 a 20",AND(BB596&gt;=20.5,BB596&lt;=22.5),"20,5 a 22,5",AND(BB596&gt;=23,BB596&lt;=25),"23 a 25",TRUE(),"Fuera de rango"))</f>
        <v>0 a 2</v>
      </c>
      <c r="BD596" s="11" t="n">
        <f aca="false" t="array" ref="BD596">IF(BC596="","",_xlfn.IFS(BC596="0 a 2",1,BC596="2,5 a 4,5",2,BC596="5 a 7",3,BC596="7,5 a 9,5",4,BC596="10 a 12",5,BC596="12,5 a 14,5",6,BC596="15","NORMA",BC596="15,5 a 17,5",7,BC596="18 a 20",8,BC596="20,5 a 22,5",9,BC596="23 a 25",10,TRUE(),"Fuera de rango"))</f>
        <v>1</v>
      </c>
      <c r="BE596" s="9" t="n">
        <v>12</v>
      </c>
      <c r="BF596" s="10" t="str">
        <f aca="false">IF(BE596="","",IF(AND(BE596&gt;=-20,BE596&lt;=-10),"-20 a -10",IF(AND(BE596&gt;=-9.5,BE596&lt;=0.5),"-9,5 a 0,5",IF(AND(BE596&gt;=1,BE596&lt;=11),"1 a 11",IF(AND(BE596&gt;=11.5,BE596&lt;=20.5),"11,5 a 20,5",IF(BE596=21,"21",IF(AND(BE596&gt;=21.5,BE596&lt;=31.5),"21,5 a 31,5",IF(AND(BE596&gt;=32,BE596&lt;=42),"32 a 42","Fuera de rango"))))))))</f>
        <v>11,5 a 20,5</v>
      </c>
      <c r="BG596" s="11" t="n">
        <f aca="false">IF(BF596="","",IF(BF596="-20 a -10",1,IF(BF596="-9,5 a 0,5",2,IF(BF596="1 a 11",3,IF(BF596="11,5 a 20,5",4,IF(BF596="21","NORMA",IF(BF596="21,5 a 31,5",5,IF(BF596="32 a 42",6,""))))))))</f>
        <v>4</v>
      </c>
      <c r="BH596" s="9" t="n">
        <v>-2</v>
      </c>
      <c r="BI596" s="10" t="str">
        <f aca="false">IF(BH596="","",IF(AND(BH596&gt;=-20,BH596&lt;=-15),"-20 a -15",IF(AND(BH596&gt;=-14.5,BH596&lt;=-9.5),"-14,5 a -9,5",IF(AND(BH596&gt;=-9,BH596&lt;=-4),"-9 a -4",IF(AND(BH596&gt;=-3.5,BH596&lt;=2.5),"-3,5 a 2,5",IF(AND(BH596&gt;=3,BH596&lt;=8),"3 a 8",IF(AND(BH596&gt;=8.5,BH596&lt;=14.5),"8,5 a 14,5",IF(BH596=15,"15",IF(AND(BH596&gt;=15.5,BH596&lt;=20.5),"15,5 a 20,5",IF(AND(BH596&gt;=21,BH596&lt;=26),"21 a 26","Fuera de rango"))))))))))</f>
        <v>-3,5 a 2,5</v>
      </c>
      <c r="BJ596" s="11" t="n">
        <f aca="false">IF(BI596="","",IF(BI596="-20 a -15",1,IF(BI596="-14,5 a -9,5",2,IF(BI596="-9 a -4",3,IF(BI596="-3,5 a 2,5",4,IF(BI596="3 a 8",5,IF(BI596="8,5 a 14,5",6,IF(BI596="15","NORMA",IF(BI596="15,5 a 20,5",7,IF(BI596="21 a 26",8,IF(BI596="26,5 a 31,5",9,"")))))))))))</f>
        <v>4</v>
      </c>
      <c r="BK596" s="9" t="n">
        <v>0</v>
      </c>
      <c r="BL596" s="10" t="str">
        <f aca="false">IF(BK596="","",IF(AND(BK596&gt;=0,BK596&lt;=2),"0 - 2",IF(AND(BK596&gt;=2.5,BK596&lt;=4.5),"2,5 - 4,5",IF(AND(BK596&gt;=5,BK596&lt;=7),"5 - 7",IF(AND(BK596&gt;=7.5,BK596&lt;=9.5),"7,5 - 9,5",IF(AND(BK596&gt;=10,BK596&lt;=12),"10 - 12",IF(AND(BK596&gt;=12.5,BK596&lt;=13.5),"12,5 - 13,5",IF(BK596=14,"14",IF(AND(BK596&gt;=14.5,BK596&lt;=16.5),"14,5 - 16,5",IF(AND(BK596&gt;=17,BK596&lt;=19),"17 - 19",IF(AND(BK596&gt;=19.5,BK596&lt;=21.5),"19,5 - 21,5",IF(AND(BK596&gt;=22,BK596&lt;=24),"22 - 24",IF(AND(BK596&gt;=24.5,BK596&lt;=26.5),"24,5 - 26,5",IF(AND(BK596&gt;=27,BK596&lt;=29),"27 - 29",IF(AND(BK596&gt;=29.5,BK596&lt;=30),"29,5 - 30","Fuera de rango")))))))))))))))</f>
        <v>0 - 2</v>
      </c>
      <c r="BM596" s="11" t="n">
        <f aca="false">IF(BL596="","",IF(BL596="0 - 2",1,IF(BL596="2,5 - 4,5",2,IF(BL596="5 - 7",3,IF(BL596="7,5 - 9,5",4,IF(BL596="10 - 12",5,IF(BL596="12,5 - 13,5",6,IF(BL596="14","NORMA",IF(BL596="14,5 - 16,5",7,IF(BL596="17 - 19",8,IF(BL596="19,5 - 21,5",9,IF(BL596="22 - 24",10,IF(BL596="24,5 - 26,5",11,IF(BL596="27 - 29",12,IF(BL596="29,5 - 30",13,"")))))))))))))))</f>
        <v>1</v>
      </c>
      <c r="BN596" s="9" t="n">
        <v>18</v>
      </c>
      <c r="BO596" s="11" t="str">
        <f aca="false">IF(BN596="","",IF(AND(BN596&gt;=-20,BN596&lt;=-10),"-20 a -10",IF(AND(BN596&gt;=-9.5,BN596&lt;=0.5),"-9,5 a 0,5",IF(AND(BN596&gt;=1,BN596&lt;=11),"1 a 11",IF(AND(BN596&gt;=11.5,BN596&lt;=21.5),"11,5 a 21,5",IF(BN596=22,"22",IF(AND(BN596&gt;=22.5,BN596&lt;=32.5),"22,5 a 32,5",IF(AND(BN596&gt;=33,BN596&lt;=43),"33 a 43","Fuera de rango"))))))))</f>
        <v>11,5 a 21,5</v>
      </c>
      <c r="BP596" s="11" t="n">
        <f aca="false">IF(BO596="","",IF(BO596="-20 a -10",1,IF(BO596="-9,5 a 0,5",2,IF(BO596="1 a 11",3,IF(BO596="11,5 a 21,5",4,IF(BO596="22","NORMA",IF(BO596="22,5 a 32,5",5,IF(BO596="33 a 43",6,""))))))))</f>
        <v>4</v>
      </c>
      <c r="BQ596" s="9" t="n">
        <v>7</v>
      </c>
      <c r="BR596" s="10" t="str">
        <f aca="false">IF(BQ596="","",IF(AND(BQ596&gt;=-20,BQ596&lt;=-15),"-20 a -15",IF(AND(BQ596&gt;=-14.5,BQ596&lt;=-9.5),"-14,5 a -9,5",IF(AND(BQ596&gt;=-9,BQ596&lt;=-4),"-9 a -4",IF(AND(BQ596&gt;=-3.5,BQ596&lt;=2.5),"-3,5 a 2,5",IF(AND(BQ596&gt;=3,BQ596&lt;=8),"3 a 8",IF(AND(BQ596&gt;=8.5,BQ596&lt;=13.5),"8,5 a 13,5",IF(AND(BQ596&gt;=14,BQ596&lt;=17.5),"14 a 17,5",IF(BQ596=18,"18",IF(AND(BQ596&gt;=18.5,BQ596&lt;=23.5),"18,5 a 23,5",IF(AND(BQ596&gt;=24,BQ596&lt;=29),"24 a 29",IF(AND(BQ596&gt;=29.5,BQ596&lt;=34.5),"29,5 a 34,5",IF(AND(BQ596&gt;=35,BQ596&lt;=40),"35 a 40","Fuera de rango")))))))))))))</f>
        <v>3 a 8</v>
      </c>
      <c r="BS596" s="11" t="n">
        <f aca="false">IF(BR596="","",IF(BR596="-20 a -15",1,IF(BR596="-14,5 a -9,5",2,IF(BR596="-9 a -4",3,IF(BR596="-3,5 a 2,5",4,IF(BR596="3 a 8",5,IF(BR596="8,5 a 13,5",6,IF(BR596="14 a 17,5",7,IF(BR596="18","NORMA",IF(BR596="18,5 a 23,5",8,IF(BR596="24 a 29",9,IF(BR596="29,5 a 34,5",10,IF(BR596="35 a 40",11,"")))))))))))))</f>
        <v>5</v>
      </c>
      <c r="BT596" s="9" t="n">
        <v>0</v>
      </c>
      <c r="BU596" s="10" t="str">
        <f aca="false">IF(BT596="","",IF(AND(BT596&gt;=-20,BT596&lt;=-18),"-20 a -18",IF(AND(BT596&gt;=-17.5,BT596&lt;=-15.5),"-17,5 a -15,5",IF(AND(BT596&gt;=-15,BT596&lt;=-13),"-15 a -13",IF(AND(BT596&gt;=-12.5,BT596&lt;=-10.5),"-12,5 a -10,5",IF(AND(BT596&gt;=-10,BT596&lt;=-8),"-10 a -8",IF(AND(BT596&gt;=-7.5,BT596&lt;=-5.5),"-7,5 a -5,5",IF(AND(BT596&gt;=-5,BT596&lt;=-3),"-5 a -3",IF(AND(BT596&gt;=-2.5,BT596&lt;=-0.5),"-2,5 a -0,5",IF(BT596=0,"0",IF(AND(BT596&gt;=0.5,BT596&lt;=2.5),"0,5 a 2,5",IF(AND(BT596&gt;=3,BT596&lt;=5),"3 a 5",IF(AND(BT596&gt;=5.5,BT596&lt;=7.5),"5,5 a 7,5",IF(AND(BT596&gt;=8,BT596&lt;=10),"8 a 10",IF(AND(BT596&gt;=10.5,BT596&lt;=12.5),"10,5 a 12,5",IF(AND(BT596&gt;=13,BT596&lt;=15),"13 a 15",IF(AND(BT596&gt;=15.5,BT596&lt;=17.5),"15,5 a 17,5",IF(AND(BT596&gt;=18,BT596&lt;=20),"18 a 20","Fuera de rango"))))))))))))))))))</f>
        <v>0</v>
      </c>
      <c r="BV596" s="11" t="str">
        <f aca="false">IF(BT596="","",IF(BT596=0,"NORMA",IF(AND(BT596&gt;=-20,BT596&lt;=-18),2,IF(AND(BT596&gt;=-17.5,BT596&lt;=-15.5),2,IF(AND(BT596&gt;=-15,BT596&lt;=-13),3,IF(AND(BT596&gt;=-12.5,BT596&lt;=-10.5),4,IF(AND(BT596&gt;=-10,BT596&lt;=-8),5,IF(AND(BT596&gt;=-7.5,BT596&lt;=-5.5),6,IF(AND(BT596&gt;=-5,BT596&lt;=-3),7,IF(AND(BT596&gt;=-2.5,BT596&lt;=-0.5),8,IF(AND(BT596&gt;=0.5,BT596&lt;=2.5),9,IF(AND(BT596&gt;=3,BT596&lt;=5),10,IF(AND(BT596&gt;=5.5,BT596&lt;=7.5),11,IF(AND(BT596&gt;=8,BT596&lt;=10),12,IF(AND(BT596&gt;=10.5,BT596&lt;=12.5),13,IF(AND(BT596&gt;=13,BT596&lt;=15),14,IF(AND(BT596&gt;=15.5,BT596&lt;=17.5),15,IF(AND(BT596&gt;=18,BT596&lt;=20),16,"Fuera de rango"))))))))))))))))))</f>
        <v>NORMA</v>
      </c>
      <c r="BW596" s="9" t="n">
        <v>-2.75</v>
      </c>
      <c r="BX596" s="10" t="n">
        <f aca="false">18.5- (0.3*H596)</f>
        <v>2</v>
      </c>
      <c r="BY596" s="10" t="n">
        <f aca="false">(BW596)-(BX596)</f>
        <v>-4.75</v>
      </c>
      <c r="BZ596" s="10" t="str">
        <f aca="false">IF(BY596="","",IF(BY596&lt;-27.5,"De -30 a -28",IF(BY596&lt;-25,"De -27,5 a -25,5",IF(BY596&lt;-22.5,"De -25 a -23",IF(BY596&lt;-20,"De -22,5 a -20,5",IF(BY596&lt;-17.5,"De -20 a -18",IF(BY596&lt;-15,"De -17,5 a -15,5",IF(BY596&lt;-12.5,"De -15 a -13",IF(BY596&lt;-10,"De -12,5 a -10,5",IF(BY596&lt;-7.5,"De -10 a -8",IF(BY596&lt;-5,"De -7,5 a -5,5",IF(BY596&lt;-2.5,"De -5 a -3",IF(BY596&lt;0,"De -2,5 a -0,5",IF(BY596&lt;2.5,"De 0 a 2",IF(BY596&lt;5,"De 2,5 a 4,5",IF(BY596&lt;7.5,"De 5 a 7",IF(BY596&lt;10,"De 7,5 a 9,5",IF(BY596&lt;12.5,"De 10 a 12",IF(BY596&lt;15,"De 12,5 a 14,5",IF(BY596&lt;17.5,"De 15 a 17",IF(BY596&lt;20,"De 17,5 a 19,5",IF(BY596&lt;22.5,"De 20 a 22",IF(BY596&lt;25,"De 22,5 a 24,5",IF(BY596&lt;27.5,"De 25 a 27","De 27,5 a 30"))))))))))))))))))))))))</f>
        <v>De -5 a -3</v>
      </c>
      <c r="CA596" s="12" t="n">
        <f aca="false">IF(BY596="","",IF(BY596&lt;=-28,1,IF(BY596&lt;=-25.5,2,IF(BY596&lt;=-23,3,IF(BY596&lt;=-20.5,4,IF(BY596&lt;=-18,5,IF(BY596&lt;=-15.5,6,IF(BY596&lt;=-13,7,IF(BY596&lt;=-10.5,8,IF(BY596&lt;=-8,9,IF(BY596&lt;=-5.5,10,IF(BY596&lt;=-3,11,IF(BY596&lt;=-0.5,12,IF(BY596&lt;=2,13,IF(BY596&lt;=4.5,14,IF(BY596&lt;=7,15,IF(BY596&lt;=9.5,16,IF(BY596&lt;=12,17,IF(BY596&lt;=14.5,18,IF(BY596&lt;=17,19,IF(BY596&lt;=19.5,20,IF(BY596&lt;=22,21,IF(BY596&lt;=24.5,22,IF(BY596&lt;=27,23,IF(BY596&lt;=30,24,"Fuera de rango")))))))))))))))))))))))))</f>
        <v>11</v>
      </c>
      <c r="CB596" s="9" t="n">
        <v>-3</v>
      </c>
      <c r="CC596" s="10" t="n">
        <f aca="false">18.5- (0.3*H596)</f>
        <v>2</v>
      </c>
      <c r="CD596" s="10" t="n">
        <f aca="false">(CB596)-(CC596)</f>
        <v>-5</v>
      </c>
      <c r="CE596" s="10" t="str">
        <f aca="false">IF(CD596="","",IF(CD596&lt;-27.5,"De -30 a -28",IF(CD596&lt;-25,"De -27,5 a -25,5",IF(CD596&lt;-22.5,"De -25 a -23",IF(CD596&lt;-20,"De -22,5 a -20,5",IF(CD596&lt;-17.5,"De -20 a -18",IF(CD596&lt;-15,"De -17,5 a -15,5",IF(CD596&lt;-12.5,"De -15 a -13",IF(CD596&lt;-10,"De -12,5 a -10,5",IF(CD596&lt;-7.5,"De -10 a -8",IF(CD596&lt;-5,"De -7,5 a -5,5",IF(CD596&lt;-2.5,"De -5 a -3",IF(CD596&lt;0,"De -2,5 a -0,5",IF(CD596&lt;=2,"De 0 a 2",IF(CD596&lt;=4.5,"De 2,5 a 4,5",IF(CD596&lt;=7,"De 5 a 7",IF(CD596&lt;=9.5,"De 7,5 a 9,5",IF(CD596&lt;=12,"De 10 a 12",IF(CD596&lt;=14.5,"De 12,5 a 14,5",IF(CD596&lt;=17,"De 15 a 17",IF(CD596&lt;=19.5,"De 17,5 a 19,5",IF(CD596&lt;=22,"De 20 a 22",IF(CD596&lt;=24.5,"De 22,5 a 24,5",IF(CD596&lt;=27,"De 25 a 27","De 27,5 a 30"))))))))))))))))))))))))</f>
        <v>De -5 a -3</v>
      </c>
      <c r="CF596" s="12" t="n">
        <f aca="false">IF(CD596="","",IF(CD596&lt;-27.5,1,IF(CD596&lt;-25,2,IF(CD596&lt;-22.5,3,IF(CD596&lt;-20,4,IF(CD596&lt;-17.5,5,IF(CD596&lt;-15,6,IF(CD596&lt;-12.5,7,IF(CD596&lt;-10,8,IF(CD596&lt;-7.5,9,IF(CD596&lt;-5,10,IF(CD596&lt;-2.5,11,IF(CD596&lt;0,12,IF(CD596&lt;2.5,13,IF(CD596&lt;5,14,IF(CD596&lt;7.5,15,IF(CD596&lt;10,16,IF(CD596&lt;12.5,17,IF(CD596&lt;15,18,IF(CD596&lt;17.5,19,IF(CD596&lt;20,20,IF(CD596&lt;22.5,21,IF(CD596&lt;25,22,IF(CD596&lt;27.5,23,24))))))))))))))))))))))))</f>
        <v>11</v>
      </c>
      <c r="CG596" s="9" t="n">
        <v>-1</v>
      </c>
      <c r="CH596" s="10" t="str">
        <f aca="false">IF(CG596="","",IF(AND(CG596&gt;=-10,CG596&lt;=-9.5),"-10 a -9,5",IF(AND(CG596&gt;-9.5,CG596&lt;=-8.5),"-9 a -8,5",IF(AND(CG596&gt;-8.5,CG596&lt;=-7.5),"-8 a -7,5",IF(AND(CG596&gt;-7.5,CG596&lt;=-6.5),"-7 a -6,5",IF(AND(CG596&gt;-6.5,CG596&lt;=-5.5),"-6 a -5,5",IF(AND(CG596&gt;-5.5,CG596&lt;=-4.5),"-5 a -4,5",IF(AND(CG596&gt;-4.5,CG596&lt;=-3.5),"-4 a -3,5",IF(AND(CG596&gt;-3.5,CG596&lt;=-2.5),"-3 a -2,5",IF(CG596=-2.25,"-2,25",IF(AND(CG596&gt;-2.5,CG596&lt;=-1.5),"-2 a -1,5",IF(AND(CG596&gt;-1.5,CG596&lt;=-0.5),"-1 a -0,5",IF(AND(CG596&gt;-0.5,CG596&lt;=0.5),"0 a 0,5",IF(AND(CG596&gt;0.5,CG596&lt;=1.5),"1 a 1,5",IF(AND(CG596&gt;1.5,CG596&lt;=2.5),"2 a 2,5",IF(AND(CG596&gt;2.5,CG596&lt;=3.5),"3 a 3,5",IF(AND(CG596&gt;3.5,CG596&lt;=4.5),"4 a 4,5",IF(AND(CG596&gt;4.5,CG596&lt;=5.5),"5 a 5,5",IF(AND(CG596&gt;5.5,CG596&lt;=6.5),"6 a 6,5",IF(AND(CG596&gt;6.5,CG596&lt;=7.5),"7 a 7,5",IF(AND(CG596&gt;7.5,CG596&lt;=8.5),"8 a 8,5",IF(AND(CG596&gt;8.5,CG596&lt;=9.5),"9 a 9,5",IF(CG596&gt;=10,"10","Fuera de rango")))))))))))))))))))))))</f>
        <v>-1 a -0,5</v>
      </c>
      <c r="CI596" s="11" t="n">
        <f aca="false">IF(CG596="","",IF(CG596=-2.25,"NORMA",IF(CG596&lt;=-9.5,1,IF(CG596&lt;=-8.5,2,IF(CG596&lt;=-7.5,3,IF(CG596&lt;=-6.5,4,IF(CG596&lt;=-5.5,5,IF(CG596&lt;=-4.5,6,IF(CG596&lt;=-3.5,7,IF(CG596&lt;=-2.5,8,IF(CG596&lt;=-1.5,9,IF(CG596&lt;=-0.5,10,IF(CG596&lt;=0.5,11,IF(CG596&lt;=1.5,12,IF(CG596&lt;=2.5,13,IF(CG596&lt;=3.5,14,IF(CG596&lt;=4.5,15,IF(CG596&lt;=5.5,16,IF(CG596&lt;=6.5,17,IF(CG596&lt;=7.5,18,IF(CG596&lt;=8.5,19,IF(CG596&lt;=9.5,20,IF(CG596=10,21,"Fuera de rango")))))))))))))))))))))))</f>
        <v>10</v>
      </c>
      <c r="CJ596" s="9" t="n">
        <v>1</v>
      </c>
      <c r="CK596" s="10" t="str">
        <f aca="false">IF(CJ596="","",IF(AND(CJ596&gt;=-6,CJ596&lt;=-5.5),"-6 a -5,5",IF(AND(CJ596&gt;-5.5,CJ596&lt;=-4.5),"-5 a -4,5",IF(AND(CJ596&gt;-4.5,CJ596&lt;=-3.5),"-4 a -3,5",IF(AND(CJ596&gt;-3.5,CJ596&lt;=-2.5),"-3 a -2,5",IF(AND(CJ596&gt;-2.5,CJ596&lt;=-1.5),"-2 a -1,5",IF(AND(CJ596&gt;-1.5,CJ596&lt;=-0.5),"-1 a -0,5",IF(AND(CJ596&gt;-0.5,CJ596&lt;=0.5),"0 a 0,5",IF(AND(CJ596&gt;0.5,CJ596&lt;=1.5),"1 a 1,5",IF(AND(CJ596&gt;1.5,CJ596&lt;2.5),"2",IF(AND(CJ596&gt;=2.5,CJ596&lt;=3),"2,5 a 3",IF(AND(CJ596&gt;3,CJ596&lt;=4),"3,5 a 4",IF(AND(CJ596&gt;4,CJ596&lt;=5),"4,5 a 5",IF(AND(CJ596&gt;5,CJ596&lt;=6),"5,5 a 6",IF(AND(CJ596&gt;6,CJ596&lt;=7),"6,5 a 7",IF(AND(CJ596&gt;7,CJ596&lt;=8),"7,5 a 8",IF(AND(CJ596&gt;8,CJ596&lt;=9.5),"8,5 a 9,5",IF(CJ596=10,"10","Fuera de rango"))))))))))))))))))</f>
        <v>1 a 1,5</v>
      </c>
      <c r="CL596" s="11" t="n">
        <f aca="false">IF(CK596="","",IF(OR(CK596="-6 a -5,5",CK596="-6 - -5,5"),1,IF(OR(CK596="-5 a -4,5",CK596="-5 - -4,5"),2,IF(OR(CK596="-4 a -3,5",CK596="-4 - -3,5"),3,IF(OR(CK596="-3 a -2,5",CK596="-3 - -2,5"),4,IF(OR(CK596="-2 a -1,5",CK596="-2 - -1,5"),5,IF(OR(CK596="-1 a -0,5",CK596="-1 - -0,5"),6,IF(OR(CK596="0 a 0,5",CK596="0 - 0,5"),7,IF(OR(CK596="1 a 1,5",CK596="1 - 1,5"),8,IF(CK596="2","NORMA",IF(OR(CK596="2,5 a 3",CK596="2,5 - 3"),9,IF(OR(CK596="3,5 a 4",CK596="3,5 - 4"),10,IF(OR(CK596="4,5 a 5",CK596="4,5 - 5"),11,IF(OR(CK596="5,5 a 6",CK596="5,5 - 6"),12,IF(OR(CK596="6,5 a 7",CK596="6,5 - 7"),13,IF(OR(CK596="7,5 a 8",CK596="7,5 - 8"),14,IF(OR(CK596="8,5 a 9",CK596="8,5 - 9,5",CK596="9 a 9,5"),15,IF(CK596="10",15,IF(OR(CK596="0,5 a 1",CK596="0,5 - 1"),7,"Fuera de rango")))))))))))))))))))</f>
        <v>8</v>
      </c>
      <c r="CO596" s="10" t="str">
        <f aca="false">IF(CM596&gt;0,"EME"," ")</f>
        <v> </v>
      </c>
      <c r="CQ596" s="10" t="str">
        <f aca="false">IF(CP596&gt;0,"0", " ")</f>
        <v> </v>
      </c>
      <c r="CR596" s="10" t="str">
        <f aca="false">IF(CP596&gt;0,"EME"," ")</f>
        <v> </v>
      </c>
      <c r="CS596" s="9" t="n">
        <v>0</v>
      </c>
      <c r="CV596" s="9" t="n">
        <v>0</v>
      </c>
      <c r="CY596" s="9" t="n">
        <v>-2</v>
      </c>
      <c r="DB596" s="9" t="n">
        <v>-1.5</v>
      </c>
      <c r="DC596" s="11" t="str">
        <f aca="false">IF(DB596&lt;0,"2"," ")</f>
        <v>2</v>
      </c>
      <c r="DD596" s="11" t="str">
        <f aca="false">IF(DB596&lt;0,"MIO"," ")</f>
        <v>MIO</v>
      </c>
      <c r="DE596" s="9" t="n">
        <v>0</v>
      </c>
      <c r="DF596" s="10" t="str">
        <f aca="false">IF(DE596&lt;0,"3"," ")</f>
        <v> </v>
      </c>
      <c r="DG596" s="10" t="str">
        <f aca="false">IF(DE596&lt;0,"AST"," ")</f>
        <v> </v>
      </c>
      <c r="DH596" s="9" t="n">
        <v>0</v>
      </c>
      <c r="DI596" s="10" t="str">
        <f aca="false">IF(DH596&lt;0,"3"," ")</f>
        <v> </v>
      </c>
      <c r="DJ596" s="10" t="str">
        <f aca="false">IF(DH596&lt;0,"AST"," ")</f>
        <v> </v>
      </c>
      <c r="DK596" s="9" t="n">
        <v>2</v>
      </c>
      <c r="DL596" s="10" t="str">
        <f aca="false">IF(DK596&gt;0,"4"," ")</f>
        <v>4</v>
      </c>
      <c r="DM596" s="10" t="str">
        <f aca="false">IF(DK596&gt;0,"PRE"," ")</f>
        <v>PRE</v>
      </c>
      <c r="DN596" s="9" t="n">
        <v>2</v>
      </c>
      <c r="DO596" s="10" t="str">
        <f aca="false">IF(DN596&gt;0,"4"," ")</f>
        <v>4</v>
      </c>
      <c r="DP596" s="10" t="str">
        <f aca="false">IF(DN596&gt;0,"PRE"," ")</f>
        <v>PRE</v>
      </c>
      <c r="DS596" s="12" t="str">
        <f aca="false">CONCATENATE(CO596,CU596,DA596,DG596,DM596)</f>
        <v>  PRE</v>
      </c>
      <c r="DT596" s="10" t="e">
        <f aca="false" t="array" ref="DT596">_xlfn.IFS(DS596="EME    ","0", DS596=" HIP   ","1", DS596="  MIO  ","2", DS596="   AST ","3", DS596="    PRE","4", DS596="EME   PRE","5", DS596=" HIP  PRE","6", DS596=" HIP AST ","7", DS596="  MIO PRE","8", DS596="  MIOAST ","9", DS596="   ASTPRE","10",DS596=" HIP ASTPRE","11", DS596="  MIOASTPRE","12", DS596="     ","0")</f>
        <v>#N/A</v>
      </c>
      <c r="DV596" s="1" t="e">
        <f aca="false" t="array" ref="DV596">_xlfn.IFS(DU596="SI","2", DU596="NO","1")</f>
        <v>#N/A</v>
      </c>
      <c r="DX596" s="11" t="str">
        <f aca="false">IF(DW596=0,"1","2")</f>
        <v>1</v>
      </c>
      <c r="DY596" s="11" t="str">
        <f aca="false" t="array" ref="DY596">_xlfn.IFS(DW596=0,"0", DW596=0.25, "1", DW596=0.5,"2", DW596=0.75,"3", DW596=1,"4",DW596=1.25,"5", DW596=1.5,"6", DW596=1.75,"7", DW596=2,"8")</f>
        <v>0</v>
      </c>
      <c r="EA596" s="11" t="str">
        <f aca="false">IF(DZ596=0,"1","2")</f>
        <v>1</v>
      </c>
      <c r="EB596" s="11" t="str">
        <f aca="false" t="array" ref="EB596">_xlfn.IFS(DZ596=0,"0", DZ596=0.25, "1", DZ596=0.5,"2", DZ596=0.75,"3", DZ596=1,"4",DZ596=1.25,"5", DZ596=1.5,"6", DZ596=1.75,"7", DZ596=2,"8")</f>
        <v>0</v>
      </c>
      <c r="ED596" s="10" t="str">
        <f aca="false">IF(EC596=0,"1","2")</f>
        <v>1</v>
      </c>
      <c r="EE596" s="11" t="str">
        <f aca="false" t="array" ref="EE596">_xlfn.IFS(EC596=0,"0", EC596=-0.25, "1", EC596=-0.5,"2", EC596=-0.75,"3", EC596=-1,"4",EC596=-1.25,"5", EC596=-1.5,"6", EC596=-1.75,"7", EC596=-2,"8", EC596=-2.25,"9",EC596=-2.5,"10", EC596=-2.75,"11", EC596=-3,"12", EC596=-3.25,"13", EC596=-3.5,"14", EC596=-3.75,"15",EC596=-4,"16")</f>
        <v>0</v>
      </c>
      <c r="EG596" s="10" t="str">
        <f aca="false">IF(EF596=0,"1","2")</f>
        <v>1</v>
      </c>
      <c r="EH596" s="11" t="str">
        <f aca="false" t="array" ref="EH596">_xlfn.IFS(EF596=0,"0", EF596=-0.25, "1", EF596=-0.5,"2", EF596=-0.75,"3", EF596=-1,"4",EF596=-1.25,"5", EF596=-1.5,"6", EF596=-1.75,"7", EF596=-2,"8", EF596=-2.25,"9",EF596=-2.5,"10", EF596=-2.75,"11", EF596=-3,"12", EF596=-3.25,"13", EF596=-3.5,"14", EF596=-3.75,"15",EF596=-4,"16")</f>
        <v>0</v>
      </c>
      <c r="EJ596" s="11" t="str">
        <f aca="false">IF(EI596=0,"1","2")</f>
        <v>1</v>
      </c>
      <c r="EK596" s="11" t="str">
        <f aca="false" t="array" ref="EK596">_xlfn.IFS(EI596=0,"0", EI596=-0.25, "1", EI596=-0.5,"2", EI596=-0.75,"3", EI596=-1,"4",EI596=-1.25,"5", EI596=-1.5,"6", EI596=-1.75,"7", EI596=-2,"8", EI596=-2.25,"9", EI596=-2.25,"9",EI596=-2.5,"10", EI596=-2.75,"11", EI596=-3,"12", EI596=-3.25,"13", EI596=-3.5,"14", EI596=-3.75,"15",EI596=-4,"16", EI596=0.25, "17", EI596=0.5, "18")</f>
        <v>0</v>
      </c>
      <c r="EM596" s="11" t="str">
        <f aca="false">IF(EL596=0,"1","2")</f>
        <v>1</v>
      </c>
      <c r="EN596" s="11" t="str">
        <f aca="false" t="array" ref="EN596">_xlfn.IFS(EL596=0.25,"17",EL596=0.5,"18", EL596=0,"0", EL596=-0.25, "1", EL596=-0.5,"2", EL596=-0.75,"3", EL596=-1,"4",EL596=-1.25,"5", EL596=-1.5,"6", EL596=-1.75,"7", EL596=-2,"8",EL596= -2.25,"9",EL596=-2.5,"10",EL596= -2.75,"11",EL596= -3,"12",EL596= -3.25,"13",EL596= -3.5,"14",EL596= -3.75,"15",EL596=-4,"16")</f>
        <v>0</v>
      </c>
      <c r="EP596" s="11" t="str">
        <f aca="false">IF(EO596=0,"1","2")</f>
        <v>1</v>
      </c>
      <c r="EQ596" s="11" t="str">
        <f aca="false" t="array" ref="EQ596">_xlfn.IFS(EO596=0,"0", EO596=0.25, "1", EO596=0.5,"2", EO596=0.75,"3", EO596=1,"4",EO596=1.25,"5", EO596=1.5,"6", EO596=1.75,"7", EO596=2,"8", EO596=2.25,"9", EO596=2.25,"9",EO596=2.5,"10", EO596=2.75,"11", EO596=3,"12", EO596=3.25,"13", EO596=3.5,"14", EO596=3.75,"15",EO596=4,"16", EO596=-0.25, "17", bq=-0.5, "18")</f>
        <v>0</v>
      </c>
      <c r="ES596" s="11" t="str">
        <f aca="false">IF(ER596=0,"1","2")</f>
        <v>1</v>
      </c>
      <c r="ET596" s="11" t="str">
        <f aca="false" t="array" ref="ET596">_xlfn.IFS(ER596=0,"0", ER596=0.25, "1", ER596=0.5,"2", ER596=0.75,"3", ER596=1,"4",ER596=1.25,"5", ER596=1.5,"6", ER596=1.75,"7", ER596=2,"8", ER596=2.25,"9", ER596=2.25,"9",ER596=2.5,"10", ER596=2.75,"11", ER596=3,"12", ER596=3.25,"13", ER596=3.5,"14", ER596=3.75,"15",ER596=4,"16", ER596=-0.25, "17", bq=-0.5, "18")</f>
        <v>0</v>
      </c>
      <c r="EV596" s="14" t="e">
        <f aca="false">VLOOKUP(EU596,LEYENDA!$G$2:$H$8,2,TRUE())</f>
        <v>#N/A</v>
      </c>
      <c r="EW596" s="14" t="e">
        <f aca="false" t="array" ref="EW596">_xlfn.IFS(EV596="0-5","1", EV596="6-12","2", EV596="13-18","3", EV596="19-24","4", EV596="25-36","5", EV596="37-48","6", EV596="49-60","7")</f>
        <v>#N/A</v>
      </c>
    </row>
    <row r="597" customFormat="false" ht="13.5" hidden="false" customHeight="false" outlineLevel="0" collapsed="false">
      <c r="A597" s="1" t="n">
        <v>236</v>
      </c>
      <c r="B597" s="2" t="n">
        <v>3</v>
      </c>
      <c r="C597" s="33" t="n">
        <v>42936</v>
      </c>
      <c r="E597" s="5" t="str">
        <f aca="false">VLOOKUP(A597,'286'!$A$3:$J$6279,10,FALSE())</f>
        <v>OTERO ALONSO, INMACULADA</v>
      </c>
      <c r="F597" s="4" t="str">
        <f aca="false">VLOOKUP(A597,'286'!$A$3:$I$1768,3,FALSE())</f>
        <v>OAIN</v>
      </c>
      <c r="G597" s="6" t="n">
        <f aca="false">VLOOKUP(A597,'286'!$A$3:$I$1768,4,FALSE())</f>
        <v>22502</v>
      </c>
      <c r="H597" s="7" t="n">
        <f aca="false">YEAR(C597)-YEAR(G597)</f>
        <v>56</v>
      </c>
      <c r="I597" s="1" t="str">
        <f aca="false">VLOOKUP(H597,LEYENDA!$C$2:$D$6,2,TRUE())</f>
        <v>41-60</v>
      </c>
      <c r="J597" s="5" t="str">
        <f aca="false">VLOOKUP(A597,'286'!$A$3:$I$1768,7,FALSE())</f>
        <v>M</v>
      </c>
      <c r="K597" s="8" t="n">
        <f aca="false">VLOOKUP(A597,'286'!$A$3:$I$1768,2,FALSE())</f>
        <v>0</v>
      </c>
      <c r="L597" s="4" t="str">
        <f aca="false">VLOOKUP(A597,'286'!$A$3:$I$1768,8,FALSE())</f>
        <v>D</v>
      </c>
      <c r="M597" s="4" t="str">
        <f aca="false">VLOOKUP(A597,'286'!$A$3:$I$1768,9,FALSE())</f>
        <v>I</v>
      </c>
      <c r="N597" s="8" t="str">
        <f aca="false">IF(R597=O597, "MISMA","CONTRARIA")</f>
        <v>CONTRARIA</v>
      </c>
      <c r="O597" s="8" t="str">
        <f aca="false" t="array" ref="O597">_xlfn.IFS(L597="D","1", L597="I","2")</f>
        <v>1</v>
      </c>
      <c r="P597" s="8" t="e">
        <f aca="false" t="array" ref="P597">_xlfn.IFS(K597="OD","1", K597="OI","2")</f>
        <v>#N/A</v>
      </c>
      <c r="Q597" s="1" t="str">
        <f aca="false" t="array" ref="Q597">_xlfn.IFS(J597="M","1", J597="H","2")</f>
        <v>1</v>
      </c>
      <c r="R597" s="8" t="str">
        <f aca="false" t="array" ref="R597">_xlfn.IFS(M597="D","1", M597="I","2")</f>
        <v>2</v>
      </c>
      <c r="S597" s="1" t="str">
        <f aca="false" t="array" ref="S597">_xlfn.IFS(N597="CONTRARIA", "1",N597= "MISMA","2")</f>
        <v>1</v>
      </c>
      <c r="T597" s="1" t="str">
        <f aca="false" t="array" ref="T597">_xlfn.IFS(I597="0-12","1", I597="13-24","2", I597="25-40","3", I597="41-60","4", I597="61-100","5")</f>
        <v>4</v>
      </c>
      <c r="U597" s="9" t="n">
        <v>-1</v>
      </c>
      <c r="V597" s="10" t="str">
        <f aca="false">IF(U597="","",IF(AND(U597&gt;=-9,U597&lt;=-6.5),"-9 a -6,5",IF(AND(U597&gt;=-6,U597&lt;=-3.5),"-6 a -3,5",IF(AND(U597&gt;=-3,U597&lt;=-1),"-3 a -1",IF(U597=-0.5,"-0,5",IF(AND(U597&gt;=0,U597&lt;=2.5),"0 a 2,5",IF(AND(U597&gt;=3,U597&lt;=5.5),"3 a 5,5",IF(AND(U597&gt;=6,U597&lt;=8.5),"6 a 8,5",IF(AND(U597&gt;=9,U597&lt;=20),"9 a 20","Fuera de rango")))))))))</f>
        <v>-3 a -1</v>
      </c>
      <c r="W597" s="11" t="n">
        <f aca="false">IF(V597="","",IF(V597="-9 a -6,5",2,IF(V597="-6 a -3,5",3,IF(V597="-3 a -1",4,IF(V597="-0,5","NORMA",IF(V597="0 a 2,5",5,IF(V597="3 a 5,5",6,IF(V597="6 a 8,5",7,IF(V597="9 a 20",8,"Fuera de rango")))))))))</f>
        <v>4</v>
      </c>
      <c r="X597" s="9" t="n">
        <v>0</v>
      </c>
      <c r="Y597" s="11" t="str">
        <f aca="false">IF(X597="","",IF(AND(X597&gt;=0,X597&lt;=4),"0 a 4",IF(AND(X597&gt;=4.5,X597&lt;=8.5),"4,5 a 8,5",IF(X597=9,"9",IF(AND(X597&gt;=9.5,X597&lt;=13),"9,5 a 13",IF(AND(X597&gt;=13.5,X597&lt;=20),"13,5 a 20",IF(AND(X597&gt;=20.5,X597&lt;=35),"20,5 a 35","Fuera de rango")))))))</f>
        <v>0 a 4</v>
      </c>
      <c r="Z597" s="11" t="n">
        <f aca="false">IF(Y597="","",IF(Y597="0 a 4",1,IF(Y597="4,5 a 8,5",2,IF(Y597="9","NORMA",IF(Y597="9,5 a 13",3,IF(Y597="13,5 a 20",4,IF(Y597="20,5 a 35",5,"Fuera de rango")))))))</f>
        <v>1</v>
      </c>
      <c r="AA597" s="9" t="n">
        <v>10</v>
      </c>
      <c r="AB597" s="10" t="str">
        <f aca="false">IF(AA597="","",IF(AND(AA597&gt;=0,AA597&lt;=9),"0 a 9",IF(AND(AA597&gt;=9.5,AA597&lt;=18.5),"9,5 a 18,5",IF(AA597=19,"19",IF(AND(AA597&gt;=19.5,AA597&lt;=28),"19,5 a 28",IF(AND(AA597&gt;=28.5,AA597&lt;=40),"28,5 a 40","Fuera de rango"))))))</f>
        <v>9,5 a 18,5</v>
      </c>
      <c r="AC597" s="11" t="n">
        <f aca="false" t="array" ref="AC597">_xlfn.IFS(AB597="","",AB597="0 a 9",1,AB597="9,5 a 18,5",2,AB597="19","NORMA",AB597="19,5 a 28",3,AB597="28,5 a 40",4,TRUE(),"Fuera de rango")</f>
        <v>2</v>
      </c>
      <c r="AD597" s="9" t="n">
        <v>6</v>
      </c>
      <c r="AE597" s="10" t="str">
        <f aca="false">IF(AD597="","",IF(AND(AD597&gt;=-10,AD597&lt;=0),"De -10 a 0",IF(AND(AD597&gt;=0.5,AD597&lt;=9.5),"0,5 a 9,5",IF(AD597=10,"10",IF(AND(AD597&gt;=10.5,AD597&lt;=20),"10,5 a 20",IF(AND(AD597&gt;=20.5,AD597&lt;=40),"20,5 a 40","Fuera de rango"))))))</f>
        <v>0,5 a 9,5</v>
      </c>
      <c r="AF597" s="12" t="n">
        <f aca="false">IF(AD597="","",IF(AND(AD597&gt;=-10,AD597&lt;=0),1,IF(AND(AD597&gt;=0.5,AD597&lt;=9.5),2,IF(AD597=10,"NORMA",IF(AND(AD597&gt;=10.5,AD597&lt;=20),3,IF(AND(AD597&gt;=20.5,AD597&lt;=40),4,""))))))</f>
        <v>2</v>
      </c>
      <c r="AG597" s="9" t="n">
        <v>8</v>
      </c>
      <c r="AH597" s="10" t="str">
        <f aca="false">IF(AG597="","",IF(AND(AG597&gt;=0,AG597&lt;=4),"0 a 4",IF(AND(AG597&gt;=4.5,AG597&lt;=8.5),"4,5 a 8,5",IF(AG597=9,"9",IF(AND(AG597&gt;=9.5,AG597&lt;=13),"9,5 a 13",IF(AND(AG597&gt;=13.5,AG597&lt;=25),"13,5 a 25","Fuera de rango"))))))</f>
        <v>4,5 a 8,5</v>
      </c>
      <c r="AI597" s="10" t="n">
        <f aca="false">IF(AH597="","",IF(AH597="0 a 4",1,IF(AH597="4,5 a 8,5",2,IF(AH597="9","NORMA",IF(AH597="9,5 a 13",3,IF(AH597="13,5 a 25",4,""))))))</f>
        <v>2</v>
      </c>
      <c r="AJ597" s="9" t="n">
        <v>4</v>
      </c>
      <c r="AK597" s="10" t="str">
        <f aca="false">IF(AJ597="","",IF(AND(AJ597&gt;=-15,AJ597&lt;=-10.5),"-15 a -10,5",IF(AND(AJ597&gt;=-10,AJ597&lt;=-4),"-10 a -4",IF(AND(AJ597&gt;=-4.5,AJ597&lt;=0),"-4,5 a 0",IF(AND(AJ597&gt;=0.5,AJ597&lt;=4.5),"0,5 a 4,5",IF(AJ597=5,"5",IF(AND(AJ597&gt;=5.5,AJ597&lt;=10),"5,5 a 10",IF(AND(AJ597&gt;=10.5,AJ597&lt;=20),"10,5 a 20","Fuera de rango"))))))))</f>
        <v>0,5 a 4,5</v>
      </c>
      <c r="AL597" s="11" t="n">
        <f aca="false">IF(AK597="","",IF(AK597="-15 a -10,5",1,IF(AK597="-10 a -4",2,IF(AK597="-4,5 a 0",3,IF(AK597="0,5 a 4,5",4,IF(AK597="5","NORMA",IF(AK597="5,5 a 10",5,IF(AK597="10,5 a 20",6,"Error"))))))))</f>
        <v>4</v>
      </c>
      <c r="AM597" s="9" t="n">
        <v>0</v>
      </c>
      <c r="AN597" s="10" t="str">
        <f aca="false">IF(AM597="","",IF(AND(AM597&gt;=-7.5,AM597&lt;=-5.5),"-7,5 a -5,5",IF(AND(AM597&gt;=-5,AM597&lt;=-3),"-5 a -3",IF(AND(AM597&gt;=-2.5,AM597&lt;=-0.5),"-2,5 a -0,5",IF(AM597=0,"0,00",IF(AND(AM597&gt;=0.5,AM597&lt;=2.5),"0,5 a 2,5",IF(AND(AM597&gt;=3,AM597&lt;=5),"3 a 5",IF(AND(AM597&gt;=5.5,AM597&lt;=7.5),"5,5 a 7,5",IF(AND(AM597&gt;=8,AM597&lt;=10),"8 a 10","Fuera de rango")))))))))</f>
        <v>0,00</v>
      </c>
      <c r="AO597" s="11" t="str">
        <f aca="false">IF(AN597="","",IF(AN597="-7,5 a -5,5",1,IF(AN597="-5 a -3",2,IF(AN597="-2,5 a -0,5",3,IF(AN597="0,00","NORMA",IF(AN597="0,5 a 2,5",4,IF(AN597="3 a 5",5,IF(AN597="5,5 a 7,5",6,IF(AN597="8 a 10",7,"Error")))))))))</f>
        <v>NORMA</v>
      </c>
      <c r="AP597" s="9" t="n">
        <v>-4</v>
      </c>
      <c r="AQ597" s="10" t="str">
        <f aca="false">IF(AP597="","",IF(AND(AP597&gt;=-20,AP597&lt;=-9.5),"-20 a -9,5",IF(AND(AP597&gt;=-9,AP597&lt;=-6.5),"-9 a -6,5",IF(AP597=-6,"-6",IF(AND(AP597&gt;=-5.5,AP597&lt;=-3),"-5,5 a -3",IF(AND(AP597&gt;=-2.5,AP597&lt;=0),"-2,5 a 0",IF(AND(AP597&gt;=0.5,AP597&lt;=3),"0,5 a 3",IF(AND(AP597&gt;=3.5,AP597&lt;=6),"3,5 a 6",IF(AND(AP597&gt;=6.5,AP597&lt;=9),"6,5 a 9",IF(AND(AP597&gt;=9.5,AP597&lt;=20),"9,5 a 20","Fuera de rango"))))))))))</f>
        <v>-5,5 a -3</v>
      </c>
      <c r="AR597" s="11" t="n">
        <f aca="false">IF(AQ597="","",IF(AQ597="-20 a -9,5",1,IF(AQ597="-9 a -6,5",2,IF(AQ597="-6","NORMA",IF(AQ597="-5,5 a -3",3,IF(AQ597="-2,5 a 0",4,IF(AQ597="0,5 a 3",5,IF(AQ597="3,5 a 6",6,IF(AQ597="6,5 a 9",7,IF(AQ597="9,5 a 20",8,""))))))))))</f>
        <v>3</v>
      </c>
      <c r="AS597" s="9" t="n">
        <v>-1</v>
      </c>
      <c r="AT597" s="10" t="str">
        <f aca="false">IF(AS597="","",IF(AND(AS597&gt;=-16,AS597&lt;=-14),"-16 a -14",IF(AND(AS597&gt;=-13.5,AS597&lt;=-11.5),"-13,5 a -11,5",IF(AND(AS597&gt;=-11,AS597&lt;=-9),"-11 a -9",IF(AND(AS597&gt;=-8.5,AS597&lt;=-6.5),"-8,5 a -6,5",IF(AND(AS597&gt;=-6,AS597&lt;=-4),"-6 a -4",IF(AND(AS597&gt;=-3.5,AS597&lt;=-1.5),"-3,5 a -1,5",IF(AND(AS597&gt;=-1,AS597&lt;=1),"-1 a 1",IF(AND(AS597&gt;=1.5,AS597&lt;=3.5),"1,5 a 3,5",IF(AND(AS597&gt;=4,AS597&lt;=6),"4 a 6",IF(AND(AS597&gt;=6.5,AS597&lt;=8.5),"6,5 a 8,5",IF(AND(AS597&gt;=9,AS597&lt;=11),"9 a 11",IF(AND(AS597&gt;=11.5,AS597&lt;=13.5),"11,5 a 13,5",IF(AND(AS597&gt;=14,AS597&lt;=16),"14 a 16",IF(AND(AS597&gt;=16.5,AS597&lt;=18.5),"16,5 a 18,5",IF(AND(AS597&gt;=19,AS597&lt;=21),"19 a 21","Fuera de rango"))))))))))))))))</f>
        <v>-1 a 1</v>
      </c>
      <c r="AU597" s="11" t="n">
        <f aca="false" t="array" ref="AU597">IF(AT597="","",_xlfn.IFS(AT597="-16 a -14",1,AT597="-13,5 a -11,5",2,AT597="-11 a -9",3,AT597="-8,5 a -6,5",4,AT597="-6 a -4",5,AT597="-3,5 a -1,5",6,AT597="-1 a 1",7,AT597="1,5 a 3,5",8,AT597="4 a 6","NORMA",AT597="6,5 a 8,5",9,AT597="9 a 11",10,AT597="11,5 a 13,5",11,AT597="14 a 16",12,AT597="16,5 a 18,5",13,AT597="19 a 21",14,TRUE(),""))</f>
        <v>7</v>
      </c>
      <c r="AV597" s="9" t="n">
        <v>2</v>
      </c>
      <c r="AW597" s="10" t="str">
        <f aca="false">IF(AV597="","",IF(AND(AV597&gt;=-1,AV597&lt;=-0.5),"-1 a -0,5",IF(AND(AV597&gt;-0.5,AV597&lt;=0),"De -0,5 a 0",IF(AND(AV597&gt;=0.25,AV597&lt;=0.75),"0,25 a 0,75",IF(AND(AV597&gt;=1,AV597&lt;=1.5),"1 a 1,5",IF(AND(AV597&gt;=1.75,AV597&lt;=2.25),"1,75 a 2,25",IF(AND(AV597&gt;=2.5,AV597&lt;=3),"2,5 a 3",IF(AND(AV597&gt;=3.25,AV597&lt;=3.75),"3,25 a 3,75","Fuera de rango"))))))))</f>
        <v>1,75 a 2,25</v>
      </c>
      <c r="AX597" s="10" t="n">
        <f aca="false">IF(AW597="","",IF(OR(AW597="-1 a -0,5",AW597="-1 a -0.5"),1,IF(OR(AW597="De -0,5 a 0",AW597="-0,5 a 0",AW597="De -0.5 a 0"),2,IF(OR(AW597="0,25 a 0,75",AW597="0.25 a 0.75"),"NORMA",IF(OR(AW597="1 a 1,5",AW597="1 a 1.5"),3,IF(OR(AW597="1,75 a 2,25",AW597="1.75 a 2.25"),4,IF(OR(AW597="2,5 a 3",AW597="2.5 a 3"),5,IF(OR(AW597="3,25 a 3,75",AW597="3.25 a 3.75"),6,""))))))))</f>
        <v>4</v>
      </c>
      <c r="AY597" s="9" t="n">
        <v>-4</v>
      </c>
      <c r="AZ597" s="10" t="str">
        <f aca="false">IF(AY597="","",IF(AND(AY597&gt;=-20,AY597&lt;=-9.5),"-20 a -9,5",IF(AND(AY597&gt;=-9,AY597&lt;=-6.5),"-9 a -6,5",IF(AY597=-6,"-6",IF(AND(AY597&gt;=-5.5,AY597&lt;=-3),"-5,5 a -3",IF(AND(AY597&gt;=-2.5,AY597&lt;=0),"-2,5 a 0",IF(AND(AY597&gt;=0.5,AY597&lt;=3),"0,5 a 3",IF(AND(AY597&gt;=3.5,AY597&lt;=6),"3,5 a 6","Fuera de rango"))))))))</f>
        <v>-5,5 a -3</v>
      </c>
      <c r="BA597" s="11" t="n">
        <f aca="false">IF(AZ597="","",IF(AZ597="-20 a -9,5",1,IF(AZ597="-9 a -6,5",2,IF(AZ597="-6","NORMA",IF(AZ597="-5,5 a -3",3,IF(AZ597="-2,5 a 0",4,IF(AZ597="0,5 a 3",5,IF(AZ597="3,5 a 6",6,""))))))))</f>
        <v>3</v>
      </c>
      <c r="BB597" s="9" t="n">
        <v>0</v>
      </c>
      <c r="BC597" s="10" t="str">
        <f aca="false" t="array" ref="BC597">IF(BB597="","",_xlfn.IFS(AND(BB597&gt;=0,BB597&lt;=2),"0 a 2",AND(BB597&gt;=2.5,BB597&lt;=4.5),"2,5 a 4,5",AND(BB597&gt;=5,BB597&lt;=7),"5 a 7",AND(BB597&gt;=7.5,BB597&lt;=9.5),"7,5 a 9,5",AND(BB597&gt;=10,BB597&lt;=12),"10 a 12",AND(BB597&gt;=12.5,BB597&lt;=14.5),"12,5 a 14,5",BB597=15,"15",AND(BB597&gt;=15.5,BB597&lt;=17.5),"15,5 a 17,5",AND(BB597&gt;=18,BB597&lt;=20),"18 a 20",AND(BB597&gt;=20.5,BB597&lt;=22.5),"20,5 a 22,5",AND(BB597&gt;=23,BB597&lt;=25),"23 a 25",TRUE(),"Fuera de rango"))</f>
        <v>0 a 2</v>
      </c>
      <c r="BD597" s="11" t="n">
        <f aca="false" t="array" ref="BD597">IF(BC597="","",_xlfn.IFS(BC597="0 a 2",1,BC597="2,5 a 4,5",2,BC597="5 a 7",3,BC597="7,5 a 9,5",4,BC597="10 a 12",5,BC597="12,5 a 14,5",6,BC597="15","NORMA",BC597="15,5 a 17,5",7,BC597="18 a 20",8,BC597="20,5 a 22,5",9,BC597="23 a 25",10,TRUE(),"Fuera de rango"))</f>
        <v>1</v>
      </c>
      <c r="BE597" s="9" t="n">
        <v>12</v>
      </c>
      <c r="BF597" s="10" t="str">
        <f aca="false">IF(BE597="","",IF(AND(BE597&gt;=-20,BE597&lt;=-10),"-20 a -10",IF(AND(BE597&gt;=-9.5,BE597&lt;=0.5),"-9,5 a 0,5",IF(AND(BE597&gt;=1,BE597&lt;=11),"1 a 11",IF(AND(BE597&gt;=11.5,BE597&lt;=20.5),"11,5 a 20,5",IF(BE597=21,"21",IF(AND(BE597&gt;=21.5,BE597&lt;=31.5),"21,5 a 31,5",IF(AND(BE597&gt;=32,BE597&lt;=42),"32 a 42","Fuera de rango"))))))))</f>
        <v>11,5 a 20,5</v>
      </c>
      <c r="BG597" s="11" t="n">
        <f aca="false">IF(BF597="","",IF(BF597="-20 a -10",1,IF(BF597="-9,5 a 0,5",2,IF(BF597="1 a 11",3,IF(BF597="11,5 a 20,5",4,IF(BF597="21","NORMA",IF(BF597="21,5 a 31,5",5,IF(BF597="32 a 42",6,""))))))))</f>
        <v>4</v>
      </c>
      <c r="BH597" s="9" t="n">
        <v>0</v>
      </c>
      <c r="BI597" s="10" t="str">
        <f aca="false">IF(BH597="","",IF(AND(BH597&gt;=-20,BH597&lt;=-15),"-20 a -15",IF(AND(BH597&gt;=-14.5,BH597&lt;=-9.5),"-14,5 a -9,5",IF(AND(BH597&gt;=-9,BH597&lt;=-4),"-9 a -4",IF(AND(BH597&gt;=-3.5,BH597&lt;=2.5),"-3,5 a 2,5",IF(AND(BH597&gt;=3,BH597&lt;=8),"3 a 8",IF(AND(BH597&gt;=8.5,BH597&lt;=14.5),"8,5 a 14,5",IF(BH597=15,"15",IF(AND(BH597&gt;=15.5,BH597&lt;=20.5),"15,5 a 20,5",IF(AND(BH597&gt;=21,BH597&lt;=26),"21 a 26","Fuera de rango"))))))))))</f>
        <v>-3,5 a 2,5</v>
      </c>
      <c r="BJ597" s="11" t="n">
        <f aca="false">IF(BI597="","",IF(BI597="-20 a -15",1,IF(BI597="-14,5 a -9,5",2,IF(BI597="-9 a -4",3,IF(BI597="-3,5 a 2,5",4,IF(BI597="3 a 8",5,IF(BI597="8,5 a 14,5",6,IF(BI597="15","NORMA",IF(BI597="15,5 a 20,5",7,IF(BI597="21 a 26",8,IF(BI597="26,5 a 31,5",9,"")))))))))))</f>
        <v>4</v>
      </c>
      <c r="BK597" s="9" t="n">
        <v>0</v>
      </c>
      <c r="BL597" s="10" t="str">
        <f aca="false">IF(BK597="","",IF(AND(BK597&gt;=0,BK597&lt;=2),"0 - 2",IF(AND(BK597&gt;=2.5,BK597&lt;=4.5),"2,5 - 4,5",IF(AND(BK597&gt;=5,BK597&lt;=7),"5 - 7",IF(AND(BK597&gt;=7.5,BK597&lt;=9.5),"7,5 - 9,5",IF(AND(BK597&gt;=10,BK597&lt;=12),"10 - 12",IF(AND(BK597&gt;=12.5,BK597&lt;=13.5),"12,5 - 13,5",IF(BK597=14,"14",IF(AND(BK597&gt;=14.5,BK597&lt;=16.5),"14,5 - 16,5",IF(AND(BK597&gt;=17,BK597&lt;=19),"17 - 19",IF(AND(BK597&gt;=19.5,BK597&lt;=21.5),"19,5 - 21,5",IF(AND(BK597&gt;=22,BK597&lt;=24),"22 - 24",IF(AND(BK597&gt;=24.5,BK597&lt;=26.5),"24,5 - 26,5",IF(AND(BK597&gt;=27,BK597&lt;=29),"27 - 29",IF(AND(BK597&gt;=29.5,BK597&lt;=30),"29,5 - 30","Fuera de rango")))))))))))))))</f>
        <v>0 - 2</v>
      </c>
      <c r="BM597" s="11" t="n">
        <f aca="false">IF(BL597="","",IF(BL597="0 - 2",1,IF(BL597="2,5 - 4,5",2,IF(BL597="5 - 7",3,IF(BL597="7,5 - 9,5",4,IF(BL597="10 - 12",5,IF(BL597="12,5 - 13,5",6,IF(BL597="14","NORMA",IF(BL597="14,5 - 16,5",7,IF(BL597="17 - 19",8,IF(BL597="19,5 - 21,5",9,IF(BL597="22 - 24",10,IF(BL597="24,5 - 26,5",11,IF(BL597="27 - 29",12,IF(BL597="29,5 - 30",13,"")))))))))))))))</f>
        <v>1</v>
      </c>
      <c r="BN597" s="9" t="n">
        <v>16</v>
      </c>
      <c r="BO597" s="11" t="str">
        <f aca="false">IF(BN597="","",IF(AND(BN597&gt;=-20,BN597&lt;=-10),"-20 a -10",IF(AND(BN597&gt;=-9.5,BN597&lt;=0.5),"-9,5 a 0,5",IF(AND(BN597&gt;=1,BN597&lt;=11),"1 a 11",IF(AND(BN597&gt;=11.5,BN597&lt;=21.5),"11,5 a 21,5",IF(BN597=22,"22",IF(AND(BN597&gt;=22.5,BN597&lt;=32.5),"22,5 a 32,5",IF(AND(BN597&gt;=33,BN597&lt;=43),"33 a 43","Fuera de rango"))))))))</f>
        <v>11,5 a 21,5</v>
      </c>
      <c r="BP597" s="11" t="n">
        <f aca="false">IF(BO597="","",IF(BO597="-20 a -10",1,IF(BO597="-9,5 a 0,5",2,IF(BO597="1 a 11",3,IF(BO597="11,5 a 21,5",4,IF(BO597="22","NORMA",IF(BO597="22,5 a 32,5",5,IF(BO597="33 a 43",6,""))))))))</f>
        <v>4</v>
      </c>
      <c r="BQ597" s="9" t="n">
        <v>10</v>
      </c>
      <c r="BR597" s="10" t="str">
        <f aca="false">IF(BQ597="","",IF(AND(BQ597&gt;=-20,BQ597&lt;=-15),"-20 a -15",IF(AND(BQ597&gt;=-14.5,BQ597&lt;=-9.5),"-14,5 a -9,5",IF(AND(BQ597&gt;=-9,BQ597&lt;=-4),"-9 a -4",IF(AND(BQ597&gt;=-3.5,BQ597&lt;=2.5),"-3,5 a 2,5",IF(AND(BQ597&gt;=3,BQ597&lt;=8),"3 a 8",IF(AND(BQ597&gt;=8.5,BQ597&lt;=13.5),"8,5 a 13,5",IF(AND(BQ597&gt;=14,BQ597&lt;=17.5),"14 a 17,5",IF(BQ597=18,"18",IF(AND(BQ597&gt;=18.5,BQ597&lt;=23.5),"18,5 a 23,5",IF(AND(BQ597&gt;=24,BQ597&lt;=29),"24 a 29",IF(AND(BQ597&gt;=29.5,BQ597&lt;=34.5),"29,5 a 34,5",IF(AND(BQ597&gt;=35,BQ597&lt;=40),"35 a 40","Fuera de rango")))))))))))))</f>
        <v>8,5 a 13,5</v>
      </c>
      <c r="BS597" s="11" t="n">
        <f aca="false">IF(BR597="","",IF(BR597="-20 a -15",1,IF(BR597="-14,5 a -9,5",2,IF(BR597="-9 a -4",3,IF(BR597="-3,5 a 2,5",4,IF(BR597="3 a 8",5,IF(BR597="8,5 a 13,5",6,IF(BR597="14 a 17,5",7,IF(BR597="18","NORMA",IF(BR597="18,5 a 23,5",8,IF(BR597="24 a 29",9,IF(BR597="29,5 a 34,5",10,IF(BR597="35 a 40",11,"")))))))))))))</f>
        <v>6</v>
      </c>
      <c r="BT597" s="9" t="n">
        <v>0</v>
      </c>
      <c r="BU597" s="10" t="str">
        <f aca="false">IF(BT597="","",IF(AND(BT597&gt;=-20,BT597&lt;=-18),"-20 a -18",IF(AND(BT597&gt;=-17.5,BT597&lt;=-15.5),"-17,5 a -15,5",IF(AND(BT597&gt;=-15,BT597&lt;=-13),"-15 a -13",IF(AND(BT597&gt;=-12.5,BT597&lt;=-10.5),"-12,5 a -10,5",IF(AND(BT597&gt;=-10,BT597&lt;=-8),"-10 a -8",IF(AND(BT597&gt;=-7.5,BT597&lt;=-5.5),"-7,5 a -5,5",IF(AND(BT597&gt;=-5,BT597&lt;=-3),"-5 a -3",IF(AND(BT597&gt;=-2.5,BT597&lt;=-0.5),"-2,5 a -0,5",IF(BT597=0,"0",IF(AND(BT597&gt;=0.5,BT597&lt;=2.5),"0,5 a 2,5",IF(AND(BT597&gt;=3,BT597&lt;=5),"3 a 5",IF(AND(BT597&gt;=5.5,BT597&lt;=7.5),"5,5 a 7,5",IF(AND(BT597&gt;=8,BT597&lt;=10),"8 a 10",IF(AND(BT597&gt;=10.5,BT597&lt;=12.5),"10,5 a 12,5",IF(AND(BT597&gt;=13,BT597&lt;=15),"13 a 15",IF(AND(BT597&gt;=15.5,BT597&lt;=17.5),"15,5 a 17,5",IF(AND(BT597&gt;=18,BT597&lt;=20),"18 a 20","Fuera de rango"))))))))))))))))))</f>
        <v>0</v>
      </c>
      <c r="BV597" s="11" t="str">
        <f aca="false">IF(BT597="","",IF(BT597=0,"NORMA",IF(AND(BT597&gt;=-20,BT597&lt;=-18),2,IF(AND(BT597&gt;=-17.5,BT597&lt;=-15.5),2,IF(AND(BT597&gt;=-15,BT597&lt;=-13),3,IF(AND(BT597&gt;=-12.5,BT597&lt;=-10.5),4,IF(AND(BT597&gt;=-10,BT597&lt;=-8),5,IF(AND(BT597&gt;=-7.5,BT597&lt;=-5.5),6,IF(AND(BT597&gt;=-5,BT597&lt;=-3),7,IF(AND(BT597&gt;=-2.5,BT597&lt;=-0.5),8,IF(AND(BT597&gt;=0.5,BT597&lt;=2.5),9,IF(AND(BT597&gt;=3,BT597&lt;=5),10,IF(AND(BT597&gt;=5.5,BT597&lt;=7.5),11,IF(AND(BT597&gt;=8,BT597&lt;=10),12,IF(AND(BT597&gt;=10.5,BT597&lt;=12.5),13,IF(AND(BT597&gt;=13,BT597&lt;=15),14,IF(AND(BT597&gt;=15.5,BT597&lt;=17.5),15,IF(AND(BT597&gt;=18,BT597&lt;=20),16,"Fuera de rango"))))))))))))))))))</f>
        <v>NORMA</v>
      </c>
      <c r="BW597" s="9" t="n">
        <v>-3.25</v>
      </c>
      <c r="BX597" s="10" t="n">
        <f aca="false">18.5- (0.3*H597)</f>
        <v>1.7</v>
      </c>
      <c r="BY597" s="10" t="n">
        <f aca="false">(BW597)-(BX597)</f>
        <v>-4.95</v>
      </c>
      <c r="BZ597" s="10" t="str">
        <f aca="false">IF(BY597="","",IF(BY597&lt;-27.5,"De -30 a -28",IF(BY597&lt;-25,"De -27,5 a -25,5",IF(BY597&lt;-22.5,"De -25 a -23",IF(BY597&lt;-20,"De -22,5 a -20,5",IF(BY597&lt;-17.5,"De -20 a -18",IF(BY597&lt;-15,"De -17,5 a -15,5",IF(BY597&lt;-12.5,"De -15 a -13",IF(BY597&lt;-10,"De -12,5 a -10,5",IF(BY597&lt;-7.5,"De -10 a -8",IF(BY597&lt;-5,"De -7,5 a -5,5",IF(BY597&lt;-2.5,"De -5 a -3",IF(BY597&lt;0,"De -2,5 a -0,5",IF(BY597&lt;2.5,"De 0 a 2",IF(BY597&lt;5,"De 2,5 a 4,5",IF(BY597&lt;7.5,"De 5 a 7",IF(BY597&lt;10,"De 7,5 a 9,5",IF(BY597&lt;12.5,"De 10 a 12",IF(BY597&lt;15,"De 12,5 a 14,5",IF(BY597&lt;17.5,"De 15 a 17",IF(BY597&lt;20,"De 17,5 a 19,5",IF(BY597&lt;22.5,"De 20 a 22",IF(BY597&lt;25,"De 22,5 a 24,5",IF(BY597&lt;27.5,"De 25 a 27","De 27,5 a 30"))))))))))))))))))))))))</f>
        <v>De -5 a -3</v>
      </c>
      <c r="CA597" s="12" t="n">
        <f aca="false">IF(BY597="","",IF(BY597&lt;=-28,1,IF(BY597&lt;=-25.5,2,IF(BY597&lt;=-23,3,IF(BY597&lt;=-20.5,4,IF(BY597&lt;=-18,5,IF(BY597&lt;=-15.5,6,IF(BY597&lt;=-13,7,IF(BY597&lt;=-10.5,8,IF(BY597&lt;=-8,9,IF(BY597&lt;=-5.5,10,IF(BY597&lt;=-3,11,IF(BY597&lt;=-0.5,12,IF(BY597&lt;=2,13,IF(BY597&lt;=4.5,14,IF(BY597&lt;=7,15,IF(BY597&lt;=9.5,16,IF(BY597&lt;=12,17,IF(BY597&lt;=14.5,18,IF(BY597&lt;=17,19,IF(BY597&lt;=19.5,20,IF(BY597&lt;=22,21,IF(BY597&lt;=24.5,22,IF(BY597&lt;=27,23,IF(BY597&lt;=30,24,"Fuera de rango")))))))))))))))))))))))))</f>
        <v>11</v>
      </c>
      <c r="CB597" s="9" t="n">
        <v>-3.25</v>
      </c>
      <c r="CC597" s="10" t="n">
        <f aca="false">18.5- (0.3*H597)</f>
        <v>1.7</v>
      </c>
      <c r="CD597" s="10" t="n">
        <f aca="false">(CB597)-(CC597)</f>
        <v>-4.95</v>
      </c>
      <c r="CE597" s="10" t="str">
        <f aca="false">IF(CD597="","",IF(CD597&lt;-27.5,"De -30 a -28",IF(CD597&lt;-25,"De -27,5 a -25,5",IF(CD597&lt;-22.5,"De -25 a -23",IF(CD597&lt;-20,"De -22,5 a -20,5",IF(CD597&lt;-17.5,"De -20 a -18",IF(CD597&lt;-15,"De -17,5 a -15,5",IF(CD597&lt;-12.5,"De -15 a -13",IF(CD597&lt;-10,"De -12,5 a -10,5",IF(CD597&lt;-7.5,"De -10 a -8",IF(CD597&lt;-5,"De -7,5 a -5,5",IF(CD597&lt;-2.5,"De -5 a -3",IF(CD597&lt;0,"De -2,5 a -0,5",IF(CD597&lt;=2,"De 0 a 2",IF(CD597&lt;=4.5,"De 2,5 a 4,5",IF(CD597&lt;=7,"De 5 a 7",IF(CD597&lt;=9.5,"De 7,5 a 9,5",IF(CD597&lt;=12,"De 10 a 12",IF(CD597&lt;=14.5,"De 12,5 a 14,5",IF(CD597&lt;=17,"De 15 a 17",IF(CD597&lt;=19.5,"De 17,5 a 19,5",IF(CD597&lt;=22,"De 20 a 22",IF(CD597&lt;=24.5,"De 22,5 a 24,5",IF(CD597&lt;=27,"De 25 a 27","De 27,5 a 30"))))))))))))))))))))))))</f>
        <v>De -5 a -3</v>
      </c>
      <c r="CF597" s="12" t="n">
        <f aca="false">IF(CD597="","",IF(CD597&lt;-27.5,1,IF(CD597&lt;-25,2,IF(CD597&lt;-22.5,3,IF(CD597&lt;-20,4,IF(CD597&lt;-17.5,5,IF(CD597&lt;-15,6,IF(CD597&lt;-12.5,7,IF(CD597&lt;-10,8,IF(CD597&lt;-7.5,9,IF(CD597&lt;-5,10,IF(CD597&lt;-2.5,11,IF(CD597&lt;0,12,IF(CD597&lt;2.5,13,IF(CD597&lt;5,14,IF(CD597&lt;7.5,15,IF(CD597&lt;10,16,IF(CD597&lt;12.5,17,IF(CD597&lt;15,18,IF(CD597&lt;17.5,19,IF(CD597&lt;20,20,IF(CD597&lt;22.5,21,IF(CD597&lt;25,22,IF(CD597&lt;27.5,23,24))))))))))))))))))))))))</f>
        <v>11</v>
      </c>
      <c r="CG597" s="9" t="n">
        <v>-1</v>
      </c>
      <c r="CH597" s="10" t="str">
        <f aca="false">IF(CG597="","",IF(AND(CG597&gt;=-10,CG597&lt;=-9.5),"-10 a -9,5",IF(AND(CG597&gt;-9.5,CG597&lt;=-8.5),"-9 a -8,5",IF(AND(CG597&gt;-8.5,CG597&lt;=-7.5),"-8 a -7,5",IF(AND(CG597&gt;-7.5,CG597&lt;=-6.5),"-7 a -6,5",IF(AND(CG597&gt;-6.5,CG597&lt;=-5.5),"-6 a -5,5",IF(AND(CG597&gt;-5.5,CG597&lt;=-4.5),"-5 a -4,5",IF(AND(CG597&gt;-4.5,CG597&lt;=-3.5),"-4 a -3,5",IF(AND(CG597&gt;-3.5,CG597&lt;=-2.5),"-3 a -2,5",IF(CG597=-2.25,"-2,25",IF(AND(CG597&gt;-2.5,CG597&lt;=-1.5),"-2 a -1,5",IF(AND(CG597&gt;-1.5,CG597&lt;=-0.5),"-1 a -0,5",IF(AND(CG597&gt;-0.5,CG597&lt;=0.5),"0 a 0,5",IF(AND(CG597&gt;0.5,CG597&lt;=1.5),"1 a 1,5",IF(AND(CG597&gt;1.5,CG597&lt;=2.5),"2 a 2,5",IF(AND(CG597&gt;2.5,CG597&lt;=3.5),"3 a 3,5",IF(AND(CG597&gt;3.5,CG597&lt;=4.5),"4 a 4,5",IF(AND(CG597&gt;4.5,CG597&lt;=5.5),"5 a 5,5",IF(AND(CG597&gt;5.5,CG597&lt;=6.5),"6 a 6,5",IF(AND(CG597&gt;6.5,CG597&lt;=7.5),"7 a 7,5",IF(AND(CG597&gt;7.5,CG597&lt;=8.5),"8 a 8,5",IF(AND(CG597&gt;8.5,CG597&lt;=9.5),"9 a 9,5",IF(CG597&gt;=10,"10","Fuera de rango")))))))))))))))))))))))</f>
        <v>-1 a -0,5</v>
      </c>
      <c r="CI597" s="11" t="n">
        <f aca="false">IF(CG597="","",IF(CG597=-2.25,"NORMA",IF(CG597&lt;=-9.5,1,IF(CG597&lt;=-8.5,2,IF(CG597&lt;=-7.5,3,IF(CG597&lt;=-6.5,4,IF(CG597&lt;=-5.5,5,IF(CG597&lt;=-4.5,6,IF(CG597&lt;=-3.5,7,IF(CG597&lt;=-2.5,8,IF(CG597&lt;=-1.5,9,IF(CG597&lt;=-0.5,10,IF(CG597&lt;=0.5,11,IF(CG597&lt;=1.5,12,IF(CG597&lt;=2.5,13,IF(CG597&lt;=3.5,14,IF(CG597&lt;=4.5,15,IF(CG597&lt;=5.5,16,IF(CG597&lt;=6.5,17,IF(CG597&lt;=7.5,18,IF(CG597&lt;=8.5,19,IF(CG597&lt;=9.5,20,IF(CG597=10,21,"Fuera de rango")))))))))))))))))))))))</f>
        <v>10</v>
      </c>
      <c r="CJ597" s="9" t="n">
        <v>1</v>
      </c>
      <c r="CK597" s="10" t="str">
        <f aca="false">IF(CJ597="","",IF(AND(CJ597&gt;=-6,CJ597&lt;=-5.5),"-6 a -5,5",IF(AND(CJ597&gt;-5.5,CJ597&lt;=-4.5),"-5 a -4,5",IF(AND(CJ597&gt;-4.5,CJ597&lt;=-3.5),"-4 a -3,5",IF(AND(CJ597&gt;-3.5,CJ597&lt;=-2.5),"-3 a -2,5",IF(AND(CJ597&gt;-2.5,CJ597&lt;=-1.5),"-2 a -1,5",IF(AND(CJ597&gt;-1.5,CJ597&lt;=-0.5),"-1 a -0,5",IF(AND(CJ597&gt;-0.5,CJ597&lt;=0.5),"0 a 0,5",IF(AND(CJ597&gt;0.5,CJ597&lt;=1.5),"1 a 1,5",IF(AND(CJ597&gt;1.5,CJ597&lt;2.5),"2",IF(AND(CJ597&gt;=2.5,CJ597&lt;=3),"2,5 a 3",IF(AND(CJ597&gt;3,CJ597&lt;=4),"3,5 a 4",IF(AND(CJ597&gt;4,CJ597&lt;=5),"4,5 a 5",IF(AND(CJ597&gt;5,CJ597&lt;=6),"5,5 a 6",IF(AND(CJ597&gt;6,CJ597&lt;=7),"6,5 a 7",IF(AND(CJ597&gt;7,CJ597&lt;=8),"7,5 a 8",IF(AND(CJ597&gt;8,CJ597&lt;=9.5),"8,5 a 9,5",IF(CJ597=10,"10","Fuera de rango"))))))))))))))))))</f>
        <v>1 a 1,5</v>
      </c>
      <c r="CL597" s="11" t="n">
        <f aca="false">IF(CK597="","",IF(OR(CK597="-6 a -5,5",CK597="-6 - -5,5"),1,IF(OR(CK597="-5 a -4,5",CK597="-5 - -4,5"),2,IF(OR(CK597="-4 a -3,5",CK597="-4 - -3,5"),3,IF(OR(CK597="-3 a -2,5",CK597="-3 - -2,5"),4,IF(OR(CK597="-2 a -1,5",CK597="-2 - -1,5"),5,IF(OR(CK597="-1 a -0,5",CK597="-1 - -0,5"),6,IF(OR(CK597="0 a 0,5",CK597="0 - 0,5"),7,IF(OR(CK597="1 a 1,5",CK597="1 - 1,5"),8,IF(CK597="2","NORMA",IF(OR(CK597="2,5 a 3",CK597="2,5 - 3"),9,IF(OR(CK597="3,5 a 4",CK597="3,5 - 4"),10,IF(OR(CK597="4,5 a 5",CK597="4,5 - 5"),11,IF(OR(CK597="5,5 a 6",CK597="5,5 - 6"),12,IF(OR(CK597="6,5 a 7",CK597="6,5 - 7"),13,IF(OR(CK597="7,5 a 8",CK597="7,5 - 8"),14,IF(OR(CK597="8,5 a 9",CK597="8,5 - 9,5",CK597="9 a 9,5"),15,IF(CK597="10",15,IF(OR(CK597="0,5 a 1",CK597="0,5 - 1"),7,"Fuera de rango")))))))))))))))))))</f>
        <v>8</v>
      </c>
      <c r="CO597" s="10" t="str">
        <f aca="false">IF(CM597&gt;0,"EME"," ")</f>
        <v> </v>
      </c>
      <c r="CQ597" s="10" t="str">
        <f aca="false">IF(CP597&gt;0,"0", " ")</f>
        <v> </v>
      </c>
      <c r="CR597" s="10" t="str">
        <f aca="false">IF(CP597&gt;0,"EME"," ")</f>
        <v> </v>
      </c>
      <c r="CS597" s="9" t="n">
        <v>0</v>
      </c>
      <c r="CV597" s="9" t="n">
        <v>0</v>
      </c>
      <c r="CY597" s="9" t="n">
        <v>-1.75</v>
      </c>
      <c r="DB597" s="9" t="n">
        <v>-1.25</v>
      </c>
      <c r="DC597" s="11" t="str">
        <f aca="false">IF(DB597&lt;0,"2"," ")</f>
        <v>2</v>
      </c>
      <c r="DD597" s="11" t="str">
        <f aca="false">IF(DB597&lt;0,"MIO"," ")</f>
        <v>MIO</v>
      </c>
      <c r="DE597" s="9" t="n">
        <v>0</v>
      </c>
      <c r="DF597" s="10" t="str">
        <f aca="false">IF(DE597&lt;0,"3"," ")</f>
        <v> </v>
      </c>
      <c r="DG597" s="10" t="str">
        <f aca="false">IF(DE597&lt;0,"AST"," ")</f>
        <v> </v>
      </c>
      <c r="DH597" s="9" t="n">
        <v>0</v>
      </c>
      <c r="DI597" s="10" t="str">
        <f aca="false">IF(DH597&lt;0,"3"," ")</f>
        <v> </v>
      </c>
      <c r="DJ597" s="10" t="str">
        <f aca="false">IF(DH597&lt;0,"AST"," ")</f>
        <v> </v>
      </c>
      <c r="DK597" s="9" t="n">
        <v>2</v>
      </c>
      <c r="DL597" s="10" t="str">
        <f aca="false">IF(DK597&gt;0,"4"," ")</f>
        <v>4</v>
      </c>
      <c r="DM597" s="10" t="str">
        <f aca="false">IF(DK597&gt;0,"PRE"," ")</f>
        <v>PRE</v>
      </c>
      <c r="DN597" s="9" t="n">
        <v>2</v>
      </c>
      <c r="DO597" s="10" t="str">
        <f aca="false">IF(DN597&gt;0,"4"," ")</f>
        <v>4</v>
      </c>
      <c r="DP597" s="10" t="str">
        <f aca="false">IF(DN597&gt;0,"PRE"," ")</f>
        <v>PRE</v>
      </c>
      <c r="DS597" s="12" t="str">
        <f aca="false">CONCATENATE(CO597,CU597,DA597,DG597,DM597)</f>
        <v>  PRE</v>
      </c>
      <c r="DT597" s="10" t="e">
        <f aca="false" t="array" ref="DT597">_xlfn.IFS(DS597="EME    ","0", DS597=" HIP   ","1", DS597="  MIO  ","2", DS597="   AST ","3", DS597="    PRE","4", DS597="EME   PRE","5", DS597=" HIP  PRE","6", DS597=" HIP AST ","7", DS597="  MIO PRE","8", DS597="  MIOAST ","9", DS597="   ASTPRE","10",DS597=" HIP ASTPRE","11", DS597="  MIOASTPRE","12", DS597="     ","0")</f>
        <v>#N/A</v>
      </c>
      <c r="DV597" s="1" t="e">
        <f aca="false" t="array" ref="DV597">_xlfn.IFS(DU597="SI","2", DU597="NO","1")</f>
        <v>#N/A</v>
      </c>
      <c r="DX597" s="11" t="str">
        <f aca="false">IF(DW597=0,"1","2")</f>
        <v>1</v>
      </c>
      <c r="DY597" s="11" t="str">
        <f aca="false" t="array" ref="DY597">_xlfn.IFS(DW597=0,"0", DW597=0.25, "1", DW597=0.5,"2", DW597=0.75,"3", DW597=1,"4",DW597=1.25,"5", DW597=1.5,"6", DW597=1.75,"7", DW597=2,"8")</f>
        <v>0</v>
      </c>
      <c r="EA597" s="11" t="str">
        <f aca="false">IF(DZ597=0,"1","2")</f>
        <v>1</v>
      </c>
      <c r="EB597" s="11" t="str">
        <f aca="false" t="array" ref="EB597">_xlfn.IFS(DZ597=0,"0", DZ597=0.25, "1", DZ597=0.5,"2", DZ597=0.75,"3", DZ597=1,"4",DZ597=1.25,"5", DZ597=1.5,"6", DZ597=1.75,"7", DZ597=2,"8")</f>
        <v>0</v>
      </c>
      <c r="ED597" s="10" t="str">
        <f aca="false">IF(EC597=0,"1","2")</f>
        <v>1</v>
      </c>
      <c r="EE597" s="11" t="str">
        <f aca="false" t="array" ref="EE597">_xlfn.IFS(EC597=0,"0", EC597=-0.25, "1", EC597=-0.5,"2", EC597=-0.75,"3", EC597=-1,"4",EC597=-1.25,"5", EC597=-1.5,"6", EC597=-1.75,"7", EC597=-2,"8", EC597=-2.25,"9",EC597=-2.5,"10", EC597=-2.75,"11", EC597=-3,"12", EC597=-3.25,"13", EC597=-3.5,"14", EC597=-3.75,"15",EC597=-4,"16")</f>
        <v>0</v>
      </c>
      <c r="EG597" s="10" t="str">
        <f aca="false">IF(EF597=0,"1","2")</f>
        <v>1</v>
      </c>
      <c r="EH597" s="11" t="str">
        <f aca="false" t="array" ref="EH597">_xlfn.IFS(EF597=0,"0", EF597=-0.25, "1", EF597=-0.5,"2", EF597=-0.75,"3", EF597=-1,"4",EF597=-1.25,"5", EF597=-1.5,"6", EF597=-1.75,"7", EF597=-2,"8", EF597=-2.25,"9",EF597=-2.5,"10", EF597=-2.75,"11", EF597=-3,"12", EF597=-3.25,"13", EF597=-3.5,"14", EF597=-3.75,"15",EF597=-4,"16")</f>
        <v>0</v>
      </c>
      <c r="EJ597" s="11" t="str">
        <f aca="false">IF(EI597=0,"1","2")</f>
        <v>1</v>
      </c>
      <c r="EK597" s="11" t="str">
        <f aca="false" t="array" ref="EK597">_xlfn.IFS(EI597=0,"0", EI597=-0.25, "1", EI597=-0.5,"2", EI597=-0.75,"3", EI597=-1,"4",EI597=-1.25,"5", EI597=-1.5,"6", EI597=-1.75,"7", EI597=-2,"8", EI597=-2.25,"9", EI597=-2.25,"9",EI597=-2.5,"10", EI597=-2.75,"11", EI597=-3,"12", EI597=-3.25,"13", EI597=-3.5,"14", EI597=-3.75,"15",EI597=-4,"16", EI597=0.25, "17", EI597=0.5, "18")</f>
        <v>0</v>
      </c>
      <c r="EM597" s="11" t="str">
        <f aca="false">IF(EL597=0,"1","2")</f>
        <v>1</v>
      </c>
      <c r="EN597" s="11" t="str">
        <f aca="false" t="array" ref="EN597">_xlfn.IFS(EL597=0.25,"17",EL597=0.5,"18", EL597=0,"0", EL597=-0.25, "1", EL597=-0.5,"2", EL597=-0.75,"3", EL597=-1,"4",EL597=-1.25,"5", EL597=-1.5,"6", EL597=-1.75,"7", EL597=-2,"8",EL597= -2.25,"9",EL597=-2.5,"10",EL597= -2.75,"11",EL597= -3,"12",EL597= -3.25,"13",EL597= -3.5,"14",EL597= -3.75,"15",EL597=-4,"16")</f>
        <v>0</v>
      </c>
      <c r="EP597" s="11" t="str">
        <f aca="false">IF(EO597=0,"1","2")</f>
        <v>1</v>
      </c>
      <c r="EQ597" s="11" t="str">
        <f aca="false" t="array" ref="EQ597">_xlfn.IFS(EO597=0,"0", EO597=0.25, "1", EO597=0.5,"2", EO597=0.75,"3", EO597=1,"4",EO597=1.25,"5", EO597=1.5,"6", EO597=1.75,"7", EO597=2,"8", EO597=2.25,"9", EO597=2.25,"9",EO597=2.5,"10", EO597=2.75,"11", EO597=3,"12", EO597=3.25,"13", EO597=3.5,"14", EO597=3.75,"15",EO597=4,"16", EO597=-0.25, "17", bq=-0.5, "18")</f>
        <v>0</v>
      </c>
      <c r="ES597" s="11" t="str">
        <f aca="false">IF(ER597=0,"1","2")</f>
        <v>1</v>
      </c>
      <c r="ET597" s="11" t="str">
        <f aca="false" t="array" ref="ET597">_xlfn.IFS(ER597=0,"0", ER597=0.25, "1", ER597=0.5,"2", ER597=0.75,"3", ER597=1,"4",ER597=1.25,"5", ER597=1.5,"6", ER597=1.75,"7", ER597=2,"8", ER597=2.25,"9", ER597=2.25,"9",ER597=2.5,"10", ER597=2.75,"11", ER597=3,"12", ER597=3.25,"13", ER597=3.5,"14", ER597=3.75,"15",ER597=4,"16", ER597=-0.25, "17", bq=-0.5, "18")</f>
        <v>0</v>
      </c>
      <c r="EV597" s="14" t="e">
        <f aca="false">VLOOKUP(EU597,LEYENDA!$G$2:$H$8,2,TRUE())</f>
        <v>#N/A</v>
      </c>
      <c r="EW597" s="14" t="e">
        <f aca="false" t="array" ref="EW597">_xlfn.IFS(EV597="0-5","1", EV597="6-12","2", EV597="13-18","3", EV597="19-24","4", EV597="25-36","5", EV597="37-48","6", EV597="49-60","7")</f>
        <v>#N/A</v>
      </c>
    </row>
    <row r="598" customFormat="false" ht="13.5" hidden="false" customHeight="false" outlineLevel="0" collapsed="false">
      <c r="A598" s="1" t="n">
        <v>236</v>
      </c>
      <c r="B598" s="2" t="n">
        <v>4</v>
      </c>
      <c r="C598" s="33" t="n">
        <v>43581</v>
      </c>
      <c r="E598" s="5" t="str">
        <f aca="false">VLOOKUP(A598,'286'!$A$3:$J$6279,10,FALSE())</f>
        <v>OTERO ALONSO, INMACULADA</v>
      </c>
      <c r="F598" s="4" t="str">
        <f aca="false">VLOOKUP(A598,'286'!$A$3:$I$1768,3,FALSE())</f>
        <v>OAIN</v>
      </c>
      <c r="G598" s="6" t="n">
        <f aca="false">VLOOKUP(A598,'286'!$A$3:$I$1768,4,FALSE())</f>
        <v>22502</v>
      </c>
      <c r="H598" s="7" t="n">
        <f aca="false">YEAR(C598)-YEAR(G598)</f>
        <v>58</v>
      </c>
      <c r="I598" s="1" t="str">
        <f aca="false">VLOOKUP(H598,LEYENDA!$C$2:$D$6,2,TRUE())</f>
        <v>41-60</v>
      </c>
      <c r="J598" s="5" t="str">
        <f aca="false">VLOOKUP(A598,'286'!$A$3:$I$1768,7,FALSE())</f>
        <v>M</v>
      </c>
      <c r="K598" s="8" t="n">
        <f aca="false">VLOOKUP(A598,'286'!$A$3:$I$1768,2,FALSE())</f>
        <v>0</v>
      </c>
      <c r="L598" s="4" t="str">
        <f aca="false">VLOOKUP(A598,'286'!$A$3:$I$1768,8,FALSE())</f>
        <v>D</v>
      </c>
      <c r="M598" s="4" t="str">
        <f aca="false">VLOOKUP(A598,'286'!$A$3:$I$1768,9,FALSE())</f>
        <v>I</v>
      </c>
      <c r="N598" s="8" t="str">
        <f aca="false">IF(R598=O598, "MISMA","CONTRARIA")</f>
        <v>CONTRARIA</v>
      </c>
      <c r="O598" s="8" t="str">
        <f aca="false" t="array" ref="O598">_xlfn.IFS(L598="D","1", L598="I","2")</f>
        <v>1</v>
      </c>
      <c r="P598" s="8" t="e">
        <f aca="false" t="array" ref="P598">_xlfn.IFS(K598="OD","1", K598="OI","2")</f>
        <v>#N/A</v>
      </c>
      <c r="Q598" s="1" t="str">
        <f aca="false" t="array" ref="Q598">_xlfn.IFS(J598="M","1", J598="H","2")</f>
        <v>1</v>
      </c>
      <c r="R598" s="8" t="str">
        <f aca="false" t="array" ref="R598">_xlfn.IFS(M598="D","1", M598="I","2")</f>
        <v>2</v>
      </c>
      <c r="S598" s="1" t="str">
        <f aca="false" t="array" ref="S598">_xlfn.IFS(N598="CONTRARIA", "1",N598= "MISMA","2")</f>
        <v>1</v>
      </c>
      <c r="T598" s="1" t="str">
        <f aca="false" t="array" ref="T598">_xlfn.IFS(I598="0-12","1", I598="13-24","2", I598="25-40","3", I598="41-60","4", I598="61-100","5")</f>
        <v>4</v>
      </c>
      <c r="U598" s="9" t="n">
        <v>-2</v>
      </c>
      <c r="V598" s="10" t="str">
        <f aca="false">IF(U598="","",IF(AND(U598&gt;=-9,U598&lt;=-6.5),"-9 a -6,5",IF(AND(U598&gt;=-6,U598&lt;=-3.5),"-6 a -3,5",IF(AND(U598&gt;=-3,U598&lt;=-1),"-3 a -1",IF(U598=-0.5,"-0,5",IF(AND(U598&gt;=0,U598&lt;=2.5),"0 a 2,5",IF(AND(U598&gt;=3,U598&lt;=5.5),"3 a 5,5",IF(AND(U598&gt;=6,U598&lt;=8.5),"6 a 8,5",IF(AND(U598&gt;=9,U598&lt;=20),"9 a 20","Fuera de rango")))))))))</f>
        <v>-3 a -1</v>
      </c>
      <c r="W598" s="11" t="n">
        <f aca="false">IF(V598="","",IF(V598="-9 a -6,5",2,IF(V598="-6 a -3,5",3,IF(V598="-3 a -1",4,IF(V598="-0,5","NORMA",IF(V598="0 a 2,5",5,IF(V598="3 a 5,5",6,IF(V598="6 a 8,5",7,IF(V598="9 a 20",8,"Fuera de rango")))))))))</f>
        <v>4</v>
      </c>
      <c r="X598" s="9" t="n">
        <v>13</v>
      </c>
      <c r="Y598" s="11" t="str">
        <f aca="false">IF(X598="","",IF(AND(X598&gt;=0,X598&lt;=4),"0 a 4",IF(AND(X598&gt;=4.5,X598&lt;=8.5),"4,5 a 8,5",IF(X598=9,"9",IF(AND(X598&gt;=9.5,X598&lt;=13),"9,5 a 13",IF(AND(X598&gt;=13.5,X598&lt;=20),"13,5 a 20",IF(AND(X598&gt;=20.5,X598&lt;=35),"20,5 a 35","Fuera de rango")))))))</f>
        <v>9,5 a 13</v>
      </c>
      <c r="Z598" s="11" t="n">
        <f aca="false">IF(Y598="","",IF(Y598="0 a 4",1,IF(Y598="4,5 a 8,5",2,IF(Y598="9","NORMA",IF(Y598="9,5 a 13",3,IF(Y598="13,5 a 20",4,IF(Y598="20,5 a 35",5,"Fuera de rango")))))))</f>
        <v>3</v>
      </c>
      <c r="AA598" s="9" t="n">
        <v>17</v>
      </c>
      <c r="AB598" s="10" t="str">
        <f aca="false">IF(AA598="","",IF(AND(AA598&gt;=0,AA598&lt;=9),"0 a 9",IF(AND(AA598&gt;=9.5,AA598&lt;=18.5),"9,5 a 18,5",IF(AA598=19,"19",IF(AND(AA598&gt;=19.5,AA598&lt;=28),"19,5 a 28",IF(AND(AA598&gt;=28.5,AA598&lt;=40),"28,5 a 40","Fuera de rango"))))))</f>
        <v>9,5 a 18,5</v>
      </c>
      <c r="AC598" s="11" t="n">
        <f aca="false" t="array" ref="AC598">_xlfn.IFS(AB598="","",AB598="0 a 9",1,AB598="9,5 a 18,5",2,AB598="19","NORMA",AB598="19,5 a 28",3,AB598="28,5 a 40",4,TRUE(),"Fuera de rango")</f>
        <v>2</v>
      </c>
      <c r="AD598" s="9" t="n">
        <v>3</v>
      </c>
      <c r="AE598" s="10" t="str">
        <f aca="false">IF(AD598="","",IF(AND(AD598&gt;=-10,AD598&lt;=0),"De -10 a 0",IF(AND(AD598&gt;=0.5,AD598&lt;=9.5),"0,5 a 9,5",IF(AD598=10,"10",IF(AND(AD598&gt;=10.5,AD598&lt;=20),"10,5 a 20",IF(AND(AD598&gt;=20.5,AD598&lt;=40),"20,5 a 40","Fuera de rango"))))))</f>
        <v>0,5 a 9,5</v>
      </c>
      <c r="AF598" s="12" t="n">
        <f aca="false">IF(AD598="","",IF(AND(AD598&gt;=-10,AD598&lt;=0),1,IF(AND(AD598&gt;=0.5,AD598&lt;=9.5),2,IF(AD598=10,"NORMA",IF(AND(AD598&gt;=10.5,AD598&lt;=20),3,IF(AND(AD598&gt;=20.5,AD598&lt;=40),4,""))))))</f>
        <v>2</v>
      </c>
      <c r="AG598" s="9" t="n">
        <v>9</v>
      </c>
      <c r="AH598" s="10" t="str">
        <f aca="false">IF(AG598="","",IF(AND(AG598&gt;=0,AG598&lt;=4),"0 a 4",IF(AND(AG598&gt;=4.5,AG598&lt;=8.5),"4,5 a 8,5",IF(AG598=9,"9",IF(AND(AG598&gt;=9.5,AG598&lt;=13),"9,5 a 13",IF(AND(AG598&gt;=13.5,AG598&lt;=25),"13,5 a 25","Fuera de rango"))))))</f>
        <v>9</v>
      </c>
      <c r="AI598" s="10" t="str">
        <f aca="false">IF(AH598="","",IF(AH598="0 a 4",1,IF(AH598="4,5 a 8,5",2,IF(AH598="9","NORMA",IF(AH598="9,5 a 13",3,IF(AH598="13,5 a 25",4,""))))))</f>
        <v>NORMA</v>
      </c>
      <c r="AJ598" s="9" t="n">
        <v>6</v>
      </c>
      <c r="AK598" s="10" t="str">
        <f aca="false">IF(AJ598="","",IF(AND(AJ598&gt;=-15,AJ598&lt;=-10.5),"-15 a -10,5",IF(AND(AJ598&gt;=-10,AJ598&lt;=-4),"-10 a -4",IF(AND(AJ598&gt;=-4.5,AJ598&lt;=0),"-4,5 a 0",IF(AND(AJ598&gt;=0.5,AJ598&lt;=4.5),"0,5 a 4,5",IF(AJ598=5,"5",IF(AND(AJ598&gt;=5.5,AJ598&lt;=10),"5,5 a 10",IF(AND(AJ598&gt;=10.5,AJ598&lt;=20),"10,5 a 20","Fuera de rango"))))))))</f>
        <v>5,5 a 10</v>
      </c>
      <c r="AL598" s="11" t="n">
        <f aca="false">IF(AK598="","",IF(AK598="-15 a -10,5",1,IF(AK598="-10 a -4",2,IF(AK598="-4,5 a 0",3,IF(AK598="0,5 a 4,5",4,IF(AK598="5","NORMA",IF(AK598="5,5 a 10",5,IF(AK598="10,5 a 20",6,"Error"))))))))</f>
        <v>5</v>
      </c>
      <c r="AM598" s="9" t="n">
        <v>0</v>
      </c>
      <c r="AN598" s="10" t="str">
        <f aca="false">IF(AM598="","",IF(AND(AM598&gt;=-7.5,AM598&lt;=-5.5),"-7,5 a -5,5",IF(AND(AM598&gt;=-5,AM598&lt;=-3),"-5 a -3",IF(AND(AM598&gt;=-2.5,AM598&lt;=-0.5),"-2,5 a -0,5",IF(AM598=0,"0,00",IF(AND(AM598&gt;=0.5,AM598&lt;=2.5),"0,5 a 2,5",IF(AND(AM598&gt;=3,AM598&lt;=5),"3 a 5",IF(AND(AM598&gt;=5.5,AM598&lt;=7.5),"5,5 a 7,5",IF(AND(AM598&gt;=8,AM598&lt;=10),"8 a 10","Fuera de rango")))))))))</f>
        <v>0,00</v>
      </c>
      <c r="AO598" s="11" t="str">
        <f aca="false">IF(AN598="","",IF(AN598="-7,5 a -5,5",1,IF(AN598="-5 a -3",2,IF(AN598="-2,5 a -0,5",3,IF(AN598="0,00","NORMA",IF(AN598="0,5 a 2,5",4,IF(AN598="3 a 5",5,IF(AN598="5,5 a 7,5",6,IF(AN598="8 a 10",7,"Error")))))))))</f>
        <v>NORMA</v>
      </c>
      <c r="AP598" s="9" t="n">
        <v>-3</v>
      </c>
      <c r="AQ598" s="10" t="str">
        <f aca="false">IF(AP598="","",IF(AND(AP598&gt;=-20,AP598&lt;=-9.5),"-20 a -9,5",IF(AND(AP598&gt;=-9,AP598&lt;=-6.5),"-9 a -6,5",IF(AP598=-6,"-6",IF(AND(AP598&gt;=-5.5,AP598&lt;=-3),"-5,5 a -3",IF(AND(AP598&gt;=-2.5,AP598&lt;=0),"-2,5 a 0",IF(AND(AP598&gt;=0.5,AP598&lt;=3),"0,5 a 3",IF(AND(AP598&gt;=3.5,AP598&lt;=6),"3,5 a 6",IF(AND(AP598&gt;=6.5,AP598&lt;=9),"6,5 a 9",IF(AND(AP598&gt;=9.5,AP598&lt;=20),"9,5 a 20","Fuera de rango"))))))))))</f>
        <v>-5,5 a -3</v>
      </c>
      <c r="AR598" s="11" t="n">
        <f aca="false">IF(AQ598="","",IF(AQ598="-20 a -9,5",1,IF(AQ598="-9 a -6,5",2,IF(AQ598="-6","NORMA",IF(AQ598="-5,5 a -3",3,IF(AQ598="-2,5 a 0",4,IF(AQ598="0,5 a 3",5,IF(AQ598="3,5 a 6",6,IF(AQ598="6,5 a 9",7,IF(AQ598="9,5 a 20",8,""))))))))))</f>
        <v>3</v>
      </c>
      <c r="AS598" s="9" t="n">
        <v>0</v>
      </c>
      <c r="AT598" s="10" t="str">
        <f aca="false">IF(AS598="","",IF(AND(AS598&gt;=-16,AS598&lt;=-14),"-16 a -14",IF(AND(AS598&gt;=-13.5,AS598&lt;=-11.5),"-13,5 a -11,5",IF(AND(AS598&gt;=-11,AS598&lt;=-9),"-11 a -9",IF(AND(AS598&gt;=-8.5,AS598&lt;=-6.5),"-8,5 a -6,5",IF(AND(AS598&gt;=-6,AS598&lt;=-4),"-6 a -4",IF(AND(AS598&gt;=-3.5,AS598&lt;=-1.5),"-3,5 a -1,5",IF(AND(AS598&gt;=-1,AS598&lt;=1),"-1 a 1",IF(AND(AS598&gt;=1.5,AS598&lt;=3.5),"1,5 a 3,5",IF(AND(AS598&gt;=4,AS598&lt;=6),"4 a 6",IF(AND(AS598&gt;=6.5,AS598&lt;=8.5),"6,5 a 8,5",IF(AND(AS598&gt;=9,AS598&lt;=11),"9 a 11",IF(AND(AS598&gt;=11.5,AS598&lt;=13.5),"11,5 a 13,5",IF(AND(AS598&gt;=14,AS598&lt;=16),"14 a 16",IF(AND(AS598&gt;=16.5,AS598&lt;=18.5),"16,5 a 18,5",IF(AND(AS598&gt;=19,AS598&lt;=21),"19 a 21","Fuera de rango"))))))))))))))))</f>
        <v>-1 a 1</v>
      </c>
      <c r="AU598" s="11" t="n">
        <f aca="false" t="array" ref="AU598">IF(AT598="","",_xlfn.IFS(AT598="-16 a -14",1,AT598="-13,5 a -11,5",2,AT598="-11 a -9",3,AT598="-8,5 a -6,5",4,AT598="-6 a -4",5,AT598="-3,5 a -1,5",6,AT598="-1 a 1",7,AT598="1,5 a 3,5",8,AT598="4 a 6","NORMA",AT598="6,5 a 8,5",9,AT598="9 a 11",10,AT598="11,5 a 13,5",11,AT598="14 a 16",12,AT598="16,5 a 18,5",13,AT598="19 a 21",14,TRUE(),""))</f>
        <v>7</v>
      </c>
      <c r="AV598" s="9" t="n">
        <v>2</v>
      </c>
      <c r="AW598" s="10" t="str">
        <f aca="false">IF(AV598="","",IF(AND(AV598&gt;=-1,AV598&lt;=-0.5),"-1 a -0,5",IF(AND(AV598&gt;-0.5,AV598&lt;=0),"De -0,5 a 0",IF(AND(AV598&gt;=0.25,AV598&lt;=0.75),"0,25 a 0,75",IF(AND(AV598&gt;=1,AV598&lt;=1.5),"1 a 1,5",IF(AND(AV598&gt;=1.75,AV598&lt;=2.25),"1,75 a 2,25",IF(AND(AV598&gt;=2.5,AV598&lt;=3),"2,5 a 3",IF(AND(AV598&gt;=3.25,AV598&lt;=3.75),"3,25 a 3,75","Fuera de rango"))))))))</f>
        <v>1,75 a 2,25</v>
      </c>
      <c r="AX598" s="10" t="n">
        <f aca="false">IF(AW598="","",IF(OR(AW598="-1 a -0,5",AW598="-1 a -0.5"),1,IF(OR(AW598="De -0,5 a 0",AW598="-0,5 a 0",AW598="De -0.5 a 0"),2,IF(OR(AW598="0,25 a 0,75",AW598="0.25 a 0.75"),"NORMA",IF(OR(AW598="1 a 1,5",AW598="1 a 1.5"),3,IF(OR(AW598="1,75 a 2,25",AW598="1.75 a 2.25"),4,IF(OR(AW598="2,5 a 3",AW598="2.5 a 3"),5,IF(OR(AW598="3,25 a 3,75",AW598="3.25 a 3.75"),6,""))))))))</f>
        <v>4</v>
      </c>
      <c r="AY598" s="9" t="n">
        <v>-3</v>
      </c>
      <c r="AZ598" s="10" t="str">
        <f aca="false">IF(AY598="","",IF(AND(AY598&gt;=-20,AY598&lt;=-9.5),"-20 a -9,5",IF(AND(AY598&gt;=-9,AY598&lt;=-6.5),"-9 a -6,5",IF(AY598=-6,"-6",IF(AND(AY598&gt;=-5.5,AY598&lt;=-3),"-5,5 a -3",IF(AND(AY598&gt;=-2.5,AY598&lt;=0),"-2,5 a 0",IF(AND(AY598&gt;=0.5,AY598&lt;=3),"0,5 a 3",IF(AND(AY598&gt;=3.5,AY598&lt;=6),"3,5 a 6","Fuera de rango"))))))))</f>
        <v>-5,5 a -3</v>
      </c>
      <c r="BA598" s="11" t="n">
        <f aca="false">IF(AZ598="","",IF(AZ598="-20 a -9,5",1,IF(AZ598="-9 a -6,5",2,IF(AZ598="-6","NORMA",IF(AZ598="-5,5 a -3",3,IF(AZ598="-2,5 a 0",4,IF(AZ598="0,5 a 3",5,IF(AZ598="3,5 a 6",6,""))))))))</f>
        <v>3</v>
      </c>
      <c r="BB598" s="9" t="n">
        <v>0</v>
      </c>
      <c r="BC598" s="10" t="str">
        <f aca="false" t="array" ref="BC598">IF(BB598="","",_xlfn.IFS(AND(BB598&gt;=0,BB598&lt;=2),"0 a 2",AND(BB598&gt;=2.5,BB598&lt;=4.5),"2,5 a 4,5",AND(BB598&gt;=5,BB598&lt;=7),"5 a 7",AND(BB598&gt;=7.5,BB598&lt;=9.5),"7,5 a 9,5",AND(BB598&gt;=10,BB598&lt;=12),"10 a 12",AND(BB598&gt;=12.5,BB598&lt;=14.5),"12,5 a 14,5",BB598=15,"15",AND(BB598&gt;=15.5,BB598&lt;=17.5),"15,5 a 17,5",AND(BB598&gt;=18,BB598&lt;=20),"18 a 20",AND(BB598&gt;=20.5,BB598&lt;=22.5),"20,5 a 22,5",AND(BB598&gt;=23,BB598&lt;=25),"23 a 25",TRUE(),"Fuera de rango"))</f>
        <v>0 a 2</v>
      </c>
      <c r="BD598" s="11" t="n">
        <f aca="false" t="array" ref="BD598">IF(BC598="","",_xlfn.IFS(BC598="0 a 2",1,BC598="2,5 a 4,5",2,BC598="5 a 7",3,BC598="7,5 a 9,5",4,BC598="10 a 12",5,BC598="12,5 a 14,5",6,BC598="15","NORMA",BC598="15,5 a 17,5",7,BC598="18 a 20",8,BC598="20,5 a 22,5",9,BC598="23 a 25",10,TRUE(),"Fuera de rango"))</f>
        <v>1</v>
      </c>
      <c r="BE598" s="9" t="n">
        <v>16</v>
      </c>
      <c r="BF598" s="10" t="str">
        <f aca="false">IF(BE598="","",IF(AND(BE598&gt;=-20,BE598&lt;=-10),"-20 a -10",IF(AND(BE598&gt;=-9.5,BE598&lt;=0.5),"-9,5 a 0,5",IF(AND(BE598&gt;=1,BE598&lt;=11),"1 a 11",IF(AND(BE598&gt;=11.5,BE598&lt;=20.5),"11,5 a 20,5",IF(BE598=21,"21",IF(AND(BE598&gt;=21.5,BE598&lt;=31.5),"21,5 a 31,5",IF(AND(BE598&gt;=32,BE598&lt;=42),"32 a 42","Fuera de rango"))))))))</f>
        <v>11,5 a 20,5</v>
      </c>
      <c r="BG598" s="11" t="n">
        <f aca="false">IF(BF598="","",IF(BF598="-20 a -10",1,IF(BF598="-9,5 a 0,5",2,IF(BF598="1 a 11",3,IF(BF598="11,5 a 20,5",4,IF(BF598="21","NORMA",IF(BF598="21,5 a 31,5",5,IF(BF598="32 a 42",6,""))))))))</f>
        <v>4</v>
      </c>
      <c r="BH598" s="9" t="n">
        <v>4</v>
      </c>
      <c r="BI598" s="10" t="str">
        <f aca="false">IF(BH598="","",IF(AND(BH598&gt;=-20,BH598&lt;=-15),"-20 a -15",IF(AND(BH598&gt;=-14.5,BH598&lt;=-9.5),"-14,5 a -9,5",IF(AND(BH598&gt;=-9,BH598&lt;=-4),"-9 a -4",IF(AND(BH598&gt;=-3.5,BH598&lt;=2.5),"-3,5 a 2,5",IF(AND(BH598&gt;=3,BH598&lt;=8),"3 a 8",IF(AND(BH598&gt;=8.5,BH598&lt;=14.5),"8,5 a 14,5",IF(BH598=15,"15",IF(AND(BH598&gt;=15.5,BH598&lt;=20.5),"15,5 a 20,5",IF(AND(BH598&gt;=21,BH598&lt;=26),"21 a 26","Fuera de rango"))))))))))</f>
        <v>3 a 8</v>
      </c>
      <c r="BJ598" s="11" t="n">
        <f aca="false">IF(BI598="","",IF(BI598="-20 a -15",1,IF(BI598="-14,5 a -9,5",2,IF(BI598="-9 a -4",3,IF(BI598="-3,5 a 2,5",4,IF(BI598="3 a 8",5,IF(BI598="8,5 a 14,5",6,IF(BI598="15","NORMA",IF(BI598="15,5 a 20,5",7,IF(BI598="21 a 26",8,IF(BI598="26,5 a 31,5",9,"")))))))))))</f>
        <v>5</v>
      </c>
      <c r="BK598" s="9" t="n">
        <v>14</v>
      </c>
      <c r="BL598" s="10" t="str">
        <f aca="false">IF(BK598="","",IF(AND(BK598&gt;=0,BK598&lt;=2),"0 - 2",IF(AND(BK598&gt;=2.5,BK598&lt;=4.5),"2,5 - 4,5",IF(AND(BK598&gt;=5,BK598&lt;=7),"5 - 7",IF(AND(BK598&gt;=7.5,BK598&lt;=9.5),"7,5 - 9,5",IF(AND(BK598&gt;=10,BK598&lt;=12),"10 - 12",IF(AND(BK598&gt;=12.5,BK598&lt;=13.5),"12,5 - 13,5",IF(BK598=14,"14",IF(AND(BK598&gt;=14.5,BK598&lt;=16.5),"14,5 - 16,5",IF(AND(BK598&gt;=17,BK598&lt;=19),"17 - 19",IF(AND(BK598&gt;=19.5,BK598&lt;=21.5),"19,5 - 21,5",IF(AND(BK598&gt;=22,BK598&lt;=24),"22 - 24",IF(AND(BK598&gt;=24.5,BK598&lt;=26.5),"24,5 - 26,5",IF(AND(BK598&gt;=27,BK598&lt;=29),"27 - 29",IF(AND(BK598&gt;=29.5,BK598&lt;=30),"29,5 - 30","Fuera de rango")))))))))))))))</f>
        <v>14</v>
      </c>
      <c r="BM598" s="11" t="str">
        <f aca="false">IF(BL598="","",IF(BL598="0 - 2",1,IF(BL598="2,5 - 4,5",2,IF(BL598="5 - 7",3,IF(BL598="7,5 - 9,5",4,IF(BL598="10 - 12",5,IF(BL598="12,5 - 13,5",6,IF(BL598="14","NORMA",IF(BL598="14,5 - 16,5",7,IF(BL598="17 - 19",8,IF(BL598="19,5 - 21,5",9,IF(BL598="22 - 24",10,IF(BL598="24,5 - 26,5",11,IF(BL598="27 - 29",12,IF(BL598="29,5 - 30",13,"")))))))))))))))</f>
        <v>NORMA</v>
      </c>
      <c r="BN598" s="9" t="n">
        <v>18</v>
      </c>
      <c r="BO598" s="11" t="str">
        <f aca="false">IF(BN598="","",IF(AND(BN598&gt;=-20,BN598&lt;=-10),"-20 a -10",IF(AND(BN598&gt;=-9.5,BN598&lt;=0.5),"-9,5 a 0,5",IF(AND(BN598&gt;=1,BN598&lt;=11),"1 a 11",IF(AND(BN598&gt;=11.5,BN598&lt;=21.5),"11,5 a 21,5",IF(BN598=22,"22",IF(AND(BN598&gt;=22.5,BN598&lt;=32.5),"22,5 a 32,5",IF(AND(BN598&gt;=33,BN598&lt;=43),"33 a 43","Fuera de rango"))))))))</f>
        <v>11,5 a 21,5</v>
      </c>
      <c r="BP598" s="11" t="n">
        <f aca="false">IF(BO598="","",IF(BO598="-20 a -10",1,IF(BO598="-9,5 a 0,5",2,IF(BO598="1 a 11",3,IF(BO598="11,5 a 21,5",4,IF(BO598="22","NORMA",IF(BO598="22,5 a 32,5",5,IF(BO598="33 a 43",6,""))))))))</f>
        <v>4</v>
      </c>
      <c r="BQ598" s="9" t="n">
        <v>14</v>
      </c>
      <c r="BR598" s="10" t="str">
        <f aca="false">IF(BQ598="","",IF(AND(BQ598&gt;=-20,BQ598&lt;=-15),"-20 a -15",IF(AND(BQ598&gt;=-14.5,BQ598&lt;=-9.5),"-14,5 a -9,5",IF(AND(BQ598&gt;=-9,BQ598&lt;=-4),"-9 a -4",IF(AND(BQ598&gt;=-3.5,BQ598&lt;=2.5),"-3,5 a 2,5",IF(AND(BQ598&gt;=3,BQ598&lt;=8),"3 a 8",IF(AND(BQ598&gt;=8.5,BQ598&lt;=13.5),"8,5 a 13,5",IF(AND(BQ598&gt;=14,BQ598&lt;=17.5),"14 a 17,5",IF(BQ598=18,"18",IF(AND(BQ598&gt;=18.5,BQ598&lt;=23.5),"18,5 a 23,5",IF(AND(BQ598&gt;=24,BQ598&lt;=29),"24 a 29",IF(AND(BQ598&gt;=29.5,BQ598&lt;=34.5),"29,5 a 34,5",IF(AND(BQ598&gt;=35,BQ598&lt;=40),"35 a 40","Fuera de rango")))))))))))))</f>
        <v>14 a 17,5</v>
      </c>
      <c r="BS598" s="11" t="n">
        <f aca="false">IF(BR598="","",IF(BR598="-20 a -15",1,IF(BR598="-14,5 a -9,5",2,IF(BR598="-9 a -4",3,IF(BR598="-3,5 a 2,5",4,IF(BR598="3 a 8",5,IF(BR598="8,5 a 13,5",6,IF(BR598="14 a 17,5",7,IF(BR598="18","NORMA",IF(BR598="18,5 a 23,5",8,IF(BR598="24 a 29",9,IF(BR598="29,5 a 34,5",10,IF(BR598="35 a 40",11,"")))))))))))))</f>
        <v>7</v>
      </c>
      <c r="BT598" s="9" t="n">
        <v>0</v>
      </c>
      <c r="BU598" s="10" t="str">
        <f aca="false">IF(BT598="","",IF(AND(BT598&gt;=-20,BT598&lt;=-18),"-20 a -18",IF(AND(BT598&gt;=-17.5,BT598&lt;=-15.5),"-17,5 a -15,5",IF(AND(BT598&gt;=-15,BT598&lt;=-13),"-15 a -13",IF(AND(BT598&gt;=-12.5,BT598&lt;=-10.5),"-12,5 a -10,5",IF(AND(BT598&gt;=-10,BT598&lt;=-8),"-10 a -8",IF(AND(BT598&gt;=-7.5,BT598&lt;=-5.5),"-7,5 a -5,5",IF(AND(BT598&gt;=-5,BT598&lt;=-3),"-5 a -3",IF(AND(BT598&gt;=-2.5,BT598&lt;=-0.5),"-2,5 a -0,5",IF(BT598=0,"0",IF(AND(BT598&gt;=0.5,BT598&lt;=2.5),"0,5 a 2,5",IF(AND(BT598&gt;=3,BT598&lt;=5),"3 a 5",IF(AND(BT598&gt;=5.5,BT598&lt;=7.5),"5,5 a 7,5",IF(AND(BT598&gt;=8,BT598&lt;=10),"8 a 10",IF(AND(BT598&gt;=10.5,BT598&lt;=12.5),"10,5 a 12,5",IF(AND(BT598&gt;=13,BT598&lt;=15),"13 a 15",IF(AND(BT598&gt;=15.5,BT598&lt;=17.5),"15,5 a 17,5",IF(AND(BT598&gt;=18,BT598&lt;=20),"18 a 20","Fuera de rango"))))))))))))))))))</f>
        <v>0</v>
      </c>
      <c r="BV598" s="11" t="str">
        <f aca="false">IF(BT598="","",IF(BT598=0,"NORMA",IF(AND(BT598&gt;=-20,BT598&lt;=-18),2,IF(AND(BT598&gt;=-17.5,BT598&lt;=-15.5),2,IF(AND(BT598&gt;=-15,BT598&lt;=-13),3,IF(AND(BT598&gt;=-12.5,BT598&lt;=-10.5),4,IF(AND(BT598&gt;=-10,BT598&lt;=-8),5,IF(AND(BT598&gt;=-7.5,BT598&lt;=-5.5),6,IF(AND(BT598&gt;=-5,BT598&lt;=-3),7,IF(AND(BT598&gt;=-2.5,BT598&lt;=-0.5),8,IF(AND(BT598&gt;=0.5,BT598&lt;=2.5),9,IF(AND(BT598&gt;=3,BT598&lt;=5),10,IF(AND(BT598&gt;=5.5,BT598&lt;=7.5),11,IF(AND(BT598&gt;=8,BT598&lt;=10),12,IF(AND(BT598&gt;=10.5,BT598&lt;=12.5),13,IF(AND(BT598&gt;=13,BT598&lt;=15),14,IF(AND(BT598&gt;=15.5,BT598&lt;=17.5),15,IF(AND(BT598&gt;=18,BT598&lt;=20),16,"Fuera de rango"))))))))))))))))))</f>
        <v>NORMA</v>
      </c>
      <c r="BW598" s="9" t="n">
        <v>-3.5</v>
      </c>
      <c r="BX598" s="10" t="n">
        <f aca="false">18.5- (0.3*H598)</f>
        <v>1.1</v>
      </c>
      <c r="BY598" s="10" t="n">
        <f aca="false">(BW598)-(BX598)</f>
        <v>-4.6</v>
      </c>
      <c r="BZ598" s="10" t="str">
        <f aca="false">IF(BY598="","",IF(BY598&lt;-27.5,"De -30 a -28",IF(BY598&lt;-25,"De -27,5 a -25,5",IF(BY598&lt;-22.5,"De -25 a -23",IF(BY598&lt;-20,"De -22,5 a -20,5",IF(BY598&lt;-17.5,"De -20 a -18",IF(BY598&lt;-15,"De -17,5 a -15,5",IF(BY598&lt;-12.5,"De -15 a -13",IF(BY598&lt;-10,"De -12,5 a -10,5",IF(BY598&lt;-7.5,"De -10 a -8",IF(BY598&lt;-5,"De -7,5 a -5,5",IF(BY598&lt;-2.5,"De -5 a -3",IF(BY598&lt;0,"De -2,5 a -0,5",IF(BY598&lt;2.5,"De 0 a 2",IF(BY598&lt;5,"De 2,5 a 4,5",IF(BY598&lt;7.5,"De 5 a 7",IF(BY598&lt;10,"De 7,5 a 9,5",IF(BY598&lt;12.5,"De 10 a 12",IF(BY598&lt;15,"De 12,5 a 14,5",IF(BY598&lt;17.5,"De 15 a 17",IF(BY598&lt;20,"De 17,5 a 19,5",IF(BY598&lt;22.5,"De 20 a 22",IF(BY598&lt;25,"De 22,5 a 24,5",IF(BY598&lt;27.5,"De 25 a 27","De 27,5 a 30"))))))))))))))))))))))))</f>
        <v>De -5 a -3</v>
      </c>
      <c r="CA598" s="12" t="n">
        <f aca="false">IF(BY598="","",IF(BY598&lt;=-28,1,IF(BY598&lt;=-25.5,2,IF(BY598&lt;=-23,3,IF(BY598&lt;=-20.5,4,IF(BY598&lt;=-18,5,IF(BY598&lt;=-15.5,6,IF(BY598&lt;=-13,7,IF(BY598&lt;=-10.5,8,IF(BY598&lt;=-8,9,IF(BY598&lt;=-5.5,10,IF(BY598&lt;=-3,11,IF(BY598&lt;=-0.5,12,IF(BY598&lt;=2,13,IF(BY598&lt;=4.5,14,IF(BY598&lt;=7,15,IF(BY598&lt;=9.5,16,IF(BY598&lt;=12,17,IF(BY598&lt;=14.5,18,IF(BY598&lt;=17,19,IF(BY598&lt;=19.5,20,IF(BY598&lt;=22,21,IF(BY598&lt;=24.5,22,IF(BY598&lt;=27,23,IF(BY598&lt;=30,24,"Fuera de rango")))))))))))))))))))))))))</f>
        <v>11</v>
      </c>
      <c r="CB598" s="9" t="n">
        <v>-3.75</v>
      </c>
      <c r="CC598" s="10" t="n">
        <f aca="false">18.5- (0.3*H598)</f>
        <v>1.1</v>
      </c>
      <c r="CD598" s="10" t="n">
        <f aca="false">(CB598)-(CC598)</f>
        <v>-4.85</v>
      </c>
      <c r="CE598" s="10" t="str">
        <f aca="false">IF(CD598="","",IF(CD598&lt;-27.5,"De -30 a -28",IF(CD598&lt;-25,"De -27,5 a -25,5",IF(CD598&lt;-22.5,"De -25 a -23",IF(CD598&lt;-20,"De -22,5 a -20,5",IF(CD598&lt;-17.5,"De -20 a -18",IF(CD598&lt;-15,"De -17,5 a -15,5",IF(CD598&lt;-12.5,"De -15 a -13",IF(CD598&lt;-10,"De -12,5 a -10,5",IF(CD598&lt;-7.5,"De -10 a -8",IF(CD598&lt;-5,"De -7,5 a -5,5",IF(CD598&lt;-2.5,"De -5 a -3",IF(CD598&lt;0,"De -2,5 a -0,5",IF(CD598&lt;=2,"De 0 a 2",IF(CD598&lt;=4.5,"De 2,5 a 4,5",IF(CD598&lt;=7,"De 5 a 7",IF(CD598&lt;=9.5,"De 7,5 a 9,5",IF(CD598&lt;=12,"De 10 a 12",IF(CD598&lt;=14.5,"De 12,5 a 14,5",IF(CD598&lt;=17,"De 15 a 17",IF(CD598&lt;=19.5,"De 17,5 a 19,5",IF(CD598&lt;=22,"De 20 a 22",IF(CD598&lt;=24.5,"De 22,5 a 24,5",IF(CD598&lt;=27,"De 25 a 27","De 27,5 a 30"))))))))))))))))))))))))</f>
        <v>De -5 a -3</v>
      </c>
      <c r="CF598" s="12" t="n">
        <f aca="false">IF(CD598="","",IF(CD598&lt;-27.5,1,IF(CD598&lt;-25,2,IF(CD598&lt;-22.5,3,IF(CD598&lt;-20,4,IF(CD598&lt;-17.5,5,IF(CD598&lt;-15,6,IF(CD598&lt;-12.5,7,IF(CD598&lt;-10,8,IF(CD598&lt;-7.5,9,IF(CD598&lt;-5,10,IF(CD598&lt;-2.5,11,IF(CD598&lt;0,12,IF(CD598&lt;2.5,13,IF(CD598&lt;5,14,IF(CD598&lt;7.5,15,IF(CD598&lt;10,16,IF(CD598&lt;12.5,17,IF(CD598&lt;15,18,IF(CD598&lt;17.5,19,IF(CD598&lt;20,20,IF(CD598&lt;22.5,21,IF(CD598&lt;25,22,IF(CD598&lt;27.5,23,24))))))))))))))))))))))))</f>
        <v>11</v>
      </c>
      <c r="CG598" s="9" t="n">
        <v>-1.75</v>
      </c>
      <c r="CH598" s="10" t="str">
        <f aca="false">IF(CG598="","",IF(AND(CG598&gt;=-10,CG598&lt;=-9.5),"-10 a -9,5",IF(AND(CG598&gt;-9.5,CG598&lt;=-8.5),"-9 a -8,5",IF(AND(CG598&gt;-8.5,CG598&lt;=-7.5),"-8 a -7,5",IF(AND(CG598&gt;-7.5,CG598&lt;=-6.5),"-7 a -6,5",IF(AND(CG598&gt;-6.5,CG598&lt;=-5.5),"-6 a -5,5",IF(AND(CG598&gt;-5.5,CG598&lt;=-4.5),"-5 a -4,5",IF(AND(CG598&gt;-4.5,CG598&lt;=-3.5),"-4 a -3,5",IF(AND(CG598&gt;-3.5,CG598&lt;=-2.5),"-3 a -2,5",IF(CG598=-2.25,"-2,25",IF(AND(CG598&gt;-2.5,CG598&lt;=-1.5),"-2 a -1,5",IF(AND(CG598&gt;-1.5,CG598&lt;=-0.5),"-1 a -0,5",IF(AND(CG598&gt;-0.5,CG598&lt;=0.5),"0 a 0,5",IF(AND(CG598&gt;0.5,CG598&lt;=1.5),"1 a 1,5",IF(AND(CG598&gt;1.5,CG598&lt;=2.5),"2 a 2,5",IF(AND(CG598&gt;2.5,CG598&lt;=3.5),"3 a 3,5",IF(AND(CG598&gt;3.5,CG598&lt;=4.5),"4 a 4,5",IF(AND(CG598&gt;4.5,CG598&lt;=5.5),"5 a 5,5",IF(AND(CG598&gt;5.5,CG598&lt;=6.5),"6 a 6,5",IF(AND(CG598&gt;6.5,CG598&lt;=7.5),"7 a 7,5",IF(AND(CG598&gt;7.5,CG598&lt;=8.5),"8 a 8,5",IF(AND(CG598&gt;8.5,CG598&lt;=9.5),"9 a 9,5",IF(CG598&gt;=10,"10","Fuera de rango")))))))))))))))))))))))</f>
        <v>-2 a -1,5</v>
      </c>
      <c r="CI598" s="11" t="n">
        <f aca="false">IF(CG598="","",IF(CG598=-2.25,"NORMA",IF(CG598&lt;=-9.5,1,IF(CG598&lt;=-8.5,2,IF(CG598&lt;=-7.5,3,IF(CG598&lt;=-6.5,4,IF(CG598&lt;=-5.5,5,IF(CG598&lt;=-4.5,6,IF(CG598&lt;=-3.5,7,IF(CG598&lt;=-2.5,8,IF(CG598&lt;=-1.5,9,IF(CG598&lt;=-0.5,10,IF(CG598&lt;=0.5,11,IF(CG598&lt;=1.5,12,IF(CG598&lt;=2.5,13,IF(CG598&lt;=3.5,14,IF(CG598&lt;=4.5,15,IF(CG598&lt;=5.5,16,IF(CG598&lt;=6.5,17,IF(CG598&lt;=7.5,18,IF(CG598&lt;=8.5,19,IF(CG598&lt;=9.5,20,IF(CG598=10,21,"Fuera de rango")))))))))))))))))))))))</f>
        <v>9</v>
      </c>
      <c r="CJ598" s="9" t="n">
        <v>1.75</v>
      </c>
      <c r="CK598" s="10" t="str">
        <f aca="false">IF(CJ598="","",IF(AND(CJ598&gt;=-6,CJ598&lt;=-5.5),"-6 a -5,5",IF(AND(CJ598&gt;-5.5,CJ598&lt;=-4.5),"-5 a -4,5",IF(AND(CJ598&gt;-4.5,CJ598&lt;=-3.5),"-4 a -3,5",IF(AND(CJ598&gt;-3.5,CJ598&lt;=-2.5),"-3 a -2,5",IF(AND(CJ598&gt;-2.5,CJ598&lt;=-1.5),"-2 a -1,5",IF(AND(CJ598&gt;-1.5,CJ598&lt;=-0.5),"-1 a -0,5",IF(AND(CJ598&gt;-0.5,CJ598&lt;=0.5),"0 a 0,5",IF(AND(CJ598&gt;0.5,CJ598&lt;=1.5),"1 a 1,5",IF(AND(CJ598&gt;1.5,CJ598&lt;2.5),"2",IF(AND(CJ598&gt;=2.5,CJ598&lt;=3),"2,5 a 3",IF(AND(CJ598&gt;3,CJ598&lt;=4),"3,5 a 4",IF(AND(CJ598&gt;4,CJ598&lt;=5),"4,5 a 5",IF(AND(CJ598&gt;5,CJ598&lt;=6),"5,5 a 6",IF(AND(CJ598&gt;6,CJ598&lt;=7),"6,5 a 7",IF(AND(CJ598&gt;7,CJ598&lt;=8),"7,5 a 8",IF(AND(CJ598&gt;8,CJ598&lt;=9.5),"8,5 a 9,5",IF(CJ598=10,"10","Fuera de rango"))))))))))))))))))</f>
        <v>2</v>
      </c>
      <c r="CL598" s="11" t="str">
        <f aca="false">IF(CK598="","",IF(OR(CK598="-6 a -5,5",CK598="-6 - -5,5"),1,IF(OR(CK598="-5 a -4,5",CK598="-5 - -4,5"),2,IF(OR(CK598="-4 a -3,5",CK598="-4 - -3,5"),3,IF(OR(CK598="-3 a -2,5",CK598="-3 - -2,5"),4,IF(OR(CK598="-2 a -1,5",CK598="-2 - -1,5"),5,IF(OR(CK598="-1 a -0,5",CK598="-1 - -0,5"),6,IF(OR(CK598="0 a 0,5",CK598="0 - 0,5"),7,IF(OR(CK598="1 a 1,5",CK598="1 - 1,5"),8,IF(CK598="2","NORMA",IF(OR(CK598="2,5 a 3",CK598="2,5 - 3"),9,IF(OR(CK598="3,5 a 4",CK598="3,5 - 4"),10,IF(OR(CK598="4,5 a 5",CK598="4,5 - 5"),11,IF(OR(CK598="5,5 a 6",CK598="5,5 - 6"),12,IF(OR(CK598="6,5 a 7",CK598="6,5 - 7"),13,IF(OR(CK598="7,5 a 8",CK598="7,5 - 8"),14,IF(OR(CK598="8,5 a 9",CK598="8,5 - 9,5",CK598="9 a 9,5"),15,IF(CK598="10",15,IF(OR(CK598="0,5 a 1",CK598="0,5 - 1"),7,"Fuera de rango")))))))))))))))))))</f>
        <v>NORMA</v>
      </c>
      <c r="CO598" s="10" t="str">
        <f aca="false">IF(CM598&gt;0,"EME"," ")</f>
        <v> </v>
      </c>
      <c r="CQ598" s="10" t="str">
        <f aca="false">IF(CP598&gt;0,"0", " ")</f>
        <v> </v>
      </c>
      <c r="CR598" s="10" t="str">
        <f aca="false">IF(CP598&gt;0,"EME"," ")</f>
        <v> </v>
      </c>
      <c r="CS598" s="9" t="n">
        <v>0</v>
      </c>
      <c r="CV598" s="9" t="n">
        <v>0</v>
      </c>
      <c r="CY598" s="9" t="n">
        <v>-2</v>
      </c>
      <c r="DB598" s="9" t="n">
        <v>-1.5</v>
      </c>
      <c r="DC598" s="11" t="str">
        <f aca="false">IF(DB598&lt;0,"2"," ")</f>
        <v>2</v>
      </c>
      <c r="DD598" s="11" t="str">
        <f aca="false">IF(DB598&lt;0,"MIO"," ")</f>
        <v>MIO</v>
      </c>
      <c r="DE598" s="9" t="n">
        <v>0</v>
      </c>
      <c r="DF598" s="10" t="str">
        <f aca="false">IF(DE598&lt;0,"3"," ")</f>
        <v> </v>
      </c>
      <c r="DG598" s="10" t="str">
        <f aca="false">IF(DE598&lt;0,"AST"," ")</f>
        <v> </v>
      </c>
      <c r="DH598" s="9" t="n">
        <v>0</v>
      </c>
      <c r="DI598" s="10" t="str">
        <f aca="false">IF(DH598&lt;0,"3"," ")</f>
        <v> </v>
      </c>
      <c r="DJ598" s="10" t="str">
        <f aca="false">IF(DH598&lt;0,"AST"," ")</f>
        <v> </v>
      </c>
      <c r="DK598" s="9" t="n">
        <v>2</v>
      </c>
      <c r="DL598" s="10" t="str">
        <f aca="false">IF(DK598&gt;0,"4"," ")</f>
        <v>4</v>
      </c>
      <c r="DM598" s="10" t="str">
        <f aca="false">IF(DK598&gt;0,"PRE"," ")</f>
        <v>PRE</v>
      </c>
      <c r="DN598" s="9" t="n">
        <v>2</v>
      </c>
      <c r="DO598" s="10" t="str">
        <f aca="false">IF(DN598&gt;0,"4"," ")</f>
        <v>4</v>
      </c>
      <c r="DP598" s="10" t="str">
        <f aca="false">IF(DN598&gt;0,"PRE"," ")</f>
        <v>PRE</v>
      </c>
      <c r="DS598" s="12" t="str">
        <f aca="false">CONCATENATE(CO598,CU598,DA598,DG598,DM598)</f>
        <v>  PRE</v>
      </c>
      <c r="DT598" s="10" t="e">
        <f aca="false" t="array" ref="DT598">_xlfn.IFS(DS598="EME    ","0", DS598=" HIP   ","1", DS598="  MIO  ","2", DS598="   AST ","3", DS598="    PRE","4", DS598="EME   PRE","5", DS598=" HIP  PRE","6", DS598=" HIP AST ","7", DS598="  MIO PRE","8", DS598="  MIOAST ","9", DS598="   ASTPRE","10",DS598=" HIP ASTPRE","11", DS598="  MIOASTPRE","12", DS598="     ","0")</f>
        <v>#N/A</v>
      </c>
      <c r="DV598" s="1" t="e">
        <f aca="false" t="array" ref="DV598">_xlfn.IFS(DU598="SI","2", DU598="NO","1")</f>
        <v>#N/A</v>
      </c>
      <c r="DX598" s="11" t="str">
        <f aca="false">IF(DW598=0,"1","2")</f>
        <v>1</v>
      </c>
      <c r="DY598" s="11" t="str">
        <f aca="false" t="array" ref="DY598">_xlfn.IFS(DW598=0,"0", DW598=0.25, "1", DW598=0.5,"2", DW598=0.75,"3", DW598=1,"4",DW598=1.25,"5", DW598=1.5,"6", DW598=1.75,"7", DW598=2,"8")</f>
        <v>0</v>
      </c>
      <c r="EA598" s="11" t="str">
        <f aca="false">IF(DZ598=0,"1","2")</f>
        <v>1</v>
      </c>
      <c r="EB598" s="11" t="str">
        <f aca="false" t="array" ref="EB598">_xlfn.IFS(DZ598=0,"0", DZ598=0.25, "1", DZ598=0.5,"2", DZ598=0.75,"3", DZ598=1,"4",DZ598=1.25,"5", DZ598=1.5,"6", DZ598=1.75,"7", DZ598=2,"8")</f>
        <v>0</v>
      </c>
      <c r="ED598" s="10" t="str">
        <f aca="false">IF(EC598=0,"1","2")</f>
        <v>1</v>
      </c>
      <c r="EE598" s="11" t="str">
        <f aca="false" t="array" ref="EE598">_xlfn.IFS(EC598=0,"0", EC598=-0.25, "1", EC598=-0.5,"2", EC598=-0.75,"3", EC598=-1,"4",EC598=-1.25,"5", EC598=-1.5,"6", EC598=-1.75,"7", EC598=-2,"8", EC598=-2.25,"9",EC598=-2.5,"10", EC598=-2.75,"11", EC598=-3,"12", EC598=-3.25,"13", EC598=-3.5,"14", EC598=-3.75,"15",EC598=-4,"16")</f>
        <v>0</v>
      </c>
      <c r="EG598" s="10" t="str">
        <f aca="false">IF(EF598=0,"1","2")</f>
        <v>1</v>
      </c>
      <c r="EH598" s="11" t="str">
        <f aca="false" t="array" ref="EH598">_xlfn.IFS(EF598=0,"0", EF598=-0.25, "1", EF598=-0.5,"2", EF598=-0.75,"3", EF598=-1,"4",EF598=-1.25,"5", EF598=-1.5,"6", EF598=-1.75,"7", EF598=-2,"8", EF598=-2.25,"9",EF598=-2.5,"10", EF598=-2.75,"11", EF598=-3,"12", EF598=-3.25,"13", EF598=-3.5,"14", EF598=-3.75,"15",EF598=-4,"16")</f>
        <v>0</v>
      </c>
      <c r="EJ598" s="11" t="str">
        <f aca="false">IF(EI598=0,"1","2")</f>
        <v>1</v>
      </c>
      <c r="EK598" s="11" t="str">
        <f aca="false" t="array" ref="EK598">_xlfn.IFS(EI598=0,"0", EI598=-0.25, "1", EI598=-0.5,"2", EI598=-0.75,"3", EI598=-1,"4",EI598=-1.25,"5", EI598=-1.5,"6", EI598=-1.75,"7", EI598=-2,"8", EI598=-2.25,"9", EI598=-2.25,"9",EI598=-2.5,"10", EI598=-2.75,"11", EI598=-3,"12", EI598=-3.25,"13", EI598=-3.5,"14", EI598=-3.75,"15",EI598=-4,"16", EI598=0.25, "17", EI598=0.5, "18")</f>
        <v>0</v>
      </c>
      <c r="EM598" s="11" t="str">
        <f aca="false">IF(EL598=0,"1","2")</f>
        <v>1</v>
      </c>
      <c r="EN598" s="11" t="str">
        <f aca="false" t="array" ref="EN598">_xlfn.IFS(EL598=0.25,"17",EL598=0.5,"18", EL598=0,"0", EL598=-0.25, "1", EL598=-0.5,"2", EL598=-0.75,"3", EL598=-1,"4",EL598=-1.25,"5", EL598=-1.5,"6", EL598=-1.75,"7", EL598=-2,"8",EL598= -2.25,"9",EL598=-2.5,"10",EL598= -2.75,"11",EL598= -3,"12",EL598= -3.25,"13",EL598= -3.5,"14",EL598= -3.75,"15",EL598=-4,"16")</f>
        <v>0</v>
      </c>
      <c r="EP598" s="11" t="str">
        <f aca="false">IF(EO598=0,"1","2")</f>
        <v>1</v>
      </c>
      <c r="EQ598" s="11" t="str">
        <f aca="false" t="array" ref="EQ598">_xlfn.IFS(EO598=0,"0", EO598=0.25, "1", EO598=0.5,"2", EO598=0.75,"3", EO598=1,"4",EO598=1.25,"5", EO598=1.5,"6", EO598=1.75,"7", EO598=2,"8", EO598=2.25,"9", EO598=2.25,"9",EO598=2.5,"10", EO598=2.75,"11", EO598=3,"12", EO598=3.25,"13", EO598=3.5,"14", EO598=3.75,"15",EO598=4,"16", EO598=-0.25, "17", bq=-0.5, "18")</f>
        <v>0</v>
      </c>
      <c r="ES598" s="11" t="str">
        <f aca="false">IF(ER598=0,"1","2")</f>
        <v>1</v>
      </c>
      <c r="ET598" s="11" t="str">
        <f aca="false" t="array" ref="ET598">_xlfn.IFS(ER598=0,"0", ER598=0.25, "1", ER598=0.5,"2", ER598=0.75,"3", ER598=1,"4",ER598=1.25,"5", ER598=1.5,"6", ER598=1.75,"7", ER598=2,"8", ER598=2.25,"9", ER598=2.25,"9",ER598=2.5,"10", ER598=2.75,"11", ER598=3,"12", ER598=3.25,"13", ER598=3.5,"14", ER598=3.75,"15",ER598=4,"16", ER598=-0.25, "17", bq=-0.5, "18")</f>
        <v>0</v>
      </c>
      <c r="EV598" s="14" t="e">
        <f aca="false">VLOOKUP(EU598,LEYENDA!$G$2:$H$8,2,TRUE())</f>
        <v>#N/A</v>
      </c>
      <c r="EW598" s="14" t="e">
        <f aca="false" t="array" ref="EW598">_xlfn.IFS(EV598="0-5","1", EV598="6-12","2", EV598="13-18","3", EV598="19-24","4", EV598="25-36","5", EV598="37-48","6", EV598="49-60","7")</f>
        <v>#N/A</v>
      </c>
    </row>
    <row r="599" customFormat="false" ht="13.5" hidden="false" customHeight="false" outlineLevel="0" collapsed="false">
      <c r="A599" s="1" t="n">
        <v>236</v>
      </c>
      <c r="B599" s="2" t="n">
        <v>5</v>
      </c>
      <c r="C599" s="33" t="n">
        <v>44445</v>
      </c>
      <c r="E599" s="5" t="str">
        <f aca="false">VLOOKUP(A599,'286'!$A$3:$J$6279,10,FALSE())</f>
        <v>OTERO ALONSO, INMACULADA</v>
      </c>
      <c r="F599" s="4" t="str">
        <f aca="false">VLOOKUP(A599,'286'!$A$3:$I$1768,3,FALSE())</f>
        <v>OAIN</v>
      </c>
      <c r="G599" s="6" t="n">
        <f aca="false">VLOOKUP(A599,'286'!$A$3:$I$1768,4,FALSE())</f>
        <v>22502</v>
      </c>
      <c r="H599" s="7" t="n">
        <f aca="false">YEAR(C599)-YEAR(G599)</f>
        <v>60</v>
      </c>
      <c r="I599" s="1" t="str">
        <f aca="false">VLOOKUP(H599,LEYENDA!$C$2:$D$6,2,TRUE())</f>
        <v>41-60</v>
      </c>
      <c r="J599" s="5" t="str">
        <f aca="false">VLOOKUP(A599,'286'!$A$3:$I$1768,7,FALSE())</f>
        <v>M</v>
      </c>
      <c r="K599" s="8" t="n">
        <f aca="false">VLOOKUP(A599,'286'!$A$3:$I$1768,2,FALSE())</f>
        <v>0</v>
      </c>
      <c r="L599" s="4" t="str">
        <f aca="false">VLOOKUP(A599,'286'!$A$3:$I$1768,8,FALSE())</f>
        <v>D</v>
      </c>
      <c r="M599" s="4" t="str">
        <f aca="false">VLOOKUP(A599,'286'!$A$3:$I$1768,9,FALSE())</f>
        <v>I</v>
      </c>
      <c r="N599" s="8" t="str">
        <f aca="false">IF(R599=O599, "MISMA","CONTRARIA")</f>
        <v>CONTRARIA</v>
      </c>
      <c r="O599" s="8" t="str">
        <f aca="false" t="array" ref="O599">_xlfn.IFS(L599="D","1", L599="I","2")</f>
        <v>1</v>
      </c>
      <c r="P599" s="8" t="e">
        <f aca="false" t="array" ref="P599">_xlfn.IFS(K599="OD","1", K599="OI","2")</f>
        <v>#N/A</v>
      </c>
      <c r="Q599" s="1" t="str">
        <f aca="false" t="array" ref="Q599">_xlfn.IFS(J599="M","1", J599="H","2")</f>
        <v>1</v>
      </c>
      <c r="R599" s="8" t="str">
        <f aca="false" t="array" ref="R599">_xlfn.IFS(M599="D","1", M599="I","2")</f>
        <v>2</v>
      </c>
      <c r="S599" s="1" t="str">
        <f aca="false" t="array" ref="S599">_xlfn.IFS(N599="CONTRARIA", "1",N599= "MISMA","2")</f>
        <v>1</v>
      </c>
      <c r="T599" s="1" t="str">
        <f aca="false" t="array" ref="T599">_xlfn.IFS(I599="0-12","1", I599="13-24","2", I599="25-40","3", I599="41-60","4", I599="61-100","5")</f>
        <v>4</v>
      </c>
      <c r="U599" s="9" t="n">
        <v>-2</v>
      </c>
      <c r="V599" s="10" t="str">
        <f aca="false">IF(U599="","",IF(AND(U599&gt;=-9,U599&lt;=-6.5),"-9 a -6,5",IF(AND(U599&gt;=-6,U599&lt;=-3.5),"-6 a -3,5",IF(AND(U599&gt;=-3,U599&lt;=-1),"-3 a -1",IF(U599=-0.5,"-0,5",IF(AND(U599&gt;=0,U599&lt;=2.5),"0 a 2,5",IF(AND(U599&gt;=3,U599&lt;=5.5),"3 a 5,5",IF(AND(U599&gt;=6,U599&lt;=8.5),"6 a 8,5",IF(AND(U599&gt;=9,U599&lt;=20),"9 a 20","Fuera de rango")))))))))</f>
        <v>-3 a -1</v>
      </c>
      <c r="W599" s="11" t="n">
        <f aca="false">IF(V599="","",IF(V599="-9 a -6,5",2,IF(V599="-6 a -3,5",3,IF(V599="-3 a -1",4,IF(V599="-0,5","NORMA",IF(V599="0 a 2,5",5,IF(V599="3 a 5,5",6,IF(V599="6 a 8,5",7,IF(V599="9 a 20",8,"Fuera de rango")))))))))</f>
        <v>4</v>
      </c>
      <c r="X599" s="9" t="n">
        <v>7</v>
      </c>
      <c r="Y599" s="11" t="str">
        <f aca="false">IF(X599="","",IF(AND(X599&gt;=0,X599&lt;=4),"0 a 4",IF(AND(X599&gt;=4.5,X599&lt;=8.5),"4,5 a 8,5",IF(X599=9,"9",IF(AND(X599&gt;=9.5,X599&lt;=13),"9,5 a 13",IF(AND(X599&gt;=13.5,X599&lt;=20),"13,5 a 20",IF(AND(X599&gt;=20.5,X599&lt;=35),"20,5 a 35","Fuera de rango")))))))</f>
        <v>4,5 a 8,5</v>
      </c>
      <c r="Z599" s="11" t="n">
        <f aca="false">IF(Y599="","",IF(Y599="0 a 4",1,IF(Y599="4,5 a 8,5",2,IF(Y599="9","NORMA",IF(Y599="9,5 a 13",3,IF(Y599="13,5 a 20",4,IF(Y599="20,5 a 35",5,"Fuera de rango")))))))</f>
        <v>2</v>
      </c>
      <c r="AA599" s="9" t="n">
        <v>11</v>
      </c>
      <c r="AB599" s="10" t="str">
        <f aca="false">IF(AA599="","",IF(AND(AA599&gt;=0,AA599&lt;=9),"0 a 9",IF(AND(AA599&gt;=9.5,AA599&lt;=18.5),"9,5 a 18,5",IF(AA599=19,"19",IF(AND(AA599&gt;=19.5,AA599&lt;=28),"19,5 a 28",IF(AND(AA599&gt;=28.5,AA599&lt;=40),"28,5 a 40","Fuera de rango"))))))</f>
        <v>9,5 a 18,5</v>
      </c>
      <c r="AC599" s="11" t="n">
        <f aca="false" t="array" ref="AC599">_xlfn.IFS(AB599="","",AB599="0 a 9",1,AB599="9,5 a 18,5",2,AB599="19","NORMA",AB599="19,5 a 28",3,AB599="28,5 a 40",4,TRUE(),"Fuera de rango")</f>
        <v>2</v>
      </c>
      <c r="AD599" s="9" t="n">
        <v>2</v>
      </c>
      <c r="AE599" s="10" t="str">
        <f aca="false">IF(AD599="","",IF(AND(AD599&gt;=-10,AD599&lt;=0),"De -10 a 0",IF(AND(AD599&gt;=0.5,AD599&lt;=9.5),"0,5 a 9,5",IF(AD599=10,"10",IF(AND(AD599&gt;=10.5,AD599&lt;=20),"10,5 a 20",IF(AND(AD599&gt;=20.5,AD599&lt;=40),"20,5 a 40","Fuera de rango"))))))</f>
        <v>0,5 a 9,5</v>
      </c>
      <c r="AF599" s="12" t="n">
        <f aca="false">IF(AD599="","",IF(AND(AD599&gt;=-10,AD599&lt;=0),1,IF(AND(AD599&gt;=0.5,AD599&lt;=9.5),2,IF(AD599=10,"NORMA",IF(AND(AD599&gt;=10.5,AD599&lt;=20),3,IF(AND(AD599&gt;=20.5,AD599&lt;=40),4,""))))))</f>
        <v>2</v>
      </c>
      <c r="AG599" s="9" t="n">
        <v>9</v>
      </c>
      <c r="AH599" s="10" t="str">
        <f aca="false">IF(AG599="","",IF(AND(AG599&gt;=0,AG599&lt;=4),"0 a 4",IF(AND(AG599&gt;=4.5,AG599&lt;=8.5),"4,5 a 8,5",IF(AG599=9,"9",IF(AND(AG599&gt;=9.5,AG599&lt;=13),"9,5 a 13",IF(AND(AG599&gt;=13.5,AG599&lt;=25),"13,5 a 25","Fuera de rango"))))))</f>
        <v>9</v>
      </c>
      <c r="AI599" s="10" t="str">
        <f aca="false">IF(AH599="","",IF(AH599="0 a 4",1,IF(AH599="4,5 a 8,5",2,IF(AH599="9","NORMA",IF(AH599="9,5 a 13",3,IF(AH599="13,5 a 25",4,""))))))</f>
        <v>NORMA</v>
      </c>
      <c r="AJ599" s="9" t="n">
        <v>6</v>
      </c>
      <c r="AK599" s="10" t="str">
        <f aca="false">IF(AJ599="","",IF(AND(AJ599&gt;=-15,AJ599&lt;=-10.5),"-15 a -10,5",IF(AND(AJ599&gt;=-10,AJ599&lt;=-4),"-10 a -4",IF(AND(AJ599&gt;=-4.5,AJ599&lt;=0),"-4,5 a 0",IF(AND(AJ599&gt;=0.5,AJ599&lt;=4.5),"0,5 a 4,5",IF(AJ599=5,"5",IF(AND(AJ599&gt;=5.5,AJ599&lt;=10),"5,5 a 10",IF(AND(AJ599&gt;=10.5,AJ599&lt;=20),"10,5 a 20","Fuera de rango"))))))))</f>
        <v>5,5 a 10</v>
      </c>
      <c r="AL599" s="11" t="n">
        <f aca="false">IF(AK599="","",IF(AK599="-15 a -10,5",1,IF(AK599="-10 a -4",2,IF(AK599="-4,5 a 0",3,IF(AK599="0,5 a 4,5",4,IF(AK599="5","NORMA",IF(AK599="5,5 a 10",5,IF(AK599="10,5 a 20",6,"Error"))))))))</f>
        <v>5</v>
      </c>
      <c r="AM599" s="9" t="n">
        <v>-2</v>
      </c>
      <c r="AN599" s="10" t="str">
        <f aca="false">IF(AM599="","",IF(AND(AM599&gt;=-7.5,AM599&lt;=-5.5),"-7,5 a -5,5",IF(AND(AM599&gt;=-5,AM599&lt;=-3),"-5 a -3",IF(AND(AM599&gt;=-2.5,AM599&lt;=-0.5),"-2,5 a -0,5",IF(AM599=0,"0,00",IF(AND(AM599&gt;=0.5,AM599&lt;=2.5),"0,5 a 2,5",IF(AND(AM599&gt;=3,AM599&lt;=5),"3 a 5",IF(AND(AM599&gt;=5.5,AM599&lt;=7.5),"5,5 a 7,5",IF(AND(AM599&gt;=8,AM599&lt;=10),"8 a 10","Fuera de rango")))))))))</f>
        <v>-2,5 a -0,5</v>
      </c>
      <c r="AO599" s="11" t="n">
        <f aca="false">IF(AN599="","",IF(AN599="-7,5 a -5,5",1,IF(AN599="-5 a -3",2,IF(AN599="-2,5 a -0,5",3,IF(AN599="0,00","NORMA",IF(AN599="0,5 a 2,5",4,IF(AN599="3 a 5",5,IF(AN599="5,5 a 7,5",6,IF(AN599="8 a 10",7,"Error")))))))))</f>
        <v>3</v>
      </c>
      <c r="AP599" s="9" t="n">
        <v>-8</v>
      </c>
      <c r="AQ599" s="10" t="str">
        <f aca="false">IF(AP599="","",IF(AND(AP599&gt;=-20,AP599&lt;=-9.5),"-20 a -9,5",IF(AND(AP599&gt;=-9,AP599&lt;=-6.5),"-9 a -6,5",IF(AP599=-6,"-6",IF(AND(AP599&gt;=-5.5,AP599&lt;=-3),"-5,5 a -3",IF(AND(AP599&gt;=-2.5,AP599&lt;=0),"-2,5 a 0",IF(AND(AP599&gt;=0.5,AP599&lt;=3),"0,5 a 3",IF(AND(AP599&gt;=3.5,AP599&lt;=6),"3,5 a 6",IF(AND(AP599&gt;=6.5,AP599&lt;=9),"6,5 a 9",IF(AND(AP599&gt;=9.5,AP599&lt;=20),"9,5 a 20","Fuera de rango"))))))))))</f>
        <v>-9 a -6,5</v>
      </c>
      <c r="AR599" s="11" t="n">
        <f aca="false">IF(AQ599="","",IF(AQ599="-20 a -9,5",1,IF(AQ599="-9 a -6,5",2,IF(AQ599="-6","NORMA",IF(AQ599="-5,5 a -3",3,IF(AQ599="-2,5 a 0",4,IF(AQ599="0,5 a 3",5,IF(AQ599="3,5 a 6",6,IF(AQ599="6,5 a 9",7,IF(AQ599="9,5 a 20",8,""))))))))))</f>
        <v>2</v>
      </c>
      <c r="AS599" s="9" t="n">
        <v>-1</v>
      </c>
      <c r="AT599" s="10" t="str">
        <f aca="false">IF(AS599="","",IF(AND(AS599&gt;=-16,AS599&lt;=-14),"-16 a -14",IF(AND(AS599&gt;=-13.5,AS599&lt;=-11.5),"-13,5 a -11,5",IF(AND(AS599&gt;=-11,AS599&lt;=-9),"-11 a -9",IF(AND(AS599&gt;=-8.5,AS599&lt;=-6.5),"-8,5 a -6,5",IF(AND(AS599&gt;=-6,AS599&lt;=-4),"-6 a -4",IF(AND(AS599&gt;=-3.5,AS599&lt;=-1.5),"-3,5 a -1,5",IF(AND(AS599&gt;=-1,AS599&lt;=1),"-1 a 1",IF(AND(AS599&gt;=1.5,AS599&lt;=3.5),"1,5 a 3,5",IF(AND(AS599&gt;=4,AS599&lt;=6),"4 a 6",IF(AND(AS599&gt;=6.5,AS599&lt;=8.5),"6,5 a 8,5",IF(AND(AS599&gt;=9,AS599&lt;=11),"9 a 11",IF(AND(AS599&gt;=11.5,AS599&lt;=13.5),"11,5 a 13,5",IF(AND(AS599&gt;=14,AS599&lt;=16),"14 a 16",IF(AND(AS599&gt;=16.5,AS599&lt;=18.5),"16,5 a 18,5",IF(AND(AS599&gt;=19,AS599&lt;=21),"19 a 21","Fuera de rango"))))))))))))))))</f>
        <v>-1 a 1</v>
      </c>
      <c r="AU599" s="11" t="n">
        <f aca="false" t="array" ref="AU599">IF(AT599="","",_xlfn.IFS(AT599="-16 a -14",1,AT599="-13,5 a -11,5",2,AT599="-11 a -9",3,AT599="-8,5 a -6,5",4,AT599="-6 a -4",5,AT599="-3,5 a -1,5",6,AT599="-1 a 1",7,AT599="1,5 a 3,5",8,AT599="4 a 6","NORMA",AT599="6,5 a 8,5",9,AT599="9 a 11",10,AT599="11,5 a 13,5",11,AT599="14 a 16",12,AT599="16,5 a 18,5",13,AT599="19 a 21",14,TRUE(),""))</f>
        <v>7</v>
      </c>
      <c r="AV599" s="9" t="n">
        <v>2</v>
      </c>
      <c r="AW599" s="10" t="str">
        <f aca="false">IF(AV599="","",IF(AND(AV599&gt;=-1,AV599&lt;=-0.5),"-1 a -0,5",IF(AND(AV599&gt;-0.5,AV599&lt;=0),"De -0,5 a 0",IF(AND(AV599&gt;=0.25,AV599&lt;=0.75),"0,25 a 0,75",IF(AND(AV599&gt;=1,AV599&lt;=1.5),"1 a 1,5",IF(AND(AV599&gt;=1.75,AV599&lt;=2.25),"1,75 a 2,25",IF(AND(AV599&gt;=2.5,AV599&lt;=3),"2,5 a 3",IF(AND(AV599&gt;=3.25,AV599&lt;=3.75),"3,25 a 3,75","Fuera de rango"))))))))</f>
        <v>1,75 a 2,25</v>
      </c>
      <c r="AX599" s="10" t="n">
        <f aca="false">IF(AW599="","",IF(OR(AW599="-1 a -0,5",AW599="-1 a -0.5"),1,IF(OR(AW599="De -0,5 a 0",AW599="-0,5 a 0",AW599="De -0.5 a 0"),2,IF(OR(AW599="0,25 a 0,75",AW599="0.25 a 0.75"),"NORMA",IF(OR(AW599="1 a 1,5",AW599="1 a 1.5"),3,IF(OR(AW599="1,75 a 2,25",AW599="1.75 a 2.25"),4,IF(OR(AW599="2,5 a 3",AW599="2.5 a 3"),5,IF(OR(AW599="3,25 a 3,75",AW599="3.25 a 3.75"),6,""))))))))</f>
        <v>4</v>
      </c>
      <c r="AY599" s="9" t="n">
        <v>-8</v>
      </c>
      <c r="AZ599" s="10" t="str">
        <f aca="false">IF(AY599="","",IF(AND(AY599&gt;=-20,AY599&lt;=-9.5),"-20 a -9,5",IF(AND(AY599&gt;=-9,AY599&lt;=-6.5),"-9 a -6,5",IF(AY599=-6,"-6",IF(AND(AY599&gt;=-5.5,AY599&lt;=-3),"-5,5 a -3",IF(AND(AY599&gt;=-2.5,AY599&lt;=0),"-2,5 a 0",IF(AND(AY599&gt;=0.5,AY599&lt;=3),"0,5 a 3",IF(AND(AY599&gt;=3.5,AY599&lt;=6),"3,5 a 6","Fuera de rango"))))))))</f>
        <v>-9 a -6,5</v>
      </c>
      <c r="BA599" s="11" t="n">
        <f aca="false">IF(AZ599="","",IF(AZ599="-20 a -9,5",1,IF(AZ599="-9 a -6,5",2,IF(AZ599="-6","NORMA",IF(AZ599="-5,5 a -3",3,IF(AZ599="-2,5 a 0",4,IF(AZ599="0,5 a 3",5,IF(AZ599="3,5 a 6",6,""))))))))</f>
        <v>2</v>
      </c>
      <c r="BB599" s="9" t="n">
        <v>0</v>
      </c>
      <c r="BC599" s="10" t="str">
        <f aca="false" t="array" ref="BC599">IF(BB599="","",_xlfn.IFS(AND(BB599&gt;=0,BB599&lt;=2),"0 a 2",AND(BB599&gt;=2.5,BB599&lt;=4.5),"2,5 a 4,5",AND(BB599&gt;=5,BB599&lt;=7),"5 a 7",AND(BB599&gt;=7.5,BB599&lt;=9.5),"7,5 a 9,5",AND(BB599&gt;=10,BB599&lt;=12),"10 a 12",AND(BB599&gt;=12.5,BB599&lt;=14.5),"12,5 a 14,5",BB599=15,"15",AND(BB599&gt;=15.5,BB599&lt;=17.5),"15,5 a 17,5",AND(BB599&gt;=18,BB599&lt;=20),"18 a 20",AND(BB599&gt;=20.5,BB599&lt;=22.5),"20,5 a 22,5",AND(BB599&gt;=23,BB599&lt;=25),"23 a 25",TRUE(),"Fuera de rango"))</f>
        <v>0 a 2</v>
      </c>
      <c r="BD599" s="11" t="n">
        <f aca="false" t="array" ref="BD599">IF(BC599="","",_xlfn.IFS(BC599="0 a 2",1,BC599="2,5 a 4,5",2,BC599="5 a 7",3,BC599="7,5 a 9,5",4,BC599="10 a 12",5,BC599="12,5 a 14,5",6,BC599="15","NORMA",BC599="15,5 a 17,5",7,BC599="18 a 20",8,BC599="20,5 a 22,5",9,BC599="23 a 25",10,TRUE(),"Fuera de rango"))</f>
        <v>1</v>
      </c>
      <c r="BE599" s="9" t="n">
        <v>17</v>
      </c>
      <c r="BF599" s="10" t="str">
        <f aca="false">IF(BE599="","",IF(AND(BE599&gt;=-20,BE599&lt;=-10),"-20 a -10",IF(AND(BE599&gt;=-9.5,BE599&lt;=0.5),"-9,5 a 0,5",IF(AND(BE599&gt;=1,BE599&lt;=11),"1 a 11",IF(AND(BE599&gt;=11.5,BE599&lt;=20.5),"11,5 a 20,5",IF(BE599=21,"21",IF(AND(BE599&gt;=21.5,BE599&lt;=31.5),"21,5 a 31,5",IF(AND(BE599&gt;=32,BE599&lt;=42),"32 a 42","Fuera de rango"))))))))</f>
        <v>11,5 a 20,5</v>
      </c>
      <c r="BG599" s="11" t="n">
        <f aca="false">IF(BF599="","",IF(BF599="-20 a -10",1,IF(BF599="-9,5 a 0,5",2,IF(BF599="1 a 11",3,IF(BF599="11,5 a 20,5",4,IF(BF599="21","NORMA",IF(BF599="21,5 a 31,5",5,IF(BF599="32 a 42",6,""))))))))</f>
        <v>4</v>
      </c>
      <c r="BH599" s="9" t="n">
        <v>9</v>
      </c>
      <c r="BI599" s="10" t="str">
        <f aca="false">IF(BH599="","",IF(AND(BH599&gt;=-20,BH599&lt;=-15),"-20 a -15",IF(AND(BH599&gt;=-14.5,BH599&lt;=-9.5),"-14,5 a -9,5",IF(AND(BH599&gt;=-9,BH599&lt;=-4),"-9 a -4",IF(AND(BH599&gt;=-3.5,BH599&lt;=2.5),"-3,5 a 2,5",IF(AND(BH599&gt;=3,BH599&lt;=8),"3 a 8",IF(AND(BH599&gt;=8.5,BH599&lt;=14.5),"8,5 a 14,5",IF(BH599=15,"15",IF(AND(BH599&gt;=15.5,BH599&lt;=20.5),"15,5 a 20,5",IF(AND(BH599&gt;=21,BH599&lt;=26),"21 a 26","Fuera de rango"))))))))))</f>
        <v>8,5 a 14,5</v>
      </c>
      <c r="BJ599" s="11" t="n">
        <f aca="false">IF(BI599="","",IF(BI599="-20 a -15",1,IF(BI599="-14,5 a -9,5",2,IF(BI599="-9 a -4",3,IF(BI599="-3,5 a 2,5",4,IF(BI599="3 a 8",5,IF(BI599="8,5 a 14,5",6,IF(BI599="15","NORMA",IF(BI599="15,5 a 20,5",7,IF(BI599="21 a 26",8,IF(BI599="26,5 a 31,5",9,"")))))))))))</f>
        <v>6</v>
      </c>
      <c r="BK599" s="9" t="n">
        <v>0</v>
      </c>
      <c r="BL599" s="10" t="str">
        <f aca="false">IF(BK599="","",IF(AND(BK599&gt;=0,BK599&lt;=2),"0 - 2",IF(AND(BK599&gt;=2.5,BK599&lt;=4.5),"2,5 - 4,5",IF(AND(BK599&gt;=5,BK599&lt;=7),"5 - 7",IF(AND(BK599&gt;=7.5,BK599&lt;=9.5),"7,5 - 9,5",IF(AND(BK599&gt;=10,BK599&lt;=12),"10 - 12",IF(AND(BK599&gt;=12.5,BK599&lt;=13.5),"12,5 - 13,5",IF(BK599=14,"14",IF(AND(BK599&gt;=14.5,BK599&lt;=16.5),"14,5 - 16,5",IF(AND(BK599&gt;=17,BK599&lt;=19),"17 - 19",IF(AND(BK599&gt;=19.5,BK599&lt;=21.5),"19,5 - 21,5",IF(AND(BK599&gt;=22,BK599&lt;=24),"22 - 24",IF(AND(BK599&gt;=24.5,BK599&lt;=26.5),"24,5 - 26,5",IF(AND(BK599&gt;=27,BK599&lt;=29),"27 - 29",IF(AND(BK599&gt;=29.5,BK599&lt;=30),"29,5 - 30","Fuera de rango")))))))))))))))</f>
        <v>0 - 2</v>
      </c>
      <c r="BM599" s="11" t="n">
        <f aca="false">IF(BL599="","",IF(BL599="0 - 2",1,IF(BL599="2,5 - 4,5",2,IF(BL599="5 - 7",3,IF(BL599="7,5 - 9,5",4,IF(BL599="10 - 12",5,IF(BL599="12,5 - 13,5",6,IF(BL599="14","NORMA",IF(BL599="14,5 - 16,5",7,IF(BL599="17 - 19",8,IF(BL599="19,5 - 21,5",9,IF(BL599="22 - 24",10,IF(BL599="24,5 - 26,5",11,IF(BL599="27 - 29",12,IF(BL599="29,5 - 30",13,"")))))))))))))))</f>
        <v>1</v>
      </c>
      <c r="BN599" s="9" t="n">
        <v>21</v>
      </c>
      <c r="BO599" s="11" t="str">
        <f aca="false">IF(BN599="","",IF(AND(BN599&gt;=-20,BN599&lt;=-10),"-20 a -10",IF(AND(BN599&gt;=-9.5,BN599&lt;=0.5),"-9,5 a 0,5",IF(AND(BN599&gt;=1,BN599&lt;=11),"1 a 11",IF(AND(BN599&gt;=11.5,BN599&lt;=21.5),"11,5 a 21,5",IF(BN599=22,"22",IF(AND(BN599&gt;=22.5,BN599&lt;=32.5),"22,5 a 32,5",IF(AND(BN599&gt;=33,BN599&lt;=43),"33 a 43","Fuera de rango"))))))))</f>
        <v>11,5 a 21,5</v>
      </c>
      <c r="BP599" s="11" t="n">
        <f aca="false">IF(BO599="","",IF(BO599="-20 a -10",1,IF(BO599="-9,5 a 0,5",2,IF(BO599="1 a 11",3,IF(BO599="11,5 a 21,5",4,IF(BO599="22","NORMA",IF(BO599="22,5 a 32,5",5,IF(BO599="33 a 43",6,""))))))))</f>
        <v>4</v>
      </c>
      <c r="BQ599" s="9" t="n">
        <v>11</v>
      </c>
      <c r="BR599" s="10" t="str">
        <f aca="false">IF(BQ599="","",IF(AND(BQ599&gt;=-20,BQ599&lt;=-15),"-20 a -15",IF(AND(BQ599&gt;=-14.5,BQ599&lt;=-9.5),"-14,5 a -9,5",IF(AND(BQ599&gt;=-9,BQ599&lt;=-4),"-9 a -4",IF(AND(BQ599&gt;=-3.5,BQ599&lt;=2.5),"-3,5 a 2,5",IF(AND(BQ599&gt;=3,BQ599&lt;=8),"3 a 8",IF(AND(BQ599&gt;=8.5,BQ599&lt;=13.5),"8,5 a 13,5",IF(AND(BQ599&gt;=14,BQ599&lt;=17.5),"14 a 17,5",IF(BQ599=18,"18",IF(AND(BQ599&gt;=18.5,BQ599&lt;=23.5),"18,5 a 23,5",IF(AND(BQ599&gt;=24,BQ599&lt;=29),"24 a 29",IF(AND(BQ599&gt;=29.5,BQ599&lt;=34.5),"29,5 a 34,5",IF(AND(BQ599&gt;=35,BQ599&lt;=40),"35 a 40","Fuera de rango")))))))))))))</f>
        <v>8,5 a 13,5</v>
      </c>
      <c r="BS599" s="11" t="n">
        <f aca="false">IF(BR599="","",IF(BR599="-20 a -15",1,IF(BR599="-14,5 a -9,5",2,IF(BR599="-9 a -4",3,IF(BR599="-3,5 a 2,5",4,IF(BR599="3 a 8",5,IF(BR599="8,5 a 13,5",6,IF(BR599="14 a 17,5",7,IF(BR599="18","NORMA",IF(BR599="18,5 a 23,5",8,IF(BR599="24 a 29",9,IF(BR599="29,5 a 34,5",10,IF(BR599="35 a 40",11,"")))))))))))))</f>
        <v>6</v>
      </c>
      <c r="BT599" s="9" t="n">
        <v>0</v>
      </c>
      <c r="BU599" s="10" t="str">
        <f aca="false">IF(BT599="","",IF(AND(BT599&gt;=-20,BT599&lt;=-18),"-20 a -18",IF(AND(BT599&gt;=-17.5,BT599&lt;=-15.5),"-17,5 a -15,5",IF(AND(BT599&gt;=-15,BT599&lt;=-13),"-15 a -13",IF(AND(BT599&gt;=-12.5,BT599&lt;=-10.5),"-12,5 a -10,5",IF(AND(BT599&gt;=-10,BT599&lt;=-8),"-10 a -8",IF(AND(BT599&gt;=-7.5,BT599&lt;=-5.5),"-7,5 a -5,5",IF(AND(BT599&gt;=-5,BT599&lt;=-3),"-5 a -3",IF(AND(BT599&gt;=-2.5,BT599&lt;=-0.5),"-2,5 a -0,5",IF(BT599=0,"0",IF(AND(BT599&gt;=0.5,BT599&lt;=2.5),"0,5 a 2,5",IF(AND(BT599&gt;=3,BT599&lt;=5),"3 a 5",IF(AND(BT599&gt;=5.5,BT599&lt;=7.5),"5,5 a 7,5",IF(AND(BT599&gt;=8,BT599&lt;=10),"8 a 10",IF(AND(BT599&gt;=10.5,BT599&lt;=12.5),"10,5 a 12,5",IF(AND(BT599&gt;=13,BT599&lt;=15),"13 a 15",IF(AND(BT599&gt;=15.5,BT599&lt;=17.5),"15,5 a 17,5",IF(AND(BT599&gt;=18,BT599&lt;=20),"18 a 20","Fuera de rango"))))))))))))))))))</f>
        <v>0</v>
      </c>
      <c r="BV599" s="11" t="str">
        <f aca="false">IF(BT599="","",IF(BT599=0,"NORMA",IF(AND(BT599&gt;=-20,BT599&lt;=-18),2,IF(AND(BT599&gt;=-17.5,BT599&lt;=-15.5),2,IF(AND(BT599&gt;=-15,BT599&lt;=-13),3,IF(AND(BT599&gt;=-12.5,BT599&lt;=-10.5),4,IF(AND(BT599&gt;=-10,BT599&lt;=-8),5,IF(AND(BT599&gt;=-7.5,BT599&lt;=-5.5),6,IF(AND(BT599&gt;=-5,BT599&lt;=-3),7,IF(AND(BT599&gt;=-2.5,BT599&lt;=-0.5),8,IF(AND(BT599&gt;=0.5,BT599&lt;=2.5),9,IF(AND(BT599&gt;=3,BT599&lt;=5),10,IF(AND(BT599&gt;=5.5,BT599&lt;=7.5),11,IF(AND(BT599&gt;=8,BT599&lt;=10),12,IF(AND(BT599&gt;=10.5,BT599&lt;=12.5),13,IF(AND(BT599&gt;=13,BT599&lt;=15),14,IF(AND(BT599&gt;=15.5,BT599&lt;=17.5),15,IF(AND(BT599&gt;=18,BT599&lt;=20),16,"Fuera de rango"))))))))))))))))))</f>
        <v>NORMA</v>
      </c>
      <c r="BW599" s="9" t="n">
        <v>-3.5</v>
      </c>
      <c r="BX599" s="10" t="n">
        <f aca="false">18.5- (0.3*H599)</f>
        <v>0.5</v>
      </c>
      <c r="BY599" s="10" t="n">
        <f aca="false">(BW599)-(BX599)</f>
        <v>-4</v>
      </c>
      <c r="BZ599" s="10" t="str">
        <f aca="false">IF(BY599="","",IF(BY599&lt;-27.5,"De -30 a -28",IF(BY599&lt;-25,"De -27,5 a -25,5",IF(BY599&lt;-22.5,"De -25 a -23",IF(BY599&lt;-20,"De -22,5 a -20,5",IF(BY599&lt;-17.5,"De -20 a -18",IF(BY599&lt;-15,"De -17,5 a -15,5",IF(BY599&lt;-12.5,"De -15 a -13",IF(BY599&lt;-10,"De -12,5 a -10,5",IF(BY599&lt;-7.5,"De -10 a -8",IF(BY599&lt;-5,"De -7,5 a -5,5",IF(BY599&lt;-2.5,"De -5 a -3",IF(BY599&lt;0,"De -2,5 a -0,5",IF(BY599&lt;2.5,"De 0 a 2",IF(BY599&lt;5,"De 2,5 a 4,5",IF(BY599&lt;7.5,"De 5 a 7",IF(BY599&lt;10,"De 7,5 a 9,5",IF(BY599&lt;12.5,"De 10 a 12",IF(BY599&lt;15,"De 12,5 a 14,5",IF(BY599&lt;17.5,"De 15 a 17",IF(BY599&lt;20,"De 17,5 a 19,5",IF(BY599&lt;22.5,"De 20 a 22",IF(BY599&lt;25,"De 22,5 a 24,5",IF(BY599&lt;27.5,"De 25 a 27","De 27,5 a 30"))))))))))))))))))))))))</f>
        <v>De -5 a -3</v>
      </c>
      <c r="CA599" s="12" t="n">
        <f aca="false">IF(BY599="","",IF(BY599&lt;=-28,1,IF(BY599&lt;=-25.5,2,IF(BY599&lt;=-23,3,IF(BY599&lt;=-20.5,4,IF(BY599&lt;=-18,5,IF(BY599&lt;=-15.5,6,IF(BY599&lt;=-13,7,IF(BY599&lt;=-10.5,8,IF(BY599&lt;=-8,9,IF(BY599&lt;=-5.5,10,IF(BY599&lt;=-3,11,IF(BY599&lt;=-0.5,12,IF(BY599&lt;=2,13,IF(BY599&lt;=4.5,14,IF(BY599&lt;=7,15,IF(BY599&lt;=9.5,16,IF(BY599&lt;=12,17,IF(BY599&lt;=14.5,18,IF(BY599&lt;=17,19,IF(BY599&lt;=19.5,20,IF(BY599&lt;=22,21,IF(BY599&lt;=24.5,22,IF(BY599&lt;=27,23,IF(BY599&lt;=30,24,"Fuera de rango")))))))))))))))))))))))))</f>
        <v>11</v>
      </c>
      <c r="CB599" s="9" t="n">
        <v>-3.5</v>
      </c>
      <c r="CC599" s="10" t="n">
        <f aca="false">18.5- (0.3*H599)</f>
        <v>0.5</v>
      </c>
      <c r="CD599" s="10" t="n">
        <f aca="false">(CB599)-(CC599)</f>
        <v>-4</v>
      </c>
      <c r="CE599" s="10" t="str">
        <f aca="false">IF(CD599="","",IF(CD599&lt;-27.5,"De -30 a -28",IF(CD599&lt;-25,"De -27,5 a -25,5",IF(CD599&lt;-22.5,"De -25 a -23",IF(CD599&lt;-20,"De -22,5 a -20,5",IF(CD599&lt;-17.5,"De -20 a -18",IF(CD599&lt;-15,"De -17,5 a -15,5",IF(CD599&lt;-12.5,"De -15 a -13",IF(CD599&lt;-10,"De -12,5 a -10,5",IF(CD599&lt;-7.5,"De -10 a -8",IF(CD599&lt;-5,"De -7,5 a -5,5",IF(CD599&lt;-2.5,"De -5 a -3",IF(CD599&lt;0,"De -2,5 a -0,5",IF(CD599&lt;=2,"De 0 a 2",IF(CD599&lt;=4.5,"De 2,5 a 4,5",IF(CD599&lt;=7,"De 5 a 7",IF(CD599&lt;=9.5,"De 7,5 a 9,5",IF(CD599&lt;=12,"De 10 a 12",IF(CD599&lt;=14.5,"De 12,5 a 14,5",IF(CD599&lt;=17,"De 15 a 17",IF(CD599&lt;=19.5,"De 17,5 a 19,5",IF(CD599&lt;=22,"De 20 a 22",IF(CD599&lt;=24.5,"De 22,5 a 24,5",IF(CD599&lt;=27,"De 25 a 27","De 27,5 a 30"))))))))))))))))))))))))</f>
        <v>De -5 a -3</v>
      </c>
      <c r="CF599" s="12" t="n">
        <f aca="false">IF(CD599="","",IF(CD599&lt;-27.5,1,IF(CD599&lt;-25,2,IF(CD599&lt;-22.5,3,IF(CD599&lt;-20,4,IF(CD599&lt;-17.5,5,IF(CD599&lt;-15,6,IF(CD599&lt;-12.5,7,IF(CD599&lt;-10,8,IF(CD599&lt;-7.5,9,IF(CD599&lt;-5,10,IF(CD599&lt;-2.5,11,IF(CD599&lt;0,12,IF(CD599&lt;2.5,13,IF(CD599&lt;5,14,IF(CD599&lt;7.5,15,IF(CD599&lt;10,16,IF(CD599&lt;12.5,17,IF(CD599&lt;15,18,IF(CD599&lt;17.5,19,IF(CD599&lt;20,20,IF(CD599&lt;22.5,21,IF(CD599&lt;25,22,IF(CD599&lt;27.5,23,24))))))))))))))))))))))))</f>
        <v>11</v>
      </c>
      <c r="CG599" s="9" t="n">
        <v>-1.75</v>
      </c>
      <c r="CH599" s="10" t="str">
        <f aca="false">IF(CG599="","",IF(AND(CG599&gt;=-10,CG599&lt;=-9.5),"-10 a -9,5",IF(AND(CG599&gt;-9.5,CG599&lt;=-8.5),"-9 a -8,5",IF(AND(CG599&gt;-8.5,CG599&lt;=-7.5),"-8 a -7,5",IF(AND(CG599&gt;-7.5,CG599&lt;=-6.5),"-7 a -6,5",IF(AND(CG599&gt;-6.5,CG599&lt;=-5.5),"-6 a -5,5",IF(AND(CG599&gt;-5.5,CG599&lt;=-4.5),"-5 a -4,5",IF(AND(CG599&gt;-4.5,CG599&lt;=-3.5),"-4 a -3,5",IF(AND(CG599&gt;-3.5,CG599&lt;=-2.5),"-3 a -2,5",IF(CG599=-2.25,"-2,25",IF(AND(CG599&gt;-2.5,CG599&lt;=-1.5),"-2 a -1,5",IF(AND(CG599&gt;-1.5,CG599&lt;=-0.5),"-1 a -0,5",IF(AND(CG599&gt;-0.5,CG599&lt;=0.5),"0 a 0,5",IF(AND(CG599&gt;0.5,CG599&lt;=1.5),"1 a 1,5",IF(AND(CG599&gt;1.5,CG599&lt;=2.5),"2 a 2,5",IF(AND(CG599&gt;2.5,CG599&lt;=3.5),"3 a 3,5",IF(AND(CG599&gt;3.5,CG599&lt;=4.5),"4 a 4,5",IF(AND(CG599&gt;4.5,CG599&lt;=5.5),"5 a 5,5",IF(AND(CG599&gt;5.5,CG599&lt;=6.5),"6 a 6,5",IF(AND(CG599&gt;6.5,CG599&lt;=7.5),"7 a 7,5",IF(AND(CG599&gt;7.5,CG599&lt;=8.5),"8 a 8,5",IF(AND(CG599&gt;8.5,CG599&lt;=9.5),"9 a 9,5",IF(CG599&gt;=10,"10","Fuera de rango")))))))))))))))))))))))</f>
        <v>-2 a -1,5</v>
      </c>
      <c r="CI599" s="11" t="n">
        <f aca="false">IF(CG599="","",IF(CG599=-2.25,"NORMA",IF(CG599&lt;=-9.5,1,IF(CG599&lt;=-8.5,2,IF(CG599&lt;=-7.5,3,IF(CG599&lt;=-6.5,4,IF(CG599&lt;=-5.5,5,IF(CG599&lt;=-4.5,6,IF(CG599&lt;=-3.5,7,IF(CG599&lt;=-2.5,8,IF(CG599&lt;=-1.5,9,IF(CG599&lt;=-0.5,10,IF(CG599&lt;=0.5,11,IF(CG599&lt;=1.5,12,IF(CG599&lt;=2.5,13,IF(CG599&lt;=3.5,14,IF(CG599&lt;=4.5,15,IF(CG599&lt;=5.5,16,IF(CG599&lt;=6.5,17,IF(CG599&lt;=7.5,18,IF(CG599&lt;=8.5,19,IF(CG599&lt;=9.5,20,IF(CG599=10,21,"Fuera de rango")))))))))))))))))))))))</f>
        <v>9</v>
      </c>
      <c r="CJ599" s="9" t="n">
        <v>1.5</v>
      </c>
      <c r="CK599" s="10" t="str">
        <f aca="false">IF(CJ599="","",IF(AND(CJ599&gt;=-6,CJ599&lt;=-5.5),"-6 a -5,5",IF(AND(CJ599&gt;-5.5,CJ599&lt;=-4.5),"-5 a -4,5",IF(AND(CJ599&gt;-4.5,CJ599&lt;=-3.5),"-4 a -3,5",IF(AND(CJ599&gt;-3.5,CJ599&lt;=-2.5),"-3 a -2,5",IF(AND(CJ599&gt;-2.5,CJ599&lt;=-1.5),"-2 a -1,5",IF(AND(CJ599&gt;-1.5,CJ599&lt;=-0.5),"-1 a -0,5",IF(AND(CJ599&gt;-0.5,CJ599&lt;=0.5),"0 a 0,5",IF(AND(CJ599&gt;0.5,CJ599&lt;=1.5),"1 a 1,5",IF(AND(CJ599&gt;1.5,CJ599&lt;2.5),"2",IF(AND(CJ599&gt;=2.5,CJ599&lt;=3),"2,5 a 3",IF(AND(CJ599&gt;3,CJ599&lt;=4),"3,5 a 4",IF(AND(CJ599&gt;4,CJ599&lt;=5),"4,5 a 5",IF(AND(CJ599&gt;5,CJ599&lt;=6),"5,5 a 6",IF(AND(CJ599&gt;6,CJ599&lt;=7),"6,5 a 7",IF(AND(CJ599&gt;7,CJ599&lt;=8),"7,5 a 8",IF(AND(CJ599&gt;8,CJ599&lt;=9.5),"8,5 a 9,5",IF(CJ599=10,"10","Fuera de rango"))))))))))))))))))</f>
        <v>1 a 1,5</v>
      </c>
      <c r="CL599" s="11" t="n">
        <f aca="false">IF(CK599="","",IF(OR(CK599="-6 a -5,5",CK599="-6 - -5,5"),1,IF(OR(CK599="-5 a -4,5",CK599="-5 - -4,5"),2,IF(OR(CK599="-4 a -3,5",CK599="-4 - -3,5"),3,IF(OR(CK599="-3 a -2,5",CK599="-3 - -2,5"),4,IF(OR(CK599="-2 a -1,5",CK599="-2 - -1,5"),5,IF(OR(CK599="-1 a -0,5",CK599="-1 - -0,5"),6,IF(OR(CK599="0 a 0,5",CK599="0 - 0,5"),7,IF(OR(CK599="1 a 1,5",CK599="1 - 1,5"),8,IF(CK599="2","NORMA",IF(OR(CK599="2,5 a 3",CK599="2,5 - 3"),9,IF(OR(CK599="3,5 a 4",CK599="3,5 - 4"),10,IF(OR(CK599="4,5 a 5",CK599="4,5 - 5"),11,IF(OR(CK599="5,5 a 6",CK599="5,5 - 6"),12,IF(OR(CK599="6,5 a 7",CK599="6,5 - 7"),13,IF(OR(CK599="7,5 a 8",CK599="7,5 - 8"),14,IF(OR(CK599="8,5 a 9",CK599="8,5 - 9,5",CK599="9 a 9,5"),15,IF(CK599="10",15,IF(OR(CK599="0,5 a 1",CK599="0,5 - 1"),7,"Fuera de rango")))))))))))))))))))</f>
        <v>8</v>
      </c>
      <c r="CO599" s="10" t="str">
        <f aca="false">IF(CM599&gt;0,"EME"," ")</f>
        <v> </v>
      </c>
      <c r="CQ599" s="10" t="str">
        <f aca="false">IF(CP599&gt;0,"0", " ")</f>
        <v> </v>
      </c>
      <c r="CR599" s="10" t="str">
        <f aca="false">IF(CP599&gt;0,"EME"," ")</f>
        <v> </v>
      </c>
      <c r="CS599" s="9" t="n">
        <v>0</v>
      </c>
      <c r="CV599" s="9" t="n">
        <v>0</v>
      </c>
      <c r="CY599" s="9" t="n">
        <v>-1.75</v>
      </c>
      <c r="DB599" s="9" t="n">
        <v>-1</v>
      </c>
      <c r="DC599" s="11" t="str">
        <f aca="false">IF(DB599&lt;0,"2"," ")</f>
        <v>2</v>
      </c>
      <c r="DD599" s="11" t="str">
        <f aca="false">IF(DB599&lt;0,"MIO"," ")</f>
        <v>MIO</v>
      </c>
      <c r="DE599" s="9" t="n">
        <v>0</v>
      </c>
      <c r="DF599" s="10" t="str">
        <f aca="false">IF(DE599&lt;0,"3"," ")</f>
        <v> </v>
      </c>
      <c r="DG599" s="10" t="str">
        <f aca="false">IF(DE599&lt;0,"AST"," ")</f>
        <v> </v>
      </c>
      <c r="DH599" s="9" t="n">
        <v>0</v>
      </c>
      <c r="DI599" s="10" t="str">
        <f aca="false">IF(DH599&lt;0,"3"," ")</f>
        <v> </v>
      </c>
      <c r="DJ599" s="10" t="str">
        <f aca="false">IF(DH599&lt;0,"AST"," ")</f>
        <v> </v>
      </c>
      <c r="DK599" s="9" t="n">
        <v>2</v>
      </c>
      <c r="DL599" s="10" t="str">
        <f aca="false">IF(DK599&gt;0,"4"," ")</f>
        <v>4</v>
      </c>
      <c r="DM599" s="10" t="str">
        <f aca="false">IF(DK599&gt;0,"PRE"," ")</f>
        <v>PRE</v>
      </c>
      <c r="DN599" s="9" t="n">
        <v>2</v>
      </c>
      <c r="DO599" s="10" t="str">
        <f aca="false">IF(DN599&gt;0,"4"," ")</f>
        <v>4</v>
      </c>
      <c r="DP599" s="10" t="str">
        <f aca="false">IF(DN599&gt;0,"PRE"," ")</f>
        <v>PRE</v>
      </c>
      <c r="DS599" s="12" t="str">
        <f aca="false">CONCATENATE(CO599,CU599,DA599,DG599,DM599)</f>
        <v>  PRE</v>
      </c>
      <c r="DT599" s="10" t="e">
        <f aca="false" t="array" ref="DT599">_xlfn.IFS(DS599="EME    ","0", DS599=" HIP   ","1", DS599="  MIO  ","2", DS599="   AST ","3", DS599="    PRE","4", DS599="EME   PRE","5", DS599=" HIP  PRE","6", DS599=" HIP AST ","7", DS599="  MIO PRE","8", DS599="  MIOAST ","9", DS599="   ASTPRE","10",DS599=" HIP ASTPRE","11", DS599="  MIOASTPRE","12", DS599="     ","0")</f>
        <v>#N/A</v>
      </c>
      <c r="DV599" s="1" t="e">
        <f aca="false" t="array" ref="DV599">_xlfn.IFS(DU599="SI","2", DU599="NO","1")</f>
        <v>#N/A</v>
      </c>
      <c r="DX599" s="11" t="str">
        <f aca="false">IF(DW599=0,"1","2")</f>
        <v>1</v>
      </c>
      <c r="DY599" s="11" t="str">
        <f aca="false" t="array" ref="DY599">_xlfn.IFS(DW599=0,"0", DW599=0.25, "1", DW599=0.5,"2", DW599=0.75,"3", DW599=1,"4",DW599=1.25,"5", DW599=1.5,"6", DW599=1.75,"7", DW599=2,"8")</f>
        <v>0</v>
      </c>
      <c r="EA599" s="11" t="str">
        <f aca="false">IF(DZ599=0,"1","2")</f>
        <v>1</v>
      </c>
      <c r="EB599" s="11" t="str">
        <f aca="false" t="array" ref="EB599">_xlfn.IFS(DZ599=0,"0", DZ599=0.25, "1", DZ599=0.5,"2", DZ599=0.75,"3", DZ599=1,"4",DZ599=1.25,"5", DZ599=1.5,"6", DZ599=1.75,"7", DZ599=2,"8")</f>
        <v>0</v>
      </c>
      <c r="ED599" s="10" t="str">
        <f aca="false">IF(EC599=0,"1","2")</f>
        <v>1</v>
      </c>
      <c r="EE599" s="11" t="str">
        <f aca="false" t="array" ref="EE599">_xlfn.IFS(EC599=0,"0", EC599=-0.25, "1", EC599=-0.5,"2", EC599=-0.75,"3", EC599=-1,"4",EC599=-1.25,"5", EC599=-1.5,"6", EC599=-1.75,"7", EC599=-2,"8", EC599=-2.25,"9",EC599=-2.5,"10", EC599=-2.75,"11", EC599=-3,"12", EC599=-3.25,"13", EC599=-3.5,"14", EC599=-3.75,"15",EC599=-4,"16")</f>
        <v>0</v>
      </c>
      <c r="EG599" s="10" t="str">
        <f aca="false">IF(EF599=0,"1","2")</f>
        <v>1</v>
      </c>
      <c r="EH599" s="11" t="str">
        <f aca="false" t="array" ref="EH599">_xlfn.IFS(EF599=0,"0", EF599=-0.25, "1", EF599=-0.5,"2", EF599=-0.75,"3", EF599=-1,"4",EF599=-1.25,"5", EF599=-1.5,"6", EF599=-1.75,"7", EF599=-2,"8", EF599=-2.25,"9",EF599=-2.5,"10", EF599=-2.75,"11", EF599=-3,"12", EF599=-3.25,"13", EF599=-3.5,"14", EF599=-3.75,"15",EF599=-4,"16")</f>
        <v>0</v>
      </c>
      <c r="EJ599" s="11" t="str">
        <f aca="false">IF(EI599=0,"1","2")</f>
        <v>1</v>
      </c>
      <c r="EK599" s="11" t="str">
        <f aca="false" t="array" ref="EK599">_xlfn.IFS(EI599=0,"0", EI599=-0.25, "1", EI599=-0.5,"2", EI599=-0.75,"3", EI599=-1,"4",EI599=-1.25,"5", EI599=-1.5,"6", EI599=-1.75,"7", EI599=-2,"8", EI599=-2.25,"9", EI599=-2.25,"9",EI599=-2.5,"10", EI599=-2.75,"11", EI599=-3,"12", EI599=-3.25,"13", EI599=-3.5,"14", EI599=-3.75,"15",EI599=-4,"16", EI599=0.25, "17", EI599=0.5, "18")</f>
        <v>0</v>
      </c>
      <c r="EM599" s="11" t="str">
        <f aca="false">IF(EL599=0,"1","2")</f>
        <v>1</v>
      </c>
      <c r="EN599" s="11" t="str">
        <f aca="false" t="array" ref="EN599">_xlfn.IFS(EL599=0.25,"17",EL599=0.5,"18", EL599=0,"0", EL599=-0.25, "1", EL599=-0.5,"2", EL599=-0.75,"3", EL599=-1,"4",EL599=-1.25,"5", EL599=-1.5,"6", EL599=-1.75,"7", EL599=-2,"8",EL599= -2.25,"9",EL599=-2.5,"10",EL599= -2.75,"11",EL599= -3,"12",EL599= -3.25,"13",EL599= -3.5,"14",EL599= -3.75,"15",EL599=-4,"16")</f>
        <v>0</v>
      </c>
      <c r="EP599" s="11" t="str">
        <f aca="false">IF(EO599=0,"1","2")</f>
        <v>1</v>
      </c>
      <c r="EQ599" s="11" t="str">
        <f aca="false" t="array" ref="EQ599">_xlfn.IFS(EO599=0,"0", EO599=0.25, "1", EO599=0.5,"2", EO599=0.75,"3", EO599=1,"4",EO599=1.25,"5", EO599=1.5,"6", EO599=1.75,"7", EO599=2,"8", EO599=2.25,"9", EO599=2.25,"9",EO599=2.5,"10", EO599=2.75,"11", EO599=3,"12", EO599=3.25,"13", EO599=3.5,"14", EO599=3.75,"15",EO599=4,"16", EO599=-0.25, "17", bq=-0.5, "18")</f>
        <v>0</v>
      </c>
      <c r="ES599" s="11" t="str">
        <f aca="false">IF(ER599=0,"1","2")</f>
        <v>1</v>
      </c>
      <c r="ET599" s="11" t="str">
        <f aca="false" t="array" ref="ET599">_xlfn.IFS(ER599=0,"0", ER599=0.25, "1", ER599=0.5,"2", ER599=0.75,"3", ER599=1,"4",ER599=1.25,"5", ER599=1.5,"6", ER599=1.75,"7", ER599=2,"8", ER599=2.25,"9", ER599=2.25,"9",ER599=2.5,"10", ER599=2.75,"11", ER599=3,"12", ER599=3.25,"13", ER599=3.5,"14", ER599=3.75,"15",ER599=4,"16", ER599=-0.25, "17", bq=-0.5, "18")</f>
        <v>0</v>
      </c>
      <c r="EV599" s="14" t="e">
        <f aca="false">VLOOKUP(EU599,LEYENDA!$G$2:$H$8,2,TRUE())</f>
        <v>#N/A</v>
      </c>
      <c r="EW599" s="14" t="e">
        <f aca="false" t="array" ref="EW599">_xlfn.IFS(EV599="0-5","1", EV599="6-12","2", EV599="13-18","3", EV599="19-24","4", EV599="25-36","5", EV599="37-48","6", EV599="49-60","7")</f>
        <v>#N/A</v>
      </c>
    </row>
    <row r="600" customFormat="false" ht="13.5" hidden="false" customHeight="false" outlineLevel="0" collapsed="false">
      <c r="A600" s="1" t="n">
        <v>237</v>
      </c>
      <c r="B600" s="2" t="n">
        <v>1</v>
      </c>
      <c r="C600" s="33" t="n">
        <v>41411</v>
      </c>
      <c r="E600" s="5" t="str">
        <f aca="false">VLOOKUP(A600,'286'!$A$3:$J$6279,10,FALSE())</f>
        <v>MARTÍNEZ DE FRANCISCO, MARTA</v>
      </c>
      <c r="F600" s="4" t="str">
        <f aca="false">VLOOKUP(A600,'286'!$A$3:$I$1768,3,FALSE())</f>
        <v>MARFRANMAR</v>
      </c>
      <c r="G600" s="6" t="n">
        <f aca="false">VLOOKUP(A600,'286'!$A$3:$I$1768,4,FALSE())</f>
        <v>32030</v>
      </c>
      <c r="H600" s="7" t="n">
        <f aca="false">YEAR(C600)-YEAR(G600)</f>
        <v>26</v>
      </c>
      <c r="I600" s="1" t="str">
        <f aca="false">VLOOKUP(H600,LEYENDA!$C$2:$D$6,2,TRUE())</f>
        <v>25-40</v>
      </c>
      <c r="J600" s="5" t="str">
        <f aca="false">VLOOKUP(A600,'286'!$A$3:$I$1768,7,FALSE())</f>
        <v>M</v>
      </c>
      <c r="K600" s="8" t="n">
        <f aca="false">VLOOKUP(A600,'286'!$A$3:$I$1768,2,FALSE())</f>
        <v>0</v>
      </c>
      <c r="L600" s="4" t="str">
        <f aca="false">VLOOKUP(A600,'286'!$A$3:$I$1768,8,FALSE())</f>
        <v>D</v>
      </c>
      <c r="M600" s="4" t="str">
        <f aca="false">VLOOKUP(A600,'286'!$A$3:$I$1768,9,FALSE())</f>
        <v>D</v>
      </c>
      <c r="N600" s="8" t="str">
        <f aca="false">IF(R600=O600, "MISMA","CONTRARIA")</f>
        <v>MISMA</v>
      </c>
      <c r="O600" s="8" t="str">
        <f aca="false" t="array" ref="O600">_xlfn.IFS(L600="D","1", L600="I","2")</f>
        <v>1</v>
      </c>
      <c r="P600" s="8" t="e">
        <f aca="false" t="array" ref="P600">_xlfn.IFS(K600="OD","1", K600="OI","2")</f>
        <v>#N/A</v>
      </c>
      <c r="Q600" s="1" t="str">
        <f aca="false" t="array" ref="Q600">_xlfn.IFS(J600="M","1", J600="H","2")</f>
        <v>1</v>
      </c>
      <c r="R600" s="8" t="str">
        <f aca="false" t="array" ref="R600">_xlfn.IFS(M600="D","1", M600="I","2")</f>
        <v>1</v>
      </c>
      <c r="S600" s="1" t="str">
        <f aca="false" t="array" ref="S600">_xlfn.IFS(N600="CONTRARIA", "1",N600= "MISMA","2")</f>
        <v>2</v>
      </c>
      <c r="T600" s="1" t="str">
        <f aca="false" t="array" ref="T600">_xlfn.IFS(I600="0-12","1", I600="13-24","2", I600="25-40","3", I600="41-60","4", I600="61-100","5")</f>
        <v>3</v>
      </c>
      <c r="U600" s="9" t="n">
        <v>0</v>
      </c>
      <c r="V600" s="10" t="str">
        <f aca="false">IF(U600="","",IF(AND(U600&gt;=-9,U600&lt;=-6.5),"-9 a -6,5",IF(AND(U600&gt;=-6,U600&lt;=-3.5),"-6 a -3,5",IF(AND(U600&gt;=-3,U600&lt;=-1),"-3 a -1",IF(U600=-0.5,"-0,5",IF(AND(U600&gt;=0,U600&lt;=2.5),"0 a 2,5",IF(AND(U600&gt;=3,U600&lt;=5.5),"3 a 5,5",IF(AND(U600&gt;=6,U600&lt;=8.5),"6 a 8,5",IF(AND(U600&gt;=9,U600&lt;=20),"9 a 20","Fuera de rango")))))))))</f>
        <v>0 a 2,5</v>
      </c>
      <c r="W600" s="11" t="n">
        <f aca="false">IF(V600="","",IF(V600="-9 a -6,5",2,IF(V600="-6 a -3,5",3,IF(V600="-3 a -1",4,IF(V600="-0,5","NORMA",IF(V600="0 a 2,5",5,IF(V600="3 a 5,5",6,IF(V600="6 a 8,5",7,IF(V600="9 a 20",8,"Fuera de rango")))))))))</f>
        <v>5</v>
      </c>
      <c r="X600" s="9" t="n">
        <v>0</v>
      </c>
      <c r="Y600" s="11" t="str">
        <f aca="false">IF(X600="","",IF(AND(X600&gt;=0,X600&lt;=4),"0 a 4",IF(AND(X600&gt;=4.5,X600&lt;=8.5),"4,5 a 8,5",IF(X600=9,"9",IF(AND(X600&gt;=9.5,X600&lt;=13),"9,5 a 13",IF(AND(X600&gt;=13.5,X600&lt;=20),"13,5 a 20",IF(AND(X600&gt;=20.5,X600&lt;=35),"20,5 a 35","Fuera de rango")))))))</f>
        <v>0 a 4</v>
      </c>
      <c r="Z600" s="11" t="n">
        <f aca="false">IF(Y600="","",IF(Y600="0 a 4",1,IF(Y600="4,5 a 8,5",2,IF(Y600="9","NORMA",IF(Y600="9,5 a 13",3,IF(Y600="13,5 a 20",4,IF(Y600="20,5 a 35",5,"Fuera de rango")))))))</f>
        <v>1</v>
      </c>
      <c r="AA600" s="9" t="n">
        <v>22</v>
      </c>
      <c r="AB600" s="10" t="str">
        <f aca="false">IF(AA600="","",IF(AND(AA600&gt;=0,AA600&lt;=9),"0 a 9",IF(AND(AA600&gt;=9.5,AA600&lt;=18.5),"9,5 a 18,5",IF(AA600=19,"19",IF(AND(AA600&gt;=19.5,AA600&lt;=28),"19,5 a 28",IF(AND(AA600&gt;=28.5,AA600&lt;=40),"28,5 a 40","Fuera de rango"))))))</f>
        <v>19,5 a 28</v>
      </c>
      <c r="AC600" s="11" t="n">
        <f aca="false" t="array" ref="AC600">_xlfn.IFS(AB600="","",AB600="0 a 9",1,AB600="9,5 a 18,5",2,AB600="19","NORMA",AB600="19,5 a 28",3,AB600="28,5 a 40",4,TRUE(),"Fuera de rango")</f>
        <v>3</v>
      </c>
      <c r="AD600" s="9" t="n">
        <v>16</v>
      </c>
      <c r="AE600" s="10" t="str">
        <f aca="false">IF(AD600="","",IF(AND(AD600&gt;=-10,AD600&lt;=0),"De -10 a 0",IF(AND(AD600&gt;=0.5,AD600&lt;=9.5),"0,5 a 9,5",IF(AD600=10,"10",IF(AND(AD600&gt;=10.5,AD600&lt;=20),"10,5 a 20",IF(AND(AD600&gt;=20.5,AD600&lt;=40),"20,5 a 40","Fuera de rango"))))))</f>
        <v>10,5 a 20</v>
      </c>
      <c r="AF600" s="12" t="n">
        <f aca="false">IF(AD600="","",IF(AND(AD600&gt;=-10,AD600&lt;=0),1,IF(AND(AD600&gt;=0.5,AD600&lt;=9.5),2,IF(AD600=10,"NORMA",IF(AND(AD600&gt;=10.5,AD600&lt;=20),3,IF(AND(AD600&gt;=20.5,AD600&lt;=40),4,""))))))</f>
        <v>3</v>
      </c>
      <c r="AG600" s="9" t="n">
        <v>9</v>
      </c>
      <c r="AH600" s="10" t="str">
        <f aca="false">IF(AG600="","",IF(AND(AG600&gt;=0,AG600&lt;=4),"0 a 4",IF(AND(AG600&gt;=4.5,AG600&lt;=8.5),"4,5 a 8,5",IF(AG600=9,"9",IF(AND(AG600&gt;=9.5,AG600&lt;=13),"9,5 a 13",IF(AND(AG600&gt;=13.5,AG600&lt;=25),"13,5 a 25","Fuera de rango"))))))</f>
        <v>9</v>
      </c>
      <c r="AI600" s="10" t="str">
        <f aca="false">IF(AH600="","",IF(AH600="0 a 4",1,IF(AH600="4,5 a 8,5",2,IF(AH600="9","NORMA",IF(AH600="9,5 a 13",3,IF(AH600="13,5 a 25",4,""))))))</f>
        <v>NORMA</v>
      </c>
      <c r="AJ600" s="9" t="n">
        <v>7</v>
      </c>
      <c r="AK600" s="10" t="str">
        <f aca="false">IF(AJ600="","",IF(AND(AJ600&gt;=-15,AJ600&lt;=-10.5),"-15 a -10,5",IF(AND(AJ600&gt;=-10,AJ600&lt;=-4),"-10 a -4",IF(AND(AJ600&gt;=-4.5,AJ600&lt;=0),"-4,5 a 0",IF(AND(AJ600&gt;=0.5,AJ600&lt;=4.5),"0,5 a 4,5",IF(AJ600=5,"5",IF(AND(AJ600&gt;=5.5,AJ600&lt;=10),"5,5 a 10",IF(AND(AJ600&gt;=10.5,AJ600&lt;=20),"10,5 a 20","Fuera de rango"))))))))</f>
        <v>5,5 a 10</v>
      </c>
      <c r="AL600" s="11" t="n">
        <f aca="false">IF(AK600="","",IF(AK600="-15 a -10,5",1,IF(AK600="-10 a -4",2,IF(AK600="-4,5 a 0",3,IF(AK600="0,5 a 4,5",4,IF(AK600="5","NORMA",IF(AK600="5,5 a 10",5,IF(AK600="10,5 a 20",6,"Error"))))))))</f>
        <v>5</v>
      </c>
      <c r="AM600" s="9" t="n">
        <v>1</v>
      </c>
      <c r="AN600" s="10" t="str">
        <f aca="false">IF(AM600="","",IF(AND(AM600&gt;=-7.5,AM600&lt;=-5.5),"-7,5 a -5,5",IF(AND(AM600&gt;=-5,AM600&lt;=-3),"-5 a -3",IF(AND(AM600&gt;=-2.5,AM600&lt;=-0.5),"-2,5 a -0,5",IF(AM600=0,"0,00",IF(AND(AM600&gt;=0.5,AM600&lt;=2.5),"0,5 a 2,5",IF(AND(AM600&gt;=3,AM600&lt;=5),"3 a 5",IF(AND(AM600&gt;=5.5,AM600&lt;=7.5),"5,5 a 7,5",IF(AND(AM600&gt;=8,AM600&lt;=10),"8 a 10","Fuera de rango")))))))))</f>
        <v>0,5 a 2,5</v>
      </c>
      <c r="AO600" s="11" t="n">
        <f aca="false">IF(AN600="","",IF(AN600="-7,5 a -5,5",1,IF(AN600="-5 a -3",2,IF(AN600="-2,5 a -0,5",3,IF(AN600="0,00","NORMA",IF(AN600="0,5 a 2,5",4,IF(AN600="3 a 5",5,IF(AN600="5,5 a 7,5",6,IF(AN600="8 a 10",7,"Error")))))))))</f>
        <v>4</v>
      </c>
      <c r="AP600" s="9" t="n">
        <v>-1</v>
      </c>
      <c r="AQ600" s="10" t="str">
        <f aca="false">IF(AP600="","",IF(AND(AP600&gt;=-20,AP600&lt;=-9.5),"-20 a -9,5",IF(AND(AP600&gt;=-9,AP600&lt;=-6.5),"-9 a -6,5",IF(AP600=-6,"-6",IF(AND(AP600&gt;=-5.5,AP600&lt;=-3),"-5,5 a -3",IF(AND(AP600&gt;=-2.5,AP600&lt;=0),"-2,5 a 0",IF(AND(AP600&gt;=0.5,AP600&lt;=3),"0,5 a 3",IF(AND(AP600&gt;=3.5,AP600&lt;=6),"3,5 a 6",IF(AND(AP600&gt;=6.5,AP600&lt;=9),"6,5 a 9",IF(AND(AP600&gt;=9.5,AP600&lt;=20),"9,5 a 20","Fuera de rango"))))))))))</f>
        <v>-2,5 a 0</v>
      </c>
      <c r="AR600" s="11" t="n">
        <f aca="false">IF(AQ600="","",IF(AQ600="-20 a -9,5",1,IF(AQ600="-9 a -6,5",2,IF(AQ600="-6","NORMA",IF(AQ600="-5,5 a -3",3,IF(AQ600="-2,5 a 0",4,IF(AQ600="0,5 a 3",5,IF(AQ600="3,5 a 6",6,IF(AQ600="6,5 a 9",7,IF(AQ600="9,5 a 20",8,""))))))))))</f>
        <v>4</v>
      </c>
      <c r="AS600" s="9" t="n">
        <v>6</v>
      </c>
      <c r="AT600" s="10" t="str">
        <f aca="false">IF(AS600="","",IF(AND(AS600&gt;=-16,AS600&lt;=-14),"-16 a -14",IF(AND(AS600&gt;=-13.5,AS600&lt;=-11.5),"-13,5 a -11,5",IF(AND(AS600&gt;=-11,AS600&lt;=-9),"-11 a -9",IF(AND(AS600&gt;=-8.5,AS600&lt;=-6.5),"-8,5 a -6,5",IF(AND(AS600&gt;=-6,AS600&lt;=-4),"-6 a -4",IF(AND(AS600&gt;=-3.5,AS600&lt;=-1.5),"-3,5 a -1,5",IF(AND(AS600&gt;=-1,AS600&lt;=1),"-1 a 1",IF(AND(AS600&gt;=1.5,AS600&lt;=3.5),"1,5 a 3,5",IF(AND(AS600&gt;=4,AS600&lt;=6),"4 a 6",IF(AND(AS600&gt;=6.5,AS600&lt;=8.5),"6,5 a 8,5",IF(AND(AS600&gt;=9,AS600&lt;=11),"9 a 11",IF(AND(AS600&gt;=11.5,AS600&lt;=13.5),"11,5 a 13,5",IF(AND(AS600&gt;=14,AS600&lt;=16),"14 a 16",IF(AND(AS600&gt;=16.5,AS600&lt;=18.5),"16,5 a 18,5",IF(AND(AS600&gt;=19,AS600&lt;=21),"19 a 21","Fuera de rango"))))))))))))))))</f>
        <v>4 a 6</v>
      </c>
      <c r="AU600" s="11" t="str">
        <f aca="false" t="array" ref="AU600">IF(AT600="","",_xlfn.IFS(AT600="-16 a -14",1,AT600="-13,5 a -11,5",2,AT600="-11 a -9",3,AT600="-8,5 a -6,5",4,AT600="-6 a -4",5,AT600="-3,5 a -1,5",6,AT600="-1 a 1",7,AT600="1,5 a 3,5",8,AT600="4 a 6","NORMA",AT600="6,5 a 8,5",9,AT600="9 a 11",10,AT600="11,5 a 13,5",11,AT600="14 a 16",12,AT600="16,5 a 18,5",13,AT600="19 a 21",14,TRUE(),""))</f>
        <v>NORMA</v>
      </c>
      <c r="AV600" s="9" t="n">
        <v>0.75</v>
      </c>
      <c r="AW600" s="10" t="str">
        <f aca="false">IF(AV600="","",IF(AND(AV600&gt;=-1,AV600&lt;=-0.5),"-1 a -0,5",IF(AND(AV600&gt;-0.5,AV600&lt;=0),"De -0,5 a 0",IF(AND(AV600&gt;=0.25,AV600&lt;=0.75),"0,25 a 0,75",IF(AND(AV600&gt;=1,AV600&lt;=1.5),"1 a 1,5",IF(AND(AV600&gt;=1.75,AV600&lt;=2.25),"1,75 a 2,25",IF(AND(AV600&gt;=2.5,AV600&lt;=3),"2,5 a 3",IF(AND(AV600&gt;=3.25,AV600&lt;=3.75),"3,25 a 3,75","Fuera de rango"))))))))</f>
        <v>0,25 a 0,75</v>
      </c>
      <c r="AX600" s="10" t="str">
        <f aca="false">IF(AW600="","",IF(OR(AW600="-1 a -0,5",AW600="-1 a -0.5"),1,IF(OR(AW600="De -0,5 a 0",AW600="-0,5 a 0",AW600="De -0.5 a 0"),2,IF(OR(AW600="0,25 a 0,75",AW600="0.25 a 0.75"),"NORMA",IF(OR(AW600="1 a 1,5",AW600="1 a 1.5"),3,IF(OR(AW600="1,75 a 2,25",AW600="1.75 a 2.25"),4,IF(OR(AW600="2,5 a 3",AW600="2.5 a 3"),5,IF(OR(AW600="3,25 a 3,75",AW600="3.25 a 3.75"),6,""))))))))</f>
        <v>NORMA</v>
      </c>
      <c r="AY600" s="9" t="n">
        <v>-2</v>
      </c>
      <c r="AZ600" s="10" t="str">
        <f aca="false">IF(AY600="","",IF(AND(AY600&gt;=-20,AY600&lt;=-9.5),"-20 a -9,5",IF(AND(AY600&gt;=-9,AY600&lt;=-6.5),"-9 a -6,5",IF(AY600=-6,"-6",IF(AND(AY600&gt;=-5.5,AY600&lt;=-3),"-5,5 a -3",IF(AND(AY600&gt;=-2.5,AY600&lt;=0),"-2,5 a 0",IF(AND(AY600&gt;=0.5,AY600&lt;=3),"0,5 a 3",IF(AND(AY600&gt;=3.5,AY600&lt;=6),"3,5 a 6","Fuera de rango"))))))))</f>
        <v>-2,5 a 0</v>
      </c>
      <c r="BA600" s="11" t="n">
        <f aca="false">IF(AZ600="","",IF(AZ600="-20 a -9,5",1,IF(AZ600="-9 a -6,5",2,IF(AZ600="-6","NORMA",IF(AZ600="-5,5 a -3",3,IF(AZ600="-2,5 a 0",4,IF(AZ600="0,5 a 3",5,IF(AZ600="3,5 a 6",6,""))))))))</f>
        <v>4</v>
      </c>
      <c r="BB600" s="9" t="n">
        <v>0</v>
      </c>
      <c r="BC600" s="10" t="str">
        <f aca="false" t="array" ref="BC600">IF(BB600="","",_xlfn.IFS(AND(BB600&gt;=0,BB600&lt;=2),"0 a 2",AND(BB600&gt;=2.5,BB600&lt;=4.5),"2,5 a 4,5",AND(BB600&gt;=5,BB600&lt;=7),"5 a 7",AND(BB600&gt;=7.5,BB600&lt;=9.5),"7,5 a 9,5",AND(BB600&gt;=10,BB600&lt;=12),"10 a 12",AND(BB600&gt;=12.5,BB600&lt;=14.5),"12,5 a 14,5",BB600=15,"15",AND(BB600&gt;=15.5,BB600&lt;=17.5),"15,5 a 17,5",AND(BB600&gt;=18,BB600&lt;=20),"18 a 20",AND(BB600&gt;=20.5,BB600&lt;=22.5),"20,5 a 22,5",AND(BB600&gt;=23,BB600&lt;=25),"23 a 25",TRUE(),"Fuera de rango"))</f>
        <v>0 a 2</v>
      </c>
      <c r="BD600" s="11" t="n">
        <f aca="false" t="array" ref="BD600">IF(BC600="","",_xlfn.IFS(BC600="0 a 2",1,BC600="2,5 a 4,5",2,BC600="5 a 7",3,BC600="7,5 a 9,5",4,BC600="10 a 12",5,BC600="12,5 a 14,5",6,BC600="15","NORMA",BC600="15,5 a 17,5",7,BC600="18 a 20",8,BC600="20,5 a 22,5",9,BC600="23 a 25",10,TRUE(),"Fuera de rango"))</f>
        <v>1</v>
      </c>
      <c r="BE600" s="9" t="n">
        <v>24</v>
      </c>
      <c r="BF600" s="10" t="str">
        <f aca="false">IF(BE600="","",IF(AND(BE600&gt;=-20,BE600&lt;=-10),"-20 a -10",IF(AND(BE600&gt;=-9.5,BE600&lt;=0.5),"-9,5 a 0,5",IF(AND(BE600&gt;=1,BE600&lt;=11),"1 a 11",IF(AND(BE600&gt;=11.5,BE600&lt;=20.5),"11,5 a 20,5",IF(BE600=21,"21",IF(AND(BE600&gt;=21.5,BE600&lt;=31.5),"21,5 a 31,5",IF(AND(BE600&gt;=32,BE600&lt;=42),"32 a 42","Fuera de rango"))))))))</f>
        <v>21,5 a 31,5</v>
      </c>
      <c r="BG600" s="11" t="n">
        <f aca="false">IF(BF600="","",IF(BF600="-20 a -10",1,IF(BF600="-9,5 a 0,5",2,IF(BF600="1 a 11",3,IF(BF600="11,5 a 20,5",4,IF(BF600="21","NORMA",IF(BF600="21,5 a 31,5",5,IF(BF600="32 a 42",6,""))))))))</f>
        <v>5</v>
      </c>
      <c r="BH600" s="9" t="n">
        <v>17</v>
      </c>
      <c r="BI600" s="10" t="str">
        <f aca="false">IF(BH600="","",IF(AND(BH600&gt;=-20,BH600&lt;=-15),"-20 a -15",IF(AND(BH600&gt;=-14.5,BH600&lt;=-9.5),"-14,5 a -9,5",IF(AND(BH600&gt;=-9,BH600&lt;=-4),"-9 a -4",IF(AND(BH600&gt;=-3.5,BH600&lt;=2.5),"-3,5 a 2,5",IF(AND(BH600&gt;=3,BH600&lt;=8),"3 a 8",IF(AND(BH600&gt;=8.5,BH600&lt;=14.5),"8,5 a 14,5",IF(BH600=15,"15",IF(AND(BH600&gt;=15.5,BH600&lt;=20.5),"15,5 a 20,5",IF(AND(BH600&gt;=21,BH600&lt;=26),"21 a 26","Fuera de rango"))))))))))</f>
        <v>15,5 a 20,5</v>
      </c>
      <c r="BJ600" s="11" t="n">
        <f aca="false">IF(BI600="","",IF(BI600="-20 a -15",1,IF(BI600="-14,5 a -9,5",2,IF(BI600="-9 a -4",3,IF(BI600="-3,5 a 2,5",4,IF(BI600="3 a 8",5,IF(BI600="8,5 a 14,5",6,IF(BI600="15","NORMA",IF(BI600="15,5 a 20,5",7,IF(BI600="21 a 26",8,IF(BI600="26,5 a 31,5",9,"")))))))))))</f>
        <v>7</v>
      </c>
      <c r="BK600" s="9" t="n">
        <v>0</v>
      </c>
      <c r="BL600" s="10" t="str">
        <f aca="false">IF(BK600="","",IF(AND(BK600&gt;=0,BK600&lt;=2),"0 - 2",IF(AND(BK600&gt;=2.5,BK600&lt;=4.5),"2,5 - 4,5",IF(AND(BK600&gt;=5,BK600&lt;=7),"5 - 7",IF(AND(BK600&gt;=7.5,BK600&lt;=9.5),"7,5 - 9,5",IF(AND(BK600&gt;=10,BK600&lt;=12),"10 - 12",IF(AND(BK600&gt;=12.5,BK600&lt;=13.5),"12,5 - 13,5",IF(BK600=14,"14",IF(AND(BK600&gt;=14.5,BK600&lt;=16.5),"14,5 - 16,5",IF(AND(BK600&gt;=17,BK600&lt;=19),"17 - 19",IF(AND(BK600&gt;=19.5,BK600&lt;=21.5),"19,5 - 21,5",IF(AND(BK600&gt;=22,BK600&lt;=24),"22 - 24",IF(AND(BK600&gt;=24.5,BK600&lt;=26.5),"24,5 - 26,5",IF(AND(BK600&gt;=27,BK600&lt;=29),"27 - 29",IF(AND(BK600&gt;=29.5,BK600&lt;=30),"29,5 - 30","Fuera de rango")))))))))))))))</f>
        <v>0 - 2</v>
      </c>
      <c r="BM600" s="11" t="n">
        <f aca="false">IF(BL600="","",IF(BL600="0 - 2",1,IF(BL600="2,5 - 4,5",2,IF(BL600="5 - 7",3,IF(BL600="7,5 - 9,5",4,IF(BL600="10 - 12",5,IF(BL600="12,5 - 13,5",6,IF(BL600="14","NORMA",IF(BL600="14,5 - 16,5",7,IF(BL600="17 - 19",8,IF(BL600="19,5 - 21,5",9,IF(BL600="22 - 24",10,IF(BL600="24,5 - 26,5",11,IF(BL600="27 - 29",12,IF(BL600="29,5 - 30",13,"")))))))))))))))</f>
        <v>1</v>
      </c>
      <c r="BN600" s="9" t="n">
        <v>18</v>
      </c>
      <c r="BO600" s="11" t="str">
        <f aca="false">IF(BN600="","",IF(AND(BN600&gt;=-20,BN600&lt;=-10),"-20 a -10",IF(AND(BN600&gt;=-9.5,BN600&lt;=0.5),"-9,5 a 0,5",IF(AND(BN600&gt;=1,BN600&lt;=11),"1 a 11",IF(AND(BN600&gt;=11.5,BN600&lt;=21.5),"11,5 a 21,5",IF(BN600=22,"22",IF(AND(BN600&gt;=22.5,BN600&lt;=32.5),"22,5 a 32,5",IF(AND(BN600&gt;=33,BN600&lt;=43),"33 a 43","Fuera de rango"))))))))</f>
        <v>11,5 a 21,5</v>
      </c>
      <c r="BP600" s="11" t="n">
        <f aca="false">IF(BO600="","",IF(BO600="-20 a -10",1,IF(BO600="-9,5 a 0,5",2,IF(BO600="1 a 11",3,IF(BO600="11,5 a 21,5",4,IF(BO600="22","NORMA",IF(BO600="22,5 a 32,5",5,IF(BO600="33 a 43",6,""))))))))</f>
        <v>4</v>
      </c>
      <c r="BQ600" s="9" t="n">
        <v>6</v>
      </c>
      <c r="BR600" s="10" t="str">
        <f aca="false">IF(BQ600="","",IF(AND(BQ600&gt;=-20,BQ600&lt;=-15),"-20 a -15",IF(AND(BQ600&gt;=-14.5,BQ600&lt;=-9.5),"-14,5 a -9,5",IF(AND(BQ600&gt;=-9,BQ600&lt;=-4),"-9 a -4",IF(AND(BQ600&gt;=-3.5,BQ600&lt;=2.5),"-3,5 a 2,5",IF(AND(BQ600&gt;=3,BQ600&lt;=8),"3 a 8",IF(AND(BQ600&gt;=8.5,BQ600&lt;=13.5),"8,5 a 13,5",IF(AND(BQ600&gt;=14,BQ600&lt;=17.5),"14 a 17,5",IF(BQ600=18,"18",IF(AND(BQ600&gt;=18.5,BQ600&lt;=23.5),"18,5 a 23,5",IF(AND(BQ600&gt;=24,BQ600&lt;=29),"24 a 29",IF(AND(BQ600&gt;=29.5,BQ600&lt;=34.5),"29,5 a 34,5",IF(AND(BQ600&gt;=35,BQ600&lt;=40),"35 a 40","Fuera de rango")))))))))))))</f>
        <v>3 a 8</v>
      </c>
      <c r="BS600" s="11" t="n">
        <f aca="false">IF(BR600="","",IF(BR600="-20 a -15",1,IF(BR600="-14,5 a -9,5",2,IF(BR600="-9 a -4",3,IF(BR600="-3,5 a 2,5",4,IF(BR600="3 a 8",5,IF(BR600="8,5 a 13,5",6,IF(BR600="14 a 17,5",7,IF(BR600="18","NORMA",IF(BR600="18,5 a 23,5",8,IF(BR600="24 a 29",9,IF(BR600="29,5 a 34,5",10,IF(BR600="35 a 40",11,"")))))))))))))</f>
        <v>5</v>
      </c>
      <c r="BT600" s="9" t="n">
        <v>2</v>
      </c>
      <c r="BU600" s="10" t="str">
        <f aca="false">IF(BT600="","",IF(AND(BT600&gt;=-20,BT600&lt;=-18),"-20 a -18",IF(AND(BT600&gt;=-17.5,BT600&lt;=-15.5),"-17,5 a -15,5",IF(AND(BT600&gt;=-15,BT600&lt;=-13),"-15 a -13",IF(AND(BT600&gt;=-12.5,BT600&lt;=-10.5),"-12,5 a -10,5",IF(AND(BT600&gt;=-10,BT600&lt;=-8),"-10 a -8",IF(AND(BT600&gt;=-7.5,BT600&lt;=-5.5),"-7,5 a -5,5",IF(AND(BT600&gt;=-5,BT600&lt;=-3),"-5 a -3",IF(AND(BT600&gt;=-2.5,BT600&lt;=-0.5),"-2,5 a -0,5",IF(BT600=0,"0",IF(AND(BT600&gt;=0.5,BT600&lt;=2.5),"0,5 a 2,5",IF(AND(BT600&gt;=3,BT600&lt;=5),"3 a 5",IF(AND(BT600&gt;=5.5,BT600&lt;=7.5),"5,5 a 7,5",IF(AND(BT600&gt;=8,BT600&lt;=10),"8 a 10",IF(AND(BT600&gt;=10.5,BT600&lt;=12.5),"10,5 a 12,5",IF(AND(BT600&gt;=13,BT600&lt;=15),"13 a 15",IF(AND(BT600&gt;=15.5,BT600&lt;=17.5),"15,5 a 17,5",IF(AND(BT600&gt;=18,BT600&lt;=20),"18 a 20","Fuera de rango"))))))))))))))))))</f>
        <v>0,5 a 2,5</v>
      </c>
      <c r="BV600" s="11" t="n">
        <f aca="false">IF(BT600="","",IF(BT600=0,"NORMA",IF(AND(BT600&gt;=-20,BT600&lt;=-18),2,IF(AND(BT600&gt;=-17.5,BT600&lt;=-15.5),2,IF(AND(BT600&gt;=-15,BT600&lt;=-13),3,IF(AND(BT600&gt;=-12.5,BT600&lt;=-10.5),4,IF(AND(BT600&gt;=-10,BT600&lt;=-8),5,IF(AND(BT600&gt;=-7.5,BT600&lt;=-5.5),6,IF(AND(BT600&gt;=-5,BT600&lt;=-3),7,IF(AND(BT600&gt;=-2.5,BT600&lt;=-0.5),8,IF(AND(BT600&gt;=0.5,BT600&lt;=2.5),9,IF(AND(BT600&gt;=3,BT600&lt;=5),10,IF(AND(BT600&gt;=5.5,BT600&lt;=7.5),11,IF(AND(BT600&gt;=8,BT600&lt;=10),12,IF(AND(BT600&gt;=10.5,BT600&lt;=12.5),13,IF(AND(BT600&gt;=13,BT600&lt;=15),14,IF(AND(BT600&gt;=15.5,BT600&lt;=17.5),15,IF(AND(BT600&gt;=18,BT600&lt;=20),16,"Fuera de rango"))))))))))))))))))</f>
        <v>9</v>
      </c>
      <c r="BW600" s="9" t="n">
        <v>-7.75</v>
      </c>
      <c r="BX600" s="10" t="n">
        <f aca="false">18.5- (0.3*H600)</f>
        <v>10.7</v>
      </c>
      <c r="BY600" s="10" t="n">
        <f aca="false">(BW600)-(BX600)</f>
        <v>-18.45</v>
      </c>
      <c r="BZ600" s="10" t="str">
        <f aca="false">IF(BY600="","",IF(BY600&lt;-27.5,"De -30 a -28",IF(BY600&lt;-25,"De -27,5 a -25,5",IF(BY600&lt;-22.5,"De -25 a -23",IF(BY600&lt;-20,"De -22,5 a -20,5",IF(BY600&lt;-17.5,"De -20 a -18",IF(BY600&lt;-15,"De -17,5 a -15,5",IF(BY600&lt;-12.5,"De -15 a -13",IF(BY600&lt;-10,"De -12,5 a -10,5",IF(BY600&lt;-7.5,"De -10 a -8",IF(BY600&lt;-5,"De -7,5 a -5,5",IF(BY600&lt;-2.5,"De -5 a -3",IF(BY600&lt;0,"De -2,5 a -0,5",IF(BY600&lt;2.5,"De 0 a 2",IF(BY600&lt;5,"De 2,5 a 4,5",IF(BY600&lt;7.5,"De 5 a 7",IF(BY600&lt;10,"De 7,5 a 9,5",IF(BY600&lt;12.5,"De 10 a 12",IF(BY600&lt;15,"De 12,5 a 14,5",IF(BY600&lt;17.5,"De 15 a 17",IF(BY600&lt;20,"De 17,5 a 19,5",IF(BY600&lt;22.5,"De 20 a 22",IF(BY600&lt;25,"De 22,5 a 24,5",IF(BY600&lt;27.5,"De 25 a 27","De 27,5 a 30"))))))))))))))))))))))))</f>
        <v>De -20 a -18</v>
      </c>
      <c r="CA600" s="12" t="n">
        <f aca="false">IF(BY600="","",IF(BY600&lt;=-28,1,IF(BY600&lt;=-25.5,2,IF(BY600&lt;=-23,3,IF(BY600&lt;=-20.5,4,IF(BY600&lt;=-18,5,IF(BY600&lt;=-15.5,6,IF(BY600&lt;=-13,7,IF(BY600&lt;=-10.5,8,IF(BY600&lt;=-8,9,IF(BY600&lt;=-5.5,10,IF(BY600&lt;=-3,11,IF(BY600&lt;=-0.5,12,IF(BY600&lt;=2,13,IF(BY600&lt;=4.5,14,IF(BY600&lt;=7,15,IF(BY600&lt;=9.5,16,IF(BY600&lt;=12,17,IF(BY600&lt;=14.5,18,IF(BY600&lt;=17,19,IF(BY600&lt;=19.5,20,IF(BY600&lt;=22,21,IF(BY600&lt;=24.5,22,IF(BY600&lt;=27,23,IF(BY600&lt;=30,24,"Fuera de rango")))))))))))))))))))))))))</f>
        <v>5</v>
      </c>
      <c r="CB600" s="9" t="n">
        <v>-6</v>
      </c>
      <c r="CC600" s="10" t="n">
        <f aca="false">18.5- (0.3*H600)</f>
        <v>10.7</v>
      </c>
      <c r="CD600" s="10" t="n">
        <f aca="false">(CB600)-(CC600)</f>
        <v>-16.7</v>
      </c>
      <c r="CE600" s="10" t="str">
        <f aca="false">IF(CD600="","",IF(CD600&lt;-27.5,"De -30 a -28",IF(CD600&lt;-25,"De -27,5 a -25,5",IF(CD600&lt;-22.5,"De -25 a -23",IF(CD600&lt;-20,"De -22,5 a -20,5",IF(CD600&lt;-17.5,"De -20 a -18",IF(CD600&lt;-15,"De -17,5 a -15,5",IF(CD600&lt;-12.5,"De -15 a -13",IF(CD600&lt;-10,"De -12,5 a -10,5",IF(CD600&lt;-7.5,"De -10 a -8",IF(CD600&lt;-5,"De -7,5 a -5,5",IF(CD600&lt;-2.5,"De -5 a -3",IF(CD600&lt;0,"De -2,5 a -0,5",IF(CD600&lt;=2,"De 0 a 2",IF(CD600&lt;=4.5,"De 2,5 a 4,5",IF(CD600&lt;=7,"De 5 a 7",IF(CD600&lt;=9.5,"De 7,5 a 9,5",IF(CD600&lt;=12,"De 10 a 12",IF(CD600&lt;=14.5,"De 12,5 a 14,5",IF(CD600&lt;=17,"De 15 a 17",IF(CD600&lt;=19.5,"De 17,5 a 19,5",IF(CD600&lt;=22,"De 20 a 22",IF(CD600&lt;=24.5,"De 22,5 a 24,5",IF(CD600&lt;=27,"De 25 a 27","De 27,5 a 30"))))))))))))))))))))))))</f>
        <v>De -17,5 a -15,5</v>
      </c>
      <c r="CF600" s="12" t="n">
        <f aca="false">IF(CD600="","",IF(CD600&lt;-27.5,1,IF(CD600&lt;-25,2,IF(CD600&lt;-22.5,3,IF(CD600&lt;-20,4,IF(CD600&lt;-17.5,5,IF(CD600&lt;-15,6,IF(CD600&lt;-12.5,7,IF(CD600&lt;-10,8,IF(CD600&lt;-7.5,9,IF(CD600&lt;-5,10,IF(CD600&lt;-2.5,11,IF(CD600&lt;0,12,IF(CD600&lt;2.5,13,IF(CD600&lt;5,14,IF(CD600&lt;7.5,15,IF(CD600&lt;10,16,IF(CD600&lt;12.5,17,IF(CD600&lt;15,18,IF(CD600&lt;17.5,19,IF(CD600&lt;20,20,IF(CD600&lt;22.5,21,IF(CD600&lt;25,22,IF(CD600&lt;27.5,23,24))))))))))))))))))))))))</f>
        <v>6</v>
      </c>
      <c r="CG600" s="9" t="n">
        <v>-3.25</v>
      </c>
      <c r="CH600" s="10" t="str">
        <f aca="false">IF(CG600="","",IF(AND(CG600&gt;=-10,CG600&lt;=-9.5),"-10 a -9,5",IF(AND(CG600&gt;-9.5,CG600&lt;=-8.5),"-9 a -8,5",IF(AND(CG600&gt;-8.5,CG600&lt;=-7.5),"-8 a -7,5",IF(AND(CG600&gt;-7.5,CG600&lt;=-6.5),"-7 a -6,5",IF(AND(CG600&gt;-6.5,CG600&lt;=-5.5),"-6 a -5,5",IF(AND(CG600&gt;-5.5,CG600&lt;=-4.5),"-5 a -4,5",IF(AND(CG600&gt;-4.5,CG600&lt;=-3.5),"-4 a -3,5",IF(AND(CG600&gt;-3.5,CG600&lt;=-2.5),"-3 a -2,5",IF(CG600=-2.25,"-2,25",IF(AND(CG600&gt;-2.5,CG600&lt;=-1.5),"-2 a -1,5",IF(AND(CG600&gt;-1.5,CG600&lt;=-0.5),"-1 a -0,5",IF(AND(CG600&gt;-0.5,CG600&lt;=0.5),"0 a 0,5",IF(AND(CG600&gt;0.5,CG600&lt;=1.5),"1 a 1,5",IF(AND(CG600&gt;1.5,CG600&lt;=2.5),"2 a 2,5",IF(AND(CG600&gt;2.5,CG600&lt;=3.5),"3 a 3,5",IF(AND(CG600&gt;3.5,CG600&lt;=4.5),"4 a 4,5",IF(AND(CG600&gt;4.5,CG600&lt;=5.5),"5 a 5,5",IF(AND(CG600&gt;5.5,CG600&lt;=6.5),"6 a 6,5",IF(AND(CG600&gt;6.5,CG600&lt;=7.5),"7 a 7,5",IF(AND(CG600&gt;7.5,CG600&lt;=8.5),"8 a 8,5",IF(AND(CG600&gt;8.5,CG600&lt;=9.5),"9 a 9,5",IF(CG600&gt;=10,"10","Fuera de rango")))))))))))))))))))))))</f>
        <v>-3 a -2,5</v>
      </c>
      <c r="CI600" s="11" t="n">
        <f aca="false">IF(CG600="","",IF(CG600=-2.25,"NORMA",IF(CG600&lt;=-9.5,1,IF(CG600&lt;=-8.5,2,IF(CG600&lt;=-7.5,3,IF(CG600&lt;=-6.5,4,IF(CG600&lt;=-5.5,5,IF(CG600&lt;=-4.5,6,IF(CG600&lt;=-3.5,7,IF(CG600&lt;=-2.5,8,IF(CG600&lt;=-1.5,9,IF(CG600&lt;=-0.5,10,IF(CG600&lt;=0.5,11,IF(CG600&lt;=1.5,12,IF(CG600&lt;=2.5,13,IF(CG600&lt;=3.5,14,IF(CG600&lt;=4.5,15,IF(CG600&lt;=5.5,16,IF(CG600&lt;=6.5,17,IF(CG600&lt;=7.5,18,IF(CG600&lt;=8.5,19,IF(CG600&lt;=9.5,20,IF(CG600=10,21,"Fuera de rango")))))))))))))))))))))))</f>
        <v>8</v>
      </c>
      <c r="CJ600" s="9" t="n">
        <v>2.75</v>
      </c>
      <c r="CK600" s="10" t="str">
        <f aca="false">IF(CJ600="","",IF(AND(CJ600&gt;=-6,CJ600&lt;=-5.5),"-6 a -5,5",IF(AND(CJ600&gt;-5.5,CJ600&lt;=-4.5),"-5 a -4,5",IF(AND(CJ600&gt;-4.5,CJ600&lt;=-3.5),"-4 a -3,5",IF(AND(CJ600&gt;-3.5,CJ600&lt;=-2.5),"-3 a -2,5",IF(AND(CJ600&gt;-2.5,CJ600&lt;=-1.5),"-2 a -1,5",IF(AND(CJ600&gt;-1.5,CJ600&lt;=-0.5),"-1 a -0,5",IF(AND(CJ600&gt;-0.5,CJ600&lt;=0.5),"0 a 0,5",IF(AND(CJ600&gt;0.5,CJ600&lt;=1.5),"1 a 1,5",IF(AND(CJ600&gt;1.5,CJ600&lt;2.5),"2",IF(AND(CJ600&gt;=2.5,CJ600&lt;=3),"2,5 a 3",IF(AND(CJ600&gt;3,CJ600&lt;=4),"3,5 a 4",IF(AND(CJ600&gt;4,CJ600&lt;=5),"4,5 a 5",IF(AND(CJ600&gt;5,CJ600&lt;=6),"5,5 a 6",IF(AND(CJ600&gt;6,CJ600&lt;=7),"6,5 a 7",IF(AND(CJ600&gt;7,CJ600&lt;=8),"7,5 a 8",IF(AND(CJ600&gt;8,CJ600&lt;=9.5),"8,5 a 9,5",IF(CJ600=10,"10","Fuera de rango"))))))))))))))))))</f>
        <v>2,5 a 3</v>
      </c>
      <c r="CL600" s="11" t="n">
        <f aca="false">IF(CK600="","",IF(OR(CK600="-6 a -5,5",CK600="-6 - -5,5"),1,IF(OR(CK600="-5 a -4,5",CK600="-5 - -4,5"),2,IF(OR(CK600="-4 a -3,5",CK600="-4 - -3,5"),3,IF(OR(CK600="-3 a -2,5",CK600="-3 - -2,5"),4,IF(OR(CK600="-2 a -1,5",CK600="-2 - -1,5"),5,IF(OR(CK600="-1 a -0,5",CK600="-1 - -0,5"),6,IF(OR(CK600="0 a 0,5",CK600="0 - 0,5"),7,IF(OR(CK600="1 a 1,5",CK600="1 - 1,5"),8,IF(CK600="2","NORMA",IF(OR(CK600="2,5 a 3",CK600="2,5 - 3"),9,IF(OR(CK600="3,5 a 4",CK600="3,5 - 4"),10,IF(OR(CK600="4,5 a 5",CK600="4,5 - 5"),11,IF(OR(CK600="5,5 a 6",CK600="5,5 - 6"),12,IF(OR(CK600="6,5 a 7",CK600="6,5 - 7"),13,IF(OR(CK600="7,5 a 8",CK600="7,5 - 8"),14,IF(OR(CK600="8,5 a 9",CK600="8,5 - 9,5",CK600="9 a 9,5"),15,IF(CK600="10",15,IF(OR(CK600="0,5 a 1",CK600="0,5 - 1"),7,"Fuera de rango")))))))))))))))))))</f>
        <v>9</v>
      </c>
      <c r="CO600" s="10" t="str">
        <f aca="false">IF(CM600&gt;0,"EME"," ")</f>
        <v> </v>
      </c>
      <c r="CQ600" s="10" t="str">
        <f aca="false">IF(CP600&gt;0,"0", " ")</f>
        <v> </v>
      </c>
      <c r="CR600" s="10" t="str">
        <f aca="false">IF(CP600&gt;0,"EME"," ")</f>
        <v> </v>
      </c>
      <c r="CS600" s="9" t="n">
        <v>0</v>
      </c>
      <c r="CV600" s="9" t="n">
        <v>0</v>
      </c>
      <c r="CY600" s="9" t="n">
        <v>-2</v>
      </c>
      <c r="DB600" s="9" t="n">
        <v>-2.75</v>
      </c>
      <c r="DC600" s="11" t="str">
        <f aca="false">IF(DB600&lt;0,"2"," ")</f>
        <v>2</v>
      </c>
      <c r="DD600" s="11" t="str">
        <f aca="false">IF(DB600&lt;0,"MIO"," ")</f>
        <v>MIO</v>
      </c>
      <c r="DE600" s="9" t="n">
        <v>0</v>
      </c>
      <c r="DF600" s="10" t="str">
        <f aca="false">IF(DE600&lt;0,"3"," ")</f>
        <v> </v>
      </c>
      <c r="DG600" s="10" t="str">
        <f aca="false">IF(DE600&lt;0,"AST"," ")</f>
        <v> </v>
      </c>
      <c r="DH600" s="9" t="n">
        <v>0</v>
      </c>
      <c r="DI600" s="10" t="str">
        <f aca="false">IF(DH600&lt;0,"3"," ")</f>
        <v> </v>
      </c>
      <c r="DJ600" s="10" t="str">
        <f aca="false">IF(DH600&lt;0,"AST"," ")</f>
        <v> </v>
      </c>
      <c r="DK600" s="9" t="n">
        <v>0</v>
      </c>
      <c r="DL600" s="10" t="str">
        <f aca="false">IF(DK600&gt;0,"4"," ")</f>
        <v> </v>
      </c>
      <c r="DM600" s="10" t="str">
        <f aca="false">IF(DK600&gt;0,"PRE"," ")</f>
        <v> </v>
      </c>
      <c r="DN600" s="9" t="n">
        <v>0</v>
      </c>
      <c r="DO600" s="10" t="str">
        <f aca="false">IF(DN600&gt;0,"4"," ")</f>
        <v> </v>
      </c>
      <c r="DP600" s="10" t="str">
        <f aca="false">IF(DN600&gt;0,"PRE"," ")</f>
        <v> </v>
      </c>
      <c r="DS600" s="12" t="str">
        <f aca="false">CONCATENATE(CO600,CU600,DA600,DG600,DM600)</f>
        <v>   </v>
      </c>
      <c r="DT600" s="10" t="e">
        <f aca="false" t="array" ref="DT600">_xlfn.IFS(DS600="EME    ","0", DS600=" HIP   ","1", DS600="  MIO  ","2", DS600="   AST ","3", DS600="    PRE","4", DS600="EME   PRE","5", DS600=" HIP  PRE","6", DS600=" HIP AST ","7", DS600="  MIO PRE","8", DS600="  MIOAST ","9", DS600="   ASTPRE","10",DS600=" HIP ASTPRE","11", DS600="  MIOASTPRE","12", DS600="     ","0")</f>
        <v>#N/A</v>
      </c>
      <c r="DV600" s="1" t="e">
        <f aca="false" t="array" ref="DV600">_xlfn.IFS(DU600="SI","2", DU600="NO","1")</f>
        <v>#N/A</v>
      </c>
      <c r="DX600" s="11" t="str">
        <f aca="false">IF(DW600=0,"1","2")</f>
        <v>1</v>
      </c>
      <c r="DY600" s="11" t="str">
        <f aca="false" t="array" ref="DY600">_xlfn.IFS(DW600=0,"0", DW600=0.25, "1", DW600=0.5,"2", DW600=0.75,"3", DW600=1,"4",DW600=1.25,"5", DW600=1.5,"6", DW600=1.75,"7", DW600=2,"8")</f>
        <v>0</v>
      </c>
      <c r="EA600" s="11" t="str">
        <f aca="false">IF(DZ600=0,"1","2")</f>
        <v>1</v>
      </c>
      <c r="EB600" s="11" t="str">
        <f aca="false" t="array" ref="EB600">_xlfn.IFS(DZ600=0,"0", DZ600=0.25, "1", DZ600=0.5,"2", DZ600=0.75,"3", DZ600=1,"4",DZ600=1.25,"5", DZ600=1.5,"6", DZ600=1.75,"7", DZ600=2,"8")</f>
        <v>0</v>
      </c>
      <c r="ED600" s="10" t="str">
        <f aca="false">IF(EC600=0,"1","2")</f>
        <v>1</v>
      </c>
      <c r="EE600" s="11" t="str">
        <f aca="false" t="array" ref="EE600">_xlfn.IFS(EC600=0,"0", EC600=-0.25, "1", EC600=-0.5,"2", EC600=-0.75,"3", EC600=-1,"4",EC600=-1.25,"5", EC600=-1.5,"6", EC600=-1.75,"7", EC600=-2,"8", EC600=-2.25,"9",EC600=-2.5,"10", EC600=-2.75,"11", EC600=-3,"12", EC600=-3.25,"13", EC600=-3.5,"14", EC600=-3.75,"15",EC600=-4,"16")</f>
        <v>0</v>
      </c>
      <c r="EG600" s="10" t="str">
        <f aca="false">IF(EF600=0,"1","2")</f>
        <v>1</v>
      </c>
      <c r="EH600" s="11" t="str">
        <f aca="false" t="array" ref="EH600">_xlfn.IFS(EF600=0,"0", EF600=-0.25, "1", EF600=-0.5,"2", EF600=-0.75,"3", EF600=-1,"4",EF600=-1.25,"5", EF600=-1.5,"6", EF600=-1.75,"7", EF600=-2,"8", EF600=-2.25,"9",EF600=-2.5,"10", EF600=-2.75,"11", EF600=-3,"12", EF600=-3.25,"13", EF600=-3.5,"14", EF600=-3.75,"15",EF600=-4,"16")</f>
        <v>0</v>
      </c>
      <c r="EJ600" s="11" t="str">
        <f aca="false">IF(EI600=0,"1","2")</f>
        <v>1</v>
      </c>
      <c r="EK600" s="11" t="str">
        <f aca="false" t="array" ref="EK600">_xlfn.IFS(EI600=0,"0", EI600=-0.25, "1", EI600=-0.5,"2", EI600=-0.75,"3", EI600=-1,"4",EI600=-1.25,"5", EI600=-1.5,"6", EI600=-1.75,"7", EI600=-2,"8", EI600=-2.25,"9", EI600=-2.25,"9",EI600=-2.5,"10", EI600=-2.75,"11", EI600=-3,"12", EI600=-3.25,"13", EI600=-3.5,"14", EI600=-3.75,"15",EI600=-4,"16", EI600=0.25, "17", EI600=0.5, "18")</f>
        <v>0</v>
      </c>
      <c r="EM600" s="11" t="str">
        <f aca="false">IF(EL600=0,"1","2")</f>
        <v>1</v>
      </c>
      <c r="EN600" s="11" t="str">
        <f aca="false" t="array" ref="EN600">_xlfn.IFS(EL600=0.25,"17",EL600=0.5,"18", EL600=0,"0", EL600=-0.25, "1", EL600=-0.5,"2", EL600=-0.75,"3", EL600=-1,"4",EL600=-1.25,"5", EL600=-1.5,"6", EL600=-1.75,"7", EL600=-2,"8",EL600= -2.25,"9",EL600=-2.5,"10",EL600= -2.75,"11",EL600= -3,"12",EL600= -3.25,"13",EL600= -3.5,"14",EL600= -3.75,"15",EL600=-4,"16")</f>
        <v>0</v>
      </c>
      <c r="EP600" s="11" t="str">
        <f aca="false">IF(EO600=0,"1","2")</f>
        <v>1</v>
      </c>
      <c r="EQ600" s="11" t="str">
        <f aca="false" t="array" ref="EQ600">_xlfn.IFS(EO600=0,"0", EO600=0.25, "1", EO600=0.5,"2", EO600=0.75,"3", EO600=1,"4",EO600=1.25,"5", EO600=1.5,"6", EO600=1.75,"7", EO600=2,"8", EO600=2.25,"9", EO600=2.25,"9",EO600=2.5,"10", EO600=2.75,"11", EO600=3,"12", EO600=3.25,"13", EO600=3.5,"14", EO600=3.75,"15",EO600=4,"16", EO600=-0.25, "17", bq=-0.5, "18")</f>
        <v>0</v>
      </c>
      <c r="ES600" s="11" t="str">
        <f aca="false">IF(ER600=0,"1","2")</f>
        <v>1</v>
      </c>
      <c r="ET600" s="11" t="str">
        <f aca="false" t="array" ref="ET600">_xlfn.IFS(ER600=0,"0", ER600=0.25, "1", ER600=0.5,"2", ER600=0.75,"3", ER600=1,"4",ER600=1.25,"5", ER600=1.5,"6", ER600=1.75,"7", ER600=2,"8", ER600=2.25,"9", ER600=2.25,"9",ER600=2.5,"10", ER600=2.75,"11", ER600=3,"12", ER600=3.25,"13", ER600=3.5,"14", ER600=3.75,"15",ER600=4,"16", ER600=-0.25, "17", bq=-0.5, "18")</f>
        <v>0</v>
      </c>
      <c r="EV600" s="14" t="e">
        <f aca="false">VLOOKUP(EU600,LEYENDA!$G$2:$H$8,2,TRUE())</f>
        <v>#N/A</v>
      </c>
      <c r="EW600" s="14" t="e">
        <f aca="false" t="array" ref="EW600">_xlfn.IFS(EV600="0-5","1", EV600="6-12","2", EV600="13-18","3", EV600="19-24","4", EV600="25-36","5", EV600="37-48","6", EV600="49-60","7")</f>
        <v>#N/A</v>
      </c>
    </row>
    <row r="601" customFormat="false" ht="13.5" hidden="false" customHeight="false" outlineLevel="0" collapsed="false">
      <c r="A601" s="1" t="n">
        <v>238</v>
      </c>
      <c r="B601" s="2" t="n">
        <v>1</v>
      </c>
      <c r="C601" s="33" t="n">
        <v>46150</v>
      </c>
      <c r="E601" s="5" t="str">
        <f aca="false">VLOOKUP(A601,'286'!$A$3:$J$6279,10,FALSE())</f>
        <v>MARTÍNEZ BERNAL, VÍCTOR</v>
      </c>
      <c r="F601" s="4" t="str">
        <f aca="false">VLOOKUP(A601,'286'!$A$3:$I$1768,3,FALSE())</f>
        <v>MARBERVIC</v>
      </c>
      <c r="G601" s="6" t="n">
        <f aca="false">VLOOKUP(A601,'286'!$A$3:$I$1768,4,FALSE())</f>
        <v>37613</v>
      </c>
      <c r="H601" s="7" t="n">
        <f aca="false">YEAR(C601)-YEAR(G601)</f>
        <v>24</v>
      </c>
      <c r="I601" s="1" t="str">
        <f aca="false">VLOOKUP(H601,LEYENDA!$C$2:$D$6,2,TRUE())</f>
        <v>13-24</v>
      </c>
      <c r="J601" s="5" t="str">
        <f aca="false">VLOOKUP(A601,'286'!$A$3:$I$1768,7,FALSE())</f>
        <v>H</v>
      </c>
      <c r="K601" s="8" t="n">
        <f aca="false">VLOOKUP(A601,'286'!$A$3:$I$1768,2,FALSE())</f>
        <v>0</v>
      </c>
      <c r="L601" s="4" t="str">
        <f aca="false">VLOOKUP(A601,'286'!$A$3:$I$1768,8,FALSE())</f>
        <v>D</v>
      </c>
      <c r="M601" s="4" t="str">
        <f aca="false">VLOOKUP(A601,'286'!$A$3:$I$1768,9,FALSE())</f>
        <v>D</v>
      </c>
      <c r="N601" s="8" t="str">
        <f aca="false">IF(R601=O601, "MISMA","CONTRARIA")</f>
        <v>MISMA</v>
      </c>
      <c r="O601" s="8" t="str">
        <f aca="false" t="array" ref="O601">_xlfn.IFS(L601="D","1", L601="I","2")</f>
        <v>1</v>
      </c>
      <c r="P601" s="8" t="e">
        <f aca="false" t="array" ref="P601">_xlfn.IFS(K601="OD","1", K601="OI","2")</f>
        <v>#N/A</v>
      </c>
      <c r="Q601" s="1" t="str">
        <f aca="false" t="array" ref="Q601">_xlfn.IFS(J601="M","1", J601="H","2")</f>
        <v>2</v>
      </c>
      <c r="R601" s="8" t="str">
        <f aca="false" t="array" ref="R601">_xlfn.IFS(M601="D","1", M601="I","2")</f>
        <v>1</v>
      </c>
      <c r="S601" s="1" t="str">
        <f aca="false" t="array" ref="S601">_xlfn.IFS(N601="CONTRARIA", "1",N601= "MISMA","2")</f>
        <v>2</v>
      </c>
      <c r="T601" s="1" t="str">
        <f aca="false" t="array" ref="T601">_xlfn.IFS(I601="0-12","1", I601="13-24","2", I601="25-40","3", I601="41-60","4", I601="61-100","5")</f>
        <v>2</v>
      </c>
      <c r="U601" s="9" t="n">
        <v>-3</v>
      </c>
      <c r="V601" s="10" t="str">
        <f aca="false">IF(U601="","",IF(AND(U601&gt;=-9,U601&lt;=-6.5),"-9 a -6,5",IF(AND(U601&gt;=-6,U601&lt;=-3.5),"-6 a -3,5",IF(AND(U601&gt;=-3,U601&lt;=-1),"-3 a -1",IF(U601=-0.5,"-0,5",IF(AND(U601&gt;=0,U601&lt;=2.5),"0 a 2,5",IF(AND(U601&gt;=3,U601&lt;=5.5),"3 a 5,5",IF(AND(U601&gt;=6,U601&lt;=8.5),"6 a 8,5",IF(AND(U601&gt;=9,U601&lt;=20),"9 a 20","Fuera de rango")))))))))</f>
        <v>-3 a -1</v>
      </c>
      <c r="W601" s="11" t="n">
        <f aca="false">IF(V601="","",IF(V601="-9 a -6,5",2,IF(V601="-6 a -3,5",3,IF(V601="-3 a -1",4,IF(V601="-0,5","NORMA",IF(V601="0 a 2,5",5,IF(V601="3 a 5,5",6,IF(V601="6 a 8,5",7,IF(V601="9 a 20",8,"Fuera de rango")))))))))</f>
        <v>4</v>
      </c>
      <c r="X601" s="9" t="n">
        <v>0</v>
      </c>
      <c r="Y601" s="11" t="str">
        <f aca="false">IF(X601="","",IF(AND(X601&gt;=0,X601&lt;=4),"0 a 4",IF(AND(X601&gt;=4.5,X601&lt;=8.5),"4,5 a 8,5",IF(X601=9,"9",IF(AND(X601&gt;=9.5,X601&lt;=13),"9,5 a 13",IF(AND(X601&gt;=13.5,X601&lt;=20),"13,5 a 20",IF(AND(X601&gt;=20.5,X601&lt;=35),"20,5 a 35","Fuera de rango")))))))</f>
        <v>0 a 4</v>
      </c>
      <c r="Z601" s="11" t="n">
        <f aca="false">IF(Y601="","",IF(Y601="0 a 4",1,IF(Y601="4,5 a 8,5",2,IF(Y601="9","NORMA",IF(Y601="9,5 a 13",3,IF(Y601="13,5 a 20",4,IF(Y601="20,5 a 35",5,"Fuera de rango")))))))</f>
        <v>1</v>
      </c>
      <c r="AA601" s="9" t="n">
        <v>24</v>
      </c>
      <c r="AB601" s="10" t="str">
        <f aca="false">IF(AA601="","",IF(AND(AA601&gt;=0,AA601&lt;=9),"0 a 9",IF(AND(AA601&gt;=9.5,AA601&lt;=18.5),"9,5 a 18,5",IF(AA601=19,"19",IF(AND(AA601&gt;=19.5,AA601&lt;=28),"19,5 a 28",IF(AND(AA601&gt;=28.5,AA601&lt;=40),"28,5 a 40","Fuera de rango"))))))</f>
        <v>19,5 a 28</v>
      </c>
      <c r="AC601" s="11" t="n">
        <f aca="false" t="array" ref="AC601">_xlfn.IFS(AB601="","",AB601="0 a 9",1,AB601="9,5 a 18,5",2,AB601="19","NORMA",AB601="19,5 a 28",3,AB601="28,5 a 40",4,TRUE(),"Fuera de rango")</f>
        <v>3</v>
      </c>
      <c r="AD601" s="9" t="n">
        <v>16</v>
      </c>
      <c r="AE601" s="10" t="str">
        <f aca="false">IF(AD601="","",IF(AND(AD601&gt;=-10,AD601&lt;=0),"De -10 a 0",IF(AND(AD601&gt;=0.5,AD601&lt;=9.5),"0,5 a 9,5",IF(AD601=10,"10",IF(AND(AD601&gt;=10.5,AD601&lt;=20),"10,5 a 20",IF(AND(AD601&gt;=20.5,AD601&lt;=40),"20,5 a 40","Fuera de rango"))))))</f>
        <v>10,5 a 20</v>
      </c>
      <c r="AF601" s="12" t="n">
        <f aca="false">IF(AD601="","",IF(AND(AD601&gt;=-10,AD601&lt;=0),1,IF(AND(AD601&gt;=0.5,AD601&lt;=9.5),2,IF(AD601=10,"NORMA",IF(AND(AD601&gt;=10.5,AD601&lt;=20),3,IF(AND(AD601&gt;=20.5,AD601&lt;=40),4,""))))))</f>
        <v>3</v>
      </c>
      <c r="AG601" s="9" t="n">
        <v>10</v>
      </c>
      <c r="AH601" s="10" t="str">
        <f aca="false">IF(AG601="","",IF(AND(AG601&gt;=0,AG601&lt;=4),"0 a 4",IF(AND(AG601&gt;=4.5,AG601&lt;=8.5),"4,5 a 8,5",IF(AG601=9,"9",IF(AND(AG601&gt;=9.5,AG601&lt;=13),"9,5 a 13",IF(AND(AG601&gt;=13.5,AG601&lt;=25),"13,5 a 25","Fuera de rango"))))))</f>
        <v>9,5 a 13</v>
      </c>
      <c r="AI601" s="10" t="n">
        <f aca="false">IF(AH601="","",IF(AH601="0 a 4",1,IF(AH601="4,5 a 8,5",2,IF(AH601="9","NORMA",IF(AH601="9,5 a 13",3,IF(AH601="13,5 a 25",4,""))))))</f>
        <v>3</v>
      </c>
      <c r="AJ601" s="9" t="n">
        <v>8</v>
      </c>
      <c r="AK601" s="10" t="str">
        <f aca="false">IF(AJ601="","",IF(AND(AJ601&gt;=-15,AJ601&lt;=-10.5),"-15 a -10,5",IF(AND(AJ601&gt;=-10,AJ601&lt;=-4),"-10 a -4",IF(AND(AJ601&gt;=-4.5,AJ601&lt;=0),"-4,5 a 0",IF(AND(AJ601&gt;=0.5,AJ601&lt;=4.5),"0,5 a 4,5",IF(AJ601=5,"5",IF(AND(AJ601&gt;=5.5,AJ601&lt;=10),"5,5 a 10",IF(AND(AJ601&gt;=10.5,AJ601&lt;=20),"10,5 a 20","Fuera de rango"))))))))</f>
        <v>5,5 a 10</v>
      </c>
      <c r="AL601" s="11" t="n">
        <f aca="false">IF(AK601="","",IF(AK601="-15 a -10,5",1,IF(AK601="-10 a -4",2,IF(AK601="-4,5 a 0",3,IF(AK601="0,5 a 4,5",4,IF(AK601="5","NORMA",IF(AK601="5,5 a 10",5,IF(AK601="10,5 a 20",6,"Error"))))))))</f>
        <v>5</v>
      </c>
      <c r="AM601" s="9" t="n">
        <v>0</v>
      </c>
      <c r="AN601" s="10" t="str">
        <f aca="false">IF(AM601="","",IF(AND(AM601&gt;=-7.5,AM601&lt;=-5.5),"-7,5 a -5,5",IF(AND(AM601&gt;=-5,AM601&lt;=-3),"-5 a -3",IF(AND(AM601&gt;=-2.5,AM601&lt;=-0.5),"-2,5 a -0,5",IF(AM601=0,"0,00",IF(AND(AM601&gt;=0.5,AM601&lt;=2.5),"0,5 a 2,5",IF(AND(AM601&gt;=3,AM601&lt;=5),"3 a 5",IF(AND(AM601&gt;=5.5,AM601&lt;=7.5),"5,5 a 7,5",IF(AND(AM601&gt;=8,AM601&lt;=10),"8 a 10","Fuera de rango")))))))))</f>
        <v>0,00</v>
      </c>
      <c r="AO601" s="11" t="str">
        <f aca="false">IF(AN601="","",IF(AN601="-7,5 a -5,5",1,IF(AN601="-5 a -3",2,IF(AN601="-2,5 a -0,5",3,IF(AN601="0,00","NORMA",IF(AN601="0,5 a 2,5",4,IF(AN601="3 a 5",5,IF(AN601="5,5 a 7,5",6,IF(AN601="8 a 10",7,"Error")))))))))</f>
        <v>NORMA</v>
      </c>
      <c r="AP601" s="9" t="n">
        <v>3</v>
      </c>
      <c r="AQ601" s="10" t="str">
        <f aca="false">IF(AP601="","",IF(AND(AP601&gt;=-20,AP601&lt;=-9.5),"-20 a -9,5",IF(AND(AP601&gt;=-9,AP601&lt;=-6.5),"-9 a -6,5",IF(AP601=-6,"-6",IF(AND(AP601&gt;=-5.5,AP601&lt;=-3),"-5,5 a -3",IF(AND(AP601&gt;=-2.5,AP601&lt;=0),"-2,5 a 0",IF(AND(AP601&gt;=0.5,AP601&lt;=3),"0,5 a 3",IF(AND(AP601&gt;=3.5,AP601&lt;=6),"3,5 a 6",IF(AND(AP601&gt;=6.5,AP601&lt;=9),"6,5 a 9",IF(AND(AP601&gt;=9.5,AP601&lt;=20),"9,5 a 20","Fuera de rango"))))))))))</f>
        <v>0,5 a 3</v>
      </c>
      <c r="AR601" s="11" t="n">
        <f aca="false">IF(AQ601="","",IF(AQ601="-20 a -9,5",1,IF(AQ601="-9 a -6,5",2,IF(AQ601="-6","NORMA",IF(AQ601="-5,5 a -3",3,IF(AQ601="-2,5 a 0",4,IF(AQ601="0,5 a 3",5,IF(AQ601="3,5 a 6",6,IF(AQ601="6,5 a 9",7,IF(AQ601="9,5 a 20",8,""))))))))))</f>
        <v>5</v>
      </c>
      <c r="AS601" s="9" t="n">
        <v>9</v>
      </c>
      <c r="AT601" s="10" t="str">
        <f aca="false">IF(AS601="","",IF(AND(AS601&gt;=-16,AS601&lt;=-14),"-16 a -14",IF(AND(AS601&gt;=-13.5,AS601&lt;=-11.5),"-13,5 a -11,5",IF(AND(AS601&gt;=-11,AS601&lt;=-9),"-11 a -9",IF(AND(AS601&gt;=-8.5,AS601&lt;=-6.5),"-8,5 a -6,5",IF(AND(AS601&gt;=-6,AS601&lt;=-4),"-6 a -4",IF(AND(AS601&gt;=-3.5,AS601&lt;=-1.5),"-3,5 a -1,5",IF(AND(AS601&gt;=-1,AS601&lt;=1),"-1 a 1",IF(AND(AS601&gt;=1.5,AS601&lt;=3.5),"1,5 a 3,5",IF(AND(AS601&gt;=4,AS601&lt;=6),"4 a 6",IF(AND(AS601&gt;=6.5,AS601&lt;=8.5),"6,5 a 8,5",IF(AND(AS601&gt;=9,AS601&lt;=11),"9 a 11",IF(AND(AS601&gt;=11.5,AS601&lt;=13.5),"11,5 a 13,5",IF(AND(AS601&gt;=14,AS601&lt;=16),"14 a 16",IF(AND(AS601&gt;=16.5,AS601&lt;=18.5),"16,5 a 18,5",IF(AND(AS601&gt;=19,AS601&lt;=21),"19 a 21","Fuera de rango"))))))))))))))))</f>
        <v>9 a 11</v>
      </c>
      <c r="AU601" s="11" t="n">
        <f aca="false" t="array" ref="AU601">IF(AT601="","",_xlfn.IFS(AT601="-16 a -14",1,AT601="-13,5 a -11,5",2,AT601="-11 a -9",3,AT601="-8,5 a -6,5",4,AT601="-6 a -4",5,AT601="-3,5 a -1,5",6,AT601="-1 a 1",7,AT601="1,5 a 3,5",8,AT601="4 a 6","NORMA",AT601="6,5 a 8,5",9,AT601="9 a 11",10,AT601="11,5 a 13,5",11,AT601="14 a 16",12,AT601="16,5 a 18,5",13,AT601="19 a 21",14,TRUE(),""))</f>
        <v>10</v>
      </c>
      <c r="AV601" s="9" t="n">
        <v>0.5</v>
      </c>
      <c r="AW601" s="10" t="str">
        <f aca="false">IF(AV601="","",IF(AND(AV601&gt;=-1,AV601&lt;=-0.5),"-1 a -0,5",IF(AND(AV601&gt;-0.5,AV601&lt;=0),"De -0,5 a 0",IF(AND(AV601&gt;=0.25,AV601&lt;=0.75),"0,25 a 0,75",IF(AND(AV601&gt;=1,AV601&lt;=1.5),"1 a 1,5",IF(AND(AV601&gt;=1.75,AV601&lt;=2.25),"1,75 a 2,25",IF(AND(AV601&gt;=2.5,AV601&lt;=3),"2,5 a 3",IF(AND(AV601&gt;=3.25,AV601&lt;=3.75),"3,25 a 3,75","Fuera de rango"))))))))</f>
        <v>0,25 a 0,75</v>
      </c>
      <c r="AX601" s="10" t="str">
        <f aca="false">IF(AW601="","",IF(OR(AW601="-1 a -0,5",AW601="-1 a -0.5"),1,IF(OR(AW601="De -0,5 a 0",AW601="-0,5 a 0",AW601="De -0.5 a 0"),2,IF(OR(AW601="0,25 a 0,75",AW601="0.25 a 0.75"),"NORMA",IF(OR(AW601="1 a 1,5",AW601="1 a 1.5"),3,IF(OR(AW601="1,75 a 2,25",AW601="1.75 a 2.25"),4,IF(OR(AW601="2,5 a 3",AW601="2.5 a 3"),5,IF(OR(AW601="3,25 a 3,75",AW601="3.25 a 3.75"),6,""))))))))</f>
        <v>NORMA</v>
      </c>
      <c r="AY601" s="9" t="n">
        <v>0</v>
      </c>
      <c r="AZ601" s="10" t="str">
        <f aca="false">IF(AY601="","",IF(AND(AY601&gt;=-20,AY601&lt;=-9.5),"-20 a -9,5",IF(AND(AY601&gt;=-9,AY601&lt;=-6.5),"-9 a -6,5",IF(AY601=-6,"-6",IF(AND(AY601&gt;=-5.5,AY601&lt;=-3),"-5,5 a -3",IF(AND(AY601&gt;=-2.5,AY601&lt;=0),"-2,5 a 0",IF(AND(AY601&gt;=0.5,AY601&lt;=3),"0,5 a 3",IF(AND(AY601&gt;=3.5,AY601&lt;=6),"3,5 a 6","Fuera de rango"))))))))</f>
        <v>-2,5 a 0</v>
      </c>
      <c r="BA601" s="11" t="n">
        <f aca="false">IF(AZ601="","",IF(AZ601="-20 a -9,5",1,IF(AZ601="-9 a -6,5",2,IF(AZ601="-6","NORMA",IF(AZ601="-5,5 a -3",3,IF(AZ601="-2,5 a 0",4,IF(AZ601="0,5 a 3",5,IF(AZ601="3,5 a 6",6,""))))))))</f>
        <v>4</v>
      </c>
      <c r="BB601" s="9" t="n">
        <v>0</v>
      </c>
      <c r="BC601" s="10" t="str">
        <f aca="false" t="array" ref="BC601">IF(BB601="","",_xlfn.IFS(AND(BB601&gt;=0,BB601&lt;=2),"0 a 2",AND(BB601&gt;=2.5,BB601&lt;=4.5),"2,5 a 4,5",AND(BB601&gt;=5,BB601&lt;=7),"5 a 7",AND(BB601&gt;=7.5,BB601&lt;=9.5),"7,5 a 9,5",AND(BB601&gt;=10,BB601&lt;=12),"10 a 12",AND(BB601&gt;=12.5,BB601&lt;=14.5),"12,5 a 14,5",BB601=15,"15",AND(BB601&gt;=15.5,BB601&lt;=17.5),"15,5 a 17,5",AND(BB601&gt;=18,BB601&lt;=20),"18 a 20",AND(BB601&gt;=20.5,BB601&lt;=22.5),"20,5 a 22,5",AND(BB601&gt;=23,BB601&lt;=25),"23 a 25",TRUE(),"Fuera de rango"))</f>
        <v>0 a 2</v>
      </c>
      <c r="BD601" s="11" t="n">
        <f aca="false" t="array" ref="BD601">IF(BC601="","",_xlfn.IFS(BC601="0 a 2",1,BC601="2,5 a 4,5",2,BC601="5 a 7",3,BC601="7,5 a 9,5",4,BC601="10 a 12",5,BC601="12,5 a 14,5",6,BC601="15","NORMA",BC601="15,5 a 17,5",7,BC601="18 a 20",8,BC601="20,5 a 22,5",9,BC601="23 a 25",10,TRUE(),"Fuera de rango"))</f>
        <v>1</v>
      </c>
      <c r="BE601" s="9" t="n">
        <v>20</v>
      </c>
      <c r="BF601" s="10" t="str">
        <f aca="false">IF(BE601="","",IF(AND(BE601&gt;=-20,BE601&lt;=-10),"-20 a -10",IF(AND(BE601&gt;=-9.5,BE601&lt;=0.5),"-9,5 a 0,5",IF(AND(BE601&gt;=1,BE601&lt;=11),"1 a 11",IF(AND(BE601&gt;=11.5,BE601&lt;=20.5),"11,5 a 20,5",IF(BE601=21,"21",IF(AND(BE601&gt;=21.5,BE601&lt;=31.5),"21,5 a 31,5",IF(AND(BE601&gt;=32,BE601&lt;=42),"32 a 42","Fuera de rango"))))))))</f>
        <v>11,5 a 20,5</v>
      </c>
      <c r="BG601" s="11" t="n">
        <f aca="false">IF(BF601="","",IF(BF601="-20 a -10",1,IF(BF601="-9,5 a 0,5",2,IF(BF601="1 a 11",3,IF(BF601="11,5 a 20,5",4,IF(BF601="21","NORMA",IF(BF601="21,5 a 31,5",5,IF(BF601="32 a 42",6,""))))))))</f>
        <v>4</v>
      </c>
      <c r="BH601" s="9" t="n">
        <v>16</v>
      </c>
      <c r="BI601" s="10" t="str">
        <f aca="false">IF(BH601="","",IF(AND(BH601&gt;=-20,BH601&lt;=-15),"-20 a -15",IF(AND(BH601&gt;=-14.5,BH601&lt;=-9.5),"-14,5 a -9,5",IF(AND(BH601&gt;=-9,BH601&lt;=-4),"-9 a -4",IF(AND(BH601&gt;=-3.5,BH601&lt;=2.5),"-3,5 a 2,5",IF(AND(BH601&gt;=3,BH601&lt;=8),"3 a 8",IF(AND(BH601&gt;=8.5,BH601&lt;=14.5),"8,5 a 14,5",IF(BH601=15,"15",IF(AND(BH601&gt;=15.5,BH601&lt;=20.5),"15,5 a 20,5",IF(AND(BH601&gt;=21,BH601&lt;=26),"21 a 26","Fuera de rango"))))))))))</f>
        <v>15,5 a 20,5</v>
      </c>
      <c r="BJ601" s="11" t="n">
        <f aca="false">IF(BI601="","",IF(BI601="-20 a -15",1,IF(BI601="-14,5 a -9,5",2,IF(BI601="-9 a -4",3,IF(BI601="-3,5 a 2,5",4,IF(BI601="3 a 8",5,IF(BI601="8,5 a 14,5",6,IF(BI601="15","NORMA",IF(BI601="15,5 a 20,5",7,IF(BI601="21 a 26",8,IF(BI601="26,5 a 31,5",9,"")))))))))))</f>
        <v>7</v>
      </c>
      <c r="BK601" s="9" t="n">
        <v>0</v>
      </c>
      <c r="BL601" s="10" t="str">
        <f aca="false">IF(BK601="","",IF(AND(BK601&gt;=0,BK601&lt;=2),"0 - 2",IF(AND(BK601&gt;=2.5,BK601&lt;=4.5),"2,5 - 4,5",IF(AND(BK601&gt;=5,BK601&lt;=7),"5 - 7",IF(AND(BK601&gt;=7.5,BK601&lt;=9.5),"7,5 - 9,5",IF(AND(BK601&gt;=10,BK601&lt;=12),"10 - 12",IF(AND(BK601&gt;=12.5,BK601&lt;=13.5),"12,5 - 13,5",IF(BK601=14,"14",IF(AND(BK601&gt;=14.5,BK601&lt;=16.5),"14,5 - 16,5",IF(AND(BK601&gt;=17,BK601&lt;=19),"17 - 19",IF(AND(BK601&gt;=19.5,BK601&lt;=21.5),"19,5 - 21,5",IF(AND(BK601&gt;=22,BK601&lt;=24),"22 - 24",IF(AND(BK601&gt;=24.5,BK601&lt;=26.5),"24,5 - 26,5",IF(AND(BK601&gt;=27,BK601&lt;=29),"27 - 29",IF(AND(BK601&gt;=29.5,BK601&lt;=30),"29,5 - 30","Fuera de rango")))))))))))))))</f>
        <v>0 - 2</v>
      </c>
      <c r="BM601" s="11" t="n">
        <f aca="false">IF(BL601="","",IF(BL601="0 - 2",1,IF(BL601="2,5 - 4,5",2,IF(BL601="5 - 7",3,IF(BL601="7,5 - 9,5",4,IF(BL601="10 - 12",5,IF(BL601="12,5 - 13,5",6,IF(BL601="14","NORMA",IF(BL601="14,5 - 16,5",7,IF(BL601="17 - 19",8,IF(BL601="19,5 - 21,5",9,IF(BL601="22 - 24",10,IF(BL601="24,5 - 26,5",11,IF(BL601="27 - 29",12,IF(BL601="29,5 - 30",13,"")))))))))))))))</f>
        <v>1</v>
      </c>
      <c r="BN601" s="9" t="n">
        <v>30</v>
      </c>
      <c r="BO601" s="11" t="str">
        <f aca="false">IF(BN601="","",IF(AND(BN601&gt;=-20,BN601&lt;=-10),"-20 a -10",IF(AND(BN601&gt;=-9.5,BN601&lt;=0.5),"-9,5 a 0,5",IF(AND(BN601&gt;=1,BN601&lt;=11),"1 a 11",IF(AND(BN601&gt;=11.5,BN601&lt;=21.5),"11,5 a 21,5",IF(BN601=22,"22",IF(AND(BN601&gt;=22.5,BN601&lt;=32.5),"22,5 a 32,5",IF(AND(BN601&gt;=33,BN601&lt;=43),"33 a 43","Fuera de rango"))))))))</f>
        <v>22,5 a 32,5</v>
      </c>
      <c r="BP601" s="11" t="n">
        <f aca="false">IF(BO601="","",IF(BO601="-20 a -10",1,IF(BO601="-9,5 a 0,5",2,IF(BO601="1 a 11",3,IF(BO601="11,5 a 21,5",4,IF(BO601="22","NORMA",IF(BO601="22,5 a 32,5",5,IF(BO601="33 a 43",6,""))))))))</f>
        <v>5</v>
      </c>
      <c r="BQ601" s="9" t="n">
        <v>26</v>
      </c>
      <c r="BR601" s="10" t="str">
        <f aca="false">IF(BQ601="","",IF(AND(BQ601&gt;=-20,BQ601&lt;=-15),"-20 a -15",IF(AND(BQ601&gt;=-14.5,BQ601&lt;=-9.5),"-14,5 a -9,5",IF(AND(BQ601&gt;=-9,BQ601&lt;=-4),"-9 a -4",IF(AND(BQ601&gt;=-3.5,BQ601&lt;=2.5),"-3,5 a 2,5",IF(AND(BQ601&gt;=3,BQ601&lt;=8),"3 a 8",IF(AND(BQ601&gt;=8.5,BQ601&lt;=13.5),"8,5 a 13,5",IF(AND(BQ601&gt;=14,BQ601&lt;=17.5),"14 a 17,5",IF(BQ601=18,"18",IF(AND(BQ601&gt;=18.5,BQ601&lt;=23.5),"18,5 a 23,5",IF(AND(BQ601&gt;=24,BQ601&lt;=29),"24 a 29",IF(AND(BQ601&gt;=29.5,BQ601&lt;=34.5),"29,5 a 34,5",IF(AND(BQ601&gt;=35,BQ601&lt;=40),"35 a 40","Fuera de rango")))))))))))))</f>
        <v>24 a 29</v>
      </c>
      <c r="BS601" s="11" t="n">
        <f aca="false">IF(BR601="","",IF(BR601="-20 a -15",1,IF(BR601="-14,5 a -9,5",2,IF(BR601="-9 a -4",3,IF(BR601="-3,5 a 2,5",4,IF(BR601="3 a 8",5,IF(BR601="8,5 a 13,5",6,IF(BR601="14 a 17,5",7,IF(BR601="18","NORMA",IF(BR601="18,5 a 23,5",8,IF(BR601="24 a 29",9,IF(BR601="29,5 a 34,5",10,IF(BR601="35 a 40",11,"")))))))))))))</f>
        <v>9</v>
      </c>
      <c r="BT601" s="9" t="n">
        <v>0</v>
      </c>
      <c r="BU601" s="10" t="str">
        <f aca="false">IF(BT601="","",IF(AND(BT601&gt;=-20,BT601&lt;=-18),"-20 a -18",IF(AND(BT601&gt;=-17.5,BT601&lt;=-15.5),"-17,5 a -15,5",IF(AND(BT601&gt;=-15,BT601&lt;=-13),"-15 a -13",IF(AND(BT601&gt;=-12.5,BT601&lt;=-10.5),"-12,5 a -10,5",IF(AND(BT601&gt;=-10,BT601&lt;=-8),"-10 a -8",IF(AND(BT601&gt;=-7.5,BT601&lt;=-5.5),"-7,5 a -5,5",IF(AND(BT601&gt;=-5,BT601&lt;=-3),"-5 a -3",IF(AND(BT601&gt;=-2.5,BT601&lt;=-0.5),"-2,5 a -0,5",IF(BT601=0,"0",IF(AND(BT601&gt;=0.5,BT601&lt;=2.5),"0,5 a 2,5",IF(AND(BT601&gt;=3,BT601&lt;=5),"3 a 5",IF(AND(BT601&gt;=5.5,BT601&lt;=7.5),"5,5 a 7,5",IF(AND(BT601&gt;=8,BT601&lt;=10),"8 a 10",IF(AND(BT601&gt;=10.5,BT601&lt;=12.5),"10,5 a 12,5",IF(AND(BT601&gt;=13,BT601&lt;=15),"13 a 15",IF(AND(BT601&gt;=15.5,BT601&lt;=17.5),"15,5 a 17,5",IF(AND(BT601&gt;=18,BT601&lt;=20),"18 a 20","Fuera de rango"))))))))))))))))))</f>
        <v>0</v>
      </c>
      <c r="BV601" s="11" t="str">
        <f aca="false">IF(BT601="","",IF(BT601=0,"NORMA",IF(AND(BT601&gt;=-20,BT601&lt;=-18),2,IF(AND(BT601&gt;=-17.5,BT601&lt;=-15.5),2,IF(AND(BT601&gt;=-15,BT601&lt;=-13),3,IF(AND(BT601&gt;=-12.5,BT601&lt;=-10.5),4,IF(AND(BT601&gt;=-10,BT601&lt;=-8),5,IF(AND(BT601&gt;=-7.5,BT601&lt;=-5.5),6,IF(AND(BT601&gt;=-5,BT601&lt;=-3),7,IF(AND(BT601&gt;=-2.5,BT601&lt;=-0.5),8,IF(AND(BT601&gt;=0.5,BT601&lt;=2.5),9,IF(AND(BT601&gt;=3,BT601&lt;=5),10,IF(AND(BT601&gt;=5.5,BT601&lt;=7.5),11,IF(AND(BT601&gt;=8,BT601&lt;=10),12,IF(AND(BT601&gt;=10.5,BT601&lt;=12.5),13,IF(AND(BT601&gt;=13,BT601&lt;=15),14,IF(AND(BT601&gt;=15.5,BT601&lt;=17.5),15,IF(AND(BT601&gt;=18,BT601&lt;=20),16,"Fuera de rango"))))))))))))))))))</f>
        <v>NORMA</v>
      </c>
      <c r="BW601" s="9" t="n">
        <v>-14.25</v>
      </c>
      <c r="BX601" s="10" t="n">
        <f aca="false">18.5- (0.3*H601)</f>
        <v>11.3</v>
      </c>
      <c r="BY601" s="10" t="n">
        <f aca="false">(BW601)-(BX601)</f>
        <v>-25.55</v>
      </c>
      <c r="BZ601" s="10" t="str">
        <f aca="false">IF(BY601="","",IF(BY601&lt;-27.5,"De -30 a -28",IF(BY601&lt;-25,"De -27,5 a -25,5",IF(BY601&lt;-22.5,"De -25 a -23",IF(BY601&lt;-20,"De -22,5 a -20,5",IF(BY601&lt;-17.5,"De -20 a -18",IF(BY601&lt;-15,"De -17,5 a -15,5",IF(BY601&lt;-12.5,"De -15 a -13",IF(BY601&lt;-10,"De -12,5 a -10,5",IF(BY601&lt;-7.5,"De -10 a -8",IF(BY601&lt;-5,"De -7,5 a -5,5",IF(BY601&lt;-2.5,"De -5 a -3",IF(BY601&lt;0,"De -2,5 a -0,5",IF(BY601&lt;2.5,"De 0 a 2",IF(BY601&lt;5,"De 2,5 a 4,5",IF(BY601&lt;7.5,"De 5 a 7",IF(BY601&lt;10,"De 7,5 a 9,5",IF(BY601&lt;12.5,"De 10 a 12",IF(BY601&lt;15,"De 12,5 a 14,5",IF(BY601&lt;17.5,"De 15 a 17",IF(BY601&lt;20,"De 17,5 a 19,5",IF(BY601&lt;22.5,"De 20 a 22",IF(BY601&lt;25,"De 22,5 a 24,5",IF(BY601&lt;27.5,"De 25 a 27","De 27,5 a 30"))))))))))))))))))))))))</f>
        <v>De -27,5 a -25,5</v>
      </c>
      <c r="CA601" s="12" t="n">
        <f aca="false">IF(BY601="","",IF(BY601&lt;=-28,1,IF(BY601&lt;=-25.5,2,IF(BY601&lt;=-23,3,IF(BY601&lt;=-20.5,4,IF(BY601&lt;=-18,5,IF(BY601&lt;=-15.5,6,IF(BY601&lt;=-13,7,IF(BY601&lt;=-10.5,8,IF(BY601&lt;=-8,9,IF(BY601&lt;=-5.5,10,IF(BY601&lt;=-3,11,IF(BY601&lt;=-0.5,12,IF(BY601&lt;=2,13,IF(BY601&lt;=4.5,14,IF(BY601&lt;=7,15,IF(BY601&lt;=9.5,16,IF(BY601&lt;=12,17,IF(BY601&lt;=14.5,18,IF(BY601&lt;=17,19,IF(BY601&lt;=19.5,20,IF(BY601&lt;=22,21,IF(BY601&lt;=24.5,22,IF(BY601&lt;=27,23,IF(BY601&lt;=30,24,"Fuera de rango")))))))))))))))))))))))))</f>
        <v>2</v>
      </c>
      <c r="CB601" s="9" t="n">
        <v>-12.75</v>
      </c>
      <c r="CC601" s="10" t="n">
        <f aca="false">18.5- (0.3*H601)</f>
        <v>11.3</v>
      </c>
      <c r="CD601" s="10" t="n">
        <f aca="false">(CB601)-(CC601)</f>
        <v>-24.05</v>
      </c>
      <c r="CE601" s="10" t="str">
        <f aca="false">IF(CD601="","",IF(CD601&lt;-27.5,"De -30 a -28",IF(CD601&lt;-25,"De -27,5 a -25,5",IF(CD601&lt;-22.5,"De -25 a -23",IF(CD601&lt;-20,"De -22,5 a -20,5",IF(CD601&lt;-17.5,"De -20 a -18",IF(CD601&lt;-15,"De -17,5 a -15,5",IF(CD601&lt;-12.5,"De -15 a -13",IF(CD601&lt;-10,"De -12,5 a -10,5",IF(CD601&lt;-7.5,"De -10 a -8",IF(CD601&lt;-5,"De -7,5 a -5,5",IF(CD601&lt;-2.5,"De -5 a -3",IF(CD601&lt;0,"De -2,5 a -0,5",IF(CD601&lt;=2,"De 0 a 2",IF(CD601&lt;=4.5,"De 2,5 a 4,5",IF(CD601&lt;=7,"De 5 a 7",IF(CD601&lt;=9.5,"De 7,5 a 9,5",IF(CD601&lt;=12,"De 10 a 12",IF(CD601&lt;=14.5,"De 12,5 a 14,5",IF(CD601&lt;=17,"De 15 a 17",IF(CD601&lt;=19.5,"De 17,5 a 19,5",IF(CD601&lt;=22,"De 20 a 22",IF(CD601&lt;=24.5,"De 22,5 a 24,5",IF(CD601&lt;=27,"De 25 a 27","De 27,5 a 30"))))))))))))))))))))))))</f>
        <v>De -25 a -23</v>
      </c>
      <c r="CF601" s="12" t="n">
        <f aca="false">IF(CD601="","",IF(CD601&lt;-27.5,1,IF(CD601&lt;-25,2,IF(CD601&lt;-22.5,3,IF(CD601&lt;-20,4,IF(CD601&lt;-17.5,5,IF(CD601&lt;-15,6,IF(CD601&lt;-12.5,7,IF(CD601&lt;-10,8,IF(CD601&lt;-7.5,9,IF(CD601&lt;-5,10,IF(CD601&lt;-2.5,11,IF(CD601&lt;0,12,IF(CD601&lt;2.5,13,IF(CD601&lt;5,14,IF(CD601&lt;7.5,15,IF(CD601&lt;10,16,IF(CD601&lt;12.5,17,IF(CD601&lt;15,18,IF(CD601&lt;17.5,19,IF(CD601&lt;20,20,IF(CD601&lt;22.5,21,IF(CD601&lt;25,22,IF(CD601&lt;27.5,23,24))))))))))))))))))))))))</f>
        <v>3</v>
      </c>
      <c r="CG601" s="9" t="n">
        <v>-7</v>
      </c>
      <c r="CH601" s="10" t="str">
        <f aca="false">IF(CG601="","",IF(AND(CG601&gt;=-10,CG601&lt;=-9.5),"-10 a -9,5",IF(AND(CG601&gt;-9.5,CG601&lt;=-8.5),"-9 a -8,5",IF(AND(CG601&gt;-8.5,CG601&lt;=-7.5),"-8 a -7,5",IF(AND(CG601&gt;-7.5,CG601&lt;=-6.5),"-7 a -6,5",IF(AND(CG601&gt;-6.5,CG601&lt;=-5.5),"-6 a -5,5",IF(AND(CG601&gt;-5.5,CG601&lt;=-4.5),"-5 a -4,5",IF(AND(CG601&gt;-4.5,CG601&lt;=-3.5),"-4 a -3,5",IF(AND(CG601&gt;-3.5,CG601&lt;=-2.5),"-3 a -2,5",IF(CG601=-2.25,"-2,25",IF(AND(CG601&gt;-2.5,CG601&lt;=-1.5),"-2 a -1,5",IF(AND(CG601&gt;-1.5,CG601&lt;=-0.5),"-1 a -0,5",IF(AND(CG601&gt;-0.5,CG601&lt;=0.5),"0 a 0,5",IF(AND(CG601&gt;0.5,CG601&lt;=1.5),"1 a 1,5",IF(AND(CG601&gt;1.5,CG601&lt;=2.5),"2 a 2,5",IF(AND(CG601&gt;2.5,CG601&lt;=3.5),"3 a 3,5",IF(AND(CG601&gt;3.5,CG601&lt;=4.5),"4 a 4,5",IF(AND(CG601&gt;4.5,CG601&lt;=5.5),"5 a 5,5",IF(AND(CG601&gt;5.5,CG601&lt;=6.5),"6 a 6,5",IF(AND(CG601&gt;6.5,CG601&lt;=7.5),"7 a 7,5",IF(AND(CG601&gt;7.5,CG601&lt;=8.5),"8 a 8,5",IF(AND(CG601&gt;8.5,CG601&lt;=9.5),"9 a 9,5",IF(CG601&gt;=10,"10","Fuera de rango")))))))))))))))))))))))</f>
        <v>-7 a -6,5</v>
      </c>
      <c r="CI601" s="11" t="n">
        <f aca="false">IF(CG601="","",IF(CG601=-2.25,"NORMA",IF(CG601&lt;=-9.5,1,IF(CG601&lt;=-8.5,2,IF(CG601&lt;=-7.5,3,IF(CG601&lt;=-6.5,4,IF(CG601&lt;=-5.5,5,IF(CG601&lt;=-4.5,6,IF(CG601&lt;=-3.5,7,IF(CG601&lt;=-2.5,8,IF(CG601&lt;=-1.5,9,IF(CG601&lt;=-0.5,10,IF(CG601&lt;=0.5,11,IF(CG601&lt;=1.5,12,IF(CG601&lt;=2.5,13,IF(CG601&lt;=3.5,14,IF(CG601&lt;=4.5,15,IF(CG601&lt;=5.5,16,IF(CG601&lt;=6.5,17,IF(CG601&lt;=7.5,18,IF(CG601&lt;=8.5,19,IF(CG601&lt;=9.5,20,IF(CG601=10,21,"Fuera de rango")))))))))))))))))))))))</f>
        <v>4</v>
      </c>
      <c r="CJ601" s="9" t="n">
        <v>3.25</v>
      </c>
      <c r="CK601" s="10" t="str">
        <f aca="false">IF(CJ601="","",IF(AND(CJ601&gt;=-6,CJ601&lt;=-5.5),"-6 a -5,5",IF(AND(CJ601&gt;-5.5,CJ601&lt;=-4.5),"-5 a -4,5",IF(AND(CJ601&gt;-4.5,CJ601&lt;=-3.5),"-4 a -3,5",IF(AND(CJ601&gt;-3.5,CJ601&lt;=-2.5),"-3 a -2,5",IF(AND(CJ601&gt;-2.5,CJ601&lt;=-1.5),"-2 a -1,5",IF(AND(CJ601&gt;-1.5,CJ601&lt;=-0.5),"-1 a -0,5",IF(AND(CJ601&gt;-0.5,CJ601&lt;=0.5),"0 a 0,5",IF(AND(CJ601&gt;0.5,CJ601&lt;=1.5),"1 a 1,5",IF(AND(CJ601&gt;1.5,CJ601&lt;2.5),"2",IF(AND(CJ601&gt;=2.5,CJ601&lt;=3),"2,5 a 3",IF(AND(CJ601&gt;3,CJ601&lt;=4),"3,5 a 4",IF(AND(CJ601&gt;4,CJ601&lt;=5),"4,5 a 5",IF(AND(CJ601&gt;5,CJ601&lt;=6),"5,5 a 6",IF(AND(CJ601&gt;6,CJ601&lt;=7),"6,5 a 7",IF(AND(CJ601&gt;7,CJ601&lt;=8),"7,5 a 8",IF(AND(CJ601&gt;8,CJ601&lt;=9.5),"8,5 a 9,5",IF(CJ601=10,"10","Fuera de rango"))))))))))))))))))</f>
        <v>3,5 a 4</v>
      </c>
      <c r="CL601" s="11" t="n">
        <f aca="false">IF(CK601="","",IF(OR(CK601="-6 a -5,5",CK601="-6 - -5,5"),1,IF(OR(CK601="-5 a -4,5",CK601="-5 - -4,5"),2,IF(OR(CK601="-4 a -3,5",CK601="-4 - -3,5"),3,IF(OR(CK601="-3 a -2,5",CK601="-3 - -2,5"),4,IF(OR(CK601="-2 a -1,5",CK601="-2 - -1,5"),5,IF(OR(CK601="-1 a -0,5",CK601="-1 - -0,5"),6,IF(OR(CK601="0 a 0,5",CK601="0 - 0,5"),7,IF(OR(CK601="1 a 1,5",CK601="1 - 1,5"),8,IF(CK601="2","NORMA",IF(OR(CK601="2,5 a 3",CK601="2,5 - 3"),9,IF(OR(CK601="3,5 a 4",CK601="3,5 - 4"),10,IF(OR(CK601="4,5 a 5",CK601="4,5 - 5"),11,IF(OR(CK601="5,5 a 6",CK601="5,5 - 6"),12,IF(OR(CK601="6,5 a 7",CK601="6,5 - 7"),13,IF(OR(CK601="7,5 a 8",CK601="7,5 - 8"),14,IF(OR(CK601="8,5 a 9",CK601="8,5 - 9,5",CK601="9 a 9,5"),15,IF(CK601="10",15,IF(OR(CK601="0,5 a 1",CK601="0,5 - 1"),7,"Fuera de rango")))))))))))))))))))</f>
        <v>10</v>
      </c>
      <c r="CO601" s="10" t="str">
        <f aca="false">IF(CM601&gt;0,"EME"," ")</f>
        <v> </v>
      </c>
      <c r="CQ601" s="10" t="str">
        <f aca="false">IF(CP601&gt;0,"0", " ")</f>
        <v> </v>
      </c>
      <c r="CR601" s="10" t="str">
        <f aca="false">IF(CP601&gt;0,"EME"," ")</f>
        <v> </v>
      </c>
      <c r="CS601" s="9" t="n">
        <v>0</v>
      </c>
      <c r="CV601" s="9" t="n">
        <v>0</v>
      </c>
      <c r="CY601" s="9" t="n">
        <v>-3.25</v>
      </c>
      <c r="DB601" s="9" t="n">
        <v>-3</v>
      </c>
      <c r="DC601" s="11" t="str">
        <f aca="false">IF(DB601&lt;0,"2"," ")</f>
        <v>2</v>
      </c>
      <c r="DD601" s="11" t="str">
        <f aca="false">IF(DB601&lt;0,"MIO"," ")</f>
        <v>MIO</v>
      </c>
      <c r="DE601" s="9" t="n">
        <v>0</v>
      </c>
      <c r="DF601" s="10" t="str">
        <f aca="false">IF(DE601&lt;0,"3"," ")</f>
        <v> </v>
      </c>
      <c r="DG601" s="10" t="str">
        <f aca="false">IF(DE601&lt;0,"AST"," ")</f>
        <v> </v>
      </c>
      <c r="DH601" s="9" t="n">
        <v>-0.25</v>
      </c>
      <c r="DI601" s="10" t="str">
        <f aca="false">IF(DH601&lt;0,"3"," ")</f>
        <v>3</v>
      </c>
      <c r="DJ601" s="10" t="str">
        <f aca="false">IF(DH601&lt;0,"AST"," ")</f>
        <v>AST</v>
      </c>
      <c r="DK601" s="9" t="n">
        <v>0</v>
      </c>
      <c r="DL601" s="10" t="str">
        <f aca="false">IF(DK601&gt;0,"4"," ")</f>
        <v> </v>
      </c>
      <c r="DM601" s="10" t="str">
        <f aca="false">IF(DK601&gt;0,"PRE"," ")</f>
        <v> </v>
      </c>
      <c r="DN601" s="9" t="n">
        <v>0</v>
      </c>
      <c r="DO601" s="10" t="str">
        <f aca="false">IF(DN601&gt;0,"4"," ")</f>
        <v> </v>
      </c>
      <c r="DP601" s="10" t="str">
        <f aca="false">IF(DN601&gt;0,"PRE"," ")</f>
        <v> </v>
      </c>
      <c r="DS601" s="12" t="str">
        <f aca="false">CONCATENATE(CO601,CU601,DA601,DG601,DM601)</f>
        <v>   </v>
      </c>
      <c r="DT601" s="10" t="e">
        <f aca="false" t="array" ref="DT601">_xlfn.IFS(DS601="EME    ","0", DS601=" HIP   ","1", DS601="  MIO  ","2", DS601="   AST ","3", DS601="    PRE","4", DS601="EME   PRE","5", DS601=" HIP  PRE","6", DS601=" HIP AST ","7", DS601="  MIO PRE","8", DS601="  MIOAST ","9", DS601="   ASTPRE","10",DS601=" HIP ASTPRE","11", DS601="  MIOASTPRE","12", DS601="     ","0")</f>
        <v>#N/A</v>
      </c>
      <c r="DV601" s="1" t="e">
        <f aca="false" t="array" ref="DV601">_xlfn.IFS(DU601="SI","2", DU601="NO","1")</f>
        <v>#N/A</v>
      </c>
      <c r="DX601" s="11" t="str">
        <f aca="false">IF(DW601=0,"1","2")</f>
        <v>1</v>
      </c>
      <c r="DY601" s="11" t="str">
        <f aca="false" t="array" ref="DY601">_xlfn.IFS(DW601=0,"0", DW601=0.25, "1", DW601=0.5,"2", DW601=0.75,"3", DW601=1,"4",DW601=1.25,"5", DW601=1.5,"6", DW601=1.75,"7", DW601=2,"8")</f>
        <v>0</v>
      </c>
      <c r="EA601" s="11" t="str">
        <f aca="false">IF(DZ601=0,"1","2")</f>
        <v>1</v>
      </c>
      <c r="EB601" s="11" t="str">
        <f aca="false" t="array" ref="EB601">_xlfn.IFS(DZ601=0,"0", DZ601=0.25, "1", DZ601=0.5,"2", DZ601=0.75,"3", DZ601=1,"4",DZ601=1.25,"5", DZ601=1.5,"6", DZ601=1.75,"7", DZ601=2,"8")</f>
        <v>0</v>
      </c>
      <c r="ED601" s="10" t="str">
        <f aca="false">IF(EC601=0,"1","2")</f>
        <v>1</v>
      </c>
      <c r="EE601" s="11" t="str">
        <f aca="false" t="array" ref="EE601">_xlfn.IFS(EC601=0,"0", EC601=-0.25, "1", EC601=-0.5,"2", EC601=-0.75,"3", EC601=-1,"4",EC601=-1.25,"5", EC601=-1.5,"6", EC601=-1.75,"7", EC601=-2,"8", EC601=-2.25,"9",EC601=-2.5,"10", EC601=-2.75,"11", EC601=-3,"12", EC601=-3.25,"13", EC601=-3.5,"14", EC601=-3.75,"15",EC601=-4,"16")</f>
        <v>0</v>
      </c>
      <c r="EG601" s="10" t="str">
        <f aca="false">IF(EF601=0,"1","2")</f>
        <v>1</v>
      </c>
      <c r="EH601" s="11" t="str">
        <f aca="false" t="array" ref="EH601">_xlfn.IFS(EF601=0,"0", EF601=-0.25, "1", EF601=-0.5,"2", EF601=-0.75,"3", EF601=-1,"4",EF601=-1.25,"5", EF601=-1.5,"6", EF601=-1.75,"7", EF601=-2,"8", EF601=-2.25,"9",EF601=-2.5,"10", EF601=-2.75,"11", EF601=-3,"12", EF601=-3.25,"13", EF601=-3.5,"14", EF601=-3.75,"15",EF601=-4,"16")</f>
        <v>0</v>
      </c>
      <c r="EJ601" s="11" t="str">
        <f aca="false">IF(EI601=0,"1","2")</f>
        <v>1</v>
      </c>
      <c r="EK601" s="11" t="str">
        <f aca="false" t="array" ref="EK601">_xlfn.IFS(EI601=0,"0", EI601=-0.25, "1", EI601=-0.5,"2", EI601=-0.75,"3", EI601=-1,"4",EI601=-1.25,"5", EI601=-1.5,"6", EI601=-1.75,"7", EI601=-2,"8", EI601=-2.25,"9", EI601=-2.25,"9",EI601=-2.5,"10", EI601=-2.75,"11", EI601=-3,"12", EI601=-3.25,"13", EI601=-3.5,"14", EI601=-3.75,"15",EI601=-4,"16", EI601=0.25, "17", EI601=0.5, "18")</f>
        <v>0</v>
      </c>
      <c r="EM601" s="11" t="str">
        <f aca="false">IF(EL601=0,"1","2")</f>
        <v>1</v>
      </c>
      <c r="EN601" s="11" t="str">
        <f aca="false" t="array" ref="EN601">_xlfn.IFS(EL601=0.25,"17",EL601=0.5,"18", EL601=0,"0", EL601=-0.25, "1", EL601=-0.5,"2", EL601=-0.75,"3", EL601=-1,"4",EL601=-1.25,"5", EL601=-1.5,"6", EL601=-1.75,"7", EL601=-2,"8",EL601= -2.25,"9",EL601=-2.5,"10",EL601= -2.75,"11",EL601= -3,"12",EL601= -3.25,"13",EL601= -3.5,"14",EL601= -3.75,"15",EL601=-4,"16")</f>
        <v>0</v>
      </c>
      <c r="EP601" s="11" t="str">
        <f aca="false">IF(EO601=0,"1","2")</f>
        <v>1</v>
      </c>
      <c r="EQ601" s="11" t="str">
        <f aca="false" t="array" ref="EQ601">_xlfn.IFS(EO601=0,"0", EO601=0.25, "1", EO601=0.5,"2", EO601=0.75,"3", EO601=1,"4",EO601=1.25,"5", EO601=1.5,"6", EO601=1.75,"7", EO601=2,"8", EO601=2.25,"9", EO601=2.25,"9",EO601=2.5,"10", EO601=2.75,"11", EO601=3,"12", EO601=3.25,"13", EO601=3.5,"14", EO601=3.75,"15",EO601=4,"16", EO601=-0.25, "17", bq=-0.5, "18")</f>
        <v>0</v>
      </c>
      <c r="ES601" s="11" t="str">
        <f aca="false">IF(ER601=0,"1","2")</f>
        <v>1</v>
      </c>
      <c r="ET601" s="11" t="str">
        <f aca="false" t="array" ref="ET601">_xlfn.IFS(ER601=0,"0", ER601=0.25, "1", ER601=0.5,"2", ER601=0.75,"3", ER601=1,"4",ER601=1.25,"5", ER601=1.5,"6", ER601=1.75,"7", ER601=2,"8", ER601=2.25,"9", ER601=2.25,"9",ER601=2.5,"10", ER601=2.75,"11", ER601=3,"12", ER601=3.25,"13", ER601=3.5,"14", ER601=3.75,"15",ER601=4,"16", ER601=-0.25, "17", bq=-0.5, "18")</f>
        <v>0</v>
      </c>
      <c r="EV601" s="14" t="e">
        <f aca="false">VLOOKUP(EU601,LEYENDA!$G$2:$H$8,2,TRUE())</f>
        <v>#N/A</v>
      </c>
      <c r="EW601" s="14" t="e">
        <f aca="false" t="array" ref="EW601">_xlfn.IFS(EV601="0-5","1", EV601="6-12","2", EV601="13-18","3", EV601="19-24","4", EV601="25-36","5", EV601="37-48","6", EV601="49-60","7")</f>
        <v>#N/A</v>
      </c>
    </row>
    <row r="602" customFormat="false" ht="13.5" hidden="false" customHeight="false" outlineLevel="0" collapsed="false">
      <c r="A602" s="1" t="n">
        <v>239</v>
      </c>
      <c r="B602" s="2" t="n">
        <v>1</v>
      </c>
      <c r="C602" s="33" t="n">
        <v>40485</v>
      </c>
      <c r="E602" s="5" t="str">
        <f aca="false">VLOOKUP(A602,'286'!$A$3:$J$6279,10,FALSE())</f>
        <v>MARTÍN SÁNCHEZ, ESTHER</v>
      </c>
      <c r="F602" s="4" t="str">
        <f aca="false">VLOOKUP(A602,'286'!$A$3:$I$1768,3,FALSE())</f>
        <v>MARSANES</v>
      </c>
      <c r="G602" s="6" t="n">
        <f aca="false">VLOOKUP(A602,'286'!$A$3:$I$1768,4,FALSE())</f>
        <v>31166</v>
      </c>
      <c r="H602" s="7" t="n">
        <f aca="false">YEAR(C602)-YEAR(G602)</f>
        <v>25</v>
      </c>
      <c r="I602" s="1" t="str">
        <f aca="false">VLOOKUP(H602,LEYENDA!$C$2:$D$6,2,TRUE())</f>
        <v>25-40</v>
      </c>
      <c r="J602" s="5" t="str">
        <f aca="false">VLOOKUP(A602,'286'!$A$3:$I$1768,7,FALSE())</f>
        <v>M</v>
      </c>
      <c r="K602" s="8" t="n">
        <f aca="false">VLOOKUP(A602,'286'!$A$3:$I$1768,2,FALSE())</f>
        <v>0</v>
      </c>
      <c r="L602" s="4" t="str">
        <f aca="false">VLOOKUP(A602,'286'!$A$3:$I$1768,8,FALSE())</f>
        <v>D</v>
      </c>
      <c r="M602" s="4" t="str">
        <f aca="false">VLOOKUP(A602,'286'!$A$3:$I$1768,9,FALSE())</f>
        <v>I</v>
      </c>
      <c r="N602" s="8" t="str">
        <f aca="false">IF(R602=O602, "MISMA","CONTRARIA")</f>
        <v>CONTRARIA</v>
      </c>
      <c r="O602" s="8" t="str">
        <f aca="false" t="array" ref="O602">_xlfn.IFS(L602="D","1", L602="I","2")</f>
        <v>1</v>
      </c>
      <c r="P602" s="8" t="e">
        <f aca="false" t="array" ref="P602">_xlfn.IFS(K602="OD","1", K602="OI","2")</f>
        <v>#N/A</v>
      </c>
      <c r="Q602" s="1" t="str">
        <f aca="false" t="array" ref="Q602">_xlfn.IFS(J602="M","1", J602="H","2")</f>
        <v>1</v>
      </c>
      <c r="R602" s="8" t="str">
        <f aca="false" t="array" ref="R602">_xlfn.IFS(M602="D","1", M602="I","2")</f>
        <v>2</v>
      </c>
      <c r="S602" s="1" t="str">
        <f aca="false" t="array" ref="S602">_xlfn.IFS(N602="CONTRARIA", "1",N602= "MISMA","2")</f>
        <v>1</v>
      </c>
      <c r="T602" s="1" t="str">
        <f aca="false" t="array" ref="T602">_xlfn.IFS(I602="0-12","1", I602="13-24","2", I602="25-40","3", I602="41-60","4", I602="61-100","5")</f>
        <v>3</v>
      </c>
      <c r="U602" s="9" t="n">
        <v>-4</v>
      </c>
      <c r="V602" s="10" t="str">
        <f aca="false">IF(U602="","",IF(AND(U602&gt;=-9,U602&lt;=-6.5),"-9 a -6,5",IF(AND(U602&gt;=-6,U602&lt;=-3.5),"-6 a -3,5",IF(AND(U602&gt;=-3,U602&lt;=-1),"-3 a -1",IF(U602=-0.5,"-0,5",IF(AND(U602&gt;=0,U602&lt;=2.5),"0 a 2,5",IF(AND(U602&gt;=3,U602&lt;=5.5),"3 a 5,5",IF(AND(U602&gt;=6,U602&lt;=8.5),"6 a 8,5",IF(AND(U602&gt;=9,U602&lt;=20),"9 a 20","Fuera de rango")))))))))</f>
        <v>-6 a -3,5</v>
      </c>
      <c r="W602" s="11" t="n">
        <f aca="false">IF(V602="","",IF(V602="-9 a -6,5",2,IF(V602="-6 a -3,5",3,IF(V602="-3 a -1",4,IF(V602="-0,5","NORMA",IF(V602="0 a 2,5",5,IF(V602="3 a 5,5",6,IF(V602="6 a 8,5",7,IF(V602="9 a 20",8,"Fuera de rango")))))))))</f>
        <v>3</v>
      </c>
      <c r="X602" s="9" t="n">
        <v>0</v>
      </c>
      <c r="Y602" s="11" t="str">
        <f aca="false">IF(X602="","",IF(AND(X602&gt;=0,X602&lt;=4),"0 a 4",IF(AND(X602&gt;=4.5,X602&lt;=8.5),"4,5 a 8,5",IF(X602=9,"9",IF(AND(X602&gt;=9.5,X602&lt;=13),"9,5 a 13",IF(AND(X602&gt;=13.5,X602&lt;=20),"13,5 a 20",IF(AND(X602&gt;=20.5,X602&lt;=35),"20,5 a 35","Fuera de rango")))))))</f>
        <v>0 a 4</v>
      </c>
      <c r="Z602" s="11" t="n">
        <f aca="false">IF(Y602="","",IF(Y602="0 a 4",1,IF(Y602="4,5 a 8,5",2,IF(Y602="9","NORMA",IF(Y602="9,5 a 13",3,IF(Y602="13,5 a 20",4,IF(Y602="20,5 a 35",5,"Fuera de rango")))))))</f>
        <v>1</v>
      </c>
      <c r="AA602" s="9" t="n">
        <v>30</v>
      </c>
      <c r="AB602" s="10" t="str">
        <f aca="false">IF(AA602="","",IF(AND(AA602&gt;=0,AA602&lt;=9),"0 a 9",IF(AND(AA602&gt;=9.5,AA602&lt;=18.5),"9,5 a 18,5",IF(AA602=19,"19",IF(AND(AA602&gt;=19.5,AA602&lt;=28),"19,5 a 28",IF(AND(AA602&gt;=28.5,AA602&lt;=40),"28,5 a 40","Fuera de rango"))))))</f>
        <v>28,5 a 40</v>
      </c>
      <c r="AC602" s="11" t="n">
        <f aca="false" t="array" ref="AC602">_xlfn.IFS(AB602="","",AB602="0 a 9",1,AB602="9,5 a 18,5",2,AB602="19","NORMA",AB602="19,5 a 28",3,AB602="28,5 a 40",4,TRUE(),"Fuera de rango")</f>
        <v>4</v>
      </c>
      <c r="AD602" s="9" t="n">
        <v>13</v>
      </c>
      <c r="AE602" s="10" t="str">
        <f aca="false">IF(AD602="","",IF(AND(AD602&gt;=-10,AD602&lt;=0),"De -10 a 0",IF(AND(AD602&gt;=0.5,AD602&lt;=9.5),"0,5 a 9,5",IF(AD602=10,"10",IF(AND(AD602&gt;=10.5,AD602&lt;=20),"10,5 a 20",IF(AND(AD602&gt;=20.5,AD602&lt;=40),"20,5 a 40","Fuera de rango"))))))</f>
        <v>10,5 a 20</v>
      </c>
      <c r="AF602" s="12" t="n">
        <f aca="false">IF(AD602="","",IF(AND(AD602&gt;=-10,AD602&lt;=0),1,IF(AND(AD602&gt;=0.5,AD602&lt;=9.5),2,IF(AD602=10,"NORMA",IF(AND(AD602&gt;=10.5,AD602&lt;=20),3,IF(AND(AD602&gt;=20.5,AD602&lt;=40),4,""))))))</f>
        <v>3</v>
      </c>
      <c r="AG602" s="9" t="n">
        <v>15</v>
      </c>
      <c r="AH602" s="10" t="str">
        <f aca="false">IF(AG602="","",IF(AND(AG602&gt;=0,AG602&lt;=4),"0 a 4",IF(AND(AG602&gt;=4.5,AG602&lt;=8.5),"4,5 a 8,5",IF(AG602=9,"9",IF(AND(AG602&gt;=9.5,AG602&lt;=13),"9,5 a 13",IF(AND(AG602&gt;=13.5,AG602&lt;=25),"13,5 a 25","Fuera de rango"))))))</f>
        <v>13,5 a 25</v>
      </c>
      <c r="AI602" s="10" t="n">
        <f aca="false">IF(AH602="","",IF(AH602="0 a 4",1,IF(AH602="4,5 a 8,5",2,IF(AH602="9","NORMA",IF(AH602="9,5 a 13",3,IF(AH602="13,5 a 25",4,""))))))</f>
        <v>4</v>
      </c>
      <c r="AJ602" s="9" t="n">
        <v>8</v>
      </c>
      <c r="AK602" s="10" t="str">
        <f aca="false">IF(AJ602="","",IF(AND(AJ602&gt;=-15,AJ602&lt;=-10.5),"-15 a -10,5",IF(AND(AJ602&gt;=-10,AJ602&lt;=-4),"-10 a -4",IF(AND(AJ602&gt;=-4.5,AJ602&lt;=0),"-4,5 a 0",IF(AND(AJ602&gt;=0.5,AJ602&lt;=4.5),"0,5 a 4,5",IF(AJ602=5,"5",IF(AND(AJ602&gt;=5.5,AJ602&lt;=10),"5,5 a 10",IF(AND(AJ602&gt;=10.5,AJ602&lt;=20),"10,5 a 20","Fuera de rango"))))))))</f>
        <v>5,5 a 10</v>
      </c>
      <c r="AL602" s="11" t="n">
        <f aca="false">IF(AK602="","",IF(AK602="-15 a -10,5",1,IF(AK602="-10 a -4",2,IF(AK602="-4,5 a 0",3,IF(AK602="0,5 a 4,5",4,IF(AK602="5","NORMA",IF(AK602="5,5 a 10",5,IF(AK602="10,5 a 20",6,"Error"))))))))</f>
        <v>5</v>
      </c>
      <c r="AM602" s="9" t="n">
        <v>-3</v>
      </c>
      <c r="AN602" s="10" t="str">
        <f aca="false">IF(AM602="","",IF(AND(AM602&gt;=-7.5,AM602&lt;=-5.5),"-7,5 a -5,5",IF(AND(AM602&gt;=-5,AM602&lt;=-3),"-5 a -3",IF(AND(AM602&gt;=-2.5,AM602&lt;=-0.5),"-2,5 a -0,5",IF(AM602=0,"0,00",IF(AND(AM602&gt;=0.5,AM602&lt;=2.5),"0,5 a 2,5",IF(AND(AM602&gt;=3,AM602&lt;=5),"3 a 5",IF(AND(AM602&gt;=5.5,AM602&lt;=7.5),"5,5 a 7,5",IF(AND(AM602&gt;=8,AM602&lt;=10),"8 a 10","Fuera de rango")))))))))</f>
        <v>-5 a -3</v>
      </c>
      <c r="AO602" s="11" t="n">
        <f aca="false">IF(AN602="","",IF(AN602="-7,5 a -5,5",1,IF(AN602="-5 a -3",2,IF(AN602="-2,5 a -0,5",3,IF(AN602="0,00","NORMA",IF(AN602="0,5 a 2,5",4,IF(AN602="3 a 5",5,IF(AN602="5,5 a 7,5",6,IF(AN602="8 a 10",7,"Error")))))))))</f>
        <v>2</v>
      </c>
      <c r="AP602" s="9" t="n">
        <v>-3</v>
      </c>
      <c r="AQ602" s="10" t="str">
        <f aca="false">IF(AP602="","",IF(AND(AP602&gt;=-20,AP602&lt;=-9.5),"-20 a -9,5",IF(AND(AP602&gt;=-9,AP602&lt;=-6.5),"-9 a -6,5",IF(AP602=-6,"-6",IF(AND(AP602&gt;=-5.5,AP602&lt;=-3),"-5,5 a -3",IF(AND(AP602&gt;=-2.5,AP602&lt;=0),"-2,5 a 0",IF(AND(AP602&gt;=0.5,AP602&lt;=3),"0,5 a 3",IF(AND(AP602&gt;=3.5,AP602&lt;=6),"3,5 a 6",IF(AND(AP602&gt;=6.5,AP602&lt;=9),"6,5 a 9",IF(AND(AP602&gt;=9.5,AP602&lt;=20),"9,5 a 20","Fuera de rango"))))))))))</f>
        <v>-5,5 a -3</v>
      </c>
      <c r="AR602" s="11" t="n">
        <f aca="false">IF(AQ602="","",IF(AQ602="-20 a -9,5",1,IF(AQ602="-9 a -6,5",2,IF(AQ602="-6","NORMA",IF(AQ602="-5,5 a -3",3,IF(AQ602="-2,5 a 0",4,IF(AQ602="0,5 a 3",5,IF(AQ602="3,5 a 6",6,IF(AQ602="6,5 a 9",7,IF(AQ602="9,5 a 20",8,""))))))))))</f>
        <v>3</v>
      </c>
      <c r="AS602" s="9" t="n">
        <v>15</v>
      </c>
      <c r="AT602" s="10" t="str">
        <f aca="false">IF(AS602="","",IF(AND(AS602&gt;=-16,AS602&lt;=-14),"-16 a -14",IF(AND(AS602&gt;=-13.5,AS602&lt;=-11.5),"-13,5 a -11,5",IF(AND(AS602&gt;=-11,AS602&lt;=-9),"-11 a -9",IF(AND(AS602&gt;=-8.5,AS602&lt;=-6.5),"-8,5 a -6,5",IF(AND(AS602&gt;=-6,AS602&lt;=-4),"-6 a -4",IF(AND(AS602&gt;=-3.5,AS602&lt;=-1.5),"-3,5 a -1,5",IF(AND(AS602&gt;=-1,AS602&lt;=1),"-1 a 1",IF(AND(AS602&gt;=1.5,AS602&lt;=3.5),"1,5 a 3,5",IF(AND(AS602&gt;=4,AS602&lt;=6),"4 a 6",IF(AND(AS602&gt;=6.5,AS602&lt;=8.5),"6,5 a 8,5",IF(AND(AS602&gt;=9,AS602&lt;=11),"9 a 11",IF(AND(AS602&gt;=11.5,AS602&lt;=13.5),"11,5 a 13,5",IF(AND(AS602&gt;=14,AS602&lt;=16),"14 a 16",IF(AND(AS602&gt;=16.5,AS602&lt;=18.5),"16,5 a 18,5",IF(AND(AS602&gt;=19,AS602&lt;=21),"19 a 21","Fuera de rango"))))))))))))))))</f>
        <v>14 a 16</v>
      </c>
      <c r="AU602" s="11" t="n">
        <f aca="false" t="array" ref="AU602">IF(AT602="","",_xlfn.IFS(AT602="-16 a -14",1,AT602="-13,5 a -11,5",2,AT602="-11 a -9",3,AT602="-8,5 a -6,5",4,AT602="-6 a -4",5,AT602="-3,5 a -1,5",6,AT602="-1 a 1",7,AT602="1,5 a 3,5",8,AT602="4 a 6","NORMA",AT602="6,5 a 8,5",9,AT602="9 a 11",10,AT602="11,5 a 13,5",11,AT602="14 a 16",12,AT602="16,5 a 18,5",13,AT602="19 a 21",14,TRUE(),""))</f>
        <v>12</v>
      </c>
      <c r="AV602" s="9" t="n">
        <v>1</v>
      </c>
      <c r="AW602" s="10" t="str">
        <f aca="false">IF(AV602="","",IF(AND(AV602&gt;=-1,AV602&lt;=-0.5),"-1 a -0,5",IF(AND(AV602&gt;-0.5,AV602&lt;=0),"De -0,5 a 0",IF(AND(AV602&gt;=0.25,AV602&lt;=0.75),"0,25 a 0,75",IF(AND(AV602&gt;=1,AV602&lt;=1.5),"1 a 1,5",IF(AND(AV602&gt;=1.75,AV602&lt;=2.25),"1,75 a 2,25",IF(AND(AV602&gt;=2.5,AV602&lt;=3),"2,5 a 3",IF(AND(AV602&gt;=3.25,AV602&lt;=3.75),"3,25 a 3,75","Fuera de rango"))))))))</f>
        <v>1 a 1,5</v>
      </c>
      <c r="AX602" s="10" t="n">
        <f aca="false">IF(AW602="","",IF(OR(AW602="-1 a -0,5",AW602="-1 a -0.5"),1,IF(OR(AW602="De -0,5 a 0",AW602="-0,5 a 0",AW602="De -0.5 a 0"),2,IF(OR(AW602="0,25 a 0,75",AW602="0.25 a 0.75"),"NORMA",IF(OR(AW602="1 a 1,5",AW602="1 a 1.5"),3,IF(OR(AW602="1,75 a 2,25",AW602="1.75 a 2.25"),4,IF(OR(AW602="2,5 a 3",AW602="2.5 a 3"),5,IF(OR(AW602="3,25 a 3,75",AW602="3.25 a 3.75"),6,""))))))))</f>
        <v>3</v>
      </c>
      <c r="AY602" s="9" t="n">
        <v>-2</v>
      </c>
      <c r="AZ602" s="10" t="str">
        <f aca="false">IF(AY602="","",IF(AND(AY602&gt;=-20,AY602&lt;=-9.5),"-20 a -9,5",IF(AND(AY602&gt;=-9,AY602&lt;=-6.5),"-9 a -6,5",IF(AY602=-6,"-6",IF(AND(AY602&gt;=-5.5,AY602&lt;=-3),"-5,5 a -3",IF(AND(AY602&gt;=-2.5,AY602&lt;=0),"-2,5 a 0",IF(AND(AY602&gt;=0.5,AY602&lt;=3),"0,5 a 3",IF(AND(AY602&gt;=3.5,AY602&lt;=6),"3,5 a 6","Fuera de rango"))))))))</f>
        <v>-2,5 a 0</v>
      </c>
      <c r="BA602" s="11" t="n">
        <f aca="false">IF(AZ602="","",IF(AZ602="-20 a -9,5",1,IF(AZ602="-9 a -6,5",2,IF(AZ602="-6","NORMA",IF(AZ602="-5,5 a -3",3,IF(AZ602="-2,5 a 0",4,IF(AZ602="0,5 a 3",5,IF(AZ602="3,5 a 6",6,""))))))))</f>
        <v>4</v>
      </c>
      <c r="BB602" s="9" t="n">
        <v>0</v>
      </c>
      <c r="BC602" s="10" t="str">
        <f aca="false" t="array" ref="BC602">IF(BB602="","",_xlfn.IFS(AND(BB602&gt;=0,BB602&lt;=2),"0 a 2",AND(BB602&gt;=2.5,BB602&lt;=4.5),"2,5 a 4,5",AND(BB602&gt;=5,BB602&lt;=7),"5 a 7",AND(BB602&gt;=7.5,BB602&lt;=9.5),"7,5 a 9,5",AND(BB602&gt;=10,BB602&lt;=12),"10 a 12",AND(BB602&gt;=12.5,BB602&lt;=14.5),"12,5 a 14,5",BB602=15,"15",AND(BB602&gt;=15.5,BB602&lt;=17.5),"15,5 a 17,5",AND(BB602&gt;=18,BB602&lt;=20),"18 a 20",AND(BB602&gt;=20.5,BB602&lt;=22.5),"20,5 a 22,5",AND(BB602&gt;=23,BB602&lt;=25),"23 a 25",TRUE(),"Fuera de rango"))</f>
        <v>0 a 2</v>
      </c>
      <c r="BD602" s="11" t="n">
        <f aca="false" t="array" ref="BD602">IF(BC602="","",_xlfn.IFS(BC602="0 a 2",1,BC602="2,5 a 4,5",2,BC602="5 a 7",3,BC602="7,5 a 9,5",4,BC602="10 a 12",5,BC602="12,5 a 14,5",6,BC602="15","NORMA",BC602="15,5 a 17,5",7,BC602="18 a 20",8,BC602="20,5 a 22,5",9,BC602="23 a 25",10,TRUE(),"Fuera de rango"))</f>
        <v>1</v>
      </c>
      <c r="BE602" s="9" t="n">
        <v>36</v>
      </c>
      <c r="BF602" s="10" t="str">
        <f aca="false">IF(BE602="","",IF(AND(BE602&gt;=-20,BE602&lt;=-10),"-20 a -10",IF(AND(BE602&gt;=-9.5,BE602&lt;=0.5),"-9,5 a 0,5",IF(AND(BE602&gt;=1,BE602&lt;=11),"1 a 11",IF(AND(BE602&gt;=11.5,BE602&lt;=20.5),"11,5 a 20,5",IF(BE602=21,"21",IF(AND(BE602&gt;=21.5,BE602&lt;=31.5),"21,5 a 31,5",IF(AND(BE602&gt;=32,BE602&lt;=42),"32 a 42","Fuera de rango"))))))))</f>
        <v>32 a 42</v>
      </c>
      <c r="BG602" s="11" t="n">
        <f aca="false">IF(BF602="","",IF(BF602="-20 a -10",1,IF(BF602="-9,5 a 0,5",2,IF(BF602="1 a 11",3,IF(BF602="11,5 a 20,5",4,IF(BF602="21","NORMA",IF(BF602="21,5 a 31,5",5,IF(BF602="32 a 42",6,""))))))))</f>
        <v>6</v>
      </c>
      <c r="BH602" s="9" t="n">
        <v>24</v>
      </c>
      <c r="BI602" s="10" t="str">
        <f aca="false">IF(BH602="","",IF(AND(BH602&gt;=-20,BH602&lt;=-15),"-20 a -15",IF(AND(BH602&gt;=-14.5,BH602&lt;=-9.5),"-14,5 a -9,5",IF(AND(BH602&gt;=-9,BH602&lt;=-4),"-9 a -4",IF(AND(BH602&gt;=-3.5,BH602&lt;=2.5),"-3,5 a 2,5",IF(AND(BH602&gt;=3,BH602&lt;=8),"3 a 8",IF(AND(BH602&gt;=8.5,BH602&lt;=14.5),"8,5 a 14,5",IF(BH602=15,"15",IF(AND(BH602&gt;=15.5,BH602&lt;=20.5),"15,5 a 20,5",IF(AND(BH602&gt;=21,BH602&lt;=26),"21 a 26","Fuera de rango"))))))))))</f>
        <v>21 a 26</v>
      </c>
      <c r="BJ602" s="11" t="n">
        <f aca="false">IF(BI602="","",IF(BI602="-20 a -15",1,IF(BI602="-14,5 a -9,5",2,IF(BI602="-9 a -4",3,IF(BI602="-3,5 a 2,5",4,IF(BI602="3 a 8",5,IF(BI602="8,5 a 14,5",6,IF(BI602="15","NORMA",IF(BI602="15,5 a 20,5",7,IF(BI602="21 a 26",8,IF(BI602="26,5 a 31,5",9,"")))))))))))</f>
        <v>8</v>
      </c>
      <c r="BK602" s="9" t="n">
        <v>0</v>
      </c>
      <c r="BL602" s="10" t="str">
        <f aca="false">IF(BK602="","",IF(AND(BK602&gt;=0,BK602&lt;=2),"0 - 2",IF(AND(BK602&gt;=2.5,BK602&lt;=4.5),"2,5 - 4,5",IF(AND(BK602&gt;=5,BK602&lt;=7),"5 - 7",IF(AND(BK602&gt;=7.5,BK602&lt;=9.5),"7,5 - 9,5",IF(AND(BK602&gt;=10,BK602&lt;=12),"10 - 12",IF(AND(BK602&gt;=12.5,BK602&lt;=13.5),"12,5 - 13,5",IF(BK602=14,"14",IF(AND(BK602&gt;=14.5,BK602&lt;=16.5),"14,5 - 16,5",IF(AND(BK602&gt;=17,BK602&lt;=19),"17 - 19",IF(AND(BK602&gt;=19.5,BK602&lt;=21.5),"19,5 - 21,5",IF(AND(BK602&gt;=22,BK602&lt;=24),"22 - 24",IF(AND(BK602&gt;=24.5,BK602&lt;=26.5),"24,5 - 26,5",IF(AND(BK602&gt;=27,BK602&lt;=29),"27 - 29",IF(AND(BK602&gt;=29.5,BK602&lt;=30),"29,5 - 30","Fuera de rango")))))))))))))))</f>
        <v>0 - 2</v>
      </c>
      <c r="BM602" s="11" t="n">
        <f aca="false">IF(BL602="","",IF(BL602="0 - 2",1,IF(BL602="2,5 - 4,5",2,IF(BL602="5 - 7",3,IF(BL602="7,5 - 9,5",4,IF(BL602="10 - 12",5,IF(BL602="12,5 - 13,5",6,IF(BL602="14","NORMA",IF(BL602="14,5 - 16,5",7,IF(BL602="17 - 19",8,IF(BL602="19,5 - 21,5",9,IF(BL602="22 - 24",10,IF(BL602="24,5 - 26,5",11,IF(BL602="27 - 29",12,IF(BL602="29,5 - 30",13,"")))))))))))))))</f>
        <v>1</v>
      </c>
      <c r="BN602" s="9" t="n">
        <v>30</v>
      </c>
      <c r="BO602" s="11" t="str">
        <f aca="false">IF(BN602="","",IF(AND(BN602&gt;=-20,BN602&lt;=-10),"-20 a -10",IF(AND(BN602&gt;=-9.5,BN602&lt;=0.5),"-9,5 a 0,5",IF(AND(BN602&gt;=1,BN602&lt;=11),"1 a 11",IF(AND(BN602&gt;=11.5,BN602&lt;=21.5),"11,5 a 21,5",IF(BN602=22,"22",IF(AND(BN602&gt;=22.5,BN602&lt;=32.5),"22,5 a 32,5",IF(AND(BN602&gt;=33,BN602&lt;=43),"33 a 43","Fuera de rango"))))))))</f>
        <v>22,5 a 32,5</v>
      </c>
      <c r="BP602" s="11" t="n">
        <f aca="false">IF(BO602="","",IF(BO602="-20 a -10",1,IF(BO602="-9,5 a 0,5",2,IF(BO602="1 a 11",3,IF(BO602="11,5 a 21,5",4,IF(BO602="22","NORMA",IF(BO602="22,5 a 32,5",5,IF(BO602="33 a 43",6,""))))))))</f>
        <v>5</v>
      </c>
      <c r="BQ602" s="9" t="n">
        <v>18</v>
      </c>
      <c r="BR602" s="10" t="str">
        <f aca="false">IF(BQ602="","",IF(AND(BQ602&gt;=-20,BQ602&lt;=-15),"-20 a -15",IF(AND(BQ602&gt;=-14.5,BQ602&lt;=-9.5),"-14,5 a -9,5",IF(AND(BQ602&gt;=-9,BQ602&lt;=-4),"-9 a -4",IF(AND(BQ602&gt;=-3.5,BQ602&lt;=2.5),"-3,5 a 2,5",IF(AND(BQ602&gt;=3,BQ602&lt;=8),"3 a 8",IF(AND(BQ602&gt;=8.5,BQ602&lt;=13.5),"8,5 a 13,5",IF(AND(BQ602&gt;=14,BQ602&lt;=17.5),"14 a 17,5",IF(BQ602=18,"18",IF(AND(BQ602&gt;=18.5,BQ602&lt;=23.5),"18,5 a 23,5",IF(AND(BQ602&gt;=24,BQ602&lt;=29),"24 a 29",IF(AND(BQ602&gt;=29.5,BQ602&lt;=34.5),"29,5 a 34,5",IF(AND(BQ602&gt;=35,BQ602&lt;=40),"35 a 40","Fuera de rango")))))))))))))</f>
        <v>18</v>
      </c>
      <c r="BS602" s="11" t="str">
        <f aca="false">IF(BR602="","",IF(BR602="-20 a -15",1,IF(BR602="-14,5 a -9,5",2,IF(BR602="-9 a -4",3,IF(BR602="-3,5 a 2,5",4,IF(BR602="3 a 8",5,IF(BR602="8,5 a 13,5",6,IF(BR602="14 a 17,5",7,IF(BR602="18","NORMA",IF(BR602="18,5 a 23,5",8,IF(BR602="24 a 29",9,IF(BR602="29,5 a 34,5",10,IF(BR602="35 a 40",11,"")))))))))))))</f>
        <v>NORMA</v>
      </c>
      <c r="BT602" s="9" t="n">
        <v>-3</v>
      </c>
      <c r="BU602" s="10" t="str">
        <f aca="false">IF(BT602="","",IF(AND(BT602&gt;=-20,BT602&lt;=-18),"-20 a -18",IF(AND(BT602&gt;=-17.5,BT602&lt;=-15.5),"-17,5 a -15,5",IF(AND(BT602&gt;=-15,BT602&lt;=-13),"-15 a -13",IF(AND(BT602&gt;=-12.5,BT602&lt;=-10.5),"-12,5 a -10,5",IF(AND(BT602&gt;=-10,BT602&lt;=-8),"-10 a -8",IF(AND(BT602&gt;=-7.5,BT602&lt;=-5.5),"-7,5 a -5,5",IF(AND(BT602&gt;=-5,BT602&lt;=-3),"-5 a -3",IF(AND(BT602&gt;=-2.5,BT602&lt;=-0.5),"-2,5 a -0,5",IF(BT602=0,"0",IF(AND(BT602&gt;=0.5,BT602&lt;=2.5),"0,5 a 2,5",IF(AND(BT602&gt;=3,BT602&lt;=5),"3 a 5",IF(AND(BT602&gt;=5.5,BT602&lt;=7.5),"5,5 a 7,5",IF(AND(BT602&gt;=8,BT602&lt;=10),"8 a 10",IF(AND(BT602&gt;=10.5,BT602&lt;=12.5),"10,5 a 12,5",IF(AND(BT602&gt;=13,BT602&lt;=15),"13 a 15",IF(AND(BT602&gt;=15.5,BT602&lt;=17.5),"15,5 a 17,5",IF(AND(BT602&gt;=18,BT602&lt;=20),"18 a 20","Fuera de rango"))))))))))))))))))</f>
        <v>-5 a -3</v>
      </c>
      <c r="BV602" s="11" t="n">
        <f aca="false">IF(BT602="","",IF(BT602=0,"NORMA",IF(AND(BT602&gt;=-20,BT602&lt;=-18),2,IF(AND(BT602&gt;=-17.5,BT602&lt;=-15.5),2,IF(AND(BT602&gt;=-15,BT602&lt;=-13),3,IF(AND(BT602&gt;=-12.5,BT602&lt;=-10.5),4,IF(AND(BT602&gt;=-10,BT602&lt;=-8),5,IF(AND(BT602&gt;=-7.5,BT602&lt;=-5.5),6,IF(AND(BT602&gt;=-5,BT602&lt;=-3),7,IF(AND(BT602&gt;=-2.5,BT602&lt;=-0.5),8,IF(AND(BT602&gt;=0.5,BT602&lt;=2.5),9,IF(AND(BT602&gt;=3,BT602&lt;=5),10,IF(AND(BT602&gt;=5.5,BT602&lt;=7.5),11,IF(AND(BT602&gt;=8,BT602&lt;=10),12,IF(AND(BT602&gt;=10.5,BT602&lt;=12.5),13,IF(AND(BT602&gt;=13,BT602&lt;=15),14,IF(AND(BT602&gt;=15.5,BT602&lt;=17.5),15,IF(AND(BT602&gt;=18,BT602&lt;=20),16,"Fuera de rango"))))))))))))))))))</f>
        <v>7</v>
      </c>
      <c r="BW602" s="9" t="n">
        <v>-9.5</v>
      </c>
      <c r="BX602" s="10" t="n">
        <f aca="false">18.5- (0.3*H602)</f>
        <v>11</v>
      </c>
      <c r="BY602" s="10" t="n">
        <f aca="false">(BW602)-(BX602)</f>
        <v>-20.5</v>
      </c>
      <c r="BZ602" s="10" t="str">
        <f aca="false">IF(BY602="","",IF(BY602&lt;-27.5,"De -30 a -28",IF(BY602&lt;-25,"De -27,5 a -25,5",IF(BY602&lt;-22.5,"De -25 a -23",IF(BY602&lt;-20,"De -22,5 a -20,5",IF(BY602&lt;-17.5,"De -20 a -18",IF(BY602&lt;-15,"De -17,5 a -15,5",IF(BY602&lt;-12.5,"De -15 a -13",IF(BY602&lt;-10,"De -12,5 a -10,5",IF(BY602&lt;-7.5,"De -10 a -8",IF(BY602&lt;-5,"De -7,5 a -5,5",IF(BY602&lt;-2.5,"De -5 a -3",IF(BY602&lt;0,"De -2,5 a -0,5",IF(BY602&lt;2.5,"De 0 a 2",IF(BY602&lt;5,"De 2,5 a 4,5",IF(BY602&lt;7.5,"De 5 a 7",IF(BY602&lt;10,"De 7,5 a 9,5",IF(BY602&lt;12.5,"De 10 a 12",IF(BY602&lt;15,"De 12,5 a 14,5",IF(BY602&lt;17.5,"De 15 a 17",IF(BY602&lt;20,"De 17,5 a 19,5",IF(BY602&lt;22.5,"De 20 a 22",IF(BY602&lt;25,"De 22,5 a 24,5",IF(BY602&lt;27.5,"De 25 a 27","De 27,5 a 30"))))))))))))))))))))))))</f>
        <v>De -22,5 a -20,5</v>
      </c>
      <c r="CA602" s="12" t="n">
        <f aca="false">IF(BY602="","",IF(BY602&lt;=-28,1,IF(BY602&lt;=-25.5,2,IF(BY602&lt;=-23,3,IF(BY602&lt;=-20.5,4,IF(BY602&lt;=-18,5,IF(BY602&lt;=-15.5,6,IF(BY602&lt;=-13,7,IF(BY602&lt;=-10.5,8,IF(BY602&lt;=-8,9,IF(BY602&lt;=-5.5,10,IF(BY602&lt;=-3,11,IF(BY602&lt;=-0.5,12,IF(BY602&lt;=2,13,IF(BY602&lt;=4.5,14,IF(BY602&lt;=7,15,IF(BY602&lt;=9.5,16,IF(BY602&lt;=12,17,IF(BY602&lt;=14.5,18,IF(BY602&lt;=17,19,IF(BY602&lt;=19.5,20,IF(BY602&lt;=22,21,IF(BY602&lt;=24.5,22,IF(BY602&lt;=27,23,IF(BY602&lt;=30,24,"Fuera de rango")))))))))))))))))))))))))</f>
        <v>4</v>
      </c>
      <c r="CB602" s="9" t="n">
        <v>-9</v>
      </c>
      <c r="CC602" s="10" t="n">
        <f aca="false">18.5- (0.3*H602)</f>
        <v>11</v>
      </c>
      <c r="CD602" s="10" t="n">
        <f aca="false">(CB602)-(CC602)</f>
        <v>-20</v>
      </c>
      <c r="CE602" s="10" t="str">
        <f aca="false">IF(CD602="","",IF(CD602&lt;-27.5,"De -30 a -28",IF(CD602&lt;-25,"De -27,5 a -25,5",IF(CD602&lt;-22.5,"De -25 a -23",IF(CD602&lt;-20,"De -22,5 a -20,5",IF(CD602&lt;-17.5,"De -20 a -18",IF(CD602&lt;-15,"De -17,5 a -15,5",IF(CD602&lt;-12.5,"De -15 a -13",IF(CD602&lt;-10,"De -12,5 a -10,5",IF(CD602&lt;-7.5,"De -10 a -8",IF(CD602&lt;-5,"De -7,5 a -5,5",IF(CD602&lt;-2.5,"De -5 a -3",IF(CD602&lt;0,"De -2,5 a -0,5",IF(CD602&lt;=2,"De 0 a 2",IF(CD602&lt;=4.5,"De 2,5 a 4,5",IF(CD602&lt;=7,"De 5 a 7",IF(CD602&lt;=9.5,"De 7,5 a 9,5",IF(CD602&lt;=12,"De 10 a 12",IF(CD602&lt;=14.5,"De 12,5 a 14,5",IF(CD602&lt;=17,"De 15 a 17",IF(CD602&lt;=19.5,"De 17,5 a 19,5",IF(CD602&lt;=22,"De 20 a 22",IF(CD602&lt;=24.5,"De 22,5 a 24,5",IF(CD602&lt;=27,"De 25 a 27","De 27,5 a 30"))))))))))))))))))))))))</f>
        <v>De -20 a -18</v>
      </c>
      <c r="CF602" s="12" t="n">
        <f aca="false">IF(CD602="","",IF(CD602&lt;-27.5,1,IF(CD602&lt;-25,2,IF(CD602&lt;-22.5,3,IF(CD602&lt;-20,4,IF(CD602&lt;-17.5,5,IF(CD602&lt;-15,6,IF(CD602&lt;-12.5,7,IF(CD602&lt;-10,8,IF(CD602&lt;-7.5,9,IF(CD602&lt;-5,10,IF(CD602&lt;-2.5,11,IF(CD602&lt;0,12,IF(CD602&lt;2.5,13,IF(CD602&lt;5,14,IF(CD602&lt;7.5,15,IF(CD602&lt;10,16,IF(CD602&lt;12.5,17,IF(CD602&lt;15,18,IF(CD602&lt;17.5,19,IF(CD602&lt;20,20,IF(CD602&lt;22.5,21,IF(CD602&lt;25,22,IF(CD602&lt;27.5,23,24))))))))))))))))))))))))</f>
        <v>5</v>
      </c>
      <c r="CG602" s="9" t="n">
        <v>-6.75</v>
      </c>
      <c r="CH602" s="10" t="str">
        <f aca="false">IF(CG602="","",IF(AND(CG602&gt;=-10,CG602&lt;=-9.5),"-10 a -9,5",IF(AND(CG602&gt;-9.5,CG602&lt;=-8.5),"-9 a -8,5",IF(AND(CG602&gt;-8.5,CG602&lt;=-7.5),"-8 a -7,5",IF(AND(CG602&gt;-7.5,CG602&lt;=-6.5),"-7 a -6,5",IF(AND(CG602&gt;-6.5,CG602&lt;=-5.5),"-6 a -5,5",IF(AND(CG602&gt;-5.5,CG602&lt;=-4.5),"-5 a -4,5",IF(AND(CG602&gt;-4.5,CG602&lt;=-3.5),"-4 a -3,5",IF(AND(CG602&gt;-3.5,CG602&lt;=-2.5),"-3 a -2,5",IF(CG602=-2.25,"-2,25",IF(AND(CG602&gt;-2.5,CG602&lt;=-1.5),"-2 a -1,5",IF(AND(CG602&gt;-1.5,CG602&lt;=-0.5),"-1 a -0,5",IF(AND(CG602&gt;-0.5,CG602&lt;=0.5),"0 a 0,5",IF(AND(CG602&gt;0.5,CG602&lt;=1.5),"1 a 1,5",IF(AND(CG602&gt;1.5,CG602&lt;=2.5),"2 a 2,5",IF(AND(CG602&gt;2.5,CG602&lt;=3.5),"3 a 3,5",IF(AND(CG602&gt;3.5,CG602&lt;=4.5),"4 a 4,5",IF(AND(CG602&gt;4.5,CG602&lt;=5.5),"5 a 5,5",IF(AND(CG602&gt;5.5,CG602&lt;=6.5),"6 a 6,5",IF(AND(CG602&gt;6.5,CG602&lt;=7.5),"7 a 7,5",IF(AND(CG602&gt;7.5,CG602&lt;=8.5),"8 a 8,5",IF(AND(CG602&gt;8.5,CG602&lt;=9.5),"9 a 9,5",IF(CG602&gt;=10,"10","Fuera de rango")))))))))))))))))))))))</f>
        <v>-7 a -6,5</v>
      </c>
      <c r="CI602" s="11" t="n">
        <f aca="false">IF(CG602="","",IF(CG602=-2.25,"NORMA",IF(CG602&lt;=-9.5,1,IF(CG602&lt;=-8.5,2,IF(CG602&lt;=-7.5,3,IF(CG602&lt;=-6.5,4,IF(CG602&lt;=-5.5,5,IF(CG602&lt;=-4.5,6,IF(CG602&lt;=-3.5,7,IF(CG602&lt;=-2.5,8,IF(CG602&lt;=-1.5,9,IF(CG602&lt;=-0.5,10,IF(CG602&lt;=0.5,11,IF(CG602&lt;=1.5,12,IF(CG602&lt;=2.5,13,IF(CG602&lt;=3.5,14,IF(CG602&lt;=4.5,15,IF(CG602&lt;=5.5,16,IF(CG602&lt;=6.5,17,IF(CG602&lt;=7.5,18,IF(CG602&lt;=8.5,19,IF(CG602&lt;=9.5,20,IF(CG602=10,21,"Fuera de rango")))))))))))))))))))))))</f>
        <v>4</v>
      </c>
      <c r="CJ602" s="9" t="n">
        <v>3</v>
      </c>
      <c r="CK602" s="10" t="str">
        <f aca="false">IF(CJ602="","",IF(AND(CJ602&gt;=-6,CJ602&lt;=-5.5),"-6 a -5,5",IF(AND(CJ602&gt;-5.5,CJ602&lt;=-4.5),"-5 a -4,5",IF(AND(CJ602&gt;-4.5,CJ602&lt;=-3.5),"-4 a -3,5",IF(AND(CJ602&gt;-3.5,CJ602&lt;=-2.5),"-3 a -2,5",IF(AND(CJ602&gt;-2.5,CJ602&lt;=-1.5),"-2 a -1,5",IF(AND(CJ602&gt;-1.5,CJ602&lt;=-0.5),"-1 a -0,5",IF(AND(CJ602&gt;-0.5,CJ602&lt;=0.5),"0 a 0,5",IF(AND(CJ602&gt;0.5,CJ602&lt;=1.5),"1 a 1,5",IF(AND(CJ602&gt;1.5,CJ602&lt;2.5),"2",IF(AND(CJ602&gt;=2.5,CJ602&lt;=3),"2,5 a 3",IF(AND(CJ602&gt;3,CJ602&lt;=4),"3,5 a 4",IF(AND(CJ602&gt;4,CJ602&lt;=5),"4,5 a 5",IF(AND(CJ602&gt;5,CJ602&lt;=6),"5,5 a 6",IF(AND(CJ602&gt;6,CJ602&lt;=7),"6,5 a 7",IF(AND(CJ602&gt;7,CJ602&lt;=8),"7,5 a 8",IF(AND(CJ602&gt;8,CJ602&lt;=9.5),"8,5 a 9,5",IF(CJ602=10,"10","Fuera de rango"))))))))))))))))))</f>
        <v>2,5 a 3</v>
      </c>
      <c r="CL602" s="11" t="n">
        <f aca="false">IF(CK602="","",IF(OR(CK602="-6 a -5,5",CK602="-6 - -5,5"),1,IF(OR(CK602="-5 a -4,5",CK602="-5 - -4,5"),2,IF(OR(CK602="-4 a -3,5",CK602="-4 - -3,5"),3,IF(OR(CK602="-3 a -2,5",CK602="-3 - -2,5"),4,IF(OR(CK602="-2 a -1,5",CK602="-2 - -1,5"),5,IF(OR(CK602="-1 a -0,5",CK602="-1 - -0,5"),6,IF(OR(CK602="0 a 0,5",CK602="0 - 0,5"),7,IF(OR(CK602="1 a 1,5",CK602="1 - 1,5"),8,IF(CK602="2","NORMA",IF(OR(CK602="2,5 a 3",CK602="2,5 - 3"),9,IF(OR(CK602="3,5 a 4",CK602="3,5 - 4"),10,IF(OR(CK602="4,5 a 5",CK602="4,5 - 5"),11,IF(OR(CK602="5,5 a 6",CK602="5,5 - 6"),12,IF(OR(CK602="6,5 a 7",CK602="6,5 - 7"),13,IF(OR(CK602="7,5 a 8",CK602="7,5 - 8"),14,IF(OR(CK602="8,5 a 9",CK602="8,5 - 9,5",CK602="9 a 9,5"),15,IF(CK602="10",15,IF(OR(CK602="0,5 a 1",CK602="0,5 - 1"),7,"Fuera de rango")))))))))))))))))))</f>
        <v>9</v>
      </c>
      <c r="CO602" s="10" t="str">
        <f aca="false">IF(CM602&gt;0,"EME"," ")</f>
        <v> </v>
      </c>
      <c r="CQ602" s="10" t="str">
        <f aca="false">IF(CP602&gt;0,"0", " ")</f>
        <v> </v>
      </c>
      <c r="CR602" s="10" t="str">
        <f aca="false">IF(CP602&gt;0,"EME"," ")</f>
        <v> </v>
      </c>
      <c r="CS602" s="9" t="n">
        <v>0</v>
      </c>
      <c r="CV602" s="9" t="n">
        <v>0</v>
      </c>
      <c r="CY602" s="9" t="n">
        <v>-6</v>
      </c>
      <c r="DB602" s="9" t="n">
        <v>-6</v>
      </c>
      <c r="DC602" s="11" t="str">
        <f aca="false">IF(DB602&lt;0,"2"," ")</f>
        <v>2</v>
      </c>
      <c r="DD602" s="11" t="str">
        <f aca="false">IF(DB602&lt;0,"MIO"," ")</f>
        <v>MIO</v>
      </c>
      <c r="DE602" s="9" t="n">
        <v>0</v>
      </c>
      <c r="DF602" s="10" t="str">
        <f aca="false">IF(DE602&lt;0,"3"," ")</f>
        <v> </v>
      </c>
      <c r="DG602" s="10" t="str">
        <f aca="false">IF(DE602&lt;0,"AST"," ")</f>
        <v> </v>
      </c>
      <c r="DH602" s="9" t="n">
        <v>0</v>
      </c>
      <c r="DI602" s="10" t="str">
        <f aca="false">IF(DH602&lt;0,"3"," ")</f>
        <v> </v>
      </c>
      <c r="DJ602" s="10" t="str">
        <f aca="false">IF(DH602&lt;0,"AST"," ")</f>
        <v> </v>
      </c>
      <c r="DK602" s="9" t="n">
        <v>0</v>
      </c>
      <c r="DL602" s="10" t="str">
        <f aca="false">IF(DK602&gt;0,"4"," ")</f>
        <v> </v>
      </c>
      <c r="DM602" s="10" t="str">
        <f aca="false">IF(DK602&gt;0,"PRE"," ")</f>
        <v> </v>
      </c>
      <c r="DN602" s="9" t="n">
        <v>0</v>
      </c>
      <c r="DO602" s="10" t="str">
        <f aca="false">IF(DN602&gt;0,"4"," ")</f>
        <v> </v>
      </c>
      <c r="DP602" s="10" t="str">
        <f aca="false">IF(DN602&gt;0,"PRE"," ")</f>
        <v> </v>
      </c>
      <c r="DS602" s="12" t="str">
        <f aca="false">CONCATENATE(CO602,CU602,DA602,DG602,DM602)</f>
        <v>   </v>
      </c>
      <c r="DT602" s="10" t="e">
        <f aca="false" t="array" ref="DT602">_xlfn.IFS(DS602="EME    ","0", DS602=" HIP   ","1", DS602="  MIO  ","2", DS602="   AST ","3", DS602="    PRE","4", DS602="EME   PRE","5", DS602=" HIP  PRE","6", DS602=" HIP AST ","7", DS602="  MIO PRE","8", DS602="  MIOAST ","9", DS602="   ASTPRE","10",DS602=" HIP ASTPRE","11", DS602="  MIOASTPRE","12", DS602="     ","0")</f>
        <v>#N/A</v>
      </c>
      <c r="DV602" s="1" t="e">
        <f aca="false" t="array" ref="DV602">_xlfn.IFS(DU602="SI","2", DU602="NO","1")</f>
        <v>#N/A</v>
      </c>
      <c r="DX602" s="11" t="str">
        <f aca="false">IF(DW602=0,"1","2")</f>
        <v>1</v>
      </c>
      <c r="DY602" s="11" t="str">
        <f aca="false" t="array" ref="DY602">_xlfn.IFS(DW602=0,"0", DW602=0.25, "1", DW602=0.5,"2", DW602=0.75,"3", DW602=1,"4",DW602=1.25,"5", DW602=1.5,"6", DW602=1.75,"7", DW602=2,"8")</f>
        <v>0</v>
      </c>
      <c r="EA602" s="11" t="str">
        <f aca="false">IF(DZ602=0,"1","2")</f>
        <v>1</v>
      </c>
      <c r="EB602" s="11" t="str">
        <f aca="false" t="array" ref="EB602">_xlfn.IFS(DZ602=0,"0", DZ602=0.25, "1", DZ602=0.5,"2", DZ602=0.75,"3", DZ602=1,"4",DZ602=1.25,"5", DZ602=1.5,"6", DZ602=1.75,"7", DZ602=2,"8")</f>
        <v>0</v>
      </c>
      <c r="ED602" s="10" t="str">
        <f aca="false">IF(EC602=0,"1","2")</f>
        <v>1</v>
      </c>
      <c r="EE602" s="11" t="str">
        <f aca="false" t="array" ref="EE602">_xlfn.IFS(EC602=0,"0", EC602=-0.25, "1", EC602=-0.5,"2", EC602=-0.75,"3", EC602=-1,"4",EC602=-1.25,"5", EC602=-1.5,"6", EC602=-1.75,"7", EC602=-2,"8", EC602=-2.25,"9",EC602=-2.5,"10", EC602=-2.75,"11", EC602=-3,"12", EC602=-3.25,"13", EC602=-3.5,"14", EC602=-3.75,"15",EC602=-4,"16")</f>
        <v>0</v>
      </c>
      <c r="EG602" s="10" t="str">
        <f aca="false">IF(EF602=0,"1","2")</f>
        <v>1</v>
      </c>
      <c r="EH602" s="11" t="str">
        <f aca="false" t="array" ref="EH602">_xlfn.IFS(EF602=0,"0", EF602=-0.25, "1", EF602=-0.5,"2", EF602=-0.75,"3", EF602=-1,"4",EF602=-1.25,"5", EF602=-1.5,"6", EF602=-1.75,"7", EF602=-2,"8", EF602=-2.25,"9",EF602=-2.5,"10", EF602=-2.75,"11", EF602=-3,"12", EF602=-3.25,"13", EF602=-3.5,"14", EF602=-3.75,"15",EF602=-4,"16")</f>
        <v>0</v>
      </c>
      <c r="EJ602" s="11" t="str">
        <f aca="false">IF(EI602=0,"1","2")</f>
        <v>1</v>
      </c>
      <c r="EK602" s="11" t="str">
        <f aca="false" t="array" ref="EK602">_xlfn.IFS(EI602=0,"0", EI602=-0.25, "1", EI602=-0.5,"2", EI602=-0.75,"3", EI602=-1,"4",EI602=-1.25,"5", EI602=-1.5,"6", EI602=-1.75,"7", EI602=-2,"8", EI602=-2.25,"9", EI602=-2.25,"9",EI602=-2.5,"10", EI602=-2.75,"11", EI602=-3,"12", EI602=-3.25,"13", EI602=-3.5,"14", EI602=-3.75,"15",EI602=-4,"16", EI602=0.25, "17", EI602=0.5, "18")</f>
        <v>0</v>
      </c>
      <c r="EM602" s="11" t="str">
        <f aca="false">IF(EL602=0,"1","2")</f>
        <v>1</v>
      </c>
      <c r="EN602" s="11" t="str">
        <f aca="false" t="array" ref="EN602">_xlfn.IFS(EL602=0.25,"17",EL602=0.5,"18", EL602=0,"0", EL602=-0.25, "1", EL602=-0.5,"2", EL602=-0.75,"3", EL602=-1,"4",EL602=-1.25,"5", EL602=-1.5,"6", EL602=-1.75,"7", EL602=-2,"8",EL602= -2.25,"9",EL602=-2.5,"10",EL602= -2.75,"11",EL602= -3,"12",EL602= -3.25,"13",EL602= -3.5,"14",EL602= -3.75,"15",EL602=-4,"16")</f>
        <v>0</v>
      </c>
      <c r="EP602" s="11" t="str">
        <f aca="false">IF(EO602=0,"1","2")</f>
        <v>1</v>
      </c>
      <c r="EQ602" s="11" t="str">
        <f aca="false" t="array" ref="EQ602">_xlfn.IFS(EO602=0,"0", EO602=0.25, "1", EO602=0.5,"2", EO602=0.75,"3", EO602=1,"4",EO602=1.25,"5", EO602=1.5,"6", EO602=1.75,"7", EO602=2,"8", EO602=2.25,"9", EO602=2.25,"9",EO602=2.5,"10", EO602=2.75,"11", EO602=3,"12", EO602=3.25,"13", EO602=3.5,"14", EO602=3.75,"15",EO602=4,"16", EO602=-0.25, "17", bq=-0.5, "18")</f>
        <v>0</v>
      </c>
      <c r="ES602" s="11" t="str">
        <f aca="false">IF(ER602=0,"1","2")</f>
        <v>1</v>
      </c>
      <c r="ET602" s="11" t="str">
        <f aca="false" t="array" ref="ET602">_xlfn.IFS(ER602=0,"0", ER602=0.25, "1", ER602=0.5,"2", ER602=0.75,"3", ER602=1,"4",ER602=1.25,"5", ER602=1.5,"6", ER602=1.75,"7", ER602=2,"8", ER602=2.25,"9", ER602=2.25,"9",ER602=2.5,"10", ER602=2.75,"11", ER602=3,"12", ER602=3.25,"13", ER602=3.5,"14", ER602=3.75,"15",ER602=4,"16", ER602=-0.25, "17", bq=-0.5, "18")</f>
        <v>0</v>
      </c>
      <c r="EV602" s="14" t="e">
        <f aca="false">VLOOKUP(EU602,LEYENDA!$G$2:$H$8,2,TRUE())</f>
        <v>#N/A</v>
      </c>
      <c r="EW602" s="14" t="e">
        <f aca="false" t="array" ref="EW602">_xlfn.IFS(EV602="0-5","1", EV602="6-12","2", EV602="13-18","3", EV602="19-24","4", EV602="25-36","5", EV602="37-48","6", EV602="49-60","7")</f>
        <v>#N/A</v>
      </c>
    </row>
    <row r="603" customFormat="false" ht="13.5" hidden="false" customHeight="false" outlineLevel="0" collapsed="false">
      <c r="A603" s="1" t="n">
        <v>239</v>
      </c>
      <c r="B603" s="2" t="n">
        <v>2</v>
      </c>
      <c r="C603" s="33" t="n">
        <v>41319</v>
      </c>
      <c r="E603" s="5" t="str">
        <f aca="false">VLOOKUP(A603,'286'!$A$3:$J$6279,10,FALSE())</f>
        <v>MARTÍN SÁNCHEZ, ESTHER</v>
      </c>
      <c r="F603" s="4" t="str">
        <f aca="false">VLOOKUP(A603,'286'!$A$3:$I$1768,3,FALSE())</f>
        <v>MARSANES</v>
      </c>
      <c r="G603" s="6" t="n">
        <f aca="false">VLOOKUP(A603,'286'!$A$3:$I$1768,4,FALSE())</f>
        <v>31166</v>
      </c>
      <c r="H603" s="7" t="n">
        <f aca="false">YEAR(C603)-YEAR(G603)</f>
        <v>28</v>
      </c>
      <c r="I603" s="1" t="str">
        <f aca="false">VLOOKUP(H603,LEYENDA!$C$2:$D$6,2,TRUE())</f>
        <v>25-40</v>
      </c>
      <c r="J603" s="5" t="str">
        <f aca="false">VLOOKUP(A603,'286'!$A$3:$I$1768,7,FALSE())</f>
        <v>M</v>
      </c>
      <c r="K603" s="8" t="n">
        <f aca="false">VLOOKUP(A603,'286'!$A$3:$I$1768,2,FALSE())</f>
        <v>0</v>
      </c>
      <c r="L603" s="4" t="str">
        <f aca="false">VLOOKUP(A603,'286'!$A$3:$I$1768,8,FALSE())</f>
        <v>D</v>
      </c>
      <c r="M603" s="4" t="str">
        <f aca="false">VLOOKUP(A603,'286'!$A$3:$I$1768,9,FALSE())</f>
        <v>I</v>
      </c>
      <c r="N603" s="8" t="str">
        <f aca="false">IF(R603=O603, "MISMA","CONTRARIA")</f>
        <v>CONTRARIA</v>
      </c>
      <c r="O603" s="8" t="str">
        <f aca="false" t="array" ref="O603">_xlfn.IFS(L603="D","1", L603="I","2")</f>
        <v>1</v>
      </c>
      <c r="P603" s="8" t="e">
        <f aca="false" t="array" ref="P603">_xlfn.IFS(K603="OD","1", K603="OI","2")</f>
        <v>#N/A</v>
      </c>
      <c r="Q603" s="1" t="str">
        <f aca="false" t="array" ref="Q603">_xlfn.IFS(J603="M","1", J603="H","2")</f>
        <v>1</v>
      </c>
      <c r="R603" s="8" t="str">
        <f aca="false" t="array" ref="R603">_xlfn.IFS(M603="D","1", M603="I","2")</f>
        <v>2</v>
      </c>
      <c r="S603" s="1" t="str">
        <f aca="false" t="array" ref="S603">_xlfn.IFS(N603="CONTRARIA", "1",N603= "MISMA","2")</f>
        <v>1</v>
      </c>
      <c r="T603" s="1" t="str">
        <f aca="false" t="array" ref="T603">_xlfn.IFS(I603="0-12","1", I603="13-24","2", I603="25-40","3", I603="41-60","4", I603="61-100","5")</f>
        <v>3</v>
      </c>
      <c r="U603" s="9" t="n">
        <v>-2</v>
      </c>
      <c r="V603" s="10" t="str">
        <f aca="false">IF(U603="","",IF(AND(U603&gt;=-9,U603&lt;=-6.5),"-9 a -6,5",IF(AND(U603&gt;=-6,U603&lt;=-3.5),"-6 a -3,5",IF(AND(U603&gt;=-3,U603&lt;=-1),"-3 a -1",IF(U603=-0.5,"-0,5",IF(AND(U603&gt;=0,U603&lt;=2.5),"0 a 2,5",IF(AND(U603&gt;=3,U603&lt;=5.5),"3 a 5,5",IF(AND(U603&gt;=6,U603&lt;=8.5),"6 a 8,5",IF(AND(U603&gt;=9,U603&lt;=20),"9 a 20","Fuera de rango")))))))))</f>
        <v>-3 a -1</v>
      </c>
      <c r="W603" s="11" t="n">
        <f aca="false">IF(V603="","",IF(V603="-9 a -6,5",2,IF(V603="-6 a -3,5",3,IF(V603="-3 a -1",4,IF(V603="-0,5","NORMA",IF(V603="0 a 2,5",5,IF(V603="3 a 5,5",6,IF(V603="6 a 8,5",7,IF(V603="9 a 20",8,"Fuera de rango")))))))))</f>
        <v>4</v>
      </c>
      <c r="X603" s="9" t="n">
        <v>0</v>
      </c>
      <c r="Y603" s="11" t="str">
        <f aca="false">IF(X603="","",IF(AND(X603&gt;=0,X603&lt;=4),"0 a 4",IF(AND(X603&gt;=4.5,X603&lt;=8.5),"4,5 a 8,5",IF(X603=9,"9",IF(AND(X603&gt;=9.5,X603&lt;=13),"9,5 a 13",IF(AND(X603&gt;=13.5,X603&lt;=20),"13,5 a 20",IF(AND(X603&gt;=20.5,X603&lt;=35),"20,5 a 35","Fuera de rango")))))))</f>
        <v>0 a 4</v>
      </c>
      <c r="Z603" s="11" t="n">
        <f aca="false">IF(Y603="","",IF(Y603="0 a 4",1,IF(Y603="4,5 a 8,5",2,IF(Y603="9","NORMA",IF(Y603="9,5 a 13",3,IF(Y603="13,5 a 20",4,IF(Y603="20,5 a 35",5,"Fuera de rango")))))))</f>
        <v>1</v>
      </c>
      <c r="AA603" s="9" t="n">
        <v>24</v>
      </c>
      <c r="AB603" s="10" t="str">
        <f aca="false">IF(AA603="","",IF(AND(AA603&gt;=0,AA603&lt;=9),"0 a 9",IF(AND(AA603&gt;=9.5,AA603&lt;=18.5),"9,5 a 18,5",IF(AA603=19,"19",IF(AND(AA603&gt;=19.5,AA603&lt;=28),"19,5 a 28",IF(AND(AA603&gt;=28.5,AA603&lt;=40),"28,5 a 40","Fuera de rango"))))))</f>
        <v>19,5 a 28</v>
      </c>
      <c r="AC603" s="11" t="n">
        <f aca="false" t="array" ref="AC603">_xlfn.IFS(AB603="","",AB603="0 a 9",1,AB603="9,5 a 18,5",2,AB603="19","NORMA",AB603="19,5 a 28",3,AB603="28,5 a 40",4,TRUE(),"Fuera de rango")</f>
        <v>3</v>
      </c>
      <c r="AD603" s="9" t="n">
        <v>14</v>
      </c>
      <c r="AE603" s="10" t="str">
        <f aca="false">IF(AD603="","",IF(AND(AD603&gt;=-10,AD603&lt;=0),"De -10 a 0",IF(AND(AD603&gt;=0.5,AD603&lt;=9.5),"0,5 a 9,5",IF(AD603=10,"10",IF(AND(AD603&gt;=10.5,AD603&lt;=20),"10,5 a 20",IF(AND(AD603&gt;=20.5,AD603&lt;=40),"20,5 a 40","Fuera de rango"))))))</f>
        <v>10,5 a 20</v>
      </c>
      <c r="AF603" s="12" t="n">
        <f aca="false">IF(AD603="","",IF(AND(AD603&gt;=-10,AD603&lt;=0),1,IF(AND(AD603&gt;=0.5,AD603&lt;=9.5),2,IF(AD603=10,"NORMA",IF(AND(AD603&gt;=10.5,AD603&lt;=20),3,IF(AND(AD603&gt;=20.5,AD603&lt;=40),4,""))))))</f>
        <v>3</v>
      </c>
      <c r="AG603" s="9" t="n">
        <v>13</v>
      </c>
      <c r="AH603" s="10" t="str">
        <f aca="false">IF(AG603="","",IF(AND(AG603&gt;=0,AG603&lt;=4),"0 a 4",IF(AND(AG603&gt;=4.5,AG603&lt;=8.5),"4,5 a 8,5",IF(AG603=9,"9",IF(AND(AG603&gt;=9.5,AG603&lt;=13),"9,5 a 13",IF(AND(AG603&gt;=13.5,AG603&lt;=25),"13,5 a 25","Fuera de rango"))))))</f>
        <v>9,5 a 13</v>
      </c>
      <c r="AI603" s="10" t="n">
        <f aca="false">IF(AH603="","",IF(AH603="0 a 4",1,IF(AH603="4,5 a 8,5",2,IF(AH603="9","NORMA",IF(AH603="9,5 a 13",3,IF(AH603="13,5 a 25",4,""))))))</f>
        <v>3</v>
      </c>
      <c r="AJ603" s="9" t="n">
        <v>11</v>
      </c>
      <c r="AK603" s="10" t="str">
        <f aca="false">IF(AJ603="","",IF(AND(AJ603&gt;=-15,AJ603&lt;=-10.5),"-15 a -10,5",IF(AND(AJ603&gt;=-10,AJ603&lt;=-4),"-10 a -4",IF(AND(AJ603&gt;=-4.5,AJ603&lt;=0),"-4,5 a 0",IF(AND(AJ603&gt;=0.5,AJ603&lt;=4.5),"0,5 a 4,5",IF(AJ603=5,"5",IF(AND(AJ603&gt;=5.5,AJ603&lt;=10),"5,5 a 10",IF(AND(AJ603&gt;=10.5,AJ603&lt;=20),"10,5 a 20","Fuera de rango"))))))))</f>
        <v>10,5 a 20</v>
      </c>
      <c r="AL603" s="11" t="n">
        <f aca="false">IF(AK603="","",IF(AK603="-15 a -10,5",1,IF(AK603="-10 a -4",2,IF(AK603="-4,5 a 0",3,IF(AK603="0,5 a 4,5",4,IF(AK603="5","NORMA",IF(AK603="5,5 a 10",5,IF(AK603="10,5 a 20",6,"Error"))))))))</f>
        <v>6</v>
      </c>
      <c r="AM603" s="9" t="n">
        <v>1.5</v>
      </c>
      <c r="AN603" s="10" t="str">
        <f aca="false">IF(AM603="","",IF(AND(AM603&gt;=-7.5,AM603&lt;=-5.5),"-7,5 a -5,5",IF(AND(AM603&gt;=-5,AM603&lt;=-3),"-5 a -3",IF(AND(AM603&gt;=-2.5,AM603&lt;=-0.5),"-2,5 a -0,5",IF(AM603=0,"0,00",IF(AND(AM603&gt;=0.5,AM603&lt;=2.5),"0,5 a 2,5",IF(AND(AM603&gt;=3,AM603&lt;=5),"3 a 5",IF(AND(AM603&gt;=5.5,AM603&lt;=7.5),"5,5 a 7,5",IF(AND(AM603&gt;=8,AM603&lt;=10),"8 a 10","Fuera de rango")))))))))</f>
        <v>0,5 a 2,5</v>
      </c>
      <c r="AO603" s="11" t="n">
        <f aca="false">IF(AN603="","",IF(AN603="-7,5 a -5,5",1,IF(AN603="-5 a -3",2,IF(AN603="-2,5 a -0,5",3,IF(AN603="0,00","NORMA",IF(AN603="0,5 a 2,5",4,IF(AN603="3 a 5",5,IF(AN603="5,5 a 7,5",6,IF(AN603="8 a 10",7,"Error")))))))))</f>
        <v>4</v>
      </c>
      <c r="AP603" s="9" t="n">
        <v>-4</v>
      </c>
      <c r="AQ603" s="10" t="str">
        <f aca="false">IF(AP603="","",IF(AND(AP603&gt;=-20,AP603&lt;=-9.5),"-20 a -9,5",IF(AND(AP603&gt;=-9,AP603&lt;=-6.5),"-9 a -6,5",IF(AP603=-6,"-6",IF(AND(AP603&gt;=-5.5,AP603&lt;=-3),"-5,5 a -3",IF(AND(AP603&gt;=-2.5,AP603&lt;=0),"-2,5 a 0",IF(AND(AP603&gt;=0.5,AP603&lt;=3),"0,5 a 3",IF(AND(AP603&gt;=3.5,AP603&lt;=6),"3,5 a 6",IF(AND(AP603&gt;=6.5,AP603&lt;=9),"6,5 a 9",IF(AND(AP603&gt;=9.5,AP603&lt;=20),"9,5 a 20","Fuera de rango"))))))))))</f>
        <v>-5,5 a -3</v>
      </c>
      <c r="AR603" s="11" t="n">
        <f aca="false">IF(AQ603="","",IF(AQ603="-20 a -9,5",1,IF(AQ603="-9 a -6,5",2,IF(AQ603="-6","NORMA",IF(AQ603="-5,5 a -3",3,IF(AQ603="-2,5 a 0",4,IF(AQ603="0,5 a 3",5,IF(AQ603="3,5 a 6",6,IF(AQ603="6,5 a 9",7,IF(AQ603="9,5 a 20",8,""))))))))))</f>
        <v>3</v>
      </c>
      <c r="AS603" s="9" t="n">
        <v>3</v>
      </c>
      <c r="AT603" s="10" t="str">
        <f aca="false">IF(AS603="","",IF(AND(AS603&gt;=-16,AS603&lt;=-14),"-16 a -14",IF(AND(AS603&gt;=-13.5,AS603&lt;=-11.5),"-13,5 a -11,5",IF(AND(AS603&gt;=-11,AS603&lt;=-9),"-11 a -9",IF(AND(AS603&gt;=-8.5,AS603&lt;=-6.5),"-8,5 a -6,5",IF(AND(AS603&gt;=-6,AS603&lt;=-4),"-6 a -4",IF(AND(AS603&gt;=-3.5,AS603&lt;=-1.5),"-3,5 a -1,5",IF(AND(AS603&gt;=-1,AS603&lt;=1),"-1 a 1",IF(AND(AS603&gt;=1.5,AS603&lt;=3.5),"1,5 a 3,5",IF(AND(AS603&gt;=4,AS603&lt;=6),"4 a 6",IF(AND(AS603&gt;=6.5,AS603&lt;=8.5),"6,5 a 8,5",IF(AND(AS603&gt;=9,AS603&lt;=11),"9 a 11",IF(AND(AS603&gt;=11.5,AS603&lt;=13.5),"11,5 a 13,5",IF(AND(AS603&gt;=14,AS603&lt;=16),"14 a 16",IF(AND(AS603&gt;=16.5,AS603&lt;=18.5),"16,5 a 18,5",IF(AND(AS603&gt;=19,AS603&lt;=21),"19 a 21","Fuera de rango"))))))))))))))))</f>
        <v>1,5 a 3,5</v>
      </c>
      <c r="AU603" s="11" t="n">
        <f aca="false" t="array" ref="AU603">IF(AT603="","",_xlfn.IFS(AT603="-16 a -14",1,AT603="-13,5 a -11,5",2,AT603="-11 a -9",3,AT603="-8,5 a -6,5",4,AT603="-6 a -4",5,AT603="-3,5 a -1,5",6,AT603="-1 a 1",7,AT603="1,5 a 3,5",8,AT603="4 a 6","NORMA",AT603="6,5 a 8,5",9,AT603="9 a 11",10,AT603="11,5 a 13,5",11,AT603="14 a 16",12,AT603="16,5 a 18,5",13,AT603="19 a 21",14,TRUE(),""))</f>
        <v>8</v>
      </c>
      <c r="AV603" s="9" t="n">
        <v>0.75</v>
      </c>
      <c r="AW603" s="10" t="str">
        <f aca="false">IF(AV603="","",IF(AND(AV603&gt;=-1,AV603&lt;=-0.5),"-1 a -0,5",IF(AND(AV603&gt;-0.5,AV603&lt;=0),"De -0,5 a 0",IF(AND(AV603&gt;=0.25,AV603&lt;=0.75),"0,25 a 0,75",IF(AND(AV603&gt;=1,AV603&lt;=1.5),"1 a 1,5",IF(AND(AV603&gt;=1.75,AV603&lt;=2.25),"1,75 a 2,25",IF(AND(AV603&gt;=2.5,AV603&lt;=3),"2,5 a 3",IF(AND(AV603&gt;=3.25,AV603&lt;=3.75),"3,25 a 3,75","Fuera de rango"))))))))</f>
        <v>0,25 a 0,75</v>
      </c>
      <c r="AX603" s="10" t="str">
        <f aca="false">IF(AW603="","",IF(OR(AW603="-1 a -0,5",AW603="-1 a -0.5"),1,IF(OR(AW603="De -0,5 a 0",AW603="-0,5 a 0",AW603="De -0.5 a 0"),2,IF(OR(AW603="0,25 a 0,75",AW603="0.25 a 0.75"),"NORMA",IF(OR(AW603="1 a 1,5",AW603="1 a 1.5"),3,IF(OR(AW603="1,75 a 2,25",AW603="1.75 a 2.25"),4,IF(OR(AW603="2,5 a 3",AW603="2.5 a 3"),5,IF(OR(AW603="3,25 a 3,75",AW603="3.25 a 3.75"),6,""))))))))</f>
        <v>NORMA</v>
      </c>
      <c r="AY603" s="9" t="n">
        <v>-5</v>
      </c>
      <c r="AZ603" s="10" t="str">
        <f aca="false">IF(AY603="","",IF(AND(AY603&gt;=-20,AY603&lt;=-9.5),"-20 a -9,5",IF(AND(AY603&gt;=-9,AY603&lt;=-6.5),"-9 a -6,5",IF(AY603=-6,"-6",IF(AND(AY603&gt;=-5.5,AY603&lt;=-3),"-5,5 a -3",IF(AND(AY603&gt;=-2.5,AY603&lt;=0),"-2,5 a 0",IF(AND(AY603&gt;=0.5,AY603&lt;=3),"0,5 a 3",IF(AND(AY603&gt;=3.5,AY603&lt;=6),"3,5 a 6","Fuera de rango"))))))))</f>
        <v>-5,5 a -3</v>
      </c>
      <c r="BA603" s="11" t="n">
        <f aca="false">IF(AZ603="","",IF(AZ603="-20 a -9,5",1,IF(AZ603="-9 a -6,5",2,IF(AZ603="-6","NORMA",IF(AZ603="-5,5 a -3",3,IF(AZ603="-2,5 a 0",4,IF(AZ603="0,5 a 3",5,IF(AZ603="3,5 a 6",6,""))))))))</f>
        <v>3</v>
      </c>
      <c r="BB603" s="9" t="n">
        <v>0</v>
      </c>
      <c r="BC603" s="10" t="str">
        <f aca="false" t="array" ref="BC603">IF(BB603="","",_xlfn.IFS(AND(BB603&gt;=0,BB603&lt;=2),"0 a 2",AND(BB603&gt;=2.5,BB603&lt;=4.5),"2,5 a 4,5",AND(BB603&gt;=5,BB603&lt;=7),"5 a 7",AND(BB603&gt;=7.5,BB603&lt;=9.5),"7,5 a 9,5",AND(BB603&gt;=10,BB603&lt;=12),"10 a 12",AND(BB603&gt;=12.5,BB603&lt;=14.5),"12,5 a 14,5",BB603=15,"15",AND(BB603&gt;=15.5,BB603&lt;=17.5),"15,5 a 17,5",AND(BB603&gt;=18,BB603&lt;=20),"18 a 20",AND(BB603&gt;=20.5,BB603&lt;=22.5),"20,5 a 22,5",AND(BB603&gt;=23,BB603&lt;=25),"23 a 25",TRUE(),"Fuera de rango"))</f>
        <v>0 a 2</v>
      </c>
      <c r="BD603" s="11" t="n">
        <f aca="false" t="array" ref="BD603">IF(BC603="","",_xlfn.IFS(BC603="0 a 2",1,BC603="2,5 a 4,5",2,BC603="5 a 7",3,BC603="7,5 a 9,5",4,BC603="10 a 12",5,BC603="12,5 a 14,5",6,BC603="15","NORMA",BC603="15,5 a 17,5",7,BC603="18 a 20",8,BC603="20,5 a 22,5",9,BC603="23 a 25",10,TRUE(),"Fuera de rango"))</f>
        <v>1</v>
      </c>
      <c r="BE603" s="9" t="n">
        <v>28</v>
      </c>
      <c r="BF603" s="10" t="str">
        <f aca="false">IF(BE603="","",IF(AND(BE603&gt;=-20,BE603&lt;=-10),"-20 a -10",IF(AND(BE603&gt;=-9.5,BE603&lt;=0.5),"-9,5 a 0,5",IF(AND(BE603&gt;=1,BE603&lt;=11),"1 a 11",IF(AND(BE603&gt;=11.5,BE603&lt;=20.5),"11,5 a 20,5",IF(BE603=21,"21",IF(AND(BE603&gt;=21.5,BE603&lt;=31.5),"21,5 a 31,5",IF(AND(BE603&gt;=32,BE603&lt;=42),"32 a 42","Fuera de rango"))))))))</f>
        <v>21,5 a 31,5</v>
      </c>
      <c r="BG603" s="11" t="n">
        <f aca="false">IF(BF603="","",IF(BF603="-20 a -10",1,IF(BF603="-9,5 a 0,5",2,IF(BF603="1 a 11",3,IF(BF603="11,5 a 20,5",4,IF(BF603="21","NORMA",IF(BF603="21,5 a 31,5",5,IF(BF603="32 a 42",6,""))))))))</f>
        <v>5</v>
      </c>
      <c r="BH603" s="9" t="n">
        <v>22</v>
      </c>
      <c r="BI603" s="10" t="str">
        <f aca="false">IF(BH603="","",IF(AND(BH603&gt;=-20,BH603&lt;=-15),"-20 a -15",IF(AND(BH603&gt;=-14.5,BH603&lt;=-9.5),"-14,5 a -9,5",IF(AND(BH603&gt;=-9,BH603&lt;=-4),"-9 a -4",IF(AND(BH603&gt;=-3.5,BH603&lt;=2.5),"-3,5 a 2,5",IF(AND(BH603&gt;=3,BH603&lt;=8),"3 a 8",IF(AND(BH603&gt;=8.5,BH603&lt;=14.5),"8,5 a 14,5",IF(BH603=15,"15",IF(AND(BH603&gt;=15.5,BH603&lt;=20.5),"15,5 a 20,5",IF(AND(BH603&gt;=21,BH603&lt;=26),"21 a 26","Fuera de rango"))))))))))</f>
        <v>21 a 26</v>
      </c>
      <c r="BJ603" s="11" t="n">
        <f aca="false">IF(BI603="","",IF(BI603="-20 a -15",1,IF(BI603="-14,5 a -9,5",2,IF(BI603="-9 a -4",3,IF(BI603="-3,5 a 2,5",4,IF(BI603="3 a 8",5,IF(BI603="8,5 a 14,5",6,IF(BI603="15","NORMA",IF(BI603="15,5 a 20,5",7,IF(BI603="21 a 26",8,IF(BI603="26,5 a 31,5",9,"")))))))))))</f>
        <v>8</v>
      </c>
      <c r="BK603" s="9" t="n">
        <v>0</v>
      </c>
      <c r="BL603" s="10" t="str">
        <f aca="false">IF(BK603="","",IF(AND(BK603&gt;=0,BK603&lt;=2),"0 - 2",IF(AND(BK603&gt;=2.5,BK603&lt;=4.5),"2,5 - 4,5",IF(AND(BK603&gt;=5,BK603&lt;=7),"5 - 7",IF(AND(BK603&gt;=7.5,BK603&lt;=9.5),"7,5 - 9,5",IF(AND(BK603&gt;=10,BK603&lt;=12),"10 - 12",IF(AND(BK603&gt;=12.5,BK603&lt;=13.5),"12,5 - 13,5",IF(BK603=14,"14",IF(AND(BK603&gt;=14.5,BK603&lt;=16.5),"14,5 - 16,5",IF(AND(BK603&gt;=17,BK603&lt;=19),"17 - 19",IF(AND(BK603&gt;=19.5,BK603&lt;=21.5),"19,5 - 21,5",IF(AND(BK603&gt;=22,BK603&lt;=24),"22 - 24",IF(AND(BK603&gt;=24.5,BK603&lt;=26.5),"24,5 - 26,5",IF(AND(BK603&gt;=27,BK603&lt;=29),"27 - 29",IF(AND(BK603&gt;=29.5,BK603&lt;=30),"29,5 - 30","Fuera de rango")))))))))))))))</f>
        <v>0 - 2</v>
      </c>
      <c r="BM603" s="11" t="n">
        <f aca="false">IF(BL603="","",IF(BL603="0 - 2",1,IF(BL603="2,5 - 4,5",2,IF(BL603="5 - 7",3,IF(BL603="7,5 - 9,5",4,IF(BL603="10 - 12",5,IF(BL603="12,5 - 13,5",6,IF(BL603="14","NORMA",IF(BL603="14,5 - 16,5",7,IF(BL603="17 - 19",8,IF(BL603="19,5 - 21,5",9,IF(BL603="22 - 24",10,IF(BL603="24,5 - 26,5",11,IF(BL603="27 - 29",12,IF(BL603="29,5 - 30",13,"")))))))))))))))</f>
        <v>1</v>
      </c>
      <c r="BN603" s="9" t="n">
        <v>25</v>
      </c>
      <c r="BO603" s="11" t="str">
        <f aca="false">IF(BN603="","",IF(AND(BN603&gt;=-20,BN603&lt;=-10),"-20 a -10",IF(AND(BN603&gt;=-9.5,BN603&lt;=0.5),"-9,5 a 0,5",IF(AND(BN603&gt;=1,BN603&lt;=11),"1 a 11",IF(AND(BN603&gt;=11.5,BN603&lt;=21.5),"11,5 a 21,5",IF(BN603=22,"22",IF(AND(BN603&gt;=22.5,BN603&lt;=32.5),"22,5 a 32,5",IF(AND(BN603&gt;=33,BN603&lt;=43),"33 a 43","Fuera de rango"))))))))</f>
        <v>22,5 a 32,5</v>
      </c>
      <c r="BP603" s="11" t="n">
        <f aca="false">IF(BO603="","",IF(BO603="-20 a -10",1,IF(BO603="-9,5 a 0,5",2,IF(BO603="1 a 11",3,IF(BO603="11,5 a 21,5",4,IF(BO603="22","NORMA",IF(BO603="22,5 a 32,5",5,IF(BO603="33 a 43",6,""))))))))</f>
        <v>5</v>
      </c>
      <c r="BQ603" s="9" t="n">
        <v>10</v>
      </c>
      <c r="BR603" s="10" t="str">
        <f aca="false">IF(BQ603="","",IF(AND(BQ603&gt;=-20,BQ603&lt;=-15),"-20 a -15",IF(AND(BQ603&gt;=-14.5,BQ603&lt;=-9.5),"-14,5 a -9,5",IF(AND(BQ603&gt;=-9,BQ603&lt;=-4),"-9 a -4",IF(AND(BQ603&gt;=-3.5,BQ603&lt;=2.5),"-3,5 a 2,5",IF(AND(BQ603&gt;=3,BQ603&lt;=8),"3 a 8",IF(AND(BQ603&gt;=8.5,BQ603&lt;=13.5),"8,5 a 13,5",IF(AND(BQ603&gt;=14,BQ603&lt;=17.5),"14 a 17,5",IF(BQ603=18,"18",IF(AND(BQ603&gt;=18.5,BQ603&lt;=23.5),"18,5 a 23,5",IF(AND(BQ603&gt;=24,BQ603&lt;=29),"24 a 29",IF(AND(BQ603&gt;=29.5,BQ603&lt;=34.5),"29,5 a 34,5",IF(AND(BQ603&gt;=35,BQ603&lt;=40),"35 a 40","Fuera de rango")))))))))))))</f>
        <v>8,5 a 13,5</v>
      </c>
      <c r="BS603" s="11" t="n">
        <f aca="false">IF(BR603="","",IF(BR603="-20 a -15",1,IF(BR603="-14,5 a -9,5",2,IF(BR603="-9 a -4",3,IF(BR603="-3,5 a 2,5",4,IF(BR603="3 a 8",5,IF(BR603="8,5 a 13,5",6,IF(BR603="14 a 17,5",7,IF(BR603="18","NORMA",IF(BR603="18,5 a 23,5",8,IF(BR603="24 a 29",9,IF(BR603="29,5 a 34,5",10,IF(BR603="35 a 40",11,"")))))))))))))</f>
        <v>6</v>
      </c>
      <c r="BT603" s="9" t="n">
        <v>2</v>
      </c>
      <c r="BU603" s="10" t="str">
        <f aca="false">IF(BT603="","",IF(AND(BT603&gt;=-20,BT603&lt;=-18),"-20 a -18",IF(AND(BT603&gt;=-17.5,BT603&lt;=-15.5),"-17,5 a -15,5",IF(AND(BT603&gt;=-15,BT603&lt;=-13),"-15 a -13",IF(AND(BT603&gt;=-12.5,BT603&lt;=-10.5),"-12,5 a -10,5",IF(AND(BT603&gt;=-10,BT603&lt;=-8),"-10 a -8",IF(AND(BT603&gt;=-7.5,BT603&lt;=-5.5),"-7,5 a -5,5",IF(AND(BT603&gt;=-5,BT603&lt;=-3),"-5 a -3",IF(AND(BT603&gt;=-2.5,BT603&lt;=-0.5),"-2,5 a -0,5",IF(BT603=0,"0",IF(AND(BT603&gt;=0.5,BT603&lt;=2.5),"0,5 a 2,5",IF(AND(BT603&gt;=3,BT603&lt;=5),"3 a 5",IF(AND(BT603&gt;=5.5,BT603&lt;=7.5),"5,5 a 7,5",IF(AND(BT603&gt;=8,BT603&lt;=10),"8 a 10",IF(AND(BT603&gt;=10.5,BT603&lt;=12.5),"10,5 a 12,5",IF(AND(BT603&gt;=13,BT603&lt;=15),"13 a 15",IF(AND(BT603&gt;=15.5,BT603&lt;=17.5),"15,5 a 17,5",IF(AND(BT603&gt;=18,BT603&lt;=20),"18 a 20","Fuera de rango"))))))))))))))))))</f>
        <v>0,5 a 2,5</v>
      </c>
      <c r="BV603" s="11" t="n">
        <f aca="false">IF(BT603="","",IF(BT603=0,"NORMA",IF(AND(BT603&gt;=-20,BT603&lt;=-18),2,IF(AND(BT603&gt;=-17.5,BT603&lt;=-15.5),2,IF(AND(BT603&gt;=-15,BT603&lt;=-13),3,IF(AND(BT603&gt;=-12.5,BT603&lt;=-10.5),4,IF(AND(BT603&gt;=-10,BT603&lt;=-8),5,IF(AND(BT603&gt;=-7.5,BT603&lt;=-5.5),6,IF(AND(BT603&gt;=-5,BT603&lt;=-3),7,IF(AND(BT603&gt;=-2.5,BT603&lt;=-0.5),8,IF(AND(BT603&gt;=0.5,BT603&lt;=2.5),9,IF(AND(BT603&gt;=3,BT603&lt;=5),10,IF(AND(BT603&gt;=5.5,BT603&lt;=7.5),11,IF(AND(BT603&gt;=8,BT603&lt;=10),12,IF(AND(BT603&gt;=10.5,BT603&lt;=12.5),13,IF(AND(BT603&gt;=13,BT603&lt;=15),14,IF(AND(BT603&gt;=15.5,BT603&lt;=17.5),15,IF(AND(BT603&gt;=18,BT603&lt;=20),16,"Fuera de rango"))))))))))))))))))</f>
        <v>9</v>
      </c>
      <c r="BW603" s="9" t="n">
        <v>-8.75</v>
      </c>
      <c r="BX603" s="10" t="n">
        <f aca="false">18.5- (0.3*H603)</f>
        <v>10.1</v>
      </c>
      <c r="BY603" s="10" t="n">
        <f aca="false">(BW603)-(BX603)</f>
        <v>-18.85</v>
      </c>
      <c r="BZ603" s="10" t="str">
        <f aca="false">IF(BY603="","",IF(BY603&lt;-27.5,"De -30 a -28",IF(BY603&lt;-25,"De -27,5 a -25,5",IF(BY603&lt;-22.5,"De -25 a -23",IF(BY603&lt;-20,"De -22,5 a -20,5",IF(BY603&lt;-17.5,"De -20 a -18",IF(BY603&lt;-15,"De -17,5 a -15,5",IF(BY603&lt;-12.5,"De -15 a -13",IF(BY603&lt;-10,"De -12,5 a -10,5",IF(BY603&lt;-7.5,"De -10 a -8",IF(BY603&lt;-5,"De -7,5 a -5,5",IF(BY603&lt;-2.5,"De -5 a -3",IF(BY603&lt;0,"De -2,5 a -0,5",IF(BY603&lt;2.5,"De 0 a 2",IF(BY603&lt;5,"De 2,5 a 4,5",IF(BY603&lt;7.5,"De 5 a 7",IF(BY603&lt;10,"De 7,5 a 9,5",IF(BY603&lt;12.5,"De 10 a 12",IF(BY603&lt;15,"De 12,5 a 14,5",IF(BY603&lt;17.5,"De 15 a 17",IF(BY603&lt;20,"De 17,5 a 19,5",IF(BY603&lt;22.5,"De 20 a 22",IF(BY603&lt;25,"De 22,5 a 24,5",IF(BY603&lt;27.5,"De 25 a 27","De 27,5 a 30"))))))))))))))))))))))))</f>
        <v>De -20 a -18</v>
      </c>
      <c r="CA603" s="12" t="n">
        <f aca="false">IF(BY603="","",IF(BY603&lt;=-28,1,IF(BY603&lt;=-25.5,2,IF(BY603&lt;=-23,3,IF(BY603&lt;=-20.5,4,IF(BY603&lt;=-18,5,IF(BY603&lt;=-15.5,6,IF(BY603&lt;=-13,7,IF(BY603&lt;=-10.5,8,IF(BY603&lt;=-8,9,IF(BY603&lt;=-5.5,10,IF(BY603&lt;=-3,11,IF(BY603&lt;=-0.5,12,IF(BY603&lt;=2,13,IF(BY603&lt;=4.5,14,IF(BY603&lt;=7,15,IF(BY603&lt;=9.5,16,IF(BY603&lt;=12,17,IF(BY603&lt;=14.5,18,IF(BY603&lt;=17,19,IF(BY603&lt;=19.5,20,IF(BY603&lt;=22,21,IF(BY603&lt;=24.5,22,IF(BY603&lt;=27,23,IF(BY603&lt;=30,24,"Fuera de rango")))))))))))))))))))))))))</f>
        <v>5</v>
      </c>
      <c r="CB603" s="9" t="n">
        <v>-8.25</v>
      </c>
      <c r="CC603" s="10" t="n">
        <f aca="false">18.5- (0.3*H603)</f>
        <v>10.1</v>
      </c>
      <c r="CD603" s="10" t="n">
        <f aca="false">(CB603)-(CC603)</f>
        <v>-18.35</v>
      </c>
      <c r="CE603" s="10" t="str">
        <f aca="false">IF(CD603="","",IF(CD603&lt;-27.5,"De -30 a -28",IF(CD603&lt;-25,"De -27,5 a -25,5",IF(CD603&lt;-22.5,"De -25 a -23",IF(CD603&lt;-20,"De -22,5 a -20,5",IF(CD603&lt;-17.5,"De -20 a -18",IF(CD603&lt;-15,"De -17,5 a -15,5",IF(CD603&lt;-12.5,"De -15 a -13",IF(CD603&lt;-10,"De -12,5 a -10,5",IF(CD603&lt;-7.5,"De -10 a -8",IF(CD603&lt;-5,"De -7,5 a -5,5",IF(CD603&lt;-2.5,"De -5 a -3",IF(CD603&lt;0,"De -2,5 a -0,5",IF(CD603&lt;=2,"De 0 a 2",IF(CD603&lt;=4.5,"De 2,5 a 4,5",IF(CD603&lt;=7,"De 5 a 7",IF(CD603&lt;=9.5,"De 7,5 a 9,5",IF(CD603&lt;=12,"De 10 a 12",IF(CD603&lt;=14.5,"De 12,5 a 14,5",IF(CD603&lt;=17,"De 15 a 17",IF(CD603&lt;=19.5,"De 17,5 a 19,5",IF(CD603&lt;=22,"De 20 a 22",IF(CD603&lt;=24.5,"De 22,5 a 24,5",IF(CD603&lt;=27,"De 25 a 27","De 27,5 a 30"))))))))))))))))))))))))</f>
        <v>De -20 a -18</v>
      </c>
      <c r="CF603" s="12" t="n">
        <f aca="false">IF(CD603="","",IF(CD603&lt;-27.5,1,IF(CD603&lt;-25,2,IF(CD603&lt;-22.5,3,IF(CD603&lt;-20,4,IF(CD603&lt;-17.5,5,IF(CD603&lt;-15,6,IF(CD603&lt;-12.5,7,IF(CD603&lt;-10,8,IF(CD603&lt;-7.5,9,IF(CD603&lt;-5,10,IF(CD603&lt;-2.5,11,IF(CD603&lt;0,12,IF(CD603&lt;2.5,13,IF(CD603&lt;5,14,IF(CD603&lt;7.5,15,IF(CD603&lt;10,16,IF(CD603&lt;12.5,17,IF(CD603&lt;15,18,IF(CD603&lt;17.5,19,IF(CD603&lt;20,20,IF(CD603&lt;22.5,21,IF(CD603&lt;25,22,IF(CD603&lt;27.5,23,24))))))))))))))))))))))))</f>
        <v>5</v>
      </c>
      <c r="CG603" s="9" t="n">
        <v>-5.5</v>
      </c>
      <c r="CH603" s="10" t="str">
        <f aca="false">IF(CG603="","",IF(AND(CG603&gt;=-10,CG603&lt;=-9.5),"-10 a -9,5",IF(AND(CG603&gt;-9.5,CG603&lt;=-8.5),"-9 a -8,5",IF(AND(CG603&gt;-8.5,CG603&lt;=-7.5),"-8 a -7,5",IF(AND(CG603&gt;-7.5,CG603&lt;=-6.5),"-7 a -6,5",IF(AND(CG603&gt;-6.5,CG603&lt;=-5.5),"-6 a -5,5",IF(AND(CG603&gt;-5.5,CG603&lt;=-4.5),"-5 a -4,5",IF(AND(CG603&gt;-4.5,CG603&lt;=-3.5),"-4 a -3,5",IF(AND(CG603&gt;-3.5,CG603&lt;=-2.5),"-3 a -2,5",IF(CG603=-2.25,"-2,25",IF(AND(CG603&gt;-2.5,CG603&lt;=-1.5),"-2 a -1,5",IF(AND(CG603&gt;-1.5,CG603&lt;=-0.5),"-1 a -0,5",IF(AND(CG603&gt;-0.5,CG603&lt;=0.5),"0 a 0,5",IF(AND(CG603&gt;0.5,CG603&lt;=1.5),"1 a 1,5",IF(AND(CG603&gt;1.5,CG603&lt;=2.5),"2 a 2,5",IF(AND(CG603&gt;2.5,CG603&lt;=3.5),"3 a 3,5",IF(AND(CG603&gt;3.5,CG603&lt;=4.5),"4 a 4,5",IF(AND(CG603&gt;4.5,CG603&lt;=5.5),"5 a 5,5",IF(AND(CG603&gt;5.5,CG603&lt;=6.5),"6 a 6,5",IF(AND(CG603&gt;6.5,CG603&lt;=7.5),"7 a 7,5",IF(AND(CG603&gt;7.5,CG603&lt;=8.5),"8 a 8,5",IF(AND(CG603&gt;8.5,CG603&lt;=9.5),"9 a 9,5",IF(CG603&gt;=10,"10","Fuera de rango")))))))))))))))))))))))</f>
        <v>-6 a -5,5</v>
      </c>
      <c r="CI603" s="11" t="n">
        <f aca="false">IF(CG603="","",IF(CG603=-2.25,"NORMA",IF(CG603&lt;=-9.5,1,IF(CG603&lt;=-8.5,2,IF(CG603&lt;=-7.5,3,IF(CG603&lt;=-6.5,4,IF(CG603&lt;=-5.5,5,IF(CG603&lt;=-4.5,6,IF(CG603&lt;=-3.5,7,IF(CG603&lt;=-2.5,8,IF(CG603&lt;=-1.5,9,IF(CG603&lt;=-0.5,10,IF(CG603&lt;=0.5,11,IF(CG603&lt;=1.5,12,IF(CG603&lt;=2.5,13,IF(CG603&lt;=3.5,14,IF(CG603&lt;=4.5,15,IF(CG603&lt;=5.5,16,IF(CG603&lt;=6.5,17,IF(CG603&lt;=7.5,18,IF(CG603&lt;=8.5,19,IF(CG603&lt;=9.5,20,IF(CG603=10,21,"Fuera de rango")))))))))))))))))))))))</f>
        <v>5</v>
      </c>
      <c r="CJ603" s="9" t="n">
        <v>3.5</v>
      </c>
      <c r="CK603" s="10" t="str">
        <f aca="false">IF(CJ603="","",IF(AND(CJ603&gt;=-6,CJ603&lt;=-5.5),"-6 a -5,5",IF(AND(CJ603&gt;-5.5,CJ603&lt;=-4.5),"-5 a -4,5",IF(AND(CJ603&gt;-4.5,CJ603&lt;=-3.5),"-4 a -3,5",IF(AND(CJ603&gt;-3.5,CJ603&lt;=-2.5),"-3 a -2,5",IF(AND(CJ603&gt;-2.5,CJ603&lt;=-1.5),"-2 a -1,5",IF(AND(CJ603&gt;-1.5,CJ603&lt;=-0.5),"-1 a -0,5",IF(AND(CJ603&gt;-0.5,CJ603&lt;=0.5),"0 a 0,5",IF(AND(CJ603&gt;0.5,CJ603&lt;=1.5),"1 a 1,5",IF(AND(CJ603&gt;1.5,CJ603&lt;2.5),"2",IF(AND(CJ603&gt;=2.5,CJ603&lt;=3),"2,5 a 3",IF(AND(CJ603&gt;3,CJ603&lt;=4),"3,5 a 4",IF(AND(CJ603&gt;4,CJ603&lt;=5),"4,5 a 5",IF(AND(CJ603&gt;5,CJ603&lt;=6),"5,5 a 6",IF(AND(CJ603&gt;6,CJ603&lt;=7),"6,5 a 7",IF(AND(CJ603&gt;7,CJ603&lt;=8),"7,5 a 8",IF(AND(CJ603&gt;8,CJ603&lt;=9.5),"8,5 a 9,5",IF(CJ603=10,"10","Fuera de rango"))))))))))))))))))</f>
        <v>3,5 a 4</v>
      </c>
      <c r="CL603" s="11" t="n">
        <f aca="false">IF(CK603="","",IF(OR(CK603="-6 a -5,5",CK603="-6 - -5,5"),1,IF(OR(CK603="-5 a -4,5",CK603="-5 - -4,5"),2,IF(OR(CK603="-4 a -3,5",CK603="-4 - -3,5"),3,IF(OR(CK603="-3 a -2,5",CK603="-3 - -2,5"),4,IF(OR(CK603="-2 a -1,5",CK603="-2 - -1,5"),5,IF(OR(CK603="-1 a -0,5",CK603="-1 - -0,5"),6,IF(OR(CK603="0 a 0,5",CK603="0 - 0,5"),7,IF(OR(CK603="1 a 1,5",CK603="1 - 1,5"),8,IF(CK603="2","NORMA",IF(OR(CK603="2,5 a 3",CK603="2,5 - 3"),9,IF(OR(CK603="3,5 a 4",CK603="3,5 - 4"),10,IF(OR(CK603="4,5 a 5",CK603="4,5 - 5"),11,IF(OR(CK603="5,5 a 6",CK603="5,5 - 6"),12,IF(OR(CK603="6,5 a 7",CK603="6,5 - 7"),13,IF(OR(CK603="7,5 a 8",CK603="7,5 - 8"),14,IF(OR(CK603="8,5 a 9",CK603="8,5 - 9,5",CK603="9 a 9,5"),15,IF(CK603="10",15,IF(OR(CK603="0,5 a 1",CK603="0,5 - 1"),7,"Fuera de rango")))))))))))))))))))</f>
        <v>10</v>
      </c>
      <c r="CO603" s="10" t="str">
        <f aca="false">IF(CM603&gt;0,"EME"," ")</f>
        <v> </v>
      </c>
      <c r="CQ603" s="10" t="str">
        <f aca="false">IF(CP603&gt;0,"0", " ")</f>
        <v> </v>
      </c>
      <c r="CR603" s="10" t="str">
        <f aca="false">IF(CP603&gt;0,"EME"," ")</f>
        <v> </v>
      </c>
      <c r="CS603" s="9" t="n">
        <v>0</v>
      </c>
      <c r="CV603" s="9" t="n">
        <v>0</v>
      </c>
      <c r="CY603" s="9" t="n">
        <v>-6.25</v>
      </c>
      <c r="DB603" s="9" t="n">
        <v>-5.5</v>
      </c>
      <c r="DC603" s="11" t="str">
        <f aca="false">IF(DB603&lt;0,"2"," ")</f>
        <v>2</v>
      </c>
      <c r="DD603" s="11" t="str">
        <f aca="false">IF(DB603&lt;0,"MIO"," ")</f>
        <v>MIO</v>
      </c>
      <c r="DE603" s="9" t="n">
        <v>0</v>
      </c>
      <c r="DF603" s="10" t="str">
        <f aca="false">IF(DE603&lt;0,"3"," ")</f>
        <v> </v>
      </c>
      <c r="DG603" s="10" t="str">
        <f aca="false">IF(DE603&lt;0,"AST"," ")</f>
        <v> </v>
      </c>
      <c r="DH603" s="9" t="n">
        <v>0</v>
      </c>
      <c r="DI603" s="10" t="str">
        <f aca="false">IF(DH603&lt;0,"3"," ")</f>
        <v> </v>
      </c>
      <c r="DJ603" s="10" t="str">
        <f aca="false">IF(DH603&lt;0,"AST"," ")</f>
        <v> </v>
      </c>
      <c r="DK603" s="9" t="n">
        <v>0</v>
      </c>
      <c r="DL603" s="10" t="str">
        <f aca="false">IF(DK603&gt;0,"4"," ")</f>
        <v> </v>
      </c>
      <c r="DM603" s="10" t="str">
        <f aca="false">IF(DK603&gt;0,"PRE"," ")</f>
        <v> </v>
      </c>
      <c r="DN603" s="9" t="n">
        <v>0</v>
      </c>
      <c r="DO603" s="10" t="str">
        <f aca="false">IF(DN603&gt;0,"4"," ")</f>
        <v> </v>
      </c>
      <c r="DP603" s="10" t="str">
        <f aca="false">IF(DN603&gt;0,"PRE"," ")</f>
        <v> </v>
      </c>
      <c r="DS603" s="12" t="str">
        <f aca="false">CONCATENATE(CO603,CU603,DA603,DG603,DM603)</f>
        <v>   </v>
      </c>
      <c r="DT603" s="10" t="e">
        <f aca="false" t="array" ref="DT603">_xlfn.IFS(DS603="EME    ","0", DS603=" HIP   ","1", DS603="  MIO  ","2", DS603="   AST ","3", DS603="    PRE","4", DS603="EME   PRE","5", DS603=" HIP  PRE","6", DS603=" HIP AST ","7", DS603="  MIO PRE","8", DS603="  MIOAST ","9", DS603="   ASTPRE","10",DS603=" HIP ASTPRE","11", DS603="  MIOASTPRE","12", DS603="     ","0")</f>
        <v>#N/A</v>
      </c>
      <c r="DV603" s="1" t="e">
        <f aca="false" t="array" ref="DV603">_xlfn.IFS(DU603="SI","2", DU603="NO","1")</f>
        <v>#N/A</v>
      </c>
      <c r="DX603" s="11" t="str">
        <f aca="false">IF(DW603=0,"1","2")</f>
        <v>1</v>
      </c>
      <c r="DY603" s="11" t="str">
        <f aca="false" t="array" ref="DY603">_xlfn.IFS(DW603=0,"0", DW603=0.25, "1", DW603=0.5,"2", DW603=0.75,"3", DW603=1,"4",DW603=1.25,"5", DW603=1.5,"6", DW603=1.75,"7", DW603=2,"8")</f>
        <v>0</v>
      </c>
      <c r="EA603" s="11" t="str">
        <f aca="false">IF(DZ603=0,"1","2")</f>
        <v>1</v>
      </c>
      <c r="EB603" s="11" t="str">
        <f aca="false" t="array" ref="EB603">_xlfn.IFS(DZ603=0,"0", DZ603=0.25, "1", DZ603=0.5,"2", DZ603=0.75,"3", DZ603=1,"4",DZ603=1.25,"5", DZ603=1.5,"6", DZ603=1.75,"7", DZ603=2,"8")</f>
        <v>0</v>
      </c>
      <c r="ED603" s="10" t="str">
        <f aca="false">IF(EC603=0,"1","2")</f>
        <v>1</v>
      </c>
      <c r="EE603" s="11" t="str">
        <f aca="false" t="array" ref="EE603">_xlfn.IFS(EC603=0,"0", EC603=-0.25, "1", EC603=-0.5,"2", EC603=-0.75,"3", EC603=-1,"4",EC603=-1.25,"5", EC603=-1.5,"6", EC603=-1.75,"7", EC603=-2,"8", EC603=-2.25,"9",EC603=-2.5,"10", EC603=-2.75,"11", EC603=-3,"12", EC603=-3.25,"13", EC603=-3.5,"14", EC603=-3.75,"15",EC603=-4,"16")</f>
        <v>0</v>
      </c>
      <c r="EG603" s="10" t="str">
        <f aca="false">IF(EF603=0,"1","2")</f>
        <v>1</v>
      </c>
      <c r="EH603" s="11" t="str">
        <f aca="false" t="array" ref="EH603">_xlfn.IFS(EF603=0,"0", EF603=-0.25, "1", EF603=-0.5,"2", EF603=-0.75,"3", EF603=-1,"4",EF603=-1.25,"5", EF603=-1.5,"6", EF603=-1.75,"7", EF603=-2,"8", EF603=-2.25,"9",EF603=-2.5,"10", EF603=-2.75,"11", EF603=-3,"12", EF603=-3.25,"13", EF603=-3.5,"14", EF603=-3.75,"15",EF603=-4,"16")</f>
        <v>0</v>
      </c>
      <c r="EJ603" s="11" t="str">
        <f aca="false">IF(EI603=0,"1","2")</f>
        <v>1</v>
      </c>
      <c r="EK603" s="11" t="str">
        <f aca="false" t="array" ref="EK603">_xlfn.IFS(EI603=0,"0", EI603=-0.25, "1", EI603=-0.5,"2", EI603=-0.75,"3", EI603=-1,"4",EI603=-1.25,"5", EI603=-1.5,"6", EI603=-1.75,"7", EI603=-2,"8", EI603=-2.25,"9", EI603=-2.25,"9",EI603=-2.5,"10", EI603=-2.75,"11", EI603=-3,"12", EI603=-3.25,"13", EI603=-3.5,"14", EI603=-3.75,"15",EI603=-4,"16", EI603=0.25, "17", EI603=0.5, "18")</f>
        <v>0</v>
      </c>
      <c r="EM603" s="11" t="str">
        <f aca="false">IF(EL603=0,"1","2")</f>
        <v>1</v>
      </c>
      <c r="EN603" s="11" t="str">
        <f aca="false" t="array" ref="EN603">_xlfn.IFS(EL603=0.25,"17",EL603=0.5,"18", EL603=0,"0", EL603=-0.25, "1", EL603=-0.5,"2", EL603=-0.75,"3", EL603=-1,"4",EL603=-1.25,"5", EL603=-1.5,"6", EL603=-1.75,"7", EL603=-2,"8",EL603= -2.25,"9",EL603=-2.5,"10",EL603= -2.75,"11",EL603= -3,"12",EL603= -3.25,"13",EL603= -3.5,"14",EL603= -3.75,"15",EL603=-4,"16")</f>
        <v>0</v>
      </c>
      <c r="EP603" s="11" t="str">
        <f aca="false">IF(EO603=0,"1","2")</f>
        <v>1</v>
      </c>
      <c r="EQ603" s="11" t="str">
        <f aca="false" t="array" ref="EQ603">_xlfn.IFS(EO603=0,"0", EO603=0.25, "1", EO603=0.5,"2", EO603=0.75,"3", EO603=1,"4",EO603=1.25,"5", EO603=1.5,"6", EO603=1.75,"7", EO603=2,"8", EO603=2.25,"9", EO603=2.25,"9",EO603=2.5,"10", EO603=2.75,"11", EO603=3,"12", EO603=3.25,"13", EO603=3.5,"14", EO603=3.75,"15",EO603=4,"16", EO603=-0.25, "17", bq=-0.5, "18")</f>
        <v>0</v>
      </c>
      <c r="ES603" s="11" t="str">
        <f aca="false">IF(ER603=0,"1","2")</f>
        <v>1</v>
      </c>
      <c r="ET603" s="11" t="str">
        <f aca="false" t="array" ref="ET603">_xlfn.IFS(ER603=0,"0", ER603=0.25, "1", ER603=0.5,"2", ER603=0.75,"3", ER603=1,"4",ER603=1.25,"5", ER603=1.5,"6", ER603=1.75,"7", ER603=2,"8", ER603=2.25,"9", ER603=2.25,"9",ER603=2.5,"10", ER603=2.75,"11", ER603=3,"12", ER603=3.25,"13", ER603=3.5,"14", ER603=3.75,"15",ER603=4,"16", ER603=-0.25, "17", bq=-0.5, "18")</f>
        <v>0</v>
      </c>
      <c r="EV603" s="14" t="e">
        <f aca="false">VLOOKUP(EU603,LEYENDA!$G$2:$H$8,2,TRUE())</f>
        <v>#N/A</v>
      </c>
      <c r="EW603" s="14" t="e">
        <f aca="false" t="array" ref="EW603">_xlfn.IFS(EV603="0-5","1", EV603="6-12","2", EV603="13-18","3", EV603="19-24","4", EV603="25-36","5", EV603="37-48","6", EV603="49-60","7")</f>
        <v>#N/A</v>
      </c>
    </row>
    <row r="604" customFormat="false" ht="13.5" hidden="false" customHeight="false" outlineLevel="0" collapsed="false">
      <c r="A604" s="1" t="n">
        <v>239</v>
      </c>
      <c r="B604" s="2" t="n">
        <v>3</v>
      </c>
      <c r="C604" s="33" t="n">
        <v>41688</v>
      </c>
      <c r="E604" s="5" t="str">
        <f aca="false">VLOOKUP(A604,'286'!$A$3:$J$6279,10,FALSE())</f>
        <v>MARTÍN SÁNCHEZ, ESTHER</v>
      </c>
      <c r="F604" s="4" t="str">
        <f aca="false">VLOOKUP(A604,'286'!$A$3:$I$1768,3,FALSE())</f>
        <v>MARSANES</v>
      </c>
      <c r="G604" s="6" t="n">
        <f aca="false">VLOOKUP(A604,'286'!$A$3:$I$1768,4,FALSE())</f>
        <v>31166</v>
      </c>
      <c r="H604" s="7" t="n">
        <f aca="false">YEAR(C604)-YEAR(G604)</f>
        <v>29</v>
      </c>
      <c r="I604" s="1" t="str">
        <f aca="false">VLOOKUP(H604,LEYENDA!$C$2:$D$6,2,TRUE())</f>
        <v>25-40</v>
      </c>
      <c r="J604" s="5" t="str">
        <f aca="false">VLOOKUP(A604,'286'!$A$3:$I$1768,7,FALSE())</f>
        <v>M</v>
      </c>
      <c r="K604" s="8" t="n">
        <f aca="false">VLOOKUP(A604,'286'!$A$3:$I$1768,2,FALSE())</f>
        <v>0</v>
      </c>
      <c r="L604" s="4" t="str">
        <f aca="false">VLOOKUP(A604,'286'!$A$3:$I$1768,8,FALSE())</f>
        <v>D</v>
      </c>
      <c r="M604" s="4" t="str">
        <f aca="false">VLOOKUP(A604,'286'!$A$3:$I$1768,9,FALSE())</f>
        <v>I</v>
      </c>
      <c r="N604" s="8" t="str">
        <f aca="false">IF(R604=O604, "MISMA","CONTRARIA")</f>
        <v>CONTRARIA</v>
      </c>
      <c r="O604" s="8" t="str">
        <f aca="false" t="array" ref="O604">_xlfn.IFS(L604="D","1", L604="I","2")</f>
        <v>1</v>
      </c>
      <c r="P604" s="8" t="e">
        <f aca="false" t="array" ref="P604">_xlfn.IFS(K604="OD","1", K604="OI","2")</f>
        <v>#N/A</v>
      </c>
      <c r="Q604" s="1" t="str">
        <f aca="false" t="array" ref="Q604">_xlfn.IFS(J604="M","1", J604="H","2")</f>
        <v>1</v>
      </c>
      <c r="R604" s="8" t="str">
        <f aca="false" t="array" ref="R604">_xlfn.IFS(M604="D","1", M604="I","2")</f>
        <v>2</v>
      </c>
      <c r="S604" s="1" t="str">
        <f aca="false" t="array" ref="S604">_xlfn.IFS(N604="CONTRARIA", "1",N604= "MISMA","2")</f>
        <v>1</v>
      </c>
      <c r="T604" s="1" t="str">
        <f aca="false" t="array" ref="T604">_xlfn.IFS(I604="0-12","1", I604="13-24","2", I604="25-40","3", I604="41-60","4", I604="61-100","5")</f>
        <v>3</v>
      </c>
      <c r="U604" s="9" t="n">
        <v>-3</v>
      </c>
      <c r="V604" s="10" t="str">
        <f aca="false">IF(U604="","",IF(AND(U604&gt;=-9,U604&lt;=-6.5),"-9 a -6,5",IF(AND(U604&gt;=-6,U604&lt;=-3.5),"-6 a -3,5",IF(AND(U604&gt;=-3,U604&lt;=-1),"-3 a -1",IF(U604=-0.5,"-0,5",IF(AND(U604&gt;=0,U604&lt;=2.5),"0 a 2,5",IF(AND(U604&gt;=3,U604&lt;=5.5),"3 a 5,5",IF(AND(U604&gt;=6,U604&lt;=8.5),"6 a 8,5",IF(AND(U604&gt;=9,U604&lt;=20),"9 a 20","Fuera de rango")))))))))</f>
        <v>-3 a -1</v>
      </c>
      <c r="W604" s="11" t="n">
        <f aca="false">IF(V604="","",IF(V604="-9 a -6,5",2,IF(V604="-6 a -3,5",3,IF(V604="-3 a -1",4,IF(V604="-0,5","NORMA",IF(V604="0 a 2,5",5,IF(V604="3 a 5,5",6,IF(V604="6 a 8,5",7,IF(V604="9 a 20",8,"Fuera de rango")))))))))</f>
        <v>4</v>
      </c>
      <c r="X604" s="9" t="n">
        <v>0</v>
      </c>
      <c r="Y604" s="11" t="str">
        <f aca="false">IF(X604="","",IF(AND(X604&gt;=0,X604&lt;=4),"0 a 4",IF(AND(X604&gt;=4.5,X604&lt;=8.5),"4,5 a 8,5",IF(X604=9,"9",IF(AND(X604&gt;=9.5,X604&lt;=13),"9,5 a 13",IF(AND(X604&gt;=13.5,X604&lt;=20),"13,5 a 20",IF(AND(X604&gt;=20.5,X604&lt;=35),"20,5 a 35","Fuera de rango")))))))</f>
        <v>0 a 4</v>
      </c>
      <c r="Z604" s="11" t="n">
        <f aca="false">IF(Y604="","",IF(Y604="0 a 4",1,IF(Y604="4,5 a 8,5",2,IF(Y604="9","NORMA",IF(Y604="9,5 a 13",3,IF(Y604="13,5 a 20",4,IF(Y604="20,5 a 35",5,"Fuera de rango")))))))</f>
        <v>1</v>
      </c>
      <c r="AA604" s="9" t="n">
        <v>28</v>
      </c>
      <c r="AB604" s="10" t="str">
        <f aca="false">IF(AA604="","",IF(AND(AA604&gt;=0,AA604&lt;=9),"0 a 9",IF(AND(AA604&gt;=9.5,AA604&lt;=18.5),"9,5 a 18,5",IF(AA604=19,"19",IF(AND(AA604&gt;=19.5,AA604&lt;=28),"19,5 a 28",IF(AND(AA604&gt;=28.5,AA604&lt;=40),"28,5 a 40","Fuera de rango"))))))</f>
        <v>19,5 a 28</v>
      </c>
      <c r="AC604" s="11" t="n">
        <f aca="false" t="array" ref="AC604">_xlfn.IFS(AB604="","",AB604="0 a 9",1,AB604="9,5 a 18,5",2,AB604="19","NORMA",AB604="19,5 a 28",3,AB604="28,5 a 40",4,TRUE(),"Fuera de rango")</f>
        <v>3</v>
      </c>
      <c r="AD604" s="9" t="n">
        <v>12</v>
      </c>
      <c r="AE604" s="10" t="str">
        <f aca="false">IF(AD604="","",IF(AND(AD604&gt;=-10,AD604&lt;=0),"De -10 a 0",IF(AND(AD604&gt;=0.5,AD604&lt;=9.5),"0,5 a 9,5",IF(AD604=10,"10",IF(AND(AD604&gt;=10.5,AD604&lt;=20),"10,5 a 20",IF(AND(AD604&gt;=20.5,AD604&lt;=40),"20,5 a 40","Fuera de rango"))))))</f>
        <v>10,5 a 20</v>
      </c>
      <c r="AF604" s="12" t="n">
        <f aca="false">IF(AD604="","",IF(AND(AD604&gt;=-10,AD604&lt;=0),1,IF(AND(AD604&gt;=0.5,AD604&lt;=9.5),2,IF(AD604=10,"NORMA",IF(AND(AD604&gt;=10.5,AD604&lt;=20),3,IF(AND(AD604&gt;=20.5,AD604&lt;=40),4,""))))))</f>
        <v>3</v>
      </c>
      <c r="AG604" s="9" t="n">
        <v>14</v>
      </c>
      <c r="AH604" s="10" t="str">
        <f aca="false">IF(AG604="","",IF(AND(AG604&gt;=0,AG604&lt;=4),"0 a 4",IF(AND(AG604&gt;=4.5,AG604&lt;=8.5),"4,5 a 8,5",IF(AG604=9,"9",IF(AND(AG604&gt;=9.5,AG604&lt;=13),"9,5 a 13",IF(AND(AG604&gt;=13.5,AG604&lt;=25),"13,5 a 25","Fuera de rango"))))))</f>
        <v>13,5 a 25</v>
      </c>
      <c r="AI604" s="10" t="n">
        <f aca="false">IF(AH604="","",IF(AH604="0 a 4",1,IF(AH604="4,5 a 8,5",2,IF(AH604="9","NORMA",IF(AH604="9,5 a 13",3,IF(AH604="13,5 a 25",4,""))))))</f>
        <v>4</v>
      </c>
      <c r="AJ604" s="9" t="n">
        <v>10</v>
      </c>
      <c r="AK604" s="10" t="str">
        <f aca="false">IF(AJ604="","",IF(AND(AJ604&gt;=-15,AJ604&lt;=-10.5),"-15 a -10,5",IF(AND(AJ604&gt;=-10,AJ604&lt;=-4),"-10 a -4",IF(AND(AJ604&gt;=-4.5,AJ604&lt;=0),"-4,5 a 0",IF(AND(AJ604&gt;=0.5,AJ604&lt;=4.5),"0,5 a 4,5",IF(AJ604=5,"5",IF(AND(AJ604&gt;=5.5,AJ604&lt;=10),"5,5 a 10",IF(AND(AJ604&gt;=10.5,AJ604&lt;=20),"10,5 a 20","Fuera de rango"))))))))</f>
        <v>5,5 a 10</v>
      </c>
      <c r="AL604" s="11" t="n">
        <f aca="false">IF(AK604="","",IF(AK604="-15 a -10,5",1,IF(AK604="-10 a -4",2,IF(AK604="-4,5 a 0",3,IF(AK604="0,5 a 4,5",4,IF(AK604="5","NORMA",IF(AK604="5,5 a 10",5,IF(AK604="10,5 a 20",6,"Error"))))))))</f>
        <v>5</v>
      </c>
      <c r="AM604" s="9" t="n">
        <v>1</v>
      </c>
      <c r="AN604" s="10" t="str">
        <f aca="false">IF(AM604="","",IF(AND(AM604&gt;=-7.5,AM604&lt;=-5.5),"-7,5 a -5,5",IF(AND(AM604&gt;=-5,AM604&lt;=-3),"-5 a -3",IF(AND(AM604&gt;=-2.5,AM604&lt;=-0.5),"-2,5 a -0,5",IF(AM604=0,"0,00",IF(AND(AM604&gt;=0.5,AM604&lt;=2.5),"0,5 a 2,5",IF(AND(AM604&gt;=3,AM604&lt;=5),"3 a 5",IF(AND(AM604&gt;=5.5,AM604&lt;=7.5),"5,5 a 7,5",IF(AND(AM604&gt;=8,AM604&lt;=10),"8 a 10","Fuera de rango")))))))))</f>
        <v>0,5 a 2,5</v>
      </c>
      <c r="AO604" s="11" t="n">
        <f aca="false">IF(AN604="","",IF(AN604="-7,5 a -5,5",1,IF(AN604="-5 a -3",2,IF(AN604="-2,5 a -0,5",3,IF(AN604="0,00","NORMA",IF(AN604="0,5 a 2,5",4,IF(AN604="3 a 5",5,IF(AN604="5,5 a 7,5",6,IF(AN604="8 a 10",7,"Error")))))))))</f>
        <v>4</v>
      </c>
      <c r="AP604" s="9" t="n">
        <v>-4</v>
      </c>
      <c r="AQ604" s="10" t="str">
        <f aca="false">IF(AP604="","",IF(AND(AP604&gt;=-20,AP604&lt;=-9.5),"-20 a -9,5",IF(AND(AP604&gt;=-9,AP604&lt;=-6.5),"-9 a -6,5",IF(AP604=-6,"-6",IF(AND(AP604&gt;=-5.5,AP604&lt;=-3),"-5,5 a -3",IF(AND(AP604&gt;=-2.5,AP604&lt;=0),"-2,5 a 0",IF(AND(AP604&gt;=0.5,AP604&lt;=3),"0,5 a 3",IF(AND(AP604&gt;=3.5,AP604&lt;=6),"3,5 a 6",IF(AND(AP604&gt;=6.5,AP604&lt;=9),"6,5 a 9",IF(AND(AP604&gt;=9.5,AP604&lt;=20),"9,5 a 20","Fuera de rango"))))))))))</f>
        <v>-5,5 a -3</v>
      </c>
      <c r="AR604" s="11" t="n">
        <f aca="false">IF(AQ604="","",IF(AQ604="-20 a -9,5",1,IF(AQ604="-9 a -6,5",2,IF(AQ604="-6","NORMA",IF(AQ604="-5,5 a -3",3,IF(AQ604="-2,5 a 0",4,IF(AQ604="0,5 a 3",5,IF(AQ604="3,5 a 6",6,IF(AQ604="6,5 a 9",7,IF(AQ604="9,5 a 20",8,""))))))))))</f>
        <v>3</v>
      </c>
      <c r="AS604" s="9" t="n">
        <v>3</v>
      </c>
      <c r="AT604" s="10" t="str">
        <f aca="false">IF(AS604="","",IF(AND(AS604&gt;=-16,AS604&lt;=-14),"-16 a -14",IF(AND(AS604&gt;=-13.5,AS604&lt;=-11.5),"-13,5 a -11,5",IF(AND(AS604&gt;=-11,AS604&lt;=-9),"-11 a -9",IF(AND(AS604&gt;=-8.5,AS604&lt;=-6.5),"-8,5 a -6,5",IF(AND(AS604&gt;=-6,AS604&lt;=-4),"-6 a -4",IF(AND(AS604&gt;=-3.5,AS604&lt;=-1.5),"-3,5 a -1,5",IF(AND(AS604&gt;=-1,AS604&lt;=1),"-1 a 1",IF(AND(AS604&gt;=1.5,AS604&lt;=3.5),"1,5 a 3,5",IF(AND(AS604&gt;=4,AS604&lt;=6),"4 a 6",IF(AND(AS604&gt;=6.5,AS604&lt;=8.5),"6,5 a 8,5",IF(AND(AS604&gt;=9,AS604&lt;=11),"9 a 11",IF(AND(AS604&gt;=11.5,AS604&lt;=13.5),"11,5 a 13,5",IF(AND(AS604&gt;=14,AS604&lt;=16),"14 a 16",IF(AND(AS604&gt;=16.5,AS604&lt;=18.5),"16,5 a 18,5",IF(AND(AS604&gt;=19,AS604&lt;=21),"19 a 21","Fuera de rango"))))))))))))))))</f>
        <v>1,5 a 3,5</v>
      </c>
      <c r="AU604" s="11" t="n">
        <f aca="false" t="array" ref="AU604">IF(AT604="","",_xlfn.IFS(AT604="-16 a -14",1,AT604="-13,5 a -11,5",2,AT604="-11 a -9",3,AT604="-8,5 a -6,5",4,AT604="-6 a -4",5,AT604="-3,5 a -1,5",6,AT604="-1 a 1",7,AT604="1,5 a 3,5",8,AT604="4 a 6","NORMA",AT604="6,5 a 8,5",9,AT604="9 a 11",10,AT604="11,5 a 13,5",11,AT604="14 a 16",12,AT604="16,5 a 18,5",13,AT604="19 a 21",14,TRUE(),""))</f>
        <v>8</v>
      </c>
      <c r="AV604" s="9" t="n">
        <v>1</v>
      </c>
      <c r="AW604" s="10" t="str">
        <f aca="false">IF(AV604="","",IF(AND(AV604&gt;=-1,AV604&lt;=-0.5),"-1 a -0,5",IF(AND(AV604&gt;-0.5,AV604&lt;=0),"De -0,5 a 0",IF(AND(AV604&gt;=0.25,AV604&lt;=0.75),"0,25 a 0,75",IF(AND(AV604&gt;=1,AV604&lt;=1.5),"1 a 1,5",IF(AND(AV604&gt;=1.75,AV604&lt;=2.25),"1,75 a 2,25",IF(AND(AV604&gt;=2.5,AV604&lt;=3),"2,5 a 3",IF(AND(AV604&gt;=3.25,AV604&lt;=3.75),"3,25 a 3,75","Fuera de rango"))))))))</f>
        <v>1 a 1,5</v>
      </c>
      <c r="AX604" s="10" t="n">
        <f aca="false">IF(AW604="","",IF(OR(AW604="-1 a -0,5",AW604="-1 a -0.5"),1,IF(OR(AW604="De -0,5 a 0",AW604="-0,5 a 0",AW604="De -0.5 a 0"),2,IF(OR(AW604="0,25 a 0,75",AW604="0.25 a 0.75"),"NORMA",IF(OR(AW604="1 a 1,5",AW604="1 a 1.5"),3,IF(OR(AW604="1,75 a 2,25",AW604="1.75 a 2.25"),4,IF(OR(AW604="2,5 a 3",AW604="2.5 a 3"),5,IF(OR(AW604="3,25 a 3,75",AW604="3.25 a 3.75"),6,""))))))))</f>
        <v>3</v>
      </c>
      <c r="AY604" s="9" t="n">
        <v>-7</v>
      </c>
      <c r="AZ604" s="10" t="str">
        <f aca="false">IF(AY604="","",IF(AND(AY604&gt;=-20,AY604&lt;=-9.5),"-20 a -9,5",IF(AND(AY604&gt;=-9,AY604&lt;=-6.5),"-9 a -6,5",IF(AY604=-6,"-6",IF(AND(AY604&gt;=-5.5,AY604&lt;=-3),"-5,5 a -3",IF(AND(AY604&gt;=-2.5,AY604&lt;=0),"-2,5 a 0",IF(AND(AY604&gt;=0.5,AY604&lt;=3),"0,5 a 3",IF(AND(AY604&gt;=3.5,AY604&lt;=6),"3,5 a 6","Fuera de rango"))))))))</f>
        <v>-9 a -6,5</v>
      </c>
      <c r="BA604" s="11" t="n">
        <f aca="false">IF(AZ604="","",IF(AZ604="-20 a -9,5",1,IF(AZ604="-9 a -6,5",2,IF(AZ604="-6","NORMA",IF(AZ604="-5,5 a -3",3,IF(AZ604="-2,5 a 0",4,IF(AZ604="0,5 a 3",5,IF(AZ604="3,5 a 6",6,""))))))))</f>
        <v>2</v>
      </c>
      <c r="BB604" s="9" t="n">
        <v>0</v>
      </c>
      <c r="BC604" s="10" t="str">
        <f aca="false" t="array" ref="BC604">IF(BB604="","",_xlfn.IFS(AND(BB604&gt;=0,BB604&lt;=2),"0 a 2",AND(BB604&gt;=2.5,BB604&lt;=4.5),"2,5 a 4,5",AND(BB604&gt;=5,BB604&lt;=7),"5 a 7",AND(BB604&gt;=7.5,BB604&lt;=9.5),"7,5 a 9,5",AND(BB604&gt;=10,BB604&lt;=12),"10 a 12",AND(BB604&gt;=12.5,BB604&lt;=14.5),"12,5 a 14,5",BB604=15,"15",AND(BB604&gt;=15.5,BB604&lt;=17.5),"15,5 a 17,5",AND(BB604&gt;=18,BB604&lt;=20),"18 a 20",AND(BB604&gt;=20.5,BB604&lt;=22.5),"20,5 a 22,5",AND(BB604&gt;=23,BB604&lt;=25),"23 a 25",TRUE(),"Fuera de rango"))</f>
        <v>0 a 2</v>
      </c>
      <c r="BD604" s="11" t="n">
        <f aca="false" t="array" ref="BD604">IF(BC604="","",_xlfn.IFS(BC604="0 a 2",1,BC604="2,5 a 4,5",2,BC604="5 a 7",3,BC604="7,5 a 9,5",4,BC604="10 a 12",5,BC604="12,5 a 14,5",6,BC604="15","NORMA",BC604="15,5 a 17,5",7,BC604="18 a 20",8,BC604="20,5 a 22,5",9,BC604="23 a 25",10,TRUE(),"Fuera de rango"))</f>
        <v>1</v>
      </c>
      <c r="BE604" s="9" t="n">
        <v>33</v>
      </c>
      <c r="BF604" s="10" t="str">
        <f aca="false">IF(BE604="","",IF(AND(BE604&gt;=-20,BE604&lt;=-10),"-20 a -10",IF(AND(BE604&gt;=-9.5,BE604&lt;=0.5),"-9,5 a 0,5",IF(AND(BE604&gt;=1,BE604&lt;=11),"1 a 11",IF(AND(BE604&gt;=11.5,BE604&lt;=20.5),"11,5 a 20,5",IF(BE604=21,"21",IF(AND(BE604&gt;=21.5,BE604&lt;=31.5),"21,5 a 31,5",IF(AND(BE604&gt;=32,BE604&lt;=42),"32 a 42","Fuera de rango"))))))))</f>
        <v>32 a 42</v>
      </c>
      <c r="BG604" s="11" t="n">
        <f aca="false">IF(BF604="","",IF(BF604="-20 a -10",1,IF(BF604="-9,5 a 0,5",2,IF(BF604="1 a 11",3,IF(BF604="11,5 a 20,5",4,IF(BF604="21","NORMA",IF(BF604="21,5 a 31,5",5,IF(BF604="32 a 42",6,""))))))))</f>
        <v>6</v>
      </c>
      <c r="BH604" s="9" t="n">
        <v>18</v>
      </c>
      <c r="BI604" s="10" t="str">
        <f aca="false">IF(BH604="","",IF(AND(BH604&gt;=-20,BH604&lt;=-15),"-20 a -15",IF(AND(BH604&gt;=-14.5,BH604&lt;=-9.5),"-14,5 a -9,5",IF(AND(BH604&gt;=-9,BH604&lt;=-4),"-9 a -4",IF(AND(BH604&gt;=-3.5,BH604&lt;=2.5),"-3,5 a 2,5",IF(AND(BH604&gt;=3,BH604&lt;=8),"3 a 8",IF(AND(BH604&gt;=8.5,BH604&lt;=14.5),"8,5 a 14,5",IF(BH604=15,"15",IF(AND(BH604&gt;=15.5,BH604&lt;=20.5),"15,5 a 20,5",IF(AND(BH604&gt;=21,BH604&lt;=26),"21 a 26","Fuera de rango"))))))))))</f>
        <v>15,5 a 20,5</v>
      </c>
      <c r="BJ604" s="11" t="n">
        <f aca="false">IF(BI604="","",IF(BI604="-20 a -15",1,IF(BI604="-14,5 a -9,5",2,IF(BI604="-9 a -4",3,IF(BI604="-3,5 a 2,5",4,IF(BI604="3 a 8",5,IF(BI604="8,5 a 14,5",6,IF(BI604="15","NORMA",IF(BI604="15,5 a 20,5",7,IF(BI604="21 a 26",8,IF(BI604="26,5 a 31,5",9,"")))))))))))</f>
        <v>7</v>
      </c>
      <c r="BK604" s="9" t="n">
        <v>0</v>
      </c>
      <c r="BL604" s="10" t="str">
        <f aca="false">IF(BK604="","",IF(AND(BK604&gt;=0,BK604&lt;=2),"0 - 2",IF(AND(BK604&gt;=2.5,BK604&lt;=4.5),"2,5 - 4,5",IF(AND(BK604&gt;=5,BK604&lt;=7),"5 - 7",IF(AND(BK604&gt;=7.5,BK604&lt;=9.5),"7,5 - 9,5",IF(AND(BK604&gt;=10,BK604&lt;=12),"10 - 12",IF(AND(BK604&gt;=12.5,BK604&lt;=13.5),"12,5 - 13,5",IF(BK604=14,"14",IF(AND(BK604&gt;=14.5,BK604&lt;=16.5),"14,5 - 16,5",IF(AND(BK604&gt;=17,BK604&lt;=19),"17 - 19",IF(AND(BK604&gt;=19.5,BK604&lt;=21.5),"19,5 - 21,5",IF(AND(BK604&gt;=22,BK604&lt;=24),"22 - 24",IF(AND(BK604&gt;=24.5,BK604&lt;=26.5),"24,5 - 26,5",IF(AND(BK604&gt;=27,BK604&lt;=29),"27 - 29",IF(AND(BK604&gt;=29.5,BK604&lt;=30),"29,5 - 30","Fuera de rango")))))))))))))))</f>
        <v>0 - 2</v>
      </c>
      <c r="BM604" s="11" t="n">
        <f aca="false">IF(BL604="","",IF(BL604="0 - 2",1,IF(BL604="2,5 - 4,5",2,IF(BL604="5 - 7",3,IF(BL604="7,5 - 9,5",4,IF(BL604="10 - 12",5,IF(BL604="12,5 - 13,5",6,IF(BL604="14","NORMA",IF(BL604="14,5 - 16,5",7,IF(BL604="17 - 19",8,IF(BL604="19,5 - 21,5",9,IF(BL604="22 - 24",10,IF(BL604="24,5 - 26,5",11,IF(BL604="27 - 29",12,IF(BL604="29,5 - 30",13,"")))))))))))))))</f>
        <v>1</v>
      </c>
      <c r="BN604" s="9" t="n">
        <v>28</v>
      </c>
      <c r="BO604" s="11" t="str">
        <f aca="false">IF(BN604="","",IF(AND(BN604&gt;=-20,BN604&lt;=-10),"-20 a -10",IF(AND(BN604&gt;=-9.5,BN604&lt;=0.5),"-9,5 a 0,5",IF(AND(BN604&gt;=1,BN604&lt;=11),"1 a 11",IF(AND(BN604&gt;=11.5,BN604&lt;=21.5),"11,5 a 21,5",IF(BN604=22,"22",IF(AND(BN604&gt;=22.5,BN604&lt;=32.5),"22,5 a 32,5",IF(AND(BN604&gt;=33,BN604&lt;=43),"33 a 43","Fuera de rango"))))))))</f>
        <v>22,5 a 32,5</v>
      </c>
      <c r="BP604" s="11" t="n">
        <f aca="false">IF(BO604="","",IF(BO604="-20 a -10",1,IF(BO604="-9,5 a 0,5",2,IF(BO604="1 a 11",3,IF(BO604="11,5 a 21,5",4,IF(BO604="22","NORMA",IF(BO604="22,5 a 32,5",5,IF(BO604="33 a 43",6,""))))))))</f>
        <v>5</v>
      </c>
      <c r="BQ604" s="9" t="n">
        <v>8</v>
      </c>
      <c r="BR604" s="10" t="str">
        <f aca="false">IF(BQ604="","",IF(AND(BQ604&gt;=-20,BQ604&lt;=-15),"-20 a -15",IF(AND(BQ604&gt;=-14.5,BQ604&lt;=-9.5),"-14,5 a -9,5",IF(AND(BQ604&gt;=-9,BQ604&lt;=-4),"-9 a -4",IF(AND(BQ604&gt;=-3.5,BQ604&lt;=2.5),"-3,5 a 2,5",IF(AND(BQ604&gt;=3,BQ604&lt;=8),"3 a 8",IF(AND(BQ604&gt;=8.5,BQ604&lt;=13.5),"8,5 a 13,5",IF(AND(BQ604&gt;=14,BQ604&lt;=17.5),"14 a 17,5",IF(BQ604=18,"18",IF(AND(BQ604&gt;=18.5,BQ604&lt;=23.5),"18,5 a 23,5",IF(AND(BQ604&gt;=24,BQ604&lt;=29),"24 a 29",IF(AND(BQ604&gt;=29.5,BQ604&lt;=34.5),"29,5 a 34,5",IF(AND(BQ604&gt;=35,BQ604&lt;=40),"35 a 40","Fuera de rango")))))))))))))</f>
        <v>3 a 8</v>
      </c>
      <c r="BS604" s="11" t="n">
        <f aca="false">IF(BR604="","",IF(BR604="-20 a -15",1,IF(BR604="-14,5 a -9,5",2,IF(BR604="-9 a -4",3,IF(BR604="-3,5 a 2,5",4,IF(BR604="3 a 8",5,IF(BR604="8,5 a 13,5",6,IF(BR604="14 a 17,5",7,IF(BR604="18","NORMA",IF(BR604="18,5 a 23,5",8,IF(BR604="24 a 29",9,IF(BR604="29,5 a 34,5",10,IF(BR604="35 a 40",11,"")))))))))))))</f>
        <v>5</v>
      </c>
      <c r="BT604" s="9" t="n">
        <v>1</v>
      </c>
      <c r="BU604" s="10" t="str">
        <f aca="false">IF(BT604="","",IF(AND(BT604&gt;=-20,BT604&lt;=-18),"-20 a -18",IF(AND(BT604&gt;=-17.5,BT604&lt;=-15.5),"-17,5 a -15,5",IF(AND(BT604&gt;=-15,BT604&lt;=-13),"-15 a -13",IF(AND(BT604&gt;=-12.5,BT604&lt;=-10.5),"-12,5 a -10,5",IF(AND(BT604&gt;=-10,BT604&lt;=-8),"-10 a -8",IF(AND(BT604&gt;=-7.5,BT604&lt;=-5.5),"-7,5 a -5,5",IF(AND(BT604&gt;=-5,BT604&lt;=-3),"-5 a -3",IF(AND(BT604&gt;=-2.5,BT604&lt;=-0.5),"-2,5 a -0,5",IF(BT604=0,"0",IF(AND(BT604&gt;=0.5,BT604&lt;=2.5),"0,5 a 2,5",IF(AND(BT604&gt;=3,BT604&lt;=5),"3 a 5",IF(AND(BT604&gt;=5.5,BT604&lt;=7.5),"5,5 a 7,5",IF(AND(BT604&gt;=8,BT604&lt;=10),"8 a 10",IF(AND(BT604&gt;=10.5,BT604&lt;=12.5),"10,5 a 12,5",IF(AND(BT604&gt;=13,BT604&lt;=15),"13 a 15",IF(AND(BT604&gt;=15.5,BT604&lt;=17.5),"15,5 a 17,5",IF(AND(BT604&gt;=18,BT604&lt;=20),"18 a 20","Fuera de rango"))))))))))))))))))</f>
        <v>0,5 a 2,5</v>
      </c>
      <c r="BV604" s="11" t="n">
        <f aca="false">IF(BT604="","",IF(BT604=0,"NORMA",IF(AND(BT604&gt;=-20,BT604&lt;=-18),2,IF(AND(BT604&gt;=-17.5,BT604&lt;=-15.5),2,IF(AND(BT604&gt;=-15,BT604&lt;=-13),3,IF(AND(BT604&gt;=-12.5,BT604&lt;=-10.5),4,IF(AND(BT604&gt;=-10,BT604&lt;=-8),5,IF(AND(BT604&gt;=-7.5,BT604&lt;=-5.5),6,IF(AND(BT604&gt;=-5,BT604&lt;=-3),7,IF(AND(BT604&gt;=-2.5,BT604&lt;=-0.5),8,IF(AND(BT604&gt;=0.5,BT604&lt;=2.5),9,IF(AND(BT604&gt;=3,BT604&lt;=5),10,IF(AND(BT604&gt;=5.5,BT604&lt;=7.5),11,IF(AND(BT604&gt;=8,BT604&lt;=10),12,IF(AND(BT604&gt;=10.5,BT604&lt;=12.5),13,IF(AND(BT604&gt;=13,BT604&lt;=15),14,IF(AND(BT604&gt;=15.5,BT604&lt;=17.5),15,IF(AND(BT604&gt;=18,BT604&lt;=20),16,"Fuera de rango"))))))))))))))))))</f>
        <v>9</v>
      </c>
      <c r="BW604" s="9" t="n">
        <v>-9.75</v>
      </c>
      <c r="BX604" s="10" t="n">
        <f aca="false">18.5- (0.3*H604)</f>
        <v>9.8</v>
      </c>
      <c r="BY604" s="10" t="n">
        <f aca="false">(BW604)-(BX604)</f>
        <v>-19.55</v>
      </c>
      <c r="BZ604" s="10" t="str">
        <f aca="false">IF(BY604="","",IF(BY604&lt;-27.5,"De -30 a -28",IF(BY604&lt;-25,"De -27,5 a -25,5",IF(BY604&lt;-22.5,"De -25 a -23",IF(BY604&lt;-20,"De -22,5 a -20,5",IF(BY604&lt;-17.5,"De -20 a -18",IF(BY604&lt;-15,"De -17,5 a -15,5",IF(BY604&lt;-12.5,"De -15 a -13",IF(BY604&lt;-10,"De -12,5 a -10,5",IF(BY604&lt;-7.5,"De -10 a -8",IF(BY604&lt;-5,"De -7,5 a -5,5",IF(BY604&lt;-2.5,"De -5 a -3",IF(BY604&lt;0,"De -2,5 a -0,5",IF(BY604&lt;2.5,"De 0 a 2",IF(BY604&lt;5,"De 2,5 a 4,5",IF(BY604&lt;7.5,"De 5 a 7",IF(BY604&lt;10,"De 7,5 a 9,5",IF(BY604&lt;12.5,"De 10 a 12",IF(BY604&lt;15,"De 12,5 a 14,5",IF(BY604&lt;17.5,"De 15 a 17",IF(BY604&lt;20,"De 17,5 a 19,5",IF(BY604&lt;22.5,"De 20 a 22",IF(BY604&lt;25,"De 22,5 a 24,5",IF(BY604&lt;27.5,"De 25 a 27","De 27,5 a 30"))))))))))))))))))))))))</f>
        <v>De -20 a -18</v>
      </c>
      <c r="CA604" s="12" t="n">
        <f aca="false">IF(BY604="","",IF(BY604&lt;=-28,1,IF(BY604&lt;=-25.5,2,IF(BY604&lt;=-23,3,IF(BY604&lt;=-20.5,4,IF(BY604&lt;=-18,5,IF(BY604&lt;=-15.5,6,IF(BY604&lt;=-13,7,IF(BY604&lt;=-10.5,8,IF(BY604&lt;=-8,9,IF(BY604&lt;=-5.5,10,IF(BY604&lt;=-3,11,IF(BY604&lt;=-0.5,12,IF(BY604&lt;=2,13,IF(BY604&lt;=4.5,14,IF(BY604&lt;=7,15,IF(BY604&lt;=9.5,16,IF(BY604&lt;=12,17,IF(BY604&lt;=14.5,18,IF(BY604&lt;=17,19,IF(BY604&lt;=19.5,20,IF(BY604&lt;=22,21,IF(BY604&lt;=24.5,22,IF(BY604&lt;=27,23,IF(BY604&lt;=30,24,"Fuera de rango")))))))))))))))))))))))))</f>
        <v>5</v>
      </c>
      <c r="CB604" s="9" t="n">
        <v>-8</v>
      </c>
      <c r="CC604" s="10" t="n">
        <f aca="false">18.5- (0.3*H604)</f>
        <v>9.8</v>
      </c>
      <c r="CD604" s="10" t="n">
        <f aca="false">(CB604)-(CC604)</f>
        <v>-17.8</v>
      </c>
      <c r="CE604" s="10" t="str">
        <f aca="false">IF(CD604="","",IF(CD604&lt;-27.5,"De -30 a -28",IF(CD604&lt;-25,"De -27,5 a -25,5",IF(CD604&lt;-22.5,"De -25 a -23",IF(CD604&lt;-20,"De -22,5 a -20,5",IF(CD604&lt;-17.5,"De -20 a -18",IF(CD604&lt;-15,"De -17,5 a -15,5",IF(CD604&lt;-12.5,"De -15 a -13",IF(CD604&lt;-10,"De -12,5 a -10,5",IF(CD604&lt;-7.5,"De -10 a -8",IF(CD604&lt;-5,"De -7,5 a -5,5",IF(CD604&lt;-2.5,"De -5 a -3",IF(CD604&lt;0,"De -2,5 a -0,5",IF(CD604&lt;=2,"De 0 a 2",IF(CD604&lt;=4.5,"De 2,5 a 4,5",IF(CD604&lt;=7,"De 5 a 7",IF(CD604&lt;=9.5,"De 7,5 a 9,5",IF(CD604&lt;=12,"De 10 a 12",IF(CD604&lt;=14.5,"De 12,5 a 14,5",IF(CD604&lt;=17,"De 15 a 17",IF(CD604&lt;=19.5,"De 17,5 a 19,5",IF(CD604&lt;=22,"De 20 a 22",IF(CD604&lt;=24.5,"De 22,5 a 24,5",IF(CD604&lt;=27,"De 25 a 27","De 27,5 a 30"))))))))))))))))))))))))</f>
        <v>De -20 a -18</v>
      </c>
      <c r="CF604" s="12" t="n">
        <f aca="false">IF(CD604="","",IF(CD604&lt;-27.5,1,IF(CD604&lt;-25,2,IF(CD604&lt;-22.5,3,IF(CD604&lt;-20,4,IF(CD604&lt;-17.5,5,IF(CD604&lt;-15,6,IF(CD604&lt;-12.5,7,IF(CD604&lt;-10,8,IF(CD604&lt;-7.5,9,IF(CD604&lt;-5,10,IF(CD604&lt;-2.5,11,IF(CD604&lt;0,12,IF(CD604&lt;2.5,13,IF(CD604&lt;5,14,IF(CD604&lt;7.5,15,IF(CD604&lt;10,16,IF(CD604&lt;12.5,17,IF(CD604&lt;15,18,IF(CD604&lt;17.5,19,IF(CD604&lt;20,20,IF(CD604&lt;22.5,21,IF(CD604&lt;25,22,IF(CD604&lt;27.5,23,24))))))))))))))))))))))))</f>
        <v>5</v>
      </c>
      <c r="CG604" s="9" t="n">
        <v>-6.25</v>
      </c>
      <c r="CH604" s="10" t="str">
        <f aca="false">IF(CG604="","",IF(AND(CG604&gt;=-10,CG604&lt;=-9.5),"-10 a -9,5",IF(AND(CG604&gt;-9.5,CG604&lt;=-8.5),"-9 a -8,5",IF(AND(CG604&gt;-8.5,CG604&lt;=-7.5),"-8 a -7,5",IF(AND(CG604&gt;-7.5,CG604&lt;=-6.5),"-7 a -6,5",IF(AND(CG604&gt;-6.5,CG604&lt;=-5.5),"-6 a -5,5",IF(AND(CG604&gt;-5.5,CG604&lt;=-4.5),"-5 a -4,5",IF(AND(CG604&gt;-4.5,CG604&lt;=-3.5),"-4 a -3,5",IF(AND(CG604&gt;-3.5,CG604&lt;=-2.5),"-3 a -2,5",IF(CG604=-2.25,"-2,25",IF(AND(CG604&gt;-2.5,CG604&lt;=-1.5),"-2 a -1,5",IF(AND(CG604&gt;-1.5,CG604&lt;=-0.5),"-1 a -0,5",IF(AND(CG604&gt;-0.5,CG604&lt;=0.5),"0 a 0,5",IF(AND(CG604&gt;0.5,CG604&lt;=1.5),"1 a 1,5",IF(AND(CG604&gt;1.5,CG604&lt;=2.5),"2 a 2,5",IF(AND(CG604&gt;2.5,CG604&lt;=3.5),"3 a 3,5",IF(AND(CG604&gt;3.5,CG604&lt;=4.5),"4 a 4,5",IF(AND(CG604&gt;4.5,CG604&lt;=5.5),"5 a 5,5",IF(AND(CG604&gt;5.5,CG604&lt;=6.5),"6 a 6,5",IF(AND(CG604&gt;6.5,CG604&lt;=7.5),"7 a 7,5",IF(AND(CG604&gt;7.5,CG604&lt;=8.5),"8 a 8,5",IF(AND(CG604&gt;8.5,CG604&lt;=9.5),"9 a 9,5",IF(CG604&gt;=10,"10","Fuera de rango")))))))))))))))))))))))</f>
        <v>-6 a -5,5</v>
      </c>
      <c r="CI604" s="11" t="n">
        <f aca="false">IF(CG604="","",IF(CG604=-2.25,"NORMA",IF(CG604&lt;=-9.5,1,IF(CG604&lt;=-8.5,2,IF(CG604&lt;=-7.5,3,IF(CG604&lt;=-6.5,4,IF(CG604&lt;=-5.5,5,IF(CG604&lt;=-4.5,6,IF(CG604&lt;=-3.5,7,IF(CG604&lt;=-2.5,8,IF(CG604&lt;=-1.5,9,IF(CG604&lt;=-0.5,10,IF(CG604&lt;=0.5,11,IF(CG604&lt;=1.5,12,IF(CG604&lt;=2.5,13,IF(CG604&lt;=3.5,14,IF(CG604&lt;=4.5,15,IF(CG604&lt;=5.5,16,IF(CG604&lt;=6.5,17,IF(CG604&lt;=7.5,18,IF(CG604&lt;=8.5,19,IF(CG604&lt;=9.5,20,IF(CG604=10,21,"Fuera de rango")))))))))))))))))))))))</f>
        <v>5</v>
      </c>
      <c r="CJ604" s="9" t="n">
        <v>3.5</v>
      </c>
      <c r="CK604" s="10" t="str">
        <f aca="false">IF(CJ604="","",IF(AND(CJ604&gt;=-6,CJ604&lt;=-5.5),"-6 a -5,5",IF(AND(CJ604&gt;-5.5,CJ604&lt;=-4.5),"-5 a -4,5",IF(AND(CJ604&gt;-4.5,CJ604&lt;=-3.5),"-4 a -3,5",IF(AND(CJ604&gt;-3.5,CJ604&lt;=-2.5),"-3 a -2,5",IF(AND(CJ604&gt;-2.5,CJ604&lt;=-1.5),"-2 a -1,5",IF(AND(CJ604&gt;-1.5,CJ604&lt;=-0.5),"-1 a -0,5",IF(AND(CJ604&gt;-0.5,CJ604&lt;=0.5),"0 a 0,5",IF(AND(CJ604&gt;0.5,CJ604&lt;=1.5),"1 a 1,5",IF(AND(CJ604&gt;1.5,CJ604&lt;2.5),"2",IF(AND(CJ604&gt;=2.5,CJ604&lt;=3),"2,5 a 3",IF(AND(CJ604&gt;3,CJ604&lt;=4),"3,5 a 4",IF(AND(CJ604&gt;4,CJ604&lt;=5),"4,5 a 5",IF(AND(CJ604&gt;5,CJ604&lt;=6),"5,5 a 6",IF(AND(CJ604&gt;6,CJ604&lt;=7),"6,5 a 7",IF(AND(CJ604&gt;7,CJ604&lt;=8),"7,5 a 8",IF(AND(CJ604&gt;8,CJ604&lt;=9.5),"8,5 a 9,5",IF(CJ604=10,"10","Fuera de rango"))))))))))))))))))</f>
        <v>3,5 a 4</v>
      </c>
      <c r="CL604" s="11" t="n">
        <f aca="false">IF(CK604="","",IF(OR(CK604="-6 a -5,5",CK604="-6 - -5,5"),1,IF(OR(CK604="-5 a -4,5",CK604="-5 - -4,5"),2,IF(OR(CK604="-4 a -3,5",CK604="-4 - -3,5"),3,IF(OR(CK604="-3 a -2,5",CK604="-3 - -2,5"),4,IF(OR(CK604="-2 a -1,5",CK604="-2 - -1,5"),5,IF(OR(CK604="-1 a -0,5",CK604="-1 - -0,5"),6,IF(OR(CK604="0 a 0,5",CK604="0 - 0,5"),7,IF(OR(CK604="1 a 1,5",CK604="1 - 1,5"),8,IF(CK604="2","NORMA",IF(OR(CK604="2,5 a 3",CK604="2,5 - 3"),9,IF(OR(CK604="3,5 a 4",CK604="3,5 - 4"),10,IF(OR(CK604="4,5 a 5",CK604="4,5 - 5"),11,IF(OR(CK604="5,5 a 6",CK604="5,5 - 6"),12,IF(OR(CK604="6,5 a 7",CK604="6,5 - 7"),13,IF(OR(CK604="7,5 a 8",CK604="7,5 - 8"),14,IF(OR(CK604="8,5 a 9",CK604="8,5 - 9,5",CK604="9 a 9,5"),15,IF(CK604="10",15,IF(OR(CK604="0,5 a 1",CK604="0,5 - 1"),7,"Fuera de rango")))))))))))))))))))</f>
        <v>10</v>
      </c>
      <c r="CO604" s="10" t="str">
        <f aca="false">IF(CM604&gt;0,"EME"," ")</f>
        <v> </v>
      </c>
      <c r="CQ604" s="10" t="str">
        <f aca="false">IF(CP604&gt;0,"0", " ")</f>
        <v> </v>
      </c>
      <c r="CR604" s="10" t="str">
        <f aca="false">IF(CP604&gt;0,"EME"," ")</f>
        <v> </v>
      </c>
      <c r="CS604" s="9" t="n">
        <v>0</v>
      </c>
      <c r="CV604" s="9" t="n">
        <v>0</v>
      </c>
      <c r="CY604" s="9" t="n">
        <v>-6.25</v>
      </c>
      <c r="DB604" s="9" t="n">
        <v>-5.5</v>
      </c>
      <c r="DC604" s="11" t="str">
        <f aca="false">IF(DB604&lt;0,"2"," ")</f>
        <v>2</v>
      </c>
      <c r="DD604" s="11" t="str">
        <f aca="false">IF(DB604&lt;0,"MIO"," ")</f>
        <v>MIO</v>
      </c>
      <c r="DE604" s="9" t="n">
        <v>0</v>
      </c>
      <c r="DF604" s="10" t="str">
        <f aca="false">IF(DE604&lt;0,"3"," ")</f>
        <v> </v>
      </c>
      <c r="DG604" s="10" t="str">
        <f aca="false">IF(DE604&lt;0,"AST"," ")</f>
        <v> </v>
      </c>
      <c r="DH604" s="9" t="n">
        <v>0</v>
      </c>
      <c r="DI604" s="10" t="str">
        <f aca="false">IF(DH604&lt;0,"3"," ")</f>
        <v> </v>
      </c>
      <c r="DJ604" s="10" t="str">
        <f aca="false">IF(DH604&lt;0,"AST"," ")</f>
        <v> </v>
      </c>
      <c r="DK604" s="9" t="n">
        <v>0</v>
      </c>
      <c r="DL604" s="10" t="str">
        <f aca="false">IF(DK604&gt;0,"4"," ")</f>
        <v> </v>
      </c>
      <c r="DM604" s="10" t="str">
        <f aca="false">IF(DK604&gt;0,"PRE"," ")</f>
        <v> </v>
      </c>
      <c r="DN604" s="9" t="n">
        <v>0</v>
      </c>
      <c r="DO604" s="10" t="str">
        <f aca="false">IF(DN604&gt;0,"4"," ")</f>
        <v> </v>
      </c>
      <c r="DP604" s="10" t="str">
        <f aca="false">IF(DN604&gt;0,"PRE"," ")</f>
        <v> </v>
      </c>
      <c r="DS604" s="12" t="str">
        <f aca="false">CONCATENATE(CO604,CU604,DA604,DG604,DM604)</f>
        <v>   </v>
      </c>
      <c r="DT604" s="10" t="e">
        <f aca="false" t="array" ref="DT604">_xlfn.IFS(DS604="EME    ","0", DS604=" HIP   ","1", DS604="  MIO  ","2", DS604="   AST ","3", DS604="    PRE","4", DS604="EME   PRE","5", DS604=" HIP  PRE","6", DS604=" HIP AST ","7", DS604="  MIO PRE","8", DS604="  MIOAST ","9", DS604="   ASTPRE","10",DS604=" HIP ASTPRE","11", DS604="  MIOASTPRE","12", DS604="     ","0")</f>
        <v>#N/A</v>
      </c>
      <c r="DV604" s="1" t="e">
        <f aca="false" t="array" ref="DV604">_xlfn.IFS(DU604="SI","2", DU604="NO","1")</f>
        <v>#N/A</v>
      </c>
      <c r="DX604" s="11" t="str">
        <f aca="false">IF(DW604=0,"1","2")</f>
        <v>1</v>
      </c>
      <c r="DY604" s="11" t="str">
        <f aca="false" t="array" ref="DY604">_xlfn.IFS(DW604=0,"0", DW604=0.25, "1", DW604=0.5,"2", DW604=0.75,"3", DW604=1,"4",DW604=1.25,"5", DW604=1.5,"6", DW604=1.75,"7", DW604=2,"8")</f>
        <v>0</v>
      </c>
      <c r="EA604" s="11" t="str">
        <f aca="false">IF(DZ604=0,"1","2")</f>
        <v>1</v>
      </c>
      <c r="EB604" s="11" t="str">
        <f aca="false" t="array" ref="EB604">_xlfn.IFS(DZ604=0,"0", DZ604=0.25, "1", DZ604=0.5,"2", DZ604=0.75,"3", DZ604=1,"4",DZ604=1.25,"5", DZ604=1.5,"6", DZ604=1.75,"7", DZ604=2,"8")</f>
        <v>0</v>
      </c>
      <c r="ED604" s="10" t="str">
        <f aca="false">IF(EC604=0,"1","2")</f>
        <v>1</v>
      </c>
      <c r="EE604" s="11" t="str">
        <f aca="false" t="array" ref="EE604">_xlfn.IFS(EC604=0,"0", EC604=-0.25, "1", EC604=-0.5,"2", EC604=-0.75,"3", EC604=-1,"4",EC604=-1.25,"5", EC604=-1.5,"6", EC604=-1.75,"7", EC604=-2,"8", EC604=-2.25,"9",EC604=-2.5,"10", EC604=-2.75,"11", EC604=-3,"12", EC604=-3.25,"13", EC604=-3.5,"14", EC604=-3.75,"15",EC604=-4,"16")</f>
        <v>0</v>
      </c>
      <c r="EG604" s="10" t="str">
        <f aca="false">IF(EF604=0,"1","2")</f>
        <v>1</v>
      </c>
      <c r="EH604" s="11" t="str">
        <f aca="false" t="array" ref="EH604">_xlfn.IFS(EF604=0,"0", EF604=-0.25, "1", EF604=-0.5,"2", EF604=-0.75,"3", EF604=-1,"4",EF604=-1.25,"5", EF604=-1.5,"6", EF604=-1.75,"7", EF604=-2,"8", EF604=-2.25,"9",EF604=-2.5,"10", EF604=-2.75,"11", EF604=-3,"12", EF604=-3.25,"13", EF604=-3.5,"14", EF604=-3.75,"15",EF604=-4,"16")</f>
        <v>0</v>
      </c>
      <c r="EJ604" s="11" t="str">
        <f aca="false">IF(EI604=0,"1","2")</f>
        <v>1</v>
      </c>
      <c r="EK604" s="11" t="str">
        <f aca="false" t="array" ref="EK604">_xlfn.IFS(EI604=0,"0", EI604=-0.25, "1", EI604=-0.5,"2", EI604=-0.75,"3", EI604=-1,"4",EI604=-1.25,"5", EI604=-1.5,"6", EI604=-1.75,"7", EI604=-2,"8", EI604=-2.25,"9", EI604=-2.25,"9",EI604=-2.5,"10", EI604=-2.75,"11", EI604=-3,"12", EI604=-3.25,"13", EI604=-3.5,"14", EI604=-3.75,"15",EI604=-4,"16", EI604=0.25, "17", EI604=0.5, "18")</f>
        <v>0</v>
      </c>
      <c r="EM604" s="11" t="str">
        <f aca="false">IF(EL604=0,"1","2")</f>
        <v>1</v>
      </c>
      <c r="EN604" s="11" t="str">
        <f aca="false" t="array" ref="EN604">_xlfn.IFS(EL604=0.25,"17",EL604=0.5,"18", EL604=0,"0", EL604=-0.25, "1", EL604=-0.5,"2", EL604=-0.75,"3", EL604=-1,"4",EL604=-1.25,"5", EL604=-1.5,"6", EL604=-1.75,"7", EL604=-2,"8",EL604= -2.25,"9",EL604=-2.5,"10",EL604= -2.75,"11",EL604= -3,"12",EL604= -3.25,"13",EL604= -3.5,"14",EL604= -3.75,"15",EL604=-4,"16")</f>
        <v>0</v>
      </c>
      <c r="EP604" s="11" t="str">
        <f aca="false">IF(EO604=0,"1","2")</f>
        <v>1</v>
      </c>
      <c r="EQ604" s="11" t="str">
        <f aca="false" t="array" ref="EQ604">_xlfn.IFS(EO604=0,"0", EO604=0.25, "1", EO604=0.5,"2", EO604=0.75,"3", EO604=1,"4",EO604=1.25,"5", EO604=1.5,"6", EO604=1.75,"7", EO604=2,"8", EO604=2.25,"9", EO604=2.25,"9",EO604=2.5,"10", EO604=2.75,"11", EO604=3,"12", EO604=3.25,"13", EO604=3.5,"14", EO604=3.75,"15",EO604=4,"16", EO604=-0.25, "17", bq=-0.5, "18")</f>
        <v>0</v>
      </c>
      <c r="ES604" s="11" t="str">
        <f aca="false">IF(ER604=0,"1","2")</f>
        <v>1</v>
      </c>
      <c r="ET604" s="11" t="str">
        <f aca="false" t="array" ref="ET604">_xlfn.IFS(ER604=0,"0", ER604=0.25, "1", ER604=0.5,"2", ER604=0.75,"3", ER604=1,"4",ER604=1.25,"5", ER604=1.5,"6", ER604=1.75,"7", ER604=2,"8", ER604=2.25,"9", ER604=2.25,"9",ER604=2.5,"10", ER604=2.75,"11", ER604=3,"12", ER604=3.25,"13", ER604=3.5,"14", ER604=3.75,"15",ER604=4,"16", ER604=-0.25, "17", bq=-0.5, "18")</f>
        <v>0</v>
      </c>
      <c r="EV604" s="14" t="e">
        <f aca="false">VLOOKUP(EU604,LEYENDA!$G$2:$H$8,2,TRUE())</f>
        <v>#N/A</v>
      </c>
      <c r="EW604" s="14" t="e">
        <f aca="false" t="array" ref="EW604">_xlfn.IFS(EV604="0-5","1", EV604="6-12","2", EV604="13-18","3", EV604="19-24","4", EV604="25-36","5", EV604="37-48","6", EV604="49-60","7")</f>
        <v>#N/A</v>
      </c>
    </row>
    <row r="605" customFormat="false" ht="13.5" hidden="false" customHeight="false" outlineLevel="0" collapsed="false">
      <c r="A605" s="1" t="n">
        <v>239</v>
      </c>
      <c r="B605" s="2" t="n">
        <v>4</v>
      </c>
      <c r="C605" s="33" t="n">
        <v>41919</v>
      </c>
      <c r="E605" s="5" t="str">
        <f aca="false">VLOOKUP(A605,'286'!$A$3:$J$6279,10,FALSE())</f>
        <v>MARTÍN SÁNCHEZ, ESTHER</v>
      </c>
      <c r="F605" s="4" t="str">
        <f aca="false">VLOOKUP(A605,'286'!$A$3:$I$1768,3,FALSE())</f>
        <v>MARSANES</v>
      </c>
      <c r="G605" s="6" t="n">
        <f aca="false">VLOOKUP(A605,'286'!$A$3:$I$1768,4,FALSE())</f>
        <v>31166</v>
      </c>
      <c r="H605" s="7" t="n">
        <f aca="false">YEAR(C605)-YEAR(G605)</f>
        <v>29</v>
      </c>
      <c r="I605" s="1" t="str">
        <f aca="false">VLOOKUP(H605,LEYENDA!$C$2:$D$6,2,TRUE())</f>
        <v>25-40</v>
      </c>
      <c r="J605" s="5" t="str">
        <f aca="false">VLOOKUP(A605,'286'!$A$3:$I$1768,7,FALSE())</f>
        <v>M</v>
      </c>
      <c r="K605" s="8" t="n">
        <f aca="false">VLOOKUP(A605,'286'!$A$3:$I$1768,2,FALSE())</f>
        <v>0</v>
      </c>
      <c r="L605" s="4" t="str">
        <f aca="false">VLOOKUP(A605,'286'!$A$3:$I$1768,8,FALSE())</f>
        <v>D</v>
      </c>
      <c r="M605" s="4" t="str">
        <f aca="false">VLOOKUP(A605,'286'!$A$3:$I$1768,9,FALSE())</f>
        <v>I</v>
      </c>
      <c r="N605" s="8" t="str">
        <f aca="false">IF(R605=O605, "MISMA","CONTRARIA")</f>
        <v>CONTRARIA</v>
      </c>
      <c r="O605" s="8" t="str">
        <f aca="false" t="array" ref="O605">_xlfn.IFS(L605="D","1", L605="I","2")</f>
        <v>1</v>
      </c>
      <c r="P605" s="8" t="e">
        <f aca="false" t="array" ref="P605">_xlfn.IFS(K605="OD","1", K605="OI","2")</f>
        <v>#N/A</v>
      </c>
      <c r="Q605" s="1" t="str">
        <f aca="false" t="array" ref="Q605">_xlfn.IFS(J605="M","1", J605="H","2")</f>
        <v>1</v>
      </c>
      <c r="R605" s="8" t="str">
        <f aca="false" t="array" ref="R605">_xlfn.IFS(M605="D","1", M605="I","2")</f>
        <v>2</v>
      </c>
      <c r="S605" s="1" t="str">
        <f aca="false" t="array" ref="S605">_xlfn.IFS(N605="CONTRARIA", "1",N605= "MISMA","2")</f>
        <v>1</v>
      </c>
      <c r="T605" s="1" t="str">
        <f aca="false" t="array" ref="T605">_xlfn.IFS(I605="0-12","1", I605="13-24","2", I605="25-40","3", I605="41-60","4", I605="61-100","5")</f>
        <v>3</v>
      </c>
      <c r="U605" s="9" t="n">
        <v>-4</v>
      </c>
      <c r="V605" s="10" t="str">
        <f aca="false">IF(U605="","",IF(AND(U605&gt;=-9,U605&lt;=-6.5),"-9 a -6,5",IF(AND(U605&gt;=-6,U605&lt;=-3.5),"-6 a -3,5",IF(AND(U605&gt;=-3,U605&lt;=-1),"-3 a -1",IF(U605=-0.5,"-0,5",IF(AND(U605&gt;=0,U605&lt;=2.5),"0 a 2,5",IF(AND(U605&gt;=3,U605&lt;=5.5),"3 a 5,5",IF(AND(U605&gt;=6,U605&lt;=8.5),"6 a 8,5",IF(AND(U605&gt;=9,U605&lt;=20),"9 a 20","Fuera de rango")))))))))</f>
        <v>-6 a -3,5</v>
      </c>
      <c r="W605" s="11" t="n">
        <f aca="false">IF(V605="","",IF(V605="-9 a -6,5",2,IF(V605="-6 a -3,5",3,IF(V605="-3 a -1",4,IF(V605="-0,5","NORMA",IF(V605="0 a 2,5",5,IF(V605="3 a 5,5",6,IF(V605="6 a 8,5",7,IF(V605="9 a 20",8,"Fuera de rango")))))))))</f>
        <v>3</v>
      </c>
      <c r="X605" s="9" t="n">
        <v>0</v>
      </c>
      <c r="Y605" s="11" t="str">
        <f aca="false">IF(X605="","",IF(AND(X605&gt;=0,X605&lt;=4),"0 a 4",IF(AND(X605&gt;=4.5,X605&lt;=8.5),"4,5 a 8,5",IF(X605=9,"9",IF(AND(X605&gt;=9.5,X605&lt;=13),"9,5 a 13",IF(AND(X605&gt;=13.5,X605&lt;=20),"13,5 a 20",IF(AND(X605&gt;=20.5,X605&lt;=35),"20,5 a 35","Fuera de rango")))))))</f>
        <v>0 a 4</v>
      </c>
      <c r="Z605" s="11" t="n">
        <f aca="false">IF(Y605="","",IF(Y605="0 a 4",1,IF(Y605="4,5 a 8,5",2,IF(Y605="9","NORMA",IF(Y605="9,5 a 13",3,IF(Y605="13,5 a 20",4,IF(Y605="20,5 a 35",5,"Fuera de rango")))))))</f>
        <v>1</v>
      </c>
      <c r="AA605" s="9" t="n">
        <v>29</v>
      </c>
      <c r="AB605" s="10" t="str">
        <f aca="false">IF(AA605="","",IF(AND(AA605&gt;=0,AA605&lt;=9),"0 a 9",IF(AND(AA605&gt;=9.5,AA605&lt;=18.5),"9,5 a 18,5",IF(AA605=19,"19",IF(AND(AA605&gt;=19.5,AA605&lt;=28),"19,5 a 28",IF(AND(AA605&gt;=28.5,AA605&lt;=40),"28,5 a 40","Fuera de rango"))))))</f>
        <v>28,5 a 40</v>
      </c>
      <c r="AC605" s="11" t="n">
        <f aca="false" t="array" ref="AC605">_xlfn.IFS(AB605="","",AB605="0 a 9",1,AB605="9,5 a 18,5",2,AB605="19","NORMA",AB605="19,5 a 28",3,AB605="28,5 a 40",4,TRUE(),"Fuera de rango")</f>
        <v>4</v>
      </c>
      <c r="AD605" s="9" t="n">
        <v>18</v>
      </c>
      <c r="AE605" s="10" t="str">
        <f aca="false">IF(AD605="","",IF(AND(AD605&gt;=-10,AD605&lt;=0),"De -10 a 0",IF(AND(AD605&gt;=0.5,AD605&lt;=9.5),"0,5 a 9,5",IF(AD605=10,"10",IF(AND(AD605&gt;=10.5,AD605&lt;=20),"10,5 a 20",IF(AND(AD605&gt;=20.5,AD605&lt;=40),"20,5 a 40","Fuera de rango"))))))</f>
        <v>10,5 a 20</v>
      </c>
      <c r="AF605" s="12" t="n">
        <f aca="false">IF(AD605="","",IF(AND(AD605&gt;=-10,AD605&lt;=0),1,IF(AND(AD605&gt;=0.5,AD605&lt;=9.5),2,IF(AD605=10,"NORMA",IF(AND(AD605&gt;=10.5,AD605&lt;=20),3,IF(AND(AD605&gt;=20.5,AD605&lt;=40),4,""))))))</f>
        <v>3</v>
      </c>
      <c r="AG605" s="9" t="n">
        <v>16</v>
      </c>
      <c r="AH605" s="10" t="str">
        <f aca="false">IF(AG605="","",IF(AND(AG605&gt;=0,AG605&lt;=4),"0 a 4",IF(AND(AG605&gt;=4.5,AG605&lt;=8.5),"4,5 a 8,5",IF(AG605=9,"9",IF(AND(AG605&gt;=9.5,AG605&lt;=13),"9,5 a 13",IF(AND(AG605&gt;=13.5,AG605&lt;=25),"13,5 a 25","Fuera de rango"))))))</f>
        <v>13,5 a 25</v>
      </c>
      <c r="AI605" s="10" t="n">
        <f aca="false">IF(AH605="","",IF(AH605="0 a 4",1,IF(AH605="4,5 a 8,5",2,IF(AH605="9","NORMA",IF(AH605="9,5 a 13",3,IF(AH605="13,5 a 25",4,""))))))</f>
        <v>4</v>
      </c>
      <c r="AJ605" s="9" t="n">
        <v>10</v>
      </c>
      <c r="AK605" s="10" t="str">
        <f aca="false">IF(AJ605="","",IF(AND(AJ605&gt;=-15,AJ605&lt;=-10.5),"-15 a -10,5",IF(AND(AJ605&gt;=-10,AJ605&lt;=-4),"-10 a -4",IF(AND(AJ605&gt;=-4.5,AJ605&lt;=0),"-4,5 a 0",IF(AND(AJ605&gt;=0.5,AJ605&lt;=4.5),"0,5 a 4,5",IF(AJ605=5,"5",IF(AND(AJ605&gt;=5.5,AJ605&lt;=10),"5,5 a 10",IF(AND(AJ605&gt;=10.5,AJ605&lt;=20),"10,5 a 20","Fuera de rango"))))))))</f>
        <v>5,5 a 10</v>
      </c>
      <c r="AL605" s="11" t="n">
        <f aca="false">IF(AK605="","",IF(AK605="-15 a -10,5",1,IF(AK605="-10 a -4",2,IF(AK605="-4,5 a 0",3,IF(AK605="0,5 a 4,5",4,IF(AK605="5","NORMA",IF(AK605="5,5 a 10",5,IF(AK605="10,5 a 20",6,"Error"))))))))</f>
        <v>5</v>
      </c>
      <c r="AM605" s="9" t="n">
        <v>1.5</v>
      </c>
      <c r="AN605" s="10" t="str">
        <f aca="false">IF(AM605="","",IF(AND(AM605&gt;=-7.5,AM605&lt;=-5.5),"-7,5 a -5,5",IF(AND(AM605&gt;=-5,AM605&lt;=-3),"-5 a -3",IF(AND(AM605&gt;=-2.5,AM605&lt;=-0.5),"-2,5 a -0,5",IF(AM605=0,"0,00",IF(AND(AM605&gt;=0.5,AM605&lt;=2.5),"0,5 a 2,5",IF(AND(AM605&gt;=3,AM605&lt;=5),"3 a 5",IF(AND(AM605&gt;=5.5,AM605&lt;=7.5),"5,5 a 7,5",IF(AND(AM605&gt;=8,AM605&lt;=10),"8 a 10","Fuera de rango")))))))))</f>
        <v>0,5 a 2,5</v>
      </c>
      <c r="AO605" s="11" t="n">
        <f aca="false">IF(AN605="","",IF(AN605="-7,5 a -5,5",1,IF(AN605="-5 a -3",2,IF(AN605="-2,5 a -0,5",3,IF(AN605="0,00","NORMA",IF(AN605="0,5 a 2,5",4,IF(AN605="3 a 5",5,IF(AN605="5,5 a 7,5",6,IF(AN605="8 a 10",7,"Error")))))))))</f>
        <v>4</v>
      </c>
      <c r="AP605" s="9" t="n">
        <v>-6</v>
      </c>
      <c r="AQ605" s="10" t="str">
        <f aca="false">IF(AP605="","",IF(AND(AP605&gt;=-20,AP605&lt;=-9.5),"-20 a -9,5",IF(AND(AP605&gt;=-9,AP605&lt;=-6.5),"-9 a -6,5",IF(AP605=-6,"-6",IF(AND(AP605&gt;=-5.5,AP605&lt;=-3),"-5,5 a -3",IF(AND(AP605&gt;=-2.5,AP605&lt;=0),"-2,5 a 0",IF(AND(AP605&gt;=0.5,AP605&lt;=3),"0,5 a 3",IF(AND(AP605&gt;=3.5,AP605&lt;=6),"3,5 a 6",IF(AND(AP605&gt;=6.5,AP605&lt;=9),"6,5 a 9",IF(AND(AP605&gt;=9.5,AP605&lt;=20),"9,5 a 20","Fuera de rango"))))))))))</f>
        <v>-6</v>
      </c>
      <c r="AR605" s="11" t="str">
        <f aca="false">IF(AQ605="","",IF(AQ605="-20 a -9,5",1,IF(AQ605="-9 a -6,5",2,IF(AQ605="-6","NORMA",IF(AQ605="-5,5 a -3",3,IF(AQ605="-2,5 a 0",4,IF(AQ605="0,5 a 3",5,IF(AQ605="3,5 a 6",6,IF(AQ605="6,5 a 9",7,IF(AQ605="9,5 a 20",8,""))))))))))</f>
        <v>NORMA</v>
      </c>
      <c r="AS605" s="9" t="n">
        <v>6</v>
      </c>
      <c r="AT605" s="10" t="str">
        <f aca="false">IF(AS605="","",IF(AND(AS605&gt;=-16,AS605&lt;=-14),"-16 a -14",IF(AND(AS605&gt;=-13.5,AS605&lt;=-11.5),"-13,5 a -11,5",IF(AND(AS605&gt;=-11,AS605&lt;=-9),"-11 a -9",IF(AND(AS605&gt;=-8.5,AS605&lt;=-6.5),"-8,5 a -6,5",IF(AND(AS605&gt;=-6,AS605&lt;=-4),"-6 a -4",IF(AND(AS605&gt;=-3.5,AS605&lt;=-1.5),"-3,5 a -1,5",IF(AND(AS605&gt;=-1,AS605&lt;=1),"-1 a 1",IF(AND(AS605&gt;=1.5,AS605&lt;=3.5),"1,5 a 3,5",IF(AND(AS605&gt;=4,AS605&lt;=6),"4 a 6",IF(AND(AS605&gt;=6.5,AS605&lt;=8.5),"6,5 a 8,5",IF(AND(AS605&gt;=9,AS605&lt;=11),"9 a 11",IF(AND(AS605&gt;=11.5,AS605&lt;=13.5),"11,5 a 13,5",IF(AND(AS605&gt;=14,AS605&lt;=16),"14 a 16",IF(AND(AS605&gt;=16.5,AS605&lt;=18.5),"16,5 a 18,5",IF(AND(AS605&gt;=19,AS605&lt;=21),"19 a 21","Fuera de rango"))))))))))))))))</f>
        <v>4 a 6</v>
      </c>
      <c r="AU605" s="11" t="str">
        <f aca="false" t="array" ref="AU605">IF(AT605="","",_xlfn.IFS(AT605="-16 a -14",1,AT605="-13,5 a -11,5",2,AT605="-11 a -9",3,AT605="-8,5 a -6,5",4,AT605="-6 a -4",5,AT605="-3,5 a -1,5",6,AT605="-1 a 1",7,AT605="1,5 a 3,5",8,AT605="4 a 6","NORMA",AT605="6,5 a 8,5",9,AT605="9 a 11",10,AT605="11,5 a 13,5",11,AT605="14 a 16",12,AT605="16,5 a 18,5",13,AT605="19 a 21",14,TRUE(),""))</f>
        <v>NORMA</v>
      </c>
      <c r="AV605" s="9" t="n">
        <v>1.5</v>
      </c>
      <c r="AW605" s="10" t="str">
        <f aca="false">IF(AV605="","",IF(AND(AV605&gt;=-1,AV605&lt;=-0.5),"-1 a -0,5",IF(AND(AV605&gt;-0.5,AV605&lt;=0),"De -0,5 a 0",IF(AND(AV605&gt;=0.25,AV605&lt;=0.75),"0,25 a 0,75",IF(AND(AV605&gt;=1,AV605&lt;=1.5),"1 a 1,5",IF(AND(AV605&gt;=1.75,AV605&lt;=2.25),"1,75 a 2,25",IF(AND(AV605&gt;=2.5,AV605&lt;=3),"2,5 a 3",IF(AND(AV605&gt;=3.25,AV605&lt;=3.75),"3,25 a 3,75","Fuera de rango"))))))))</f>
        <v>1 a 1,5</v>
      </c>
      <c r="AX605" s="10" t="n">
        <f aca="false">IF(AW605="","",IF(OR(AW605="-1 a -0,5",AW605="-1 a -0.5"),1,IF(OR(AW605="De -0,5 a 0",AW605="-0,5 a 0",AW605="De -0.5 a 0"),2,IF(OR(AW605="0,25 a 0,75",AW605="0.25 a 0.75"),"NORMA",IF(OR(AW605="1 a 1,5",AW605="1 a 1.5"),3,IF(OR(AW605="1,75 a 2,25",AW605="1.75 a 2.25"),4,IF(OR(AW605="2,5 a 3",AW605="2.5 a 3"),5,IF(OR(AW605="3,25 a 3,75",AW605="3.25 a 3.75"),6,""))))))))</f>
        <v>3</v>
      </c>
      <c r="AY605" s="9" t="n">
        <v>-9</v>
      </c>
      <c r="AZ605" s="10" t="str">
        <f aca="false">IF(AY605="","",IF(AND(AY605&gt;=-20,AY605&lt;=-9.5),"-20 a -9,5",IF(AND(AY605&gt;=-9,AY605&lt;=-6.5),"-9 a -6,5",IF(AY605=-6,"-6",IF(AND(AY605&gt;=-5.5,AY605&lt;=-3),"-5,5 a -3",IF(AND(AY605&gt;=-2.5,AY605&lt;=0),"-2,5 a 0",IF(AND(AY605&gt;=0.5,AY605&lt;=3),"0,5 a 3",IF(AND(AY605&gt;=3.5,AY605&lt;=6),"3,5 a 6","Fuera de rango"))))))))</f>
        <v>-9 a -6,5</v>
      </c>
      <c r="BA605" s="11" t="n">
        <f aca="false">IF(AZ605="","",IF(AZ605="-20 a -9,5",1,IF(AZ605="-9 a -6,5",2,IF(AZ605="-6","NORMA",IF(AZ605="-5,5 a -3",3,IF(AZ605="-2,5 a 0",4,IF(AZ605="0,5 a 3",5,IF(AZ605="3,5 a 6",6,""))))))))</f>
        <v>2</v>
      </c>
      <c r="BB605" s="9" t="n">
        <v>36</v>
      </c>
      <c r="BC605" s="10" t="str">
        <f aca="false" t="array" ref="BC605">IF(BB605="","",_xlfn.IFS(AND(BB605&gt;=0,BB605&lt;=2),"0 a 2",AND(BB605&gt;=2.5,BB605&lt;=4.5),"2,5 a 4,5",AND(BB605&gt;=5,BB605&lt;=7),"5 a 7",AND(BB605&gt;=7.5,BB605&lt;=9.5),"7,5 a 9,5",AND(BB605&gt;=10,BB605&lt;=12),"10 a 12",AND(BB605&gt;=12.5,BB605&lt;=14.5),"12,5 a 14,5",BB605=15,"15",AND(BB605&gt;=15.5,BB605&lt;=17.5),"15,5 a 17,5",AND(BB605&gt;=18,BB605&lt;=20),"18 a 20",AND(BB605&gt;=20.5,BB605&lt;=22.5),"20,5 a 22,5",AND(BB605&gt;=23,BB605&lt;=25),"23 a 25",TRUE(),"Fuera de rango"))</f>
        <v>Fuera de rango</v>
      </c>
      <c r="BD605" s="11" t="str">
        <f aca="false" t="array" ref="BD605">IF(BC605="","",_xlfn.IFS(BC605="0 a 2",1,BC605="2,5 a 4,5",2,BC605="5 a 7",3,BC605="7,5 a 9,5",4,BC605="10 a 12",5,BC605="12,5 a 14,5",6,BC605="15","NORMA",BC605="15,5 a 17,5",7,BC605="18 a 20",8,BC605="20,5 a 22,5",9,BC605="23 a 25",10,TRUE(),"Fuera de rango"))</f>
        <v>Fuera de rango</v>
      </c>
      <c r="BE605" s="9" t="n">
        <v>40</v>
      </c>
      <c r="BF605" s="10" t="str">
        <f aca="false">IF(BE605="","",IF(AND(BE605&gt;=-20,BE605&lt;=-10),"-20 a -10",IF(AND(BE605&gt;=-9.5,BE605&lt;=0.5),"-9,5 a 0,5",IF(AND(BE605&gt;=1,BE605&lt;=11),"1 a 11",IF(AND(BE605&gt;=11.5,BE605&lt;=20.5),"11,5 a 20,5",IF(BE605=21,"21",IF(AND(BE605&gt;=21.5,BE605&lt;=31.5),"21,5 a 31,5",IF(AND(BE605&gt;=32,BE605&lt;=42),"32 a 42","Fuera de rango"))))))))</f>
        <v>32 a 42</v>
      </c>
      <c r="BG605" s="11" t="n">
        <f aca="false">IF(BF605="","",IF(BF605="-20 a -10",1,IF(BF605="-9,5 a 0,5",2,IF(BF605="1 a 11",3,IF(BF605="11,5 a 20,5",4,IF(BF605="21","NORMA",IF(BF605="21,5 a 31,5",5,IF(BF605="32 a 42",6,""))))))))</f>
        <v>6</v>
      </c>
      <c r="BH605" s="9" t="n">
        <v>26</v>
      </c>
      <c r="BI605" s="10" t="str">
        <f aca="false">IF(BH605="","",IF(AND(BH605&gt;=-20,BH605&lt;=-15),"-20 a -15",IF(AND(BH605&gt;=-14.5,BH605&lt;=-9.5),"-14,5 a -9,5",IF(AND(BH605&gt;=-9,BH605&lt;=-4),"-9 a -4",IF(AND(BH605&gt;=-3.5,BH605&lt;=2.5),"-3,5 a 2,5",IF(AND(BH605&gt;=3,BH605&lt;=8),"3 a 8",IF(AND(BH605&gt;=8.5,BH605&lt;=14.5),"8,5 a 14,5",IF(BH605=15,"15",IF(AND(BH605&gt;=15.5,BH605&lt;=20.5),"15,5 a 20,5",IF(AND(BH605&gt;=21,BH605&lt;=26),"21 a 26","Fuera de rango"))))))))))</f>
        <v>21 a 26</v>
      </c>
      <c r="BJ605" s="11" t="n">
        <f aca="false">IF(BI605="","",IF(BI605="-20 a -15",1,IF(BI605="-14,5 a -9,5",2,IF(BI605="-9 a -4",3,IF(BI605="-3,5 a 2,5",4,IF(BI605="3 a 8",5,IF(BI605="8,5 a 14,5",6,IF(BI605="15","NORMA",IF(BI605="15,5 a 20,5",7,IF(BI605="21 a 26",8,IF(BI605="26,5 a 31,5",9,"")))))))))))</f>
        <v>8</v>
      </c>
      <c r="BK605" s="9" t="n">
        <v>0</v>
      </c>
      <c r="BL605" s="10" t="str">
        <f aca="false">IF(BK605="","",IF(AND(BK605&gt;=0,BK605&lt;=2),"0 - 2",IF(AND(BK605&gt;=2.5,BK605&lt;=4.5),"2,5 - 4,5",IF(AND(BK605&gt;=5,BK605&lt;=7),"5 - 7",IF(AND(BK605&gt;=7.5,BK605&lt;=9.5),"7,5 - 9,5",IF(AND(BK605&gt;=10,BK605&lt;=12),"10 - 12",IF(AND(BK605&gt;=12.5,BK605&lt;=13.5),"12,5 - 13,5",IF(BK605=14,"14",IF(AND(BK605&gt;=14.5,BK605&lt;=16.5),"14,5 - 16,5",IF(AND(BK605&gt;=17,BK605&lt;=19),"17 - 19",IF(AND(BK605&gt;=19.5,BK605&lt;=21.5),"19,5 - 21,5",IF(AND(BK605&gt;=22,BK605&lt;=24),"22 - 24",IF(AND(BK605&gt;=24.5,BK605&lt;=26.5),"24,5 - 26,5",IF(AND(BK605&gt;=27,BK605&lt;=29),"27 - 29",IF(AND(BK605&gt;=29.5,BK605&lt;=30),"29,5 - 30","Fuera de rango")))))))))))))))</f>
        <v>0 - 2</v>
      </c>
      <c r="BM605" s="11" t="n">
        <f aca="false">IF(BL605="","",IF(BL605="0 - 2",1,IF(BL605="2,5 - 4,5",2,IF(BL605="5 - 7",3,IF(BL605="7,5 - 9,5",4,IF(BL605="10 - 12",5,IF(BL605="12,5 - 13,5",6,IF(BL605="14","NORMA",IF(BL605="14,5 - 16,5",7,IF(BL605="17 - 19",8,IF(BL605="19,5 - 21,5",9,IF(BL605="22 - 24",10,IF(BL605="24,5 - 26,5",11,IF(BL605="27 - 29",12,IF(BL605="29,5 - 30",13,"")))))))))))))))</f>
        <v>1</v>
      </c>
      <c r="BN605" s="9" t="n">
        <v>18</v>
      </c>
      <c r="BO605" s="11" t="str">
        <f aca="false">IF(BN605="","",IF(AND(BN605&gt;=-20,BN605&lt;=-10),"-20 a -10",IF(AND(BN605&gt;=-9.5,BN605&lt;=0.5),"-9,5 a 0,5",IF(AND(BN605&gt;=1,BN605&lt;=11),"1 a 11",IF(AND(BN605&gt;=11.5,BN605&lt;=21.5),"11,5 a 21,5",IF(BN605=22,"22",IF(AND(BN605&gt;=22.5,BN605&lt;=32.5),"22,5 a 32,5",IF(AND(BN605&gt;=33,BN605&lt;=43),"33 a 43","Fuera de rango"))))))))</f>
        <v>11,5 a 21,5</v>
      </c>
      <c r="BP605" s="11" t="n">
        <f aca="false">IF(BO605="","",IF(BO605="-20 a -10",1,IF(BO605="-9,5 a 0,5",2,IF(BO605="1 a 11",3,IF(BO605="11,5 a 21,5",4,IF(BO605="22","NORMA",IF(BO605="22,5 a 32,5",5,IF(BO605="33 a 43",6,""))))))))</f>
        <v>4</v>
      </c>
      <c r="BQ605" s="9" t="n">
        <v>8</v>
      </c>
      <c r="BR605" s="10" t="str">
        <f aca="false">IF(BQ605="","",IF(AND(BQ605&gt;=-20,BQ605&lt;=-15),"-20 a -15",IF(AND(BQ605&gt;=-14.5,BQ605&lt;=-9.5),"-14,5 a -9,5",IF(AND(BQ605&gt;=-9,BQ605&lt;=-4),"-9 a -4",IF(AND(BQ605&gt;=-3.5,BQ605&lt;=2.5),"-3,5 a 2,5",IF(AND(BQ605&gt;=3,BQ605&lt;=8),"3 a 8",IF(AND(BQ605&gt;=8.5,BQ605&lt;=13.5),"8,5 a 13,5",IF(AND(BQ605&gt;=14,BQ605&lt;=17.5),"14 a 17,5",IF(BQ605=18,"18",IF(AND(BQ605&gt;=18.5,BQ605&lt;=23.5),"18,5 a 23,5",IF(AND(BQ605&gt;=24,BQ605&lt;=29),"24 a 29",IF(AND(BQ605&gt;=29.5,BQ605&lt;=34.5),"29,5 a 34,5",IF(AND(BQ605&gt;=35,BQ605&lt;=40),"35 a 40","Fuera de rango")))))))))))))</f>
        <v>3 a 8</v>
      </c>
      <c r="BS605" s="11" t="n">
        <f aca="false">IF(BR605="","",IF(BR605="-20 a -15",1,IF(BR605="-14,5 a -9,5",2,IF(BR605="-9 a -4",3,IF(BR605="-3,5 a 2,5",4,IF(BR605="3 a 8",5,IF(BR605="8,5 a 13,5",6,IF(BR605="14 a 17,5",7,IF(BR605="18","NORMA",IF(BR605="18,5 a 23,5",8,IF(BR605="24 a 29",9,IF(BR605="29,5 a 34,5",10,IF(BR605="35 a 40",11,"")))))))))))))</f>
        <v>5</v>
      </c>
      <c r="BT605" s="9" t="n">
        <v>1.5</v>
      </c>
      <c r="BU605" s="10" t="str">
        <f aca="false">IF(BT605="","",IF(AND(BT605&gt;=-20,BT605&lt;=-18),"-20 a -18",IF(AND(BT605&gt;=-17.5,BT605&lt;=-15.5),"-17,5 a -15,5",IF(AND(BT605&gt;=-15,BT605&lt;=-13),"-15 a -13",IF(AND(BT605&gt;=-12.5,BT605&lt;=-10.5),"-12,5 a -10,5",IF(AND(BT605&gt;=-10,BT605&lt;=-8),"-10 a -8",IF(AND(BT605&gt;=-7.5,BT605&lt;=-5.5),"-7,5 a -5,5",IF(AND(BT605&gt;=-5,BT605&lt;=-3),"-5 a -3",IF(AND(BT605&gt;=-2.5,BT605&lt;=-0.5),"-2,5 a -0,5",IF(BT605=0,"0",IF(AND(BT605&gt;=0.5,BT605&lt;=2.5),"0,5 a 2,5",IF(AND(BT605&gt;=3,BT605&lt;=5),"3 a 5",IF(AND(BT605&gt;=5.5,BT605&lt;=7.5),"5,5 a 7,5",IF(AND(BT605&gt;=8,BT605&lt;=10),"8 a 10",IF(AND(BT605&gt;=10.5,BT605&lt;=12.5),"10,5 a 12,5",IF(AND(BT605&gt;=13,BT605&lt;=15),"13 a 15",IF(AND(BT605&gt;=15.5,BT605&lt;=17.5),"15,5 a 17,5",IF(AND(BT605&gt;=18,BT605&lt;=20),"18 a 20","Fuera de rango"))))))))))))))))))</f>
        <v>0,5 a 2,5</v>
      </c>
      <c r="BV605" s="11" t="n">
        <f aca="false">IF(BT605="","",IF(BT605=0,"NORMA",IF(AND(BT605&gt;=-20,BT605&lt;=-18),2,IF(AND(BT605&gt;=-17.5,BT605&lt;=-15.5),2,IF(AND(BT605&gt;=-15,BT605&lt;=-13),3,IF(AND(BT605&gt;=-12.5,BT605&lt;=-10.5),4,IF(AND(BT605&gt;=-10,BT605&lt;=-8),5,IF(AND(BT605&gt;=-7.5,BT605&lt;=-5.5),6,IF(AND(BT605&gt;=-5,BT605&lt;=-3),7,IF(AND(BT605&gt;=-2.5,BT605&lt;=-0.5),8,IF(AND(BT605&gt;=0.5,BT605&lt;=2.5),9,IF(AND(BT605&gt;=3,BT605&lt;=5),10,IF(AND(BT605&gt;=5.5,BT605&lt;=7.5),11,IF(AND(BT605&gt;=8,BT605&lt;=10),12,IF(AND(BT605&gt;=10.5,BT605&lt;=12.5),13,IF(AND(BT605&gt;=13,BT605&lt;=15),14,IF(AND(BT605&gt;=15.5,BT605&lt;=17.5),15,IF(AND(BT605&gt;=18,BT605&lt;=20),16,"Fuera de rango"))))))))))))))))))</f>
        <v>9</v>
      </c>
      <c r="BW605" s="9" t="n">
        <v>-9.25</v>
      </c>
      <c r="BX605" s="10" t="n">
        <f aca="false">18.5- (0.3*H605)</f>
        <v>9.8</v>
      </c>
      <c r="BY605" s="10" t="n">
        <f aca="false">(BW605)-(BX605)</f>
        <v>-19.05</v>
      </c>
      <c r="BZ605" s="10" t="str">
        <f aca="false">IF(BY605="","",IF(BY605&lt;-27.5,"De -30 a -28",IF(BY605&lt;-25,"De -27,5 a -25,5",IF(BY605&lt;-22.5,"De -25 a -23",IF(BY605&lt;-20,"De -22,5 a -20,5",IF(BY605&lt;-17.5,"De -20 a -18",IF(BY605&lt;-15,"De -17,5 a -15,5",IF(BY605&lt;-12.5,"De -15 a -13",IF(BY605&lt;-10,"De -12,5 a -10,5",IF(BY605&lt;-7.5,"De -10 a -8",IF(BY605&lt;-5,"De -7,5 a -5,5",IF(BY605&lt;-2.5,"De -5 a -3",IF(BY605&lt;0,"De -2,5 a -0,5",IF(BY605&lt;2.5,"De 0 a 2",IF(BY605&lt;5,"De 2,5 a 4,5",IF(BY605&lt;7.5,"De 5 a 7",IF(BY605&lt;10,"De 7,5 a 9,5",IF(BY605&lt;12.5,"De 10 a 12",IF(BY605&lt;15,"De 12,5 a 14,5",IF(BY605&lt;17.5,"De 15 a 17",IF(BY605&lt;20,"De 17,5 a 19,5",IF(BY605&lt;22.5,"De 20 a 22",IF(BY605&lt;25,"De 22,5 a 24,5",IF(BY605&lt;27.5,"De 25 a 27","De 27,5 a 30"))))))))))))))))))))))))</f>
        <v>De -20 a -18</v>
      </c>
      <c r="CA605" s="12" t="n">
        <f aca="false">IF(BY605="","",IF(BY605&lt;=-28,1,IF(BY605&lt;=-25.5,2,IF(BY605&lt;=-23,3,IF(BY605&lt;=-20.5,4,IF(BY605&lt;=-18,5,IF(BY605&lt;=-15.5,6,IF(BY605&lt;=-13,7,IF(BY605&lt;=-10.5,8,IF(BY605&lt;=-8,9,IF(BY605&lt;=-5.5,10,IF(BY605&lt;=-3,11,IF(BY605&lt;=-0.5,12,IF(BY605&lt;=2,13,IF(BY605&lt;=4.5,14,IF(BY605&lt;=7,15,IF(BY605&lt;=9.5,16,IF(BY605&lt;=12,17,IF(BY605&lt;=14.5,18,IF(BY605&lt;=17,19,IF(BY605&lt;=19.5,20,IF(BY605&lt;=22,21,IF(BY605&lt;=24.5,22,IF(BY605&lt;=27,23,IF(BY605&lt;=30,24,"Fuera de rango")))))))))))))))))))))))))</f>
        <v>5</v>
      </c>
      <c r="CB605" s="9" t="n">
        <v>-8.75</v>
      </c>
      <c r="CC605" s="10" t="n">
        <f aca="false">18.5- (0.3*H605)</f>
        <v>9.8</v>
      </c>
      <c r="CD605" s="10" t="n">
        <f aca="false">(CB605)-(CC605)</f>
        <v>-18.55</v>
      </c>
      <c r="CE605" s="10" t="str">
        <f aca="false">IF(CD605="","",IF(CD605&lt;-27.5,"De -30 a -28",IF(CD605&lt;-25,"De -27,5 a -25,5",IF(CD605&lt;-22.5,"De -25 a -23",IF(CD605&lt;-20,"De -22,5 a -20,5",IF(CD605&lt;-17.5,"De -20 a -18",IF(CD605&lt;-15,"De -17,5 a -15,5",IF(CD605&lt;-12.5,"De -15 a -13",IF(CD605&lt;-10,"De -12,5 a -10,5",IF(CD605&lt;-7.5,"De -10 a -8",IF(CD605&lt;-5,"De -7,5 a -5,5",IF(CD605&lt;-2.5,"De -5 a -3",IF(CD605&lt;0,"De -2,5 a -0,5",IF(CD605&lt;=2,"De 0 a 2",IF(CD605&lt;=4.5,"De 2,5 a 4,5",IF(CD605&lt;=7,"De 5 a 7",IF(CD605&lt;=9.5,"De 7,5 a 9,5",IF(CD605&lt;=12,"De 10 a 12",IF(CD605&lt;=14.5,"De 12,5 a 14,5",IF(CD605&lt;=17,"De 15 a 17",IF(CD605&lt;=19.5,"De 17,5 a 19,5",IF(CD605&lt;=22,"De 20 a 22",IF(CD605&lt;=24.5,"De 22,5 a 24,5",IF(CD605&lt;=27,"De 25 a 27","De 27,5 a 30"))))))))))))))))))))))))</f>
        <v>De -20 a -18</v>
      </c>
      <c r="CF605" s="12" t="n">
        <f aca="false">IF(CD605="","",IF(CD605&lt;-27.5,1,IF(CD605&lt;-25,2,IF(CD605&lt;-22.5,3,IF(CD605&lt;-20,4,IF(CD605&lt;-17.5,5,IF(CD605&lt;-15,6,IF(CD605&lt;-12.5,7,IF(CD605&lt;-10,8,IF(CD605&lt;-7.5,9,IF(CD605&lt;-5,10,IF(CD605&lt;-2.5,11,IF(CD605&lt;0,12,IF(CD605&lt;2.5,13,IF(CD605&lt;5,14,IF(CD605&lt;7.5,15,IF(CD605&lt;10,16,IF(CD605&lt;12.5,17,IF(CD605&lt;15,18,IF(CD605&lt;17.5,19,IF(CD605&lt;20,20,IF(CD605&lt;22.5,21,IF(CD605&lt;25,22,IF(CD605&lt;27.5,23,24))))))))))))))))))))))))</f>
        <v>5</v>
      </c>
      <c r="CG605" s="9" t="n">
        <v>-5.25</v>
      </c>
      <c r="CH605" s="10" t="str">
        <f aca="false">IF(CG605="","",IF(AND(CG605&gt;=-10,CG605&lt;=-9.5),"-10 a -9,5",IF(AND(CG605&gt;-9.5,CG605&lt;=-8.5),"-9 a -8,5",IF(AND(CG605&gt;-8.5,CG605&lt;=-7.5),"-8 a -7,5",IF(AND(CG605&gt;-7.5,CG605&lt;=-6.5),"-7 a -6,5",IF(AND(CG605&gt;-6.5,CG605&lt;=-5.5),"-6 a -5,5",IF(AND(CG605&gt;-5.5,CG605&lt;=-4.5),"-5 a -4,5",IF(AND(CG605&gt;-4.5,CG605&lt;=-3.5),"-4 a -3,5",IF(AND(CG605&gt;-3.5,CG605&lt;=-2.5),"-3 a -2,5",IF(CG605=-2.25,"-2,25",IF(AND(CG605&gt;-2.5,CG605&lt;=-1.5),"-2 a -1,5",IF(AND(CG605&gt;-1.5,CG605&lt;=-0.5),"-1 a -0,5",IF(AND(CG605&gt;-0.5,CG605&lt;=0.5),"0 a 0,5",IF(AND(CG605&gt;0.5,CG605&lt;=1.5),"1 a 1,5",IF(AND(CG605&gt;1.5,CG605&lt;=2.5),"2 a 2,5",IF(AND(CG605&gt;2.5,CG605&lt;=3.5),"3 a 3,5",IF(AND(CG605&gt;3.5,CG605&lt;=4.5),"4 a 4,5",IF(AND(CG605&gt;4.5,CG605&lt;=5.5),"5 a 5,5",IF(AND(CG605&gt;5.5,CG605&lt;=6.5),"6 a 6,5",IF(AND(CG605&gt;6.5,CG605&lt;=7.5),"7 a 7,5",IF(AND(CG605&gt;7.5,CG605&lt;=8.5),"8 a 8,5",IF(AND(CG605&gt;8.5,CG605&lt;=9.5),"9 a 9,5",IF(CG605&gt;=10,"10","Fuera de rango")))))))))))))))))))))))</f>
        <v>-5 a -4,5</v>
      </c>
      <c r="CI605" s="11" t="n">
        <f aca="false">IF(CG605="","",IF(CG605=-2.25,"NORMA",IF(CG605&lt;=-9.5,1,IF(CG605&lt;=-8.5,2,IF(CG605&lt;=-7.5,3,IF(CG605&lt;=-6.5,4,IF(CG605&lt;=-5.5,5,IF(CG605&lt;=-4.5,6,IF(CG605&lt;=-3.5,7,IF(CG605&lt;=-2.5,8,IF(CG605&lt;=-1.5,9,IF(CG605&lt;=-0.5,10,IF(CG605&lt;=0.5,11,IF(CG605&lt;=1.5,12,IF(CG605&lt;=2.5,13,IF(CG605&lt;=3.5,14,IF(CG605&lt;=4.5,15,IF(CG605&lt;=5.5,16,IF(CG605&lt;=6.5,17,IF(CG605&lt;=7.5,18,IF(CG605&lt;=8.5,19,IF(CG605&lt;=9.5,20,IF(CG605=10,21,"Fuera de rango")))))))))))))))))))))))</f>
        <v>6</v>
      </c>
      <c r="CJ605" s="9" t="n">
        <v>3.5</v>
      </c>
      <c r="CK605" s="10" t="str">
        <f aca="false">IF(CJ605="","",IF(AND(CJ605&gt;=-6,CJ605&lt;=-5.5),"-6 a -5,5",IF(AND(CJ605&gt;-5.5,CJ605&lt;=-4.5),"-5 a -4,5",IF(AND(CJ605&gt;-4.5,CJ605&lt;=-3.5),"-4 a -3,5",IF(AND(CJ605&gt;-3.5,CJ605&lt;=-2.5),"-3 a -2,5",IF(AND(CJ605&gt;-2.5,CJ605&lt;=-1.5),"-2 a -1,5",IF(AND(CJ605&gt;-1.5,CJ605&lt;=-0.5),"-1 a -0,5",IF(AND(CJ605&gt;-0.5,CJ605&lt;=0.5),"0 a 0,5",IF(AND(CJ605&gt;0.5,CJ605&lt;=1.5),"1 a 1,5",IF(AND(CJ605&gt;1.5,CJ605&lt;2.5),"2",IF(AND(CJ605&gt;=2.5,CJ605&lt;=3),"2,5 a 3",IF(AND(CJ605&gt;3,CJ605&lt;=4),"3,5 a 4",IF(AND(CJ605&gt;4,CJ605&lt;=5),"4,5 a 5",IF(AND(CJ605&gt;5,CJ605&lt;=6),"5,5 a 6",IF(AND(CJ605&gt;6,CJ605&lt;=7),"6,5 a 7",IF(AND(CJ605&gt;7,CJ605&lt;=8),"7,5 a 8",IF(AND(CJ605&gt;8,CJ605&lt;=9.5),"8,5 a 9,5",IF(CJ605=10,"10","Fuera de rango"))))))))))))))))))</f>
        <v>3,5 a 4</v>
      </c>
      <c r="CL605" s="11" t="n">
        <f aca="false">IF(CK605="","",IF(OR(CK605="-6 a -5,5",CK605="-6 - -5,5"),1,IF(OR(CK605="-5 a -4,5",CK605="-5 - -4,5"),2,IF(OR(CK605="-4 a -3,5",CK605="-4 - -3,5"),3,IF(OR(CK605="-3 a -2,5",CK605="-3 - -2,5"),4,IF(OR(CK605="-2 a -1,5",CK605="-2 - -1,5"),5,IF(OR(CK605="-1 a -0,5",CK605="-1 - -0,5"),6,IF(OR(CK605="0 a 0,5",CK605="0 - 0,5"),7,IF(OR(CK605="1 a 1,5",CK605="1 - 1,5"),8,IF(CK605="2","NORMA",IF(OR(CK605="2,5 a 3",CK605="2,5 - 3"),9,IF(OR(CK605="3,5 a 4",CK605="3,5 - 4"),10,IF(OR(CK605="4,5 a 5",CK605="4,5 - 5"),11,IF(OR(CK605="5,5 a 6",CK605="5,5 - 6"),12,IF(OR(CK605="6,5 a 7",CK605="6,5 - 7"),13,IF(OR(CK605="7,5 a 8",CK605="7,5 - 8"),14,IF(OR(CK605="8,5 a 9",CK605="8,5 - 9,5",CK605="9 a 9,5"),15,IF(CK605="10",15,IF(OR(CK605="0,5 a 1",CK605="0,5 - 1"),7,"Fuera de rango")))))))))))))))))))</f>
        <v>10</v>
      </c>
      <c r="CO605" s="10" t="str">
        <f aca="false">IF(CM605&gt;0,"EME"," ")</f>
        <v> </v>
      </c>
      <c r="CQ605" s="10" t="str">
        <f aca="false">IF(CP605&gt;0,"0", " ")</f>
        <v> </v>
      </c>
      <c r="CR605" s="10" t="str">
        <f aca="false">IF(CP605&gt;0,"EME"," ")</f>
        <v> </v>
      </c>
      <c r="CS605" s="9" t="n">
        <v>0</v>
      </c>
      <c r="CV605" s="9" t="n">
        <v>0</v>
      </c>
      <c r="CY605" s="9" t="n">
        <v>-6.75</v>
      </c>
      <c r="DB605" s="9" t="n">
        <v>-6</v>
      </c>
      <c r="DC605" s="11" t="str">
        <f aca="false">IF(DB605&lt;0,"2"," ")</f>
        <v>2</v>
      </c>
      <c r="DD605" s="11" t="str">
        <f aca="false">IF(DB605&lt;0,"MIO"," ")</f>
        <v>MIO</v>
      </c>
      <c r="DE605" s="9" t="n">
        <v>0</v>
      </c>
      <c r="DF605" s="10" t="str">
        <f aca="false">IF(DE605&lt;0,"3"," ")</f>
        <v> </v>
      </c>
      <c r="DG605" s="10" t="str">
        <f aca="false">IF(DE605&lt;0,"AST"," ")</f>
        <v> </v>
      </c>
      <c r="DH605" s="9" t="n">
        <v>0</v>
      </c>
      <c r="DI605" s="10" t="str">
        <f aca="false">IF(DH605&lt;0,"3"," ")</f>
        <v> </v>
      </c>
      <c r="DJ605" s="10" t="str">
        <f aca="false">IF(DH605&lt;0,"AST"," ")</f>
        <v> </v>
      </c>
      <c r="DK605" s="9" t="n">
        <v>0</v>
      </c>
      <c r="DL605" s="10" t="str">
        <f aca="false">IF(DK605&gt;0,"4"," ")</f>
        <v> </v>
      </c>
      <c r="DM605" s="10" t="str">
        <f aca="false">IF(DK605&gt;0,"PRE"," ")</f>
        <v> </v>
      </c>
      <c r="DN605" s="9" t="n">
        <v>0</v>
      </c>
      <c r="DO605" s="10" t="str">
        <f aca="false">IF(DN605&gt;0,"4"," ")</f>
        <v> </v>
      </c>
      <c r="DP605" s="10" t="str">
        <f aca="false">IF(DN605&gt;0,"PRE"," ")</f>
        <v> </v>
      </c>
      <c r="DS605" s="12" t="str">
        <f aca="false">CONCATENATE(CO605,CU605,DA605,DG605,DM605)</f>
        <v>   </v>
      </c>
      <c r="DT605" s="10" t="e">
        <f aca="false" t="array" ref="DT605">_xlfn.IFS(DS605="EME    ","0", DS605=" HIP   ","1", DS605="  MIO  ","2", DS605="   AST ","3", DS605="    PRE","4", DS605="EME   PRE","5", DS605=" HIP  PRE","6", DS605=" HIP AST ","7", DS605="  MIO PRE","8", DS605="  MIOAST ","9", DS605="   ASTPRE","10",DS605=" HIP ASTPRE","11", DS605="  MIOASTPRE","12", DS605="     ","0")</f>
        <v>#N/A</v>
      </c>
      <c r="DV605" s="1" t="e">
        <f aca="false" t="array" ref="DV605">_xlfn.IFS(DU605="SI","2", DU605="NO","1")</f>
        <v>#N/A</v>
      </c>
      <c r="DX605" s="11" t="str">
        <f aca="false">IF(DW605=0,"1","2")</f>
        <v>1</v>
      </c>
      <c r="DY605" s="11" t="str">
        <f aca="false" t="array" ref="DY605">_xlfn.IFS(DW605=0,"0", DW605=0.25, "1", DW605=0.5,"2", DW605=0.75,"3", DW605=1,"4",DW605=1.25,"5", DW605=1.5,"6", DW605=1.75,"7", DW605=2,"8")</f>
        <v>0</v>
      </c>
      <c r="EA605" s="11" t="str">
        <f aca="false">IF(DZ605=0,"1","2")</f>
        <v>1</v>
      </c>
      <c r="EB605" s="11" t="str">
        <f aca="false" t="array" ref="EB605">_xlfn.IFS(DZ605=0,"0", DZ605=0.25, "1", DZ605=0.5,"2", DZ605=0.75,"3", DZ605=1,"4",DZ605=1.25,"5", DZ605=1.5,"6", DZ605=1.75,"7", DZ605=2,"8")</f>
        <v>0</v>
      </c>
      <c r="ED605" s="10" t="str">
        <f aca="false">IF(EC605=0,"1","2")</f>
        <v>1</v>
      </c>
      <c r="EE605" s="11" t="str">
        <f aca="false" t="array" ref="EE605">_xlfn.IFS(EC605=0,"0", EC605=-0.25, "1", EC605=-0.5,"2", EC605=-0.75,"3", EC605=-1,"4",EC605=-1.25,"5", EC605=-1.5,"6", EC605=-1.75,"7", EC605=-2,"8", EC605=-2.25,"9",EC605=-2.5,"10", EC605=-2.75,"11", EC605=-3,"12", EC605=-3.25,"13", EC605=-3.5,"14", EC605=-3.75,"15",EC605=-4,"16")</f>
        <v>0</v>
      </c>
      <c r="EG605" s="10" t="str">
        <f aca="false">IF(EF605=0,"1","2")</f>
        <v>1</v>
      </c>
      <c r="EH605" s="11" t="str">
        <f aca="false" t="array" ref="EH605">_xlfn.IFS(EF605=0,"0", EF605=-0.25, "1", EF605=-0.5,"2", EF605=-0.75,"3", EF605=-1,"4",EF605=-1.25,"5", EF605=-1.5,"6", EF605=-1.75,"7", EF605=-2,"8", EF605=-2.25,"9",EF605=-2.5,"10", EF605=-2.75,"11", EF605=-3,"12", EF605=-3.25,"13", EF605=-3.5,"14", EF605=-3.75,"15",EF605=-4,"16")</f>
        <v>0</v>
      </c>
      <c r="EJ605" s="11" t="str">
        <f aca="false">IF(EI605=0,"1","2")</f>
        <v>1</v>
      </c>
      <c r="EK605" s="11" t="str">
        <f aca="false" t="array" ref="EK605">_xlfn.IFS(EI605=0,"0", EI605=-0.25, "1", EI605=-0.5,"2", EI605=-0.75,"3", EI605=-1,"4",EI605=-1.25,"5", EI605=-1.5,"6", EI605=-1.75,"7", EI605=-2,"8", EI605=-2.25,"9", EI605=-2.25,"9",EI605=-2.5,"10", EI605=-2.75,"11", EI605=-3,"12", EI605=-3.25,"13", EI605=-3.5,"14", EI605=-3.75,"15",EI605=-4,"16", EI605=0.25, "17", EI605=0.5, "18")</f>
        <v>0</v>
      </c>
      <c r="EM605" s="11" t="str">
        <f aca="false">IF(EL605=0,"1","2")</f>
        <v>1</v>
      </c>
      <c r="EN605" s="11" t="str">
        <f aca="false" t="array" ref="EN605">_xlfn.IFS(EL605=0.25,"17",EL605=0.5,"18", EL605=0,"0", EL605=-0.25, "1", EL605=-0.5,"2", EL605=-0.75,"3", EL605=-1,"4",EL605=-1.25,"5", EL605=-1.5,"6", EL605=-1.75,"7", EL605=-2,"8",EL605= -2.25,"9",EL605=-2.5,"10",EL605= -2.75,"11",EL605= -3,"12",EL605= -3.25,"13",EL605= -3.5,"14",EL605= -3.75,"15",EL605=-4,"16")</f>
        <v>0</v>
      </c>
      <c r="EP605" s="11" t="str">
        <f aca="false">IF(EO605=0,"1","2")</f>
        <v>1</v>
      </c>
      <c r="EQ605" s="11" t="str">
        <f aca="false" t="array" ref="EQ605">_xlfn.IFS(EO605=0,"0", EO605=0.25, "1", EO605=0.5,"2", EO605=0.75,"3", EO605=1,"4",EO605=1.25,"5", EO605=1.5,"6", EO605=1.75,"7", EO605=2,"8", EO605=2.25,"9", EO605=2.25,"9",EO605=2.5,"10", EO605=2.75,"11", EO605=3,"12", EO605=3.25,"13", EO605=3.5,"14", EO605=3.75,"15",EO605=4,"16", EO605=-0.25, "17", bq=-0.5, "18")</f>
        <v>0</v>
      </c>
      <c r="ES605" s="11" t="str">
        <f aca="false">IF(ER605=0,"1","2")</f>
        <v>1</v>
      </c>
      <c r="ET605" s="11" t="str">
        <f aca="false" t="array" ref="ET605">_xlfn.IFS(ER605=0,"0", ER605=0.25, "1", ER605=0.5,"2", ER605=0.75,"3", ER605=1,"4",ER605=1.25,"5", ER605=1.5,"6", ER605=1.75,"7", ER605=2,"8", ER605=2.25,"9", ER605=2.25,"9",ER605=2.5,"10", ER605=2.75,"11", ER605=3,"12", ER605=3.25,"13", ER605=3.5,"14", ER605=3.75,"15",ER605=4,"16", ER605=-0.25, "17", bq=-0.5, "18")</f>
        <v>0</v>
      </c>
      <c r="EV605" s="14" t="e">
        <f aca="false">VLOOKUP(EU605,LEYENDA!$G$2:$H$8,2,TRUE())</f>
        <v>#N/A</v>
      </c>
      <c r="EW605" s="14" t="e">
        <f aca="false" t="array" ref="EW605">_xlfn.IFS(EV605="0-5","1", EV605="6-12","2", EV605="13-18","3", EV605="19-24","4", EV605="25-36","5", EV605="37-48","6", EV605="49-60","7")</f>
        <v>#N/A</v>
      </c>
    </row>
    <row r="606" customFormat="false" ht="13.5" hidden="false" customHeight="false" outlineLevel="0" collapsed="false">
      <c r="A606" s="1" t="n">
        <v>239</v>
      </c>
      <c r="B606" s="2" t="n">
        <v>5</v>
      </c>
      <c r="C606" s="33" t="n">
        <v>42152</v>
      </c>
      <c r="E606" s="5" t="str">
        <f aca="false">VLOOKUP(A606,'286'!$A$3:$J$6279,10,FALSE())</f>
        <v>MARTÍN SÁNCHEZ, ESTHER</v>
      </c>
      <c r="F606" s="4" t="str">
        <f aca="false">VLOOKUP(A606,'286'!$A$3:$I$1768,3,FALSE())</f>
        <v>MARSANES</v>
      </c>
      <c r="G606" s="6" t="n">
        <f aca="false">VLOOKUP(A606,'286'!$A$3:$I$1768,4,FALSE())</f>
        <v>31166</v>
      </c>
      <c r="H606" s="7" t="n">
        <f aca="false">YEAR(C606)-YEAR(G606)</f>
        <v>30</v>
      </c>
      <c r="I606" s="1" t="str">
        <f aca="false">VLOOKUP(H606,LEYENDA!$C$2:$D$6,2,TRUE())</f>
        <v>25-40</v>
      </c>
      <c r="J606" s="5" t="str">
        <f aca="false">VLOOKUP(A606,'286'!$A$3:$I$1768,7,FALSE())</f>
        <v>M</v>
      </c>
      <c r="K606" s="8" t="n">
        <f aca="false">VLOOKUP(A606,'286'!$A$3:$I$1768,2,FALSE())</f>
        <v>0</v>
      </c>
      <c r="L606" s="4" t="str">
        <f aca="false">VLOOKUP(A606,'286'!$A$3:$I$1768,8,FALSE())</f>
        <v>D</v>
      </c>
      <c r="M606" s="4" t="str">
        <f aca="false">VLOOKUP(A606,'286'!$A$3:$I$1768,9,FALSE())</f>
        <v>I</v>
      </c>
      <c r="N606" s="8" t="str">
        <f aca="false">IF(R606=O606, "MISMA","CONTRARIA")</f>
        <v>CONTRARIA</v>
      </c>
      <c r="O606" s="8" t="str">
        <f aca="false" t="array" ref="O606">_xlfn.IFS(L606="D","1", L606="I","2")</f>
        <v>1</v>
      </c>
      <c r="P606" s="8" t="e">
        <f aca="false" t="array" ref="P606">_xlfn.IFS(K606="OD","1", K606="OI","2")</f>
        <v>#N/A</v>
      </c>
      <c r="Q606" s="1" t="str">
        <f aca="false" t="array" ref="Q606">_xlfn.IFS(J606="M","1", J606="H","2")</f>
        <v>1</v>
      </c>
      <c r="R606" s="8" t="str">
        <f aca="false" t="array" ref="R606">_xlfn.IFS(M606="D","1", M606="I","2")</f>
        <v>2</v>
      </c>
      <c r="S606" s="1" t="str">
        <f aca="false" t="array" ref="S606">_xlfn.IFS(N606="CONTRARIA", "1",N606= "MISMA","2")</f>
        <v>1</v>
      </c>
      <c r="T606" s="1" t="str">
        <f aca="false" t="array" ref="T606">_xlfn.IFS(I606="0-12","1", I606="13-24","2", I606="25-40","3", I606="41-60","4", I606="61-100","5")</f>
        <v>3</v>
      </c>
      <c r="U606" s="9" t="n">
        <v>-5</v>
      </c>
      <c r="V606" s="10" t="str">
        <f aca="false">IF(U606="","",IF(AND(U606&gt;=-9,U606&lt;=-6.5),"-9 a -6,5",IF(AND(U606&gt;=-6,U606&lt;=-3.5),"-6 a -3,5",IF(AND(U606&gt;=-3,U606&lt;=-1),"-3 a -1",IF(U606=-0.5,"-0,5",IF(AND(U606&gt;=0,U606&lt;=2.5),"0 a 2,5",IF(AND(U606&gt;=3,U606&lt;=5.5),"3 a 5,5",IF(AND(U606&gt;=6,U606&lt;=8.5),"6 a 8,5",IF(AND(U606&gt;=9,U606&lt;=20),"9 a 20","Fuera de rango")))))))))</f>
        <v>-6 a -3,5</v>
      </c>
      <c r="W606" s="11" t="n">
        <f aca="false">IF(V606="","",IF(V606="-9 a -6,5",2,IF(V606="-6 a -3,5",3,IF(V606="-3 a -1",4,IF(V606="-0,5","NORMA",IF(V606="0 a 2,5",5,IF(V606="3 a 5,5",6,IF(V606="6 a 8,5",7,IF(V606="9 a 20",8,"Fuera de rango")))))))))</f>
        <v>3</v>
      </c>
      <c r="X606" s="9" t="n">
        <v>22</v>
      </c>
      <c r="Y606" s="11" t="str">
        <f aca="false">IF(X606="","",IF(AND(X606&gt;=0,X606&lt;=4),"0 a 4",IF(AND(X606&gt;=4.5,X606&lt;=8.5),"4,5 a 8,5",IF(X606=9,"9",IF(AND(X606&gt;=9.5,X606&lt;=13),"9,5 a 13",IF(AND(X606&gt;=13.5,X606&lt;=20),"13,5 a 20",IF(AND(X606&gt;=20.5,X606&lt;=35),"20,5 a 35","Fuera de rango")))))))</f>
        <v>20,5 a 35</v>
      </c>
      <c r="Z606" s="11" t="n">
        <f aca="false">IF(Y606="","",IF(Y606="0 a 4",1,IF(Y606="4,5 a 8,5",2,IF(Y606="9","NORMA",IF(Y606="9,5 a 13",3,IF(Y606="13,5 a 20",4,IF(Y606="20,5 a 35",5,"Fuera de rango")))))))</f>
        <v>5</v>
      </c>
      <c r="AA606" s="9" t="n">
        <v>25</v>
      </c>
      <c r="AB606" s="10" t="str">
        <f aca="false">IF(AA606="","",IF(AND(AA606&gt;=0,AA606&lt;=9),"0 a 9",IF(AND(AA606&gt;=9.5,AA606&lt;=18.5),"9,5 a 18,5",IF(AA606=19,"19",IF(AND(AA606&gt;=19.5,AA606&lt;=28),"19,5 a 28",IF(AND(AA606&gt;=28.5,AA606&lt;=40),"28,5 a 40","Fuera de rango"))))))</f>
        <v>19,5 a 28</v>
      </c>
      <c r="AC606" s="11" t="n">
        <f aca="false" t="array" ref="AC606">_xlfn.IFS(AB606="","",AB606="0 a 9",1,AB606="9,5 a 18,5",2,AB606="19","NORMA",AB606="19,5 a 28",3,AB606="28,5 a 40",4,TRUE(),"Fuera de rango")</f>
        <v>3</v>
      </c>
      <c r="AD606" s="9" t="n">
        <v>9</v>
      </c>
      <c r="AE606" s="10" t="str">
        <f aca="false">IF(AD606="","",IF(AND(AD606&gt;=-10,AD606&lt;=0),"De -10 a 0",IF(AND(AD606&gt;=0.5,AD606&lt;=9.5),"0,5 a 9,5",IF(AD606=10,"10",IF(AND(AD606&gt;=10.5,AD606&lt;=20),"10,5 a 20",IF(AND(AD606&gt;=20.5,AD606&lt;=40),"20,5 a 40","Fuera de rango"))))))</f>
        <v>0,5 a 9,5</v>
      </c>
      <c r="AF606" s="12" t="n">
        <f aca="false">IF(AD606="","",IF(AND(AD606&gt;=-10,AD606&lt;=0),1,IF(AND(AD606&gt;=0.5,AD606&lt;=9.5),2,IF(AD606=10,"NORMA",IF(AND(AD606&gt;=10.5,AD606&lt;=20),3,IF(AND(AD606&gt;=20.5,AD606&lt;=40),4,""))))))</f>
        <v>2</v>
      </c>
      <c r="AG606" s="9" t="n">
        <v>15</v>
      </c>
      <c r="AH606" s="10" t="str">
        <f aca="false">IF(AG606="","",IF(AND(AG606&gt;=0,AG606&lt;=4),"0 a 4",IF(AND(AG606&gt;=4.5,AG606&lt;=8.5),"4,5 a 8,5",IF(AG606=9,"9",IF(AND(AG606&gt;=9.5,AG606&lt;=13),"9,5 a 13",IF(AND(AG606&gt;=13.5,AG606&lt;=25),"13,5 a 25","Fuera de rango"))))))</f>
        <v>13,5 a 25</v>
      </c>
      <c r="AI606" s="10" t="n">
        <f aca="false">IF(AH606="","",IF(AH606="0 a 4",1,IF(AH606="4,5 a 8,5",2,IF(AH606="9","NORMA",IF(AH606="9,5 a 13",3,IF(AH606="13,5 a 25",4,""))))))</f>
        <v>4</v>
      </c>
      <c r="AJ606" s="9" t="n">
        <v>11</v>
      </c>
      <c r="AK606" s="10" t="str">
        <f aca="false">IF(AJ606="","",IF(AND(AJ606&gt;=-15,AJ606&lt;=-10.5),"-15 a -10,5",IF(AND(AJ606&gt;=-10,AJ606&lt;=-4),"-10 a -4",IF(AND(AJ606&gt;=-4.5,AJ606&lt;=0),"-4,5 a 0",IF(AND(AJ606&gt;=0.5,AJ606&lt;=4.5),"0,5 a 4,5",IF(AJ606=5,"5",IF(AND(AJ606&gt;=5.5,AJ606&lt;=10),"5,5 a 10",IF(AND(AJ606&gt;=10.5,AJ606&lt;=20),"10,5 a 20","Fuera de rango"))))))))</f>
        <v>10,5 a 20</v>
      </c>
      <c r="AL606" s="11" t="n">
        <f aca="false">IF(AK606="","",IF(AK606="-15 a -10,5",1,IF(AK606="-10 a -4",2,IF(AK606="-4,5 a 0",3,IF(AK606="0,5 a 4,5",4,IF(AK606="5","NORMA",IF(AK606="5,5 a 10",5,IF(AK606="10,5 a 20",6,"Error"))))))))</f>
        <v>6</v>
      </c>
      <c r="AM606" s="9" t="n">
        <v>0</v>
      </c>
      <c r="AN606" s="10" t="str">
        <f aca="false">IF(AM606="","",IF(AND(AM606&gt;=-7.5,AM606&lt;=-5.5),"-7,5 a -5,5",IF(AND(AM606&gt;=-5,AM606&lt;=-3),"-5 a -3",IF(AND(AM606&gt;=-2.5,AM606&lt;=-0.5),"-2,5 a -0,5",IF(AM606=0,"0,00",IF(AND(AM606&gt;=0.5,AM606&lt;=2.5),"0,5 a 2,5",IF(AND(AM606&gt;=3,AM606&lt;=5),"3 a 5",IF(AND(AM606&gt;=5.5,AM606&lt;=7.5),"5,5 a 7,5",IF(AND(AM606&gt;=8,AM606&lt;=10),"8 a 10","Fuera de rango")))))))))</f>
        <v>0,00</v>
      </c>
      <c r="AO606" s="11" t="str">
        <f aca="false">IF(AN606="","",IF(AN606="-7,5 a -5,5",1,IF(AN606="-5 a -3",2,IF(AN606="-2,5 a -0,5",3,IF(AN606="0,00","NORMA",IF(AN606="0,5 a 2,5",4,IF(AN606="3 a 5",5,IF(AN606="5,5 a 7,5",6,IF(AN606="8 a 10",7,"Error")))))))))</f>
        <v>NORMA</v>
      </c>
      <c r="AP606" s="9" t="n">
        <v>-1</v>
      </c>
      <c r="AQ606" s="10" t="str">
        <f aca="false">IF(AP606="","",IF(AND(AP606&gt;=-20,AP606&lt;=-9.5),"-20 a -9,5",IF(AND(AP606&gt;=-9,AP606&lt;=-6.5),"-9 a -6,5",IF(AP606=-6,"-6",IF(AND(AP606&gt;=-5.5,AP606&lt;=-3),"-5,5 a -3",IF(AND(AP606&gt;=-2.5,AP606&lt;=0),"-2,5 a 0",IF(AND(AP606&gt;=0.5,AP606&lt;=3),"0,5 a 3",IF(AND(AP606&gt;=3.5,AP606&lt;=6),"3,5 a 6",IF(AND(AP606&gt;=6.5,AP606&lt;=9),"6,5 a 9",IF(AND(AP606&gt;=9.5,AP606&lt;=20),"9,5 a 20","Fuera de rango"))))))))))</f>
        <v>-2,5 a 0</v>
      </c>
      <c r="AR606" s="11" t="n">
        <f aca="false">IF(AQ606="","",IF(AQ606="-20 a -9,5",1,IF(AQ606="-9 a -6,5",2,IF(AQ606="-6","NORMA",IF(AQ606="-5,5 a -3",3,IF(AQ606="-2,5 a 0",4,IF(AQ606="0,5 a 3",5,IF(AQ606="3,5 a 6",6,IF(AQ606="6,5 a 9",7,IF(AQ606="9,5 a 20",8,""))))))))))</f>
        <v>4</v>
      </c>
      <c r="AS606" s="9" t="n">
        <v>-2</v>
      </c>
      <c r="AT606" s="10" t="str">
        <f aca="false">IF(AS606="","",IF(AND(AS606&gt;=-16,AS606&lt;=-14),"-16 a -14",IF(AND(AS606&gt;=-13.5,AS606&lt;=-11.5),"-13,5 a -11,5",IF(AND(AS606&gt;=-11,AS606&lt;=-9),"-11 a -9",IF(AND(AS606&gt;=-8.5,AS606&lt;=-6.5),"-8,5 a -6,5",IF(AND(AS606&gt;=-6,AS606&lt;=-4),"-6 a -4",IF(AND(AS606&gt;=-3.5,AS606&lt;=-1.5),"-3,5 a -1,5",IF(AND(AS606&gt;=-1,AS606&lt;=1),"-1 a 1",IF(AND(AS606&gt;=1.5,AS606&lt;=3.5),"1,5 a 3,5",IF(AND(AS606&gt;=4,AS606&lt;=6),"4 a 6",IF(AND(AS606&gt;=6.5,AS606&lt;=8.5),"6,5 a 8,5",IF(AND(AS606&gt;=9,AS606&lt;=11),"9 a 11",IF(AND(AS606&gt;=11.5,AS606&lt;=13.5),"11,5 a 13,5",IF(AND(AS606&gt;=14,AS606&lt;=16),"14 a 16",IF(AND(AS606&gt;=16.5,AS606&lt;=18.5),"16,5 a 18,5",IF(AND(AS606&gt;=19,AS606&lt;=21),"19 a 21","Fuera de rango"))))))))))))))))</f>
        <v>-3,5 a -1,5</v>
      </c>
      <c r="AU606" s="11" t="n">
        <f aca="false" t="array" ref="AU606">IF(AT606="","",_xlfn.IFS(AT606="-16 a -14",1,AT606="-13,5 a -11,5",2,AT606="-11 a -9",3,AT606="-8,5 a -6,5",4,AT606="-6 a -4",5,AT606="-3,5 a -1,5",6,AT606="-1 a 1",7,AT606="1,5 a 3,5",8,AT606="4 a 6","NORMA",AT606="6,5 a 8,5",9,AT606="9 a 11",10,AT606="11,5 a 13,5",11,AT606="14 a 16",12,AT606="16,5 a 18,5",13,AT606="19 a 21",14,TRUE(),""))</f>
        <v>6</v>
      </c>
      <c r="AV606" s="9" t="n">
        <v>0.75</v>
      </c>
      <c r="AW606" s="10" t="str">
        <f aca="false">IF(AV606="","",IF(AND(AV606&gt;=-1,AV606&lt;=-0.5),"-1 a -0,5",IF(AND(AV606&gt;-0.5,AV606&lt;=0),"De -0,5 a 0",IF(AND(AV606&gt;=0.25,AV606&lt;=0.75),"0,25 a 0,75",IF(AND(AV606&gt;=1,AV606&lt;=1.5),"1 a 1,5",IF(AND(AV606&gt;=1.75,AV606&lt;=2.25),"1,75 a 2,25",IF(AND(AV606&gt;=2.5,AV606&lt;=3),"2,5 a 3",IF(AND(AV606&gt;=3.25,AV606&lt;=3.75),"3,25 a 3,75","Fuera de rango"))))))))</f>
        <v>0,25 a 0,75</v>
      </c>
      <c r="AX606" s="10" t="str">
        <f aca="false">IF(AW606="","",IF(OR(AW606="-1 a -0,5",AW606="-1 a -0.5"),1,IF(OR(AW606="De -0,5 a 0",AW606="-0,5 a 0",AW606="De -0.5 a 0"),2,IF(OR(AW606="0,25 a 0,75",AW606="0.25 a 0.75"),"NORMA",IF(OR(AW606="1 a 1,5",AW606="1 a 1.5"),3,IF(OR(AW606="1,75 a 2,25",AW606="1.75 a 2.25"),4,IF(OR(AW606="2,5 a 3",AW606="2.5 a 3"),5,IF(OR(AW606="3,25 a 3,75",AW606="3.25 a 3.75"),6,""))))))))</f>
        <v>NORMA</v>
      </c>
      <c r="AY606" s="9" t="n">
        <v>-11</v>
      </c>
      <c r="AZ606" s="10" t="str">
        <f aca="false">IF(AY606="","",IF(AND(AY606&gt;=-20,AY606&lt;=-9.5),"-20 a -9,5",IF(AND(AY606&gt;=-9,AY606&lt;=-6.5),"-9 a -6,5",IF(AY606=-6,"-6",IF(AND(AY606&gt;=-5.5,AY606&lt;=-3),"-5,5 a -3",IF(AND(AY606&gt;=-2.5,AY606&lt;=0),"-2,5 a 0",IF(AND(AY606&gt;=0.5,AY606&lt;=3),"0,5 a 3",IF(AND(AY606&gt;=3.5,AY606&lt;=6),"3,5 a 6","Fuera de rango"))))))))</f>
        <v>-20 a -9,5</v>
      </c>
      <c r="BA606" s="11" t="n">
        <f aca="false">IF(AZ606="","",IF(AZ606="-20 a -9,5",1,IF(AZ606="-9 a -6,5",2,IF(AZ606="-6","NORMA",IF(AZ606="-5,5 a -3",3,IF(AZ606="-2,5 a 0",4,IF(AZ606="0,5 a 3",5,IF(AZ606="3,5 a 6",6,""))))))))</f>
        <v>1</v>
      </c>
      <c r="BB606" s="9" t="n">
        <v>35</v>
      </c>
      <c r="BC606" s="10" t="str">
        <f aca="false" t="array" ref="BC606">IF(BB606="","",_xlfn.IFS(AND(BB606&gt;=0,BB606&lt;=2),"0 a 2",AND(BB606&gt;=2.5,BB606&lt;=4.5),"2,5 a 4,5",AND(BB606&gt;=5,BB606&lt;=7),"5 a 7",AND(BB606&gt;=7.5,BB606&lt;=9.5),"7,5 a 9,5",AND(BB606&gt;=10,BB606&lt;=12),"10 a 12",AND(BB606&gt;=12.5,BB606&lt;=14.5),"12,5 a 14,5",BB606=15,"15",AND(BB606&gt;=15.5,BB606&lt;=17.5),"15,5 a 17,5",AND(BB606&gt;=18,BB606&lt;=20),"18 a 20",AND(BB606&gt;=20.5,BB606&lt;=22.5),"20,5 a 22,5",AND(BB606&gt;=23,BB606&lt;=25),"23 a 25",TRUE(),"Fuera de rango"))</f>
        <v>Fuera de rango</v>
      </c>
      <c r="BD606" s="11" t="str">
        <f aca="false" t="array" ref="BD606">IF(BC606="","",_xlfn.IFS(BC606="0 a 2",1,BC606="2,5 a 4,5",2,BC606="5 a 7",3,BC606="7,5 a 9,5",4,BC606="10 a 12",5,BC606="12,5 a 14,5",6,BC606="15","NORMA",BC606="15,5 a 17,5",7,BC606="18 a 20",8,BC606="20,5 a 22,5",9,BC606="23 a 25",10,TRUE(),"Fuera de rango"))</f>
        <v>Fuera de rango</v>
      </c>
      <c r="BE606" s="9" t="n">
        <v>34</v>
      </c>
      <c r="BF606" s="10" t="str">
        <f aca="false">IF(BE606="","",IF(AND(BE606&gt;=-20,BE606&lt;=-10),"-20 a -10",IF(AND(BE606&gt;=-9.5,BE606&lt;=0.5),"-9,5 a 0,5",IF(AND(BE606&gt;=1,BE606&lt;=11),"1 a 11",IF(AND(BE606&gt;=11.5,BE606&lt;=20.5),"11,5 a 20,5",IF(BE606=21,"21",IF(AND(BE606&gt;=21.5,BE606&lt;=31.5),"21,5 a 31,5",IF(AND(BE606&gt;=32,BE606&lt;=42),"32 a 42","Fuera de rango"))))))))</f>
        <v>32 a 42</v>
      </c>
      <c r="BG606" s="11" t="n">
        <f aca="false">IF(BF606="","",IF(BF606="-20 a -10",1,IF(BF606="-9,5 a 0,5",2,IF(BF606="1 a 11",3,IF(BF606="11,5 a 20,5",4,IF(BF606="21","NORMA",IF(BF606="21,5 a 31,5",5,IF(BF606="32 a 42",6,""))))))))</f>
        <v>6</v>
      </c>
      <c r="BH606" s="9" t="n">
        <v>19</v>
      </c>
      <c r="BI606" s="10" t="str">
        <f aca="false">IF(BH606="","",IF(AND(BH606&gt;=-20,BH606&lt;=-15),"-20 a -15",IF(AND(BH606&gt;=-14.5,BH606&lt;=-9.5),"-14,5 a -9,5",IF(AND(BH606&gt;=-9,BH606&lt;=-4),"-9 a -4",IF(AND(BH606&gt;=-3.5,BH606&lt;=2.5),"-3,5 a 2,5",IF(AND(BH606&gt;=3,BH606&lt;=8),"3 a 8",IF(AND(BH606&gt;=8.5,BH606&lt;=14.5),"8,5 a 14,5",IF(BH606=15,"15",IF(AND(BH606&gt;=15.5,BH606&lt;=20.5),"15,5 a 20,5",IF(AND(BH606&gt;=21,BH606&lt;=26),"21 a 26","Fuera de rango"))))))))))</f>
        <v>15,5 a 20,5</v>
      </c>
      <c r="BJ606" s="11" t="n">
        <f aca="false">IF(BI606="","",IF(BI606="-20 a -15",1,IF(BI606="-14,5 a -9,5",2,IF(BI606="-9 a -4",3,IF(BI606="-3,5 a 2,5",4,IF(BI606="3 a 8",5,IF(BI606="8,5 a 14,5",6,IF(BI606="15","NORMA",IF(BI606="15,5 a 20,5",7,IF(BI606="21 a 26",8,IF(BI606="26,5 a 31,5",9,"")))))))))))</f>
        <v>7</v>
      </c>
      <c r="BK606" s="9" t="n">
        <v>26</v>
      </c>
      <c r="BL606" s="10" t="str">
        <f aca="false">IF(BK606="","",IF(AND(BK606&gt;=0,BK606&lt;=2),"0 - 2",IF(AND(BK606&gt;=2.5,BK606&lt;=4.5),"2,5 - 4,5",IF(AND(BK606&gt;=5,BK606&lt;=7),"5 - 7",IF(AND(BK606&gt;=7.5,BK606&lt;=9.5),"7,5 - 9,5",IF(AND(BK606&gt;=10,BK606&lt;=12),"10 - 12",IF(AND(BK606&gt;=12.5,BK606&lt;=13.5),"12,5 - 13,5",IF(BK606=14,"14",IF(AND(BK606&gt;=14.5,BK606&lt;=16.5),"14,5 - 16,5",IF(AND(BK606&gt;=17,BK606&lt;=19),"17 - 19",IF(AND(BK606&gt;=19.5,BK606&lt;=21.5),"19,5 - 21,5",IF(AND(BK606&gt;=22,BK606&lt;=24),"22 - 24",IF(AND(BK606&gt;=24.5,BK606&lt;=26.5),"24,5 - 26,5",IF(AND(BK606&gt;=27,BK606&lt;=29),"27 - 29",IF(AND(BK606&gt;=29.5,BK606&lt;=30),"29,5 - 30","Fuera de rango")))))))))))))))</f>
        <v>24,5 - 26,5</v>
      </c>
      <c r="BM606" s="11" t="n">
        <f aca="false">IF(BL606="","",IF(BL606="0 - 2",1,IF(BL606="2,5 - 4,5",2,IF(BL606="5 - 7",3,IF(BL606="7,5 - 9,5",4,IF(BL606="10 - 12",5,IF(BL606="12,5 - 13,5",6,IF(BL606="14","NORMA",IF(BL606="14,5 - 16,5",7,IF(BL606="17 - 19",8,IF(BL606="19,5 - 21,5",9,IF(BL606="22 - 24",10,IF(BL606="24,5 - 26,5",11,IF(BL606="27 - 29",12,IF(BL606="29,5 - 30",13,"")))))))))))))))</f>
        <v>11</v>
      </c>
      <c r="BN606" s="9" t="n">
        <v>28</v>
      </c>
      <c r="BO606" s="11" t="str">
        <f aca="false">IF(BN606="","",IF(AND(BN606&gt;=-20,BN606&lt;=-10),"-20 a -10",IF(AND(BN606&gt;=-9.5,BN606&lt;=0.5),"-9,5 a 0,5",IF(AND(BN606&gt;=1,BN606&lt;=11),"1 a 11",IF(AND(BN606&gt;=11.5,BN606&lt;=21.5),"11,5 a 21,5",IF(BN606=22,"22",IF(AND(BN606&gt;=22.5,BN606&lt;=32.5),"22,5 a 32,5",IF(AND(BN606&gt;=33,BN606&lt;=43),"33 a 43","Fuera de rango"))))))))</f>
        <v>22,5 a 32,5</v>
      </c>
      <c r="BP606" s="11" t="n">
        <f aca="false">IF(BO606="","",IF(BO606="-20 a -10",1,IF(BO606="-9,5 a 0,5",2,IF(BO606="1 a 11",3,IF(BO606="11,5 a 21,5",4,IF(BO606="22","NORMA",IF(BO606="22,5 a 32,5",5,IF(BO606="33 a 43",6,""))))))))</f>
        <v>5</v>
      </c>
      <c r="BQ606" s="9" t="n">
        <v>14</v>
      </c>
      <c r="BR606" s="10" t="str">
        <f aca="false">IF(BQ606="","",IF(AND(BQ606&gt;=-20,BQ606&lt;=-15),"-20 a -15",IF(AND(BQ606&gt;=-14.5,BQ606&lt;=-9.5),"-14,5 a -9,5",IF(AND(BQ606&gt;=-9,BQ606&lt;=-4),"-9 a -4",IF(AND(BQ606&gt;=-3.5,BQ606&lt;=2.5),"-3,5 a 2,5",IF(AND(BQ606&gt;=3,BQ606&lt;=8),"3 a 8",IF(AND(BQ606&gt;=8.5,BQ606&lt;=13.5),"8,5 a 13,5",IF(AND(BQ606&gt;=14,BQ606&lt;=17.5),"14 a 17,5",IF(BQ606=18,"18",IF(AND(BQ606&gt;=18.5,BQ606&lt;=23.5),"18,5 a 23,5",IF(AND(BQ606&gt;=24,BQ606&lt;=29),"24 a 29",IF(AND(BQ606&gt;=29.5,BQ606&lt;=34.5),"29,5 a 34,5",IF(AND(BQ606&gt;=35,BQ606&lt;=40),"35 a 40","Fuera de rango")))))))))))))</f>
        <v>14 a 17,5</v>
      </c>
      <c r="BS606" s="11" t="n">
        <f aca="false">IF(BR606="","",IF(BR606="-20 a -15",1,IF(BR606="-14,5 a -9,5",2,IF(BR606="-9 a -4",3,IF(BR606="-3,5 a 2,5",4,IF(BR606="3 a 8",5,IF(BR606="8,5 a 13,5",6,IF(BR606="14 a 17,5",7,IF(BR606="18","NORMA",IF(BR606="18,5 a 23,5",8,IF(BR606="24 a 29",9,IF(BR606="29,5 a 34,5",10,IF(BR606="35 a 40",11,"")))))))))))))</f>
        <v>7</v>
      </c>
      <c r="BT606" s="9" t="n">
        <v>0</v>
      </c>
      <c r="BU606" s="10" t="str">
        <f aca="false">IF(BT606="","",IF(AND(BT606&gt;=-20,BT606&lt;=-18),"-20 a -18",IF(AND(BT606&gt;=-17.5,BT606&lt;=-15.5),"-17,5 a -15,5",IF(AND(BT606&gt;=-15,BT606&lt;=-13),"-15 a -13",IF(AND(BT606&gt;=-12.5,BT606&lt;=-10.5),"-12,5 a -10,5",IF(AND(BT606&gt;=-10,BT606&lt;=-8),"-10 a -8",IF(AND(BT606&gt;=-7.5,BT606&lt;=-5.5),"-7,5 a -5,5",IF(AND(BT606&gt;=-5,BT606&lt;=-3),"-5 a -3",IF(AND(BT606&gt;=-2.5,BT606&lt;=-0.5),"-2,5 a -0,5",IF(BT606=0,"0",IF(AND(BT606&gt;=0.5,BT606&lt;=2.5),"0,5 a 2,5",IF(AND(BT606&gt;=3,BT606&lt;=5),"3 a 5",IF(AND(BT606&gt;=5.5,BT606&lt;=7.5),"5,5 a 7,5",IF(AND(BT606&gt;=8,BT606&lt;=10),"8 a 10",IF(AND(BT606&gt;=10.5,BT606&lt;=12.5),"10,5 a 12,5",IF(AND(BT606&gt;=13,BT606&lt;=15),"13 a 15",IF(AND(BT606&gt;=15.5,BT606&lt;=17.5),"15,5 a 17,5",IF(AND(BT606&gt;=18,BT606&lt;=20),"18 a 20","Fuera de rango"))))))))))))))))))</f>
        <v>0</v>
      </c>
      <c r="BV606" s="11" t="str">
        <f aca="false">IF(BT606="","",IF(BT606=0,"NORMA",IF(AND(BT606&gt;=-20,BT606&lt;=-18),2,IF(AND(BT606&gt;=-17.5,BT606&lt;=-15.5),2,IF(AND(BT606&gt;=-15,BT606&lt;=-13),3,IF(AND(BT606&gt;=-12.5,BT606&lt;=-10.5),4,IF(AND(BT606&gt;=-10,BT606&lt;=-8),5,IF(AND(BT606&gt;=-7.5,BT606&lt;=-5.5),6,IF(AND(BT606&gt;=-5,BT606&lt;=-3),7,IF(AND(BT606&gt;=-2.5,BT606&lt;=-0.5),8,IF(AND(BT606&gt;=0.5,BT606&lt;=2.5),9,IF(AND(BT606&gt;=3,BT606&lt;=5),10,IF(AND(BT606&gt;=5.5,BT606&lt;=7.5),11,IF(AND(BT606&gt;=8,BT606&lt;=10),12,IF(AND(BT606&gt;=10.5,BT606&lt;=12.5),13,IF(AND(BT606&gt;=13,BT606&lt;=15),14,IF(AND(BT606&gt;=15.5,BT606&lt;=17.5),15,IF(AND(BT606&gt;=18,BT606&lt;=20),16,"Fuera de rango"))))))))))))))))))</f>
        <v>NORMA</v>
      </c>
      <c r="BW606" s="9" t="n">
        <v>-9.75</v>
      </c>
      <c r="BX606" s="10" t="n">
        <f aca="false">18.5- (0.3*H606)</f>
        <v>9.5</v>
      </c>
      <c r="BY606" s="10" t="n">
        <f aca="false">(BW606)-(BX606)</f>
        <v>-19.25</v>
      </c>
      <c r="BZ606" s="10" t="str">
        <f aca="false">IF(BY606="","",IF(BY606&lt;-27.5,"De -30 a -28",IF(BY606&lt;-25,"De -27,5 a -25,5",IF(BY606&lt;-22.5,"De -25 a -23",IF(BY606&lt;-20,"De -22,5 a -20,5",IF(BY606&lt;-17.5,"De -20 a -18",IF(BY606&lt;-15,"De -17,5 a -15,5",IF(BY606&lt;-12.5,"De -15 a -13",IF(BY606&lt;-10,"De -12,5 a -10,5",IF(BY606&lt;-7.5,"De -10 a -8",IF(BY606&lt;-5,"De -7,5 a -5,5",IF(BY606&lt;-2.5,"De -5 a -3",IF(BY606&lt;0,"De -2,5 a -0,5",IF(BY606&lt;2.5,"De 0 a 2",IF(BY606&lt;5,"De 2,5 a 4,5",IF(BY606&lt;7.5,"De 5 a 7",IF(BY606&lt;10,"De 7,5 a 9,5",IF(BY606&lt;12.5,"De 10 a 12",IF(BY606&lt;15,"De 12,5 a 14,5",IF(BY606&lt;17.5,"De 15 a 17",IF(BY606&lt;20,"De 17,5 a 19,5",IF(BY606&lt;22.5,"De 20 a 22",IF(BY606&lt;25,"De 22,5 a 24,5",IF(BY606&lt;27.5,"De 25 a 27","De 27,5 a 30"))))))))))))))))))))))))</f>
        <v>De -20 a -18</v>
      </c>
      <c r="CA606" s="12" t="n">
        <f aca="false">IF(BY606="","",IF(BY606&lt;=-28,1,IF(BY606&lt;=-25.5,2,IF(BY606&lt;=-23,3,IF(BY606&lt;=-20.5,4,IF(BY606&lt;=-18,5,IF(BY606&lt;=-15.5,6,IF(BY606&lt;=-13,7,IF(BY606&lt;=-10.5,8,IF(BY606&lt;=-8,9,IF(BY606&lt;=-5.5,10,IF(BY606&lt;=-3,11,IF(BY606&lt;=-0.5,12,IF(BY606&lt;=2,13,IF(BY606&lt;=4.5,14,IF(BY606&lt;=7,15,IF(BY606&lt;=9.5,16,IF(BY606&lt;=12,17,IF(BY606&lt;=14.5,18,IF(BY606&lt;=17,19,IF(BY606&lt;=19.5,20,IF(BY606&lt;=22,21,IF(BY606&lt;=24.5,22,IF(BY606&lt;=27,23,IF(BY606&lt;=30,24,"Fuera de rango")))))))))))))))))))))))))</f>
        <v>5</v>
      </c>
      <c r="CB606" s="9" t="n">
        <v>-9.5</v>
      </c>
      <c r="CC606" s="10" t="n">
        <f aca="false">18.5- (0.3*H606)</f>
        <v>9.5</v>
      </c>
      <c r="CD606" s="10" t="n">
        <f aca="false">(CB606)-(CC606)</f>
        <v>-19</v>
      </c>
      <c r="CE606" s="10" t="str">
        <f aca="false">IF(CD606="","",IF(CD606&lt;-27.5,"De -30 a -28",IF(CD606&lt;-25,"De -27,5 a -25,5",IF(CD606&lt;-22.5,"De -25 a -23",IF(CD606&lt;-20,"De -22,5 a -20,5",IF(CD606&lt;-17.5,"De -20 a -18",IF(CD606&lt;-15,"De -17,5 a -15,5",IF(CD606&lt;-12.5,"De -15 a -13",IF(CD606&lt;-10,"De -12,5 a -10,5",IF(CD606&lt;-7.5,"De -10 a -8",IF(CD606&lt;-5,"De -7,5 a -5,5",IF(CD606&lt;-2.5,"De -5 a -3",IF(CD606&lt;0,"De -2,5 a -0,5",IF(CD606&lt;=2,"De 0 a 2",IF(CD606&lt;=4.5,"De 2,5 a 4,5",IF(CD606&lt;=7,"De 5 a 7",IF(CD606&lt;=9.5,"De 7,5 a 9,5",IF(CD606&lt;=12,"De 10 a 12",IF(CD606&lt;=14.5,"De 12,5 a 14,5",IF(CD606&lt;=17,"De 15 a 17",IF(CD606&lt;=19.5,"De 17,5 a 19,5",IF(CD606&lt;=22,"De 20 a 22",IF(CD606&lt;=24.5,"De 22,5 a 24,5",IF(CD606&lt;=27,"De 25 a 27","De 27,5 a 30"))))))))))))))))))))))))</f>
        <v>De -20 a -18</v>
      </c>
      <c r="CF606" s="12" t="n">
        <f aca="false">IF(CD606="","",IF(CD606&lt;-27.5,1,IF(CD606&lt;-25,2,IF(CD606&lt;-22.5,3,IF(CD606&lt;-20,4,IF(CD606&lt;-17.5,5,IF(CD606&lt;-15,6,IF(CD606&lt;-12.5,7,IF(CD606&lt;-10,8,IF(CD606&lt;-7.5,9,IF(CD606&lt;-5,10,IF(CD606&lt;-2.5,11,IF(CD606&lt;0,12,IF(CD606&lt;2.5,13,IF(CD606&lt;5,14,IF(CD606&lt;7.5,15,IF(CD606&lt;10,16,IF(CD606&lt;12.5,17,IF(CD606&lt;15,18,IF(CD606&lt;17.5,19,IF(CD606&lt;20,20,IF(CD606&lt;22.5,21,IF(CD606&lt;25,22,IF(CD606&lt;27.5,23,24))))))))))))))))))))))))</f>
        <v>5</v>
      </c>
      <c r="CG606" s="9" t="n">
        <v>-7.25</v>
      </c>
      <c r="CH606" s="10" t="str">
        <f aca="false">IF(CG606="","",IF(AND(CG606&gt;=-10,CG606&lt;=-9.5),"-10 a -9,5",IF(AND(CG606&gt;-9.5,CG606&lt;=-8.5),"-9 a -8,5",IF(AND(CG606&gt;-8.5,CG606&lt;=-7.5),"-8 a -7,5",IF(AND(CG606&gt;-7.5,CG606&lt;=-6.5),"-7 a -6,5",IF(AND(CG606&gt;-6.5,CG606&lt;=-5.5),"-6 a -5,5",IF(AND(CG606&gt;-5.5,CG606&lt;=-4.5),"-5 a -4,5",IF(AND(CG606&gt;-4.5,CG606&lt;=-3.5),"-4 a -3,5",IF(AND(CG606&gt;-3.5,CG606&lt;=-2.5),"-3 a -2,5",IF(CG606=-2.25,"-2,25",IF(AND(CG606&gt;-2.5,CG606&lt;=-1.5),"-2 a -1,5",IF(AND(CG606&gt;-1.5,CG606&lt;=-0.5),"-1 a -0,5",IF(AND(CG606&gt;-0.5,CG606&lt;=0.5),"0 a 0,5",IF(AND(CG606&gt;0.5,CG606&lt;=1.5),"1 a 1,5",IF(AND(CG606&gt;1.5,CG606&lt;=2.5),"2 a 2,5",IF(AND(CG606&gt;2.5,CG606&lt;=3.5),"3 a 3,5",IF(AND(CG606&gt;3.5,CG606&lt;=4.5),"4 a 4,5",IF(AND(CG606&gt;4.5,CG606&lt;=5.5),"5 a 5,5",IF(AND(CG606&gt;5.5,CG606&lt;=6.5),"6 a 6,5",IF(AND(CG606&gt;6.5,CG606&lt;=7.5),"7 a 7,5",IF(AND(CG606&gt;7.5,CG606&lt;=8.5),"8 a 8,5",IF(AND(CG606&gt;8.5,CG606&lt;=9.5),"9 a 9,5",IF(CG606&gt;=10,"10","Fuera de rango")))))))))))))))))))))))</f>
        <v>-7 a -6,5</v>
      </c>
      <c r="CI606" s="11" t="n">
        <f aca="false">IF(CG606="","",IF(CG606=-2.25,"NORMA",IF(CG606&lt;=-9.5,1,IF(CG606&lt;=-8.5,2,IF(CG606&lt;=-7.5,3,IF(CG606&lt;=-6.5,4,IF(CG606&lt;=-5.5,5,IF(CG606&lt;=-4.5,6,IF(CG606&lt;=-3.5,7,IF(CG606&lt;=-2.5,8,IF(CG606&lt;=-1.5,9,IF(CG606&lt;=-0.5,10,IF(CG606&lt;=0.5,11,IF(CG606&lt;=1.5,12,IF(CG606&lt;=2.5,13,IF(CG606&lt;=3.5,14,IF(CG606&lt;=4.5,15,IF(CG606&lt;=5.5,16,IF(CG606&lt;=6.5,17,IF(CG606&lt;=7.5,18,IF(CG606&lt;=8.5,19,IF(CG606&lt;=9.5,20,IF(CG606=10,21,"Fuera de rango")))))))))))))))))))))))</f>
        <v>4</v>
      </c>
      <c r="CJ606" s="9" t="n">
        <v>3.25</v>
      </c>
      <c r="CK606" s="10" t="str">
        <f aca="false">IF(CJ606="","",IF(AND(CJ606&gt;=-6,CJ606&lt;=-5.5),"-6 a -5,5",IF(AND(CJ606&gt;-5.5,CJ606&lt;=-4.5),"-5 a -4,5",IF(AND(CJ606&gt;-4.5,CJ606&lt;=-3.5),"-4 a -3,5",IF(AND(CJ606&gt;-3.5,CJ606&lt;=-2.5),"-3 a -2,5",IF(AND(CJ606&gt;-2.5,CJ606&lt;=-1.5),"-2 a -1,5",IF(AND(CJ606&gt;-1.5,CJ606&lt;=-0.5),"-1 a -0,5",IF(AND(CJ606&gt;-0.5,CJ606&lt;=0.5),"0 a 0,5",IF(AND(CJ606&gt;0.5,CJ606&lt;=1.5),"1 a 1,5",IF(AND(CJ606&gt;1.5,CJ606&lt;2.5),"2",IF(AND(CJ606&gt;=2.5,CJ606&lt;=3),"2,5 a 3",IF(AND(CJ606&gt;3,CJ606&lt;=4),"3,5 a 4",IF(AND(CJ606&gt;4,CJ606&lt;=5),"4,5 a 5",IF(AND(CJ606&gt;5,CJ606&lt;=6),"5,5 a 6",IF(AND(CJ606&gt;6,CJ606&lt;=7),"6,5 a 7",IF(AND(CJ606&gt;7,CJ606&lt;=8),"7,5 a 8",IF(AND(CJ606&gt;8,CJ606&lt;=9.5),"8,5 a 9,5",IF(CJ606=10,"10","Fuera de rango"))))))))))))))))))</f>
        <v>3,5 a 4</v>
      </c>
      <c r="CL606" s="11" t="n">
        <f aca="false">IF(CK606="","",IF(OR(CK606="-6 a -5,5",CK606="-6 - -5,5"),1,IF(OR(CK606="-5 a -4,5",CK606="-5 - -4,5"),2,IF(OR(CK606="-4 a -3,5",CK606="-4 - -3,5"),3,IF(OR(CK606="-3 a -2,5",CK606="-3 - -2,5"),4,IF(OR(CK606="-2 a -1,5",CK606="-2 - -1,5"),5,IF(OR(CK606="-1 a -0,5",CK606="-1 - -0,5"),6,IF(OR(CK606="0 a 0,5",CK606="0 - 0,5"),7,IF(OR(CK606="1 a 1,5",CK606="1 - 1,5"),8,IF(CK606="2","NORMA",IF(OR(CK606="2,5 a 3",CK606="2,5 - 3"),9,IF(OR(CK606="3,5 a 4",CK606="3,5 - 4"),10,IF(OR(CK606="4,5 a 5",CK606="4,5 - 5"),11,IF(OR(CK606="5,5 a 6",CK606="5,5 - 6"),12,IF(OR(CK606="6,5 a 7",CK606="6,5 - 7"),13,IF(OR(CK606="7,5 a 8",CK606="7,5 - 8"),14,IF(OR(CK606="8,5 a 9",CK606="8,5 - 9,5",CK606="9 a 9,5"),15,IF(CK606="10",15,IF(OR(CK606="0,5 a 1",CK606="0,5 - 1"),7,"Fuera de rango")))))))))))))))))))</f>
        <v>10</v>
      </c>
      <c r="CO606" s="10" t="str">
        <f aca="false">IF(CM606&gt;0,"EME"," ")</f>
        <v> </v>
      </c>
      <c r="CQ606" s="10" t="str">
        <f aca="false">IF(CP606&gt;0,"0", " ")</f>
        <v> </v>
      </c>
      <c r="CR606" s="10" t="str">
        <f aca="false">IF(CP606&gt;0,"EME"," ")</f>
        <v> </v>
      </c>
      <c r="CS606" s="9" t="n">
        <v>0</v>
      </c>
      <c r="CV606" s="9" t="n">
        <v>0</v>
      </c>
      <c r="CY606" s="9" t="n">
        <v>-6.75</v>
      </c>
      <c r="DB606" s="9" t="n">
        <v>-6</v>
      </c>
      <c r="DC606" s="11" t="str">
        <f aca="false">IF(DB606&lt;0,"2"," ")</f>
        <v>2</v>
      </c>
      <c r="DD606" s="11" t="str">
        <f aca="false">IF(DB606&lt;0,"MIO"," ")</f>
        <v>MIO</v>
      </c>
      <c r="DE606" s="9" t="n">
        <v>0</v>
      </c>
      <c r="DF606" s="10" t="str">
        <f aca="false">IF(DE606&lt;0,"3"," ")</f>
        <v> </v>
      </c>
      <c r="DG606" s="10" t="str">
        <f aca="false">IF(DE606&lt;0,"AST"," ")</f>
        <v> </v>
      </c>
      <c r="DH606" s="9" t="n">
        <v>0</v>
      </c>
      <c r="DI606" s="10" t="str">
        <f aca="false">IF(DH606&lt;0,"3"," ")</f>
        <v> </v>
      </c>
      <c r="DJ606" s="10" t="str">
        <f aca="false">IF(DH606&lt;0,"AST"," ")</f>
        <v> </v>
      </c>
      <c r="DK606" s="9" t="n">
        <v>0</v>
      </c>
      <c r="DL606" s="10" t="str">
        <f aca="false">IF(DK606&gt;0,"4"," ")</f>
        <v> </v>
      </c>
      <c r="DM606" s="10" t="str">
        <f aca="false">IF(DK606&gt;0,"PRE"," ")</f>
        <v> </v>
      </c>
      <c r="DN606" s="9" t="n">
        <v>0</v>
      </c>
      <c r="DO606" s="10" t="str">
        <f aca="false">IF(DN606&gt;0,"4"," ")</f>
        <v> </v>
      </c>
      <c r="DP606" s="10" t="str">
        <f aca="false">IF(DN606&gt;0,"PRE"," ")</f>
        <v> </v>
      </c>
      <c r="DS606" s="12" t="str">
        <f aca="false">CONCATENATE(CO606,CU606,DA606,DG606,DM606)</f>
        <v>   </v>
      </c>
      <c r="DT606" s="10" t="e">
        <f aca="false" t="array" ref="DT606">_xlfn.IFS(DS606="EME    ","0", DS606=" HIP   ","1", DS606="  MIO  ","2", DS606="   AST ","3", DS606="    PRE","4", DS606="EME   PRE","5", DS606=" HIP  PRE","6", DS606=" HIP AST ","7", DS606="  MIO PRE","8", DS606="  MIOAST ","9", DS606="   ASTPRE","10",DS606=" HIP ASTPRE","11", DS606="  MIOASTPRE","12", DS606="     ","0")</f>
        <v>#N/A</v>
      </c>
      <c r="DV606" s="1" t="e">
        <f aca="false" t="array" ref="DV606">_xlfn.IFS(DU606="SI","2", DU606="NO","1")</f>
        <v>#N/A</v>
      </c>
      <c r="DX606" s="11" t="str">
        <f aca="false">IF(DW606=0,"1","2")</f>
        <v>1</v>
      </c>
      <c r="DY606" s="11" t="str">
        <f aca="false" t="array" ref="DY606">_xlfn.IFS(DW606=0,"0", DW606=0.25, "1", DW606=0.5,"2", DW606=0.75,"3", DW606=1,"4",DW606=1.25,"5", DW606=1.5,"6", DW606=1.75,"7", DW606=2,"8")</f>
        <v>0</v>
      </c>
      <c r="EA606" s="11" t="str">
        <f aca="false">IF(DZ606=0,"1","2")</f>
        <v>1</v>
      </c>
      <c r="EB606" s="11" t="str">
        <f aca="false" t="array" ref="EB606">_xlfn.IFS(DZ606=0,"0", DZ606=0.25, "1", DZ606=0.5,"2", DZ606=0.75,"3", DZ606=1,"4",DZ606=1.25,"5", DZ606=1.5,"6", DZ606=1.75,"7", DZ606=2,"8")</f>
        <v>0</v>
      </c>
      <c r="ED606" s="10" t="str">
        <f aca="false">IF(EC606=0,"1","2")</f>
        <v>1</v>
      </c>
      <c r="EE606" s="11" t="str">
        <f aca="false" t="array" ref="EE606">_xlfn.IFS(EC606=0,"0", EC606=-0.25, "1", EC606=-0.5,"2", EC606=-0.75,"3", EC606=-1,"4",EC606=-1.25,"5", EC606=-1.5,"6", EC606=-1.75,"7", EC606=-2,"8", EC606=-2.25,"9",EC606=-2.5,"10", EC606=-2.75,"11", EC606=-3,"12", EC606=-3.25,"13", EC606=-3.5,"14", EC606=-3.75,"15",EC606=-4,"16")</f>
        <v>0</v>
      </c>
      <c r="EG606" s="10" t="str">
        <f aca="false">IF(EF606=0,"1","2")</f>
        <v>1</v>
      </c>
      <c r="EH606" s="11" t="str">
        <f aca="false" t="array" ref="EH606">_xlfn.IFS(EF606=0,"0", EF606=-0.25, "1", EF606=-0.5,"2", EF606=-0.75,"3", EF606=-1,"4",EF606=-1.25,"5", EF606=-1.5,"6", EF606=-1.75,"7", EF606=-2,"8", EF606=-2.25,"9",EF606=-2.5,"10", EF606=-2.75,"11", EF606=-3,"12", EF606=-3.25,"13", EF606=-3.5,"14", EF606=-3.75,"15",EF606=-4,"16")</f>
        <v>0</v>
      </c>
      <c r="EJ606" s="11" t="str">
        <f aca="false">IF(EI606=0,"1","2")</f>
        <v>1</v>
      </c>
      <c r="EK606" s="11" t="str">
        <f aca="false" t="array" ref="EK606">_xlfn.IFS(EI606=0,"0", EI606=-0.25, "1", EI606=-0.5,"2", EI606=-0.75,"3", EI606=-1,"4",EI606=-1.25,"5", EI606=-1.5,"6", EI606=-1.75,"7", EI606=-2,"8", EI606=-2.25,"9", EI606=-2.25,"9",EI606=-2.5,"10", EI606=-2.75,"11", EI606=-3,"12", EI606=-3.25,"13", EI606=-3.5,"14", EI606=-3.75,"15",EI606=-4,"16", EI606=0.25, "17", EI606=0.5, "18")</f>
        <v>0</v>
      </c>
      <c r="EM606" s="11" t="str">
        <f aca="false">IF(EL606=0,"1","2")</f>
        <v>1</v>
      </c>
      <c r="EN606" s="11" t="str">
        <f aca="false" t="array" ref="EN606">_xlfn.IFS(EL606=0.25,"17",EL606=0.5,"18", EL606=0,"0", EL606=-0.25, "1", EL606=-0.5,"2", EL606=-0.75,"3", EL606=-1,"4",EL606=-1.25,"5", EL606=-1.5,"6", EL606=-1.75,"7", EL606=-2,"8",EL606= -2.25,"9",EL606=-2.5,"10",EL606= -2.75,"11",EL606= -3,"12",EL606= -3.25,"13",EL606= -3.5,"14",EL606= -3.75,"15",EL606=-4,"16")</f>
        <v>0</v>
      </c>
      <c r="EP606" s="11" t="str">
        <f aca="false">IF(EO606=0,"1","2")</f>
        <v>1</v>
      </c>
      <c r="EQ606" s="11" t="str">
        <f aca="false" t="array" ref="EQ606">_xlfn.IFS(EO606=0,"0", EO606=0.25, "1", EO606=0.5,"2", EO606=0.75,"3", EO606=1,"4",EO606=1.25,"5", EO606=1.5,"6", EO606=1.75,"7", EO606=2,"8", EO606=2.25,"9", EO606=2.25,"9",EO606=2.5,"10", EO606=2.75,"11", EO606=3,"12", EO606=3.25,"13", EO606=3.5,"14", EO606=3.75,"15",EO606=4,"16", EO606=-0.25, "17", bq=-0.5, "18")</f>
        <v>0</v>
      </c>
      <c r="ES606" s="11" t="str">
        <f aca="false">IF(ER606=0,"1","2")</f>
        <v>1</v>
      </c>
      <c r="ET606" s="11" t="str">
        <f aca="false" t="array" ref="ET606">_xlfn.IFS(ER606=0,"0", ER606=0.25, "1", ER606=0.5,"2", ER606=0.75,"3", ER606=1,"4",ER606=1.25,"5", ER606=1.5,"6", ER606=1.75,"7", ER606=2,"8", ER606=2.25,"9", ER606=2.25,"9",ER606=2.5,"10", ER606=2.75,"11", ER606=3,"12", ER606=3.25,"13", ER606=3.5,"14", ER606=3.75,"15",ER606=4,"16", ER606=-0.25, "17", bq=-0.5, "18")</f>
        <v>0</v>
      </c>
      <c r="EV606" s="14" t="e">
        <f aca="false">VLOOKUP(EU606,LEYENDA!$G$2:$H$8,2,TRUE())</f>
        <v>#N/A</v>
      </c>
      <c r="EW606" s="14" t="e">
        <f aca="false" t="array" ref="EW606">_xlfn.IFS(EV606="0-5","1", EV606="6-12","2", EV606="13-18","3", EV606="19-24","4", EV606="25-36","5", EV606="37-48","6", EV606="49-60","7")</f>
        <v>#N/A</v>
      </c>
    </row>
    <row r="607" customFormat="false" ht="13.5" hidden="false" customHeight="false" outlineLevel="0" collapsed="false">
      <c r="A607" s="1" t="n">
        <v>239</v>
      </c>
      <c r="B607" s="2" t="n">
        <v>6</v>
      </c>
      <c r="C607" s="33" t="n">
        <v>42359</v>
      </c>
      <c r="E607" s="5" t="str">
        <f aca="false">VLOOKUP(A607,'286'!$A$3:$J$6279,10,FALSE())</f>
        <v>MARTÍN SÁNCHEZ, ESTHER</v>
      </c>
      <c r="F607" s="4" t="str">
        <f aca="false">VLOOKUP(A607,'286'!$A$3:$I$1768,3,FALSE())</f>
        <v>MARSANES</v>
      </c>
      <c r="G607" s="6" t="n">
        <f aca="false">VLOOKUP(A607,'286'!$A$3:$I$1768,4,FALSE())</f>
        <v>31166</v>
      </c>
      <c r="H607" s="7" t="n">
        <f aca="false">YEAR(C607)-YEAR(G607)</f>
        <v>30</v>
      </c>
      <c r="I607" s="1" t="str">
        <f aca="false">VLOOKUP(H607,LEYENDA!$C$2:$D$6,2,TRUE())</f>
        <v>25-40</v>
      </c>
      <c r="J607" s="5" t="str">
        <f aca="false">VLOOKUP(A607,'286'!$A$3:$I$1768,7,FALSE())</f>
        <v>M</v>
      </c>
      <c r="K607" s="8" t="n">
        <f aca="false">VLOOKUP(A607,'286'!$A$3:$I$1768,2,FALSE())</f>
        <v>0</v>
      </c>
      <c r="L607" s="4" t="str">
        <f aca="false">VLOOKUP(A607,'286'!$A$3:$I$1768,8,FALSE())</f>
        <v>D</v>
      </c>
      <c r="M607" s="4" t="str">
        <f aca="false">VLOOKUP(A607,'286'!$A$3:$I$1768,9,FALSE())</f>
        <v>I</v>
      </c>
      <c r="N607" s="8" t="str">
        <f aca="false">IF(R607=O607, "MISMA","CONTRARIA")</f>
        <v>CONTRARIA</v>
      </c>
      <c r="O607" s="8" t="str">
        <f aca="false" t="array" ref="O607">_xlfn.IFS(L607="D","1", L607="I","2")</f>
        <v>1</v>
      </c>
      <c r="P607" s="8" t="e">
        <f aca="false" t="array" ref="P607">_xlfn.IFS(K607="OD","1", K607="OI","2")</f>
        <v>#N/A</v>
      </c>
      <c r="Q607" s="1" t="str">
        <f aca="false" t="array" ref="Q607">_xlfn.IFS(J607="M","1", J607="H","2")</f>
        <v>1</v>
      </c>
      <c r="R607" s="8" t="str">
        <f aca="false" t="array" ref="R607">_xlfn.IFS(M607="D","1", M607="I","2")</f>
        <v>2</v>
      </c>
      <c r="S607" s="1" t="str">
        <f aca="false" t="array" ref="S607">_xlfn.IFS(N607="CONTRARIA", "1",N607= "MISMA","2")</f>
        <v>1</v>
      </c>
      <c r="T607" s="1" t="str">
        <f aca="false" t="array" ref="T607">_xlfn.IFS(I607="0-12","1", I607="13-24","2", I607="25-40","3", I607="41-60","4", I607="61-100","5")</f>
        <v>3</v>
      </c>
      <c r="U607" s="9" t="n">
        <v>-2</v>
      </c>
      <c r="V607" s="10" t="str">
        <f aca="false">IF(U607="","",IF(AND(U607&gt;=-9,U607&lt;=-6.5),"-9 a -6,5",IF(AND(U607&gt;=-6,U607&lt;=-3.5),"-6 a -3,5",IF(AND(U607&gt;=-3,U607&lt;=-1),"-3 a -1",IF(U607=-0.5,"-0,5",IF(AND(U607&gt;=0,U607&lt;=2.5),"0 a 2,5",IF(AND(U607&gt;=3,U607&lt;=5.5),"3 a 5,5",IF(AND(U607&gt;=6,U607&lt;=8.5),"6 a 8,5",IF(AND(U607&gt;=9,U607&lt;=20),"9 a 20","Fuera de rango")))))))))</f>
        <v>-3 a -1</v>
      </c>
      <c r="W607" s="11" t="n">
        <f aca="false">IF(V607="","",IF(V607="-9 a -6,5",2,IF(V607="-6 a -3,5",3,IF(V607="-3 a -1",4,IF(V607="-0,5","NORMA",IF(V607="0 a 2,5",5,IF(V607="3 a 5,5",6,IF(V607="6 a 8,5",7,IF(V607="9 a 20",8,"Fuera de rango")))))))))</f>
        <v>4</v>
      </c>
      <c r="X607" s="9" t="n">
        <v>18</v>
      </c>
      <c r="Y607" s="11" t="str">
        <f aca="false">IF(X607="","",IF(AND(X607&gt;=0,X607&lt;=4),"0 a 4",IF(AND(X607&gt;=4.5,X607&lt;=8.5),"4,5 a 8,5",IF(X607=9,"9",IF(AND(X607&gt;=9.5,X607&lt;=13),"9,5 a 13",IF(AND(X607&gt;=13.5,X607&lt;=20),"13,5 a 20",IF(AND(X607&gt;=20.5,X607&lt;=35),"20,5 a 35","Fuera de rango")))))))</f>
        <v>13,5 a 20</v>
      </c>
      <c r="Z607" s="11" t="n">
        <f aca="false">IF(Y607="","",IF(Y607="0 a 4",1,IF(Y607="4,5 a 8,5",2,IF(Y607="9","NORMA",IF(Y607="9,5 a 13",3,IF(Y607="13,5 a 20",4,IF(Y607="20,5 a 35",5,"Fuera de rango")))))))</f>
        <v>4</v>
      </c>
      <c r="AA607" s="9" t="n">
        <v>26</v>
      </c>
      <c r="AB607" s="10" t="str">
        <f aca="false">IF(AA607="","",IF(AND(AA607&gt;=0,AA607&lt;=9),"0 a 9",IF(AND(AA607&gt;=9.5,AA607&lt;=18.5),"9,5 a 18,5",IF(AA607=19,"19",IF(AND(AA607&gt;=19.5,AA607&lt;=28),"19,5 a 28",IF(AND(AA607&gt;=28.5,AA607&lt;=40),"28,5 a 40","Fuera de rango"))))))</f>
        <v>19,5 a 28</v>
      </c>
      <c r="AC607" s="11" t="n">
        <f aca="false" t="array" ref="AC607">_xlfn.IFS(AB607="","",AB607="0 a 9",1,AB607="9,5 a 18,5",2,AB607="19","NORMA",AB607="19,5 a 28",3,AB607="28,5 a 40",4,TRUE(),"Fuera de rango")</f>
        <v>3</v>
      </c>
      <c r="AD607" s="9" t="n">
        <v>14</v>
      </c>
      <c r="AE607" s="10" t="str">
        <f aca="false">IF(AD607="","",IF(AND(AD607&gt;=-10,AD607&lt;=0),"De -10 a 0",IF(AND(AD607&gt;=0.5,AD607&lt;=9.5),"0,5 a 9,5",IF(AD607=10,"10",IF(AND(AD607&gt;=10.5,AD607&lt;=20),"10,5 a 20",IF(AND(AD607&gt;=20.5,AD607&lt;=40),"20,5 a 40","Fuera de rango"))))))</f>
        <v>10,5 a 20</v>
      </c>
      <c r="AF607" s="12" t="n">
        <f aca="false">IF(AD607="","",IF(AND(AD607&gt;=-10,AD607&lt;=0),1,IF(AND(AD607&gt;=0.5,AD607&lt;=9.5),2,IF(AD607=10,"NORMA",IF(AND(AD607&gt;=10.5,AD607&lt;=20),3,IF(AND(AD607&gt;=20.5,AD607&lt;=40),4,""))))))</f>
        <v>3</v>
      </c>
      <c r="AG607" s="9" t="n">
        <v>15</v>
      </c>
      <c r="AH607" s="10" t="str">
        <f aca="false">IF(AG607="","",IF(AND(AG607&gt;=0,AG607&lt;=4),"0 a 4",IF(AND(AG607&gt;=4.5,AG607&lt;=8.5),"4,5 a 8,5",IF(AG607=9,"9",IF(AND(AG607&gt;=9.5,AG607&lt;=13),"9,5 a 13",IF(AND(AG607&gt;=13.5,AG607&lt;=25),"13,5 a 25","Fuera de rango"))))))</f>
        <v>13,5 a 25</v>
      </c>
      <c r="AI607" s="10" t="n">
        <f aca="false">IF(AH607="","",IF(AH607="0 a 4",1,IF(AH607="4,5 a 8,5",2,IF(AH607="9","NORMA",IF(AH607="9,5 a 13",3,IF(AH607="13,5 a 25",4,""))))))</f>
        <v>4</v>
      </c>
      <c r="AJ607" s="9" t="n">
        <v>10</v>
      </c>
      <c r="AK607" s="10" t="str">
        <f aca="false">IF(AJ607="","",IF(AND(AJ607&gt;=-15,AJ607&lt;=-10.5),"-15 a -10,5",IF(AND(AJ607&gt;=-10,AJ607&lt;=-4),"-10 a -4",IF(AND(AJ607&gt;=-4.5,AJ607&lt;=0),"-4,5 a 0",IF(AND(AJ607&gt;=0.5,AJ607&lt;=4.5),"0,5 a 4,5",IF(AJ607=5,"5",IF(AND(AJ607&gt;=5.5,AJ607&lt;=10),"5,5 a 10",IF(AND(AJ607&gt;=10.5,AJ607&lt;=20),"10,5 a 20","Fuera de rango"))))))))</f>
        <v>5,5 a 10</v>
      </c>
      <c r="AL607" s="11" t="n">
        <f aca="false">IF(AK607="","",IF(AK607="-15 a -10,5",1,IF(AK607="-10 a -4",2,IF(AK607="-4,5 a 0",3,IF(AK607="0,5 a 4,5",4,IF(AK607="5","NORMA",IF(AK607="5,5 a 10",5,IF(AK607="10,5 a 20",6,"Error"))))))))</f>
        <v>5</v>
      </c>
      <c r="AM607" s="9" t="n">
        <v>1.5</v>
      </c>
      <c r="AN607" s="10" t="str">
        <f aca="false">IF(AM607="","",IF(AND(AM607&gt;=-7.5,AM607&lt;=-5.5),"-7,5 a -5,5",IF(AND(AM607&gt;=-5,AM607&lt;=-3),"-5 a -3",IF(AND(AM607&gt;=-2.5,AM607&lt;=-0.5),"-2,5 a -0,5",IF(AM607=0,"0,00",IF(AND(AM607&gt;=0.5,AM607&lt;=2.5),"0,5 a 2,5",IF(AND(AM607&gt;=3,AM607&lt;=5),"3 a 5",IF(AND(AM607&gt;=5.5,AM607&lt;=7.5),"5,5 a 7,5",IF(AND(AM607&gt;=8,AM607&lt;=10),"8 a 10","Fuera de rango")))))))))</f>
        <v>0,5 a 2,5</v>
      </c>
      <c r="AO607" s="11" t="n">
        <f aca="false">IF(AN607="","",IF(AN607="-7,5 a -5,5",1,IF(AN607="-5 a -3",2,IF(AN607="-2,5 a -0,5",3,IF(AN607="0,00","NORMA",IF(AN607="0,5 a 2,5",4,IF(AN607="3 a 5",5,IF(AN607="5,5 a 7,5",6,IF(AN607="8 a 10",7,"Error")))))))))</f>
        <v>4</v>
      </c>
      <c r="AP607" s="9" t="n">
        <v>-5</v>
      </c>
      <c r="AQ607" s="10" t="str">
        <f aca="false">IF(AP607="","",IF(AND(AP607&gt;=-20,AP607&lt;=-9.5),"-20 a -9,5",IF(AND(AP607&gt;=-9,AP607&lt;=-6.5),"-9 a -6,5",IF(AP607=-6,"-6",IF(AND(AP607&gt;=-5.5,AP607&lt;=-3),"-5,5 a -3",IF(AND(AP607&gt;=-2.5,AP607&lt;=0),"-2,5 a 0",IF(AND(AP607&gt;=0.5,AP607&lt;=3),"0,5 a 3",IF(AND(AP607&gt;=3.5,AP607&lt;=6),"3,5 a 6",IF(AND(AP607&gt;=6.5,AP607&lt;=9),"6,5 a 9",IF(AND(AP607&gt;=9.5,AP607&lt;=20),"9,5 a 20","Fuera de rango"))))))))))</f>
        <v>-5,5 a -3</v>
      </c>
      <c r="AR607" s="11" t="n">
        <f aca="false">IF(AQ607="","",IF(AQ607="-20 a -9,5",1,IF(AQ607="-9 a -6,5",2,IF(AQ607="-6","NORMA",IF(AQ607="-5,5 a -3",3,IF(AQ607="-2,5 a 0",4,IF(AQ607="0,5 a 3",5,IF(AQ607="3,5 a 6",6,IF(AQ607="6,5 a 9",7,IF(AQ607="9,5 a 20",8,""))))))))))</f>
        <v>3</v>
      </c>
      <c r="AS607" s="9" t="n">
        <v>3</v>
      </c>
      <c r="AT607" s="10" t="str">
        <f aca="false">IF(AS607="","",IF(AND(AS607&gt;=-16,AS607&lt;=-14),"-16 a -14",IF(AND(AS607&gt;=-13.5,AS607&lt;=-11.5),"-13,5 a -11,5",IF(AND(AS607&gt;=-11,AS607&lt;=-9),"-11 a -9",IF(AND(AS607&gt;=-8.5,AS607&lt;=-6.5),"-8,5 a -6,5",IF(AND(AS607&gt;=-6,AS607&lt;=-4),"-6 a -4",IF(AND(AS607&gt;=-3.5,AS607&lt;=-1.5),"-3,5 a -1,5",IF(AND(AS607&gt;=-1,AS607&lt;=1),"-1 a 1",IF(AND(AS607&gt;=1.5,AS607&lt;=3.5),"1,5 a 3,5",IF(AND(AS607&gt;=4,AS607&lt;=6),"4 a 6",IF(AND(AS607&gt;=6.5,AS607&lt;=8.5),"6,5 a 8,5",IF(AND(AS607&gt;=9,AS607&lt;=11),"9 a 11",IF(AND(AS607&gt;=11.5,AS607&lt;=13.5),"11,5 a 13,5",IF(AND(AS607&gt;=14,AS607&lt;=16),"14 a 16",IF(AND(AS607&gt;=16.5,AS607&lt;=18.5),"16,5 a 18,5",IF(AND(AS607&gt;=19,AS607&lt;=21),"19 a 21","Fuera de rango"))))))))))))))))</f>
        <v>1,5 a 3,5</v>
      </c>
      <c r="AU607" s="11" t="n">
        <f aca="false" t="array" ref="AU607">IF(AT607="","",_xlfn.IFS(AT607="-16 a -14",1,AT607="-13,5 a -11,5",2,AT607="-11 a -9",3,AT607="-8,5 a -6,5",4,AT607="-6 a -4",5,AT607="-3,5 a -1,5",6,AT607="-1 a 1",7,AT607="1,5 a 3,5",8,AT607="4 a 6","NORMA",AT607="6,5 a 8,5",9,AT607="9 a 11",10,AT607="11,5 a 13,5",11,AT607="14 a 16",12,AT607="16,5 a 18,5",13,AT607="19 a 21",14,TRUE(),""))</f>
        <v>8</v>
      </c>
      <c r="AV607" s="9" t="n">
        <v>1</v>
      </c>
      <c r="AW607" s="10" t="str">
        <f aca="false">IF(AV607="","",IF(AND(AV607&gt;=-1,AV607&lt;=-0.5),"-1 a -0,5",IF(AND(AV607&gt;-0.5,AV607&lt;=0),"De -0,5 a 0",IF(AND(AV607&gt;=0.25,AV607&lt;=0.75),"0,25 a 0,75",IF(AND(AV607&gt;=1,AV607&lt;=1.5),"1 a 1,5",IF(AND(AV607&gt;=1.75,AV607&lt;=2.25),"1,75 a 2,25",IF(AND(AV607&gt;=2.5,AV607&lt;=3),"2,5 a 3",IF(AND(AV607&gt;=3.25,AV607&lt;=3.75),"3,25 a 3,75","Fuera de rango"))))))))</f>
        <v>1 a 1,5</v>
      </c>
      <c r="AX607" s="10" t="n">
        <f aca="false">IF(AW607="","",IF(OR(AW607="-1 a -0,5",AW607="-1 a -0.5"),1,IF(OR(AW607="De -0,5 a 0",AW607="-0,5 a 0",AW607="De -0.5 a 0"),2,IF(OR(AW607="0,25 a 0,75",AW607="0.25 a 0.75"),"NORMA",IF(OR(AW607="1 a 1,5",AW607="1 a 1.5"),3,IF(OR(AW607="1,75 a 2,25",AW607="1.75 a 2.25"),4,IF(OR(AW607="2,5 a 3",AW607="2.5 a 3"),5,IF(OR(AW607="3,25 a 3,75",AW607="3.25 a 3.75"),6,""))))))))</f>
        <v>3</v>
      </c>
      <c r="AY607" s="9" t="n">
        <v>-8</v>
      </c>
      <c r="AZ607" s="10" t="str">
        <f aca="false">IF(AY607="","",IF(AND(AY607&gt;=-20,AY607&lt;=-9.5),"-20 a -9,5",IF(AND(AY607&gt;=-9,AY607&lt;=-6.5),"-9 a -6,5",IF(AY607=-6,"-6",IF(AND(AY607&gt;=-5.5,AY607&lt;=-3),"-5,5 a -3",IF(AND(AY607&gt;=-2.5,AY607&lt;=0),"-2,5 a 0",IF(AND(AY607&gt;=0.5,AY607&lt;=3),"0,5 a 3",IF(AND(AY607&gt;=3.5,AY607&lt;=6),"3,5 a 6","Fuera de rango"))))))))</f>
        <v>-9 a -6,5</v>
      </c>
      <c r="BA607" s="11" t="n">
        <f aca="false">IF(AZ607="","",IF(AZ607="-20 a -9,5",1,IF(AZ607="-9 a -6,5",2,IF(AZ607="-6","NORMA",IF(AZ607="-5,5 a -3",3,IF(AZ607="-2,5 a 0",4,IF(AZ607="0,5 a 3",5,IF(AZ607="3,5 a 6",6,""))))))))</f>
        <v>2</v>
      </c>
      <c r="BB607" s="9" t="n">
        <v>30</v>
      </c>
      <c r="BC607" s="10" t="str">
        <f aca="false" t="array" ref="BC607">IF(BB607="","",_xlfn.IFS(AND(BB607&gt;=0,BB607&lt;=2),"0 a 2",AND(BB607&gt;=2.5,BB607&lt;=4.5),"2,5 a 4,5",AND(BB607&gt;=5,BB607&lt;=7),"5 a 7",AND(BB607&gt;=7.5,BB607&lt;=9.5),"7,5 a 9,5",AND(BB607&gt;=10,BB607&lt;=12),"10 a 12",AND(BB607&gt;=12.5,BB607&lt;=14.5),"12,5 a 14,5",BB607=15,"15",AND(BB607&gt;=15.5,BB607&lt;=17.5),"15,5 a 17,5",AND(BB607&gt;=18,BB607&lt;=20),"18 a 20",AND(BB607&gt;=20.5,BB607&lt;=22.5),"20,5 a 22,5",AND(BB607&gt;=23,BB607&lt;=25),"23 a 25",TRUE(),"Fuera de rango"))</f>
        <v>Fuera de rango</v>
      </c>
      <c r="BD607" s="11" t="str">
        <f aca="false" t="array" ref="BD607">IF(BC607="","",_xlfn.IFS(BC607="0 a 2",1,BC607="2,5 a 4,5",2,BC607="5 a 7",3,BC607="7,5 a 9,5",4,BC607="10 a 12",5,BC607="12,5 a 14,5",6,BC607="15","NORMA",BC607="15,5 a 17,5",7,BC607="18 a 20",8,BC607="20,5 a 22,5",9,BC607="23 a 25",10,TRUE(),"Fuera de rango"))</f>
        <v>Fuera de rango</v>
      </c>
      <c r="BE607" s="9" t="n">
        <v>33</v>
      </c>
      <c r="BF607" s="10" t="str">
        <f aca="false">IF(BE607="","",IF(AND(BE607&gt;=-20,BE607&lt;=-10),"-20 a -10",IF(AND(BE607&gt;=-9.5,BE607&lt;=0.5),"-9,5 a 0,5",IF(AND(BE607&gt;=1,BE607&lt;=11),"1 a 11",IF(AND(BE607&gt;=11.5,BE607&lt;=20.5),"11,5 a 20,5",IF(BE607=21,"21",IF(AND(BE607&gt;=21.5,BE607&lt;=31.5),"21,5 a 31,5",IF(AND(BE607&gt;=32,BE607&lt;=42),"32 a 42","Fuera de rango"))))))))</f>
        <v>32 a 42</v>
      </c>
      <c r="BG607" s="11" t="n">
        <f aca="false">IF(BF607="","",IF(BF607="-20 a -10",1,IF(BF607="-9,5 a 0,5",2,IF(BF607="1 a 11",3,IF(BF607="11,5 a 20,5",4,IF(BF607="21","NORMA",IF(BF607="21,5 a 31,5",5,IF(BF607="32 a 42",6,""))))))))</f>
        <v>6</v>
      </c>
      <c r="BH607" s="9" t="n">
        <v>20</v>
      </c>
      <c r="BI607" s="10" t="str">
        <f aca="false">IF(BH607="","",IF(AND(BH607&gt;=-20,BH607&lt;=-15),"-20 a -15",IF(AND(BH607&gt;=-14.5,BH607&lt;=-9.5),"-14,5 a -9,5",IF(AND(BH607&gt;=-9,BH607&lt;=-4),"-9 a -4",IF(AND(BH607&gt;=-3.5,BH607&lt;=2.5),"-3,5 a 2,5",IF(AND(BH607&gt;=3,BH607&lt;=8),"3 a 8",IF(AND(BH607&gt;=8.5,BH607&lt;=14.5),"8,5 a 14,5",IF(BH607=15,"15",IF(AND(BH607&gt;=15.5,BH607&lt;=20.5),"15,5 a 20,5",IF(AND(BH607&gt;=21,BH607&lt;=26),"21 a 26","Fuera de rango"))))))))))</f>
        <v>15,5 a 20,5</v>
      </c>
      <c r="BJ607" s="11" t="n">
        <f aca="false">IF(BI607="","",IF(BI607="-20 a -15",1,IF(BI607="-14,5 a -9,5",2,IF(BI607="-9 a -4",3,IF(BI607="-3,5 a 2,5",4,IF(BI607="3 a 8",5,IF(BI607="8,5 a 14,5",6,IF(BI607="15","NORMA",IF(BI607="15,5 a 20,5",7,IF(BI607="21 a 26",8,IF(BI607="26,5 a 31,5",9,"")))))))))))</f>
        <v>7</v>
      </c>
      <c r="BK607" s="9" t="n">
        <v>20</v>
      </c>
      <c r="BL607" s="10" t="str">
        <f aca="false">IF(BK607="","",IF(AND(BK607&gt;=0,BK607&lt;=2),"0 - 2",IF(AND(BK607&gt;=2.5,BK607&lt;=4.5),"2,5 - 4,5",IF(AND(BK607&gt;=5,BK607&lt;=7),"5 - 7",IF(AND(BK607&gt;=7.5,BK607&lt;=9.5),"7,5 - 9,5",IF(AND(BK607&gt;=10,BK607&lt;=12),"10 - 12",IF(AND(BK607&gt;=12.5,BK607&lt;=13.5),"12,5 - 13,5",IF(BK607=14,"14",IF(AND(BK607&gt;=14.5,BK607&lt;=16.5),"14,5 - 16,5",IF(AND(BK607&gt;=17,BK607&lt;=19),"17 - 19",IF(AND(BK607&gt;=19.5,BK607&lt;=21.5),"19,5 - 21,5",IF(AND(BK607&gt;=22,BK607&lt;=24),"22 - 24",IF(AND(BK607&gt;=24.5,BK607&lt;=26.5),"24,5 - 26,5",IF(AND(BK607&gt;=27,BK607&lt;=29),"27 - 29",IF(AND(BK607&gt;=29.5,BK607&lt;=30),"29,5 - 30","Fuera de rango")))))))))))))))</f>
        <v>19,5 - 21,5</v>
      </c>
      <c r="BM607" s="11" t="n">
        <f aca="false">IF(BL607="","",IF(BL607="0 - 2",1,IF(BL607="2,5 - 4,5",2,IF(BL607="5 - 7",3,IF(BL607="7,5 - 9,5",4,IF(BL607="10 - 12",5,IF(BL607="12,5 - 13,5",6,IF(BL607="14","NORMA",IF(BL607="14,5 - 16,5",7,IF(BL607="17 - 19",8,IF(BL607="19,5 - 21,5",9,IF(BL607="22 - 24",10,IF(BL607="24,5 - 26,5",11,IF(BL607="27 - 29",12,IF(BL607="29,5 - 30",13,"")))))))))))))))</f>
        <v>9</v>
      </c>
      <c r="BN607" s="9" t="n">
        <v>28</v>
      </c>
      <c r="BO607" s="11" t="str">
        <f aca="false">IF(BN607="","",IF(AND(BN607&gt;=-20,BN607&lt;=-10),"-20 a -10",IF(AND(BN607&gt;=-9.5,BN607&lt;=0.5),"-9,5 a 0,5",IF(AND(BN607&gt;=1,BN607&lt;=11),"1 a 11",IF(AND(BN607&gt;=11.5,BN607&lt;=21.5),"11,5 a 21,5",IF(BN607=22,"22",IF(AND(BN607&gt;=22.5,BN607&lt;=32.5),"22,5 a 32,5",IF(AND(BN607&gt;=33,BN607&lt;=43),"33 a 43","Fuera de rango"))))))))</f>
        <v>22,5 a 32,5</v>
      </c>
      <c r="BP607" s="11" t="n">
        <f aca="false">IF(BO607="","",IF(BO607="-20 a -10",1,IF(BO607="-9,5 a 0,5",2,IF(BO607="1 a 11",3,IF(BO607="11,5 a 21,5",4,IF(BO607="22","NORMA",IF(BO607="22,5 a 32,5",5,IF(BO607="33 a 43",6,""))))))))</f>
        <v>5</v>
      </c>
      <c r="BQ607" s="9" t="n">
        <v>15</v>
      </c>
      <c r="BR607" s="10" t="str">
        <f aca="false">IF(BQ607="","",IF(AND(BQ607&gt;=-20,BQ607&lt;=-15),"-20 a -15",IF(AND(BQ607&gt;=-14.5,BQ607&lt;=-9.5),"-14,5 a -9,5",IF(AND(BQ607&gt;=-9,BQ607&lt;=-4),"-9 a -4",IF(AND(BQ607&gt;=-3.5,BQ607&lt;=2.5),"-3,5 a 2,5",IF(AND(BQ607&gt;=3,BQ607&lt;=8),"3 a 8",IF(AND(BQ607&gt;=8.5,BQ607&lt;=13.5),"8,5 a 13,5",IF(AND(BQ607&gt;=14,BQ607&lt;=17.5),"14 a 17,5",IF(BQ607=18,"18",IF(AND(BQ607&gt;=18.5,BQ607&lt;=23.5),"18,5 a 23,5",IF(AND(BQ607&gt;=24,BQ607&lt;=29),"24 a 29",IF(AND(BQ607&gt;=29.5,BQ607&lt;=34.5),"29,5 a 34,5",IF(AND(BQ607&gt;=35,BQ607&lt;=40),"35 a 40","Fuera de rango")))))))))))))</f>
        <v>14 a 17,5</v>
      </c>
      <c r="BS607" s="11" t="n">
        <f aca="false">IF(BR607="","",IF(BR607="-20 a -15",1,IF(BR607="-14,5 a -9,5",2,IF(BR607="-9 a -4",3,IF(BR607="-3,5 a 2,5",4,IF(BR607="3 a 8",5,IF(BR607="8,5 a 13,5",6,IF(BR607="14 a 17,5",7,IF(BR607="18","NORMA",IF(BR607="18,5 a 23,5",8,IF(BR607="24 a 29",9,IF(BR607="29,5 a 34,5",10,IF(BR607="35 a 40",11,"")))))))))))))</f>
        <v>7</v>
      </c>
      <c r="BT607" s="9" t="n">
        <v>0</v>
      </c>
      <c r="BU607" s="10" t="str">
        <f aca="false">IF(BT607="","",IF(AND(BT607&gt;=-20,BT607&lt;=-18),"-20 a -18",IF(AND(BT607&gt;=-17.5,BT607&lt;=-15.5),"-17,5 a -15,5",IF(AND(BT607&gt;=-15,BT607&lt;=-13),"-15 a -13",IF(AND(BT607&gt;=-12.5,BT607&lt;=-10.5),"-12,5 a -10,5",IF(AND(BT607&gt;=-10,BT607&lt;=-8),"-10 a -8",IF(AND(BT607&gt;=-7.5,BT607&lt;=-5.5),"-7,5 a -5,5",IF(AND(BT607&gt;=-5,BT607&lt;=-3),"-5 a -3",IF(AND(BT607&gt;=-2.5,BT607&lt;=-0.5),"-2,5 a -0,5",IF(BT607=0,"0",IF(AND(BT607&gt;=0.5,BT607&lt;=2.5),"0,5 a 2,5",IF(AND(BT607&gt;=3,BT607&lt;=5),"3 a 5",IF(AND(BT607&gt;=5.5,BT607&lt;=7.5),"5,5 a 7,5",IF(AND(BT607&gt;=8,BT607&lt;=10),"8 a 10",IF(AND(BT607&gt;=10.5,BT607&lt;=12.5),"10,5 a 12,5",IF(AND(BT607&gt;=13,BT607&lt;=15),"13 a 15",IF(AND(BT607&gt;=15.5,BT607&lt;=17.5),"15,5 a 17,5",IF(AND(BT607&gt;=18,BT607&lt;=20),"18 a 20","Fuera de rango"))))))))))))))))))</f>
        <v>0</v>
      </c>
      <c r="BV607" s="11" t="str">
        <f aca="false">IF(BT607="","",IF(BT607=0,"NORMA",IF(AND(BT607&gt;=-20,BT607&lt;=-18),2,IF(AND(BT607&gt;=-17.5,BT607&lt;=-15.5),2,IF(AND(BT607&gt;=-15,BT607&lt;=-13),3,IF(AND(BT607&gt;=-12.5,BT607&lt;=-10.5),4,IF(AND(BT607&gt;=-10,BT607&lt;=-8),5,IF(AND(BT607&gt;=-7.5,BT607&lt;=-5.5),6,IF(AND(BT607&gt;=-5,BT607&lt;=-3),7,IF(AND(BT607&gt;=-2.5,BT607&lt;=-0.5),8,IF(AND(BT607&gt;=0.5,BT607&lt;=2.5),9,IF(AND(BT607&gt;=3,BT607&lt;=5),10,IF(AND(BT607&gt;=5.5,BT607&lt;=7.5),11,IF(AND(BT607&gt;=8,BT607&lt;=10),12,IF(AND(BT607&gt;=10.5,BT607&lt;=12.5),13,IF(AND(BT607&gt;=13,BT607&lt;=15),14,IF(AND(BT607&gt;=15.5,BT607&lt;=17.5),15,IF(AND(BT607&gt;=18,BT607&lt;=20),16,"Fuera de rango"))))))))))))))))))</f>
        <v>NORMA</v>
      </c>
      <c r="BW607" s="9" t="n">
        <v>-8.75</v>
      </c>
      <c r="BX607" s="10" t="n">
        <f aca="false">18.5- (0.3*H607)</f>
        <v>9.5</v>
      </c>
      <c r="BY607" s="10" t="n">
        <f aca="false">(BW607)-(BX607)</f>
        <v>-18.25</v>
      </c>
      <c r="BZ607" s="10" t="str">
        <f aca="false">IF(BY607="","",IF(BY607&lt;-27.5,"De -30 a -28",IF(BY607&lt;-25,"De -27,5 a -25,5",IF(BY607&lt;-22.5,"De -25 a -23",IF(BY607&lt;-20,"De -22,5 a -20,5",IF(BY607&lt;-17.5,"De -20 a -18",IF(BY607&lt;-15,"De -17,5 a -15,5",IF(BY607&lt;-12.5,"De -15 a -13",IF(BY607&lt;-10,"De -12,5 a -10,5",IF(BY607&lt;-7.5,"De -10 a -8",IF(BY607&lt;-5,"De -7,5 a -5,5",IF(BY607&lt;-2.5,"De -5 a -3",IF(BY607&lt;0,"De -2,5 a -0,5",IF(BY607&lt;2.5,"De 0 a 2",IF(BY607&lt;5,"De 2,5 a 4,5",IF(BY607&lt;7.5,"De 5 a 7",IF(BY607&lt;10,"De 7,5 a 9,5",IF(BY607&lt;12.5,"De 10 a 12",IF(BY607&lt;15,"De 12,5 a 14,5",IF(BY607&lt;17.5,"De 15 a 17",IF(BY607&lt;20,"De 17,5 a 19,5",IF(BY607&lt;22.5,"De 20 a 22",IF(BY607&lt;25,"De 22,5 a 24,5",IF(BY607&lt;27.5,"De 25 a 27","De 27,5 a 30"))))))))))))))))))))))))</f>
        <v>De -20 a -18</v>
      </c>
      <c r="CA607" s="12" t="n">
        <f aca="false">IF(BY607="","",IF(BY607&lt;=-28,1,IF(BY607&lt;=-25.5,2,IF(BY607&lt;=-23,3,IF(BY607&lt;=-20.5,4,IF(BY607&lt;=-18,5,IF(BY607&lt;=-15.5,6,IF(BY607&lt;=-13,7,IF(BY607&lt;=-10.5,8,IF(BY607&lt;=-8,9,IF(BY607&lt;=-5.5,10,IF(BY607&lt;=-3,11,IF(BY607&lt;=-0.5,12,IF(BY607&lt;=2,13,IF(BY607&lt;=4.5,14,IF(BY607&lt;=7,15,IF(BY607&lt;=9.5,16,IF(BY607&lt;=12,17,IF(BY607&lt;=14.5,18,IF(BY607&lt;=17,19,IF(BY607&lt;=19.5,20,IF(BY607&lt;=22,21,IF(BY607&lt;=24.5,22,IF(BY607&lt;=27,23,IF(BY607&lt;=30,24,"Fuera de rango")))))))))))))))))))))))))</f>
        <v>5</v>
      </c>
      <c r="CB607" s="9" t="n">
        <v>-8.5</v>
      </c>
      <c r="CC607" s="10" t="n">
        <f aca="false">18.5- (0.3*H607)</f>
        <v>9.5</v>
      </c>
      <c r="CD607" s="10" t="n">
        <f aca="false">(CB607)-(CC607)</f>
        <v>-18</v>
      </c>
      <c r="CE607" s="10" t="str">
        <f aca="false">IF(CD607="","",IF(CD607&lt;-27.5,"De -30 a -28",IF(CD607&lt;-25,"De -27,5 a -25,5",IF(CD607&lt;-22.5,"De -25 a -23",IF(CD607&lt;-20,"De -22,5 a -20,5",IF(CD607&lt;-17.5,"De -20 a -18",IF(CD607&lt;-15,"De -17,5 a -15,5",IF(CD607&lt;-12.5,"De -15 a -13",IF(CD607&lt;-10,"De -12,5 a -10,5",IF(CD607&lt;-7.5,"De -10 a -8",IF(CD607&lt;-5,"De -7,5 a -5,5",IF(CD607&lt;-2.5,"De -5 a -3",IF(CD607&lt;0,"De -2,5 a -0,5",IF(CD607&lt;=2,"De 0 a 2",IF(CD607&lt;=4.5,"De 2,5 a 4,5",IF(CD607&lt;=7,"De 5 a 7",IF(CD607&lt;=9.5,"De 7,5 a 9,5",IF(CD607&lt;=12,"De 10 a 12",IF(CD607&lt;=14.5,"De 12,5 a 14,5",IF(CD607&lt;=17,"De 15 a 17",IF(CD607&lt;=19.5,"De 17,5 a 19,5",IF(CD607&lt;=22,"De 20 a 22",IF(CD607&lt;=24.5,"De 22,5 a 24,5",IF(CD607&lt;=27,"De 25 a 27","De 27,5 a 30"))))))))))))))))))))))))</f>
        <v>De -20 a -18</v>
      </c>
      <c r="CF607" s="12" t="n">
        <f aca="false">IF(CD607="","",IF(CD607&lt;-27.5,1,IF(CD607&lt;-25,2,IF(CD607&lt;-22.5,3,IF(CD607&lt;-20,4,IF(CD607&lt;-17.5,5,IF(CD607&lt;-15,6,IF(CD607&lt;-12.5,7,IF(CD607&lt;-10,8,IF(CD607&lt;-7.5,9,IF(CD607&lt;-5,10,IF(CD607&lt;-2.5,11,IF(CD607&lt;0,12,IF(CD607&lt;2.5,13,IF(CD607&lt;5,14,IF(CD607&lt;7.5,15,IF(CD607&lt;10,16,IF(CD607&lt;12.5,17,IF(CD607&lt;15,18,IF(CD607&lt;17.5,19,IF(CD607&lt;20,20,IF(CD607&lt;22.5,21,IF(CD607&lt;25,22,IF(CD607&lt;27.5,23,24))))))))))))))))))))))))</f>
        <v>5</v>
      </c>
      <c r="CG607" s="9" t="n">
        <v>-6.25</v>
      </c>
      <c r="CH607" s="10" t="str">
        <f aca="false">IF(CG607="","",IF(AND(CG607&gt;=-10,CG607&lt;=-9.5),"-10 a -9,5",IF(AND(CG607&gt;-9.5,CG607&lt;=-8.5),"-9 a -8,5",IF(AND(CG607&gt;-8.5,CG607&lt;=-7.5),"-8 a -7,5",IF(AND(CG607&gt;-7.5,CG607&lt;=-6.5),"-7 a -6,5",IF(AND(CG607&gt;-6.5,CG607&lt;=-5.5),"-6 a -5,5",IF(AND(CG607&gt;-5.5,CG607&lt;=-4.5),"-5 a -4,5",IF(AND(CG607&gt;-4.5,CG607&lt;=-3.5),"-4 a -3,5",IF(AND(CG607&gt;-3.5,CG607&lt;=-2.5),"-3 a -2,5",IF(CG607=-2.25,"-2,25",IF(AND(CG607&gt;-2.5,CG607&lt;=-1.5),"-2 a -1,5",IF(AND(CG607&gt;-1.5,CG607&lt;=-0.5),"-1 a -0,5",IF(AND(CG607&gt;-0.5,CG607&lt;=0.5),"0 a 0,5",IF(AND(CG607&gt;0.5,CG607&lt;=1.5),"1 a 1,5",IF(AND(CG607&gt;1.5,CG607&lt;=2.5),"2 a 2,5",IF(AND(CG607&gt;2.5,CG607&lt;=3.5),"3 a 3,5",IF(AND(CG607&gt;3.5,CG607&lt;=4.5),"4 a 4,5",IF(AND(CG607&gt;4.5,CG607&lt;=5.5),"5 a 5,5",IF(AND(CG607&gt;5.5,CG607&lt;=6.5),"6 a 6,5",IF(AND(CG607&gt;6.5,CG607&lt;=7.5),"7 a 7,5",IF(AND(CG607&gt;7.5,CG607&lt;=8.5),"8 a 8,5",IF(AND(CG607&gt;8.5,CG607&lt;=9.5),"9 a 9,5",IF(CG607&gt;=10,"10","Fuera de rango")))))))))))))))))))))))</f>
        <v>-6 a -5,5</v>
      </c>
      <c r="CI607" s="11" t="n">
        <f aca="false">IF(CG607="","",IF(CG607=-2.25,"NORMA",IF(CG607&lt;=-9.5,1,IF(CG607&lt;=-8.5,2,IF(CG607&lt;=-7.5,3,IF(CG607&lt;=-6.5,4,IF(CG607&lt;=-5.5,5,IF(CG607&lt;=-4.5,6,IF(CG607&lt;=-3.5,7,IF(CG607&lt;=-2.5,8,IF(CG607&lt;=-1.5,9,IF(CG607&lt;=-0.5,10,IF(CG607&lt;=0.5,11,IF(CG607&lt;=1.5,12,IF(CG607&lt;=2.5,13,IF(CG607&lt;=3.5,14,IF(CG607&lt;=4.5,15,IF(CG607&lt;=5.5,16,IF(CG607&lt;=6.5,17,IF(CG607&lt;=7.5,18,IF(CG607&lt;=8.5,19,IF(CG607&lt;=9.5,20,IF(CG607=10,21,"Fuera de rango")))))))))))))))))))))))</f>
        <v>5</v>
      </c>
      <c r="CJ607" s="9" t="n">
        <v>3.5</v>
      </c>
      <c r="CK607" s="10" t="str">
        <f aca="false">IF(CJ607="","",IF(AND(CJ607&gt;=-6,CJ607&lt;=-5.5),"-6 a -5,5",IF(AND(CJ607&gt;-5.5,CJ607&lt;=-4.5),"-5 a -4,5",IF(AND(CJ607&gt;-4.5,CJ607&lt;=-3.5),"-4 a -3,5",IF(AND(CJ607&gt;-3.5,CJ607&lt;=-2.5),"-3 a -2,5",IF(AND(CJ607&gt;-2.5,CJ607&lt;=-1.5),"-2 a -1,5",IF(AND(CJ607&gt;-1.5,CJ607&lt;=-0.5),"-1 a -0,5",IF(AND(CJ607&gt;-0.5,CJ607&lt;=0.5),"0 a 0,5",IF(AND(CJ607&gt;0.5,CJ607&lt;=1.5),"1 a 1,5",IF(AND(CJ607&gt;1.5,CJ607&lt;2.5),"2",IF(AND(CJ607&gt;=2.5,CJ607&lt;=3),"2,5 a 3",IF(AND(CJ607&gt;3,CJ607&lt;=4),"3,5 a 4",IF(AND(CJ607&gt;4,CJ607&lt;=5),"4,5 a 5",IF(AND(CJ607&gt;5,CJ607&lt;=6),"5,5 a 6",IF(AND(CJ607&gt;6,CJ607&lt;=7),"6,5 a 7",IF(AND(CJ607&gt;7,CJ607&lt;=8),"7,5 a 8",IF(AND(CJ607&gt;8,CJ607&lt;=9.5),"8,5 a 9,5",IF(CJ607=10,"10","Fuera de rango"))))))))))))))))))</f>
        <v>3,5 a 4</v>
      </c>
      <c r="CL607" s="11" t="n">
        <f aca="false">IF(CK607="","",IF(OR(CK607="-6 a -5,5",CK607="-6 - -5,5"),1,IF(OR(CK607="-5 a -4,5",CK607="-5 - -4,5"),2,IF(OR(CK607="-4 a -3,5",CK607="-4 - -3,5"),3,IF(OR(CK607="-3 a -2,5",CK607="-3 - -2,5"),4,IF(OR(CK607="-2 a -1,5",CK607="-2 - -1,5"),5,IF(OR(CK607="-1 a -0,5",CK607="-1 - -0,5"),6,IF(OR(CK607="0 a 0,5",CK607="0 - 0,5"),7,IF(OR(CK607="1 a 1,5",CK607="1 - 1,5"),8,IF(CK607="2","NORMA",IF(OR(CK607="2,5 a 3",CK607="2,5 - 3"),9,IF(OR(CK607="3,5 a 4",CK607="3,5 - 4"),10,IF(OR(CK607="4,5 a 5",CK607="4,5 - 5"),11,IF(OR(CK607="5,5 a 6",CK607="5,5 - 6"),12,IF(OR(CK607="6,5 a 7",CK607="6,5 - 7"),13,IF(OR(CK607="7,5 a 8",CK607="7,5 - 8"),14,IF(OR(CK607="8,5 a 9",CK607="8,5 - 9,5",CK607="9 a 9,5"),15,IF(CK607="10",15,IF(OR(CK607="0,5 a 1",CK607="0,5 - 1"),7,"Fuera de rango")))))))))))))))))))</f>
        <v>10</v>
      </c>
      <c r="CO607" s="10" t="str">
        <f aca="false">IF(CM607&gt;0,"EME"," ")</f>
        <v> </v>
      </c>
      <c r="CQ607" s="10" t="str">
        <f aca="false">IF(CP607&gt;0,"0", " ")</f>
        <v> </v>
      </c>
      <c r="CR607" s="10" t="str">
        <f aca="false">IF(CP607&gt;0,"EME"," ")</f>
        <v> </v>
      </c>
      <c r="CS607" s="9" t="n">
        <v>0</v>
      </c>
      <c r="CV607" s="9" t="n">
        <v>0</v>
      </c>
      <c r="CY607" s="9" t="n">
        <v>-6.75</v>
      </c>
      <c r="DB607" s="9" t="n">
        <v>-6.25</v>
      </c>
      <c r="DC607" s="11" t="str">
        <f aca="false">IF(DB607&lt;0,"2"," ")</f>
        <v>2</v>
      </c>
      <c r="DD607" s="11" t="str">
        <f aca="false">IF(DB607&lt;0,"MIO"," ")</f>
        <v>MIO</v>
      </c>
      <c r="DE607" s="9" t="n">
        <v>0</v>
      </c>
      <c r="DF607" s="10" t="str">
        <f aca="false">IF(DE607&lt;0,"3"," ")</f>
        <v> </v>
      </c>
      <c r="DG607" s="10" t="str">
        <f aca="false">IF(DE607&lt;0,"AST"," ")</f>
        <v> </v>
      </c>
      <c r="DH607" s="9" t="n">
        <v>0</v>
      </c>
      <c r="DI607" s="10" t="str">
        <f aca="false">IF(DH607&lt;0,"3"," ")</f>
        <v> </v>
      </c>
      <c r="DJ607" s="10" t="str">
        <f aca="false">IF(DH607&lt;0,"AST"," ")</f>
        <v> </v>
      </c>
      <c r="DK607" s="9" t="n">
        <v>0</v>
      </c>
      <c r="DL607" s="10" t="str">
        <f aca="false">IF(DK607&gt;0,"4"," ")</f>
        <v> </v>
      </c>
      <c r="DM607" s="10" t="str">
        <f aca="false">IF(DK607&gt;0,"PRE"," ")</f>
        <v> </v>
      </c>
      <c r="DN607" s="9" t="n">
        <v>0</v>
      </c>
      <c r="DO607" s="10" t="str">
        <f aca="false">IF(DN607&gt;0,"4"," ")</f>
        <v> </v>
      </c>
      <c r="DP607" s="10" t="str">
        <f aca="false">IF(DN607&gt;0,"PRE"," ")</f>
        <v> </v>
      </c>
      <c r="DS607" s="12" t="str">
        <f aca="false">CONCATENATE(CO607,CU607,DA607,DG607,DM607)</f>
        <v>   </v>
      </c>
      <c r="DT607" s="10" t="e">
        <f aca="false" t="array" ref="DT607">_xlfn.IFS(DS607="EME    ","0", DS607=" HIP   ","1", DS607="  MIO  ","2", DS607="   AST ","3", DS607="    PRE","4", DS607="EME   PRE","5", DS607=" HIP  PRE","6", DS607=" HIP AST ","7", DS607="  MIO PRE","8", DS607="  MIOAST ","9", DS607="   ASTPRE","10",DS607=" HIP ASTPRE","11", DS607="  MIOASTPRE","12", DS607="     ","0")</f>
        <v>#N/A</v>
      </c>
      <c r="DV607" s="1" t="e">
        <f aca="false" t="array" ref="DV607">_xlfn.IFS(DU607="SI","2", DU607="NO","1")</f>
        <v>#N/A</v>
      </c>
      <c r="DX607" s="11" t="str">
        <f aca="false">IF(DW607=0,"1","2")</f>
        <v>1</v>
      </c>
      <c r="DY607" s="11" t="str">
        <f aca="false" t="array" ref="DY607">_xlfn.IFS(DW607=0,"0", DW607=0.25, "1", DW607=0.5,"2", DW607=0.75,"3", DW607=1,"4",DW607=1.25,"5", DW607=1.5,"6", DW607=1.75,"7", DW607=2,"8")</f>
        <v>0</v>
      </c>
      <c r="EA607" s="11" t="str">
        <f aca="false">IF(DZ607=0,"1","2")</f>
        <v>1</v>
      </c>
      <c r="EB607" s="11" t="str">
        <f aca="false" t="array" ref="EB607">_xlfn.IFS(DZ607=0,"0", DZ607=0.25, "1", DZ607=0.5,"2", DZ607=0.75,"3", DZ607=1,"4",DZ607=1.25,"5", DZ607=1.5,"6", DZ607=1.75,"7", DZ607=2,"8")</f>
        <v>0</v>
      </c>
      <c r="ED607" s="10" t="str">
        <f aca="false">IF(EC607=0,"1","2")</f>
        <v>1</v>
      </c>
      <c r="EE607" s="11" t="str">
        <f aca="false" t="array" ref="EE607">_xlfn.IFS(EC607=0,"0", EC607=-0.25, "1", EC607=-0.5,"2", EC607=-0.75,"3", EC607=-1,"4",EC607=-1.25,"5", EC607=-1.5,"6", EC607=-1.75,"7", EC607=-2,"8", EC607=-2.25,"9",EC607=-2.5,"10", EC607=-2.75,"11", EC607=-3,"12", EC607=-3.25,"13", EC607=-3.5,"14", EC607=-3.75,"15",EC607=-4,"16")</f>
        <v>0</v>
      </c>
      <c r="EG607" s="10" t="str">
        <f aca="false">IF(EF607=0,"1","2")</f>
        <v>1</v>
      </c>
      <c r="EH607" s="11" t="str">
        <f aca="false" t="array" ref="EH607">_xlfn.IFS(EF607=0,"0", EF607=-0.25, "1", EF607=-0.5,"2", EF607=-0.75,"3", EF607=-1,"4",EF607=-1.25,"5", EF607=-1.5,"6", EF607=-1.75,"7", EF607=-2,"8", EF607=-2.25,"9",EF607=-2.5,"10", EF607=-2.75,"11", EF607=-3,"12", EF607=-3.25,"13", EF607=-3.5,"14", EF607=-3.75,"15",EF607=-4,"16")</f>
        <v>0</v>
      </c>
      <c r="EJ607" s="11" t="str">
        <f aca="false">IF(EI607=0,"1","2")</f>
        <v>1</v>
      </c>
      <c r="EK607" s="11" t="str">
        <f aca="false" t="array" ref="EK607">_xlfn.IFS(EI607=0,"0", EI607=-0.25, "1", EI607=-0.5,"2", EI607=-0.75,"3", EI607=-1,"4",EI607=-1.25,"5", EI607=-1.5,"6", EI607=-1.75,"7", EI607=-2,"8", EI607=-2.25,"9", EI607=-2.25,"9",EI607=-2.5,"10", EI607=-2.75,"11", EI607=-3,"12", EI607=-3.25,"13", EI607=-3.5,"14", EI607=-3.75,"15",EI607=-4,"16", EI607=0.25, "17", EI607=0.5, "18")</f>
        <v>0</v>
      </c>
      <c r="EM607" s="11" t="str">
        <f aca="false">IF(EL607=0,"1","2")</f>
        <v>1</v>
      </c>
      <c r="EN607" s="11" t="str">
        <f aca="false" t="array" ref="EN607">_xlfn.IFS(EL607=0.25,"17",EL607=0.5,"18", EL607=0,"0", EL607=-0.25, "1", EL607=-0.5,"2", EL607=-0.75,"3", EL607=-1,"4",EL607=-1.25,"5", EL607=-1.5,"6", EL607=-1.75,"7", EL607=-2,"8",EL607= -2.25,"9",EL607=-2.5,"10",EL607= -2.75,"11",EL607= -3,"12",EL607= -3.25,"13",EL607= -3.5,"14",EL607= -3.75,"15",EL607=-4,"16")</f>
        <v>0</v>
      </c>
      <c r="EP607" s="11" t="str">
        <f aca="false">IF(EO607=0,"1","2")</f>
        <v>1</v>
      </c>
      <c r="EQ607" s="11" t="str">
        <f aca="false" t="array" ref="EQ607">_xlfn.IFS(EO607=0,"0", EO607=0.25, "1", EO607=0.5,"2", EO607=0.75,"3", EO607=1,"4",EO607=1.25,"5", EO607=1.5,"6", EO607=1.75,"7", EO607=2,"8", EO607=2.25,"9", EO607=2.25,"9",EO607=2.5,"10", EO607=2.75,"11", EO607=3,"12", EO607=3.25,"13", EO607=3.5,"14", EO607=3.75,"15",EO607=4,"16", EO607=-0.25, "17", bq=-0.5, "18")</f>
        <v>0</v>
      </c>
      <c r="ES607" s="11" t="str">
        <f aca="false">IF(ER607=0,"1","2")</f>
        <v>1</v>
      </c>
      <c r="ET607" s="11" t="str">
        <f aca="false" t="array" ref="ET607">_xlfn.IFS(ER607=0,"0", ER607=0.25, "1", ER607=0.5,"2", ER607=0.75,"3", ER607=1,"4",ER607=1.25,"5", ER607=1.5,"6", ER607=1.75,"7", ER607=2,"8", ER607=2.25,"9", ER607=2.25,"9",ER607=2.5,"10", ER607=2.75,"11", ER607=3,"12", ER607=3.25,"13", ER607=3.5,"14", ER607=3.75,"15",ER607=4,"16", ER607=-0.25, "17", bq=-0.5, "18")</f>
        <v>0</v>
      </c>
      <c r="EV607" s="14" t="e">
        <f aca="false">VLOOKUP(EU607,LEYENDA!$G$2:$H$8,2,TRUE())</f>
        <v>#N/A</v>
      </c>
      <c r="EW607" s="14" t="e">
        <f aca="false" t="array" ref="EW607">_xlfn.IFS(EV607="0-5","1", EV607="6-12","2", EV607="13-18","3", EV607="19-24","4", EV607="25-36","5", EV607="37-48","6", EV607="49-60","7")</f>
        <v>#N/A</v>
      </c>
    </row>
    <row r="608" customFormat="false" ht="13.5" hidden="false" customHeight="false" outlineLevel="0" collapsed="false">
      <c r="A608" s="1" t="n">
        <v>239</v>
      </c>
      <c r="B608" s="2" t="n">
        <v>7</v>
      </c>
      <c r="C608" s="33" t="n">
        <v>42621</v>
      </c>
      <c r="E608" s="5" t="str">
        <f aca="false">VLOOKUP(A608,'286'!$A$3:$J$6279,10,FALSE())</f>
        <v>MARTÍN SÁNCHEZ, ESTHER</v>
      </c>
      <c r="F608" s="4" t="str">
        <f aca="false">VLOOKUP(A608,'286'!$A$3:$I$1768,3,FALSE())</f>
        <v>MARSANES</v>
      </c>
      <c r="G608" s="6" t="n">
        <f aca="false">VLOOKUP(A608,'286'!$A$3:$I$1768,4,FALSE())</f>
        <v>31166</v>
      </c>
      <c r="H608" s="7" t="n">
        <f aca="false">YEAR(C608)-YEAR(G608)</f>
        <v>31</v>
      </c>
      <c r="I608" s="1" t="str">
        <f aca="false">VLOOKUP(H608,LEYENDA!$C$2:$D$6,2,TRUE())</f>
        <v>25-40</v>
      </c>
      <c r="J608" s="5" t="str">
        <f aca="false">VLOOKUP(A608,'286'!$A$3:$I$1768,7,FALSE())</f>
        <v>M</v>
      </c>
      <c r="K608" s="8" t="n">
        <f aca="false">VLOOKUP(A608,'286'!$A$3:$I$1768,2,FALSE())</f>
        <v>0</v>
      </c>
      <c r="L608" s="4" t="str">
        <f aca="false">VLOOKUP(A608,'286'!$A$3:$I$1768,8,FALSE())</f>
        <v>D</v>
      </c>
      <c r="M608" s="4" t="str">
        <f aca="false">VLOOKUP(A608,'286'!$A$3:$I$1768,9,FALSE())</f>
        <v>I</v>
      </c>
      <c r="N608" s="8" t="str">
        <f aca="false">IF(R608=O608, "MISMA","CONTRARIA")</f>
        <v>CONTRARIA</v>
      </c>
      <c r="O608" s="8" t="str">
        <f aca="false" t="array" ref="O608">_xlfn.IFS(L608="D","1", L608="I","2")</f>
        <v>1</v>
      </c>
      <c r="P608" s="8" t="e">
        <f aca="false" t="array" ref="P608">_xlfn.IFS(K608="OD","1", K608="OI","2")</f>
        <v>#N/A</v>
      </c>
      <c r="Q608" s="1" t="str">
        <f aca="false" t="array" ref="Q608">_xlfn.IFS(J608="M","1", J608="H","2")</f>
        <v>1</v>
      </c>
      <c r="R608" s="8" t="str">
        <f aca="false" t="array" ref="R608">_xlfn.IFS(M608="D","1", M608="I","2")</f>
        <v>2</v>
      </c>
      <c r="S608" s="1" t="str">
        <f aca="false" t="array" ref="S608">_xlfn.IFS(N608="CONTRARIA", "1",N608= "MISMA","2")</f>
        <v>1</v>
      </c>
      <c r="T608" s="1" t="str">
        <f aca="false" t="array" ref="T608">_xlfn.IFS(I608="0-12","1", I608="13-24","2", I608="25-40","3", I608="41-60","4", I608="61-100","5")</f>
        <v>3</v>
      </c>
      <c r="U608" s="9" t="n">
        <v>-3</v>
      </c>
      <c r="V608" s="10" t="str">
        <f aca="false">IF(U608="","",IF(AND(U608&gt;=-9,U608&lt;=-6.5),"-9 a -6,5",IF(AND(U608&gt;=-6,U608&lt;=-3.5),"-6 a -3,5",IF(AND(U608&gt;=-3,U608&lt;=-1),"-3 a -1",IF(U608=-0.5,"-0,5",IF(AND(U608&gt;=0,U608&lt;=2.5),"0 a 2,5",IF(AND(U608&gt;=3,U608&lt;=5.5),"3 a 5,5",IF(AND(U608&gt;=6,U608&lt;=8.5),"6 a 8,5",IF(AND(U608&gt;=9,U608&lt;=20),"9 a 20","Fuera de rango")))))))))</f>
        <v>-3 a -1</v>
      </c>
      <c r="W608" s="11" t="n">
        <f aca="false">IF(V608="","",IF(V608="-9 a -6,5",2,IF(V608="-6 a -3,5",3,IF(V608="-3 a -1",4,IF(V608="-0,5","NORMA",IF(V608="0 a 2,5",5,IF(V608="3 a 5,5",6,IF(V608="6 a 8,5",7,IF(V608="9 a 20",8,"Fuera de rango")))))))))</f>
        <v>4</v>
      </c>
      <c r="X608" s="9" t="n">
        <v>24</v>
      </c>
      <c r="Y608" s="11" t="str">
        <f aca="false">IF(X608="","",IF(AND(X608&gt;=0,X608&lt;=4),"0 a 4",IF(AND(X608&gt;=4.5,X608&lt;=8.5),"4,5 a 8,5",IF(X608=9,"9",IF(AND(X608&gt;=9.5,X608&lt;=13),"9,5 a 13",IF(AND(X608&gt;=13.5,X608&lt;=20),"13,5 a 20",IF(AND(X608&gt;=20.5,X608&lt;=35),"20,5 a 35","Fuera de rango")))))))</f>
        <v>20,5 a 35</v>
      </c>
      <c r="Z608" s="11" t="n">
        <f aca="false">IF(Y608="","",IF(Y608="0 a 4",1,IF(Y608="4,5 a 8,5",2,IF(Y608="9","NORMA",IF(Y608="9,5 a 13",3,IF(Y608="13,5 a 20",4,IF(Y608="20,5 a 35",5,"Fuera de rango")))))))</f>
        <v>5</v>
      </c>
      <c r="AA608" s="9" t="n">
        <v>26</v>
      </c>
      <c r="AB608" s="10" t="str">
        <f aca="false">IF(AA608="","",IF(AND(AA608&gt;=0,AA608&lt;=9),"0 a 9",IF(AND(AA608&gt;=9.5,AA608&lt;=18.5),"9,5 a 18,5",IF(AA608=19,"19",IF(AND(AA608&gt;=19.5,AA608&lt;=28),"19,5 a 28",IF(AND(AA608&gt;=28.5,AA608&lt;=40),"28,5 a 40","Fuera de rango"))))))</f>
        <v>19,5 a 28</v>
      </c>
      <c r="AC608" s="11" t="n">
        <f aca="false" t="array" ref="AC608">_xlfn.IFS(AB608="","",AB608="0 a 9",1,AB608="9,5 a 18,5",2,AB608="19","NORMA",AB608="19,5 a 28",3,AB608="28,5 a 40",4,TRUE(),"Fuera de rango")</f>
        <v>3</v>
      </c>
      <c r="AD608" s="9" t="n">
        <v>11</v>
      </c>
      <c r="AE608" s="10" t="str">
        <f aca="false">IF(AD608="","",IF(AND(AD608&gt;=-10,AD608&lt;=0),"De -10 a 0",IF(AND(AD608&gt;=0.5,AD608&lt;=9.5),"0,5 a 9,5",IF(AD608=10,"10",IF(AND(AD608&gt;=10.5,AD608&lt;=20),"10,5 a 20",IF(AND(AD608&gt;=20.5,AD608&lt;=40),"20,5 a 40","Fuera de rango"))))))</f>
        <v>10,5 a 20</v>
      </c>
      <c r="AF608" s="12" t="n">
        <f aca="false">IF(AD608="","",IF(AND(AD608&gt;=-10,AD608&lt;=0),1,IF(AND(AD608&gt;=0.5,AD608&lt;=9.5),2,IF(AD608=10,"NORMA",IF(AND(AD608&gt;=10.5,AD608&lt;=20),3,IF(AND(AD608&gt;=20.5,AD608&lt;=40),4,""))))))</f>
        <v>3</v>
      </c>
      <c r="AG608" s="9" t="n">
        <v>15</v>
      </c>
      <c r="AH608" s="10" t="str">
        <f aca="false">IF(AG608="","",IF(AND(AG608&gt;=0,AG608&lt;=4),"0 a 4",IF(AND(AG608&gt;=4.5,AG608&lt;=8.5),"4,5 a 8,5",IF(AG608=9,"9",IF(AND(AG608&gt;=9.5,AG608&lt;=13),"9,5 a 13",IF(AND(AG608&gt;=13.5,AG608&lt;=25),"13,5 a 25","Fuera de rango"))))))</f>
        <v>13,5 a 25</v>
      </c>
      <c r="AI608" s="10" t="n">
        <f aca="false">IF(AH608="","",IF(AH608="0 a 4",1,IF(AH608="4,5 a 8,5",2,IF(AH608="9","NORMA",IF(AH608="9,5 a 13",3,IF(AH608="13,5 a 25",4,""))))))</f>
        <v>4</v>
      </c>
      <c r="AJ608" s="9" t="n">
        <v>11</v>
      </c>
      <c r="AK608" s="10" t="str">
        <f aca="false">IF(AJ608="","",IF(AND(AJ608&gt;=-15,AJ608&lt;=-10.5),"-15 a -10,5",IF(AND(AJ608&gt;=-10,AJ608&lt;=-4),"-10 a -4",IF(AND(AJ608&gt;=-4.5,AJ608&lt;=0),"-4,5 a 0",IF(AND(AJ608&gt;=0.5,AJ608&lt;=4.5),"0,5 a 4,5",IF(AJ608=5,"5",IF(AND(AJ608&gt;=5.5,AJ608&lt;=10),"5,5 a 10",IF(AND(AJ608&gt;=10.5,AJ608&lt;=20),"10,5 a 20","Fuera de rango"))))))))</f>
        <v>10,5 a 20</v>
      </c>
      <c r="AL608" s="11" t="n">
        <f aca="false">IF(AK608="","",IF(AK608="-15 a -10,5",1,IF(AK608="-10 a -4",2,IF(AK608="-4,5 a 0",3,IF(AK608="0,5 a 4,5",4,IF(AK608="5","NORMA",IF(AK608="5,5 a 10",5,IF(AK608="10,5 a 20",6,"Error"))))))))</f>
        <v>6</v>
      </c>
      <c r="AM608" s="9" t="n">
        <v>0</v>
      </c>
      <c r="AN608" s="10" t="str">
        <f aca="false">IF(AM608="","",IF(AND(AM608&gt;=-7.5,AM608&lt;=-5.5),"-7,5 a -5,5",IF(AND(AM608&gt;=-5,AM608&lt;=-3),"-5 a -3",IF(AND(AM608&gt;=-2.5,AM608&lt;=-0.5),"-2,5 a -0,5",IF(AM608=0,"0,00",IF(AND(AM608&gt;=0.5,AM608&lt;=2.5),"0,5 a 2,5",IF(AND(AM608&gt;=3,AM608&lt;=5),"3 a 5",IF(AND(AM608&gt;=5.5,AM608&lt;=7.5),"5,5 a 7,5",IF(AND(AM608&gt;=8,AM608&lt;=10),"8 a 10","Fuera de rango")))))))))</f>
        <v>0,00</v>
      </c>
      <c r="AO608" s="11" t="str">
        <f aca="false">IF(AN608="","",IF(AN608="-7,5 a -5,5",1,IF(AN608="-5 a -3",2,IF(AN608="-2,5 a -0,5",3,IF(AN608="0,00","NORMA",IF(AN608="0,5 a 2,5",4,IF(AN608="3 a 5",5,IF(AN608="5,5 a 7,5",6,IF(AN608="8 a 10",7,"Error")))))))))</f>
        <v>NORMA</v>
      </c>
      <c r="AP608" s="9" t="n">
        <v>-6</v>
      </c>
      <c r="AQ608" s="10" t="str">
        <f aca="false">IF(AP608="","",IF(AND(AP608&gt;=-20,AP608&lt;=-9.5),"-20 a -9,5",IF(AND(AP608&gt;=-9,AP608&lt;=-6.5),"-9 a -6,5",IF(AP608=-6,"-6",IF(AND(AP608&gt;=-5.5,AP608&lt;=-3),"-5,5 a -3",IF(AND(AP608&gt;=-2.5,AP608&lt;=0),"-2,5 a 0",IF(AND(AP608&gt;=0.5,AP608&lt;=3),"0,5 a 3",IF(AND(AP608&gt;=3.5,AP608&lt;=6),"3,5 a 6",IF(AND(AP608&gt;=6.5,AP608&lt;=9),"6,5 a 9",IF(AND(AP608&gt;=9.5,AP608&lt;=20),"9,5 a 20","Fuera de rango"))))))))))</f>
        <v>-6</v>
      </c>
      <c r="AR608" s="11" t="str">
        <f aca="false">IF(AQ608="","",IF(AQ608="-20 a -9,5",1,IF(AQ608="-9 a -6,5",2,IF(AQ608="-6","NORMA",IF(AQ608="-5,5 a -3",3,IF(AQ608="-2,5 a 0",4,IF(AQ608="0,5 a 3",5,IF(AQ608="3,5 a 6",6,IF(AQ608="6,5 a 9",7,IF(AQ608="9,5 a 20",8,""))))))))))</f>
        <v>NORMA</v>
      </c>
      <c r="AS608" s="9" t="n">
        <v>3</v>
      </c>
      <c r="AT608" s="10" t="str">
        <f aca="false">IF(AS608="","",IF(AND(AS608&gt;=-16,AS608&lt;=-14),"-16 a -14",IF(AND(AS608&gt;=-13.5,AS608&lt;=-11.5),"-13,5 a -11,5",IF(AND(AS608&gt;=-11,AS608&lt;=-9),"-11 a -9",IF(AND(AS608&gt;=-8.5,AS608&lt;=-6.5),"-8,5 a -6,5",IF(AND(AS608&gt;=-6,AS608&lt;=-4),"-6 a -4",IF(AND(AS608&gt;=-3.5,AS608&lt;=-1.5),"-3,5 a -1,5",IF(AND(AS608&gt;=-1,AS608&lt;=1),"-1 a 1",IF(AND(AS608&gt;=1.5,AS608&lt;=3.5),"1,5 a 3,5",IF(AND(AS608&gt;=4,AS608&lt;=6),"4 a 6",IF(AND(AS608&gt;=6.5,AS608&lt;=8.5),"6,5 a 8,5",IF(AND(AS608&gt;=9,AS608&lt;=11),"9 a 11",IF(AND(AS608&gt;=11.5,AS608&lt;=13.5),"11,5 a 13,5",IF(AND(AS608&gt;=14,AS608&lt;=16),"14 a 16",IF(AND(AS608&gt;=16.5,AS608&lt;=18.5),"16,5 a 18,5",IF(AND(AS608&gt;=19,AS608&lt;=21),"19 a 21","Fuera de rango"))))))))))))))))</f>
        <v>1,5 a 3,5</v>
      </c>
      <c r="AU608" s="11" t="n">
        <f aca="false" t="array" ref="AU608">IF(AT608="","",_xlfn.IFS(AT608="-16 a -14",1,AT608="-13,5 a -11,5",2,AT608="-11 a -9",3,AT608="-8,5 a -6,5",4,AT608="-6 a -4",5,AT608="-3,5 a -1,5",6,AT608="-1 a 1",7,AT608="1,5 a 3,5",8,AT608="4 a 6","NORMA",AT608="6,5 a 8,5",9,AT608="9 a 11",10,AT608="11,5 a 13,5",11,AT608="14 a 16",12,AT608="16,5 a 18,5",13,AT608="19 a 21",14,TRUE(),""))</f>
        <v>8</v>
      </c>
      <c r="AV608" s="9" t="n">
        <v>0.5</v>
      </c>
      <c r="AW608" s="10" t="str">
        <f aca="false">IF(AV608="","",IF(AND(AV608&gt;=-1,AV608&lt;=-0.5),"-1 a -0,5",IF(AND(AV608&gt;-0.5,AV608&lt;=0),"De -0,5 a 0",IF(AND(AV608&gt;=0.25,AV608&lt;=0.75),"0,25 a 0,75",IF(AND(AV608&gt;=1,AV608&lt;=1.5),"1 a 1,5",IF(AND(AV608&gt;=1.75,AV608&lt;=2.25),"1,75 a 2,25",IF(AND(AV608&gt;=2.5,AV608&lt;=3),"2,5 a 3",IF(AND(AV608&gt;=3.25,AV608&lt;=3.75),"3,25 a 3,75","Fuera de rango"))))))))</f>
        <v>0,25 a 0,75</v>
      </c>
      <c r="AX608" s="10" t="str">
        <f aca="false">IF(AW608="","",IF(OR(AW608="-1 a -0,5",AW608="-1 a -0.5"),1,IF(OR(AW608="De -0,5 a 0",AW608="-0,5 a 0",AW608="De -0.5 a 0"),2,IF(OR(AW608="0,25 a 0,75",AW608="0.25 a 0.75"),"NORMA",IF(OR(AW608="1 a 1,5",AW608="1 a 1.5"),3,IF(OR(AW608="1,75 a 2,25",AW608="1.75 a 2.25"),4,IF(OR(AW608="2,5 a 3",AW608="2.5 a 3"),5,IF(OR(AW608="3,25 a 3,75",AW608="3.25 a 3.75"),6,""))))))))</f>
        <v>NORMA</v>
      </c>
      <c r="AY608" s="9" t="n">
        <v>-7</v>
      </c>
      <c r="AZ608" s="10" t="str">
        <f aca="false">IF(AY608="","",IF(AND(AY608&gt;=-20,AY608&lt;=-9.5),"-20 a -9,5",IF(AND(AY608&gt;=-9,AY608&lt;=-6.5),"-9 a -6,5",IF(AY608=-6,"-6",IF(AND(AY608&gt;=-5.5,AY608&lt;=-3),"-5,5 a -3",IF(AND(AY608&gt;=-2.5,AY608&lt;=0),"-2,5 a 0",IF(AND(AY608&gt;=0.5,AY608&lt;=3),"0,5 a 3",IF(AND(AY608&gt;=3.5,AY608&lt;=6),"3,5 a 6","Fuera de rango"))))))))</f>
        <v>-9 a -6,5</v>
      </c>
      <c r="BA608" s="11" t="n">
        <f aca="false">IF(AZ608="","",IF(AZ608="-20 a -9,5",1,IF(AZ608="-9 a -6,5",2,IF(AZ608="-6","NORMA",IF(AZ608="-5,5 a -3",3,IF(AZ608="-2,5 a 0",4,IF(AZ608="0,5 a 3",5,IF(AZ608="3,5 a 6",6,""))))))))</f>
        <v>2</v>
      </c>
      <c r="BB608" s="9" t="n">
        <v>0</v>
      </c>
      <c r="BC608" s="10" t="str">
        <f aca="false" t="array" ref="BC608">IF(BB608="","",_xlfn.IFS(AND(BB608&gt;=0,BB608&lt;=2),"0 a 2",AND(BB608&gt;=2.5,BB608&lt;=4.5),"2,5 a 4,5",AND(BB608&gt;=5,BB608&lt;=7),"5 a 7",AND(BB608&gt;=7.5,BB608&lt;=9.5),"7,5 a 9,5",AND(BB608&gt;=10,BB608&lt;=12),"10 a 12",AND(BB608&gt;=12.5,BB608&lt;=14.5),"12,5 a 14,5",BB608=15,"15",AND(BB608&gt;=15.5,BB608&lt;=17.5),"15,5 a 17,5",AND(BB608&gt;=18,BB608&lt;=20),"18 a 20",AND(BB608&gt;=20.5,BB608&lt;=22.5),"20,5 a 22,5",AND(BB608&gt;=23,BB608&lt;=25),"23 a 25",TRUE(),"Fuera de rango"))</f>
        <v>0 a 2</v>
      </c>
      <c r="BD608" s="11" t="n">
        <f aca="false" t="array" ref="BD608">IF(BC608="","",_xlfn.IFS(BC608="0 a 2",1,BC608="2,5 a 4,5",2,BC608="5 a 7",3,BC608="7,5 a 9,5",4,BC608="10 a 12",5,BC608="12,5 a 14,5",6,BC608="15","NORMA",BC608="15,5 a 17,5",7,BC608="18 a 20",8,BC608="20,5 a 22,5",9,BC608="23 a 25",10,TRUE(),"Fuera de rango"))</f>
        <v>1</v>
      </c>
      <c r="BE608" s="9" t="n">
        <v>30</v>
      </c>
      <c r="BF608" s="10" t="str">
        <f aca="false">IF(BE608="","",IF(AND(BE608&gt;=-20,BE608&lt;=-10),"-20 a -10",IF(AND(BE608&gt;=-9.5,BE608&lt;=0.5),"-9,5 a 0,5",IF(AND(BE608&gt;=1,BE608&lt;=11),"1 a 11",IF(AND(BE608&gt;=11.5,BE608&lt;=20.5),"11,5 a 20,5",IF(BE608=21,"21",IF(AND(BE608&gt;=21.5,BE608&lt;=31.5),"21,5 a 31,5",IF(AND(BE608&gt;=32,BE608&lt;=42),"32 a 42","Fuera de rango"))))))))</f>
        <v>21,5 a 31,5</v>
      </c>
      <c r="BG608" s="11" t="n">
        <f aca="false">IF(BF608="","",IF(BF608="-20 a -10",1,IF(BF608="-9,5 a 0,5",2,IF(BF608="1 a 11",3,IF(BF608="11,5 a 20,5",4,IF(BF608="21","NORMA",IF(BF608="21,5 a 31,5",5,IF(BF608="32 a 42",6,""))))))))</f>
        <v>5</v>
      </c>
      <c r="BH608" s="9" t="n">
        <v>12</v>
      </c>
      <c r="BI608" s="10" t="str">
        <f aca="false">IF(BH608="","",IF(AND(BH608&gt;=-20,BH608&lt;=-15),"-20 a -15",IF(AND(BH608&gt;=-14.5,BH608&lt;=-9.5),"-14,5 a -9,5",IF(AND(BH608&gt;=-9,BH608&lt;=-4),"-9 a -4",IF(AND(BH608&gt;=-3.5,BH608&lt;=2.5),"-3,5 a 2,5",IF(AND(BH608&gt;=3,BH608&lt;=8),"3 a 8",IF(AND(BH608&gt;=8.5,BH608&lt;=14.5),"8,5 a 14,5",IF(BH608=15,"15",IF(AND(BH608&gt;=15.5,BH608&lt;=20.5),"15,5 a 20,5",IF(AND(BH608&gt;=21,BH608&lt;=26),"21 a 26","Fuera de rango"))))))))))</f>
        <v>8,5 a 14,5</v>
      </c>
      <c r="BJ608" s="11" t="n">
        <f aca="false">IF(BI608="","",IF(BI608="-20 a -15",1,IF(BI608="-14,5 a -9,5",2,IF(BI608="-9 a -4",3,IF(BI608="-3,5 a 2,5",4,IF(BI608="3 a 8",5,IF(BI608="8,5 a 14,5",6,IF(BI608="15","NORMA",IF(BI608="15,5 a 20,5",7,IF(BI608="21 a 26",8,IF(BI608="26,5 a 31,5",9,"")))))))))))</f>
        <v>6</v>
      </c>
      <c r="BK608" s="9" t="n">
        <v>22</v>
      </c>
      <c r="BL608" s="10" t="str">
        <f aca="false">IF(BK608="","",IF(AND(BK608&gt;=0,BK608&lt;=2),"0 - 2",IF(AND(BK608&gt;=2.5,BK608&lt;=4.5),"2,5 - 4,5",IF(AND(BK608&gt;=5,BK608&lt;=7),"5 - 7",IF(AND(BK608&gt;=7.5,BK608&lt;=9.5),"7,5 - 9,5",IF(AND(BK608&gt;=10,BK608&lt;=12),"10 - 12",IF(AND(BK608&gt;=12.5,BK608&lt;=13.5),"12,5 - 13,5",IF(BK608=14,"14",IF(AND(BK608&gt;=14.5,BK608&lt;=16.5),"14,5 - 16,5",IF(AND(BK608&gt;=17,BK608&lt;=19),"17 - 19",IF(AND(BK608&gt;=19.5,BK608&lt;=21.5),"19,5 - 21,5",IF(AND(BK608&gt;=22,BK608&lt;=24),"22 - 24",IF(AND(BK608&gt;=24.5,BK608&lt;=26.5),"24,5 - 26,5",IF(AND(BK608&gt;=27,BK608&lt;=29),"27 - 29",IF(AND(BK608&gt;=29.5,BK608&lt;=30),"29,5 - 30","Fuera de rango")))))))))))))))</f>
        <v>22 - 24</v>
      </c>
      <c r="BM608" s="11" t="n">
        <f aca="false">IF(BL608="","",IF(BL608="0 - 2",1,IF(BL608="2,5 - 4,5",2,IF(BL608="5 - 7",3,IF(BL608="7,5 - 9,5",4,IF(BL608="10 - 12",5,IF(BL608="12,5 - 13,5",6,IF(BL608="14","NORMA",IF(BL608="14,5 - 16,5",7,IF(BL608="17 - 19",8,IF(BL608="19,5 - 21,5",9,IF(BL608="22 - 24",10,IF(BL608="24,5 - 26,5",11,IF(BL608="27 - 29",12,IF(BL608="29,5 - 30",13,"")))))))))))))))</f>
        <v>10</v>
      </c>
      <c r="BN608" s="9" t="n">
        <v>30</v>
      </c>
      <c r="BO608" s="11" t="str">
        <f aca="false">IF(BN608="","",IF(AND(BN608&gt;=-20,BN608&lt;=-10),"-20 a -10",IF(AND(BN608&gt;=-9.5,BN608&lt;=0.5),"-9,5 a 0,5",IF(AND(BN608&gt;=1,BN608&lt;=11),"1 a 11",IF(AND(BN608&gt;=11.5,BN608&lt;=21.5),"11,5 a 21,5",IF(BN608=22,"22",IF(AND(BN608&gt;=22.5,BN608&lt;=32.5),"22,5 a 32,5",IF(AND(BN608&gt;=33,BN608&lt;=43),"33 a 43","Fuera de rango"))))))))</f>
        <v>22,5 a 32,5</v>
      </c>
      <c r="BP608" s="11" t="n">
        <f aca="false">IF(BO608="","",IF(BO608="-20 a -10",1,IF(BO608="-9,5 a 0,5",2,IF(BO608="1 a 11",3,IF(BO608="11,5 a 21,5",4,IF(BO608="22","NORMA",IF(BO608="22,5 a 32,5",5,IF(BO608="33 a 43",6,""))))))))</f>
        <v>5</v>
      </c>
      <c r="BQ608" s="9" t="n">
        <v>13</v>
      </c>
      <c r="BR608" s="10" t="str">
        <f aca="false">IF(BQ608="","",IF(AND(BQ608&gt;=-20,BQ608&lt;=-15),"-20 a -15",IF(AND(BQ608&gt;=-14.5,BQ608&lt;=-9.5),"-14,5 a -9,5",IF(AND(BQ608&gt;=-9,BQ608&lt;=-4),"-9 a -4",IF(AND(BQ608&gt;=-3.5,BQ608&lt;=2.5),"-3,5 a 2,5",IF(AND(BQ608&gt;=3,BQ608&lt;=8),"3 a 8",IF(AND(BQ608&gt;=8.5,BQ608&lt;=13.5),"8,5 a 13,5",IF(AND(BQ608&gt;=14,BQ608&lt;=17.5),"14 a 17,5",IF(BQ608=18,"18",IF(AND(BQ608&gt;=18.5,BQ608&lt;=23.5),"18,5 a 23,5",IF(AND(BQ608&gt;=24,BQ608&lt;=29),"24 a 29",IF(AND(BQ608&gt;=29.5,BQ608&lt;=34.5),"29,5 a 34,5",IF(AND(BQ608&gt;=35,BQ608&lt;=40),"35 a 40","Fuera de rango")))))))))))))</f>
        <v>8,5 a 13,5</v>
      </c>
      <c r="BS608" s="11" t="n">
        <f aca="false">IF(BR608="","",IF(BR608="-20 a -15",1,IF(BR608="-14,5 a -9,5",2,IF(BR608="-9 a -4",3,IF(BR608="-3,5 a 2,5",4,IF(BR608="3 a 8",5,IF(BR608="8,5 a 13,5",6,IF(BR608="14 a 17,5",7,IF(BR608="18","NORMA",IF(BR608="18,5 a 23,5",8,IF(BR608="24 a 29",9,IF(BR608="29,5 a 34,5",10,IF(BR608="35 a 40",11,"")))))))))))))</f>
        <v>6</v>
      </c>
      <c r="BT608" s="9" t="n">
        <v>0</v>
      </c>
      <c r="BU608" s="10" t="str">
        <f aca="false">IF(BT608="","",IF(AND(BT608&gt;=-20,BT608&lt;=-18),"-20 a -18",IF(AND(BT608&gt;=-17.5,BT608&lt;=-15.5),"-17,5 a -15,5",IF(AND(BT608&gt;=-15,BT608&lt;=-13),"-15 a -13",IF(AND(BT608&gt;=-12.5,BT608&lt;=-10.5),"-12,5 a -10,5",IF(AND(BT608&gt;=-10,BT608&lt;=-8),"-10 a -8",IF(AND(BT608&gt;=-7.5,BT608&lt;=-5.5),"-7,5 a -5,5",IF(AND(BT608&gt;=-5,BT608&lt;=-3),"-5 a -3",IF(AND(BT608&gt;=-2.5,BT608&lt;=-0.5),"-2,5 a -0,5",IF(BT608=0,"0",IF(AND(BT608&gt;=0.5,BT608&lt;=2.5),"0,5 a 2,5",IF(AND(BT608&gt;=3,BT608&lt;=5),"3 a 5",IF(AND(BT608&gt;=5.5,BT608&lt;=7.5),"5,5 a 7,5",IF(AND(BT608&gt;=8,BT608&lt;=10),"8 a 10",IF(AND(BT608&gt;=10.5,BT608&lt;=12.5),"10,5 a 12,5",IF(AND(BT608&gt;=13,BT608&lt;=15),"13 a 15",IF(AND(BT608&gt;=15.5,BT608&lt;=17.5),"15,5 a 17,5",IF(AND(BT608&gt;=18,BT608&lt;=20),"18 a 20","Fuera de rango"))))))))))))))))))</f>
        <v>0</v>
      </c>
      <c r="BV608" s="11" t="str">
        <f aca="false">IF(BT608="","",IF(BT608=0,"NORMA",IF(AND(BT608&gt;=-20,BT608&lt;=-18),2,IF(AND(BT608&gt;=-17.5,BT608&lt;=-15.5),2,IF(AND(BT608&gt;=-15,BT608&lt;=-13),3,IF(AND(BT608&gt;=-12.5,BT608&lt;=-10.5),4,IF(AND(BT608&gt;=-10,BT608&lt;=-8),5,IF(AND(BT608&gt;=-7.5,BT608&lt;=-5.5),6,IF(AND(BT608&gt;=-5,BT608&lt;=-3),7,IF(AND(BT608&gt;=-2.5,BT608&lt;=-0.5),8,IF(AND(BT608&gt;=0.5,BT608&lt;=2.5),9,IF(AND(BT608&gt;=3,BT608&lt;=5),10,IF(AND(BT608&gt;=5.5,BT608&lt;=7.5),11,IF(AND(BT608&gt;=8,BT608&lt;=10),12,IF(AND(BT608&gt;=10.5,BT608&lt;=12.5),13,IF(AND(BT608&gt;=13,BT608&lt;=15),14,IF(AND(BT608&gt;=15.5,BT608&lt;=17.5),15,IF(AND(BT608&gt;=18,BT608&lt;=20),16,"Fuera de rango"))))))))))))))))))</f>
        <v>NORMA</v>
      </c>
      <c r="BW608" s="9" t="n">
        <v>-6</v>
      </c>
      <c r="BX608" s="10" t="n">
        <f aca="false">18.5- (0.3*H608)</f>
        <v>9.2</v>
      </c>
      <c r="BY608" s="10" t="n">
        <f aca="false">(BW608)-(BX608)</f>
        <v>-15.2</v>
      </c>
      <c r="BZ608" s="10" t="str">
        <f aca="false">IF(BY608="","",IF(BY608&lt;-27.5,"De -30 a -28",IF(BY608&lt;-25,"De -27,5 a -25,5",IF(BY608&lt;-22.5,"De -25 a -23",IF(BY608&lt;-20,"De -22,5 a -20,5",IF(BY608&lt;-17.5,"De -20 a -18",IF(BY608&lt;-15,"De -17,5 a -15,5",IF(BY608&lt;-12.5,"De -15 a -13",IF(BY608&lt;-10,"De -12,5 a -10,5",IF(BY608&lt;-7.5,"De -10 a -8",IF(BY608&lt;-5,"De -7,5 a -5,5",IF(BY608&lt;-2.5,"De -5 a -3",IF(BY608&lt;0,"De -2,5 a -0,5",IF(BY608&lt;2.5,"De 0 a 2",IF(BY608&lt;5,"De 2,5 a 4,5",IF(BY608&lt;7.5,"De 5 a 7",IF(BY608&lt;10,"De 7,5 a 9,5",IF(BY608&lt;12.5,"De 10 a 12",IF(BY608&lt;15,"De 12,5 a 14,5",IF(BY608&lt;17.5,"De 15 a 17",IF(BY608&lt;20,"De 17,5 a 19,5",IF(BY608&lt;22.5,"De 20 a 22",IF(BY608&lt;25,"De 22,5 a 24,5",IF(BY608&lt;27.5,"De 25 a 27","De 27,5 a 30"))))))))))))))))))))))))</f>
        <v>De -17,5 a -15,5</v>
      </c>
      <c r="CA608" s="12" t="n">
        <f aca="false">IF(BY608="","",IF(BY608&lt;=-28,1,IF(BY608&lt;=-25.5,2,IF(BY608&lt;=-23,3,IF(BY608&lt;=-20.5,4,IF(BY608&lt;=-18,5,IF(BY608&lt;=-15.5,6,IF(BY608&lt;=-13,7,IF(BY608&lt;=-10.5,8,IF(BY608&lt;=-8,9,IF(BY608&lt;=-5.5,10,IF(BY608&lt;=-3,11,IF(BY608&lt;=-0.5,12,IF(BY608&lt;=2,13,IF(BY608&lt;=4.5,14,IF(BY608&lt;=7,15,IF(BY608&lt;=9.5,16,IF(BY608&lt;=12,17,IF(BY608&lt;=14.5,18,IF(BY608&lt;=17,19,IF(BY608&lt;=19.5,20,IF(BY608&lt;=22,21,IF(BY608&lt;=24.5,22,IF(BY608&lt;=27,23,IF(BY608&lt;=30,24,"Fuera de rango")))))))))))))))))))))))))</f>
        <v>7</v>
      </c>
      <c r="CB608" s="9" t="n">
        <v>-7</v>
      </c>
      <c r="CC608" s="10" t="n">
        <f aca="false">18.5- (0.3*H608)</f>
        <v>9.2</v>
      </c>
      <c r="CD608" s="10" t="n">
        <f aca="false">(CB608)-(CC608)</f>
        <v>-16.2</v>
      </c>
      <c r="CE608" s="10" t="str">
        <f aca="false">IF(CD608="","",IF(CD608&lt;-27.5,"De -30 a -28",IF(CD608&lt;-25,"De -27,5 a -25,5",IF(CD608&lt;-22.5,"De -25 a -23",IF(CD608&lt;-20,"De -22,5 a -20,5",IF(CD608&lt;-17.5,"De -20 a -18",IF(CD608&lt;-15,"De -17,5 a -15,5",IF(CD608&lt;-12.5,"De -15 a -13",IF(CD608&lt;-10,"De -12,5 a -10,5",IF(CD608&lt;-7.5,"De -10 a -8",IF(CD608&lt;-5,"De -7,5 a -5,5",IF(CD608&lt;-2.5,"De -5 a -3",IF(CD608&lt;0,"De -2,5 a -0,5",IF(CD608&lt;=2,"De 0 a 2",IF(CD608&lt;=4.5,"De 2,5 a 4,5",IF(CD608&lt;=7,"De 5 a 7",IF(CD608&lt;=9.5,"De 7,5 a 9,5",IF(CD608&lt;=12,"De 10 a 12",IF(CD608&lt;=14.5,"De 12,5 a 14,5",IF(CD608&lt;=17,"De 15 a 17",IF(CD608&lt;=19.5,"De 17,5 a 19,5",IF(CD608&lt;=22,"De 20 a 22",IF(CD608&lt;=24.5,"De 22,5 a 24,5",IF(CD608&lt;=27,"De 25 a 27","De 27,5 a 30"))))))))))))))))))))))))</f>
        <v>De -17,5 a -15,5</v>
      </c>
      <c r="CF608" s="12" t="n">
        <f aca="false">IF(CD608="","",IF(CD608&lt;-27.5,1,IF(CD608&lt;-25,2,IF(CD608&lt;-22.5,3,IF(CD608&lt;-20,4,IF(CD608&lt;-17.5,5,IF(CD608&lt;-15,6,IF(CD608&lt;-12.5,7,IF(CD608&lt;-10,8,IF(CD608&lt;-7.5,9,IF(CD608&lt;-5,10,IF(CD608&lt;-2.5,11,IF(CD608&lt;0,12,IF(CD608&lt;2.5,13,IF(CD608&lt;5,14,IF(CD608&lt;7.5,15,IF(CD608&lt;10,16,IF(CD608&lt;12.5,17,IF(CD608&lt;15,18,IF(CD608&lt;17.5,19,IF(CD608&lt;20,20,IF(CD608&lt;22.5,21,IF(CD608&lt;25,22,IF(CD608&lt;27.5,23,24))))))))))))))))))))))))</f>
        <v>6</v>
      </c>
      <c r="CG608" s="9" t="n">
        <v>-6.75</v>
      </c>
      <c r="CH608" s="10" t="str">
        <f aca="false">IF(CG608="","",IF(AND(CG608&gt;=-10,CG608&lt;=-9.5),"-10 a -9,5",IF(AND(CG608&gt;-9.5,CG608&lt;=-8.5),"-9 a -8,5",IF(AND(CG608&gt;-8.5,CG608&lt;=-7.5),"-8 a -7,5",IF(AND(CG608&gt;-7.5,CG608&lt;=-6.5),"-7 a -6,5",IF(AND(CG608&gt;-6.5,CG608&lt;=-5.5),"-6 a -5,5",IF(AND(CG608&gt;-5.5,CG608&lt;=-4.5),"-5 a -4,5",IF(AND(CG608&gt;-4.5,CG608&lt;=-3.5),"-4 a -3,5",IF(AND(CG608&gt;-3.5,CG608&lt;=-2.5),"-3 a -2,5",IF(CG608=-2.25,"-2,25",IF(AND(CG608&gt;-2.5,CG608&lt;=-1.5),"-2 a -1,5",IF(AND(CG608&gt;-1.5,CG608&lt;=-0.5),"-1 a -0,5",IF(AND(CG608&gt;-0.5,CG608&lt;=0.5),"0 a 0,5",IF(AND(CG608&gt;0.5,CG608&lt;=1.5),"1 a 1,5",IF(AND(CG608&gt;1.5,CG608&lt;=2.5),"2 a 2,5",IF(AND(CG608&gt;2.5,CG608&lt;=3.5),"3 a 3,5",IF(AND(CG608&gt;3.5,CG608&lt;=4.5),"4 a 4,5",IF(AND(CG608&gt;4.5,CG608&lt;=5.5),"5 a 5,5",IF(AND(CG608&gt;5.5,CG608&lt;=6.5),"6 a 6,5",IF(AND(CG608&gt;6.5,CG608&lt;=7.5),"7 a 7,5",IF(AND(CG608&gt;7.5,CG608&lt;=8.5),"8 a 8,5",IF(AND(CG608&gt;8.5,CG608&lt;=9.5),"9 a 9,5",IF(CG608&gt;=10,"10","Fuera de rango")))))))))))))))))))))))</f>
        <v>-7 a -6,5</v>
      </c>
      <c r="CI608" s="11" t="n">
        <f aca="false">IF(CG608="","",IF(CG608=-2.25,"NORMA",IF(CG608&lt;=-9.5,1,IF(CG608&lt;=-8.5,2,IF(CG608&lt;=-7.5,3,IF(CG608&lt;=-6.5,4,IF(CG608&lt;=-5.5,5,IF(CG608&lt;=-4.5,6,IF(CG608&lt;=-3.5,7,IF(CG608&lt;=-2.5,8,IF(CG608&lt;=-1.5,9,IF(CG608&lt;=-0.5,10,IF(CG608&lt;=0.5,11,IF(CG608&lt;=1.5,12,IF(CG608&lt;=2.5,13,IF(CG608&lt;=3.5,14,IF(CG608&lt;=4.5,15,IF(CG608&lt;=5.5,16,IF(CG608&lt;=6.5,17,IF(CG608&lt;=7.5,18,IF(CG608&lt;=8.5,19,IF(CG608&lt;=9.5,20,IF(CG608=10,21,"Fuera de rango")))))))))))))))))))))))</f>
        <v>4</v>
      </c>
      <c r="CJ608" s="9" t="n">
        <v>3</v>
      </c>
      <c r="CK608" s="10" t="str">
        <f aca="false">IF(CJ608="","",IF(AND(CJ608&gt;=-6,CJ608&lt;=-5.5),"-6 a -5,5",IF(AND(CJ608&gt;-5.5,CJ608&lt;=-4.5),"-5 a -4,5",IF(AND(CJ608&gt;-4.5,CJ608&lt;=-3.5),"-4 a -3,5",IF(AND(CJ608&gt;-3.5,CJ608&lt;=-2.5),"-3 a -2,5",IF(AND(CJ608&gt;-2.5,CJ608&lt;=-1.5),"-2 a -1,5",IF(AND(CJ608&gt;-1.5,CJ608&lt;=-0.5),"-1 a -0,5",IF(AND(CJ608&gt;-0.5,CJ608&lt;=0.5),"0 a 0,5",IF(AND(CJ608&gt;0.5,CJ608&lt;=1.5),"1 a 1,5",IF(AND(CJ608&gt;1.5,CJ608&lt;2.5),"2",IF(AND(CJ608&gt;=2.5,CJ608&lt;=3),"2,5 a 3",IF(AND(CJ608&gt;3,CJ608&lt;=4),"3,5 a 4",IF(AND(CJ608&gt;4,CJ608&lt;=5),"4,5 a 5",IF(AND(CJ608&gt;5,CJ608&lt;=6),"5,5 a 6",IF(AND(CJ608&gt;6,CJ608&lt;=7),"6,5 a 7",IF(AND(CJ608&gt;7,CJ608&lt;=8),"7,5 a 8",IF(AND(CJ608&gt;8,CJ608&lt;=9.5),"8,5 a 9,5",IF(CJ608=10,"10","Fuera de rango"))))))))))))))))))</f>
        <v>2,5 a 3</v>
      </c>
      <c r="CL608" s="11" t="n">
        <f aca="false">IF(CK608="","",IF(OR(CK608="-6 a -5,5",CK608="-6 - -5,5"),1,IF(OR(CK608="-5 a -4,5",CK608="-5 - -4,5"),2,IF(OR(CK608="-4 a -3,5",CK608="-4 - -3,5"),3,IF(OR(CK608="-3 a -2,5",CK608="-3 - -2,5"),4,IF(OR(CK608="-2 a -1,5",CK608="-2 - -1,5"),5,IF(OR(CK608="-1 a -0,5",CK608="-1 - -0,5"),6,IF(OR(CK608="0 a 0,5",CK608="0 - 0,5"),7,IF(OR(CK608="1 a 1,5",CK608="1 - 1,5"),8,IF(CK608="2","NORMA",IF(OR(CK608="2,5 a 3",CK608="2,5 - 3"),9,IF(OR(CK608="3,5 a 4",CK608="3,5 - 4"),10,IF(OR(CK608="4,5 a 5",CK608="4,5 - 5"),11,IF(OR(CK608="5,5 a 6",CK608="5,5 - 6"),12,IF(OR(CK608="6,5 a 7",CK608="6,5 - 7"),13,IF(OR(CK608="7,5 a 8",CK608="7,5 - 8"),14,IF(OR(CK608="8,5 a 9",CK608="8,5 - 9,5",CK608="9 a 9,5"),15,IF(CK608="10",15,IF(OR(CK608="0,5 a 1",CK608="0,5 - 1"),7,"Fuera de rango")))))))))))))))))))</f>
        <v>9</v>
      </c>
      <c r="CO608" s="10" t="str">
        <f aca="false">IF(CM608&gt;0,"EME"," ")</f>
        <v> </v>
      </c>
      <c r="CQ608" s="10" t="str">
        <f aca="false">IF(CP608&gt;0,"0", " ")</f>
        <v> </v>
      </c>
      <c r="CR608" s="10" t="str">
        <f aca="false">IF(CP608&gt;0,"EME"," ")</f>
        <v> </v>
      </c>
      <c r="CS608" s="9" t="n">
        <v>0</v>
      </c>
      <c r="CV608" s="9" t="n">
        <v>0</v>
      </c>
      <c r="CY608" s="9" t="n">
        <v>-6.75</v>
      </c>
      <c r="DB608" s="9" t="n">
        <v>-6.25</v>
      </c>
      <c r="DC608" s="11" t="str">
        <f aca="false">IF(DB608&lt;0,"2"," ")</f>
        <v>2</v>
      </c>
      <c r="DD608" s="11" t="str">
        <f aca="false">IF(DB608&lt;0,"MIO"," ")</f>
        <v>MIO</v>
      </c>
      <c r="DE608" s="9" t="n">
        <v>0</v>
      </c>
      <c r="DF608" s="10" t="str">
        <f aca="false">IF(DE608&lt;0,"3"," ")</f>
        <v> </v>
      </c>
      <c r="DG608" s="10" t="str">
        <f aca="false">IF(DE608&lt;0,"AST"," ")</f>
        <v> </v>
      </c>
      <c r="DH608" s="9" t="n">
        <v>0</v>
      </c>
      <c r="DI608" s="10" t="str">
        <f aca="false">IF(DH608&lt;0,"3"," ")</f>
        <v> </v>
      </c>
      <c r="DJ608" s="10" t="str">
        <f aca="false">IF(DH608&lt;0,"AST"," ")</f>
        <v> </v>
      </c>
      <c r="DK608" s="9" t="n">
        <v>0</v>
      </c>
      <c r="DL608" s="10" t="str">
        <f aca="false">IF(DK608&gt;0,"4"," ")</f>
        <v> </v>
      </c>
      <c r="DM608" s="10" t="str">
        <f aca="false">IF(DK608&gt;0,"PRE"," ")</f>
        <v> </v>
      </c>
      <c r="DN608" s="9" t="n">
        <v>0</v>
      </c>
      <c r="DO608" s="10" t="str">
        <f aca="false">IF(DN608&gt;0,"4"," ")</f>
        <v> </v>
      </c>
      <c r="DP608" s="10" t="str">
        <f aca="false">IF(DN608&gt;0,"PRE"," ")</f>
        <v> </v>
      </c>
      <c r="DS608" s="12" t="str">
        <f aca="false">CONCATENATE(CO608,CU608,DA608,DG608,DM608)</f>
        <v>   </v>
      </c>
      <c r="DT608" s="10" t="e">
        <f aca="false" t="array" ref="DT608">_xlfn.IFS(DS608="EME    ","0", DS608=" HIP   ","1", DS608="  MIO  ","2", DS608="   AST ","3", DS608="    PRE","4", DS608="EME   PRE","5", DS608=" HIP  PRE","6", DS608=" HIP AST ","7", DS608="  MIO PRE","8", DS608="  MIOAST ","9", DS608="   ASTPRE","10",DS608=" HIP ASTPRE","11", DS608="  MIOASTPRE","12", DS608="     ","0")</f>
        <v>#N/A</v>
      </c>
      <c r="DV608" s="1" t="e">
        <f aca="false" t="array" ref="DV608">_xlfn.IFS(DU608="SI","2", DU608="NO","1")</f>
        <v>#N/A</v>
      </c>
      <c r="DX608" s="11" t="str">
        <f aca="false">IF(DW608=0,"1","2")</f>
        <v>1</v>
      </c>
      <c r="DY608" s="11" t="str">
        <f aca="false" t="array" ref="DY608">_xlfn.IFS(DW608=0,"0", DW608=0.25, "1", DW608=0.5,"2", DW608=0.75,"3", DW608=1,"4",DW608=1.25,"5", DW608=1.5,"6", DW608=1.75,"7", DW608=2,"8")</f>
        <v>0</v>
      </c>
      <c r="EA608" s="11" t="str">
        <f aca="false">IF(DZ608=0,"1","2")</f>
        <v>1</v>
      </c>
      <c r="EB608" s="11" t="str">
        <f aca="false" t="array" ref="EB608">_xlfn.IFS(DZ608=0,"0", DZ608=0.25, "1", DZ608=0.5,"2", DZ608=0.75,"3", DZ608=1,"4",DZ608=1.25,"5", DZ608=1.5,"6", DZ608=1.75,"7", DZ608=2,"8")</f>
        <v>0</v>
      </c>
      <c r="ED608" s="10" t="str">
        <f aca="false">IF(EC608=0,"1","2")</f>
        <v>1</v>
      </c>
      <c r="EE608" s="11" t="str">
        <f aca="false" t="array" ref="EE608">_xlfn.IFS(EC608=0,"0", EC608=-0.25, "1", EC608=-0.5,"2", EC608=-0.75,"3", EC608=-1,"4",EC608=-1.25,"5", EC608=-1.5,"6", EC608=-1.75,"7", EC608=-2,"8", EC608=-2.25,"9",EC608=-2.5,"10", EC608=-2.75,"11", EC608=-3,"12", EC608=-3.25,"13", EC608=-3.5,"14", EC608=-3.75,"15",EC608=-4,"16")</f>
        <v>0</v>
      </c>
      <c r="EG608" s="10" t="str">
        <f aca="false">IF(EF608=0,"1","2")</f>
        <v>1</v>
      </c>
      <c r="EH608" s="11" t="str">
        <f aca="false" t="array" ref="EH608">_xlfn.IFS(EF608=0,"0", EF608=-0.25, "1", EF608=-0.5,"2", EF608=-0.75,"3", EF608=-1,"4",EF608=-1.25,"5", EF608=-1.5,"6", EF608=-1.75,"7", EF608=-2,"8", EF608=-2.25,"9",EF608=-2.5,"10", EF608=-2.75,"11", EF608=-3,"12", EF608=-3.25,"13", EF608=-3.5,"14", EF608=-3.75,"15",EF608=-4,"16")</f>
        <v>0</v>
      </c>
      <c r="EJ608" s="11" t="str">
        <f aca="false">IF(EI608=0,"1","2")</f>
        <v>1</v>
      </c>
      <c r="EK608" s="11" t="str">
        <f aca="false" t="array" ref="EK608">_xlfn.IFS(EI608=0,"0", EI608=-0.25, "1", EI608=-0.5,"2", EI608=-0.75,"3", EI608=-1,"4",EI608=-1.25,"5", EI608=-1.5,"6", EI608=-1.75,"7", EI608=-2,"8", EI608=-2.25,"9", EI608=-2.25,"9",EI608=-2.5,"10", EI608=-2.75,"11", EI608=-3,"12", EI608=-3.25,"13", EI608=-3.5,"14", EI608=-3.75,"15",EI608=-4,"16", EI608=0.25, "17", EI608=0.5, "18")</f>
        <v>0</v>
      </c>
      <c r="EM608" s="11" t="str">
        <f aca="false">IF(EL608=0,"1","2")</f>
        <v>1</v>
      </c>
      <c r="EN608" s="11" t="str">
        <f aca="false" t="array" ref="EN608">_xlfn.IFS(EL608=0.25,"17",EL608=0.5,"18", EL608=0,"0", EL608=-0.25, "1", EL608=-0.5,"2", EL608=-0.75,"3", EL608=-1,"4",EL608=-1.25,"5", EL608=-1.5,"6", EL608=-1.75,"7", EL608=-2,"8",EL608= -2.25,"9",EL608=-2.5,"10",EL608= -2.75,"11",EL608= -3,"12",EL608= -3.25,"13",EL608= -3.5,"14",EL608= -3.75,"15",EL608=-4,"16")</f>
        <v>0</v>
      </c>
      <c r="EP608" s="11" t="str">
        <f aca="false">IF(EO608=0,"1","2")</f>
        <v>1</v>
      </c>
      <c r="EQ608" s="11" t="str">
        <f aca="false" t="array" ref="EQ608">_xlfn.IFS(EO608=0,"0", EO608=0.25, "1", EO608=0.5,"2", EO608=0.75,"3", EO608=1,"4",EO608=1.25,"5", EO608=1.5,"6", EO608=1.75,"7", EO608=2,"8", EO608=2.25,"9", EO608=2.25,"9",EO608=2.5,"10", EO608=2.75,"11", EO608=3,"12", EO608=3.25,"13", EO608=3.5,"14", EO608=3.75,"15",EO608=4,"16", EO608=-0.25, "17", bq=-0.5, "18")</f>
        <v>0</v>
      </c>
      <c r="ES608" s="11" t="str">
        <f aca="false">IF(ER608=0,"1","2")</f>
        <v>1</v>
      </c>
      <c r="ET608" s="11" t="str">
        <f aca="false" t="array" ref="ET608">_xlfn.IFS(ER608=0,"0", ER608=0.25, "1", ER608=0.5,"2", ER608=0.75,"3", ER608=1,"4",ER608=1.25,"5", ER608=1.5,"6", ER608=1.75,"7", ER608=2,"8", ER608=2.25,"9", ER608=2.25,"9",ER608=2.5,"10", ER608=2.75,"11", ER608=3,"12", ER608=3.25,"13", ER608=3.5,"14", ER608=3.75,"15",ER608=4,"16", ER608=-0.25, "17", bq=-0.5, "18")</f>
        <v>0</v>
      </c>
      <c r="EV608" s="14" t="e">
        <f aca="false">VLOOKUP(EU608,LEYENDA!$G$2:$H$8,2,TRUE())</f>
        <v>#N/A</v>
      </c>
      <c r="EW608" s="14" t="e">
        <f aca="false" t="array" ref="EW608">_xlfn.IFS(EV608="0-5","1", EV608="6-12","2", EV608="13-18","3", EV608="19-24","4", EV608="25-36","5", EV608="37-48","6", EV608="49-60","7")</f>
        <v>#N/A</v>
      </c>
    </row>
    <row r="609" customFormat="false" ht="13.5" hidden="false" customHeight="false" outlineLevel="0" collapsed="false">
      <c r="A609" s="1" t="n">
        <v>239</v>
      </c>
      <c r="B609" s="2" t="n">
        <v>8</v>
      </c>
      <c r="C609" s="33" t="n">
        <v>42900</v>
      </c>
      <c r="E609" s="5" t="str">
        <f aca="false">VLOOKUP(A609,'286'!$A$3:$J$6279,10,FALSE())</f>
        <v>MARTÍN SÁNCHEZ, ESTHER</v>
      </c>
      <c r="F609" s="4" t="str">
        <f aca="false">VLOOKUP(A609,'286'!$A$3:$I$1768,3,FALSE())</f>
        <v>MARSANES</v>
      </c>
      <c r="G609" s="6" t="n">
        <f aca="false">VLOOKUP(A609,'286'!$A$3:$I$1768,4,FALSE())</f>
        <v>31166</v>
      </c>
      <c r="H609" s="7" t="n">
        <f aca="false">YEAR(C609)-YEAR(G609)</f>
        <v>32</v>
      </c>
      <c r="I609" s="1" t="str">
        <f aca="false">VLOOKUP(H609,LEYENDA!$C$2:$D$6,2,TRUE())</f>
        <v>25-40</v>
      </c>
      <c r="J609" s="5" t="str">
        <f aca="false">VLOOKUP(A609,'286'!$A$3:$I$1768,7,FALSE())</f>
        <v>M</v>
      </c>
      <c r="K609" s="8" t="n">
        <f aca="false">VLOOKUP(A609,'286'!$A$3:$I$1768,2,FALSE())</f>
        <v>0</v>
      </c>
      <c r="L609" s="4" t="str">
        <f aca="false">VLOOKUP(A609,'286'!$A$3:$I$1768,8,FALSE())</f>
        <v>D</v>
      </c>
      <c r="M609" s="4" t="str">
        <f aca="false">VLOOKUP(A609,'286'!$A$3:$I$1768,9,FALSE())</f>
        <v>I</v>
      </c>
      <c r="N609" s="8" t="str">
        <f aca="false">IF(R609=O609, "MISMA","CONTRARIA")</f>
        <v>CONTRARIA</v>
      </c>
      <c r="O609" s="8" t="str">
        <f aca="false" t="array" ref="O609">_xlfn.IFS(L609="D","1", L609="I","2")</f>
        <v>1</v>
      </c>
      <c r="P609" s="8" t="e">
        <f aca="false" t="array" ref="P609">_xlfn.IFS(K609="OD","1", K609="OI","2")</f>
        <v>#N/A</v>
      </c>
      <c r="Q609" s="1" t="str">
        <f aca="false" t="array" ref="Q609">_xlfn.IFS(J609="M","1", J609="H","2")</f>
        <v>1</v>
      </c>
      <c r="R609" s="8" t="str">
        <f aca="false" t="array" ref="R609">_xlfn.IFS(M609="D","1", M609="I","2")</f>
        <v>2</v>
      </c>
      <c r="S609" s="1" t="str">
        <f aca="false" t="array" ref="S609">_xlfn.IFS(N609="CONTRARIA", "1",N609= "MISMA","2")</f>
        <v>1</v>
      </c>
      <c r="T609" s="1" t="str">
        <f aca="false" t="array" ref="T609">_xlfn.IFS(I609="0-12","1", I609="13-24","2", I609="25-40","3", I609="41-60","4", I609="61-100","5")</f>
        <v>3</v>
      </c>
      <c r="U609" s="9" t="n">
        <v>-4</v>
      </c>
      <c r="V609" s="10" t="str">
        <f aca="false">IF(U609="","",IF(AND(U609&gt;=-9,U609&lt;=-6.5),"-9 a -6,5",IF(AND(U609&gt;=-6,U609&lt;=-3.5),"-6 a -3,5",IF(AND(U609&gt;=-3,U609&lt;=-1),"-3 a -1",IF(U609=-0.5,"-0,5",IF(AND(U609&gt;=0,U609&lt;=2.5),"0 a 2,5",IF(AND(U609&gt;=3,U609&lt;=5.5),"3 a 5,5",IF(AND(U609&gt;=6,U609&lt;=8.5),"6 a 8,5",IF(AND(U609&gt;=9,U609&lt;=20),"9 a 20","Fuera de rango")))))))))</f>
        <v>-6 a -3,5</v>
      </c>
      <c r="W609" s="11" t="n">
        <f aca="false">IF(V609="","",IF(V609="-9 a -6,5",2,IF(V609="-6 a -3,5",3,IF(V609="-3 a -1",4,IF(V609="-0,5","NORMA",IF(V609="0 a 2,5",5,IF(V609="3 a 5,5",6,IF(V609="6 a 8,5",7,IF(V609="9 a 20",8,"Fuera de rango")))))))))</f>
        <v>3</v>
      </c>
      <c r="X609" s="9" t="n">
        <v>0</v>
      </c>
      <c r="Y609" s="11" t="str">
        <f aca="false">IF(X609="","",IF(AND(X609&gt;=0,X609&lt;=4),"0 a 4",IF(AND(X609&gt;=4.5,X609&lt;=8.5),"4,5 a 8,5",IF(X609=9,"9",IF(AND(X609&gt;=9.5,X609&lt;=13),"9,5 a 13",IF(AND(X609&gt;=13.5,X609&lt;=20),"13,5 a 20",IF(AND(X609&gt;=20.5,X609&lt;=35),"20,5 a 35","Fuera de rango")))))))</f>
        <v>0 a 4</v>
      </c>
      <c r="Z609" s="11" t="n">
        <f aca="false">IF(Y609="","",IF(Y609="0 a 4",1,IF(Y609="4,5 a 8,5",2,IF(Y609="9","NORMA",IF(Y609="9,5 a 13",3,IF(Y609="13,5 a 20",4,IF(Y609="20,5 a 35",5,"Fuera de rango")))))))</f>
        <v>1</v>
      </c>
      <c r="AA609" s="9" t="n">
        <v>28</v>
      </c>
      <c r="AB609" s="10" t="str">
        <f aca="false">IF(AA609="","",IF(AND(AA609&gt;=0,AA609&lt;=9),"0 a 9",IF(AND(AA609&gt;=9.5,AA609&lt;=18.5),"9,5 a 18,5",IF(AA609=19,"19",IF(AND(AA609&gt;=19.5,AA609&lt;=28),"19,5 a 28",IF(AND(AA609&gt;=28.5,AA609&lt;=40),"28,5 a 40","Fuera de rango"))))))</f>
        <v>19,5 a 28</v>
      </c>
      <c r="AC609" s="11" t="n">
        <f aca="false" t="array" ref="AC609">_xlfn.IFS(AB609="","",AB609="0 a 9",1,AB609="9,5 a 18,5",2,AB609="19","NORMA",AB609="19,5 a 28",3,AB609="28,5 a 40",4,TRUE(),"Fuera de rango")</f>
        <v>3</v>
      </c>
      <c r="AD609" s="9" t="n">
        <v>9</v>
      </c>
      <c r="AE609" s="10" t="str">
        <f aca="false">IF(AD609="","",IF(AND(AD609&gt;=-10,AD609&lt;=0),"De -10 a 0",IF(AND(AD609&gt;=0.5,AD609&lt;=9.5),"0,5 a 9,5",IF(AD609=10,"10",IF(AND(AD609&gt;=10.5,AD609&lt;=20),"10,5 a 20",IF(AND(AD609&gt;=20.5,AD609&lt;=40),"20,5 a 40","Fuera de rango"))))))</f>
        <v>0,5 a 9,5</v>
      </c>
      <c r="AF609" s="12" t="n">
        <f aca="false">IF(AD609="","",IF(AND(AD609&gt;=-10,AD609&lt;=0),1,IF(AND(AD609&gt;=0.5,AD609&lt;=9.5),2,IF(AD609=10,"NORMA",IF(AND(AD609&gt;=10.5,AD609&lt;=20),3,IF(AND(AD609&gt;=20.5,AD609&lt;=40),4,""))))))</f>
        <v>2</v>
      </c>
      <c r="AG609" s="9" t="n">
        <v>16</v>
      </c>
      <c r="AH609" s="10" t="str">
        <f aca="false">IF(AG609="","",IF(AND(AG609&gt;=0,AG609&lt;=4),"0 a 4",IF(AND(AG609&gt;=4.5,AG609&lt;=8.5),"4,5 a 8,5",IF(AG609=9,"9",IF(AND(AG609&gt;=9.5,AG609&lt;=13),"9,5 a 13",IF(AND(AG609&gt;=13.5,AG609&lt;=25),"13,5 a 25","Fuera de rango"))))))</f>
        <v>13,5 a 25</v>
      </c>
      <c r="AI609" s="10" t="n">
        <f aca="false">IF(AH609="","",IF(AH609="0 a 4",1,IF(AH609="4,5 a 8,5",2,IF(AH609="9","NORMA",IF(AH609="9,5 a 13",3,IF(AH609="13,5 a 25",4,""))))))</f>
        <v>4</v>
      </c>
      <c r="AJ609" s="9" t="n">
        <v>12</v>
      </c>
      <c r="AK609" s="10" t="str">
        <f aca="false">IF(AJ609="","",IF(AND(AJ609&gt;=-15,AJ609&lt;=-10.5),"-15 a -10,5",IF(AND(AJ609&gt;=-10,AJ609&lt;=-4),"-10 a -4",IF(AND(AJ609&gt;=-4.5,AJ609&lt;=0),"-4,5 a 0",IF(AND(AJ609&gt;=0.5,AJ609&lt;=4.5),"0,5 a 4,5",IF(AJ609=5,"5",IF(AND(AJ609&gt;=5.5,AJ609&lt;=10),"5,5 a 10",IF(AND(AJ609&gt;=10.5,AJ609&lt;=20),"10,5 a 20","Fuera de rango"))))))))</f>
        <v>10,5 a 20</v>
      </c>
      <c r="AL609" s="11" t="n">
        <f aca="false">IF(AK609="","",IF(AK609="-15 a -10,5",1,IF(AK609="-10 a -4",2,IF(AK609="-4,5 a 0",3,IF(AK609="0,5 a 4,5",4,IF(AK609="5","NORMA",IF(AK609="5,5 a 10",5,IF(AK609="10,5 a 20",6,"Error"))))))))</f>
        <v>6</v>
      </c>
      <c r="AM609" s="9" t="n">
        <v>0</v>
      </c>
      <c r="AN609" s="10" t="str">
        <f aca="false">IF(AM609="","",IF(AND(AM609&gt;=-7.5,AM609&lt;=-5.5),"-7,5 a -5,5",IF(AND(AM609&gt;=-5,AM609&lt;=-3),"-5 a -3",IF(AND(AM609&gt;=-2.5,AM609&lt;=-0.5),"-2,5 a -0,5",IF(AM609=0,"0,00",IF(AND(AM609&gt;=0.5,AM609&lt;=2.5),"0,5 a 2,5",IF(AND(AM609&gt;=3,AM609&lt;=5),"3 a 5",IF(AND(AM609&gt;=5.5,AM609&lt;=7.5),"5,5 a 7,5",IF(AND(AM609&gt;=8,AM609&lt;=10),"8 a 10","Fuera de rango")))))))))</f>
        <v>0,00</v>
      </c>
      <c r="AO609" s="11" t="str">
        <f aca="false">IF(AN609="","",IF(AN609="-7,5 a -5,5",1,IF(AN609="-5 a -3",2,IF(AN609="-2,5 a -0,5",3,IF(AN609="0,00","NORMA",IF(AN609="0,5 a 2,5",4,IF(AN609="3 a 5",5,IF(AN609="5,5 a 7,5",6,IF(AN609="8 a 10",7,"Error")))))))))</f>
        <v>NORMA</v>
      </c>
      <c r="AP609" s="9" t="n">
        <v>-9</v>
      </c>
      <c r="AQ609" s="10" t="str">
        <f aca="false">IF(AP609="","",IF(AND(AP609&gt;=-20,AP609&lt;=-9.5),"-20 a -9,5",IF(AND(AP609&gt;=-9,AP609&lt;=-6.5),"-9 a -6,5",IF(AP609=-6,"-6",IF(AND(AP609&gt;=-5.5,AP609&lt;=-3),"-5,5 a -3",IF(AND(AP609&gt;=-2.5,AP609&lt;=0),"-2,5 a 0",IF(AND(AP609&gt;=0.5,AP609&lt;=3),"0,5 a 3",IF(AND(AP609&gt;=3.5,AP609&lt;=6),"3,5 a 6",IF(AND(AP609&gt;=6.5,AP609&lt;=9),"6,5 a 9",IF(AND(AP609&gt;=9.5,AP609&lt;=20),"9,5 a 20","Fuera de rango"))))))))))</f>
        <v>-9 a -6,5</v>
      </c>
      <c r="AR609" s="11" t="n">
        <f aca="false">IF(AQ609="","",IF(AQ609="-20 a -9,5",1,IF(AQ609="-9 a -6,5",2,IF(AQ609="-6","NORMA",IF(AQ609="-5,5 a -3",3,IF(AQ609="-2,5 a 0",4,IF(AQ609="0,5 a 3",5,IF(AQ609="3,5 a 6",6,IF(AQ609="6,5 a 9",7,IF(AQ609="9,5 a 20",8,""))))))))))</f>
        <v>2</v>
      </c>
      <c r="AS609" s="9" t="n">
        <v>6</v>
      </c>
      <c r="AT609" s="10" t="str">
        <f aca="false">IF(AS609="","",IF(AND(AS609&gt;=-16,AS609&lt;=-14),"-16 a -14",IF(AND(AS609&gt;=-13.5,AS609&lt;=-11.5),"-13,5 a -11,5",IF(AND(AS609&gt;=-11,AS609&lt;=-9),"-11 a -9",IF(AND(AS609&gt;=-8.5,AS609&lt;=-6.5),"-8,5 a -6,5",IF(AND(AS609&gt;=-6,AS609&lt;=-4),"-6 a -4",IF(AND(AS609&gt;=-3.5,AS609&lt;=-1.5),"-3,5 a -1,5",IF(AND(AS609&gt;=-1,AS609&lt;=1),"-1 a 1",IF(AND(AS609&gt;=1.5,AS609&lt;=3.5),"1,5 a 3,5",IF(AND(AS609&gt;=4,AS609&lt;=6),"4 a 6",IF(AND(AS609&gt;=6.5,AS609&lt;=8.5),"6,5 a 8,5",IF(AND(AS609&gt;=9,AS609&lt;=11),"9 a 11",IF(AND(AS609&gt;=11.5,AS609&lt;=13.5),"11,5 a 13,5",IF(AND(AS609&gt;=14,AS609&lt;=16),"14 a 16",IF(AND(AS609&gt;=16.5,AS609&lt;=18.5),"16,5 a 18,5",IF(AND(AS609&gt;=19,AS609&lt;=21),"19 a 21","Fuera de rango"))))))))))))))))</f>
        <v>4 a 6</v>
      </c>
      <c r="AU609" s="11" t="str">
        <f aca="false" t="array" ref="AU609">IF(AT609="","",_xlfn.IFS(AT609="-16 a -14",1,AT609="-13,5 a -11,5",2,AT609="-11 a -9",3,AT609="-8,5 a -6,5",4,AT609="-6 a -4",5,AT609="-3,5 a -1,5",6,AT609="-1 a 1",7,AT609="1,5 a 3,5",8,AT609="4 a 6","NORMA",AT609="6,5 a 8,5",9,AT609="9 a 11",10,AT609="11,5 a 13,5",11,AT609="14 a 16",12,AT609="16,5 a 18,5",13,AT609="19 a 21",14,TRUE(),""))</f>
        <v>NORMA</v>
      </c>
      <c r="AV609" s="9" t="n">
        <v>1.25</v>
      </c>
      <c r="AW609" s="10" t="str">
        <f aca="false">IF(AV609="","",IF(AND(AV609&gt;=-1,AV609&lt;=-0.5),"-1 a -0,5",IF(AND(AV609&gt;-0.5,AV609&lt;=0),"De -0,5 a 0",IF(AND(AV609&gt;=0.25,AV609&lt;=0.75),"0,25 a 0,75",IF(AND(AV609&gt;=1,AV609&lt;=1.5),"1 a 1,5",IF(AND(AV609&gt;=1.75,AV609&lt;=2.25),"1,75 a 2,25",IF(AND(AV609&gt;=2.5,AV609&lt;=3),"2,5 a 3",IF(AND(AV609&gt;=3.25,AV609&lt;=3.75),"3,25 a 3,75","Fuera de rango"))))))))</f>
        <v>1 a 1,5</v>
      </c>
      <c r="AX609" s="10" t="n">
        <f aca="false">IF(AW609="","",IF(OR(AW609="-1 a -0,5",AW609="-1 a -0.5"),1,IF(OR(AW609="De -0,5 a 0",AW609="-0,5 a 0",AW609="De -0.5 a 0"),2,IF(OR(AW609="0,25 a 0,75",AW609="0.25 a 0.75"),"NORMA",IF(OR(AW609="1 a 1,5",AW609="1 a 1.5"),3,IF(OR(AW609="1,75 a 2,25",AW609="1.75 a 2.25"),4,IF(OR(AW609="2,5 a 3",AW609="2.5 a 3"),5,IF(OR(AW609="3,25 a 3,75",AW609="3.25 a 3.75"),6,""))))))))</f>
        <v>3</v>
      </c>
      <c r="AY609" s="9" t="n">
        <v>-11</v>
      </c>
      <c r="AZ609" s="10" t="str">
        <f aca="false">IF(AY609="","",IF(AND(AY609&gt;=-20,AY609&lt;=-9.5),"-20 a -9,5",IF(AND(AY609&gt;=-9,AY609&lt;=-6.5),"-9 a -6,5",IF(AY609=-6,"-6",IF(AND(AY609&gt;=-5.5,AY609&lt;=-3),"-5,5 a -3",IF(AND(AY609&gt;=-2.5,AY609&lt;=0),"-2,5 a 0",IF(AND(AY609&gt;=0.5,AY609&lt;=3),"0,5 a 3",IF(AND(AY609&gt;=3.5,AY609&lt;=6),"3,5 a 6","Fuera de rango"))))))))</f>
        <v>-20 a -9,5</v>
      </c>
      <c r="BA609" s="11" t="n">
        <f aca="false">IF(AZ609="","",IF(AZ609="-20 a -9,5",1,IF(AZ609="-9 a -6,5",2,IF(AZ609="-6","NORMA",IF(AZ609="-5,5 a -3",3,IF(AZ609="-2,5 a 0",4,IF(AZ609="0,5 a 3",5,IF(AZ609="3,5 a 6",6,""))))))))</f>
        <v>1</v>
      </c>
      <c r="BB609" s="9" t="n">
        <v>0</v>
      </c>
      <c r="BC609" s="10" t="str">
        <f aca="false" t="array" ref="BC609">IF(BB609="","",_xlfn.IFS(AND(BB609&gt;=0,BB609&lt;=2),"0 a 2",AND(BB609&gt;=2.5,BB609&lt;=4.5),"2,5 a 4,5",AND(BB609&gt;=5,BB609&lt;=7),"5 a 7",AND(BB609&gt;=7.5,BB609&lt;=9.5),"7,5 a 9,5",AND(BB609&gt;=10,BB609&lt;=12),"10 a 12",AND(BB609&gt;=12.5,BB609&lt;=14.5),"12,5 a 14,5",BB609=15,"15",AND(BB609&gt;=15.5,BB609&lt;=17.5),"15,5 a 17,5",AND(BB609&gt;=18,BB609&lt;=20),"18 a 20",AND(BB609&gt;=20.5,BB609&lt;=22.5),"20,5 a 22,5",AND(BB609&gt;=23,BB609&lt;=25),"23 a 25",TRUE(),"Fuera de rango"))</f>
        <v>0 a 2</v>
      </c>
      <c r="BD609" s="11" t="n">
        <f aca="false" t="array" ref="BD609">IF(BC609="","",_xlfn.IFS(BC609="0 a 2",1,BC609="2,5 a 4,5",2,BC609="5 a 7",3,BC609="7,5 a 9,5",4,BC609="10 a 12",5,BC609="12,5 a 14,5",6,BC609="15","NORMA",BC609="15,5 a 17,5",7,BC609="18 a 20",8,BC609="20,5 a 22,5",9,BC609="23 a 25",10,TRUE(),"Fuera de rango"))</f>
        <v>1</v>
      </c>
      <c r="BE609" s="9" t="n">
        <v>36</v>
      </c>
      <c r="BF609" s="10" t="str">
        <f aca="false">IF(BE609="","",IF(AND(BE609&gt;=-20,BE609&lt;=-10),"-20 a -10",IF(AND(BE609&gt;=-9.5,BE609&lt;=0.5),"-9,5 a 0,5",IF(AND(BE609&gt;=1,BE609&lt;=11),"1 a 11",IF(AND(BE609&gt;=11.5,BE609&lt;=20.5),"11,5 a 20,5",IF(BE609=21,"21",IF(AND(BE609&gt;=21.5,BE609&lt;=31.5),"21,5 a 31,5",IF(AND(BE609&gt;=32,BE609&lt;=42),"32 a 42","Fuera de rango"))))))))</f>
        <v>32 a 42</v>
      </c>
      <c r="BG609" s="11" t="n">
        <f aca="false">IF(BF609="","",IF(BF609="-20 a -10",1,IF(BF609="-9,5 a 0,5",2,IF(BF609="1 a 11",3,IF(BF609="11,5 a 20,5",4,IF(BF609="21","NORMA",IF(BF609="21,5 a 31,5",5,IF(BF609="32 a 42",6,""))))))))</f>
        <v>6</v>
      </c>
      <c r="BH609" s="9" t="n">
        <v>28</v>
      </c>
      <c r="BI609" s="10" t="str">
        <f aca="false">IF(BH609="","",IF(AND(BH609&gt;=-20,BH609&lt;=-15),"-20 a -15",IF(AND(BH609&gt;=-14.5,BH609&lt;=-9.5),"-14,5 a -9,5",IF(AND(BH609&gt;=-9,BH609&lt;=-4),"-9 a -4",IF(AND(BH609&gt;=-3.5,BH609&lt;=2.5),"-3,5 a 2,5",IF(AND(BH609&gt;=3,BH609&lt;=8),"3 a 8",IF(AND(BH609&gt;=8.5,BH609&lt;=14.5),"8,5 a 14,5",IF(BH609=15,"15",IF(AND(BH609&gt;=15.5,BH609&lt;=20.5),"15,5 a 20,5",IF(AND(BH609&gt;=21,BH609&lt;=26),"21 a 26","Fuera de rango"))))))))))</f>
        <v>Fuera de rango</v>
      </c>
      <c r="BJ609" s="11" t="str">
        <f aca="false">IF(BI609="","",IF(BI609="-20 a -15",1,IF(BI609="-14,5 a -9,5",2,IF(BI609="-9 a -4",3,IF(BI609="-3,5 a 2,5",4,IF(BI609="3 a 8",5,IF(BI609="8,5 a 14,5",6,IF(BI609="15","NORMA",IF(BI609="15,5 a 20,5",7,IF(BI609="21 a 26",8,IF(BI609="26,5 a 31,5",9,"")))))))))))</f>
        <v/>
      </c>
      <c r="BK609" s="9" t="n">
        <v>22</v>
      </c>
      <c r="BL609" s="10" t="str">
        <f aca="false">IF(BK609="","",IF(AND(BK609&gt;=0,BK609&lt;=2),"0 - 2",IF(AND(BK609&gt;=2.5,BK609&lt;=4.5),"2,5 - 4,5",IF(AND(BK609&gt;=5,BK609&lt;=7),"5 - 7",IF(AND(BK609&gt;=7.5,BK609&lt;=9.5),"7,5 - 9,5",IF(AND(BK609&gt;=10,BK609&lt;=12),"10 - 12",IF(AND(BK609&gt;=12.5,BK609&lt;=13.5),"12,5 - 13,5",IF(BK609=14,"14",IF(AND(BK609&gt;=14.5,BK609&lt;=16.5),"14,5 - 16,5",IF(AND(BK609&gt;=17,BK609&lt;=19),"17 - 19",IF(AND(BK609&gt;=19.5,BK609&lt;=21.5),"19,5 - 21,5",IF(AND(BK609&gt;=22,BK609&lt;=24),"22 - 24",IF(AND(BK609&gt;=24.5,BK609&lt;=26.5),"24,5 - 26,5",IF(AND(BK609&gt;=27,BK609&lt;=29),"27 - 29",IF(AND(BK609&gt;=29.5,BK609&lt;=30),"29,5 - 30","Fuera de rango")))))))))))))))</f>
        <v>22 - 24</v>
      </c>
      <c r="BM609" s="11" t="n">
        <f aca="false">IF(BL609="","",IF(BL609="0 - 2",1,IF(BL609="2,5 - 4,5",2,IF(BL609="5 - 7",3,IF(BL609="7,5 - 9,5",4,IF(BL609="10 - 12",5,IF(BL609="12,5 - 13,5",6,IF(BL609="14","NORMA",IF(BL609="14,5 - 16,5",7,IF(BL609="17 - 19",8,IF(BL609="19,5 - 21,5",9,IF(BL609="22 - 24",10,IF(BL609="24,5 - 26,5",11,IF(BL609="27 - 29",12,IF(BL609="29,5 - 30",13,"")))))))))))))))</f>
        <v>10</v>
      </c>
      <c r="BN609" s="9" t="n">
        <v>31</v>
      </c>
      <c r="BO609" s="11" t="str">
        <f aca="false">IF(BN609="","",IF(AND(BN609&gt;=-20,BN609&lt;=-10),"-20 a -10",IF(AND(BN609&gt;=-9.5,BN609&lt;=0.5),"-9,5 a 0,5",IF(AND(BN609&gt;=1,BN609&lt;=11),"1 a 11",IF(AND(BN609&gt;=11.5,BN609&lt;=21.5),"11,5 a 21,5",IF(BN609=22,"22",IF(AND(BN609&gt;=22.5,BN609&lt;=32.5),"22,5 a 32,5",IF(AND(BN609&gt;=33,BN609&lt;=43),"33 a 43","Fuera de rango"))))))))</f>
        <v>22,5 a 32,5</v>
      </c>
      <c r="BP609" s="11" t="n">
        <f aca="false">IF(BO609="","",IF(BO609="-20 a -10",1,IF(BO609="-9,5 a 0,5",2,IF(BO609="1 a 11",3,IF(BO609="11,5 a 21,5",4,IF(BO609="22","NORMA",IF(BO609="22,5 a 32,5",5,IF(BO609="33 a 43",6,""))))))))</f>
        <v>5</v>
      </c>
      <c r="BQ609" s="9" t="n">
        <v>8</v>
      </c>
      <c r="BR609" s="10" t="str">
        <f aca="false">IF(BQ609="","",IF(AND(BQ609&gt;=-20,BQ609&lt;=-15),"-20 a -15",IF(AND(BQ609&gt;=-14.5,BQ609&lt;=-9.5),"-14,5 a -9,5",IF(AND(BQ609&gt;=-9,BQ609&lt;=-4),"-9 a -4",IF(AND(BQ609&gt;=-3.5,BQ609&lt;=2.5),"-3,5 a 2,5",IF(AND(BQ609&gt;=3,BQ609&lt;=8),"3 a 8",IF(AND(BQ609&gt;=8.5,BQ609&lt;=13.5),"8,5 a 13,5",IF(AND(BQ609&gt;=14,BQ609&lt;=17.5),"14 a 17,5",IF(BQ609=18,"18",IF(AND(BQ609&gt;=18.5,BQ609&lt;=23.5),"18,5 a 23,5",IF(AND(BQ609&gt;=24,BQ609&lt;=29),"24 a 29",IF(AND(BQ609&gt;=29.5,BQ609&lt;=34.5),"29,5 a 34,5",IF(AND(BQ609&gt;=35,BQ609&lt;=40),"35 a 40","Fuera de rango")))))))))))))</f>
        <v>3 a 8</v>
      </c>
      <c r="BS609" s="11" t="n">
        <f aca="false">IF(BR609="","",IF(BR609="-20 a -15",1,IF(BR609="-14,5 a -9,5",2,IF(BR609="-9 a -4",3,IF(BR609="-3,5 a 2,5",4,IF(BR609="3 a 8",5,IF(BR609="8,5 a 13,5",6,IF(BR609="14 a 17,5",7,IF(BR609="18","NORMA",IF(BR609="18,5 a 23,5",8,IF(BR609="24 a 29",9,IF(BR609="29,5 a 34,5",10,IF(BR609="35 a 40",11,"")))))))))))))</f>
        <v>5</v>
      </c>
      <c r="BT609" s="9" t="n">
        <v>0</v>
      </c>
      <c r="BU609" s="10" t="str">
        <f aca="false">IF(BT609="","",IF(AND(BT609&gt;=-20,BT609&lt;=-18),"-20 a -18",IF(AND(BT609&gt;=-17.5,BT609&lt;=-15.5),"-17,5 a -15,5",IF(AND(BT609&gt;=-15,BT609&lt;=-13),"-15 a -13",IF(AND(BT609&gt;=-12.5,BT609&lt;=-10.5),"-12,5 a -10,5",IF(AND(BT609&gt;=-10,BT609&lt;=-8),"-10 a -8",IF(AND(BT609&gt;=-7.5,BT609&lt;=-5.5),"-7,5 a -5,5",IF(AND(BT609&gt;=-5,BT609&lt;=-3),"-5 a -3",IF(AND(BT609&gt;=-2.5,BT609&lt;=-0.5),"-2,5 a -0,5",IF(BT609=0,"0",IF(AND(BT609&gt;=0.5,BT609&lt;=2.5),"0,5 a 2,5",IF(AND(BT609&gt;=3,BT609&lt;=5),"3 a 5",IF(AND(BT609&gt;=5.5,BT609&lt;=7.5),"5,5 a 7,5",IF(AND(BT609&gt;=8,BT609&lt;=10),"8 a 10",IF(AND(BT609&gt;=10.5,BT609&lt;=12.5),"10,5 a 12,5",IF(AND(BT609&gt;=13,BT609&lt;=15),"13 a 15",IF(AND(BT609&gt;=15.5,BT609&lt;=17.5),"15,5 a 17,5",IF(AND(BT609&gt;=18,BT609&lt;=20),"18 a 20","Fuera de rango"))))))))))))))))))</f>
        <v>0</v>
      </c>
      <c r="BV609" s="11" t="str">
        <f aca="false">IF(BT609="","",IF(BT609=0,"NORMA",IF(AND(BT609&gt;=-20,BT609&lt;=-18),2,IF(AND(BT609&gt;=-17.5,BT609&lt;=-15.5),2,IF(AND(BT609&gt;=-15,BT609&lt;=-13),3,IF(AND(BT609&gt;=-12.5,BT609&lt;=-10.5),4,IF(AND(BT609&gt;=-10,BT609&lt;=-8),5,IF(AND(BT609&gt;=-7.5,BT609&lt;=-5.5),6,IF(AND(BT609&gt;=-5,BT609&lt;=-3),7,IF(AND(BT609&gt;=-2.5,BT609&lt;=-0.5),8,IF(AND(BT609&gt;=0.5,BT609&lt;=2.5),9,IF(AND(BT609&gt;=3,BT609&lt;=5),10,IF(AND(BT609&gt;=5.5,BT609&lt;=7.5),11,IF(AND(BT609&gt;=8,BT609&lt;=10),12,IF(AND(BT609&gt;=10.5,BT609&lt;=12.5),13,IF(AND(BT609&gt;=13,BT609&lt;=15),14,IF(AND(BT609&gt;=15.5,BT609&lt;=17.5),15,IF(AND(BT609&gt;=18,BT609&lt;=20),16,"Fuera de rango"))))))))))))))))))</f>
        <v>NORMA</v>
      </c>
      <c r="BW609" s="9" t="n">
        <v>-7.5</v>
      </c>
      <c r="BX609" s="10" t="n">
        <f aca="false">18.5- (0.3*H609)</f>
        <v>8.9</v>
      </c>
      <c r="BY609" s="10" t="n">
        <f aca="false">(BW609)-(BX609)</f>
        <v>-16.4</v>
      </c>
      <c r="BZ609" s="10" t="str">
        <f aca="false">IF(BY609="","",IF(BY609&lt;-27.5,"De -30 a -28",IF(BY609&lt;-25,"De -27,5 a -25,5",IF(BY609&lt;-22.5,"De -25 a -23",IF(BY609&lt;-20,"De -22,5 a -20,5",IF(BY609&lt;-17.5,"De -20 a -18",IF(BY609&lt;-15,"De -17,5 a -15,5",IF(BY609&lt;-12.5,"De -15 a -13",IF(BY609&lt;-10,"De -12,5 a -10,5",IF(BY609&lt;-7.5,"De -10 a -8",IF(BY609&lt;-5,"De -7,5 a -5,5",IF(BY609&lt;-2.5,"De -5 a -3",IF(BY609&lt;0,"De -2,5 a -0,5",IF(BY609&lt;2.5,"De 0 a 2",IF(BY609&lt;5,"De 2,5 a 4,5",IF(BY609&lt;7.5,"De 5 a 7",IF(BY609&lt;10,"De 7,5 a 9,5",IF(BY609&lt;12.5,"De 10 a 12",IF(BY609&lt;15,"De 12,5 a 14,5",IF(BY609&lt;17.5,"De 15 a 17",IF(BY609&lt;20,"De 17,5 a 19,5",IF(BY609&lt;22.5,"De 20 a 22",IF(BY609&lt;25,"De 22,5 a 24,5",IF(BY609&lt;27.5,"De 25 a 27","De 27,5 a 30"))))))))))))))))))))))))</f>
        <v>De -17,5 a -15,5</v>
      </c>
      <c r="CA609" s="12" t="n">
        <f aca="false">IF(BY609="","",IF(BY609&lt;=-28,1,IF(BY609&lt;=-25.5,2,IF(BY609&lt;=-23,3,IF(BY609&lt;=-20.5,4,IF(BY609&lt;=-18,5,IF(BY609&lt;=-15.5,6,IF(BY609&lt;=-13,7,IF(BY609&lt;=-10.5,8,IF(BY609&lt;=-8,9,IF(BY609&lt;=-5.5,10,IF(BY609&lt;=-3,11,IF(BY609&lt;=-0.5,12,IF(BY609&lt;=2,13,IF(BY609&lt;=4.5,14,IF(BY609&lt;=7,15,IF(BY609&lt;=9.5,16,IF(BY609&lt;=12,17,IF(BY609&lt;=14.5,18,IF(BY609&lt;=17,19,IF(BY609&lt;=19.5,20,IF(BY609&lt;=22,21,IF(BY609&lt;=24.5,22,IF(BY609&lt;=27,23,IF(BY609&lt;=30,24,"Fuera de rango")))))))))))))))))))))))))</f>
        <v>6</v>
      </c>
      <c r="CB609" s="9" t="n">
        <v>-6.5</v>
      </c>
      <c r="CC609" s="10" t="n">
        <f aca="false">18.5- (0.3*H609)</f>
        <v>8.9</v>
      </c>
      <c r="CD609" s="10" t="n">
        <f aca="false">(CB609)-(CC609)</f>
        <v>-15.4</v>
      </c>
      <c r="CE609" s="10" t="str">
        <f aca="false">IF(CD609="","",IF(CD609&lt;-27.5,"De -30 a -28",IF(CD609&lt;-25,"De -27,5 a -25,5",IF(CD609&lt;-22.5,"De -25 a -23",IF(CD609&lt;-20,"De -22,5 a -20,5",IF(CD609&lt;-17.5,"De -20 a -18",IF(CD609&lt;-15,"De -17,5 a -15,5",IF(CD609&lt;-12.5,"De -15 a -13",IF(CD609&lt;-10,"De -12,5 a -10,5",IF(CD609&lt;-7.5,"De -10 a -8",IF(CD609&lt;-5,"De -7,5 a -5,5",IF(CD609&lt;-2.5,"De -5 a -3",IF(CD609&lt;0,"De -2,5 a -0,5",IF(CD609&lt;=2,"De 0 a 2",IF(CD609&lt;=4.5,"De 2,5 a 4,5",IF(CD609&lt;=7,"De 5 a 7",IF(CD609&lt;=9.5,"De 7,5 a 9,5",IF(CD609&lt;=12,"De 10 a 12",IF(CD609&lt;=14.5,"De 12,5 a 14,5",IF(CD609&lt;=17,"De 15 a 17",IF(CD609&lt;=19.5,"De 17,5 a 19,5",IF(CD609&lt;=22,"De 20 a 22",IF(CD609&lt;=24.5,"De 22,5 a 24,5",IF(CD609&lt;=27,"De 25 a 27","De 27,5 a 30"))))))))))))))))))))))))</f>
        <v>De -17,5 a -15,5</v>
      </c>
      <c r="CF609" s="12" t="n">
        <f aca="false">IF(CD609="","",IF(CD609&lt;-27.5,1,IF(CD609&lt;-25,2,IF(CD609&lt;-22.5,3,IF(CD609&lt;-20,4,IF(CD609&lt;-17.5,5,IF(CD609&lt;-15,6,IF(CD609&lt;-12.5,7,IF(CD609&lt;-10,8,IF(CD609&lt;-7.5,9,IF(CD609&lt;-5,10,IF(CD609&lt;-2.5,11,IF(CD609&lt;0,12,IF(CD609&lt;2.5,13,IF(CD609&lt;5,14,IF(CD609&lt;7.5,15,IF(CD609&lt;10,16,IF(CD609&lt;12.5,17,IF(CD609&lt;15,18,IF(CD609&lt;17.5,19,IF(CD609&lt;20,20,IF(CD609&lt;22.5,21,IF(CD609&lt;25,22,IF(CD609&lt;27.5,23,24))))))))))))))))))))))))</f>
        <v>6</v>
      </c>
      <c r="CG609" s="9" t="n">
        <v>-4.75</v>
      </c>
      <c r="CH609" s="10" t="str">
        <f aca="false">IF(CG609="","",IF(AND(CG609&gt;=-10,CG609&lt;=-9.5),"-10 a -9,5",IF(AND(CG609&gt;-9.5,CG609&lt;=-8.5),"-9 a -8,5",IF(AND(CG609&gt;-8.5,CG609&lt;=-7.5),"-8 a -7,5",IF(AND(CG609&gt;-7.5,CG609&lt;=-6.5),"-7 a -6,5",IF(AND(CG609&gt;-6.5,CG609&lt;=-5.5),"-6 a -5,5",IF(AND(CG609&gt;-5.5,CG609&lt;=-4.5),"-5 a -4,5",IF(AND(CG609&gt;-4.5,CG609&lt;=-3.5),"-4 a -3,5",IF(AND(CG609&gt;-3.5,CG609&lt;=-2.5),"-3 a -2,5",IF(CG609=-2.25,"-2,25",IF(AND(CG609&gt;-2.5,CG609&lt;=-1.5),"-2 a -1,5",IF(AND(CG609&gt;-1.5,CG609&lt;=-0.5),"-1 a -0,5",IF(AND(CG609&gt;-0.5,CG609&lt;=0.5),"0 a 0,5",IF(AND(CG609&gt;0.5,CG609&lt;=1.5),"1 a 1,5",IF(AND(CG609&gt;1.5,CG609&lt;=2.5),"2 a 2,5",IF(AND(CG609&gt;2.5,CG609&lt;=3.5),"3 a 3,5",IF(AND(CG609&gt;3.5,CG609&lt;=4.5),"4 a 4,5",IF(AND(CG609&gt;4.5,CG609&lt;=5.5),"5 a 5,5",IF(AND(CG609&gt;5.5,CG609&lt;=6.5),"6 a 6,5",IF(AND(CG609&gt;6.5,CG609&lt;=7.5),"7 a 7,5",IF(AND(CG609&gt;7.5,CG609&lt;=8.5),"8 a 8,5",IF(AND(CG609&gt;8.5,CG609&lt;=9.5),"9 a 9,5",IF(CG609&gt;=10,"10","Fuera de rango")))))))))))))))))))))))</f>
        <v>-5 a -4,5</v>
      </c>
      <c r="CI609" s="11" t="n">
        <f aca="false">IF(CG609="","",IF(CG609=-2.25,"NORMA",IF(CG609&lt;=-9.5,1,IF(CG609&lt;=-8.5,2,IF(CG609&lt;=-7.5,3,IF(CG609&lt;=-6.5,4,IF(CG609&lt;=-5.5,5,IF(CG609&lt;=-4.5,6,IF(CG609&lt;=-3.5,7,IF(CG609&lt;=-2.5,8,IF(CG609&lt;=-1.5,9,IF(CG609&lt;=-0.5,10,IF(CG609&lt;=0.5,11,IF(CG609&lt;=1.5,12,IF(CG609&lt;=2.5,13,IF(CG609&lt;=3.5,14,IF(CG609&lt;=4.5,15,IF(CG609&lt;=5.5,16,IF(CG609&lt;=6.5,17,IF(CG609&lt;=7.5,18,IF(CG609&lt;=8.5,19,IF(CG609&lt;=9.5,20,IF(CG609=10,21,"Fuera de rango")))))))))))))))))))))))</f>
        <v>6</v>
      </c>
      <c r="CJ609" s="9" t="n">
        <v>2.5</v>
      </c>
      <c r="CK609" s="10" t="str">
        <f aca="false">IF(CJ609="","",IF(AND(CJ609&gt;=-6,CJ609&lt;=-5.5),"-6 a -5,5",IF(AND(CJ609&gt;-5.5,CJ609&lt;=-4.5),"-5 a -4,5",IF(AND(CJ609&gt;-4.5,CJ609&lt;=-3.5),"-4 a -3,5",IF(AND(CJ609&gt;-3.5,CJ609&lt;=-2.5),"-3 a -2,5",IF(AND(CJ609&gt;-2.5,CJ609&lt;=-1.5),"-2 a -1,5",IF(AND(CJ609&gt;-1.5,CJ609&lt;=-0.5),"-1 a -0,5",IF(AND(CJ609&gt;-0.5,CJ609&lt;=0.5),"0 a 0,5",IF(AND(CJ609&gt;0.5,CJ609&lt;=1.5),"1 a 1,5",IF(AND(CJ609&gt;1.5,CJ609&lt;2.5),"2",IF(AND(CJ609&gt;=2.5,CJ609&lt;=3),"2,5 a 3",IF(AND(CJ609&gt;3,CJ609&lt;=4),"3,5 a 4",IF(AND(CJ609&gt;4,CJ609&lt;=5),"4,5 a 5",IF(AND(CJ609&gt;5,CJ609&lt;=6),"5,5 a 6",IF(AND(CJ609&gt;6,CJ609&lt;=7),"6,5 a 7",IF(AND(CJ609&gt;7,CJ609&lt;=8),"7,5 a 8",IF(AND(CJ609&gt;8,CJ609&lt;=9.5),"8,5 a 9,5",IF(CJ609=10,"10","Fuera de rango"))))))))))))))))))</f>
        <v>2,5 a 3</v>
      </c>
      <c r="CL609" s="11" t="n">
        <f aca="false">IF(CK609="","",IF(OR(CK609="-6 a -5,5",CK609="-6 - -5,5"),1,IF(OR(CK609="-5 a -4,5",CK609="-5 - -4,5"),2,IF(OR(CK609="-4 a -3,5",CK609="-4 - -3,5"),3,IF(OR(CK609="-3 a -2,5",CK609="-3 - -2,5"),4,IF(OR(CK609="-2 a -1,5",CK609="-2 - -1,5"),5,IF(OR(CK609="-1 a -0,5",CK609="-1 - -0,5"),6,IF(OR(CK609="0 a 0,5",CK609="0 - 0,5"),7,IF(OR(CK609="1 a 1,5",CK609="1 - 1,5"),8,IF(CK609="2","NORMA",IF(OR(CK609="2,5 a 3",CK609="2,5 - 3"),9,IF(OR(CK609="3,5 a 4",CK609="3,5 - 4"),10,IF(OR(CK609="4,5 a 5",CK609="4,5 - 5"),11,IF(OR(CK609="5,5 a 6",CK609="5,5 - 6"),12,IF(OR(CK609="6,5 a 7",CK609="6,5 - 7"),13,IF(OR(CK609="7,5 a 8",CK609="7,5 - 8"),14,IF(OR(CK609="8,5 a 9",CK609="8,5 - 9,5",CK609="9 a 9,5"),15,IF(CK609="10",15,IF(OR(CK609="0,5 a 1",CK609="0,5 - 1"),7,"Fuera de rango")))))))))))))))))))</f>
        <v>9</v>
      </c>
      <c r="CO609" s="10" t="str">
        <f aca="false">IF(CM609&gt;0,"EME"," ")</f>
        <v> </v>
      </c>
      <c r="CQ609" s="10" t="str">
        <f aca="false">IF(CP609&gt;0,"0", " ")</f>
        <v> </v>
      </c>
      <c r="CR609" s="10" t="str">
        <f aca="false">IF(CP609&gt;0,"EME"," ")</f>
        <v> </v>
      </c>
      <c r="CS609" s="9" t="n">
        <v>0</v>
      </c>
      <c r="CV609" s="9" t="n">
        <v>0</v>
      </c>
      <c r="CY609" s="9" t="n">
        <v>-6.75</v>
      </c>
      <c r="DB609" s="9" t="n">
        <v>-6</v>
      </c>
      <c r="DC609" s="11" t="str">
        <f aca="false">IF(DB609&lt;0,"2"," ")</f>
        <v>2</v>
      </c>
      <c r="DD609" s="11" t="str">
        <f aca="false">IF(DB609&lt;0,"MIO"," ")</f>
        <v>MIO</v>
      </c>
      <c r="DE609" s="9" t="n">
        <v>0</v>
      </c>
      <c r="DF609" s="10" t="str">
        <f aca="false">IF(DE609&lt;0,"3"," ")</f>
        <v> </v>
      </c>
      <c r="DG609" s="10" t="str">
        <f aca="false">IF(DE609&lt;0,"AST"," ")</f>
        <v> </v>
      </c>
      <c r="DH609" s="9" t="n">
        <v>0</v>
      </c>
      <c r="DI609" s="10" t="str">
        <f aca="false">IF(DH609&lt;0,"3"," ")</f>
        <v> </v>
      </c>
      <c r="DJ609" s="10" t="str">
        <f aca="false">IF(DH609&lt;0,"AST"," ")</f>
        <v> </v>
      </c>
      <c r="DK609" s="9" t="n">
        <v>0</v>
      </c>
      <c r="DL609" s="10" t="str">
        <f aca="false">IF(DK609&gt;0,"4"," ")</f>
        <v> </v>
      </c>
      <c r="DM609" s="10" t="str">
        <f aca="false">IF(DK609&gt;0,"PRE"," ")</f>
        <v> </v>
      </c>
      <c r="DN609" s="9" t="n">
        <v>0</v>
      </c>
      <c r="DO609" s="10" t="str">
        <f aca="false">IF(DN609&gt;0,"4"," ")</f>
        <v> </v>
      </c>
      <c r="DP609" s="10" t="str">
        <f aca="false">IF(DN609&gt;0,"PRE"," ")</f>
        <v> </v>
      </c>
      <c r="DS609" s="12" t="str">
        <f aca="false">CONCATENATE(CO609,CU609,DA609,DG609,DM609)</f>
        <v>   </v>
      </c>
      <c r="DT609" s="10" t="e">
        <f aca="false" t="array" ref="DT609">_xlfn.IFS(DS609="EME    ","0", DS609=" HIP   ","1", DS609="  MIO  ","2", DS609="   AST ","3", DS609="    PRE","4", DS609="EME   PRE","5", DS609=" HIP  PRE","6", DS609=" HIP AST ","7", DS609="  MIO PRE","8", DS609="  MIOAST ","9", DS609="   ASTPRE","10",DS609=" HIP ASTPRE","11", DS609="  MIOASTPRE","12", DS609="     ","0")</f>
        <v>#N/A</v>
      </c>
      <c r="DV609" s="1" t="e">
        <f aca="false" t="array" ref="DV609">_xlfn.IFS(DU609="SI","2", DU609="NO","1")</f>
        <v>#N/A</v>
      </c>
      <c r="DX609" s="11" t="str">
        <f aca="false">IF(DW609=0,"1","2")</f>
        <v>1</v>
      </c>
      <c r="DY609" s="11" t="str">
        <f aca="false" t="array" ref="DY609">_xlfn.IFS(DW609=0,"0", DW609=0.25, "1", DW609=0.5,"2", DW609=0.75,"3", DW609=1,"4",DW609=1.25,"5", DW609=1.5,"6", DW609=1.75,"7", DW609=2,"8")</f>
        <v>0</v>
      </c>
      <c r="EA609" s="11" t="str">
        <f aca="false">IF(DZ609=0,"1","2")</f>
        <v>1</v>
      </c>
      <c r="EB609" s="11" t="str">
        <f aca="false" t="array" ref="EB609">_xlfn.IFS(DZ609=0,"0", DZ609=0.25, "1", DZ609=0.5,"2", DZ609=0.75,"3", DZ609=1,"4",DZ609=1.25,"5", DZ609=1.5,"6", DZ609=1.75,"7", DZ609=2,"8")</f>
        <v>0</v>
      </c>
      <c r="ED609" s="10" t="str">
        <f aca="false">IF(EC609=0,"1","2")</f>
        <v>1</v>
      </c>
      <c r="EE609" s="11" t="str">
        <f aca="false" t="array" ref="EE609">_xlfn.IFS(EC609=0,"0", EC609=-0.25, "1", EC609=-0.5,"2", EC609=-0.75,"3", EC609=-1,"4",EC609=-1.25,"5", EC609=-1.5,"6", EC609=-1.75,"7", EC609=-2,"8", EC609=-2.25,"9",EC609=-2.5,"10", EC609=-2.75,"11", EC609=-3,"12", EC609=-3.25,"13", EC609=-3.5,"14", EC609=-3.75,"15",EC609=-4,"16")</f>
        <v>0</v>
      </c>
      <c r="EG609" s="10" t="str">
        <f aca="false">IF(EF609=0,"1","2")</f>
        <v>1</v>
      </c>
      <c r="EH609" s="11" t="str">
        <f aca="false" t="array" ref="EH609">_xlfn.IFS(EF609=0,"0", EF609=-0.25, "1", EF609=-0.5,"2", EF609=-0.75,"3", EF609=-1,"4",EF609=-1.25,"5", EF609=-1.5,"6", EF609=-1.75,"7", EF609=-2,"8", EF609=-2.25,"9",EF609=-2.5,"10", EF609=-2.75,"11", EF609=-3,"12", EF609=-3.25,"13", EF609=-3.5,"14", EF609=-3.75,"15",EF609=-4,"16")</f>
        <v>0</v>
      </c>
      <c r="EJ609" s="11" t="str">
        <f aca="false">IF(EI609=0,"1","2")</f>
        <v>1</v>
      </c>
      <c r="EK609" s="11" t="str">
        <f aca="false" t="array" ref="EK609">_xlfn.IFS(EI609=0,"0", EI609=-0.25, "1", EI609=-0.5,"2", EI609=-0.75,"3", EI609=-1,"4",EI609=-1.25,"5", EI609=-1.5,"6", EI609=-1.75,"7", EI609=-2,"8", EI609=-2.25,"9", EI609=-2.25,"9",EI609=-2.5,"10", EI609=-2.75,"11", EI609=-3,"12", EI609=-3.25,"13", EI609=-3.5,"14", EI609=-3.75,"15",EI609=-4,"16", EI609=0.25, "17", EI609=0.5, "18")</f>
        <v>0</v>
      </c>
      <c r="EM609" s="11" t="str">
        <f aca="false">IF(EL609=0,"1","2")</f>
        <v>1</v>
      </c>
      <c r="EN609" s="11" t="str">
        <f aca="false" t="array" ref="EN609">_xlfn.IFS(EL609=0.25,"17",EL609=0.5,"18", EL609=0,"0", EL609=-0.25, "1", EL609=-0.5,"2", EL609=-0.75,"3", EL609=-1,"4",EL609=-1.25,"5", EL609=-1.5,"6", EL609=-1.75,"7", EL609=-2,"8",EL609= -2.25,"9",EL609=-2.5,"10",EL609= -2.75,"11",EL609= -3,"12",EL609= -3.25,"13",EL609= -3.5,"14",EL609= -3.75,"15",EL609=-4,"16")</f>
        <v>0</v>
      </c>
      <c r="EP609" s="11" t="str">
        <f aca="false">IF(EO609=0,"1","2")</f>
        <v>1</v>
      </c>
      <c r="EQ609" s="11" t="str">
        <f aca="false" t="array" ref="EQ609">_xlfn.IFS(EO609=0,"0", EO609=0.25, "1", EO609=0.5,"2", EO609=0.75,"3", EO609=1,"4",EO609=1.25,"5", EO609=1.5,"6", EO609=1.75,"7", EO609=2,"8", EO609=2.25,"9", EO609=2.25,"9",EO609=2.5,"10", EO609=2.75,"11", EO609=3,"12", EO609=3.25,"13", EO609=3.5,"14", EO609=3.75,"15",EO609=4,"16", EO609=-0.25, "17", bq=-0.5, "18")</f>
        <v>0</v>
      </c>
      <c r="ES609" s="11" t="str">
        <f aca="false">IF(ER609=0,"1","2")</f>
        <v>1</v>
      </c>
      <c r="ET609" s="11" t="str">
        <f aca="false" t="array" ref="ET609">_xlfn.IFS(ER609=0,"0", ER609=0.25, "1", ER609=0.5,"2", ER609=0.75,"3", ER609=1,"4",ER609=1.25,"5", ER609=1.5,"6", ER609=1.75,"7", ER609=2,"8", ER609=2.25,"9", ER609=2.25,"9",ER609=2.5,"10", ER609=2.75,"11", ER609=3,"12", ER609=3.25,"13", ER609=3.5,"14", ER609=3.75,"15",ER609=4,"16", ER609=-0.25, "17", bq=-0.5, "18")</f>
        <v>0</v>
      </c>
      <c r="EV609" s="14" t="e">
        <f aca="false">VLOOKUP(EU609,LEYENDA!$G$2:$H$8,2,TRUE())</f>
        <v>#N/A</v>
      </c>
      <c r="EW609" s="14" t="e">
        <f aca="false" t="array" ref="EW609">_xlfn.IFS(EV609="0-5","1", EV609="6-12","2", EV609="13-18","3", EV609="19-24","4", EV609="25-36","5", EV609="37-48","6", EV609="49-60","7")</f>
        <v>#N/A</v>
      </c>
    </row>
    <row r="610" customFormat="false" ht="13.5" hidden="false" customHeight="false" outlineLevel="0" collapsed="false">
      <c r="A610" s="1" t="n">
        <v>239</v>
      </c>
      <c r="B610" s="2" t="n">
        <v>9</v>
      </c>
      <c r="C610" s="33" t="n">
        <v>43556</v>
      </c>
      <c r="E610" s="5" t="str">
        <f aca="false">VLOOKUP(A610,'286'!$A$3:$J$6279,10,FALSE())</f>
        <v>MARTÍN SÁNCHEZ, ESTHER</v>
      </c>
      <c r="F610" s="4" t="str">
        <f aca="false">VLOOKUP(A610,'286'!$A$3:$I$1768,3,FALSE())</f>
        <v>MARSANES</v>
      </c>
      <c r="G610" s="6" t="n">
        <f aca="false">VLOOKUP(A610,'286'!$A$3:$I$1768,4,FALSE())</f>
        <v>31166</v>
      </c>
      <c r="H610" s="7" t="n">
        <f aca="false">YEAR(C610)-YEAR(G610)</f>
        <v>34</v>
      </c>
      <c r="I610" s="1" t="str">
        <f aca="false">VLOOKUP(H610,LEYENDA!$C$2:$D$6,2,TRUE())</f>
        <v>25-40</v>
      </c>
      <c r="J610" s="5" t="str">
        <f aca="false">VLOOKUP(A610,'286'!$A$3:$I$1768,7,FALSE())</f>
        <v>M</v>
      </c>
      <c r="K610" s="8" t="n">
        <f aca="false">VLOOKUP(A610,'286'!$A$3:$I$1768,2,FALSE())</f>
        <v>0</v>
      </c>
      <c r="L610" s="4" t="str">
        <f aca="false">VLOOKUP(A610,'286'!$A$3:$I$1768,8,FALSE())</f>
        <v>D</v>
      </c>
      <c r="M610" s="4" t="str">
        <f aca="false">VLOOKUP(A610,'286'!$A$3:$I$1768,9,FALSE())</f>
        <v>I</v>
      </c>
      <c r="N610" s="8" t="str">
        <f aca="false">IF(R610=O610, "MISMA","CONTRARIA")</f>
        <v>CONTRARIA</v>
      </c>
      <c r="O610" s="8" t="str">
        <f aca="false" t="array" ref="O610">_xlfn.IFS(L610="D","1", L610="I","2")</f>
        <v>1</v>
      </c>
      <c r="P610" s="8" t="e">
        <f aca="false" t="array" ref="P610">_xlfn.IFS(K610="OD","1", K610="OI","2")</f>
        <v>#N/A</v>
      </c>
      <c r="Q610" s="1" t="str">
        <f aca="false" t="array" ref="Q610">_xlfn.IFS(J610="M","1", J610="H","2")</f>
        <v>1</v>
      </c>
      <c r="R610" s="8" t="str">
        <f aca="false" t="array" ref="R610">_xlfn.IFS(M610="D","1", M610="I","2")</f>
        <v>2</v>
      </c>
      <c r="S610" s="1" t="str">
        <f aca="false" t="array" ref="S610">_xlfn.IFS(N610="CONTRARIA", "1",N610= "MISMA","2")</f>
        <v>1</v>
      </c>
      <c r="T610" s="1" t="str">
        <f aca="false" t="array" ref="T610">_xlfn.IFS(I610="0-12","1", I610="13-24","2", I610="25-40","3", I610="41-60","4", I610="61-100","5")</f>
        <v>3</v>
      </c>
      <c r="U610" s="9" t="n">
        <v>-3</v>
      </c>
      <c r="V610" s="10" t="str">
        <f aca="false">IF(U610="","",IF(AND(U610&gt;=-9,U610&lt;=-6.5),"-9 a -6,5",IF(AND(U610&gt;=-6,U610&lt;=-3.5),"-6 a -3,5",IF(AND(U610&gt;=-3,U610&lt;=-1),"-3 a -1",IF(U610=-0.5,"-0,5",IF(AND(U610&gt;=0,U610&lt;=2.5),"0 a 2,5",IF(AND(U610&gt;=3,U610&lt;=5.5),"3 a 5,5",IF(AND(U610&gt;=6,U610&lt;=8.5),"6 a 8,5",IF(AND(U610&gt;=9,U610&lt;=20),"9 a 20","Fuera de rango")))))))))</f>
        <v>-3 a -1</v>
      </c>
      <c r="W610" s="11" t="n">
        <f aca="false">IF(V610="","",IF(V610="-9 a -6,5",2,IF(V610="-6 a -3,5",3,IF(V610="-3 a -1",4,IF(V610="-0,5","NORMA",IF(V610="0 a 2,5",5,IF(V610="3 a 5,5",6,IF(V610="6 a 8,5",7,IF(V610="9 a 20",8,"Fuera de rango")))))))))</f>
        <v>4</v>
      </c>
      <c r="X610" s="9" t="n">
        <v>0</v>
      </c>
      <c r="Y610" s="11" t="str">
        <f aca="false">IF(X610="","",IF(AND(X610&gt;=0,X610&lt;=4),"0 a 4",IF(AND(X610&gt;=4.5,X610&lt;=8.5),"4,5 a 8,5",IF(X610=9,"9",IF(AND(X610&gt;=9.5,X610&lt;=13),"9,5 a 13",IF(AND(X610&gt;=13.5,X610&lt;=20),"13,5 a 20",IF(AND(X610&gt;=20.5,X610&lt;=35),"20,5 a 35","Fuera de rango")))))))</f>
        <v>0 a 4</v>
      </c>
      <c r="Z610" s="11" t="n">
        <f aca="false">IF(Y610="","",IF(Y610="0 a 4",1,IF(Y610="4,5 a 8,5",2,IF(Y610="9","NORMA",IF(Y610="9,5 a 13",3,IF(Y610="13,5 a 20",4,IF(Y610="20,5 a 35",5,"Fuera de rango")))))))</f>
        <v>1</v>
      </c>
      <c r="AA610" s="9" t="n">
        <v>24</v>
      </c>
      <c r="AB610" s="10" t="str">
        <f aca="false">IF(AA610="","",IF(AND(AA610&gt;=0,AA610&lt;=9),"0 a 9",IF(AND(AA610&gt;=9.5,AA610&lt;=18.5),"9,5 a 18,5",IF(AA610=19,"19",IF(AND(AA610&gt;=19.5,AA610&lt;=28),"19,5 a 28",IF(AND(AA610&gt;=28.5,AA610&lt;=40),"28,5 a 40","Fuera de rango"))))))</f>
        <v>19,5 a 28</v>
      </c>
      <c r="AC610" s="11" t="n">
        <f aca="false" t="array" ref="AC610">_xlfn.IFS(AB610="","",AB610="0 a 9",1,AB610="9,5 a 18,5",2,AB610="19","NORMA",AB610="19,5 a 28",3,AB610="28,5 a 40",4,TRUE(),"Fuera de rango")</f>
        <v>3</v>
      </c>
      <c r="AD610" s="9" t="n">
        <v>18</v>
      </c>
      <c r="AE610" s="10" t="str">
        <f aca="false">IF(AD610="","",IF(AND(AD610&gt;=-10,AD610&lt;=0),"De -10 a 0",IF(AND(AD610&gt;=0.5,AD610&lt;=9.5),"0,5 a 9,5",IF(AD610=10,"10",IF(AND(AD610&gt;=10.5,AD610&lt;=20),"10,5 a 20",IF(AND(AD610&gt;=20.5,AD610&lt;=40),"20,5 a 40","Fuera de rango"))))))</f>
        <v>10,5 a 20</v>
      </c>
      <c r="AF610" s="12" t="n">
        <f aca="false">IF(AD610="","",IF(AND(AD610&gt;=-10,AD610&lt;=0),1,IF(AND(AD610&gt;=0.5,AD610&lt;=9.5),2,IF(AD610=10,"NORMA",IF(AND(AD610&gt;=10.5,AD610&lt;=20),3,IF(AND(AD610&gt;=20.5,AD610&lt;=40),4,""))))))</f>
        <v>3</v>
      </c>
      <c r="AG610" s="9" t="n">
        <v>15</v>
      </c>
      <c r="AH610" s="10" t="str">
        <f aca="false">IF(AG610="","",IF(AND(AG610&gt;=0,AG610&lt;=4),"0 a 4",IF(AND(AG610&gt;=4.5,AG610&lt;=8.5),"4,5 a 8,5",IF(AG610=9,"9",IF(AND(AG610&gt;=9.5,AG610&lt;=13),"9,5 a 13",IF(AND(AG610&gt;=13.5,AG610&lt;=25),"13,5 a 25","Fuera de rango"))))))</f>
        <v>13,5 a 25</v>
      </c>
      <c r="AI610" s="10" t="n">
        <f aca="false">IF(AH610="","",IF(AH610="0 a 4",1,IF(AH610="4,5 a 8,5",2,IF(AH610="9","NORMA",IF(AH610="9,5 a 13",3,IF(AH610="13,5 a 25",4,""))))))</f>
        <v>4</v>
      </c>
      <c r="AJ610" s="9" t="n">
        <v>12</v>
      </c>
      <c r="AK610" s="10" t="str">
        <f aca="false">IF(AJ610="","",IF(AND(AJ610&gt;=-15,AJ610&lt;=-10.5),"-15 a -10,5",IF(AND(AJ610&gt;=-10,AJ610&lt;=-4),"-10 a -4",IF(AND(AJ610&gt;=-4.5,AJ610&lt;=0),"-4,5 a 0",IF(AND(AJ610&gt;=0.5,AJ610&lt;=4.5),"0,5 a 4,5",IF(AJ610=5,"5",IF(AND(AJ610&gt;=5.5,AJ610&lt;=10),"5,5 a 10",IF(AND(AJ610&gt;=10.5,AJ610&lt;=20),"10,5 a 20","Fuera de rango"))))))))</f>
        <v>10,5 a 20</v>
      </c>
      <c r="AL610" s="11" t="n">
        <f aca="false">IF(AK610="","",IF(AK610="-15 a -10,5",1,IF(AK610="-10 a -4",2,IF(AK610="-4,5 a 0",3,IF(AK610="0,5 a 4,5",4,IF(AK610="5","NORMA",IF(AK610="5,5 a 10",5,IF(AK610="10,5 a 20",6,"Error"))))))))</f>
        <v>6</v>
      </c>
      <c r="AM610" s="9" t="n">
        <v>1</v>
      </c>
      <c r="AN610" s="10" t="str">
        <f aca="false">IF(AM610="","",IF(AND(AM610&gt;=-7.5,AM610&lt;=-5.5),"-7,5 a -5,5",IF(AND(AM610&gt;=-5,AM610&lt;=-3),"-5 a -3",IF(AND(AM610&gt;=-2.5,AM610&lt;=-0.5),"-2,5 a -0,5",IF(AM610=0,"0,00",IF(AND(AM610&gt;=0.5,AM610&lt;=2.5),"0,5 a 2,5",IF(AND(AM610&gt;=3,AM610&lt;=5),"3 a 5",IF(AND(AM610&gt;=5.5,AM610&lt;=7.5),"5,5 a 7,5",IF(AND(AM610&gt;=8,AM610&lt;=10),"8 a 10","Fuera de rango")))))))))</f>
        <v>0,5 a 2,5</v>
      </c>
      <c r="AO610" s="11" t="n">
        <f aca="false">IF(AN610="","",IF(AN610="-7,5 a -5,5",1,IF(AN610="-5 a -3",2,IF(AN610="-2,5 a -0,5",3,IF(AN610="0,00","NORMA",IF(AN610="0,5 a 2,5",4,IF(AN610="3 a 5",5,IF(AN610="5,5 a 7,5",6,IF(AN610="8 a 10",7,"Error")))))))))</f>
        <v>4</v>
      </c>
      <c r="AP610" s="9" t="n">
        <v>-4</v>
      </c>
      <c r="AQ610" s="10" t="str">
        <f aca="false">IF(AP610="","",IF(AND(AP610&gt;=-20,AP610&lt;=-9.5),"-20 a -9,5",IF(AND(AP610&gt;=-9,AP610&lt;=-6.5),"-9 a -6,5",IF(AP610=-6,"-6",IF(AND(AP610&gt;=-5.5,AP610&lt;=-3),"-5,5 a -3",IF(AND(AP610&gt;=-2.5,AP610&lt;=0),"-2,5 a 0",IF(AND(AP610&gt;=0.5,AP610&lt;=3),"0,5 a 3",IF(AND(AP610&gt;=3.5,AP610&lt;=6),"3,5 a 6",IF(AND(AP610&gt;=6.5,AP610&lt;=9),"6,5 a 9",IF(AND(AP610&gt;=9.5,AP610&lt;=20),"9,5 a 20","Fuera de rango"))))))))))</f>
        <v>-5,5 a -3</v>
      </c>
      <c r="AR610" s="11" t="n">
        <f aca="false">IF(AQ610="","",IF(AQ610="-20 a -9,5",1,IF(AQ610="-9 a -6,5",2,IF(AQ610="-6","NORMA",IF(AQ610="-5,5 a -3",3,IF(AQ610="-2,5 a 0",4,IF(AQ610="0,5 a 3",5,IF(AQ610="3,5 a 6",6,IF(AQ610="6,5 a 9",7,IF(AQ610="9,5 a 20",8,""))))))))))</f>
        <v>3</v>
      </c>
      <c r="AS610" s="9" t="n">
        <v>3.5</v>
      </c>
      <c r="AT610" s="10" t="str">
        <f aca="false">IF(AS610="","",IF(AND(AS610&gt;=-16,AS610&lt;=-14),"-16 a -14",IF(AND(AS610&gt;=-13.5,AS610&lt;=-11.5),"-13,5 a -11,5",IF(AND(AS610&gt;=-11,AS610&lt;=-9),"-11 a -9",IF(AND(AS610&gt;=-8.5,AS610&lt;=-6.5),"-8,5 a -6,5",IF(AND(AS610&gt;=-6,AS610&lt;=-4),"-6 a -4",IF(AND(AS610&gt;=-3.5,AS610&lt;=-1.5),"-3,5 a -1,5",IF(AND(AS610&gt;=-1,AS610&lt;=1),"-1 a 1",IF(AND(AS610&gt;=1.5,AS610&lt;=3.5),"1,5 a 3,5",IF(AND(AS610&gt;=4,AS610&lt;=6),"4 a 6",IF(AND(AS610&gt;=6.5,AS610&lt;=8.5),"6,5 a 8,5",IF(AND(AS610&gt;=9,AS610&lt;=11),"9 a 11",IF(AND(AS610&gt;=11.5,AS610&lt;=13.5),"11,5 a 13,5",IF(AND(AS610&gt;=14,AS610&lt;=16),"14 a 16",IF(AND(AS610&gt;=16.5,AS610&lt;=18.5),"16,5 a 18,5",IF(AND(AS610&gt;=19,AS610&lt;=21),"19 a 21","Fuera de rango"))))))))))))))))</f>
        <v>1,5 a 3,5</v>
      </c>
      <c r="AU610" s="11" t="n">
        <f aca="false" t="array" ref="AU610">IF(AT610="","",_xlfn.IFS(AT610="-16 a -14",1,AT610="-13,5 a -11,5",2,AT610="-11 a -9",3,AT610="-8,5 a -6,5",4,AT610="-6 a -4",5,AT610="-3,5 a -1,5",6,AT610="-1 a 1",7,AT610="1,5 a 3,5",8,AT610="4 a 6","NORMA",AT610="6,5 a 8,5",9,AT610="9 a 11",10,AT610="11,5 a 13,5",11,AT610="14 a 16",12,AT610="16,5 a 18,5",13,AT610="19 a 21",14,TRUE(),""))</f>
        <v>8</v>
      </c>
      <c r="AV610" s="9" t="n">
        <v>0.5</v>
      </c>
      <c r="AW610" s="10" t="str">
        <f aca="false">IF(AV610="","",IF(AND(AV610&gt;=-1,AV610&lt;=-0.5),"-1 a -0,5",IF(AND(AV610&gt;-0.5,AV610&lt;=0),"De -0,5 a 0",IF(AND(AV610&gt;=0.25,AV610&lt;=0.75),"0,25 a 0,75",IF(AND(AV610&gt;=1,AV610&lt;=1.5),"1 a 1,5",IF(AND(AV610&gt;=1.75,AV610&lt;=2.25),"1,75 a 2,25",IF(AND(AV610&gt;=2.5,AV610&lt;=3),"2,5 a 3",IF(AND(AV610&gt;=3.25,AV610&lt;=3.75),"3,25 a 3,75","Fuera de rango"))))))))</f>
        <v>0,25 a 0,75</v>
      </c>
      <c r="AX610" s="10" t="str">
        <f aca="false">IF(AW610="","",IF(OR(AW610="-1 a -0,5",AW610="-1 a -0.5"),1,IF(OR(AW610="De -0,5 a 0",AW610="-0,5 a 0",AW610="De -0.5 a 0"),2,IF(OR(AW610="0,25 a 0,75",AW610="0.25 a 0.75"),"NORMA",IF(OR(AW610="1 a 1,5",AW610="1 a 1.5"),3,IF(OR(AW610="1,75 a 2,25",AW610="1.75 a 2.25"),4,IF(OR(AW610="2,5 a 3",AW610="2.5 a 3"),5,IF(OR(AW610="3,25 a 3,75",AW610="3.25 a 3.75"),6,""))))))))</f>
        <v>NORMA</v>
      </c>
      <c r="AY610" s="9" t="n">
        <v>-8</v>
      </c>
      <c r="AZ610" s="10" t="str">
        <f aca="false">IF(AY610="","",IF(AND(AY610&gt;=-20,AY610&lt;=-9.5),"-20 a -9,5",IF(AND(AY610&gt;=-9,AY610&lt;=-6.5),"-9 a -6,5",IF(AY610=-6,"-6",IF(AND(AY610&gt;=-5.5,AY610&lt;=-3),"-5,5 a -3",IF(AND(AY610&gt;=-2.5,AY610&lt;=0),"-2,5 a 0",IF(AND(AY610&gt;=0.5,AY610&lt;=3),"0,5 a 3",IF(AND(AY610&gt;=3.5,AY610&lt;=6),"3,5 a 6","Fuera de rango"))))))))</f>
        <v>-9 a -6,5</v>
      </c>
      <c r="BA610" s="11" t="n">
        <f aca="false">IF(AZ610="","",IF(AZ610="-20 a -9,5",1,IF(AZ610="-9 a -6,5",2,IF(AZ610="-6","NORMA",IF(AZ610="-5,5 a -3",3,IF(AZ610="-2,5 a 0",4,IF(AZ610="0,5 a 3",5,IF(AZ610="3,5 a 6",6,""))))))))</f>
        <v>2</v>
      </c>
      <c r="BB610" s="9" t="n">
        <v>0</v>
      </c>
      <c r="BC610" s="10" t="str">
        <f aca="false" t="array" ref="BC610">IF(BB610="","",_xlfn.IFS(AND(BB610&gt;=0,BB610&lt;=2),"0 a 2",AND(BB610&gt;=2.5,BB610&lt;=4.5),"2,5 a 4,5",AND(BB610&gt;=5,BB610&lt;=7),"5 a 7",AND(BB610&gt;=7.5,BB610&lt;=9.5),"7,5 a 9,5",AND(BB610&gt;=10,BB610&lt;=12),"10 a 12",AND(BB610&gt;=12.5,BB610&lt;=14.5),"12,5 a 14,5",BB610=15,"15",AND(BB610&gt;=15.5,BB610&lt;=17.5),"15,5 a 17,5",AND(BB610&gt;=18,BB610&lt;=20),"18 a 20",AND(BB610&gt;=20.5,BB610&lt;=22.5),"20,5 a 22,5",AND(BB610&gt;=23,BB610&lt;=25),"23 a 25",TRUE(),"Fuera de rango"))</f>
        <v>0 a 2</v>
      </c>
      <c r="BD610" s="11" t="n">
        <f aca="false" t="array" ref="BD610">IF(BC610="","",_xlfn.IFS(BC610="0 a 2",1,BC610="2,5 a 4,5",2,BC610="5 a 7",3,BC610="7,5 a 9,5",4,BC610="10 a 12",5,BC610="12,5 a 14,5",6,BC610="15","NORMA",BC610="15,5 a 17,5",7,BC610="18 a 20",8,BC610="20,5 a 22,5",9,BC610="23 a 25",10,TRUE(),"Fuera de rango"))</f>
        <v>1</v>
      </c>
      <c r="BE610" s="9" t="n">
        <v>28</v>
      </c>
      <c r="BF610" s="10" t="str">
        <f aca="false">IF(BE610="","",IF(AND(BE610&gt;=-20,BE610&lt;=-10),"-20 a -10",IF(AND(BE610&gt;=-9.5,BE610&lt;=0.5),"-9,5 a 0,5",IF(AND(BE610&gt;=1,BE610&lt;=11),"1 a 11",IF(AND(BE610&gt;=11.5,BE610&lt;=20.5),"11,5 a 20,5",IF(BE610=21,"21",IF(AND(BE610&gt;=21.5,BE610&lt;=31.5),"21,5 a 31,5",IF(AND(BE610&gt;=32,BE610&lt;=42),"32 a 42","Fuera de rango"))))))))</f>
        <v>21,5 a 31,5</v>
      </c>
      <c r="BG610" s="11" t="n">
        <f aca="false">IF(BF610="","",IF(BF610="-20 a -10",1,IF(BF610="-9,5 a 0,5",2,IF(BF610="1 a 11",3,IF(BF610="11,5 a 20,5",4,IF(BF610="21","NORMA",IF(BF610="21,5 a 31,5",5,IF(BF610="32 a 42",6,""))))))))</f>
        <v>5</v>
      </c>
      <c r="BH610" s="9" t="n">
        <v>23</v>
      </c>
      <c r="BI610" s="10" t="str">
        <f aca="false">IF(BH610="","",IF(AND(BH610&gt;=-20,BH610&lt;=-15),"-20 a -15",IF(AND(BH610&gt;=-14.5,BH610&lt;=-9.5),"-14,5 a -9,5",IF(AND(BH610&gt;=-9,BH610&lt;=-4),"-9 a -4",IF(AND(BH610&gt;=-3.5,BH610&lt;=2.5),"-3,5 a 2,5",IF(AND(BH610&gt;=3,BH610&lt;=8),"3 a 8",IF(AND(BH610&gt;=8.5,BH610&lt;=14.5),"8,5 a 14,5",IF(BH610=15,"15",IF(AND(BH610&gt;=15.5,BH610&lt;=20.5),"15,5 a 20,5",IF(AND(BH610&gt;=21,BH610&lt;=26),"21 a 26","Fuera de rango"))))))))))</f>
        <v>21 a 26</v>
      </c>
      <c r="BJ610" s="11" t="n">
        <f aca="false">IF(BI610="","",IF(BI610="-20 a -15",1,IF(BI610="-14,5 a -9,5",2,IF(BI610="-9 a -4",3,IF(BI610="-3,5 a 2,5",4,IF(BI610="3 a 8",5,IF(BI610="8,5 a 14,5",6,IF(BI610="15","NORMA",IF(BI610="15,5 a 20,5",7,IF(BI610="21 a 26",8,IF(BI610="26,5 a 31,5",9,"")))))))))))</f>
        <v>8</v>
      </c>
      <c r="BK610" s="9" t="n">
        <v>16</v>
      </c>
      <c r="BL610" s="10" t="str">
        <f aca="false">IF(BK610="","",IF(AND(BK610&gt;=0,BK610&lt;=2),"0 - 2",IF(AND(BK610&gt;=2.5,BK610&lt;=4.5),"2,5 - 4,5",IF(AND(BK610&gt;=5,BK610&lt;=7),"5 - 7",IF(AND(BK610&gt;=7.5,BK610&lt;=9.5),"7,5 - 9,5",IF(AND(BK610&gt;=10,BK610&lt;=12),"10 - 12",IF(AND(BK610&gt;=12.5,BK610&lt;=13.5),"12,5 - 13,5",IF(BK610=14,"14",IF(AND(BK610&gt;=14.5,BK610&lt;=16.5),"14,5 - 16,5",IF(AND(BK610&gt;=17,BK610&lt;=19),"17 - 19",IF(AND(BK610&gt;=19.5,BK610&lt;=21.5),"19,5 - 21,5",IF(AND(BK610&gt;=22,BK610&lt;=24),"22 - 24",IF(AND(BK610&gt;=24.5,BK610&lt;=26.5),"24,5 - 26,5",IF(AND(BK610&gt;=27,BK610&lt;=29),"27 - 29",IF(AND(BK610&gt;=29.5,BK610&lt;=30),"29,5 - 30","Fuera de rango")))))))))))))))</f>
        <v>14,5 - 16,5</v>
      </c>
      <c r="BM610" s="11" t="n">
        <f aca="false">IF(BL610="","",IF(BL610="0 - 2",1,IF(BL610="2,5 - 4,5",2,IF(BL610="5 - 7",3,IF(BL610="7,5 - 9,5",4,IF(BL610="10 - 12",5,IF(BL610="12,5 - 13,5",6,IF(BL610="14","NORMA",IF(BL610="14,5 - 16,5",7,IF(BL610="17 - 19",8,IF(BL610="19,5 - 21,5",9,IF(BL610="22 - 24",10,IF(BL610="24,5 - 26,5",11,IF(BL610="27 - 29",12,IF(BL610="29,5 - 30",13,"")))))))))))))))</f>
        <v>7</v>
      </c>
      <c r="BN610" s="9" t="n">
        <v>26</v>
      </c>
      <c r="BO610" s="11" t="str">
        <f aca="false">IF(BN610="","",IF(AND(BN610&gt;=-20,BN610&lt;=-10),"-20 a -10",IF(AND(BN610&gt;=-9.5,BN610&lt;=0.5),"-9,5 a 0,5",IF(AND(BN610&gt;=1,BN610&lt;=11),"1 a 11",IF(AND(BN610&gt;=11.5,BN610&lt;=21.5),"11,5 a 21,5",IF(BN610=22,"22",IF(AND(BN610&gt;=22.5,BN610&lt;=32.5),"22,5 a 32,5",IF(AND(BN610&gt;=33,BN610&lt;=43),"33 a 43","Fuera de rango"))))))))</f>
        <v>22,5 a 32,5</v>
      </c>
      <c r="BP610" s="11" t="n">
        <f aca="false">IF(BO610="","",IF(BO610="-20 a -10",1,IF(BO610="-9,5 a 0,5",2,IF(BO610="1 a 11",3,IF(BO610="11,5 a 21,5",4,IF(BO610="22","NORMA",IF(BO610="22,5 a 32,5",5,IF(BO610="33 a 43",6,""))))))))</f>
        <v>5</v>
      </c>
      <c r="BQ610" s="9" t="n">
        <v>10</v>
      </c>
      <c r="BR610" s="10" t="str">
        <f aca="false">IF(BQ610="","",IF(AND(BQ610&gt;=-20,BQ610&lt;=-15),"-20 a -15",IF(AND(BQ610&gt;=-14.5,BQ610&lt;=-9.5),"-14,5 a -9,5",IF(AND(BQ610&gt;=-9,BQ610&lt;=-4),"-9 a -4",IF(AND(BQ610&gt;=-3.5,BQ610&lt;=2.5),"-3,5 a 2,5",IF(AND(BQ610&gt;=3,BQ610&lt;=8),"3 a 8",IF(AND(BQ610&gt;=8.5,BQ610&lt;=13.5),"8,5 a 13,5",IF(AND(BQ610&gt;=14,BQ610&lt;=17.5),"14 a 17,5",IF(BQ610=18,"18",IF(AND(BQ610&gt;=18.5,BQ610&lt;=23.5),"18,5 a 23,5",IF(AND(BQ610&gt;=24,BQ610&lt;=29),"24 a 29",IF(AND(BQ610&gt;=29.5,BQ610&lt;=34.5),"29,5 a 34,5",IF(AND(BQ610&gt;=35,BQ610&lt;=40),"35 a 40","Fuera de rango")))))))))))))</f>
        <v>8,5 a 13,5</v>
      </c>
      <c r="BS610" s="11" t="n">
        <f aca="false">IF(BR610="","",IF(BR610="-20 a -15",1,IF(BR610="-14,5 a -9,5",2,IF(BR610="-9 a -4",3,IF(BR610="-3,5 a 2,5",4,IF(BR610="3 a 8",5,IF(BR610="8,5 a 13,5",6,IF(BR610="14 a 17,5",7,IF(BR610="18","NORMA",IF(BR610="18,5 a 23,5",8,IF(BR610="24 a 29",9,IF(BR610="29,5 a 34,5",10,IF(BR610="35 a 40",11,"")))))))))))))</f>
        <v>6</v>
      </c>
      <c r="BT610" s="9" t="n">
        <v>0</v>
      </c>
      <c r="BU610" s="10" t="str">
        <f aca="false">IF(BT610="","",IF(AND(BT610&gt;=-20,BT610&lt;=-18),"-20 a -18",IF(AND(BT610&gt;=-17.5,BT610&lt;=-15.5),"-17,5 a -15,5",IF(AND(BT610&gt;=-15,BT610&lt;=-13),"-15 a -13",IF(AND(BT610&gt;=-12.5,BT610&lt;=-10.5),"-12,5 a -10,5",IF(AND(BT610&gt;=-10,BT610&lt;=-8),"-10 a -8",IF(AND(BT610&gt;=-7.5,BT610&lt;=-5.5),"-7,5 a -5,5",IF(AND(BT610&gt;=-5,BT610&lt;=-3),"-5 a -3",IF(AND(BT610&gt;=-2.5,BT610&lt;=-0.5),"-2,5 a -0,5",IF(BT610=0,"0",IF(AND(BT610&gt;=0.5,BT610&lt;=2.5),"0,5 a 2,5",IF(AND(BT610&gt;=3,BT610&lt;=5),"3 a 5",IF(AND(BT610&gt;=5.5,BT610&lt;=7.5),"5,5 a 7,5",IF(AND(BT610&gt;=8,BT610&lt;=10),"8 a 10",IF(AND(BT610&gt;=10.5,BT610&lt;=12.5),"10,5 a 12,5",IF(AND(BT610&gt;=13,BT610&lt;=15),"13 a 15",IF(AND(BT610&gt;=15.5,BT610&lt;=17.5),"15,5 a 17,5",IF(AND(BT610&gt;=18,BT610&lt;=20),"18 a 20","Fuera de rango"))))))))))))))))))</f>
        <v>0</v>
      </c>
      <c r="BV610" s="11" t="str">
        <f aca="false">IF(BT610="","",IF(BT610=0,"NORMA",IF(AND(BT610&gt;=-20,BT610&lt;=-18),2,IF(AND(BT610&gt;=-17.5,BT610&lt;=-15.5),2,IF(AND(BT610&gt;=-15,BT610&lt;=-13),3,IF(AND(BT610&gt;=-12.5,BT610&lt;=-10.5),4,IF(AND(BT610&gt;=-10,BT610&lt;=-8),5,IF(AND(BT610&gt;=-7.5,BT610&lt;=-5.5),6,IF(AND(BT610&gt;=-5,BT610&lt;=-3),7,IF(AND(BT610&gt;=-2.5,BT610&lt;=-0.5),8,IF(AND(BT610&gt;=0.5,BT610&lt;=2.5),9,IF(AND(BT610&gt;=3,BT610&lt;=5),10,IF(AND(BT610&gt;=5.5,BT610&lt;=7.5),11,IF(AND(BT610&gt;=8,BT610&lt;=10),12,IF(AND(BT610&gt;=10.5,BT610&lt;=12.5),13,IF(AND(BT610&gt;=13,BT610&lt;=15),14,IF(AND(BT610&gt;=15.5,BT610&lt;=17.5),15,IF(AND(BT610&gt;=18,BT610&lt;=20),16,"Fuera de rango"))))))))))))))))))</f>
        <v>NORMA</v>
      </c>
      <c r="BW610" s="9" t="n">
        <v>-8</v>
      </c>
      <c r="BX610" s="10" t="n">
        <f aca="false">18.5- (0.3*H610)</f>
        <v>8.3</v>
      </c>
      <c r="BY610" s="10" t="n">
        <f aca="false">(BW610)-(BX610)</f>
        <v>-16.3</v>
      </c>
      <c r="BZ610" s="10" t="str">
        <f aca="false">IF(BY610="","",IF(BY610&lt;-27.5,"De -30 a -28",IF(BY610&lt;-25,"De -27,5 a -25,5",IF(BY610&lt;-22.5,"De -25 a -23",IF(BY610&lt;-20,"De -22,5 a -20,5",IF(BY610&lt;-17.5,"De -20 a -18",IF(BY610&lt;-15,"De -17,5 a -15,5",IF(BY610&lt;-12.5,"De -15 a -13",IF(BY610&lt;-10,"De -12,5 a -10,5",IF(BY610&lt;-7.5,"De -10 a -8",IF(BY610&lt;-5,"De -7,5 a -5,5",IF(BY610&lt;-2.5,"De -5 a -3",IF(BY610&lt;0,"De -2,5 a -0,5",IF(BY610&lt;2.5,"De 0 a 2",IF(BY610&lt;5,"De 2,5 a 4,5",IF(BY610&lt;7.5,"De 5 a 7",IF(BY610&lt;10,"De 7,5 a 9,5",IF(BY610&lt;12.5,"De 10 a 12",IF(BY610&lt;15,"De 12,5 a 14,5",IF(BY610&lt;17.5,"De 15 a 17",IF(BY610&lt;20,"De 17,5 a 19,5",IF(BY610&lt;22.5,"De 20 a 22",IF(BY610&lt;25,"De 22,5 a 24,5",IF(BY610&lt;27.5,"De 25 a 27","De 27,5 a 30"))))))))))))))))))))))))</f>
        <v>De -17,5 a -15,5</v>
      </c>
      <c r="CA610" s="12" t="n">
        <f aca="false">IF(BY610="","",IF(BY610&lt;=-28,1,IF(BY610&lt;=-25.5,2,IF(BY610&lt;=-23,3,IF(BY610&lt;=-20.5,4,IF(BY610&lt;=-18,5,IF(BY610&lt;=-15.5,6,IF(BY610&lt;=-13,7,IF(BY610&lt;=-10.5,8,IF(BY610&lt;=-8,9,IF(BY610&lt;=-5.5,10,IF(BY610&lt;=-3,11,IF(BY610&lt;=-0.5,12,IF(BY610&lt;=2,13,IF(BY610&lt;=4.5,14,IF(BY610&lt;=7,15,IF(BY610&lt;=9.5,16,IF(BY610&lt;=12,17,IF(BY610&lt;=14.5,18,IF(BY610&lt;=17,19,IF(BY610&lt;=19.5,20,IF(BY610&lt;=22,21,IF(BY610&lt;=24.5,22,IF(BY610&lt;=27,23,IF(BY610&lt;=30,24,"Fuera de rango")))))))))))))))))))))))))</f>
        <v>6</v>
      </c>
      <c r="CB610" s="9" t="n">
        <v>-8</v>
      </c>
      <c r="CC610" s="10" t="n">
        <f aca="false">18.5- (0.3*H610)</f>
        <v>8.3</v>
      </c>
      <c r="CD610" s="10" t="n">
        <f aca="false">(CB610)-(CC610)</f>
        <v>-16.3</v>
      </c>
      <c r="CE610" s="10" t="str">
        <f aca="false">IF(CD610="","",IF(CD610&lt;-27.5,"De -30 a -28",IF(CD610&lt;-25,"De -27,5 a -25,5",IF(CD610&lt;-22.5,"De -25 a -23",IF(CD610&lt;-20,"De -22,5 a -20,5",IF(CD610&lt;-17.5,"De -20 a -18",IF(CD610&lt;-15,"De -17,5 a -15,5",IF(CD610&lt;-12.5,"De -15 a -13",IF(CD610&lt;-10,"De -12,5 a -10,5",IF(CD610&lt;-7.5,"De -10 a -8",IF(CD610&lt;-5,"De -7,5 a -5,5",IF(CD610&lt;-2.5,"De -5 a -3",IF(CD610&lt;0,"De -2,5 a -0,5",IF(CD610&lt;=2,"De 0 a 2",IF(CD610&lt;=4.5,"De 2,5 a 4,5",IF(CD610&lt;=7,"De 5 a 7",IF(CD610&lt;=9.5,"De 7,5 a 9,5",IF(CD610&lt;=12,"De 10 a 12",IF(CD610&lt;=14.5,"De 12,5 a 14,5",IF(CD610&lt;=17,"De 15 a 17",IF(CD610&lt;=19.5,"De 17,5 a 19,5",IF(CD610&lt;=22,"De 20 a 22",IF(CD610&lt;=24.5,"De 22,5 a 24,5",IF(CD610&lt;=27,"De 25 a 27","De 27,5 a 30"))))))))))))))))))))))))</f>
        <v>De -17,5 a -15,5</v>
      </c>
      <c r="CF610" s="12" t="n">
        <f aca="false">IF(CD610="","",IF(CD610&lt;-27.5,1,IF(CD610&lt;-25,2,IF(CD610&lt;-22.5,3,IF(CD610&lt;-20,4,IF(CD610&lt;-17.5,5,IF(CD610&lt;-15,6,IF(CD610&lt;-12.5,7,IF(CD610&lt;-10,8,IF(CD610&lt;-7.5,9,IF(CD610&lt;-5,10,IF(CD610&lt;-2.5,11,IF(CD610&lt;0,12,IF(CD610&lt;2.5,13,IF(CD610&lt;5,14,IF(CD610&lt;7.5,15,IF(CD610&lt;10,16,IF(CD610&lt;12.5,17,IF(CD610&lt;15,18,IF(CD610&lt;17.5,19,IF(CD610&lt;20,20,IF(CD610&lt;22.5,21,IF(CD610&lt;25,22,IF(CD610&lt;27.5,23,24))))))))))))))))))))))))</f>
        <v>6</v>
      </c>
      <c r="CG610" s="9" t="n">
        <v>-5</v>
      </c>
      <c r="CH610" s="10" t="str">
        <f aca="false">IF(CG610="","",IF(AND(CG610&gt;=-10,CG610&lt;=-9.5),"-10 a -9,5",IF(AND(CG610&gt;-9.5,CG610&lt;=-8.5),"-9 a -8,5",IF(AND(CG610&gt;-8.5,CG610&lt;=-7.5),"-8 a -7,5",IF(AND(CG610&gt;-7.5,CG610&lt;=-6.5),"-7 a -6,5",IF(AND(CG610&gt;-6.5,CG610&lt;=-5.5),"-6 a -5,5",IF(AND(CG610&gt;-5.5,CG610&lt;=-4.5),"-5 a -4,5",IF(AND(CG610&gt;-4.5,CG610&lt;=-3.5),"-4 a -3,5",IF(AND(CG610&gt;-3.5,CG610&lt;=-2.5),"-3 a -2,5",IF(CG610=-2.25,"-2,25",IF(AND(CG610&gt;-2.5,CG610&lt;=-1.5),"-2 a -1,5",IF(AND(CG610&gt;-1.5,CG610&lt;=-0.5),"-1 a -0,5",IF(AND(CG610&gt;-0.5,CG610&lt;=0.5),"0 a 0,5",IF(AND(CG610&gt;0.5,CG610&lt;=1.5),"1 a 1,5",IF(AND(CG610&gt;1.5,CG610&lt;=2.5),"2 a 2,5",IF(AND(CG610&gt;2.5,CG610&lt;=3.5),"3 a 3,5",IF(AND(CG610&gt;3.5,CG610&lt;=4.5),"4 a 4,5",IF(AND(CG610&gt;4.5,CG610&lt;=5.5),"5 a 5,5",IF(AND(CG610&gt;5.5,CG610&lt;=6.5),"6 a 6,5",IF(AND(CG610&gt;6.5,CG610&lt;=7.5),"7 a 7,5",IF(AND(CG610&gt;7.5,CG610&lt;=8.5),"8 a 8,5",IF(AND(CG610&gt;8.5,CG610&lt;=9.5),"9 a 9,5",IF(CG610&gt;=10,"10","Fuera de rango")))))))))))))))))))))))</f>
        <v>-5 a -4,5</v>
      </c>
      <c r="CI610" s="11" t="n">
        <f aca="false">IF(CG610="","",IF(CG610=-2.25,"NORMA",IF(CG610&lt;=-9.5,1,IF(CG610&lt;=-8.5,2,IF(CG610&lt;=-7.5,3,IF(CG610&lt;=-6.5,4,IF(CG610&lt;=-5.5,5,IF(CG610&lt;=-4.5,6,IF(CG610&lt;=-3.5,7,IF(CG610&lt;=-2.5,8,IF(CG610&lt;=-1.5,9,IF(CG610&lt;=-0.5,10,IF(CG610&lt;=0.5,11,IF(CG610&lt;=1.5,12,IF(CG610&lt;=2.5,13,IF(CG610&lt;=3.5,14,IF(CG610&lt;=4.5,15,IF(CG610&lt;=5.5,16,IF(CG610&lt;=6.5,17,IF(CG610&lt;=7.5,18,IF(CG610&lt;=8.5,19,IF(CG610&lt;=9.5,20,IF(CG610=10,21,"Fuera de rango")))))))))))))))))))))))</f>
        <v>6</v>
      </c>
      <c r="CJ610" s="9" t="n">
        <v>3.25</v>
      </c>
      <c r="CK610" s="10" t="str">
        <f aca="false">IF(CJ610="","",IF(AND(CJ610&gt;=-6,CJ610&lt;=-5.5),"-6 a -5,5",IF(AND(CJ610&gt;-5.5,CJ610&lt;=-4.5),"-5 a -4,5",IF(AND(CJ610&gt;-4.5,CJ610&lt;=-3.5),"-4 a -3,5",IF(AND(CJ610&gt;-3.5,CJ610&lt;=-2.5),"-3 a -2,5",IF(AND(CJ610&gt;-2.5,CJ610&lt;=-1.5),"-2 a -1,5",IF(AND(CJ610&gt;-1.5,CJ610&lt;=-0.5),"-1 a -0,5",IF(AND(CJ610&gt;-0.5,CJ610&lt;=0.5),"0 a 0,5",IF(AND(CJ610&gt;0.5,CJ610&lt;=1.5),"1 a 1,5",IF(AND(CJ610&gt;1.5,CJ610&lt;2.5),"2",IF(AND(CJ610&gt;=2.5,CJ610&lt;=3),"2,5 a 3",IF(AND(CJ610&gt;3,CJ610&lt;=4),"3,5 a 4",IF(AND(CJ610&gt;4,CJ610&lt;=5),"4,5 a 5",IF(AND(CJ610&gt;5,CJ610&lt;=6),"5,5 a 6",IF(AND(CJ610&gt;6,CJ610&lt;=7),"6,5 a 7",IF(AND(CJ610&gt;7,CJ610&lt;=8),"7,5 a 8",IF(AND(CJ610&gt;8,CJ610&lt;=9.5),"8,5 a 9,5",IF(CJ610=10,"10","Fuera de rango"))))))))))))))))))</f>
        <v>3,5 a 4</v>
      </c>
      <c r="CL610" s="11" t="n">
        <f aca="false">IF(CK610="","",IF(OR(CK610="-6 a -5,5",CK610="-6 - -5,5"),1,IF(OR(CK610="-5 a -4,5",CK610="-5 - -4,5"),2,IF(OR(CK610="-4 a -3,5",CK610="-4 - -3,5"),3,IF(OR(CK610="-3 a -2,5",CK610="-3 - -2,5"),4,IF(OR(CK610="-2 a -1,5",CK610="-2 - -1,5"),5,IF(OR(CK610="-1 a -0,5",CK610="-1 - -0,5"),6,IF(OR(CK610="0 a 0,5",CK610="0 - 0,5"),7,IF(OR(CK610="1 a 1,5",CK610="1 - 1,5"),8,IF(CK610="2","NORMA",IF(OR(CK610="2,5 a 3",CK610="2,5 - 3"),9,IF(OR(CK610="3,5 a 4",CK610="3,5 - 4"),10,IF(OR(CK610="4,5 a 5",CK610="4,5 - 5"),11,IF(OR(CK610="5,5 a 6",CK610="5,5 - 6"),12,IF(OR(CK610="6,5 a 7",CK610="6,5 - 7"),13,IF(OR(CK610="7,5 a 8",CK610="7,5 - 8"),14,IF(OR(CK610="8,5 a 9",CK610="8,5 - 9,5",CK610="9 a 9,5"),15,IF(CK610="10",15,IF(OR(CK610="0,5 a 1",CK610="0,5 - 1"),7,"Fuera de rango")))))))))))))))))))</f>
        <v>10</v>
      </c>
      <c r="CO610" s="10" t="str">
        <f aca="false">IF(CM610&gt;0,"EME"," ")</f>
        <v> </v>
      </c>
      <c r="CQ610" s="10" t="str">
        <f aca="false">IF(CP610&gt;0,"0", " ")</f>
        <v> </v>
      </c>
      <c r="CR610" s="10" t="str">
        <f aca="false">IF(CP610&gt;0,"EME"," ")</f>
        <v> </v>
      </c>
      <c r="CS610" s="9" t="n">
        <v>0</v>
      </c>
      <c r="CV610" s="9" t="n">
        <v>0</v>
      </c>
      <c r="CY610" s="9" t="n">
        <v>-7</v>
      </c>
      <c r="DB610" s="9" t="n">
        <v>-6.25</v>
      </c>
      <c r="DC610" s="11" t="str">
        <f aca="false">IF(DB610&lt;0,"2"," ")</f>
        <v>2</v>
      </c>
      <c r="DD610" s="11" t="str">
        <f aca="false">IF(DB610&lt;0,"MIO"," ")</f>
        <v>MIO</v>
      </c>
      <c r="DE610" s="9" t="n">
        <v>0</v>
      </c>
      <c r="DF610" s="10" t="str">
        <f aca="false">IF(DE610&lt;0,"3"," ")</f>
        <v> </v>
      </c>
      <c r="DG610" s="10" t="str">
        <f aca="false">IF(DE610&lt;0,"AST"," ")</f>
        <v> </v>
      </c>
      <c r="DH610" s="9" t="n">
        <v>0</v>
      </c>
      <c r="DI610" s="10" t="str">
        <f aca="false">IF(DH610&lt;0,"3"," ")</f>
        <v> </v>
      </c>
      <c r="DJ610" s="10" t="str">
        <f aca="false">IF(DH610&lt;0,"AST"," ")</f>
        <v> </v>
      </c>
      <c r="DK610" s="9" t="n">
        <v>0</v>
      </c>
      <c r="DL610" s="10" t="str">
        <f aca="false">IF(DK610&gt;0,"4"," ")</f>
        <v> </v>
      </c>
      <c r="DM610" s="10" t="str">
        <f aca="false">IF(DK610&gt;0,"PRE"," ")</f>
        <v> </v>
      </c>
      <c r="DN610" s="9" t="n">
        <v>0</v>
      </c>
      <c r="DO610" s="10" t="str">
        <f aca="false">IF(DN610&gt;0,"4"," ")</f>
        <v> </v>
      </c>
      <c r="DP610" s="10" t="str">
        <f aca="false">IF(DN610&gt;0,"PRE"," ")</f>
        <v> </v>
      </c>
      <c r="DS610" s="12" t="str">
        <f aca="false">CONCATENATE(CO610,CU610,DA610,DG610,DM610)</f>
        <v>   </v>
      </c>
      <c r="DT610" s="10" t="e">
        <f aca="false" t="array" ref="DT610">_xlfn.IFS(DS610="EME    ","0", DS610=" HIP   ","1", DS610="  MIO  ","2", DS610="   AST ","3", DS610="    PRE","4", DS610="EME   PRE","5", DS610=" HIP  PRE","6", DS610=" HIP AST ","7", DS610="  MIO PRE","8", DS610="  MIOAST ","9", DS610="   ASTPRE","10",DS610=" HIP ASTPRE","11", DS610="  MIOASTPRE","12", DS610="     ","0")</f>
        <v>#N/A</v>
      </c>
      <c r="DV610" s="1" t="e">
        <f aca="false" t="array" ref="DV610">_xlfn.IFS(DU610="SI","2", DU610="NO","1")</f>
        <v>#N/A</v>
      </c>
      <c r="DX610" s="11" t="str">
        <f aca="false">IF(DW610=0,"1","2")</f>
        <v>1</v>
      </c>
      <c r="DY610" s="11" t="str">
        <f aca="false" t="array" ref="DY610">_xlfn.IFS(DW610=0,"0", DW610=0.25, "1", DW610=0.5,"2", DW610=0.75,"3", DW610=1,"4",DW610=1.25,"5", DW610=1.5,"6", DW610=1.75,"7", DW610=2,"8")</f>
        <v>0</v>
      </c>
      <c r="EA610" s="11" t="str">
        <f aca="false">IF(DZ610=0,"1","2")</f>
        <v>1</v>
      </c>
      <c r="EB610" s="11" t="str">
        <f aca="false" t="array" ref="EB610">_xlfn.IFS(DZ610=0,"0", DZ610=0.25, "1", DZ610=0.5,"2", DZ610=0.75,"3", DZ610=1,"4",DZ610=1.25,"5", DZ610=1.5,"6", DZ610=1.75,"7", DZ610=2,"8")</f>
        <v>0</v>
      </c>
      <c r="ED610" s="10" t="str">
        <f aca="false">IF(EC610=0,"1","2")</f>
        <v>1</v>
      </c>
      <c r="EE610" s="11" t="str">
        <f aca="false" t="array" ref="EE610">_xlfn.IFS(EC610=0,"0", EC610=-0.25, "1", EC610=-0.5,"2", EC610=-0.75,"3", EC610=-1,"4",EC610=-1.25,"5", EC610=-1.5,"6", EC610=-1.75,"7", EC610=-2,"8", EC610=-2.25,"9",EC610=-2.5,"10", EC610=-2.75,"11", EC610=-3,"12", EC610=-3.25,"13", EC610=-3.5,"14", EC610=-3.75,"15",EC610=-4,"16")</f>
        <v>0</v>
      </c>
      <c r="EG610" s="10" t="str">
        <f aca="false">IF(EF610=0,"1","2")</f>
        <v>1</v>
      </c>
      <c r="EH610" s="11" t="str">
        <f aca="false" t="array" ref="EH610">_xlfn.IFS(EF610=0,"0", EF610=-0.25, "1", EF610=-0.5,"2", EF610=-0.75,"3", EF610=-1,"4",EF610=-1.25,"5", EF610=-1.5,"6", EF610=-1.75,"7", EF610=-2,"8", EF610=-2.25,"9",EF610=-2.5,"10", EF610=-2.75,"11", EF610=-3,"12", EF610=-3.25,"13", EF610=-3.5,"14", EF610=-3.75,"15",EF610=-4,"16")</f>
        <v>0</v>
      </c>
      <c r="EJ610" s="11" t="str">
        <f aca="false">IF(EI610=0,"1","2")</f>
        <v>1</v>
      </c>
      <c r="EK610" s="11" t="str">
        <f aca="false" t="array" ref="EK610">_xlfn.IFS(EI610=0,"0", EI610=-0.25, "1", EI610=-0.5,"2", EI610=-0.75,"3", EI610=-1,"4",EI610=-1.25,"5", EI610=-1.5,"6", EI610=-1.75,"7", EI610=-2,"8", EI610=-2.25,"9", EI610=-2.25,"9",EI610=-2.5,"10", EI610=-2.75,"11", EI610=-3,"12", EI610=-3.25,"13", EI610=-3.5,"14", EI610=-3.75,"15",EI610=-4,"16", EI610=0.25, "17", EI610=0.5, "18")</f>
        <v>0</v>
      </c>
      <c r="EM610" s="11" t="str">
        <f aca="false">IF(EL610=0,"1","2")</f>
        <v>1</v>
      </c>
      <c r="EN610" s="11" t="str">
        <f aca="false" t="array" ref="EN610">_xlfn.IFS(EL610=0.25,"17",EL610=0.5,"18", EL610=0,"0", EL610=-0.25, "1", EL610=-0.5,"2", EL610=-0.75,"3", EL610=-1,"4",EL610=-1.25,"5", EL610=-1.5,"6", EL610=-1.75,"7", EL610=-2,"8",EL610= -2.25,"9",EL610=-2.5,"10",EL610= -2.75,"11",EL610= -3,"12",EL610= -3.25,"13",EL610= -3.5,"14",EL610= -3.75,"15",EL610=-4,"16")</f>
        <v>0</v>
      </c>
      <c r="EP610" s="11" t="str">
        <f aca="false">IF(EO610=0,"1","2")</f>
        <v>1</v>
      </c>
      <c r="EQ610" s="11" t="str">
        <f aca="false" t="array" ref="EQ610">_xlfn.IFS(EO610=0,"0", EO610=0.25, "1", EO610=0.5,"2", EO610=0.75,"3", EO610=1,"4",EO610=1.25,"5", EO610=1.5,"6", EO610=1.75,"7", EO610=2,"8", EO610=2.25,"9", EO610=2.25,"9",EO610=2.5,"10", EO610=2.75,"11", EO610=3,"12", EO610=3.25,"13", EO610=3.5,"14", EO610=3.75,"15",EO610=4,"16", EO610=-0.25, "17", bq=-0.5, "18")</f>
        <v>0</v>
      </c>
      <c r="ES610" s="11" t="str">
        <f aca="false">IF(ER610=0,"1","2")</f>
        <v>1</v>
      </c>
      <c r="ET610" s="11" t="str">
        <f aca="false" t="array" ref="ET610">_xlfn.IFS(ER610=0,"0", ER610=0.25, "1", ER610=0.5,"2", ER610=0.75,"3", ER610=1,"4",ER610=1.25,"5", ER610=1.5,"6", ER610=1.75,"7", ER610=2,"8", ER610=2.25,"9", ER610=2.25,"9",ER610=2.5,"10", ER610=2.75,"11", ER610=3,"12", ER610=3.25,"13", ER610=3.5,"14", ER610=3.75,"15",ER610=4,"16", ER610=-0.25, "17", bq=-0.5, "18")</f>
        <v>0</v>
      </c>
      <c r="EV610" s="14" t="e">
        <f aca="false">VLOOKUP(EU610,LEYENDA!$G$2:$H$8,2,TRUE())</f>
        <v>#N/A</v>
      </c>
      <c r="EW610" s="14" t="e">
        <f aca="false" t="array" ref="EW610">_xlfn.IFS(EV610="0-5","1", EV610="6-12","2", EV610="13-18","3", EV610="19-24","4", EV610="25-36","5", EV610="37-48","6", EV610="49-60","7")</f>
        <v>#N/A</v>
      </c>
    </row>
    <row r="611" customFormat="false" ht="13.5" hidden="false" customHeight="false" outlineLevel="0" collapsed="false">
      <c r="A611" s="1" t="n">
        <v>240</v>
      </c>
      <c r="B611" s="2" t="n">
        <v>1</v>
      </c>
      <c r="C611" s="33" t="n">
        <v>42480</v>
      </c>
      <c r="E611" s="5" t="str">
        <f aca="false">VLOOKUP(A611,'286'!$A$3:$J$6279,10,FALSE())</f>
        <v>RIVAS HERNÁNDEZ, ANTONIO</v>
      </c>
      <c r="F611" s="4" t="str">
        <f aca="false">VLOOKUP(A611,'286'!$A$3:$I$1768,3,FALSE())</f>
        <v>RIHERAN</v>
      </c>
      <c r="G611" s="6" t="n">
        <f aca="false">VLOOKUP(A611,'286'!$A$3:$I$1768,4,FALSE())</f>
        <v>31540</v>
      </c>
      <c r="H611" s="7" t="n">
        <f aca="false">YEAR(C611)-YEAR(G611)</f>
        <v>30</v>
      </c>
      <c r="I611" s="1" t="str">
        <f aca="false">VLOOKUP(H611,LEYENDA!$C$2:$D$6,2,TRUE())</f>
        <v>25-40</v>
      </c>
      <c r="J611" s="5" t="str">
        <f aca="false">VLOOKUP(A611,'286'!$A$3:$I$1768,7,FALSE())</f>
        <v>H</v>
      </c>
      <c r="K611" s="8" t="n">
        <f aca="false">VLOOKUP(A611,'286'!$A$3:$I$1768,2,FALSE())</f>
        <v>0</v>
      </c>
      <c r="L611" s="4" t="str">
        <f aca="false">VLOOKUP(A611,'286'!$A$3:$I$1768,8,FALSE())</f>
        <v>D</v>
      </c>
      <c r="M611" s="4" t="str">
        <f aca="false">VLOOKUP(A611,'286'!$A$3:$I$1768,9,FALSE())</f>
        <v>I</v>
      </c>
      <c r="N611" s="8" t="str">
        <f aca="false">IF(R611=O611, "MISMA","CONTRARIA")</f>
        <v>CONTRARIA</v>
      </c>
      <c r="O611" s="8" t="str">
        <f aca="false" t="array" ref="O611">_xlfn.IFS(L611="D","1", L611="I","2")</f>
        <v>1</v>
      </c>
      <c r="P611" s="8" t="e">
        <f aca="false" t="array" ref="P611">_xlfn.IFS(K611="OD","1", K611="OI","2")</f>
        <v>#N/A</v>
      </c>
      <c r="Q611" s="1" t="str">
        <f aca="false" t="array" ref="Q611">_xlfn.IFS(J611="M","1", J611="H","2")</f>
        <v>2</v>
      </c>
      <c r="R611" s="8" t="str">
        <f aca="false" t="array" ref="R611">_xlfn.IFS(M611="D","1", M611="I","2")</f>
        <v>2</v>
      </c>
      <c r="S611" s="1" t="str">
        <f aca="false" t="array" ref="S611">_xlfn.IFS(N611="CONTRARIA", "1",N611= "MISMA","2")</f>
        <v>1</v>
      </c>
      <c r="T611" s="1" t="str">
        <f aca="false" t="array" ref="T611">_xlfn.IFS(I611="0-12","1", I611="13-24","2", I611="25-40","3", I611="41-60","4", I611="61-100","5")</f>
        <v>3</v>
      </c>
      <c r="U611" s="9" t="n">
        <v>-0.5</v>
      </c>
      <c r="V611" s="10" t="str">
        <f aca="false">IF(U611="","",IF(AND(U611&gt;=-9,U611&lt;=-6.5),"-9 a -6,5",IF(AND(U611&gt;=-6,U611&lt;=-3.5),"-6 a -3,5",IF(AND(U611&gt;=-3,U611&lt;=-1),"-3 a -1",IF(U611=-0.5,"-0,5",IF(AND(U611&gt;=0,U611&lt;=2.5),"0 a 2,5",IF(AND(U611&gt;=3,U611&lt;=5.5),"3 a 5,5",IF(AND(U611&gt;=6,U611&lt;=8.5),"6 a 8,5",IF(AND(U611&gt;=9,U611&lt;=20),"9 a 20","Fuera de rango")))))))))</f>
        <v>-0,5</v>
      </c>
      <c r="W611" s="11" t="str">
        <f aca="false">IF(V611="","",IF(V611="-9 a -6,5",2,IF(V611="-6 a -3,5",3,IF(V611="-3 a -1",4,IF(V611="-0,5","NORMA",IF(V611="0 a 2,5",5,IF(V611="3 a 5,5",6,IF(V611="6 a 8,5",7,IF(V611="9 a 20",8,"Fuera de rango")))))))))</f>
        <v>NORMA</v>
      </c>
      <c r="X611" s="9" t="n">
        <v>0</v>
      </c>
      <c r="Y611" s="11" t="str">
        <f aca="false">IF(X611="","",IF(AND(X611&gt;=0,X611&lt;=4),"0 a 4",IF(AND(X611&gt;=4.5,X611&lt;=8.5),"4,5 a 8,5",IF(X611=9,"9",IF(AND(X611&gt;=9.5,X611&lt;=13),"9,5 a 13",IF(AND(X611&gt;=13.5,X611&lt;=20),"13,5 a 20",IF(AND(X611&gt;=20.5,X611&lt;=35),"20,5 a 35","Fuera de rango")))))))</f>
        <v>0 a 4</v>
      </c>
      <c r="Z611" s="11" t="n">
        <f aca="false">IF(Y611="","",IF(Y611="0 a 4",1,IF(Y611="4,5 a 8,5",2,IF(Y611="9","NORMA",IF(Y611="9,5 a 13",3,IF(Y611="13,5 a 20",4,IF(Y611="20,5 a 35",5,"Fuera de rango")))))))</f>
        <v>1</v>
      </c>
      <c r="AA611" s="9" t="n">
        <v>18</v>
      </c>
      <c r="AB611" s="10" t="str">
        <f aca="false">IF(AA611="","",IF(AND(AA611&gt;=0,AA611&lt;=9),"0 a 9",IF(AND(AA611&gt;=9.5,AA611&lt;=18.5),"9,5 a 18,5",IF(AA611=19,"19",IF(AND(AA611&gt;=19.5,AA611&lt;=28),"19,5 a 28",IF(AND(AA611&gt;=28.5,AA611&lt;=40),"28,5 a 40","Fuera de rango"))))))</f>
        <v>9,5 a 18,5</v>
      </c>
      <c r="AC611" s="11" t="n">
        <f aca="false" t="array" ref="AC611">_xlfn.IFS(AB611="","",AB611="0 a 9",1,AB611="9,5 a 18,5",2,AB611="19","NORMA",AB611="19,5 a 28",3,AB611="28,5 a 40",4,TRUE(),"Fuera de rango")</f>
        <v>2</v>
      </c>
      <c r="AD611" s="9" t="n">
        <v>14</v>
      </c>
      <c r="AE611" s="10" t="str">
        <f aca="false">IF(AD611="","",IF(AND(AD611&gt;=-10,AD611&lt;=0),"De -10 a 0",IF(AND(AD611&gt;=0.5,AD611&lt;=9.5),"0,5 a 9,5",IF(AD611=10,"10",IF(AND(AD611&gt;=10.5,AD611&lt;=20),"10,5 a 20",IF(AND(AD611&gt;=20.5,AD611&lt;=40),"20,5 a 40","Fuera de rango"))))))</f>
        <v>10,5 a 20</v>
      </c>
      <c r="AF611" s="12" t="n">
        <f aca="false">IF(AD611="","",IF(AND(AD611&gt;=-10,AD611&lt;=0),1,IF(AND(AD611&gt;=0.5,AD611&lt;=9.5),2,IF(AD611=10,"NORMA",IF(AND(AD611&gt;=10.5,AD611&lt;=20),3,IF(AND(AD611&gt;=20.5,AD611&lt;=40),4,""))))))</f>
        <v>3</v>
      </c>
      <c r="AG611" s="9" t="n">
        <v>9</v>
      </c>
      <c r="AH611" s="10" t="str">
        <f aca="false">IF(AG611="","",IF(AND(AG611&gt;=0,AG611&lt;=4),"0 a 4",IF(AND(AG611&gt;=4.5,AG611&lt;=8.5),"4,5 a 8,5",IF(AG611=9,"9",IF(AND(AG611&gt;=9.5,AG611&lt;=13),"9,5 a 13",IF(AND(AG611&gt;=13.5,AG611&lt;=25),"13,5 a 25","Fuera de rango"))))))</f>
        <v>9</v>
      </c>
      <c r="AI611" s="10" t="str">
        <f aca="false">IF(AH611="","",IF(AH611="0 a 4",1,IF(AH611="4,5 a 8,5",2,IF(AH611="9","NORMA",IF(AH611="9,5 a 13",3,IF(AH611="13,5 a 25",4,""))))))</f>
        <v>NORMA</v>
      </c>
      <c r="AJ611" s="9" t="n">
        <v>1</v>
      </c>
      <c r="AK611" s="10" t="str">
        <f aca="false">IF(AJ611="","",IF(AND(AJ611&gt;=-15,AJ611&lt;=-10.5),"-15 a -10,5",IF(AND(AJ611&gt;=-10,AJ611&lt;=-4),"-10 a -4",IF(AND(AJ611&gt;=-4.5,AJ611&lt;=0),"-4,5 a 0",IF(AND(AJ611&gt;=0.5,AJ611&lt;=4.5),"0,5 a 4,5",IF(AJ611=5,"5",IF(AND(AJ611&gt;=5.5,AJ611&lt;=10),"5,5 a 10",IF(AND(AJ611&gt;=10.5,AJ611&lt;=20),"10,5 a 20","Fuera de rango"))))))))</f>
        <v>0,5 a 4,5</v>
      </c>
      <c r="AL611" s="11" t="n">
        <f aca="false">IF(AK611="","",IF(AK611="-15 a -10,5",1,IF(AK611="-10 a -4",2,IF(AK611="-4,5 a 0",3,IF(AK611="0,5 a 4,5",4,IF(AK611="5","NORMA",IF(AK611="5,5 a 10",5,IF(AK611="10,5 a 20",6,"Error"))))))))</f>
        <v>4</v>
      </c>
      <c r="AM611" s="9" t="n">
        <v>0</v>
      </c>
      <c r="AN611" s="10" t="str">
        <f aca="false">IF(AM611="","",IF(AND(AM611&gt;=-7.5,AM611&lt;=-5.5),"-7,5 a -5,5",IF(AND(AM611&gt;=-5,AM611&lt;=-3),"-5 a -3",IF(AND(AM611&gt;=-2.5,AM611&lt;=-0.5),"-2,5 a -0,5",IF(AM611=0,"0,00",IF(AND(AM611&gt;=0.5,AM611&lt;=2.5),"0,5 a 2,5",IF(AND(AM611&gt;=3,AM611&lt;=5),"3 a 5",IF(AND(AM611&gt;=5.5,AM611&lt;=7.5),"5,5 a 7,5",IF(AND(AM611&gt;=8,AM611&lt;=10),"8 a 10","Fuera de rango")))))))))</f>
        <v>0,00</v>
      </c>
      <c r="AO611" s="11" t="str">
        <f aca="false">IF(AN611="","",IF(AN611="-7,5 a -5,5",1,IF(AN611="-5 a -3",2,IF(AN611="-2,5 a -0,5",3,IF(AN611="0,00","NORMA",IF(AN611="0,5 a 2,5",4,IF(AN611="3 a 5",5,IF(AN611="5,5 a 7,5",6,IF(AN611="8 a 10",7,"Error")))))))))</f>
        <v>NORMA</v>
      </c>
      <c r="AP611" s="9" t="n">
        <v>4</v>
      </c>
      <c r="AQ611" s="10" t="str">
        <f aca="false">IF(AP611="","",IF(AND(AP611&gt;=-20,AP611&lt;=-9.5),"-20 a -9,5",IF(AND(AP611&gt;=-9,AP611&lt;=-6.5),"-9 a -6,5",IF(AP611=-6,"-6",IF(AND(AP611&gt;=-5.5,AP611&lt;=-3),"-5,5 a -3",IF(AND(AP611&gt;=-2.5,AP611&lt;=0),"-2,5 a 0",IF(AND(AP611&gt;=0.5,AP611&lt;=3),"0,5 a 3",IF(AND(AP611&gt;=3.5,AP611&lt;=6),"3,5 a 6",IF(AND(AP611&gt;=6.5,AP611&lt;=9),"6,5 a 9",IF(AND(AP611&gt;=9.5,AP611&lt;=20),"9,5 a 20","Fuera de rango"))))))))))</f>
        <v>3,5 a 6</v>
      </c>
      <c r="AR611" s="11" t="n">
        <f aca="false">IF(AQ611="","",IF(AQ611="-20 a -9,5",1,IF(AQ611="-9 a -6,5",2,IF(AQ611="-6","NORMA",IF(AQ611="-5,5 a -3",3,IF(AQ611="-2,5 a 0",4,IF(AQ611="0,5 a 3",5,IF(AQ611="3,5 a 6",6,IF(AQ611="6,5 a 9",7,IF(AQ611="9,5 a 20",8,""))))))))))</f>
        <v>6</v>
      </c>
      <c r="AS611" s="9" t="n">
        <v>4</v>
      </c>
      <c r="AT611" s="10" t="str">
        <f aca="false">IF(AS611="","",IF(AND(AS611&gt;=-16,AS611&lt;=-14),"-16 a -14",IF(AND(AS611&gt;=-13.5,AS611&lt;=-11.5),"-13,5 a -11,5",IF(AND(AS611&gt;=-11,AS611&lt;=-9),"-11 a -9",IF(AND(AS611&gt;=-8.5,AS611&lt;=-6.5),"-8,5 a -6,5",IF(AND(AS611&gt;=-6,AS611&lt;=-4),"-6 a -4",IF(AND(AS611&gt;=-3.5,AS611&lt;=-1.5),"-3,5 a -1,5",IF(AND(AS611&gt;=-1,AS611&lt;=1),"-1 a 1",IF(AND(AS611&gt;=1.5,AS611&lt;=3.5),"1,5 a 3,5",IF(AND(AS611&gt;=4,AS611&lt;=6),"4 a 6",IF(AND(AS611&gt;=6.5,AS611&lt;=8.5),"6,5 a 8,5",IF(AND(AS611&gt;=9,AS611&lt;=11),"9 a 11",IF(AND(AS611&gt;=11.5,AS611&lt;=13.5),"11,5 a 13,5",IF(AND(AS611&gt;=14,AS611&lt;=16),"14 a 16",IF(AND(AS611&gt;=16.5,AS611&lt;=18.5),"16,5 a 18,5",IF(AND(AS611&gt;=19,AS611&lt;=21),"19 a 21","Fuera de rango"))))))))))))))))</f>
        <v>4 a 6</v>
      </c>
      <c r="AU611" s="11" t="str">
        <f aca="false" t="array" ref="AU611">IF(AT611="","",_xlfn.IFS(AT611="-16 a -14",1,AT611="-13,5 a -11,5",2,AT611="-11 a -9",3,AT611="-8,5 a -6,5",4,AT611="-6 a -4",5,AT611="-3,5 a -1,5",6,AT611="-1 a 1",7,AT611="1,5 a 3,5",8,AT611="4 a 6","NORMA",AT611="6,5 a 8,5",9,AT611="9 a 11",10,AT611="11,5 a 13,5",11,AT611="14 a 16",12,AT611="16,5 a 18,5",13,AT611="19 a 21",14,TRUE(),""))</f>
        <v>NORMA</v>
      </c>
      <c r="AV611" s="9" t="n">
        <v>0.75</v>
      </c>
      <c r="AW611" s="10" t="str">
        <f aca="false">IF(AV611="","",IF(AND(AV611&gt;=-1,AV611&lt;=-0.5),"-1 a -0,5",IF(AND(AV611&gt;-0.5,AV611&lt;=0),"De -0,5 a 0",IF(AND(AV611&gt;=0.25,AV611&lt;=0.75),"0,25 a 0,75",IF(AND(AV611&gt;=1,AV611&lt;=1.5),"1 a 1,5",IF(AND(AV611&gt;=1.75,AV611&lt;=2.25),"1,75 a 2,25",IF(AND(AV611&gt;=2.5,AV611&lt;=3),"2,5 a 3",IF(AND(AV611&gt;=3.25,AV611&lt;=3.75),"3,25 a 3,75","Fuera de rango"))))))))</f>
        <v>0,25 a 0,75</v>
      </c>
      <c r="AX611" s="10" t="str">
        <f aca="false">IF(AW611="","",IF(OR(AW611="-1 a -0,5",AW611="-1 a -0.5"),1,IF(OR(AW611="De -0,5 a 0",AW611="-0,5 a 0",AW611="De -0.5 a 0"),2,IF(OR(AW611="0,25 a 0,75",AW611="0.25 a 0.75"),"NORMA",IF(OR(AW611="1 a 1,5",AW611="1 a 1.5"),3,IF(OR(AW611="1,75 a 2,25",AW611="1.75 a 2.25"),4,IF(OR(AW611="2,5 a 3",AW611="2.5 a 3"),5,IF(OR(AW611="3,25 a 3,75",AW611="3.25 a 3.75"),6,""))))))))</f>
        <v>NORMA</v>
      </c>
      <c r="AY611" s="9" t="n">
        <v>-2</v>
      </c>
      <c r="AZ611" s="10" t="str">
        <f aca="false">IF(AY611="","",IF(AND(AY611&gt;=-20,AY611&lt;=-9.5),"-20 a -9,5",IF(AND(AY611&gt;=-9,AY611&lt;=-6.5),"-9 a -6,5",IF(AY611=-6,"-6",IF(AND(AY611&gt;=-5.5,AY611&lt;=-3),"-5,5 a -3",IF(AND(AY611&gt;=-2.5,AY611&lt;=0),"-2,5 a 0",IF(AND(AY611&gt;=0.5,AY611&lt;=3),"0,5 a 3",IF(AND(AY611&gt;=3.5,AY611&lt;=6),"3,5 a 6","Fuera de rango"))))))))</f>
        <v>-2,5 a 0</v>
      </c>
      <c r="BA611" s="11" t="n">
        <f aca="false">IF(AZ611="","",IF(AZ611="-20 a -9,5",1,IF(AZ611="-9 a -6,5",2,IF(AZ611="-6","NORMA",IF(AZ611="-5,5 a -3",3,IF(AZ611="-2,5 a 0",4,IF(AZ611="0,5 a 3",5,IF(AZ611="3,5 a 6",6,""))))))))</f>
        <v>4</v>
      </c>
      <c r="BB611" s="9" t="n">
        <v>0</v>
      </c>
      <c r="BC611" s="10" t="str">
        <f aca="false" t="array" ref="BC611">IF(BB611="","",_xlfn.IFS(AND(BB611&gt;=0,BB611&lt;=2),"0 a 2",AND(BB611&gt;=2.5,BB611&lt;=4.5),"2,5 a 4,5",AND(BB611&gt;=5,BB611&lt;=7),"5 a 7",AND(BB611&gt;=7.5,BB611&lt;=9.5),"7,5 a 9,5",AND(BB611&gt;=10,BB611&lt;=12),"10 a 12",AND(BB611&gt;=12.5,BB611&lt;=14.5),"12,5 a 14,5",BB611=15,"15",AND(BB611&gt;=15.5,BB611&lt;=17.5),"15,5 a 17,5",AND(BB611&gt;=18,BB611&lt;=20),"18 a 20",AND(BB611&gt;=20.5,BB611&lt;=22.5),"20,5 a 22,5",AND(BB611&gt;=23,BB611&lt;=25),"23 a 25",TRUE(),"Fuera de rango"))</f>
        <v>0 a 2</v>
      </c>
      <c r="BD611" s="11" t="n">
        <f aca="false" t="array" ref="BD611">IF(BC611="","",_xlfn.IFS(BC611="0 a 2",1,BC611="2,5 a 4,5",2,BC611="5 a 7",3,BC611="7,5 a 9,5",4,BC611="10 a 12",5,BC611="12,5 a 14,5",6,BC611="15","NORMA",BC611="15,5 a 17,5",7,BC611="18 a 20",8,BC611="20,5 a 22,5",9,BC611="23 a 25",10,TRUE(),"Fuera de rango"))</f>
        <v>1</v>
      </c>
      <c r="BE611" s="9" t="n">
        <v>26</v>
      </c>
      <c r="BF611" s="10" t="str">
        <f aca="false">IF(BE611="","",IF(AND(BE611&gt;=-20,BE611&lt;=-10),"-20 a -10",IF(AND(BE611&gt;=-9.5,BE611&lt;=0.5),"-9,5 a 0,5",IF(AND(BE611&gt;=1,BE611&lt;=11),"1 a 11",IF(AND(BE611&gt;=11.5,BE611&lt;=20.5),"11,5 a 20,5",IF(BE611=21,"21",IF(AND(BE611&gt;=21.5,BE611&lt;=31.5),"21,5 a 31,5",IF(AND(BE611&gt;=32,BE611&lt;=42),"32 a 42","Fuera de rango"))))))))</f>
        <v>21,5 a 31,5</v>
      </c>
      <c r="BG611" s="11" t="n">
        <f aca="false">IF(BF611="","",IF(BF611="-20 a -10",1,IF(BF611="-9,5 a 0,5",2,IF(BF611="1 a 11",3,IF(BF611="11,5 a 20,5",4,IF(BF611="21","NORMA",IF(BF611="21,5 a 31,5",5,IF(BF611="32 a 42",6,""))))))))</f>
        <v>5</v>
      </c>
      <c r="BH611" s="9" t="n">
        <v>16</v>
      </c>
      <c r="BI611" s="10" t="str">
        <f aca="false">IF(BH611="","",IF(AND(BH611&gt;=-20,BH611&lt;=-15),"-20 a -15",IF(AND(BH611&gt;=-14.5,BH611&lt;=-9.5),"-14,5 a -9,5",IF(AND(BH611&gt;=-9,BH611&lt;=-4),"-9 a -4",IF(AND(BH611&gt;=-3.5,BH611&lt;=2.5),"-3,5 a 2,5",IF(AND(BH611&gt;=3,BH611&lt;=8),"3 a 8",IF(AND(BH611&gt;=8.5,BH611&lt;=14.5),"8,5 a 14,5",IF(BH611=15,"15",IF(AND(BH611&gt;=15.5,BH611&lt;=20.5),"15,5 a 20,5",IF(AND(BH611&gt;=21,BH611&lt;=26),"21 a 26","Fuera de rango"))))))))))</f>
        <v>15,5 a 20,5</v>
      </c>
      <c r="BJ611" s="11" t="n">
        <f aca="false">IF(BI611="","",IF(BI611="-20 a -15",1,IF(BI611="-14,5 a -9,5",2,IF(BI611="-9 a -4",3,IF(BI611="-3,5 a 2,5",4,IF(BI611="3 a 8",5,IF(BI611="8,5 a 14,5",6,IF(BI611="15","NORMA",IF(BI611="15,5 a 20,5",7,IF(BI611="21 a 26",8,IF(BI611="26,5 a 31,5",9,"")))))))))))</f>
        <v>7</v>
      </c>
      <c r="BK611" s="9" t="n">
        <v>0</v>
      </c>
      <c r="BL611" s="10" t="str">
        <f aca="false">IF(BK611="","",IF(AND(BK611&gt;=0,BK611&lt;=2),"0 - 2",IF(AND(BK611&gt;=2.5,BK611&lt;=4.5),"2,5 - 4,5",IF(AND(BK611&gt;=5,BK611&lt;=7),"5 - 7",IF(AND(BK611&gt;=7.5,BK611&lt;=9.5),"7,5 - 9,5",IF(AND(BK611&gt;=10,BK611&lt;=12),"10 - 12",IF(AND(BK611&gt;=12.5,BK611&lt;=13.5),"12,5 - 13,5",IF(BK611=14,"14",IF(AND(BK611&gt;=14.5,BK611&lt;=16.5),"14,5 - 16,5",IF(AND(BK611&gt;=17,BK611&lt;=19),"17 - 19",IF(AND(BK611&gt;=19.5,BK611&lt;=21.5),"19,5 - 21,5",IF(AND(BK611&gt;=22,BK611&lt;=24),"22 - 24",IF(AND(BK611&gt;=24.5,BK611&lt;=26.5),"24,5 - 26,5",IF(AND(BK611&gt;=27,BK611&lt;=29),"27 - 29",IF(AND(BK611&gt;=29.5,BK611&lt;=30),"29,5 - 30","Fuera de rango")))))))))))))))</f>
        <v>0 - 2</v>
      </c>
      <c r="BM611" s="11" t="n">
        <f aca="false">IF(BL611="","",IF(BL611="0 - 2",1,IF(BL611="2,5 - 4,5",2,IF(BL611="5 - 7",3,IF(BL611="7,5 - 9,5",4,IF(BL611="10 - 12",5,IF(BL611="12,5 - 13,5",6,IF(BL611="14","NORMA",IF(BL611="14,5 - 16,5",7,IF(BL611="17 - 19",8,IF(BL611="19,5 - 21,5",9,IF(BL611="22 - 24",10,IF(BL611="24,5 - 26,5",11,IF(BL611="27 - 29",12,IF(BL611="29,5 - 30",13,"")))))))))))))))</f>
        <v>1</v>
      </c>
      <c r="BN611" s="9" t="n">
        <v>18</v>
      </c>
      <c r="BO611" s="11" t="str">
        <f aca="false">IF(BN611="","",IF(AND(BN611&gt;=-20,BN611&lt;=-10),"-20 a -10",IF(AND(BN611&gt;=-9.5,BN611&lt;=0.5),"-9,5 a 0,5",IF(AND(BN611&gt;=1,BN611&lt;=11),"1 a 11",IF(AND(BN611&gt;=11.5,BN611&lt;=21.5),"11,5 a 21,5",IF(BN611=22,"22",IF(AND(BN611&gt;=22.5,BN611&lt;=32.5),"22,5 a 32,5",IF(AND(BN611&gt;=33,BN611&lt;=43),"33 a 43","Fuera de rango"))))))))</f>
        <v>11,5 a 21,5</v>
      </c>
      <c r="BP611" s="11" t="n">
        <f aca="false">IF(BO611="","",IF(BO611="-20 a -10",1,IF(BO611="-9,5 a 0,5",2,IF(BO611="1 a 11",3,IF(BO611="11,5 a 21,5",4,IF(BO611="22","NORMA",IF(BO611="22,5 a 32,5",5,IF(BO611="33 a 43",6,""))))))))</f>
        <v>4</v>
      </c>
      <c r="BQ611" s="9" t="n">
        <v>7</v>
      </c>
      <c r="BR611" s="10" t="str">
        <f aca="false">IF(BQ611="","",IF(AND(BQ611&gt;=-20,BQ611&lt;=-15),"-20 a -15",IF(AND(BQ611&gt;=-14.5,BQ611&lt;=-9.5),"-14,5 a -9,5",IF(AND(BQ611&gt;=-9,BQ611&lt;=-4),"-9 a -4",IF(AND(BQ611&gt;=-3.5,BQ611&lt;=2.5),"-3,5 a 2,5",IF(AND(BQ611&gt;=3,BQ611&lt;=8),"3 a 8",IF(AND(BQ611&gt;=8.5,BQ611&lt;=13.5),"8,5 a 13,5",IF(AND(BQ611&gt;=14,BQ611&lt;=17.5),"14 a 17,5",IF(BQ611=18,"18",IF(AND(BQ611&gt;=18.5,BQ611&lt;=23.5),"18,5 a 23,5",IF(AND(BQ611&gt;=24,BQ611&lt;=29),"24 a 29",IF(AND(BQ611&gt;=29.5,BQ611&lt;=34.5),"29,5 a 34,5",IF(AND(BQ611&gt;=35,BQ611&lt;=40),"35 a 40","Fuera de rango")))))))))))))</f>
        <v>3 a 8</v>
      </c>
      <c r="BS611" s="11" t="n">
        <f aca="false">IF(BR611="","",IF(BR611="-20 a -15",1,IF(BR611="-14,5 a -9,5",2,IF(BR611="-9 a -4",3,IF(BR611="-3,5 a 2,5",4,IF(BR611="3 a 8",5,IF(BR611="8,5 a 13,5",6,IF(BR611="14 a 17,5",7,IF(BR611="18","NORMA",IF(BR611="18,5 a 23,5",8,IF(BR611="24 a 29",9,IF(BR611="29,5 a 34,5",10,IF(BR611="35 a 40",11,"")))))))))))))</f>
        <v>5</v>
      </c>
      <c r="BT611" s="9" t="n">
        <v>0</v>
      </c>
      <c r="BU611" s="10" t="str">
        <f aca="false">IF(BT611="","",IF(AND(BT611&gt;=-20,BT611&lt;=-18),"-20 a -18",IF(AND(BT611&gt;=-17.5,BT611&lt;=-15.5),"-17,5 a -15,5",IF(AND(BT611&gt;=-15,BT611&lt;=-13),"-15 a -13",IF(AND(BT611&gt;=-12.5,BT611&lt;=-10.5),"-12,5 a -10,5",IF(AND(BT611&gt;=-10,BT611&lt;=-8),"-10 a -8",IF(AND(BT611&gt;=-7.5,BT611&lt;=-5.5),"-7,5 a -5,5",IF(AND(BT611&gt;=-5,BT611&lt;=-3),"-5 a -3",IF(AND(BT611&gt;=-2.5,BT611&lt;=-0.5),"-2,5 a -0,5",IF(BT611=0,"0",IF(AND(BT611&gt;=0.5,BT611&lt;=2.5),"0,5 a 2,5",IF(AND(BT611&gt;=3,BT611&lt;=5),"3 a 5",IF(AND(BT611&gt;=5.5,BT611&lt;=7.5),"5,5 a 7,5",IF(AND(BT611&gt;=8,BT611&lt;=10),"8 a 10",IF(AND(BT611&gt;=10.5,BT611&lt;=12.5),"10,5 a 12,5",IF(AND(BT611&gt;=13,BT611&lt;=15),"13 a 15",IF(AND(BT611&gt;=15.5,BT611&lt;=17.5),"15,5 a 17,5",IF(AND(BT611&gt;=18,BT611&lt;=20),"18 a 20","Fuera de rango"))))))))))))))))))</f>
        <v>0</v>
      </c>
      <c r="BV611" s="11" t="str">
        <f aca="false">IF(BT611="","",IF(BT611=0,"NORMA",IF(AND(BT611&gt;=-20,BT611&lt;=-18),2,IF(AND(BT611&gt;=-17.5,BT611&lt;=-15.5),2,IF(AND(BT611&gt;=-15,BT611&lt;=-13),3,IF(AND(BT611&gt;=-12.5,BT611&lt;=-10.5),4,IF(AND(BT611&gt;=-10,BT611&lt;=-8),5,IF(AND(BT611&gt;=-7.5,BT611&lt;=-5.5),6,IF(AND(BT611&gt;=-5,BT611&lt;=-3),7,IF(AND(BT611&gt;=-2.5,BT611&lt;=-0.5),8,IF(AND(BT611&gt;=0.5,BT611&lt;=2.5),9,IF(AND(BT611&gt;=3,BT611&lt;=5),10,IF(AND(BT611&gt;=5.5,BT611&lt;=7.5),11,IF(AND(BT611&gt;=8,BT611&lt;=10),12,IF(AND(BT611&gt;=10.5,BT611&lt;=12.5),13,IF(AND(BT611&gt;=13,BT611&lt;=15),14,IF(AND(BT611&gt;=15.5,BT611&lt;=17.5),15,IF(AND(BT611&gt;=18,BT611&lt;=20),16,"Fuera de rango"))))))))))))))))))</f>
        <v>NORMA</v>
      </c>
      <c r="BW611" s="9" t="n">
        <v>-5</v>
      </c>
      <c r="BX611" s="10" t="n">
        <f aca="false">18.5- (0.3*H611)</f>
        <v>9.5</v>
      </c>
      <c r="BY611" s="10" t="n">
        <f aca="false">(BW611)-(BX611)</f>
        <v>-14.5</v>
      </c>
      <c r="BZ611" s="10" t="str">
        <f aca="false">IF(BY611="","",IF(BY611&lt;-27.5,"De -30 a -28",IF(BY611&lt;-25,"De -27,5 a -25,5",IF(BY611&lt;-22.5,"De -25 a -23",IF(BY611&lt;-20,"De -22,5 a -20,5",IF(BY611&lt;-17.5,"De -20 a -18",IF(BY611&lt;-15,"De -17,5 a -15,5",IF(BY611&lt;-12.5,"De -15 a -13",IF(BY611&lt;-10,"De -12,5 a -10,5",IF(BY611&lt;-7.5,"De -10 a -8",IF(BY611&lt;-5,"De -7,5 a -5,5",IF(BY611&lt;-2.5,"De -5 a -3",IF(BY611&lt;0,"De -2,5 a -0,5",IF(BY611&lt;2.5,"De 0 a 2",IF(BY611&lt;5,"De 2,5 a 4,5",IF(BY611&lt;7.5,"De 5 a 7",IF(BY611&lt;10,"De 7,5 a 9,5",IF(BY611&lt;12.5,"De 10 a 12",IF(BY611&lt;15,"De 12,5 a 14,5",IF(BY611&lt;17.5,"De 15 a 17",IF(BY611&lt;20,"De 17,5 a 19,5",IF(BY611&lt;22.5,"De 20 a 22",IF(BY611&lt;25,"De 22,5 a 24,5",IF(BY611&lt;27.5,"De 25 a 27","De 27,5 a 30"))))))))))))))))))))))))</f>
        <v>De -15 a -13</v>
      </c>
      <c r="CA611" s="12" t="n">
        <f aca="false">IF(BY611="","",IF(BY611&lt;=-28,1,IF(BY611&lt;=-25.5,2,IF(BY611&lt;=-23,3,IF(BY611&lt;=-20.5,4,IF(BY611&lt;=-18,5,IF(BY611&lt;=-15.5,6,IF(BY611&lt;=-13,7,IF(BY611&lt;=-10.5,8,IF(BY611&lt;=-8,9,IF(BY611&lt;=-5.5,10,IF(BY611&lt;=-3,11,IF(BY611&lt;=-0.5,12,IF(BY611&lt;=2,13,IF(BY611&lt;=4.5,14,IF(BY611&lt;=7,15,IF(BY611&lt;=9.5,16,IF(BY611&lt;=12,17,IF(BY611&lt;=14.5,18,IF(BY611&lt;=17,19,IF(BY611&lt;=19.5,20,IF(BY611&lt;=22,21,IF(BY611&lt;=24.5,22,IF(BY611&lt;=27,23,IF(BY611&lt;=30,24,"Fuera de rango")))))))))))))))))))))))))</f>
        <v>7</v>
      </c>
      <c r="CB611" s="9" t="n">
        <v>-5</v>
      </c>
      <c r="CC611" s="10" t="n">
        <f aca="false">18.5- (0.3*H611)</f>
        <v>9.5</v>
      </c>
      <c r="CD611" s="10" t="n">
        <f aca="false">(CB611)-(CC611)</f>
        <v>-14.5</v>
      </c>
      <c r="CE611" s="10" t="str">
        <f aca="false">IF(CD611="","",IF(CD611&lt;-27.5,"De -30 a -28",IF(CD611&lt;-25,"De -27,5 a -25,5",IF(CD611&lt;-22.5,"De -25 a -23",IF(CD611&lt;-20,"De -22,5 a -20,5",IF(CD611&lt;-17.5,"De -20 a -18",IF(CD611&lt;-15,"De -17,5 a -15,5",IF(CD611&lt;-12.5,"De -15 a -13",IF(CD611&lt;-10,"De -12,5 a -10,5",IF(CD611&lt;-7.5,"De -10 a -8",IF(CD611&lt;-5,"De -7,5 a -5,5",IF(CD611&lt;-2.5,"De -5 a -3",IF(CD611&lt;0,"De -2,5 a -0,5",IF(CD611&lt;=2,"De 0 a 2",IF(CD611&lt;=4.5,"De 2,5 a 4,5",IF(CD611&lt;=7,"De 5 a 7",IF(CD611&lt;=9.5,"De 7,5 a 9,5",IF(CD611&lt;=12,"De 10 a 12",IF(CD611&lt;=14.5,"De 12,5 a 14,5",IF(CD611&lt;=17,"De 15 a 17",IF(CD611&lt;=19.5,"De 17,5 a 19,5",IF(CD611&lt;=22,"De 20 a 22",IF(CD611&lt;=24.5,"De 22,5 a 24,5",IF(CD611&lt;=27,"De 25 a 27","De 27,5 a 30"))))))))))))))))))))))))</f>
        <v>De -15 a -13</v>
      </c>
      <c r="CF611" s="12" t="n">
        <f aca="false">IF(CD611="","",IF(CD611&lt;-27.5,1,IF(CD611&lt;-25,2,IF(CD611&lt;-22.5,3,IF(CD611&lt;-20,4,IF(CD611&lt;-17.5,5,IF(CD611&lt;-15,6,IF(CD611&lt;-12.5,7,IF(CD611&lt;-10,8,IF(CD611&lt;-7.5,9,IF(CD611&lt;-5,10,IF(CD611&lt;-2.5,11,IF(CD611&lt;0,12,IF(CD611&lt;2.5,13,IF(CD611&lt;5,14,IF(CD611&lt;7.5,15,IF(CD611&lt;10,16,IF(CD611&lt;12.5,17,IF(CD611&lt;15,18,IF(CD611&lt;17.5,19,IF(CD611&lt;20,20,IF(CD611&lt;22.5,21,IF(CD611&lt;25,22,IF(CD611&lt;27.5,23,24))))))))))))))))))))))))</f>
        <v>7</v>
      </c>
      <c r="CG611" s="9" t="n">
        <v>-2.75</v>
      </c>
      <c r="CH611" s="10" t="str">
        <f aca="false">IF(CG611="","",IF(AND(CG611&gt;=-10,CG611&lt;=-9.5),"-10 a -9,5",IF(AND(CG611&gt;-9.5,CG611&lt;=-8.5),"-9 a -8,5",IF(AND(CG611&gt;-8.5,CG611&lt;=-7.5),"-8 a -7,5",IF(AND(CG611&gt;-7.5,CG611&lt;=-6.5),"-7 a -6,5",IF(AND(CG611&gt;-6.5,CG611&lt;=-5.5),"-6 a -5,5",IF(AND(CG611&gt;-5.5,CG611&lt;=-4.5),"-5 a -4,5",IF(AND(CG611&gt;-4.5,CG611&lt;=-3.5),"-4 a -3,5",IF(AND(CG611&gt;-3.5,CG611&lt;=-2.5),"-3 a -2,5",IF(CG611=-2.25,"-2,25",IF(AND(CG611&gt;-2.5,CG611&lt;=-1.5),"-2 a -1,5",IF(AND(CG611&gt;-1.5,CG611&lt;=-0.5),"-1 a -0,5",IF(AND(CG611&gt;-0.5,CG611&lt;=0.5),"0 a 0,5",IF(AND(CG611&gt;0.5,CG611&lt;=1.5),"1 a 1,5",IF(AND(CG611&gt;1.5,CG611&lt;=2.5),"2 a 2,5",IF(AND(CG611&gt;2.5,CG611&lt;=3.5),"3 a 3,5",IF(AND(CG611&gt;3.5,CG611&lt;=4.5),"4 a 4,5",IF(AND(CG611&gt;4.5,CG611&lt;=5.5),"5 a 5,5",IF(AND(CG611&gt;5.5,CG611&lt;=6.5),"6 a 6,5",IF(AND(CG611&gt;6.5,CG611&lt;=7.5),"7 a 7,5",IF(AND(CG611&gt;7.5,CG611&lt;=8.5),"8 a 8,5",IF(AND(CG611&gt;8.5,CG611&lt;=9.5),"9 a 9,5",IF(CG611&gt;=10,"10","Fuera de rango")))))))))))))))))))))))</f>
        <v>-3 a -2,5</v>
      </c>
      <c r="CI611" s="11" t="n">
        <f aca="false">IF(CG611="","",IF(CG611=-2.25,"NORMA",IF(CG611&lt;=-9.5,1,IF(CG611&lt;=-8.5,2,IF(CG611&lt;=-7.5,3,IF(CG611&lt;=-6.5,4,IF(CG611&lt;=-5.5,5,IF(CG611&lt;=-4.5,6,IF(CG611&lt;=-3.5,7,IF(CG611&lt;=-2.5,8,IF(CG611&lt;=-1.5,9,IF(CG611&lt;=-0.5,10,IF(CG611&lt;=0.5,11,IF(CG611&lt;=1.5,12,IF(CG611&lt;=2.5,13,IF(CG611&lt;=3.5,14,IF(CG611&lt;=4.5,15,IF(CG611&lt;=5.5,16,IF(CG611&lt;=6.5,17,IF(CG611&lt;=7.5,18,IF(CG611&lt;=8.5,19,IF(CG611&lt;=9.5,20,IF(CG611=10,21,"Fuera de rango")))))))))))))))))))))))</f>
        <v>8</v>
      </c>
      <c r="CJ611" s="9" t="n">
        <v>1.5</v>
      </c>
      <c r="CK611" s="10" t="str">
        <f aca="false">IF(CJ611="","",IF(AND(CJ611&gt;=-6,CJ611&lt;=-5.5),"-6 a -5,5",IF(AND(CJ611&gt;-5.5,CJ611&lt;=-4.5),"-5 a -4,5",IF(AND(CJ611&gt;-4.5,CJ611&lt;=-3.5),"-4 a -3,5",IF(AND(CJ611&gt;-3.5,CJ611&lt;=-2.5),"-3 a -2,5",IF(AND(CJ611&gt;-2.5,CJ611&lt;=-1.5),"-2 a -1,5",IF(AND(CJ611&gt;-1.5,CJ611&lt;=-0.5),"-1 a -0,5",IF(AND(CJ611&gt;-0.5,CJ611&lt;=0.5),"0 a 0,5",IF(AND(CJ611&gt;0.5,CJ611&lt;=1.5),"1 a 1,5",IF(AND(CJ611&gt;1.5,CJ611&lt;2.5),"2",IF(AND(CJ611&gt;=2.5,CJ611&lt;=3),"2,5 a 3",IF(AND(CJ611&gt;3,CJ611&lt;=4),"3,5 a 4",IF(AND(CJ611&gt;4,CJ611&lt;=5),"4,5 a 5",IF(AND(CJ611&gt;5,CJ611&lt;=6),"5,5 a 6",IF(AND(CJ611&gt;6,CJ611&lt;=7),"6,5 a 7",IF(AND(CJ611&gt;7,CJ611&lt;=8),"7,5 a 8",IF(AND(CJ611&gt;8,CJ611&lt;=9.5),"8,5 a 9,5",IF(CJ611=10,"10","Fuera de rango"))))))))))))))))))</f>
        <v>1 a 1,5</v>
      </c>
      <c r="CL611" s="11" t="n">
        <f aca="false">IF(CK611="","",IF(OR(CK611="-6 a -5,5",CK611="-6 - -5,5"),1,IF(OR(CK611="-5 a -4,5",CK611="-5 - -4,5"),2,IF(OR(CK611="-4 a -3,5",CK611="-4 - -3,5"),3,IF(OR(CK611="-3 a -2,5",CK611="-3 - -2,5"),4,IF(OR(CK611="-2 a -1,5",CK611="-2 - -1,5"),5,IF(OR(CK611="-1 a -0,5",CK611="-1 - -0,5"),6,IF(OR(CK611="0 a 0,5",CK611="0 - 0,5"),7,IF(OR(CK611="1 a 1,5",CK611="1 - 1,5"),8,IF(CK611="2","NORMA",IF(OR(CK611="2,5 a 3",CK611="2,5 - 3"),9,IF(OR(CK611="3,5 a 4",CK611="3,5 - 4"),10,IF(OR(CK611="4,5 a 5",CK611="4,5 - 5"),11,IF(OR(CK611="5,5 a 6",CK611="5,5 - 6"),12,IF(OR(CK611="6,5 a 7",CK611="6,5 - 7"),13,IF(OR(CK611="7,5 a 8",CK611="7,5 - 8"),14,IF(OR(CK611="8,5 a 9",CK611="8,5 - 9,5",CK611="9 a 9,5"),15,IF(CK611="10",15,IF(OR(CK611="0,5 a 1",CK611="0,5 - 1"),7,"Fuera de rango")))))))))))))))))))</f>
        <v>8</v>
      </c>
      <c r="CO611" s="10" t="str">
        <f aca="false">IF(CM611&gt;0,"EME"," ")</f>
        <v> </v>
      </c>
      <c r="CQ611" s="10" t="str">
        <f aca="false">IF(CP611&gt;0,"0", " ")</f>
        <v> </v>
      </c>
      <c r="CR611" s="10" t="str">
        <f aca="false">IF(CP611&gt;0,"EME"," ")</f>
        <v> </v>
      </c>
      <c r="CS611" s="9" t="n">
        <v>0</v>
      </c>
      <c r="CV611" s="9" t="n">
        <v>0</v>
      </c>
      <c r="CY611" s="9" t="n">
        <v>0</v>
      </c>
      <c r="DB611" s="9" t="n">
        <v>0</v>
      </c>
      <c r="DC611" s="11" t="str">
        <f aca="false">IF(DB611&lt;0,"2"," ")</f>
        <v> </v>
      </c>
      <c r="DD611" s="11" t="str">
        <f aca="false">IF(DB611&lt;0,"MIO"," ")</f>
        <v> </v>
      </c>
      <c r="DE611" s="9" t="n">
        <v>-0.5</v>
      </c>
      <c r="DF611" s="10" t="str">
        <f aca="false">IF(DE611&lt;0,"3"," ")</f>
        <v>3</v>
      </c>
      <c r="DG611" s="10" t="str">
        <f aca="false">IF(DE611&lt;0,"AST"," ")</f>
        <v>AST</v>
      </c>
      <c r="DH611" s="9" t="n">
        <v>-0.5</v>
      </c>
      <c r="DI611" s="10" t="str">
        <f aca="false">IF(DH611&lt;0,"3"," ")</f>
        <v>3</v>
      </c>
      <c r="DJ611" s="10" t="str">
        <f aca="false">IF(DH611&lt;0,"AST"," ")</f>
        <v>AST</v>
      </c>
      <c r="DK611" s="9" t="n">
        <v>0</v>
      </c>
      <c r="DL611" s="10" t="str">
        <f aca="false">IF(DK611&gt;0,"4"," ")</f>
        <v> </v>
      </c>
      <c r="DM611" s="10" t="str">
        <f aca="false">IF(DK611&gt;0,"PRE"," ")</f>
        <v> </v>
      </c>
      <c r="DN611" s="9" t="n">
        <v>0</v>
      </c>
      <c r="DO611" s="10" t="str">
        <f aca="false">IF(DN611&gt;0,"4"," ")</f>
        <v> </v>
      </c>
      <c r="DP611" s="10" t="str">
        <f aca="false">IF(DN611&gt;0,"PRE"," ")</f>
        <v> </v>
      </c>
      <c r="DS611" s="12" t="str">
        <f aca="false">CONCATENATE(CO611,CU611,DA611,DG611,DM611)</f>
        <v> AST </v>
      </c>
      <c r="DT611" s="10" t="e">
        <f aca="false" t="array" ref="DT611">_xlfn.IFS(DS611="EME    ","0", DS611=" HIP   ","1", DS611="  MIO  ","2", DS611="   AST ","3", DS611="    PRE","4", DS611="EME   PRE","5", DS611=" HIP  PRE","6", DS611=" HIP AST ","7", DS611="  MIO PRE","8", DS611="  MIOAST ","9", DS611="   ASTPRE","10",DS611=" HIP ASTPRE","11", DS611="  MIOASTPRE","12", DS611="     ","0")</f>
        <v>#N/A</v>
      </c>
      <c r="DV611" s="1" t="e">
        <f aca="false" t="array" ref="DV611">_xlfn.IFS(DU611="SI","2", DU611="NO","1")</f>
        <v>#N/A</v>
      </c>
      <c r="DX611" s="11" t="str">
        <f aca="false">IF(DW611=0,"1","2")</f>
        <v>1</v>
      </c>
      <c r="DY611" s="11" t="str">
        <f aca="false" t="array" ref="DY611">_xlfn.IFS(DW611=0,"0", DW611=0.25, "1", DW611=0.5,"2", DW611=0.75,"3", DW611=1,"4",DW611=1.25,"5", DW611=1.5,"6", DW611=1.75,"7", DW611=2,"8")</f>
        <v>0</v>
      </c>
      <c r="EA611" s="11" t="str">
        <f aca="false">IF(DZ611=0,"1","2")</f>
        <v>1</v>
      </c>
      <c r="EB611" s="11" t="str">
        <f aca="false" t="array" ref="EB611">_xlfn.IFS(DZ611=0,"0", DZ611=0.25, "1", DZ611=0.5,"2", DZ611=0.75,"3", DZ611=1,"4",DZ611=1.25,"5", DZ611=1.5,"6", DZ611=1.75,"7", DZ611=2,"8")</f>
        <v>0</v>
      </c>
      <c r="ED611" s="10" t="str">
        <f aca="false">IF(EC611=0,"1","2")</f>
        <v>1</v>
      </c>
      <c r="EE611" s="11" t="str">
        <f aca="false" t="array" ref="EE611">_xlfn.IFS(EC611=0,"0", EC611=-0.25, "1", EC611=-0.5,"2", EC611=-0.75,"3", EC611=-1,"4",EC611=-1.25,"5", EC611=-1.5,"6", EC611=-1.75,"7", EC611=-2,"8", EC611=-2.25,"9",EC611=-2.5,"10", EC611=-2.75,"11", EC611=-3,"12", EC611=-3.25,"13", EC611=-3.5,"14", EC611=-3.75,"15",EC611=-4,"16")</f>
        <v>0</v>
      </c>
      <c r="EG611" s="10" t="str">
        <f aca="false">IF(EF611=0,"1","2")</f>
        <v>1</v>
      </c>
      <c r="EH611" s="11" t="str">
        <f aca="false" t="array" ref="EH611">_xlfn.IFS(EF611=0,"0", EF611=-0.25, "1", EF611=-0.5,"2", EF611=-0.75,"3", EF611=-1,"4",EF611=-1.25,"5", EF611=-1.5,"6", EF611=-1.75,"7", EF611=-2,"8", EF611=-2.25,"9",EF611=-2.5,"10", EF611=-2.75,"11", EF611=-3,"12", EF611=-3.25,"13", EF611=-3.5,"14", EF611=-3.75,"15",EF611=-4,"16")</f>
        <v>0</v>
      </c>
      <c r="EJ611" s="11" t="str">
        <f aca="false">IF(EI611=0,"1","2")</f>
        <v>1</v>
      </c>
      <c r="EK611" s="11" t="str">
        <f aca="false" t="array" ref="EK611">_xlfn.IFS(EI611=0,"0", EI611=-0.25, "1", EI611=-0.5,"2", EI611=-0.75,"3", EI611=-1,"4",EI611=-1.25,"5", EI611=-1.5,"6", EI611=-1.75,"7", EI611=-2,"8", EI611=-2.25,"9", EI611=-2.25,"9",EI611=-2.5,"10", EI611=-2.75,"11", EI611=-3,"12", EI611=-3.25,"13", EI611=-3.5,"14", EI611=-3.75,"15",EI611=-4,"16", EI611=0.25, "17", EI611=0.5, "18")</f>
        <v>0</v>
      </c>
      <c r="EM611" s="11" t="str">
        <f aca="false">IF(EL611=0,"1","2")</f>
        <v>1</v>
      </c>
      <c r="EN611" s="11" t="str">
        <f aca="false" t="array" ref="EN611">_xlfn.IFS(EL611=0.25,"17",EL611=0.5,"18", EL611=0,"0", EL611=-0.25, "1", EL611=-0.5,"2", EL611=-0.75,"3", EL611=-1,"4",EL611=-1.25,"5", EL611=-1.5,"6", EL611=-1.75,"7", EL611=-2,"8",EL611= -2.25,"9",EL611=-2.5,"10",EL611= -2.75,"11",EL611= -3,"12",EL611= -3.25,"13",EL611= -3.5,"14",EL611= -3.75,"15",EL611=-4,"16")</f>
        <v>0</v>
      </c>
      <c r="EP611" s="11" t="str">
        <f aca="false">IF(EO611=0,"1","2")</f>
        <v>1</v>
      </c>
      <c r="EQ611" s="11" t="str">
        <f aca="false" t="array" ref="EQ611">_xlfn.IFS(EO611=0,"0", EO611=0.25, "1", EO611=0.5,"2", EO611=0.75,"3", EO611=1,"4",EO611=1.25,"5", EO611=1.5,"6", EO611=1.75,"7", EO611=2,"8", EO611=2.25,"9", EO611=2.25,"9",EO611=2.5,"10", EO611=2.75,"11", EO611=3,"12", EO611=3.25,"13", EO611=3.5,"14", EO611=3.75,"15",EO611=4,"16", EO611=-0.25, "17", bq=-0.5, "18")</f>
        <v>0</v>
      </c>
      <c r="ES611" s="11" t="str">
        <f aca="false">IF(ER611=0,"1","2")</f>
        <v>1</v>
      </c>
      <c r="ET611" s="11" t="str">
        <f aca="false" t="array" ref="ET611">_xlfn.IFS(ER611=0,"0", ER611=0.25, "1", ER611=0.5,"2", ER611=0.75,"3", ER611=1,"4",ER611=1.25,"5", ER611=1.5,"6", ER611=1.75,"7", ER611=2,"8", ER611=2.25,"9", ER611=2.25,"9",ER611=2.5,"10", ER611=2.75,"11", ER611=3,"12", ER611=3.25,"13", ER611=3.5,"14", ER611=3.75,"15",ER611=4,"16", ER611=-0.25, "17", bq=-0.5, "18")</f>
        <v>0</v>
      </c>
      <c r="EV611" s="14" t="e">
        <f aca="false">VLOOKUP(EU611,LEYENDA!$G$2:$H$8,2,TRUE())</f>
        <v>#N/A</v>
      </c>
      <c r="EW611" s="14" t="e">
        <f aca="false" t="array" ref="EW611">_xlfn.IFS(EV611="0-5","1", EV611="6-12","2", EV611="13-18","3", EV611="19-24","4", EV611="25-36","5", EV611="37-48","6", EV611="49-60","7")</f>
        <v>#N/A</v>
      </c>
    </row>
    <row r="612" customFormat="false" ht="13.5" hidden="false" customHeight="false" outlineLevel="0" collapsed="false">
      <c r="A612" s="1" t="n">
        <v>241</v>
      </c>
      <c r="B612" s="2" t="n">
        <v>1</v>
      </c>
      <c r="C612" s="33" t="n">
        <v>44942</v>
      </c>
      <c r="E612" s="5" t="str">
        <f aca="false">VLOOKUP(A612,'286'!$A$3:$J$6279,10,FALSE())</f>
        <v>MORENO RUFO, JAVIER</v>
      </c>
      <c r="F612" s="4" t="str">
        <f aca="false">VLOOKUP(A612,'286'!$A$3:$I$1768,3,FALSE())</f>
        <v>MORUJA</v>
      </c>
      <c r="G612" s="6" t="n">
        <f aca="false">VLOOKUP(A612,'286'!$A$3:$I$1768,4,FALSE())</f>
        <v>40708</v>
      </c>
      <c r="H612" s="7" t="n">
        <f aca="false">YEAR(C612)-YEAR(G612)</f>
        <v>12</v>
      </c>
      <c r="I612" s="1" t="str">
        <f aca="false">VLOOKUP(H612,LEYENDA!$C$2:$D$6,2,TRUE())</f>
        <v>0-12</v>
      </c>
      <c r="J612" s="5" t="str">
        <f aca="false">VLOOKUP(A612,'286'!$A$3:$I$1768,7,FALSE())</f>
        <v>H</v>
      </c>
      <c r="K612" s="8" t="n">
        <f aca="false">VLOOKUP(A612,'286'!$A$3:$I$1768,2,FALSE())</f>
        <v>0</v>
      </c>
      <c r="L612" s="4" t="str">
        <f aca="false">VLOOKUP(A612,'286'!$A$3:$I$1768,8,FALSE())</f>
        <v>D</v>
      </c>
      <c r="M612" s="4" t="str">
        <f aca="false">VLOOKUP(A612,'286'!$A$3:$I$1768,9,FALSE())</f>
        <v>D</v>
      </c>
      <c r="N612" s="8" t="str">
        <f aca="false">IF(R612=O612, "MISMA","CONTRARIA")</f>
        <v>MISMA</v>
      </c>
      <c r="O612" s="8" t="str">
        <f aca="false" t="array" ref="O612">_xlfn.IFS(L612="D","1", L612="I","2")</f>
        <v>1</v>
      </c>
      <c r="P612" s="8" t="e">
        <f aca="false" t="array" ref="P612">_xlfn.IFS(K612="OD","1", K612="OI","2")</f>
        <v>#N/A</v>
      </c>
      <c r="Q612" s="1" t="str">
        <f aca="false" t="array" ref="Q612">_xlfn.IFS(J612="M","1", J612="H","2")</f>
        <v>2</v>
      </c>
      <c r="R612" s="8" t="str">
        <f aca="false" t="array" ref="R612">_xlfn.IFS(M612="D","1", M612="I","2")</f>
        <v>1</v>
      </c>
      <c r="S612" s="1" t="str">
        <f aca="false" t="array" ref="S612">_xlfn.IFS(N612="CONTRARIA", "1",N612= "MISMA","2")</f>
        <v>2</v>
      </c>
      <c r="T612" s="1" t="str">
        <f aca="false" t="array" ref="T612">_xlfn.IFS(I612="0-12","1", I612="13-24","2", I612="25-40","3", I612="41-60","4", I612="61-100","5")</f>
        <v>1</v>
      </c>
      <c r="U612" s="9" t="n">
        <v>-1.5</v>
      </c>
      <c r="V612" s="10" t="str">
        <f aca="false">IF(U612="","",IF(AND(U612&gt;=-9,U612&lt;=-6.5),"-9 a -6,5",IF(AND(U612&gt;=-6,U612&lt;=-3.5),"-6 a -3,5",IF(AND(U612&gt;=-3,U612&lt;=-1),"-3 a -1",IF(U612=-0.5,"-0,5",IF(AND(U612&gt;=0,U612&lt;=2.5),"0 a 2,5",IF(AND(U612&gt;=3,U612&lt;=5.5),"3 a 5,5",IF(AND(U612&gt;=6,U612&lt;=8.5),"6 a 8,5",IF(AND(U612&gt;=9,U612&lt;=20),"9 a 20","Fuera de rango")))))))))</f>
        <v>-3 a -1</v>
      </c>
      <c r="W612" s="11" t="n">
        <f aca="false">IF(V612="","",IF(V612="-9 a -6,5",2,IF(V612="-6 a -3,5",3,IF(V612="-3 a -1",4,IF(V612="-0,5","NORMA",IF(V612="0 a 2,5",5,IF(V612="3 a 5,5",6,IF(V612="6 a 8,5",7,IF(V612="9 a 20",8,"Fuera de rango")))))))))</f>
        <v>4</v>
      </c>
      <c r="X612" s="9" t="n">
        <v>0</v>
      </c>
      <c r="Y612" s="11" t="str">
        <f aca="false">IF(X612="","",IF(AND(X612&gt;=0,X612&lt;=4),"0 a 4",IF(AND(X612&gt;=4.5,X612&lt;=8.5),"4,5 a 8,5",IF(X612=9,"9",IF(AND(X612&gt;=9.5,X612&lt;=13),"9,5 a 13",IF(AND(X612&gt;=13.5,X612&lt;=20),"13,5 a 20",IF(AND(X612&gt;=20.5,X612&lt;=35),"20,5 a 35","Fuera de rango")))))))</f>
        <v>0 a 4</v>
      </c>
      <c r="Z612" s="11" t="n">
        <f aca="false">IF(Y612="","",IF(Y612="0 a 4",1,IF(Y612="4,5 a 8,5",2,IF(Y612="9","NORMA",IF(Y612="9,5 a 13",3,IF(Y612="13,5 a 20",4,IF(Y612="20,5 a 35",5,"Fuera de rango")))))))</f>
        <v>1</v>
      </c>
      <c r="AA612" s="9" t="n">
        <v>22</v>
      </c>
      <c r="AB612" s="10" t="str">
        <f aca="false">IF(AA612="","",IF(AND(AA612&gt;=0,AA612&lt;=9),"0 a 9",IF(AND(AA612&gt;=9.5,AA612&lt;=18.5),"9,5 a 18,5",IF(AA612=19,"19",IF(AND(AA612&gt;=19.5,AA612&lt;=28),"19,5 a 28",IF(AND(AA612&gt;=28.5,AA612&lt;=40),"28,5 a 40","Fuera de rango"))))))</f>
        <v>19,5 a 28</v>
      </c>
      <c r="AC612" s="11" t="n">
        <f aca="false" t="array" ref="AC612">_xlfn.IFS(AB612="","",AB612="0 a 9",1,AB612="9,5 a 18,5",2,AB612="19","NORMA",AB612="19,5 a 28",3,AB612="28,5 a 40",4,TRUE(),"Fuera de rango")</f>
        <v>3</v>
      </c>
      <c r="AD612" s="9" t="n">
        <v>3</v>
      </c>
      <c r="AE612" s="10" t="str">
        <f aca="false">IF(AD612="","",IF(AND(AD612&gt;=-10,AD612&lt;=0),"De -10 a 0",IF(AND(AD612&gt;=0.5,AD612&lt;=9.5),"0,5 a 9,5",IF(AD612=10,"10",IF(AND(AD612&gt;=10.5,AD612&lt;=20),"10,5 a 20",IF(AND(AD612&gt;=20.5,AD612&lt;=40),"20,5 a 40","Fuera de rango"))))))</f>
        <v>0,5 a 9,5</v>
      </c>
      <c r="AF612" s="12" t="n">
        <f aca="false">IF(AD612="","",IF(AND(AD612&gt;=-10,AD612&lt;=0),1,IF(AND(AD612&gt;=0.5,AD612&lt;=9.5),2,IF(AD612=10,"NORMA",IF(AND(AD612&gt;=10.5,AD612&lt;=20),3,IF(AND(AD612&gt;=20.5,AD612&lt;=40),4,""))))))</f>
        <v>2</v>
      </c>
      <c r="AG612" s="9" t="n">
        <v>14</v>
      </c>
      <c r="AH612" s="10" t="str">
        <f aca="false">IF(AG612="","",IF(AND(AG612&gt;=0,AG612&lt;=4),"0 a 4",IF(AND(AG612&gt;=4.5,AG612&lt;=8.5),"4,5 a 8,5",IF(AG612=9,"9",IF(AND(AG612&gt;=9.5,AG612&lt;=13),"9,5 a 13",IF(AND(AG612&gt;=13.5,AG612&lt;=25),"13,5 a 25","Fuera de rango"))))))</f>
        <v>13,5 a 25</v>
      </c>
      <c r="AI612" s="10" t="n">
        <f aca="false">IF(AH612="","",IF(AH612="0 a 4",1,IF(AH612="4,5 a 8,5",2,IF(AH612="9","NORMA",IF(AH612="9,5 a 13",3,IF(AH612="13,5 a 25",4,""))))))</f>
        <v>4</v>
      </c>
      <c r="AJ612" s="9" t="n">
        <v>2</v>
      </c>
      <c r="AK612" s="10" t="str">
        <f aca="false">IF(AJ612="","",IF(AND(AJ612&gt;=-15,AJ612&lt;=-10.5),"-15 a -10,5",IF(AND(AJ612&gt;=-10,AJ612&lt;=-4),"-10 a -4",IF(AND(AJ612&gt;=-4.5,AJ612&lt;=0),"-4,5 a 0",IF(AND(AJ612&gt;=0.5,AJ612&lt;=4.5),"0,5 a 4,5",IF(AJ612=5,"5",IF(AND(AJ612&gt;=5.5,AJ612&lt;=10),"5,5 a 10",IF(AND(AJ612&gt;=10.5,AJ612&lt;=20),"10,5 a 20","Fuera de rango"))))))))</f>
        <v>0,5 a 4,5</v>
      </c>
      <c r="AL612" s="11" t="n">
        <f aca="false">IF(AK612="","",IF(AK612="-15 a -10,5",1,IF(AK612="-10 a -4",2,IF(AK612="-4,5 a 0",3,IF(AK612="0,5 a 4,5",4,IF(AK612="5","NORMA",IF(AK612="5,5 a 10",5,IF(AK612="10,5 a 20",6,"Error"))))))))</f>
        <v>4</v>
      </c>
      <c r="AM612" s="9" t="n">
        <v>0</v>
      </c>
      <c r="AN612" s="10" t="str">
        <f aca="false">IF(AM612="","",IF(AND(AM612&gt;=-7.5,AM612&lt;=-5.5),"-7,5 a -5,5",IF(AND(AM612&gt;=-5,AM612&lt;=-3),"-5 a -3",IF(AND(AM612&gt;=-2.5,AM612&lt;=-0.5),"-2,5 a -0,5",IF(AM612=0,"0,00",IF(AND(AM612&gt;=0.5,AM612&lt;=2.5),"0,5 a 2,5",IF(AND(AM612&gt;=3,AM612&lt;=5),"3 a 5",IF(AND(AM612&gt;=5.5,AM612&lt;=7.5),"5,5 a 7,5",IF(AND(AM612&gt;=8,AM612&lt;=10),"8 a 10","Fuera de rango")))))))))</f>
        <v>0,00</v>
      </c>
      <c r="AO612" s="11" t="str">
        <f aca="false">IF(AN612="","",IF(AN612="-7,5 a -5,5",1,IF(AN612="-5 a -3",2,IF(AN612="-2,5 a -0,5",3,IF(AN612="0,00","NORMA",IF(AN612="0,5 a 2,5",4,IF(AN612="3 a 5",5,IF(AN612="5,5 a 7,5",6,IF(AN612="8 a 10",7,"Error")))))))))</f>
        <v>NORMA</v>
      </c>
      <c r="AP612" s="9" t="n">
        <v>-3</v>
      </c>
      <c r="AQ612" s="10" t="str">
        <f aca="false">IF(AP612="","",IF(AND(AP612&gt;=-20,AP612&lt;=-9.5),"-20 a -9,5",IF(AND(AP612&gt;=-9,AP612&lt;=-6.5),"-9 a -6,5",IF(AP612=-6,"-6",IF(AND(AP612&gt;=-5.5,AP612&lt;=-3),"-5,5 a -3",IF(AND(AP612&gt;=-2.5,AP612&lt;=0),"-2,5 a 0",IF(AND(AP612&gt;=0.5,AP612&lt;=3),"0,5 a 3",IF(AND(AP612&gt;=3.5,AP612&lt;=6),"3,5 a 6",IF(AND(AP612&gt;=6.5,AP612&lt;=9),"6,5 a 9",IF(AND(AP612&gt;=9.5,AP612&lt;=20),"9,5 a 20","Fuera de rango"))))))))))</f>
        <v>-5,5 a -3</v>
      </c>
      <c r="AR612" s="11" t="n">
        <f aca="false">IF(AQ612="","",IF(AQ612="-20 a -9,5",1,IF(AQ612="-9 a -6,5",2,IF(AQ612="-6","NORMA",IF(AQ612="-5,5 a -3",3,IF(AQ612="-2,5 a 0",4,IF(AQ612="0,5 a 3",5,IF(AQ612="3,5 a 6",6,IF(AQ612="6,5 a 9",7,IF(AQ612="9,5 a 20",8,""))))))))))</f>
        <v>3</v>
      </c>
      <c r="AS612" s="9" t="n">
        <v>-3</v>
      </c>
      <c r="AT612" s="10" t="str">
        <f aca="false">IF(AS612="","",IF(AND(AS612&gt;=-16,AS612&lt;=-14),"-16 a -14",IF(AND(AS612&gt;=-13.5,AS612&lt;=-11.5),"-13,5 a -11,5",IF(AND(AS612&gt;=-11,AS612&lt;=-9),"-11 a -9",IF(AND(AS612&gt;=-8.5,AS612&lt;=-6.5),"-8,5 a -6,5",IF(AND(AS612&gt;=-6,AS612&lt;=-4),"-6 a -4",IF(AND(AS612&gt;=-3.5,AS612&lt;=-1.5),"-3,5 a -1,5",IF(AND(AS612&gt;=-1,AS612&lt;=1),"-1 a 1",IF(AND(AS612&gt;=1.5,AS612&lt;=3.5),"1,5 a 3,5",IF(AND(AS612&gt;=4,AS612&lt;=6),"4 a 6",IF(AND(AS612&gt;=6.5,AS612&lt;=8.5),"6,5 a 8,5",IF(AND(AS612&gt;=9,AS612&lt;=11),"9 a 11",IF(AND(AS612&gt;=11.5,AS612&lt;=13.5),"11,5 a 13,5",IF(AND(AS612&gt;=14,AS612&lt;=16),"14 a 16",IF(AND(AS612&gt;=16.5,AS612&lt;=18.5),"16,5 a 18,5",IF(AND(AS612&gt;=19,AS612&lt;=21),"19 a 21","Fuera de rango"))))))))))))))))</f>
        <v>-3,5 a -1,5</v>
      </c>
      <c r="AU612" s="11" t="n">
        <f aca="false" t="array" ref="AU612">IF(AT612="","",_xlfn.IFS(AT612="-16 a -14",1,AT612="-13,5 a -11,5",2,AT612="-11 a -9",3,AT612="-8,5 a -6,5",4,AT612="-6 a -4",5,AT612="-3,5 a -1,5",6,AT612="-1 a 1",7,AT612="1,5 a 3,5",8,AT612="4 a 6","NORMA",AT612="6,5 a 8,5",9,AT612="9 a 11",10,AT612="11,5 a 13,5",11,AT612="14 a 16",12,AT612="16,5 a 18,5",13,AT612="19 a 21",14,TRUE(),""))</f>
        <v>6</v>
      </c>
      <c r="AV612" s="9" t="n">
        <v>1.25</v>
      </c>
      <c r="AW612" s="10" t="str">
        <f aca="false">IF(AV612="","",IF(AND(AV612&gt;=-1,AV612&lt;=-0.5),"-1 a -0,5",IF(AND(AV612&gt;-0.5,AV612&lt;=0),"De -0,5 a 0",IF(AND(AV612&gt;=0.25,AV612&lt;=0.75),"0,25 a 0,75",IF(AND(AV612&gt;=1,AV612&lt;=1.5),"1 a 1,5",IF(AND(AV612&gt;=1.75,AV612&lt;=2.25),"1,75 a 2,25",IF(AND(AV612&gt;=2.5,AV612&lt;=3),"2,5 a 3",IF(AND(AV612&gt;=3.25,AV612&lt;=3.75),"3,25 a 3,75","Fuera de rango"))))))))</f>
        <v>1 a 1,5</v>
      </c>
      <c r="AX612" s="10" t="n">
        <f aca="false">IF(AW612="","",IF(OR(AW612="-1 a -0,5",AW612="-1 a -0.5"),1,IF(OR(AW612="De -0,5 a 0",AW612="-0,5 a 0",AW612="De -0.5 a 0"),2,IF(OR(AW612="0,25 a 0,75",AW612="0.25 a 0.75"),"NORMA",IF(OR(AW612="1 a 1,5",AW612="1 a 1.5"),3,IF(OR(AW612="1,75 a 2,25",AW612="1.75 a 2.25"),4,IF(OR(AW612="2,5 a 3",AW612="2.5 a 3"),5,IF(OR(AW612="3,25 a 3,75",AW612="3.25 a 3.75"),6,""))))))))</f>
        <v>3</v>
      </c>
      <c r="AY612" s="9" t="n">
        <v>-5</v>
      </c>
      <c r="AZ612" s="10" t="str">
        <f aca="false">IF(AY612="","",IF(AND(AY612&gt;=-20,AY612&lt;=-9.5),"-20 a -9,5",IF(AND(AY612&gt;=-9,AY612&lt;=-6.5),"-9 a -6,5",IF(AY612=-6,"-6",IF(AND(AY612&gt;=-5.5,AY612&lt;=-3),"-5,5 a -3",IF(AND(AY612&gt;=-2.5,AY612&lt;=0),"-2,5 a 0",IF(AND(AY612&gt;=0.5,AY612&lt;=3),"0,5 a 3",IF(AND(AY612&gt;=3.5,AY612&lt;=6),"3,5 a 6","Fuera de rango"))))))))</f>
        <v>-5,5 a -3</v>
      </c>
      <c r="BA612" s="11" t="n">
        <f aca="false">IF(AZ612="","",IF(AZ612="-20 a -9,5",1,IF(AZ612="-9 a -6,5",2,IF(AZ612="-6","NORMA",IF(AZ612="-5,5 a -3",3,IF(AZ612="-2,5 a 0",4,IF(AZ612="0,5 a 3",5,IF(AZ612="3,5 a 6",6,""))))))))</f>
        <v>3</v>
      </c>
      <c r="BB612" s="9" t="n">
        <v>0</v>
      </c>
      <c r="BC612" s="10" t="str">
        <f aca="false" t="array" ref="BC612">IF(BB612="","",_xlfn.IFS(AND(BB612&gt;=0,BB612&lt;=2),"0 a 2",AND(BB612&gt;=2.5,BB612&lt;=4.5),"2,5 a 4,5",AND(BB612&gt;=5,BB612&lt;=7),"5 a 7",AND(BB612&gt;=7.5,BB612&lt;=9.5),"7,5 a 9,5",AND(BB612&gt;=10,BB612&lt;=12),"10 a 12",AND(BB612&gt;=12.5,BB612&lt;=14.5),"12,5 a 14,5",BB612=15,"15",AND(BB612&gt;=15.5,BB612&lt;=17.5),"15,5 a 17,5",AND(BB612&gt;=18,BB612&lt;=20),"18 a 20",AND(BB612&gt;=20.5,BB612&lt;=22.5),"20,5 a 22,5",AND(BB612&gt;=23,BB612&lt;=25),"23 a 25",TRUE(),"Fuera de rango"))</f>
        <v>0 a 2</v>
      </c>
      <c r="BD612" s="11" t="n">
        <f aca="false" t="array" ref="BD612">IF(BC612="","",_xlfn.IFS(BC612="0 a 2",1,BC612="2,5 a 4,5",2,BC612="5 a 7",3,BC612="7,5 a 9,5",4,BC612="10 a 12",5,BC612="12,5 a 14,5",6,BC612="15","NORMA",BC612="15,5 a 17,5",7,BC612="18 a 20",8,BC612="20,5 a 22,5",9,BC612="23 a 25",10,TRUE(),"Fuera de rango"))</f>
        <v>1</v>
      </c>
      <c r="BE612" s="9" t="n">
        <v>26</v>
      </c>
      <c r="BF612" s="10" t="str">
        <f aca="false">IF(BE612="","",IF(AND(BE612&gt;=-20,BE612&lt;=-10),"-20 a -10",IF(AND(BE612&gt;=-9.5,BE612&lt;=0.5),"-9,5 a 0,5",IF(AND(BE612&gt;=1,BE612&lt;=11),"1 a 11",IF(AND(BE612&gt;=11.5,BE612&lt;=20.5),"11,5 a 20,5",IF(BE612=21,"21",IF(AND(BE612&gt;=21.5,BE612&lt;=31.5),"21,5 a 31,5",IF(AND(BE612&gt;=32,BE612&lt;=42),"32 a 42","Fuera de rango"))))))))</f>
        <v>21,5 a 31,5</v>
      </c>
      <c r="BG612" s="11" t="n">
        <f aca="false">IF(BF612="","",IF(BF612="-20 a -10",1,IF(BF612="-9,5 a 0,5",2,IF(BF612="1 a 11",3,IF(BF612="11,5 a 20,5",4,IF(BF612="21","NORMA",IF(BF612="21,5 a 31,5",5,IF(BF612="32 a 42",6,""))))))))</f>
        <v>5</v>
      </c>
      <c r="BH612" s="9" t="n">
        <v>7</v>
      </c>
      <c r="BI612" s="10" t="str">
        <f aca="false">IF(BH612="","",IF(AND(BH612&gt;=-20,BH612&lt;=-15),"-20 a -15",IF(AND(BH612&gt;=-14.5,BH612&lt;=-9.5),"-14,5 a -9,5",IF(AND(BH612&gt;=-9,BH612&lt;=-4),"-9 a -4",IF(AND(BH612&gt;=-3.5,BH612&lt;=2.5),"-3,5 a 2,5",IF(AND(BH612&gt;=3,BH612&lt;=8),"3 a 8",IF(AND(BH612&gt;=8.5,BH612&lt;=14.5),"8,5 a 14,5",IF(BH612=15,"15",IF(AND(BH612&gt;=15.5,BH612&lt;=20.5),"15,5 a 20,5",IF(AND(BH612&gt;=21,BH612&lt;=26),"21 a 26","Fuera de rango"))))))))))</f>
        <v>3 a 8</v>
      </c>
      <c r="BJ612" s="11" t="n">
        <f aca="false">IF(BI612="","",IF(BI612="-20 a -15",1,IF(BI612="-14,5 a -9,5",2,IF(BI612="-9 a -4",3,IF(BI612="-3,5 a 2,5",4,IF(BI612="3 a 8",5,IF(BI612="8,5 a 14,5",6,IF(BI612="15","NORMA",IF(BI612="15,5 a 20,5",7,IF(BI612="21 a 26",8,IF(BI612="26,5 a 31,5",9,"")))))))))))</f>
        <v>5</v>
      </c>
      <c r="BK612" s="9" t="n">
        <v>18</v>
      </c>
      <c r="BL612" s="10" t="str">
        <f aca="false">IF(BK612="","",IF(AND(BK612&gt;=0,BK612&lt;=2),"0 - 2",IF(AND(BK612&gt;=2.5,BK612&lt;=4.5),"2,5 - 4,5",IF(AND(BK612&gt;=5,BK612&lt;=7),"5 - 7",IF(AND(BK612&gt;=7.5,BK612&lt;=9.5),"7,5 - 9,5",IF(AND(BK612&gt;=10,BK612&lt;=12),"10 - 12",IF(AND(BK612&gt;=12.5,BK612&lt;=13.5),"12,5 - 13,5",IF(BK612=14,"14",IF(AND(BK612&gt;=14.5,BK612&lt;=16.5),"14,5 - 16,5",IF(AND(BK612&gt;=17,BK612&lt;=19),"17 - 19",IF(AND(BK612&gt;=19.5,BK612&lt;=21.5),"19,5 - 21,5",IF(AND(BK612&gt;=22,BK612&lt;=24),"22 - 24",IF(AND(BK612&gt;=24.5,BK612&lt;=26.5),"24,5 - 26,5",IF(AND(BK612&gt;=27,BK612&lt;=29),"27 - 29",IF(AND(BK612&gt;=29.5,BK612&lt;=30),"29,5 - 30","Fuera de rango")))))))))))))))</f>
        <v>17 - 19</v>
      </c>
      <c r="BM612" s="11" t="n">
        <f aca="false">IF(BL612="","",IF(BL612="0 - 2",1,IF(BL612="2,5 - 4,5",2,IF(BL612="5 - 7",3,IF(BL612="7,5 - 9,5",4,IF(BL612="10 - 12",5,IF(BL612="12,5 - 13,5",6,IF(BL612="14","NORMA",IF(BL612="14,5 - 16,5",7,IF(BL612="17 - 19",8,IF(BL612="19,5 - 21,5",9,IF(BL612="22 - 24",10,IF(BL612="24,5 - 26,5",11,IF(BL612="27 - 29",12,IF(BL612="29,5 - 30",13,"")))))))))))))))</f>
        <v>8</v>
      </c>
      <c r="BN612" s="9" t="n">
        <v>22</v>
      </c>
      <c r="BO612" s="11" t="str">
        <f aca="false">IF(BN612="","",IF(AND(BN612&gt;=-20,BN612&lt;=-10),"-20 a -10",IF(AND(BN612&gt;=-9.5,BN612&lt;=0.5),"-9,5 a 0,5",IF(AND(BN612&gt;=1,BN612&lt;=11),"1 a 11",IF(AND(BN612&gt;=11.5,BN612&lt;=21.5),"11,5 a 21,5",IF(BN612=22,"22",IF(AND(BN612&gt;=22.5,BN612&lt;=32.5),"22,5 a 32,5",IF(AND(BN612&gt;=33,BN612&lt;=43),"33 a 43","Fuera de rango"))))))))</f>
        <v>22</v>
      </c>
      <c r="BP612" s="11" t="str">
        <f aca="false">IF(BO612="","",IF(BO612="-20 a -10",1,IF(BO612="-9,5 a 0,5",2,IF(BO612="1 a 11",3,IF(BO612="11,5 a 21,5",4,IF(BO612="22","NORMA",IF(BO612="22,5 a 32,5",5,IF(BO612="33 a 43",6,""))))))))</f>
        <v>NORMA</v>
      </c>
      <c r="BQ612" s="9" t="n">
        <v>10</v>
      </c>
      <c r="BR612" s="10" t="str">
        <f aca="false">IF(BQ612="","",IF(AND(BQ612&gt;=-20,BQ612&lt;=-15),"-20 a -15",IF(AND(BQ612&gt;=-14.5,BQ612&lt;=-9.5),"-14,5 a -9,5",IF(AND(BQ612&gt;=-9,BQ612&lt;=-4),"-9 a -4",IF(AND(BQ612&gt;=-3.5,BQ612&lt;=2.5),"-3,5 a 2,5",IF(AND(BQ612&gt;=3,BQ612&lt;=8),"3 a 8",IF(AND(BQ612&gt;=8.5,BQ612&lt;=13.5),"8,5 a 13,5",IF(AND(BQ612&gt;=14,BQ612&lt;=17.5),"14 a 17,5",IF(BQ612=18,"18",IF(AND(BQ612&gt;=18.5,BQ612&lt;=23.5),"18,5 a 23,5",IF(AND(BQ612&gt;=24,BQ612&lt;=29),"24 a 29",IF(AND(BQ612&gt;=29.5,BQ612&lt;=34.5),"29,5 a 34,5",IF(AND(BQ612&gt;=35,BQ612&lt;=40),"35 a 40","Fuera de rango")))))))))))))</f>
        <v>8,5 a 13,5</v>
      </c>
      <c r="BS612" s="11" t="n">
        <f aca="false">IF(BR612="","",IF(BR612="-20 a -15",1,IF(BR612="-14,5 a -9,5",2,IF(BR612="-9 a -4",3,IF(BR612="-3,5 a 2,5",4,IF(BR612="3 a 8",5,IF(BR612="8,5 a 13,5",6,IF(BR612="14 a 17,5",7,IF(BR612="18","NORMA",IF(BR612="18,5 a 23,5",8,IF(BR612="24 a 29",9,IF(BR612="29,5 a 34,5",10,IF(BR612="35 a 40",11,"")))))))))))))</f>
        <v>6</v>
      </c>
      <c r="BT612" s="9" t="n">
        <v>0</v>
      </c>
      <c r="BU612" s="10" t="str">
        <f aca="false">IF(BT612="","",IF(AND(BT612&gt;=-20,BT612&lt;=-18),"-20 a -18",IF(AND(BT612&gt;=-17.5,BT612&lt;=-15.5),"-17,5 a -15,5",IF(AND(BT612&gt;=-15,BT612&lt;=-13),"-15 a -13",IF(AND(BT612&gt;=-12.5,BT612&lt;=-10.5),"-12,5 a -10,5",IF(AND(BT612&gt;=-10,BT612&lt;=-8),"-10 a -8",IF(AND(BT612&gt;=-7.5,BT612&lt;=-5.5),"-7,5 a -5,5",IF(AND(BT612&gt;=-5,BT612&lt;=-3),"-5 a -3",IF(AND(BT612&gt;=-2.5,BT612&lt;=-0.5),"-2,5 a -0,5",IF(BT612=0,"0",IF(AND(BT612&gt;=0.5,BT612&lt;=2.5),"0,5 a 2,5",IF(AND(BT612&gt;=3,BT612&lt;=5),"3 a 5",IF(AND(BT612&gt;=5.5,BT612&lt;=7.5),"5,5 a 7,5",IF(AND(BT612&gt;=8,BT612&lt;=10),"8 a 10",IF(AND(BT612&gt;=10.5,BT612&lt;=12.5),"10,5 a 12,5",IF(AND(BT612&gt;=13,BT612&lt;=15),"13 a 15",IF(AND(BT612&gt;=15.5,BT612&lt;=17.5),"15,5 a 17,5",IF(AND(BT612&gt;=18,BT612&lt;=20),"18 a 20","Fuera de rango"))))))))))))))))))</f>
        <v>0</v>
      </c>
      <c r="BV612" s="11" t="str">
        <f aca="false">IF(BT612="","",IF(BT612=0,"NORMA",IF(AND(BT612&gt;=-20,BT612&lt;=-18),2,IF(AND(BT612&gt;=-17.5,BT612&lt;=-15.5),2,IF(AND(BT612&gt;=-15,BT612&lt;=-13),3,IF(AND(BT612&gt;=-12.5,BT612&lt;=-10.5),4,IF(AND(BT612&gt;=-10,BT612&lt;=-8),5,IF(AND(BT612&gt;=-7.5,BT612&lt;=-5.5),6,IF(AND(BT612&gt;=-5,BT612&lt;=-3),7,IF(AND(BT612&gt;=-2.5,BT612&lt;=-0.5),8,IF(AND(BT612&gt;=0.5,BT612&lt;=2.5),9,IF(AND(BT612&gt;=3,BT612&lt;=5),10,IF(AND(BT612&gt;=5.5,BT612&lt;=7.5),11,IF(AND(BT612&gt;=8,BT612&lt;=10),12,IF(AND(BT612&gt;=10.5,BT612&lt;=12.5),13,IF(AND(BT612&gt;=13,BT612&lt;=15),14,IF(AND(BT612&gt;=15.5,BT612&lt;=17.5),15,IF(AND(BT612&gt;=18,BT612&lt;=20),16,"Fuera de rango"))))))))))))))))))</f>
        <v>NORMA</v>
      </c>
      <c r="BW612" s="9" t="n">
        <v>-5.75</v>
      </c>
      <c r="BX612" s="10" t="n">
        <f aca="false">18.5- (0.3*H612)</f>
        <v>14.9</v>
      </c>
      <c r="BY612" s="10" t="n">
        <f aca="false">(BW612)-(BX612)</f>
        <v>-20.65</v>
      </c>
      <c r="BZ612" s="10" t="str">
        <f aca="false">IF(BY612="","",IF(BY612&lt;-27.5,"De -30 a -28",IF(BY612&lt;-25,"De -27,5 a -25,5",IF(BY612&lt;-22.5,"De -25 a -23",IF(BY612&lt;-20,"De -22,5 a -20,5",IF(BY612&lt;-17.5,"De -20 a -18",IF(BY612&lt;-15,"De -17,5 a -15,5",IF(BY612&lt;-12.5,"De -15 a -13",IF(BY612&lt;-10,"De -12,5 a -10,5",IF(BY612&lt;-7.5,"De -10 a -8",IF(BY612&lt;-5,"De -7,5 a -5,5",IF(BY612&lt;-2.5,"De -5 a -3",IF(BY612&lt;0,"De -2,5 a -0,5",IF(BY612&lt;2.5,"De 0 a 2",IF(BY612&lt;5,"De 2,5 a 4,5",IF(BY612&lt;7.5,"De 5 a 7",IF(BY612&lt;10,"De 7,5 a 9,5",IF(BY612&lt;12.5,"De 10 a 12",IF(BY612&lt;15,"De 12,5 a 14,5",IF(BY612&lt;17.5,"De 15 a 17",IF(BY612&lt;20,"De 17,5 a 19,5",IF(BY612&lt;22.5,"De 20 a 22",IF(BY612&lt;25,"De 22,5 a 24,5",IF(BY612&lt;27.5,"De 25 a 27","De 27,5 a 30"))))))))))))))))))))))))</f>
        <v>De -22,5 a -20,5</v>
      </c>
      <c r="CA612" s="12" t="n">
        <f aca="false">IF(BY612="","",IF(BY612&lt;=-28,1,IF(BY612&lt;=-25.5,2,IF(BY612&lt;=-23,3,IF(BY612&lt;=-20.5,4,IF(BY612&lt;=-18,5,IF(BY612&lt;=-15.5,6,IF(BY612&lt;=-13,7,IF(BY612&lt;=-10.5,8,IF(BY612&lt;=-8,9,IF(BY612&lt;=-5.5,10,IF(BY612&lt;=-3,11,IF(BY612&lt;=-0.5,12,IF(BY612&lt;=2,13,IF(BY612&lt;=4.5,14,IF(BY612&lt;=7,15,IF(BY612&lt;=9.5,16,IF(BY612&lt;=12,17,IF(BY612&lt;=14.5,18,IF(BY612&lt;=17,19,IF(BY612&lt;=19.5,20,IF(BY612&lt;=22,21,IF(BY612&lt;=24.5,22,IF(BY612&lt;=27,23,IF(BY612&lt;=30,24,"Fuera de rango")))))))))))))))))))))))))</f>
        <v>4</v>
      </c>
      <c r="CB612" s="9" t="n">
        <v>-6</v>
      </c>
      <c r="CC612" s="10" t="n">
        <f aca="false">18.5- (0.3*H612)</f>
        <v>14.9</v>
      </c>
      <c r="CD612" s="10" t="n">
        <f aca="false">(CB612)-(CC612)</f>
        <v>-20.9</v>
      </c>
      <c r="CE612" s="10" t="str">
        <f aca="false">IF(CD612="","",IF(CD612&lt;-27.5,"De -30 a -28",IF(CD612&lt;-25,"De -27,5 a -25,5",IF(CD612&lt;-22.5,"De -25 a -23",IF(CD612&lt;-20,"De -22,5 a -20,5",IF(CD612&lt;-17.5,"De -20 a -18",IF(CD612&lt;-15,"De -17,5 a -15,5",IF(CD612&lt;-12.5,"De -15 a -13",IF(CD612&lt;-10,"De -12,5 a -10,5",IF(CD612&lt;-7.5,"De -10 a -8",IF(CD612&lt;-5,"De -7,5 a -5,5",IF(CD612&lt;-2.5,"De -5 a -3",IF(CD612&lt;0,"De -2,5 a -0,5",IF(CD612&lt;=2,"De 0 a 2",IF(CD612&lt;=4.5,"De 2,5 a 4,5",IF(CD612&lt;=7,"De 5 a 7",IF(CD612&lt;=9.5,"De 7,5 a 9,5",IF(CD612&lt;=12,"De 10 a 12",IF(CD612&lt;=14.5,"De 12,5 a 14,5",IF(CD612&lt;=17,"De 15 a 17",IF(CD612&lt;=19.5,"De 17,5 a 19,5",IF(CD612&lt;=22,"De 20 a 22",IF(CD612&lt;=24.5,"De 22,5 a 24,5",IF(CD612&lt;=27,"De 25 a 27","De 27,5 a 30"))))))))))))))))))))))))</f>
        <v>De -22,5 a -20,5</v>
      </c>
      <c r="CF612" s="12" t="n">
        <f aca="false">IF(CD612="","",IF(CD612&lt;-27.5,1,IF(CD612&lt;-25,2,IF(CD612&lt;-22.5,3,IF(CD612&lt;-20,4,IF(CD612&lt;-17.5,5,IF(CD612&lt;-15,6,IF(CD612&lt;-12.5,7,IF(CD612&lt;-10,8,IF(CD612&lt;-7.5,9,IF(CD612&lt;-5,10,IF(CD612&lt;-2.5,11,IF(CD612&lt;0,12,IF(CD612&lt;2.5,13,IF(CD612&lt;5,14,IF(CD612&lt;7.5,15,IF(CD612&lt;10,16,IF(CD612&lt;12.5,17,IF(CD612&lt;15,18,IF(CD612&lt;17.5,19,IF(CD612&lt;20,20,IF(CD612&lt;22.5,21,IF(CD612&lt;25,22,IF(CD612&lt;27.5,23,24))))))))))))))))))))))))</f>
        <v>4</v>
      </c>
      <c r="CG612" s="9" t="n">
        <v>-5.25</v>
      </c>
      <c r="CH612" s="10" t="str">
        <f aca="false">IF(CG612="","",IF(AND(CG612&gt;=-10,CG612&lt;=-9.5),"-10 a -9,5",IF(AND(CG612&gt;-9.5,CG612&lt;=-8.5),"-9 a -8,5",IF(AND(CG612&gt;-8.5,CG612&lt;=-7.5),"-8 a -7,5",IF(AND(CG612&gt;-7.5,CG612&lt;=-6.5),"-7 a -6,5",IF(AND(CG612&gt;-6.5,CG612&lt;=-5.5),"-6 a -5,5",IF(AND(CG612&gt;-5.5,CG612&lt;=-4.5),"-5 a -4,5",IF(AND(CG612&gt;-4.5,CG612&lt;=-3.5),"-4 a -3,5",IF(AND(CG612&gt;-3.5,CG612&lt;=-2.5),"-3 a -2,5",IF(CG612=-2.25,"-2,25",IF(AND(CG612&gt;-2.5,CG612&lt;=-1.5),"-2 a -1,5",IF(AND(CG612&gt;-1.5,CG612&lt;=-0.5),"-1 a -0,5",IF(AND(CG612&gt;-0.5,CG612&lt;=0.5),"0 a 0,5",IF(AND(CG612&gt;0.5,CG612&lt;=1.5),"1 a 1,5",IF(AND(CG612&gt;1.5,CG612&lt;=2.5),"2 a 2,5",IF(AND(CG612&gt;2.5,CG612&lt;=3.5),"3 a 3,5",IF(AND(CG612&gt;3.5,CG612&lt;=4.5),"4 a 4,5",IF(AND(CG612&gt;4.5,CG612&lt;=5.5),"5 a 5,5",IF(AND(CG612&gt;5.5,CG612&lt;=6.5),"6 a 6,5",IF(AND(CG612&gt;6.5,CG612&lt;=7.5),"7 a 7,5",IF(AND(CG612&gt;7.5,CG612&lt;=8.5),"8 a 8,5",IF(AND(CG612&gt;8.5,CG612&lt;=9.5),"9 a 9,5",IF(CG612&gt;=10,"10","Fuera de rango")))))))))))))))))))))))</f>
        <v>-5 a -4,5</v>
      </c>
      <c r="CI612" s="11" t="n">
        <f aca="false">IF(CG612="","",IF(CG612=-2.25,"NORMA",IF(CG612&lt;=-9.5,1,IF(CG612&lt;=-8.5,2,IF(CG612&lt;=-7.5,3,IF(CG612&lt;=-6.5,4,IF(CG612&lt;=-5.5,5,IF(CG612&lt;=-4.5,6,IF(CG612&lt;=-3.5,7,IF(CG612&lt;=-2.5,8,IF(CG612&lt;=-1.5,9,IF(CG612&lt;=-0.5,10,IF(CG612&lt;=0.5,11,IF(CG612&lt;=1.5,12,IF(CG612&lt;=2.5,13,IF(CG612&lt;=3.5,14,IF(CG612&lt;=4.5,15,IF(CG612&lt;=5.5,16,IF(CG612&lt;=6.5,17,IF(CG612&lt;=7.5,18,IF(CG612&lt;=8.5,19,IF(CG612&lt;=9.5,20,IF(CG612=10,21,"Fuera de rango")))))))))))))))))))))))</f>
        <v>6</v>
      </c>
      <c r="CJ612" s="9" t="n">
        <v>5.5</v>
      </c>
      <c r="CK612" s="10" t="str">
        <f aca="false">IF(CJ612="","",IF(AND(CJ612&gt;=-6,CJ612&lt;=-5.5),"-6 a -5,5",IF(AND(CJ612&gt;-5.5,CJ612&lt;=-4.5),"-5 a -4,5",IF(AND(CJ612&gt;-4.5,CJ612&lt;=-3.5),"-4 a -3,5",IF(AND(CJ612&gt;-3.5,CJ612&lt;=-2.5),"-3 a -2,5",IF(AND(CJ612&gt;-2.5,CJ612&lt;=-1.5),"-2 a -1,5",IF(AND(CJ612&gt;-1.5,CJ612&lt;=-0.5),"-1 a -0,5",IF(AND(CJ612&gt;-0.5,CJ612&lt;=0.5),"0 a 0,5",IF(AND(CJ612&gt;0.5,CJ612&lt;=1.5),"1 a 1,5",IF(AND(CJ612&gt;1.5,CJ612&lt;2.5),"2",IF(AND(CJ612&gt;=2.5,CJ612&lt;=3),"2,5 a 3",IF(AND(CJ612&gt;3,CJ612&lt;=4),"3,5 a 4",IF(AND(CJ612&gt;4,CJ612&lt;=5),"4,5 a 5",IF(AND(CJ612&gt;5,CJ612&lt;=6),"5,5 a 6",IF(AND(CJ612&gt;6,CJ612&lt;=7),"6,5 a 7",IF(AND(CJ612&gt;7,CJ612&lt;=8),"7,5 a 8",IF(AND(CJ612&gt;8,CJ612&lt;=9.5),"8,5 a 9,5",IF(CJ612=10,"10","Fuera de rango"))))))))))))))))))</f>
        <v>5,5 a 6</v>
      </c>
      <c r="CL612" s="11" t="n">
        <f aca="false">IF(CK612="","",IF(OR(CK612="-6 a -5,5",CK612="-6 - -5,5"),1,IF(OR(CK612="-5 a -4,5",CK612="-5 - -4,5"),2,IF(OR(CK612="-4 a -3,5",CK612="-4 - -3,5"),3,IF(OR(CK612="-3 a -2,5",CK612="-3 - -2,5"),4,IF(OR(CK612="-2 a -1,5",CK612="-2 - -1,5"),5,IF(OR(CK612="-1 a -0,5",CK612="-1 - -0,5"),6,IF(OR(CK612="0 a 0,5",CK612="0 - 0,5"),7,IF(OR(CK612="1 a 1,5",CK612="1 - 1,5"),8,IF(CK612="2","NORMA",IF(OR(CK612="2,5 a 3",CK612="2,5 - 3"),9,IF(OR(CK612="3,5 a 4",CK612="3,5 - 4"),10,IF(OR(CK612="4,5 a 5",CK612="4,5 - 5"),11,IF(OR(CK612="5,5 a 6",CK612="5,5 - 6"),12,IF(OR(CK612="6,5 a 7",CK612="6,5 - 7"),13,IF(OR(CK612="7,5 a 8",CK612="7,5 - 8"),14,IF(OR(CK612="8,5 a 9",CK612="8,5 - 9,5",CK612="9 a 9,5"),15,IF(CK612="10",15,IF(OR(CK612="0,5 a 1",CK612="0,5 - 1"),7,"Fuera de rango")))))))))))))))))))</f>
        <v>12</v>
      </c>
      <c r="CO612" s="10" t="str">
        <f aca="false">IF(CM612&gt;0,"EME"," ")</f>
        <v> </v>
      </c>
      <c r="CQ612" s="10" t="str">
        <f aca="false">IF(CP612&gt;0,"0", " ")</f>
        <v> </v>
      </c>
      <c r="CR612" s="10" t="str">
        <f aca="false">IF(CP612&gt;0,"EME"," ")</f>
        <v> </v>
      </c>
      <c r="CS612" s="9" t="n">
        <v>0</v>
      </c>
      <c r="CV612" s="9" t="n">
        <v>0</v>
      </c>
      <c r="CY612" s="9" t="n">
        <v>0</v>
      </c>
      <c r="DB612" s="9" t="n">
        <v>0</v>
      </c>
      <c r="DC612" s="11" t="str">
        <f aca="false">IF(DB612&lt;0,"2"," ")</f>
        <v> </v>
      </c>
      <c r="DD612" s="11" t="str">
        <f aca="false">IF(DB612&lt;0,"MIO"," ")</f>
        <v> </v>
      </c>
      <c r="DE612" s="9" t="n">
        <v>-0.5</v>
      </c>
      <c r="DF612" s="10" t="str">
        <f aca="false">IF(DE612&lt;0,"3"," ")</f>
        <v>3</v>
      </c>
      <c r="DG612" s="10" t="str">
        <f aca="false">IF(DE612&lt;0,"AST"," ")</f>
        <v>AST</v>
      </c>
      <c r="DH612" s="9" t="n">
        <v>-0.5</v>
      </c>
      <c r="DI612" s="10" t="str">
        <f aca="false">IF(DH612&lt;0,"3"," ")</f>
        <v>3</v>
      </c>
      <c r="DJ612" s="10" t="str">
        <f aca="false">IF(DH612&lt;0,"AST"," ")</f>
        <v>AST</v>
      </c>
      <c r="DK612" s="9" t="n">
        <v>0</v>
      </c>
      <c r="DL612" s="10" t="str">
        <f aca="false">IF(DK612&gt;0,"4"," ")</f>
        <v> </v>
      </c>
      <c r="DM612" s="10" t="str">
        <f aca="false">IF(DK612&gt;0,"PRE"," ")</f>
        <v> </v>
      </c>
      <c r="DN612" s="9" t="n">
        <v>0</v>
      </c>
      <c r="DO612" s="10" t="str">
        <f aca="false">IF(DN612&gt;0,"4"," ")</f>
        <v> </v>
      </c>
      <c r="DP612" s="10" t="str">
        <f aca="false">IF(DN612&gt;0,"PRE"," ")</f>
        <v> </v>
      </c>
      <c r="DS612" s="12" t="str">
        <f aca="false">CONCATENATE(CO612,CU612,DA612,DG612,DM612)</f>
        <v> AST </v>
      </c>
      <c r="DT612" s="10" t="e">
        <f aca="false" t="array" ref="DT612">_xlfn.IFS(DS612="EME    ","0", DS612=" HIP   ","1", DS612="  MIO  ","2", DS612="   AST ","3", DS612="    PRE","4", DS612="EME   PRE","5", DS612=" HIP  PRE","6", DS612=" HIP AST ","7", DS612="  MIO PRE","8", DS612="  MIOAST ","9", DS612="   ASTPRE","10",DS612=" HIP ASTPRE","11", DS612="  MIOASTPRE","12", DS612="     ","0")</f>
        <v>#N/A</v>
      </c>
      <c r="DV612" s="1" t="e">
        <f aca="false" t="array" ref="DV612">_xlfn.IFS(DU612="SI","2", DU612="NO","1")</f>
        <v>#N/A</v>
      </c>
      <c r="DX612" s="11" t="str">
        <f aca="false">IF(DW612=0,"1","2")</f>
        <v>1</v>
      </c>
      <c r="DY612" s="11" t="str">
        <f aca="false" t="array" ref="DY612">_xlfn.IFS(DW612=0,"0", DW612=0.25, "1", DW612=0.5,"2", DW612=0.75,"3", DW612=1,"4",DW612=1.25,"5", DW612=1.5,"6", DW612=1.75,"7", DW612=2,"8")</f>
        <v>0</v>
      </c>
      <c r="EA612" s="11" t="str">
        <f aca="false">IF(DZ612=0,"1","2")</f>
        <v>1</v>
      </c>
      <c r="EB612" s="11" t="str">
        <f aca="false" t="array" ref="EB612">_xlfn.IFS(DZ612=0,"0", DZ612=0.25, "1", DZ612=0.5,"2", DZ612=0.75,"3", DZ612=1,"4",DZ612=1.25,"5", DZ612=1.5,"6", DZ612=1.75,"7", DZ612=2,"8")</f>
        <v>0</v>
      </c>
      <c r="ED612" s="10" t="str">
        <f aca="false">IF(EC612=0,"1","2")</f>
        <v>1</v>
      </c>
      <c r="EE612" s="11" t="str">
        <f aca="false" t="array" ref="EE612">_xlfn.IFS(EC612=0,"0", EC612=-0.25, "1", EC612=-0.5,"2", EC612=-0.75,"3", EC612=-1,"4",EC612=-1.25,"5", EC612=-1.5,"6", EC612=-1.75,"7", EC612=-2,"8", EC612=-2.25,"9",EC612=-2.5,"10", EC612=-2.75,"11", EC612=-3,"12", EC612=-3.25,"13", EC612=-3.5,"14", EC612=-3.75,"15",EC612=-4,"16")</f>
        <v>0</v>
      </c>
      <c r="EG612" s="10" t="str">
        <f aca="false">IF(EF612=0,"1","2")</f>
        <v>1</v>
      </c>
      <c r="EH612" s="11" t="str">
        <f aca="false" t="array" ref="EH612">_xlfn.IFS(EF612=0,"0", EF612=-0.25, "1", EF612=-0.5,"2", EF612=-0.75,"3", EF612=-1,"4",EF612=-1.25,"5", EF612=-1.5,"6", EF612=-1.75,"7", EF612=-2,"8", EF612=-2.25,"9",EF612=-2.5,"10", EF612=-2.75,"11", EF612=-3,"12", EF612=-3.25,"13", EF612=-3.5,"14", EF612=-3.75,"15",EF612=-4,"16")</f>
        <v>0</v>
      </c>
      <c r="EJ612" s="11" t="str">
        <f aca="false">IF(EI612=0,"1","2")</f>
        <v>1</v>
      </c>
      <c r="EK612" s="11" t="str">
        <f aca="false" t="array" ref="EK612">_xlfn.IFS(EI612=0,"0", EI612=-0.25, "1", EI612=-0.5,"2", EI612=-0.75,"3", EI612=-1,"4",EI612=-1.25,"5", EI612=-1.5,"6", EI612=-1.75,"7", EI612=-2,"8", EI612=-2.25,"9", EI612=-2.25,"9",EI612=-2.5,"10", EI612=-2.75,"11", EI612=-3,"12", EI612=-3.25,"13", EI612=-3.5,"14", EI612=-3.75,"15",EI612=-4,"16", EI612=0.25, "17", EI612=0.5, "18")</f>
        <v>0</v>
      </c>
      <c r="EM612" s="11" t="str">
        <f aca="false">IF(EL612=0,"1","2")</f>
        <v>1</v>
      </c>
      <c r="EN612" s="11" t="str">
        <f aca="false" t="array" ref="EN612">_xlfn.IFS(EL612=0.25,"17",EL612=0.5,"18", EL612=0,"0", EL612=-0.25, "1", EL612=-0.5,"2", EL612=-0.75,"3", EL612=-1,"4",EL612=-1.25,"5", EL612=-1.5,"6", EL612=-1.75,"7", EL612=-2,"8",EL612= -2.25,"9",EL612=-2.5,"10",EL612= -2.75,"11",EL612= -3,"12",EL612= -3.25,"13",EL612= -3.5,"14",EL612= -3.75,"15",EL612=-4,"16")</f>
        <v>0</v>
      </c>
      <c r="EP612" s="11" t="str">
        <f aca="false">IF(EO612=0,"1","2")</f>
        <v>1</v>
      </c>
      <c r="EQ612" s="11" t="str">
        <f aca="false" t="array" ref="EQ612">_xlfn.IFS(EO612=0,"0", EO612=0.25, "1", EO612=0.5,"2", EO612=0.75,"3", EO612=1,"4",EO612=1.25,"5", EO612=1.5,"6", EO612=1.75,"7", EO612=2,"8", EO612=2.25,"9", EO612=2.25,"9",EO612=2.5,"10", EO612=2.75,"11", EO612=3,"12", EO612=3.25,"13", EO612=3.5,"14", EO612=3.75,"15",EO612=4,"16", EO612=-0.25, "17", bq=-0.5, "18")</f>
        <v>0</v>
      </c>
      <c r="ES612" s="11" t="str">
        <f aca="false">IF(ER612=0,"1","2")</f>
        <v>1</v>
      </c>
      <c r="ET612" s="11" t="str">
        <f aca="false" t="array" ref="ET612">_xlfn.IFS(ER612=0,"0", ER612=0.25, "1", ER612=0.5,"2", ER612=0.75,"3", ER612=1,"4",ER612=1.25,"5", ER612=1.5,"6", ER612=1.75,"7", ER612=2,"8", ER612=2.25,"9", ER612=2.25,"9",ER612=2.5,"10", ER612=2.75,"11", ER612=3,"12", ER612=3.25,"13", ER612=3.5,"14", ER612=3.75,"15",ER612=4,"16", ER612=-0.25, "17", bq=-0.5, "18")</f>
        <v>0</v>
      </c>
      <c r="EV612" s="14" t="e">
        <f aca="false">VLOOKUP(EU612,LEYENDA!$G$2:$H$8,2,TRUE())</f>
        <v>#N/A</v>
      </c>
      <c r="EW612" s="14" t="e">
        <f aca="false" t="array" ref="EW612">_xlfn.IFS(EV612="0-5","1", EV612="6-12","2", EV612="13-18","3", EV612="19-24","4", EV612="25-36","5", EV612="37-48","6", EV612="49-60","7")</f>
        <v>#N/A</v>
      </c>
    </row>
    <row r="613" customFormat="false" ht="13.5" hidden="false" customHeight="false" outlineLevel="0" collapsed="false">
      <c r="A613" s="1" t="n">
        <v>241</v>
      </c>
      <c r="B613" s="2" t="n">
        <v>2</v>
      </c>
      <c r="C613" s="33" t="n">
        <v>45790</v>
      </c>
      <c r="E613" s="5" t="str">
        <f aca="false">VLOOKUP(A613,'286'!$A$3:$J$6279,10,FALSE())</f>
        <v>MORENO RUFO, JAVIER</v>
      </c>
      <c r="F613" s="4" t="str">
        <f aca="false">VLOOKUP(A613,'286'!$A$3:$I$1768,3,FALSE())</f>
        <v>MORUJA</v>
      </c>
      <c r="G613" s="6" t="n">
        <f aca="false">VLOOKUP(A613,'286'!$A$3:$I$1768,4,FALSE())</f>
        <v>40708</v>
      </c>
      <c r="H613" s="7" t="n">
        <f aca="false">YEAR(C613)-YEAR(G613)</f>
        <v>14</v>
      </c>
      <c r="I613" s="1" t="str">
        <f aca="false">VLOOKUP(H613,LEYENDA!$C$2:$D$6,2,TRUE())</f>
        <v>13-24</v>
      </c>
      <c r="J613" s="5" t="str">
        <f aca="false">VLOOKUP(A613,'286'!$A$3:$I$1768,7,FALSE())</f>
        <v>H</v>
      </c>
      <c r="K613" s="8" t="n">
        <f aca="false">VLOOKUP(A613,'286'!$A$3:$I$1768,2,FALSE())</f>
        <v>0</v>
      </c>
      <c r="L613" s="4" t="str">
        <f aca="false">VLOOKUP(A613,'286'!$A$3:$I$1768,8,FALSE())</f>
        <v>D</v>
      </c>
      <c r="M613" s="4" t="str">
        <f aca="false">VLOOKUP(A613,'286'!$A$3:$I$1768,9,FALSE())</f>
        <v>D</v>
      </c>
      <c r="N613" s="8" t="str">
        <f aca="false">IF(R613=O613, "MISMA","CONTRARIA")</f>
        <v>MISMA</v>
      </c>
      <c r="O613" s="8" t="str">
        <f aca="false" t="array" ref="O613">_xlfn.IFS(L613="D","1", L613="I","2")</f>
        <v>1</v>
      </c>
      <c r="P613" s="8" t="e">
        <f aca="false" t="array" ref="P613">_xlfn.IFS(K613="OD","1", K613="OI","2")</f>
        <v>#N/A</v>
      </c>
      <c r="Q613" s="1" t="str">
        <f aca="false" t="array" ref="Q613">_xlfn.IFS(J613="M","1", J613="H","2")</f>
        <v>2</v>
      </c>
      <c r="R613" s="8" t="str">
        <f aca="false" t="array" ref="R613">_xlfn.IFS(M613="D","1", M613="I","2")</f>
        <v>1</v>
      </c>
      <c r="S613" s="1" t="str">
        <f aca="false" t="array" ref="S613">_xlfn.IFS(N613="CONTRARIA", "1",N613= "MISMA","2")</f>
        <v>2</v>
      </c>
      <c r="T613" s="1" t="str">
        <f aca="false" t="array" ref="T613">_xlfn.IFS(I613="0-12","1", I613="13-24","2", I613="25-40","3", I613="41-60","4", I613="61-100","5")</f>
        <v>2</v>
      </c>
      <c r="U613" s="9" t="n">
        <v>-0.5</v>
      </c>
      <c r="V613" s="10" t="str">
        <f aca="false">IF(U613="","",IF(AND(U613&gt;=-9,U613&lt;=-6.5),"-9 a -6,5",IF(AND(U613&gt;=-6,U613&lt;=-3.5),"-6 a -3,5",IF(AND(U613&gt;=-3,U613&lt;=-1),"-3 a -1",IF(U613=-0.5,"-0,5",IF(AND(U613&gt;=0,U613&lt;=2.5),"0 a 2,5",IF(AND(U613&gt;=3,U613&lt;=5.5),"3 a 5,5",IF(AND(U613&gt;=6,U613&lt;=8.5),"6 a 8,5",IF(AND(U613&gt;=9,U613&lt;=20),"9 a 20","Fuera de rango")))))))))</f>
        <v>-0,5</v>
      </c>
      <c r="W613" s="11" t="str">
        <f aca="false">IF(V613="","",IF(V613="-9 a -6,5",2,IF(V613="-6 a -3,5",3,IF(V613="-3 a -1",4,IF(V613="-0,5","NORMA",IF(V613="0 a 2,5",5,IF(V613="3 a 5,5",6,IF(V613="6 a 8,5",7,IF(V613="9 a 20",8,"Fuera de rango")))))))))</f>
        <v>NORMA</v>
      </c>
      <c r="X613" s="9" t="n">
        <v>14</v>
      </c>
      <c r="Y613" s="11" t="str">
        <f aca="false">IF(X613="","",IF(AND(X613&gt;=0,X613&lt;=4),"0 a 4",IF(AND(X613&gt;=4.5,X613&lt;=8.5),"4,5 a 8,5",IF(X613=9,"9",IF(AND(X613&gt;=9.5,X613&lt;=13),"9,5 a 13",IF(AND(X613&gt;=13.5,X613&lt;=20),"13,5 a 20",IF(AND(X613&gt;=20.5,X613&lt;=35),"20,5 a 35","Fuera de rango")))))))</f>
        <v>13,5 a 20</v>
      </c>
      <c r="Z613" s="11" t="n">
        <f aca="false">IF(Y613="","",IF(Y613="0 a 4",1,IF(Y613="4,5 a 8,5",2,IF(Y613="9","NORMA",IF(Y613="9,5 a 13",3,IF(Y613="13,5 a 20",4,IF(Y613="20,5 a 35",5,"Fuera de rango")))))))</f>
        <v>4</v>
      </c>
      <c r="AA613" s="9" t="n">
        <v>24</v>
      </c>
      <c r="AB613" s="10" t="str">
        <f aca="false">IF(AA613="","",IF(AND(AA613&gt;=0,AA613&lt;=9),"0 a 9",IF(AND(AA613&gt;=9.5,AA613&lt;=18.5),"9,5 a 18,5",IF(AA613=19,"19",IF(AND(AA613&gt;=19.5,AA613&lt;=28),"19,5 a 28",IF(AND(AA613&gt;=28.5,AA613&lt;=40),"28,5 a 40","Fuera de rango"))))))</f>
        <v>19,5 a 28</v>
      </c>
      <c r="AC613" s="11" t="n">
        <f aca="false" t="array" ref="AC613">_xlfn.IFS(AB613="","",AB613="0 a 9",1,AB613="9,5 a 18,5",2,AB613="19","NORMA",AB613="19,5 a 28",3,AB613="28,5 a 40",4,TRUE(),"Fuera de rango")</f>
        <v>3</v>
      </c>
      <c r="AD613" s="9" t="n">
        <v>18</v>
      </c>
      <c r="AE613" s="10" t="str">
        <f aca="false">IF(AD613="","",IF(AND(AD613&gt;=-10,AD613&lt;=0),"De -10 a 0",IF(AND(AD613&gt;=0.5,AD613&lt;=9.5),"0,5 a 9,5",IF(AD613=10,"10",IF(AND(AD613&gt;=10.5,AD613&lt;=20),"10,5 a 20",IF(AND(AD613&gt;=20.5,AD613&lt;=40),"20,5 a 40","Fuera de rango"))))))</f>
        <v>10,5 a 20</v>
      </c>
      <c r="AF613" s="12" t="n">
        <f aca="false">IF(AD613="","",IF(AND(AD613&gt;=-10,AD613&lt;=0),1,IF(AND(AD613&gt;=0.5,AD613&lt;=9.5),2,IF(AD613=10,"NORMA",IF(AND(AD613&gt;=10.5,AD613&lt;=20),3,IF(AND(AD613&gt;=20.5,AD613&lt;=40),4,""))))))</f>
        <v>3</v>
      </c>
      <c r="AG613" s="9" t="n">
        <v>9</v>
      </c>
      <c r="AH613" s="10" t="str">
        <f aca="false">IF(AG613="","",IF(AND(AG613&gt;=0,AG613&lt;=4),"0 a 4",IF(AND(AG613&gt;=4.5,AG613&lt;=8.5),"4,5 a 8,5",IF(AG613=9,"9",IF(AND(AG613&gt;=9.5,AG613&lt;=13),"9,5 a 13",IF(AND(AG613&gt;=13.5,AG613&lt;=25),"13,5 a 25","Fuera de rango"))))))</f>
        <v>9</v>
      </c>
      <c r="AI613" s="10" t="str">
        <f aca="false">IF(AH613="","",IF(AH613="0 a 4",1,IF(AH613="4,5 a 8,5",2,IF(AH613="9","NORMA",IF(AH613="9,5 a 13",3,IF(AH613="13,5 a 25",4,""))))))</f>
        <v>NORMA</v>
      </c>
      <c r="AJ613" s="9" t="n">
        <v>6</v>
      </c>
      <c r="AK613" s="10" t="str">
        <f aca="false">IF(AJ613="","",IF(AND(AJ613&gt;=-15,AJ613&lt;=-10.5),"-15 a -10,5",IF(AND(AJ613&gt;=-10,AJ613&lt;=-4),"-10 a -4",IF(AND(AJ613&gt;=-4.5,AJ613&lt;=0),"-4,5 a 0",IF(AND(AJ613&gt;=0.5,AJ613&lt;=4.5),"0,5 a 4,5",IF(AJ613=5,"5",IF(AND(AJ613&gt;=5.5,AJ613&lt;=10),"5,5 a 10",IF(AND(AJ613&gt;=10.5,AJ613&lt;=20),"10,5 a 20","Fuera de rango"))))))))</f>
        <v>5,5 a 10</v>
      </c>
      <c r="AL613" s="11" t="n">
        <f aca="false">IF(AK613="","",IF(AK613="-15 a -10,5",1,IF(AK613="-10 a -4",2,IF(AK613="-4,5 a 0",3,IF(AK613="0,5 a 4,5",4,IF(AK613="5","NORMA",IF(AK613="5,5 a 10",5,IF(AK613="10,5 a 20",6,"Error"))))))))</f>
        <v>5</v>
      </c>
      <c r="AM613" s="9" t="n">
        <v>0</v>
      </c>
      <c r="AN613" s="10" t="str">
        <f aca="false">IF(AM613="","",IF(AND(AM613&gt;=-7.5,AM613&lt;=-5.5),"-7,5 a -5,5",IF(AND(AM613&gt;=-5,AM613&lt;=-3),"-5 a -3",IF(AND(AM613&gt;=-2.5,AM613&lt;=-0.5),"-2,5 a -0,5",IF(AM613=0,"0,00",IF(AND(AM613&gt;=0.5,AM613&lt;=2.5),"0,5 a 2,5",IF(AND(AM613&gt;=3,AM613&lt;=5),"3 a 5",IF(AND(AM613&gt;=5.5,AM613&lt;=7.5),"5,5 a 7,5",IF(AND(AM613&gt;=8,AM613&lt;=10),"8 a 10","Fuera de rango")))))))))</f>
        <v>0,00</v>
      </c>
      <c r="AO613" s="11" t="str">
        <f aca="false">IF(AN613="","",IF(AN613="-7,5 a -5,5",1,IF(AN613="-5 a -3",2,IF(AN613="-2,5 a -0,5",3,IF(AN613="0,00","NORMA",IF(AN613="0,5 a 2,5",4,IF(AN613="3 a 5",5,IF(AN613="5,5 a 7,5",6,IF(AN613="8 a 10",7,"Error")))))))))</f>
        <v>NORMA</v>
      </c>
      <c r="AP613" s="9" t="n">
        <v>-0.5</v>
      </c>
      <c r="AQ613" s="10" t="str">
        <f aca="false">IF(AP613="","",IF(AND(AP613&gt;=-20,AP613&lt;=-9.5),"-20 a -9,5",IF(AND(AP613&gt;=-9,AP613&lt;=-6.5),"-9 a -6,5",IF(AP613=-6,"-6",IF(AND(AP613&gt;=-5.5,AP613&lt;=-3),"-5,5 a -3",IF(AND(AP613&gt;=-2.5,AP613&lt;=0),"-2,5 a 0",IF(AND(AP613&gt;=0.5,AP613&lt;=3),"0,5 a 3",IF(AND(AP613&gt;=3.5,AP613&lt;=6),"3,5 a 6",IF(AND(AP613&gt;=6.5,AP613&lt;=9),"6,5 a 9",IF(AND(AP613&gt;=9.5,AP613&lt;=20),"9,5 a 20","Fuera de rango"))))))))))</f>
        <v>-2,5 a 0</v>
      </c>
      <c r="AR613" s="11" t="n">
        <f aca="false">IF(AQ613="","",IF(AQ613="-20 a -9,5",1,IF(AQ613="-9 a -6,5",2,IF(AQ613="-6","NORMA",IF(AQ613="-5,5 a -3",3,IF(AQ613="-2,5 a 0",4,IF(AQ613="0,5 a 3",5,IF(AQ613="3,5 a 6",6,IF(AQ613="6,5 a 9",7,IF(AQ613="9,5 a 20",8,""))))))))))</f>
        <v>4</v>
      </c>
      <c r="AS613" s="9" t="n">
        <v>0</v>
      </c>
      <c r="AT613" s="10" t="str">
        <f aca="false">IF(AS613="","",IF(AND(AS613&gt;=-16,AS613&lt;=-14),"-16 a -14",IF(AND(AS613&gt;=-13.5,AS613&lt;=-11.5),"-13,5 a -11,5",IF(AND(AS613&gt;=-11,AS613&lt;=-9),"-11 a -9",IF(AND(AS613&gt;=-8.5,AS613&lt;=-6.5),"-8,5 a -6,5",IF(AND(AS613&gt;=-6,AS613&lt;=-4),"-6 a -4",IF(AND(AS613&gt;=-3.5,AS613&lt;=-1.5),"-3,5 a -1,5",IF(AND(AS613&gt;=-1,AS613&lt;=1),"-1 a 1",IF(AND(AS613&gt;=1.5,AS613&lt;=3.5),"1,5 a 3,5",IF(AND(AS613&gt;=4,AS613&lt;=6),"4 a 6",IF(AND(AS613&gt;=6.5,AS613&lt;=8.5),"6,5 a 8,5",IF(AND(AS613&gt;=9,AS613&lt;=11),"9 a 11",IF(AND(AS613&gt;=11.5,AS613&lt;=13.5),"11,5 a 13,5",IF(AND(AS613&gt;=14,AS613&lt;=16),"14 a 16",IF(AND(AS613&gt;=16.5,AS613&lt;=18.5),"16,5 a 18,5",IF(AND(AS613&gt;=19,AS613&lt;=21),"19 a 21","Fuera de rango"))))))))))))))))</f>
        <v>-1 a 1</v>
      </c>
      <c r="AU613" s="11" t="n">
        <f aca="false" t="array" ref="AU613">IF(AT613="","",_xlfn.IFS(AT613="-16 a -14",1,AT613="-13,5 a -11,5",2,AT613="-11 a -9",3,AT613="-8,5 a -6,5",4,AT613="-6 a -4",5,AT613="-3,5 a -1,5",6,AT613="-1 a 1",7,AT613="1,5 a 3,5",8,AT613="4 a 6","NORMA",AT613="6,5 a 8,5",9,AT613="9 a 11",10,AT613="11,5 a 13,5",11,AT613="14 a 16",12,AT613="16,5 a 18,5",13,AT613="19 a 21",14,TRUE(),""))</f>
        <v>7</v>
      </c>
      <c r="AV613" s="9" t="n">
        <v>1.5</v>
      </c>
      <c r="AW613" s="10" t="str">
        <f aca="false">IF(AV613="","",IF(AND(AV613&gt;=-1,AV613&lt;=-0.5),"-1 a -0,5",IF(AND(AV613&gt;-0.5,AV613&lt;=0),"De -0,5 a 0",IF(AND(AV613&gt;=0.25,AV613&lt;=0.75),"0,25 a 0,75",IF(AND(AV613&gt;=1,AV613&lt;=1.5),"1 a 1,5",IF(AND(AV613&gt;=1.75,AV613&lt;=2.25),"1,75 a 2,25",IF(AND(AV613&gt;=2.5,AV613&lt;=3),"2,5 a 3",IF(AND(AV613&gt;=3.25,AV613&lt;=3.75),"3,25 a 3,75","Fuera de rango"))))))))</f>
        <v>1 a 1,5</v>
      </c>
      <c r="AX613" s="10" t="n">
        <f aca="false">IF(AW613="","",IF(OR(AW613="-1 a -0,5",AW613="-1 a -0.5"),1,IF(OR(AW613="De -0,5 a 0",AW613="-0,5 a 0",AW613="De -0.5 a 0"),2,IF(OR(AW613="0,25 a 0,75",AW613="0.25 a 0.75"),"NORMA",IF(OR(AW613="1 a 1,5",AW613="1 a 1.5"),3,IF(OR(AW613="1,75 a 2,25",AW613="1.75 a 2.25"),4,IF(OR(AW613="2,5 a 3",AW613="2.5 a 3"),5,IF(OR(AW613="3,25 a 3,75",AW613="3.25 a 3.75"),6,""))))))))</f>
        <v>3</v>
      </c>
      <c r="AY613" s="9" t="n">
        <v>-4</v>
      </c>
      <c r="AZ613" s="10" t="str">
        <f aca="false">IF(AY613="","",IF(AND(AY613&gt;=-20,AY613&lt;=-9.5),"-20 a -9,5",IF(AND(AY613&gt;=-9,AY613&lt;=-6.5),"-9 a -6,5",IF(AY613=-6,"-6",IF(AND(AY613&gt;=-5.5,AY613&lt;=-3),"-5,5 a -3",IF(AND(AY613&gt;=-2.5,AY613&lt;=0),"-2,5 a 0",IF(AND(AY613&gt;=0.5,AY613&lt;=3),"0,5 a 3",IF(AND(AY613&gt;=3.5,AY613&lt;=6),"3,5 a 6","Fuera de rango"))))))))</f>
        <v>-5,5 a -3</v>
      </c>
      <c r="BA613" s="11" t="n">
        <f aca="false">IF(AZ613="","",IF(AZ613="-20 a -9,5",1,IF(AZ613="-9 a -6,5",2,IF(AZ613="-6","NORMA",IF(AZ613="-5,5 a -3",3,IF(AZ613="-2,5 a 0",4,IF(AZ613="0,5 a 3",5,IF(AZ613="3,5 a 6",6,""))))))))</f>
        <v>3</v>
      </c>
      <c r="BB613" s="9" t="n">
        <v>0</v>
      </c>
      <c r="BC613" s="10" t="str">
        <f aca="false" t="array" ref="BC613">IF(BB613="","",_xlfn.IFS(AND(BB613&gt;=0,BB613&lt;=2),"0 a 2",AND(BB613&gt;=2.5,BB613&lt;=4.5),"2,5 a 4,5",AND(BB613&gt;=5,BB613&lt;=7),"5 a 7",AND(BB613&gt;=7.5,BB613&lt;=9.5),"7,5 a 9,5",AND(BB613&gt;=10,BB613&lt;=12),"10 a 12",AND(BB613&gt;=12.5,BB613&lt;=14.5),"12,5 a 14,5",BB613=15,"15",AND(BB613&gt;=15.5,BB613&lt;=17.5),"15,5 a 17,5",AND(BB613&gt;=18,BB613&lt;=20),"18 a 20",AND(BB613&gt;=20.5,BB613&lt;=22.5),"20,5 a 22,5",AND(BB613&gt;=23,BB613&lt;=25),"23 a 25",TRUE(),"Fuera de rango"))</f>
        <v>0 a 2</v>
      </c>
      <c r="BD613" s="11" t="n">
        <f aca="false" t="array" ref="BD613">IF(BC613="","",_xlfn.IFS(BC613="0 a 2",1,BC613="2,5 a 4,5",2,BC613="5 a 7",3,BC613="7,5 a 9,5",4,BC613="10 a 12",5,BC613="12,5 a 14,5",6,BC613="15","NORMA",BC613="15,5 a 17,5",7,BC613="18 a 20",8,BC613="20,5 a 22,5",9,BC613="23 a 25",10,TRUE(),"Fuera de rango"))</f>
        <v>1</v>
      </c>
      <c r="BE613" s="9" t="n">
        <v>28</v>
      </c>
      <c r="BF613" s="10" t="str">
        <f aca="false">IF(BE613="","",IF(AND(BE613&gt;=-20,BE613&lt;=-10),"-20 a -10",IF(AND(BE613&gt;=-9.5,BE613&lt;=0.5),"-9,5 a 0,5",IF(AND(BE613&gt;=1,BE613&lt;=11),"1 a 11",IF(AND(BE613&gt;=11.5,BE613&lt;=20.5),"11,5 a 20,5",IF(BE613=21,"21",IF(AND(BE613&gt;=21.5,BE613&lt;=31.5),"21,5 a 31,5",IF(AND(BE613&gt;=32,BE613&lt;=42),"32 a 42","Fuera de rango"))))))))</f>
        <v>21,5 a 31,5</v>
      </c>
      <c r="BG613" s="11" t="n">
        <f aca="false">IF(BF613="","",IF(BF613="-20 a -10",1,IF(BF613="-9,5 a 0,5",2,IF(BF613="1 a 11",3,IF(BF613="11,5 a 20,5",4,IF(BF613="21","NORMA",IF(BF613="21,5 a 31,5",5,IF(BF613="32 a 42",6,""))))))))</f>
        <v>5</v>
      </c>
      <c r="BH613" s="9" t="n">
        <v>10</v>
      </c>
      <c r="BI613" s="10" t="str">
        <f aca="false">IF(BH613="","",IF(AND(BH613&gt;=-20,BH613&lt;=-15),"-20 a -15",IF(AND(BH613&gt;=-14.5,BH613&lt;=-9.5),"-14,5 a -9,5",IF(AND(BH613&gt;=-9,BH613&lt;=-4),"-9 a -4",IF(AND(BH613&gt;=-3.5,BH613&lt;=2.5),"-3,5 a 2,5",IF(AND(BH613&gt;=3,BH613&lt;=8),"3 a 8",IF(AND(BH613&gt;=8.5,BH613&lt;=14.5),"8,5 a 14,5",IF(BH613=15,"15",IF(AND(BH613&gt;=15.5,BH613&lt;=20.5),"15,5 a 20,5",IF(AND(BH613&gt;=21,BH613&lt;=26),"21 a 26","Fuera de rango"))))))))))</f>
        <v>8,5 a 14,5</v>
      </c>
      <c r="BJ613" s="11" t="n">
        <f aca="false">IF(BI613="","",IF(BI613="-20 a -15",1,IF(BI613="-14,5 a -9,5",2,IF(BI613="-9 a -4",3,IF(BI613="-3,5 a 2,5",4,IF(BI613="3 a 8",5,IF(BI613="8,5 a 14,5",6,IF(BI613="15","NORMA",IF(BI613="15,5 a 20,5",7,IF(BI613="21 a 26",8,IF(BI613="26,5 a 31,5",9,"")))))))))))</f>
        <v>6</v>
      </c>
      <c r="BK613" s="9" t="n">
        <v>17</v>
      </c>
      <c r="BL613" s="10" t="str">
        <f aca="false">IF(BK613="","",IF(AND(BK613&gt;=0,BK613&lt;=2),"0 - 2",IF(AND(BK613&gt;=2.5,BK613&lt;=4.5),"2,5 - 4,5",IF(AND(BK613&gt;=5,BK613&lt;=7),"5 - 7",IF(AND(BK613&gt;=7.5,BK613&lt;=9.5),"7,5 - 9,5",IF(AND(BK613&gt;=10,BK613&lt;=12),"10 - 12",IF(AND(BK613&gt;=12.5,BK613&lt;=13.5),"12,5 - 13,5",IF(BK613=14,"14",IF(AND(BK613&gt;=14.5,BK613&lt;=16.5),"14,5 - 16,5",IF(AND(BK613&gt;=17,BK613&lt;=19),"17 - 19",IF(AND(BK613&gt;=19.5,BK613&lt;=21.5),"19,5 - 21,5",IF(AND(BK613&gt;=22,BK613&lt;=24),"22 - 24",IF(AND(BK613&gt;=24.5,BK613&lt;=26.5),"24,5 - 26,5",IF(AND(BK613&gt;=27,BK613&lt;=29),"27 - 29",IF(AND(BK613&gt;=29.5,BK613&lt;=30),"29,5 - 30","Fuera de rango")))))))))))))))</f>
        <v>17 - 19</v>
      </c>
      <c r="BM613" s="11" t="n">
        <f aca="false">IF(BL613="","",IF(BL613="0 - 2",1,IF(BL613="2,5 - 4,5",2,IF(BL613="5 - 7",3,IF(BL613="7,5 - 9,5",4,IF(BL613="10 - 12",5,IF(BL613="12,5 - 13,5",6,IF(BL613="14","NORMA",IF(BL613="14,5 - 16,5",7,IF(BL613="17 - 19",8,IF(BL613="19,5 - 21,5",9,IF(BL613="22 - 24",10,IF(BL613="24,5 - 26,5",11,IF(BL613="27 - 29",12,IF(BL613="29,5 - 30",13,"")))))))))))))))</f>
        <v>8</v>
      </c>
      <c r="BN613" s="9" t="n">
        <v>18</v>
      </c>
      <c r="BO613" s="11" t="str">
        <f aca="false">IF(BN613="","",IF(AND(BN613&gt;=-20,BN613&lt;=-10),"-20 a -10",IF(AND(BN613&gt;=-9.5,BN613&lt;=0.5),"-9,5 a 0,5",IF(AND(BN613&gt;=1,BN613&lt;=11),"1 a 11",IF(AND(BN613&gt;=11.5,BN613&lt;=21.5),"11,5 a 21,5",IF(BN613=22,"22",IF(AND(BN613&gt;=22.5,BN613&lt;=32.5),"22,5 a 32,5",IF(AND(BN613&gt;=33,BN613&lt;=43),"33 a 43","Fuera de rango"))))))))</f>
        <v>11,5 a 21,5</v>
      </c>
      <c r="BP613" s="11" t="n">
        <f aca="false">IF(BO613="","",IF(BO613="-20 a -10",1,IF(BO613="-9,5 a 0,5",2,IF(BO613="1 a 11",3,IF(BO613="11,5 a 21,5",4,IF(BO613="22","NORMA",IF(BO613="22,5 a 32,5",5,IF(BO613="33 a 43",6,""))))))))</f>
        <v>4</v>
      </c>
      <c r="BQ613" s="9" t="n">
        <v>1</v>
      </c>
      <c r="BR613" s="10" t="str">
        <f aca="false">IF(BQ613="","",IF(AND(BQ613&gt;=-20,BQ613&lt;=-15),"-20 a -15",IF(AND(BQ613&gt;=-14.5,BQ613&lt;=-9.5),"-14,5 a -9,5",IF(AND(BQ613&gt;=-9,BQ613&lt;=-4),"-9 a -4",IF(AND(BQ613&gt;=-3.5,BQ613&lt;=2.5),"-3,5 a 2,5",IF(AND(BQ613&gt;=3,BQ613&lt;=8),"3 a 8",IF(AND(BQ613&gt;=8.5,BQ613&lt;=13.5),"8,5 a 13,5",IF(AND(BQ613&gt;=14,BQ613&lt;=17.5),"14 a 17,5",IF(BQ613=18,"18",IF(AND(BQ613&gt;=18.5,BQ613&lt;=23.5),"18,5 a 23,5",IF(AND(BQ613&gt;=24,BQ613&lt;=29),"24 a 29",IF(AND(BQ613&gt;=29.5,BQ613&lt;=34.5),"29,5 a 34,5",IF(AND(BQ613&gt;=35,BQ613&lt;=40),"35 a 40","Fuera de rango")))))))))))))</f>
        <v>-3,5 a 2,5</v>
      </c>
      <c r="BS613" s="11" t="n">
        <f aca="false">IF(BR613="","",IF(BR613="-20 a -15",1,IF(BR613="-14,5 a -9,5",2,IF(BR613="-9 a -4",3,IF(BR613="-3,5 a 2,5",4,IF(BR613="3 a 8",5,IF(BR613="8,5 a 13,5",6,IF(BR613="14 a 17,5",7,IF(BR613="18","NORMA",IF(BR613="18,5 a 23,5",8,IF(BR613="24 a 29",9,IF(BR613="29,5 a 34,5",10,IF(BR613="35 a 40",11,"")))))))))))))</f>
        <v>4</v>
      </c>
      <c r="BT613" s="9" t="n">
        <v>0</v>
      </c>
      <c r="BU613" s="10" t="str">
        <f aca="false">IF(BT613="","",IF(AND(BT613&gt;=-20,BT613&lt;=-18),"-20 a -18",IF(AND(BT613&gt;=-17.5,BT613&lt;=-15.5),"-17,5 a -15,5",IF(AND(BT613&gt;=-15,BT613&lt;=-13),"-15 a -13",IF(AND(BT613&gt;=-12.5,BT613&lt;=-10.5),"-12,5 a -10,5",IF(AND(BT613&gt;=-10,BT613&lt;=-8),"-10 a -8",IF(AND(BT613&gt;=-7.5,BT613&lt;=-5.5),"-7,5 a -5,5",IF(AND(BT613&gt;=-5,BT613&lt;=-3),"-5 a -3",IF(AND(BT613&gt;=-2.5,BT613&lt;=-0.5),"-2,5 a -0,5",IF(BT613=0,"0",IF(AND(BT613&gt;=0.5,BT613&lt;=2.5),"0,5 a 2,5",IF(AND(BT613&gt;=3,BT613&lt;=5),"3 a 5",IF(AND(BT613&gt;=5.5,BT613&lt;=7.5),"5,5 a 7,5",IF(AND(BT613&gt;=8,BT613&lt;=10),"8 a 10",IF(AND(BT613&gt;=10.5,BT613&lt;=12.5),"10,5 a 12,5",IF(AND(BT613&gt;=13,BT613&lt;=15),"13 a 15",IF(AND(BT613&gt;=15.5,BT613&lt;=17.5),"15,5 a 17,5",IF(AND(BT613&gt;=18,BT613&lt;=20),"18 a 20","Fuera de rango"))))))))))))))))))</f>
        <v>0</v>
      </c>
      <c r="BV613" s="11" t="str">
        <f aca="false">IF(BT613="","",IF(BT613=0,"NORMA",IF(AND(BT613&gt;=-20,BT613&lt;=-18),2,IF(AND(BT613&gt;=-17.5,BT613&lt;=-15.5),2,IF(AND(BT613&gt;=-15,BT613&lt;=-13),3,IF(AND(BT613&gt;=-12.5,BT613&lt;=-10.5),4,IF(AND(BT613&gt;=-10,BT613&lt;=-8),5,IF(AND(BT613&gt;=-7.5,BT613&lt;=-5.5),6,IF(AND(BT613&gt;=-5,BT613&lt;=-3),7,IF(AND(BT613&gt;=-2.5,BT613&lt;=-0.5),8,IF(AND(BT613&gt;=0.5,BT613&lt;=2.5),9,IF(AND(BT613&gt;=3,BT613&lt;=5),10,IF(AND(BT613&gt;=5.5,BT613&lt;=7.5),11,IF(AND(BT613&gt;=8,BT613&lt;=10),12,IF(AND(BT613&gt;=10.5,BT613&lt;=12.5),13,IF(AND(BT613&gt;=13,BT613&lt;=15),14,IF(AND(BT613&gt;=15.5,BT613&lt;=17.5),15,IF(AND(BT613&gt;=18,BT613&lt;=20),16,"Fuera de rango"))))))))))))))))))</f>
        <v>NORMA</v>
      </c>
      <c r="BW613" s="9" t="n">
        <v>-10</v>
      </c>
      <c r="BX613" s="10" t="n">
        <f aca="false">18.5- (0.3*H613)</f>
        <v>14.3</v>
      </c>
      <c r="BY613" s="10" t="n">
        <f aca="false">(BW613)-(BX613)</f>
        <v>-24.3</v>
      </c>
      <c r="BZ613" s="10" t="str">
        <f aca="false">IF(BY613="","",IF(BY613&lt;-27.5,"De -30 a -28",IF(BY613&lt;-25,"De -27,5 a -25,5",IF(BY613&lt;-22.5,"De -25 a -23",IF(BY613&lt;-20,"De -22,5 a -20,5",IF(BY613&lt;-17.5,"De -20 a -18",IF(BY613&lt;-15,"De -17,5 a -15,5",IF(BY613&lt;-12.5,"De -15 a -13",IF(BY613&lt;-10,"De -12,5 a -10,5",IF(BY613&lt;-7.5,"De -10 a -8",IF(BY613&lt;-5,"De -7,5 a -5,5",IF(BY613&lt;-2.5,"De -5 a -3",IF(BY613&lt;0,"De -2,5 a -0,5",IF(BY613&lt;2.5,"De 0 a 2",IF(BY613&lt;5,"De 2,5 a 4,5",IF(BY613&lt;7.5,"De 5 a 7",IF(BY613&lt;10,"De 7,5 a 9,5",IF(BY613&lt;12.5,"De 10 a 12",IF(BY613&lt;15,"De 12,5 a 14,5",IF(BY613&lt;17.5,"De 15 a 17",IF(BY613&lt;20,"De 17,5 a 19,5",IF(BY613&lt;22.5,"De 20 a 22",IF(BY613&lt;25,"De 22,5 a 24,5",IF(BY613&lt;27.5,"De 25 a 27","De 27,5 a 30"))))))))))))))))))))))))</f>
        <v>De -25 a -23</v>
      </c>
      <c r="CA613" s="12" t="n">
        <f aca="false">IF(BY613="","",IF(BY613&lt;=-28,1,IF(BY613&lt;=-25.5,2,IF(BY613&lt;=-23,3,IF(BY613&lt;=-20.5,4,IF(BY613&lt;=-18,5,IF(BY613&lt;=-15.5,6,IF(BY613&lt;=-13,7,IF(BY613&lt;=-10.5,8,IF(BY613&lt;=-8,9,IF(BY613&lt;=-5.5,10,IF(BY613&lt;=-3,11,IF(BY613&lt;=-0.5,12,IF(BY613&lt;=2,13,IF(BY613&lt;=4.5,14,IF(BY613&lt;=7,15,IF(BY613&lt;=9.5,16,IF(BY613&lt;=12,17,IF(BY613&lt;=14.5,18,IF(BY613&lt;=17,19,IF(BY613&lt;=19.5,20,IF(BY613&lt;=22,21,IF(BY613&lt;=24.5,22,IF(BY613&lt;=27,23,IF(BY613&lt;=30,24,"Fuera de rango")))))))))))))))))))))))))</f>
        <v>3</v>
      </c>
      <c r="CB613" s="9" t="n">
        <v>-9</v>
      </c>
      <c r="CC613" s="10" t="n">
        <f aca="false">18.5- (0.3*H613)</f>
        <v>14.3</v>
      </c>
      <c r="CD613" s="10" t="n">
        <f aca="false">(CB613)-(CC613)</f>
        <v>-23.3</v>
      </c>
      <c r="CE613" s="10" t="str">
        <f aca="false">IF(CD613="","",IF(CD613&lt;-27.5,"De -30 a -28",IF(CD613&lt;-25,"De -27,5 a -25,5",IF(CD613&lt;-22.5,"De -25 a -23",IF(CD613&lt;-20,"De -22,5 a -20,5",IF(CD613&lt;-17.5,"De -20 a -18",IF(CD613&lt;-15,"De -17,5 a -15,5",IF(CD613&lt;-12.5,"De -15 a -13",IF(CD613&lt;-10,"De -12,5 a -10,5",IF(CD613&lt;-7.5,"De -10 a -8",IF(CD613&lt;-5,"De -7,5 a -5,5",IF(CD613&lt;-2.5,"De -5 a -3",IF(CD613&lt;0,"De -2,5 a -0,5",IF(CD613&lt;=2,"De 0 a 2",IF(CD613&lt;=4.5,"De 2,5 a 4,5",IF(CD613&lt;=7,"De 5 a 7",IF(CD613&lt;=9.5,"De 7,5 a 9,5",IF(CD613&lt;=12,"De 10 a 12",IF(CD613&lt;=14.5,"De 12,5 a 14,5",IF(CD613&lt;=17,"De 15 a 17",IF(CD613&lt;=19.5,"De 17,5 a 19,5",IF(CD613&lt;=22,"De 20 a 22",IF(CD613&lt;=24.5,"De 22,5 a 24,5",IF(CD613&lt;=27,"De 25 a 27","De 27,5 a 30"))))))))))))))))))))))))</f>
        <v>De -25 a -23</v>
      </c>
      <c r="CF613" s="12" t="n">
        <f aca="false">IF(CD613="","",IF(CD613&lt;-27.5,1,IF(CD613&lt;-25,2,IF(CD613&lt;-22.5,3,IF(CD613&lt;-20,4,IF(CD613&lt;-17.5,5,IF(CD613&lt;-15,6,IF(CD613&lt;-12.5,7,IF(CD613&lt;-10,8,IF(CD613&lt;-7.5,9,IF(CD613&lt;-5,10,IF(CD613&lt;-2.5,11,IF(CD613&lt;0,12,IF(CD613&lt;2.5,13,IF(CD613&lt;5,14,IF(CD613&lt;7.5,15,IF(CD613&lt;10,16,IF(CD613&lt;12.5,17,IF(CD613&lt;15,18,IF(CD613&lt;17.5,19,IF(CD613&lt;20,20,IF(CD613&lt;22.5,21,IF(CD613&lt;25,22,IF(CD613&lt;27.5,23,24))))))))))))))))))))))))</f>
        <v>3</v>
      </c>
      <c r="CG613" s="9" t="n">
        <v>-3.5</v>
      </c>
      <c r="CH613" s="10" t="str">
        <f aca="false">IF(CG613="","",IF(AND(CG613&gt;=-10,CG613&lt;=-9.5),"-10 a -9,5",IF(AND(CG613&gt;-9.5,CG613&lt;=-8.5),"-9 a -8,5",IF(AND(CG613&gt;-8.5,CG613&lt;=-7.5),"-8 a -7,5",IF(AND(CG613&gt;-7.5,CG613&lt;=-6.5),"-7 a -6,5",IF(AND(CG613&gt;-6.5,CG613&lt;=-5.5),"-6 a -5,5",IF(AND(CG613&gt;-5.5,CG613&lt;=-4.5),"-5 a -4,5",IF(AND(CG613&gt;-4.5,CG613&lt;=-3.5),"-4 a -3,5",IF(AND(CG613&gt;-3.5,CG613&lt;=-2.5),"-3 a -2,5",IF(CG613=-2.25,"-2,25",IF(AND(CG613&gt;-2.5,CG613&lt;=-1.5),"-2 a -1,5",IF(AND(CG613&gt;-1.5,CG613&lt;=-0.5),"-1 a -0,5",IF(AND(CG613&gt;-0.5,CG613&lt;=0.5),"0 a 0,5",IF(AND(CG613&gt;0.5,CG613&lt;=1.5),"1 a 1,5",IF(AND(CG613&gt;1.5,CG613&lt;=2.5),"2 a 2,5",IF(AND(CG613&gt;2.5,CG613&lt;=3.5),"3 a 3,5",IF(AND(CG613&gt;3.5,CG613&lt;=4.5),"4 a 4,5",IF(AND(CG613&gt;4.5,CG613&lt;=5.5),"5 a 5,5",IF(AND(CG613&gt;5.5,CG613&lt;=6.5),"6 a 6,5",IF(AND(CG613&gt;6.5,CG613&lt;=7.5),"7 a 7,5",IF(AND(CG613&gt;7.5,CG613&lt;=8.5),"8 a 8,5",IF(AND(CG613&gt;8.5,CG613&lt;=9.5),"9 a 9,5",IF(CG613&gt;=10,"10","Fuera de rango")))))))))))))))))))))))</f>
        <v>-4 a -3,5</v>
      </c>
      <c r="CI613" s="11" t="n">
        <f aca="false">IF(CG613="","",IF(CG613=-2.25,"NORMA",IF(CG613&lt;=-9.5,1,IF(CG613&lt;=-8.5,2,IF(CG613&lt;=-7.5,3,IF(CG613&lt;=-6.5,4,IF(CG613&lt;=-5.5,5,IF(CG613&lt;=-4.5,6,IF(CG613&lt;=-3.5,7,IF(CG613&lt;=-2.5,8,IF(CG613&lt;=-1.5,9,IF(CG613&lt;=-0.5,10,IF(CG613&lt;=0.5,11,IF(CG613&lt;=1.5,12,IF(CG613&lt;=2.5,13,IF(CG613&lt;=3.5,14,IF(CG613&lt;=4.5,15,IF(CG613&lt;=5.5,16,IF(CG613&lt;=6.5,17,IF(CG613&lt;=7.5,18,IF(CG613&lt;=8.5,19,IF(CG613&lt;=9.5,20,IF(CG613=10,21,"Fuera de rango")))))))))))))))))))))))</f>
        <v>7</v>
      </c>
      <c r="CJ613" s="9" t="n">
        <v>3.25</v>
      </c>
      <c r="CK613" s="10" t="str">
        <f aca="false">IF(CJ613="","",IF(AND(CJ613&gt;=-6,CJ613&lt;=-5.5),"-6 a -5,5",IF(AND(CJ613&gt;-5.5,CJ613&lt;=-4.5),"-5 a -4,5",IF(AND(CJ613&gt;-4.5,CJ613&lt;=-3.5),"-4 a -3,5",IF(AND(CJ613&gt;-3.5,CJ613&lt;=-2.5),"-3 a -2,5",IF(AND(CJ613&gt;-2.5,CJ613&lt;=-1.5),"-2 a -1,5",IF(AND(CJ613&gt;-1.5,CJ613&lt;=-0.5),"-1 a -0,5",IF(AND(CJ613&gt;-0.5,CJ613&lt;=0.5),"0 a 0,5",IF(AND(CJ613&gt;0.5,CJ613&lt;=1.5),"1 a 1,5",IF(AND(CJ613&gt;1.5,CJ613&lt;2.5),"2",IF(AND(CJ613&gt;=2.5,CJ613&lt;=3),"2,5 a 3",IF(AND(CJ613&gt;3,CJ613&lt;=4),"3,5 a 4",IF(AND(CJ613&gt;4,CJ613&lt;=5),"4,5 a 5",IF(AND(CJ613&gt;5,CJ613&lt;=6),"5,5 a 6",IF(AND(CJ613&gt;6,CJ613&lt;=7),"6,5 a 7",IF(AND(CJ613&gt;7,CJ613&lt;=8),"7,5 a 8",IF(AND(CJ613&gt;8,CJ613&lt;=9.5),"8,5 a 9,5",IF(CJ613=10,"10","Fuera de rango"))))))))))))))))))</f>
        <v>3,5 a 4</v>
      </c>
      <c r="CL613" s="11" t="n">
        <f aca="false">IF(CK613="","",IF(OR(CK613="-6 a -5,5",CK613="-6 - -5,5"),1,IF(OR(CK613="-5 a -4,5",CK613="-5 - -4,5"),2,IF(OR(CK613="-4 a -3,5",CK613="-4 - -3,5"),3,IF(OR(CK613="-3 a -2,5",CK613="-3 - -2,5"),4,IF(OR(CK613="-2 a -1,5",CK613="-2 - -1,5"),5,IF(OR(CK613="-1 a -0,5",CK613="-1 - -0,5"),6,IF(OR(CK613="0 a 0,5",CK613="0 - 0,5"),7,IF(OR(CK613="1 a 1,5",CK613="1 - 1,5"),8,IF(CK613="2","NORMA",IF(OR(CK613="2,5 a 3",CK613="2,5 - 3"),9,IF(OR(CK613="3,5 a 4",CK613="3,5 - 4"),10,IF(OR(CK613="4,5 a 5",CK613="4,5 - 5"),11,IF(OR(CK613="5,5 a 6",CK613="5,5 - 6"),12,IF(OR(CK613="6,5 a 7",CK613="6,5 - 7"),13,IF(OR(CK613="7,5 a 8",CK613="7,5 - 8"),14,IF(OR(CK613="8,5 a 9",CK613="8,5 - 9,5",CK613="9 a 9,5"),15,IF(CK613="10",15,IF(OR(CK613="0,5 a 1",CK613="0,5 - 1"),7,"Fuera de rango")))))))))))))))))))</f>
        <v>10</v>
      </c>
      <c r="CO613" s="10" t="str">
        <f aca="false">IF(CM613&gt;0,"EME"," ")</f>
        <v> </v>
      </c>
      <c r="CQ613" s="10" t="str">
        <f aca="false">IF(CP613&gt;0,"0", " ")</f>
        <v> </v>
      </c>
      <c r="CR613" s="10" t="str">
        <f aca="false">IF(CP613&gt;0,"EME"," ")</f>
        <v> </v>
      </c>
      <c r="CS613" s="9" t="n">
        <v>0</v>
      </c>
      <c r="CV613" s="9" t="n">
        <v>0</v>
      </c>
      <c r="CY613" s="9" t="n">
        <v>0</v>
      </c>
      <c r="DB613" s="9" t="n">
        <v>0</v>
      </c>
      <c r="DC613" s="11" t="str">
        <f aca="false">IF(DB613&lt;0,"2"," ")</f>
        <v> </v>
      </c>
      <c r="DD613" s="11" t="str">
        <f aca="false">IF(DB613&lt;0,"MIO"," ")</f>
        <v> </v>
      </c>
      <c r="DE613" s="9" t="n">
        <v>-0.5</v>
      </c>
      <c r="DF613" s="10" t="str">
        <f aca="false">IF(DE613&lt;0,"3"," ")</f>
        <v>3</v>
      </c>
      <c r="DG613" s="10" t="str">
        <f aca="false">IF(DE613&lt;0,"AST"," ")</f>
        <v>AST</v>
      </c>
      <c r="DH613" s="9" t="n">
        <v>-0.5</v>
      </c>
      <c r="DI613" s="10" t="str">
        <f aca="false">IF(DH613&lt;0,"3"," ")</f>
        <v>3</v>
      </c>
      <c r="DJ613" s="10" t="str">
        <f aca="false">IF(DH613&lt;0,"AST"," ")</f>
        <v>AST</v>
      </c>
      <c r="DK613" s="9" t="n">
        <v>0</v>
      </c>
      <c r="DL613" s="10" t="str">
        <f aca="false">IF(DK613&gt;0,"4"," ")</f>
        <v> </v>
      </c>
      <c r="DM613" s="10" t="str">
        <f aca="false">IF(DK613&gt;0,"PRE"," ")</f>
        <v> </v>
      </c>
      <c r="DN613" s="9" t="n">
        <v>0</v>
      </c>
      <c r="DO613" s="10" t="str">
        <f aca="false">IF(DN613&gt;0,"4"," ")</f>
        <v> </v>
      </c>
      <c r="DP613" s="10" t="str">
        <f aca="false">IF(DN613&gt;0,"PRE"," ")</f>
        <v> </v>
      </c>
      <c r="DS613" s="12" t="str">
        <f aca="false">CONCATENATE(CO613,CU613,DA613,DG613,DM613)</f>
        <v> AST </v>
      </c>
      <c r="DT613" s="10" t="e">
        <f aca="false" t="array" ref="DT613">_xlfn.IFS(DS613="EME    ","0", DS613=" HIP   ","1", DS613="  MIO  ","2", DS613="   AST ","3", DS613="    PRE","4", DS613="EME   PRE","5", DS613=" HIP  PRE","6", DS613=" HIP AST ","7", DS613="  MIO PRE","8", DS613="  MIOAST ","9", DS613="   ASTPRE","10",DS613=" HIP ASTPRE","11", DS613="  MIOASTPRE","12", DS613="     ","0")</f>
        <v>#N/A</v>
      </c>
      <c r="DV613" s="1" t="e">
        <f aca="false" t="array" ref="DV613">_xlfn.IFS(DU613="SI","2", DU613="NO","1")</f>
        <v>#N/A</v>
      </c>
      <c r="DX613" s="11" t="str">
        <f aca="false">IF(DW613=0,"1","2")</f>
        <v>1</v>
      </c>
      <c r="DY613" s="11" t="str">
        <f aca="false" t="array" ref="DY613">_xlfn.IFS(DW613=0,"0", DW613=0.25, "1", DW613=0.5,"2", DW613=0.75,"3", DW613=1,"4",DW613=1.25,"5", DW613=1.5,"6", DW613=1.75,"7", DW613=2,"8")</f>
        <v>0</v>
      </c>
      <c r="EA613" s="11" t="str">
        <f aca="false">IF(DZ613=0,"1","2")</f>
        <v>1</v>
      </c>
      <c r="EB613" s="11" t="str">
        <f aca="false" t="array" ref="EB613">_xlfn.IFS(DZ613=0,"0", DZ613=0.25, "1", DZ613=0.5,"2", DZ613=0.75,"3", DZ613=1,"4",DZ613=1.25,"5", DZ613=1.5,"6", DZ613=1.75,"7", DZ613=2,"8")</f>
        <v>0</v>
      </c>
      <c r="ED613" s="10" t="str">
        <f aca="false">IF(EC613=0,"1","2")</f>
        <v>1</v>
      </c>
      <c r="EE613" s="11" t="str">
        <f aca="false" t="array" ref="EE613">_xlfn.IFS(EC613=0,"0", EC613=-0.25, "1", EC613=-0.5,"2", EC613=-0.75,"3", EC613=-1,"4",EC613=-1.25,"5", EC613=-1.5,"6", EC613=-1.75,"7", EC613=-2,"8", EC613=-2.25,"9",EC613=-2.5,"10", EC613=-2.75,"11", EC613=-3,"12", EC613=-3.25,"13", EC613=-3.5,"14", EC613=-3.75,"15",EC613=-4,"16")</f>
        <v>0</v>
      </c>
      <c r="EG613" s="10" t="str">
        <f aca="false">IF(EF613=0,"1","2")</f>
        <v>1</v>
      </c>
      <c r="EH613" s="11" t="str">
        <f aca="false" t="array" ref="EH613">_xlfn.IFS(EF613=0,"0", EF613=-0.25, "1", EF613=-0.5,"2", EF613=-0.75,"3", EF613=-1,"4",EF613=-1.25,"5", EF613=-1.5,"6", EF613=-1.75,"7", EF613=-2,"8", EF613=-2.25,"9",EF613=-2.5,"10", EF613=-2.75,"11", EF613=-3,"12", EF613=-3.25,"13", EF613=-3.5,"14", EF613=-3.75,"15",EF613=-4,"16")</f>
        <v>0</v>
      </c>
      <c r="EJ613" s="11" t="str">
        <f aca="false">IF(EI613=0,"1","2")</f>
        <v>1</v>
      </c>
      <c r="EK613" s="11" t="str">
        <f aca="false" t="array" ref="EK613">_xlfn.IFS(EI613=0,"0", EI613=-0.25, "1", EI613=-0.5,"2", EI613=-0.75,"3", EI613=-1,"4",EI613=-1.25,"5", EI613=-1.5,"6", EI613=-1.75,"7", EI613=-2,"8", EI613=-2.25,"9", EI613=-2.25,"9",EI613=-2.5,"10", EI613=-2.75,"11", EI613=-3,"12", EI613=-3.25,"13", EI613=-3.5,"14", EI613=-3.75,"15",EI613=-4,"16", EI613=0.25, "17", EI613=0.5, "18")</f>
        <v>0</v>
      </c>
      <c r="EM613" s="11" t="str">
        <f aca="false">IF(EL613=0,"1","2")</f>
        <v>1</v>
      </c>
      <c r="EN613" s="11" t="str">
        <f aca="false" t="array" ref="EN613">_xlfn.IFS(EL613=0.25,"17",EL613=0.5,"18", EL613=0,"0", EL613=-0.25, "1", EL613=-0.5,"2", EL613=-0.75,"3", EL613=-1,"4",EL613=-1.25,"5", EL613=-1.5,"6", EL613=-1.75,"7", EL613=-2,"8",EL613= -2.25,"9",EL613=-2.5,"10",EL613= -2.75,"11",EL613= -3,"12",EL613= -3.25,"13",EL613= -3.5,"14",EL613= -3.75,"15",EL613=-4,"16")</f>
        <v>0</v>
      </c>
      <c r="EP613" s="11" t="str">
        <f aca="false">IF(EO613=0,"1","2")</f>
        <v>1</v>
      </c>
      <c r="EQ613" s="11" t="str">
        <f aca="false" t="array" ref="EQ613">_xlfn.IFS(EO613=0,"0", EO613=0.25, "1", EO613=0.5,"2", EO613=0.75,"3", EO613=1,"4",EO613=1.25,"5", EO613=1.5,"6", EO613=1.75,"7", EO613=2,"8", EO613=2.25,"9", EO613=2.25,"9",EO613=2.5,"10", EO613=2.75,"11", EO613=3,"12", EO613=3.25,"13", EO613=3.5,"14", EO613=3.75,"15",EO613=4,"16", EO613=-0.25, "17", bq=-0.5, "18")</f>
        <v>0</v>
      </c>
      <c r="ES613" s="11" t="str">
        <f aca="false">IF(ER613=0,"1","2")</f>
        <v>1</v>
      </c>
      <c r="ET613" s="11" t="str">
        <f aca="false" t="array" ref="ET613">_xlfn.IFS(ER613=0,"0", ER613=0.25, "1", ER613=0.5,"2", ER613=0.75,"3", ER613=1,"4",ER613=1.25,"5", ER613=1.5,"6", ER613=1.75,"7", ER613=2,"8", ER613=2.25,"9", ER613=2.25,"9",ER613=2.5,"10", ER613=2.75,"11", ER613=3,"12", ER613=3.25,"13", ER613=3.5,"14", ER613=3.75,"15",ER613=4,"16", ER613=-0.25, "17", bq=-0.5, "18")</f>
        <v>0</v>
      </c>
      <c r="EV613" s="14" t="e">
        <f aca="false">VLOOKUP(EU613,LEYENDA!$G$2:$H$8,2,TRUE())</f>
        <v>#N/A</v>
      </c>
      <c r="EW613" s="14" t="e">
        <f aca="false" t="array" ref="EW613">_xlfn.IFS(EV613="0-5","1", EV613="6-12","2", EV613="13-18","3", EV613="19-24","4", EV613="25-36","5", EV613="37-48","6", EV613="49-60","7")</f>
        <v>#N/A</v>
      </c>
    </row>
    <row r="614" customFormat="false" ht="13.5" hidden="false" customHeight="false" outlineLevel="0" collapsed="false">
      <c r="A614" s="1" t="n">
        <v>241</v>
      </c>
      <c r="B614" s="2" t="n">
        <v>3</v>
      </c>
      <c r="C614" s="33" t="n">
        <v>46199</v>
      </c>
      <c r="E614" s="5" t="str">
        <f aca="false">VLOOKUP(A614,'286'!$A$3:$J$6279,10,FALSE())</f>
        <v>MORENO RUFO, JAVIER</v>
      </c>
      <c r="F614" s="4" t="str">
        <f aca="false">VLOOKUP(A614,'286'!$A$3:$I$1768,3,FALSE())</f>
        <v>MORUJA</v>
      </c>
      <c r="G614" s="6" t="n">
        <f aca="false">VLOOKUP(A614,'286'!$A$3:$I$1768,4,FALSE())</f>
        <v>40708</v>
      </c>
      <c r="H614" s="7" t="n">
        <f aca="false">YEAR(C614)-YEAR(G614)</f>
        <v>15</v>
      </c>
      <c r="I614" s="1" t="str">
        <f aca="false">VLOOKUP(H614,LEYENDA!$C$2:$D$6,2,TRUE())</f>
        <v>13-24</v>
      </c>
      <c r="J614" s="5" t="str">
        <f aca="false">VLOOKUP(A614,'286'!$A$3:$I$1768,7,FALSE())</f>
        <v>H</v>
      </c>
      <c r="K614" s="8" t="n">
        <f aca="false">VLOOKUP(A614,'286'!$A$3:$I$1768,2,FALSE())</f>
        <v>0</v>
      </c>
      <c r="L614" s="4" t="str">
        <f aca="false">VLOOKUP(A614,'286'!$A$3:$I$1768,8,FALSE())</f>
        <v>D</v>
      </c>
      <c r="M614" s="4" t="str">
        <f aca="false">VLOOKUP(A614,'286'!$A$3:$I$1768,9,FALSE())</f>
        <v>D</v>
      </c>
      <c r="N614" s="8" t="str">
        <f aca="false">IF(R614=O614, "MISMA","CONTRARIA")</f>
        <v>MISMA</v>
      </c>
      <c r="O614" s="8" t="str">
        <f aca="false" t="array" ref="O614">_xlfn.IFS(L614="D","1", L614="I","2")</f>
        <v>1</v>
      </c>
      <c r="P614" s="8" t="e">
        <f aca="false" t="array" ref="P614">_xlfn.IFS(K614="OD","1", K614="OI","2")</f>
        <v>#N/A</v>
      </c>
      <c r="Q614" s="1" t="str">
        <f aca="false" t="array" ref="Q614">_xlfn.IFS(J614="M","1", J614="H","2")</f>
        <v>2</v>
      </c>
      <c r="R614" s="8" t="str">
        <f aca="false" t="array" ref="R614">_xlfn.IFS(M614="D","1", M614="I","2")</f>
        <v>1</v>
      </c>
      <c r="S614" s="1" t="str">
        <f aca="false" t="array" ref="S614">_xlfn.IFS(N614="CONTRARIA", "1",N614= "MISMA","2")</f>
        <v>2</v>
      </c>
      <c r="T614" s="1" t="str">
        <f aca="false" t="array" ref="T614">_xlfn.IFS(I614="0-12","1", I614="13-24","2", I614="25-40","3", I614="41-60","4", I614="61-100","5")</f>
        <v>2</v>
      </c>
      <c r="U614" s="9" t="n">
        <v>-3</v>
      </c>
      <c r="V614" s="10" t="str">
        <f aca="false">IF(U614="","",IF(AND(U614&gt;=-9,U614&lt;=-6.5),"-9 a -6,5",IF(AND(U614&gt;=-6,U614&lt;=-3.5),"-6 a -3,5",IF(AND(U614&gt;=-3,U614&lt;=-1),"-3 a -1",IF(U614=-0.5,"-0,5",IF(AND(U614&gt;=0,U614&lt;=2.5),"0 a 2,5",IF(AND(U614&gt;=3,U614&lt;=5.5),"3 a 5,5",IF(AND(U614&gt;=6,U614&lt;=8.5),"6 a 8,5",IF(AND(U614&gt;=9,U614&lt;=20),"9 a 20","Fuera de rango")))))))))</f>
        <v>-3 a -1</v>
      </c>
      <c r="W614" s="11" t="n">
        <f aca="false">IF(V614="","",IF(V614="-9 a -6,5",2,IF(V614="-6 a -3,5",3,IF(V614="-3 a -1",4,IF(V614="-0,5","NORMA",IF(V614="0 a 2,5",5,IF(V614="3 a 5,5",6,IF(V614="6 a 8,5",7,IF(V614="9 a 20",8,"Fuera de rango")))))))))</f>
        <v>4</v>
      </c>
      <c r="X614" s="9" t="n">
        <v>24</v>
      </c>
      <c r="Y614" s="11" t="str">
        <f aca="false">IF(X614="","",IF(AND(X614&gt;=0,X614&lt;=4),"0 a 4",IF(AND(X614&gt;=4.5,X614&lt;=8.5),"4,5 a 8,5",IF(X614=9,"9",IF(AND(X614&gt;=9.5,X614&lt;=13),"9,5 a 13",IF(AND(X614&gt;=13.5,X614&lt;=20),"13,5 a 20",IF(AND(X614&gt;=20.5,X614&lt;=35),"20,5 a 35","Fuera de rango")))))))</f>
        <v>20,5 a 35</v>
      </c>
      <c r="Z614" s="11" t="n">
        <f aca="false">IF(Y614="","",IF(Y614="0 a 4",1,IF(Y614="4,5 a 8,5",2,IF(Y614="9","NORMA",IF(Y614="9,5 a 13",3,IF(Y614="13,5 a 20",4,IF(Y614="20,5 a 35",5,"Fuera de rango")))))))</f>
        <v>5</v>
      </c>
      <c r="AA614" s="9" t="n">
        <v>30</v>
      </c>
      <c r="AB614" s="10" t="str">
        <f aca="false">IF(AA614="","",IF(AND(AA614&gt;=0,AA614&lt;=9),"0 a 9",IF(AND(AA614&gt;=9.5,AA614&lt;=18.5),"9,5 a 18,5",IF(AA614=19,"19",IF(AND(AA614&gt;=19.5,AA614&lt;=28),"19,5 a 28",IF(AND(AA614&gt;=28.5,AA614&lt;=40),"28,5 a 40","Fuera de rango"))))))</f>
        <v>28,5 a 40</v>
      </c>
      <c r="AC614" s="11" t="n">
        <f aca="false" t="array" ref="AC614">_xlfn.IFS(AB614="","",AB614="0 a 9",1,AB614="9,5 a 18,5",2,AB614="19","NORMA",AB614="19,5 a 28",3,AB614="28,5 a 40",4,TRUE(),"Fuera de rango")</f>
        <v>4</v>
      </c>
      <c r="AD614" s="9" t="n">
        <v>11</v>
      </c>
      <c r="AE614" s="10" t="str">
        <f aca="false">IF(AD614="","",IF(AND(AD614&gt;=-10,AD614&lt;=0),"De -10 a 0",IF(AND(AD614&gt;=0.5,AD614&lt;=9.5),"0,5 a 9,5",IF(AD614=10,"10",IF(AND(AD614&gt;=10.5,AD614&lt;=20),"10,5 a 20",IF(AND(AD614&gt;=20.5,AD614&lt;=40),"20,5 a 40","Fuera de rango"))))))</f>
        <v>10,5 a 20</v>
      </c>
      <c r="AF614" s="12" t="n">
        <f aca="false">IF(AD614="","",IF(AND(AD614&gt;=-10,AD614&lt;=0),1,IF(AND(AD614&gt;=0.5,AD614&lt;=9.5),2,IF(AD614=10,"NORMA",IF(AND(AD614&gt;=10.5,AD614&lt;=20),3,IF(AND(AD614&gt;=20.5,AD614&lt;=40),4,""))))))</f>
        <v>3</v>
      </c>
      <c r="AG614" s="9" t="n">
        <v>9</v>
      </c>
      <c r="AH614" s="10" t="str">
        <f aca="false">IF(AG614="","",IF(AND(AG614&gt;=0,AG614&lt;=4),"0 a 4",IF(AND(AG614&gt;=4.5,AG614&lt;=8.5),"4,5 a 8,5",IF(AG614=9,"9",IF(AND(AG614&gt;=9.5,AG614&lt;=13),"9,5 a 13",IF(AND(AG614&gt;=13.5,AG614&lt;=25),"13,5 a 25","Fuera de rango"))))))</f>
        <v>9</v>
      </c>
      <c r="AI614" s="10" t="str">
        <f aca="false">IF(AH614="","",IF(AH614="0 a 4",1,IF(AH614="4,5 a 8,5",2,IF(AH614="9","NORMA",IF(AH614="9,5 a 13",3,IF(AH614="13,5 a 25",4,""))))))</f>
        <v>NORMA</v>
      </c>
      <c r="AJ614" s="9" t="n">
        <v>5</v>
      </c>
      <c r="AK614" s="10" t="str">
        <f aca="false">IF(AJ614="","",IF(AND(AJ614&gt;=-15,AJ614&lt;=-10.5),"-15 a -10,5",IF(AND(AJ614&gt;=-10,AJ614&lt;=-4),"-10 a -4",IF(AND(AJ614&gt;=-4.5,AJ614&lt;=0),"-4,5 a 0",IF(AND(AJ614&gt;=0.5,AJ614&lt;=4.5),"0,5 a 4,5",IF(AJ614=5,"5",IF(AND(AJ614&gt;=5.5,AJ614&lt;=10),"5,5 a 10",IF(AND(AJ614&gt;=10.5,AJ614&lt;=20),"10,5 a 20","Fuera de rango"))))))))</f>
        <v>5</v>
      </c>
      <c r="AL614" s="11" t="str">
        <f aca="false">IF(AK614="","",IF(AK614="-15 a -10,5",1,IF(AK614="-10 a -4",2,IF(AK614="-4,5 a 0",3,IF(AK614="0,5 a 4,5",4,IF(AK614="5","NORMA",IF(AK614="5,5 a 10",5,IF(AK614="10,5 a 20",6,"Error"))))))))</f>
        <v>NORMA</v>
      </c>
      <c r="AM614" s="9" t="n">
        <v>0</v>
      </c>
      <c r="AN614" s="10" t="str">
        <f aca="false">IF(AM614="","",IF(AND(AM614&gt;=-7.5,AM614&lt;=-5.5),"-7,5 a -5,5",IF(AND(AM614&gt;=-5,AM614&lt;=-3),"-5 a -3",IF(AND(AM614&gt;=-2.5,AM614&lt;=-0.5),"-2,5 a -0,5",IF(AM614=0,"0,00",IF(AND(AM614&gt;=0.5,AM614&lt;=2.5),"0,5 a 2,5",IF(AND(AM614&gt;=3,AM614&lt;=5),"3 a 5",IF(AND(AM614&gt;=5.5,AM614&lt;=7.5),"5,5 a 7,5",IF(AND(AM614&gt;=8,AM614&lt;=10),"8 a 10","Fuera de rango")))))))))</f>
        <v>0,00</v>
      </c>
      <c r="AO614" s="11" t="str">
        <f aca="false">IF(AN614="","",IF(AN614="-7,5 a -5,5",1,IF(AN614="-5 a -3",2,IF(AN614="-2,5 a -0,5",3,IF(AN614="0,00","NORMA",IF(AN614="0,5 a 2,5",4,IF(AN614="3 a 5",5,IF(AN614="5,5 a 7,5",6,IF(AN614="8 a 10",7,"Error")))))))))</f>
        <v>NORMA</v>
      </c>
      <c r="AP614" s="9" t="n">
        <v>-3</v>
      </c>
      <c r="AQ614" s="10" t="str">
        <f aca="false">IF(AP614="","",IF(AND(AP614&gt;=-20,AP614&lt;=-9.5),"-20 a -9,5",IF(AND(AP614&gt;=-9,AP614&lt;=-6.5),"-9 a -6,5",IF(AP614=-6,"-6",IF(AND(AP614&gt;=-5.5,AP614&lt;=-3),"-5,5 a -3",IF(AND(AP614&gt;=-2.5,AP614&lt;=0),"-2,5 a 0",IF(AND(AP614&gt;=0.5,AP614&lt;=3),"0,5 a 3",IF(AND(AP614&gt;=3.5,AP614&lt;=6),"3,5 a 6",IF(AND(AP614&gt;=6.5,AP614&lt;=9),"6,5 a 9",IF(AND(AP614&gt;=9.5,AP614&lt;=20),"9,5 a 20","Fuera de rango"))))))))))</f>
        <v>-5,5 a -3</v>
      </c>
      <c r="AR614" s="11" t="n">
        <f aca="false">IF(AQ614="","",IF(AQ614="-20 a -9,5",1,IF(AQ614="-9 a -6,5",2,IF(AQ614="-6","NORMA",IF(AQ614="-5,5 a -3",3,IF(AQ614="-2,5 a 0",4,IF(AQ614="0,5 a 3",5,IF(AQ614="3,5 a 6",6,IF(AQ614="6,5 a 9",7,IF(AQ614="9,5 a 20",8,""))))))))))</f>
        <v>3</v>
      </c>
      <c r="AS614" s="9" t="n">
        <v>1</v>
      </c>
      <c r="AT614" s="10" t="str">
        <f aca="false">IF(AS614="","",IF(AND(AS614&gt;=-16,AS614&lt;=-14),"-16 a -14",IF(AND(AS614&gt;=-13.5,AS614&lt;=-11.5),"-13,5 a -11,5",IF(AND(AS614&gt;=-11,AS614&lt;=-9),"-11 a -9",IF(AND(AS614&gt;=-8.5,AS614&lt;=-6.5),"-8,5 a -6,5",IF(AND(AS614&gt;=-6,AS614&lt;=-4),"-6 a -4",IF(AND(AS614&gt;=-3.5,AS614&lt;=-1.5),"-3,5 a -1,5",IF(AND(AS614&gt;=-1,AS614&lt;=1),"-1 a 1",IF(AND(AS614&gt;=1.5,AS614&lt;=3.5),"1,5 a 3,5",IF(AND(AS614&gt;=4,AS614&lt;=6),"4 a 6",IF(AND(AS614&gt;=6.5,AS614&lt;=8.5),"6,5 a 8,5",IF(AND(AS614&gt;=9,AS614&lt;=11),"9 a 11",IF(AND(AS614&gt;=11.5,AS614&lt;=13.5),"11,5 a 13,5",IF(AND(AS614&gt;=14,AS614&lt;=16),"14 a 16",IF(AND(AS614&gt;=16.5,AS614&lt;=18.5),"16,5 a 18,5",IF(AND(AS614&gt;=19,AS614&lt;=21),"19 a 21","Fuera de rango"))))))))))))))))</f>
        <v>-1 a 1</v>
      </c>
      <c r="AU614" s="11" t="n">
        <f aca="false" t="array" ref="AU614">IF(AT614="","",_xlfn.IFS(AT614="-16 a -14",1,AT614="-13,5 a -11,5",2,AT614="-11 a -9",3,AT614="-8,5 a -6,5",4,AT614="-6 a -4",5,AT614="-3,5 a -1,5",6,AT614="-1 a 1",7,AT614="1,5 a 3,5",8,AT614="4 a 6","NORMA",AT614="6,5 a 8,5",9,AT614="9 a 11",10,AT614="11,5 a 13,5",11,AT614="14 a 16",12,AT614="16,5 a 18,5",13,AT614="19 a 21",14,TRUE(),""))</f>
        <v>7</v>
      </c>
      <c r="AV614" s="9" t="n">
        <v>0.75</v>
      </c>
      <c r="AW614" s="10" t="str">
        <f aca="false">IF(AV614="","",IF(AND(AV614&gt;=-1,AV614&lt;=-0.5),"-1 a -0,5",IF(AND(AV614&gt;-0.5,AV614&lt;=0),"De -0,5 a 0",IF(AND(AV614&gt;=0.25,AV614&lt;=0.75),"0,25 a 0,75",IF(AND(AV614&gt;=1,AV614&lt;=1.5),"1 a 1,5",IF(AND(AV614&gt;=1.75,AV614&lt;=2.25),"1,75 a 2,25",IF(AND(AV614&gt;=2.5,AV614&lt;=3),"2,5 a 3",IF(AND(AV614&gt;=3.25,AV614&lt;=3.75),"3,25 a 3,75","Fuera de rango"))))))))</f>
        <v>0,25 a 0,75</v>
      </c>
      <c r="AX614" s="10" t="str">
        <f aca="false">IF(AW614="","",IF(OR(AW614="-1 a -0,5",AW614="-1 a -0.5"),1,IF(OR(AW614="De -0,5 a 0",AW614="-0,5 a 0",AW614="De -0.5 a 0"),2,IF(OR(AW614="0,25 a 0,75",AW614="0.25 a 0.75"),"NORMA",IF(OR(AW614="1 a 1,5",AW614="1 a 1.5"),3,IF(OR(AW614="1,75 a 2,25",AW614="1.75 a 2.25"),4,IF(OR(AW614="2,5 a 3",AW614="2.5 a 3"),5,IF(OR(AW614="3,25 a 3,75",AW614="3.25 a 3.75"),6,""))))))))</f>
        <v>NORMA</v>
      </c>
      <c r="AY614" s="9" t="n">
        <v>-4</v>
      </c>
      <c r="AZ614" s="10" t="str">
        <f aca="false">IF(AY614="","",IF(AND(AY614&gt;=-20,AY614&lt;=-9.5),"-20 a -9,5",IF(AND(AY614&gt;=-9,AY614&lt;=-6.5),"-9 a -6,5",IF(AY614=-6,"-6",IF(AND(AY614&gt;=-5.5,AY614&lt;=-3),"-5,5 a -3",IF(AND(AY614&gt;=-2.5,AY614&lt;=0),"-2,5 a 0",IF(AND(AY614&gt;=0.5,AY614&lt;=3),"0,5 a 3",IF(AND(AY614&gt;=3.5,AY614&lt;=6),"3,5 a 6","Fuera de rango"))))))))</f>
        <v>-5,5 a -3</v>
      </c>
      <c r="BA614" s="11" t="n">
        <f aca="false">IF(AZ614="","",IF(AZ614="-20 a -9,5",1,IF(AZ614="-9 a -6,5",2,IF(AZ614="-6","NORMA",IF(AZ614="-5,5 a -3",3,IF(AZ614="-2,5 a 0",4,IF(AZ614="0,5 a 3",5,IF(AZ614="3,5 a 6",6,""))))))))</f>
        <v>3</v>
      </c>
      <c r="BB614" s="9" t="n">
        <v>0</v>
      </c>
      <c r="BC614" s="10" t="str">
        <f aca="false" t="array" ref="BC614">IF(BB614="","",_xlfn.IFS(AND(BB614&gt;=0,BB614&lt;=2),"0 a 2",AND(BB614&gt;=2.5,BB614&lt;=4.5),"2,5 a 4,5",AND(BB614&gt;=5,BB614&lt;=7),"5 a 7",AND(BB614&gt;=7.5,BB614&lt;=9.5),"7,5 a 9,5",AND(BB614&gt;=10,BB614&lt;=12),"10 a 12",AND(BB614&gt;=12.5,BB614&lt;=14.5),"12,5 a 14,5",BB614=15,"15",AND(BB614&gt;=15.5,BB614&lt;=17.5),"15,5 a 17,5",AND(BB614&gt;=18,BB614&lt;=20),"18 a 20",AND(BB614&gt;=20.5,BB614&lt;=22.5),"20,5 a 22,5",AND(BB614&gt;=23,BB614&lt;=25),"23 a 25",TRUE(),"Fuera de rango"))</f>
        <v>0 a 2</v>
      </c>
      <c r="BD614" s="11" t="n">
        <f aca="false" t="array" ref="BD614">IF(BC614="","",_xlfn.IFS(BC614="0 a 2",1,BC614="2,5 a 4,5",2,BC614="5 a 7",3,BC614="7,5 a 9,5",4,BC614="10 a 12",5,BC614="12,5 a 14,5",6,BC614="15","NORMA",BC614="15,5 a 17,5",7,BC614="18 a 20",8,BC614="20,5 a 22,5",9,BC614="23 a 25",10,TRUE(),"Fuera de rango"))</f>
        <v>1</v>
      </c>
      <c r="BE614" s="9" t="n">
        <v>22</v>
      </c>
      <c r="BF614" s="10" t="str">
        <f aca="false">IF(BE614="","",IF(AND(BE614&gt;=-20,BE614&lt;=-10),"-20 a -10",IF(AND(BE614&gt;=-9.5,BE614&lt;=0.5),"-9,5 a 0,5",IF(AND(BE614&gt;=1,BE614&lt;=11),"1 a 11",IF(AND(BE614&gt;=11.5,BE614&lt;=20.5),"11,5 a 20,5",IF(BE614=21,"21",IF(AND(BE614&gt;=21.5,BE614&lt;=31.5),"21,5 a 31,5",IF(AND(BE614&gt;=32,BE614&lt;=42),"32 a 42","Fuera de rango"))))))))</f>
        <v>21,5 a 31,5</v>
      </c>
      <c r="BG614" s="11" t="n">
        <f aca="false">IF(BF614="","",IF(BF614="-20 a -10",1,IF(BF614="-9,5 a 0,5",2,IF(BF614="1 a 11",3,IF(BF614="11,5 a 20,5",4,IF(BF614="21","NORMA",IF(BF614="21,5 a 31,5",5,IF(BF614="32 a 42",6,""))))))))</f>
        <v>5</v>
      </c>
      <c r="BH614" s="9" t="n">
        <v>4</v>
      </c>
      <c r="BI614" s="10" t="str">
        <f aca="false">IF(BH614="","",IF(AND(BH614&gt;=-20,BH614&lt;=-15),"-20 a -15",IF(AND(BH614&gt;=-14.5,BH614&lt;=-9.5),"-14,5 a -9,5",IF(AND(BH614&gt;=-9,BH614&lt;=-4),"-9 a -4",IF(AND(BH614&gt;=-3.5,BH614&lt;=2.5),"-3,5 a 2,5",IF(AND(BH614&gt;=3,BH614&lt;=8),"3 a 8",IF(AND(BH614&gt;=8.5,BH614&lt;=14.5),"8,5 a 14,5",IF(BH614=15,"15",IF(AND(BH614&gt;=15.5,BH614&lt;=20.5),"15,5 a 20,5",IF(AND(BH614&gt;=21,BH614&lt;=26),"21 a 26","Fuera de rango"))))))))))</f>
        <v>3 a 8</v>
      </c>
      <c r="BJ614" s="11" t="n">
        <f aca="false">IF(BI614="","",IF(BI614="-20 a -15",1,IF(BI614="-14,5 a -9,5",2,IF(BI614="-9 a -4",3,IF(BI614="-3,5 a 2,5",4,IF(BI614="3 a 8",5,IF(BI614="8,5 a 14,5",6,IF(BI614="15","NORMA",IF(BI614="15,5 a 20,5",7,IF(BI614="21 a 26",8,IF(BI614="26,5 a 31,5",9,"")))))))))))</f>
        <v>5</v>
      </c>
      <c r="BK614" s="9" t="n">
        <v>0</v>
      </c>
      <c r="BL614" s="10" t="str">
        <f aca="false">IF(BK614="","",IF(AND(BK614&gt;=0,BK614&lt;=2),"0 - 2",IF(AND(BK614&gt;=2.5,BK614&lt;=4.5),"2,5 - 4,5",IF(AND(BK614&gt;=5,BK614&lt;=7),"5 - 7",IF(AND(BK614&gt;=7.5,BK614&lt;=9.5),"7,5 - 9,5",IF(AND(BK614&gt;=10,BK614&lt;=12),"10 - 12",IF(AND(BK614&gt;=12.5,BK614&lt;=13.5),"12,5 - 13,5",IF(BK614=14,"14",IF(AND(BK614&gt;=14.5,BK614&lt;=16.5),"14,5 - 16,5",IF(AND(BK614&gt;=17,BK614&lt;=19),"17 - 19",IF(AND(BK614&gt;=19.5,BK614&lt;=21.5),"19,5 - 21,5",IF(AND(BK614&gt;=22,BK614&lt;=24),"22 - 24",IF(AND(BK614&gt;=24.5,BK614&lt;=26.5),"24,5 - 26,5",IF(AND(BK614&gt;=27,BK614&lt;=29),"27 - 29",IF(AND(BK614&gt;=29.5,BK614&lt;=30),"29,5 - 30","Fuera de rango")))))))))))))))</f>
        <v>0 - 2</v>
      </c>
      <c r="BM614" s="11" t="n">
        <f aca="false">IF(BL614="","",IF(BL614="0 - 2",1,IF(BL614="2,5 - 4,5",2,IF(BL614="5 - 7",3,IF(BL614="7,5 - 9,5",4,IF(BL614="10 - 12",5,IF(BL614="12,5 - 13,5",6,IF(BL614="14","NORMA",IF(BL614="14,5 - 16,5",7,IF(BL614="17 - 19",8,IF(BL614="19,5 - 21,5",9,IF(BL614="22 - 24",10,IF(BL614="24,5 - 26,5",11,IF(BL614="27 - 29",12,IF(BL614="29,5 - 30",13,"")))))))))))))))</f>
        <v>1</v>
      </c>
      <c r="BN614" s="9" t="n">
        <v>18</v>
      </c>
      <c r="BO614" s="11" t="str">
        <f aca="false">IF(BN614="","",IF(AND(BN614&gt;=-20,BN614&lt;=-10),"-20 a -10",IF(AND(BN614&gt;=-9.5,BN614&lt;=0.5),"-9,5 a 0,5",IF(AND(BN614&gt;=1,BN614&lt;=11),"1 a 11",IF(AND(BN614&gt;=11.5,BN614&lt;=21.5),"11,5 a 21,5",IF(BN614=22,"22",IF(AND(BN614&gt;=22.5,BN614&lt;=32.5),"22,5 a 32,5",IF(AND(BN614&gt;=33,BN614&lt;=43),"33 a 43","Fuera de rango"))))))))</f>
        <v>11,5 a 21,5</v>
      </c>
      <c r="BP614" s="11" t="n">
        <f aca="false">IF(BO614="","",IF(BO614="-20 a -10",1,IF(BO614="-9,5 a 0,5",2,IF(BO614="1 a 11",3,IF(BO614="11,5 a 21,5",4,IF(BO614="22","NORMA",IF(BO614="22,5 a 32,5",5,IF(BO614="33 a 43",6,""))))))))</f>
        <v>4</v>
      </c>
      <c r="BQ614" s="9" t="n">
        <v>13</v>
      </c>
      <c r="BR614" s="10" t="str">
        <f aca="false">IF(BQ614="","",IF(AND(BQ614&gt;=-20,BQ614&lt;=-15),"-20 a -15",IF(AND(BQ614&gt;=-14.5,BQ614&lt;=-9.5),"-14,5 a -9,5",IF(AND(BQ614&gt;=-9,BQ614&lt;=-4),"-9 a -4",IF(AND(BQ614&gt;=-3.5,BQ614&lt;=2.5),"-3,5 a 2,5",IF(AND(BQ614&gt;=3,BQ614&lt;=8),"3 a 8",IF(AND(BQ614&gt;=8.5,BQ614&lt;=13.5),"8,5 a 13,5",IF(AND(BQ614&gt;=14,BQ614&lt;=17.5),"14 a 17,5",IF(BQ614=18,"18",IF(AND(BQ614&gt;=18.5,BQ614&lt;=23.5),"18,5 a 23,5",IF(AND(BQ614&gt;=24,BQ614&lt;=29),"24 a 29",IF(AND(BQ614&gt;=29.5,BQ614&lt;=34.5),"29,5 a 34,5",IF(AND(BQ614&gt;=35,BQ614&lt;=40),"35 a 40","Fuera de rango")))))))))))))</f>
        <v>8,5 a 13,5</v>
      </c>
      <c r="BS614" s="11" t="n">
        <f aca="false">IF(BR614="","",IF(BR614="-20 a -15",1,IF(BR614="-14,5 a -9,5",2,IF(BR614="-9 a -4",3,IF(BR614="-3,5 a 2,5",4,IF(BR614="3 a 8",5,IF(BR614="8,5 a 13,5",6,IF(BR614="14 a 17,5",7,IF(BR614="18","NORMA",IF(BR614="18,5 a 23,5",8,IF(BR614="24 a 29",9,IF(BR614="29,5 a 34,5",10,IF(BR614="35 a 40",11,"")))))))))))))</f>
        <v>6</v>
      </c>
      <c r="BT614" s="9" t="n">
        <v>0</v>
      </c>
      <c r="BU614" s="10" t="str">
        <f aca="false">IF(BT614="","",IF(AND(BT614&gt;=-20,BT614&lt;=-18),"-20 a -18",IF(AND(BT614&gt;=-17.5,BT614&lt;=-15.5),"-17,5 a -15,5",IF(AND(BT614&gt;=-15,BT614&lt;=-13),"-15 a -13",IF(AND(BT614&gt;=-12.5,BT614&lt;=-10.5),"-12,5 a -10,5",IF(AND(BT614&gt;=-10,BT614&lt;=-8),"-10 a -8",IF(AND(BT614&gt;=-7.5,BT614&lt;=-5.5),"-7,5 a -5,5",IF(AND(BT614&gt;=-5,BT614&lt;=-3),"-5 a -3",IF(AND(BT614&gt;=-2.5,BT614&lt;=-0.5),"-2,5 a -0,5",IF(BT614=0,"0",IF(AND(BT614&gt;=0.5,BT614&lt;=2.5),"0,5 a 2,5",IF(AND(BT614&gt;=3,BT614&lt;=5),"3 a 5",IF(AND(BT614&gt;=5.5,BT614&lt;=7.5),"5,5 a 7,5",IF(AND(BT614&gt;=8,BT614&lt;=10),"8 a 10",IF(AND(BT614&gt;=10.5,BT614&lt;=12.5),"10,5 a 12,5",IF(AND(BT614&gt;=13,BT614&lt;=15),"13 a 15",IF(AND(BT614&gt;=15.5,BT614&lt;=17.5),"15,5 a 17,5",IF(AND(BT614&gt;=18,BT614&lt;=20),"18 a 20","Fuera de rango"))))))))))))))))))</f>
        <v>0</v>
      </c>
      <c r="BV614" s="11" t="str">
        <f aca="false">IF(BT614="","",IF(BT614=0,"NORMA",IF(AND(BT614&gt;=-20,BT614&lt;=-18),2,IF(AND(BT614&gt;=-17.5,BT614&lt;=-15.5),2,IF(AND(BT614&gt;=-15,BT614&lt;=-13),3,IF(AND(BT614&gt;=-12.5,BT614&lt;=-10.5),4,IF(AND(BT614&gt;=-10,BT614&lt;=-8),5,IF(AND(BT614&gt;=-7.5,BT614&lt;=-5.5),6,IF(AND(BT614&gt;=-5,BT614&lt;=-3),7,IF(AND(BT614&gt;=-2.5,BT614&lt;=-0.5),8,IF(AND(BT614&gt;=0.5,BT614&lt;=2.5),9,IF(AND(BT614&gt;=3,BT614&lt;=5),10,IF(AND(BT614&gt;=5.5,BT614&lt;=7.5),11,IF(AND(BT614&gt;=8,BT614&lt;=10),12,IF(AND(BT614&gt;=10.5,BT614&lt;=12.5),13,IF(AND(BT614&gt;=13,BT614&lt;=15),14,IF(AND(BT614&gt;=15.5,BT614&lt;=17.5),15,IF(AND(BT614&gt;=18,BT614&lt;=20),16,"Fuera de rango"))))))))))))))))))</f>
        <v>NORMA</v>
      </c>
      <c r="BW614" s="9" t="n">
        <v>-10.25</v>
      </c>
      <c r="BX614" s="10" t="n">
        <f aca="false">18.5- (0.3*H614)</f>
        <v>14</v>
      </c>
      <c r="BY614" s="10" t="n">
        <f aca="false">(BW614)-(BX614)</f>
        <v>-24.25</v>
      </c>
      <c r="BZ614" s="10" t="str">
        <f aca="false">IF(BY614="","",IF(BY614&lt;-27.5,"De -30 a -28",IF(BY614&lt;-25,"De -27,5 a -25,5",IF(BY614&lt;-22.5,"De -25 a -23",IF(BY614&lt;-20,"De -22,5 a -20,5",IF(BY614&lt;-17.5,"De -20 a -18",IF(BY614&lt;-15,"De -17,5 a -15,5",IF(BY614&lt;-12.5,"De -15 a -13",IF(BY614&lt;-10,"De -12,5 a -10,5",IF(BY614&lt;-7.5,"De -10 a -8",IF(BY614&lt;-5,"De -7,5 a -5,5",IF(BY614&lt;-2.5,"De -5 a -3",IF(BY614&lt;0,"De -2,5 a -0,5",IF(BY614&lt;2.5,"De 0 a 2",IF(BY614&lt;5,"De 2,5 a 4,5",IF(BY614&lt;7.5,"De 5 a 7",IF(BY614&lt;10,"De 7,5 a 9,5",IF(BY614&lt;12.5,"De 10 a 12",IF(BY614&lt;15,"De 12,5 a 14,5",IF(BY614&lt;17.5,"De 15 a 17",IF(BY614&lt;20,"De 17,5 a 19,5",IF(BY614&lt;22.5,"De 20 a 22",IF(BY614&lt;25,"De 22,5 a 24,5",IF(BY614&lt;27.5,"De 25 a 27","De 27,5 a 30"))))))))))))))))))))))))</f>
        <v>De -25 a -23</v>
      </c>
      <c r="CA614" s="12" t="n">
        <f aca="false">IF(BY614="","",IF(BY614&lt;=-28,1,IF(BY614&lt;=-25.5,2,IF(BY614&lt;=-23,3,IF(BY614&lt;=-20.5,4,IF(BY614&lt;=-18,5,IF(BY614&lt;=-15.5,6,IF(BY614&lt;=-13,7,IF(BY614&lt;=-10.5,8,IF(BY614&lt;=-8,9,IF(BY614&lt;=-5.5,10,IF(BY614&lt;=-3,11,IF(BY614&lt;=-0.5,12,IF(BY614&lt;=2,13,IF(BY614&lt;=4.5,14,IF(BY614&lt;=7,15,IF(BY614&lt;=9.5,16,IF(BY614&lt;=12,17,IF(BY614&lt;=14.5,18,IF(BY614&lt;=17,19,IF(BY614&lt;=19.5,20,IF(BY614&lt;=22,21,IF(BY614&lt;=24.5,22,IF(BY614&lt;=27,23,IF(BY614&lt;=30,24,"Fuera de rango")))))))))))))))))))))))))</f>
        <v>3</v>
      </c>
      <c r="CB614" s="9" t="n">
        <v>-9.25</v>
      </c>
      <c r="CC614" s="10" t="n">
        <f aca="false">18.5- (0.3*H614)</f>
        <v>14</v>
      </c>
      <c r="CD614" s="10" t="n">
        <f aca="false">(CB614)-(CC614)</f>
        <v>-23.25</v>
      </c>
      <c r="CE614" s="10" t="str">
        <f aca="false">IF(CD614="","",IF(CD614&lt;-27.5,"De -30 a -28",IF(CD614&lt;-25,"De -27,5 a -25,5",IF(CD614&lt;-22.5,"De -25 a -23",IF(CD614&lt;-20,"De -22,5 a -20,5",IF(CD614&lt;-17.5,"De -20 a -18",IF(CD614&lt;-15,"De -17,5 a -15,5",IF(CD614&lt;-12.5,"De -15 a -13",IF(CD614&lt;-10,"De -12,5 a -10,5",IF(CD614&lt;-7.5,"De -10 a -8",IF(CD614&lt;-5,"De -7,5 a -5,5",IF(CD614&lt;-2.5,"De -5 a -3",IF(CD614&lt;0,"De -2,5 a -0,5",IF(CD614&lt;=2,"De 0 a 2",IF(CD614&lt;=4.5,"De 2,5 a 4,5",IF(CD614&lt;=7,"De 5 a 7",IF(CD614&lt;=9.5,"De 7,5 a 9,5",IF(CD614&lt;=12,"De 10 a 12",IF(CD614&lt;=14.5,"De 12,5 a 14,5",IF(CD614&lt;=17,"De 15 a 17",IF(CD614&lt;=19.5,"De 17,5 a 19,5",IF(CD614&lt;=22,"De 20 a 22",IF(CD614&lt;=24.5,"De 22,5 a 24,5",IF(CD614&lt;=27,"De 25 a 27","De 27,5 a 30"))))))))))))))))))))))))</f>
        <v>De -25 a -23</v>
      </c>
      <c r="CF614" s="12" t="n">
        <f aca="false">IF(CD614="","",IF(CD614&lt;-27.5,1,IF(CD614&lt;-25,2,IF(CD614&lt;-22.5,3,IF(CD614&lt;-20,4,IF(CD614&lt;-17.5,5,IF(CD614&lt;-15,6,IF(CD614&lt;-12.5,7,IF(CD614&lt;-10,8,IF(CD614&lt;-7.5,9,IF(CD614&lt;-5,10,IF(CD614&lt;-2.5,11,IF(CD614&lt;0,12,IF(CD614&lt;2.5,13,IF(CD614&lt;5,14,IF(CD614&lt;7.5,15,IF(CD614&lt;10,16,IF(CD614&lt;12.5,17,IF(CD614&lt;15,18,IF(CD614&lt;17.5,19,IF(CD614&lt;20,20,IF(CD614&lt;22.5,21,IF(CD614&lt;25,22,IF(CD614&lt;27.5,23,24))))))))))))))))))))))))</f>
        <v>3</v>
      </c>
      <c r="CG614" s="9" t="n">
        <v>-5.25</v>
      </c>
      <c r="CH614" s="10" t="str">
        <f aca="false">IF(CG614="","",IF(AND(CG614&gt;=-10,CG614&lt;=-9.5),"-10 a -9,5",IF(AND(CG614&gt;-9.5,CG614&lt;=-8.5),"-9 a -8,5",IF(AND(CG614&gt;-8.5,CG614&lt;=-7.5),"-8 a -7,5",IF(AND(CG614&gt;-7.5,CG614&lt;=-6.5),"-7 a -6,5",IF(AND(CG614&gt;-6.5,CG614&lt;=-5.5),"-6 a -5,5",IF(AND(CG614&gt;-5.5,CG614&lt;=-4.5),"-5 a -4,5",IF(AND(CG614&gt;-4.5,CG614&lt;=-3.5),"-4 a -3,5",IF(AND(CG614&gt;-3.5,CG614&lt;=-2.5),"-3 a -2,5",IF(CG614=-2.25,"-2,25",IF(AND(CG614&gt;-2.5,CG614&lt;=-1.5),"-2 a -1,5",IF(AND(CG614&gt;-1.5,CG614&lt;=-0.5),"-1 a -0,5",IF(AND(CG614&gt;-0.5,CG614&lt;=0.5),"0 a 0,5",IF(AND(CG614&gt;0.5,CG614&lt;=1.5),"1 a 1,5",IF(AND(CG614&gt;1.5,CG614&lt;=2.5),"2 a 2,5",IF(AND(CG614&gt;2.5,CG614&lt;=3.5),"3 a 3,5",IF(AND(CG614&gt;3.5,CG614&lt;=4.5),"4 a 4,5",IF(AND(CG614&gt;4.5,CG614&lt;=5.5),"5 a 5,5",IF(AND(CG614&gt;5.5,CG614&lt;=6.5),"6 a 6,5",IF(AND(CG614&gt;6.5,CG614&lt;=7.5),"7 a 7,5",IF(AND(CG614&gt;7.5,CG614&lt;=8.5),"8 a 8,5",IF(AND(CG614&gt;8.5,CG614&lt;=9.5),"9 a 9,5",IF(CG614&gt;=10,"10","Fuera de rango")))))))))))))))))))))))</f>
        <v>-5 a -4,5</v>
      </c>
      <c r="CI614" s="11" t="n">
        <f aca="false">IF(CG614="","",IF(CG614=-2.25,"NORMA",IF(CG614&lt;=-9.5,1,IF(CG614&lt;=-8.5,2,IF(CG614&lt;=-7.5,3,IF(CG614&lt;=-6.5,4,IF(CG614&lt;=-5.5,5,IF(CG614&lt;=-4.5,6,IF(CG614&lt;=-3.5,7,IF(CG614&lt;=-2.5,8,IF(CG614&lt;=-1.5,9,IF(CG614&lt;=-0.5,10,IF(CG614&lt;=0.5,11,IF(CG614&lt;=1.5,12,IF(CG614&lt;=2.5,13,IF(CG614&lt;=3.5,14,IF(CG614&lt;=4.5,15,IF(CG614&lt;=5.5,16,IF(CG614&lt;=6.5,17,IF(CG614&lt;=7.5,18,IF(CG614&lt;=8.5,19,IF(CG614&lt;=9.5,20,IF(CG614=10,21,"Fuera de rango")))))))))))))))))))))))</f>
        <v>6</v>
      </c>
      <c r="CJ614" s="9" t="n">
        <v>3.75</v>
      </c>
      <c r="CK614" s="10" t="str">
        <f aca="false">IF(CJ614="","",IF(AND(CJ614&gt;=-6,CJ614&lt;=-5.5),"-6 a -5,5",IF(AND(CJ614&gt;-5.5,CJ614&lt;=-4.5),"-5 a -4,5",IF(AND(CJ614&gt;-4.5,CJ614&lt;=-3.5),"-4 a -3,5",IF(AND(CJ614&gt;-3.5,CJ614&lt;=-2.5),"-3 a -2,5",IF(AND(CJ614&gt;-2.5,CJ614&lt;=-1.5),"-2 a -1,5",IF(AND(CJ614&gt;-1.5,CJ614&lt;=-0.5),"-1 a -0,5",IF(AND(CJ614&gt;-0.5,CJ614&lt;=0.5),"0 a 0,5",IF(AND(CJ614&gt;0.5,CJ614&lt;=1.5),"1 a 1,5",IF(AND(CJ614&gt;1.5,CJ614&lt;2.5),"2",IF(AND(CJ614&gt;=2.5,CJ614&lt;=3),"2,5 a 3",IF(AND(CJ614&gt;3,CJ614&lt;=4),"3,5 a 4",IF(AND(CJ614&gt;4,CJ614&lt;=5),"4,5 a 5",IF(AND(CJ614&gt;5,CJ614&lt;=6),"5,5 a 6",IF(AND(CJ614&gt;6,CJ614&lt;=7),"6,5 a 7",IF(AND(CJ614&gt;7,CJ614&lt;=8),"7,5 a 8",IF(AND(CJ614&gt;8,CJ614&lt;=9.5),"8,5 a 9,5",IF(CJ614=10,"10","Fuera de rango"))))))))))))))))))</f>
        <v>3,5 a 4</v>
      </c>
      <c r="CL614" s="11" t="n">
        <f aca="false">IF(CK614="","",IF(OR(CK614="-6 a -5,5",CK614="-6 - -5,5"),1,IF(OR(CK614="-5 a -4,5",CK614="-5 - -4,5"),2,IF(OR(CK614="-4 a -3,5",CK614="-4 - -3,5"),3,IF(OR(CK614="-3 a -2,5",CK614="-3 - -2,5"),4,IF(OR(CK614="-2 a -1,5",CK614="-2 - -1,5"),5,IF(OR(CK614="-1 a -0,5",CK614="-1 - -0,5"),6,IF(OR(CK614="0 a 0,5",CK614="0 - 0,5"),7,IF(OR(CK614="1 a 1,5",CK614="1 - 1,5"),8,IF(CK614="2","NORMA",IF(OR(CK614="2,5 a 3",CK614="2,5 - 3"),9,IF(OR(CK614="3,5 a 4",CK614="3,5 - 4"),10,IF(OR(CK614="4,5 a 5",CK614="4,5 - 5"),11,IF(OR(CK614="5,5 a 6",CK614="5,5 - 6"),12,IF(OR(CK614="6,5 a 7",CK614="6,5 - 7"),13,IF(OR(CK614="7,5 a 8",CK614="7,5 - 8"),14,IF(OR(CK614="8,5 a 9",CK614="8,5 - 9,5",CK614="9 a 9,5"),15,IF(CK614="10",15,IF(OR(CK614="0,5 a 1",CK614="0,5 - 1"),7,"Fuera de rango")))))))))))))))))))</f>
        <v>10</v>
      </c>
      <c r="CO614" s="10" t="str">
        <f aca="false">IF(CM614&gt;0,"EME"," ")</f>
        <v> </v>
      </c>
      <c r="CQ614" s="10" t="str">
        <f aca="false">IF(CP614&gt;0,"0", " ")</f>
        <v> </v>
      </c>
      <c r="CR614" s="10" t="str">
        <f aca="false">IF(CP614&gt;0,"EME"," ")</f>
        <v> </v>
      </c>
      <c r="CS614" s="9" t="n">
        <v>0</v>
      </c>
      <c r="CV614" s="9" t="n">
        <v>0</v>
      </c>
      <c r="CY614" s="9" t="n">
        <v>-0.25</v>
      </c>
      <c r="DB614" s="9" t="n">
        <v>-0.5</v>
      </c>
      <c r="DC614" s="11" t="str">
        <f aca="false">IF(DB614&lt;0,"2"," ")</f>
        <v>2</v>
      </c>
      <c r="DD614" s="11" t="str">
        <f aca="false">IF(DB614&lt;0,"MIO"," ")</f>
        <v>MIO</v>
      </c>
      <c r="DE614" s="9" t="n">
        <v>-0.5</v>
      </c>
      <c r="DF614" s="10" t="str">
        <f aca="false">IF(DE614&lt;0,"3"," ")</f>
        <v>3</v>
      </c>
      <c r="DG614" s="10" t="str">
        <f aca="false">IF(DE614&lt;0,"AST"," ")</f>
        <v>AST</v>
      </c>
      <c r="DH614" s="9" t="n">
        <v>-0.25</v>
      </c>
      <c r="DI614" s="10" t="str">
        <f aca="false">IF(DH614&lt;0,"3"," ")</f>
        <v>3</v>
      </c>
      <c r="DJ614" s="10" t="str">
        <f aca="false">IF(DH614&lt;0,"AST"," ")</f>
        <v>AST</v>
      </c>
      <c r="DK614" s="9" t="n">
        <v>0</v>
      </c>
      <c r="DL614" s="10" t="str">
        <f aca="false">IF(DK614&gt;0,"4"," ")</f>
        <v> </v>
      </c>
      <c r="DM614" s="10" t="str">
        <f aca="false">IF(DK614&gt;0,"PRE"," ")</f>
        <v> </v>
      </c>
      <c r="DN614" s="9" t="n">
        <v>0</v>
      </c>
      <c r="DO614" s="10" t="str">
        <f aca="false">IF(DN614&gt;0,"4"," ")</f>
        <v> </v>
      </c>
      <c r="DP614" s="10" t="str">
        <f aca="false">IF(DN614&gt;0,"PRE"," ")</f>
        <v> </v>
      </c>
      <c r="DS614" s="12" t="str">
        <f aca="false">CONCATENATE(CO614,CU614,DA614,DG614,DM614)</f>
        <v> AST </v>
      </c>
      <c r="DT614" s="10" t="e">
        <f aca="false" t="array" ref="DT614">_xlfn.IFS(DS614="EME    ","0", DS614=" HIP   ","1", DS614="  MIO  ","2", DS614="   AST ","3", DS614="    PRE","4", DS614="EME   PRE","5", DS614=" HIP  PRE","6", DS614=" HIP AST ","7", DS614="  MIO PRE","8", DS614="  MIOAST ","9", DS614="   ASTPRE","10",DS614=" HIP ASTPRE","11", DS614="  MIOASTPRE","12", DS614="     ","0")</f>
        <v>#N/A</v>
      </c>
      <c r="DV614" s="1" t="e">
        <f aca="false" t="array" ref="DV614">_xlfn.IFS(DU614="SI","2", DU614="NO","1")</f>
        <v>#N/A</v>
      </c>
      <c r="DX614" s="11" t="str">
        <f aca="false">IF(DW614=0,"1","2")</f>
        <v>1</v>
      </c>
      <c r="DY614" s="11" t="str">
        <f aca="false" t="array" ref="DY614">_xlfn.IFS(DW614=0,"0", DW614=0.25, "1", DW614=0.5,"2", DW614=0.75,"3", DW614=1,"4",DW614=1.25,"5", DW614=1.5,"6", DW614=1.75,"7", DW614=2,"8")</f>
        <v>0</v>
      </c>
      <c r="EA614" s="11" t="str">
        <f aca="false">IF(DZ614=0,"1","2")</f>
        <v>1</v>
      </c>
      <c r="EB614" s="11" t="str">
        <f aca="false" t="array" ref="EB614">_xlfn.IFS(DZ614=0,"0", DZ614=0.25, "1", DZ614=0.5,"2", DZ614=0.75,"3", DZ614=1,"4",DZ614=1.25,"5", DZ614=1.5,"6", DZ614=1.75,"7", DZ614=2,"8")</f>
        <v>0</v>
      </c>
      <c r="ED614" s="10" t="str">
        <f aca="false">IF(EC614=0,"1","2")</f>
        <v>1</v>
      </c>
      <c r="EE614" s="11" t="str">
        <f aca="false" t="array" ref="EE614">_xlfn.IFS(EC614=0,"0", EC614=-0.25, "1", EC614=-0.5,"2", EC614=-0.75,"3", EC614=-1,"4",EC614=-1.25,"5", EC614=-1.5,"6", EC614=-1.75,"7", EC614=-2,"8", EC614=-2.25,"9",EC614=-2.5,"10", EC614=-2.75,"11", EC614=-3,"12", EC614=-3.25,"13", EC614=-3.5,"14", EC614=-3.75,"15",EC614=-4,"16")</f>
        <v>0</v>
      </c>
      <c r="EG614" s="10" t="str">
        <f aca="false">IF(EF614=0,"1","2")</f>
        <v>1</v>
      </c>
      <c r="EH614" s="11" t="str">
        <f aca="false" t="array" ref="EH614">_xlfn.IFS(EF614=0,"0", EF614=-0.25, "1", EF614=-0.5,"2", EF614=-0.75,"3", EF614=-1,"4",EF614=-1.25,"5", EF614=-1.5,"6", EF614=-1.75,"7", EF614=-2,"8", EF614=-2.25,"9",EF614=-2.5,"10", EF614=-2.75,"11", EF614=-3,"12", EF614=-3.25,"13", EF614=-3.5,"14", EF614=-3.75,"15",EF614=-4,"16")</f>
        <v>0</v>
      </c>
      <c r="EJ614" s="11" t="str">
        <f aca="false">IF(EI614=0,"1","2")</f>
        <v>1</v>
      </c>
      <c r="EK614" s="11" t="str">
        <f aca="false" t="array" ref="EK614">_xlfn.IFS(EI614=0,"0", EI614=-0.25, "1", EI614=-0.5,"2", EI614=-0.75,"3", EI614=-1,"4",EI614=-1.25,"5", EI614=-1.5,"6", EI614=-1.75,"7", EI614=-2,"8", EI614=-2.25,"9", EI614=-2.25,"9",EI614=-2.5,"10", EI614=-2.75,"11", EI614=-3,"12", EI614=-3.25,"13", EI614=-3.5,"14", EI614=-3.75,"15",EI614=-4,"16", EI614=0.25, "17", EI614=0.5, "18")</f>
        <v>0</v>
      </c>
      <c r="EM614" s="11" t="str">
        <f aca="false">IF(EL614=0,"1","2")</f>
        <v>1</v>
      </c>
      <c r="EN614" s="11" t="str">
        <f aca="false" t="array" ref="EN614">_xlfn.IFS(EL614=0.25,"17",EL614=0.5,"18", EL614=0,"0", EL614=-0.25, "1", EL614=-0.5,"2", EL614=-0.75,"3", EL614=-1,"4",EL614=-1.25,"5", EL614=-1.5,"6", EL614=-1.75,"7", EL614=-2,"8",EL614= -2.25,"9",EL614=-2.5,"10",EL614= -2.75,"11",EL614= -3,"12",EL614= -3.25,"13",EL614= -3.5,"14",EL614= -3.75,"15",EL614=-4,"16")</f>
        <v>0</v>
      </c>
      <c r="EP614" s="11" t="str">
        <f aca="false">IF(EO614=0,"1","2")</f>
        <v>1</v>
      </c>
      <c r="EQ614" s="11" t="str">
        <f aca="false" t="array" ref="EQ614">_xlfn.IFS(EO614=0,"0", EO614=0.25, "1", EO614=0.5,"2", EO614=0.75,"3", EO614=1,"4",EO614=1.25,"5", EO614=1.5,"6", EO614=1.75,"7", EO614=2,"8", EO614=2.25,"9", EO614=2.25,"9",EO614=2.5,"10", EO614=2.75,"11", EO614=3,"12", EO614=3.25,"13", EO614=3.5,"14", EO614=3.75,"15",EO614=4,"16", EO614=-0.25, "17", bq=-0.5, "18")</f>
        <v>0</v>
      </c>
      <c r="ES614" s="11" t="str">
        <f aca="false">IF(ER614=0,"1","2")</f>
        <v>1</v>
      </c>
      <c r="ET614" s="11" t="str">
        <f aca="false" t="array" ref="ET614">_xlfn.IFS(ER614=0,"0", ER614=0.25, "1", ER614=0.5,"2", ER614=0.75,"3", ER614=1,"4",ER614=1.25,"5", ER614=1.5,"6", ER614=1.75,"7", ER614=2,"8", ER614=2.25,"9", ER614=2.25,"9",ER614=2.5,"10", ER614=2.75,"11", ER614=3,"12", ER614=3.25,"13", ER614=3.5,"14", ER614=3.75,"15",ER614=4,"16", ER614=-0.25, "17", bq=-0.5, "18")</f>
        <v>0</v>
      </c>
      <c r="EV614" s="14" t="e">
        <f aca="false">VLOOKUP(EU614,LEYENDA!$G$2:$H$8,2,TRUE())</f>
        <v>#N/A</v>
      </c>
      <c r="EW614" s="14" t="e">
        <f aca="false" t="array" ref="EW614">_xlfn.IFS(EV614="0-5","1", EV614="6-12","2", EV614="13-18","3", EV614="19-24","4", EV614="25-36","5", EV614="37-48","6", EV614="49-60","7")</f>
        <v>#N/A</v>
      </c>
    </row>
    <row r="615" customFormat="false" ht="13.5" hidden="false" customHeight="false" outlineLevel="0" collapsed="false">
      <c r="A615" s="1" t="n">
        <v>242</v>
      </c>
      <c r="B615" s="2" t="n">
        <v>1</v>
      </c>
      <c r="C615" s="33" t="n">
        <v>43054</v>
      </c>
      <c r="E615" s="5" t="str">
        <f aca="false">VLOOKUP(A615,'286'!$A$3:$J$6279,10,FALSE())</f>
        <v>MORA SÁNCHEZ, DANIELA</v>
      </c>
      <c r="F615" s="4" t="str">
        <f aca="false">VLOOKUP(A615,'286'!$A$3:$I$1768,3,FALSE())</f>
        <v>MOSANDA</v>
      </c>
      <c r="G615" s="6" t="n">
        <f aca="false">VLOOKUP(A615,'286'!$A$3:$I$1768,4,FALSE())</f>
        <v>36277</v>
      </c>
      <c r="H615" s="7" t="n">
        <f aca="false">YEAR(C615)-YEAR(G615)</f>
        <v>18</v>
      </c>
      <c r="I615" s="1" t="str">
        <f aca="false">VLOOKUP(H615,LEYENDA!$C$2:$D$6,2,TRUE())</f>
        <v>13-24</v>
      </c>
      <c r="J615" s="5" t="str">
        <f aca="false">VLOOKUP(A615,'286'!$A$3:$I$1768,7,FALSE())</f>
        <v>M</v>
      </c>
      <c r="K615" s="8" t="n">
        <f aca="false">VLOOKUP(A615,'286'!$A$3:$I$1768,2,FALSE())</f>
        <v>0</v>
      </c>
      <c r="L615" s="4" t="str">
        <f aca="false">VLOOKUP(A615,'286'!$A$3:$I$1768,8,FALSE())</f>
        <v>D</v>
      </c>
      <c r="M615" s="4" t="str">
        <f aca="false">VLOOKUP(A615,'286'!$A$3:$I$1768,9,FALSE())</f>
        <v>I</v>
      </c>
      <c r="N615" s="8" t="str">
        <f aca="false">IF(R615=O615, "MISMA","CONTRARIA")</f>
        <v>CONTRARIA</v>
      </c>
      <c r="O615" s="8" t="str">
        <f aca="false" t="array" ref="O615">_xlfn.IFS(L615="D","1", L615="I","2")</f>
        <v>1</v>
      </c>
      <c r="P615" s="8" t="e">
        <f aca="false" t="array" ref="P615">_xlfn.IFS(K615="OD","1", K615="OI","2")</f>
        <v>#N/A</v>
      </c>
      <c r="Q615" s="1" t="str">
        <f aca="false" t="array" ref="Q615">_xlfn.IFS(J615="M","1", J615="H","2")</f>
        <v>1</v>
      </c>
      <c r="R615" s="8" t="str">
        <f aca="false" t="array" ref="R615">_xlfn.IFS(M615="D","1", M615="I","2")</f>
        <v>2</v>
      </c>
      <c r="S615" s="1" t="str">
        <f aca="false" t="array" ref="S615">_xlfn.IFS(N615="CONTRARIA", "1",N615= "MISMA","2")</f>
        <v>1</v>
      </c>
      <c r="T615" s="1" t="str">
        <f aca="false" t="array" ref="T615">_xlfn.IFS(I615="0-12","1", I615="13-24","2", I615="25-40","3", I615="41-60","4", I615="61-100","5")</f>
        <v>2</v>
      </c>
      <c r="U615" s="9" t="n">
        <v>-0.5</v>
      </c>
      <c r="V615" s="10" t="str">
        <f aca="false">IF(U615="","",IF(AND(U615&gt;=-9,U615&lt;=-6.5),"-9 a -6,5",IF(AND(U615&gt;=-6,U615&lt;=-3.5),"-6 a -3,5",IF(AND(U615&gt;=-3,U615&lt;=-1),"-3 a -1",IF(U615=-0.5,"-0,5",IF(AND(U615&gt;=0,U615&lt;=2.5),"0 a 2,5",IF(AND(U615&gt;=3,U615&lt;=5.5),"3 a 5,5",IF(AND(U615&gt;=6,U615&lt;=8.5),"6 a 8,5",IF(AND(U615&gt;=9,U615&lt;=20),"9 a 20","Fuera de rango")))))))))</f>
        <v>-0,5</v>
      </c>
      <c r="W615" s="11" t="str">
        <f aca="false">IF(V615="","",IF(V615="-9 a -6,5",2,IF(V615="-6 a -3,5",3,IF(V615="-3 a -1",4,IF(V615="-0,5","NORMA",IF(V615="0 a 2,5",5,IF(V615="3 a 5,5",6,IF(V615="6 a 8,5",7,IF(V615="9 a 20",8,"Fuera de rango")))))))))</f>
        <v>NORMA</v>
      </c>
      <c r="X615" s="9" t="n">
        <v>11</v>
      </c>
      <c r="Y615" s="11" t="str">
        <f aca="false">IF(X615="","",IF(AND(X615&gt;=0,X615&lt;=4),"0 a 4",IF(AND(X615&gt;=4.5,X615&lt;=8.5),"4,5 a 8,5",IF(X615=9,"9",IF(AND(X615&gt;=9.5,X615&lt;=13),"9,5 a 13",IF(AND(X615&gt;=13.5,X615&lt;=20),"13,5 a 20",IF(AND(X615&gt;=20.5,X615&lt;=35),"20,5 a 35","Fuera de rango")))))))</f>
        <v>9,5 a 13</v>
      </c>
      <c r="Z615" s="11" t="n">
        <f aca="false">IF(Y615="","",IF(Y615="0 a 4",1,IF(Y615="4,5 a 8,5",2,IF(Y615="9","NORMA",IF(Y615="9,5 a 13",3,IF(Y615="13,5 a 20",4,IF(Y615="20,5 a 35",5,"Fuera de rango")))))))</f>
        <v>3</v>
      </c>
      <c r="AA615" s="9" t="n">
        <v>14</v>
      </c>
      <c r="AB615" s="10" t="str">
        <f aca="false">IF(AA615="","",IF(AND(AA615&gt;=0,AA615&lt;=9),"0 a 9",IF(AND(AA615&gt;=9.5,AA615&lt;=18.5),"9,5 a 18,5",IF(AA615=19,"19",IF(AND(AA615&gt;=19.5,AA615&lt;=28),"19,5 a 28",IF(AND(AA615&gt;=28.5,AA615&lt;=40),"28,5 a 40","Fuera de rango"))))))</f>
        <v>9,5 a 18,5</v>
      </c>
      <c r="AC615" s="11" t="n">
        <f aca="false" t="array" ref="AC615">_xlfn.IFS(AB615="","",AB615="0 a 9",1,AB615="9,5 a 18,5",2,AB615="19","NORMA",AB615="19,5 a 28",3,AB615="28,5 a 40",4,TRUE(),"Fuera de rango")</f>
        <v>2</v>
      </c>
      <c r="AD615" s="9" t="n">
        <v>13</v>
      </c>
      <c r="AE615" s="10" t="str">
        <f aca="false">IF(AD615="","",IF(AND(AD615&gt;=-10,AD615&lt;=0),"De -10 a 0",IF(AND(AD615&gt;=0.5,AD615&lt;=9.5),"0,5 a 9,5",IF(AD615=10,"10",IF(AND(AD615&gt;=10.5,AD615&lt;=20),"10,5 a 20",IF(AND(AD615&gt;=20.5,AD615&lt;=40),"20,5 a 40","Fuera de rango"))))))</f>
        <v>10,5 a 20</v>
      </c>
      <c r="AF615" s="12" t="n">
        <f aca="false">IF(AD615="","",IF(AND(AD615&gt;=-10,AD615&lt;=0),1,IF(AND(AD615&gt;=0.5,AD615&lt;=9.5),2,IF(AD615=10,"NORMA",IF(AND(AD615&gt;=10.5,AD615&lt;=20),3,IF(AND(AD615&gt;=20.5,AD615&lt;=40),4,""))))))</f>
        <v>3</v>
      </c>
      <c r="AG615" s="9" t="n">
        <v>10</v>
      </c>
      <c r="AH615" s="10" t="str">
        <f aca="false">IF(AG615="","",IF(AND(AG615&gt;=0,AG615&lt;=4),"0 a 4",IF(AND(AG615&gt;=4.5,AG615&lt;=8.5),"4,5 a 8,5",IF(AG615=9,"9",IF(AND(AG615&gt;=9.5,AG615&lt;=13),"9,5 a 13",IF(AND(AG615&gt;=13.5,AG615&lt;=25),"13,5 a 25","Fuera de rango"))))))</f>
        <v>9,5 a 13</v>
      </c>
      <c r="AI615" s="10" t="n">
        <f aca="false">IF(AH615="","",IF(AH615="0 a 4",1,IF(AH615="4,5 a 8,5",2,IF(AH615="9","NORMA",IF(AH615="9,5 a 13",3,IF(AH615="13,5 a 25",4,""))))))</f>
        <v>3</v>
      </c>
      <c r="AJ615" s="9" t="n">
        <v>6</v>
      </c>
      <c r="AK615" s="10" t="str">
        <f aca="false">IF(AJ615="","",IF(AND(AJ615&gt;=-15,AJ615&lt;=-10.5),"-15 a -10,5",IF(AND(AJ615&gt;=-10,AJ615&lt;=-4),"-10 a -4",IF(AND(AJ615&gt;=-4.5,AJ615&lt;=0),"-4,5 a 0",IF(AND(AJ615&gt;=0.5,AJ615&lt;=4.5),"0,5 a 4,5",IF(AJ615=5,"5",IF(AND(AJ615&gt;=5.5,AJ615&lt;=10),"5,5 a 10",IF(AND(AJ615&gt;=10.5,AJ615&lt;=20),"10,5 a 20","Fuera de rango"))))))))</f>
        <v>5,5 a 10</v>
      </c>
      <c r="AL615" s="11" t="n">
        <f aca="false">IF(AK615="","",IF(AK615="-15 a -10,5",1,IF(AK615="-10 a -4",2,IF(AK615="-4,5 a 0",3,IF(AK615="0,5 a 4,5",4,IF(AK615="5","NORMA",IF(AK615="5,5 a 10",5,IF(AK615="10,5 a 20",6,"Error"))))))))</f>
        <v>5</v>
      </c>
      <c r="AM615" s="9" t="n">
        <v>0</v>
      </c>
      <c r="AN615" s="10" t="str">
        <f aca="false">IF(AM615="","",IF(AND(AM615&gt;=-7.5,AM615&lt;=-5.5),"-7,5 a -5,5",IF(AND(AM615&gt;=-5,AM615&lt;=-3),"-5 a -3",IF(AND(AM615&gt;=-2.5,AM615&lt;=-0.5),"-2,5 a -0,5",IF(AM615=0,"0,00",IF(AND(AM615&gt;=0.5,AM615&lt;=2.5),"0,5 a 2,5",IF(AND(AM615&gt;=3,AM615&lt;=5),"3 a 5",IF(AND(AM615&gt;=5.5,AM615&lt;=7.5),"5,5 a 7,5",IF(AND(AM615&gt;=8,AM615&lt;=10),"8 a 10","Fuera de rango")))))))))</f>
        <v>0,00</v>
      </c>
      <c r="AO615" s="11" t="str">
        <f aca="false">IF(AN615="","",IF(AN615="-7,5 a -5,5",1,IF(AN615="-5 a -3",2,IF(AN615="-2,5 a -0,5",3,IF(AN615="0,00","NORMA",IF(AN615="0,5 a 2,5",4,IF(AN615="3 a 5",5,IF(AN615="5,5 a 7,5",6,IF(AN615="8 a 10",7,"Error")))))))))</f>
        <v>NORMA</v>
      </c>
      <c r="AP615" s="9" t="n">
        <v>-1.5</v>
      </c>
      <c r="AQ615" s="10" t="str">
        <f aca="false">IF(AP615="","",IF(AND(AP615&gt;=-20,AP615&lt;=-9.5),"-20 a -9,5",IF(AND(AP615&gt;=-9,AP615&lt;=-6.5),"-9 a -6,5",IF(AP615=-6,"-6",IF(AND(AP615&gt;=-5.5,AP615&lt;=-3),"-5,5 a -3",IF(AND(AP615&gt;=-2.5,AP615&lt;=0),"-2,5 a 0",IF(AND(AP615&gt;=0.5,AP615&lt;=3),"0,5 a 3",IF(AND(AP615&gt;=3.5,AP615&lt;=6),"3,5 a 6",IF(AND(AP615&gt;=6.5,AP615&lt;=9),"6,5 a 9",IF(AND(AP615&gt;=9.5,AP615&lt;=20),"9,5 a 20","Fuera de rango"))))))))))</f>
        <v>-2,5 a 0</v>
      </c>
      <c r="AR615" s="11" t="n">
        <f aca="false">IF(AQ615="","",IF(AQ615="-20 a -9,5",1,IF(AQ615="-9 a -6,5",2,IF(AQ615="-6","NORMA",IF(AQ615="-5,5 a -3",3,IF(AQ615="-2,5 a 0",4,IF(AQ615="0,5 a 3",5,IF(AQ615="3,5 a 6",6,IF(AQ615="6,5 a 9",7,IF(AQ615="9,5 a 20",8,""))))))))))</f>
        <v>4</v>
      </c>
      <c r="AS615" s="9" t="n">
        <v>2.5</v>
      </c>
      <c r="AT615" s="10" t="str">
        <f aca="false">IF(AS615="","",IF(AND(AS615&gt;=-16,AS615&lt;=-14),"-16 a -14",IF(AND(AS615&gt;=-13.5,AS615&lt;=-11.5),"-13,5 a -11,5",IF(AND(AS615&gt;=-11,AS615&lt;=-9),"-11 a -9",IF(AND(AS615&gt;=-8.5,AS615&lt;=-6.5),"-8,5 a -6,5",IF(AND(AS615&gt;=-6,AS615&lt;=-4),"-6 a -4",IF(AND(AS615&gt;=-3.5,AS615&lt;=-1.5),"-3,5 a -1,5",IF(AND(AS615&gt;=-1,AS615&lt;=1),"-1 a 1",IF(AND(AS615&gt;=1.5,AS615&lt;=3.5),"1,5 a 3,5",IF(AND(AS615&gt;=4,AS615&lt;=6),"4 a 6",IF(AND(AS615&gt;=6.5,AS615&lt;=8.5),"6,5 a 8,5",IF(AND(AS615&gt;=9,AS615&lt;=11),"9 a 11",IF(AND(AS615&gt;=11.5,AS615&lt;=13.5),"11,5 a 13,5",IF(AND(AS615&gt;=14,AS615&lt;=16),"14 a 16",IF(AND(AS615&gt;=16.5,AS615&lt;=18.5),"16,5 a 18,5",IF(AND(AS615&gt;=19,AS615&lt;=21),"19 a 21","Fuera de rango"))))))))))))))))</f>
        <v>1,5 a 3,5</v>
      </c>
      <c r="AU615" s="11" t="n">
        <f aca="false" t="array" ref="AU615">IF(AT615="","",_xlfn.IFS(AT615="-16 a -14",1,AT615="-13,5 a -11,5",2,AT615="-11 a -9",3,AT615="-8,5 a -6,5",4,AT615="-6 a -4",5,AT615="-3,5 a -1,5",6,AT615="-1 a 1",7,AT615="1,5 a 3,5",8,AT615="4 a 6","NORMA",AT615="6,5 a 8,5",9,AT615="9 a 11",10,AT615="11,5 a 13,5",11,AT615="14 a 16",12,AT615="16,5 a 18,5",13,AT615="19 a 21",14,TRUE(),""))</f>
        <v>8</v>
      </c>
      <c r="AV615" s="9" t="n">
        <v>0</v>
      </c>
      <c r="AW615" s="10" t="str">
        <f aca="false">IF(AV615="","",IF(AND(AV615&gt;=-1,AV615&lt;=-0.5),"-1 a -0,5",IF(AND(AV615&gt;-0.5,AV615&lt;=0),"De -0,5 a 0",IF(AND(AV615&gt;=0.25,AV615&lt;=0.75),"0,25 a 0,75",IF(AND(AV615&gt;=1,AV615&lt;=1.5),"1 a 1,5",IF(AND(AV615&gt;=1.75,AV615&lt;=2.25),"1,75 a 2,25",IF(AND(AV615&gt;=2.5,AV615&lt;=3),"2,5 a 3",IF(AND(AV615&gt;=3.25,AV615&lt;=3.75),"3,25 a 3,75","Fuera de rango"))))))))</f>
        <v>De -0,5 a 0</v>
      </c>
      <c r="AX615" s="10" t="n">
        <f aca="false">IF(AW615="","",IF(OR(AW615="-1 a -0,5",AW615="-1 a -0.5"),1,IF(OR(AW615="De -0,5 a 0",AW615="-0,5 a 0",AW615="De -0.5 a 0"),2,IF(OR(AW615="0,25 a 0,75",AW615="0.25 a 0.75"),"NORMA",IF(OR(AW615="1 a 1,5",AW615="1 a 1.5"),3,IF(OR(AW615="1,75 a 2,25",AW615="1.75 a 2.25"),4,IF(OR(AW615="2,5 a 3",AW615="2.5 a 3"),5,IF(OR(AW615="3,25 a 3,75",AW615="3.25 a 3.75"),6,""))))))))</f>
        <v>2</v>
      </c>
      <c r="AY615" s="9" t="n">
        <v>-1</v>
      </c>
      <c r="AZ615" s="10" t="str">
        <f aca="false">IF(AY615="","",IF(AND(AY615&gt;=-20,AY615&lt;=-9.5),"-20 a -9,5",IF(AND(AY615&gt;=-9,AY615&lt;=-6.5),"-9 a -6,5",IF(AY615=-6,"-6",IF(AND(AY615&gt;=-5.5,AY615&lt;=-3),"-5,5 a -3",IF(AND(AY615&gt;=-2.5,AY615&lt;=0),"-2,5 a 0",IF(AND(AY615&gt;=0.5,AY615&lt;=3),"0,5 a 3",IF(AND(AY615&gt;=3.5,AY615&lt;=6),"3,5 a 6","Fuera de rango"))))))))</f>
        <v>-2,5 a 0</v>
      </c>
      <c r="BA615" s="11" t="n">
        <f aca="false">IF(AZ615="","",IF(AZ615="-20 a -9,5",1,IF(AZ615="-9 a -6,5",2,IF(AZ615="-6","NORMA",IF(AZ615="-5,5 a -3",3,IF(AZ615="-2,5 a 0",4,IF(AZ615="0,5 a 3",5,IF(AZ615="3,5 a 6",6,""))))))))</f>
        <v>4</v>
      </c>
      <c r="BB615" s="9" t="n">
        <v>16</v>
      </c>
      <c r="BC615" s="10" t="str">
        <f aca="false" t="array" ref="BC615">IF(BB615="","",_xlfn.IFS(AND(BB615&gt;=0,BB615&lt;=2),"0 a 2",AND(BB615&gt;=2.5,BB615&lt;=4.5),"2,5 a 4,5",AND(BB615&gt;=5,BB615&lt;=7),"5 a 7",AND(BB615&gt;=7.5,BB615&lt;=9.5),"7,5 a 9,5",AND(BB615&gt;=10,BB615&lt;=12),"10 a 12",AND(BB615&gt;=12.5,BB615&lt;=14.5),"12,5 a 14,5",BB615=15,"15",AND(BB615&gt;=15.5,BB615&lt;=17.5),"15,5 a 17,5",AND(BB615&gt;=18,BB615&lt;=20),"18 a 20",AND(BB615&gt;=20.5,BB615&lt;=22.5),"20,5 a 22,5",AND(BB615&gt;=23,BB615&lt;=25),"23 a 25",TRUE(),"Fuera de rango"))</f>
        <v>15,5 a 17,5</v>
      </c>
      <c r="BD615" s="11" t="n">
        <f aca="false" t="array" ref="BD615">IF(BC615="","",_xlfn.IFS(BC615="0 a 2",1,BC615="2,5 a 4,5",2,BC615="5 a 7",3,BC615="7,5 a 9,5",4,BC615="10 a 12",5,BC615="12,5 a 14,5",6,BC615="15","NORMA",BC615="15,5 a 17,5",7,BC615="18 a 20",8,BC615="20,5 a 22,5",9,BC615="23 a 25",10,TRUE(),"Fuera de rango"))</f>
        <v>7</v>
      </c>
      <c r="BE615" s="9" t="n">
        <v>20</v>
      </c>
      <c r="BF615" s="10" t="str">
        <f aca="false">IF(BE615="","",IF(AND(BE615&gt;=-20,BE615&lt;=-10),"-20 a -10",IF(AND(BE615&gt;=-9.5,BE615&lt;=0.5),"-9,5 a 0,5",IF(AND(BE615&gt;=1,BE615&lt;=11),"1 a 11",IF(AND(BE615&gt;=11.5,BE615&lt;=20.5),"11,5 a 20,5",IF(BE615=21,"21",IF(AND(BE615&gt;=21.5,BE615&lt;=31.5),"21,5 a 31,5",IF(AND(BE615&gt;=32,BE615&lt;=42),"32 a 42","Fuera de rango"))))))))</f>
        <v>11,5 a 20,5</v>
      </c>
      <c r="BG615" s="11" t="n">
        <f aca="false">IF(BF615="","",IF(BF615="-20 a -10",1,IF(BF615="-9,5 a 0,5",2,IF(BF615="1 a 11",3,IF(BF615="11,5 a 20,5",4,IF(BF615="21","NORMA",IF(BF615="21,5 a 31,5",5,IF(BF615="32 a 42",6,""))))))))</f>
        <v>4</v>
      </c>
      <c r="BH615" s="9" t="n">
        <v>12</v>
      </c>
      <c r="BI615" s="10" t="str">
        <f aca="false">IF(BH615="","",IF(AND(BH615&gt;=-20,BH615&lt;=-15),"-20 a -15",IF(AND(BH615&gt;=-14.5,BH615&lt;=-9.5),"-14,5 a -9,5",IF(AND(BH615&gt;=-9,BH615&lt;=-4),"-9 a -4",IF(AND(BH615&gt;=-3.5,BH615&lt;=2.5),"-3,5 a 2,5",IF(AND(BH615&gt;=3,BH615&lt;=8),"3 a 8",IF(AND(BH615&gt;=8.5,BH615&lt;=14.5),"8,5 a 14,5",IF(BH615=15,"15",IF(AND(BH615&gt;=15.5,BH615&lt;=20.5),"15,5 a 20,5",IF(AND(BH615&gt;=21,BH615&lt;=26),"21 a 26","Fuera de rango"))))))))))</f>
        <v>8,5 a 14,5</v>
      </c>
      <c r="BJ615" s="11" t="n">
        <f aca="false">IF(BI615="","",IF(BI615="-20 a -15",1,IF(BI615="-14,5 a -9,5",2,IF(BI615="-9 a -4",3,IF(BI615="-3,5 a 2,5",4,IF(BI615="3 a 8",5,IF(BI615="8,5 a 14,5",6,IF(BI615="15","NORMA",IF(BI615="15,5 a 20,5",7,IF(BI615="21 a 26",8,IF(BI615="26,5 a 31,5",9,"")))))))))))</f>
        <v>6</v>
      </c>
      <c r="BK615" s="9" t="n">
        <v>0</v>
      </c>
      <c r="BL615" s="10" t="str">
        <f aca="false">IF(BK615="","",IF(AND(BK615&gt;=0,BK615&lt;=2),"0 - 2",IF(AND(BK615&gt;=2.5,BK615&lt;=4.5),"2,5 - 4,5",IF(AND(BK615&gt;=5,BK615&lt;=7),"5 - 7",IF(AND(BK615&gt;=7.5,BK615&lt;=9.5),"7,5 - 9,5",IF(AND(BK615&gt;=10,BK615&lt;=12),"10 - 12",IF(AND(BK615&gt;=12.5,BK615&lt;=13.5),"12,5 - 13,5",IF(BK615=14,"14",IF(AND(BK615&gt;=14.5,BK615&lt;=16.5),"14,5 - 16,5",IF(AND(BK615&gt;=17,BK615&lt;=19),"17 - 19",IF(AND(BK615&gt;=19.5,BK615&lt;=21.5),"19,5 - 21,5",IF(AND(BK615&gt;=22,BK615&lt;=24),"22 - 24",IF(AND(BK615&gt;=24.5,BK615&lt;=26.5),"24,5 - 26,5",IF(AND(BK615&gt;=27,BK615&lt;=29),"27 - 29",IF(AND(BK615&gt;=29.5,BK615&lt;=30),"29,5 - 30","Fuera de rango")))))))))))))))</f>
        <v>0 - 2</v>
      </c>
      <c r="BM615" s="11" t="n">
        <f aca="false">IF(BL615="","",IF(BL615="0 - 2",1,IF(BL615="2,5 - 4,5",2,IF(BL615="5 - 7",3,IF(BL615="7,5 - 9,5",4,IF(BL615="10 - 12",5,IF(BL615="12,5 - 13,5",6,IF(BL615="14","NORMA",IF(BL615="14,5 - 16,5",7,IF(BL615="17 - 19",8,IF(BL615="19,5 - 21,5",9,IF(BL615="22 - 24",10,IF(BL615="24,5 - 26,5",11,IF(BL615="27 - 29",12,IF(BL615="29,5 - 30",13,"")))))))))))))))</f>
        <v>1</v>
      </c>
      <c r="BN615" s="9" t="n">
        <v>17</v>
      </c>
      <c r="BO615" s="11" t="str">
        <f aca="false">IF(BN615="","",IF(AND(BN615&gt;=-20,BN615&lt;=-10),"-20 a -10",IF(AND(BN615&gt;=-9.5,BN615&lt;=0.5),"-9,5 a 0,5",IF(AND(BN615&gt;=1,BN615&lt;=11),"1 a 11",IF(AND(BN615&gt;=11.5,BN615&lt;=21.5),"11,5 a 21,5",IF(BN615=22,"22",IF(AND(BN615&gt;=22.5,BN615&lt;=32.5),"22,5 a 32,5",IF(AND(BN615&gt;=33,BN615&lt;=43),"33 a 43","Fuera de rango"))))))))</f>
        <v>11,5 a 21,5</v>
      </c>
      <c r="BP615" s="11" t="n">
        <f aca="false">IF(BO615="","",IF(BO615="-20 a -10",1,IF(BO615="-9,5 a 0,5",2,IF(BO615="1 a 11",3,IF(BO615="11,5 a 21,5",4,IF(BO615="22","NORMA",IF(BO615="22,5 a 32,5",5,IF(BO615="33 a 43",6,""))))))))</f>
        <v>4</v>
      </c>
      <c r="BQ615" s="9" t="n">
        <v>8</v>
      </c>
      <c r="BR615" s="10" t="str">
        <f aca="false">IF(BQ615="","",IF(AND(BQ615&gt;=-20,BQ615&lt;=-15),"-20 a -15",IF(AND(BQ615&gt;=-14.5,BQ615&lt;=-9.5),"-14,5 a -9,5",IF(AND(BQ615&gt;=-9,BQ615&lt;=-4),"-9 a -4",IF(AND(BQ615&gt;=-3.5,BQ615&lt;=2.5),"-3,5 a 2,5",IF(AND(BQ615&gt;=3,BQ615&lt;=8),"3 a 8",IF(AND(BQ615&gt;=8.5,BQ615&lt;=13.5),"8,5 a 13,5",IF(AND(BQ615&gt;=14,BQ615&lt;=17.5),"14 a 17,5",IF(BQ615=18,"18",IF(AND(BQ615&gt;=18.5,BQ615&lt;=23.5),"18,5 a 23,5",IF(AND(BQ615&gt;=24,BQ615&lt;=29),"24 a 29",IF(AND(BQ615&gt;=29.5,BQ615&lt;=34.5),"29,5 a 34,5",IF(AND(BQ615&gt;=35,BQ615&lt;=40),"35 a 40","Fuera de rango")))))))))))))</f>
        <v>3 a 8</v>
      </c>
      <c r="BS615" s="11" t="n">
        <f aca="false">IF(BR615="","",IF(BR615="-20 a -15",1,IF(BR615="-14,5 a -9,5",2,IF(BR615="-9 a -4",3,IF(BR615="-3,5 a 2,5",4,IF(BR615="3 a 8",5,IF(BR615="8,5 a 13,5",6,IF(BR615="14 a 17,5",7,IF(BR615="18","NORMA",IF(BR615="18,5 a 23,5",8,IF(BR615="24 a 29",9,IF(BR615="29,5 a 34,5",10,IF(BR615="35 a 40",11,"")))))))))))))</f>
        <v>5</v>
      </c>
      <c r="BT615" s="9" t="n">
        <v>0</v>
      </c>
      <c r="BU615" s="10" t="str">
        <f aca="false">IF(BT615="","",IF(AND(BT615&gt;=-20,BT615&lt;=-18),"-20 a -18",IF(AND(BT615&gt;=-17.5,BT615&lt;=-15.5),"-17,5 a -15,5",IF(AND(BT615&gt;=-15,BT615&lt;=-13),"-15 a -13",IF(AND(BT615&gt;=-12.5,BT615&lt;=-10.5),"-12,5 a -10,5",IF(AND(BT615&gt;=-10,BT615&lt;=-8),"-10 a -8",IF(AND(BT615&gt;=-7.5,BT615&lt;=-5.5),"-7,5 a -5,5",IF(AND(BT615&gt;=-5,BT615&lt;=-3),"-5 a -3",IF(AND(BT615&gt;=-2.5,BT615&lt;=-0.5),"-2,5 a -0,5",IF(BT615=0,"0",IF(AND(BT615&gt;=0.5,BT615&lt;=2.5),"0,5 a 2,5",IF(AND(BT615&gt;=3,BT615&lt;=5),"3 a 5",IF(AND(BT615&gt;=5.5,BT615&lt;=7.5),"5,5 a 7,5",IF(AND(BT615&gt;=8,BT615&lt;=10),"8 a 10",IF(AND(BT615&gt;=10.5,BT615&lt;=12.5),"10,5 a 12,5",IF(AND(BT615&gt;=13,BT615&lt;=15),"13 a 15",IF(AND(BT615&gt;=15.5,BT615&lt;=17.5),"15,5 a 17,5",IF(AND(BT615&gt;=18,BT615&lt;=20),"18 a 20","Fuera de rango"))))))))))))))))))</f>
        <v>0</v>
      </c>
      <c r="BV615" s="11" t="str">
        <f aca="false">IF(BT615="","",IF(BT615=0,"NORMA",IF(AND(BT615&gt;=-20,BT615&lt;=-18),2,IF(AND(BT615&gt;=-17.5,BT615&lt;=-15.5),2,IF(AND(BT615&gt;=-15,BT615&lt;=-13),3,IF(AND(BT615&gt;=-12.5,BT615&lt;=-10.5),4,IF(AND(BT615&gt;=-10,BT615&lt;=-8),5,IF(AND(BT615&gt;=-7.5,BT615&lt;=-5.5),6,IF(AND(BT615&gt;=-5,BT615&lt;=-3),7,IF(AND(BT615&gt;=-2.5,BT615&lt;=-0.5),8,IF(AND(BT615&gt;=0.5,BT615&lt;=2.5),9,IF(AND(BT615&gt;=3,BT615&lt;=5),10,IF(AND(BT615&gt;=5.5,BT615&lt;=7.5),11,IF(AND(BT615&gt;=8,BT615&lt;=10),12,IF(AND(BT615&gt;=10.5,BT615&lt;=12.5),13,IF(AND(BT615&gt;=13,BT615&lt;=15),14,IF(AND(BT615&gt;=15.5,BT615&lt;=17.5),15,IF(AND(BT615&gt;=18,BT615&lt;=20),16,"Fuera de rango"))))))))))))))))))</f>
        <v>NORMA</v>
      </c>
      <c r="BW615" s="9" t="n">
        <v>-7.75</v>
      </c>
      <c r="BX615" s="10" t="n">
        <f aca="false">18.5- (0.3*H615)</f>
        <v>13.1</v>
      </c>
      <c r="BY615" s="10" t="n">
        <f aca="false">(BW615)-(BX615)</f>
        <v>-20.85</v>
      </c>
      <c r="BZ615" s="10" t="str">
        <f aca="false">IF(BY615="","",IF(BY615&lt;-27.5,"De -30 a -28",IF(BY615&lt;-25,"De -27,5 a -25,5",IF(BY615&lt;-22.5,"De -25 a -23",IF(BY615&lt;-20,"De -22,5 a -20,5",IF(BY615&lt;-17.5,"De -20 a -18",IF(BY615&lt;-15,"De -17,5 a -15,5",IF(BY615&lt;-12.5,"De -15 a -13",IF(BY615&lt;-10,"De -12,5 a -10,5",IF(BY615&lt;-7.5,"De -10 a -8",IF(BY615&lt;-5,"De -7,5 a -5,5",IF(BY615&lt;-2.5,"De -5 a -3",IF(BY615&lt;0,"De -2,5 a -0,5",IF(BY615&lt;2.5,"De 0 a 2",IF(BY615&lt;5,"De 2,5 a 4,5",IF(BY615&lt;7.5,"De 5 a 7",IF(BY615&lt;10,"De 7,5 a 9,5",IF(BY615&lt;12.5,"De 10 a 12",IF(BY615&lt;15,"De 12,5 a 14,5",IF(BY615&lt;17.5,"De 15 a 17",IF(BY615&lt;20,"De 17,5 a 19,5",IF(BY615&lt;22.5,"De 20 a 22",IF(BY615&lt;25,"De 22,5 a 24,5",IF(BY615&lt;27.5,"De 25 a 27","De 27,5 a 30"))))))))))))))))))))))))</f>
        <v>De -22,5 a -20,5</v>
      </c>
      <c r="CA615" s="12" t="n">
        <f aca="false">IF(BY615="","",IF(BY615&lt;=-28,1,IF(BY615&lt;=-25.5,2,IF(BY615&lt;=-23,3,IF(BY615&lt;=-20.5,4,IF(BY615&lt;=-18,5,IF(BY615&lt;=-15.5,6,IF(BY615&lt;=-13,7,IF(BY615&lt;=-10.5,8,IF(BY615&lt;=-8,9,IF(BY615&lt;=-5.5,10,IF(BY615&lt;=-3,11,IF(BY615&lt;=-0.5,12,IF(BY615&lt;=2,13,IF(BY615&lt;=4.5,14,IF(BY615&lt;=7,15,IF(BY615&lt;=9.5,16,IF(BY615&lt;=12,17,IF(BY615&lt;=14.5,18,IF(BY615&lt;=17,19,IF(BY615&lt;=19.5,20,IF(BY615&lt;=22,21,IF(BY615&lt;=24.5,22,IF(BY615&lt;=27,23,IF(BY615&lt;=30,24,"Fuera de rango")))))))))))))))))))))))))</f>
        <v>4</v>
      </c>
      <c r="CB615" s="9" t="n">
        <v>-5.5</v>
      </c>
      <c r="CC615" s="10" t="n">
        <f aca="false">18.5- (0.3*H615)</f>
        <v>13.1</v>
      </c>
      <c r="CD615" s="10" t="n">
        <f aca="false">(CB615)-(CC615)</f>
        <v>-18.6</v>
      </c>
      <c r="CE615" s="10" t="str">
        <f aca="false">IF(CD615="","",IF(CD615&lt;-27.5,"De -30 a -28",IF(CD615&lt;-25,"De -27,5 a -25,5",IF(CD615&lt;-22.5,"De -25 a -23",IF(CD615&lt;-20,"De -22,5 a -20,5",IF(CD615&lt;-17.5,"De -20 a -18",IF(CD615&lt;-15,"De -17,5 a -15,5",IF(CD615&lt;-12.5,"De -15 a -13",IF(CD615&lt;-10,"De -12,5 a -10,5",IF(CD615&lt;-7.5,"De -10 a -8",IF(CD615&lt;-5,"De -7,5 a -5,5",IF(CD615&lt;-2.5,"De -5 a -3",IF(CD615&lt;0,"De -2,5 a -0,5",IF(CD615&lt;=2,"De 0 a 2",IF(CD615&lt;=4.5,"De 2,5 a 4,5",IF(CD615&lt;=7,"De 5 a 7",IF(CD615&lt;=9.5,"De 7,5 a 9,5",IF(CD615&lt;=12,"De 10 a 12",IF(CD615&lt;=14.5,"De 12,5 a 14,5",IF(CD615&lt;=17,"De 15 a 17",IF(CD615&lt;=19.5,"De 17,5 a 19,5",IF(CD615&lt;=22,"De 20 a 22",IF(CD615&lt;=24.5,"De 22,5 a 24,5",IF(CD615&lt;=27,"De 25 a 27","De 27,5 a 30"))))))))))))))))))))))))</f>
        <v>De -20 a -18</v>
      </c>
      <c r="CF615" s="12" t="n">
        <f aca="false">IF(CD615="","",IF(CD615&lt;-27.5,1,IF(CD615&lt;-25,2,IF(CD615&lt;-22.5,3,IF(CD615&lt;-20,4,IF(CD615&lt;-17.5,5,IF(CD615&lt;-15,6,IF(CD615&lt;-12.5,7,IF(CD615&lt;-10,8,IF(CD615&lt;-7.5,9,IF(CD615&lt;-5,10,IF(CD615&lt;-2.5,11,IF(CD615&lt;0,12,IF(CD615&lt;2.5,13,IF(CD615&lt;5,14,IF(CD615&lt;7.5,15,IF(CD615&lt;10,16,IF(CD615&lt;12.5,17,IF(CD615&lt;15,18,IF(CD615&lt;17.5,19,IF(CD615&lt;20,20,IF(CD615&lt;22.5,21,IF(CD615&lt;25,22,IF(CD615&lt;27.5,23,24))))))))))))))))))))))))</f>
        <v>5</v>
      </c>
      <c r="CG615" s="9" t="n">
        <v>-3.5</v>
      </c>
      <c r="CH615" s="10" t="str">
        <f aca="false">IF(CG615="","",IF(AND(CG615&gt;=-10,CG615&lt;=-9.5),"-10 a -9,5",IF(AND(CG615&gt;-9.5,CG615&lt;=-8.5),"-9 a -8,5",IF(AND(CG615&gt;-8.5,CG615&lt;=-7.5),"-8 a -7,5",IF(AND(CG615&gt;-7.5,CG615&lt;=-6.5),"-7 a -6,5",IF(AND(CG615&gt;-6.5,CG615&lt;=-5.5),"-6 a -5,5",IF(AND(CG615&gt;-5.5,CG615&lt;=-4.5),"-5 a -4,5",IF(AND(CG615&gt;-4.5,CG615&lt;=-3.5),"-4 a -3,5",IF(AND(CG615&gt;-3.5,CG615&lt;=-2.5),"-3 a -2,5",IF(CG615=-2.25,"-2,25",IF(AND(CG615&gt;-2.5,CG615&lt;=-1.5),"-2 a -1,5",IF(AND(CG615&gt;-1.5,CG615&lt;=-0.5),"-1 a -0,5",IF(AND(CG615&gt;-0.5,CG615&lt;=0.5),"0 a 0,5",IF(AND(CG615&gt;0.5,CG615&lt;=1.5),"1 a 1,5",IF(AND(CG615&gt;1.5,CG615&lt;=2.5),"2 a 2,5",IF(AND(CG615&gt;2.5,CG615&lt;=3.5),"3 a 3,5",IF(AND(CG615&gt;3.5,CG615&lt;=4.5),"4 a 4,5",IF(AND(CG615&gt;4.5,CG615&lt;=5.5),"5 a 5,5",IF(AND(CG615&gt;5.5,CG615&lt;=6.5),"6 a 6,5",IF(AND(CG615&gt;6.5,CG615&lt;=7.5),"7 a 7,5",IF(AND(CG615&gt;7.5,CG615&lt;=8.5),"8 a 8,5",IF(AND(CG615&gt;8.5,CG615&lt;=9.5),"9 a 9,5",IF(CG615&gt;=10,"10","Fuera de rango")))))))))))))))))))))))</f>
        <v>-4 a -3,5</v>
      </c>
      <c r="CI615" s="11" t="n">
        <f aca="false">IF(CG615="","",IF(CG615=-2.25,"NORMA",IF(CG615&lt;=-9.5,1,IF(CG615&lt;=-8.5,2,IF(CG615&lt;=-7.5,3,IF(CG615&lt;=-6.5,4,IF(CG615&lt;=-5.5,5,IF(CG615&lt;=-4.5,6,IF(CG615&lt;=-3.5,7,IF(CG615&lt;=-2.5,8,IF(CG615&lt;=-1.5,9,IF(CG615&lt;=-0.5,10,IF(CG615&lt;=0.5,11,IF(CG615&lt;=1.5,12,IF(CG615&lt;=2.5,13,IF(CG615&lt;=3.5,14,IF(CG615&lt;=4.5,15,IF(CG615&lt;=5.5,16,IF(CG615&lt;=6.5,17,IF(CG615&lt;=7.5,18,IF(CG615&lt;=8.5,19,IF(CG615&lt;=9.5,20,IF(CG615=10,21,"Fuera de rango")))))))))))))))))))))))</f>
        <v>7</v>
      </c>
      <c r="CJ615" s="9" t="n">
        <v>1.25</v>
      </c>
      <c r="CK615" s="10" t="str">
        <f aca="false">IF(CJ615="","",IF(AND(CJ615&gt;=-6,CJ615&lt;=-5.5),"-6 a -5,5",IF(AND(CJ615&gt;-5.5,CJ615&lt;=-4.5),"-5 a -4,5",IF(AND(CJ615&gt;-4.5,CJ615&lt;=-3.5),"-4 a -3,5",IF(AND(CJ615&gt;-3.5,CJ615&lt;=-2.5),"-3 a -2,5",IF(AND(CJ615&gt;-2.5,CJ615&lt;=-1.5),"-2 a -1,5",IF(AND(CJ615&gt;-1.5,CJ615&lt;=-0.5),"-1 a -0,5",IF(AND(CJ615&gt;-0.5,CJ615&lt;=0.5),"0 a 0,5",IF(AND(CJ615&gt;0.5,CJ615&lt;=1.5),"1 a 1,5",IF(AND(CJ615&gt;1.5,CJ615&lt;2.5),"2",IF(AND(CJ615&gt;=2.5,CJ615&lt;=3),"2,5 a 3",IF(AND(CJ615&gt;3,CJ615&lt;=4),"3,5 a 4",IF(AND(CJ615&gt;4,CJ615&lt;=5),"4,5 a 5",IF(AND(CJ615&gt;5,CJ615&lt;=6),"5,5 a 6",IF(AND(CJ615&gt;6,CJ615&lt;=7),"6,5 a 7",IF(AND(CJ615&gt;7,CJ615&lt;=8),"7,5 a 8",IF(AND(CJ615&gt;8,CJ615&lt;=9.5),"8,5 a 9,5",IF(CJ615=10,"10","Fuera de rango"))))))))))))))))))</f>
        <v>1 a 1,5</v>
      </c>
      <c r="CL615" s="11" t="n">
        <f aca="false">IF(CK615="","",IF(OR(CK615="-6 a -5,5",CK615="-6 - -5,5"),1,IF(OR(CK615="-5 a -4,5",CK615="-5 - -4,5"),2,IF(OR(CK615="-4 a -3,5",CK615="-4 - -3,5"),3,IF(OR(CK615="-3 a -2,5",CK615="-3 - -2,5"),4,IF(OR(CK615="-2 a -1,5",CK615="-2 - -1,5"),5,IF(OR(CK615="-1 a -0,5",CK615="-1 - -0,5"),6,IF(OR(CK615="0 a 0,5",CK615="0 - 0,5"),7,IF(OR(CK615="1 a 1,5",CK615="1 - 1,5"),8,IF(CK615="2","NORMA",IF(OR(CK615="2,5 a 3",CK615="2,5 - 3"),9,IF(OR(CK615="3,5 a 4",CK615="3,5 - 4"),10,IF(OR(CK615="4,5 a 5",CK615="4,5 - 5"),11,IF(OR(CK615="5,5 a 6",CK615="5,5 - 6"),12,IF(OR(CK615="6,5 a 7",CK615="6,5 - 7"),13,IF(OR(CK615="7,5 a 8",CK615="7,5 - 8"),14,IF(OR(CK615="8,5 a 9",CK615="8,5 - 9,5",CK615="9 a 9,5"),15,IF(CK615="10",15,IF(OR(CK615="0,5 a 1",CK615="0,5 - 1"),7,"Fuera de rango")))))))))))))))))))</f>
        <v>8</v>
      </c>
      <c r="CO615" s="10" t="str">
        <f aca="false">IF(CM615&gt;0,"EME"," ")</f>
        <v> </v>
      </c>
      <c r="CQ615" s="10" t="str">
        <f aca="false">IF(CP615&gt;0,"0", " ")</f>
        <v> </v>
      </c>
      <c r="CR615" s="10" t="str">
        <f aca="false">IF(CP615&gt;0,"EME"," ")</f>
        <v> </v>
      </c>
      <c r="CS615" s="9" t="n">
        <v>0</v>
      </c>
      <c r="CV615" s="9" t="n">
        <v>0</v>
      </c>
      <c r="CY615" s="9" t="n">
        <v>-0.25</v>
      </c>
      <c r="DB615" s="9" t="n">
        <v>-0.5</v>
      </c>
      <c r="DC615" s="11" t="str">
        <f aca="false">IF(DB615&lt;0,"2"," ")</f>
        <v>2</v>
      </c>
      <c r="DD615" s="11" t="str">
        <f aca="false">IF(DB615&lt;0,"MIO"," ")</f>
        <v>MIO</v>
      </c>
      <c r="DE615" s="9" t="n">
        <v>0</v>
      </c>
      <c r="DF615" s="10" t="str">
        <f aca="false">IF(DE615&lt;0,"3"," ")</f>
        <v> </v>
      </c>
      <c r="DG615" s="10" t="str">
        <f aca="false">IF(DE615&lt;0,"AST"," ")</f>
        <v> </v>
      </c>
      <c r="DH615" s="9" t="n">
        <v>0</v>
      </c>
      <c r="DI615" s="10" t="str">
        <f aca="false">IF(DH615&lt;0,"3"," ")</f>
        <v> </v>
      </c>
      <c r="DJ615" s="10" t="str">
        <f aca="false">IF(DH615&lt;0,"AST"," ")</f>
        <v> </v>
      </c>
      <c r="DK615" s="9" t="n">
        <v>0</v>
      </c>
      <c r="DL615" s="10" t="str">
        <f aca="false">IF(DK615&gt;0,"4"," ")</f>
        <v> </v>
      </c>
      <c r="DM615" s="10" t="str">
        <f aca="false">IF(DK615&gt;0,"PRE"," ")</f>
        <v> </v>
      </c>
      <c r="DN615" s="9" t="n">
        <v>0</v>
      </c>
      <c r="DO615" s="10" t="str">
        <f aca="false">IF(DN615&gt;0,"4"," ")</f>
        <v> </v>
      </c>
      <c r="DP615" s="10" t="str">
        <f aca="false">IF(DN615&gt;0,"PRE"," ")</f>
        <v> </v>
      </c>
      <c r="DS615" s="12" t="str">
        <f aca="false">CONCATENATE(CO615,CU615,DA615,DG615,DM615)</f>
        <v>   </v>
      </c>
      <c r="DT615" s="10" t="e">
        <f aca="false" t="array" ref="DT615">_xlfn.IFS(DS615="EME    ","0", DS615=" HIP   ","1", DS615="  MIO  ","2", DS615="   AST ","3", DS615="    PRE","4", DS615="EME   PRE","5", DS615=" HIP  PRE","6", DS615=" HIP AST ","7", DS615="  MIO PRE","8", DS615="  MIOAST ","9", DS615="   ASTPRE","10",DS615=" HIP ASTPRE","11", DS615="  MIOASTPRE","12", DS615="     ","0")</f>
        <v>#N/A</v>
      </c>
      <c r="DV615" s="1" t="e">
        <f aca="false" t="array" ref="DV615">_xlfn.IFS(DU615="SI","2", DU615="NO","1")</f>
        <v>#N/A</v>
      </c>
      <c r="DX615" s="11" t="str">
        <f aca="false">IF(DW615=0,"1","2")</f>
        <v>1</v>
      </c>
      <c r="DY615" s="11" t="str">
        <f aca="false" t="array" ref="DY615">_xlfn.IFS(DW615=0,"0", DW615=0.25, "1", DW615=0.5,"2", DW615=0.75,"3", DW615=1,"4",DW615=1.25,"5", DW615=1.5,"6", DW615=1.75,"7", DW615=2,"8")</f>
        <v>0</v>
      </c>
      <c r="EA615" s="11" t="str">
        <f aca="false">IF(DZ615=0,"1","2")</f>
        <v>1</v>
      </c>
      <c r="EB615" s="11" t="str">
        <f aca="false" t="array" ref="EB615">_xlfn.IFS(DZ615=0,"0", DZ615=0.25, "1", DZ615=0.5,"2", DZ615=0.75,"3", DZ615=1,"4",DZ615=1.25,"5", DZ615=1.5,"6", DZ615=1.75,"7", DZ615=2,"8")</f>
        <v>0</v>
      </c>
      <c r="ED615" s="10" t="str">
        <f aca="false">IF(EC615=0,"1","2")</f>
        <v>1</v>
      </c>
      <c r="EE615" s="11" t="str">
        <f aca="false" t="array" ref="EE615">_xlfn.IFS(EC615=0,"0", EC615=-0.25, "1", EC615=-0.5,"2", EC615=-0.75,"3", EC615=-1,"4",EC615=-1.25,"5", EC615=-1.5,"6", EC615=-1.75,"7", EC615=-2,"8", EC615=-2.25,"9",EC615=-2.5,"10", EC615=-2.75,"11", EC615=-3,"12", EC615=-3.25,"13", EC615=-3.5,"14", EC615=-3.75,"15",EC615=-4,"16")</f>
        <v>0</v>
      </c>
      <c r="EG615" s="10" t="str">
        <f aca="false">IF(EF615=0,"1","2")</f>
        <v>1</v>
      </c>
      <c r="EH615" s="11" t="str">
        <f aca="false" t="array" ref="EH615">_xlfn.IFS(EF615=0,"0", EF615=-0.25, "1", EF615=-0.5,"2", EF615=-0.75,"3", EF615=-1,"4",EF615=-1.25,"5", EF615=-1.5,"6", EF615=-1.75,"7", EF615=-2,"8", EF615=-2.25,"9",EF615=-2.5,"10", EF615=-2.75,"11", EF615=-3,"12", EF615=-3.25,"13", EF615=-3.5,"14", EF615=-3.75,"15",EF615=-4,"16")</f>
        <v>0</v>
      </c>
      <c r="EJ615" s="11" t="str">
        <f aca="false">IF(EI615=0,"1","2")</f>
        <v>1</v>
      </c>
      <c r="EK615" s="11" t="str">
        <f aca="false" t="array" ref="EK615">_xlfn.IFS(EI615=0,"0", EI615=-0.25, "1", EI615=-0.5,"2", EI615=-0.75,"3", EI615=-1,"4",EI615=-1.25,"5", EI615=-1.5,"6", EI615=-1.75,"7", EI615=-2,"8", EI615=-2.25,"9", EI615=-2.25,"9",EI615=-2.5,"10", EI615=-2.75,"11", EI615=-3,"12", EI615=-3.25,"13", EI615=-3.5,"14", EI615=-3.75,"15",EI615=-4,"16", EI615=0.25, "17", EI615=0.5, "18")</f>
        <v>0</v>
      </c>
      <c r="EM615" s="11" t="str">
        <f aca="false">IF(EL615=0,"1","2")</f>
        <v>1</v>
      </c>
      <c r="EN615" s="11" t="str">
        <f aca="false" t="array" ref="EN615">_xlfn.IFS(EL615=0.25,"17",EL615=0.5,"18", EL615=0,"0", EL615=-0.25, "1", EL615=-0.5,"2", EL615=-0.75,"3", EL615=-1,"4",EL615=-1.25,"5", EL615=-1.5,"6", EL615=-1.75,"7", EL615=-2,"8",EL615= -2.25,"9",EL615=-2.5,"10",EL615= -2.75,"11",EL615= -3,"12",EL615= -3.25,"13",EL615= -3.5,"14",EL615= -3.75,"15",EL615=-4,"16")</f>
        <v>0</v>
      </c>
      <c r="EP615" s="11" t="str">
        <f aca="false">IF(EO615=0,"1","2")</f>
        <v>1</v>
      </c>
      <c r="EQ615" s="11" t="str">
        <f aca="false" t="array" ref="EQ615">_xlfn.IFS(EO615=0,"0", EO615=0.25, "1", EO615=0.5,"2", EO615=0.75,"3", EO615=1,"4",EO615=1.25,"5", EO615=1.5,"6", EO615=1.75,"7", EO615=2,"8", EO615=2.25,"9", EO615=2.25,"9",EO615=2.5,"10", EO615=2.75,"11", EO615=3,"12", EO615=3.25,"13", EO615=3.5,"14", EO615=3.75,"15",EO615=4,"16", EO615=-0.25, "17", bq=-0.5, "18")</f>
        <v>0</v>
      </c>
      <c r="ES615" s="11" t="str">
        <f aca="false">IF(ER615=0,"1","2")</f>
        <v>1</v>
      </c>
      <c r="ET615" s="11" t="str">
        <f aca="false" t="array" ref="ET615">_xlfn.IFS(ER615=0,"0", ER615=0.25, "1", ER615=0.5,"2", ER615=0.75,"3", ER615=1,"4",ER615=1.25,"5", ER615=1.5,"6", ER615=1.75,"7", ER615=2,"8", ER615=2.25,"9", ER615=2.25,"9",ER615=2.5,"10", ER615=2.75,"11", ER615=3,"12", ER615=3.25,"13", ER615=3.5,"14", ER615=3.75,"15",ER615=4,"16", ER615=-0.25, "17", bq=-0.5, "18")</f>
        <v>0</v>
      </c>
      <c r="EV615" s="14" t="e">
        <f aca="false">VLOOKUP(EU615,LEYENDA!$G$2:$H$8,2,TRUE())</f>
        <v>#N/A</v>
      </c>
      <c r="EW615" s="14" t="e">
        <f aca="false" t="array" ref="EW615">_xlfn.IFS(EV615="0-5","1", EV615="6-12","2", EV615="13-18","3", EV615="19-24","4", EV615="25-36","5", EV615="37-48","6", EV615="49-60","7")</f>
        <v>#N/A</v>
      </c>
    </row>
    <row r="616" customFormat="false" ht="13.5" hidden="false" customHeight="false" outlineLevel="0" collapsed="false">
      <c r="A616" s="1" t="n">
        <v>243</v>
      </c>
      <c r="B616" s="2" t="n">
        <v>1</v>
      </c>
      <c r="C616" s="33" t="n">
        <v>41993</v>
      </c>
      <c r="E616" s="5" t="str">
        <f aca="false">VLOOKUP(A616,'286'!$A$3:$J$6279,10,FALSE())</f>
        <v>MORALES GONZÁLEZ, BEATRÍZ</v>
      </c>
      <c r="F616" s="4" t="str">
        <f aca="false">VLOOKUP(A616,'286'!$A$3:$I$1768,3,FALSE())</f>
        <v>MOGONBE</v>
      </c>
      <c r="G616" s="6" t="n">
        <f aca="false">VLOOKUP(A616,'286'!$A$3:$I$1768,4,FALSE())</f>
        <v>37392</v>
      </c>
      <c r="H616" s="7" t="n">
        <f aca="false">YEAR(C616)-YEAR(G616)</f>
        <v>12</v>
      </c>
      <c r="I616" s="1" t="str">
        <f aca="false">VLOOKUP(H616,LEYENDA!$C$2:$D$6,2,TRUE())</f>
        <v>0-12</v>
      </c>
      <c r="J616" s="5" t="str">
        <f aca="false">VLOOKUP(A616,'286'!$A$3:$I$1768,7,FALSE())</f>
        <v>M</v>
      </c>
      <c r="K616" s="8" t="n">
        <f aca="false">VLOOKUP(A616,'286'!$A$3:$I$1768,2,FALSE())</f>
        <v>0</v>
      </c>
      <c r="L616" s="4" t="str">
        <f aca="false">VLOOKUP(A616,'286'!$A$3:$I$1768,8,FALSE())</f>
        <v>D</v>
      </c>
      <c r="M616" s="4" t="str">
        <f aca="false">VLOOKUP(A616,'286'!$A$3:$I$1768,9,FALSE())</f>
        <v>I</v>
      </c>
      <c r="N616" s="8" t="str">
        <f aca="false">IF(R616=O616, "MISMA","CONTRARIA")</f>
        <v>CONTRARIA</v>
      </c>
      <c r="O616" s="8" t="str">
        <f aca="false" t="array" ref="O616">_xlfn.IFS(L616="D","1", L616="I","2")</f>
        <v>1</v>
      </c>
      <c r="P616" s="8" t="e">
        <f aca="false" t="array" ref="P616">_xlfn.IFS(K616="OD","1", K616="OI","2")</f>
        <v>#N/A</v>
      </c>
      <c r="Q616" s="1" t="str">
        <f aca="false" t="array" ref="Q616">_xlfn.IFS(J616="M","1", J616="H","2")</f>
        <v>1</v>
      </c>
      <c r="R616" s="8" t="str">
        <f aca="false" t="array" ref="R616">_xlfn.IFS(M616="D","1", M616="I","2")</f>
        <v>2</v>
      </c>
      <c r="S616" s="1" t="str">
        <f aca="false" t="array" ref="S616">_xlfn.IFS(N616="CONTRARIA", "1",N616= "MISMA","2")</f>
        <v>1</v>
      </c>
      <c r="T616" s="1" t="str">
        <f aca="false" t="array" ref="T616">_xlfn.IFS(I616="0-12","1", I616="13-24","2", I616="25-40","3", I616="41-60","4", I616="61-100","5")</f>
        <v>1</v>
      </c>
      <c r="U616" s="9" t="n">
        <v>3</v>
      </c>
      <c r="V616" s="10" t="str">
        <f aca="false">IF(U616="","",IF(AND(U616&gt;=-9,U616&lt;=-6.5),"-9 a -6,5",IF(AND(U616&gt;=-6,U616&lt;=-3.5),"-6 a -3,5",IF(AND(U616&gt;=-3,U616&lt;=-1),"-3 a -1",IF(U616=-0.5,"-0,5",IF(AND(U616&gt;=0,U616&lt;=2.5),"0 a 2,5",IF(AND(U616&gt;=3,U616&lt;=5.5),"3 a 5,5",IF(AND(U616&gt;=6,U616&lt;=8.5),"6 a 8,5",IF(AND(U616&gt;=9,U616&lt;=20),"9 a 20","Fuera de rango")))))))))</f>
        <v>3 a 5,5</v>
      </c>
      <c r="W616" s="11" t="n">
        <f aca="false">IF(V616="","",IF(V616="-9 a -6,5",2,IF(V616="-6 a -3,5",3,IF(V616="-3 a -1",4,IF(V616="-0,5","NORMA",IF(V616="0 a 2,5",5,IF(V616="3 a 5,5",6,IF(V616="6 a 8,5",7,IF(V616="9 a 20",8,"Fuera de rango")))))))))</f>
        <v>6</v>
      </c>
      <c r="X616" s="9" t="n">
        <v>14</v>
      </c>
      <c r="Y616" s="11" t="str">
        <f aca="false">IF(X616="","",IF(AND(X616&gt;=0,X616&lt;=4),"0 a 4",IF(AND(X616&gt;=4.5,X616&lt;=8.5),"4,5 a 8,5",IF(X616=9,"9",IF(AND(X616&gt;=9.5,X616&lt;=13),"9,5 a 13",IF(AND(X616&gt;=13.5,X616&lt;=20),"13,5 a 20",IF(AND(X616&gt;=20.5,X616&lt;=35),"20,5 a 35","Fuera de rango")))))))</f>
        <v>13,5 a 20</v>
      </c>
      <c r="Z616" s="11" t="n">
        <f aca="false">IF(Y616="","",IF(Y616="0 a 4",1,IF(Y616="4,5 a 8,5",2,IF(Y616="9","NORMA",IF(Y616="9,5 a 13",3,IF(Y616="13,5 a 20",4,IF(Y616="20,5 a 35",5,"Fuera de rango")))))))</f>
        <v>4</v>
      </c>
      <c r="AA616" s="9" t="n">
        <v>22</v>
      </c>
      <c r="AB616" s="10" t="str">
        <f aca="false">IF(AA616="","",IF(AND(AA616&gt;=0,AA616&lt;=9),"0 a 9",IF(AND(AA616&gt;=9.5,AA616&lt;=18.5),"9,5 a 18,5",IF(AA616=19,"19",IF(AND(AA616&gt;=19.5,AA616&lt;=28),"19,5 a 28",IF(AND(AA616&gt;=28.5,AA616&lt;=40),"28,5 a 40","Fuera de rango"))))))</f>
        <v>19,5 a 28</v>
      </c>
      <c r="AC616" s="11" t="n">
        <f aca="false" t="array" ref="AC616">_xlfn.IFS(AB616="","",AB616="0 a 9",1,AB616="9,5 a 18,5",2,AB616="19","NORMA",AB616="19,5 a 28",3,AB616="28,5 a 40",4,TRUE(),"Fuera de rango")</f>
        <v>3</v>
      </c>
      <c r="AD616" s="9" t="n">
        <v>14</v>
      </c>
      <c r="AE616" s="10" t="str">
        <f aca="false">IF(AD616="","",IF(AND(AD616&gt;=-10,AD616&lt;=0),"De -10 a 0",IF(AND(AD616&gt;=0.5,AD616&lt;=9.5),"0,5 a 9,5",IF(AD616=10,"10",IF(AND(AD616&gt;=10.5,AD616&lt;=20),"10,5 a 20",IF(AND(AD616&gt;=20.5,AD616&lt;=40),"20,5 a 40","Fuera de rango"))))))</f>
        <v>10,5 a 20</v>
      </c>
      <c r="AF616" s="12" t="n">
        <f aca="false">IF(AD616="","",IF(AND(AD616&gt;=-10,AD616&lt;=0),1,IF(AND(AD616&gt;=0.5,AD616&lt;=9.5),2,IF(AD616=10,"NORMA",IF(AND(AD616&gt;=10.5,AD616&lt;=20),3,IF(AND(AD616&gt;=20.5,AD616&lt;=40),4,""))))))</f>
        <v>3</v>
      </c>
      <c r="AG616" s="9" t="n">
        <v>6</v>
      </c>
      <c r="AH616" s="10" t="str">
        <f aca="false">IF(AG616="","",IF(AND(AG616&gt;=0,AG616&lt;=4),"0 a 4",IF(AND(AG616&gt;=4.5,AG616&lt;=8.5),"4,5 a 8,5",IF(AG616=9,"9",IF(AND(AG616&gt;=9.5,AG616&lt;=13),"9,5 a 13",IF(AND(AG616&gt;=13.5,AG616&lt;=25),"13,5 a 25","Fuera de rango"))))))</f>
        <v>4,5 a 8,5</v>
      </c>
      <c r="AI616" s="10" t="n">
        <f aca="false">IF(AH616="","",IF(AH616="0 a 4",1,IF(AH616="4,5 a 8,5",2,IF(AH616="9","NORMA",IF(AH616="9,5 a 13",3,IF(AH616="13,5 a 25",4,""))))))</f>
        <v>2</v>
      </c>
      <c r="AJ616" s="9" t="n">
        <v>2</v>
      </c>
      <c r="AK616" s="10" t="str">
        <f aca="false">IF(AJ616="","",IF(AND(AJ616&gt;=-15,AJ616&lt;=-10.5),"-15 a -10,5",IF(AND(AJ616&gt;=-10,AJ616&lt;=-4),"-10 a -4",IF(AND(AJ616&gt;=-4.5,AJ616&lt;=0),"-4,5 a 0",IF(AND(AJ616&gt;=0.5,AJ616&lt;=4.5),"0,5 a 4,5",IF(AJ616=5,"5",IF(AND(AJ616&gt;=5.5,AJ616&lt;=10),"5,5 a 10",IF(AND(AJ616&gt;=10.5,AJ616&lt;=20),"10,5 a 20","Fuera de rango"))))))))</f>
        <v>0,5 a 4,5</v>
      </c>
      <c r="AL616" s="11" t="n">
        <f aca="false">IF(AK616="","",IF(AK616="-15 a -10,5",1,IF(AK616="-10 a -4",2,IF(AK616="-4,5 a 0",3,IF(AK616="0,5 a 4,5",4,IF(AK616="5","NORMA",IF(AK616="5,5 a 10",5,IF(AK616="10,5 a 20",6,"Error"))))))))</f>
        <v>4</v>
      </c>
      <c r="AM616" s="9" t="n">
        <v>0</v>
      </c>
      <c r="AN616" s="10" t="str">
        <f aca="false">IF(AM616="","",IF(AND(AM616&gt;=-7.5,AM616&lt;=-5.5),"-7,5 a -5,5",IF(AND(AM616&gt;=-5,AM616&lt;=-3),"-5 a -3",IF(AND(AM616&gt;=-2.5,AM616&lt;=-0.5),"-2,5 a -0,5",IF(AM616=0,"0,00",IF(AND(AM616&gt;=0.5,AM616&lt;=2.5),"0,5 a 2,5",IF(AND(AM616&gt;=3,AM616&lt;=5),"3 a 5",IF(AND(AM616&gt;=5.5,AM616&lt;=7.5),"5,5 a 7,5",IF(AND(AM616&gt;=8,AM616&lt;=10),"8 a 10","Fuera de rango")))))))))</f>
        <v>0,00</v>
      </c>
      <c r="AO616" s="11" t="str">
        <f aca="false">IF(AN616="","",IF(AN616="-7,5 a -5,5",1,IF(AN616="-5 a -3",2,IF(AN616="-2,5 a -0,5",3,IF(AN616="0,00","NORMA",IF(AN616="0,5 a 2,5",4,IF(AN616="3 a 5",5,IF(AN616="5,5 a 7,5",6,IF(AN616="8 a 10",7,"Error")))))))))</f>
        <v>NORMA</v>
      </c>
      <c r="AP616" s="9" t="n">
        <v>5</v>
      </c>
      <c r="AQ616" s="10" t="str">
        <f aca="false">IF(AP616="","",IF(AND(AP616&gt;=-20,AP616&lt;=-9.5),"-20 a -9,5",IF(AND(AP616&gt;=-9,AP616&lt;=-6.5),"-9 a -6,5",IF(AP616=-6,"-6",IF(AND(AP616&gt;=-5.5,AP616&lt;=-3),"-5,5 a -3",IF(AND(AP616&gt;=-2.5,AP616&lt;=0),"-2,5 a 0",IF(AND(AP616&gt;=0.5,AP616&lt;=3),"0,5 a 3",IF(AND(AP616&gt;=3.5,AP616&lt;=6),"3,5 a 6",IF(AND(AP616&gt;=6.5,AP616&lt;=9),"6,5 a 9",IF(AND(AP616&gt;=9.5,AP616&lt;=20),"9,5 a 20","Fuera de rango"))))))))))</f>
        <v>3,5 a 6</v>
      </c>
      <c r="AR616" s="11" t="n">
        <f aca="false">IF(AQ616="","",IF(AQ616="-20 a -9,5",1,IF(AQ616="-9 a -6,5",2,IF(AQ616="-6","NORMA",IF(AQ616="-5,5 a -3",3,IF(AQ616="-2,5 a 0",4,IF(AQ616="0,5 a 3",5,IF(AQ616="3,5 a 6",6,IF(AQ616="6,5 a 9",7,IF(AQ616="9,5 a 20",8,""))))))))))</f>
        <v>6</v>
      </c>
      <c r="AS616" s="9" t="n">
        <v>5</v>
      </c>
      <c r="AT616" s="10" t="str">
        <f aca="false">IF(AS616="","",IF(AND(AS616&gt;=-16,AS616&lt;=-14),"-16 a -14",IF(AND(AS616&gt;=-13.5,AS616&lt;=-11.5),"-13,5 a -11,5",IF(AND(AS616&gt;=-11,AS616&lt;=-9),"-11 a -9",IF(AND(AS616&gt;=-8.5,AS616&lt;=-6.5),"-8,5 a -6,5",IF(AND(AS616&gt;=-6,AS616&lt;=-4),"-6 a -4",IF(AND(AS616&gt;=-3.5,AS616&lt;=-1.5),"-3,5 a -1,5",IF(AND(AS616&gt;=-1,AS616&lt;=1),"-1 a 1",IF(AND(AS616&gt;=1.5,AS616&lt;=3.5),"1,5 a 3,5",IF(AND(AS616&gt;=4,AS616&lt;=6),"4 a 6",IF(AND(AS616&gt;=6.5,AS616&lt;=8.5),"6,5 a 8,5",IF(AND(AS616&gt;=9,AS616&lt;=11),"9 a 11",IF(AND(AS616&gt;=11.5,AS616&lt;=13.5),"11,5 a 13,5",IF(AND(AS616&gt;=14,AS616&lt;=16),"14 a 16",IF(AND(AS616&gt;=16.5,AS616&lt;=18.5),"16,5 a 18,5",IF(AND(AS616&gt;=19,AS616&lt;=21),"19 a 21","Fuera de rango"))))))))))))))))</f>
        <v>4 a 6</v>
      </c>
      <c r="AU616" s="11" t="str">
        <f aca="false" t="array" ref="AU616">IF(AT616="","",_xlfn.IFS(AT616="-16 a -14",1,AT616="-13,5 a -11,5",2,AT616="-11 a -9",3,AT616="-8,5 a -6,5",4,AT616="-6 a -4",5,AT616="-3,5 a -1,5",6,AT616="-1 a 1",7,AT616="1,5 a 3,5",8,AT616="4 a 6","NORMA",AT616="6,5 a 8,5",9,AT616="9 a 11",10,AT616="11,5 a 13,5",11,AT616="14 a 16",12,AT616="16,5 a 18,5",13,AT616="19 a 21",14,TRUE(),""))</f>
        <v>NORMA</v>
      </c>
      <c r="AV616" s="9" t="n">
        <v>0.75</v>
      </c>
      <c r="AW616" s="10" t="str">
        <f aca="false">IF(AV616="","",IF(AND(AV616&gt;=-1,AV616&lt;=-0.5),"-1 a -0,5",IF(AND(AV616&gt;-0.5,AV616&lt;=0),"De -0,5 a 0",IF(AND(AV616&gt;=0.25,AV616&lt;=0.75),"0,25 a 0,75",IF(AND(AV616&gt;=1,AV616&lt;=1.5),"1 a 1,5",IF(AND(AV616&gt;=1.75,AV616&lt;=2.25),"1,75 a 2,25",IF(AND(AV616&gt;=2.5,AV616&lt;=3),"2,5 a 3",IF(AND(AV616&gt;=3.25,AV616&lt;=3.75),"3,25 a 3,75","Fuera de rango"))))))))</f>
        <v>0,25 a 0,75</v>
      </c>
      <c r="AX616" s="10" t="str">
        <f aca="false">IF(AW616="","",IF(OR(AW616="-1 a -0,5",AW616="-1 a -0.5"),1,IF(OR(AW616="De -0,5 a 0",AW616="-0,5 a 0",AW616="De -0.5 a 0"),2,IF(OR(AW616="0,25 a 0,75",AW616="0.25 a 0.75"),"NORMA",IF(OR(AW616="1 a 1,5",AW616="1 a 1.5"),3,IF(OR(AW616="1,75 a 2,25",AW616="1.75 a 2.25"),4,IF(OR(AW616="2,5 a 3",AW616="2.5 a 3"),5,IF(OR(AW616="3,25 a 3,75",AW616="3.25 a 3.75"),6,""))))))))</f>
        <v>NORMA</v>
      </c>
      <c r="AY616" s="9" t="n">
        <v>2</v>
      </c>
      <c r="AZ616" s="10" t="str">
        <f aca="false">IF(AY616="","",IF(AND(AY616&gt;=-20,AY616&lt;=-9.5),"-20 a -9,5",IF(AND(AY616&gt;=-9,AY616&lt;=-6.5),"-9 a -6,5",IF(AY616=-6,"-6",IF(AND(AY616&gt;=-5.5,AY616&lt;=-3),"-5,5 a -3",IF(AND(AY616&gt;=-2.5,AY616&lt;=0),"-2,5 a 0",IF(AND(AY616&gt;=0.5,AY616&lt;=3),"0,5 a 3",IF(AND(AY616&gt;=3.5,AY616&lt;=6),"3,5 a 6","Fuera de rango"))))))))</f>
        <v>0,5 a 3</v>
      </c>
      <c r="BA616" s="11" t="n">
        <f aca="false">IF(AZ616="","",IF(AZ616="-20 a -9,5",1,IF(AZ616="-9 a -6,5",2,IF(AZ616="-6","NORMA",IF(AZ616="-5,5 a -3",3,IF(AZ616="-2,5 a 0",4,IF(AZ616="0,5 a 3",5,IF(AZ616="3,5 a 6",6,""))))))))</f>
        <v>5</v>
      </c>
      <c r="BB616" s="9" t="n">
        <v>0</v>
      </c>
      <c r="BC616" s="10" t="str">
        <f aca="false" t="array" ref="BC616">IF(BB616="","",_xlfn.IFS(AND(BB616&gt;=0,BB616&lt;=2),"0 a 2",AND(BB616&gt;=2.5,BB616&lt;=4.5),"2,5 a 4,5",AND(BB616&gt;=5,BB616&lt;=7),"5 a 7",AND(BB616&gt;=7.5,BB616&lt;=9.5),"7,5 a 9,5",AND(BB616&gt;=10,BB616&lt;=12),"10 a 12",AND(BB616&gt;=12.5,BB616&lt;=14.5),"12,5 a 14,5",BB616=15,"15",AND(BB616&gt;=15.5,BB616&lt;=17.5),"15,5 a 17,5",AND(BB616&gt;=18,BB616&lt;=20),"18 a 20",AND(BB616&gt;=20.5,BB616&lt;=22.5),"20,5 a 22,5",AND(BB616&gt;=23,BB616&lt;=25),"23 a 25",TRUE(),"Fuera de rango"))</f>
        <v>0 a 2</v>
      </c>
      <c r="BD616" s="11" t="n">
        <f aca="false" t="array" ref="BD616">IF(BC616="","",_xlfn.IFS(BC616="0 a 2",1,BC616="2,5 a 4,5",2,BC616="5 a 7",3,BC616="7,5 a 9,5",4,BC616="10 a 12",5,BC616="12,5 a 14,5",6,BC616="15","NORMA",BC616="15,5 a 17,5",7,BC616="18 a 20",8,BC616="20,5 a 22,5",9,BC616="23 a 25",10,TRUE(),"Fuera de rango"))</f>
        <v>1</v>
      </c>
      <c r="BE616" s="9" t="n">
        <v>22</v>
      </c>
      <c r="BF616" s="10" t="str">
        <f aca="false">IF(BE616="","",IF(AND(BE616&gt;=-20,BE616&lt;=-10),"-20 a -10",IF(AND(BE616&gt;=-9.5,BE616&lt;=0.5),"-9,5 a 0,5",IF(AND(BE616&gt;=1,BE616&lt;=11),"1 a 11",IF(AND(BE616&gt;=11.5,BE616&lt;=20.5),"11,5 a 20,5",IF(BE616=21,"21",IF(AND(BE616&gt;=21.5,BE616&lt;=31.5),"21,5 a 31,5",IF(AND(BE616&gt;=32,BE616&lt;=42),"32 a 42","Fuera de rango"))))))))</f>
        <v>21,5 a 31,5</v>
      </c>
      <c r="BG616" s="11" t="n">
        <f aca="false">IF(BF616="","",IF(BF616="-20 a -10",1,IF(BF616="-9,5 a 0,5",2,IF(BF616="1 a 11",3,IF(BF616="11,5 a 20,5",4,IF(BF616="21","NORMA",IF(BF616="21,5 a 31,5",5,IF(BF616="32 a 42",6,""))))))))</f>
        <v>5</v>
      </c>
      <c r="BH616" s="9" t="n">
        <v>18</v>
      </c>
      <c r="BI616" s="10" t="str">
        <f aca="false">IF(BH616="","",IF(AND(BH616&gt;=-20,BH616&lt;=-15),"-20 a -15",IF(AND(BH616&gt;=-14.5,BH616&lt;=-9.5),"-14,5 a -9,5",IF(AND(BH616&gt;=-9,BH616&lt;=-4),"-9 a -4",IF(AND(BH616&gt;=-3.5,BH616&lt;=2.5),"-3,5 a 2,5",IF(AND(BH616&gt;=3,BH616&lt;=8),"3 a 8",IF(AND(BH616&gt;=8.5,BH616&lt;=14.5),"8,5 a 14,5",IF(BH616=15,"15",IF(AND(BH616&gt;=15.5,BH616&lt;=20.5),"15,5 a 20,5",IF(AND(BH616&gt;=21,BH616&lt;=26),"21 a 26","Fuera de rango"))))))))))</f>
        <v>15,5 a 20,5</v>
      </c>
      <c r="BJ616" s="11" t="n">
        <f aca="false">IF(BI616="","",IF(BI616="-20 a -15",1,IF(BI616="-14,5 a -9,5",2,IF(BI616="-9 a -4",3,IF(BI616="-3,5 a 2,5",4,IF(BI616="3 a 8",5,IF(BI616="8,5 a 14,5",6,IF(BI616="15","NORMA",IF(BI616="15,5 a 20,5",7,IF(BI616="21 a 26",8,IF(BI616="26,5 a 31,5",9,"")))))))))))</f>
        <v>7</v>
      </c>
      <c r="BK616" s="9" t="n">
        <v>0</v>
      </c>
      <c r="BL616" s="10" t="str">
        <f aca="false">IF(BK616="","",IF(AND(BK616&gt;=0,BK616&lt;=2),"0 - 2",IF(AND(BK616&gt;=2.5,BK616&lt;=4.5),"2,5 - 4,5",IF(AND(BK616&gt;=5,BK616&lt;=7),"5 - 7",IF(AND(BK616&gt;=7.5,BK616&lt;=9.5),"7,5 - 9,5",IF(AND(BK616&gt;=10,BK616&lt;=12),"10 - 12",IF(AND(BK616&gt;=12.5,BK616&lt;=13.5),"12,5 - 13,5",IF(BK616=14,"14",IF(AND(BK616&gt;=14.5,BK616&lt;=16.5),"14,5 - 16,5",IF(AND(BK616&gt;=17,BK616&lt;=19),"17 - 19",IF(AND(BK616&gt;=19.5,BK616&lt;=21.5),"19,5 - 21,5",IF(AND(BK616&gt;=22,BK616&lt;=24),"22 - 24",IF(AND(BK616&gt;=24.5,BK616&lt;=26.5),"24,5 - 26,5",IF(AND(BK616&gt;=27,BK616&lt;=29),"27 - 29",IF(AND(BK616&gt;=29.5,BK616&lt;=30),"29,5 - 30","Fuera de rango")))))))))))))))</f>
        <v>0 - 2</v>
      </c>
      <c r="BM616" s="11" t="n">
        <f aca="false">IF(BL616="","",IF(BL616="0 - 2",1,IF(BL616="2,5 - 4,5",2,IF(BL616="5 - 7",3,IF(BL616="7,5 - 9,5",4,IF(BL616="10 - 12",5,IF(BL616="12,5 - 13,5",6,IF(BL616="14","NORMA",IF(BL616="14,5 - 16,5",7,IF(BL616="17 - 19",8,IF(BL616="19,5 - 21,5",9,IF(BL616="22 - 24",10,IF(BL616="24,5 - 26,5",11,IF(BL616="27 - 29",12,IF(BL616="29,5 - 30",13,"")))))))))))))))</f>
        <v>1</v>
      </c>
      <c r="BN616" s="9" t="n">
        <v>12</v>
      </c>
      <c r="BO616" s="11" t="str">
        <f aca="false">IF(BN616="","",IF(AND(BN616&gt;=-20,BN616&lt;=-10),"-20 a -10",IF(AND(BN616&gt;=-9.5,BN616&lt;=0.5),"-9,5 a 0,5",IF(AND(BN616&gt;=1,BN616&lt;=11),"1 a 11",IF(AND(BN616&gt;=11.5,BN616&lt;=21.5),"11,5 a 21,5",IF(BN616=22,"22",IF(AND(BN616&gt;=22.5,BN616&lt;=32.5),"22,5 a 32,5",IF(AND(BN616&gt;=33,BN616&lt;=43),"33 a 43","Fuera de rango"))))))))</f>
        <v>11,5 a 21,5</v>
      </c>
      <c r="BP616" s="11" t="n">
        <f aca="false">IF(BO616="","",IF(BO616="-20 a -10",1,IF(BO616="-9,5 a 0,5",2,IF(BO616="1 a 11",3,IF(BO616="11,5 a 21,5",4,IF(BO616="22","NORMA",IF(BO616="22,5 a 32,5",5,IF(BO616="33 a 43",6,""))))))))</f>
        <v>4</v>
      </c>
      <c r="BQ616" s="9" t="n">
        <v>3</v>
      </c>
      <c r="BR616" s="10" t="str">
        <f aca="false">IF(BQ616="","",IF(AND(BQ616&gt;=-20,BQ616&lt;=-15),"-20 a -15",IF(AND(BQ616&gt;=-14.5,BQ616&lt;=-9.5),"-14,5 a -9,5",IF(AND(BQ616&gt;=-9,BQ616&lt;=-4),"-9 a -4",IF(AND(BQ616&gt;=-3.5,BQ616&lt;=2.5),"-3,5 a 2,5",IF(AND(BQ616&gt;=3,BQ616&lt;=8),"3 a 8",IF(AND(BQ616&gt;=8.5,BQ616&lt;=13.5),"8,5 a 13,5",IF(AND(BQ616&gt;=14,BQ616&lt;=17.5),"14 a 17,5",IF(BQ616=18,"18",IF(AND(BQ616&gt;=18.5,BQ616&lt;=23.5),"18,5 a 23,5",IF(AND(BQ616&gt;=24,BQ616&lt;=29),"24 a 29",IF(AND(BQ616&gt;=29.5,BQ616&lt;=34.5),"29,5 a 34,5",IF(AND(BQ616&gt;=35,BQ616&lt;=40),"35 a 40","Fuera de rango")))))))))))))</f>
        <v>3 a 8</v>
      </c>
      <c r="BS616" s="11" t="n">
        <f aca="false">IF(BR616="","",IF(BR616="-20 a -15",1,IF(BR616="-14,5 a -9,5",2,IF(BR616="-9 a -4",3,IF(BR616="-3,5 a 2,5",4,IF(BR616="3 a 8",5,IF(BR616="8,5 a 13,5",6,IF(BR616="14 a 17,5",7,IF(BR616="18","NORMA",IF(BR616="18,5 a 23,5",8,IF(BR616="24 a 29",9,IF(BR616="29,5 a 34,5",10,IF(BR616="35 a 40",11,"")))))))))))))</f>
        <v>5</v>
      </c>
      <c r="BT616" s="9" t="n">
        <v>0</v>
      </c>
      <c r="BU616" s="10" t="str">
        <f aca="false">IF(BT616="","",IF(AND(BT616&gt;=-20,BT616&lt;=-18),"-20 a -18",IF(AND(BT616&gt;=-17.5,BT616&lt;=-15.5),"-17,5 a -15,5",IF(AND(BT616&gt;=-15,BT616&lt;=-13),"-15 a -13",IF(AND(BT616&gt;=-12.5,BT616&lt;=-10.5),"-12,5 a -10,5",IF(AND(BT616&gt;=-10,BT616&lt;=-8),"-10 a -8",IF(AND(BT616&gt;=-7.5,BT616&lt;=-5.5),"-7,5 a -5,5",IF(AND(BT616&gt;=-5,BT616&lt;=-3),"-5 a -3",IF(AND(BT616&gt;=-2.5,BT616&lt;=-0.5),"-2,5 a -0,5",IF(BT616=0,"0",IF(AND(BT616&gt;=0.5,BT616&lt;=2.5),"0,5 a 2,5",IF(AND(BT616&gt;=3,BT616&lt;=5),"3 a 5",IF(AND(BT616&gt;=5.5,BT616&lt;=7.5),"5,5 a 7,5",IF(AND(BT616&gt;=8,BT616&lt;=10),"8 a 10",IF(AND(BT616&gt;=10.5,BT616&lt;=12.5),"10,5 a 12,5",IF(AND(BT616&gt;=13,BT616&lt;=15),"13 a 15",IF(AND(BT616&gt;=15.5,BT616&lt;=17.5),"15,5 a 17,5",IF(AND(BT616&gt;=18,BT616&lt;=20),"18 a 20","Fuera de rango"))))))))))))))))))</f>
        <v>0</v>
      </c>
      <c r="BV616" s="11" t="str">
        <f aca="false">IF(BT616="","",IF(BT616=0,"NORMA",IF(AND(BT616&gt;=-20,BT616&lt;=-18),2,IF(AND(BT616&gt;=-17.5,BT616&lt;=-15.5),2,IF(AND(BT616&gt;=-15,BT616&lt;=-13),3,IF(AND(BT616&gt;=-12.5,BT616&lt;=-10.5),4,IF(AND(BT616&gt;=-10,BT616&lt;=-8),5,IF(AND(BT616&gt;=-7.5,BT616&lt;=-5.5),6,IF(AND(BT616&gt;=-5,BT616&lt;=-3),7,IF(AND(BT616&gt;=-2.5,BT616&lt;=-0.5),8,IF(AND(BT616&gt;=0.5,BT616&lt;=2.5),9,IF(AND(BT616&gt;=3,BT616&lt;=5),10,IF(AND(BT616&gt;=5.5,BT616&lt;=7.5),11,IF(AND(BT616&gt;=8,BT616&lt;=10),12,IF(AND(BT616&gt;=10.5,BT616&lt;=12.5),13,IF(AND(BT616&gt;=13,BT616&lt;=15),14,IF(AND(BT616&gt;=15.5,BT616&lt;=17.5),15,IF(AND(BT616&gt;=18,BT616&lt;=20),16,"Fuera de rango"))))))))))))))))))</f>
        <v>NORMA</v>
      </c>
      <c r="BW616" s="9" t="n">
        <v>-8.25</v>
      </c>
      <c r="BX616" s="10" t="n">
        <f aca="false">18.5- (0.3*H616)</f>
        <v>14.9</v>
      </c>
      <c r="BY616" s="10" t="n">
        <f aca="false">(BW616)-(BX616)</f>
        <v>-23.15</v>
      </c>
      <c r="BZ616" s="10" t="str">
        <f aca="false">IF(BY616="","",IF(BY616&lt;-27.5,"De -30 a -28",IF(BY616&lt;-25,"De -27,5 a -25,5",IF(BY616&lt;-22.5,"De -25 a -23",IF(BY616&lt;-20,"De -22,5 a -20,5",IF(BY616&lt;-17.5,"De -20 a -18",IF(BY616&lt;-15,"De -17,5 a -15,5",IF(BY616&lt;-12.5,"De -15 a -13",IF(BY616&lt;-10,"De -12,5 a -10,5",IF(BY616&lt;-7.5,"De -10 a -8",IF(BY616&lt;-5,"De -7,5 a -5,5",IF(BY616&lt;-2.5,"De -5 a -3",IF(BY616&lt;0,"De -2,5 a -0,5",IF(BY616&lt;2.5,"De 0 a 2",IF(BY616&lt;5,"De 2,5 a 4,5",IF(BY616&lt;7.5,"De 5 a 7",IF(BY616&lt;10,"De 7,5 a 9,5",IF(BY616&lt;12.5,"De 10 a 12",IF(BY616&lt;15,"De 12,5 a 14,5",IF(BY616&lt;17.5,"De 15 a 17",IF(BY616&lt;20,"De 17,5 a 19,5",IF(BY616&lt;22.5,"De 20 a 22",IF(BY616&lt;25,"De 22,5 a 24,5",IF(BY616&lt;27.5,"De 25 a 27","De 27,5 a 30"))))))))))))))))))))))))</f>
        <v>De -25 a -23</v>
      </c>
      <c r="CA616" s="12" t="n">
        <f aca="false">IF(BY616="","",IF(BY616&lt;=-28,1,IF(BY616&lt;=-25.5,2,IF(BY616&lt;=-23,3,IF(BY616&lt;=-20.5,4,IF(BY616&lt;=-18,5,IF(BY616&lt;=-15.5,6,IF(BY616&lt;=-13,7,IF(BY616&lt;=-10.5,8,IF(BY616&lt;=-8,9,IF(BY616&lt;=-5.5,10,IF(BY616&lt;=-3,11,IF(BY616&lt;=-0.5,12,IF(BY616&lt;=2,13,IF(BY616&lt;=4.5,14,IF(BY616&lt;=7,15,IF(BY616&lt;=9.5,16,IF(BY616&lt;=12,17,IF(BY616&lt;=14.5,18,IF(BY616&lt;=17,19,IF(BY616&lt;=19.5,20,IF(BY616&lt;=22,21,IF(BY616&lt;=24.5,22,IF(BY616&lt;=27,23,IF(BY616&lt;=30,24,"Fuera de rango")))))))))))))))))))))))))</f>
        <v>3</v>
      </c>
      <c r="CB616" s="9" t="n">
        <v>-7.25</v>
      </c>
      <c r="CC616" s="10" t="n">
        <f aca="false">18.5- (0.3*H616)</f>
        <v>14.9</v>
      </c>
      <c r="CD616" s="10" t="n">
        <f aca="false">(CB616)-(CC616)</f>
        <v>-22.15</v>
      </c>
      <c r="CE616" s="10" t="str">
        <f aca="false">IF(CD616="","",IF(CD616&lt;-27.5,"De -30 a -28",IF(CD616&lt;-25,"De -27,5 a -25,5",IF(CD616&lt;-22.5,"De -25 a -23",IF(CD616&lt;-20,"De -22,5 a -20,5",IF(CD616&lt;-17.5,"De -20 a -18",IF(CD616&lt;-15,"De -17,5 a -15,5",IF(CD616&lt;-12.5,"De -15 a -13",IF(CD616&lt;-10,"De -12,5 a -10,5",IF(CD616&lt;-7.5,"De -10 a -8",IF(CD616&lt;-5,"De -7,5 a -5,5",IF(CD616&lt;-2.5,"De -5 a -3",IF(CD616&lt;0,"De -2,5 a -0,5",IF(CD616&lt;=2,"De 0 a 2",IF(CD616&lt;=4.5,"De 2,5 a 4,5",IF(CD616&lt;=7,"De 5 a 7",IF(CD616&lt;=9.5,"De 7,5 a 9,5",IF(CD616&lt;=12,"De 10 a 12",IF(CD616&lt;=14.5,"De 12,5 a 14,5",IF(CD616&lt;=17,"De 15 a 17",IF(CD616&lt;=19.5,"De 17,5 a 19,5",IF(CD616&lt;=22,"De 20 a 22",IF(CD616&lt;=24.5,"De 22,5 a 24,5",IF(CD616&lt;=27,"De 25 a 27","De 27,5 a 30"))))))))))))))))))))))))</f>
        <v>De -22,5 a -20,5</v>
      </c>
      <c r="CF616" s="12" t="n">
        <f aca="false">IF(CD616="","",IF(CD616&lt;-27.5,1,IF(CD616&lt;-25,2,IF(CD616&lt;-22.5,3,IF(CD616&lt;-20,4,IF(CD616&lt;-17.5,5,IF(CD616&lt;-15,6,IF(CD616&lt;-12.5,7,IF(CD616&lt;-10,8,IF(CD616&lt;-7.5,9,IF(CD616&lt;-5,10,IF(CD616&lt;-2.5,11,IF(CD616&lt;0,12,IF(CD616&lt;2.5,13,IF(CD616&lt;5,14,IF(CD616&lt;7.5,15,IF(CD616&lt;10,16,IF(CD616&lt;12.5,17,IF(CD616&lt;15,18,IF(CD616&lt;17.5,19,IF(CD616&lt;20,20,IF(CD616&lt;22.5,21,IF(CD616&lt;25,22,IF(CD616&lt;27.5,23,24))))))))))))))))))))))))</f>
        <v>4</v>
      </c>
      <c r="CG616" s="9" t="n">
        <v>-4</v>
      </c>
      <c r="CH616" s="10" t="str">
        <f aca="false">IF(CG616="","",IF(AND(CG616&gt;=-10,CG616&lt;=-9.5),"-10 a -9,5",IF(AND(CG616&gt;-9.5,CG616&lt;=-8.5),"-9 a -8,5",IF(AND(CG616&gt;-8.5,CG616&lt;=-7.5),"-8 a -7,5",IF(AND(CG616&gt;-7.5,CG616&lt;=-6.5),"-7 a -6,5",IF(AND(CG616&gt;-6.5,CG616&lt;=-5.5),"-6 a -5,5",IF(AND(CG616&gt;-5.5,CG616&lt;=-4.5),"-5 a -4,5",IF(AND(CG616&gt;-4.5,CG616&lt;=-3.5),"-4 a -3,5",IF(AND(CG616&gt;-3.5,CG616&lt;=-2.5),"-3 a -2,5",IF(CG616=-2.25,"-2,25",IF(AND(CG616&gt;-2.5,CG616&lt;=-1.5),"-2 a -1,5",IF(AND(CG616&gt;-1.5,CG616&lt;=-0.5),"-1 a -0,5",IF(AND(CG616&gt;-0.5,CG616&lt;=0.5),"0 a 0,5",IF(AND(CG616&gt;0.5,CG616&lt;=1.5),"1 a 1,5",IF(AND(CG616&gt;1.5,CG616&lt;=2.5),"2 a 2,5",IF(AND(CG616&gt;2.5,CG616&lt;=3.5),"3 a 3,5",IF(AND(CG616&gt;3.5,CG616&lt;=4.5),"4 a 4,5",IF(AND(CG616&gt;4.5,CG616&lt;=5.5),"5 a 5,5",IF(AND(CG616&gt;5.5,CG616&lt;=6.5),"6 a 6,5",IF(AND(CG616&gt;6.5,CG616&lt;=7.5),"7 a 7,5",IF(AND(CG616&gt;7.5,CG616&lt;=8.5),"8 a 8,5",IF(AND(CG616&gt;8.5,CG616&lt;=9.5),"9 a 9,5",IF(CG616&gt;=10,"10","Fuera de rango")))))))))))))))))))))))</f>
        <v>-4 a -3,5</v>
      </c>
      <c r="CI616" s="11" t="n">
        <f aca="false">IF(CG616="","",IF(CG616=-2.25,"NORMA",IF(CG616&lt;=-9.5,1,IF(CG616&lt;=-8.5,2,IF(CG616&lt;=-7.5,3,IF(CG616&lt;=-6.5,4,IF(CG616&lt;=-5.5,5,IF(CG616&lt;=-4.5,6,IF(CG616&lt;=-3.5,7,IF(CG616&lt;=-2.5,8,IF(CG616&lt;=-1.5,9,IF(CG616&lt;=-0.5,10,IF(CG616&lt;=0.5,11,IF(CG616&lt;=1.5,12,IF(CG616&lt;=2.5,13,IF(CG616&lt;=3.5,14,IF(CG616&lt;=4.5,15,IF(CG616&lt;=5.5,16,IF(CG616&lt;=6.5,17,IF(CG616&lt;=7.5,18,IF(CG616&lt;=8.5,19,IF(CG616&lt;=9.5,20,IF(CG616=10,21,"Fuera de rango")))))))))))))))))))))))</f>
        <v>7</v>
      </c>
      <c r="CJ616" s="9" t="n">
        <v>2.75</v>
      </c>
      <c r="CK616" s="10" t="str">
        <f aca="false">IF(CJ616="","",IF(AND(CJ616&gt;=-6,CJ616&lt;=-5.5),"-6 a -5,5",IF(AND(CJ616&gt;-5.5,CJ616&lt;=-4.5),"-5 a -4,5",IF(AND(CJ616&gt;-4.5,CJ616&lt;=-3.5),"-4 a -3,5",IF(AND(CJ616&gt;-3.5,CJ616&lt;=-2.5),"-3 a -2,5",IF(AND(CJ616&gt;-2.5,CJ616&lt;=-1.5),"-2 a -1,5",IF(AND(CJ616&gt;-1.5,CJ616&lt;=-0.5),"-1 a -0,5",IF(AND(CJ616&gt;-0.5,CJ616&lt;=0.5),"0 a 0,5",IF(AND(CJ616&gt;0.5,CJ616&lt;=1.5),"1 a 1,5",IF(AND(CJ616&gt;1.5,CJ616&lt;2.5),"2",IF(AND(CJ616&gt;=2.5,CJ616&lt;=3),"2,5 a 3",IF(AND(CJ616&gt;3,CJ616&lt;=4),"3,5 a 4",IF(AND(CJ616&gt;4,CJ616&lt;=5),"4,5 a 5",IF(AND(CJ616&gt;5,CJ616&lt;=6),"5,5 a 6",IF(AND(CJ616&gt;6,CJ616&lt;=7),"6,5 a 7",IF(AND(CJ616&gt;7,CJ616&lt;=8),"7,5 a 8",IF(AND(CJ616&gt;8,CJ616&lt;=9.5),"8,5 a 9,5",IF(CJ616=10,"10","Fuera de rango"))))))))))))))))))</f>
        <v>2,5 a 3</v>
      </c>
      <c r="CL616" s="11" t="n">
        <f aca="false">IF(CK616="","",IF(OR(CK616="-6 a -5,5",CK616="-6 - -5,5"),1,IF(OR(CK616="-5 a -4,5",CK616="-5 - -4,5"),2,IF(OR(CK616="-4 a -3,5",CK616="-4 - -3,5"),3,IF(OR(CK616="-3 a -2,5",CK616="-3 - -2,5"),4,IF(OR(CK616="-2 a -1,5",CK616="-2 - -1,5"),5,IF(OR(CK616="-1 a -0,5",CK616="-1 - -0,5"),6,IF(OR(CK616="0 a 0,5",CK616="0 - 0,5"),7,IF(OR(CK616="1 a 1,5",CK616="1 - 1,5"),8,IF(CK616="2","NORMA",IF(OR(CK616="2,5 a 3",CK616="2,5 - 3"),9,IF(OR(CK616="3,5 a 4",CK616="3,5 - 4"),10,IF(OR(CK616="4,5 a 5",CK616="4,5 - 5"),11,IF(OR(CK616="5,5 a 6",CK616="5,5 - 6"),12,IF(OR(CK616="6,5 a 7",CK616="6,5 - 7"),13,IF(OR(CK616="7,5 a 8",CK616="7,5 - 8"),14,IF(OR(CK616="8,5 a 9",CK616="8,5 - 9,5",CK616="9 a 9,5"),15,IF(CK616="10",15,IF(OR(CK616="0,5 a 1",CK616="0,5 - 1"),7,"Fuera de rango")))))))))))))))))))</f>
        <v>9</v>
      </c>
      <c r="CO616" s="10" t="str">
        <f aca="false">IF(CM616&gt;0,"EME"," ")</f>
        <v> </v>
      </c>
      <c r="CQ616" s="10" t="str">
        <f aca="false">IF(CP616&gt;0,"0", " ")</f>
        <v> </v>
      </c>
      <c r="CR616" s="10" t="str">
        <f aca="false">IF(CP616&gt;0,"EME"," ")</f>
        <v> </v>
      </c>
      <c r="CS616" s="9" t="n">
        <v>0</v>
      </c>
      <c r="CV616" s="9" t="n">
        <v>0</v>
      </c>
      <c r="CY616" s="9" t="n">
        <v>0</v>
      </c>
      <c r="DB616" s="9" t="n">
        <v>-0.25</v>
      </c>
      <c r="DC616" s="11" t="str">
        <f aca="false">IF(DB616&lt;0,"2"," ")</f>
        <v>2</v>
      </c>
      <c r="DD616" s="11" t="str">
        <f aca="false">IF(DB616&lt;0,"MIO"," ")</f>
        <v>MIO</v>
      </c>
      <c r="DE616" s="9" t="n">
        <v>0</v>
      </c>
      <c r="DF616" s="10" t="str">
        <f aca="false">IF(DE616&lt;0,"3"," ")</f>
        <v> </v>
      </c>
      <c r="DG616" s="10" t="str">
        <f aca="false">IF(DE616&lt;0,"AST"," ")</f>
        <v> </v>
      </c>
      <c r="DH616" s="9" t="n">
        <v>0</v>
      </c>
      <c r="DI616" s="10" t="str">
        <f aca="false">IF(DH616&lt;0,"3"," ")</f>
        <v> </v>
      </c>
      <c r="DJ616" s="10" t="str">
        <f aca="false">IF(DH616&lt;0,"AST"," ")</f>
        <v> </v>
      </c>
      <c r="DK616" s="9" t="n">
        <v>0</v>
      </c>
      <c r="DL616" s="10" t="str">
        <f aca="false">IF(DK616&gt;0,"4"," ")</f>
        <v> </v>
      </c>
      <c r="DM616" s="10" t="str">
        <f aca="false">IF(DK616&gt;0,"PRE"," ")</f>
        <v> </v>
      </c>
      <c r="DN616" s="9" t="n">
        <v>0</v>
      </c>
      <c r="DO616" s="10" t="str">
        <f aca="false">IF(DN616&gt;0,"4"," ")</f>
        <v> </v>
      </c>
      <c r="DP616" s="10" t="str">
        <f aca="false">IF(DN616&gt;0,"PRE"," ")</f>
        <v> </v>
      </c>
      <c r="DS616" s="12" t="str">
        <f aca="false">CONCATENATE(CO616,CU616,DA616,DG616,DM616)</f>
        <v>   </v>
      </c>
      <c r="DT616" s="10" t="e">
        <f aca="false" t="array" ref="DT616">_xlfn.IFS(DS616="EME    ","0", DS616=" HIP   ","1", DS616="  MIO  ","2", DS616="   AST ","3", DS616="    PRE","4", DS616="EME   PRE","5", DS616=" HIP  PRE","6", DS616=" HIP AST ","7", DS616="  MIO PRE","8", DS616="  MIOAST ","9", DS616="   ASTPRE","10",DS616=" HIP ASTPRE","11", DS616="  MIOASTPRE","12", DS616="     ","0")</f>
        <v>#N/A</v>
      </c>
      <c r="DV616" s="1" t="e">
        <f aca="false" t="array" ref="DV616">_xlfn.IFS(DU616="SI","2", DU616="NO","1")</f>
        <v>#N/A</v>
      </c>
      <c r="DX616" s="11" t="str">
        <f aca="false">IF(DW616=0,"1","2")</f>
        <v>1</v>
      </c>
      <c r="DY616" s="11" t="str">
        <f aca="false" t="array" ref="DY616">_xlfn.IFS(DW616=0,"0", DW616=0.25, "1", DW616=0.5,"2", DW616=0.75,"3", DW616=1,"4",DW616=1.25,"5", DW616=1.5,"6", DW616=1.75,"7", DW616=2,"8")</f>
        <v>0</v>
      </c>
      <c r="EA616" s="11" t="str">
        <f aca="false">IF(DZ616=0,"1","2")</f>
        <v>1</v>
      </c>
      <c r="EB616" s="11" t="str">
        <f aca="false" t="array" ref="EB616">_xlfn.IFS(DZ616=0,"0", DZ616=0.25, "1", DZ616=0.5,"2", DZ616=0.75,"3", DZ616=1,"4",DZ616=1.25,"5", DZ616=1.5,"6", DZ616=1.75,"7", DZ616=2,"8")</f>
        <v>0</v>
      </c>
      <c r="ED616" s="10" t="str">
        <f aca="false">IF(EC616=0,"1","2")</f>
        <v>1</v>
      </c>
      <c r="EE616" s="11" t="str">
        <f aca="false" t="array" ref="EE616">_xlfn.IFS(EC616=0,"0", EC616=-0.25, "1", EC616=-0.5,"2", EC616=-0.75,"3", EC616=-1,"4",EC616=-1.25,"5", EC616=-1.5,"6", EC616=-1.75,"7", EC616=-2,"8", EC616=-2.25,"9",EC616=-2.5,"10", EC616=-2.75,"11", EC616=-3,"12", EC616=-3.25,"13", EC616=-3.5,"14", EC616=-3.75,"15",EC616=-4,"16")</f>
        <v>0</v>
      </c>
      <c r="EG616" s="10" t="str">
        <f aca="false">IF(EF616=0,"1","2")</f>
        <v>1</v>
      </c>
      <c r="EH616" s="11" t="str">
        <f aca="false" t="array" ref="EH616">_xlfn.IFS(EF616=0,"0", EF616=-0.25, "1", EF616=-0.5,"2", EF616=-0.75,"3", EF616=-1,"4",EF616=-1.25,"5", EF616=-1.5,"6", EF616=-1.75,"7", EF616=-2,"8", EF616=-2.25,"9",EF616=-2.5,"10", EF616=-2.75,"11", EF616=-3,"12", EF616=-3.25,"13", EF616=-3.5,"14", EF616=-3.75,"15",EF616=-4,"16")</f>
        <v>0</v>
      </c>
      <c r="EJ616" s="11" t="str">
        <f aca="false">IF(EI616=0,"1","2")</f>
        <v>1</v>
      </c>
      <c r="EK616" s="11" t="str">
        <f aca="false" t="array" ref="EK616">_xlfn.IFS(EI616=0,"0", EI616=-0.25, "1", EI616=-0.5,"2", EI616=-0.75,"3", EI616=-1,"4",EI616=-1.25,"5", EI616=-1.5,"6", EI616=-1.75,"7", EI616=-2,"8", EI616=-2.25,"9", EI616=-2.25,"9",EI616=-2.5,"10", EI616=-2.75,"11", EI616=-3,"12", EI616=-3.25,"13", EI616=-3.5,"14", EI616=-3.75,"15",EI616=-4,"16", EI616=0.25, "17", EI616=0.5, "18")</f>
        <v>0</v>
      </c>
      <c r="EM616" s="11" t="str">
        <f aca="false">IF(EL616=0,"1","2")</f>
        <v>1</v>
      </c>
      <c r="EN616" s="11" t="str">
        <f aca="false" t="array" ref="EN616">_xlfn.IFS(EL616=0.25,"17",EL616=0.5,"18", EL616=0,"0", EL616=-0.25, "1", EL616=-0.5,"2", EL616=-0.75,"3", EL616=-1,"4",EL616=-1.25,"5", EL616=-1.5,"6", EL616=-1.75,"7", EL616=-2,"8",EL616= -2.25,"9",EL616=-2.5,"10",EL616= -2.75,"11",EL616= -3,"12",EL616= -3.25,"13",EL616= -3.5,"14",EL616= -3.75,"15",EL616=-4,"16")</f>
        <v>0</v>
      </c>
      <c r="EP616" s="11" t="str">
        <f aca="false">IF(EO616=0,"1","2")</f>
        <v>1</v>
      </c>
      <c r="EQ616" s="11" t="str">
        <f aca="false" t="array" ref="EQ616">_xlfn.IFS(EO616=0,"0", EO616=0.25, "1", EO616=0.5,"2", EO616=0.75,"3", EO616=1,"4",EO616=1.25,"5", EO616=1.5,"6", EO616=1.75,"7", EO616=2,"8", EO616=2.25,"9", EO616=2.25,"9",EO616=2.5,"10", EO616=2.75,"11", EO616=3,"12", EO616=3.25,"13", EO616=3.5,"14", EO616=3.75,"15",EO616=4,"16", EO616=-0.25, "17", bq=-0.5, "18")</f>
        <v>0</v>
      </c>
      <c r="ES616" s="11" t="str">
        <f aca="false">IF(ER616=0,"1","2")</f>
        <v>1</v>
      </c>
      <c r="ET616" s="11" t="str">
        <f aca="false" t="array" ref="ET616">_xlfn.IFS(ER616=0,"0", ER616=0.25, "1", ER616=0.5,"2", ER616=0.75,"3", ER616=1,"4",ER616=1.25,"5", ER616=1.5,"6", ER616=1.75,"7", ER616=2,"8", ER616=2.25,"9", ER616=2.25,"9",ER616=2.5,"10", ER616=2.75,"11", ER616=3,"12", ER616=3.25,"13", ER616=3.5,"14", ER616=3.75,"15",ER616=4,"16", ER616=-0.25, "17", bq=-0.5, "18")</f>
        <v>0</v>
      </c>
      <c r="EV616" s="14" t="e">
        <f aca="false">VLOOKUP(EU616,LEYENDA!$G$2:$H$8,2,TRUE())</f>
        <v>#N/A</v>
      </c>
      <c r="EW616" s="14" t="e">
        <f aca="false" t="array" ref="EW616">_xlfn.IFS(EV616="0-5","1", EV616="6-12","2", EV616="13-18","3", EV616="19-24","4", EV616="25-36","5", EV616="37-48","6", EV616="49-60","7")</f>
        <v>#N/A</v>
      </c>
    </row>
    <row r="617" customFormat="false" ht="13.5" hidden="false" customHeight="false" outlineLevel="0" collapsed="false">
      <c r="A617" s="1" t="n">
        <v>243</v>
      </c>
      <c r="B617" s="2" t="n">
        <v>2</v>
      </c>
      <c r="C617" s="33" t="n">
        <v>42287</v>
      </c>
      <c r="E617" s="5" t="str">
        <f aca="false">VLOOKUP(A617,'286'!$A$3:$J$6279,10,FALSE())</f>
        <v>MORALES GONZÁLEZ, BEATRÍZ</v>
      </c>
      <c r="F617" s="4" t="str">
        <f aca="false">VLOOKUP(A617,'286'!$A$3:$I$1768,3,FALSE())</f>
        <v>MOGONBE</v>
      </c>
      <c r="G617" s="6" t="n">
        <f aca="false">VLOOKUP(A617,'286'!$A$3:$I$1768,4,FALSE())</f>
        <v>37392</v>
      </c>
      <c r="H617" s="7" t="n">
        <f aca="false">YEAR(C617)-YEAR(G617)</f>
        <v>13</v>
      </c>
      <c r="I617" s="1" t="str">
        <f aca="false">VLOOKUP(H617,LEYENDA!$C$2:$D$6,2,TRUE())</f>
        <v>13-24</v>
      </c>
      <c r="J617" s="5" t="str">
        <f aca="false">VLOOKUP(A617,'286'!$A$3:$I$1768,7,FALSE())</f>
        <v>M</v>
      </c>
      <c r="K617" s="8" t="n">
        <f aca="false">VLOOKUP(A617,'286'!$A$3:$I$1768,2,FALSE())</f>
        <v>0</v>
      </c>
      <c r="L617" s="4" t="str">
        <f aca="false">VLOOKUP(A617,'286'!$A$3:$I$1768,8,FALSE())</f>
        <v>D</v>
      </c>
      <c r="M617" s="4" t="str">
        <f aca="false">VLOOKUP(A617,'286'!$A$3:$I$1768,9,FALSE())</f>
        <v>I</v>
      </c>
      <c r="N617" s="8" t="str">
        <f aca="false">IF(R617=O617, "MISMA","CONTRARIA")</f>
        <v>CONTRARIA</v>
      </c>
      <c r="O617" s="8" t="str">
        <f aca="false" t="array" ref="O617">_xlfn.IFS(L617="D","1", L617="I","2")</f>
        <v>1</v>
      </c>
      <c r="P617" s="8" t="e">
        <f aca="false" t="array" ref="P617">_xlfn.IFS(K617="OD","1", K617="OI","2")</f>
        <v>#N/A</v>
      </c>
      <c r="Q617" s="1" t="str">
        <f aca="false" t="array" ref="Q617">_xlfn.IFS(J617="M","1", J617="H","2")</f>
        <v>1</v>
      </c>
      <c r="R617" s="8" t="str">
        <f aca="false" t="array" ref="R617">_xlfn.IFS(M617="D","1", M617="I","2")</f>
        <v>2</v>
      </c>
      <c r="S617" s="1" t="str">
        <f aca="false" t="array" ref="S617">_xlfn.IFS(N617="CONTRARIA", "1",N617= "MISMA","2")</f>
        <v>1</v>
      </c>
      <c r="T617" s="1" t="str">
        <f aca="false" t="array" ref="T617">_xlfn.IFS(I617="0-12","1", I617="13-24","2", I617="25-40","3", I617="41-60","4", I617="61-100","5")</f>
        <v>2</v>
      </c>
      <c r="U617" s="9" t="n">
        <v>0</v>
      </c>
      <c r="V617" s="10" t="str">
        <f aca="false">IF(U617="","",IF(AND(U617&gt;=-9,U617&lt;=-6.5),"-9 a -6,5",IF(AND(U617&gt;=-6,U617&lt;=-3.5),"-6 a -3,5",IF(AND(U617&gt;=-3,U617&lt;=-1),"-3 a -1",IF(U617=-0.5,"-0,5",IF(AND(U617&gt;=0,U617&lt;=2.5),"0 a 2,5",IF(AND(U617&gt;=3,U617&lt;=5.5),"3 a 5,5",IF(AND(U617&gt;=6,U617&lt;=8.5),"6 a 8,5",IF(AND(U617&gt;=9,U617&lt;=20),"9 a 20","Fuera de rango")))))))))</f>
        <v>0 a 2,5</v>
      </c>
      <c r="W617" s="11" t="n">
        <f aca="false">IF(V617="","",IF(V617="-9 a -6,5",2,IF(V617="-6 a -3,5",3,IF(V617="-3 a -1",4,IF(V617="-0,5","NORMA",IF(V617="0 a 2,5",5,IF(V617="3 a 5,5",6,IF(V617="6 a 8,5",7,IF(V617="9 a 20",8,"Fuera de rango")))))))))</f>
        <v>5</v>
      </c>
      <c r="X617" s="9" t="n">
        <v>17</v>
      </c>
      <c r="Y617" s="11" t="str">
        <f aca="false">IF(X617="","",IF(AND(X617&gt;=0,X617&lt;=4),"0 a 4",IF(AND(X617&gt;=4.5,X617&lt;=8.5),"4,5 a 8,5",IF(X617=9,"9",IF(AND(X617&gt;=9.5,X617&lt;=13),"9,5 a 13",IF(AND(X617&gt;=13.5,X617&lt;=20),"13,5 a 20",IF(AND(X617&gt;=20.5,X617&lt;=35),"20,5 a 35","Fuera de rango")))))))</f>
        <v>13,5 a 20</v>
      </c>
      <c r="Z617" s="11" t="n">
        <f aca="false">IF(Y617="","",IF(Y617="0 a 4",1,IF(Y617="4,5 a 8,5",2,IF(Y617="9","NORMA",IF(Y617="9,5 a 13",3,IF(Y617="13,5 a 20",4,IF(Y617="20,5 a 35",5,"Fuera de rango")))))))</f>
        <v>4</v>
      </c>
      <c r="AA617" s="9" t="n">
        <v>18</v>
      </c>
      <c r="AB617" s="10" t="str">
        <f aca="false">IF(AA617="","",IF(AND(AA617&gt;=0,AA617&lt;=9),"0 a 9",IF(AND(AA617&gt;=9.5,AA617&lt;=18.5),"9,5 a 18,5",IF(AA617=19,"19",IF(AND(AA617&gt;=19.5,AA617&lt;=28),"19,5 a 28",IF(AND(AA617&gt;=28.5,AA617&lt;=40),"28,5 a 40","Fuera de rango"))))))</f>
        <v>9,5 a 18,5</v>
      </c>
      <c r="AC617" s="11" t="n">
        <f aca="false" t="array" ref="AC617">_xlfn.IFS(AB617="","",AB617="0 a 9",1,AB617="9,5 a 18,5",2,AB617="19","NORMA",AB617="19,5 a 28",3,AB617="28,5 a 40",4,TRUE(),"Fuera de rango")</f>
        <v>2</v>
      </c>
      <c r="AD617" s="9" t="n">
        <v>8</v>
      </c>
      <c r="AE617" s="10" t="str">
        <f aca="false">IF(AD617="","",IF(AND(AD617&gt;=-10,AD617&lt;=0),"De -10 a 0",IF(AND(AD617&gt;=0.5,AD617&lt;=9.5),"0,5 a 9,5",IF(AD617=10,"10",IF(AND(AD617&gt;=10.5,AD617&lt;=20),"10,5 a 20",IF(AND(AD617&gt;=20.5,AD617&lt;=40),"20,5 a 40","Fuera de rango"))))))</f>
        <v>0,5 a 9,5</v>
      </c>
      <c r="AF617" s="12" t="n">
        <f aca="false">IF(AD617="","",IF(AND(AD617&gt;=-10,AD617&lt;=0),1,IF(AND(AD617&gt;=0.5,AD617&lt;=9.5),2,IF(AD617=10,"NORMA",IF(AND(AD617&gt;=10.5,AD617&lt;=20),3,IF(AND(AD617&gt;=20.5,AD617&lt;=40),4,""))))))</f>
        <v>2</v>
      </c>
      <c r="AG617" s="9" t="n">
        <v>9</v>
      </c>
      <c r="AH617" s="10" t="str">
        <f aca="false">IF(AG617="","",IF(AND(AG617&gt;=0,AG617&lt;=4),"0 a 4",IF(AND(AG617&gt;=4.5,AG617&lt;=8.5),"4,5 a 8,5",IF(AG617=9,"9",IF(AND(AG617&gt;=9.5,AG617&lt;=13),"9,5 a 13",IF(AND(AG617&gt;=13.5,AG617&lt;=25),"13,5 a 25","Fuera de rango"))))))</f>
        <v>9</v>
      </c>
      <c r="AI617" s="10" t="str">
        <f aca="false">IF(AH617="","",IF(AH617="0 a 4",1,IF(AH617="4,5 a 8,5",2,IF(AH617="9","NORMA",IF(AH617="9,5 a 13",3,IF(AH617="13,5 a 25",4,""))))))</f>
        <v>NORMA</v>
      </c>
      <c r="AJ617" s="9" t="n">
        <v>3</v>
      </c>
      <c r="AK617" s="10" t="str">
        <f aca="false">IF(AJ617="","",IF(AND(AJ617&gt;=-15,AJ617&lt;=-10.5),"-15 a -10,5",IF(AND(AJ617&gt;=-10,AJ617&lt;=-4),"-10 a -4",IF(AND(AJ617&gt;=-4.5,AJ617&lt;=0),"-4,5 a 0",IF(AND(AJ617&gt;=0.5,AJ617&lt;=4.5),"0,5 a 4,5",IF(AJ617=5,"5",IF(AND(AJ617&gt;=5.5,AJ617&lt;=10),"5,5 a 10",IF(AND(AJ617&gt;=10.5,AJ617&lt;=20),"10,5 a 20","Fuera de rango"))))))))</f>
        <v>0,5 a 4,5</v>
      </c>
      <c r="AL617" s="11" t="n">
        <f aca="false">IF(AK617="","",IF(AK617="-15 a -10,5",1,IF(AK617="-10 a -4",2,IF(AK617="-4,5 a 0",3,IF(AK617="0,5 a 4,5",4,IF(AK617="5","NORMA",IF(AK617="5,5 a 10",5,IF(AK617="10,5 a 20",6,"Error"))))))))</f>
        <v>4</v>
      </c>
      <c r="AM617" s="9" t="n">
        <v>-1</v>
      </c>
      <c r="AN617" s="10" t="str">
        <f aca="false">IF(AM617="","",IF(AND(AM617&gt;=-7.5,AM617&lt;=-5.5),"-7,5 a -5,5",IF(AND(AM617&gt;=-5,AM617&lt;=-3),"-5 a -3",IF(AND(AM617&gt;=-2.5,AM617&lt;=-0.5),"-2,5 a -0,5",IF(AM617=0,"0,00",IF(AND(AM617&gt;=0.5,AM617&lt;=2.5),"0,5 a 2,5",IF(AND(AM617&gt;=3,AM617&lt;=5),"3 a 5",IF(AND(AM617&gt;=5.5,AM617&lt;=7.5),"5,5 a 7,5",IF(AND(AM617&gt;=8,AM617&lt;=10),"8 a 10","Fuera de rango")))))))))</f>
        <v>-2,5 a -0,5</v>
      </c>
      <c r="AO617" s="11" t="n">
        <f aca="false">IF(AN617="","",IF(AN617="-7,5 a -5,5",1,IF(AN617="-5 a -3",2,IF(AN617="-2,5 a -0,5",3,IF(AN617="0,00","NORMA",IF(AN617="0,5 a 2,5",4,IF(AN617="3 a 5",5,IF(AN617="5,5 a 7,5",6,IF(AN617="8 a 10",7,"Error")))))))))</f>
        <v>3</v>
      </c>
      <c r="AP617" s="9" t="n">
        <v>2</v>
      </c>
      <c r="AQ617" s="10" t="str">
        <f aca="false">IF(AP617="","",IF(AND(AP617&gt;=-20,AP617&lt;=-9.5),"-20 a -9,5",IF(AND(AP617&gt;=-9,AP617&lt;=-6.5),"-9 a -6,5",IF(AP617=-6,"-6",IF(AND(AP617&gt;=-5.5,AP617&lt;=-3),"-5,5 a -3",IF(AND(AP617&gt;=-2.5,AP617&lt;=0),"-2,5 a 0",IF(AND(AP617&gt;=0.5,AP617&lt;=3),"0,5 a 3",IF(AND(AP617&gt;=3.5,AP617&lt;=6),"3,5 a 6",IF(AND(AP617&gt;=6.5,AP617&lt;=9),"6,5 a 9",IF(AND(AP617&gt;=9.5,AP617&lt;=20),"9,5 a 20","Fuera de rango"))))))))))</f>
        <v>0,5 a 3</v>
      </c>
      <c r="AR617" s="11" t="n">
        <f aca="false">IF(AQ617="","",IF(AQ617="-20 a -9,5",1,IF(AQ617="-9 a -6,5",2,IF(AQ617="-6","NORMA",IF(AQ617="-5,5 a -3",3,IF(AQ617="-2,5 a 0",4,IF(AQ617="0,5 a 3",5,IF(AQ617="3,5 a 6",6,IF(AQ617="6,5 a 9",7,IF(AQ617="9,5 a 20",8,""))))))))))</f>
        <v>5</v>
      </c>
      <c r="AS617" s="9" t="n">
        <v>2</v>
      </c>
      <c r="AT617" s="10" t="str">
        <f aca="false">IF(AS617="","",IF(AND(AS617&gt;=-16,AS617&lt;=-14),"-16 a -14",IF(AND(AS617&gt;=-13.5,AS617&lt;=-11.5),"-13,5 a -11,5",IF(AND(AS617&gt;=-11,AS617&lt;=-9),"-11 a -9",IF(AND(AS617&gt;=-8.5,AS617&lt;=-6.5),"-8,5 a -6,5",IF(AND(AS617&gt;=-6,AS617&lt;=-4),"-6 a -4",IF(AND(AS617&gt;=-3.5,AS617&lt;=-1.5),"-3,5 a -1,5",IF(AND(AS617&gt;=-1,AS617&lt;=1),"-1 a 1",IF(AND(AS617&gt;=1.5,AS617&lt;=3.5),"1,5 a 3,5",IF(AND(AS617&gt;=4,AS617&lt;=6),"4 a 6",IF(AND(AS617&gt;=6.5,AS617&lt;=8.5),"6,5 a 8,5",IF(AND(AS617&gt;=9,AS617&lt;=11),"9 a 11",IF(AND(AS617&gt;=11.5,AS617&lt;=13.5),"11,5 a 13,5",IF(AND(AS617&gt;=14,AS617&lt;=16),"14 a 16",IF(AND(AS617&gt;=16.5,AS617&lt;=18.5),"16,5 a 18,5",IF(AND(AS617&gt;=19,AS617&lt;=21),"19 a 21","Fuera de rango"))))))))))))))))</f>
        <v>1,5 a 3,5</v>
      </c>
      <c r="AU617" s="11" t="n">
        <f aca="false" t="array" ref="AU617">IF(AT617="","",_xlfn.IFS(AT617="-16 a -14",1,AT617="-13,5 a -11,5",2,AT617="-11 a -9",3,AT617="-8,5 a -6,5",4,AT617="-6 a -4",5,AT617="-3,5 a -1,5",6,AT617="-1 a 1",7,AT617="1,5 a 3,5",8,AT617="4 a 6","NORMA",AT617="6,5 a 8,5",9,AT617="9 a 11",10,AT617="11,5 a 13,5",11,AT617="14 a 16",12,AT617="16,5 a 18,5",13,AT617="19 a 21",14,TRUE(),""))</f>
        <v>8</v>
      </c>
      <c r="AV617" s="9" t="n">
        <v>0.5</v>
      </c>
      <c r="AW617" s="10" t="str">
        <f aca="false">IF(AV617="","",IF(AND(AV617&gt;=-1,AV617&lt;=-0.5),"-1 a -0,5",IF(AND(AV617&gt;-0.5,AV617&lt;=0),"De -0,5 a 0",IF(AND(AV617&gt;=0.25,AV617&lt;=0.75),"0,25 a 0,75",IF(AND(AV617&gt;=1,AV617&lt;=1.5),"1 a 1,5",IF(AND(AV617&gt;=1.75,AV617&lt;=2.25),"1,75 a 2,25",IF(AND(AV617&gt;=2.5,AV617&lt;=3),"2,5 a 3",IF(AND(AV617&gt;=3.25,AV617&lt;=3.75),"3,25 a 3,75","Fuera de rango"))))))))</f>
        <v>0,25 a 0,75</v>
      </c>
      <c r="AX617" s="10" t="str">
        <f aca="false">IF(AW617="","",IF(OR(AW617="-1 a -0,5",AW617="-1 a -0.5"),1,IF(OR(AW617="De -0,5 a 0",AW617="-0,5 a 0",AW617="De -0.5 a 0"),2,IF(OR(AW617="0,25 a 0,75",AW617="0.25 a 0.75"),"NORMA",IF(OR(AW617="1 a 1,5",AW617="1 a 1.5"),3,IF(OR(AW617="1,75 a 2,25",AW617="1.75 a 2.25"),4,IF(OR(AW617="2,5 a 3",AW617="2.5 a 3"),5,IF(OR(AW617="3,25 a 3,75",AW617="3.25 a 3.75"),6,""))))))))</f>
        <v>NORMA</v>
      </c>
      <c r="AY617" s="9" t="n">
        <v>1</v>
      </c>
      <c r="AZ617" s="10" t="str">
        <f aca="false">IF(AY617="","",IF(AND(AY617&gt;=-20,AY617&lt;=-9.5),"-20 a -9,5",IF(AND(AY617&gt;=-9,AY617&lt;=-6.5),"-9 a -6,5",IF(AY617=-6,"-6",IF(AND(AY617&gt;=-5.5,AY617&lt;=-3),"-5,5 a -3",IF(AND(AY617&gt;=-2.5,AY617&lt;=0),"-2,5 a 0",IF(AND(AY617&gt;=0.5,AY617&lt;=3),"0,5 a 3",IF(AND(AY617&gt;=3.5,AY617&lt;=6),"3,5 a 6","Fuera de rango"))))))))</f>
        <v>0,5 a 3</v>
      </c>
      <c r="BA617" s="11" t="n">
        <f aca="false">IF(AZ617="","",IF(AZ617="-20 a -9,5",1,IF(AZ617="-9 a -6,5",2,IF(AZ617="-6","NORMA",IF(AZ617="-5,5 a -3",3,IF(AZ617="-2,5 a 0",4,IF(AZ617="0,5 a 3",5,IF(AZ617="3,5 a 6",6,""))))))))</f>
        <v>5</v>
      </c>
      <c r="BB617" s="9" t="n">
        <v>17</v>
      </c>
      <c r="BC617" s="10" t="str">
        <f aca="false" t="array" ref="BC617">IF(BB617="","",_xlfn.IFS(AND(BB617&gt;=0,BB617&lt;=2),"0 a 2",AND(BB617&gt;=2.5,BB617&lt;=4.5),"2,5 a 4,5",AND(BB617&gt;=5,BB617&lt;=7),"5 a 7",AND(BB617&gt;=7.5,BB617&lt;=9.5),"7,5 a 9,5",AND(BB617&gt;=10,BB617&lt;=12),"10 a 12",AND(BB617&gt;=12.5,BB617&lt;=14.5),"12,5 a 14,5",BB617=15,"15",AND(BB617&gt;=15.5,BB617&lt;=17.5),"15,5 a 17,5",AND(BB617&gt;=18,BB617&lt;=20),"18 a 20",AND(BB617&gt;=20.5,BB617&lt;=22.5),"20,5 a 22,5",AND(BB617&gt;=23,BB617&lt;=25),"23 a 25",TRUE(),"Fuera de rango"))</f>
        <v>15,5 a 17,5</v>
      </c>
      <c r="BD617" s="11" t="n">
        <f aca="false" t="array" ref="BD617">IF(BC617="","",_xlfn.IFS(BC617="0 a 2",1,BC617="2,5 a 4,5",2,BC617="5 a 7",3,BC617="7,5 a 9,5",4,BC617="10 a 12",5,BC617="12,5 a 14,5",6,BC617="15","NORMA",BC617="15,5 a 17,5",7,BC617="18 a 20",8,BC617="20,5 a 22,5",9,BC617="23 a 25",10,TRUE(),"Fuera de rango"))</f>
        <v>7</v>
      </c>
      <c r="BE617" s="9" t="n">
        <v>20</v>
      </c>
      <c r="BF617" s="10" t="str">
        <f aca="false">IF(BE617="","",IF(AND(BE617&gt;=-20,BE617&lt;=-10),"-20 a -10",IF(AND(BE617&gt;=-9.5,BE617&lt;=0.5),"-9,5 a 0,5",IF(AND(BE617&gt;=1,BE617&lt;=11),"1 a 11",IF(AND(BE617&gt;=11.5,BE617&lt;=20.5),"11,5 a 20,5",IF(BE617=21,"21",IF(AND(BE617&gt;=21.5,BE617&lt;=31.5),"21,5 a 31,5",IF(AND(BE617&gt;=32,BE617&lt;=42),"32 a 42","Fuera de rango"))))))))</f>
        <v>11,5 a 20,5</v>
      </c>
      <c r="BG617" s="11" t="n">
        <f aca="false">IF(BF617="","",IF(BF617="-20 a -10",1,IF(BF617="-9,5 a 0,5",2,IF(BF617="1 a 11",3,IF(BF617="11,5 a 20,5",4,IF(BF617="21","NORMA",IF(BF617="21,5 a 31,5",5,IF(BF617="32 a 42",6,""))))))))</f>
        <v>4</v>
      </c>
      <c r="BH617" s="9" t="n">
        <v>14</v>
      </c>
      <c r="BI617" s="10" t="str">
        <f aca="false">IF(BH617="","",IF(AND(BH617&gt;=-20,BH617&lt;=-15),"-20 a -15",IF(AND(BH617&gt;=-14.5,BH617&lt;=-9.5),"-14,5 a -9,5",IF(AND(BH617&gt;=-9,BH617&lt;=-4),"-9 a -4",IF(AND(BH617&gt;=-3.5,BH617&lt;=2.5),"-3,5 a 2,5",IF(AND(BH617&gt;=3,BH617&lt;=8),"3 a 8",IF(AND(BH617&gt;=8.5,BH617&lt;=14.5),"8,5 a 14,5",IF(BH617=15,"15",IF(AND(BH617&gt;=15.5,BH617&lt;=20.5),"15,5 a 20,5",IF(AND(BH617&gt;=21,BH617&lt;=26),"21 a 26","Fuera de rango"))))))))))</f>
        <v>8,5 a 14,5</v>
      </c>
      <c r="BJ617" s="11" t="n">
        <f aca="false">IF(BI617="","",IF(BI617="-20 a -15",1,IF(BI617="-14,5 a -9,5",2,IF(BI617="-9 a -4",3,IF(BI617="-3,5 a 2,5",4,IF(BI617="3 a 8",5,IF(BI617="8,5 a 14,5",6,IF(BI617="15","NORMA",IF(BI617="15,5 a 20,5",7,IF(BI617="21 a 26",8,IF(BI617="26,5 a 31,5",9,"")))))))))))</f>
        <v>6</v>
      </c>
      <c r="BK617" s="9" t="n">
        <v>0</v>
      </c>
      <c r="BL617" s="10" t="str">
        <f aca="false">IF(BK617="","",IF(AND(BK617&gt;=0,BK617&lt;=2),"0 - 2",IF(AND(BK617&gt;=2.5,BK617&lt;=4.5),"2,5 - 4,5",IF(AND(BK617&gt;=5,BK617&lt;=7),"5 - 7",IF(AND(BK617&gt;=7.5,BK617&lt;=9.5),"7,5 - 9,5",IF(AND(BK617&gt;=10,BK617&lt;=12),"10 - 12",IF(AND(BK617&gt;=12.5,BK617&lt;=13.5),"12,5 - 13,5",IF(BK617=14,"14",IF(AND(BK617&gt;=14.5,BK617&lt;=16.5),"14,5 - 16,5",IF(AND(BK617&gt;=17,BK617&lt;=19),"17 - 19",IF(AND(BK617&gt;=19.5,BK617&lt;=21.5),"19,5 - 21,5",IF(AND(BK617&gt;=22,BK617&lt;=24),"22 - 24",IF(AND(BK617&gt;=24.5,BK617&lt;=26.5),"24,5 - 26,5",IF(AND(BK617&gt;=27,BK617&lt;=29),"27 - 29",IF(AND(BK617&gt;=29.5,BK617&lt;=30),"29,5 - 30","Fuera de rango")))))))))))))))</f>
        <v>0 - 2</v>
      </c>
      <c r="BM617" s="11" t="n">
        <f aca="false">IF(BL617="","",IF(BL617="0 - 2",1,IF(BL617="2,5 - 4,5",2,IF(BL617="5 - 7",3,IF(BL617="7,5 - 9,5",4,IF(BL617="10 - 12",5,IF(BL617="12,5 - 13,5",6,IF(BL617="14","NORMA",IF(BL617="14,5 - 16,5",7,IF(BL617="17 - 19",8,IF(BL617="19,5 - 21,5",9,IF(BL617="22 - 24",10,IF(BL617="24,5 - 26,5",11,IF(BL617="27 - 29",12,IF(BL617="29,5 - 30",13,"")))))))))))))))</f>
        <v>1</v>
      </c>
      <c r="BN617" s="9" t="n">
        <v>12</v>
      </c>
      <c r="BO617" s="11" t="str">
        <f aca="false">IF(BN617="","",IF(AND(BN617&gt;=-20,BN617&lt;=-10),"-20 a -10",IF(AND(BN617&gt;=-9.5,BN617&lt;=0.5),"-9,5 a 0,5",IF(AND(BN617&gt;=1,BN617&lt;=11),"1 a 11",IF(AND(BN617&gt;=11.5,BN617&lt;=21.5),"11,5 a 21,5",IF(BN617=22,"22",IF(AND(BN617&gt;=22.5,BN617&lt;=32.5),"22,5 a 32,5",IF(AND(BN617&gt;=33,BN617&lt;=43),"33 a 43","Fuera de rango"))))))))</f>
        <v>11,5 a 21,5</v>
      </c>
      <c r="BP617" s="11" t="n">
        <f aca="false">IF(BO617="","",IF(BO617="-20 a -10",1,IF(BO617="-9,5 a 0,5",2,IF(BO617="1 a 11",3,IF(BO617="11,5 a 21,5",4,IF(BO617="22","NORMA",IF(BO617="22,5 a 32,5",5,IF(BO617="33 a 43",6,""))))))))</f>
        <v>4</v>
      </c>
      <c r="BQ617" s="9" t="n">
        <v>4</v>
      </c>
      <c r="BR617" s="10" t="str">
        <f aca="false">IF(BQ617="","",IF(AND(BQ617&gt;=-20,BQ617&lt;=-15),"-20 a -15",IF(AND(BQ617&gt;=-14.5,BQ617&lt;=-9.5),"-14,5 a -9,5",IF(AND(BQ617&gt;=-9,BQ617&lt;=-4),"-9 a -4",IF(AND(BQ617&gt;=-3.5,BQ617&lt;=2.5),"-3,5 a 2,5",IF(AND(BQ617&gt;=3,BQ617&lt;=8),"3 a 8",IF(AND(BQ617&gt;=8.5,BQ617&lt;=13.5),"8,5 a 13,5",IF(AND(BQ617&gt;=14,BQ617&lt;=17.5),"14 a 17,5",IF(BQ617=18,"18",IF(AND(BQ617&gt;=18.5,BQ617&lt;=23.5),"18,5 a 23,5",IF(AND(BQ617&gt;=24,BQ617&lt;=29),"24 a 29",IF(AND(BQ617&gt;=29.5,BQ617&lt;=34.5),"29,5 a 34,5",IF(AND(BQ617&gt;=35,BQ617&lt;=40),"35 a 40","Fuera de rango")))))))))))))</f>
        <v>3 a 8</v>
      </c>
      <c r="BS617" s="11" t="n">
        <f aca="false">IF(BR617="","",IF(BR617="-20 a -15",1,IF(BR617="-14,5 a -9,5",2,IF(BR617="-9 a -4",3,IF(BR617="-3,5 a 2,5",4,IF(BR617="3 a 8",5,IF(BR617="8,5 a 13,5",6,IF(BR617="14 a 17,5",7,IF(BR617="18","NORMA",IF(BR617="18,5 a 23,5",8,IF(BR617="24 a 29",9,IF(BR617="29,5 a 34,5",10,IF(BR617="35 a 40",11,"")))))))))))))</f>
        <v>5</v>
      </c>
      <c r="BT617" s="9" t="n">
        <v>0</v>
      </c>
      <c r="BU617" s="10" t="str">
        <f aca="false">IF(BT617="","",IF(AND(BT617&gt;=-20,BT617&lt;=-18),"-20 a -18",IF(AND(BT617&gt;=-17.5,BT617&lt;=-15.5),"-17,5 a -15,5",IF(AND(BT617&gt;=-15,BT617&lt;=-13),"-15 a -13",IF(AND(BT617&gt;=-12.5,BT617&lt;=-10.5),"-12,5 a -10,5",IF(AND(BT617&gt;=-10,BT617&lt;=-8),"-10 a -8",IF(AND(BT617&gt;=-7.5,BT617&lt;=-5.5),"-7,5 a -5,5",IF(AND(BT617&gt;=-5,BT617&lt;=-3),"-5 a -3",IF(AND(BT617&gt;=-2.5,BT617&lt;=-0.5),"-2,5 a -0,5",IF(BT617=0,"0",IF(AND(BT617&gt;=0.5,BT617&lt;=2.5),"0,5 a 2,5",IF(AND(BT617&gt;=3,BT617&lt;=5),"3 a 5",IF(AND(BT617&gt;=5.5,BT617&lt;=7.5),"5,5 a 7,5",IF(AND(BT617&gt;=8,BT617&lt;=10),"8 a 10",IF(AND(BT617&gt;=10.5,BT617&lt;=12.5),"10,5 a 12,5",IF(AND(BT617&gt;=13,BT617&lt;=15),"13 a 15",IF(AND(BT617&gt;=15.5,BT617&lt;=17.5),"15,5 a 17,5",IF(AND(BT617&gt;=18,BT617&lt;=20),"18 a 20","Fuera de rango"))))))))))))))))))</f>
        <v>0</v>
      </c>
      <c r="BV617" s="11" t="str">
        <f aca="false">IF(BT617="","",IF(BT617=0,"NORMA",IF(AND(BT617&gt;=-20,BT617&lt;=-18),2,IF(AND(BT617&gt;=-17.5,BT617&lt;=-15.5),2,IF(AND(BT617&gt;=-15,BT617&lt;=-13),3,IF(AND(BT617&gt;=-12.5,BT617&lt;=-10.5),4,IF(AND(BT617&gt;=-10,BT617&lt;=-8),5,IF(AND(BT617&gt;=-7.5,BT617&lt;=-5.5),6,IF(AND(BT617&gt;=-5,BT617&lt;=-3),7,IF(AND(BT617&gt;=-2.5,BT617&lt;=-0.5),8,IF(AND(BT617&gt;=0.5,BT617&lt;=2.5),9,IF(AND(BT617&gt;=3,BT617&lt;=5),10,IF(AND(BT617&gt;=5.5,BT617&lt;=7.5),11,IF(AND(BT617&gt;=8,BT617&lt;=10),12,IF(AND(BT617&gt;=10.5,BT617&lt;=12.5),13,IF(AND(BT617&gt;=13,BT617&lt;=15),14,IF(AND(BT617&gt;=15.5,BT617&lt;=17.5),15,IF(AND(BT617&gt;=18,BT617&lt;=20),16,"Fuera de rango"))))))))))))))))))</f>
        <v>NORMA</v>
      </c>
      <c r="BW617" s="9" t="n">
        <v>-5.75</v>
      </c>
      <c r="BX617" s="10" t="n">
        <f aca="false">18.5- (0.3*H617)</f>
        <v>14.6</v>
      </c>
      <c r="BY617" s="10" t="n">
        <f aca="false">(BW617)-(BX617)</f>
        <v>-20.35</v>
      </c>
      <c r="BZ617" s="10" t="str">
        <f aca="false">IF(BY617="","",IF(BY617&lt;-27.5,"De -30 a -28",IF(BY617&lt;-25,"De -27,5 a -25,5",IF(BY617&lt;-22.5,"De -25 a -23",IF(BY617&lt;-20,"De -22,5 a -20,5",IF(BY617&lt;-17.5,"De -20 a -18",IF(BY617&lt;-15,"De -17,5 a -15,5",IF(BY617&lt;-12.5,"De -15 a -13",IF(BY617&lt;-10,"De -12,5 a -10,5",IF(BY617&lt;-7.5,"De -10 a -8",IF(BY617&lt;-5,"De -7,5 a -5,5",IF(BY617&lt;-2.5,"De -5 a -3",IF(BY617&lt;0,"De -2,5 a -0,5",IF(BY617&lt;2.5,"De 0 a 2",IF(BY617&lt;5,"De 2,5 a 4,5",IF(BY617&lt;7.5,"De 5 a 7",IF(BY617&lt;10,"De 7,5 a 9,5",IF(BY617&lt;12.5,"De 10 a 12",IF(BY617&lt;15,"De 12,5 a 14,5",IF(BY617&lt;17.5,"De 15 a 17",IF(BY617&lt;20,"De 17,5 a 19,5",IF(BY617&lt;22.5,"De 20 a 22",IF(BY617&lt;25,"De 22,5 a 24,5",IF(BY617&lt;27.5,"De 25 a 27","De 27,5 a 30"))))))))))))))))))))))))</f>
        <v>De -22,5 a -20,5</v>
      </c>
      <c r="CA617" s="12" t="n">
        <f aca="false">IF(BY617="","",IF(BY617&lt;=-28,1,IF(BY617&lt;=-25.5,2,IF(BY617&lt;=-23,3,IF(BY617&lt;=-20.5,4,IF(BY617&lt;=-18,5,IF(BY617&lt;=-15.5,6,IF(BY617&lt;=-13,7,IF(BY617&lt;=-10.5,8,IF(BY617&lt;=-8,9,IF(BY617&lt;=-5.5,10,IF(BY617&lt;=-3,11,IF(BY617&lt;=-0.5,12,IF(BY617&lt;=2,13,IF(BY617&lt;=4.5,14,IF(BY617&lt;=7,15,IF(BY617&lt;=9.5,16,IF(BY617&lt;=12,17,IF(BY617&lt;=14.5,18,IF(BY617&lt;=17,19,IF(BY617&lt;=19.5,20,IF(BY617&lt;=22,21,IF(BY617&lt;=24.5,22,IF(BY617&lt;=27,23,IF(BY617&lt;=30,24,"Fuera de rango")))))))))))))))))))))))))</f>
        <v>5</v>
      </c>
      <c r="CB617" s="9" t="n">
        <v>-4.75</v>
      </c>
      <c r="CC617" s="10" t="n">
        <f aca="false">18.5- (0.3*H617)</f>
        <v>14.6</v>
      </c>
      <c r="CD617" s="10" t="n">
        <f aca="false">(CB617)-(CC617)</f>
        <v>-19.35</v>
      </c>
      <c r="CE617" s="10" t="str">
        <f aca="false">IF(CD617="","",IF(CD617&lt;-27.5,"De -30 a -28",IF(CD617&lt;-25,"De -27,5 a -25,5",IF(CD617&lt;-22.5,"De -25 a -23",IF(CD617&lt;-20,"De -22,5 a -20,5",IF(CD617&lt;-17.5,"De -20 a -18",IF(CD617&lt;-15,"De -17,5 a -15,5",IF(CD617&lt;-12.5,"De -15 a -13",IF(CD617&lt;-10,"De -12,5 a -10,5",IF(CD617&lt;-7.5,"De -10 a -8",IF(CD617&lt;-5,"De -7,5 a -5,5",IF(CD617&lt;-2.5,"De -5 a -3",IF(CD617&lt;0,"De -2,5 a -0,5",IF(CD617&lt;=2,"De 0 a 2",IF(CD617&lt;=4.5,"De 2,5 a 4,5",IF(CD617&lt;=7,"De 5 a 7",IF(CD617&lt;=9.5,"De 7,5 a 9,5",IF(CD617&lt;=12,"De 10 a 12",IF(CD617&lt;=14.5,"De 12,5 a 14,5",IF(CD617&lt;=17,"De 15 a 17",IF(CD617&lt;=19.5,"De 17,5 a 19,5",IF(CD617&lt;=22,"De 20 a 22",IF(CD617&lt;=24.5,"De 22,5 a 24,5",IF(CD617&lt;=27,"De 25 a 27","De 27,5 a 30"))))))))))))))))))))))))</f>
        <v>De -20 a -18</v>
      </c>
      <c r="CF617" s="12" t="n">
        <f aca="false">IF(CD617="","",IF(CD617&lt;-27.5,1,IF(CD617&lt;-25,2,IF(CD617&lt;-22.5,3,IF(CD617&lt;-20,4,IF(CD617&lt;-17.5,5,IF(CD617&lt;-15,6,IF(CD617&lt;-12.5,7,IF(CD617&lt;-10,8,IF(CD617&lt;-7.5,9,IF(CD617&lt;-5,10,IF(CD617&lt;-2.5,11,IF(CD617&lt;0,12,IF(CD617&lt;2.5,13,IF(CD617&lt;5,14,IF(CD617&lt;7.5,15,IF(CD617&lt;10,16,IF(CD617&lt;12.5,17,IF(CD617&lt;15,18,IF(CD617&lt;17.5,19,IF(CD617&lt;20,20,IF(CD617&lt;22.5,21,IF(CD617&lt;25,22,IF(CD617&lt;27.5,23,24))))))))))))))))))))))))</f>
        <v>5</v>
      </c>
      <c r="CG617" s="9" t="n">
        <v>-3.75</v>
      </c>
      <c r="CH617" s="10" t="str">
        <f aca="false">IF(CG617="","",IF(AND(CG617&gt;=-10,CG617&lt;=-9.5),"-10 a -9,5",IF(AND(CG617&gt;-9.5,CG617&lt;=-8.5),"-9 a -8,5",IF(AND(CG617&gt;-8.5,CG617&lt;=-7.5),"-8 a -7,5",IF(AND(CG617&gt;-7.5,CG617&lt;=-6.5),"-7 a -6,5",IF(AND(CG617&gt;-6.5,CG617&lt;=-5.5),"-6 a -5,5",IF(AND(CG617&gt;-5.5,CG617&lt;=-4.5),"-5 a -4,5",IF(AND(CG617&gt;-4.5,CG617&lt;=-3.5),"-4 a -3,5",IF(AND(CG617&gt;-3.5,CG617&lt;=-2.5),"-3 a -2,5",IF(CG617=-2.25,"-2,25",IF(AND(CG617&gt;-2.5,CG617&lt;=-1.5),"-2 a -1,5",IF(AND(CG617&gt;-1.5,CG617&lt;=-0.5),"-1 a -0,5",IF(AND(CG617&gt;-0.5,CG617&lt;=0.5),"0 a 0,5",IF(AND(CG617&gt;0.5,CG617&lt;=1.5),"1 a 1,5",IF(AND(CG617&gt;1.5,CG617&lt;=2.5),"2 a 2,5",IF(AND(CG617&gt;2.5,CG617&lt;=3.5),"3 a 3,5",IF(AND(CG617&gt;3.5,CG617&lt;=4.5),"4 a 4,5",IF(AND(CG617&gt;4.5,CG617&lt;=5.5),"5 a 5,5",IF(AND(CG617&gt;5.5,CG617&lt;=6.5),"6 a 6,5",IF(AND(CG617&gt;6.5,CG617&lt;=7.5),"7 a 7,5",IF(AND(CG617&gt;7.5,CG617&lt;=8.5),"8 a 8,5",IF(AND(CG617&gt;8.5,CG617&lt;=9.5),"9 a 9,5",IF(CG617&gt;=10,"10","Fuera de rango")))))))))))))))))))))))</f>
        <v>-4 a -3,5</v>
      </c>
      <c r="CI617" s="11" t="n">
        <f aca="false">IF(CG617="","",IF(CG617=-2.25,"NORMA",IF(CG617&lt;=-9.5,1,IF(CG617&lt;=-8.5,2,IF(CG617&lt;=-7.5,3,IF(CG617&lt;=-6.5,4,IF(CG617&lt;=-5.5,5,IF(CG617&lt;=-4.5,6,IF(CG617&lt;=-3.5,7,IF(CG617&lt;=-2.5,8,IF(CG617&lt;=-1.5,9,IF(CG617&lt;=-0.5,10,IF(CG617&lt;=0.5,11,IF(CG617&lt;=1.5,12,IF(CG617&lt;=2.5,13,IF(CG617&lt;=3.5,14,IF(CG617&lt;=4.5,15,IF(CG617&lt;=5.5,16,IF(CG617&lt;=6.5,17,IF(CG617&lt;=7.5,18,IF(CG617&lt;=8.5,19,IF(CG617&lt;=9.5,20,IF(CG617=10,21,"Fuera de rango")))))))))))))))))))))))</f>
        <v>7</v>
      </c>
      <c r="CJ617" s="9" t="n">
        <v>2.5</v>
      </c>
      <c r="CK617" s="10" t="str">
        <f aca="false">IF(CJ617="","",IF(AND(CJ617&gt;=-6,CJ617&lt;=-5.5),"-6 a -5,5",IF(AND(CJ617&gt;-5.5,CJ617&lt;=-4.5),"-5 a -4,5",IF(AND(CJ617&gt;-4.5,CJ617&lt;=-3.5),"-4 a -3,5",IF(AND(CJ617&gt;-3.5,CJ617&lt;=-2.5),"-3 a -2,5",IF(AND(CJ617&gt;-2.5,CJ617&lt;=-1.5),"-2 a -1,5",IF(AND(CJ617&gt;-1.5,CJ617&lt;=-0.5),"-1 a -0,5",IF(AND(CJ617&gt;-0.5,CJ617&lt;=0.5),"0 a 0,5",IF(AND(CJ617&gt;0.5,CJ617&lt;=1.5),"1 a 1,5",IF(AND(CJ617&gt;1.5,CJ617&lt;2.5),"2",IF(AND(CJ617&gt;=2.5,CJ617&lt;=3),"2,5 a 3",IF(AND(CJ617&gt;3,CJ617&lt;=4),"3,5 a 4",IF(AND(CJ617&gt;4,CJ617&lt;=5),"4,5 a 5",IF(AND(CJ617&gt;5,CJ617&lt;=6),"5,5 a 6",IF(AND(CJ617&gt;6,CJ617&lt;=7),"6,5 a 7",IF(AND(CJ617&gt;7,CJ617&lt;=8),"7,5 a 8",IF(AND(CJ617&gt;8,CJ617&lt;=9.5),"8,5 a 9,5",IF(CJ617=10,"10","Fuera de rango"))))))))))))))))))</f>
        <v>2,5 a 3</v>
      </c>
      <c r="CL617" s="11" t="n">
        <f aca="false">IF(CK617="","",IF(OR(CK617="-6 a -5,5",CK617="-6 - -5,5"),1,IF(OR(CK617="-5 a -4,5",CK617="-5 - -4,5"),2,IF(OR(CK617="-4 a -3,5",CK617="-4 - -3,5"),3,IF(OR(CK617="-3 a -2,5",CK617="-3 - -2,5"),4,IF(OR(CK617="-2 a -1,5",CK617="-2 - -1,5"),5,IF(OR(CK617="-1 a -0,5",CK617="-1 - -0,5"),6,IF(OR(CK617="0 a 0,5",CK617="0 - 0,5"),7,IF(OR(CK617="1 a 1,5",CK617="1 - 1,5"),8,IF(CK617="2","NORMA",IF(OR(CK617="2,5 a 3",CK617="2,5 - 3"),9,IF(OR(CK617="3,5 a 4",CK617="3,5 - 4"),10,IF(OR(CK617="4,5 a 5",CK617="4,5 - 5"),11,IF(OR(CK617="5,5 a 6",CK617="5,5 - 6"),12,IF(OR(CK617="6,5 a 7",CK617="6,5 - 7"),13,IF(OR(CK617="7,5 a 8",CK617="7,5 - 8"),14,IF(OR(CK617="8,5 a 9",CK617="8,5 - 9,5",CK617="9 a 9,5"),15,IF(CK617="10",15,IF(OR(CK617="0,5 a 1",CK617="0,5 - 1"),7,"Fuera de rango")))))))))))))))))))</f>
        <v>9</v>
      </c>
      <c r="CO617" s="10" t="str">
        <f aca="false">IF(CM617&gt;0,"EME"," ")</f>
        <v> </v>
      </c>
      <c r="CQ617" s="10" t="str">
        <f aca="false">IF(CP617&gt;0,"0", " ")</f>
        <v> </v>
      </c>
      <c r="CR617" s="10" t="str">
        <f aca="false">IF(CP617&gt;0,"EME"," ")</f>
        <v> </v>
      </c>
      <c r="CS617" s="9" t="n">
        <v>0</v>
      </c>
      <c r="CV617" s="9" t="n">
        <v>0</v>
      </c>
      <c r="CY617" s="9" t="n">
        <v>0</v>
      </c>
      <c r="DB617" s="9" t="n">
        <v>0</v>
      </c>
      <c r="DC617" s="11" t="str">
        <f aca="false">IF(DB617&lt;0,"2"," ")</f>
        <v> </v>
      </c>
      <c r="DD617" s="11" t="str">
        <f aca="false">IF(DB617&lt;0,"MIO"," ")</f>
        <v> </v>
      </c>
      <c r="DE617" s="9" t="n">
        <v>0</v>
      </c>
      <c r="DF617" s="10" t="str">
        <f aca="false">IF(DE617&lt;0,"3"," ")</f>
        <v> </v>
      </c>
      <c r="DG617" s="10" t="str">
        <f aca="false">IF(DE617&lt;0,"AST"," ")</f>
        <v> </v>
      </c>
      <c r="DH617" s="9" t="n">
        <v>0</v>
      </c>
      <c r="DI617" s="10" t="str">
        <f aca="false">IF(DH617&lt;0,"3"," ")</f>
        <v> </v>
      </c>
      <c r="DJ617" s="10" t="str">
        <f aca="false">IF(DH617&lt;0,"AST"," ")</f>
        <v> </v>
      </c>
      <c r="DK617" s="9" t="n">
        <v>0</v>
      </c>
      <c r="DL617" s="10" t="str">
        <f aca="false">IF(DK617&gt;0,"4"," ")</f>
        <v> </v>
      </c>
      <c r="DM617" s="10" t="str">
        <f aca="false">IF(DK617&gt;0,"PRE"," ")</f>
        <v> </v>
      </c>
      <c r="DN617" s="9" t="n">
        <v>0</v>
      </c>
      <c r="DO617" s="10" t="str">
        <f aca="false">IF(DN617&gt;0,"4"," ")</f>
        <v> </v>
      </c>
      <c r="DP617" s="10" t="str">
        <f aca="false">IF(DN617&gt;0,"PRE"," ")</f>
        <v> </v>
      </c>
      <c r="DS617" s="12" t="str">
        <f aca="false">CONCATENATE(CO617,CU617,DA617,DG617,DM617)</f>
        <v>   </v>
      </c>
      <c r="DT617" s="10" t="e">
        <f aca="false" t="array" ref="DT617">_xlfn.IFS(DS617="EME    ","0", DS617=" HIP   ","1", DS617="  MIO  ","2", DS617="   AST ","3", DS617="    PRE","4", DS617="EME   PRE","5", DS617=" HIP  PRE","6", DS617=" HIP AST ","7", DS617="  MIO PRE","8", DS617="  MIOAST ","9", DS617="   ASTPRE","10",DS617=" HIP ASTPRE","11", DS617="  MIOASTPRE","12", DS617="     ","0")</f>
        <v>#N/A</v>
      </c>
      <c r="DV617" s="1" t="e">
        <f aca="false" t="array" ref="DV617">_xlfn.IFS(DU617="SI","2", DU617="NO","1")</f>
        <v>#N/A</v>
      </c>
      <c r="DX617" s="11" t="str">
        <f aca="false">IF(DW617=0,"1","2")</f>
        <v>1</v>
      </c>
      <c r="DY617" s="11" t="str">
        <f aca="false" t="array" ref="DY617">_xlfn.IFS(DW617=0,"0", DW617=0.25, "1", DW617=0.5,"2", DW617=0.75,"3", DW617=1,"4",DW617=1.25,"5", DW617=1.5,"6", DW617=1.75,"7", DW617=2,"8")</f>
        <v>0</v>
      </c>
      <c r="EA617" s="11" t="str">
        <f aca="false">IF(DZ617=0,"1","2")</f>
        <v>1</v>
      </c>
      <c r="EB617" s="11" t="str">
        <f aca="false" t="array" ref="EB617">_xlfn.IFS(DZ617=0,"0", DZ617=0.25, "1", DZ617=0.5,"2", DZ617=0.75,"3", DZ617=1,"4",DZ617=1.25,"5", DZ617=1.5,"6", DZ617=1.75,"7", DZ617=2,"8")</f>
        <v>0</v>
      </c>
      <c r="ED617" s="10" t="str">
        <f aca="false">IF(EC617=0,"1","2")</f>
        <v>1</v>
      </c>
      <c r="EE617" s="11" t="str">
        <f aca="false" t="array" ref="EE617">_xlfn.IFS(EC617=0,"0", EC617=-0.25, "1", EC617=-0.5,"2", EC617=-0.75,"3", EC617=-1,"4",EC617=-1.25,"5", EC617=-1.5,"6", EC617=-1.75,"7", EC617=-2,"8", EC617=-2.25,"9",EC617=-2.5,"10", EC617=-2.75,"11", EC617=-3,"12", EC617=-3.25,"13", EC617=-3.5,"14", EC617=-3.75,"15",EC617=-4,"16")</f>
        <v>0</v>
      </c>
      <c r="EG617" s="10" t="str">
        <f aca="false">IF(EF617=0,"1","2")</f>
        <v>1</v>
      </c>
      <c r="EH617" s="11" t="str">
        <f aca="false" t="array" ref="EH617">_xlfn.IFS(EF617=0,"0", EF617=-0.25, "1", EF617=-0.5,"2", EF617=-0.75,"3", EF617=-1,"4",EF617=-1.25,"5", EF617=-1.5,"6", EF617=-1.75,"7", EF617=-2,"8", EF617=-2.25,"9",EF617=-2.5,"10", EF617=-2.75,"11", EF617=-3,"12", EF617=-3.25,"13", EF617=-3.5,"14", EF617=-3.75,"15",EF617=-4,"16")</f>
        <v>0</v>
      </c>
      <c r="EJ617" s="11" t="str">
        <f aca="false">IF(EI617=0,"1","2")</f>
        <v>1</v>
      </c>
      <c r="EK617" s="11" t="str">
        <f aca="false" t="array" ref="EK617">_xlfn.IFS(EI617=0,"0", EI617=-0.25, "1", EI617=-0.5,"2", EI617=-0.75,"3", EI617=-1,"4",EI617=-1.25,"5", EI617=-1.5,"6", EI617=-1.75,"7", EI617=-2,"8", EI617=-2.25,"9", EI617=-2.25,"9",EI617=-2.5,"10", EI617=-2.75,"11", EI617=-3,"12", EI617=-3.25,"13", EI617=-3.5,"14", EI617=-3.75,"15",EI617=-4,"16", EI617=0.25, "17", EI617=0.5, "18")</f>
        <v>0</v>
      </c>
      <c r="EM617" s="11" t="str">
        <f aca="false">IF(EL617=0,"1","2")</f>
        <v>1</v>
      </c>
      <c r="EN617" s="11" t="str">
        <f aca="false" t="array" ref="EN617">_xlfn.IFS(EL617=0.25,"17",EL617=0.5,"18", EL617=0,"0", EL617=-0.25, "1", EL617=-0.5,"2", EL617=-0.75,"3", EL617=-1,"4",EL617=-1.25,"5", EL617=-1.5,"6", EL617=-1.75,"7", EL617=-2,"8",EL617= -2.25,"9",EL617=-2.5,"10",EL617= -2.75,"11",EL617= -3,"12",EL617= -3.25,"13",EL617= -3.5,"14",EL617= -3.75,"15",EL617=-4,"16")</f>
        <v>0</v>
      </c>
      <c r="EP617" s="11" t="str">
        <f aca="false">IF(EO617=0,"1","2")</f>
        <v>1</v>
      </c>
      <c r="EQ617" s="11" t="str">
        <f aca="false" t="array" ref="EQ617">_xlfn.IFS(EO617=0,"0", EO617=0.25, "1", EO617=0.5,"2", EO617=0.75,"3", EO617=1,"4",EO617=1.25,"5", EO617=1.5,"6", EO617=1.75,"7", EO617=2,"8", EO617=2.25,"9", EO617=2.25,"9",EO617=2.5,"10", EO617=2.75,"11", EO617=3,"12", EO617=3.25,"13", EO617=3.5,"14", EO617=3.75,"15",EO617=4,"16", EO617=-0.25, "17", bq=-0.5, "18")</f>
        <v>0</v>
      </c>
      <c r="ES617" s="11" t="str">
        <f aca="false">IF(ER617=0,"1","2")</f>
        <v>1</v>
      </c>
      <c r="ET617" s="11" t="str">
        <f aca="false" t="array" ref="ET617">_xlfn.IFS(ER617=0,"0", ER617=0.25, "1", ER617=0.5,"2", ER617=0.75,"3", ER617=1,"4",ER617=1.25,"5", ER617=1.5,"6", ER617=1.75,"7", ER617=2,"8", ER617=2.25,"9", ER617=2.25,"9",ER617=2.5,"10", ER617=2.75,"11", ER617=3,"12", ER617=3.25,"13", ER617=3.5,"14", ER617=3.75,"15",ER617=4,"16", ER617=-0.25, "17", bq=-0.5, "18")</f>
        <v>0</v>
      </c>
      <c r="EV617" s="14" t="e">
        <f aca="false">VLOOKUP(EU617,LEYENDA!$G$2:$H$8,2,TRUE())</f>
        <v>#N/A</v>
      </c>
      <c r="EW617" s="14" t="e">
        <f aca="false" t="array" ref="EW617">_xlfn.IFS(EV617="0-5","1", EV617="6-12","2", EV617="13-18","3", EV617="19-24","4", EV617="25-36","5", EV617="37-48","6", EV617="49-60","7")</f>
        <v>#N/A</v>
      </c>
    </row>
    <row r="618" customFormat="false" ht="13.5" hidden="false" customHeight="false" outlineLevel="0" collapsed="false">
      <c r="A618" s="1" t="n">
        <v>243</v>
      </c>
      <c r="B618" s="2" t="n">
        <v>3</v>
      </c>
      <c r="C618" s="33" t="n">
        <v>42364</v>
      </c>
      <c r="E618" s="5" t="str">
        <f aca="false">VLOOKUP(A618,'286'!$A$3:$J$6279,10,FALSE())</f>
        <v>MORALES GONZÁLEZ, BEATRÍZ</v>
      </c>
      <c r="F618" s="4" t="str">
        <f aca="false">VLOOKUP(A618,'286'!$A$3:$I$1768,3,FALSE())</f>
        <v>MOGONBE</v>
      </c>
      <c r="G618" s="6" t="n">
        <f aca="false">VLOOKUP(A618,'286'!$A$3:$I$1768,4,FALSE())</f>
        <v>37392</v>
      </c>
      <c r="H618" s="7" t="n">
        <f aca="false">YEAR(C618)-YEAR(G618)</f>
        <v>13</v>
      </c>
      <c r="I618" s="1" t="str">
        <f aca="false">VLOOKUP(H618,LEYENDA!$C$2:$D$6,2,TRUE())</f>
        <v>13-24</v>
      </c>
      <c r="J618" s="5" t="str">
        <f aca="false">VLOOKUP(A618,'286'!$A$3:$I$1768,7,FALSE())</f>
        <v>M</v>
      </c>
      <c r="K618" s="8" t="n">
        <f aca="false">VLOOKUP(A618,'286'!$A$3:$I$1768,2,FALSE())</f>
        <v>0</v>
      </c>
      <c r="L618" s="4" t="str">
        <f aca="false">VLOOKUP(A618,'286'!$A$3:$I$1768,8,FALSE())</f>
        <v>D</v>
      </c>
      <c r="M618" s="4" t="str">
        <f aca="false">VLOOKUP(A618,'286'!$A$3:$I$1768,9,FALSE())</f>
        <v>I</v>
      </c>
      <c r="N618" s="8" t="str">
        <f aca="false">IF(R618=O618, "MISMA","CONTRARIA")</f>
        <v>CONTRARIA</v>
      </c>
      <c r="O618" s="8" t="str">
        <f aca="false" t="array" ref="O618">_xlfn.IFS(L618="D","1", L618="I","2")</f>
        <v>1</v>
      </c>
      <c r="P618" s="8" t="e">
        <f aca="false" t="array" ref="P618">_xlfn.IFS(K618="OD","1", K618="OI","2")</f>
        <v>#N/A</v>
      </c>
      <c r="Q618" s="1" t="str">
        <f aca="false" t="array" ref="Q618">_xlfn.IFS(J618="M","1", J618="H","2")</f>
        <v>1</v>
      </c>
      <c r="R618" s="8" t="str">
        <f aca="false" t="array" ref="R618">_xlfn.IFS(M618="D","1", M618="I","2")</f>
        <v>2</v>
      </c>
      <c r="S618" s="1" t="str">
        <f aca="false" t="array" ref="S618">_xlfn.IFS(N618="CONTRARIA", "1",N618= "MISMA","2")</f>
        <v>1</v>
      </c>
      <c r="T618" s="1" t="str">
        <f aca="false" t="array" ref="T618">_xlfn.IFS(I618="0-12","1", I618="13-24","2", I618="25-40","3", I618="41-60","4", I618="61-100","5")</f>
        <v>2</v>
      </c>
      <c r="U618" s="9" t="n">
        <v>-2</v>
      </c>
      <c r="V618" s="10" t="str">
        <f aca="false">IF(U618="","",IF(AND(U618&gt;=-9,U618&lt;=-6.5),"-9 a -6,5",IF(AND(U618&gt;=-6,U618&lt;=-3.5),"-6 a -3,5",IF(AND(U618&gt;=-3,U618&lt;=-1),"-3 a -1",IF(U618=-0.5,"-0,5",IF(AND(U618&gt;=0,U618&lt;=2.5),"0 a 2,5",IF(AND(U618&gt;=3,U618&lt;=5.5),"3 a 5,5",IF(AND(U618&gt;=6,U618&lt;=8.5),"6 a 8,5",IF(AND(U618&gt;=9,U618&lt;=20),"9 a 20","Fuera de rango")))))))))</f>
        <v>-3 a -1</v>
      </c>
      <c r="W618" s="11" t="n">
        <f aca="false">IF(V618="","",IF(V618="-9 a -6,5",2,IF(V618="-6 a -3,5",3,IF(V618="-3 a -1",4,IF(V618="-0,5","NORMA",IF(V618="0 a 2,5",5,IF(V618="3 a 5,5",6,IF(V618="6 a 8,5",7,IF(V618="9 a 20",8,"Fuera de rango")))))))))</f>
        <v>4</v>
      </c>
      <c r="X618" s="9" t="n">
        <v>14</v>
      </c>
      <c r="Y618" s="11" t="str">
        <f aca="false">IF(X618="","",IF(AND(X618&gt;=0,X618&lt;=4),"0 a 4",IF(AND(X618&gt;=4.5,X618&lt;=8.5),"4,5 a 8,5",IF(X618=9,"9",IF(AND(X618&gt;=9.5,X618&lt;=13),"9,5 a 13",IF(AND(X618&gt;=13.5,X618&lt;=20),"13,5 a 20",IF(AND(X618&gt;=20.5,X618&lt;=35),"20,5 a 35","Fuera de rango")))))))</f>
        <v>13,5 a 20</v>
      </c>
      <c r="Z618" s="11" t="n">
        <f aca="false">IF(Y618="","",IF(Y618="0 a 4",1,IF(Y618="4,5 a 8,5",2,IF(Y618="9","NORMA",IF(Y618="9,5 a 13",3,IF(Y618="13,5 a 20",4,IF(Y618="20,5 a 35",5,"Fuera de rango")))))))</f>
        <v>4</v>
      </c>
      <c r="AA618" s="9" t="n">
        <v>15</v>
      </c>
      <c r="AB618" s="10" t="str">
        <f aca="false">IF(AA618="","",IF(AND(AA618&gt;=0,AA618&lt;=9),"0 a 9",IF(AND(AA618&gt;=9.5,AA618&lt;=18.5),"9,5 a 18,5",IF(AA618=19,"19",IF(AND(AA618&gt;=19.5,AA618&lt;=28),"19,5 a 28",IF(AND(AA618&gt;=28.5,AA618&lt;=40),"28,5 a 40","Fuera de rango"))))))</f>
        <v>9,5 a 18,5</v>
      </c>
      <c r="AC618" s="11" t="n">
        <f aca="false" t="array" ref="AC618">_xlfn.IFS(AB618="","",AB618="0 a 9",1,AB618="9,5 a 18,5",2,AB618="19","NORMA",AB618="19,5 a 28",3,AB618="28,5 a 40",4,TRUE(),"Fuera de rango")</f>
        <v>2</v>
      </c>
      <c r="AD618" s="9" t="n">
        <v>8</v>
      </c>
      <c r="AE618" s="10" t="str">
        <f aca="false">IF(AD618="","",IF(AND(AD618&gt;=-10,AD618&lt;=0),"De -10 a 0",IF(AND(AD618&gt;=0.5,AD618&lt;=9.5),"0,5 a 9,5",IF(AD618=10,"10",IF(AND(AD618&gt;=10.5,AD618&lt;=20),"10,5 a 20",IF(AND(AD618&gt;=20.5,AD618&lt;=40),"20,5 a 40","Fuera de rango"))))))</f>
        <v>0,5 a 9,5</v>
      </c>
      <c r="AF618" s="12" t="n">
        <f aca="false">IF(AD618="","",IF(AND(AD618&gt;=-10,AD618&lt;=0),1,IF(AND(AD618&gt;=0.5,AD618&lt;=9.5),2,IF(AD618=10,"NORMA",IF(AND(AD618&gt;=10.5,AD618&lt;=20),3,IF(AND(AD618&gt;=20.5,AD618&lt;=40),4,""))))))</f>
        <v>2</v>
      </c>
      <c r="AG618" s="9" t="n">
        <v>7</v>
      </c>
      <c r="AH618" s="10" t="str">
        <f aca="false">IF(AG618="","",IF(AND(AG618&gt;=0,AG618&lt;=4),"0 a 4",IF(AND(AG618&gt;=4.5,AG618&lt;=8.5),"4,5 a 8,5",IF(AG618=9,"9",IF(AND(AG618&gt;=9.5,AG618&lt;=13),"9,5 a 13",IF(AND(AG618&gt;=13.5,AG618&lt;=25),"13,5 a 25","Fuera de rango"))))))</f>
        <v>4,5 a 8,5</v>
      </c>
      <c r="AI618" s="10" t="n">
        <f aca="false">IF(AH618="","",IF(AH618="0 a 4",1,IF(AH618="4,5 a 8,5",2,IF(AH618="9","NORMA",IF(AH618="9,5 a 13",3,IF(AH618="13,5 a 25",4,""))))))</f>
        <v>2</v>
      </c>
      <c r="AJ618" s="9" t="n">
        <v>0</v>
      </c>
      <c r="AK618" s="10" t="str">
        <f aca="false">IF(AJ618="","",IF(AND(AJ618&gt;=-15,AJ618&lt;=-10.5),"-15 a -10,5",IF(AND(AJ618&gt;=-10,AJ618&lt;=-4),"-10 a -4",IF(AND(AJ618&gt;=-4.5,AJ618&lt;=0),"-4,5 a 0",IF(AND(AJ618&gt;=0.5,AJ618&lt;=4.5),"0,5 a 4,5",IF(AJ618=5,"5",IF(AND(AJ618&gt;=5.5,AJ618&lt;=10),"5,5 a 10",IF(AND(AJ618&gt;=10.5,AJ618&lt;=20),"10,5 a 20","Fuera de rango"))))))))</f>
        <v>-4,5 a 0</v>
      </c>
      <c r="AL618" s="11" t="n">
        <f aca="false">IF(AK618="","",IF(AK618="-15 a -10,5",1,IF(AK618="-10 a -4",2,IF(AK618="-4,5 a 0",3,IF(AK618="0,5 a 4,5",4,IF(AK618="5","NORMA",IF(AK618="5,5 a 10",5,IF(AK618="10,5 a 20",6,"Error"))))))))</f>
        <v>3</v>
      </c>
      <c r="AM618" s="9" t="n">
        <v>0</v>
      </c>
      <c r="AN618" s="10" t="str">
        <f aca="false">IF(AM618="","",IF(AND(AM618&gt;=-7.5,AM618&lt;=-5.5),"-7,5 a -5,5",IF(AND(AM618&gt;=-5,AM618&lt;=-3),"-5 a -3",IF(AND(AM618&gt;=-2.5,AM618&lt;=-0.5),"-2,5 a -0,5",IF(AM618=0,"0,00",IF(AND(AM618&gt;=0.5,AM618&lt;=2.5),"0,5 a 2,5",IF(AND(AM618&gt;=3,AM618&lt;=5),"3 a 5",IF(AND(AM618&gt;=5.5,AM618&lt;=7.5),"5,5 a 7,5",IF(AND(AM618&gt;=8,AM618&lt;=10),"8 a 10","Fuera de rango")))))))))</f>
        <v>0,00</v>
      </c>
      <c r="AO618" s="11" t="str">
        <f aca="false">IF(AN618="","",IF(AN618="-7,5 a -5,5",1,IF(AN618="-5 a -3",2,IF(AN618="-2,5 a -0,5",3,IF(AN618="0,00","NORMA",IF(AN618="0,5 a 2,5",4,IF(AN618="3 a 5",5,IF(AN618="5,5 a 7,5",6,IF(AN618="8 a 10",7,"Error")))))))))</f>
        <v>NORMA</v>
      </c>
      <c r="AP618" s="9" t="n">
        <v>1.5</v>
      </c>
      <c r="AQ618" s="10" t="str">
        <f aca="false">IF(AP618="","",IF(AND(AP618&gt;=-20,AP618&lt;=-9.5),"-20 a -9,5",IF(AND(AP618&gt;=-9,AP618&lt;=-6.5),"-9 a -6,5",IF(AP618=-6,"-6",IF(AND(AP618&gt;=-5.5,AP618&lt;=-3),"-5,5 a -3",IF(AND(AP618&gt;=-2.5,AP618&lt;=0),"-2,5 a 0",IF(AND(AP618&gt;=0.5,AP618&lt;=3),"0,5 a 3",IF(AND(AP618&gt;=3.5,AP618&lt;=6),"3,5 a 6",IF(AND(AP618&gt;=6.5,AP618&lt;=9),"6,5 a 9",IF(AND(AP618&gt;=9.5,AP618&lt;=20),"9,5 a 20","Fuera de rango"))))))))))</f>
        <v>0,5 a 3</v>
      </c>
      <c r="AR618" s="11" t="n">
        <f aca="false">IF(AQ618="","",IF(AQ618="-20 a -9,5",1,IF(AQ618="-9 a -6,5",2,IF(AQ618="-6","NORMA",IF(AQ618="-5,5 a -3",3,IF(AQ618="-2,5 a 0",4,IF(AQ618="0,5 a 3",5,IF(AQ618="3,5 a 6",6,IF(AQ618="6,5 a 9",7,IF(AQ618="9,5 a 20",8,""))))))))))</f>
        <v>5</v>
      </c>
      <c r="AS618" s="9" t="n">
        <v>0</v>
      </c>
      <c r="AT618" s="10" t="str">
        <f aca="false">IF(AS618="","",IF(AND(AS618&gt;=-16,AS618&lt;=-14),"-16 a -14",IF(AND(AS618&gt;=-13.5,AS618&lt;=-11.5),"-13,5 a -11,5",IF(AND(AS618&gt;=-11,AS618&lt;=-9),"-11 a -9",IF(AND(AS618&gt;=-8.5,AS618&lt;=-6.5),"-8,5 a -6,5",IF(AND(AS618&gt;=-6,AS618&lt;=-4),"-6 a -4",IF(AND(AS618&gt;=-3.5,AS618&lt;=-1.5),"-3,5 a -1,5",IF(AND(AS618&gt;=-1,AS618&lt;=1),"-1 a 1",IF(AND(AS618&gt;=1.5,AS618&lt;=3.5),"1,5 a 3,5",IF(AND(AS618&gt;=4,AS618&lt;=6),"4 a 6",IF(AND(AS618&gt;=6.5,AS618&lt;=8.5),"6,5 a 8,5",IF(AND(AS618&gt;=9,AS618&lt;=11),"9 a 11",IF(AND(AS618&gt;=11.5,AS618&lt;=13.5),"11,5 a 13,5",IF(AND(AS618&gt;=14,AS618&lt;=16),"14 a 16",IF(AND(AS618&gt;=16.5,AS618&lt;=18.5),"16,5 a 18,5",IF(AND(AS618&gt;=19,AS618&lt;=21),"19 a 21","Fuera de rango"))))))))))))))))</f>
        <v>-1 a 1</v>
      </c>
      <c r="AU618" s="11" t="n">
        <f aca="false" t="array" ref="AU618">IF(AT618="","",_xlfn.IFS(AT618="-16 a -14",1,AT618="-13,5 a -11,5",2,AT618="-11 a -9",3,AT618="-8,5 a -6,5",4,AT618="-6 a -4",5,AT618="-3,5 a -1,5",6,AT618="-1 a 1",7,AT618="1,5 a 3,5",8,AT618="4 a 6","NORMA",AT618="6,5 a 8,5",9,AT618="9 a 11",10,AT618="11,5 a 13,5",11,AT618="14 a 16",12,AT618="16,5 a 18,5",13,AT618="19 a 21",14,TRUE(),""))</f>
        <v>7</v>
      </c>
      <c r="AV618" s="9" t="n">
        <v>-0.5</v>
      </c>
      <c r="AW618" s="10" t="str">
        <f aca="false">IF(AV618="","",IF(AND(AV618&gt;=-1,AV618&lt;=-0.5),"-1 a -0,5",IF(AND(AV618&gt;-0.5,AV618&lt;=0),"De -0,5 a 0",IF(AND(AV618&gt;=0.25,AV618&lt;=0.75),"0,25 a 0,75",IF(AND(AV618&gt;=1,AV618&lt;=1.5),"1 a 1,5",IF(AND(AV618&gt;=1.75,AV618&lt;=2.25),"1,75 a 2,25",IF(AND(AV618&gt;=2.5,AV618&lt;=3),"2,5 a 3",IF(AND(AV618&gt;=3.25,AV618&lt;=3.75),"3,25 a 3,75","Fuera de rango"))))))))</f>
        <v>-1 a -0,5</v>
      </c>
      <c r="AX618" s="10" t="n">
        <f aca="false">IF(AW618="","",IF(OR(AW618="-1 a -0,5",AW618="-1 a -0.5"),1,IF(OR(AW618="De -0,5 a 0",AW618="-0,5 a 0",AW618="De -0.5 a 0"),2,IF(OR(AW618="0,25 a 0,75",AW618="0.25 a 0.75"),"NORMA",IF(OR(AW618="1 a 1,5",AW618="1 a 1.5"),3,IF(OR(AW618="1,75 a 2,25",AW618="1.75 a 2.25"),4,IF(OR(AW618="2,5 a 3",AW618="2.5 a 3"),5,IF(OR(AW618="3,25 a 3,75",AW618="3.25 a 3.75"),6,""))))))))</f>
        <v>1</v>
      </c>
      <c r="AY618" s="9" t="n">
        <v>-2</v>
      </c>
      <c r="AZ618" s="10" t="str">
        <f aca="false">IF(AY618="","",IF(AND(AY618&gt;=-20,AY618&lt;=-9.5),"-20 a -9,5",IF(AND(AY618&gt;=-9,AY618&lt;=-6.5),"-9 a -6,5",IF(AY618=-6,"-6",IF(AND(AY618&gt;=-5.5,AY618&lt;=-3),"-5,5 a -3",IF(AND(AY618&gt;=-2.5,AY618&lt;=0),"-2,5 a 0",IF(AND(AY618&gt;=0.5,AY618&lt;=3),"0,5 a 3",IF(AND(AY618&gt;=3.5,AY618&lt;=6),"3,5 a 6","Fuera de rango"))))))))</f>
        <v>-2,5 a 0</v>
      </c>
      <c r="BA618" s="11" t="n">
        <f aca="false">IF(AZ618="","",IF(AZ618="-20 a -9,5",1,IF(AZ618="-9 a -6,5",2,IF(AZ618="-6","NORMA",IF(AZ618="-5,5 a -3",3,IF(AZ618="-2,5 a 0",4,IF(AZ618="0,5 a 3",5,IF(AZ618="3,5 a 6",6,""))))))))</f>
        <v>4</v>
      </c>
      <c r="BB618" s="9" t="n">
        <v>0</v>
      </c>
      <c r="BC618" s="10" t="str">
        <f aca="false" t="array" ref="BC618">IF(BB618="","",_xlfn.IFS(AND(BB618&gt;=0,BB618&lt;=2),"0 a 2",AND(BB618&gt;=2.5,BB618&lt;=4.5),"2,5 a 4,5",AND(BB618&gt;=5,BB618&lt;=7),"5 a 7",AND(BB618&gt;=7.5,BB618&lt;=9.5),"7,5 a 9,5",AND(BB618&gt;=10,BB618&lt;=12),"10 a 12",AND(BB618&gt;=12.5,BB618&lt;=14.5),"12,5 a 14,5",BB618=15,"15",AND(BB618&gt;=15.5,BB618&lt;=17.5),"15,5 a 17,5",AND(BB618&gt;=18,BB618&lt;=20),"18 a 20",AND(BB618&gt;=20.5,BB618&lt;=22.5),"20,5 a 22,5",AND(BB618&gt;=23,BB618&lt;=25),"23 a 25",TRUE(),"Fuera de rango"))</f>
        <v>0 a 2</v>
      </c>
      <c r="BD618" s="11" t="n">
        <f aca="false" t="array" ref="BD618">IF(BC618="","",_xlfn.IFS(BC618="0 a 2",1,BC618="2,5 a 4,5",2,BC618="5 a 7",3,BC618="7,5 a 9,5",4,BC618="10 a 12",5,BC618="12,5 a 14,5",6,BC618="15","NORMA",BC618="15,5 a 17,5",7,BC618="18 a 20",8,BC618="20,5 a 22,5",9,BC618="23 a 25",10,TRUE(),"Fuera de rango"))</f>
        <v>1</v>
      </c>
      <c r="BE618" s="9" t="n">
        <v>14</v>
      </c>
      <c r="BF618" s="10" t="str">
        <f aca="false">IF(BE618="","",IF(AND(BE618&gt;=-20,BE618&lt;=-10),"-20 a -10",IF(AND(BE618&gt;=-9.5,BE618&lt;=0.5),"-9,5 a 0,5",IF(AND(BE618&gt;=1,BE618&lt;=11),"1 a 11",IF(AND(BE618&gt;=11.5,BE618&lt;=20.5),"11,5 a 20,5",IF(BE618=21,"21",IF(AND(BE618&gt;=21.5,BE618&lt;=31.5),"21,5 a 31,5",IF(AND(BE618&gt;=32,BE618&lt;=42),"32 a 42","Fuera de rango"))))))))</f>
        <v>11,5 a 20,5</v>
      </c>
      <c r="BG618" s="11" t="n">
        <f aca="false">IF(BF618="","",IF(BF618="-20 a -10",1,IF(BF618="-9,5 a 0,5",2,IF(BF618="1 a 11",3,IF(BF618="11,5 a 20,5",4,IF(BF618="21","NORMA",IF(BF618="21,5 a 31,5",5,IF(BF618="32 a 42",6,""))))))))</f>
        <v>4</v>
      </c>
      <c r="BH618" s="9" t="n">
        <v>10</v>
      </c>
      <c r="BI618" s="10" t="str">
        <f aca="false">IF(BH618="","",IF(AND(BH618&gt;=-20,BH618&lt;=-15),"-20 a -15",IF(AND(BH618&gt;=-14.5,BH618&lt;=-9.5),"-14,5 a -9,5",IF(AND(BH618&gt;=-9,BH618&lt;=-4),"-9 a -4",IF(AND(BH618&gt;=-3.5,BH618&lt;=2.5),"-3,5 a 2,5",IF(AND(BH618&gt;=3,BH618&lt;=8),"3 a 8",IF(AND(BH618&gt;=8.5,BH618&lt;=14.5),"8,5 a 14,5",IF(BH618=15,"15",IF(AND(BH618&gt;=15.5,BH618&lt;=20.5),"15,5 a 20,5",IF(AND(BH618&gt;=21,BH618&lt;=26),"21 a 26","Fuera de rango"))))))))))</f>
        <v>8,5 a 14,5</v>
      </c>
      <c r="BJ618" s="11" t="n">
        <f aca="false">IF(BI618="","",IF(BI618="-20 a -15",1,IF(BI618="-14,5 a -9,5",2,IF(BI618="-9 a -4",3,IF(BI618="-3,5 a 2,5",4,IF(BI618="3 a 8",5,IF(BI618="8,5 a 14,5",6,IF(BI618="15","NORMA",IF(BI618="15,5 a 20,5",7,IF(BI618="21 a 26",8,IF(BI618="26,5 a 31,5",9,"")))))))))))</f>
        <v>6</v>
      </c>
      <c r="BK618" s="9" t="n">
        <v>0</v>
      </c>
      <c r="BL618" s="10" t="str">
        <f aca="false">IF(BK618="","",IF(AND(BK618&gt;=0,BK618&lt;=2),"0 - 2",IF(AND(BK618&gt;=2.5,BK618&lt;=4.5),"2,5 - 4,5",IF(AND(BK618&gt;=5,BK618&lt;=7),"5 - 7",IF(AND(BK618&gt;=7.5,BK618&lt;=9.5),"7,5 - 9,5",IF(AND(BK618&gt;=10,BK618&lt;=12),"10 - 12",IF(AND(BK618&gt;=12.5,BK618&lt;=13.5),"12,5 - 13,5",IF(BK618=14,"14",IF(AND(BK618&gt;=14.5,BK618&lt;=16.5),"14,5 - 16,5",IF(AND(BK618&gt;=17,BK618&lt;=19),"17 - 19",IF(AND(BK618&gt;=19.5,BK618&lt;=21.5),"19,5 - 21,5",IF(AND(BK618&gt;=22,BK618&lt;=24),"22 - 24",IF(AND(BK618&gt;=24.5,BK618&lt;=26.5),"24,5 - 26,5",IF(AND(BK618&gt;=27,BK618&lt;=29),"27 - 29",IF(AND(BK618&gt;=29.5,BK618&lt;=30),"29,5 - 30","Fuera de rango")))))))))))))))</f>
        <v>0 - 2</v>
      </c>
      <c r="BM618" s="11" t="n">
        <f aca="false">IF(BL618="","",IF(BL618="0 - 2",1,IF(BL618="2,5 - 4,5",2,IF(BL618="5 - 7",3,IF(BL618="7,5 - 9,5",4,IF(BL618="10 - 12",5,IF(BL618="12,5 - 13,5",6,IF(BL618="14","NORMA",IF(BL618="14,5 - 16,5",7,IF(BL618="17 - 19",8,IF(BL618="19,5 - 21,5",9,IF(BL618="22 - 24",10,IF(BL618="24,5 - 26,5",11,IF(BL618="27 - 29",12,IF(BL618="29,5 - 30",13,"")))))))))))))))</f>
        <v>1</v>
      </c>
      <c r="BN618" s="9" t="n">
        <v>16</v>
      </c>
      <c r="BO618" s="11" t="str">
        <f aca="false">IF(BN618="","",IF(AND(BN618&gt;=-20,BN618&lt;=-10),"-20 a -10",IF(AND(BN618&gt;=-9.5,BN618&lt;=0.5),"-9,5 a 0,5",IF(AND(BN618&gt;=1,BN618&lt;=11),"1 a 11",IF(AND(BN618&gt;=11.5,BN618&lt;=21.5),"11,5 a 21,5",IF(BN618=22,"22",IF(AND(BN618&gt;=22.5,BN618&lt;=32.5),"22,5 a 32,5",IF(AND(BN618&gt;=33,BN618&lt;=43),"33 a 43","Fuera de rango"))))))))</f>
        <v>11,5 a 21,5</v>
      </c>
      <c r="BP618" s="11" t="n">
        <f aca="false">IF(BO618="","",IF(BO618="-20 a -10",1,IF(BO618="-9,5 a 0,5",2,IF(BO618="1 a 11",3,IF(BO618="11,5 a 21,5",4,IF(BO618="22","NORMA",IF(BO618="22,5 a 32,5",5,IF(BO618="33 a 43",6,""))))))))</f>
        <v>4</v>
      </c>
      <c r="BQ618" s="9" t="n">
        <v>5</v>
      </c>
      <c r="BR618" s="10" t="str">
        <f aca="false">IF(BQ618="","",IF(AND(BQ618&gt;=-20,BQ618&lt;=-15),"-20 a -15",IF(AND(BQ618&gt;=-14.5,BQ618&lt;=-9.5),"-14,5 a -9,5",IF(AND(BQ618&gt;=-9,BQ618&lt;=-4),"-9 a -4",IF(AND(BQ618&gt;=-3.5,BQ618&lt;=2.5),"-3,5 a 2,5",IF(AND(BQ618&gt;=3,BQ618&lt;=8),"3 a 8",IF(AND(BQ618&gt;=8.5,BQ618&lt;=13.5),"8,5 a 13,5",IF(AND(BQ618&gt;=14,BQ618&lt;=17.5),"14 a 17,5",IF(BQ618=18,"18",IF(AND(BQ618&gt;=18.5,BQ618&lt;=23.5),"18,5 a 23,5",IF(AND(BQ618&gt;=24,BQ618&lt;=29),"24 a 29",IF(AND(BQ618&gt;=29.5,BQ618&lt;=34.5),"29,5 a 34,5",IF(AND(BQ618&gt;=35,BQ618&lt;=40),"35 a 40","Fuera de rango")))))))))))))</f>
        <v>3 a 8</v>
      </c>
      <c r="BS618" s="11" t="n">
        <f aca="false">IF(BR618="","",IF(BR618="-20 a -15",1,IF(BR618="-14,5 a -9,5",2,IF(BR618="-9 a -4",3,IF(BR618="-3,5 a 2,5",4,IF(BR618="3 a 8",5,IF(BR618="8,5 a 13,5",6,IF(BR618="14 a 17,5",7,IF(BR618="18","NORMA",IF(BR618="18,5 a 23,5",8,IF(BR618="24 a 29",9,IF(BR618="29,5 a 34,5",10,IF(BR618="35 a 40",11,"")))))))))))))</f>
        <v>5</v>
      </c>
      <c r="BT618" s="9" t="n">
        <v>0</v>
      </c>
      <c r="BU618" s="10" t="str">
        <f aca="false">IF(BT618="","",IF(AND(BT618&gt;=-20,BT618&lt;=-18),"-20 a -18",IF(AND(BT618&gt;=-17.5,BT618&lt;=-15.5),"-17,5 a -15,5",IF(AND(BT618&gt;=-15,BT618&lt;=-13),"-15 a -13",IF(AND(BT618&gt;=-12.5,BT618&lt;=-10.5),"-12,5 a -10,5",IF(AND(BT618&gt;=-10,BT618&lt;=-8),"-10 a -8",IF(AND(BT618&gt;=-7.5,BT618&lt;=-5.5),"-7,5 a -5,5",IF(AND(BT618&gt;=-5,BT618&lt;=-3),"-5 a -3",IF(AND(BT618&gt;=-2.5,BT618&lt;=-0.5),"-2,5 a -0,5",IF(BT618=0,"0",IF(AND(BT618&gt;=0.5,BT618&lt;=2.5),"0,5 a 2,5",IF(AND(BT618&gt;=3,BT618&lt;=5),"3 a 5",IF(AND(BT618&gt;=5.5,BT618&lt;=7.5),"5,5 a 7,5",IF(AND(BT618&gt;=8,BT618&lt;=10),"8 a 10",IF(AND(BT618&gt;=10.5,BT618&lt;=12.5),"10,5 a 12,5",IF(AND(BT618&gt;=13,BT618&lt;=15),"13 a 15",IF(AND(BT618&gt;=15.5,BT618&lt;=17.5),"15,5 a 17,5",IF(AND(BT618&gt;=18,BT618&lt;=20),"18 a 20","Fuera de rango"))))))))))))))))))</f>
        <v>0</v>
      </c>
      <c r="BV618" s="11" t="str">
        <f aca="false">IF(BT618="","",IF(BT618=0,"NORMA",IF(AND(BT618&gt;=-20,BT618&lt;=-18),2,IF(AND(BT618&gt;=-17.5,BT618&lt;=-15.5),2,IF(AND(BT618&gt;=-15,BT618&lt;=-13),3,IF(AND(BT618&gt;=-12.5,BT618&lt;=-10.5),4,IF(AND(BT618&gt;=-10,BT618&lt;=-8),5,IF(AND(BT618&gt;=-7.5,BT618&lt;=-5.5),6,IF(AND(BT618&gt;=-5,BT618&lt;=-3),7,IF(AND(BT618&gt;=-2.5,BT618&lt;=-0.5),8,IF(AND(BT618&gt;=0.5,BT618&lt;=2.5),9,IF(AND(BT618&gt;=3,BT618&lt;=5),10,IF(AND(BT618&gt;=5.5,BT618&lt;=7.5),11,IF(AND(BT618&gt;=8,BT618&lt;=10),12,IF(AND(BT618&gt;=10.5,BT618&lt;=12.5),13,IF(AND(BT618&gt;=13,BT618&lt;=15),14,IF(AND(BT618&gt;=15.5,BT618&lt;=17.5),15,IF(AND(BT618&gt;=18,BT618&lt;=20),16,"Fuera de rango"))))))))))))))))))</f>
        <v>NORMA</v>
      </c>
      <c r="BW618" s="9" t="n">
        <v>-6</v>
      </c>
      <c r="BX618" s="10" t="n">
        <f aca="false">18.5- (0.3*H618)</f>
        <v>14.6</v>
      </c>
      <c r="BY618" s="10" t="n">
        <f aca="false">(BW618)-(BX618)</f>
        <v>-20.6</v>
      </c>
      <c r="BZ618" s="10" t="str">
        <f aca="false">IF(BY618="","",IF(BY618&lt;-27.5,"De -30 a -28",IF(BY618&lt;-25,"De -27,5 a -25,5",IF(BY618&lt;-22.5,"De -25 a -23",IF(BY618&lt;-20,"De -22,5 a -20,5",IF(BY618&lt;-17.5,"De -20 a -18",IF(BY618&lt;-15,"De -17,5 a -15,5",IF(BY618&lt;-12.5,"De -15 a -13",IF(BY618&lt;-10,"De -12,5 a -10,5",IF(BY618&lt;-7.5,"De -10 a -8",IF(BY618&lt;-5,"De -7,5 a -5,5",IF(BY618&lt;-2.5,"De -5 a -3",IF(BY618&lt;0,"De -2,5 a -0,5",IF(BY618&lt;2.5,"De 0 a 2",IF(BY618&lt;5,"De 2,5 a 4,5",IF(BY618&lt;7.5,"De 5 a 7",IF(BY618&lt;10,"De 7,5 a 9,5",IF(BY618&lt;12.5,"De 10 a 12",IF(BY618&lt;15,"De 12,5 a 14,5",IF(BY618&lt;17.5,"De 15 a 17",IF(BY618&lt;20,"De 17,5 a 19,5",IF(BY618&lt;22.5,"De 20 a 22",IF(BY618&lt;25,"De 22,5 a 24,5",IF(BY618&lt;27.5,"De 25 a 27","De 27,5 a 30"))))))))))))))))))))))))</f>
        <v>De -22,5 a -20,5</v>
      </c>
      <c r="CA618" s="12" t="n">
        <f aca="false">IF(BY618="","",IF(BY618&lt;=-28,1,IF(BY618&lt;=-25.5,2,IF(BY618&lt;=-23,3,IF(BY618&lt;=-20.5,4,IF(BY618&lt;=-18,5,IF(BY618&lt;=-15.5,6,IF(BY618&lt;=-13,7,IF(BY618&lt;=-10.5,8,IF(BY618&lt;=-8,9,IF(BY618&lt;=-5.5,10,IF(BY618&lt;=-3,11,IF(BY618&lt;=-0.5,12,IF(BY618&lt;=2,13,IF(BY618&lt;=4.5,14,IF(BY618&lt;=7,15,IF(BY618&lt;=9.5,16,IF(BY618&lt;=12,17,IF(BY618&lt;=14.5,18,IF(BY618&lt;=17,19,IF(BY618&lt;=19.5,20,IF(BY618&lt;=22,21,IF(BY618&lt;=24.5,22,IF(BY618&lt;=27,23,IF(BY618&lt;=30,24,"Fuera de rango")))))))))))))))))))))))))</f>
        <v>4</v>
      </c>
      <c r="CB618" s="9" t="n">
        <v>-5.75</v>
      </c>
      <c r="CC618" s="10" t="n">
        <f aca="false">18.5- (0.3*H618)</f>
        <v>14.6</v>
      </c>
      <c r="CD618" s="10" t="n">
        <f aca="false">(CB618)-(CC618)</f>
        <v>-20.35</v>
      </c>
      <c r="CE618" s="10" t="str">
        <f aca="false">IF(CD618="","",IF(CD618&lt;-27.5,"De -30 a -28",IF(CD618&lt;-25,"De -27,5 a -25,5",IF(CD618&lt;-22.5,"De -25 a -23",IF(CD618&lt;-20,"De -22,5 a -20,5",IF(CD618&lt;-17.5,"De -20 a -18",IF(CD618&lt;-15,"De -17,5 a -15,5",IF(CD618&lt;-12.5,"De -15 a -13",IF(CD618&lt;-10,"De -12,5 a -10,5",IF(CD618&lt;-7.5,"De -10 a -8",IF(CD618&lt;-5,"De -7,5 a -5,5",IF(CD618&lt;-2.5,"De -5 a -3",IF(CD618&lt;0,"De -2,5 a -0,5",IF(CD618&lt;=2,"De 0 a 2",IF(CD618&lt;=4.5,"De 2,5 a 4,5",IF(CD618&lt;=7,"De 5 a 7",IF(CD618&lt;=9.5,"De 7,5 a 9,5",IF(CD618&lt;=12,"De 10 a 12",IF(CD618&lt;=14.5,"De 12,5 a 14,5",IF(CD618&lt;=17,"De 15 a 17",IF(CD618&lt;=19.5,"De 17,5 a 19,5",IF(CD618&lt;=22,"De 20 a 22",IF(CD618&lt;=24.5,"De 22,5 a 24,5",IF(CD618&lt;=27,"De 25 a 27","De 27,5 a 30"))))))))))))))))))))))))</f>
        <v>De -22,5 a -20,5</v>
      </c>
      <c r="CF618" s="12" t="n">
        <f aca="false">IF(CD618="","",IF(CD618&lt;-27.5,1,IF(CD618&lt;-25,2,IF(CD618&lt;-22.5,3,IF(CD618&lt;-20,4,IF(CD618&lt;-17.5,5,IF(CD618&lt;-15,6,IF(CD618&lt;-12.5,7,IF(CD618&lt;-10,8,IF(CD618&lt;-7.5,9,IF(CD618&lt;-5,10,IF(CD618&lt;-2.5,11,IF(CD618&lt;0,12,IF(CD618&lt;2.5,13,IF(CD618&lt;5,14,IF(CD618&lt;7.5,15,IF(CD618&lt;10,16,IF(CD618&lt;12.5,17,IF(CD618&lt;15,18,IF(CD618&lt;17.5,19,IF(CD618&lt;20,20,IF(CD618&lt;22.5,21,IF(CD618&lt;25,22,IF(CD618&lt;27.5,23,24))))))))))))))))))))))))</f>
        <v>4</v>
      </c>
      <c r="CG618" s="9" t="n">
        <v>-2</v>
      </c>
      <c r="CH618" s="10" t="str">
        <f aca="false">IF(CG618="","",IF(AND(CG618&gt;=-10,CG618&lt;=-9.5),"-10 a -9,5",IF(AND(CG618&gt;-9.5,CG618&lt;=-8.5),"-9 a -8,5",IF(AND(CG618&gt;-8.5,CG618&lt;=-7.5),"-8 a -7,5",IF(AND(CG618&gt;-7.5,CG618&lt;=-6.5),"-7 a -6,5",IF(AND(CG618&gt;-6.5,CG618&lt;=-5.5),"-6 a -5,5",IF(AND(CG618&gt;-5.5,CG618&lt;=-4.5),"-5 a -4,5",IF(AND(CG618&gt;-4.5,CG618&lt;=-3.5),"-4 a -3,5",IF(AND(CG618&gt;-3.5,CG618&lt;=-2.5),"-3 a -2,5",IF(CG618=-2.25,"-2,25",IF(AND(CG618&gt;-2.5,CG618&lt;=-1.5),"-2 a -1,5",IF(AND(CG618&gt;-1.5,CG618&lt;=-0.5),"-1 a -0,5",IF(AND(CG618&gt;-0.5,CG618&lt;=0.5),"0 a 0,5",IF(AND(CG618&gt;0.5,CG618&lt;=1.5),"1 a 1,5",IF(AND(CG618&gt;1.5,CG618&lt;=2.5),"2 a 2,5",IF(AND(CG618&gt;2.5,CG618&lt;=3.5),"3 a 3,5",IF(AND(CG618&gt;3.5,CG618&lt;=4.5),"4 a 4,5",IF(AND(CG618&gt;4.5,CG618&lt;=5.5),"5 a 5,5",IF(AND(CG618&gt;5.5,CG618&lt;=6.5),"6 a 6,5",IF(AND(CG618&gt;6.5,CG618&lt;=7.5),"7 a 7,5",IF(AND(CG618&gt;7.5,CG618&lt;=8.5),"8 a 8,5",IF(AND(CG618&gt;8.5,CG618&lt;=9.5),"9 a 9,5",IF(CG618&gt;=10,"10","Fuera de rango")))))))))))))))))))))))</f>
        <v>-2 a -1,5</v>
      </c>
      <c r="CI618" s="11" t="n">
        <f aca="false">IF(CG618="","",IF(CG618=-2.25,"NORMA",IF(CG618&lt;=-9.5,1,IF(CG618&lt;=-8.5,2,IF(CG618&lt;=-7.5,3,IF(CG618&lt;=-6.5,4,IF(CG618&lt;=-5.5,5,IF(CG618&lt;=-4.5,6,IF(CG618&lt;=-3.5,7,IF(CG618&lt;=-2.5,8,IF(CG618&lt;=-1.5,9,IF(CG618&lt;=-0.5,10,IF(CG618&lt;=0.5,11,IF(CG618&lt;=1.5,12,IF(CG618&lt;=2.5,13,IF(CG618&lt;=3.5,14,IF(CG618&lt;=4.5,15,IF(CG618&lt;=5.5,16,IF(CG618&lt;=6.5,17,IF(CG618&lt;=7.5,18,IF(CG618&lt;=8.5,19,IF(CG618&lt;=9.5,20,IF(CG618=10,21,"Fuera de rango")))))))))))))))))))))))</f>
        <v>9</v>
      </c>
      <c r="CJ618" s="9" t="n">
        <v>1.5</v>
      </c>
      <c r="CK618" s="10" t="str">
        <f aca="false">IF(CJ618="","",IF(AND(CJ618&gt;=-6,CJ618&lt;=-5.5),"-6 a -5,5",IF(AND(CJ618&gt;-5.5,CJ618&lt;=-4.5),"-5 a -4,5",IF(AND(CJ618&gt;-4.5,CJ618&lt;=-3.5),"-4 a -3,5",IF(AND(CJ618&gt;-3.5,CJ618&lt;=-2.5),"-3 a -2,5",IF(AND(CJ618&gt;-2.5,CJ618&lt;=-1.5),"-2 a -1,5",IF(AND(CJ618&gt;-1.5,CJ618&lt;=-0.5),"-1 a -0,5",IF(AND(CJ618&gt;-0.5,CJ618&lt;=0.5),"0 a 0,5",IF(AND(CJ618&gt;0.5,CJ618&lt;=1.5),"1 a 1,5",IF(AND(CJ618&gt;1.5,CJ618&lt;2.5),"2",IF(AND(CJ618&gt;=2.5,CJ618&lt;=3),"2,5 a 3",IF(AND(CJ618&gt;3,CJ618&lt;=4),"3,5 a 4",IF(AND(CJ618&gt;4,CJ618&lt;=5),"4,5 a 5",IF(AND(CJ618&gt;5,CJ618&lt;=6),"5,5 a 6",IF(AND(CJ618&gt;6,CJ618&lt;=7),"6,5 a 7",IF(AND(CJ618&gt;7,CJ618&lt;=8),"7,5 a 8",IF(AND(CJ618&gt;8,CJ618&lt;=9.5),"8,5 a 9,5",IF(CJ618=10,"10","Fuera de rango"))))))))))))))))))</f>
        <v>1 a 1,5</v>
      </c>
      <c r="CL618" s="11" t="n">
        <f aca="false">IF(CK618="","",IF(OR(CK618="-6 a -5,5",CK618="-6 - -5,5"),1,IF(OR(CK618="-5 a -4,5",CK618="-5 - -4,5"),2,IF(OR(CK618="-4 a -3,5",CK618="-4 - -3,5"),3,IF(OR(CK618="-3 a -2,5",CK618="-3 - -2,5"),4,IF(OR(CK618="-2 a -1,5",CK618="-2 - -1,5"),5,IF(OR(CK618="-1 a -0,5",CK618="-1 - -0,5"),6,IF(OR(CK618="0 a 0,5",CK618="0 - 0,5"),7,IF(OR(CK618="1 a 1,5",CK618="1 - 1,5"),8,IF(CK618="2","NORMA",IF(OR(CK618="2,5 a 3",CK618="2,5 - 3"),9,IF(OR(CK618="3,5 a 4",CK618="3,5 - 4"),10,IF(OR(CK618="4,5 a 5",CK618="4,5 - 5"),11,IF(OR(CK618="5,5 a 6",CK618="5,5 - 6"),12,IF(OR(CK618="6,5 a 7",CK618="6,5 - 7"),13,IF(OR(CK618="7,5 a 8",CK618="7,5 - 8"),14,IF(OR(CK618="8,5 a 9",CK618="8,5 - 9,5",CK618="9 a 9,5"),15,IF(CK618="10",15,IF(OR(CK618="0,5 a 1",CK618="0,5 - 1"),7,"Fuera de rango")))))))))))))))))))</f>
        <v>8</v>
      </c>
      <c r="CO618" s="10" t="str">
        <f aca="false">IF(CM618&gt;0,"EME"," ")</f>
        <v> </v>
      </c>
      <c r="CQ618" s="10" t="str">
        <f aca="false">IF(CP618&gt;0,"0", " ")</f>
        <v> </v>
      </c>
      <c r="CR618" s="10" t="str">
        <f aca="false">IF(CP618&gt;0,"EME"," ")</f>
        <v> </v>
      </c>
      <c r="CS618" s="9" t="n">
        <v>0</v>
      </c>
      <c r="CV618" s="9" t="n">
        <v>0</v>
      </c>
      <c r="CY618" s="9" t="n">
        <v>0</v>
      </c>
      <c r="DB618" s="9" t="n">
        <v>0</v>
      </c>
      <c r="DC618" s="11" t="str">
        <f aca="false">IF(DB618&lt;0,"2"," ")</f>
        <v> </v>
      </c>
      <c r="DD618" s="11" t="str">
        <f aca="false">IF(DB618&lt;0,"MIO"," ")</f>
        <v> </v>
      </c>
      <c r="DE618" s="9" t="n">
        <v>0</v>
      </c>
      <c r="DF618" s="10" t="str">
        <f aca="false">IF(DE618&lt;0,"3"," ")</f>
        <v> </v>
      </c>
      <c r="DG618" s="10" t="str">
        <f aca="false">IF(DE618&lt;0,"AST"," ")</f>
        <v> </v>
      </c>
      <c r="DH618" s="9" t="n">
        <v>0</v>
      </c>
      <c r="DI618" s="10" t="str">
        <f aca="false">IF(DH618&lt;0,"3"," ")</f>
        <v> </v>
      </c>
      <c r="DJ618" s="10" t="str">
        <f aca="false">IF(DH618&lt;0,"AST"," ")</f>
        <v> </v>
      </c>
      <c r="DK618" s="9" t="n">
        <v>0.5</v>
      </c>
      <c r="DL618" s="10" t="str">
        <f aca="false">IF(DK618&gt;0,"4"," ")</f>
        <v>4</v>
      </c>
      <c r="DM618" s="10" t="str">
        <f aca="false">IF(DK618&gt;0,"PRE"," ")</f>
        <v>PRE</v>
      </c>
      <c r="DN618" s="9" t="n">
        <v>0.5</v>
      </c>
      <c r="DO618" s="10" t="str">
        <f aca="false">IF(DN618&gt;0,"4"," ")</f>
        <v>4</v>
      </c>
      <c r="DP618" s="10" t="str">
        <f aca="false">IF(DN618&gt;0,"PRE"," ")</f>
        <v>PRE</v>
      </c>
      <c r="DS618" s="12" t="str">
        <f aca="false">CONCATENATE(CO618,CU618,DA618,DG618,DM618)</f>
        <v>  PRE</v>
      </c>
      <c r="DT618" s="10" t="e">
        <f aca="false" t="array" ref="DT618">_xlfn.IFS(DS618="EME    ","0", DS618=" HIP   ","1", DS618="  MIO  ","2", DS618="   AST ","3", DS618="    PRE","4", DS618="EME   PRE","5", DS618=" HIP  PRE","6", DS618=" HIP AST ","7", DS618="  MIO PRE","8", DS618="  MIOAST ","9", DS618="   ASTPRE","10",DS618=" HIP ASTPRE","11", DS618="  MIOASTPRE","12", DS618="     ","0")</f>
        <v>#N/A</v>
      </c>
      <c r="DV618" s="1" t="e">
        <f aca="false" t="array" ref="DV618">_xlfn.IFS(DU618="SI","2", DU618="NO","1")</f>
        <v>#N/A</v>
      </c>
      <c r="DX618" s="11" t="str">
        <f aca="false">IF(DW618=0,"1","2")</f>
        <v>1</v>
      </c>
      <c r="DY618" s="11" t="str">
        <f aca="false" t="array" ref="DY618">_xlfn.IFS(DW618=0,"0", DW618=0.25, "1", DW618=0.5,"2", DW618=0.75,"3", DW618=1,"4",DW618=1.25,"5", DW618=1.5,"6", DW618=1.75,"7", DW618=2,"8")</f>
        <v>0</v>
      </c>
      <c r="EA618" s="11" t="str">
        <f aca="false">IF(DZ618=0,"1","2")</f>
        <v>1</v>
      </c>
      <c r="EB618" s="11" t="str">
        <f aca="false" t="array" ref="EB618">_xlfn.IFS(DZ618=0,"0", DZ618=0.25, "1", DZ618=0.5,"2", DZ618=0.75,"3", DZ618=1,"4",DZ618=1.25,"5", DZ618=1.5,"6", DZ618=1.75,"7", DZ618=2,"8")</f>
        <v>0</v>
      </c>
      <c r="ED618" s="10" t="str">
        <f aca="false">IF(EC618=0,"1","2")</f>
        <v>1</v>
      </c>
      <c r="EE618" s="11" t="str">
        <f aca="false" t="array" ref="EE618">_xlfn.IFS(EC618=0,"0", EC618=-0.25, "1", EC618=-0.5,"2", EC618=-0.75,"3", EC618=-1,"4",EC618=-1.25,"5", EC618=-1.5,"6", EC618=-1.75,"7", EC618=-2,"8", EC618=-2.25,"9",EC618=-2.5,"10", EC618=-2.75,"11", EC618=-3,"12", EC618=-3.25,"13", EC618=-3.5,"14", EC618=-3.75,"15",EC618=-4,"16")</f>
        <v>0</v>
      </c>
      <c r="EG618" s="10" t="str">
        <f aca="false">IF(EF618=0,"1","2")</f>
        <v>1</v>
      </c>
      <c r="EH618" s="11" t="str">
        <f aca="false" t="array" ref="EH618">_xlfn.IFS(EF618=0,"0", EF618=-0.25, "1", EF618=-0.5,"2", EF618=-0.75,"3", EF618=-1,"4",EF618=-1.25,"5", EF618=-1.5,"6", EF618=-1.75,"7", EF618=-2,"8", EF618=-2.25,"9",EF618=-2.5,"10", EF618=-2.75,"11", EF618=-3,"12", EF618=-3.25,"13", EF618=-3.5,"14", EF618=-3.75,"15",EF618=-4,"16")</f>
        <v>0</v>
      </c>
      <c r="EJ618" s="11" t="str">
        <f aca="false">IF(EI618=0,"1","2")</f>
        <v>1</v>
      </c>
      <c r="EK618" s="11" t="str">
        <f aca="false" t="array" ref="EK618">_xlfn.IFS(EI618=0,"0", EI618=-0.25, "1", EI618=-0.5,"2", EI618=-0.75,"3", EI618=-1,"4",EI618=-1.25,"5", EI618=-1.5,"6", EI618=-1.75,"7", EI618=-2,"8", EI618=-2.25,"9", EI618=-2.25,"9",EI618=-2.5,"10", EI618=-2.75,"11", EI618=-3,"12", EI618=-3.25,"13", EI618=-3.5,"14", EI618=-3.75,"15",EI618=-4,"16", EI618=0.25, "17", EI618=0.5, "18")</f>
        <v>0</v>
      </c>
      <c r="EM618" s="11" t="str">
        <f aca="false">IF(EL618=0,"1","2")</f>
        <v>1</v>
      </c>
      <c r="EN618" s="11" t="str">
        <f aca="false" t="array" ref="EN618">_xlfn.IFS(EL618=0.25,"17",EL618=0.5,"18", EL618=0,"0", EL618=-0.25, "1", EL618=-0.5,"2", EL618=-0.75,"3", EL618=-1,"4",EL618=-1.25,"5", EL618=-1.5,"6", EL618=-1.75,"7", EL618=-2,"8",EL618= -2.25,"9",EL618=-2.5,"10",EL618= -2.75,"11",EL618= -3,"12",EL618= -3.25,"13",EL618= -3.5,"14",EL618= -3.75,"15",EL618=-4,"16")</f>
        <v>0</v>
      </c>
      <c r="EP618" s="11" t="str">
        <f aca="false">IF(EO618=0,"1","2")</f>
        <v>1</v>
      </c>
      <c r="EQ618" s="11" t="str">
        <f aca="false" t="array" ref="EQ618">_xlfn.IFS(EO618=0,"0", EO618=0.25, "1", EO618=0.5,"2", EO618=0.75,"3", EO618=1,"4",EO618=1.25,"5", EO618=1.5,"6", EO618=1.75,"7", EO618=2,"8", EO618=2.25,"9", EO618=2.25,"9",EO618=2.5,"10", EO618=2.75,"11", EO618=3,"12", EO618=3.25,"13", EO618=3.5,"14", EO618=3.75,"15",EO618=4,"16", EO618=-0.25, "17", bq=-0.5, "18")</f>
        <v>0</v>
      </c>
      <c r="ES618" s="11" t="str">
        <f aca="false">IF(ER618=0,"1","2")</f>
        <v>1</v>
      </c>
      <c r="ET618" s="11" t="str">
        <f aca="false" t="array" ref="ET618">_xlfn.IFS(ER618=0,"0", ER618=0.25, "1", ER618=0.5,"2", ER618=0.75,"3", ER618=1,"4",ER618=1.25,"5", ER618=1.5,"6", ER618=1.75,"7", ER618=2,"8", ER618=2.25,"9", ER618=2.25,"9",ER618=2.5,"10", ER618=2.75,"11", ER618=3,"12", ER618=3.25,"13", ER618=3.5,"14", ER618=3.75,"15",ER618=4,"16", ER618=-0.25, "17", bq=-0.5, "18")</f>
        <v>0</v>
      </c>
      <c r="EV618" s="14" t="e">
        <f aca="false">VLOOKUP(EU618,LEYENDA!$G$2:$H$8,2,TRUE())</f>
        <v>#N/A</v>
      </c>
      <c r="EW618" s="14" t="e">
        <f aca="false" t="array" ref="EW618">_xlfn.IFS(EV618="0-5","1", EV618="6-12","2", EV618="13-18","3", EV618="19-24","4", EV618="25-36","5", EV618="37-48","6", EV618="49-60","7")</f>
        <v>#N/A</v>
      </c>
    </row>
    <row r="619" customFormat="false" ht="13.5" hidden="false" customHeight="false" outlineLevel="0" collapsed="false">
      <c r="A619" s="1" t="n">
        <v>243</v>
      </c>
      <c r="B619" s="2" t="n">
        <v>4</v>
      </c>
      <c r="C619" s="33" t="n">
        <v>42732</v>
      </c>
      <c r="E619" s="5" t="str">
        <f aca="false">VLOOKUP(A619,'286'!$A$3:$J$6279,10,FALSE())</f>
        <v>MORALES GONZÁLEZ, BEATRÍZ</v>
      </c>
      <c r="F619" s="4" t="str">
        <f aca="false">VLOOKUP(A619,'286'!$A$3:$I$1768,3,FALSE())</f>
        <v>MOGONBE</v>
      </c>
      <c r="G619" s="6" t="n">
        <f aca="false">VLOOKUP(A619,'286'!$A$3:$I$1768,4,FALSE())</f>
        <v>37392</v>
      </c>
      <c r="H619" s="7" t="n">
        <f aca="false">YEAR(C619)-YEAR(G619)</f>
        <v>14</v>
      </c>
      <c r="I619" s="1" t="str">
        <f aca="false">VLOOKUP(H619,LEYENDA!$C$2:$D$6,2,TRUE())</f>
        <v>13-24</v>
      </c>
      <c r="J619" s="5" t="str">
        <f aca="false">VLOOKUP(A619,'286'!$A$3:$I$1768,7,FALSE())</f>
        <v>M</v>
      </c>
      <c r="K619" s="8" t="n">
        <f aca="false">VLOOKUP(A619,'286'!$A$3:$I$1768,2,FALSE())</f>
        <v>0</v>
      </c>
      <c r="L619" s="4" t="str">
        <f aca="false">VLOOKUP(A619,'286'!$A$3:$I$1768,8,FALSE())</f>
        <v>D</v>
      </c>
      <c r="M619" s="4" t="str">
        <f aca="false">VLOOKUP(A619,'286'!$A$3:$I$1768,9,FALSE())</f>
        <v>I</v>
      </c>
      <c r="N619" s="8" t="str">
        <f aca="false">IF(R619=O619, "MISMA","CONTRARIA")</f>
        <v>CONTRARIA</v>
      </c>
      <c r="O619" s="8" t="str">
        <f aca="false" t="array" ref="O619">_xlfn.IFS(L619="D","1", L619="I","2")</f>
        <v>1</v>
      </c>
      <c r="P619" s="8" t="e">
        <f aca="false" t="array" ref="P619">_xlfn.IFS(K619="OD","1", K619="OI","2")</f>
        <v>#N/A</v>
      </c>
      <c r="Q619" s="1" t="str">
        <f aca="false" t="array" ref="Q619">_xlfn.IFS(J619="M","1", J619="H","2")</f>
        <v>1</v>
      </c>
      <c r="R619" s="8" t="str">
        <f aca="false" t="array" ref="R619">_xlfn.IFS(M619="D","1", M619="I","2")</f>
        <v>2</v>
      </c>
      <c r="S619" s="1" t="str">
        <f aca="false" t="array" ref="S619">_xlfn.IFS(N619="CONTRARIA", "1",N619= "MISMA","2")</f>
        <v>1</v>
      </c>
      <c r="T619" s="1" t="str">
        <f aca="false" t="array" ref="T619">_xlfn.IFS(I619="0-12","1", I619="13-24","2", I619="25-40","3", I619="41-60","4", I619="61-100","5")</f>
        <v>2</v>
      </c>
      <c r="U619" s="9" t="n">
        <v>-0.5</v>
      </c>
      <c r="V619" s="10" t="str">
        <f aca="false">IF(U619="","",IF(AND(U619&gt;=-9,U619&lt;=-6.5),"-9 a -6,5",IF(AND(U619&gt;=-6,U619&lt;=-3.5),"-6 a -3,5",IF(AND(U619&gt;=-3,U619&lt;=-1),"-3 a -1",IF(U619=-0.5,"-0,5",IF(AND(U619&gt;=0,U619&lt;=2.5),"0 a 2,5",IF(AND(U619&gt;=3,U619&lt;=5.5),"3 a 5,5",IF(AND(U619&gt;=6,U619&lt;=8.5),"6 a 8,5",IF(AND(U619&gt;=9,U619&lt;=20),"9 a 20","Fuera de rango")))))))))</f>
        <v>-0,5</v>
      </c>
      <c r="W619" s="11" t="str">
        <f aca="false">IF(V619="","",IF(V619="-9 a -6,5",2,IF(V619="-6 a -3,5",3,IF(V619="-3 a -1",4,IF(V619="-0,5","NORMA",IF(V619="0 a 2,5",5,IF(V619="3 a 5,5",6,IF(V619="6 a 8,5",7,IF(V619="9 a 20",8,"Fuera de rango")))))))))</f>
        <v>NORMA</v>
      </c>
      <c r="X619" s="9" t="n">
        <v>0</v>
      </c>
      <c r="Y619" s="11" t="str">
        <f aca="false">IF(X619="","",IF(AND(X619&gt;=0,X619&lt;=4),"0 a 4",IF(AND(X619&gt;=4.5,X619&lt;=8.5),"4,5 a 8,5",IF(X619=9,"9",IF(AND(X619&gt;=9.5,X619&lt;=13),"9,5 a 13",IF(AND(X619&gt;=13.5,X619&lt;=20),"13,5 a 20",IF(AND(X619&gt;=20.5,X619&lt;=35),"20,5 a 35","Fuera de rango")))))))</f>
        <v>0 a 4</v>
      </c>
      <c r="Z619" s="11" t="n">
        <f aca="false">IF(Y619="","",IF(Y619="0 a 4",1,IF(Y619="4,5 a 8,5",2,IF(Y619="9","NORMA",IF(Y619="9,5 a 13",3,IF(Y619="13,5 a 20",4,IF(Y619="20,5 a 35",5,"Fuera de rango")))))))</f>
        <v>1</v>
      </c>
      <c r="AA619" s="9" t="n">
        <v>14</v>
      </c>
      <c r="AB619" s="10" t="str">
        <f aca="false">IF(AA619="","",IF(AND(AA619&gt;=0,AA619&lt;=9),"0 a 9",IF(AND(AA619&gt;=9.5,AA619&lt;=18.5),"9,5 a 18,5",IF(AA619=19,"19",IF(AND(AA619&gt;=19.5,AA619&lt;=28),"19,5 a 28",IF(AND(AA619&gt;=28.5,AA619&lt;=40),"28,5 a 40","Fuera de rango"))))))</f>
        <v>9,5 a 18,5</v>
      </c>
      <c r="AC619" s="11" t="n">
        <f aca="false" t="array" ref="AC619">_xlfn.IFS(AB619="","",AB619="0 a 9",1,AB619="9,5 a 18,5",2,AB619="19","NORMA",AB619="19,5 a 28",3,AB619="28,5 a 40",4,TRUE(),"Fuera de rango")</f>
        <v>2</v>
      </c>
      <c r="AD619" s="9" t="n">
        <v>5</v>
      </c>
      <c r="AE619" s="10" t="str">
        <f aca="false">IF(AD619="","",IF(AND(AD619&gt;=-10,AD619&lt;=0),"De -10 a 0",IF(AND(AD619&gt;=0.5,AD619&lt;=9.5),"0,5 a 9,5",IF(AD619=10,"10",IF(AND(AD619&gt;=10.5,AD619&lt;=20),"10,5 a 20",IF(AND(AD619&gt;=20.5,AD619&lt;=40),"20,5 a 40","Fuera de rango"))))))</f>
        <v>0,5 a 9,5</v>
      </c>
      <c r="AF619" s="12" t="n">
        <f aca="false">IF(AD619="","",IF(AND(AD619&gt;=-10,AD619&lt;=0),1,IF(AND(AD619&gt;=0.5,AD619&lt;=9.5),2,IF(AD619=10,"NORMA",IF(AND(AD619&gt;=10.5,AD619&lt;=20),3,IF(AND(AD619&gt;=20.5,AD619&lt;=40),4,""))))))</f>
        <v>2</v>
      </c>
      <c r="AG619" s="9" t="n">
        <v>6</v>
      </c>
      <c r="AH619" s="10" t="str">
        <f aca="false">IF(AG619="","",IF(AND(AG619&gt;=0,AG619&lt;=4),"0 a 4",IF(AND(AG619&gt;=4.5,AG619&lt;=8.5),"4,5 a 8,5",IF(AG619=9,"9",IF(AND(AG619&gt;=9.5,AG619&lt;=13),"9,5 a 13",IF(AND(AG619&gt;=13.5,AG619&lt;=25),"13,5 a 25","Fuera de rango"))))))</f>
        <v>4,5 a 8,5</v>
      </c>
      <c r="AI619" s="10" t="n">
        <f aca="false">IF(AH619="","",IF(AH619="0 a 4",1,IF(AH619="4,5 a 8,5",2,IF(AH619="9","NORMA",IF(AH619="9,5 a 13",3,IF(AH619="13,5 a 25",4,""))))))</f>
        <v>2</v>
      </c>
      <c r="AJ619" s="9" t="n">
        <v>3</v>
      </c>
      <c r="AK619" s="10" t="str">
        <f aca="false">IF(AJ619="","",IF(AND(AJ619&gt;=-15,AJ619&lt;=-10.5),"-15 a -10,5",IF(AND(AJ619&gt;=-10,AJ619&lt;=-4),"-10 a -4",IF(AND(AJ619&gt;=-4.5,AJ619&lt;=0),"-4,5 a 0",IF(AND(AJ619&gt;=0.5,AJ619&lt;=4.5),"0,5 a 4,5",IF(AJ619=5,"5",IF(AND(AJ619&gt;=5.5,AJ619&lt;=10),"5,5 a 10",IF(AND(AJ619&gt;=10.5,AJ619&lt;=20),"10,5 a 20","Fuera de rango"))))))))</f>
        <v>0,5 a 4,5</v>
      </c>
      <c r="AL619" s="11" t="n">
        <f aca="false">IF(AK619="","",IF(AK619="-15 a -10,5",1,IF(AK619="-10 a -4",2,IF(AK619="-4,5 a 0",3,IF(AK619="0,5 a 4,5",4,IF(AK619="5","NORMA",IF(AK619="5,5 a 10",5,IF(AK619="10,5 a 20",6,"Error"))))))))</f>
        <v>4</v>
      </c>
      <c r="AM619" s="9" t="n">
        <v>0</v>
      </c>
      <c r="AN619" s="10" t="str">
        <f aca="false">IF(AM619="","",IF(AND(AM619&gt;=-7.5,AM619&lt;=-5.5),"-7,5 a -5,5",IF(AND(AM619&gt;=-5,AM619&lt;=-3),"-5 a -3",IF(AND(AM619&gt;=-2.5,AM619&lt;=-0.5),"-2,5 a -0,5",IF(AM619=0,"0,00",IF(AND(AM619&gt;=0.5,AM619&lt;=2.5),"0,5 a 2,5",IF(AND(AM619&gt;=3,AM619&lt;=5),"3 a 5",IF(AND(AM619&gt;=5.5,AM619&lt;=7.5),"5,5 a 7,5",IF(AND(AM619&gt;=8,AM619&lt;=10),"8 a 10","Fuera de rango")))))))))</f>
        <v>0,00</v>
      </c>
      <c r="AO619" s="11" t="str">
        <f aca="false">IF(AN619="","",IF(AN619="-7,5 a -5,5",1,IF(AN619="-5 a -3",2,IF(AN619="-2,5 a -0,5",3,IF(AN619="0,00","NORMA",IF(AN619="0,5 a 2,5",4,IF(AN619="3 a 5",5,IF(AN619="5,5 a 7,5",6,IF(AN619="8 a 10",7,"Error")))))))))</f>
        <v>NORMA</v>
      </c>
      <c r="AP619" s="9" t="n">
        <v>1</v>
      </c>
      <c r="AQ619" s="10" t="str">
        <f aca="false">IF(AP619="","",IF(AND(AP619&gt;=-20,AP619&lt;=-9.5),"-20 a -9,5",IF(AND(AP619&gt;=-9,AP619&lt;=-6.5),"-9 a -6,5",IF(AP619=-6,"-6",IF(AND(AP619&gt;=-5.5,AP619&lt;=-3),"-5,5 a -3",IF(AND(AP619&gt;=-2.5,AP619&lt;=0),"-2,5 a 0",IF(AND(AP619&gt;=0.5,AP619&lt;=3),"0,5 a 3",IF(AND(AP619&gt;=3.5,AP619&lt;=6),"3,5 a 6",IF(AND(AP619&gt;=6.5,AP619&lt;=9),"6,5 a 9",IF(AND(AP619&gt;=9.5,AP619&lt;=20),"9,5 a 20","Fuera de rango"))))))))))</f>
        <v>0,5 a 3</v>
      </c>
      <c r="AR619" s="11" t="n">
        <f aca="false">IF(AQ619="","",IF(AQ619="-20 a -9,5",1,IF(AQ619="-9 a -6,5",2,IF(AQ619="-6","NORMA",IF(AQ619="-5,5 a -3",3,IF(AQ619="-2,5 a 0",4,IF(AQ619="0,5 a 3",5,IF(AQ619="3,5 a 6",6,IF(AQ619="6,5 a 9",7,IF(AQ619="9,5 a 20",8,""))))))))))</f>
        <v>5</v>
      </c>
      <c r="AS619" s="9" t="n">
        <v>7</v>
      </c>
      <c r="AT619" s="10" t="str">
        <f aca="false">IF(AS619="","",IF(AND(AS619&gt;=-16,AS619&lt;=-14),"-16 a -14",IF(AND(AS619&gt;=-13.5,AS619&lt;=-11.5),"-13,5 a -11,5",IF(AND(AS619&gt;=-11,AS619&lt;=-9),"-11 a -9",IF(AND(AS619&gt;=-8.5,AS619&lt;=-6.5),"-8,5 a -6,5",IF(AND(AS619&gt;=-6,AS619&lt;=-4),"-6 a -4",IF(AND(AS619&gt;=-3.5,AS619&lt;=-1.5),"-3,5 a -1,5",IF(AND(AS619&gt;=-1,AS619&lt;=1),"-1 a 1",IF(AND(AS619&gt;=1.5,AS619&lt;=3.5),"1,5 a 3,5",IF(AND(AS619&gt;=4,AS619&lt;=6),"4 a 6",IF(AND(AS619&gt;=6.5,AS619&lt;=8.5),"6,5 a 8,5",IF(AND(AS619&gt;=9,AS619&lt;=11),"9 a 11",IF(AND(AS619&gt;=11.5,AS619&lt;=13.5),"11,5 a 13,5",IF(AND(AS619&gt;=14,AS619&lt;=16),"14 a 16",IF(AND(AS619&gt;=16.5,AS619&lt;=18.5),"16,5 a 18,5",IF(AND(AS619&gt;=19,AS619&lt;=21),"19 a 21","Fuera de rango"))))))))))))))))</f>
        <v>6,5 a 8,5</v>
      </c>
      <c r="AU619" s="11" t="n">
        <f aca="false" t="array" ref="AU619">IF(AT619="","",_xlfn.IFS(AT619="-16 a -14",1,AT619="-13,5 a -11,5",2,AT619="-11 a -9",3,AT619="-8,5 a -6,5",4,AT619="-6 a -4",5,AT619="-3,5 a -1,5",6,AT619="-1 a 1",7,AT619="1,5 a 3,5",8,AT619="4 a 6","NORMA",AT619="6,5 a 8,5",9,AT619="9 a 11",10,AT619="11,5 a 13,5",11,AT619="14 a 16",12,AT619="16,5 a 18,5",13,AT619="19 a 21",14,TRUE(),""))</f>
        <v>9</v>
      </c>
      <c r="AV619" s="9" t="n">
        <v>0.75</v>
      </c>
      <c r="AW619" s="10" t="str">
        <f aca="false">IF(AV619="","",IF(AND(AV619&gt;=-1,AV619&lt;=-0.5),"-1 a -0,5",IF(AND(AV619&gt;-0.5,AV619&lt;=0),"De -0,5 a 0",IF(AND(AV619&gt;=0.25,AV619&lt;=0.75),"0,25 a 0,75",IF(AND(AV619&gt;=1,AV619&lt;=1.5),"1 a 1,5",IF(AND(AV619&gt;=1.75,AV619&lt;=2.25),"1,75 a 2,25",IF(AND(AV619&gt;=2.5,AV619&lt;=3),"2,5 a 3",IF(AND(AV619&gt;=3.25,AV619&lt;=3.75),"3,25 a 3,75","Fuera de rango"))))))))</f>
        <v>0,25 a 0,75</v>
      </c>
      <c r="AX619" s="10" t="str">
        <f aca="false">IF(AW619="","",IF(OR(AW619="-1 a -0,5",AW619="-1 a -0.5"),1,IF(OR(AW619="De -0,5 a 0",AW619="-0,5 a 0",AW619="De -0.5 a 0"),2,IF(OR(AW619="0,25 a 0,75",AW619="0.25 a 0.75"),"NORMA",IF(OR(AW619="1 a 1,5",AW619="1 a 1.5"),3,IF(OR(AW619="1,75 a 2,25",AW619="1.75 a 2.25"),4,IF(OR(AW619="2,5 a 3",AW619="2.5 a 3"),5,IF(OR(AW619="3,25 a 3,75",AW619="3.25 a 3.75"),6,""))))))))</f>
        <v>NORMA</v>
      </c>
      <c r="AY619" s="9" t="n">
        <v>-1</v>
      </c>
      <c r="AZ619" s="10" t="str">
        <f aca="false">IF(AY619="","",IF(AND(AY619&gt;=-20,AY619&lt;=-9.5),"-20 a -9,5",IF(AND(AY619&gt;=-9,AY619&lt;=-6.5),"-9 a -6,5",IF(AY619=-6,"-6",IF(AND(AY619&gt;=-5.5,AY619&lt;=-3),"-5,5 a -3",IF(AND(AY619&gt;=-2.5,AY619&lt;=0),"-2,5 a 0",IF(AND(AY619&gt;=0.5,AY619&lt;=3),"0,5 a 3",IF(AND(AY619&gt;=3.5,AY619&lt;=6),"3,5 a 6","Fuera de rango"))))))))</f>
        <v>-2,5 a 0</v>
      </c>
      <c r="BA619" s="11" t="n">
        <f aca="false">IF(AZ619="","",IF(AZ619="-20 a -9,5",1,IF(AZ619="-9 a -6,5",2,IF(AZ619="-6","NORMA",IF(AZ619="-5,5 a -3",3,IF(AZ619="-2,5 a 0",4,IF(AZ619="0,5 a 3",5,IF(AZ619="3,5 a 6",6,""))))))))</f>
        <v>4</v>
      </c>
      <c r="BB619" s="9" t="n">
        <v>0</v>
      </c>
      <c r="BC619" s="10" t="str">
        <f aca="false" t="array" ref="BC619">IF(BB619="","",_xlfn.IFS(AND(BB619&gt;=0,BB619&lt;=2),"0 a 2",AND(BB619&gt;=2.5,BB619&lt;=4.5),"2,5 a 4,5",AND(BB619&gt;=5,BB619&lt;=7),"5 a 7",AND(BB619&gt;=7.5,BB619&lt;=9.5),"7,5 a 9,5",AND(BB619&gt;=10,BB619&lt;=12),"10 a 12",AND(BB619&gt;=12.5,BB619&lt;=14.5),"12,5 a 14,5",BB619=15,"15",AND(BB619&gt;=15.5,BB619&lt;=17.5),"15,5 a 17,5",AND(BB619&gt;=18,BB619&lt;=20),"18 a 20",AND(BB619&gt;=20.5,BB619&lt;=22.5),"20,5 a 22,5",AND(BB619&gt;=23,BB619&lt;=25),"23 a 25",TRUE(),"Fuera de rango"))</f>
        <v>0 a 2</v>
      </c>
      <c r="BD619" s="11" t="n">
        <f aca="false" t="array" ref="BD619">IF(BC619="","",_xlfn.IFS(BC619="0 a 2",1,BC619="2,5 a 4,5",2,BC619="5 a 7",3,BC619="7,5 a 9,5",4,BC619="10 a 12",5,BC619="12,5 a 14,5",6,BC619="15","NORMA",BC619="15,5 a 17,5",7,BC619="18 a 20",8,BC619="20,5 a 22,5",9,BC619="23 a 25",10,TRUE(),"Fuera de rango"))</f>
        <v>1</v>
      </c>
      <c r="BE619" s="9" t="n">
        <v>22</v>
      </c>
      <c r="BF619" s="10" t="str">
        <f aca="false">IF(BE619="","",IF(AND(BE619&gt;=-20,BE619&lt;=-10),"-20 a -10",IF(AND(BE619&gt;=-9.5,BE619&lt;=0.5),"-9,5 a 0,5",IF(AND(BE619&gt;=1,BE619&lt;=11),"1 a 11",IF(AND(BE619&gt;=11.5,BE619&lt;=20.5),"11,5 a 20,5",IF(BE619=21,"21",IF(AND(BE619&gt;=21.5,BE619&lt;=31.5),"21,5 a 31,5",IF(AND(BE619&gt;=32,BE619&lt;=42),"32 a 42","Fuera de rango"))))))))</f>
        <v>21,5 a 31,5</v>
      </c>
      <c r="BG619" s="11" t="n">
        <f aca="false">IF(BF619="","",IF(BF619="-20 a -10",1,IF(BF619="-9,5 a 0,5",2,IF(BF619="1 a 11",3,IF(BF619="11,5 a 20,5",4,IF(BF619="21","NORMA",IF(BF619="21,5 a 31,5",5,IF(BF619="32 a 42",6,""))))))))</f>
        <v>5</v>
      </c>
      <c r="BH619" s="9" t="n">
        <v>17</v>
      </c>
      <c r="BI619" s="10" t="str">
        <f aca="false">IF(BH619="","",IF(AND(BH619&gt;=-20,BH619&lt;=-15),"-20 a -15",IF(AND(BH619&gt;=-14.5,BH619&lt;=-9.5),"-14,5 a -9,5",IF(AND(BH619&gt;=-9,BH619&lt;=-4),"-9 a -4",IF(AND(BH619&gt;=-3.5,BH619&lt;=2.5),"-3,5 a 2,5",IF(AND(BH619&gt;=3,BH619&lt;=8),"3 a 8",IF(AND(BH619&gt;=8.5,BH619&lt;=14.5),"8,5 a 14,5",IF(BH619=15,"15",IF(AND(BH619&gt;=15.5,BH619&lt;=20.5),"15,5 a 20,5",IF(AND(BH619&gt;=21,BH619&lt;=26),"21 a 26","Fuera de rango"))))))))))</f>
        <v>15,5 a 20,5</v>
      </c>
      <c r="BJ619" s="11" t="n">
        <f aca="false">IF(BI619="","",IF(BI619="-20 a -15",1,IF(BI619="-14,5 a -9,5",2,IF(BI619="-9 a -4",3,IF(BI619="-3,5 a 2,5",4,IF(BI619="3 a 8",5,IF(BI619="8,5 a 14,5",6,IF(BI619="15","NORMA",IF(BI619="15,5 a 20,5",7,IF(BI619="21 a 26",8,IF(BI619="26,5 a 31,5",9,"")))))))))))</f>
        <v>7</v>
      </c>
      <c r="BK619" s="9" t="n">
        <v>0</v>
      </c>
      <c r="BL619" s="10" t="str">
        <f aca="false">IF(BK619="","",IF(AND(BK619&gt;=0,BK619&lt;=2),"0 - 2",IF(AND(BK619&gt;=2.5,BK619&lt;=4.5),"2,5 - 4,5",IF(AND(BK619&gt;=5,BK619&lt;=7),"5 - 7",IF(AND(BK619&gt;=7.5,BK619&lt;=9.5),"7,5 - 9,5",IF(AND(BK619&gt;=10,BK619&lt;=12),"10 - 12",IF(AND(BK619&gt;=12.5,BK619&lt;=13.5),"12,5 - 13,5",IF(BK619=14,"14",IF(AND(BK619&gt;=14.5,BK619&lt;=16.5),"14,5 - 16,5",IF(AND(BK619&gt;=17,BK619&lt;=19),"17 - 19",IF(AND(BK619&gt;=19.5,BK619&lt;=21.5),"19,5 - 21,5",IF(AND(BK619&gt;=22,BK619&lt;=24),"22 - 24",IF(AND(BK619&gt;=24.5,BK619&lt;=26.5),"24,5 - 26,5",IF(AND(BK619&gt;=27,BK619&lt;=29),"27 - 29",IF(AND(BK619&gt;=29.5,BK619&lt;=30),"29,5 - 30","Fuera de rango")))))))))))))))</f>
        <v>0 - 2</v>
      </c>
      <c r="BM619" s="11" t="n">
        <f aca="false">IF(BL619="","",IF(BL619="0 - 2",1,IF(BL619="2,5 - 4,5",2,IF(BL619="5 - 7",3,IF(BL619="7,5 - 9,5",4,IF(BL619="10 - 12",5,IF(BL619="12,5 - 13,5",6,IF(BL619="14","NORMA",IF(BL619="14,5 - 16,5",7,IF(BL619="17 - 19",8,IF(BL619="19,5 - 21,5",9,IF(BL619="22 - 24",10,IF(BL619="24,5 - 26,5",11,IF(BL619="27 - 29",12,IF(BL619="29,5 - 30",13,"")))))))))))))))</f>
        <v>1</v>
      </c>
      <c r="BN619" s="9" t="n">
        <v>13</v>
      </c>
      <c r="BO619" s="11" t="str">
        <f aca="false">IF(BN619="","",IF(AND(BN619&gt;=-20,BN619&lt;=-10),"-20 a -10",IF(AND(BN619&gt;=-9.5,BN619&lt;=0.5),"-9,5 a 0,5",IF(AND(BN619&gt;=1,BN619&lt;=11),"1 a 11",IF(AND(BN619&gt;=11.5,BN619&lt;=21.5),"11,5 a 21,5",IF(BN619=22,"22",IF(AND(BN619&gt;=22.5,BN619&lt;=32.5),"22,5 a 32,5",IF(AND(BN619&gt;=33,BN619&lt;=43),"33 a 43","Fuera de rango"))))))))</f>
        <v>11,5 a 21,5</v>
      </c>
      <c r="BP619" s="11" t="n">
        <f aca="false">IF(BO619="","",IF(BO619="-20 a -10",1,IF(BO619="-9,5 a 0,5",2,IF(BO619="1 a 11",3,IF(BO619="11,5 a 21,5",4,IF(BO619="22","NORMA",IF(BO619="22,5 a 32,5",5,IF(BO619="33 a 43",6,""))))))))</f>
        <v>4</v>
      </c>
      <c r="BQ619" s="9" t="n">
        <v>5</v>
      </c>
      <c r="BR619" s="10" t="str">
        <f aca="false">IF(BQ619="","",IF(AND(BQ619&gt;=-20,BQ619&lt;=-15),"-20 a -15",IF(AND(BQ619&gt;=-14.5,BQ619&lt;=-9.5),"-14,5 a -9,5",IF(AND(BQ619&gt;=-9,BQ619&lt;=-4),"-9 a -4",IF(AND(BQ619&gt;=-3.5,BQ619&lt;=2.5),"-3,5 a 2,5",IF(AND(BQ619&gt;=3,BQ619&lt;=8),"3 a 8",IF(AND(BQ619&gt;=8.5,BQ619&lt;=13.5),"8,5 a 13,5",IF(AND(BQ619&gt;=14,BQ619&lt;=17.5),"14 a 17,5",IF(BQ619=18,"18",IF(AND(BQ619&gt;=18.5,BQ619&lt;=23.5),"18,5 a 23,5",IF(AND(BQ619&gt;=24,BQ619&lt;=29),"24 a 29",IF(AND(BQ619&gt;=29.5,BQ619&lt;=34.5),"29,5 a 34,5",IF(AND(BQ619&gt;=35,BQ619&lt;=40),"35 a 40","Fuera de rango")))))))))))))</f>
        <v>3 a 8</v>
      </c>
      <c r="BS619" s="11" t="n">
        <f aca="false">IF(BR619="","",IF(BR619="-20 a -15",1,IF(BR619="-14,5 a -9,5",2,IF(BR619="-9 a -4",3,IF(BR619="-3,5 a 2,5",4,IF(BR619="3 a 8",5,IF(BR619="8,5 a 13,5",6,IF(BR619="14 a 17,5",7,IF(BR619="18","NORMA",IF(BR619="18,5 a 23,5",8,IF(BR619="24 a 29",9,IF(BR619="29,5 a 34,5",10,IF(BR619="35 a 40",11,"")))))))))))))</f>
        <v>5</v>
      </c>
      <c r="BT619" s="9" t="n">
        <v>0</v>
      </c>
      <c r="BU619" s="10" t="str">
        <f aca="false">IF(BT619="","",IF(AND(BT619&gt;=-20,BT619&lt;=-18),"-20 a -18",IF(AND(BT619&gt;=-17.5,BT619&lt;=-15.5),"-17,5 a -15,5",IF(AND(BT619&gt;=-15,BT619&lt;=-13),"-15 a -13",IF(AND(BT619&gt;=-12.5,BT619&lt;=-10.5),"-12,5 a -10,5",IF(AND(BT619&gt;=-10,BT619&lt;=-8),"-10 a -8",IF(AND(BT619&gt;=-7.5,BT619&lt;=-5.5),"-7,5 a -5,5",IF(AND(BT619&gt;=-5,BT619&lt;=-3),"-5 a -3",IF(AND(BT619&gt;=-2.5,BT619&lt;=-0.5),"-2,5 a -0,5",IF(BT619=0,"0",IF(AND(BT619&gt;=0.5,BT619&lt;=2.5),"0,5 a 2,5",IF(AND(BT619&gt;=3,BT619&lt;=5),"3 a 5",IF(AND(BT619&gt;=5.5,BT619&lt;=7.5),"5,5 a 7,5",IF(AND(BT619&gt;=8,BT619&lt;=10),"8 a 10",IF(AND(BT619&gt;=10.5,BT619&lt;=12.5),"10,5 a 12,5",IF(AND(BT619&gt;=13,BT619&lt;=15),"13 a 15",IF(AND(BT619&gt;=15.5,BT619&lt;=17.5),"15,5 a 17,5",IF(AND(BT619&gt;=18,BT619&lt;=20),"18 a 20","Fuera de rango"))))))))))))))))))</f>
        <v>0</v>
      </c>
      <c r="BV619" s="11" t="str">
        <f aca="false">IF(BT619="","",IF(BT619=0,"NORMA",IF(AND(BT619&gt;=-20,BT619&lt;=-18),2,IF(AND(BT619&gt;=-17.5,BT619&lt;=-15.5),2,IF(AND(BT619&gt;=-15,BT619&lt;=-13),3,IF(AND(BT619&gt;=-12.5,BT619&lt;=-10.5),4,IF(AND(BT619&gt;=-10,BT619&lt;=-8),5,IF(AND(BT619&gt;=-7.5,BT619&lt;=-5.5),6,IF(AND(BT619&gt;=-5,BT619&lt;=-3),7,IF(AND(BT619&gt;=-2.5,BT619&lt;=-0.5),8,IF(AND(BT619&gt;=0.5,BT619&lt;=2.5),9,IF(AND(BT619&gt;=3,BT619&lt;=5),10,IF(AND(BT619&gt;=5.5,BT619&lt;=7.5),11,IF(AND(BT619&gt;=8,BT619&lt;=10),12,IF(AND(BT619&gt;=10.5,BT619&lt;=12.5),13,IF(AND(BT619&gt;=13,BT619&lt;=15),14,IF(AND(BT619&gt;=15.5,BT619&lt;=17.5),15,IF(AND(BT619&gt;=18,BT619&lt;=20),16,"Fuera de rango"))))))))))))))))))</f>
        <v>NORMA</v>
      </c>
      <c r="BW619" s="9" t="n">
        <v>-5.25</v>
      </c>
      <c r="BX619" s="10" t="n">
        <f aca="false">18.5- (0.3*H619)</f>
        <v>14.3</v>
      </c>
      <c r="BY619" s="10" t="n">
        <f aca="false">(BW619)-(BX619)</f>
        <v>-19.55</v>
      </c>
      <c r="BZ619" s="10" t="str">
        <f aca="false">IF(BY619="","",IF(BY619&lt;-27.5,"De -30 a -28",IF(BY619&lt;-25,"De -27,5 a -25,5",IF(BY619&lt;-22.5,"De -25 a -23",IF(BY619&lt;-20,"De -22,5 a -20,5",IF(BY619&lt;-17.5,"De -20 a -18",IF(BY619&lt;-15,"De -17,5 a -15,5",IF(BY619&lt;-12.5,"De -15 a -13",IF(BY619&lt;-10,"De -12,5 a -10,5",IF(BY619&lt;-7.5,"De -10 a -8",IF(BY619&lt;-5,"De -7,5 a -5,5",IF(BY619&lt;-2.5,"De -5 a -3",IF(BY619&lt;0,"De -2,5 a -0,5",IF(BY619&lt;2.5,"De 0 a 2",IF(BY619&lt;5,"De 2,5 a 4,5",IF(BY619&lt;7.5,"De 5 a 7",IF(BY619&lt;10,"De 7,5 a 9,5",IF(BY619&lt;12.5,"De 10 a 12",IF(BY619&lt;15,"De 12,5 a 14,5",IF(BY619&lt;17.5,"De 15 a 17",IF(BY619&lt;20,"De 17,5 a 19,5",IF(BY619&lt;22.5,"De 20 a 22",IF(BY619&lt;25,"De 22,5 a 24,5",IF(BY619&lt;27.5,"De 25 a 27","De 27,5 a 30"))))))))))))))))))))))))</f>
        <v>De -20 a -18</v>
      </c>
      <c r="CA619" s="12" t="n">
        <f aca="false">IF(BY619="","",IF(BY619&lt;=-28,1,IF(BY619&lt;=-25.5,2,IF(BY619&lt;=-23,3,IF(BY619&lt;=-20.5,4,IF(BY619&lt;=-18,5,IF(BY619&lt;=-15.5,6,IF(BY619&lt;=-13,7,IF(BY619&lt;=-10.5,8,IF(BY619&lt;=-8,9,IF(BY619&lt;=-5.5,10,IF(BY619&lt;=-3,11,IF(BY619&lt;=-0.5,12,IF(BY619&lt;=2,13,IF(BY619&lt;=4.5,14,IF(BY619&lt;=7,15,IF(BY619&lt;=9.5,16,IF(BY619&lt;=12,17,IF(BY619&lt;=14.5,18,IF(BY619&lt;=17,19,IF(BY619&lt;=19.5,20,IF(BY619&lt;=22,21,IF(BY619&lt;=24.5,22,IF(BY619&lt;=27,23,IF(BY619&lt;=30,24,"Fuera de rango")))))))))))))))))))))))))</f>
        <v>5</v>
      </c>
      <c r="CB619" s="9" t="n">
        <v>-5.25</v>
      </c>
      <c r="CC619" s="10" t="n">
        <f aca="false">18.5- (0.3*H619)</f>
        <v>14.3</v>
      </c>
      <c r="CD619" s="10" t="n">
        <f aca="false">(CB619)-(CC619)</f>
        <v>-19.55</v>
      </c>
      <c r="CE619" s="10" t="str">
        <f aca="false">IF(CD619="","",IF(CD619&lt;-27.5,"De -30 a -28",IF(CD619&lt;-25,"De -27,5 a -25,5",IF(CD619&lt;-22.5,"De -25 a -23",IF(CD619&lt;-20,"De -22,5 a -20,5",IF(CD619&lt;-17.5,"De -20 a -18",IF(CD619&lt;-15,"De -17,5 a -15,5",IF(CD619&lt;-12.5,"De -15 a -13",IF(CD619&lt;-10,"De -12,5 a -10,5",IF(CD619&lt;-7.5,"De -10 a -8",IF(CD619&lt;-5,"De -7,5 a -5,5",IF(CD619&lt;-2.5,"De -5 a -3",IF(CD619&lt;0,"De -2,5 a -0,5",IF(CD619&lt;=2,"De 0 a 2",IF(CD619&lt;=4.5,"De 2,5 a 4,5",IF(CD619&lt;=7,"De 5 a 7",IF(CD619&lt;=9.5,"De 7,5 a 9,5",IF(CD619&lt;=12,"De 10 a 12",IF(CD619&lt;=14.5,"De 12,5 a 14,5",IF(CD619&lt;=17,"De 15 a 17",IF(CD619&lt;=19.5,"De 17,5 a 19,5",IF(CD619&lt;=22,"De 20 a 22",IF(CD619&lt;=24.5,"De 22,5 a 24,5",IF(CD619&lt;=27,"De 25 a 27","De 27,5 a 30"))))))))))))))))))))))))</f>
        <v>De -20 a -18</v>
      </c>
      <c r="CF619" s="12" t="n">
        <f aca="false">IF(CD619="","",IF(CD619&lt;-27.5,1,IF(CD619&lt;-25,2,IF(CD619&lt;-22.5,3,IF(CD619&lt;-20,4,IF(CD619&lt;-17.5,5,IF(CD619&lt;-15,6,IF(CD619&lt;-12.5,7,IF(CD619&lt;-10,8,IF(CD619&lt;-7.5,9,IF(CD619&lt;-5,10,IF(CD619&lt;-2.5,11,IF(CD619&lt;0,12,IF(CD619&lt;2.5,13,IF(CD619&lt;5,14,IF(CD619&lt;7.5,15,IF(CD619&lt;10,16,IF(CD619&lt;12.5,17,IF(CD619&lt;15,18,IF(CD619&lt;17.5,19,IF(CD619&lt;20,20,IF(CD619&lt;22.5,21,IF(CD619&lt;25,22,IF(CD619&lt;27.5,23,24))))))))))))))))))))))))</f>
        <v>5</v>
      </c>
      <c r="CG619" s="9" t="n">
        <v>-2.5</v>
      </c>
      <c r="CH619" s="10" t="str">
        <f aca="false">IF(CG619="","",IF(AND(CG619&gt;=-10,CG619&lt;=-9.5),"-10 a -9,5",IF(AND(CG619&gt;-9.5,CG619&lt;=-8.5),"-9 a -8,5",IF(AND(CG619&gt;-8.5,CG619&lt;=-7.5),"-8 a -7,5",IF(AND(CG619&gt;-7.5,CG619&lt;=-6.5),"-7 a -6,5",IF(AND(CG619&gt;-6.5,CG619&lt;=-5.5),"-6 a -5,5",IF(AND(CG619&gt;-5.5,CG619&lt;=-4.5),"-5 a -4,5",IF(AND(CG619&gt;-4.5,CG619&lt;=-3.5),"-4 a -3,5",IF(AND(CG619&gt;-3.5,CG619&lt;=-2.5),"-3 a -2,5",IF(CG619=-2.25,"-2,25",IF(AND(CG619&gt;-2.5,CG619&lt;=-1.5),"-2 a -1,5",IF(AND(CG619&gt;-1.5,CG619&lt;=-0.5),"-1 a -0,5",IF(AND(CG619&gt;-0.5,CG619&lt;=0.5),"0 a 0,5",IF(AND(CG619&gt;0.5,CG619&lt;=1.5),"1 a 1,5",IF(AND(CG619&gt;1.5,CG619&lt;=2.5),"2 a 2,5",IF(AND(CG619&gt;2.5,CG619&lt;=3.5),"3 a 3,5",IF(AND(CG619&gt;3.5,CG619&lt;=4.5),"4 a 4,5",IF(AND(CG619&gt;4.5,CG619&lt;=5.5),"5 a 5,5",IF(AND(CG619&gt;5.5,CG619&lt;=6.5),"6 a 6,5",IF(AND(CG619&gt;6.5,CG619&lt;=7.5),"7 a 7,5",IF(AND(CG619&gt;7.5,CG619&lt;=8.5),"8 a 8,5",IF(AND(CG619&gt;8.5,CG619&lt;=9.5),"9 a 9,5",IF(CG619&gt;=10,"10","Fuera de rango")))))))))))))))))))))))</f>
        <v>-3 a -2,5</v>
      </c>
      <c r="CI619" s="11" t="n">
        <f aca="false">IF(CG619="","",IF(CG619=-2.25,"NORMA",IF(CG619&lt;=-9.5,1,IF(CG619&lt;=-8.5,2,IF(CG619&lt;=-7.5,3,IF(CG619&lt;=-6.5,4,IF(CG619&lt;=-5.5,5,IF(CG619&lt;=-4.5,6,IF(CG619&lt;=-3.5,7,IF(CG619&lt;=-2.5,8,IF(CG619&lt;=-1.5,9,IF(CG619&lt;=-0.5,10,IF(CG619&lt;=0.5,11,IF(CG619&lt;=1.5,12,IF(CG619&lt;=2.5,13,IF(CG619&lt;=3.5,14,IF(CG619&lt;=4.5,15,IF(CG619&lt;=5.5,16,IF(CG619&lt;=6.5,17,IF(CG619&lt;=7.5,18,IF(CG619&lt;=8.5,19,IF(CG619&lt;=9.5,20,IF(CG619=10,21,"Fuera de rango")))))))))))))))))))))))</f>
        <v>8</v>
      </c>
      <c r="CJ619" s="9" t="n">
        <v>2.25</v>
      </c>
      <c r="CK619" s="10" t="str">
        <f aca="false">IF(CJ619="","",IF(AND(CJ619&gt;=-6,CJ619&lt;=-5.5),"-6 a -5,5",IF(AND(CJ619&gt;-5.5,CJ619&lt;=-4.5),"-5 a -4,5",IF(AND(CJ619&gt;-4.5,CJ619&lt;=-3.5),"-4 a -3,5",IF(AND(CJ619&gt;-3.5,CJ619&lt;=-2.5),"-3 a -2,5",IF(AND(CJ619&gt;-2.5,CJ619&lt;=-1.5),"-2 a -1,5",IF(AND(CJ619&gt;-1.5,CJ619&lt;=-0.5),"-1 a -0,5",IF(AND(CJ619&gt;-0.5,CJ619&lt;=0.5),"0 a 0,5",IF(AND(CJ619&gt;0.5,CJ619&lt;=1.5),"1 a 1,5",IF(AND(CJ619&gt;1.5,CJ619&lt;2.5),"2",IF(AND(CJ619&gt;=2.5,CJ619&lt;=3),"2,5 a 3",IF(AND(CJ619&gt;3,CJ619&lt;=4),"3,5 a 4",IF(AND(CJ619&gt;4,CJ619&lt;=5),"4,5 a 5",IF(AND(CJ619&gt;5,CJ619&lt;=6),"5,5 a 6",IF(AND(CJ619&gt;6,CJ619&lt;=7),"6,5 a 7",IF(AND(CJ619&gt;7,CJ619&lt;=8),"7,5 a 8",IF(AND(CJ619&gt;8,CJ619&lt;=9.5),"8,5 a 9,5",IF(CJ619=10,"10","Fuera de rango"))))))))))))))))))</f>
        <v>2</v>
      </c>
      <c r="CL619" s="11" t="str">
        <f aca="false">IF(CK619="","",IF(OR(CK619="-6 a -5,5",CK619="-6 - -5,5"),1,IF(OR(CK619="-5 a -4,5",CK619="-5 - -4,5"),2,IF(OR(CK619="-4 a -3,5",CK619="-4 - -3,5"),3,IF(OR(CK619="-3 a -2,5",CK619="-3 - -2,5"),4,IF(OR(CK619="-2 a -1,5",CK619="-2 - -1,5"),5,IF(OR(CK619="-1 a -0,5",CK619="-1 - -0,5"),6,IF(OR(CK619="0 a 0,5",CK619="0 - 0,5"),7,IF(OR(CK619="1 a 1,5",CK619="1 - 1,5"),8,IF(CK619="2","NORMA",IF(OR(CK619="2,5 a 3",CK619="2,5 - 3"),9,IF(OR(CK619="3,5 a 4",CK619="3,5 - 4"),10,IF(OR(CK619="4,5 a 5",CK619="4,5 - 5"),11,IF(OR(CK619="5,5 a 6",CK619="5,5 - 6"),12,IF(OR(CK619="6,5 a 7",CK619="6,5 - 7"),13,IF(OR(CK619="7,5 a 8",CK619="7,5 - 8"),14,IF(OR(CK619="8,5 a 9",CK619="8,5 - 9,5",CK619="9 a 9,5"),15,IF(CK619="10",15,IF(OR(CK619="0,5 a 1",CK619="0,5 - 1"),7,"Fuera de rango")))))))))))))))))))</f>
        <v>NORMA</v>
      </c>
      <c r="CO619" s="10" t="str">
        <f aca="false">IF(CM619&gt;0,"EME"," ")</f>
        <v> </v>
      </c>
      <c r="CQ619" s="10" t="str">
        <f aca="false">IF(CP619&gt;0,"0", " ")</f>
        <v> </v>
      </c>
      <c r="CR619" s="10" t="str">
        <f aca="false">IF(CP619&gt;0,"EME"," ")</f>
        <v> </v>
      </c>
      <c r="CS619" s="9" t="n">
        <v>0</v>
      </c>
      <c r="CV619" s="9" t="n">
        <v>0</v>
      </c>
      <c r="CY619" s="9" t="n">
        <v>0</v>
      </c>
      <c r="DB619" s="9" t="n">
        <v>0</v>
      </c>
      <c r="DC619" s="11" t="str">
        <f aca="false">IF(DB619&lt;0,"2"," ")</f>
        <v> </v>
      </c>
      <c r="DD619" s="11" t="str">
        <f aca="false">IF(DB619&lt;0,"MIO"," ")</f>
        <v> </v>
      </c>
      <c r="DE619" s="9" t="n">
        <v>0</v>
      </c>
      <c r="DF619" s="10" t="str">
        <f aca="false">IF(DE619&lt;0,"3"," ")</f>
        <v> </v>
      </c>
      <c r="DG619" s="10" t="str">
        <f aca="false">IF(DE619&lt;0,"AST"," ")</f>
        <v> </v>
      </c>
      <c r="DH619" s="9" t="n">
        <v>0</v>
      </c>
      <c r="DI619" s="10" t="str">
        <f aca="false">IF(DH619&lt;0,"3"," ")</f>
        <v> </v>
      </c>
      <c r="DJ619" s="10" t="str">
        <f aca="false">IF(DH619&lt;0,"AST"," ")</f>
        <v> </v>
      </c>
      <c r="DK619" s="9" t="n">
        <v>0.5</v>
      </c>
      <c r="DL619" s="10" t="str">
        <f aca="false">IF(DK619&gt;0,"4"," ")</f>
        <v>4</v>
      </c>
      <c r="DM619" s="10" t="str">
        <f aca="false">IF(DK619&gt;0,"PRE"," ")</f>
        <v>PRE</v>
      </c>
      <c r="DN619" s="9" t="n">
        <v>0.5</v>
      </c>
      <c r="DO619" s="10" t="str">
        <f aca="false">IF(DN619&gt;0,"4"," ")</f>
        <v>4</v>
      </c>
      <c r="DP619" s="10" t="str">
        <f aca="false">IF(DN619&gt;0,"PRE"," ")</f>
        <v>PRE</v>
      </c>
      <c r="DS619" s="12" t="str">
        <f aca="false">CONCATENATE(CO619,CU619,DA619,DG619,DM619)</f>
        <v>  PRE</v>
      </c>
      <c r="DT619" s="10" t="e">
        <f aca="false" t="array" ref="DT619">_xlfn.IFS(DS619="EME    ","0", DS619=" HIP   ","1", DS619="  MIO  ","2", DS619="   AST ","3", DS619="    PRE","4", DS619="EME   PRE","5", DS619=" HIP  PRE","6", DS619=" HIP AST ","7", DS619="  MIO PRE","8", DS619="  MIOAST ","9", DS619="   ASTPRE","10",DS619=" HIP ASTPRE","11", DS619="  MIOASTPRE","12", DS619="     ","0")</f>
        <v>#N/A</v>
      </c>
      <c r="DV619" s="1" t="e">
        <f aca="false" t="array" ref="DV619">_xlfn.IFS(DU619="SI","2", DU619="NO","1")</f>
        <v>#N/A</v>
      </c>
      <c r="DX619" s="11" t="str">
        <f aca="false">IF(DW619=0,"1","2")</f>
        <v>1</v>
      </c>
      <c r="DY619" s="11" t="str">
        <f aca="false" t="array" ref="DY619">_xlfn.IFS(DW619=0,"0", DW619=0.25, "1", DW619=0.5,"2", DW619=0.75,"3", DW619=1,"4",DW619=1.25,"5", DW619=1.5,"6", DW619=1.75,"7", DW619=2,"8")</f>
        <v>0</v>
      </c>
      <c r="EA619" s="11" t="str">
        <f aca="false">IF(DZ619=0,"1","2")</f>
        <v>1</v>
      </c>
      <c r="EB619" s="11" t="str">
        <f aca="false" t="array" ref="EB619">_xlfn.IFS(DZ619=0,"0", DZ619=0.25, "1", DZ619=0.5,"2", DZ619=0.75,"3", DZ619=1,"4",DZ619=1.25,"5", DZ619=1.5,"6", DZ619=1.75,"7", DZ619=2,"8")</f>
        <v>0</v>
      </c>
      <c r="ED619" s="10" t="str">
        <f aca="false">IF(EC619=0,"1","2")</f>
        <v>1</v>
      </c>
      <c r="EE619" s="11" t="str">
        <f aca="false" t="array" ref="EE619">_xlfn.IFS(EC619=0,"0", EC619=-0.25, "1", EC619=-0.5,"2", EC619=-0.75,"3", EC619=-1,"4",EC619=-1.25,"5", EC619=-1.5,"6", EC619=-1.75,"7", EC619=-2,"8", EC619=-2.25,"9",EC619=-2.5,"10", EC619=-2.75,"11", EC619=-3,"12", EC619=-3.25,"13", EC619=-3.5,"14", EC619=-3.75,"15",EC619=-4,"16")</f>
        <v>0</v>
      </c>
      <c r="EG619" s="10" t="str">
        <f aca="false">IF(EF619=0,"1","2")</f>
        <v>1</v>
      </c>
      <c r="EH619" s="11" t="str">
        <f aca="false" t="array" ref="EH619">_xlfn.IFS(EF619=0,"0", EF619=-0.25, "1", EF619=-0.5,"2", EF619=-0.75,"3", EF619=-1,"4",EF619=-1.25,"5", EF619=-1.5,"6", EF619=-1.75,"7", EF619=-2,"8", EF619=-2.25,"9",EF619=-2.5,"10", EF619=-2.75,"11", EF619=-3,"12", EF619=-3.25,"13", EF619=-3.5,"14", EF619=-3.75,"15",EF619=-4,"16")</f>
        <v>0</v>
      </c>
      <c r="EJ619" s="11" t="str">
        <f aca="false">IF(EI619=0,"1","2")</f>
        <v>1</v>
      </c>
      <c r="EK619" s="11" t="str">
        <f aca="false" t="array" ref="EK619">_xlfn.IFS(EI619=0,"0", EI619=-0.25, "1", EI619=-0.5,"2", EI619=-0.75,"3", EI619=-1,"4",EI619=-1.25,"5", EI619=-1.5,"6", EI619=-1.75,"7", EI619=-2,"8", EI619=-2.25,"9", EI619=-2.25,"9",EI619=-2.5,"10", EI619=-2.75,"11", EI619=-3,"12", EI619=-3.25,"13", EI619=-3.5,"14", EI619=-3.75,"15",EI619=-4,"16", EI619=0.25, "17", EI619=0.5, "18")</f>
        <v>0</v>
      </c>
      <c r="EM619" s="11" t="str">
        <f aca="false">IF(EL619=0,"1","2")</f>
        <v>1</v>
      </c>
      <c r="EN619" s="11" t="str">
        <f aca="false" t="array" ref="EN619">_xlfn.IFS(EL619=0.25,"17",EL619=0.5,"18", EL619=0,"0", EL619=-0.25, "1", EL619=-0.5,"2", EL619=-0.75,"3", EL619=-1,"4",EL619=-1.25,"5", EL619=-1.5,"6", EL619=-1.75,"7", EL619=-2,"8",EL619= -2.25,"9",EL619=-2.5,"10",EL619= -2.75,"11",EL619= -3,"12",EL619= -3.25,"13",EL619= -3.5,"14",EL619= -3.75,"15",EL619=-4,"16")</f>
        <v>0</v>
      </c>
      <c r="EP619" s="11" t="str">
        <f aca="false">IF(EO619=0,"1","2")</f>
        <v>1</v>
      </c>
      <c r="EQ619" s="11" t="str">
        <f aca="false" t="array" ref="EQ619">_xlfn.IFS(EO619=0,"0", EO619=0.25, "1", EO619=0.5,"2", EO619=0.75,"3", EO619=1,"4",EO619=1.25,"5", EO619=1.5,"6", EO619=1.75,"7", EO619=2,"8", EO619=2.25,"9", EO619=2.25,"9",EO619=2.5,"10", EO619=2.75,"11", EO619=3,"12", EO619=3.25,"13", EO619=3.5,"14", EO619=3.75,"15",EO619=4,"16", EO619=-0.25, "17", bq=-0.5, "18")</f>
        <v>0</v>
      </c>
      <c r="ES619" s="11" t="str">
        <f aca="false">IF(ER619=0,"1","2")</f>
        <v>1</v>
      </c>
      <c r="ET619" s="11" t="str">
        <f aca="false" t="array" ref="ET619">_xlfn.IFS(ER619=0,"0", ER619=0.25, "1", ER619=0.5,"2", ER619=0.75,"3", ER619=1,"4",ER619=1.25,"5", ER619=1.5,"6", ER619=1.75,"7", ER619=2,"8", ER619=2.25,"9", ER619=2.25,"9",ER619=2.5,"10", ER619=2.75,"11", ER619=3,"12", ER619=3.25,"13", ER619=3.5,"14", ER619=3.75,"15",ER619=4,"16", ER619=-0.25, "17", bq=-0.5, "18")</f>
        <v>0</v>
      </c>
      <c r="EV619" s="14" t="e">
        <f aca="false">VLOOKUP(EU619,LEYENDA!$G$2:$H$8,2,TRUE())</f>
        <v>#N/A</v>
      </c>
      <c r="EW619" s="14" t="e">
        <f aca="false" t="array" ref="EW619">_xlfn.IFS(EV619="0-5","1", EV619="6-12","2", EV619="13-18","3", EV619="19-24","4", EV619="25-36","5", EV619="37-48","6", EV619="49-60","7")</f>
        <v>#N/A</v>
      </c>
    </row>
    <row r="620" customFormat="false" ht="13.5" hidden="false" customHeight="false" outlineLevel="0" collapsed="false">
      <c r="A620" s="1" t="n">
        <v>243</v>
      </c>
      <c r="B620" s="2" t="n">
        <v>5</v>
      </c>
      <c r="C620" s="33" t="n">
        <v>43096</v>
      </c>
      <c r="E620" s="5" t="str">
        <f aca="false">VLOOKUP(A620,'286'!$A$3:$J$6279,10,FALSE())</f>
        <v>MORALES GONZÁLEZ, BEATRÍZ</v>
      </c>
      <c r="F620" s="4" t="str">
        <f aca="false">VLOOKUP(A620,'286'!$A$3:$I$1768,3,FALSE())</f>
        <v>MOGONBE</v>
      </c>
      <c r="G620" s="6" t="n">
        <f aca="false">VLOOKUP(A620,'286'!$A$3:$I$1768,4,FALSE())</f>
        <v>37392</v>
      </c>
      <c r="H620" s="7" t="n">
        <f aca="false">YEAR(C620)-YEAR(G620)</f>
        <v>15</v>
      </c>
      <c r="I620" s="1" t="str">
        <f aca="false">VLOOKUP(H620,LEYENDA!$C$2:$D$6,2,TRUE())</f>
        <v>13-24</v>
      </c>
      <c r="J620" s="5" t="str">
        <f aca="false">VLOOKUP(A620,'286'!$A$3:$I$1768,7,FALSE())</f>
        <v>M</v>
      </c>
      <c r="K620" s="8" t="n">
        <f aca="false">VLOOKUP(A620,'286'!$A$3:$I$1768,2,FALSE())</f>
        <v>0</v>
      </c>
      <c r="L620" s="4" t="str">
        <f aca="false">VLOOKUP(A620,'286'!$A$3:$I$1768,8,FALSE())</f>
        <v>D</v>
      </c>
      <c r="M620" s="4" t="str">
        <f aca="false">VLOOKUP(A620,'286'!$A$3:$I$1768,9,FALSE())</f>
        <v>I</v>
      </c>
      <c r="N620" s="8" t="str">
        <f aca="false">IF(R620=O620, "MISMA","CONTRARIA")</f>
        <v>CONTRARIA</v>
      </c>
      <c r="O620" s="8" t="str">
        <f aca="false" t="array" ref="O620">_xlfn.IFS(L620="D","1", L620="I","2")</f>
        <v>1</v>
      </c>
      <c r="P620" s="8" t="e">
        <f aca="false" t="array" ref="P620">_xlfn.IFS(K620="OD","1", K620="OI","2")</f>
        <v>#N/A</v>
      </c>
      <c r="Q620" s="1" t="str">
        <f aca="false" t="array" ref="Q620">_xlfn.IFS(J620="M","1", J620="H","2")</f>
        <v>1</v>
      </c>
      <c r="R620" s="8" t="str">
        <f aca="false" t="array" ref="R620">_xlfn.IFS(M620="D","1", M620="I","2")</f>
        <v>2</v>
      </c>
      <c r="S620" s="1" t="str">
        <f aca="false" t="array" ref="S620">_xlfn.IFS(N620="CONTRARIA", "1",N620= "MISMA","2")</f>
        <v>1</v>
      </c>
      <c r="T620" s="1" t="str">
        <f aca="false" t="array" ref="T620">_xlfn.IFS(I620="0-12","1", I620="13-24","2", I620="25-40","3", I620="41-60","4", I620="61-100","5")</f>
        <v>2</v>
      </c>
      <c r="U620" s="9" t="n">
        <v>0.5</v>
      </c>
      <c r="V620" s="10" t="str">
        <f aca="false">IF(U620="","",IF(AND(U620&gt;=-9,U620&lt;=-6.5),"-9 a -6,5",IF(AND(U620&gt;=-6,U620&lt;=-3.5),"-6 a -3,5",IF(AND(U620&gt;=-3,U620&lt;=-1),"-3 a -1",IF(U620=-0.5,"-0,5",IF(AND(U620&gt;=0,U620&lt;=2.5),"0 a 2,5",IF(AND(U620&gt;=3,U620&lt;=5.5),"3 a 5,5",IF(AND(U620&gt;=6,U620&lt;=8.5),"6 a 8,5",IF(AND(U620&gt;=9,U620&lt;=20),"9 a 20","Fuera de rango")))))))))</f>
        <v>0 a 2,5</v>
      </c>
      <c r="W620" s="11" t="n">
        <f aca="false">IF(V620="","",IF(V620="-9 a -6,5",2,IF(V620="-6 a -3,5",3,IF(V620="-3 a -1",4,IF(V620="-0,5","NORMA",IF(V620="0 a 2,5",5,IF(V620="3 a 5,5",6,IF(V620="6 a 8,5",7,IF(V620="9 a 20",8,"Fuera de rango")))))))))</f>
        <v>5</v>
      </c>
      <c r="X620" s="9" t="n">
        <v>0</v>
      </c>
      <c r="Y620" s="11" t="str">
        <f aca="false">IF(X620="","",IF(AND(X620&gt;=0,X620&lt;=4),"0 a 4",IF(AND(X620&gt;=4.5,X620&lt;=8.5),"4,5 a 8,5",IF(X620=9,"9",IF(AND(X620&gt;=9.5,X620&lt;=13),"9,5 a 13",IF(AND(X620&gt;=13.5,X620&lt;=20),"13,5 a 20",IF(AND(X620&gt;=20.5,X620&lt;=35),"20,5 a 35","Fuera de rango")))))))</f>
        <v>0 a 4</v>
      </c>
      <c r="Z620" s="11" t="n">
        <f aca="false">IF(Y620="","",IF(Y620="0 a 4",1,IF(Y620="4,5 a 8,5",2,IF(Y620="9","NORMA",IF(Y620="9,5 a 13",3,IF(Y620="13,5 a 20",4,IF(Y620="20,5 a 35",5,"Fuera de rango")))))))</f>
        <v>1</v>
      </c>
      <c r="AA620" s="9" t="n">
        <v>19</v>
      </c>
      <c r="AB620" s="10" t="str">
        <f aca="false">IF(AA620="","",IF(AND(AA620&gt;=0,AA620&lt;=9),"0 a 9",IF(AND(AA620&gt;=9.5,AA620&lt;=18.5),"9,5 a 18,5",IF(AA620=19,"19",IF(AND(AA620&gt;=19.5,AA620&lt;=28),"19,5 a 28",IF(AND(AA620&gt;=28.5,AA620&lt;=40),"28,5 a 40","Fuera de rango"))))))</f>
        <v>19</v>
      </c>
      <c r="AC620" s="11" t="str">
        <f aca="false" t="array" ref="AC620">_xlfn.IFS(AB620="","",AB620="0 a 9",1,AB620="9,5 a 18,5",2,AB620="19","NORMA",AB620="19,5 a 28",3,AB620="28,5 a 40",4,TRUE(),"Fuera de rango")</f>
        <v>NORMA</v>
      </c>
      <c r="AD620" s="9" t="n">
        <v>8</v>
      </c>
      <c r="AE620" s="10" t="str">
        <f aca="false">IF(AD620="","",IF(AND(AD620&gt;=-10,AD620&lt;=0),"De -10 a 0",IF(AND(AD620&gt;=0.5,AD620&lt;=9.5),"0,5 a 9,5",IF(AD620=10,"10",IF(AND(AD620&gt;=10.5,AD620&lt;=20),"10,5 a 20",IF(AND(AD620&gt;=20.5,AD620&lt;=40),"20,5 a 40","Fuera de rango"))))))</f>
        <v>0,5 a 9,5</v>
      </c>
      <c r="AF620" s="12" t="n">
        <f aca="false">IF(AD620="","",IF(AND(AD620&gt;=-10,AD620&lt;=0),1,IF(AND(AD620&gt;=0.5,AD620&lt;=9.5),2,IF(AD620=10,"NORMA",IF(AND(AD620&gt;=10.5,AD620&lt;=20),3,IF(AND(AD620&gt;=20.5,AD620&lt;=40),4,""))))))</f>
        <v>2</v>
      </c>
      <c r="AG620" s="9" t="n">
        <v>8</v>
      </c>
      <c r="AH620" s="10" t="str">
        <f aca="false">IF(AG620="","",IF(AND(AG620&gt;=0,AG620&lt;=4),"0 a 4",IF(AND(AG620&gt;=4.5,AG620&lt;=8.5),"4,5 a 8,5",IF(AG620=9,"9",IF(AND(AG620&gt;=9.5,AG620&lt;=13),"9,5 a 13",IF(AND(AG620&gt;=13.5,AG620&lt;=25),"13,5 a 25","Fuera de rango"))))))</f>
        <v>4,5 a 8,5</v>
      </c>
      <c r="AI620" s="10" t="n">
        <f aca="false">IF(AH620="","",IF(AH620="0 a 4",1,IF(AH620="4,5 a 8,5",2,IF(AH620="9","NORMA",IF(AH620="9,5 a 13",3,IF(AH620="13,5 a 25",4,""))))))</f>
        <v>2</v>
      </c>
      <c r="AJ620" s="9" t="n">
        <v>4</v>
      </c>
      <c r="AK620" s="10" t="str">
        <f aca="false">IF(AJ620="","",IF(AND(AJ620&gt;=-15,AJ620&lt;=-10.5),"-15 a -10,5",IF(AND(AJ620&gt;=-10,AJ620&lt;=-4),"-10 a -4",IF(AND(AJ620&gt;=-4.5,AJ620&lt;=0),"-4,5 a 0",IF(AND(AJ620&gt;=0.5,AJ620&lt;=4.5),"0,5 a 4,5",IF(AJ620=5,"5",IF(AND(AJ620&gt;=5.5,AJ620&lt;=10),"5,5 a 10",IF(AND(AJ620&gt;=10.5,AJ620&lt;=20),"10,5 a 20","Fuera de rango"))))))))</f>
        <v>0,5 a 4,5</v>
      </c>
      <c r="AL620" s="11" t="n">
        <f aca="false">IF(AK620="","",IF(AK620="-15 a -10,5",1,IF(AK620="-10 a -4",2,IF(AK620="-4,5 a 0",3,IF(AK620="0,5 a 4,5",4,IF(AK620="5","NORMA",IF(AK620="5,5 a 10",5,IF(AK620="10,5 a 20",6,"Error"))))))))</f>
        <v>4</v>
      </c>
      <c r="AM620" s="9" t="n">
        <v>-1</v>
      </c>
      <c r="AN620" s="10" t="str">
        <f aca="false">IF(AM620="","",IF(AND(AM620&gt;=-7.5,AM620&lt;=-5.5),"-7,5 a -5,5",IF(AND(AM620&gt;=-5,AM620&lt;=-3),"-5 a -3",IF(AND(AM620&gt;=-2.5,AM620&lt;=-0.5),"-2,5 a -0,5",IF(AM620=0,"0,00",IF(AND(AM620&gt;=0.5,AM620&lt;=2.5),"0,5 a 2,5",IF(AND(AM620&gt;=3,AM620&lt;=5),"3 a 5",IF(AND(AM620&gt;=5.5,AM620&lt;=7.5),"5,5 a 7,5",IF(AND(AM620&gt;=8,AM620&lt;=10),"8 a 10","Fuera de rango")))))))))</f>
        <v>-2,5 a -0,5</v>
      </c>
      <c r="AO620" s="11" t="n">
        <f aca="false">IF(AN620="","",IF(AN620="-7,5 a -5,5",1,IF(AN620="-5 a -3",2,IF(AN620="-2,5 a -0,5",3,IF(AN620="0,00","NORMA",IF(AN620="0,5 a 2,5",4,IF(AN620="3 a 5",5,IF(AN620="5,5 a 7,5",6,IF(AN620="8 a 10",7,"Error")))))))))</f>
        <v>3</v>
      </c>
      <c r="AP620" s="9" t="n">
        <v>5</v>
      </c>
      <c r="AQ620" s="10" t="str">
        <f aca="false">IF(AP620="","",IF(AND(AP620&gt;=-20,AP620&lt;=-9.5),"-20 a -9,5",IF(AND(AP620&gt;=-9,AP620&lt;=-6.5),"-9 a -6,5",IF(AP620=-6,"-6",IF(AND(AP620&gt;=-5.5,AP620&lt;=-3),"-5,5 a -3",IF(AND(AP620&gt;=-2.5,AP620&lt;=0),"-2,5 a 0",IF(AND(AP620&gt;=0.5,AP620&lt;=3),"0,5 a 3",IF(AND(AP620&gt;=3.5,AP620&lt;=6),"3,5 a 6",IF(AND(AP620&gt;=6.5,AP620&lt;=9),"6,5 a 9",IF(AND(AP620&gt;=9.5,AP620&lt;=20),"9,5 a 20","Fuera de rango"))))))))))</f>
        <v>3,5 a 6</v>
      </c>
      <c r="AR620" s="11" t="n">
        <f aca="false">IF(AQ620="","",IF(AQ620="-20 a -9,5",1,IF(AQ620="-9 a -6,5",2,IF(AQ620="-6","NORMA",IF(AQ620="-5,5 a -3",3,IF(AQ620="-2,5 a 0",4,IF(AQ620="0,5 a 3",5,IF(AQ620="3,5 a 6",6,IF(AQ620="6,5 a 9",7,IF(AQ620="9,5 a 20",8,""))))))))))</f>
        <v>6</v>
      </c>
      <c r="AS620" s="9" t="n">
        <v>6</v>
      </c>
      <c r="AT620" s="10" t="str">
        <f aca="false">IF(AS620="","",IF(AND(AS620&gt;=-16,AS620&lt;=-14),"-16 a -14",IF(AND(AS620&gt;=-13.5,AS620&lt;=-11.5),"-13,5 a -11,5",IF(AND(AS620&gt;=-11,AS620&lt;=-9),"-11 a -9",IF(AND(AS620&gt;=-8.5,AS620&lt;=-6.5),"-8,5 a -6,5",IF(AND(AS620&gt;=-6,AS620&lt;=-4),"-6 a -4",IF(AND(AS620&gt;=-3.5,AS620&lt;=-1.5),"-3,5 a -1,5",IF(AND(AS620&gt;=-1,AS620&lt;=1),"-1 a 1",IF(AND(AS620&gt;=1.5,AS620&lt;=3.5),"1,5 a 3,5",IF(AND(AS620&gt;=4,AS620&lt;=6),"4 a 6",IF(AND(AS620&gt;=6.5,AS620&lt;=8.5),"6,5 a 8,5",IF(AND(AS620&gt;=9,AS620&lt;=11),"9 a 11",IF(AND(AS620&gt;=11.5,AS620&lt;=13.5),"11,5 a 13,5",IF(AND(AS620&gt;=14,AS620&lt;=16),"14 a 16",IF(AND(AS620&gt;=16.5,AS620&lt;=18.5),"16,5 a 18,5",IF(AND(AS620&gt;=19,AS620&lt;=21),"19 a 21","Fuera de rango"))))))))))))))))</f>
        <v>4 a 6</v>
      </c>
      <c r="AU620" s="11" t="str">
        <f aca="false" t="array" ref="AU620">IF(AT620="","",_xlfn.IFS(AT620="-16 a -14",1,AT620="-13,5 a -11,5",2,AT620="-11 a -9",3,AT620="-8,5 a -6,5",4,AT620="-6 a -4",5,AT620="-3,5 a -1,5",6,AT620="-1 a 1",7,AT620="1,5 a 3,5",8,AT620="4 a 6","NORMA",AT620="6,5 a 8,5",9,AT620="9 a 11",10,AT620="11,5 a 13,5",11,AT620="14 a 16",12,AT620="16,5 a 18,5",13,AT620="19 a 21",14,TRUE(),""))</f>
        <v>NORMA</v>
      </c>
      <c r="AV620" s="9" t="n">
        <v>1.25</v>
      </c>
      <c r="AW620" s="10" t="str">
        <f aca="false">IF(AV620="","",IF(AND(AV620&gt;=-1,AV620&lt;=-0.5),"-1 a -0,5",IF(AND(AV620&gt;-0.5,AV620&lt;=0),"De -0,5 a 0",IF(AND(AV620&gt;=0.25,AV620&lt;=0.75),"0,25 a 0,75",IF(AND(AV620&gt;=1,AV620&lt;=1.5),"1 a 1,5",IF(AND(AV620&gt;=1.75,AV620&lt;=2.25),"1,75 a 2,25",IF(AND(AV620&gt;=2.5,AV620&lt;=3),"2,5 a 3",IF(AND(AV620&gt;=3.25,AV620&lt;=3.75),"3,25 a 3,75","Fuera de rango"))))))))</f>
        <v>1 a 1,5</v>
      </c>
      <c r="AX620" s="10" t="n">
        <f aca="false">IF(AW620="","",IF(OR(AW620="-1 a -0,5",AW620="-1 a -0.5"),1,IF(OR(AW620="De -0,5 a 0",AW620="-0,5 a 0",AW620="De -0.5 a 0"),2,IF(OR(AW620="0,25 a 0,75",AW620="0.25 a 0.75"),"NORMA",IF(OR(AW620="1 a 1,5",AW620="1 a 1.5"),3,IF(OR(AW620="1,75 a 2,25",AW620="1.75 a 2.25"),4,IF(OR(AW620="2,5 a 3",AW620="2.5 a 3"),5,IF(OR(AW620="3,25 a 3,75",AW620="3.25 a 3.75"),6,""))))))))</f>
        <v>3</v>
      </c>
      <c r="AY620" s="9" t="n">
        <v>1</v>
      </c>
      <c r="AZ620" s="10" t="str">
        <f aca="false">IF(AY620="","",IF(AND(AY620&gt;=-20,AY620&lt;=-9.5),"-20 a -9,5",IF(AND(AY620&gt;=-9,AY620&lt;=-6.5),"-9 a -6,5",IF(AY620=-6,"-6",IF(AND(AY620&gt;=-5.5,AY620&lt;=-3),"-5,5 a -3",IF(AND(AY620&gt;=-2.5,AY620&lt;=0),"-2,5 a 0",IF(AND(AY620&gt;=0.5,AY620&lt;=3),"0,5 a 3",IF(AND(AY620&gt;=3.5,AY620&lt;=6),"3,5 a 6","Fuera de rango"))))))))</f>
        <v>0,5 a 3</v>
      </c>
      <c r="BA620" s="11" t="n">
        <f aca="false">IF(AZ620="","",IF(AZ620="-20 a -9,5",1,IF(AZ620="-9 a -6,5",2,IF(AZ620="-6","NORMA",IF(AZ620="-5,5 a -3",3,IF(AZ620="-2,5 a 0",4,IF(AZ620="0,5 a 3",5,IF(AZ620="3,5 a 6",6,""))))))))</f>
        <v>5</v>
      </c>
      <c r="BB620" s="9" t="n">
        <v>0</v>
      </c>
      <c r="BC620" s="10" t="str">
        <f aca="false" t="array" ref="BC620">IF(BB620="","",_xlfn.IFS(AND(BB620&gt;=0,BB620&lt;=2),"0 a 2",AND(BB620&gt;=2.5,BB620&lt;=4.5),"2,5 a 4,5",AND(BB620&gt;=5,BB620&lt;=7),"5 a 7",AND(BB620&gt;=7.5,BB620&lt;=9.5),"7,5 a 9,5",AND(BB620&gt;=10,BB620&lt;=12),"10 a 12",AND(BB620&gt;=12.5,BB620&lt;=14.5),"12,5 a 14,5",BB620=15,"15",AND(BB620&gt;=15.5,BB620&lt;=17.5),"15,5 a 17,5",AND(BB620&gt;=18,BB620&lt;=20),"18 a 20",AND(BB620&gt;=20.5,BB620&lt;=22.5),"20,5 a 22,5",AND(BB620&gt;=23,BB620&lt;=25),"23 a 25",TRUE(),"Fuera de rango"))</f>
        <v>0 a 2</v>
      </c>
      <c r="BD620" s="11" t="n">
        <f aca="false" t="array" ref="BD620">IF(BC620="","",_xlfn.IFS(BC620="0 a 2",1,BC620="2,5 a 4,5",2,BC620="5 a 7",3,BC620="7,5 a 9,5",4,BC620="10 a 12",5,BC620="12,5 a 14,5",6,BC620="15","NORMA",BC620="15,5 a 17,5",7,BC620="18 a 20",8,BC620="20,5 a 22,5",9,BC620="23 a 25",10,TRUE(),"Fuera de rango"))</f>
        <v>1</v>
      </c>
      <c r="BE620" s="9" t="n">
        <v>18</v>
      </c>
      <c r="BF620" s="10" t="str">
        <f aca="false">IF(BE620="","",IF(AND(BE620&gt;=-20,BE620&lt;=-10),"-20 a -10",IF(AND(BE620&gt;=-9.5,BE620&lt;=0.5),"-9,5 a 0,5",IF(AND(BE620&gt;=1,BE620&lt;=11),"1 a 11",IF(AND(BE620&gt;=11.5,BE620&lt;=20.5),"11,5 a 20,5",IF(BE620=21,"21",IF(AND(BE620&gt;=21.5,BE620&lt;=31.5),"21,5 a 31,5",IF(AND(BE620&gt;=32,BE620&lt;=42),"32 a 42","Fuera de rango"))))))))</f>
        <v>11,5 a 20,5</v>
      </c>
      <c r="BG620" s="11" t="n">
        <f aca="false">IF(BF620="","",IF(BF620="-20 a -10",1,IF(BF620="-9,5 a 0,5",2,IF(BF620="1 a 11",3,IF(BF620="11,5 a 20,5",4,IF(BF620="21","NORMA",IF(BF620="21,5 a 31,5",5,IF(BF620="32 a 42",6,""))))))))</f>
        <v>4</v>
      </c>
      <c r="BH620" s="9" t="n">
        <v>15</v>
      </c>
      <c r="BI620" s="10" t="str">
        <f aca="false">IF(BH620="","",IF(AND(BH620&gt;=-20,BH620&lt;=-15),"-20 a -15",IF(AND(BH620&gt;=-14.5,BH620&lt;=-9.5),"-14,5 a -9,5",IF(AND(BH620&gt;=-9,BH620&lt;=-4),"-9 a -4",IF(AND(BH620&gt;=-3.5,BH620&lt;=2.5),"-3,5 a 2,5",IF(AND(BH620&gt;=3,BH620&lt;=8),"3 a 8",IF(AND(BH620&gt;=8.5,BH620&lt;=14.5),"8,5 a 14,5",IF(BH620=15,"15",IF(AND(BH620&gt;=15.5,BH620&lt;=20.5),"15,5 a 20,5",IF(AND(BH620&gt;=21,BH620&lt;=26),"21 a 26","Fuera de rango"))))))))))</f>
        <v>15</v>
      </c>
      <c r="BJ620" s="11" t="str">
        <f aca="false">IF(BI620="","",IF(BI620="-20 a -15",1,IF(BI620="-14,5 a -9,5",2,IF(BI620="-9 a -4",3,IF(BI620="-3,5 a 2,5",4,IF(BI620="3 a 8",5,IF(BI620="8,5 a 14,5",6,IF(BI620="15","NORMA",IF(BI620="15,5 a 20,5",7,IF(BI620="21 a 26",8,IF(BI620="26,5 a 31,5",9,"")))))))))))</f>
        <v>NORMA</v>
      </c>
      <c r="BK620" s="9" t="n">
        <v>0</v>
      </c>
      <c r="BL620" s="10" t="str">
        <f aca="false">IF(BK620="","",IF(AND(BK620&gt;=0,BK620&lt;=2),"0 - 2",IF(AND(BK620&gt;=2.5,BK620&lt;=4.5),"2,5 - 4,5",IF(AND(BK620&gt;=5,BK620&lt;=7),"5 - 7",IF(AND(BK620&gt;=7.5,BK620&lt;=9.5),"7,5 - 9,5",IF(AND(BK620&gt;=10,BK620&lt;=12),"10 - 12",IF(AND(BK620&gt;=12.5,BK620&lt;=13.5),"12,5 - 13,5",IF(BK620=14,"14",IF(AND(BK620&gt;=14.5,BK620&lt;=16.5),"14,5 - 16,5",IF(AND(BK620&gt;=17,BK620&lt;=19),"17 - 19",IF(AND(BK620&gt;=19.5,BK620&lt;=21.5),"19,5 - 21,5",IF(AND(BK620&gt;=22,BK620&lt;=24),"22 - 24",IF(AND(BK620&gt;=24.5,BK620&lt;=26.5),"24,5 - 26,5",IF(AND(BK620&gt;=27,BK620&lt;=29),"27 - 29",IF(AND(BK620&gt;=29.5,BK620&lt;=30),"29,5 - 30","Fuera de rango")))))))))))))))</f>
        <v>0 - 2</v>
      </c>
      <c r="BM620" s="11" t="n">
        <f aca="false">IF(BL620="","",IF(BL620="0 - 2",1,IF(BL620="2,5 - 4,5",2,IF(BL620="5 - 7",3,IF(BL620="7,5 - 9,5",4,IF(BL620="10 - 12",5,IF(BL620="12,5 - 13,5",6,IF(BL620="14","NORMA",IF(BL620="14,5 - 16,5",7,IF(BL620="17 - 19",8,IF(BL620="19,5 - 21,5",9,IF(BL620="22 - 24",10,IF(BL620="24,5 - 26,5",11,IF(BL620="27 - 29",12,IF(BL620="29,5 - 30",13,"")))))))))))))))</f>
        <v>1</v>
      </c>
      <c r="BN620" s="9" t="n">
        <v>13</v>
      </c>
      <c r="BO620" s="11" t="str">
        <f aca="false">IF(BN620="","",IF(AND(BN620&gt;=-20,BN620&lt;=-10),"-20 a -10",IF(AND(BN620&gt;=-9.5,BN620&lt;=0.5),"-9,5 a 0,5",IF(AND(BN620&gt;=1,BN620&lt;=11),"1 a 11",IF(AND(BN620&gt;=11.5,BN620&lt;=21.5),"11,5 a 21,5",IF(BN620=22,"22",IF(AND(BN620&gt;=22.5,BN620&lt;=32.5),"22,5 a 32,5",IF(AND(BN620&gt;=33,BN620&lt;=43),"33 a 43","Fuera de rango"))))))))</f>
        <v>11,5 a 21,5</v>
      </c>
      <c r="BP620" s="11" t="n">
        <f aca="false">IF(BO620="","",IF(BO620="-20 a -10",1,IF(BO620="-9,5 a 0,5",2,IF(BO620="1 a 11",3,IF(BO620="11,5 a 21,5",4,IF(BO620="22","NORMA",IF(BO620="22,5 a 32,5",5,IF(BO620="33 a 43",6,""))))))))</f>
        <v>4</v>
      </c>
      <c r="BQ620" s="9" t="n">
        <v>2</v>
      </c>
      <c r="BR620" s="10" t="str">
        <f aca="false">IF(BQ620="","",IF(AND(BQ620&gt;=-20,BQ620&lt;=-15),"-20 a -15",IF(AND(BQ620&gt;=-14.5,BQ620&lt;=-9.5),"-14,5 a -9,5",IF(AND(BQ620&gt;=-9,BQ620&lt;=-4),"-9 a -4",IF(AND(BQ620&gt;=-3.5,BQ620&lt;=2.5),"-3,5 a 2,5",IF(AND(BQ620&gt;=3,BQ620&lt;=8),"3 a 8",IF(AND(BQ620&gt;=8.5,BQ620&lt;=13.5),"8,5 a 13,5",IF(AND(BQ620&gt;=14,BQ620&lt;=17.5),"14 a 17,5",IF(BQ620=18,"18",IF(AND(BQ620&gt;=18.5,BQ620&lt;=23.5),"18,5 a 23,5",IF(AND(BQ620&gt;=24,BQ620&lt;=29),"24 a 29",IF(AND(BQ620&gt;=29.5,BQ620&lt;=34.5),"29,5 a 34,5",IF(AND(BQ620&gt;=35,BQ620&lt;=40),"35 a 40","Fuera de rango")))))))))))))</f>
        <v>-3,5 a 2,5</v>
      </c>
      <c r="BS620" s="11" t="n">
        <f aca="false">IF(BR620="","",IF(BR620="-20 a -15",1,IF(BR620="-14,5 a -9,5",2,IF(BR620="-9 a -4",3,IF(BR620="-3,5 a 2,5",4,IF(BR620="3 a 8",5,IF(BR620="8,5 a 13,5",6,IF(BR620="14 a 17,5",7,IF(BR620="18","NORMA",IF(BR620="18,5 a 23,5",8,IF(BR620="24 a 29",9,IF(BR620="29,5 a 34,5",10,IF(BR620="35 a 40",11,"")))))))))))))</f>
        <v>4</v>
      </c>
      <c r="BT620" s="9" t="n">
        <v>-1.5</v>
      </c>
      <c r="BU620" s="10" t="str">
        <f aca="false">IF(BT620="","",IF(AND(BT620&gt;=-20,BT620&lt;=-18),"-20 a -18",IF(AND(BT620&gt;=-17.5,BT620&lt;=-15.5),"-17,5 a -15,5",IF(AND(BT620&gt;=-15,BT620&lt;=-13),"-15 a -13",IF(AND(BT620&gt;=-12.5,BT620&lt;=-10.5),"-12,5 a -10,5",IF(AND(BT620&gt;=-10,BT620&lt;=-8),"-10 a -8",IF(AND(BT620&gt;=-7.5,BT620&lt;=-5.5),"-7,5 a -5,5",IF(AND(BT620&gt;=-5,BT620&lt;=-3),"-5 a -3",IF(AND(BT620&gt;=-2.5,BT620&lt;=-0.5),"-2,5 a -0,5",IF(BT620=0,"0",IF(AND(BT620&gt;=0.5,BT620&lt;=2.5),"0,5 a 2,5",IF(AND(BT620&gt;=3,BT620&lt;=5),"3 a 5",IF(AND(BT620&gt;=5.5,BT620&lt;=7.5),"5,5 a 7,5",IF(AND(BT620&gt;=8,BT620&lt;=10),"8 a 10",IF(AND(BT620&gt;=10.5,BT620&lt;=12.5),"10,5 a 12,5",IF(AND(BT620&gt;=13,BT620&lt;=15),"13 a 15",IF(AND(BT620&gt;=15.5,BT620&lt;=17.5),"15,5 a 17,5",IF(AND(BT620&gt;=18,BT620&lt;=20),"18 a 20","Fuera de rango"))))))))))))))))))</f>
        <v>-2,5 a -0,5</v>
      </c>
      <c r="BV620" s="11" t="n">
        <f aca="false">IF(BT620="","",IF(BT620=0,"NORMA",IF(AND(BT620&gt;=-20,BT620&lt;=-18),2,IF(AND(BT620&gt;=-17.5,BT620&lt;=-15.5),2,IF(AND(BT620&gt;=-15,BT620&lt;=-13),3,IF(AND(BT620&gt;=-12.5,BT620&lt;=-10.5),4,IF(AND(BT620&gt;=-10,BT620&lt;=-8),5,IF(AND(BT620&gt;=-7.5,BT620&lt;=-5.5),6,IF(AND(BT620&gt;=-5,BT620&lt;=-3),7,IF(AND(BT620&gt;=-2.5,BT620&lt;=-0.5),8,IF(AND(BT620&gt;=0.5,BT620&lt;=2.5),9,IF(AND(BT620&gt;=3,BT620&lt;=5),10,IF(AND(BT620&gt;=5.5,BT620&lt;=7.5),11,IF(AND(BT620&gt;=8,BT620&lt;=10),12,IF(AND(BT620&gt;=10.5,BT620&lt;=12.5),13,IF(AND(BT620&gt;=13,BT620&lt;=15),14,IF(AND(BT620&gt;=15.5,BT620&lt;=17.5),15,IF(AND(BT620&gt;=18,BT620&lt;=20),16,"Fuera de rango"))))))))))))))))))</f>
        <v>8</v>
      </c>
      <c r="BW620" s="9" t="n">
        <v>-4.75</v>
      </c>
      <c r="BX620" s="10" t="n">
        <f aca="false">18.5- (0.3*H620)</f>
        <v>14</v>
      </c>
      <c r="BY620" s="10" t="n">
        <f aca="false">(BW620)-(BX620)</f>
        <v>-18.75</v>
      </c>
      <c r="BZ620" s="10" t="str">
        <f aca="false">IF(BY620="","",IF(BY620&lt;-27.5,"De -30 a -28",IF(BY620&lt;-25,"De -27,5 a -25,5",IF(BY620&lt;-22.5,"De -25 a -23",IF(BY620&lt;-20,"De -22,5 a -20,5",IF(BY620&lt;-17.5,"De -20 a -18",IF(BY620&lt;-15,"De -17,5 a -15,5",IF(BY620&lt;-12.5,"De -15 a -13",IF(BY620&lt;-10,"De -12,5 a -10,5",IF(BY620&lt;-7.5,"De -10 a -8",IF(BY620&lt;-5,"De -7,5 a -5,5",IF(BY620&lt;-2.5,"De -5 a -3",IF(BY620&lt;0,"De -2,5 a -0,5",IF(BY620&lt;2.5,"De 0 a 2",IF(BY620&lt;5,"De 2,5 a 4,5",IF(BY620&lt;7.5,"De 5 a 7",IF(BY620&lt;10,"De 7,5 a 9,5",IF(BY620&lt;12.5,"De 10 a 12",IF(BY620&lt;15,"De 12,5 a 14,5",IF(BY620&lt;17.5,"De 15 a 17",IF(BY620&lt;20,"De 17,5 a 19,5",IF(BY620&lt;22.5,"De 20 a 22",IF(BY620&lt;25,"De 22,5 a 24,5",IF(BY620&lt;27.5,"De 25 a 27","De 27,5 a 30"))))))))))))))))))))))))</f>
        <v>De -20 a -18</v>
      </c>
      <c r="CA620" s="12" t="n">
        <f aca="false">IF(BY620="","",IF(BY620&lt;=-28,1,IF(BY620&lt;=-25.5,2,IF(BY620&lt;=-23,3,IF(BY620&lt;=-20.5,4,IF(BY620&lt;=-18,5,IF(BY620&lt;=-15.5,6,IF(BY620&lt;=-13,7,IF(BY620&lt;=-10.5,8,IF(BY620&lt;=-8,9,IF(BY620&lt;=-5.5,10,IF(BY620&lt;=-3,11,IF(BY620&lt;=-0.5,12,IF(BY620&lt;=2,13,IF(BY620&lt;=4.5,14,IF(BY620&lt;=7,15,IF(BY620&lt;=9.5,16,IF(BY620&lt;=12,17,IF(BY620&lt;=14.5,18,IF(BY620&lt;=17,19,IF(BY620&lt;=19.5,20,IF(BY620&lt;=22,21,IF(BY620&lt;=24.5,22,IF(BY620&lt;=27,23,IF(BY620&lt;=30,24,"Fuera de rango")))))))))))))))))))))))))</f>
        <v>5</v>
      </c>
      <c r="CB620" s="9" t="n">
        <v>-4.75</v>
      </c>
      <c r="CC620" s="10" t="n">
        <f aca="false">18.5- (0.3*H620)</f>
        <v>14</v>
      </c>
      <c r="CD620" s="10" t="n">
        <f aca="false">(CB620)-(CC620)</f>
        <v>-18.75</v>
      </c>
      <c r="CE620" s="10" t="str">
        <f aca="false">IF(CD620="","",IF(CD620&lt;-27.5,"De -30 a -28",IF(CD620&lt;-25,"De -27,5 a -25,5",IF(CD620&lt;-22.5,"De -25 a -23",IF(CD620&lt;-20,"De -22,5 a -20,5",IF(CD620&lt;-17.5,"De -20 a -18",IF(CD620&lt;-15,"De -17,5 a -15,5",IF(CD620&lt;-12.5,"De -15 a -13",IF(CD620&lt;-10,"De -12,5 a -10,5",IF(CD620&lt;-7.5,"De -10 a -8",IF(CD620&lt;-5,"De -7,5 a -5,5",IF(CD620&lt;-2.5,"De -5 a -3",IF(CD620&lt;0,"De -2,5 a -0,5",IF(CD620&lt;=2,"De 0 a 2",IF(CD620&lt;=4.5,"De 2,5 a 4,5",IF(CD620&lt;=7,"De 5 a 7",IF(CD620&lt;=9.5,"De 7,5 a 9,5",IF(CD620&lt;=12,"De 10 a 12",IF(CD620&lt;=14.5,"De 12,5 a 14,5",IF(CD620&lt;=17,"De 15 a 17",IF(CD620&lt;=19.5,"De 17,5 a 19,5",IF(CD620&lt;=22,"De 20 a 22",IF(CD620&lt;=24.5,"De 22,5 a 24,5",IF(CD620&lt;=27,"De 25 a 27","De 27,5 a 30"))))))))))))))))))))))))</f>
        <v>De -20 a -18</v>
      </c>
      <c r="CF620" s="12" t="n">
        <f aca="false">IF(CD620="","",IF(CD620&lt;-27.5,1,IF(CD620&lt;-25,2,IF(CD620&lt;-22.5,3,IF(CD620&lt;-20,4,IF(CD620&lt;-17.5,5,IF(CD620&lt;-15,6,IF(CD620&lt;-12.5,7,IF(CD620&lt;-10,8,IF(CD620&lt;-7.5,9,IF(CD620&lt;-5,10,IF(CD620&lt;-2.5,11,IF(CD620&lt;0,12,IF(CD620&lt;2.5,13,IF(CD620&lt;5,14,IF(CD620&lt;7.5,15,IF(CD620&lt;10,16,IF(CD620&lt;12.5,17,IF(CD620&lt;15,18,IF(CD620&lt;17.5,19,IF(CD620&lt;20,20,IF(CD620&lt;22.5,21,IF(CD620&lt;25,22,IF(CD620&lt;27.5,23,24))))))))))))))))))))))))</f>
        <v>5</v>
      </c>
      <c r="CG620" s="9" t="n">
        <v>-1.25</v>
      </c>
      <c r="CH620" s="10" t="str">
        <f aca="false">IF(CG620="","",IF(AND(CG620&gt;=-10,CG620&lt;=-9.5),"-10 a -9,5",IF(AND(CG620&gt;-9.5,CG620&lt;=-8.5),"-9 a -8,5",IF(AND(CG620&gt;-8.5,CG620&lt;=-7.5),"-8 a -7,5",IF(AND(CG620&gt;-7.5,CG620&lt;=-6.5),"-7 a -6,5",IF(AND(CG620&gt;-6.5,CG620&lt;=-5.5),"-6 a -5,5",IF(AND(CG620&gt;-5.5,CG620&lt;=-4.5),"-5 a -4,5",IF(AND(CG620&gt;-4.5,CG620&lt;=-3.5),"-4 a -3,5",IF(AND(CG620&gt;-3.5,CG620&lt;=-2.5),"-3 a -2,5",IF(CG620=-2.25,"-2,25",IF(AND(CG620&gt;-2.5,CG620&lt;=-1.5),"-2 a -1,5",IF(AND(CG620&gt;-1.5,CG620&lt;=-0.5),"-1 a -0,5",IF(AND(CG620&gt;-0.5,CG620&lt;=0.5),"0 a 0,5",IF(AND(CG620&gt;0.5,CG620&lt;=1.5),"1 a 1,5",IF(AND(CG620&gt;1.5,CG620&lt;=2.5),"2 a 2,5",IF(AND(CG620&gt;2.5,CG620&lt;=3.5),"3 a 3,5",IF(AND(CG620&gt;3.5,CG620&lt;=4.5),"4 a 4,5",IF(AND(CG620&gt;4.5,CG620&lt;=5.5),"5 a 5,5",IF(AND(CG620&gt;5.5,CG620&lt;=6.5),"6 a 6,5",IF(AND(CG620&gt;6.5,CG620&lt;=7.5),"7 a 7,5",IF(AND(CG620&gt;7.5,CG620&lt;=8.5),"8 a 8,5",IF(AND(CG620&gt;8.5,CG620&lt;=9.5),"9 a 9,5",IF(CG620&gt;=10,"10","Fuera de rango")))))))))))))))))))))))</f>
        <v>-1 a -0,5</v>
      </c>
      <c r="CI620" s="11" t="n">
        <f aca="false">IF(CG620="","",IF(CG620=-2.25,"NORMA",IF(CG620&lt;=-9.5,1,IF(CG620&lt;=-8.5,2,IF(CG620&lt;=-7.5,3,IF(CG620&lt;=-6.5,4,IF(CG620&lt;=-5.5,5,IF(CG620&lt;=-4.5,6,IF(CG620&lt;=-3.5,7,IF(CG620&lt;=-2.5,8,IF(CG620&lt;=-1.5,9,IF(CG620&lt;=-0.5,10,IF(CG620&lt;=0.5,11,IF(CG620&lt;=1.5,12,IF(CG620&lt;=2.5,13,IF(CG620&lt;=3.5,14,IF(CG620&lt;=4.5,15,IF(CG620&lt;=5.5,16,IF(CG620&lt;=6.5,17,IF(CG620&lt;=7.5,18,IF(CG620&lt;=8.5,19,IF(CG620&lt;=9.5,20,IF(CG620=10,21,"Fuera de rango")))))))))))))))))))))))</f>
        <v>10</v>
      </c>
      <c r="CJ620" s="9" t="n">
        <v>2.25</v>
      </c>
      <c r="CK620" s="10" t="str">
        <f aca="false">IF(CJ620="","",IF(AND(CJ620&gt;=-6,CJ620&lt;=-5.5),"-6 a -5,5",IF(AND(CJ620&gt;-5.5,CJ620&lt;=-4.5),"-5 a -4,5",IF(AND(CJ620&gt;-4.5,CJ620&lt;=-3.5),"-4 a -3,5",IF(AND(CJ620&gt;-3.5,CJ620&lt;=-2.5),"-3 a -2,5",IF(AND(CJ620&gt;-2.5,CJ620&lt;=-1.5),"-2 a -1,5",IF(AND(CJ620&gt;-1.5,CJ620&lt;=-0.5),"-1 a -0,5",IF(AND(CJ620&gt;-0.5,CJ620&lt;=0.5),"0 a 0,5",IF(AND(CJ620&gt;0.5,CJ620&lt;=1.5),"1 a 1,5",IF(AND(CJ620&gt;1.5,CJ620&lt;2.5),"2",IF(AND(CJ620&gt;=2.5,CJ620&lt;=3),"2,5 a 3",IF(AND(CJ620&gt;3,CJ620&lt;=4),"3,5 a 4",IF(AND(CJ620&gt;4,CJ620&lt;=5),"4,5 a 5",IF(AND(CJ620&gt;5,CJ620&lt;=6),"5,5 a 6",IF(AND(CJ620&gt;6,CJ620&lt;=7),"6,5 a 7",IF(AND(CJ620&gt;7,CJ620&lt;=8),"7,5 a 8",IF(AND(CJ620&gt;8,CJ620&lt;=9.5),"8,5 a 9,5",IF(CJ620=10,"10","Fuera de rango"))))))))))))))))))</f>
        <v>2</v>
      </c>
      <c r="CL620" s="11" t="str">
        <f aca="false">IF(CK620="","",IF(OR(CK620="-6 a -5,5",CK620="-6 - -5,5"),1,IF(OR(CK620="-5 a -4,5",CK620="-5 - -4,5"),2,IF(OR(CK620="-4 a -3,5",CK620="-4 - -3,5"),3,IF(OR(CK620="-3 a -2,5",CK620="-3 - -2,5"),4,IF(OR(CK620="-2 a -1,5",CK620="-2 - -1,5"),5,IF(OR(CK620="-1 a -0,5",CK620="-1 - -0,5"),6,IF(OR(CK620="0 a 0,5",CK620="0 - 0,5"),7,IF(OR(CK620="1 a 1,5",CK620="1 - 1,5"),8,IF(CK620="2","NORMA",IF(OR(CK620="2,5 a 3",CK620="2,5 - 3"),9,IF(OR(CK620="3,5 a 4",CK620="3,5 - 4"),10,IF(OR(CK620="4,5 a 5",CK620="4,5 - 5"),11,IF(OR(CK620="5,5 a 6",CK620="5,5 - 6"),12,IF(OR(CK620="6,5 a 7",CK620="6,5 - 7"),13,IF(OR(CK620="7,5 a 8",CK620="7,5 - 8"),14,IF(OR(CK620="8,5 a 9",CK620="8,5 - 9,5",CK620="9 a 9,5"),15,IF(CK620="10",15,IF(OR(CK620="0,5 a 1",CK620="0,5 - 1"),7,"Fuera de rango")))))))))))))))))))</f>
        <v>NORMA</v>
      </c>
      <c r="CO620" s="10" t="str">
        <f aca="false">IF(CM620&gt;0,"EME"," ")</f>
        <v> </v>
      </c>
      <c r="CQ620" s="10" t="str">
        <f aca="false">IF(CP620&gt;0,"0", " ")</f>
        <v> </v>
      </c>
      <c r="CR620" s="10" t="str">
        <f aca="false">IF(CP620&gt;0,"EME"," ")</f>
        <v> </v>
      </c>
      <c r="CS620" s="9" t="n">
        <v>0</v>
      </c>
      <c r="CV620" s="9" t="n">
        <v>0</v>
      </c>
      <c r="CY620" s="9" t="n">
        <v>0</v>
      </c>
      <c r="DB620" s="9" t="n">
        <v>-0.25</v>
      </c>
      <c r="DC620" s="11" t="str">
        <f aca="false">IF(DB620&lt;0,"2"," ")</f>
        <v>2</v>
      </c>
      <c r="DD620" s="11" t="str">
        <f aca="false">IF(DB620&lt;0,"MIO"," ")</f>
        <v>MIO</v>
      </c>
      <c r="DE620" s="9" t="n">
        <v>0</v>
      </c>
      <c r="DF620" s="10" t="str">
        <f aca="false">IF(DE620&lt;0,"3"," ")</f>
        <v> </v>
      </c>
      <c r="DG620" s="10" t="str">
        <f aca="false">IF(DE620&lt;0,"AST"," ")</f>
        <v> </v>
      </c>
      <c r="DH620" s="9" t="n">
        <v>0</v>
      </c>
      <c r="DI620" s="10" t="str">
        <f aca="false">IF(DH620&lt;0,"3"," ")</f>
        <v> </v>
      </c>
      <c r="DJ620" s="10" t="str">
        <f aca="false">IF(DH620&lt;0,"AST"," ")</f>
        <v> </v>
      </c>
      <c r="DK620" s="9" t="n">
        <v>0.5</v>
      </c>
      <c r="DL620" s="10" t="str">
        <f aca="false">IF(DK620&gt;0,"4"," ")</f>
        <v>4</v>
      </c>
      <c r="DM620" s="10" t="str">
        <f aca="false">IF(DK620&gt;0,"PRE"," ")</f>
        <v>PRE</v>
      </c>
      <c r="DN620" s="9" t="n">
        <v>0.5</v>
      </c>
      <c r="DO620" s="10" t="str">
        <f aca="false">IF(DN620&gt;0,"4"," ")</f>
        <v>4</v>
      </c>
      <c r="DP620" s="10" t="str">
        <f aca="false">IF(DN620&gt;0,"PRE"," ")</f>
        <v>PRE</v>
      </c>
      <c r="DS620" s="12" t="str">
        <f aca="false">CONCATENATE(CO620,CU620,DA620,DG620,DM620)</f>
        <v>  PRE</v>
      </c>
      <c r="DT620" s="10" t="e">
        <f aca="false" t="array" ref="DT620">_xlfn.IFS(DS620="EME    ","0", DS620=" HIP   ","1", DS620="  MIO  ","2", DS620="   AST ","3", DS620="    PRE","4", DS620="EME   PRE","5", DS620=" HIP  PRE","6", DS620=" HIP AST ","7", DS620="  MIO PRE","8", DS620="  MIOAST ","9", DS620="   ASTPRE","10",DS620=" HIP ASTPRE","11", DS620="  MIOASTPRE","12", DS620="     ","0")</f>
        <v>#N/A</v>
      </c>
      <c r="DV620" s="1" t="e">
        <f aca="false" t="array" ref="DV620">_xlfn.IFS(DU620="SI","2", DU620="NO","1")</f>
        <v>#N/A</v>
      </c>
      <c r="DX620" s="11" t="str">
        <f aca="false">IF(DW620=0,"1","2")</f>
        <v>1</v>
      </c>
      <c r="DY620" s="11" t="str">
        <f aca="false" t="array" ref="DY620">_xlfn.IFS(DW620=0,"0", DW620=0.25, "1", DW620=0.5,"2", DW620=0.75,"3", DW620=1,"4",DW620=1.25,"5", DW620=1.5,"6", DW620=1.75,"7", DW620=2,"8")</f>
        <v>0</v>
      </c>
      <c r="EA620" s="11" t="str">
        <f aca="false">IF(DZ620=0,"1","2")</f>
        <v>1</v>
      </c>
      <c r="EB620" s="11" t="str">
        <f aca="false" t="array" ref="EB620">_xlfn.IFS(DZ620=0,"0", DZ620=0.25, "1", DZ620=0.5,"2", DZ620=0.75,"3", DZ620=1,"4",DZ620=1.25,"5", DZ620=1.5,"6", DZ620=1.75,"7", DZ620=2,"8")</f>
        <v>0</v>
      </c>
      <c r="ED620" s="10" t="str">
        <f aca="false">IF(EC620=0,"1","2")</f>
        <v>1</v>
      </c>
      <c r="EE620" s="11" t="str">
        <f aca="false" t="array" ref="EE620">_xlfn.IFS(EC620=0,"0", EC620=-0.25, "1", EC620=-0.5,"2", EC620=-0.75,"3", EC620=-1,"4",EC620=-1.25,"5", EC620=-1.5,"6", EC620=-1.75,"7", EC620=-2,"8", EC620=-2.25,"9",EC620=-2.5,"10", EC620=-2.75,"11", EC620=-3,"12", EC620=-3.25,"13", EC620=-3.5,"14", EC620=-3.75,"15",EC620=-4,"16")</f>
        <v>0</v>
      </c>
      <c r="EG620" s="10" t="str">
        <f aca="false">IF(EF620=0,"1","2")</f>
        <v>1</v>
      </c>
      <c r="EH620" s="11" t="str">
        <f aca="false" t="array" ref="EH620">_xlfn.IFS(EF620=0,"0", EF620=-0.25, "1", EF620=-0.5,"2", EF620=-0.75,"3", EF620=-1,"4",EF620=-1.25,"5", EF620=-1.5,"6", EF620=-1.75,"7", EF620=-2,"8", EF620=-2.25,"9",EF620=-2.5,"10", EF620=-2.75,"11", EF620=-3,"12", EF620=-3.25,"13", EF620=-3.5,"14", EF620=-3.75,"15",EF620=-4,"16")</f>
        <v>0</v>
      </c>
      <c r="EJ620" s="11" t="str">
        <f aca="false">IF(EI620=0,"1","2")</f>
        <v>1</v>
      </c>
      <c r="EK620" s="11" t="str">
        <f aca="false" t="array" ref="EK620">_xlfn.IFS(EI620=0,"0", EI620=-0.25, "1", EI620=-0.5,"2", EI620=-0.75,"3", EI620=-1,"4",EI620=-1.25,"5", EI620=-1.5,"6", EI620=-1.75,"7", EI620=-2,"8", EI620=-2.25,"9", EI620=-2.25,"9",EI620=-2.5,"10", EI620=-2.75,"11", EI620=-3,"12", EI620=-3.25,"13", EI620=-3.5,"14", EI620=-3.75,"15",EI620=-4,"16", EI620=0.25, "17", EI620=0.5, "18")</f>
        <v>0</v>
      </c>
      <c r="EM620" s="11" t="str">
        <f aca="false">IF(EL620=0,"1","2")</f>
        <v>1</v>
      </c>
      <c r="EN620" s="11" t="str">
        <f aca="false" t="array" ref="EN620">_xlfn.IFS(EL620=0.25,"17",EL620=0.5,"18", EL620=0,"0", EL620=-0.25, "1", EL620=-0.5,"2", EL620=-0.75,"3", EL620=-1,"4",EL620=-1.25,"5", EL620=-1.5,"6", EL620=-1.75,"7", EL620=-2,"8",EL620= -2.25,"9",EL620=-2.5,"10",EL620= -2.75,"11",EL620= -3,"12",EL620= -3.25,"13",EL620= -3.5,"14",EL620= -3.75,"15",EL620=-4,"16")</f>
        <v>0</v>
      </c>
      <c r="EP620" s="11" t="str">
        <f aca="false">IF(EO620=0,"1","2")</f>
        <v>1</v>
      </c>
      <c r="EQ620" s="11" t="str">
        <f aca="false" t="array" ref="EQ620">_xlfn.IFS(EO620=0,"0", EO620=0.25, "1", EO620=0.5,"2", EO620=0.75,"3", EO620=1,"4",EO620=1.25,"5", EO620=1.5,"6", EO620=1.75,"7", EO620=2,"8", EO620=2.25,"9", EO620=2.25,"9",EO620=2.5,"10", EO620=2.75,"11", EO620=3,"12", EO620=3.25,"13", EO620=3.5,"14", EO620=3.75,"15",EO620=4,"16", EO620=-0.25, "17", bq=-0.5, "18")</f>
        <v>0</v>
      </c>
      <c r="ES620" s="11" t="str">
        <f aca="false">IF(ER620=0,"1","2")</f>
        <v>1</v>
      </c>
      <c r="ET620" s="11" t="str">
        <f aca="false" t="array" ref="ET620">_xlfn.IFS(ER620=0,"0", ER620=0.25, "1", ER620=0.5,"2", ER620=0.75,"3", ER620=1,"4",ER620=1.25,"5", ER620=1.5,"6", ER620=1.75,"7", ER620=2,"8", ER620=2.25,"9", ER620=2.25,"9",ER620=2.5,"10", ER620=2.75,"11", ER620=3,"12", ER620=3.25,"13", ER620=3.5,"14", ER620=3.75,"15",ER620=4,"16", ER620=-0.25, "17", bq=-0.5, "18")</f>
        <v>0</v>
      </c>
      <c r="EV620" s="14" t="e">
        <f aca="false">VLOOKUP(EU620,LEYENDA!$G$2:$H$8,2,TRUE())</f>
        <v>#N/A</v>
      </c>
      <c r="EW620" s="14" t="e">
        <f aca="false" t="array" ref="EW620">_xlfn.IFS(EV620="0-5","1", EV620="6-12","2", EV620="13-18","3", EV620="19-24","4", EV620="25-36","5", EV620="37-48","6", EV620="49-60","7")</f>
        <v>#N/A</v>
      </c>
    </row>
    <row r="621" customFormat="false" ht="13.5" hidden="false" customHeight="false" outlineLevel="0" collapsed="false">
      <c r="A621" s="1" t="n">
        <v>243</v>
      </c>
      <c r="B621" s="2" t="n">
        <v>6</v>
      </c>
      <c r="C621" s="33" t="n">
        <v>43460</v>
      </c>
      <c r="E621" s="5" t="str">
        <f aca="false">VLOOKUP(A621,'286'!$A$3:$J$6279,10,FALSE())</f>
        <v>MORALES GONZÁLEZ, BEATRÍZ</v>
      </c>
      <c r="F621" s="4" t="str">
        <f aca="false">VLOOKUP(A621,'286'!$A$3:$I$1768,3,FALSE())</f>
        <v>MOGONBE</v>
      </c>
      <c r="G621" s="6" t="n">
        <f aca="false">VLOOKUP(A621,'286'!$A$3:$I$1768,4,FALSE())</f>
        <v>37392</v>
      </c>
      <c r="H621" s="7" t="n">
        <f aca="false">YEAR(C621)-YEAR(G621)</f>
        <v>16</v>
      </c>
      <c r="I621" s="1" t="str">
        <f aca="false">VLOOKUP(H621,LEYENDA!$C$2:$D$6,2,TRUE())</f>
        <v>13-24</v>
      </c>
      <c r="J621" s="5" t="str">
        <f aca="false">VLOOKUP(A621,'286'!$A$3:$I$1768,7,FALSE())</f>
        <v>M</v>
      </c>
      <c r="K621" s="8" t="n">
        <f aca="false">VLOOKUP(A621,'286'!$A$3:$I$1768,2,FALSE())</f>
        <v>0</v>
      </c>
      <c r="L621" s="4" t="str">
        <f aca="false">VLOOKUP(A621,'286'!$A$3:$I$1768,8,FALSE())</f>
        <v>D</v>
      </c>
      <c r="M621" s="4" t="str">
        <f aca="false">VLOOKUP(A621,'286'!$A$3:$I$1768,9,FALSE())</f>
        <v>I</v>
      </c>
      <c r="N621" s="8" t="str">
        <f aca="false">IF(R621=O621, "MISMA","CONTRARIA")</f>
        <v>CONTRARIA</v>
      </c>
      <c r="O621" s="8" t="str">
        <f aca="false" t="array" ref="O621">_xlfn.IFS(L621="D","1", L621="I","2")</f>
        <v>1</v>
      </c>
      <c r="P621" s="8" t="e">
        <f aca="false" t="array" ref="P621">_xlfn.IFS(K621="OD","1", K621="OI","2")</f>
        <v>#N/A</v>
      </c>
      <c r="Q621" s="1" t="str">
        <f aca="false" t="array" ref="Q621">_xlfn.IFS(J621="M","1", J621="H","2")</f>
        <v>1</v>
      </c>
      <c r="R621" s="8" t="str">
        <f aca="false" t="array" ref="R621">_xlfn.IFS(M621="D","1", M621="I","2")</f>
        <v>2</v>
      </c>
      <c r="S621" s="1" t="str">
        <f aca="false" t="array" ref="S621">_xlfn.IFS(N621="CONTRARIA", "1",N621= "MISMA","2")</f>
        <v>1</v>
      </c>
      <c r="T621" s="1" t="str">
        <f aca="false" t="array" ref="T621">_xlfn.IFS(I621="0-12","1", I621="13-24","2", I621="25-40","3", I621="41-60","4", I621="61-100","5")</f>
        <v>2</v>
      </c>
      <c r="U621" s="9" t="n">
        <v>0.5</v>
      </c>
      <c r="V621" s="10" t="str">
        <f aca="false">IF(U621="","",IF(AND(U621&gt;=-9,U621&lt;=-6.5),"-9 a -6,5",IF(AND(U621&gt;=-6,U621&lt;=-3.5),"-6 a -3,5",IF(AND(U621&gt;=-3,U621&lt;=-1),"-3 a -1",IF(U621=-0.5,"-0,5",IF(AND(U621&gt;=0,U621&lt;=2.5),"0 a 2,5",IF(AND(U621&gt;=3,U621&lt;=5.5),"3 a 5,5",IF(AND(U621&gt;=6,U621&lt;=8.5),"6 a 8,5",IF(AND(U621&gt;=9,U621&lt;=20),"9 a 20","Fuera de rango")))))))))</f>
        <v>0 a 2,5</v>
      </c>
      <c r="W621" s="11" t="n">
        <f aca="false">IF(V621="","",IF(V621="-9 a -6,5",2,IF(V621="-6 a -3,5",3,IF(V621="-3 a -1",4,IF(V621="-0,5","NORMA",IF(V621="0 a 2,5",5,IF(V621="3 a 5,5",6,IF(V621="6 a 8,5",7,IF(V621="9 a 20",8,"Fuera de rango")))))))))</f>
        <v>5</v>
      </c>
      <c r="X621" s="9" t="n">
        <v>0</v>
      </c>
      <c r="Y621" s="11" t="str">
        <f aca="false">IF(X621="","",IF(AND(X621&gt;=0,X621&lt;=4),"0 a 4",IF(AND(X621&gt;=4.5,X621&lt;=8.5),"4,5 a 8,5",IF(X621=9,"9",IF(AND(X621&gt;=9.5,X621&lt;=13),"9,5 a 13",IF(AND(X621&gt;=13.5,X621&lt;=20),"13,5 a 20",IF(AND(X621&gt;=20.5,X621&lt;=35),"20,5 a 35","Fuera de rango")))))))</f>
        <v>0 a 4</v>
      </c>
      <c r="Z621" s="11" t="n">
        <f aca="false">IF(Y621="","",IF(Y621="0 a 4",1,IF(Y621="4,5 a 8,5",2,IF(Y621="9","NORMA",IF(Y621="9,5 a 13",3,IF(Y621="13,5 a 20",4,IF(Y621="20,5 a 35",5,"Fuera de rango")))))))</f>
        <v>1</v>
      </c>
      <c r="AA621" s="9" t="n">
        <v>19</v>
      </c>
      <c r="AB621" s="10" t="str">
        <f aca="false">IF(AA621="","",IF(AND(AA621&gt;=0,AA621&lt;=9),"0 a 9",IF(AND(AA621&gt;=9.5,AA621&lt;=18.5),"9,5 a 18,5",IF(AA621=19,"19",IF(AND(AA621&gt;=19.5,AA621&lt;=28),"19,5 a 28",IF(AND(AA621&gt;=28.5,AA621&lt;=40),"28,5 a 40","Fuera de rango"))))))</f>
        <v>19</v>
      </c>
      <c r="AC621" s="11" t="str">
        <f aca="false" t="array" ref="AC621">_xlfn.IFS(AB621="","",AB621="0 a 9",1,AB621="9,5 a 18,5",2,AB621="19","NORMA",AB621="19,5 a 28",3,AB621="28,5 a 40",4,TRUE(),"Fuera de rango")</f>
        <v>NORMA</v>
      </c>
      <c r="AD621" s="9" t="n">
        <v>14</v>
      </c>
      <c r="AE621" s="10" t="str">
        <f aca="false">IF(AD621="","",IF(AND(AD621&gt;=-10,AD621&lt;=0),"De -10 a 0",IF(AND(AD621&gt;=0.5,AD621&lt;=9.5),"0,5 a 9,5",IF(AD621=10,"10",IF(AND(AD621&gt;=10.5,AD621&lt;=20),"10,5 a 20",IF(AND(AD621&gt;=20.5,AD621&lt;=40),"20,5 a 40","Fuera de rango"))))))</f>
        <v>10,5 a 20</v>
      </c>
      <c r="AF621" s="12" t="n">
        <f aca="false">IF(AD621="","",IF(AND(AD621&gt;=-10,AD621&lt;=0),1,IF(AND(AD621&gt;=0.5,AD621&lt;=9.5),2,IF(AD621=10,"NORMA",IF(AND(AD621&gt;=10.5,AD621&lt;=20),3,IF(AND(AD621&gt;=20.5,AD621&lt;=40),4,""))))))</f>
        <v>3</v>
      </c>
      <c r="AG621" s="9" t="n">
        <v>7</v>
      </c>
      <c r="AH621" s="10" t="str">
        <f aca="false">IF(AG621="","",IF(AND(AG621&gt;=0,AG621&lt;=4),"0 a 4",IF(AND(AG621&gt;=4.5,AG621&lt;=8.5),"4,5 a 8,5",IF(AG621=9,"9",IF(AND(AG621&gt;=9.5,AG621&lt;=13),"9,5 a 13",IF(AND(AG621&gt;=13.5,AG621&lt;=25),"13,5 a 25","Fuera de rango"))))))</f>
        <v>4,5 a 8,5</v>
      </c>
      <c r="AI621" s="10" t="n">
        <f aca="false">IF(AH621="","",IF(AH621="0 a 4",1,IF(AH621="4,5 a 8,5",2,IF(AH621="9","NORMA",IF(AH621="9,5 a 13",3,IF(AH621="13,5 a 25",4,""))))))</f>
        <v>2</v>
      </c>
      <c r="AJ621" s="9" t="n">
        <v>4</v>
      </c>
      <c r="AK621" s="10" t="str">
        <f aca="false">IF(AJ621="","",IF(AND(AJ621&gt;=-15,AJ621&lt;=-10.5),"-15 a -10,5",IF(AND(AJ621&gt;=-10,AJ621&lt;=-4),"-10 a -4",IF(AND(AJ621&gt;=-4.5,AJ621&lt;=0),"-4,5 a 0",IF(AND(AJ621&gt;=0.5,AJ621&lt;=4.5),"0,5 a 4,5",IF(AJ621=5,"5",IF(AND(AJ621&gt;=5.5,AJ621&lt;=10),"5,5 a 10",IF(AND(AJ621&gt;=10.5,AJ621&lt;=20),"10,5 a 20","Fuera de rango"))))))))</f>
        <v>0,5 a 4,5</v>
      </c>
      <c r="AL621" s="11" t="n">
        <f aca="false">IF(AK621="","",IF(AK621="-15 a -10,5",1,IF(AK621="-10 a -4",2,IF(AK621="-4,5 a 0",3,IF(AK621="0,5 a 4,5",4,IF(AK621="5","NORMA",IF(AK621="5,5 a 10",5,IF(AK621="10,5 a 20",6,"Error"))))))))</f>
        <v>4</v>
      </c>
      <c r="AM621" s="9" t="n">
        <v>0</v>
      </c>
      <c r="AN621" s="10" t="str">
        <f aca="false">IF(AM621="","",IF(AND(AM621&gt;=-7.5,AM621&lt;=-5.5),"-7,5 a -5,5",IF(AND(AM621&gt;=-5,AM621&lt;=-3),"-5 a -3",IF(AND(AM621&gt;=-2.5,AM621&lt;=-0.5),"-2,5 a -0,5",IF(AM621=0,"0,00",IF(AND(AM621&gt;=0.5,AM621&lt;=2.5),"0,5 a 2,5",IF(AND(AM621&gt;=3,AM621&lt;=5),"3 a 5",IF(AND(AM621&gt;=5.5,AM621&lt;=7.5),"5,5 a 7,5",IF(AND(AM621&gt;=8,AM621&lt;=10),"8 a 10","Fuera de rango")))))))))</f>
        <v>0,00</v>
      </c>
      <c r="AO621" s="11" t="str">
        <f aca="false">IF(AN621="","",IF(AN621="-7,5 a -5,5",1,IF(AN621="-5 a -3",2,IF(AN621="-2,5 a -0,5",3,IF(AN621="0,00","NORMA",IF(AN621="0,5 a 2,5",4,IF(AN621="3 a 5",5,IF(AN621="5,5 a 7,5",6,IF(AN621="8 a 10",7,"Error")))))))))</f>
        <v>NORMA</v>
      </c>
      <c r="AP621" s="9" t="n">
        <v>5</v>
      </c>
      <c r="AQ621" s="10" t="str">
        <f aca="false">IF(AP621="","",IF(AND(AP621&gt;=-20,AP621&lt;=-9.5),"-20 a -9,5",IF(AND(AP621&gt;=-9,AP621&lt;=-6.5),"-9 a -6,5",IF(AP621=-6,"-6",IF(AND(AP621&gt;=-5.5,AP621&lt;=-3),"-5,5 a -3",IF(AND(AP621&gt;=-2.5,AP621&lt;=0),"-2,5 a 0",IF(AND(AP621&gt;=0.5,AP621&lt;=3),"0,5 a 3",IF(AND(AP621&gt;=3.5,AP621&lt;=6),"3,5 a 6",IF(AND(AP621&gt;=6.5,AP621&lt;=9),"6,5 a 9",IF(AND(AP621&gt;=9.5,AP621&lt;=20),"9,5 a 20","Fuera de rango"))))))))))</f>
        <v>3,5 a 6</v>
      </c>
      <c r="AR621" s="11" t="n">
        <f aca="false">IF(AQ621="","",IF(AQ621="-20 a -9,5",1,IF(AQ621="-9 a -6,5",2,IF(AQ621="-6","NORMA",IF(AQ621="-5,5 a -3",3,IF(AQ621="-2,5 a 0",4,IF(AQ621="0,5 a 3",5,IF(AQ621="3,5 a 6",6,IF(AQ621="6,5 a 9",7,IF(AQ621="9,5 a 20",8,""))))))))))</f>
        <v>6</v>
      </c>
      <c r="AS621" s="9" t="n">
        <v>8</v>
      </c>
      <c r="AT621" s="10" t="str">
        <f aca="false">IF(AS621="","",IF(AND(AS621&gt;=-16,AS621&lt;=-14),"-16 a -14",IF(AND(AS621&gt;=-13.5,AS621&lt;=-11.5),"-13,5 a -11,5",IF(AND(AS621&gt;=-11,AS621&lt;=-9),"-11 a -9",IF(AND(AS621&gt;=-8.5,AS621&lt;=-6.5),"-8,5 a -6,5",IF(AND(AS621&gt;=-6,AS621&lt;=-4),"-6 a -4",IF(AND(AS621&gt;=-3.5,AS621&lt;=-1.5),"-3,5 a -1,5",IF(AND(AS621&gt;=-1,AS621&lt;=1),"-1 a 1",IF(AND(AS621&gt;=1.5,AS621&lt;=3.5),"1,5 a 3,5",IF(AND(AS621&gt;=4,AS621&lt;=6),"4 a 6",IF(AND(AS621&gt;=6.5,AS621&lt;=8.5),"6,5 a 8,5",IF(AND(AS621&gt;=9,AS621&lt;=11),"9 a 11",IF(AND(AS621&gt;=11.5,AS621&lt;=13.5),"11,5 a 13,5",IF(AND(AS621&gt;=14,AS621&lt;=16),"14 a 16",IF(AND(AS621&gt;=16.5,AS621&lt;=18.5),"16,5 a 18,5",IF(AND(AS621&gt;=19,AS621&lt;=21),"19 a 21","Fuera de rango"))))))))))))))))</f>
        <v>6,5 a 8,5</v>
      </c>
      <c r="AU621" s="11" t="n">
        <f aca="false" t="array" ref="AU621">IF(AT621="","",_xlfn.IFS(AT621="-16 a -14",1,AT621="-13,5 a -11,5",2,AT621="-11 a -9",3,AT621="-8,5 a -6,5",4,AT621="-6 a -4",5,AT621="-3,5 a -1,5",6,AT621="-1 a 1",7,AT621="1,5 a 3,5",8,AT621="4 a 6","NORMA",AT621="6,5 a 8,5",9,AT621="9 a 11",10,AT621="11,5 a 13,5",11,AT621="14 a 16",12,AT621="16,5 a 18,5",13,AT621="19 a 21",14,TRUE(),""))</f>
        <v>9</v>
      </c>
      <c r="AV621" s="9" t="n">
        <v>0.75</v>
      </c>
      <c r="AW621" s="10" t="str">
        <f aca="false">IF(AV621="","",IF(AND(AV621&gt;=-1,AV621&lt;=-0.5),"-1 a -0,5",IF(AND(AV621&gt;-0.5,AV621&lt;=0),"De -0,5 a 0",IF(AND(AV621&gt;=0.25,AV621&lt;=0.75),"0,25 a 0,75",IF(AND(AV621&gt;=1,AV621&lt;=1.5),"1 a 1,5",IF(AND(AV621&gt;=1.75,AV621&lt;=2.25),"1,75 a 2,25",IF(AND(AV621&gt;=2.5,AV621&lt;=3),"2,5 a 3",IF(AND(AV621&gt;=3.25,AV621&lt;=3.75),"3,25 a 3,75","Fuera de rango"))))))))</f>
        <v>0,25 a 0,75</v>
      </c>
      <c r="AX621" s="10" t="str">
        <f aca="false">IF(AW621="","",IF(OR(AW621="-1 a -0,5",AW621="-1 a -0.5"),1,IF(OR(AW621="De -0,5 a 0",AW621="-0,5 a 0",AW621="De -0.5 a 0"),2,IF(OR(AW621="0,25 a 0,75",AW621="0.25 a 0.75"),"NORMA",IF(OR(AW621="1 a 1,5",AW621="1 a 1.5"),3,IF(OR(AW621="1,75 a 2,25",AW621="1.75 a 2.25"),4,IF(OR(AW621="2,5 a 3",AW621="2.5 a 3"),5,IF(OR(AW621="3,25 a 3,75",AW621="3.25 a 3.75"),6,""))))))))</f>
        <v>NORMA</v>
      </c>
      <c r="AY621" s="9" t="n">
        <v>3</v>
      </c>
      <c r="AZ621" s="10" t="str">
        <f aca="false">IF(AY621="","",IF(AND(AY621&gt;=-20,AY621&lt;=-9.5),"-20 a -9,5",IF(AND(AY621&gt;=-9,AY621&lt;=-6.5),"-9 a -6,5",IF(AY621=-6,"-6",IF(AND(AY621&gt;=-5.5,AY621&lt;=-3),"-5,5 a -3",IF(AND(AY621&gt;=-2.5,AY621&lt;=0),"-2,5 a 0",IF(AND(AY621&gt;=0.5,AY621&lt;=3),"0,5 a 3",IF(AND(AY621&gt;=3.5,AY621&lt;=6),"3,5 a 6","Fuera de rango"))))))))</f>
        <v>0,5 a 3</v>
      </c>
      <c r="BA621" s="11" t="n">
        <f aca="false">IF(AZ621="","",IF(AZ621="-20 a -9,5",1,IF(AZ621="-9 a -6,5",2,IF(AZ621="-6","NORMA",IF(AZ621="-5,5 a -3",3,IF(AZ621="-2,5 a 0",4,IF(AZ621="0,5 a 3",5,IF(AZ621="3,5 a 6",6,""))))))))</f>
        <v>5</v>
      </c>
      <c r="BB621" s="9" t="n">
        <v>0</v>
      </c>
      <c r="BC621" s="10" t="str">
        <f aca="false" t="array" ref="BC621">IF(BB621="","",_xlfn.IFS(AND(BB621&gt;=0,BB621&lt;=2),"0 a 2",AND(BB621&gt;=2.5,BB621&lt;=4.5),"2,5 a 4,5",AND(BB621&gt;=5,BB621&lt;=7),"5 a 7",AND(BB621&gt;=7.5,BB621&lt;=9.5),"7,5 a 9,5",AND(BB621&gt;=10,BB621&lt;=12),"10 a 12",AND(BB621&gt;=12.5,BB621&lt;=14.5),"12,5 a 14,5",BB621=15,"15",AND(BB621&gt;=15.5,BB621&lt;=17.5),"15,5 a 17,5",AND(BB621&gt;=18,BB621&lt;=20),"18 a 20",AND(BB621&gt;=20.5,BB621&lt;=22.5),"20,5 a 22,5",AND(BB621&gt;=23,BB621&lt;=25),"23 a 25",TRUE(),"Fuera de rango"))</f>
        <v>0 a 2</v>
      </c>
      <c r="BD621" s="11" t="n">
        <f aca="false" t="array" ref="BD621">IF(BC621="","",_xlfn.IFS(BC621="0 a 2",1,BC621="2,5 a 4,5",2,BC621="5 a 7",3,BC621="7,5 a 9,5",4,BC621="10 a 12",5,BC621="12,5 a 14,5",6,BC621="15","NORMA",BC621="15,5 a 17,5",7,BC621="18 a 20",8,BC621="20,5 a 22,5",9,BC621="23 a 25",10,TRUE(),"Fuera de rango"))</f>
        <v>1</v>
      </c>
      <c r="BE621" s="9" t="n">
        <v>19</v>
      </c>
      <c r="BF621" s="10" t="str">
        <f aca="false">IF(BE621="","",IF(AND(BE621&gt;=-20,BE621&lt;=-10),"-20 a -10",IF(AND(BE621&gt;=-9.5,BE621&lt;=0.5),"-9,5 a 0,5",IF(AND(BE621&gt;=1,BE621&lt;=11),"1 a 11",IF(AND(BE621&gt;=11.5,BE621&lt;=20.5),"11,5 a 20,5",IF(BE621=21,"21",IF(AND(BE621&gt;=21.5,BE621&lt;=31.5),"21,5 a 31,5",IF(AND(BE621&gt;=32,BE621&lt;=42),"32 a 42","Fuera de rango"))))))))</f>
        <v>11,5 a 20,5</v>
      </c>
      <c r="BG621" s="11" t="n">
        <f aca="false">IF(BF621="","",IF(BF621="-20 a -10",1,IF(BF621="-9,5 a 0,5",2,IF(BF621="1 a 11",3,IF(BF621="11,5 a 20,5",4,IF(BF621="21","NORMA",IF(BF621="21,5 a 31,5",5,IF(BF621="32 a 42",6,""))))))))</f>
        <v>4</v>
      </c>
      <c r="BH621" s="9" t="n">
        <v>17</v>
      </c>
      <c r="BI621" s="10" t="str">
        <f aca="false">IF(BH621="","",IF(AND(BH621&gt;=-20,BH621&lt;=-15),"-20 a -15",IF(AND(BH621&gt;=-14.5,BH621&lt;=-9.5),"-14,5 a -9,5",IF(AND(BH621&gt;=-9,BH621&lt;=-4),"-9 a -4",IF(AND(BH621&gt;=-3.5,BH621&lt;=2.5),"-3,5 a 2,5",IF(AND(BH621&gt;=3,BH621&lt;=8),"3 a 8",IF(AND(BH621&gt;=8.5,BH621&lt;=14.5),"8,5 a 14,5",IF(BH621=15,"15",IF(AND(BH621&gt;=15.5,BH621&lt;=20.5),"15,5 a 20,5",IF(AND(BH621&gt;=21,BH621&lt;=26),"21 a 26","Fuera de rango"))))))))))</f>
        <v>15,5 a 20,5</v>
      </c>
      <c r="BJ621" s="11" t="n">
        <f aca="false">IF(BI621="","",IF(BI621="-20 a -15",1,IF(BI621="-14,5 a -9,5",2,IF(BI621="-9 a -4",3,IF(BI621="-3,5 a 2,5",4,IF(BI621="3 a 8",5,IF(BI621="8,5 a 14,5",6,IF(BI621="15","NORMA",IF(BI621="15,5 a 20,5",7,IF(BI621="21 a 26",8,IF(BI621="26,5 a 31,5",9,"")))))))))))</f>
        <v>7</v>
      </c>
      <c r="BK621" s="9" t="n">
        <v>0</v>
      </c>
      <c r="BL621" s="10" t="str">
        <f aca="false">IF(BK621="","",IF(AND(BK621&gt;=0,BK621&lt;=2),"0 - 2",IF(AND(BK621&gt;=2.5,BK621&lt;=4.5),"2,5 - 4,5",IF(AND(BK621&gt;=5,BK621&lt;=7),"5 - 7",IF(AND(BK621&gt;=7.5,BK621&lt;=9.5),"7,5 - 9,5",IF(AND(BK621&gt;=10,BK621&lt;=12),"10 - 12",IF(AND(BK621&gt;=12.5,BK621&lt;=13.5),"12,5 - 13,5",IF(BK621=14,"14",IF(AND(BK621&gt;=14.5,BK621&lt;=16.5),"14,5 - 16,5",IF(AND(BK621&gt;=17,BK621&lt;=19),"17 - 19",IF(AND(BK621&gt;=19.5,BK621&lt;=21.5),"19,5 - 21,5",IF(AND(BK621&gt;=22,BK621&lt;=24),"22 - 24",IF(AND(BK621&gt;=24.5,BK621&lt;=26.5),"24,5 - 26,5",IF(AND(BK621&gt;=27,BK621&lt;=29),"27 - 29",IF(AND(BK621&gt;=29.5,BK621&lt;=30),"29,5 - 30","Fuera de rango")))))))))))))))</f>
        <v>0 - 2</v>
      </c>
      <c r="BM621" s="11" t="n">
        <f aca="false">IF(BL621="","",IF(BL621="0 - 2",1,IF(BL621="2,5 - 4,5",2,IF(BL621="5 - 7",3,IF(BL621="7,5 - 9,5",4,IF(BL621="10 - 12",5,IF(BL621="12,5 - 13,5",6,IF(BL621="14","NORMA",IF(BL621="14,5 - 16,5",7,IF(BL621="17 - 19",8,IF(BL621="19,5 - 21,5",9,IF(BL621="22 - 24",10,IF(BL621="24,5 - 26,5",11,IF(BL621="27 - 29",12,IF(BL621="29,5 - 30",13,"")))))))))))))))</f>
        <v>1</v>
      </c>
      <c r="BN621" s="9" t="n">
        <v>10</v>
      </c>
      <c r="BO621" s="11" t="str">
        <f aca="false">IF(BN621="","",IF(AND(BN621&gt;=-20,BN621&lt;=-10),"-20 a -10",IF(AND(BN621&gt;=-9.5,BN621&lt;=0.5),"-9,5 a 0,5",IF(AND(BN621&gt;=1,BN621&lt;=11),"1 a 11",IF(AND(BN621&gt;=11.5,BN621&lt;=21.5),"11,5 a 21,5",IF(BN621=22,"22",IF(AND(BN621&gt;=22.5,BN621&lt;=32.5),"22,5 a 32,5",IF(AND(BN621&gt;=33,BN621&lt;=43),"33 a 43","Fuera de rango"))))))))</f>
        <v>1 a 11</v>
      </c>
      <c r="BP621" s="11" t="n">
        <f aca="false">IF(BO621="","",IF(BO621="-20 a -10",1,IF(BO621="-9,5 a 0,5",2,IF(BO621="1 a 11",3,IF(BO621="11,5 a 21,5",4,IF(BO621="22","NORMA",IF(BO621="22,5 a 32,5",5,IF(BO621="33 a 43",6,""))))))))</f>
        <v>3</v>
      </c>
      <c r="BQ621" s="9" t="n">
        <v>5</v>
      </c>
      <c r="BR621" s="10" t="str">
        <f aca="false">IF(BQ621="","",IF(AND(BQ621&gt;=-20,BQ621&lt;=-15),"-20 a -15",IF(AND(BQ621&gt;=-14.5,BQ621&lt;=-9.5),"-14,5 a -9,5",IF(AND(BQ621&gt;=-9,BQ621&lt;=-4),"-9 a -4",IF(AND(BQ621&gt;=-3.5,BQ621&lt;=2.5),"-3,5 a 2,5",IF(AND(BQ621&gt;=3,BQ621&lt;=8),"3 a 8",IF(AND(BQ621&gt;=8.5,BQ621&lt;=13.5),"8,5 a 13,5",IF(AND(BQ621&gt;=14,BQ621&lt;=17.5),"14 a 17,5",IF(BQ621=18,"18",IF(AND(BQ621&gt;=18.5,BQ621&lt;=23.5),"18,5 a 23,5",IF(AND(BQ621&gt;=24,BQ621&lt;=29),"24 a 29",IF(AND(BQ621&gt;=29.5,BQ621&lt;=34.5),"29,5 a 34,5",IF(AND(BQ621&gt;=35,BQ621&lt;=40),"35 a 40","Fuera de rango")))))))))))))</f>
        <v>3 a 8</v>
      </c>
      <c r="BS621" s="11" t="n">
        <f aca="false">IF(BR621="","",IF(BR621="-20 a -15",1,IF(BR621="-14,5 a -9,5",2,IF(BR621="-9 a -4",3,IF(BR621="-3,5 a 2,5",4,IF(BR621="3 a 8",5,IF(BR621="8,5 a 13,5",6,IF(BR621="14 a 17,5",7,IF(BR621="18","NORMA",IF(BR621="18,5 a 23,5",8,IF(BR621="24 a 29",9,IF(BR621="29,5 a 34,5",10,IF(BR621="35 a 40",11,"")))))))))))))</f>
        <v>5</v>
      </c>
      <c r="BT621" s="9" t="n">
        <v>-1</v>
      </c>
      <c r="BU621" s="10" t="str">
        <f aca="false">IF(BT621="","",IF(AND(BT621&gt;=-20,BT621&lt;=-18),"-20 a -18",IF(AND(BT621&gt;=-17.5,BT621&lt;=-15.5),"-17,5 a -15,5",IF(AND(BT621&gt;=-15,BT621&lt;=-13),"-15 a -13",IF(AND(BT621&gt;=-12.5,BT621&lt;=-10.5),"-12,5 a -10,5",IF(AND(BT621&gt;=-10,BT621&lt;=-8),"-10 a -8",IF(AND(BT621&gt;=-7.5,BT621&lt;=-5.5),"-7,5 a -5,5",IF(AND(BT621&gt;=-5,BT621&lt;=-3),"-5 a -3",IF(AND(BT621&gt;=-2.5,BT621&lt;=-0.5),"-2,5 a -0,5",IF(BT621=0,"0",IF(AND(BT621&gt;=0.5,BT621&lt;=2.5),"0,5 a 2,5",IF(AND(BT621&gt;=3,BT621&lt;=5),"3 a 5",IF(AND(BT621&gt;=5.5,BT621&lt;=7.5),"5,5 a 7,5",IF(AND(BT621&gt;=8,BT621&lt;=10),"8 a 10",IF(AND(BT621&gt;=10.5,BT621&lt;=12.5),"10,5 a 12,5",IF(AND(BT621&gt;=13,BT621&lt;=15),"13 a 15",IF(AND(BT621&gt;=15.5,BT621&lt;=17.5),"15,5 a 17,5",IF(AND(BT621&gt;=18,BT621&lt;=20),"18 a 20","Fuera de rango"))))))))))))))))))</f>
        <v>-2,5 a -0,5</v>
      </c>
      <c r="BV621" s="11" t="n">
        <f aca="false">IF(BT621="","",IF(BT621=0,"NORMA",IF(AND(BT621&gt;=-20,BT621&lt;=-18),2,IF(AND(BT621&gt;=-17.5,BT621&lt;=-15.5),2,IF(AND(BT621&gt;=-15,BT621&lt;=-13),3,IF(AND(BT621&gt;=-12.5,BT621&lt;=-10.5),4,IF(AND(BT621&gt;=-10,BT621&lt;=-8),5,IF(AND(BT621&gt;=-7.5,BT621&lt;=-5.5),6,IF(AND(BT621&gt;=-5,BT621&lt;=-3),7,IF(AND(BT621&gt;=-2.5,BT621&lt;=-0.5),8,IF(AND(BT621&gt;=0.5,BT621&lt;=2.5),9,IF(AND(BT621&gt;=3,BT621&lt;=5),10,IF(AND(BT621&gt;=5.5,BT621&lt;=7.5),11,IF(AND(BT621&gt;=8,BT621&lt;=10),12,IF(AND(BT621&gt;=10.5,BT621&lt;=12.5),13,IF(AND(BT621&gt;=13,BT621&lt;=15),14,IF(AND(BT621&gt;=15.5,BT621&lt;=17.5),15,IF(AND(BT621&gt;=18,BT621&lt;=20),16,"Fuera de rango"))))))))))))))))))</f>
        <v>8</v>
      </c>
      <c r="BW621" s="9" t="n">
        <v>-6.5</v>
      </c>
      <c r="BX621" s="10" t="n">
        <f aca="false">18.5- (0.3*H621)</f>
        <v>13.7</v>
      </c>
      <c r="BY621" s="10" t="n">
        <f aca="false">(BW621)-(BX621)</f>
        <v>-20.2</v>
      </c>
      <c r="BZ621" s="10" t="str">
        <f aca="false">IF(BY621="","",IF(BY621&lt;-27.5,"De -30 a -28",IF(BY621&lt;-25,"De -27,5 a -25,5",IF(BY621&lt;-22.5,"De -25 a -23",IF(BY621&lt;-20,"De -22,5 a -20,5",IF(BY621&lt;-17.5,"De -20 a -18",IF(BY621&lt;-15,"De -17,5 a -15,5",IF(BY621&lt;-12.5,"De -15 a -13",IF(BY621&lt;-10,"De -12,5 a -10,5",IF(BY621&lt;-7.5,"De -10 a -8",IF(BY621&lt;-5,"De -7,5 a -5,5",IF(BY621&lt;-2.5,"De -5 a -3",IF(BY621&lt;0,"De -2,5 a -0,5",IF(BY621&lt;2.5,"De 0 a 2",IF(BY621&lt;5,"De 2,5 a 4,5",IF(BY621&lt;7.5,"De 5 a 7",IF(BY621&lt;10,"De 7,5 a 9,5",IF(BY621&lt;12.5,"De 10 a 12",IF(BY621&lt;15,"De 12,5 a 14,5",IF(BY621&lt;17.5,"De 15 a 17",IF(BY621&lt;20,"De 17,5 a 19,5",IF(BY621&lt;22.5,"De 20 a 22",IF(BY621&lt;25,"De 22,5 a 24,5",IF(BY621&lt;27.5,"De 25 a 27","De 27,5 a 30"))))))))))))))))))))))))</f>
        <v>De -22,5 a -20,5</v>
      </c>
      <c r="CA621" s="12" t="n">
        <f aca="false">IF(BY621="","",IF(BY621&lt;=-28,1,IF(BY621&lt;=-25.5,2,IF(BY621&lt;=-23,3,IF(BY621&lt;=-20.5,4,IF(BY621&lt;=-18,5,IF(BY621&lt;=-15.5,6,IF(BY621&lt;=-13,7,IF(BY621&lt;=-10.5,8,IF(BY621&lt;=-8,9,IF(BY621&lt;=-5.5,10,IF(BY621&lt;=-3,11,IF(BY621&lt;=-0.5,12,IF(BY621&lt;=2,13,IF(BY621&lt;=4.5,14,IF(BY621&lt;=7,15,IF(BY621&lt;=9.5,16,IF(BY621&lt;=12,17,IF(BY621&lt;=14.5,18,IF(BY621&lt;=17,19,IF(BY621&lt;=19.5,20,IF(BY621&lt;=22,21,IF(BY621&lt;=24.5,22,IF(BY621&lt;=27,23,IF(BY621&lt;=30,24,"Fuera de rango")))))))))))))))))))))))))</f>
        <v>5</v>
      </c>
      <c r="CB621" s="9" t="n">
        <v>-6.5</v>
      </c>
      <c r="CC621" s="10" t="n">
        <f aca="false">18.5- (0.3*H621)</f>
        <v>13.7</v>
      </c>
      <c r="CD621" s="10" t="n">
        <f aca="false">(CB621)-(CC621)</f>
        <v>-20.2</v>
      </c>
      <c r="CE621" s="10" t="str">
        <f aca="false">IF(CD621="","",IF(CD621&lt;-27.5,"De -30 a -28",IF(CD621&lt;-25,"De -27,5 a -25,5",IF(CD621&lt;-22.5,"De -25 a -23",IF(CD621&lt;-20,"De -22,5 a -20,5",IF(CD621&lt;-17.5,"De -20 a -18",IF(CD621&lt;-15,"De -17,5 a -15,5",IF(CD621&lt;-12.5,"De -15 a -13",IF(CD621&lt;-10,"De -12,5 a -10,5",IF(CD621&lt;-7.5,"De -10 a -8",IF(CD621&lt;-5,"De -7,5 a -5,5",IF(CD621&lt;-2.5,"De -5 a -3",IF(CD621&lt;0,"De -2,5 a -0,5",IF(CD621&lt;=2,"De 0 a 2",IF(CD621&lt;=4.5,"De 2,5 a 4,5",IF(CD621&lt;=7,"De 5 a 7",IF(CD621&lt;=9.5,"De 7,5 a 9,5",IF(CD621&lt;=12,"De 10 a 12",IF(CD621&lt;=14.5,"De 12,5 a 14,5",IF(CD621&lt;=17,"De 15 a 17",IF(CD621&lt;=19.5,"De 17,5 a 19,5",IF(CD621&lt;=22,"De 20 a 22",IF(CD621&lt;=24.5,"De 22,5 a 24,5",IF(CD621&lt;=27,"De 25 a 27","De 27,5 a 30"))))))))))))))))))))))))</f>
        <v>De -22,5 a -20,5</v>
      </c>
      <c r="CF621" s="12" t="n">
        <f aca="false">IF(CD621="","",IF(CD621&lt;-27.5,1,IF(CD621&lt;-25,2,IF(CD621&lt;-22.5,3,IF(CD621&lt;-20,4,IF(CD621&lt;-17.5,5,IF(CD621&lt;-15,6,IF(CD621&lt;-12.5,7,IF(CD621&lt;-10,8,IF(CD621&lt;-7.5,9,IF(CD621&lt;-5,10,IF(CD621&lt;-2.5,11,IF(CD621&lt;0,12,IF(CD621&lt;2.5,13,IF(CD621&lt;5,14,IF(CD621&lt;7.5,15,IF(CD621&lt;10,16,IF(CD621&lt;12.5,17,IF(CD621&lt;15,18,IF(CD621&lt;17.5,19,IF(CD621&lt;20,20,IF(CD621&lt;22.5,21,IF(CD621&lt;25,22,IF(CD621&lt;27.5,23,24))))))))))))))))))))))))</f>
        <v>4</v>
      </c>
      <c r="CG621" s="9" t="n">
        <v>-3</v>
      </c>
      <c r="CH621" s="10" t="str">
        <f aca="false">IF(CG621="","",IF(AND(CG621&gt;=-10,CG621&lt;=-9.5),"-10 a -9,5",IF(AND(CG621&gt;-9.5,CG621&lt;=-8.5),"-9 a -8,5",IF(AND(CG621&gt;-8.5,CG621&lt;=-7.5),"-8 a -7,5",IF(AND(CG621&gt;-7.5,CG621&lt;=-6.5),"-7 a -6,5",IF(AND(CG621&gt;-6.5,CG621&lt;=-5.5),"-6 a -5,5",IF(AND(CG621&gt;-5.5,CG621&lt;=-4.5),"-5 a -4,5",IF(AND(CG621&gt;-4.5,CG621&lt;=-3.5),"-4 a -3,5",IF(AND(CG621&gt;-3.5,CG621&lt;=-2.5),"-3 a -2,5",IF(CG621=-2.25,"-2,25",IF(AND(CG621&gt;-2.5,CG621&lt;=-1.5),"-2 a -1,5",IF(AND(CG621&gt;-1.5,CG621&lt;=-0.5),"-1 a -0,5",IF(AND(CG621&gt;-0.5,CG621&lt;=0.5),"0 a 0,5",IF(AND(CG621&gt;0.5,CG621&lt;=1.5),"1 a 1,5",IF(AND(CG621&gt;1.5,CG621&lt;=2.5),"2 a 2,5",IF(AND(CG621&gt;2.5,CG621&lt;=3.5),"3 a 3,5",IF(AND(CG621&gt;3.5,CG621&lt;=4.5),"4 a 4,5",IF(AND(CG621&gt;4.5,CG621&lt;=5.5),"5 a 5,5",IF(AND(CG621&gt;5.5,CG621&lt;=6.5),"6 a 6,5",IF(AND(CG621&gt;6.5,CG621&lt;=7.5),"7 a 7,5",IF(AND(CG621&gt;7.5,CG621&lt;=8.5),"8 a 8,5",IF(AND(CG621&gt;8.5,CG621&lt;=9.5),"9 a 9,5",IF(CG621&gt;=10,"10","Fuera de rango")))))))))))))))))))))))</f>
        <v>-3 a -2,5</v>
      </c>
      <c r="CI621" s="11" t="n">
        <f aca="false">IF(CG621="","",IF(CG621=-2.25,"NORMA",IF(CG621&lt;=-9.5,1,IF(CG621&lt;=-8.5,2,IF(CG621&lt;=-7.5,3,IF(CG621&lt;=-6.5,4,IF(CG621&lt;=-5.5,5,IF(CG621&lt;=-4.5,6,IF(CG621&lt;=-3.5,7,IF(CG621&lt;=-2.5,8,IF(CG621&lt;=-1.5,9,IF(CG621&lt;=-0.5,10,IF(CG621&lt;=0.5,11,IF(CG621&lt;=1.5,12,IF(CG621&lt;=2.5,13,IF(CG621&lt;=3.5,14,IF(CG621&lt;=4.5,15,IF(CG621&lt;=5.5,16,IF(CG621&lt;=6.5,17,IF(CG621&lt;=7.5,18,IF(CG621&lt;=8.5,19,IF(CG621&lt;=9.5,20,IF(CG621=10,21,"Fuera de rango")))))))))))))))))))))))</f>
        <v>8</v>
      </c>
      <c r="CJ621" s="9" t="n">
        <v>2.5</v>
      </c>
      <c r="CK621" s="10" t="str">
        <f aca="false">IF(CJ621="","",IF(AND(CJ621&gt;=-6,CJ621&lt;=-5.5),"-6 a -5,5",IF(AND(CJ621&gt;-5.5,CJ621&lt;=-4.5),"-5 a -4,5",IF(AND(CJ621&gt;-4.5,CJ621&lt;=-3.5),"-4 a -3,5",IF(AND(CJ621&gt;-3.5,CJ621&lt;=-2.5),"-3 a -2,5",IF(AND(CJ621&gt;-2.5,CJ621&lt;=-1.5),"-2 a -1,5",IF(AND(CJ621&gt;-1.5,CJ621&lt;=-0.5),"-1 a -0,5",IF(AND(CJ621&gt;-0.5,CJ621&lt;=0.5),"0 a 0,5",IF(AND(CJ621&gt;0.5,CJ621&lt;=1.5),"1 a 1,5",IF(AND(CJ621&gt;1.5,CJ621&lt;2.5),"2",IF(AND(CJ621&gt;=2.5,CJ621&lt;=3),"2,5 a 3",IF(AND(CJ621&gt;3,CJ621&lt;=4),"3,5 a 4",IF(AND(CJ621&gt;4,CJ621&lt;=5),"4,5 a 5",IF(AND(CJ621&gt;5,CJ621&lt;=6),"5,5 a 6",IF(AND(CJ621&gt;6,CJ621&lt;=7),"6,5 a 7",IF(AND(CJ621&gt;7,CJ621&lt;=8),"7,5 a 8",IF(AND(CJ621&gt;8,CJ621&lt;=9.5),"8,5 a 9,5",IF(CJ621=10,"10","Fuera de rango"))))))))))))))))))</f>
        <v>2,5 a 3</v>
      </c>
      <c r="CL621" s="11" t="n">
        <f aca="false">IF(CK621="","",IF(OR(CK621="-6 a -5,5",CK621="-6 - -5,5"),1,IF(OR(CK621="-5 a -4,5",CK621="-5 - -4,5"),2,IF(OR(CK621="-4 a -3,5",CK621="-4 - -3,5"),3,IF(OR(CK621="-3 a -2,5",CK621="-3 - -2,5"),4,IF(OR(CK621="-2 a -1,5",CK621="-2 - -1,5"),5,IF(OR(CK621="-1 a -0,5",CK621="-1 - -0,5"),6,IF(OR(CK621="0 a 0,5",CK621="0 - 0,5"),7,IF(OR(CK621="1 a 1,5",CK621="1 - 1,5"),8,IF(CK621="2","NORMA",IF(OR(CK621="2,5 a 3",CK621="2,5 - 3"),9,IF(OR(CK621="3,5 a 4",CK621="3,5 - 4"),10,IF(OR(CK621="4,5 a 5",CK621="4,5 - 5"),11,IF(OR(CK621="5,5 a 6",CK621="5,5 - 6"),12,IF(OR(CK621="6,5 a 7",CK621="6,5 - 7"),13,IF(OR(CK621="7,5 a 8",CK621="7,5 - 8"),14,IF(OR(CK621="8,5 a 9",CK621="8,5 - 9,5",CK621="9 a 9,5"),15,IF(CK621="10",15,IF(OR(CK621="0,5 a 1",CK621="0,5 - 1"),7,"Fuera de rango")))))))))))))))))))</f>
        <v>9</v>
      </c>
      <c r="CO621" s="10" t="str">
        <f aca="false">IF(CM621&gt;0,"EME"," ")</f>
        <v> </v>
      </c>
      <c r="CQ621" s="10" t="str">
        <f aca="false">IF(CP621&gt;0,"0", " ")</f>
        <v> </v>
      </c>
      <c r="CR621" s="10" t="str">
        <f aca="false">IF(CP621&gt;0,"EME"," ")</f>
        <v> </v>
      </c>
      <c r="CS621" s="9" t="n">
        <v>0</v>
      </c>
      <c r="CV621" s="9" t="n">
        <v>0</v>
      </c>
      <c r="CY621" s="9" t="n">
        <v>0</v>
      </c>
      <c r="DB621" s="9" t="n">
        <v>-0.5</v>
      </c>
      <c r="DC621" s="11" t="str">
        <f aca="false">IF(DB621&lt;0,"2"," ")</f>
        <v>2</v>
      </c>
      <c r="DD621" s="11" t="str">
        <f aca="false">IF(DB621&lt;0,"MIO"," ")</f>
        <v>MIO</v>
      </c>
      <c r="DE621" s="9" t="n">
        <v>0</v>
      </c>
      <c r="DF621" s="10" t="str">
        <f aca="false">IF(DE621&lt;0,"3"," ")</f>
        <v> </v>
      </c>
      <c r="DG621" s="10" t="str">
        <f aca="false">IF(DE621&lt;0,"AST"," ")</f>
        <v> </v>
      </c>
      <c r="DH621" s="9" t="n">
        <v>0</v>
      </c>
      <c r="DI621" s="10" t="str">
        <f aca="false">IF(DH621&lt;0,"3"," ")</f>
        <v> </v>
      </c>
      <c r="DJ621" s="10" t="str">
        <f aca="false">IF(DH621&lt;0,"AST"," ")</f>
        <v> </v>
      </c>
      <c r="DK621" s="9" t="n">
        <v>0</v>
      </c>
      <c r="DL621" s="10" t="str">
        <f aca="false">IF(DK621&gt;0,"4"," ")</f>
        <v> </v>
      </c>
      <c r="DM621" s="10" t="str">
        <f aca="false">IF(DK621&gt;0,"PRE"," ")</f>
        <v> </v>
      </c>
      <c r="DN621" s="9" t="n">
        <v>0</v>
      </c>
      <c r="DO621" s="10" t="str">
        <f aca="false">IF(DN621&gt;0,"4"," ")</f>
        <v> </v>
      </c>
      <c r="DP621" s="10" t="str">
        <f aca="false">IF(DN621&gt;0,"PRE"," ")</f>
        <v> </v>
      </c>
      <c r="DS621" s="12" t="str">
        <f aca="false">CONCATENATE(CO621,CU621,DA621,DG621,DM621)</f>
        <v>   </v>
      </c>
      <c r="DT621" s="10" t="e">
        <f aca="false" t="array" ref="DT621">_xlfn.IFS(DS621="EME    ","0", DS621=" HIP   ","1", DS621="  MIO  ","2", DS621="   AST ","3", DS621="    PRE","4", DS621="EME   PRE","5", DS621=" HIP  PRE","6", DS621=" HIP AST ","7", DS621="  MIO PRE","8", DS621="  MIOAST ","9", DS621="   ASTPRE","10",DS621=" HIP ASTPRE","11", DS621="  MIOASTPRE","12", DS621="     ","0")</f>
        <v>#N/A</v>
      </c>
      <c r="DV621" s="1" t="e">
        <f aca="false" t="array" ref="DV621">_xlfn.IFS(DU621="SI","2", DU621="NO","1")</f>
        <v>#N/A</v>
      </c>
      <c r="DX621" s="11" t="str">
        <f aca="false">IF(DW621=0,"1","2")</f>
        <v>1</v>
      </c>
      <c r="DY621" s="11" t="str">
        <f aca="false" t="array" ref="DY621">_xlfn.IFS(DW621=0,"0", DW621=0.25, "1", DW621=0.5,"2", DW621=0.75,"3", DW621=1,"4",DW621=1.25,"5", DW621=1.5,"6", DW621=1.75,"7", DW621=2,"8")</f>
        <v>0</v>
      </c>
      <c r="EA621" s="11" t="str">
        <f aca="false">IF(DZ621=0,"1","2")</f>
        <v>1</v>
      </c>
      <c r="EB621" s="11" t="str">
        <f aca="false" t="array" ref="EB621">_xlfn.IFS(DZ621=0,"0", DZ621=0.25, "1", DZ621=0.5,"2", DZ621=0.75,"3", DZ621=1,"4",DZ621=1.25,"5", DZ621=1.5,"6", DZ621=1.75,"7", DZ621=2,"8")</f>
        <v>0</v>
      </c>
      <c r="ED621" s="10" t="str">
        <f aca="false">IF(EC621=0,"1","2")</f>
        <v>1</v>
      </c>
      <c r="EE621" s="11" t="str">
        <f aca="false" t="array" ref="EE621">_xlfn.IFS(EC621=0,"0", EC621=-0.25, "1", EC621=-0.5,"2", EC621=-0.75,"3", EC621=-1,"4",EC621=-1.25,"5", EC621=-1.5,"6", EC621=-1.75,"7", EC621=-2,"8", EC621=-2.25,"9",EC621=-2.5,"10", EC621=-2.75,"11", EC621=-3,"12", EC621=-3.25,"13", EC621=-3.5,"14", EC621=-3.75,"15",EC621=-4,"16")</f>
        <v>0</v>
      </c>
      <c r="EG621" s="10" t="str">
        <f aca="false">IF(EF621=0,"1","2")</f>
        <v>1</v>
      </c>
      <c r="EH621" s="11" t="str">
        <f aca="false" t="array" ref="EH621">_xlfn.IFS(EF621=0,"0", EF621=-0.25, "1", EF621=-0.5,"2", EF621=-0.75,"3", EF621=-1,"4",EF621=-1.25,"5", EF621=-1.5,"6", EF621=-1.75,"7", EF621=-2,"8", EF621=-2.25,"9",EF621=-2.5,"10", EF621=-2.75,"11", EF621=-3,"12", EF621=-3.25,"13", EF621=-3.5,"14", EF621=-3.75,"15",EF621=-4,"16")</f>
        <v>0</v>
      </c>
      <c r="EJ621" s="11" t="str">
        <f aca="false">IF(EI621=0,"1","2")</f>
        <v>1</v>
      </c>
      <c r="EK621" s="11" t="str">
        <f aca="false" t="array" ref="EK621">_xlfn.IFS(EI621=0,"0", EI621=-0.25, "1", EI621=-0.5,"2", EI621=-0.75,"3", EI621=-1,"4",EI621=-1.25,"5", EI621=-1.5,"6", EI621=-1.75,"7", EI621=-2,"8", EI621=-2.25,"9", EI621=-2.25,"9",EI621=-2.5,"10", EI621=-2.75,"11", EI621=-3,"12", EI621=-3.25,"13", EI621=-3.5,"14", EI621=-3.75,"15",EI621=-4,"16", EI621=0.25, "17", EI621=0.5, "18")</f>
        <v>0</v>
      </c>
      <c r="EM621" s="11" t="str">
        <f aca="false">IF(EL621=0,"1","2")</f>
        <v>1</v>
      </c>
      <c r="EN621" s="11" t="str">
        <f aca="false" t="array" ref="EN621">_xlfn.IFS(EL621=0.25,"17",EL621=0.5,"18", EL621=0,"0", EL621=-0.25, "1", EL621=-0.5,"2", EL621=-0.75,"3", EL621=-1,"4",EL621=-1.25,"5", EL621=-1.5,"6", EL621=-1.75,"7", EL621=-2,"8",EL621= -2.25,"9",EL621=-2.5,"10",EL621= -2.75,"11",EL621= -3,"12",EL621= -3.25,"13",EL621= -3.5,"14",EL621= -3.75,"15",EL621=-4,"16")</f>
        <v>0</v>
      </c>
      <c r="EP621" s="11" t="str">
        <f aca="false">IF(EO621=0,"1","2")</f>
        <v>1</v>
      </c>
      <c r="EQ621" s="11" t="str">
        <f aca="false" t="array" ref="EQ621">_xlfn.IFS(EO621=0,"0", EO621=0.25, "1", EO621=0.5,"2", EO621=0.75,"3", EO621=1,"4",EO621=1.25,"5", EO621=1.5,"6", EO621=1.75,"7", EO621=2,"8", EO621=2.25,"9", EO621=2.25,"9",EO621=2.5,"10", EO621=2.75,"11", EO621=3,"12", EO621=3.25,"13", EO621=3.5,"14", EO621=3.75,"15",EO621=4,"16", EO621=-0.25, "17", bq=-0.5, "18")</f>
        <v>0</v>
      </c>
      <c r="ES621" s="11" t="str">
        <f aca="false">IF(ER621=0,"1","2")</f>
        <v>1</v>
      </c>
      <c r="ET621" s="11" t="str">
        <f aca="false" t="array" ref="ET621">_xlfn.IFS(ER621=0,"0", ER621=0.25, "1", ER621=0.5,"2", ER621=0.75,"3", ER621=1,"4",ER621=1.25,"5", ER621=1.5,"6", ER621=1.75,"7", ER621=2,"8", ER621=2.25,"9", ER621=2.25,"9",ER621=2.5,"10", ER621=2.75,"11", ER621=3,"12", ER621=3.25,"13", ER621=3.5,"14", ER621=3.75,"15",ER621=4,"16", ER621=-0.25, "17", bq=-0.5, "18")</f>
        <v>0</v>
      </c>
      <c r="EV621" s="14" t="e">
        <f aca="false">VLOOKUP(EU621,LEYENDA!$G$2:$H$8,2,TRUE())</f>
        <v>#N/A</v>
      </c>
      <c r="EW621" s="14" t="e">
        <f aca="false" t="array" ref="EW621">_xlfn.IFS(EV621="0-5","1", EV621="6-12","2", EV621="13-18","3", EV621="19-24","4", EV621="25-36","5", EV621="37-48","6", EV621="49-60","7")</f>
        <v>#N/A</v>
      </c>
    </row>
    <row r="622" customFormat="false" ht="13.5" hidden="false" customHeight="false" outlineLevel="0" collapsed="false">
      <c r="A622" s="1" t="n">
        <v>243</v>
      </c>
      <c r="B622" s="2" t="n">
        <v>7</v>
      </c>
      <c r="C622" s="33" t="n">
        <v>43822</v>
      </c>
      <c r="E622" s="5" t="str">
        <f aca="false">VLOOKUP(A622,'286'!$A$3:$J$6279,10,FALSE())</f>
        <v>MORALES GONZÁLEZ, BEATRÍZ</v>
      </c>
      <c r="F622" s="4" t="str">
        <f aca="false">VLOOKUP(A622,'286'!$A$3:$I$1768,3,FALSE())</f>
        <v>MOGONBE</v>
      </c>
      <c r="G622" s="6" t="n">
        <f aca="false">VLOOKUP(A622,'286'!$A$3:$I$1768,4,FALSE())</f>
        <v>37392</v>
      </c>
      <c r="H622" s="7" t="n">
        <f aca="false">YEAR(C622)-YEAR(G622)</f>
        <v>17</v>
      </c>
      <c r="I622" s="1" t="str">
        <f aca="false">VLOOKUP(H622,LEYENDA!$C$2:$D$6,2,TRUE())</f>
        <v>13-24</v>
      </c>
      <c r="J622" s="5" t="str">
        <f aca="false">VLOOKUP(A622,'286'!$A$3:$I$1768,7,FALSE())</f>
        <v>M</v>
      </c>
      <c r="K622" s="8" t="n">
        <f aca="false">VLOOKUP(A622,'286'!$A$3:$I$1768,2,FALSE())</f>
        <v>0</v>
      </c>
      <c r="L622" s="4" t="str">
        <f aca="false">VLOOKUP(A622,'286'!$A$3:$I$1768,8,FALSE())</f>
        <v>D</v>
      </c>
      <c r="M622" s="4" t="str">
        <f aca="false">VLOOKUP(A622,'286'!$A$3:$I$1768,9,FALSE())</f>
        <v>I</v>
      </c>
      <c r="N622" s="8" t="str">
        <f aca="false">IF(R622=O622, "MISMA","CONTRARIA")</f>
        <v>CONTRARIA</v>
      </c>
      <c r="O622" s="8" t="str">
        <f aca="false" t="array" ref="O622">_xlfn.IFS(L622="D","1", L622="I","2")</f>
        <v>1</v>
      </c>
      <c r="P622" s="8" t="e">
        <f aca="false" t="array" ref="P622">_xlfn.IFS(K622="OD","1", K622="OI","2")</f>
        <v>#N/A</v>
      </c>
      <c r="Q622" s="1" t="str">
        <f aca="false" t="array" ref="Q622">_xlfn.IFS(J622="M","1", J622="H","2")</f>
        <v>1</v>
      </c>
      <c r="R622" s="8" t="str">
        <f aca="false" t="array" ref="R622">_xlfn.IFS(M622="D","1", M622="I","2")</f>
        <v>2</v>
      </c>
      <c r="S622" s="1" t="str">
        <f aca="false" t="array" ref="S622">_xlfn.IFS(N622="CONTRARIA", "1",N622= "MISMA","2")</f>
        <v>1</v>
      </c>
      <c r="T622" s="1" t="str">
        <f aca="false" t="array" ref="T622">_xlfn.IFS(I622="0-12","1", I622="13-24","2", I622="25-40","3", I622="41-60","4", I622="61-100","5")</f>
        <v>2</v>
      </c>
      <c r="U622" s="9" t="n">
        <v>-1.5</v>
      </c>
      <c r="V622" s="10" t="str">
        <f aca="false">IF(U622="","",IF(AND(U622&gt;=-9,U622&lt;=-6.5),"-9 a -6,5",IF(AND(U622&gt;=-6,U622&lt;=-3.5),"-6 a -3,5",IF(AND(U622&gt;=-3,U622&lt;=-1),"-3 a -1",IF(U622=-0.5,"-0,5",IF(AND(U622&gt;=0,U622&lt;=2.5),"0 a 2,5",IF(AND(U622&gt;=3,U622&lt;=5.5),"3 a 5,5",IF(AND(U622&gt;=6,U622&lt;=8.5),"6 a 8,5",IF(AND(U622&gt;=9,U622&lt;=20),"9 a 20","Fuera de rango")))))))))</f>
        <v>-3 a -1</v>
      </c>
      <c r="W622" s="11" t="n">
        <f aca="false">IF(V622="","",IF(V622="-9 a -6,5",2,IF(V622="-6 a -3,5",3,IF(V622="-3 a -1",4,IF(V622="-0,5","NORMA",IF(V622="0 a 2,5",5,IF(V622="3 a 5,5",6,IF(V622="6 a 8,5",7,IF(V622="9 a 20",8,"Fuera de rango")))))))))</f>
        <v>4</v>
      </c>
      <c r="X622" s="9" t="n">
        <v>0</v>
      </c>
      <c r="Y622" s="11" t="str">
        <f aca="false">IF(X622="","",IF(AND(X622&gt;=0,X622&lt;=4),"0 a 4",IF(AND(X622&gt;=4.5,X622&lt;=8.5),"4,5 a 8,5",IF(X622=9,"9",IF(AND(X622&gt;=9.5,X622&lt;=13),"9,5 a 13",IF(AND(X622&gt;=13.5,X622&lt;=20),"13,5 a 20",IF(AND(X622&gt;=20.5,X622&lt;=35),"20,5 a 35","Fuera de rango")))))))</f>
        <v>0 a 4</v>
      </c>
      <c r="Z622" s="11" t="n">
        <f aca="false">IF(Y622="","",IF(Y622="0 a 4",1,IF(Y622="4,5 a 8,5",2,IF(Y622="9","NORMA",IF(Y622="9,5 a 13",3,IF(Y622="13,5 a 20",4,IF(Y622="20,5 a 35",5,"Fuera de rango")))))))</f>
        <v>1</v>
      </c>
      <c r="AA622" s="9" t="n">
        <v>19</v>
      </c>
      <c r="AB622" s="10" t="str">
        <f aca="false">IF(AA622="","",IF(AND(AA622&gt;=0,AA622&lt;=9),"0 a 9",IF(AND(AA622&gt;=9.5,AA622&lt;=18.5),"9,5 a 18,5",IF(AA622=19,"19",IF(AND(AA622&gt;=19.5,AA622&lt;=28),"19,5 a 28",IF(AND(AA622&gt;=28.5,AA622&lt;=40),"28,5 a 40","Fuera de rango"))))))</f>
        <v>19</v>
      </c>
      <c r="AC622" s="11" t="str">
        <f aca="false" t="array" ref="AC622">_xlfn.IFS(AB622="","",AB622="0 a 9",1,AB622="9,5 a 18,5",2,AB622="19","NORMA",AB622="19,5 a 28",3,AB622="28,5 a 40",4,TRUE(),"Fuera de rango")</f>
        <v>NORMA</v>
      </c>
      <c r="AD622" s="9" t="n">
        <v>9</v>
      </c>
      <c r="AE622" s="10" t="str">
        <f aca="false">IF(AD622="","",IF(AND(AD622&gt;=-10,AD622&lt;=0),"De -10 a 0",IF(AND(AD622&gt;=0.5,AD622&lt;=9.5),"0,5 a 9,5",IF(AD622=10,"10",IF(AND(AD622&gt;=10.5,AD622&lt;=20),"10,5 a 20",IF(AND(AD622&gt;=20.5,AD622&lt;=40),"20,5 a 40","Fuera de rango"))))))</f>
        <v>0,5 a 9,5</v>
      </c>
      <c r="AF622" s="12" t="n">
        <f aca="false">IF(AD622="","",IF(AND(AD622&gt;=-10,AD622&lt;=0),1,IF(AND(AD622&gt;=0.5,AD622&lt;=9.5),2,IF(AD622=10,"NORMA",IF(AND(AD622&gt;=10.5,AD622&lt;=20),3,IF(AND(AD622&gt;=20.5,AD622&lt;=40),4,""))))))</f>
        <v>2</v>
      </c>
      <c r="AG622" s="9" t="n">
        <v>6</v>
      </c>
      <c r="AH622" s="10" t="str">
        <f aca="false">IF(AG622="","",IF(AND(AG622&gt;=0,AG622&lt;=4),"0 a 4",IF(AND(AG622&gt;=4.5,AG622&lt;=8.5),"4,5 a 8,5",IF(AG622=9,"9",IF(AND(AG622&gt;=9.5,AG622&lt;=13),"9,5 a 13",IF(AND(AG622&gt;=13.5,AG622&lt;=25),"13,5 a 25","Fuera de rango"))))))</f>
        <v>4,5 a 8,5</v>
      </c>
      <c r="AI622" s="10" t="n">
        <f aca="false">IF(AH622="","",IF(AH622="0 a 4",1,IF(AH622="4,5 a 8,5",2,IF(AH622="9","NORMA",IF(AH622="9,5 a 13",3,IF(AH622="13,5 a 25",4,""))))))</f>
        <v>2</v>
      </c>
      <c r="AJ622" s="9" t="n">
        <v>4</v>
      </c>
      <c r="AK622" s="10" t="str">
        <f aca="false">IF(AJ622="","",IF(AND(AJ622&gt;=-15,AJ622&lt;=-10.5),"-15 a -10,5",IF(AND(AJ622&gt;=-10,AJ622&lt;=-4),"-10 a -4",IF(AND(AJ622&gt;=-4.5,AJ622&lt;=0),"-4,5 a 0",IF(AND(AJ622&gt;=0.5,AJ622&lt;=4.5),"0,5 a 4,5",IF(AJ622=5,"5",IF(AND(AJ622&gt;=5.5,AJ622&lt;=10),"5,5 a 10",IF(AND(AJ622&gt;=10.5,AJ622&lt;=20),"10,5 a 20","Fuera de rango"))))))))</f>
        <v>0,5 a 4,5</v>
      </c>
      <c r="AL622" s="11" t="n">
        <f aca="false">IF(AK622="","",IF(AK622="-15 a -10,5",1,IF(AK622="-10 a -4",2,IF(AK622="-4,5 a 0",3,IF(AK622="0,5 a 4,5",4,IF(AK622="5","NORMA",IF(AK622="5,5 a 10",5,IF(AK622="10,5 a 20",6,"Error"))))))))</f>
        <v>4</v>
      </c>
      <c r="AM622" s="9" t="n">
        <v>0</v>
      </c>
      <c r="AN622" s="10" t="str">
        <f aca="false">IF(AM622="","",IF(AND(AM622&gt;=-7.5,AM622&lt;=-5.5),"-7,5 a -5,5",IF(AND(AM622&gt;=-5,AM622&lt;=-3),"-5 a -3",IF(AND(AM622&gt;=-2.5,AM622&lt;=-0.5),"-2,5 a -0,5",IF(AM622=0,"0,00",IF(AND(AM622&gt;=0.5,AM622&lt;=2.5),"0,5 a 2,5",IF(AND(AM622&gt;=3,AM622&lt;=5),"3 a 5",IF(AND(AM622&gt;=5.5,AM622&lt;=7.5),"5,5 a 7,5",IF(AND(AM622&gt;=8,AM622&lt;=10),"8 a 10","Fuera de rango")))))))))</f>
        <v>0,00</v>
      </c>
      <c r="AO622" s="11" t="str">
        <f aca="false">IF(AN622="","",IF(AN622="-7,5 a -5,5",1,IF(AN622="-5 a -3",2,IF(AN622="-2,5 a -0,5",3,IF(AN622="0,00","NORMA",IF(AN622="0,5 a 2,5",4,IF(AN622="3 a 5",5,IF(AN622="5,5 a 7,5",6,IF(AN622="8 a 10",7,"Error")))))))))</f>
        <v>NORMA</v>
      </c>
      <c r="AP622" s="9" t="n">
        <v>7</v>
      </c>
      <c r="AQ622" s="10" t="str">
        <f aca="false">IF(AP622="","",IF(AND(AP622&gt;=-20,AP622&lt;=-9.5),"-20 a -9,5",IF(AND(AP622&gt;=-9,AP622&lt;=-6.5),"-9 a -6,5",IF(AP622=-6,"-6",IF(AND(AP622&gt;=-5.5,AP622&lt;=-3),"-5,5 a -3",IF(AND(AP622&gt;=-2.5,AP622&lt;=0),"-2,5 a 0",IF(AND(AP622&gt;=0.5,AP622&lt;=3),"0,5 a 3",IF(AND(AP622&gt;=3.5,AP622&lt;=6),"3,5 a 6",IF(AND(AP622&gt;=6.5,AP622&lt;=9),"6,5 a 9",IF(AND(AP622&gt;=9.5,AP622&lt;=20),"9,5 a 20","Fuera de rango"))))))))))</f>
        <v>6,5 a 9</v>
      </c>
      <c r="AR622" s="11" t="n">
        <f aca="false">IF(AQ622="","",IF(AQ622="-20 a -9,5",1,IF(AQ622="-9 a -6,5",2,IF(AQ622="-6","NORMA",IF(AQ622="-5,5 a -3",3,IF(AQ622="-2,5 a 0",4,IF(AQ622="0,5 a 3",5,IF(AQ622="3,5 a 6",6,IF(AQ622="6,5 a 9",7,IF(AQ622="9,5 a 20",8,""))))))))))</f>
        <v>7</v>
      </c>
      <c r="AS622" s="9" t="n">
        <v>12</v>
      </c>
      <c r="AT622" s="10" t="str">
        <f aca="false">IF(AS622="","",IF(AND(AS622&gt;=-16,AS622&lt;=-14),"-16 a -14",IF(AND(AS622&gt;=-13.5,AS622&lt;=-11.5),"-13,5 a -11,5",IF(AND(AS622&gt;=-11,AS622&lt;=-9),"-11 a -9",IF(AND(AS622&gt;=-8.5,AS622&lt;=-6.5),"-8,5 a -6,5",IF(AND(AS622&gt;=-6,AS622&lt;=-4),"-6 a -4",IF(AND(AS622&gt;=-3.5,AS622&lt;=-1.5),"-3,5 a -1,5",IF(AND(AS622&gt;=-1,AS622&lt;=1),"-1 a 1",IF(AND(AS622&gt;=1.5,AS622&lt;=3.5),"1,5 a 3,5",IF(AND(AS622&gt;=4,AS622&lt;=6),"4 a 6",IF(AND(AS622&gt;=6.5,AS622&lt;=8.5),"6,5 a 8,5",IF(AND(AS622&gt;=9,AS622&lt;=11),"9 a 11",IF(AND(AS622&gt;=11.5,AS622&lt;=13.5),"11,5 a 13,5",IF(AND(AS622&gt;=14,AS622&lt;=16),"14 a 16",IF(AND(AS622&gt;=16.5,AS622&lt;=18.5),"16,5 a 18,5",IF(AND(AS622&gt;=19,AS622&lt;=21),"19 a 21","Fuera de rango"))))))))))))))))</f>
        <v>11,5 a 13,5</v>
      </c>
      <c r="AU622" s="11" t="n">
        <f aca="false" t="array" ref="AU622">IF(AT622="","",_xlfn.IFS(AT622="-16 a -14",1,AT622="-13,5 a -11,5",2,AT622="-11 a -9",3,AT622="-8,5 a -6,5",4,AT622="-6 a -4",5,AT622="-3,5 a -1,5",6,AT622="-1 a 1",7,AT622="1,5 a 3,5",8,AT622="4 a 6","NORMA",AT622="6,5 a 8,5",9,AT622="9 a 11",10,AT622="11,5 a 13,5",11,AT622="14 a 16",12,AT622="16,5 a 18,5",13,AT622="19 a 21",14,TRUE(),""))</f>
        <v>11</v>
      </c>
      <c r="AV622" s="9" t="n">
        <v>0.5</v>
      </c>
      <c r="AW622" s="10" t="str">
        <f aca="false">IF(AV622="","",IF(AND(AV622&gt;=-1,AV622&lt;=-0.5),"-1 a -0,5",IF(AND(AV622&gt;-0.5,AV622&lt;=0),"De -0,5 a 0",IF(AND(AV622&gt;=0.25,AV622&lt;=0.75),"0,25 a 0,75",IF(AND(AV622&gt;=1,AV622&lt;=1.5),"1 a 1,5",IF(AND(AV622&gt;=1.75,AV622&lt;=2.25),"1,75 a 2,25",IF(AND(AV622&gt;=2.5,AV622&lt;=3),"2,5 a 3",IF(AND(AV622&gt;=3.25,AV622&lt;=3.75),"3,25 a 3,75","Fuera de rango"))))))))</f>
        <v>0,25 a 0,75</v>
      </c>
      <c r="AX622" s="10" t="str">
        <f aca="false">IF(AW622="","",IF(OR(AW622="-1 a -0,5",AW622="-1 a -0.5"),1,IF(OR(AW622="De -0,5 a 0",AW622="-0,5 a 0",AW622="De -0.5 a 0"),2,IF(OR(AW622="0,25 a 0,75",AW622="0.25 a 0.75"),"NORMA",IF(OR(AW622="1 a 1,5",AW622="1 a 1.5"),3,IF(OR(AW622="1,75 a 2,25",AW622="1.75 a 2.25"),4,IF(OR(AW622="2,5 a 3",AW622="2.5 a 3"),5,IF(OR(AW622="3,25 a 3,75",AW622="3.25 a 3.75"),6,""))))))))</f>
        <v>NORMA</v>
      </c>
      <c r="AY622" s="9" t="n">
        <v>5</v>
      </c>
      <c r="AZ622" s="10" t="str">
        <f aca="false">IF(AY622="","",IF(AND(AY622&gt;=-20,AY622&lt;=-9.5),"-20 a -9,5",IF(AND(AY622&gt;=-9,AY622&lt;=-6.5),"-9 a -6,5",IF(AY622=-6,"-6",IF(AND(AY622&gt;=-5.5,AY622&lt;=-3),"-5,5 a -3",IF(AND(AY622&gt;=-2.5,AY622&lt;=0),"-2,5 a 0",IF(AND(AY622&gt;=0.5,AY622&lt;=3),"0,5 a 3",IF(AND(AY622&gt;=3.5,AY622&lt;=6),"3,5 a 6","Fuera de rango"))))))))</f>
        <v>3,5 a 6</v>
      </c>
      <c r="BA622" s="11" t="n">
        <f aca="false">IF(AZ622="","",IF(AZ622="-20 a -9,5",1,IF(AZ622="-9 a -6,5",2,IF(AZ622="-6","NORMA",IF(AZ622="-5,5 a -3",3,IF(AZ622="-2,5 a 0",4,IF(AZ622="0,5 a 3",5,IF(AZ622="3,5 a 6",6,""))))))))</f>
        <v>6</v>
      </c>
      <c r="BB622" s="9" t="n">
        <v>0</v>
      </c>
      <c r="BC622" s="10" t="str">
        <f aca="false" t="array" ref="BC622">IF(BB622="","",_xlfn.IFS(AND(BB622&gt;=0,BB622&lt;=2),"0 a 2",AND(BB622&gt;=2.5,BB622&lt;=4.5),"2,5 a 4,5",AND(BB622&gt;=5,BB622&lt;=7),"5 a 7",AND(BB622&gt;=7.5,BB622&lt;=9.5),"7,5 a 9,5",AND(BB622&gt;=10,BB622&lt;=12),"10 a 12",AND(BB622&gt;=12.5,BB622&lt;=14.5),"12,5 a 14,5",BB622=15,"15",AND(BB622&gt;=15.5,BB622&lt;=17.5),"15,5 a 17,5",AND(BB622&gt;=18,BB622&lt;=20),"18 a 20",AND(BB622&gt;=20.5,BB622&lt;=22.5),"20,5 a 22,5",AND(BB622&gt;=23,BB622&lt;=25),"23 a 25",TRUE(),"Fuera de rango"))</f>
        <v>0 a 2</v>
      </c>
      <c r="BD622" s="11" t="n">
        <f aca="false" t="array" ref="BD622">IF(BC622="","",_xlfn.IFS(BC622="0 a 2",1,BC622="2,5 a 4,5",2,BC622="5 a 7",3,BC622="7,5 a 9,5",4,BC622="10 a 12",5,BC622="12,5 a 14,5",6,BC622="15","NORMA",BC622="15,5 a 17,5",7,BC622="18 a 20",8,BC622="20,5 a 22,5",9,BC622="23 a 25",10,TRUE(),"Fuera de rango"))</f>
        <v>1</v>
      </c>
      <c r="BE622" s="9" t="n">
        <v>24</v>
      </c>
      <c r="BF622" s="10" t="str">
        <f aca="false">IF(BE622="","",IF(AND(BE622&gt;=-20,BE622&lt;=-10),"-20 a -10",IF(AND(BE622&gt;=-9.5,BE622&lt;=0.5),"-9,5 a 0,5",IF(AND(BE622&gt;=1,BE622&lt;=11),"1 a 11",IF(AND(BE622&gt;=11.5,BE622&lt;=20.5),"11,5 a 20,5",IF(BE622=21,"21",IF(AND(BE622&gt;=21.5,BE622&lt;=31.5),"21,5 a 31,5",IF(AND(BE622&gt;=32,BE622&lt;=42),"32 a 42","Fuera de rango"))))))))</f>
        <v>21,5 a 31,5</v>
      </c>
      <c r="BG622" s="11" t="n">
        <f aca="false">IF(BF622="","",IF(BF622="-20 a -10",1,IF(BF622="-9,5 a 0,5",2,IF(BF622="1 a 11",3,IF(BF622="11,5 a 20,5",4,IF(BF622="21","NORMA",IF(BF622="21,5 a 31,5",5,IF(BF622="32 a 42",6,""))))))))</f>
        <v>5</v>
      </c>
      <c r="BH622" s="9" t="n">
        <v>21</v>
      </c>
      <c r="BI622" s="10" t="str">
        <f aca="false">IF(BH622="","",IF(AND(BH622&gt;=-20,BH622&lt;=-15),"-20 a -15",IF(AND(BH622&gt;=-14.5,BH622&lt;=-9.5),"-14,5 a -9,5",IF(AND(BH622&gt;=-9,BH622&lt;=-4),"-9 a -4",IF(AND(BH622&gt;=-3.5,BH622&lt;=2.5),"-3,5 a 2,5",IF(AND(BH622&gt;=3,BH622&lt;=8),"3 a 8",IF(AND(BH622&gt;=8.5,BH622&lt;=14.5),"8,5 a 14,5",IF(BH622=15,"15",IF(AND(BH622&gt;=15.5,BH622&lt;=20.5),"15,5 a 20,5",IF(AND(BH622&gt;=21,BH622&lt;=26),"21 a 26","Fuera de rango"))))))))))</f>
        <v>21 a 26</v>
      </c>
      <c r="BJ622" s="11" t="n">
        <f aca="false">IF(BI622="","",IF(BI622="-20 a -15",1,IF(BI622="-14,5 a -9,5",2,IF(BI622="-9 a -4",3,IF(BI622="-3,5 a 2,5",4,IF(BI622="3 a 8",5,IF(BI622="8,5 a 14,5",6,IF(BI622="15","NORMA",IF(BI622="15,5 a 20,5",7,IF(BI622="21 a 26",8,IF(BI622="26,5 a 31,5",9,"")))))))))))</f>
        <v>8</v>
      </c>
      <c r="BK622" s="9" t="n">
        <v>0</v>
      </c>
      <c r="BL622" s="10" t="str">
        <f aca="false">IF(BK622="","",IF(AND(BK622&gt;=0,BK622&lt;=2),"0 - 2",IF(AND(BK622&gt;=2.5,BK622&lt;=4.5),"2,5 - 4,5",IF(AND(BK622&gt;=5,BK622&lt;=7),"5 - 7",IF(AND(BK622&gt;=7.5,BK622&lt;=9.5),"7,5 - 9,5",IF(AND(BK622&gt;=10,BK622&lt;=12),"10 - 12",IF(AND(BK622&gt;=12.5,BK622&lt;=13.5),"12,5 - 13,5",IF(BK622=14,"14",IF(AND(BK622&gt;=14.5,BK622&lt;=16.5),"14,5 - 16,5",IF(AND(BK622&gt;=17,BK622&lt;=19),"17 - 19",IF(AND(BK622&gt;=19.5,BK622&lt;=21.5),"19,5 - 21,5",IF(AND(BK622&gt;=22,BK622&lt;=24),"22 - 24",IF(AND(BK622&gt;=24.5,BK622&lt;=26.5),"24,5 - 26,5",IF(AND(BK622&gt;=27,BK622&lt;=29),"27 - 29",IF(AND(BK622&gt;=29.5,BK622&lt;=30),"29,5 - 30","Fuera de rango")))))))))))))))</f>
        <v>0 - 2</v>
      </c>
      <c r="BM622" s="11" t="n">
        <f aca="false">IF(BL622="","",IF(BL622="0 - 2",1,IF(BL622="2,5 - 4,5",2,IF(BL622="5 - 7",3,IF(BL622="7,5 - 9,5",4,IF(BL622="10 - 12",5,IF(BL622="12,5 - 13,5",6,IF(BL622="14","NORMA",IF(BL622="14,5 - 16,5",7,IF(BL622="17 - 19",8,IF(BL622="19,5 - 21,5",9,IF(BL622="22 - 24",10,IF(BL622="24,5 - 26,5",11,IF(BL622="27 - 29",12,IF(BL622="29,5 - 30",13,"")))))))))))))))</f>
        <v>1</v>
      </c>
      <c r="BN622" s="9" t="n">
        <v>11</v>
      </c>
      <c r="BO622" s="11" t="str">
        <f aca="false">IF(BN622="","",IF(AND(BN622&gt;=-20,BN622&lt;=-10),"-20 a -10",IF(AND(BN622&gt;=-9.5,BN622&lt;=0.5),"-9,5 a 0,5",IF(AND(BN622&gt;=1,BN622&lt;=11),"1 a 11",IF(AND(BN622&gt;=11.5,BN622&lt;=21.5),"11,5 a 21,5",IF(BN622=22,"22",IF(AND(BN622&gt;=22.5,BN622&lt;=32.5),"22,5 a 32,5",IF(AND(BN622&gt;=33,BN622&lt;=43),"33 a 43","Fuera de rango"))))))))</f>
        <v>1 a 11</v>
      </c>
      <c r="BP622" s="11" t="n">
        <f aca="false">IF(BO622="","",IF(BO622="-20 a -10",1,IF(BO622="-9,5 a 0,5",2,IF(BO622="1 a 11",3,IF(BO622="11,5 a 21,5",4,IF(BO622="22","NORMA",IF(BO622="22,5 a 32,5",5,IF(BO622="33 a 43",6,""))))))))</f>
        <v>3</v>
      </c>
      <c r="BQ622" s="9" t="n">
        <v>-4</v>
      </c>
      <c r="BR622" s="10" t="str">
        <f aca="false">IF(BQ622="","",IF(AND(BQ622&gt;=-20,BQ622&lt;=-15),"-20 a -15",IF(AND(BQ622&gt;=-14.5,BQ622&lt;=-9.5),"-14,5 a -9,5",IF(AND(BQ622&gt;=-9,BQ622&lt;=-4),"-9 a -4",IF(AND(BQ622&gt;=-3.5,BQ622&lt;=2.5),"-3,5 a 2,5",IF(AND(BQ622&gt;=3,BQ622&lt;=8),"3 a 8",IF(AND(BQ622&gt;=8.5,BQ622&lt;=13.5),"8,5 a 13,5",IF(AND(BQ622&gt;=14,BQ622&lt;=17.5),"14 a 17,5",IF(BQ622=18,"18",IF(AND(BQ622&gt;=18.5,BQ622&lt;=23.5),"18,5 a 23,5",IF(AND(BQ622&gt;=24,BQ622&lt;=29),"24 a 29",IF(AND(BQ622&gt;=29.5,BQ622&lt;=34.5),"29,5 a 34,5",IF(AND(BQ622&gt;=35,BQ622&lt;=40),"35 a 40","Fuera de rango")))))))))))))</f>
        <v>-9 a -4</v>
      </c>
      <c r="BS622" s="11" t="n">
        <f aca="false">IF(BR622="","",IF(BR622="-20 a -15",1,IF(BR622="-14,5 a -9,5",2,IF(BR622="-9 a -4",3,IF(BR622="-3,5 a 2,5",4,IF(BR622="3 a 8",5,IF(BR622="8,5 a 13,5",6,IF(BR622="14 a 17,5",7,IF(BR622="18","NORMA",IF(BR622="18,5 a 23,5",8,IF(BR622="24 a 29",9,IF(BR622="29,5 a 34,5",10,IF(BR622="35 a 40",11,"")))))))))))))</f>
        <v>3</v>
      </c>
      <c r="BT622" s="9" t="n">
        <v>-1</v>
      </c>
      <c r="BU622" s="10" t="str">
        <f aca="false">IF(BT622="","",IF(AND(BT622&gt;=-20,BT622&lt;=-18),"-20 a -18",IF(AND(BT622&gt;=-17.5,BT622&lt;=-15.5),"-17,5 a -15,5",IF(AND(BT622&gt;=-15,BT622&lt;=-13),"-15 a -13",IF(AND(BT622&gt;=-12.5,BT622&lt;=-10.5),"-12,5 a -10,5",IF(AND(BT622&gt;=-10,BT622&lt;=-8),"-10 a -8",IF(AND(BT622&gt;=-7.5,BT622&lt;=-5.5),"-7,5 a -5,5",IF(AND(BT622&gt;=-5,BT622&lt;=-3),"-5 a -3",IF(AND(BT622&gt;=-2.5,BT622&lt;=-0.5),"-2,5 a -0,5",IF(BT622=0,"0",IF(AND(BT622&gt;=0.5,BT622&lt;=2.5),"0,5 a 2,5",IF(AND(BT622&gt;=3,BT622&lt;=5),"3 a 5",IF(AND(BT622&gt;=5.5,BT622&lt;=7.5),"5,5 a 7,5",IF(AND(BT622&gt;=8,BT622&lt;=10),"8 a 10",IF(AND(BT622&gt;=10.5,BT622&lt;=12.5),"10,5 a 12,5",IF(AND(BT622&gt;=13,BT622&lt;=15),"13 a 15",IF(AND(BT622&gt;=15.5,BT622&lt;=17.5),"15,5 a 17,5",IF(AND(BT622&gt;=18,BT622&lt;=20),"18 a 20","Fuera de rango"))))))))))))))))))</f>
        <v>-2,5 a -0,5</v>
      </c>
      <c r="BV622" s="11" t="n">
        <f aca="false">IF(BT622="","",IF(BT622=0,"NORMA",IF(AND(BT622&gt;=-20,BT622&lt;=-18),2,IF(AND(BT622&gt;=-17.5,BT622&lt;=-15.5),2,IF(AND(BT622&gt;=-15,BT622&lt;=-13),3,IF(AND(BT622&gt;=-12.5,BT622&lt;=-10.5),4,IF(AND(BT622&gt;=-10,BT622&lt;=-8),5,IF(AND(BT622&gt;=-7.5,BT622&lt;=-5.5),6,IF(AND(BT622&gt;=-5,BT622&lt;=-3),7,IF(AND(BT622&gt;=-2.5,BT622&lt;=-0.5),8,IF(AND(BT622&gt;=0.5,BT622&lt;=2.5),9,IF(AND(BT622&gt;=3,BT622&lt;=5),10,IF(AND(BT622&gt;=5.5,BT622&lt;=7.5),11,IF(AND(BT622&gt;=8,BT622&lt;=10),12,IF(AND(BT622&gt;=10.5,BT622&lt;=12.5),13,IF(AND(BT622&gt;=13,BT622&lt;=15),14,IF(AND(BT622&gt;=15.5,BT622&lt;=17.5),15,IF(AND(BT622&gt;=18,BT622&lt;=20),16,"Fuera de rango"))))))))))))))))))</f>
        <v>8</v>
      </c>
      <c r="BW622" s="9" t="n">
        <v>-6.75</v>
      </c>
      <c r="BX622" s="10" t="n">
        <f aca="false">18.5- (0.3*H622)</f>
        <v>13.4</v>
      </c>
      <c r="BY622" s="10" t="n">
        <f aca="false">(BW622)-(BX622)</f>
        <v>-20.15</v>
      </c>
      <c r="BZ622" s="10" t="str">
        <f aca="false">IF(BY622="","",IF(BY622&lt;-27.5,"De -30 a -28",IF(BY622&lt;-25,"De -27,5 a -25,5",IF(BY622&lt;-22.5,"De -25 a -23",IF(BY622&lt;-20,"De -22,5 a -20,5",IF(BY622&lt;-17.5,"De -20 a -18",IF(BY622&lt;-15,"De -17,5 a -15,5",IF(BY622&lt;-12.5,"De -15 a -13",IF(BY622&lt;-10,"De -12,5 a -10,5",IF(BY622&lt;-7.5,"De -10 a -8",IF(BY622&lt;-5,"De -7,5 a -5,5",IF(BY622&lt;-2.5,"De -5 a -3",IF(BY622&lt;0,"De -2,5 a -0,5",IF(BY622&lt;2.5,"De 0 a 2",IF(BY622&lt;5,"De 2,5 a 4,5",IF(BY622&lt;7.5,"De 5 a 7",IF(BY622&lt;10,"De 7,5 a 9,5",IF(BY622&lt;12.5,"De 10 a 12",IF(BY622&lt;15,"De 12,5 a 14,5",IF(BY622&lt;17.5,"De 15 a 17",IF(BY622&lt;20,"De 17,5 a 19,5",IF(BY622&lt;22.5,"De 20 a 22",IF(BY622&lt;25,"De 22,5 a 24,5",IF(BY622&lt;27.5,"De 25 a 27","De 27,5 a 30"))))))))))))))))))))))))</f>
        <v>De -22,5 a -20,5</v>
      </c>
      <c r="CA622" s="12" t="n">
        <f aca="false">IF(BY622="","",IF(BY622&lt;=-28,1,IF(BY622&lt;=-25.5,2,IF(BY622&lt;=-23,3,IF(BY622&lt;=-20.5,4,IF(BY622&lt;=-18,5,IF(BY622&lt;=-15.5,6,IF(BY622&lt;=-13,7,IF(BY622&lt;=-10.5,8,IF(BY622&lt;=-8,9,IF(BY622&lt;=-5.5,10,IF(BY622&lt;=-3,11,IF(BY622&lt;=-0.5,12,IF(BY622&lt;=2,13,IF(BY622&lt;=4.5,14,IF(BY622&lt;=7,15,IF(BY622&lt;=9.5,16,IF(BY622&lt;=12,17,IF(BY622&lt;=14.5,18,IF(BY622&lt;=17,19,IF(BY622&lt;=19.5,20,IF(BY622&lt;=22,21,IF(BY622&lt;=24.5,22,IF(BY622&lt;=27,23,IF(BY622&lt;=30,24,"Fuera de rango")))))))))))))))))))))))))</f>
        <v>5</v>
      </c>
      <c r="CB622" s="9" t="n">
        <v>-7.5</v>
      </c>
      <c r="CC622" s="10" t="n">
        <f aca="false">18.5- (0.3*H622)</f>
        <v>13.4</v>
      </c>
      <c r="CD622" s="10" t="n">
        <f aca="false">(CB622)-(CC622)</f>
        <v>-20.9</v>
      </c>
      <c r="CE622" s="10" t="str">
        <f aca="false">IF(CD622="","",IF(CD622&lt;-27.5,"De -30 a -28",IF(CD622&lt;-25,"De -27,5 a -25,5",IF(CD622&lt;-22.5,"De -25 a -23",IF(CD622&lt;-20,"De -22,5 a -20,5",IF(CD622&lt;-17.5,"De -20 a -18",IF(CD622&lt;-15,"De -17,5 a -15,5",IF(CD622&lt;-12.5,"De -15 a -13",IF(CD622&lt;-10,"De -12,5 a -10,5",IF(CD622&lt;-7.5,"De -10 a -8",IF(CD622&lt;-5,"De -7,5 a -5,5",IF(CD622&lt;-2.5,"De -5 a -3",IF(CD622&lt;0,"De -2,5 a -0,5",IF(CD622&lt;=2,"De 0 a 2",IF(CD622&lt;=4.5,"De 2,5 a 4,5",IF(CD622&lt;=7,"De 5 a 7",IF(CD622&lt;=9.5,"De 7,5 a 9,5",IF(CD622&lt;=12,"De 10 a 12",IF(CD622&lt;=14.5,"De 12,5 a 14,5",IF(CD622&lt;=17,"De 15 a 17",IF(CD622&lt;=19.5,"De 17,5 a 19,5",IF(CD622&lt;=22,"De 20 a 22",IF(CD622&lt;=24.5,"De 22,5 a 24,5",IF(CD622&lt;=27,"De 25 a 27","De 27,5 a 30"))))))))))))))))))))))))</f>
        <v>De -22,5 a -20,5</v>
      </c>
      <c r="CF622" s="12" t="n">
        <f aca="false">IF(CD622="","",IF(CD622&lt;-27.5,1,IF(CD622&lt;-25,2,IF(CD622&lt;-22.5,3,IF(CD622&lt;-20,4,IF(CD622&lt;-17.5,5,IF(CD622&lt;-15,6,IF(CD622&lt;-12.5,7,IF(CD622&lt;-10,8,IF(CD622&lt;-7.5,9,IF(CD622&lt;-5,10,IF(CD622&lt;-2.5,11,IF(CD622&lt;0,12,IF(CD622&lt;2.5,13,IF(CD622&lt;5,14,IF(CD622&lt;7.5,15,IF(CD622&lt;10,16,IF(CD622&lt;12.5,17,IF(CD622&lt;15,18,IF(CD622&lt;17.5,19,IF(CD622&lt;20,20,IF(CD622&lt;22.5,21,IF(CD622&lt;25,22,IF(CD622&lt;27.5,23,24))))))))))))))))))))))))</f>
        <v>4</v>
      </c>
      <c r="CG622" s="9" t="n">
        <v>-2.5</v>
      </c>
      <c r="CH622" s="10" t="str">
        <f aca="false">IF(CG622="","",IF(AND(CG622&gt;=-10,CG622&lt;=-9.5),"-10 a -9,5",IF(AND(CG622&gt;-9.5,CG622&lt;=-8.5),"-9 a -8,5",IF(AND(CG622&gt;-8.5,CG622&lt;=-7.5),"-8 a -7,5",IF(AND(CG622&gt;-7.5,CG622&lt;=-6.5),"-7 a -6,5",IF(AND(CG622&gt;-6.5,CG622&lt;=-5.5),"-6 a -5,5",IF(AND(CG622&gt;-5.5,CG622&lt;=-4.5),"-5 a -4,5",IF(AND(CG622&gt;-4.5,CG622&lt;=-3.5),"-4 a -3,5",IF(AND(CG622&gt;-3.5,CG622&lt;=-2.5),"-3 a -2,5",IF(CG622=-2.25,"-2,25",IF(AND(CG622&gt;-2.5,CG622&lt;=-1.5),"-2 a -1,5",IF(AND(CG622&gt;-1.5,CG622&lt;=-0.5),"-1 a -0,5",IF(AND(CG622&gt;-0.5,CG622&lt;=0.5),"0 a 0,5",IF(AND(CG622&gt;0.5,CG622&lt;=1.5),"1 a 1,5",IF(AND(CG622&gt;1.5,CG622&lt;=2.5),"2 a 2,5",IF(AND(CG622&gt;2.5,CG622&lt;=3.5),"3 a 3,5",IF(AND(CG622&gt;3.5,CG622&lt;=4.5),"4 a 4,5",IF(AND(CG622&gt;4.5,CG622&lt;=5.5),"5 a 5,5",IF(AND(CG622&gt;5.5,CG622&lt;=6.5),"6 a 6,5",IF(AND(CG622&gt;6.5,CG622&lt;=7.5),"7 a 7,5",IF(AND(CG622&gt;7.5,CG622&lt;=8.5),"8 a 8,5",IF(AND(CG622&gt;8.5,CG622&lt;=9.5),"9 a 9,5",IF(CG622&gt;=10,"10","Fuera de rango")))))))))))))))))))))))</f>
        <v>-3 a -2,5</v>
      </c>
      <c r="CI622" s="11" t="n">
        <f aca="false">IF(CG622="","",IF(CG622=-2.25,"NORMA",IF(CG622&lt;=-9.5,1,IF(CG622&lt;=-8.5,2,IF(CG622&lt;=-7.5,3,IF(CG622&lt;=-6.5,4,IF(CG622&lt;=-5.5,5,IF(CG622&lt;=-4.5,6,IF(CG622&lt;=-3.5,7,IF(CG622&lt;=-2.5,8,IF(CG622&lt;=-1.5,9,IF(CG622&lt;=-0.5,10,IF(CG622&lt;=0.5,11,IF(CG622&lt;=1.5,12,IF(CG622&lt;=2.5,13,IF(CG622&lt;=3.5,14,IF(CG622&lt;=4.5,15,IF(CG622&lt;=5.5,16,IF(CG622&lt;=6.5,17,IF(CG622&lt;=7.5,18,IF(CG622&lt;=8.5,19,IF(CG622&lt;=9.5,20,IF(CG622=10,21,"Fuera de rango")))))))))))))))))))))))</f>
        <v>8</v>
      </c>
      <c r="CJ622" s="9" t="n">
        <v>2.5</v>
      </c>
      <c r="CK622" s="10" t="str">
        <f aca="false">IF(CJ622="","",IF(AND(CJ622&gt;=-6,CJ622&lt;=-5.5),"-6 a -5,5",IF(AND(CJ622&gt;-5.5,CJ622&lt;=-4.5),"-5 a -4,5",IF(AND(CJ622&gt;-4.5,CJ622&lt;=-3.5),"-4 a -3,5",IF(AND(CJ622&gt;-3.5,CJ622&lt;=-2.5),"-3 a -2,5",IF(AND(CJ622&gt;-2.5,CJ622&lt;=-1.5),"-2 a -1,5",IF(AND(CJ622&gt;-1.5,CJ622&lt;=-0.5),"-1 a -0,5",IF(AND(CJ622&gt;-0.5,CJ622&lt;=0.5),"0 a 0,5",IF(AND(CJ622&gt;0.5,CJ622&lt;=1.5),"1 a 1,5",IF(AND(CJ622&gt;1.5,CJ622&lt;2.5),"2",IF(AND(CJ622&gt;=2.5,CJ622&lt;=3),"2,5 a 3",IF(AND(CJ622&gt;3,CJ622&lt;=4),"3,5 a 4",IF(AND(CJ622&gt;4,CJ622&lt;=5),"4,5 a 5",IF(AND(CJ622&gt;5,CJ622&lt;=6),"5,5 a 6",IF(AND(CJ622&gt;6,CJ622&lt;=7),"6,5 a 7",IF(AND(CJ622&gt;7,CJ622&lt;=8),"7,5 a 8",IF(AND(CJ622&gt;8,CJ622&lt;=9.5),"8,5 a 9,5",IF(CJ622=10,"10","Fuera de rango"))))))))))))))))))</f>
        <v>2,5 a 3</v>
      </c>
      <c r="CL622" s="11" t="n">
        <f aca="false">IF(CK622="","",IF(OR(CK622="-6 a -5,5",CK622="-6 - -5,5"),1,IF(OR(CK622="-5 a -4,5",CK622="-5 - -4,5"),2,IF(OR(CK622="-4 a -3,5",CK622="-4 - -3,5"),3,IF(OR(CK622="-3 a -2,5",CK622="-3 - -2,5"),4,IF(OR(CK622="-2 a -1,5",CK622="-2 - -1,5"),5,IF(OR(CK622="-1 a -0,5",CK622="-1 - -0,5"),6,IF(OR(CK622="0 a 0,5",CK622="0 - 0,5"),7,IF(OR(CK622="1 a 1,5",CK622="1 - 1,5"),8,IF(CK622="2","NORMA",IF(OR(CK622="2,5 a 3",CK622="2,5 - 3"),9,IF(OR(CK622="3,5 a 4",CK622="3,5 - 4"),10,IF(OR(CK622="4,5 a 5",CK622="4,5 - 5"),11,IF(OR(CK622="5,5 a 6",CK622="5,5 - 6"),12,IF(OR(CK622="6,5 a 7",CK622="6,5 - 7"),13,IF(OR(CK622="7,5 a 8",CK622="7,5 - 8"),14,IF(OR(CK622="8,5 a 9",CK622="8,5 - 9,5",CK622="9 a 9,5"),15,IF(CK622="10",15,IF(OR(CK622="0,5 a 1",CK622="0,5 - 1"),7,"Fuera de rango")))))))))))))))))))</f>
        <v>9</v>
      </c>
      <c r="CO622" s="10" t="str">
        <f aca="false">IF(CM622&gt;0,"EME"," ")</f>
        <v> </v>
      </c>
      <c r="CQ622" s="10" t="str">
        <f aca="false">IF(CP622&gt;0,"0", " ")</f>
        <v> </v>
      </c>
      <c r="CR622" s="10" t="str">
        <f aca="false">IF(CP622&gt;0,"EME"," ")</f>
        <v> </v>
      </c>
      <c r="CS622" s="9" t="n">
        <v>0</v>
      </c>
      <c r="CV622" s="9" t="n">
        <v>0</v>
      </c>
      <c r="CY622" s="9" t="n">
        <v>-0.5</v>
      </c>
      <c r="DB622" s="9" t="n">
        <v>-1</v>
      </c>
      <c r="DC622" s="11" t="str">
        <f aca="false">IF(DB622&lt;0,"2"," ")</f>
        <v>2</v>
      </c>
      <c r="DD622" s="11" t="str">
        <f aca="false">IF(DB622&lt;0,"MIO"," ")</f>
        <v>MIO</v>
      </c>
      <c r="DE622" s="9" t="n">
        <v>0</v>
      </c>
      <c r="DF622" s="10" t="str">
        <f aca="false">IF(DE622&lt;0,"3"," ")</f>
        <v> </v>
      </c>
      <c r="DG622" s="10" t="str">
        <f aca="false">IF(DE622&lt;0,"AST"," ")</f>
        <v> </v>
      </c>
      <c r="DH622" s="9" t="n">
        <v>0</v>
      </c>
      <c r="DI622" s="10" t="str">
        <f aca="false">IF(DH622&lt;0,"3"," ")</f>
        <v> </v>
      </c>
      <c r="DJ622" s="10" t="str">
        <f aca="false">IF(DH622&lt;0,"AST"," ")</f>
        <v> </v>
      </c>
      <c r="DK622" s="9" t="n">
        <v>0</v>
      </c>
      <c r="DL622" s="10" t="str">
        <f aca="false">IF(DK622&gt;0,"4"," ")</f>
        <v> </v>
      </c>
      <c r="DM622" s="10" t="str">
        <f aca="false">IF(DK622&gt;0,"PRE"," ")</f>
        <v> </v>
      </c>
      <c r="DN622" s="9" t="n">
        <v>0</v>
      </c>
      <c r="DO622" s="10" t="str">
        <f aca="false">IF(DN622&gt;0,"4"," ")</f>
        <v> </v>
      </c>
      <c r="DP622" s="10" t="str">
        <f aca="false">IF(DN622&gt;0,"PRE"," ")</f>
        <v> </v>
      </c>
      <c r="DS622" s="12" t="str">
        <f aca="false">CONCATENATE(CO622,CU622,DA622,DG622,DM622)</f>
        <v>   </v>
      </c>
      <c r="DT622" s="10" t="e">
        <f aca="false" t="array" ref="DT622">_xlfn.IFS(DS622="EME    ","0", DS622=" HIP   ","1", DS622="  MIO  ","2", DS622="   AST ","3", DS622="    PRE","4", DS622="EME   PRE","5", DS622=" HIP  PRE","6", DS622=" HIP AST ","7", DS622="  MIO PRE","8", DS622="  MIOAST ","9", DS622="   ASTPRE","10",DS622=" HIP ASTPRE","11", DS622="  MIOASTPRE","12", DS622="     ","0")</f>
        <v>#N/A</v>
      </c>
      <c r="DV622" s="1" t="e">
        <f aca="false" t="array" ref="DV622">_xlfn.IFS(DU622="SI","2", DU622="NO","1")</f>
        <v>#N/A</v>
      </c>
      <c r="DX622" s="11" t="str">
        <f aca="false">IF(DW622=0,"1","2")</f>
        <v>1</v>
      </c>
      <c r="DY622" s="11" t="str">
        <f aca="false" t="array" ref="DY622">_xlfn.IFS(DW622=0,"0", DW622=0.25, "1", DW622=0.5,"2", DW622=0.75,"3", DW622=1,"4",DW622=1.25,"5", DW622=1.5,"6", DW622=1.75,"7", DW622=2,"8")</f>
        <v>0</v>
      </c>
      <c r="EA622" s="11" t="str">
        <f aca="false">IF(DZ622=0,"1","2")</f>
        <v>1</v>
      </c>
      <c r="EB622" s="11" t="str">
        <f aca="false" t="array" ref="EB622">_xlfn.IFS(DZ622=0,"0", DZ622=0.25, "1", DZ622=0.5,"2", DZ622=0.75,"3", DZ622=1,"4",DZ622=1.25,"5", DZ622=1.5,"6", DZ622=1.75,"7", DZ622=2,"8")</f>
        <v>0</v>
      </c>
      <c r="ED622" s="10" t="str">
        <f aca="false">IF(EC622=0,"1","2")</f>
        <v>1</v>
      </c>
      <c r="EE622" s="11" t="str">
        <f aca="false" t="array" ref="EE622">_xlfn.IFS(EC622=0,"0", EC622=-0.25, "1", EC622=-0.5,"2", EC622=-0.75,"3", EC622=-1,"4",EC622=-1.25,"5", EC622=-1.5,"6", EC622=-1.75,"7", EC622=-2,"8", EC622=-2.25,"9",EC622=-2.5,"10", EC622=-2.75,"11", EC622=-3,"12", EC622=-3.25,"13", EC622=-3.5,"14", EC622=-3.75,"15",EC622=-4,"16")</f>
        <v>0</v>
      </c>
      <c r="EG622" s="10" t="str">
        <f aca="false">IF(EF622=0,"1","2")</f>
        <v>1</v>
      </c>
      <c r="EH622" s="11" t="str">
        <f aca="false" t="array" ref="EH622">_xlfn.IFS(EF622=0,"0", EF622=-0.25, "1", EF622=-0.5,"2", EF622=-0.75,"3", EF622=-1,"4",EF622=-1.25,"5", EF622=-1.5,"6", EF622=-1.75,"7", EF622=-2,"8", EF622=-2.25,"9",EF622=-2.5,"10", EF622=-2.75,"11", EF622=-3,"12", EF622=-3.25,"13", EF622=-3.5,"14", EF622=-3.75,"15",EF622=-4,"16")</f>
        <v>0</v>
      </c>
      <c r="EJ622" s="11" t="str">
        <f aca="false">IF(EI622=0,"1","2")</f>
        <v>1</v>
      </c>
      <c r="EK622" s="11" t="str">
        <f aca="false" t="array" ref="EK622">_xlfn.IFS(EI622=0,"0", EI622=-0.25, "1", EI622=-0.5,"2", EI622=-0.75,"3", EI622=-1,"4",EI622=-1.25,"5", EI622=-1.5,"6", EI622=-1.75,"7", EI622=-2,"8", EI622=-2.25,"9", EI622=-2.25,"9",EI622=-2.5,"10", EI622=-2.75,"11", EI622=-3,"12", EI622=-3.25,"13", EI622=-3.5,"14", EI622=-3.75,"15",EI622=-4,"16", EI622=0.25, "17", EI622=0.5, "18")</f>
        <v>0</v>
      </c>
      <c r="EM622" s="11" t="str">
        <f aca="false">IF(EL622=0,"1","2")</f>
        <v>1</v>
      </c>
      <c r="EN622" s="11" t="str">
        <f aca="false" t="array" ref="EN622">_xlfn.IFS(EL622=0.25,"17",EL622=0.5,"18", EL622=0,"0", EL622=-0.25, "1", EL622=-0.5,"2", EL622=-0.75,"3", EL622=-1,"4",EL622=-1.25,"5", EL622=-1.5,"6", EL622=-1.75,"7", EL622=-2,"8",EL622= -2.25,"9",EL622=-2.5,"10",EL622= -2.75,"11",EL622= -3,"12",EL622= -3.25,"13",EL622= -3.5,"14",EL622= -3.75,"15",EL622=-4,"16")</f>
        <v>0</v>
      </c>
      <c r="EP622" s="11" t="str">
        <f aca="false">IF(EO622=0,"1","2")</f>
        <v>1</v>
      </c>
      <c r="EQ622" s="11" t="str">
        <f aca="false" t="array" ref="EQ622">_xlfn.IFS(EO622=0,"0", EO622=0.25, "1", EO622=0.5,"2", EO622=0.75,"3", EO622=1,"4",EO622=1.25,"5", EO622=1.5,"6", EO622=1.75,"7", EO622=2,"8", EO622=2.25,"9", EO622=2.25,"9",EO622=2.5,"10", EO622=2.75,"11", EO622=3,"12", EO622=3.25,"13", EO622=3.5,"14", EO622=3.75,"15",EO622=4,"16", EO622=-0.25, "17", bq=-0.5, "18")</f>
        <v>0</v>
      </c>
      <c r="ES622" s="11" t="str">
        <f aca="false">IF(ER622=0,"1","2")</f>
        <v>1</v>
      </c>
      <c r="ET622" s="11" t="str">
        <f aca="false" t="array" ref="ET622">_xlfn.IFS(ER622=0,"0", ER622=0.25, "1", ER622=0.5,"2", ER622=0.75,"3", ER622=1,"4",ER622=1.25,"5", ER622=1.5,"6", ER622=1.75,"7", ER622=2,"8", ER622=2.25,"9", ER622=2.25,"9",ER622=2.5,"10", ER622=2.75,"11", ER622=3,"12", ER622=3.25,"13", ER622=3.5,"14", ER622=3.75,"15",ER622=4,"16", ER622=-0.25, "17", bq=-0.5, "18")</f>
        <v>0</v>
      </c>
      <c r="EV622" s="14" t="e">
        <f aca="false">VLOOKUP(EU622,LEYENDA!$G$2:$H$8,2,TRUE())</f>
        <v>#N/A</v>
      </c>
      <c r="EW622" s="14" t="e">
        <f aca="false" t="array" ref="EW622">_xlfn.IFS(EV622="0-5","1", EV622="6-12","2", EV622="13-18","3", EV622="19-24","4", EV622="25-36","5", EV622="37-48","6", EV622="49-60","7")</f>
        <v>#N/A</v>
      </c>
    </row>
    <row r="623" customFormat="false" ht="13.5" hidden="false" customHeight="false" outlineLevel="0" collapsed="false">
      <c r="A623" s="1" t="n">
        <v>243</v>
      </c>
      <c r="B623" s="2" t="n">
        <v>8</v>
      </c>
      <c r="C623" s="33" t="n">
        <v>44193</v>
      </c>
      <c r="E623" s="5" t="str">
        <f aca="false">VLOOKUP(A623,'286'!$A$3:$J$6279,10,FALSE())</f>
        <v>MORALES GONZÁLEZ, BEATRÍZ</v>
      </c>
      <c r="F623" s="4" t="str">
        <f aca="false">VLOOKUP(A623,'286'!$A$3:$I$1768,3,FALSE())</f>
        <v>MOGONBE</v>
      </c>
      <c r="G623" s="6" t="n">
        <f aca="false">VLOOKUP(A623,'286'!$A$3:$I$1768,4,FALSE())</f>
        <v>37392</v>
      </c>
      <c r="H623" s="7" t="n">
        <f aca="false">YEAR(C623)-YEAR(G623)</f>
        <v>18</v>
      </c>
      <c r="I623" s="1" t="str">
        <f aca="false">VLOOKUP(H623,LEYENDA!$C$2:$D$6,2,TRUE())</f>
        <v>13-24</v>
      </c>
      <c r="J623" s="5" t="str">
        <f aca="false">VLOOKUP(A623,'286'!$A$3:$I$1768,7,FALSE())</f>
        <v>M</v>
      </c>
      <c r="K623" s="8" t="n">
        <f aca="false">VLOOKUP(A623,'286'!$A$3:$I$1768,2,FALSE())</f>
        <v>0</v>
      </c>
      <c r="L623" s="4" t="str">
        <f aca="false">VLOOKUP(A623,'286'!$A$3:$I$1768,8,FALSE())</f>
        <v>D</v>
      </c>
      <c r="M623" s="4" t="str">
        <f aca="false">VLOOKUP(A623,'286'!$A$3:$I$1768,9,FALSE())</f>
        <v>I</v>
      </c>
      <c r="N623" s="8" t="str">
        <f aca="false">IF(R623=O623, "MISMA","CONTRARIA")</f>
        <v>CONTRARIA</v>
      </c>
      <c r="O623" s="8" t="str">
        <f aca="false" t="array" ref="O623">_xlfn.IFS(L623="D","1", L623="I","2")</f>
        <v>1</v>
      </c>
      <c r="P623" s="8" t="e">
        <f aca="false" t="array" ref="P623">_xlfn.IFS(K623="OD","1", K623="OI","2")</f>
        <v>#N/A</v>
      </c>
      <c r="Q623" s="1" t="str">
        <f aca="false" t="array" ref="Q623">_xlfn.IFS(J623="M","1", J623="H","2")</f>
        <v>1</v>
      </c>
      <c r="R623" s="8" t="str">
        <f aca="false" t="array" ref="R623">_xlfn.IFS(M623="D","1", M623="I","2")</f>
        <v>2</v>
      </c>
      <c r="S623" s="1" t="str">
        <f aca="false" t="array" ref="S623">_xlfn.IFS(N623="CONTRARIA", "1",N623= "MISMA","2")</f>
        <v>1</v>
      </c>
      <c r="T623" s="1" t="str">
        <f aca="false" t="array" ref="T623">_xlfn.IFS(I623="0-12","1", I623="13-24","2", I623="25-40","3", I623="41-60","4", I623="61-100","5")</f>
        <v>2</v>
      </c>
      <c r="U623" s="9" t="n">
        <v>-2</v>
      </c>
      <c r="V623" s="10" t="str">
        <f aca="false">IF(U623="","",IF(AND(U623&gt;=-9,U623&lt;=-6.5),"-9 a -6,5",IF(AND(U623&gt;=-6,U623&lt;=-3.5),"-6 a -3,5",IF(AND(U623&gt;=-3,U623&lt;=-1),"-3 a -1",IF(U623=-0.5,"-0,5",IF(AND(U623&gt;=0,U623&lt;=2.5),"0 a 2,5",IF(AND(U623&gt;=3,U623&lt;=5.5),"3 a 5,5",IF(AND(U623&gt;=6,U623&lt;=8.5),"6 a 8,5",IF(AND(U623&gt;=9,U623&lt;=20),"9 a 20","Fuera de rango")))))))))</f>
        <v>-3 a -1</v>
      </c>
      <c r="W623" s="11" t="n">
        <f aca="false">IF(V623="","",IF(V623="-9 a -6,5",2,IF(V623="-6 a -3,5",3,IF(V623="-3 a -1",4,IF(V623="-0,5","NORMA",IF(V623="0 a 2,5",5,IF(V623="3 a 5,5",6,IF(V623="6 a 8,5",7,IF(V623="9 a 20",8,"Fuera de rango")))))))))</f>
        <v>4</v>
      </c>
      <c r="X623" s="9" t="n">
        <v>0</v>
      </c>
      <c r="Y623" s="11" t="str">
        <f aca="false">IF(X623="","",IF(AND(X623&gt;=0,X623&lt;=4),"0 a 4",IF(AND(X623&gt;=4.5,X623&lt;=8.5),"4,5 a 8,5",IF(X623=9,"9",IF(AND(X623&gt;=9.5,X623&lt;=13),"9,5 a 13",IF(AND(X623&gt;=13.5,X623&lt;=20),"13,5 a 20",IF(AND(X623&gt;=20.5,X623&lt;=35),"20,5 a 35","Fuera de rango")))))))</f>
        <v>0 a 4</v>
      </c>
      <c r="Z623" s="11" t="n">
        <f aca="false">IF(Y623="","",IF(Y623="0 a 4",1,IF(Y623="4,5 a 8,5",2,IF(Y623="9","NORMA",IF(Y623="9,5 a 13",3,IF(Y623="13,5 a 20",4,IF(Y623="20,5 a 35",5,"Fuera de rango")))))))</f>
        <v>1</v>
      </c>
      <c r="AA623" s="9" t="n">
        <v>16</v>
      </c>
      <c r="AB623" s="10" t="str">
        <f aca="false">IF(AA623="","",IF(AND(AA623&gt;=0,AA623&lt;=9),"0 a 9",IF(AND(AA623&gt;=9.5,AA623&lt;=18.5),"9,5 a 18,5",IF(AA623=19,"19",IF(AND(AA623&gt;=19.5,AA623&lt;=28),"19,5 a 28",IF(AND(AA623&gt;=28.5,AA623&lt;=40),"28,5 a 40","Fuera de rango"))))))</f>
        <v>9,5 a 18,5</v>
      </c>
      <c r="AC623" s="11" t="n">
        <f aca="false" t="array" ref="AC623">_xlfn.IFS(AB623="","",AB623="0 a 9",1,AB623="9,5 a 18,5",2,AB623="19","NORMA",AB623="19,5 a 28",3,AB623="28,5 a 40",4,TRUE(),"Fuera de rango")</f>
        <v>2</v>
      </c>
      <c r="AD623" s="9" t="n">
        <v>8</v>
      </c>
      <c r="AE623" s="10" t="str">
        <f aca="false">IF(AD623="","",IF(AND(AD623&gt;=-10,AD623&lt;=0),"De -10 a 0",IF(AND(AD623&gt;=0.5,AD623&lt;=9.5),"0,5 a 9,5",IF(AD623=10,"10",IF(AND(AD623&gt;=10.5,AD623&lt;=20),"10,5 a 20",IF(AND(AD623&gt;=20.5,AD623&lt;=40),"20,5 a 40","Fuera de rango"))))))</f>
        <v>0,5 a 9,5</v>
      </c>
      <c r="AF623" s="12" t="n">
        <f aca="false">IF(AD623="","",IF(AND(AD623&gt;=-10,AD623&lt;=0),1,IF(AND(AD623&gt;=0.5,AD623&lt;=9.5),2,IF(AD623=10,"NORMA",IF(AND(AD623&gt;=10.5,AD623&lt;=20),3,IF(AND(AD623&gt;=20.5,AD623&lt;=40),4,""))))))</f>
        <v>2</v>
      </c>
      <c r="AG623" s="9" t="n">
        <v>8</v>
      </c>
      <c r="AH623" s="10" t="str">
        <f aca="false">IF(AG623="","",IF(AND(AG623&gt;=0,AG623&lt;=4),"0 a 4",IF(AND(AG623&gt;=4.5,AG623&lt;=8.5),"4,5 a 8,5",IF(AG623=9,"9",IF(AND(AG623&gt;=9.5,AG623&lt;=13),"9,5 a 13",IF(AND(AG623&gt;=13.5,AG623&lt;=25),"13,5 a 25","Fuera de rango"))))))</f>
        <v>4,5 a 8,5</v>
      </c>
      <c r="AI623" s="10" t="n">
        <f aca="false">IF(AH623="","",IF(AH623="0 a 4",1,IF(AH623="4,5 a 8,5",2,IF(AH623="9","NORMA",IF(AH623="9,5 a 13",3,IF(AH623="13,5 a 25",4,""))))))</f>
        <v>2</v>
      </c>
      <c r="AJ623" s="9" t="n">
        <v>5</v>
      </c>
      <c r="AK623" s="10" t="str">
        <f aca="false">IF(AJ623="","",IF(AND(AJ623&gt;=-15,AJ623&lt;=-10.5),"-15 a -10,5",IF(AND(AJ623&gt;=-10,AJ623&lt;=-4),"-10 a -4",IF(AND(AJ623&gt;=-4.5,AJ623&lt;=0),"-4,5 a 0",IF(AND(AJ623&gt;=0.5,AJ623&lt;=4.5),"0,5 a 4,5",IF(AJ623=5,"5",IF(AND(AJ623&gt;=5.5,AJ623&lt;=10),"5,5 a 10",IF(AND(AJ623&gt;=10.5,AJ623&lt;=20),"10,5 a 20","Fuera de rango"))))))))</f>
        <v>5</v>
      </c>
      <c r="AL623" s="11" t="str">
        <f aca="false">IF(AK623="","",IF(AK623="-15 a -10,5",1,IF(AK623="-10 a -4",2,IF(AK623="-4,5 a 0",3,IF(AK623="0,5 a 4,5",4,IF(AK623="5","NORMA",IF(AK623="5,5 a 10",5,IF(AK623="10,5 a 20",6,"Error"))))))))</f>
        <v>NORMA</v>
      </c>
      <c r="AM623" s="9" t="n">
        <v>0</v>
      </c>
      <c r="AN623" s="10" t="str">
        <f aca="false">IF(AM623="","",IF(AND(AM623&gt;=-7.5,AM623&lt;=-5.5),"-7,5 a -5,5",IF(AND(AM623&gt;=-5,AM623&lt;=-3),"-5 a -3",IF(AND(AM623&gt;=-2.5,AM623&lt;=-0.5),"-2,5 a -0,5",IF(AM623=0,"0,00",IF(AND(AM623&gt;=0.5,AM623&lt;=2.5),"0,5 a 2,5",IF(AND(AM623&gt;=3,AM623&lt;=5),"3 a 5",IF(AND(AM623&gt;=5.5,AM623&lt;=7.5),"5,5 a 7,5",IF(AND(AM623&gt;=8,AM623&lt;=10),"8 a 10","Fuera de rango")))))))))</f>
        <v>0,00</v>
      </c>
      <c r="AO623" s="11" t="str">
        <f aca="false">IF(AN623="","",IF(AN623="-7,5 a -5,5",1,IF(AN623="-5 a -3",2,IF(AN623="-2,5 a -0,5",3,IF(AN623="0,00","NORMA",IF(AN623="0,5 a 2,5",4,IF(AN623="3 a 5",5,IF(AN623="5,5 a 7,5",6,IF(AN623="8 a 10",7,"Error")))))))))</f>
        <v>NORMA</v>
      </c>
      <c r="AP623" s="9" t="n">
        <v>4</v>
      </c>
      <c r="AQ623" s="10" t="str">
        <f aca="false">IF(AP623="","",IF(AND(AP623&gt;=-20,AP623&lt;=-9.5),"-20 a -9,5",IF(AND(AP623&gt;=-9,AP623&lt;=-6.5),"-9 a -6,5",IF(AP623=-6,"-6",IF(AND(AP623&gt;=-5.5,AP623&lt;=-3),"-5,5 a -3",IF(AND(AP623&gt;=-2.5,AP623&lt;=0),"-2,5 a 0",IF(AND(AP623&gt;=0.5,AP623&lt;=3),"0,5 a 3",IF(AND(AP623&gt;=3.5,AP623&lt;=6),"3,5 a 6",IF(AND(AP623&gt;=6.5,AP623&lt;=9),"6,5 a 9",IF(AND(AP623&gt;=9.5,AP623&lt;=20),"9,5 a 20","Fuera de rango"))))))))))</f>
        <v>3,5 a 6</v>
      </c>
      <c r="AR623" s="11" t="n">
        <f aca="false">IF(AQ623="","",IF(AQ623="-20 a -9,5",1,IF(AQ623="-9 a -6,5",2,IF(AQ623="-6","NORMA",IF(AQ623="-5,5 a -3",3,IF(AQ623="-2,5 a 0",4,IF(AQ623="0,5 a 3",5,IF(AQ623="3,5 a 6",6,IF(AQ623="6,5 a 9",7,IF(AQ623="9,5 a 20",8,""))))))))))</f>
        <v>6</v>
      </c>
      <c r="AS623" s="9" t="n">
        <v>7</v>
      </c>
      <c r="AT623" s="10" t="str">
        <f aca="false">IF(AS623="","",IF(AND(AS623&gt;=-16,AS623&lt;=-14),"-16 a -14",IF(AND(AS623&gt;=-13.5,AS623&lt;=-11.5),"-13,5 a -11,5",IF(AND(AS623&gt;=-11,AS623&lt;=-9),"-11 a -9",IF(AND(AS623&gt;=-8.5,AS623&lt;=-6.5),"-8,5 a -6,5",IF(AND(AS623&gt;=-6,AS623&lt;=-4),"-6 a -4",IF(AND(AS623&gt;=-3.5,AS623&lt;=-1.5),"-3,5 a -1,5",IF(AND(AS623&gt;=-1,AS623&lt;=1),"-1 a 1",IF(AND(AS623&gt;=1.5,AS623&lt;=3.5),"1,5 a 3,5",IF(AND(AS623&gt;=4,AS623&lt;=6),"4 a 6",IF(AND(AS623&gt;=6.5,AS623&lt;=8.5),"6,5 a 8,5",IF(AND(AS623&gt;=9,AS623&lt;=11),"9 a 11",IF(AND(AS623&gt;=11.5,AS623&lt;=13.5),"11,5 a 13,5",IF(AND(AS623&gt;=14,AS623&lt;=16),"14 a 16",IF(AND(AS623&gt;=16.5,AS623&lt;=18.5),"16,5 a 18,5",IF(AND(AS623&gt;=19,AS623&lt;=21),"19 a 21","Fuera de rango"))))))))))))))))</f>
        <v>6,5 a 8,5</v>
      </c>
      <c r="AU623" s="11" t="n">
        <f aca="false" t="array" ref="AU623">IF(AT623="","",_xlfn.IFS(AT623="-16 a -14",1,AT623="-13,5 a -11,5",2,AT623="-11 a -9",3,AT623="-8,5 a -6,5",4,AT623="-6 a -4",5,AT623="-3,5 a -1,5",6,AT623="-1 a 1",7,AT623="1,5 a 3,5",8,AT623="4 a 6","NORMA",AT623="6,5 a 8,5",9,AT623="9 a 11",10,AT623="11,5 a 13,5",11,AT623="14 a 16",12,AT623="16,5 a 18,5",13,AT623="19 a 21",14,TRUE(),""))</f>
        <v>9</v>
      </c>
      <c r="AV623" s="9" t="n">
        <v>1</v>
      </c>
      <c r="AW623" s="10" t="str">
        <f aca="false">IF(AV623="","",IF(AND(AV623&gt;=-1,AV623&lt;=-0.5),"-1 a -0,5",IF(AND(AV623&gt;-0.5,AV623&lt;=0),"De -0,5 a 0",IF(AND(AV623&gt;=0.25,AV623&lt;=0.75),"0,25 a 0,75",IF(AND(AV623&gt;=1,AV623&lt;=1.5),"1 a 1,5",IF(AND(AV623&gt;=1.75,AV623&lt;=2.25),"1,75 a 2,25",IF(AND(AV623&gt;=2.5,AV623&lt;=3),"2,5 a 3",IF(AND(AV623&gt;=3.25,AV623&lt;=3.75),"3,25 a 3,75","Fuera de rango"))))))))</f>
        <v>1 a 1,5</v>
      </c>
      <c r="AX623" s="10" t="n">
        <f aca="false">IF(AW623="","",IF(OR(AW623="-1 a -0,5",AW623="-1 a -0.5"),1,IF(OR(AW623="De -0,5 a 0",AW623="-0,5 a 0",AW623="De -0.5 a 0"),2,IF(OR(AW623="0,25 a 0,75",AW623="0.25 a 0.75"),"NORMA",IF(OR(AW623="1 a 1,5",AW623="1 a 1.5"),3,IF(OR(AW623="1,75 a 2,25",AW623="1.75 a 2.25"),4,IF(OR(AW623="2,5 a 3",AW623="2.5 a 3"),5,IF(OR(AW623="3,25 a 3,75",AW623="3.25 a 3.75"),6,""))))))))</f>
        <v>3</v>
      </c>
      <c r="AY623" s="9" t="n">
        <v>-2</v>
      </c>
      <c r="AZ623" s="10" t="str">
        <f aca="false">IF(AY623="","",IF(AND(AY623&gt;=-20,AY623&lt;=-9.5),"-20 a -9,5",IF(AND(AY623&gt;=-9,AY623&lt;=-6.5),"-9 a -6,5",IF(AY623=-6,"-6",IF(AND(AY623&gt;=-5.5,AY623&lt;=-3),"-5,5 a -3",IF(AND(AY623&gt;=-2.5,AY623&lt;=0),"-2,5 a 0",IF(AND(AY623&gt;=0.5,AY623&lt;=3),"0,5 a 3",IF(AND(AY623&gt;=3.5,AY623&lt;=6),"3,5 a 6","Fuera de rango"))))))))</f>
        <v>-2,5 a 0</v>
      </c>
      <c r="BA623" s="11" t="n">
        <f aca="false">IF(AZ623="","",IF(AZ623="-20 a -9,5",1,IF(AZ623="-9 a -6,5",2,IF(AZ623="-6","NORMA",IF(AZ623="-5,5 a -3",3,IF(AZ623="-2,5 a 0",4,IF(AZ623="0,5 a 3",5,IF(AZ623="3,5 a 6",6,""))))))))</f>
        <v>4</v>
      </c>
      <c r="BB623" s="9" t="n">
        <v>0</v>
      </c>
      <c r="BC623" s="10" t="str">
        <f aca="false" t="array" ref="BC623">IF(BB623="","",_xlfn.IFS(AND(BB623&gt;=0,BB623&lt;=2),"0 a 2",AND(BB623&gt;=2.5,BB623&lt;=4.5),"2,5 a 4,5",AND(BB623&gt;=5,BB623&lt;=7),"5 a 7",AND(BB623&gt;=7.5,BB623&lt;=9.5),"7,5 a 9,5",AND(BB623&gt;=10,BB623&lt;=12),"10 a 12",AND(BB623&gt;=12.5,BB623&lt;=14.5),"12,5 a 14,5",BB623=15,"15",AND(BB623&gt;=15.5,BB623&lt;=17.5),"15,5 a 17,5",AND(BB623&gt;=18,BB623&lt;=20),"18 a 20",AND(BB623&gt;=20.5,BB623&lt;=22.5),"20,5 a 22,5",AND(BB623&gt;=23,BB623&lt;=25),"23 a 25",TRUE(),"Fuera de rango"))</f>
        <v>0 a 2</v>
      </c>
      <c r="BD623" s="11" t="n">
        <f aca="false" t="array" ref="BD623">IF(BC623="","",_xlfn.IFS(BC623="0 a 2",1,BC623="2,5 a 4,5",2,BC623="5 a 7",3,BC623="7,5 a 9,5",4,BC623="10 a 12",5,BC623="12,5 a 14,5",6,BC623="15","NORMA",BC623="15,5 a 17,5",7,BC623="18 a 20",8,BC623="20,5 a 22,5",9,BC623="23 a 25",10,TRUE(),"Fuera de rango"))</f>
        <v>1</v>
      </c>
      <c r="BE623" s="9" t="n">
        <v>19</v>
      </c>
      <c r="BF623" s="10" t="str">
        <f aca="false">IF(BE623="","",IF(AND(BE623&gt;=-20,BE623&lt;=-10),"-20 a -10",IF(AND(BE623&gt;=-9.5,BE623&lt;=0.5),"-9,5 a 0,5",IF(AND(BE623&gt;=1,BE623&lt;=11),"1 a 11",IF(AND(BE623&gt;=11.5,BE623&lt;=20.5),"11,5 a 20,5",IF(BE623=21,"21",IF(AND(BE623&gt;=21.5,BE623&lt;=31.5),"21,5 a 31,5",IF(AND(BE623&gt;=32,BE623&lt;=42),"32 a 42","Fuera de rango"))))))))</f>
        <v>11,5 a 20,5</v>
      </c>
      <c r="BG623" s="11" t="n">
        <f aca="false">IF(BF623="","",IF(BF623="-20 a -10",1,IF(BF623="-9,5 a 0,5",2,IF(BF623="1 a 11",3,IF(BF623="11,5 a 20,5",4,IF(BF623="21","NORMA",IF(BF623="21,5 a 31,5",5,IF(BF623="32 a 42",6,""))))))))</f>
        <v>4</v>
      </c>
      <c r="BH623" s="9" t="n">
        <v>16</v>
      </c>
      <c r="BI623" s="10" t="str">
        <f aca="false">IF(BH623="","",IF(AND(BH623&gt;=-20,BH623&lt;=-15),"-20 a -15",IF(AND(BH623&gt;=-14.5,BH623&lt;=-9.5),"-14,5 a -9,5",IF(AND(BH623&gt;=-9,BH623&lt;=-4),"-9 a -4",IF(AND(BH623&gt;=-3.5,BH623&lt;=2.5),"-3,5 a 2,5",IF(AND(BH623&gt;=3,BH623&lt;=8),"3 a 8",IF(AND(BH623&gt;=8.5,BH623&lt;=14.5),"8,5 a 14,5",IF(BH623=15,"15",IF(AND(BH623&gt;=15.5,BH623&lt;=20.5),"15,5 a 20,5",IF(AND(BH623&gt;=21,BH623&lt;=26),"21 a 26","Fuera de rango"))))))))))</f>
        <v>15,5 a 20,5</v>
      </c>
      <c r="BJ623" s="11" t="n">
        <f aca="false">IF(BI623="","",IF(BI623="-20 a -15",1,IF(BI623="-14,5 a -9,5",2,IF(BI623="-9 a -4",3,IF(BI623="-3,5 a 2,5",4,IF(BI623="3 a 8",5,IF(BI623="8,5 a 14,5",6,IF(BI623="15","NORMA",IF(BI623="15,5 a 20,5",7,IF(BI623="21 a 26",8,IF(BI623="26,5 a 31,5",9,"")))))))))))</f>
        <v>7</v>
      </c>
      <c r="BK623" s="9" t="n">
        <v>0</v>
      </c>
      <c r="BL623" s="10" t="str">
        <f aca="false">IF(BK623="","",IF(AND(BK623&gt;=0,BK623&lt;=2),"0 - 2",IF(AND(BK623&gt;=2.5,BK623&lt;=4.5),"2,5 - 4,5",IF(AND(BK623&gt;=5,BK623&lt;=7),"5 - 7",IF(AND(BK623&gt;=7.5,BK623&lt;=9.5),"7,5 - 9,5",IF(AND(BK623&gt;=10,BK623&lt;=12),"10 - 12",IF(AND(BK623&gt;=12.5,BK623&lt;=13.5),"12,5 - 13,5",IF(BK623=14,"14",IF(AND(BK623&gt;=14.5,BK623&lt;=16.5),"14,5 - 16,5",IF(AND(BK623&gt;=17,BK623&lt;=19),"17 - 19",IF(AND(BK623&gt;=19.5,BK623&lt;=21.5),"19,5 - 21,5",IF(AND(BK623&gt;=22,BK623&lt;=24),"22 - 24",IF(AND(BK623&gt;=24.5,BK623&lt;=26.5),"24,5 - 26,5",IF(AND(BK623&gt;=27,BK623&lt;=29),"27 - 29",IF(AND(BK623&gt;=29.5,BK623&lt;=30),"29,5 - 30","Fuera de rango")))))))))))))))</f>
        <v>0 - 2</v>
      </c>
      <c r="BM623" s="11" t="n">
        <f aca="false">IF(BL623="","",IF(BL623="0 - 2",1,IF(BL623="2,5 - 4,5",2,IF(BL623="5 - 7",3,IF(BL623="7,5 - 9,5",4,IF(BL623="10 - 12",5,IF(BL623="12,5 - 13,5",6,IF(BL623="14","NORMA",IF(BL623="14,5 - 16,5",7,IF(BL623="17 - 19",8,IF(BL623="19,5 - 21,5",9,IF(BL623="22 - 24",10,IF(BL623="24,5 - 26,5",11,IF(BL623="27 - 29",12,IF(BL623="29,5 - 30",13,"")))))))))))))))</f>
        <v>1</v>
      </c>
      <c r="BN623" s="9" t="n">
        <v>11</v>
      </c>
      <c r="BO623" s="11" t="str">
        <f aca="false">IF(BN623="","",IF(AND(BN623&gt;=-20,BN623&lt;=-10),"-20 a -10",IF(AND(BN623&gt;=-9.5,BN623&lt;=0.5),"-9,5 a 0,5",IF(AND(BN623&gt;=1,BN623&lt;=11),"1 a 11",IF(AND(BN623&gt;=11.5,BN623&lt;=21.5),"11,5 a 21,5",IF(BN623=22,"22",IF(AND(BN623&gt;=22.5,BN623&lt;=32.5),"22,5 a 32,5",IF(AND(BN623&gt;=33,BN623&lt;=43),"33 a 43","Fuera de rango"))))))))</f>
        <v>1 a 11</v>
      </c>
      <c r="BP623" s="11" t="n">
        <f aca="false">IF(BO623="","",IF(BO623="-20 a -10",1,IF(BO623="-9,5 a 0,5",2,IF(BO623="1 a 11",3,IF(BO623="11,5 a 21,5",4,IF(BO623="22","NORMA",IF(BO623="22,5 a 32,5",5,IF(BO623="33 a 43",6,""))))))))</f>
        <v>3</v>
      </c>
      <c r="BQ623" s="9" t="n">
        <v>9</v>
      </c>
      <c r="BR623" s="10" t="str">
        <f aca="false">IF(BQ623="","",IF(AND(BQ623&gt;=-20,BQ623&lt;=-15),"-20 a -15",IF(AND(BQ623&gt;=-14.5,BQ623&lt;=-9.5),"-14,5 a -9,5",IF(AND(BQ623&gt;=-9,BQ623&lt;=-4),"-9 a -4",IF(AND(BQ623&gt;=-3.5,BQ623&lt;=2.5),"-3,5 a 2,5",IF(AND(BQ623&gt;=3,BQ623&lt;=8),"3 a 8",IF(AND(BQ623&gt;=8.5,BQ623&lt;=13.5),"8,5 a 13,5",IF(AND(BQ623&gt;=14,BQ623&lt;=17.5),"14 a 17,5",IF(BQ623=18,"18",IF(AND(BQ623&gt;=18.5,BQ623&lt;=23.5),"18,5 a 23,5",IF(AND(BQ623&gt;=24,BQ623&lt;=29),"24 a 29",IF(AND(BQ623&gt;=29.5,BQ623&lt;=34.5),"29,5 a 34,5",IF(AND(BQ623&gt;=35,BQ623&lt;=40),"35 a 40","Fuera de rango")))))))))))))</f>
        <v>8,5 a 13,5</v>
      </c>
      <c r="BS623" s="11" t="n">
        <f aca="false">IF(BR623="","",IF(BR623="-20 a -15",1,IF(BR623="-14,5 a -9,5",2,IF(BR623="-9 a -4",3,IF(BR623="-3,5 a 2,5",4,IF(BR623="3 a 8",5,IF(BR623="8,5 a 13,5",6,IF(BR623="14 a 17,5",7,IF(BR623="18","NORMA",IF(BR623="18,5 a 23,5",8,IF(BR623="24 a 29",9,IF(BR623="29,5 a 34,5",10,IF(BR623="35 a 40",11,"")))))))))))))</f>
        <v>6</v>
      </c>
      <c r="BT623" s="9" t="n">
        <v>-0.5</v>
      </c>
      <c r="BU623" s="10" t="str">
        <f aca="false">IF(BT623="","",IF(AND(BT623&gt;=-20,BT623&lt;=-18),"-20 a -18",IF(AND(BT623&gt;=-17.5,BT623&lt;=-15.5),"-17,5 a -15,5",IF(AND(BT623&gt;=-15,BT623&lt;=-13),"-15 a -13",IF(AND(BT623&gt;=-12.5,BT623&lt;=-10.5),"-12,5 a -10,5",IF(AND(BT623&gt;=-10,BT623&lt;=-8),"-10 a -8",IF(AND(BT623&gt;=-7.5,BT623&lt;=-5.5),"-7,5 a -5,5",IF(AND(BT623&gt;=-5,BT623&lt;=-3),"-5 a -3",IF(AND(BT623&gt;=-2.5,BT623&lt;=-0.5),"-2,5 a -0,5",IF(BT623=0,"0",IF(AND(BT623&gt;=0.5,BT623&lt;=2.5),"0,5 a 2,5",IF(AND(BT623&gt;=3,BT623&lt;=5),"3 a 5",IF(AND(BT623&gt;=5.5,BT623&lt;=7.5),"5,5 a 7,5",IF(AND(BT623&gt;=8,BT623&lt;=10),"8 a 10",IF(AND(BT623&gt;=10.5,BT623&lt;=12.5),"10,5 a 12,5",IF(AND(BT623&gt;=13,BT623&lt;=15),"13 a 15",IF(AND(BT623&gt;=15.5,BT623&lt;=17.5),"15,5 a 17,5",IF(AND(BT623&gt;=18,BT623&lt;=20),"18 a 20","Fuera de rango"))))))))))))))))))</f>
        <v>-2,5 a -0,5</v>
      </c>
      <c r="BV623" s="11" t="n">
        <f aca="false">IF(BT623="","",IF(BT623=0,"NORMA",IF(AND(BT623&gt;=-20,BT623&lt;=-18),2,IF(AND(BT623&gt;=-17.5,BT623&lt;=-15.5),2,IF(AND(BT623&gt;=-15,BT623&lt;=-13),3,IF(AND(BT623&gt;=-12.5,BT623&lt;=-10.5),4,IF(AND(BT623&gt;=-10,BT623&lt;=-8),5,IF(AND(BT623&gt;=-7.5,BT623&lt;=-5.5),6,IF(AND(BT623&gt;=-5,BT623&lt;=-3),7,IF(AND(BT623&gt;=-2.5,BT623&lt;=-0.5),8,IF(AND(BT623&gt;=0.5,BT623&lt;=2.5),9,IF(AND(BT623&gt;=3,BT623&lt;=5),10,IF(AND(BT623&gt;=5.5,BT623&lt;=7.5),11,IF(AND(BT623&gt;=8,BT623&lt;=10),12,IF(AND(BT623&gt;=10.5,BT623&lt;=12.5),13,IF(AND(BT623&gt;=13,BT623&lt;=15),14,IF(AND(BT623&gt;=15.5,BT623&lt;=17.5),15,IF(AND(BT623&gt;=18,BT623&lt;=20),16,"Fuera de rango"))))))))))))))))))</f>
        <v>8</v>
      </c>
      <c r="BW623" s="9" t="n">
        <v>-7.75</v>
      </c>
      <c r="BX623" s="10" t="n">
        <f aca="false">18.5- (0.3*H623)</f>
        <v>13.1</v>
      </c>
      <c r="BY623" s="10" t="n">
        <f aca="false">(BW623)-(BX623)</f>
        <v>-20.85</v>
      </c>
      <c r="BZ623" s="10" t="str">
        <f aca="false">IF(BY623="","",IF(BY623&lt;-27.5,"De -30 a -28",IF(BY623&lt;-25,"De -27,5 a -25,5",IF(BY623&lt;-22.5,"De -25 a -23",IF(BY623&lt;-20,"De -22,5 a -20,5",IF(BY623&lt;-17.5,"De -20 a -18",IF(BY623&lt;-15,"De -17,5 a -15,5",IF(BY623&lt;-12.5,"De -15 a -13",IF(BY623&lt;-10,"De -12,5 a -10,5",IF(BY623&lt;-7.5,"De -10 a -8",IF(BY623&lt;-5,"De -7,5 a -5,5",IF(BY623&lt;-2.5,"De -5 a -3",IF(BY623&lt;0,"De -2,5 a -0,5",IF(BY623&lt;2.5,"De 0 a 2",IF(BY623&lt;5,"De 2,5 a 4,5",IF(BY623&lt;7.5,"De 5 a 7",IF(BY623&lt;10,"De 7,5 a 9,5",IF(BY623&lt;12.5,"De 10 a 12",IF(BY623&lt;15,"De 12,5 a 14,5",IF(BY623&lt;17.5,"De 15 a 17",IF(BY623&lt;20,"De 17,5 a 19,5",IF(BY623&lt;22.5,"De 20 a 22",IF(BY623&lt;25,"De 22,5 a 24,5",IF(BY623&lt;27.5,"De 25 a 27","De 27,5 a 30"))))))))))))))))))))))))</f>
        <v>De -22,5 a -20,5</v>
      </c>
      <c r="CA623" s="12" t="n">
        <f aca="false">IF(BY623="","",IF(BY623&lt;=-28,1,IF(BY623&lt;=-25.5,2,IF(BY623&lt;=-23,3,IF(BY623&lt;=-20.5,4,IF(BY623&lt;=-18,5,IF(BY623&lt;=-15.5,6,IF(BY623&lt;=-13,7,IF(BY623&lt;=-10.5,8,IF(BY623&lt;=-8,9,IF(BY623&lt;=-5.5,10,IF(BY623&lt;=-3,11,IF(BY623&lt;=-0.5,12,IF(BY623&lt;=2,13,IF(BY623&lt;=4.5,14,IF(BY623&lt;=7,15,IF(BY623&lt;=9.5,16,IF(BY623&lt;=12,17,IF(BY623&lt;=14.5,18,IF(BY623&lt;=17,19,IF(BY623&lt;=19.5,20,IF(BY623&lt;=22,21,IF(BY623&lt;=24.5,22,IF(BY623&lt;=27,23,IF(BY623&lt;=30,24,"Fuera de rango")))))))))))))))))))))))))</f>
        <v>4</v>
      </c>
      <c r="CB623" s="9" t="n">
        <v>-8</v>
      </c>
      <c r="CC623" s="10" t="n">
        <f aca="false">18.5- (0.3*H623)</f>
        <v>13.1</v>
      </c>
      <c r="CD623" s="10" t="n">
        <f aca="false">(CB623)-(CC623)</f>
        <v>-21.1</v>
      </c>
      <c r="CE623" s="10" t="str">
        <f aca="false">IF(CD623="","",IF(CD623&lt;-27.5,"De -30 a -28",IF(CD623&lt;-25,"De -27,5 a -25,5",IF(CD623&lt;-22.5,"De -25 a -23",IF(CD623&lt;-20,"De -22,5 a -20,5",IF(CD623&lt;-17.5,"De -20 a -18",IF(CD623&lt;-15,"De -17,5 a -15,5",IF(CD623&lt;-12.5,"De -15 a -13",IF(CD623&lt;-10,"De -12,5 a -10,5",IF(CD623&lt;-7.5,"De -10 a -8",IF(CD623&lt;-5,"De -7,5 a -5,5",IF(CD623&lt;-2.5,"De -5 a -3",IF(CD623&lt;0,"De -2,5 a -0,5",IF(CD623&lt;=2,"De 0 a 2",IF(CD623&lt;=4.5,"De 2,5 a 4,5",IF(CD623&lt;=7,"De 5 a 7",IF(CD623&lt;=9.5,"De 7,5 a 9,5",IF(CD623&lt;=12,"De 10 a 12",IF(CD623&lt;=14.5,"De 12,5 a 14,5",IF(CD623&lt;=17,"De 15 a 17",IF(CD623&lt;=19.5,"De 17,5 a 19,5",IF(CD623&lt;=22,"De 20 a 22",IF(CD623&lt;=24.5,"De 22,5 a 24,5",IF(CD623&lt;=27,"De 25 a 27","De 27,5 a 30"))))))))))))))))))))))))</f>
        <v>De -22,5 a -20,5</v>
      </c>
      <c r="CF623" s="12" t="n">
        <f aca="false">IF(CD623="","",IF(CD623&lt;-27.5,1,IF(CD623&lt;-25,2,IF(CD623&lt;-22.5,3,IF(CD623&lt;-20,4,IF(CD623&lt;-17.5,5,IF(CD623&lt;-15,6,IF(CD623&lt;-12.5,7,IF(CD623&lt;-10,8,IF(CD623&lt;-7.5,9,IF(CD623&lt;-5,10,IF(CD623&lt;-2.5,11,IF(CD623&lt;0,12,IF(CD623&lt;2.5,13,IF(CD623&lt;5,14,IF(CD623&lt;7.5,15,IF(CD623&lt;10,16,IF(CD623&lt;12.5,17,IF(CD623&lt;15,18,IF(CD623&lt;17.5,19,IF(CD623&lt;20,20,IF(CD623&lt;22.5,21,IF(CD623&lt;25,22,IF(CD623&lt;27.5,23,24))))))))))))))))))))))))</f>
        <v>4</v>
      </c>
      <c r="CG623" s="9" t="n">
        <v>-7</v>
      </c>
      <c r="CH623" s="10" t="str">
        <f aca="false">IF(CG623="","",IF(AND(CG623&gt;=-10,CG623&lt;=-9.5),"-10 a -9,5",IF(AND(CG623&gt;-9.5,CG623&lt;=-8.5),"-9 a -8,5",IF(AND(CG623&gt;-8.5,CG623&lt;=-7.5),"-8 a -7,5",IF(AND(CG623&gt;-7.5,CG623&lt;=-6.5),"-7 a -6,5",IF(AND(CG623&gt;-6.5,CG623&lt;=-5.5),"-6 a -5,5",IF(AND(CG623&gt;-5.5,CG623&lt;=-4.5),"-5 a -4,5",IF(AND(CG623&gt;-4.5,CG623&lt;=-3.5),"-4 a -3,5",IF(AND(CG623&gt;-3.5,CG623&lt;=-2.5),"-3 a -2,5",IF(CG623=-2.25,"-2,25",IF(AND(CG623&gt;-2.5,CG623&lt;=-1.5),"-2 a -1,5",IF(AND(CG623&gt;-1.5,CG623&lt;=-0.5),"-1 a -0,5",IF(AND(CG623&gt;-0.5,CG623&lt;=0.5),"0 a 0,5",IF(AND(CG623&gt;0.5,CG623&lt;=1.5),"1 a 1,5",IF(AND(CG623&gt;1.5,CG623&lt;=2.5),"2 a 2,5",IF(AND(CG623&gt;2.5,CG623&lt;=3.5),"3 a 3,5",IF(AND(CG623&gt;3.5,CG623&lt;=4.5),"4 a 4,5",IF(AND(CG623&gt;4.5,CG623&lt;=5.5),"5 a 5,5",IF(AND(CG623&gt;5.5,CG623&lt;=6.5),"6 a 6,5",IF(AND(CG623&gt;6.5,CG623&lt;=7.5),"7 a 7,5",IF(AND(CG623&gt;7.5,CG623&lt;=8.5),"8 a 8,5",IF(AND(CG623&gt;8.5,CG623&lt;=9.5),"9 a 9,5",IF(CG623&gt;=10,"10","Fuera de rango")))))))))))))))))))))))</f>
        <v>-7 a -6,5</v>
      </c>
      <c r="CI623" s="11" t="n">
        <f aca="false">IF(CG623="","",IF(CG623=-2.25,"NORMA",IF(CG623&lt;=-9.5,1,IF(CG623&lt;=-8.5,2,IF(CG623&lt;=-7.5,3,IF(CG623&lt;=-6.5,4,IF(CG623&lt;=-5.5,5,IF(CG623&lt;=-4.5,6,IF(CG623&lt;=-3.5,7,IF(CG623&lt;=-2.5,8,IF(CG623&lt;=-1.5,9,IF(CG623&lt;=-0.5,10,IF(CG623&lt;=0.5,11,IF(CG623&lt;=1.5,12,IF(CG623&lt;=2.5,13,IF(CG623&lt;=3.5,14,IF(CG623&lt;=4.5,15,IF(CG623&lt;=5.5,16,IF(CG623&lt;=6.5,17,IF(CG623&lt;=7.5,18,IF(CG623&lt;=8.5,19,IF(CG623&lt;=9.5,20,IF(CG623=10,21,"Fuera de rango")))))))))))))))))))))))</f>
        <v>4</v>
      </c>
      <c r="CJ623" s="9" t="n">
        <v>2.75</v>
      </c>
      <c r="CK623" s="10" t="str">
        <f aca="false">IF(CJ623="","",IF(AND(CJ623&gt;=-6,CJ623&lt;=-5.5),"-6 a -5,5",IF(AND(CJ623&gt;-5.5,CJ623&lt;=-4.5),"-5 a -4,5",IF(AND(CJ623&gt;-4.5,CJ623&lt;=-3.5),"-4 a -3,5",IF(AND(CJ623&gt;-3.5,CJ623&lt;=-2.5),"-3 a -2,5",IF(AND(CJ623&gt;-2.5,CJ623&lt;=-1.5),"-2 a -1,5",IF(AND(CJ623&gt;-1.5,CJ623&lt;=-0.5),"-1 a -0,5",IF(AND(CJ623&gt;-0.5,CJ623&lt;=0.5),"0 a 0,5",IF(AND(CJ623&gt;0.5,CJ623&lt;=1.5),"1 a 1,5",IF(AND(CJ623&gt;1.5,CJ623&lt;2.5),"2",IF(AND(CJ623&gt;=2.5,CJ623&lt;=3),"2,5 a 3",IF(AND(CJ623&gt;3,CJ623&lt;=4),"3,5 a 4",IF(AND(CJ623&gt;4,CJ623&lt;=5),"4,5 a 5",IF(AND(CJ623&gt;5,CJ623&lt;=6),"5,5 a 6",IF(AND(CJ623&gt;6,CJ623&lt;=7),"6,5 a 7",IF(AND(CJ623&gt;7,CJ623&lt;=8),"7,5 a 8",IF(AND(CJ623&gt;8,CJ623&lt;=9.5),"8,5 a 9,5",IF(CJ623=10,"10","Fuera de rango"))))))))))))))))))</f>
        <v>2,5 a 3</v>
      </c>
      <c r="CL623" s="11" t="n">
        <f aca="false">IF(CK623="","",IF(OR(CK623="-6 a -5,5",CK623="-6 - -5,5"),1,IF(OR(CK623="-5 a -4,5",CK623="-5 - -4,5"),2,IF(OR(CK623="-4 a -3,5",CK623="-4 - -3,5"),3,IF(OR(CK623="-3 a -2,5",CK623="-3 - -2,5"),4,IF(OR(CK623="-2 a -1,5",CK623="-2 - -1,5"),5,IF(OR(CK623="-1 a -0,5",CK623="-1 - -0,5"),6,IF(OR(CK623="0 a 0,5",CK623="0 - 0,5"),7,IF(OR(CK623="1 a 1,5",CK623="1 - 1,5"),8,IF(CK623="2","NORMA",IF(OR(CK623="2,5 a 3",CK623="2,5 - 3"),9,IF(OR(CK623="3,5 a 4",CK623="3,5 - 4"),10,IF(OR(CK623="4,5 a 5",CK623="4,5 - 5"),11,IF(OR(CK623="5,5 a 6",CK623="5,5 - 6"),12,IF(OR(CK623="6,5 a 7",CK623="6,5 - 7"),13,IF(OR(CK623="7,5 a 8",CK623="7,5 - 8"),14,IF(OR(CK623="8,5 a 9",CK623="8,5 - 9,5",CK623="9 a 9,5"),15,IF(CK623="10",15,IF(OR(CK623="0,5 a 1",CK623="0,5 - 1"),7,"Fuera de rango")))))))))))))))))))</f>
        <v>9</v>
      </c>
      <c r="CO623" s="10" t="str">
        <f aca="false">IF(CM623&gt;0,"EME"," ")</f>
        <v> </v>
      </c>
      <c r="CQ623" s="10" t="str">
        <f aca="false">IF(CP623&gt;0,"0", " ")</f>
        <v> </v>
      </c>
      <c r="CR623" s="10" t="str">
        <f aca="false">IF(CP623&gt;0,"EME"," ")</f>
        <v> </v>
      </c>
      <c r="CS623" s="9" t="n">
        <v>0</v>
      </c>
      <c r="CV623" s="9" t="n">
        <v>0</v>
      </c>
      <c r="CY623" s="9" t="n">
        <v>-0.5</v>
      </c>
      <c r="DB623" s="9" t="n">
        <v>-1</v>
      </c>
      <c r="DC623" s="11" t="str">
        <f aca="false">IF(DB623&lt;0,"2"," ")</f>
        <v>2</v>
      </c>
      <c r="DD623" s="11" t="str">
        <f aca="false">IF(DB623&lt;0,"MIO"," ")</f>
        <v>MIO</v>
      </c>
      <c r="DE623" s="9" t="n">
        <v>0</v>
      </c>
      <c r="DF623" s="10" t="str">
        <f aca="false">IF(DE623&lt;0,"3"," ")</f>
        <v> </v>
      </c>
      <c r="DG623" s="10" t="str">
        <f aca="false">IF(DE623&lt;0,"AST"," ")</f>
        <v> </v>
      </c>
      <c r="DH623" s="9" t="n">
        <v>0</v>
      </c>
      <c r="DI623" s="10" t="str">
        <f aca="false">IF(DH623&lt;0,"3"," ")</f>
        <v> </v>
      </c>
      <c r="DJ623" s="10" t="str">
        <f aca="false">IF(DH623&lt;0,"AST"," ")</f>
        <v> </v>
      </c>
      <c r="DK623" s="9" t="n">
        <v>0</v>
      </c>
      <c r="DL623" s="10" t="str">
        <f aca="false">IF(DK623&gt;0,"4"," ")</f>
        <v> </v>
      </c>
      <c r="DM623" s="10" t="str">
        <f aca="false">IF(DK623&gt;0,"PRE"," ")</f>
        <v> </v>
      </c>
      <c r="DN623" s="9" t="n">
        <v>0</v>
      </c>
      <c r="DO623" s="10" t="str">
        <f aca="false">IF(DN623&gt;0,"4"," ")</f>
        <v> </v>
      </c>
      <c r="DP623" s="10" t="str">
        <f aca="false">IF(DN623&gt;0,"PRE"," ")</f>
        <v> </v>
      </c>
      <c r="DS623" s="12" t="str">
        <f aca="false">CONCATENATE(CO623,CU623,DA623,DG623,DM623)</f>
        <v>   </v>
      </c>
      <c r="DT623" s="10" t="e">
        <f aca="false" t="array" ref="DT623">_xlfn.IFS(DS623="EME    ","0", DS623=" HIP   ","1", DS623="  MIO  ","2", DS623="   AST ","3", DS623="    PRE","4", DS623="EME   PRE","5", DS623=" HIP  PRE","6", DS623=" HIP AST ","7", DS623="  MIO PRE","8", DS623="  MIOAST ","9", DS623="   ASTPRE","10",DS623=" HIP ASTPRE","11", DS623="  MIOASTPRE","12", DS623="     ","0")</f>
        <v>#N/A</v>
      </c>
      <c r="DV623" s="1" t="e">
        <f aca="false" t="array" ref="DV623">_xlfn.IFS(DU623="SI","2", DU623="NO","1")</f>
        <v>#N/A</v>
      </c>
      <c r="DX623" s="11" t="str">
        <f aca="false">IF(DW623=0,"1","2")</f>
        <v>1</v>
      </c>
      <c r="DY623" s="11" t="str">
        <f aca="false" t="array" ref="DY623">_xlfn.IFS(DW623=0,"0", DW623=0.25, "1", DW623=0.5,"2", DW623=0.75,"3", DW623=1,"4",DW623=1.25,"5", DW623=1.5,"6", DW623=1.75,"7", DW623=2,"8")</f>
        <v>0</v>
      </c>
      <c r="EA623" s="11" t="str">
        <f aca="false">IF(DZ623=0,"1","2")</f>
        <v>1</v>
      </c>
      <c r="EB623" s="11" t="str">
        <f aca="false" t="array" ref="EB623">_xlfn.IFS(DZ623=0,"0", DZ623=0.25, "1", DZ623=0.5,"2", DZ623=0.75,"3", DZ623=1,"4",DZ623=1.25,"5", DZ623=1.5,"6", DZ623=1.75,"7", DZ623=2,"8")</f>
        <v>0</v>
      </c>
      <c r="ED623" s="10" t="str">
        <f aca="false">IF(EC623=0,"1","2")</f>
        <v>1</v>
      </c>
      <c r="EE623" s="11" t="str">
        <f aca="false" t="array" ref="EE623">_xlfn.IFS(EC623=0,"0", EC623=-0.25, "1", EC623=-0.5,"2", EC623=-0.75,"3", EC623=-1,"4",EC623=-1.25,"5", EC623=-1.5,"6", EC623=-1.75,"7", EC623=-2,"8", EC623=-2.25,"9",EC623=-2.5,"10", EC623=-2.75,"11", EC623=-3,"12", EC623=-3.25,"13", EC623=-3.5,"14", EC623=-3.75,"15",EC623=-4,"16")</f>
        <v>0</v>
      </c>
      <c r="EG623" s="10" t="str">
        <f aca="false">IF(EF623=0,"1","2")</f>
        <v>1</v>
      </c>
      <c r="EH623" s="11" t="str">
        <f aca="false" t="array" ref="EH623">_xlfn.IFS(EF623=0,"0", EF623=-0.25, "1", EF623=-0.5,"2", EF623=-0.75,"3", EF623=-1,"4",EF623=-1.25,"5", EF623=-1.5,"6", EF623=-1.75,"7", EF623=-2,"8", EF623=-2.25,"9",EF623=-2.5,"10", EF623=-2.75,"11", EF623=-3,"12", EF623=-3.25,"13", EF623=-3.5,"14", EF623=-3.75,"15",EF623=-4,"16")</f>
        <v>0</v>
      </c>
      <c r="EJ623" s="11" t="str">
        <f aca="false">IF(EI623=0,"1","2")</f>
        <v>1</v>
      </c>
      <c r="EK623" s="11" t="str">
        <f aca="false" t="array" ref="EK623">_xlfn.IFS(EI623=0,"0", EI623=-0.25, "1", EI623=-0.5,"2", EI623=-0.75,"3", EI623=-1,"4",EI623=-1.25,"5", EI623=-1.5,"6", EI623=-1.75,"7", EI623=-2,"8", EI623=-2.25,"9", EI623=-2.25,"9",EI623=-2.5,"10", EI623=-2.75,"11", EI623=-3,"12", EI623=-3.25,"13", EI623=-3.5,"14", EI623=-3.75,"15",EI623=-4,"16", EI623=0.25, "17", EI623=0.5, "18")</f>
        <v>0</v>
      </c>
      <c r="EM623" s="11" t="str">
        <f aca="false">IF(EL623=0,"1","2")</f>
        <v>1</v>
      </c>
      <c r="EN623" s="11" t="str">
        <f aca="false" t="array" ref="EN623">_xlfn.IFS(EL623=0.25,"17",EL623=0.5,"18", EL623=0,"0", EL623=-0.25, "1", EL623=-0.5,"2", EL623=-0.75,"3", EL623=-1,"4",EL623=-1.25,"5", EL623=-1.5,"6", EL623=-1.75,"7", EL623=-2,"8",EL623= -2.25,"9",EL623=-2.5,"10",EL623= -2.75,"11",EL623= -3,"12",EL623= -3.25,"13",EL623= -3.5,"14",EL623= -3.75,"15",EL623=-4,"16")</f>
        <v>0</v>
      </c>
      <c r="EP623" s="11" t="str">
        <f aca="false">IF(EO623=0,"1","2")</f>
        <v>1</v>
      </c>
      <c r="EQ623" s="11" t="str">
        <f aca="false" t="array" ref="EQ623">_xlfn.IFS(EO623=0,"0", EO623=0.25, "1", EO623=0.5,"2", EO623=0.75,"3", EO623=1,"4",EO623=1.25,"5", EO623=1.5,"6", EO623=1.75,"7", EO623=2,"8", EO623=2.25,"9", EO623=2.25,"9",EO623=2.5,"10", EO623=2.75,"11", EO623=3,"12", EO623=3.25,"13", EO623=3.5,"14", EO623=3.75,"15",EO623=4,"16", EO623=-0.25, "17", bq=-0.5, "18")</f>
        <v>0</v>
      </c>
      <c r="ES623" s="11" t="str">
        <f aca="false">IF(ER623=0,"1","2")</f>
        <v>1</v>
      </c>
      <c r="ET623" s="11" t="str">
        <f aca="false" t="array" ref="ET623">_xlfn.IFS(ER623=0,"0", ER623=0.25, "1", ER623=0.5,"2", ER623=0.75,"3", ER623=1,"4",ER623=1.25,"5", ER623=1.5,"6", ER623=1.75,"7", ER623=2,"8", ER623=2.25,"9", ER623=2.25,"9",ER623=2.5,"10", ER623=2.75,"11", ER623=3,"12", ER623=3.25,"13", ER623=3.5,"14", ER623=3.75,"15",ER623=4,"16", ER623=-0.25, "17", bq=-0.5, "18")</f>
        <v>0</v>
      </c>
      <c r="EV623" s="14" t="e">
        <f aca="false">VLOOKUP(EU623,LEYENDA!$G$2:$H$8,2,TRUE())</f>
        <v>#N/A</v>
      </c>
      <c r="EW623" s="14" t="e">
        <f aca="false" t="array" ref="EW623">_xlfn.IFS(EV623="0-5","1", EV623="6-12","2", EV623="13-18","3", EV623="19-24","4", EV623="25-36","5", EV623="37-48","6", EV623="49-60","7")</f>
        <v>#N/A</v>
      </c>
    </row>
    <row r="624" customFormat="false" ht="13.5" hidden="false" customHeight="false" outlineLevel="0" collapsed="false">
      <c r="A624" s="1" t="n">
        <v>243</v>
      </c>
      <c r="B624" s="2" t="n">
        <v>9</v>
      </c>
      <c r="C624" s="33" t="n">
        <v>44557</v>
      </c>
      <c r="E624" s="5" t="str">
        <f aca="false">VLOOKUP(A624,'286'!$A$3:$J$6279,10,FALSE())</f>
        <v>MORALES GONZÁLEZ, BEATRÍZ</v>
      </c>
      <c r="F624" s="4" t="str">
        <f aca="false">VLOOKUP(A624,'286'!$A$3:$I$1768,3,FALSE())</f>
        <v>MOGONBE</v>
      </c>
      <c r="G624" s="6" t="n">
        <f aca="false">VLOOKUP(A624,'286'!$A$3:$I$1768,4,FALSE())</f>
        <v>37392</v>
      </c>
      <c r="H624" s="7" t="n">
        <f aca="false">YEAR(C624)-YEAR(G624)</f>
        <v>19</v>
      </c>
      <c r="I624" s="1" t="str">
        <f aca="false">VLOOKUP(H624,LEYENDA!$C$2:$D$6,2,TRUE())</f>
        <v>13-24</v>
      </c>
      <c r="J624" s="5" t="str">
        <f aca="false">VLOOKUP(A624,'286'!$A$3:$I$1768,7,FALSE())</f>
        <v>M</v>
      </c>
      <c r="K624" s="8" t="n">
        <f aca="false">VLOOKUP(A624,'286'!$A$3:$I$1768,2,FALSE())</f>
        <v>0</v>
      </c>
      <c r="L624" s="4" t="str">
        <f aca="false">VLOOKUP(A624,'286'!$A$3:$I$1768,8,FALSE())</f>
        <v>D</v>
      </c>
      <c r="M624" s="4" t="str">
        <f aca="false">VLOOKUP(A624,'286'!$A$3:$I$1768,9,FALSE())</f>
        <v>I</v>
      </c>
      <c r="N624" s="8" t="str">
        <f aca="false">IF(R624=O624, "MISMA","CONTRARIA")</f>
        <v>CONTRARIA</v>
      </c>
      <c r="O624" s="8" t="str">
        <f aca="false" t="array" ref="O624">_xlfn.IFS(L624="D","1", L624="I","2")</f>
        <v>1</v>
      </c>
      <c r="P624" s="8" t="e">
        <f aca="false" t="array" ref="P624">_xlfn.IFS(K624="OD","1", K624="OI","2")</f>
        <v>#N/A</v>
      </c>
      <c r="Q624" s="1" t="str">
        <f aca="false" t="array" ref="Q624">_xlfn.IFS(J624="M","1", J624="H","2")</f>
        <v>1</v>
      </c>
      <c r="R624" s="8" t="str">
        <f aca="false" t="array" ref="R624">_xlfn.IFS(M624="D","1", M624="I","2")</f>
        <v>2</v>
      </c>
      <c r="S624" s="1" t="str">
        <f aca="false" t="array" ref="S624">_xlfn.IFS(N624="CONTRARIA", "1",N624= "MISMA","2")</f>
        <v>1</v>
      </c>
      <c r="T624" s="1" t="str">
        <f aca="false" t="array" ref="T624">_xlfn.IFS(I624="0-12","1", I624="13-24","2", I624="25-40","3", I624="41-60","4", I624="61-100","5")</f>
        <v>2</v>
      </c>
      <c r="U624" s="9" t="n">
        <v>-2.5</v>
      </c>
      <c r="V624" s="10" t="str">
        <f aca="false">IF(U624="","",IF(AND(U624&gt;=-9,U624&lt;=-6.5),"-9 a -6,5",IF(AND(U624&gt;=-6,U624&lt;=-3.5),"-6 a -3,5",IF(AND(U624&gt;=-3,U624&lt;=-1),"-3 a -1",IF(U624=-0.5,"-0,5",IF(AND(U624&gt;=0,U624&lt;=2.5),"0 a 2,5",IF(AND(U624&gt;=3,U624&lt;=5.5),"3 a 5,5",IF(AND(U624&gt;=6,U624&lt;=8.5),"6 a 8,5",IF(AND(U624&gt;=9,U624&lt;=20),"9 a 20","Fuera de rango")))))))))</f>
        <v>-3 a -1</v>
      </c>
      <c r="W624" s="11" t="n">
        <f aca="false">IF(V624="","",IF(V624="-9 a -6,5",2,IF(V624="-6 a -3,5",3,IF(V624="-3 a -1",4,IF(V624="-0,5","NORMA",IF(V624="0 a 2,5",5,IF(V624="3 a 5,5",6,IF(V624="6 a 8,5",7,IF(V624="9 a 20",8,"Fuera de rango")))))))))</f>
        <v>4</v>
      </c>
      <c r="X624" s="9" t="n">
        <v>0</v>
      </c>
      <c r="Y624" s="11" t="str">
        <f aca="false">IF(X624="","",IF(AND(X624&gt;=0,X624&lt;=4),"0 a 4",IF(AND(X624&gt;=4.5,X624&lt;=8.5),"4,5 a 8,5",IF(X624=9,"9",IF(AND(X624&gt;=9.5,X624&lt;=13),"9,5 a 13",IF(AND(X624&gt;=13.5,X624&lt;=20),"13,5 a 20",IF(AND(X624&gt;=20.5,X624&lt;=35),"20,5 a 35","Fuera de rango")))))))</f>
        <v>0 a 4</v>
      </c>
      <c r="Z624" s="11" t="n">
        <f aca="false">IF(Y624="","",IF(Y624="0 a 4",1,IF(Y624="4,5 a 8,5",2,IF(Y624="9","NORMA",IF(Y624="9,5 a 13",3,IF(Y624="13,5 a 20",4,IF(Y624="20,5 a 35",5,"Fuera de rango")))))))</f>
        <v>1</v>
      </c>
      <c r="AA624" s="9" t="n">
        <v>10</v>
      </c>
      <c r="AB624" s="10" t="str">
        <f aca="false">IF(AA624="","",IF(AND(AA624&gt;=0,AA624&lt;=9),"0 a 9",IF(AND(AA624&gt;=9.5,AA624&lt;=18.5),"9,5 a 18,5",IF(AA624=19,"19",IF(AND(AA624&gt;=19.5,AA624&lt;=28),"19,5 a 28",IF(AND(AA624&gt;=28.5,AA624&lt;=40),"28,5 a 40","Fuera de rango"))))))</f>
        <v>9,5 a 18,5</v>
      </c>
      <c r="AC624" s="11" t="n">
        <f aca="false" t="array" ref="AC624">_xlfn.IFS(AB624="","",AB624="0 a 9",1,AB624="9,5 a 18,5",2,AB624="19","NORMA",AB624="19,5 a 28",3,AB624="28,5 a 40",4,TRUE(),"Fuera de rango")</f>
        <v>2</v>
      </c>
      <c r="AD624" s="9" t="n">
        <v>6</v>
      </c>
      <c r="AE624" s="10" t="str">
        <f aca="false">IF(AD624="","",IF(AND(AD624&gt;=-10,AD624&lt;=0),"De -10 a 0",IF(AND(AD624&gt;=0.5,AD624&lt;=9.5),"0,5 a 9,5",IF(AD624=10,"10",IF(AND(AD624&gt;=10.5,AD624&lt;=20),"10,5 a 20",IF(AND(AD624&gt;=20.5,AD624&lt;=40),"20,5 a 40","Fuera de rango"))))))</f>
        <v>0,5 a 9,5</v>
      </c>
      <c r="AF624" s="12" t="n">
        <f aca="false">IF(AD624="","",IF(AND(AD624&gt;=-10,AD624&lt;=0),1,IF(AND(AD624&gt;=0.5,AD624&lt;=9.5),2,IF(AD624=10,"NORMA",IF(AND(AD624&gt;=10.5,AD624&lt;=20),3,IF(AND(AD624&gt;=20.5,AD624&lt;=40),4,""))))))</f>
        <v>2</v>
      </c>
      <c r="AG624" s="9" t="n">
        <v>7</v>
      </c>
      <c r="AH624" s="10" t="str">
        <f aca="false">IF(AG624="","",IF(AND(AG624&gt;=0,AG624&lt;=4),"0 a 4",IF(AND(AG624&gt;=4.5,AG624&lt;=8.5),"4,5 a 8,5",IF(AG624=9,"9",IF(AND(AG624&gt;=9.5,AG624&lt;=13),"9,5 a 13",IF(AND(AG624&gt;=13.5,AG624&lt;=25),"13,5 a 25","Fuera de rango"))))))</f>
        <v>4,5 a 8,5</v>
      </c>
      <c r="AI624" s="10" t="n">
        <f aca="false">IF(AH624="","",IF(AH624="0 a 4",1,IF(AH624="4,5 a 8,5",2,IF(AH624="9","NORMA",IF(AH624="9,5 a 13",3,IF(AH624="13,5 a 25",4,""))))))</f>
        <v>2</v>
      </c>
      <c r="AJ624" s="9" t="n">
        <v>4</v>
      </c>
      <c r="AK624" s="10" t="str">
        <f aca="false">IF(AJ624="","",IF(AND(AJ624&gt;=-15,AJ624&lt;=-10.5),"-15 a -10,5",IF(AND(AJ624&gt;=-10,AJ624&lt;=-4),"-10 a -4",IF(AND(AJ624&gt;=-4.5,AJ624&lt;=0),"-4,5 a 0",IF(AND(AJ624&gt;=0.5,AJ624&lt;=4.5),"0,5 a 4,5",IF(AJ624=5,"5",IF(AND(AJ624&gt;=5.5,AJ624&lt;=10),"5,5 a 10",IF(AND(AJ624&gt;=10.5,AJ624&lt;=20),"10,5 a 20","Fuera de rango"))))))))</f>
        <v>0,5 a 4,5</v>
      </c>
      <c r="AL624" s="11" t="n">
        <f aca="false">IF(AK624="","",IF(AK624="-15 a -10,5",1,IF(AK624="-10 a -4",2,IF(AK624="-4,5 a 0",3,IF(AK624="0,5 a 4,5",4,IF(AK624="5","NORMA",IF(AK624="5,5 a 10",5,IF(AK624="10,5 a 20",6,"Error"))))))))</f>
        <v>4</v>
      </c>
      <c r="AM624" s="9" t="n">
        <v>0</v>
      </c>
      <c r="AN624" s="10" t="str">
        <f aca="false">IF(AM624="","",IF(AND(AM624&gt;=-7.5,AM624&lt;=-5.5),"-7,5 a -5,5",IF(AND(AM624&gt;=-5,AM624&lt;=-3),"-5 a -3",IF(AND(AM624&gt;=-2.5,AM624&lt;=-0.5),"-2,5 a -0,5",IF(AM624=0,"0,00",IF(AND(AM624&gt;=0.5,AM624&lt;=2.5),"0,5 a 2,5",IF(AND(AM624&gt;=3,AM624&lt;=5),"3 a 5",IF(AND(AM624&gt;=5.5,AM624&lt;=7.5),"5,5 a 7,5",IF(AND(AM624&gt;=8,AM624&lt;=10),"8 a 10","Fuera de rango")))))))))</f>
        <v>0,00</v>
      </c>
      <c r="AO624" s="11" t="str">
        <f aca="false">IF(AN624="","",IF(AN624="-7,5 a -5,5",1,IF(AN624="-5 a -3",2,IF(AN624="-2,5 a -0,5",3,IF(AN624="0,00","NORMA",IF(AN624="0,5 a 2,5",4,IF(AN624="3 a 5",5,IF(AN624="5,5 a 7,5",6,IF(AN624="8 a 10",7,"Error")))))))))</f>
        <v>NORMA</v>
      </c>
      <c r="AP624" s="9" t="n">
        <v>0.5</v>
      </c>
      <c r="AQ624" s="10" t="str">
        <f aca="false">IF(AP624="","",IF(AND(AP624&gt;=-20,AP624&lt;=-9.5),"-20 a -9,5",IF(AND(AP624&gt;=-9,AP624&lt;=-6.5),"-9 a -6,5",IF(AP624=-6,"-6",IF(AND(AP624&gt;=-5.5,AP624&lt;=-3),"-5,5 a -3",IF(AND(AP624&gt;=-2.5,AP624&lt;=0),"-2,5 a 0",IF(AND(AP624&gt;=0.5,AP624&lt;=3),"0,5 a 3",IF(AND(AP624&gt;=3.5,AP624&lt;=6),"3,5 a 6",IF(AND(AP624&gt;=6.5,AP624&lt;=9),"6,5 a 9",IF(AND(AP624&gt;=9.5,AP624&lt;=20),"9,5 a 20","Fuera de rango"))))))))))</f>
        <v>0,5 a 3</v>
      </c>
      <c r="AR624" s="11" t="n">
        <f aca="false">IF(AQ624="","",IF(AQ624="-20 a -9,5",1,IF(AQ624="-9 a -6,5",2,IF(AQ624="-6","NORMA",IF(AQ624="-5,5 a -3",3,IF(AQ624="-2,5 a 0",4,IF(AQ624="0,5 a 3",5,IF(AQ624="3,5 a 6",6,IF(AQ624="6,5 a 9",7,IF(AQ624="9,5 a 20",8,""))))))))))</f>
        <v>5</v>
      </c>
      <c r="AS624" s="9" t="n">
        <v>4.5</v>
      </c>
      <c r="AT624" s="10" t="str">
        <f aca="false">IF(AS624="","",IF(AND(AS624&gt;=-16,AS624&lt;=-14),"-16 a -14",IF(AND(AS624&gt;=-13.5,AS624&lt;=-11.5),"-13,5 a -11,5",IF(AND(AS624&gt;=-11,AS624&lt;=-9),"-11 a -9",IF(AND(AS624&gt;=-8.5,AS624&lt;=-6.5),"-8,5 a -6,5",IF(AND(AS624&gt;=-6,AS624&lt;=-4),"-6 a -4",IF(AND(AS624&gt;=-3.5,AS624&lt;=-1.5),"-3,5 a -1,5",IF(AND(AS624&gt;=-1,AS624&lt;=1),"-1 a 1",IF(AND(AS624&gt;=1.5,AS624&lt;=3.5),"1,5 a 3,5",IF(AND(AS624&gt;=4,AS624&lt;=6),"4 a 6",IF(AND(AS624&gt;=6.5,AS624&lt;=8.5),"6,5 a 8,5",IF(AND(AS624&gt;=9,AS624&lt;=11),"9 a 11",IF(AND(AS624&gt;=11.5,AS624&lt;=13.5),"11,5 a 13,5",IF(AND(AS624&gt;=14,AS624&lt;=16),"14 a 16",IF(AND(AS624&gt;=16.5,AS624&lt;=18.5),"16,5 a 18,5",IF(AND(AS624&gt;=19,AS624&lt;=21),"19 a 21","Fuera de rango"))))))))))))))))</f>
        <v>4 a 6</v>
      </c>
      <c r="AU624" s="11" t="str">
        <f aca="false" t="array" ref="AU624">IF(AT624="","",_xlfn.IFS(AT624="-16 a -14",1,AT624="-13,5 a -11,5",2,AT624="-11 a -9",3,AT624="-8,5 a -6,5",4,AT624="-6 a -4",5,AT624="-3,5 a -1,5",6,AT624="-1 a 1",7,AT624="1,5 a 3,5",8,AT624="4 a 6","NORMA",AT624="6,5 a 8,5",9,AT624="9 a 11",10,AT624="11,5 a 13,5",11,AT624="14 a 16",12,AT624="16,5 a 18,5",13,AT624="19 a 21",14,TRUE(),""))</f>
        <v>NORMA</v>
      </c>
      <c r="AV624" s="9" t="n">
        <v>1</v>
      </c>
      <c r="AW624" s="10" t="str">
        <f aca="false">IF(AV624="","",IF(AND(AV624&gt;=-1,AV624&lt;=-0.5),"-1 a -0,5",IF(AND(AV624&gt;-0.5,AV624&lt;=0),"De -0,5 a 0",IF(AND(AV624&gt;=0.25,AV624&lt;=0.75),"0,25 a 0,75",IF(AND(AV624&gt;=1,AV624&lt;=1.5),"1 a 1,5",IF(AND(AV624&gt;=1.75,AV624&lt;=2.25),"1,75 a 2,25",IF(AND(AV624&gt;=2.5,AV624&lt;=3),"2,5 a 3",IF(AND(AV624&gt;=3.25,AV624&lt;=3.75),"3,25 a 3,75","Fuera de rango"))))))))</f>
        <v>1 a 1,5</v>
      </c>
      <c r="AX624" s="10" t="n">
        <f aca="false">IF(AW624="","",IF(OR(AW624="-1 a -0,5",AW624="-1 a -0.5"),1,IF(OR(AW624="De -0,5 a 0",AW624="-0,5 a 0",AW624="De -0.5 a 0"),2,IF(OR(AW624="0,25 a 0,75",AW624="0.25 a 0.75"),"NORMA",IF(OR(AW624="1 a 1,5",AW624="1 a 1.5"),3,IF(OR(AW624="1,75 a 2,25",AW624="1.75 a 2.25"),4,IF(OR(AW624="2,5 a 3",AW624="2.5 a 3"),5,IF(OR(AW624="3,25 a 3,75",AW624="3.25 a 3.75"),6,""))))))))</f>
        <v>3</v>
      </c>
      <c r="AY624" s="9" t="n">
        <v>-3</v>
      </c>
      <c r="AZ624" s="10" t="str">
        <f aca="false">IF(AY624="","",IF(AND(AY624&gt;=-20,AY624&lt;=-9.5),"-20 a -9,5",IF(AND(AY624&gt;=-9,AY624&lt;=-6.5),"-9 a -6,5",IF(AY624=-6,"-6",IF(AND(AY624&gt;=-5.5,AY624&lt;=-3),"-5,5 a -3",IF(AND(AY624&gt;=-2.5,AY624&lt;=0),"-2,5 a 0",IF(AND(AY624&gt;=0.5,AY624&lt;=3),"0,5 a 3",IF(AND(AY624&gt;=3.5,AY624&lt;=6),"3,5 a 6","Fuera de rango"))))))))</f>
        <v>-5,5 a -3</v>
      </c>
      <c r="BA624" s="11" t="n">
        <f aca="false">IF(AZ624="","",IF(AZ624="-20 a -9,5",1,IF(AZ624="-9 a -6,5",2,IF(AZ624="-6","NORMA",IF(AZ624="-5,5 a -3",3,IF(AZ624="-2,5 a 0",4,IF(AZ624="0,5 a 3",5,IF(AZ624="3,5 a 6",6,""))))))))</f>
        <v>3</v>
      </c>
      <c r="BB624" s="9" t="n">
        <v>0</v>
      </c>
      <c r="BC624" s="10" t="str">
        <f aca="false" t="array" ref="BC624">IF(BB624="","",_xlfn.IFS(AND(BB624&gt;=0,BB624&lt;=2),"0 a 2",AND(BB624&gt;=2.5,BB624&lt;=4.5),"2,5 a 4,5",AND(BB624&gt;=5,BB624&lt;=7),"5 a 7",AND(BB624&gt;=7.5,BB624&lt;=9.5),"7,5 a 9,5",AND(BB624&gt;=10,BB624&lt;=12),"10 a 12",AND(BB624&gt;=12.5,BB624&lt;=14.5),"12,5 a 14,5",BB624=15,"15",AND(BB624&gt;=15.5,BB624&lt;=17.5),"15,5 a 17,5",AND(BB624&gt;=18,BB624&lt;=20),"18 a 20",AND(BB624&gt;=20.5,BB624&lt;=22.5),"20,5 a 22,5",AND(BB624&gt;=23,BB624&lt;=25),"23 a 25",TRUE(),"Fuera de rango"))</f>
        <v>0 a 2</v>
      </c>
      <c r="BD624" s="11" t="n">
        <f aca="false" t="array" ref="BD624">IF(BC624="","",_xlfn.IFS(BC624="0 a 2",1,BC624="2,5 a 4,5",2,BC624="5 a 7",3,BC624="7,5 a 9,5",4,BC624="10 a 12",5,BC624="12,5 a 14,5",6,BC624="15","NORMA",BC624="15,5 a 17,5",7,BC624="18 a 20",8,BC624="20,5 a 22,5",9,BC624="23 a 25",10,TRUE(),"Fuera de rango"))</f>
        <v>1</v>
      </c>
      <c r="BE624" s="9" t="n">
        <v>15</v>
      </c>
      <c r="BF624" s="10" t="str">
        <f aca="false">IF(BE624="","",IF(AND(BE624&gt;=-20,BE624&lt;=-10),"-20 a -10",IF(AND(BE624&gt;=-9.5,BE624&lt;=0.5),"-9,5 a 0,5",IF(AND(BE624&gt;=1,BE624&lt;=11),"1 a 11",IF(AND(BE624&gt;=11.5,BE624&lt;=20.5),"11,5 a 20,5",IF(BE624=21,"21",IF(AND(BE624&gt;=21.5,BE624&lt;=31.5),"21,5 a 31,5",IF(AND(BE624&gt;=32,BE624&lt;=42),"32 a 42","Fuera de rango"))))))))</f>
        <v>11,5 a 20,5</v>
      </c>
      <c r="BG624" s="11" t="n">
        <f aca="false">IF(BF624="","",IF(BF624="-20 a -10",1,IF(BF624="-9,5 a 0,5",2,IF(BF624="1 a 11",3,IF(BF624="11,5 a 20,5",4,IF(BF624="21","NORMA",IF(BF624="21,5 a 31,5",5,IF(BF624="32 a 42",6,""))))))))</f>
        <v>4</v>
      </c>
      <c r="BH624" s="9" t="n">
        <v>12</v>
      </c>
      <c r="BI624" s="10" t="str">
        <f aca="false">IF(BH624="","",IF(AND(BH624&gt;=-20,BH624&lt;=-15),"-20 a -15",IF(AND(BH624&gt;=-14.5,BH624&lt;=-9.5),"-14,5 a -9,5",IF(AND(BH624&gt;=-9,BH624&lt;=-4),"-9 a -4",IF(AND(BH624&gt;=-3.5,BH624&lt;=2.5),"-3,5 a 2,5",IF(AND(BH624&gt;=3,BH624&lt;=8),"3 a 8",IF(AND(BH624&gt;=8.5,BH624&lt;=14.5),"8,5 a 14,5",IF(BH624=15,"15",IF(AND(BH624&gt;=15.5,BH624&lt;=20.5),"15,5 a 20,5",IF(AND(BH624&gt;=21,BH624&lt;=26),"21 a 26","Fuera de rango"))))))))))</f>
        <v>8,5 a 14,5</v>
      </c>
      <c r="BJ624" s="11" t="n">
        <f aca="false">IF(BI624="","",IF(BI624="-20 a -15",1,IF(BI624="-14,5 a -9,5",2,IF(BI624="-9 a -4",3,IF(BI624="-3,5 a 2,5",4,IF(BI624="3 a 8",5,IF(BI624="8,5 a 14,5",6,IF(BI624="15","NORMA",IF(BI624="15,5 a 20,5",7,IF(BI624="21 a 26",8,IF(BI624="26,5 a 31,5",9,"")))))))))))</f>
        <v>6</v>
      </c>
      <c r="BK624" s="9" t="n">
        <v>0</v>
      </c>
      <c r="BL624" s="10" t="str">
        <f aca="false">IF(BK624="","",IF(AND(BK624&gt;=0,BK624&lt;=2),"0 - 2",IF(AND(BK624&gt;=2.5,BK624&lt;=4.5),"2,5 - 4,5",IF(AND(BK624&gt;=5,BK624&lt;=7),"5 - 7",IF(AND(BK624&gt;=7.5,BK624&lt;=9.5),"7,5 - 9,5",IF(AND(BK624&gt;=10,BK624&lt;=12),"10 - 12",IF(AND(BK624&gt;=12.5,BK624&lt;=13.5),"12,5 - 13,5",IF(BK624=14,"14",IF(AND(BK624&gt;=14.5,BK624&lt;=16.5),"14,5 - 16,5",IF(AND(BK624&gt;=17,BK624&lt;=19),"17 - 19",IF(AND(BK624&gt;=19.5,BK624&lt;=21.5),"19,5 - 21,5",IF(AND(BK624&gt;=22,BK624&lt;=24),"22 - 24",IF(AND(BK624&gt;=24.5,BK624&lt;=26.5),"24,5 - 26,5",IF(AND(BK624&gt;=27,BK624&lt;=29),"27 - 29",IF(AND(BK624&gt;=29.5,BK624&lt;=30),"29,5 - 30","Fuera de rango")))))))))))))))</f>
        <v>0 - 2</v>
      </c>
      <c r="BM624" s="11" t="n">
        <f aca="false">IF(BL624="","",IF(BL624="0 - 2",1,IF(BL624="2,5 - 4,5",2,IF(BL624="5 - 7",3,IF(BL624="7,5 - 9,5",4,IF(BL624="10 - 12",5,IF(BL624="12,5 - 13,5",6,IF(BL624="14","NORMA",IF(BL624="14,5 - 16,5",7,IF(BL624="17 - 19",8,IF(BL624="19,5 - 21,5",9,IF(BL624="22 - 24",10,IF(BL624="24,5 - 26,5",11,IF(BL624="27 - 29",12,IF(BL624="29,5 - 30",13,"")))))))))))))))</f>
        <v>1</v>
      </c>
      <c r="BN624" s="9" t="n">
        <v>12</v>
      </c>
      <c r="BO624" s="11" t="str">
        <f aca="false">IF(BN624="","",IF(AND(BN624&gt;=-20,BN624&lt;=-10),"-20 a -10",IF(AND(BN624&gt;=-9.5,BN624&lt;=0.5),"-9,5 a 0,5",IF(AND(BN624&gt;=1,BN624&lt;=11),"1 a 11",IF(AND(BN624&gt;=11.5,BN624&lt;=21.5),"11,5 a 21,5",IF(BN624=22,"22",IF(AND(BN624&gt;=22.5,BN624&lt;=32.5),"22,5 a 32,5",IF(AND(BN624&gt;=33,BN624&lt;=43),"33 a 43","Fuera de rango"))))))))</f>
        <v>11,5 a 21,5</v>
      </c>
      <c r="BP624" s="11" t="n">
        <f aca="false">IF(BO624="","",IF(BO624="-20 a -10",1,IF(BO624="-9,5 a 0,5",2,IF(BO624="1 a 11",3,IF(BO624="11,5 a 21,5",4,IF(BO624="22","NORMA",IF(BO624="22,5 a 32,5",5,IF(BO624="33 a 43",6,""))))))))</f>
        <v>4</v>
      </c>
      <c r="BQ624" s="9" t="n">
        <v>6</v>
      </c>
      <c r="BR624" s="10" t="str">
        <f aca="false">IF(BQ624="","",IF(AND(BQ624&gt;=-20,BQ624&lt;=-15),"-20 a -15",IF(AND(BQ624&gt;=-14.5,BQ624&lt;=-9.5),"-14,5 a -9,5",IF(AND(BQ624&gt;=-9,BQ624&lt;=-4),"-9 a -4",IF(AND(BQ624&gt;=-3.5,BQ624&lt;=2.5),"-3,5 a 2,5",IF(AND(BQ624&gt;=3,BQ624&lt;=8),"3 a 8",IF(AND(BQ624&gt;=8.5,BQ624&lt;=13.5),"8,5 a 13,5",IF(AND(BQ624&gt;=14,BQ624&lt;=17.5),"14 a 17,5",IF(BQ624=18,"18",IF(AND(BQ624&gt;=18.5,BQ624&lt;=23.5),"18,5 a 23,5",IF(AND(BQ624&gt;=24,BQ624&lt;=29),"24 a 29",IF(AND(BQ624&gt;=29.5,BQ624&lt;=34.5),"29,5 a 34,5",IF(AND(BQ624&gt;=35,BQ624&lt;=40),"35 a 40","Fuera de rango")))))))))))))</f>
        <v>3 a 8</v>
      </c>
      <c r="BS624" s="11" t="n">
        <f aca="false">IF(BR624="","",IF(BR624="-20 a -15",1,IF(BR624="-14,5 a -9,5",2,IF(BR624="-9 a -4",3,IF(BR624="-3,5 a 2,5",4,IF(BR624="3 a 8",5,IF(BR624="8,5 a 13,5",6,IF(BR624="14 a 17,5",7,IF(BR624="18","NORMA",IF(BR624="18,5 a 23,5",8,IF(BR624="24 a 29",9,IF(BR624="29,5 a 34,5",10,IF(BR624="35 a 40",11,"")))))))))))))</f>
        <v>5</v>
      </c>
      <c r="BT624" s="9" t="n">
        <v>0</v>
      </c>
      <c r="BU624" s="10" t="str">
        <f aca="false">IF(BT624="","",IF(AND(BT624&gt;=-20,BT624&lt;=-18),"-20 a -18",IF(AND(BT624&gt;=-17.5,BT624&lt;=-15.5),"-17,5 a -15,5",IF(AND(BT624&gt;=-15,BT624&lt;=-13),"-15 a -13",IF(AND(BT624&gt;=-12.5,BT624&lt;=-10.5),"-12,5 a -10,5",IF(AND(BT624&gt;=-10,BT624&lt;=-8),"-10 a -8",IF(AND(BT624&gt;=-7.5,BT624&lt;=-5.5),"-7,5 a -5,5",IF(AND(BT624&gt;=-5,BT624&lt;=-3),"-5 a -3",IF(AND(BT624&gt;=-2.5,BT624&lt;=-0.5),"-2,5 a -0,5",IF(BT624=0,"0",IF(AND(BT624&gt;=0.5,BT624&lt;=2.5),"0,5 a 2,5",IF(AND(BT624&gt;=3,BT624&lt;=5),"3 a 5",IF(AND(BT624&gt;=5.5,BT624&lt;=7.5),"5,5 a 7,5",IF(AND(BT624&gt;=8,BT624&lt;=10),"8 a 10",IF(AND(BT624&gt;=10.5,BT624&lt;=12.5),"10,5 a 12,5",IF(AND(BT624&gt;=13,BT624&lt;=15),"13 a 15",IF(AND(BT624&gt;=15.5,BT624&lt;=17.5),"15,5 a 17,5",IF(AND(BT624&gt;=18,BT624&lt;=20),"18 a 20","Fuera de rango"))))))))))))))))))</f>
        <v>0</v>
      </c>
      <c r="BV624" s="11" t="str">
        <f aca="false">IF(BT624="","",IF(BT624=0,"NORMA",IF(AND(BT624&gt;=-20,BT624&lt;=-18),2,IF(AND(BT624&gt;=-17.5,BT624&lt;=-15.5),2,IF(AND(BT624&gt;=-15,BT624&lt;=-13),3,IF(AND(BT624&gt;=-12.5,BT624&lt;=-10.5),4,IF(AND(BT624&gt;=-10,BT624&lt;=-8),5,IF(AND(BT624&gt;=-7.5,BT624&lt;=-5.5),6,IF(AND(BT624&gt;=-5,BT624&lt;=-3),7,IF(AND(BT624&gt;=-2.5,BT624&lt;=-0.5),8,IF(AND(BT624&gt;=0.5,BT624&lt;=2.5),9,IF(AND(BT624&gt;=3,BT624&lt;=5),10,IF(AND(BT624&gt;=5.5,BT624&lt;=7.5),11,IF(AND(BT624&gt;=8,BT624&lt;=10),12,IF(AND(BT624&gt;=10.5,BT624&lt;=12.5),13,IF(AND(BT624&gt;=13,BT624&lt;=15),14,IF(AND(BT624&gt;=15.5,BT624&lt;=17.5),15,IF(AND(BT624&gt;=18,BT624&lt;=20),16,"Fuera de rango"))))))))))))))))))</f>
        <v>NORMA</v>
      </c>
      <c r="BW624" s="9" t="n">
        <v>-6.76</v>
      </c>
      <c r="BX624" s="10" t="n">
        <f aca="false">18.5- (0.3*H624)</f>
        <v>12.8</v>
      </c>
      <c r="BY624" s="10" t="n">
        <f aca="false">(BW624)-(BX624)</f>
        <v>-19.56</v>
      </c>
      <c r="BZ624" s="10" t="str">
        <f aca="false">IF(BY624="","",IF(BY624&lt;-27.5,"De -30 a -28",IF(BY624&lt;-25,"De -27,5 a -25,5",IF(BY624&lt;-22.5,"De -25 a -23",IF(BY624&lt;-20,"De -22,5 a -20,5",IF(BY624&lt;-17.5,"De -20 a -18",IF(BY624&lt;-15,"De -17,5 a -15,5",IF(BY624&lt;-12.5,"De -15 a -13",IF(BY624&lt;-10,"De -12,5 a -10,5",IF(BY624&lt;-7.5,"De -10 a -8",IF(BY624&lt;-5,"De -7,5 a -5,5",IF(BY624&lt;-2.5,"De -5 a -3",IF(BY624&lt;0,"De -2,5 a -0,5",IF(BY624&lt;2.5,"De 0 a 2",IF(BY624&lt;5,"De 2,5 a 4,5",IF(BY624&lt;7.5,"De 5 a 7",IF(BY624&lt;10,"De 7,5 a 9,5",IF(BY624&lt;12.5,"De 10 a 12",IF(BY624&lt;15,"De 12,5 a 14,5",IF(BY624&lt;17.5,"De 15 a 17",IF(BY624&lt;20,"De 17,5 a 19,5",IF(BY624&lt;22.5,"De 20 a 22",IF(BY624&lt;25,"De 22,5 a 24,5",IF(BY624&lt;27.5,"De 25 a 27","De 27,5 a 30"))))))))))))))))))))))))</f>
        <v>De -20 a -18</v>
      </c>
      <c r="CA624" s="12" t="n">
        <f aca="false">IF(BY624="","",IF(BY624&lt;=-28,1,IF(BY624&lt;=-25.5,2,IF(BY624&lt;=-23,3,IF(BY624&lt;=-20.5,4,IF(BY624&lt;=-18,5,IF(BY624&lt;=-15.5,6,IF(BY624&lt;=-13,7,IF(BY624&lt;=-10.5,8,IF(BY624&lt;=-8,9,IF(BY624&lt;=-5.5,10,IF(BY624&lt;=-3,11,IF(BY624&lt;=-0.5,12,IF(BY624&lt;=2,13,IF(BY624&lt;=4.5,14,IF(BY624&lt;=7,15,IF(BY624&lt;=9.5,16,IF(BY624&lt;=12,17,IF(BY624&lt;=14.5,18,IF(BY624&lt;=17,19,IF(BY624&lt;=19.5,20,IF(BY624&lt;=22,21,IF(BY624&lt;=24.5,22,IF(BY624&lt;=27,23,IF(BY624&lt;=30,24,"Fuera de rango")))))))))))))))))))))))))</f>
        <v>5</v>
      </c>
      <c r="CB624" s="9" t="n">
        <v>-6.75</v>
      </c>
      <c r="CC624" s="10" t="n">
        <f aca="false">18.5- (0.3*H624)</f>
        <v>12.8</v>
      </c>
      <c r="CD624" s="10" t="n">
        <f aca="false">(CB624)-(CC624)</f>
        <v>-19.55</v>
      </c>
      <c r="CE624" s="10" t="str">
        <f aca="false">IF(CD624="","",IF(CD624&lt;-27.5,"De -30 a -28",IF(CD624&lt;-25,"De -27,5 a -25,5",IF(CD624&lt;-22.5,"De -25 a -23",IF(CD624&lt;-20,"De -22,5 a -20,5",IF(CD624&lt;-17.5,"De -20 a -18",IF(CD624&lt;-15,"De -17,5 a -15,5",IF(CD624&lt;-12.5,"De -15 a -13",IF(CD624&lt;-10,"De -12,5 a -10,5",IF(CD624&lt;-7.5,"De -10 a -8",IF(CD624&lt;-5,"De -7,5 a -5,5",IF(CD624&lt;-2.5,"De -5 a -3",IF(CD624&lt;0,"De -2,5 a -0,5",IF(CD624&lt;=2,"De 0 a 2",IF(CD624&lt;=4.5,"De 2,5 a 4,5",IF(CD624&lt;=7,"De 5 a 7",IF(CD624&lt;=9.5,"De 7,5 a 9,5",IF(CD624&lt;=12,"De 10 a 12",IF(CD624&lt;=14.5,"De 12,5 a 14,5",IF(CD624&lt;=17,"De 15 a 17",IF(CD624&lt;=19.5,"De 17,5 a 19,5",IF(CD624&lt;=22,"De 20 a 22",IF(CD624&lt;=24.5,"De 22,5 a 24,5",IF(CD624&lt;=27,"De 25 a 27","De 27,5 a 30"))))))))))))))))))))))))</f>
        <v>De -20 a -18</v>
      </c>
      <c r="CF624" s="12" t="n">
        <f aca="false">IF(CD624="","",IF(CD624&lt;-27.5,1,IF(CD624&lt;-25,2,IF(CD624&lt;-22.5,3,IF(CD624&lt;-20,4,IF(CD624&lt;-17.5,5,IF(CD624&lt;-15,6,IF(CD624&lt;-12.5,7,IF(CD624&lt;-10,8,IF(CD624&lt;-7.5,9,IF(CD624&lt;-5,10,IF(CD624&lt;-2.5,11,IF(CD624&lt;0,12,IF(CD624&lt;2.5,13,IF(CD624&lt;5,14,IF(CD624&lt;7.5,15,IF(CD624&lt;10,16,IF(CD624&lt;12.5,17,IF(CD624&lt;15,18,IF(CD624&lt;17.5,19,IF(CD624&lt;20,20,IF(CD624&lt;22.5,21,IF(CD624&lt;25,22,IF(CD624&lt;27.5,23,24))))))))))))))))))))))))</f>
        <v>5</v>
      </c>
      <c r="CG624" s="9" t="n">
        <v>-4.75</v>
      </c>
      <c r="CH624" s="10" t="str">
        <f aca="false">IF(CG624="","",IF(AND(CG624&gt;=-10,CG624&lt;=-9.5),"-10 a -9,5",IF(AND(CG624&gt;-9.5,CG624&lt;=-8.5),"-9 a -8,5",IF(AND(CG624&gt;-8.5,CG624&lt;=-7.5),"-8 a -7,5",IF(AND(CG624&gt;-7.5,CG624&lt;=-6.5),"-7 a -6,5",IF(AND(CG624&gt;-6.5,CG624&lt;=-5.5),"-6 a -5,5",IF(AND(CG624&gt;-5.5,CG624&lt;=-4.5),"-5 a -4,5",IF(AND(CG624&gt;-4.5,CG624&lt;=-3.5),"-4 a -3,5",IF(AND(CG624&gt;-3.5,CG624&lt;=-2.5),"-3 a -2,5",IF(CG624=-2.25,"-2,25",IF(AND(CG624&gt;-2.5,CG624&lt;=-1.5),"-2 a -1,5",IF(AND(CG624&gt;-1.5,CG624&lt;=-0.5),"-1 a -0,5",IF(AND(CG624&gt;-0.5,CG624&lt;=0.5),"0 a 0,5",IF(AND(CG624&gt;0.5,CG624&lt;=1.5),"1 a 1,5",IF(AND(CG624&gt;1.5,CG624&lt;=2.5),"2 a 2,5",IF(AND(CG624&gt;2.5,CG624&lt;=3.5),"3 a 3,5",IF(AND(CG624&gt;3.5,CG624&lt;=4.5),"4 a 4,5",IF(AND(CG624&gt;4.5,CG624&lt;=5.5),"5 a 5,5",IF(AND(CG624&gt;5.5,CG624&lt;=6.5),"6 a 6,5",IF(AND(CG624&gt;6.5,CG624&lt;=7.5),"7 a 7,5",IF(AND(CG624&gt;7.5,CG624&lt;=8.5),"8 a 8,5",IF(AND(CG624&gt;8.5,CG624&lt;=9.5),"9 a 9,5",IF(CG624&gt;=10,"10","Fuera de rango")))))))))))))))))))))))</f>
        <v>-5 a -4,5</v>
      </c>
      <c r="CI624" s="11" t="n">
        <f aca="false">IF(CG624="","",IF(CG624=-2.25,"NORMA",IF(CG624&lt;=-9.5,1,IF(CG624&lt;=-8.5,2,IF(CG624&lt;=-7.5,3,IF(CG624&lt;=-6.5,4,IF(CG624&lt;=-5.5,5,IF(CG624&lt;=-4.5,6,IF(CG624&lt;=-3.5,7,IF(CG624&lt;=-2.5,8,IF(CG624&lt;=-1.5,9,IF(CG624&lt;=-0.5,10,IF(CG624&lt;=0.5,11,IF(CG624&lt;=1.5,12,IF(CG624&lt;=2.5,13,IF(CG624&lt;=3.5,14,IF(CG624&lt;=4.5,15,IF(CG624&lt;=5.5,16,IF(CG624&lt;=6.5,17,IF(CG624&lt;=7.5,18,IF(CG624&lt;=8.5,19,IF(CG624&lt;=9.5,20,IF(CG624=10,21,"Fuera de rango")))))))))))))))))))))))</f>
        <v>6</v>
      </c>
      <c r="CJ624" s="9" t="n">
        <v>2.5</v>
      </c>
      <c r="CK624" s="10" t="str">
        <f aca="false">IF(CJ624="","",IF(AND(CJ624&gt;=-6,CJ624&lt;=-5.5),"-6 a -5,5",IF(AND(CJ624&gt;-5.5,CJ624&lt;=-4.5),"-5 a -4,5",IF(AND(CJ624&gt;-4.5,CJ624&lt;=-3.5),"-4 a -3,5",IF(AND(CJ624&gt;-3.5,CJ624&lt;=-2.5),"-3 a -2,5",IF(AND(CJ624&gt;-2.5,CJ624&lt;=-1.5),"-2 a -1,5",IF(AND(CJ624&gt;-1.5,CJ624&lt;=-0.5),"-1 a -0,5",IF(AND(CJ624&gt;-0.5,CJ624&lt;=0.5),"0 a 0,5",IF(AND(CJ624&gt;0.5,CJ624&lt;=1.5),"1 a 1,5",IF(AND(CJ624&gt;1.5,CJ624&lt;2.5),"2",IF(AND(CJ624&gt;=2.5,CJ624&lt;=3),"2,5 a 3",IF(AND(CJ624&gt;3,CJ624&lt;=4),"3,5 a 4",IF(AND(CJ624&gt;4,CJ624&lt;=5),"4,5 a 5",IF(AND(CJ624&gt;5,CJ624&lt;=6),"5,5 a 6",IF(AND(CJ624&gt;6,CJ624&lt;=7),"6,5 a 7",IF(AND(CJ624&gt;7,CJ624&lt;=8),"7,5 a 8",IF(AND(CJ624&gt;8,CJ624&lt;=9.5),"8,5 a 9,5",IF(CJ624=10,"10","Fuera de rango"))))))))))))))))))</f>
        <v>2,5 a 3</v>
      </c>
      <c r="CL624" s="11" t="n">
        <f aca="false">IF(CK624="","",IF(OR(CK624="-6 a -5,5",CK624="-6 - -5,5"),1,IF(OR(CK624="-5 a -4,5",CK624="-5 - -4,5"),2,IF(OR(CK624="-4 a -3,5",CK624="-4 - -3,5"),3,IF(OR(CK624="-3 a -2,5",CK624="-3 - -2,5"),4,IF(OR(CK624="-2 a -1,5",CK624="-2 - -1,5"),5,IF(OR(CK624="-1 a -0,5",CK624="-1 - -0,5"),6,IF(OR(CK624="0 a 0,5",CK624="0 - 0,5"),7,IF(OR(CK624="1 a 1,5",CK624="1 - 1,5"),8,IF(CK624="2","NORMA",IF(OR(CK624="2,5 a 3",CK624="2,5 - 3"),9,IF(OR(CK624="3,5 a 4",CK624="3,5 - 4"),10,IF(OR(CK624="4,5 a 5",CK624="4,5 - 5"),11,IF(OR(CK624="5,5 a 6",CK624="5,5 - 6"),12,IF(OR(CK624="6,5 a 7",CK624="6,5 - 7"),13,IF(OR(CK624="7,5 a 8",CK624="7,5 - 8"),14,IF(OR(CK624="8,5 a 9",CK624="8,5 - 9,5",CK624="9 a 9,5"),15,IF(CK624="10",15,IF(OR(CK624="0,5 a 1",CK624="0,5 - 1"),7,"Fuera de rango")))))))))))))))))))</f>
        <v>9</v>
      </c>
      <c r="CO624" s="10" t="str">
        <f aca="false">IF(CM624&gt;0,"EME"," ")</f>
        <v> </v>
      </c>
      <c r="CQ624" s="10" t="str">
        <f aca="false">IF(CP624&gt;0,"0", " ")</f>
        <v> </v>
      </c>
      <c r="CR624" s="10" t="str">
        <f aca="false">IF(CP624&gt;0,"EME"," ")</f>
        <v> </v>
      </c>
      <c r="CS624" s="9" t="n">
        <v>0</v>
      </c>
      <c r="CV624" s="9" t="n">
        <v>0</v>
      </c>
      <c r="CY624" s="9" t="n">
        <v>-0.75</v>
      </c>
      <c r="DB624" s="9" t="n">
        <v>-1.25</v>
      </c>
      <c r="DC624" s="11" t="str">
        <f aca="false">IF(DB624&lt;0,"2"," ")</f>
        <v>2</v>
      </c>
      <c r="DD624" s="11" t="str">
        <f aca="false">IF(DB624&lt;0,"MIO"," ")</f>
        <v>MIO</v>
      </c>
      <c r="DE624" s="9" t="n">
        <v>0</v>
      </c>
      <c r="DF624" s="10" t="str">
        <f aca="false">IF(DE624&lt;0,"3"," ")</f>
        <v> </v>
      </c>
      <c r="DG624" s="10" t="str">
        <f aca="false">IF(DE624&lt;0,"AST"," ")</f>
        <v> </v>
      </c>
      <c r="DH624" s="9" t="n">
        <v>0</v>
      </c>
      <c r="DI624" s="10" t="str">
        <f aca="false">IF(DH624&lt;0,"3"," ")</f>
        <v> </v>
      </c>
      <c r="DJ624" s="10" t="str">
        <f aca="false">IF(DH624&lt;0,"AST"," ")</f>
        <v> </v>
      </c>
      <c r="DK624" s="9" t="n">
        <v>0</v>
      </c>
      <c r="DL624" s="10" t="str">
        <f aca="false">IF(DK624&gt;0,"4"," ")</f>
        <v> </v>
      </c>
      <c r="DM624" s="10" t="str">
        <f aca="false">IF(DK624&gt;0,"PRE"," ")</f>
        <v> </v>
      </c>
      <c r="DN624" s="9" t="n">
        <v>0</v>
      </c>
      <c r="DO624" s="10" t="str">
        <f aca="false">IF(DN624&gt;0,"4"," ")</f>
        <v> </v>
      </c>
      <c r="DP624" s="10" t="str">
        <f aca="false">IF(DN624&gt;0,"PRE"," ")</f>
        <v> </v>
      </c>
      <c r="DS624" s="12" t="str">
        <f aca="false">CONCATENATE(CO624,CU624,DA624,DG624,DM624)</f>
        <v>   </v>
      </c>
      <c r="DT624" s="10" t="e">
        <f aca="false" t="array" ref="DT624">_xlfn.IFS(DS624="EME    ","0", DS624=" HIP   ","1", DS624="  MIO  ","2", DS624="   AST ","3", DS624="    PRE","4", DS624="EME   PRE","5", DS624=" HIP  PRE","6", DS624=" HIP AST ","7", DS624="  MIO PRE","8", DS624="  MIOAST ","9", DS624="   ASTPRE","10",DS624=" HIP ASTPRE","11", DS624="  MIOASTPRE","12", DS624="     ","0")</f>
        <v>#N/A</v>
      </c>
      <c r="DV624" s="1" t="e">
        <f aca="false" t="array" ref="DV624">_xlfn.IFS(DU624="SI","2", DU624="NO","1")</f>
        <v>#N/A</v>
      </c>
      <c r="DX624" s="11" t="str">
        <f aca="false">IF(DW624=0,"1","2")</f>
        <v>1</v>
      </c>
      <c r="DY624" s="11" t="str">
        <f aca="false" t="array" ref="DY624">_xlfn.IFS(DW624=0,"0", DW624=0.25, "1", DW624=0.5,"2", DW624=0.75,"3", DW624=1,"4",DW624=1.25,"5", DW624=1.5,"6", DW624=1.75,"7", DW624=2,"8")</f>
        <v>0</v>
      </c>
      <c r="EA624" s="11" t="str">
        <f aca="false">IF(DZ624=0,"1","2")</f>
        <v>1</v>
      </c>
      <c r="EB624" s="11" t="str">
        <f aca="false" t="array" ref="EB624">_xlfn.IFS(DZ624=0,"0", DZ624=0.25, "1", DZ624=0.5,"2", DZ624=0.75,"3", DZ624=1,"4",DZ624=1.25,"5", DZ624=1.5,"6", DZ624=1.75,"7", DZ624=2,"8")</f>
        <v>0</v>
      </c>
      <c r="ED624" s="10" t="str">
        <f aca="false">IF(EC624=0,"1","2")</f>
        <v>1</v>
      </c>
      <c r="EE624" s="11" t="str">
        <f aca="false" t="array" ref="EE624">_xlfn.IFS(EC624=0,"0", EC624=-0.25, "1", EC624=-0.5,"2", EC624=-0.75,"3", EC624=-1,"4",EC624=-1.25,"5", EC624=-1.5,"6", EC624=-1.75,"7", EC624=-2,"8", EC624=-2.25,"9",EC624=-2.5,"10", EC624=-2.75,"11", EC624=-3,"12", EC624=-3.25,"13", EC624=-3.5,"14", EC624=-3.75,"15",EC624=-4,"16")</f>
        <v>0</v>
      </c>
      <c r="EG624" s="10" t="str">
        <f aca="false">IF(EF624=0,"1","2")</f>
        <v>1</v>
      </c>
      <c r="EH624" s="11" t="str">
        <f aca="false" t="array" ref="EH624">_xlfn.IFS(EF624=0,"0", EF624=-0.25, "1", EF624=-0.5,"2", EF624=-0.75,"3", EF624=-1,"4",EF624=-1.25,"5", EF624=-1.5,"6", EF624=-1.75,"7", EF624=-2,"8", EF624=-2.25,"9",EF624=-2.5,"10", EF624=-2.75,"11", EF624=-3,"12", EF624=-3.25,"13", EF624=-3.5,"14", EF624=-3.75,"15",EF624=-4,"16")</f>
        <v>0</v>
      </c>
      <c r="EJ624" s="11" t="str">
        <f aca="false">IF(EI624=0,"1","2")</f>
        <v>1</v>
      </c>
      <c r="EK624" s="11" t="str">
        <f aca="false" t="array" ref="EK624">_xlfn.IFS(EI624=0,"0", EI624=-0.25, "1", EI624=-0.5,"2", EI624=-0.75,"3", EI624=-1,"4",EI624=-1.25,"5", EI624=-1.5,"6", EI624=-1.75,"7", EI624=-2,"8", EI624=-2.25,"9", EI624=-2.25,"9",EI624=-2.5,"10", EI624=-2.75,"11", EI624=-3,"12", EI624=-3.25,"13", EI624=-3.5,"14", EI624=-3.75,"15",EI624=-4,"16", EI624=0.25, "17", EI624=0.5, "18")</f>
        <v>0</v>
      </c>
      <c r="EM624" s="11" t="str">
        <f aca="false">IF(EL624=0,"1","2")</f>
        <v>1</v>
      </c>
      <c r="EN624" s="11" t="str">
        <f aca="false" t="array" ref="EN624">_xlfn.IFS(EL624=0.25,"17",EL624=0.5,"18", EL624=0,"0", EL624=-0.25, "1", EL624=-0.5,"2", EL624=-0.75,"3", EL624=-1,"4",EL624=-1.25,"5", EL624=-1.5,"6", EL624=-1.75,"7", EL624=-2,"8",EL624= -2.25,"9",EL624=-2.5,"10",EL624= -2.75,"11",EL624= -3,"12",EL624= -3.25,"13",EL624= -3.5,"14",EL624= -3.75,"15",EL624=-4,"16")</f>
        <v>0</v>
      </c>
      <c r="EP624" s="11" t="str">
        <f aca="false">IF(EO624=0,"1","2")</f>
        <v>1</v>
      </c>
      <c r="EQ624" s="11" t="str">
        <f aca="false" t="array" ref="EQ624">_xlfn.IFS(EO624=0,"0", EO624=0.25, "1", EO624=0.5,"2", EO624=0.75,"3", EO624=1,"4",EO624=1.25,"5", EO624=1.5,"6", EO624=1.75,"7", EO624=2,"8", EO624=2.25,"9", EO624=2.25,"9",EO624=2.5,"10", EO624=2.75,"11", EO624=3,"12", EO624=3.25,"13", EO624=3.5,"14", EO624=3.75,"15",EO624=4,"16", EO624=-0.25, "17", bq=-0.5, "18")</f>
        <v>0</v>
      </c>
      <c r="ES624" s="11" t="str">
        <f aca="false">IF(ER624=0,"1","2")</f>
        <v>1</v>
      </c>
      <c r="ET624" s="11" t="str">
        <f aca="false" t="array" ref="ET624">_xlfn.IFS(ER624=0,"0", ER624=0.25, "1", ER624=0.5,"2", ER624=0.75,"3", ER624=1,"4",ER624=1.25,"5", ER624=1.5,"6", ER624=1.75,"7", ER624=2,"8", ER624=2.25,"9", ER624=2.25,"9",ER624=2.5,"10", ER624=2.75,"11", ER624=3,"12", ER624=3.25,"13", ER624=3.5,"14", ER624=3.75,"15",ER624=4,"16", ER624=-0.25, "17", bq=-0.5, "18")</f>
        <v>0</v>
      </c>
      <c r="EV624" s="14" t="e">
        <f aca="false">VLOOKUP(EU624,LEYENDA!$G$2:$H$8,2,TRUE())</f>
        <v>#N/A</v>
      </c>
      <c r="EW624" s="14" t="e">
        <f aca="false" t="array" ref="EW624">_xlfn.IFS(EV624="0-5","1", EV624="6-12","2", EV624="13-18","3", EV624="19-24","4", EV624="25-36","5", EV624="37-48","6", EV624="49-60","7")</f>
        <v>#N/A</v>
      </c>
    </row>
    <row r="625" customFormat="false" ht="13.5" hidden="false" customHeight="false" outlineLevel="0" collapsed="false">
      <c r="A625" s="1" t="n">
        <v>243</v>
      </c>
      <c r="B625" s="2" t="n">
        <v>10</v>
      </c>
      <c r="C625" s="33" t="n">
        <v>44924</v>
      </c>
      <c r="E625" s="5" t="str">
        <f aca="false">VLOOKUP(A625,'286'!$A$3:$J$6279,10,FALSE())</f>
        <v>MORALES GONZÁLEZ, BEATRÍZ</v>
      </c>
      <c r="F625" s="4" t="str">
        <f aca="false">VLOOKUP(A625,'286'!$A$3:$I$1768,3,FALSE())</f>
        <v>MOGONBE</v>
      </c>
      <c r="G625" s="6" t="n">
        <f aca="false">VLOOKUP(A625,'286'!$A$3:$I$1768,4,FALSE())</f>
        <v>37392</v>
      </c>
      <c r="H625" s="7" t="n">
        <f aca="false">YEAR(C625)-YEAR(G625)</f>
        <v>20</v>
      </c>
      <c r="I625" s="1" t="str">
        <f aca="false">VLOOKUP(H625,LEYENDA!$C$2:$D$6,2,TRUE())</f>
        <v>13-24</v>
      </c>
      <c r="J625" s="5" t="str">
        <f aca="false">VLOOKUP(A625,'286'!$A$3:$I$1768,7,FALSE())</f>
        <v>M</v>
      </c>
      <c r="K625" s="8" t="n">
        <f aca="false">VLOOKUP(A625,'286'!$A$3:$I$1768,2,FALSE())</f>
        <v>0</v>
      </c>
      <c r="L625" s="4" t="str">
        <f aca="false">VLOOKUP(A625,'286'!$A$3:$I$1768,8,FALSE())</f>
        <v>D</v>
      </c>
      <c r="M625" s="4" t="str">
        <f aca="false">VLOOKUP(A625,'286'!$A$3:$I$1768,9,FALSE())</f>
        <v>I</v>
      </c>
      <c r="N625" s="8" t="str">
        <f aca="false">IF(R625=O625, "MISMA","CONTRARIA")</f>
        <v>CONTRARIA</v>
      </c>
      <c r="O625" s="8" t="str">
        <f aca="false" t="array" ref="O625">_xlfn.IFS(L625="D","1", L625="I","2")</f>
        <v>1</v>
      </c>
      <c r="P625" s="8" t="e">
        <f aca="false" t="array" ref="P625">_xlfn.IFS(K625="OD","1", K625="OI","2")</f>
        <v>#N/A</v>
      </c>
      <c r="Q625" s="1" t="str">
        <f aca="false" t="array" ref="Q625">_xlfn.IFS(J625="M","1", J625="H","2")</f>
        <v>1</v>
      </c>
      <c r="R625" s="8" t="str">
        <f aca="false" t="array" ref="R625">_xlfn.IFS(M625="D","1", M625="I","2")</f>
        <v>2</v>
      </c>
      <c r="S625" s="1" t="str">
        <f aca="false" t="array" ref="S625">_xlfn.IFS(N625="CONTRARIA", "1",N625= "MISMA","2")</f>
        <v>1</v>
      </c>
      <c r="T625" s="1" t="str">
        <f aca="false" t="array" ref="T625">_xlfn.IFS(I625="0-12","1", I625="13-24","2", I625="25-40","3", I625="41-60","4", I625="61-100","5")</f>
        <v>2</v>
      </c>
      <c r="U625" s="9" t="n">
        <v>-2</v>
      </c>
      <c r="V625" s="10" t="str">
        <f aca="false">IF(U625="","",IF(AND(U625&gt;=-9,U625&lt;=-6.5),"-9 a -6,5",IF(AND(U625&gt;=-6,U625&lt;=-3.5),"-6 a -3,5",IF(AND(U625&gt;=-3,U625&lt;=-1),"-3 a -1",IF(U625=-0.5,"-0,5",IF(AND(U625&gt;=0,U625&lt;=2.5),"0 a 2,5",IF(AND(U625&gt;=3,U625&lt;=5.5),"3 a 5,5",IF(AND(U625&gt;=6,U625&lt;=8.5),"6 a 8,5",IF(AND(U625&gt;=9,U625&lt;=20),"9 a 20","Fuera de rango")))))))))</f>
        <v>-3 a -1</v>
      </c>
      <c r="W625" s="11" t="n">
        <f aca="false">IF(V625="","",IF(V625="-9 a -6,5",2,IF(V625="-6 a -3,5",3,IF(V625="-3 a -1",4,IF(V625="-0,5","NORMA",IF(V625="0 a 2,5",5,IF(V625="3 a 5,5",6,IF(V625="6 a 8,5",7,IF(V625="9 a 20",8,"Fuera de rango")))))))))</f>
        <v>4</v>
      </c>
      <c r="X625" s="9" t="n">
        <v>0</v>
      </c>
      <c r="Y625" s="11" t="str">
        <f aca="false">IF(X625="","",IF(AND(X625&gt;=0,X625&lt;=4),"0 a 4",IF(AND(X625&gt;=4.5,X625&lt;=8.5),"4,5 a 8,5",IF(X625=9,"9",IF(AND(X625&gt;=9.5,X625&lt;=13),"9,5 a 13",IF(AND(X625&gt;=13.5,X625&lt;=20),"13,5 a 20",IF(AND(X625&gt;=20.5,X625&lt;=35),"20,5 a 35","Fuera de rango")))))))</f>
        <v>0 a 4</v>
      </c>
      <c r="Z625" s="11" t="n">
        <f aca="false">IF(Y625="","",IF(Y625="0 a 4",1,IF(Y625="4,5 a 8,5",2,IF(Y625="9","NORMA",IF(Y625="9,5 a 13",3,IF(Y625="13,5 a 20",4,IF(Y625="20,5 a 35",5,"Fuera de rango")))))))</f>
        <v>1</v>
      </c>
      <c r="AA625" s="9" t="n">
        <v>18</v>
      </c>
      <c r="AB625" s="10" t="str">
        <f aca="false">IF(AA625="","",IF(AND(AA625&gt;=0,AA625&lt;=9),"0 a 9",IF(AND(AA625&gt;=9.5,AA625&lt;=18.5),"9,5 a 18,5",IF(AA625=19,"19",IF(AND(AA625&gt;=19.5,AA625&lt;=28),"19,5 a 28",IF(AND(AA625&gt;=28.5,AA625&lt;=40),"28,5 a 40","Fuera de rango"))))))</f>
        <v>9,5 a 18,5</v>
      </c>
      <c r="AC625" s="11" t="n">
        <f aca="false" t="array" ref="AC625">_xlfn.IFS(AB625="","",AB625="0 a 9",1,AB625="9,5 a 18,5",2,AB625="19","NORMA",AB625="19,5 a 28",3,AB625="28,5 a 40",4,TRUE(),"Fuera de rango")</f>
        <v>2</v>
      </c>
      <c r="AD625" s="9" t="n">
        <v>6</v>
      </c>
      <c r="AE625" s="10" t="str">
        <f aca="false">IF(AD625="","",IF(AND(AD625&gt;=-10,AD625&lt;=0),"De -10 a 0",IF(AND(AD625&gt;=0.5,AD625&lt;=9.5),"0,5 a 9,5",IF(AD625=10,"10",IF(AND(AD625&gt;=10.5,AD625&lt;=20),"10,5 a 20",IF(AND(AD625&gt;=20.5,AD625&lt;=40),"20,5 a 40","Fuera de rango"))))))</f>
        <v>0,5 a 9,5</v>
      </c>
      <c r="AF625" s="12" t="n">
        <f aca="false">IF(AD625="","",IF(AND(AD625&gt;=-10,AD625&lt;=0),1,IF(AND(AD625&gt;=0.5,AD625&lt;=9.5),2,IF(AD625=10,"NORMA",IF(AND(AD625&gt;=10.5,AD625&lt;=20),3,IF(AND(AD625&gt;=20.5,AD625&lt;=40),4,""))))))</f>
        <v>2</v>
      </c>
      <c r="AG625" s="9" t="n">
        <v>7</v>
      </c>
      <c r="AH625" s="10" t="str">
        <f aca="false">IF(AG625="","",IF(AND(AG625&gt;=0,AG625&lt;=4),"0 a 4",IF(AND(AG625&gt;=4.5,AG625&lt;=8.5),"4,5 a 8,5",IF(AG625=9,"9",IF(AND(AG625&gt;=9.5,AG625&lt;=13),"9,5 a 13",IF(AND(AG625&gt;=13.5,AG625&lt;=25),"13,5 a 25","Fuera de rango"))))))</f>
        <v>4,5 a 8,5</v>
      </c>
      <c r="AI625" s="10" t="n">
        <f aca="false">IF(AH625="","",IF(AH625="0 a 4",1,IF(AH625="4,5 a 8,5",2,IF(AH625="9","NORMA",IF(AH625="9,5 a 13",3,IF(AH625="13,5 a 25",4,""))))))</f>
        <v>2</v>
      </c>
      <c r="AJ625" s="9" t="n">
        <v>3</v>
      </c>
      <c r="AK625" s="10" t="str">
        <f aca="false">IF(AJ625="","",IF(AND(AJ625&gt;=-15,AJ625&lt;=-10.5),"-15 a -10,5",IF(AND(AJ625&gt;=-10,AJ625&lt;=-4),"-10 a -4",IF(AND(AJ625&gt;=-4.5,AJ625&lt;=0),"-4,5 a 0",IF(AND(AJ625&gt;=0.5,AJ625&lt;=4.5),"0,5 a 4,5",IF(AJ625=5,"5",IF(AND(AJ625&gt;=5.5,AJ625&lt;=10),"5,5 a 10",IF(AND(AJ625&gt;=10.5,AJ625&lt;=20),"10,5 a 20","Fuera de rango"))))))))</f>
        <v>0,5 a 4,5</v>
      </c>
      <c r="AL625" s="11" t="n">
        <f aca="false">IF(AK625="","",IF(AK625="-15 a -10,5",1,IF(AK625="-10 a -4",2,IF(AK625="-4,5 a 0",3,IF(AK625="0,5 a 4,5",4,IF(AK625="5","NORMA",IF(AK625="5,5 a 10",5,IF(AK625="10,5 a 20",6,"Error"))))))))</f>
        <v>4</v>
      </c>
      <c r="AM625" s="9" t="n">
        <v>0</v>
      </c>
      <c r="AN625" s="10" t="str">
        <f aca="false">IF(AM625="","",IF(AND(AM625&gt;=-7.5,AM625&lt;=-5.5),"-7,5 a -5,5",IF(AND(AM625&gt;=-5,AM625&lt;=-3),"-5 a -3",IF(AND(AM625&gt;=-2.5,AM625&lt;=-0.5),"-2,5 a -0,5",IF(AM625=0,"0,00",IF(AND(AM625&gt;=0.5,AM625&lt;=2.5),"0,5 a 2,5",IF(AND(AM625&gt;=3,AM625&lt;=5),"3 a 5",IF(AND(AM625&gt;=5.5,AM625&lt;=7.5),"5,5 a 7,5",IF(AND(AM625&gt;=8,AM625&lt;=10),"8 a 10","Fuera de rango")))))))))</f>
        <v>0,00</v>
      </c>
      <c r="AO625" s="11" t="str">
        <f aca="false">IF(AN625="","",IF(AN625="-7,5 a -5,5",1,IF(AN625="-5 a -3",2,IF(AN625="-2,5 a -0,5",3,IF(AN625="0,00","NORMA",IF(AN625="0,5 a 2,5",4,IF(AN625="3 a 5",5,IF(AN625="5,5 a 7,5",6,IF(AN625="8 a 10",7,"Error")))))))))</f>
        <v>NORMA</v>
      </c>
      <c r="AP625" s="9" t="n">
        <v>1.5</v>
      </c>
      <c r="AQ625" s="10" t="str">
        <f aca="false">IF(AP625="","",IF(AND(AP625&gt;=-20,AP625&lt;=-9.5),"-20 a -9,5",IF(AND(AP625&gt;=-9,AP625&lt;=-6.5),"-9 a -6,5",IF(AP625=-6,"-6",IF(AND(AP625&gt;=-5.5,AP625&lt;=-3),"-5,5 a -3",IF(AND(AP625&gt;=-2.5,AP625&lt;=0),"-2,5 a 0",IF(AND(AP625&gt;=0.5,AP625&lt;=3),"0,5 a 3",IF(AND(AP625&gt;=3.5,AP625&lt;=6),"3,5 a 6",IF(AND(AP625&gt;=6.5,AP625&lt;=9),"6,5 a 9",IF(AND(AP625&gt;=9.5,AP625&lt;=20),"9,5 a 20","Fuera de rango"))))))))))</f>
        <v>0,5 a 3</v>
      </c>
      <c r="AR625" s="11" t="n">
        <f aca="false">IF(AQ625="","",IF(AQ625="-20 a -9,5",1,IF(AQ625="-9 a -6,5",2,IF(AQ625="-6","NORMA",IF(AQ625="-5,5 a -3",3,IF(AQ625="-2,5 a 0",4,IF(AQ625="0,5 a 3",5,IF(AQ625="3,5 a 6",6,IF(AQ625="6,5 a 9",7,IF(AQ625="9,5 a 20",8,""))))))))))</f>
        <v>5</v>
      </c>
      <c r="AS625" s="9" t="n">
        <v>0</v>
      </c>
      <c r="AT625" s="10" t="str">
        <f aca="false">IF(AS625="","",IF(AND(AS625&gt;=-16,AS625&lt;=-14),"-16 a -14",IF(AND(AS625&gt;=-13.5,AS625&lt;=-11.5),"-13,5 a -11,5",IF(AND(AS625&gt;=-11,AS625&lt;=-9),"-11 a -9",IF(AND(AS625&gt;=-8.5,AS625&lt;=-6.5),"-8,5 a -6,5",IF(AND(AS625&gt;=-6,AS625&lt;=-4),"-6 a -4",IF(AND(AS625&gt;=-3.5,AS625&lt;=-1.5),"-3,5 a -1,5",IF(AND(AS625&gt;=-1,AS625&lt;=1),"-1 a 1",IF(AND(AS625&gt;=1.5,AS625&lt;=3.5),"1,5 a 3,5",IF(AND(AS625&gt;=4,AS625&lt;=6),"4 a 6",IF(AND(AS625&gt;=6.5,AS625&lt;=8.5),"6,5 a 8,5",IF(AND(AS625&gt;=9,AS625&lt;=11),"9 a 11",IF(AND(AS625&gt;=11.5,AS625&lt;=13.5),"11,5 a 13,5",IF(AND(AS625&gt;=14,AS625&lt;=16),"14 a 16",IF(AND(AS625&gt;=16.5,AS625&lt;=18.5),"16,5 a 18,5",IF(AND(AS625&gt;=19,AS625&lt;=21),"19 a 21","Fuera de rango"))))))))))))))))</f>
        <v>-1 a 1</v>
      </c>
      <c r="AU625" s="11" t="n">
        <f aca="false" t="array" ref="AU625">IF(AT625="","",_xlfn.IFS(AT625="-16 a -14",1,AT625="-13,5 a -11,5",2,AT625="-11 a -9",3,AT625="-8,5 a -6,5",4,AT625="-6 a -4",5,AT625="-3,5 a -1,5",6,AT625="-1 a 1",7,AT625="1,5 a 3,5",8,AT625="4 a 6","NORMA",AT625="6,5 a 8,5",9,AT625="9 a 11",10,AT625="11,5 a 13,5",11,AT625="14 a 16",12,AT625="16,5 a 18,5",13,AT625="19 a 21",14,TRUE(),""))</f>
        <v>7</v>
      </c>
      <c r="AV625" s="9" t="n">
        <v>0.5</v>
      </c>
      <c r="AW625" s="10" t="str">
        <f aca="false">IF(AV625="","",IF(AND(AV625&gt;=-1,AV625&lt;=-0.5),"-1 a -0,5",IF(AND(AV625&gt;-0.5,AV625&lt;=0),"De -0,5 a 0",IF(AND(AV625&gt;=0.25,AV625&lt;=0.75),"0,25 a 0,75",IF(AND(AV625&gt;=1,AV625&lt;=1.5),"1 a 1,5",IF(AND(AV625&gt;=1.75,AV625&lt;=2.25),"1,75 a 2,25",IF(AND(AV625&gt;=2.5,AV625&lt;=3),"2,5 a 3",IF(AND(AV625&gt;=3.25,AV625&lt;=3.75),"3,25 a 3,75","Fuera de rango"))))))))</f>
        <v>0,25 a 0,75</v>
      </c>
      <c r="AX625" s="10" t="str">
        <f aca="false">IF(AW625="","",IF(OR(AW625="-1 a -0,5",AW625="-1 a -0.5"),1,IF(OR(AW625="De -0,5 a 0",AW625="-0,5 a 0",AW625="De -0.5 a 0"),2,IF(OR(AW625="0,25 a 0,75",AW625="0.25 a 0.75"),"NORMA",IF(OR(AW625="1 a 1,5",AW625="1 a 1.5"),3,IF(OR(AW625="1,75 a 2,25",AW625="1.75 a 2.25"),4,IF(OR(AW625="2,5 a 3",AW625="2.5 a 3"),5,IF(OR(AW625="3,25 a 3,75",AW625="3.25 a 3.75"),6,""))))))))</f>
        <v>NORMA</v>
      </c>
      <c r="AY625" s="9" t="n">
        <v>1</v>
      </c>
      <c r="AZ625" s="10" t="str">
        <f aca="false">IF(AY625="","",IF(AND(AY625&gt;=-20,AY625&lt;=-9.5),"-20 a -9,5",IF(AND(AY625&gt;=-9,AY625&lt;=-6.5),"-9 a -6,5",IF(AY625=-6,"-6",IF(AND(AY625&gt;=-5.5,AY625&lt;=-3),"-5,5 a -3",IF(AND(AY625&gt;=-2.5,AY625&lt;=0),"-2,5 a 0",IF(AND(AY625&gt;=0.5,AY625&lt;=3),"0,5 a 3",IF(AND(AY625&gt;=3.5,AY625&lt;=6),"3,5 a 6","Fuera de rango"))))))))</f>
        <v>0,5 a 3</v>
      </c>
      <c r="BA625" s="11" t="n">
        <f aca="false">IF(AZ625="","",IF(AZ625="-20 a -9,5",1,IF(AZ625="-9 a -6,5",2,IF(AZ625="-6","NORMA",IF(AZ625="-5,5 a -3",3,IF(AZ625="-2,5 a 0",4,IF(AZ625="0,5 a 3",5,IF(AZ625="3,5 a 6",6,""))))))))</f>
        <v>5</v>
      </c>
      <c r="BB625" s="9" t="n">
        <v>0</v>
      </c>
      <c r="BC625" s="10" t="str">
        <f aca="false" t="array" ref="BC625">IF(BB625="","",_xlfn.IFS(AND(BB625&gt;=0,BB625&lt;=2),"0 a 2",AND(BB625&gt;=2.5,BB625&lt;=4.5),"2,5 a 4,5",AND(BB625&gt;=5,BB625&lt;=7),"5 a 7",AND(BB625&gt;=7.5,BB625&lt;=9.5),"7,5 a 9,5",AND(BB625&gt;=10,BB625&lt;=12),"10 a 12",AND(BB625&gt;=12.5,BB625&lt;=14.5),"12,5 a 14,5",BB625=15,"15",AND(BB625&gt;=15.5,BB625&lt;=17.5),"15,5 a 17,5",AND(BB625&gt;=18,BB625&lt;=20),"18 a 20",AND(BB625&gt;=20.5,BB625&lt;=22.5),"20,5 a 22,5",AND(BB625&gt;=23,BB625&lt;=25),"23 a 25",TRUE(),"Fuera de rango"))</f>
        <v>0 a 2</v>
      </c>
      <c r="BD625" s="11" t="n">
        <f aca="false" t="array" ref="BD625">IF(BC625="","",_xlfn.IFS(BC625="0 a 2",1,BC625="2,5 a 4,5",2,BC625="5 a 7",3,BC625="7,5 a 9,5",4,BC625="10 a 12",5,BC625="12,5 a 14,5",6,BC625="15","NORMA",BC625="15,5 a 17,5",7,BC625="18 a 20",8,BC625="20,5 a 22,5",9,BC625="23 a 25",10,TRUE(),"Fuera de rango"))</f>
        <v>1</v>
      </c>
      <c r="BE625" s="9" t="n">
        <v>20</v>
      </c>
      <c r="BF625" s="10" t="str">
        <f aca="false">IF(BE625="","",IF(AND(BE625&gt;=-20,BE625&lt;=-10),"-20 a -10",IF(AND(BE625&gt;=-9.5,BE625&lt;=0.5),"-9,5 a 0,5",IF(AND(BE625&gt;=1,BE625&lt;=11),"1 a 11",IF(AND(BE625&gt;=11.5,BE625&lt;=20.5),"11,5 a 20,5",IF(BE625=21,"21",IF(AND(BE625&gt;=21.5,BE625&lt;=31.5),"21,5 a 31,5",IF(AND(BE625&gt;=32,BE625&lt;=42),"32 a 42","Fuera de rango"))))))))</f>
        <v>11,5 a 20,5</v>
      </c>
      <c r="BG625" s="11" t="n">
        <f aca="false">IF(BF625="","",IF(BF625="-20 a -10",1,IF(BF625="-9,5 a 0,5",2,IF(BF625="1 a 11",3,IF(BF625="11,5 a 20,5",4,IF(BF625="21","NORMA",IF(BF625="21,5 a 31,5",5,IF(BF625="32 a 42",6,""))))))))</f>
        <v>4</v>
      </c>
      <c r="BH625" s="9" t="n">
        <v>12</v>
      </c>
      <c r="BI625" s="10" t="str">
        <f aca="false">IF(BH625="","",IF(AND(BH625&gt;=-20,BH625&lt;=-15),"-20 a -15",IF(AND(BH625&gt;=-14.5,BH625&lt;=-9.5),"-14,5 a -9,5",IF(AND(BH625&gt;=-9,BH625&lt;=-4),"-9 a -4",IF(AND(BH625&gt;=-3.5,BH625&lt;=2.5),"-3,5 a 2,5",IF(AND(BH625&gt;=3,BH625&lt;=8),"3 a 8",IF(AND(BH625&gt;=8.5,BH625&lt;=14.5),"8,5 a 14,5",IF(BH625=15,"15",IF(AND(BH625&gt;=15.5,BH625&lt;=20.5),"15,5 a 20,5",IF(AND(BH625&gt;=21,BH625&lt;=26),"21 a 26","Fuera de rango"))))))))))</f>
        <v>8,5 a 14,5</v>
      </c>
      <c r="BJ625" s="11" t="n">
        <f aca="false">IF(BI625="","",IF(BI625="-20 a -15",1,IF(BI625="-14,5 a -9,5",2,IF(BI625="-9 a -4",3,IF(BI625="-3,5 a 2,5",4,IF(BI625="3 a 8",5,IF(BI625="8,5 a 14,5",6,IF(BI625="15","NORMA",IF(BI625="15,5 a 20,5",7,IF(BI625="21 a 26",8,IF(BI625="26,5 a 31,5",9,"")))))))))))</f>
        <v>6</v>
      </c>
      <c r="BK625" s="9" t="n">
        <v>0</v>
      </c>
      <c r="BL625" s="10" t="str">
        <f aca="false">IF(BK625="","",IF(AND(BK625&gt;=0,BK625&lt;=2),"0 - 2",IF(AND(BK625&gt;=2.5,BK625&lt;=4.5),"2,5 - 4,5",IF(AND(BK625&gt;=5,BK625&lt;=7),"5 - 7",IF(AND(BK625&gt;=7.5,BK625&lt;=9.5),"7,5 - 9,5",IF(AND(BK625&gt;=10,BK625&lt;=12),"10 - 12",IF(AND(BK625&gt;=12.5,BK625&lt;=13.5),"12,5 - 13,5",IF(BK625=14,"14",IF(AND(BK625&gt;=14.5,BK625&lt;=16.5),"14,5 - 16,5",IF(AND(BK625&gt;=17,BK625&lt;=19),"17 - 19",IF(AND(BK625&gt;=19.5,BK625&lt;=21.5),"19,5 - 21,5",IF(AND(BK625&gt;=22,BK625&lt;=24),"22 - 24",IF(AND(BK625&gt;=24.5,BK625&lt;=26.5),"24,5 - 26,5",IF(AND(BK625&gt;=27,BK625&lt;=29),"27 - 29",IF(AND(BK625&gt;=29.5,BK625&lt;=30),"29,5 - 30","Fuera de rango")))))))))))))))</f>
        <v>0 - 2</v>
      </c>
      <c r="BM625" s="11" t="n">
        <f aca="false">IF(BL625="","",IF(BL625="0 - 2",1,IF(BL625="2,5 - 4,5",2,IF(BL625="5 - 7",3,IF(BL625="7,5 - 9,5",4,IF(BL625="10 - 12",5,IF(BL625="12,5 - 13,5",6,IF(BL625="14","NORMA",IF(BL625="14,5 - 16,5",7,IF(BL625="17 - 19",8,IF(BL625="19,5 - 21,5",9,IF(BL625="22 - 24",10,IF(BL625="24,5 - 26,5",11,IF(BL625="27 - 29",12,IF(BL625="29,5 - 30",13,"")))))))))))))))</f>
        <v>1</v>
      </c>
      <c r="BN625" s="9" t="n">
        <v>14</v>
      </c>
      <c r="BO625" s="11" t="str">
        <f aca="false">IF(BN625="","",IF(AND(BN625&gt;=-20,BN625&lt;=-10),"-20 a -10",IF(AND(BN625&gt;=-9.5,BN625&lt;=0.5),"-9,5 a 0,5",IF(AND(BN625&gt;=1,BN625&lt;=11),"1 a 11",IF(AND(BN625&gt;=11.5,BN625&lt;=21.5),"11,5 a 21,5",IF(BN625=22,"22",IF(AND(BN625&gt;=22.5,BN625&lt;=32.5),"22,5 a 32,5",IF(AND(BN625&gt;=33,BN625&lt;=43),"33 a 43","Fuera de rango"))))))))</f>
        <v>11,5 a 21,5</v>
      </c>
      <c r="BP625" s="11" t="n">
        <f aca="false">IF(BO625="","",IF(BO625="-20 a -10",1,IF(BO625="-9,5 a 0,5",2,IF(BO625="1 a 11",3,IF(BO625="11,5 a 21,5",4,IF(BO625="22","NORMA",IF(BO625="22,5 a 32,5",5,IF(BO625="33 a 43",6,""))))))))</f>
        <v>4</v>
      </c>
      <c r="BQ625" s="9" t="n">
        <v>5</v>
      </c>
      <c r="BR625" s="10" t="str">
        <f aca="false">IF(BQ625="","",IF(AND(BQ625&gt;=-20,BQ625&lt;=-15),"-20 a -15",IF(AND(BQ625&gt;=-14.5,BQ625&lt;=-9.5),"-14,5 a -9,5",IF(AND(BQ625&gt;=-9,BQ625&lt;=-4),"-9 a -4",IF(AND(BQ625&gt;=-3.5,BQ625&lt;=2.5),"-3,5 a 2,5",IF(AND(BQ625&gt;=3,BQ625&lt;=8),"3 a 8",IF(AND(BQ625&gt;=8.5,BQ625&lt;=13.5),"8,5 a 13,5",IF(AND(BQ625&gt;=14,BQ625&lt;=17.5),"14 a 17,5",IF(BQ625=18,"18",IF(AND(BQ625&gt;=18.5,BQ625&lt;=23.5),"18,5 a 23,5",IF(AND(BQ625&gt;=24,BQ625&lt;=29),"24 a 29",IF(AND(BQ625&gt;=29.5,BQ625&lt;=34.5),"29,5 a 34,5",IF(AND(BQ625&gt;=35,BQ625&lt;=40),"35 a 40","Fuera de rango")))))))))))))</f>
        <v>3 a 8</v>
      </c>
      <c r="BS625" s="11" t="n">
        <f aca="false">IF(BR625="","",IF(BR625="-20 a -15",1,IF(BR625="-14,5 a -9,5",2,IF(BR625="-9 a -4",3,IF(BR625="-3,5 a 2,5",4,IF(BR625="3 a 8",5,IF(BR625="8,5 a 13,5",6,IF(BR625="14 a 17,5",7,IF(BR625="18","NORMA",IF(BR625="18,5 a 23,5",8,IF(BR625="24 a 29",9,IF(BR625="29,5 a 34,5",10,IF(BR625="35 a 40",11,"")))))))))))))</f>
        <v>5</v>
      </c>
      <c r="BT625" s="9" t="n">
        <v>0</v>
      </c>
      <c r="BU625" s="10" t="str">
        <f aca="false">IF(BT625="","",IF(AND(BT625&gt;=-20,BT625&lt;=-18),"-20 a -18",IF(AND(BT625&gt;=-17.5,BT625&lt;=-15.5),"-17,5 a -15,5",IF(AND(BT625&gt;=-15,BT625&lt;=-13),"-15 a -13",IF(AND(BT625&gt;=-12.5,BT625&lt;=-10.5),"-12,5 a -10,5",IF(AND(BT625&gt;=-10,BT625&lt;=-8),"-10 a -8",IF(AND(BT625&gt;=-7.5,BT625&lt;=-5.5),"-7,5 a -5,5",IF(AND(BT625&gt;=-5,BT625&lt;=-3),"-5 a -3",IF(AND(BT625&gt;=-2.5,BT625&lt;=-0.5),"-2,5 a -0,5",IF(BT625=0,"0",IF(AND(BT625&gt;=0.5,BT625&lt;=2.5),"0,5 a 2,5",IF(AND(BT625&gt;=3,BT625&lt;=5),"3 a 5",IF(AND(BT625&gt;=5.5,BT625&lt;=7.5),"5,5 a 7,5",IF(AND(BT625&gt;=8,BT625&lt;=10),"8 a 10",IF(AND(BT625&gt;=10.5,BT625&lt;=12.5),"10,5 a 12,5",IF(AND(BT625&gt;=13,BT625&lt;=15),"13 a 15",IF(AND(BT625&gt;=15.5,BT625&lt;=17.5),"15,5 a 17,5",IF(AND(BT625&gt;=18,BT625&lt;=20),"18 a 20","Fuera de rango"))))))))))))))))))</f>
        <v>0</v>
      </c>
      <c r="BV625" s="11" t="str">
        <f aca="false">IF(BT625="","",IF(BT625=0,"NORMA",IF(AND(BT625&gt;=-20,BT625&lt;=-18),2,IF(AND(BT625&gt;=-17.5,BT625&lt;=-15.5),2,IF(AND(BT625&gt;=-15,BT625&lt;=-13),3,IF(AND(BT625&gt;=-12.5,BT625&lt;=-10.5),4,IF(AND(BT625&gt;=-10,BT625&lt;=-8),5,IF(AND(BT625&gt;=-7.5,BT625&lt;=-5.5),6,IF(AND(BT625&gt;=-5,BT625&lt;=-3),7,IF(AND(BT625&gt;=-2.5,BT625&lt;=-0.5),8,IF(AND(BT625&gt;=0.5,BT625&lt;=2.5),9,IF(AND(BT625&gt;=3,BT625&lt;=5),10,IF(AND(BT625&gt;=5.5,BT625&lt;=7.5),11,IF(AND(BT625&gt;=8,BT625&lt;=10),12,IF(AND(BT625&gt;=10.5,BT625&lt;=12.5),13,IF(AND(BT625&gt;=13,BT625&lt;=15),14,IF(AND(BT625&gt;=15.5,BT625&lt;=17.5),15,IF(AND(BT625&gt;=18,BT625&lt;=20),16,"Fuera de rango"))))))))))))))))))</f>
        <v>NORMA</v>
      </c>
      <c r="BW625" s="9" t="n">
        <v>-7</v>
      </c>
      <c r="BX625" s="10" t="n">
        <f aca="false">18.5- (0.3*H625)</f>
        <v>12.5</v>
      </c>
      <c r="BY625" s="10" t="n">
        <f aca="false">(BW625)-(BX625)</f>
        <v>-19.5</v>
      </c>
      <c r="BZ625" s="10" t="str">
        <f aca="false">IF(BY625="","",IF(BY625&lt;-27.5,"De -30 a -28",IF(BY625&lt;-25,"De -27,5 a -25,5",IF(BY625&lt;-22.5,"De -25 a -23",IF(BY625&lt;-20,"De -22,5 a -20,5",IF(BY625&lt;-17.5,"De -20 a -18",IF(BY625&lt;-15,"De -17,5 a -15,5",IF(BY625&lt;-12.5,"De -15 a -13",IF(BY625&lt;-10,"De -12,5 a -10,5",IF(BY625&lt;-7.5,"De -10 a -8",IF(BY625&lt;-5,"De -7,5 a -5,5",IF(BY625&lt;-2.5,"De -5 a -3",IF(BY625&lt;0,"De -2,5 a -0,5",IF(BY625&lt;2.5,"De 0 a 2",IF(BY625&lt;5,"De 2,5 a 4,5",IF(BY625&lt;7.5,"De 5 a 7",IF(BY625&lt;10,"De 7,5 a 9,5",IF(BY625&lt;12.5,"De 10 a 12",IF(BY625&lt;15,"De 12,5 a 14,5",IF(BY625&lt;17.5,"De 15 a 17",IF(BY625&lt;20,"De 17,5 a 19,5",IF(BY625&lt;22.5,"De 20 a 22",IF(BY625&lt;25,"De 22,5 a 24,5",IF(BY625&lt;27.5,"De 25 a 27","De 27,5 a 30"))))))))))))))))))))))))</f>
        <v>De -20 a -18</v>
      </c>
      <c r="CA625" s="12" t="n">
        <f aca="false">IF(BY625="","",IF(BY625&lt;=-28,1,IF(BY625&lt;=-25.5,2,IF(BY625&lt;=-23,3,IF(BY625&lt;=-20.5,4,IF(BY625&lt;=-18,5,IF(BY625&lt;=-15.5,6,IF(BY625&lt;=-13,7,IF(BY625&lt;=-10.5,8,IF(BY625&lt;=-8,9,IF(BY625&lt;=-5.5,10,IF(BY625&lt;=-3,11,IF(BY625&lt;=-0.5,12,IF(BY625&lt;=2,13,IF(BY625&lt;=4.5,14,IF(BY625&lt;=7,15,IF(BY625&lt;=9.5,16,IF(BY625&lt;=12,17,IF(BY625&lt;=14.5,18,IF(BY625&lt;=17,19,IF(BY625&lt;=19.5,20,IF(BY625&lt;=22,21,IF(BY625&lt;=24.5,22,IF(BY625&lt;=27,23,IF(BY625&lt;=30,24,"Fuera de rango")))))))))))))))))))))))))</f>
        <v>5</v>
      </c>
      <c r="CB625" s="9" t="n">
        <v>-7.75</v>
      </c>
      <c r="CC625" s="10" t="n">
        <f aca="false">18.5- (0.3*H625)</f>
        <v>12.5</v>
      </c>
      <c r="CD625" s="10" t="n">
        <f aca="false">(CB625)-(CC625)</f>
        <v>-20.25</v>
      </c>
      <c r="CE625" s="10" t="str">
        <f aca="false">IF(CD625="","",IF(CD625&lt;-27.5,"De -30 a -28",IF(CD625&lt;-25,"De -27,5 a -25,5",IF(CD625&lt;-22.5,"De -25 a -23",IF(CD625&lt;-20,"De -22,5 a -20,5",IF(CD625&lt;-17.5,"De -20 a -18",IF(CD625&lt;-15,"De -17,5 a -15,5",IF(CD625&lt;-12.5,"De -15 a -13",IF(CD625&lt;-10,"De -12,5 a -10,5",IF(CD625&lt;-7.5,"De -10 a -8",IF(CD625&lt;-5,"De -7,5 a -5,5",IF(CD625&lt;-2.5,"De -5 a -3",IF(CD625&lt;0,"De -2,5 a -0,5",IF(CD625&lt;=2,"De 0 a 2",IF(CD625&lt;=4.5,"De 2,5 a 4,5",IF(CD625&lt;=7,"De 5 a 7",IF(CD625&lt;=9.5,"De 7,5 a 9,5",IF(CD625&lt;=12,"De 10 a 12",IF(CD625&lt;=14.5,"De 12,5 a 14,5",IF(CD625&lt;=17,"De 15 a 17",IF(CD625&lt;=19.5,"De 17,5 a 19,5",IF(CD625&lt;=22,"De 20 a 22",IF(CD625&lt;=24.5,"De 22,5 a 24,5",IF(CD625&lt;=27,"De 25 a 27","De 27,5 a 30"))))))))))))))))))))))))</f>
        <v>De -22,5 a -20,5</v>
      </c>
      <c r="CF625" s="12" t="n">
        <f aca="false">IF(CD625="","",IF(CD625&lt;-27.5,1,IF(CD625&lt;-25,2,IF(CD625&lt;-22.5,3,IF(CD625&lt;-20,4,IF(CD625&lt;-17.5,5,IF(CD625&lt;-15,6,IF(CD625&lt;-12.5,7,IF(CD625&lt;-10,8,IF(CD625&lt;-7.5,9,IF(CD625&lt;-5,10,IF(CD625&lt;-2.5,11,IF(CD625&lt;0,12,IF(CD625&lt;2.5,13,IF(CD625&lt;5,14,IF(CD625&lt;7.5,15,IF(CD625&lt;10,16,IF(CD625&lt;12.5,17,IF(CD625&lt;15,18,IF(CD625&lt;17.5,19,IF(CD625&lt;20,20,IF(CD625&lt;22.5,21,IF(CD625&lt;25,22,IF(CD625&lt;27.5,23,24))))))))))))))))))))))))</f>
        <v>4</v>
      </c>
      <c r="CG625" s="9" t="n">
        <v>-3</v>
      </c>
      <c r="CH625" s="10" t="str">
        <f aca="false">IF(CG625="","",IF(AND(CG625&gt;=-10,CG625&lt;=-9.5),"-10 a -9,5",IF(AND(CG625&gt;-9.5,CG625&lt;=-8.5),"-9 a -8,5",IF(AND(CG625&gt;-8.5,CG625&lt;=-7.5),"-8 a -7,5",IF(AND(CG625&gt;-7.5,CG625&lt;=-6.5),"-7 a -6,5",IF(AND(CG625&gt;-6.5,CG625&lt;=-5.5),"-6 a -5,5",IF(AND(CG625&gt;-5.5,CG625&lt;=-4.5),"-5 a -4,5",IF(AND(CG625&gt;-4.5,CG625&lt;=-3.5),"-4 a -3,5",IF(AND(CG625&gt;-3.5,CG625&lt;=-2.5),"-3 a -2,5",IF(CG625=-2.25,"-2,25",IF(AND(CG625&gt;-2.5,CG625&lt;=-1.5),"-2 a -1,5",IF(AND(CG625&gt;-1.5,CG625&lt;=-0.5),"-1 a -0,5",IF(AND(CG625&gt;-0.5,CG625&lt;=0.5),"0 a 0,5",IF(AND(CG625&gt;0.5,CG625&lt;=1.5),"1 a 1,5",IF(AND(CG625&gt;1.5,CG625&lt;=2.5),"2 a 2,5",IF(AND(CG625&gt;2.5,CG625&lt;=3.5),"3 a 3,5",IF(AND(CG625&gt;3.5,CG625&lt;=4.5),"4 a 4,5",IF(AND(CG625&gt;4.5,CG625&lt;=5.5),"5 a 5,5",IF(AND(CG625&gt;5.5,CG625&lt;=6.5),"6 a 6,5",IF(AND(CG625&gt;6.5,CG625&lt;=7.5),"7 a 7,5",IF(AND(CG625&gt;7.5,CG625&lt;=8.5),"8 a 8,5",IF(AND(CG625&gt;8.5,CG625&lt;=9.5),"9 a 9,5",IF(CG625&gt;=10,"10","Fuera de rango")))))))))))))))))))))))</f>
        <v>-3 a -2,5</v>
      </c>
      <c r="CI625" s="11" t="n">
        <f aca="false">IF(CG625="","",IF(CG625=-2.25,"NORMA",IF(CG625&lt;=-9.5,1,IF(CG625&lt;=-8.5,2,IF(CG625&lt;=-7.5,3,IF(CG625&lt;=-6.5,4,IF(CG625&lt;=-5.5,5,IF(CG625&lt;=-4.5,6,IF(CG625&lt;=-3.5,7,IF(CG625&lt;=-2.5,8,IF(CG625&lt;=-1.5,9,IF(CG625&lt;=-0.5,10,IF(CG625&lt;=0.5,11,IF(CG625&lt;=1.5,12,IF(CG625&lt;=2.5,13,IF(CG625&lt;=3.5,14,IF(CG625&lt;=4.5,15,IF(CG625&lt;=5.5,16,IF(CG625&lt;=6.5,17,IF(CG625&lt;=7.5,18,IF(CG625&lt;=8.5,19,IF(CG625&lt;=9.5,20,IF(CG625=10,21,"Fuera de rango")))))))))))))))))))))))</f>
        <v>8</v>
      </c>
      <c r="CJ625" s="9" t="n">
        <v>2.75</v>
      </c>
      <c r="CK625" s="10" t="str">
        <f aca="false">IF(CJ625="","",IF(AND(CJ625&gt;=-6,CJ625&lt;=-5.5),"-6 a -5,5",IF(AND(CJ625&gt;-5.5,CJ625&lt;=-4.5),"-5 a -4,5",IF(AND(CJ625&gt;-4.5,CJ625&lt;=-3.5),"-4 a -3,5",IF(AND(CJ625&gt;-3.5,CJ625&lt;=-2.5),"-3 a -2,5",IF(AND(CJ625&gt;-2.5,CJ625&lt;=-1.5),"-2 a -1,5",IF(AND(CJ625&gt;-1.5,CJ625&lt;=-0.5),"-1 a -0,5",IF(AND(CJ625&gt;-0.5,CJ625&lt;=0.5),"0 a 0,5",IF(AND(CJ625&gt;0.5,CJ625&lt;=1.5),"1 a 1,5",IF(AND(CJ625&gt;1.5,CJ625&lt;2.5),"2",IF(AND(CJ625&gt;=2.5,CJ625&lt;=3),"2,5 a 3",IF(AND(CJ625&gt;3,CJ625&lt;=4),"3,5 a 4",IF(AND(CJ625&gt;4,CJ625&lt;=5),"4,5 a 5",IF(AND(CJ625&gt;5,CJ625&lt;=6),"5,5 a 6",IF(AND(CJ625&gt;6,CJ625&lt;=7),"6,5 a 7",IF(AND(CJ625&gt;7,CJ625&lt;=8),"7,5 a 8",IF(AND(CJ625&gt;8,CJ625&lt;=9.5),"8,5 a 9,5",IF(CJ625=10,"10","Fuera de rango"))))))))))))))))))</f>
        <v>2,5 a 3</v>
      </c>
      <c r="CL625" s="11" t="n">
        <f aca="false">IF(CK625="","",IF(OR(CK625="-6 a -5,5",CK625="-6 - -5,5"),1,IF(OR(CK625="-5 a -4,5",CK625="-5 - -4,5"),2,IF(OR(CK625="-4 a -3,5",CK625="-4 - -3,5"),3,IF(OR(CK625="-3 a -2,5",CK625="-3 - -2,5"),4,IF(OR(CK625="-2 a -1,5",CK625="-2 - -1,5"),5,IF(OR(CK625="-1 a -0,5",CK625="-1 - -0,5"),6,IF(OR(CK625="0 a 0,5",CK625="0 - 0,5"),7,IF(OR(CK625="1 a 1,5",CK625="1 - 1,5"),8,IF(CK625="2","NORMA",IF(OR(CK625="2,5 a 3",CK625="2,5 - 3"),9,IF(OR(CK625="3,5 a 4",CK625="3,5 - 4"),10,IF(OR(CK625="4,5 a 5",CK625="4,5 - 5"),11,IF(OR(CK625="5,5 a 6",CK625="5,5 - 6"),12,IF(OR(CK625="6,5 a 7",CK625="6,5 - 7"),13,IF(OR(CK625="7,5 a 8",CK625="7,5 - 8"),14,IF(OR(CK625="8,5 a 9",CK625="8,5 - 9,5",CK625="9 a 9,5"),15,IF(CK625="10",15,IF(OR(CK625="0,5 a 1",CK625="0,5 - 1"),7,"Fuera de rango")))))))))))))))))))</f>
        <v>9</v>
      </c>
      <c r="CO625" s="10" t="str">
        <f aca="false">IF(CM625&gt;0,"EME"," ")</f>
        <v> </v>
      </c>
      <c r="CQ625" s="10" t="str">
        <f aca="false">IF(CP625&gt;0,"0", " ")</f>
        <v> </v>
      </c>
      <c r="CR625" s="10" t="str">
        <f aca="false">IF(CP625&gt;0,"EME"," ")</f>
        <v> </v>
      </c>
      <c r="CS625" s="9" t="n">
        <v>0</v>
      </c>
      <c r="CV625" s="9" t="n">
        <v>0</v>
      </c>
      <c r="CY625" s="9" t="n">
        <v>-0.75</v>
      </c>
      <c r="DB625" s="9" t="n">
        <v>-1.25</v>
      </c>
      <c r="DC625" s="11" t="str">
        <f aca="false">IF(DB625&lt;0,"2"," ")</f>
        <v>2</v>
      </c>
      <c r="DD625" s="11" t="str">
        <f aca="false">IF(DB625&lt;0,"MIO"," ")</f>
        <v>MIO</v>
      </c>
      <c r="DE625" s="9" t="n">
        <v>0</v>
      </c>
      <c r="DF625" s="10" t="str">
        <f aca="false">IF(DE625&lt;0,"3"," ")</f>
        <v> </v>
      </c>
      <c r="DG625" s="10" t="str">
        <f aca="false">IF(DE625&lt;0,"AST"," ")</f>
        <v> </v>
      </c>
      <c r="DH625" s="9" t="n">
        <v>0</v>
      </c>
      <c r="DI625" s="10" t="str">
        <f aca="false">IF(DH625&lt;0,"3"," ")</f>
        <v> </v>
      </c>
      <c r="DJ625" s="10" t="str">
        <f aca="false">IF(DH625&lt;0,"AST"," ")</f>
        <v> </v>
      </c>
      <c r="DK625" s="9" t="n">
        <v>0</v>
      </c>
      <c r="DL625" s="10" t="str">
        <f aca="false">IF(DK625&gt;0,"4"," ")</f>
        <v> </v>
      </c>
      <c r="DM625" s="10" t="str">
        <f aca="false">IF(DK625&gt;0,"PRE"," ")</f>
        <v> </v>
      </c>
      <c r="DN625" s="9" t="n">
        <v>0</v>
      </c>
      <c r="DO625" s="10" t="str">
        <f aca="false">IF(DN625&gt;0,"4"," ")</f>
        <v> </v>
      </c>
      <c r="DP625" s="10" t="str">
        <f aca="false">IF(DN625&gt;0,"PRE"," ")</f>
        <v> </v>
      </c>
      <c r="DS625" s="12" t="str">
        <f aca="false">CONCATENATE(CO625,CU625,DA625,DG625,DM625)</f>
        <v>   </v>
      </c>
      <c r="DT625" s="10" t="e">
        <f aca="false" t="array" ref="DT625">_xlfn.IFS(DS625="EME    ","0", DS625=" HIP   ","1", DS625="  MIO  ","2", DS625="   AST ","3", DS625="    PRE","4", DS625="EME   PRE","5", DS625=" HIP  PRE","6", DS625=" HIP AST ","7", DS625="  MIO PRE","8", DS625="  MIOAST ","9", DS625="   ASTPRE","10",DS625=" HIP ASTPRE","11", DS625="  MIOASTPRE","12", DS625="     ","0")</f>
        <v>#N/A</v>
      </c>
      <c r="DV625" s="1" t="e">
        <f aca="false" t="array" ref="DV625">_xlfn.IFS(DU625="SI","2", DU625="NO","1")</f>
        <v>#N/A</v>
      </c>
      <c r="DX625" s="11" t="str">
        <f aca="false">IF(DW625=0,"1","2")</f>
        <v>1</v>
      </c>
      <c r="DY625" s="11" t="str">
        <f aca="false" t="array" ref="DY625">_xlfn.IFS(DW625=0,"0", DW625=0.25, "1", DW625=0.5,"2", DW625=0.75,"3", DW625=1,"4",DW625=1.25,"5", DW625=1.5,"6", DW625=1.75,"7", DW625=2,"8")</f>
        <v>0</v>
      </c>
      <c r="EA625" s="11" t="str">
        <f aca="false">IF(DZ625=0,"1","2")</f>
        <v>1</v>
      </c>
      <c r="EB625" s="11" t="str">
        <f aca="false" t="array" ref="EB625">_xlfn.IFS(DZ625=0,"0", DZ625=0.25, "1", DZ625=0.5,"2", DZ625=0.75,"3", DZ625=1,"4",DZ625=1.25,"5", DZ625=1.5,"6", DZ625=1.75,"7", DZ625=2,"8")</f>
        <v>0</v>
      </c>
      <c r="ED625" s="10" t="str">
        <f aca="false">IF(EC625=0,"1","2")</f>
        <v>1</v>
      </c>
      <c r="EE625" s="11" t="str">
        <f aca="false" t="array" ref="EE625">_xlfn.IFS(EC625=0,"0", EC625=-0.25, "1", EC625=-0.5,"2", EC625=-0.75,"3", EC625=-1,"4",EC625=-1.25,"5", EC625=-1.5,"6", EC625=-1.75,"7", EC625=-2,"8", EC625=-2.25,"9",EC625=-2.5,"10", EC625=-2.75,"11", EC625=-3,"12", EC625=-3.25,"13", EC625=-3.5,"14", EC625=-3.75,"15",EC625=-4,"16")</f>
        <v>0</v>
      </c>
      <c r="EG625" s="10" t="str">
        <f aca="false">IF(EF625=0,"1","2")</f>
        <v>1</v>
      </c>
      <c r="EH625" s="11" t="str">
        <f aca="false" t="array" ref="EH625">_xlfn.IFS(EF625=0,"0", EF625=-0.25, "1", EF625=-0.5,"2", EF625=-0.75,"3", EF625=-1,"4",EF625=-1.25,"5", EF625=-1.5,"6", EF625=-1.75,"7", EF625=-2,"8", EF625=-2.25,"9",EF625=-2.5,"10", EF625=-2.75,"11", EF625=-3,"12", EF625=-3.25,"13", EF625=-3.5,"14", EF625=-3.75,"15",EF625=-4,"16")</f>
        <v>0</v>
      </c>
      <c r="EJ625" s="11" t="str">
        <f aca="false">IF(EI625=0,"1","2")</f>
        <v>1</v>
      </c>
      <c r="EK625" s="11" t="str">
        <f aca="false" t="array" ref="EK625">_xlfn.IFS(EI625=0,"0", EI625=-0.25, "1", EI625=-0.5,"2", EI625=-0.75,"3", EI625=-1,"4",EI625=-1.25,"5", EI625=-1.5,"6", EI625=-1.75,"7", EI625=-2,"8", EI625=-2.25,"9", EI625=-2.25,"9",EI625=-2.5,"10", EI625=-2.75,"11", EI625=-3,"12", EI625=-3.25,"13", EI625=-3.5,"14", EI625=-3.75,"15",EI625=-4,"16", EI625=0.25, "17", EI625=0.5, "18")</f>
        <v>0</v>
      </c>
      <c r="EM625" s="11" t="str">
        <f aca="false">IF(EL625=0,"1","2")</f>
        <v>1</v>
      </c>
      <c r="EN625" s="11" t="str">
        <f aca="false" t="array" ref="EN625">_xlfn.IFS(EL625=0.25,"17",EL625=0.5,"18", EL625=0,"0", EL625=-0.25, "1", EL625=-0.5,"2", EL625=-0.75,"3", EL625=-1,"4",EL625=-1.25,"5", EL625=-1.5,"6", EL625=-1.75,"7", EL625=-2,"8",EL625= -2.25,"9",EL625=-2.5,"10",EL625= -2.75,"11",EL625= -3,"12",EL625= -3.25,"13",EL625= -3.5,"14",EL625= -3.75,"15",EL625=-4,"16")</f>
        <v>0</v>
      </c>
      <c r="EP625" s="11" t="str">
        <f aca="false">IF(EO625=0,"1","2")</f>
        <v>1</v>
      </c>
      <c r="EQ625" s="11" t="str">
        <f aca="false" t="array" ref="EQ625">_xlfn.IFS(EO625=0,"0", EO625=0.25, "1", EO625=0.5,"2", EO625=0.75,"3", EO625=1,"4",EO625=1.25,"5", EO625=1.5,"6", EO625=1.75,"7", EO625=2,"8", EO625=2.25,"9", EO625=2.25,"9",EO625=2.5,"10", EO625=2.75,"11", EO625=3,"12", EO625=3.25,"13", EO625=3.5,"14", EO625=3.75,"15",EO625=4,"16", EO625=-0.25, "17", bq=-0.5, "18")</f>
        <v>0</v>
      </c>
      <c r="ES625" s="11" t="str">
        <f aca="false">IF(ER625=0,"1","2")</f>
        <v>1</v>
      </c>
      <c r="ET625" s="11" t="str">
        <f aca="false" t="array" ref="ET625">_xlfn.IFS(ER625=0,"0", ER625=0.25, "1", ER625=0.5,"2", ER625=0.75,"3", ER625=1,"4",ER625=1.25,"5", ER625=1.5,"6", ER625=1.75,"7", ER625=2,"8", ER625=2.25,"9", ER625=2.25,"9",ER625=2.5,"10", ER625=2.75,"11", ER625=3,"12", ER625=3.25,"13", ER625=3.5,"14", ER625=3.75,"15",ER625=4,"16", ER625=-0.25, "17", bq=-0.5, "18")</f>
        <v>0</v>
      </c>
      <c r="EV625" s="14" t="e">
        <f aca="false">VLOOKUP(EU625,LEYENDA!$G$2:$H$8,2,TRUE())</f>
        <v>#N/A</v>
      </c>
      <c r="EW625" s="14" t="e">
        <f aca="false" t="array" ref="EW625">_xlfn.IFS(EV625="0-5","1", EV625="6-12","2", EV625="13-18","3", EV625="19-24","4", EV625="25-36","5", EV625="37-48","6", EV625="49-60","7")</f>
        <v>#N/A</v>
      </c>
    </row>
    <row r="626" customFormat="false" ht="13.5" hidden="false" customHeight="false" outlineLevel="0" collapsed="false">
      <c r="A626" s="1" t="n">
        <v>243</v>
      </c>
      <c r="B626" s="2" t="n">
        <v>11</v>
      </c>
      <c r="C626" s="33" t="n">
        <v>45294</v>
      </c>
      <c r="E626" s="5" t="str">
        <f aca="false">VLOOKUP(A626,'286'!$A$3:$J$6279,10,FALSE())</f>
        <v>MORALES GONZÁLEZ, BEATRÍZ</v>
      </c>
      <c r="F626" s="4" t="str">
        <f aca="false">VLOOKUP(A626,'286'!$A$3:$I$1768,3,FALSE())</f>
        <v>MOGONBE</v>
      </c>
      <c r="G626" s="6" t="n">
        <f aca="false">VLOOKUP(A626,'286'!$A$3:$I$1768,4,FALSE())</f>
        <v>37392</v>
      </c>
      <c r="H626" s="7" t="n">
        <f aca="false">YEAR(C626)-YEAR(G626)</f>
        <v>22</v>
      </c>
      <c r="I626" s="1" t="str">
        <f aca="false">VLOOKUP(H626,LEYENDA!$C$2:$D$6,2,TRUE())</f>
        <v>13-24</v>
      </c>
      <c r="J626" s="5" t="str">
        <f aca="false">VLOOKUP(A626,'286'!$A$3:$I$1768,7,FALSE())</f>
        <v>M</v>
      </c>
      <c r="K626" s="8" t="n">
        <f aca="false">VLOOKUP(A626,'286'!$A$3:$I$1768,2,FALSE())</f>
        <v>0</v>
      </c>
      <c r="L626" s="4" t="str">
        <f aca="false">VLOOKUP(A626,'286'!$A$3:$I$1768,8,FALSE())</f>
        <v>D</v>
      </c>
      <c r="M626" s="4" t="str">
        <f aca="false">VLOOKUP(A626,'286'!$A$3:$I$1768,9,FALSE())</f>
        <v>I</v>
      </c>
      <c r="N626" s="8" t="str">
        <f aca="false">IF(R626=O626, "MISMA","CONTRARIA")</f>
        <v>CONTRARIA</v>
      </c>
      <c r="O626" s="8" t="str">
        <f aca="false" t="array" ref="O626">_xlfn.IFS(L626="D","1", L626="I","2")</f>
        <v>1</v>
      </c>
      <c r="P626" s="8" t="e">
        <f aca="false" t="array" ref="P626">_xlfn.IFS(K626="OD","1", K626="OI","2")</f>
        <v>#N/A</v>
      </c>
      <c r="Q626" s="1" t="str">
        <f aca="false" t="array" ref="Q626">_xlfn.IFS(J626="M","1", J626="H","2")</f>
        <v>1</v>
      </c>
      <c r="R626" s="8" t="str">
        <f aca="false" t="array" ref="R626">_xlfn.IFS(M626="D","1", M626="I","2")</f>
        <v>2</v>
      </c>
      <c r="S626" s="1" t="str">
        <f aca="false" t="array" ref="S626">_xlfn.IFS(N626="CONTRARIA", "1",N626= "MISMA","2")</f>
        <v>1</v>
      </c>
      <c r="T626" s="1" t="str">
        <f aca="false" t="array" ref="T626">_xlfn.IFS(I626="0-12","1", I626="13-24","2", I626="25-40","3", I626="41-60","4", I626="61-100","5")</f>
        <v>2</v>
      </c>
      <c r="U626" s="9" t="n">
        <v>-1.5</v>
      </c>
      <c r="V626" s="10" t="str">
        <f aca="false">IF(U626="","",IF(AND(U626&gt;=-9,U626&lt;=-6.5),"-9 a -6,5",IF(AND(U626&gt;=-6,U626&lt;=-3.5),"-6 a -3,5",IF(AND(U626&gt;=-3,U626&lt;=-1),"-3 a -1",IF(U626=-0.5,"-0,5",IF(AND(U626&gt;=0,U626&lt;=2.5),"0 a 2,5",IF(AND(U626&gt;=3,U626&lt;=5.5),"3 a 5,5",IF(AND(U626&gt;=6,U626&lt;=8.5),"6 a 8,5",IF(AND(U626&gt;=9,U626&lt;=20),"9 a 20","Fuera de rango")))))))))</f>
        <v>-3 a -1</v>
      </c>
      <c r="W626" s="11" t="n">
        <f aca="false">IF(V626="","",IF(V626="-9 a -6,5",2,IF(V626="-6 a -3,5",3,IF(V626="-3 a -1",4,IF(V626="-0,5","NORMA",IF(V626="0 a 2,5",5,IF(V626="3 a 5,5",6,IF(V626="6 a 8,5",7,IF(V626="9 a 20",8,"Fuera de rango")))))))))</f>
        <v>4</v>
      </c>
      <c r="X626" s="9" t="n">
        <v>0</v>
      </c>
      <c r="Y626" s="11" t="str">
        <f aca="false">IF(X626="","",IF(AND(X626&gt;=0,X626&lt;=4),"0 a 4",IF(AND(X626&gt;=4.5,X626&lt;=8.5),"4,5 a 8,5",IF(X626=9,"9",IF(AND(X626&gt;=9.5,X626&lt;=13),"9,5 a 13",IF(AND(X626&gt;=13.5,X626&lt;=20),"13,5 a 20",IF(AND(X626&gt;=20.5,X626&lt;=35),"20,5 a 35","Fuera de rango")))))))</f>
        <v>0 a 4</v>
      </c>
      <c r="Z626" s="11" t="n">
        <f aca="false">IF(Y626="","",IF(Y626="0 a 4",1,IF(Y626="4,5 a 8,5",2,IF(Y626="9","NORMA",IF(Y626="9,5 a 13",3,IF(Y626="13,5 a 20",4,IF(Y626="20,5 a 35",5,"Fuera de rango")))))))</f>
        <v>1</v>
      </c>
      <c r="AA626" s="9" t="n">
        <v>17</v>
      </c>
      <c r="AB626" s="10" t="str">
        <f aca="false">IF(AA626="","",IF(AND(AA626&gt;=0,AA626&lt;=9),"0 a 9",IF(AND(AA626&gt;=9.5,AA626&lt;=18.5),"9,5 a 18,5",IF(AA626=19,"19",IF(AND(AA626&gt;=19.5,AA626&lt;=28),"19,5 a 28",IF(AND(AA626&gt;=28.5,AA626&lt;=40),"28,5 a 40","Fuera de rango"))))))</f>
        <v>9,5 a 18,5</v>
      </c>
      <c r="AC626" s="11" t="n">
        <f aca="false" t="array" ref="AC626">_xlfn.IFS(AB626="","",AB626="0 a 9",1,AB626="9,5 a 18,5",2,AB626="19","NORMA",AB626="19,5 a 28",3,AB626="28,5 a 40",4,TRUE(),"Fuera de rango")</f>
        <v>2</v>
      </c>
      <c r="AD626" s="9" t="n">
        <v>5</v>
      </c>
      <c r="AE626" s="10" t="str">
        <f aca="false">IF(AD626="","",IF(AND(AD626&gt;=-10,AD626&lt;=0),"De -10 a 0",IF(AND(AD626&gt;=0.5,AD626&lt;=9.5),"0,5 a 9,5",IF(AD626=10,"10",IF(AND(AD626&gt;=10.5,AD626&lt;=20),"10,5 a 20",IF(AND(AD626&gt;=20.5,AD626&lt;=40),"20,5 a 40","Fuera de rango"))))))</f>
        <v>0,5 a 9,5</v>
      </c>
      <c r="AF626" s="12" t="n">
        <f aca="false">IF(AD626="","",IF(AND(AD626&gt;=-10,AD626&lt;=0),1,IF(AND(AD626&gt;=0.5,AD626&lt;=9.5),2,IF(AD626=10,"NORMA",IF(AND(AD626&gt;=10.5,AD626&lt;=20),3,IF(AND(AD626&gt;=20.5,AD626&lt;=40),4,""))))))</f>
        <v>2</v>
      </c>
      <c r="AG626" s="9" t="n">
        <v>8</v>
      </c>
      <c r="AH626" s="10" t="str">
        <f aca="false">IF(AG626="","",IF(AND(AG626&gt;=0,AG626&lt;=4),"0 a 4",IF(AND(AG626&gt;=4.5,AG626&lt;=8.5),"4,5 a 8,5",IF(AG626=9,"9",IF(AND(AG626&gt;=9.5,AG626&lt;=13),"9,5 a 13",IF(AND(AG626&gt;=13.5,AG626&lt;=25),"13,5 a 25","Fuera de rango"))))))</f>
        <v>4,5 a 8,5</v>
      </c>
      <c r="AI626" s="10" t="n">
        <f aca="false">IF(AH626="","",IF(AH626="0 a 4",1,IF(AH626="4,5 a 8,5",2,IF(AH626="9","NORMA",IF(AH626="9,5 a 13",3,IF(AH626="13,5 a 25",4,""))))))</f>
        <v>2</v>
      </c>
      <c r="AJ626" s="9" t="n">
        <v>5</v>
      </c>
      <c r="AK626" s="10" t="str">
        <f aca="false">IF(AJ626="","",IF(AND(AJ626&gt;=-15,AJ626&lt;=-10.5),"-15 a -10,5",IF(AND(AJ626&gt;=-10,AJ626&lt;=-4),"-10 a -4",IF(AND(AJ626&gt;=-4.5,AJ626&lt;=0),"-4,5 a 0",IF(AND(AJ626&gt;=0.5,AJ626&lt;=4.5),"0,5 a 4,5",IF(AJ626=5,"5",IF(AND(AJ626&gt;=5.5,AJ626&lt;=10),"5,5 a 10",IF(AND(AJ626&gt;=10.5,AJ626&lt;=20),"10,5 a 20","Fuera de rango"))))))))</f>
        <v>5</v>
      </c>
      <c r="AL626" s="11" t="str">
        <f aca="false">IF(AK626="","",IF(AK626="-15 a -10,5",1,IF(AK626="-10 a -4",2,IF(AK626="-4,5 a 0",3,IF(AK626="0,5 a 4,5",4,IF(AK626="5","NORMA",IF(AK626="5,5 a 10",5,IF(AK626="10,5 a 20",6,"Error"))))))))</f>
        <v>NORMA</v>
      </c>
      <c r="AM626" s="9" t="n">
        <v>-0.5</v>
      </c>
      <c r="AN626" s="10" t="str">
        <f aca="false">IF(AM626="","",IF(AND(AM626&gt;=-7.5,AM626&lt;=-5.5),"-7,5 a -5,5",IF(AND(AM626&gt;=-5,AM626&lt;=-3),"-5 a -3",IF(AND(AM626&gt;=-2.5,AM626&lt;=-0.5),"-2,5 a -0,5",IF(AM626=0,"0,00",IF(AND(AM626&gt;=0.5,AM626&lt;=2.5),"0,5 a 2,5",IF(AND(AM626&gt;=3,AM626&lt;=5),"3 a 5",IF(AND(AM626&gt;=5.5,AM626&lt;=7.5),"5,5 a 7,5",IF(AND(AM626&gt;=8,AM626&lt;=10),"8 a 10","Fuera de rango")))))))))</f>
        <v>-2,5 a -0,5</v>
      </c>
      <c r="AO626" s="11" t="n">
        <f aca="false">IF(AN626="","",IF(AN626="-7,5 a -5,5",1,IF(AN626="-5 a -3",2,IF(AN626="-2,5 a -0,5",3,IF(AN626="0,00","NORMA",IF(AN626="0,5 a 2,5",4,IF(AN626="3 a 5",5,IF(AN626="5,5 a 7,5",6,IF(AN626="8 a 10",7,"Error")))))))))</f>
        <v>3</v>
      </c>
      <c r="AP626" s="9" t="n">
        <v>0.5</v>
      </c>
      <c r="AQ626" s="10" t="str">
        <f aca="false">IF(AP626="","",IF(AND(AP626&gt;=-20,AP626&lt;=-9.5),"-20 a -9,5",IF(AND(AP626&gt;=-9,AP626&lt;=-6.5),"-9 a -6,5",IF(AP626=-6,"-6",IF(AND(AP626&gt;=-5.5,AP626&lt;=-3),"-5,5 a -3",IF(AND(AP626&gt;=-2.5,AP626&lt;=0),"-2,5 a 0",IF(AND(AP626&gt;=0.5,AP626&lt;=3),"0,5 a 3",IF(AND(AP626&gt;=3.5,AP626&lt;=6),"3,5 a 6",IF(AND(AP626&gt;=6.5,AP626&lt;=9),"6,5 a 9",IF(AND(AP626&gt;=9.5,AP626&lt;=20),"9,5 a 20","Fuera de rango"))))))))))</f>
        <v>0,5 a 3</v>
      </c>
      <c r="AR626" s="11" t="n">
        <f aca="false">IF(AQ626="","",IF(AQ626="-20 a -9,5",1,IF(AQ626="-9 a -6,5",2,IF(AQ626="-6","NORMA",IF(AQ626="-5,5 a -3",3,IF(AQ626="-2,5 a 0",4,IF(AQ626="0,5 a 3",5,IF(AQ626="3,5 a 6",6,IF(AQ626="6,5 a 9",7,IF(AQ626="9,5 a 20",8,""))))))))))</f>
        <v>5</v>
      </c>
      <c r="AS626" s="9" t="n">
        <v>7</v>
      </c>
      <c r="AT626" s="10" t="str">
        <f aca="false">IF(AS626="","",IF(AND(AS626&gt;=-16,AS626&lt;=-14),"-16 a -14",IF(AND(AS626&gt;=-13.5,AS626&lt;=-11.5),"-13,5 a -11,5",IF(AND(AS626&gt;=-11,AS626&lt;=-9),"-11 a -9",IF(AND(AS626&gt;=-8.5,AS626&lt;=-6.5),"-8,5 a -6,5",IF(AND(AS626&gt;=-6,AS626&lt;=-4),"-6 a -4",IF(AND(AS626&gt;=-3.5,AS626&lt;=-1.5),"-3,5 a -1,5",IF(AND(AS626&gt;=-1,AS626&lt;=1),"-1 a 1",IF(AND(AS626&gt;=1.5,AS626&lt;=3.5),"1,5 a 3,5",IF(AND(AS626&gt;=4,AS626&lt;=6),"4 a 6",IF(AND(AS626&gt;=6.5,AS626&lt;=8.5),"6,5 a 8,5",IF(AND(AS626&gt;=9,AS626&lt;=11),"9 a 11",IF(AND(AS626&gt;=11.5,AS626&lt;=13.5),"11,5 a 13,5",IF(AND(AS626&gt;=14,AS626&lt;=16),"14 a 16",IF(AND(AS626&gt;=16.5,AS626&lt;=18.5),"16,5 a 18,5",IF(AND(AS626&gt;=19,AS626&lt;=21),"19 a 21","Fuera de rango"))))))))))))))))</f>
        <v>6,5 a 8,5</v>
      </c>
      <c r="AU626" s="11" t="n">
        <f aca="false" t="array" ref="AU626">IF(AT626="","",_xlfn.IFS(AT626="-16 a -14",1,AT626="-13,5 a -11,5",2,AT626="-11 a -9",3,AT626="-8,5 a -6,5",4,AT626="-6 a -4",5,AT626="-3,5 a -1,5",6,AT626="-1 a 1",7,AT626="1,5 a 3,5",8,AT626="4 a 6","NORMA",AT626="6,5 a 8,5",9,AT626="9 a 11",10,AT626="11,5 a 13,5",11,AT626="14 a 16",12,AT626="16,5 a 18,5",13,AT626="19 a 21",14,TRUE(),""))</f>
        <v>9</v>
      </c>
      <c r="AV626" s="9" t="n">
        <v>0.75</v>
      </c>
      <c r="AW626" s="10" t="str">
        <f aca="false">IF(AV626="","",IF(AND(AV626&gt;=-1,AV626&lt;=-0.5),"-1 a -0,5",IF(AND(AV626&gt;-0.5,AV626&lt;=0),"De -0,5 a 0",IF(AND(AV626&gt;=0.25,AV626&lt;=0.75),"0,25 a 0,75",IF(AND(AV626&gt;=1,AV626&lt;=1.5),"1 a 1,5",IF(AND(AV626&gt;=1.75,AV626&lt;=2.25),"1,75 a 2,25",IF(AND(AV626&gt;=2.5,AV626&lt;=3),"2,5 a 3",IF(AND(AV626&gt;=3.25,AV626&lt;=3.75),"3,25 a 3,75","Fuera de rango"))))))))</f>
        <v>0,25 a 0,75</v>
      </c>
      <c r="AX626" s="10" t="str">
        <f aca="false">IF(AW626="","",IF(OR(AW626="-1 a -0,5",AW626="-1 a -0.5"),1,IF(OR(AW626="De -0,5 a 0",AW626="-0,5 a 0",AW626="De -0.5 a 0"),2,IF(OR(AW626="0,25 a 0,75",AW626="0.25 a 0.75"),"NORMA",IF(OR(AW626="1 a 1,5",AW626="1 a 1.5"),3,IF(OR(AW626="1,75 a 2,25",AW626="1.75 a 2.25"),4,IF(OR(AW626="2,5 a 3",AW626="2.5 a 3"),5,IF(OR(AW626="3,25 a 3,75",AW626="3.25 a 3.75"),6,""))))))))</f>
        <v>NORMA</v>
      </c>
      <c r="AY626" s="9" t="n">
        <v>-2</v>
      </c>
      <c r="AZ626" s="10" t="str">
        <f aca="false">IF(AY626="","",IF(AND(AY626&gt;=-20,AY626&lt;=-9.5),"-20 a -9,5",IF(AND(AY626&gt;=-9,AY626&lt;=-6.5),"-9 a -6,5",IF(AY626=-6,"-6",IF(AND(AY626&gt;=-5.5,AY626&lt;=-3),"-5,5 a -3",IF(AND(AY626&gt;=-2.5,AY626&lt;=0),"-2,5 a 0",IF(AND(AY626&gt;=0.5,AY626&lt;=3),"0,5 a 3",IF(AND(AY626&gt;=3.5,AY626&lt;=6),"3,5 a 6","Fuera de rango"))))))))</f>
        <v>-2,5 a 0</v>
      </c>
      <c r="BA626" s="11" t="n">
        <f aca="false">IF(AZ626="","",IF(AZ626="-20 a -9,5",1,IF(AZ626="-9 a -6,5",2,IF(AZ626="-6","NORMA",IF(AZ626="-5,5 a -3",3,IF(AZ626="-2,5 a 0",4,IF(AZ626="0,5 a 3",5,IF(AZ626="3,5 a 6",6,""))))))))</f>
        <v>4</v>
      </c>
      <c r="BB626" s="9" t="n">
        <v>0</v>
      </c>
      <c r="BC626" s="10" t="str">
        <f aca="false" t="array" ref="BC626">IF(BB626="","",_xlfn.IFS(AND(BB626&gt;=0,BB626&lt;=2),"0 a 2",AND(BB626&gt;=2.5,BB626&lt;=4.5),"2,5 a 4,5",AND(BB626&gt;=5,BB626&lt;=7),"5 a 7",AND(BB626&gt;=7.5,BB626&lt;=9.5),"7,5 a 9,5",AND(BB626&gt;=10,BB626&lt;=12),"10 a 12",AND(BB626&gt;=12.5,BB626&lt;=14.5),"12,5 a 14,5",BB626=15,"15",AND(BB626&gt;=15.5,BB626&lt;=17.5),"15,5 a 17,5",AND(BB626&gt;=18,BB626&lt;=20),"18 a 20",AND(BB626&gt;=20.5,BB626&lt;=22.5),"20,5 a 22,5",AND(BB626&gt;=23,BB626&lt;=25),"23 a 25",TRUE(),"Fuera de rango"))</f>
        <v>0 a 2</v>
      </c>
      <c r="BD626" s="11" t="n">
        <f aca="false" t="array" ref="BD626">IF(BC626="","",_xlfn.IFS(BC626="0 a 2",1,BC626="2,5 a 4,5",2,BC626="5 a 7",3,BC626="7,5 a 9,5",4,BC626="10 a 12",5,BC626="12,5 a 14,5",6,BC626="15","NORMA",BC626="15,5 a 17,5",7,BC626="18 a 20",8,BC626="20,5 a 22,5",9,BC626="23 a 25",10,TRUE(),"Fuera de rango"))</f>
        <v>1</v>
      </c>
      <c r="BE626" s="9" t="n">
        <v>19</v>
      </c>
      <c r="BF626" s="10" t="str">
        <f aca="false">IF(BE626="","",IF(AND(BE626&gt;=-20,BE626&lt;=-10),"-20 a -10",IF(AND(BE626&gt;=-9.5,BE626&lt;=0.5),"-9,5 a 0,5",IF(AND(BE626&gt;=1,BE626&lt;=11),"1 a 11",IF(AND(BE626&gt;=11.5,BE626&lt;=20.5),"11,5 a 20,5",IF(BE626=21,"21",IF(AND(BE626&gt;=21.5,BE626&lt;=31.5),"21,5 a 31,5",IF(AND(BE626&gt;=32,BE626&lt;=42),"32 a 42","Fuera de rango"))))))))</f>
        <v>11,5 a 20,5</v>
      </c>
      <c r="BG626" s="11" t="n">
        <f aca="false">IF(BF626="","",IF(BF626="-20 a -10",1,IF(BF626="-9,5 a 0,5",2,IF(BF626="1 a 11",3,IF(BF626="11,5 a 20,5",4,IF(BF626="21","NORMA",IF(BF626="21,5 a 31,5",5,IF(BF626="32 a 42",6,""))))))))</f>
        <v>4</v>
      </c>
      <c r="BH626" s="9" t="n">
        <v>14</v>
      </c>
      <c r="BI626" s="10" t="str">
        <f aca="false">IF(BH626="","",IF(AND(BH626&gt;=-20,BH626&lt;=-15),"-20 a -15",IF(AND(BH626&gt;=-14.5,BH626&lt;=-9.5),"-14,5 a -9,5",IF(AND(BH626&gt;=-9,BH626&lt;=-4),"-9 a -4",IF(AND(BH626&gt;=-3.5,BH626&lt;=2.5),"-3,5 a 2,5",IF(AND(BH626&gt;=3,BH626&lt;=8),"3 a 8",IF(AND(BH626&gt;=8.5,BH626&lt;=14.5),"8,5 a 14,5",IF(BH626=15,"15",IF(AND(BH626&gt;=15.5,BH626&lt;=20.5),"15,5 a 20,5",IF(AND(BH626&gt;=21,BH626&lt;=26),"21 a 26","Fuera de rango"))))))))))</f>
        <v>8,5 a 14,5</v>
      </c>
      <c r="BJ626" s="11" t="n">
        <f aca="false">IF(BI626="","",IF(BI626="-20 a -15",1,IF(BI626="-14,5 a -9,5",2,IF(BI626="-9 a -4",3,IF(BI626="-3,5 a 2,5",4,IF(BI626="3 a 8",5,IF(BI626="8,5 a 14,5",6,IF(BI626="15","NORMA",IF(BI626="15,5 a 20,5",7,IF(BI626="21 a 26",8,IF(BI626="26,5 a 31,5",9,"")))))))))))</f>
        <v>6</v>
      </c>
      <c r="BK626" s="9" t="n">
        <v>0</v>
      </c>
      <c r="BL626" s="10" t="str">
        <f aca="false">IF(BK626="","",IF(AND(BK626&gt;=0,BK626&lt;=2),"0 - 2",IF(AND(BK626&gt;=2.5,BK626&lt;=4.5),"2,5 - 4,5",IF(AND(BK626&gt;=5,BK626&lt;=7),"5 - 7",IF(AND(BK626&gt;=7.5,BK626&lt;=9.5),"7,5 - 9,5",IF(AND(BK626&gt;=10,BK626&lt;=12),"10 - 12",IF(AND(BK626&gt;=12.5,BK626&lt;=13.5),"12,5 - 13,5",IF(BK626=14,"14",IF(AND(BK626&gt;=14.5,BK626&lt;=16.5),"14,5 - 16,5",IF(AND(BK626&gt;=17,BK626&lt;=19),"17 - 19",IF(AND(BK626&gt;=19.5,BK626&lt;=21.5),"19,5 - 21,5",IF(AND(BK626&gt;=22,BK626&lt;=24),"22 - 24",IF(AND(BK626&gt;=24.5,BK626&lt;=26.5),"24,5 - 26,5",IF(AND(BK626&gt;=27,BK626&lt;=29),"27 - 29",IF(AND(BK626&gt;=29.5,BK626&lt;=30),"29,5 - 30","Fuera de rango")))))))))))))))</f>
        <v>0 - 2</v>
      </c>
      <c r="BM626" s="11" t="n">
        <f aca="false">IF(BL626="","",IF(BL626="0 - 2",1,IF(BL626="2,5 - 4,5",2,IF(BL626="5 - 7",3,IF(BL626="7,5 - 9,5",4,IF(BL626="10 - 12",5,IF(BL626="12,5 - 13,5",6,IF(BL626="14","NORMA",IF(BL626="14,5 - 16,5",7,IF(BL626="17 - 19",8,IF(BL626="19,5 - 21,5",9,IF(BL626="22 - 24",10,IF(BL626="24,5 - 26,5",11,IF(BL626="27 - 29",12,IF(BL626="29,5 - 30",13,"")))))))))))))))</f>
        <v>1</v>
      </c>
      <c r="BN626" s="9" t="n">
        <v>13</v>
      </c>
      <c r="BO626" s="11" t="str">
        <f aca="false">IF(BN626="","",IF(AND(BN626&gt;=-20,BN626&lt;=-10),"-20 a -10",IF(AND(BN626&gt;=-9.5,BN626&lt;=0.5),"-9,5 a 0,5",IF(AND(BN626&gt;=1,BN626&lt;=11),"1 a 11",IF(AND(BN626&gt;=11.5,BN626&lt;=21.5),"11,5 a 21,5",IF(BN626=22,"22",IF(AND(BN626&gt;=22.5,BN626&lt;=32.5),"22,5 a 32,5",IF(AND(BN626&gt;=33,BN626&lt;=43),"33 a 43","Fuera de rango"))))))))</f>
        <v>11,5 a 21,5</v>
      </c>
      <c r="BP626" s="11" t="n">
        <f aca="false">IF(BO626="","",IF(BO626="-20 a -10",1,IF(BO626="-9,5 a 0,5",2,IF(BO626="1 a 11",3,IF(BO626="11,5 a 21,5",4,IF(BO626="22","NORMA",IF(BO626="22,5 a 32,5",5,IF(BO626="33 a 43",6,""))))))))</f>
        <v>4</v>
      </c>
      <c r="BQ626" s="9" t="n">
        <v>4</v>
      </c>
      <c r="BR626" s="10" t="str">
        <f aca="false">IF(BQ626="","",IF(AND(BQ626&gt;=-20,BQ626&lt;=-15),"-20 a -15",IF(AND(BQ626&gt;=-14.5,BQ626&lt;=-9.5),"-14,5 a -9,5",IF(AND(BQ626&gt;=-9,BQ626&lt;=-4),"-9 a -4",IF(AND(BQ626&gt;=-3.5,BQ626&lt;=2.5),"-3,5 a 2,5",IF(AND(BQ626&gt;=3,BQ626&lt;=8),"3 a 8",IF(AND(BQ626&gt;=8.5,BQ626&lt;=13.5),"8,5 a 13,5",IF(AND(BQ626&gt;=14,BQ626&lt;=17.5),"14 a 17,5",IF(BQ626=18,"18",IF(AND(BQ626&gt;=18.5,BQ626&lt;=23.5),"18,5 a 23,5",IF(AND(BQ626&gt;=24,BQ626&lt;=29),"24 a 29",IF(AND(BQ626&gt;=29.5,BQ626&lt;=34.5),"29,5 a 34,5",IF(AND(BQ626&gt;=35,BQ626&lt;=40),"35 a 40","Fuera de rango")))))))))))))</f>
        <v>3 a 8</v>
      </c>
      <c r="BS626" s="11" t="n">
        <f aca="false">IF(BR626="","",IF(BR626="-20 a -15",1,IF(BR626="-14,5 a -9,5",2,IF(BR626="-9 a -4",3,IF(BR626="-3,5 a 2,5",4,IF(BR626="3 a 8",5,IF(BR626="8,5 a 13,5",6,IF(BR626="14 a 17,5",7,IF(BR626="18","NORMA",IF(BR626="18,5 a 23,5",8,IF(BR626="24 a 29",9,IF(BR626="29,5 a 34,5",10,IF(BR626="35 a 40",11,"")))))))))))))</f>
        <v>5</v>
      </c>
      <c r="BT626" s="9" t="n">
        <v>-0.5</v>
      </c>
      <c r="BU626" s="10" t="str">
        <f aca="false">IF(BT626="","",IF(AND(BT626&gt;=-20,BT626&lt;=-18),"-20 a -18",IF(AND(BT626&gt;=-17.5,BT626&lt;=-15.5),"-17,5 a -15,5",IF(AND(BT626&gt;=-15,BT626&lt;=-13),"-15 a -13",IF(AND(BT626&gt;=-12.5,BT626&lt;=-10.5),"-12,5 a -10,5",IF(AND(BT626&gt;=-10,BT626&lt;=-8),"-10 a -8",IF(AND(BT626&gt;=-7.5,BT626&lt;=-5.5),"-7,5 a -5,5",IF(AND(BT626&gt;=-5,BT626&lt;=-3),"-5 a -3",IF(AND(BT626&gt;=-2.5,BT626&lt;=-0.5),"-2,5 a -0,5",IF(BT626=0,"0",IF(AND(BT626&gt;=0.5,BT626&lt;=2.5),"0,5 a 2,5",IF(AND(BT626&gt;=3,BT626&lt;=5),"3 a 5",IF(AND(BT626&gt;=5.5,BT626&lt;=7.5),"5,5 a 7,5",IF(AND(BT626&gt;=8,BT626&lt;=10),"8 a 10",IF(AND(BT626&gt;=10.5,BT626&lt;=12.5),"10,5 a 12,5",IF(AND(BT626&gt;=13,BT626&lt;=15),"13 a 15",IF(AND(BT626&gt;=15.5,BT626&lt;=17.5),"15,5 a 17,5",IF(AND(BT626&gt;=18,BT626&lt;=20),"18 a 20","Fuera de rango"))))))))))))))))))</f>
        <v>-2,5 a -0,5</v>
      </c>
      <c r="BV626" s="11" t="n">
        <f aca="false">IF(BT626="","",IF(BT626=0,"NORMA",IF(AND(BT626&gt;=-20,BT626&lt;=-18),2,IF(AND(BT626&gt;=-17.5,BT626&lt;=-15.5),2,IF(AND(BT626&gt;=-15,BT626&lt;=-13),3,IF(AND(BT626&gt;=-12.5,BT626&lt;=-10.5),4,IF(AND(BT626&gt;=-10,BT626&lt;=-8),5,IF(AND(BT626&gt;=-7.5,BT626&lt;=-5.5),6,IF(AND(BT626&gt;=-5,BT626&lt;=-3),7,IF(AND(BT626&gt;=-2.5,BT626&lt;=-0.5),8,IF(AND(BT626&gt;=0.5,BT626&lt;=2.5),9,IF(AND(BT626&gt;=3,BT626&lt;=5),10,IF(AND(BT626&gt;=5.5,BT626&lt;=7.5),11,IF(AND(BT626&gt;=8,BT626&lt;=10),12,IF(AND(BT626&gt;=10.5,BT626&lt;=12.5),13,IF(AND(BT626&gt;=13,BT626&lt;=15),14,IF(AND(BT626&gt;=15.5,BT626&lt;=17.5),15,IF(AND(BT626&gt;=18,BT626&lt;=20),16,"Fuera de rango"))))))))))))))))))</f>
        <v>8</v>
      </c>
      <c r="BW626" s="9" t="n">
        <v>-6.5</v>
      </c>
      <c r="BX626" s="10" t="n">
        <f aca="false">18.5- (0.3*H626)</f>
        <v>11.9</v>
      </c>
      <c r="BY626" s="10" t="n">
        <f aca="false">(BW626)-(BX626)</f>
        <v>-18.4</v>
      </c>
      <c r="BZ626" s="10" t="str">
        <f aca="false">IF(BY626="","",IF(BY626&lt;-27.5,"De -30 a -28",IF(BY626&lt;-25,"De -27,5 a -25,5",IF(BY626&lt;-22.5,"De -25 a -23",IF(BY626&lt;-20,"De -22,5 a -20,5",IF(BY626&lt;-17.5,"De -20 a -18",IF(BY626&lt;-15,"De -17,5 a -15,5",IF(BY626&lt;-12.5,"De -15 a -13",IF(BY626&lt;-10,"De -12,5 a -10,5",IF(BY626&lt;-7.5,"De -10 a -8",IF(BY626&lt;-5,"De -7,5 a -5,5",IF(BY626&lt;-2.5,"De -5 a -3",IF(BY626&lt;0,"De -2,5 a -0,5",IF(BY626&lt;2.5,"De 0 a 2",IF(BY626&lt;5,"De 2,5 a 4,5",IF(BY626&lt;7.5,"De 5 a 7",IF(BY626&lt;10,"De 7,5 a 9,5",IF(BY626&lt;12.5,"De 10 a 12",IF(BY626&lt;15,"De 12,5 a 14,5",IF(BY626&lt;17.5,"De 15 a 17",IF(BY626&lt;20,"De 17,5 a 19,5",IF(BY626&lt;22.5,"De 20 a 22",IF(BY626&lt;25,"De 22,5 a 24,5",IF(BY626&lt;27.5,"De 25 a 27","De 27,5 a 30"))))))))))))))))))))))))</f>
        <v>De -20 a -18</v>
      </c>
      <c r="CA626" s="12" t="n">
        <f aca="false">IF(BY626="","",IF(BY626&lt;=-28,1,IF(BY626&lt;=-25.5,2,IF(BY626&lt;=-23,3,IF(BY626&lt;=-20.5,4,IF(BY626&lt;=-18,5,IF(BY626&lt;=-15.5,6,IF(BY626&lt;=-13,7,IF(BY626&lt;=-10.5,8,IF(BY626&lt;=-8,9,IF(BY626&lt;=-5.5,10,IF(BY626&lt;=-3,11,IF(BY626&lt;=-0.5,12,IF(BY626&lt;=2,13,IF(BY626&lt;=4.5,14,IF(BY626&lt;=7,15,IF(BY626&lt;=9.5,16,IF(BY626&lt;=12,17,IF(BY626&lt;=14.5,18,IF(BY626&lt;=17,19,IF(BY626&lt;=19.5,20,IF(BY626&lt;=22,21,IF(BY626&lt;=24.5,22,IF(BY626&lt;=27,23,IF(BY626&lt;=30,24,"Fuera de rango")))))))))))))))))))))))))</f>
        <v>5</v>
      </c>
      <c r="CB626" s="9" t="n">
        <v>-6.5</v>
      </c>
      <c r="CC626" s="10" t="n">
        <f aca="false">18.5- (0.3*H626)</f>
        <v>11.9</v>
      </c>
      <c r="CD626" s="10" t="n">
        <f aca="false">(CB626)-(CC626)</f>
        <v>-18.4</v>
      </c>
      <c r="CE626" s="10" t="str">
        <f aca="false">IF(CD626="","",IF(CD626&lt;-27.5,"De -30 a -28",IF(CD626&lt;-25,"De -27,5 a -25,5",IF(CD626&lt;-22.5,"De -25 a -23",IF(CD626&lt;-20,"De -22,5 a -20,5",IF(CD626&lt;-17.5,"De -20 a -18",IF(CD626&lt;-15,"De -17,5 a -15,5",IF(CD626&lt;-12.5,"De -15 a -13",IF(CD626&lt;-10,"De -12,5 a -10,5",IF(CD626&lt;-7.5,"De -10 a -8",IF(CD626&lt;-5,"De -7,5 a -5,5",IF(CD626&lt;-2.5,"De -5 a -3",IF(CD626&lt;0,"De -2,5 a -0,5",IF(CD626&lt;=2,"De 0 a 2",IF(CD626&lt;=4.5,"De 2,5 a 4,5",IF(CD626&lt;=7,"De 5 a 7",IF(CD626&lt;=9.5,"De 7,5 a 9,5",IF(CD626&lt;=12,"De 10 a 12",IF(CD626&lt;=14.5,"De 12,5 a 14,5",IF(CD626&lt;=17,"De 15 a 17",IF(CD626&lt;=19.5,"De 17,5 a 19,5",IF(CD626&lt;=22,"De 20 a 22",IF(CD626&lt;=24.5,"De 22,5 a 24,5",IF(CD626&lt;=27,"De 25 a 27","De 27,5 a 30"))))))))))))))))))))))))</f>
        <v>De -20 a -18</v>
      </c>
      <c r="CF626" s="12" t="n">
        <f aca="false">IF(CD626="","",IF(CD626&lt;-27.5,1,IF(CD626&lt;-25,2,IF(CD626&lt;-22.5,3,IF(CD626&lt;-20,4,IF(CD626&lt;-17.5,5,IF(CD626&lt;-15,6,IF(CD626&lt;-12.5,7,IF(CD626&lt;-10,8,IF(CD626&lt;-7.5,9,IF(CD626&lt;-5,10,IF(CD626&lt;-2.5,11,IF(CD626&lt;0,12,IF(CD626&lt;2.5,13,IF(CD626&lt;5,14,IF(CD626&lt;7.5,15,IF(CD626&lt;10,16,IF(CD626&lt;12.5,17,IF(CD626&lt;15,18,IF(CD626&lt;17.5,19,IF(CD626&lt;20,20,IF(CD626&lt;22.5,21,IF(CD626&lt;25,22,IF(CD626&lt;27.5,23,24))))))))))))))))))))))))</f>
        <v>5</v>
      </c>
      <c r="CG626" s="9" t="n">
        <v>-4.5</v>
      </c>
      <c r="CH626" s="10" t="str">
        <f aca="false">IF(CG626="","",IF(AND(CG626&gt;=-10,CG626&lt;=-9.5),"-10 a -9,5",IF(AND(CG626&gt;-9.5,CG626&lt;=-8.5),"-9 a -8,5",IF(AND(CG626&gt;-8.5,CG626&lt;=-7.5),"-8 a -7,5",IF(AND(CG626&gt;-7.5,CG626&lt;=-6.5),"-7 a -6,5",IF(AND(CG626&gt;-6.5,CG626&lt;=-5.5),"-6 a -5,5",IF(AND(CG626&gt;-5.5,CG626&lt;=-4.5),"-5 a -4,5",IF(AND(CG626&gt;-4.5,CG626&lt;=-3.5),"-4 a -3,5",IF(AND(CG626&gt;-3.5,CG626&lt;=-2.5),"-3 a -2,5",IF(CG626=-2.25,"-2,25",IF(AND(CG626&gt;-2.5,CG626&lt;=-1.5),"-2 a -1,5",IF(AND(CG626&gt;-1.5,CG626&lt;=-0.5),"-1 a -0,5",IF(AND(CG626&gt;-0.5,CG626&lt;=0.5),"0 a 0,5",IF(AND(CG626&gt;0.5,CG626&lt;=1.5),"1 a 1,5",IF(AND(CG626&gt;1.5,CG626&lt;=2.5),"2 a 2,5",IF(AND(CG626&gt;2.5,CG626&lt;=3.5),"3 a 3,5",IF(AND(CG626&gt;3.5,CG626&lt;=4.5),"4 a 4,5",IF(AND(CG626&gt;4.5,CG626&lt;=5.5),"5 a 5,5",IF(AND(CG626&gt;5.5,CG626&lt;=6.5),"6 a 6,5",IF(AND(CG626&gt;6.5,CG626&lt;=7.5),"7 a 7,5",IF(AND(CG626&gt;7.5,CG626&lt;=8.5),"8 a 8,5",IF(AND(CG626&gt;8.5,CG626&lt;=9.5),"9 a 9,5",IF(CG626&gt;=10,"10","Fuera de rango")))))))))))))))))))))))</f>
        <v>-5 a -4,5</v>
      </c>
      <c r="CI626" s="11" t="n">
        <f aca="false">IF(CG626="","",IF(CG626=-2.25,"NORMA",IF(CG626&lt;=-9.5,1,IF(CG626&lt;=-8.5,2,IF(CG626&lt;=-7.5,3,IF(CG626&lt;=-6.5,4,IF(CG626&lt;=-5.5,5,IF(CG626&lt;=-4.5,6,IF(CG626&lt;=-3.5,7,IF(CG626&lt;=-2.5,8,IF(CG626&lt;=-1.5,9,IF(CG626&lt;=-0.5,10,IF(CG626&lt;=0.5,11,IF(CG626&lt;=1.5,12,IF(CG626&lt;=2.5,13,IF(CG626&lt;=3.5,14,IF(CG626&lt;=4.5,15,IF(CG626&lt;=5.5,16,IF(CG626&lt;=6.5,17,IF(CG626&lt;=7.5,18,IF(CG626&lt;=8.5,19,IF(CG626&lt;=9.5,20,IF(CG626=10,21,"Fuera de rango")))))))))))))))))))))))</f>
        <v>6</v>
      </c>
      <c r="CJ626" s="9" t="n">
        <v>2.5</v>
      </c>
      <c r="CK626" s="10" t="str">
        <f aca="false">IF(CJ626="","",IF(AND(CJ626&gt;=-6,CJ626&lt;=-5.5),"-6 a -5,5",IF(AND(CJ626&gt;-5.5,CJ626&lt;=-4.5),"-5 a -4,5",IF(AND(CJ626&gt;-4.5,CJ626&lt;=-3.5),"-4 a -3,5",IF(AND(CJ626&gt;-3.5,CJ626&lt;=-2.5),"-3 a -2,5",IF(AND(CJ626&gt;-2.5,CJ626&lt;=-1.5),"-2 a -1,5",IF(AND(CJ626&gt;-1.5,CJ626&lt;=-0.5),"-1 a -0,5",IF(AND(CJ626&gt;-0.5,CJ626&lt;=0.5),"0 a 0,5",IF(AND(CJ626&gt;0.5,CJ626&lt;=1.5),"1 a 1,5",IF(AND(CJ626&gt;1.5,CJ626&lt;2.5),"2",IF(AND(CJ626&gt;=2.5,CJ626&lt;=3),"2,5 a 3",IF(AND(CJ626&gt;3,CJ626&lt;=4),"3,5 a 4",IF(AND(CJ626&gt;4,CJ626&lt;=5),"4,5 a 5",IF(AND(CJ626&gt;5,CJ626&lt;=6),"5,5 a 6",IF(AND(CJ626&gt;6,CJ626&lt;=7),"6,5 a 7",IF(AND(CJ626&gt;7,CJ626&lt;=8),"7,5 a 8",IF(AND(CJ626&gt;8,CJ626&lt;=9.5),"8,5 a 9,5",IF(CJ626=10,"10","Fuera de rango"))))))))))))))))))</f>
        <v>2,5 a 3</v>
      </c>
      <c r="CL626" s="11" t="n">
        <f aca="false">IF(CK626="","",IF(OR(CK626="-6 a -5,5",CK626="-6 - -5,5"),1,IF(OR(CK626="-5 a -4,5",CK626="-5 - -4,5"),2,IF(OR(CK626="-4 a -3,5",CK626="-4 - -3,5"),3,IF(OR(CK626="-3 a -2,5",CK626="-3 - -2,5"),4,IF(OR(CK626="-2 a -1,5",CK626="-2 - -1,5"),5,IF(OR(CK626="-1 a -0,5",CK626="-1 - -0,5"),6,IF(OR(CK626="0 a 0,5",CK626="0 - 0,5"),7,IF(OR(CK626="1 a 1,5",CK626="1 - 1,5"),8,IF(CK626="2","NORMA",IF(OR(CK626="2,5 a 3",CK626="2,5 - 3"),9,IF(OR(CK626="3,5 a 4",CK626="3,5 - 4"),10,IF(OR(CK626="4,5 a 5",CK626="4,5 - 5"),11,IF(OR(CK626="5,5 a 6",CK626="5,5 - 6"),12,IF(OR(CK626="6,5 a 7",CK626="6,5 - 7"),13,IF(OR(CK626="7,5 a 8",CK626="7,5 - 8"),14,IF(OR(CK626="8,5 a 9",CK626="8,5 - 9,5",CK626="9 a 9,5"),15,IF(CK626="10",15,IF(OR(CK626="0,5 a 1",CK626="0,5 - 1"),7,"Fuera de rango")))))))))))))))))))</f>
        <v>9</v>
      </c>
      <c r="CO626" s="10" t="str">
        <f aca="false">IF(CM626&gt;0,"EME"," ")</f>
        <v> </v>
      </c>
      <c r="CQ626" s="10" t="str">
        <f aca="false">IF(CP626&gt;0,"0", " ")</f>
        <v> </v>
      </c>
      <c r="CR626" s="10" t="str">
        <f aca="false">IF(CP626&gt;0,"EME"," ")</f>
        <v> </v>
      </c>
      <c r="CS626" s="9" t="n">
        <v>0</v>
      </c>
      <c r="CV626" s="9" t="n">
        <v>0</v>
      </c>
      <c r="CY626" s="9" t="n">
        <v>-0.75</v>
      </c>
      <c r="DB626" s="9" t="n">
        <v>-1.25</v>
      </c>
      <c r="DC626" s="11" t="str">
        <f aca="false">IF(DB626&lt;0,"2"," ")</f>
        <v>2</v>
      </c>
      <c r="DD626" s="11" t="str">
        <f aca="false">IF(DB626&lt;0,"MIO"," ")</f>
        <v>MIO</v>
      </c>
      <c r="DE626" s="9" t="n">
        <v>0</v>
      </c>
      <c r="DF626" s="10" t="str">
        <f aca="false">IF(DE626&lt;0,"3"," ")</f>
        <v> </v>
      </c>
      <c r="DG626" s="10" t="str">
        <f aca="false">IF(DE626&lt;0,"AST"," ")</f>
        <v> </v>
      </c>
      <c r="DH626" s="9" t="n">
        <v>0</v>
      </c>
      <c r="DI626" s="10" t="str">
        <f aca="false">IF(DH626&lt;0,"3"," ")</f>
        <v> </v>
      </c>
      <c r="DJ626" s="10" t="str">
        <f aca="false">IF(DH626&lt;0,"AST"," ")</f>
        <v> </v>
      </c>
      <c r="DK626" s="9" t="n">
        <v>0</v>
      </c>
      <c r="DL626" s="10" t="str">
        <f aca="false">IF(DK626&gt;0,"4"," ")</f>
        <v> </v>
      </c>
      <c r="DM626" s="10" t="str">
        <f aca="false">IF(DK626&gt;0,"PRE"," ")</f>
        <v> </v>
      </c>
      <c r="DN626" s="9" t="n">
        <v>0</v>
      </c>
      <c r="DO626" s="10" t="str">
        <f aca="false">IF(DN626&gt;0,"4"," ")</f>
        <v> </v>
      </c>
      <c r="DP626" s="10" t="str">
        <f aca="false">IF(DN626&gt;0,"PRE"," ")</f>
        <v> </v>
      </c>
      <c r="DS626" s="12" t="str">
        <f aca="false">CONCATENATE(CO626,CU626,DA626,DG626,DM626)</f>
        <v>   </v>
      </c>
      <c r="DT626" s="10" t="e">
        <f aca="false" t="array" ref="DT626">_xlfn.IFS(DS626="EME    ","0", DS626=" HIP   ","1", DS626="  MIO  ","2", DS626="   AST ","3", DS626="    PRE","4", DS626="EME   PRE","5", DS626=" HIP  PRE","6", DS626=" HIP AST ","7", DS626="  MIO PRE","8", DS626="  MIOAST ","9", DS626="   ASTPRE","10",DS626=" HIP ASTPRE","11", DS626="  MIOASTPRE","12", DS626="     ","0")</f>
        <v>#N/A</v>
      </c>
      <c r="DV626" s="1" t="e">
        <f aca="false" t="array" ref="DV626">_xlfn.IFS(DU626="SI","2", DU626="NO","1")</f>
        <v>#N/A</v>
      </c>
      <c r="DX626" s="11" t="str">
        <f aca="false">IF(DW626=0,"1","2")</f>
        <v>1</v>
      </c>
      <c r="DY626" s="11" t="str">
        <f aca="false" t="array" ref="DY626">_xlfn.IFS(DW626=0,"0", DW626=0.25, "1", DW626=0.5,"2", DW626=0.75,"3", DW626=1,"4",DW626=1.25,"5", DW626=1.5,"6", DW626=1.75,"7", DW626=2,"8")</f>
        <v>0</v>
      </c>
      <c r="EA626" s="11" t="str">
        <f aca="false">IF(DZ626=0,"1","2")</f>
        <v>1</v>
      </c>
      <c r="EB626" s="11" t="str">
        <f aca="false" t="array" ref="EB626">_xlfn.IFS(DZ626=0,"0", DZ626=0.25, "1", DZ626=0.5,"2", DZ626=0.75,"3", DZ626=1,"4",DZ626=1.25,"5", DZ626=1.5,"6", DZ626=1.75,"7", DZ626=2,"8")</f>
        <v>0</v>
      </c>
      <c r="ED626" s="10" t="str">
        <f aca="false">IF(EC626=0,"1","2")</f>
        <v>1</v>
      </c>
      <c r="EE626" s="11" t="str">
        <f aca="false" t="array" ref="EE626">_xlfn.IFS(EC626=0,"0", EC626=-0.25, "1", EC626=-0.5,"2", EC626=-0.75,"3", EC626=-1,"4",EC626=-1.25,"5", EC626=-1.5,"6", EC626=-1.75,"7", EC626=-2,"8", EC626=-2.25,"9",EC626=-2.5,"10", EC626=-2.75,"11", EC626=-3,"12", EC626=-3.25,"13", EC626=-3.5,"14", EC626=-3.75,"15",EC626=-4,"16")</f>
        <v>0</v>
      </c>
      <c r="EG626" s="10" t="str">
        <f aca="false">IF(EF626=0,"1","2")</f>
        <v>1</v>
      </c>
      <c r="EH626" s="11" t="str">
        <f aca="false" t="array" ref="EH626">_xlfn.IFS(EF626=0,"0", EF626=-0.25, "1", EF626=-0.5,"2", EF626=-0.75,"3", EF626=-1,"4",EF626=-1.25,"5", EF626=-1.5,"6", EF626=-1.75,"7", EF626=-2,"8", EF626=-2.25,"9",EF626=-2.5,"10", EF626=-2.75,"11", EF626=-3,"12", EF626=-3.25,"13", EF626=-3.5,"14", EF626=-3.75,"15",EF626=-4,"16")</f>
        <v>0</v>
      </c>
      <c r="EJ626" s="11" t="str">
        <f aca="false">IF(EI626=0,"1","2")</f>
        <v>1</v>
      </c>
      <c r="EK626" s="11" t="str">
        <f aca="false" t="array" ref="EK626">_xlfn.IFS(EI626=0,"0", EI626=-0.25, "1", EI626=-0.5,"2", EI626=-0.75,"3", EI626=-1,"4",EI626=-1.25,"5", EI626=-1.5,"6", EI626=-1.75,"7", EI626=-2,"8", EI626=-2.25,"9", EI626=-2.25,"9",EI626=-2.5,"10", EI626=-2.75,"11", EI626=-3,"12", EI626=-3.25,"13", EI626=-3.5,"14", EI626=-3.75,"15",EI626=-4,"16", EI626=0.25, "17", EI626=0.5, "18")</f>
        <v>0</v>
      </c>
      <c r="EM626" s="11" t="str">
        <f aca="false">IF(EL626=0,"1","2")</f>
        <v>1</v>
      </c>
      <c r="EN626" s="11" t="str">
        <f aca="false" t="array" ref="EN626">_xlfn.IFS(EL626=0.25,"17",EL626=0.5,"18", EL626=0,"0", EL626=-0.25, "1", EL626=-0.5,"2", EL626=-0.75,"3", EL626=-1,"4",EL626=-1.25,"5", EL626=-1.5,"6", EL626=-1.75,"7", EL626=-2,"8",EL626= -2.25,"9",EL626=-2.5,"10",EL626= -2.75,"11",EL626= -3,"12",EL626= -3.25,"13",EL626= -3.5,"14",EL626= -3.75,"15",EL626=-4,"16")</f>
        <v>0</v>
      </c>
      <c r="EP626" s="11" t="str">
        <f aca="false">IF(EO626=0,"1","2")</f>
        <v>1</v>
      </c>
      <c r="EQ626" s="11" t="str">
        <f aca="false" t="array" ref="EQ626">_xlfn.IFS(EO626=0,"0", EO626=0.25, "1", EO626=0.5,"2", EO626=0.75,"3", EO626=1,"4",EO626=1.25,"5", EO626=1.5,"6", EO626=1.75,"7", EO626=2,"8", EO626=2.25,"9", EO626=2.25,"9",EO626=2.5,"10", EO626=2.75,"11", EO626=3,"12", EO626=3.25,"13", EO626=3.5,"14", EO626=3.75,"15",EO626=4,"16", EO626=-0.25, "17", bq=-0.5, "18")</f>
        <v>0</v>
      </c>
      <c r="ES626" s="11" t="str">
        <f aca="false">IF(ER626=0,"1","2")</f>
        <v>1</v>
      </c>
      <c r="ET626" s="11" t="str">
        <f aca="false" t="array" ref="ET626">_xlfn.IFS(ER626=0,"0", ER626=0.25, "1", ER626=0.5,"2", ER626=0.75,"3", ER626=1,"4",ER626=1.25,"5", ER626=1.5,"6", ER626=1.75,"7", ER626=2,"8", ER626=2.25,"9", ER626=2.25,"9",ER626=2.5,"10", ER626=2.75,"11", ER626=3,"12", ER626=3.25,"13", ER626=3.5,"14", ER626=3.75,"15",ER626=4,"16", ER626=-0.25, "17", bq=-0.5, "18")</f>
        <v>0</v>
      </c>
      <c r="EV626" s="14" t="e">
        <f aca="false">VLOOKUP(EU626,LEYENDA!$G$2:$H$8,2,TRUE())</f>
        <v>#N/A</v>
      </c>
      <c r="EW626" s="14" t="e">
        <f aca="false" t="array" ref="EW626">_xlfn.IFS(EV626="0-5","1", EV626="6-12","2", EV626="13-18","3", EV626="19-24","4", EV626="25-36","5", EV626="37-48","6", EV626="49-60","7")</f>
        <v>#N/A</v>
      </c>
    </row>
    <row r="627" customFormat="false" ht="13.5" hidden="false" customHeight="false" outlineLevel="0" collapsed="false">
      <c r="A627" s="1" t="n">
        <v>243</v>
      </c>
      <c r="B627" s="2" t="n">
        <v>12</v>
      </c>
      <c r="C627" s="33" t="n">
        <v>45650</v>
      </c>
      <c r="E627" s="5" t="str">
        <f aca="false">VLOOKUP(A627,'286'!$A$3:$J$6279,10,FALSE())</f>
        <v>MORALES GONZÁLEZ, BEATRÍZ</v>
      </c>
      <c r="F627" s="4" t="str">
        <f aca="false">VLOOKUP(A627,'286'!$A$3:$I$1768,3,FALSE())</f>
        <v>MOGONBE</v>
      </c>
      <c r="G627" s="6" t="n">
        <f aca="false">VLOOKUP(A627,'286'!$A$3:$I$1768,4,FALSE())</f>
        <v>37392</v>
      </c>
      <c r="H627" s="7" t="n">
        <f aca="false">YEAR(C627)-YEAR(G627)</f>
        <v>22</v>
      </c>
      <c r="I627" s="1" t="str">
        <f aca="false">VLOOKUP(H627,LEYENDA!$C$2:$D$6,2,TRUE())</f>
        <v>13-24</v>
      </c>
      <c r="J627" s="5" t="str">
        <f aca="false">VLOOKUP(A627,'286'!$A$3:$I$1768,7,FALSE())</f>
        <v>M</v>
      </c>
      <c r="K627" s="8" t="n">
        <f aca="false">VLOOKUP(A627,'286'!$A$3:$I$1768,2,FALSE())</f>
        <v>0</v>
      </c>
      <c r="L627" s="4" t="str">
        <f aca="false">VLOOKUP(A627,'286'!$A$3:$I$1768,8,FALSE())</f>
        <v>D</v>
      </c>
      <c r="M627" s="4" t="str">
        <f aca="false">VLOOKUP(A627,'286'!$A$3:$I$1768,9,FALSE())</f>
        <v>I</v>
      </c>
      <c r="N627" s="8" t="str">
        <f aca="false">IF(R627=O627, "MISMA","CONTRARIA")</f>
        <v>CONTRARIA</v>
      </c>
      <c r="O627" s="8" t="str">
        <f aca="false" t="array" ref="O627">_xlfn.IFS(L627="D","1", L627="I","2")</f>
        <v>1</v>
      </c>
      <c r="P627" s="8" t="e">
        <f aca="false" t="array" ref="P627">_xlfn.IFS(K627="OD","1", K627="OI","2")</f>
        <v>#N/A</v>
      </c>
      <c r="Q627" s="1" t="str">
        <f aca="false" t="array" ref="Q627">_xlfn.IFS(J627="M","1", J627="H","2")</f>
        <v>1</v>
      </c>
      <c r="R627" s="8" t="str">
        <f aca="false" t="array" ref="R627">_xlfn.IFS(M627="D","1", M627="I","2")</f>
        <v>2</v>
      </c>
      <c r="S627" s="1" t="str">
        <f aca="false" t="array" ref="S627">_xlfn.IFS(N627="CONTRARIA", "1",N627= "MISMA","2")</f>
        <v>1</v>
      </c>
      <c r="T627" s="1" t="str">
        <f aca="false" t="array" ref="T627">_xlfn.IFS(I627="0-12","1", I627="13-24","2", I627="25-40","3", I627="41-60","4", I627="61-100","5")</f>
        <v>2</v>
      </c>
      <c r="U627" s="9" t="n">
        <v>-1</v>
      </c>
      <c r="V627" s="10" t="str">
        <f aca="false">IF(U627="","",IF(AND(U627&gt;=-9,U627&lt;=-6.5),"-9 a -6,5",IF(AND(U627&gt;=-6,U627&lt;=-3.5),"-6 a -3,5",IF(AND(U627&gt;=-3,U627&lt;=-1),"-3 a -1",IF(U627=-0.5,"-0,5",IF(AND(U627&gt;=0,U627&lt;=2.5),"0 a 2,5",IF(AND(U627&gt;=3,U627&lt;=5.5),"3 a 5,5",IF(AND(U627&gt;=6,U627&lt;=8.5),"6 a 8,5",IF(AND(U627&gt;=9,U627&lt;=20),"9 a 20","Fuera de rango")))))))))</f>
        <v>-3 a -1</v>
      </c>
      <c r="W627" s="11" t="n">
        <f aca="false">IF(V627="","",IF(V627="-9 a -6,5",2,IF(V627="-6 a -3,5",3,IF(V627="-3 a -1",4,IF(V627="-0,5","NORMA",IF(V627="0 a 2,5",5,IF(V627="3 a 5,5",6,IF(V627="6 a 8,5",7,IF(V627="9 a 20",8,"Fuera de rango")))))))))</f>
        <v>4</v>
      </c>
      <c r="X627" s="9" t="n">
        <v>0</v>
      </c>
      <c r="Y627" s="11" t="str">
        <f aca="false">IF(X627="","",IF(AND(X627&gt;=0,X627&lt;=4),"0 a 4",IF(AND(X627&gt;=4.5,X627&lt;=8.5),"4,5 a 8,5",IF(X627=9,"9",IF(AND(X627&gt;=9.5,X627&lt;=13),"9,5 a 13",IF(AND(X627&gt;=13.5,X627&lt;=20),"13,5 a 20",IF(AND(X627&gt;=20.5,X627&lt;=35),"20,5 a 35","Fuera de rango")))))))</f>
        <v>0 a 4</v>
      </c>
      <c r="Z627" s="11" t="n">
        <f aca="false">IF(Y627="","",IF(Y627="0 a 4",1,IF(Y627="4,5 a 8,5",2,IF(Y627="9","NORMA",IF(Y627="9,5 a 13",3,IF(Y627="13,5 a 20",4,IF(Y627="20,5 a 35",5,"Fuera de rango")))))))</f>
        <v>1</v>
      </c>
      <c r="AA627" s="9" t="n">
        <v>15</v>
      </c>
      <c r="AB627" s="10" t="str">
        <f aca="false">IF(AA627="","",IF(AND(AA627&gt;=0,AA627&lt;=9),"0 a 9",IF(AND(AA627&gt;=9.5,AA627&lt;=18.5),"9,5 a 18,5",IF(AA627=19,"19",IF(AND(AA627&gt;=19.5,AA627&lt;=28),"19,5 a 28",IF(AND(AA627&gt;=28.5,AA627&lt;=40),"28,5 a 40","Fuera de rango"))))))</f>
        <v>9,5 a 18,5</v>
      </c>
      <c r="AC627" s="11" t="n">
        <f aca="false" t="array" ref="AC627">_xlfn.IFS(AB627="","",AB627="0 a 9",1,AB627="9,5 a 18,5",2,AB627="19","NORMA",AB627="19,5 a 28",3,AB627="28,5 a 40",4,TRUE(),"Fuera de rango")</f>
        <v>2</v>
      </c>
      <c r="AD627" s="9" t="n">
        <v>7</v>
      </c>
      <c r="AE627" s="10" t="str">
        <f aca="false">IF(AD627="","",IF(AND(AD627&gt;=-10,AD627&lt;=0),"De -10 a 0",IF(AND(AD627&gt;=0.5,AD627&lt;=9.5),"0,5 a 9,5",IF(AD627=10,"10",IF(AND(AD627&gt;=10.5,AD627&lt;=20),"10,5 a 20",IF(AND(AD627&gt;=20.5,AD627&lt;=40),"20,5 a 40","Fuera de rango"))))))</f>
        <v>0,5 a 9,5</v>
      </c>
      <c r="AF627" s="12" t="n">
        <f aca="false">IF(AD627="","",IF(AND(AD627&gt;=-10,AD627&lt;=0),1,IF(AND(AD627&gt;=0.5,AD627&lt;=9.5),2,IF(AD627=10,"NORMA",IF(AND(AD627&gt;=10.5,AD627&lt;=20),3,IF(AND(AD627&gt;=20.5,AD627&lt;=40),4,""))))))</f>
        <v>2</v>
      </c>
      <c r="AG627" s="9" t="n">
        <v>7</v>
      </c>
      <c r="AH627" s="10" t="str">
        <f aca="false">IF(AG627="","",IF(AND(AG627&gt;=0,AG627&lt;=4),"0 a 4",IF(AND(AG627&gt;=4.5,AG627&lt;=8.5),"4,5 a 8,5",IF(AG627=9,"9",IF(AND(AG627&gt;=9.5,AG627&lt;=13),"9,5 a 13",IF(AND(AG627&gt;=13.5,AG627&lt;=25),"13,5 a 25","Fuera de rango"))))))</f>
        <v>4,5 a 8,5</v>
      </c>
      <c r="AI627" s="10" t="n">
        <f aca="false">IF(AH627="","",IF(AH627="0 a 4",1,IF(AH627="4,5 a 8,5",2,IF(AH627="9","NORMA",IF(AH627="9,5 a 13",3,IF(AH627="13,5 a 25",4,""))))))</f>
        <v>2</v>
      </c>
      <c r="AJ627" s="9" t="n">
        <v>3</v>
      </c>
      <c r="AK627" s="10" t="str">
        <f aca="false">IF(AJ627="","",IF(AND(AJ627&gt;=-15,AJ627&lt;=-10.5),"-15 a -10,5",IF(AND(AJ627&gt;=-10,AJ627&lt;=-4),"-10 a -4",IF(AND(AJ627&gt;=-4.5,AJ627&lt;=0),"-4,5 a 0",IF(AND(AJ627&gt;=0.5,AJ627&lt;=4.5),"0,5 a 4,5",IF(AJ627=5,"5",IF(AND(AJ627&gt;=5.5,AJ627&lt;=10),"5,5 a 10",IF(AND(AJ627&gt;=10.5,AJ627&lt;=20),"10,5 a 20","Fuera de rango"))))))))</f>
        <v>0,5 a 4,5</v>
      </c>
      <c r="AL627" s="11" t="n">
        <f aca="false">IF(AK627="","",IF(AK627="-15 a -10,5",1,IF(AK627="-10 a -4",2,IF(AK627="-4,5 a 0",3,IF(AK627="0,5 a 4,5",4,IF(AK627="5","NORMA",IF(AK627="5,5 a 10",5,IF(AK627="10,5 a 20",6,"Error"))))))))</f>
        <v>4</v>
      </c>
      <c r="AM627" s="9" t="n">
        <v>-0.5</v>
      </c>
      <c r="AN627" s="10" t="str">
        <f aca="false">IF(AM627="","",IF(AND(AM627&gt;=-7.5,AM627&lt;=-5.5),"-7,5 a -5,5",IF(AND(AM627&gt;=-5,AM627&lt;=-3),"-5 a -3",IF(AND(AM627&gt;=-2.5,AM627&lt;=-0.5),"-2,5 a -0,5",IF(AM627=0,"0,00",IF(AND(AM627&gt;=0.5,AM627&lt;=2.5),"0,5 a 2,5",IF(AND(AM627&gt;=3,AM627&lt;=5),"3 a 5",IF(AND(AM627&gt;=5.5,AM627&lt;=7.5),"5,5 a 7,5",IF(AND(AM627&gt;=8,AM627&lt;=10),"8 a 10","Fuera de rango")))))))))</f>
        <v>-2,5 a -0,5</v>
      </c>
      <c r="AO627" s="11" t="n">
        <f aca="false">IF(AN627="","",IF(AN627="-7,5 a -5,5",1,IF(AN627="-5 a -3",2,IF(AN627="-2,5 a -0,5",3,IF(AN627="0,00","NORMA",IF(AN627="0,5 a 2,5",4,IF(AN627="3 a 5",5,IF(AN627="5,5 a 7,5",6,IF(AN627="8 a 10",7,"Error")))))))))</f>
        <v>3</v>
      </c>
      <c r="AP627" s="9" t="n">
        <v>0</v>
      </c>
      <c r="AQ627" s="10" t="str">
        <f aca="false">IF(AP627="","",IF(AND(AP627&gt;=-20,AP627&lt;=-9.5),"-20 a -9,5",IF(AND(AP627&gt;=-9,AP627&lt;=-6.5),"-9 a -6,5",IF(AP627=-6,"-6",IF(AND(AP627&gt;=-5.5,AP627&lt;=-3),"-5,5 a -3",IF(AND(AP627&gt;=-2.5,AP627&lt;=0),"-2,5 a 0",IF(AND(AP627&gt;=0.5,AP627&lt;=3),"0,5 a 3",IF(AND(AP627&gt;=3.5,AP627&lt;=6),"3,5 a 6",IF(AND(AP627&gt;=6.5,AP627&lt;=9),"6,5 a 9",IF(AND(AP627&gt;=9.5,AP627&lt;=20),"9,5 a 20","Fuera de rango"))))))))))</f>
        <v>-2,5 a 0</v>
      </c>
      <c r="AR627" s="11" t="n">
        <f aca="false">IF(AQ627="","",IF(AQ627="-20 a -9,5",1,IF(AQ627="-9 a -6,5",2,IF(AQ627="-6","NORMA",IF(AQ627="-5,5 a -3",3,IF(AQ627="-2,5 a 0",4,IF(AQ627="0,5 a 3",5,IF(AQ627="3,5 a 6",6,IF(AQ627="6,5 a 9",7,IF(AQ627="9,5 a 20",8,""))))))))))</f>
        <v>4</v>
      </c>
      <c r="AS627" s="9" t="n">
        <v>3</v>
      </c>
      <c r="AT627" s="10" t="str">
        <f aca="false">IF(AS627="","",IF(AND(AS627&gt;=-16,AS627&lt;=-14),"-16 a -14",IF(AND(AS627&gt;=-13.5,AS627&lt;=-11.5),"-13,5 a -11,5",IF(AND(AS627&gt;=-11,AS627&lt;=-9),"-11 a -9",IF(AND(AS627&gt;=-8.5,AS627&lt;=-6.5),"-8,5 a -6,5",IF(AND(AS627&gt;=-6,AS627&lt;=-4),"-6 a -4",IF(AND(AS627&gt;=-3.5,AS627&lt;=-1.5),"-3,5 a -1,5",IF(AND(AS627&gt;=-1,AS627&lt;=1),"-1 a 1",IF(AND(AS627&gt;=1.5,AS627&lt;=3.5),"1,5 a 3,5",IF(AND(AS627&gt;=4,AS627&lt;=6),"4 a 6",IF(AND(AS627&gt;=6.5,AS627&lt;=8.5),"6,5 a 8,5",IF(AND(AS627&gt;=9,AS627&lt;=11),"9 a 11",IF(AND(AS627&gt;=11.5,AS627&lt;=13.5),"11,5 a 13,5",IF(AND(AS627&gt;=14,AS627&lt;=16),"14 a 16",IF(AND(AS627&gt;=16.5,AS627&lt;=18.5),"16,5 a 18,5",IF(AND(AS627&gt;=19,AS627&lt;=21),"19 a 21","Fuera de rango"))))))))))))))))</f>
        <v>1,5 a 3,5</v>
      </c>
      <c r="AU627" s="11" t="n">
        <f aca="false" t="array" ref="AU627">IF(AT627="","",_xlfn.IFS(AT627="-16 a -14",1,AT627="-13,5 a -11,5",2,AT627="-11 a -9",3,AT627="-8,5 a -6,5",4,AT627="-6 a -4",5,AT627="-3,5 a -1,5",6,AT627="-1 a 1",7,AT627="1,5 a 3,5",8,AT627="4 a 6","NORMA",AT627="6,5 a 8,5",9,AT627="9 a 11",10,AT627="11,5 a 13,5",11,AT627="14 a 16",12,AT627="16,5 a 18,5",13,AT627="19 a 21",14,TRUE(),""))</f>
        <v>8</v>
      </c>
      <c r="AV627" s="9" t="n">
        <v>0.5</v>
      </c>
      <c r="AW627" s="10" t="str">
        <f aca="false">IF(AV627="","",IF(AND(AV627&gt;=-1,AV627&lt;=-0.5),"-1 a -0,5",IF(AND(AV627&gt;-0.5,AV627&lt;=0),"De -0,5 a 0",IF(AND(AV627&gt;=0.25,AV627&lt;=0.75),"0,25 a 0,75",IF(AND(AV627&gt;=1,AV627&lt;=1.5),"1 a 1,5",IF(AND(AV627&gt;=1.75,AV627&lt;=2.25),"1,75 a 2,25",IF(AND(AV627&gt;=2.5,AV627&lt;=3),"2,5 a 3",IF(AND(AV627&gt;=3.25,AV627&lt;=3.75),"3,25 a 3,75","Fuera de rango"))))))))</f>
        <v>0,25 a 0,75</v>
      </c>
      <c r="AX627" s="10" t="str">
        <f aca="false">IF(AW627="","",IF(OR(AW627="-1 a -0,5",AW627="-1 a -0.5"),1,IF(OR(AW627="De -0,5 a 0",AW627="-0,5 a 0",AW627="De -0.5 a 0"),2,IF(OR(AW627="0,25 a 0,75",AW627="0.25 a 0.75"),"NORMA",IF(OR(AW627="1 a 1,5",AW627="1 a 1.5"),3,IF(OR(AW627="1,75 a 2,25",AW627="1.75 a 2.25"),4,IF(OR(AW627="2,5 a 3",AW627="2.5 a 3"),5,IF(OR(AW627="3,25 a 3,75",AW627="3.25 a 3.75"),6,""))))))))</f>
        <v>NORMA</v>
      </c>
      <c r="AY627" s="9" t="n">
        <v>-1</v>
      </c>
      <c r="AZ627" s="10" t="str">
        <f aca="false">IF(AY627="","",IF(AND(AY627&gt;=-20,AY627&lt;=-9.5),"-20 a -9,5",IF(AND(AY627&gt;=-9,AY627&lt;=-6.5),"-9 a -6,5",IF(AY627=-6,"-6",IF(AND(AY627&gt;=-5.5,AY627&lt;=-3),"-5,5 a -3",IF(AND(AY627&gt;=-2.5,AY627&lt;=0),"-2,5 a 0",IF(AND(AY627&gt;=0.5,AY627&lt;=3),"0,5 a 3",IF(AND(AY627&gt;=3.5,AY627&lt;=6),"3,5 a 6","Fuera de rango"))))))))</f>
        <v>-2,5 a 0</v>
      </c>
      <c r="BA627" s="11" t="n">
        <f aca="false">IF(AZ627="","",IF(AZ627="-20 a -9,5",1,IF(AZ627="-9 a -6,5",2,IF(AZ627="-6","NORMA",IF(AZ627="-5,5 a -3",3,IF(AZ627="-2,5 a 0",4,IF(AZ627="0,5 a 3",5,IF(AZ627="3,5 a 6",6,""))))))))</f>
        <v>4</v>
      </c>
      <c r="BB627" s="9" t="n">
        <v>0</v>
      </c>
      <c r="BC627" s="10" t="str">
        <f aca="false" t="array" ref="BC627">IF(BB627="","",_xlfn.IFS(AND(BB627&gt;=0,BB627&lt;=2),"0 a 2",AND(BB627&gt;=2.5,BB627&lt;=4.5),"2,5 a 4,5",AND(BB627&gt;=5,BB627&lt;=7),"5 a 7",AND(BB627&gt;=7.5,BB627&lt;=9.5),"7,5 a 9,5",AND(BB627&gt;=10,BB627&lt;=12),"10 a 12",AND(BB627&gt;=12.5,BB627&lt;=14.5),"12,5 a 14,5",BB627=15,"15",AND(BB627&gt;=15.5,BB627&lt;=17.5),"15,5 a 17,5",AND(BB627&gt;=18,BB627&lt;=20),"18 a 20",AND(BB627&gt;=20.5,BB627&lt;=22.5),"20,5 a 22,5",AND(BB627&gt;=23,BB627&lt;=25),"23 a 25",TRUE(),"Fuera de rango"))</f>
        <v>0 a 2</v>
      </c>
      <c r="BD627" s="11" t="n">
        <f aca="false" t="array" ref="BD627">IF(BC627="","",_xlfn.IFS(BC627="0 a 2",1,BC627="2,5 a 4,5",2,BC627="5 a 7",3,BC627="7,5 a 9,5",4,BC627="10 a 12",5,BC627="12,5 a 14,5",6,BC627="15","NORMA",BC627="15,5 a 17,5",7,BC627="18 a 20",8,BC627="20,5 a 22,5",9,BC627="23 a 25",10,TRUE(),"Fuera de rango"))</f>
        <v>1</v>
      </c>
      <c r="BE627" s="9" t="n">
        <v>20</v>
      </c>
      <c r="BF627" s="10" t="str">
        <f aca="false">IF(BE627="","",IF(AND(BE627&gt;=-20,BE627&lt;=-10),"-20 a -10",IF(AND(BE627&gt;=-9.5,BE627&lt;=0.5),"-9,5 a 0,5",IF(AND(BE627&gt;=1,BE627&lt;=11),"1 a 11",IF(AND(BE627&gt;=11.5,BE627&lt;=20.5),"11,5 a 20,5",IF(BE627=21,"21",IF(AND(BE627&gt;=21.5,BE627&lt;=31.5),"21,5 a 31,5",IF(AND(BE627&gt;=32,BE627&lt;=42),"32 a 42","Fuera de rango"))))))))</f>
        <v>11,5 a 20,5</v>
      </c>
      <c r="BG627" s="11" t="n">
        <f aca="false">IF(BF627="","",IF(BF627="-20 a -10",1,IF(BF627="-9,5 a 0,5",2,IF(BF627="1 a 11",3,IF(BF627="11,5 a 20,5",4,IF(BF627="21","NORMA",IF(BF627="21,5 a 31,5",5,IF(BF627="32 a 42",6,""))))))))</f>
        <v>4</v>
      </c>
      <c r="BH627" s="9" t="n">
        <v>12</v>
      </c>
      <c r="BI627" s="10" t="str">
        <f aca="false">IF(BH627="","",IF(AND(BH627&gt;=-20,BH627&lt;=-15),"-20 a -15",IF(AND(BH627&gt;=-14.5,BH627&lt;=-9.5),"-14,5 a -9,5",IF(AND(BH627&gt;=-9,BH627&lt;=-4),"-9 a -4",IF(AND(BH627&gt;=-3.5,BH627&lt;=2.5),"-3,5 a 2,5",IF(AND(BH627&gt;=3,BH627&lt;=8),"3 a 8",IF(AND(BH627&gt;=8.5,BH627&lt;=14.5),"8,5 a 14,5",IF(BH627=15,"15",IF(AND(BH627&gt;=15.5,BH627&lt;=20.5),"15,5 a 20,5",IF(AND(BH627&gt;=21,BH627&lt;=26),"21 a 26","Fuera de rango"))))))))))</f>
        <v>8,5 a 14,5</v>
      </c>
      <c r="BJ627" s="11" t="n">
        <f aca="false">IF(BI627="","",IF(BI627="-20 a -15",1,IF(BI627="-14,5 a -9,5",2,IF(BI627="-9 a -4",3,IF(BI627="-3,5 a 2,5",4,IF(BI627="3 a 8",5,IF(BI627="8,5 a 14,5",6,IF(BI627="15","NORMA",IF(BI627="15,5 a 20,5",7,IF(BI627="21 a 26",8,IF(BI627="26,5 a 31,5",9,"")))))))))))</f>
        <v>6</v>
      </c>
      <c r="BK627" s="9" t="n">
        <v>0</v>
      </c>
      <c r="BL627" s="10" t="str">
        <f aca="false">IF(BK627="","",IF(AND(BK627&gt;=0,BK627&lt;=2),"0 - 2",IF(AND(BK627&gt;=2.5,BK627&lt;=4.5),"2,5 - 4,5",IF(AND(BK627&gt;=5,BK627&lt;=7),"5 - 7",IF(AND(BK627&gt;=7.5,BK627&lt;=9.5),"7,5 - 9,5",IF(AND(BK627&gt;=10,BK627&lt;=12),"10 - 12",IF(AND(BK627&gt;=12.5,BK627&lt;=13.5),"12,5 - 13,5",IF(BK627=14,"14",IF(AND(BK627&gt;=14.5,BK627&lt;=16.5),"14,5 - 16,5",IF(AND(BK627&gt;=17,BK627&lt;=19),"17 - 19",IF(AND(BK627&gt;=19.5,BK627&lt;=21.5),"19,5 - 21,5",IF(AND(BK627&gt;=22,BK627&lt;=24),"22 - 24",IF(AND(BK627&gt;=24.5,BK627&lt;=26.5),"24,5 - 26,5",IF(AND(BK627&gt;=27,BK627&lt;=29),"27 - 29",IF(AND(BK627&gt;=29.5,BK627&lt;=30),"29,5 - 30","Fuera de rango")))))))))))))))</f>
        <v>0 - 2</v>
      </c>
      <c r="BM627" s="11" t="n">
        <f aca="false">IF(BL627="","",IF(BL627="0 - 2",1,IF(BL627="2,5 - 4,5",2,IF(BL627="5 - 7",3,IF(BL627="7,5 - 9,5",4,IF(BL627="10 - 12",5,IF(BL627="12,5 - 13,5",6,IF(BL627="14","NORMA",IF(BL627="14,5 - 16,5",7,IF(BL627="17 - 19",8,IF(BL627="19,5 - 21,5",9,IF(BL627="22 - 24",10,IF(BL627="24,5 - 26,5",11,IF(BL627="27 - 29",12,IF(BL627="29,5 - 30",13,"")))))))))))))))</f>
        <v>1</v>
      </c>
      <c r="BN627" s="9" t="n">
        <v>12</v>
      </c>
      <c r="BO627" s="11" t="str">
        <f aca="false">IF(BN627="","",IF(AND(BN627&gt;=-20,BN627&lt;=-10),"-20 a -10",IF(AND(BN627&gt;=-9.5,BN627&lt;=0.5),"-9,5 a 0,5",IF(AND(BN627&gt;=1,BN627&lt;=11),"1 a 11",IF(AND(BN627&gt;=11.5,BN627&lt;=21.5),"11,5 a 21,5",IF(BN627=22,"22",IF(AND(BN627&gt;=22.5,BN627&lt;=32.5),"22,5 a 32,5",IF(AND(BN627&gt;=33,BN627&lt;=43),"33 a 43","Fuera de rango"))))))))</f>
        <v>11,5 a 21,5</v>
      </c>
      <c r="BP627" s="11" t="n">
        <f aca="false">IF(BO627="","",IF(BO627="-20 a -10",1,IF(BO627="-9,5 a 0,5",2,IF(BO627="1 a 11",3,IF(BO627="11,5 a 21,5",4,IF(BO627="22","NORMA",IF(BO627="22,5 a 32,5",5,IF(BO627="33 a 43",6,""))))))))</f>
        <v>4</v>
      </c>
      <c r="BQ627" s="9" t="n">
        <v>5</v>
      </c>
      <c r="BR627" s="10" t="str">
        <f aca="false">IF(BQ627="","",IF(AND(BQ627&gt;=-20,BQ627&lt;=-15),"-20 a -15",IF(AND(BQ627&gt;=-14.5,BQ627&lt;=-9.5),"-14,5 a -9,5",IF(AND(BQ627&gt;=-9,BQ627&lt;=-4),"-9 a -4",IF(AND(BQ627&gt;=-3.5,BQ627&lt;=2.5),"-3,5 a 2,5",IF(AND(BQ627&gt;=3,BQ627&lt;=8),"3 a 8",IF(AND(BQ627&gt;=8.5,BQ627&lt;=13.5),"8,5 a 13,5",IF(AND(BQ627&gt;=14,BQ627&lt;=17.5),"14 a 17,5",IF(BQ627=18,"18",IF(AND(BQ627&gt;=18.5,BQ627&lt;=23.5),"18,5 a 23,5",IF(AND(BQ627&gt;=24,BQ627&lt;=29),"24 a 29",IF(AND(BQ627&gt;=29.5,BQ627&lt;=34.5),"29,5 a 34,5",IF(AND(BQ627&gt;=35,BQ627&lt;=40),"35 a 40","Fuera de rango")))))))))))))</f>
        <v>3 a 8</v>
      </c>
      <c r="BS627" s="11" t="n">
        <f aca="false">IF(BR627="","",IF(BR627="-20 a -15",1,IF(BR627="-14,5 a -9,5",2,IF(BR627="-9 a -4",3,IF(BR627="-3,5 a 2,5",4,IF(BR627="3 a 8",5,IF(BR627="8,5 a 13,5",6,IF(BR627="14 a 17,5",7,IF(BR627="18","NORMA",IF(BR627="18,5 a 23,5",8,IF(BR627="24 a 29",9,IF(BR627="29,5 a 34,5",10,IF(BR627="35 a 40",11,"")))))))))))))</f>
        <v>5</v>
      </c>
      <c r="BT627" s="9" t="n">
        <v>-1</v>
      </c>
      <c r="BU627" s="10" t="str">
        <f aca="false">IF(BT627="","",IF(AND(BT627&gt;=-20,BT627&lt;=-18),"-20 a -18",IF(AND(BT627&gt;=-17.5,BT627&lt;=-15.5),"-17,5 a -15,5",IF(AND(BT627&gt;=-15,BT627&lt;=-13),"-15 a -13",IF(AND(BT627&gt;=-12.5,BT627&lt;=-10.5),"-12,5 a -10,5",IF(AND(BT627&gt;=-10,BT627&lt;=-8),"-10 a -8",IF(AND(BT627&gt;=-7.5,BT627&lt;=-5.5),"-7,5 a -5,5",IF(AND(BT627&gt;=-5,BT627&lt;=-3),"-5 a -3",IF(AND(BT627&gt;=-2.5,BT627&lt;=-0.5),"-2,5 a -0,5",IF(BT627=0,"0",IF(AND(BT627&gt;=0.5,BT627&lt;=2.5),"0,5 a 2,5",IF(AND(BT627&gt;=3,BT627&lt;=5),"3 a 5",IF(AND(BT627&gt;=5.5,BT627&lt;=7.5),"5,5 a 7,5",IF(AND(BT627&gt;=8,BT627&lt;=10),"8 a 10",IF(AND(BT627&gt;=10.5,BT627&lt;=12.5),"10,5 a 12,5",IF(AND(BT627&gt;=13,BT627&lt;=15),"13 a 15",IF(AND(BT627&gt;=15.5,BT627&lt;=17.5),"15,5 a 17,5",IF(AND(BT627&gt;=18,BT627&lt;=20),"18 a 20","Fuera de rango"))))))))))))))))))</f>
        <v>-2,5 a -0,5</v>
      </c>
      <c r="BV627" s="11" t="n">
        <f aca="false">IF(BT627="","",IF(BT627=0,"NORMA",IF(AND(BT627&gt;=-20,BT627&lt;=-18),2,IF(AND(BT627&gt;=-17.5,BT627&lt;=-15.5),2,IF(AND(BT627&gt;=-15,BT627&lt;=-13),3,IF(AND(BT627&gt;=-12.5,BT627&lt;=-10.5),4,IF(AND(BT627&gt;=-10,BT627&lt;=-8),5,IF(AND(BT627&gt;=-7.5,BT627&lt;=-5.5),6,IF(AND(BT627&gt;=-5,BT627&lt;=-3),7,IF(AND(BT627&gt;=-2.5,BT627&lt;=-0.5),8,IF(AND(BT627&gt;=0.5,BT627&lt;=2.5),9,IF(AND(BT627&gt;=3,BT627&lt;=5),10,IF(AND(BT627&gt;=5.5,BT627&lt;=7.5),11,IF(AND(BT627&gt;=8,BT627&lt;=10),12,IF(AND(BT627&gt;=10.5,BT627&lt;=12.5),13,IF(AND(BT627&gt;=13,BT627&lt;=15),14,IF(AND(BT627&gt;=15.5,BT627&lt;=17.5),15,IF(AND(BT627&gt;=18,BT627&lt;=20),16,"Fuera de rango"))))))))))))))))))</f>
        <v>8</v>
      </c>
      <c r="BW627" s="9" t="n">
        <v>-7</v>
      </c>
      <c r="BX627" s="10" t="n">
        <f aca="false">18.5- (0.3*H627)</f>
        <v>11.9</v>
      </c>
      <c r="BY627" s="10" t="n">
        <f aca="false">(BW627)-(BX627)</f>
        <v>-18.9</v>
      </c>
      <c r="BZ627" s="10" t="str">
        <f aca="false">IF(BY627="","",IF(BY627&lt;-27.5,"De -30 a -28",IF(BY627&lt;-25,"De -27,5 a -25,5",IF(BY627&lt;-22.5,"De -25 a -23",IF(BY627&lt;-20,"De -22,5 a -20,5",IF(BY627&lt;-17.5,"De -20 a -18",IF(BY627&lt;-15,"De -17,5 a -15,5",IF(BY627&lt;-12.5,"De -15 a -13",IF(BY627&lt;-10,"De -12,5 a -10,5",IF(BY627&lt;-7.5,"De -10 a -8",IF(BY627&lt;-5,"De -7,5 a -5,5",IF(BY627&lt;-2.5,"De -5 a -3",IF(BY627&lt;0,"De -2,5 a -0,5",IF(BY627&lt;2.5,"De 0 a 2",IF(BY627&lt;5,"De 2,5 a 4,5",IF(BY627&lt;7.5,"De 5 a 7",IF(BY627&lt;10,"De 7,5 a 9,5",IF(BY627&lt;12.5,"De 10 a 12",IF(BY627&lt;15,"De 12,5 a 14,5",IF(BY627&lt;17.5,"De 15 a 17",IF(BY627&lt;20,"De 17,5 a 19,5",IF(BY627&lt;22.5,"De 20 a 22",IF(BY627&lt;25,"De 22,5 a 24,5",IF(BY627&lt;27.5,"De 25 a 27","De 27,5 a 30"))))))))))))))))))))))))</f>
        <v>De -20 a -18</v>
      </c>
      <c r="CA627" s="12" t="n">
        <f aca="false">IF(BY627="","",IF(BY627&lt;=-28,1,IF(BY627&lt;=-25.5,2,IF(BY627&lt;=-23,3,IF(BY627&lt;=-20.5,4,IF(BY627&lt;=-18,5,IF(BY627&lt;=-15.5,6,IF(BY627&lt;=-13,7,IF(BY627&lt;=-10.5,8,IF(BY627&lt;=-8,9,IF(BY627&lt;=-5.5,10,IF(BY627&lt;=-3,11,IF(BY627&lt;=-0.5,12,IF(BY627&lt;=2,13,IF(BY627&lt;=4.5,14,IF(BY627&lt;=7,15,IF(BY627&lt;=9.5,16,IF(BY627&lt;=12,17,IF(BY627&lt;=14.5,18,IF(BY627&lt;=17,19,IF(BY627&lt;=19.5,20,IF(BY627&lt;=22,21,IF(BY627&lt;=24.5,22,IF(BY627&lt;=27,23,IF(BY627&lt;=30,24,"Fuera de rango")))))))))))))))))))))))))</f>
        <v>5</v>
      </c>
      <c r="CB627" s="9" t="n">
        <v>-7</v>
      </c>
      <c r="CC627" s="10" t="n">
        <f aca="false">18.5- (0.3*H627)</f>
        <v>11.9</v>
      </c>
      <c r="CD627" s="10" t="n">
        <f aca="false">(CB627)-(CC627)</f>
        <v>-18.9</v>
      </c>
      <c r="CE627" s="10" t="str">
        <f aca="false">IF(CD627="","",IF(CD627&lt;-27.5,"De -30 a -28",IF(CD627&lt;-25,"De -27,5 a -25,5",IF(CD627&lt;-22.5,"De -25 a -23",IF(CD627&lt;-20,"De -22,5 a -20,5",IF(CD627&lt;-17.5,"De -20 a -18",IF(CD627&lt;-15,"De -17,5 a -15,5",IF(CD627&lt;-12.5,"De -15 a -13",IF(CD627&lt;-10,"De -12,5 a -10,5",IF(CD627&lt;-7.5,"De -10 a -8",IF(CD627&lt;-5,"De -7,5 a -5,5",IF(CD627&lt;-2.5,"De -5 a -3",IF(CD627&lt;0,"De -2,5 a -0,5",IF(CD627&lt;=2,"De 0 a 2",IF(CD627&lt;=4.5,"De 2,5 a 4,5",IF(CD627&lt;=7,"De 5 a 7",IF(CD627&lt;=9.5,"De 7,5 a 9,5",IF(CD627&lt;=12,"De 10 a 12",IF(CD627&lt;=14.5,"De 12,5 a 14,5",IF(CD627&lt;=17,"De 15 a 17",IF(CD627&lt;=19.5,"De 17,5 a 19,5",IF(CD627&lt;=22,"De 20 a 22",IF(CD627&lt;=24.5,"De 22,5 a 24,5",IF(CD627&lt;=27,"De 25 a 27","De 27,5 a 30"))))))))))))))))))))))))</f>
        <v>De -20 a -18</v>
      </c>
      <c r="CF627" s="12" t="n">
        <f aca="false">IF(CD627="","",IF(CD627&lt;-27.5,1,IF(CD627&lt;-25,2,IF(CD627&lt;-22.5,3,IF(CD627&lt;-20,4,IF(CD627&lt;-17.5,5,IF(CD627&lt;-15,6,IF(CD627&lt;-12.5,7,IF(CD627&lt;-10,8,IF(CD627&lt;-7.5,9,IF(CD627&lt;-5,10,IF(CD627&lt;-2.5,11,IF(CD627&lt;0,12,IF(CD627&lt;2.5,13,IF(CD627&lt;5,14,IF(CD627&lt;7.5,15,IF(CD627&lt;10,16,IF(CD627&lt;12.5,17,IF(CD627&lt;15,18,IF(CD627&lt;17.5,19,IF(CD627&lt;20,20,IF(CD627&lt;22.5,21,IF(CD627&lt;25,22,IF(CD627&lt;27.5,23,24))))))))))))))))))))))))</f>
        <v>5</v>
      </c>
      <c r="CG627" s="9" t="n">
        <v>-4.5</v>
      </c>
      <c r="CH627" s="10" t="str">
        <f aca="false">IF(CG627="","",IF(AND(CG627&gt;=-10,CG627&lt;=-9.5),"-10 a -9,5",IF(AND(CG627&gt;-9.5,CG627&lt;=-8.5),"-9 a -8,5",IF(AND(CG627&gt;-8.5,CG627&lt;=-7.5),"-8 a -7,5",IF(AND(CG627&gt;-7.5,CG627&lt;=-6.5),"-7 a -6,5",IF(AND(CG627&gt;-6.5,CG627&lt;=-5.5),"-6 a -5,5",IF(AND(CG627&gt;-5.5,CG627&lt;=-4.5),"-5 a -4,5",IF(AND(CG627&gt;-4.5,CG627&lt;=-3.5),"-4 a -3,5",IF(AND(CG627&gt;-3.5,CG627&lt;=-2.5),"-3 a -2,5",IF(CG627=-2.25,"-2,25",IF(AND(CG627&gt;-2.5,CG627&lt;=-1.5),"-2 a -1,5",IF(AND(CG627&gt;-1.5,CG627&lt;=-0.5),"-1 a -0,5",IF(AND(CG627&gt;-0.5,CG627&lt;=0.5),"0 a 0,5",IF(AND(CG627&gt;0.5,CG627&lt;=1.5),"1 a 1,5",IF(AND(CG627&gt;1.5,CG627&lt;=2.5),"2 a 2,5",IF(AND(CG627&gt;2.5,CG627&lt;=3.5),"3 a 3,5",IF(AND(CG627&gt;3.5,CG627&lt;=4.5),"4 a 4,5",IF(AND(CG627&gt;4.5,CG627&lt;=5.5),"5 a 5,5",IF(AND(CG627&gt;5.5,CG627&lt;=6.5),"6 a 6,5",IF(AND(CG627&gt;6.5,CG627&lt;=7.5),"7 a 7,5",IF(AND(CG627&gt;7.5,CG627&lt;=8.5),"8 a 8,5",IF(AND(CG627&gt;8.5,CG627&lt;=9.5),"9 a 9,5",IF(CG627&gt;=10,"10","Fuera de rango")))))))))))))))))))))))</f>
        <v>-5 a -4,5</v>
      </c>
      <c r="CI627" s="11" t="n">
        <f aca="false">IF(CG627="","",IF(CG627=-2.25,"NORMA",IF(CG627&lt;=-9.5,1,IF(CG627&lt;=-8.5,2,IF(CG627&lt;=-7.5,3,IF(CG627&lt;=-6.5,4,IF(CG627&lt;=-5.5,5,IF(CG627&lt;=-4.5,6,IF(CG627&lt;=-3.5,7,IF(CG627&lt;=-2.5,8,IF(CG627&lt;=-1.5,9,IF(CG627&lt;=-0.5,10,IF(CG627&lt;=0.5,11,IF(CG627&lt;=1.5,12,IF(CG627&lt;=2.5,13,IF(CG627&lt;=3.5,14,IF(CG627&lt;=4.5,15,IF(CG627&lt;=5.5,16,IF(CG627&lt;=6.5,17,IF(CG627&lt;=7.5,18,IF(CG627&lt;=8.5,19,IF(CG627&lt;=9.5,20,IF(CG627=10,21,"Fuera de rango")))))))))))))))))))))))</f>
        <v>6</v>
      </c>
      <c r="CJ627" s="9" t="n">
        <v>2.25</v>
      </c>
      <c r="CK627" s="10" t="str">
        <f aca="false">IF(CJ627="","",IF(AND(CJ627&gt;=-6,CJ627&lt;=-5.5),"-6 a -5,5",IF(AND(CJ627&gt;-5.5,CJ627&lt;=-4.5),"-5 a -4,5",IF(AND(CJ627&gt;-4.5,CJ627&lt;=-3.5),"-4 a -3,5",IF(AND(CJ627&gt;-3.5,CJ627&lt;=-2.5),"-3 a -2,5",IF(AND(CJ627&gt;-2.5,CJ627&lt;=-1.5),"-2 a -1,5",IF(AND(CJ627&gt;-1.5,CJ627&lt;=-0.5),"-1 a -0,5",IF(AND(CJ627&gt;-0.5,CJ627&lt;=0.5),"0 a 0,5",IF(AND(CJ627&gt;0.5,CJ627&lt;=1.5),"1 a 1,5",IF(AND(CJ627&gt;1.5,CJ627&lt;2.5),"2",IF(AND(CJ627&gt;=2.5,CJ627&lt;=3),"2,5 a 3",IF(AND(CJ627&gt;3,CJ627&lt;=4),"3,5 a 4",IF(AND(CJ627&gt;4,CJ627&lt;=5),"4,5 a 5",IF(AND(CJ627&gt;5,CJ627&lt;=6),"5,5 a 6",IF(AND(CJ627&gt;6,CJ627&lt;=7),"6,5 a 7",IF(AND(CJ627&gt;7,CJ627&lt;=8),"7,5 a 8",IF(AND(CJ627&gt;8,CJ627&lt;=9.5),"8,5 a 9,5",IF(CJ627=10,"10","Fuera de rango"))))))))))))))))))</f>
        <v>2</v>
      </c>
      <c r="CL627" s="11" t="str">
        <f aca="false">IF(CK627="","",IF(OR(CK627="-6 a -5,5",CK627="-6 - -5,5"),1,IF(OR(CK627="-5 a -4,5",CK627="-5 - -4,5"),2,IF(OR(CK627="-4 a -3,5",CK627="-4 - -3,5"),3,IF(OR(CK627="-3 a -2,5",CK627="-3 - -2,5"),4,IF(OR(CK627="-2 a -1,5",CK627="-2 - -1,5"),5,IF(OR(CK627="-1 a -0,5",CK627="-1 - -0,5"),6,IF(OR(CK627="0 a 0,5",CK627="0 - 0,5"),7,IF(OR(CK627="1 a 1,5",CK627="1 - 1,5"),8,IF(CK627="2","NORMA",IF(OR(CK627="2,5 a 3",CK627="2,5 - 3"),9,IF(OR(CK627="3,5 a 4",CK627="3,5 - 4"),10,IF(OR(CK627="4,5 a 5",CK627="4,5 - 5"),11,IF(OR(CK627="5,5 a 6",CK627="5,5 - 6"),12,IF(OR(CK627="6,5 a 7",CK627="6,5 - 7"),13,IF(OR(CK627="7,5 a 8",CK627="7,5 - 8"),14,IF(OR(CK627="8,5 a 9",CK627="8,5 - 9,5",CK627="9 a 9,5"),15,IF(CK627="10",15,IF(OR(CK627="0,5 a 1",CK627="0,5 - 1"),7,"Fuera de rango")))))))))))))))))))</f>
        <v>NORMA</v>
      </c>
      <c r="CO627" s="10" t="str">
        <f aca="false">IF(CM627&gt;0,"EME"," ")</f>
        <v> </v>
      </c>
      <c r="CQ627" s="10" t="str">
        <f aca="false">IF(CP627&gt;0,"0", " ")</f>
        <v> </v>
      </c>
      <c r="CR627" s="10" t="str">
        <f aca="false">IF(CP627&gt;0,"EME"," ")</f>
        <v> </v>
      </c>
      <c r="CS627" s="9" t="n">
        <v>0</v>
      </c>
      <c r="CV627" s="9" t="n">
        <v>0</v>
      </c>
      <c r="CY627" s="9" t="n">
        <v>-0.75</v>
      </c>
      <c r="DB627" s="9" t="n">
        <v>-1.25</v>
      </c>
      <c r="DC627" s="11" t="str">
        <f aca="false">IF(DB627&lt;0,"2"," ")</f>
        <v>2</v>
      </c>
      <c r="DD627" s="11" t="str">
        <f aca="false">IF(DB627&lt;0,"MIO"," ")</f>
        <v>MIO</v>
      </c>
      <c r="DE627" s="9" t="n">
        <v>0</v>
      </c>
      <c r="DF627" s="10" t="str">
        <f aca="false">IF(DE627&lt;0,"3"," ")</f>
        <v> </v>
      </c>
      <c r="DG627" s="10" t="str">
        <f aca="false">IF(DE627&lt;0,"AST"," ")</f>
        <v> </v>
      </c>
      <c r="DH627" s="9" t="n">
        <v>0</v>
      </c>
      <c r="DI627" s="10" t="str">
        <f aca="false">IF(DH627&lt;0,"3"," ")</f>
        <v> </v>
      </c>
      <c r="DJ627" s="10" t="str">
        <f aca="false">IF(DH627&lt;0,"AST"," ")</f>
        <v> </v>
      </c>
      <c r="DK627" s="9" t="n">
        <v>0</v>
      </c>
      <c r="DL627" s="10" t="str">
        <f aca="false">IF(DK627&gt;0,"4"," ")</f>
        <v> </v>
      </c>
      <c r="DM627" s="10" t="str">
        <f aca="false">IF(DK627&gt;0,"PRE"," ")</f>
        <v> </v>
      </c>
      <c r="DN627" s="9" t="n">
        <v>0</v>
      </c>
      <c r="DO627" s="10" t="str">
        <f aca="false">IF(DN627&gt;0,"4"," ")</f>
        <v> </v>
      </c>
      <c r="DP627" s="10" t="str">
        <f aca="false">IF(DN627&gt;0,"PRE"," ")</f>
        <v> </v>
      </c>
      <c r="DS627" s="12" t="str">
        <f aca="false">CONCATENATE(CO627,CU627,DA627,DG627,DM627)</f>
        <v>   </v>
      </c>
      <c r="DT627" s="10" t="e">
        <f aca="false" t="array" ref="DT627">_xlfn.IFS(DS627="EME    ","0", DS627=" HIP   ","1", DS627="  MIO  ","2", DS627="   AST ","3", DS627="    PRE","4", DS627="EME   PRE","5", DS627=" HIP  PRE","6", DS627=" HIP AST ","7", DS627="  MIO PRE","8", DS627="  MIOAST ","9", DS627="   ASTPRE","10",DS627=" HIP ASTPRE","11", DS627="  MIOASTPRE","12", DS627="     ","0")</f>
        <v>#N/A</v>
      </c>
      <c r="DV627" s="1" t="e">
        <f aca="false" t="array" ref="DV627">_xlfn.IFS(DU627="SI","2", DU627="NO","1")</f>
        <v>#N/A</v>
      </c>
      <c r="DX627" s="11" t="str">
        <f aca="false">IF(DW627=0,"1","2")</f>
        <v>1</v>
      </c>
      <c r="DY627" s="11" t="str">
        <f aca="false" t="array" ref="DY627">_xlfn.IFS(DW627=0,"0", DW627=0.25, "1", DW627=0.5,"2", DW627=0.75,"3", DW627=1,"4",DW627=1.25,"5", DW627=1.5,"6", DW627=1.75,"7", DW627=2,"8")</f>
        <v>0</v>
      </c>
      <c r="EA627" s="11" t="str">
        <f aca="false">IF(DZ627=0,"1","2")</f>
        <v>1</v>
      </c>
      <c r="EB627" s="11" t="str">
        <f aca="false" t="array" ref="EB627">_xlfn.IFS(DZ627=0,"0", DZ627=0.25, "1", DZ627=0.5,"2", DZ627=0.75,"3", DZ627=1,"4",DZ627=1.25,"5", DZ627=1.5,"6", DZ627=1.75,"7", DZ627=2,"8")</f>
        <v>0</v>
      </c>
      <c r="ED627" s="10" t="str">
        <f aca="false">IF(EC627=0,"1","2")</f>
        <v>1</v>
      </c>
      <c r="EE627" s="11" t="str">
        <f aca="false" t="array" ref="EE627">_xlfn.IFS(EC627=0,"0", EC627=-0.25, "1", EC627=-0.5,"2", EC627=-0.75,"3", EC627=-1,"4",EC627=-1.25,"5", EC627=-1.5,"6", EC627=-1.75,"7", EC627=-2,"8", EC627=-2.25,"9",EC627=-2.5,"10", EC627=-2.75,"11", EC627=-3,"12", EC627=-3.25,"13", EC627=-3.5,"14", EC627=-3.75,"15",EC627=-4,"16")</f>
        <v>0</v>
      </c>
      <c r="EG627" s="10" t="str">
        <f aca="false">IF(EF627=0,"1","2")</f>
        <v>1</v>
      </c>
      <c r="EH627" s="11" t="str">
        <f aca="false" t="array" ref="EH627">_xlfn.IFS(EF627=0,"0", EF627=-0.25, "1", EF627=-0.5,"2", EF627=-0.75,"3", EF627=-1,"4",EF627=-1.25,"5", EF627=-1.5,"6", EF627=-1.75,"7", EF627=-2,"8", EF627=-2.25,"9",EF627=-2.5,"10", EF627=-2.75,"11", EF627=-3,"12", EF627=-3.25,"13", EF627=-3.5,"14", EF627=-3.75,"15",EF627=-4,"16")</f>
        <v>0</v>
      </c>
      <c r="EJ627" s="11" t="str">
        <f aca="false">IF(EI627=0,"1","2")</f>
        <v>1</v>
      </c>
      <c r="EK627" s="11" t="str">
        <f aca="false" t="array" ref="EK627">_xlfn.IFS(EI627=0,"0", EI627=-0.25, "1", EI627=-0.5,"2", EI627=-0.75,"3", EI627=-1,"4",EI627=-1.25,"5", EI627=-1.5,"6", EI627=-1.75,"7", EI627=-2,"8", EI627=-2.25,"9", EI627=-2.25,"9",EI627=-2.5,"10", EI627=-2.75,"11", EI627=-3,"12", EI627=-3.25,"13", EI627=-3.5,"14", EI627=-3.75,"15",EI627=-4,"16", EI627=0.25, "17", EI627=0.5, "18")</f>
        <v>0</v>
      </c>
      <c r="EM627" s="11" t="str">
        <f aca="false">IF(EL627=0,"1","2")</f>
        <v>1</v>
      </c>
      <c r="EN627" s="11" t="str">
        <f aca="false" t="array" ref="EN627">_xlfn.IFS(EL627=0.25,"17",EL627=0.5,"18", EL627=0,"0", EL627=-0.25, "1", EL627=-0.5,"2", EL627=-0.75,"3", EL627=-1,"4",EL627=-1.25,"5", EL627=-1.5,"6", EL627=-1.75,"7", EL627=-2,"8",EL627= -2.25,"9",EL627=-2.5,"10",EL627= -2.75,"11",EL627= -3,"12",EL627= -3.25,"13",EL627= -3.5,"14",EL627= -3.75,"15",EL627=-4,"16")</f>
        <v>0</v>
      </c>
      <c r="EP627" s="11" t="str">
        <f aca="false">IF(EO627=0,"1","2")</f>
        <v>1</v>
      </c>
      <c r="EQ627" s="11" t="str">
        <f aca="false" t="array" ref="EQ627">_xlfn.IFS(EO627=0,"0", EO627=0.25, "1", EO627=0.5,"2", EO627=0.75,"3", EO627=1,"4",EO627=1.25,"5", EO627=1.5,"6", EO627=1.75,"7", EO627=2,"8", EO627=2.25,"9", EO627=2.25,"9",EO627=2.5,"10", EO627=2.75,"11", EO627=3,"12", EO627=3.25,"13", EO627=3.5,"14", EO627=3.75,"15",EO627=4,"16", EO627=-0.25, "17", bq=-0.5, "18")</f>
        <v>0</v>
      </c>
      <c r="ES627" s="11" t="str">
        <f aca="false">IF(ER627=0,"1","2")</f>
        <v>1</v>
      </c>
      <c r="ET627" s="11" t="str">
        <f aca="false" t="array" ref="ET627">_xlfn.IFS(ER627=0,"0", ER627=0.25, "1", ER627=0.5,"2", ER627=0.75,"3", ER627=1,"4",ER627=1.25,"5", ER627=1.5,"6", ER627=1.75,"7", ER627=2,"8", ER627=2.25,"9", ER627=2.25,"9",ER627=2.5,"10", ER627=2.75,"11", ER627=3,"12", ER627=3.25,"13", ER627=3.5,"14", ER627=3.75,"15",ER627=4,"16", ER627=-0.25, "17", bq=-0.5, "18")</f>
        <v>0</v>
      </c>
      <c r="EV627" s="14" t="e">
        <f aca="false">VLOOKUP(EU627,LEYENDA!$G$2:$H$8,2,TRUE())</f>
        <v>#N/A</v>
      </c>
      <c r="EW627" s="14" t="e">
        <f aca="false" t="array" ref="EW627">_xlfn.IFS(EV627="0-5","1", EV627="6-12","2", EV627="13-18","3", EV627="19-24","4", EV627="25-36","5", EV627="37-48","6", EV627="49-60","7")</f>
        <v>#N/A</v>
      </c>
    </row>
    <row r="628" customFormat="false" ht="13.5" hidden="false" customHeight="false" outlineLevel="0" collapsed="false">
      <c r="A628" s="1" t="n">
        <v>243</v>
      </c>
      <c r="B628" s="2" t="n">
        <v>12</v>
      </c>
      <c r="C628" s="33" t="n">
        <v>46015</v>
      </c>
      <c r="E628" s="5" t="str">
        <f aca="false">VLOOKUP(A628,'286'!$A$3:$J$6279,10,FALSE())</f>
        <v>MORALES GONZÁLEZ, BEATRÍZ</v>
      </c>
      <c r="F628" s="4" t="str">
        <f aca="false">VLOOKUP(A628,'286'!$A$3:$I$1768,3,FALSE())</f>
        <v>MOGONBE</v>
      </c>
      <c r="G628" s="6" t="n">
        <f aca="false">VLOOKUP(A628,'286'!$A$3:$I$1768,4,FALSE())</f>
        <v>37392</v>
      </c>
      <c r="H628" s="7" t="n">
        <f aca="false">YEAR(C628)-YEAR(G628)</f>
        <v>23</v>
      </c>
      <c r="I628" s="1" t="str">
        <f aca="false">VLOOKUP(H628,LEYENDA!$C$2:$D$6,2,TRUE())</f>
        <v>13-24</v>
      </c>
      <c r="J628" s="5" t="str">
        <f aca="false">VLOOKUP(A628,'286'!$A$3:$I$1768,7,FALSE())</f>
        <v>M</v>
      </c>
      <c r="K628" s="8" t="n">
        <f aca="false">VLOOKUP(A628,'286'!$A$3:$I$1768,2,FALSE())</f>
        <v>0</v>
      </c>
      <c r="L628" s="4" t="str">
        <f aca="false">VLOOKUP(A628,'286'!$A$3:$I$1768,8,FALSE())</f>
        <v>D</v>
      </c>
      <c r="M628" s="4" t="str">
        <f aca="false">VLOOKUP(A628,'286'!$A$3:$I$1768,9,FALSE())</f>
        <v>I</v>
      </c>
      <c r="N628" s="8" t="str">
        <f aca="false">IF(R628=O628, "MISMA","CONTRARIA")</f>
        <v>CONTRARIA</v>
      </c>
      <c r="O628" s="8" t="str">
        <f aca="false" t="array" ref="O628">_xlfn.IFS(L628="D","1", L628="I","2")</f>
        <v>1</v>
      </c>
      <c r="P628" s="8" t="e">
        <f aca="false" t="array" ref="P628">_xlfn.IFS(K628="OD","1", K628="OI","2")</f>
        <v>#N/A</v>
      </c>
      <c r="Q628" s="1" t="str">
        <f aca="false" t="array" ref="Q628">_xlfn.IFS(J628="M","1", J628="H","2")</f>
        <v>1</v>
      </c>
      <c r="R628" s="8" t="str">
        <f aca="false" t="array" ref="R628">_xlfn.IFS(M628="D","1", M628="I","2")</f>
        <v>2</v>
      </c>
      <c r="S628" s="1" t="str">
        <f aca="false" t="array" ref="S628">_xlfn.IFS(N628="CONTRARIA", "1",N628= "MISMA","2")</f>
        <v>1</v>
      </c>
      <c r="T628" s="1" t="str">
        <f aca="false" t="array" ref="T628">_xlfn.IFS(I628="0-12","1", I628="13-24","2", I628="25-40","3", I628="41-60","4", I628="61-100","5")</f>
        <v>2</v>
      </c>
      <c r="U628" s="9" t="n">
        <v>0</v>
      </c>
      <c r="V628" s="10" t="str">
        <f aca="false">IF(U628="","",IF(AND(U628&gt;=-9,U628&lt;=-6.5),"-9 a -6,5",IF(AND(U628&gt;=-6,U628&lt;=-3.5),"-6 a -3,5",IF(AND(U628&gt;=-3,U628&lt;=-1),"-3 a -1",IF(U628=-0.5,"-0,5",IF(AND(U628&gt;=0,U628&lt;=2.5),"0 a 2,5",IF(AND(U628&gt;=3,U628&lt;=5.5),"3 a 5,5",IF(AND(U628&gt;=6,U628&lt;=8.5),"6 a 8,5",IF(AND(U628&gt;=9,U628&lt;=20),"9 a 20","Fuera de rango")))))))))</f>
        <v>0 a 2,5</v>
      </c>
      <c r="W628" s="11" t="n">
        <f aca="false">IF(V628="","",IF(V628="-9 a -6,5",2,IF(V628="-6 a -3,5",3,IF(V628="-3 a -1",4,IF(V628="-0,5","NORMA",IF(V628="0 a 2,5",5,IF(V628="3 a 5,5",6,IF(V628="6 a 8,5",7,IF(V628="9 a 20",8,"Fuera de rango")))))))))</f>
        <v>5</v>
      </c>
      <c r="X628" s="9" t="n">
        <v>0</v>
      </c>
      <c r="Y628" s="11" t="str">
        <f aca="false">IF(X628="","",IF(AND(X628&gt;=0,X628&lt;=4),"0 a 4",IF(AND(X628&gt;=4.5,X628&lt;=8.5),"4,5 a 8,5",IF(X628=9,"9",IF(AND(X628&gt;=9.5,X628&lt;=13),"9,5 a 13",IF(AND(X628&gt;=13.5,X628&lt;=20),"13,5 a 20",IF(AND(X628&gt;=20.5,X628&lt;=35),"20,5 a 35","Fuera de rango")))))))</f>
        <v>0 a 4</v>
      </c>
      <c r="Z628" s="11" t="n">
        <f aca="false">IF(Y628="","",IF(Y628="0 a 4",1,IF(Y628="4,5 a 8,5",2,IF(Y628="9","NORMA",IF(Y628="9,5 a 13",3,IF(Y628="13,5 a 20",4,IF(Y628="20,5 a 35",5,"Fuera de rango")))))))</f>
        <v>1</v>
      </c>
      <c r="AA628" s="9" t="n">
        <v>14</v>
      </c>
      <c r="AB628" s="10" t="str">
        <f aca="false">IF(AA628="","",IF(AND(AA628&gt;=0,AA628&lt;=9),"0 a 9",IF(AND(AA628&gt;=9.5,AA628&lt;=18.5),"9,5 a 18,5",IF(AA628=19,"19",IF(AND(AA628&gt;=19.5,AA628&lt;=28),"19,5 a 28",IF(AND(AA628&gt;=28.5,AA628&lt;=40),"28,5 a 40","Fuera de rango"))))))</f>
        <v>9,5 a 18,5</v>
      </c>
      <c r="AC628" s="11" t="n">
        <f aca="false" t="array" ref="AC628">_xlfn.IFS(AB628="","",AB628="0 a 9",1,AB628="9,5 a 18,5",2,AB628="19","NORMA",AB628="19,5 a 28",3,AB628="28,5 a 40",4,TRUE(),"Fuera de rango")</f>
        <v>2</v>
      </c>
      <c r="AD628" s="9" t="n">
        <v>5</v>
      </c>
      <c r="AE628" s="10" t="str">
        <f aca="false">IF(AD628="","",IF(AND(AD628&gt;=-10,AD628&lt;=0),"De -10 a 0",IF(AND(AD628&gt;=0.5,AD628&lt;=9.5),"0,5 a 9,5",IF(AD628=10,"10",IF(AND(AD628&gt;=10.5,AD628&lt;=20),"10,5 a 20",IF(AND(AD628&gt;=20.5,AD628&lt;=40),"20,5 a 40","Fuera de rango"))))))</f>
        <v>0,5 a 9,5</v>
      </c>
      <c r="AF628" s="12" t="n">
        <f aca="false">IF(AD628="","",IF(AND(AD628&gt;=-10,AD628&lt;=0),1,IF(AND(AD628&gt;=0.5,AD628&lt;=9.5),2,IF(AD628=10,"NORMA",IF(AND(AD628&gt;=10.5,AD628&lt;=20),3,IF(AND(AD628&gt;=20.5,AD628&lt;=40),4,""))))))</f>
        <v>2</v>
      </c>
      <c r="AG628" s="9" t="n">
        <v>6</v>
      </c>
      <c r="AH628" s="10" t="str">
        <f aca="false">IF(AG628="","",IF(AND(AG628&gt;=0,AG628&lt;=4),"0 a 4",IF(AND(AG628&gt;=4.5,AG628&lt;=8.5),"4,5 a 8,5",IF(AG628=9,"9",IF(AND(AG628&gt;=9.5,AG628&lt;=13),"9,5 a 13",IF(AND(AG628&gt;=13.5,AG628&lt;=25),"13,5 a 25","Fuera de rango"))))))</f>
        <v>4,5 a 8,5</v>
      </c>
      <c r="AI628" s="10" t="n">
        <f aca="false">IF(AH628="","",IF(AH628="0 a 4",1,IF(AH628="4,5 a 8,5",2,IF(AH628="9","NORMA",IF(AH628="9,5 a 13",3,IF(AH628="13,5 a 25",4,""))))))</f>
        <v>2</v>
      </c>
      <c r="AJ628" s="9" t="n">
        <v>2</v>
      </c>
      <c r="AK628" s="10" t="str">
        <f aca="false">IF(AJ628="","",IF(AND(AJ628&gt;=-15,AJ628&lt;=-10.5),"-15 a -10,5",IF(AND(AJ628&gt;=-10,AJ628&lt;=-4),"-10 a -4",IF(AND(AJ628&gt;=-4.5,AJ628&lt;=0),"-4,5 a 0",IF(AND(AJ628&gt;=0.5,AJ628&lt;=4.5),"0,5 a 4,5",IF(AJ628=5,"5",IF(AND(AJ628&gt;=5.5,AJ628&lt;=10),"5,5 a 10",IF(AND(AJ628&gt;=10.5,AJ628&lt;=20),"10,5 a 20","Fuera de rango"))))))))</f>
        <v>0,5 a 4,5</v>
      </c>
      <c r="AL628" s="11" t="n">
        <f aca="false">IF(AK628="","",IF(AK628="-15 a -10,5",1,IF(AK628="-10 a -4",2,IF(AK628="-4,5 a 0",3,IF(AK628="0,5 a 4,5",4,IF(AK628="5","NORMA",IF(AK628="5,5 a 10",5,IF(AK628="10,5 a 20",6,"Error"))))))))</f>
        <v>4</v>
      </c>
      <c r="AM628" s="9" t="n">
        <v>0</v>
      </c>
      <c r="AN628" s="10" t="str">
        <f aca="false">IF(AM628="","",IF(AND(AM628&gt;=-7.5,AM628&lt;=-5.5),"-7,5 a -5,5",IF(AND(AM628&gt;=-5,AM628&lt;=-3),"-5 a -3",IF(AND(AM628&gt;=-2.5,AM628&lt;=-0.5),"-2,5 a -0,5",IF(AM628=0,"0,00",IF(AND(AM628&gt;=0.5,AM628&lt;=2.5),"0,5 a 2,5",IF(AND(AM628&gt;=3,AM628&lt;=5),"3 a 5",IF(AND(AM628&gt;=5.5,AM628&lt;=7.5),"5,5 a 7,5",IF(AND(AM628&gt;=8,AM628&lt;=10),"8 a 10","Fuera de rango")))))))))</f>
        <v>0,00</v>
      </c>
      <c r="AO628" s="11" t="str">
        <f aca="false">IF(AN628="","",IF(AN628="-7,5 a -5,5",1,IF(AN628="-5 a -3",2,IF(AN628="-2,5 a -0,5",3,IF(AN628="0,00","NORMA",IF(AN628="0,5 a 2,5",4,IF(AN628="3 a 5",5,IF(AN628="5,5 a 7,5",6,IF(AN628="8 a 10",7,"Error")))))))))</f>
        <v>NORMA</v>
      </c>
      <c r="AP628" s="9" t="n">
        <v>-3</v>
      </c>
      <c r="AQ628" s="10" t="str">
        <f aca="false">IF(AP628="","",IF(AND(AP628&gt;=-20,AP628&lt;=-9.5),"-20 a -9,5",IF(AND(AP628&gt;=-9,AP628&lt;=-6.5),"-9 a -6,5",IF(AP628=-6,"-6",IF(AND(AP628&gt;=-5.5,AP628&lt;=-3),"-5,5 a -3",IF(AND(AP628&gt;=-2.5,AP628&lt;=0),"-2,5 a 0",IF(AND(AP628&gt;=0.5,AP628&lt;=3),"0,5 a 3",IF(AND(AP628&gt;=3.5,AP628&lt;=6),"3,5 a 6",IF(AND(AP628&gt;=6.5,AP628&lt;=9),"6,5 a 9",IF(AND(AP628&gt;=9.5,AP628&lt;=20),"9,5 a 20","Fuera de rango"))))))))))</f>
        <v>-5,5 a -3</v>
      </c>
      <c r="AR628" s="11" t="n">
        <f aca="false">IF(AQ628="","",IF(AQ628="-20 a -9,5",1,IF(AQ628="-9 a -6,5",2,IF(AQ628="-6","NORMA",IF(AQ628="-5,5 a -3",3,IF(AQ628="-2,5 a 0",4,IF(AQ628="0,5 a 3",5,IF(AQ628="3,5 a 6",6,IF(AQ628="6,5 a 9",7,IF(AQ628="9,5 a 20",8,""))))))))))</f>
        <v>3</v>
      </c>
      <c r="AS628" s="9" t="n">
        <v>2</v>
      </c>
      <c r="AT628" s="10" t="str">
        <f aca="false">IF(AS628="","",IF(AND(AS628&gt;=-16,AS628&lt;=-14),"-16 a -14",IF(AND(AS628&gt;=-13.5,AS628&lt;=-11.5),"-13,5 a -11,5",IF(AND(AS628&gt;=-11,AS628&lt;=-9),"-11 a -9",IF(AND(AS628&gt;=-8.5,AS628&lt;=-6.5),"-8,5 a -6,5",IF(AND(AS628&gt;=-6,AS628&lt;=-4),"-6 a -4",IF(AND(AS628&gt;=-3.5,AS628&lt;=-1.5),"-3,5 a -1,5",IF(AND(AS628&gt;=-1,AS628&lt;=1),"-1 a 1",IF(AND(AS628&gt;=1.5,AS628&lt;=3.5),"1,5 a 3,5",IF(AND(AS628&gt;=4,AS628&lt;=6),"4 a 6",IF(AND(AS628&gt;=6.5,AS628&lt;=8.5),"6,5 a 8,5",IF(AND(AS628&gt;=9,AS628&lt;=11),"9 a 11",IF(AND(AS628&gt;=11.5,AS628&lt;=13.5),"11,5 a 13,5",IF(AND(AS628&gt;=14,AS628&lt;=16),"14 a 16",IF(AND(AS628&gt;=16.5,AS628&lt;=18.5),"16,5 a 18,5",IF(AND(AS628&gt;=19,AS628&lt;=21),"19 a 21","Fuera de rango"))))))))))))))))</f>
        <v>1,5 a 3,5</v>
      </c>
      <c r="AU628" s="11" t="n">
        <f aca="false" t="array" ref="AU628">IF(AT628="","",_xlfn.IFS(AT628="-16 a -14",1,AT628="-13,5 a -11,5",2,AT628="-11 a -9",3,AT628="-8,5 a -6,5",4,AT628="-6 a -4",5,AT628="-3,5 a -1,5",6,AT628="-1 a 1",7,AT628="1,5 a 3,5",8,AT628="4 a 6","NORMA",AT628="6,5 a 8,5",9,AT628="9 a 11",10,AT628="11,5 a 13,5",11,AT628="14 a 16",12,AT628="16,5 a 18,5",13,AT628="19 a 21",14,TRUE(),""))</f>
        <v>8</v>
      </c>
      <c r="AV628" s="9" t="n">
        <v>0.5</v>
      </c>
      <c r="AW628" s="10" t="str">
        <f aca="false">IF(AV628="","",IF(AND(AV628&gt;=-1,AV628&lt;=-0.5),"-1 a -0,5",IF(AND(AV628&gt;-0.5,AV628&lt;=0),"De -0,5 a 0",IF(AND(AV628&gt;=0.25,AV628&lt;=0.75),"0,25 a 0,75",IF(AND(AV628&gt;=1,AV628&lt;=1.5),"1 a 1,5",IF(AND(AV628&gt;=1.75,AV628&lt;=2.25),"1,75 a 2,25",IF(AND(AV628&gt;=2.5,AV628&lt;=3),"2,5 a 3",IF(AND(AV628&gt;=3.25,AV628&lt;=3.75),"3,25 a 3,75","Fuera de rango"))))))))</f>
        <v>0,25 a 0,75</v>
      </c>
      <c r="AX628" s="10" t="str">
        <f aca="false">IF(AW628="","",IF(OR(AW628="-1 a -0,5",AW628="-1 a -0.5"),1,IF(OR(AW628="De -0,5 a 0",AW628="-0,5 a 0",AW628="De -0.5 a 0"),2,IF(OR(AW628="0,25 a 0,75",AW628="0.25 a 0.75"),"NORMA",IF(OR(AW628="1 a 1,5",AW628="1 a 1.5"),3,IF(OR(AW628="1,75 a 2,25",AW628="1.75 a 2.25"),4,IF(OR(AW628="2,5 a 3",AW628="2.5 a 3"),5,IF(OR(AW628="3,25 a 3,75",AW628="3.25 a 3.75"),6,""))))))))</f>
        <v>NORMA</v>
      </c>
      <c r="AY628" s="9" t="n">
        <v>-3</v>
      </c>
      <c r="AZ628" s="10" t="str">
        <f aca="false">IF(AY628="","",IF(AND(AY628&gt;=-20,AY628&lt;=-9.5),"-20 a -9,5",IF(AND(AY628&gt;=-9,AY628&lt;=-6.5),"-9 a -6,5",IF(AY628=-6,"-6",IF(AND(AY628&gt;=-5.5,AY628&lt;=-3),"-5,5 a -3",IF(AND(AY628&gt;=-2.5,AY628&lt;=0),"-2,5 a 0",IF(AND(AY628&gt;=0.5,AY628&lt;=3),"0,5 a 3",IF(AND(AY628&gt;=3.5,AY628&lt;=6),"3,5 a 6","Fuera de rango"))))))))</f>
        <v>-5,5 a -3</v>
      </c>
      <c r="BA628" s="11" t="n">
        <f aca="false">IF(AZ628="","",IF(AZ628="-20 a -9,5",1,IF(AZ628="-9 a -6,5",2,IF(AZ628="-6","NORMA",IF(AZ628="-5,5 a -3",3,IF(AZ628="-2,5 a 0",4,IF(AZ628="0,5 a 3",5,IF(AZ628="3,5 a 6",6,""))))))))</f>
        <v>3</v>
      </c>
      <c r="BB628" s="9" t="n">
        <v>0</v>
      </c>
      <c r="BC628" s="10" t="str">
        <f aca="false" t="array" ref="BC628">IF(BB628="","",_xlfn.IFS(AND(BB628&gt;=0,BB628&lt;=2),"0 a 2",AND(BB628&gt;=2.5,BB628&lt;=4.5),"2,5 a 4,5",AND(BB628&gt;=5,BB628&lt;=7),"5 a 7",AND(BB628&gt;=7.5,BB628&lt;=9.5),"7,5 a 9,5",AND(BB628&gt;=10,BB628&lt;=12),"10 a 12",AND(BB628&gt;=12.5,BB628&lt;=14.5),"12,5 a 14,5",BB628=15,"15",AND(BB628&gt;=15.5,BB628&lt;=17.5),"15,5 a 17,5",AND(BB628&gt;=18,BB628&lt;=20),"18 a 20",AND(BB628&gt;=20.5,BB628&lt;=22.5),"20,5 a 22,5",AND(BB628&gt;=23,BB628&lt;=25),"23 a 25",TRUE(),"Fuera de rango"))</f>
        <v>0 a 2</v>
      </c>
      <c r="BD628" s="11" t="n">
        <f aca="false" t="array" ref="BD628">IF(BC628="","",_xlfn.IFS(BC628="0 a 2",1,BC628="2,5 a 4,5",2,BC628="5 a 7",3,BC628="7,5 a 9,5",4,BC628="10 a 12",5,BC628="12,5 a 14,5",6,BC628="15","NORMA",BC628="15,5 a 17,5",7,BC628="18 a 20",8,BC628="20,5 a 22,5",9,BC628="23 a 25",10,TRUE(),"Fuera de rango"))</f>
        <v>1</v>
      </c>
      <c r="BE628" s="9" t="n">
        <v>17</v>
      </c>
      <c r="BF628" s="10" t="str">
        <f aca="false">IF(BE628="","",IF(AND(BE628&gt;=-20,BE628&lt;=-10),"-20 a -10",IF(AND(BE628&gt;=-9.5,BE628&lt;=0.5),"-9,5 a 0,5",IF(AND(BE628&gt;=1,BE628&lt;=11),"1 a 11",IF(AND(BE628&gt;=11.5,BE628&lt;=20.5),"11,5 a 20,5",IF(BE628=21,"21",IF(AND(BE628&gt;=21.5,BE628&lt;=31.5),"21,5 a 31,5",IF(AND(BE628&gt;=32,BE628&lt;=42),"32 a 42","Fuera de rango"))))))))</f>
        <v>11,5 a 20,5</v>
      </c>
      <c r="BG628" s="11" t="n">
        <f aca="false">IF(BF628="","",IF(BF628="-20 a -10",1,IF(BF628="-9,5 a 0,5",2,IF(BF628="1 a 11",3,IF(BF628="11,5 a 20,5",4,IF(BF628="21","NORMA",IF(BF628="21,5 a 31,5",5,IF(BF628="32 a 42",6,""))))))))</f>
        <v>4</v>
      </c>
      <c r="BH628" s="9" t="n">
        <v>6</v>
      </c>
      <c r="BI628" s="10" t="str">
        <f aca="false">IF(BH628="","",IF(AND(BH628&gt;=-20,BH628&lt;=-15),"-20 a -15",IF(AND(BH628&gt;=-14.5,BH628&lt;=-9.5),"-14,5 a -9,5",IF(AND(BH628&gt;=-9,BH628&lt;=-4),"-9 a -4",IF(AND(BH628&gt;=-3.5,BH628&lt;=2.5),"-3,5 a 2,5",IF(AND(BH628&gt;=3,BH628&lt;=8),"3 a 8",IF(AND(BH628&gt;=8.5,BH628&lt;=14.5),"8,5 a 14,5",IF(BH628=15,"15",IF(AND(BH628&gt;=15.5,BH628&lt;=20.5),"15,5 a 20,5",IF(AND(BH628&gt;=21,BH628&lt;=26),"21 a 26","Fuera de rango"))))))))))</f>
        <v>3 a 8</v>
      </c>
      <c r="BJ628" s="11" t="n">
        <f aca="false">IF(BI628="","",IF(BI628="-20 a -15",1,IF(BI628="-14,5 a -9,5",2,IF(BI628="-9 a -4",3,IF(BI628="-3,5 a 2,5",4,IF(BI628="3 a 8",5,IF(BI628="8,5 a 14,5",6,IF(BI628="15","NORMA",IF(BI628="15,5 a 20,5",7,IF(BI628="21 a 26",8,IF(BI628="26,5 a 31,5",9,"")))))))))))</f>
        <v>5</v>
      </c>
      <c r="BK628" s="9" t="n">
        <v>0</v>
      </c>
      <c r="BL628" s="10" t="str">
        <f aca="false">IF(BK628="","",IF(AND(BK628&gt;=0,BK628&lt;=2),"0 - 2",IF(AND(BK628&gt;=2.5,BK628&lt;=4.5),"2,5 - 4,5",IF(AND(BK628&gt;=5,BK628&lt;=7),"5 - 7",IF(AND(BK628&gt;=7.5,BK628&lt;=9.5),"7,5 - 9,5",IF(AND(BK628&gt;=10,BK628&lt;=12),"10 - 12",IF(AND(BK628&gt;=12.5,BK628&lt;=13.5),"12,5 - 13,5",IF(BK628=14,"14",IF(AND(BK628&gt;=14.5,BK628&lt;=16.5),"14,5 - 16,5",IF(AND(BK628&gt;=17,BK628&lt;=19),"17 - 19",IF(AND(BK628&gt;=19.5,BK628&lt;=21.5),"19,5 - 21,5",IF(AND(BK628&gt;=22,BK628&lt;=24),"22 - 24",IF(AND(BK628&gt;=24.5,BK628&lt;=26.5),"24,5 - 26,5",IF(AND(BK628&gt;=27,BK628&lt;=29),"27 - 29",IF(AND(BK628&gt;=29.5,BK628&lt;=30),"29,5 - 30","Fuera de rango")))))))))))))))</f>
        <v>0 - 2</v>
      </c>
      <c r="BM628" s="11" t="n">
        <f aca="false">IF(BL628="","",IF(BL628="0 - 2",1,IF(BL628="2,5 - 4,5",2,IF(BL628="5 - 7",3,IF(BL628="7,5 - 9,5",4,IF(BL628="10 - 12",5,IF(BL628="12,5 - 13,5",6,IF(BL628="14","NORMA",IF(BL628="14,5 - 16,5",7,IF(BL628="17 - 19",8,IF(BL628="19,5 - 21,5",9,IF(BL628="22 - 24",10,IF(BL628="24,5 - 26,5",11,IF(BL628="27 - 29",12,IF(BL628="29,5 - 30",13,"")))))))))))))))</f>
        <v>1</v>
      </c>
      <c r="BN628" s="9" t="n">
        <v>11</v>
      </c>
      <c r="BO628" s="11" t="str">
        <f aca="false">IF(BN628="","",IF(AND(BN628&gt;=-20,BN628&lt;=-10),"-20 a -10",IF(AND(BN628&gt;=-9.5,BN628&lt;=0.5),"-9,5 a 0,5",IF(AND(BN628&gt;=1,BN628&lt;=11),"1 a 11",IF(AND(BN628&gt;=11.5,BN628&lt;=21.5),"11,5 a 21,5",IF(BN628=22,"22",IF(AND(BN628&gt;=22.5,BN628&lt;=32.5),"22,5 a 32,5",IF(AND(BN628&gt;=33,BN628&lt;=43),"33 a 43","Fuera de rango"))))))))</f>
        <v>1 a 11</v>
      </c>
      <c r="BP628" s="11" t="n">
        <f aca="false">IF(BO628="","",IF(BO628="-20 a -10",1,IF(BO628="-9,5 a 0,5",2,IF(BO628="1 a 11",3,IF(BO628="11,5 a 21,5",4,IF(BO628="22","NORMA",IF(BO628="22,5 a 32,5",5,IF(BO628="33 a 43",6,""))))))))</f>
        <v>3</v>
      </c>
      <c r="BQ628" s="9" t="n">
        <v>3</v>
      </c>
      <c r="BR628" s="10" t="str">
        <f aca="false">IF(BQ628="","",IF(AND(BQ628&gt;=-20,BQ628&lt;=-15),"-20 a -15",IF(AND(BQ628&gt;=-14.5,BQ628&lt;=-9.5),"-14,5 a -9,5",IF(AND(BQ628&gt;=-9,BQ628&lt;=-4),"-9 a -4",IF(AND(BQ628&gt;=-3.5,BQ628&lt;=2.5),"-3,5 a 2,5",IF(AND(BQ628&gt;=3,BQ628&lt;=8),"3 a 8",IF(AND(BQ628&gt;=8.5,BQ628&lt;=13.5),"8,5 a 13,5",IF(AND(BQ628&gt;=14,BQ628&lt;=17.5),"14 a 17,5",IF(BQ628=18,"18",IF(AND(BQ628&gt;=18.5,BQ628&lt;=23.5),"18,5 a 23,5",IF(AND(BQ628&gt;=24,BQ628&lt;=29),"24 a 29",IF(AND(BQ628&gt;=29.5,BQ628&lt;=34.5),"29,5 a 34,5",IF(AND(BQ628&gt;=35,BQ628&lt;=40),"35 a 40","Fuera de rango")))))))))))))</f>
        <v>3 a 8</v>
      </c>
      <c r="BS628" s="11" t="n">
        <f aca="false">IF(BR628="","",IF(BR628="-20 a -15",1,IF(BR628="-14,5 a -9,5",2,IF(BR628="-9 a -4",3,IF(BR628="-3,5 a 2,5",4,IF(BR628="3 a 8",5,IF(BR628="8,5 a 13,5",6,IF(BR628="14 a 17,5",7,IF(BR628="18","NORMA",IF(BR628="18,5 a 23,5",8,IF(BR628="24 a 29",9,IF(BR628="29,5 a 34,5",10,IF(BR628="35 a 40",11,"")))))))))))))</f>
        <v>5</v>
      </c>
      <c r="BT628" s="9" t="n">
        <v>0</v>
      </c>
      <c r="BU628" s="10" t="str">
        <f aca="false">IF(BT628="","",IF(AND(BT628&gt;=-20,BT628&lt;=-18),"-20 a -18",IF(AND(BT628&gt;=-17.5,BT628&lt;=-15.5),"-17,5 a -15,5",IF(AND(BT628&gt;=-15,BT628&lt;=-13),"-15 a -13",IF(AND(BT628&gt;=-12.5,BT628&lt;=-10.5),"-12,5 a -10,5",IF(AND(BT628&gt;=-10,BT628&lt;=-8),"-10 a -8",IF(AND(BT628&gt;=-7.5,BT628&lt;=-5.5),"-7,5 a -5,5",IF(AND(BT628&gt;=-5,BT628&lt;=-3),"-5 a -3",IF(AND(BT628&gt;=-2.5,BT628&lt;=-0.5),"-2,5 a -0,5",IF(BT628=0,"0",IF(AND(BT628&gt;=0.5,BT628&lt;=2.5),"0,5 a 2,5",IF(AND(BT628&gt;=3,BT628&lt;=5),"3 a 5",IF(AND(BT628&gt;=5.5,BT628&lt;=7.5),"5,5 a 7,5",IF(AND(BT628&gt;=8,BT628&lt;=10),"8 a 10",IF(AND(BT628&gt;=10.5,BT628&lt;=12.5),"10,5 a 12,5",IF(AND(BT628&gt;=13,BT628&lt;=15),"13 a 15",IF(AND(BT628&gt;=15.5,BT628&lt;=17.5),"15,5 a 17,5",IF(AND(BT628&gt;=18,BT628&lt;=20),"18 a 20","Fuera de rango"))))))))))))))))))</f>
        <v>0</v>
      </c>
      <c r="BV628" s="11" t="str">
        <f aca="false">IF(BT628="","",IF(BT628=0,"NORMA",IF(AND(BT628&gt;=-20,BT628&lt;=-18),2,IF(AND(BT628&gt;=-17.5,BT628&lt;=-15.5),2,IF(AND(BT628&gt;=-15,BT628&lt;=-13),3,IF(AND(BT628&gt;=-12.5,BT628&lt;=-10.5),4,IF(AND(BT628&gt;=-10,BT628&lt;=-8),5,IF(AND(BT628&gt;=-7.5,BT628&lt;=-5.5),6,IF(AND(BT628&gt;=-5,BT628&lt;=-3),7,IF(AND(BT628&gt;=-2.5,BT628&lt;=-0.5),8,IF(AND(BT628&gt;=0.5,BT628&lt;=2.5),9,IF(AND(BT628&gt;=3,BT628&lt;=5),10,IF(AND(BT628&gt;=5.5,BT628&lt;=7.5),11,IF(AND(BT628&gt;=8,BT628&lt;=10),12,IF(AND(BT628&gt;=10.5,BT628&lt;=12.5),13,IF(AND(BT628&gt;=13,BT628&lt;=15),14,IF(AND(BT628&gt;=15.5,BT628&lt;=17.5),15,IF(AND(BT628&gt;=18,BT628&lt;=20),16,"Fuera de rango"))))))))))))))))))</f>
        <v>NORMA</v>
      </c>
      <c r="BW628" s="9" t="n">
        <v>-7.5</v>
      </c>
      <c r="BX628" s="10" t="n">
        <f aca="false">18.5- (0.3*H628)</f>
        <v>11.6</v>
      </c>
      <c r="BY628" s="10" t="n">
        <f aca="false">(BW628)-(BX628)</f>
        <v>-19.1</v>
      </c>
      <c r="BZ628" s="10" t="str">
        <f aca="false">IF(BY628="","",IF(BY628&lt;-27.5,"De -30 a -28",IF(BY628&lt;-25,"De -27,5 a -25,5",IF(BY628&lt;-22.5,"De -25 a -23",IF(BY628&lt;-20,"De -22,5 a -20,5",IF(BY628&lt;-17.5,"De -20 a -18",IF(BY628&lt;-15,"De -17,5 a -15,5",IF(BY628&lt;-12.5,"De -15 a -13",IF(BY628&lt;-10,"De -12,5 a -10,5",IF(BY628&lt;-7.5,"De -10 a -8",IF(BY628&lt;-5,"De -7,5 a -5,5",IF(BY628&lt;-2.5,"De -5 a -3",IF(BY628&lt;0,"De -2,5 a -0,5",IF(BY628&lt;2.5,"De 0 a 2",IF(BY628&lt;5,"De 2,5 a 4,5",IF(BY628&lt;7.5,"De 5 a 7",IF(BY628&lt;10,"De 7,5 a 9,5",IF(BY628&lt;12.5,"De 10 a 12",IF(BY628&lt;15,"De 12,5 a 14,5",IF(BY628&lt;17.5,"De 15 a 17",IF(BY628&lt;20,"De 17,5 a 19,5",IF(BY628&lt;22.5,"De 20 a 22",IF(BY628&lt;25,"De 22,5 a 24,5",IF(BY628&lt;27.5,"De 25 a 27","De 27,5 a 30"))))))))))))))))))))))))</f>
        <v>De -20 a -18</v>
      </c>
      <c r="CA628" s="12" t="n">
        <f aca="false">IF(BY628="","",IF(BY628&lt;=-28,1,IF(BY628&lt;=-25.5,2,IF(BY628&lt;=-23,3,IF(BY628&lt;=-20.5,4,IF(BY628&lt;=-18,5,IF(BY628&lt;=-15.5,6,IF(BY628&lt;=-13,7,IF(BY628&lt;=-10.5,8,IF(BY628&lt;=-8,9,IF(BY628&lt;=-5.5,10,IF(BY628&lt;=-3,11,IF(BY628&lt;=-0.5,12,IF(BY628&lt;=2,13,IF(BY628&lt;=4.5,14,IF(BY628&lt;=7,15,IF(BY628&lt;=9.5,16,IF(BY628&lt;=12,17,IF(BY628&lt;=14.5,18,IF(BY628&lt;=17,19,IF(BY628&lt;=19.5,20,IF(BY628&lt;=22,21,IF(BY628&lt;=24.5,22,IF(BY628&lt;=27,23,IF(BY628&lt;=30,24,"Fuera de rango")))))))))))))))))))))))))</f>
        <v>5</v>
      </c>
      <c r="CB628" s="9" t="n">
        <v>-7.25</v>
      </c>
      <c r="CC628" s="10" t="n">
        <f aca="false">18.5- (0.3*H628)</f>
        <v>11.6</v>
      </c>
      <c r="CD628" s="10" t="n">
        <f aca="false">(CB628)-(CC628)</f>
        <v>-18.85</v>
      </c>
      <c r="CE628" s="10" t="str">
        <f aca="false">IF(CD628="","",IF(CD628&lt;-27.5,"De -30 a -28",IF(CD628&lt;-25,"De -27,5 a -25,5",IF(CD628&lt;-22.5,"De -25 a -23",IF(CD628&lt;-20,"De -22,5 a -20,5",IF(CD628&lt;-17.5,"De -20 a -18",IF(CD628&lt;-15,"De -17,5 a -15,5",IF(CD628&lt;-12.5,"De -15 a -13",IF(CD628&lt;-10,"De -12,5 a -10,5",IF(CD628&lt;-7.5,"De -10 a -8",IF(CD628&lt;-5,"De -7,5 a -5,5",IF(CD628&lt;-2.5,"De -5 a -3",IF(CD628&lt;0,"De -2,5 a -0,5",IF(CD628&lt;=2,"De 0 a 2",IF(CD628&lt;=4.5,"De 2,5 a 4,5",IF(CD628&lt;=7,"De 5 a 7",IF(CD628&lt;=9.5,"De 7,5 a 9,5",IF(CD628&lt;=12,"De 10 a 12",IF(CD628&lt;=14.5,"De 12,5 a 14,5",IF(CD628&lt;=17,"De 15 a 17",IF(CD628&lt;=19.5,"De 17,5 a 19,5",IF(CD628&lt;=22,"De 20 a 22",IF(CD628&lt;=24.5,"De 22,5 a 24,5",IF(CD628&lt;=27,"De 25 a 27","De 27,5 a 30"))))))))))))))))))))))))</f>
        <v>De -20 a -18</v>
      </c>
      <c r="CF628" s="12" t="n">
        <f aca="false">IF(CD628="","",IF(CD628&lt;-27.5,1,IF(CD628&lt;-25,2,IF(CD628&lt;-22.5,3,IF(CD628&lt;-20,4,IF(CD628&lt;-17.5,5,IF(CD628&lt;-15,6,IF(CD628&lt;-12.5,7,IF(CD628&lt;-10,8,IF(CD628&lt;-7.5,9,IF(CD628&lt;-5,10,IF(CD628&lt;-2.5,11,IF(CD628&lt;0,12,IF(CD628&lt;2.5,13,IF(CD628&lt;5,14,IF(CD628&lt;7.5,15,IF(CD628&lt;10,16,IF(CD628&lt;12.5,17,IF(CD628&lt;15,18,IF(CD628&lt;17.5,19,IF(CD628&lt;20,20,IF(CD628&lt;22.5,21,IF(CD628&lt;25,22,IF(CD628&lt;27.5,23,24))))))))))))))))))))))))</f>
        <v>5</v>
      </c>
      <c r="CG628" s="9" t="n">
        <v>-5.5</v>
      </c>
      <c r="CH628" s="10" t="str">
        <f aca="false">IF(CG628="","",IF(AND(CG628&gt;=-10,CG628&lt;=-9.5),"-10 a -9,5",IF(AND(CG628&gt;-9.5,CG628&lt;=-8.5),"-9 a -8,5",IF(AND(CG628&gt;-8.5,CG628&lt;=-7.5),"-8 a -7,5",IF(AND(CG628&gt;-7.5,CG628&lt;=-6.5),"-7 a -6,5",IF(AND(CG628&gt;-6.5,CG628&lt;=-5.5),"-6 a -5,5",IF(AND(CG628&gt;-5.5,CG628&lt;=-4.5),"-5 a -4,5",IF(AND(CG628&gt;-4.5,CG628&lt;=-3.5),"-4 a -3,5",IF(AND(CG628&gt;-3.5,CG628&lt;=-2.5),"-3 a -2,5",IF(CG628=-2.25,"-2,25",IF(AND(CG628&gt;-2.5,CG628&lt;=-1.5),"-2 a -1,5",IF(AND(CG628&gt;-1.5,CG628&lt;=-0.5),"-1 a -0,5",IF(AND(CG628&gt;-0.5,CG628&lt;=0.5),"0 a 0,5",IF(AND(CG628&gt;0.5,CG628&lt;=1.5),"1 a 1,5",IF(AND(CG628&gt;1.5,CG628&lt;=2.5),"2 a 2,5",IF(AND(CG628&gt;2.5,CG628&lt;=3.5),"3 a 3,5",IF(AND(CG628&gt;3.5,CG628&lt;=4.5),"4 a 4,5",IF(AND(CG628&gt;4.5,CG628&lt;=5.5),"5 a 5,5",IF(AND(CG628&gt;5.5,CG628&lt;=6.5),"6 a 6,5",IF(AND(CG628&gt;6.5,CG628&lt;=7.5),"7 a 7,5",IF(AND(CG628&gt;7.5,CG628&lt;=8.5),"8 a 8,5",IF(AND(CG628&gt;8.5,CG628&lt;=9.5),"9 a 9,5",IF(CG628&gt;=10,"10","Fuera de rango")))))))))))))))))))))))</f>
        <v>-6 a -5,5</v>
      </c>
      <c r="CI628" s="11" t="n">
        <f aca="false">IF(CG628="","",IF(CG628=-2.25,"NORMA",IF(CG628&lt;=-9.5,1,IF(CG628&lt;=-8.5,2,IF(CG628&lt;=-7.5,3,IF(CG628&lt;=-6.5,4,IF(CG628&lt;=-5.5,5,IF(CG628&lt;=-4.5,6,IF(CG628&lt;=-3.5,7,IF(CG628&lt;=-2.5,8,IF(CG628&lt;=-1.5,9,IF(CG628&lt;=-0.5,10,IF(CG628&lt;=0.5,11,IF(CG628&lt;=1.5,12,IF(CG628&lt;=2.5,13,IF(CG628&lt;=3.5,14,IF(CG628&lt;=4.5,15,IF(CG628&lt;=5.5,16,IF(CG628&lt;=6.5,17,IF(CG628&lt;=7.5,18,IF(CG628&lt;=8.5,19,IF(CG628&lt;=9.5,20,IF(CG628=10,21,"Fuera de rango")))))))))))))))))))))))</f>
        <v>5</v>
      </c>
      <c r="CJ628" s="9" t="n">
        <v>2.75</v>
      </c>
      <c r="CK628" s="10" t="str">
        <f aca="false">IF(CJ628="","",IF(AND(CJ628&gt;=-6,CJ628&lt;=-5.5),"-6 a -5,5",IF(AND(CJ628&gt;-5.5,CJ628&lt;=-4.5),"-5 a -4,5",IF(AND(CJ628&gt;-4.5,CJ628&lt;=-3.5),"-4 a -3,5",IF(AND(CJ628&gt;-3.5,CJ628&lt;=-2.5),"-3 a -2,5",IF(AND(CJ628&gt;-2.5,CJ628&lt;=-1.5),"-2 a -1,5",IF(AND(CJ628&gt;-1.5,CJ628&lt;=-0.5),"-1 a -0,5",IF(AND(CJ628&gt;-0.5,CJ628&lt;=0.5),"0 a 0,5",IF(AND(CJ628&gt;0.5,CJ628&lt;=1.5),"1 a 1,5",IF(AND(CJ628&gt;1.5,CJ628&lt;2.5),"2",IF(AND(CJ628&gt;=2.5,CJ628&lt;=3),"2,5 a 3",IF(AND(CJ628&gt;3,CJ628&lt;=4),"3,5 a 4",IF(AND(CJ628&gt;4,CJ628&lt;=5),"4,5 a 5",IF(AND(CJ628&gt;5,CJ628&lt;=6),"5,5 a 6",IF(AND(CJ628&gt;6,CJ628&lt;=7),"6,5 a 7",IF(AND(CJ628&gt;7,CJ628&lt;=8),"7,5 a 8",IF(AND(CJ628&gt;8,CJ628&lt;=9.5),"8,5 a 9,5",IF(CJ628=10,"10","Fuera de rango"))))))))))))))))))</f>
        <v>2,5 a 3</v>
      </c>
      <c r="CL628" s="11" t="n">
        <f aca="false">IF(CK628="","",IF(OR(CK628="-6 a -5,5",CK628="-6 - -5,5"),1,IF(OR(CK628="-5 a -4,5",CK628="-5 - -4,5"),2,IF(OR(CK628="-4 a -3,5",CK628="-4 - -3,5"),3,IF(OR(CK628="-3 a -2,5",CK628="-3 - -2,5"),4,IF(OR(CK628="-2 a -1,5",CK628="-2 - -1,5"),5,IF(OR(CK628="-1 a -0,5",CK628="-1 - -0,5"),6,IF(OR(CK628="0 a 0,5",CK628="0 - 0,5"),7,IF(OR(CK628="1 a 1,5",CK628="1 - 1,5"),8,IF(CK628="2","NORMA",IF(OR(CK628="2,5 a 3",CK628="2,5 - 3"),9,IF(OR(CK628="3,5 a 4",CK628="3,5 - 4"),10,IF(OR(CK628="4,5 a 5",CK628="4,5 - 5"),11,IF(OR(CK628="5,5 a 6",CK628="5,5 - 6"),12,IF(OR(CK628="6,5 a 7",CK628="6,5 - 7"),13,IF(OR(CK628="7,5 a 8",CK628="7,5 - 8"),14,IF(OR(CK628="8,5 a 9",CK628="8,5 - 9,5",CK628="9 a 9,5"),15,IF(CK628="10",15,IF(OR(CK628="0,5 a 1",CK628="0,5 - 1"),7,"Fuera de rango")))))))))))))))))))</f>
        <v>9</v>
      </c>
      <c r="CO628" s="10" t="str">
        <f aca="false">IF(CM628&gt;0,"EME"," ")</f>
        <v> </v>
      </c>
      <c r="CQ628" s="10" t="str">
        <f aca="false">IF(CP628&gt;0,"0", " ")</f>
        <v> </v>
      </c>
      <c r="CR628" s="10" t="str">
        <f aca="false">IF(CP628&gt;0,"EME"," ")</f>
        <v> </v>
      </c>
      <c r="CS628" s="9" t="n">
        <v>0</v>
      </c>
      <c r="CV628" s="9" t="n">
        <v>0</v>
      </c>
      <c r="CY628" s="9" t="n">
        <v>-0.75</v>
      </c>
      <c r="DB628" s="9" t="n">
        <v>-1.25</v>
      </c>
      <c r="DC628" s="11" t="str">
        <f aca="false">IF(DB628&lt;0,"2"," ")</f>
        <v>2</v>
      </c>
      <c r="DD628" s="11" t="str">
        <f aca="false">IF(DB628&lt;0,"MIO"," ")</f>
        <v>MIO</v>
      </c>
      <c r="DE628" s="9" t="n">
        <v>0</v>
      </c>
      <c r="DF628" s="10" t="str">
        <f aca="false">IF(DE628&lt;0,"3"," ")</f>
        <v> </v>
      </c>
      <c r="DG628" s="10" t="str">
        <f aca="false">IF(DE628&lt;0,"AST"," ")</f>
        <v> </v>
      </c>
      <c r="DH628" s="9" t="n">
        <v>0</v>
      </c>
      <c r="DI628" s="10" t="str">
        <f aca="false">IF(DH628&lt;0,"3"," ")</f>
        <v> </v>
      </c>
      <c r="DJ628" s="10" t="str">
        <f aca="false">IF(DH628&lt;0,"AST"," ")</f>
        <v> </v>
      </c>
      <c r="DK628" s="9" t="n">
        <v>0</v>
      </c>
      <c r="DL628" s="10" t="str">
        <f aca="false">IF(DK628&gt;0,"4"," ")</f>
        <v> </v>
      </c>
      <c r="DM628" s="10" t="str">
        <f aca="false">IF(DK628&gt;0,"PRE"," ")</f>
        <v> </v>
      </c>
      <c r="DN628" s="9" t="n">
        <v>0</v>
      </c>
      <c r="DO628" s="10" t="str">
        <f aca="false">IF(DN628&gt;0,"4"," ")</f>
        <v> </v>
      </c>
      <c r="DP628" s="10" t="str">
        <f aca="false">IF(DN628&gt;0,"PRE"," ")</f>
        <v> </v>
      </c>
      <c r="DS628" s="12" t="str">
        <f aca="false">CONCATENATE(CO628,CU628,DA628,DG628,DM628)</f>
        <v>   </v>
      </c>
      <c r="DT628" s="10" t="e">
        <f aca="false" t="array" ref="DT628">_xlfn.IFS(DS628="EME    ","0", DS628=" HIP   ","1", DS628="  MIO  ","2", DS628="   AST ","3", DS628="    PRE","4", DS628="EME   PRE","5", DS628=" HIP  PRE","6", DS628=" HIP AST ","7", DS628="  MIO PRE","8", DS628="  MIOAST ","9", DS628="   ASTPRE","10",DS628=" HIP ASTPRE","11", DS628="  MIOASTPRE","12", DS628="     ","0")</f>
        <v>#N/A</v>
      </c>
      <c r="DV628" s="1" t="e">
        <f aca="false" t="array" ref="DV628">_xlfn.IFS(DU628="SI","2", DU628="NO","1")</f>
        <v>#N/A</v>
      </c>
      <c r="DX628" s="11" t="str">
        <f aca="false">IF(DW628=0,"1","2")</f>
        <v>1</v>
      </c>
      <c r="DY628" s="11" t="str">
        <f aca="false" t="array" ref="DY628">_xlfn.IFS(DW628=0,"0", DW628=0.25, "1", DW628=0.5,"2", DW628=0.75,"3", DW628=1,"4",DW628=1.25,"5", DW628=1.5,"6", DW628=1.75,"7", DW628=2,"8")</f>
        <v>0</v>
      </c>
      <c r="EA628" s="11" t="str">
        <f aca="false">IF(DZ628=0,"1","2")</f>
        <v>1</v>
      </c>
      <c r="EB628" s="11" t="str">
        <f aca="false" t="array" ref="EB628">_xlfn.IFS(DZ628=0,"0", DZ628=0.25, "1", DZ628=0.5,"2", DZ628=0.75,"3", DZ628=1,"4",DZ628=1.25,"5", DZ628=1.5,"6", DZ628=1.75,"7", DZ628=2,"8")</f>
        <v>0</v>
      </c>
      <c r="ED628" s="10" t="str">
        <f aca="false">IF(EC628=0,"1","2")</f>
        <v>1</v>
      </c>
      <c r="EE628" s="11" t="str">
        <f aca="false" t="array" ref="EE628">_xlfn.IFS(EC628=0,"0", EC628=-0.25, "1", EC628=-0.5,"2", EC628=-0.75,"3", EC628=-1,"4",EC628=-1.25,"5", EC628=-1.5,"6", EC628=-1.75,"7", EC628=-2,"8", EC628=-2.25,"9",EC628=-2.5,"10", EC628=-2.75,"11", EC628=-3,"12", EC628=-3.25,"13", EC628=-3.5,"14", EC628=-3.75,"15",EC628=-4,"16")</f>
        <v>0</v>
      </c>
      <c r="EG628" s="10" t="str">
        <f aca="false">IF(EF628=0,"1","2")</f>
        <v>1</v>
      </c>
      <c r="EH628" s="11" t="str">
        <f aca="false" t="array" ref="EH628">_xlfn.IFS(EF628=0,"0", EF628=-0.25, "1", EF628=-0.5,"2", EF628=-0.75,"3", EF628=-1,"4",EF628=-1.25,"5", EF628=-1.5,"6", EF628=-1.75,"7", EF628=-2,"8", EF628=-2.25,"9",EF628=-2.5,"10", EF628=-2.75,"11", EF628=-3,"12", EF628=-3.25,"13", EF628=-3.5,"14", EF628=-3.75,"15",EF628=-4,"16")</f>
        <v>0</v>
      </c>
      <c r="EJ628" s="11" t="str">
        <f aca="false">IF(EI628=0,"1","2")</f>
        <v>1</v>
      </c>
      <c r="EK628" s="11" t="str">
        <f aca="false" t="array" ref="EK628">_xlfn.IFS(EI628=0,"0", EI628=-0.25, "1", EI628=-0.5,"2", EI628=-0.75,"3", EI628=-1,"4",EI628=-1.25,"5", EI628=-1.5,"6", EI628=-1.75,"7", EI628=-2,"8", EI628=-2.25,"9", EI628=-2.25,"9",EI628=-2.5,"10", EI628=-2.75,"11", EI628=-3,"12", EI628=-3.25,"13", EI628=-3.5,"14", EI628=-3.75,"15",EI628=-4,"16", EI628=0.25, "17", EI628=0.5, "18")</f>
        <v>0</v>
      </c>
      <c r="EM628" s="11" t="str">
        <f aca="false">IF(EL628=0,"1","2")</f>
        <v>1</v>
      </c>
      <c r="EN628" s="11" t="str">
        <f aca="false" t="array" ref="EN628">_xlfn.IFS(EL628=0.25,"17",EL628=0.5,"18", EL628=0,"0", EL628=-0.25, "1", EL628=-0.5,"2", EL628=-0.75,"3", EL628=-1,"4",EL628=-1.25,"5", EL628=-1.5,"6", EL628=-1.75,"7", EL628=-2,"8",EL628= -2.25,"9",EL628=-2.5,"10",EL628= -2.75,"11",EL628= -3,"12",EL628= -3.25,"13",EL628= -3.5,"14",EL628= -3.75,"15",EL628=-4,"16")</f>
        <v>0</v>
      </c>
      <c r="EP628" s="11" t="str">
        <f aca="false">IF(EO628=0,"1","2")</f>
        <v>1</v>
      </c>
      <c r="EQ628" s="11" t="str">
        <f aca="false" t="array" ref="EQ628">_xlfn.IFS(EO628=0,"0", EO628=0.25, "1", EO628=0.5,"2", EO628=0.75,"3", EO628=1,"4",EO628=1.25,"5", EO628=1.5,"6", EO628=1.75,"7", EO628=2,"8", EO628=2.25,"9", EO628=2.25,"9",EO628=2.5,"10", EO628=2.75,"11", EO628=3,"12", EO628=3.25,"13", EO628=3.5,"14", EO628=3.75,"15",EO628=4,"16", EO628=-0.25, "17", bq=-0.5, "18")</f>
        <v>0</v>
      </c>
      <c r="ES628" s="11" t="str">
        <f aca="false">IF(ER628=0,"1","2")</f>
        <v>1</v>
      </c>
      <c r="ET628" s="11" t="str">
        <f aca="false" t="array" ref="ET628">_xlfn.IFS(ER628=0,"0", ER628=0.25, "1", ER628=0.5,"2", ER628=0.75,"3", ER628=1,"4",ER628=1.25,"5", ER628=1.5,"6", ER628=1.75,"7", ER628=2,"8", ER628=2.25,"9", ER628=2.25,"9",ER628=2.5,"10", ER628=2.75,"11", ER628=3,"12", ER628=3.25,"13", ER628=3.5,"14", ER628=3.75,"15",ER628=4,"16", ER628=-0.25, "17", bq=-0.5, "18")</f>
        <v>0</v>
      </c>
      <c r="EV628" s="14" t="e">
        <f aca="false">VLOOKUP(EU628,LEYENDA!$G$2:$H$8,2,TRUE())</f>
        <v>#N/A</v>
      </c>
      <c r="EW628" s="14" t="e">
        <f aca="false" t="array" ref="EW628">_xlfn.IFS(EV628="0-5","1", EV628="6-12","2", EV628="13-18","3", EV628="19-24","4", EV628="25-36","5", EV628="37-48","6", EV628="49-60","7")</f>
        <v>#N/A</v>
      </c>
    </row>
    <row r="629" customFormat="false" ht="13.5" hidden="false" customHeight="false" outlineLevel="0" collapsed="false">
      <c r="A629" s="1" t="n">
        <v>244</v>
      </c>
      <c r="B629" s="2" t="n">
        <v>1</v>
      </c>
      <c r="C629" s="33" t="n">
        <v>41985</v>
      </c>
      <c r="E629" s="5" t="str">
        <f aca="false">VLOOKUP(A629,'286'!$A$3:$J$6279,10,FALSE())</f>
        <v>MORO MARTÍN, REBECA</v>
      </c>
      <c r="F629" s="4" t="str">
        <f aca="false">VLOOKUP(A629,'286'!$A$3:$I$1768,3,FALSE())</f>
        <v>MOMARRE</v>
      </c>
      <c r="G629" s="6" t="n">
        <f aca="false">VLOOKUP(A629,'286'!$A$3:$I$1768,4,FALSE())</f>
        <v>38672</v>
      </c>
      <c r="H629" s="7" t="n">
        <f aca="false">YEAR(C629)-YEAR(G629)</f>
        <v>9</v>
      </c>
      <c r="I629" s="1" t="str">
        <f aca="false">VLOOKUP(H629,LEYENDA!$C$2:$D$6,2,TRUE())</f>
        <v>0-12</v>
      </c>
      <c r="J629" s="5" t="str">
        <f aca="false">VLOOKUP(A629,'286'!$A$3:$I$1768,7,FALSE())</f>
        <v>M</v>
      </c>
      <c r="K629" s="8" t="n">
        <f aca="false">VLOOKUP(A629,'286'!$A$3:$I$1768,2,FALSE())</f>
        <v>0</v>
      </c>
      <c r="L629" s="4" t="str">
        <f aca="false">VLOOKUP(A629,'286'!$A$3:$I$1768,8,FALSE())</f>
        <v>D</v>
      </c>
      <c r="M629" s="4" t="str">
        <f aca="false">VLOOKUP(A629,'286'!$A$3:$I$1768,9,FALSE())</f>
        <v>D</v>
      </c>
      <c r="N629" s="8" t="str">
        <f aca="false">IF(R629=O629, "MISMA","CONTRARIA")</f>
        <v>MISMA</v>
      </c>
      <c r="O629" s="8" t="str">
        <f aca="false" t="array" ref="O629">_xlfn.IFS(L629="D","1", L629="I","2")</f>
        <v>1</v>
      </c>
      <c r="P629" s="8" t="e">
        <f aca="false" t="array" ref="P629">_xlfn.IFS(K629="OD","1", K629="OI","2")</f>
        <v>#N/A</v>
      </c>
      <c r="Q629" s="1" t="str">
        <f aca="false" t="array" ref="Q629">_xlfn.IFS(J629="M","1", J629="H","2")</f>
        <v>1</v>
      </c>
      <c r="R629" s="8" t="str">
        <f aca="false" t="array" ref="R629">_xlfn.IFS(M629="D","1", M629="I","2")</f>
        <v>1</v>
      </c>
      <c r="S629" s="1" t="str">
        <f aca="false" t="array" ref="S629">_xlfn.IFS(N629="CONTRARIA", "1",N629= "MISMA","2")</f>
        <v>2</v>
      </c>
      <c r="T629" s="1" t="str">
        <f aca="false" t="array" ref="T629">_xlfn.IFS(I629="0-12","1", I629="13-24","2", I629="25-40","3", I629="41-60","4", I629="61-100","5")</f>
        <v>1</v>
      </c>
      <c r="U629" s="9" t="n">
        <v>1</v>
      </c>
      <c r="V629" s="10" t="str">
        <f aca="false">IF(U629="","",IF(AND(U629&gt;=-9,U629&lt;=-6.5),"-9 a -6,5",IF(AND(U629&gt;=-6,U629&lt;=-3.5),"-6 a -3,5",IF(AND(U629&gt;=-3,U629&lt;=-1),"-3 a -1",IF(U629=-0.5,"-0,5",IF(AND(U629&gt;=0,U629&lt;=2.5),"0 a 2,5",IF(AND(U629&gt;=3,U629&lt;=5.5),"3 a 5,5",IF(AND(U629&gt;=6,U629&lt;=8.5),"6 a 8,5",IF(AND(U629&gt;=9,U629&lt;=20),"9 a 20","Fuera de rango")))))))))</f>
        <v>0 a 2,5</v>
      </c>
      <c r="W629" s="11" t="n">
        <f aca="false">IF(V629="","",IF(V629="-9 a -6,5",2,IF(V629="-6 a -3,5",3,IF(V629="-3 a -1",4,IF(V629="-0,5","NORMA",IF(V629="0 a 2,5",5,IF(V629="3 a 5,5",6,IF(V629="6 a 8,5",7,IF(V629="9 a 20",8,"Fuera de rango")))))))))</f>
        <v>5</v>
      </c>
      <c r="X629" s="9" t="n">
        <v>12</v>
      </c>
      <c r="Y629" s="11" t="str">
        <f aca="false">IF(X629="","",IF(AND(X629&gt;=0,X629&lt;=4),"0 a 4",IF(AND(X629&gt;=4.5,X629&lt;=8.5),"4,5 a 8,5",IF(X629=9,"9",IF(AND(X629&gt;=9.5,X629&lt;=13),"9,5 a 13",IF(AND(X629&gt;=13.5,X629&lt;=20),"13,5 a 20",IF(AND(X629&gt;=20.5,X629&lt;=35),"20,5 a 35","Fuera de rango")))))))</f>
        <v>9,5 a 13</v>
      </c>
      <c r="Z629" s="11" t="n">
        <f aca="false">IF(Y629="","",IF(Y629="0 a 4",1,IF(Y629="4,5 a 8,5",2,IF(Y629="9","NORMA",IF(Y629="9,5 a 13",3,IF(Y629="13,5 a 20",4,IF(Y629="20,5 a 35",5,"Fuera de rango")))))))</f>
        <v>3</v>
      </c>
      <c r="AA629" s="9" t="n">
        <v>22</v>
      </c>
      <c r="AB629" s="10" t="str">
        <f aca="false">IF(AA629="","",IF(AND(AA629&gt;=0,AA629&lt;=9),"0 a 9",IF(AND(AA629&gt;=9.5,AA629&lt;=18.5),"9,5 a 18,5",IF(AA629=19,"19",IF(AND(AA629&gt;=19.5,AA629&lt;=28),"19,5 a 28",IF(AND(AA629&gt;=28.5,AA629&lt;=40),"28,5 a 40","Fuera de rango"))))))</f>
        <v>19,5 a 28</v>
      </c>
      <c r="AC629" s="11" t="n">
        <f aca="false" t="array" ref="AC629">_xlfn.IFS(AB629="","",AB629="0 a 9",1,AB629="9,5 a 18,5",2,AB629="19","NORMA",AB629="19,5 a 28",3,AB629="28,5 a 40",4,TRUE(),"Fuera de rango")</f>
        <v>3</v>
      </c>
      <c r="AD629" s="9" t="n">
        <v>14</v>
      </c>
      <c r="AE629" s="10" t="str">
        <f aca="false">IF(AD629="","",IF(AND(AD629&gt;=-10,AD629&lt;=0),"De -10 a 0",IF(AND(AD629&gt;=0.5,AD629&lt;=9.5),"0,5 a 9,5",IF(AD629=10,"10",IF(AND(AD629&gt;=10.5,AD629&lt;=20),"10,5 a 20",IF(AND(AD629&gt;=20.5,AD629&lt;=40),"20,5 a 40","Fuera de rango"))))))</f>
        <v>10,5 a 20</v>
      </c>
      <c r="AF629" s="12" t="n">
        <f aca="false">IF(AD629="","",IF(AND(AD629&gt;=-10,AD629&lt;=0),1,IF(AND(AD629&gt;=0.5,AD629&lt;=9.5),2,IF(AD629=10,"NORMA",IF(AND(AD629&gt;=10.5,AD629&lt;=20),3,IF(AND(AD629&gt;=20.5,AD629&lt;=40),4,""))))))</f>
        <v>3</v>
      </c>
      <c r="AG629" s="9" t="n">
        <v>10</v>
      </c>
      <c r="AH629" s="10" t="str">
        <f aca="false">IF(AG629="","",IF(AND(AG629&gt;=0,AG629&lt;=4),"0 a 4",IF(AND(AG629&gt;=4.5,AG629&lt;=8.5),"4,5 a 8,5",IF(AG629=9,"9",IF(AND(AG629&gt;=9.5,AG629&lt;=13),"9,5 a 13",IF(AND(AG629&gt;=13.5,AG629&lt;=25),"13,5 a 25","Fuera de rango"))))))</f>
        <v>9,5 a 13</v>
      </c>
      <c r="AI629" s="10" t="n">
        <f aca="false">IF(AH629="","",IF(AH629="0 a 4",1,IF(AH629="4,5 a 8,5",2,IF(AH629="9","NORMA",IF(AH629="9,5 a 13",3,IF(AH629="13,5 a 25",4,""))))))</f>
        <v>3</v>
      </c>
      <c r="AJ629" s="9" t="n">
        <v>6</v>
      </c>
      <c r="AK629" s="10" t="str">
        <f aca="false">IF(AJ629="","",IF(AND(AJ629&gt;=-15,AJ629&lt;=-10.5),"-15 a -10,5",IF(AND(AJ629&gt;=-10,AJ629&lt;=-4),"-10 a -4",IF(AND(AJ629&gt;=-4.5,AJ629&lt;=0),"-4,5 a 0",IF(AND(AJ629&gt;=0.5,AJ629&lt;=4.5),"0,5 a 4,5",IF(AJ629=5,"5",IF(AND(AJ629&gt;=5.5,AJ629&lt;=10),"5,5 a 10",IF(AND(AJ629&gt;=10.5,AJ629&lt;=20),"10,5 a 20","Fuera de rango"))))))))</f>
        <v>5,5 a 10</v>
      </c>
      <c r="AL629" s="11" t="n">
        <f aca="false">IF(AK629="","",IF(AK629="-15 a -10,5",1,IF(AK629="-10 a -4",2,IF(AK629="-4,5 a 0",3,IF(AK629="0,5 a 4,5",4,IF(AK629="5","NORMA",IF(AK629="5,5 a 10",5,IF(AK629="10,5 a 20",6,"Error"))))))))</f>
        <v>5</v>
      </c>
      <c r="AM629" s="9" t="n">
        <v>1</v>
      </c>
      <c r="AN629" s="10" t="str">
        <f aca="false">IF(AM629="","",IF(AND(AM629&gt;=-7.5,AM629&lt;=-5.5),"-7,5 a -5,5",IF(AND(AM629&gt;=-5,AM629&lt;=-3),"-5 a -3",IF(AND(AM629&gt;=-2.5,AM629&lt;=-0.5),"-2,5 a -0,5",IF(AM629=0,"0,00",IF(AND(AM629&gt;=0.5,AM629&lt;=2.5),"0,5 a 2,5",IF(AND(AM629&gt;=3,AM629&lt;=5),"3 a 5",IF(AND(AM629&gt;=5.5,AM629&lt;=7.5),"5,5 a 7,5",IF(AND(AM629&gt;=8,AM629&lt;=10),"8 a 10","Fuera de rango")))))))))</f>
        <v>0,5 a 2,5</v>
      </c>
      <c r="AO629" s="11" t="n">
        <f aca="false">IF(AN629="","",IF(AN629="-7,5 a -5,5",1,IF(AN629="-5 a -3",2,IF(AN629="-2,5 a -0,5",3,IF(AN629="0,00","NORMA",IF(AN629="0,5 a 2,5",4,IF(AN629="3 a 5",5,IF(AN629="5,5 a 7,5",6,IF(AN629="8 a 10",7,"Error")))))))))</f>
        <v>4</v>
      </c>
      <c r="AP629" s="9" t="n">
        <v>-1</v>
      </c>
      <c r="AQ629" s="10" t="str">
        <f aca="false">IF(AP629="","",IF(AND(AP629&gt;=-20,AP629&lt;=-9.5),"-20 a -9,5",IF(AND(AP629&gt;=-9,AP629&lt;=-6.5),"-9 a -6,5",IF(AP629=-6,"-6",IF(AND(AP629&gt;=-5.5,AP629&lt;=-3),"-5,5 a -3",IF(AND(AP629&gt;=-2.5,AP629&lt;=0),"-2,5 a 0",IF(AND(AP629&gt;=0.5,AP629&lt;=3),"0,5 a 3",IF(AND(AP629&gt;=3.5,AP629&lt;=6),"3,5 a 6",IF(AND(AP629&gt;=6.5,AP629&lt;=9),"6,5 a 9",IF(AND(AP629&gt;=9.5,AP629&lt;=20),"9,5 a 20","Fuera de rango"))))))))))</f>
        <v>-2,5 a 0</v>
      </c>
      <c r="AR629" s="11" t="n">
        <f aca="false">IF(AQ629="","",IF(AQ629="-20 a -9,5",1,IF(AQ629="-9 a -6,5",2,IF(AQ629="-6","NORMA",IF(AQ629="-5,5 a -3",3,IF(AQ629="-2,5 a 0",4,IF(AQ629="0,5 a 3",5,IF(AQ629="3,5 a 6",6,IF(AQ629="6,5 a 9",7,IF(AQ629="9,5 a 20",8,""))))))))))</f>
        <v>4</v>
      </c>
      <c r="AS629" s="9" t="n">
        <v>-5</v>
      </c>
      <c r="AT629" s="10" t="str">
        <f aca="false">IF(AS629="","",IF(AND(AS629&gt;=-16,AS629&lt;=-14),"-16 a -14",IF(AND(AS629&gt;=-13.5,AS629&lt;=-11.5),"-13,5 a -11,5",IF(AND(AS629&gt;=-11,AS629&lt;=-9),"-11 a -9",IF(AND(AS629&gt;=-8.5,AS629&lt;=-6.5),"-8,5 a -6,5",IF(AND(AS629&gt;=-6,AS629&lt;=-4),"-6 a -4",IF(AND(AS629&gt;=-3.5,AS629&lt;=-1.5),"-3,5 a -1,5",IF(AND(AS629&gt;=-1,AS629&lt;=1),"-1 a 1",IF(AND(AS629&gt;=1.5,AS629&lt;=3.5),"1,5 a 3,5",IF(AND(AS629&gt;=4,AS629&lt;=6),"4 a 6",IF(AND(AS629&gt;=6.5,AS629&lt;=8.5),"6,5 a 8,5",IF(AND(AS629&gt;=9,AS629&lt;=11),"9 a 11",IF(AND(AS629&gt;=11.5,AS629&lt;=13.5),"11,5 a 13,5",IF(AND(AS629&gt;=14,AS629&lt;=16),"14 a 16",IF(AND(AS629&gt;=16.5,AS629&lt;=18.5),"16,5 a 18,5",IF(AND(AS629&gt;=19,AS629&lt;=21),"19 a 21","Fuera de rango"))))))))))))))))</f>
        <v>-6 a -4</v>
      </c>
      <c r="AU629" s="11" t="n">
        <f aca="false" t="array" ref="AU629">IF(AT629="","",_xlfn.IFS(AT629="-16 a -14",1,AT629="-13,5 a -11,5",2,AT629="-11 a -9",3,AT629="-8,5 a -6,5",4,AT629="-6 a -4",5,AT629="-3,5 a -1,5",6,AT629="-1 a 1",7,AT629="1,5 a 3,5",8,AT629="4 a 6","NORMA",AT629="6,5 a 8,5",9,AT629="9 a 11",10,AT629="11,5 a 13,5",11,AT629="14 a 16",12,AT629="16,5 a 18,5",13,AT629="19 a 21",14,TRUE(),""))</f>
        <v>5</v>
      </c>
      <c r="AV629" s="9" t="n">
        <v>1</v>
      </c>
      <c r="AW629" s="10" t="str">
        <f aca="false">IF(AV629="","",IF(AND(AV629&gt;=-1,AV629&lt;=-0.5),"-1 a -0,5",IF(AND(AV629&gt;-0.5,AV629&lt;=0),"De -0,5 a 0",IF(AND(AV629&gt;=0.25,AV629&lt;=0.75),"0,25 a 0,75",IF(AND(AV629&gt;=1,AV629&lt;=1.5),"1 a 1,5",IF(AND(AV629&gt;=1.75,AV629&lt;=2.25),"1,75 a 2,25",IF(AND(AV629&gt;=2.5,AV629&lt;=3),"2,5 a 3",IF(AND(AV629&gt;=3.25,AV629&lt;=3.75),"3,25 a 3,75","Fuera de rango"))))))))</f>
        <v>1 a 1,5</v>
      </c>
      <c r="AX629" s="10" t="n">
        <f aca="false">IF(AW629="","",IF(OR(AW629="-1 a -0,5",AW629="-1 a -0.5"),1,IF(OR(AW629="De -0,5 a 0",AW629="-0,5 a 0",AW629="De -0.5 a 0"),2,IF(OR(AW629="0,25 a 0,75",AW629="0.25 a 0.75"),"NORMA",IF(OR(AW629="1 a 1,5",AW629="1 a 1.5"),3,IF(OR(AW629="1,75 a 2,25",AW629="1.75 a 2.25"),4,IF(OR(AW629="2,5 a 3",AW629="2.5 a 3"),5,IF(OR(AW629="3,25 a 3,75",AW629="3.25 a 3.75"),6,""))))))))</f>
        <v>3</v>
      </c>
      <c r="AY629" s="9" t="n">
        <v>2</v>
      </c>
      <c r="AZ629" s="10" t="str">
        <f aca="false">IF(AY629="","",IF(AND(AY629&gt;=-20,AY629&lt;=-9.5),"-20 a -9,5",IF(AND(AY629&gt;=-9,AY629&lt;=-6.5),"-9 a -6,5",IF(AY629=-6,"-6",IF(AND(AY629&gt;=-5.5,AY629&lt;=-3),"-5,5 a -3",IF(AND(AY629&gt;=-2.5,AY629&lt;=0),"-2,5 a 0",IF(AND(AY629&gt;=0.5,AY629&lt;=3),"0,5 a 3",IF(AND(AY629&gt;=3.5,AY629&lt;=6),"3,5 a 6","Fuera de rango"))))))))</f>
        <v>0,5 a 3</v>
      </c>
      <c r="BA629" s="11" t="n">
        <f aca="false">IF(AZ629="","",IF(AZ629="-20 a -9,5",1,IF(AZ629="-9 a -6,5",2,IF(AZ629="-6","NORMA",IF(AZ629="-5,5 a -3",3,IF(AZ629="-2,5 a 0",4,IF(AZ629="0,5 a 3",5,IF(AZ629="3,5 a 6",6,""))))))))</f>
        <v>5</v>
      </c>
      <c r="BB629" s="9" t="n">
        <v>0</v>
      </c>
      <c r="BC629" s="10" t="str">
        <f aca="false" t="array" ref="BC629">IF(BB629="","",_xlfn.IFS(AND(BB629&gt;=0,BB629&lt;=2),"0 a 2",AND(BB629&gt;=2.5,BB629&lt;=4.5),"2,5 a 4,5",AND(BB629&gt;=5,BB629&lt;=7),"5 a 7",AND(BB629&gt;=7.5,BB629&lt;=9.5),"7,5 a 9,5",AND(BB629&gt;=10,BB629&lt;=12),"10 a 12",AND(BB629&gt;=12.5,BB629&lt;=14.5),"12,5 a 14,5",BB629=15,"15",AND(BB629&gt;=15.5,BB629&lt;=17.5),"15,5 a 17,5",AND(BB629&gt;=18,BB629&lt;=20),"18 a 20",AND(BB629&gt;=20.5,BB629&lt;=22.5),"20,5 a 22,5",AND(BB629&gt;=23,BB629&lt;=25),"23 a 25",TRUE(),"Fuera de rango"))</f>
        <v>0 a 2</v>
      </c>
      <c r="BD629" s="11" t="n">
        <f aca="false" t="array" ref="BD629">IF(BC629="","",_xlfn.IFS(BC629="0 a 2",1,BC629="2,5 a 4,5",2,BC629="5 a 7",3,BC629="7,5 a 9,5",4,BC629="10 a 12",5,BC629="12,5 a 14,5",6,BC629="15","NORMA",BC629="15,5 a 17,5",7,BC629="18 a 20",8,BC629="20,5 a 22,5",9,BC629="23 a 25",10,TRUE(),"Fuera de rango"))</f>
        <v>1</v>
      </c>
      <c r="BE629" s="9" t="n">
        <v>24</v>
      </c>
      <c r="BF629" s="10" t="str">
        <f aca="false">IF(BE629="","",IF(AND(BE629&gt;=-20,BE629&lt;=-10),"-20 a -10",IF(AND(BE629&gt;=-9.5,BE629&lt;=0.5),"-9,5 a 0,5",IF(AND(BE629&gt;=1,BE629&lt;=11),"1 a 11",IF(AND(BE629&gt;=11.5,BE629&lt;=20.5),"11,5 a 20,5",IF(BE629=21,"21",IF(AND(BE629&gt;=21.5,BE629&lt;=31.5),"21,5 a 31,5",IF(AND(BE629&gt;=32,BE629&lt;=42),"32 a 42","Fuera de rango"))))))))</f>
        <v>21,5 a 31,5</v>
      </c>
      <c r="BG629" s="11" t="n">
        <f aca="false">IF(BF629="","",IF(BF629="-20 a -10",1,IF(BF629="-9,5 a 0,5",2,IF(BF629="1 a 11",3,IF(BF629="11,5 a 20,5",4,IF(BF629="21","NORMA",IF(BF629="21,5 a 31,5",5,IF(BF629="32 a 42",6,""))))))))</f>
        <v>5</v>
      </c>
      <c r="BH629" s="9" t="n">
        <v>16</v>
      </c>
      <c r="BI629" s="10" t="str">
        <f aca="false">IF(BH629="","",IF(AND(BH629&gt;=-20,BH629&lt;=-15),"-20 a -15",IF(AND(BH629&gt;=-14.5,BH629&lt;=-9.5),"-14,5 a -9,5",IF(AND(BH629&gt;=-9,BH629&lt;=-4),"-9 a -4",IF(AND(BH629&gt;=-3.5,BH629&lt;=2.5),"-3,5 a 2,5",IF(AND(BH629&gt;=3,BH629&lt;=8),"3 a 8",IF(AND(BH629&gt;=8.5,BH629&lt;=14.5),"8,5 a 14,5",IF(BH629=15,"15",IF(AND(BH629&gt;=15.5,BH629&lt;=20.5),"15,5 a 20,5",IF(AND(BH629&gt;=21,BH629&lt;=26),"21 a 26","Fuera de rango"))))))))))</f>
        <v>15,5 a 20,5</v>
      </c>
      <c r="BJ629" s="11" t="n">
        <f aca="false">IF(BI629="","",IF(BI629="-20 a -15",1,IF(BI629="-14,5 a -9,5",2,IF(BI629="-9 a -4",3,IF(BI629="-3,5 a 2,5",4,IF(BI629="3 a 8",5,IF(BI629="8,5 a 14,5",6,IF(BI629="15","NORMA",IF(BI629="15,5 a 20,5",7,IF(BI629="21 a 26",8,IF(BI629="26,5 a 31,5",9,"")))))))))))</f>
        <v>7</v>
      </c>
      <c r="BK629" s="9" t="n">
        <v>22</v>
      </c>
      <c r="BL629" s="10" t="str">
        <f aca="false">IF(BK629="","",IF(AND(BK629&gt;=0,BK629&lt;=2),"0 - 2",IF(AND(BK629&gt;=2.5,BK629&lt;=4.5),"2,5 - 4,5",IF(AND(BK629&gt;=5,BK629&lt;=7),"5 - 7",IF(AND(BK629&gt;=7.5,BK629&lt;=9.5),"7,5 - 9,5",IF(AND(BK629&gt;=10,BK629&lt;=12),"10 - 12",IF(AND(BK629&gt;=12.5,BK629&lt;=13.5),"12,5 - 13,5",IF(BK629=14,"14",IF(AND(BK629&gt;=14.5,BK629&lt;=16.5),"14,5 - 16,5",IF(AND(BK629&gt;=17,BK629&lt;=19),"17 - 19",IF(AND(BK629&gt;=19.5,BK629&lt;=21.5),"19,5 - 21,5",IF(AND(BK629&gt;=22,BK629&lt;=24),"22 - 24",IF(AND(BK629&gt;=24.5,BK629&lt;=26.5),"24,5 - 26,5",IF(AND(BK629&gt;=27,BK629&lt;=29),"27 - 29",IF(AND(BK629&gt;=29.5,BK629&lt;=30),"29,5 - 30","Fuera de rango")))))))))))))))</f>
        <v>22 - 24</v>
      </c>
      <c r="BM629" s="11" t="n">
        <f aca="false">IF(BL629="","",IF(BL629="0 - 2",1,IF(BL629="2,5 - 4,5",2,IF(BL629="5 - 7",3,IF(BL629="7,5 - 9,5",4,IF(BL629="10 - 12",5,IF(BL629="12,5 - 13,5",6,IF(BL629="14","NORMA",IF(BL629="14,5 - 16,5",7,IF(BL629="17 - 19",8,IF(BL629="19,5 - 21,5",9,IF(BL629="22 - 24",10,IF(BL629="24,5 - 26,5",11,IF(BL629="27 - 29",12,IF(BL629="29,5 - 30",13,"")))))))))))))))</f>
        <v>10</v>
      </c>
      <c r="BN629" s="9" t="n">
        <v>28</v>
      </c>
      <c r="BO629" s="11" t="str">
        <f aca="false">IF(BN629="","",IF(AND(BN629&gt;=-20,BN629&lt;=-10),"-20 a -10",IF(AND(BN629&gt;=-9.5,BN629&lt;=0.5),"-9,5 a 0,5",IF(AND(BN629&gt;=1,BN629&lt;=11),"1 a 11",IF(AND(BN629&gt;=11.5,BN629&lt;=21.5),"11,5 a 21,5",IF(BN629=22,"22",IF(AND(BN629&gt;=22.5,BN629&lt;=32.5),"22,5 a 32,5",IF(AND(BN629&gt;=33,BN629&lt;=43),"33 a 43","Fuera de rango"))))))))</f>
        <v>22,5 a 32,5</v>
      </c>
      <c r="BP629" s="11" t="n">
        <f aca="false">IF(BO629="","",IF(BO629="-20 a -10",1,IF(BO629="-9,5 a 0,5",2,IF(BO629="1 a 11",3,IF(BO629="11,5 a 21,5",4,IF(BO629="22","NORMA",IF(BO629="22,5 a 32,5",5,IF(BO629="33 a 43",6,""))))))))</f>
        <v>5</v>
      </c>
      <c r="BQ629" s="9" t="n">
        <v>20</v>
      </c>
      <c r="BR629" s="10" t="str">
        <f aca="false">IF(BQ629="","",IF(AND(BQ629&gt;=-20,BQ629&lt;=-15),"-20 a -15",IF(AND(BQ629&gt;=-14.5,BQ629&lt;=-9.5),"-14,5 a -9,5",IF(AND(BQ629&gt;=-9,BQ629&lt;=-4),"-9 a -4",IF(AND(BQ629&gt;=-3.5,BQ629&lt;=2.5),"-3,5 a 2,5",IF(AND(BQ629&gt;=3,BQ629&lt;=8),"3 a 8",IF(AND(BQ629&gt;=8.5,BQ629&lt;=13.5),"8,5 a 13,5",IF(AND(BQ629&gt;=14,BQ629&lt;=17.5),"14 a 17,5",IF(BQ629=18,"18",IF(AND(BQ629&gt;=18.5,BQ629&lt;=23.5),"18,5 a 23,5",IF(AND(BQ629&gt;=24,BQ629&lt;=29),"24 a 29",IF(AND(BQ629&gt;=29.5,BQ629&lt;=34.5),"29,5 a 34,5",IF(AND(BQ629&gt;=35,BQ629&lt;=40),"35 a 40","Fuera de rango")))))))))))))</f>
        <v>18,5 a 23,5</v>
      </c>
      <c r="BS629" s="11" t="n">
        <f aca="false">IF(BR629="","",IF(BR629="-20 a -15",1,IF(BR629="-14,5 a -9,5",2,IF(BR629="-9 a -4",3,IF(BR629="-3,5 a 2,5",4,IF(BR629="3 a 8",5,IF(BR629="8,5 a 13,5",6,IF(BR629="14 a 17,5",7,IF(BR629="18","NORMA",IF(BR629="18,5 a 23,5",8,IF(BR629="24 a 29",9,IF(BR629="29,5 a 34,5",10,IF(BR629="35 a 40",11,"")))))))))))))</f>
        <v>8</v>
      </c>
      <c r="BT629" s="9" t="n">
        <v>1</v>
      </c>
      <c r="BU629" s="10" t="str">
        <f aca="false">IF(BT629="","",IF(AND(BT629&gt;=-20,BT629&lt;=-18),"-20 a -18",IF(AND(BT629&gt;=-17.5,BT629&lt;=-15.5),"-17,5 a -15,5",IF(AND(BT629&gt;=-15,BT629&lt;=-13),"-15 a -13",IF(AND(BT629&gt;=-12.5,BT629&lt;=-10.5),"-12,5 a -10,5",IF(AND(BT629&gt;=-10,BT629&lt;=-8),"-10 a -8",IF(AND(BT629&gt;=-7.5,BT629&lt;=-5.5),"-7,5 a -5,5",IF(AND(BT629&gt;=-5,BT629&lt;=-3),"-5 a -3",IF(AND(BT629&gt;=-2.5,BT629&lt;=-0.5),"-2,5 a -0,5",IF(BT629=0,"0",IF(AND(BT629&gt;=0.5,BT629&lt;=2.5),"0,5 a 2,5",IF(AND(BT629&gt;=3,BT629&lt;=5),"3 a 5",IF(AND(BT629&gt;=5.5,BT629&lt;=7.5),"5,5 a 7,5",IF(AND(BT629&gt;=8,BT629&lt;=10),"8 a 10",IF(AND(BT629&gt;=10.5,BT629&lt;=12.5),"10,5 a 12,5",IF(AND(BT629&gt;=13,BT629&lt;=15),"13 a 15",IF(AND(BT629&gt;=15.5,BT629&lt;=17.5),"15,5 a 17,5",IF(AND(BT629&gt;=18,BT629&lt;=20),"18 a 20","Fuera de rango"))))))))))))))))))</f>
        <v>0,5 a 2,5</v>
      </c>
      <c r="BV629" s="11" t="n">
        <f aca="false">IF(BT629="","",IF(BT629=0,"NORMA",IF(AND(BT629&gt;=-20,BT629&lt;=-18),2,IF(AND(BT629&gt;=-17.5,BT629&lt;=-15.5),2,IF(AND(BT629&gt;=-15,BT629&lt;=-13),3,IF(AND(BT629&gt;=-12.5,BT629&lt;=-10.5),4,IF(AND(BT629&gt;=-10,BT629&lt;=-8),5,IF(AND(BT629&gt;=-7.5,BT629&lt;=-5.5),6,IF(AND(BT629&gt;=-5,BT629&lt;=-3),7,IF(AND(BT629&gt;=-2.5,BT629&lt;=-0.5),8,IF(AND(BT629&gt;=0.5,BT629&lt;=2.5),9,IF(AND(BT629&gt;=3,BT629&lt;=5),10,IF(AND(BT629&gt;=5.5,BT629&lt;=7.5),11,IF(AND(BT629&gt;=8,BT629&lt;=10),12,IF(AND(BT629&gt;=10.5,BT629&lt;=12.5),13,IF(AND(BT629&gt;=13,BT629&lt;=15),14,IF(AND(BT629&gt;=15.5,BT629&lt;=17.5),15,IF(AND(BT629&gt;=18,BT629&lt;=20),16,"Fuera de rango"))))))))))))))))))</f>
        <v>9</v>
      </c>
      <c r="BW629" s="9" t="n">
        <v>-12</v>
      </c>
      <c r="BX629" s="10" t="n">
        <f aca="false">18.5- (0.3*H629)</f>
        <v>15.8</v>
      </c>
      <c r="BY629" s="10" t="n">
        <f aca="false">(BW629)-(BX629)</f>
        <v>-27.8</v>
      </c>
      <c r="BZ629" s="10" t="str">
        <f aca="false">IF(BY629="","",IF(BY629&lt;-27.5,"De -30 a -28",IF(BY629&lt;-25,"De -27,5 a -25,5",IF(BY629&lt;-22.5,"De -25 a -23",IF(BY629&lt;-20,"De -22,5 a -20,5",IF(BY629&lt;-17.5,"De -20 a -18",IF(BY629&lt;-15,"De -17,5 a -15,5",IF(BY629&lt;-12.5,"De -15 a -13",IF(BY629&lt;-10,"De -12,5 a -10,5",IF(BY629&lt;-7.5,"De -10 a -8",IF(BY629&lt;-5,"De -7,5 a -5,5",IF(BY629&lt;-2.5,"De -5 a -3",IF(BY629&lt;0,"De -2,5 a -0,5",IF(BY629&lt;2.5,"De 0 a 2",IF(BY629&lt;5,"De 2,5 a 4,5",IF(BY629&lt;7.5,"De 5 a 7",IF(BY629&lt;10,"De 7,5 a 9,5",IF(BY629&lt;12.5,"De 10 a 12",IF(BY629&lt;15,"De 12,5 a 14,5",IF(BY629&lt;17.5,"De 15 a 17",IF(BY629&lt;20,"De 17,5 a 19,5",IF(BY629&lt;22.5,"De 20 a 22",IF(BY629&lt;25,"De 22,5 a 24,5",IF(BY629&lt;27.5,"De 25 a 27","De 27,5 a 30"))))))))))))))))))))))))</f>
        <v>De -30 a -28</v>
      </c>
      <c r="CA629" s="12" t="n">
        <f aca="false">IF(BY629="","",IF(BY629&lt;=-28,1,IF(BY629&lt;=-25.5,2,IF(BY629&lt;=-23,3,IF(BY629&lt;=-20.5,4,IF(BY629&lt;=-18,5,IF(BY629&lt;=-15.5,6,IF(BY629&lt;=-13,7,IF(BY629&lt;=-10.5,8,IF(BY629&lt;=-8,9,IF(BY629&lt;=-5.5,10,IF(BY629&lt;=-3,11,IF(BY629&lt;=-0.5,12,IF(BY629&lt;=2,13,IF(BY629&lt;=4.5,14,IF(BY629&lt;=7,15,IF(BY629&lt;=9.5,16,IF(BY629&lt;=12,17,IF(BY629&lt;=14.5,18,IF(BY629&lt;=17,19,IF(BY629&lt;=19.5,20,IF(BY629&lt;=22,21,IF(BY629&lt;=24.5,22,IF(BY629&lt;=27,23,IF(BY629&lt;=30,24,"Fuera de rango")))))))))))))))))))))))))</f>
        <v>2</v>
      </c>
      <c r="CB629" s="9" t="n">
        <v>-11</v>
      </c>
      <c r="CC629" s="10" t="n">
        <f aca="false">18.5- (0.3*H629)</f>
        <v>15.8</v>
      </c>
      <c r="CD629" s="10" t="n">
        <f aca="false">(CB629)-(CC629)</f>
        <v>-26.8</v>
      </c>
      <c r="CE629" s="10" t="str">
        <f aca="false">IF(CD629="","",IF(CD629&lt;-27.5,"De -30 a -28",IF(CD629&lt;-25,"De -27,5 a -25,5",IF(CD629&lt;-22.5,"De -25 a -23",IF(CD629&lt;-20,"De -22,5 a -20,5",IF(CD629&lt;-17.5,"De -20 a -18",IF(CD629&lt;-15,"De -17,5 a -15,5",IF(CD629&lt;-12.5,"De -15 a -13",IF(CD629&lt;-10,"De -12,5 a -10,5",IF(CD629&lt;-7.5,"De -10 a -8",IF(CD629&lt;-5,"De -7,5 a -5,5",IF(CD629&lt;-2.5,"De -5 a -3",IF(CD629&lt;0,"De -2,5 a -0,5",IF(CD629&lt;=2,"De 0 a 2",IF(CD629&lt;=4.5,"De 2,5 a 4,5",IF(CD629&lt;=7,"De 5 a 7",IF(CD629&lt;=9.5,"De 7,5 a 9,5",IF(CD629&lt;=12,"De 10 a 12",IF(CD629&lt;=14.5,"De 12,5 a 14,5",IF(CD629&lt;=17,"De 15 a 17",IF(CD629&lt;=19.5,"De 17,5 a 19,5",IF(CD629&lt;=22,"De 20 a 22",IF(CD629&lt;=24.5,"De 22,5 a 24,5",IF(CD629&lt;=27,"De 25 a 27","De 27,5 a 30"))))))))))))))))))))))))</f>
        <v>De -27,5 a -25,5</v>
      </c>
      <c r="CF629" s="12" t="n">
        <f aca="false">IF(CD629="","",IF(CD629&lt;-27.5,1,IF(CD629&lt;-25,2,IF(CD629&lt;-22.5,3,IF(CD629&lt;-20,4,IF(CD629&lt;-17.5,5,IF(CD629&lt;-15,6,IF(CD629&lt;-12.5,7,IF(CD629&lt;-10,8,IF(CD629&lt;-7.5,9,IF(CD629&lt;-5,10,IF(CD629&lt;-2.5,11,IF(CD629&lt;0,12,IF(CD629&lt;2.5,13,IF(CD629&lt;5,14,IF(CD629&lt;7.5,15,IF(CD629&lt;10,16,IF(CD629&lt;12.5,17,IF(CD629&lt;15,18,IF(CD629&lt;17.5,19,IF(CD629&lt;20,20,IF(CD629&lt;22.5,21,IF(CD629&lt;25,22,IF(CD629&lt;27.5,23,24))))))))))))))))))))))))</f>
        <v>2</v>
      </c>
      <c r="CG629" s="9" t="n">
        <v>-4.75</v>
      </c>
      <c r="CH629" s="10" t="str">
        <f aca="false">IF(CG629="","",IF(AND(CG629&gt;=-10,CG629&lt;=-9.5),"-10 a -9,5",IF(AND(CG629&gt;-9.5,CG629&lt;=-8.5),"-9 a -8,5",IF(AND(CG629&gt;-8.5,CG629&lt;=-7.5),"-8 a -7,5",IF(AND(CG629&gt;-7.5,CG629&lt;=-6.5),"-7 a -6,5",IF(AND(CG629&gt;-6.5,CG629&lt;=-5.5),"-6 a -5,5",IF(AND(CG629&gt;-5.5,CG629&lt;=-4.5),"-5 a -4,5",IF(AND(CG629&gt;-4.5,CG629&lt;=-3.5),"-4 a -3,5",IF(AND(CG629&gt;-3.5,CG629&lt;=-2.5),"-3 a -2,5",IF(CG629=-2.25,"-2,25",IF(AND(CG629&gt;-2.5,CG629&lt;=-1.5),"-2 a -1,5",IF(AND(CG629&gt;-1.5,CG629&lt;=-0.5),"-1 a -0,5",IF(AND(CG629&gt;-0.5,CG629&lt;=0.5),"0 a 0,5",IF(AND(CG629&gt;0.5,CG629&lt;=1.5),"1 a 1,5",IF(AND(CG629&gt;1.5,CG629&lt;=2.5),"2 a 2,5",IF(AND(CG629&gt;2.5,CG629&lt;=3.5),"3 a 3,5",IF(AND(CG629&gt;3.5,CG629&lt;=4.5),"4 a 4,5",IF(AND(CG629&gt;4.5,CG629&lt;=5.5),"5 a 5,5",IF(AND(CG629&gt;5.5,CG629&lt;=6.5),"6 a 6,5",IF(AND(CG629&gt;6.5,CG629&lt;=7.5),"7 a 7,5",IF(AND(CG629&gt;7.5,CG629&lt;=8.5),"8 a 8,5",IF(AND(CG629&gt;8.5,CG629&lt;=9.5),"9 a 9,5",IF(CG629&gt;=10,"10","Fuera de rango")))))))))))))))))))))))</f>
        <v>-5 a -4,5</v>
      </c>
      <c r="CI629" s="11" t="n">
        <f aca="false">IF(CG629="","",IF(CG629=-2.25,"NORMA",IF(CG629&lt;=-9.5,1,IF(CG629&lt;=-8.5,2,IF(CG629&lt;=-7.5,3,IF(CG629&lt;=-6.5,4,IF(CG629&lt;=-5.5,5,IF(CG629&lt;=-4.5,6,IF(CG629&lt;=-3.5,7,IF(CG629&lt;=-2.5,8,IF(CG629&lt;=-1.5,9,IF(CG629&lt;=-0.5,10,IF(CG629&lt;=0.5,11,IF(CG629&lt;=1.5,12,IF(CG629&lt;=2.5,13,IF(CG629&lt;=3.5,14,IF(CG629&lt;=4.5,15,IF(CG629&lt;=5.5,16,IF(CG629&lt;=6.5,17,IF(CG629&lt;=7.5,18,IF(CG629&lt;=8.5,19,IF(CG629&lt;=9.5,20,IF(CG629=10,21,"Fuera de rango")))))))))))))))))))))))</f>
        <v>6</v>
      </c>
      <c r="CJ629" s="9" t="n">
        <v>3</v>
      </c>
      <c r="CK629" s="10" t="str">
        <f aca="false">IF(CJ629="","",IF(AND(CJ629&gt;=-6,CJ629&lt;=-5.5),"-6 a -5,5",IF(AND(CJ629&gt;-5.5,CJ629&lt;=-4.5),"-5 a -4,5",IF(AND(CJ629&gt;-4.5,CJ629&lt;=-3.5),"-4 a -3,5",IF(AND(CJ629&gt;-3.5,CJ629&lt;=-2.5),"-3 a -2,5",IF(AND(CJ629&gt;-2.5,CJ629&lt;=-1.5),"-2 a -1,5",IF(AND(CJ629&gt;-1.5,CJ629&lt;=-0.5),"-1 a -0,5",IF(AND(CJ629&gt;-0.5,CJ629&lt;=0.5),"0 a 0,5",IF(AND(CJ629&gt;0.5,CJ629&lt;=1.5),"1 a 1,5",IF(AND(CJ629&gt;1.5,CJ629&lt;2.5),"2",IF(AND(CJ629&gt;=2.5,CJ629&lt;=3),"2,5 a 3",IF(AND(CJ629&gt;3,CJ629&lt;=4),"3,5 a 4",IF(AND(CJ629&gt;4,CJ629&lt;=5),"4,5 a 5",IF(AND(CJ629&gt;5,CJ629&lt;=6),"5,5 a 6",IF(AND(CJ629&gt;6,CJ629&lt;=7),"6,5 a 7",IF(AND(CJ629&gt;7,CJ629&lt;=8),"7,5 a 8",IF(AND(CJ629&gt;8,CJ629&lt;=9.5),"8,5 a 9,5",IF(CJ629=10,"10","Fuera de rango"))))))))))))))))))</f>
        <v>2,5 a 3</v>
      </c>
      <c r="CL629" s="11" t="n">
        <f aca="false">IF(CK629="","",IF(OR(CK629="-6 a -5,5",CK629="-6 - -5,5"),1,IF(OR(CK629="-5 a -4,5",CK629="-5 - -4,5"),2,IF(OR(CK629="-4 a -3,5",CK629="-4 - -3,5"),3,IF(OR(CK629="-3 a -2,5",CK629="-3 - -2,5"),4,IF(OR(CK629="-2 a -1,5",CK629="-2 - -1,5"),5,IF(OR(CK629="-1 a -0,5",CK629="-1 - -0,5"),6,IF(OR(CK629="0 a 0,5",CK629="0 - 0,5"),7,IF(OR(CK629="1 a 1,5",CK629="1 - 1,5"),8,IF(CK629="2","NORMA",IF(OR(CK629="2,5 a 3",CK629="2,5 - 3"),9,IF(OR(CK629="3,5 a 4",CK629="3,5 - 4"),10,IF(OR(CK629="4,5 a 5",CK629="4,5 - 5"),11,IF(OR(CK629="5,5 a 6",CK629="5,5 - 6"),12,IF(OR(CK629="6,5 a 7",CK629="6,5 - 7"),13,IF(OR(CK629="7,5 a 8",CK629="7,5 - 8"),14,IF(OR(CK629="8,5 a 9",CK629="8,5 - 9,5",CK629="9 a 9,5"),15,IF(CK629="10",15,IF(OR(CK629="0,5 a 1",CK629="0,5 - 1"),7,"Fuera de rango")))))))))))))))))))</f>
        <v>9</v>
      </c>
      <c r="CO629" s="10" t="str">
        <f aca="false">IF(CM629&gt;0,"EME"," ")</f>
        <v> </v>
      </c>
      <c r="CQ629" s="10" t="str">
        <f aca="false">IF(CP629&gt;0,"0", " ")</f>
        <v> </v>
      </c>
      <c r="CR629" s="10" t="str">
        <f aca="false">IF(CP629&gt;0,"EME"," ")</f>
        <v> </v>
      </c>
      <c r="CS629" s="9" t="n">
        <v>0</v>
      </c>
      <c r="CV629" s="9" t="n">
        <v>0</v>
      </c>
      <c r="CY629" s="9" t="n">
        <v>-1</v>
      </c>
      <c r="DB629" s="9" t="n">
        <v>-1</v>
      </c>
      <c r="DC629" s="11" t="str">
        <f aca="false">IF(DB629&lt;0,"2"," ")</f>
        <v>2</v>
      </c>
      <c r="DD629" s="11" t="str">
        <f aca="false">IF(DB629&lt;0,"MIO"," ")</f>
        <v>MIO</v>
      </c>
      <c r="DE629" s="9" t="n">
        <v>-0.75</v>
      </c>
      <c r="DF629" s="10" t="str">
        <f aca="false">IF(DE629&lt;0,"3"," ")</f>
        <v>3</v>
      </c>
      <c r="DG629" s="10" t="str">
        <f aca="false">IF(DE629&lt;0,"AST"," ")</f>
        <v>AST</v>
      </c>
      <c r="DH629" s="9" t="n">
        <v>0</v>
      </c>
      <c r="DI629" s="10" t="str">
        <f aca="false">IF(DH629&lt;0,"3"," ")</f>
        <v> </v>
      </c>
      <c r="DJ629" s="10" t="str">
        <f aca="false">IF(DH629&lt;0,"AST"," ")</f>
        <v> </v>
      </c>
      <c r="DK629" s="9" t="n">
        <v>0</v>
      </c>
      <c r="DL629" s="10" t="str">
        <f aca="false">IF(DK629&gt;0,"4"," ")</f>
        <v> </v>
      </c>
      <c r="DM629" s="10" t="str">
        <f aca="false">IF(DK629&gt;0,"PRE"," ")</f>
        <v> </v>
      </c>
      <c r="DN629" s="9" t="n">
        <v>0</v>
      </c>
      <c r="DO629" s="10" t="str">
        <f aca="false">IF(DN629&gt;0,"4"," ")</f>
        <v> </v>
      </c>
      <c r="DP629" s="10" t="str">
        <f aca="false">IF(DN629&gt;0,"PRE"," ")</f>
        <v> </v>
      </c>
      <c r="DS629" s="12" t="str">
        <f aca="false">CONCATENATE(CO629,CU629,DA629,DG629,DM629)</f>
        <v> AST </v>
      </c>
      <c r="DT629" s="10" t="e">
        <f aca="false" t="array" ref="DT629">_xlfn.IFS(DS629="EME    ","0", DS629=" HIP   ","1", DS629="  MIO  ","2", DS629="   AST ","3", DS629="    PRE","4", DS629="EME   PRE","5", DS629=" HIP  PRE","6", DS629=" HIP AST ","7", DS629="  MIO PRE","8", DS629="  MIOAST ","9", DS629="   ASTPRE","10",DS629=" HIP ASTPRE","11", DS629="  MIOASTPRE","12", DS629="     ","0")</f>
        <v>#N/A</v>
      </c>
      <c r="DV629" s="1" t="e">
        <f aca="false" t="array" ref="DV629">_xlfn.IFS(DU629="SI","2", DU629="NO","1")</f>
        <v>#N/A</v>
      </c>
      <c r="DX629" s="11" t="str">
        <f aca="false">IF(DW629=0,"1","2")</f>
        <v>1</v>
      </c>
      <c r="DY629" s="11" t="str">
        <f aca="false" t="array" ref="DY629">_xlfn.IFS(DW629=0,"0", DW629=0.25, "1", DW629=0.5,"2", DW629=0.75,"3", DW629=1,"4",DW629=1.25,"5", DW629=1.5,"6", DW629=1.75,"7", DW629=2,"8")</f>
        <v>0</v>
      </c>
      <c r="EA629" s="11" t="str">
        <f aca="false">IF(DZ629=0,"1","2")</f>
        <v>1</v>
      </c>
      <c r="EB629" s="11" t="str">
        <f aca="false" t="array" ref="EB629">_xlfn.IFS(DZ629=0,"0", DZ629=0.25, "1", DZ629=0.5,"2", DZ629=0.75,"3", DZ629=1,"4",DZ629=1.25,"5", DZ629=1.5,"6", DZ629=1.75,"7", DZ629=2,"8")</f>
        <v>0</v>
      </c>
      <c r="ED629" s="10" t="str">
        <f aca="false">IF(EC629=0,"1","2")</f>
        <v>1</v>
      </c>
      <c r="EE629" s="11" t="str">
        <f aca="false" t="array" ref="EE629">_xlfn.IFS(EC629=0,"0", EC629=-0.25, "1", EC629=-0.5,"2", EC629=-0.75,"3", EC629=-1,"4",EC629=-1.25,"5", EC629=-1.5,"6", EC629=-1.75,"7", EC629=-2,"8", EC629=-2.25,"9",EC629=-2.5,"10", EC629=-2.75,"11", EC629=-3,"12", EC629=-3.25,"13", EC629=-3.5,"14", EC629=-3.75,"15",EC629=-4,"16")</f>
        <v>0</v>
      </c>
      <c r="EG629" s="10" t="str">
        <f aca="false">IF(EF629=0,"1","2")</f>
        <v>1</v>
      </c>
      <c r="EH629" s="11" t="str">
        <f aca="false" t="array" ref="EH629">_xlfn.IFS(EF629=0,"0", EF629=-0.25, "1", EF629=-0.5,"2", EF629=-0.75,"3", EF629=-1,"4",EF629=-1.25,"5", EF629=-1.5,"6", EF629=-1.75,"7", EF629=-2,"8", EF629=-2.25,"9",EF629=-2.5,"10", EF629=-2.75,"11", EF629=-3,"12", EF629=-3.25,"13", EF629=-3.5,"14", EF629=-3.75,"15",EF629=-4,"16")</f>
        <v>0</v>
      </c>
      <c r="EJ629" s="11" t="str">
        <f aca="false">IF(EI629=0,"1","2")</f>
        <v>1</v>
      </c>
      <c r="EK629" s="11" t="str">
        <f aca="false" t="array" ref="EK629">_xlfn.IFS(EI629=0,"0", EI629=-0.25, "1", EI629=-0.5,"2", EI629=-0.75,"3", EI629=-1,"4",EI629=-1.25,"5", EI629=-1.5,"6", EI629=-1.75,"7", EI629=-2,"8", EI629=-2.25,"9", EI629=-2.25,"9",EI629=-2.5,"10", EI629=-2.75,"11", EI629=-3,"12", EI629=-3.25,"13", EI629=-3.5,"14", EI629=-3.75,"15",EI629=-4,"16", EI629=0.25, "17", EI629=0.5, "18")</f>
        <v>0</v>
      </c>
      <c r="EM629" s="11" t="str">
        <f aca="false">IF(EL629=0,"1","2")</f>
        <v>1</v>
      </c>
      <c r="EN629" s="11" t="str">
        <f aca="false" t="array" ref="EN629">_xlfn.IFS(EL629=0.25,"17",EL629=0.5,"18", EL629=0,"0", EL629=-0.25, "1", EL629=-0.5,"2", EL629=-0.75,"3", EL629=-1,"4",EL629=-1.25,"5", EL629=-1.5,"6", EL629=-1.75,"7", EL629=-2,"8",EL629= -2.25,"9",EL629=-2.5,"10",EL629= -2.75,"11",EL629= -3,"12",EL629= -3.25,"13",EL629= -3.5,"14",EL629= -3.75,"15",EL629=-4,"16")</f>
        <v>0</v>
      </c>
      <c r="EP629" s="11" t="str">
        <f aca="false">IF(EO629=0,"1","2")</f>
        <v>1</v>
      </c>
      <c r="EQ629" s="11" t="str">
        <f aca="false" t="array" ref="EQ629">_xlfn.IFS(EO629=0,"0", EO629=0.25, "1", EO629=0.5,"2", EO629=0.75,"3", EO629=1,"4",EO629=1.25,"5", EO629=1.5,"6", EO629=1.75,"7", EO629=2,"8", EO629=2.25,"9", EO629=2.25,"9",EO629=2.5,"10", EO629=2.75,"11", EO629=3,"12", EO629=3.25,"13", EO629=3.5,"14", EO629=3.75,"15",EO629=4,"16", EO629=-0.25, "17", bq=-0.5, "18")</f>
        <v>0</v>
      </c>
      <c r="ES629" s="11" t="str">
        <f aca="false">IF(ER629=0,"1","2")</f>
        <v>1</v>
      </c>
      <c r="ET629" s="11" t="str">
        <f aca="false" t="array" ref="ET629">_xlfn.IFS(ER629=0,"0", ER629=0.25, "1", ER629=0.5,"2", ER629=0.75,"3", ER629=1,"4",ER629=1.25,"5", ER629=1.5,"6", ER629=1.75,"7", ER629=2,"8", ER629=2.25,"9", ER629=2.25,"9",ER629=2.5,"10", ER629=2.75,"11", ER629=3,"12", ER629=3.25,"13", ER629=3.5,"14", ER629=3.75,"15",ER629=4,"16", ER629=-0.25, "17", bq=-0.5, "18")</f>
        <v>0</v>
      </c>
      <c r="EV629" s="14" t="e">
        <f aca="false">VLOOKUP(EU629,LEYENDA!$G$2:$H$8,2,TRUE())</f>
        <v>#N/A</v>
      </c>
      <c r="EW629" s="14" t="e">
        <f aca="false" t="array" ref="EW629">_xlfn.IFS(EV629="0-5","1", EV629="6-12","2", EV629="13-18","3", EV629="19-24","4", EV629="25-36","5", EV629="37-48","6", EV629="49-60","7")</f>
        <v>#N/A</v>
      </c>
    </row>
    <row r="630" customFormat="false" ht="13.5" hidden="false" customHeight="false" outlineLevel="0" collapsed="false">
      <c r="A630" s="1" t="n">
        <v>244</v>
      </c>
      <c r="B630" s="2" t="n">
        <v>2</v>
      </c>
      <c r="C630" s="33" t="n">
        <v>42292</v>
      </c>
      <c r="E630" s="5" t="str">
        <f aca="false">VLOOKUP(A630,'286'!$A$3:$J$6279,10,FALSE())</f>
        <v>MORO MARTÍN, REBECA</v>
      </c>
      <c r="F630" s="4" t="str">
        <f aca="false">VLOOKUP(A630,'286'!$A$3:$I$1768,3,FALSE())</f>
        <v>MOMARRE</v>
      </c>
      <c r="G630" s="6" t="n">
        <f aca="false">VLOOKUP(A630,'286'!$A$3:$I$1768,4,FALSE())</f>
        <v>38672</v>
      </c>
      <c r="H630" s="7" t="n">
        <f aca="false">YEAR(C630)-YEAR(G630)</f>
        <v>10</v>
      </c>
      <c r="I630" s="1" t="str">
        <f aca="false">VLOOKUP(H630,LEYENDA!$C$2:$D$6,2,TRUE())</f>
        <v>0-12</v>
      </c>
      <c r="J630" s="5" t="str">
        <f aca="false">VLOOKUP(A630,'286'!$A$3:$I$1768,7,FALSE())</f>
        <v>M</v>
      </c>
      <c r="K630" s="8" t="n">
        <f aca="false">VLOOKUP(A630,'286'!$A$3:$I$1768,2,FALSE())</f>
        <v>0</v>
      </c>
      <c r="L630" s="4" t="str">
        <f aca="false">VLOOKUP(A630,'286'!$A$3:$I$1768,8,FALSE())</f>
        <v>D</v>
      </c>
      <c r="M630" s="4" t="str">
        <f aca="false">VLOOKUP(A630,'286'!$A$3:$I$1768,9,FALSE())</f>
        <v>D</v>
      </c>
      <c r="N630" s="8" t="str">
        <f aca="false">IF(R630=O630, "MISMA","CONTRARIA")</f>
        <v>MISMA</v>
      </c>
      <c r="O630" s="8" t="str">
        <f aca="false" t="array" ref="O630">_xlfn.IFS(L630="D","1", L630="I","2")</f>
        <v>1</v>
      </c>
      <c r="P630" s="8" t="e">
        <f aca="false" t="array" ref="P630">_xlfn.IFS(K630="OD","1", K630="OI","2")</f>
        <v>#N/A</v>
      </c>
      <c r="Q630" s="1" t="str">
        <f aca="false" t="array" ref="Q630">_xlfn.IFS(J630="M","1", J630="H","2")</f>
        <v>1</v>
      </c>
      <c r="R630" s="8" t="str">
        <f aca="false" t="array" ref="R630">_xlfn.IFS(M630="D","1", M630="I","2")</f>
        <v>1</v>
      </c>
      <c r="S630" s="1" t="str">
        <f aca="false" t="array" ref="S630">_xlfn.IFS(N630="CONTRARIA", "1",N630= "MISMA","2")</f>
        <v>2</v>
      </c>
      <c r="T630" s="1" t="str">
        <f aca="false" t="array" ref="T630">_xlfn.IFS(I630="0-12","1", I630="13-24","2", I630="25-40","3", I630="41-60","4", I630="61-100","5")</f>
        <v>1</v>
      </c>
      <c r="U630" s="9" t="n">
        <v>-3</v>
      </c>
      <c r="V630" s="10" t="str">
        <f aca="false">IF(U630="","",IF(AND(U630&gt;=-9,U630&lt;=-6.5),"-9 a -6,5",IF(AND(U630&gt;=-6,U630&lt;=-3.5),"-6 a -3,5",IF(AND(U630&gt;=-3,U630&lt;=-1),"-3 a -1",IF(U630=-0.5,"-0,5",IF(AND(U630&gt;=0,U630&lt;=2.5),"0 a 2,5",IF(AND(U630&gt;=3,U630&lt;=5.5),"3 a 5,5",IF(AND(U630&gt;=6,U630&lt;=8.5),"6 a 8,5",IF(AND(U630&gt;=9,U630&lt;=20),"9 a 20","Fuera de rango")))))))))</f>
        <v>-3 a -1</v>
      </c>
      <c r="W630" s="11" t="n">
        <f aca="false">IF(V630="","",IF(V630="-9 a -6,5",2,IF(V630="-6 a -3,5",3,IF(V630="-3 a -1",4,IF(V630="-0,5","NORMA",IF(V630="0 a 2,5",5,IF(V630="3 a 5,5",6,IF(V630="6 a 8,5",7,IF(V630="9 a 20",8,"Fuera de rango")))))))))</f>
        <v>4</v>
      </c>
      <c r="X630" s="9" t="n">
        <v>12</v>
      </c>
      <c r="Y630" s="11" t="str">
        <f aca="false">IF(X630="","",IF(AND(X630&gt;=0,X630&lt;=4),"0 a 4",IF(AND(X630&gt;=4.5,X630&lt;=8.5),"4,5 a 8,5",IF(X630=9,"9",IF(AND(X630&gt;=9.5,X630&lt;=13),"9,5 a 13",IF(AND(X630&gt;=13.5,X630&lt;=20),"13,5 a 20",IF(AND(X630&gt;=20.5,X630&lt;=35),"20,5 a 35","Fuera de rango")))))))</f>
        <v>9,5 a 13</v>
      </c>
      <c r="Z630" s="11" t="n">
        <f aca="false">IF(Y630="","",IF(Y630="0 a 4",1,IF(Y630="4,5 a 8,5",2,IF(Y630="9","NORMA",IF(Y630="9,5 a 13",3,IF(Y630="13,5 a 20",4,IF(Y630="20,5 a 35",5,"Fuera de rango")))))))</f>
        <v>3</v>
      </c>
      <c r="AA630" s="9" t="n">
        <v>25</v>
      </c>
      <c r="AB630" s="10" t="str">
        <f aca="false">IF(AA630="","",IF(AND(AA630&gt;=0,AA630&lt;=9),"0 a 9",IF(AND(AA630&gt;=9.5,AA630&lt;=18.5),"9,5 a 18,5",IF(AA630=19,"19",IF(AND(AA630&gt;=19.5,AA630&lt;=28),"19,5 a 28",IF(AND(AA630&gt;=28.5,AA630&lt;=40),"28,5 a 40","Fuera de rango"))))))</f>
        <v>19,5 a 28</v>
      </c>
      <c r="AC630" s="11" t="n">
        <f aca="false" t="array" ref="AC630">_xlfn.IFS(AB630="","",AB630="0 a 9",1,AB630="9,5 a 18,5",2,AB630="19","NORMA",AB630="19,5 a 28",3,AB630="28,5 a 40",4,TRUE(),"Fuera de rango")</f>
        <v>3</v>
      </c>
      <c r="AD630" s="9" t="n">
        <v>12</v>
      </c>
      <c r="AE630" s="10" t="str">
        <f aca="false">IF(AD630="","",IF(AND(AD630&gt;=-10,AD630&lt;=0),"De -10 a 0",IF(AND(AD630&gt;=0.5,AD630&lt;=9.5),"0,5 a 9,5",IF(AD630=10,"10",IF(AND(AD630&gt;=10.5,AD630&lt;=20),"10,5 a 20",IF(AND(AD630&gt;=20.5,AD630&lt;=40),"20,5 a 40","Fuera de rango"))))))</f>
        <v>10,5 a 20</v>
      </c>
      <c r="AF630" s="12" t="n">
        <f aca="false">IF(AD630="","",IF(AND(AD630&gt;=-10,AD630&lt;=0),1,IF(AND(AD630&gt;=0.5,AD630&lt;=9.5),2,IF(AD630=10,"NORMA",IF(AND(AD630&gt;=10.5,AD630&lt;=20),3,IF(AND(AD630&gt;=20.5,AD630&lt;=40),4,""))))))</f>
        <v>3</v>
      </c>
      <c r="AG630" s="9" t="n">
        <v>14</v>
      </c>
      <c r="AH630" s="10" t="str">
        <f aca="false">IF(AG630="","",IF(AND(AG630&gt;=0,AG630&lt;=4),"0 a 4",IF(AND(AG630&gt;=4.5,AG630&lt;=8.5),"4,5 a 8,5",IF(AG630=9,"9",IF(AND(AG630&gt;=9.5,AG630&lt;=13),"9,5 a 13",IF(AND(AG630&gt;=13.5,AG630&lt;=25),"13,5 a 25","Fuera de rango"))))))</f>
        <v>13,5 a 25</v>
      </c>
      <c r="AI630" s="10" t="n">
        <f aca="false">IF(AH630="","",IF(AH630="0 a 4",1,IF(AH630="4,5 a 8,5",2,IF(AH630="9","NORMA",IF(AH630="9,5 a 13",3,IF(AH630="13,5 a 25",4,""))))))</f>
        <v>4</v>
      </c>
      <c r="AJ630" s="9" t="n">
        <v>7</v>
      </c>
      <c r="AK630" s="10" t="str">
        <f aca="false">IF(AJ630="","",IF(AND(AJ630&gt;=-15,AJ630&lt;=-10.5),"-15 a -10,5",IF(AND(AJ630&gt;=-10,AJ630&lt;=-4),"-10 a -4",IF(AND(AJ630&gt;=-4.5,AJ630&lt;=0),"-4,5 a 0",IF(AND(AJ630&gt;=0.5,AJ630&lt;=4.5),"0,5 a 4,5",IF(AJ630=5,"5",IF(AND(AJ630&gt;=5.5,AJ630&lt;=10),"5,5 a 10",IF(AND(AJ630&gt;=10.5,AJ630&lt;=20),"10,5 a 20","Fuera de rango"))))))))</f>
        <v>5,5 a 10</v>
      </c>
      <c r="AL630" s="11" t="n">
        <f aca="false">IF(AK630="","",IF(AK630="-15 a -10,5",1,IF(AK630="-10 a -4",2,IF(AK630="-4,5 a 0",3,IF(AK630="0,5 a 4,5",4,IF(AK630="5","NORMA",IF(AK630="5,5 a 10",5,IF(AK630="10,5 a 20",6,"Error"))))))))</f>
        <v>5</v>
      </c>
      <c r="AM630" s="9" t="n">
        <v>0</v>
      </c>
      <c r="AN630" s="10" t="str">
        <f aca="false">IF(AM630="","",IF(AND(AM630&gt;=-7.5,AM630&lt;=-5.5),"-7,5 a -5,5",IF(AND(AM630&gt;=-5,AM630&lt;=-3),"-5 a -3",IF(AND(AM630&gt;=-2.5,AM630&lt;=-0.5),"-2,5 a -0,5",IF(AM630=0,"0,00",IF(AND(AM630&gt;=0.5,AM630&lt;=2.5),"0,5 a 2,5",IF(AND(AM630&gt;=3,AM630&lt;=5),"3 a 5",IF(AND(AM630&gt;=5.5,AM630&lt;=7.5),"5,5 a 7,5",IF(AND(AM630&gt;=8,AM630&lt;=10),"8 a 10","Fuera de rango")))))))))</f>
        <v>0,00</v>
      </c>
      <c r="AO630" s="11" t="str">
        <f aca="false">IF(AN630="","",IF(AN630="-7,5 a -5,5",1,IF(AN630="-5 a -3",2,IF(AN630="-2,5 a -0,5",3,IF(AN630="0,00","NORMA",IF(AN630="0,5 a 2,5",4,IF(AN630="3 a 5",5,IF(AN630="5,5 a 7,5",6,IF(AN630="8 a 10",7,"Error")))))))))</f>
        <v>NORMA</v>
      </c>
      <c r="AP630" s="9" t="n">
        <v>-3</v>
      </c>
      <c r="AQ630" s="10" t="str">
        <f aca="false">IF(AP630="","",IF(AND(AP630&gt;=-20,AP630&lt;=-9.5),"-20 a -9,5",IF(AND(AP630&gt;=-9,AP630&lt;=-6.5),"-9 a -6,5",IF(AP630=-6,"-6",IF(AND(AP630&gt;=-5.5,AP630&lt;=-3),"-5,5 a -3",IF(AND(AP630&gt;=-2.5,AP630&lt;=0),"-2,5 a 0",IF(AND(AP630&gt;=0.5,AP630&lt;=3),"0,5 a 3",IF(AND(AP630&gt;=3.5,AP630&lt;=6),"3,5 a 6",IF(AND(AP630&gt;=6.5,AP630&lt;=9),"6,5 a 9",IF(AND(AP630&gt;=9.5,AP630&lt;=20),"9,5 a 20","Fuera de rango"))))))))))</f>
        <v>-5,5 a -3</v>
      </c>
      <c r="AR630" s="11" t="n">
        <f aca="false">IF(AQ630="","",IF(AQ630="-20 a -9,5",1,IF(AQ630="-9 a -6,5",2,IF(AQ630="-6","NORMA",IF(AQ630="-5,5 a -3",3,IF(AQ630="-2,5 a 0",4,IF(AQ630="0,5 a 3",5,IF(AQ630="3,5 a 6",6,IF(AQ630="6,5 a 9",7,IF(AQ630="9,5 a 20",8,""))))))))))</f>
        <v>3</v>
      </c>
      <c r="AS630" s="9" t="n">
        <v>2</v>
      </c>
      <c r="AT630" s="10" t="str">
        <f aca="false">IF(AS630="","",IF(AND(AS630&gt;=-16,AS630&lt;=-14),"-16 a -14",IF(AND(AS630&gt;=-13.5,AS630&lt;=-11.5),"-13,5 a -11,5",IF(AND(AS630&gt;=-11,AS630&lt;=-9),"-11 a -9",IF(AND(AS630&gt;=-8.5,AS630&lt;=-6.5),"-8,5 a -6,5",IF(AND(AS630&gt;=-6,AS630&lt;=-4),"-6 a -4",IF(AND(AS630&gt;=-3.5,AS630&lt;=-1.5),"-3,5 a -1,5",IF(AND(AS630&gt;=-1,AS630&lt;=1),"-1 a 1",IF(AND(AS630&gt;=1.5,AS630&lt;=3.5),"1,5 a 3,5",IF(AND(AS630&gt;=4,AS630&lt;=6),"4 a 6",IF(AND(AS630&gt;=6.5,AS630&lt;=8.5),"6,5 a 8,5",IF(AND(AS630&gt;=9,AS630&lt;=11),"9 a 11",IF(AND(AS630&gt;=11.5,AS630&lt;=13.5),"11,5 a 13,5",IF(AND(AS630&gt;=14,AS630&lt;=16),"14 a 16",IF(AND(AS630&gt;=16.5,AS630&lt;=18.5),"16,5 a 18,5",IF(AND(AS630&gt;=19,AS630&lt;=21),"19 a 21","Fuera de rango"))))))))))))))))</f>
        <v>1,5 a 3,5</v>
      </c>
      <c r="AU630" s="11" t="n">
        <f aca="false" t="array" ref="AU630">IF(AT630="","",_xlfn.IFS(AT630="-16 a -14",1,AT630="-13,5 a -11,5",2,AT630="-11 a -9",3,AT630="-8,5 a -6,5",4,AT630="-6 a -4",5,AT630="-3,5 a -1,5",6,AT630="-1 a 1",7,AT630="1,5 a 3,5",8,AT630="4 a 6","NORMA",AT630="6,5 a 8,5",9,AT630="9 a 11",10,AT630="11,5 a 13,5",11,AT630="14 a 16",12,AT630="16,5 a 18,5",13,AT630="19 a 21",14,TRUE(),""))</f>
        <v>8</v>
      </c>
      <c r="AV630" s="9" t="n">
        <v>0.75</v>
      </c>
      <c r="AW630" s="10" t="str">
        <f aca="false">IF(AV630="","",IF(AND(AV630&gt;=-1,AV630&lt;=-0.5),"-1 a -0,5",IF(AND(AV630&gt;-0.5,AV630&lt;=0),"De -0,5 a 0",IF(AND(AV630&gt;=0.25,AV630&lt;=0.75),"0,25 a 0,75",IF(AND(AV630&gt;=1,AV630&lt;=1.5),"1 a 1,5",IF(AND(AV630&gt;=1.75,AV630&lt;=2.25),"1,75 a 2,25",IF(AND(AV630&gt;=2.5,AV630&lt;=3),"2,5 a 3",IF(AND(AV630&gt;=3.25,AV630&lt;=3.75),"3,25 a 3,75","Fuera de rango"))))))))</f>
        <v>0,25 a 0,75</v>
      </c>
      <c r="AX630" s="10" t="str">
        <f aca="false">IF(AW630="","",IF(OR(AW630="-1 a -0,5",AW630="-1 a -0.5"),1,IF(OR(AW630="De -0,5 a 0",AW630="-0,5 a 0",AW630="De -0.5 a 0"),2,IF(OR(AW630="0,25 a 0,75",AW630="0.25 a 0.75"),"NORMA",IF(OR(AW630="1 a 1,5",AW630="1 a 1.5"),3,IF(OR(AW630="1,75 a 2,25",AW630="1.75 a 2.25"),4,IF(OR(AW630="2,5 a 3",AW630="2.5 a 3"),5,IF(OR(AW630="3,25 a 3,75",AW630="3.25 a 3.75"),6,""))))))))</f>
        <v>NORMA</v>
      </c>
      <c r="AY630" s="9" t="n">
        <v>-10</v>
      </c>
      <c r="AZ630" s="10" t="str">
        <f aca="false">IF(AY630="","",IF(AND(AY630&gt;=-20,AY630&lt;=-9.5),"-20 a -9,5",IF(AND(AY630&gt;=-9,AY630&lt;=-6.5),"-9 a -6,5",IF(AY630=-6,"-6",IF(AND(AY630&gt;=-5.5,AY630&lt;=-3),"-5,5 a -3",IF(AND(AY630&gt;=-2.5,AY630&lt;=0),"-2,5 a 0",IF(AND(AY630&gt;=0.5,AY630&lt;=3),"0,5 a 3",IF(AND(AY630&gt;=3.5,AY630&lt;=6),"3,5 a 6","Fuera de rango"))))))))</f>
        <v>-20 a -9,5</v>
      </c>
      <c r="BA630" s="11" t="n">
        <f aca="false">IF(AZ630="","",IF(AZ630="-20 a -9,5",1,IF(AZ630="-9 a -6,5",2,IF(AZ630="-6","NORMA",IF(AZ630="-5,5 a -3",3,IF(AZ630="-2,5 a 0",4,IF(AZ630="0,5 a 3",5,IF(AZ630="3,5 a 6",6,""))))))))</f>
        <v>1</v>
      </c>
      <c r="BB630" s="9" t="n">
        <v>0</v>
      </c>
      <c r="BC630" s="10" t="str">
        <f aca="false" t="array" ref="BC630">IF(BB630="","",_xlfn.IFS(AND(BB630&gt;=0,BB630&lt;=2),"0 a 2",AND(BB630&gt;=2.5,BB630&lt;=4.5),"2,5 a 4,5",AND(BB630&gt;=5,BB630&lt;=7),"5 a 7",AND(BB630&gt;=7.5,BB630&lt;=9.5),"7,5 a 9,5",AND(BB630&gt;=10,BB630&lt;=12),"10 a 12",AND(BB630&gt;=12.5,BB630&lt;=14.5),"12,5 a 14,5",BB630=15,"15",AND(BB630&gt;=15.5,BB630&lt;=17.5),"15,5 a 17,5",AND(BB630&gt;=18,BB630&lt;=20),"18 a 20",AND(BB630&gt;=20.5,BB630&lt;=22.5),"20,5 a 22,5",AND(BB630&gt;=23,BB630&lt;=25),"23 a 25",TRUE(),"Fuera de rango"))</f>
        <v>0 a 2</v>
      </c>
      <c r="BD630" s="11" t="n">
        <f aca="false" t="array" ref="BD630">IF(BC630="","",_xlfn.IFS(BC630="0 a 2",1,BC630="2,5 a 4,5",2,BC630="5 a 7",3,BC630="7,5 a 9,5",4,BC630="10 a 12",5,BC630="12,5 a 14,5",6,BC630="15","NORMA",BC630="15,5 a 17,5",7,BC630="18 a 20",8,BC630="20,5 a 22,5",9,BC630="23 a 25",10,TRUE(),"Fuera de rango"))</f>
        <v>1</v>
      </c>
      <c r="BE630" s="9" t="n">
        <v>24</v>
      </c>
      <c r="BF630" s="10" t="str">
        <f aca="false">IF(BE630="","",IF(AND(BE630&gt;=-20,BE630&lt;=-10),"-20 a -10",IF(AND(BE630&gt;=-9.5,BE630&lt;=0.5),"-9,5 a 0,5",IF(AND(BE630&gt;=1,BE630&lt;=11),"1 a 11",IF(AND(BE630&gt;=11.5,BE630&lt;=20.5),"11,5 a 20,5",IF(BE630=21,"21",IF(AND(BE630&gt;=21.5,BE630&lt;=31.5),"21,5 a 31,5",IF(AND(BE630&gt;=32,BE630&lt;=42),"32 a 42","Fuera de rango"))))))))</f>
        <v>21,5 a 31,5</v>
      </c>
      <c r="BG630" s="11" t="n">
        <f aca="false">IF(BF630="","",IF(BF630="-20 a -10",1,IF(BF630="-9,5 a 0,5",2,IF(BF630="1 a 11",3,IF(BF630="11,5 a 20,5",4,IF(BF630="21","NORMA",IF(BF630="21,5 a 31,5",5,IF(BF630="32 a 42",6,""))))))))</f>
        <v>5</v>
      </c>
      <c r="BH630" s="9" t="n">
        <v>16</v>
      </c>
      <c r="BI630" s="10" t="str">
        <f aca="false">IF(BH630="","",IF(AND(BH630&gt;=-20,BH630&lt;=-15),"-20 a -15",IF(AND(BH630&gt;=-14.5,BH630&lt;=-9.5),"-14,5 a -9,5",IF(AND(BH630&gt;=-9,BH630&lt;=-4),"-9 a -4",IF(AND(BH630&gt;=-3.5,BH630&lt;=2.5),"-3,5 a 2,5",IF(AND(BH630&gt;=3,BH630&lt;=8),"3 a 8",IF(AND(BH630&gt;=8.5,BH630&lt;=14.5),"8,5 a 14,5",IF(BH630=15,"15",IF(AND(BH630&gt;=15.5,BH630&lt;=20.5),"15,5 a 20,5",IF(AND(BH630&gt;=21,BH630&lt;=26),"21 a 26","Fuera de rango"))))))))))</f>
        <v>15,5 a 20,5</v>
      </c>
      <c r="BJ630" s="11" t="n">
        <f aca="false">IF(BI630="","",IF(BI630="-20 a -15",1,IF(BI630="-14,5 a -9,5",2,IF(BI630="-9 a -4",3,IF(BI630="-3,5 a 2,5",4,IF(BI630="3 a 8",5,IF(BI630="8,5 a 14,5",6,IF(BI630="15","NORMA",IF(BI630="15,5 a 20,5",7,IF(BI630="21 a 26",8,IF(BI630="26,5 a 31,5",9,"")))))))))))</f>
        <v>7</v>
      </c>
      <c r="BK630" s="9" t="n">
        <v>15</v>
      </c>
      <c r="BL630" s="10" t="str">
        <f aca="false">IF(BK630="","",IF(AND(BK630&gt;=0,BK630&lt;=2),"0 - 2",IF(AND(BK630&gt;=2.5,BK630&lt;=4.5),"2,5 - 4,5",IF(AND(BK630&gt;=5,BK630&lt;=7),"5 - 7",IF(AND(BK630&gt;=7.5,BK630&lt;=9.5),"7,5 - 9,5",IF(AND(BK630&gt;=10,BK630&lt;=12),"10 - 12",IF(AND(BK630&gt;=12.5,BK630&lt;=13.5),"12,5 - 13,5",IF(BK630=14,"14",IF(AND(BK630&gt;=14.5,BK630&lt;=16.5),"14,5 - 16,5",IF(AND(BK630&gt;=17,BK630&lt;=19),"17 - 19",IF(AND(BK630&gt;=19.5,BK630&lt;=21.5),"19,5 - 21,5",IF(AND(BK630&gt;=22,BK630&lt;=24),"22 - 24",IF(AND(BK630&gt;=24.5,BK630&lt;=26.5),"24,5 - 26,5",IF(AND(BK630&gt;=27,BK630&lt;=29),"27 - 29",IF(AND(BK630&gt;=29.5,BK630&lt;=30),"29,5 - 30","Fuera de rango")))))))))))))))</f>
        <v>14,5 - 16,5</v>
      </c>
      <c r="BM630" s="11" t="n">
        <f aca="false">IF(BL630="","",IF(BL630="0 - 2",1,IF(BL630="2,5 - 4,5",2,IF(BL630="5 - 7",3,IF(BL630="7,5 - 9,5",4,IF(BL630="10 - 12",5,IF(BL630="12,5 - 13,5",6,IF(BL630="14","NORMA",IF(BL630="14,5 - 16,5",7,IF(BL630="17 - 19",8,IF(BL630="19,5 - 21,5",9,IF(BL630="22 - 24",10,IF(BL630="24,5 - 26,5",11,IF(BL630="27 - 29",12,IF(BL630="29,5 - 30",13,"")))))))))))))))</f>
        <v>7</v>
      </c>
      <c r="BN630" s="9" t="n">
        <v>26</v>
      </c>
      <c r="BO630" s="11" t="str">
        <f aca="false">IF(BN630="","",IF(AND(BN630&gt;=-20,BN630&lt;=-10),"-20 a -10",IF(AND(BN630&gt;=-9.5,BN630&lt;=0.5),"-9,5 a 0,5",IF(AND(BN630&gt;=1,BN630&lt;=11),"1 a 11",IF(AND(BN630&gt;=11.5,BN630&lt;=21.5),"11,5 a 21,5",IF(BN630=22,"22",IF(AND(BN630&gt;=22.5,BN630&lt;=32.5),"22,5 a 32,5",IF(AND(BN630&gt;=33,BN630&lt;=43),"33 a 43","Fuera de rango"))))))))</f>
        <v>22,5 a 32,5</v>
      </c>
      <c r="BP630" s="11" t="n">
        <f aca="false">IF(BO630="","",IF(BO630="-20 a -10",1,IF(BO630="-9,5 a 0,5",2,IF(BO630="1 a 11",3,IF(BO630="11,5 a 21,5",4,IF(BO630="22","NORMA",IF(BO630="22,5 a 32,5",5,IF(BO630="33 a 43",6,""))))))))</f>
        <v>5</v>
      </c>
      <c r="BQ630" s="9" t="n">
        <v>18</v>
      </c>
      <c r="BR630" s="10" t="str">
        <f aca="false">IF(BQ630="","",IF(AND(BQ630&gt;=-20,BQ630&lt;=-15),"-20 a -15",IF(AND(BQ630&gt;=-14.5,BQ630&lt;=-9.5),"-14,5 a -9,5",IF(AND(BQ630&gt;=-9,BQ630&lt;=-4),"-9 a -4",IF(AND(BQ630&gt;=-3.5,BQ630&lt;=2.5),"-3,5 a 2,5",IF(AND(BQ630&gt;=3,BQ630&lt;=8),"3 a 8",IF(AND(BQ630&gt;=8.5,BQ630&lt;=13.5),"8,5 a 13,5",IF(AND(BQ630&gt;=14,BQ630&lt;=17.5),"14 a 17,5",IF(BQ630=18,"18",IF(AND(BQ630&gt;=18.5,BQ630&lt;=23.5),"18,5 a 23,5",IF(AND(BQ630&gt;=24,BQ630&lt;=29),"24 a 29",IF(AND(BQ630&gt;=29.5,BQ630&lt;=34.5),"29,5 a 34,5",IF(AND(BQ630&gt;=35,BQ630&lt;=40),"35 a 40","Fuera de rango")))))))))))))</f>
        <v>18</v>
      </c>
      <c r="BS630" s="11" t="str">
        <f aca="false">IF(BR630="","",IF(BR630="-20 a -15",1,IF(BR630="-14,5 a -9,5",2,IF(BR630="-9 a -4",3,IF(BR630="-3,5 a 2,5",4,IF(BR630="3 a 8",5,IF(BR630="8,5 a 13,5",6,IF(BR630="14 a 17,5",7,IF(BR630="18","NORMA",IF(BR630="18,5 a 23,5",8,IF(BR630="24 a 29",9,IF(BR630="29,5 a 34,5",10,IF(BR630="35 a 40",11,"")))))))))))))</f>
        <v>NORMA</v>
      </c>
      <c r="BT630" s="9" t="n">
        <v>0</v>
      </c>
      <c r="BU630" s="10" t="str">
        <f aca="false">IF(BT630="","",IF(AND(BT630&gt;=-20,BT630&lt;=-18),"-20 a -18",IF(AND(BT630&gt;=-17.5,BT630&lt;=-15.5),"-17,5 a -15,5",IF(AND(BT630&gt;=-15,BT630&lt;=-13),"-15 a -13",IF(AND(BT630&gt;=-12.5,BT630&lt;=-10.5),"-12,5 a -10,5",IF(AND(BT630&gt;=-10,BT630&lt;=-8),"-10 a -8",IF(AND(BT630&gt;=-7.5,BT630&lt;=-5.5),"-7,5 a -5,5",IF(AND(BT630&gt;=-5,BT630&lt;=-3),"-5 a -3",IF(AND(BT630&gt;=-2.5,BT630&lt;=-0.5),"-2,5 a -0,5",IF(BT630=0,"0",IF(AND(BT630&gt;=0.5,BT630&lt;=2.5),"0,5 a 2,5",IF(AND(BT630&gt;=3,BT630&lt;=5),"3 a 5",IF(AND(BT630&gt;=5.5,BT630&lt;=7.5),"5,5 a 7,5",IF(AND(BT630&gt;=8,BT630&lt;=10),"8 a 10",IF(AND(BT630&gt;=10.5,BT630&lt;=12.5),"10,5 a 12,5",IF(AND(BT630&gt;=13,BT630&lt;=15),"13 a 15",IF(AND(BT630&gt;=15.5,BT630&lt;=17.5),"15,5 a 17,5",IF(AND(BT630&gt;=18,BT630&lt;=20),"18 a 20","Fuera de rango"))))))))))))))))))</f>
        <v>0</v>
      </c>
      <c r="BV630" s="11" t="str">
        <f aca="false">IF(BT630="","",IF(BT630=0,"NORMA",IF(AND(BT630&gt;=-20,BT630&lt;=-18),2,IF(AND(BT630&gt;=-17.5,BT630&lt;=-15.5),2,IF(AND(BT630&gt;=-15,BT630&lt;=-13),3,IF(AND(BT630&gt;=-12.5,BT630&lt;=-10.5),4,IF(AND(BT630&gt;=-10,BT630&lt;=-8),5,IF(AND(BT630&gt;=-7.5,BT630&lt;=-5.5),6,IF(AND(BT630&gt;=-5,BT630&lt;=-3),7,IF(AND(BT630&gt;=-2.5,BT630&lt;=-0.5),8,IF(AND(BT630&gt;=0.5,BT630&lt;=2.5),9,IF(AND(BT630&gt;=3,BT630&lt;=5),10,IF(AND(BT630&gt;=5.5,BT630&lt;=7.5),11,IF(AND(BT630&gt;=8,BT630&lt;=10),12,IF(AND(BT630&gt;=10.5,BT630&lt;=12.5),13,IF(AND(BT630&gt;=13,BT630&lt;=15),14,IF(AND(BT630&gt;=15.5,BT630&lt;=17.5),15,IF(AND(BT630&gt;=18,BT630&lt;=20),16,"Fuera de rango"))))))))))))))))))</f>
        <v>NORMA</v>
      </c>
      <c r="BW630" s="9" t="n">
        <v>-5</v>
      </c>
      <c r="BX630" s="10" t="n">
        <f aca="false">18.5- (0.3*H630)</f>
        <v>15.5</v>
      </c>
      <c r="BY630" s="10" t="n">
        <f aca="false">(BW630)-(BX630)</f>
        <v>-20.5</v>
      </c>
      <c r="BZ630" s="10" t="str">
        <f aca="false">IF(BY630="","",IF(BY630&lt;-27.5,"De -30 a -28",IF(BY630&lt;-25,"De -27,5 a -25,5",IF(BY630&lt;-22.5,"De -25 a -23",IF(BY630&lt;-20,"De -22,5 a -20,5",IF(BY630&lt;-17.5,"De -20 a -18",IF(BY630&lt;-15,"De -17,5 a -15,5",IF(BY630&lt;-12.5,"De -15 a -13",IF(BY630&lt;-10,"De -12,5 a -10,5",IF(BY630&lt;-7.5,"De -10 a -8",IF(BY630&lt;-5,"De -7,5 a -5,5",IF(BY630&lt;-2.5,"De -5 a -3",IF(BY630&lt;0,"De -2,5 a -0,5",IF(BY630&lt;2.5,"De 0 a 2",IF(BY630&lt;5,"De 2,5 a 4,5",IF(BY630&lt;7.5,"De 5 a 7",IF(BY630&lt;10,"De 7,5 a 9,5",IF(BY630&lt;12.5,"De 10 a 12",IF(BY630&lt;15,"De 12,5 a 14,5",IF(BY630&lt;17.5,"De 15 a 17",IF(BY630&lt;20,"De 17,5 a 19,5",IF(BY630&lt;22.5,"De 20 a 22",IF(BY630&lt;25,"De 22,5 a 24,5",IF(BY630&lt;27.5,"De 25 a 27","De 27,5 a 30"))))))))))))))))))))))))</f>
        <v>De -22,5 a -20,5</v>
      </c>
      <c r="CA630" s="12" t="n">
        <f aca="false">IF(BY630="","",IF(BY630&lt;=-28,1,IF(BY630&lt;=-25.5,2,IF(BY630&lt;=-23,3,IF(BY630&lt;=-20.5,4,IF(BY630&lt;=-18,5,IF(BY630&lt;=-15.5,6,IF(BY630&lt;=-13,7,IF(BY630&lt;=-10.5,8,IF(BY630&lt;=-8,9,IF(BY630&lt;=-5.5,10,IF(BY630&lt;=-3,11,IF(BY630&lt;=-0.5,12,IF(BY630&lt;=2,13,IF(BY630&lt;=4.5,14,IF(BY630&lt;=7,15,IF(BY630&lt;=9.5,16,IF(BY630&lt;=12,17,IF(BY630&lt;=14.5,18,IF(BY630&lt;=17,19,IF(BY630&lt;=19.5,20,IF(BY630&lt;=22,21,IF(BY630&lt;=24.5,22,IF(BY630&lt;=27,23,IF(BY630&lt;=30,24,"Fuera de rango")))))))))))))))))))))))))</f>
        <v>4</v>
      </c>
      <c r="CB630" s="9" t="n">
        <v>-3.75</v>
      </c>
      <c r="CC630" s="10" t="n">
        <f aca="false">18.5- (0.3*H630)</f>
        <v>15.5</v>
      </c>
      <c r="CD630" s="10" t="n">
        <f aca="false">(CB630)-(CC630)</f>
        <v>-19.25</v>
      </c>
      <c r="CE630" s="10" t="str">
        <f aca="false">IF(CD630="","",IF(CD630&lt;-27.5,"De -30 a -28",IF(CD630&lt;-25,"De -27,5 a -25,5",IF(CD630&lt;-22.5,"De -25 a -23",IF(CD630&lt;-20,"De -22,5 a -20,5",IF(CD630&lt;-17.5,"De -20 a -18",IF(CD630&lt;-15,"De -17,5 a -15,5",IF(CD630&lt;-12.5,"De -15 a -13",IF(CD630&lt;-10,"De -12,5 a -10,5",IF(CD630&lt;-7.5,"De -10 a -8",IF(CD630&lt;-5,"De -7,5 a -5,5",IF(CD630&lt;-2.5,"De -5 a -3",IF(CD630&lt;0,"De -2,5 a -0,5",IF(CD630&lt;=2,"De 0 a 2",IF(CD630&lt;=4.5,"De 2,5 a 4,5",IF(CD630&lt;=7,"De 5 a 7",IF(CD630&lt;=9.5,"De 7,5 a 9,5",IF(CD630&lt;=12,"De 10 a 12",IF(CD630&lt;=14.5,"De 12,5 a 14,5",IF(CD630&lt;=17,"De 15 a 17",IF(CD630&lt;=19.5,"De 17,5 a 19,5",IF(CD630&lt;=22,"De 20 a 22",IF(CD630&lt;=24.5,"De 22,5 a 24,5",IF(CD630&lt;=27,"De 25 a 27","De 27,5 a 30"))))))))))))))))))))))))</f>
        <v>De -20 a -18</v>
      </c>
      <c r="CF630" s="12" t="n">
        <f aca="false">IF(CD630="","",IF(CD630&lt;-27.5,1,IF(CD630&lt;-25,2,IF(CD630&lt;-22.5,3,IF(CD630&lt;-20,4,IF(CD630&lt;-17.5,5,IF(CD630&lt;-15,6,IF(CD630&lt;-12.5,7,IF(CD630&lt;-10,8,IF(CD630&lt;-7.5,9,IF(CD630&lt;-5,10,IF(CD630&lt;-2.5,11,IF(CD630&lt;0,12,IF(CD630&lt;2.5,13,IF(CD630&lt;5,14,IF(CD630&lt;7.5,15,IF(CD630&lt;10,16,IF(CD630&lt;12.5,17,IF(CD630&lt;15,18,IF(CD630&lt;17.5,19,IF(CD630&lt;20,20,IF(CD630&lt;22.5,21,IF(CD630&lt;25,22,IF(CD630&lt;27.5,23,24))))))))))))))))))))))))</f>
        <v>5</v>
      </c>
      <c r="CG630" s="9" t="n">
        <v>-2.25</v>
      </c>
      <c r="CH630" s="10" t="str">
        <f aca="false">IF(CG630="","",IF(AND(CG630&gt;=-10,CG630&lt;=-9.5),"-10 a -9,5",IF(AND(CG630&gt;-9.5,CG630&lt;=-8.5),"-9 a -8,5",IF(AND(CG630&gt;-8.5,CG630&lt;=-7.5),"-8 a -7,5",IF(AND(CG630&gt;-7.5,CG630&lt;=-6.5),"-7 a -6,5",IF(AND(CG630&gt;-6.5,CG630&lt;=-5.5),"-6 a -5,5",IF(AND(CG630&gt;-5.5,CG630&lt;=-4.5),"-5 a -4,5",IF(AND(CG630&gt;-4.5,CG630&lt;=-3.5),"-4 a -3,5",IF(AND(CG630&gt;-3.5,CG630&lt;=-2.5),"-3 a -2,5",IF(CG630=-2.25,"-2,25",IF(AND(CG630&gt;-2.5,CG630&lt;=-1.5),"-2 a -1,5",IF(AND(CG630&gt;-1.5,CG630&lt;=-0.5),"-1 a -0,5",IF(AND(CG630&gt;-0.5,CG630&lt;=0.5),"0 a 0,5",IF(AND(CG630&gt;0.5,CG630&lt;=1.5),"1 a 1,5",IF(AND(CG630&gt;1.5,CG630&lt;=2.5),"2 a 2,5",IF(AND(CG630&gt;2.5,CG630&lt;=3.5),"3 a 3,5",IF(AND(CG630&gt;3.5,CG630&lt;=4.5),"4 a 4,5",IF(AND(CG630&gt;4.5,CG630&lt;=5.5),"5 a 5,5",IF(AND(CG630&gt;5.5,CG630&lt;=6.5),"6 a 6,5",IF(AND(CG630&gt;6.5,CG630&lt;=7.5),"7 a 7,5",IF(AND(CG630&gt;7.5,CG630&lt;=8.5),"8 a 8,5",IF(AND(CG630&gt;8.5,CG630&lt;=9.5),"9 a 9,5",IF(CG630&gt;=10,"10","Fuera de rango")))))))))))))))))))))))</f>
        <v>-2,25</v>
      </c>
      <c r="CI630" s="11" t="str">
        <f aca="false">IF(CG630="","",IF(CG630=-2.25,"NORMA",IF(CG630&lt;=-9.5,1,IF(CG630&lt;=-8.5,2,IF(CG630&lt;=-7.5,3,IF(CG630&lt;=-6.5,4,IF(CG630&lt;=-5.5,5,IF(CG630&lt;=-4.5,6,IF(CG630&lt;=-3.5,7,IF(CG630&lt;=-2.5,8,IF(CG630&lt;=-1.5,9,IF(CG630&lt;=-0.5,10,IF(CG630&lt;=0.5,11,IF(CG630&lt;=1.5,12,IF(CG630&lt;=2.5,13,IF(CG630&lt;=3.5,14,IF(CG630&lt;=4.5,15,IF(CG630&lt;=5.5,16,IF(CG630&lt;=6.5,17,IF(CG630&lt;=7.5,18,IF(CG630&lt;=8.5,19,IF(CG630&lt;=9.5,20,IF(CG630=10,21,"Fuera de rango")))))))))))))))))))))))</f>
        <v>NORMA</v>
      </c>
      <c r="CJ630" s="9" t="n">
        <v>3.75</v>
      </c>
      <c r="CK630" s="10" t="str">
        <f aca="false">IF(CJ630="","",IF(AND(CJ630&gt;=-6,CJ630&lt;=-5.5),"-6 a -5,5",IF(AND(CJ630&gt;-5.5,CJ630&lt;=-4.5),"-5 a -4,5",IF(AND(CJ630&gt;-4.5,CJ630&lt;=-3.5),"-4 a -3,5",IF(AND(CJ630&gt;-3.5,CJ630&lt;=-2.5),"-3 a -2,5",IF(AND(CJ630&gt;-2.5,CJ630&lt;=-1.5),"-2 a -1,5",IF(AND(CJ630&gt;-1.5,CJ630&lt;=-0.5),"-1 a -0,5",IF(AND(CJ630&gt;-0.5,CJ630&lt;=0.5),"0 a 0,5",IF(AND(CJ630&gt;0.5,CJ630&lt;=1.5),"1 a 1,5",IF(AND(CJ630&gt;1.5,CJ630&lt;2.5),"2",IF(AND(CJ630&gt;=2.5,CJ630&lt;=3),"2,5 a 3",IF(AND(CJ630&gt;3,CJ630&lt;=4),"3,5 a 4",IF(AND(CJ630&gt;4,CJ630&lt;=5),"4,5 a 5",IF(AND(CJ630&gt;5,CJ630&lt;=6),"5,5 a 6",IF(AND(CJ630&gt;6,CJ630&lt;=7),"6,5 a 7",IF(AND(CJ630&gt;7,CJ630&lt;=8),"7,5 a 8",IF(AND(CJ630&gt;8,CJ630&lt;=9.5),"8,5 a 9,5",IF(CJ630=10,"10","Fuera de rango"))))))))))))))))))</f>
        <v>3,5 a 4</v>
      </c>
      <c r="CL630" s="11" t="n">
        <f aca="false">IF(CK630="","",IF(OR(CK630="-6 a -5,5",CK630="-6 - -5,5"),1,IF(OR(CK630="-5 a -4,5",CK630="-5 - -4,5"),2,IF(OR(CK630="-4 a -3,5",CK630="-4 - -3,5"),3,IF(OR(CK630="-3 a -2,5",CK630="-3 - -2,5"),4,IF(OR(CK630="-2 a -1,5",CK630="-2 - -1,5"),5,IF(OR(CK630="-1 a -0,5",CK630="-1 - -0,5"),6,IF(OR(CK630="0 a 0,5",CK630="0 - 0,5"),7,IF(OR(CK630="1 a 1,5",CK630="1 - 1,5"),8,IF(CK630="2","NORMA",IF(OR(CK630="2,5 a 3",CK630="2,5 - 3"),9,IF(OR(CK630="3,5 a 4",CK630="3,5 - 4"),10,IF(OR(CK630="4,5 a 5",CK630="4,5 - 5"),11,IF(OR(CK630="5,5 a 6",CK630="5,5 - 6"),12,IF(OR(CK630="6,5 a 7",CK630="6,5 - 7"),13,IF(OR(CK630="7,5 a 8",CK630="7,5 - 8"),14,IF(OR(CK630="8,5 a 9",CK630="8,5 - 9,5",CK630="9 a 9,5"),15,IF(CK630="10",15,IF(OR(CK630="0,5 a 1",CK630="0,5 - 1"),7,"Fuera de rango")))))))))))))))))))</f>
        <v>10</v>
      </c>
      <c r="CO630" s="10" t="str">
        <f aca="false">IF(CM630&gt;0,"EME"," ")</f>
        <v> </v>
      </c>
      <c r="CQ630" s="10" t="str">
        <f aca="false">IF(CP630&gt;0,"0", " ")</f>
        <v> </v>
      </c>
      <c r="CR630" s="10" t="str">
        <f aca="false">IF(CP630&gt;0,"EME"," ")</f>
        <v> </v>
      </c>
      <c r="CS630" s="9" t="n">
        <v>0</v>
      </c>
      <c r="CV630" s="9" t="n">
        <v>0</v>
      </c>
      <c r="CY630" s="9" t="n">
        <v>-1.5</v>
      </c>
      <c r="DB630" s="9" t="n">
        <v>-1.5</v>
      </c>
      <c r="DC630" s="11" t="str">
        <f aca="false">IF(DB630&lt;0,"2"," ")</f>
        <v>2</v>
      </c>
      <c r="DD630" s="11" t="str">
        <f aca="false">IF(DB630&lt;0,"MIO"," ")</f>
        <v>MIO</v>
      </c>
      <c r="DE630" s="9" t="n">
        <v>0</v>
      </c>
      <c r="DF630" s="10" t="str">
        <f aca="false">IF(DE630&lt;0,"3"," ")</f>
        <v> </v>
      </c>
      <c r="DG630" s="10" t="str">
        <f aca="false">IF(DE630&lt;0,"AST"," ")</f>
        <v> </v>
      </c>
      <c r="DH630" s="9" t="n">
        <v>0</v>
      </c>
      <c r="DI630" s="10" t="str">
        <f aca="false">IF(DH630&lt;0,"3"," ")</f>
        <v> </v>
      </c>
      <c r="DJ630" s="10" t="str">
        <f aca="false">IF(DH630&lt;0,"AST"," ")</f>
        <v> </v>
      </c>
      <c r="DK630" s="9" t="n">
        <v>0</v>
      </c>
      <c r="DL630" s="10" t="str">
        <f aca="false">IF(DK630&gt;0,"4"," ")</f>
        <v> </v>
      </c>
      <c r="DM630" s="10" t="str">
        <f aca="false">IF(DK630&gt;0,"PRE"," ")</f>
        <v> </v>
      </c>
      <c r="DN630" s="9" t="n">
        <v>0</v>
      </c>
      <c r="DO630" s="10" t="str">
        <f aca="false">IF(DN630&gt;0,"4"," ")</f>
        <v> </v>
      </c>
      <c r="DP630" s="10" t="str">
        <f aca="false">IF(DN630&gt;0,"PRE"," ")</f>
        <v> </v>
      </c>
      <c r="DS630" s="12" t="str">
        <f aca="false">CONCATENATE(CO630,CU630,DA630,DG630,DM630)</f>
        <v>   </v>
      </c>
      <c r="DT630" s="10" t="e">
        <f aca="false" t="array" ref="DT630">_xlfn.IFS(DS630="EME    ","0", DS630=" HIP   ","1", DS630="  MIO  ","2", DS630="   AST ","3", DS630="    PRE","4", DS630="EME   PRE","5", DS630=" HIP  PRE","6", DS630=" HIP AST ","7", DS630="  MIO PRE","8", DS630="  MIOAST ","9", DS630="   ASTPRE","10",DS630=" HIP ASTPRE","11", DS630="  MIOASTPRE","12", DS630="     ","0")</f>
        <v>#N/A</v>
      </c>
      <c r="DV630" s="1" t="e">
        <f aca="false" t="array" ref="DV630">_xlfn.IFS(DU630="SI","2", DU630="NO","1")</f>
        <v>#N/A</v>
      </c>
      <c r="DX630" s="11" t="str">
        <f aca="false">IF(DW630=0,"1","2")</f>
        <v>1</v>
      </c>
      <c r="DY630" s="11" t="str">
        <f aca="false" t="array" ref="DY630">_xlfn.IFS(DW630=0,"0", DW630=0.25, "1", DW630=0.5,"2", DW630=0.75,"3", DW630=1,"4",DW630=1.25,"5", DW630=1.5,"6", DW630=1.75,"7", DW630=2,"8")</f>
        <v>0</v>
      </c>
      <c r="EA630" s="11" t="str">
        <f aca="false">IF(DZ630=0,"1","2")</f>
        <v>1</v>
      </c>
      <c r="EB630" s="11" t="str">
        <f aca="false" t="array" ref="EB630">_xlfn.IFS(DZ630=0,"0", DZ630=0.25, "1", DZ630=0.5,"2", DZ630=0.75,"3", DZ630=1,"4",DZ630=1.25,"5", DZ630=1.5,"6", DZ630=1.75,"7", DZ630=2,"8")</f>
        <v>0</v>
      </c>
      <c r="ED630" s="10" t="str">
        <f aca="false">IF(EC630=0,"1","2")</f>
        <v>1</v>
      </c>
      <c r="EE630" s="11" t="str">
        <f aca="false" t="array" ref="EE630">_xlfn.IFS(EC630=0,"0", EC630=-0.25, "1", EC630=-0.5,"2", EC630=-0.75,"3", EC630=-1,"4",EC630=-1.25,"5", EC630=-1.5,"6", EC630=-1.75,"7", EC630=-2,"8", EC630=-2.25,"9",EC630=-2.5,"10", EC630=-2.75,"11", EC630=-3,"12", EC630=-3.25,"13", EC630=-3.5,"14", EC630=-3.75,"15",EC630=-4,"16")</f>
        <v>0</v>
      </c>
      <c r="EG630" s="10" t="str">
        <f aca="false">IF(EF630=0,"1","2")</f>
        <v>1</v>
      </c>
      <c r="EH630" s="11" t="str">
        <f aca="false" t="array" ref="EH630">_xlfn.IFS(EF630=0,"0", EF630=-0.25, "1", EF630=-0.5,"2", EF630=-0.75,"3", EF630=-1,"4",EF630=-1.25,"5", EF630=-1.5,"6", EF630=-1.75,"7", EF630=-2,"8", EF630=-2.25,"9",EF630=-2.5,"10", EF630=-2.75,"11", EF630=-3,"12", EF630=-3.25,"13", EF630=-3.5,"14", EF630=-3.75,"15",EF630=-4,"16")</f>
        <v>0</v>
      </c>
      <c r="EJ630" s="11" t="str">
        <f aca="false">IF(EI630=0,"1","2")</f>
        <v>1</v>
      </c>
      <c r="EK630" s="11" t="str">
        <f aca="false" t="array" ref="EK630">_xlfn.IFS(EI630=0,"0", EI630=-0.25, "1", EI630=-0.5,"2", EI630=-0.75,"3", EI630=-1,"4",EI630=-1.25,"5", EI630=-1.5,"6", EI630=-1.75,"7", EI630=-2,"8", EI630=-2.25,"9", EI630=-2.25,"9",EI630=-2.5,"10", EI630=-2.75,"11", EI630=-3,"12", EI630=-3.25,"13", EI630=-3.5,"14", EI630=-3.75,"15",EI630=-4,"16", EI630=0.25, "17", EI630=0.5, "18")</f>
        <v>0</v>
      </c>
      <c r="EM630" s="11" t="str">
        <f aca="false">IF(EL630=0,"1","2")</f>
        <v>1</v>
      </c>
      <c r="EN630" s="11" t="str">
        <f aca="false" t="array" ref="EN630">_xlfn.IFS(EL630=0.25,"17",EL630=0.5,"18", EL630=0,"0", EL630=-0.25, "1", EL630=-0.5,"2", EL630=-0.75,"3", EL630=-1,"4",EL630=-1.25,"5", EL630=-1.5,"6", EL630=-1.75,"7", EL630=-2,"8",EL630= -2.25,"9",EL630=-2.5,"10",EL630= -2.75,"11",EL630= -3,"12",EL630= -3.25,"13",EL630= -3.5,"14",EL630= -3.75,"15",EL630=-4,"16")</f>
        <v>0</v>
      </c>
      <c r="EP630" s="11" t="str">
        <f aca="false">IF(EO630=0,"1","2")</f>
        <v>1</v>
      </c>
      <c r="EQ630" s="11" t="str">
        <f aca="false" t="array" ref="EQ630">_xlfn.IFS(EO630=0,"0", EO630=0.25, "1", EO630=0.5,"2", EO630=0.75,"3", EO630=1,"4",EO630=1.25,"5", EO630=1.5,"6", EO630=1.75,"7", EO630=2,"8", EO630=2.25,"9", EO630=2.25,"9",EO630=2.5,"10", EO630=2.75,"11", EO630=3,"12", EO630=3.25,"13", EO630=3.5,"14", EO630=3.75,"15",EO630=4,"16", EO630=-0.25, "17", bq=-0.5, "18")</f>
        <v>0</v>
      </c>
      <c r="ES630" s="11" t="str">
        <f aca="false">IF(ER630=0,"1","2")</f>
        <v>1</v>
      </c>
      <c r="ET630" s="11" t="str">
        <f aca="false" t="array" ref="ET630">_xlfn.IFS(ER630=0,"0", ER630=0.25, "1", ER630=0.5,"2", ER630=0.75,"3", ER630=1,"4",ER630=1.25,"5", ER630=1.5,"6", ER630=1.75,"7", ER630=2,"8", ER630=2.25,"9", ER630=2.25,"9",ER630=2.5,"10", ER630=2.75,"11", ER630=3,"12", ER630=3.25,"13", ER630=3.5,"14", ER630=3.75,"15",ER630=4,"16", ER630=-0.25, "17", bq=-0.5, "18")</f>
        <v>0</v>
      </c>
      <c r="EV630" s="14" t="e">
        <f aca="false">VLOOKUP(EU630,LEYENDA!$G$2:$H$8,2,TRUE())</f>
        <v>#N/A</v>
      </c>
      <c r="EW630" s="14" t="e">
        <f aca="false" t="array" ref="EW630">_xlfn.IFS(EV630="0-5","1", EV630="6-12","2", EV630="13-18","3", EV630="19-24","4", EV630="25-36","5", EV630="37-48","6", EV630="49-60","7")</f>
        <v>#N/A</v>
      </c>
    </row>
    <row r="631" customFormat="false" ht="13.5" hidden="false" customHeight="false" outlineLevel="0" collapsed="false">
      <c r="A631" s="1" t="n">
        <v>244</v>
      </c>
      <c r="B631" s="2" t="n">
        <v>3</v>
      </c>
      <c r="C631" s="33" t="n">
        <v>42928</v>
      </c>
      <c r="E631" s="5" t="str">
        <f aca="false">VLOOKUP(A631,'286'!$A$3:$J$6279,10,FALSE())</f>
        <v>MORO MARTÍN, REBECA</v>
      </c>
      <c r="F631" s="4" t="str">
        <f aca="false">VLOOKUP(A631,'286'!$A$3:$I$1768,3,FALSE())</f>
        <v>MOMARRE</v>
      </c>
      <c r="G631" s="6" t="n">
        <f aca="false">VLOOKUP(A631,'286'!$A$3:$I$1768,4,FALSE())</f>
        <v>38672</v>
      </c>
      <c r="H631" s="7" t="n">
        <f aca="false">YEAR(C631)-YEAR(G631)</f>
        <v>12</v>
      </c>
      <c r="I631" s="1" t="str">
        <f aca="false">VLOOKUP(H631,LEYENDA!$C$2:$D$6,2,TRUE())</f>
        <v>0-12</v>
      </c>
      <c r="J631" s="5" t="str">
        <f aca="false">VLOOKUP(A631,'286'!$A$3:$I$1768,7,FALSE())</f>
        <v>M</v>
      </c>
      <c r="K631" s="8" t="n">
        <f aca="false">VLOOKUP(A631,'286'!$A$3:$I$1768,2,FALSE())</f>
        <v>0</v>
      </c>
      <c r="L631" s="4" t="str">
        <f aca="false">VLOOKUP(A631,'286'!$A$3:$I$1768,8,FALSE())</f>
        <v>D</v>
      </c>
      <c r="M631" s="4" t="str">
        <f aca="false">VLOOKUP(A631,'286'!$A$3:$I$1768,9,FALSE())</f>
        <v>D</v>
      </c>
      <c r="N631" s="8" t="str">
        <f aca="false">IF(R631=O631, "MISMA","CONTRARIA")</f>
        <v>MISMA</v>
      </c>
      <c r="O631" s="8" t="str">
        <f aca="false" t="array" ref="O631">_xlfn.IFS(L631="D","1", L631="I","2")</f>
        <v>1</v>
      </c>
      <c r="P631" s="8" t="e">
        <f aca="false" t="array" ref="P631">_xlfn.IFS(K631="OD","1", K631="OI","2")</f>
        <v>#N/A</v>
      </c>
      <c r="Q631" s="1" t="str">
        <f aca="false" t="array" ref="Q631">_xlfn.IFS(J631="M","1", J631="H","2")</f>
        <v>1</v>
      </c>
      <c r="R631" s="8" t="str">
        <f aca="false" t="array" ref="R631">_xlfn.IFS(M631="D","1", M631="I","2")</f>
        <v>1</v>
      </c>
      <c r="S631" s="1" t="str">
        <f aca="false" t="array" ref="S631">_xlfn.IFS(N631="CONTRARIA", "1",N631= "MISMA","2")</f>
        <v>2</v>
      </c>
      <c r="T631" s="1" t="str">
        <f aca="false" t="array" ref="T631">_xlfn.IFS(I631="0-12","1", I631="13-24","2", I631="25-40","3", I631="41-60","4", I631="61-100","5")</f>
        <v>1</v>
      </c>
      <c r="U631" s="9" t="n">
        <v>-10</v>
      </c>
      <c r="V631" s="10" t="str">
        <f aca="false">IF(U631="","",IF(AND(U631&gt;=-9,U631&lt;=-6.5),"-9 a -6,5",IF(AND(U631&gt;=-6,U631&lt;=-3.5),"-6 a -3,5",IF(AND(U631&gt;=-3,U631&lt;=-1),"-3 a -1",IF(U631=-0.5,"-0,5",IF(AND(U631&gt;=0,U631&lt;=2.5),"0 a 2,5",IF(AND(U631&gt;=3,U631&lt;=5.5),"3 a 5,5",IF(AND(U631&gt;=6,U631&lt;=8.5),"6 a 8,5",IF(AND(U631&gt;=9,U631&lt;=20),"9 a 20","Fuera de rango")))))))))</f>
        <v>Fuera de rango</v>
      </c>
      <c r="W631" s="11" t="str">
        <f aca="false">IF(V631="","",IF(V631="-9 a -6,5",2,IF(V631="-6 a -3,5",3,IF(V631="-3 a -1",4,IF(V631="-0,5","NORMA",IF(V631="0 a 2,5",5,IF(V631="3 a 5,5",6,IF(V631="6 a 8,5",7,IF(V631="9 a 20",8,"Fuera de rango")))))))))</f>
        <v>Fuera de rango</v>
      </c>
      <c r="X631" s="9" t="n">
        <v>17</v>
      </c>
      <c r="Y631" s="11" t="str">
        <f aca="false">IF(X631="","",IF(AND(X631&gt;=0,X631&lt;=4),"0 a 4",IF(AND(X631&gt;=4.5,X631&lt;=8.5),"4,5 a 8,5",IF(X631=9,"9",IF(AND(X631&gt;=9.5,X631&lt;=13),"9,5 a 13",IF(AND(X631&gt;=13.5,X631&lt;=20),"13,5 a 20",IF(AND(X631&gt;=20.5,X631&lt;=35),"20,5 a 35","Fuera de rango")))))))</f>
        <v>13,5 a 20</v>
      </c>
      <c r="Z631" s="11" t="n">
        <f aca="false">IF(Y631="","",IF(Y631="0 a 4",1,IF(Y631="4,5 a 8,5",2,IF(Y631="9","NORMA",IF(Y631="9,5 a 13",3,IF(Y631="13,5 a 20",4,IF(Y631="20,5 a 35",5,"Fuera de rango")))))))</f>
        <v>4</v>
      </c>
      <c r="AA631" s="9" t="n">
        <v>18</v>
      </c>
      <c r="AB631" s="10" t="str">
        <f aca="false">IF(AA631="","",IF(AND(AA631&gt;=0,AA631&lt;=9),"0 a 9",IF(AND(AA631&gt;=9.5,AA631&lt;=18.5),"9,5 a 18,5",IF(AA631=19,"19",IF(AND(AA631&gt;=19.5,AA631&lt;=28),"19,5 a 28",IF(AND(AA631&gt;=28.5,AA631&lt;=40),"28,5 a 40","Fuera de rango"))))))</f>
        <v>9,5 a 18,5</v>
      </c>
      <c r="AC631" s="11" t="n">
        <f aca="false" t="array" ref="AC631">_xlfn.IFS(AB631="","",AB631="0 a 9",1,AB631="9,5 a 18,5",2,AB631="19","NORMA",AB631="19,5 a 28",3,AB631="28,5 a 40",4,TRUE(),"Fuera de rango")</f>
        <v>2</v>
      </c>
      <c r="AD631" s="9" t="n">
        <v>9</v>
      </c>
      <c r="AE631" s="10" t="str">
        <f aca="false">IF(AD631="","",IF(AND(AD631&gt;=-10,AD631&lt;=0),"De -10 a 0",IF(AND(AD631&gt;=0.5,AD631&lt;=9.5),"0,5 a 9,5",IF(AD631=10,"10",IF(AND(AD631&gt;=10.5,AD631&lt;=20),"10,5 a 20",IF(AND(AD631&gt;=20.5,AD631&lt;=40),"20,5 a 40","Fuera de rango"))))))</f>
        <v>0,5 a 9,5</v>
      </c>
      <c r="AF631" s="12" t="n">
        <f aca="false">IF(AD631="","",IF(AND(AD631&gt;=-10,AD631&lt;=0),1,IF(AND(AD631&gt;=0.5,AD631&lt;=9.5),2,IF(AD631=10,"NORMA",IF(AND(AD631&gt;=10.5,AD631&lt;=20),3,IF(AND(AD631&gt;=20.5,AD631&lt;=40),4,""))))))</f>
        <v>2</v>
      </c>
      <c r="AG631" s="9" t="n">
        <v>10</v>
      </c>
      <c r="AH631" s="10" t="str">
        <f aca="false">IF(AG631="","",IF(AND(AG631&gt;=0,AG631&lt;=4),"0 a 4",IF(AND(AG631&gt;=4.5,AG631&lt;=8.5),"4,5 a 8,5",IF(AG631=9,"9",IF(AND(AG631&gt;=9.5,AG631&lt;=13),"9,5 a 13",IF(AND(AG631&gt;=13.5,AG631&lt;=25),"13,5 a 25","Fuera de rango"))))))</f>
        <v>9,5 a 13</v>
      </c>
      <c r="AI631" s="10" t="n">
        <f aca="false">IF(AH631="","",IF(AH631="0 a 4",1,IF(AH631="4,5 a 8,5",2,IF(AH631="9","NORMA",IF(AH631="9,5 a 13",3,IF(AH631="13,5 a 25",4,""))))))</f>
        <v>3</v>
      </c>
      <c r="AJ631" s="9" t="n">
        <v>8</v>
      </c>
      <c r="AK631" s="10" t="str">
        <f aca="false">IF(AJ631="","",IF(AND(AJ631&gt;=-15,AJ631&lt;=-10.5),"-15 a -10,5",IF(AND(AJ631&gt;=-10,AJ631&lt;=-4),"-10 a -4",IF(AND(AJ631&gt;=-4.5,AJ631&lt;=0),"-4,5 a 0",IF(AND(AJ631&gt;=0.5,AJ631&lt;=4.5),"0,5 a 4,5",IF(AJ631=5,"5",IF(AND(AJ631&gt;=5.5,AJ631&lt;=10),"5,5 a 10",IF(AND(AJ631&gt;=10.5,AJ631&lt;=20),"10,5 a 20","Fuera de rango"))))))))</f>
        <v>5,5 a 10</v>
      </c>
      <c r="AL631" s="11" t="n">
        <f aca="false">IF(AK631="","",IF(AK631="-15 a -10,5",1,IF(AK631="-10 a -4",2,IF(AK631="-4,5 a 0",3,IF(AK631="0,5 a 4,5",4,IF(AK631="5","NORMA",IF(AK631="5,5 a 10",5,IF(AK631="10,5 a 20",6,"Error"))))))))</f>
        <v>5</v>
      </c>
      <c r="AM631" s="9" t="n">
        <v>0</v>
      </c>
      <c r="AN631" s="10" t="str">
        <f aca="false">IF(AM631="","",IF(AND(AM631&gt;=-7.5,AM631&lt;=-5.5),"-7,5 a -5,5",IF(AND(AM631&gt;=-5,AM631&lt;=-3),"-5 a -3",IF(AND(AM631&gt;=-2.5,AM631&lt;=-0.5),"-2,5 a -0,5",IF(AM631=0,"0,00",IF(AND(AM631&gt;=0.5,AM631&lt;=2.5),"0,5 a 2,5",IF(AND(AM631&gt;=3,AM631&lt;=5),"3 a 5",IF(AND(AM631&gt;=5.5,AM631&lt;=7.5),"5,5 a 7,5",IF(AND(AM631&gt;=8,AM631&lt;=10),"8 a 10","Fuera de rango")))))))))</f>
        <v>0,00</v>
      </c>
      <c r="AO631" s="11" t="str">
        <f aca="false">IF(AN631="","",IF(AN631="-7,5 a -5,5",1,IF(AN631="-5 a -3",2,IF(AN631="-2,5 a -0,5",3,IF(AN631="0,00","NORMA",IF(AN631="0,5 a 2,5",4,IF(AN631="3 a 5",5,IF(AN631="5,5 a 7,5",6,IF(AN631="8 a 10",7,"Error")))))))))</f>
        <v>NORMA</v>
      </c>
      <c r="AP631" s="9" t="n">
        <v>-12</v>
      </c>
      <c r="AQ631" s="10" t="str">
        <f aca="false">IF(AP631="","",IF(AND(AP631&gt;=-20,AP631&lt;=-9.5),"-20 a -9,5",IF(AND(AP631&gt;=-9,AP631&lt;=-6.5),"-9 a -6,5",IF(AP631=-6,"-6",IF(AND(AP631&gt;=-5.5,AP631&lt;=-3),"-5,5 a -3",IF(AND(AP631&gt;=-2.5,AP631&lt;=0),"-2,5 a 0",IF(AND(AP631&gt;=0.5,AP631&lt;=3),"0,5 a 3",IF(AND(AP631&gt;=3.5,AP631&lt;=6),"3,5 a 6",IF(AND(AP631&gt;=6.5,AP631&lt;=9),"6,5 a 9",IF(AND(AP631&gt;=9.5,AP631&lt;=20),"9,5 a 20","Fuera de rango"))))))))))</f>
        <v>-20 a -9,5</v>
      </c>
      <c r="AR631" s="11" t="n">
        <f aca="false">IF(AQ631="","",IF(AQ631="-20 a -9,5",1,IF(AQ631="-9 a -6,5",2,IF(AQ631="-6","NORMA",IF(AQ631="-5,5 a -3",3,IF(AQ631="-2,5 a 0",4,IF(AQ631="0,5 a 3",5,IF(AQ631="3,5 a 6",6,IF(AQ631="6,5 a 9",7,IF(AQ631="9,5 a 20",8,""))))))))))</f>
        <v>1</v>
      </c>
      <c r="AS631" s="9" t="n">
        <v>1</v>
      </c>
      <c r="AT631" s="10" t="str">
        <f aca="false">IF(AS631="","",IF(AND(AS631&gt;=-16,AS631&lt;=-14),"-16 a -14",IF(AND(AS631&gt;=-13.5,AS631&lt;=-11.5),"-13,5 a -11,5",IF(AND(AS631&gt;=-11,AS631&lt;=-9),"-11 a -9",IF(AND(AS631&gt;=-8.5,AS631&lt;=-6.5),"-8,5 a -6,5",IF(AND(AS631&gt;=-6,AS631&lt;=-4),"-6 a -4",IF(AND(AS631&gt;=-3.5,AS631&lt;=-1.5),"-3,5 a -1,5",IF(AND(AS631&gt;=-1,AS631&lt;=1),"-1 a 1",IF(AND(AS631&gt;=1.5,AS631&lt;=3.5),"1,5 a 3,5",IF(AND(AS631&gt;=4,AS631&lt;=6),"4 a 6",IF(AND(AS631&gt;=6.5,AS631&lt;=8.5),"6,5 a 8,5",IF(AND(AS631&gt;=9,AS631&lt;=11),"9 a 11",IF(AND(AS631&gt;=11.5,AS631&lt;=13.5),"11,5 a 13,5",IF(AND(AS631&gt;=14,AS631&lt;=16),"14 a 16",IF(AND(AS631&gt;=16.5,AS631&lt;=18.5),"16,5 a 18,5",IF(AND(AS631&gt;=19,AS631&lt;=21),"19 a 21","Fuera de rango"))))))))))))))))</f>
        <v>-1 a 1</v>
      </c>
      <c r="AU631" s="11" t="n">
        <f aca="false" t="array" ref="AU631">IF(AT631="","",_xlfn.IFS(AT631="-16 a -14",1,AT631="-13,5 a -11,5",2,AT631="-11 a -9",3,AT631="-8,5 a -6,5",4,AT631="-6 a -4",5,AT631="-3,5 a -1,5",6,AT631="-1 a 1",7,AT631="1,5 a 3,5",8,AT631="4 a 6","NORMA",AT631="6,5 a 8,5",9,AT631="9 a 11",10,AT631="11,5 a 13,5",11,AT631="14 a 16",12,AT631="16,5 a 18,5",13,AT631="19 a 21",14,TRUE(),""))</f>
        <v>7</v>
      </c>
      <c r="AV631" s="9" t="n">
        <v>0.25</v>
      </c>
      <c r="AW631" s="10" t="str">
        <f aca="false">IF(AV631="","",IF(AND(AV631&gt;=-1,AV631&lt;=-0.5),"-1 a -0,5",IF(AND(AV631&gt;-0.5,AV631&lt;=0),"De -0,5 a 0",IF(AND(AV631&gt;=0.25,AV631&lt;=0.75),"0,25 a 0,75",IF(AND(AV631&gt;=1,AV631&lt;=1.5),"1 a 1,5",IF(AND(AV631&gt;=1.75,AV631&lt;=2.25),"1,75 a 2,25",IF(AND(AV631&gt;=2.5,AV631&lt;=3),"2,5 a 3",IF(AND(AV631&gt;=3.25,AV631&lt;=3.75),"3,25 a 3,75","Fuera de rango"))))))))</f>
        <v>0,25 a 0,75</v>
      </c>
      <c r="AX631" s="10" t="str">
        <f aca="false">IF(AW631="","",IF(OR(AW631="-1 a -0,5",AW631="-1 a -0.5"),1,IF(OR(AW631="De -0,5 a 0",AW631="-0,5 a 0",AW631="De -0.5 a 0"),2,IF(OR(AW631="0,25 a 0,75",AW631="0.25 a 0.75"),"NORMA",IF(OR(AW631="1 a 1,5",AW631="1 a 1.5"),3,IF(OR(AW631="1,75 a 2,25",AW631="1.75 a 2.25"),4,IF(OR(AW631="2,5 a 3",AW631="2.5 a 3"),5,IF(OR(AW631="3,25 a 3,75",AW631="3.25 a 3.75"),6,""))))))))</f>
        <v>NORMA</v>
      </c>
      <c r="AY631" s="9" t="n">
        <v>-10</v>
      </c>
      <c r="AZ631" s="10" t="str">
        <f aca="false">IF(AY631="","",IF(AND(AY631&gt;=-20,AY631&lt;=-9.5),"-20 a -9,5",IF(AND(AY631&gt;=-9,AY631&lt;=-6.5),"-9 a -6,5",IF(AY631=-6,"-6",IF(AND(AY631&gt;=-5.5,AY631&lt;=-3),"-5,5 a -3",IF(AND(AY631&gt;=-2.5,AY631&lt;=0),"-2,5 a 0",IF(AND(AY631&gt;=0.5,AY631&lt;=3),"0,5 a 3",IF(AND(AY631&gt;=3.5,AY631&lt;=6),"3,5 a 6","Fuera de rango"))))))))</f>
        <v>-20 a -9,5</v>
      </c>
      <c r="BA631" s="11" t="n">
        <f aca="false">IF(AZ631="","",IF(AZ631="-20 a -9,5",1,IF(AZ631="-9 a -6,5",2,IF(AZ631="-6","NORMA",IF(AZ631="-5,5 a -3",3,IF(AZ631="-2,5 a 0",4,IF(AZ631="0,5 a 3",5,IF(AZ631="3,5 a 6",6,""))))))))</f>
        <v>1</v>
      </c>
      <c r="BB631" s="9" t="n">
        <v>0</v>
      </c>
      <c r="BC631" s="10" t="str">
        <f aca="false" t="array" ref="BC631">IF(BB631="","",_xlfn.IFS(AND(BB631&gt;=0,BB631&lt;=2),"0 a 2",AND(BB631&gt;=2.5,BB631&lt;=4.5),"2,5 a 4,5",AND(BB631&gt;=5,BB631&lt;=7),"5 a 7",AND(BB631&gt;=7.5,BB631&lt;=9.5),"7,5 a 9,5",AND(BB631&gt;=10,BB631&lt;=12),"10 a 12",AND(BB631&gt;=12.5,BB631&lt;=14.5),"12,5 a 14,5",BB631=15,"15",AND(BB631&gt;=15.5,BB631&lt;=17.5),"15,5 a 17,5",AND(BB631&gt;=18,BB631&lt;=20),"18 a 20",AND(BB631&gt;=20.5,BB631&lt;=22.5),"20,5 a 22,5",AND(BB631&gt;=23,BB631&lt;=25),"23 a 25",TRUE(),"Fuera de rango"))</f>
        <v>0 a 2</v>
      </c>
      <c r="BD631" s="11" t="n">
        <f aca="false" t="array" ref="BD631">IF(BC631="","",_xlfn.IFS(BC631="0 a 2",1,BC631="2,5 a 4,5",2,BC631="5 a 7",3,BC631="7,5 a 9,5",4,BC631="10 a 12",5,BC631="12,5 a 14,5",6,BC631="15","NORMA",BC631="15,5 a 17,5",7,BC631="18 a 20",8,BC631="20,5 a 22,5",9,BC631="23 a 25",10,TRUE(),"Fuera de rango"))</f>
        <v>1</v>
      </c>
      <c r="BE631" s="9" t="n">
        <v>28</v>
      </c>
      <c r="BF631" s="10" t="str">
        <f aca="false">IF(BE631="","",IF(AND(BE631&gt;=-20,BE631&lt;=-10),"-20 a -10",IF(AND(BE631&gt;=-9.5,BE631&lt;=0.5),"-9,5 a 0,5",IF(AND(BE631&gt;=1,BE631&lt;=11),"1 a 11",IF(AND(BE631&gt;=11.5,BE631&lt;=20.5),"11,5 a 20,5",IF(BE631=21,"21",IF(AND(BE631&gt;=21.5,BE631&lt;=31.5),"21,5 a 31,5",IF(AND(BE631&gt;=32,BE631&lt;=42),"32 a 42","Fuera de rango"))))))))</f>
        <v>21,5 a 31,5</v>
      </c>
      <c r="BG631" s="11" t="n">
        <f aca="false">IF(BF631="","",IF(BF631="-20 a -10",1,IF(BF631="-9,5 a 0,5",2,IF(BF631="1 a 11",3,IF(BF631="11,5 a 20,5",4,IF(BF631="21","NORMA",IF(BF631="21,5 a 31,5",5,IF(BF631="32 a 42",6,""))))))))</f>
        <v>5</v>
      </c>
      <c r="BH631" s="9" t="n">
        <v>18</v>
      </c>
      <c r="BI631" s="10" t="str">
        <f aca="false">IF(BH631="","",IF(AND(BH631&gt;=-20,BH631&lt;=-15),"-20 a -15",IF(AND(BH631&gt;=-14.5,BH631&lt;=-9.5),"-14,5 a -9,5",IF(AND(BH631&gt;=-9,BH631&lt;=-4),"-9 a -4",IF(AND(BH631&gt;=-3.5,BH631&lt;=2.5),"-3,5 a 2,5",IF(AND(BH631&gt;=3,BH631&lt;=8),"3 a 8",IF(AND(BH631&gt;=8.5,BH631&lt;=14.5),"8,5 a 14,5",IF(BH631=15,"15",IF(AND(BH631&gt;=15.5,BH631&lt;=20.5),"15,5 a 20,5",IF(AND(BH631&gt;=21,BH631&lt;=26),"21 a 26","Fuera de rango"))))))))))</f>
        <v>15,5 a 20,5</v>
      </c>
      <c r="BJ631" s="11" t="n">
        <f aca="false">IF(BI631="","",IF(BI631="-20 a -15",1,IF(BI631="-14,5 a -9,5",2,IF(BI631="-9 a -4",3,IF(BI631="-3,5 a 2,5",4,IF(BI631="3 a 8",5,IF(BI631="8,5 a 14,5",6,IF(BI631="15","NORMA",IF(BI631="15,5 a 20,5",7,IF(BI631="21 a 26",8,IF(BI631="26,5 a 31,5",9,"")))))))))))</f>
        <v>7</v>
      </c>
      <c r="BK631" s="9" t="n">
        <v>0</v>
      </c>
      <c r="BL631" s="10" t="str">
        <f aca="false">IF(BK631="","",IF(AND(BK631&gt;=0,BK631&lt;=2),"0 - 2",IF(AND(BK631&gt;=2.5,BK631&lt;=4.5),"2,5 - 4,5",IF(AND(BK631&gt;=5,BK631&lt;=7),"5 - 7",IF(AND(BK631&gt;=7.5,BK631&lt;=9.5),"7,5 - 9,5",IF(AND(BK631&gt;=10,BK631&lt;=12),"10 - 12",IF(AND(BK631&gt;=12.5,BK631&lt;=13.5),"12,5 - 13,5",IF(BK631=14,"14",IF(AND(BK631&gt;=14.5,BK631&lt;=16.5),"14,5 - 16,5",IF(AND(BK631&gt;=17,BK631&lt;=19),"17 - 19",IF(AND(BK631&gt;=19.5,BK631&lt;=21.5),"19,5 - 21,5",IF(AND(BK631&gt;=22,BK631&lt;=24),"22 - 24",IF(AND(BK631&gt;=24.5,BK631&lt;=26.5),"24,5 - 26,5",IF(AND(BK631&gt;=27,BK631&lt;=29),"27 - 29",IF(AND(BK631&gt;=29.5,BK631&lt;=30),"29,5 - 30","Fuera de rango")))))))))))))))</f>
        <v>0 - 2</v>
      </c>
      <c r="BM631" s="11" t="n">
        <f aca="false">IF(BL631="","",IF(BL631="0 - 2",1,IF(BL631="2,5 - 4,5",2,IF(BL631="5 - 7",3,IF(BL631="7,5 - 9,5",4,IF(BL631="10 - 12",5,IF(BL631="12,5 - 13,5",6,IF(BL631="14","NORMA",IF(BL631="14,5 - 16,5",7,IF(BL631="17 - 19",8,IF(BL631="19,5 - 21,5",9,IF(BL631="22 - 24",10,IF(BL631="24,5 - 26,5",11,IF(BL631="27 - 29",12,IF(BL631="29,5 - 30",13,"")))))))))))))))</f>
        <v>1</v>
      </c>
      <c r="BN631" s="9" t="n">
        <v>21</v>
      </c>
      <c r="BO631" s="11" t="str">
        <f aca="false">IF(BN631="","",IF(AND(BN631&gt;=-20,BN631&lt;=-10),"-20 a -10",IF(AND(BN631&gt;=-9.5,BN631&lt;=0.5),"-9,5 a 0,5",IF(AND(BN631&gt;=1,BN631&lt;=11),"1 a 11",IF(AND(BN631&gt;=11.5,BN631&lt;=21.5),"11,5 a 21,5",IF(BN631=22,"22",IF(AND(BN631&gt;=22.5,BN631&lt;=32.5),"22,5 a 32,5",IF(AND(BN631&gt;=33,BN631&lt;=43),"33 a 43","Fuera de rango"))))))))</f>
        <v>11,5 a 21,5</v>
      </c>
      <c r="BP631" s="11" t="n">
        <f aca="false">IF(BO631="","",IF(BO631="-20 a -10",1,IF(BO631="-9,5 a 0,5",2,IF(BO631="1 a 11",3,IF(BO631="11,5 a 21,5",4,IF(BO631="22","NORMA",IF(BO631="22,5 a 32,5",5,IF(BO631="33 a 43",6,""))))))))</f>
        <v>4</v>
      </c>
      <c r="BQ631" s="9" t="n">
        <v>12</v>
      </c>
      <c r="BR631" s="10" t="str">
        <f aca="false">IF(BQ631="","",IF(AND(BQ631&gt;=-20,BQ631&lt;=-15),"-20 a -15",IF(AND(BQ631&gt;=-14.5,BQ631&lt;=-9.5),"-14,5 a -9,5",IF(AND(BQ631&gt;=-9,BQ631&lt;=-4),"-9 a -4",IF(AND(BQ631&gt;=-3.5,BQ631&lt;=2.5),"-3,5 a 2,5",IF(AND(BQ631&gt;=3,BQ631&lt;=8),"3 a 8",IF(AND(BQ631&gt;=8.5,BQ631&lt;=13.5),"8,5 a 13,5",IF(AND(BQ631&gt;=14,BQ631&lt;=17.5),"14 a 17,5",IF(BQ631=18,"18",IF(AND(BQ631&gt;=18.5,BQ631&lt;=23.5),"18,5 a 23,5",IF(AND(BQ631&gt;=24,BQ631&lt;=29),"24 a 29",IF(AND(BQ631&gt;=29.5,BQ631&lt;=34.5),"29,5 a 34,5",IF(AND(BQ631&gt;=35,BQ631&lt;=40),"35 a 40","Fuera de rango")))))))))))))</f>
        <v>8,5 a 13,5</v>
      </c>
      <c r="BS631" s="11" t="n">
        <f aca="false">IF(BR631="","",IF(BR631="-20 a -15",1,IF(BR631="-14,5 a -9,5",2,IF(BR631="-9 a -4",3,IF(BR631="-3,5 a 2,5",4,IF(BR631="3 a 8",5,IF(BR631="8,5 a 13,5",6,IF(BR631="14 a 17,5",7,IF(BR631="18","NORMA",IF(BR631="18,5 a 23,5",8,IF(BR631="24 a 29",9,IF(BR631="29,5 a 34,5",10,IF(BR631="35 a 40",11,"")))))))))))))</f>
        <v>6</v>
      </c>
      <c r="BT631" s="9" t="n">
        <v>0</v>
      </c>
      <c r="BU631" s="10" t="str">
        <f aca="false">IF(BT631="","",IF(AND(BT631&gt;=-20,BT631&lt;=-18),"-20 a -18",IF(AND(BT631&gt;=-17.5,BT631&lt;=-15.5),"-17,5 a -15,5",IF(AND(BT631&gt;=-15,BT631&lt;=-13),"-15 a -13",IF(AND(BT631&gt;=-12.5,BT631&lt;=-10.5),"-12,5 a -10,5",IF(AND(BT631&gt;=-10,BT631&lt;=-8),"-10 a -8",IF(AND(BT631&gt;=-7.5,BT631&lt;=-5.5),"-7,5 a -5,5",IF(AND(BT631&gt;=-5,BT631&lt;=-3),"-5 a -3",IF(AND(BT631&gt;=-2.5,BT631&lt;=-0.5),"-2,5 a -0,5",IF(BT631=0,"0",IF(AND(BT631&gt;=0.5,BT631&lt;=2.5),"0,5 a 2,5",IF(AND(BT631&gt;=3,BT631&lt;=5),"3 a 5",IF(AND(BT631&gt;=5.5,BT631&lt;=7.5),"5,5 a 7,5",IF(AND(BT631&gt;=8,BT631&lt;=10),"8 a 10",IF(AND(BT631&gt;=10.5,BT631&lt;=12.5),"10,5 a 12,5",IF(AND(BT631&gt;=13,BT631&lt;=15),"13 a 15",IF(AND(BT631&gt;=15.5,BT631&lt;=17.5),"15,5 a 17,5",IF(AND(BT631&gt;=18,BT631&lt;=20),"18 a 20","Fuera de rango"))))))))))))))))))</f>
        <v>0</v>
      </c>
      <c r="BV631" s="11" t="str">
        <f aca="false">IF(BT631="","",IF(BT631=0,"NORMA",IF(AND(BT631&gt;=-20,BT631&lt;=-18),2,IF(AND(BT631&gt;=-17.5,BT631&lt;=-15.5),2,IF(AND(BT631&gt;=-15,BT631&lt;=-13),3,IF(AND(BT631&gt;=-12.5,BT631&lt;=-10.5),4,IF(AND(BT631&gt;=-10,BT631&lt;=-8),5,IF(AND(BT631&gt;=-7.5,BT631&lt;=-5.5),6,IF(AND(BT631&gt;=-5,BT631&lt;=-3),7,IF(AND(BT631&gt;=-2.5,BT631&lt;=-0.5),8,IF(AND(BT631&gt;=0.5,BT631&lt;=2.5),9,IF(AND(BT631&gt;=3,BT631&lt;=5),10,IF(AND(BT631&gt;=5.5,BT631&lt;=7.5),11,IF(AND(BT631&gt;=8,BT631&lt;=10),12,IF(AND(BT631&gt;=10.5,BT631&lt;=12.5),13,IF(AND(BT631&gt;=13,BT631&lt;=15),14,IF(AND(BT631&gt;=15.5,BT631&lt;=17.5),15,IF(AND(BT631&gt;=18,BT631&lt;=20),16,"Fuera de rango"))))))))))))))))))</f>
        <v>NORMA</v>
      </c>
      <c r="BW631" s="9" t="n">
        <v>-9</v>
      </c>
      <c r="BX631" s="10" t="n">
        <f aca="false">18.5- (0.3*H631)</f>
        <v>14.9</v>
      </c>
      <c r="BY631" s="10" t="n">
        <f aca="false">(BW631)-(BX631)</f>
        <v>-23.9</v>
      </c>
      <c r="BZ631" s="10" t="str">
        <f aca="false">IF(BY631="","",IF(BY631&lt;-27.5,"De -30 a -28",IF(BY631&lt;-25,"De -27,5 a -25,5",IF(BY631&lt;-22.5,"De -25 a -23",IF(BY631&lt;-20,"De -22,5 a -20,5",IF(BY631&lt;-17.5,"De -20 a -18",IF(BY631&lt;-15,"De -17,5 a -15,5",IF(BY631&lt;-12.5,"De -15 a -13",IF(BY631&lt;-10,"De -12,5 a -10,5",IF(BY631&lt;-7.5,"De -10 a -8",IF(BY631&lt;-5,"De -7,5 a -5,5",IF(BY631&lt;-2.5,"De -5 a -3",IF(BY631&lt;0,"De -2,5 a -0,5",IF(BY631&lt;2.5,"De 0 a 2",IF(BY631&lt;5,"De 2,5 a 4,5",IF(BY631&lt;7.5,"De 5 a 7",IF(BY631&lt;10,"De 7,5 a 9,5",IF(BY631&lt;12.5,"De 10 a 12",IF(BY631&lt;15,"De 12,5 a 14,5",IF(BY631&lt;17.5,"De 15 a 17",IF(BY631&lt;20,"De 17,5 a 19,5",IF(BY631&lt;22.5,"De 20 a 22",IF(BY631&lt;25,"De 22,5 a 24,5",IF(BY631&lt;27.5,"De 25 a 27","De 27,5 a 30"))))))))))))))))))))))))</f>
        <v>De -25 a -23</v>
      </c>
      <c r="CA631" s="12" t="n">
        <f aca="false">IF(BY631="","",IF(BY631&lt;=-28,1,IF(BY631&lt;=-25.5,2,IF(BY631&lt;=-23,3,IF(BY631&lt;=-20.5,4,IF(BY631&lt;=-18,5,IF(BY631&lt;=-15.5,6,IF(BY631&lt;=-13,7,IF(BY631&lt;=-10.5,8,IF(BY631&lt;=-8,9,IF(BY631&lt;=-5.5,10,IF(BY631&lt;=-3,11,IF(BY631&lt;=-0.5,12,IF(BY631&lt;=2,13,IF(BY631&lt;=4.5,14,IF(BY631&lt;=7,15,IF(BY631&lt;=9.5,16,IF(BY631&lt;=12,17,IF(BY631&lt;=14.5,18,IF(BY631&lt;=17,19,IF(BY631&lt;=19.5,20,IF(BY631&lt;=22,21,IF(BY631&lt;=24.5,22,IF(BY631&lt;=27,23,IF(BY631&lt;=30,24,"Fuera de rango")))))))))))))))))))))))))</f>
        <v>3</v>
      </c>
      <c r="CB631" s="9" t="n">
        <v>-9</v>
      </c>
      <c r="CC631" s="10" t="n">
        <f aca="false">18.5- (0.3*H631)</f>
        <v>14.9</v>
      </c>
      <c r="CD631" s="10" t="n">
        <f aca="false">(CB631)-(CC631)</f>
        <v>-23.9</v>
      </c>
      <c r="CE631" s="10" t="str">
        <f aca="false">IF(CD631="","",IF(CD631&lt;-27.5,"De -30 a -28",IF(CD631&lt;-25,"De -27,5 a -25,5",IF(CD631&lt;-22.5,"De -25 a -23",IF(CD631&lt;-20,"De -22,5 a -20,5",IF(CD631&lt;-17.5,"De -20 a -18",IF(CD631&lt;-15,"De -17,5 a -15,5",IF(CD631&lt;-12.5,"De -15 a -13",IF(CD631&lt;-10,"De -12,5 a -10,5",IF(CD631&lt;-7.5,"De -10 a -8",IF(CD631&lt;-5,"De -7,5 a -5,5",IF(CD631&lt;-2.5,"De -5 a -3",IF(CD631&lt;0,"De -2,5 a -0,5",IF(CD631&lt;=2,"De 0 a 2",IF(CD631&lt;=4.5,"De 2,5 a 4,5",IF(CD631&lt;=7,"De 5 a 7",IF(CD631&lt;=9.5,"De 7,5 a 9,5",IF(CD631&lt;=12,"De 10 a 12",IF(CD631&lt;=14.5,"De 12,5 a 14,5",IF(CD631&lt;=17,"De 15 a 17",IF(CD631&lt;=19.5,"De 17,5 a 19,5",IF(CD631&lt;=22,"De 20 a 22",IF(CD631&lt;=24.5,"De 22,5 a 24,5",IF(CD631&lt;=27,"De 25 a 27","De 27,5 a 30"))))))))))))))))))))))))</f>
        <v>De -25 a -23</v>
      </c>
      <c r="CF631" s="12" t="n">
        <f aca="false">IF(CD631="","",IF(CD631&lt;-27.5,1,IF(CD631&lt;-25,2,IF(CD631&lt;-22.5,3,IF(CD631&lt;-20,4,IF(CD631&lt;-17.5,5,IF(CD631&lt;-15,6,IF(CD631&lt;-12.5,7,IF(CD631&lt;-10,8,IF(CD631&lt;-7.5,9,IF(CD631&lt;-5,10,IF(CD631&lt;-2.5,11,IF(CD631&lt;0,12,IF(CD631&lt;2.5,13,IF(CD631&lt;5,14,IF(CD631&lt;7.5,15,IF(CD631&lt;10,16,IF(CD631&lt;12.5,17,IF(CD631&lt;15,18,IF(CD631&lt;17.5,19,IF(CD631&lt;20,20,IF(CD631&lt;22.5,21,IF(CD631&lt;25,22,IF(CD631&lt;27.5,23,24))))))))))))))))))))))))</f>
        <v>3</v>
      </c>
      <c r="CG631" s="9" t="n">
        <v>-3.5</v>
      </c>
      <c r="CH631" s="10" t="str">
        <f aca="false">IF(CG631="","",IF(AND(CG631&gt;=-10,CG631&lt;=-9.5),"-10 a -9,5",IF(AND(CG631&gt;-9.5,CG631&lt;=-8.5),"-9 a -8,5",IF(AND(CG631&gt;-8.5,CG631&lt;=-7.5),"-8 a -7,5",IF(AND(CG631&gt;-7.5,CG631&lt;=-6.5),"-7 a -6,5",IF(AND(CG631&gt;-6.5,CG631&lt;=-5.5),"-6 a -5,5",IF(AND(CG631&gt;-5.5,CG631&lt;=-4.5),"-5 a -4,5",IF(AND(CG631&gt;-4.5,CG631&lt;=-3.5),"-4 a -3,5",IF(AND(CG631&gt;-3.5,CG631&lt;=-2.5),"-3 a -2,5",IF(CG631=-2.25,"-2,25",IF(AND(CG631&gt;-2.5,CG631&lt;=-1.5),"-2 a -1,5",IF(AND(CG631&gt;-1.5,CG631&lt;=-0.5),"-1 a -0,5",IF(AND(CG631&gt;-0.5,CG631&lt;=0.5),"0 a 0,5",IF(AND(CG631&gt;0.5,CG631&lt;=1.5),"1 a 1,5",IF(AND(CG631&gt;1.5,CG631&lt;=2.5),"2 a 2,5",IF(AND(CG631&gt;2.5,CG631&lt;=3.5),"3 a 3,5",IF(AND(CG631&gt;3.5,CG631&lt;=4.5),"4 a 4,5",IF(AND(CG631&gt;4.5,CG631&lt;=5.5),"5 a 5,5",IF(AND(CG631&gt;5.5,CG631&lt;=6.5),"6 a 6,5",IF(AND(CG631&gt;6.5,CG631&lt;=7.5),"7 a 7,5",IF(AND(CG631&gt;7.5,CG631&lt;=8.5),"8 a 8,5",IF(AND(CG631&gt;8.5,CG631&lt;=9.5),"9 a 9,5",IF(CG631&gt;=10,"10","Fuera de rango")))))))))))))))))))))))</f>
        <v>-4 a -3,5</v>
      </c>
      <c r="CI631" s="11" t="n">
        <f aca="false">IF(CG631="","",IF(CG631=-2.25,"NORMA",IF(CG631&lt;=-9.5,1,IF(CG631&lt;=-8.5,2,IF(CG631&lt;=-7.5,3,IF(CG631&lt;=-6.5,4,IF(CG631&lt;=-5.5,5,IF(CG631&lt;=-4.5,6,IF(CG631&lt;=-3.5,7,IF(CG631&lt;=-2.5,8,IF(CG631&lt;=-1.5,9,IF(CG631&lt;=-0.5,10,IF(CG631&lt;=0.5,11,IF(CG631&lt;=1.5,12,IF(CG631&lt;=2.5,13,IF(CG631&lt;=3.5,14,IF(CG631&lt;=4.5,15,IF(CG631&lt;=5.5,16,IF(CG631&lt;=6.5,17,IF(CG631&lt;=7.5,18,IF(CG631&lt;=8.5,19,IF(CG631&lt;=9.5,20,IF(CG631=10,21,"Fuera de rango")))))))))))))))))))))))</f>
        <v>7</v>
      </c>
      <c r="CJ631" s="9" t="n">
        <v>3.5</v>
      </c>
      <c r="CK631" s="10" t="str">
        <f aca="false">IF(CJ631="","",IF(AND(CJ631&gt;=-6,CJ631&lt;=-5.5),"-6 a -5,5",IF(AND(CJ631&gt;-5.5,CJ631&lt;=-4.5),"-5 a -4,5",IF(AND(CJ631&gt;-4.5,CJ631&lt;=-3.5),"-4 a -3,5",IF(AND(CJ631&gt;-3.5,CJ631&lt;=-2.5),"-3 a -2,5",IF(AND(CJ631&gt;-2.5,CJ631&lt;=-1.5),"-2 a -1,5",IF(AND(CJ631&gt;-1.5,CJ631&lt;=-0.5),"-1 a -0,5",IF(AND(CJ631&gt;-0.5,CJ631&lt;=0.5),"0 a 0,5",IF(AND(CJ631&gt;0.5,CJ631&lt;=1.5),"1 a 1,5",IF(AND(CJ631&gt;1.5,CJ631&lt;2.5),"2",IF(AND(CJ631&gt;=2.5,CJ631&lt;=3),"2,5 a 3",IF(AND(CJ631&gt;3,CJ631&lt;=4),"3,5 a 4",IF(AND(CJ631&gt;4,CJ631&lt;=5),"4,5 a 5",IF(AND(CJ631&gt;5,CJ631&lt;=6),"5,5 a 6",IF(AND(CJ631&gt;6,CJ631&lt;=7),"6,5 a 7",IF(AND(CJ631&gt;7,CJ631&lt;=8),"7,5 a 8",IF(AND(CJ631&gt;8,CJ631&lt;=9.5),"8,5 a 9,5",IF(CJ631=10,"10","Fuera de rango"))))))))))))))))))</f>
        <v>3,5 a 4</v>
      </c>
      <c r="CL631" s="11" t="n">
        <f aca="false">IF(CK631="","",IF(OR(CK631="-6 a -5,5",CK631="-6 - -5,5"),1,IF(OR(CK631="-5 a -4,5",CK631="-5 - -4,5"),2,IF(OR(CK631="-4 a -3,5",CK631="-4 - -3,5"),3,IF(OR(CK631="-3 a -2,5",CK631="-3 - -2,5"),4,IF(OR(CK631="-2 a -1,5",CK631="-2 - -1,5"),5,IF(OR(CK631="-1 a -0,5",CK631="-1 - -0,5"),6,IF(OR(CK631="0 a 0,5",CK631="0 - 0,5"),7,IF(OR(CK631="1 a 1,5",CK631="1 - 1,5"),8,IF(CK631="2","NORMA",IF(OR(CK631="2,5 a 3",CK631="2,5 - 3"),9,IF(OR(CK631="3,5 a 4",CK631="3,5 - 4"),10,IF(OR(CK631="4,5 a 5",CK631="4,5 - 5"),11,IF(OR(CK631="5,5 a 6",CK631="5,5 - 6"),12,IF(OR(CK631="6,5 a 7",CK631="6,5 - 7"),13,IF(OR(CK631="7,5 a 8",CK631="7,5 - 8"),14,IF(OR(CK631="8,5 a 9",CK631="8,5 - 9,5",CK631="9 a 9,5"),15,IF(CK631="10",15,IF(OR(CK631="0,5 a 1",CK631="0,5 - 1"),7,"Fuera de rango")))))))))))))))))))</f>
        <v>10</v>
      </c>
      <c r="CO631" s="10" t="str">
        <f aca="false">IF(CM631&gt;0,"EME"," ")</f>
        <v> </v>
      </c>
      <c r="CQ631" s="10" t="str">
        <f aca="false">IF(CP631&gt;0,"0", " ")</f>
        <v> </v>
      </c>
      <c r="CR631" s="10" t="str">
        <f aca="false">IF(CP631&gt;0,"EME"," ")</f>
        <v> </v>
      </c>
      <c r="CS631" s="9" t="n">
        <v>0</v>
      </c>
      <c r="CV631" s="9" t="n">
        <v>0</v>
      </c>
      <c r="CY631" s="9" t="n">
        <v>-1.5</v>
      </c>
      <c r="DB631" s="9" t="n">
        <v>-1.75</v>
      </c>
      <c r="DC631" s="11" t="str">
        <f aca="false">IF(DB631&lt;0,"2"," ")</f>
        <v>2</v>
      </c>
      <c r="DD631" s="11" t="str">
        <f aca="false">IF(DB631&lt;0,"MIO"," ")</f>
        <v>MIO</v>
      </c>
      <c r="DE631" s="9" t="n">
        <v>0</v>
      </c>
      <c r="DF631" s="10" t="str">
        <f aca="false">IF(DE631&lt;0,"3"," ")</f>
        <v> </v>
      </c>
      <c r="DG631" s="10" t="str">
        <f aca="false">IF(DE631&lt;0,"AST"," ")</f>
        <v> </v>
      </c>
      <c r="DH631" s="9" t="n">
        <v>0</v>
      </c>
      <c r="DI631" s="10" t="str">
        <f aca="false">IF(DH631&lt;0,"3"," ")</f>
        <v> </v>
      </c>
      <c r="DJ631" s="10" t="str">
        <f aca="false">IF(DH631&lt;0,"AST"," ")</f>
        <v> </v>
      </c>
      <c r="DK631" s="9" t="n">
        <v>0</v>
      </c>
      <c r="DL631" s="10" t="str">
        <f aca="false">IF(DK631&gt;0,"4"," ")</f>
        <v> </v>
      </c>
      <c r="DM631" s="10" t="str">
        <f aca="false">IF(DK631&gt;0,"PRE"," ")</f>
        <v> </v>
      </c>
      <c r="DN631" s="9" t="n">
        <v>0</v>
      </c>
      <c r="DO631" s="10" t="str">
        <f aca="false">IF(DN631&gt;0,"4"," ")</f>
        <v> </v>
      </c>
      <c r="DP631" s="10" t="str">
        <f aca="false">IF(DN631&gt;0,"PRE"," ")</f>
        <v> </v>
      </c>
      <c r="DS631" s="12" t="str">
        <f aca="false">CONCATENATE(CO631,CU631,DA631,DG631,DM631)</f>
        <v>   </v>
      </c>
      <c r="DT631" s="10" t="e">
        <f aca="false" t="array" ref="DT631">_xlfn.IFS(DS631="EME    ","0", DS631=" HIP   ","1", DS631="  MIO  ","2", DS631="   AST ","3", DS631="    PRE","4", DS631="EME   PRE","5", DS631=" HIP  PRE","6", DS631=" HIP AST ","7", DS631="  MIO PRE","8", DS631="  MIOAST ","9", DS631="   ASTPRE","10",DS631=" HIP ASTPRE","11", DS631="  MIOASTPRE","12", DS631="     ","0")</f>
        <v>#N/A</v>
      </c>
      <c r="DV631" s="1" t="e">
        <f aca="false" t="array" ref="DV631">_xlfn.IFS(DU631="SI","2", DU631="NO","1")</f>
        <v>#N/A</v>
      </c>
      <c r="DX631" s="11" t="str">
        <f aca="false">IF(DW631=0,"1","2")</f>
        <v>1</v>
      </c>
      <c r="DY631" s="11" t="str">
        <f aca="false" t="array" ref="DY631">_xlfn.IFS(DW631=0,"0", DW631=0.25, "1", DW631=0.5,"2", DW631=0.75,"3", DW631=1,"4",DW631=1.25,"5", DW631=1.5,"6", DW631=1.75,"7", DW631=2,"8")</f>
        <v>0</v>
      </c>
      <c r="EA631" s="11" t="str">
        <f aca="false">IF(DZ631=0,"1","2")</f>
        <v>1</v>
      </c>
      <c r="EB631" s="11" t="str">
        <f aca="false" t="array" ref="EB631">_xlfn.IFS(DZ631=0,"0", DZ631=0.25, "1", DZ631=0.5,"2", DZ631=0.75,"3", DZ631=1,"4",DZ631=1.25,"5", DZ631=1.5,"6", DZ631=1.75,"7", DZ631=2,"8")</f>
        <v>0</v>
      </c>
      <c r="ED631" s="10" t="str">
        <f aca="false">IF(EC631=0,"1","2")</f>
        <v>1</v>
      </c>
      <c r="EE631" s="11" t="str">
        <f aca="false" t="array" ref="EE631">_xlfn.IFS(EC631=0,"0", EC631=-0.25, "1", EC631=-0.5,"2", EC631=-0.75,"3", EC631=-1,"4",EC631=-1.25,"5", EC631=-1.5,"6", EC631=-1.75,"7", EC631=-2,"8", EC631=-2.25,"9",EC631=-2.5,"10", EC631=-2.75,"11", EC631=-3,"12", EC631=-3.25,"13", EC631=-3.5,"14", EC631=-3.75,"15",EC631=-4,"16")</f>
        <v>0</v>
      </c>
      <c r="EG631" s="10" t="str">
        <f aca="false">IF(EF631=0,"1","2")</f>
        <v>1</v>
      </c>
      <c r="EH631" s="11" t="str">
        <f aca="false" t="array" ref="EH631">_xlfn.IFS(EF631=0,"0", EF631=-0.25, "1", EF631=-0.5,"2", EF631=-0.75,"3", EF631=-1,"4",EF631=-1.25,"5", EF631=-1.5,"6", EF631=-1.75,"7", EF631=-2,"8", EF631=-2.25,"9",EF631=-2.5,"10", EF631=-2.75,"11", EF631=-3,"12", EF631=-3.25,"13", EF631=-3.5,"14", EF631=-3.75,"15",EF631=-4,"16")</f>
        <v>0</v>
      </c>
      <c r="EJ631" s="11" t="str">
        <f aca="false">IF(EI631=0,"1","2")</f>
        <v>1</v>
      </c>
      <c r="EK631" s="11" t="str">
        <f aca="false" t="array" ref="EK631">_xlfn.IFS(EI631=0,"0", EI631=-0.25, "1", EI631=-0.5,"2", EI631=-0.75,"3", EI631=-1,"4",EI631=-1.25,"5", EI631=-1.5,"6", EI631=-1.75,"7", EI631=-2,"8", EI631=-2.25,"9", EI631=-2.25,"9",EI631=-2.5,"10", EI631=-2.75,"11", EI631=-3,"12", EI631=-3.25,"13", EI631=-3.5,"14", EI631=-3.75,"15",EI631=-4,"16", EI631=0.25, "17", EI631=0.5, "18")</f>
        <v>0</v>
      </c>
      <c r="EM631" s="11" t="str">
        <f aca="false">IF(EL631=0,"1","2")</f>
        <v>1</v>
      </c>
      <c r="EN631" s="11" t="str">
        <f aca="false" t="array" ref="EN631">_xlfn.IFS(EL631=0.25,"17",EL631=0.5,"18", EL631=0,"0", EL631=-0.25, "1", EL631=-0.5,"2", EL631=-0.75,"3", EL631=-1,"4",EL631=-1.25,"5", EL631=-1.5,"6", EL631=-1.75,"7", EL631=-2,"8",EL631= -2.25,"9",EL631=-2.5,"10",EL631= -2.75,"11",EL631= -3,"12",EL631= -3.25,"13",EL631= -3.5,"14",EL631= -3.75,"15",EL631=-4,"16")</f>
        <v>0</v>
      </c>
      <c r="EP631" s="11" t="str">
        <f aca="false">IF(EO631=0,"1","2")</f>
        <v>1</v>
      </c>
      <c r="EQ631" s="11" t="str">
        <f aca="false" t="array" ref="EQ631">_xlfn.IFS(EO631=0,"0", EO631=0.25, "1", EO631=0.5,"2", EO631=0.75,"3", EO631=1,"4",EO631=1.25,"5", EO631=1.5,"6", EO631=1.75,"7", EO631=2,"8", EO631=2.25,"9", EO631=2.25,"9",EO631=2.5,"10", EO631=2.75,"11", EO631=3,"12", EO631=3.25,"13", EO631=3.5,"14", EO631=3.75,"15",EO631=4,"16", EO631=-0.25, "17", bq=-0.5, "18")</f>
        <v>0</v>
      </c>
      <c r="ES631" s="11" t="str">
        <f aca="false">IF(ER631=0,"1","2")</f>
        <v>1</v>
      </c>
      <c r="ET631" s="11" t="str">
        <f aca="false" t="array" ref="ET631">_xlfn.IFS(ER631=0,"0", ER631=0.25, "1", ER631=0.5,"2", ER631=0.75,"3", ER631=1,"4",ER631=1.25,"5", ER631=1.5,"6", ER631=1.75,"7", ER631=2,"8", ER631=2.25,"9", ER631=2.25,"9",ER631=2.5,"10", ER631=2.75,"11", ER631=3,"12", ER631=3.25,"13", ER631=3.5,"14", ER631=3.75,"15",ER631=4,"16", ER631=-0.25, "17", bq=-0.5, "18")</f>
        <v>0</v>
      </c>
      <c r="EV631" s="14" t="e">
        <f aca="false">VLOOKUP(EU631,LEYENDA!$G$2:$H$8,2,TRUE())</f>
        <v>#N/A</v>
      </c>
      <c r="EW631" s="14" t="e">
        <f aca="false" t="array" ref="EW631">_xlfn.IFS(EV631="0-5","1", EV631="6-12","2", EV631="13-18","3", EV631="19-24","4", EV631="25-36","5", EV631="37-48","6", EV631="49-60","7")</f>
        <v>#N/A</v>
      </c>
    </row>
    <row r="632" customFormat="false" ht="13.5" hidden="false" customHeight="false" outlineLevel="0" collapsed="false">
      <c r="A632" s="1" t="n">
        <v>244</v>
      </c>
      <c r="B632" s="2" t="n">
        <v>4</v>
      </c>
      <c r="C632" s="33" t="n">
        <v>43615</v>
      </c>
      <c r="E632" s="5" t="str">
        <f aca="false">VLOOKUP(A632,'286'!$A$3:$J$6279,10,FALSE())</f>
        <v>MORO MARTÍN, REBECA</v>
      </c>
      <c r="F632" s="4" t="str">
        <f aca="false">VLOOKUP(A632,'286'!$A$3:$I$1768,3,FALSE())</f>
        <v>MOMARRE</v>
      </c>
      <c r="G632" s="6" t="n">
        <f aca="false">VLOOKUP(A632,'286'!$A$3:$I$1768,4,FALSE())</f>
        <v>38672</v>
      </c>
      <c r="H632" s="7" t="n">
        <f aca="false">YEAR(C632)-YEAR(G632)</f>
        <v>14</v>
      </c>
      <c r="I632" s="1" t="str">
        <f aca="false">VLOOKUP(H632,LEYENDA!$C$2:$D$6,2,TRUE())</f>
        <v>13-24</v>
      </c>
      <c r="J632" s="5" t="str">
        <f aca="false">VLOOKUP(A632,'286'!$A$3:$I$1768,7,FALSE())</f>
        <v>M</v>
      </c>
      <c r="K632" s="8" t="n">
        <f aca="false">VLOOKUP(A632,'286'!$A$3:$I$1768,2,FALSE())</f>
        <v>0</v>
      </c>
      <c r="L632" s="4" t="str">
        <f aca="false">VLOOKUP(A632,'286'!$A$3:$I$1768,8,FALSE())</f>
        <v>D</v>
      </c>
      <c r="M632" s="4" t="str">
        <f aca="false">VLOOKUP(A632,'286'!$A$3:$I$1768,9,FALSE())</f>
        <v>D</v>
      </c>
      <c r="N632" s="8" t="str">
        <f aca="false">IF(R632=O632, "MISMA","CONTRARIA")</f>
        <v>MISMA</v>
      </c>
      <c r="O632" s="8" t="str">
        <f aca="false" t="array" ref="O632">_xlfn.IFS(L632="D","1", L632="I","2")</f>
        <v>1</v>
      </c>
      <c r="P632" s="8" t="e">
        <f aca="false" t="array" ref="P632">_xlfn.IFS(K632="OD","1", K632="OI","2")</f>
        <v>#N/A</v>
      </c>
      <c r="Q632" s="1" t="str">
        <f aca="false" t="array" ref="Q632">_xlfn.IFS(J632="M","1", J632="H","2")</f>
        <v>1</v>
      </c>
      <c r="R632" s="8" t="str">
        <f aca="false" t="array" ref="R632">_xlfn.IFS(M632="D","1", M632="I","2")</f>
        <v>1</v>
      </c>
      <c r="S632" s="1" t="str">
        <f aca="false" t="array" ref="S632">_xlfn.IFS(N632="CONTRARIA", "1",N632= "MISMA","2")</f>
        <v>2</v>
      </c>
      <c r="T632" s="1" t="str">
        <f aca="false" t="array" ref="T632">_xlfn.IFS(I632="0-12","1", I632="13-24","2", I632="25-40","3", I632="41-60","4", I632="61-100","5")</f>
        <v>2</v>
      </c>
      <c r="U632" s="9" t="n">
        <v>-9</v>
      </c>
      <c r="V632" s="10" t="str">
        <f aca="false">IF(U632="","",IF(AND(U632&gt;=-9,U632&lt;=-6.5),"-9 a -6,5",IF(AND(U632&gt;=-6,U632&lt;=-3.5),"-6 a -3,5",IF(AND(U632&gt;=-3,U632&lt;=-1),"-3 a -1",IF(U632=-0.5,"-0,5",IF(AND(U632&gt;=0,U632&lt;=2.5),"0 a 2,5",IF(AND(U632&gt;=3,U632&lt;=5.5),"3 a 5,5",IF(AND(U632&gt;=6,U632&lt;=8.5),"6 a 8,5",IF(AND(U632&gt;=9,U632&lt;=20),"9 a 20","Fuera de rango")))))))))</f>
        <v>-9 a -6,5</v>
      </c>
      <c r="W632" s="11" t="n">
        <f aca="false">IF(V632="","",IF(V632="-9 a -6,5",2,IF(V632="-6 a -3,5",3,IF(V632="-3 a -1",4,IF(V632="-0,5","NORMA",IF(V632="0 a 2,5",5,IF(V632="3 a 5,5",6,IF(V632="6 a 8,5",7,IF(V632="9 a 20",8,"Fuera de rango")))))))))</f>
        <v>2</v>
      </c>
      <c r="X632" s="9" t="n">
        <v>13</v>
      </c>
      <c r="Y632" s="11" t="str">
        <f aca="false">IF(X632="","",IF(AND(X632&gt;=0,X632&lt;=4),"0 a 4",IF(AND(X632&gt;=4.5,X632&lt;=8.5),"4,5 a 8,5",IF(X632=9,"9",IF(AND(X632&gt;=9.5,X632&lt;=13),"9,5 a 13",IF(AND(X632&gt;=13.5,X632&lt;=20),"13,5 a 20",IF(AND(X632&gt;=20.5,X632&lt;=35),"20,5 a 35","Fuera de rango")))))))</f>
        <v>9,5 a 13</v>
      </c>
      <c r="Z632" s="11" t="n">
        <f aca="false">IF(Y632="","",IF(Y632="0 a 4",1,IF(Y632="4,5 a 8,5",2,IF(Y632="9","NORMA",IF(Y632="9,5 a 13",3,IF(Y632="13,5 a 20",4,IF(Y632="20,5 a 35",5,"Fuera de rango")))))))</f>
        <v>3</v>
      </c>
      <c r="AA632" s="9" t="n">
        <v>21</v>
      </c>
      <c r="AB632" s="10" t="str">
        <f aca="false">IF(AA632="","",IF(AND(AA632&gt;=0,AA632&lt;=9),"0 a 9",IF(AND(AA632&gt;=9.5,AA632&lt;=18.5),"9,5 a 18,5",IF(AA632=19,"19",IF(AND(AA632&gt;=19.5,AA632&lt;=28),"19,5 a 28",IF(AND(AA632&gt;=28.5,AA632&lt;=40),"28,5 a 40","Fuera de rango"))))))</f>
        <v>19,5 a 28</v>
      </c>
      <c r="AC632" s="11" t="n">
        <f aca="false" t="array" ref="AC632">_xlfn.IFS(AB632="","",AB632="0 a 9",1,AB632="9,5 a 18,5",2,AB632="19","NORMA",AB632="19,5 a 28",3,AB632="28,5 a 40",4,TRUE(),"Fuera de rango")</f>
        <v>3</v>
      </c>
      <c r="AD632" s="9" t="n">
        <v>6</v>
      </c>
      <c r="AE632" s="10" t="str">
        <f aca="false">IF(AD632="","",IF(AND(AD632&gt;=-10,AD632&lt;=0),"De -10 a 0",IF(AND(AD632&gt;=0.5,AD632&lt;=9.5),"0,5 a 9,5",IF(AD632=10,"10",IF(AND(AD632&gt;=10.5,AD632&lt;=20),"10,5 a 20",IF(AND(AD632&gt;=20.5,AD632&lt;=40),"20,5 a 40","Fuera de rango"))))))</f>
        <v>0,5 a 9,5</v>
      </c>
      <c r="AF632" s="12" t="n">
        <f aca="false">IF(AD632="","",IF(AND(AD632&gt;=-10,AD632&lt;=0),1,IF(AND(AD632&gt;=0.5,AD632&lt;=9.5),2,IF(AD632=10,"NORMA",IF(AND(AD632&gt;=10.5,AD632&lt;=20),3,IF(AND(AD632&gt;=20.5,AD632&lt;=40),4,""))))))</f>
        <v>2</v>
      </c>
      <c r="AG632" s="9" t="n">
        <v>13</v>
      </c>
      <c r="AH632" s="10" t="str">
        <f aca="false">IF(AG632="","",IF(AND(AG632&gt;=0,AG632&lt;=4),"0 a 4",IF(AND(AG632&gt;=4.5,AG632&lt;=8.5),"4,5 a 8,5",IF(AG632=9,"9",IF(AND(AG632&gt;=9.5,AG632&lt;=13),"9,5 a 13",IF(AND(AG632&gt;=13.5,AG632&lt;=25),"13,5 a 25","Fuera de rango"))))))</f>
        <v>9,5 a 13</v>
      </c>
      <c r="AI632" s="10" t="n">
        <f aca="false">IF(AH632="","",IF(AH632="0 a 4",1,IF(AH632="4,5 a 8,5",2,IF(AH632="9","NORMA",IF(AH632="9,5 a 13",3,IF(AH632="13,5 a 25",4,""))))))</f>
        <v>3</v>
      </c>
      <c r="AJ632" s="9" t="n">
        <v>9</v>
      </c>
      <c r="AK632" s="10" t="str">
        <f aca="false">IF(AJ632="","",IF(AND(AJ632&gt;=-15,AJ632&lt;=-10.5),"-15 a -10,5",IF(AND(AJ632&gt;=-10,AJ632&lt;=-4),"-10 a -4",IF(AND(AJ632&gt;=-4.5,AJ632&lt;=0),"-4,5 a 0",IF(AND(AJ632&gt;=0.5,AJ632&lt;=4.5),"0,5 a 4,5",IF(AJ632=5,"5",IF(AND(AJ632&gt;=5.5,AJ632&lt;=10),"5,5 a 10",IF(AND(AJ632&gt;=10.5,AJ632&lt;=20),"10,5 a 20","Fuera de rango"))))))))</f>
        <v>5,5 a 10</v>
      </c>
      <c r="AL632" s="11" t="n">
        <f aca="false">IF(AK632="","",IF(AK632="-15 a -10,5",1,IF(AK632="-10 a -4",2,IF(AK632="-4,5 a 0",3,IF(AK632="0,5 a 4,5",4,IF(AK632="5","NORMA",IF(AK632="5,5 a 10",5,IF(AK632="10,5 a 20",6,"Error"))))))))</f>
        <v>5</v>
      </c>
      <c r="AM632" s="9" t="n">
        <v>0</v>
      </c>
      <c r="AN632" s="10" t="str">
        <f aca="false">IF(AM632="","",IF(AND(AM632&gt;=-7.5,AM632&lt;=-5.5),"-7,5 a -5,5",IF(AND(AM632&gt;=-5,AM632&lt;=-3),"-5 a -3",IF(AND(AM632&gt;=-2.5,AM632&lt;=-0.5),"-2,5 a -0,5",IF(AM632=0,"0,00",IF(AND(AM632&gt;=0.5,AM632&lt;=2.5),"0,5 a 2,5",IF(AND(AM632&gt;=3,AM632&lt;=5),"3 a 5",IF(AND(AM632&gt;=5.5,AM632&lt;=7.5),"5,5 a 7,5",IF(AND(AM632&gt;=8,AM632&lt;=10),"8 a 10","Fuera de rango")))))))))</f>
        <v>0,00</v>
      </c>
      <c r="AO632" s="11" t="str">
        <f aca="false">IF(AN632="","",IF(AN632="-7,5 a -5,5",1,IF(AN632="-5 a -3",2,IF(AN632="-2,5 a -0,5",3,IF(AN632="0,00","NORMA",IF(AN632="0,5 a 2,5",4,IF(AN632="3 a 5",5,IF(AN632="5,5 a 7,5",6,IF(AN632="8 a 10",7,"Error")))))))))</f>
        <v>NORMA</v>
      </c>
      <c r="AP632" s="9" t="n">
        <v>-11</v>
      </c>
      <c r="AQ632" s="10" t="str">
        <f aca="false">IF(AP632="","",IF(AND(AP632&gt;=-20,AP632&lt;=-9.5),"-20 a -9,5",IF(AND(AP632&gt;=-9,AP632&lt;=-6.5),"-9 a -6,5",IF(AP632=-6,"-6",IF(AND(AP632&gt;=-5.5,AP632&lt;=-3),"-5,5 a -3",IF(AND(AP632&gt;=-2.5,AP632&lt;=0),"-2,5 a 0",IF(AND(AP632&gt;=0.5,AP632&lt;=3),"0,5 a 3",IF(AND(AP632&gt;=3.5,AP632&lt;=6),"3,5 a 6",IF(AND(AP632&gt;=6.5,AP632&lt;=9),"6,5 a 9",IF(AND(AP632&gt;=9.5,AP632&lt;=20),"9,5 a 20","Fuera de rango"))))))))))</f>
        <v>-20 a -9,5</v>
      </c>
      <c r="AR632" s="11" t="n">
        <f aca="false">IF(AQ632="","",IF(AQ632="-20 a -9,5",1,IF(AQ632="-9 a -6,5",2,IF(AQ632="-6","NORMA",IF(AQ632="-5,5 a -3",3,IF(AQ632="-2,5 a 0",4,IF(AQ632="0,5 a 3",5,IF(AQ632="3,5 a 6",6,IF(AQ632="6,5 a 9",7,IF(AQ632="9,5 a 20",8,""))))))))))</f>
        <v>1</v>
      </c>
      <c r="AS632" s="9" t="n">
        <v>1</v>
      </c>
      <c r="AT632" s="10" t="str">
        <f aca="false">IF(AS632="","",IF(AND(AS632&gt;=-16,AS632&lt;=-14),"-16 a -14",IF(AND(AS632&gt;=-13.5,AS632&lt;=-11.5),"-13,5 a -11,5",IF(AND(AS632&gt;=-11,AS632&lt;=-9),"-11 a -9",IF(AND(AS632&gt;=-8.5,AS632&lt;=-6.5),"-8,5 a -6,5",IF(AND(AS632&gt;=-6,AS632&lt;=-4),"-6 a -4",IF(AND(AS632&gt;=-3.5,AS632&lt;=-1.5),"-3,5 a -1,5",IF(AND(AS632&gt;=-1,AS632&lt;=1),"-1 a 1",IF(AND(AS632&gt;=1.5,AS632&lt;=3.5),"1,5 a 3,5",IF(AND(AS632&gt;=4,AS632&lt;=6),"4 a 6",IF(AND(AS632&gt;=6.5,AS632&lt;=8.5),"6,5 a 8,5",IF(AND(AS632&gt;=9,AS632&lt;=11),"9 a 11",IF(AND(AS632&gt;=11.5,AS632&lt;=13.5),"11,5 a 13,5",IF(AND(AS632&gt;=14,AS632&lt;=16),"14 a 16",IF(AND(AS632&gt;=16.5,AS632&lt;=18.5),"16,5 a 18,5",IF(AND(AS632&gt;=19,AS632&lt;=21),"19 a 21","Fuera de rango"))))))))))))))))</f>
        <v>-1 a 1</v>
      </c>
      <c r="AU632" s="11" t="n">
        <f aca="false" t="array" ref="AU632">IF(AT632="","",_xlfn.IFS(AT632="-16 a -14",1,AT632="-13,5 a -11,5",2,AT632="-11 a -9",3,AT632="-8,5 a -6,5",4,AT632="-6 a -4",5,AT632="-3,5 a -1,5",6,AT632="-1 a 1",7,AT632="1,5 a 3,5",8,AT632="4 a 6","NORMA",AT632="6,5 a 8,5",9,AT632="9 a 11",10,AT632="11,5 a 13,5",11,AT632="14 a 16",12,AT632="16,5 a 18,5",13,AT632="19 a 21",14,TRUE(),""))</f>
        <v>7</v>
      </c>
      <c r="AV632" s="9" t="n">
        <v>-0.25</v>
      </c>
      <c r="AW632" s="10" t="str">
        <f aca="false">IF(AV632="","",IF(AND(AV632&gt;=-1,AV632&lt;=-0.5),"-1 a -0,5",IF(AND(AV632&gt;-0.5,AV632&lt;=0),"De -0,5 a 0",IF(AND(AV632&gt;=0.25,AV632&lt;=0.75),"0,25 a 0,75",IF(AND(AV632&gt;=1,AV632&lt;=1.5),"1 a 1,5",IF(AND(AV632&gt;=1.75,AV632&lt;=2.25),"1,75 a 2,25",IF(AND(AV632&gt;=2.5,AV632&lt;=3),"2,5 a 3",IF(AND(AV632&gt;=3.25,AV632&lt;=3.75),"3,25 a 3,75","Fuera de rango"))))))))</f>
        <v>De -0,5 a 0</v>
      </c>
      <c r="AX632" s="10" t="n">
        <f aca="false">IF(AW632="","",IF(OR(AW632="-1 a -0,5",AW632="-1 a -0.5"),1,IF(OR(AW632="De -0,5 a 0",AW632="-0,5 a 0",AW632="De -0.5 a 0"),2,IF(OR(AW632="0,25 a 0,75",AW632="0.25 a 0.75"),"NORMA",IF(OR(AW632="1 a 1,5",AW632="1 a 1.5"),3,IF(OR(AW632="1,75 a 2,25",AW632="1.75 a 2.25"),4,IF(OR(AW632="2,5 a 3",AW632="2.5 a 3"),5,IF(OR(AW632="3,25 a 3,75",AW632="3.25 a 3.75"),6,""))))))))</f>
        <v>2</v>
      </c>
      <c r="AY632" s="9" t="n">
        <v>-11</v>
      </c>
      <c r="AZ632" s="10" t="str">
        <f aca="false">IF(AY632="","",IF(AND(AY632&gt;=-20,AY632&lt;=-9.5),"-20 a -9,5",IF(AND(AY632&gt;=-9,AY632&lt;=-6.5),"-9 a -6,5",IF(AY632=-6,"-6",IF(AND(AY632&gt;=-5.5,AY632&lt;=-3),"-5,5 a -3",IF(AND(AY632&gt;=-2.5,AY632&lt;=0),"-2,5 a 0",IF(AND(AY632&gt;=0.5,AY632&lt;=3),"0,5 a 3",IF(AND(AY632&gt;=3.5,AY632&lt;=6),"3,5 a 6","Fuera de rango"))))))))</f>
        <v>-20 a -9,5</v>
      </c>
      <c r="BA632" s="11" t="n">
        <f aca="false">IF(AZ632="","",IF(AZ632="-20 a -9,5",1,IF(AZ632="-9 a -6,5",2,IF(AZ632="-6","NORMA",IF(AZ632="-5,5 a -3",3,IF(AZ632="-2,5 a 0",4,IF(AZ632="0,5 a 3",5,IF(AZ632="3,5 a 6",6,""))))))))</f>
        <v>1</v>
      </c>
      <c r="BB632" s="9" t="n">
        <v>16</v>
      </c>
      <c r="BC632" s="10" t="str">
        <f aca="false" t="array" ref="BC632">IF(BB632="","",_xlfn.IFS(AND(BB632&gt;=0,BB632&lt;=2),"0 a 2",AND(BB632&gt;=2.5,BB632&lt;=4.5),"2,5 a 4,5",AND(BB632&gt;=5,BB632&lt;=7),"5 a 7",AND(BB632&gt;=7.5,BB632&lt;=9.5),"7,5 a 9,5",AND(BB632&gt;=10,BB632&lt;=12),"10 a 12",AND(BB632&gt;=12.5,BB632&lt;=14.5),"12,5 a 14,5",BB632=15,"15",AND(BB632&gt;=15.5,BB632&lt;=17.5),"15,5 a 17,5",AND(BB632&gt;=18,BB632&lt;=20),"18 a 20",AND(BB632&gt;=20.5,BB632&lt;=22.5),"20,5 a 22,5",AND(BB632&gt;=23,BB632&lt;=25),"23 a 25",TRUE(),"Fuera de rango"))</f>
        <v>15,5 a 17,5</v>
      </c>
      <c r="BD632" s="11" t="n">
        <f aca="false" t="array" ref="BD632">IF(BC632="","",_xlfn.IFS(BC632="0 a 2",1,BC632="2,5 a 4,5",2,BC632="5 a 7",3,BC632="7,5 a 9,5",4,BC632="10 a 12",5,BC632="12,5 a 14,5",6,BC632="15","NORMA",BC632="15,5 a 17,5",7,BC632="18 a 20",8,BC632="20,5 a 22,5",9,BC632="23 a 25",10,TRUE(),"Fuera de rango"))</f>
        <v>7</v>
      </c>
      <c r="BE632" s="9" t="n">
        <v>17</v>
      </c>
      <c r="BF632" s="10" t="str">
        <f aca="false">IF(BE632="","",IF(AND(BE632&gt;=-20,BE632&lt;=-10),"-20 a -10",IF(AND(BE632&gt;=-9.5,BE632&lt;=0.5),"-9,5 a 0,5",IF(AND(BE632&gt;=1,BE632&lt;=11),"1 a 11",IF(AND(BE632&gt;=11.5,BE632&lt;=20.5),"11,5 a 20,5",IF(BE632=21,"21",IF(AND(BE632&gt;=21.5,BE632&lt;=31.5),"21,5 a 31,5",IF(AND(BE632&gt;=32,BE632&lt;=42),"32 a 42","Fuera de rango"))))))))</f>
        <v>11,5 a 20,5</v>
      </c>
      <c r="BG632" s="11" t="n">
        <f aca="false">IF(BF632="","",IF(BF632="-20 a -10",1,IF(BF632="-9,5 a 0,5",2,IF(BF632="1 a 11",3,IF(BF632="11,5 a 20,5",4,IF(BF632="21","NORMA",IF(BF632="21,5 a 31,5",5,IF(BF632="32 a 42",6,""))))))))</f>
        <v>4</v>
      </c>
      <c r="BH632" s="9" t="n">
        <v>11</v>
      </c>
      <c r="BI632" s="10" t="str">
        <f aca="false">IF(BH632="","",IF(AND(BH632&gt;=-20,BH632&lt;=-15),"-20 a -15",IF(AND(BH632&gt;=-14.5,BH632&lt;=-9.5),"-14,5 a -9,5",IF(AND(BH632&gt;=-9,BH632&lt;=-4),"-9 a -4",IF(AND(BH632&gt;=-3.5,BH632&lt;=2.5),"-3,5 a 2,5",IF(AND(BH632&gt;=3,BH632&lt;=8),"3 a 8",IF(AND(BH632&gt;=8.5,BH632&lt;=14.5),"8,5 a 14,5",IF(BH632=15,"15",IF(AND(BH632&gt;=15.5,BH632&lt;=20.5),"15,5 a 20,5",IF(AND(BH632&gt;=21,BH632&lt;=26),"21 a 26","Fuera de rango"))))))))))</f>
        <v>8,5 a 14,5</v>
      </c>
      <c r="BJ632" s="11" t="n">
        <f aca="false">IF(BI632="","",IF(BI632="-20 a -15",1,IF(BI632="-14,5 a -9,5",2,IF(BI632="-9 a -4",3,IF(BI632="-3,5 a 2,5",4,IF(BI632="3 a 8",5,IF(BI632="8,5 a 14,5",6,IF(BI632="15","NORMA",IF(BI632="15,5 a 20,5",7,IF(BI632="21 a 26",8,IF(BI632="26,5 a 31,5",9,"")))))))))))</f>
        <v>6</v>
      </c>
      <c r="BK632" s="9" t="n">
        <v>0</v>
      </c>
      <c r="BL632" s="10" t="str">
        <f aca="false">IF(BK632="","",IF(AND(BK632&gt;=0,BK632&lt;=2),"0 - 2",IF(AND(BK632&gt;=2.5,BK632&lt;=4.5),"2,5 - 4,5",IF(AND(BK632&gt;=5,BK632&lt;=7),"5 - 7",IF(AND(BK632&gt;=7.5,BK632&lt;=9.5),"7,5 - 9,5",IF(AND(BK632&gt;=10,BK632&lt;=12),"10 - 12",IF(AND(BK632&gt;=12.5,BK632&lt;=13.5),"12,5 - 13,5",IF(BK632=14,"14",IF(AND(BK632&gt;=14.5,BK632&lt;=16.5),"14,5 - 16,5",IF(AND(BK632&gt;=17,BK632&lt;=19),"17 - 19",IF(AND(BK632&gt;=19.5,BK632&lt;=21.5),"19,5 - 21,5",IF(AND(BK632&gt;=22,BK632&lt;=24),"22 - 24",IF(AND(BK632&gt;=24.5,BK632&lt;=26.5),"24,5 - 26,5",IF(AND(BK632&gt;=27,BK632&lt;=29),"27 - 29",IF(AND(BK632&gt;=29.5,BK632&lt;=30),"29,5 - 30","Fuera de rango")))))))))))))))</f>
        <v>0 - 2</v>
      </c>
      <c r="BM632" s="11" t="n">
        <f aca="false">IF(BL632="","",IF(BL632="0 - 2",1,IF(BL632="2,5 - 4,5",2,IF(BL632="5 - 7",3,IF(BL632="7,5 - 9,5",4,IF(BL632="10 - 12",5,IF(BL632="12,5 - 13,5",6,IF(BL632="14","NORMA",IF(BL632="14,5 - 16,5",7,IF(BL632="17 - 19",8,IF(BL632="19,5 - 21,5",9,IF(BL632="22 - 24",10,IF(BL632="24,5 - 26,5",11,IF(BL632="27 - 29",12,IF(BL632="29,5 - 30",13,"")))))))))))))))</f>
        <v>1</v>
      </c>
      <c r="BN632" s="9" t="n">
        <v>21</v>
      </c>
      <c r="BO632" s="11" t="str">
        <f aca="false">IF(BN632="","",IF(AND(BN632&gt;=-20,BN632&lt;=-10),"-20 a -10",IF(AND(BN632&gt;=-9.5,BN632&lt;=0.5),"-9,5 a 0,5",IF(AND(BN632&gt;=1,BN632&lt;=11),"1 a 11",IF(AND(BN632&gt;=11.5,BN632&lt;=21.5),"11,5 a 21,5",IF(BN632=22,"22",IF(AND(BN632&gt;=22.5,BN632&lt;=32.5),"22,5 a 32,5",IF(AND(BN632&gt;=33,BN632&lt;=43),"33 a 43","Fuera de rango"))))))))</f>
        <v>11,5 a 21,5</v>
      </c>
      <c r="BP632" s="11" t="n">
        <f aca="false">IF(BO632="","",IF(BO632="-20 a -10",1,IF(BO632="-9,5 a 0,5",2,IF(BO632="1 a 11",3,IF(BO632="11,5 a 21,5",4,IF(BO632="22","NORMA",IF(BO632="22,5 a 32,5",5,IF(BO632="33 a 43",6,""))))))))</f>
        <v>4</v>
      </c>
      <c r="BQ632" s="9" t="n">
        <v>15</v>
      </c>
      <c r="BR632" s="10" t="str">
        <f aca="false">IF(BQ632="","",IF(AND(BQ632&gt;=-20,BQ632&lt;=-15),"-20 a -15",IF(AND(BQ632&gt;=-14.5,BQ632&lt;=-9.5),"-14,5 a -9,5",IF(AND(BQ632&gt;=-9,BQ632&lt;=-4),"-9 a -4",IF(AND(BQ632&gt;=-3.5,BQ632&lt;=2.5),"-3,5 a 2,5",IF(AND(BQ632&gt;=3,BQ632&lt;=8),"3 a 8",IF(AND(BQ632&gt;=8.5,BQ632&lt;=13.5),"8,5 a 13,5",IF(AND(BQ632&gt;=14,BQ632&lt;=17.5),"14 a 17,5",IF(BQ632=18,"18",IF(AND(BQ632&gt;=18.5,BQ632&lt;=23.5),"18,5 a 23,5",IF(AND(BQ632&gt;=24,BQ632&lt;=29),"24 a 29",IF(AND(BQ632&gt;=29.5,BQ632&lt;=34.5),"29,5 a 34,5",IF(AND(BQ632&gt;=35,BQ632&lt;=40),"35 a 40","Fuera de rango")))))))))))))</f>
        <v>14 a 17,5</v>
      </c>
      <c r="BS632" s="11" t="n">
        <f aca="false">IF(BR632="","",IF(BR632="-20 a -15",1,IF(BR632="-14,5 a -9,5",2,IF(BR632="-9 a -4",3,IF(BR632="-3,5 a 2,5",4,IF(BR632="3 a 8",5,IF(BR632="8,5 a 13,5",6,IF(BR632="14 a 17,5",7,IF(BR632="18","NORMA",IF(BR632="18,5 a 23,5",8,IF(BR632="24 a 29",9,IF(BR632="29,5 a 34,5",10,IF(BR632="35 a 40",11,"")))))))))))))</f>
        <v>7</v>
      </c>
      <c r="BT632" s="9" t="n">
        <v>0</v>
      </c>
      <c r="BU632" s="10" t="str">
        <f aca="false">IF(BT632="","",IF(AND(BT632&gt;=-20,BT632&lt;=-18),"-20 a -18",IF(AND(BT632&gt;=-17.5,BT632&lt;=-15.5),"-17,5 a -15,5",IF(AND(BT632&gt;=-15,BT632&lt;=-13),"-15 a -13",IF(AND(BT632&gt;=-12.5,BT632&lt;=-10.5),"-12,5 a -10,5",IF(AND(BT632&gt;=-10,BT632&lt;=-8),"-10 a -8",IF(AND(BT632&gt;=-7.5,BT632&lt;=-5.5),"-7,5 a -5,5",IF(AND(BT632&gt;=-5,BT632&lt;=-3),"-5 a -3",IF(AND(BT632&gt;=-2.5,BT632&lt;=-0.5),"-2,5 a -0,5",IF(BT632=0,"0",IF(AND(BT632&gt;=0.5,BT632&lt;=2.5),"0,5 a 2,5",IF(AND(BT632&gt;=3,BT632&lt;=5),"3 a 5",IF(AND(BT632&gt;=5.5,BT632&lt;=7.5),"5,5 a 7,5",IF(AND(BT632&gt;=8,BT632&lt;=10),"8 a 10",IF(AND(BT632&gt;=10.5,BT632&lt;=12.5),"10,5 a 12,5",IF(AND(BT632&gt;=13,BT632&lt;=15),"13 a 15",IF(AND(BT632&gt;=15.5,BT632&lt;=17.5),"15,5 a 17,5",IF(AND(BT632&gt;=18,BT632&lt;=20),"18 a 20","Fuera de rango"))))))))))))))))))</f>
        <v>0</v>
      </c>
      <c r="BV632" s="11" t="str">
        <f aca="false">IF(BT632="","",IF(BT632=0,"NORMA",IF(AND(BT632&gt;=-20,BT632&lt;=-18),2,IF(AND(BT632&gt;=-17.5,BT632&lt;=-15.5),2,IF(AND(BT632&gt;=-15,BT632&lt;=-13),3,IF(AND(BT632&gt;=-12.5,BT632&lt;=-10.5),4,IF(AND(BT632&gt;=-10,BT632&lt;=-8),5,IF(AND(BT632&gt;=-7.5,BT632&lt;=-5.5),6,IF(AND(BT632&gt;=-5,BT632&lt;=-3),7,IF(AND(BT632&gt;=-2.5,BT632&lt;=-0.5),8,IF(AND(BT632&gt;=0.5,BT632&lt;=2.5),9,IF(AND(BT632&gt;=3,BT632&lt;=5),10,IF(AND(BT632&gt;=5.5,BT632&lt;=7.5),11,IF(AND(BT632&gt;=8,BT632&lt;=10),12,IF(AND(BT632&gt;=10.5,BT632&lt;=12.5),13,IF(AND(BT632&gt;=13,BT632&lt;=15),14,IF(AND(BT632&gt;=15.5,BT632&lt;=17.5),15,IF(AND(BT632&gt;=18,BT632&lt;=20),16,"Fuera de rango"))))))))))))))))))</f>
        <v>NORMA</v>
      </c>
      <c r="BW632" s="9" t="n">
        <v>-11.25</v>
      </c>
      <c r="BX632" s="10" t="n">
        <f aca="false">18.5- (0.3*H632)</f>
        <v>14.3</v>
      </c>
      <c r="BY632" s="10" t="n">
        <f aca="false">(BW632)-(BX632)</f>
        <v>-25.55</v>
      </c>
      <c r="BZ632" s="10" t="str">
        <f aca="false">IF(BY632="","",IF(BY632&lt;-27.5,"De -30 a -28",IF(BY632&lt;-25,"De -27,5 a -25,5",IF(BY632&lt;-22.5,"De -25 a -23",IF(BY632&lt;-20,"De -22,5 a -20,5",IF(BY632&lt;-17.5,"De -20 a -18",IF(BY632&lt;-15,"De -17,5 a -15,5",IF(BY632&lt;-12.5,"De -15 a -13",IF(BY632&lt;-10,"De -12,5 a -10,5",IF(BY632&lt;-7.5,"De -10 a -8",IF(BY632&lt;-5,"De -7,5 a -5,5",IF(BY632&lt;-2.5,"De -5 a -3",IF(BY632&lt;0,"De -2,5 a -0,5",IF(BY632&lt;2.5,"De 0 a 2",IF(BY632&lt;5,"De 2,5 a 4,5",IF(BY632&lt;7.5,"De 5 a 7",IF(BY632&lt;10,"De 7,5 a 9,5",IF(BY632&lt;12.5,"De 10 a 12",IF(BY632&lt;15,"De 12,5 a 14,5",IF(BY632&lt;17.5,"De 15 a 17",IF(BY632&lt;20,"De 17,5 a 19,5",IF(BY632&lt;22.5,"De 20 a 22",IF(BY632&lt;25,"De 22,5 a 24,5",IF(BY632&lt;27.5,"De 25 a 27","De 27,5 a 30"))))))))))))))))))))))))</f>
        <v>De -27,5 a -25,5</v>
      </c>
      <c r="CA632" s="12" t="n">
        <f aca="false">IF(BY632="","",IF(BY632&lt;=-28,1,IF(BY632&lt;=-25.5,2,IF(BY632&lt;=-23,3,IF(BY632&lt;=-20.5,4,IF(BY632&lt;=-18,5,IF(BY632&lt;=-15.5,6,IF(BY632&lt;=-13,7,IF(BY632&lt;=-10.5,8,IF(BY632&lt;=-8,9,IF(BY632&lt;=-5.5,10,IF(BY632&lt;=-3,11,IF(BY632&lt;=-0.5,12,IF(BY632&lt;=2,13,IF(BY632&lt;=4.5,14,IF(BY632&lt;=7,15,IF(BY632&lt;=9.5,16,IF(BY632&lt;=12,17,IF(BY632&lt;=14.5,18,IF(BY632&lt;=17,19,IF(BY632&lt;=19.5,20,IF(BY632&lt;=22,21,IF(BY632&lt;=24.5,22,IF(BY632&lt;=27,23,IF(BY632&lt;=30,24,"Fuera de rango")))))))))))))))))))))))))</f>
        <v>2</v>
      </c>
      <c r="CB632" s="9" t="n">
        <v>-9.5</v>
      </c>
      <c r="CC632" s="10" t="n">
        <f aca="false">18.5- (0.3*H632)</f>
        <v>14.3</v>
      </c>
      <c r="CD632" s="10" t="n">
        <f aca="false">(CB632)-(CC632)</f>
        <v>-23.8</v>
      </c>
      <c r="CE632" s="10" t="str">
        <f aca="false">IF(CD632="","",IF(CD632&lt;-27.5,"De -30 a -28",IF(CD632&lt;-25,"De -27,5 a -25,5",IF(CD632&lt;-22.5,"De -25 a -23",IF(CD632&lt;-20,"De -22,5 a -20,5",IF(CD632&lt;-17.5,"De -20 a -18",IF(CD632&lt;-15,"De -17,5 a -15,5",IF(CD632&lt;-12.5,"De -15 a -13",IF(CD632&lt;-10,"De -12,5 a -10,5",IF(CD632&lt;-7.5,"De -10 a -8",IF(CD632&lt;-5,"De -7,5 a -5,5",IF(CD632&lt;-2.5,"De -5 a -3",IF(CD632&lt;0,"De -2,5 a -0,5",IF(CD632&lt;=2,"De 0 a 2",IF(CD632&lt;=4.5,"De 2,5 a 4,5",IF(CD632&lt;=7,"De 5 a 7",IF(CD632&lt;=9.5,"De 7,5 a 9,5",IF(CD632&lt;=12,"De 10 a 12",IF(CD632&lt;=14.5,"De 12,5 a 14,5",IF(CD632&lt;=17,"De 15 a 17",IF(CD632&lt;=19.5,"De 17,5 a 19,5",IF(CD632&lt;=22,"De 20 a 22",IF(CD632&lt;=24.5,"De 22,5 a 24,5",IF(CD632&lt;=27,"De 25 a 27","De 27,5 a 30"))))))))))))))))))))))))</f>
        <v>De -25 a -23</v>
      </c>
      <c r="CF632" s="12" t="n">
        <f aca="false">IF(CD632="","",IF(CD632&lt;-27.5,1,IF(CD632&lt;-25,2,IF(CD632&lt;-22.5,3,IF(CD632&lt;-20,4,IF(CD632&lt;-17.5,5,IF(CD632&lt;-15,6,IF(CD632&lt;-12.5,7,IF(CD632&lt;-10,8,IF(CD632&lt;-7.5,9,IF(CD632&lt;-5,10,IF(CD632&lt;-2.5,11,IF(CD632&lt;0,12,IF(CD632&lt;2.5,13,IF(CD632&lt;5,14,IF(CD632&lt;7.5,15,IF(CD632&lt;10,16,IF(CD632&lt;12.5,17,IF(CD632&lt;15,18,IF(CD632&lt;17.5,19,IF(CD632&lt;20,20,IF(CD632&lt;22.5,21,IF(CD632&lt;25,22,IF(CD632&lt;27.5,23,24))))))))))))))))))))))))</f>
        <v>3</v>
      </c>
      <c r="CG632" s="9" t="n">
        <v>-4.75</v>
      </c>
      <c r="CH632" s="10" t="str">
        <f aca="false">IF(CG632="","",IF(AND(CG632&gt;=-10,CG632&lt;=-9.5),"-10 a -9,5",IF(AND(CG632&gt;-9.5,CG632&lt;=-8.5),"-9 a -8,5",IF(AND(CG632&gt;-8.5,CG632&lt;=-7.5),"-8 a -7,5",IF(AND(CG632&gt;-7.5,CG632&lt;=-6.5),"-7 a -6,5",IF(AND(CG632&gt;-6.5,CG632&lt;=-5.5),"-6 a -5,5",IF(AND(CG632&gt;-5.5,CG632&lt;=-4.5),"-5 a -4,5",IF(AND(CG632&gt;-4.5,CG632&lt;=-3.5),"-4 a -3,5",IF(AND(CG632&gt;-3.5,CG632&lt;=-2.5),"-3 a -2,5",IF(CG632=-2.25,"-2,25",IF(AND(CG632&gt;-2.5,CG632&lt;=-1.5),"-2 a -1,5",IF(AND(CG632&gt;-1.5,CG632&lt;=-0.5),"-1 a -0,5",IF(AND(CG632&gt;-0.5,CG632&lt;=0.5),"0 a 0,5",IF(AND(CG632&gt;0.5,CG632&lt;=1.5),"1 a 1,5",IF(AND(CG632&gt;1.5,CG632&lt;=2.5),"2 a 2,5",IF(AND(CG632&gt;2.5,CG632&lt;=3.5),"3 a 3,5",IF(AND(CG632&gt;3.5,CG632&lt;=4.5),"4 a 4,5",IF(AND(CG632&gt;4.5,CG632&lt;=5.5),"5 a 5,5",IF(AND(CG632&gt;5.5,CG632&lt;=6.5),"6 a 6,5",IF(AND(CG632&gt;6.5,CG632&lt;=7.5),"7 a 7,5",IF(AND(CG632&gt;7.5,CG632&lt;=8.5),"8 a 8,5",IF(AND(CG632&gt;8.5,CG632&lt;=9.5),"9 a 9,5",IF(CG632&gt;=10,"10","Fuera de rango")))))))))))))))))))))))</f>
        <v>-5 a -4,5</v>
      </c>
      <c r="CI632" s="11" t="n">
        <f aca="false">IF(CG632="","",IF(CG632=-2.25,"NORMA",IF(CG632&lt;=-9.5,1,IF(CG632&lt;=-8.5,2,IF(CG632&lt;=-7.5,3,IF(CG632&lt;=-6.5,4,IF(CG632&lt;=-5.5,5,IF(CG632&lt;=-4.5,6,IF(CG632&lt;=-3.5,7,IF(CG632&lt;=-2.5,8,IF(CG632&lt;=-1.5,9,IF(CG632&lt;=-0.5,10,IF(CG632&lt;=0.5,11,IF(CG632&lt;=1.5,12,IF(CG632&lt;=2.5,13,IF(CG632&lt;=3.5,14,IF(CG632&lt;=4.5,15,IF(CG632&lt;=5.5,16,IF(CG632&lt;=6.5,17,IF(CG632&lt;=7.5,18,IF(CG632&lt;=8.5,19,IF(CG632&lt;=9.5,20,IF(CG632=10,21,"Fuera de rango")))))))))))))))))))))))</f>
        <v>6</v>
      </c>
      <c r="CJ632" s="9" t="n">
        <v>2.25</v>
      </c>
      <c r="CK632" s="10" t="str">
        <f aca="false">IF(CJ632="","",IF(AND(CJ632&gt;=-6,CJ632&lt;=-5.5),"-6 a -5,5",IF(AND(CJ632&gt;-5.5,CJ632&lt;=-4.5),"-5 a -4,5",IF(AND(CJ632&gt;-4.5,CJ632&lt;=-3.5),"-4 a -3,5",IF(AND(CJ632&gt;-3.5,CJ632&lt;=-2.5),"-3 a -2,5",IF(AND(CJ632&gt;-2.5,CJ632&lt;=-1.5),"-2 a -1,5",IF(AND(CJ632&gt;-1.5,CJ632&lt;=-0.5),"-1 a -0,5",IF(AND(CJ632&gt;-0.5,CJ632&lt;=0.5),"0 a 0,5",IF(AND(CJ632&gt;0.5,CJ632&lt;=1.5),"1 a 1,5",IF(AND(CJ632&gt;1.5,CJ632&lt;2.5),"2",IF(AND(CJ632&gt;=2.5,CJ632&lt;=3),"2,5 a 3",IF(AND(CJ632&gt;3,CJ632&lt;=4),"3,5 a 4",IF(AND(CJ632&gt;4,CJ632&lt;=5),"4,5 a 5",IF(AND(CJ632&gt;5,CJ632&lt;=6),"5,5 a 6",IF(AND(CJ632&gt;6,CJ632&lt;=7),"6,5 a 7",IF(AND(CJ632&gt;7,CJ632&lt;=8),"7,5 a 8",IF(AND(CJ632&gt;8,CJ632&lt;=9.5),"8,5 a 9,5",IF(CJ632=10,"10","Fuera de rango"))))))))))))))))))</f>
        <v>2</v>
      </c>
      <c r="CL632" s="11" t="str">
        <f aca="false">IF(CK632="","",IF(OR(CK632="-6 a -5,5",CK632="-6 - -5,5"),1,IF(OR(CK632="-5 a -4,5",CK632="-5 - -4,5"),2,IF(OR(CK632="-4 a -3,5",CK632="-4 - -3,5"),3,IF(OR(CK632="-3 a -2,5",CK632="-3 - -2,5"),4,IF(OR(CK632="-2 a -1,5",CK632="-2 - -1,5"),5,IF(OR(CK632="-1 a -0,5",CK632="-1 - -0,5"),6,IF(OR(CK632="0 a 0,5",CK632="0 - 0,5"),7,IF(OR(CK632="1 a 1,5",CK632="1 - 1,5"),8,IF(CK632="2","NORMA",IF(OR(CK632="2,5 a 3",CK632="2,5 - 3"),9,IF(OR(CK632="3,5 a 4",CK632="3,5 - 4"),10,IF(OR(CK632="4,5 a 5",CK632="4,5 - 5"),11,IF(OR(CK632="5,5 a 6",CK632="5,5 - 6"),12,IF(OR(CK632="6,5 a 7",CK632="6,5 - 7"),13,IF(OR(CK632="7,5 a 8",CK632="7,5 - 8"),14,IF(OR(CK632="8,5 a 9",CK632="8,5 - 9,5",CK632="9 a 9,5"),15,IF(CK632="10",15,IF(OR(CK632="0,5 a 1",CK632="0,5 - 1"),7,"Fuera de rango")))))))))))))))))))</f>
        <v>NORMA</v>
      </c>
      <c r="CO632" s="10" t="str">
        <f aca="false">IF(CM632&gt;0,"EME"," ")</f>
        <v> </v>
      </c>
      <c r="CQ632" s="10" t="str">
        <f aca="false">IF(CP632&gt;0,"0", " ")</f>
        <v> </v>
      </c>
      <c r="CR632" s="10" t="str">
        <f aca="false">IF(CP632&gt;0,"EME"," ")</f>
        <v> </v>
      </c>
      <c r="CS632" s="9" t="n">
        <v>0</v>
      </c>
      <c r="CV632" s="9" t="n">
        <v>0</v>
      </c>
      <c r="CY632" s="9" t="n">
        <v>-1.5</v>
      </c>
      <c r="DB632" s="9" t="n">
        <v>-1.5</v>
      </c>
      <c r="DC632" s="11" t="str">
        <f aca="false">IF(DB632&lt;0,"2"," ")</f>
        <v>2</v>
      </c>
      <c r="DD632" s="11" t="str">
        <f aca="false">IF(DB632&lt;0,"MIO"," ")</f>
        <v>MIO</v>
      </c>
      <c r="DE632" s="9" t="n">
        <v>0</v>
      </c>
      <c r="DF632" s="10" t="str">
        <f aca="false">IF(DE632&lt;0,"3"," ")</f>
        <v> </v>
      </c>
      <c r="DG632" s="10" t="str">
        <f aca="false">IF(DE632&lt;0,"AST"," ")</f>
        <v> </v>
      </c>
      <c r="DH632" s="9" t="n">
        <v>-0.5</v>
      </c>
      <c r="DI632" s="10" t="str">
        <f aca="false">IF(DH632&lt;0,"3"," ")</f>
        <v>3</v>
      </c>
      <c r="DJ632" s="10" t="str">
        <f aca="false">IF(DH632&lt;0,"AST"," ")</f>
        <v>AST</v>
      </c>
      <c r="DK632" s="9" t="n">
        <v>0</v>
      </c>
      <c r="DL632" s="10" t="str">
        <f aca="false">IF(DK632&gt;0,"4"," ")</f>
        <v> </v>
      </c>
      <c r="DM632" s="10" t="str">
        <f aca="false">IF(DK632&gt;0,"PRE"," ")</f>
        <v> </v>
      </c>
      <c r="DN632" s="9" t="n">
        <v>0</v>
      </c>
      <c r="DO632" s="10" t="str">
        <f aca="false">IF(DN632&gt;0,"4"," ")</f>
        <v> </v>
      </c>
      <c r="DP632" s="10" t="str">
        <f aca="false">IF(DN632&gt;0,"PRE"," ")</f>
        <v> </v>
      </c>
      <c r="DS632" s="12" t="str">
        <f aca="false">CONCATENATE(CO632,CU632,DA632,DG632,DM632)</f>
        <v>   </v>
      </c>
      <c r="DT632" s="10" t="e">
        <f aca="false" t="array" ref="DT632">_xlfn.IFS(DS632="EME    ","0", DS632=" HIP   ","1", DS632="  MIO  ","2", DS632="   AST ","3", DS632="    PRE","4", DS632="EME   PRE","5", DS632=" HIP  PRE","6", DS632=" HIP AST ","7", DS632="  MIO PRE","8", DS632="  MIOAST ","9", DS632="   ASTPRE","10",DS632=" HIP ASTPRE","11", DS632="  MIOASTPRE","12", DS632="     ","0")</f>
        <v>#N/A</v>
      </c>
      <c r="DV632" s="1" t="e">
        <f aca="false" t="array" ref="DV632">_xlfn.IFS(DU632="SI","2", DU632="NO","1")</f>
        <v>#N/A</v>
      </c>
      <c r="DX632" s="11" t="str">
        <f aca="false">IF(DW632=0,"1","2")</f>
        <v>1</v>
      </c>
      <c r="DY632" s="11" t="str">
        <f aca="false" t="array" ref="DY632">_xlfn.IFS(DW632=0,"0", DW632=0.25, "1", DW632=0.5,"2", DW632=0.75,"3", DW632=1,"4",DW632=1.25,"5", DW632=1.5,"6", DW632=1.75,"7", DW632=2,"8")</f>
        <v>0</v>
      </c>
      <c r="EA632" s="11" t="str">
        <f aca="false">IF(DZ632=0,"1","2")</f>
        <v>1</v>
      </c>
      <c r="EB632" s="11" t="str">
        <f aca="false" t="array" ref="EB632">_xlfn.IFS(DZ632=0,"0", DZ632=0.25, "1", DZ632=0.5,"2", DZ632=0.75,"3", DZ632=1,"4",DZ632=1.25,"5", DZ632=1.5,"6", DZ632=1.75,"7", DZ632=2,"8")</f>
        <v>0</v>
      </c>
      <c r="ED632" s="10" t="str">
        <f aca="false">IF(EC632=0,"1","2")</f>
        <v>1</v>
      </c>
      <c r="EE632" s="11" t="str">
        <f aca="false" t="array" ref="EE632">_xlfn.IFS(EC632=0,"0", EC632=-0.25, "1", EC632=-0.5,"2", EC632=-0.75,"3", EC632=-1,"4",EC632=-1.25,"5", EC632=-1.5,"6", EC632=-1.75,"7", EC632=-2,"8", EC632=-2.25,"9",EC632=-2.5,"10", EC632=-2.75,"11", EC632=-3,"12", EC632=-3.25,"13", EC632=-3.5,"14", EC632=-3.75,"15",EC632=-4,"16")</f>
        <v>0</v>
      </c>
      <c r="EG632" s="10" t="str">
        <f aca="false">IF(EF632=0,"1","2")</f>
        <v>1</v>
      </c>
      <c r="EH632" s="11" t="str">
        <f aca="false" t="array" ref="EH632">_xlfn.IFS(EF632=0,"0", EF632=-0.25, "1", EF632=-0.5,"2", EF632=-0.75,"3", EF632=-1,"4",EF632=-1.25,"5", EF632=-1.5,"6", EF632=-1.75,"7", EF632=-2,"8", EF632=-2.25,"9",EF632=-2.5,"10", EF632=-2.75,"11", EF632=-3,"12", EF632=-3.25,"13", EF632=-3.5,"14", EF632=-3.75,"15",EF632=-4,"16")</f>
        <v>0</v>
      </c>
      <c r="EJ632" s="11" t="str">
        <f aca="false">IF(EI632=0,"1","2")</f>
        <v>1</v>
      </c>
      <c r="EK632" s="11" t="str">
        <f aca="false" t="array" ref="EK632">_xlfn.IFS(EI632=0,"0", EI632=-0.25, "1", EI632=-0.5,"2", EI632=-0.75,"3", EI632=-1,"4",EI632=-1.25,"5", EI632=-1.5,"6", EI632=-1.75,"7", EI632=-2,"8", EI632=-2.25,"9", EI632=-2.25,"9",EI632=-2.5,"10", EI632=-2.75,"11", EI632=-3,"12", EI632=-3.25,"13", EI632=-3.5,"14", EI632=-3.75,"15",EI632=-4,"16", EI632=0.25, "17", EI632=0.5, "18")</f>
        <v>0</v>
      </c>
      <c r="EM632" s="11" t="str">
        <f aca="false">IF(EL632=0,"1","2")</f>
        <v>1</v>
      </c>
      <c r="EN632" s="11" t="str">
        <f aca="false" t="array" ref="EN632">_xlfn.IFS(EL632=0.25,"17",EL632=0.5,"18", EL632=0,"0", EL632=-0.25, "1", EL632=-0.5,"2", EL632=-0.75,"3", EL632=-1,"4",EL632=-1.25,"5", EL632=-1.5,"6", EL632=-1.75,"7", EL632=-2,"8",EL632= -2.25,"9",EL632=-2.5,"10",EL632= -2.75,"11",EL632= -3,"12",EL632= -3.25,"13",EL632= -3.5,"14",EL632= -3.75,"15",EL632=-4,"16")</f>
        <v>0</v>
      </c>
      <c r="EP632" s="11" t="str">
        <f aca="false">IF(EO632=0,"1","2")</f>
        <v>1</v>
      </c>
      <c r="EQ632" s="11" t="str">
        <f aca="false" t="array" ref="EQ632">_xlfn.IFS(EO632=0,"0", EO632=0.25, "1", EO632=0.5,"2", EO632=0.75,"3", EO632=1,"4",EO632=1.25,"5", EO632=1.5,"6", EO632=1.75,"7", EO632=2,"8", EO632=2.25,"9", EO632=2.25,"9",EO632=2.5,"10", EO632=2.75,"11", EO632=3,"12", EO632=3.25,"13", EO632=3.5,"14", EO632=3.75,"15",EO632=4,"16", EO632=-0.25, "17", bq=-0.5, "18")</f>
        <v>0</v>
      </c>
      <c r="ES632" s="11" t="str">
        <f aca="false">IF(ER632=0,"1","2")</f>
        <v>1</v>
      </c>
      <c r="ET632" s="11" t="str">
        <f aca="false" t="array" ref="ET632">_xlfn.IFS(ER632=0,"0", ER632=0.25, "1", ER632=0.5,"2", ER632=0.75,"3", ER632=1,"4",ER632=1.25,"5", ER632=1.5,"6", ER632=1.75,"7", ER632=2,"8", ER632=2.25,"9", ER632=2.25,"9",ER632=2.5,"10", ER632=2.75,"11", ER632=3,"12", ER632=3.25,"13", ER632=3.5,"14", ER632=3.75,"15",ER632=4,"16", ER632=-0.25, "17", bq=-0.5, "18")</f>
        <v>0</v>
      </c>
      <c r="EV632" s="14" t="e">
        <f aca="false">VLOOKUP(EU632,LEYENDA!$G$2:$H$8,2,TRUE())</f>
        <v>#N/A</v>
      </c>
      <c r="EW632" s="14" t="e">
        <f aca="false" t="array" ref="EW632">_xlfn.IFS(EV632="0-5","1", EV632="6-12","2", EV632="13-18","3", EV632="19-24","4", EV632="25-36","5", EV632="37-48","6", EV632="49-60","7")</f>
        <v>#N/A</v>
      </c>
    </row>
    <row r="633" customFormat="false" ht="13.5" hidden="false" customHeight="false" outlineLevel="0" collapsed="false">
      <c r="A633" s="1" t="n">
        <v>244</v>
      </c>
      <c r="B633" s="2" t="n">
        <v>5</v>
      </c>
      <c r="C633" s="33" t="n">
        <v>44453</v>
      </c>
      <c r="E633" s="5" t="str">
        <f aca="false">VLOOKUP(A633,'286'!$A$3:$J$6279,10,FALSE())</f>
        <v>MORO MARTÍN, REBECA</v>
      </c>
      <c r="F633" s="4" t="str">
        <f aca="false">VLOOKUP(A633,'286'!$A$3:$I$1768,3,FALSE())</f>
        <v>MOMARRE</v>
      </c>
      <c r="G633" s="6" t="n">
        <f aca="false">VLOOKUP(A633,'286'!$A$3:$I$1768,4,FALSE())</f>
        <v>38672</v>
      </c>
      <c r="H633" s="7" t="n">
        <f aca="false">YEAR(C633)-YEAR(G633)</f>
        <v>16</v>
      </c>
      <c r="I633" s="1" t="str">
        <f aca="false">VLOOKUP(H633,LEYENDA!$C$2:$D$6,2,TRUE())</f>
        <v>13-24</v>
      </c>
      <c r="J633" s="5" t="str">
        <f aca="false">VLOOKUP(A633,'286'!$A$3:$I$1768,7,FALSE())</f>
        <v>M</v>
      </c>
      <c r="K633" s="8" t="n">
        <f aca="false">VLOOKUP(A633,'286'!$A$3:$I$1768,2,FALSE())</f>
        <v>0</v>
      </c>
      <c r="L633" s="4" t="str">
        <f aca="false">VLOOKUP(A633,'286'!$A$3:$I$1768,8,FALSE())</f>
        <v>D</v>
      </c>
      <c r="M633" s="4" t="str">
        <f aca="false">VLOOKUP(A633,'286'!$A$3:$I$1768,9,FALSE())</f>
        <v>D</v>
      </c>
      <c r="N633" s="8" t="str">
        <f aca="false">IF(R633=O633, "MISMA","CONTRARIA")</f>
        <v>MISMA</v>
      </c>
      <c r="O633" s="8" t="str">
        <f aca="false" t="array" ref="O633">_xlfn.IFS(L633="D","1", L633="I","2")</f>
        <v>1</v>
      </c>
      <c r="P633" s="8" t="e">
        <f aca="false" t="array" ref="P633">_xlfn.IFS(K633="OD","1", K633="OI","2")</f>
        <v>#N/A</v>
      </c>
      <c r="Q633" s="1" t="str">
        <f aca="false" t="array" ref="Q633">_xlfn.IFS(J633="M","1", J633="H","2")</f>
        <v>1</v>
      </c>
      <c r="R633" s="8" t="str">
        <f aca="false" t="array" ref="R633">_xlfn.IFS(M633="D","1", M633="I","2")</f>
        <v>1</v>
      </c>
      <c r="S633" s="1" t="str">
        <f aca="false" t="array" ref="S633">_xlfn.IFS(N633="CONTRARIA", "1",N633= "MISMA","2")</f>
        <v>2</v>
      </c>
      <c r="T633" s="1" t="str">
        <f aca="false" t="array" ref="T633">_xlfn.IFS(I633="0-12","1", I633="13-24","2", I633="25-40","3", I633="41-60","4", I633="61-100","5")</f>
        <v>2</v>
      </c>
      <c r="U633" s="9" t="n">
        <v>-10</v>
      </c>
      <c r="V633" s="10" t="str">
        <f aca="false">IF(U633="","",IF(AND(U633&gt;=-9,U633&lt;=-6.5),"-9 a -6,5",IF(AND(U633&gt;=-6,U633&lt;=-3.5),"-6 a -3,5",IF(AND(U633&gt;=-3,U633&lt;=-1),"-3 a -1",IF(U633=-0.5,"-0,5",IF(AND(U633&gt;=0,U633&lt;=2.5),"0 a 2,5",IF(AND(U633&gt;=3,U633&lt;=5.5),"3 a 5,5",IF(AND(U633&gt;=6,U633&lt;=8.5),"6 a 8,5",IF(AND(U633&gt;=9,U633&lt;=20),"9 a 20","Fuera de rango")))))))))</f>
        <v>Fuera de rango</v>
      </c>
      <c r="W633" s="11" t="str">
        <f aca="false">IF(V633="","",IF(V633="-9 a -6,5",2,IF(V633="-6 a -3,5",3,IF(V633="-3 a -1",4,IF(V633="-0,5","NORMA",IF(V633="0 a 2,5",5,IF(V633="3 a 5,5",6,IF(V633="6 a 8,5",7,IF(V633="9 a 20",8,"Fuera de rango")))))))))</f>
        <v>Fuera de rango</v>
      </c>
      <c r="X633" s="9" t="n">
        <v>16</v>
      </c>
      <c r="Y633" s="11" t="str">
        <f aca="false">IF(X633="","",IF(AND(X633&gt;=0,X633&lt;=4),"0 a 4",IF(AND(X633&gt;=4.5,X633&lt;=8.5),"4,5 a 8,5",IF(X633=9,"9",IF(AND(X633&gt;=9.5,X633&lt;=13),"9,5 a 13",IF(AND(X633&gt;=13.5,X633&lt;=20),"13,5 a 20",IF(AND(X633&gt;=20.5,X633&lt;=35),"20,5 a 35","Fuera de rango")))))))</f>
        <v>13,5 a 20</v>
      </c>
      <c r="Z633" s="11" t="n">
        <f aca="false">IF(Y633="","",IF(Y633="0 a 4",1,IF(Y633="4,5 a 8,5",2,IF(Y633="9","NORMA",IF(Y633="9,5 a 13",3,IF(Y633="13,5 a 20",4,IF(Y633="20,5 a 35",5,"Fuera de rango")))))))</f>
        <v>4</v>
      </c>
      <c r="AA633" s="9" t="n">
        <v>18</v>
      </c>
      <c r="AB633" s="10" t="str">
        <f aca="false">IF(AA633="","",IF(AND(AA633&gt;=0,AA633&lt;=9),"0 a 9",IF(AND(AA633&gt;=9.5,AA633&lt;=18.5),"9,5 a 18,5",IF(AA633=19,"19",IF(AND(AA633&gt;=19.5,AA633&lt;=28),"19,5 a 28",IF(AND(AA633&gt;=28.5,AA633&lt;=40),"28,5 a 40","Fuera de rango"))))))</f>
        <v>9,5 a 18,5</v>
      </c>
      <c r="AC633" s="11" t="n">
        <f aca="false" t="array" ref="AC633">_xlfn.IFS(AB633="","",AB633="0 a 9",1,AB633="9,5 a 18,5",2,AB633="19","NORMA",AB633="19,5 a 28",3,AB633="28,5 a 40",4,TRUE(),"Fuera de rango")</f>
        <v>2</v>
      </c>
      <c r="AD633" s="9" t="n">
        <v>4</v>
      </c>
      <c r="AE633" s="10" t="str">
        <f aca="false">IF(AD633="","",IF(AND(AD633&gt;=-10,AD633&lt;=0),"De -10 a 0",IF(AND(AD633&gt;=0.5,AD633&lt;=9.5),"0,5 a 9,5",IF(AD633=10,"10",IF(AND(AD633&gt;=10.5,AD633&lt;=20),"10,5 a 20",IF(AND(AD633&gt;=20.5,AD633&lt;=40),"20,5 a 40","Fuera de rango"))))))</f>
        <v>0,5 a 9,5</v>
      </c>
      <c r="AF633" s="12" t="n">
        <f aca="false">IF(AD633="","",IF(AND(AD633&gt;=-10,AD633&lt;=0),1,IF(AND(AD633&gt;=0.5,AD633&lt;=9.5),2,IF(AD633=10,"NORMA",IF(AND(AD633&gt;=10.5,AD633&lt;=20),3,IF(AND(AD633&gt;=20.5,AD633&lt;=40),4,""))))))</f>
        <v>2</v>
      </c>
      <c r="AG633" s="9" t="n">
        <v>15</v>
      </c>
      <c r="AH633" s="10" t="str">
        <f aca="false">IF(AG633="","",IF(AND(AG633&gt;=0,AG633&lt;=4),"0 a 4",IF(AND(AG633&gt;=4.5,AG633&lt;=8.5),"4,5 a 8,5",IF(AG633=9,"9",IF(AND(AG633&gt;=9.5,AG633&lt;=13),"9,5 a 13",IF(AND(AG633&gt;=13.5,AG633&lt;=25),"13,5 a 25","Fuera de rango"))))))</f>
        <v>13,5 a 25</v>
      </c>
      <c r="AI633" s="10" t="n">
        <f aca="false">IF(AH633="","",IF(AH633="0 a 4",1,IF(AH633="4,5 a 8,5",2,IF(AH633="9","NORMA",IF(AH633="9,5 a 13",3,IF(AH633="13,5 a 25",4,""))))))</f>
        <v>4</v>
      </c>
      <c r="AJ633" s="9" t="n">
        <v>9</v>
      </c>
      <c r="AK633" s="10" t="str">
        <f aca="false">IF(AJ633="","",IF(AND(AJ633&gt;=-15,AJ633&lt;=-10.5),"-15 a -10,5",IF(AND(AJ633&gt;=-10,AJ633&lt;=-4),"-10 a -4",IF(AND(AJ633&gt;=-4.5,AJ633&lt;=0),"-4,5 a 0",IF(AND(AJ633&gt;=0.5,AJ633&lt;=4.5),"0,5 a 4,5",IF(AJ633=5,"5",IF(AND(AJ633&gt;=5.5,AJ633&lt;=10),"5,5 a 10",IF(AND(AJ633&gt;=10.5,AJ633&lt;=20),"10,5 a 20","Fuera de rango"))))))))</f>
        <v>5,5 a 10</v>
      </c>
      <c r="AL633" s="11" t="n">
        <f aca="false">IF(AK633="","",IF(AK633="-15 a -10,5",1,IF(AK633="-10 a -4",2,IF(AK633="-4,5 a 0",3,IF(AK633="0,5 a 4,5",4,IF(AK633="5","NORMA",IF(AK633="5,5 a 10",5,IF(AK633="10,5 a 20",6,"Error"))))))))</f>
        <v>5</v>
      </c>
      <c r="AM633" s="9" t="n">
        <v>0</v>
      </c>
      <c r="AN633" s="10" t="str">
        <f aca="false">IF(AM633="","",IF(AND(AM633&gt;=-7.5,AM633&lt;=-5.5),"-7,5 a -5,5",IF(AND(AM633&gt;=-5,AM633&lt;=-3),"-5 a -3",IF(AND(AM633&gt;=-2.5,AM633&lt;=-0.5),"-2,5 a -0,5",IF(AM633=0,"0,00",IF(AND(AM633&gt;=0.5,AM633&lt;=2.5),"0,5 a 2,5",IF(AND(AM633&gt;=3,AM633&lt;=5),"3 a 5",IF(AND(AM633&gt;=5.5,AM633&lt;=7.5),"5,5 a 7,5",IF(AND(AM633&gt;=8,AM633&lt;=10),"8 a 10","Fuera de rango")))))))))</f>
        <v>0,00</v>
      </c>
      <c r="AO633" s="11" t="str">
        <f aca="false">IF(AN633="","",IF(AN633="-7,5 a -5,5",1,IF(AN633="-5 a -3",2,IF(AN633="-2,5 a -0,5",3,IF(AN633="0,00","NORMA",IF(AN633="0,5 a 2,5",4,IF(AN633="3 a 5",5,IF(AN633="5,5 a 7,5",6,IF(AN633="8 a 10",7,"Error")))))))))</f>
        <v>NORMA</v>
      </c>
      <c r="AP633" s="9" t="n">
        <v>-12</v>
      </c>
      <c r="AQ633" s="10" t="str">
        <f aca="false">IF(AP633="","",IF(AND(AP633&gt;=-20,AP633&lt;=-9.5),"-20 a -9,5",IF(AND(AP633&gt;=-9,AP633&lt;=-6.5),"-9 a -6,5",IF(AP633=-6,"-6",IF(AND(AP633&gt;=-5.5,AP633&lt;=-3),"-5,5 a -3",IF(AND(AP633&gt;=-2.5,AP633&lt;=0),"-2,5 a 0",IF(AND(AP633&gt;=0.5,AP633&lt;=3),"0,5 a 3",IF(AND(AP633&gt;=3.5,AP633&lt;=6),"3,5 a 6",IF(AND(AP633&gt;=6.5,AP633&lt;=9),"6,5 a 9",IF(AND(AP633&gt;=9.5,AP633&lt;=20),"9,5 a 20","Fuera de rango"))))))))))</f>
        <v>-20 a -9,5</v>
      </c>
      <c r="AR633" s="11" t="n">
        <f aca="false">IF(AQ633="","",IF(AQ633="-20 a -9,5",1,IF(AQ633="-9 a -6,5",2,IF(AQ633="-6","NORMA",IF(AQ633="-5,5 a -3",3,IF(AQ633="-2,5 a 0",4,IF(AQ633="0,5 a 3",5,IF(AQ633="3,5 a 6",6,IF(AQ633="6,5 a 9",7,IF(AQ633="9,5 a 20",8,""))))))))))</f>
        <v>1</v>
      </c>
      <c r="AS633" s="9" t="n">
        <v>-4</v>
      </c>
      <c r="AT633" s="10" t="str">
        <f aca="false">IF(AS633="","",IF(AND(AS633&gt;=-16,AS633&lt;=-14),"-16 a -14",IF(AND(AS633&gt;=-13.5,AS633&lt;=-11.5),"-13,5 a -11,5",IF(AND(AS633&gt;=-11,AS633&lt;=-9),"-11 a -9",IF(AND(AS633&gt;=-8.5,AS633&lt;=-6.5),"-8,5 a -6,5",IF(AND(AS633&gt;=-6,AS633&lt;=-4),"-6 a -4",IF(AND(AS633&gt;=-3.5,AS633&lt;=-1.5),"-3,5 a -1,5",IF(AND(AS633&gt;=-1,AS633&lt;=1),"-1 a 1",IF(AND(AS633&gt;=1.5,AS633&lt;=3.5),"1,5 a 3,5",IF(AND(AS633&gt;=4,AS633&lt;=6),"4 a 6",IF(AND(AS633&gt;=6.5,AS633&lt;=8.5),"6,5 a 8,5",IF(AND(AS633&gt;=9,AS633&lt;=11),"9 a 11",IF(AND(AS633&gt;=11.5,AS633&lt;=13.5),"11,5 a 13,5",IF(AND(AS633&gt;=14,AS633&lt;=16),"14 a 16",IF(AND(AS633&gt;=16.5,AS633&lt;=18.5),"16,5 a 18,5",IF(AND(AS633&gt;=19,AS633&lt;=21),"19 a 21","Fuera de rango"))))))))))))))))</f>
        <v>-6 a -4</v>
      </c>
      <c r="AU633" s="11" t="n">
        <f aca="false" t="array" ref="AU633">IF(AT633="","",_xlfn.IFS(AT633="-16 a -14",1,AT633="-13,5 a -11,5",2,AT633="-11 a -9",3,AT633="-8,5 a -6,5",4,AT633="-6 a -4",5,AT633="-3,5 a -1,5",6,AT633="-1 a 1",7,AT633="1,5 a 3,5",8,AT633="4 a 6","NORMA",AT633="6,5 a 8,5",9,AT633="9 a 11",10,AT633="11,5 a 13,5",11,AT633="14 a 16",12,AT633="16,5 a 18,5",13,AT633="19 a 21",14,TRUE(),""))</f>
        <v>5</v>
      </c>
      <c r="AV633" s="9" t="n">
        <v>0.75</v>
      </c>
      <c r="AW633" s="10" t="str">
        <f aca="false">IF(AV633="","",IF(AND(AV633&gt;=-1,AV633&lt;=-0.5),"-1 a -0,5",IF(AND(AV633&gt;-0.5,AV633&lt;=0),"De -0,5 a 0",IF(AND(AV633&gt;=0.25,AV633&lt;=0.75),"0,25 a 0,75",IF(AND(AV633&gt;=1,AV633&lt;=1.5),"1 a 1,5",IF(AND(AV633&gt;=1.75,AV633&lt;=2.25),"1,75 a 2,25",IF(AND(AV633&gt;=2.5,AV633&lt;=3),"2,5 a 3",IF(AND(AV633&gt;=3.25,AV633&lt;=3.75),"3,25 a 3,75","Fuera de rango"))))))))</f>
        <v>0,25 a 0,75</v>
      </c>
      <c r="AX633" s="10" t="str">
        <f aca="false">IF(AW633="","",IF(OR(AW633="-1 a -0,5",AW633="-1 a -0.5"),1,IF(OR(AW633="De -0,5 a 0",AW633="-0,5 a 0",AW633="De -0.5 a 0"),2,IF(OR(AW633="0,25 a 0,75",AW633="0.25 a 0.75"),"NORMA",IF(OR(AW633="1 a 1,5",AW633="1 a 1.5"),3,IF(OR(AW633="1,75 a 2,25",AW633="1.75 a 2.25"),4,IF(OR(AW633="2,5 a 3",AW633="2.5 a 3"),5,IF(OR(AW633="3,25 a 3,75",AW633="3.25 a 3.75"),6,""))))))))</f>
        <v>NORMA</v>
      </c>
      <c r="AY633" s="9" t="n">
        <v>-17</v>
      </c>
      <c r="AZ633" s="10" t="str">
        <f aca="false">IF(AY633="","",IF(AND(AY633&gt;=-20,AY633&lt;=-9.5),"-20 a -9,5",IF(AND(AY633&gt;=-9,AY633&lt;=-6.5),"-9 a -6,5",IF(AY633=-6,"-6",IF(AND(AY633&gt;=-5.5,AY633&lt;=-3),"-5,5 a -3",IF(AND(AY633&gt;=-2.5,AY633&lt;=0),"-2,5 a 0",IF(AND(AY633&gt;=0.5,AY633&lt;=3),"0,5 a 3",IF(AND(AY633&gt;=3.5,AY633&lt;=6),"3,5 a 6","Fuera de rango"))))))))</f>
        <v>-20 a -9,5</v>
      </c>
      <c r="BA633" s="11" t="n">
        <f aca="false">IF(AZ633="","",IF(AZ633="-20 a -9,5",1,IF(AZ633="-9 a -6,5",2,IF(AZ633="-6","NORMA",IF(AZ633="-5,5 a -3",3,IF(AZ633="-2,5 a 0",4,IF(AZ633="0,5 a 3",5,IF(AZ633="3,5 a 6",6,""))))))))</f>
        <v>1</v>
      </c>
      <c r="BB633" s="9" t="n">
        <v>0</v>
      </c>
      <c r="BC633" s="10" t="str">
        <f aca="false" t="array" ref="BC633">IF(BB633="","",_xlfn.IFS(AND(BB633&gt;=0,BB633&lt;=2),"0 a 2",AND(BB633&gt;=2.5,BB633&lt;=4.5),"2,5 a 4,5",AND(BB633&gt;=5,BB633&lt;=7),"5 a 7",AND(BB633&gt;=7.5,BB633&lt;=9.5),"7,5 a 9,5",AND(BB633&gt;=10,BB633&lt;=12),"10 a 12",AND(BB633&gt;=12.5,BB633&lt;=14.5),"12,5 a 14,5",BB633=15,"15",AND(BB633&gt;=15.5,BB633&lt;=17.5),"15,5 a 17,5",AND(BB633&gt;=18,BB633&lt;=20),"18 a 20",AND(BB633&gt;=20.5,BB633&lt;=22.5),"20,5 a 22,5",AND(BB633&gt;=23,BB633&lt;=25),"23 a 25",TRUE(),"Fuera de rango"))</f>
        <v>0 a 2</v>
      </c>
      <c r="BD633" s="11" t="n">
        <f aca="false" t="array" ref="BD633">IF(BC633="","",_xlfn.IFS(BC633="0 a 2",1,BC633="2,5 a 4,5",2,BC633="5 a 7",3,BC633="7,5 a 9,5",4,BC633="10 a 12",5,BC633="12,5 a 14,5",6,BC633="15","NORMA",BC633="15,5 a 17,5",7,BC633="18 a 20",8,BC633="20,5 a 22,5",9,BC633="23 a 25",10,TRUE(),"Fuera de rango"))</f>
        <v>1</v>
      </c>
      <c r="BE633" s="9" t="n">
        <v>13</v>
      </c>
      <c r="BF633" s="10" t="str">
        <f aca="false">IF(BE633="","",IF(AND(BE633&gt;=-20,BE633&lt;=-10),"-20 a -10",IF(AND(BE633&gt;=-9.5,BE633&lt;=0.5),"-9,5 a 0,5",IF(AND(BE633&gt;=1,BE633&lt;=11),"1 a 11",IF(AND(BE633&gt;=11.5,BE633&lt;=20.5),"11,5 a 20,5",IF(BE633=21,"21",IF(AND(BE633&gt;=21.5,BE633&lt;=31.5),"21,5 a 31,5",IF(AND(BE633&gt;=32,BE633&lt;=42),"32 a 42","Fuera de rango"))))))))</f>
        <v>11,5 a 20,5</v>
      </c>
      <c r="BG633" s="11" t="n">
        <f aca="false">IF(BF633="","",IF(BF633="-20 a -10",1,IF(BF633="-9,5 a 0,5",2,IF(BF633="1 a 11",3,IF(BF633="11,5 a 20,5",4,IF(BF633="21","NORMA",IF(BF633="21,5 a 31,5",5,IF(BF633="32 a 42",6,""))))))))</f>
        <v>4</v>
      </c>
      <c r="BH633" s="9" t="n">
        <v>7</v>
      </c>
      <c r="BI633" s="10" t="str">
        <f aca="false">IF(BH633="","",IF(AND(BH633&gt;=-20,BH633&lt;=-15),"-20 a -15",IF(AND(BH633&gt;=-14.5,BH633&lt;=-9.5),"-14,5 a -9,5",IF(AND(BH633&gt;=-9,BH633&lt;=-4),"-9 a -4",IF(AND(BH633&gt;=-3.5,BH633&lt;=2.5),"-3,5 a 2,5",IF(AND(BH633&gt;=3,BH633&lt;=8),"3 a 8",IF(AND(BH633&gt;=8.5,BH633&lt;=14.5),"8,5 a 14,5",IF(BH633=15,"15",IF(AND(BH633&gt;=15.5,BH633&lt;=20.5),"15,5 a 20,5",IF(AND(BH633&gt;=21,BH633&lt;=26),"21 a 26","Fuera de rango"))))))))))</f>
        <v>3 a 8</v>
      </c>
      <c r="BJ633" s="11" t="n">
        <f aca="false">IF(BI633="","",IF(BI633="-20 a -15",1,IF(BI633="-14,5 a -9,5",2,IF(BI633="-9 a -4",3,IF(BI633="-3,5 a 2,5",4,IF(BI633="3 a 8",5,IF(BI633="8,5 a 14,5",6,IF(BI633="15","NORMA",IF(BI633="15,5 a 20,5",7,IF(BI633="21 a 26",8,IF(BI633="26,5 a 31,5",9,"")))))))))))</f>
        <v>5</v>
      </c>
      <c r="BK633" s="9" t="n">
        <v>22</v>
      </c>
      <c r="BL633" s="10" t="str">
        <f aca="false">IF(BK633="","",IF(AND(BK633&gt;=0,BK633&lt;=2),"0 - 2",IF(AND(BK633&gt;=2.5,BK633&lt;=4.5),"2,5 - 4,5",IF(AND(BK633&gt;=5,BK633&lt;=7),"5 - 7",IF(AND(BK633&gt;=7.5,BK633&lt;=9.5),"7,5 - 9,5",IF(AND(BK633&gt;=10,BK633&lt;=12),"10 - 12",IF(AND(BK633&gt;=12.5,BK633&lt;=13.5),"12,5 - 13,5",IF(BK633=14,"14",IF(AND(BK633&gt;=14.5,BK633&lt;=16.5),"14,5 - 16,5",IF(AND(BK633&gt;=17,BK633&lt;=19),"17 - 19",IF(AND(BK633&gt;=19.5,BK633&lt;=21.5),"19,5 - 21,5",IF(AND(BK633&gt;=22,BK633&lt;=24),"22 - 24",IF(AND(BK633&gt;=24.5,BK633&lt;=26.5),"24,5 - 26,5",IF(AND(BK633&gt;=27,BK633&lt;=29),"27 - 29",IF(AND(BK633&gt;=29.5,BK633&lt;=30),"29,5 - 30","Fuera de rango")))))))))))))))</f>
        <v>22 - 24</v>
      </c>
      <c r="BM633" s="11" t="n">
        <f aca="false">IF(BL633="","",IF(BL633="0 - 2",1,IF(BL633="2,5 - 4,5",2,IF(BL633="5 - 7",3,IF(BL633="7,5 - 9,5",4,IF(BL633="10 - 12",5,IF(BL633="12,5 - 13,5",6,IF(BL633="14","NORMA",IF(BL633="14,5 - 16,5",7,IF(BL633="17 - 19",8,IF(BL633="19,5 - 21,5",9,IF(BL633="22 - 24",10,IF(BL633="24,5 - 26,5",11,IF(BL633="27 - 29",12,IF(BL633="29,5 - 30",13,"")))))))))))))))</f>
        <v>10</v>
      </c>
      <c r="BN633" s="9" t="n">
        <v>28</v>
      </c>
      <c r="BO633" s="11" t="str">
        <f aca="false">IF(BN633="","",IF(AND(BN633&gt;=-20,BN633&lt;=-10),"-20 a -10",IF(AND(BN633&gt;=-9.5,BN633&lt;=0.5),"-9,5 a 0,5",IF(AND(BN633&gt;=1,BN633&lt;=11),"1 a 11",IF(AND(BN633&gt;=11.5,BN633&lt;=21.5),"11,5 a 21,5",IF(BN633=22,"22",IF(AND(BN633&gt;=22.5,BN633&lt;=32.5),"22,5 a 32,5",IF(AND(BN633&gt;=33,BN633&lt;=43),"33 a 43","Fuera de rango"))))))))</f>
        <v>22,5 a 32,5</v>
      </c>
      <c r="BP633" s="11" t="n">
        <f aca="false">IF(BO633="","",IF(BO633="-20 a -10",1,IF(BO633="-9,5 a 0,5",2,IF(BO633="1 a 11",3,IF(BO633="11,5 a 21,5",4,IF(BO633="22","NORMA",IF(BO633="22,5 a 32,5",5,IF(BO633="33 a 43",6,""))))))))</f>
        <v>5</v>
      </c>
      <c r="BQ633" s="9" t="n">
        <v>22</v>
      </c>
      <c r="BR633" s="10" t="str">
        <f aca="false">IF(BQ633="","",IF(AND(BQ633&gt;=-20,BQ633&lt;=-15),"-20 a -15",IF(AND(BQ633&gt;=-14.5,BQ633&lt;=-9.5),"-14,5 a -9,5",IF(AND(BQ633&gt;=-9,BQ633&lt;=-4),"-9 a -4",IF(AND(BQ633&gt;=-3.5,BQ633&lt;=2.5),"-3,5 a 2,5",IF(AND(BQ633&gt;=3,BQ633&lt;=8),"3 a 8",IF(AND(BQ633&gt;=8.5,BQ633&lt;=13.5),"8,5 a 13,5",IF(AND(BQ633&gt;=14,BQ633&lt;=17.5),"14 a 17,5",IF(BQ633=18,"18",IF(AND(BQ633&gt;=18.5,BQ633&lt;=23.5),"18,5 a 23,5",IF(AND(BQ633&gt;=24,BQ633&lt;=29),"24 a 29",IF(AND(BQ633&gt;=29.5,BQ633&lt;=34.5),"29,5 a 34,5",IF(AND(BQ633&gt;=35,BQ633&lt;=40),"35 a 40","Fuera de rango")))))))))))))</f>
        <v>18,5 a 23,5</v>
      </c>
      <c r="BS633" s="11" t="n">
        <f aca="false">IF(BR633="","",IF(BR633="-20 a -15",1,IF(BR633="-14,5 a -9,5",2,IF(BR633="-9 a -4",3,IF(BR633="-3,5 a 2,5",4,IF(BR633="3 a 8",5,IF(BR633="8,5 a 13,5",6,IF(BR633="14 a 17,5",7,IF(BR633="18","NORMA",IF(BR633="18,5 a 23,5",8,IF(BR633="24 a 29",9,IF(BR633="29,5 a 34,5",10,IF(BR633="35 a 40",11,"")))))))))))))</f>
        <v>8</v>
      </c>
      <c r="BT633" s="9" t="n">
        <v>0</v>
      </c>
      <c r="BU633" s="10" t="str">
        <f aca="false">IF(BT633="","",IF(AND(BT633&gt;=-20,BT633&lt;=-18),"-20 a -18",IF(AND(BT633&gt;=-17.5,BT633&lt;=-15.5),"-17,5 a -15,5",IF(AND(BT633&gt;=-15,BT633&lt;=-13),"-15 a -13",IF(AND(BT633&gt;=-12.5,BT633&lt;=-10.5),"-12,5 a -10,5",IF(AND(BT633&gt;=-10,BT633&lt;=-8),"-10 a -8",IF(AND(BT633&gt;=-7.5,BT633&lt;=-5.5),"-7,5 a -5,5",IF(AND(BT633&gt;=-5,BT633&lt;=-3),"-5 a -3",IF(AND(BT633&gt;=-2.5,BT633&lt;=-0.5),"-2,5 a -0,5",IF(BT633=0,"0",IF(AND(BT633&gt;=0.5,BT633&lt;=2.5),"0,5 a 2,5",IF(AND(BT633&gt;=3,BT633&lt;=5),"3 a 5",IF(AND(BT633&gt;=5.5,BT633&lt;=7.5),"5,5 a 7,5",IF(AND(BT633&gt;=8,BT633&lt;=10),"8 a 10",IF(AND(BT633&gt;=10.5,BT633&lt;=12.5),"10,5 a 12,5",IF(AND(BT633&gt;=13,BT633&lt;=15),"13 a 15",IF(AND(BT633&gt;=15.5,BT633&lt;=17.5),"15,5 a 17,5",IF(AND(BT633&gt;=18,BT633&lt;=20),"18 a 20","Fuera de rango"))))))))))))))))))</f>
        <v>0</v>
      </c>
      <c r="BV633" s="11" t="str">
        <f aca="false">IF(BT633="","",IF(BT633=0,"NORMA",IF(AND(BT633&gt;=-20,BT633&lt;=-18),2,IF(AND(BT633&gt;=-17.5,BT633&lt;=-15.5),2,IF(AND(BT633&gt;=-15,BT633&lt;=-13),3,IF(AND(BT633&gt;=-12.5,BT633&lt;=-10.5),4,IF(AND(BT633&gt;=-10,BT633&lt;=-8),5,IF(AND(BT633&gt;=-7.5,BT633&lt;=-5.5),6,IF(AND(BT633&gt;=-5,BT633&lt;=-3),7,IF(AND(BT633&gt;=-2.5,BT633&lt;=-0.5),8,IF(AND(BT633&gt;=0.5,BT633&lt;=2.5),9,IF(AND(BT633&gt;=3,BT633&lt;=5),10,IF(AND(BT633&gt;=5.5,BT633&lt;=7.5),11,IF(AND(BT633&gt;=8,BT633&lt;=10),12,IF(AND(BT633&gt;=10.5,BT633&lt;=12.5),13,IF(AND(BT633&gt;=13,BT633&lt;=15),14,IF(AND(BT633&gt;=15.5,BT633&lt;=17.5),15,IF(AND(BT633&gt;=18,BT633&lt;=20),16,"Fuera de rango"))))))))))))))))))</f>
        <v>NORMA</v>
      </c>
      <c r="BW633" s="9" t="n">
        <v>-6.25</v>
      </c>
      <c r="BX633" s="10" t="n">
        <f aca="false">18.5- (0.3*H633)</f>
        <v>13.7</v>
      </c>
      <c r="BY633" s="10" t="n">
        <f aca="false">(BW633)-(BX633)</f>
        <v>-19.95</v>
      </c>
      <c r="BZ633" s="10" t="str">
        <f aca="false">IF(BY633="","",IF(BY633&lt;-27.5,"De -30 a -28",IF(BY633&lt;-25,"De -27,5 a -25,5",IF(BY633&lt;-22.5,"De -25 a -23",IF(BY633&lt;-20,"De -22,5 a -20,5",IF(BY633&lt;-17.5,"De -20 a -18",IF(BY633&lt;-15,"De -17,5 a -15,5",IF(BY633&lt;-12.5,"De -15 a -13",IF(BY633&lt;-10,"De -12,5 a -10,5",IF(BY633&lt;-7.5,"De -10 a -8",IF(BY633&lt;-5,"De -7,5 a -5,5",IF(BY633&lt;-2.5,"De -5 a -3",IF(BY633&lt;0,"De -2,5 a -0,5",IF(BY633&lt;2.5,"De 0 a 2",IF(BY633&lt;5,"De 2,5 a 4,5",IF(BY633&lt;7.5,"De 5 a 7",IF(BY633&lt;10,"De 7,5 a 9,5",IF(BY633&lt;12.5,"De 10 a 12",IF(BY633&lt;15,"De 12,5 a 14,5",IF(BY633&lt;17.5,"De 15 a 17",IF(BY633&lt;20,"De 17,5 a 19,5",IF(BY633&lt;22.5,"De 20 a 22",IF(BY633&lt;25,"De 22,5 a 24,5",IF(BY633&lt;27.5,"De 25 a 27","De 27,5 a 30"))))))))))))))))))))))))</f>
        <v>De -20 a -18</v>
      </c>
      <c r="CA633" s="12" t="n">
        <f aca="false">IF(BY633="","",IF(BY633&lt;=-28,1,IF(BY633&lt;=-25.5,2,IF(BY633&lt;=-23,3,IF(BY633&lt;=-20.5,4,IF(BY633&lt;=-18,5,IF(BY633&lt;=-15.5,6,IF(BY633&lt;=-13,7,IF(BY633&lt;=-10.5,8,IF(BY633&lt;=-8,9,IF(BY633&lt;=-5.5,10,IF(BY633&lt;=-3,11,IF(BY633&lt;=-0.5,12,IF(BY633&lt;=2,13,IF(BY633&lt;=4.5,14,IF(BY633&lt;=7,15,IF(BY633&lt;=9.5,16,IF(BY633&lt;=12,17,IF(BY633&lt;=14.5,18,IF(BY633&lt;=17,19,IF(BY633&lt;=19.5,20,IF(BY633&lt;=22,21,IF(BY633&lt;=24.5,22,IF(BY633&lt;=27,23,IF(BY633&lt;=30,24,"Fuera de rango")))))))))))))))))))))))))</f>
        <v>5</v>
      </c>
      <c r="CB633" s="9" t="n">
        <v>-7</v>
      </c>
      <c r="CC633" s="10" t="n">
        <f aca="false">18.5- (0.3*H633)</f>
        <v>13.7</v>
      </c>
      <c r="CD633" s="10" t="n">
        <f aca="false">(CB633)-(CC633)</f>
        <v>-20.7</v>
      </c>
      <c r="CE633" s="10" t="str">
        <f aca="false">IF(CD633="","",IF(CD633&lt;-27.5,"De -30 a -28",IF(CD633&lt;-25,"De -27,5 a -25,5",IF(CD633&lt;-22.5,"De -25 a -23",IF(CD633&lt;-20,"De -22,5 a -20,5",IF(CD633&lt;-17.5,"De -20 a -18",IF(CD633&lt;-15,"De -17,5 a -15,5",IF(CD633&lt;-12.5,"De -15 a -13",IF(CD633&lt;-10,"De -12,5 a -10,5",IF(CD633&lt;-7.5,"De -10 a -8",IF(CD633&lt;-5,"De -7,5 a -5,5",IF(CD633&lt;-2.5,"De -5 a -3",IF(CD633&lt;0,"De -2,5 a -0,5",IF(CD633&lt;=2,"De 0 a 2",IF(CD633&lt;=4.5,"De 2,5 a 4,5",IF(CD633&lt;=7,"De 5 a 7",IF(CD633&lt;=9.5,"De 7,5 a 9,5",IF(CD633&lt;=12,"De 10 a 12",IF(CD633&lt;=14.5,"De 12,5 a 14,5",IF(CD633&lt;=17,"De 15 a 17",IF(CD633&lt;=19.5,"De 17,5 a 19,5",IF(CD633&lt;=22,"De 20 a 22",IF(CD633&lt;=24.5,"De 22,5 a 24,5",IF(CD633&lt;=27,"De 25 a 27","De 27,5 a 30"))))))))))))))))))))))))</f>
        <v>De -22,5 a -20,5</v>
      </c>
      <c r="CF633" s="12" t="n">
        <f aca="false">IF(CD633="","",IF(CD633&lt;-27.5,1,IF(CD633&lt;-25,2,IF(CD633&lt;-22.5,3,IF(CD633&lt;-20,4,IF(CD633&lt;-17.5,5,IF(CD633&lt;-15,6,IF(CD633&lt;-12.5,7,IF(CD633&lt;-10,8,IF(CD633&lt;-7.5,9,IF(CD633&lt;-5,10,IF(CD633&lt;-2.5,11,IF(CD633&lt;0,12,IF(CD633&lt;2.5,13,IF(CD633&lt;5,14,IF(CD633&lt;7.5,15,IF(CD633&lt;10,16,IF(CD633&lt;12.5,17,IF(CD633&lt;15,18,IF(CD633&lt;17.5,19,IF(CD633&lt;20,20,IF(CD633&lt;22.5,21,IF(CD633&lt;25,22,IF(CD633&lt;27.5,23,24))))))))))))))))))))))))</f>
        <v>4</v>
      </c>
      <c r="CG633" s="9" t="n">
        <v>-4</v>
      </c>
      <c r="CH633" s="10" t="str">
        <f aca="false">IF(CG633="","",IF(AND(CG633&gt;=-10,CG633&lt;=-9.5),"-10 a -9,5",IF(AND(CG633&gt;-9.5,CG633&lt;=-8.5),"-9 a -8,5",IF(AND(CG633&gt;-8.5,CG633&lt;=-7.5),"-8 a -7,5",IF(AND(CG633&gt;-7.5,CG633&lt;=-6.5),"-7 a -6,5",IF(AND(CG633&gt;-6.5,CG633&lt;=-5.5),"-6 a -5,5",IF(AND(CG633&gt;-5.5,CG633&lt;=-4.5),"-5 a -4,5",IF(AND(CG633&gt;-4.5,CG633&lt;=-3.5),"-4 a -3,5",IF(AND(CG633&gt;-3.5,CG633&lt;=-2.5),"-3 a -2,5",IF(CG633=-2.25,"-2,25",IF(AND(CG633&gt;-2.5,CG633&lt;=-1.5),"-2 a -1,5",IF(AND(CG633&gt;-1.5,CG633&lt;=-0.5),"-1 a -0,5",IF(AND(CG633&gt;-0.5,CG633&lt;=0.5),"0 a 0,5",IF(AND(CG633&gt;0.5,CG633&lt;=1.5),"1 a 1,5",IF(AND(CG633&gt;1.5,CG633&lt;=2.5),"2 a 2,5",IF(AND(CG633&gt;2.5,CG633&lt;=3.5),"3 a 3,5",IF(AND(CG633&gt;3.5,CG633&lt;=4.5),"4 a 4,5",IF(AND(CG633&gt;4.5,CG633&lt;=5.5),"5 a 5,5",IF(AND(CG633&gt;5.5,CG633&lt;=6.5),"6 a 6,5",IF(AND(CG633&gt;6.5,CG633&lt;=7.5),"7 a 7,5",IF(AND(CG633&gt;7.5,CG633&lt;=8.5),"8 a 8,5",IF(AND(CG633&gt;8.5,CG633&lt;=9.5),"9 a 9,5",IF(CG633&gt;=10,"10","Fuera de rango")))))))))))))))))))))))</f>
        <v>-4 a -3,5</v>
      </c>
      <c r="CI633" s="11" t="n">
        <f aca="false">IF(CG633="","",IF(CG633=-2.25,"NORMA",IF(CG633&lt;=-9.5,1,IF(CG633&lt;=-8.5,2,IF(CG633&lt;=-7.5,3,IF(CG633&lt;=-6.5,4,IF(CG633&lt;=-5.5,5,IF(CG633&lt;=-4.5,6,IF(CG633&lt;=-3.5,7,IF(CG633&lt;=-2.5,8,IF(CG633&lt;=-1.5,9,IF(CG633&lt;=-0.5,10,IF(CG633&lt;=0.5,11,IF(CG633&lt;=1.5,12,IF(CG633&lt;=2.5,13,IF(CG633&lt;=3.5,14,IF(CG633&lt;=4.5,15,IF(CG633&lt;=5.5,16,IF(CG633&lt;=6.5,17,IF(CG633&lt;=7.5,18,IF(CG633&lt;=8.5,19,IF(CG633&lt;=9.5,20,IF(CG633=10,21,"Fuera de rango")))))))))))))))))))))))</f>
        <v>7</v>
      </c>
      <c r="CJ633" s="9" t="n">
        <v>2.25</v>
      </c>
      <c r="CK633" s="10" t="str">
        <f aca="false">IF(CJ633="","",IF(AND(CJ633&gt;=-6,CJ633&lt;=-5.5),"-6 a -5,5",IF(AND(CJ633&gt;-5.5,CJ633&lt;=-4.5),"-5 a -4,5",IF(AND(CJ633&gt;-4.5,CJ633&lt;=-3.5),"-4 a -3,5",IF(AND(CJ633&gt;-3.5,CJ633&lt;=-2.5),"-3 a -2,5",IF(AND(CJ633&gt;-2.5,CJ633&lt;=-1.5),"-2 a -1,5",IF(AND(CJ633&gt;-1.5,CJ633&lt;=-0.5),"-1 a -0,5",IF(AND(CJ633&gt;-0.5,CJ633&lt;=0.5),"0 a 0,5",IF(AND(CJ633&gt;0.5,CJ633&lt;=1.5),"1 a 1,5",IF(AND(CJ633&gt;1.5,CJ633&lt;2.5),"2",IF(AND(CJ633&gt;=2.5,CJ633&lt;=3),"2,5 a 3",IF(AND(CJ633&gt;3,CJ633&lt;=4),"3,5 a 4",IF(AND(CJ633&gt;4,CJ633&lt;=5),"4,5 a 5",IF(AND(CJ633&gt;5,CJ633&lt;=6),"5,5 a 6",IF(AND(CJ633&gt;6,CJ633&lt;=7),"6,5 a 7",IF(AND(CJ633&gt;7,CJ633&lt;=8),"7,5 a 8",IF(AND(CJ633&gt;8,CJ633&lt;=9.5),"8,5 a 9,5",IF(CJ633=10,"10","Fuera de rango"))))))))))))))))))</f>
        <v>2</v>
      </c>
      <c r="CL633" s="11" t="str">
        <f aca="false">IF(CK633="","",IF(OR(CK633="-6 a -5,5",CK633="-6 - -5,5"),1,IF(OR(CK633="-5 a -4,5",CK633="-5 - -4,5"),2,IF(OR(CK633="-4 a -3,5",CK633="-4 - -3,5"),3,IF(OR(CK633="-3 a -2,5",CK633="-3 - -2,5"),4,IF(OR(CK633="-2 a -1,5",CK633="-2 - -1,5"),5,IF(OR(CK633="-1 a -0,5",CK633="-1 - -0,5"),6,IF(OR(CK633="0 a 0,5",CK633="0 - 0,5"),7,IF(OR(CK633="1 a 1,5",CK633="1 - 1,5"),8,IF(CK633="2","NORMA",IF(OR(CK633="2,5 a 3",CK633="2,5 - 3"),9,IF(OR(CK633="3,5 a 4",CK633="3,5 - 4"),10,IF(OR(CK633="4,5 a 5",CK633="4,5 - 5"),11,IF(OR(CK633="5,5 a 6",CK633="5,5 - 6"),12,IF(OR(CK633="6,5 a 7",CK633="6,5 - 7"),13,IF(OR(CK633="7,5 a 8",CK633="7,5 - 8"),14,IF(OR(CK633="8,5 a 9",CK633="8,5 - 9,5",CK633="9 a 9,5"),15,IF(CK633="10",15,IF(OR(CK633="0,5 a 1",CK633="0,5 - 1"),7,"Fuera de rango")))))))))))))))))))</f>
        <v>NORMA</v>
      </c>
      <c r="CO633" s="10" t="str">
        <f aca="false">IF(CM633&gt;0,"EME"," ")</f>
        <v> </v>
      </c>
      <c r="CQ633" s="10" t="str">
        <f aca="false">IF(CP633&gt;0,"0", " ")</f>
        <v> </v>
      </c>
      <c r="CR633" s="10" t="str">
        <f aca="false">IF(CP633&gt;0,"EME"," ")</f>
        <v> </v>
      </c>
      <c r="CS633" s="9" t="n">
        <v>0</v>
      </c>
      <c r="CV633" s="9" t="n">
        <v>0</v>
      </c>
      <c r="CY633" s="9" t="n">
        <v>-2</v>
      </c>
      <c r="DB633" s="9" t="n">
        <v>-2</v>
      </c>
      <c r="DC633" s="11" t="str">
        <f aca="false">IF(DB633&lt;0,"2"," ")</f>
        <v>2</v>
      </c>
      <c r="DD633" s="11" t="str">
        <f aca="false">IF(DB633&lt;0,"MIO"," ")</f>
        <v>MIO</v>
      </c>
      <c r="DE633" s="9" t="n">
        <v>0</v>
      </c>
      <c r="DF633" s="10" t="str">
        <f aca="false">IF(DE633&lt;0,"3"," ")</f>
        <v> </v>
      </c>
      <c r="DG633" s="10" t="str">
        <f aca="false">IF(DE633&lt;0,"AST"," ")</f>
        <v> </v>
      </c>
      <c r="DH633" s="9" t="n">
        <v>-0.5</v>
      </c>
      <c r="DI633" s="10" t="str">
        <f aca="false">IF(DH633&lt;0,"3"," ")</f>
        <v>3</v>
      </c>
      <c r="DJ633" s="10" t="str">
        <f aca="false">IF(DH633&lt;0,"AST"," ")</f>
        <v>AST</v>
      </c>
      <c r="DK633" s="9" t="n">
        <v>0</v>
      </c>
      <c r="DL633" s="10" t="str">
        <f aca="false">IF(DK633&gt;0,"4"," ")</f>
        <v> </v>
      </c>
      <c r="DM633" s="10" t="str">
        <f aca="false">IF(DK633&gt;0,"PRE"," ")</f>
        <v> </v>
      </c>
      <c r="DN633" s="9" t="n">
        <v>0</v>
      </c>
      <c r="DO633" s="10" t="str">
        <f aca="false">IF(DN633&gt;0,"4"," ")</f>
        <v> </v>
      </c>
      <c r="DP633" s="10" t="str">
        <f aca="false">IF(DN633&gt;0,"PRE"," ")</f>
        <v> </v>
      </c>
      <c r="DS633" s="12" t="str">
        <f aca="false">CONCATENATE(CO633,CU633,DA633,DG633,DM633)</f>
        <v>   </v>
      </c>
      <c r="DT633" s="10" t="e">
        <f aca="false" t="array" ref="DT633">_xlfn.IFS(DS633="EME    ","0", DS633=" HIP   ","1", DS633="  MIO  ","2", DS633="   AST ","3", DS633="    PRE","4", DS633="EME   PRE","5", DS633=" HIP  PRE","6", DS633=" HIP AST ","7", DS633="  MIO PRE","8", DS633="  MIOAST ","9", DS633="   ASTPRE","10",DS633=" HIP ASTPRE","11", DS633="  MIOASTPRE","12", DS633="     ","0")</f>
        <v>#N/A</v>
      </c>
      <c r="DV633" s="1" t="e">
        <f aca="false" t="array" ref="DV633">_xlfn.IFS(DU633="SI","2", DU633="NO","1")</f>
        <v>#N/A</v>
      </c>
      <c r="DX633" s="11" t="str">
        <f aca="false">IF(DW633=0,"1","2")</f>
        <v>1</v>
      </c>
      <c r="DY633" s="11" t="str">
        <f aca="false" t="array" ref="DY633">_xlfn.IFS(DW633=0,"0", DW633=0.25, "1", DW633=0.5,"2", DW633=0.75,"3", DW633=1,"4",DW633=1.25,"5", DW633=1.5,"6", DW633=1.75,"7", DW633=2,"8")</f>
        <v>0</v>
      </c>
      <c r="EA633" s="11" t="str">
        <f aca="false">IF(DZ633=0,"1","2")</f>
        <v>1</v>
      </c>
      <c r="EB633" s="11" t="str">
        <f aca="false" t="array" ref="EB633">_xlfn.IFS(DZ633=0,"0", DZ633=0.25, "1", DZ633=0.5,"2", DZ633=0.75,"3", DZ633=1,"4",DZ633=1.25,"5", DZ633=1.5,"6", DZ633=1.75,"7", DZ633=2,"8")</f>
        <v>0</v>
      </c>
      <c r="ED633" s="10" t="str">
        <f aca="false">IF(EC633=0,"1","2")</f>
        <v>1</v>
      </c>
      <c r="EE633" s="11" t="str">
        <f aca="false" t="array" ref="EE633">_xlfn.IFS(EC633=0,"0", EC633=-0.25, "1", EC633=-0.5,"2", EC633=-0.75,"3", EC633=-1,"4",EC633=-1.25,"5", EC633=-1.5,"6", EC633=-1.75,"7", EC633=-2,"8", EC633=-2.25,"9",EC633=-2.5,"10", EC633=-2.75,"11", EC633=-3,"12", EC633=-3.25,"13", EC633=-3.5,"14", EC633=-3.75,"15",EC633=-4,"16")</f>
        <v>0</v>
      </c>
      <c r="EG633" s="10" t="str">
        <f aca="false">IF(EF633=0,"1","2")</f>
        <v>1</v>
      </c>
      <c r="EH633" s="11" t="str">
        <f aca="false" t="array" ref="EH633">_xlfn.IFS(EF633=0,"0", EF633=-0.25, "1", EF633=-0.5,"2", EF633=-0.75,"3", EF633=-1,"4",EF633=-1.25,"5", EF633=-1.5,"6", EF633=-1.75,"7", EF633=-2,"8", EF633=-2.25,"9",EF633=-2.5,"10", EF633=-2.75,"11", EF633=-3,"12", EF633=-3.25,"13", EF633=-3.5,"14", EF633=-3.75,"15",EF633=-4,"16")</f>
        <v>0</v>
      </c>
      <c r="EJ633" s="11" t="str">
        <f aca="false">IF(EI633=0,"1","2")</f>
        <v>1</v>
      </c>
      <c r="EK633" s="11" t="str">
        <f aca="false" t="array" ref="EK633">_xlfn.IFS(EI633=0,"0", EI633=-0.25, "1", EI633=-0.5,"2", EI633=-0.75,"3", EI633=-1,"4",EI633=-1.25,"5", EI633=-1.5,"6", EI633=-1.75,"7", EI633=-2,"8", EI633=-2.25,"9", EI633=-2.25,"9",EI633=-2.5,"10", EI633=-2.75,"11", EI633=-3,"12", EI633=-3.25,"13", EI633=-3.5,"14", EI633=-3.75,"15",EI633=-4,"16", EI633=0.25, "17", EI633=0.5, "18")</f>
        <v>0</v>
      </c>
      <c r="EM633" s="11" t="str">
        <f aca="false">IF(EL633=0,"1","2")</f>
        <v>1</v>
      </c>
      <c r="EN633" s="11" t="str">
        <f aca="false" t="array" ref="EN633">_xlfn.IFS(EL633=0.25,"17",EL633=0.5,"18", EL633=0,"0", EL633=-0.25, "1", EL633=-0.5,"2", EL633=-0.75,"3", EL633=-1,"4",EL633=-1.25,"5", EL633=-1.5,"6", EL633=-1.75,"7", EL633=-2,"8",EL633= -2.25,"9",EL633=-2.5,"10",EL633= -2.75,"11",EL633= -3,"12",EL633= -3.25,"13",EL633= -3.5,"14",EL633= -3.75,"15",EL633=-4,"16")</f>
        <v>0</v>
      </c>
      <c r="EP633" s="11" t="str">
        <f aca="false">IF(EO633=0,"1","2")</f>
        <v>1</v>
      </c>
      <c r="EQ633" s="11" t="str">
        <f aca="false" t="array" ref="EQ633">_xlfn.IFS(EO633=0,"0", EO633=0.25, "1", EO633=0.5,"2", EO633=0.75,"3", EO633=1,"4",EO633=1.25,"5", EO633=1.5,"6", EO633=1.75,"7", EO633=2,"8", EO633=2.25,"9", EO633=2.25,"9",EO633=2.5,"10", EO633=2.75,"11", EO633=3,"12", EO633=3.25,"13", EO633=3.5,"14", EO633=3.75,"15",EO633=4,"16", EO633=-0.25, "17", bq=-0.5, "18")</f>
        <v>0</v>
      </c>
      <c r="ES633" s="11" t="str">
        <f aca="false">IF(ER633=0,"1","2")</f>
        <v>1</v>
      </c>
      <c r="ET633" s="11" t="str">
        <f aca="false" t="array" ref="ET633">_xlfn.IFS(ER633=0,"0", ER633=0.25, "1", ER633=0.5,"2", ER633=0.75,"3", ER633=1,"4",ER633=1.25,"5", ER633=1.5,"6", ER633=1.75,"7", ER633=2,"8", ER633=2.25,"9", ER633=2.25,"9",ER633=2.5,"10", ER633=2.75,"11", ER633=3,"12", ER633=3.25,"13", ER633=3.5,"14", ER633=3.75,"15",ER633=4,"16", ER633=-0.25, "17", bq=-0.5, "18")</f>
        <v>0</v>
      </c>
      <c r="EV633" s="14" t="e">
        <f aca="false">VLOOKUP(EU633,LEYENDA!$G$2:$H$8,2,TRUE())</f>
        <v>#N/A</v>
      </c>
      <c r="EW633" s="14" t="e">
        <f aca="false" t="array" ref="EW633">_xlfn.IFS(EV633="0-5","1", EV633="6-12","2", EV633="13-18","3", EV633="19-24","4", EV633="25-36","5", EV633="37-48","6", EV633="49-60","7")</f>
        <v>#N/A</v>
      </c>
    </row>
    <row r="634" customFormat="false" ht="13.5" hidden="false" customHeight="false" outlineLevel="0" collapsed="false">
      <c r="A634" s="1" t="n">
        <v>244</v>
      </c>
      <c r="B634" s="2" t="n">
        <v>6</v>
      </c>
      <c r="C634" s="33" t="n">
        <v>45166</v>
      </c>
      <c r="E634" s="5" t="str">
        <f aca="false">VLOOKUP(A634,'286'!$A$3:$J$6279,10,FALSE())</f>
        <v>MORO MARTÍN, REBECA</v>
      </c>
      <c r="F634" s="4" t="str">
        <f aca="false">VLOOKUP(A634,'286'!$A$3:$I$1768,3,FALSE())</f>
        <v>MOMARRE</v>
      </c>
      <c r="G634" s="6" t="n">
        <f aca="false">VLOOKUP(A634,'286'!$A$3:$I$1768,4,FALSE())</f>
        <v>38672</v>
      </c>
      <c r="H634" s="7" t="n">
        <f aca="false">YEAR(C634)-YEAR(G634)</f>
        <v>18</v>
      </c>
      <c r="I634" s="1" t="str">
        <f aca="false">VLOOKUP(H634,LEYENDA!$C$2:$D$6,2,TRUE())</f>
        <v>13-24</v>
      </c>
      <c r="J634" s="5" t="str">
        <f aca="false">VLOOKUP(A634,'286'!$A$3:$I$1768,7,FALSE())</f>
        <v>M</v>
      </c>
      <c r="K634" s="8" t="n">
        <f aca="false">VLOOKUP(A634,'286'!$A$3:$I$1768,2,FALSE())</f>
        <v>0</v>
      </c>
      <c r="L634" s="4" t="str">
        <f aca="false">VLOOKUP(A634,'286'!$A$3:$I$1768,8,FALSE())</f>
        <v>D</v>
      </c>
      <c r="M634" s="4" t="str">
        <f aca="false">VLOOKUP(A634,'286'!$A$3:$I$1768,9,FALSE())</f>
        <v>D</v>
      </c>
      <c r="N634" s="8" t="str">
        <f aca="false">IF(R634=O634, "MISMA","CONTRARIA")</f>
        <v>MISMA</v>
      </c>
      <c r="O634" s="8" t="str">
        <f aca="false" t="array" ref="O634">_xlfn.IFS(L634="D","1", L634="I","2")</f>
        <v>1</v>
      </c>
      <c r="P634" s="8" t="e">
        <f aca="false" t="array" ref="P634">_xlfn.IFS(K634="OD","1", K634="OI","2")</f>
        <v>#N/A</v>
      </c>
      <c r="Q634" s="1" t="str">
        <f aca="false" t="array" ref="Q634">_xlfn.IFS(J634="M","1", J634="H","2")</f>
        <v>1</v>
      </c>
      <c r="R634" s="8" t="str">
        <f aca="false" t="array" ref="R634">_xlfn.IFS(M634="D","1", M634="I","2")</f>
        <v>1</v>
      </c>
      <c r="S634" s="1" t="str">
        <f aca="false" t="array" ref="S634">_xlfn.IFS(N634="CONTRARIA", "1",N634= "MISMA","2")</f>
        <v>2</v>
      </c>
      <c r="T634" s="1" t="str">
        <f aca="false" t="array" ref="T634">_xlfn.IFS(I634="0-12","1", I634="13-24","2", I634="25-40","3", I634="41-60","4", I634="61-100","5")</f>
        <v>2</v>
      </c>
      <c r="U634" s="9" t="n">
        <v>-6</v>
      </c>
      <c r="V634" s="10" t="str">
        <f aca="false">IF(U634="","",IF(AND(U634&gt;=-9,U634&lt;=-6.5),"-9 a -6,5",IF(AND(U634&gt;=-6,U634&lt;=-3.5),"-6 a -3,5",IF(AND(U634&gt;=-3,U634&lt;=-1),"-3 a -1",IF(U634=-0.5,"-0,5",IF(AND(U634&gt;=0,U634&lt;=2.5),"0 a 2,5",IF(AND(U634&gt;=3,U634&lt;=5.5),"3 a 5,5",IF(AND(U634&gt;=6,U634&lt;=8.5),"6 a 8,5",IF(AND(U634&gt;=9,U634&lt;=20),"9 a 20","Fuera de rango")))))))))</f>
        <v>-6 a -3,5</v>
      </c>
      <c r="W634" s="11" t="n">
        <f aca="false">IF(V634="","",IF(V634="-9 a -6,5",2,IF(V634="-6 a -3,5",3,IF(V634="-3 a -1",4,IF(V634="-0,5","NORMA",IF(V634="0 a 2,5",5,IF(V634="3 a 5,5",6,IF(V634="6 a 8,5",7,IF(V634="9 a 20",8,"Fuera de rango")))))))))</f>
        <v>3</v>
      </c>
      <c r="X634" s="9" t="n">
        <v>10</v>
      </c>
      <c r="Y634" s="11" t="str">
        <f aca="false">IF(X634="","",IF(AND(X634&gt;=0,X634&lt;=4),"0 a 4",IF(AND(X634&gt;=4.5,X634&lt;=8.5),"4,5 a 8,5",IF(X634=9,"9",IF(AND(X634&gt;=9.5,X634&lt;=13),"9,5 a 13",IF(AND(X634&gt;=13.5,X634&lt;=20),"13,5 a 20",IF(AND(X634&gt;=20.5,X634&lt;=35),"20,5 a 35","Fuera de rango")))))))</f>
        <v>9,5 a 13</v>
      </c>
      <c r="Z634" s="11" t="n">
        <f aca="false">IF(Y634="","",IF(Y634="0 a 4",1,IF(Y634="4,5 a 8,5",2,IF(Y634="9","NORMA",IF(Y634="9,5 a 13",3,IF(Y634="13,5 a 20",4,IF(Y634="20,5 a 35",5,"Fuera de rango")))))))</f>
        <v>3</v>
      </c>
      <c r="AA634" s="9" t="n">
        <v>18</v>
      </c>
      <c r="AB634" s="10" t="str">
        <f aca="false">IF(AA634="","",IF(AND(AA634&gt;=0,AA634&lt;=9),"0 a 9",IF(AND(AA634&gt;=9.5,AA634&lt;=18.5),"9,5 a 18,5",IF(AA634=19,"19",IF(AND(AA634&gt;=19.5,AA634&lt;=28),"19,5 a 28",IF(AND(AA634&gt;=28.5,AA634&lt;=40),"28,5 a 40","Fuera de rango"))))))</f>
        <v>9,5 a 18,5</v>
      </c>
      <c r="AC634" s="11" t="n">
        <f aca="false" t="array" ref="AC634">_xlfn.IFS(AB634="","",AB634="0 a 9",1,AB634="9,5 a 18,5",2,AB634="19","NORMA",AB634="19,5 a 28",3,AB634="28,5 a 40",4,TRUE(),"Fuera de rango")</f>
        <v>2</v>
      </c>
      <c r="AD634" s="9" t="n">
        <v>4</v>
      </c>
      <c r="AE634" s="10" t="str">
        <f aca="false">IF(AD634="","",IF(AND(AD634&gt;=-10,AD634&lt;=0),"De -10 a 0",IF(AND(AD634&gt;=0.5,AD634&lt;=9.5),"0,5 a 9,5",IF(AD634=10,"10",IF(AND(AD634&gt;=10.5,AD634&lt;=20),"10,5 a 20",IF(AND(AD634&gt;=20.5,AD634&lt;=40),"20,5 a 40","Fuera de rango"))))))</f>
        <v>0,5 a 9,5</v>
      </c>
      <c r="AF634" s="12" t="n">
        <f aca="false">IF(AD634="","",IF(AND(AD634&gt;=-10,AD634&lt;=0),1,IF(AND(AD634&gt;=0.5,AD634&lt;=9.5),2,IF(AD634=10,"NORMA",IF(AND(AD634&gt;=10.5,AD634&lt;=20),3,IF(AND(AD634&gt;=20.5,AD634&lt;=40),4,""))))))</f>
        <v>2</v>
      </c>
      <c r="AG634" s="9" t="n">
        <v>12</v>
      </c>
      <c r="AH634" s="10" t="str">
        <f aca="false">IF(AG634="","",IF(AND(AG634&gt;=0,AG634&lt;=4),"0 a 4",IF(AND(AG634&gt;=4.5,AG634&lt;=8.5),"4,5 a 8,5",IF(AG634=9,"9",IF(AND(AG634&gt;=9.5,AG634&lt;=13),"9,5 a 13",IF(AND(AG634&gt;=13.5,AG634&lt;=25),"13,5 a 25","Fuera de rango"))))))</f>
        <v>9,5 a 13</v>
      </c>
      <c r="AI634" s="10" t="n">
        <f aca="false">IF(AH634="","",IF(AH634="0 a 4",1,IF(AH634="4,5 a 8,5",2,IF(AH634="9","NORMA",IF(AH634="9,5 a 13",3,IF(AH634="13,5 a 25",4,""))))))</f>
        <v>3</v>
      </c>
      <c r="AJ634" s="9" t="n">
        <v>8</v>
      </c>
      <c r="AK634" s="10" t="str">
        <f aca="false">IF(AJ634="","",IF(AND(AJ634&gt;=-15,AJ634&lt;=-10.5),"-15 a -10,5",IF(AND(AJ634&gt;=-10,AJ634&lt;=-4),"-10 a -4",IF(AND(AJ634&gt;=-4.5,AJ634&lt;=0),"-4,5 a 0",IF(AND(AJ634&gt;=0.5,AJ634&lt;=4.5),"0,5 a 4,5",IF(AJ634=5,"5",IF(AND(AJ634&gt;=5.5,AJ634&lt;=10),"5,5 a 10",IF(AND(AJ634&gt;=10.5,AJ634&lt;=20),"10,5 a 20","Fuera de rango"))))))))</f>
        <v>5,5 a 10</v>
      </c>
      <c r="AL634" s="11" t="n">
        <f aca="false">IF(AK634="","",IF(AK634="-15 a -10,5",1,IF(AK634="-10 a -4",2,IF(AK634="-4,5 a 0",3,IF(AK634="0,5 a 4,5",4,IF(AK634="5","NORMA",IF(AK634="5,5 a 10",5,IF(AK634="10,5 a 20",6,"Error"))))))))</f>
        <v>5</v>
      </c>
      <c r="AM634" s="9" t="n">
        <v>0</v>
      </c>
      <c r="AN634" s="10" t="str">
        <f aca="false">IF(AM634="","",IF(AND(AM634&gt;=-7.5,AM634&lt;=-5.5),"-7,5 a -5,5",IF(AND(AM634&gt;=-5,AM634&lt;=-3),"-5 a -3",IF(AND(AM634&gt;=-2.5,AM634&lt;=-0.5),"-2,5 a -0,5",IF(AM634=0,"0,00",IF(AND(AM634&gt;=0.5,AM634&lt;=2.5),"0,5 a 2,5",IF(AND(AM634&gt;=3,AM634&lt;=5),"3 a 5",IF(AND(AM634&gt;=5.5,AM634&lt;=7.5),"5,5 a 7,5",IF(AND(AM634&gt;=8,AM634&lt;=10),"8 a 10","Fuera de rango")))))))))</f>
        <v>0,00</v>
      </c>
      <c r="AO634" s="11" t="str">
        <f aca="false">IF(AN634="","",IF(AN634="-7,5 a -5,5",1,IF(AN634="-5 a -3",2,IF(AN634="-2,5 a -0,5",3,IF(AN634="0,00","NORMA",IF(AN634="0,5 a 2,5",4,IF(AN634="3 a 5",5,IF(AN634="5,5 a 7,5",6,IF(AN634="8 a 10",7,"Error")))))))))</f>
        <v>NORMA</v>
      </c>
      <c r="AP634" s="9" t="n">
        <v>-6</v>
      </c>
      <c r="AQ634" s="10" t="str">
        <f aca="false">IF(AP634="","",IF(AND(AP634&gt;=-20,AP634&lt;=-9.5),"-20 a -9,5",IF(AND(AP634&gt;=-9,AP634&lt;=-6.5),"-9 a -6,5",IF(AP634=-6,"-6",IF(AND(AP634&gt;=-5.5,AP634&lt;=-3),"-5,5 a -3",IF(AND(AP634&gt;=-2.5,AP634&lt;=0),"-2,5 a 0",IF(AND(AP634&gt;=0.5,AP634&lt;=3),"0,5 a 3",IF(AND(AP634&gt;=3.5,AP634&lt;=6),"3,5 a 6",IF(AND(AP634&gt;=6.5,AP634&lt;=9),"6,5 a 9",IF(AND(AP634&gt;=9.5,AP634&lt;=20),"9,5 a 20","Fuera de rango"))))))))))</f>
        <v>-6</v>
      </c>
      <c r="AR634" s="11" t="str">
        <f aca="false">IF(AQ634="","",IF(AQ634="-20 a -9,5",1,IF(AQ634="-9 a -6,5",2,IF(AQ634="-6","NORMA",IF(AQ634="-5,5 a -3",3,IF(AQ634="-2,5 a 0",4,IF(AQ634="0,5 a 3",5,IF(AQ634="3,5 a 6",6,IF(AQ634="6,5 a 9",7,IF(AQ634="9,5 a 20",8,""))))))))))</f>
        <v>NORMA</v>
      </c>
      <c r="AS634" s="9" t="n">
        <v>-3</v>
      </c>
      <c r="AT634" s="10" t="str">
        <f aca="false">IF(AS634="","",IF(AND(AS634&gt;=-16,AS634&lt;=-14),"-16 a -14",IF(AND(AS634&gt;=-13.5,AS634&lt;=-11.5),"-13,5 a -11,5",IF(AND(AS634&gt;=-11,AS634&lt;=-9),"-11 a -9",IF(AND(AS634&gt;=-8.5,AS634&lt;=-6.5),"-8,5 a -6,5",IF(AND(AS634&gt;=-6,AS634&lt;=-4),"-6 a -4",IF(AND(AS634&gt;=-3.5,AS634&lt;=-1.5),"-3,5 a -1,5",IF(AND(AS634&gt;=-1,AS634&lt;=1),"-1 a 1",IF(AND(AS634&gt;=1.5,AS634&lt;=3.5),"1,5 a 3,5",IF(AND(AS634&gt;=4,AS634&lt;=6),"4 a 6",IF(AND(AS634&gt;=6.5,AS634&lt;=8.5),"6,5 a 8,5",IF(AND(AS634&gt;=9,AS634&lt;=11),"9 a 11",IF(AND(AS634&gt;=11.5,AS634&lt;=13.5),"11,5 a 13,5",IF(AND(AS634&gt;=14,AS634&lt;=16),"14 a 16",IF(AND(AS634&gt;=16.5,AS634&lt;=18.5),"16,5 a 18,5",IF(AND(AS634&gt;=19,AS634&lt;=21),"19 a 21","Fuera de rango"))))))))))))))))</f>
        <v>-3,5 a -1,5</v>
      </c>
      <c r="AU634" s="11" t="n">
        <f aca="false" t="array" ref="AU634">IF(AT634="","",_xlfn.IFS(AT634="-16 a -14",1,AT634="-13,5 a -11,5",2,AT634="-11 a -9",3,AT634="-8,5 a -6,5",4,AT634="-6 a -4",5,AT634="-3,5 a -1,5",6,AT634="-1 a 1",7,AT634="1,5 a 3,5",8,AT634="4 a 6","NORMA",AT634="6,5 a 8,5",9,AT634="9 a 11",10,AT634="11,5 a 13,5",11,AT634="14 a 16",12,AT634="16,5 a 18,5",13,AT634="19 a 21",14,TRUE(),""))</f>
        <v>6</v>
      </c>
      <c r="AV634" s="9" t="n">
        <v>0.25</v>
      </c>
      <c r="AW634" s="10" t="str">
        <f aca="false">IF(AV634="","",IF(AND(AV634&gt;=-1,AV634&lt;=-0.5),"-1 a -0,5",IF(AND(AV634&gt;-0.5,AV634&lt;=0),"De -0,5 a 0",IF(AND(AV634&gt;=0.25,AV634&lt;=0.75),"0,25 a 0,75",IF(AND(AV634&gt;=1,AV634&lt;=1.5),"1 a 1,5",IF(AND(AV634&gt;=1.75,AV634&lt;=2.25),"1,75 a 2,25",IF(AND(AV634&gt;=2.5,AV634&lt;=3),"2,5 a 3",IF(AND(AV634&gt;=3.25,AV634&lt;=3.75),"3,25 a 3,75","Fuera de rango"))))))))</f>
        <v>0,25 a 0,75</v>
      </c>
      <c r="AX634" s="10" t="str">
        <f aca="false">IF(AW634="","",IF(OR(AW634="-1 a -0,5",AW634="-1 a -0.5"),1,IF(OR(AW634="De -0,5 a 0",AW634="-0,5 a 0",AW634="De -0.5 a 0"),2,IF(OR(AW634="0,25 a 0,75",AW634="0.25 a 0.75"),"NORMA",IF(OR(AW634="1 a 1,5",AW634="1 a 1.5"),3,IF(OR(AW634="1,75 a 2,25",AW634="1.75 a 2.25"),4,IF(OR(AW634="2,5 a 3",AW634="2.5 a 3"),5,IF(OR(AW634="3,25 a 3,75",AW634="3.25 a 3.75"),6,""))))))))</f>
        <v>NORMA</v>
      </c>
      <c r="AY634" s="9" t="n">
        <v>-10</v>
      </c>
      <c r="AZ634" s="10" t="str">
        <f aca="false">IF(AY634="","",IF(AND(AY634&gt;=-20,AY634&lt;=-9.5),"-20 a -9,5",IF(AND(AY634&gt;=-9,AY634&lt;=-6.5),"-9 a -6,5",IF(AY634=-6,"-6",IF(AND(AY634&gt;=-5.5,AY634&lt;=-3),"-5,5 a -3",IF(AND(AY634&gt;=-2.5,AY634&lt;=0),"-2,5 a 0",IF(AND(AY634&gt;=0.5,AY634&lt;=3),"0,5 a 3",IF(AND(AY634&gt;=3.5,AY634&lt;=6),"3,5 a 6","Fuera de rango"))))))))</f>
        <v>-20 a -9,5</v>
      </c>
      <c r="BA634" s="11" t="n">
        <f aca="false">IF(AZ634="","",IF(AZ634="-20 a -9,5",1,IF(AZ634="-9 a -6,5",2,IF(AZ634="-6","NORMA",IF(AZ634="-5,5 a -3",3,IF(AZ634="-2,5 a 0",4,IF(AZ634="0,5 a 3",5,IF(AZ634="3,5 a 6",6,""))))))))</f>
        <v>1</v>
      </c>
      <c r="BB634" s="9" t="n">
        <v>8</v>
      </c>
      <c r="BC634" s="10" t="str">
        <f aca="false" t="array" ref="BC634">IF(BB634="","",_xlfn.IFS(AND(BB634&gt;=0,BB634&lt;=2),"0 a 2",AND(BB634&gt;=2.5,BB634&lt;=4.5),"2,5 a 4,5",AND(BB634&gt;=5,BB634&lt;=7),"5 a 7",AND(BB634&gt;=7.5,BB634&lt;=9.5),"7,5 a 9,5",AND(BB634&gt;=10,BB634&lt;=12),"10 a 12",AND(BB634&gt;=12.5,BB634&lt;=14.5),"12,5 a 14,5",BB634=15,"15",AND(BB634&gt;=15.5,BB634&lt;=17.5),"15,5 a 17,5",AND(BB634&gt;=18,BB634&lt;=20),"18 a 20",AND(BB634&gt;=20.5,BB634&lt;=22.5),"20,5 a 22,5",AND(BB634&gt;=23,BB634&lt;=25),"23 a 25",TRUE(),"Fuera de rango"))</f>
        <v>7,5 a 9,5</v>
      </c>
      <c r="BD634" s="11" t="n">
        <f aca="false" t="array" ref="BD634">IF(BC634="","",_xlfn.IFS(BC634="0 a 2",1,BC634="2,5 a 4,5",2,BC634="5 a 7",3,BC634="7,5 a 9,5",4,BC634="10 a 12",5,BC634="12,5 a 14,5",6,BC634="15","NORMA",BC634="15,5 a 17,5",7,BC634="18 a 20",8,BC634="20,5 a 22,5",9,BC634="23 a 25",10,TRUE(),"Fuera de rango"))</f>
        <v>4</v>
      </c>
      <c r="BE634" s="9" t="n">
        <v>26</v>
      </c>
      <c r="BF634" s="10" t="str">
        <f aca="false">IF(BE634="","",IF(AND(BE634&gt;=-20,BE634&lt;=-10),"-20 a -10",IF(AND(BE634&gt;=-9.5,BE634&lt;=0.5),"-9,5 a 0,5",IF(AND(BE634&gt;=1,BE634&lt;=11),"1 a 11",IF(AND(BE634&gt;=11.5,BE634&lt;=20.5),"11,5 a 20,5",IF(BE634=21,"21",IF(AND(BE634&gt;=21.5,BE634&lt;=31.5),"21,5 a 31,5",IF(AND(BE634&gt;=32,BE634&lt;=42),"32 a 42","Fuera de rango"))))))))</f>
        <v>21,5 a 31,5</v>
      </c>
      <c r="BG634" s="11" t="n">
        <f aca="false">IF(BF634="","",IF(BF634="-20 a -10",1,IF(BF634="-9,5 a 0,5",2,IF(BF634="1 a 11",3,IF(BF634="11,5 a 20,5",4,IF(BF634="21","NORMA",IF(BF634="21,5 a 31,5",5,IF(BF634="32 a 42",6,""))))))))</f>
        <v>5</v>
      </c>
      <c r="BH634" s="9" t="n">
        <v>12</v>
      </c>
      <c r="BI634" s="10" t="str">
        <f aca="false">IF(BH634="","",IF(AND(BH634&gt;=-20,BH634&lt;=-15),"-20 a -15",IF(AND(BH634&gt;=-14.5,BH634&lt;=-9.5),"-14,5 a -9,5",IF(AND(BH634&gt;=-9,BH634&lt;=-4),"-9 a -4",IF(AND(BH634&gt;=-3.5,BH634&lt;=2.5),"-3,5 a 2,5",IF(AND(BH634&gt;=3,BH634&lt;=8),"3 a 8",IF(AND(BH634&gt;=8.5,BH634&lt;=14.5),"8,5 a 14,5",IF(BH634=15,"15",IF(AND(BH634&gt;=15.5,BH634&lt;=20.5),"15,5 a 20,5",IF(AND(BH634&gt;=21,BH634&lt;=26),"21 a 26","Fuera de rango"))))))))))</f>
        <v>8,5 a 14,5</v>
      </c>
      <c r="BJ634" s="11" t="n">
        <f aca="false">IF(BI634="","",IF(BI634="-20 a -15",1,IF(BI634="-14,5 a -9,5",2,IF(BI634="-9 a -4",3,IF(BI634="-3,5 a 2,5",4,IF(BI634="3 a 8",5,IF(BI634="8,5 a 14,5",6,IF(BI634="15","NORMA",IF(BI634="15,5 a 20,5",7,IF(BI634="21 a 26",8,IF(BI634="26,5 a 31,5",9,"")))))))))))</f>
        <v>6</v>
      </c>
      <c r="BK634" s="9" t="n">
        <v>18</v>
      </c>
      <c r="BL634" s="10" t="str">
        <f aca="false">IF(BK634="","",IF(AND(BK634&gt;=0,BK634&lt;=2),"0 - 2",IF(AND(BK634&gt;=2.5,BK634&lt;=4.5),"2,5 - 4,5",IF(AND(BK634&gt;=5,BK634&lt;=7),"5 - 7",IF(AND(BK634&gt;=7.5,BK634&lt;=9.5),"7,5 - 9,5",IF(AND(BK634&gt;=10,BK634&lt;=12),"10 - 12",IF(AND(BK634&gt;=12.5,BK634&lt;=13.5),"12,5 - 13,5",IF(BK634=14,"14",IF(AND(BK634&gt;=14.5,BK634&lt;=16.5),"14,5 - 16,5",IF(AND(BK634&gt;=17,BK634&lt;=19),"17 - 19",IF(AND(BK634&gt;=19.5,BK634&lt;=21.5),"19,5 - 21,5",IF(AND(BK634&gt;=22,BK634&lt;=24),"22 - 24",IF(AND(BK634&gt;=24.5,BK634&lt;=26.5),"24,5 - 26,5",IF(AND(BK634&gt;=27,BK634&lt;=29),"27 - 29",IF(AND(BK634&gt;=29.5,BK634&lt;=30),"29,5 - 30","Fuera de rango")))))))))))))))</f>
        <v>17 - 19</v>
      </c>
      <c r="BM634" s="11" t="n">
        <f aca="false">IF(BL634="","",IF(BL634="0 - 2",1,IF(BL634="2,5 - 4,5",2,IF(BL634="5 - 7",3,IF(BL634="7,5 - 9,5",4,IF(BL634="10 - 12",5,IF(BL634="12,5 - 13,5",6,IF(BL634="14","NORMA",IF(BL634="14,5 - 16,5",7,IF(BL634="17 - 19",8,IF(BL634="19,5 - 21,5",9,IF(BL634="22 - 24",10,IF(BL634="24,5 - 26,5",11,IF(BL634="27 - 29",12,IF(BL634="29,5 - 30",13,"")))))))))))))))</f>
        <v>8</v>
      </c>
      <c r="BN634" s="9" t="n">
        <v>24</v>
      </c>
      <c r="BO634" s="11" t="str">
        <f aca="false">IF(BN634="","",IF(AND(BN634&gt;=-20,BN634&lt;=-10),"-20 a -10",IF(AND(BN634&gt;=-9.5,BN634&lt;=0.5),"-9,5 a 0,5",IF(AND(BN634&gt;=1,BN634&lt;=11),"1 a 11",IF(AND(BN634&gt;=11.5,BN634&lt;=21.5),"11,5 a 21,5",IF(BN634=22,"22",IF(AND(BN634&gt;=22.5,BN634&lt;=32.5),"22,5 a 32,5",IF(AND(BN634&gt;=33,BN634&lt;=43),"33 a 43","Fuera de rango"))))))))</f>
        <v>22,5 a 32,5</v>
      </c>
      <c r="BP634" s="11" t="n">
        <f aca="false">IF(BO634="","",IF(BO634="-20 a -10",1,IF(BO634="-9,5 a 0,5",2,IF(BO634="1 a 11",3,IF(BO634="11,5 a 21,5",4,IF(BO634="22","NORMA",IF(BO634="22,5 a 32,5",5,IF(BO634="33 a 43",6,""))))))))</f>
        <v>5</v>
      </c>
      <c r="BQ634" s="9" t="n">
        <v>20</v>
      </c>
      <c r="BR634" s="10" t="str">
        <f aca="false">IF(BQ634="","",IF(AND(BQ634&gt;=-20,BQ634&lt;=-15),"-20 a -15",IF(AND(BQ634&gt;=-14.5,BQ634&lt;=-9.5),"-14,5 a -9,5",IF(AND(BQ634&gt;=-9,BQ634&lt;=-4),"-9 a -4",IF(AND(BQ634&gt;=-3.5,BQ634&lt;=2.5),"-3,5 a 2,5",IF(AND(BQ634&gt;=3,BQ634&lt;=8),"3 a 8",IF(AND(BQ634&gt;=8.5,BQ634&lt;=13.5),"8,5 a 13,5",IF(AND(BQ634&gt;=14,BQ634&lt;=17.5),"14 a 17,5",IF(BQ634=18,"18",IF(AND(BQ634&gt;=18.5,BQ634&lt;=23.5),"18,5 a 23,5",IF(AND(BQ634&gt;=24,BQ634&lt;=29),"24 a 29",IF(AND(BQ634&gt;=29.5,BQ634&lt;=34.5),"29,5 a 34,5",IF(AND(BQ634&gt;=35,BQ634&lt;=40),"35 a 40","Fuera de rango")))))))))))))</f>
        <v>18,5 a 23,5</v>
      </c>
      <c r="BS634" s="11" t="n">
        <f aca="false">IF(BR634="","",IF(BR634="-20 a -15",1,IF(BR634="-14,5 a -9,5",2,IF(BR634="-9 a -4",3,IF(BR634="-3,5 a 2,5",4,IF(BR634="3 a 8",5,IF(BR634="8,5 a 13,5",6,IF(BR634="14 a 17,5",7,IF(BR634="18","NORMA",IF(BR634="18,5 a 23,5",8,IF(BR634="24 a 29",9,IF(BR634="29,5 a 34,5",10,IF(BR634="35 a 40",11,"")))))))))))))</f>
        <v>8</v>
      </c>
      <c r="BT634" s="9" t="n">
        <v>0</v>
      </c>
      <c r="BU634" s="10" t="str">
        <f aca="false">IF(BT634="","",IF(AND(BT634&gt;=-20,BT634&lt;=-18),"-20 a -18",IF(AND(BT634&gt;=-17.5,BT634&lt;=-15.5),"-17,5 a -15,5",IF(AND(BT634&gt;=-15,BT634&lt;=-13),"-15 a -13",IF(AND(BT634&gt;=-12.5,BT634&lt;=-10.5),"-12,5 a -10,5",IF(AND(BT634&gt;=-10,BT634&lt;=-8),"-10 a -8",IF(AND(BT634&gt;=-7.5,BT634&lt;=-5.5),"-7,5 a -5,5",IF(AND(BT634&gt;=-5,BT634&lt;=-3),"-5 a -3",IF(AND(BT634&gt;=-2.5,BT634&lt;=-0.5),"-2,5 a -0,5",IF(BT634=0,"0",IF(AND(BT634&gt;=0.5,BT634&lt;=2.5),"0,5 a 2,5",IF(AND(BT634&gt;=3,BT634&lt;=5),"3 a 5",IF(AND(BT634&gt;=5.5,BT634&lt;=7.5),"5,5 a 7,5",IF(AND(BT634&gt;=8,BT634&lt;=10),"8 a 10",IF(AND(BT634&gt;=10.5,BT634&lt;=12.5),"10,5 a 12,5",IF(AND(BT634&gt;=13,BT634&lt;=15),"13 a 15",IF(AND(BT634&gt;=15.5,BT634&lt;=17.5),"15,5 a 17,5",IF(AND(BT634&gt;=18,BT634&lt;=20),"18 a 20","Fuera de rango"))))))))))))))))))</f>
        <v>0</v>
      </c>
      <c r="BV634" s="11" t="str">
        <f aca="false">IF(BT634="","",IF(BT634=0,"NORMA",IF(AND(BT634&gt;=-20,BT634&lt;=-18),2,IF(AND(BT634&gt;=-17.5,BT634&lt;=-15.5),2,IF(AND(BT634&gt;=-15,BT634&lt;=-13),3,IF(AND(BT634&gt;=-12.5,BT634&lt;=-10.5),4,IF(AND(BT634&gt;=-10,BT634&lt;=-8),5,IF(AND(BT634&gt;=-7.5,BT634&lt;=-5.5),6,IF(AND(BT634&gt;=-5,BT634&lt;=-3),7,IF(AND(BT634&gt;=-2.5,BT634&lt;=-0.5),8,IF(AND(BT634&gt;=0.5,BT634&lt;=2.5),9,IF(AND(BT634&gt;=3,BT634&lt;=5),10,IF(AND(BT634&gt;=5.5,BT634&lt;=7.5),11,IF(AND(BT634&gt;=8,BT634&lt;=10),12,IF(AND(BT634&gt;=10.5,BT634&lt;=12.5),13,IF(AND(BT634&gt;=13,BT634&lt;=15),14,IF(AND(BT634&gt;=15.5,BT634&lt;=17.5),15,IF(AND(BT634&gt;=18,BT634&lt;=20),16,"Fuera de rango"))))))))))))))))))</f>
        <v>NORMA</v>
      </c>
      <c r="BW634" s="9" t="n">
        <v>-12.25</v>
      </c>
      <c r="BX634" s="10" t="n">
        <f aca="false">18.5- (0.3*H634)</f>
        <v>13.1</v>
      </c>
      <c r="BY634" s="10" t="n">
        <f aca="false">(BW634)-(BX634)</f>
        <v>-25.35</v>
      </c>
      <c r="BZ634" s="10" t="str">
        <f aca="false">IF(BY634="","",IF(BY634&lt;-27.5,"De -30 a -28",IF(BY634&lt;-25,"De -27,5 a -25,5",IF(BY634&lt;-22.5,"De -25 a -23",IF(BY634&lt;-20,"De -22,5 a -20,5",IF(BY634&lt;-17.5,"De -20 a -18",IF(BY634&lt;-15,"De -17,5 a -15,5",IF(BY634&lt;-12.5,"De -15 a -13",IF(BY634&lt;-10,"De -12,5 a -10,5",IF(BY634&lt;-7.5,"De -10 a -8",IF(BY634&lt;-5,"De -7,5 a -5,5",IF(BY634&lt;-2.5,"De -5 a -3",IF(BY634&lt;0,"De -2,5 a -0,5",IF(BY634&lt;2.5,"De 0 a 2",IF(BY634&lt;5,"De 2,5 a 4,5",IF(BY634&lt;7.5,"De 5 a 7",IF(BY634&lt;10,"De 7,5 a 9,5",IF(BY634&lt;12.5,"De 10 a 12",IF(BY634&lt;15,"De 12,5 a 14,5",IF(BY634&lt;17.5,"De 15 a 17",IF(BY634&lt;20,"De 17,5 a 19,5",IF(BY634&lt;22.5,"De 20 a 22",IF(BY634&lt;25,"De 22,5 a 24,5",IF(BY634&lt;27.5,"De 25 a 27","De 27,5 a 30"))))))))))))))))))))))))</f>
        <v>De -27,5 a -25,5</v>
      </c>
      <c r="CA634" s="12" t="n">
        <f aca="false">IF(BY634="","",IF(BY634&lt;=-28,1,IF(BY634&lt;=-25.5,2,IF(BY634&lt;=-23,3,IF(BY634&lt;=-20.5,4,IF(BY634&lt;=-18,5,IF(BY634&lt;=-15.5,6,IF(BY634&lt;=-13,7,IF(BY634&lt;=-10.5,8,IF(BY634&lt;=-8,9,IF(BY634&lt;=-5.5,10,IF(BY634&lt;=-3,11,IF(BY634&lt;=-0.5,12,IF(BY634&lt;=2,13,IF(BY634&lt;=4.5,14,IF(BY634&lt;=7,15,IF(BY634&lt;=9.5,16,IF(BY634&lt;=12,17,IF(BY634&lt;=14.5,18,IF(BY634&lt;=17,19,IF(BY634&lt;=19.5,20,IF(BY634&lt;=22,21,IF(BY634&lt;=24.5,22,IF(BY634&lt;=27,23,IF(BY634&lt;=30,24,"Fuera de rango")))))))))))))))))))))))))</f>
        <v>3</v>
      </c>
      <c r="CB634" s="9" t="n">
        <v>-9.5</v>
      </c>
      <c r="CC634" s="10" t="n">
        <f aca="false">18.5- (0.3*H634)</f>
        <v>13.1</v>
      </c>
      <c r="CD634" s="10" t="n">
        <f aca="false">(CB634)-(CC634)</f>
        <v>-22.6</v>
      </c>
      <c r="CE634" s="10" t="str">
        <f aca="false">IF(CD634="","",IF(CD634&lt;-27.5,"De -30 a -28",IF(CD634&lt;-25,"De -27,5 a -25,5",IF(CD634&lt;-22.5,"De -25 a -23",IF(CD634&lt;-20,"De -22,5 a -20,5",IF(CD634&lt;-17.5,"De -20 a -18",IF(CD634&lt;-15,"De -17,5 a -15,5",IF(CD634&lt;-12.5,"De -15 a -13",IF(CD634&lt;-10,"De -12,5 a -10,5",IF(CD634&lt;-7.5,"De -10 a -8",IF(CD634&lt;-5,"De -7,5 a -5,5",IF(CD634&lt;-2.5,"De -5 a -3",IF(CD634&lt;0,"De -2,5 a -0,5",IF(CD634&lt;=2,"De 0 a 2",IF(CD634&lt;=4.5,"De 2,5 a 4,5",IF(CD634&lt;=7,"De 5 a 7",IF(CD634&lt;=9.5,"De 7,5 a 9,5",IF(CD634&lt;=12,"De 10 a 12",IF(CD634&lt;=14.5,"De 12,5 a 14,5",IF(CD634&lt;=17,"De 15 a 17",IF(CD634&lt;=19.5,"De 17,5 a 19,5",IF(CD634&lt;=22,"De 20 a 22",IF(CD634&lt;=24.5,"De 22,5 a 24,5",IF(CD634&lt;=27,"De 25 a 27","De 27,5 a 30"))))))))))))))))))))))))</f>
        <v>De -25 a -23</v>
      </c>
      <c r="CF634" s="12" t="n">
        <f aca="false">IF(CD634="","",IF(CD634&lt;-27.5,1,IF(CD634&lt;-25,2,IF(CD634&lt;-22.5,3,IF(CD634&lt;-20,4,IF(CD634&lt;-17.5,5,IF(CD634&lt;-15,6,IF(CD634&lt;-12.5,7,IF(CD634&lt;-10,8,IF(CD634&lt;-7.5,9,IF(CD634&lt;-5,10,IF(CD634&lt;-2.5,11,IF(CD634&lt;0,12,IF(CD634&lt;2.5,13,IF(CD634&lt;5,14,IF(CD634&lt;7.5,15,IF(CD634&lt;10,16,IF(CD634&lt;12.5,17,IF(CD634&lt;15,18,IF(CD634&lt;17.5,19,IF(CD634&lt;20,20,IF(CD634&lt;22.5,21,IF(CD634&lt;25,22,IF(CD634&lt;27.5,23,24))))))))))))))))))))))))</f>
        <v>3</v>
      </c>
      <c r="CG634" s="9" t="n">
        <v>-4.25</v>
      </c>
      <c r="CH634" s="10" t="str">
        <f aca="false">IF(CG634="","",IF(AND(CG634&gt;=-10,CG634&lt;=-9.5),"-10 a -9,5",IF(AND(CG634&gt;-9.5,CG634&lt;=-8.5),"-9 a -8,5",IF(AND(CG634&gt;-8.5,CG634&lt;=-7.5),"-8 a -7,5",IF(AND(CG634&gt;-7.5,CG634&lt;=-6.5),"-7 a -6,5",IF(AND(CG634&gt;-6.5,CG634&lt;=-5.5),"-6 a -5,5",IF(AND(CG634&gt;-5.5,CG634&lt;=-4.5),"-5 a -4,5",IF(AND(CG634&gt;-4.5,CG634&lt;=-3.5),"-4 a -3,5",IF(AND(CG634&gt;-3.5,CG634&lt;=-2.5),"-3 a -2,5",IF(CG634=-2.25,"-2,25",IF(AND(CG634&gt;-2.5,CG634&lt;=-1.5),"-2 a -1,5",IF(AND(CG634&gt;-1.5,CG634&lt;=-0.5),"-1 a -0,5",IF(AND(CG634&gt;-0.5,CG634&lt;=0.5),"0 a 0,5",IF(AND(CG634&gt;0.5,CG634&lt;=1.5),"1 a 1,5",IF(AND(CG634&gt;1.5,CG634&lt;=2.5),"2 a 2,5",IF(AND(CG634&gt;2.5,CG634&lt;=3.5),"3 a 3,5",IF(AND(CG634&gt;3.5,CG634&lt;=4.5),"4 a 4,5",IF(AND(CG634&gt;4.5,CG634&lt;=5.5),"5 a 5,5",IF(AND(CG634&gt;5.5,CG634&lt;=6.5),"6 a 6,5",IF(AND(CG634&gt;6.5,CG634&lt;=7.5),"7 a 7,5",IF(AND(CG634&gt;7.5,CG634&lt;=8.5),"8 a 8,5",IF(AND(CG634&gt;8.5,CG634&lt;=9.5),"9 a 9,5",IF(CG634&gt;=10,"10","Fuera de rango")))))))))))))))))))))))</f>
        <v>-4 a -3,5</v>
      </c>
      <c r="CI634" s="11" t="n">
        <f aca="false">IF(CG634="","",IF(CG634=-2.25,"NORMA",IF(CG634&lt;=-9.5,1,IF(CG634&lt;=-8.5,2,IF(CG634&lt;=-7.5,3,IF(CG634&lt;=-6.5,4,IF(CG634&lt;=-5.5,5,IF(CG634&lt;=-4.5,6,IF(CG634&lt;=-3.5,7,IF(CG634&lt;=-2.5,8,IF(CG634&lt;=-1.5,9,IF(CG634&lt;=-0.5,10,IF(CG634&lt;=0.5,11,IF(CG634&lt;=1.5,12,IF(CG634&lt;=2.5,13,IF(CG634&lt;=3.5,14,IF(CG634&lt;=4.5,15,IF(CG634&lt;=5.5,16,IF(CG634&lt;=6.5,17,IF(CG634&lt;=7.5,18,IF(CG634&lt;=8.5,19,IF(CG634&lt;=9.5,20,IF(CG634=10,21,"Fuera de rango")))))))))))))))))))))))</f>
        <v>7</v>
      </c>
      <c r="CJ634" s="9" t="n">
        <v>2.5</v>
      </c>
      <c r="CK634" s="10" t="str">
        <f aca="false">IF(CJ634="","",IF(AND(CJ634&gt;=-6,CJ634&lt;=-5.5),"-6 a -5,5",IF(AND(CJ634&gt;-5.5,CJ634&lt;=-4.5),"-5 a -4,5",IF(AND(CJ634&gt;-4.5,CJ634&lt;=-3.5),"-4 a -3,5",IF(AND(CJ634&gt;-3.5,CJ634&lt;=-2.5),"-3 a -2,5",IF(AND(CJ634&gt;-2.5,CJ634&lt;=-1.5),"-2 a -1,5",IF(AND(CJ634&gt;-1.5,CJ634&lt;=-0.5),"-1 a -0,5",IF(AND(CJ634&gt;-0.5,CJ634&lt;=0.5),"0 a 0,5",IF(AND(CJ634&gt;0.5,CJ634&lt;=1.5),"1 a 1,5",IF(AND(CJ634&gt;1.5,CJ634&lt;2.5),"2",IF(AND(CJ634&gt;=2.5,CJ634&lt;=3),"2,5 a 3",IF(AND(CJ634&gt;3,CJ634&lt;=4),"3,5 a 4",IF(AND(CJ634&gt;4,CJ634&lt;=5),"4,5 a 5",IF(AND(CJ634&gt;5,CJ634&lt;=6),"5,5 a 6",IF(AND(CJ634&gt;6,CJ634&lt;=7),"6,5 a 7",IF(AND(CJ634&gt;7,CJ634&lt;=8),"7,5 a 8",IF(AND(CJ634&gt;8,CJ634&lt;=9.5),"8,5 a 9,5",IF(CJ634=10,"10","Fuera de rango"))))))))))))))))))</f>
        <v>2,5 a 3</v>
      </c>
      <c r="CL634" s="11" t="n">
        <f aca="false">IF(CK634="","",IF(OR(CK634="-6 a -5,5",CK634="-6 - -5,5"),1,IF(OR(CK634="-5 a -4,5",CK634="-5 - -4,5"),2,IF(OR(CK634="-4 a -3,5",CK634="-4 - -3,5"),3,IF(OR(CK634="-3 a -2,5",CK634="-3 - -2,5"),4,IF(OR(CK634="-2 a -1,5",CK634="-2 - -1,5"),5,IF(OR(CK634="-1 a -0,5",CK634="-1 - -0,5"),6,IF(OR(CK634="0 a 0,5",CK634="0 - 0,5"),7,IF(OR(CK634="1 a 1,5",CK634="1 - 1,5"),8,IF(CK634="2","NORMA",IF(OR(CK634="2,5 a 3",CK634="2,5 - 3"),9,IF(OR(CK634="3,5 a 4",CK634="3,5 - 4"),10,IF(OR(CK634="4,5 a 5",CK634="4,5 - 5"),11,IF(OR(CK634="5,5 a 6",CK634="5,5 - 6"),12,IF(OR(CK634="6,5 a 7",CK634="6,5 - 7"),13,IF(OR(CK634="7,5 a 8",CK634="7,5 - 8"),14,IF(OR(CK634="8,5 a 9",CK634="8,5 - 9,5",CK634="9 a 9,5"),15,IF(CK634="10",15,IF(OR(CK634="0,5 a 1",CK634="0,5 - 1"),7,"Fuera de rango")))))))))))))))))))</f>
        <v>9</v>
      </c>
      <c r="CO634" s="10" t="str">
        <f aca="false">IF(CM634&gt;0,"EME"," ")</f>
        <v> </v>
      </c>
      <c r="CQ634" s="10" t="str">
        <f aca="false">IF(CP634&gt;0,"0", " ")</f>
        <v> </v>
      </c>
      <c r="CR634" s="10" t="str">
        <f aca="false">IF(CP634&gt;0,"EME"," ")</f>
        <v> </v>
      </c>
      <c r="CS634" s="9" t="n">
        <v>0</v>
      </c>
      <c r="CV634" s="9" t="n">
        <v>0</v>
      </c>
      <c r="CY634" s="9" t="n">
        <v>-2.5</v>
      </c>
      <c r="DB634" s="9" t="n">
        <v>-2.25</v>
      </c>
      <c r="DC634" s="11" t="str">
        <f aca="false">IF(DB634&lt;0,"2"," ")</f>
        <v>2</v>
      </c>
      <c r="DD634" s="11" t="str">
        <f aca="false">IF(DB634&lt;0,"MIO"," ")</f>
        <v>MIO</v>
      </c>
      <c r="DE634" s="9" t="n">
        <v>0</v>
      </c>
      <c r="DF634" s="10" t="str">
        <f aca="false">IF(DE634&lt;0,"3"," ")</f>
        <v> </v>
      </c>
      <c r="DG634" s="10" t="str">
        <f aca="false">IF(DE634&lt;0,"AST"," ")</f>
        <v> </v>
      </c>
      <c r="DH634" s="9" t="n">
        <v>-1</v>
      </c>
      <c r="DI634" s="10" t="str">
        <f aca="false">IF(DH634&lt;0,"3"," ")</f>
        <v>3</v>
      </c>
      <c r="DJ634" s="10" t="str">
        <f aca="false">IF(DH634&lt;0,"AST"," ")</f>
        <v>AST</v>
      </c>
      <c r="DK634" s="9" t="n">
        <v>0</v>
      </c>
      <c r="DL634" s="10" t="str">
        <f aca="false">IF(DK634&gt;0,"4"," ")</f>
        <v> </v>
      </c>
      <c r="DM634" s="10" t="str">
        <f aca="false">IF(DK634&gt;0,"PRE"," ")</f>
        <v> </v>
      </c>
      <c r="DN634" s="9" t="n">
        <v>0</v>
      </c>
      <c r="DO634" s="10" t="str">
        <f aca="false">IF(DN634&gt;0,"4"," ")</f>
        <v> </v>
      </c>
      <c r="DP634" s="10" t="str">
        <f aca="false">IF(DN634&gt;0,"PRE"," ")</f>
        <v> </v>
      </c>
      <c r="DS634" s="12" t="str">
        <f aca="false">CONCATENATE(CO634,CU634,DA634,DG634,DM634)</f>
        <v>   </v>
      </c>
      <c r="DT634" s="10" t="e">
        <f aca="false" t="array" ref="DT634">_xlfn.IFS(DS634="EME    ","0", DS634=" HIP   ","1", DS634="  MIO  ","2", DS634="   AST ","3", DS634="    PRE","4", DS634="EME   PRE","5", DS634=" HIP  PRE","6", DS634=" HIP AST ","7", DS634="  MIO PRE","8", DS634="  MIOAST ","9", DS634="   ASTPRE","10",DS634=" HIP ASTPRE","11", DS634="  MIOASTPRE","12", DS634="     ","0")</f>
        <v>#N/A</v>
      </c>
      <c r="DV634" s="1" t="e">
        <f aca="false" t="array" ref="DV634">_xlfn.IFS(DU634="SI","2", DU634="NO","1")</f>
        <v>#N/A</v>
      </c>
      <c r="DX634" s="11" t="str">
        <f aca="false">IF(DW634=0,"1","2")</f>
        <v>1</v>
      </c>
      <c r="DY634" s="11" t="str">
        <f aca="false" t="array" ref="DY634">_xlfn.IFS(DW634=0,"0", DW634=0.25, "1", DW634=0.5,"2", DW634=0.75,"3", DW634=1,"4",DW634=1.25,"5", DW634=1.5,"6", DW634=1.75,"7", DW634=2,"8")</f>
        <v>0</v>
      </c>
      <c r="EA634" s="11" t="str">
        <f aca="false">IF(DZ634=0,"1","2")</f>
        <v>1</v>
      </c>
      <c r="EB634" s="11" t="str">
        <f aca="false" t="array" ref="EB634">_xlfn.IFS(DZ634=0,"0", DZ634=0.25, "1", DZ634=0.5,"2", DZ634=0.75,"3", DZ634=1,"4",DZ634=1.25,"5", DZ634=1.5,"6", DZ634=1.75,"7", DZ634=2,"8")</f>
        <v>0</v>
      </c>
      <c r="ED634" s="10" t="str">
        <f aca="false">IF(EC634=0,"1","2")</f>
        <v>1</v>
      </c>
      <c r="EE634" s="11" t="str">
        <f aca="false" t="array" ref="EE634">_xlfn.IFS(EC634=0,"0", EC634=-0.25, "1", EC634=-0.5,"2", EC634=-0.75,"3", EC634=-1,"4",EC634=-1.25,"5", EC634=-1.5,"6", EC634=-1.75,"7", EC634=-2,"8", EC634=-2.25,"9",EC634=-2.5,"10", EC634=-2.75,"11", EC634=-3,"12", EC634=-3.25,"13", EC634=-3.5,"14", EC634=-3.75,"15",EC634=-4,"16")</f>
        <v>0</v>
      </c>
      <c r="EG634" s="10" t="str">
        <f aca="false">IF(EF634=0,"1","2")</f>
        <v>1</v>
      </c>
      <c r="EH634" s="11" t="str">
        <f aca="false" t="array" ref="EH634">_xlfn.IFS(EF634=0,"0", EF634=-0.25, "1", EF634=-0.5,"2", EF634=-0.75,"3", EF634=-1,"4",EF634=-1.25,"5", EF634=-1.5,"6", EF634=-1.75,"7", EF634=-2,"8", EF634=-2.25,"9",EF634=-2.5,"10", EF634=-2.75,"11", EF634=-3,"12", EF634=-3.25,"13", EF634=-3.5,"14", EF634=-3.75,"15",EF634=-4,"16")</f>
        <v>0</v>
      </c>
      <c r="EJ634" s="11" t="str">
        <f aca="false">IF(EI634=0,"1","2")</f>
        <v>1</v>
      </c>
      <c r="EK634" s="11" t="str">
        <f aca="false" t="array" ref="EK634">_xlfn.IFS(EI634=0,"0", EI634=-0.25, "1", EI634=-0.5,"2", EI634=-0.75,"3", EI634=-1,"4",EI634=-1.25,"5", EI634=-1.5,"6", EI634=-1.75,"7", EI634=-2,"8", EI634=-2.25,"9", EI634=-2.25,"9",EI634=-2.5,"10", EI634=-2.75,"11", EI634=-3,"12", EI634=-3.25,"13", EI634=-3.5,"14", EI634=-3.75,"15",EI634=-4,"16", EI634=0.25, "17", EI634=0.5, "18")</f>
        <v>0</v>
      </c>
      <c r="EM634" s="11" t="str">
        <f aca="false">IF(EL634=0,"1","2")</f>
        <v>1</v>
      </c>
      <c r="EN634" s="11" t="str">
        <f aca="false" t="array" ref="EN634">_xlfn.IFS(EL634=0.25,"17",EL634=0.5,"18", EL634=0,"0", EL634=-0.25, "1", EL634=-0.5,"2", EL634=-0.75,"3", EL634=-1,"4",EL634=-1.25,"5", EL634=-1.5,"6", EL634=-1.75,"7", EL634=-2,"8",EL634= -2.25,"9",EL634=-2.5,"10",EL634= -2.75,"11",EL634= -3,"12",EL634= -3.25,"13",EL634= -3.5,"14",EL634= -3.75,"15",EL634=-4,"16")</f>
        <v>0</v>
      </c>
      <c r="EP634" s="11" t="str">
        <f aca="false">IF(EO634=0,"1","2")</f>
        <v>1</v>
      </c>
      <c r="EQ634" s="11" t="str">
        <f aca="false" t="array" ref="EQ634">_xlfn.IFS(EO634=0,"0", EO634=0.25, "1", EO634=0.5,"2", EO634=0.75,"3", EO634=1,"4",EO634=1.25,"5", EO634=1.5,"6", EO634=1.75,"7", EO634=2,"8", EO634=2.25,"9", EO634=2.25,"9",EO634=2.5,"10", EO634=2.75,"11", EO634=3,"12", EO634=3.25,"13", EO634=3.5,"14", EO634=3.75,"15",EO634=4,"16", EO634=-0.25, "17", bq=-0.5, "18")</f>
        <v>0</v>
      </c>
      <c r="ES634" s="11" t="str">
        <f aca="false">IF(ER634=0,"1","2")</f>
        <v>1</v>
      </c>
      <c r="ET634" s="11" t="str">
        <f aca="false" t="array" ref="ET634">_xlfn.IFS(ER634=0,"0", ER634=0.25, "1", ER634=0.5,"2", ER634=0.75,"3", ER634=1,"4",ER634=1.25,"5", ER634=1.5,"6", ER634=1.75,"7", ER634=2,"8", ER634=2.25,"9", ER634=2.25,"9",ER634=2.5,"10", ER634=2.75,"11", ER634=3,"12", ER634=3.25,"13", ER634=3.5,"14", ER634=3.75,"15",ER634=4,"16", ER634=-0.25, "17", bq=-0.5, "18")</f>
        <v>0</v>
      </c>
      <c r="EV634" s="14" t="e">
        <f aca="false">VLOOKUP(EU634,LEYENDA!$G$2:$H$8,2,TRUE())</f>
        <v>#N/A</v>
      </c>
      <c r="EW634" s="14" t="e">
        <f aca="false" t="array" ref="EW634">_xlfn.IFS(EV634="0-5","1", EV634="6-12","2", EV634="13-18","3", EV634="19-24","4", EV634="25-36","5", EV634="37-48","6", EV634="49-60","7")</f>
        <v>#N/A</v>
      </c>
    </row>
    <row r="635" customFormat="false" ht="13.5" hidden="false" customHeight="false" outlineLevel="0" collapsed="false">
      <c r="A635" s="1" t="n">
        <v>245</v>
      </c>
      <c r="B635" s="2" t="n">
        <v>2</v>
      </c>
      <c r="C635" s="33" t="n">
        <v>44631</v>
      </c>
      <c r="E635" s="5" t="str">
        <f aca="false">VLOOKUP(A635,'286'!$A$3:$J$6279,10,FALSE())</f>
        <v>MORTARI MAUSSION, GAEL</v>
      </c>
      <c r="F635" s="4" t="str">
        <f aca="false">VLOOKUP(A635,'286'!$A$3:$I$1768,3,FALSE())</f>
        <v>MORMAGA</v>
      </c>
      <c r="G635" s="6" t="n">
        <f aca="false">VLOOKUP(A635,'286'!$A$3:$I$1768,4,FALSE())</f>
        <v>39905</v>
      </c>
      <c r="H635" s="7" t="n">
        <f aca="false">YEAR(C635)-YEAR(G635)</f>
        <v>13</v>
      </c>
      <c r="I635" s="1" t="str">
        <f aca="false">VLOOKUP(H635,LEYENDA!$C$2:$D$6,2,TRUE())</f>
        <v>13-24</v>
      </c>
      <c r="J635" s="5" t="str">
        <f aca="false">VLOOKUP(A635,'286'!$A$3:$I$1768,7,FALSE())</f>
        <v>H</v>
      </c>
      <c r="K635" s="8" t="n">
        <f aca="false">VLOOKUP(A635,'286'!$A$3:$I$1768,2,FALSE())</f>
        <v>0</v>
      </c>
      <c r="L635" s="4" t="str">
        <f aca="false">VLOOKUP(A635,'286'!$A$3:$I$1768,8,FALSE())</f>
        <v>D</v>
      </c>
      <c r="M635" s="4" t="str">
        <f aca="false">VLOOKUP(A635,'286'!$A$3:$I$1768,9,FALSE())</f>
        <v>I</v>
      </c>
      <c r="N635" s="8" t="str">
        <f aca="false">IF(R635=O635, "MISMA","CONTRARIA")</f>
        <v>CONTRARIA</v>
      </c>
      <c r="O635" s="8" t="str">
        <f aca="false" t="array" ref="O635">_xlfn.IFS(L635="D","1", L635="I","2")</f>
        <v>1</v>
      </c>
      <c r="P635" s="8" t="e">
        <f aca="false" t="array" ref="P635">_xlfn.IFS(K635="OD","1", K635="OI","2")</f>
        <v>#N/A</v>
      </c>
      <c r="Q635" s="1" t="str">
        <f aca="false" t="array" ref="Q635">_xlfn.IFS(J635="M","1", J635="H","2")</f>
        <v>2</v>
      </c>
      <c r="R635" s="8" t="str">
        <f aca="false" t="array" ref="R635">_xlfn.IFS(M635="D","1", M635="I","2")</f>
        <v>2</v>
      </c>
      <c r="S635" s="1" t="str">
        <f aca="false" t="array" ref="S635">_xlfn.IFS(N635="CONTRARIA", "1",N635= "MISMA","2")</f>
        <v>1</v>
      </c>
      <c r="T635" s="1" t="str">
        <f aca="false" t="array" ref="T635">_xlfn.IFS(I635="0-12","1", I635="13-24","2", I635="25-40","3", I635="41-60","4", I635="61-100","5")</f>
        <v>2</v>
      </c>
      <c r="U635" s="9" t="n">
        <v>-2</v>
      </c>
      <c r="V635" s="10" t="str">
        <f aca="false">IF(U635="","",IF(AND(U635&gt;=-9,U635&lt;=-6.5),"-9 a -6,5",IF(AND(U635&gt;=-6,U635&lt;=-3.5),"-6 a -3,5",IF(AND(U635&gt;=-3,U635&lt;=-1),"-3 a -1",IF(U635=-0.5,"-0,5",IF(AND(U635&gt;=0,U635&lt;=2.5),"0 a 2,5",IF(AND(U635&gt;=3,U635&lt;=5.5),"3 a 5,5",IF(AND(U635&gt;=6,U635&lt;=8.5),"6 a 8,5",IF(AND(U635&gt;=9,U635&lt;=20),"9 a 20","Fuera de rango")))))))))</f>
        <v>-3 a -1</v>
      </c>
      <c r="W635" s="11" t="n">
        <f aca="false">IF(V635="","",IF(V635="-9 a -6,5",2,IF(V635="-6 a -3,5",3,IF(V635="-3 a -1",4,IF(V635="-0,5","NORMA",IF(V635="0 a 2,5",5,IF(V635="3 a 5,5",6,IF(V635="6 a 8,5",7,IF(V635="9 a 20",8,"Fuera de rango")))))))))</f>
        <v>4</v>
      </c>
      <c r="X635" s="9" t="n">
        <v>23</v>
      </c>
      <c r="Y635" s="11" t="str">
        <f aca="false">IF(X635="","",IF(AND(X635&gt;=0,X635&lt;=4),"0 a 4",IF(AND(X635&gt;=4.5,X635&lt;=8.5),"4,5 a 8,5",IF(X635=9,"9",IF(AND(X635&gt;=9.5,X635&lt;=13),"9,5 a 13",IF(AND(X635&gt;=13.5,X635&lt;=20),"13,5 a 20",IF(AND(X635&gt;=20.5,X635&lt;=35),"20,5 a 35","Fuera de rango")))))))</f>
        <v>20,5 a 35</v>
      </c>
      <c r="Z635" s="11" t="n">
        <f aca="false">IF(Y635="","",IF(Y635="0 a 4",1,IF(Y635="4,5 a 8,5",2,IF(Y635="9","NORMA",IF(Y635="9,5 a 13",3,IF(Y635="13,5 a 20",4,IF(Y635="20,5 a 35",5,"Fuera de rango")))))))</f>
        <v>5</v>
      </c>
      <c r="AA635" s="9" t="n">
        <v>26</v>
      </c>
      <c r="AB635" s="10" t="str">
        <f aca="false">IF(AA635="","",IF(AND(AA635&gt;=0,AA635&lt;=9),"0 a 9",IF(AND(AA635&gt;=9.5,AA635&lt;=18.5),"9,5 a 18,5",IF(AA635=19,"19",IF(AND(AA635&gt;=19.5,AA635&lt;=28),"19,5 a 28",IF(AND(AA635&gt;=28.5,AA635&lt;=40),"28,5 a 40","Fuera de rango"))))))</f>
        <v>19,5 a 28</v>
      </c>
      <c r="AC635" s="11" t="n">
        <f aca="false" t="array" ref="AC635">_xlfn.IFS(AB635="","",AB635="0 a 9",1,AB635="9,5 a 18,5",2,AB635="19","NORMA",AB635="19,5 a 28",3,AB635="28,5 a 40",4,TRUE(),"Fuera de rango")</f>
        <v>3</v>
      </c>
      <c r="AD635" s="9" t="n">
        <v>5</v>
      </c>
      <c r="AE635" s="10" t="str">
        <f aca="false">IF(AD635="","",IF(AND(AD635&gt;=-10,AD635&lt;=0),"De -10 a 0",IF(AND(AD635&gt;=0.5,AD635&lt;=9.5),"0,5 a 9,5",IF(AD635=10,"10",IF(AND(AD635&gt;=10.5,AD635&lt;=20),"10,5 a 20",IF(AND(AD635&gt;=20.5,AD635&lt;=40),"20,5 a 40","Fuera de rango"))))))</f>
        <v>0,5 a 9,5</v>
      </c>
      <c r="AF635" s="12" t="n">
        <f aca="false">IF(AD635="","",IF(AND(AD635&gt;=-10,AD635&lt;=0),1,IF(AND(AD635&gt;=0.5,AD635&lt;=9.5),2,IF(AD635=10,"NORMA",IF(AND(AD635&gt;=10.5,AD635&lt;=20),3,IF(AND(AD635&gt;=20.5,AD635&lt;=40),4,""))))))</f>
        <v>2</v>
      </c>
      <c r="AG635" s="9" t="n">
        <v>9</v>
      </c>
      <c r="AH635" s="10" t="str">
        <f aca="false">IF(AG635="","",IF(AND(AG635&gt;=0,AG635&lt;=4),"0 a 4",IF(AND(AG635&gt;=4.5,AG635&lt;=8.5),"4,5 a 8,5",IF(AG635=9,"9",IF(AND(AG635&gt;=9.5,AG635&lt;=13),"9,5 a 13",IF(AND(AG635&gt;=13.5,AG635&lt;=25),"13,5 a 25","Fuera de rango"))))))</f>
        <v>9</v>
      </c>
      <c r="AI635" s="10" t="str">
        <f aca="false">IF(AH635="","",IF(AH635="0 a 4",1,IF(AH635="4,5 a 8,5",2,IF(AH635="9","NORMA",IF(AH635="9,5 a 13",3,IF(AH635="13,5 a 25",4,""))))))</f>
        <v>NORMA</v>
      </c>
      <c r="AJ635" s="9" t="n">
        <v>5</v>
      </c>
      <c r="AK635" s="10" t="str">
        <f aca="false">IF(AJ635="","",IF(AND(AJ635&gt;=-15,AJ635&lt;=-10.5),"-15 a -10,5",IF(AND(AJ635&gt;=-10,AJ635&lt;=-4),"-10 a -4",IF(AND(AJ635&gt;=-4.5,AJ635&lt;=0),"-4,5 a 0",IF(AND(AJ635&gt;=0.5,AJ635&lt;=4.5),"0,5 a 4,5",IF(AJ635=5,"5",IF(AND(AJ635&gt;=5.5,AJ635&lt;=10),"5,5 a 10",IF(AND(AJ635&gt;=10.5,AJ635&lt;=20),"10,5 a 20","Fuera de rango"))))))))</f>
        <v>5</v>
      </c>
      <c r="AL635" s="11" t="str">
        <f aca="false">IF(AK635="","",IF(AK635="-15 a -10,5",1,IF(AK635="-10 a -4",2,IF(AK635="-4,5 a 0",3,IF(AK635="0,5 a 4,5",4,IF(AK635="5","NORMA",IF(AK635="5,5 a 10",5,IF(AK635="10,5 a 20",6,"Error"))))))))</f>
        <v>NORMA</v>
      </c>
      <c r="AM635" s="9" t="n">
        <v>0</v>
      </c>
      <c r="AN635" s="10" t="str">
        <f aca="false">IF(AM635="","",IF(AND(AM635&gt;=-7.5,AM635&lt;=-5.5),"-7,5 a -5,5",IF(AND(AM635&gt;=-5,AM635&lt;=-3),"-5 a -3",IF(AND(AM635&gt;=-2.5,AM635&lt;=-0.5),"-2,5 a -0,5",IF(AM635=0,"0,00",IF(AND(AM635&gt;=0.5,AM635&lt;=2.5),"0,5 a 2,5",IF(AND(AM635&gt;=3,AM635&lt;=5),"3 a 5",IF(AND(AM635&gt;=5.5,AM635&lt;=7.5),"5,5 a 7,5",IF(AND(AM635&gt;=8,AM635&lt;=10),"8 a 10","Fuera de rango")))))))))</f>
        <v>0,00</v>
      </c>
      <c r="AO635" s="11" t="str">
        <f aca="false">IF(AN635="","",IF(AN635="-7,5 a -5,5",1,IF(AN635="-5 a -3",2,IF(AN635="-2,5 a -0,5",3,IF(AN635="0,00","NORMA",IF(AN635="0,5 a 2,5",4,IF(AN635="3 a 5",5,IF(AN635="5,5 a 7,5",6,IF(AN635="8 a 10",7,"Error")))))))))</f>
        <v>NORMA</v>
      </c>
      <c r="AP635" s="9" t="n">
        <v>-5</v>
      </c>
      <c r="AQ635" s="10" t="str">
        <f aca="false">IF(AP635="","",IF(AND(AP635&gt;=-20,AP635&lt;=-9.5),"-20 a -9,5",IF(AND(AP635&gt;=-9,AP635&lt;=-6.5),"-9 a -6,5",IF(AP635=-6,"-6",IF(AND(AP635&gt;=-5.5,AP635&lt;=-3),"-5,5 a -3",IF(AND(AP635&gt;=-2.5,AP635&lt;=0),"-2,5 a 0",IF(AND(AP635&gt;=0.5,AP635&lt;=3),"0,5 a 3",IF(AND(AP635&gt;=3.5,AP635&lt;=6),"3,5 a 6",IF(AND(AP635&gt;=6.5,AP635&lt;=9),"6,5 a 9",IF(AND(AP635&gt;=9.5,AP635&lt;=20),"9,5 a 20","Fuera de rango"))))))))))</f>
        <v>-5,5 a -3</v>
      </c>
      <c r="AR635" s="11" t="n">
        <f aca="false">IF(AQ635="","",IF(AQ635="-20 a -9,5",1,IF(AQ635="-9 a -6,5",2,IF(AQ635="-6","NORMA",IF(AQ635="-5,5 a -3",3,IF(AQ635="-2,5 a 0",4,IF(AQ635="0,5 a 3",5,IF(AQ635="3,5 a 6",6,IF(AQ635="6,5 a 9",7,IF(AQ635="9,5 a 20",8,""))))))))))</f>
        <v>3</v>
      </c>
      <c r="AS635" s="9" t="n">
        <v>1.5</v>
      </c>
      <c r="AT635" s="10" t="str">
        <f aca="false">IF(AS635="","",IF(AND(AS635&gt;=-16,AS635&lt;=-14),"-16 a -14",IF(AND(AS635&gt;=-13.5,AS635&lt;=-11.5),"-13,5 a -11,5",IF(AND(AS635&gt;=-11,AS635&lt;=-9),"-11 a -9",IF(AND(AS635&gt;=-8.5,AS635&lt;=-6.5),"-8,5 a -6,5",IF(AND(AS635&gt;=-6,AS635&lt;=-4),"-6 a -4",IF(AND(AS635&gt;=-3.5,AS635&lt;=-1.5),"-3,5 a -1,5",IF(AND(AS635&gt;=-1,AS635&lt;=1),"-1 a 1",IF(AND(AS635&gt;=1.5,AS635&lt;=3.5),"1,5 a 3,5",IF(AND(AS635&gt;=4,AS635&lt;=6),"4 a 6",IF(AND(AS635&gt;=6.5,AS635&lt;=8.5),"6,5 a 8,5",IF(AND(AS635&gt;=9,AS635&lt;=11),"9 a 11",IF(AND(AS635&gt;=11.5,AS635&lt;=13.5),"11,5 a 13,5",IF(AND(AS635&gt;=14,AS635&lt;=16),"14 a 16",IF(AND(AS635&gt;=16.5,AS635&lt;=18.5),"16,5 a 18,5",IF(AND(AS635&gt;=19,AS635&lt;=21),"19 a 21","Fuera de rango"))))))))))))))))</f>
        <v>1,5 a 3,5</v>
      </c>
      <c r="AU635" s="11" t="n">
        <f aca="false" t="array" ref="AU635">IF(AT635="","",_xlfn.IFS(AT635="-16 a -14",1,AT635="-13,5 a -11,5",2,AT635="-11 a -9",3,AT635="-8,5 a -6,5",4,AT635="-6 a -4",5,AT635="-3,5 a -1,5",6,AT635="-1 a 1",7,AT635="1,5 a 3,5",8,AT635="4 a 6","NORMA",AT635="6,5 a 8,5",9,AT635="9 a 11",10,AT635="11,5 a 13,5",11,AT635="14 a 16",12,AT635="16,5 a 18,5",13,AT635="19 a 21",14,TRUE(),""))</f>
        <v>8</v>
      </c>
      <c r="AV635" s="9" t="n">
        <v>0.75</v>
      </c>
      <c r="AW635" s="10" t="str">
        <f aca="false">IF(AV635="","",IF(AND(AV635&gt;=-1,AV635&lt;=-0.5),"-1 a -0,5",IF(AND(AV635&gt;-0.5,AV635&lt;=0),"De -0,5 a 0",IF(AND(AV635&gt;=0.25,AV635&lt;=0.75),"0,25 a 0,75",IF(AND(AV635&gt;=1,AV635&lt;=1.5),"1 a 1,5",IF(AND(AV635&gt;=1.75,AV635&lt;=2.25),"1,75 a 2,25",IF(AND(AV635&gt;=2.5,AV635&lt;=3),"2,5 a 3",IF(AND(AV635&gt;=3.25,AV635&lt;=3.75),"3,25 a 3,75","Fuera de rango"))))))))</f>
        <v>0,25 a 0,75</v>
      </c>
      <c r="AX635" s="10" t="str">
        <f aca="false">IF(AW635="","",IF(OR(AW635="-1 a -0,5",AW635="-1 a -0.5"),1,IF(OR(AW635="De -0,5 a 0",AW635="-0,5 a 0",AW635="De -0.5 a 0"),2,IF(OR(AW635="0,25 a 0,75",AW635="0.25 a 0.75"),"NORMA",IF(OR(AW635="1 a 1,5",AW635="1 a 1.5"),3,IF(OR(AW635="1,75 a 2,25",AW635="1.75 a 2.25"),4,IF(OR(AW635="2,5 a 3",AW635="2.5 a 3"),5,IF(OR(AW635="3,25 a 3,75",AW635="3.25 a 3.75"),6,""))))))))</f>
        <v>NORMA</v>
      </c>
      <c r="AY635" s="9" t="n">
        <v>-8</v>
      </c>
      <c r="AZ635" s="10" t="str">
        <f aca="false">IF(AY635="","",IF(AND(AY635&gt;=-20,AY635&lt;=-9.5),"-20 a -9,5",IF(AND(AY635&gt;=-9,AY635&lt;=-6.5),"-9 a -6,5",IF(AY635=-6,"-6",IF(AND(AY635&gt;=-5.5,AY635&lt;=-3),"-5,5 a -3",IF(AND(AY635&gt;=-2.5,AY635&lt;=0),"-2,5 a 0",IF(AND(AY635&gt;=0.5,AY635&lt;=3),"0,5 a 3",IF(AND(AY635&gt;=3.5,AY635&lt;=6),"3,5 a 6","Fuera de rango"))))))))</f>
        <v>-9 a -6,5</v>
      </c>
      <c r="BA635" s="11" t="n">
        <f aca="false">IF(AZ635="","",IF(AZ635="-20 a -9,5",1,IF(AZ635="-9 a -6,5",2,IF(AZ635="-6","NORMA",IF(AZ635="-5,5 a -3",3,IF(AZ635="-2,5 a 0",4,IF(AZ635="0,5 a 3",5,IF(AZ635="3,5 a 6",6,""))))))))</f>
        <v>2</v>
      </c>
      <c r="BB635" s="9" t="n">
        <v>21</v>
      </c>
      <c r="BC635" s="10" t="str">
        <f aca="false" t="array" ref="BC635">IF(BB635="","",_xlfn.IFS(AND(BB635&gt;=0,BB635&lt;=2),"0 a 2",AND(BB635&gt;=2.5,BB635&lt;=4.5),"2,5 a 4,5",AND(BB635&gt;=5,BB635&lt;=7),"5 a 7",AND(BB635&gt;=7.5,BB635&lt;=9.5),"7,5 a 9,5",AND(BB635&gt;=10,BB635&lt;=12),"10 a 12",AND(BB635&gt;=12.5,BB635&lt;=14.5),"12,5 a 14,5",BB635=15,"15",AND(BB635&gt;=15.5,BB635&lt;=17.5),"15,5 a 17,5",AND(BB635&gt;=18,BB635&lt;=20),"18 a 20",AND(BB635&gt;=20.5,BB635&lt;=22.5),"20,5 a 22,5",AND(BB635&gt;=23,BB635&lt;=25),"23 a 25",TRUE(),"Fuera de rango"))</f>
        <v>20,5 a 22,5</v>
      </c>
      <c r="BD635" s="11" t="n">
        <f aca="false" t="array" ref="BD635">IF(BC635="","",_xlfn.IFS(BC635="0 a 2",1,BC635="2,5 a 4,5",2,BC635="5 a 7",3,BC635="7,5 a 9,5",4,BC635="10 a 12",5,BC635="12,5 a 14,5",6,BC635="15","NORMA",BC635="15,5 a 17,5",7,BC635="18 a 20",8,BC635="20,5 a 22,5",9,BC635="23 a 25",10,TRUE(),"Fuera de rango"))</f>
        <v>9</v>
      </c>
      <c r="BE635" s="9" t="n">
        <v>24</v>
      </c>
      <c r="BF635" s="10" t="str">
        <f aca="false">IF(BE635="","",IF(AND(BE635&gt;=-20,BE635&lt;=-10),"-20 a -10",IF(AND(BE635&gt;=-9.5,BE635&lt;=0.5),"-9,5 a 0,5",IF(AND(BE635&gt;=1,BE635&lt;=11),"1 a 11",IF(AND(BE635&gt;=11.5,BE635&lt;=20.5),"11,5 a 20,5",IF(BE635=21,"21",IF(AND(BE635&gt;=21.5,BE635&lt;=31.5),"21,5 a 31,5",IF(AND(BE635&gt;=32,BE635&lt;=42),"32 a 42","Fuera de rango"))))))))</f>
        <v>21,5 a 31,5</v>
      </c>
      <c r="BG635" s="11" t="n">
        <f aca="false">IF(BF635="","",IF(BF635="-20 a -10",1,IF(BF635="-9,5 a 0,5",2,IF(BF635="1 a 11",3,IF(BF635="11,5 a 20,5",4,IF(BF635="21","NORMA",IF(BF635="21,5 a 31,5",5,IF(BF635="32 a 42",6,""))))))))</f>
        <v>5</v>
      </c>
      <c r="BH635" s="9" t="n">
        <v>3</v>
      </c>
      <c r="BI635" s="10" t="str">
        <f aca="false">IF(BH635="","",IF(AND(BH635&gt;=-20,BH635&lt;=-15),"-20 a -15",IF(AND(BH635&gt;=-14.5,BH635&lt;=-9.5),"-14,5 a -9,5",IF(AND(BH635&gt;=-9,BH635&lt;=-4),"-9 a -4",IF(AND(BH635&gt;=-3.5,BH635&lt;=2.5),"-3,5 a 2,5",IF(AND(BH635&gt;=3,BH635&lt;=8),"3 a 8",IF(AND(BH635&gt;=8.5,BH635&lt;=14.5),"8,5 a 14,5",IF(BH635=15,"15",IF(AND(BH635&gt;=15.5,BH635&lt;=20.5),"15,5 a 20,5",IF(AND(BH635&gt;=21,BH635&lt;=26),"21 a 26","Fuera de rango"))))))))))</f>
        <v>3 a 8</v>
      </c>
      <c r="BJ635" s="11" t="n">
        <f aca="false">IF(BI635="","",IF(BI635="-20 a -15",1,IF(BI635="-14,5 a -9,5",2,IF(BI635="-9 a -4",3,IF(BI635="-3,5 a 2,5",4,IF(BI635="3 a 8",5,IF(BI635="8,5 a 14,5",6,IF(BI635="15","NORMA",IF(BI635="15,5 a 20,5",7,IF(BI635="21 a 26",8,IF(BI635="26,5 a 31,5",9,"")))))))))))</f>
        <v>5</v>
      </c>
      <c r="BK635" s="9" t="n">
        <v>20</v>
      </c>
      <c r="BL635" s="10" t="str">
        <f aca="false">IF(BK635="","",IF(AND(BK635&gt;=0,BK635&lt;=2),"0 - 2",IF(AND(BK635&gt;=2.5,BK635&lt;=4.5),"2,5 - 4,5",IF(AND(BK635&gt;=5,BK635&lt;=7),"5 - 7",IF(AND(BK635&gt;=7.5,BK635&lt;=9.5),"7,5 - 9,5",IF(AND(BK635&gt;=10,BK635&lt;=12),"10 - 12",IF(AND(BK635&gt;=12.5,BK635&lt;=13.5),"12,5 - 13,5",IF(BK635=14,"14",IF(AND(BK635&gt;=14.5,BK635&lt;=16.5),"14,5 - 16,5",IF(AND(BK635&gt;=17,BK635&lt;=19),"17 - 19",IF(AND(BK635&gt;=19.5,BK635&lt;=21.5),"19,5 - 21,5",IF(AND(BK635&gt;=22,BK635&lt;=24),"22 - 24",IF(AND(BK635&gt;=24.5,BK635&lt;=26.5),"24,5 - 26,5",IF(AND(BK635&gt;=27,BK635&lt;=29),"27 - 29",IF(AND(BK635&gt;=29.5,BK635&lt;=30),"29,5 - 30","Fuera de rango")))))))))))))))</f>
        <v>19,5 - 21,5</v>
      </c>
      <c r="BM635" s="11" t="n">
        <f aca="false">IF(BL635="","",IF(BL635="0 - 2",1,IF(BL635="2,5 - 4,5",2,IF(BL635="5 - 7",3,IF(BL635="7,5 - 9,5",4,IF(BL635="10 - 12",5,IF(BL635="12,5 - 13,5",6,IF(BL635="14","NORMA",IF(BL635="14,5 - 16,5",7,IF(BL635="17 - 19",8,IF(BL635="19,5 - 21,5",9,IF(BL635="22 - 24",10,IF(BL635="24,5 - 26,5",11,IF(BL635="27 - 29",12,IF(BL635="29,5 - 30",13,"")))))))))))))))</f>
        <v>9</v>
      </c>
      <c r="BN635" s="9" t="n">
        <v>22</v>
      </c>
      <c r="BO635" s="11" t="str">
        <f aca="false">IF(BN635="","",IF(AND(BN635&gt;=-20,BN635&lt;=-10),"-20 a -10",IF(AND(BN635&gt;=-9.5,BN635&lt;=0.5),"-9,5 a 0,5",IF(AND(BN635&gt;=1,BN635&lt;=11),"1 a 11",IF(AND(BN635&gt;=11.5,BN635&lt;=21.5),"11,5 a 21,5",IF(BN635=22,"22",IF(AND(BN635&gt;=22.5,BN635&lt;=32.5),"22,5 a 32,5",IF(AND(BN635&gt;=33,BN635&lt;=43),"33 a 43","Fuera de rango"))))))))</f>
        <v>22</v>
      </c>
      <c r="BP635" s="11" t="str">
        <f aca="false">IF(BO635="","",IF(BO635="-20 a -10",1,IF(BO635="-9,5 a 0,5",2,IF(BO635="1 a 11",3,IF(BO635="11,5 a 21,5",4,IF(BO635="22","NORMA",IF(BO635="22,5 a 32,5",5,IF(BO635="33 a 43",6,""))))))))</f>
        <v>NORMA</v>
      </c>
      <c r="BQ635" s="9" t="n">
        <v>14</v>
      </c>
      <c r="BR635" s="10" t="str">
        <f aca="false">IF(BQ635="","",IF(AND(BQ635&gt;=-20,BQ635&lt;=-15),"-20 a -15",IF(AND(BQ635&gt;=-14.5,BQ635&lt;=-9.5),"-14,5 a -9,5",IF(AND(BQ635&gt;=-9,BQ635&lt;=-4),"-9 a -4",IF(AND(BQ635&gt;=-3.5,BQ635&lt;=2.5),"-3,5 a 2,5",IF(AND(BQ635&gt;=3,BQ635&lt;=8),"3 a 8",IF(AND(BQ635&gt;=8.5,BQ635&lt;=13.5),"8,5 a 13,5",IF(AND(BQ635&gt;=14,BQ635&lt;=17.5),"14 a 17,5",IF(BQ635=18,"18",IF(AND(BQ635&gt;=18.5,BQ635&lt;=23.5),"18,5 a 23,5",IF(AND(BQ635&gt;=24,BQ635&lt;=29),"24 a 29",IF(AND(BQ635&gt;=29.5,BQ635&lt;=34.5),"29,5 a 34,5",IF(AND(BQ635&gt;=35,BQ635&lt;=40),"35 a 40","Fuera de rango")))))))))))))</f>
        <v>14 a 17,5</v>
      </c>
      <c r="BS635" s="11" t="n">
        <f aca="false">IF(BR635="","",IF(BR635="-20 a -15",1,IF(BR635="-14,5 a -9,5",2,IF(BR635="-9 a -4",3,IF(BR635="-3,5 a 2,5",4,IF(BR635="3 a 8",5,IF(BR635="8,5 a 13,5",6,IF(BR635="14 a 17,5",7,IF(BR635="18","NORMA",IF(BR635="18,5 a 23,5",8,IF(BR635="24 a 29",9,IF(BR635="29,5 a 34,5",10,IF(BR635="35 a 40",11,"")))))))))))))</f>
        <v>7</v>
      </c>
      <c r="BT635" s="9" t="n">
        <v>0</v>
      </c>
      <c r="BU635" s="10" t="str">
        <f aca="false">IF(BT635="","",IF(AND(BT635&gt;=-20,BT635&lt;=-18),"-20 a -18",IF(AND(BT635&gt;=-17.5,BT635&lt;=-15.5),"-17,5 a -15,5",IF(AND(BT635&gt;=-15,BT635&lt;=-13),"-15 a -13",IF(AND(BT635&gt;=-12.5,BT635&lt;=-10.5),"-12,5 a -10,5",IF(AND(BT635&gt;=-10,BT635&lt;=-8),"-10 a -8",IF(AND(BT635&gt;=-7.5,BT635&lt;=-5.5),"-7,5 a -5,5",IF(AND(BT635&gt;=-5,BT635&lt;=-3),"-5 a -3",IF(AND(BT635&gt;=-2.5,BT635&lt;=-0.5),"-2,5 a -0,5",IF(BT635=0,"0",IF(AND(BT635&gt;=0.5,BT635&lt;=2.5),"0,5 a 2,5",IF(AND(BT635&gt;=3,BT635&lt;=5),"3 a 5",IF(AND(BT635&gt;=5.5,BT635&lt;=7.5),"5,5 a 7,5",IF(AND(BT635&gt;=8,BT635&lt;=10),"8 a 10",IF(AND(BT635&gt;=10.5,BT635&lt;=12.5),"10,5 a 12,5",IF(AND(BT635&gt;=13,BT635&lt;=15),"13 a 15",IF(AND(BT635&gt;=15.5,BT635&lt;=17.5),"15,5 a 17,5",IF(AND(BT635&gt;=18,BT635&lt;=20),"18 a 20","Fuera de rango"))))))))))))))))))</f>
        <v>0</v>
      </c>
      <c r="BV635" s="11" t="str">
        <f aca="false">IF(BT635="","",IF(BT635=0,"NORMA",IF(AND(BT635&gt;=-20,BT635&lt;=-18),2,IF(AND(BT635&gt;=-17.5,BT635&lt;=-15.5),2,IF(AND(BT635&gt;=-15,BT635&lt;=-13),3,IF(AND(BT635&gt;=-12.5,BT635&lt;=-10.5),4,IF(AND(BT635&gt;=-10,BT635&lt;=-8),5,IF(AND(BT635&gt;=-7.5,BT635&lt;=-5.5),6,IF(AND(BT635&gt;=-5,BT635&lt;=-3),7,IF(AND(BT635&gt;=-2.5,BT635&lt;=-0.5),8,IF(AND(BT635&gt;=0.5,BT635&lt;=2.5),9,IF(AND(BT635&gt;=3,BT635&lt;=5),10,IF(AND(BT635&gt;=5.5,BT635&lt;=7.5),11,IF(AND(BT635&gt;=8,BT635&lt;=10),12,IF(AND(BT635&gt;=10.5,BT635&lt;=12.5),13,IF(AND(BT635&gt;=13,BT635&lt;=15),14,IF(AND(BT635&gt;=15.5,BT635&lt;=17.5),15,IF(AND(BT635&gt;=18,BT635&lt;=20),16,"Fuera de rango"))))))))))))))))))</f>
        <v>NORMA</v>
      </c>
      <c r="BW635" s="9" t="n">
        <v>-9</v>
      </c>
      <c r="BX635" s="10" t="n">
        <f aca="false">18.5- (0.3*H635)</f>
        <v>14.6</v>
      </c>
      <c r="BY635" s="10" t="n">
        <f aca="false">(BW635)-(BX635)</f>
        <v>-23.6</v>
      </c>
      <c r="BZ635" s="10" t="str">
        <f aca="false">IF(BY635="","",IF(BY635&lt;-27.5,"De -30 a -28",IF(BY635&lt;-25,"De -27,5 a -25,5",IF(BY635&lt;-22.5,"De -25 a -23",IF(BY635&lt;-20,"De -22,5 a -20,5",IF(BY635&lt;-17.5,"De -20 a -18",IF(BY635&lt;-15,"De -17,5 a -15,5",IF(BY635&lt;-12.5,"De -15 a -13",IF(BY635&lt;-10,"De -12,5 a -10,5",IF(BY635&lt;-7.5,"De -10 a -8",IF(BY635&lt;-5,"De -7,5 a -5,5",IF(BY635&lt;-2.5,"De -5 a -3",IF(BY635&lt;0,"De -2,5 a -0,5",IF(BY635&lt;2.5,"De 0 a 2",IF(BY635&lt;5,"De 2,5 a 4,5",IF(BY635&lt;7.5,"De 5 a 7",IF(BY635&lt;10,"De 7,5 a 9,5",IF(BY635&lt;12.5,"De 10 a 12",IF(BY635&lt;15,"De 12,5 a 14,5",IF(BY635&lt;17.5,"De 15 a 17",IF(BY635&lt;20,"De 17,5 a 19,5",IF(BY635&lt;22.5,"De 20 a 22",IF(BY635&lt;25,"De 22,5 a 24,5",IF(BY635&lt;27.5,"De 25 a 27","De 27,5 a 30"))))))))))))))))))))))))</f>
        <v>De -25 a -23</v>
      </c>
      <c r="CA635" s="12" t="n">
        <f aca="false">IF(BY635="","",IF(BY635&lt;=-28,1,IF(BY635&lt;=-25.5,2,IF(BY635&lt;=-23,3,IF(BY635&lt;=-20.5,4,IF(BY635&lt;=-18,5,IF(BY635&lt;=-15.5,6,IF(BY635&lt;=-13,7,IF(BY635&lt;=-10.5,8,IF(BY635&lt;=-8,9,IF(BY635&lt;=-5.5,10,IF(BY635&lt;=-3,11,IF(BY635&lt;=-0.5,12,IF(BY635&lt;=2,13,IF(BY635&lt;=4.5,14,IF(BY635&lt;=7,15,IF(BY635&lt;=9.5,16,IF(BY635&lt;=12,17,IF(BY635&lt;=14.5,18,IF(BY635&lt;=17,19,IF(BY635&lt;=19.5,20,IF(BY635&lt;=22,21,IF(BY635&lt;=24.5,22,IF(BY635&lt;=27,23,IF(BY635&lt;=30,24,"Fuera de rango")))))))))))))))))))))))))</f>
        <v>3</v>
      </c>
      <c r="CB635" s="9" t="n">
        <v>-10.25</v>
      </c>
      <c r="CC635" s="10" t="n">
        <f aca="false">18.5- (0.3*H635)</f>
        <v>14.6</v>
      </c>
      <c r="CD635" s="10" t="n">
        <f aca="false">(CB635)-(CC635)</f>
        <v>-24.85</v>
      </c>
      <c r="CE635" s="10" t="str">
        <f aca="false">IF(CD635="","",IF(CD635&lt;-27.5,"De -30 a -28",IF(CD635&lt;-25,"De -27,5 a -25,5",IF(CD635&lt;-22.5,"De -25 a -23",IF(CD635&lt;-20,"De -22,5 a -20,5",IF(CD635&lt;-17.5,"De -20 a -18",IF(CD635&lt;-15,"De -17,5 a -15,5",IF(CD635&lt;-12.5,"De -15 a -13",IF(CD635&lt;-10,"De -12,5 a -10,5",IF(CD635&lt;-7.5,"De -10 a -8",IF(CD635&lt;-5,"De -7,5 a -5,5",IF(CD635&lt;-2.5,"De -5 a -3",IF(CD635&lt;0,"De -2,5 a -0,5",IF(CD635&lt;=2,"De 0 a 2",IF(CD635&lt;=4.5,"De 2,5 a 4,5",IF(CD635&lt;=7,"De 5 a 7",IF(CD635&lt;=9.5,"De 7,5 a 9,5",IF(CD635&lt;=12,"De 10 a 12",IF(CD635&lt;=14.5,"De 12,5 a 14,5",IF(CD635&lt;=17,"De 15 a 17",IF(CD635&lt;=19.5,"De 17,5 a 19,5",IF(CD635&lt;=22,"De 20 a 22",IF(CD635&lt;=24.5,"De 22,5 a 24,5",IF(CD635&lt;=27,"De 25 a 27","De 27,5 a 30"))))))))))))))))))))))))</f>
        <v>De -25 a -23</v>
      </c>
      <c r="CF635" s="12" t="n">
        <f aca="false">IF(CD635="","",IF(CD635&lt;-27.5,1,IF(CD635&lt;-25,2,IF(CD635&lt;-22.5,3,IF(CD635&lt;-20,4,IF(CD635&lt;-17.5,5,IF(CD635&lt;-15,6,IF(CD635&lt;-12.5,7,IF(CD635&lt;-10,8,IF(CD635&lt;-7.5,9,IF(CD635&lt;-5,10,IF(CD635&lt;-2.5,11,IF(CD635&lt;0,12,IF(CD635&lt;2.5,13,IF(CD635&lt;5,14,IF(CD635&lt;7.5,15,IF(CD635&lt;10,16,IF(CD635&lt;12.5,17,IF(CD635&lt;15,18,IF(CD635&lt;17.5,19,IF(CD635&lt;20,20,IF(CD635&lt;22.5,21,IF(CD635&lt;25,22,IF(CD635&lt;27.5,23,24))))))))))))))))))))))))</f>
        <v>3</v>
      </c>
      <c r="CG635" s="9" t="n">
        <v>-5.5</v>
      </c>
      <c r="CH635" s="10" t="str">
        <f aca="false">IF(CG635="","",IF(AND(CG635&gt;=-10,CG635&lt;=-9.5),"-10 a -9,5",IF(AND(CG635&gt;-9.5,CG635&lt;=-8.5),"-9 a -8,5",IF(AND(CG635&gt;-8.5,CG635&lt;=-7.5),"-8 a -7,5",IF(AND(CG635&gt;-7.5,CG635&lt;=-6.5),"-7 a -6,5",IF(AND(CG635&gt;-6.5,CG635&lt;=-5.5),"-6 a -5,5",IF(AND(CG635&gt;-5.5,CG635&lt;=-4.5),"-5 a -4,5",IF(AND(CG635&gt;-4.5,CG635&lt;=-3.5),"-4 a -3,5",IF(AND(CG635&gt;-3.5,CG635&lt;=-2.5),"-3 a -2,5",IF(CG635=-2.25,"-2,25",IF(AND(CG635&gt;-2.5,CG635&lt;=-1.5),"-2 a -1,5",IF(AND(CG635&gt;-1.5,CG635&lt;=-0.5),"-1 a -0,5",IF(AND(CG635&gt;-0.5,CG635&lt;=0.5),"0 a 0,5",IF(AND(CG635&gt;0.5,CG635&lt;=1.5),"1 a 1,5",IF(AND(CG635&gt;1.5,CG635&lt;=2.5),"2 a 2,5",IF(AND(CG635&gt;2.5,CG635&lt;=3.5),"3 a 3,5",IF(AND(CG635&gt;3.5,CG635&lt;=4.5),"4 a 4,5",IF(AND(CG635&gt;4.5,CG635&lt;=5.5),"5 a 5,5",IF(AND(CG635&gt;5.5,CG635&lt;=6.5),"6 a 6,5",IF(AND(CG635&gt;6.5,CG635&lt;=7.5),"7 a 7,5",IF(AND(CG635&gt;7.5,CG635&lt;=8.5),"8 a 8,5",IF(AND(CG635&gt;8.5,CG635&lt;=9.5),"9 a 9,5",IF(CG635&gt;=10,"10","Fuera de rango")))))))))))))))))))))))</f>
        <v>-6 a -5,5</v>
      </c>
      <c r="CI635" s="11" t="n">
        <f aca="false">IF(CG635="","",IF(CG635=-2.25,"NORMA",IF(CG635&lt;=-9.5,1,IF(CG635&lt;=-8.5,2,IF(CG635&lt;=-7.5,3,IF(CG635&lt;=-6.5,4,IF(CG635&lt;=-5.5,5,IF(CG635&lt;=-4.5,6,IF(CG635&lt;=-3.5,7,IF(CG635&lt;=-2.5,8,IF(CG635&lt;=-1.5,9,IF(CG635&lt;=-0.5,10,IF(CG635&lt;=0.5,11,IF(CG635&lt;=1.5,12,IF(CG635&lt;=2.5,13,IF(CG635&lt;=3.5,14,IF(CG635&lt;=4.5,15,IF(CG635&lt;=5.5,16,IF(CG635&lt;=6.5,17,IF(CG635&lt;=7.5,18,IF(CG635&lt;=8.5,19,IF(CG635&lt;=9.5,20,IF(CG635=10,21,"Fuera de rango")))))))))))))))))))))))</f>
        <v>5</v>
      </c>
      <c r="CJ635" s="9" t="n">
        <v>2.25</v>
      </c>
      <c r="CK635" s="10" t="str">
        <f aca="false">IF(CJ635="","",IF(AND(CJ635&gt;=-6,CJ635&lt;=-5.5),"-6 a -5,5",IF(AND(CJ635&gt;-5.5,CJ635&lt;=-4.5),"-5 a -4,5",IF(AND(CJ635&gt;-4.5,CJ635&lt;=-3.5),"-4 a -3,5",IF(AND(CJ635&gt;-3.5,CJ635&lt;=-2.5),"-3 a -2,5",IF(AND(CJ635&gt;-2.5,CJ635&lt;=-1.5),"-2 a -1,5",IF(AND(CJ635&gt;-1.5,CJ635&lt;=-0.5),"-1 a -0,5",IF(AND(CJ635&gt;-0.5,CJ635&lt;=0.5),"0 a 0,5",IF(AND(CJ635&gt;0.5,CJ635&lt;=1.5),"1 a 1,5",IF(AND(CJ635&gt;1.5,CJ635&lt;2.5),"2",IF(AND(CJ635&gt;=2.5,CJ635&lt;=3),"2,5 a 3",IF(AND(CJ635&gt;3,CJ635&lt;=4),"3,5 a 4",IF(AND(CJ635&gt;4,CJ635&lt;=5),"4,5 a 5",IF(AND(CJ635&gt;5,CJ635&lt;=6),"5,5 a 6",IF(AND(CJ635&gt;6,CJ635&lt;=7),"6,5 a 7",IF(AND(CJ635&gt;7,CJ635&lt;=8),"7,5 a 8",IF(AND(CJ635&gt;8,CJ635&lt;=9.5),"8,5 a 9,5",IF(CJ635=10,"10","Fuera de rango"))))))))))))))))))</f>
        <v>2</v>
      </c>
      <c r="CL635" s="11" t="str">
        <f aca="false">IF(CK635="","",IF(OR(CK635="-6 a -5,5",CK635="-6 - -5,5"),1,IF(OR(CK635="-5 a -4,5",CK635="-5 - -4,5"),2,IF(OR(CK635="-4 a -3,5",CK635="-4 - -3,5"),3,IF(OR(CK635="-3 a -2,5",CK635="-3 - -2,5"),4,IF(OR(CK635="-2 a -1,5",CK635="-2 - -1,5"),5,IF(OR(CK635="-1 a -0,5",CK635="-1 - -0,5"),6,IF(OR(CK635="0 a 0,5",CK635="0 - 0,5"),7,IF(OR(CK635="1 a 1,5",CK635="1 - 1,5"),8,IF(CK635="2","NORMA",IF(OR(CK635="2,5 a 3",CK635="2,5 - 3"),9,IF(OR(CK635="3,5 a 4",CK635="3,5 - 4"),10,IF(OR(CK635="4,5 a 5",CK635="4,5 - 5"),11,IF(OR(CK635="5,5 a 6",CK635="5,5 - 6"),12,IF(OR(CK635="6,5 a 7",CK635="6,5 - 7"),13,IF(OR(CK635="7,5 a 8",CK635="7,5 - 8"),14,IF(OR(CK635="8,5 a 9",CK635="8,5 - 9,5",CK635="9 a 9,5"),15,IF(CK635="10",15,IF(OR(CK635="0,5 a 1",CK635="0,5 - 1"),7,"Fuera de rango")))))))))))))))))))</f>
        <v>NORMA</v>
      </c>
      <c r="CO635" s="10" t="str">
        <f aca="false">IF(CM635&gt;0,"EME"," ")</f>
        <v> </v>
      </c>
      <c r="CQ635" s="10" t="str">
        <f aca="false">IF(CP635&gt;0,"0", " ")</f>
        <v> </v>
      </c>
      <c r="CR635" s="10" t="str">
        <f aca="false">IF(CP635&gt;0,"EME"," ")</f>
        <v> </v>
      </c>
      <c r="CS635" s="9" t="n">
        <v>0</v>
      </c>
      <c r="CV635" s="9" t="n">
        <v>0</v>
      </c>
      <c r="CY635" s="9" t="n">
        <v>0</v>
      </c>
      <c r="DB635" s="9" t="n">
        <v>0</v>
      </c>
      <c r="DC635" s="11" t="str">
        <f aca="false">IF(DB635&lt;0,"2"," ")</f>
        <v> </v>
      </c>
      <c r="DD635" s="11" t="str">
        <f aca="false">IF(DB635&lt;0,"MIO"," ")</f>
        <v> </v>
      </c>
      <c r="DE635" s="9" t="n">
        <v>0</v>
      </c>
      <c r="DF635" s="10" t="str">
        <f aca="false">IF(DE635&lt;0,"3"," ")</f>
        <v> </v>
      </c>
      <c r="DG635" s="10" t="str">
        <f aca="false">IF(DE635&lt;0,"AST"," ")</f>
        <v> </v>
      </c>
      <c r="DH635" s="9" t="n">
        <v>0</v>
      </c>
      <c r="DI635" s="10" t="str">
        <f aca="false">IF(DH635&lt;0,"3"," ")</f>
        <v> </v>
      </c>
      <c r="DJ635" s="10" t="str">
        <f aca="false">IF(DH635&lt;0,"AST"," ")</f>
        <v> </v>
      </c>
      <c r="DK635" s="9" t="n">
        <v>0</v>
      </c>
      <c r="DL635" s="10" t="str">
        <f aca="false">IF(DK635&gt;0,"4"," ")</f>
        <v> </v>
      </c>
      <c r="DM635" s="10" t="str">
        <f aca="false">IF(DK635&gt;0,"PRE"," ")</f>
        <v> </v>
      </c>
      <c r="DN635" s="9" t="n">
        <v>0</v>
      </c>
      <c r="DO635" s="10" t="str">
        <f aca="false">IF(DN635&gt;0,"4"," ")</f>
        <v> </v>
      </c>
      <c r="DP635" s="10" t="str">
        <f aca="false">IF(DN635&gt;0,"PRE"," ")</f>
        <v> </v>
      </c>
      <c r="DS635" s="12" t="str">
        <f aca="false">CONCATENATE(CO635,CU635,DA635,DG635,DM635)</f>
        <v>   </v>
      </c>
      <c r="DT635" s="10" t="e">
        <f aca="false" t="array" ref="DT635">_xlfn.IFS(DS635="EME    ","0", DS635=" HIP   ","1", DS635="  MIO  ","2", DS635="   AST ","3", DS635="    PRE","4", DS635="EME   PRE","5", DS635=" HIP  PRE","6", DS635=" HIP AST ","7", DS635="  MIO PRE","8", DS635="  MIOAST ","9", DS635="   ASTPRE","10",DS635=" HIP ASTPRE","11", DS635="  MIOASTPRE","12", DS635="     ","0")</f>
        <v>#N/A</v>
      </c>
      <c r="DV635" s="1" t="e">
        <f aca="false" t="array" ref="DV635">_xlfn.IFS(DU635="SI","2", DU635="NO","1")</f>
        <v>#N/A</v>
      </c>
      <c r="DX635" s="11" t="str">
        <f aca="false">IF(DW635=0,"1","2")</f>
        <v>1</v>
      </c>
      <c r="DY635" s="11" t="str">
        <f aca="false" t="array" ref="DY635">_xlfn.IFS(DW635=0,"0", DW635=0.25, "1", DW635=0.5,"2", DW635=0.75,"3", DW635=1,"4",DW635=1.25,"5", DW635=1.5,"6", DW635=1.75,"7", DW635=2,"8")</f>
        <v>0</v>
      </c>
      <c r="EA635" s="11" t="str">
        <f aca="false">IF(DZ635=0,"1","2")</f>
        <v>1</v>
      </c>
      <c r="EB635" s="11" t="str">
        <f aca="false" t="array" ref="EB635">_xlfn.IFS(DZ635=0,"0", DZ635=0.25, "1", DZ635=0.5,"2", DZ635=0.75,"3", DZ635=1,"4",DZ635=1.25,"5", DZ635=1.5,"6", DZ635=1.75,"7", DZ635=2,"8")</f>
        <v>0</v>
      </c>
      <c r="ED635" s="10" t="str">
        <f aca="false">IF(EC635=0,"1","2")</f>
        <v>1</v>
      </c>
      <c r="EE635" s="11" t="str">
        <f aca="false" t="array" ref="EE635">_xlfn.IFS(EC635=0,"0", EC635=-0.25, "1", EC635=-0.5,"2", EC635=-0.75,"3", EC635=-1,"4",EC635=-1.25,"5", EC635=-1.5,"6", EC635=-1.75,"7", EC635=-2,"8", EC635=-2.25,"9",EC635=-2.5,"10", EC635=-2.75,"11", EC635=-3,"12", EC635=-3.25,"13", EC635=-3.5,"14", EC635=-3.75,"15",EC635=-4,"16")</f>
        <v>0</v>
      </c>
      <c r="EG635" s="10" t="str">
        <f aca="false">IF(EF635=0,"1","2")</f>
        <v>1</v>
      </c>
      <c r="EH635" s="11" t="str">
        <f aca="false" t="array" ref="EH635">_xlfn.IFS(EF635=0,"0", EF635=-0.25, "1", EF635=-0.5,"2", EF635=-0.75,"3", EF635=-1,"4",EF635=-1.25,"5", EF635=-1.5,"6", EF635=-1.75,"7", EF635=-2,"8", EF635=-2.25,"9",EF635=-2.5,"10", EF635=-2.75,"11", EF635=-3,"12", EF635=-3.25,"13", EF635=-3.5,"14", EF635=-3.75,"15",EF635=-4,"16")</f>
        <v>0</v>
      </c>
      <c r="EJ635" s="11" t="str">
        <f aca="false">IF(EI635=0,"1","2")</f>
        <v>1</v>
      </c>
      <c r="EK635" s="11" t="str">
        <f aca="false" t="array" ref="EK635">_xlfn.IFS(EI635=0,"0", EI635=-0.25, "1", EI635=-0.5,"2", EI635=-0.75,"3", EI635=-1,"4",EI635=-1.25,"5", EI635=-1.5,"6", EI635=-1.75,"7", EI635=-2,"8", EI635=-2.25,"9", EI635=-2.25,"9",EI635=-2.5,"10", EI635=-2.75,"11", EI635=-3,"12", EI635=-3.25,"13", EI635=-3.5,"14", EI635=-3.75,"15",EI635=-4,"16", EI635=0.25, "17", EI635=0.5, "18")</f>
        <v>0</v>
      </c>
      <c r="EM635" s="11" t="str">
        <f aca="false">IF(EL635=0,"1","2")</f>
        <v>1</v>
      </c>
      <c r="EN635" s="11" t="str">
        <f aca="false" t="array" ref="EN635">_xlfn.IFS(EL635=0.25,"17",EL635=0.5,"18", EL635=0,"0", EL635=-0.25, "1", EL635=-0.5,"2", EL635=-0.75,"3", EL635=-1,"4",EL635=-1.25,"5", EL635=-1.5,"6", EL635=-1.75,"7", EL635=-2,"8",EL635= -2.25,"9",EL635=-2.5,"10",EL635= -2.75,"11",EL635= -3,"12",EL635= -3.25,"13",EL635= -3.5,"14",EL635= -3.75,"15",EL635=-4,"16")</f>
        <v>0</v>
      </c>
      <c r="EP635" s="11" t="str">
        <f aca="false">IF(EO635=0,"1","2")</f>
        <v>1</v>
      </c>
      <c r="EQ635" s="11" t="str">
        <f aca="false" t="array" ref="EQ635">_xlfn.IFS(EO635=0,"0", EO635=0.25, "1", EO635=0.5,"2", EO635=0.75,"3", EO635=1,"4",EO635=1.25,"5", EO635=1.5,"6", EO635=1.75,"7", EO635=2,"8", EO635=2.25,"9", EO635=2.25,"9",EO635=2.5,"10", EO635=2.75,"11", EO635=3,"12", EO635=3.25,"13", EO635=3.5,"14", EO635=3.75,"15",EO635=4,"16", EO635=-0.25, "17", bq=-0.5, "18")</f>
        <v>0</v>
      </c>
      <c r="ES635" s="11" t="str">
        <f aca="false">IF(ER635=0,"1","2")</f>
        <v>1</v>
      </c>
      <c r="ET635" s="11" t="str">
        <f aca="false" t="array" ref="ET635">_xlfn.IFS(ER635=0,"0", ER635=0.25, "1", ER635=0.5,"2", ER635=0.75,"3", ER635=1,"4",ER635=1.25,"5", ER635=1.5,"6", ER635=1.75,"7", ER635=2,"8", ER635=2.25,"9", ER635=2.25,"9",ER635=2.5,"10", ER635=2.75,"11", ER635=3,"12", ER635=3.25,"13", ER635=3.5,"14", ER635=3.75,"15",ER635=4,"16", ER635=-0.25, "17", bq=-0.5, "18")</f>
        <v>0</v>
      </c>
      <c r="EV635" s="14" t="e">
        <f aca="false">VLOOKUP(EU635,LEYENDA!$G$2:$H$8,2,TRUE())</f>
        <v>#N/A</v>
      </c>
      <c r="EW635" s="14" t="e">
        <f aca="false" t="array" ref="EW635">_xlfn.IFS(EV635="0-5","1", EV635="6-12","2", EV635="13-18","3", EV635="19-24","4", EV635="25-36","5", EV635="37-48","6", EV635="49-60","7")</f>
        <v>#N/A</v>
      </c>
    </row>
    <row r="636" customFormat="false" ht="13.5" hidden="false" customHeight="false" outlineLevel="0" collapsed="false">
      <c r="A636" s="1" t="n">
        <v>245</v>
      </c>
      <c r="B636" s="2" t="n">
        <v>3</v>
      </c>
      <c r="C636" s="33" t="n">
        <v>45600</v>
      </c>
      <c r="E636" s="5" t="str">
        <f aca="false">VLOOKUP(A636,'286'!$A$3:$J$6279,10,FALSE())</f>
        <v>MORTARI MAUSSION, GAEL</v>
      </c>
      <c r="F636" s="4" t="str">
        <f aca="false">VLOOKUP(A636,'286'!$A$3:$I$1768,3,FALSE())</f>
        <v>MORMAGA</v>
      </c>
      <c r="G636" s="6" t="n">
        <f aca="false">VLOOKUP(A636,'286'!$A$3:$I$1768,4,FALSE())</f>
        <v>39905</v>
      </c>
      <c r="H636" s="7" t="n">
        <f aca="false">YEAR(C636)-YEAR(G636)</f>
        <v>15</v>
      </c>
      <c r="I636" s="1" t="str">
        <f aca="false">VLOOKUP(H636,LEYENDA!$C$2:$D$6,2,TRUE())</f>
        <v>13-24</v>
      </c>
      <c r="J636" s="5" t="str">
        <f aca="false">VLOOKUP(A636,'286'!$A$3:$I$1768,7,FALSE())</f>
        <v>H</v>
      </c>
      <c r="K636" s="8" t="n">
        <f aca="false">VLOOKUP(A636,'286'!$A$3:$I$1768,2,FALSE())</f>
        <v>0</v>
      </c>
      <c r="L636" s="4" t="str">
        <f aca="false">VLOOKUP(A636,'286'!$A$3:$I$1768,8,FALSE())</f>
        <v>D</v>
      </c>
      <c r="M636" s="4" t="str">
        <f aca="false">VLOOKUP(A636,'286'!$A$3:$I$1768,9,FALSE())</f>
        <v>I</v>
      </c>
      <c r="N636" s="8" t="str">
        <f aca="false">IF(R636=O636, "MISMA","CONTRARIA")</f>
        <v>CONTRARIA</v>
      </c>
      <c r="O636" s="8" t="str">
        <f aca="false" t="array" ref="O636">_xlfn.IFS(L636="D","1", L636="I","2")</f>
        <v>1</v>
      </c>
      <c r="P636" s="8" t="e">
        <f aca="false" t="array" ref="P636">_xlfn.IFS(K636="OD","1", K636="OI","2")</f>
        <v>#N/A</v>
      </c>
      <c r="Q636" s="1" t="str">
        <f aca="false" t="array" ref="Q636">_xlfn.IFS(J636="M","1", J636="H","2")</f>
        <v>2</v>
      </c>
      <c r="R636" s="8" t="str">
        <f aca="false" t="array" ref="R636">_xlfn.IFS(M636="D","1", M636="I","2")</f>
        <v>2</v>
      </c>
      <c r="S636" s="1" t="str">
        <f aca="false" t="array" ref="S636">_xlfn.IFS(N636="CONTRARIA", "1",N636= "MISMA","2")</f>
        <v>1</v>
      </c>
      <c r="T636" s="1" t="str">
        <f aca="false" t="array" ref="T636">_xlfn.IFS(I636="0-12","1", I636="13-24","2", I636="25-40","3", I636="41-60","4", I636="61-100","5")</f>
        <v>2</v>
      </c>
      <c r="U636" s="9" t="n">
        <v>-7</v>
      </c>
      <c r="V636" s="10" t="str">
        <f aca="false">IF(U636="","",IF(AND(U636&gt;=-9,U636&lt;=-6.5),"-9 a -6,5",IF(AND(U636&gt;=-6,U636&lt;=-3.5),"-6 a -3,5",IF(AND(U636&gt;=-3,U636&lt;=-1),"-3 a -1",IF(U636=-0.5,"-0,5",IF(AND(U636&gt;=0,U636&lt;=2.5),"0 a 2,5",IF(AND(U636&gt;=3,U636&lt;=5.5),"3 a 5,5",IF(AND(U636&gt;=6,U636&lt;=8.5),"6 a 8,5",IF(AND(U636&gt;=9,U636&lt;=20),"9 a 20","Fuera de rango")))))))))</f>
        <v>-9 a -6,5</v>
      </c>
      <c r="W636" s="11" t="n">
        <f aca="false">IF(V636="","",IF(V636="-9 a -6,5",2,IF(V636="-6 a -3,5",3,IF(V636="-3 a -1",4,IF(V636="-0,5","NORMA",IF(V636="0 a 2,5",5,IF(V636="3 a 5,5",6,IF(V636="6 a 8,5",7,IF(V636="9 a 20",8,"Fuera de rango")))))))))</f>
        <v>2</v>
      </c>
      <c r="X636" s="9" t="n">
        <v>9</v>
      </c>
      <c r="Y636" s="11" t="str">
        <f aca="false">IF(X636="","",IF(AND(X636&gt;=0,X636&lt;=4),"0 a 4",IF(AND(X636&gt;=4.5,X636&lt;=8.5),"4,5 a 8,5",IF(X636=9,"9",IF(AND(X636&gt;=9.5,X636&lt;=13),"9,5 a 13",IF(AND(X636&gt;=13.5,X636&lt;=20),"13,5 a 20",IF(AND(X636&gt;=20.5,X636&lt;=35),"20,5 a 35","Fuera de rango")))))))</f>
        <v>9</v>
      </c>
      <c r="Z636" s="11" t="str">
        <f aca="false">IF(Y636="","",IF(Y636="0 a 4",1,IF(Y636="4,5 a 8,5",2,IF(Y636="9","NORMA",IF(Y636="9,5 a 13",3,IF(Y636="13,5 a 20",4,IF(Y636="20,5 a 35",5,"Fuera de rango")))))))</f>
        <v>NORMA</v>
      </c>
      <c r="AA636" s="9" t="n">
        <v>24</v>
      </c>
      <c r="AB636" s="10" t="str">
        <f aca="false">IF(AA636="","",IF(AND(AA636&gt;=0,AA636&lt;=9),"0 a 9",IF(AND(AA636&gt;=9.5,AA636&lt;=18.5),"9,5 a 18,5",IF(AA636=19,"19",IF(AND(AA636&gt;=19.5,AA636&lt;=28),"19,5 a 28",IF(AND(AA636&gt;=28.5,AA636&lt;=40),"28,5 a 40","Fuera de rango"))))))</f>
        <v>19,5 a 28</v>
      </c>
      <c r="AC636" s="11" t="n">
        <f aca="false" t="array" ref="AC636">_xlfn.IFS(AB636="","",AB636="0 a 9",1,AB636="9,5 a 18,5",2,AB636="19","NORMA",AB636="19,5 a 28",3,AB636="28,5 a 40",4,TRUE(),"Fuera de rango")</f>
        <v>3</v>
      </c>
      <c r="AD636" s="9" t="n">
        <v>8</v>
      </c>
      <c r="AE636" s="10" t="str">
        <f aca="false">IF(AD636="","",IF(AND(AD636&gt;=-10,AD636&lt;=0),"De -10 a 0",IF(AND(AD636&gt;=0.5,AD636&lt;=9.5),"0,5 a 9,5",IF(AD636=10,"10",IF(AND(AD636&gt;=10.5,AD636&lt;=20),"10,5 a 20",IF(AND(AD636&gt;=20.5,AD636&lt;=40),"20,5 a 40","Fuera de rango"))))))</f>
        <v>0,5 a 9,5</v>
      </c>
      <c r="AF636" s="12" t="n">
        <f aca="false">IF(AD636="","",IF(AND(AD636&gt;=-10,AD636&lt;=0),1,IF(AND(AD636&gt;=0.5,AD636&lt;=9.5),2,IF(AD636=10,"NORMA",IF(AND(AD636&gt;=10.5,AD636&lt;=20),3,IF(AND(AD636&gt;=20.5,AD636&lt;=40),4,""))))))</f>
        <v>2</v>
      </c>
      <c r="AG636" s="9" t="n">
        <v>8</v>
      </c>
      <c r="AH636" s="10" t="str">
        <f aca="false">IF(AG636="","",IF(AND(AG636&gt;=0,AG636&lt;=4),"0 a 4",IF(AND(AG636&gt;=4.5,AG636&lt;=8.5),"4,5 a 8,5",IF(AG636=9,"9",IF(AND(AG636&gt;=9.5,AG636&lt;=13),"9,5 a 13",IF(AND(AG636&gt;=13.5,AG636&lt;=25),"13,5 a 25","Fuera de rango"))))))</f>
        <v>4,5 a 8,5</v>
      </c>
      <c r="AI636" s="10" t="n">
        <f aca="false">IF(AH636="","",IF(AH636="0 a 4",1,IF(AH636="4,5 a 8,5",2,IF(AH636="9","NORMA",IF(AH636="9,5 a 13",3,IF(AH636="13,5 a 25",4,""))))))</f>
        <v>2</v>
      </c>
      <c r="AJ636" s="9" t="n">
        <v>4</v>
      </c>
      <c r="AK636" s="10" t="str">
        <f aca="false">IF(AJ636="","",IF(AND(AJ636&gt;=-15,AJ636&lt;=-10.5),"-15 a -10,5",IF(AND(AJ636&gt;=-10,AJ636&lt;=-4),"-10 a -4",IF(AND(AJ636&gt;=-4.5,AJ636&lt;=0),"-4,5 a 0",IF(AND(AJ636&gt;=0.5,AJ636&lt;=4.5),"0,5 a 4,5",IF(AJ636=5,"5",IF(AND(AJ636&gt;=5.5,AJ636&lt;=10),"5,5 a 10",IF(AND(AJ636&gt;=10.5,AJ636&lt;=20),"10,5 a 20","Fuera de rango"))))))))</f>
        <v>0,5 a 4,5</v>
      </c>
      <c r="AL636" s="11" t="n">
        <f aca="false">IF(AK636="","",IF(AK636="-15 a -10,5",1,IF(AK636="-10 a -4",2,IF(AK636="-4,5 a 0",3,IF(AK636="0,5 a 4,5",4,IF(AK636="5","NORMA",IF(AK636="5,5 a 10",5,IF(AK636="10,5 a 20",6,"Error"))))))))</f>
        <v>4</v>
      </c>
      <c r="AM636" s="9" t="n">
        <v>0</v>
      </c>
      <c r="AN636" s="10" t="str">
        <f aca="false">IF(AM636="","",IF(AND(AM636&gt;=-7.5,AM636&lt;=-5.5),"-7,5 a -5,5",IF(AND(AM636&gt;=-5,AM636&lt;=-3),"-5 a -3",IF(AND(AM636&gt;=-2.5,AM636&lt;=-0.5),"-2,5 a -0,5",IF(AM636=0,"0,00",IF(AND(AM636&gt;=0.5,AM636&lt;=2.5),"0,5 a 2,5",IF(AND(AM636&gt;=3,AM636&lt;=5),"3 a 5",IF(AND(AM636&gt;=5.5,AM636&lt;=7.5),"5,5 a 7,5",IF(AND(AM636&gt;=8,AM636&lt;=10),"8 a 10","Fuera de rango")))))))))</f>
        <v>0,00</v>
      </c>
      <c r="AO636" s="11" t="str">
        <f aca="false">IF(AN636="","",IF(AN636="-7,5 a -5,5",1,IF(AN636="-5 a -3",2,IF(AN636="-2,5 a -0,5",3,IF(AN636="0,00","NORMA",IF(AN636="0,5 a 2,5",4,IF(AN636="3 a 5",5,IF(AN636="5,5 a 7,5",6,IF(AN636="8 a 10",7,"Error")))))))))</f>
        <v>NORMA</v>
      </c>
      <c r="AP636" s="9" t="n">
        <v>-8</v>
      </c>
      <c r="AQ636" s="10" t="str">
        <f aca="false">IF(AP636="","",IF(AND(AP636&gt;=-20,AP636&lt;=-9.5),"-20 a -9,5",IF(AND(AP636&gt;=-9,AP636&lt;=-6.5),"-9 a -6,5",IF(AP636=-6,"-6",IF(AND(AP636&gt;=-5.5,AP636&lt;=-3),"-5,5 a -3",IF(AND(AP636&gt;=-2.5,AP636&lt;=0),"-2,5 a 0",IF(AND(AP636&gt;=0.5,AP636&lt;=3),"0,5 a 3",IF(AND(AP636&gt;=3.5,AP636&lt;=6),"3,5 a 6",IF(AND(AP636&gt;=6.5,AP636&lt;=9),"6,5 a 9",IF(AND(AP636&gt;=9.5,AP636&lt;=20),"9,5 a 20","Fuera de rango"))))))))))</f>
        <v>-9 a -6,5</v>
      </c>
      <c r="AR636" s="11" t="n">
        <f aca="false">IF(AQ636="","",IF(AQ636="-20 a -9,5",1,IF(AQ636="-9 a -6,5",2,IF(AQ636="-6","NORMA",IF(AQ636="-5,5 a -3",3,IF(AQ636="-2,5 a 0",4,IF(AQ636="0,5 a 3",5,IF(AQ636="3,5 a 6",6,IF(AQ636="6,5 a 9",7,IF(AQ636="9,5 a 20",8,""))))))))))</f>
        <v>2</v>
      </c>
      <c r="AS636" s="9" t="n">
        <v>-1</v>
      </c>
      <c r="AT636" s="10" t="str">
        <f aca="false">IF(AS636="","",IF(AND(AS636&gt;=-16,AS636&lt;=-14),"-16 a -14",IF(AND(AS636&gt;=-13.5,AS636&lt;=-11.5),"-13,5 a -11,5",IF(AND(AS636&gt;=-11,AS636&lt;=-9),"-11 a -9",IF(AND(AS636&gt;=-8.5,AS636&lt;=-6.5),"-8,5 a -6,5",IF(AND(AS636&gt;=-6,AS636&lt;=-4),"-6 a -4",IF(AND(AS636&gt;=-3.5,AS636&lt;=-1.5),"-3,5 a -1,5",IF(AND(AS636&gt;=-1,AS636&lt;=1),"-1 a 1",IF(AND(AS636&gt;=1.5,AS636&lt;=3.5),"1,5 a 3,5",IF(AND(AS636&gt;=4,AS636&lt;=6),"4 a 6",IF(AND(AS636&gt;=6.5,AS636&lt;=8.5),"6,5 a 8,5",IF(AND(AS636&gt;=9,AS636&lt;=11),"9 a 11",IF(AND(AS636&gt;=11.5,AS636&lt;=13.5),"11,5 a 13,5",IF(AND(AS636&gt;=14,AS636&lt;=16),"14 a 16",IF(AND(AS636&gt;=16.5,AS636&lt;=18.5),"16,5 a 18,5",IF(AND(AS636&gt;=19,AS636&lt;=21),"19 a 21","Fuera de rango"))))))))))))))))</f>
        <v>-1 a 1</v>
      </c>
      <c r="AU636" s="11" t="n">
        <f aca="false" t="array" ref="AU636">IF(AT636="","",_xlfn.IFS(AT636="-16 a -14",1,AT636="-13,5 a -11,5",2,AT636="-11 a -9",3,AT636="-8,5 a -6,5",4,AT636="-6 a -4",5,AT636="-3,5 a -1,5",6,AT636="-1 a 1",7,AT636="1,5 a 3,5",8,AT636="4 a 6","NORMA",AT636="6,5 a 8,5",9,AT636="9 a 11",10,AT636="11,5 a 13,5",11,AT636="14 a 16",12,AT636="16,5 a 18,5",13,AT636="19 a 21",14,TRUE(),""))</f>
        <v>7</v>
      </c>
      <c r="AV636" s="9" t="n">
        <v>1</v>
      </c>
      <c r="AW636" s="10" t="str">
        <f aca="false">IF(AV636="","",IF(AND(AV636&gt;=-1,AV636&lt;=-0.5),"-1 a -0,5",IF(AND(AV636&gt;-0.5,AV636&lt;=0),"De -0,5 a 0",IF(AND(AV636&gt;=0.25,AV636&lt;=0.75),"0,25 a 0,75",IF(AND(AV636&gt;=1,AV636&lt;=1.5),"1 a 1,5",IF(AND(AV636&gt;=1.75,AV636&lt;=2.25),"1,75 a 2,25",IF(AND(AV636&gt;=2.5,AV636&lt;=3),"2,5 a 3",IF(AND(AV636&gt;=3.25,AV636&lt;=3.75),"3,25 a 3,75","Fuera de rango"))))))))</f>
        <v>1 a 1,5</v>
      </c>
      <c r="AX636" s="10" t="n">
        <f aca="false">IF(AW636="","",IF(OR(AW636="-1 a -0,5",AW636="-1 a -0.5"),1,IF(OR(AW636="De -0,5 a 0",AW636="-0,5 a 0",AW636="De -0.5 a 0"),2,IF(OR(AW636="0,25 a 0,75",AW636="0.25 a 0.75"),"NORMA",IF(OR(AW636="1 a 1,5",AW636="1 a 1.5"),3,IF(OR(AW636="1,75 a 2,25",AW636="1.75 a 2.25"),4,IF(OR(AW636="2,5 a 3",AW636="2.5 a 3"),5,IF(OR(AW636="3,25 a 3,75",AW636="3.25 a 3.75"),6,""))))))))</f>
        <v>3</v>
      </c>
      <c r="AY636" s="9" t="n">
        <v>-9</v>
      </c>
      <c r="AZ636" s="10" t="str">
        <f aca="false">IF(AY636="","",IF(AND(AY636&gt;=-20,AY636&lt;=-9.5),"-20 a -9,5",IF(AND(AY636&gt;=-9,AY636&lt;=-6.5),"-9 a -6,5",IF(AY636=-6,"-6",IF(AND(AY636&gt;=-5.5,AY636&lt;=-3),"-5,5 a -3",IF(AND(AY636&gt;=-2.5,AY636&lt;=0),"-2,5 a 0",IF(AND(AY636&gt;=0.5,AY636&lt;=3),"0,5 a 3",IF(AND(AY636&gt;=3.5,AY636&lt;=6),"3,5 a 6","Fuera de rango"))))))))</f>
        <v>-9 a -6,5</v>
      </c>
      <c r="BA636" s="11" t="n">
        <f aca="false">IF(AZ636="","",IF(AZ636="-20 a -9,5",1,IF(AZ636="-9 a -6,5",2,IF(AZ636="-6","NORMA",IF(AZ636="-5,5 a -3",3,IF(AZ636="-2,5 a 0",4,IF(AZ636="0,5 a 3",5,IF(AZ636="3,5 a 6",6,""))))))))</f>
        <v>2</v>
      </c>
      <c r="BB636" s="9" t="n">
        <v>22</v>
      </c>
      <c r="BC636" s="10" t="str">
        <f aca="false" t="array" ref="BC636">IF(BB636="","",_xlfn.IFS(AND(BB636&gt;=0,BB636&lt;=2),"0 a 2",AND(BB636&gt;=2.5,BB636&lt;=4.5),"2,5 a 4,5",AND(BB636&gt;=5,BB636&lt;=7),"5 a 7",AND(BB636&gt;=7.5,BB636&lt;=9.5),"7,5 a 9,5",AND(BB636&gt;=10,BB636&lt;=12),"10 a 12",AND(BB636&gt;=12.5,BB636&lt;=14.5),"12,5 a 14,5",BB636=15,"15",AND(BB636&gt;=15.5,BB636&lt;=17.5),"15,5 a 17,5",AND(BB636&gt;=18,BB636&lt;=20),"18 a 20",AND(BB636&gt;=20.5,BB636&lt;=22.5),"20,5 a 22,5",AND(BB636&gt;=23,BB636&lt;=25),"23 a 25",TRUE(),"Fuera de rango"))</f>
        <v>20,5 a 22,5</v>
      </c>
      <c r="BD636" s="11" t="n">
        <f aca="false" t="array" ref="BD636">IF(BC636="","",_xlfn.IFS(BC636="0 a 2",1,BC636="2,5 a 4,5",2,BC636="5 a 7",3,BC636="7,5 a 9,5",4,BC636="10 a 12",5,BC636="12,5 a 14,5",6,BC636="15","NORMA",BC636="15,5 a 17,5",7,BC636="18 a 20",8,BC636="20,5 a 22,5",9,BC636="23 a 25",10,TRUE(),"Fuera de rango"))</f>
        <v>9</v>
      </c>
      <c r="BE636" s="9" t="n">
        <v>28</v>
      </c>
      <c r="BF636" s="10" t="str">
        <f aca="false">IF(BE636="","",IF(AND(BE636&gt;=-20,BE636&lt;=-10),"-20 a -10",IF(AND(BE636&gt;=-9.5,BE636&lt;=0.5),"-9,5 a 0,5",IF(AND(BE636&gt;=1,BE636&lt;=11),"1 a 11",IF(AND(BE636&gt;=11.5,BE636&lt;=20.5),"11,5 a 20,5",IF(BE636=21,"21",IF(AND(BE636&gt;=21.5,BE636&lt;=31.5),"21,5 a 31,5",IF(AND(BE636&gt;=32,BE636&lt;=42),"32 a 42","Fuera de rango"))))))))</f>
        <v>21,5 a 31,5</v>
      </c>
      <c r="BG636" s="11" t="n">
        <f aca="false">IF(BF636="","",IF(BF636="-20 a -10",1,IF(BF636="-9,5 a 0,5",2,IF(BF636="1 a 11",3,IF(BF636="11,5 a 20,5",4,IF(BF636="21","NORMA",IF(BF636="21,5 a 31,5",5,IF(BF636="32 a 42",6,""))))))))</f>
        <v>5</v>
      </c>
      <c r="BH636" s="9" t="n">
        <v>15</v>
      </c>
      <c r="BI636" s="10" t="str">
        <f aca="false">IF(BH636="","",IF(AND(BH636&gt;=-20,BH636&lt;=-15),"-20 a -15",IF(AND(BH636&gt;=-14.5,BH636&lt;=-9.5),"-14,5 a -9,5",IF(AND(BH636&gt;=-9,BH636&lt;=-4),"-9 a -4",IF(AND(BH636&gt;=-3.5,BH636&lt;=2.5),"-3,5 a 2,5",IF(AND(BH636&gt;=3,BH636&lt;=8),"3 a 8",IF(AND(BH636&gt;=8.5,BH636&lt;=14.5),"8,5 a 14,5",IF(BH636=15,"15",IF(AND(BH636&gt;=15.5,BH636&lt;=20.5),"15,5 a 20,5",IF(AND(BH636&gt;=21,BH636&lt;=26),"21 a 26","Fuera de rango"))))))))))</f>
        <v>15</v>
      </c>
      <c r="BJ636" s="11" t="str">
        <f aca="false">IF(BI636="","",IF(BI636="-20 a -15",1,IF(BI636="-14,5 a -9,5",2,IF(BI636="-9 a -4",3,IF(BI636="-3,5 a 2,5",4,IF(BI636="3 a 8",5,IF(BI636="8,5 a 14,5",6,IF(BI636="15","NORMA",IF(BI636="15,5 a 20,5",7,IF(BI636="21 a 26",8,IF(BI636="26,5 a 31,5",9,"")))))))))))</f>
        <v>NORMA</v>
      </c>
      <c r="BK636" s="9" t="n">
        <v>21</v>
      </c>
      <c r="BL636" s="10" t="str">
        <f aca="false">IF(BK636="","",IF(AND(BK636&gt;=0,BK636&lt;=2),"0 - 2",IF(AND(BK636&gt;=2.5,BK636&lt;=4.5),"2,5 - 4,5",IF(AND(BK636&gt;=5,BK636&lt;=7),"5 - 7",IF(AND(BK636&gt;=7.5,BK636&lt;=9.5),"7,5 - 9,5",IF(AND(BK636&gt;=10,BK636&lt;=12),"10 - 12",IF(AND(BK636&gt;=12.5,BK636&lt;=13.5),"12,5 - 13,5",IF(BK636=14,"14",IF(AND(BK636&gt;=14.5,BK636&lt;=16.5),"14,5 - 16,5",IF(AND(BK636&gt;=17,BK636&lt;=19),"17 - 19",IF(AND(BK636&gt;=19.5,BK636&lt;=21.5),"19,5 - 21,5",IF(AND(BK636&gt;=22,BK636&lt;=24),"22 - 24",IF(AND(BK636&gt;=24.5,BK636&lt;=26.5),"24,5 - 26,5",IF(AND(BK636&gt;=27,BK636&lt;=29),"27 - 29",IF(AND(BK636&gt;=29.5,BK636&lt;=30),"29,5 - 30","Fuera de rango")))))))))))))))</f>
        <v>19,5 - 21,5</v>
      </c>
      <c r="BM636" s="11" t="n">
        <f aca="false">IF(BL636="","",IF(BL636="0 - 2",1,IF(BL636="2,5 - 4,5",2,IF(BL636="5 - 7",3,IF(BL636="7,5 - 9,5",4,IF(BL636="10 - 12",5,IF(BL636="12,5 - 13,5",6,IF(BL636="14","NORMA",IF(BL636="14,5 - 16,5",7,IF(BL636="17 - 19",8,IF(BL636="19,5 - 21,5",9,IF(BL636="22 - 24",10,IF(BL636="24,5 - 26,5",11,IF(BL636="27 - 29",12,IF(BL636="29,5 - 30",13,"")))))))))))))))</f>
        <v>9</v>
      </c>
      <c r="BN636" s="9" t="n">
        <v>24</v>
      </c>
      <c r="BO636" s="11" t="str">
        <f aca="false">IF(BN636="","",IF(AND(BN636&gt;=-20,BN636&lt;=-10),"-20 a -10",IF(AND(BN636&gt;=-9.5,BN636&lt;=0.5),"-9,5 a 0,5",IF(AND(BN636&gt;=1,BN636&lt;=11),"1 a 11",IF(AND(BN636&gt;=11.5,BN636&lt;=21.5),"11,5 a 21,5",IF(BN636=22,"22",IF(AND(BN636&gt;=22.5,BN636&lt;=32.5),"22,5 a 32,5",IF(AND(BN636&gt;=33,BN636&lt;=43),"33 a 43","Fuera de rango"))))))))</f>
        <v>22,5 a 32,5</v>
      </c>
      <c r="BP636" s="11" t="n">
        <f aca="false">IF(BO636="","",IF(BO636="-20 a -10",1,IF(BO636="-9,5 a 0,5",2,IF(BO636="1 a 11",3,IF(BO636="11,5 a 21,5",4,IF(BO636="22","NORMA",IF(BO636="22,5 a 32,5",5,IF(BO636="33 a 43",6,""))))))))</f>
        <v>5</v>
      </c>
      <c r="BQ636" s="9" t="n">
        <v>15</v>
      </c>
      <c r="BR636" s="10" t="str">
        <f aca="false">IF(BQ636="","",IF(AND(BQ636&gt;=-20,BQ636&lt;=-15),"-20 a -15",IF(AND(BQ636&gt;=-14.5,BQ636&lt;=-9.5),"-14,5 a -9,5",IF(AND(BQ636&gt;=-9,BQ636&lt;=-4),"-9 a -4",IF(AND(BQ636&gt;=-3.5,BQ636&lt;=2.5),"-3,5 a 2,5",IF(AND(BQ636&gt;=3,BQ636&lt;=8),"3 a 8",IF(AND(BQ636&gt;=8.5,BQ636&lt;=13.5),"8,5 a 13,5",IF(AND(BQ636&gt;=14,BQ636&lt;=17.5),"14 a 17,5",IF(BQ636=18,"18",IF(AND(BQ636&gt;=18.5,BQ636&lt;=23.5),"18,5 a 23,5",IF(AND(BQ636&gt;=24,BQ636&lt;=29),"24 a 29",IF(AND(BQ636&gt;=29.5,BQ636&lt;=34.5),"29,5 a 34,5",IF(AND(BQ636&gt;=35,BQ636&lt;=40),"35 a 40","Fuera de rango")))))))))))))</f>
        <v>14 a 17,5</v>
      </c>
      <c r="BS636" s="11" t="n">
        <f aca="false">IF(BR636="","",IF(BR636="-20 a -15",1,IF(BR636="-14,5 a -9,5",2,IF(BR636="-9 a -4",3,IF(BR636="-3,5 a 2,5",4,IF(BR636="3 a 8",5,IF(BR636="8,5 a 13,5",6,IF(BR636="14 a 17,5",7,IF(BR636="18","NORMA",IF(BR636="18,5 a 23,5",8,IF(BR636="24 a 29",9,IF(BR636="29,5 a 34,5",10,IF(BR636="35 a 40",11,"")))))))))))))</f>
        <v>7</v>
      </c>
      <c r="BT636" s="9" t="n">
        <v>0</v>
      </c>
      <c r="BU636" s="10" t="str">
        <f aca="false">IF(BT636="","",IF(AND(BT636&gt;=-20,BT636&lt;=-18),"-20 a -18",IF(AND(BT636&gt;=-17.5,BT636&lt;=-15.5),"-17,5 a -15,5",IF(AND(BT636&gt;=-15,BT636&lt;=-13),"-15 a -13",IF(AND(BT636&gt;=-12.5,BT636&lt;=-10.5),"-12,5 a -10,5",IF(AND(BT636&gt;=-10,BT636&lt;=-8),"-10 a -8",IF(AND(BT636&gt;=-7.5,BT636&lt;=-5.5),"-7,5 a -5,5",IF(AND(BT636&gt;=-5,BT636&lt;=-3),"-5 a -3",IF(AND(BT636&gt;=-2.5,BT636&lt;=-0.5),"-2,5 a -0,5",IF(BT636=0,"0",IF(AND(BT636&gt;=0.5,BT636&lt;=2.5),"0,5 a 2,5",IF(AND(BT636&gt;=3,BT636&lt;=5),"3 a 5",IF(AND(BT636&gt;=5.5,BT636&lt;=7.5),"5,5 a 7,5",IF(AND(BT636&gt;=8,BT636&lt;=10),"8 a 10",IF(AND(BT636&gt;=10.5,BT636&lt;=12.5),"10,5 a 12,5",IF(AND(BT636&gt;=13,BT636&lt;=15),"13 a 15",IF(AND(BT636&gt;=15.5,BT636&lt;=17.5),"15,5 a 17,5",IF(AND(BT636&gt;=18,BT636&lt;=20),"18 a 20","Fuera de rango"))))))))))))))))))</f>
        <v>0</v>
      </c>
      <c r="BV636" s="11" t="str">
        <f aca="false">IF(BT636="","",IF(BT636=0,"NORMA",IF(AND(BT636&gt;=-20,BT636&lt;=-18),2,IF(AND(BT636&gt;=-17.5,BT636&lt;=-15.5),2,IF(AND(BT636&gt;=-15,BT636&lt;=-13),3,IF(AND(BT636&gt;=-12.5,BT636&lt;=-10.5),4,IF(AND(BT636&gt;=-10,BT636&lt;=-8),5,IF(AND(BT636&gt;=-7.5,BT636&lt;=-5.5),6,IF(AND(BT636&gt;=-5,BT636&lt;=-3),7,IF(AND(BT636&gt;=-2.5,BT636&lt;=-0.5),8,IF(AND(BT636&gt;=0.5,BT636&lt;=2.5),9,IF(AND(BT636&gt;=3,BT636&lt;=5),10,IF(AND(BT636&gt;=5.5,BT636&lt;=7.5),11,IF(AND(BT636&gt;=8,BT636&lt;=10),12,IF(AND(BT636&gt;=10.5,BT636&lt;=12.5),13,IF(AND(BT636&gt;=13,BT636&lt;=15),14,IF(AND(BT636&gt;=15.5,BT636&lt;=17.5),15,IF(AND(BT636&gt;=18,BT636&lt;=20),16,"Fuera de rango"))))))))))))))))))</f>
        <v>NORMA</v>
      </c>
      <c r="BW636" s="9" t="n">
        <v>-7.5</v>
      </c>
      <c r="BX636" s="10" t="n">
        <f aca="false">18.5- (0.3*H636)</f>
        <v>14</v>
      </c>
      <c r="BY636" s="10" t="n">
        <f aca="false">(BW636)-(BX636)</f>
        <v>-21.5</v>
      </c>
      <c r="BZ636" s="10" t="str">
        <f aca="false">IF(BY636="","",IF(BY636&lt;-27.5,"De -30 a -28",IF(BY636&lt;-25,"De -27,5 a -25,5",IF(BY636&lt;-22.5,"De -25 a -23",IF(BY636&lt;-20,"De -22,5 a -20,5",IF(BY636&lt;-17.5,"De -20 a -18",IF(BY636&lt;-15,"De -17,5 a -15,5",IF(BY636&lt;-12.5,"De -15 a -13",IF(BY636&lt;-10,"De -12,5 a -10,5",IF(BY636&lt;-7.5,"De -10 a -8",IF(BY636&lt;-5,"De -7,5 a -5,5",IF(BY636&lt;-2.5,"De -5 a -3",IF(BY636&lt;0,"De -2,5 a -0,5",IF(BY636&lt;2.5,"De 0 a 2",IF(BY636&lt;5,"De 2,5 a 4,5",IF(BY636&lt;7.5,"De 5 a 7",IF(BY636&lt;10,"De 7,5 a 9,5",IF(BY636&lt;12.5,"De 10 a 12",IF(BY636&lt;15,"De 12,5 a 14,5",IF(BY636&lt;17.5,"De 15 a 17",IF(BY636&lt;20,"De 17,5 a 19,5",IF(BY636&lt;22.5,"De 20 a 22",IF(BY636&lt;25,"De 22,5 a 24,5",IF(BY636&lt;27.5,"De 25 a 27","De 27,5 a 30"))))))))))))))))))))))))</f>
        <v>De -22,5 a -20,5</v>
      </c>
      <c r="CA636" s="12" t="n">
        <f aca="false">IF(BY636="","",IF(BY636&lt;=-28,1,IF(BY636&lt;=-25.5,2,IF(BY636&lt;=-23,3,IF(BY636&lt;=-20.5,4,IF(BY636&lt;=-18,5,IF(BY636&lt;=-15.5,6,IF(BY636&lt;=-13,7,IF(BY636&lt;=-10.5,8,IF(BY636&lt;=-8,9,IF(BY636&lt;=-5.5,10,IF(BY636&lt;=-3,11,IF(BY636&lt;=-0.5,12,IF(BY636&lt;=2,13,IF(BY636&lt;=4.5,14,IF(BY636&lt;=7,15,IF(BY636&lt;=9.5,16,IF(BY636&lt;=12,17,IF(BY636&lt;=14.5,18,IF(BY636&lt;=17,19,IF(BY636&lt;=19.5,20,IF(BY636&lt;=22,21,IF(BY636&lt;=24.5,22,IF(BY636&lt;=27,23,IF(BY636&lt;=30,24,"Fuera de rango")))))))))))))))))))))))))</f>
        <v>4</v>
      </c>
      <c r="CB636" s="9" t="n">
        <v>-7.75</v>
      </c>
      <c r="CC636" s="10" t="n">
        <f aca="false">18.5- (0.3*H636)</f>
        <v>14</v>
      </c>
      <c r="CD636" s="10" t="n">
        <f aca="false">(CB636)-(CC636)</f>
        <v>-21.75</v>
      </c>
      <c r="CE636" s="10" t="str">
        <f aca="false">IF(CD636="","",IF(CD636&lt;-27.5,"De -30 a -28",IF(CD636&lt;-25,"De -27,5 a -25,5",IF(CD636&lt;-22.5,"De -25 a -23",IF(CD636&lt;-20,"De -22,5 a -20,5",IF(CD636&lt;-17.5,"De -20 a -18",IF(CD636&lt;-15,"De -17,5 a -15,5",IF(CD636&lt;-12.5,"De -15 a -13",IF(CD636&lt;-10,"De -12,5 a -10,5",IF(CD636&lt;-7.5,"De -10 a -8",IF(CD636&lt;-5,"De -7,5 a -5,5",IF(CD636&lt;-2.5,"De -5 a -3",IF(CD636&lt;0,"De -2,5 a -0,5",IF(CD636&lt;=2,"De 0 a 2",IF(CD636&lt;=4.5,"De 2,5 a 4,5",IF(CD636&lt;=7,"De 5 a 7",IF(CD636&lt;=9.5,"De 7,5 a 9,5",IF(CD636&lt;=12,"De 10 a 12",IF(CD636&lt;=14.5,"De 12,5 a 14,5",IF(CD636&lt;=17,"De 15 a 17",IF(CD636&lt;=19.5,"De 17,5 a 19,5",IF(CD636&lt;=22,"De 20 a 22",IF(CD636&lt;=24.5,"De 22,5 a 24,5",IF(CD636&lt;=27,"De 25 a 27","De 27,5 a 30"))))))))))))))))))))))))</f>
        <v>De -22,5 a -20,5</v>
      </c>
      <c r="CF636" s="12" t="n">
        <f aca="false">IF(CD636="","",IF(CD636&lt;-27.5,1,IF(CD636&lt;-25,2,IF(CD636&lt;-22.5,3,IF(CD636&lt;-20,4,IF(CD636&lt;-17.5,5,IF(CD636&lt;-15,6,IF(CD636&lt;-12.5,7,IF(CD636&lt;-10,8,IF(CD636&lt;-7.5,9,IF(CD636&lt;-5,10,IF(CD636&lt;-2.5,11,IF(CD636&lt;0,12,IF(CD636&lt;2.5,13,IF(CD636&lt;5,14,IF(CD636&lt;7.5,15,IF(CD636&lt;10,16,IF(CD636&lt;12.5,17,IF(CD636&lt;15,18,IF(CD636&lt;17.5,19,IF(CD636&lt;20,20,IF(CD636&lt;22.5,21,IF(CD636&lt;25,22,IF(CD636&lt;27.5,23,24))))))))))))))))))))))))</f>
        <v>4</v>
      </c>
      <c r="CG636" s="9" t="n">
        <v>-5</v>
      </c>
      <c r="CH636" s="10" t="str">
        <f aca="false">IF(CG636="","",IF(AND(CG636&gt;=-10,CG636&lt;=-9.5),"-10 a -9,5",IF(AND(CG636&gt;-9.5,CG636&lt;=-8.5),"-9 a -8,5",IF(AND(CG636&gt;-8.5,CG636&lt;=-7.5),"-8 a -7,5",IF(AND(CG636&gt;-7.5,CG636&lt;=-6.5),"-7 a -6,5",IF(AND(CG636&gt;-6.5,CG636&lt;=-5.5),"-6 a -5,5",IF(AND(CG636&gt;-5.5,CG636&lt;=-4.5),"-5 a -4,5",IF(AND(CG636&gt;-4.5,CG636&lt;=-3.5),"-4 a -3,5",IF(AND(CG636&gt;-3.5,CG636&lt;=-2.5),"-3 a -2,5",IF(CG636=-2.25,"-2,25",IF(AND(CG636&gt;-2.5,CG636&lt;=-1.5),"-2 a -1,5",IF(AND(CG636&gt;-1.5,CG636&lt;=-0.5),"-1 a -0,5",IF(AND(CG636&gt;-0.5,CG636&lt;=0.5),"0 a 0,5",IF(AND(CG636&gt;0.5,CG636&lt;=1.5),"1 a 1,5",IF(AND(CG636&gt;1.5,CG636&lt;=2.5),"2 a 2,5",IF(AND(CG636&gt;2.5,CG636&lt;=3.5),"3 a 3,5",IF(AND(CG636&gt;3.5,CG636&lt;=4.5),"4 a 4,5",IF(AND(CG636&gt;4.5,CG636&lt;=5.5),"5 a 5,5",IF(AND(CG636&gt;5.5,CG636&lt;=6.5),"6 a 6,5",IF(AND(CG636&gt;6.5,CG636&lt;=7.5),"7 a 7,5",IF(AND(CG636&gt;7.5,CG636&lt;=8.5),"8 a 8,5",IF(AND(CG636&gt;8.5,CG636&lt;=9.5),"9 a 9,5",IF(CG636&gt;=10,"10","Fuera de rango")))))))))))))))))))))))</f>
        <v>-5 a -4,5</v>
      </c>
      <c r="CI636" s="11" t="n">
        <f aca="false">IF(CG636="","",IF(CG636=-2.25,"NORMA",IF(CG636&lt;=-9.5,1,IF(CG636&lt;=-8.5,2,IF(CG636&lt;=-7.5,3,IF(CG636&lt;=-6.5,4,IF(CG636&lt;=-5.5,5,IF(CG636&lt;=-4.5,6,IF(CG636&lt;=-3.5,7,IF(CG636&lt;=-2.5,8,IF(CG636&lt;=-1.5,9,IF(CG636&lt;=-0.5,10,IF(CG636&lt;=0.5,11,IF(CG636&lt;=1.5,12,IF(CG636&lt;=2.5,13,IF(CG636&lt;=3.5,14,IF(CG636&lt;=4.5,15,IF(CG636&lt;=5.5,16,IF(CG636&lt;=6.5,17,IF(CG636&lt;=7.5,18,IF(CG636&lt;=8.5,19,IF(CG636&lt;=9.5,20,IF(CG636=10,21,"Fuera de rango")))))))))))))))))))))))</f>
        <v>6</v>
      </c>
      <c r="CJ636" s="9" t="n">
        <v>2</v>
      </c>
      <c r="CK636" s="10" t="str">
        <f aca="false">IF(CJ636="","",IF(AND(CJ636&gt;=-6,CJ636&lt;=-5.5),"-6 a -5,5",IF(AND(CJ636&gt;-5.5,CJ636&lt;=-4.5),"-5 a -4,5",IF(AND(CJ636&gt;-4.5,CJ636&lt;=-3.5),"-4 a -3,5",IF(AND(CJ636&gt;-3.5,CJ636&lt;=-2.5),"-3 a -2,5",IF(AND(CJ636&gt;-2.5,CJ636&lt;=-1.5),"-2 a -1,5",IF(AND(CJ636&gt;-1.5,CJ636&lt;=-0.5),"-1 a -0,5",IF(AND(CJ636&gt;-0.5,CJ636&lt;=0.5),"0 a 0,5",IF(AND(CJ636&gt;0.5,CJ636&lt;=1.5),"1 a 1,5",IF(AND(CJ636&gt;1.5,CJ636&lt;2.5),"2",IF(AND(CJ636&gt;=2.5,CJ636&lt;=3),"2,5 a 3",IF(AND(CJ636&gt;3,CJ636&lt;=4),"3,5 a 4",IF(AND(CJ636&gt;4,CJ636&lt;=5),"4,5 a 5",IF(AND(CJ636&gt;5,CJ636&lt;=6),"5,5 a 6",IF(AND(CJ636&gt;6,CJ636&lt;=7),"6,5 a 7",IF(AND(CJ636&gt;7,CJ636&lt;=8),"7,5 a 8",IF(AND(CJ636&gt;8,CJ636&lt;=9.5),"8,5 a 9,5",IF(CJ636=10,"10","Fuera de rango"))))))))))))))))))</f>
        <v>2</v>
      </c>
      <c r="CL636" s="11" t="str">
        <f aca="false">IF(CK636="","",IF(OR(CK636="-6 a -5,5",CK636="-6 - -5,5"),1,IF(OR(CK636="-5 a -4,5",CK636="-5 - -4,5"),2,IF(OR(CK636="-4 a -3,5",CK636="-4 - -3,5"),3,IF(OR(CK636="-3 a -2,5",CK636="-3 - -2,5"),4,IF(OR(CK636="-2 a -1,5",CK636="-2 - -1,5"),5,IF(OR(CK636="-1 a -0,5",CK636="-1 - -0,5"),6,IF(OR(CK636="0 a 0,5",CK636="0 - 0,5"),7,IF(OR(CK636="1 a 1,5",CK636="1 - 1,5"),8,IF(CK636="2","NORMA",IF(OR(CK636="2,5 a 3",CK636="2,5 - 3"),9,IF(OR(CK636="3,5 a 4",CK636="3,5 - 4"),10,IF(OR(CK636="4,5 a 5",CK636="4,5 - 5"),11,IF(OR(CK636="5,5 a 6",CK636="5,5 - 6"),12,IF(OR(CK636="6,5 a 7",CK636="6,5 - 7"),13,IF(OR(CK636="7,5 a 8",CK636="7,5 - 8"),14,IF(OR(CK636="8,5 a 9",CK636="8,5 - 9,5",CK636="9 a 9,5"),15,IF(CK636="10",15,IF(OR(CK636="0,5 a 1",CK636="0,5 - 1"),7,"Fuera de rango")))))))))))))))))))</f>
        <v>NORMA</v>
      </c>
      <c r="CO636" s="10" t="str">
        <f aca="false">IF(CM636&gt;0,"EME"," ")</f>
        <v> </v>
      </c>
      <c r="CQ636" s="10" t="str">
        <f aca="false">IF(CP636&gt;0,"0", " ")</f>
        <v> </v>
      </c>
      <c r="CR636" s="10" t="str">
        <f aca="false">IF(CP636&gt;0,"EME"," ")</f>
        <v> </v>
      </c>
      <c r="CS636" s="9" t="n">
        <v>0.25</v>
      </c>
      <c r="CV636" s="9" t="n">
        <v>0</v>
      </c>
      <c r="CY636" s="9" t="n">
        <v>0</v>
      </c>
      <c r="DB636" s="9" t="n">
        <v>0</v>
      </c>
      <c r="DC636" s="11" t="str">
        <f aca="false">IF(DB636&lt;0,"2"," ")</f>
        <v> </v>
      </c>
      <c r="DD636" s="11" t="str">
        <f aca="false">IF(DB636&lt;0,"MIO"," ")</f>
        <v> </v>
      </c>
      <c r="DE636" s="9" t="n">
        <v>-0.5</v>
      </c>
      <c r="DF636" s="10" t="str">
        <f aca="false">IF(DE636&lt;0,"3"," ")</f>
        <v>3</v>
      </c>
      <c r="DG636" s="10" t="str">
        <f aca="false">IF(DE636&lt;0,"AST"," ")</f>
        <v>AST</v>
      </c>
      <c r="DH636" s="9" t="n">
        <v>0</v>
      </c>
      <c r="DI636" s="10" t="str">
        <f aca="false">IF(DH636&lt;0,"3"," ")</f>
        <v> </v>
      </c>
      <c r="DJ636" s="10" t="str">
        <f aca="false">IF(DH636&lt;0,"AST"," ")</f>
        <v> </v>
      </c>
      <c r="DK636" s="9" t="n">
        <v>0</v>
      </c>
      <c r="DL636" s="10" t="str">
        <f aca="false">IF(DK636&gt;0,"4"," ")</f>
        <v> </v>
      </c>
      <c r="DM636" s="10" t="str">
        <f aca="false">IF(DK636&gt;0,"PRE"," ")</f>
        <v> </v>
      </c>
      <c r="DN636" s="9" t="n">
        <v>0</v>
      </c>
      <c r="DO636" s="10" t="str">
        <f aca="false">IF(DN636&gt;0,"4"," ")</f>
        <v> </v>
      </c>
      <c r="DP636" s="10" t="str">
        <f aca="false">IF(DN636&gt;0,"PRE"," ")</f>
        <v> </v>
      </c>
      <c r="DS636" s="12" t="str">
        <f aca="false">CONCATENATE(CO636,CU636,DA636,DG636,DM636)</f>
        <v> AST </v>
      </c>
      <c r="DT636" s="10" t="e">
        <f aca="false" t="array" ref="DT636">_xlfn.IFS(DS636="EME    ","0", DS636=" HIP   ","1", DS636="  MIO  ","2", DS636="   AST ","3", DS636="    PRE","4", DS636="EME   PRE","5", DS636=" HIP  PRE","6", DS636=" HIP AST ","7", DS636="  MIO PRE","8", DS636="  MIOAST ","9", DS636="   ASTPRE","10",DS636=" HIP ASTPRE","11", DS636="  MIOASTPRE","12", DS636="     ","0")</f>
        <v>#N/A</v>
      </c>
      <c r="DV636" s="1" t="e">
        <f aca="false" t="array" ref="DV636">_xlfn.IFS(DU636="SI","2", DU636="NO","1")</f>
        <v>#N/A</v>
      </c>
      <c r="DX636" s="11" t="str">
        <f aca="false">IF(DW636=0,"1","2")</f>
        <v>1</v>
      </c>
      <c r="DY636" s="11" t="str">
        <f aca="false" t="array" ref="DY636">_xlfn.IFS(DW636=0,"0", DW636=0.25, "1", DW636=0.5,"2", DW636=0.75,"3", DW636=1,"4",DW636=1.25,"5", DW636=1.5,"6", DW636=1.75,"7", DW636=2,"8")</f>
        <v>0</v>
      </c>
      <c r="EA636" s="11" t="str">
        <f aca="false">IF(DZ636=0,"1","2")</f>
        <v>1</v>
      </c>
      <c r="EB636" s="11" t="str">
        <f aca="false" t="array" ref="EB636">_xlfn.IFS(DZ636=0,"0", DZ636=0.25, "1", DZ636=0.5,"2", DZ636=0.75,"3", DZ636=1,"4",DZ636=1.25,"5", DZ636=1.5,"6", DZ636=1.75,"7", DZ636=2,"8")</f>
        <v>0</v>
      </c>
      <c r="ED636" s="10" t="str">
        <f aca="false">IF(EC636=0,"1","2")</f>
        <v>1</v>
      </c>
      <c r="EE636" s="11" t="str">
        <f aca="false" t="array" ref="EE636">_xlfn.IFS(EC636=0,"0", EC636=-0.25, "1", EC636=-0.5,"2", EC636=-0.75,"3", EC636=-1,"4",EC636=-1.25,"5", EC636=-1.5,"6", EC636=-1.75,"7", EC636=-2,"8", EC636=-2.25,"9",EC636=-2.5,"10", EC636=-2.75,"11", EC636=-3,"12", EC636=-3.25,"13", EC636=-3.5,"14", EC636=-3.75,"15",EC636=-4,"16")</f>
        <v>0</v>
      </c>
      <c r="EG636" s="10" t="str">
        <f aca="false">IF(EF636=0,"1","2")</f>
        <v>1</v>
      </c>
      <c r="EH636" s="11" t="str">
        <f aca="false" t="array" ref="EH636">_xlfn.IFS(EF636=0,"0", EF636=-0.25, "1", EF636=-0.5,"2", EF636=-0.75,"3", EF636=-1,"4",EF636=-1.25,"5", EF636=-1.5,"6", EF636=-1.75,"7", EF636=-2,"8", EF636=-2.25,"9",EF636=-2.5,"10", EF636=-2.75,"11", EF636=-3,"12", EF636=-3.25,"13", EF636=-3.5,"14", EF636=-3.75,"15",EF636=-4,"16")</f>
        <v>0</v>
      </c>
      <c r="EJ636" s="11" t="str">
        <f aca="false">IF(EI636=0,"1","2")</f>
        <v>1</v>
      </c>
      <c r="EK636" s="11" t="str">
        <f aca="false" t="array" ref="EK636">_xlfn.IFS(EI636=0,"0", EI636=-0.25, "1", EI636=-0.5,"2", EI636=-0.75,"3", EI636=-1,"4",EI636=-1.25,"5", EI636=-1.5,"6", EI636=-1.75,"7", EI636=-2,"8", EI636=-2.25,"9", EI636=-2.25,"9",EI636=-2.5,"10", EI636=-2.75,"11", EI636=-3,"12", EI636=-3.25,"13", EI636=-3.5,"14", EI636=-3.75,"15",EI636=-4,"16", EI636=0.25, "17", EI636=0.5, "18")</f>
        <v>0</v>
      </c>
      <c r="EM636" s="11" t="str">
        <f aca="false">IF(EL636=0,"1","2")</f>
        <v>1</v>
      </c>
      <c r="EN636" s="11" t="str">
        <f aca="false" t="array" ref="EN636">_xlfn.IFS(EL636=0.25,"17",EL636=0.5,"18", EL636=0,"0", EL636=-0.25, "1", EL636=-0.5,"2", EL636=-0.75,"3", EL636=-1,"4",EL636=-1.25,"5", EL636=-1.5,"6", EL636=-1.75,"7", EL636=-2,"8",EL636= -2.25,"9",EL636=-2.5,"10",EL636= -2.75,"11",EL636= -3,"12",EL636= -3.25,"13",EL636= -3.5,"14",EL636= -3.75,"15",EL636=-4,"16")</f>
        <v>0</v>
      </c>
      <c r="EP636" s="11" t="str">
        <f aca="false">IF(EO636=0,"1","2")</f>
        <v>1</v>
      </c>
      <c r="EQ636" s="11" t="str">
        <f aca="false" t="array" ref="EQ636">_xlfn.IFS(EO636=0,"0", EO636=0.25, "1", EO636=0.5,"2", EO636=0.75,"3", EO636=1,"4",EO636=1.25,"5", EO636=1.5,"6", EO636=1.75,"7", EO636=2,"8", EO636=2.25,"9", EO636=2.25,"9",EO636=2.5,"10", EO636=2.75,"11", EO636=3,"12", EO636=3.25,"13", EO636=3.5,"14", EO636=3.75,"15",EO636=4,"16", EO636=-0.25, "17", bq=-0.5, "18")</f>
        <v>0</v>
      </c>
      <c r="ES636" s="11" t="str">
        <f aca="false">IF(ER636=0,"1","2")</f>
        <v>1</v>
      </c>
      <c r="ET636" s="11" t="str">
        <f aca="false" t="array" ref="ET636">_xlfn.IFS(ER636=0,"0", ER636=0.25, "1", ER636=0.5,"2", ER636=0.75,"3", ER636=1,"4",ER636=1.25,"5", ER636=1.5,"6", ER636=1.75,"7", ER636=2,"8", ER636=2.25,"9", ER636=2.25,"9",ER636=2.5,"10", ER636=2.75,"11", ER636=3,"12", ER636=3.25,"13", ER636=3.5,"14", ER636=3.75,"15",ER636=4,"16", ER636=-0.25, "17", bq=-0.5, "18")</f>
        <v>0</v>
      </c>
      <c r="EV636" s="14" t="e">
        <f aca="false">VLOOKUP(EU636,LEYENDA!$G$2:$H$8,2,TRUE())</f>
        <v>#N/A</v>
      </c>
      <c r="EW636" s="14" t="e">
        <f aca="false" t="array" ref="EW636">_xlfn.IFS(EV636="0-5","1", EV636="6-12","2", EV636="13-18","3", EV636="19-24","4", EV636="25-36","5", EV636="37-48","6", EV636="49-60","7")</f>
        <v>#N/A</v>
      </c>
    </row>
    <row r="637" customFormat="false" ht="13.5" hidden="false" customHeight="false" outlineLevel="0" collapsed="false">
      <c r="A637" s="1" t="n">
        <v>245</v>
      </c>
      <c r="B637" s="2" t="n">
        <v>1</v>
      </c>
      <c r="C637" s="33" t="n">
        <v>44516</v>
      </c>
      <c r="E637" s="5" t="str">
        <f aca="false">VLOOKUP(A637,'286'!$A$3:$J$6279,10,FALSE())</f>
        <v>MORTARI MAUSSION, GAEL</v>
      </c>
      <c r="F637" s="4" t="str">
        <f aca="false">VLOOKUP(A637,'286'!$A$3:$I$1768,3,FALSE())</f>
        <v>MORMAGA</v>
      </c>
      <c r="G637" s="6" t="n">
        <f aca="false">VLOOKUP(A637,'286'!$A$3:$I$1768,4,FALSE())</f>
        <v>39905</v>
      </c>
      <c r="H637" s="7" t="n">
        <f aca="false">YEAR(C637)-YEAR(G637)</f>
        <v>12</v>
      </c>
      <c r="I637" s="1" t="str">
        <f aca="false">VLOOKUP(H637,LEYENDA!$C$2:$D$6,2,TRUE())</f>
        <v>0-12</v>
      </c>
      <c r="J637" s="5" t="str">
        <f aca="false">VLOOKUP(A637,'286'!$A$3:$I$1768,7,FALSE())</f>
        <v>H</v>
      </c>
      <c r="K637" s="8" t="n">
        <f aca="false">VLOOKUP(A637,'286'!$A$3:$I$1768,2,FALSE())</f>
        <v>0</v>
      </c>
      <c r="L637" s="4" t="str">
        <f aca="false">VLOOKUP(A637,'286'!$A$3:$I$1768,8,FALSE())</f>
        <v>D</v>
      </c>
      <c r="M637" s="4" t="str">
        <f aca="false">VLOOKUP(A637,'286'!$A$3:$I$1768,9,FALSE())</f>
        <v>I</v>
      </c>
      <c r="N637" s="8" t="str">
        <f aca="false">IF(R637=O637, "MISMA","CONTRARIA")</f>
        <v>CONTRARIA</v>
      </c>
      <c r="O637" s="8" t="str">
        <f aca="false" t="array" ref="O637">_xlfn.IFS(L637="D","1", L637="I","2")</f>
        <v>1</v>
      </c>
      <c r="P637" s="8" t="e">
        <f aca="false" t="array" ref="P637">_xlfn.IFS(K637="OD","1", K637="OI","2")</f>
        <v>#N/A</v>
      </c>
      <c r="Q637" s="1" t="str">
        <f aca="false" t="array" ref="Q637">_xlfn.IFS(J637="M","1", J637="H","2")</f>
        <v>2</v>
      </c>
      <c r="R637" s="8" t="str">
        <f aca="false" t="array" ref="R637">_xlfn.IFS(M637="D","1", M637="I","2")</f>
        <v>2</v>
      </c>
      <c r="S637" s="1" t="str">
        <f aca="false" t="array" ref="S637">_xlfn.IFS(N637="CONTRARIA", "1",N637= "MISMA","2")</f>
        <v>1</v>
      </c>
      <c r="T637" s="1" t="str">
        <f aca="false" t="array" ref="T637">_xlfn.IFS(I637="0-12","1", I637="13-24","2", I637="25-40","3", I637="41-60","4", I637="61-100","5")</f>
        <v>1</v>
      </c>
      <c r="U637" s="9" t="n">
        <v>-2</v>
      </c>
      <c r="V637" s="10" t="str">
        <f aca="false">IF(U637="","",IF(AND(U637&gt;=-9,U637&lt;=-6.5),"-9 a -6,5",IF(AND(U637&gt;=-6,U637&lt;=-3.5),"-6 a -3,5",IF(AND(U637&gt;=-3,U637&lt;=-1),"-3 a -1",IF(U637=-0.5,"-0,5",IF(AND(U637&gt;=0,U637&lt;=2.5),"0 a 2,5",IF(AND(U637&gt;=3,U637&lt;=5.5),"3 a 5,5",IF(AND(U637&gt;=6,U637&lt;=8.5),"6 a 8,5",IF(AND(U637&gt;=9,U637&lt;=20),"9 a 20","Fuera de rango")))))))))</f>
        <v>-3 a -1</v>
      </c>
      <c r="W637" s="11" t="n">
        <f aca="false">IF(V637="","",IF(V637="-9 a -6,5",2,IF(V637="-6 a -3,5",3,IF(V637="-3 a -1",4,IF(V637="-0,5","NORMA",IF(V637="0 a 2,5",5,IF(V637="3 a 5,5",6,IF(V637="6 a 8,5",7,IF(V637="9 a 20",8,"Fuera de rango")))))))))</f>
        <v>4</v>
      </c>
      <c r="X637" s="9" t="n">
        <v>6</v>
      </c>
      <c r="Y637" s="11" t="str">
        <f aca="false">IF(X637="","",IF(AND(X637&gt;=0,X637&lt;=4),"0 a 4",IF(AND(X637&gt;=4.5,X637&lt;=8.5),"4,5 a 8,5",IF(X637=9,"9",IF(AND(X637&gt;=9.5,X637&lt;=13),"9,5 a 13",IF(AND(X637&gt;=13.5,X637&lt;=20),"13,5 a 20",IF(AND(X637&gt;=20.5,X637&lt;=35),"20,5 a 35","Fuera de rango")))))))</f>
        <v>4,5 a 8,5</v>
      </c>
      <c r="Z637" s="11" t="n">
        <f aca="false">IF(Y637="","",IF(Y637="0 a 4",1,IF(Y637="4,5 a 8,5",2,IF(Y637="9","NORMA",IF(Y637="9,5 a 13",3,IF(Y637="13,5 a 20",4,IF(Y637="20,5 a 35",5,"Fuera de rango")))))))</f>
        <v>2</v>
      </c>
      <c r="AA637" s="9" t="n">
        <v>20</v>
      </c>
      <c r="AB637" s="10" t="str">
        <f aca="false">IF(AA637="","",IF(AND(AA637&gt;=0,AA637&lt;=9),"0 a 9",IF(AND(AA637&gt;=9.5,AA637&lt;=18.5),"9,5 a 18,5",IF(AA637=19,"19",IF(AND(AA637&gt;=19.5,AA637&lt;=28),"19,5 a 28",IF(AND(AA637&gt;=28.5,AA637&lt;=40),"28,5 a 40","Fuera de rango"))))))</f>
        <v>19,5 a 28</v>
      </c>
      <c r="AC637" s="11" t="n">
        <f aca="false" t="array" ref="AC637">_xlfn.IFS(AB637="","",AB637="0 a 9",1,AB637="9,5 a 18,5",2,AB637="19","NORMA",AB637="19,5 a 28",3,AB637="28,5 a 40",4,TRUE(),"Fuera de rango")</f>
        <v>3</v>
      </c>
      <c r="AD637" s="9" t="n">
        <v>2</v>
      </c>
      <c r="AE637" s="10" t="str">
        <f aca="false">IF(AD637="","",IF(AND(AD637&gt;=-10,AD637&lt;=0),"De -10 a 0",IF(AND(AD637&gt;=0.5,AD637&lt;=9.5),"0,5 a 9,5",IF(AD637=10,"10",IF(AND(AD637&gt;=10.5,AD637&lt;=20),"10,5 a 20",IF(AND(AD637&gt;=20.5,AD637&lt;=40),"20,5 a 40","Fuera de rango"))))))</f>
        <v>0,5 a 9,5</v>
      </c>
      <c r="AF637" s="12" t="n">
        <f aca="false">IF(AD637="","",IF(AND(AD637&gt;=-10,AD637&lt;=0),1,IF(AND(AD637&gt;=0.5,AD637&lt;=9.5),2,IF(AD637=10,"NORMA",IF(AND(AD637&gt;=10.5,AD637&lt;=20),3,IF(AND(AD637&gt;=20.5,AD637&lt;=40),4,""))))))</f>
        <v>2</v>
      </c>
      <c r="AG637" s="9" t="n">
        <v>8</v>
      </c>
      <c r="AH637" s="10" t="str">
        <f aca="false">IF(AG637="","",IF(AND(AG637&gt;=0,AG637&lt;=4),"0 a 4",IF(AND(AG637&gt;=4.5,AG637&lt;=8.5),"4,5 a 8,5",IF(AG637=9,"9",IF(AND(AG637&gt;=9.5,AG637&lt;=13),"9,5 a 13",IF(AND(AG637&gt;=13.5,AG637&lt;=25),"13,5 a 25","Fuera de rango"))))))</f>
        <v>4,5 a 8,5</v>
      </c>
      <c r="AI637" s="10" t="n">
        <f aca="false">IF(AH637="","",IF(AH637="0 a 4",1,IF(AH637="4,5 a 8,5",2,IF(AH637="9","NORMA",IF(AH637="9,5 a 13",3,IF(AH637="13,5 a 25",4,""))))))</f>
        <v>2</v>
      </c>
      <c r="AJ637" s="9" t="n">
        <v>5</v>
      </c>
      <c r="AK637" s="10" t="str">
        <f aca="false">IF(AJ637="","",IF(AND(AJ637&gt;=-15,AJ637&lt;=-10.5),"-15 a -10,5",IF(AND(AJ637&gt;=-10,AJ637&lt;=-4),"-10 a -4",IF(AND(AJ637&gt;=-4.5,AJ637&lt;=0),"-4,5 a 0",IF(AND(AJ637&gt;=0.5,AJ637&lt;=4.5),"0,5 a 4,5",IF(AJ637=5,"5",IF(AND(AJ637&gt;=5.5,AJ637&lt;=10),"5,5 a 10",IF(AND(AJ637&gt;=10.5,AJ637&lt;=20),"10,5 a 20","Fuera de rango"))))))))</f>
        <v>5</v>
      </c>
      <c r="AL637" s="11" t="str">
        <f aca="false">IF(AK637="","",IF(AK637="-15 a -10,5",1,IF(AK637="-10 a -4",2,IF(AK637="-4,5 a 0",3,IF(AK637="0,5 a 4,5",4,IF(AK637="5","NORMA",IF(AK637="5,5 a 10",5,IF(AK637="10,5 a 20",6,"Error"))))))))</f>
        <v>NORMA</v>
      </c>
      <c r="AM637" s="9" t="n">
        <v>0</v>
      </c>
      <c r="AN637" s="10" t="str">
        <f aca="false">IF(AM637="","",IF(AND(AM637&gt;=-7.5,AM637&lt;=-5.5),"-7,5 a -5,5",IF(AND(AM637&gt;=-5,AM637&lt;=-3),"-5 a -3",IF(AND(AM637&gt;=-2.5,AM637&lt;=-0.5),"-2,5 a -0,5",IF(AM637=0,"0,00",IF(AND(AM637&gt;=0.5,AM637&lt;=2.5),"0,5 a 2,5",IF(AND(AM637&gt;=3,AM637&lt;=5),"3 a 5",IF(AND(AM637&gt;=5.5,AM637&lt;=7.5),"5,5 a 7,5",IF(AND(AM637&gt;=8,AM637&lt;=10),"8 a 10","Fuera de rango")))))))))</f>
        <v>0,00</v>
      </c>
      <c r="AO637" s="11" t="str">
        <f aca="false">IF(AN637="","",IF(AN637="-7,5 a -5,5",1,IF(AN637="-5 a -3",2,IF(AN637="-2,5 a -0,5",3,IF(AN637="0,00","NORMA",IF(AN637="0,5 a 2,5",4,IF(AN637="3 a 5",5,IF(AN637="5,5 a 7,5",6,IF(AN637="8 a 10",7,"Error")))))))))</f>
        <v>NORMA</v>
      </c>
      <c r="AP637" s="9" t="n">
        <v>-8</v>
      </c>
      <c r="AQ637" s="10" t="str">
        <f aca="false">IF(AP637="","",IF(AND(AP637&gt;=-20,AP637&lt;=-9.5),"-20 a -9,5",IF(AND(AP637&gt;=-9,AP637&lt;=-6.5),"-9 a -6,5",IF(AP637=-6,"-6",IF(AND(AP637&gt;=-5.5,AP637&lt;=-3),"-5,5 a -3",IF(AND(AP637&gt;=-2.5,AP637&lt;=0),"-2,5 a 0",IF(AND(AP637&gt;=0.5,AP637&lt;=3),"0,5 a 3",IF(AND(AP637&gt;=3.5,AP637&lt;=6),"3,5 a 6",IF(AND(AP637&gt;=6.5,AP637&lt;=9),"6,5 a 9",IF(AND(AP637&gt;=9.5,AP637&lt;=20),"9,5 a 20","Fuera de rango"))))))))))</f>
        <v>-9 a -6,5</v>
      </c>
      <c r="AR637" s="11" t="n">
        <f aca="false">IF(AQ637="","",IF(AQ637="-20 a -9,5",1,IF(AQ637="-9 a -6,5",2,IF(AQ637="-6","NORMA",IF(AQ637="-5,5 a -3",3,IF(AQ637="-2,5 a 0",4,IF(AQ637="0,5 a 3",5,IF(AQ637="3,5 a 6",6,IF(AQ637="6,5 a 9",7,IF(AQ637="9,5 a 20",8,""))))))))))</f>
        <v>2</v>
      </c>
      <c r="AS637" s="9" t="n">
        <v>1</v>
      </c>
      <c r="AT637" s="10" t="str">
        <f aca="false">IF(AS637="","",IF(AND(AS637&gt;=-16,AS637&lt;=-14),"-16 a -14",IF(AND(AS637&gt;=-13.5,AS637&lt;=-11.5),"-13,5 a -11,5",IF(AND(AS637&gt;=-11,AS637&lt;=-9),"-11 a -9",IF(AND(AS637&gt;=-8.5,AS637&lt;=-6.5),"-8,5 a -6,5",IF(AND(AS637&gt;=-6,AS637&lt;=-4),"-6 a -4",IF(AND(AS637&gt;=-3.5,AS637&lt;=-1.5),"-3,5 a -1,5",IF(AND(AS637&gt;=-1,AS637&lt;=1),"-1 a 1",IF(AND(AS637&gt;=1.5,AS637&lt;=3.5),"1,5 a 3,5",IF(AND(AS637&gt;=4,AS637&lt;=6),"4 a 6",IF(AND(AS637&gt;=6.5,AS637&lt;=8.5),"6,5 a 8,5",IF(AND(AS637&gt;=9,AS637&lt;=11),"9 a 11",IF(AND(AS637&gt;=11.5,AS637&lt;=13.5),"11,5 a 13,5",IF(AND(AS637&gt;=14,AS637&lt;=16),"14 a 16",IF(AND(AS637&gt;=16.5,AS637&lt;=18.5),"16,5 a 18,5",IF(AND(AS637&gt;=19,AS637&lt;=21),"19 a 21","Fuera de rango"))))))))))))))))</f>
        <v>-1 a 1</v>
      </c>
      <c r="AU637" s="11" t="n">
        <f aca="false" t="array" ref="AU637">IF(AT637="","",_xlfn.IFS(AT637="-16 a -14",1,AT637="-13,5 a -11,5",2,AT637="-11 a -9",3,AT637="-8,5 a -6,5",4,AT637="-6 a -4",5,AT637="-3,5 a -1,5",6,AT637="-1 a 1",7,AT637="1,5 a 3,5",8,AT637="4 a 6","NORMA",AT637="6,5 a 8,5",9,AT637="9 a 11",10,AT637="11,5 a 13,5",11,AT637="14 a 16",12,AT637="16,5 a 18,5",13,AT637="19 a 21",14,TRUE(),""))</f>
        <v>7</v>
      </c>
      <c r="AV637" s="9" t="n">
        <v>0.5</v>
      </c>
      <c r="AW637" s="10" t="str">
        <f aca="false">IF(AV637="","",IF(AND(AV637&gt;=-1,AV637&lt;=-0.5),"-1 a -0,5",IF(AND(AV637&gt;-0.5,AV637&lt;=0),"De -0,5 a 0",IF(AND(AV637&gt;=0.25,AV637&lt;=0.75),"0,25 a 0,75",IF(AND(AV637&gt;=1,AV637&lt;=1.5),"1 a 1,5",IF(AND(AV637&gt;=1.75,AV637&lt;=2.25),"1,75 a 2,25",IF(AND(AV637&gt;=2.5,AV637&lt;=3),"2,5 a 3",IF(AND(AV637&gt;=3.25,AV637&lt;=3.75),"3,25 a 3,75","Fuera de rango"))))))))</f>
        <v>0,25 a 0,75</v>
      </c>
      <c r="AX637" s="10" t="str">
        <f aca="false">IF(AW637="","",IF(OR(AW637="-1 a -0,5",AW637="-1 a -0.5"),1,IF(OR(AW637="De -0,5 a 0",AW637="-0,5 a 0",AW637="De -0.5 a 0"),2,IF(OR(AW637="0,25 a 0,75",AW637="0.25 a 0.75"),"NORMA",IF(OR(AW637="1 a 1,5",AW637="1 a 1.5"),3,IF(OR(AW637="1,75 a 2,25",AW637="1.75 a 2.25"),4,IF(OR(AW637="2,5 a 3",AW637="2.5 a 3"),5,IF(OR(AW637="3,25 a 3,75",AW637="3.25 a 3.75"),6,""))))))))</f>
        <v>NORMA</v>
      </c>
      <c r="AY637" s="9" t="n">
        <v>-9</v>
      </c>
      <c r="AZ637" s="10" t="str">
        <f aca="false">IF(AY637="","",IF(AND(AY637&gt;=-20,AY637&lt;=-9.5),"-20 a -9,5",IF(AND(AY637&gt;=-9,AY637&lt;=-6.5),"-9 a -6,5",IF(AY637=-6,"-6",IF(AND(AY637&gt;=-5.5,AY637&lt;=-3),"-5,5 a -3",IF(AND(AY637&gt;=-2.5,AY637&lt;=0),"-2,5 a 0",IF(AND(AY637&gt;=0.5,AY637&lt;=3),"0,5 a 3",IF(AND(AY637&gt;=3.5,AY637&lt;=6),"3,5 a 6","Fuera de rango"))))))))</f>
        <v>-9 a -6,5</v>
      </c>
      <c r="BA637" s="11" t="n">
        <f aca="false">IF(AZ637="","",IF(AZ637="-20 a -9,5",1,IF(AZ637="-9 a -6,5",2,IF(AZ637="-6","NORMA",IF(AZ637="-5,5 a -3",3,IF(AZ637="-2,5 a 0",4,IF(AZ637="0,5 a 3",5,IF(AZ637="3,5 a 6",6,""))))))))</f>
        <v>2</v>
      </c>
      <c r="BB637" s="9" t="n">
        <v>0</v>
      </c>
      <c r="BC637" s="10" t="str">
        <f aca="false" t="array" ref="BC637">IF(BB637="","",_xlfn.IFS(AND(BB637&gt;=0,BB637&lt;=2),"0 a 2",AND(BB637&gt;=2.5,BB637&lt;=4.5),"2,5 a 4,5",AND(BB637&gt;=5,BB637&lt;=7),"5 a 7",AND(BB637&gt;=7.5,BB637&lt;=9.5),"7,5 a 9,5",AND(BB637&gt;=10,BB637&lt;=12),"10 a 12",AND(BB637&gt;=12.5,BB637&lt;=14.5),"12,5 a 14,5",BB637=15,"15",AND(BB637&gt;=15.5,BB637&lt;=17.5),"15,5 a 17,5",AND(BB637&gt;=18,BB637&lt;=20),"18 a 20",AND(BB637&gt;=20.5,BB637&lt;=22.5),"20,5 a 22,5",AND(BB637&gt;=23,BB637&lt;=25),"23 a 25",TRUE(),"Fuera de rango"))</f>
        <v>0 a 2</v>
      </c>
      <c r="BD637" s="11" t="n">
        <f aca="false" t="array" ref="BD637">IF(BC637="","",_xlfn.IFS(BC637="0 a 2",1,BC637="2,5 a 4,5",2,BC637="5 a 7",3,BC637="7,5 a 9,5",4,BC637="10 a 12",5,BC637="12,5 a 14,5",6,BC637="15","NORMA",BC637="15,5 a 17,5",7,BC637="18 a 20",8,BC637="20,5 a 22,5",9,BC637="23 a 25",10,TRUE(),"Fuera de rango"))</f>
        <v>1</v>
      </c>
      <c r="BE637" s="9" t="n">
        <v>8</v>
      </c>
      <c r="BF637" s="10" t="str">
        <f aca="false">IF(BE637="","",IF(AND(BE637&gt;=-20,BE637&lt;=-10),"-20 a -10",IF(AND(BE637&gt;=-9.5,BE637&lt;=0.5),"-9,5 a 0,5",IF(AND(BE637&gt;=1,BE637&lt;=11),"1 a 11",IF(AND(BE637&gt;=11.5,BE637&lt;=20.5),"11,5 a 20,5",IF(BE637=21,"21",IF(AND(BE637&gt;=21.5,BE637&lt;=31.5),"21,5 a 31,5",IF(AND(BE637&gt;=32,BE637&lt;=42),"32 a 42","Fuera de rango"))))))))</f>
        <v>1 a 11</v>
      </c>
      <c r="BG637" s="11" t="n">
        <f aca="false">IF(BF637="","",IF(BF637="-20 a -10",1,IF(BF637="-9,5 a 0,5",2,IF(BF637="1 a 11",3,IF(BF637="11,5 a 20,5",4,IF(BF637="21","NORMA",IF(BF637="21,5 a 31,5",5,IF(BF637="32 a 42",6,""))))))))</f>
        <v>3</v>
      </c>
      <c r="BH637" s="9" t="n">
        <v>1</v>
      </c>
      <c r="BI637" s="10" t="str">
        <f aca="false">IF(BH637="","",IF(AND(BH637&gt;=-20,BH637&lt;=-15),"-20 a -15",IF(AND(BH637&gt;=-14.5,BH637&lt;=-9.5),"-14,5 a -9,5",IF(AND(BH637&gt;=-9,BH637&lt;=-4),"-9 a -4",IF(AND(BH637&gt;=-3.5,BH637&lt;=2.5),"-3,5 a 2,5",IF(AND(BH637&gt;=3,BH637&lt;=8),"3 a 8",IF(AND(BH637&gt;=8.5,BH637&lt;=14.5),"8,5 a 14,5",IF(BH637=15,"15",IF(AND(BH637&gt;=15.5,BH637&lt;=20.5),"15,5 a 20,5",IF(AND(BH637&gt;=21,BH637&lt;=26),"21 a 26","Fuera de rango"))))))))))</f>
        <v>-3,5 a 2,5</v>
      </c>
      <c r="BJ637" s="11" t="n">
        <f aca="false">IF(BI637="","",IF(BI637="-20 a -15",1,IF(BI637="-14,5 a -9,5",2,IF(BI637="-9 a -4",3,IF(BI637="-3,5 a 2,5",4,IF(BI637="3 a 8",5,IF(BI637="8,5 a 14,5",6,IF(BI637="15","NORMA",IF(BI637="15,5 a 20,5",7,IF(BI637="21 a 26",8,IF(BI637="26,5 a 31,5",9,"")))))))))))</f>
        <v>4</v>
      </c>
      <c r="BK637" s="9" t="n">
        <v>16</v>
      </c>
      <c r="BL637" s="10" t="str">
        <f aca="false">IF(BK637="","",IF(AND(BK637&gt;=0,BK637&lt;=2),"0 - 2",IF(AND(BK637&gt;=2.5,BK637&lt;=4.5),"2,5 - 4,5",IF(AND(BK637&gt;=5,BK637&lt;=7),"5 - 7",IF(AND(BK637&gt;=7.5,BK637&lt;=9.5),"7,5 - 9,5",IF(AND(BK637&gt;=10,BK637&lt;=12),"10 - 12",IF(AND(BK637&gt;=12.5,BK637&lt;=13.5),"12,5 - 13,5",IF(BK637=14,"14",IF(AND(BK637&gt;=14.5,BK637&lt;=16.5),"14,5 - 16,5",IF(AND(BK637&gt;=17,BK637&lt;=19),"17 - 19",IF(AND(BK637&gt;=19.5,BK637&lt;=21.5),"19,5 - 21,5",IF(AND(BK637&gt;=22,BK637&lt;=24),"22 - 24",IF(AND(BK637&gt;=24.5,BK637&lt;=26.5),"24,5 - 26,5",IF(AND(BK637&gt;=27,BK637&lt;=29),"27 - 29",IF(AND(BK637&gt;=29.5,BK637&lt;=30),"29,5 - 30","Fuera de rango")))))))))))))))</f>
        <v>14,5 - 16,5</v>
      </c>
      <c r="BM637" s="11" t="n">
        <f aca="false">IF(BL637="","",IF(BL637="0 - 2",1,IF(BL637="2,5 - 4,5",2,IF(BL637="5 - 7",3,IF(BL637="7,5 - 9,5",4,IF(BL637="10 - 12",5,IF(BL637="12,5 - 13,5",6,IF(BL637="14","NORMA",IF(BL637="14,5 - 16,5",7,IF(BL637="17 - 19",8,IF(BL637="19,5 - 21,5",9,IF(BL637="22 - 24",10,IF(BL637="24,5 - 26,5",11,IF(BL637="27 - 29",12,IF(BL637="29,5 - 30",13,"")))))))))))))))</f>
        <v>7</v>
      </c>
      <c r="BN637" s="9" t="n">
        <v>24</v>
      </c>
      <c r="BO637" s="11" t="str">
        <f aca="false">IF(BN637="","",IF(AND(BN637&gt;=-20,BN637&lt;=-10),"-20 a -10",IF(AND(BN637&gt;=-9.5,BN637&lt;=0.5),"-9,5 a 0,5",IF(AND(BN637&gt;=1,BN637&lt;=11),"1 a 11",IF(AND(BN637&gt;=11.5,BN637&lt;=21.5),"11,5 a 21,5",IF(BN637=22,"22",IF(AND(BN637&gt;=22.5,BN637&lt;=32.5),"22,5 a 32,5",IF(AND(BN637&gt;=33,BN637&lt;=43),"33 a 43","Fuera de rango"))))))))</f>
        <v>22,5 a 32,5</v>
      </c>
      <c r="BP637" s="11" t="n">
        <f aca="false">IF(BO637="","",IF(BO637="-20 a -10",1,IF(BO637="-9,5 a 0,5",2,IF(BO637="1 a 11",3,IF(BO637="11,5 a 21,5",4,IF(BO637="22","NORMA",IF(BO637="22,5 a 32,5",5,IF(BO637="33 a 43",6,""))))))))</f>
        <v>5</v>
      </c>
      <c r="BQ637" s="9" t="n">
        <v>18</v>
      </c>
      <c r="BR637" s="10" t="str">
        <f aca="false">IF(BQ637="","",IF(AND(BQ637&gt;=-20,BQ637&lt;=-15),"-20 a -15",IF(AND(BQ637&gt;=-14.5,BQ637&lt;=-9.5),"-14,5 a -9,5",IF(AND(BQ637&gt;=-9,BQ637&lt;=-4),"-9 a -4",IF(AND(BQ637&gt;=-3.5,BQ637&lt;=2.5),"-3,5 a 2,5",IF(AND(BQ637&gt;=3,BQ637&lt;=8),"3 a 8",IF(AND(BQ637&gt;=8.5,BQ637&lt;=13.5),"8,5 a 13,5",IF(AND(BQ637&gt;=14,BQ637&lt;=17.5),"14 a 17,5",IF(BQ637=18,"18",IF(AND(BQ637&gt;=18.5,BQ637&lt;=23.5),"18,5 a 23,5",IF(AND(BQ637&gt;=24,BQ637&lt;=29),"24 a 29",IF(AND(BQ637&gt;=29.5,BQ637&lt;=34.5),"29,5 a 34,5",IF(AND(BQ637&gt;=35,BQ637&lt;=40),"35 a 40","Fuera de rango")))))))))))))</f>
        <v>18</v>
      </c>
      <c r="BS637" s="11" t="str">
        <f aca="false">IF(BR637="","",IF(BR637="-20 a -15",1,IF(BR637="-14,5 a -9,5",2,IF(BR637="-9 a -4",3,IF(BR637="-3,5 a 2,5",4,IF(BR637="3 a 8",5,IF(BR637="8,5 a 13,5",6,IF(BR637="14 a 17,5",7,IF(BR637="18","NORMA",IF(BR637="18,5 a 23,5",8,IF(BR637="24 a 29",9,IF(BR637="29,5 a 34,5",10,IF(BR637="35 a 40",11,"")))))))))))))</f>
        <v>NORMA</v>
      </c>
      <c r="BT637" s="9" t="n">
        <v>0</v>
      </c>
      <c r="BU637" s="10" t="str">
        <f aca="false">IF(BT637="","",IF(AND(BT637&gt;=-20,BT637&lt;=-18),"-20 a -18",IF(AND(BT637&gt;=-17.5,BT637&lt;=-15.5),"-17,5 a -15,5",IF(AND(BT637&gt;=-15,BT637&lt;=-13),"-15 a -13",IF(AND(BT637&gt;=-12.5,BT637&lt;=-10.5),"-12,5 a -10,5",IF(AND(BT637&gt;=-10,BT637&lt;=-8),"-10 a -8",IF(AND(BT637&gt;=-7.5,BT637&lt;=-5.5),"-7,5 a -5,5",IF(AND(BT637&gt;=-5,BT637&lt;=-3),"-5 a -3",IF(AND(BT637&gt;=-2.5,BT637&lt;=-0.5),"-2,5 a -0,5",IF(BT637=0,"0",IF(AND(BT637&gt;=0.5,BT637&lt;=2.5),"0,5 a 2,5",IF(AND(BT637&gt;=3,BT637&lt;=5),"3 a 5",IF(AND(BT637&gt;=5.5,BT637&lt;=7.5),"5,5 a 7,5",IF(AND(BT637&gt;=8,BT637&lt;=10),"8 a 10",IF(AND(BT637&gt;=10.5,BT637&lt;=12.5),"10,5 a 12,5",IF(AND(BT637&gt;=13,BT637&lt;=15),"13 a 15",IF(AND(BT637&gt;=15.5,BT637&lt;=17.5),"15,5 a 17,5",IF(AND(BT637&gt;=18,BT637&lt;=20),"18 a 20","Fuera de rango"))))))))))))))))))</f>
        <v>0</v>
      </c>
      <c r="BV637" s="11" t="str">
        <f aca="false">IF(BT637="","",IF(BT637=0,"NORMA",IF(AND(BT637&gt;=-20,BT637&lt;=-18),2,IF(AND(BT637&gt;=-17.5,BT637&lt;=-15.5),2,IF(AND(BT637&gt;=-15,BT637&lt;=-13),3,IF(AND(BT637&gt;=-12.5,BT637&lt;=-10.5),4,IF(AND(BT637&gt;=-10,BT637&lt;=-8),5,IF(AND(BT637&gt;=-7.5,BT637&lt;=-5.5),6,IF(AND(BT637&gt;=-5,BT637&lt;=-3),7,IF(AND(BT637&gt;=-2.5,BT637&lt;=-0.5),8,IF(AND(BT637&gt;=0.5,BT637&lt;=2.5),9,IF(AND(BT637&gt;=3,BT637&lt;=5),10,IF(AND(BT637&gt;=5.5,BT637&lt;=7.5),11,IF(AND(BT637&gt;=8,BT637&lt;=10),12,IF(AND(BT637&gt;=10.5,BT637&lt;=12.5),13,IF(AND(BT637&gt;=13,BT637&lt;=15),14,IF(AND(BT637&gt;=15.5,BT637&lt;=17.5),15,IF(AND(BT637&gt;=18,BT637&lt;=20),16,"Fuera de rango"))))))))))))))))))</f>
        <v>NORMA</v>
      </c>
      <c r="BW637" s="9" t="n">
        <v>-9</v>
      </c>
      <c r="BX637" s="10" t="n">
        <f aca="false">18.5- (0.3*H637)</f>
        <v>14.9</v>
      </c>
      <c r="BY637" s="10" t="n">
        <f aca="false">(BW637)-(BX637)</f>
        <v>-23.9</v>
      </c>
      <c r="BZ637" s="10" t="str">
        <f aca="false">IF(BY637="","",IF(BY637&lt;-27.5,"De -30 a -28",IF(BY637&lt;-25,"De -27,5 a -25,5",IF(BY637&lt;-22.5,"De -25 a -23",IF(BY637&lt;-20,"De -22,5 a -20,5",IF(BY637&lt;-17.5,"De -20 a -18",IF(BY637&lt;-15,"De -17,5 a -15,5",IF(BY637&lt;-12.5,"De -15 a -13",IF(BY637&lt;-10,"De -12,5 a -10,5",IF(BY637&lt;-7.5,"De -10 a -8",IF(BY637&lt;-5,"De -7,5 a -5,5",IF(BY637&lt;-2.5,"De -5 a -3",IF(BY637&lt;0,"De -2,5 a -0,5",IF(BY637&lt;2.5,"De 0 a 2",IF(BY637&lt;5,"De 2,5 a 4,5",IF(BY637&lt;7.5,"De 5 a 7",IF(BY637&lt;10,"De 7,5 a 9,5",IF(BY637&lt;12.5,"De 10 a 12",IF(BY637&lt;15,"De 12,5 a 14,5",IF(BY637&lt;17.5,"De 15 a 17",IF(BY637&lt;20,"De 17,5 a 19,5",IF(BY637&lt;22.5,"De 20 a 22",IF(BY637&lt;25,"De 22,5 a 24,5",IF(BY637&lt;27.5,"De 25 a 27","De 27,5 a 30"))))))))))))))))))))))))</f>
        <v>De -25 a -23</v>
      </c>
      <c r="CA637" s="12" t="n">
        <f aca="false">IF(BY637="","",IF(BY637&lt;=-28,1,IF(BY637&lt;=-25.5,2,IF(BY637&lt;=-23,3,IF(BY637&lt;=-20.5,4,IF(BY637&lt;=-18,5,IF(BY637&lt;=-15.5,6,IF(BY637&lt;=-13,7,IF(BY637&lt;=-10.5,8,IF(BY637&lt;=-8,9,IF(BY637&lt;=-5.5,10,IF(BY637&lt;=-3,11,IF(BY637&lt;=-0.5,12,IF(BY637&lt;=2,13,IF(BY637&lt;=4.5,14,IF(BY637&lt;=7,15,IF(BY637&lt;=9.5,16,IF(BY637&lt;=12,17,IF(BY637&lt;=14.5,18,IF(BY637&lt;=17,19,IF(BY637&lt;=19.5,20,IF(BY637&lt;=22,21,IF(BY637&lt;=24.5,22,IF(BY637&lt;=27,23,IF(BY637&lt;=30,24,"Fuera de rango")))))))))))))))))))))))))</f>
        <v>3</v>
      </c>
      <c r="CB637" s="9" t="n">
        <v>-8.25</v>
      </c>
      <c r="CC637" s="10" t="n">
        <f aca="false">18.5- (0.3*H637)</f>
        <v>14.9</v>
      </c>
      <c r="CD637" s="10" t="n">
        <f aca="false">(CB637)-(CC637)</f>
        <v>-23.15</v>
      </c>
      <c r="CE637" s="10" t="str">
        <f aca="false">IF(CD637="","",IF(CD637&lt;-27.5,"De -30 a -28",IF(CD637&lt;-25,"De -27,5 a -25,5",IF(CD637&lt;-22.5,"De -25 a -23",IF(CD637&lt;-20,"De -22,5 a -20,5",IF(CD637&lt;-17.5,"De -20 a -18",IF(CD637&lt;-15,"De -17,5 a -15,5",IF(CD637&lt;-12.5,"De -15 a -13",IF(CD637&lt;-10,"De -12,5 a -10,5",IF(CD637&lt;-7.5,"De -10 a -8",IF(CD637&lt;-5,"De -7,5 a -5,5",IF(CD637&lt;-2.5,"De -5 a -3",IF(CD637&lt;0,"De -2,5 a -0,5",IF(CD637&lt;=2,"De 0 a 2",IF(CD637&lt;=4.5,"De 2,5 a 4,5",IF(CD637&lt;=7,"De 5 a 7",IF(CD637&lt;=9.5,"De 7,5 a 9,5",IF(CD637&lt;=12,"De 10 a 12",IF(CD637&lt;=14.5,"De 12,5 a 14,5",IF(CD637&lt;=17,"De 15 a 17",IF(CD637&lt;=19.5,"De 17,5 a 19,5",IF(CD637&lt;=22,"De 20 a 22",IF(CD637&lt;=24.5,"De 22,5 a 24,5",IF(CD637&lt;=27,"De 25 a 27","De 27,5 a 30"))))))))))))))))))))))))</f>
        <v>De -25 a -23</v>
      </c>
      <c r="CF637" s="12" t="n">
        <f aca="false">IF(CD637="","",IF(CD637&lt;-27.5,1,IF(CD637&lt;-25,2,IF(CD637&lt;-22.5,3,IF(CD637&lt;-20,4,IF(CD637&lt;-17.5,5,IF(CD637&lt;-15,6,IF(CD637&lt;-12.5,7,IF(CD637&lt;-10,8,IF(CD637&lt;-7.5,9,IF(CD637&lt;-5,10,IF(CD637&lt;-2.5,11,IF(CD637&lt;0,12,IF(CD637&lt;2.5,13,IF(CD637&lt;5,14,IF(CD637&lt;7.5,15,IF(CD637&lt;10,16,IF(CD637&lt;12.5,17,IF(CD637&lt;15,18,IF(CD637&lt;17.5,19,IF(CD637&lt;20,20,IF(CD637&lt;22.5,21,IF(CD637&lt;25,22,IF(CD637&lt;27.5,23,24))))))))))))))))))))))))</f>
        <v>3</v>
      </c>
      <c r="CG637" s="9" t="n">
        <v>-4.25</v>
      </c>
      <c r="CH637" s="10" t="str">
        <f aca="false">IF(CG637="","",IF(AND(CG637&gt;=-10,CG637&lt;=-9.5),"-10 a -9,5",IF(AND(CG637&gt;-9.5,CG637&lt;=-8.5),"-9 a -8,5",IF(AND(CG637&gt;-8.5,CG637&lt;=-7.5),"-8 a -7,5",IF(AND(CG637&gt;-7.5,CG637&lt;=-6.5),"-7 a -6,5",IF(AND(CG637&gt;-6.5,CG637&lt;=-5.5),"-6 a -5,5",IF(AND(CG637&gt;-5.5,CG637&lt;=-4.5),"-5 a -4,5",IF(AND(CG637&gt;-4.5,CG637&lt;=-3.5),"-4 a -3,5",IF(AND(CG637&gt;-3.5,CG637&lt;=-2.5),"-3 a -2,5",IF(CG637=-2.25,"-2,25",IF(AND(CG637&gt;-2.5,CG637&lt;=-1.5),"-2 a -1,5",IF(AND(CG637&gt;-1.5,CG637&lt;=-0.5),"-1 a -0,5",IF(AND(CG637&gt;-0.5,CG637&lt;=0.5),"0 a 0,5",IF(AND(CG637&gt;0.5,CG637&lt;=1.5),"1 a 1,5",IF(AND(CG637&gt;1.5,CG637&lt;=2.5),"2 a 2,5",IF(AND(CG637&gt;2.5,CG637&lt;=3.5),"3 a 3,5",IF(AND(CG637&gt;3.5,CG637&lt;=4.5),"4 a 4,5",IF(AND(CG637&gt;4.5,CG637&lt;=5.5),"5 a 5,5",IF(AND(CG637&gt;5.5,CG637&lt;=6.5),"6 a 6,5",IF(AND(CG637&gt;6.5,CG637&lt;=7.5),"7 a 7,5",IF(AND(CG637&gt;7.5,CG637&lt;=8.5),"8 a 8,5",IF(AND(CG637&gt;8.5,CG637&lt;=9.5),"9 a 9,5",IF(CG637&gt;=10,"10","Fuera de rango")))))))))))))))))))))))</f>
        <v>-4 a -3,5</v>
      </c>
      <c r="CI637" s="11" t="n">
        <f aca="false">IF(CG637="","",IF(CG637=-2.25,"NORMA",IF(CG637&lt;=-9.5,1,IF(CG637&lt;=-8.5,2,IF(CG637&lt;=-7.5,3,IF(CG637&lt;=-6.5,4,IF(CG637&lt;=-5.5,5,IF(CG637&lt;=-4.5,6,IF(CG637&lt;=-3.5,7,IF(CG637&lt;=-2.5,8,IF(CG637&lt;=-1.5,9,IF(CG637&lt;=-0.5,10,IF(CG637&lt;=0.5,11,IF(CG637&lt;=1.5,12,IF(CG637&lt;=2.5,13,IF(CG637&lt;=3.5,14,IF(CG637&lt;=4.5,15,IF(CG637&lt;=5.5,16,IF(CG637&lt;=6.5,17,IF(CG637&lt;=7.5,18,IF(CG637&lt;=8.5,19,IF(CG637&lt;=9.5,20,IF(CG637=10,21,"Fuera de rango")))))))))))))))))))))))</f>
        <v>7</v>
      </c>
      <c r="CJ637" s="9" t="n">
        <v>1.75</v>
      </c>
      <c r="CK637" s="10" t="str">
        <f aca="false">IF(CJ637="","",IF(AND(CJ637&gt;=-6,CJ637&lt;=-5.5),"-6 a -5,5",IF(AND(CJ637&gt;-5.5,CJ637&lt;=-4.5),"-5 a -4,5",IF(AND(CJ637&gt;-4.5,CJ637&lt;=-3.5),"-4 a -3,5",IF(AND(CJ637&gt;-3.5,CJ637&lt;=-2.5),"-3 a -2,5",IF(AND(CJ637&gt;-2.5,CJ637&lt;=-1.5),"-2 a -1,5",IF(AND(CJ637&gt;-1.5,CJ637&lt;=-0.5),"-1 a -0,5",IF(AND(CJ637&gt;-0.5,CJ637&lt;=0.5),"0 a 0,5",IF(AND(CJ637&gt;0.5,CJ637&lt;=1.5),"1 a 1,5",IF(AND(CJ637&gt;1.5,CJ637&lt;2.5),"2",IF(AND(CJ637&gt;=2.5,CJ637&lt;=3),"2,5 a 3",IF(AND(CJ637&gt;3,CJ637&lt;=4),"3,5 a 4",IF(AND(CJ637&gt;4,CJ637&lt;=5),"4,5 a 5",IF(AND(CJ637&gt;5,CJ637&lt;=6),"5,5 a 6",IF(AND(CJ637&gt;6,CJ637&lt;=7),"6,5 a 7",IF(AND(CJ637&gt;7,CJ637&lt;=8),"7,5 a 8",IF(AND(CJ637&gt;8,CJ637&lt;=9.5),"8,5 a 9,5",IF(CJ637=10,"10","Fuera de rango"))))))))))))))))))</f>
        <v>2</v>
      </c>
      <c r="CL637" s="11" t="str">
        <f aca="false">IF(CK637="","",IF(OR(CK637="-6 a -5,5",CK637="-6 - -5,5"),1,IF(OR(CK637="-5 a -4,5",CK637="-5 - -4,5"),2,IF(OR(CK637="-4 a -3,5",CK637="-4 - -3,5"),3,IF(OR(CK637="-3 a -2,5",CK637="-3 - -2,5"),4,IF(OR(CK637="-2 a -1,5",CK637="-2 - -1,5"),5,IF(OR(CK637="-1 a -0,5",CK637="-1 - -0,5"),6,IF(OR(CK637="0 a 0,5",CK637="0 - 0,5"),7,IF(OR(CK637="1 a 1,5",CK637="1 - 1,5"),8,IF(CK637="2","NORMA",IF(OR(CK637="2,5 a 3",CK637="2,5 - 3"),9,IF(OR(CK637="3,5 a 4",CK637="3,5 - 4"),10,IF(OR(CK637="4,5 a 5",CK637="4,5 - 5"),11,IF(OR(CK637="5,5 a 6",CK637="5,5 - 6"),12,IF(OR(CK637="6,5 a 7",CK637="6,5 - 7"),13,IF(OR(CK637="7,5 a 8",CK637="7,5 - 8"),14,IF(OR(CK637="8,5 a 9",CK637="8,5 - 9,5",CK637="9 a 9,5"),15,IF(CK637="10",15,IF(OR(CK637="0,5 a 1",CK637="0,5 - 1"),7,"Fuera de rango")))))))))))))))))))</f>
        <v>NORMA</v>
      </c>
      <c r="CO637" s="10" t="str">
        <f aca="false">IF(CM637&gt;0,"EME"," ")</f>
        <v> </v>
      </c>
      <c r="CQ637" s="10" t="str">
        <f aca="false">IF(CP637&gt;0,"0", " ")</f>
        <v> </v>
      </c>
      <c r="CR637" s="10" t="str">
        <f aca="false">IF(CP637&gt;0,"EME"," ")</f>
        <v> </v>
      </c>
      <c r="CS637" s="9" t="n">
        <v>0</v>
      </c>
      <c r="CV637" s="9" t="n">
        <v>0</v>
      </c>
      <c r="CY637" s="9" t="n">
        <v>0</v>
      </c>
      <c r="DB637" s="9" t="n">
        <v>0</v>
      </c>
      <c r="DC637" s="11" t="str">
        <f aca="false">IF(DB637&lt;0,"2"," ")</f>
        <v> </v>
      </c>
      <c r="DD637" s="11" t="str">
        <f aca="false">IF(DB637&lt;0,"MIO"," ")</f>
        <v> </v>
      </c>
      <c r="DE637" s="9" t="n">
        <v>0</v>
      </c>
      <c r="DF637" s="10" t="str">
        <f aca="false">IF(DE637&lt;0,"3"," ")</f>
        <v> </v>
      </c>
      <c r="DG637" s="10" t="str">
        <f aca="false">IF(DE637&lt;0,"AST"," ")</f>
        <v> </v>
      </c>
      <c r="DH637" s="9" t="n">
        <v>0</v>
      </c>
      <c r="DI637" s="10" t="str">
        <f aca="false">IF(DH637&lt;0,"3"," ")</f>
        <v> </v>
      </c>
      <c r="DJ637" s="10" t="str">
        <f aca="false">IF(DH637&lt;0,"AST"," ")</f>
        <v> </v>
      </c>
      <c r="DK637" s="9" t="n">
        <v>0</v>
      </c>
      <c r="DL637" s="10" t="str">
        <f aca="false">IF(DK637&gt;0,"4"," ")</f>
        <v> </v>
      </c>
      <c r="DM637" s="10" t="str">
        <f aca="false">IF(DK637&gt;0,"PRE"," ")</f>
        <v> </v>
      </c>
      <c r="DN637" s="9" t="n">
        <v>0</v>
      </c>
      <c r="DO637" s="10" t="str">
        <f aca="false">IF(DN637&gt;0,"4"," ")</f>
        <v> </v>
      </c>
      <c r="DP637" s="10" t="str">
        <f aca="false">IF(DN637&gt;0,"PRE"," ")</f>
        <v> </v>
      </c>
      <c r="DS637" s="12" t="str">
        <f aca="false">CONCATENATE(CO637,CU637,DA637,DG637,DM637)</f>
        <v>   </v>
      </c>
      <c r="DT637" s="10" t="e">
        <f aca="false" t="array" ref="DT637">_xlfn.IFS(DS637="EME    ","0", DS637=" HIP   ","1", DS637="  MIO  ","2", DS637="   AST ","3", DS637="    PRE","4", DS637="EME   PRE","5", DS637=" HIP  PRE","6", DS637=" HIP AST ","7", DS637="  MIO PRE","8", DS637="  MIOAST ","9", DS637="   ASTPRE","10",DS637=" HIP ASTPRE","11", DS637="  MIOASTPRE","12", DS637="     ","0")</f>
        <v>#N/A</v>
      </c>
      <c r="DV637" s="1" t="e">
        <f aca="false" t="array" ref="DV637">_xlfn.IFS(DU637="SI","2", DU637="NO","1")</f>
        <v>#N/A</v>
      </c>
      <c r="DX637" s="11" t="str">
        <f aca="false">IF(DW637=0,"1","2")</f>
        <v>1</v>
      </c>
      <c r="DY637" s="11" t="str">
        <f aca="false" t="array" ref="DY637">_xlfn.IFS(DW637=0,"0", DW637=0.25, "1", DW637=0.5,"2", DW637=0.75,"3", DW637=1,"4",DW637=1.25,"5", DW637=1.5,"6", DW637=1.75,"7", DW637=2,"8")</f>
        <v>0</v>
      </c>
      <c r="EA637" s="11" t="str">
        <f aca="false">IF(DZ637=0,"1","2")</f>
        <v>1</v>
      </c>
      <c r="EB637" s="11" t="str">
        <f aca="false" t="array" ref="EB637">_xlfn.IFS(DZ637=0,"0", DZ637=0.25, "1", DZ637=0.5,"2", DZ637=0.75,"3", DZ637=1,"4",DZ637=1.25,"5", DZ637=1.5,"6", DZ637=1.75,"7", DZ637=2,"8")</f>
        <v>0</v>
      </c>
      <c r="ED637" s="10" t="str">
        <f aca="false">IF(EC637=0,"1","2")</f>
        <v>1</v>
      </c>
      <c r="EE637" s="11" t="str">
        <f aca="false" t="array" ref="EE637">_xlfn.IFS(EC637=0,"0", EC637=-0.25, "1", EC637=-0.5,"2", EC637=-0.75,"3", EC637=-1,"4",EC637=-1.25,"5", EC637=-1.5,"6", EC637=-1.75,"7", EC637=-2,"8", EC637=-2.25,"9",EC637=-2.5,"10", EC637=-2.75,"11", EC637=-3,"12", EC637=-3.25,"13", EC637=-3.5,"14", EC637=-3.75,"15",EC637=-4,"16")</f>
        <v>0</v>
      </c>
      <c r="EG637" s="10" t="str">
        <f aca="false">IF(EF637=0,"1","2")</f>
        <v>1</v>
      </c>
      <c r="EH637" s="11" t="str">
        <f aca="false" t="array" ref="EH637">_xlfn.IFS(EF637=0,"0", EF637=-0.25, "1", EF637=-0.5,"2", EF637=-0.75,"3", EF637=-1,"4",EF637=-1.25,"5", EF637=-1.5,"6", EF637=-1.75,"7", EF637=-2,"8", EF637=-2.25,"9",EF637=-2.5,"10", EF637=-2.75,"11", EF637=-3,"12", EF637=-3.25,"13", EF637=-3.5,"14", EF637=-3.75,"15",EF637=-4,"16")</f>
        <v>0</v>
      </c>
      <c r="EJ637" s="11" t="str">
        <f aca="false">IF(EI637=0,"1","2")</f>
        <v>1</v>
      </c>
      <c r="EK637" s="11" t="str">
        <f aca="false" t="array" ref="EK637">_xlfn.IFS(EI637=0,"0", EI637=-0.25, "1", EI637=-0.5,"2", EI637=-0.75,"3", EI637=-1,"4",EI637=-1.25,"5", EI637=-1.5,"6", EI637=-1.75,"7", EI637=-2,"8", EI637=-2.25,"9", EI637=-2.25,"9",EI637=-2.5,"10", EI637=-2.75,"11", EI637=-3,"12", EI637=-3.25,"13", EI637=-3.5,"14", EI637=-3.75,"15",EI637=-4,"16", EI637=0.25, "17", EI637=0.5, "18")</f>
        <v>0</v>
      </c>
      <c r="EM637" s="11" t="str">
        <f aca="false">IF(EL637=0,"1","2")</f>
        <v>1</v>
      </c>
      <c r="EN637" s="11" t="str">
        <f aca="false" t="array" ref="EN637">_xlfn.IFS(EL637=0.25,"17",EL637=0.5,"18", EL637=0,"0", EL637=-0.25, "1", EL637=-0.5,"2", EL637=-0.75,"3", EL637=-1,"4",EL637=-1.25,"5", EL637=-1.5,"6", EL637=-1.75,"7", EL637=-2,"8",EL637= -2.25,"9",EL637=-2.5,"10",EL637= -2.75,"11",EL637= -3,"12",EL637= -3.25,"13",EL637= -3.5,"14",EL637= -3.75,"15",EL637=-4,"16")</f>
        <v>0</v>
      </c>
      <c r="EP637" s="11" t="str">
        <f aca="false">IF(EO637=0,"1","2")</f>
        <v>1</v>
      </c>
      <c r="EQ637" s="11" t="str">
        <f aca="false" t="array" ref="EQ637">_xlfn.IFS(EO637=0,"0", EO637=0.25, "1", EO637=0.5,"2", EO637=0.75,"3", EO637=1,"4",EO637=1.25,"5", EO637=1.5,"6", EO637=1.75,"7", EO637=2,"8", EO637=2.25,"9", EO637=2.25,"9",EO637=2.5,"10", EO637=2.75,"11", EO637=3,"12", EO637=3.25,"13", EO637=3.5,"14", EO637=3.75,"15",EO637=4,"16", EO637=-0.25, "17", bq=-0.5, "18")</f>
        <v>0</v>
      </c>
      <c r="ES637" s="11" t="str">
        <f aca="false">IF(ER637=0,"1","2")</f>
        <v>1</v>
      </c>
      <c r="ET637" s="11" t="str">
        <f aca="false" t="array" ref="ET637">_xlfn.IFS(ER637=0,"0", ER637=0.25, "1", ER637=0.5,"2", ER637=0.75,"3", ER637=1,"4",ER637=1.25,"5", ER637=1.5,"6", ER637=1.75,"7", ER637=2,"8", ER637=2.25,"9", ER637=2.25,"9",ER637=2.5,"10", ER637=2.75,"11", ER637=3,"12", ER637=3.25,"13", ER637=3.5,"14", ER637=3.75,"15",ER637=4,"16", ER637=-0.25, "17", bq=-0.5, "18")</f>
        <v>0</v>
      </c>
      <c r="EV637" s="14" t="e">
        <f aca="false">VLOOKUP(EU637,LEYENDA!$G$2:$H$8,2,TRUE())</f>
        <v>#N/A</v>
      </c>
      <c r="EW637" s="14" t="e">
        <f aca="false" t="array" ref="EW637">_xlfn.IFS(EV637="0-5","1", EV637="6-12","2", EV637="13-18","3", EV637="19-24","4", EV637="25-36","5", EV637="37-48","6", EV637="49-60","7")</f>
        <v>#N/A</v>
      </c>
    </row>
    <row r="638" customFormat="false" ht="13.5" hidden="false" customHeight="false" outlineLevel="0" collapsed="false">
      <c r="A638" s="1" t="n">
        <v>245</v>
      </c>
      <c r="B638" s="2" t="n">
        <v>4</v>
      </c>
      <c r="C638" s="33" t="n">
        <v>45964</v>
      </c>
      <c r="E638" s="5" t="str">
        <f aca="false">VLOOKUP(A638,'286'!$A$3:$J$6279,10,FALSE())</f>
        <v>MORTARI MAUSSION, GAEL</v>
      </c>
      <c r="F638" s="4" t="str">
        <f aca="false">VLOOKUP(A638,'286'!$A$3:$I$1768,3,FALSE())</f>
        <v>MORMAGA</v>
      </c>
      <c r="G638" s="6" t="n">
        <f aca="false">VLOOKUP(A638,'286'!$A$3:$I$1768,4,FALSE())</f>
        <v>39905</v>
      </c>
      <c r="H638" s="7" t="n">
        <f aca="false">YEAR(C638)-YEAR(G638)</f>
        <v>16</v>
      </c>
      <c r="I638" s="1" t="str">
        <f aca="false">VLOOKUP(H638,LEYENDA!$C$2:$D$6,2,TRUE())</f>
        <v>13-24</v>
      </c>
      <c r="J638" s="5" t="str">
        <f aca="false">VLOOKUP(A638,'286'!$A$3:$I$1768,7,FALSE())</f>
        <v>H</v>
      </c>
      <c r="K638" s="8" t="n">
        <f aca="false">VLOOKUP(A638,'286'!$A$3:$I$1768,2,FALSE())</f>
        <v>0</v>
      </c>
      <c r="L638" s="4" t="str">
        <f aca="false">VLOOKUP(A638,'286'!$A$3:$I$1768,8,FALSE())</f>
        <v>D</v>
      </c>
      <c r="M638" s="4" t="str">
        <f aca="false">VLOOKUP(A638,'286'!$A$3:$I$1768,9,FALSE())</f>
        <v>I</v>
      </c>
      <c r="N638" s="8" t="str">
        <f aca="false">IF(R638=O638, "MISMA","CONTRARIA")</f>
        <v>CONTRARIA</v>
      </c>
      <c r="O638" s="8" t="str">
        <f aca="false" t="array" ref="O638">_xlfn.IFS(L638="D","1", L638="I","2")</f>
        <v>1</v>
      </c>
      <c r="P638" s="8" t="e">
        <f aca="false" t="array" ref="P638">_xlfn.IFS(K638="OD","1", K638="OI","2")</f>
        <v>#N/A</v>
      </c>
      <c r="Q638" s="1" t="str">
        <f aca="false" t="array" ref="Q638">_xlfn.IFS(J638="M","1", J638="H","2")</f>
        <v>2</v>
      </c>
      <c r="R638" s="8" t="str">
        <f aca="false" t="array" ref="R638">_xlfn.IFS(M638="D","1", M638="I","2")</f>
        <v>2</v>
      </c>
      <c r="S638" s="1" t="str">
        <f aca="false" t="array" ref="S638">_xlfn.IFS(N638="CONTRARIA", "1",N638= "MISMA","2")</f>
        <v>1</v>
      </c>
      <c r="T638" s="1" t="str">
        <f aca="false" t="array" ref="T638">_xlfn.IFS(I638="0-12","1", I638="13-24","2", I638="25-40","3", I638="41-60","4", I638="61-100","5")</f>
        <v>2</v>
      </c>
      <c r="U638" s="9" t="n">
        <v>-4</v>
      </c>
      <c r="V638" s="10" t="str">
        <f aca="false">IF(U638="","",IF(AND(U638&gt;=-9,U638&lt;=-6.5),"-9 a -6,5",IF(AND(U638&gt;=-6,U638&lt;=-3.5),"-6 a -3,5",IF(AND(U638&gt;=-3,U638&lt;=-1),"-3 a -1",IF(U638=-0.5,"-0,5",IF(AND(U638&gt;=0,U638&lt;=2.5),"0 a 2,5",IF(AND(U638&gt;=3,U638&lt;=5.5),"3 a 5,5",IF(AND(U638&gt;=6,U638&lt;=8.5),"6 a 8,5",IF(AND(U638&gt;=9,U638&lt;=20),"9 a 20","Fuera de rango")))))))))</f>
        <v>-6 a -3,5</v>
      </c>
      <c r="W638" s="11" t="n">
        <f aca="false">IF(V638="","",IF(V638="-9 a -6,5",2,IF(V638="-6 a -3,5",3,IF(V638="-3 a -1",4,IF(V638="-0,5","NORMA",IF(V638="0 a 2,5",5,IF(V638="3 a 5,5",6,IF(V638="6 a 8,5",7,IF(V638="9 a 20",8,"Fuera de rango")))))))))</f>
        <v>3</v>
      </c>
      <c r="X638" s="9" t="n">
        <v>0</v>
      </c>
      <c r="Y638" s="11" t="str">
        <f aca="false">IF(X638="","",IF(AND(X638&gt;=0,X638&lt;=4),"0 a 4",IF(AND(X638&gt;=4.5,X638&lt;=8.5),"4,5 a 8,5",IF(X638=9,"9",IF(AND(X638&gt;=9.5,X638&lt;=13),"9,5 a 13",IF(AND(X638&gt;=13.5,X638&lt;=20),"13,5 a 20",IF(AND(X638&gt;=20.5,X638&lt;=35),"20,5 a 35","Fuera de rango")))))))</f>
        <v>0 a 4</v>
      </c>
      <c r="Z638" s="11" t="n">
        <f aca="false">IF(Y638="","",IF(Y638="0 a 4",1,IF(Y638="4,5 a 8,5",2,IF(Y638="9","NORMA",IF(Y638="9,5 a 13",3,IF(Y638="13,5 a 20",4,IF(Y638="20,5 a 35",5,"Fuera de rango")))))))</f>
        <v>1</v>
      </c>
      <c r="AA638" s="9" t="n">
        <v>17</v>
      </c>
      <c r="AB638" s="10" t="str">
        <f aca="false">IF(AA638="","",IF(AND(AA638&gt;=0,AA638&lt;=9),"0 a 9",IF(AND(AA638&gt;=9.5,AA638&lt;=18.5),"9,5 a 18,5",IF(AA638=19,"19",IF(AND(AA638&gt;=19.5,AA638&lt;=28),"19,5 a 28",IF(AND(AA638&gt;=28.5,AA638&lt;=40),"28,5 a 40","Fuera de rango"))))))</f>
        <v>9,5 a 18,5</v>
      </c>
      <c r="AC638" s="11" t="n">
        <f aca="false" t="array" ref="AC638">_xlfn.IFS(AB638="","",AB638="0 a 9",1,AB638="9,5 a 18,5",2,AB638="19","NORMA",AB638="19,5 a 28",3,AB638="28,5 a 40",4,TRUE(),"Fuera de rango")</f>
        <v>2</v>
      </c>
      <c r="AD638" s="9" t="n">
        <v>9</v>
      </c>
      <c r="AE638" s="10" t="str">
        <f aca="false">IF(AD638="","",IF(AND(AD638&gt;=-10,AD638&lt;=0),"De -10 a 0",IF(AND(AD638&gt;=0.5,AD638&lt;=9.5),"0,5 a 9,5",IF(AD638=10,"10",IF(AND(AD638&gt;=10.5,AD638&lt;=20),"10,5 a 20",IF(AND(AD638&gt;=20.5,AD638&lt;=40),"20,5 a 40","Fuera de rango"))))))</f>
        <v>0,5 a 9,5</v>
      </c>
      <c r="AF638" s="12" t="n">
        <f aca="false">IF(AD638="","",IF(AND(AD638&gt;=-10,AD638&lt;=0),1,IF(AND(AD638&gt;=0.5,AD638&lt;=9.5),2,IF(AD638=10,"NORMA",IF(AND(AD638&gt;=10.5,AD638&lt;=20),3,IF(AND(AD638&gt;=20.5,AD638&lt;=40),4,""))))))</f>
        <v>2</v>
      </c>
      <c r="AG638" s="9" t="n">
        <v>9</v>
      </c>
      <c r="AH638" s="10" t="str">
        <f aca="false">IF(AG638="","",IF(AND(AG638&gt;=0,AG638&lt;=4),"0 a 4",IF(AND(AG638&gt;=4.5,AG638&lt;=8.5),"4,5 a 8,5",IF(AG638=9,"9",IF(AND(AG638&gt;=9.5,AG638&lt;=13),"9,5 a 13",IF(AND(AG638&gt;=13.5,AG638&lt;=25),"13,5 a 25","Fuera de rango"))))))</f>
        <v>9</v>
      </c>
      <c r="AI638" s="10" t="str">
        <f aca="false">IF(AH638="","",IF(AH638="0 a 4",1,IF(AH638="4,5 a 8,5",2,IF(AH638="9","NORMA",IF(AH638="9,5 a 13",3,IF(AH638="13,5 a 25",4,""))))))</f>
        <v>NORMA</v>
      </c>
      <c r="AJ638" s="9" t="n">
        <v>6</v>
      </c>
      <c r="AK638" s="10" t="str">
        <f aca="false">IF(AJ638="","",IF(AND(AJ638&gt;=-15,AJ638&lt;=-10.5),"-15 a -10,5",IF(AND(AJ638&gt;=-10,AJ638&lt;=-4),"-10 a -4",IF(AND(AJ638&gt;=-4.5,AJ638&lt;=0),"-4,5 a 0",IF(AND(AJ638&gt;=0.5,AJ638&lt;=4.5),"0,5 a 4,5",IF(AJ638=5,"5",IF(AND(AJ638&gt;=5.5,AJ638&lt;=10),"5,5 a 10",IF(AND(AJ638&gt;=10.5,AJ638&lt;=20),"10,5 a 20","Fuera de rango"))))))))</f>
        <v>5,5 a 10</v>
      </c>
      <c r="AL638" s="11" t="n">
        <f aca="false">IF(AK638="","",IF(AK638="-15 a -10,5",1,IF(AK638="-10 a -4",2,IF(AK638="-4,5 a 0",3,IF(AK638="0,5 a 4,5",4,IF(AK638="5","NORMA",IF(AK638="5,5 a 10",5,IF(AK638="10,5 a 20",6,"Error"))))))))</f>
        <v>5</v>
      </c>
      <c r="AM638" s="9" t="n">
        <v>0</v>
      </c>
      <c r="AN638" s="10" t="str">
        <f aca="false">IF(AM638="","",IF(AND(AM638&gt;=-7.5,AM638&lt;=-5.5),"-7,5 a -5,5",IF(AND(AM638&gt;=-5,AM638&lt;=-3),"-5 a -3",IF(AND(AM638&gt;=-2.5,AM638&lt;=-0.5),"-2,5 a -0,5",IF(AM638=0,"0,00",IF(AND(AM638&gt;=0.5,AM638&lt;=2.5),"0,5 a 2,5",IF(AND(AM638&gt;=3,AM638&lt;=5),"3 a 5",IF(AND(AM638&gt;=5.5,AM638&lt;=7.5),"5,5 a 7,5",IF(AND(AM638&gt;=8,AM638&lt;=10),"8 a 10","Fuera de rango")))))))))</f>
        <v>0,00</v>
      </c>
      <c r="AO638" s="11" t="str">
        <f aca="false">IF(AN638="","",IF(AN638="-7,5 a -5,5",1,IF(AN638="-5 a -3",2,IF(AN638="-2,5 a -0,5",3,IF(AN638="0,00","NORMA",IF(AN638="0,5 a 2,5",4,IF(AN638="3 a 5",5,IF(AN638="5,5 a 7,5",6,IF(AN638="8 a 10",7,"Error")))))))))</f>
        <v>NORMA</v>
      </c>
      <c r="AP638" s="9" t="n">
        <v>-12</v>
      </c>
      <c r="AQ638" s="10" t="str">
        <f aca="false">IF(AP638="","",IF(AND(AP638&gt;=-20,AP638&lt;=-9.5),"-20 a -9,5",IF(AND(AP638&gt;=-9,AP638&lt;=-6.5),"-9 a -6,5",IF(AP638=-6,"-6",IF(AND(AP638&gt;=-5.5,AP638&lt;=-3),"-5,5 a -3",IF(AND(AP638&gt;=-2.5,AP638&lt;=0),"-2,5 a 0",IF(AND(AP638&gt;=0.5,AP638&lt;=3),"0,5 a 3",IF(AND(AP638&gt;=3.5,AP638&lt;=6),"3,5 a 6",IF(AND(AP638&gt;=6.5,AP638&lt;=9),"6,5 a 9",IF(AND(AP638&gt;=9.5,AP638&lt;=20),"9,5 a 20","Fuera de rango"))))))))))</f>
        <v>-20 a -9,5</v>
      </c>
      <c r="AR638" s="11" t="n">
        <f aca="false">IF(AQ638="","",IF(AQ638="-20 a -9,5",1,IF(AQ638="-9 a -6,5",2,IF(AQ638="-6","NORMA",IF(AQ638="-5,5 a -3",3,IF(AQ638="-2,5 a 0",4,IF(AQ638="0,5 a 3",5,IF(AQ638="3,5 a 6",6,IF(AQ638="6,5 a 9",7,IF(AQ638="9,5 a 20",8,""))))))))))</f>
        <v>1</v>
      </c>
      <c r="AS638" s="9" t="n">
        <v>1</v>
      </c>
      <c r="AT638" s="10" t="str">
        <f aca="false">IF(AS638="","",IF(AND(AS638&gt;=-16,AS638&lt;=-14),"-16 a -14",IF(AND(AS638&gt;=-13.5,AS638&lt;=-11.5),"-13,5 a -11,5",IF(AND(AS638&gt;=-11,AS638&lt;=-9),"-11 a -9",IF(AND(AS638&gt;=-8.5,AS638&lt;=-6.5),"-8,5 a -6,5",IF(AND(AS638&gt;=-6,AS638&lt;=-4),"-6 a -4",IF(AND(AS638&gt;=-3.5,AS638&lt;=-1.5),"-3,5 a -1,5",IF(AND(AS638&gt;=-1,AS638&lt;=1),"-1 a 1",IF(AND(AS638&gt;=1.5,AS638&lt;=3.5),"1,5 a 3,5",IF(AND(AS638&gt;=4,AS638&lt;=6),"4 a 6",IF(AND(AS638&gt;=6.5,AS638&lt;=8.5),"6,5 a 8,5",IF(AND(AS638&gt;=9,AS638&lt;=11),"9 a 11",IF(AND(AS638&gt;=11.5,AS638&lt;=13.5),"11,5 a 13,5",IF(AND(AS638&gt;=14,AS638&lt;=16),"14 a 16",IF(AND(AS638&gt;=16.5,AS638&lt;=18.5),"16,5 a 18,5",IF(AND(AS638&gt;=19,AS638&lt;=21),"19 a 21","Fuera de rango"))))))))))))))))</f>
        <v>-1 a 1</v>
      </c>
      <c r="AU638" s="11" t="n">
        <f aca="false" t="array" ref="AU638">IF(AT638="","",_xlfn.IFS(AT638="-16 a -14",1,AT638="-13,5 a -11,5",2,AT638="-11 a -9",3,AT638="-8,5 a -6,5",4,AT638="-6 a -4",5,AT638="-3,5 a -1,5",6,AT638="-1 a 1",7,AT638="1,5 a 3,5",8,AT638="4 a 6","NORMA",AT638="6,5 a 8,5",9,AT638="9 a 11",10,AT638="11,5 a 13,5",11,AT638="14 a 16",12,AT638="16,5 a 18,5",13,AT638="19 a 21",14,TRUE(),""))</f>
        <v>7</v>
      </c>
      <c r="AV638" s="9" t="n">
        <v>0.75</v>
      </c>
      <c r="AW638" s="10" t="str">
        <f aca="false">IF(AV638="","",IF(AND(AV638&gt;=-1,AV638&lt;=-0.5),"-1 a -0,5",IF(AND(AV638&gt;-0.5,AV638&lt;=0),"De -0,5 a 0",IF(AND(AV638&gt;=0.25,AV638&lt;=0.75),"0,25 a 0,75",IF(AND(AV638&gt;=1,AV638&lt;=1.5),"1 a 1,5",IF(AND(AV638&gt;=1.75,AV638&lt;=2.25),"1,75 a 2,25",IF(AND(AV638&gt;=2.5,AV638&lt;=3),"2,5 a 3",IF(AND(AV638&gt;=3.25,AV638&lt;=3.75),"3,25 a 3,75","Fuera de rango"))))))))</f>
        <v>0,25 a 0,75</v>
      </c>
      <c r="AX638" s="10" t="str">
        <f aca="false">IF(AW638="","",IF(OR(AW638="-1 a -0,5",AW638="-1 a -0.5"),1,IF(OR(AW638="De -0,5 a 0",AW638="-0,5 a 0",AW638="De -0.5 a 0"),2,IF(OR(AW638="0,25 a 0,75",AW638="0.25 a 0.75"),"NORMA",IF(OR(AW638="1 a 1,5",AW638="1 a 1.5"),3,IF(OR(AW638="1,75 a 2,25",AW638="1.75 a 2.25"),4,IF(OR(AW638="2,5 a 3",AW638="2.5 a 3"),5,IF(OR(AW638="3,25 a 3,75",AW638="3.25 a 3.75"),6,""))))))))</f>
        <v>NORMA</v>
      </c>
      <c r="AY638" s="9" t="n">
        <v>-13</v>
      </c>
      <c r="AZ638" s="10" t="str">
        <f aca="false">IF(AY638="","",IF(AND(AY638&gt;=-20,AY638&lt;=-9.5),"-20 a -9,5",IF(AND(AY638&gt;=-9,AY638&lt;=-6.5),"-9 a -6,5",IF(AY638=-6,"-6",IF(AND(AY638&gt;=-5.5,AY638&lt;=-3),"-5,5 a -3",IF(AND(AY638&gt;=-2.5,AY638&lt;=0),"-2,5 a 0",IF(AND(AY638&gt;=0.5,AY638&lt;=3),"0,5 a 3",IF(AND(AY638&gt;=3.5,AY638&lt;=6),"3,5 a 6","Fuera de rango"))))))))</f>
        <v>-20 a -9,5</v>
      </c>
      <c r="BA638" s="11" t="n">
        <f aca="false">IF(AZ638="","",IF(AZ638="-20 a -9,5",1,IF(AZ638="-9 a -6,5",2,IF(AZ638="-6","NORMA",IF(AZ638="-5,5 a -3",3,IF(AZ638="-2,5 a 0",4,IF(AZ638="0,5 a 3",5,IF(AZ638="3,5 a 6",6,""))))))))</f>
        <v>1</v>
      </c>
      <c r="BB638" s="9" t="n">
        <v>0</v>
      </c>
      <c r="BC638" s="10" t="str">
        <f aca="false" t="array" ref="BC638">IF(BB638="","",_xlfn.IFS(AND(BB638&gt;=0,BB638&lt;=2),"0 a 2",AND(BB638&gt;=2.5,BB638&lt;=4.5),"2,5 a 4,5",AND(BB638&gt;=5,BB638&lt;=7),"5 a 7",AND(BB638&gt;=7.5,BB638&lt;=9.5),"7,5 a 9,5",AND(BB638&gt;=10,BB638&lt;=12),"10 a 12",AND(BB638&gt;=12.5,BB638&lt;=14.5),"12,5 a 14,5",BB638=15,"15",AND(BB638&gt;=15.5,BB638&lt;=17.5),"15,5 a 17,5",AND(BB638&gt;=18,BB638&lt;=20),"18 a 20",AND(BB638&gt;=20.5,BB638&lt;=22.5),"20,5 a 22,5",AND(BB638&gt;=23,BB638&lt;=25),"23 a 25",TRUE(),"Fuera de rango"))</f>
        <v>0 a 2</v>
      </c>
      <c r="BD638" s="11" t="n">
        <f aca="false" t="array" ref="BD638">IF(BC638="","",_xlfn.IFS(BC638="0 a 2",1,BC638="2,5 a 4,5",2,BC638="5 a 7",3,BC638="7,5 a 9,5",4,BC638="10 a 12",5,BC638="12,5 a 14,5",6,BC638="15","NORMA",BC638="15,5 a 17,5",7,BC638="18 a 20",8,BC638="20,5 a 22,5",9,BC638="23 a 25",10,TRUE(),"Fuera de rango"))</f>
        <v>1</v>
      </c>
      <c r="BE638" s="9" t="n">
        <v>23</v>
      </c>
      <c r="BF638" s="10" t="str">
        <f aca="false">IF(BE638="","",IF(AND(BE638&gt;=-20,BE638&lt;=-10),"-20 a -10",IF(AND(BE638&gt;=-9.5,BE638&lt;=0.5),"-9,5 a 0,5",IF(AND(BE638&gt;=1,BE638&lt;=11),"1 a 11",IF(AND(BE638&gt;=11.5,BE638&lt;=20.5),"11,5 a 20,5",IF(BE638=21,"21",IF(AND(BE638&gt;=21.5,BE638&lt;=31.5),"21,5 a 31,5",IF(AND(BE638&gt;=32,BE638&lt;=42),"32 a 42","Fuera de rango"))))))))</f>
        <v>21,5 a 31,5</v>
      </c>
      <c r="BG638" s="11" t="n">
        <f aca="false">IF(BF638="","",IF(BF638="-20 a -10",1,IF(BF638="-9,5 a 0,5",2,IF(BF638="1 a 11",3,IF(BF638="11,5 a 20,5",4,IF(BF638="21","NORMA",IF(BF638="21,5 a 31,5",5,IF(BF638="32 a 42",6,""))))))))</f>
        <v>5</v>
      </c>
      <c r="BH638" s="9" t="n">
        <v>2</v>
      </c>
      <c r="BI638" s="10" t="str">
        <f aca="false">IF(BH638="","",IF(AND(BH638&gt;=-20,BH638&lt;=-15),"-20 a -15",IF(AND(BH638&gt;=-14.5,BH638&lt;=-9.5),"-14,5 a -9,5",IF(AND(BH638&gt;=-9,BH638&lt;=-4),"-9 a -4",IF(AND(BH638&gt;=-3.5,BH638&lt;=2.5),"-3,5 a 2,5",IF(AND(BH638&gt;=3,BH638&lt;=8),"3 a 8",IF(AND(BH638&gt;=8.5,BH638&lt;=14.5),"8,5 a 14,5",IF(BH638=15,"15",IF(AND(BH638&gt;=15.5,BH638&lt;=20.5),"15,5 a 20,5",IF(AND(BH638&gt;=21,BH638&lt;=26),"21 a 26","Fuera de rango"))))))))))</f>
        <v>-3,5 a 2,5</v>
      </c>
      <c r="BJ638" s="11" t="n">
        <f aca="false">IF(BI638="","",IF(BI638="-20 a -15",1,IF(BI638="-14,5 a -9,5",2,IF(BI638="-9 a -4",3,IF(BI638="-3,5 a 2,5",4,IF(BI638="3 a 8",5,IF(BI638="8,5 a 14,5",6,IF(BI638="15","NORMA",IF(BI638="15,5 a 20,5",7,IF(BI638="21 a 26",8,IF(BI638="26,5 a 31,5",9,"")))))))))))</f>
        <v>4</v>
      </c>
      <c r="BK638" s="9" t="n">
        <v>0</v>
      </c>
      <c r="BL638" s="10" t="str">
        <f aca="false">IF(BK638="","",IF(AND(BK638&gt;=0,BK638&lt;=2),"0 - 2",IF(AND(BK638&gt;=2.5,BK638&lt;=4.5),"2,5 - 4,5",IF(AND(BK638&gt;=5,BK638&lt;=7),"5 - 7",IF(AND(BK638&gt;=7.5,BK638&lt;=9.5),"7,5 - 9,5",IF(AND(BK638&gt;=10,BK638&lt;=12),"10 - 12",IF(AND(BK638&gt;=12.5,BK638&lt;=13.5),"12,5 - 13,5",IF(BK638=14,"14",IF(AND(BK638&gt;=14.5,BK638&lt;=16.5),"14,5 - 16,5",IF(AND(BK638&gt;=17,BK638&lt;=19),"17 - 19",IF(AND(BK638&gt;=19.5,BK638&lt;=21.5),"19,5 - 21,5",IF(AND(BK638&gt;=22,BK638&lt;=24),"22 - 24",IF(AND(BK638&gt;=24.5,BK638&lt;=26.5),"24,5 - 26,5",IF(AND(BK638&gt;=27,BK638&lt;=29),"27 - 29",IF(AND(BK638&gt;=29.5,BK638&lt;=30),"29,5 - 30","Fuera de rango")))))))))))))))</f>
        <v>0 - 2</v>
      </c>
      <c r="BM638" s="11" t="n">
        <f aca="false">IF(BL638="","",IF(BL638="0 - 2",1,IF(BL638="2,5 - 4,5",2,IF(BL638="5 - 7",3,IF(BL638="7,5 - 9,5",4,IF(BL638="10 - 12",5,IF(BL638="12,5 - 13,5",6,IF(BL638="14","NORMA",IF(BL638="14,5 - 16,5",7,IF(BL638="17 - 19",8,IF(BL638="19,5 - 21,5",9,IF(BL638="22 - 24",10,IF(BL638="24,5 - 26,5",11,IF(BL638="27 - 29",12,IF(BL638="29,5 - 30",13,"")))))))))))))))</f>
        <v>1</v>
      </c>
      <c r="BN638" s="9" t="n">
        <v>23</v>
      </c>
      <c r="BO638" s="11" t="str">
        <f aca="false">IF(BN638="","",IF(AND(BN638&gt;=-20,BN638&lt;=-10),"-20 a -10",IF(AND(BN638&gt;=-9.5,BN638&lt;=0.5),"-9,5 a 0,5",IF(AND(BN638&gt;=1,BN638&lt;=11),"1 a 11",IF(AND(BN638&gt;=11.5,BN638&lt;=21.5),"11,5 a 21,5",IF(BN638=22,"22",IF(AND(BN638&gt;=22.5,BN638&lt;=32.5),"22,5 a 32,5",IF(AND(BN638&gt;=33,BN638&lt;=43),"33 a 43","Fuera de rango"))))))))</f>
        <v>22,5 a 32,5</v>
      </c>
      <c r="BP638" s="11" t="n">
        <f aca="false">IF(BO638="","",IF(BO638="-20 a -10",1,IF(BO638="-9,5 a 0,5",2,IF(BO638="1 a 11",3,IF(BO638="11,5 a 21,5",4,IF(BO638="22","NORMA",IF(BO638="22,5 a 32,5",5,IF(BO638="33 a 43",6,""))))))))</f>
        <v>5</v>
      </c>
      <c r="BQ638" s="9" t="n">
        <v>19</v>
      </c>
      <c r="BR638" s="10" t="str">
        <f aca="false">IF(BQ638="","",IF(AND(BQ638&gt;=-20,BQ638&lt;=-15),"-20 a -15",IF(AND(BQ638&gt;=-14.5,BQ638&lt;=-9.5),"-14,5 a -9,5",IF(AND(BQ638&gt;=-9,BQ638&lt;=-4),"-9 a -4",IF(AND(BQ638&gt;=-3.5,BQ638&lt;=2.5),"-3,5 a 2,5",IF(AND(BQ638&gt;=3,BQ638&lt;=8),"3 a 8",IF(AND(BQ638&gt;=8.5,BQ638&lt;=13.5),"8,5 a 13,5",IF(AND(BQ638&gt;=14,BQ638&lt;=17.5),"14 a 17,5",IF(BQ638=18,"18",IF(AND(BQ638&gt;=18.5,BQ638&lt;=23.5),"18,5 a 23,5",IF(AND(BQ638&gt;=24,BQ638&lt;=29),"24 a 29",IF(AND(BQ638&gt;=29.5,BQ638&lt;=34.5),"29,5 a 34,5",IF(AND(BQ638&gt;=35,BQ638&lt;=40),"35 a 40","Fuera de rango")))))))))))))</f>
        <v>18,5 a 23,5</v>
      </c>
      <c r="BS638" s="11" t="n">
        <f aca="false">IF(BR638="","",IF(BR638="-20 a -15",1,IF(BR638="-14,5 a -9,5",2,IF(BR638="-9 a -4",3,IF(BR638="-3,5 a 2,5",4,IF(BR638="3 a 8",5,IF(BR638="8,5 a 13,5",6,IF(BR638="14 a 17,5",7,IF(BR638="18","NORMA",IF(BR638="18,5 a 23,5",8,IF(BR638="24 a 29",9,IF(BR638="29,5 a 34,5",10,IF(BR638="35 a 40",11,"")))))))))))))</f>
        <v>8</v>
      </c>
      <c r="BT638" s="9" t="n">
        <v>0</v>
      </c>
      <c r="BU638" s="10" t="str">
        <f aca="false">IF(BT638="","",IF(AND(BT638&gt;=-20,BT638&lt;=-18),"-20 a -18",IF(AND(BT638&gt;=-17.5,BT638&lt;=-15.5),"-17,5 a -15,5",IF(AND(BT638&gt;=-15,BT638&lt;=-13),"-15 a -13",IF(AND(BT638&gt;=-12.5,BT638&lt;=-10.5),"-12,5 a -10,5",IF(AND(BT638&gt;=-10,BT638&lt;=-8),"-10 a -8",IF(AND(BT638&gt;=-7.5,BT638&lt;=-5.5),"-7,5 a -5,5",IF(AND(BT638&gt;=-5,BT638&lt;=-3),"-5 a -3",IF(AND(BT638&gt;=-2.5,BT638&lt;=-0.5),"-2,5 a -0,5",IF(BT638=0,"0",IF(AND(BT638&gt;=0.5,BT638&lt;=2.5),"0,5 a 2,5",IF(AND(BT638&gt;=3,BT638&lt;=5),"3 a 5",IF(AND(BT638&gt;=5.5,BT638&lt;=7.5),"5,5 a 7,5",IF(AND(BT638&gt;=8,BT638&lt;=10),"8 a 10",IF(AND(BT638&gt;=10.5,BT638&lt;=12.5),"10,5 a 12,5",IF(AND(BT638&gt;=13,BT638&lt;=15),"13 a 15",IF(AND(BT638&gt;=15.5,BT638&lt;=17.5),"15,5 a 17,5",IF(AND(BT638&gt;=18,BT638&lt;=20),"18 a 20","Fuera de rango"))))))))))))))))))</f>
        <v>0</v>
      </c>
      <c r="BV638" s="11" t="str">
        <f aca="false">IF(BT638="","",IF(BT638=0,"NORMA",IF(AND(BT638&gt;=-20,BT638&lt;=-18),2,IF(AND(BT638&gt;=-17.5,BT638&lt;=-15.5),2,IF(AND(BT638&gt;=-15,BT638&lt;=-13),3,IF(AND(BT638&gt;=-12.5,BT638&lt;=-10.5),4,IF(AND(BT638&gt;=-10,BT638&lt;=-8),5,IF(AND(BT638&gt;=-7.5,BT638&lt;=-5.5),6,IF(AND(BT638&gt;=-5,BT638&lt;=-3),7,IF(AND(BT638&gt;=-2.5,BT638&lt;=-0.5),8,IF(AND(BT638&gt;=0.5,BT638&lt;=2.5),9,IF(AND(BT638&gt;=3,BT638&lt;=5),10,IF(AND(BT638&gt;=5.5,BT638&lt;=7.5),11,IF(AND(BT638&gt;=8,BT638&lt;=10),12,IF(AND(BT638&gt;=10.5,BT638&lt;=12.5),13,IF(AND(BT638&gt;=13,BT638&lt;=15),14,IF(AND(BT638&gt;=15.5,BT638&lt;=17.5),15,IF(AND(BT638&gt;=18,BT638&lt;=20),16,"Fuera de rango"))))))))))))))))))</f>
        <v>NORMA</v>
      </c>
      <c r="BW638" s="9" t="n">
        <v>-9.5</v>
      </c>
      <c r="BX638" s="10" t="n">
        <f aca="false">18.5- (0.3*H638)</f>
        <v>13.7</v>
      </c>
      <c r="BY638" s="10" t="n">
        <f aca="false">(BW638)-(BX638)</f>
        <v>-23.2</v>
      </c>
      <c r="BZ638" s="10" t="str">
        <f aca="false">IF(BY638="","",IF(BY638&lt;-27.5,"De -30 a -28",IF(BY638&lt;-25,"De -27,5 a -25,5",IF(BY638&lt;-22.5,"De -25 a -23",IF(BY638&lt;-20,"De -22,5 a -20,5",IF(BY638&lt;-17.5,"De -20 a -18",IF(BY638&lt;-15,"De -17,5 a -15,5",IF(BY638&lt;-12.5,"De -15 a -13",IF(BY638&lt;-10,"De -12,5 a -10,5",IF(BY638&lt;-7.5,"De -10 a -8",IF(BY638&lt;-5,"De -7,5 a -5,5",IF(BY638&lt;-2.5,"De -5 a -3",IF(BY638&lt;0,"De -2,5 a -0,5",IF(BY638&lt;2.5,"De 0 a 2",IF(BY638&lt;5,"De 2,5 a 4,5",IF(BY638&lt;7.5,"De 5 a 7",IF(BY638&lt;10,"De 7,5 a 9,5",IF(BY638&lt;12.5,"De 10 a 12",IF(BY638&lt;15,"De 12,5 a 14,5",IF(BY638&lt;17.5,"De 15 a 17",IF(BY638&lt;20,"De 17,5 a 19,5",IF(BY638&lt;22.5,"De 20 a 22",IF(BY638&lt;25,"De 22,5 a 24,5",IF(BY638&lt;27.5,"De 25 a 27","De 27,5 a 30"))))))))))))))))))))))))</f>
        <v>De -25 a -23</v>
      </c>
      <c r="CA638" s="12" t="n">
        <f aca="false">IF(BY638="","",IF(BY638&lt;=-28,1,IF(BY638&lt;=-25.5,2,IF(BY638&lt;=-23,3,IF(BY638&lt;=-20.5,4,IF(BY638&lt;=-18,5,IF(BY638&lt;=-15.5,6,IF(BY638&lt;=-13,7,IF(BY638&lt;=-10.5,8,IF(BY638&lt;=-8,9,IF(BY638&lt;=-5.5,10,IF(BY638&lt;=-3,11,IF(BY638&lt;=-0.5,12,IF(BY638&lt;=2,13,IF(BY638&lt;=4.5,14,IF(BY638&lt;=7,15,IF(BY638&lt;=9.5,16,IF(BY638&lt;=12,17,IF(BY638&lt;=14.5,18,IF(BY638&lt;=17,19,IF(BY638&lt;=19.5,20,IF(BY638&lt;=22,21,IF(BY638&lt;=24.5,22,IF(BY638&lt;=27,23,IF(BY638&lt;=30,24,"Fuera de rango")))))))))))))))))))))))))</f>
        <v>3</v>
      </c>
      <c r="CB638" s="9" t="n">
        <v>-8</v>
      </c>
      <c r="CC638" s="10" t="n">
        <f aca="false">18.5- (0.3*H638)</f>
        <v>13.7</v>
      </c>
      <c r="CD638" s="10" t="n">
        <f aca="false">(CB638)-(CC638)</f>
        <v>-21.7</v>
      </c>
      <c r="CE638" s="10" t="str">
        <f aca="false">IF(CD638="","",IF(CD638&lt;-27.5,"De -30 a -28",IF(CD638&lt;-25,"De -27,5 a -25,5",IF(CD638&lt;-22.5,"De -25 a -23",IF(CD638&lt;-20,"De -22,5 a -20,5",IF(CD638&lt;-17.5,"De -20 a -18",IF(CD638&lt;-15,"De -17,5 a -15,5",IF(CD638&lt;-12.5,"De -15 a -13",IF(CD638&lt;-10,"De -12,5 a -10,5",IF(CD638&lt;-7.5,"De -10 a -8",IF(CD638&lt;-5,"De -7,5 a -5,5",IF(CD638&lt;-2.5,"De -5 a -3",IF(CD638&lt;0,"De -2,5 a -0,5",IF(CD638&lt;=2,"De 0 a 2",IF(CD638&lt;=4.5,"De 2,5 a 4,5",IF(CD638&lt;=7,"De 5 a 7",IF(CD638&lt;=9.5,"De 7,5 a 9,5",IF(CD638&lt;=12,"De 10 a 12",IF(CD638&lt;=14.5,"De 12,5 a 14,5",IF(CD638&lt;=17,"De 15 a 17",IF(CD638&lt;=19.5,"De 17,5 a 19,5",IF(CD638&lt;=22,"De 20 a 22",IF(CD638&lt;=24.5,"De 22,5 a 24,5",IF(CD638&lt;=27,"De 25 a 27","De 27,5 a 30"))))))))))))))))))))))))</f>
        <v>De -22,5 a -20,5</v>
      </c>
      <c r="CF638" s="12" t="n">
        <f aca="false">IF(CD638="","",IF(CD638&lt;-27.5,1,IF(CD638&lt;-25,2,IF(CD638&lt;-22.5,3,IF(CD638&lt;-20,4,IF(CD638&lt;-17.5,5,IF(CD638&lt;-15,6,IF(CD638&lt;-12.5,7,IF(CD638&lt;-10,8,IF(CD638&lt;-7.5,9,IF(CD638&lt;-5,10,IF(CD638&lt;-2.5,11,IF(CD638&lt;0,12,IF(CD638&lt;2.5,13,IF(CD638&lt;5,14,IF(CD638&lt;7.5,15,IF(CD638&lt;10,16,IF(CD638&lt;12.5,17,IF(CD638&lt;15,18,IF(CD638&lt;17.5,19,IF(CD638&lt;20,20,IF(CD638&lt;22.5,21,IF(CD638&lt;25,22,IF(CD638&lt;27.5,23,24))))))))))))))))))))))))</f>
        <v>4</v>
      </c>
      <c r="CG638" s="9" t="n">
        <v>-6.25</v>
      </c>
      <c r="CH638" s="10" t="str">
        <f aca="false">IF(CG638="","",IF(AND(CG638&gt;=-10,CG638&lt;=-9.5),"-10 a -9,5",IF(AND(CG638&gt;-9.5,CG638&lt;=-8.5),"-9 a -8,5",IF(AND(CG638&gt;-8.5,CG638&lt;=-7.5),"-8 a -7,5",IF(AND(CG638&gt;-7.5,CG638&lt;=-6.5),"-7 a -6,5",IF(AND(CG638&gt;-6.5,CG638&lt;=-5.5),"-6 a -5,5",IF(AND(CG638&gt;-5.5,CG638&lt;=-4.5),"-5 a -4,5",IF(AND(CG638&gt;-4.5,CG638&lt;=-3.5),"-4 a -3,5",IF(AND(CG638&gt;-3.5,CG638&lt;=-2.5),"-3 a -2,5",IF(CG638=-2.25,"-2,25",IF(AND(CG638&gt;-2.5,CG638&lt;=-1.5),"-2 a -1,5",IF(AND(CG638&gt;-1.5,CG638&lt;=-0.5),"-1 a -0,5",IF(AND(CG638&gt;-0.5,CG638&lt;=0.5),"0 a 0,5",IF(AND(CG638&gt;0.5,CG638&lt;=1.5),"1 a 1,5",IF(AND(CG638&gt;1.5,CG638&lt;=2.5),"2 a 2,5",IF(AND(CG638&gt;2.5,CG638&lt;=3.5),"3 a 3,5",IF(AND(CG638&gt;3.5,CG638&lt;=4.5),"4 a 4,5",IF(AND(CG638&gt;4.5,CG638&lt;=5.5),"5 a 5,5",IF(AND(CG638&gt;5.5,CG638&lt;=6.5),"6 a 6,5",IF(AND(CG638&gt;6.5,CG638&lt;=7.5),"7 a 7,5",IF(AND(CG638&gt;7.5,CG638&lt;=8.5),"8 a 8,5",IF(AND(CG638&gt;8.5,CG638&lt;=9.5),"9 a 9,5",IF(CG638&gt;=10,"10","Fuera de rango")))))))))))))))))))))))</f>
        <v>-6 a -5,5</v>
      </c>
      <c r="CI638" s="11" t="n">
        <f aca="false">IF(CG638="","",IF(CG638=-2.25,"NORMA",IF(CG638&lt;=-9.5,1,IF(CG638&lt;=-8.5,2,IF(CG638&lt;=-7.5,3,IF(CG638&lt;=-6.5,4,IF(CG638&lt;=-5.5,5,IF(CG638&lt;=-4.5,6,IF(CG638&lt;=-3.5,7,IF(CG638&lt;=-2.5,8,IF(CG638&lt;=-1.5,9,IF(CG638&lt;=-0.5,10,IF(CG638&lt;=0.5,11,IF(CG638&lt;=1.5,12,IF(CG638&lt;=2.5,13,IF(CG638&lt;=3.5,14,IF(CG638&lt;=4.5,15,IF(CG638&lt;=5.5,16,IF(CG638&lt;=6.5,17,IF(CG638&lt;=7.5,18,IF(CG638&lt;=8.5,19,IF(CG638&lt;=9.5,20,IF(CG638=10,21,"Fuera de rango")))))))))))))))))))))))</f>
        <v>5</v>
      </c>
      <c r="CJ638" s="9" t="n">
        <v>1.75</v>
      </c>
      <c r="CK638" s="10" t="str">
        <f aca="false">IF(CJ638="","",IF(AND(CJ638&gt;=-6,CJ638&lt;=-5.5),"-6 a -5,5",IF(AND(CJ638&gt;-5.5,CJ638&lt;=-4.5),"-5 a -4,5",IF(AND(CJ638&gt;-4.5,CJ638&lt;=-3.5),"-4 a -3,5",IF(AND(CJ638&gt;-3.5,CJ638&lt;=-2.5),"-3 a -2,5",IF(AND(CJ638&gt;-2.5,CJ638&lt;=-1.5),"-2 a -1,5",IF(AND(CJ638&gt;-1.5,CJ638&lt;=-0.5),"-1 a -0,5",IF(AND(CJ638&gt;-0.5,CJ638&lt;=0.5),"0 a 0,5",IF(AND(CJ638&gt;0.5,CJ638&lt;=1.5),"1 a 1,5",IF(AND(CJ638&gt;1.5,CJ638&lt;2.5),"2",IF(AND(CJ638&gt;=2.5,CJ638&lt;=3),"2,5 a 3",IF(AND(CJ638&gt;3,CJ638&lt;=4),"3,5 a 4",IF(AND(CJ638&gt;4,CJ638&lt;=5),"4,5 a 5",IF(AND(CJ638&gt;5,CJ638&lt;=6),"5,5 a 6",IF(AND(CJ638&gt;6,CJ638&lt;=7),"6,5 a 7",IF(AND(CJ638&gt;7,CJ638&lt;=8),"7,5 a 8",IF(AND(CJ638&gt;8,CJ638&lt;=9.5),"8,5 a 9,5",IF(CJ638=10,"10","Fuera de rango"))))))))))))))))))</f>
        <v>2</v>
      </c>
      <c r="CL638" s="11" t="str">
        <f aca="false">IF(CK638="","",IF(OR(CK638="-6 a -5,5",CK638="-6 - -5,5"),1,IF(OR(CK638="-5 a -4,5",CK638="-5 - -4,5"),2,IF(OR(CK638="-4 a -3,5",CK638="-4 - -3,5"),3,IF(OR(CK638="-3 a -2,5",CK638="-3 - -2,5"),4,IF(OR(CK638="-2 a -1,5",CK638="-2 - -1,5"),5,IF(OR(CK638="-1 a -0,5",CK638="-1 - -0,5"),6,IF(OR(CK638="0 a 0,5",CK638="0 - 0,5"),7,IF(OR(CK638="1 a 1,5",CK638="1 - 1,5"),8,IF(CK638="2","NORMA",IF(OR(CK638="2,5 a 3",CK638="2,5 - 3"),9,IF(OR(CK638="3,5 a 4",CK638="3,5 - 4"),10,IF(OR(CK638="4,5 a 5",CK638="4,5 - 5"),11,IF(OR(CK638="5,5 a 6",CK638="5,5 - 6"),12,IF(OR(CK638="6,5 a 7",CK638="6,5 - 7"),13,IF(OR(CK638="7,5 a 8",CK638="7,5 - 8"),14,IF(OR(CK638="8,5 a 9",CK638="8,5 - 9,5",CK638="9 a 9,5"),15,IF(CK638="10",15,IF(OR(CK638="0,5 a 1",CK638="0,5 - 1"),7,"Fuera de rango")))))))))))))))))))</f>
        <v>NORMA</v>
      </c>
      <c r="CO638" s="10" t="str">
        <f aca="false">IF(CM638&gt;0,"EME"," ")</f>
        <v> </v>
      </c>
      <c r="CQ638" s="10" t="str">
        <f aca="false">IF(CP638&gt;0,"0", " ")</f>
        <v> </v>
      </c>
      <c r="CR638" s="10" t="str">
        <f aca="false">IF(CP638&gt;0,"EME"," ")</f>
        <v> </v>
      </c>
      <c r="CS638" s="9" t="n">
        <v>0.25</v>
      </c>
      <c r="CV638" s="9" t="n">
        <v>0</v>
      </c>
      <c r="CY638" s="9" t="n">
        <v>0</v>
      </c>
      <c r="DB638" s="9" t="n">
        <v>0</v>
      </c>
      <c r="DC638" s="11" t="str">
        <f aca="false">IF(DB638&lt;0,"2"," ")</f>
        <v> </v>
      </c>
      <c r="DD638" s="11" t="str">
        <f aca="false">IF(DB638&lt;0,"MIO"," ")</f>
        <v> </v>
      </c>
      <c r="DE638" s="9" t="n">
        <v>-0.5</v>
      </c>
      <c r="DF638" s="10" t="str">
        <f aca="false">IF(DE638&lt;0,"3"," ")</f>
        <v>3</v>
      </c>
      <c r="DG638" s="10" t="str">
        <f aca="false">IF(DE638&lt;0,"AST"," ")</f>
        <v>AST</v>
      </c>
      <c r="DH638" s="9" t="n">
        <v>-0.25</v>
      </c>
      <c r="DI638" s="10" t="str">
        <f aca="false">IF(DH638&lt;0,"3"," ")</f>
        <v>3</v>
      </c>
      <c r="DJ638" s="10" t="str">
        <f aca="false">IF(DH638&lt;0,"AST"," ")</f>
        <v>AST</v>
      </c>
      <c r="DK638" s="9" t="n">
        <v>0</v>
      </c>
      <c r="DL638" s="10" t="str">
        <f aca="false">IF(DK638&gt;0,"4"," ")</f>
        <v> </v>
      </c>
      <c r="DM638" s="10" t="str">
        <f aca="false">IF(DK638&gt;0,"PRE"," ")</f>
        <v> </v>
      </c>
      <c r="DN638" s="9" t="n">
        <v>0</v>
      </c>
      <c r="DO638" s="10" t="str">
        <f aca="false">IF(DN638&gt;0,"4"," ")</f>
        <v> </v>
      </c>
      <c r="DP638" s="10" t="str">
        <f aca="false">IF(DN638&gt;0,"PRE"," ")</f>
        <v> </v>
      </c>
      <c r="DS638" s="12" t="str">
        <f aca="false">CONCATENATE(CO638,CU638,DA638,DG638,DM638)</f>
        <v> AST </v>
      </c>
      <c r="DT638" s="10" t="e">
        <f aca="false" t="array" ref="DT638">_xlfn.IFS(DS638="EME    ","0", DS638=" HIP   ","1", DS638="  MIO  ","2", DS638="   AST ","3", DS638="    PRE","4", DS638="EME   PRE","5", DS638=" HIP  PRE","6", DS638=" HIP AST ","7", DS638="  MIO PRE","8", DS638="  MIOAST ","9", DS638="   ASTPRE","10",DS638=" HIP ASTPRE","11", DS638="  MIOASTPRE","12", DS638="     ","0")</f>
        <v>#N/A</v>
      </c>
      <c r="DV638" s="1" t="e">
        <f aca="false" t="array" ref="DV638">_xlfn.IFS(DU638="SI","2", DU638="NO","1")</f>
        <v>#N/A</v>
      </c>
      <c r="DX638" s="11" t="str">
        <f aca="false">IF(DW638=0,"1","2")</f>
        <v>1</v>
      </c>
      <c r="DY638" s="11" t="str">
        <f aca="false" t="array" ref="DY638">_xlfn.IFS(DW638=0,"0", DW638=0.25, "1", DW638=0.5,"2", DW638=0.75,"3", DW638=1,"4",DW638=1.25,"5", DW638=1.5,"6", DW638=1.75,"7", DW638=2,"8")</f>
        <v>0</v>
      </c>
      <c r="EA638" s="11" t="str">
        <f aca="false">IF(DZ638=0,"1","2")</f>
        <v>1</v>
      </c>
      <c r="EB638" s="11" t="str">
        <f aca="false" t="array" ref="EB638">_xlfn.IFS(DZ638=0,"0", DZ638=0.25, "1", DZ638=0.5,"2", DZ638=0.75,"3", DZ638=1,"4",DZ638=1.25,"5", DZ638=1.5,"6", DZ638=1.75,"7", DZ638=2,"8")</f>
        <v>0</v>
      </c>
      <c r="ED638" s="10" t="str">
        <f aca="false">IF(EC638=0,"1","2")</f>
        <v>1</v>
      </c>
      <c r="EE638" s="11" t="str">
        <f aca="false" t="array" ref="EE638">_xlfn.IFS(EC638=0,"0", EC638=-0.25, "1", EC638=-0.5,"2", EC638=-0.75,"3", EC638=-1,"4",EC638=-1.25,"5", EC638=-1.5,"6", EC638=-1.75,"7", EC638=-2,"8", EC638=-2.25,"9",EC638=-2.5,"10", EC638=-2.75,"11", EC638=-3,"12", EC638=-3.25,"13", EC638=-3.5,"14", EC638=-3.75,"15",EC638=-4,"16")</f>
        <v>0</v>
      </c>
      <c r="EG638" s="10" t="str">
        <f aca="false">IF(EF638=0,"1","2")</f>
        <v>1</v>
      </c>
      <c r="EH638" s="11" t="str">
        <f aca="false" t="array" ref="EH638">_xlfn.IFS(EF638=0,"0", EF638=-0.25, "1", EF638=-0.5,"2", EF638=-0.75,"3", EF638=-1,"4",EF638=-1.25,"5", EF638=-1.5,"6", EF638=-1.75,"7", EF638=-2,"8", EF638=-2.25,"9",EF638=-2.5,"10", EF638=-2.75,"11", EF638=-3,"12", EF638=-3.25,"13", EF638=-3.5,"14", EF638=-3.75,"15",EF638=-4,"16")</f>
        <v>0</v>
      </c>
      <c r="EJ638" s="11" t="str">
        <f aca="false">IF(EI638=0,"1","2")</f>
        <v>1</v>
      </c>
      <c r="EK638" s="11" t="str">
        <f aca="false" t="array" ref="EK638">_xlfn.IFS(EI638=0,"0", EI638=-0.25, "1", EI638=-0.5,"2", EI638=-0.75,"3", EI638=-1,"4",EI638=-1.25,"5", EI638=-1.5,"6", EI638=-1.75,"7", EI638=-2,"8", EI638=-2.25,"9", EI638=-2.25,"9",EI638=-2.5,"10", EI638=-2.75,"11", EI638=-3,"12", EI638=-3.25,"13", EI638=-3.5,"14", EI638=-3.75,"15",EI638=-4,"16", EI638=0.25, "17", EI638=0.5, "18")</f>
        <v>0</v>
      </c>
      <c r="EM638" s="11" t="str">
        <f aca="false">IF(EL638=0,"1","2")</f>
        <v>1</v>
      </c>
      <c r="EN638" s="11" t="str">
        <f aca="false" t="array" ref="EN638">_xlfn.IFS(EL638=0.25,"17",EL638=0.5,"18", EL638=0,"0", EL638=-0.25, "1", EL638=-0.5,"2", EL638=-0.75,"3", EL638=-1,"4",EL638=-1.25,"5", EL638=-1.5,"6", EL638=-1.75,"7", EL638=-2,"8",EL638= -2.25,"9",EL638=-2.5,"10",EL638= -2.75,"11",EL638= -3,"12",EL638= -3.25,"13",EL638= -3.5,"14",EL638= -3.75,"15",EL638=-4,"16")</f>
        <v>0</v>
      </c>
      <c r="EP638" s="11" t="str">
        <f aca="false">IF(EO638=0,"1","2")</f>
        <v>1</v>
      </c>
      <c r="EQ638" s="11" t="str">
        <f aca="false" t="array" ref="EQ638">_xlfn.IFS(EO638=0,"0", EO638=0.25, "1", EO638=0.5,"2", EO638=0.75,"3", EO638=1,"4",EO638=1.25,"5", EO638=1.5,"6", EO638=1.75,"7", EO638=2,"8", EO638=2.25,"9", EO638=2.25,"9",EO638=2.5,"10", EO638=2.75,"11", EO638=3,"12", EO638=3.25,"13", EO638=3.5,"14", EO638=3.75,"15",EO638=4,"16", EO638=-0.25, "17", bq=-0.5, "18")</f>
        <v>0</v>
      </c>
      <c r="ES638" s="11" t="str">
        <f aca="false">IF(ER638=0,"1","2")</f>
        <v>1</v>
      </c>
      <c r="ET638" s="11" t="str">
        <f aca="false" t="array" ref="ET638">_xlfn.IFS(ER638=0,"0", ER638=0.25, "1", ER638=0.5,"2", ER638=0.75,"3", ER638=1,"4",ER638=1.25,"5", ER638=1.5,"6", ER638=1.75,"7", ER638=2,"8", ER638=2.25,"9", ER638=2.25,"9",ER638=2.5,"10", ER638=2.75,"11", ER638=3,"12", ER638=3.25,"13", ER638=3.5,"14", ER638=3.75,"15",ER638=4,"16", ER638=-0.25, "17", bq=-0.5, "18")</f>
        <v>0</v>
      </c>
      <c r="EV638" s="14" t="e">
        <f aca="false">VLOOKUP(EU638,LEYENDA!$G$2:$H$8,2,TRUE())</f>
        <v>#N/A</v>
      </c>
      <c r="EW638" s="14" t="e">
        <f aca="false" t="array" ref="EW638">_xlfn.IFS(EV638="0-5","1", EV638="6-12","2", EV638="13-18","3", EV638="19-24","4", EV638="25-36","5", EV638="37-48","6", EV638="49-60","7")</f>
        <v>#N/A</v>
      </c>
    </row>
    <row r="639" customFormat="false" ht="13.5" hidden="false" customHeight="false" outlineLevel="0" collapsed="false">
      <c r="A639" s="1" t="n">
        <v>246</v>
      </c>
      <c r="B639" s="2" t="n">
        <v>1</v>
      </c>
      <c r="C639" s="33" t="n">
        <v>44798</v>
      </c>
      <c r="E639" s="5" t="str">
        <f aca="false">VLOOKUP(A639,'286'!$A$3:$J$6279,10,FALSE())</f>
        <v>MORENO RUFO, MIREYA</v>
      </c>
      <c r="F639" s="4" t="str">
        <f aca="false">VLOOKUP(A639,'286'!$A$3:$I$1768,3,FALSE())</f>
        <v>MORUMI</v>
      </c>
      <c r="G639" s="6" t="n">
        <f aca="false">VLOOKUP(A639,'286'!$A$3:$I$1768,4,FALSE())</f>
        <v>41721</v>
      </c>
      <c r="H639" s="7" t="n">
        <f aca="false">YEAR(C639)-YEAR(G639)</f>
        <v>8</v>
      </c>
      <c r="I639" s="1" t="str">
        <f aca="false">VLOOKUP(H639,LEYENDA!$C$2:$D$6,2,TRUE())</f>
        <v>0-12</v>
      </c>
      <c r="J639" s="5" t="str">
        <f aca="false">VLOOKUP(A639,'286'!$A$3:$I$1768,7,FALSE())</f>
        <v>M</v>
      </c>
      <c r="K639" s="8" t="n">
        <f aca="false">VLOOKUP(A639,'286'!$A$3:$I$1768,2,FALSE())</f>
        <v>0</v>
      </c>
      <c r="L639" s="4" t="str">
        <f aca="false">VLOOKUP(A639,'286'!$A$3:$I$1768,8,FALSE())</f>
        <v>D</v>
      </c>
      <c r="M639" s="4" t="str">
        <f aca="false">VLOOKUP(A639,'286'!$A$3:$I$1768,9,FALSE())</f>
        <v>D</v>
      </c>
      <c r="N639" s="8" t="str">
        <f aca="false">IF(R639=O639, "MISMA","CONTRARIA")</f>
        <v>MISMA</v>
      </c>
      <c r="O639" s="8" t="str">
        <f aca="false" t="array" ref="O639">_xlfn.IFS(L639="D","1", L639="I","2")</f>
        <v>1</v>
      </c>
      <c r="P639" s="8" t="e">
        <f aca="false" t="array" ref="P639">_xlfn.IFS(K639="OD","1", K639="OI","2")</f>
        <v>#N/A</v>
      </c>
      <c r="Q639" s="1" t="str">
        <f aca="false" t="array" ref="Q639">_xlfn.IFS(J639="M","1", J639="H","2")</f>
        <v>1</v>
      </c>
      <c r="R639" s="8" t="str">
        <f aca="false" t="array" ref="R639">_xlfn.IFS(M639="D","1", M639="I","2")</f>
        <v>1</v>
      </c>
      <c r="S639" s="1" t="str">
        <f aca="false" t="array" ref="S639">_xlfn.IFS(N639="CONTRARIA", "1",N639= "MISMA","2")</f>
        <v>2</v>
      </c>
      <c r="T639" s="1" t="str">
        <f aca="false" t="array" ref="T639">_xlfn.IFS(I639="0-12","1", I639="13-24","2", I639="25-40","3", I639="41-60","4", I639="61-100","5")</f>
        <v>1</v>
      </c>
      <c r="U639" s="9" t="n">
        <v>-1.5</v>
      </c>
      <c r="V639" s="10" t="str">
        <f aca="false">IF(U639="","",IF(AND(U639&gt;=-9,U639&lt;=-6.5),"-9 a -6,5",IF(AND(U639&gt;=-6,U639&lt;=-3.5),"-6 a -3,5",IF(AND(U639&gt;=-3,U639&lt;=-1),"-3 a -1",IF(U639=-0.5,"-0,5",IF(AND(U639&gt;=0,U639&lt;=2.5),"0 a 2,5",IF(AND(U639&gt;=3,U639&lt;=5.5),"3 a 5,5",IF(AND(U639&gt;=6,U639&lt;=8.5),"6 a 8,5",IF(AND(U639&gt;=9,U639&lt;=20),"9 a 20","Fuera de rango")))))))))</f>
        <v>-3 a -1</v>
      </c>
      <c r="W639" s="11" t="n">
        <f aca="false">IF(V639="","",IF(V639="-9 a -6,5",2,IF(V639="-6 a -3,5",3,IF(V639="-3 a -1",4,IF(V639="-0,5","NORMA",IF(V639="0 a 2,5",5,IF(V639="3 a 5,5",6,IF(V639="6 a 8,5",7,IF(V639="9 a 20",8,"Fuera de rango")))))))))</f>
        <v>4</v>
      </c>
      <c r="X639" s="9" t="n">
        <v>17</v>
      </c>
      <c r="Y639" s="11" t="str">
        <f aca="false">IF(X639="","",IF(AND(X639&gt;=0,X639&lt;=4),"0 a 4",IF(AND(X639&gt;=4.5,X639&lt;=8.5),"4,5 a 8,5",IF(X639=9,"9",IF(AND(X639&gt;=9.5,X639&lt;=13),"9,5 a 13",IF(AND(X639&gt;=13.5,X639&lt;=20),"13,5 a 20",IF(AND(X639&gt;=20.5,X639&lt;=35),"20,5 a 35","Fuera de rango")))))))</f>
        <v>13,5 a 20</v>
      </c>
      <c r="Z639" s="11" t="n">
        <f aca="false">IF(Y639="","",IF(Y639="0 a 4",1,IF(Y639="4,5 a 8,5",2,IF(Y639="9","NORMA",IF(Y639="9,5 a 13",3,IF(Y639="13,5 a 20",4,IF(Y639="20,5 a 35",5,"Fuera de rango")))))))</f>
        <v>4</v>
      </c>
      <c r="AA639" s="9" t="n">
        <v>19</v>
      </c>
      <c r="AB639" s="10" t="str">
        <f aca="false">IF(AA639="","",IF(AND(AA639&gt;=0,AA639&lt;=9),"0 a 9",IF(AND(AA639&gt;=9.5,AA639&lt;=18.5),"9,5 a 18,5",IF(AA639=19,"19",IF(AND(AA639&gt;=19.5,AA639&lt;=28),"19,5 a 28",IF(AND(AA639&gt;=28.5,AA639&lt;=40),"28,5 a 40","Fuera de rango"))))))</f>
        <v>19</v>
      </c>
      <c r="AC639" s="11" t="str">
        <f aca="false" t="array" ref="AC639">_xlfn.IFS(AB639="","",AB639="0 a 9",1,AB639="9,5 a 18,5",2,AB639="19","NORMA",AB639="19,5 a 28",3,AB639="28,5 a 40",4,TRUE(),"Fuera de rango")</f>
        <v>NORMA</v>
      </c>
      <c r="AD639" s="9" t="n">
        <v>8</v>
      </c>
      <c r="AE639" s="10" t="str">
        <f aca="false">IF(AD639="","",IF(AND(AD639&gt;=-10,AD639&lt;=0),"De -10 a 0",IF(AND(AD639&gt;=0.5,AD639&lt;=9.5),"0,5 a 9,5",IF(AD639=10,"10",IF(AND(AD639&gt;=10.5,AD639&lt;=20),"10,5 a 20",IF(AND(AD639&gt;=20.5,AD639&lt;=40),"20,5 a 40","Fuera de rango"))))))</f>
        <v>0,5 a 9,5</v>
      </c>
      <c r="AF639" s="12" t="n">
        <f aca="false">IF(AD639="","",IF(AND(AD639&gt;=-10,AD639&lt;=0),1,IF(AND(AD639&gt;=0.5,AD639&lt;=9.5),2,IF(AD639=10,"NORMA",IF(AND(AD639&gt;=10.5,AD639&lt;=20),3,IF(AND(AD639&gt;=20.5,AD639&lt;=40),4,""))))))</f>
        <v>2</v>
      </c>
      <c r="AG639" s="9" t="n">
        <v>10</v>
      </c>
      <c r="AH639" s="10" t="str">
        <f aca="false">IF(AG639="","",IF(AND(AG639&gt;=0,AG639&lt;=4),"0 a 4",IF(AND(AG639&gt;=4.5,AG639&lt;=8.5),"4,5 a 8,5",IF(AG639=9,"9",IF(AND(AG639&gt;=9.5,AG639&lt;=13),"9,5 a 13",IF(AND(AG639&gt;=13.5,AG639&lt;=25),"13,5 a 25","Fuera de rango"))))))</f>
        <v>9,5 a 13</v>
      </c>
      <c r="AI639" s="10" t="n">
        <f aca="false">IF(AH639="","",IF(AH639="0 a 4",1,IF(AH639="4,5 a 8,5",2,IF(AH639="9","NORMA",IF(AH639="9,5 a 13",3,IF(AH639="13,5 a 25",4,""))))))</f>
        <v>3</v>
      </c>
      <c r="AJ639" s="9" t="n">
        <v>3</v>
      </c>
      <c r="AK639" s="10" t="str">
        <f aca="false">IF(AJ639="","",IF(AND(AJ639&gt;=-15,AJ639&lt;=-10.5),"-15 a -10,5",IF(AND(AJ639&gt;=-10,AJ639&lt;=-4),"-10 a -4",IF(AND(AJ639&gt;=-4.5,AJ639&lt;=0),"-4,5 a 0",IF(AND(AJ639&gt;=0.5,AJ639&lt;=4.5),"0,5 a 4,5",IF(AJ639=5,"5",IF(AND(AJ639&gt;=5.5,AJ639&lt;=10),"5,5 a 10",IF(AND(AJ639&gt;=10.5,AJ639&lt;=20),"10,5 a 20","Fuera de rango"))))))))</f>
        <v>0,5 a 4,5</v>
      </c>
      <c r="AL639" s="11" t="n">
        <f aca="false">IF(AK639="","",IF(AK639="-15 a -10,5",1,IF(AK639="-10 a -4",2,IF(AK639="-4,5 a 0",3,IF(AK639="0,5 a 4,5",4,IF(AK639="5","NORMA",IF(AK639="5,5 a 10",5,IF(AK639="10,5 a 20",6,"Error"))))))))</f>
        <v>4</v>
      </c>
      <c r="AM639" s="9" t="n">
        <v>0.5</v>
      </c>
      <c r="AN639" s="10" t="str">
        <f aca="false">IF(AM639="","",IF(AND(AM639&gt;=-7.5,AM639&lt;=-5.5),"-7,5 a -5,5",IF(AND(AM639&gt;=-5,AM639&lt;=-3),"-5 a -3",IF(AND(AM639&gt;=-2.5,AM639&lt;=-0.5),"-2,5 a -0,5",IF(AM639=0,"0,00",IF(AND(AM639&gt;=0.5,AM639&lt;=2.5),"0,5 a 2,5",IF(AND(AM639&gt;=3,AM639&lt;=5),"3 a 5",IF(AND(AM639&gt;=5.5,AM639&lt;=7.5),"5,5 a 7,5",IF(AND(AM639&gt;=8,AM639&lt;=10),"8 a 10","Fuera de rango")))))))))</f>
        <v>0,5 a 2,5</v>
      </c>
      <c r="AO639" s="11" t="n">
        <f aca="false">IF(AN639="","",IF(AN639="-7,5 a -5,5",1,IF(AN639="-5 a -3",2,IF(AN639="-2,5 a -0,5",3,IF(AN639="0,00","NORMA",IF(AN639="0,5 a 2,5",4,IF(AN639="3 a 5",5,IF(AN639="5,5 a 7,5",6,IF(AN639="8 a 10",7,"Error")))))))))</f>
        <v>4</v>
      </c>
      <c r="AP639" s="9" t="n">
        <v>-0.5</v>
      </c>
      <c r="AQ639" s="10" t="str">
        <f aca="false">IF(AP639="","",IF(AND(AP639&gt;=-20,AP639&lt;=-9.5),"-20 a -9,5",IF(AND(AP639&gt;=-9,AP639&lt;=-6.5),"-9 a -6,5",IF(AP639=-6,"-6",IF(AND(AP639&gt;=-5.5,AP639&lt;=-3),"-5,5 a -3",IF(AND(AP639&gt;=-2.5,AP639&lt;=0),"-2,5 a 0",IF(AND(AP639&gt;=0.5,AP639&lt;=3),"0,5 a 3",IF(AND(AP639&gt;=3.5,AP639&lt;=6),"3,5 a 6",IF(AND(AP639&gt;=6.5,AP639&lt;=9),"6,5 a 9",IF(AND(AP639&gt;=9.5,AP639&lt;=20),"9,5 a 20","Fuera de rango"))))))))))</f>
        <v>-2,5 a 0</v>
      </c>
      <c r="AR639" s="11" t="n">
        <f aca="false">IF(AQ639="","",IF(AQ639="-20 a -9,5",1,IF(AQ639="-9 a -6,5",2,IF(AQ639="-6","NORMA",IF(AQ639="-5,5 a -3",3,IF(AQ639="-2,5 a 0",4,IF(AQ639="0,5 a 3",5,IF(AQ639="3,5 a 6",6,IF(AQ639="6,5 a 9",7,IF(AQ639="9,5 a 20",8,""))))))))))</f>
        <v>4</v>
      </c>
      <c r="AS639" s="9" t="n">
        <v>5</v>
      </c>
      <c r="AT639" s="10" t="str">
        <f aca="false">IF(AS639="","",IF(AND(AS639&gt;=-16,AS639&lt;=-14),"-16 a -14",IF(AND(AS639&gt;=-13.5,AS639&lt;=-11.5),"-13,5 a -11,5",IF(AND(AS639&gt;=-11,AS639&lt;=-9),"-11 a -9",IF(AND(AS639&gt;=-8.5,AS639&lt;=-6.5),"-8,5 a -6,5",IF(AND(AS639&gt;=-6,AS639&lt;=-4),"-6 a -4",IF(AND(AS639&gt;=-3.5,AS639&lt;=-1.5),"-3,5 a -1,5",IF(AND(AS639&gt;=-1,AS639&lt;=1),"-1 a 1",IF(AND(AS639&gt;=1.5,AS639&lt;=3.5),"1,5 a 3,5",IF(AND(AS639&gt;=4,AS639&lt;=6),"4 a 6",IF(AND(AS639&gt;=6.5,AS639&lt;=8.5),"6,5 a 8,5",IF(AND(AS639&gt;=9,AS639&lt;=11),"9 a 11",IF(AND(AS639&gt;=11.5,AS639&lt;=13.5),"11,5 a 13,5",IF(AND(AS639&gt;=14,AS639&lt;=16),"14 a 16",IF(AND(AS639&gt;=16.5,AS639&lt;=18.5),"16,5 a 18,5",IF(AND(AS639&gt;=19,AS639&lt;=21),"19 a 21","Fuera de rango"))))))))))))))))</f>
        <v>4 a 6</v>
      </c>
      <c r="AU639" s="11" t="str">
        <f aca="false" t="array" ref="AU639">IF(AT639="","",_xlfn.IFS(AT639="-16 a -14",1,AT639="-13,5 a -11,5",2,AT639="-11 a -9",3,AT639="-8,5 a -6,5",4,AT639="-6 a -4",5,AT639="-3,5 a -1,5",6,AT639="-1 a 1",7,AT639="1,5 a 3,5",8,AT639="4 a 6","NORMA",AT639="6,5 a 8,5",9,AT639="9 a 11",10,AT639="11,5 a 13,5",11,AT639="14 a 16",12,AT639="16,5 a 18,5",13,AT639="19 a 21",14,TRUE(),""))</f>
        <v>NORMA</v>
      </c>
      <c r="AV639" s="9" t="n">
        <v>1.75</v>
      </c>
      <c r="AW639" s="10" t="str">
        <f aca="false">IF(AV639="","",IF(AND(AV639&gt;=-1,AV639&lt;=-0.5),"-1 a -0,5",IF(AND(AV639&gt;-0.5,AV639&lt;=0),"De -0,5 a 0",IF(AND(AV639&gt;=0.25,AV639&lt;=0.75),"0,25 a 0,75",IF(AND(AV639&gt;=1,AV639&lt;=1.5),"1 a 1,5",IF(AND(AV639&gt;=1.75,AV639&lt;=2.25),"1,75 a 2,25",IF(AND(AV639&gt;=2.5,AV639&lt;=3),"2,5 a 3",IF(AND(AV639&gt;=3.25,AV639&lt;=3.75),"3,25 a 3,75","Fuera de rango"))))))))</f>
        <v>1,75 a 2,25</v>
      </c>
      <c r="AX639" s="10" t="n">
        <f aca="false">IF(AW639="","",IF(OR(AW639="-1 a -0,5",AW639="-1 a -0.5"),1,IF(OR(AW639="De -0,5 a 0",AW639="-0,5 a 0",AW639="De -0.5 a 0"),2,IF(OR(AW639="0,25 a 0,75",AW639="0.25 a 0.75"),"NORMA",IF(OR(AW639="1 a 1,5",AW639="1 a 1.5"),3,IF(OR(AW639="1,75 a 2,25",AW639="1.75 a 2.25"),4,IF(OR(AW639="2,5 a 3",AW639="2.5 a 3"),5,IF(OR(AW639="3,25 a 3,75",AW639="3.25 a 3.75"),6,""))))))))</f>
        <v>4</v>
      </c>
      <c r="AY639" s="9" t="n">
        <v>-7</v>
      </c>
      <c r="AZ639" s="10" t="str">
        <f aca="false">IF(AY639="","",IF(AND(AY639&gt;=-20,AY639&lt;=-9.5),"-20 a -9,5",IF(AND(AY639&gt;=-9,AY639&lt;=-6.5),"-9 a -6,5",IF(AY639=-6,"-6",IF(AND(AY639&gt;=-5.5,AY639&lt;=-3),"-5,5 a -3",IF(AND(AY639&gt;=-2.5,AY639&lt;=0),"-2,5 a 0",IF(AND(AY639&gt;=0.5,AY639&lt;=3),"0,5 a 3",IF(AND(AY639&gt;=3.5,AY639&lt;=6),"3,5 a 6","Fuera de rango"))))))))</f>
        <v>-9 a -6,5</v>
      </c>
      <c r="BA639" s="11" t="n">
        <f aca="false">IF(AZ639="","",IF(AZ639="-20 a -9,5",1,IF(AZ639="-9 a -6,5",2,IF(AZ639="-6","NORMA",IF(AZ639="-5,5 a -3",3,IF(AZ639="-2,5 a 0",4,IF(AZ639="0,5 a 3",5,IF(AZ639="3,5 a 6",6,""))))))))</f>
        <v>2</v>
      </c>
      <c r="BB639" s="9" t="n">
        <v>0</v>
      </c>
      <c r="BC639" s="10" t="str">
        <f aca="false" t="array" ref="BC639">IF(BB639="","",_xlfn.IFS(AND(BB639&gt;=0,BB639&lt;=2),"0 a 2",AND(BB639&gt;=2.5,BB639&lt;=4.5),"2,5 a 4,5",AND(BB639&gt;=5,BB639&lt;=7),"5 a 7",AND(BB639&gt;=7.5,BB639&lt;=9.5),"7,5 a 9,5",AND(BB639&gt;=10,BB639&lt;=12),"10 a 12",AND(BB639&gt;=12.5,BB639&lt;=14.5),"12,5 a 14,5",BB639=15,"15",AND(BB639&gt;=15.5,BB639&lt;=17.5),"15,5 a 17,5",AND(BB639&gt;=18,BB639&lt;=20),"18 a 20",AND(BB639&gt;=20.5,BB639&lt;=22.5),"20,5 a 22,5",AND(BB639&gt;=23,BB639&lt;=25),"23 a 25",TRUE(),"Fuera de rango"))</f>
        <v>0 a 2</v>
      </c>
      <c r="BD639" s="11" t="n">
        <f aca="false" t="array" ref="BD639">IF(BC639="","",_xlfn.IFS(BC639="0 a 2",1,BC639="2,5 a 4,5",2,BC639="5 a 7",3,BC639="7,5 a 9,5",4,BC639="10 a 12",5,BC639="12,5 a 14,5",6,BC639="15","NORMA",BC639="15,5 a 17,5",7,BC639="18 a 20",8,BC639="20,5 a 22,5",9,BC639="23 a 25",10,TRUE(),"Fuera de rango"))</f>
        <v>1</v>
      </c>
      <c r="BE639" s="9" t="n">
        <v>18</v>
      </c>
      <c r="BF639" s="10" t="str">
        <f aca="false">IF(BE639="","",IF(AND(BE639&gt;=-20,BE639&lt;=-10),"-20 a -10",IF(AND(BE639&gt;=-9.5,BE639&lt;=0.5),"-9,5 a 0,5",IF(AND(BE639&gt;=1,BE639&lt;=11),"1 a 11",IF(AND(BE639&gt;=11.5,BE639&lt;=20.5),"11,5 a 20,5",IF(BE639=21,"21",IF(AND(BE639&gt;=21.5,BE639&lt;=31.5),"21,5 a 31,5",IF(AND(BE639&gt;=32,BE639&lt;=42),"32 a 42","Fuera de rango"))))))))</f>
        <v>11,5 a 20,5</v>
      </c>
      <c r="BG639" s="11" t="n">
        <f aca="false">IF(BF639="","",IF(BF639="-20 a -10",1,IF(BF639="-9,5 a 0,5",2,IF(BF639="1 a 11",3,IF(BF639="11,5 a 20,5",4,IF(BF639="21","NORMA",IF(BF639="21,5 a 31,5",5,IF(BF639="32 a 42",6,""))))))))</f>
        <v>4</v>
      </c>
      <c r="BH639" s="9" t="n">
        <v>7</v>
      </c>
      <c r="BI639" s="10" t="str">
        <f aca="false">IF(BH639="","",IF(AND(BH639&gt;=-20,BH639&lt;=-15),"-20 a -15",IF(AND(BH639&gt;=-14.5,BH639&lt;=-9.5),"-14,5 a -9,5",IF(AND(BH639&gt;=-9,BH639&lt;=-4),"-9 a -4",IF(AND(BH639&gt;=-3.5,BH639&lt;=2.5),"-3,5 a 2,5",IF(AND(BH639&gt;=3,BH639&lt;=8),"3 a 8",IF(AND(BH639&gt;=8.5,BH639&lt;=14.5),"8,5 a 14,5",IF(BH639=15,"15",IF(AND(BH639&gt;=15.5,BH639&lt;=20.5),"15,5 a 20,5",IF(AND(BH639&gt;=21,BH639&lt;=26),"21 a 26","Fuera de rango"))))))))))</f>
        <v>3 a 8</v>
      </c>
      <c r="BJ639" s="11" t="n">
        <f aca="false">IF(BI639="","",IF(BI639="-20 a -15",1,IF(BI639="-14,5 a -9,5",2,IF(BI639="-9 a -4",3,IF(BI639="-3,5 a 2,5",4,IF(BI639="3 a 8",5,IF(BI639="8,5 a 14,5",6,IF(BI639="15","NORMA",IF(BI639="15,5 a 20,5",7,IF(BI639="21 a 26",8,IF(BI639="26,5 a 31,5",9,"")))))))))))</f>
        <v>5</v>
      </c>
      <c r="BK639" s="9" t="n">
        <v>0</v>
      </c>
      <c r="BL639" s="10" t="str">
        <f aca="false">IF(BK639="","",IF(AND(BK639&gt;=0,BK639&lt;=2),"0 - 2",IF(AND(BK639&gt;=2.5,BK639&lt;=4.5),"2,5 - 4,5",IF(AND(BK639&gt;=5,BK639&lt;=7),"5 - 7",IF(AND(BK639&gt;=7.5,BK639&lt;=9.5),"7,5 - 9,5",IF(AND(BK639&gt;=10,BK639&lt;=12),"10 - 12",IF(AND(BK639&gt;=12.5,BK639&lt;=13.5),"12,5 - 13,5",IF(BK639=14,"14",IF(AND(BK639&gt;=14.5,BK639&lt;=16.5),"14,5 - 16,5",IF(AND(BK639&gt;=17,BK639&lt;=19),"17 - 19",IF(AND(BK639&gt;=19.5,BK639&lt;=21.5),"19,5 - 21,5",IF(AND(BK639&gt;=22,BK639&lt;=24),"22 - 24",IF(AND(BK639&gt;=24.5,BK639&lt;=26.5),"24,5 - 26,5",IF(AND(BK639&gt;=27,BK639&lt;=29),"27 - 29",IF(AND(BK639&gt;=29.5,BK639&lt;=30),"29,5 - 30","Fuera de rango")))))))))))))))</f>
        <v>0 - 2</v>
      </c>
      <c r="BM639" s="11" t="n">
        <f aca="false">IF(BL639="","",IF(BL639="0 - 2",1,IF(BL639="2,5 - 4,5",2,IF(BL639="5 - 7",3,IF(BL639="7,5 - 9,5",4,IF(BL639="10 - 12",5,IF(BL639="12,5 - 13,5",6,IF(BL639="14","NORMA",IF(BL639="14,5 - 16,5",7,IF(BL639="17 - 19",8,IF(BL639="19,5 - 21,5",9,IF(BL639="22 - 24",10,IF(BL639="24,5 - 26,5",11,IF(BL639="27 - 29",12,IF(BL639="29,5 - 30",13,"")))))))))))))))</f>
        <v>1</v>
      </c>
      <c r="BN639" s="9" t="n">
        <v>23</v>
      </c>
      <c r="BO639" s="11" t="str">
        <f aca="false">IF(BN639="","",IF(AND(BN639&gt;=-20,BN639&lt;=-10),"-20 a -10",IF(AND(BN639&gt;=-9.5,BN639&lt;=0.5),"-9,5 a 0,5",IF(AND(BN639&gt;=1,BN639&lt;=11),"1 a 11",IF(AND(BN639&gt;=11.5,BN639&lt;=21.5),"11,5 a 21,5",IF(BN639=22,"22",IF(AND(BN639&gt;=22.5,BN639&lt;=32.5),"22,5 a 32,5",IF(AND(BN639&gt;=33,BN639&lt;=43),"33 a 43","Fuera de rango"))))))))</f>
        <v>22,5 a 32,5</v>
      </c>
      <c r="BP639" s="11" t="n">
        <f aca="false">IF(BO639="","",IF(BO639="-20 a -10",1,IF(BO639="-9,5 a 0,5",2,IF(BO639="1 a 11",3,IF(BO639="11,5 a 21,5",4,IF(BO639="22","NORMA",IF(BO639="22,5 a 32,5",5,IF(BO639="33 a 43",6,""))))))))</f>
        <v>5</v>
      </c>
      <c r="BQ639" s="9" t="n">
        <v>14</v>
      </c>
      <c r="BR639" s="10" t="str">
        <f aca="false">IF(BQ639="","",IF(AND(BQ639&gt;=-20,BQ639&lt;=-15),"-20 a -15",IF(AND(BQ639&gt;=-14.5,BQ639&lt;=-9.5),"-14,5 a -9,5",IF(AND(BQ639&gt;=-9,BQ639&lt;=-4),"-9 a -4",IF(AND(BQ639&gt;=-3.5,BQ639&lt;=2.5),"-3,5 a 2,5",IF(AND(BQ639&gt;=3,BQ639&lt;=8),"3 a 8",IF(AND(BQ639&gt;=8.5,BQ639&lt;=13.5),"8,5 a 13,5",IF(AND(BQ639&gt;=14,BQ639&lt;=17.5),"14 a 17,5",IF(BQ639=18,"18",IF(AND(BQ639&gt;=18.5,BQ639&lt;=23.5),"18,5 a 23,5",IF(AND(BQ639&gt;=24,BQ639&lt;=29),"24 a 29",IF(AND(BQ639&gt;=29.5,BQ639&lt;=34.5),"29,5 a 34,5",IF(AND(BQ639&gt;=35,BQ639&lt;=40),"35 a 40","Fuera de rango")))))))))))))</f>
        <v>14 a 17,5</v>
      </c>
      <c r="BS639" s="11" t="n">
        <f aca="false">IF(BR639="","",IF(BR639="-20 a -15",1,IF(BR639="-14,5 a -9,5",2,IF(BR639="-9 a -4",3,IF(BR639="-3,5 a 2,5",4,IF(BR639="3 a 8",5,IF(BR639="8,5 a 13,5",6,IF(BR639="14 a 17,5",7,IF(BR639="18","NORMA",IF(BR639="18,5 a 23,5",8,IF(BR639="24 a 29",9,IF(BR639="29,5 a 34,5",10,IF(BR639="35 a 40",11,"")))))))))))))</f>
        <v>7</v>
      </c>
      <c r="BT639" s="9" t="n">
        <v>0.5</v>
      </c>
      <c r="BU639" s="10" t="str">
        <f aca="false">IF(BT639="","",IF(AND(BT639&gt;=-20,BT639&lt;=-18),"-20 a -18",IF(AND(BT639&gt;=-17.5,BT639&lt;=-15.5),"-17,5 a -15,5",IF(AND(BT639&gt;=-15,BT639&lt;=-13),"-15 a -13",IF(AND(BT639&gt;=-12.5,BT639&lt;=-10.5),"-12,5 a -10,5",IF(AND(BT639&gt;=-10,BT639&lt;=-8),"-10 a -8",IF(AND(BT639&gt;=-7.5,BT639&lt;=-5.5),"-7,5 a -5,5",IF(AND(BT639&gt;=-5,BT639&lt;=-3),"-5 a -3",IF(AND(BT639&gt;=-2.5,BT639&lt;=-0.5),"-2,5 a -0,5",IF(BT639=0,"0",IF(AND(BT639&gt;=0.5,BT639&lt;=2.5),"0,5 a 2,5",IF(AND(BT639&gt;=3,BT639&lt;=5),"3 a 5",IF(AND(BT639&gt;=5.5,BT639&lt;=7.5),"5,5 a 7,5",IF(AND(BT639&gt;=8,BT639&lt;=10),"8 a 10",IF(AND(BT639&gt;=10.5,BT639&lt;=12.5),"10,5 a 12,5",IF(AND(BT639&gt;=13,BT639&lt;=15),"13 a 15",IF(AND(BT639&gt;=15.5,BT639&lt;=17.5),"15,5 a 17,5",IF(AND(BT639&gt;=18,BT639&lt;=20),"18 a 20","Fuera de rango"))))))))))))))))))</f>
        <v>0,5 a 2,5</v>
      </c>
      <c r="BV639" s="11" t="n">
        <f aca="false">IF(BT639="","",IF(BT639=0,"NORMA",IF(AND(BT639&gt;=-20,BT639&lt;=-18),2,IF(AND(BT639&gt;=-17.5,BT639&lt;=-15.5),2,IF(AND(BT639&gt;=-15,BT639&lt;=-13),3,IF(AND(BT639&gt;=-12.5,BT639&lt;=-10.5),4,IF(AND(BT639&gt;=-10,BT639&lt;=-8),5,IF(AND(BT639&gt;=-7.5,BT639&lt;=-5.5),6,IF(AND(BT639&gt;=-5,BT639&lt;=-3),7,IF(AND(BT639&gt;=-2.5,BT639&lt;=-0.5),8,IF(AND(BT639&gt;=0.5,BT639&lt;=2.5),9,IF(AND(BT639&gt;=3,BT639&lt;=5),10,IF(AND(BT639&gt;=5.5,BT639&lt;=7.5),11,IF(AND(BT639&gt;=8,BT639&lt;=10),12,IF(AND(BT639&gt;=10.5,BT639&lt;=12.5),13,IF(AND(BT639&gt;=13,BT639&lt;=15),14,IF(AND(BT639&gt;=15.5,BT639&lt;=17.5),15,IF(AND(BT639&gt;=18,BT639&lt;=20),16,"Fuera de rango"))))))))))))))))))</f>
        <v>9</v>
      </c>
      <c r="BW639" s="9" t="n">
        <v>-4.75</v>
      </c>
      <c r="BX639" s="10" t="n">
        <f aca="false">18.5- (0.3*H639)</f>
        <v>16.1</v>
      </c>
      <c r="BY639" s="10" t="n">
        <f aca="false">(BW639)-(BX639)</f>
        <v>-20.85</v>
      </c>
      <c r="BZ639" s="10" t="str">
        <f aca="false">IF(BY639="","",IF(BY639&lt;-27.5,"De -30 a -28",IF(BY639&lt;-25,"De -27,5 a -25,5",IF(BY639&lt;-22.5,"De -25 a -23",IF(BY639&lt;-20,"De -22,5 a -20,5",IF(BY639&lt;-17.5,"De -20 a -18",IF(BY639&lt;-15,"De -17,5 a -15,5",IF(BY639&lt;-12.5,"De -15 a -13",IF(BY639&lt;-10,"De -12,5 a -10,5",IF(BY639&lt;-7.5,"De -10 a -8",IF(BY639&lt;-5,"De -7,5 a -5,5",IF(BY639&lt;-2.5,"De -5 a -3",IF(BY639&lt;0,"De -2,5 a -0,5",IF(BY639&lt;2.5,"De 0 a 2",IF(BY639&lt;5,"De 2,5 a 4,5",IF(BY639&lt;7.5,"De 5 a 7",IF(BY639&lt;10,"De 7,5 a 9,5",IF(BY639&lt;12.5,"De 10 a 12",IF(BY639&lt;15,"De 12,5 a 14,5",IF(BY639&lt;17.5,"De 15 a 17",IF(BY639&lt;20,"De 17,5 a 19,5",IF(BY639&lt;22.5,"De 20 a 22",IF(BY639&lt;25,"De 22,5 a 24,5",IF(BY639&lt;27.5,"De 25 a 27","De 27,5 a 30"))))))))))))))))))))))))</f>
        <v>De -22,5 a -20,5</v>
      </c>
      <c r="CA639" s="12" t="n">
        <f aca="false">IF(BY639="","",IF(BY639&lt;=-28,1,IF(BY639&lt;=-25.5,2,IF(BY639&lt;=-23,3,IF(BY639&lt;=-20.5,4,IF(BY639&lt;=-18,5,IF(BY639&lt;=-15.5,6,IF(BY639&lt;=-13,7,IF(BY639&lt;=-10.5,8,IF(BY639&lt;=-8,9,IF(BY639&lt;=-5.5,10,IF(BY639&lt;=-3,11,IF(BY639&lt;=-0.5,12,IF(BY639&lt;=2,13,IF(BY639&lt;=4.5,14,IF(BY639&lt;=7,15,IF(BY639&lt;=9.5,16,IF(BY639&lt;=12,17,IF(BY639&lt;=14.5,18,IF(BY639&lt;=17,19,IF(BY639&lt;=19.5,20,IF(BY639&lt;=22,21,IF(BY639&lt;=24.5,22,IF(BY639&lt;=27,23,IF(BY639&lt;=30,24,"Fuera de rango")))))))))))))))))))))))))</f>
        <v>4</v>
      </c>
      <c r="CB639" s="9" t="n">
        <v>-4.25</v>
      </c>
      <c r="CC639" s="10" t="n">
        <f aca="false">18.5- (0.3*H639)</f>
        <v>16.1</v>
      </c>
      <c r="CD639" s="10" t="n">
        <f aca="false">(CB639)-(CC639)</f>
        <v>-20.35</v>
      </c>
      <c r="CE639" s="10" t="str">
        <f aca="false">IF(CD639="","",IF(CD639&lt;-27.5,"De -30 a -28",IF(CD639&lt;-25,"De -27,5 a -25,5",IF(CD639&lt;-22.5,"De -25 a -23",IF(CD639&lt;-20,"De -22,5 a -20,5",IF(CD639&lt;-17.5,"De -20 a -18",IF(CD639&lt;-15,"De -17,5 a -15,5",IF(CD639&lt;-12.5,"De -15 a -13",IF(CD639&lt;-10,"De -12,5 a -10,5",IF(CD639&lt;-7.5,"De -10 a -8",IF(CD639&lt;-5,"De -7,5 a -5,5",IF(CD639&lt;-2.5,"De -5 a -3",IF(CD639&lt;0,"De -2,5 a -0,5",IF(CD639&lt;=2,"De 0 a 2",IF(CD639&lt;=4.5,"De 2,5 a 4,5",IF(CD639&lt;=7,"De 5 a 7",IF(CD639&lt;=9.5,"De 7,5 a 9,5",IF(CD639&lt;=12,"De 10 a 12",IF(CD639&lt;=14.5,"De 12,5 a 14,5",IF(CD639&lt;=17,"De 15 a 17",IF(CD639&lt;=19.5,"De 17,5 a 19,5",IF(CD639&lt;=22,"De 20 a 22",IF(CD639&lt;=24.5,"De 22,5 a 24,5",IF(CD639&lt;=27,"De 25 a 27","De 27,5 a 30"))))))))))))))))))))))))</f>
        <v>De -22,5 a -20,5</v>
      </c>
      <c r="CF639" s="12" t="n">
        <f aca="false">IF(CD639="","",IF(CD639&lt;-27.5,1,IF(CD639&lt;-25,2,IF(CD639&lt;-22.5,3,IF(CD639&lt;-20,4,IF(CD639&lt;-17.5,5,IF(CD639&lt;-15,6,IF(CD639&lt;-12.5,7,IF(CD639&lt;-10,8,IF(CD639&lt;-7.5,9,IF(CD639&lt;-5,10,IF(CD639&lt;-2.5,11,IF(CD639&lt;0,12,IF(CD639&lt;2.5,13,IF(CD639&lt;5,14,IF(CD639&lt;7.5,15,IF(CD639&lt;10,16,IF(CD639&lt;12.5,17,IF(CD639&lt;15,18,IF(CD639&lt;17.5,19,IF(CD639&lt;20,20,IF(CD639&lt;22.5,21,IF(CD639&lt;25,22,IF(CD639&lt;27.5,23,24))))))))))))))))))))))))</f>
        <v>4</v>
      </c>
      <c r="CG639" s="9" t="n">
        <v>-1.75</v>
      </c>
      <c r="CH639" s="10" t="str">
        <f aca="false">IF(CG639="","",IF(AND(CG639&gt;=-10,CG639&lt;=-9.5),"-10 a -9,5",IF(AND(CG639&gt;-9.5,CG639&lt;=-8.5),"-9 a -8,5",IF(AND(CG639&gt;-8.5,CG639&lt;=-7.5),"-8 a -7,5",IF(AND(CG639&gt;-7.5,CG639&lt;=-6.5),"-7 a -6,5",IF(AND(CG639&gt;-6.5,CG639&lt;=-5.5),"-6 a -5,5",IF(AND(CG639&gt;-5.5,CG639&lt;=-4.5),"-5 a -4,5",IF(AND(CG639&gt;-4.5,CG639&lt;=-3.5),"-4 a -3,5",IF(AND(CG639&gt;-3.5,CG639&lt;=-2.5),"-3 a -2,5",IF(CG639=-2.25,"-2,25",IF(AND(CG639&gt;-2.5,CG639&lt;=-1.5),"-2 a -1,5",IF(AND(CG639&gt;-1.5,CG639&lt;=-0.5),"-1 a -0,5",IF(AND(CG639&gt;-0.5,CG639&lt;=0.5),"0 a 0,5",IF(AND(CG639&gt;0.5,CG639&lt;=1.5),"1 a 1,5",IF(AND(CG639&gt;1.5,CG639&lt;=2.5),"2 a 2,5",IF(AND(CG639&gt;2.5,CG639&lt;=3.5),"3 a 3,5",IF(AND(CG639&gt;3.5,CG639&lt;=4.5),"4 a 4,5",IF(AND(CG639&gt;4.5,CG639&lt;=5.5),"5 a 5,5",IF(AND(CG639&gt;5.5,CG639&lt;=6.5),"6 a 6,5",IF(AND(CG639&gt;6.5,CG639&lt;=7.5),"7 a 7,5",IF(AND(CG639&gt;7.5,CG639&lt;=8.5),"8 a 8,5",IF(AND(CG639&gt;8.5,CG639&lt;=9.5),"9 a 9,5",IF(CG639&gt;=10,"10","Fuera de rango")))))))))))))))))))))))</f>
        <v>-2 a -1,5</v>
      </c>
      <c r="CI639" s="11" t="n">
        <f aca="false">IF(CG639="","",IF(CG639=-2.25,"NORMA",IF(CG639&lt;=-9.5,1,IF(CG639&lt;=-8.5,2,IF(CG639&lt;=-7.5,3,IF(CG639&lt;=-6.5,4,IF(CG639&lt;=-5.5,5,IF(CG639&lt;=-4.5,6,IF(CG639&lt;=-3.5,7,IF(CG639&lt;=-2.5,8,IF(CG639&lt;=-1.5,9,IF(CG639&lt;=-0.5,10,IF(CG639&lt;=0.5,11,IF(CG639&lt;=1.5,12,IF(CG639&lt;=2.5,13,IF(CG639&lt;=3.5,14,IF(CG639&lt;=4.5,15,IF(CG639&lt;=5.5,16,IF(CG639&lt;=6.5,17,IF(CG639&lt;=7.5,18,IF(CG639&lt;=8.5,19,IF(CG639&lt;=9.5,20,IF(CG639=10,21,"Fuera de rango")))))))))))))))))))))))</f>
        <v>9</v>
      </c>
      <c r="CJ639" s="9" t="n">
        <v>2.5</v>
      </c>
      <c r="CK639" s="10" t="str">
        <f aca="false">IF(CJ639="","",IF(AND(CJ639&gt;=-6,CJ639&lt;=-5.5),"-6 a -5,5",IF(AND(CJ639&gt;-5.5,CJ639&lt;=-4.5),"-5 a -4,5",IF(AND(CJ639&gt;-4.5,CJ639&lt;=-3.5),"-4 a -3,5",IF(AND(CJ639&gt;-3.5,CJ639&lt;=-2.5),"-3 a -2,5",IF(AND(CJ639&gt;-2.5,CJ639&lt;=-1.5),"-2 a -1,5",IF(AND(CJ639&gt;-1.5,CJ639&lt;=-0.5),"-1 a -0,5",IF(AND(CJ639&gt;-0.5,CJ639&lt;=0.5),"0 a 0,5",IF(AND(CJ639&gt;0.5,CJ639&lt;=1.5),"1 a 1,5",IF(AND(CJ639&gt;1.5,CJ639&lt;2.5),"2",IF(AND(CJ639&gt;=2.5,CJ639&lt;=3),"2,5 a 3",IF(AND(CJ639&gt;3,CJ639&lt;=4),"3,5 a 4",IF(AND(CJ639&gt;4,CJ639&lt;=5),"4,5 a 5",IF(AND(CJ639&gt;5,CJ639&lt;=6),"5,5 a 6",IF(AND(CJ639&gt;6,CJ639&lt;=7),"6,5 a 7",IF(AND(CJ639&gt;7,CJ639&lt;=8),"7,5 a 8",IF(AND(CJ639&gt;8,CJ639&lt;=9.5),"8,5 a 9,5",IF(CJ639=10,"10","Fuera de rango"))))))))))))))))))</f>
        <v>2,5 a 3</v>
      </c>
      <c r="CL639" s="11" t="n">
        <f aca="false">IF(CK639="","",IF(OR(CK639="-6 a -5,5",CK639="-6 - -5,5"),1,IF(OR(CK639="-5 a -4,5",CK639="-5 - -4,5"),2,IF(OR(CK639="-4 a -3,5",CK639="-4 - -3,5"),3,IF(OR(CK639="-3 a -2,5",CK639="-3 - -2,5"),4,IF(OR(CK639="-2 a -1,5",CK639="-2 - -1,5"),5,IF(OR(CK639="-1 a -0,5",CK639="-1 - -0,5"),6,IF(OR(CK639="0 a 0,5",CK639="0 - 0,5"),7,IF(OR(CK639="1 a 1,5",CK639="1 - 1,5"),8,IF(CK639="2","NORMA",IF(OR(CK639="2,5 a 3",CK639="2,5 - 3"),9,IF(OR(CK639="3,5 a 4",CK639="3,5 - 4"),10,IF(OR(CK639="4,5 a 5",CK639="4,5 - 5"),11,IF(OR(CK639="5,5 a 6",CK639="5,5 - 6"),12,IF(OR(CK639="6,5 a 7",CK639="6,5 - 7"),13,IF(OR(CK639="7,5 a 8",CK639="7,5 - 8"),14,IF(OR(CK639="8,5 a 9",CK639="8,5 - 9,5",CK639="9 a 9,5"),15,IF(CK639="10",15,IF(OR(CK639="0,5 a 1",CK639="0,5 - 1"),7,"Fuera de rango")))))))))))))))))))</f>
        <v>9</v>
      </c>
      <c r="CO639" s="10" t="str">
        <f aca="false">IF(CM639&gt;0,"EME"," ")</f>
        <v> </v>
      </c>
      <c r="CQ639" s="10" t="str">
        <f aca="false">IF(CP639&gt;0,"0", " ")</f>
        <v> </v>
      </c>
      <c r="CR639" s="10" t="str">
        <f aca="false">IF(CP639&gt;0,"EME"," ")</f>
        <v> </v>
      </c>
      <c r="CS639" s="9" t="n">
        <v>0</v>
      </c>
      <c r="CV639" s="9" t="n">
        <v>0</v>
      </c>
      <c r="CY639" s="9" t="n">
        <v>-0.5</v>
      </c>
      <c r="DB639" s="9" t="n">
        <v>-0.5</v>
      </c>
      <c r="DC639" s="11" t="str">
        <f aca="false">IF(DB639&lt;0,"2"," ")</f>
        <v>2</v>
      </c>
      <c r="DD639" s="11" t="str">
        <f aca="false">IF(DB639&lt;0,"MIO"," ")</f>
        <v>MIO</v>
      </c>
      <c r="DE639" s="9" t="n">
        <v>0</v>
      </c>
      <c r="DF639" s="10" t="str">
        <f aca="false">IF(DE639&lt;0,"3"," ")</f>
        <v> </v>
      </c>
      <c r="DG639" s="10" t="str">
        <f aca="false">IF(DE639&lt;0,"AST"," ")</f>
        <v> </v>
      </c>
      <c r="DH639" s="9" t="n">
        <v>0</v>
      </c>
      <c r="DI639" s="10" t="str">
        <f aca="false">IF(DH639&lt;0,"3"," ")</f>
        <v> </v>
      </c>
      <c r="DJ639" s="10" t="str">
        <f aca="false">IF(DH639&lt;0,"AST"," ")</f>
        <v> </v>
      </c>
      <c r="DK639" s="9" t="n">
        <v>0</v>
      </c>
      <c r="DL639" s="10" t="str">
        <f aca="false">IF(DK639&gt;0,"4"," ")</f>
        <v> </v>
      </c>
      <c r="DM639" s="10" t="str">
        <f aca="false">IF(DK639&gt;0,"PRE"," ")</f>
        <v> </v>
      </c>
      <c r="DN639" s="9" t="n">
        <v>0</v>
      </c>
      <c r="DO639" s="10" t="str">
        <f aca="false">IF(DN639&gt;0,"4"," ")</f>
        <v> </v>
      </c>
      <c r="DP639" s="10" t="str">
        <f aca="false">IF(DN639&gt;0,"PRE"," ")</f>
        <v> </v>
      </c>
      <c r="DS639" s="12" t="str">
        <f aca="false">CONCATENATE(CO639,CU639,DA639,DG639,DM639)</f>
        <v>   </v>
      </c>
      <c r="DT639" s="10" t="e">
        <f aca="false" t="array" ref="DT639">_xlfn.IFS(DS639="EME    ","0", DS639=" HIP   ","1", DS639="  MIO  ","2", DS639="   AST ","3", DS639="    PRE","4", DS639="EME   PRE","5", DS639=" HIP  PRE","6", DS639=" HIP AST ","7", DS639="  MIO PRE","8", DS639="  MIOAST ","9", DS639="   ASTPRE","10",DS639=" HIP ASTPRE","11", DS639="  MIOASTPRE","12", DS639="     ","0")</f>
        <v>#N/A</v>
      </c>
      <c r="DV639" s="1" t="e">
        <f aca="false" t="array" ref="DV639">_xlfn.IFS(DU639="SI","2", DU639="NO","1")</f>
        <v>#N/A</v>
      </c>
      <c r="DX639" s="11" t="str">
        <f aca="false">IF(DW639=0,"1","2")</f>
        <v>1</v>
      </c>
      <c r="DY639" s="11" t="str">
        <f aca="false" t="array" ref="DY639">_xlfn.IFS(DW639=0,"0", DW639=0.25, "1", DW639=0.5,"2", DW639=0.75,"3", DW639=1,"4",DW639=1.25,"5", DW639=1.5,"6", DW639=1.75,"7", DW639=2,"8")</f>
        <v>0</v>
      </c>
      <c r="EA639" s="11" t="str">
        <f aca="false">IF(DZ639=0,"1","2")</f>
        <v>1</v>
      </c>
      <c r="EB639" s="11" t="str">
        <f aca="false" t="array" ref="EB639">_xlfn.IFS(DZ639=0,"0", DZ639=0.25, "1", DZ639=0.5,"2", DZ639=0.75,"3", DZ639=1,"4",DZ639=1.25,"5", DZ639=1.5,"6", DZ639=1.75,"7", DZ639=2,"8")</f>
        <v>0</v>
      </c>
      <c r="ED639" s="10" t="str">
        <f aca="false">IF(EC639=0,"1","2")</f>
        <v>1</v>
      </c>
      <c r="EE639" s="11" t="str">
        <f aca="false" t="array" ref="EE639">_xlfn.IFS(EC639=0,"0", EC639=-0.25, "1", EC639=-0.5,"2", EC639=-0.75,"3", EC639=-1,"4",EC639=-1.25,"5", EC639=-1.5,"6", EC639=-1.75,"7", EC639=-2,"8", EC639=-2.25,"9",EC639=-2.5,"10", EC639=-2.75,"11", EC639=-3,"12", EC639=-3.25,"13", EC639=-3.5,"14", EC639=-3.75,"15",EC639=-4,"16")</f>
        <v>0</v>
      </c>
      <c r="EG639" s="10" t="str">
        <f aca="false">IF(EF639=0,"1","2")</f>
        <v>1</v>
      </c>
      <c r="EH639" s="11" t="str">
        <f aca="false" t="array" ref="EH639">_xlfn.IFS(EF639=0,"0", EF639=-0.25, "1", EF639=-0.5,"2", EF639=-0.75,"3", EF639=-1,"4",EF639=-1.25,"5", EF639=-1.5,"6", EF639=-1.75,"7", EF639=-2,"8", EF639=-2.25,"9",EF639=-2.5,"10", EF639=-2.75,"11", EF639=-3,"12", EF639=-3.25,"13", EF639=-3.5,"14", EF639=-3.75,"15",EF639=-4,"16")</f>
        <v>0</v>
      </c>
      <c r="EJ639" s="11" t="str">
        <f aca="false">IF(EI639=0,"1","2")</f>
        <v>1</v>
      </c>
      <c r="EK639" s="11" t="str">
        <f aca="false" t="array" ref="EK639">_xlfn.IFS(EI639=0,"0", EI639=-0.25, "1", EI639=-0.5,"2", EI639=-0.75,"3", EI639=-1,"4",EI639=-1.25,"5", EI639=-1.5,"6", EI639=-1.75,"7", EI639=-2,"8", EI639=-2.25,"9", EI639=-2.25,"9",EI639=-2.5,"10", EI639=-2.75,"11", EI639=-3,"12", EI639=-3.25,"13", EI639=-3.5,"14", EI639=-3.75,"15",EI639=-4,"16", EI639=0.25, "17", EI639=0.5, "18")</f>
        <v>0</v>
      </c>
      <c r="EM639" s="11" t="str">
        <f aca="false">IF(EL639=0,"1","2")</f>
        <v>1</v>
      </c>
      <c r="EN639" s="11" t="str">
        <f aca="false" t="array" ref="EN639">_xlfn.IFS(EL639=0.25,"17",EL639=0.5,"18", EL639=0,"0", EL639=-0.25, "1", EL639=-0.5,"2", EL639=-0.75,"3", EL639=-1,"4",EL639=-1.25,"5", EL639=-1.5,"6", EL639=-1.75,"7", EL639=-2,"8",EL639= -2.25,"9",EL639=-2.5,"10",EL639= -2.75,"11",EL639= -3,"12",EL639= -3.25,"13",EL639= -3.5,"14",EL639= -3.75,"15",EL639=-4,"16")</f>
        <v>0</v>
      </c>
      <c r="EP639" s="11" t="str">
        <f aca="false">IF(EO639=0,"1","2")</f>
        <v>1</v>
      </c>
      <c r="EQ639" s="11" t="str">
        <f aca="false" t="array" ref="EQ639">_xlfn.IFS(EO639=0,"0", EO639=0.25, "1", EO639=0.5,"2", EO639=0.75,"3", EO639=1,"4",EO639=1.25,"5", EO639=1.5,"6", EO639=1.75,"7", EO639=2,"8", EO639=2.25,"9", EO639=2.25,"9",EO639=2.5,"10", EO639=2.75,"11", EO639=3,"12", EO639=3.25,"13", EO639=3.5,"14", EO639=3.75,"15",EO639=4,"16", EO639=-0.25, "17", bq=-0.5, "18")</f>
        <v>0</v>
      </c>
      <c r="ES639" s="11" t="str">
        <f aca="false">IF(ER639=0,"1","2")</f>
        <v>1</v>
      </c>
      <c r="ET639" s="11" t="str">
        <f aca="false" t="array" ref="ET639">_xlfn.IFS(ER639=0,"0", ER639=0.25, "1", ER639=0.5,"2", ER639=0.75,"3", ER639=1,"4",ER639=1.25,"5", ER639=1.5,"6", ER639=1.75,"7", ER639=2,"8", ER639=2.25,"9", ER639=2.25,"9",ER639=2.5,"10", ER639=2.75,"11", ER639=3,"12", ER639=3.25,"13", ER639=3.5,"14", ER639=3.75,"15",ER639=4,"16", ER639=-0.25, "17", bq=-0.5, "18")</f>
        <v>0</v>
      </c>
      <c r="EV639" s="14" t="e">
        <f aca="false">VLOOKUP(EU639,LEYENDA!$G$2:$H$8,2,TRUE())</f>
        <v>#N/A</v>
      </c>
      <c r="EW639" s="14" t="e">
        <f aca="false" t="array" ref="EW639">_xlfn.IFS(EV639="0-5","1", EV639="6-12","2", EV639="13-18","3", EV639="19-24","4", EV639="25-36","5", EV639="37-48","6", EV639="49-60","7")</f>
        <v>#N/A</v>
      </c>
    </row>
    <row r="640" customFormat="false" ht="13.5" hidden="false" customHeight="false" outlineLevel="0" collapsed="false">
      <c r="A640" s="1" t="n">
        <v>246</v>
      </c>
      <c r="B640" s="2" t="n">
        <v>2</v>
      </c>
      <c r="C640" s="33" t="n">
        <v>45189</v>
      </c>
      <c r="E640" s="5" t="str">
        <f aca="false">VLOOKUP(A640,'286'!$A$3:$J$6279,10,FALSE())</f>
        <v>MORENO RUFO, MIREYA</v>
      </c>
      <c r="F640" s="4" t="str">
        <f aca="false">VLOOKUP(A640,'286'!$A$3:$I$1768,3,FALSE())</f>
        <v>MORUMI</v>
      </c>
      <c r="G640" s="6" t="n">
        <f aca="false">VLOOKUP(A640,'286'!$A$3:$I$1768,4,FALSE())</f>
        <v>41721</v>
      </c>
      <c r="H640" s="7" t="n">
        <f aca="false">YEAR(C640)-YEAR(G640)</f>
        <v>9</v>
      </c>
      <c r="I640" s="1" t="str">
        <f aca="false">VLOOKUP(H640,LEYENDA!$C$2:$D$6,2,TRUE())</f>
        <v>0-12</v>
      </c>
      <c r="J640" s="5" t="str">
        <f aca="false">VLOOKUP(A640,'286'!$A$3:$I$1768,7,FALSE())</f>
        <v>M</v>
      </c>
      <c r="K640" s="8" t="n">
        <f aca="false">VLOOKUP(A640,'286'!$A$3:$I$1768,2,FALSE())</f>
        <v>0</v>
      </c>
      <c r="L640" s="4" t="str">
        <f aca="false">VLOOKUP(A640,'286'!$A$3:$I$1768,8,FALSE())</f>
        <v>D</v>
      </c>
      <c r="M640" s="4" t="str">
        <f aca="false">VLOOKUP(A640,'286'!$A$3:$I$1768,9,FALSE())</f>
        <v>D</v>
      </c>
      <c r="N640" s="8" t="str">
        <f aca="false">IF(R640=O640, "MISMA","CONTRARIA")</f>
        <v>MISMA</v>
      </c>
      <c r="O640" s="8" t="str">
        <f aca="false" t="array" ref="O640">_xlfn.IFS(L640="D","1", L640="I","2")</f>
        <v>1</v>
      </c>
      <c r="P640" s="8" t="e">
        <f aca="false" t="array" ref="P640">_xlfn.IFS(K640="OD","1", K640="OI","2")</f>
        <v>#N/A</v>
      </c>
      <c r="Q640" s="1" t="str">
        <f aca="false" t="array" ref="Q640">_xlfn.IFS(J640="M","1", J640="H","2")</f>
        <v>1</v>
      </c>
      <c r="R640" s="8" t="str">
        <f aca="false" t="array" ref="R640">_xlfn.IFS(M640="D","1", M640="I","2")</f>
        <v>1</v>
      </c>
      <c r="S640" s="1" t="str">
        <f aca="false" t="array" ref="S640">_xlfn.IFS(N640="CONTRARIA", "1",N640= "MISMA","2")</f>
        <v>2</v>
      </c>
      <c r="T640" s="1" t="str">
        <f aca="false" t="array" ref="T640">_xlfn.IFS(I640="0-12","1", I640="13-24","2", I640="25-40","3", I640="41-60","4", I640="61-100","5")</f>
        <v>1</v>
      </c>
      <c r="U640" s="9" t="n">
        <v>-2</v>
      </c>
      <c r="V640" s="10" t="str">
        <f aca="false">IF(U640="","",IF(AND(U640&gt;=-9,U640&lt;=-6.5),"-9 a -6,5",IF(AND(U640&gt;=-6,U640&lt;=-3.5),"-6 a -3,5",IF(AND(U640&gt;=-3,U640&lt;=-1),"-3 a -1",IF(U640=-0.5,"-0,5",IF(AND(U640&gt;=0,U640&lt;=2.5),"0 a 2,5",IF(AND(U640&gt;=3,U640&lt;=5.5),"3 a 5,5",IF(AND(U640&gt;=6,U640&lt;=8.5),"6 a 8,5",IF(AND(U640&gt;=9,U640&lt;=20),"9 a 20","Fuera de rango")))))))))</f>
        <v>-3 a -1</v>
      </c>
      <c r="W640" s="11" t="n">
        <f aca="false">IF(V640="","",IF(V640="-9 a -6,5",2,IF(V640="-6 a -3,5",3,IF(V640="-3 a -1",4,IF(V640="-0,5","NORMA",IF(V640="0 a 2,5",5,IF(V640="3 a 5,5",6,IF(V640="6 a 8,5",7,IF(V640="9 a 20",8,"Fuera de rango")))))))))</f>
        <v>4</v>
      </c>
      <c r="X640" s="9" t="n">
        <v>0</v>
      </c>
      <c r="Y640" s="11" t="str">
        <f aca="false">IF(X640="","",IF(AND(X640&gt;=0,X640&lt;=4),"0 a 4",IF(AND(X640&gt;=4.5,X640&lt;=8.5),"4,5 a 8,5",IF(X640=9,"9",IF(AND(X640&gt;=9.5,X640&lt;=13),"9,5 a 13",IF(AND(X640&gt;=13.5,X640&lt;=20),"13,5 a 20",IF(AND(X640&gt;=20.5,X640&lt;=35),"20,5 a 35","Fuera de rango")))))))</f>
        <v>0 a 4</v>
      </c>
      <c r="Z640" s="11" t="n">
        <f aca="false">IF(Y640="","",IF(Y640="0 a 4",1,IF(Y640="4,5 a 8,5",2,IF(Y640="9","NORMA",IF(Y640="9,5 a 13",3,IF(Y640="13,5 a 20",4,IF(Y640="20,5 a 35",5,"Fuera de rango")))))))</f>
        <v>1</v>
      </c>
      <c r="AA640" s="9" t="n">
        <v>17</v>
      </c>
      <c r="AB640" s="10" t="str">
        <f aca="false">IF(AA640="","",IF(AND(AA640&gt;=0,AA640&lt;=9),"0 a 9",IF(AND(AA640&gt;=9.5,AA640&lt;=18.5),"9,5 a 18,5",IF(AA640=19,"19",IF(AND(AA640&gt;=19.5,AA640&lt;=28),"19,5 a 28",IF(AND(AA640&gt;=28.5,AA640&lt;=40),"28,5 a 40","Fuera de rango"))))))</f>
        <v>9,5 a 18,5</v>
      </c>
      <c r="AC640" s="11" t="n">
        <f aca="false" t="array" ref="AC640">_xlfn.IFS(AB640="","",AB640="0 a 9",1,AB640="9,5 a 18,5",2,AB640="19","NORMA",AB640="19,5 a 28",3,AB640="28,5 a 40",4,TRUE(),"Fuera de rango")</f>
        <v>2</v>
      </c>
      <c r="AD640" s="9" t="n">
        <v>6</v>
      </c>
      <c r="AE640" s="10" t="str">
        <f aca="false">IF(AD640="","",IF(AND(AD640&gt;=-10,AD640&lt;=0),"De -10 a 0",IF(AND(AD640&gt;=0.5,AD640&lt;=9.5),"0,5 a 9,5",IF(AD640=10,"10",IF(AND(AD640&gt;=10.5,AD640&lt;=20),"10,5 a 20",IF(AND(AD640&gt;=20.5,AD640&lt;=40),"20,5 a 40","Fuera de rango"))))))</f>
        <v>0,5 a 9,5</v>
      </c>
      <c r="AF640" s="12" t="n">
        <f aca="false">IF(AD640="","",IF(AND(AD640&gt;=-10,AD640&lt;=0),1,IF(AND(AD640&gt;=0.5,AD640&lt;=9.5),2,IF(AD640=10,"NORMA",IF(AND(AD640&gt;=10.5,AD640&lt;=20),3,IF(AND(AD640&gt;=20.5,AD640&lt;=40),4,""))))))</f>
        <v>2</v>
      </c>
      <c r="AG640" s="9" t="n">
        <v>10</v>
      </c>
      <c r="AH640" s="10" t="str">
        <f aca="false">IF(AG640="","",IF(AND(AG640&gt;=0,AG640&lt;=4),"0 a 4",IF(AND(AG640&gt;=4.5,AG640&lt;=8.5),"4,5 a 8,5",IF(AG640=9,"9",IF(AND(AG640&gt;=9.5,AG640&lt;=13),"9,5 a 13",IF(AND(AG640&gt;=13.5,AG640&lt;=25),"13,5 a 25","Fuera de rango"))))))</f>
        <v>9,5 a 13</v>
      </c>
      <c r="AI640" s="10" t="n">
        <f aca="false">IF(AH640="","",IF(AH640="0 a 4",1,IF(AH640="4,5 a 8,5",2,IF(AH640="9","NORMA",IF(AH640="9,5 a 13",3,IF(AH640="13,5 a 25",4,""))))))</f>
        <v>3</v>
      </c>
      <c r="AJ640" s="9" t="n">
        <v>4</v>
      </c>
      <c r="AK640" s="10" t="str">
        <f aca="false">IF(AJ640="","",IF(AND(AJ640&gt;=-15,AJ640&lt;=-10.5),"-15 a -10,5",IF(AND(AJ640&gt;=-10,AJ640&lt;=-4),"-10 a -4",IF(AND(AJ640&gt;=-4.5,AJ640&lt;=0),"-4,5 a 0",IF(AND(AJ640&gt;=0.5,AJ640&lt;=4.5),"0,5 a 4,5",IF(AJ640=5,"5",IF(AND(AJ640&gt;=5.5,AJ640&lt;=10),"5,5 a 10",IF(AND(AJ640&gt;=10.5,AJ640&lt;=20),"10,5 a 20","Fuera de rango"))))))))</f>
        <v>0,5 a 4,5</v>
      </c>
      <c r="AL640" s="11" t="n">
        <f aca="false">IF(AK640="","",IF(AK640="-15 a -10,5",1,IF(AK640="-10 a -4",2,IF(AK640="-4,5 a 0",3,IF(AK640="0,5 a 4,5",4,IF(AK640="5","NORMA",IF(AK640="5,5 a 10",5,IF(AK640="10,5 a 20",6,"Error"))))))))</f>
        <v>4</v>
      </c>
      <c r="AM640" s="9" t="n">
        <v>0</v>
      </c>
      <c r="AN640" s="10" t="str">
        <f aca="false">IF(AM640="","",IF(AND(AM640&gt;=-7.5,AM640&lt;=-5.5),"-7,5 a -5,5",IF(AND(AM640&gt;=-5,AM640&lt;=-3),"-5 a -3",IF(AND(AM640&gt;=-2.5,AM640&lt;=-0.5),"-2,5 a -0,5",IF(AM640=0,"0,00",IF(AND(AM640&gt;=0.5,AM640&lt;=2.5),"0,5 a 2,5",IF(AND(AM640&gt;=3,AM640&lt;=5),"3 a 5",IF(AND(AM640&gt;=5.5,AM640&lt;=7.5),"5,5 a 7,5",IF(AND(AM640&gt;=8,AM640&lt;=10),"8 a 10","Fuera de rango")))))))))</f>
        <v>0,00</v>
      </c>
      <c r="AO640" s="11" t="str">
        <f aca="false">IF(AN640="","",IF(AN640="-7,5 a -5,5",1,IF(AN640="-5 a -3",2,IF(AN640="-2,5 a -0,5",3,IF(AN640="0,00","NORMA",IF(AN640="0,5 a 2,5",4,IF(AN640="3 a 5",5,IF(AN640="5,5 a 7,5",6,IF(AN640="8 a 10",7,"Error")))))))))</f>
        <v>NORMA</v>
      </c>
      <c r="AP640" s="9" t="n">
        <v>-3</v>
      </c>
      <c r="AQ640" s="10" t="str">
        <f aca="false">IF(AP640="","",IF(AND(AP640&gt;=-20,AP640&lt;=-9.5),"-20 a -9,5",IF(AND(AP640&gt;=-9,AP640&lt;=-6.5),"-9 a -6,5",IF(AP640=-6,"-6",IF(AND(AP640&gt;=-5.5,AP640&lt;=-3),"-5,5 a -3",IF(AND(AP640&gt;=-2.5,AP640&lt;=0),"-2,5 a 0",IF(AND(AP640&gt;=0.5,AP640&lt;=3),"0,5 a 3",IF(AND(AP640&gt;=3.5,AP640&lt;=6),"3,5 a 6",IF(AND(AP640&gt;=6.5,AP640&lt;=9),"6,5 a 9",IF(AND(AP640&gt;=9.5,AP640&lt;=20),"9,5 a 20","Fuera de rango"))))))))))</f>
        <v>-5,5 a -3</v>
      </c>
      <c r="AR640" s="11" t="n">
        <f aca="false">IF(AQ640="","",IF(AQ640="-20 a -9,5",1,IF(AQ640="-9 a -6,5",2,IF(AQ640="-6","NORMA",IF(AQ640="-5,5 a -3",3,IF(AQ640="-2,5 a 0",4,IF(AQ640="0,5 a 3",5,IF(AQ640="3,5 a 6",6,IF(AQ640="6,5 a 9",7,IF(AQ640="9,5 a 20",8,""))))))))))</f>
        <v>3</v>
      </c>
      <c r="AS640" s="9" t="n">
        <v>4</v>
      </c>
      <c r="AT640" s="10" t="str">
        <f aca="false">IF(AS640="","",IF(AND(AS640&gt;=-16,AS640&lt;=-14),"-16 a -14",IF(AND(AS640&gt;=-13.5,AS640&lt;=-11.5),"-13,5 a -11,5",IF(AND(AS640&gt;=-11,AS640&lt;=-9),"-11 a -9",IF(AND(AS640&gt;=-8.5,AS640&lt;=-6.5),"-8,5 a -6,5",IF(AND(AS640&gt;=-6,AS640&lt;=-4),"-6 a -4",IF(AND(AS640&gt;=-3.5,AS640&lt;=-1.5),"-3,5 a -1,5",IF(AND(AS640&gt;=-1,AS640&lt;=1),"-1 a 1",IF(AND(AS640&gt;=1.5,AS640&lt;=3.5),"1,5 a 3,5",IF(AND(AS640&gt;=4,AS640&lt;=6),"4 a 6",IF(AND(AS640&gt;=6.5,AS640&lt;=8.5),"6,5 a 8,5",IF(AND(AS640&gt;=9,AS640&lt;=11),"9 a 11",IF(AND(AS640&gt;=11.5,AS640&lt;=13.5),"11,5 a 13,5",IF(AND(AS640&gt;=14,AS640&lt;=16),"14 a 16",IF(AND(AS640&gt;=16.5,AS640&lt;=18.5),"16,5 a 18,5",IF(AND(AS640&gt;=19,AS640&lt;=21),"19 a 21","Fuera de rango"))))))))))))))))</f>
        <v>4 a 6</v>
      </c>
      <c r="AU640" s="11" t="str">
        <f aca="false" t="array" ref="AU640">IF(AT640="","",_xlfn.IFS(AT640="-16 a -14",1,AT640="-13,5 a -11,5",2,AT640="-11 a -9",3,AT640="-8,5 a -6,5",4,AT640="-6 a -4",5,AT640="-3,5 a -1,5",6,AT640="-1 a 1",7,AT640="1,5 a 3,5",8,AT640="4 a 6","NORMA",AT640="6,5 a 8,5",9,AT640="9 a 11",10,AT640="11,5 a 13,5",11,AT640="14 a 16",12,AT640="16,5 a 18,5",13,AT640="19 a 21",14,TRUE(),""))</f>
        <v>NORMA</v>
      </c>
      <c r="AV640" s="9" t="n">
        <v>1.75</v>
      </c>
      <c r="AW640" s="10" t="str">
        <f aca="false">IF(AV640="","",IF(AND(AV640&gt;=-1,AV640&lt;=-0.5),"-1 a -0,5",IF(AND(AV640&gt;-0.5,AV640&lt;=0),"De -0,5 a 0",IF(AND(AV640&gt;=0.25,AV640&lt;=0.75),"0,25 a 0,75",IF(AND(AV640&gt;=1,AV640&lt;=1.5),"1 a 1,5",IF(AND(AV640&gt;=1.75,AV640&lt;=2.25),"1,75 a 2,25",IF(AND(AV640&gt;=2.5,AV640&lt;=3),"2,5 a 3",IF(AND(AV640&gt;=3.25,AV640&lt;=3.75),"3,25 a 3,75","Fuera de rango"))))))))</f>
        <v>1,75 a 2,25</v>
      </c>
      <c r="AX640" s="10" t="n">
        <f aca="false">IF(AW640="","",IF(OR(AW640="-1 a -0,5",AW640="-1 a -0.5"),1,IF(OR(AW640="De -0,5 a 0",AW640="-0,5 a 0",AW640="De -0.5 a 0"),2,IF(OR(AW640="0,25 a 0,75",AW640="0.25 a 0.75"),"NORMA",IF(OR(AW640="1 a 1,5",AW640="1 a 1.5"),3,IF(OR(AW640="1,75 a 2,25",AW640="1.75 a 2.25"),4,IF(OR(AW640="2,5 a 3",AW640="2.5 a 3"),5,IF(OR(AW640="3,25 a 3,75",AW640="3.25 a 3.75"),6,""))))))))</f>
        <v>4</v>
      </c>
      <c r="AY640" s="9" t="n">
        <v>-7</v>
      </c>
      <c r="AZ640" s="10" t="str">
        <f aca="false">IF(AY640="","",IF(AND(AY640&gt;=-20,AY640&lt;=-9.5),"-20 a -9,5",IF(AND(AY640&gt;=-9,AY640&lt;=-6.5),"-9 a -6,5",IF(AY640=-6,"-6",IF(AND(AY640&gt;=-5.5,AY640&lt;=-3),"-5,5 a -3",IF(AND(AY640&gt;=-2.5,AY640&lt;=0),"-2,5 a 0",IF(AND(AY640&gt;=0.5,AY640&lt;=3),"0,5 a 3",IF(AND(AY640&gt;=3.5,AY640&lt;=6),"3,5 a 6","Fuera de rango"))))))))</f>
        <v>-9 a -6,5</v>
      </c>
      <c r="BA640" s="11" t="n">
        <f aca="false">IF(AZ640="","",IF(AZ640="-20 a -9,5",1,IF(AZ640="-9 a -6,5",2,IF(AZ640="-6","NORMA",IF(AZ640="-5,5 a -3",3,IF(AZ640="-2,5 a 0",4,IF(AZ640="0,5 a 3",5,IF(AZ640="3,5 a 6",6,""))))))))</f>
        <v>2</v>
      </c>
      <c r="BB640" s="9" t="n">
        <v>0</v>
      </c>
      <c r="BC640" s="10" t="str">
        <f aca="false" t="array" ref="BC640">IF(BB640="","",_xlfn.IFS(AND(BB640&gt;=0,BB640&lt;=2),"0 a 2",AND(BB640&gt;=2.5,BB640&lt;=4.5),"2,5 a 4,5",AND(BB640&gt;=5,BB640&lt;=7),"5 a 7",AND(BB640&gt;=7.5,BB640&lt;=9.5),"7,5 a 9,5",AND(BB640&gt;=10,BB640&lt;=12),"10 a 12",AND(BB640&gt;=12.5,BB640&lt;=14.5),"12,5 a 14,5",BB640=15,"15",AND(BB640&gt;=15.5,BB640&lt;=17.5),"15,5 a 17,5",AND(BB640&gt;=18,BB640&lt;=20),"18 a 20",AND(BB640&gt;=20.5,BB640&lt;=22.5),"20,5 a 22,5",AND(BB640&gt;=23,BB640&lt;=25),"23 a 25",TRUE(),"Fuera de rango"))</f>
        <v>0 a 2</v>
      </c>
      <c r="BD640" s="11" t="n">
        <f aca="false" t="array" ref="BD640">IF(BC640="","",_xlfn.IFS(BC640="0 a 2",1,BC640="2,5 a 4,5",2,BC640="5 a 7",3,BC640="7,5 a 9,5",4,BC640="10 a 12",5,BC640="12,5 a 14,5",6,BC640="15","NORMA",BC640="15,5 a 17,5",7,BC640="18 a 20",8,BC640="20,5 a 22,5",9,BC640="23 a 25",10,TRUE(),"Fuera de rango"))</f>
        <v>1</v>
      </c>
      <c r="BE640" s="9" t="n">
        <v>21</v>
      </c>
      <c r="BF640" s="10" t="str">
        <f aca="false">IF(BE640="","",IF(AND(BE640&gt;=-20,BE640&lt;=-10),"-20 a -10",IF(AND(BE640&gt;=-9.5,BE640&lt;=0.5),"-9,5 a 0,5",IF(AND(BE640&gt;=1,BE640&lt;=11),"1 a 11",IF(AND(BE640&gt;=11.5,BE640&lt;=20.5),"11,5 a 20,5",IF(BE640=21,"21",IF(AND(BE640&gt;=21.5,BE640&lt;=31.5),"21,5 a 31,5",IF(AND(BE640&gt;=32,BE640&lt;=42),"32 a 42","Fuera de rango"))))))))</f>
        <v>21</v>
      </c>
      <c r="BG640" s="11" t="str">
        <f aca="false">IF(BF640="","",IF(BF640="-20 a -10",1,IF(BF640="-9,5 a 0,5",2,IF(BF640="1 a 11",3,IF(BF640="11,5 a 20,5",4,IF(BF640="21","NORMA",IF(BF640="21,5 a 31,5",5,IF(BF640="32 a 42",6,""))))))))</f>
        <v>NORMA</v>
      </c>
      <c r="BH640" s="9" t="n">
        <v>-4</v>
      </c>
      <c r="BI640" s="10" t="str">
        <f aca="false">IF(BH640="","",IF(AND(BH640&gt;=-20,BH640&lt;=-15),"-20 a -15",IF(AND(BH640&gt;=-14.5,BH640&lt;=-9.5),"-14,5 a -9,5",IF(AND(BH640&gt;=-9,BH640&lt;=-4),"-9 a -4",IF(AND(BH640&gt;=-3.5,BH640&lt;=2.5),"-3,5 a 2,5",IF(AND(BH640&gt;=3,BH640&lt;=8),"3 a 8",IF(AND(BH640&gt;=8.5,BH640&lt;=14.5),"8,5 a 14,5",IF(BH640=15,"15",IF(AND(BH640&gt;=15.5,BH640&lt;=20.5),"15,5 a 20,5",IF(AND(BH640&gt;=21,BH640&lt;=26),"21 a 26","Fuera de rango"))))))))))</f>
        <v>-9 a -4</v>
      </c>
      <c r="BJ640" s="11" t="n">
        <f aca="false">IF(BI640="","",IF(BI640="-20 a -15",1,IF(BI640="-14,5 a -9,5",2,IF(BI640="-9 a -4",3,IF(BI640="-3,5 a 2,5",4,IF(BI640="3 a 8",5,IF(BI640="8,5 a 14,5",6,IF(BI640="15","NORMA",IF(BI640="15,5 a 20,5",7,IF(BI640="21 a 26",8,IF(BI640="26,5 a 31,5",9,"")))))))))))</f>
        <v>3</v>
      </c>
      <c r="BK640" s="9" t="n">
        <v>24</v>
      </c>
      <c r="BL640" s="10" t="str">
        <f aca="false">IF(BK640="","",IF(AND(BK640&gt;=0,BK640&lt;=2),"0 - 2",IF(AND(BK640&gt;=2.5,BK640&lt;=4.5),"2,5 - 4,5",IF(AND(BK640&gt;=5,BK640&lt;=7),"5 - 7",IF(AND(BK640&gt;=7.5,BK640&lt;=9.5),"7,5 - 9,5",IF(AND(BK640&gt;=10,BK640&lt;=12),"10 - 12",IF(AND(BK640&gt;=12.5,BK640&lt;=13.5),"12,5 - 13,5",IF(BK640=14,"14",IF(AND(BK640&gt;=14.5,BK640&lt;=16.5),"14,5 - 16,5",IF(AND(BK640&gt;=17,BK640&lt;=19),"17 - 19",IF(AND(BK640&gt;=19.5,BK640&lt;=21.5),"19,5 - 21,5",IF(AND(BK640&gt;=22,BK640&lt;=24),"22 - 24",IF(AND(BK640&gt;=24.5,BK640&lt;=26.5),"24,5 - 26,5",IF(AND(BK640&gt;=27,BK640&lt;=29),"27 - 29",IF(AND(BK640&gt;=29.5,BK640&lt;=30),"29,5 - 30","Fuera de rango")))))))))))))))</f>
        <v>22 - 24</v>
      </c>
      <c r="BM640" s="11" t="n">
        <f aca="false">IF(BL640="","",IF(BL640="0 - 2",1,IF(BL640="2,5 - 4,5",2,IF(BL640="5 - 7",3,IF(BL640="7,5 - 9,5",4,IF(BL640="10 - 12",5,IF(BL640="12,5 - 13,5",6,IF(BL640="14","NORMA",IF(BL640="14,5 - 16,5",7,IF(BL640="17 - 19",8,IF(BL640="19,5 - 21,5",9,IF(BL640="22 - 24",10,IF(BL640="24,5 - 26,5",11,IF(BL640="27 - 29",12,IF(BL640="29,5 - 30",13,"")))))))))))))))</f>
        <v>10</v>
      </c>
      <c r="BN640" s="9" t="n">
        <v>24</v>
      </c>
      <c r="BO640" s="11" t="str">
        <f aca="false">IF(BN640="","",IF(AND(BN640&gt;=-20,BN640&lt;=-10),"-20 a -10",IF(AND(BN640&gt;=-9.5,BN640&lt;=0.5),"-9,5 a 0,5",IF(AND(BN640&gt;=1,BN640&lt;=11),"1 a 11",IF(AND(BN640&gt;=11.5,BN640&lt;=21.5),"11,5 a 21,5",IF(BN640=22,"22",IF(AND(BN640&gt;=22.5,BN640&lt;=32.5),"22,5 a 32,5",IF(AND(BN640&gt;=33,BN640&lt;=43),"33 a 43","Fuera de rango"))))))))</f>
        <v>22,5 a 32,5</v>
      </c>
      <c r="BP640" s="11" t="n">
        <f aca="false">IF(BO640="","",IF(BO640="-20 a -10",1,IF(BO640="-9,5 a 0,5",2,IF(BO640="1 a 11",3,IF(BO640="11,5 a 21,5",4,IF(BO640="22","NORMA",IF(BO640="22,5 a 32,5",5,IF(BO640="33 a 43",6,""))))))))</f>
        <v>5</v>
      </c>
      <c r="BQ640" s="9" t="n">
        <v>18</v>
      </c>
      <c r="BR640" s="10" t="str">
        <f aca="false">IF(BQ640="","",IF(AND(BQ640&gt;=-20,BQ640&lt;=-15),"-20 a -15",IF(AND(BQ640&gt;=-14.5,BQ640&lt;=-9.5),"-14,5 a -9,5",IF(AND(BQ640&gt;=-9,BQ640&lt;=-4),"-9 a -4",IF(AND(BQ640&gt;=-3.5,BQ640&lt;=2.5),"-3,5 a 2,5",IF(AND(BQ640&gt;=3,BQ640&lt;=8),"3 a 8",IF(AND(BQ640&gt;=8.5,BQ640&lt;=13.5),"8,5 a 13,5",IF(AND(BQ640&gt;=14,BQ640&lt;=17.5),"14 a 17,5",IF(BQ640=18,"18",IF(AND(BQ640&gt;=18.5,BQ640&lt;=23.5),"18,5 a 23,5",IF(AND(BQ640&gt;=24,BQ640&lt;=29),"24 a 29",IF(AND(BQ640&gt;=29.5,BQ640&lt;=34.5),"29,5 a 34,5",IF(AND(BQ640&gt;=35,BQ640&lt;=40),"35 a 40","Fuera de rango")))))))))))))</f>
        <v>18</v>
      </c>
      <c r="BS640" s="11" t="str">
        <f aca="false">IF(BR640="","",IF(BR640="-20 a -15",1,IF(BR640="-14,5 a -9,5",2,IF(BR640="-9 a -4",3,IF(BR640="-3,5 a 2,5",4,IF(BR640="3 a 8",5,IF(BR640="8,5 a 13,5",6,IF(BR640="14 a 17,5",7,IF(BR640="18","NORMA",IF(BR640="18,5 a 23,5",8,IF(BR640="24 a 29",9,IF(BR640="29,5 a 34,5",10,IF(BR640="35 a 40",11,"")))))))))))))</f>
        <v>NORMA</v>
      </c>
      <c r="BT640" s="9" t="n">
        <v>0</v>
      </c>
      <c r="BU640" s="10" t="str">
        <f aca="false">IF(BT640="","",IF(AND(BT640&gt;=-20,BT640&lt;=-18),"-20 a -18",IF(AND(BT640&gt;=-17.5,BT640&lt;=-15.5),"-17,5 a -15,5",IF(AND(BT640&gt;=-15,BT640&lt;=-13),"-15 a -13",IF(AND(BT640&gt;=-12.5,BT640&lt;=-10.5),"-12,5 a -10,5",IF(AND(BT640&gt;=-10,BT640&lt;=-8),"-10 a -8",IF(AND(BT640&gt;=-7.5,BT640&lt;=-5.5),"-7,5 a -5,5",IF(AND(BT640&gt;=-5,BT640&lt;=-3),"-5 a -3",IF(AND(BT640&gt;=-2.5,BT640&lt;=-0.5),"-2,5 a -0,5",IF(BT640=0,"0",IF(AND(BT640&gt;=0.5,BT640&lt;=2.5),"0,5 a 2,5",IF(AND(BT640&gt;=3,BT640&lt;=5),"3 a 5",IF(AND(BT640&gt;=5.5,BT640&lt;=7.5),"5,5 a 7,5",IF(AND(BT640&gt;=8,BT640&lt;=10),"8 a 10",IF(AND(BT640&gt;=10.5,BT640&lt;=12.5),"10,5 a 12,5",IF(AND(BT640&gt;=13,BT640&lt;=15),"13 a 15",IF(AND(BT640&gt;=15.5,BT640&lt;=17.5),"15,5 a 17,5",IF(AND(BT640&gt;=18,BT640&lt;=20),"18 a 20","Fuera de rango"))))))))))))))))))</f>
        <v>0</v>
      </c>
      <c r="BV640" s="11" t="str">
        <f aca="false">IF(BT640="","",IF(BT640=0,"NORMA",IF(AND(BT640&gt;=-20,BT640&lt;=-18),2,IF(AND(BT640&gt;=-17.5,BT640&lt;=-15.5),2,IF(AND(BT640&gt;=-15,BT640&lt;=-13),3,IF(AND(BT640&gt;=-12.5,BT640&lt;=-10.5),4,IF(AND(BT640&gt;=-10,BT640&lt;=-8),5,IF(AND(BT640&gt;=-7.5,BT640&lt;=-5.5),6,IF(AND(BT640&gt;=-5,BT640&lt;=-3),7,IF(AND(BT640&gt;=-2.5,BT640&lt;=-0.5),8,IF(AND(BT640&gt;=0.5,BT640&lt;=2.5),9,IF(AND(BT640&gt;=3,BT640&lt;=5),10,IF(AND(BT640&gt;=5.5,BT640&lt;=7.5),11,IF(AND(BT640&gt;=8,BT640&lt;=10),12,IF(AND(BT640&gt;=10.5,BT640&lt;=12.5),13,IF(AND(BT640&gt;=13,BT640&lt;=15),14,IF(AND(BT640&gt;=15.5,BT640&lt;=17.5),15,IF(AND(BT640&gt;=18,BT640&lt;=20),16,"Fuera de rango"))))))))))))))))))</f>
        <v>NORMA</v>
      </c>
      <c r="BW640" s="9" t="n">
        <v>-3.5</v>
      </c>
      <c r="BX640" s="10" t="n">
        <f aca="false">18.5- (0.3*H640)</f>
        <v>15.8</v>
      </c>
      <c r="BY640" s="10" t="n">
        <f aca="false">(BW640)-(BX640)</f>
        <v>-19.3</v>
      </c>
      <c r="BZ640" s="10" t="str">
        <f aca="false">IF(BY640="","",IF(BY640&lt;-27.5,"De -30 a -28",IF(BY640&lt;-25,"De -27,5 a -25,5",IF(BY640&lt;-22.5,"De -25 a -23",IF(BY640&lt;-20,"De -22,5 a -20,5",IF(BY640&lt;-17.5,"De -20 a -18",IF(BY640&lt;-15,"De -17,5 a -15,5",IF(BY640&lt;-12.5,"De -15 a -13",IF(BY640&lt;-10,"De -12,5 a -10,5",IF(BY640&lt;-7.5,"De -10 a -8",IF(BY640&lt;-5,"De -7,5 a -5,5",IF(BY640&lt;-2.5,"De -5 a -3",IF(BY640&lt;0,"De -2,5 a -0,5",IF(BY640&lt;2.5,"De 0 a 2",IF(BY640&lt;5,"De 2,5 a 4,5",IF(BY640&lt;7.5,"De 5 a 7",IF(BY640&lt;10,"De 7,5 a 9,5",IF(BY640&lt;12.5,"De 10 a 12",IF(BY640&lt;15,"De 12,5 a 14,5",IF(BY640&lt;17.5,"De 15 a 17",IF(BY640&lt;20,"De 17,5 a 19,5",IF(BY640&lt;22.5,"De 20 a 22",IF(BY640&lt;25,"De 22,5 a 24,5",IF(BY640&lt;27.5,"De 25 a 27","De 27,5 a 30"))))))))))))))))))))))))</f>
        <v>De -20 a -18</v>
      </c>
      <c r="CA640" s="12" t="n">
        <f aca="false">IF(BY640="","",IF(BY640&lt;=-28,1,IF(BY640&lt;=-25.5,2,IF(BY640&lt;=-23,3,IF(BY640&lt;=-20.5,4,IF(BY640&lt;=-18,5,IF(BY640&lt;=-15.5,6,IF(BY640&lt;=-13,7,IF(BY640&lt;=-10.5,8,IF(BY640&lt;=-8,9,IF(BY640&lt;=-5.5,10,IF(BY640&lt;=-3,11,IF(BY640&lt;=-0.5,12,IF(BY640&lt;=2,13,IF(BY640&lt;=4.5,14,IF(BY640&lt;=7,15,IF(BY640&lt;=9.5,16,IF(BY640&lt;=12,17,IF(BY640&lt;=14.5,18,IF(BY640&lt;=17,19,IF(BY640&lt;=19.5,20,IF(BY640&lt;=22,21,IF(BY640&lt;=24.5,22,IF(BY640&lt;=27,23,IF(BY640&lt;=30,24,"Fuera de rango")))))))))))))))))))))))))</f>
        <v>5</v>
      </c>
      <c r="CB640" s="9" t="n">
        <v>-3.75</v>
      </c>
      <c r="CC640" s="10" t="n">
        <f aca="false">18.5- (0.3*H640)</f>
        <v>15.8</v>
      </c>
      <c r="CD640" s="10" t="n">
        <f aca="false">(CB640)-(CC640)</f>
        <v>-19.55</v>
      </c>
      <c r="CE640" s="10" t="str">
        <f aca="false">IF(CD640="","",IF(CD640&lt;-27.5,"De -30 a -28",IF(CD640&lt;-25,"De -27,5 a -25,5",IF(CD640&lt;-22.5,"De -25 a -23",IF(CD640&lt;-20,"De -22,5 a -20,5",IF(CD640&lt;-17.5,"De -20 a -18",IF(CD640&lt;-15,"De -17,5 a -15,5",IF(CD640&lt;-12.5,"De -15 a -13",IF(CD640&lt;-10,"De -12,5 a -10,5",IF(CD640&lt;-7.5,"De -10 a -8",IF(CD640&lt;-5,"De -7,5 a -5,5",IF(CD640&lt;-2.5,"De -5 a -3",IF(CD640&lt;0,"De -2,5 a -0,5",IF(CD640&lt;=2,"De 0 a 2",IF(CD640&lt;=4.5,"De 2,5 a 4,5",IF(CD640&lt;=7,"De 5 a 7",IF(CD640&lt;=9.5,"De 7,5 a 9,5",IF(CD640&lt;=12,"De 10 a 12",IF(CD640&lt;=14.5,"De 12,5 a 14,5",IF(CD640&lt;=17,"De 15 a 17",IF(CD640&lt;=19.5,"De 17,5 a 19,5",IF(CD640&lt;=22,"De 20 a 22",IF(CD640&lt;=24.5,"De 22,5 a 24,5",IF(CD640&lt;=27,"De 25 a 27","De 27,5 a 30"))))))))))))))))))))))))</f>
        <v>De -20 a -18</v>
      </c>
      <c r="CF640" s="12" t="n">
        <f aca="false">IF(CD640="","",IF(CD640&lt;-27.5,1,IF(CD640&lt;-25,2,IF(CD640&lt;-22.5,3,IF(CD640&lt;-20,4,IF(CD640&lt;-17.5,5,IF(CD640&lt;-15,6,IF(CD640&lt;-12.5,7,IF(CD640&lt;-10,8,IF(CD640&lt;-7.5,9,IF(CD640&lt;-5,10,IF(CD640&lt;-2.5,11,IF(CD640&lt;0,12,IF(CD640&lt;2.5,13,IF(CD640&lt;5,14,IF(CD640&lt;7.5,15,IF(CD640&lt;10,16,IF(CD640&lt;12.5,17,IF(CD640&lt;15,18,IF(CD640&lt;17.5,19,IF(CD640&lt;20,20,IF(CD640&lt;22.5,21,IF(CD640&lt;25,22,IF(CD640&lt;27.5,23,24))))))))))))))))))))))))</f>
        <v>5</v>
      </c>
      <c r="CG640" s="9" t="n">
        <v>-2.5</v>
      </c>
      <c r="CH640" s="10" t="str">
        <f aca="false">IF(CG640="","",IF(AND(CG640&gt;=-10,CG640&lt;=-9.5),"-10 a -9,5",IF(AND(CG640&gt;-9.5,CG640&lt;=-8.5),"-9 a -8,5",IF(AND(CG640&gt;-8.5,CG640&lt;=-7.5),"-8 a -7,5",IF(AND(CG640&gt;-7.5,CG640&lt;=-6.5),"-7 a -6,5",IF(AND(CG640&gt;-6.5,CG640&lt;=-5.5),"-6 a -5,5",IF(AND(CG640&gt;-5.5,CG640&lt;=-4.5),"-5 a -4,5",IF(AND(CG640&gt;-4.5,CG640&lt;=-3.5),"-4 a -3,5",IF(AND(CG640&gt;-3.5,CG640&lt;=-2.5),"-3 a -2,5",IF(CG640=-2.25,"-2,25",IF(AND(CG640&gt;-2.5,CG640&lt;=-1.5),"-2 a -1,5",IF(AND(CG640&gt;-1.5,CG640&lt;=-0.5),"-1 a -0,5",IF(AND(CG640&gt;-0.5,CG640&lt;=0.5),"0 a 0,5",IF(AND(CG640&gt;0.5,CG640&lt;=1.5),"1 a 1,5",IF(AND(CG640&gt;1.5,CG640&lt;=2.5),"2 a 2,5",IF(AND(CG640&gt;2.5,CG640&lt;=3.5),"3 a 3,5",IF(AND(CG640&gt;3.5,CG640&lt;=4.5),"4 a 4,5",IF(AND(CG640&gt;4.5,CG640&lt;=5.5),"5 a 5,5",IF(AND(CG640&gt;5.5,CG640&lt;=6.5),"6 a 6,5",IF(AND(CG640&gt;6.5,CG640&lt;=7.5),"7 a 7,5",IF(AND(CG640&gt;7.5,CG640&lt;=8.5),"8 a 8,5",IF(AND(CG640&gt;8.5,CG640&lt;=9.5),"9 a 9,5",IF(CG640&gt;=10,"10","Fuera de rango")))))))))))))))))))))))</f>
        <v>-3 a -2,5</v>
      </c>
      <c r="CI640" s="11" t="n">
        <f aca="false">IF(CG640="","",IF(CG640=-2.25,"NORMA",IF(CG640&lt;=-9.5,1,IF(CG640&lt;=-8.5,2,IF(CG640&lt;=-7.5,3,IF(CG640&lt;=-6.5,4,IF(CG640&lt;=-5.5,5,IF(CG640&lt;=-4.5,6,IF(CG640&lt;=-3.5,7,IF(CG640&lt;=-2.5,8,IF(CG640&lt;=-1.5,9,IF(CG640&lt;=-0.5,10,IF(CG640&lt;=0.5,11,IF(CG640&lt;=1.5,12,IF(CG640&lt;=2.5,13,IF(CG640&lt;=3.5,14,IF(CG640&lt;=4.5,15,IF(CG640&lt;=5.5,16,IF(CG640&lt;=6.5,17,IF(CG640&lt;=7.5,18,IF(CG640&lt;=8.5,19,IF(CG640&lt;=9.5,20,IF(CG640=10,21,"Fuera de rango")))))))))))))))))))))))</f>
        <v>8</v>
      </c>
      <c r="CJ640" s="9" t="n">
        <v>2</v>
      </c>
      <c r="CK640" s="10" t="str">
        <f aca="false">IF(CJ640="","",IF(AND(CJ640&gt;=-6,CJ640&lt;=-5.5),"-6 a -5,5",IF(AND(CJ640&gt;-5.5,CJ640&lt;=-4.5),"-5 a -4,5",IF(AND(CJ640&gt;-4.5,CJ640&lt;=-3.5),"-4 a -3,5",IF(AND(CJ640&gt;-3.5,CJ640&lt;=-2.5),"-3 a -2,5",IF(AND(CJ640&gt;-2.5,CJ640&lt;=-1.5),"-2 a -1,5",IF(AND(CJ640&gt;-1.5,CJ640&lt;=-0.5),"-1 a -0,5",IF(AND(CJ640&gt;-0.5,CJ640&lt;=0.5),"0 a 0,5",IF(AND(CJ640&gt;0.5,CJ640&lt;=1.5),"1 a 1,5",IF(AND(CJ640&gt;1.5,CJ640&lt;2.5),"2",IF(AND(CJ640&gt;=2.5,CJ640&lt;=3),"2,5 a 3",IF(AND(CJ640&gt;3,CJ640&lt;=4),"3,5 a 4",IF(AND(CJ640&gt;4,CJ640&lt;=5),"4,5 a 5",IF(AND(CJ640&gt;5,CJ640&lt;=6),"5,5 a 6",IF(AND(CJ640&gt;6,CJ640&lt;=7),"6,5 a 7",IF(AND(CJ640&gt;7,CJ640&lt;=8),"7,5 a 8",IF(AND(CJ640&gt;8,CJ640&lt;=9.5),"8,5 a 9,5",IF(CJ640=10,"10","Fuera de rango"))))))))))))))))))</f>
        <v>2</v>
      </c>
      <c r="CL640" s="11" t="str">
        <f aca="false">IF(CK640="","",IF(OR(CK640="-6 a -5,5",CK640="-6 - -5,5"),1,IF(OR(CK640="-5 a -4,5",CK640="-5 - -4,5"),2,IF(OR(CK640="-4 a -3,5",CK640="-4 - -3,5"),3,IF(OR(CK640="-3 a -2,5",CK640="-3 - -2,5"),4,IF(OR(CK640="-2 a -1,5",CK640="-2 - -1,5"),5,IF(OR(CK640="-1 a -0,5",CK640="-1 - -0,5"),6,IF(OR(CK640="0 a 0,5",CK640="0 - 0,5"),7,IF(OR(CK640="1 a 1,5",CK640="1 - 1,5"),8,IF(CK640="2","NORMA",IF(OR(CK640="2,5 a 3",CK640="2,5 - 3"),9,IF(OR(CK640="3,5 a 4",CK640="3,5 - 4"),10,IF(OR(CK640="4,5 a 5",CK640="4,5 - 5"),11,IF(OR(CK640="5,5 a 6",CK640="5,5 - 6"),12,IF(OR(CK640="6,5 a 7",CK640="6,5 - 7"),13,IF(OR(CK640="7,5 a 8",CK640="7,5 - 8"),14,IF(OR(CK640="8,5 a 9",CK640="8,5 - 9,5",CK640="9 a 9,5"),15,IF(CK640="10",15,IF(OR(CK640="0,5 a 1",CK640="0,5 - 1"),7,"Fuera de rango")))))))))))))))))))</f>
        <v>NORMA</v>
      </c>
      <c r="CO640" s="10" t="str">
        <f aca="false">IF(CM640&gt;0,"EME"," ")</f>
        <v> </v>
      </c>
      <c r="CQ640" s="10" t="str">
        <f aca="false">IF(CP640&gt;0,"0", " ")</f>
        <v> </v>
      </c>
      <c r="CR640" s="10" t="str">
        <f aca="false">IF(CP640&gt;0,"EME"," ")</f>
        <v> </v>
      </c>
      <c r="CS640" s="9" t="n">
        <v>0</v>
      </c>
      <c r="CV640" s="9" t="n">
        <v>0</v>
      </c>
      <c r="CY640" s="9" t="n">
        <v>-0.75</v>
      </c>
      <c r="DB640" s="9" t="n">
        <v>-0.75</v>
      </c>
      <c r="DC640" s="11" t="str">
        <f aca="false">IF(DB640&lt;0,"2"," ")</f>
        <v>2</v>
      </c>
      <c r="DD640" s="11" t="str">
        <f aca="false">IF(DB640&lt;0,"MIO"," ")</f>
        <v>MIO</v>
      </c>
      <c r="DE640" s="9" t="n">
        <v>0</v>
      </c>
      <c r="DF640" s="10" t="str">
        <f aca="false">IF(DE640&lt;0,"3"," ")</f>
        <v> </v>
      </c>
      <c r="DG640" s="10" t="str">
        <f aca="false">IF(DE640&lt;0,"AST"," ")</f>
        <v> </v>
      </c>
      <c r="DH640" s="9" t="n">
        <v>0</v>
      </c>
      <c r="DI640" s="10" t="str">
        <f aca="false">IF(DH640&lt;0,"3"," ")</f>
        <v> </v>
      </c>
      <c r="DJ640" s="10" t="str">
        <f aca="false">IF(DH640&lt;0,"AST"," ")</f>
        <v> </v>
      </c>
      <c r="DK640" s="9" t="n">
        <v>0</v>
      </c>
      <c r="DL640" s="10" t="str">
        <f aca="false">IF(DK640&gt;0,"4"," ")</f>
        <v> </v>
      </c>
      <c r="DM640" s="10" t="str">
        <f aca="false">IF(DK640&gt;0,"PRE"," ")</f>
        <v> </v>
      </c>
      <c r="DN640" s="9" t="n">
        <v>0</v>
      </c>
      <c r="DO640" s="10" t="str">
        <f aca="false">IF(DN640&gt;0,"4"," ")</f>
        <v> </v>
      </c>
      <c r="DP640" s="10" t="str">
        <f aca="false">IF(DN640&gt;0,"PRE"," ")</f>
        <v> </v>
      </c>
      <c r="DS640" s="12" t="str">
        <f aca="false">CONCATENATE(CO640,CU640,DA640,DG640,DM640)</f>
        <v>   </v>
      </c>
      <c r="DT640" s="10" t="e">
        <f aca="false" t="array" ref="DT640">_xlfn.IFS(DS640="EME    ","0", DS640=" HIP   ","1", DS640="  MIO  ","2", DS640="   AST ","3", DS640="    PRE","4", DS640="EME   PRE","5", DS640=" HIP  PRE","6", DS640=" HIP AST ","7", DS640="  MIO PRE","8", DS640="  MIOAST ","9", DS640="   ASTPRE","10",DS640=" HIP ASTPRE","11", DS640="  MIOASTPRE","12", DS640="     ","0")</f>
        <v>#N/A</v>
      </c>
      <c r="DV640" s="1" t="e">
        <f aca="false" t="array" ref="DV640">_xlfn.IFS(DU640="SI","2", DU640="NO","1")</f>
        <v>#N/A</v>
      </c>
      <c r="DX640" s="11" t="str">
        <f aca="false">IF(DW640=0,"1","2")</f>
        <v>1</v>
      </c>
      <c r="DY640" s="11" t="str">
        <f aca="false" t="array" ref="DY640">_xlfn.IFS(DW640=0,"0", DW640=0.25, "1", DW640=0.5,"2", DW640=0.75,"3", DW640=1,"4",DW640=1.25,"5", DW640=1.5,"6", DW640=1.75,"7", DW640=2,"8")</f>
        <v>0</v>
      </c>
      <c r="EA640" s="11" t="str">
        <f aca="false">IF(DZ640=0,"1","2")</f>
        <v>1</v>
      </c>
      <c r="EB640" s="11" t="str">
        <f aca="false" t="array" ref="EB640">_xlfn.IFS(DZ640=0,"0", DZ640=0.25, "1", DZ640=0.5,"2", DZ640=0.75,"3", DZ640=1,"4",DZ640=1.25,"5", DZ640=1.5,"6", DZ640=1.75,"7", DZ640=2,"8")</f>
        <v>0</v>
      </c>
      <c r="ED640" s="10" t="str">
        <f aca="false">IF(EC640=0,"1","2")</f>
        <v>1</v>
      </c>
      <c r="EE640" s="11" t="str">
        <f aca="false" t="array" ref="EE640">_xlfn.IFS(EC640=0,"0", EC640=-0.25, "1", EC640=-0.5,"2", EC640=-0.75,"3", EC640=-1,"4",EC640=-1.25,"5", EC640=-1.5,"6", EC640=-1.75,"7", EC640=-2,"8", EC640=-2.25,"9",EC640=-2.5,"10", EC640=-2.75,"11", EC640=-3,"12", EC640=-3.25,"13", EC640=-3.5,"14", EC640=-3.75,"15",EC640=-4,"16")</f>
        <v>0</v>
      </c>
      <c r="EG640" s="10" t="str">
        <f aca="false">IF(EF640=0,"1","2")</f>
        <v>1</v>
      </c>
      <c r="EH640" s="11" t="str">
        <f aca="false" t="array" ref="EH640">_xlfn.IFS(EF640=0,"0", EF640=-0.25, "1", EF640=-0.5,"2", EF640=-0.75,"3", EF640=-1,"4",EF640=-1.25,"5", EF640=-1.5,"6", EF640=-1.75,"7", EF640=-2,"8", EF640=-2.25,"9",EF640=-2.5,"10", EF640=-2.75,"11", EF640=-3,"12", EF640=-3.25,"13", EF640=-3.5,"14", EF640=-3.75,"15",EF640=-4,"16")</f>
        <v>0</v>
      </c>
      <c r="EJ640" s="11" t="str">
        <f aca="false">IF(EI640=0,"1","2")</f>
        <v>1</v>
      </c>
      <c r="EK640" s="11" t="str">
        <f aca="false" t="array" ref="EK640">_xlfn.IFS(EI640=0,"0", EI640=-0.25, "1", EI640=-0.5,"2", EI640=-0.75,"3", EI640=-1,"4",EI640=-1.25,"5", EI640=-1.5,"6", EI640=-1.75,"7", EI640=-2,"8", EI640=-2.25,"9", EI640=-2.25,"9",EI640=-2.5,"10", EI640=-2.75,"11", EI640=-3,"12", EI640=-3.25,"13", EI640=-3.5,"14", EI640=-3.75,"15",EI640=-4,"16", EI640=0.25, "17", EI640=0.5, "18")</f>
        <v>0</v>
      </c>
      <c r="EM640" s="11" t="str">
        <f aca="false">IF(EL640=0,"1","2")</f>
        <v>1</v>
      </c>
      <c r="EN640" s="11" t="str">
        <f aca="false" t="array" ref="EN640">_xlfn.IFS(EL640=0.25,"17",EL640=0.5,"18", EL640=0,"0", EL640=-0.25, "1", EL640=-0.5,"2", EL640=-0.75,"3", EL640=-1,"4",EL640=-1.25,"5", EL640=-1.5,"6", EL640=-1.75,"7", EL640=-2,"8",EL640= -2.25,"9",EL640=-2.5,"10",EL640= -2.75,"11",EL640= -3,"12",EL640= -3.25,"13",EL640= -3.5,"14",EL640= -3.75,"15",EL640=-4,"16")</f>
        <v>0</v>
      </c>
      <c r="EP640" s="11" t="str">
        <f aca="false">IF(EO640=0,"1","2")</f>
        <v>1</v>
      </c>
      <c r="EQ640" s="11" t="str">
        <f aca="false" t="array" ref="EQ640">_xlfn.IFS(EO640=0,"0", EO640=0.25, "1", EO640=0.5,"2", EO640=0.75,"3", EO640=1,"4",EO640=1.25,"5", EO640=1.5,"6", EO640=1.75,"7", EO640=2,"8", EO640=2.25,"9", EO640=2.25,"9",EO640=2.5,"10", EO640=2.75,"11", EO640=3,"12", EO640=3.25,"13", EO640=3.5,"14", EO640=3.75,"15",EO640=4,"16", EO640=-0.25, "17", bq=-0.5, "18")</f>
        <v>0</v>
      </c>
      <c r="ES640" s="11" t="str">
        <f aca="false">IF(ER640=0,"1","2")</f>
        <v>1</v>
      </c>
      <c r="ET640" s="11" t="str">
        <f aca="false" t="array" ref="ET640">_xlfn.IFS(ER640=0,"0", ER640=0.25, "1", ER640=0.5,"2", ER640=0.75,"3", ER640=1,"4",ER640=1.25,"5", ER640=1.5,"6", ER640=1.75,"7", ER640=2,"8", ER640=2.25,"9", ER640=2.25,"9",ER640=2.5,"10", ER640=2.75,"11", ER640=3,"12", ER640=3.25,"13", ER640=3.5,"14", ER640=3.75,"15",ER640=4,"16", ER640=-0.25, "17", bq=-0.5, "18")</f>
        <v>0</v>
      </c>
      <c r="EV640" s="14" t="e">
        <f aca="false">VLOOKUP(EU640,LEYENDA!$G$2:$H$8,2,TRUE())</f>
        <v>#N/A</v>
      </c>
      <c r="EW640" s="14" t="e">
        <f aca="false" t="array" ref="EW640">_xlfn.IFS(EV640="0-5","1", EV640="6-12","2", EV640="13-18","3", EV640="19-24","4", EV640="25-36","5", EV640="37-48","6", EV640="49-60","7")</f>
        <v>#N/A</v>
      </c>
    </row>
    <row r="641" customFormat="false" ht="13.5" hidden="false" customHeight="false" outlineLevel="0" collapsed="false">
      <c r="A641" s="1" t="n">
        <v>246</v>
      </c>
      <c r="B641" s="2" t="n">
        <v>3</v>
      </c>
      <c r="C641" s="33" t="n">
        <v>45790</v>
      </c>
      <c r="E641" s="5" t="str">
        <f aca="false">VLOOKUP(A641,'286'!$A$3:$J$6279,10,FALSE())</f>
        <v>MORENO RUFO, MIREYA</v>
      </c>
      <c r="F641" s="4" t="str">
        <f aca="false">VLOOKUP(A641,'286'!$A$3:$I$1768,3,FALSE())</f>
        <v>MORUMI</v>
      </c>
      <c r="G641" s="6" t="n">
        <f aca="false">VLOOKUP(A641,'286'!$A$3:$I$1768,4,FALSE())</f>
        <v>41721</v>
      </c>
      <c r="H641" s="7" t="n">
        <f aca="false">YEAR(C641)-YEAR(G641)</f>
        <v>11</v>
      </c>
      <c r="I641" s="1" t="str">
        <f aca="false">VLOOKUP(H641,LEYENDA!$C$2:$D$6,2,TRUE())</f>
        <v>0-12</v>
      </c>
      <c r="J641" s="5" t="str">
        <f aca="false">VLOOKUP(A641,'286'!$A$3:$I$1768,7,FALSE())</f>
        <v>M</v>
      </c>
      <c r="K641" s="8" t="n">
        <f aca="false">VLOOKUP(A641,'286'!$A$3:$I$1768,2,FALSE())</f>
        <v>0</v>
      </c>
      <c r="L641" s="4" t="str">
        <f aca="false">VLOOKUP(A641,'286'!$A$3:$I$1768,8,FALSE())</f>
        <v>D</v>
      </c>
      <c r="M641" s="4" t="str">
        <f aca="false">VLOOKUP(A641,'286'!$A$3:$I$1768,9,FALSE())</f>
        <v>D</v>
      </c>
      <c r="N641" s="8" t="str">
        <f aca="false">IF(R641=O641, "MISMA","CONTRARIA")</f>
        <v>MISMA</v>
      </c>
      <c r="O641" s="8" t="str">
        <f aca="false" t="array" ref="O641">_xlfn.IFS(L641="D","1", L641="I","2")</f>
        <v>1</v>
      </c>
      <c r="P641" s="8" t="e">
        <f aca="false" t="array" ref="P641">_xlfn.IFS(K641="OD","1", K641="OI","2")</f>
        <v>#N/A</v>
      </c>
      <c r="Q641" s="1" t="str">
        <f aca="false" t="array" ref="Q641">_xlfn.IFS(J641="M","1", J641="H","2")</f>
        <v>1</v>
      </c>
      <c r="R641" s="8" t="str">
        <f aca="false" t="array" ref="R641">_xlfn.IFS(M641="D","1", M641="I","2")</f>
        <v>1</v>
      </c>
      <c r="S641" s="1" t="str">
        <f aca="false" t="array" ref="S641">_xlfn.IFS(N641="CONTRARIA", "1",N641= "MISMA","2")</f>
        <v>2</v>
      </c>
      <c r="T641" s="1" t="str">
        <f aca="false" t="array" ref="T641">_xlfn.IFS(I641="0-12","1", I641="13-24","2", I641="25-40","3", I641="41-60","4", I641="61-100","5")</f>
        <v>1</v>
      </c>
      <c r="U641" s="9" t="n">
        <v>-4</v>
      </c>
      <c r="V641" s="10" t="str">
        <f aca="false">IF(U641="","",IF(AND(U641&gt;=-9,U641&lt;=-6.5),"-9 a -6,5",IF(AND(U641&gt;=-6,U641&lt;=-3.5),"-6 a -3,5",IF(AND(U641&gt;=-3,U641&lt;=-1),"-3 a -1",IF(U641=-0.5,"-0,5",IF(AND(U641&gt;=0,U641&lt;=2.5),"0 a 2,5",IF(AND(U641&gt;=3,U641&lt;=5.5),"3 a 5,5",IF(AND(U641&gt;=6,U641&lt;=8.5),"6 a 8,5",IF(AND(U641&gt;=9,U641&lt;=20),"9 a 20","Fuera de rango")))))))))</f>
        <v>-6 a -3,5</v>
      </c>
      <c r="W641" s="11" t="n">
        <f aca="false">IF(V641="","",IF(V641="-9 a -6,5",2,IF(V641="-6 a -3,5",3,IF(V641="-3 a -1",4,IF(V641="-0,5","NORMA",IF(V641="0 a 2,5",5,IF(V641="3 a 5,5",6,IF(V641="6 a 8,5",7,IF(V641="9 a 20",8,"Fuera de rango")))))))))</f>
        <v>3</v>
      </c>
      <c r="X641" s="9" t="n">
        <v>0</v>
      </c>
      <c r="Y641" s="11" t="str">
        <f aca="false">IF(X641="","",IF(AND(X641&gt;=0,X641&lt;=4),"0 a 4",IF(AND(X641&gt;=4.5,X641&lt;=8.5),"4,5 a 8,5",IF(X641=9,"9",IF(AND(X641&gt;=9.5,X641&lt;=13),"9,5 a 13",IF(AND(X641&gt;=13.5,X641&lt;=20),"13,5 a 20",IF(AND(X641&gt;=20.5,X641&lt;=35),"20,5 a 35","Fuera de rango")))))))</f>
        <v>0 a 4</v>
      </c>
      <c r="Z641" s="11" t="n">
        <f aca="false">IF(Y641="","",IF(Y641="0 a 4",1,IF(Y641="4,5 a 8,5",2,IF(Y641="9","NORMA",IF(Y641="9,5 a 13",3,IF(Y641="13,5 a 20",4,IF(Y641="20,5 a 35",5,"Fuera de rango")))))))</f>
        <v>1</v>
      </c>
      <c r="AA641" s="9" t="n">
        <v>20</v>
      </c>
      <c r="AB641" s="10" t="str">
        <f aca="false">IF(AA641="","",IF(AND(AA641&gt;=0,AA641&lt;=9),"0 a 9",IF(AND(AA641&gt;=9.5,AA641&lt;=18.5),"9,5 a 18,5",IF(AA641=19,"19",IF(AND(AA641&gt;=19.5,AA641&lt;=28),"19,5 a 28",IF(AND(AA641&gt;=28.5,AA641&lt;=40),"28,5 a 40","Fuera de rango"))))))</f>
        <v>19,5 a 28</v>
      </c>
      <c r="AC641" s="11" t="n">
        <f aca="false" t="array" ref="AC641">_xlfn.IFS(AB641="","",AB641="0 a 9",1,AB641="9,5 a 18,5",2,AB641="19","NORMA",AB641="19,5 a 28",3,AB641="28,5 a 40",4,TRUE(),"Fuera de rango")</f>
        <v>3</v>
      </c>
      <c r="AD641" s="9" t="n">
        <v>7</v>
      </c>
      <c r="AE641" s="10" t="str">
        <f aca="false">IF(AD641="","",IF(AND(AD641&gt;=-10,AD641&lt;=0),"De -10 a 0",IF(AND(AD641&gt;=0.5,AD641&lt;=9.5),"0,5 a 9,5",IF(AD641=10,"10",IF(AND(AD641&gt;=10.5,AD641&lt;=20),"10,5 a 20",IF(AND(AD641&gt;=20.5,AD641&lt;=40),"20,5 a 40","Fuera de rango"))))))</f>
        <v>0,5 a 9,5</v>
      </c>
      <c r="AF641" s="12" t="n">
        <f aca="false">IF(AD641="","",IF(AND(AD641&gt;=-10,AD641&lt;=0),1,IF(AND(AD641&gt;=0.5,AD641&lt;=9.5),2,IF(AD641=10,"NORMA",IF(AND(AD641&gt;=10.5,AD641&lt;=20),3,IF(AND(AD641&gt;=20.5,AD641&lt;=40),4,""))))))</f>
        <v>2</v>
      </c>
      <c r="AG641" s="9" t="n">
        <v>12</v>
      </c>
      <c r="AH641" s="10" t="str">
        <f aca="false">IF(AG641="","",IF(AND(AG641&gt;=0,AG641&lt;=4),"0 a 4",IF(AND(AG641&gt;=4.5,AG641&lt;=8.5),"4,5 a 8,5",IF(AG641=9,"9",IF(AND(AG641&gt;=9.5,AG641&lt;=13),"9,5 a 13",IF(AND(AG641&gt;=13.5,AG641&lt;=25),"13,5 a 25","Fuera de rango"))))))</f>
        <v>9,5 a 13</v>
      </c>
      <c r="AI641" s="10" t="n">
        <f aca="false">IF(AH641="","",IF(AH641="0 a 4",1,IF(AH641="4,5 a 8,5",2,IF(AH641="9","NORMA",IF(AH641="9,5 a 13",3,IF(AH641="13,5 a 25",4,""))))))</f>
        <v>3</v>
      </c>
      <c r="AJ641" s="9" t="n">
        <v>4</v>
      </c>
      <c r="AK641" s="10" t="str">
        <f aca="false">IF(AJ641="","",IF(AND(AJ641&gt;=-15,AJ641&lt;=-10.5),"-15 a -10,5",IF(AND(AJ641&gt;=-10,AJ641&lt;=-4),"-10 a -4",IF(AND(AJ641&gt;=-4.5,AJ641&lt;=0),"-4,5 a 0",IF(AND(AJ641&gt;=0.5,AJ641&lt;=4.5),"0,5 a 4,5",IF(AJ641=5,"5",IF(AND(AJ641&gt;=5.5,AJ641&lt;=10),"5,5 a 10",IF(AND(AJ641&gt;=10.5,AJ641&lt;=20),"10,5 a 20","Fuera de rango"))))))))</f>
        <v>0,5 a 4,5</v>
      </c>
      <c r="AL641" s="11" t="n">
        <f aca="false">IF(AK641="","",IF(AK641="-15 a -10,5",1,IF(AK641="-10 a -4",2,IF(AK641="-4,5 a 0",3,IF(AK641="0,5 a 4,5",4,IF(AK641="5","NORMA",IF(AK641="5,5 a 10",5,IF(AK641="10,5 a 20",6,"Error"))))))))</f>
        <v>4</v>
      </c>
      <c r="AM641" s="9" t="n">
        <v>0.5</v>
      </c>
      <c r="AN641" s="10" t="str">
        <f aca="false">IF(AM641="","",IF(AND(AM641&gt;=-7.5,AM641&lt;=-5.5),"-7,5 a -5,5",IF(AND(AM641&gt;=-5,AM641&lt;=-3),"-5 a -3",IF(AND(AM641&gt;=-2.5,AM641&lt;=-0.5),"-2,5 a -0,5",IF(AM641=0,"0,00",IF(AND(AM641&gt;=0.5,AM641&lt;=2.5),"0,5 a 2,5",IF(AND(AM641&gt;=3,AM641&lt;=5),"3 a 5",IF(AND(AM641&gt;=5.5,AM641&lt;=7.5),"5,5 a 7,5",IF(AND(AM641&gt;=8,AM641&lt;=10),"8 a 10","Fuera de rango")))))))))</f>
        <v>0,5 a 2,5</v>
      </c>
      <c r="AO641" s="11" t="n">
        <f aca="false">IF(AN641="","",IF(AN641="-7,5 a -5,5",1,IF(AN641="-5 a -3",2,IF(AN641="-2,5 a -0,5",3,IF(AN641="0,00","NORMA",IF(AN641="0,5 a 2,5",4,IF(AN641="3 a 5",5,IF(AN641="5,5 a 7,5",6,IF(AN641="8 a 10",7,"Error")))))))))</f>
        <v>4</v>
      </c>
      <c r="AP641" s="9" t="n">
        <v>-8</v>
      </c>
      <c r="AQ641" s="10" t="str">
        <f aca="false">IF(AP641="","",IF(AND(AP641&gt;=-20,AP641&lt;=-9.5),"-20 a -9,5",IF(AND(AP641&gt;=-9,AP641&lt;=-6.5),"-9 a -6,5",IF(AP641=-6,"-6",IF(AND(AP641&gt;=-5.5,AP641&lt;=-3),"-5,5 a -3",IF(AND(AP641&gt;=-2.5,AP641&lt;=0),"-2,5 a 0",IF(AND(AP641&gt;=0.5,AP641&lt;=3),"0,5 a 3",IF(AND(AP641&gt;=3.5,AP641&lt;=6),"3,5 a 6",IF(AND(AP641&gt;=6.5,AP641&lt;=9),"6,5 a 9",IF(AND(AP641&gt;=9.5,AP641&lt;=20),"9,5 a 20","Fuera de rango"))))))))))</f>
        <v>-9 a -6,5</v>
      </c>
      <c r="AR641" s="11" t="n">
        <f aca="false">IF(AQ641="","",IF(AQ641="-20 a -9,5",1,IF(AQ641="-9 a -6,5",2,IF(AQ641="-6","NORMA",IF(AQ641="-5,5 a -3",3,IF(AQ641="-2,5 a 0",4,IF(AQ641="0,5 a 3",5,IF(AQ641="3,5 a 6",6,IF(AQ641="6,5 a 9",7,IF(AQ641="9,5 a 20",8,""))))))))))</f>
        <v>2</v>
      </c>
      <c r="AS641" s="9" t="n">
        <v>11</v>
      </c>
      <c r="AT641" s="10" t="str">
        <f aca="false">IF(AS641="","",IF(AND(AS641&gt;=-16,AS641&lt;=-14),"-16 a -14",IF(AND(AS641&gt;=-13.5,AS641&lt;=-11.5),"-13,5 a -11,5",IF(AND(AS641&gt;=-11,AS641&lt;=-9),"-11 a -9",IF(AND(AS641&gt;=-8.5,AS641&lt;=-6.5),"-8,5 a -6,5",IF(AND(AS641&gt;=-6,AS641&lt;=-4),"-6 a -4",IF(AND(AS641&gt;=-3.5,AS641&lt;=-1.5),"-3,5 a -1,5",IF(AND(AS641&gt;=-1,AS641&lt;=1),"-1 a 1",IF(AND(AS641&gt;=1.5,AS641&lt;=3.5),"1,5 a 3,5",IF(AND(AS641&gt;=4,AS641&lt;=6),"4 a 6",IF(AND(AS641&gt;=6.5,AS641&lt;=8.5),"6,5 a 8,5",IF(AND(AS641&gt;=9,AS641&lt;=11),"9 a 11",IF(AND(AS641&gt;=11.5,AS641&lt;=13.5),"11,5 a 13,5",IF(AND(AS641&gt;=14,AS641&lt;=16),"14 a 16",IF(AND(AS641&gt;=16.5,AS641&lt;=18.5),"16,5 a 18,5",IF(AND(AS641&gt;=19,AS641&lt;=21),"19 a 21","Fuera de rango"))))))))))))))))</f>
        <v>9 a 11</v>
      </c>
      <c r="AU641" s="11" t="n">
        <f aca="false" t="array" ref="AU641">IF(AT641="","",_xlfn.IFS(AT641="-16 a -14",1,AT641="-13,5 a -11,5",2,AT641="-11 a -9",3,AT641="-8,5 a -6,5",4,AT641="-6 a -4",5,AT641="-3,5 a -1,5",6,AT641="-1 a 1",7,AT641="1,5 a 3,5",8,AT641="4 a 6","NORMA",AT641="6,5 a 8,5",9,AT641="9 a 11",10,AT641="11,5 a 13,5",11,AT641="14 a 16",12,AT641="16,5 a 18,5",13,AT641="19 a 21",14,TRUE(),""))</f>
        <v>10</v>
      </c>
      <c r="AV641" s="9" t="n">
        <v>1.5</v>
      </c>
      <c r="AW641" s="10" t="str">
        <f aca="false">IF(AV641="","",IF(AND(AV641&gt;=-1,AV641&lt;=-0.5),"-1 a -0,5",IF(AND(AV641&gt;-0.5,AV641&lt;=0),"De -0,5 a 0",IF(AND(AV641&gt;=0.25,AV641&lt;=0.75),"0,25 a 0,75",IF(AND(AV641&gt;=1,AV641&lt;=1.5),"1 a 1,5",IF(AND(AV641&gt;=1.75,AV641&lt;=2.25),"1,75 a 2,25",IF(AND(AV641&gt;=2.5,AV641&lt;=3),"2,5 a 3",IF(AND(AV641&gt;=3.25,AV641&lt;=3.75),"3,25 a 3,75","Fuera de rango"))))))))</f>
        <v>1 a 1,5</v>
      </c>
      <c r="AX641" s="10" t="n">
        <f aca="false">IF(AW641="","",IF(OR(AW641="-1 a -0,5",AW641="-1 a -0.5"),1,IF(OR(AW641="De -0,5 a 0",AW641="-0,5 a 0",AW641="De -0.5 a 0"),2,IF(OR(AW641="0,25 a 0,75",AW641="0.25 a 0.75"),"NORMA",IF(OR(AW641="1 a 1,5",AW641="1 a 1.5"),3,IF(OR(AW641="1,75 a 2,25",AW641="1.75 a 2.25"),4,IF(OR(AW641="2,5 a 3",AW641="2.5 a 3"),5,IF(OR(AW641="3,25 a 3,75",AW641="3.25 a 3.75"),6,""))))))))</f>
        <v>3</v>
      </c>
      <c r="AY641" s="9" t="n">
        <v>-12</v>
      </c>
      <c r="AZ641" s="10" t="str">
        <f aca="false">IF(AY641="","",IF(AND(AY641&gt;=-20,AY641&lt;=-9.5),"-20 a -9,5",IF(AND(AY641&gt;=-9,AY641&lt;=-6.5),"-9 a -6,5",IF(AY641=-6,"-6",IF(AND(AY641&gt;=-5.5,AY641&lt;=-3),"-5,5 a -3",IF(AND(AY641&gt;=-2.5,AY641&lt;=0),"-2,5 a 0",IF(AND(AY641&gt;=0.5,AY641&lt;=3),"0,5 a 3",IF(AND(AY641&gt;=3.5,AY641&lt;=6),"3,5 a 6","Fuera de rango"))))))))</f>
        <v>-20 a -9,5</v>
      </c>
      <c r="BA641" s="11" t="n">
        <f aca="false">IF(AZ641="","",IF(AZ641="-20 a -9,5",1,IF(AZ641="-9 a -6,5",2,IF(AZ641="-6","NORMA",IF(AZ641="-5,5 a -3",3,IF(AZ641="-2,5 a 0",4,IF(AZ641="0,5 a 3",5,IF(AZ641="3,5 a 6",6,""))))))))</f>
        <v>1</v>
      </c>
      <c r="BB641" s="9" t="n">
        <v>0</v>
      </c>
      <c r="BC641" s="10" t="str">
        <f aca="false" t="array" ref="BC641">IF(BB641="","",_xlfn.IFS(AND(BB641&gt;=0,BB641&lt;=2),"0 a 2",AND(BB641&gt;=2.5,BB641&lt;=4.5),"2,5 a 4,5",AND(BB641&gt;=5,BB641&lt;=7),"5 a 7",AND(BB641&gt;=7.5,BB641&lt;=9.5),"7,5 a 9,5",AND(BB641&gt;=10,BB641&lt;=12),"10 a 12",AND(BB641&gt;=12.5,BB641&lt;=14.5),"12,5 a 14,5",BB641=15,"15",AND(BB641&gt;=15.5,BB641&lt;=17.5),"15,5 a 17,5",AND(BB641&gt;=18,BB641&lt;=20),"18 a 20",AND(BB641&gt;=20.5,BB641&lt;=22.5),"20,5 a 22,5",AND(BB641&gt;=23,BB641&lt;=25),"23 a 25",TRUE(),"Fuera de rango"))</f>
        <v>0 a 2</v>
      </c>
      <c r="BD641" s="11" t="n">
        <f aca="false" t="array" ref="BD641">IF(BC641="","",_xlfn.IFS(BC641="0 a 2",1,BC641="2,5 a 4,5",2,BC641="5 a 7",3,BC641="7,5 a 9,5",4,BC641="10 a 12",5,BC641="12,5 a 14,5",6,BC641="15","NORMA",BC641="15,5 a 17,5",7,BC641="18 a 20",8,BC641="20,5 a 22,5",9,BC641="23 a 25",10,TRUE(),"Fuera de rango"))</f>
        <v>1</v>
      </c>
      <c r="BE641" s="9" t="n">
        <v>25</v>
      </c>
      <c r="BF641" s="10" t="str">
        <f aca="false">IF(BE641="","",IF(AND(BE641&gt;=-20,BE641&lt;=-10),"-20 a -10",IF(AND(BE641&gt;=-9.5,BE641&lt;=0.5),"-9,5 a 0,5",IF(AND(BE641&gt;=1,BE641&lt;=11),"1 a 11",IF(AND(BE641&gt;=11.5,BE641&lt;=20.5),"11,5 a 20,5",IF(BE641=21,"21",IF(AND(BE641&gt;=21.5,BE641&lt;=31.5),"21,5 a 31,5",IF(AND(BE641&gt;=32,BE641&lt;=42),"32 a 42","Fuera de rango"))))))))</f>
        <v>21,5 a 31,5</v>
      </c>
      <c r="BG641" s="11" t="n">
        <f aca="false">IF(BF641="","",IF(BF641="-20 a -10",1,IF(BF641="-9,5 a 0,5",2,IF(BF641="1 a 11",3,IF(BF641="11,5 a 20,5",4,IF(BF641="21","NORMA",IF(BF641="21,5 a 31,5",5,IF(BF641="32 a 42",6,""))))))))</f>
        <v>5</v>
      </c>
      <c r="BH641" s="9" t="n">
        <v>13</v>
      </c>
      <c r="BI641" s="10" t="str">
        <f aca="false">IF(BH641="","",IF(AND(BH641&gt;=-20,BH641&lt;=-15),"-20 a -15",IF(AND(BH641&gt;=-14.5,BH641&lt;=-9.5),"-14,5 a -9,5",IF(AND(BH641&gt;=-9,BH641&lt;=-4),"-9 a -4",IF(AND(BH641&gt;=-3.5,BH641&lt;=2.5),"-3,5 a 2,5",IF(AND(BH641&gt;=3,BH641&lt;=8),"3 a 8",IF(AND(BH641&gt;=8.5,BH641&lt;=14.5),"8,5 a 14,5",IF(BH641=15,"15",IF(AND(BH641&gt;=15.5,BH641&lt;=20.5),"15,5 a 20,5",IF(AND(BH641&gt;=21,BH641&lt;=26),"21 a 26","Fuera de rango"))))))))))</f>
        <v>8,5 a 14,5</v>
      </c>
      <c r="BJ641" s="11" t="n">
        <f aca="false">IF(BI641="","",IF(BI641="-20 a -15",1,IF(BI641="-14,5 a -9,5",2,IF(BI641="-9 a -4",3,IF(BI641="-3,5 a 2,5",4,IF(BI641="3 a 8",5,IF(BI641="8,5 a 14,5",6,IF(BI641="15","NORMA",IF(BI641="15,5 a 20,5",7,IF(BI641="21 a 26",8,IF(BI641="26,5 a 31,5",9,"")))))))))))</f>
        <v>6</v>
      </c>
      <c r="BK641" s="9" t="n">
        <v>22</v>
      </c>
      <c r="BL641" s="10" t="str">
        <f aca="false">IF(BK641="","",IF(AND(BK641&gt;=0,BK641&lt;=2),"0 - 2",IF(AND(BK641&gt;=2.5,BK641&lt;=4.5),"2,5 - 4,5",IF(AND(BK641&gt;=5,BK641&lt;=7),"5 - 7",IF(AND(BK641&gt;=7.5,BK641&lt;=9.5),"7,5 - 9,5",IF(AND(BK641&gt;=10,BK641&lt;=12),"10 - 12",IF(AND(BK641&gt;=12.5,BK641&lt;=13.5),"12,5 - 13,5",IF(BK641=14,"14",IF(AND(BK641&gt;=14.5,BK641&lt;=16.5),"14,5 - 16,5",IF(AND(BK641&gt;=17,BK641&lt;=19),"17 - 19",IF(AND(BK641&gt;=19.5,BK641&lt;=21.5),"19,5 - 21,5",IF(AND(BK641&gt;=22,BK641&lt;=24),"22 - 24",IF(AND(BK641&gt;=24.5,BK641&lt;=26.5),"24,5 - 26,5",IF(AND(BK641&gt;=27,BK641&lt;=29),"27 - 29",IF(AND(BK641&gt;=29.5,BK641&lt;=30),"29,5 - 30","Fuera de rango")))))))))))))))</f>
        <v>22 - 24</v>
      </c>
      <c r="BM641" s="11" t="n">
        <f aca="false">IF(BL641="","",IF(BL641="0 - 2",1,IF(BL641="2,5 - 4,5",2,IF(BL641="5 - 7",3,IF(BL641="7,5 - 9,5",4,IF(BL641="10 - 12",5,IF(BL641="12,5 - 13,5",6,IF(BL641="14","NORMA",IF(BL641="14,5 - 16,5",7,IF(BL641="17 - 19",8,IF(BL641="19,5 - 21,5",9,IF(BL641="22 - 24",10,IF(BL641="24,5 - 26,5",11,IF(BL641="27 - 29",12,IF(BL641="29,5 - 30",13,"")))))))))))))))</f>
        <v>10</v>
      </c>
      <c r="BN641" s="9" t="n">
        <v>25</v>
      </c>
      <c r="BO641" s="11" t="str">
        <f aca="false">IF(BN641="","",IF(AND(BN641&gt;=-20,BN641&lt;=-10),"-20 a -10",IF(AND(BN641&gt;=-9.5,BN641&lt;=0.5),"-9,5 a 0,5",IF(AND(BN641&gt;=1,BN641&lt;=11),"1 a 11",IF(AND(BN641&gt;=11.5,BN641&lt;=21.5),"11,5 a 21,5",IF(BN641=22,"22",IF(AND(BN641&gt;=22.5,BN641&lt;=32.5),"22,5 a 32,5",IF(AND(BN641&gt;=33,BN641&lt;=43),"33 a 43","Fuera de rango"))))))))</f>
        <v>22,5 a 32,5</v>
      </c>
      <c r="BP641" s="11" t="n">
        <f aca="false">IF(BO641="","",IF(BO641="-20 a -10",1,IF(BO641="-9,5 a 0,5",2,IF(BO641="1 a 11",3,IF(BO641="11,5 a 21,5",4,IF(BO641="22","NORMA",IF(BO641="22,5 a 32,5",5,IF(BO641="33 a 43",6,""))))))))</f>
        <v>5</v>
      </c>
      <c r="BQ641" s="9" t="n">
        <v>13</v>
      </c>
      <c r="BR641" s="10" t="str">
        <f aca="false">IF(BQ641="","",IF(AND(BQ641&gt;=-20,BQ641&lt;=-15),"-20 a -15",IF(AND(BQ641&gt;=-14.5,BQ641&lt;=-9.5),"-14,5 a -9,5",IF(AND(BQ641&gt;=-9,BQ641&lt;=-4),"-9 a -4",IF(AND(BQ641&gt;=-3.5,BQ641&lt;=2.5),"-3,5 a 2,5",IF(AND(BQ641&gt;=3,BQ641&lt;=8),"3 a 8",IF(AND(BQ641&gt;=8.5,BQ641&lt;=13.5),"8,5 a 13,5",IF(AND(BQ641&gt;=14,BQ641&lt;=17.5),"14 a 17,5",IF(BQ641=18,"18",IF(AND(BQ641&gt;=18.5,BQ641&lt;=23.5),"18,5 a 23,5",IF(AND(BQ641&gt;=24,BQ641&lt;=29),"24 a 29",IF(AND(BQ641&gt;=29.5,BQ641&lt;=34.5),"29,5 a 34,5",IF(AND(BQ641&gt;=35,BQ641&lt;=40),"35 a 40","Fuera de rango")))))))))))))</f>
        <v>8,5 a 13,5</v>
      </c>
      <c r="BS641" s="11" t="n">
        <f aca="false">IF(BR641="","",IF(BR641="-20 a -15",1,IF(BR641="-14,5 a -9,5",2,IF(BR641="-9 a -4",3,IF(BR641="-3,5 a 2,5",4,IF(BR641="3 a 8",5,IF(BR641="8,5 a 13,5",6,IF(BR641="14 a 17,5",7,IF(BR641="18","NORMA",IF(BR641="18,5 a 23,5",8,IF(BR641="24 a 29",9,IF(BR641="29,5 a 34,5",10,IF(BR641="35 a 40",11,"")))))))))))))</f>
        <v>6</v>
      </c>
      <c r="BT641" s="9" t="n">
        <v>0</v>
      </c>
      <c r="BU641" s="10" t="str">
        <f aca="false">IF(BT641="","",IF(AND(BT641&gt;=-20,BT641&lt;=-18),"-20 a -18",IF(AND(BT641&gt;=-17.5,BT641&lt;=-15.5),"-17,5 a -15,5",IF(AND(BT641&gt;=-15,BT641&lt;=-13),"-15 a -13",IF(AND(BT641&gt;=-12.5,BT641&lt;=-10.5),"-12,5 a -10,5",IF(AND(BT641&gt;=-10,BT641&lt;=-8),"-10 a -8",IF(AND(BT641&gt;=-7.5,BT641&lt;=-5.5),"-7,5 a -5,5",IF(AND(BT641&gt;=-5,BT641&lt;=-3),"-5 a -3",IF(AND(BT641&gt;=-2.5,BT641&lt;=-0.5),"-2,5 a -0,5",IF(BT641=0,"0",IF(AND(BT641&gt;=0.5,BT641&lt;=2.5),"0,5 a 2,5",IF(AND(BT641&gt;=3,BT641&lt;=5),"3 a 5",IF(AND(BT641&gt;=5.5,BT641&lt;=7.5),"5,5 a 7,5",IF(AND(BT641&gt;=8,BT641&lt;=10),"8 a 10",IF(AND(BT641&gt;=10.5,BT641&lt;=12.5),"10,5 a 12,5",IF(AND(BT641&gt;=13,BT641&lt;=15),"13 a 15",IF(AND(BT641&gt;=15.5,BT641&lt;=17.5),"15,5 a 17,5",IF(AND(BT641&gt;=18,BT641&lt;=20),"18 a 20","Fuera de rango"))))))))))))))))))</f>
        <v>0</v>
      </c>
      <c r="BV641" s="11" t="str">
        <f aca="false">IF(BT641="","",IF(BT641=0,"NORMA",IF(AND(BT641&gt;=-20,BT641&lt;=-18),2,IF(AND(BT641&gt;=-17.5,BT641&lt;=-15.5),2,IF(AND(BT641&gt;=-15,BT641&lt;=-13),3,IF(AND(BT641&gt;=-12.5,BT641&lt;=-10.5),4,IF(AND(BT641&gt;=-10,BT641&lt;=-8),5,IF(AND(BT641&gt;=-7.5,BT641&lt;=-5.5),6,IF(AND(BT641&gt;=-5,BT641&lt;=-3),7,IF(AND(BT641&gt;=-2.5,BT641&lt;=-0.5),8,IF(AND(BT641&gt;=0.5,BT641&lt;=2.5),9,IF(AND(BT641&gt;=3,BT641&lt;=5),10,IF(AND(BT641&gt;=5.5,BT641&lt;=7.5),11,IF(AND(BT641&gt;=8,BT641&lt;=10),12,IF(AND(BT641&gt;=10.5,BT641&lt;=12.5),13,IF(AND(BT641&gt;=13,BT641&lt;=15),14,IF(AND(BT641&gt;=15.5,BT641&lt;=17.5),15,IF(AND(BT641&gt;=18,BT641&lt;=20),16,"Fuera de rango"))))))))))))))))))</f>
        <v>NORMA</v>
      </c>
      <c r="BW641" s="9" t="n">
        <v>-3.5</v>
      </c>
      <c r="BX641" s="10" t="n">
        <f aca="false">18.5- (0.3*H641)</f>
        <v>15.2</v>
      </c>
      <c r="BY641" s="10" t="n">
        <f aca="false">(BW641)-(BX641)</f>
        <v>-18.7</v>
      </c>
      <c r="BZ641" s="10" t="str">
        <f aca="false">IF(BY641="","",IF(BY641&lt;-27.5,"De -30 a -28",IF(BY641&lt;-25,"De -27,5 a -25,5",IF(BY641&lt;-22.5,"De -25 a -23",IF(BY641&lt;-20,"De -22,5 a -20,5",IF(BY641&lt;-17.5,"De -20 a -18",IF(BY641&lt;-15,"De -17,5 a -15,5",IF(BY641&lt;-12.5,"De -15 a -13",IF(BY641&lt;-10,"De -12,5 a -10,5",IF(BY641&lt;-7.5,"De -10 a -8",IF(BY641&lt;-5,"De -7,5 a -5,5",IF(BY641&lt;-2.5,"De -5 a -3",IF(BY641&lt;0,"De -2,5 a -0,5",IF(BY641&lt;2.5,"De 0 a 2",IF(BY641&lt;5,"De 2,5 a 4,5",IF(BY641&lt;7.5,"De 5 a 7",IF(BY641&lt;10,"De 7,5 a 9,5",IF(BY641&lt;12.5,"De 10 a 12",IF(BY641&lt;15,"De 12,5 a 14,5",IF(BY641&lt;17.5,"De 15 a 17",IF(BY641&lt;20,"De 17,5 a 19,5",IF(BY641&lt;22.5,"De 20 a 22",IF(BY641&lt;25,"De 22,5 a 24,5",IF(BY641&lt;27.5,"De 25 a 27","De 27,5 a 30"))))))))))))))))))))))))</f>
        <v>De -20 a -18</v>
      </c>
      <c r="CA641" s="12" t="n">
        <f aca="false">IF(BY641="","",IF(BY641&lt;=-28,1,IF(BY641&lt;=-25.5,2,IF(BY641&lt;=-23,3,IF(BY641&lt;=-20.5,4,IF(BY641&lt;=-18,5,IF(BY641&lt;=-15.5,6,IF(BY641&lt;=-13,7,IF(BY641&lt;=-10.5,8,IF(BY641&lt;=-8,9,IF(BY641&lt;=-5.5,10,IF(BY641&lt;=-3,11,IF(BY641&lt;=-0.5,12,IF(BY641&lt;=2,13,IF(BY641&lt;=4.5,14,IF(BY641&lt;=7,15,IF(BY641&lt;=9.5,16,IF(BY641&lt;=12,17,IF(BY641&lt;=14.5,18,IF(BY641&lt;=17,19,IF(BY641&lt;=19.5,20,IF(BY641&lt;=22,21,IF(BY641&lt;=24.5,22,IF(BY641&lt;=27,23,IF(BY641&lt;=30,24,"Fuera de rango")))))))))))))))))))))))))</f>
        <v>5</v>
      </c>
      <c r="CB641" s="9" t="n">
        <v>-3.25</v>
      </c>
      <c r="CC641" s="10" t="n">
        <f aca="false">18.5- (0.3*H641)</f>
        <v>15.2</v>
      </c>
      <c r="CD641" s="10" t="n">
        <f aca="false">(CB641)-(CC641)</f>
        <v>-18.45</v>
      </c>
      <c r="CE641" s="10" t="str">
        <f aca="false">IF(CD641="","",IF(CD641&lt;-27.5,"De -30 a -28",IF(CD641&lt;-25,"De -27,5 a -25,5",IF(CD641&lt;-22.5,"De -25 a -23",IF(CD641&lt;-20,"De -22,5 a -20,5",IF(CD641&lt;-17.5,"De -20 a -18",IF(CD641&lt;-15,"De -17,5 a -15,5",IF(CD641&lt;-12.5,"De -15 a -13",IF(CD641&lt;-10,"De -12,5 a -10,5",IF(CD641&lt;-7.5,"De -10 a -8",IF(CD641&lt;-5,"De -7,5 a -5,5",IF(CD641&lt;-2.5,"De -5 a -3",IF(CD641&lt;0,"De -2,5 a -0,5",IF(CD641&lt;=2,"De 0 a 2",IF(CD641&lt;=4.5,"De 2,5 a 4,5",IF(CD641&lt;=7,"De 5 a 7",IF(CD641&lt;=9.5,"De 7,5 a 9,5",IF(CD641&lt;=12,"De 10 a 12",IF(CD641&lt;=14.5,"De 12,5 a 14,5",IF(CD641&lt;=17,"De 15 a 17",IF(CD641&lt;=19.5,"De 17,5 a 19,5",IF(CD641&lt;=22,"De 20 a 22",IF(CD641&lt;=24.5,"De 22,5 a 24,5",IF(CD641&lt;=27,"De 25 a 27","De 27,5 a 30"))))))))))))))))))))))))</f>
        <v>De -20 a -18</v>
      </c>
      <c r="CF641" s="12" t="n">
        <f aca="false">IF(CD641="","",IF(CD641&lt;-27.5,1,IF(CD641&lt;-25,2,IF(CD641&lt;-22.5,3,IF(CD641&lt;-20,4,IF(CD641&lt;-17.5,5,IF(CD641&lt;-15,6,IF(CD641&lt;-12.5,7,IF(CD641&lt;-10,8,IF(CD641&lt;-7.5,9,IF(CD641&lt;-5,10,IF(CD641&lt;-2.5,11,IF(CD641&lt;0,12,IF(CD641&lt;2.5,13,IF(CD641&lt;5,14,IF(CD641&lt;7.5,15,IF(CD641&lt;10,16,IF(CD641&lt;12.5,17,IF(CD641&lt;15,18,IF(CD641&lt;17.5,19,IF(CD641&lt;20,20,IF(CD641&lt;22.5,21,IF(CD641&lt;25,22,IF(CD641&lt;27.5,23,24))))))))))))))))))))))))</f>
        <v>5</v>
      </c>
      <c r="CG641" s="9" t="n">
        <v>-3.5</v>
      </c>
      <c r="CH641" s="10" t="str">
        <f aca="false">IF(CG641="","",IF(AND(CG641&gt;=-10,CG641&lt;=-9.5),"-10 a -9,5",IF(AND(CG641&gt;-9.5,CG641&lt;=-8.5),"-9 a -8,5",IF(AND(CG641&gt;-8.5,CG641&lt;=-7.5),"-8 a -7,5",IF(AND(CG641&gt;-7.5,CG641&lt;=-6.5),"-7 a -6,5",IF(AND(CG641&gt;-6.5,CG641&lt;=-5.5),"-6 a -5,5",IF(AND(CG641&gt;-5.5,CG641&lt;=-4.5),"-5 a -4,5",IF(AND(CG641&gt;-4.5,CG641&lt;=-3.5),"-4 a -3,5",IF(AND(CG641&gt;-3.5,CG641&lt;=-2.5),"-3 a -2,5",IF(CG641=-2.25,"-2,25",IF(AND(CG641&gt;-2.5,CG641&lt;=-1.5),"-2 a -1,5",IF(AND(CG641&gt;-1.5,CG641&lt;=-0.5),"-1 a -0,5",IF(AND(CG641&gt;-0.5,CG641&lt;=0.5),"0 a 0,5",IF(AND(CG641&gt;0.5,CG641&lt;=1.5),"1 a 1,5",IF(AND(CG641&gt;1.5,CG641&lt;=2.5),"2 a 2,5",IF(AND(CG641&gt;2.5,CG641&lt;=3.5),"3 a 3,5",IF(AND(CG641&gt;3.5,CG641&lt;=4.5),"4 a 4,5",IF(AND(CG641&gt;4.5,CG641&lt;=5.5),"5 a 5,5",IF(AND(CG641&gt;5.5,CG641&lt;=6.5),"6 a 6,5",IF(AND(CG641&gt;6.5,CG641&lt;=7.5),"7 a 7,5",IF(AND(CG641&gt;7.5,CG641&lt;=8.5),"8 a 8,5",IF(AND(CG641&gt;8.5,CG641&lt;=9.5),"9 a 9,5",IF(CG641&gt;=10,"10","Fuera de rango")))))))))))))))))))))))</f>
        <v>-4 a -3,5</v>
      </c>
      <c r="CI641" s="11" t="n">
        <f aca="false">IF(CG641="","",IF(CG641=-2.25,"NORMA",IF(CG641&lt;=-9.5,1,IF(CG641&lt;=-8.5,2,IF(CG641&lt;=-7.5,3,IF(CG641&lt;=-6.5,4,IF(CG641&lt;=-5.5,5,IF(CG641&lt;=-4.5,6,IF(CG641&lt;=-3.5,7,IF(CG641&lt;=-2.5,8,IF(CG641&lt;=-1.5,9,IF(CG641&lt;=-0.5,10,IF(CG641&lt;=0.5,11,IF(CG641&lt;=1.5,12,IF(CG641&lt;=2.5,13,IF(CG641&lt;=3.5,14,IF(CG641&lt;=4.5,15,IF(CG641&lt;=5.5,16,IF(CG641&lt;=6.5,17,IF(CG641&lt;=7.5,18,IF(CG641&lt;=8.5,19,IF(CG641&lt;=9.5,20,IF(CG641=10,21,"Fuera de rango")))))))))))))))))))))))</f>
        <v>7</v>
      </c>
      <c r="CJ641" s="9" t="n">
        <v>3.5</v>
      </c>
      <c r="CK641" s="10" t="str">
        <f aca="false">IF(CJ641="","",IF(AND(CJ641&gt;=-6,CJ641&lt;=-5.5),"-6 a -5,5",IF(AND(CJ641&gt;-5.5,CJ641&lt;=-4.5),"-5 a -4,5",IF(AND(CJ641&gt;-4.5,CJ641&lt;=-3.5),"-4 a -3,5",IF(AND(CJ641&gt;-3.5,CJ641&lt;=-2.5),"-3 a -2,5",IF(AND(CJ641&gt;-2.5,CJ641&lt;=-1.5),"-2 a -1,5",IF(AND(CJ641&gt;-1.5,CJ641&lt;=-0.5),"-1 a -0,5",IF(AND(CJ641&gt;-0.5,CJ641&lt;=0.5),"0 a 0,5",IF(AND(CJ641&gt;0.5,CJ641&lt;=1.5),"1 a 1,5",IF(AND(CJ641&gt;1.5,CJ641&lt;2.5),"2",IF(AND(CJ641&gt;=2.5,CJ641&lt;=3),"2,5 a 3",IF(AND(CJ641&gt;3,CJ641&lt;=4),"3,5 a 4",IF(AND(CJ641&gt;4,CJ641&lt;=5),"4,5 a 5",IF(AND(CJ641&gt;5,CJ641&lt;=6),"5,5 a 6",IF(AND(CJ641&gt;6,CJ641&lt;=7),"6,5 a 7",IF(AND(CJ641&gt;7,CJ641&lt;=8),"7,5 a 8",IF(AND(CJ641&gt;8,CJ641&lt;=9.5),"8,5 a 9,5",IF(CJ641=10,"10","Fuera de rango"))))))))))))))))))</f>
        <v>3,5 a 4</v>
      </c>
      <c r="CL641" s="11" t="n">
        <f aca="false">IF(CK641="","",IF(OR(CK641="-6 a -5,5",CK641="-6 - -5,5"),1,IF(OR(CK641="-5 a -4,5",CK641="-5 - -4,5"),2,IF(OR(CK641="-4 a -3,5",CK641="-4 - -3,5"),3,IF(OR(CK641="-3 a -2,5",CK641="-3 - -2,5"),4,IF(OR(CK641="-2 a -1,5",CK641="-2 - -1,5"),5,IF(OR(CK641="-1 a -0,5",CK641="-1 - -0,5"),6,IF(OR(CK641="0 a 0,5",CK641="0 - 0,5"),7,IF(OR(CK641="1 a 1,5",CK641="1 - 1,5"),8,IF(CK641="2","NORMA",IF(OR(CK641="2,5 a 3",CK641="2,5 - 3"),9,IF(OR(CK641="3,5 a 4",CK641="3,5 - 4"),10,IF(OR(CK641="4,5 a 5",CK641="4,5 - 5"),11,IF(OR(CK641="5,5 a 6",CK641="5,5 - 6"),12,IF(OR(CK641="6,5 a 7",CK641="6,5 - 7"),13,IF(OR(CK641="7,5 a 8",CK641="7,5 - 8"),14,IF(OR(CK641="8,5 a 9",CK641="8,5 - 9,5",CK641="9 a 9,5"),15,IF(CK641="10",15,IF(OR(CK641="0,5 a 1",CK641="0,5 - 1"),7,"Fuera de rango")))))))))))))))))))</f>
        <v>10</v>
      </c>
      <c r="CO641" s="10" t="str">
        <f aca="false">IF(CM641&gt;0,"EME"," ")</f>
        <v> </v>
      </c>
      <c r="CQ641" s="10" t="str">
        <f aca="false">IF(CP641&gt;0,"0", " ")</f>
        <v> </v>
      </c>
      <c r="CR641" s="10" t="str">
        <f aca="false">IF(CP641&gt;0,"EME"," ")</f>
        <v> </v>
      </c>
      <c r="CS641" s="9" t="n">
        <v>0</v>
      </c>
      <c r="CV641" s="9" t="n">
        <v>0</v>
      </c>
      <c r="CY641" s="9" t="n">
        <v>-2</v>
      </c>
      <c r="DB641" s="9" t="n">
        <v>-2</v>
      </c>
      <c r="DC641" s="11" t="str">
        <f aca="false">IF(DB641&lt;0,"2"," ")</f>
        <v>2</v>
      </c>
      <c r="DD641" s="11" t="str">
        <f aca="false">IF(DB641&lt;0,"MIO"," ")</f>
        <v>MIO</v>
      </c>
      <c r="DE641" s="9" t="n">
        <v>0</v>
      </c>
      <c r="DF641" s="10" t="str">
        <f aca="false">IF(DE641&lt;0,"3"," ")</f>
        <v> </v>
      </c>
      <c r="DG641" s="10" t="str">
        <f aca="false">IF(DE641&lt;0,"AST"," ")</f>
        <v> </v>
      </c>
      <c r="DH641" s="9" t="n">
        <v>0</v>
      </c>
      <c r="DI641" s="10" t="str">
        <f aca="false">IF(DH641&lt;0,"3"," ")</f>
        <v> </v>
      </c>
      <c r="DJ641" s="10" t="str">
        <f aca="false">IF(DH641&lt;0,"AST"," ")</f>
        <v> </v>
      </c>
      <c r="DK641" s="9" t="n">
        <v>0</v>
      </c>
      <c r="DL641" s="10" t="str">
        <f aca="false">IF(DK641&gt;0,"4"," ")</f>
        <v> </v>
      </c>
      <c r="DM641" s="10" t="str">
        <f aca="false">IF(DK641&gt;0,"PRE"," ")</f>
        <v> </v>
      </c>
      <c r="DN641" s="9" t="n">
        <v>0</v>
      </c>
      <c r="DO641" s="10" t="str">
        <f aca="false">IF(DN641&gt;0,"4"," ")</f>
        <v> </v>
      </c>
      <c r="DP641" s="10" t="str">
        <f aca="false">IF(DN641&gt;0,"PRE"," ")</f>
        <v> </v>
      </c>
      <c r="DS641" s="12" t="str">
        <f aca="false">CONCATENATE(CO641,CU641,DA641,DG641,DM641)</f>
        <v>   </v>
      </c>
      <c r="DT641" s="10" t="e">
        <f aca="false" t="array" ref="DT641">_xlfn.IFS(DS641="EME    ","0", DS641=" HIP   ","1", DS641="  MIO  ","2", DS641="   AST ","3", DS641="    PRE","4", DS641="EME   PRE","5", DS641=" HIP  PRE","6", DS641=" HIP AST ","7", DS641="  MIO PRE","8", DS641="  MIOAST ","9", DS641="   ASTPRE","10",DS641=" HIP ASTPRE","11", DS641="  MIOASTPRE","12", DS641="     ","0")</f>
        <v>#N/A</v>
      </c>
      <c r="DV641" s="1" t="e">
        <f aca="false" t="array" ref="DV641">_xlfn.IFS(DU641="SI","2", DU641="NO","1")</f>
        <v>#N/A</v>
      </c>
      <c r="DX641" s="11" t="str">
        <f aca="false">IF(DW641=0,"1","2")</f>
        <v>1</v>
      </c>
      <c r="DY641" s="11" t="str">
        <f aca="false" t="array" ref="DY641">_xlfn.IFS(DW641=0,"0", DW641=0.25, "1", DW641=0.5,"2", DW641=0.75,"3", DW641=1,"4",DW641=1.25,"5", DW641=1.5,"6", DW641=1.75,"7", DW641=2,"8")</f>
        <v>0</v>
      </c>
      <c r="EA641" s="11" t="str">
        <f aca="false">IF(DZ641=0,"1","2")</f>
        <v>1</v>
      </c>
      <c r="EB641" s="11" t="str">
        <f aca="false" t="array" ref="EB641">_xlfn.IFS(DZ641=0,"0", DZ641=0.25, "1", DZ641=0.5,"2", DZ641=0.75,"3", DZ641=1,"4",DZ641=1.25,"5", DZ641=1.5,"6", DZ641=1.75,"7", DZ641=2,"8")</f>
        <v>0</v>
      </c>
      <c r="ED641" s="10" t="str">
        <f aca="false">IF(EC641=0,"1","2")</f>
        <v>1</v>
      </c>
      <c r="EE641" s="11" t="str">
        <f aca="false" t="array" ref="EE641">_xlfn.IFS(EC641=0,"0", EC641=-0.25, "1", EC641=-0.5,"2", EC641=-0.75,"3", EC641=-1,"4",EC641=-1.25,"5", EC641=-1.5,"6", EC641=-1.75,"7", EC641=-2,"8", EC641=-2.25,"9",EC641=-2.5,"10", EC641=-2.75,"11", EC641=-3,"12", EC641=-3.25,"13", EC641=-3.5,"14", EC641=-3.75,"15",EC641=-4,"16")</f>
        <v>0</v>
      </c>
      <c r="EG641" s="10" t="str">
        <f aca="false">IF(EF641=0,"1","2")</f>
        <v>1</v>
      </c>
      <c r="EH641" s="11" t="str">
        <f aca="false" t="array" ref="EH641">_xlfn.IFS(EF641=0,"0", EF641=-0.25, "1", EF641=-0.5,"2", EF641=-0.75,"3", EF641=-1,"4",EF641=-1.25,"5", EF641=-1.5,"6", EF641=-1.75,"7", EF641=-2,"8", EF641=-2.25,"9",EF641=-2.5,"10", EF641=-2.75,"11", EF641=-3,"12", EF641=-3.25,"13", EF641=-3.5,"14", EF641=-3.75,"15",EF641=-4,"16")</f>
        <v>0</v>
      </c>
      <c r="EJ641" s="11" t="str">
        <f aca="false">IF(EI641=0,"1","2")</f>
        <v>1</v>
      </c>
      <c r="EK641" s="11" t="str">
        <f aca="false" t="array" ref="EK641">_xlfn.IFS(EI641=0,"0", EI641=-0.25, "1", EI641=-0.5,"2", EI641=-0.75,"3", EI641=-1,"4",EI641=-1.25,"5", EI641=-1.5,"6", EI641=-1.75,"7", EI641=-2,"8", EI641=-2.25,"9", EI641=-2.25,"9",EI641=-2.5,"10", EI641=-2.75,"11", EI641=-3,"12", EI641=-3.25,"13", EI641=-3.5,"14", EI641=-3.75,"15",EI641=-4,"16", EI641=0.25, "17", EI641=0.5, "18")</f>
        <v>0</v>
      </c>
      <c r="EM641" s="11" t="str">
        <f aca="false">IF(EL641=0,"1","2")</f>
        <v>1</v>
      </c>
      <c r="EN641" s="11" t="str">
        <f aca="false" t="array" ref="EN641">_xlfn.IFS(EL641=0.25,"17",EL641=0.5,"18", EL641=0,"0", EL641=-0.25, "1", EL641=-0.5,"2", EL641=-0.75,"3", EL641=-1,"4",EL641=-1.25,"5", EL641=-1.5,"6", EL641=-1.75,"7", EL641=-2,"8",EL641= -2.25,"9",EL641=-2.5,"10",EL641= -2.75,"11",EL641= -3,"12",EL641= -3.25,"13",EL641= -3.5,"14",EL641= -3.75,"15",EL641=-4,"16")</f>
        <v>0</v>
      </c>
      <c r="EP641" s="11" t="str">
        <f aca="false">IF(EO641=0,"1","2")</f>
        <v>1</v>
      </c>
      <c r="EQ641" s="11" t="str">
        <f aca="false" t="array" ref="EQ641">_xlfn.IFS(EO641=0,"0", EO641=0.25, "1", EO641=0.5,"2", EO641=0.75,"3", EO641=1,"4",EO641=1.25,"5", EO641=1.5,"6", EO641=1.75,"7", EO641=2,"8", EO641=2.25,"9", EO641=2.25,"9",EO641=2.5,"10", EO641=2.75,"11", EO641=3,"12", EO641=3.25,"13", EO641=3.5,"14", EO641=3.75,"15",EO641=4,"16", EO641=-0.25, "17", bq=-0.5, "18")</f>
        <v>0</v>
      </c>
      <c r="ES641" s="11" t="str">
        <f aca="false">IF(ER641=0,"1","2")</f>
        <v>1</v>
      </c>
      <c r="ET641" s="11" t="str">
        <f aca="false" t="array" ref="ET641">_xlfn.IFS(ER641=0,"0", ER641=0.25, "1", ER641=0.5,"2", ER641=0.75,"3", ER641=1,"4",ER641=1.25,"5", ER641=1.5,"6", ER641=1.75,"7", ER641=2,"8", ER641=2.25,"9", ER641=2.25,"9",ER641=2.5,"10", ER641=2.75,"11", ER641=3,"12", ER641=3.25,"13", ER641=3.5,"14", ER641=3.75,"15",ER641=4,"16", ER641=-0.25, "17", bq=-0.5, "18")</f>
        <v>0</v>
      </c>
      <c r="EV641" s="14" t="e">
        <f aca="false">VLOOKUP(EU641,LEYENDA!$G$2:$H$8,2,TRUE())</f>
        <v>#N/A</v>
      </c>
      <c r="EW641" s="14" t="e">
        <f aca="false" t="array" ref="EW641">_xlfn.IFS(EV641="0-5","1", EV641="6-12","2", EV641="13-18","3", EV641="19-24","4", EV641="25-36","5", EV641="37-48","6", EV641="49-60","7")</f>
        <v>#N/A</v>
      </c>
    </row>
    <row r="642" customFormat="false" ht="13.5" hidden="false" customHeight="false" outlineLevel="0" collapsed="false">
      <c r="A642" s="1" t="n">
        <v>246</v>
      </c>
      <c r="B642" s="2" t="n">
        <v>4</v>
      </c>
      <c r="C642" s="33" t="n">
        <v>46029</v>
      </c>
      <c r="E642" s="5" t="str">
        <f aca="false">VLOOKUP(A642,'286'!$A$3:$J$6279,10,FALSE())</f>
        <v>MORENO RUFO, MIREYA</v>
      </c>
      <c r="F642" s="4" t="str">
        <f aca="false">VLOOKUP(A642,'286'!$A$3:$I$1768,3,FALSE())</f>
        <v>MORUMI</v>
      </c>
      <c r="G642" s="6" t="n">
        <f aca="false">VLOOKUP(A642,'286'!$A$3:$I$1768,4,FALSE())</f>
        <v>41721</v>
      </c>
      <c r="H642" s="7" t="n">
        <f aca="false">YEAR(C642)-YEAR(G642)</f>
        <v>12</v>
      </c>
      <c r="I642" s="1" t="str">
        <f aca="false">VLOOKUP(H642,LEYENDA!$C$2:$D$6,2,TRUE())</f>
        <v>0-12</v>
      </c>
      <c r="J642" s="5" t="str">
        <f aca="false">VLOOKUP(A642,'286'!$A$3:$I$1768,7,FALSE())</f>
        <v>M</v>
      </c>
      <c r="K642" s="8" t="n">
        <f aca="false">VLOOKUP(A642,'286'!$A$3:$I$1768,2,FALSE())</f>
        <v>0</v>
      </c>
      <c r="L642" s="4" t="str">
        <f aca="false">VLOOKUP(A642,'286'!$A$3:$I$1768,8,FALSE())</f>
        <v>D</v>
      </c>
      <c r="M642" s="4" t="str">
        <f aca="false">VLOOKUP(A642,'286'!$A$3:$I$1768,9,FALSE())</f>
        <v>D</v>
      </c>
      <c r="N642" s="8" t="str">
        <f aca="false">IF(R642=O642, "MISMA","CONTRARIA")</f>
        <v>MISMA</v>
      </c>
      <c r="O642" s="8" t="str">
        <f aca="false" t="array" ref="O642">_xlfn.IFS(L642="D","1", L642="I","2")</f>
        <v>1</v>
      </c>
      <c r="P642" s="8" t="e">
        <f aca="false" t="array" ref="P642">_xlfn.IFS(K642="OD","1", K642="OI","2")</f>
        <v>#N/A</v>
      </c>
      <c r="Q642" s="1" t="str">
        <f aca="false" t="array" ref="Q642">_xlfn.IFS(J642="M","1", J642="H","2")</f>
        <v>1</v>
      </c>
      <c r="R642" s="8" t="str">
        <f aca="false" t="array" ref="R642">_xlfn.IFS(M642="D","1", M642="I","2")</f>
        <v>1</v>
      </c>
      <c r="S642" s="1" t="str">
        <f aca="false" t="array" ref="S642">_xlfn.IFS(N642="CONTRARIA", "1",N642= "MISMA","2")</f>
        <v>2</v>
      </c>
      <c r="T642" s="1" t="str">
        <f aca="false" t="array" ref="T642">_xlfn.IFS(I642="0-12","1", I642="13-24","2", I642="25-40","3", I642="41-60","4", I642="61-100","5")</f>
        <v>1</v>
      </c>
      <c r="U642" s="9" t="n">
        <v>-4</v>
      </c>
      <c r="V642" s="10" t="str">
        <f aca="false">IF(U642="","",IF(AND(U642&gt;=-9,U642&lt;=-6.5),"-9 a -6,5",IF(AND(U642&gt;=-6,U642&lt;=-3.5),"-6 a -3,5",IF(AND(U642&gt;=-3,U642&lt;=-1),"-3 a -1",IF(U642=-0.5,"-0,5",IF(AND(U642&gt;=0,U642&lt;=2.5),"0 a 2,5",IF(AND(U642&gt;=3,U642&lt;=5.5),"3 a 5,5",IF(AND(U642&gt;=6,U642&lt;=8.5),"6 a 8,5",IF(AND(U642&gt;=9,U642&lt;=20),"9 a 20","Fuera de rango")))))))))</f>
        <v>-6 a -3,5</v>
      </c>
      <c r="W642" s="11" t="n">
        <f aca="false">IF(V642="","",IF(V642="-9 a -6,5",2,IF(V642="-6 a -3,5",3,IF(V642="-3 a -1",4,IF(V642="-0,5","NORMA",IF(V642="0 a 2,5",5,IF(V642="3 a 5,5",6,IF(V642="6 a 8,5",7,IF(V642="9 a 20",8,"Fuera de rango")))))))))</f>
        <v>3</v>
      </c>
      <c r="X642" s="9" t="n">
        <v>0</v>
      </c>
      <c r="Y642" s="11" t="str">
        <f aca="false">IF(X642="","",IF(AND(X642&gt;=0,X642&lt;=4),"0 a 4",IF(AND(X642&gt;=4.5,X642&lt;=8.5),"4,5 a 8,5",IF(X642=9,"9",IF(AND(X642&gt;=9.5,X642&lt;=13),"9,5 a 13",IF(AND(X642&gt;=13.5,X642&lt;=20),"13,5 a 20",IF(AND(X642&gt;=20.5,X642&lt;=35),"20,5 a 35","Fuera de rango")))))))</f>
        <v>0 a 4</v>
      </c>
      <c r="Z642" s="11" t="n">
        <f aca="false">IF(Y642="","",IF(Y642="0 a 4",1,IF(Y642="4,5 a 8,5",2,IF(Y642="9","NORMA",IF(Y642="9,5 a 13",3,IF(Y642="13,5 a 20",4,IF(Y642="20,5 a 35",5,"Fuera de rango")))))))</f>
        <v>1</v>
      </c>
      <c r="AA642" s="9" t="n">
        <v>18</v>
      </c>
      <c r="AB642" s="10" t="str">
        <f aca="false">IF(AA642="","",IF(AND(AA642&gt;=0,AA642&lt;=9),"0 a 9",IF(AND(AA642&gt;=9.5,AA642&lt;=18.5),"9,5 a 18,5",IF(AA642=19,"19",IF(AND(AA642&gt;=19.5,AA642&lt;=28),"19,5 a 28",IF(AND(AA642&gt;=28.5,AA642&lt;=40),"28,5 a 40","Fuera de rango"))))))</f>
        <v>9,5 a 18,5</v>
      </c>
      <c r="AC642" s="11" t="n">
        <f aca="false" t="array" ref="AC642">_xlfn.IFS(AB642="","",AB642="0 a 9",1,AB642="9,5 a 18,5",2,AB642="19","NORMA",AB642="19,5 a 28",3,AB642="28,5 a 40",4,TRUE(),"Fuera de rango")</f>
        <v>2</v>
      </c>
      <c r="AD642" s="9" t="n">
        <v>13</v>
      </c>
      <c r="AE642" s="10" t="str">
        <f aca="false">IF(AD642="","",IF(AND(AD642&gt;=-10,AD642&lt;=0),"De -10 a 0",IF(AND(AD642&gt;=0.5,AD642&lt;=9.5),"0,5 a 9,5",IF(AD642=10,"10",IF(AND(AD642&gt;=10.5,AD642&lt;=20),"10,5 a 20",IF(AND(AD642&gt;=20.5,AD642&lt;=40),"20,5 a 40","Fuera de rango"))))))</f>
        <v>10,5 a 20</v>
      </c>
      <c r="AF642" s="12" t="n">
        <f aca="false">IF(AD642="","",IF(AND(AD642&gt;=-10,AD642&lt;=0),1,IF(AND(AD642&gt;=0.5,AD642&lt;=9.5),2,IF(AD642=10,"NORMA",IF(AND(AD642&gt;=10.5,AD642&lt;=20),3,IF(AND(AD642&gt;=20.5,AD642&lt;=40),4,""))))))</f>
        <v>3</v>
      </c>
      <c r="AG642" s="9" t="n">
        <v>8</v>
      </c>
      <c r="AH642" s="10" t="str">
        <f aca="false">IF(AG642="","",IF(AND(AG642&gt;=0,AG642&lt;=4),"0 a 4",IF(AND(AG642&gt;=4.5,AG642&lt;=8.5),"4,5 a 8,5",IF(AG642=9,"9",IF(AND(AG642&gt;=9.5,AG642&lt;=13),"9,5 a 13",IF(AND(AG642&gt;=13.5,AG642&lt;=25),"13,5 a 25","Fuera de rango"))))))</f>
        <v>4,5 a 8,5</v>
      </c>
      <c r="AI642" s="10" t="n">
        <f aca="false">IF(AH642="","",IF(AH642="0 a 4",1,IF(AH642="4,5 a 8,5",2,IF(AH642="9","NORMA",IF(AH642="9,5 a 13",3,IF(AH642="13,5 a 25",4,""))))))</f>
        <v>2</v>
      </c>
      <c r="AJ642" s="9" t="n">
        <v>5</v>
      </c>
      <c r="AK642" s="10" t="str">
        <f aca="false">IF(AJ642="","",IF(AND(AJ642&gt;=-15,AJ642&lt;=-10.5),"-15 a -10,5",IF(AND(AJ642&gt;=-10,AJ642&lt;=-4),"-10 a -4",IF(AND(AJ642&gt;=-4.5,AJ642&lt;=0),"-4,5 a 0",IF(AND(AJ642&gt;=0.5,AJ642&lt;=4.5),"0,5 a 4,5",IF(AJ642=5,"5",IF(AND(AJ642&gt;=5.5,AJ642&lt;=10),"5,5 a 10",IF(AND(AJ642&gt;=10.5,AJ642&lt;=20),"10,5 a 20","Fuera de rango"))))))))</f>
        <v>5</v>
      </c>
      <c r="AL642" s="11" t="str">
        <f aca="false">IF(AK642="","",IF(AK642="-15 a -10,5",1,IF(AK642="-10 a -4",2,IF(AK642="-4,5 a 0",3,IF(AK642="0,5 a 4,5",4,IF(AK642="5","NORMA",IF(AK642="5,5 a 10",5,IF(AK642="10,5 a 20",6,"Error"))))))))</f>
        <v>NORMA</v>
      </c>
      <c r="AM642" s="9" t="n">
        <v>0</v>
      </c>
      <c r="AN642" s="10" t="str">
        <f aca="false">IF(AM642="","",IF(AND(AM642&gt;=-7.5,AM642&lt;=-5.5),"-7,5 a -5,5",IF(AND(AM642&gt;=-5,AM642&lt;=-3),"-5 a -3",IF(AND(AM642&gt;=-2.5,AM642&lt;=-0.5),"-2,5 a -0,5",IF(AM642=0,"0,00",IF(AND(AM642&gt;=0.5,AM642&lt;=2.5),"0,5 a 2,5",IF(AND(AM642&gt;=3,AM642&lt;=5),"3 a 5",IF(AND(AM642&gt;=5.5,AM642&lt;=7.5),"5,5 a 7,5",IF(AND(AM642&gt;=8,AM642&lt;=10),"8 a 10","Fuera de rango")))))))))</f>
        <v>0,00</v>
      </c>
      <c r="AO642" s="11" t="str">
        <f aca="false">IF(AN642="","",IF(AN642="-7,5 a -5,5",1,IF(AN642="-5 a -3",2,IF(AN642="-2,5 a -0,5",3,IF(AN642="0,00","NORMA",IF(AN642="0,5 a 2,5",4,IF(AN642="3 a 5",5,IF(AN642="5,5 a 7,5",6,IF(AN642="8 a 10",7,"Error")))))))))</f>
        <v>NORMA</v>
      </c>
      <c r="AP642" s="9" t="n">
        <v>-3</v>
      </c>
      <c r="AQ642" s="10" t="str">
        <f aca="false">IF(AP642="","",IF(AND(AP642&gt;=-20,AP642&lt;=-9.5),"-20 a -9,5",IF(AND(AP642&gt;=-9,AP642&lt;=-6.5),"-9 a -6,5",IF(AP642=-6,"-6",IF(AND(AP642&gt;=-5.5,AP642&lt;=-3),"-5,5 a -3",IF(AND(AP642&gt;=-2.5,AP642&lt;=0),"-2,5 a 0",IF(AND(AP642&gt;=0.5,AP642&lt;=3),"0,5 a 3",IF(AND(AP642&gt;=3.5,AP642&lt;=6),"3,5 a 6",IF(AND(AP642&gt;=6.5,AP642&lt;=9),"6,5 a 9",IF(AND(AP642&gt;=9.5,AP642&lt;=20),"9,5 a 20","Fuera de rango"))))))))))</f>
        <v>-5,5 a -3</v>
      </c>
      <c r="AR642" s="11" t="n">
        <f aca="false">IF(AQ642="","",IF(AQ642="-20 a -9,5",1,IF(AQ642="-9 a -6,5",2,IF(AQ642="-6","NORMA",IF(AQ642="-5,5 a -3",3,IF(AQ642="-2,5 a 0",4,IF(AQ642="0,5 a 3",5,IF(AQ642="3,5 a 6",6,IF(AQ642="6,5 a 9",7,IF(AQ642="9,5 a 20",8,""))))))))))</f>
        <v>3</v>
      </c>
      <c r="AS642" s="9" t="n">
        <v>5</v>
      </c>
      <c r="AT642" s="10" t="str">
        <f aca="false">IF(AS642="","",IF(AND(AS642&gt;=-16,AS642&lt;=-14),"-16 a -14",IF(AND(AS642&gt;=-13.5,AS642&lt;=-11.5),"-13,5 a -11,5",IF(AND(AS642&gt;=-11,AS642&lt;=-9),"-11 a -9",IF(AND(AS642&gt;=-8.5,AS642&lt;=-6.5),"-8,5 a -6,5",IF(AND(AS642&gt;=-6,AS642&lt;=-4),"-6 a -4",IF(AND(AS642&gt;=-3.5,AS642&lt;=-1.5),"-3,5 a -1,5",IF(AND(AS642&gt;=-1,AS642&lt;=1),"-1 a 1",IF(AND(AS642&gt;=1.5,AS642&lt;=3.5),"1,5 a 3,5",IF(AND(AS642&gt;=4,AS642&lt;=6),"4 a 6",IF(AND(AS642&gt;=6.5,AS642&lt;=8.5),"6,5 a 8,5",IF(AND(AS642&gt;=9,AS642&lt;=11),"9 a 11",IF(AND(AS642&gt;=11.5,AS642&lt;=13.5),"11,5 a 13,5",IF(AND(AS642&gt;=14,AS642&lt;=16),"14 a 16",IF(AND(AS642&gt;=16.5,AS642&lt;=18.5),"16,5 a 18,5",IF(AND(AS642&gt;=19,AS642&lt;=21),"19 a 21","Fuera de rango"))))))))))))))))</f>
        <v>4 a 6</v>
      </c>
      <c r="AU642" s="11" t="str">
        <f aca="false" t="array" ref="AU642">IF(AT642="","",_xlfn.IFS(AT642="-16 a -14",1,AT642="-13,5 a -11,5",2,AT642="-11 a -9",3,AT642="-8,5 a -6,5",4,AT642="-6 a -4",5,AT642="-3,5 a -1,5",6,AT642="-1 a 1",7,AT642="1,5 a 3,5",8,AT642="4 a 6","NORMA",AT642="6,5 a 8,5",9,AT642="9 a 11",10,AT642="11,5 a 13,5",11,AT642="14 a 16",12,AT642="16,5 a 18,5",13,AT642="19 a 21",14,TRUE(),""))</f>
        <v>NORMA</v>
      </c>
      <c r="AV642" s="9" t="n">
        <v>1.75</v>
      </c>
      <c r="AW642" s="10" t="str">
        <f aca="false">IF(AV642="","",IF(AND(AV642&gt;=-1,AV642&lt;=-0.5),"-1 a -0,5",IF(AND(AV642&gt;-0.5,AV642&lt;=0),"De -0,5 a 0",IF(AND(AV642&gt;=0.25,AV642&lt;=0.75),"0,25 a 0,75",IF(AND(AV642&gt;=1,AV642&lt;=1.5),"1 a 1,5",IF(AND(AV642&gt;=1.75,AV642&lt;=2.25),"1,75 a 2,25",IF(AND(AV642&gt;=2.5,AV642&lt;=3),"2,5 a 3",IF(AND(AV642&gt;=3.25,AV642&lt;=3.75),"3,25 a 3,75","Fuera de rango"))))))))</f>
        <v>1,75 a 2,25</v>
      </c>
      <c r="AX642" s="10" t="n">
        <f aca="false">IF(AW642="","",IF(OR(AW642="-1 a -0,5",AW642="-1 a -0.5"),1,IF(OR(AW642="De -0,5 a 0",AW642="-0,5 a 0",AW642="De -0.5 a 0"),2,IF(OR(AW642="0,25 a 0,75",AW642="0.25 a 0.75"),"NORMA",IF(OR(AW642="1 a 1,5",AW642="1 a 1.5"),3,IF(OR(AW642="1,75 a 2,25",AW642="1.75 a 2.25"),4,IF(OR(AW642="2,5 a 3",AW642="2.5 a 3"),5,IF(OR(AW642="3,25 a 3,75",AW642="3.25 a 3.75"),6,""))))))))</f>
        <v>4</v>
      </c>
      <c r="AY642" s="9" t="n">
        <v>-11</v>
      </c>
      <c r="AZ642" s="10" t="str">
        <f aca="false">IF(AY642="","",IF(AND(AY642&gt;=-20,AY642&lt;=-9.5),"-20 a -9,5",IF(AND(AY642&gt;=-9,AY642&lt;=-6.5),"-9 a -6,5",IF(AY642=-6,"-6",IF(AND(AY642&gt;=-5.5,AY642&lt;=-3),"-5,5 a -3",IF(AND(AY642&gt;=-2.5,AY642&lt;=0),"-2,5 a 0",IF(AND(AY642&gt;=0.5,AY642&lt;=3),"0,5 a 3",IF(AND(AY642&gt;=3.5,AY642&lt;=6),"3,5 a 6","Fuera de rango"))))))))</f>
        <v>-20 a -9,5</v>
      </c>
      <c r="BA642" s="11" t="n">
        <f aca="false">IF(AZ642="","",IF(AZ642="-20 a -9,5",1,IF(AZ642="-9 a -6,5",2,IF(AZ642="-6","NORMA",IF(AZ642="-5,5 a -3",3,IF(AZ642="-2,5 a 0",4,IF(AZ642="0,5 a 3",5,IF(AZ642="3,5 a 6",6,""))))))))</f>
        <v>1</v>
      </c>
      <c r="BB642" s="9" t="n">
        <v>0</v>
      </c>
      <c r="BC642" s="10" t="str">
        <f aca="false" t="array" ref="BC642">IF(BB642="","",_xlfn.IFS(AND(BB642&gt;=0,BB642&lt;=2),"0 a 2",AND(BB642&gt;=2.5,BB642&lt;=4.5),"2,5 a 4,5",AND(BB642&gt;=5,BB642&lt;=7),"5 a 7",AND(BB642&gt;=7.5,BB642&lt;=9.5),"7,5 a 9,5",AND(BB642&gt;=10,BB642&lt;=12),"10 a 12",AND(BB642&gt;=12.5,BB642&lt;=14.5),"12,5 a 14,5",BB642=15,"15",AND(BB642&gt;=15.5,BB642&lt;=17.5),"15,5 a 17,5",AND(BB642&gt;=18,BB642&lt;=20),"18 a 20",AND(BB642&gt;=20.5,BB642&lt;=22.5),"20,5 a 22,5",AND(BB642&gt;=23,BB642&lt;=25),"23 a 25",TRUE(),"Fuera de rango"))</f>
        <v>0 a 2</v>
      </c>
      <c r="BD642" s="11" t="n">
        <f aca="false" t="array" ref="BD642">IF(BC642="","",_xlfn.IFS(BC642="0 a 2",1,BC642="2,5 a 4,5",2,BC642="5 a 7",3,BC642="7,5 a 9,5",4,BC642="10 a 12",5,BC642="12,5 a 14,5",6,BC642="15","NORMA",BC642="15,5 a 17,5",7,BC642="18 a 20",8,BC642="20,5 a 22,5",9,BC642="23 a 25",10,TRUE(),"Fuera de rango"))</f>
        <v>1</v>
      </c>
      <c r="BE642" s="9" t="n">
        <v>22</v>
      </c>
      <c r="BF642" s="10" t="str">
        <f aca="false">IF(BE642="","",IF(AND(BE642&gt;=-20,BE642&lt;=-10),"-20 a -10",IF(AND(BE642&gt;=-9.5,BE642&lt;=0.5),"-9,5 a 0,5",IF(AND(BE642&gt;=1,BE642&lt;=11),"1 a 11",IF(AND(BE642&gt;=11.5,BE642&lt;=20.5),"11,5 a 20,5",IF(BE642=21,"21",IF(AND(BE642&gt;=21.5,BE642&lt;=31.5),"21,5 a 31,5",IF(AND(BE642&gt;=32,BE642&lt;=42),"32 a 42","Fuera de rango"))))))))</f>
        <v>21,5 a 31,5</v>
      </c>
      <c r="BG642" s="11" t="n">
        <f aca="false">IF(BF642="","",IF(BF642="-20 a -10",1,IF(BF642="-9,5 a 0,5",2,IF(BF642="1 a 11",3,IF(BF642="11,5 a 20,5",4,IF(BF642="21","NORMA",IF(BF642="21,5 a 31,5",5,IF(BF642="32 a 42",6,""))))))))</f>
        <v>5</v>
      </c>
      <c r="BH642" s="9" t="n">
        <v>3</v>
      </c>
      <c r="BI642" s="10" t="str">
        <f aca="false">IF(BH642="","",IF(AND(BH642&gt;=-20,BH642&lt;=-15),"-20 a -15",IF(AND(BH642&gt;=-14.5,BH642&lt;=-9.5),"-14,5 a -9,5",IF(AND(BH642&gt;=-9,BH642&lt;=-4),"-9 a -4",IF(AND(BH642&gt;=-3.5,BH642&lt;=2.5),"-3,5 a 2,5",IF(AND(BH642&gt;=3,BH642&lt;=8),"3 a 8",IF(AND(BH642&gt;=8.5,BH642&lt;=14.5),"8,5 a 14,5",IF(BH642=15,"15",IF(AND(BH642&gt;=15.5,BH642&lt;=20.5),"15,5 a 20,5",IF(AND(BH642&gt;=21,BH642&lt;=26),"21 a 26","Fuera de rango"))))))))))</f>
        <v>3 a 8</v>
      </c>
      <c r="BJ642" s="11" t="n">
        <f aca="false">IF(BI642="","",IF(BI642="-20 a -15",1,IF(BI642="-14,5 a -9,5",2,IF(BI642="-9 a -4",3,IF(BI642="-3,5 a 2,5",4,IF(BI642="3 a 8",5,IF(BI642="8,5 a 14,5",6,IF(BI642="15","NORMA",IF(BI642="15,5 a 20,5",7,IF(BI642="21 a 26",8,IF(BI642="26,5 a 31,5",9,"")))))))))))</f>
        <v>5</v>
      </c>
      <c r="BK642" s="9" t="n">
        <v>0</v>
      </c>
      <c r="BL642" s="10" t="str">
        <f aca="false">IF(BK642="","",IF(AND(BK642&gt;=0,BK642&lt;=2),"0 - 2",IF(AND(BK642&gt;=2.5,BK642&lt;=4.5),"2,5 - 4,5",IF(AND(BK642&gt;=5,BK642&lt;=7),"5 - 7",IF(AND(BK642&gt;=7.5,BK642&lt;=9.5),"7,5 - 9,5",IF(AND(BK642&gt;=10,BK642&lt;=12),"10 - 12",IF(AND(BK642&gt;=12.5,BK642&lt;=13.5),"12,5 - 13,5",IF(BK642=14,"14",IF(AND(BK642&gt;=14.5,BK642&lt;=16.5),"14,5 - 16,5",IF(AND(BK642&gt;=17,BK642&lt;=19),"17 - 19",IF(AND(BK642&gt;=19.5,BK642&lt;=21.5),"19,5 - 21,5",IF(AND(BK642&gt;=22,BK642&lt;=24),"22 - 24",IF(AND(BK642&gt;=24.5,BK642&lt;=26.5),"24,5 - 26,5",IF(AND(BK642&gt;=27,BK642&lt;=29),"27 - 29",IF(AND(BK642&gt;=29.5,BK642&lt;=30),"29,5 - 30","Fuera de rango")))))))))))))))</f>
        <v>0 - 2</v>
      </c>
      <c r="BM642" s="11" t="n">
        <f aca="false">IF(BL642="","",IF(BL642="0 - 2",1,IF(BL642="2,5 - 4,5",2,IF(BL642="5 - 7",3,IF(BL642="7,5 - 9,5",4,IF(BL642="10 - 12",5,IF(BL642="12,5 - 13,5",6,IF(BL642="14","NORMA",IF(BL642="14,5 - 16,5",7,IF(BL642="17 - 19",8,IF(BL642="19,5 - 21,5",9,IF(BL642="22 - 24",10,IF(BL642="24,5 - 26,5",11,IF(BL642="27 - 29",12,IF(BL642="29,5 - 30",13,"")))))))))))))))</f>
        <v>1</v>
      </c>
      <c r="BN642" s="9" t="n">
        <v>24</v>
      </c>
      <c r="BO642" s="11" t="str">
        <f aca="false">IF(BN642="","",IF(AND(BN642&gt;=-20,BN642&lt;=-10),"-20 a -10",IF(AND(BN642&gt;=-9.5,BN642&lt;=0.5),"-9,5 a 0,5",IF(AND(BN642&gt;=1,BN642&lt;=11),"1 a 11",IF(AND(BN642&gt;=11.5,BN642&lt;=21.5),"11,5 a 21,5",IF(BN642=22,"22",IF(AND(BN642&gt;=22.5,BN642&lt;=32.5),"22,5 a 32,5",IF(AND(BN642&gt;=33,BN642&lt;=43),"33 a 43","Fuera de rango"))))))))</f>
        <v>22,5 a 32,5</v>
      </c>
      <c r="BP642" s="11" t="n">
        <f aca="false">IF(BO642="","",IF(BO642="-20 a -10",1,IF(BO642="-9,5 a 0,5",2,IF(BO642="1 a 11",3,IF(BO642="11,5 a 21,5",4,IF(BO642="22","NORMA",IF(BO642="22,5 a 32,5",5,IF(BO642="33 a 43",6,""))))))))</f>
        <v>5</v>
      </c>
      <c r="BQ642" s="9" t="n">
        <v>18</v>
      </c>
      <c r="BR642" s="10" t="str">
        <f aca="false">IF(BQ642="","",IF(AND(BQ642&gt;=-20,BQ642&lt;=-15),"-20 a -15",IF(AND(BQ642&gt;=-14.5,BQ642&lt;=-9.5),"-14,5 a -9,5",IF(AND(BQ642&gt;=-9,BQ642&lt;=-4),"-9 a -4",IF(AND(BQ642&gt;=-3.5,BQ642&lt;=2.5),"-3,5 a 2,5",IF(AND(BQ642&gt;=3,BQ642&lt;=8),"3 a 8",IF(AND(BQ642&gt;=8.5,BQ642&lt;=13.5),"8,5 a 13,5",IF(AND(BQ642&gt;=14,BQ642&lt;=17.5),"14 a 17,5",IF(BQ642=18,"18",IF(AND(BQ642&gt;=18.5,BQ642&lt;=23.5),"18,5 a 23,5",IF(AND(BQ642&gt;=24,BQ642&lt;=29),"24 a 29",IF(AND(BQ642&gt;=29.5,BQ642&lt;=34.5),"29,5 a 34,5",IF(AND(BQ642&gt;=35,BQ642&lt;=40),"35 a 40","Fuera de rango")))))))))))))</f>
        <v>18</v>
      </c>
      <c r="BS642" s="11" t="str">
        <f aca="false">IF(BR642="","",IF(BR642="-20 a -15",1,IF(BR642="-14,5 a -9,5",2,IF(BR642="-9 a -4",3,IF(BR642="-3,5 a 2,5",4,IF(BR642="3 a 8",5,IF(BR642="8,5 a 13,5",6,IF(BR642="14 a 17,5",7,IF(BR642="18","NORMA",IF(BR642="18,5 a 23,5",8,IF(BR642="24 a 29",9,IF(BR642="29,5 a 34,5",10,IF(BR642="35 a 40",11,"")))))))))))))</f>
        <v>NORMA</v>
      </c>
      <c r="BT642" s="9" t="n">
        <v>0</v>
      </c>
      <c r="BU642" s="10" t="str">
        <f aca="false">IF(BT642="","",IF(AND(BT642&gt;=-20,BT642&lt;=-18),"-20 a -18",IF(AND(BT642&gt;=-17.5,BT642&lt;=-15.5),"-17,5 a -15,5",IF(AND(BT642&gt;=-15,BT642&lt;=-13),"-15 a -13",IF(AND(BT642&gt;=-12.5,BT642&lt;=-10.5),"-12,5 a -10,5",IF(AND(BT642&gt;=-10,BT642&lt;=-8),"-10 a -8",IF(AND(BT642&gt;=-7.5,BT642&lt;=-5.5),"-7,5 a -5,5",IF(AND(BT642&gt;=-5,BT642&lt;=-3),"-5 a -3",IF(AND(BT642&gt;=-2.5,BT642&lt;=-0.5),"-2,5 a -0,5",IF(BT642=0,"0",IF(AND(BT642&gt;=0.5,BT642&lt;=2.5),"0,5 a 2,5",IF(AND(BT642&gt;=3,BT642&lt;=5),"3 a 5",IF(AND(BT642&gt;=5.5,BT642&lt;=7.5),"5,5 a 7,5",IF(AND(BT642&gt;=8,BT642&lt;=10),"8 a 10",IF(AND(BT642&gt;=10.5,BT642&lt;=12.5),"10,5 a 12,5",IF(AND(BT642&gt;=13,BT642&lt;=15),"13 a 15",IF(AND(BT642&gt;=15.5,BT642&lt;=17.5),"15,5 a 17,5",IF(AND(BT642&gt;=18,BT642&lt;=20),"18 a 20","Fuera de rango"))))))))))))))))))</f>
        <v>0</v>
      </c>
      <c r="BV642" s="11" t="str">
        <f aca="false">IF(BT642="","",IF(BT642=0,"NORMA",IF(AND(BT642&gt;=-20,BT642&lt;=-18),2,IF(AND(BT642&gt;=-17.5,BT642&lt;=-15.5),2,IF(AND(BT642&gt;=-15,BT642&lt;=-13),3,IF(AND(BT642&gt;=-12.5,BT642&lt;=-10.5),4,IF(AND(BT642&gt;=-10,BT642&lt;=-8),5,IF(AND(BT642&gt;=-7.5,BT642&lt;=-5.5),6,IF(AND(BT642&gt;=-5,BT642&lt;=-3),7,IF(AND(BT642&gt;=-2.5,BT642&lt;=-0.5),8,IF(AND(BT642&gt;=0.5,BT642&lt;=2.5),9,IF(AND(BT642&gt;=3,BT642&lt;=5),10,IF(AND(BT642&gt;=5.5,BT642&lt;=7.5),11,IF(AND(BT642&gt;=8,BT642&lt;=10),12,IF(AND(BT642&gt;=10.5,BT642&lt;=12.5),13,IF(AND(BT642&gt;=13,BT642&lt;=15),14,IF(AND(BT642&gt;=15.5,BT642&lt;=17.5),15,IF(AND(BT642&gt;=18,BT642&lt;=20),16,"Fuera de rango"))))))))))))))))))</f>
        <v>NORMA</v>
      </c>
      <c r="BW642" s="9" t="n">
        <v>-4.5</v>
      </c>
      <c r="BX642" s="10" t="n">
        <f aca="false">18.5- (0.3*H642)</f>
        <v>14.9</v>
      </c>
      <c r="BY642" s="10" t="n">
        <f aca="false">(BW642)-(BX642)</f>
        <v>-19.4</v>
      </c>
      <c r="BZ642" s="10" t="str">
        <f aca="false">IF(BY642="","",IF(BY642&lt;-27.5,"De -30 a -28",IF(BY642&lt;-25,"De -27,5 a -25,5",IF(BY642&lt;-22.5,"De -25 a -23",IF(BY642&lt;-20,"De -22,5 a -20,5",IF(BY642&lt;-17.5,"De -20 a -18",IF(BY642&lt;-15,"De -17,5 a -15,5",IF(BY642&lt;-12.5,"De -15 a -13",IF(BY642&lt;-10,"De -12,5 a -10,5",IF(BY642&lt;-7.5,"De -10 a -8",IF(BY642&lt;-5,"De -7,5 a -5,5",IF(BY642&lt;-2.5,"De -5 a -3",IF(BY642&lt;0,"De -2,5 a -0,5",IF(BY642&lt;2.5,"De 0 a 2",IF(BY642&lt;5,"De 2,5 a 4,5",IF(BY642&lt;7.5,"De 5 a 7",IF(BY642&lt;10,"De 7,5 a 9,5",IF(BY642&lt;12.5,"De 10 a 12",IF(BY642&lt;15,"De 12,5 a 14,5",IF(BY642&lt;17.5,"De 15 a 17",IF(BY642&lt;20,"De 17,5 a 19,5",IF(BY642&lt;22.5,"De 20 a 22",IF(BY642&lt;25,"De 22,5 a 24,5",IF(BY642&lt;27.5,"De 25 a 27","De 27,5 a 30"))))))))))))))))))))))))</f>
        <v>De -20 a -18</v>
      </c>
      <c r="CA642" s="12" t="n">
        <f aca="false">IF(BY642="","",IF(BY642&lt;=-28,1,IF(BY642&lt;=-25.5,2,IF(BY642&lt;=-23,3,IF(BY642&lt;=-20.5,4,IF(BY642&lt;=-18,5,IF(BY642&lt;=-15.5,6,IF(BY642&lt;=-13,7,IF(BY642&lt;=-10.5,8,IF(BY642&lt;=-8,9,IF(BY642&lt;=-5.5,10,IF(BY642&lt;=-3,11,IF(BY642&lt;=-0.5,12,IF(BY642&lt;=2,13,IF(BY642&lt;=4.5,14,IF(BY642&lt;=7,15,IF(BY642&lt;=9.5,16,IF(BY642&lt;=12,17,IF(BY642&lt;=14.5,18,IF(BY642&lt;=17,19,IF(BY642&lt;=19.5,20,IF(BY642&lt;=22,21,IF(BY642&lt;=24.5,22,IF(BY642&lt;=27,23,IF(BY642&lt;=30,24,"Fuera de rango")))))))))))))))))))))))))</f>
        <v>5</v>
      </c>
      <c r="CB642" s="9" t="n">
        <v>-3.75</v>
      </c>
      <c r="CC642" s="10" t="n">
        <f aca="false">18.5- (0.3*H642)</f>
        <v>14.9</v>
      </c>
      <c r="CD642" s="10" t="n">
        <f aca="false">(CB642)-(CC642)</f>
        <v>-18.65</v>
      </c>
      <c r="CE642" s="10" t="str">
        <f aca="false">IF(CD642="","",IF(CD642&lt;-27.5,"De -30 a -28",IF(CD642&lt;-25,"De -27,5 a -25,5",IF(CD642&lt;-22.5,"De -25 a -23",IF(CD642&lt;-20,"De -22,5 a -20,5",IF(CD642&lt;-17.5,"De -20 a -18",IF(CD642&lt;-15,"De -17,5 a -15,5",IF(CD642&lt;-12.5,"De -15 a -13",IF(CD642&lt;-10,"De -12,5 a -10,5",IF(CD642&lt;-7.5,"De -10 a -8",IF(CD642&lt;-5,"De -7,5 a -5,5",IF(CD642&lt;-2.5,"De -5 a -3",IF(CD642&lt;0,"De -2,5 a -0,5",IF(CD642&lt;=2,"De 0 a 2",IF(CD642&lt;=4.5,"De 2,5 a 4,5",IF(CD642&lt;=7,"De 5 a 7",IF(CD642&lt;=9.5,"De 7,5 a 9,5",IF(CD642&lt;=12,"De 10 a 12",IF(CD642&lt;=14.5,"De 12,5 a 14,5",IF(CD642&lt;=17,"De 15 a 17",IF(CD642&lt;=19.5,"De 17,5 a 19,5",IF(CD642&lt;=22,"De 20 a 22",IF(CD642&lt;=24.5,"De 22,5 a 24,5",IF(CD642&lt;=27,"De 25 a 27","De 27,5 a 30"))))))))))))))))))))))))</f>
        <v>De -20 a -18</v>
      </c>
      <c r="CF642" s="12" t="n">
        <f aca="false">IF(CD642="","",IF(CD642&lt;-27.5,1,IF(CD642&lt;-25,2,IF(CD642&lt;-22.5,3,IF(CD642&lt;-20,4,IF(CD642&lt;-17.5,5,IF(CD642&lt;-15,6,IF(CD642&lt;-12.5,7,IF(CD642&lt;-10,8,IF(CD642&lt;-7.5,9,IF(CD642&lt;-5,10,IF(CD642&lt;-2.5,11,IF(CD642&lt;0,12,IF(CD642&lt;2.5,13,IF(CD642&lt;5,14,IF(CD642&lt;7.5,15,IF(CD642&lt;10,16,IF(CD642&lt;12.5,17,IF(CD642&lt;15,18,IF(CD642&lt;17.5,19,IF(CD642&lt;20,20,IF(CD642&lt;22.5,21,IF(CD642&lt;25,22,IF(CD642&lt;27.5,23,24))))))))))))))))))))))))</f>
        <v>5</v>
      </c>
      <c r="CG642" s="9" t="n">
        <v>-3</v>
      </c>
      <c r="CH642" s="10" t="str">
        <f aca="false">IF(CG642="","",IF(AND(CG642&gt;=-10,CG642&lt;=-9.5),"-10 a -9,5",IF(AND(CG642&gt;-9.5,CG642&lt;=-8.5),"-9 a -8,5",IF(AND(CG642&gt;-8.5,CG642&lt;=-7.5),"-8 a -7,5",IF(AND(CG642&gt;-7.5,CG642&lt;=-6.5),"-7 a -6,5",IF(AND(CG642&gt;-6.5,CG642&lt;=-5.5),"-6 a -5,5",IF(AND(CG642&gt;-5.5,CG642&lt;=-4.5),"-5 a -4,5",IF(AND(CG642&gt;-4.5,CG642&lt;=-3.5),"-4 a -3,5",IF(AND(CG642&gt;-3.5,CG642&lt;=-2.5),"-3 a -2,5",IF(CG642=-2.25,"-2,25",IF(AND(CG642&gt;-2.5,CG642&lt;=-1.5),"-2 a -1,5",IF(AND(CG642&gt;-1.5,CG642&lt;=-0.5),"-1 a -0,5",IF(AND(CG642&gt;-0.5,CG642&lt;=0.5),"0 a 0,5",IF(AND(CG642&gt;0.5,CG642&lt;=1.5),"1 a 1,5",IF(AND(CG642&gt;1.5,CG642&lt;=2.5),"2 a 2,5",IF(AND(CG642&gt;2.5,CG642&lt;=3.5),"3 a 3,5",IF(AND(CG642&gt;3.5,CG642&lt;=4.5),"4 a 4,5",IF(AND(CG642&gt;4.5,CG642&lt;=5.5),"5 a 5,5",IF(AND(CG642&gt;5.5,CG642&lt;=6.5),"6 a 6,5",IF(AND(CG642&gt;6.5,CG642&lt;=7.5),"7 a 7,5",IF(AND(CG642&gt;7.5,CG642&lt;=8.5),"8 a 8,5",IF(AND(CG642&gt;8.5,CG642&lt;=9.5),"9 a 9,5",IF(CG642&gt;=10,"10","Fuera de rango")))))))))))))))))))))))</f>
        <v>-3 a -2,5</v>
      </c>
      <c r="CI642" s="11" t="n">
        <f aca="false">IF(CG642="","",IF(CG642=-2.25,"NORMA",IF(CG642&lt;=-9.5,1,IF(CG642&lt;=-8.5,2,IF(CG642&lt;=-7.5,3,IF(CG642&lt;=-6.5,4,IF(CG642&lt;=-5.5,5,IF(CG642&lt;=-4.5,6,IF(CG642&lt;=-3.5,7,IF(CG642&lt;=-2.5,8,IF(CG642&lt;=-1.5,9,IF(CG642&lt;=-0.5,10,IF(CG642&lt;=0.5,11,IF(CG642&lt;=1.5,12,IF(CG642&lt;=2.5,13,IF(CG642&lt;=3.5,14,IF(CG642&lt;=4.5,15,IF(CG642&lt;=5.5,16,IF(CG642&lt;=6.5,17,IF(CG642&lt;=7.5,18,IF(CG642&lt;=8.5,19,IF(CG642&lt;=9.5,20,IF(CG642=10,21,"Fuera de rango")))))))))))))))))))))))</f>
        <v>8</v>
      </c>
      <c r="CJ642" s="9" t="n">
        <v>3.25</v>
      </c>
      <c r="CK642" s="10" t="str">
        <f aca="false">IF(CJ642="","",IF(AND(CJ642&gt;=-6,CJ642&lt;=-5.5),"-6 a -5,5",IF(AND(CJ642&gt;-5.5,CJ642&lt;=-4.5),"-5 a -4,5",IF(AND(CJ642&gt;-4.5,CJ642&lt;=-3.5),"-4 a -3,5",IF(AND(CJ642&gt;-3.5,CJ642&lt;=-2.5),"-3 a -2,5",IF(AND(CJ642&gt;-2.5,CJ642&lt;=-1.5),"-2 a -1,5",IF(AND(CJ642&gt;-1.5,CJ642&lt;=-0.5),"-1 a -0,5",IF(AND(CJ642&gt;-0.5,CJ642&lt;=0.5),"0 a 0,5",IF(AND(CJ642&gt;0.5,CJ642&lt;=1.5),"1 a 1,5",IF(AND(CJ642&gt;1.5,CJ642&lt;2.5),"2",IF(AND(CJ642&gt;=2.5,CJ642&lt;=3),"2,5 a 3",IF(AND(CJ642&gt;3,CJ642&lt;=4),"3,5 a 4",IF(AND(CJ642&gt;4,CJ642&lt;=5),"4,5 a 5",IF(AND(CJ642&gt;5,CJ642&lt;=6),"5,5 a 6",IF(AND(CJ642&gt;6,CJ642&lt;=7),"6,5 a 7",IF(AND(CJ642&gt;7,CJ642&lt;=8),"7,5 a 8",IF(AND(CJ642&gt;8,CJ642&lt;=9.5),"8,5 a 9,5",IF(CJ642=10,"10","Fuera de rango"))))))))))))))))))</f>
        <v>3,5 a 4</v>
      </c>
      <c r="CL642" s="11" t="n">
        <f aca="false">IF(CK642="","",IF(OR(CK642="-6 a -5,5",CK642="-6 - -5,5"),1,IF(OR(CK642="-5 a -4,5",CK642="-5 - -4,5"),2,IF(OR(CK642="-4 a -3,5",CK642="-4 - -3,5"),3,IF(OR(CK642="-3 a -2,5",CK642="-3 - -2,5"),4,IF(OR(CK642="-2 a -1,5",CK642="-2 - -1,5"),5,IF(OR(CK642="-1 a -0,5",CK642="-1 - -0,5"),6,IF(OR(CK642="0 a 0,5",CK642="0 - 0,5"),7,IF(OR(CK642="1 a 1,5",CK642="1 - 1,5"),8,IF(CK642="2","NORMA",IF(OR(CK642="2,5 a 3",CK642="2,5 - 3"),9,IF(OR(CK642="3,5 a 4",CK642="3,5 - 4"),10,IF(OR(CK642="4,5 a 5",CK642="4,5 - 5"),11,IF(OR(CK642="5,5 a 6",CK642="5,5 - 6"),12,IF(OR(CK642="6,5 a 7",CK642="6,5 - 7"),13,IF(OR(CK642="7,5 a 8",CK642="7,5 - 8"),14,IF(OR(CK642="8,5 a 9",CK642="8,5 - 9,5",CK642="9 a 9,5"),15,IF(CK642="10",15,IF(OR(CK642="0,5 a 1",CK642="0,5 - 1"),7,"Fuera de rango")))))))))))))))))))</f>
        <v>10</v>
      </c>
      <c r="CO642" s="10" t="str">
        <f aca="false">IF(CM642&gt;0,"EME"," ")</f>
        <v> </v>
      </c>
      <c r="CQ642" s="10" t="str">
        <f aca="false">IF(CP642&gt;0,"0", " ")</f>
        <v> </v>
      </c>
      <c r="CR642" s="10" t="str">
        <f aca="false">IF(CP642&gt;0,"EME"," ")</f>
        <v> </v>
      </c>
      <c r="CS642" s="9" t="n">
        <v>0</v>
      </c>
      <c r="CV642" s="9" t="n">
        <v>0</v>
      </c>
      <c r="CY642" s="9" t="n">
        <v>-2</v>
      </c>
      <c r="DB642" s="9" t="n">
        <v>-2</v>
      </c>
      <c r="DC642" s="11" t="str">
        <f aca="false">IF(DB642&lt;0,"2"," ")</f>
        <v>2</v>
      </c>
      <c r="DD642" s="11" t="str">
        <f aca="false">IF(DB642&lt;0,"MIO"," ")</f>
        <v>MIO</v>
      </c>
      <c r="DE642" s="9" t="n">
        <v>-0.5</v>
      </c>
      <c r="DF642" s="10" t="str">
        <f aca="false">IF(DE642&lt;0,"3"," ")</f>
        <v>3</v>
      </c>
      <c r="DG642" s="10" t="str">
        <f aca="false">IF(DE642&lt;0,"AST"," ")</f>
        <v>AST</v>
      </c>
      <c r="DH642" s="9" t="n">
        <v>-0.5</v>
      </c>
      <c r="DI642" s="10" t="str">
        <f aca="false">IF(DH642&lt;0,"3"," ")</f>
        <v>3</v>
      </c>
      <c r="DJ642" s="10" t="str">
        <f aca="false">IF(DH642&lt;0,"AST"," ")</f>
        <v>AST</v>
      </c>
      <c r="DK642" s="9" t="n">
        <v>0</v>
      </c>
      <c r="DL642" s="10" t="str">
        <f aca="false">IF(DK642&gt;0,"4"," ")</f>
        <v> </v>
      </c>
      <c r="DM642" s="10" t="str">
        <f aca="false">IF(DK642&gt;0,"PRE"," ")</f>
        <v> </v>
      </c>
      <c r="DN642" s="9" t="n">
        <v>0</v>
      </c>
      <c r="DO642" s="10" t="str">
        <f aca="false">IF(DN642&gt;0,"4"," ")</f>
        <v> </v>
      </c>
      <c r="DP642" s="10" t="str">
        <f aca="false">IF(DN642&gt;0,"PRE"," ")</f>
        <v> </v>
      </c>
      <c r="DS642" s="12" t="str">
        <f aca="false">CONCATENATE(CO642,CU642,DA642,DG642,DM642)</f>
        <v> AST </v>
      </c>
      <c r="DT642" s="10" t="e">
        <f aca="false" t="array" ref="DT642">_xlfn.IFS(DS642="EME    ","0", DS642=" HIP   ","1", DS642="  MIO  ","2", DS642="   AST ","3", DS642="    PRE","4", DS642="EME   PRE","5", DS642=" HIP  PRE","6", DS642=" HIP AST ","7", DS642="  MIO PRE","8", DS642="  MIOAST ","9", DS642="   ASTPRE","10",DS642=" HIP ASTPRE","11", DS642="  MIOASTPRE","12", DS642="     ","0")</f>
        <v>#N/A</v>
      </c>
      <c r="DV642" s="1" t="e">
        <f aca="false" t="array" ref="DV642">_xlfn.IFS(DU642="SI","2", DU642="NO","1")</f>
        <v>#N/A</v>
      </c>
      <c r="DX642" s="11" t="str">
        <f aca="false">IF(DW642=0,"1","2")</f>
        <v>1</v>
      </c>
      <c r="DY642" s="11" t="str">
        <f aca="false" t="array" ref="DY642">_xlfn.IFS(DW642=0,"0", DW642=0.25, "1", DW642=0.5,"2", DW642=0.75,"3", DW642=1,"4",DW642=1.25,"5", DW642=1.5,"6", DW642=1.75,"7", DW642=2,"8")</f>
        <v>0</v>
      </c>
      <c r="EA642" s="11" t="str">
        <f aca="false">IF(DZ642=0,"1","2")</f>
        <v>1</v>
      </c>
      <c r="EB642" s="11" t="str">
        <f aca="false" t="array" ref="EB642">_xlfn.IFS(DZ642=0,"0", DZ642=0.25, "1", DZ642=0.5,"2", DZ642=0.75,"3", DZ642=1,"4",DZ642=1.25,"5", DZ642=1.5,"6", DZ642=1.75,"7", DZ642=2,"8")</f>
        <v>0</v>
      </c>
      <c r="ED642" s="10" t="str">
        <f aca="false">IF(EC642=0,"1","2")</f>
        <v>1</v>
      </c>
      <c r="EE642" s="11" t="str">
        <f aca="false" t="array" ref="EE642">_xlfn.IFS(EC642=0,"0", EC642=-0.25, "1", EC642=-0.5,"2", EC642=-0.75,"3", EC642=-1,"4",EC642=-1.25,"5", EC642=-1.5,"6", EC642=-1.75,"7", EC642=-2,"8", EC642=-2.25,"9",EC642=-2.5,"10", EC642=-2.75,"11", EC642=-3,"12", EC642=-3.25,"13", EC642=-3.5,"14", EC642=-3.75,"15",EC642=-4,"16")</f>
        <v>0</v>
      </c>
      <c r="EG642" s="10" t="str">
        <f aca="false">IF(EF642=0,"1","2")</f>
        <v>1</v>
      </c>
      <c r="EH642" s="11" t="str">
        <f aca="false" t="array" ref="EH642">_xlfn.IFS(EF642=0,"0", EF642=-0.25, "1", EF642=-0.5,"2", EF642=-0.75,"3", EF642=-1,"4",EF642=-1.25,"5", EF642=-1.5,"6", EF642=-1.75,"7", EF642=-2,"8", EF642=-2.25,"9",EF642=-2.5,"10", EF642=-2.75,"11", EF642=-3,"12", EF642=-3.25,"13", EF642=-3.5,"14", EF642=-3.75,"15",EF642=-4,"16")</f>
        <v>0</v>
      </c>
      <c r="EJ642" s="11" t="str">
        <f aca="false">IF(EI642=0,"1","2")</f>
        <v>1</v>
      </c>
      <c r="EK642" s="11" t="str">
        <f aca="false" t="array" ref="EK642">_xlfn.IFS(EI642=0,"0", EI642=-0.25, "1", EI642=-0.5,"2", EI642=-0.75,"3", EI642=-1,"4",EI642=-1.25,"5", EI642=-1.5,"6", EI642=-1.75,"7", EI642=-2,"8", EI642=-2.25,"9", EI642=-2.25,"9",EI642=-2.5,"10", EI642=-2.75,"11", EI642=-3,"12", EI642=-3.25,"13", EI642=-3.5,"14", EI642=-3.75,"15",EI642=-4,"16", EI642=0.25, "17", EI642=0.5, "18")</f>
        <v>0</v>
      </c>
      <c r="EM642" s="11" t="str">
        <f aca="false">IF(EL642=0,"1","2")</f>
        <v>1</v>
      </c>
      <c r="EN642" s="11" t="str">
        <f aca="false" t="array" ref="EN642">_xlfn.IFS(EL642=0.25,"17",EL642=0.5,"18", EL642=0,"0", EL642=-0.25, "1", EL642=-0.5,"2", EL642=-0.75,"3", EL642=-1,"4",EL642=-1.25,"5", EL642=-1.5,"6", EL642=-1.75,"7", EL642=-2,"8",EL642= -2.25,"9",EL642=-2.5,"10",EL642= -2.75,"11",EL642= -3,"12",EL642= -3.25,"13",EL642= -3.5,"14",EL642= -3.75,"15",EL642=-4,"16")</f>
        <v>0</v>
      </c>
      <c r="EP642" s="11" t="str">
        <f aca="false">IF(EO642=0,"1","2")</f>
        <v>1</v>
      </c>
      <c r="EQ642" s="11" t="str">
        <f aca="false" t="array" ref="EQ642">_xlfn.IFS(EO642=0,"0", EO642=0.25, "1", EO642=0.5,"2", EO642=0.75,"3", EO642=1,"4",EO642=1.25,"5", EO642=1.5,"6", EO642=1.75,"7", EO642=2,"8", EO642=2.25,"9", EO642=2.25,"9",EO642=2.5,"10", EO642=2.75,"11", EO642=3,"12", EO642=3.25,"13", EO642=3.5,"14", EO642=3.75,"15",EO642=4,"16", EO642=-0.25, "17", bq=-0.5, "18")</f>
        <v>0</v>
      </c>
      <c r="ES642" s="11" t="str">
        <f aca="false">IF(ER642=0,"1","2")</f>
        <v>1</v>
      </c>
      <c r="ET642" s="11" t="str">
        <f aca="false" t="array" ref="ET642">_xlfn.IFS(ER642=0,"0", ER642=0.25, "1", ER642=0.5,"2", ER642=0.75,"3", ER642=1,"4",ER642=1.25,"5", ER642=1.5,"6", ER642=1.75,"7", ER642=2,"8", ER642=2.25,"9", ER642=2.25,"9",ER642=2.5,"10", ER642=2.75,"11", ER642=3,"12", ER642=3.25,"13", ER642=3.5,"14", ER642=3.75,"15",ER642=4,"16", ER642=-0.25, "17", bq=-0.5, "18")</f>
        <v>0</v>
      </c>
      <c r="EV642" s="14" t="e">
        <f aca="false">VLOOKUP(EU642,LEYENDA!$G$2:$H$8,2,TRUE())</f>
        <v>#N/A</v>
      </c>
      <c r="EW642" s="14" t="e">
        <f aca="false" t="array" ref="EW642">_xlfn.IFS(EV642="0-5","1", EV642="6-12","2", EV642="13-18","3", EV642="19-24","4", EV642="25-36","5", EV642="37-48","6", EV642="49-60","7")</f>
        <v>#N/A</v>
      </c>
    </row>
    <row r="643" customFormat="false" ht="13.5" hidden="false" customHeight="false" outlineLevel="0" collapsed="false">
      <c r="A643" s="1" t="n">
        <v>246</v>
      </c>
      <c r="B643" s="2" t="n">
        <v>5</v>
      </c>
      <c r="C643" s="33" t="n">
        <v>46199</v>
      </c>
      <c r="E643" s="5" t="str">
        <f aca="false">VLOOKUP(A643,'286'!$A$3:$J$6279,10,FALSE())</f>
        <v>MORENO RUFO, MIREYA</v>
      </c>
      <c r="F643" s="4" t="str">
        <f aca="false">VLOOKUP(A643,'286'!$A$3:$I$1768,3,FALSE())</f>
        <v>MORUMI</v>
      </c>
      <c r="G643" s="6" t="n">
        <f aca="false">VLOOKUP(A643,'286'!$A$3:$I$1768,4,FALSE())</f>
        <v>41721</v>
      </c>
      <c r="H643" s="7" t="n">
        <f aca="false">YEAR(C643)-YEAR(G643)</f>
        <v>12</v>
      </c>
      <c r="I643" s="1" t="str">
        <f aca="false">VLOOKUP(H643,LEYENDA!$C$2:$D$6,2,TRUE())</f>
        <v>0-12</v>
      </c>
      <c r="J643" s="5" t="str">
        <f aca="false">VLOOKUP(A643,'286'!$A$3:$I$1768,7,FALSE())</f>
        <v>M</v>
      </c>
      <c r="K643" s="8" t="n">
        <f aca="false">VLOOKUP(A643,'286'!$A$3:$I$1768,2,FALSE())</f>
        <v>0</v>
      </c>
      <c r="L643" s="4" t="str">
        <f aca="false">VLOOKUP(A643,'286'!$A$3:$I$1768,8,FALSE())</f>
        <v>D</v>
      </c>
      <c r="M643" s="4" t="str">
        <f aca="false">VLOOKUP(A643,'286'!$A$3:$I$1768,9,FALSE())</f>
        <v>D</v>
      </c>
      <c r="N643" s="8" t="str">
        <f aca="false">IF(R643=O643, "MISMA","CONTRARIA")</f>
        <v>MISMA</v>
      </c>
      <c r="O643" s="8" t="str">
        <f aca="false" t="array" ref="O643">_xlfn.IFS(L643="D","1", L643="I","2")</f>
        <v>1</v>
      </c>
      <c r="P643" s="8" t="e">
        <f aca="false" t="array" ref="P643">_xlfn.IFS(K643="OD","1", K643="OI","2")</f>
        <v>#N/A</v>
      </c>
      <c r="Q643" s="1" t="str">
        <f aca="false" t="array" ref="Q643">_xlfn.IFS(J643="M","1", J643="H","2")</f>
        <v>1</v>
      </c>
      <c r="R643" s="8" t="str">
        <f aca="false" t="array" ref="R643">_xlfn.IFS(M643="D","1", M643="I","2")</f>
        <v>1</v>
      </c>
      <c r="S643" s="1" t="str">
        <f aca="false" t="array" ref="S643">_xlfn.IFS(N643="CONTRARIA", "1",N643= "MISMA","2")</f>
        <v>2</v>
      </c>
      <c r="T643" s="1" t="str">
        <f aca="false" t="array" ref="T643">_xlfn.IFS(I643="0-12","1", I643="13-24","2", I643="25-40","3", I643="41-60","4", I643="61-100","5")</f>
        <v>1</v>
      </c>
      <c r="U643" s="9" t="n">
        <v>-5</v>
      </c>
      <c r="V643" s="10" t="str">
        <f aca="false">IF(U643="","",IF(AND(U643&gt;=-9,U643&lt;=-6.5),"-9 a -6,5",IF(AND(U643&gt;=-6,U643&lt;=-3.5),"-6 a -3,5",IF(AND(U643&gt;=-3,U643&lt;=-1),"-3 a -1",IF(U643=-0.5,"-0,5",IF(AND(U643&gt;=0,U643&lt;=2.5),"0 a 2,5",IF(AND(U643&gt;=3,U643&lt;=5.5),"3 a 5,5",IF(AND(U643&gt;=6,U643&lt;=8.5),"6 a 8,5",IF(AND(U643&gt;=9,U643&lt;=20),"9 a 20","Fuera de rango")))))))))</f>
        <v>-6 a -3,5</v>
      </c>
      <c r="W643" s="11" t="n">
        <f aca="false">IF(V643="","",IF(V643="-9 a -6,5",2,IF(V643="-6 a -3,5",3,IF(V643="-3 a -1",4,IF(V643="-0,5","NORMA",IF(V643="0 a 2,5",5,IF(V643="3 a 5,5",6,IF(V643="6 a 8,5",7,IF(V643="9 a 20",8,"Fuera de rango")))))))))</f>
        <v>3</v>
      </c>
      <c r="X643" s="9" t="n">
        <v>0</v>
      </c>
      <c r="Y643" s="11" t="str">
        <f aca="false">IF(X643="","",IF(AND(X643&gt;=0,X643&lt;=4),"0 a 4",IF(AND(X643&gt;=4.5,X643&lt;=8.5),"4,5 a 8,5",IF(X643=9,"9",IF(AND(X643&gt;=9.5,X643&lt;=13),"9,5 a 13",IF(AND(X643&gt;=13.5,X643&lt;=20),"13,5 a 20",IF(AND(X643&gt;=20.5,X643&lt;=35),"20,5 a 35","Fuera de rango")))))))</f>
        <v>0 a 4</v>
      </c>
      <c r="Z643" s="11" t="n">
        <f aca="false">IF(Y643="","",IF(Y643="0 a 4",1,IF(Y643="4,5 a 8,5",2,IF(Y643="9","NORMA",IF(Y643="9,5 a 13",3,IF(Y643="13,5 a 20",4,IF(Y643="20,5 a 35",5,"Fuera de rango")))))))</f>
        <v>1</v>
      </c>
      <c r="AA643" s="9" t="n">
        <v>21</v>
      </c>
      <c r="AB643" s="10" t="str">
        <f aca="false">IF(AA643="","",IF(AND(AA643&gt;=0,AA643&lt;=9),"0 a 9",IF(AND(AA643&gt;=9.5,AA643&lt;=18.5),"9,5 a 18,5",IF(AA643=19,"19",IF(AND(AA643&gt;=19.5,AA643&lt;=28),"19,5 a 28",IF(AND(AA643&gt;=28.5,AA643&lt;=40),"28,5 a 40","Fuera de rango"))))))</f>
        <v>19,5 a 28</v>
      </c>
      <c r="AC643" s="11" t="n">
        <f aca="false" t="array" ref="AC643">_xlfn.IFS(AB643="","",AB643="0 a 9",1,AB643="9,5 a 18,5",2,AB643="19","NORMA",AB643="19,5 a 28",3,AB643="28,5 a 40",4,TRUE(),"Fuera de rango")</f>
        <v>3</v>
      </c>
      <c r="AD643" s="9" t="n">
        <v>14</v>
      </c>
      <c r="AE643" s="10" t="str">
        <f aca="false">IF(AD643="","",IF(AND(AD643&gt;=-10,AD643&lt;=0),"De -10 a 0",IF(AND(AD643&gt;=0.5,AD643&lt;=9.5),"0,5 a 9,5",IF(AD643=10,"10",IF(AND(AD643&gt;=10.5,AD643&lt;=20),"10,5 a 20",IF(AND(AD643&gt;=20.5,AD643&lt;=40),"20,5 a 40","Fuera de rango"))))))</f>
        <v>10,5 a 20</v>
      </c>
      <c r="AF643" s="12" t="n">
        <f aca="false">IF(AD643="","",IF(AND(AD643&gt;=-10,AD643&lt;=0),1,IF(AND(AD643&gt;=0.5,AD643&lt;=9.5),2,IF(AD643=10,"NORMA",IF(AND(AD643&gt;=10.5,AD643&lt;=20),3,IF(AND(AD643&gt;=20.5,AD643&lt;=40),4,""))))))</f>
        <v>3</v>
      </c>
      <c r="AG643" s="9" t="n">
        <v>10</v>
      </c>
      <c r="AH643" s="10" t="str">
        <f aca="false">IF(AG643="","",IF(AND(AG643&gt;=0,AG643&lt;=4),"0 a 4",IF(AND(AG643&gt;=4.5,AG643&lt;=8.5),"4,5 a 8,5",IF(AG643=9,"9",IF(AND(AG643&gt;=9.5,AG643&lt;=13),"9,5 a 13",IF(AND(AG643&gt;=13.5,AG643&lt;=25),"13,5 a 25","Fuera de rango"))))))</f>
        <v>9,5 a 13</v>
      </c>
      <c r="AI643" s="10" t="n">
        <f aca="false">IF(AH643="","",IF(AH643="0 a 4",1,IF(AH643="4,5 a 8,5",2,IF(AH643="9","NORMA",IF(AH643="9,5 a 13",3,IF(AH643="13,5 a 25",4,""))))))</f>
        <v>3</v>
      </c>
      <c r="AJ643" s="9" t="n">
        <v>8</v>
      </c>
      <c r="AK643" s="10" t="str">
        <f aca="false">IF(AJ643="","",IF(AND(AJ643&gt;=-15,AJ643&lt;=-10.5),"-15 a -10,5",IF(AND(AJ643&gt;=-10,AJ643&lt;=-4),"-10 a -4",IF(AND(AJ643&gt;=-4.5,AJ643&lt;=0),"-4,5 a 0",IF(AND(AJ643&gt;=0.5,AJ643&lt;=4.5),"0,5 a 4,5",IF(AJ643=5,"5",IF(AND(AJ643&gt;=5.5,AJ643&lt;=10),"5,5 a 10",IF(AND(AJ643&gt;=10.5,AJ643&lt;=20),"10,5 a 20","Fuera de rango"))))))))</f>
        <v>5,5 a 10</v>
      </c>
      <c r="AL643" s="11" t="n">
        <f aca="false">IF(AK643="","",IF(AK643="-15 a -10,5",1,IF(AK643="-10 a -4",2,IF(AK643="-4,5 a 0",3,IF(AK643="0,5 a 4,5",4,IF(AK643="5","NORMA",IF(AK643="5,5 a 10",5,IF(AK643="10,5 a 20",6,"Error"))))))))</f>
        <v>5</v>
      </c>
      <c r="AM643" s="9" t="n">
        <v>0</v>
      </c>
      <c r="AN643" s="10" t="str">
        <f aca="false">IF(AM643="","",IF(AND(AM643&gt;=-7.5,AM643&lt;=-5.5),"-7,5 a -5,5",IF(AND(AM643&gt;=-5,AM643&lt;=-3),"-5 a -3",IF(AND(AM643&gt;=-2.5,AM643&lt;=-0.5),"-2,5 a -0,5",IF(AM643=0,"0,00",IF(AND(AM643&gt;=0.5,AM643&lt;=2.5),"0,5 a 2,5",IF(AND(AM643&gt;=3,AM643&lt;=5),"3 a 5",IF(AND(AM643&gt;=5.5,AM643&lt;=7.5),"5,5 a 7,5",IF(AND(AM643&gt;=8,AM643&lt;=10),"8 a 10","Fuera de rango")))))))))</f>
        <v>0,00</v>
      </c>
      <c r="AO643" s="11" t="str">
        <f aca="false">IF(AN643="","",IF(AN643="-7,5 a -5,5",1,IF(AN643="-5 a -3",2,IF(AN643="-2,5 a -0,5",3,IF(AN643="0,00","NORMA",IF(AN643="0,5 a 2,5",4,IF(AN643="3 a 5",5,IF(AN643="5,5 a 7,5",6,IF(AN643="8 a 10",7,"Error")))))))))</f>
        <v>NORMA</v>
      </c>
      <c r="AP643" s="9" t="n">
        <v>-2</v>
      </c>
      <c r="AQ643" s="10" t="str">
        <f aca="false">IF(AP643="","",IF(AND(AP643&gt;=-20,AP643&lt;=-9.5),"-20 a -9,5",IF(AND(AP643&gt;=-9,AP643&lt;=-6.5),"-9 a -6,5",IF(AP643=-6,"-6",IF(AND(AP643&gt;=-5.5,AP643&lt;=-3),"-5,5 a -3",IF(AND(AP643&gt;=-2.5,AP643&lt;=0),"-2,5 a 0",IF(AND(AP643&gt;=0.5,AP643&lt;=3),"0,5 a 3",IF(AND(AP643&gt;=3.5,AP643&lt;=6),"3,5 a 6",IF(AND(AP643&gt;=6.5,AP643&lt;=9),"6,5 a 9",IF(AND(AP643&gt;=9.5,AP643&lt;=20),"9,5 a 20","Fuera de rango"))))))))))</f>
        <v>-2,5 a 0</v>
      </c>
      <c r="AR643" s="11" t="n">
        <f aca="false">IF(AQ643="","",IF(AQ643="-20 a -9,5",1,IF(AQ643="-9 a -6,5",2,IF(AQ643="-6","NORMA",IF(AQ643="-5,5 a -3",3,IF(AQ643="-2,5 a 0",4,IF(AQ643="0,5 a 3",5,IF(AQ643="3,5 a 6",6,IF(AQ643="6,5 a 9",7,IF(AQ643="9,5 a 20",8,""))))))))))</f>
        <v>4</v>
      </c>
      <c r="AS643" s="9" t="n">
        <v>5</v>
      </c>
      <c r="AT643" s="10" t="str">
        <f aca="false">IF(AS643="","",IF(AND(AS643&gt;=-16,AS643&lt;=-14),"-16 a -14",IF(AND(AS643&gt;=-13.5,AS643&lt;=-11.5),"-13,5 a -11,5",IF(AND(AS643&gt;=-11,AS643&lt;=-9),"-11 a -9",IF(AND(AS643&gt;=-8.5,AS643&lt;=-6.5),"-8,5 a -6,5",IF(AND(AS643&gt;=-6,AS643&lt;=-4),"-6 a -4",IF(AND(AS643&gt;=-3.5,AS643&lt;=-1.5),"-3,5 a -1,5",IF(AND(AS643&gt;=-1,AS643&lt;=1),"-1 a 1",IF(AND(AS643&gt;=1.5,AS643&lt;=3.5),"1,5 a 3,5",IF(AND(AS643&gt;=4,AS643&lt;=6),"4 a 6",IF(AND(AS643&gt;=6.5,AS643&lt;=8.5),"6,5 a 8,5",IF(AND(AS643&gt;=9,AS643&lt;=11),"9 a 11",IF(AND(AS643&gt;=11.5,AS643&lt;=13.5),"11,5 a 13,5",IF(AND(AS643&gt;=14,AS643&lt;=16),"14 a 16",IF(AND(AS643&gt;=16.5,AS643&lt;=18.5),"16,5 a 18,5",IF(AND(AS643&gt;=19,AS643&lt;=21),"19 a 21","Fuera de rango"))))))))))))))))</f>
        <v>4 a 6</v>
      </c>
      <c r="AU643" s="11" t="str">
        <f aca="false" t="array" ref="AU643">IF(AT643="","",_xlfn.IFS(AT643="-16 a -14",1,AT643="-13,5 a -11,5",2,AT643="-11 a -9",3,AT643="-8,5 a -6,5",4,AT643="-6 a -4",5,AT643="-3,5 a -1,5",6,AT643="-1 a 1",7,AT643="1,5 a 3,5",8,AT643="4 a 6","NORMA",AT643="6,5 a 8,5",9,AT643="9 a 11",10,AT643="11,5 a 13,5",11,AT643="14 a 16",12,AT643="16,5 a 18,5",13,AT643="19 a 21",14,TRUE(),""))</f>
        <v>NORMA</v>
      </c>
      <c r="AV643" s="9" t="n">
        <v>1.25</v>
      </c>
      <c r="AW643" s="10" t="str">
        <f aca="false">IF(AV643="","",IF(AND(AV643&gt;=-1,AV643&lt;=-0.5),"-1 a -0,5",IF(AND(AV643&gt;-0.5,AV643&lt;=0),"De -0,5 a 0",IF(AND(AV643&gt;=0.25,AV643&lt;=0.75),"0,25 a 0,75",IF(AND(AV643&gt;=1,AV643&lt;=1.5),"1 a 1,5",IF(AND(AV643&gt;=1.75,AV643&lt;=2.25),"1,75 a 2,25",IF(AND(AV643&gt;=2.5,AV643&lt;=3),"2,5 a 3",IF(AND(AV643&gt;=3.25,AV643&lt;=3.75),"3,25 a 3,75","Fuera de rango"))))))))</f>
        <v>1 a 1,5</v>
      </c>
      <c r="AX643" s="10" t="n">
        <f aca="false">IF(AW643="","",IF(OR(AW643="-1 a -0,5",AW643="-1 a -0.5"),1,IF(OR(AW643="De -0,5 a 0",AW643="-0,5 a 0",AW643="De -0.5 a 0"),2,IF(OR(AW643="0,25 a 0,75",AW643="0.25 a 0.75"),"NORMA",IF(OR(AW643="1 a 1,5",AW643="1 a 1.5"),3,IF(OR(AW643="1,75 a 2,25",AW643="1.75 a 2.25"),4,IF(OR(AW643="2,5 a 3",AW643="2.5 a 3"),5,IF(OR(AW643="3,25 a 3,75",AW643="3.25 a 3.75"),6,""))))))))</f>
        <v>3</v>
      </c>
      <c r="AY643" s="9" t="n">
        <v>-6</v>
      </c>
      <c r="AZ643" s="10" t="str">
        <f aca="false">IF(AY643="","",IF(AND(AY643&gt;=-20,AY643&lt;=-9.5),"-20 a -9,5",IF(AND(AY643&gt;=-9,AY643&lt;=-6.5),"-9 a -6,5",IF(AY643=-6,"-6",IF(AND(AY643&gt;=-5.5,AY643&lt;=-3),"-5,5 a -3",IF(AND(AY643&gt;=-2.5,AY643&lt;=0),"-2,5 a 0",IF(AND(AY643&gt;=0.5,AY643&lt;=3),"0,5 a 3",IF(AND(AY643&gt;=3.5,AY643&lt;=6),"3,5 a 6","Fuera de rango"))))))))</f>
        <v>-6</v>
      </c>
      <c r="BA643" s="11" t="str">
        <f aca="false">IF(AZ643="","",IF(AZ643="-20 a -9,5",1,IF(AZ643="-9 a -6,5",2,IF(AZ643="-6","NORMA",IF(AZ643="-5,5 a -3",3,IF(AZ643="-2,5 a 0",4,IF(AZ643="0,5 a 3",5,IF(AZ643="3,5 a 6",6,""))))))))</f>
        <v>NORMA</v>
      </c>
      <c r="BB643" s="9" t="n">
        <v>0</v>
      </c>
      <c r="BC643" s="10" t="str">
        <f aca="false" t="array" ref="BC643">IF(BB643="","",_xlfn.IFS(AND(BB643&gt;=0,BB643&lt;=2),"0 a 2",AND(BB643&gt;=2.5,BB643&lt;=4.5),"2,5 a 4,5",AND(BB643&gt;=5,BB643&lt;=7),"5 a 7",AND(BB643&gt;=7.5,BB643&lt;=9.5),"7,5 a 9,5",AND(BB643&gt;=10,BB643&lt;=12),"10 a 12",AND(BB643&gt;=12.5,BB643&lt;=14.5),"12,5 a 14,5",BB643=15,"15",AND(BB643&gt;=15.5,BB643&lt;=17.5),"15,5 a 17,5",AND(BB643&gt;=18,BB643&lt;=20),"18 a 20",AND(BB643&gt;=20.5,BB643&lt;=22.5),"20,5 a 22,5",AND(BB643&gt;=23,BB643&lt;=25),"23 a 25",TRUE(),"Fuera de rango"))</f>
        <v>0 a 2</v>
      </c>
      <c r="BD643" s="11" t="n">
        <f aca="false" t="array" ref="BD643">IF(BC643="","",_xlfn.IFS(BC643="0 a 2",1,BC643="2,5 a 4,5",2,BC643="5 a 7",3,BC643="7,5 a 9,5",4,BC643="10 a 12",5,BC643="12,5 a 14,5",6,BC643="15","NORMA",BC643="15,5 a 17,5",7,BC643="18 a 20",8,BC643="20,5 a 22,5",9,BC643="23 a 25",10,TRUE(),"Fuera de rango"))</f>
        <v>1</v>
      </c>
      <c r="BE643" s="9" t="n">
        <v>15</v>
      </c>
      <c r="BF643" s="10" t="str">
        <f aca="false">IF(BE643="","",IF(AND(BE643&gt;=-20,BE643&lt;=-10),"-20 a -10",IF(AND(BE643&gt;=-9.5,BE643&lt;=0.5),"-9,5 a 0,5",IF(AND(BE643&gt;=1,BE643&lt;=11),"1 a 11",IF(AND(BE643&gt;=11.5,BE643&lt;=20.5),"11,5 a 20,5",IF(BE643=21,"21",IF(AND(BE643&gt;=21.5,BE643&lt;=31.5),"21,5 a 31,5",IF(AND(BE643&gt;=32,BE643&lt;=42),"32 a 42","Fuera de rango"))))))))</f>
        <v>11,5 a 20,5</v>
      </c>
      <c r="BG643" s="11" t="n">
        <f aca="false">IF(BF643="","",IF(BF643="-20 a -10",1,IF(BF643="-9,5 a 0,5",2,IF(BF643="1 a 11",3,IF(BF643="11,5 a 20,5",4,IF(BF643="21","NORMA",IF(BF643="21,5 a 31,5",5,IF(BF643="32 a 42",6,""))))))))</f>
        <v>4</v>
      </c>
      <c r="BH643" s="9" t="n">
        <v>12</v>
      </c>
      <c r="BI643" s="10" t="str">
        <f aca="false">IF(BH643="","",IF(AND(BH643&gt;=-20,BH643&lt;=-15),"-20 a -15",IF(AND(BH643&gt;=-14.5,BH643&lt;=-9.5),"-14,5 a -9,5",IF(AND(BH643&gt;=-9,BH643&lt;=-4),"-9 a -4",IF(AND(BH643&gt;=-3.5,BH643&lt;=2.5),"-3,5 a 2,5",IF(AND(BH643&gt;=3,BH643&lt;=8),"3 a 8",IF(AND(BH643&gt;=8.5,BH643&lt;=14.5),"8,5 a 14,5",IF(BH643=15,"15",IF(AND(BH643&gt;=15.5,BH643&lt;=20.5),"15,5 a 20,5",IF(AND(BH643&gt;=21,BH643&lt;=26),"21 a 26","Fuera de rango"))))))))))</f>
        <v>8,5 a 14,5</v>
      </c>
      <c r="BJ643" s="11" t="n">
        <f aca="false">IF(BI643="","",IF(BI643="-20 a -15",1,IF(BI643="-14,5 a -9,5",2,IF(BI643="-9 a -4",3,IF(BI643="-3,5 a 2,5",4,IF(BI643="3 a 8",5,IF(BI643="8,5 a 14,5",6,IF(BI643="15","NORMA",IF(BI643="15,5 a 20,5",7,IF(BI643="21 a 26",8,IF(BI643="26,5 a 31,5",9,"")))))))))))</f>
        <v>6</v>
      </c>
      <c r="BK643" s="9" t="n">
        <v>0</v>
      </c>
      <c r="BL643" s="10" t="str">
        <f aca="false">IF(BK643="","",IF(AND(BK643&gt;=0,BK643&lt;=2),"0 - 2",IF(AND(BK643&gt;=2.5,BK643&lt;=4.5),"2,5 - 4,5",IF(AND(BK643&gt;=5,BK643&lt;=7),"5 - 7",IF(AND(BK643&gt;=7.5,BK643&lt;=9.5),"7,5 - 9,5",IF(AND(BK643&gt;=10,BK643&lt;=12),"10 - 12",IF(AND(BK643&gt;=12.5,BK643&lt;=13.5),"12,5 - 13,5",IF(BK643=14,"14",IF(AND(BK643&gt;=14.5,BK643&lt;=16.5),"14,5 - 16,5",IF(AND(BK643&gt;=17,BK643&lt;=19),"17 - 19",IF(AND(BK643&gt;=19.5,BK643&lt;=21.5),"19,5 - 21,5",IF(AND(BK643&gt;=22,BK643&lt;=24),"22 - 24",IF(AND(BK643&gt;=24.5,BK643&lt;=26.5),"24,5 - 26,5",IF(AND(BK643&gt;=27,BK643&lt;=29),"27 - 29",IF(AND(BK643&gt;=29.5,BK643&lt;=30),"29,5 - 30","Fuera de rango")))))))))))))))</f>
        <v>0 - 2</v>
      </c>
      <c r="BM643" s="11" t="n">
        <f aca="false">IF(BL643="","",IF(BL643="0 - 2",1,IF(BL643="2,5 - 4,5",2,IF(BL643="5 - 7",3,IF(BL643="7,5 - 9,5",4,IF(BL643="10 - 12",5,IF(BL643="12,5 - 13,5",6,IF(BL643="14","NORMA",IF(BL643="14,5 - 16,5",7,IF(BL643="17 - 19",8,IF(BL643="19,5 - 21,5",9,IF(BL643="22 - 24",10,IF(BL643="24,5 - 26,5",11,IF(BL643="27 - 29",12,IF(BL643="29,5 - 30",13,"")))))))))))))))</f>
        <v>1</v>
      </c>
      <c r="BN643" s="9" t="n">
        <v>26</v>
      </c>
      <c r="BO643" s="11" t="str">
        <f aca="false">IF(BN643="","",IF(AND(BN643&gt;=-20,BN643&lt;=-10),"-20 a -10",IF(AND(BN643&gt;=-9.5,BN643&lt;=0.5),"-9,5 a 0,5",IF(AND(BN643&gt;=1,BN643&lt;=11),"1 a 11",IF(AND(BN643&gt;=11.5,BN643&lt;=21.5),"11,5 a 21,5",IF(BN643=22,"22",IF(AND(BN643&gt;=22.5,BN643&lt;=32.5),"22,5 a 32,5",IF(AND(BN643&gt;=33,BN643&lt;=43),"33 a 43","Fuera de rango"))))))))</f>
        <v>22,5 a 32,5</v>
      </c>
      <c r="BP643" s="11" t="n">
        <f aca="false">IF(BO643="","",IF(BO643="-20 a -10",1,IF(BO643="-9,5 a 0,5",2,IF(BO643="1 a 11",3,IF(BO643="11,5 a 21,5",4,IF(BO643="22","NORMA",IF(BO643="22,5 a 32,5",5,IF(BO643="33 a 43",6,""))))))))</f>
        <v>5</v>
      </c>
      <c r="BQ643" s="9" t="n">
        <v>24</v>
      </c>
      <c r="BR643" s="10" t="str">
        <f aca="false">IF(BQ643="","",IF(AND(BQ643&gt;=-20,BQ643&lt;=-15),"-20 a -15",IF(AND(BQ643&gt;=-14.5,BQ643&lt;=-9.5),"-14,5 a -9,5",IF(AND(BQ643&gt;=-9,BQ643&lt;=-4),"-9 a -4",IF(AND(BQ643&gt;=-3.5,BQ643&lt;=2.5),"-3,5 a 2,5",IF(AND(BQ643&gt;=3,BQ643&lt;=8),"3 a 8",IF(AND(BQ643&gt;=8.5,BQ643&lt;=13.5),"8,5 a 13,5",IF(AND(BQ643&gt;=14,BQ643&lt;=17.5),"14 a 17,5",IF(BQ643=18,"18",IF(AND(BQ643&gt;=18.5,BQ643&lt;=23.5),"18,5 a 23,5",IF(AND(BQ643&gt;=24,BQ643&lt;=29),"24 a 29",IF(AND(BQ643&gt;=29.5,BQ643&lt;=34.5),"29,5 a 34,5",IF(AND(BQ643&gt;=35,BQ643&lt;=40),"35 a 40","Fuera de rango")))))))))))))</f>
        <v>24 a 29</v>
      </c>
      <c r="BS643" s="11" t="n">
        <f aca="false">IF(BR643="","",IF(BR643="-20 a -15",1,IF(BR643="-14,5 a -9,5",2,IF(BR643="-9 a -4",3,IF(BR643="-3,5 a 2,5",4,IF(BR643="3 a 8",5,IF(BR643="8,5 a 13,5",6,IF(BR643="14 a 17,5",7,IF(BR643="18","NORMA",IF(BR643="18,5 a 23,5",8,IF(BR643="24 a 29",9,IF(BR643="29,5 a 34,5",10,IF(BR643="35 a 40",11,"")))))))))))))</f>
        <v>9</v>
      </c>
      <c r="BT643" s="9" t="n">
        <v>0</v>
      </c>
      <c r="BU643" s="10" t="str">
        <f aca="false">IF(BT643="","",IF(AND(BT643&gt;=-20,BT643&lt;=-18),"-20 a -18",IF(AND(BT643&gt;=-17.5,BT643&lt;=-15.5),"-17,5 a -15,5",IF(AND(BT643&gt;=-15,BT643&lt;=-13),"-15 a -13",IF(AND(BT643&gt;=-12.5,BT643&lt;=-10.5),"-12,5 a -10,5",IF(AND(BT643&gt;=-10,BT643&lt;=-8),"-10 a -8",IF(AND(BT643&gt;=-7.5,BT643&lt;=-5.5),"-7,5 a -5,5",IF(AND(BT643&gt;=-5,BT643&lt;=-3),"-5 a -3",IF(AND(BT643&gt;=-2.5,BT643&lt;=-0.5),"-2,5 a -0,5",IF(BT643=0,"0",IF(AND(BT643&gt;=0.5,BT643&lt;=2.5),"0,5 a 2,5",IF(AND(BT643&gt;=3,BT643&lt;=5),"3 a 5",IF(AND(BT643&gt;=5.5,BT643&lt;=7.5),"5,5 a 7,5",IF(AND(BT643&gt;=8,BT643&lt;=10),"8 a 10",IF(AND(BT643&gt;=10.5,BT643&lt;=12.5),"10,5 a 12,5",IF(AND(BT643&gt;=13,BT643&lt;=15),"13 a 15",IF(AND(BT643&gt;=15.5,BT643&lt;=17.5),"15,5 a 17,5",IF(AND(BT643&gt;=18,BT643&lt;=20),"18 a 20","Fuera de rango"))))))))))))))))))</f>
        <v>0</v>
      </c>
      <c r="BV643" s="11" t="str">
        <f aca="false">IF(BT643="","",IF(BT643=0,"NORMA",IF(AND(BT643&gt;=-20,BT643&lt;=-18),2,IF(AND(BT643&gt;=-17.5,BT643&lt;=-15.5),2,IF(AND(BT643&gt;=-15,BT643&lt;=-13),3,IF(AND(BT643&gt;=-12.5,BT643&lt;=-10.5),4,IF(AND(BT643&gt;=-10,BT643&lt;=-8),5,IF(AND(BT643&gt;=-7.5,BT643&lt;=-5.5),6,IF(AND(BT643&gt;=-5,BT643&lt;=-3),7,IF(AND(BT643&gt;=-2.5,BT643&lt;=-0.5),8,IF(AND(BT643&gt;=0.5,BT643&lt;=2.5),9,IF(AND(BT643&gt;=3,BT643&lt;=5),10,IF(AND(BT643&gt;=5.5,BT643&lt;=7.5),11,IF(AND(BT643&gt;=8,BT643&lt;=10),12,IF(AND(BT643&gt;=10.5,BT643&lt;=12.5),13,IF(AND(BT643&gt;=13,BT643&lt;=15),14,IF(AND(BT643&gt;=15.5,BT643&lt;=17.5),15,IF(AND(BT643&gt;=18,BT643&lt;=20),16,"Fuera de rango"))))))))))))))))))</f>
        <v>NORMA</v>
      </c>
      <c r="BW643" s="9" t="n">
        <v>-3.75</v>
      </c>
      <c r="BX643" s="10" t="n">
        <f aca="false">18.5- (0.3*H643)</f>
        <v>14.9</v>
      </c>
      <c r="BY643" s="10" t="n">
        <f aca="false">(BW643)-(BX643)</f>
        <v>-18.65</v>
      </c>
      <c r="BZ643" s="10" t="str">
        <f aca="false">IF(BY643="","",IF(BY643&lt;-27.5,"De -30 a -28",IF(BY643&lt;-25,"De -27,5 a -25,5",IF(BY643&lt;-22.5,"De -25 a -23",IF(BY643&lt;-20,"De -22,5 a -20,5",IF(BY643&lt;-17.5,"De -20 a -18",IF(BY643&lt;-15,"De -17,5 a -15,5",IF(BY643&lt;-12.5,"De -15 a -13",IF(BY643&lt;-10,"De -12,5 a -10,5",IF(BY643&lt;-7.5,"De -10 a -8",IF(BY643&lt;-5,"De -7,5 a -5,5",IF(BY643&lt;-2.5,"De -5 a -3",IF(BY643&lt;0,"De -2,5 a -0,5",IF(BY643&lt;2.5,"De 0 a 2",IF(BY643&lt;5,"De 2,5 a 4,5",IF(BY643&lt;7.5,"De 5 a 7",IF(BY643&lt;10,"De 7,5 a 9,5",IF(BY643&lt;12.5,"De 10 a 12",IF(BY643&lt;15,"De 12,5 a 14,5",IF(BY643&lt;17.5,"De 15 a 17",IF(BY643&lt;20,"De 17,5 a 19,5",IF(BY643&lt;22.5,"De 20 a 22",IF(BY643&lt;25,"De 22,5 a 24,5",IF(BY643&lt;27.5,"De 25 a 27","De 27,5 a 30"))))))))))))))))))))))))</f>
        <v>De -20 a -18</v>
      </c>
      <c r="CA643" s="12" t="n">
        <f aca="false">IF(BY643="","",IF(BY643&lt;=-28,1,IF(BY643&lt;=-25.5,2,IF(BY643&lt;=-23,3,IF(BY643&lt;=-20.5,4,IF(BY643&lt;=-18,5,IF(BY643&lt;=-15.5,6,IF(BY643&lt;=-13,7,IF(BY643&lt;=-10.5,8,IF(BY643&lt;=-8,9,IF(BY643&lt;=-5.5,10,IF(BY643&lt;=-3,11,IF(BY643&lt;=-0.5,12,IF(BY643&lt;=2,13,IF(BY643&lt;=4.5,14,IF(BY643&lt;=7,15,IF(BY643&lt;=9.5,16,IF(BY643&lt;=12,17,IF(BY643&lt;=14.5,18,IF(BY643&lt;=17,19,IF(BY643&lt;=19.5,20,IF(BY643&lt;=22,21,IF(BY643&lt;=24.5,22,IF(BY643&lt;=27,23,IF(BY643&lt;=30,24,"Fuera de rango")))))))))))))))))))))))))</f>
        <v>5</v>
      </c>
      <c r="CB643" s="9" t="n">
        <v>-3.25</v>
      </c>
      <c r="CC643" s="10" t="n">
        <f aca="false">18.5- (0.3*H643)</f>
        <v>14.9</v>
      </c>
      <c r="CD643" s="10" t="n">
        <f aca="false">(CB643)-(CC643)</f>
        <v>-18.15</v>
      </c>
      <c r="CE643" s="10" t="str">
        <f aca="false">IF(CD643="","",IF(CD643&lt;-27.5,"De -30 a -28",IF(CD643&lt;-25,"De -27,5 a -25,5",IF(CD643&lt;-22.5,"De -25 a -23",IF(CD643&lt;-20,"De -22,5 a -20,5",IF(CD643&lt;-17.5,"De -20 a -18",IF(CD643&lt;-15,"De -17,5 a -15,5",IF(CD643&lt;-12.5,"De -15 a -13",IF(CD643&lt;-10,"De -12,5 a -10,5",IF(CD643&lt;-7.5,"De -10 a -8",IF(CD643&lt;-5,"De -7,5 a -5,5",IF(CD643&lt;-2.5,"De -5 a -3",IF(CD643&lt;0,"De -2,5 a -0,5",IF(CD643&lt;=2,"De 0 a 2",IF(CD643&lt;=4.5,"De 2,5 a 4,5",IF(CD643&lt;=7,"De 5 a 7",IF(CD643&lt;=9.5,"De 7,5 a 9,5",IF(CD643&lt;=12,"De 10 a 12",IF(CD643&lt;=14.5,"De 12,5 a 14,5",IF(CD643&lt;=17,"De 15 a 17",IF(CD643&lt;=19.5,"De 17,5 a 19,5",IF(CD643&lt;=22,"De 20 a 22",IF(CD643&lt;=24.5,"De 22,5 a 24,5",IF(CD643&lt;=27,"De 25 a 27","De 27,5 a 30"))))))))))))))))))))))))</f>
        <v>De -20 a -18</v>
      </c>
      <c r="CF643" s="12" t="n">
        <f aca="false">IF(CD643="","",IF(CD643&lt;-27.5,1,IF(CD643&lt;-25,2,IF(CD643&lt;-22.5,3,IF(CD643&lt;-20,4,IF(CD643&lt;-17.5,5,IF(CD643&lt;-15,6,IF(CD643&lt;-12.5,7,IF(CD643&lt;-10,8,IF(CD643&lt;-7.5,9,IF(CD643&lt;-5,10,IF(CD643&lt;-2.5,11,IF(CD643&lt;0,12,IF(CD643&lt;2.5,13,IF(CD643&lt;5,14,IF(CD643&lt;7.5,15,IF(CD643&lt;10,16,IF(CD643&lt;12.5,17,IF(CD643&lt;15,18,IF(CD643&lt;17.5,19,IF(CD643&lt;20,20,IF(CD643&lt;22.5,21,IF(CD643&lt;25,22,IF(CD643&lt;27.5,23,24))))))))))))))))))))))))</f>
        <v>5</v>
      </c>
      <c r="CG643" s="9" t="n">
        <v>-1.75</v>
      </c>
      <c r="CH643" s="10" t="str">
        <f aca="false">IF(CG643="","",IF(AND(CG643&gt;=-10,CG643&lt;=-9.5),"-10 a -9,5",IF(AND(CG643&gt;-9.5,CG643&lt;=-8.5),"-9 a -8,5",IF(AND(CG643&gt;-8.5,CG643&lt;=-7.5),"-8 a -7,5",IF(AND(CG643&gt;-7.5,CG643&lt;=-6.5),"-7 a -6,5",IF(AND(CG643&gt;-6.5,CG643&lt;=-5.5),"-6 a -5,5",IF(AND(CG643&gt;-5.5,CG643&lt;=-4.5),"-5 a -4,5",IF(AND(CG643&gt;-4.5,CG643&lt;=-3.5),"-4 a -3,5",IF(AND(CG643&gt;-3.5,CG643&lt;=-2.5),"-3 a -2,5",IF(CG643=-2.25,"-2,25",IF(AND(CG643&gt;-2.5,CG643&lt;=-1.5),"-2 a -1,5",IF(AND(CG643&gt;-1.5,CG643&lt;=-0.5),"-1 a -0,5",IF(AND(CG643&gt;-0.5,CG643&lt;=0.5),"0 a 0,5",IF(AND(CG643&gt;0.5,CG643&lt;=1.5),"1 a 1,5",IF(AND(CG643&gt;1.5,CG643&lt;=2.5),"2 a 2,5",IF(AND(CG643&gt;2.5,CG643&lt;=3.5),"3 a 3,5",IF(AND(CG643&gt;3.5,CG643&lt;=4.5),"4 a 4,5",IF(AND(CG643&gt;4.5,CG643&lt;=5.5),"5 a 5,5",IF(AND(CG643&gt;5.5,CG643&lt;=6.5),"6 a 6,5",IF(AND(CG643&gt;6.5,CG643&lt;=7.5),"7 a 7,5",IF(AND(CG643&gt;7.5,CG643&lt;=8.5),"8 a 8,5",IF(AND(CG643&gt;8.5,CG643&lt;=9.5),"9 a 9,5",IF(CG643&gt;=10,"10","Fuera de rango")))))))))))))))))))))))</f>
        <v>-2 a -1,5</v>
      </c>
      <c r="CI643" s="11" t="n">
        <f aca="false">IF(CG643="","",IF(CG643=-2.25,"NORMA",IF(CG643&lt;=-9.5,1,IF(CG643&lt;=-8.5,2,IF(CG643&lt;=-7.5,3,IF(CG643&lt;=-6.5,4,IF(CG643&lt;=-5.5,5,IF(CG643&lt;=-4.5,6,IF(CG643&lt;=-3.5,7,IF(CG643&lt;=-2.5,8,IF(CG643&lt;=-1.5,9,IF(CG643&lt;=-0.5,10,IF(CG643&lt;=0.5,11,IF(CG643&lt;=1.5,12,IF(CG643&lt;=2.5,13,IF(CG643&lt;=3.5,14,IF(CG643&lt;=4.5,15,IF(CG643&lt;=5.5,16,IF(CG643&lt;=6.5,17,IF(CG643&lt;=7.5,18,IF(CG643&lt;=8.5,19,IF(CG643&lt;=9.5,20,IF(CG643=10,21,"Fuera de rango")))))))))))))))))))))))</f>
        <v>9</v>
      </c>
      <c r="CJ643" s="9" t="n">
        <v>3.25</v>
      </c>
      <c r="CK643" s="10" t="str">
        <f aca="false">IF(CJ643="","",IF(AND(CJ643&gt;=-6,CJ643&lt;=-5.5),"-6 a -5,5",IF(AND(CJ643&gt;-5.5,CJ643&lt;=-4.5),"-5 a -4,5",IF(AND(CJ643&gt;-4.5,CJ643&lt;=-3.5),"-4 a -3,5",IF(AND(CJ643&gt;-3.5,CJ643&lt;=-2.5),"-3 a -2,5",IF(AND(CJ643&gt;-2.5,CJ643&lt;=-1.5),"-2 a -1,5",IF(AND(CJ643&gt;-1.5,CJ643&lt;=-0.5),"-1 a -0,5",IF(AND(CJ643&gt;-0.5,CJ643&lt;=0.5),"0 a 0,5",IF(AND(CJ643&gt;0.5,CJ643&lt;=1.5),"1 a 1,5",IF(AND(CJ643&gt;1.5,CJ643&lt;2.5),"2",IF(AND(CJ643&gt;=2.5,CJ643&lt;=3),"2,5 a 3",IF(AND(CJ643&gt;3,CJ643&lt;=4),"3,5 a 4",IF(AND(CJ643&gt;4,CJ643&lt;=5),"4,5 a 5",IF(AND(CJ643&gt;5,CJ643&lt;=6),"5,5 a 6",IF(AND(CJ643&gt;6,CJ643&lt;=7),"6,5 a 7",IF(AND(CJ643&gt;7,CJ643&lt;=8),"7,5 a 8",IF(AND(CJ643&gt;8,CJ643&lt;=9.5),"8,5 a 9,5",IF(CJ643=10,"10","Fuera de rango"))))))))))))))))))</f>
        <v>3,5 a 4</v>
      </c>
      <c r="CL643" s="11" t="n">
        <f aca="false">IF(CK643="","",IF(OR(CK643="-6 a -5,5",CK643="-6 - -5,5"),1,IF(OR(CK643="-5 a -4,5",CK643="-5 - -4,5"),2,IF(OR(CK643="-4 a -3,5",CK643="-4 - -3,5"),3,IF(OR(CK643="-3 a -2,5",CK643="-3 - -2,5"),4,IF(OR(CK643="-2 a -1,5",CK643="-2 - -1,5"),5,IF(OR(CK643="-1 a -0,5",CK643="-1 - -0,5"),6,IF(OR(CK643="0 a 0,5",CK643="0 - 0,5"),7,IF(OR(CK643="1 a 1,5",CK643="1 - 1,5"),8,IF(CK643="2","NORMA",IF(OR(CK643="2,5 a 3",CK643="2,5 - 3"),9,IF(OR(CK643="3,5 a 4",CK643="3,5 - 4"),10,IF(OR(CK643="4,5 a 5",CK643="4,5 - 5"),11,IF(OR(CK643="5,5 a 6",CK643="5,5 - 6"),12,IF(OR(CK643="6,5 a 7",CK643="6,5 - 7"),13,IF(OR(CK643="7,5 a 8",CK643="7,5 - 8"),14,IF(OR(CK643="8,5 a 9",CK643="8,5 - 9,5",CK643="9 a 9,5"),15,IF(CK643="10",15,IF(OR(CK643="0,5 a 1",CK643="0,5 - 1"),7,"Fuera de rango")))))))))))))))))))</f>
        <v>10</v>
      </c>
      <c r="CO643" s="10" t="str">
        <f aca="false">IF(CM643&gt;0,"EME"," ")</f>
        <v> </v>
      </c>
      <c r="CQ643" s="10" t="str">
        <f aca="false">IF(CP643&gt;0,"0", " ")</f>
        <v> </v>
      </c>
      <c r="CR643" s="10" t="str">
        <f aca="false">IF(CP643&gt;0,"EME"," ")</f>
        <v> </v>
      </c>
      <c r="CS643" s="9" t="n">
        <v>0</v>
      </c>
      <c r="CV643" s="9" t="n">
        <v>0</v>
      </c>
      <c r="CY643" s="9" t="n">
        <v>-2.75</v>
      </c>
      <c r="DB643" s="9" t="n">
        <v>-2.5</v>
      </c>
      <c r="DC643" s="11" t="str">
        <f aca="false">IF(DB643&lt;0,"2"," ")</f>
        <v>2</v>
      </c>
      <c r="DD643" s="11" t="str">
        <f aca="false">IF(DB643&lt;0,"MIO"," ")</f>
        <v>MIO</v>
      </c>
      <c r="DE643" s="9" t="n">
        <v>-1</v>
      </c>
      <c r="DF643" s="10" t="str">
        <f aca="false">IF(DE643&lt;0,"3"," ")</f>
        <v>3</v>
      </c>
      <c r="DG643" s="10" t="str">
        <f aca="false">IF(DE643&lt;0,"AST"," ")</f>
        <v>AST</v>
      </c>
      <c r="DH643" s="9" t="n">
        <v>-0.75</v>
      </c>
      <c r="DI643" s="10" t="str">
        <f aca="false">IF(DH643&lt;0,"3"," ")</f>
        <v>3</v>
      </c>
      <c r="DJ643" s="10" t="str">
        <f aca="false">IF(DH643&lt;0,"AST"," ")</f>
        <v>AST</v>
      </c>
      <c r="DK643" s="9" t="n">
        <v>0</v>
      </c>
      <c r="DL643" s="10" t="str">
        <f aca="false">IF(DK643&gt;0,"4"," ")</f>
        <v> </v>
      </c>
      <c r="DM643" s="10" t="str">
        <f aca="false">IF(DK643&gt;0,"PRE"," ")</f>
        <v> </v>
      </c>
      <c r="DN643" s="9" t="n">
        <v>0</v>
      </c>
      <c r="DO643" s="10" t="str">
        <f aca="false">IF(DN643&gt;0,"4"," ")</f>
        <v> </v>
      </c>
      <c r="DP643" s="10" t="str">
        <f aca="false">IF(DN643&gt;0,"PRE"," ")</f>
        <v> </v>
      </c>
      <c r="DS643" s="12" t="str">
        <f aca="false">CONCATENATE(CO643,CU643,DA643,DG643,DM643)</f>
        <v> AST </v>
      </c>
      <c r="DT643" s="10" t="e">
        <f aca="false" t="array" ref="DT643">_xlfn.IFS(DS643="EME    ","0", DS643=" HIP   ","1", DS643="  MIO  ","2", DS643="   AST ","3", DS643="    PRE","4", DS643="EME   PRE","5", DS643=" HIP  PRE","6", DS643=" HIP AST ","7", DS643="  MIO PRE","8", DS643="  MIOAST ","9", DS643="   ASTPRE","10",DS643=" HIP ASTPRE","11", DS643="  MIOASTPRE","12", DS643="     ","0")</f>
        <v>#N/A</v>
      </c>
      <c r="DV643" s="1" t="e">
        <f aca="false" t="array" ref="DV643">_xlfn.IFS(DU643="SI","2", DU643="NO","1")</f>
        <v>#N/A</v>
      </c>
      <c r="DX643" s="11" t="str">
        <f aca="false">IF(DW643=0,"1","2")</f>
        <v>1</v>
      </c>
      <c r="DY643" s="11" t="str">
        <f aca="false" t="array" ref="DY643">_xlfn.IFS(DW643=0,"0", DW643=0.25, "1", DW643=0.5,"2", DW643=0.75,"3", DW643=1,"4",DW643=1.25,"5", DW643=1.5,"6", DW643=1.75,"7", DW643=2,"8")</f>
        <v>0</v>
      </c>
      <c r="EA643" s="11" t="str">
        <f aca="false">IF(DZ643=0,"1","2")</f>
        <v>1</v>
      </c>
      <c r="EB643" s="11" t="str">
        <f aca="false" t="array" ref="EB643">_xlfn.IFS(DZ643=0,"0", DZ643=0.25, "1", DZ643=0.5,"2", DZ643=0.75,"3", DZ643=1,"4",DZ643=1.25,"5", DZ643=1.5,"6", DZ643=1.75,"7", DZ643=2,"8")</f>
        <v>0</v>
      </c>
      <c r="ED643" s="10" t="str">
        <f aca="false">IF(EC643=0,"1","2")</f>
        <v>1</v>
      </c>
      <c r="EE643" s="11" t="str">
        <f aca="false" t="array" ref="EE643">_xlfn.IFS(EC643=0,"0", EC643=-0.25, "1", EC643=-0.5,"2", EC643=-0.75,"3", EC643=-1,"4",EC643=-1.25,"5", EC643=-1.5,"6", EC643=-1.75,"7", EC643=-2,"8", EC643=-2.25,"9",EC643=-2.5,"10", EC643=-2.75,"11", EC643=-3,"12", EC643=-3.25,"13", EC643=-3.5,"14", EC643=-3.75,"15",EC643=-4,"16")</f>
        <v>0</v>
      </c>
      <c r="EG643" s="10" t="str">
        <f aca="false">IF(EF643=0,"1","2")</f>
        <v>1</v>
      </c>
      <c r="EH643" s="11" t="str">
        <f aca="false" t="array" ref="EH643">_xlfn.IFS(EF643=0,"0", EF643=-0.25, "1", EF643=-0.5,"2", EF643=-0.75,"3", EF643=-1,"4",EF643=-1.25,"5", EF643=-1.5,"6", EF643=-1.75,"7", EF643=-2,"8", EF643=-2.25,"9",EF643=-2.5,"10", EF643=-2.75,"11", EF643=-3,"12", EF643=-3.25,"13", EF643=-3.5,"14", EF643=-3.75,"15",EF643=-4,"16")</f>
        <v>0</v>
      </c>
      <c r="EJ643" s="11" t="str">
        <f aca="false">IF(EI643=0,"1","2")</f>
        <v>1</v>
      </c>
      <c r="EK643" s="11" t="str">
        <f aca="false" t="array" ref="EK643">_xlfn.IFS(EI643=0,"0", EI643=-0.25, "1", EI643=-0.5,"2", EI643=-0.75,"3", EI643=-1,"4",EI643=-1.25,"5", EI643=-1.5,"6", EI643=-1.75,"7", EI643=-2,"8", EI643=-2.25,"9", EI643=-2.25,"9",EI643=-2.5,"10", EI643=-2.75,"11", EI643=-3,"12", EI643=-3.25,"13", EI643=-3.5,"14", EI643=-3.75,"15",EI643=-4,"16", EI643=0.25, "17", EI643=0.5, "18")</f>
        <v>0</v>
      </c>
      <c r="EM643" s="11" t="str">
        <f aca="false">IF(EL643=0,"1","2")</f>
        <v>1</v>
      </c>
      <c r="EN643" s="11" t="str">
        <f aca="false" t="array" ref="EN643">_xlfn.IFS(EL643=0.25,"17",EL643=0.5,"18", EL643=0,"0", EL643=-0.25, "1", EL643=-0.5,"2", EL643=-0.75,"3", EL643=-1,"4",EL643=-1.25,"5", EL643=-1.5,"6", EL643=-1.75,"7", EL643=-2,"8",EL643= -2.25,"9",EL643=-2.5,"10",EL643= -2.75,"11",EL643= -3,"12",EL643= -3.25,"13",EL643= -3.5,"14",EL643= -3.75,"15",EL643=-4,"16")</f>
        <v>0</v>
      </c>
      <c r="EP643" s="11" t="str">
        <f aca="false">IF(EO643=0,"1","2")</f>
        <v>1</v>
      </c>
      <c r="EQ643" s="11" t="str">
        <f aca="false" t="array" ref="EQ643">_xlfn.IFS(EO643=0,"0", EO643=0.25, "1", EO643=0.5,"2", EO643=0.75,"3", EO643=1,"4",EO643=1.25,"5", EO643=1.5,"6", EO643=1.75,"7", EO643=2,"8", EO643=2.25,"9", EO643=2.25,"9",EO643=2.5,"10", EO643=2.75,"11", EO643=3,"12", EO643=3.25,"13", EO643=3.5,"14", EO643=3.75,"15",EO643=4,"16", EO643=-0.25, "17", bq=-0.5, "18")</f>
        <v>0</v>
      </c>
      <c r="ES643" s="11" t="str">
        <f aca="false">IF(ER643=0,"1","2")</f>
        <v>1</v>
      </c>
      <c r="ET643" s="11" t="str">
        <f aca="false" t="array" ref="ET643">_xlfn.IFS(ER643=0,"0", ER643=0.25, "1", ER643=0.5,"2", ER643=0.75,"3", ER643=1,"4",ER643=1.25,"5", ER643=1.5,"6", ER643=1.75,"7", ER643=2,"8", ER643=2.25,"9", ER643=2.25,"9",ER643=2.5,"10", ER643=2.75,"11", ER643=3,"12", ER643=3.25,"13", ER643=3.5,"14", ER643=3.75,"15",ER643=4,"16", ER643=-0.25, "17", bq=-0.5, "18")</f>
        <v>0</v>
      </c>
      <c r="EV643" s="14" t="e">
        <f aca="false">VLOOKUP(EU643,LEYENDA!$G$2:$H$8,2,TRUE())</f>
        <v>#N/A</v>
      </c>
      <c r="EW643" s="14" t="e">
        <f aca="false" t="array" ref="EW643">_xlfn.IFS(EV643="0-5","1", EV643="6-12","2", EV643="13-18","3", EV643="19-24","4", EV643="25-36","5", EV643="37-48","6", EV643="49-60","7")</f>
        <v>#N/A</v>
      </c>
    </row>
    <row r="644" customFormat="false" ht="13.5" hidden="false" customHeight="false" outlineLevel="0" collapsed="false">
      <c r="A644" s="1" t="n">
        <v>247</v>
      </c>
      <c r="B644" s="2" t="n">
        <v>1</v>
      </c>
      <c r="C644" s="33" t="n">
        <v>42740</v>
      </c>
      <c r="E644" s="5" t="str">
        <f aca="false">VLOOKUP(A644,'286'!$A$3:$J$6279,10,FALSE())</f>
        <v>MARTÍN GARCÍA, IGONE</v>
      </c>
      <c r="F644" s="4" t="str">
        <f aca="false">VLOOKUP(A644,'286'!$A$3:$I$1768,3,FALSE())</f>
        <v>MARGARI</v>
      </c>
      <c r="G644" s="6" t="n">
        <f aca="false">VLOOKUP(A644,'286'!$A$3:$I$1768,4,FALSE())</f>
        <v>25336</v>
      </c>
      <c r="H644" s="7" t="n">
        <f aca="false">YEAR(C644)-YEAR(G644)</f>
        <v>48</v>
      </c>
      <c r="I644" s="1" t="str">
        <f aca="false">VLOOKUP(H644,LEYENDA!$C$2:$D$6,2,TRUE())</f>
        <v>41-60</v>
      </c>
      <c r="J644" s="5" t="str">
        <f aca="false">VLOOKUP(A644,'286'!$A$3:$I$1768,7,FALSE())</f>
        <v>M</v>
      </c>
      <c r="K644" s="8" t="n">
        <f aca="false">VLOOKUP(A644,'286'!$A$3:$I$1768,2,FALSE())</f>
        <v>0</v>
      </c>
      <c r="L644" s="4" t="str">
        <f aca="false">VLOOKUP(A644,'286'!$A$3:$I$1768,8,FALSE())</f>
        <v>D</v>
      </c>
      <c r="M644" s="4" t="str">
        <f aca="false">VLOOKUP(A644,'286'!$A$3:$I$1768,9,FALSE())</f>
        <v>D</v>
      </c>
      <c r="N644" s="8" t="str">
        <f aca="false">IF(R644=O644, "MISMA","CONTRARIA")</f>
        <v>MISMA</v>
      </c>
      <c r="O644" s="8" t="str">
        <f aca="false" t="array" ref="O644">_xlfn.IFS(L644="D","1", L644="I","2")</f>
        <v>1</v>
      </c>
      <c r="P644" s="8" t="e">
        <f aca="false" t="array" ref="P644">_xlfn.IFS(K644="OD","1", K644="OI","2")</f>
        <v>#N/A</v>
      </c>
      <c r="Q644" s="1" t="str">
        <f aca="false" t="array" ref="Q644">_xlfn.IFS(J644="M","1", J644="H","2")</f>
        <v>1</v>
      </c>
      <c r="R644" s="8" t="str">
        <f aca="false" t="array" ref="R644">_xlfn.IFS(M644="D","1", M644="I","2")</f>
        <v>1</v>
      </c>
      <c r="S644" s="1" t="str">
        <f aca="false" t="array" ref="S644">_xlfn.IFS(N644="CONTRARIA", "1",N644= "MISMA","2")</f>
        <v>2</v>
      </c>
      <c r="T644" s="1" t="str">
        <f aca="false" t="array" ref="T644">_xlfn.IFS(I644="0-12","1", I644="13-24","2", I644="25-40","3", I644="41-60","4", I644="61-100","5")</f>
        <v>4</v>
      </c>
      <c r="U644" s="9" t="n">
        <v>-2</v>
      </c>
      <c r="V644" s="10" t="str">
        <f aca="false">IF(U644="","",IF(AND(U644&gt;=-9,U644&lt;=-6.5),"-9 a -6,5",IF(AND(U644&gt;=-6,U644&lt;=-3.5),"-6 a -3,5",IF(AND(U644&gt;=-3,U644&lt;=-1),"-3 a -1",IF(U644=-0.5,"-0,5",IF(AND(U644&gt;=0,U644&lt;=2.5),"0 a 2,5",IF(AND(U644&gt;=3,U644&lt;=5.5),"3 a 5,5",IF(AND(U644&gt;=6,U644&lt;=8.5),"6 a 8,5",IF(AND(U644&gt;=9,U644&lt;=20),"9 a 20","Fuera de rango")))))))))</f>
        <v>-3 a -1</v>
      </c>
      <c r="W644" s="11" t="n">
        <f aca="false">IF(V644="","",IF(V644="-9 a -6,5",2,IF(V644="-6 a -3,5",3,IF(V644="-3 a -1",4,IF(V644="-0,5","NORMA",IF(V644="0 a 2,5",5,IF(V644="3 a 5,5",6,IF(V644="6 a 8,5",7,IF(V644="9 a 20",8,"Fuera de rango")))))))))</f>
        <v>4</v>
      </c>
      <c r="X644" s="9" t="n">
        <v>-5</v>
      </c>
      <c r="Y644" s="11" t="str">
        <f aca="false">IF(X644="","",IF(AND(X644&gt;=0,X644&lt;=4),"0 a 4",IF(AND(X644&gt;=4.5,X644&lt;=8.5),"4,5 a 8,5",IF(X644=9,"9",IF(AND(X644&gt;=9.5,X644&lt;=13),"9,5 a 13",IF(AND(X644&gt;=13.5,X644&lt;=20),"13,5 a 20",IF(AND(X644&gt;=20.5,X644&lt;=35),"20,5 a 35","Fuera de rango")))))))</f>
        <v>Fuera de rango</v>
      </c>
      <c r="Z644" s="11" t="str">
        <f aca="false">IF(Y644="","",IF(Y644="0 a 4",1,IF(Y644="4,5 a 8,5",2,IF(Y644="9","NORMA",IF(Y644="9,5 a 13",3,IF(Y644="13,5 a 20",4,IF(Y644="20,5 a 35",5,"Fuera de rango")))))))</f>
        <v>Fuera de rango</v>
      </c>
      <c r="AA644" s="9" t="n">
        <v>16</v>
      </c>
      <c r="AB644" s="10" t="str">
        <f aca="false">IF(AA644="","",IF(AND(AA644&gt;=0,AA644&lt;=9),"0 a 9",IF(AND(AA644&gt;=9.5,AA644&lt;=18.5),"9,5 a 18,5",IF(AA644=19,"19",IF(AND(AA644&gt;=19.5,AA644&lt;=28),"19,5 a 28",IF(AND(AA644&gt;=28.5,AA644&lt;=40),"28,5 a 40","Fuera de rango"))))))</f>
        <v>9,5 a 18,5</v>
      </c>
      <c r="AC644" s="11" t="n">
        <f aca="false" t="array" ref="AC644">_xlfn.IFS(AB644="","",AB644="0 a 9",1,AB644="9,5 a 18,5",2,AB644="19","NORMA",AB644="19,5 a 28",3,AB644="28,5 a 40",4,TRUE(),"Fuera de rango")</f>
        <v>2</v>
      </c>
      <c r="AD644" s="9" t="n">
        <v>3</v>
      </c>
      <c r="AE644" s="10" t="str">
        <f aca="false">IF(AD644="","",IF(AND(AD644&gt;=-10,AD644&lt;=0),"De -10 a 0",IF(AND(AD644&gt;=0.5,AD644&lt;=9.5),"0,5 a 9,5",IF(AD644=10,"10",IF(AND(AD644&gt;=10.5,AD644&lt;=20),"10,5 a 20",IF(AND(AD644&gt;=20.5,AD644&lt;=40),"20,5 a 40","Fuera de rango"))))))</f>
        <v>0,5 a 9,5</v>
      </c>
      <c r="AF644" s="12" t="n">
        <f aca="false">IF(AD644="","",IF(AND(AD644&gt;=-10,AD644&lt;=0),1,IF(AND(AD644&gt;=0.5,AD644&lt;=9.5),2,IF(AD644=10,"NORMA",IF(AND(AD644&gt;=10.5,AD644&lt;=20),3,IF(AND(AD644&gt;=20.5,AD644&lt;=40),4,""))))))</f>
        <v>2</v>
      </c>
      <c r="AG644" s="9" t="n">
        <v>12</v>
      </c>
      <c r="AH644" s="10" t="str">
        <f aca="false">IF(AG644="","",IF(AND(AG644&gt;=0,AG644&lt;=4),"0 a 4",IF(AND(AG644&gt;=4.5,AG644&lt;=8.5),"4,5 a 8,5",IF(AG644=9,"9",IF(AND(AG644&gt;=9.5,AG644&lt;=13),"9,5 a 13",IF(AND(AG644&gt;=13.5,AG644&lt;=25),"13,5 a 25","Fuera de rango"))))))</f>
        <v>9,5 a 13</v>
      </c>
      <c r="AI644" s="10" t="n">
        <f aca="false">IF(AH644="","",IF(AH644="0 a 4",1,IF(AH644="4,5 a 8,5",2,IF(AH644="9","NORMA",IF(AH644="9,5 a 13",3,IF(AH644="13,5 a 25",4,""))))))</f>
        <v>3</v>
      </c>
      <c r="AJ644" s="9" t="n">
        <v>6</v>
      </c>
      <c r="AK644" s="10" t="str">
        <f aca="false">IF(AJ644="","",IF(AND(AJ644&gt;=-15,AJ644&lt;=-10.5),"-15 a -10,5",IF(AND(AJ644&gt;=-10,AJ644&lt;=-4),"-10 a -4",IF(AND(AJ644&gt;=-4.5,AJ644&lt;=0),"-4,5 a 0",IF(AND(AJ644&gt;=0.5,AJ644&lt;=4.5),"0,5 a 4,5",IF(AJ644=5,"5",IF(AND(AJ644&gt;=5.5,AJ644&lt;=10),"5,5 a 10",IF(AND(AJ644&gt;=10.5,AJ644&lt;=20),"10,5 a 20","Fuera de rango"))))))))</f>
        <v>5,5 a 10</v>
      </c>
      <c r="AL644" s="11" t="n">
        <f aca="false">IF(AK644="","",IF(AK644="-15 a -10,5",1,IF(AK644="-10 a -4",2,IF(AK644="-4,5 a 0",3,IF(AK644="0,5 a 4,5",4,IF(AK644="5","NORMA",IF(AK644="5,5 a 10",5,IF(AK644="10,5 a 20",6,"Error"))))))))</f>
        <v>5</v>
      </c>
      <c r="AM644" s="9" t="n">
        <v>0</v>
      </c>
      <c r="AN644" s="10" t="str">
        <f aca="false">IF(AM644="","",IF(AND(AM644&gt;=-7.5,AM644&lt;=-5.5),"-7,5 a -5,5",IF(AND(AM644&gt;=-5,AM644&lt;=-3),"-5 a -3",IF(AND(AM644&gt;=-2.5,AM644&lt;=-0.5),"-2,5 a -0,5",IF(AM644=0,"0,00",IF(AND(AM644&gt;=0.5,AM644&lt;=2.5),"0,5 a 2,5",IF(AND(AM644&gt;=3,AM644&lt;=5),"3 a 5",IF(AND(AM644&gt;=5.5,AM644&lt;=7.5),"5,5 a 7,5",IF(AND(AM644&gt;=8,AM644&lt;=10),"8 a 10","Fuera de rango")))))))))</f>
        <v>0,00</v>
      </c>
      <c r="AO644" s="11" t="str">
        <f aca="false">IF(AN644="","",IF(AN644="-7,5 a -5,5",1,IF(AN644="-5 a -3",2,IF(AN644="-2,5 a -0,5",3,IF(AN644="0,00","NORMA",IF(AN644="0,5 a 2,5",4,IF(AN644="3 a 5",5,IF(AN644="5,5 a 7,5",6,IF(AN644="8 a 10",7,"Error")))))))))</f>
        <v>NORMA</v>
      </c>
      <c r="AP644" s="9" t="n">
        <v>-4</v>
      </c>
      <c r="AQ644" s="10" t="str">
        <f aca="false">IF(AP644="","",IF(AND(AP644&gt;=-20,AP644&lt;=-9.5),"-20 a -9,5",IF(AND(AP644&gt;=-9,AP644&lt;=-6.5),"-9 a -6,5",IF(AP644=-6,"-6",IF(AND(AP644&gt;=-5.5,AP644&lt;=-3),"-5,5 a -3",IF(AND(AP644&gt;=-2.5,AP644&lt;=0),"-2,5 a 0",IF(AND(AP644&gt;=0.5,AP644&lt;=3),"0,5 a 3",IF(AND(AP644&gt;=3.5,AP644&lt;=6),"3,5 a 6",IF(AND(AP644&gt;=6.5,AP644&lt;=9),"6,5 a 9",IF(AND(AP644&gt;=9.5,AP644&lt;=20),"9,5 a 20","Fuera de rango"))))))))))</f>
        <v>-5,5 a -3</v>
      </c>
      <c r="AR644" s="11" t="n">
        <f aca="false">IF(AQ644="","",IF(AQ644="-20 a -9,5",1,IF(AQ644="-9 a -6,5",2,IF(AQ644="-6","NORMA",IF(AQ644="-5,5 a -3",3,IF(AQ644="-2,5 a 0",4,IF(AQ644="0,5 a 3",5,IF(AQ644="3,5 a 6",6,IF(AQ644="6,5 a 9",7,IF(AQ644="9,5 a 20",8,""))))))))))</f>
        <v>3</v>
      </c>
      <c r="AS644" s="9" t="n">
        <v>1</v>
      </c>
      <c r="AT644" s="10" t="str">
        <f aca="false">IF(AS644="","",IF(AND(AS644&gt;=-16,AS644&lt;=-14),"-16 a -14",IF(AND(AS644&gt;=-13.5,AS644&lt;=-11.5),"-13,5 a -11,5",IF(AND(AS644&gt;=-11,AS644&lt;=-9),"-11 a -9",IF(AND(AS644&gt;=-8.5,AS644&lt;=-6.5),"-8,5 a -6,5",IF(AND(AS644&gt;=-6,AS644&lt;=-4),"-6 a -4",IF(AND(AS644&gt;=-3.5,AS644&lt;=-1.5),"-3,5 a -1,5",IF(AND(AS644&gt;=-1,AS644&lt;=1),"-1 a 1",IF(AND(AS644&gt;=1.5,AS644&lt;=3.5),"1,5 a 3,5",IF(AND(AS644&gt;=4,AS644&lt;=6),"4 a 6",IF(AND(AS644&gt;=6.5,AS644&lt;=8.5),"6,5 a 8,5",IF(AND(AS644&gt;=9,AS644&lt;=11),"9 a 11",IF(AND(AS644&gt;=11.5,AS644&lt;=13.5),"11,5 a 13,5",IF(AND(AS644&gt;=14,AS644&lt;=16),"14 a 16",IF(AND(AS644&gt;=16.5,AS644&lt;=18.5),"16,5 a 18,5",IF(AND(AS644&gt;=19,AS644&lt;=21),"19 a 21","Fuera de rango"))))))))))))))))</f>
        <v>-1 a 1</v>
      </c>
      <c r="AU644" s="11" t="n">
        <f aca="false" t="array" ref="AU644">IF(AT644="","",_xlfn.IFS(AT644="-16 a -14",1,AT644="-13,5 a -11,5",2,AT644="-11 a -9",3,AT644="-8,5 a -6,5",4,AT644="-6 a -4",5,AT644="-3,5 a -1,5",6,AT644="-1 a 1",7,AT644="1,5 a 3,5",8,AT644="4 a 6","NORMA",AT644="6,5 a 8,5",9,AT644="9 a 11",10,AT644="11,5 a 13,5",11,AT644="14 a 16",12,AT644="16,5 a 18,5",13,AT644="19 a 21",14,TRUE(),""))</f>
        <v>7</v>
      </c>
      <c r="AV644" s="9" t="n">
        <v>1.75</v>
      </c>
      <c r="AW644" s="10" t="str">
        <f aca="false">IF(AV644="","",IF(AND(AV644&gt;=-1,AV644&lt;=-0.5),"-1 a -0,5",IF(AND(AV644&gt;-0.5,AV644&lt;=0),"De -0,5 a 0",IF(AND(AV644&gt;=0.25,AV644&lt;=0.75),"0,25 a 0,75",IF(AND(AV644&gt;=1,AV644&lt;=1.5),"1 a 1,5",IF(AND(AV644&gt;=1.75,AV644&lt;=2.25),"1,75 a 2,25",IF(AND(AV644&gt;=2.5,AV644&lt;=3),"2,5 a 3",IF(AND(AV644&gt;=3.25,AV644&lt;=3.75),"3,25 a 3,75","Fuera de rango"))))))))</f>
        <v>1,75 a 2,25</v>
      </c>
      <c r="AX644" s="10" t="n">
        <f aca="false">IF(AW644="","",IF(OR(AW644="-1 a -0,5",AW644="-1 a -0.5"),1,IF(OR(AW644="De -0,5 a 0",AW644="-0,5 a 0",AW644="De -0.5 a 0"),2,IF(OR(AW644="0,25 a 0,75",AW644="0.25 a 0.75"),"NORMA",IF(OR(AW644="1 a 1,5",AW644="1 a 1.5"),3,IF(OR(AW644="1,75 a 2,25",AW644="1.75 a 2.25"),4,IF(OR(AW644="2,5 a 3",AW644="2.5 a 3"),5,IF(OR(AW644="3,25 a 3,75",AW644="3.25 a 3.75"),6,""))))))))</f>
        <v>4</v>
      </c>
      <c r="AY644" s="9" t="n">
        <v>-4</v>
      </c>
      <c r="AZ644" s="10" t="str">
        <f aca="false">IF(AY644="","",IF(AND(AY644&gt;=-20,AY644&lt;=-9.5),"-20 a -9,5",IF(AND(AY644&gt;=-9,AY644&lt;=-6.5),"-9 a -6,5",IF(AY644=-6,"-6",IF(AND(AY644&gt;=-5.5,AY644&lt;=-3),"-5,5 a -3",IF(AND(AY644&gt;=-2.5,AY644&lt;=0),"-2,5 a 0",IF(AND(AY644&gt;=0.5,AY644&lt;=3),"0,5 a 3",IF(AND(AY644&gt;=3.5,AY644&lt;=6),"3,5 a 6","Fuera de rango"))))))))</f>
        <v>-5,5 a -3</v>
      </c>
      <c r="BA644" s="11" t="n">
        <f aca="false">IF(AZ644="","",IF(AZ644="-20 a -9,5",1,IF(AZ644="-9 a -6,5",2,IF(AZ644="-6","NORMA",IF(AZ644="-5,5 a -3",3,IF(AZ644="-2,5 a 0",4,IF(AZ644="0,5 a 3",5,IF(AZ644="3,5 a 6",6,""))))))))</f>
        <v>3</v>
      </c>
      <c r="BB644" s="9" t="n">
        <v>6</v>
      </c>
      <c r="BC644" s="10" t="str">
        <f aca="false" t="array" ref="BC644">IF(BB644="","",_xlfn.IFS(AND(BB644&gt;=0,BB644&lt;=2),"0 a 2",AND(BB644&gt;=2.5,BB644&lt;=4.5),"2,5 a 4,5",AND(BB644&gt;=5,BB644&lt;=7),"5 a 7",AND(BB644&gt;=7.5,BB644&lt;=9.5),"7,5 a 9,5",AND(BB644&gt;=10,BB644&lt;=12),"10 a 12",AND(BB644&gt;=12.5,BB644&lt;=14.5),"12,5 a 14,5",BB644=15,"15",AND(BB644&gt;=15.5,BB644&lt;=17.5),"15,5 a 17,5",AND(BB644&gt;=18,BB644&lt;=20),"18 a 20",AND(BB644&gt;=20.5,BB644&lt;=22.5),"20,5 a 22,5",AND(BB644&gt;=23,BB644&lt;=25),"23 a 25",TRUE(),"Fuera de rango"))</f>
        <v>5 a 7</v>
      </c>
      <c r="BD644" s="11" t="n">
        <f aca="false" t="array" ref="BD644">IF(BC644="","",_xlfn.IFS(BC644="0 a 2",1,BC644="2,5 a 4,5",2,BC644="5 a 7",3,BC644="7,5 a 9,5",4,BC644="10 a 12",5,BC644="12,5 a 14,5",6,BC644="15","NORMA",BC644="15,5 a 17,5",7,BC644="18 a 20",8,BC644="20,5 a 22,5",9,BC644="23 a 25",10,TRUE(),"Fuera de rango"))</f>
        <v>3</v>
      </c>
      <c r="BE644" s="9" t="n">
        <v>16</v>
      </c>
      <c r="BF644" s="10" t="str">
        <f aca="false">IF(BE644="","",IF(AND(BE644&gt;=-20,BE644&lt;=-10),"-20 a -10",IF(AND(BE644&gt;=-9.5,BE644&lt;=0.5),"-9,5 a 0,5",IF(AND(BE644&gt;=1,BE644&lt;=11),"1 a 11",IF(AND(BE644&gt;=11.5,BE644&lt;=20.5),"11,5 a 20,5",IF(BE644=21,"21",IF(AND(BE644&gt;=21.5,BE644&lt;=31.5),"21,5 a 31,5",IF(AND(BE644&gt;=32,BE644&lt;=42),"32 a 42","Fuera de rango"))))))))</f>
        <v>11,5 a 20,5</v>
      </c>
      <c r="BG644" s="11" t="n">
        <f aca="false">IF(BF644="","",IF(BF644="-20 a -10",1,IF(BF644="-9,5 a 0,5",2,IF(BF644="1 a 11",3,IF(BF644="11,5 a 20,5",4,IF(BF644="21","NORMA",IF(BF644="21,5 a 31,5",5,IF(BF644="32 a 42",6,""))))))))</f>
        <v>4</v>
      </c>
      <c r="BH644" s="9" t="n">
        <v>0</v>
      </c>
      <c r="BI644" s="10" t="str">
        <f aca="false">IF(BH644="","",IF(AND(BH644&gt;=-20,BH644&lt;=-15),"-20 a -15",IF(AND(BH644&gt;=-14.5,BH644&lt;=-9.5),"-14,5 a -9,5",IF(AND(BH644&gt;=-9,BH644&lt;=-4),"-9 a -4",IF(AND(BH644&gt;=-3.5,BH644&lt;=2.5),"-3,5 a 2,5",IF(AND(BH644&gt;=3,BH644&lt;=8),"3 a 8",IF(AND(BH644&gt;=8.5,BH644&lt;=14.5),"8,5 a 14,5",IF(BH644=15,"15",IF(AND(BH644&gt;=15.5,BH644&lt;=20.5),"15,5 a 20,5",IF(AND(BH644&gt;=21,BH644&lt;=26),"21 a 26","Fuera de rango"))))))))))</f>
        <v>-3,5 a 2,5</v>
      </c>
      <c r="BJ644" s="11" t="n">
        <f aca="false">IF(BI644="","",IF(BI644="-20 a -15",1,IF(BI644="-14,5 a -9,5",2,IF(BI644="-9 a -4",3,IF(BI644="-3,5 a 2,5",4,IF(BI644="3 a 8",5,IF(BI644="8,5 a 14,5",6,IF(BI644="15","NORMA",IF(BI644="15,5 a 20,5",7,IF(BI644="21 a 26",8,IF(BI644="26,5 a 31,5",9,"")))))))))))</f>
        <v>4</v>
      </c>
      <c r="BK644" s="9" t="n">
        <v>6</v>
      </c>
      <c r="BL644" s="10" t="str">
        <f aca="false">IF(BK644="","",IF(AND(BK644&gt;=0,BK644&lt;=2),"0 - 2",IF(AND(BK644&gt;=2.5,BK644&lt;=4.5),"2,5 - 4,5",IF(AND(BK644&gt;=5,BK644&lt;=7),"5 - 7",IF(AND(BK644&gt;=7.5,BK644&lt;=9.5),"7,5 - 9,5",IF(AND(BK644&gt;=10,BK644&lt;=12),"10 - 12",IF(AND(BK644&gt;=12.5,BK644&lt;=13.5),"12,5 - 13,5",IF(BK644=14,"14",IF(AND(BK644&gt;=14.5,BK644&lt;=16.5),"14,5 - 16,5",IF(AND(BK644&gt;=17,BK644&lt;=19),"17 - 19",IF(AND(BK644&gt;=19.5,BK644&lt;=21.5),"19,5 - 21,5",IF(AND(BK644&gt;=22,BK644&lt;=24),"22 - 24",IF(AND(BK644&gt;=24.5,BK644&lt;=26.5),"24,5 - 26,5",IF(AND(BK644&gt;=27,BK644&lt;=29),"27 - 29",IF(AND(BK644&gt;=29.5,BK644&lt;=30),"29,5 - 30","Fuera de rango")))))))))))))))</f>
        <v>5 - 7</v>
      </c>
      <c r="BM644" s="11" t="n">
        <f aca="false">IF(BL644="","",IF(BL644="0 - 2",1,IF(BL644="2,5 - 4,5",2,IF(BL644="5 - 7",3,IF(BL644="7,5 - 9,5",4,IF(BL644="10 - 12",5,IF(BL644="12,5 - 13,5",6,IF(BL644="14","NORMA",IF(BL644="14,5 - 16,5",7,IF(BL644="17 - 19",8,IF(BL644="19,5 - 21,5",9,IF(BL644="22 - 24",10,IF(BL644="24,5 - 26,5",11,IF(BL644="27 - 29",12,IF(BL644="29,5 - 30",13,"")))))))))))))))</f>
        <v>3</v>
      </c>
      <c r="BN644" s="9" t="n">
        <v>24</v>
      </c>
      <c r="BO644" s="11" t="str">
        <f aca="false">IF(BN644="","",IF(AND(BN644&gt;=-20,BN644&lt;=-10),"-20 a -10",IF(AND(BN644&gt;=-9.5,BN644&lt;=0.5),"-9,5 a 0,5",IF(AND(BN644&gt;=1,BN644&lt;=11),"1 a 11",IF(AND(BN644&gt;=11.5,BN644&lt;=21.5),"11,5 a 21,5",IF(BN644=22,"22",IF(AND(BN644&gt;=22.5,BN644&lt;=32.5),"22,5 a 32,5",IF(AND(BN644&gt;=33,BN644&lt;=43),"33 a 43","Fuera de rango"))))))))</f>
        <v>22,5 a 32,5</v>
      </c>
      <c r="BP644" s="11" t="n">
        <f aca="false">IF(BO644="","",IF(BO644="-20 a -10",1,IF(BO644="-9,5 a 0,5",2,IF(BO644="1 a 11",3,IF(BO644="11,5 a 21,5",4,IF(BO644="22","NORMA",IF(BO644="22,5 a 32,5",5,IF(BO644="33 a 43",6,""))))))))</f>
        <v>5</v>
      </c>
      <c r="BQ644" s="9" t="n">
        <v>16</v>
      </c>
      <c r="BR644" s="10" t="str">
        <f aca="false">IF(BQ644="","",IF(AND(BQ644&gt;=-20,BQ644&lt;=-15),"-20 a -15",IF(AND(BQ644&gt;=-14.5,BQ644&lt;=-9.5),"-14,5 a -9,5",IF(AND(BQ644&gt;=-9,BQ644&lt;=-4),"-9 a -4",IF(AND(BQ644&gt;=-3.5,BQ644&lt;=2.5),"-3,5 a 2,5",IF(AND(BQ644&gt;=3,BQ644&lt;=8),"3 a 8",IF(AND(BQ644&gt;=8.5,BQ644&lt;=13.5),"8,5 a 13,5",IF(AND(BQ644&gt;=14,BQ644&lt;=17.5),"14 a 17,5",IF(BQ644=18,"18",IF(AND(BQ644&gt;=18.5,BQ644&lt;=23.5),"18,5 a 23,5",IF(AND(BQ644&gt;=24,BQ644&lt;=29),"24 a 29",IF(AND(BQ644&gt;=29.5,BQ644&lt;=34.5),"29,5 a 34,5",IF(AND(BQ644&gt;=35,BQ644&lt;=40),"35 a 40","Fuera de rango")))))))))))))</f>
        <v>14 a 17,5</v>
      </c>
      <c r="BS644" s="11" t="n">
        <f aca="false">IF(BR644="","",IF(BR644="-20 a -15",1,IF(BR644="-14,5 a -9,5",2,IF(BR644="-9 a -4",3,IF(BR644="-3,5 a 2,5",4,IF(BR644="3 a 8",5,IF(BR644="8,5 a 13,5",6,IF(BR644="14 a 17,5",7,IF(BR644="18","NORMA",IF(BR644="18,5 a 23,5",8,IF(BR644="24 a 29",9,IF(BR644="29,5 a 34,5",10,IF(BR644="35 a 40",11,"")))))))))))))</f>
        <v>7</v>
      </c>
      <c r="BT644" s="9" t="n">
        <v>0</v>
      </c>
      <c r="BU644" s="10" t="str">
        <f aca="false">IF(BT644="","",IF(AND(BT644&gt;=-20,BT644&lt;=-18),"-20 a -18",IF(AND(BT644&gt;=-17.5,BT644&lt;=-15.5),"-17,5 a -15,5",IF(AND(BT644&gt;=-15,BT644&lt;=-13),"-15 a -13",IF(AND(BT644&gt;=-12.5,BT644&lt;=-10.5),"-12,5 a -10,5",IF(AND(BT644&gt;=-10,BT644&lt;=-8),"-10 a -8",IF(AND(BT644&gt;=-7.5,BT644&lt;=-5.5),"-7,5 a -5,5",IF(AND(BT644&gt;=-5,BT644&lt;=-3),"-5 a -3",IF(AND(BT644&gt;=-2.5,BT644&lt;=-0.5),"-2,5 a -0,5",IF(BT644=0,"0",IF(AND(BT644&gt;=0.5,BT644&lt;=2.5),"0,5 a 2,5",IF(AND(BT644&gt;=3,BT644&lt;=5),"3 a 5",IF(AND(BT644&gt;=5.5,BT644&lt;=7.5),"5,5 a 7,5",IF(AND(BT644&gt;=8,BT644&lt;=10),"8 a 10",IF(AND(BT644&gt;=10.5,BT644&lt;=12.5),"10,5 a 12,5",IF(AND(BT644&gt;=13,BT644&lt;=15),"13 a 15",IF(AND(BT644&gt;=15.5,BT644&lt;=17.5),"15,5 a 17,5",IF(AND(BT644&gt;=18,BT644&lt;=20),"18 a 20","Fuera de rango"))))))))))))))))))</f>
        <v>0</v>
      </c>
      <c r="BV644" s="11" t="str">
        <f aca="false">IF(BT644="","",IF(BT644=0,"NORMA",IF(AND(BT644&gt;=-20,BT644&lt;=-18),2,IF(AND(BT644&gt;=-17.5,BT644&lt;=-15.5),2,IF(AND(BT644&gt;=-15,BT644&lt;=-13),3,IF(AND(BT644&gt;=-12.5,BT644&lt;=-10.5),4,IF(AND(BT644&gt;=-10,BT644&lt;=-8),5,IF(AND(BT644&gt;=-7.5,BT644&lt;=-5.5),6,IF(AND(BT644&gt;=-5,BT644&lt;=-3),7,IF(AND(BT644&gt;=-2.5,BT644&lt;=-0.5),8,IF(AND(BT644&gt;=0.5,BT644&lt;=2.5),9,IF(AND(BT644&gt;=3,BT644&lt;=5),10,IF(AND(BT644&gt;=5.5,BT644&lt;=7.5),11,IF(AND(BT644&gt;=8,BT644&lt;=10),12,IF(AND(BT644&gt;=10.5,BT644&lt;=12.5),13,IF(AND(BT644&gt;=13,BT644&lt;=15),14,IF(AND(BT644&gt;=15.5,BT644&lt;=17.5),15,IF(AND(BT644&gt;=18,BT644&lt;=20),16,"Fuera de rango"))))))))))))))))))</f>
        <v>NORMA</v>
      </c>
      <c r="BW644" s="9" t="n">
        <v>-2.5</v>
      </c>
      <c r="BX644" s="10" t="n">
        <f aca="false">18.5- (0.3*H644)</f>
        <v>4.1</v>
      </c>
      <c r="BY644" s="10" t="n">
        <f aca="false">(BW644)-(BX644)</f>
        <v>-6.6</v>
      </c>
      <c r="BZ644" s="10" t="str">
        <f aca="false">IF(BY644="","",IF(BY644&lt;-27.5,"De -30 a -28",IF(BY644&lt;-25,"De -27,5 a -25,5",IF(BY644&lt;-22.5,"De -25 a -23",IF(BY644&lt;-20,"De -22,5 a -20,5",IF(BY644&lt;-17.5,"De -20 a -18",IF(BY644&lt;-15,"De -17,5 a -15,5",IF(BY644&lt;-12.5,"De -15 a -13",IF(BY644&lt;-10,"De -12,5 a -10,5",IF(BY644&lt;-7.5,"De -10 a -8",IF(BY644&lt;-5,"De -7,5 a -5,5",IF(BY644&lt;-2.5,"De -5 a -3",IF(BY644&lt;0,"De -2,5 a -0,5",IF(BY644&lt;2.5,"De 0 a 2",IF(BY644&lt;5,"De 2,5 a 4,5",IF(BY644&lt;7.5,"De 5 a 7",IF(BY644&lt;10,"De 7,5 a 9,5",IF(BY644&lt;12.5,"De 10 a 12",IF(BY644&lt;15,"De 12,5 a 14,5",IF(BY644&lt;17.5,"De 15 a 17",IF(BY644&lt;20,"De 17,5 a 19,5",IF(BY644&lt;22.5,"De 20 a 22",IF(BY644&lt;25,"De 22,5 a 24,5",IF(BY644&lt;27.5,"De 25 a 27","De 27,5 a 30"))))))))))))))))))))))))</f>
        <v>De -7,5 a -5,5</v>
      </c>
      <c r="CA644" s="12" t="n">
        <f aca="false">IF(BY644="","",IF(BY644&lt;=-28,1,IF(BY644&lt;=-25.5,2,IF(BY644&lt;=-23,3,IF(BY644&lt;=-20.5,4,IF(BY644&lt;=-18,5,IF(BY644&lt;=-15.5,6,IF(BY644&lt;=-13,7,IF(BY644&lt;=-10.5,8,IF(BY644&lt;=-8,9,IF(BY644&lt;=-5.5,10,IF(BY644&lt;=-3,11,IF(BY644&lt;=-0.5,12,IF(BY644&lt;=2,13,IF(BY644&lt;=4.5,14,IF(BY644&lt;=7,15,IF(BY644&lt;=9.5,16,IF(BY644&lt;=12,17,IF(BY644&lt;=14.5,18,IF(BY644&lt;=17,19,IF(BY644&lt;=19.5,20,IF(BY644&lt;=22,21,IF(BY644&lt;=24.5,22,IF(BY644&lt;=27,23,IF(BY644&lt;=30,24,"Fuera de rango")))))))))))))))))))))))))</f>
        <v>10</v>
      </c>
      <c r="CB644" s="9" t="n">
        <v>-2.75</v>
      </c>
      <c r="CC644" s="10" t="n">
        <f aca="false">18.5- (0.3*H644)</f>
        <v>4.1</v>
      </c>
      <c r="CD644" s="10" t="n">
        <f aca="false">(CB644)-(CC644)</f>
        <v>-6.85</v>
      </c>
      <c r="CE644" s="10" t="str">
        <f aca="false">IF(CD644="","",IF(CD644&lt;-27.5,"De -30 a -28",IF(CD644&lt;-25,"De -27,5 a -25,5",IF(CD644&lt;-22.5,"De -25 a -23",IF(CD644&lt;-20,"De -22,5 a -20,5",IF(CD644&lt;-17.5,"De -20 a -18",IF(CD644&lt;-15,"De -17,5 a -15,5",IF(CD644&lt;-12.5,"De -15 a -13",IF(CD644&lt;-10,"De -12,5 a -10,5",IF(CD644&lt;-7.5,"De -10 a -8",IF(CD644&lt;-5,"De -7,5 a -5,5",IF(CD644&lt;-2.5,"De -5 a -3",IF(CD644&lt;0,"De -2,5 a -0,5",IF(CD644&lt;=2,"De 0 a 2",IF(CD644&lt;=4.5,"De 2,5 a 4,5",IF(CD644&lt;=7,"De 5 a 7",IF(CD644&lt;=9.5,"De 7,5 a 9,5",IF(CD644&lt;=12,"De 10 a 12",IF(CD644&lt;=14.5,"De 12,5 a 14,5",IF(CD644&lt;=17,"De 15 a 17",IF(CD644&lt;=19.5,"De 17,5 a 19,5",IF(CD644&lt;=22,"De 20 a 22",IF(CD644&lt;=24.5,"De 22,5 a 24,5",IF(CD644&lt;=27,"De 25 a 27","De 27,5 a 30"))))))))))))))))))))))))</f>
        <v>De -7,5 a -5,5</v>
      </c>
      <c r="CF644" s="12" t="n">
        <f aca="false">IF(CD644="","",IF(CD644&lt;-27.5,1,IF(CD644&lt;-25,2,IF(CD644&lt;-22.5,3,IF(CD644&lt;-20,4,IF(CD644&lt;-17.5,5,IF(CD644&lt;-15,6,IF(CD644&lt;-12.5,7,IF(CD644&lt;-10,8,IF(CD644&lt;-7.5,9,IF(CD644&lt;-5,10,IF(CD644&lt;-2.5,11,IF(CD644&lt;0,12,IF(CD644&lt;2.5,13,IF(CD644&lt;5,14,IF(CD644&lt;7.5,15,IF(CD644&lt;10,16,IF(CD644&lt;12.5,17,IF(CD644&lt;15,18,IF(CD644&lt;17.5,19,IF(CD644&lt;20,20,IF(CD644&lt;22.5,21,IF(CD644&lt;25,22,IF(CD644&lt;27.5,23,24))))))))))))))))))))))))</f>
        <v>10</v>
      </c>
      <c r="CG644" s="9" t="n">
        <v>-0.75</v>
      </c>
      <c r="CH644" s="10" t="str">
        <f aca="false">IF(CG644="","",IF(AND(CG644&gt;=-10,CG644&lt;=-9.5),"-10 a -9,5",IF(AND(CG644&gt;-9.5,CG644&lt;=-8.5),"-9 a -8,5",IF(AND(CG644&gt;-8.5,CG644&lt;=-7.5),"-8 a -7,5",IF(AND(CG644&gt;-7.5,CG644&lt;=-6.5),"-7 a -6,5",IF(AND(CG644&gt;-6.5,CG644&lt;=-5.5),"-6 a -5,5",IF(AND(CG644&gt;-5.5,CG644&lt;=-4.5),"-5 a -4,5",IF(AND(CG644&gt;-4.5,CG644&lt;=-3.5),"-4 a -3,5",IF(AND(CG644&gt;-3.5,CG644&lt;=-2.5),"-3 a -2,5",IF(CG644=-2.25,"-2,25",IF(AND(CG644&gt;-2.5,CG644&lt;=-1.5),"-2 a -1,5",IF(AND(CG644&gt;-1.5,CG644&lt;=-0.5),"-1 a -0,5",IF(AND(CG644&gt;-0.5,CG644&lt;=0.5),"0 a 0,5",IF(AND(CG644&gt;0.5,CG644&lt;=1.5),"1 a 1,5",IF(AND(CG644&gt;1.5,CG644&lt;=2.5),"2 a 2,5",IF(AND(CG644&gt;2.5,CG644&lt;=3.5),"3 a 3,5",IF(AND(CG644&gt;3.5,CG644&lt;=4.5),"4 a 4,5",IF(AND(CG644&gt;4.5,CG644&lt;=5.5),"5 a 5,5",IF(AND(CG644&gt;5.5,CG644&lt;=6.5),"6 a 6,5",IF(AND(CG644&gt;6.5,CG644&lt;=7.5),"7 a 7,5",IF(AND(CG644&gt;7.5,CG644&lt;=8.5),"8 a 8,5",IF(AND(CG644&gt;8.5,CG644&lt;=9.5),"9 a 9,5",IF(CG644&gt;=10,"10","Fuera de rango")))))))))))))))))))))))</f>
        <v>-1 a -0,5</v>
      </c>
      <c r="CI644" s="11" t="n">
        <f aca="false">IF(CG644="","",IF(CG644=-2.25,"NORMA",IF(CG644&lt;=-9.5,1,IF(CG644&lt;=-8.5,2,IF(CG644&lt;=-7.5,3,IF(CG644&lt;=-6.5,4,IF(CG644&lt;=-5.5,5,IF(CG644&lt;=-4.5,6,IF(CG644&lt;=-3.5,7,IF(CG644&lt;=-2.5,8,IF(CG644&lt;=-1.5,9,IF(CG644&lt;=-0.5,10,IF(CG644&lt;=0.5,11,IF(CG644&lt;=1.5,12,IF(CG644&lt;=2.5,13,IF(CG644&lt;=3.5,14,IF(CG644&lt;=4.5,15,IF(CG644&lt;=5.5,16,IF(CG644&lt;=6.5,17,IF(CG644&lt;=7.5,18,IF(CG644&lt;=8.5,19,IF(CG644&lt;=9.5,20,IF(CG644=10,21,"Fuera de rango")))))))))))))))))))))))</f>
        <v>10</v>
      </c>
      <c r="CJ644" s="9" t="n">
        <v>1</v>
      </c>
      <c r="CK644" s="10" t="str">
        <f aca="false">IF(CJ644="","",IF(AND(CJ644&gt;=-6,CJ644&lt;=-5.5),"-6 a -5,5",IF(AND(CJ644&gt;-5.5,CJ644&lt;=-4.5),"-5 a -4,5",IF(AND(CJ644&gt;-4.5,CJ644&lt;=-3.5),"-4 a -3,5",IF(AND(CJ644&gt;-3.5,CJ644&lt;=-2.5),"-3 a -2,5",IF(AND(CJ644&gt;-2.5,CJ644&lt;=-1.5),"-2 a -1,5",IF(AND(CJ644&gt;-1.5,CJ644&lt;=-0.5),"-1 a -0,5",IF(AND(CJ644&gt;-0.5,CJ644&lt;=0.5),"0 a 0,5",IF(AND(CJ644&gt;0.5,CJ644&lt;=1.5),"1 a 1,5",IF(AND(CJ644&gt;1.5,CJ644&lt;2.5),"2",IF(AND(CJ644&gt;=2.5,CJ644&lt;=3),"2,5 a 3",IF(AND(CJ644&gt;3,CJ644&lt;=4),"3,5 a 4",IF(AND(CJ644&gt;4,CJ644&lt;=5),"4,5 a 5",IF(AND(CJ644&gt;5,CJ644&lt;=6),"5,5 a 6",IF(AND(CJ644&gt;6,CJ644&lt;=7),"6,5 a 7",IF(AND(CJ644&gt;7,CJ644&lt;=8),"7,5 a 8",IF(AND(CJ644&gt;8,CJ644&lt;=9.5),"8,5 a 9,5",IF(CJ644=10,"10","Fuera de rango"))))))))))))))))))</f>
        <v>1 a 1,5</v>
      </c>
      <c r="CL644" s="11" t="n">
        <f aca="false">IF(CK644="","",IF(OR(CK644="-6 a -5,5",CK644="-6 - -5,5"),1,IF(OR(CK644="-5 a -4,5",CK644="-5 - -4,5"),2,IF(OR(CK644="-4 a -3,5",CK644="-4 - -3,5"),3,IF(OR(CK644="-3 a -2,5",CK644="-3 - -2,5"),4,IF(OR(CK644="-2 a -1,5",CK644="-2 - -1,5"),5,IF(OR(CK644="-1 a -0,5",CK644="-1 - -0,5"),6,IF(OR(CK644="0 a 0,5",CK644="0 - 0,5"),7,IF(OR(CK644="1 a 1,5",CK644="1 - 1,5"),8,IF(CK644="2","NORMA",IF(OR(CK644="2,5 a 3",CK644="2,5 - 3"),9,IF(OR(CK644="3,5 a 4",CK644="3,5 - 4"),10,IF(OR(CK644="4,5 a 5",CK644="4,5 - 5"),11,IF(OR(CK644="5,5 a 6",CK644="5,5 - 6"),12,IF(OR(CK644="6,5 a 7",CK644="6,5 - 7"),13,IF(OR(CK644="7,5 a 8",CK644="7,5 - 8"),14,IF(OR(CK644="8,5 a 9",CK644="8,5 - 9,5",CK644="9 a 9,5"),15,IF(CK644="10",15,IF(OR(CK644="0,5 a 1",CK644="0,5 - 1"),7,"Fuera de rango")))))))))))))))))))</f>
        <v>8</v>
      </c>
      <c r="CO644" s="10" t="str">
        <f aca="false">IF(CM644&gt;0,"EME"," ")</f>
        <v> </v>
      </c>
      <c r="CQ644" s="10" t="str">
        <f aca="false">IF(CP644&gt;0,"0", " ")</f>
        <v> </v>
      </c>
      <c r="CR644" s="10" t="str">
        <f aca="false">IF(CP644&gt;0,"EME"," ")</f>
        <v> </v>
      </c>
      <c r="CS644" s="9" t="n">
        <v>1.25</v>
      </c>
      <c r="CV644" s="9" t="n">
        <v>1</v>
      </c>
      <c r="CY644" s="9" t="n">
        <v>0</v>
      </c>
      <c r="DB644" s="9" t="n">
        <v>0</v>
      </c>
      <c r="DC644" s="11" t="str">
        <f aca="false">IF(DB644&lt;0,"2"," ")</f>
        <v> </v>
      </c>
      <c r="DD644" s="11" t="str">
        <f aca="false">IF(DB644&lt;0,"MIO"," ")</f>
        <v> </v>
      </c>
      <c r="DE644" s="9" t="n">
        <v>-0.5</v>
      </c>
      <c r="DF644" s="10" t="str">
        <f aca="false">IF(DE644&lt;0,"3"," ")</f>
        <v>3</v>
      </c>
      <c r="DG644" s="10" t="str">
        <f aca="false">IF(DE644&lt;0,"AST"," ")</f>
        <v>AST</v>
      </c>
      <c r="DH644" s="9" t="n">
        <v>0</v>
      </c>
      <c r="DI644" s="10" t="str">
        <f aca="false">IF(DH644&lt;0,"3"," ")</f>
        <v> </v>
      </c>
      <c r="DJ644" s="10" t="str">
        <f aca="false">IF(DH644&lt;0,"AST"," ")</f>
        <v> </v>
      </c>
      <c r="DK644" s="9" t="n">
        <v>1.75</v>
      </c>
      <c r="DL644" s="10" t="str">
        <f aca="false">IF(DK644&gt;0,"4"," ")</f>
        <v>4</v>
      </c>
      <c r="DM644" s="10" t="str">
        <f aca="false">IF(DK644&gt;0,"PRE"," ")</f>
        <v>PRE</v>
      </c>
      <c r="DN644" s="9" t="n">
        <v>1.75</v>
      </c>
      <c r="DO644" s="10" t="str">
        <f aca="false">IF(DN644&gt;0,"4"," ")</f>
        <v>4</v>
      </c>
      <c r="DP644" s="10" t="str">
        <f aca="false">IF(DN644&gt;0,"PRE"," ")</f>
        <v>PRE</v>
      </c>
      <c r="DS644" s="12" t="str">
        <f aca="false">CONCATENATE(CO644,CU644,DA644,DG644,DM644)</f>
        <v> ASTPRE</v>
      </c>
      <c r="DT644" s="10" t="e">
        <f aca="false" t="array" ref="DT644">_xlfn.IFS(DS644="EME    ","0", DS644=" HIP   ","1", DS644="  MIO  ","2", DS644="   AST ","3", DS644="    PRE","4", DS644="EME   PRE","5", DS644=" HIP  PRE","6", DS644=" HIP AST ","7", DS644="  MIO PRE","8", DS644="  MIOAST ","9", DS644="   ASTPRE","10",DS644=" HIP ASTPRE","11", DS644="  MIOASTPRE","12", DS644="     ","0")</f>
        <v>#N/A</v>
      </c>
      <c r="DV644" s="1" t="e">
        <f aca="false" t="array" ref="DV644">_xlfn.IFS(DU644="SI","2", DU644="NO","1")</f>
        <v>#N/A</v>
      </c>
      <c r="DX644" s="11" t="str">
        <f aca="false">IF(DW644=0,"1","2")</f>
        <v>1</v>
      </c>
      <c r="DY644" s="11" t="str">
        <f aca="false" t="array" ref="DY644">_xlfn.IFS(DW644=0,"0", DW644=0.25, "1", DW644=0.5,"2", DW644=0.75,"3", DW644=1,"4",DW644=1.25,"5", DW644=1.5,"6", DW644=1.75,"7", DW644=2,"8")</f>
        <v>0</v>
      </c>
      <c r="EA644" s="11" t="str">
        <f aca="false">IF(DZ644=0,"1","2")</f>
        <v>1</v>
      </c>
      <c r="EB644" s="11" t="str">
        <f aca="false" t="array" ref="EB644">_xlfn.IFS(DZ644=0,"0", DZ644=0.25, "1", DZ644=0.5,"2", DZ644=0.75,"3", DZ644=1,"4",DZ644=1.25,"5", DZ644=1.5,"6", DZ644=1.75,"7", DZ644=2,"8")</f>
        <v>0</v>
      </c>
      <c r="ED644" s="10" t="str">
        <f aca="false">IF(EC644=0,"1","2")</f>
        <v>1</v>
      </c>
      <c r="EE644" s="11" t="str">
        <f aca="false" t="array" ref="EE644">_xlfn.IFS(EC644=0,"0", EC644=-0.25, "1", EC644=-0.5,"2", EC644=-0.75,"3", EC644=-1,"4",EC644=-1.25,"5", EC644=-1.5,"6", EC644=-1.75,"7", EC644=-2,"8", EC644=-2.25,"9",EC644=-2.5,"10", EC644=-2.75,"11", EC644=-3,"12", EC644=-3.25,"13", EC644=-3.5,"14", EC644=-3.75,"15",EC644=-4,"16")</f>
        <v>0</v>
      </c>
      <c r="EG644" s="10" t="str">
        <f aca="false">IF(EF644=0,"1","2")</f>
        <v>1</v>
      </c>
      <c r="EH644" s="11" t="str">
        <f aca="false" t="array" ref="EH644">_xlfn.IFS(EF644=0,"0", EF644=-0.25, "1", EF644=-0.5,"2", EF644=-0.75,"3", EF644=-1,"4",EF644=-1.25,"5", EF644=-1.5,"6", EF644=-1.75,"7", EF644=-2,"8", EF644=-2.25,"9",EF644=-2.5,"10", EF644=-2.75,"11", EF644=-3,"12", EF644=-3.25,"13", EF644=-3.5,"14", EF644=-3.75,"15",EF644=-4,"16")</f>
        <v>0</v>
      </c>
      <c r="EJ644" s="11" t="str">
        <f aca="false">IF(EI644=0,"1","2")</f>
        <v>1</v>
      </c>
      <c r="EK644" s="11" t="str">
        <f aca="false" t="array" ref="EK644">_xlfn.IFS(EI644=0,"0", EI644=-0.25, "1", EI644=-0.5,"2", EI644=-0.75,"3", EI644=-1,"4",EI644=-1.25,"5", EI644=-1.5,"6", EI644=-1.75,"7", EI644=-2,"8", EI644=-2.25,"9", EI644=-2.25,"9",EI644=-2.5,"10", EI644=-2.75,"11", EI644=-3,"12", EI644=-3.25,"13", EI644=-3.5,"14", EI644=-3.75,"15",EI644=-4,"16", EI644=0.25, "17", EI644=0.5, "18")</f>
        <v>0</v>
      </c>
      <c r="EM644" s="11" t="str">
        <f aca="false">IF(EL644=0,"1","2")</f>
        <v>1</v>
      </c>
      <c r="EN644" s="11" t="str">
        <f aca="false" t="array" ref="EN644">_xlfn.IFS(EL644=0.25,"17",EL644=0.5,"18", EL644=0,"0", EL644=-0.25, "1", EL644=-0.5,"2", EL644=-0.75,"3", EL644=-1,"4",EL644=-1.25,"5", EL644=-1.5,"6", EL644=-1.75,"7", EL644=-2,"8",EL644= -2.25,"9",EL644=-2.5,"10",EL644= -2.75,"11",EL644= -3,"12",EL644= -3.25,"13",EL644= -3.5,"14",EL644= -3.75,"15",EL644=-4,"16")</f>
        <v>0</v>
      </c>
      <c r="EP644" s="11" t="str">
        <f aca="false">IF(EO644=0,"1","2")</f>
        <v>1</v>
      </c>
      <c r="EQ644" s="11" t="str">
        <f aca="false" t="array" ref="EQ644">_xlfn.IFS(EO644=0,"0", EO644=0.25, "1", EO644=0.5,"2", EO644=0.75,"3", EO644=1,"4",EO644=1.25,"5", EO644=1.5,"6", EO644=1.75,"7", EO644=2,"8", EO644=2.25,"9", EO644=2.25,"9",EO644=2.5,"10", EO644=2.75,"11", EO644=3,"12", EO644=3.25,"13", EO644=3.5,"14", EO644=3.75,"15",EO644=4,"16", EO644=-0.25, "17", bq=-0.5, "18")</f>
        <v>0</v>
      </c>
      <c r="ES644" s="11" t="str">
        <f aca="false">IF(ER644=0,"1","2")</f>
        <v>1</v>
      </c>
      <c r="ET644" s="11" t="str">
        <f aca="false" t="array" ref="ET644">_xlfn.IFS(ER644=0,"0", ER644=0.25, "1", ER644=0.5,"2", ER644=0.75,"3", ER644=1,"4",ER644=1.25,"5", ER644=1.5,"6", ER644=1.75,"7", ER644=2,"8", ER644=2.25,"9", ER644=2.25,"9",ER644=2.5,"10", ER644=2.75,"11", ER644=3,"12", ER644=3.25,"13", ER644=3.5,"14", ER644=3.75,"15",ER644=4,"16", ER644=-0.25, "17", bq=-0.5, "18")</f>
        <v>0</v>
      </c>
      <c r="EV644" s="14" t="e">
        <f aca="false">VLOOKUP(EU644,LEYENDA!$G$2:$H$8,2,TRUE())</f>
        <v>#N/A</v>
      </c>
      <c r="EW644" s="14" t="e">
        <f aca="false" t="array" ref="EW644">_xlfn.IFS(EV644="0-5","1", EV644="6-12","2", EV644="13-18","3", EV644="19-24","4", EV644="25-36","5", EV644="37-48","6", EV644="49-60","7")</f>
        <v>#N/A</v>
      </c>
    </row>
    <row r="645" customFormat="false" ht="13.5" hidden="false" customHeight="false" outlineLevel="0" collapsed="false">
      <c r="A645" s="1" t="n">
        <v>247</v>
      </c>
      <c r="B645" s="2" t="n">
        <v>2</v>
      </c>
      <c r="C645" s="33" t="n">
        <v>43343</v>
      </c>
      <c r="E645" s="5" t="str">
        <f aca="false">VLOOKUP(A645,'286'!$A$3:$J$6279,10,FALSE())</f>
        <v>MARTÍN GARCÍA, IGONE</v>
      </c>
      <c r="F645" s="4" t="str">
        <f aca="false">VLOOKUP(A645,'286'!$A$3:$I$1768,3,FALSE())</f>
        <v>MARGARI</v>
      </c>
      <c r="G645" s="6" t="n">
        <f aca="false">VLOOKUP(A645,'286'!$A$3:$I$1768,4,FALSE())</f>
        <v>25336</v>
      </c>
      <c r="H645" s="7" t="n">
        <f aca="false">YEAR(C645)-YEAR(G645)</f>
        <v>49</v>
      </c>
      <c r="I645" s="1" t="str">
        <f aca="false">VLOOKUP(H645,LEYENDA!$C$2:$D$6,2,TRUE())</f>
        <v>41-60</v>
      </c>
      <c r="J645" s="5" t="str">
        <f aca="false">VLOOKUP(A645,'286'!$A$3:$I$1768,7,FALSE())</f>
        <v>M</v>
      </c>
      <c r="K645" s="8" t="n">
        <f aca="false">VLOOKUP(A645,'286'!$A$3:$I$1768,2,FALSE())</f>
        <v>0</v>
      </c>
      <c r="L645" s="4" t="str">
        <f aca="false">VLOOKUP(A645,'286'!$A$3:$I$1768,8,FALSE())</f>
        <v>D</v>
      </c>
      <c r="M645" s="4" t="str">
        <f aca="false">VLOOKUP(A645,'286'!$A$3:$I$1768,9,FALSE())</f>
        <v>D</v>
      </c>
      <c r="N645" s="8" t="str">
        <f aca="false">IF(R645=O645, "MISMA","CONTRARIA")</f>
        <v>MISMA</v>
      </c>
      <c r="O645" s="8" t="str">
        <f aca="false" t="array" ref="O645">_xlfn.IFS(L645="D","1", L645="I","2")</f>
        <v>1</v>
      </c>
      <c r="P645" s="8" t="e">
        <f aca="false" t="array" ref="P645">_xlfn.IFS(K645="OD","1", K645="OI","2")</f>
        <v>#N/A</v>
      </c>
      <c r="Q645" s="1" t="str">
        <f aca="false" t="array" ref="Q645">_xlfn.IFS(J645="M","1", J645="H","2")</f>
        <v>1</v>
      </c>
      <c r="R645" s="8" t="str">
        <f aca="false" t="array" ref="R645">_xlfn.IFS(M645="D","1", M645="I","2")</f>
        <v>1</v>
      </c>
      <c r="S645" s="1" t="str">
        <f aca="false" t="array" ref="S645">_xlfn.IFS(N645="CONTRARIA", "1",N645= "MISMA","2")</f>
        <v>2</v>
      </c>
      <c r="T645" s="1" t="str">
        <f aca="false" t="array" ref="T645">_xlfn.IFS(I645="0-12","1", I645="13-24","2", I645="25-40","3", I645="41-60","4", I645="61-100","5")</f>
        <v>4</v>
      </c>
      <c r="U645" s="9" t="n">
        <v>-3</v>
      </c>
      <c r="V645" s="10" t="str">
        <f aca="false">IF(U645="","",IF(AND(U645&gt;=-9,U645&lt;=-6.5),"-9 a -6,5",IF(AND(U645&gt;=-6,U645&lt;=-3.5),"-6 a -3,5",IF(AND(U645&gt;=-3,U645&lt;=-1),"-3 a -1",IF(U645=-0.5,"-0,5",IF(AND(U645&gt;=0,U645&lt;=2.5),"0 a 2,5",IF(AND(U645&gt;=3,U645&lt;=5.5),"3 a 5,5",IF(AND(U645&gt;=6,U645&lt;=8.5),"6 a 8,5",IF(AND(U645&gt;=9,U645&lt;=20),"9 a 20","Fuera de rango")))))))))</f>
        <v>-3 a -1</v>
      </c>
      <c r="W645" s="11" t="n">
        <f aca="false">IF(V645="","",IF(V645="-9 a -6,5",2,IF(V645="-6 a -3,5",3,IF(V645="-3 a -1",4,IF(V645="-0,5","NORMA",IF(V645="0 a 2,5",5,IF(V645="3 a 5,5",6,IF(V645="6 a 8,5",7,IF(V645="9 a 20",8,"Fuera de rango")))))))))</f>
        <v>4</v>
      </c>
      <c r="X645" s="9" t="n">
        <v>6</v>
      </c>
      <c r="Y645" s="11" t="str">
        <f aca="false">IF(X645="","",IF(AND(X645&gt;=0,X645&lt;=4),"0 a 4",IF(AND(X645&gt;=4.5,X645&lt;=8.5),"4,5 a 8,5",IF(X645=9,"9",IF(AND(X645&gt;=9.5,X645&lt;=13),"9,5 a 13",IF(AND(X645&gt;=13.5,X645&lt;=20),"13,5 a 20",IF(AND(X645&gt;=20.5,X645&lt;=35),"20,5 a 35","Fuera de rango")))))))</f>
        <v>4,5 a 8,5</v>
      </c>
      <c r="Z645" s="11" t="n">
        <f aca="false">IF(Y645="","",IF(Y645="0 a 4",1,IF(Y645="4,5 a 8,5",2,IF(Y645="9","NORMA",IF(Y645="9,5 a 13",3,IF(Y645="13,5 a 20",4,IF(Y645="20,5 a 35",5,"Fuera de rango")))))))</f>
        <v>2</v>
      </c>
      <c r="AA645" s="9" t="n">
        <v>18</v>
      </c>
      <c r="AB645" s="10" t="str">
        <f aca="false">IF(AA645="","",IF(AND(AA645&gt;=0,AA645&lt;=9),"0 a 9",IF(AND(AA645&gt;=9.5,AA645&lt;=18.5),"9,5 a 18,5",IF(AA645=19,"19",IF(AND(AA645&gt;=19.5,AA645&lt;=28),"19,5 a 28",IF(AND(AA645&gt;=28.5,AA645&lt;=40),"28,5 a 40","Fuera de rango"))))))</f>
        <v>9,5 a 18,5</v>
      </c>
      <c r="AC645" s="11" t="n">
        <f aca="false" t="array" ref="AC645">_xlfn.IFS(AB645="","",AB645="0 a 9",1,AB645="9,5 a 18,5",2,AB645="19","NORMA",AB645="19,5 a 28",3,AB645="28,5 a 40",4,TRUE(),"Fuera de rango")</f>
        <v>2</v>
      </c>
      <c r="AD645" s="9" t="n">
        <v>5</v>
      </c>
      <c r="AE645" s="10" t="str">
        <f aca="false">IF(AD645="","",IF(AND(AD645&gt;=-10,AD645&lt;=0),"De -10 a 0",IF(AND(AD645&gt;=0.5,AD645&lt;=9.5),"0,5 a 9,5",IF(AD645=10,"10",IF(AND(AD645&gt;=10.5,AD645&lt;=20),"10,5 a 20",IF(AND(AD645&gt;=20.5,AD645&lt;=40),"20,5 a 40","Fuera de rango"))))))</f>
        <v>0,5 a 9,5</v>
      </c>
      <c r="AF645" s="12" t="n">
        <f aca="false">IF(AD645="","",IF(AND(AD645&gt;=-10,AD645&lt;=0),1,IF(AND(AD645&gt;=0.5,AD645&lt;=9.5),2,IF(AD645=10,"NORMA",IF(AND(AD645&gt;=10.5,AD645&lt;=20),3,IF(AND(AD645&gt;=20.5,AD645&lt;=40),4,""))))))</f>
        <v>2</v>
      </c>
      <c r="AG645" s="9" t="n">
        <v>9</v>
      </c>
      <c r="AH645" s="10" t="str">
        <f aca="false">IF(AG645="","",IF(AND(AG645&gt;=0,AG645&lt;=4),"0 a 4",IF(AND(AG645&gt;=4.5,AG645&lt;=8.5),"4,5 a 8,5",IF(AG645=9,"9",IF(AND(AG645&gt;=9.5,AG645&lt;=13),"9,5 a 13",IF(AND(AG645&gt;=13.5,AG645&lt;=25),"13,5 a 25","Fuera de rango"))))))</f>
        <v>9</v>
      </c>
      <c r="AI645" s="10" t="str">
        <f aca="false">IF(AH645="","",IF(AH645="0 a 4",1,IF(AH645="4,5 a 8,5",2,IF(AH645="9","NORMA",IF(AH645="9,5 a 13",3,IF(AH645="13,5 a 25",4,""))))))</f>
        <v>NORMA</v>
      </c>
      <c r="AJ645" s="9" t="n">
        <v>6</v>
      </c>
      <c r="AK645" s="10" t="str">
        <f aca="false">IF(AJ645="","",IF(AND(AJ645&gt;=-15,AJ645&lt;=-10.5),"-15 a -10,5",IF(AND(AJ645&gt;=-10,AJ645&lt;=-4),"-10 a -4",IF(AND(AJ645&gt;=-4.5,AJ645&lt;=0),"-4,5 a 0",IF(AND(AJ645&gt;=0.5,AJ645&lt;=4.5),"0,5 a 4,5",IF(AJ645=5,"5",IF(AND(AJ645&gt;=5.5,AJ645&lt;=10),"5,5 a 10",IF(AND(AJ645&gt;=10.5,AJ645&lt;=20),"10,5 a 20","Fuera de rango"))))))))</f>
        <v>5,5 a 10</v>
      </c>
      <c r="AL645" s="11" t="n">
        <f aca="false">IF(AK645="","",IF(AK645="-15 a -10,5",1,IF(AK645="-10 a -4",2,IF(AK645="-4,5 a 0",3,IF(AK645="0,5 a 4,5",4,IF(AK645="5","NORMA",IF(AK645="5,5 a 10",5,IF(AK645="10,5 a 20",6,"Error"))))))))</f>
        <v>5</v>
      </c>
      <c r="AM645" s="9" t="n">
        <v>0</v>
      </c>
      <c r="AN645" s="10" t="str">
        <f aca="false">IF(AM645="","",IF(AND(AM645&gt;=-7.5,AM645&lt;=-5.5),"-7,5 a -5,5",IF(AND(AM645&gt;=-5,AM645&lt;=-3),"-5 a -3",IF(AND(AM645&gt;=-2.5,AM645&lt;=-0.5),"-2,5 a -0,5",IF(AM645=0,"0,00",IF(AND(AM645&gt;=0.5,AM645&lt;=2.5),"0,5 a 2,5",IF(AND(AM645&gt;=3,AM645&lt;=5),"3 a 5",IF(AND(AM645&gt;=5.5,AM645&lt;=7.5),"5,5 a 7,5",IF(AND(AM645&gt;=8,AM645&lt;=10),"8 a 10","Fuera de rango")))))))))</f>
        <v>0,00</v>
      </c>
      <c r="AO645" s="11" t="str">
        <f aca="false">IF(AN645="","",IF(AN645="-7,5 a -5,5",1,IF(AN645="-5 a -3",2,IF(AN645="-2,5 a -0,5",3,IF(AN645="0,00","NORMA",IF(AN645="0,5 a 2,5",4,IF(AN645="3 a 5",5,IF(AN645="5,5 a 7,5",6,IF(AN645="8 a 10",7,"Error")))))))))</f>
        <v>NORMA</v>
      </c>
      <c r="AP645" s="9" t="n">
        <v>-6</v>
      </c>
      <c r="AQ645" s="10" t="str">
        <f aca="false">IF(AP645="","",IF(AND(AP645&gt;=-20,AP645&lt;=-9.5),"-20 a -9,5",IF(AND(AP645&gt;=-9,AP645&lt;=-6.5),"-9 a -6,5",IF(AP645=-6,"-6",IF(AND(AP645&gt;=-5.5,AP645&lt;=-3),"-5,5 a -3",IF(AND(AP645&gt;=-2.5,AP645&lt;=0),"-2,5 a 0",IF(AND(AP645&gt;=0.5,AP645&lt;=3),"0,5 a 3",IF(AND(AP645&gt;=3.5,AP645&lt;=6),"3,5 a 6",IF(AND(AP645&gt;=6.5,AP645&lt;=9),"6,5 a 9",IF(AND(AP645&gt;=9.5,AP645&lt;=20),"9,5 a 20","Fuera de rango"))))))))))</f>
        <v>-6</v>
      </c>
      <c r="AR645" s="11" t="str">
        <f aca="false">IF(AQ645="","",IF(AQ645="-20 a -9,5",1,IF(AQ645="-9 a -6,5",2,IF(AQ645="-6","NORMA",IF(AQ645="-5,5 a -3",3,IF(AQ645="-2,5 a 0",4,IF(AQ645="0,5 a 3",5,IF(AQ645="3,5 a 6",6,IF(AQ645="6,5 a 9",7,IF(AQ645="9,5 a 20",8,""))))))))))</f>
        <v>NORMA</v>
      </c>
      <c r="AS645" s="9" t="n">
        <v>-1</v>
      </c>
      <c r="AT645" s="10" t="str">
        <f aca="false">IF(AS645="","",IF(AND(AS645&gt;=-16,AS645&lt;=-14),"-16 a -14",IF(AND(AS645&gt;=-13.5,AS645&lt;=-11.5),"-13,5 a -11,5",IF(AND(AS645&gt;=-11,AS645&lt;=-9),"-11 a -9",IF(AND(AS645&gt;=-8.5,AS645&lt;=-6.5),"-8,5 a -6,5",IF(AND(AS645&gt;=-6,AS645&lt;=-4),"-6 a -4",IF(AND(AS645&gt;=-3.5,AS645&lt;=-1.5),"-3,5 a -1,5",IF(AND(AS645&gt;=-1,AS645&lt;=1),"-1 a 1",IF(AND(AS645&gt;=1.5,AS645&lt;=3.5),"1,5 a 3,5",IF(AND(AS645&gt;=4,AS645&lt;=6),"4 a 6",IF(AND(AS645&gt;=6.5,AS645&lt;=8.5),"6,5 a 8,5",IF(AND(AS645&gt;=9,AS645&lt;=11),"9 a 11",IF(AND(AS645&gt;=11.5,AS645&lt;=13.5),"11,5 a 13,5",IF(AND(AS645&gt;=14,AS645&lt;=16),"14 a 16",IF(AND(AS645&gt;=16.5,AS645&lt;=18.5),"16,5 a 18,5",IF(AND(AS645&gt;=19,AS645&lt;=21),"19 a 21","Fuera de rango"))))))))))))))))</f>
        <v>-1 a 1</v>
      </c>
      <c r="AU645" s="11" t="n">
        <f aca="false" t="array" ref="AU645">IF(AT645="","",_xlfn.IFS(AT645="-16 a -14",1,AT645="-13,5 a -11,5",2,AT645="-11 a -9",3,AT645="-8,5 a -6,5",4,AT645="-6 a -4",5,AT645="-3,5 a -1,5",6,AT645="-1 a 1",7,AT645="1,5 a 3,5",8,AT645="4 a 6","NORMA",AT645="6,5 a 8,5",9,AT645="9 a 11",10,AT645="11,5 a 13,5",11,AT645="14 a 16",12,AT645="16,5 a 18,5",13,AT645="19 a 21",14,TRUE(),""))</f>
        <v>7</v>
      </c>
      <c r="AV645" s="9" t="n">
        <v>2.5</v>
      </c>
      <c r="AW645" s="10" t="str">
        <f aca="false">IF(AV645="","",IF(AND(AV645&gt;=-1,AV645&lt;=-0.5),"-1 a -0,5",IF(AND(AV645&gt;-0.5,AV645&lt;=0),"De -0,5 a 0",IF(AND(AV645&gt;=0.25,AV645&lt;=0.75),"0,25 a 0,75",IF(AND(AV645&gt;=1,AV645&lt;=1.5),"1 a 1,5",IF(AND(AV645&gt;=1.75,AV645&lt;=2.25),"1,75 a 2,25",IF(AND(AV645&gt;=2.5,AV645&lt;=3),"2,5 a 3",IF(AND(AV645&gt;=3.25,AV645&lt;=3.75),"3,25 a 3,75","Fuera de rango"))))))))</f>
        <v>2,5 a 3</v>
      </c>
      <c r="AX645" s="10" t="n">
        <f aca="false">IF(AW645="","",IF(OR(AW645="-1 a -0,5",AW645="-1 a -0.5"),1,IF(OR(AW645="De -0,5 a 0",AW645="-0,5 a 0",AW645="De -0.5 a 0"),2,IF(OR(AW645="0,25 a 0,75",AW645="0.25 a 0.75"),"NORMA",IF(OR(AW645="1 a 1,5",AW645="1 a 1.5"),3,IF(OR(AW645="1,75 a 2,25",AW645="1.75 a 2.25"),4,IF(OR(AW645="2,5 a 3",AW645="2.5 a 3"),5,IF(OR(AW645="3,25 a 3,75",AW645="3.25 a 3.75"),6,""))))))))</f>
        <v>5</v>
      </c>
      <c r="AY645" s="9" t="n">
        <v>-6</v>
      </c>
      <c r="AZ645" s="10" t="str">
        <f aca="false">IF(AY645="","",IF(AND(AY645&gt;=-20,AY645&lt;=-9.5),"-20 a -9,5",IF(AND(AY645&gt;=-9,AY645&lt;=-6.5),"-9 a -6,5",IF(AY645=-6,"-6",IF(AND(AY645&gt;=-5.5,AY645&lt;=-3),"-5,5 a -3",IF(AND(AY645&gt;=-2.5,AY645&lt;=0),"-2,5 a 0",IF(AND(AY645&gt;=0.5,AY645&lt;=3),"0,5 a 3",IF(AND(AY645&gt;=3.5,AY645&lt;=6),"3,5 a 6","Fuera de rango"))))))))</f>
        <v>-6</v>
      </c>
      <c r="BA645" s="11" t="str">
        <f aca="false">IF(AZ645="","",IF(AZ645="-20 a -9,5",1,IF(AZ645="-9 a -6,5",2,IF(AZ645="-6","NORMA",IF(AZ645="-5,5 a -3",3,IF(AZ645="-2,5 a 0",4,IF(AZ645="0,5 a 3",5,IF(AZ645="3,5 a 6",6,""))))))))</f>
        <v>NORMA</v>
      </c>
      <c r="BB645" s="9" t="n">
        <v>21</v>
      </c>
      <c r="BC645" s="10" t="str">
        <f aca="false" t="array" ref="BC645">IF(BB645="","",_xlfn.IFS(AND(BB645&gt;=0,BB645&lt;=2),"0 a 2",AND(BB645&gt;=2.5,BB645&lt;=4.5),"2,5 a 4,5",AND(BB645&gt;=5,BB645&lt;=7),"5 a 7",AND(BB645&gt;=7.5,BB645&lt;=9.5),"7,5 a 9,5",AND(BB645&gt;=10,BB645&lt;=12),"10 a 12",AND(BB645&gt;=12.5,BB645&lt;=14.5),"12,5 a 14,5",BB645=15,"15",AND(BB645&gt;=15.5,BB645&lt;=17.5),"15,5 a 17,5",AND(BB645&gt;=18,BB645&lt;=20),"18 a 20",AND(BB645&gt;=20.5,BB645&lt;=22.5),"20,5 a 22,5",AND(BB645&gt;=23,BB645&lt;=25),"23 a 25",TRUE(),"Fuera de rango"))</f>
        <v>20,5 a 22,5</v>
      </c>
      <c r="BD645" s="11" t="n">
        <f aca="false" t="array" ref="BD645">IF(BC645="","",_xlfn.IFS(BC645="0 a 2",1,BC645="2,5 a 4,5",2,BC645="5 a 7",3,BC645="7,5 a 9,5",4,BC645="10 a 12",5,BC645="12,5 a 14,5",6,BC645="15","NORMA",BC645="15,5 a 17,5",7,BC645="18 a 20",8,BC645="20,5 a 22,5",9,BC645="23 a 25",10,TRUE(),"Fuera de rango"))</f>
        <v>9</v>
      </c>
      <c r="BE645" s="9" t="n">
        <v>25</v>
      </c>
      <c r="BF645" s="10" t="str">
        <f aca="false">IF(BE645="","",IF(AND(BE645&gt;=-20,BE645&lt;=-10),"-20 a -10",IF(AND(BE645&gt;=-9.5,BE645&lt;=0.5),"-9,5 a 0,5",IF(AND(BE645&gt;=1,BE645&lt;=11),"1 a 11",IF(AND(BE645&gt;=11.5,BE645&lt;=20.5),"11,5 a 20,5",IF(BE645=21,"21",IF(AND(BE645&gt;=21.5,BE645&lt;=31.5),"21,5 a 31,5",IF(AND(BE645&gt;=32,BE645&lt;=42),"32 a 42","Fuera de rango"))))))))</f>
        <v>21,5 a 31,5</v>
      </c>
      <c r="BG645" s="11" t="n">
        <f aca="false">IF(BF645="","",IF(BF645="-20 a -10",1,IF(BF645="-9,5 a 0,5",2,IF(BF645="1 a 11",3,IF(BF645="11,5 a 20,5",4,IF(BF645="21","NORMA",IF(BF645="21,5 a 31,5",5,IF(BF645="32 a 42",6,""))))))))</f>
        <v>5</v>
      </c>
      <c r="BH645" s="9" t="n">
        <v>-4</v>
      </c>
      <c r="BI645" s="10" t="str">
        <f aca="false">IF(BH645="","",IF(AND(BH645&gt;=-20,BH645&lt;=-15),"-20 a -15",IF(AND(BH645&gt;=-14.5,BH645&lt;=-9.5),"-14,5 a -9,5",IF(AND(BH645&gt;=-9,BH645&lt;=-4),"-9 a -4",IF(AND(BH645&gt;=-3.5,BH645&lt;=2.5),"-3,5 a 2,5",IF(AND(BH645&gt;=3,BH645&lt;=8),"3 a 8",IF(AND(BH645&gt;=8.5,BH645&lt;=14.5),"8,5 a 14,5",IF(BH645=15,"15",IF(AND(BH645&gt;=15.5,BH645&lt;=20.5),"15,5 a 20,5",IF(AND(BH645&gt;=21,BH645&lt;=26),"21 a 26","Fuera de rango"))))))))))</f>
        <v>-9 a -4</v>
      </c>
      <c r="BJ645" s="11" t="n">
        <f aca="false">IF(BI645="","",IF(BI645="-20 a -15",1,IF(BI645="-14,5 a -9,5",2,IF(BI645="-9 a -4",3,IF(BI645="-3,5 a 2,5",4,IF(BI645="3 a 8",5,IF(BI645="8,5 a 14,5",6,IF(BI645="15","NORMA",IF(BI645="15,5 a 20,5",7,IF(BI645="21 a 26",8,IF(BI645="26,5 a 31,5",9,"")))))))))))</f>
        <v>3</v>
      </c>
      <c r="BK645" s="9" t="n">
        <v>20</v>
      </c>
      <c r="BL645" s="10" t="str">
        <f aca="false">IF(BK645="","",IF(AND(BK645&gt;=0,BK645&lt;=2),"0 - 2",IF(AND(BK645&gt;=2.5,BK645&lt;=4.5),"2,5 - 4,5",IF(AND(BK645&gt;=5,BK645&lt;=7),"5 - 7",IF(AND(BK645&gt;=7.5,BK645&lt;=9.5),"7,5 - 9,5",IF(AND(BK645&gt;=10,BK645&lt;=12),"10 - 12",IF(AND(BK645&gt;=12.5,BK645&lt;=13.5),"12,5 - 13,5",IF(BK645=14,"14",IF(AND(BK645&gt;=14.5,BK645&lt;=16.5),"14,5 - 16,5",IF(AND(BK645&gt;=17,BK645&lt;=19),"17 - 19",IF(AND(BK645&gt;=19.5,BK645&lt;=21.5),"19,5 - 21,5",IF(AND(BK645&gt;=22,BK645&lt;=24),"22 - 24",IF(AND(BK645&gt;=24.5,BK645&lt;=26.5),"24,5 - 26,5",IF(AND(BK645&gt;=27,BK645&lt;=29),"27 - 29",IF(AND(BK645&gt;=29.5,BK645&lt;=30),"29,5 - 30","Fuera de rango")))))))))))))))</f>
        <v>19,5 - 21,5</v>
      </c>
      <c r="BM645" s="11" t="n">
        <f aca="false">IF(BL645="","",IF(BL645="0 - 2",1,IF(BL645="2,5 - 4,5",2,IF(BL645="5 - 7",3,IF(BL645="7,5 - 9,5",4,IF(BL645="10 - 12",5,IF(BL645="12,5 - 13,5",6,IF(BL645="14","NORMA",IF(BL645="14,5 - 16,5",7,IF(BL645="17 - 19",8,IF(BL645="19,5 - 21,5",9,IF(BL645="22 - 24",10,IF(BL645="24,5 - 26,5",11,IF(BL645="27 - 29",12,IF(BL645="29,5 - 30",13,"")))))))))))))))</f>
        <v>9</v>
      </c>
      <c r="BN645" s="9" t="n">
        <v>21</v>
      </c>
      <c r="BO645" s="11" t="str">
        <f aca="false">IF(BN645="","",IF(AND(BN645&gt;=-20,BN645&lt;=-10),"-20 a -10",IF(AND(BN645&gt;=-9.5,BN645&lt;=0.5),"-9,5 a 0,5",IF(AND(BN645&gt;=1,BN645&lt;=11),"1 a 11",IF(AND(BN645&gt;=11.5,BN645&lt;=21.5),"11,5 a 21,5",IF(BN645=22,"22",IF(AND(BN645&gt;=22.5,BN645&lt;=32.5),"22,5 a 32,5",IF(AND(BN645&gt;=33,BN645&lt;=43),"33 a 43","Fuera de rango"))))))))</f>
        <v>11,5 a 21,5</v>
      </c>
      <c r="BP645" s="11" t="n">
        <f aca="false">IF(BO645="","",IF(BO645="-20 a -10",1,IF(BO645="-9,5 a 0,5",2,IF(BO645="1 a 11",3,IF(BO645="11,5 a 21,5",4,IF(BO645="22","NORMA",IF(BO645="22,5 a 32,5",5,IF(BO645="33 a 43",6,""))))))))</f>
        <v>4</v>
      </c>
      <c r="BQ645" s="9" t="n">
        <v>16</v>
      </c>
      <c r="BR645" s="10" t="str">
        <f aca="false">IF(BQ645="","",IF(AND(BQ645&gt;=-20,BQ645&lt;=-15),"-20 a -15",IF(AND(BQ645&gt;=-14.5,BQ645&lt;=-9.5),"-14,5 a -9,5",IF(AND(BQ645&gt;=-9,BQ645&lt;=-4),"-9 a -4",IF(AND(BQ645&gt;=-3.5,BQ645&lt;=2.5),"-3,5 a 2,5",IF(AND(BQ645&gt;=3,BQ645&lt;=8),"3 a 8",IF(AND(BQ645&gt;=8.5,BQ645&lt;=13.5),"8,5 a 13,5",IF(AND(BQ645&gt;=14,BQ645&lt;=17.5),"14 a 17,5",IF(BQ645=18,"18",IF(AND(BQ645&gt;=18.5,BQ645&lt;=23.5),"18,5 a 23,5",IF(AND(BQ645&gt;=24,BQ645&lt;=29),"24 a 29",IF(AND(BQ645&gt;=29.5,BQ645&lt;=34.5),"29,5 a 34,5",IF(AND(BQ645&gt;=35,BQ645&lt;=40),"35 a 40","Fuera de rango")))))))))))))</f>
        <v>14 a 17,5</v>
      </c>
      <c r="BS645" s="11" t="n">
        <f aca="false">IF(BR645="","",IF(BR645="-20 a -15",1,IF(BR645="-14,5 a -9,5",2,IF(BR645="-9 a -4",3,IF(BR645="-3,5 a 2,5",4,IF(BR645="3 a 8",5,IF(BR645="8,5 a 13,5",6,IF(BR645="14 a 17,5",7,IF(BR645="18","NORMA",IF(BR645="18,5 a 23,5",8,IF(BR645="24 a 29",9,IF(BR645="29,5 a 34,5",10,IF(BR645="35 a 40",11,"")))))))))))))</f>
        <v>7</v>
      </c>
      <c r="BT645" s="9" t="n">
        <v>0</v>
      </c>
      <c r="BU645" s="10" t="str">
        <f aca="false">IF(BT645="","",IF(AND(BT645&gt;=-20,BT645&lt;=-18),"-20 a -18",IF(AND(BT645&gt;=-17.5,BT645&lt;=-15.5),"-17,5 a -15,5",IF(AND(BT645&gt;=-15,BT645&lt;=-13),"-15 a -13",IF(AND(BT645&gt;=-12.5,BT645&lt;=-10.5),"-12,5 a -10,5",IF(AND(BT645&gt;=-10,BT645&lt;=-8),"-10 a -8",IF(AND(BT645&gt;=-7.5,BT645&lt;=-5.5),"-7,5 a -5,5",IF(AND(BT645&gt;=-5,BT645&lt;=-3),"-5 a -3",IF(AND(BT645&gt;=-2.5,BT645&lt;=-0.5),"-2,5 a -0,5",IF(BT645=0,"0",IF(AND(BT645&gt;=0.5,BT645&lt;=2.5),"0,5 a 2,5",IF(AND(BT645&gt;=3,BT645&lt;=5),"3 a 5",IF(AND(BT645&gt;=5.5,BT645&lt;=7.5),"5,5 a 7,5",IF(AND(BT645&gt;=8,BT645&lt;=10),"8 a 10",IF(AND(BT645&gt;=10.5,BT645&lt;=12.5),"10,5 a 12,5",IF(AND(BT645&gt;=13,BT645&lt;=15),"13 a 15",IF(AND(BT645&gt;=15.5,BT645&lt;=17.5),"15,5 a 17,5",IF(AND(BT645&gt;=18,BT645&lt;=20),"18 a 20","Fuera de rango"))))))))))))))))))</f>
        <v>0</v>
      </c>
      <c r="BV645" s="11" t="str">
        <f aca="false">IF(BT645="","",IF(BT645=0,"NORMA",IF(AND(BT645&gt;=-20,BT645&lt;=-18),2,IF(AND(BT645&gt;=-17.5,BT645&lt;=-15.5),2,IF(AND(BT645&gt;=-15,BT645&lt;=-13),3,IF(AND(BT645&gt;=-12.5,BT645&lt;=-10.5),4,IF(AND(BT645&gt;=-10,BT645&lt;=-8),5,IF(AND(BT645&gt;=-7.5,BT645&lt;=-5.5),6,IF(AND(BT645&gt;=-5,BT645&lt;=-3),7,IF(AND(BT645&gt;=-2.5,BT645&lt;=-0.5),8,IF(AND(BT645&gt;=0.5,BT645&lt;=2.5),9,IF(AND(BT645&gt;=3,BT645&lt;=5),10,IF(AND(BT645&gt;=5.5,BT645&lt;=7.5),11,IF(AND(BT645&gt;=8,BT645&lt;=10),12,IF(AND(BT645&gt;=10.5,BT645&lt;=12.5),13,IF(AND(BT645&gt;=13,BT645&lt;=15),14,IF(AND(BT645&gt;=15.5,BT645&lt;=17.5),15,IF(AND(BT645&gt;=18,BT645&lt;=20),16,"Fuera de rango"))))))))))))))))))</f>
        <v>NORMA</v>
      </c>
      <c r="BW645" s="9" t="n">
        <v>-3</v>
      </c>
      <c r="BX645" s="10" t="n">
        <f aca="false">18.5- (0.3*H645)</f>
        <v>3.8</v>
      </c>
      <c r="BY645" s="10" t="n">
        <f aca="false">(BW645)-(BX645)</f>
        <v>-6.8</v>
      </c>
      <c r="BZ645" s="10" t="str">
        <f aca="false">IF(BY645="","",IF(BY645&lt;-27.5,"De -30 a -28",IF(BY645&lt;-25,"De -27,5 a -25,5",IF(BY645&lt;-22.5,"De -25 a -23",IF(BY645&lt;-20,"De -22,5 a -20,5",IF(BY645&lt;-17.5,"De -20 a -18",IF(BY645&lt;-15,"De -17,5 a -15,5",IF(BY645&lt;-12.5,"De -15 a -13",IF(BY645&lt;-10,"De -12,5 a -10,5",IF(BY645&lt;-7.5,"De -10 a -8",IF(BY645&lt;-5,"De -7,5 a -5,5",IF(BY645&lt;-2.5,"De -5 a -3",IF(BY645&lt;0,"De -2,5 a -0,5",IF(BY645&lt;2.5,"De 0 a 2",IF(BY645&lt;5,"De 2,5 a 4,5",IF(BY645&lt;7.5,"De 5 a 7",IF(BY645&lt;10,"De 7,5 a 9,5",IF(BY645&lt;12.5,"De 10 a 12",IF(BY645&lt;15,"De 12,5 a 14,5",IF(BY645&lt;17.5,"De 15 a 17",IF(BY645&lt;20,"De 17,5 a 19,5",IF(BY645&lt;22.5,"De 20 a 22",IF(BY645&lt;25,"De 22,5 a 24,5",IF(BY645&lt;27.5,"De 25 a 27","De 27,5 a 30"))))))))))))))))))))))))</f>
        <v>De -7,5 a -5,5</v>
      </c>
      <c r="CA645" s="12" t="n">
        <f aca="false">IF(BY645="","",IF(BY645&lt;=-28,1,IF(BY645&lt;=-25.5,2,IF(BY645&lt;=-23,3,IF(BY645&lt;=-20.5,4,IF(BY645&lt;=-18,5,IF(BY645&lt;=-15.5,6,IF(BY645&lt;=-13,7,IF(BY645&lt;=-10.5,8,IF(BY645&lt;=-8,9,IF(BY645&lt;=-5.5,10,IF(BY645&lt;=-3,11,IF(BY645&lt;=-0.5,12,IF(BY645&lt;=2,13,IF(BY645&lt;=4.5,14,IF(BY645&lt;=7,15,IF(BY645&lt;=9.5,16,IF(BY645&lt;=12,17,IF(BY645&lt;=14.5,18,IF(BY645&lt;=17,19,IF(BY645&lt;=19.5,20,IF(BY645&lt;=22,21,IF(BY645&lt;=24.5,22,IF(BY645&lt;=27,23,IF(BY645&lt;=30,24,"Fuera de rango")))))))))))))))))))))))))</f>
        <v>10</v>
      </c>
      <c r="CB645" s="9" t="n">
        <v>-3</v>
      </c>
      <c r="CC645" s="10" t="n">
        <f aca="false">18.5- (0.3*H645)</f>
        <v>3.8</v>
      </c>
      <c r="CD645" s="10" t="n">
        <f aca="false">(CB645)-(CC645)</f>
        <v>-6.8</v>
      </c>
      <c r="CE645" s="10" t="str">
        <f aca="false">IF(CD645="","",IF(CD645&lt;-27.5,"De -30 a -28",IF(CD645&lt;-25,"De -27,5 a -25,5",IF(CD645&lt;-22.5,"De -25 a -23",IF(CD645&lt;-20,"De -22,5 a -20,5",IF(CD645&lt;-17.5,"De -20 a -18",IF(CD645&lt;-15,"De -17,5 a -15,5",IF(CD645&lt;-12.5,"De -15 a -13",IF(CD645&lt;-10,"De -12,5 a -10,5",IF(CD645&lt;-7.5,"De -10 a -8",IF(CD645&lt;-5,"De -7,5 a -5,5",IF(CD645&lt;-2.5,"De -5 a -3",IF(CD645&lt;0,"De -2,5 a -0,5",IF(CD645&lt;=2,"De 0 a 2",IF(CD645&lt;=4.5,"De 2,5 a 4,5",IF(CD645&lt;=7,"De 5 a 7",IF(CD645&lt;=9.5,"De 7,5 a 9,5",IF(CD645&lt;=12,"De 10 a 12",IF(CD645&lt;=14.5,"De 12,5 a 14,5",IF(CD645&lt;=17,"De 15 a 17",IF(CD645&lt;=19.5,"De 17,5 a 19,5",IF(CD645&lt;=22,"De 20 a 22",IF(CD645&lt;=24.5,"De 22,5 a 24,5",IF(CD645&lt;=27,"De 25 a 27","De 27,5 a 30"))))))))))))))))))))))))</f>
        <v>De -7,5 a -5,5</v>
      </c>
      <c r="CF645" s="12" t="n">
        <f aca="false">IF(CD645="","",IF(CD645&lt;-27.5,1,IF(CD645&lt;-25,2,IF(CD645&lt;-22.5,3,IF(CD645&lt;-20,4,IF(CD645&lt;-17.5,5,IF(CD645&lt;-15,6,IF(CD645&lt;-12.5,7,IF(CD645&lt;-10,8,IF(CD645&lt;-7.5,9,IF(CD645&lt;-5,10,IF(CD645&lt;-2.5,11,IF(CD645&lt;0,12,IF(CD645&lt;2.5,13,IF(CD645&lt;5,14,IF(CD645&lt;7.5,15,IF(CD645&lt;10,16,IF(CD645&lt;12.5,17,IF(CD645&lt;15,18,IF(CD645&lt;17.5,19,IF(CD645&lt;20,20,IF(CD645&lt;22.5,21,IF(CD645&lt;25,22,IF(CD645&lt;27.5,23,24))))))))))))))))))))))))</f>
        <v>10</v>
      </c>
      <c r="CG645" s="9" t="n">
        <v>-1.5</v>
      </c>
      <c r="CH645" s="10" t="str">
        <f aca="false">IF(CG645="","",IF(AND(CG645&gt;=-10,CG645&lt;=-9.5),"-10 a -9,5",IF(AND(CG645&gt;-9.5,CG645&lt;=-8.5),"-9 a -8,5",IF(AND(CG645&gt;-8.5,CG645&lt;=-7.5),"-8 a -7,5",IF(AND(CG645&gt;-7.5,CG645&lt;=-6.5),"-7 a -6,5",IF(AND(CG645&gt;-6.5,CG645&lt;=-5.5),"-6 a -5,5",IF(AND(CG645&gt;-5.5,CG645&lt;=-4.5),"-5 a -4,5",IF(AND(CG645&gt;-4.5,CG645&lt;=-3.5),"-4 a -3,5",IF(AND(CG645&gt;-3.5,CG645&lt;=-2.5),"-3 a -2,5",IF(CG645=-2.25,"-2,25",IF(AND(CG645&gt;-2.5,CG645&lt;=-1.5),"-2 a -1,5",IF(AND(CG645&gt;-1.5,CG645&lt;=-0.5),"-1 a -0,5",IF(AND(CG645&gt;-0.5,CG645&lt;=0.5),"0 a 0,5",IF(AND(CG645&gt;0.5,CG645&lt;=1.5),"1 a 1,5",IF(AND(CG645&gt;1.5,CG645&lt;=2.5),"2 a 2,5",IF(AND(CG645&gt;2.5,CG645&lt;=3.5),"3 a 3,5",IF(AND(CG645&gt;3.5,CG645&lt;=4.5),"4 a 4,5",IF(AND(CG645&gt;4.5,CG645&lt;=5.5),"5 a 5,5",IF(AND(CG645&gt;5.5,CG645&lt;=6.5),"6 a 6,5",IF(AND(CG645&gt;6.5,CG645&lt;=7.5),"7 a 7,5",IF(AND(CG645&gt;7.5,CG645&lt;=8.5),"8 a 8,5",IF(AND(CG645&gt;8.5,CG645&lt;=9.5),"9 a 9,5",IF(CG645&gt;=10,"10","Fuera de rango")))))))))))))))))))))))</f>
        <v>-2 a -1,5</v>
      </c>
      <c r="CI645" s="11" t="n">
        <f aca="false">IF(CG645="","",IF(CG645=-2.25,"NORMA",IF(CG645&lt;=-9.5,1,IF(CG645&lt;=-8.5,2,IF(CG645&lt;=-7.5,3,IF(CG645&lt;=-6.5,4,IF(CG645&lt;=-5.5,5,IF(CG645&lt;=-4.5,6,IF(CG645&lt;=-3.5,7,IF(CG645&lt;=-2.5,8,IF(CG645&lt;=-1.5,9,IF(CG645&lt;=-0.5,10,IF(CG645&lt;=0.5,11,IF(CG645&lt;=1.5,12,IF(CG645&lt;=2.5,13,IF(CG645&lt;=3.5,14,IF(CG645&lt;=4.5,15,IF(CG645&lt;=5.5,16,IF(CG645&lt;=6.5,17,IF(CG645&lt;=7.5,18,IF(CG645&lt;=8.5,19,IF(CG645&lt;=9.5,20,IF(CG645=10,21,"Fuera de rango")))))))))))))))))))))))</f>
        <v>9</v>
      </c>
      <c r="CJ645" s="9" t="n">
        <v>1.5</v>
      </c>
      <c r="CK645" s="10" t="str">
        <f aca="false">IF(CJ645="","",IF(AND(CJ645&gt;=-6,CJ645&lt;=-5.5),"-6 a -5,5",IF(AND(CJ645&gt;-5.5,CJ645&lt;=-4.5),"-5 a -4,5",IF(AND(CJ645&gt;-4.5,CJ645&lt;=-3.5),"-4 a -3,5",IF(AND(CJ645&gt;-3.5,CJ645&lt;=-2.5),"-3 a -2,5",IF(AND(CJ645&gt;-2.5,CJ645&lt;=-1.5),"-2 a -1,5",IF(AND(CJ645&gt;-1.5,CJ645&lt;=-0.5),"-1 a -0,5",IF(AND(CJ645&gt;-0.5,CJ645&lt;=0.5),"0 a 0,5",IF(AND(CJ645&gt;0.5,CJ645&lt;=1.5),"1 a 1,5",IF(AND(CJ645&gt;1.5,CJ645&lt;2.5),"2",IF(AND(CJ645&gt;=2.5,CJ645&lt;=3),"2,5 a 3",IF(AND(CJ645&gt;3,CJ645&lt;=4),"3,5 a 4",IF(AND(CJ645&gt;4,CJ645&lt;=5),"4,5 a 5",IF(AND(CJ645&gt;5,CJ645&lt;=6),"5,5 a 6",IF(AND(CJ645&gt;6,CJ645&lt;=7),"6,5 a 7",IF(AND(CJ645&gt;7,CJ645&lt;=8),"7,5 a 8",IF(AND(CJ645&gt;8,CJ645&lt;=9.5),"8,5 a 9,5",IF(CJ645=10,"10","Fuera de rango"))))))))))))))))))</f>
        <v>1 a 1,5</v>
      </c>
      <c r="CL645" s="11" t="n">
        <f aca="false">IF(CK645="","",IF(OR(CK645="-6 a -5,5",CK645="-6 - -5,5"),1,IF(OR(CK645="-5 a -4,5",CK645="-5 - -4,5"),2,IF(OR(CK645="-4 a -3,5",CK645="-4 - -3,5"),3,IF(OR(CK645="-3 a -2,5",CK645="-3 - -2,5"),4,IF(OR(CK645="-2 a -1,5",CK645="-2 - -1,5"),5,IF(OR(CK645="-1 a -0,5",CK645="-1 - -0,5"),6,IF(OR(CK645="0 a 0,5",CK645="0 - 0,5"),7,IF(OR(CK645="1 a 1,5",CK645="1 - 1,5"),8,IF(CK645="2","NORMA",IF(OR(CK645="2,5 a 3",CK645="2,5 - 3"),9,IF(OR(CK645="3,5 a 4",CK645="3,5 - 4"),10,IF(OR(CK645="4,5 a 5",CK645="4,5 - 5"),11,IF(OR(CK645="5,5 a 6",CK645="5,5 - 6"),12,IF(OR(CK645="6,5 a 7",CK645="6,5 - 7"),13,IF(OR(CK645="7,5 a 8",CK645="7,5 - 8"),14,IF(OR(CK645="8,5 a 9",CK645="8,5 - 9,5",CK645="9 a 9,5"),15,IF(CK645="10",15,IF(OR(CK645="0,5 a 1",CK645="0,5 - 1"),7,"Fuera de rango")))))))))))))))))))</f>
        <v>8</v>
      </c>
      <c r="CO645" s="10" t="str">
        <f aca="false">IF(CM645&gt;0,"EME"," ")</f>
        <v> </v>
      </c>
      <c r="CQ645" s="10" t="str">
        <f aca="false">IF(CP645&gt;0,"0", " ")</f>
        <v> </v>
      </c>
      <c r="CR645" s="10" t="str">
        <f aca="false">IF(CP645&gt;0,"EME"," ")</f>
        <v> </v>
      </c>
      <c r="CS645" s="9" t="n">
        <v>1</v>
      </c>
      <c r="CV645" s="9" t="n">
        <v>1</v>
      </c>
      <c r="CY645" s="9" t="n">
        <v>0</v>
      </c>
      <c r="DB645" s="9" t="n">
        <v>0</v>
      </c>
      <c r="DC645" s="11" t="str">
        <f aca="false">IF(DB645&lt;0,"2"," ")</f>
        <v> </v>
      </c>
      <c r="DD645" s="11" t="str">
        <f aca="false">IF(DB645&lt;0,"MIO"," ")</f>
        <v> </v>
      </c>
      <c r="DE645" s="9" t="n">
        <v>0</v>
      </c>
      <c r="DF645" s="10" t="str">
        <f aca="false">IF(DE645&lt;0,"3"," ")</f>
        <v> </v>
      </c>
      <c r="DG645" s="10" t="str">
        <f aca="false">IF(DE645&lt;0,"AST"," ")</f>
        <v> </v>
      </c>
      <c r="DH645" s="9" t="n">
        <v>0</v>
      </c>
      <c r="DI645" s="10" t="str">
        <f aca="false">IF(DH645&lt;0,"3"," ")</f>
        <v> </v>
      </c>
      <c r="DJ645" s="10" t="str">
        <f aca="false">IF(DH645&lt;0,"AST"," ")</f>
        <v> </v>
      </c>
      <c r="DK645" s="9" t="n">
        <v>2.5</v>
      </c>
      <c r="DL645" s="10" t="str">
        <f aca="false">IF(DK645&gt;0,"4"," ")</f>
        <v>4</v>
      </c>
      <c r="DM645" s="10" t="str">
        <f aca="false">IF(DK645&gt;0,"PRE"," ")</f>
        <v>PRE</v>
      </c>
      <c r="DN645" s="9" t="n">
        <v>2.5</v>
      </c>
      <c r="DO645" s="10" t="str">
        <f aca="false">IF(DN645&gt;0,"4"," ")</f>
        <v>4</v>
      </c>
      <c r="DP645" s="10" t="str">
        <f aca="false">IF(DN645&gt;0,"PRE"," ")</f>
        <v>PRE</v>
      </c>
      <c r="DS645" s="12" t="str">
        <f aca="false">CONCATENATE(CO645,CU645,DA645,DG645,DM645)</f>
        <v>  PRE</v>
      </c>
      <c r="DT645" s="10" t="e">
        <f aca="false" t="array" ref="DT645">_xlfn.IFS(DS645="EME    ","0", DS645=" HIP   ","1", DS645="  MIO  ","2", DS645="   AST ","3", DS645="    PRE","4", DS645="EME   PRE","5", DS645=" HIP  PRE","6", DS645=" HIP AST ","7", DS645="  MIO PRE","8", DS645="  MIOAST ","9", DS645="   ASTPRE","10",DS645=" HIP ASTPRE","11", DS645="  MIOASTPRE","12", DS645="     ","0")</f>
        <v>#N/A</v>
      </c>
      <c r="DV645" s="1" t="e">
        <f aca="false" t="array" ref="DV645">_xlfn.IFS(DU645="SI","2", DU645="NO","1")</f>
        <v>#N/A</v>
      </c>
      <c r="DX645" s="11" t="str">
        <f aca="false">IF(DW645=0,"1","2")</f>
        <v>1</v>
      </c>
      <c r="DY645" s="11" t="str">
        <f aca="false" t="array" ref="DY645">_xlfn.IFS(DW645=0,"0", DW645=0.25, "1", DW645=0.5,"2", DW645=0.75,"3", DW645=1,"4",DW645=1.25,"5", DW645=1.5,"6", DW645=1.75,"7", DW645=2,"8")</f>
        <v>0</v>
      </c>
      <c r="EA645" s="11" t="str">
        <f aca="false">IF(DZ645=0,"1","2")</f>
        <v>1</v>
      </c>
      <c r="EB645" s="11" t="str">
        <f aca="false" t="array" ref="EB645">_xlfn.IFS(DZ645=0,"0", DZ645=0.25, "1", DZ645=0.5,"2", DZ645=0.75,"3", DZ645=1,"4",DZ645=1.25,"5", DZ645=1.5,"6", DZ645=1.75,"7", DZ645=2,"8")</f>
        <v>0</v>
      </c>
      <c r="ED645" s="10" t="str">
        <f aca="false">IF(EC645=0,"1","2")</f>
        <v>1</v>
      </c>
      <c r="EE645" s="11" t="str">
        <f aca="false" t="array" ref="EE645">_xlfn.IFS(EC645=0,"0", EC645=-0.25, "1", EC645=-0.5,"2", EC645=-0.75,"3", EC645=-1,"4",EC645=-1.25,"5", EC645=-1.5,"6", EC645=-1.75,"7", EC645=-2,"8", EC645=-2.25,"9",EC645=-2.5,"10", EC645=-2.75,"11", EC645=-3,"12", EC645=-3.25,"13", EC645=-3.5,"14", EC645=-3.75,"15",EC645=-4,"16")</f>
        <v>0</v>
      </c>
      <c r="EG645" s="10" t="str">
        <f aca="false">IF(EF645=0,"1","2")</f>
        <v>1</v>
      </c>
      <c r="EH645" s="11" t="str">
        <f aca="false" t="array" ref="EH645">_xlfn.IFS(EF645=0,"0", EF645=-0.25, "1", EF645=-0.5,"2", EF645=-0.75,"3", EF645=-1,"4",EF645=-1.25,"5", EF645=-1.5,"6", EF645=-1.75,"7", EF645=-2,"8", EF645=-2.25,"9",EF645=-2.5,"10", EF645=-2.75,"11", EF645=-3,"12", EF645=-3.25,"13", EF645=-3.5,"14", EF645=-3.75,"15",EF645=-4,"16")</f>
        <v>0</v>
      </c>
      <c r="EJ645" s="11" t="str">
        <f aca="false">IF(EI645=0,"1","2")</f>
        <v>1</v>
      </c>
      <c r="EK645" s="11" t="str">
        <f aca="false" t="array" ref="EK645">_xlfn.IFS(EI645=0,"0", EI645=-0.25, "1", EI645=-0.5,"2", EI645=-0.75,"3", EI645=-1,"4",EI645=-1.25,"5", EI645=-1.5,"6", EI645=-1.75,"7", EI645=-2,"8", EI645=-2.25,"9", EI645=-2.25,"9",EI645=-2.5,"10", EI645=-2.75,"11", EI645=-3,"12", EI645=-3.25,"13", EI645=-3.5,"14", EI645=-3.75,"15",EI645=-4,"16", EI645=0.25, "17", EI645=0.5, "18")</f>
        <v>0</v>
      </c>
      <c r="EM645" s="11" t="str">
        <f aca="false">IF(EL645=0,"1","2")</f>
        <v>1</v>
      </c>
      <c r="EN645" s="11" t="str">
        <f aca="false" t="array" ref="EN645">_xlfn.IFS(EL645=0.25,"17",EL645=0.5,"18", EL645=0,"0", EL645=-0.25, "1", EL645=-0.5,"2", EL645=-0.75,"3", EL645=-1,"4",EL645=-1.25,"5", EL645=-1.5,"6", EL645=-1.75,"7", EL645=-2,"8",EL645= -2.25,"9",EL645=-2.5,"10",EL645= -2.75,"11",EL645= -3,"12",EL645= -3.25,"13",EL645= -3.5,"14",EL645= -3.75,"15",EL645=-4,"16")</f>
        <v>0</v>
      </c>
      <c r="EP645" s="11" t="str">
        <f aca="false">IF(EO645=0,"1","2")</f>
        <v>1</v>
      </c>
      <c r="EQ645" s="11" t="str">
        <f aca="false" t="array" ref="EQ645">_xlfn.IFS(EO645=0,"0", EO645=0.25, "1", EO645=0.5,"2", EO645=0.75,"3", EO645=1,"4",EO645=1.25,"5", EO645=1.5,"6", EO645=1.75,"7", EO645=2,"8", EO645=2.25,"9", EO645=2.25,"9",EO645=2.5,"10", EO645=2.75,"11", EO645=3,"12", EO645=3.25,"13", EO645=3.5,"14", EO645=3.75,"15",EO645=4,"16", EO645=-0.25, "17", bq=-0.5, "18")</f>
        <v>0</v>
      </c>
      <c r="ES645" s="11" t="str">
        <f aca="false">IF(ER645=0,"1","2")</f>
        <v>1</v>
      </c>
      <c r="ET645" s="11" t="str">
        <f aca="false" t="array" ref="ET645">_xlfn.IFS(ER645=0,"0", ER645=0.25, "1", ER645=0.5,"2", ER645=0.75,"3", ER645=1,"4",ER645=1.25,"5", ER645=1.5,"6", ER645=1.75,"7", ER645=2,"8", ER645=2.25,"9", ER645=2.25,"9",ER645=2.5,"10", ER645=2.75,"11", ER645=3,"12", ER645=3.25,"13", ER645=3.5,"14", ER645=3.75,"15",ER645=4,"16", ER645=-0.25, "17", bq=-0.5, "18")</f>
        <v>0</v>
      </c>
      <c r="EV645" s="14" t="e">
        <f aca="false">VLOOKUP(EU645,LEYENDA!$G$2:$H$8,2,TRUE())</f>
        <v>#N/A</v>
      </c>
      <c r="EW645" s="14" t="e">
        <f aca="false" t="array" ref="EW645">_xlfn.IFS(EV645="0-5","1", EV645="6-12","2", EV645="13-18","3", EV645="19-24","4", EV645="25-36","5", EV645="37-48","6", EV645="49-60","7")</f>
        <v>#N/A</v>
      </c>
    </row>
    <row r="646" customFormat="false" ht="13.5" hidden="false" customHeight="false" outlineLevel="0" collapsed="false">
      <c r="A646" s="1" t="n">
        <v>248</v>
      </c>
      <c r="B646" s="2" t="n">
        <v>1</v>
      </c>
      <c r="C646" s="33" t="n">
        <v>42329</v>
      </c>
      <c r="E646" s="5" t="str">
        <f aca="false">VLOOKUP(A646,'286'!$A$3:$J$6279,10,FALSE())</f>
        <v>MARTÍN PALOMO, CÉSAR</v>
      </c>
      <c r="F646" s="4" t="str">
        <f aca="false">VLOOKUP(A646,'286'!$A$3:$I$1768,3,FALSE())</f>
        <v>MARPACE</v>
      </c>
      <c r="G646" s="6" t="n">
        <f aca="false">VLOOKUP(A646,'286'!$A$3:$I$1768,4,FALSE())</f>
        <v>26259</v>
      </c>
      <c r="H646" s="7" t="n">
        <f aca="false">YEAR(C646)-YEAR(G646)</f>
        <v>44</v>
      </c>
      <c r="I646" s="1" t="str">
        <f aca="false">VLOOKUP(H646,LEYENDA!$C$2:$D$6,2,TRUE())</f>
        <v>41-60</v>
      </c>
      <c r="J646" s="5" t="str">
        <f aca="false">VLOOKUP(A646,'286'!$A$3:$I$1768,7,FALSE())</f>
        <v>H</v>
      </c>
      <c r="K646" s="8" t="n">
        <f aca="false">VLOOKUP(A646,'286'!$A$3:$I$1768,2,FALSE())</f>
        <v>0</v>
      </c>
      <c r="L646" s="4" t="str">
        <f aca="false">VLOOKUP(A646,'286'!$A$3:$I$1768,8,FALSE())</f>
        <v>D</v>
      </c>
      <c r="M646" s="4" t="str">
        <f aca="false">VLOOKUP(A646,'286'!$A$3:$I$1768,9,FALSE())</f>
        <v>D</v>
      </c>
      <c r="N646" s="8" t="str">
        <f aca="false">IF(R646=O646, "MISMA","CONTRARIA")</f>
        <v>MISMA</v>
      </c>
      <c r="O646" s="8" t="str">
        <f aca="false" t="array" ref="O646">_xlfn.IFS(L646="D","1", L646="I","2")</f>
        <v>1</v>
      </c>
      <c r="P646" s="8" t="e">
        <f aca="false" t="array" ref="P646">_xlfn.IFS(K646="OD","1", K646="OI","2")</f>
        <v>#N/A</v>
      </c>
      <c r="Q646" s="1" t="str">
        <f aca="false" t="array" ref="Q646">_xlfn.IFS(J646="M","1", J646="H","2")</f>
        <v>2</v>
      </c>
      <c r="R646" s="8" t="str">
        <f aca="false" t="array" ref="R646">_xlfn.IFS(M646="D","1", M646="I","2")</f>
        <v>1</v>
      </c>
      <c r="S646" s="1" t="str">
        <f aca="false" t="array" ref="S646">_xlfn.IFS(N646="CONTRARIA", "1",N646= "MISMA","2")</f>
        <v>2</v>
      </c>
      <c r="T646" s="1" t="str">
        <f aca="false" t="array" ref="T646">_xlfn.IFS(I646="0-12","1", I646="13-24","2", I646="25-40","3", I646="41-60","4", I646="61-100","5")</f>
        <v>4</v>
      </c>
      <c r="U646" s="9" t="n">
        <v>0</v>
      </c>
      <c r="V646" s="10" t="str">
        <f aca="false">IF(U646="","",IF(AND(U646&gt;=-9,U646&lt;=-6.5),"-9 a -6,5",IF(AND(U646&gt;=-6,U646&lt;=-3.5),"-6 a -3,5",IF(AND(U646&gt;=-3,U646&lt;=-1),"-3 a -1",IF(U646=-0.5,"-0,5",IF(AND(U646&gt;=0,U646&lt;=2.5),"0 a 2,5",IF(AND(U646&gt;=3,U646&lt;=5.5),"3 a 5,5",IF(AND(U646&gt;=6,U646&lt;=8.5),"6 a 8,5",IF(AND(U646&gt;=9,U646&lt;=20),"9 a 20","Fuera de rango")))))))))</f>
        <v>0 a 2,5</v>
      </c>
      <c r="W646" s="11" t="n">
        <f aca="false">IF(V646="","",IF(V646="-9 a -6,5",2,IF(V646="-6 a -3,5",3,IF(V646="-3 a -1",4,IF(V646="-0,5","NORMA",IF(V646="0 a 2,5",5,IF(V646="3 a 5,5",6,IF(V646="6 a 8,5",7,IF(V646="9 a 20",8,"Fuera de rango")))))))))</f>
        <v>5</v>
      </c>
      <c r="X646" s="9" t="n">
        <v>0</v>
      </c>
      <c r="Y646" s="11" t="str">
        <f aca="false">IF(X646="","",IF(AND(X646&gt;=0,X646&lt;=4),"0 a 4",IF(AND(X646&gt;=4.5,X646&lt;=8.5),"4,5 a 8,5",IF(X646=9,"9",IF(AND(X646&gt;=9.5,X646&lt;=13),"9,5 a 13",IF(AND(X646&gt;=13.5,X646&lt;=20),"13,5 a 20",IF(AND(X646&gt;=20.5,X646&lt;=35),"20,5 a 35","Fuera de rango")))))))</f>
        <v>0 a 4</v>
      </c>
      <c r="Z646" s="11" t="n">
        <f aca="false">IF(Y646="","",IF(Y646="0 a 4",1,IF(Y646="4,5 a 8,5",2,IF(Y646="9","NORMA",IF(Y646="9,5 a 13",3,IF(Y646="13,5 a 20",4,IF(Y646="20,5 a 35",5,"Fuera de rango")))))))</f>
        <v>1</v>
      </c>
      <c r="AA646" s="9" t="n">
        <v>18</v>
      </c>
      <c r="AB646" s="10" t="str">
        <f aca="false">IF(AA646="","",IF(AND(AA646&gt;=0,AA646&lt;=9),"0 a 9",IF(AND(AA646&gt;=9.5,AA646&lt;=18.5),"9,5 a 18,5",IF(AA646=19,"19",IF(AND(AA646&gt;=19.5,AA646&lt;=28),"19,5 a 28",IF(AND(AA646&gt;=28.5,AA646&lt;=40),"28,5 a 40","Fuera de rango"))))))</f>
        <v>9,5 a 18,5</v>
      </c>
      <c r="AC646" s="11" t="n">
        <f aca="false" t="array" ref="AC646">_xlfn.IFS(AB646="","",AB646="0 a 9",1,AB646="9,5 a 18,5",2,AB646="19","NORMA",AB646="19,5 a 28",3,AB646="28,5 a 40",4,TRUE(),"Fuera de rango")</f>
        <v>2</v>
      </c>
      <c r="AD646" s="9" t="n">
        <v>12</v>
      </c>
      <c r="AE646" s="10" t="str">
        <f aca="false">IF(AD646="","",IF(AND(AD646&gt;=-10,AD646&lt;=0),"De -10 a 0",IF(AND(AD646&gt;=0.5,AD646&lt;=9.5),"0,5 a 9,5",IF(AD646=10,"10",IF(AND(AD646&gt;=10.5,AD646&lt;=20),"10,5 a 20",IF(AND(AD646&gt;=20.5,AD646&lt;=40),"20,5 a 40","Fuera de rango"))))))</f>
        <v>10,5 a 20</v>
      </c>
      <c r="AF646" s="12" t="n">
        <f aca="false">IF(AD646="","",IF(AND(AD646&gt;=-10,AD646&lt;=0),1,IF(AND(AD646&gt;=0.5,AD646&lt;=9.5),2,IF(AD646=10,"NORMA",IF(AND(AD646&gt;=10.5,AD646&lt;=20),3,IF(AND(AD646&gt;=20.5,AD646&lt;=40),4,""))))))</f>
        <v>3</v>
      </c>
      <c r="AG646" s="9" t="n">
        <v>7</v>
      </c>
      <c r="AH646" s="10" t="str">
        <f aca="false">IF(AG646="","",IF(AND(AG646&gt;=0,AG646&lt;=4),"0 a 4",IF(AND(AG646&gt;=4.5,AG646&lt;=8.5),"4,5 a 8,5",IF(AG646=9,"9",IF(AND(AG646&gt;=9.5,AG646&lt;=13),"9,5 a 13",IF(AND(AG646&gt;=13.5,AG646&lt;=25),"13,5 a 25","Fuera de rango"))))))</f>
        <v>4,5 a 8,5</v>
      </c>
      <c r="AI646" s="10" t="n">
        <f aca="false">IF(AH646="","",IF(AH646="0 a 4",1,IF(AH646="4,5 a 8,5",2,IF(AH646="9","NORMA",IF(AH646="9,5 a 13",3,IF(AH646="13,5 a 25",4,""))))))</f>
        <v>2</v>
      </c>
      <c r="AJ646" s="9" t="n">
        <v>4</v>
      </c>
      <c r="AK646" s="10" t="str">
        <f aca="false">IF(AJ646="","",IF(AND(AJ646&gt;=-15,AJ646&lt;=-10.5),"-15 a -10,5",IF(AND(AJ646&gt;=-10,AJ646&lt;=-4),"-10 a -4",IF(AND(AJ646&gt;=-4.5,AJ646&lt;=0),"-4,5 a 0",IF(AND(AJ646&gt;=0.5,AJ646&lt;=4.5),"0,5 a 4,5",IF(AJ646=5,"5",IF(AND(AJ646&gt;=5.5,AJ646&lt;=10),"5,5 a 10",IF(AND(AJ646&gt;=10.5,AJ646&lt;=20),"10,5 a 20","Fuera de rango"))))))))</f>
        <v>0,5 a 4,5</v>
      </c>
      <c r="AL646" s="11" t="n">
        <f aca="false">IF(AK646="","",IF(AK646="-15 a -10,5",1,IF(AK646="-10 a -4",2,IF(AK646="-4,5 a 0",3,IF(AK646="0,5 a 4,5",4,IF(AK646="5","NORMA",IF(AK646="5,5 a 10",5,IF(AK646="10,5 a 20",6,"Error"))))))))</f>
        <v>4</v>
      </c>
      <c r="AM646" s="9" t="n">
        <v>0</v>
      </c>
      <c r="AN646" s="10" t="str">
        <f aca="false">IF(AM646="","",IF(AND(AM646&gt;=-7.5,AM646&lt;=-5.5),"-7,5 a -5,5",IF(AND(AM646&gt;=-5,AM646&lt;=-3),"-5 a -3",IF(AND(AM646&gt;=-2.5,AM646&lt;=-0.5),"-2,5 a -0,5",IF(AM646=0,"0,00",IF(AND(AM646&gt;=0.5,AM646&lt;=2.5),"0,5 a 2,5",IF(AND(AM646&gt;=3,AM646&lt;=5),"3 a 5",IF(AND(AM646&gt;=5.5,AM646&lt;=7.5),"5,5 a 7,5",IF(AND(AM646&gt;=8,AM646&lt;=10),"8 a 10","Fuera de rango")))))))))</f>
        <v>0,00</v>
      </c>
      <c r="AO646" s="11" t="str">
        <f aca="false">IF(AN646="","",IF(AN646="-7,5 a -5,5",1,IF(AN646="-5 a -3",2,IF(AN646="-2,5 a -0,5",3,IF(AN646="0,00","NORMA",IF(AN646="0,5 a 2,5",4,IF(AN646="3 a 5",5,IF(AN646="5,5 a 7,5",6,IF(AN646="8 a 10",7,"Error")))))))))</f>
        <v>NORMA</v>
      </c>
      <c r="AP646" s="9" t="n">
        <v>-1</v>
      </c>
      <c r="AQ646" s="10" t="str">
        <f aca="false">IF(AP646="","",IF(AND(AP646&gt;=-20,AP646&lt;=-9.5),"-20 a -9,5",IF(AND(AP646&gt;=-9,AP646&lt;=-6.5),"-9 a -6,5",IF(AP646=-6,"-6",IF(AND(AP646&gt;=-5.5,AP646&lt;=-3),"-5,5 a -3",IF(AND(AP646&gt;=-2.5,AP646&lt;=0),"-2,5 a 0",IF(AND(AP646&gt;=0.5,AP646&lt;=3),"0,5 a 3",IF(AND(AP646&gt;=3.5,AP646&lt;=6),"3,5 a 6",IF(AND(AP646&gt;=6.5,AP646&lt;=9),"6,5 a 9",IF(AND(AP646&gt;=9.5,AP646&lt;=20),"9,5 a 20","Fuera de rango"))))))))))</f>
        <v>-2,5 a 0</v>
      </c>
      <c r="AR646" s="11" t="n">
        <f aca="false">IF(AQ646="","",IF(AQ646="-20 a -9,5",1,IF(AQ646="-9 a -6,5",2,IF(AQ646="-6","NORMA",IF(AQ646="-5,5 a -3",3,IF(AQ646="-2,5 a 0",4,IF(AQ646="0,5 a 3",5,IF(AQ646="3,5 a 6",6,IF(AQ646="6,5 a 9",7,IF(AQ646="9,5 a 20",8,""))))))))))</f>
        <v>4</v>
      </c>
      <c r="AS646" s="9" t="n">
        <v>0</v>
      </c>
      <c r="AT646" s="10" t="str">
        <f aca="false">IF(AS646="","",IF(AND(AS646&gt;=-16,AS646&lt;=-14),"-16 a -14",IF(AND(AS646&gt;=-13.5,AS646&lt;=-11.5),"-13,5 a -11,5",IF(AND(AS646&gt;=-11,AS646&lt;=-9),"-11 a -9",IF(AND(AS646&gt;=-8.5,AS646&lt;=-6.5),"-8,5 a -6,5",IF(AND(AS646&gt;=-6,AS646&lt;=-4),"-6 a -4",IF(AND(AS646&gt;=-3.5,AS646&lt;=-1.5),"-3,5 a -1,5",IF(AND(AS646&gt;=-1,AS646&lt;=1),"-1 a 1",IF(AND(AS646&gt;=1.5,AS646&lt;=3.5),"1,5 a 3,5",IF(AND(AS646&gt;=4,AS646&lt;=6),"4 a 6",IF(AND(AS646&gt;=6.5,AS646&lt;=8.5),"6,5 a 8,5",IF(AND(AS646&gt;=9,AS646&lt;=11),"9 a 11",IF(AND(AS646&gt;=11.5,AS646&lt;=13.5),"11,5 a 13,5",IF(AND(AS646&gt;=14,AS646&lt;=16),"14 a 16",IF(AND(AS646&gt;=16.5,AS646&lt;=18.5),"16,5 a 18,5",IF(AND(AS646&gt;=19,AS646&lt;=21),"19 a 21","Fuera de rango"))))))))))))))))</f>
        <v>-1 a 1</v>
      </c>
      <c r="AU646" s="11" t="n">
        <f aca="false" t="array" ref="AU646">IF(AT646="","",_xlfn.IFS(AT646="-16 a -14",1,AT646="-13,5 a -11,5",2,AT646="-11 a -9",3,AT646="-8,5 a -6,5",4,AT646="-6 a -4",5,AT646="-3,5 a -1,5",6,AT646="-1 a 1",7,AT646="1,5 a 3,5",8,AT646="4 a 6","NORMA",AT646="6,5 a 8,5",9,AT646="9 a 11",10,AT646="11,5 a 13,5",11,AT646="14 a 16",12,AT646="16,5 a 18,5",13,AT646="19 a 21",14,TRUE(),""))</f>
        <v>7</v>
      </c>
      <c r="AV646" s="9" t="n">
        <v>1.75</v>
      </c>
      <c r="AW646" s="10" t="str">
        <f aca="false">IF(AV646="","",IF(AND(AV646&gt;=-1,AV646&lt;=-0.5),"-1 a -0,5",IF(AND(AV646&gt;-0.5,AV646&lt;=0),"De -0,5 a 0",IF(AND(AV646&gt;=0.25,AV646&lt;=0.75),"0,25 a 0,75",IF(AND(AV646&gt;=1,AV646&lt;=1.5),"1 a 1,5",IF(AND(AV646&gt;=1.75,AV646&lt;=2.25),"1,75 a 2,25",IF(AND(AV646&gt;=2.5,AV646&lt;=3),"2,5 a 3",IF(AND(AV646&gt;=3.25,AV646&lt;=3.75),"3,25 a 3,75","Fuera de rango"))))))))</f>
        <v>1,75 a 2,25</v>
      </c>
      <c r="AX646" s="10" t="n">
        <f aca="false">IF(AW646="","",IF(OR(AW646="-1 a -0,5",AW646="-1 a -0.5"),1,IF(OR(AW646="De -0,5 a 0",AW646="-0,5 a 0",AW646="De -0.5 a 0"),2,IF(OR(AW646="0,25 a 0,75",AW646="0.25 a 0.75"),"NORMA",IF(OR(AW646="1 a 1,5",AW646="1 a 1.5"),3,IF(OR(AW646="1,75 a 2,25",AW646="1.75 a 2.25"),4,IF(OR(AW646="2,5 a 3",AW646="2.5 a 3"),5,IF(OR(AW646="3,25 a 3,75",AW646="3.25 a 3.75"),6,""))))))))</f>
        <v>4</v>
      </c>
      <c r="AY646" s="9" t="n">
        <v>-3</v>
      </c>
      <c r="AZ646" s="10" t="str">
        <f aca="false">IF(AY646="","",IF(AND(AY646&gt;=-20,AY646&lt;=-9.5),"-20 a -9,5",IF(AND(AY646&gt;=-9,AY646&lt;=-6.5),"-9 a -6,5",IF(AY646=-6,"-6",IF(AND(AY646&gt;=-5.5,AY646&lt;=-3),"-5,5 a -3",IF(AND(AY646&gt;=-2.5,AY646&lt;=0),"-2,5 a 0",IF(AND(AY646&gt;=0.5,AY646&lt;=3),"0,5 a 3",IF(AND(AY646&gt;=3.5,AY646&lt;=6),"3,5 a 6","Fuera de rango"))))))))</f>
        <v>-5,5 a -3</v>
      </c>
      <c r="BA646" s="11" t="n">
        <f aca="false">IF(AZ646="","",IF(AZ646="-20 a -9,5",1,IF(AZ646="-9 a -6,5",2,IF(AZ646="-6","NORMA",IF(AZ646="-5,5 a -3",3,IF(AZ646="-2,5 a 0",4,IF(AZ646="0,5 a 3",5,IF(AZ646="3,5 a 6",6,""))))))))</f>
        <v>3</v>
      </c>
      <c r="BB646" s="9" t="n">
        <v>0</v>
      </c>
      <c r="BC646" s="10" t="str">
        <f aca="false" t="array" ref="BC646">IF(BB646="","",_xlfn.IFS(AND(BB646&gt;=0,BB646&lt;=2),"0 a 2",AND(BB646&gt;=2.5,BB646&lt;=4.5),"2,5 a 4,5",AND(BB646&gt;=5,BB646&lt;=7),"5 a 7",AND(BB646&gt;=7.5,BB646&lt;=9.5),"7,5 a 9,5",AND(BB646&gt;=10,BB646&lt;=12),"10 a 12",AND(BB646&gt;=12.5,BB646&lt;=14.5),"12,5 a 14,5",BB646=15,"15",AND(BB646&gt;=15.5,BB646&lt;=17.5),"15,5 a 17,5",AND(BB646&gt;=18,BB646&lt;=20),"18 a 20",AND(BB646&gt;=20.5,BB646&lt;=22.5),"20,5 a 22,5",AND(BB646&gt;=23,BB646&lt;=25),"23 a 25",TRUE(),"Fuera de rango"))</f>
        <v>0 a 2</v>
      </c>
      <c r="BD646" s="11" t="n">
        <f aca="false" t="array" ref="BD646">IF(BC646="","",_xlfn.IFS(BC646="0 a 2",1,BC646="2,5 a 4,5",2,BC646="5 a 7",3,BC646="7,5 a 9,5",4,BC646="10 a 12",5,BC646="12,5 a 14,5",6,BC646="15","NORMA",BC646="15,5 a 17,5",7,BC646="18 a 20",8,BC646="20,5 a 22,5",9,BC646="23 a 25",10,TRUE(),"Fuera de rango"))</f>
        <v>1</v>
      </c>
      <c r="BE646" s="9" t="n">
        <v>16</v>
      </c>
      <c r="BF646" s="10" t="str">
        <f aca="false">IF(BE646="","",IF(AND(BE646&gt;=-20,BE646&lt;=-10),"-20 a -10",IF(AND(BE646&gt;=-9.5,BE646&lt;=0.5),"-9,5 a 0,5",IF(AND(BE646&gt;=1,BE646&lt;=11),"1 a 11",IF(AND(BE646&gt;=11.5,BE646&lt;=20.5),"11,5 a 20,5",IF(BE646=21,"21",IF(AND(BE646&gt;=21.5,BE646&lt;=31.5),"21,5 a 31,5",IF(AND(BE646&gt;=32,BE646&lt;=42),"32 a 42","Fuera de rango"))))))))</f>
        <v>11,5 a 20,5</v>
      </c>
      <c r="BG646" s="11" t="n">
        <f aca="false">IF(BF646="","",IF(BF646="-20 a -10",1,IF(BF646="-9,5 a 0,5",2,IF(BF646="1 a 11",3,IF(BF646="11,5 a 20,5",4,IF(BF646="21","NORMA",IF(BF646="21,5 a 31,5",5,IF(BF646="32 a 42",6,""))))))))</f>
        <v>4</v>
      </c>
      <c r="BH646" s="9" t="n">
        <v>13</v>
      </c>
      <c r="BI646" s="10" t="str">
        <f aca="false">IF(BH646="","",IF(AND(BH646&gt;=-20,BH646&lt;=-15),"-20 a -15",IF(AND(BH646&gt;=-14.5,BH646&lt;=-9.5),"-14,5 a -9,5",IF(AND(BH646&gt;=-9,BH646&lt;=-4),"-9 a -4",IF(AND(BH646&gt;=-3.5,BH646&lt;=2.5),"-3,5 a 2,5",IF(AND(BH646&gt;=3,BH646&lt;=8),"3 a 8",IF(AND(BH646&gt;=8.5,BH646&lt;=14.5),"8,5 a 14,5",IF(BH646=15,"15",IF(AND(BH646&gt;=15.5,BH646&lt;=20.5),"15,5 a 20,5",IF(AND(BH646&gt;=21,BH646&lt;=26),"21 a 26","Fuera de rango"))))))))))</f>
        <v>8,5 a 14,5</v>
      </c>
      <c r="BJ646" s="11" t="n">
        <f aca="false">IF(BI646="","",IF(BI646="-20 a -15",1,IF(BI646="-14,5 a -9,5",2,IF(BI646="-9 a -4",3,IF(BI646="-3,5 a 2,5",4,IF(BI646="3 a 8",5,IF(BI646="8,5 a 14,5",6,IF(BI646="15","NORMA",IF(BI646="15,5 a 20,5",7,IF(BI646="21 a 26",8,IF(BI646="26,5 a 31,5",9,"")))))))))))</f>
        <v>6</v>
      </c>
      <c r="BK646" s="9" t="n">
        <v>0</v>
      </c>
      <c r="BL646" s="10" t="str">
        <f aca="false">IF(BK646="","",IF(AND(BK646&gt;=0,BK646&lt;=2),"0 - 2",IF(AND(BK646&gt;=2.5,BK646&lt;=4.5),"2,5 - 4,5",IF(AND(BK646&gt;=5,BK646&lt;=7),"5 - 7",IF(AND(BK646&gt;=7.5,BK646&lt;=9.5),"7,5 - 9,5",IF(AND(BK646&gt;=10,BK646&lt;=12),"10 - 12",IF(AND(BK646&gt;=12.5,BK646&lt;=13.5),"12,5 - 13,5",IF(BK646=14,"14",IF(AND(BK646&gt;=14.5,BK646&lt;=16.5),"14,5 - 16,5",IF(AND(BK646&gt;=17,BK646&lt;=19),"17 - 19",IF(AND(BK646&gt;=19.5,BK646&lt;=21.5),"19,5 - 21,5",IF(AND(BK646&gt;=22,BK646&lt;=24),"22 - 24",IF(AND(BK646&gt;=24.5,BK646&lt;=26.5),"24,5 - 26,5",IF(AND(BK646&gt;=27,BK646&lt;=29),"27 - 29",IF(AND(BK646&gt;=29.5,BK646&lt;=30),"29,5 - 30","Fuera de rango")))))))))))))))</f>
        <v>0 - 2</v>
      </c>
      <c r="BM646" s="11" t="n">
        <f aca="false">IF(BL646="","",IF(BL646="0 - 2",1,IF(BL646="2,5 - 4,5",2,IF(BL646="5 - 7",3,IF(BL646="7,5 - 9,5",4,IF(BL646="10 - 12",5,IF(BL646="12,5 - 13,5",6,IF(BL646="14","NORMA",IF(BL646="14,5 - 16,5",7,IF(BL646="17 - 19",8,IF(BL646="19,5 - 21,5",9,IF(BL646="22 - 24",10,IF(BL646="24,5 - 26,5",11,IF(BL646="27 - 29",12,IF(BL646="29,5 - 30",13,"")))))))))))))))</f>
        <v>1</v>
      </c>
      <c r="BN646" s="9" t="n">
        <v>12</v>
      </c>
      <c r="BO646" s="11" t="str">
        <f aca="false">IF(BN646="","",IF(AND(BN646&gt;=-20,BN646&lt;=-10),"-20 a -10",IF(AND(BN646&gt;=-9.5,BN646&lt;=0.5),"-9,5 a 0,5",IF(AND(BN646&gt;=1,BN646&lt;=11),"1 a 11",IF(AND(BN646&gt;=11.5,BN646&lt;=21.5),"11,5 a 21,5",IF(BN646=22,"22",IF(AND(BN646&gt;=22.5,BN646&lt;=32.5),"22,5 a 32,5",IF(AND(BN646&gt;=33,BN646&lt;=43),"33 a 43","Fuera de rango"))))))))</f>
        <v>11,5 a 21,5</v>
      </c>
      <c r="BP646" s="11" t="n">
        <f aca="false">IF(BO646="","",IF(BO646="-20 a -10",1,IF(BO646="-9,5 a 0,5",2,IF(BO646="1 a 11",3,IF(BO646="11,5 a 21,5",4,IF(BO646="22","NORMA",IF(BO646="22,5 a 32,5",5,IF(BO646="33 a 43",6,""))))))))</f>
        <v>4</v>
      </c>
      <c r="BQ646" s="9" t="n">
        <v>8</v>
      </c>
      <c r="BR646" s="10" t="str">
        <f aca="false">IF(BQ646="","",IF(AND(BQ646&gt;=-20,BQ646&lt;=-15),"-20 a -15",IF(AND(BQ646&gt;=-14.5,BQ646&lt;=-9.5),"-14,5 a -9,5",IF(AND(BQ646&gt;=-9,BQ646&lt;=-4),"-9 a -4",IF(AND(BQ646&gt;=-3.5,BQ646&lt;=2.5),"-3,5 a 2,5",IF(AND(BQ646&gt;=3,BQ646&lt;=8),"3 a 8",IF(AND(BQ646&gt;=8.5,BQ646&lt;=13.5),"8,5 a 13,5",IF(AND(BQ646&gt;=14,BQ646&lt;=17.5),"14 a 17,5",IF(BQ646=18,"18",IF(AND(BQ646&gt;=18.5,BQ646&lt;=23.5),"18,5 a 23,5",IF(AND(BQ646&gt;=24,BQ646&lt;=29),"24 a 29",IF(AND(BQ646&gt;=29.5,BQ646&lt;=34.5),"29,5 a 34,5",IF(AND(BQ646&gt;=35,BQ646&lt;=40),"35 a 40","Fuera de rango")))))))))))))</f>
        <v>3 a 8</v>
      </c>
      <c r="BS646" s="11" t="n">
        <f aca="false">IF(BR646="","",IF(BR646="-20 a -15",1,IF(BR646="-14,5 a -9,5",2,IF(BR646="-9 a -4",3,IF(BR646="-3,5 a 2,5",4,IF(BR646="3 a 8",5,IF(BR646="8,5 a 13,5",6,IF(BR646="14 a 17,5",7,IF(BR646="18","NORMA",IF(BR646="18,5 a 23,5",8,IF(BR646="24 a 29",9,IF(BR646="29,5 a 34,5",10,IF(BR646="35 a 40",11,"")))))))))))))</f>
        <v>5</v>
      </c>
      <c r="BT646" s="9" t="n">
        <v>0</v>
      </c>
      <c r="BU646" s="10" t="str">
        <f aca="false">IF(BT646="","",IF(AND(BT646&gt;=-20,BT646&lt;=-18),"-20 a -18",IF(AND(BT646&gt;=-17.5,BT646&lt;=-15.5),"-17,5 a -15,5",IF(AND(BT646&gt;=-15,BT646&lt;=-13),"-15 a -13",IF(AND(BT646&gt;=-12.5,BT646&lt;=-10.5),"-12,5 a -10,5",IF(AND(BT646&gt;=-10,BT646&lt;=-8),"-10 a -8",IF(AND(BT646&gt;=-7.5,BT646&lt;=-5.5),"-7,5 a -5,5",IF(AND(BT646&gt;=-5,BT646&lt;=-3),"-5 a -3",IF(AND(BT646&gt;=-2.5,BT646&lt;=-0.5),"-2,5 a -0,5",IF(BT646=0,"0",IF(AND(BT646&gt;=0.5,BT646&lt;=2.5),"0,5 a 2,5",IF(AND(BT646&gt;=3,BT646&lt;=5),"3 a 5",IF(AND(BT646&gt;=5.5,BT646&lt;=7.5),"5,5 a 7,5",IF(AND(BT646&gt;=8,BT646&lt;=10),"8 a 10",IF(AND(BT646&gt;=10.5,BT646&lt;=12.5),"10,5 a 12,5",IF(AND(BT646&gt;=13,BT646&lt;=15),"13 a 15",IF(AND(BT646&gt;=15.5,BT646&lt;=17.5),"15,5 a 17,5",IF(AND(BT646&gt;=18,BT646&lt;=20),"18 a 20","Fuera de rango"))))))))))))))))))</f>
        <v>0</v>
      </c>
      <c r="BV646" s="11" t="str">
        <f aca="false">IF(BT646="","",IF(BT646=0,"NORMA",IF(AND(BT646&gt;=-20,BT646&lt;=-18),2,IF(AND(BT646&gt;=-17.5,BT646&lt;=-15.5),2,IF(AND(BT646&gt;=-15,BT646&lt;=-13),3,IF(AND(BT646&gt;=-12.5,BT646&lt;=-10.5),4,IF(AND(BT646&gt;=-10,BT646&lt;=-8),5,IF(AND(BT646&gt;=-7.5,BT646&lt;=-5.5),6,IF(AND(BT646&gt;=-5,BT646&lt;=-3),7,IF(AND(BT646&gt;=-2.5,BT646&lt;=-0.5),8,IF(AND(BT646&gt;=0.5,BT646&lt;=2.5),9,IF(AND(BT646&gt;=3,BT646&lt;=5),10,IF(AND(BT646&gt;=5.5,BT646&lt;=7.5),11,IF(AND(BT646&gt;=8,BT646&lt;=10),12,IF(AND(BT646&gt;=10.5,BT646&lt;=12.5),13,IF(AND(BT646&gt;=13,BT646&lt;=15),14,IF(AND(BT646&gt;=15.5,BT646&lt;=17.5),15,IF(AND(BT646&gt;=18,BT646&lt;=20),16,"Fuera de rango"))))))))))))))))))</f>
        <v>NORMA</v>
      </c>
      <c r="BW646" s="9" t="n">
        <v>-4.25</v>
      </c>
      <c r="BX646" s="10" t="n">
        <f aca="false">18.5- (0.3*H646)</f>
        <v>5.3</v>
      </c>
      <c r="BY646" s="10" t="n">
        <f aca="false">(BW646)-(BX646)</f>
        <v>-9.55</v>
      </c>
      <c r="BZ646" s="10" t="str">
        <f aca="false">IF(BY646="","",IF(BY646&lt;-27.5,"De -30 a -28",IF(BY646&lt;-25,"De -27,5 a -25,5",IF(BY646&lt;-22.5,"De -25 a -23",IF(BY646&lt;-20,"De -22,5 a -20,5",IF(BY646&lt;-17.5,"De -20 a -18",IF(BY646&lt;-15,"De -17,5 a -15,5",IF(BY646&lt;-12.5,"De -15 a -13",IF(BY646&lt;-10,"De -12,5 a -10,5",IF(BY646&lt;-7.5,"De -10 a -8",IF(BY646&lt;-5,"De -7,5 a -5,5",IF(BY646&lt;-2.5,"De -5 a -3",IF(BY646&lt;0,"De -2,5 a -0,5",IF(BY646&lt;2.5,"De 0 a 2",IF(BY646&lt;5,"De 2,5 a 4,5",IF(BY646&lt;7.5,"De 5 a 7",IF(BY646&lt;10,"De 7,5 a 9,5",IF(BY646&lt;12.5,"De 10 a 12",IF(BY646&lt;15,"De 12,5 a 14,5",IF(BY646&lt;17.5,"De 15 a 17",IF(BY646&lt;20,"De 17,5 a 19,5",IF(BY646&lt;22.5,"De 20 a 22",IF(BY646&lt;25,"De 22,5 a 24,5",IF(BY646&lt;27.5,"De 25 a 27","De 27,5 a 30"))))))))))))))))))))))))</f>
        <v>De -10 a -8</v>
      </c>
      <c r="CA646" s="12" t="n">
        <f aca="false">IF(BY646="","",IF(BY646&lt;=-28,1,IF(BY646&lt;=-25.5,2,IF(BY646&lt;=-23,3,IF(BY646&lt;=-20.5,4,IF(BY646&lt;=-18,5,IF(BY646&lt;=-15.5,6,IF(BY646&lt;=-13,7,IF(BY646&lt;=-10.5,8,IF(BY646&lt;=-8,9,IF(BY646&lt;=-5.5,10,IF(BY646&lt;=-3,11,IF(BY646&lt;=-0.5,12,IF(BY646&lt;=2,13,IF(BY646&lt;=4.5,14,IF(BY646&lt;=7,15,IF(BY646&lt;=9.5,16,IF(BY646&lt;=12,17,IF(BY646&lt;=14.5,18,IF(BY646&lt;=17,19,IF(BY646&lt;=19.5,20,IF(BY646&lt;=22,21,IF(BY646&lt;=24.5,22,IF(BY646&lt;=27,23,IF(BY646&lt;=30,24,"Fuera de rango")))))))))))))))))))))))))</f>
        <v>9</v>
      </c>
      <c r="CB646" s="9" t="n">
        <v>-4.25</v>
      </c>
      <c r="CC646" s="10" t="n">
        <f aca="false">18.5- (0.3*H646)</f>
        <v>5.3</v>
      </c>
      <c r="CD646" s="10" t="n">
        <f aca="false">(CB646)-(CC646)</f>
        <v>-9.55</v>
      </c>
      <c r="CE646" s="10" t="str">
        <f aca="false">IF(CD646="","",IF(CD646&lt;-27.5,"De -30 a -28",IF(CD646&lt;-25,"De -27,5 a -25,5",IF(CD646&lt;-22.5,"De -25 a -23",IF(CD646&lt;-20,"De -22,5 a -20,5",IF(CD646&lt;-17.5,"De -20 a -18",IF(CD646&lt;-15,"De -17,5 a -15,5",IF(CD646&lt;-12.5,"De -15 a -13",IF(CD646&lt;-10,"De -12,5 a -10,5",IF(CD646&lt;-7.5,"De -10 a -8",IF(CD646&lt;-5,"De -7,5 a -5,5",IF(CD646&lt;-2.5,"De -5 a -3",IF(CD646&lt;0,"De -2,5 a -0,5",IF(CD646&lt;=2,"De 0 a 2",IF(CD646&lt;=4.5,"De 2,5 a 4,5",IF(CD646&lt;=7,"De 5 a 7",IF(CD646&lt;=9.5,"De 7,5 a 9,5",IF(CD646&lt;=12,"De 10 a 12",IF(CD646&lt;=14.5,"De 12,5 a 14,5",IF(CD646&lt;=17,"De 15 a 17",IF(CD646&lt;=19.5,"De 17,5 a 19,5",IF(CD646&lt;=22,"De 20 a 22",IF(CD646&lt;=24.5,"De 22,5 a 24,5",IF(CD646&lt;=27,"De 25 a 27","De 27,5 a 30"))))))))))))))))))))))))</f>
        <v>De -10 a -8</v>
      </c>
      <c r="CF646" s="12" t="n">
        <f aca="false">IF(CD646="","",IF(CD646&lt;-27.5,1,IF(CD646&lt;-25,2,IF(CD646&lt;-22.5,3,IF(CD646&lt;-20,4,IF(CD646&lt;-17.5,5,IF(CD646&lt;-15,6,IF(CD646&lt;-12.5,7,IF(CD646&lt;-10,8,IF(CD646&lt;-7.5,9,IF(CD646&lt;-5,10,IF(CD646&lt;-2.5,11,IF(CD646&lt;0,12,IF(CD646&lt;2.5,13,IF(CD646&lt;5,14,IF(CD646&lt;7.5,15,IF(CD646&lt;10,16,IF(CD646&lt;12.5,17,IF(CD646&lt;15,18,IF(CD646&lt;17.5,19,IF(CD646&lt;20,20,IF(CD646&lt;22.5,21,IF(CD646&lt;25,22,IF(CD646&lt;27.5,23,24))))))))))))))))))))))))</f>
        <v>9</v>
      </c>
      <c r="CG646" s="9" t="n">
        <v>-2</v>
      </c>
      <c r="CH646" s="10" t="str">
        <f aca="false">IF(CG646="","",IF(AND(CG646&gt;=-10,CG646&lt;=-9.5),"-10 a -9,5",IF(AND(CG646&gt;-9.5,CG646&lt;=-8.5),"-9 a -8,5",IF(AND(CG646&gt;-8.5,CG646&lt;=-7.5),"-8 a -7,5",IF(AND(CG646&gt;-7.5,CG646&lt;=-6.5),"-7 a -6,5",IF(AND(CG646&gt;-6.5,CG646&lt;=-5.5),"-6 a -5,5",IF(AND(CG646&gt;-5.5,CG646&lt;=-4.5),"-5 a -4,5",IF(AND(CG646&gt;-4.5,CG646&lt;=-3.5),"-4 a -3,5",IF(AND(CG646&gt;-3.5,CG646&lt;=-2.5),"-3 a -2,5",IF(CG646=-2.25,"-2,25",IF(AND(CG646&gt;-2.5,CG646&lt;=-1.5),"-2 a -1,5",IF(AND(CG646&gt;-1.5,CG646&lt;=-0.5),"-1 a -0,5",IF(AND(CG646&gt;-0.5,CG646&lt;=0.5),"0 a 0,5",IF(AND(CG646&gt;0.5,CG646&lt;=1.5),"1 a 1,5",IF(AND(CG646&gt;1.5,CG646&lt;=2.5),"2 a 2,5",IF(AND(CG646&gt;2.5,CG646&lt;=3.5),"3 a 3,5",IF(AND(CG646&gt;3.5,CG646&lt;=4.5),"4 a 4,5",IF(AND(CG646&gt;4.5,CG646&lt;=5.5),"5 a 5,5",IF(AND(CG646&gt;5.5,CG646&lt;=6.5),"6 a 6,5",IF(AND(CG646&gt;6.5,CG646&lt;=7.5),"7 a 7,5",IF(AND(CG646&gt;7.5,CG646&lt;=8.5),"8 a 8,5",IF(AND(CG646&gt;8.5,CG646&lt;=9.5),"9 a 9,5",IF(CG646&gt;=10,"10","Fuera de rango")))))))))))))))))))))))</f>
        <v>-2 a -1,5</v>
      </c>
      <c r="CI646" s="11" t="n">
        <f aca="false">IF(CG646="","",IF(CG646=-2.25,"NORMA",IF(CG646&lt;=-9.5,1,IF(CG646&lt;=-8.5,2,IF(CG646&lt;=-7.5,3,IF(CG646&lt;=-6.5,4,IF(CG646&lt;=-5.5,5,IF(CG646&lt;=-4.5,6,IF(CG646&lt;=-3.5,7,IF(CG646&lt;=-2.5,8,IF(CG646&lt;=-1.5,9,IF(CG646&lt;=-0.5,10,IF(CG646&lt;=0.5,11,IF(CG646&lt;=1.5,12,IF(CG646&lt;=2.5,13,IF(CG646&lt;=3.5,14,IF(CG646&lt;=4.5,15,IF(CG646&lt;=5.5,16,IF(CG646&lt;=6.5,17,IF(CG646&lt;=7.5,18,IF(CG646&lt;=8.5,19,IF(CG646&lt;=9.5,20,IF(CG646=10,21,"Fuera de rango")))))))))))))))))))))))</f>
        <v>9</v>
      </c>
      <c r="CJ646" s="9" t="n">
        <v>0.75</v>
      </c>
      <c r="CK646" s="10" t="str">
        <f aca="false">IF(CJ646="","",IF(AND(CJ646&gt;=-6,CJ646&lt;=-5.5),"-6 a -5,5",IF(AND(CJ646&gt;-5.5,CJ646&lt;=-4.5),"-5 a -4,5",IF(AND(CJ646&gt;-4.5,CJ646&lt;=-3.5),"-4 a -3,5",IF(AND(CJ646&gt;-3.5,CJ646&lt;=-2.5),"-3 a -2,5",IF(AND(CJ646&gt;-2.5,CJ646&lt;=-1.5),"-2 a -1,5",IF(AND(CJ646&gt;-1.5,CJ646&lt;=-0.5),"-1 a -0,5",IF(AND(CJ646&gt;-0.5,CJ646&lt;=0.5),"0 a 0,5",IF(AND(CJ646&gt;0.5,CJ646&lt;=1.5),"1 a 1,5",IF(AND(CJ646&gt;1.5,CJ646&lt;2.5),"2",IF(AND(CJ646&gt;=2.5,CJ646&lt;=3),"2,5 a 3",IF(AND(CJ646&gt;3,CJ646&lt;=4),"3,5 a 4",IF(AND(CJ646&gt;4,CJ646&lt;=5),"4,5 a 5",IF(AND(CJ646&gt;5,CJ646&lt;=6),"5,5 a 6",IF(AND(CJ646&gt;6,CJ646&lt;=7),"6,5 a 7",IF(AND(CJ646&gt;7,CJ646&lt;=8),"7,5 a 8",IF(AND(CJ646&gt;8,CJ646&lt;=9.5),"8,5 a 9,5",IF(CJ646=10,"10","Fuera de rango"))))))))))))))))))</f>
        <v>1 a 1,5</v>
      </c>
      <c r="CL646" s="11" t="n">
        <f aca="false">IF(CK646="","",IF(OR(CK646="-6 a -5,5",CK646="-6 - -5,5"),1,IF(OR(CK646="-5 a -4,5",CK646="-5 - -4,5"),2,IF(OR(CK646="-4 a -3,5",CK646="-4 - -3,5"),3,IF(OR(CK646="-3 a -2,5",CK646="-3 - -2,5"),4,IF(OR(CK646="-2 a -1,5",CK646="-2 - -1,5"),5,IF(OR(CK646="-1 a -0,5",CK646="-1 - -0,5"),6,IF(OR(CK646="0 a 0,5",CK646="0 - 0,5"),7,IF(OR(CK646="1 a 1,5",CK646="1 - 1,5"),8,IF(CK646="2","NORMA",IF(OR(CK646="2,5 a 3",CK646="2,5 - 3"),9,IF(OR(CK646="3,5 a 4",CK646="3,5 - 4"),10,IF(OR(CK646="4,5 a 5",CK646="4,5 - 5"),11,IF(OR(CK646="5,5 a 6",CK646="5,5 - 6"),12,IF(OR(CK646="6,5 a 7",CK646="6,5 - 7"),13,IF(OR(CK646="7,5 a 8",CK646="7,5 - 8"),14,IF(OR(CK646="8,5 a 9",CK646="8,5 - 9,5",CK646="9 a 9,5"),15,IF(CK646="10",15,IF(OR(CK646="0,5 a 1",CK646="0,5 - 1"),7,"Fuera de rango")))))))))))))))))))</f>
        <v>8</v>
      </c>
      <c r="CO646" s="10" t="str">
        <f aca="false">IF(CM646&gt;0,"EME"," ")</f>
        <v> </v>
      </c>
      <c r="CQ646" s="10" t="str">
        <f aca="false">IF(CP646&gt;0,"0", " ")</f>
        <v> </v>
      </c>
      <c r="CR646" s="10" t="str">
        <f aca="false">IF(CP646&gt;0,"EME"," ")</f>
        <v> </v>
      </c>
      <c r="CS646" s="9" t="n">
        <v>2.5</v>
      </c>
      <c r="CV646" s="9" t="n">
        <v>3.25</v>
      </c>
      <c r="CY646" s="9" t="n">
        <v>0</v>
      </c>
      <c r="DB646" s="9" t="n">
        <v>0</v>
      </c>
      <c r="DC646" s="11" t="str">
        <f aca="false">IF(DB646&lt;0,"2"," ")</f>
        <v> </v>
      </c>
      <c r="DD646" s="11" t="str">
        <f aca="false">IF(DB646&lt;0,"MIO"," ")</f>
        <v> </v>
      </c>
      <c r="DE646" s="9" t="n">
        <v>-0.5</v>
      </c>
      <c r="DF646" s="10" t="str">
        <f aca="false">IF(DE646&lt;0,"3"," ")</f>
        <v>3</v>
      </c>
      <c r="DG646" s="10" t="str">
        <f aca="false">IF(DE646&lt;0,"AST"," ")</f>
        <v>AST</v>
      </c>
      <c r="DH646" s="9" t="n">
        <v>0</v>
      </c>
      <c r="DI646" s="10" t="str">
        <f aca="false">IF(DH646&lt;0,"3"," ")</f>
        <v> </v>
      </c>
      <c r="DJ646" s="10" t="str">
        <f aca="false">IF(DH646&lt;0,"AST"," ")</f>
        <v> </v>
      </c>
      <c r="DK646" s="9" t="n">
        <v>0.75</v>
      </c>
      <c r="DL646" s="10" t="str">
        <f aca="false">IF(DK646&gt;0,"4"," ")</f>
        <v>4</v>
      </c>
      <c r="DM646" s="10" t="str">
        <f aca="false">IF(DK646&gt;0,"PRE"," ")</f>
        <v>PRE</v>
      </c>
      <c r="DN646" s="9" t="n">
        <v>0.75</v>
      </c>
      <c r="DO646" s="10" t="str">
        <f aca="false">IF(DN646&gt;0,"4"," ")</f>
        <v>4</v>
      </c>
      <c r="DP646" s="10" t="str">
        <f aca="false">IF(DN646&gt;0,"PRE"," ")</f>
        <v>PRE</v>
      </c>
      <c r="DS646" s="12" t="str">
        <f aca="false">CONCATENATE(CO646,CU646,DA646,DG646,DM646)</f>
        <v> ASTPRE</v>
      </c>
      <c r="DT646" s="10" t="e">
        <f aca="false" t="array" ref="DT646">_xlfn.IFS(DS646="EME    ","0", DS646=" HIP   ","1", DS646="  MIO  ","2", DS646="   AST ","3", DS646="    PRE","4", DS646="EME   PRE","5", DS646=" HIP  PRE","6", DS646=" HIP AST ","7", DS646="  MIO PRE","8", DS646="  MIOAST ","9", DS646="   ASTPRE","10",DS646=" HIP ASTPRE","11", DS646="  MIOASTPRE","12", DS646="     ","0")</f>
        <v>#N/A</v>
      </c>
      <c r="DV646" s="1" t="e">
        <f aca="false" t="array" ref="DV646">_xlfn.IFS(DU646="SI","2", DU646="NO","1")</f>
        <v>#N/A</v>
      </c>
      <c r="DX646" s="11" t="str">
        <f aca="false">IF(DW646=0,"1","2")</f>
        <v>1</v>
      </c>
      <c r="DY646" s="11" t="str">
        <f aca="false" t="array" ref="DY646">_xlfn.IFS(DW646=0,"0", DW646=0.25, "1", DW646=0.5,"2", DW646=0.75,"3", DW646=1,"4",DW646=1.25,"5", DW646=1.5,"6", DW646=1.75,"7", DW646=2,"8")</f>
        <v>0</v>
      </c>
      <c r="EA646" s="11" t="str">
        <f aca="false">IF(DZ646=0,"1","2")</f>
        <v>1</v>
      </c>
      <c r="EB646" s="11" t="str">
        <f aca="false" t="array" ref="EB646">_xlfn.IFS(DZ646=0,"0", DZ646=0.25, "1", DZ646=0.5,"2", DZ646=0.75,"3", DZ646=1,"4",DZ646=1.25,"5", DZ646=1.5,"6", DZ646=1.75,"7", DZ646=2,"8")</f>
        <v>0</v>
      </c>
      <c r="ED646" s="10" t="str">
        <f aca="false">IF(EC646=0,"1","2")</f>
        <v>1</v>
      </c>
      <c r="EE646" s="11" t="str">
        <f aca="false" t="array" ref="EE646">_xlfn.IFS(EC646=0,"0", EC646=-0.25, "1", EC646=-0.5,"2", EC646=-0.75,"3", EC646=-1,"4",EC646=-1.25,"5", EC646=-1.5,"6", EC646=-1.75,"7", EC646=-2,"8", EC646=-2.25,"9",EC646=-2.5,"10", EC646=-2.75,"11", EC646=-3,"12", EC646=-3.25,"13", EC646=-3.5,"14", EC646=-3.75,"15",EC646=-4,"16")</f>
        <v>0</v>
      </c>
      <c r="EG646" s="10" t="str">
        <f aca="false">IF(EF646=0,"1","2")</f>
        <v>1</v>
      </c>
      <c r="EH646" s="11" t="str">
        <f aca="false" t="array" ref="EH646">_xlfn.IFS(EF646=0,"0", EF646=-0.25, "1", EF646=-0.5,"2", EF646=-0.75,"3", EF646=-1,"4",EF646=-1.25,"5", EF646=-1.5,"6", EF646=-1.75,"7", EF646=-2,"8", EF646=-2.25,"9",EF646=-2.5,"10", EF646=-2.75,"11", EF646=-3,"12", EF646=-3.25,"13", EF646=-3.5,"14", EF646=-3.75,"15",EF646=-4,"16")</f>
        <v>0</v>
      </c>
      <c r="EJ646" s="11" t="str">
        <f aca="false">IF(EI646=0,"1","2")</f>
        <v>1</v>
      </c>
      <c r="EK646" s="11" t="str">
        <f aca="false" t="array" ref="EK646">_xlfn.IFS(EI646=0,"0", EI646=-0.25, "1", EI646=-0.5,"2", EI646=-0.75,"3", EI646=-1,"4",EI646=-1.25,"5", EI646=-1.5,"6", EI646=-1.75,"7", EI646=-2,"8", EI646=-2.25,"9", EI646=-2.25,"9",EI646=-2.5,"10", EI646=-2.75,"11", EI646=-3,"12", EI646=-3.25,"13", EI646=-3.5,"14", EI646=-3.75,"15",EI646=-4,"16", EI646=0.25, "17", EI646=0.5, "18")</f>
        <v>0</v>
      </c>
      <c r="EM646" s="11" t="str">
        <f aca="false">IF(EL646=0,"1","2")</f>
        <v>1</v>
      </c>
      <c r="EN646" s="11" t="str">
        <f aca="false" t="array" ref="EN646">_xlfn.IFS(EL646=0.25,"17",EL646=0.5,"18", EL646=0,"0", EL646=-0.25, "1", EL646=-0.5,"2", EL646=-0.75,"3", EL646=-1,"4",EL646=-1.25,"5", EL646=-1.5,"6", EL646=-1.75,"7", EL646=-2,"8",EL646= -2.25,"9",EL646=-2.5,"10",EL646= -2.75,"11",EL646= -3,"12",EL646= -3.25,"13",EL646= -3.5,"14",EL646= -3.75,"15",EL646=-4,"16")</f>
        <v>0</v>
      </c>
      <c r="EP646" s="11" t="str">
        <f aca="false">IF(EO646=0,"1","2")</f>
        <v>1</v>
      </c>
      <c r="EQ646" s="11" t="str">
        <f aca="false" t="array" ref="EQ646">_xlfn.IFS(EO646=0,"0", EO646=0.25, "1", EO646=0.5,"2", EO646=0.75,"3", EO646=1,"4",EO646=1.25,"5", EO646=1.5,"6", EO646=1.75,"7", EO646=2,"8", EO646=2.25,"9", EO646=2.25,"9",EO646=2.5,"10", EO646=2.75,"11", EO646=3,"12", EO646=3.25,"13", EO646=3.5,"14", EO646=3.75,"15",EO646=4,"16", EO646=-0.25, "17", bq=-0.5, "18")</f>
        <v>0</v>
      </c>
      <c r="ES646" s="11" t="str">
        <f aca="false">IF(ER646=0,"1","2")</f>
        <v>1</v>
      </c>
      <c r="ET646" s="11" t="str">
        <f aca="false" t="array" ref="ET646">_xlfn.IFS(ER646=0,"0", ER646=0.25, "1", ER646=0.5,"2", ER646=0.75,"3", ER646=1,"4",ER646=1.25,"5", ER646=1.5,"6", ER646=1.75,"7", ER646=2,"8", ER646=2.25,"9", ER646=2.25,"9",ER646=2.5,"10", ER646=2.75,"11", ER646=3,"12", ER646=3.25,"13", ER646=3.5,"14", ER646=3.75,"15",ER646=4,"16", ER646=-0.25, "17", bq=-0.5, "18")</f>
        <v>0</v>
      </c>
      <c r="EV646" s="14" t="e">
        <f aca="false">VLOOKUP(EU646,LEYENDA!$G$2:$H$8,2,TRUE())</f>
        <v>#N/A</v>
      </c>
      <c r="EW646" s="14" t="e">
        <f aca="false" t="array" ref="EW646">_xlfn.IFS(EV646="0-5","1", EV646="6-12","2", EV646="13-18","3", EV646="19-24","4", EV646="25-36","5", EV646="37-48","6", EV646="49-60","7")</f>
        <v>#N/A</v>
      </c>
    </row>
    <row r="647" customFormat="false" ht="13.5" hidden="false" customHeight="false" outlineLevel="0" collapsed="false">
      <c r="A647" s="1" t="n">
        <v>248</v>
      </c>
      <c r="B647" s="2" t="n">
        <v>2</v>
      </c>
      <c r="C647" s="33" t="n">
        <v>46027</v>
      </c>
      <c r="E647" s="5" t="str">
        <f aca="false">VLOOKUP(A647,'286'!$A$3:$J$6279,10,FALSE())</f>
        <v>MARTÍN PALOMO, CÉSAR</v>
      </c>
      <c r="F647" s="4" t="str">
        <f aca="false">VLOOKUP(A647,'286'!$A$3:$I$1768,3,FALSE())</f>
        <v>MARPACE</v>
      </c>
      <c r="G647" s="6" t="n">
        <f aca="false">VLOOKUP(A647,'286'!$A$3:$I$1768,4,FALSE())</f>
        <v>26259</v>
      </c>
      <c r="H647" s="7" t="n">
        <f aca="false">YEAR(C647)-YEAR(G647)</f>
        <v>55</v>
      </c>
      <c r="I647" s="1" t="str">
        <f aca="false">VLOOKUP(H647,LEYENDA!$C$2:$D$6,2,TRUE())</f>
        <v>41-60</v>
      </c>
      <c r="J647" s="5" t="str">
        <f aca="false">VLOOKUP(A647,'286'!$A$3:$I$1768,7,FALSE())</f>
        <v>H</v>
      </c>
      <c r="K647" s="8" t="n">
        <f aca="false">VLOOKUP(A647,'286'!$A$3:$I$1768,2,FALSE())</f>
        <v>0</v>
      </c>
      <c r="L647" s="4" t="str">
        <f aca="false">VLOOKUP(A647,'286'!$A$3:$I$1768,8,FALSE())</f>
        <v>D</v>
      </c>
      <c r="M647" s="4" t="str">
        <f aca="false">VLOOKUP(A647,'286'!$A$3:$I$1768,9,FALSE())</f>
        <v>D</v>
      </c>
      <c r="N647" s="8" t="str">
        <f aca="false">IF(R647=O647, "MISMA","CONTRARIA")</f>
        <v>MISMA</v>
      </c>
      <c r="O647" s="8" t="str">
        <f aca="false" t="array" ref="O647">_xlfn.IFS(L647="D","1", L647="I","2")</f>
        <v>1</v>
      </c>
      <c r="P647" s="8" t="e">
        <f aca="false" t="array" ref="P647">_xlfn.IFS(K647="OD","1", K647="OI","2")</f>
        <v>#N/A</v>
      </c>
      <c r="Q647" s="1" t="str">
        <f aca="false" t="array" ref="Q647">_xlfn.IFS(J647="M","1", J647="H","2")</f>
        <v>2</v>
      </c>
      <c r="R647" s="8" t="str">
        <f aca="false" t="array" ref="R647">_xlfn.IFS(M647="D","1", M647="I","2")</f>
        <v>1</v>
      </c>
      <c r="S647" s="1" t="str">
        <f aca="false" t="array" ref="S647">_xlfn.IFS(N647="CONTRARIA", "1",N647= "MISMA","2")</f>
        <v>2</v>
      </c>
      <c r="T647" s="1" t="str">
        <f aca="false" t="array" ref="T647">_xlfn.IFS(I647="0-12","1", I647="13-24","2", I647="25-40","3", I647="41-60","4", I647="61-100","5")</f>
        <v>4</v>
      </c>
      <c r="U647" s="9" t="n">
        <v>-2</v>
      </c>
      <c r="V647" s="10" t="str">
        <f aca="false">IF(U647="","",IF(AND(U647&gt;=-9,U647&lt;=-6.5),"-9 a -6,5",IF(AND(U647&gt;=-6,U647&lt;=-3.5),"-6 a -3,5",IF(AND(U647&gt;=-3,U647&lt;=-1),"-3 a -1",IF(U647=-0.5,"-0,5",IF(AND(U647&gt;=0,U647&lt;=2.5),"0 a 2,5",IF(AND(U647&gt;=3,U647&lt;=5.5),"3 a 5,5",IF(AND(U647&gt;=6,U647&lt;=8.5),"6 a 8,5",IF(AND(U647&gt;=9,U647&lt;=20),"9 a 20","Fuera de rango")))))))))</f>
        <v>-3 a -1</v>
      </c>
      <c r="W647" s="11" t="n">
        <f aca="false">IF(V647="","",IF(V647="-9 a -6,5",2,IF(V647="-6 a -3,5",3,IF(V647="-3 a -1",4,IF(V647="-0,5","NORMA",IF(V647="0 a 2,5",5,IF(V647="3 a 5,5",6,IF(V647="6 a 8,5",7,IF(V647="9 a 20",8,"Fuera de rango")))))))))</f>
        <v>4</v>
      </c>
      <c r="X647" s="9" t="n">
        <v>7</v>
      </c>
      <c r="Y647" s="11" t="str">
        <f aca="false">IF(X647="","",IF(AND(X647&gt;=0,X647&lt;=4),"0 a 4",IF(AND(X647&gt;=4.5,X647&lt;=8.5),"4,5 a 8,5",IF(X647=9,"9",IF(AND(X647&gt;=9.5,X647&lt;=13),"9,5 a 13",IF(AND(X647&gt;=13.5,X647&lt;=20),"13,5 a 20",IF(AND(X647&gt;=20.5,X647&lt;=35),"20,5 a 35","Fuera de rango")))))))</f>
        <v>4,5 a 8,5</v>
      </c>
      <c r="Z647" s="11" t="n">
        <f aca="false">IF(Y647="","",IF(Y647="0 a 4",1,IF(Y647="4,5 a 8,5",2,IF(Y647="9","NORMA",IF(Y647="9,5 a 13",3,IF(Y647="13,5 a 20",4,IF(Y647="20,5 a 35",5,"Fuera de rango")))))))</f>
        <v>2</v>
      </c>
      <c r="AA647" s="9" t="n">
        <v>16</v>
      </c>
      <c r="AB647" s="10" t="str">
        <f aca="false">IF(AA647="","",IF(AND(AA647&gt;=0,AA647&lt;=9),"0 a 9",IF(AND(AA647&gt;=9.5,AA647&lt;=18.5),"9,5 a 18,5",IF(AA647=19,"19",IF(AND(AA647&gt;=19.5,AA647&lt;=28),"19,5 a 28",IF(AND(AA647&gt;=28.5,AA647&lt;=40),"28,5 a 40","Fuera de rango"))))))</f>
        <v>9,5 a 18,5</v>
      </c>
      <c r="AC647" s="11" t="n">
        <f aca="false" t="array" ref="AC647">_xlfn.IFS(AB647="","",AB647="0 a 9",1,AB647="9,5 a 18,5",2,AB647="19","NORMA",AB647="19,5 a 28",3,AB647="28,5 a 40",4,TRUE(),"Fuera de rango")</f>
        <v>2</v>
      </c>
      <c r="AD647" s="9" t="n">
        <v>12</v>
      </c>
      <c r="AE647" s="10" t="str">
        <f aca="false">IF(AD647="","",IF(AND(AD647&gt;=-10,AD647&lt;=0),"De -10 a 0",IF(AND(AD647&gt;=0.5,AD647&lt;=9.5),"0,5 a 9,5",IF(AD647=10,"10",IF(AND(AD647&gt;=10.5,AD647&lt;=20),"10,5 a 20",IF(AND(AD647&gt;=20.5,AD647&lt;=40),"20,5 a 40","Fuera de rango"))))))</f>
        <v>10,5 a 20</v>
      </c>
      <c r="AF647" s="12" t="n">
        <f aca="false">IF(AD647="","",IF(AND(AD647&gt;=-10,AD647&lt;=0),1,IF(AND(AD647&gt;=0.5,AD647&lt;=9.5),2,IF(AD647=10,"NORMA",IF(AND(AD647&gt;=10.5,AD647&lt;=20),3,IF(AND(AD647&gt;=20.5,AD647&lt;=40),4,""))))))</f>
        <v>3</v>
      </c>
      <c r="AG647" s="9" t="n">
        <v>6</v>
      </c>
      <c r="AH647" s="10" t="str">
        <f aca="false">IF(AG647="","",IF(AND(AG647&gt;=0,AG647&lt;=4),"0 a 4",IF(AND(AG647&gt;=4.5,AG647&lt;=8.5),"4,5 a 8,5",IF(AG647=9,"9",IF(AND(AG647&gt;=9.5,AG647&lt;=13),"9,5 a 13",IF(AND(AG647&gt;=13.5,AG647&lt;=25),"13,5 a 25","Fuera de rango"))))))</f>
        <v>4,5 a 8,5</v>
      </c>
      <c r="AI647" s="10" t="n">
        <f aca="false">IF(AH647="","",IF(AH647="0 a 4",1,IF(AH647="4,5 a 8,5",2,IF(AH647="9","NORMA",IF(AH647="9,5 a 13",3,IF(AH647="13,5 a 25",4,""))))))</f>
        <v>2</v>
      </c>
      <c r="AJ647" s="9" t="n">
        <v>4</v>
      </c>
      <c r="AK647" s="10" t="str">
        <f aca="false">IF(AJ647="","",IF(AND(AJ647&gt;=-15,AJ647&lt;=-10.5),"-15 a -10,5",IF(AND(AJ647&gt;=-10,AJ647&lt;=-4),"-10 a -4",IF(AND(AJ647&gt;=-4.5,AJ647&lt;=0),"-4,5 a 0",IF(AND(AJ647&gt;=0.5,AJ647&lt;=4.5),"0,5 a 4,5",IF(AJ647=5,"5",IF(AND(AJ647&gt;=5.5,AJ647&lt;=10),"5,5 a 10",IF(AND(AJ647&gt;=10.5,AJ647&lt;=20),"10,5 a 20","Fuera de rango"))))))))</f>
        <v>0,5 a 4,5</v>
      </c>
      <c r="AL647" s="11" t="n">
        <f aca="false">IF(AK647="","",IF(AK647="-15 a -10,5",1,IF(AK647="-10 a -4",2,IF(AK647="-4,5 a 0",3,IF(AK647="0,5 a 4,5",4,IF(AK647="5","NORMA",IF(AK647="5,5 a 10",5,IF(AK647="10,5 a 20",6,"Error"))))))))</f>
        <v>4</v>
      </c>
      <c r="AM647" s="9" t="n">
        <v>0</v>
      </c>
      <c r="AN647" s="10" t="str">
        <f aca="false">IF(AM647="","",IF(AND(AM647&gt;=-7.5,AM647&lt;=-5.5),"-7,5 a -5,5",IF(AND(AM647&gt;=-5,AM647&lt;=-3),"-5 a -3",IF(AND(AM647&gt;=-2.5,AM647&lt;=-0.5),"-2,5 a -0,5",IF(AM647=0,"0,00",IF(AND(AM647&gt;=0.5,AM647&lt;=2.5),"0,5 a 2,5",IF(AND(AM647&gt;=3,AM647&lt;=5),"3 a 5",IF(AND(AM647&gt;=5.5,AM647&lt;=7.5),"5,5 a 7,5",IF(AND(AM647&gt;=8,AM647&lt;=10),"8 a 10","Fuera de rango")))))))))</f>
        <v>0,00</v>
      </c>
      <c r="AO647" s="11" t="str">
        <f aca="false">IF(AN647="","",IF(AN647="-7,5 a -5,5",1,IF(AN647="-5 a -3",2,IF(AN647="-2,5 a -0,5",3,IF(AN647="0,00","NORMA",IF(AN647="0,5 a 2,5",4,IF(AN647="3 a 5",5,IF(AN647="5,5 a 7,5",6,IF(AN647="8 a 10",7,"Error")))))))))</f>
        <v>NORMA</v>
      </c>
      <c r="AP647" s="9" t="n">
        <v>-4</v>
      </c>
      <c r="AQ647" s="10" t="str">
        <f aca="false">IF(AP647="","",IF(AND(AP647&gt;=-20,AP647&lt;=-9.5),"-20 a -9,5",IF(AND(AP647&gt;=-9,AP647&lt;=-6.5),"-9 a -6,5",IF(AP647=-6,"-6",IF(AND(AP647&gt;=-5.5,AP647&lt;=-3),"-5,5 a -3",IF(AND(AP647&gt;=-2.5,AP647&lt;=0),"-2,5 a 0",IF(AND(AP647&gt;=0.5,AP647&lt;=3),"0,5 a 3",IF(AND(AP647&gt;=3.5,AP647&lt;=6),"3,5 a 6",IF(AND(AP647&gt;=6.5,AP647&lt;=9),"6,5 a 9",IF(AND(AP647&gt;=9.5,AP647&lt;=20),"9,5 a 20","Fuera de rango"))))))))))</f>
        <v>-5,5 a -3</v>
      </c>
      <c r="AR647" s="11" t="n">
        <f aca="false">IF(AQ647="","",IF(AQ647="-20 a -9,5",1,IF(AQ647="-9 a -6,5",2,IF(AQ647="-6","NORMA",IF(AQ647="-5,5 a -3",3,IF(AQ647="-2,5 a 0",4,IF(AQ647="0,5 a 3",5,IF(AQ647="3,5 a 6",6,IF(AQ647="6,5 a 9",7,IF(AQ647="9,5 a 20",8,""))))))))))</f>
        <v>3</v>
      </c>
      <c r="AS647" s="9" t="n">
        <v>-6</v>
      </c>
      <c r="AT647" s="10" t="str">
        <f aca="false">IF(AS647="","",IF(AND(AS647&gt;=-16,AS647&lt;=-14),"-16 a -14",IF(AND(AS647&gt;=-13.5,AS647&lt;=-11.5),"-13,5 a -11,5",IF(AND(AS647&gt;=-11,AS647&lt;=-9),"-11 a -9",IF(AND(AS647&gt;=-8.5,AS647&lt;=-6.5),"-8,5 a -6,5",IF(AND(AS647&gt;=-6,AS647&lt;=-4),"-6 a -4",IF(AND(AS647&gt;=-3.5,AS647&lt;=-1.5),"-3,5 a -1,5",IF(AND(AS647&gt;=-1,AS647&lt;=1),"-1 a 1",IF(AND(AS647&gt;=1.5,AS647&lt;=3.5),"1,5 a 3,5",IF(AND(AS647&gt;=4,AS647&lt;=6),"4 a 6",IF(AND(AS647&gt;=6.5,AS647&lt;=8.5),"6,5 a 8,5",IF(AND(AS647&gt;=9,AS647&lt;=11),"9 a 11",IF(AND(AS647&gt;=11.5,AS647&lt;=13.5),"11,5 a 13,5",IF(AND(AS647&gt;=14,AS647&lt;=16),"14 a 16",IF(AND(AS647&gt;=16.5,AS647&lt;=18.5),"16,5 a 18,5",IF(AND(AS647&gt;=19,AS647&lt;=21),"19 a 21","Fuera de rango"))))))))))))))))</f>
        <v>-6 a -4</v>
      </c>
      <c r="AU647" s="11" t="n">
        <f aca="false" t="array" ref="AU647">IF(AT647="","",_xlfn.IFS(AT647="-16 a -14",1,AT647="-13,5 a -11,5",2,AT647="-11 a -9",3,AT647="-8,5 a -6,5",4,AT647="-6 a -4",5,AT647="-3,5 a -1,5",6,AT647="-1 a 1",7,AT647="1,5 a 3,5",8,AT647="4 a 6","NORMA",AT647="6,5 a 8,5",9,AT647="9 a 11",10,AT647="11,5 a 13,5",11,AT647="14 a 16",12,AT647="16,5 a 18,5",13,AT647="19 a 21",14,TRUE(),""))</f>
        <v>5</v>
      </c>
      <c r="AV647" s="9" t="n">
        <v>2.25</v>
      </c>
      <c r="AW647" s="10" t="str">
        <f aca="false">IF(AV647="","",IF(AND(AV647&gt;=-1,AV647&lt;=-0.5),"-1 a -0,5",IF(AND(AV647&gt;-0.5,AV647&lt;=0),"De -0,5 a 0",IF(AND(AV647&gt;=0.25,AV647&lt;=0.75),"0,25 a 0,75",IF(AND(AV647&gt;=1,AV647&lt;=1.5),"1 a 1,5",IF(AND(AV647&gt;=1.75,AV647&lt;=2.25),"1,75 a 2,25",IF(AND(AV647&gt;=2.5,AV647&lt;=3),"2,5 a 3",IF(AND(AV647&gt;=3.25,AV647&lt;=3.75),"3,25 a 3,75","Fuera de rango"))))))))</f>
        <v>1,75 a 2,25</v>
      </c>
      <c r="AX647" s="10" t="n">
        <f aca="false">IF(AW647="","",IF(OR(AW647="-1 a -0,5",AW647="-1 a -0.5"),1,IF(OR(AW647="De -0,5 a 0",AW647="-0,5 a 0",AW647="De -0.5 a 0"),2,IF(OR(AW647="0,25 a 0,75",AW647="0.25 a 0.75"),"NORMA",IF(OR(AW647="1 a 1,5",AW647="1 a 1.5"),3,IF(OR(AW647="1,75 a 2,25",AW647="1.75 a 2.25"),4,IF(OR(AW647="2,5 a 3",AW647="2.5 a 3"),5,IF(OR(AW647="3,25 a 3,75",AW647="3.25 a 3.75"),6,""))))))))</f>
        <v>4</v>
      </c>
      <c r="AY647" s="9" t="n">
        <v>-4</v>
      </c>
      <c r="AZ647" s="10" t="str">
        <f aca="false">IF(AY647="","",IF(AND(AY647&gt;=-20,AY647&lt;=-9.5),"-20 a -9,5",IF(AND(AY647&gt;=-9,AY647&lt;=-6.5),"-9 a -6,5",IF(AY647=-6,"-6",IF(AND(AY647&gt;=-5.5,AY647&lt;=-3),"-5,5 a -3",IF(AND(AY647&gt;=-2.5,AY647&lt;=0),"-2,5 a 0",IF(AND(AY647&gt;=0.5,AY647&lt;=3),"0,5 a 3",IF(AND(AY647&gt;=3.5,AY647&lt;=6),"3,5 a 6","Fuera de rango"))))))))</f>
        <v>-5,5 a -3</v>
      </c>
      <c r="BA647" s="11" t="n">
        <f aca="false">IF(AZ647="","",IF(AZ647="-20 a -9,5",1,IF(AZ647="-9 a -6,5",2,IF(AZ647="-6","NORMA",IF(AZ647="-5,5 a -3",3,IF(AZ647="-2,5 a 0",4,IF(AZ647="0,5 a 3",5,IF(AZ647="3,5 a 6",6,""))))))))</f>
        <v>3</v>
      </c>
      <c r="BB647" s="9" t="n">
        <v>0</v>
      </c>
      <c r="BC647" s="10" t="str">
        <f aca="false" t="array" ref="BC647">IF(BB647="","",_xlfn.IFS(AND(BB647&gt;=0,BB647&lt;=2),"0 a 2",AND(BB647&gt;=2.5,BB647&lt;=4.5),"2,5 a 4,5",AND(BB647&gt;=5,BB647&lt;=7),"5 a 7",AND(BB647&gt;=7.5,BB647&lt;=9.5),"7,5 a 9,5",AND(BB647&gt;=10,BB647&lt;=12),"10 a 12",AND(BB647&gt;=12.5,BB647&lt;=14.5),"12,5 a 14,5",BB647=15,"15",AND(BB647&gt;=15.5,BB647&lt;=17.5),"15,5 a 17,5",AND(BB647&gt;=18,BB647&lt;=20),"18 a 20",AND(BB647&gt;=20.5,BB647&lt;=22.5),"20,5 a 22,5",AND(BB647&gt;=23,BB647&lt;=25),"23 a 25",TRUE(),"Fuera de rango"))</f>
        <v>0 a 2</v>
      </c>
      <c r="BD647" s="11" t="n">
        <f aca="false" t="array" ref="BD647">IF(BC647="","",_xlfn.IFS(BC647="0 a 2",1,BC647="2,5 a 4,5",2,BC647="5 a 7",3,BC647="7,5 a 9,5",4,BC647="10 a 12",5,BC647="12,5 a 14,5",6,BC647="15","NORMA",BC647="15,5 a 17,5",7,BC647="18 a 20",8,BC647="20,5 a 22,5",9,BC647="23 a 25",10,TRUE(),"Fuera de rango"))</f>
        <v>1</v>
      </c>
      <c r="BE647" s="9" t="n">
        <v>12</v>
      </c>
      <c r="BF647" s="10" t="str">
        <f aca="false">IF(BE647="","",IF(AND(BE647&gt;=-20,BE647&lt;=-10),"-20 a -10",IF(AND(BE647&gt;=-9.5,BE647&lt;=0.5),"-9,5 a 0,5",IF(AND(BE647&gt;=1,BE647&lt;=11),"1 a 11",IF(AND(BE647&gt;=11.5,BE647&lt;=20.5),"11,5 a 20,5",IF(BE647=21,"21",IF(AND(BE647&gt;=21.5,BE647&lt;=31.5),"21,5 a 31,5",IF(AND(BE647&gt;=32,BE647&lt;=42),"32 a 42","Fuera de rango"))))))))</f>
        <v>11,5 a 20,5</v>
      </c>
      <c r="BG647" s="11" t="n">
        <f aca="false">IF(BF647="","",IF(BF647="-20 a -10",1,IF(BF647="-9,5 a 0,5",2,IF(BF647="1 a 11",3,IF(BF647="11,5 a 20,5",4,IF(BF647="21","NORMA",IF(BF647="21,5 a 31,5",5,IF(BF647="32 a 42",6,""))))))))</f>
        <v>4</v>
      </c>
      <c r="BH647" s="9" t="n">
        <v>-4</v>
      </c>
      <c r="BI647" s="10" t="str">
        <f aca="false">IF(BH647="","",IF(AND(BH647&gt;=-20,BH647&lt;=-15),"-20 a -15",IF(AND(BH647&gt;=-14.5,BH647&lt;=-9.5),"-14,5 a -9,5",IF(AND(BH647&gt;=-9,BH647&lt;=-4),"-9 a -4",IF(AND(BH647&gt;=-3.5,BH647&lt;=2.5),"-3,5 a 2,5",IF(AND(BH647&gt;=3,BH647&lt;=8),"3 a 8",IF(AND(BH647&gt;=8.5,BH647&lt;=14.5),"8,5 a 14,5",IF(BH647=15,"15",IF(AND(BH647&gt;=15.5,BH647&lt;=20.5),"15,5 a 20,5",IF(AND(BH647&gt;=21,BH647&lt;=26),"21 a 26","Fuera de rango"))))))))))</f>
        <v>-9 a -4</v>
      </c>
      <c r="BJ647" s="11" t="n">
        <f aca="false">IF(BI647="","",IF(BI647="-20 a -15",1,IF(BI647="-14,5 a -9,5",2,IF(BI647="-9 a -4",3,IF(BI647="-3,5 a 2,5",4,IF(BI647="3 a 8",5,IF(BI647="8,5 a 14,5",6,IF(BI647="15","NORMA",IF(BI647="15,5 a 20,5",7,IF(BI647="21 a 26",8,IF(BI647="26,5 a 31,5",9,"")))))))))))</f>
        <v>3</v>
      </c>
      <c r="BK647" s="9" t="n">
        <v>0</v>
      </c>
      <c r="BL647" s="10" t="str">
        <f aca="false">IF(BK647="","",IF(AND(BK647&gt;=0,BK647&lt;=2),"0 - 2",IF(AND(BK647&gt;=2.5,BK647&lt;=4.5),"2,5 - 4,5",IF(AND(BK647&gt;=5,BK647&lt;=7),"5 - 7",IF(AND(BK647&gt;=7.5,BK647&lt;=9.5),"7,5 - 9,5",IF(AND(BK647&gt;=10,BK647&lt;=12),"10 - 12",IF(AND(BK647&gt;=12.5,BK647&lt;=13.5),"12,5 - 13,5",IF(BK647=14,"14",IF(AND(BK647&gt;=14.5,BK647&lt;=16.5),"14,5 - 16,5",IF(AND(BK647&gt;=17,BK647&lt;=19),"17 - 19",IF(AND(BK647&gt;=19.5,BK647&lt;=21.5),"19,5 - 21,5",IF(AND(BK647&gt;=22,BK647&lt;=24),"22 - 24",IF(AND(BK647&gt;=24.5,BK647&lt;=26.5),"24,5 - 26,5",IF(AND(BK647&gt;=27,BK647&lt;=29),"27 - 29",IF(AND(BK647&gt;=29.5,BK647&lt;=30),"29,5 - 30","Fuera de rango")))))))))))))))</f>
        <v>0 - 2</v>
      </c>
      <c r="BM647" s="11" t="n">
        <f aca="false">IF(BL647="","",IF(BL647="0 - 2",1,IF(BL647="2,5 - 4,5",2,IF(BL647="5 - 7",3,IF(BL647="7,5 - 9,5",4,IF(BL647="10 - 12",5,IF(BL647="12,5 - 13,5",6,IF(BL647="14","NORMA",IF(BL647="14,5 - 16,5",7,IF(BL647="17 - 19",8,IF(BL647="19,5 - 21,5",9,IF(BL647="22 - 24",10,IF(BL647="24,5 - 26,5",11,IF(BL647="27 - 29",12,IF(BL647="29,5 - 30",13,"")))))))))))))))</f>
        <v>1</v>
      </c>
      <c r="BN647" s="9" t="n">
        <v>18</v>
      </c>
      <c r="BO647" s="11" t="str">
        <f aca="false">IF(BN647="","",IF(AND(BN647&gt;=-20,BN647&lt;=-10),"-20 a -10",IF(AND(BN647&gt;=-9.5,BN647&lt;=0.5),"-9,5 a 0,5",IF(AND(BN647&gt;=1,BN647&lt;=11),"1 a 11",IF(AND(BN647&gt;=11.5,BN647&lt;=21.5),"11,5 a 21,5",IF(BN647=22,"22",IF(AND(BN647&gt;=22.5,BN647&lt;=32.5),"22,5 a 32,5",IF(AND(BN647&gt;=33,BN647&lt;=43),"33 a 43","Fuera de rango"))))))))</f>
        <v>11,5 a 21,5</v>
      </c>
      <c r="BP647" s="11" t="n">
        <f aca="false">IF(BO647="","",IF(BO647="-20 a -10",1,IF(BO647="-9,5 a 0,5",2,IF(BO647="1 a 11",3,IF(BO647="11,5 a 21,5",4,IF(BO647="22","NORMA",IF(BO647="22,5 a 32,5",5,IF(BO647="33 a 43",6,""))))))))</f>
        <v>4</v>
      </c>
      <c r="BQ647" s="9" t="n">
        <v>15</v>
      </c>
      <c r="BR647" s="10" t="str">
        <f aca="false">IF(BQ647="","",IF(AND(BQ647&gt;=-20,BQ647&lt;=-15),"-20 a -15",IF(AND(BQ647&gt;=-14.5,BQ647&lt;=-9.5),"-14,5 a -9,5",IF(AND(BQ647&gt;=-9,BQ647&lt;=-4),"-9 a -4",IF(AND(BQ647&gt;=-3.5,BQ647&lt;=2.5),"-3,5 a 2,5",IF(AND(BQ647&gt;=3,BQ647&lt;=8),"3 a 8",IF(AND(BQ647&gt;=8.5,BQ647&lt;=13.5),"8,5 a 13,5",IF(AND(BQ647&gt;=14,BQ647&lt;=17.5),"14 a 17,5",IF(BQ647=18,"18",IF(AND(BQ647&gt;=18.5,BQ647&lt;=23.5),"18,5 a 23,5",IF(AND(BQ647&gt;=24,BQ647&lt;=29),"24 a 29",IF(AND(BQ647&gt;=29.5,BQ647&lt;=34.5),"29,5 a 34,5",IF(AND(BQ647&gt;=35,BQ647&lt;=40),"35 a 40","Fuera de rango")))))))))))))</f>
        <v>14 a 17,5</v>
      </c>
      <c r="BS647" s="11" t="n">
        <f aca="false">IF(BR647="","",IF(BR647="-20 a -15",1,IF(BR647="-14,5 a -9,5",2,IF(BR647="-9 a -4",3,IF(BR647="-3,5 a 2,5",4,IF(BR647="3 a 8",5,IF(BR647="8,5 a 13,5",6,IF(BR647="14 a 17,5",7,IF(BR647="18","NORMA",IF(BR647="18,5 a 23,5",8,IF(BR647="24 a 29",9,IF(BR647="29,5 a 34,5",10,IF(BR647="35 a 40",11,"")))))))))))))</f>
        <v>7</v>
      </c>
      <c r="BT647" s="9" t="n">
        <v>-2</v>
      </c>
      <c r="BU647" s="10" t="str">
        <f aca="false">IF(BT647="","",IF(AND(BT647&gt;=-20,BT647&lt;=-18),"-20 a -18",IF(AND(BT647&gt;=-17.5,BT647&lt;=-15.5),"-17,5 a -15,5",IF(AND(BT647&gt;=-15,BT647&lt;=-13),"-15 a -13",IF(AND(BT647&gt;=-12.5,BT647&lt;=-10.5),"-12,5 a -10,5",IF(AND(BT647&gt;=-10,BT647&lt;=-8),"-10 a -8",IF(AND(BT647&gt;=-7.5,BT647&lt;=-5.5),"-7,5 a -5,5",IF(AND(BT647&gt;=-5,BT647&lt;=-3),"-5 a -3",IF(AND(BT647&gt;=-2.5,BT647&lt;=-0.5),"-2,5 a -0,5",IF(BT647=0,"0",IF(AND(BT647&gt;=0.5,BT647&lt;=2.5),"0,5 a 2,5",IF(AND(BT647&gt;=3,BT647&lt;=5),"3 a 5",IF(AND(BT647&gt;=5.5,BT647&lt;=7.5),"5,5 a 7,5",IF(AND(BT647&gt;=8,BT647&lt;=10),"8 a 10",IF(AND(BT647&gt;=10.5,BT647&lt;=12.5),"10,5 a 12,5",IF(AND(BT647&gt;=13,BT647&lt;=15),"13 a 15",IF(AND(BT647&gt;=15.5,BT647&lt;=17.5),"15,5 a 17,5",IF(AND(BT647&gt;=18,BT647&lt;=20),"18 a 20","Fuera de rango"))))))))))))))))))</f>
        <v>-2,5 a -0,5</v>
      </c>
      <c r="BV647" s="11" t="n">
        <f aca="false">IF(BT647="","",IF(BT647=0,"NORMA",IF(AND(BT647&gt;=-20,BT647&lt;=-18),2,IF(AND(BT647&gt;=-17.5,BT647&lt;=-15.5),2,IF(AND(BT647&gt;=-15,BT647&lt;=-13),3,IF(AND(BT647&gt;=-12.5,BT647&lt;=-10.5),4,IF(AND(BT647&gt;=-10,BT647&lt;=-8),5,IF(AND(BT647&gt;=-7.5,BT647&lt;=-5.5),6,IF(AND(BT647&gt;=-5,BT647&lt;=-3),7,IF(AND(BT647&gt;=-2.5,BT647&lt;=-0.5),8,IF(AND(BT647&gt;=0.5,BT647&lt;=2.5),9,IF(AND(BT647&gt;=3,BT647&lt;=5),10,IF(AND(BT647&gt;=5.5,BT647&lt;=7.5),11,IF(AND(BT647&gt;=8,BT647&lt;=10),12,IF(AND(BT647&gt;=10.5,BT647&lt;=12.5),13,IF(AND(BT647&gt;=13,BT647&lt;=15),14,IF(AND(BT647&gt;=15.5,BT647&lt;=17.5),15,IF(AND(BT647&gt;=18,BT647&lt;=20),16,"Fuera de rango"))))))))))))))))))</f>
        <v>8</v>
      </c>
      <c r="BW647" s="9" t="n">
        <v>-3.75</v>
      </c>
      <c r="BX647" s="10" t="n">
        <f aca="false">18.5- (0.3*H647)</f>
        <v>2</v>
      </c>
      <c r="BY647" s="10" t="n">
        <f aca="false">(BW647)-(BX647)</f>
        <v>-5.75</v>
      </c>
      <c r="BZ647" s="10" t="str">
        <f aca="false">IF(BY647="","",IF(BY647&lt;-27.5,"De -30 a -28",IF(BY647&lt;-25,"De -27,5 a -25,5",IF(BY647&lt;-22.5,"De -25 a -23",IF(BY647&lt;-20,"De -22,5 a -20,5",IF(BY647&lt;-17.5,"De -20 a -18",IF(BY647&lt;-15,"De -17,5 a -15,5",IF(BY647&lt;-12.5,"De -15 a -13",IF(BY647&lt;-10,"De -12,5 a -10,5",IF(BY647&lt;-7.5,"De -10 a -8",IF(BY647&lt;-5,"De -7,5 a -5,5",IF(BY647&lt;-2.5,"De -5 a -3",IF(BY647&lt;0,"De -2,5 a -0,5",IF(BY647&lt;2.5,"De 0 a 2",IF(BY647&lt;5,"De 2,5 a 4,5",IF(BY647&lt;7.5,"De 5 a 7",IF(BY647&lt;10,"De 7,5 a 9,5",IF(BY647&lt;12.5,"De 10 a 12",IF(BY647&lt;15,"De 12,5 a 14,5",IF(BY647&lt;17.5,"De 15 a 17",IF(BY647&lt;20,"De 17,5 a 19,5",IF(BY647&lt;22.5,"De 20 a 22",IF(BY647&lt;25,"De 22,5 a 24,5",IF(BY647&lt;27.5,"De 25 a 27","De 27,5 a 30"))))))))))))))))))))))))</f>
        <v>De -7,5 a -5,5</v>
      </c>
      <c r="CA647" s="12" t="n">
        <f aca="false">IF(BY647="","",IF(BY647&lt;=-28,1,IF(BY647&lt;=-25.5,2,IF(BY647&lt;=-23,3,IF(BY647&lt;=-20.5,4,IF(BY647&lt;=-18,5,IF(BY647&lt;=-15.5,6,IF(BY647&lt;=-13,7,IF(BY647&lt;=-10.5,8,IF(BY647&lt;=-8,9,IF(BY647&lt;=-5.5,10,IF(BY647&lt;=-3,11,IF(BY647&lt;=-0.5,12,IF(BY647&lt;=2,13,IF(BY647&lt;=4.5,14,IF(BY647&lt;=7,15,IF(BY647&lt;=9.5,16,IF(BY647&lt;=12,17,IF(BY647&lt;=14.5,18,IF(BY647&lt;=17,19,IF(BY647&lt;=19.5,20,IF(BY647&lt;=22,21,IF(BY647&lt;=24.5,22,IF(BY647&lt;=27,23,IF(BY647&lt;=30,24,"Fuera de rango")))))))))))))))))))))))))</f>
        <v>10</v>
      </c>
      <c r="CB647" s="9" t="n">
        <v>-3.25</v>
      </c>
      <c r="CC647" s="10" t="n">
        <f aca="false">18.5- (0.3*H647)</f>
        <v>2</v>
      </c>
      <c r="CD647" s="10" t="n">
        <f aca="false">(CB647)-(CC647)</f>
        <v>-5.25</v>
      </c>
      <c r="CE647" s="10" t="str">
        <f aca="false">IF(CD647="","",IF(CD647&lt;-27.5,"De -30 a -28",IF(CD647&lt;-25,"De -27,5 a -25,5",IF(CD647&lt;-22.5,"De -25 a -23",IF(CD647&lt;-20,"De -22,5 a -20,5",IF(CD647&lt;-17.5,"De -20 a -18",IF(CD647&lt;-15,"De -17,5 a -15,5",IF(CD647&lt;-12.5,"De -15 a -13",IF(CD647&lt;-10,"De -12,5 a -10,5",IF(CD647&lt;-7.5,"De -10 a -8",IF(CD647&lt;-5,"De -7,5 a -5,5",IF(CD647&lt;-2.5,"De -5 a -3",IF(CD647&lt;0,"De -2,5 a -0,5",IF(CD647&lt;=2,"De 0 a 2",IF(CD647&lt;=4.5,"De 2,5 a 4,5",IF(CD647&lt;=7,"De 5 a 7",IF(CD647&lt;=9.5,"De 7,5 a 9,5",IF(CD647&lt;=12,"De 10 a 12",IF(CD647&lt;=14.5,"De 12,5 a 14,5",IF(CD647&lt;=17,"De 15 a 17",IF(CD647&lt;=19.5,"De 17,5 a 19,5",IF(CD647&lt;=22,"De 20 a 22",IF(CD647&lt;=24.5,"De 22,5 a 24,5",IF(CD647&lt;=27,"De 25 a 27","De 27,5 a 30"))))))))))))))))))))))))</f>
        <v>De -7,5 a -5,5</v>
      </c>
      <c r="CF647" s="12" t="n">
        <f aca="false">IF(CD647="","",IF(CD647&lt;-27.5,1,IF(CD647&lt;-25,2,IF(CD647&lt;-22.5,3,IF(CD647&lt;-20,4,IF(CD647&lt;-17.5,5,IF(CD647&lt;-15,6,IF(CD647&lt;-12.5,7,IF(CD647&lt;-10,8,IF(CD647&lt;-7.5,9,IF(CD647&lt;-5,10,IF(CD647&lt;-2.5,11,IF(CD647&lt;0,12,IF(CD647&lt;2.5,13,IF(CD647&lt;5,14,IF(CD647&lt;7.5,15,IF(CD647&lt;10,16,IF(CD647&lt;12.5,17,IF(CD647&lt;15,18,IF(CD647&lt;17.5,19,IF(CD647&lt;20,20,IF(CD647&lt;22.5,21,IF(CD647&lt;25,22,IF(CD647&lt;27.5,23,24))))))))))))))))))))))))</f>
        <v>10</v>
      </c>
      <c r="CG647" s="9" t="n">
        <v>-2</v>
      </c>
      <c r="CH647" s="10" t="str">
        <f aca="false">IF(CG647="","",IF(AND(CG647&gt;=-10,CG647&lt;=-9.5),"-10 a -9,5",IF(AND(CG647&gt;-9.5,CG647&lt;=-8.5),"-9 a -8,5",IF(AND(CG647&gt;-8.5,CG647&lt;=-7.5),"-8 a -7,5",IF(AND(CG647&gt;-7.5,CG647&lt;=-6.5),"-7 a -6,5",IF(AND(CG647&gt;-6.5,CG647&lt;=-5.5),"-6 a -5,5",IF(AND(CG647&gt;-5.5,CG647&lt;=-4.5),"-5 a -4,5",IF(AND(CG647&gt;-4.5,CG647&lt;=-3.5),"-4 a -3,5",IF(AND(CG647&gt;-3.5,CG647&lt;=-2.5),"-3 a -2,5",IF(CG647=-2.25,"-2,25",IF(AND(CG647&gt;-2.5,CG647&lt;=-1.5),"-2 a -1,5",IF(AND(CG647&gt;-1.5,CG647&lt;=-0.5),"-1 a -0,5",IF(AND(CG647&gt;-0.5,CG647&lt;=0.5),"0 a 0,5",IF(AND(CG647&gt;0.5,CG647&lt;=1.5),"1 a 1,5",IF(AND(CG647&gt;1.5,CG647&lt;=2.5),"2 a 2,5",IF(AND(CG647&gt;2.5,CG647&lt;=3.5),"3 a 3,5",IF(AND(CG647&gt;3.5,CG647&lt;=4.5),"4 a 4,5",IF(AND(CG647&gt;4.5,CG647&lt;=5.5),"5 a 5,5",IF(AND(CG647&gt;5.5,CG647&lt;=6.5),"6 a 6,5",IF(AND(CG647&gt;6.5,CG647&lt;=7.5),"7 a 7,5",IF(AND(CG647&gt;7.5,CG647&lt;=8.5),"8 a 8,5",IF(AND(CG647&gt;8.5,CG647&lt;=9.5),"9 a 9,5",IF(CG647&gt;=10,"10","Fuera de rango")))))))))))))))))))))))</f>
        <v>-2 a -1,5</v>
      </c>
      <c r="CI647" s="11" t="n">
        <f aca="false">IF(CG647="","",IF(CG647=-2.25,"NORMA",IF(CG647&lt;=-9.5,1,IF(CG647&lt;=-8.5,2,IF(CG647&lt;=-7.5,3,IF(CG647&lt;=-6.5,4,IF(CG647&lt;=-5.5,5,IF(CG647&lt;=-4.5,6,IF(CG647&lt;=-3.5,7,IF(CG647&lt;=-2.5,8,IF(CG647&lt;=-1.5,9,IF(CG647&lt;=-0.5,10,IF(CG647&lt;=0.5,11,IF(CG647&lt;=1.5,12,IF(CG647&lt;=2.5,13,IF(CG647&lt;=3.5,14,IF(CG647&lt;=4.5,15,IF(CG647&lt;=5.5,16,IF(CG647&lt;=6.5,17,IF(CG647&lt;=7.5,18,IF(CG647&lt;=8.5,19,IF(CG647&lt;=9.5,20,IF(CG647=10,21,"Fuera de rango")))))))))))))))))))))))</f>
        <v>9</v>
      </c>
      <c r="CJ647" s="9" t="n">
        <v>1.5</v>
      </c>
      <c r="CK647" s="10" t="str">
        <f aca="false">IF(CJ647="","",IF(AND(CJ647&gt;=-6,CJ647&lt;=-5.5),"-6 a -5,5",IF(AND(CJ647&gt;-5.5,CJ647&lt;=-4.5),"-5 a -4,5",IF(AND(CJ647&gt;-4.5,CJ647&lt;=-3.5),"-4 a -3,5",IF(AND(CJ647&gt;-3.5,CJ647&lt;=-2.5),"-3 a -2,5",IF(AND(CJ647&gt;-2.5,CJ647&lt;=-1.5),"-2 a -1,5",IF(AND(CJ647&gt;-1.5,CJ647&lt;=-0.5),"-1 a -0,5",IF(AND(CJ647&gt;-0.5,CJ647&lt;=0.5),"0 a 0,5",IF(AND(CJ647&gt;0.5,CJ647&lt;=1.5),"1 a 1,5",IF(AND(CJ647&gt;1.5,CJ647&lt;2.5),"2",IF(AND(CJ647&gt;=2.5,CJ647&lt;=3),"2,5 a 3",IF(AND(CJ647&gt;3,CJ647&lt;=4),"3,5 a 4",IF(AND(CJ647&gt;4,CJ647&lt;=5),"4,5 a 5",IF(AND(CJ647&gt;5,CJ647&lt;=6),"5,5 a 6",IF(AND(CJ647&gt;6,CJ647&lt;=7),"6,5 a 7",IF(AND(CJ647&gt;7,CJ647&lt;=8),"7,5 a 8",IF(AND(CJ647&gt;8,CJ647&lt;=9.5),"8,5 a 9,5",IF(CJ647=10,"10","Fuera de rango"))))))))))))))))))</f>
        <v>1 a 1,5</v>
      </c>
      <c r="CL647" s="11" t="n">
        <f aca="false">IF(CK647="","",IF(OR(CK647="-6 a -5,5",CK647="-6 - -5,5"),1,IF(OR(CK647="-5 a -4,5",CK647="-5 - -4,5"),2,IF(OR(CK647="-4 a -3,5",CK647="-4 - -3,5"),3,IF(OR(CK647="-3 a -2,5",CK647="-3 - -2,5"),4,IF(OR(CK647="-2 a -1,5",CK647="-2 - -1,5"),5,IF(OR(CK647="-1 a -0,5",CK647="-1 - -0,5"),6,IF(OR(CK647="0 a 0,5",CK647="0 - 0,5"),7,IF(OR(CK647="1 a 1,5",CK647="1 - 1,5"),8,IF(CK647="2","NORMA",IF(OR(CK647="2,5 a 3",CK647="2,5 - 3"),9,IF(OR(CK647="3,5 a 4",CK647="3,5 - 4"),10,IF(OR(CK647="4,5 a 5",CK647="4,5 - 5"),11,IF(OR(CK647="5,5 a 6",CK647="5,5 - 6"),12,IF(OR(CK647="6,5 a 7",CK647="6,5 - 7"),13,IF(OR(CK647="7,5 a 8",CK647="7,5 - 8"),14,IF(OR(CK647="8,5 a 9",CK647="8,5 - 9,5",CK647="9 a 9,5"),15,IF(CK647="10",15,IF(OR(CK647="0,5 a 1",CK647="0,5 - 1"),7,"Fuera de rango")))))))))))))))))))</f>
        <v>8</v>
      </c>
      <c r="CO647" s="10" t="str">
        <f aca="false">IF(CM647&gt;0,"EME"," ")</f>
        <v> </v>
      </c>
      <c r="CQ647" s="10" t="str">
        <f aca="false">IF(CP647&gt;0,"0", " ")</f>
        <v> </v>
      </c>
      <c r="CR647" s="10" t="str">
        <f aca="false">IF(CP647&gt;0,"EME"," ")</f>
        <v> </v>
      </c>
      <c r="CS647" s="9" t="n">
        <v>3.75</v>
      </c>
      <c r="CV647" s="9" t="n">
        <v>4.5</v>
      </c>
      <c r="CY647" s="9" t="n">
        <v>0</v>
      </c>
      <c r="DB647" s="9" t="n">
        <v>0</v>
      </c>
      <c r="DC647" s="11" t="str">
        <f aca="false">IF(DB647&lt;0,"2"," ")</f>
        <v> </v>
      </c>
      <c r="DD647" s="11" t="str">
        <f aca="false">IF(DB647&lt;0,"MIO"," ")</f>
        <v> </v>
      </c>
      <c r="DE647" s="9" t="n">
        <v>-0.75</v>
      </c>
      <c r="DF647" s="10" t="str">
        <f aca="false">IF(DE647&lt;0,"3"," ")</f>
        <v>3</v>
      </c>
      <c r="DG647" s="10" t="str">
        <f aca="false">IF(DE647&lt;0,"AST"," ")</f>
        <v>AST</v>
      </c>
      <c r="DH647" s="9" t="n">
        <v>0</v>
      </c>
      <c r="DI647" s="10" t="str">
        <f aca="false">IF(DH647&lt;0,"3"," ")</f>
        <v> </v>
      </c>
      <c r="DJ647" s="10" t="str">
        <f aca="false">IF(DH647&lt;0,"AST"," ")</f>
        <v> </v>
      </c>
      <c r="DK647" s="9" t="n">
        <v>2</v>
      </c>
      <c r="DL647" s="10" t="str">
        <f aca="false">IF(DK647&gt;0,"4"," ")</f>
        <v>4</v>
      </c>
      <c r="DM647" s="10" t="str">
        <f aca="false">IF(DK647&gt;0,"PRE"," ")</f>
        <v>PRE</v>
      </c>
      <c r="DN647" s="9" t="n">
        <v>2</v>
      </c>
      <c r="DO647" s="10" t="str">
        <f aca="false">IF(DN647&gt;0,"4"," ")</f>
        <v>4</v>
      </c>
      <c r="DP647" s="10" t="str">
        <f aca="false">IF(DN647&gt;0,"PRE"," ")</f>
        <v>PRE</v>
      </c>
      <c r="DS647" s="12" t="str">
        <f aca="false">CONCATENATE(CO647,CU647,DA647,DG647,DM647)</f>
        <v> ASTPRE</v>
      </c>
      <c r="DT647" s="10" t="e">
        <f aca="false" t="array" ref="DT647">_xlfn.IFS(DS647="EME    ","0", DS647=" HIP   ","1", DS647="  MIO  ","2", DS647="   AST ","3", DS647="    PRE","4", DS647="EME   PRE","5", DS647=" HIP  PRE","6", DS647=" HIP AST ","7", DS647="  MIO PRE","8", DS647="  MIOAST ","9", DS647="   ASTPRE","10",DS647=" HIP ASTPRE","11", DS647="  MIOASTPRE","12", DS647="     ","0")</f>
        <v>#N/A</v>
      </c>
      <c r="DV647" s="1" t="e">
        <f aca="false" t="array" ref="DV647">_xlfn.IFS(DU647="SI","2", DU647="NO","1")</f>
        <v>#N/A</v>
      </c>
      <c r="DX647" s="11" t="str">
        <f aca="false">IF(DW647=0,"1","2")</f>
        <v>1</v>
      </c>
      <c r="DY647" s="11" t="str">
        <f aca="false" t="array" ref="DY647">_xlfn.IFS(DW647=0,"0", DW647=0.25, "1", DW647=0.5,"2", DW647=0.75,"3", DW647=1,"4",DW647=1.25,"5", DW647=1.5,"6", DW647=1.75,"7", DW647=2,"8")</f>
        <v>0</v>
      </c>
      <c r="EA647" s="11" t="str">
        <f aca="false">IF(DZ647=0,"1","2")</f>
        <v>1</v>
      </c>
      <c r="EB647" s="11" t="str">
        <f aca="false" t="array" ref="EB647">_xlfn.IFS(DZ647=0,"0", DZ647=0.25, "1", DZ647=0.5,"2", DZ647=0.75,"3", DZ647=1,"4",DZ647=1.25,"5", DZ647=1.5,"6", DZ647=1.75,"7", DZ647=2,"8")</f>
        <v>0</v>
      </c>
      <c r="ED647" s="10" t="str">
        <f aca="false">IF(EC647=0,"1","2")</f>
        <v>1</v>
      </c>
      <c r="EE647" s="11" t="str">
        <f aca="false" t="array" ref="EE647">_xlfn.IFS(EC647=0,"0", EC647=-0.25, "1", EC647=-0.5,"2", EC647=-0.75,"3", EC647=-1,"4",EC647=-1.25,"5", EC647=-1.5,"6", EC647=-1.75,"7", EC647=-2,"8", EC647=-2.25,"9",EC647=-2.5,"10", EC647=-2.75,"11", EC647=-3,"12", EC647=-3.25,"13", EC647=-3.5,"14", EC647=-3.75,"15",EC647=-4,"16")</f>
        <v>0</v>
      </c>
      <c r="EG647" s="10" t="str">
        <f aca="false">IF(EF647=0,"1","2")</f>
        <v>1</v>
      </c>
      <c r="EH647" s="11" t="str">
        <f aca="false" t="array" ref="EH647">_xlfn.IFS(EF647=0,"0", EF647=-0.25, "1", EF647=-0.5,"2", EF647=-0.75,"3", EF647=-1,"4",EF647=-1.25,"5", EF647=-1.5,"6", EF647=-1.75,"7", EF647=-2,"8", EF647=-2.25,"9",EF647=-2.5,"10", EF647=-2.75,"11", EF647=-3,"12", EF647=-3.25,"13", EF647=-3.5,"14", EF647=-3.75,"15",EF647=-4,"16")</f>
        <v>0</v>
      </c>
      <c r="EJ647" s="11" t="str">
        <f aca="false">IF(EI647=0,"1","2")</f>
        <v>1</v>
      </c>
      <c r="EK647" s="11" t="str">
        <f aca="false" t="array" ref="EK647">_xlfn.IFS(EI647=0,"0", EI647=-0.25, "1", EI647=-0.5,"2", EI647=-0.75,"3", EI647=-1,"4",EI647=-1.25,"5", EI647=-1.5,"6", EI647=-1.75,"7", EI647=-2,"8", EI647=-2.25,"9", EI647=-2.25,"9",EI647=-2.5,"10", EI647=-2.75,"11", EI647=-3,"12", EI647=-3.25,"13", EI647=-3.5,"14", EI647=-3.75,"15",EI647=-4,"16", EI647=0.25, "17", EI647=0.5, "18")</f>
        <v>0</v>
      </c>
      <c r="EM647" s="11" t="str">
        <f aca="false">IF(EL647=0,"1","2")</f>
        <v>1</v>
      </c>
      <c r="EN647" s="11" t="str">
        <f aca="false" t="array" ref="EN647">_xlfn.IFS(EL647=0.25,"17",EL647=0.5,"18", EL647=0,"0", EL647=-0.25, "1", EL647=-0.5,"2", EL647=-0.75,"3", EL647=-1,"4",EL647=-1.25,"5", EL647=-1.5,"6", EL647=-1.75,"7", EL647=-2,"8",EL647= -2.25,"9",EL647=-2.5,"10",EL647= -2.75,"11",EL647= -3,"12",EL647= -3.25,"13",EL647= -3.5,"14",EL647= -3.75,"15",EL647=-4,"16")</f>
        <v>0</v>
      </c>
      <c r="EP647" s="11" t="str">
        <f aca="false">IF(EO647=0,"1","2")</f>
        <v>1</v>
      </c>
      <c r="EQ647" s="11" t="str">
        <f aca="false" t="array" ref="EQ647">_xlfn.IFS(EO647=0,"0", EO647=0.25, "1", EO647=0.5,"2", EO647=0.75,"3", EO647=1,"4",EO647=1.25,"5", EO647=1.5,"6", EO647=1.75,"7", EO647=2,"8", EO647=2.25,"9", EO647=2.25,"9",EO647=2.5,"10", EO647=2.75,"11", EO647=3,"12", EO647=3.25,"13", EO647=3.5,"14", EO647=3.75,"15",EO647=4,"16", EO647=-0.25, "17", bq=-0.5, "18")</f>
        <v>0</v>
      </c>
      <c r="ES647" s="11" t="str">
        <f aca="false">IF(ER647=0,"1","2")</f>
        <v>1</v>
      </c>
      <c r="ET647" s="11" t="str">
        <f aca="false" t="array" ref="ET647">_xlfn.IFS(ER647=0,"0", ER647=0.25, "1", ER647=0.5,"2", ER647=0.75,"3", ER647=1,"4",ER647=1.25,"5", ER647=1.5,"6", ER647=1.75,"7", ER647=2,"8", ER647=2.25,"9", ER647=2.25,"9",ER647=2.5,"10", ER647=2.75,"11", ER647=3,"12", ER647=3.25,"13", ER647=3.5,"14", ER647=3.75,"15",ER647=4,"16", ER647=-0.25, "17", bq=-0.5, "18")</f>
        <v>0</v>
      </c>
      <c r="EV647" s="14" t="e">
        <f aca="false">VLOOKUP(EU647,LEYENDA!$G$2:$H$8,2,TRUE())</f>
        <v>#N/A</v>
      </c>
      <c r="EW647" s="14" t="e">
        <f aca="false" t="array" ref="EW647">_xlfn.IFS(EV647="0-5","1", EV647="6-12","2", EV647="13-18","3", EV647="19-24","4", EV647="25-36","5", EV647="37-48","6", EV647="49-60","7")</f>
        <v>#N/A</v>
      </c>
    </row>
    <row r="648" customFormat="false" ht="13.5" hidden="false" customHeight="false" outlineLevel="0" collapsed="false">
      <c r="A648" s="1" t="n">
        <v>249</v>
      </c>
      <c r="B648" s="2" t="n">
        <v>1</v>
      </c>
      <c r="C648" s="33" t="n">
        <v>43341</v>
      </c>
      <c r="E648" s="5" t="str">
        <f aca="false">VLOOKUP(A648,'286'!$A$3:$J$6279,10,FALSE())</f>
        <v>MARTÍN MORENO, CARMEN</v>
      </c>
      <c r="F648" s="4" t="str">
        <f aca="false">VLOOKUP(A648,'286'!$A$3:$I$1768,3,FALSE())</f>
        <v>MARMOCAR</v>
      </c>
      <c r="G648" s="6" t="n">
        <f aca="false">VLOOKUP(A648,'286'!$A$3:$I$1768,4,FALSE())</f>
        <v>18096</v>
      </c>
      <c r="H648" s="7" t="n">
        <f aca="false">YEAR(C648)-YEAR(G648)</f>
        <v>69</v>
      </c>
      <c r="I648" s="1" t="str">
        <f aca="false">VLOOKUP(H648,LEYENDA!$C$2:$D$6,2,TRUE())</f>
        <v>61-100</v>
      </c>
      <c r="J648" s="5" t="str">
        <f aca="false">VLOOKUP(A648,'286'!$A$3:$I$1768,7,FALSE())</f>
        <v>M</v>
      </c>
      <c r="K648" s="8" t="n">
        <f aca="false">VLOOKUP(A648,'286'!$A$3:$I$1768,2,FALSE())</f>
        <v>0</v>
      </c>
      <c r="L648" s="4" t="str">
        <f aca="false">VLOOKUP(A648,'286'!$A$3:$I$1768,8,FALSE())</f>
        <v>D</v>
      </c>
      <c r="M648" s="4" t="str">
        <f aca="false">VLOOKUP(A648,'286'!$A$3:$I$1768,9,FALSE())</f>
        <v>I</v>
      </c>
      <c r="N648" s="8" t="str">
        <f aca="false">IF(R648=O648, "MISMA","CONTRARIA")</f>
        <v>CONTRARIA</v>
      </c>
      <c r="O648" s="8" t="str">
        <f aca="false" t="array" ref="O648">_xlfn.IFS(L648="D","1", L648="I","2")</f>
        <v>1</v>
      </c>
      <c r="P648" s="8" t="e">
        <f aca="false" t="array" ref="P648">_xlfn.IFS(K648="OD","1", K648="OI","2")</f>
        <v>#N/A</v>
      </c>
      <c r="Q648" s="1" t="str">
        <f aca="false" t="array" ref="Q648">_xlfn.IFS(J648="M","1", J648="H","2")</f>
        <v>1</v>
      </c>
      <c r="R648" s="8" t="str">
        <f aca="false" t="array" ref="R648">_xlfn.IFS(M648="D","1", M648="I","2")</f>
        <v>2</v>
      </c>
      <c r="S648" s="1" t="str">
        <f aca="false" t="array" ref="S648">_xlfn.IFS(N648="CONTRARIA", "1",N648= "MISMA","2")</f>
        <v>1</v>
      </c>
      <c r="T648" s="1" t="str">
        <f aca="false" t="array" ref="T648">_xlfn.IFS(I648="0-12","1", I648="13-24","2", I648="25-40","3", I648="41-60","4", I648="61-100","5")</f>
        <v>5</v>
      </c>
      <c r="U648" s="9" t="n">
        <v>-4.5</v>
      </c>
      <c r="V648" s="10" t="str">
        <f aca="false">IF(U648="","",IF(AND(U648&gt;=-9,U648&lt;=-6.5),"-9 a -6,5",IF(AND(U648&gt;=-6,U648&lt;=-3.5),"-6 a -3,5",IF(AND(U648&gt;=-3,U648&lt;=-1),"-3 a -1",IF(U648=-0.5,"-0,5",IF(AND(U648&gt;=0,U648&lt;=2.5),"0 a 2,5",IF(AND(U648&gt;=3,U648&lt;=5.5),"3 a 5,5",IF(AND(U648&gt;=6,U648&lt;=8.5),"6 a 8,5",IF(AND(U648&gt;=9,U648&lt;=20),"9 a 20","Fuera de rango")))))))))</f>
        <v>-6 a -3,5</v>
      </c>
      <c r="W648" s="11" t="n">
        <f aca="false">IF(V648="","",IF(V648="-9 a -6,5",2,IF(V648="-6 a -3,5",3,IF(V648="-3 a -1",4,IF(V648="-0,5","NORMA",IF(V648="0 a 2,5",5,IF(V648="3 a 5,5",6,IF(V648="6 a 8,5",7,IF(V648="9 a 20",8,"Fuera de rango")))))))))</f>
        <v>3</v>
      </c>
      <c r="X648" s="9" t="n">
        <v>0</v>
      </c>
      <c r="Y648" s="11" t="str">
        <f aca="false">IF(X648="","",IF(AND(X648&gt;=0,X648&lt;=4),"0 a 4",IF(AND(X648&gt;=4.5,X648&lt;=8.5),"4,5 a 8,5",IF(X648=9,"9",IF(AND(X648&gt;=9.5,X648&lt;=13),"9,5 a 13",IF(AND(X648&gt;=13.5,X648&lt;=20),"13,5 a 20",IF(AND(X648&gt;=20.5,X648&lt;=35),"20,5 a 35","Fuera de rango")))))))</f>
        <v>0 a 4</v>
      </c>
      <c r="Z648" s="11" t="n">
        <f aca="false">IF(Y648="","",IF(Y648="0 a 4",1,IF(Y648="4,5 a 8,5",2,IF(Y648="9","NORMA",IF(Y648="9,5 a 13",3,IF(Y648="13,5 a 20",4,IF(Y648="20,5 a 35",5,"Fuera de rango")))))))</f>
        <v>1</v>
      </c>
      <c r="AA648" s="9" t="n">
        <v>10</v>
      </c>
      <c r="AB648" s="10" t="str">
        <f aca="false">IF(AA648="","",IF(AND(AA648&gt;=0,AA648&lt;=9),"0 a 9",IF(AND(AA648&gt;=9.5,AA648&lt;=18.5),"9,5 a 18,5",IF(AA648=19,"19",IF(AND(AA648&gt;=19.5,AA648&lt;=28),"19,5 a 28",IF(AND(AA648&gt;=28.5,AA648&lt;=40),"28,5 a 40","Fuera de rango"))))))</f>
        <v>9,5 a 18,5</v>
      </c>
      <c r="AC648" s="11" t="n">
        <f aca="false" t="array" ref="AC648">_xlfn.IFS(AB648="","",AB648="0 a 9",1,AB648="9,5 a 18,5",2,AB648="19","NORMA",AB648="19,5 a 28",3,AB648="28,5 a 40",4,TRUE(),"Fuera de rango")</f>
        <v>2</v>
      </c>
      <c r="AD648" s="9" t="n">
        <v>4</v>
      </c>
      <c r="AE648" s="10" t="str">
        <f aca="false">IF(AD648="","",IF(AND(AD648&gt;=-10,AD648&lt;=0),"De -10 a 0",IF(AND(AD648&gt;=0.5,AD648&lt;=9.5),"0,5 a 9,5",IF(AD648=10,"10",IF(AND(AD648&gt;=10.5,AD648&lt;=20),"10,5 a 20",IF(AND(AD648&gt;=20.5,AD648&lt;=40),"20,5 a 40","Fuera de rango"))))))</f>
        <v>0,5 a 9,5</v>
      </c>
      <c r="AF648" s="12" t="n">
        <f aca="false">IF(AD648="","",IF(AND(AD648&gt;=-10,AD648&lt;=0),1,IF(AND(AD648&gt;=0.5,AD648&lt;=9.5),2,IF(AD648=10,"NORMA",IF(AND(AD648&gt;=10.5,AD648&lt;=20),3,IF(AND(AD648&gt;=20.5,AD648&lt;=40),4,""))))))</f>
        <v>2</v>
      </c>
      <c r="AG648" s="9" t="n">
        <v>10</v>
      </c>
      <c r="AH648" s="10" t="str">
        <f aca="false">IF(AG648="","",IF(AND(AG648&gt;=0,AG648&lt;=4),"0 a 4",IF(AND(AG648&gt;=4.5,AG648&lt;=8.5),"4,5 a 8,5",IF(AG648=9,"9",IF(AND(AG648&gt;=9.5,AG648&lt;=13),"9,5 a 13",IF(AND(AG648&gt;=13.5,AG648&lt;=25),"13,5 a 25","Fuera de rango"))))))</f>
        <v>9,5 a 13</v>
      </c>
      <c r="AI648" s="10" t="n">
        <f aca="false">IF(AH648="","",IF(AH648="0 a 4",1,IF(AH648="4,5 a 8,5",2,IF(AH648="9","NORMA",IF(AH648="9,5 a 13",3,IF(AH648="13,5 a 25",4,""))))))</f>
        <v>3</v>
      </c>
      <c r="AJ648" s="9" t="n">
        <v>8</v>
      </c>
      <c r="AK648" s="10" t="str">
        <f aca="false">IF(AJ648="","",IF(AND(AJ648&gt;=-15,AJ648&lt;=-10.5),"-15 a -10,5",IF(AND(AJ648&gt;=-10,AJ648&lt;=-4),"-10 a -4",IF(AND(AJ648&gt;=-4.5,AJ648&lt;=0),"-4,5 a 0",IF(AND(AJ648&gt;=0.5,AJ648&lt;=4.5),"0,5 a 4,5",IF(AJ648=5,"5",IF(AND(AJ648&gt;=5.5,AJ648&lt;=10),"5,5 a 10",IF(AND(AJ648&gt;=10.5,AJ648&lt;=20),"10,5 a 20","Fuera de rango"))))))))</f>
        <v>5,5 a 10</v>
      </c>
      <c r="AL648" s="11" t="n">
        <f aca="false">IF(AK648="","",IF(AK648="-15 a -10,5",1,IF(AK648="-10 a -4",2,IF(AK648="-4,5 a 0",3,IF(AK648="0,5 a 4,5",4,IF(AK648="5","NORMA",IF(AK648="5,5 a 10",5,IF(AK648="10,5 a 20",6,"Error"))))))))</f>
        <v>5</v>
      </c>
      <c r="AM648" s="9" t="n">
        <v>0</v>
      </c>
      <c r="AN648" s="10" t="str">
        <f aca="false">IF(AM648="","",IF(AND(AM648&gt;=-7.5,AM648&lt;=-5.5),"-7,5 a -5,5",IF(AND(AM648&gt;=-5,AM648&lt;=-3),"-5 a -3",IF(AND(AM648&gt;=-2.5,AM648&lt;=-0.5),"-2,5 a -0,5",IF(AM648=0,"0,00",IF(AND(AM648&gt;=0.5,AM648&lt;=2.5),"0,5 a 2,5",IF(AND(AM648&gt;=3,AM648&lt;=5),"3 a 5",IF(AND(AM648&gt;=5.5,AM648&lt;=7.5),"5,5 a 7,5",IF(AND(AM648&gt;=8,AM648&lt;=10),"8 a 10","Fuera de rango")))))))))</f>
        <v>0,00</v>
      </c>
      <c r="AO648" s="11" t="str">
        <f aca="false">IF(AN648="","",IF(AN648="-7,5 a -5,5",1,IF(AN648="-5 a -3",2,IF(AN648="-2,5 a -0,5",3,IF(AN648="0,00","NORMA",IF(AN648="0,5 a 2,5",4,IF(AN648="3 a 5",5,IF(AN648="5,5 a 7,5",6,IF(AN648="8 a 10",7,"Error")))))))))</f>
        <v>NORMA</v>
      </c>
      <c r="AP648" s="9" t="n">
        <v>-11</v>
      </c>
      <c r="AQ648" s="10" t="str">
        <f aca="false">IF(AP648="","",IF(AND(AP648&gt;=-20,AP648&lt;=-9.5),"-20 a -9,5",IF(AND(AP648&gt;=-9,AP648&lt;=-6.5),"-9 a -6,5",IF(AP648=-6,"-6",IF(AND(AP648&gt;=-5.5,AP648&lt;=-3),"-5,5 a -3",IF(AND(AP648&gt;=-2.5,AP648&lt;=0),"-2,5 a 0",IF(AND(AP648&gt;=0.5,AP648&lt;=3),"0,5 a 3",IF(AND(AP648&gt;=3.5,AP648&lt;=6),"3,5 a 6",IF(AND(AP648&gt;=6.5,AP648&lt;=9),"6,5 a 9",IF(AND(AP648&gt;=9.5,AP648&lt;=20),"9,5 a 20","Fuera de rango"))))))))))</f>
        <v>-20 a -9,5</v>
      </c>
      <c r="AR648" s="11" t="n">
        <f aca="false">IF(AQ648="","",IF(AQ648="-20 a -9,5",1,IF(AQ648="-9 a -6,5",2,IF(AQ648="-6","NORMA",IF(AQ648="-5,5 a -3",3,IF(AQ648="-2,5 a 0",4,IF(AQ648="0,5 a 3",5,IF(AQ648="3,5 a 6",6,IF(AQ648="6,5 a 9",7,IF(AQ648="9,5 a 20",8,""))))))))))</f>
        <v>1</v>
      </c>
      <c r="AS648" s="9" t="n">
        <v>-2</v>
      </c>
      <c r="AT648" s="10" t="str">
        <f aca="false">IF(AS648="","",IF(AND(AS648&gt;=-16,AS648&lt;=-14),"-16 a -14",IF(AND(AS648&gt;=-13.5,AS648&lt;=-11.5),"-13,5 a -11,5",IF(AND(AS648&gt;=-11,AS648&lt;=-9),"-11 a -9",IF(AND(AS648&gt;=-8.5,AS648&lt;=-6.5),"-8,5 a -6,5",IF(AND(AS648&gt;=-6,AS648&lt;=-4),"-6 a -4",IF(AND(AS648&gt;=-3.5,AS648&lt;=-1.5),"-3,5 a -1,5",IF(AND(AS648&gt;=-1,AS648&lt;=1),"-1 a 1",IF(AND(AS648&gt;=1.5,AS648&lt;=3.5),"1,5 a 3,5",IF(AND(AS648&gt;=4,AS648&lt;=6),"4 a 6",IF(AND(AS648&gt;=6.5,AS648&lt;=8.5),"6,5 a 8,5",IF(AND(AS648&gt;=9,AS648&lt;=11),"9 a 11",IF(AND(AS648&gt;=11.5,AS648&lt;=13.5),"11,5 a 13,5",IF(AND(AS648&gt;=14,AS648&lt;=16),"14 a 16",IF(AND(AS648&gt;=16.5,AS648&lt;=18.5),"16,5 a 18,5",IF(AND(AS648&gt;=19,AS648&lt;=21),"19 a 21","Fuera de rango"))))))))))))))))</f>
        <v>-3,5 a -1,5</v>
      </c>
      <c r="AU648" s="11" t="n">
        <f aca="false" t="array" ref="AU648">IF(AT648="","",_xlfn.IFS(AT648="-16 a -14",1,AT648="-13,5 a -11,5",2,AT648="-11 a -9",3,AT648="-8,5 a -6,5",4,AT648="-6 a -4",5,AT648="-3,5 a -1,5",6,AT648="-1 a 1",7,AT648="1,5 a 3,5",8,AT648="4 a 6","NORMA",AT648="6,5 a 8,5",9,AT648="9 a 11",10,AT648="11,5 a 13,5",11,AT648="14 a 16",12,AT648="16,5 a 18,5",13,AT648="19 a 21",14,TRUE(),""))</f>
        <v>6</v>
      </c>
      <c r="AV648" s="9" t="n">
        <v>2.75</v>
      </c>
      <c r="AW648" s="10" t="str">
        <f aca="false">IF(AV648="","",IF(AND(AV648&gt;=-1,AV648&lt;=-0.5),"-1 a -0,5",IF(AND(AV648&gt;-0.5,AV648&lt;=0),"De -0,5 a 0",IF(AND(AV648&gt;=0.25,AV648&lt;=0.75),"0,25 a 0,75",IF(AND(AV648&gt;=1,AV648&lt;=1.5),"1 a 1,5",IF(AND(AV648&gt;=1.75,AV648&lt;=2.25),"1,75 a 2,25",IF(AND(AV648&gt;=2.5,AV648&lt;=3),"2,5 a 3",IF(AND(AV648&gt;=3.25,AV648&lt;=3.75),"3,25 a 3,75","Fuera de rango"))))))))</f>
        <v>2,5 a 3</v>
      </c>
      <c r="AX648" s="10" t="n">
        <f aca="false">IF(AW648="","",IF(OR(AW648="-1 a -0,5",AW648="-1 a -0.5"),1,IF(OR(AW648="De -0,5 a 0",AW648="-0,5 a 0",AW648="De -0.5 a 0"),2,IF(OR(AW648="0,25 a 0,75",AW648="0.25 a 0.75"),"NORMA",IF(OR(AW648="1 a 1,5",AW648="1 a 1.5"),3,IF(OR(AW648="1,75 a 2,25",AW648="1.75 a 2.25"),4,IF(OR(AW648="2,5 a 3",AW648="2.5 a 3"),5,IF(OR(AW648="3,25 a 3,75",AW648="3.25 a 3.75"),6,""))))))))</f>
        <v>5</v>
      </c>
      <c r="AY648" s="9" t="n">
        <v>-11</v>
      </c>
      <c r="AZ648" s="10" t="str">
        <f aca="false">IF(AY648="","",IF(AND(AY648&gt;=-20,AY648&lt;=-9.5),"-20 a -9,5",IF(AND(AY648&gt;=-9,AY648&lt;=-6.5),"-9 a -6,5",IF(AY648=-6,"-6",IF(AND(AY648&gt;=-5.5,AY648&lt;=-3),"-5,5 a -3",IF(AND(AY648&gt;=-2.5,AY648&lt;=0),"-2,5 a 0",IF(AND(AY648&gt;=0.5,AY648&lt;=3),"0,5 a 3",IF(AND(AY648&gt;=3.5,AY648&lt;=6),"3,5 a 6","Fuera de rango"))))))))</f>
        <v>-20 a -9,5</v>
      </c>
      <c r="BA648" s="11" t="n">
        <f aca="false">IF(AZ648="","",IF(AZ648="-20 a -9,5",1,IF(AZ648="-9 a -6,5",2,IF(AZ648="-6","NORMA",IF(AZ648="-5,5 a -3",3,IF(AZ648="-2,5 a 0",4,IF(AZ648="0,5 a 3",5,IF(AZ648="3,5 a 6",6,""))))))))</f>
        <v>1</v>
      </c>
      <c r="BB648" s="9" t="n">
        <v>-12</v>
      </c>
      <c r="BC648" s="10" t="str">
        <f aca="false" t="array" ref="BC648">IF(BB648="","",_xlfn.IFS(AND(BB648&gt;=0,BB648&lt;=2),"0 a 2",AND(BB648&gt;=2.5,BB648&lt;=4.5),"2,5 a 4,5",AND(BB648&gt;=5,BB648&lt;=7),"5 a 7",AND(BB648&gt;=7.5,BB648&lt;=9.5),"7,5 a 9,5",AND(BB648&gt;=10,BB648&lt;=12),"10 a 12",AND(BB648&gt;=12.5,BB648&lt;=14.5),"12,5 a 14,5",BB648=15,"15",AND(BB648&gt;=15.5,BB648&lt;=17.5),"15,5 a 17,5",AND(BB648&gt;=18,BB648&lt;=20),"18 a 20",AND(BB648&gt;=20.5,BB648&lt;=22.5),"20,5 a 22,5",AND(BB648&gt;=23,BB648&lt;=25),"23 a 25",TRUE(),"Fuera de rango"))</f>
        <v>Fuera de rango</v>
      </c>
      <c r="BD648" s="11" t="str">
        <f aca="false" t="array" ref="BD648">IF(BC648="","",_xlfn.IFS(BC648="0 a 2",1,BC648="2,5 a 4,5",2,BC648="5 a 7",3,BC648="7,5 a 9,5",4,BC648="10 a 12",5,BC648="12,5 a 14,5",6,BC648="15","NORMA",BC648="15,5 a 17,5",7,BC648="18 a 20",8,BC648="20,5 a 22,5",9,BC648="23 a 25",10,TRUE(),"Fuera de rango"))</f>
        <v>Fuera de rango</v>
      </c>
      <c r="BE648" s="9" t="n">
        <v>2</v>
      </c>
      <c r="BF648" s="10" t="str">
        <f aca="false">IF(BE648="","",IF(AND(BE648&gt;=-20,BE648&lt;=-10),"-20 a -10",IF(AND(BE648&gt;=-9.5,BE648&lt;=0.5),"-9,5 a 0,5",IF(AND(BE648&gt;=1,BE648&lt;=11),"1 a 11",IF(AND(BE648&gt;=11.5,BE648&lt;=20.5),"11,5 a 20,5",IF(BE648=21,"21",IF(AND(BE648&gt;=21.5,BE648&lt;=31.5),"21,5 a 31,5",IF(AND(BE648&gt;=32,BE648&lt;=42),"32 a 42","Fuera de rango"))))))))</f>
        <v>1 a 11</v>
      </c>
      <c r="BG648" s="11" t="n">
        <f aca="false">IF(BF648="","",IF(BF648="-20 a -10",1,IF(BF648="-9,5 a 0,5",2,IF(BF648="1 a 11",3,IF(BF648="11,5 a 20,5",4,IF(BF648="21","NORMA",IF(BF648="21,5 a 31,5",5,IF(BF648="32 a 42",6,""))))))))</f>
        <v>3</v>
      </c>
      <c r="BH648" s="9" t="n">
        <v>-13</v>
      </c>
      <c r="BI648" s="10" t="str">
        <f aca="false">IF(BH648="","",IF(AND(BH648&gt;=-20,BH648&lt;=-15),"-20 a -15",IF(AND(BH648&gt;=-14.5,BH648&lt;=-9.5),"-14,5 a -9,5",IF(AND(BH648&gt;=-9,BH648&lt;=-4),"-9 a -4",IF(AND(BH648&gt;=-3.5,BH648&lt;=2.5),"-3,5 a 2,5",IF(AND(BH648&gt;=3,BH648&lt;=8),"3 a 8",IF(AND(BH648&gt;=8.5,BH648&lt;=14.5),"8,5 a 14,5",IF(BH648=15,"15",IF(AND(BH648&gt;=15.5,BH648&lt;=20.5),"15,5 a 20,5",IF(AND(BH648&gt;=21,BH648&lt;=26),"21 a 26","Fuera de rango"))))))))))</f>
        <v>-14,5 a -9,5</v>
      </c>
      <c r="BJ648" s="11" t="n">
        <f aca="false">IF(BI648="","",IF(BI648="-20 a -15",1,IF(BI648="-14,5 a -9,5",2,IF(BI648="-9 a -4",3,IF(BI648="-3,5 a 2,5",4,IF(BI648="3 a 8",5,IF(BI648="8,5 a 14,5",6,IF(BI648="15","NORMA",IF(BI648="15,5 a 20,5",7,IF(BI648="21 a 26",8,IF(BI648="26,5 a 31,5",9,"")))))))))))</f>
        <v>2</v>
      </c>
      <c r="BK648" s="9" t="n">
        <v>0</v>
      </c>
      <c r="BL648" s="10" t="str">
        <f aca="false">IF(BK648="","",IF(AND(BK648&gt;=0,BK648&lt;=2),"0 - 2",IF(AND(BK648&gt;=2.5,BK648&lt;=4.5),"2,5 - 4,5",IF(AND(BK648&gt;=5,BK648&lt;=7),"5 - 7",IF(AND(BK648&gt;=7.5,BK648&lt;=9.5),"7,5 - 9,5",IF(AND(BK648&gt;=10,BK648&lt;=12),"10 - 12",IF(AND(BK648&gt;=12.5,BK648&lt;=13.5),"12,5 - 13,5",IF(BK648=14,"14",IF(AND(BK648&gt;=14.5,BK648&lt;=16.5),"14,5 - 16,5",IF(AND(BK648&gt;=17,BK648&lt;=19),"17 - 19",IF(AND(BK648&gt;=19.5,BK648&lt;=21.5),"19,5 - 21,5",IF(AND(BK648&gt;=22,BK648&lt;=24),"22 - 24",IF(AND(BK648&gt;=24.5,BK648&lt;=26.5),"24,5 - 26,5",IF(AND(BK648&gt;=27,BK648&lt;=29),"27 - 29",IF(AND(BK648&gt;=29.5,BK648&lt;=30),"29,5 - 30","Fuera de rango")))))))))))))))</f>
        <v>0 - 2</v>
      </c>
      <c r="BM648" s="11" t="n">
        <f aca="false">IF(BL648="","",IF(BL648="0 - 2",1,IF(BL648="2,5 - 4,5",2,IF(BL648="5 - 7",3,IF(BL648="7,5 - 9,5",4,IF(BL648="10 - 12",5,IF(BL648="12,5 - 13,5",6,IF(BL648="14","NORMA",IF(BL648="14,5 - 16,5",7,IF(BL648="17 - 19",8,IF(BL648="19,5 - 21,5",9,IF(BL648="22 - 24",10,IF(BL648="24,5 - 26,5",11,IF(BL648="27 - 29",12,IF(BL648="29,5 - 30",13,"")))))))))))))))</f>
        <v>1</v>
      </c>
      <c r="BN648" s="9" t="n">
        <v>29</v>
      </c>
      <c r="BO648" s="11" t="str">
        <f aca="false">IF(BN648="","",IF(AND(BN648&gt;=-20,BN648&lt;=-10),"-20 a -10",IF(AND(BN648&gt;=-9.5,BN648&lt;=0.5),"-9,5 a 0,5",IF(AND(BN648&gt;=1,BN648&lt;=11),"1 a 11",IF(AND(BN648&gt;=11.5,BN648&lt;=21.5),"11,5 a 21,5",IF(BN648=22,"22",IF(AND(BN648&gt;=22.5,BN648&lt;=32.5),"22,5 a 32,5",IF(AND(BN648&gt;=33,BN648&lt;=43),"33 a 43","Fuera de rango"))))))))</f>
        <v>22,5 a 32,5</v>
      </c>
      <c r="BP648" s="11" t="n">
        <f aca="false">IF(BO648="","",IF(BO648="-20 a -10",1,IF(BO648="-9,5 a 0,5",2,IF(BO648="1 a 11",3,IF(BO648="11,5 a 21,5",4,IF(BO648="22","NORMA",IF(BO648="22,5 a 32,5",5,IF(BO648="33 a 43",6,""))))))))</f>
        <v>5</v>
      </c>
      <c r="BQ648" s="9" t="n">
        <v>24</v>
      </c>
      <c r="BR648" s="10" t="str">
        <f aca="false">IF(BQ648="","",IF(AND(BQ648&gt;=-20,BQ648&lt;=-15),"-20 a -15",IF(AND(BQ648&gt;=-14.5,BQ648&lt;=-9.5),"-14,5 a -9,5",IF(AND(BQ648&gt;=-9,BQ648&lt;=-4),"-9 a -4",IF(AND(BQ648&gt;=-3.5,BQ648&lt;=2.5),"-3,5 a 2,5",IF(AND(BQ648&gt;=3,BQ648&lt;=8),"3 a 8",IF(AND(BQ648&gt;=8.5,BQ648&lt;=13.5),"8,5 a 13,5",IF(AND(BQ648&gt;=14,BQ648&lt;=17.5),"14 a 17,5",IF(BQ648=18,"18",IF(AND(BQ648&gt;=18.5,BQ648&lt;=23.5),"18,5 a 23,5",IF(AND(BQ648&gt;=24,BQ648&lt;=29),"24 a 29",IF(AND(BQ648&gt;=29.5,BQ648&lt;=34.5),"29,5 a 34,5",IF(AND(BQ648&gt;=35,BQ648&lt;=40),"35 a 40","Fuera de rango")))))))))))))</f>
        <v>24 a 29</v>
      </c>
      <c r="BS648" s="11" t="n">
        <f aca="false">IF(BR648="","",IF(BR648="-20 a -15",1,IF(BR648="-14,5 a -9,5",2,IF(BR648="-9 a -4",3,IF(BR648="-3,5 a 2,5",4,IF(BR648="3 a 8",5,IF(BR648="8,5 a 13,5",6,IF(BR648="14 a 17,5",7,IF(BR648="18","NORMA",IF(BR648="18,5 a 23,5",8,IF(BR648="24 a 29",9,IF(BR648="29,5 a 34,5",10,IF(BR648="35 a 40",11,"")))))))))))))</f>
        <v>9</v>
      </c>
      <c r="BT648" s="9" t="n">
        <v>2</v>
      </c>
      <c r="BU648" s="10" t="str">
        <f aca="false">IF(BT648="","",IF(AND(BT648&gt;=-20,BT648&lt;=-18),"-20 a -18",IF(AND(BT648&gt;=-17.5,BT648&lt;=-15.5),"-17,5 a -15,5",IF(AND(BT648&gt;=-15,BT648&lt;=-13),"-15 a -13",IF(AND(BT648&gt;=-12.5,BT648&lt;=-10.5),"-12,5 a -10,5",IF(AND(BT648&gt;=-10,BT648&lt;=-8),"-10 a -8",IF(AND(BT648&gt;=-7.5,BT648&lt;=-5.5),"-7,5 a -5,5",IF(AND(BT648&gt;=-5,BT648&lt;=-3),"-5 a -3",IF(AND(BT648&gt;=-2.5,BT648&lt;=-0.5),"-2,5 a -0,5",IF(BT648=0,"0",IF(AND(BT648&gt;=0.5,BT648&lt;=2.5),"0,5 a 2,5",IF(AND(BT648&gt;=3,BT648&lt;=5),"3 a 5",IF(AND(BT648&gt;=5.5,BT648&lt;=7.5),"5,5 a 7,5",IF(AND(BT648&gt;=8,BT648&lt;=10),"8 a 10",IF(AND(BT648&gt;=10.5,BT648&lt;=12.5),"10,5 a 12,5",IF(AND(BT648&gt;=13,BT648&lt;=15),"13 a 15",IF(AND(BT648&gt;=15.5,BT648&lt;=17.5),"15,5 a 17,5",IF(AND(BT648&gt;=18,BT648&lt;=20),"18 a 20","Fuera de rango"))))))))))))))))))</f>
        <v>0,5 a 2,5</v>
      </c>
      <c r="BV648" s="11" t="n">
        <f aca="false">IF(BT648="","",IF(BT648=0,"NORMA",IF(AND(BT648&gt;=-20,BT648&lt;=-18),2,IF(AND(BT648&gt;=-17.5,BT648&lt;=-15.5),2,IF(AND(BT648&gt;=-15,BT648&lt;=-13),3,IF(AND(BT648&gt;=-12.5,BT648&lt;=-10.5),4,IF(AND(BT648&gt;=-10,BT648&lt;=-8),5,IF(AND(BT648&gt;=-7.5,BT648&lt;=-5.5),6,IF(AND(BT648&gt;=-5,BT648&lt;=-3),7,IF(AND(BT648&gt;=-2.5,BT648&lt;=-0.5),8,IF(AND(BT648&gt;=0.5,BT648&lt;=2.5),9,IF(AND(BT648&gt;=3,BT648&lt;=5),10,IF(AND(BT648&gt;=5.5,BT648&lt;=7.5),11,IF(AND(BT648&gt;=8,BT648&lt;=10),12,IF(AND(BT648&gt;=10.5,BT648&lt;=12.5),13,IF(AND(BT648&gt;=13,BT648&lt;=15),14,IF(AND(BT648&gt;=15.5,BT648&lt;=17.5),15,IF(AND(BT648&gt;=18,BT648&lt;=20),16,"Fuera de rango"))))))))))))))))))</f>
        <v>9</v>
      </c>
      <c r="BW648" s="9" t="n">
        <v>-3</v>
      </c>
      <c r="BX648" s="10" t="n">
        <f aca="false">18.5- (0.3*H648)</f>
        <v>-2.2</v>
      </c>
      <c r="BY648" s="10" t="n">
        <f aca="false">(BW648)-(BX648)</f>
        <v>-0.800000000000001</v>
      </c>
      <c r="BZ648" s="10" t="str">
        <f aca="false">IF(BY648="","",IF(BY648&lt;-27.5,"De -30 a -28",IF(BY648&lt;-25,"De -27,5 a -25,5",IF(BY648&lt;-22.5,"De -25 a -23",IF(BY648&lt;-20,"De -22,5 a -20,5",IF(BY648&lt;-17.5,"De -20 a -18",IF(BY648&lt;-15,"De -17,5 a -15,5",IF(BY648&lt;-12.5,"De -15 a -13",IF(BY648&lt;-10,"De -12,5 a -10,5",IF(BY648&lt;-7.5,"De -10 a -8",IF(BY648&lt;-5,"De -7,5 a -5,5",IF(BY648&lt;-2.5,"De -5 a -3",IF(BY648&lt;0,"De -2,5 a -0,5",IF(BY648&lt;2.5,"De 0 a 2",IF(BY648&lt;5,"De 2,5 a 4,5",IF(BY648&lt;7.5,"De 5 a 7",IF(BY648&lt;10,"De 7,5 a 9,5",IF(BY648&lt;12.5,"De 10 a 12",IF(BY648&lt;15,"De 12,5 a 14,5",IF(BY648&lt;17.5,"De 15 a 17",IF(BY648&lt;20,"De 17,5 a 19,5",IF(BY648&lt;22.5,"De 20 a 22",IF(BY648&lt;25,"De 22,5 a 24,5",IF(BY648&lt;27.5,"De 25 a 27","De 27,5 a 30"))))))))))))))))))))))))</f>
        <v>De -2,5 a -0,5</v>
      </c>
      <c r="CA648" s="12" t="n">
        <f aca="false">IF(BY648="","",IF(BY648&lt;=-28,1,IF(BY648&lt;=-25.5,2,IF(BY648&lt;=-23,3,IF(BY648&lt;=-20.5,4,IF(BY648&lt;=-18,5,IF(BY648&lt;=-15.5,6,IF(BY648&lt;=-13,7,IF(BY648&lt;=-10.5,8,IF(BY648&lt;=-8,9,IF(BY648&lt;=-5.5,10,IF(BY648&lt;=-3,11,IF(BY648&lt;=-0.5,12,IF(BY648&lt;=2,13,IF(BY648&lt;=4.5,14,IF(BY648&lt;=7,15,IF(BY648&lt;=9.5,16,IF(BY648&lt;=12,17,IF(BY648&lt;=14.5,18,IF(BY648&lt;=17,19,IF(BY648&lt;=19.5,20,IF(BY648&lt;=22,21,IF(BY648&lt;=24.5,22,IF(BY648&lt;=27,23,IF(BY648&lt;=30,24,"Fuera de rango")))))))))))))))))))))))))</f>
        <v>12</v>
      </c>
      <c r="CB648" s="9" t="n">
        <v>-4.25</v>
      </c>
      <c r="CC648" s="10" t="n">
        <f aca="false">18.5- (0.3*H648)</f>
        <v>-2.2</v>
      </c>
      <c r="CD648" s="10" t="n">
        <f aca="false">(CB648)-(CC648)</f>
        <v>-2.05</v>
      </c>
      <c r="CE648" s="10" t="str">
        <f aca="false">IF(CD648="","",IF(CD648&lt;-27.5,"De -30 a -28",IF(CD648&lt;-25,"De -27,5 a -25,5",IF(CD648&lt;-22.5,"De -25 a -23",IF(CD648&lt;-20,"De -22,5 a -20,5",IF(CD648&lt;-17.5,"De -20 a -18",IF(CD648&lt;-15,"De -17,5 a -15,5",IF(CD648&lt;-12.5,"De -15 a -13",IF(CD648&lt;-10,"De -12,5 a -10,5",IF(CD648&lt;-7.5,"De -10 a -8",IF(CD648&lt;-5,"De -7,5 a -5,5",IF(CD648&lt;-2.5,"De -5 a -3",IF(CD648&lt;0,"De -2,5 a -0,5",IF(CD648&lt;=2,"De 0 a 2",IF(CD648&lt;=4.5,"De 2,5 a 4,5",IF(CD648&lt;=7,"De 5 a 7",IF(CD648&lt;=9.5,"De 7,5 a 9,5",IF(CD648&lt;=12,"De 10 a 12",IF(CD648&lt;=14.5,"De 12,5 a 14,5",IF(CD648&lt;=17,"De 15 a 17",IF(CD648&lt;=19.5,"De 17,5 a 19,5",IF(CD648&lt;=22,"De 20 a 22",IF(CD648&lt;=24.5,"De 22,5 a 24,5",IF(CD648&lt;=27,"De 25 a 27","De 27,5 a 30"))))))))))))))))))))))))</f>
        <v>De -2,5 a -0,5</v>
      </c>
      <c r="CF648" s="12" t="n">
        <f aca="false">IF(CD648="","",IF(CD648&lt;-27.5,1,IF(CD648&lt;-25,2,IF(CD648&lt;-22.5,3,IF(CD648&lt;-20,4,IF(CD648&lt;-17.5,5,IF(CD648&lt;-15,6,IF(CD648&lt;-12.5,7,IF(CD648&lt;-10,8,IF(CD648&lt;-7.5,9,IF(CD648&lt;-5,10,IF(CD648&lt;-2.5,11,IF(CD648&lt;0,12,IF(CD648&lt;2.5,13,IF(CD648&lt;5,14,IF(CD648&lt;7.5,15,IF(CD648&lt;10,16,IF(CD648&lt;12.5,17,IF(CD648&lt;15,18,IF(CD648&lt;17.5,19,IF(CD648&lt;20,20,IF(CD648&lt;22.5,21,IF(CD648&lt;25,22,IF(CD648&lt;27.5,23,24))))))))))))))))))))))))</f>
        <v>12</v>
      </c>
      <c r="CG648" s="9" t="n">
        <v>-1.75</v>
      </c>
      <c r="CH648" s="10" t="str">
        <f aca="false">IF(CG648="","",IF(AND(CG648&gt;=-10,CG648&lt;=-9.5),"-10 a -9,5",IF(AND(CG648&gt;-9.5,CG648&lt;=-8.5),"-9 a -8,5",IF(AND(CG648&gt;-8.5,CG648&lt;=-7.5),"-8 a -7,5",IF(AND(CG648&gt;-7.5,CG648&lt;=-6.5),"-7 a -6,5",IF(AND(CG648&gt;-6.5,CG648&lt;=-5.5),"-6 a -5,5",IF(AND(CG648&gt;-5.5,CG648&lt;=-4.5),"-5 a -4,5",IF(AND(CG648&gt;-4.5,CG648&lt;=-3.5),"-4 a -3,5",IF(AND(CG648&gt;-3.5,CG648&lt;=-2.5),"-3 a -2,5",IF(CG648=-2.25,"-2,25",IF(AND(CG648&gt;-2.5,CG648&lt;=-1.5),"-2 a -1,5",IF(AND(CG648&gt;-1.5,CG648&lt;=-0.5),"-1 a -0,5",IF(AND(CG648&gt;-0.5,CG648&lt;=0.5),"0 a 0,5",IF(AND(CG648&gt;0.5,CG648&lt;=1.5),"1 a 1,5",IF(AND(CG648&gt;1.5,CG648&lt;=2.5),"2 a 2,5",IF(AND(CG648&gt;2.5,CG648&lt;=3.5),"3 a 3,5",IF(AND(CG648&gt;3.5,CG648&lt;=4.5),"4 a 4,5",IF(AND(CG648&gt;4.5,CG648&lt;=5.5),"5 a 5,5",IF(AND(CG648&gt;5.5,CG648&lt;=6.5),"6 a 6,5",IF(AND(CG648&gt;6.5,CG648&lt;=7.5),"7 a 7,5",IF(AND(CG648&gt;7.5,CG648&lt;=8.5),"8 a 8,5",IF(AND(CG648&gt;8.5,CG648&lt;=9.5),"9 a 9,5",IF(CG648&gt;=10,"10","Fuera de rango")))))))))))))))))))))))</f>
        <v>-2 a -1,5</v>
      </c>
      <c r="CI648" s="11" t="n">
        <f aca="false">IF(CG648="","",IF(CG648=-2.25,"NORMA",IF(CG648&lt;=-9.5,1,IF(CG648&lt;=-8.5,2,IF(CG648&lt;=-7.5,3,IF(CG648&lt;=-6.5,4,IF(CG648&lt;=-5.5,5,IF(CG648&lt;=-4.5,6,IF(CG648&lt;=-3.5,7,IF(CG648&lt;=-2.5,8,IF(CG648&lt;=-1.5,9,IF(CG648&lt;=-0.5,10,IF(CG648&lt;=0.5,11,IF(CG648&lt;=1.5,12,IF(CG648&lt;=2.5,13,IF(CG648&lt;=3.5,14,IF(CG648&lt;=4.5,15,IF(CG648&lt;=5.5,16,IF(CG648&lt;=6.5,17,IF(CG648&lt;=7.5,18,IF(CG648&lt;=8.5,19,IF(CG648&lt;=9.5,20,IF(CG648=10,21,"Fuera de rango")))))))))))))))))))))))</f>
        <v>9</v>
      </c>
      <c r="CJ648" s="9" t="n">
        <v>1.5</v>
      </c>
      <c r="CK648" s="10" t="str">
        <f aca="false">IF(CJ648="","",IF(AND(CJ648&gt;=-6,CJ648&lt;=-5.5),"-6 a -5,5",IF(AND(CJ648&gt;-5.5,CJ648&lt;=-4.5),"-5 a -4,5",IF(AND(CJ648&gt;-4.5,CJ648&lt;=-3.5),"-4 a -3,5",IF(AND(CJ648&gt;-3.5,CJ648&lt;=-2.5),"-3 a -2,5",IF(AND(CJ648&gt;-2.5,CJ648&lt;=-1.5),"-2 a -1,5",IF(AND(CJ648&gt;-1.5,CJ648&lt;=-0.5),"-1 a -0,5",IF(AND(CJ648&gt;-0.5,CJ648&lt;=0.5),"0 a 0,5",IF(AND(CJ648&gt;0.5,CJ648&lt;=1.5),"1 a 1,5",IF(AND(CJ648&gt;1.5,CJ648&lt;2.5),"2",IF(AND(CJ648&gt;=2.5,CJ648&lt;=3),"2,5 a 3",IF(AND(CJ648&gt;3,CJ648&lt;=4),"3,5 a 4",IF(AND(CJ648&gt;4,CJ648&lt;=5),"4,5 a 5",IF(AND(CJ648&gt;5,CJ648&lt;=6),"5,5 a 6",IF(AND(CJ648&gt;6,CJ648&lt;=7),"6,5 a 7",IF(AND(CJ648&gt;7,CJ648&lt;=8),"7,5 a 8",IF(AND(CJ648&gt;8,CJ648&lt;=9.5),"8,5 a 9,5",IF(CJ648=10,"10","Fuera de rango"))))))))))))))))))</f>
        <v>1 a 1,5</v>
      </c>
      <c r="CL648" s="11" t="n">
        <f aca="false">IF(CK648="","",IF(OR(CK648="-6 a -5,5",CK648="-6 - -5,5"),1,IF(OR(CK648="-5 a -4,5",CK648="-5 - -4,5"),2,IF(OR(CK648="-4 a -3,5",CK648="-4 - -3,5"),3,IF(OR(CK648="-3 a -2,5",CK648="-3 - -2,5"),4,IF(OR(CK648="-2 a -1,5",CK648="-2 - -1,5"),5,IF(OR(CK648="-1 a -0,5",CK648="-1 - -0,5"),6,IF(OR(CK648="0 a 0,5",CK648="0 - 0,5"),7,IF(OR(CK648="1 a 1,5",CK648="1 - 1,5"),8,IF(CK648="2","NORMA",IF(OR(CK648="2,5 a 3",CK648="2,5 - 3"),9,IF(OR(CK648="3,5 a 4",CK648="3,5 - 4"),10,IF(OR(CK648="4,5 a 5",CK648="4,5 - 5"),11,IF(OR(CK648="5,5 a 6",CK648="5,5 - 6"),12,IF(OR(CK648="6,5 a 7",CK648="6,5 - 7"),13,IF(OR(CK648="7,5 a 8",CK648="7,5 - 8"),14,IF(OR(CK648="8,5 a 9",CK648="8,5 - 9,5",CK648="9 a 9,5"),15,IF(CK648="10",15,IF(OR(CK648="0,5 a 1",CK648="0,5 - 1"),7,"Fuera de rango")))))))))))))))))))</f>
        <v>8</v>
      </c>
      <c r="CO648" s="10" t="str">
        <f aca="false">IF(CM648&gt;0,"EME"," ")</f>
        <v> </v>
      </c>
      <c r="CQ648" s="10" t="str">
        <f aca="false">IF(CP648&gt;0,"0", " ")</f>
        <v> </v>
      </c>
      <c r="CR648" s="10" t="str">
        <f aca="false">IF(CP648&gt;0,"EME"," ")</f>
        <v> </v>
      </c>
      <c r="CS648" s="9" t="n">
        <v>0.25</v>
      </c>
      <c r="CV648" s="9" t="n">
        <v>0.25</v>
      </c>
      <c r="CY648" s="9" t="n">
        <v>0</v>
      </c>
      <c r="DB648" s="9" t="n">
        <v>0</v>
      </c>
      <c r="DC648" s="11" t="str">
        <f aca="false">IF(DB648&lt;0,"2"," ")</f>
        <v> </v>
      </c>
      <c r="DD648" s="11" t="str">
        <f aca="false">IF(DB648&lt;0,"MIO"," ")</f>
        <v> </v>
      </c>
      <c r="DE648" s="9" t="n">
        <v>-1</v>
      </c>
      <c r="DF648" s="10" t="str">
        <f aca="false">IF(DE648&lt;0,"3"," ")</f>
        <v>3</v>
      </c>
      <c r="DG648" s="10" t="str">
        <f aca="false">IF(DE648&lt;0,"AST"," ")</f>
        <v>AST</v>
      </c>
      <c r="DH648" s="9" t="n">
        <v>-1.5</v>
      </c>
      <c r="DI648" s="10" t="str">
        <f aca="false">IF(DH648&lt;0,"3"," ")</f>
        <v>3</v>
      </c>
      <c r="DJ648" s="10" t="str">
        <f aca="false">IF(DH648&lt;0,"AST"," ")</f>
        <v>AST</v>
      </c>
      <c r="DK648" s="9" t="n">
        <v>2.75</v>
      </c>
      <c r="DL648" s="10" t="str">
        <f aca="false">IF(DK648&gt;0,"4"," ")</f>
        <v>4</v>
      </c>
      <c r="DM648" s="10" t="str">
        <f aca="false">IF(DK648&gt;0,"PRE"," ")</f>
        <v>PRE</v>
      </c>
      <c r="DN648" s="9" t="n">
        <v>2.75</v>
      </c>
      <c r="DO648" s="10" t="str">
        <f aca="false">IF(DN648&gt;0,"4"," ")</f>
        <v>4</v>
      </c>
      <c r="DP648" s="10" t="str">
        <f aca="false">IF(DN648&gt;0,"PRE"," ")</f>
        <v>PRE</v>
      </c>
      <c r="DS648" s="12" t="str">
        <f aca="false">CONCATENATE(CO648,CU648,DA648,DG648,DM648)</f>
        <v> ASTPRE</v>
      </c>
      <c r="DT648" s="10" t="e">
        <f aca="false" t="array" ref="DT648">_xlfn.IFS(DS648="EME    ","0", DS648=" HIP   ","1", DS648="  MIO  ","2", DS648="   AST ","3", DS648="    PRE","4", DS648="EME   PRE","5", DS648=" HIP  PRE","6", DS648=" HIP AST ","7", DS648="  MIO PRE","8", DS648="  MIOAST ","9", DS648="   ASTPRE","10",DS648=" HIP ASTPRE","11", DS648="  MIOASTPRE","12", DS648="     ","0")</f>
        <v>#N/A</v>
      </c>
      <c r="DV648" s="1" t="e">
        <f aca="false" t="array" ref="DV648">_xlfn.IFS(DU648="SI","2", DU648="NO","1")</f>
        <v>#N/A</v>
      </c>
      <c r="DX648" s="11" t="str">
        <f aca="false">IF(DW648=0,"1","2")</f>
        <v>1</v>
      </c>
      <c r="DY648" s="11" t="str">
        <f aca="false" t="array" ref="DY648">_xlfn.IFS(DW648=0,"0", DW648=0.25, "1", DW648=0.5,"2", DW648=0.75,"3", DW648=1,"4",DW648=1.25,"5", DW648=1.5,"6", DW648=1.75,"7", DW648=2,"8")</f>
        <v>0</v>
      </c>
      <c r="EA648" s="11" t="str">
        <f aca="false">IF(DZ648=0,"1","2")</f>
        <v>1</v>
      </c>
      <c r="EB648" s="11" t="str">
        <f aca="false" t="array" ref="EB648">_xlfn.IFS(DZ648=0,"0", DZ648=0.25, "1", DZ648=0.5,"2", DZ648=0.75,"3", DZ648=1,"4",DZ648=1.25,"5", DZ648=1.5,"6", DZ648=1.75,"7", DZ648=2,"8")</f>
        <v>0</v>
      </c>
      <c r="ED648" s="10" t="str">
        <f aca="false">IF(EC648=0,"1","2")</f>
        <v>1</v>
      </c>
      <c r="EE648" s="11" t="str">
        <f aca="false" t="array" ref="EE648">_xlfn.IFS(EC648=0,"0", EC648=-0.25, "1", EC648=-0.5,"2", EC648=-0.75,"3", EC648=-1,"4",EC648=-1.25,"5", EC648=-1.5,"6", EC648=-1.75,"7", EC648=-2,"8", EC648=-2.25,"9",EC648=-2.5,"10", EC648=-2.75,"11", EC648=-3,"12", EC648=-3.25,"13", EC648=-3.5,"14", EC648=-3.75,"15",EC648=-4,"16")</f>
        <v>0</v>
      </c>
      <c r="EG648" s="10" t="str">
        <f aca="false">IF(EF648=0,"1","2")</f>
        <v>1</v>
      </c>
      <c r="EH648" s="11" t="str">
        <f aca="false" t="array" ref="EH648">_xlfn.IFS(EF648=0,"0", EF648=-0.25, "1", EF648=-0.5,"2", EF648=-0.75,"3", EF648=-1,"4",EF648=-1.25,"5", EF648=-1.5,"6", EF648=-1.75,"7", EF648=-2,"8", EF648=-2.25,"9",EF648=-2.5,"10", EF648=-2.75,"11", EF648=-3,"12", EF648=-3.25,"13", EF648=-3.5,"14", EF648=-3.75,"15",EF648=-4,"16")</f>
        <v>0</v>
      </c>
      <c r="EJ648" s="11" t="str">
        <f aca="false">IF(EI648=0,"1","2")</f>
        <v>1</v>
      </c>
      <c r="EK648" s="11" t="str">
        <f aca="false" t="array" ref="EK648">_xlfn.IFS(EI648=0,"0", EI648=-0.25, "1", EI648=-0.5,"2", EI648=-0.75,"3", EI648=-1,"4",EI648=-1.25,"5", EI648=-1.5,"6", EI648=-1.75,"7", EI648=-2,"8", EI648=-2.25,"9", EI648=-2.25,"9",EI648=-2.5,"10", EI648=-2.75,"11", EI648=-3,"12", EI648=-3.25,"13", EI648=-3.5,"14", EI648=-3.75,"15",EI648=-4,"16", EI648=0.25, "17", EI648=0.5, "18")</f>
        <v>0</v>
      </c>
      <c r="EM648" s="11" t="str">
        <f aca="false">IF(EL648=0,"1","2")</f>
        <v>1</v>
      </c>
      <c r="EN648" s="11" t="str">
        <f aca="false" t="array" ref="EN648">_xlfn.IFS(EL648=0.25,"17",EL648=0.5,"18", EL648=0,"0", EL648=-0.25, "1", EL648=-0.5,"2", EL648=-0.75,"3", EL648=-1,"4",EL648=-1.25,"5", EL648=-1.5,"6", EL648=-1.75,"7", EL648=-2,"8",EL648= -2.25,"9",EL648=-2.5,"10",EL648= -2.75,"11",EL648= -3,"12",EL648= -3.25,"13",EL648= -3.5,"14",EL648= -3.75,"15",EL648=-4,"16")</f>
        <v>0</v>
      </c>
      <c r="EP648" s="11" t="str">
        <f aca="false">IF(EO648=0,"1","2")</f>
        <v>1</v>
      </c>
      <c r="EQ648" s="11" t="str">
        <f aca="false" t="array" ref="EQ648">_xlfn.IFS(EO648=0,"0", EO648=0.25, "1", EO648=0.5,"2", EO648=0.75,"3", EO648=1,"4",EO648=1.25,"5", EO648=1.5,"6", EO648=1.75,"7", EO648=2,"8", EO648=2.25,"9", EO648=2.25,"9",EO648=2.5,"10", EO648=2.75,"11", EO648=3,"12", EO648=3.25,"13", EO648=3.5,"14", EO648=3.75,"15",EO648=4,"16", EO648=-0.25, "17", bq=-0.5, "18")</f>
        <v>0</v>
      </c>
      <c r="ES648" s="11" t="str">
        <f aca="false">IF(ER648=0,"1","2")</f>
        <v>1</v>
      </c>
      <c r="ET648" s="11" t="str">
        <f aca="false" t="array" ref="ET648">_xlfn.IFS(ER648=0,"0", ER648=0.25, "1", ER648=0.5,"2", ER648=0.75,"3", ER648=1,"4",ER648=1.25,"5", ER648=1.5,"6", ER648=1.75,"7", ER648=2,"8", ER648=2.25,"9", ER648=2.25,"9",ER648=2.5,"10", ER648=2.75,"11", ER648=3,"12", ER648=3.25,"13", ER648=3.5,"14", ER648=3.75,"15",ER648=4,"16", ER648=-0.25, "17", bq=-0.5, "18")</f>
        <v>0</v>
      </c>
      <c r="EV648" s="14" t="e">
        <f aca="false">VLOOKUP(EU648,LEYENDA!$G$2:$H$8,2,TRUE())</f>
        <v>#N/A</v>
      </c>
      <c r="EW648" s="14" t="e">
        <f aca="false" t="array" ref="EW648">_xlfn.IFS(EV648="0-5","1", EV648="6-12","2", EV648="13-18","3", EV648="19-24","4", EV648="25-36","5", EV648="37-48","6", EV648="49-60","7")</f>
        <v>#N/A</v>
      </c>
    </row>
    <row r="649" customFormat="false" ht="13.5" hidden="false" customHeight="false" outlineLevel="0" collapsed="false">
      <c r="A649" s="1" t="n">
        <v>249</v>
      </c>
      <c r="B649" s="2" t="n">
        <v>2</v>
      </c>
      <c r="C649" s="33" t="n">
        <v>44475</v>
      </c>
      <c r="E649" s="5" t="str">
        <f aca="false">VLOOKUP(A649,'286'!$A$3:$J$6279,10,FALSE())</f>
        <v>MARTÍN MORENO, CARMEN</v>
      </c>
      <c r="F649" s="4" t="str">
        <f aca="false">VLOOKUP(A649,'286'!$A$3:$I$1768,3,FALSE())</f>
        <v>MARMOCAR</v>
      </c>
      <c r="G649" s="6" t="n">
        <f aca="false">VLOOKUP(A649,'286'!$A$3:$I$1768,4,FALSE())</f>
        <v>18096</v>
      </c>
      <c r="H649" s="7" t="n">
        <f aca="false">YEAR(C649)-YEAR(G649)</f>
        <v>72</v>
      </c>
      <c r="I649" s="1" t="str">
        <f aca="false">VLOOKUP(H649,LEYENDA!$C$2:$D$6,2,TRUE())</f>
        <v>61-100</v>
      </c>
      <c r="J649" s="5" t="str">
        <f aca="false">VLOOKUP(A649,'286'!$A$3:$I$1768,7,FALSE())</f>
        <v>M</v>
      </c>
      <c r="K649" s="8" t="n">
        <f aca="false">VLOOKUP(A649,'286'!$A$3:$I$1768,2,FALSE())</f>
        <v>0</v>
      </c>
      <c r="L649" s="4" t="str">
        <f aca="false">VLOOKUP(A649,'286'!$A$3:$I$1768,8,FALSE())</f>
        <v>D</v>
      </c>
      <c r="M649" s="4" t="str">
        <f aca="false">VLOOKUP(A649,'286'!$A$3:$I$1768,9,FALSE())</f>
        <v>I</v>
      </c>
      <c r="N649" s="8" t="str">
        <f aca="false">IF(R649=O649, "MISMA","CONTRARIA")</f>
        <v>CONTRARIA</v>
      </c>
      <c r="O649" s="8" t="str">
        <f aca="false" t="array" ref="O649">_xlfn.IFS(L649="D","1", L649="I","2")</f>
        <v>1</v>
      </c>
      <c r="P649" s="8" t="e">
        <f aca="false" t="array" ref="P649">_xlfn.IFS(K649="OD","1", K649="OI","2")</f>
        <v>#N/A</v>
      </c>
      <c r="Q649" s="1" t="str">
        <f aca="false" t="array" ref="Q649">_xlfn.IFS(J649="M","1", J649="H","2")</f>
        <v>1</v>
      </c>
      <c r="R649" s="8" t="str">
        <f aca="false" t="array" ref="R649">_xlfn.IFS(M649="D","1", M649="I","2")</f>
        <v>2</v>
      </c>
      <c r="S649" s="1" t="str">
        <f aca="false" t="array" ref="S649">_xlfn.IFS(N649="CONTRARIA", "1",N649= "MISMA","2")</f>
        <v>1</v>
      </c>
      <c r="T649" s="1" t="str">
        <f aca="false" t="array" ref="T649">_xlfn.IFS(I649="0-12","1", I649="13-24","2", I649="25-40","3", I649="41-60","4", I649="61-100","5")</f>
        <v>5</v>
      </c>
      <c r="U649" s="9" t="n">
        <v>-8</v>
      </c>
      <c r="V649" s="10" t="str">
        <f aca="false">IF(U649="","",IF(AND(U649&gt;=-9,U649&lt;=-6.5),"-9 a -6,5",IF(AND(U649&gt;=-6,U649&lt;=-3.5),"-6 a -3,5",IF(AND(U649&gt;=-3,U649&lt;=-1),"-3 a -1",IF(U649=-0.5,"-0,5",IF(AND(U649&gt;=0,U649&lt;=2.5),"0 a 2,5",IF(AND(U649&gt;=3,U649&lt;=5.5),"3 a 5,5",IF(AND(U649&gt;=6,U649&lt;=8.5),"6 a 8,5",IF(AND(U649&gt;=9,U649&lt;=20),"9 a 20","Fuera de rango")))))))))</f>
        <v>-9 a -6,5</v>
      </c>
      <c r="W649" s="11" t="n">
        <f aca="false">IF(V649="","",IF(V649="-9 a -6,5",2,IF(V649="-6 a -3,5",3,IF(V649="-3 a -1",4,IF(V649="-0,5","NORMA",IF(V649="0 a 2,5",5,IF(V649="3 a 5,5",6,IF(V649="6 a 8,5",7,IF(V649="9 a 20",8,"Fuera de rango")))))))))</f>
        <v>2</v>
      </c>
      <c r="X649" s="9" t="n">
        <v>0</v>
      </c>
      <c r="Y649" s="11" t="str">
        <f aca="false">IF(X649="","",IF(AND(X649&gt;=0,X649&lt;=4),"0 a 4",IF(AND(X649&gt;=4.5,X649&lt;=8.5),"4,5 a 8,5",IF(X649=9,"9",IF(AND(X649&gt;=9.5,X649&lt;=13),"9,5 a 13",IF(AND(X649&gt;=13.5,X649&lt;=20),"13,5 a 20",IF(AND(X649&gt;=20.5,X649&lt;=35),"20,5 a 35","Fuera de rango")))))))</f>
        <v>0 a 4</v>
      </c>
      <c r="Z649" s="11" t="n">
        <f aca="false">IF(Y649="","",IF(Y649="0 a 4",1,IF(Y649="4,5 a 8,5",2,IF(Y649="9","NORMA",IF(Y649="9,5 a 13",3,IF(Y649="13,5 a 20",4,IF(Y649="20,5 a 35",5,"Fuera de rango")))))))</f>
        <v>1</v>
      </c>
      <c r="AA649" s="9" t="n">
        <v>12</v>
      </c>
      <c r="AB649" s="10" t="str">
        <f aca="false">IF(AA649="","",IF(AND(AA649&gt;=0,AA649&lt;=9),"0 a 9",IF(AND(AA649&gt;=9.5,AA649&lt;=18.5),"9,5 a 18,5",IF(AA649=19,"19",IF(AND(AA649&gt;=19.5,AA649&lt;=28),"19,5 a 28",IF(AND(AA649&gt;=28.5,AA649&lt;=40),"28,5 a 40","Fuera de rango"))))))</f>
        <v>9,5 a 18,5</v>
      </c>
      <c r="AC649" s="11" t="n">
        <f aca="false" t="array" ref="AC649">_xlfn.IFS(AB649="","",AB649="0 a 9",1,AB649="9,5 a 18,5",2,AB649="19","NORMA",AB649="19,5 a 28",3,AB649="28,5 a 40",4,TRUE(),"Fuera de rango")</f>
        <v>2</v>
      </c>
      <c r="AD649" s="9" t="n">
        <v>2</v>
      </c>
      <c r="AE649" s="10" t="str">
        <f aca="false">IF(AD649="","",IF(AND(AD649&gt;=-10,AD649&lt;=0),"De -10 a 0",IF(AND(AD649&gt;=0.5,AD649&lt;=9.5),"0,5 a 9,5",IF(AD649=10,"10",IF(AND(AD649&gt;=10.5,AD649&lt;=20),"10,5 a 20",IF(AND(AD649&gt;=20.5,AD649&lt;=40),"20,5 a 40","Fuera de rango"))))))</f>
        <v>0,5 a 9,5</v>
      </c>
      <c r="AF649" s="12" t="n">
        <f aca="false">IF(AD649="","",IF(AND(AD649&gt;=-10,AD649&lt;=0),1,IF(AND(AD649&gt;=0.5,AD649&lt;=9.5),2,IF(AD649=10,"NORMA",IF(AND(AD649&gt;=10.5,AD649&lt;=20),3,IF(AND(AD649&gt;=20.5,AD649&lt;=40),4,""))))))</f>
        <v>2</v>
      </c>
      <c r="AG649" s="9" t="n">
        <v>12</v>
      </c>
      <c r="AH649" s="10" t="str">
        <f aca="false">IF(AG649="","",IF(AND(AG649&gt;=0,AG649&lt;=4),"0 a 4",IF(AND(AG649&gt;=4.5,AG649&lt;=8.5),"4,5 a 8,5",IF(AG649=9,"9",IF(AND(AG649&gt;=9.5,AG649&lt;=13),"9,5 a 13",IF(AND(AG649&gt;=13.5,AG649&lt;=25),"13,5 a 25","Fuera de rango"))))))</f>
        <v>9,5 a 13</v>
      </c>
      <c r="AI649" s="10" t="n">
        <f aca="false">IF(AH649="","",IF(AH649="0 a 4",1,IF(AH649="4,5 a 8,5",2,IF(AH649="9","NORMA",IF(AH649="9,5 a 13",3,IF(AH649="13,5 a 25",4,""))))))</f>
        <v>3</v>
      </c>
      <c r="AJ649" s="9" t="n">
        <v>10</v>
      </c>
      <c r="AK649" s="10" t="str">
        <f aca="false">IF(AJ649="","",IF(AND(AJ649&gt;=-15,AJ649&lt;=-10.5),"-15 a -10,5",IF(AND(AJ649&gt;=-10,AJ649&lt;=-4),"-10 a -4",IF(AND(AJ649&gt;=-4.5,AJ649&lt;=0),"-4,5 a 0",IF(AND(AJ649&gt;=0.5,AJ649&lt;=4.5),"0,5 a 4,5",IF(AJ649=5,"5",IF(AND(AJ649&gt;=5.5,AJ649&lt;=10),"5,5 a 10",IF(AND(AJ649&gt;=10.5,AJ649&lt;=20),"10,5 a 20","Fuera de rango"))))))))</f>
        <v>5,5 a 10</v>
      </c>
      <c r="AL649" s="11" t="n">
        <f aca="false">IF(AK649="","",IF(AK649="-15 a -10,5",1,IF(AK649="-10 a -4",2,IF(AK649="-4,5 a 0",3,IF(AK649="0,5 a 4,5",4,IF(AK649="5","NORMA",IF(AK649="5,5 a 10",5,IF(AK649="10,5 a 20",6,"Error"))))))))</f>
        <v>5</v>
      </c>
      <c r="AM649" s="9" t="n">
        <v>0</v>
      </c>
      <c r="AN649" s="10" t="str">
        <f aca="false">IF(AM649="","",IF(AND(AM649&gt;=-7.5,AM649&lt;=-5.5),"-7,5 a -5,5",IF(AND(AM649&gt;=-5,AM649&lt;=-3),"-5 a -3",IF(AND(AM649&gt;=-2.5,AM649&lt;=-0.5),"-2,5 a -0,5",IF(AM649=0,"0,00",IF(AND(AM649&gt;=0.5,AM649&lt;=2.5),"0,5 a 2,5",IF(AND(AM649&gt;=3,AM649&lt;=5),"3 a 5",IF(AND(AM649&gt;=5.5,AM649&lt;=7.5),"5,5 a 7,5",IF(AND(AM649&gt;=8,AM649&lt;=10),"8 a 10","Fuera de rango")))))))))</f>
        <v>0,00</v>
      </c>
      <c r="AO649" s="11" t="str">
        <f aca="false">IF(AN649="","",IF(AN649="-7,5 a -5,5",1,IF(AN649="-5 a -3",2,IF(AN649="-2,5 a -0,5",3,IF(AN649="0,00","NORMA",IF(AN649="0,5 a 2,5",4,IF(AN649="3 a 5",5,IF(AN649="5,5 a 7,5",6,IF(AN649="8 a 10",7,"Error")))))))))</f>
        <v>NORMA</v>
      </c>
      <c r="AP649" s="9" t="n">
        <v>-6</v>
      </c>
      <c r="AQ649" s="10" t="str">
        <f aca="false">IF(AP649="","",IF(AND(AP649&gt;=-20,AP649&lt;=-9.5),"-20 a -9,5",IF(AND(AP649&gt;=-9,AP649&lt;=-6.5),"-9 a -6,5",IF(AP649=-6,"-6",IF(AND(AP649&gt;=-5.5,AP649&lt;=-3),"-5,5 a -3",IF(AND(AP649&gt;=-2.5,AP649&lt;=0),"-2,5 a 0",IF(AND(AP649&gt;=0.5,AP649&lt;=3),"0,5 a 3",IF(AND(AP649&gt;=3.5,AP649&lt;=6),"3,5 a 6",IF(AND(AP649&gt;=6.5,AP649&lt;=9),"6,5 a 9",IF(AND(AP649&gt;=9.5,AP649&lt;=20),"9,5 a 20","Fuera de rango"))))))))))</f>
        <v>-6</v>
      </c>
      <c r="AR649" s="11" t="str">
        <f aca="false">IF(AQ649="","",IF(AQ649="-20 a -9,5",1,IF(AQ649="-9 a -6,5",2,IF(AQ649="-6","NORMA",IF(AQ649="-5,5 a -3",3,IF(AQ649="-2,5 a 0",4,IF(AQ649="0,5 a 3",5,IF(AQ649="3,5 a 6",6,IF(AQ649="6,5 a 9",7,IF(AQ649="9,5 a 20",8,""))))))))))</f>
        <v>NORMA</v>
      </c>
      <c r="AS649" s="9" t="n">
        <v>-3</v>
      </c>
      <c r="AT649" s="10" t="str">
        <f aca="false">IF(AS649="","",IF(AND(AS649&gt;=-16,AS649&lt;=-14),"-16 a -14",IF(AND(AS649&gt;=-13.5,AS649&lt;=-11.5),"-13,5 a -11,5",IF(AND(AS649&gt;=-11,AS649&lt;=-9),"-11 a -9",IF(AND(AS649&gt;=-8.5,AS649&lt;=-6.5),"-8,5 a -6,5",IF(AND(AS649&gt;=-6,AS649&lt;=-4),"-6 a -4",IF(AND(AS649&gt;=-3.5,AS649&lt;=-1.5),"-3,5 a -1,5",IF(AND(AS649&gt;=-1,AS649&lt;=1),"-1 a 1",IF(AND(AS649&gt;=1.5,AS649&lt;=3.5),"1,5 a 3,5",IF(AND(AS649&gt;=4,AS649&lt;=6),"4 a 6",IF(AND(AS649&gt;=6.5,AS649&lt;=8.5),"6,5 a 8,5",IF(AND(AS649&gt;=9,AS649&lt;=11),"9 a 11",IF(AND(AS649&gt;=11.5,AS649&lt;=13.5),"11,5 a 13,5",IF(AND(AS649&gt;=14,AS649&lt;=16),"14 a 16",IF(AND(AS649&gt;=16.5,AS649&lt;=18.5),"16,5 a 18,5",IF(AND(AS649&gt;=19,AS649&lt;=21),"19 a 21","Fuera de rango"))))))))))))))))</f>
        <v>-3,5 a -1,5</v>
      </c>
      <c r="AU649" s="11" t="n">
        <f aca="false" t="array" ref="AU649">IF(AT649="","",_xlfn.IFS(AT649="-16 a -14",1,AT649="-13,5 a -11,5",2,AT649="-11 a -9",3,AT649="-8,5 a -6,5",4,AT649="-6 a -4",5,AT649="-3,5 a -1,5",6,AT649="-1 a 1",7,AT649="1,5 a 3,5",8,AT649="4 a 6","NORMA",AT649="6,5 a 8,5",9,AT649="9 a 11",10,AT649="11,5 a 13,5",11,AT649="14 a 16",12,AT649="16,5 a 18,5",13,AT649="19 a 21",14,TRUE(),""))</f>
        <v>6</v>
      </c>
      <c r="AV649" s="9" t="n">
        <v>2.75</v>
      </c>
      <c r="AW649" s="10" t="str">
        <f aca="false">IF(AV649="","",IF(AND(AV649&gt;=-1,AV649&lt;=-0.5),"-1 a -0,5",IF(AND(AV649&gt;-0.5,AV649&lt;=0),"De -0,5 a 0",IF(AND(AV649&gt;=0.25,AV649&lt;=0.75),"0,25 a 0,75",IF(AND(AV649&gt;=1,AV649&lt;=1.5),"1 a 1,5",IF(AND(AV649&gt;=1.75,AV649&lt;=2.25),"1,75 a 2,25",IF(AND(AV649&gt;=2.5,AV649&lt;=3),"2,5 a 3",IF(AND(AV649&gt;=3.25,AV649&lt;=3.75),"3,25 a 3,75","Fuera de rango"))))))))</f>
        <v>2,5 a 3</v>
      </c>
      <c r="AX649" s="10" t="n">
        <f aca="false">IF(AW649="","",IF(OR(AW649="-1 a -0,5",AW649="-1 a -0.5"),1,IF(OR(AW649="De -0,5 a 0",AW649="-0,5 a 0",AW649="De -0.5 a 0"),2,IF(OR(AW649="0,25 a 0,75",AW649="0.25 a 0.75"),"NORMA",IF(OR(AW649="1 a 1,5",AW649="1 a 1.5"),3,IF(OR(AW649="1,75 a 2,25",AW649="1.75 a 2.25"),4,IF(OR(AW649="2,5 a 3",AW649="2.5 a 3"),5,IF(OR(AW649="3,25 a 3,75",AW649="3.25 a 3.75"),6,""))))))))</f>
        <v>5</v>
      </c>
      <c r="AY649" s="9" t="n">
        <v>-6</v>
      </c>
      <c r="AZ649" s="10" t="str">
        <f aca="false">IF(AY649="","",IF(AND(AY649&gt;=-20,AY649&lt;=-9.5),"-20 a -9,5",IF(AND(AY649&gt;=-9,AY649&lt;=-6.5),"-9 a -6,5",IF(AY649=-6,"-6",IF(AND(AY649&gt;=-5.5,AY649&lt;=-3),"-5,5 a -3",IF(AND(AY649&gt;=-2.5,AY649&lt;=0),"-2,5 a 0",IF(AND(AY649&gt;=0.5,AY649&lt;=3),"0,5 a 3",IF(AND(AY649&gt;=3.5,AY649&lt;=6),"3,5 a 6","Fuera de rango"))))))))</f>
        <v>-6</v>
      </c>
      <c r="BA649" s="11" t="str">
        <f aca="false">IF(AZ649="","",IF(AZ649="-20 a -9,5",1,IF(AZ649="-9 a -6,5",2,IF(AZ649="-6","NORMA",IF(AZ649="-5,5 a -3",3,IF(AZ649="-2,5 a 0",4,IF(AZ649="0,5 a 3",5,IF(AZ649="3,5 a 6",6,""))))))))</f>
        <v>NORMA</v>
      </c>
      <c r="BB649" s="9" t="n">
        <v>0</v>
      </c>
      <c r="BC649" s="10" t="str">
        <f aca="false" t="array" ref="BC649">IF(BB649="","",_xlfn.IFS(AND(BB649&gt;=0,BB649&lt;=2),"0 a 2",AND(BB649&gt;=2.5,BB649&lt;=4.5),"2,5 a 4,5",AND(BB649&gt;=5,BB649&lt;=7),"5 a 7",AND(BB649&gt;=7.5,BB649&lt;=9.5),"7,5 a 9,5",AND(BB649&gt;=10,BB649&lt;=12),"10 a 12",AND(BB649&gt;=12.5,BB649&lt;=14.5),"12,5 a 14,5",BB649=15,"15",AND(BB649&gt;=15.5,BB649&lt;=17.5),"15,5 a 17,5",AND(BB649&gt;=18,BB649&lt;=20),"18 a 20",AND(BB649&gt;=20.5,BB649&lt;=22.5),"20,5 a 22,5",AND(BB649&gt;=23,BB649&lt;=25),"23 a 25",TRUE(),"Fuera de rango"))</f>
        <v>0 a 2</v>
      </c>
      <c r="BD649" s="11" t="n">
        <f aca="false" t="array" ref="BD649">IF(BC649="","",_xlfn.IFS(BC649="0 a 2",1,BC649="2,5 a 4,5",2,BC649="5 a 7",3,BC649="7,5 a 9,5",4,BC649="10 a 12",5,BC649="12,5 a 14,5",6,BC649="15","NORMA",BC649="15,5 a 17,5",7,BC649="18 a 20",8,BC649="20,5 a 22,5",9,BC649="23 a 25",10,TRUE(),"Fuera de rango"))</f>
        <v>1</v>
      </c>
      <c r="BE649" s="9" t="n">
        <v>16</v>
      </c>
      <c r="BF649" s="10" t="str">
        <f aca="false">IF(BE649="","",IF(AND(BE649&gt;=-20,BE649&lt;=-10),"-20 a -10",IF(AND(BE649&gt;=-9.5,BE649&lt;=0.5),"-9,5 a 0,5",IF(AND(BE649&gt;=1,BE649&lt;=11),"1 a 11",IF(AND(BE649&gt;=11.5,BE649&lt;=20.5),"11,5 a 20,5",IF(BE649=21,"21",IF(AND(BE649&gt;=21.5,BE649&lt;=31.5),"21,5 a 31,5",IF(AND(BE649&gt;=32,BE649&lt;=42),"32 a 42","Fuera de rango"))))))))</f>
        <v>11,5 a 20,5</v>
      </c>
      <c r="BG649" s="11" t="n">
        <f aca="false">IF(BF649="","",IF(BF649="-20 a -10",1,IF(BF649="-9,5 a 0,5",2,IF(BF649="1 a 11",3,IF(BF649="11,5 a 20,5",4,IF(BF649="21","NORMA",IF(BF649="21,5 a 31,5",5,IF(BF649="32 a 42",6,""))))))))</f>
        <v>4</v>
      </c>
      <c r="BH649" s="9" t="n">
        <v>-5</v>
      </c>
      <c r="BI649" s="10" t="str">
        <f aca="false">IF(BH649="","",IF(AND(BH649&gt;=-20,BH649&lt;=-15),"-20 a -15",IF(AND(BH649&gt;=-14.5,BH649&lt;=-9.5),"-14,5 a -9,5",IF(AND(BH649&gt;=-9,BH649&lt;=-4),"-9 a -4",IF(AND(BH649&gt;=-3.5,BH649&lt;=2.5),"-3,5 a 2,5",IF(AND(BH649&gt;=3,BH649&lt;=8),"3 a 8",IF(AND(BH649&gt;=8.5,BH649&lt;=14.5),"8,5 a 14,5",IF(BH649=15,"15",IF(AND(BH649&gt;=15.5,BH649&lt;=20.5),"15,5 a 20,5",IF(AND(BH649&gt;=21,BH649&lt;=26),"21 a 26","Fuera de rango"))))))))))</f>
        <v>-9 a -4</v>
      </c>
      <c r="BJ649" s="11" t="n">
        <f aca="false">IF(BI649="","",IF(BI649="-20 a -15",1,IF(BI649="-14,5 a -9,5",2,IF(BI649="-9 a -4",3,IF(BI649="-3,5 a 2,5",4,IF(BI649="3 a 8",5,IF(BI649="8,5 a 14,5",6,IF(BI649="15","NORMA",IF(BI649="15,5 a 20,5",7,IF(BI649="21 a 26",8,IF(BI649="26,5 a 31,5",9,"")))))))))))</f>
        <v>3</v>
      </c>
      <c r="BK649" s="9" t="n">
        <v>0</v>
      </c>
      <c r="BL649" s="10" t="str">
        <f aca="false">IF(BK649="","",IF(AND(BK649&gt;=0,BK649&lt;=2),"0 - 2",IF(AND(BK649&gt;=2.5,BK649&lt;=4.5),"2,5 - 4,5",IF(AND(BK649&gt;=5,BK649&lt;=7),"5 - 7",IF(AND(BK649&gt;=7.5,BK649&lt;=9.5),"7,5 - 9,5",IF(AND(BK649&gt;=10,BK649&lt;=12),"10 - 12",IF(AND(BK649&gt;=12.5,BK649&lt;=13.5),"12,5 - 13,5",IF(BK649=14,"14",IF(AND(BK649&gt;=14.5,BK649&lt;=16.5),"14,5 - 16,5",IF(AND(BK649&gt;=17,BK649&lt;=19),"17 - 19",IF(AND(BK649&gt;=19.5,BK649&lt;=21.5),"19,5 - 21,5",IF(AND(BK649&gt;=22,BK649&lt;=24),"22 - 24",IF(AND(BK649&gt;=24.5,BK649&lt;=26.5),"24,5 - 26,5",IF(AND(BK649&gt;=27,BK649&lt;=29),"27 - 29",IF(AND(BK649&gt;=29.5,BK649&lt;=30),"29,5 - 30","Fuera de rango")))))))))))))))</f>
        <v>0 - 2</v>
      </c>
      <c r="BM649" s="11" t="n">
        <f aca="false">IF(BL649="","",IF(BL649="0 - 2",1,IF(BL649="2,5 - 4,5",2,IF(BL649="5 - 7",3,IF(BL649="7,5 - 9,5",4,IF(BL649="10 - 12",5,IF(BL649="12,5 - 13,5",6,IF(BL649="14","NORMA",IF(BL649="14,5 - 16,5",7,IF(BL649="17 - 19",8,IF(BL649="19,5 - 21,5",9,IF(BL649="22 - 24",10,IF(BL649="24,5 - 26,5",11,IF(BL649="27 - 29",12,IF(BL649="29,5 - 30",13,"")))))))))))))))</f>
        <v>1</v>
      </c>
      <c r="BN649" s="9" t="n">
        <v>29</v>
      </c>
      <c r="BO649" s="11" t="str">
        <f aca="false">IF(BN649="","",IF(AND(BN649&gt;=-20,BN649&lt;=-10),"-20 a -10",IF(AND(BN649&gt;=-9.5,BN649&lt;=0.5),"-9,5 a 0,5",IF(AND(BN649&gt;=1,BN649&lt;=11),"1 a 11",IF(AND(BN649&gt;=11.5,BN649&lt;=21.5),"11,5 a 21,5",IF(BN649=22,"22",IF(AND(BN649&gt;=22.5,BN649&lt;=32.5),"22,5 a 32,5",IF(AND(BN649&gt;=33,BN649&lt;=43),"33 a 43","Fuera de rango"))))))))</f>
        <v>22,5 a 32,5</v>
      </c>
      <c r="BP649" s="11" t="n">
        <f aca="false">IF(BO649="","",IF(BO649="-20 a -10",1,IF(BO649="-9,5 a 0,5",2,IF(BO649="1 a 11",3,IF(BO649="11,5 a 21,5",4,IF(BO649="22","NORMA",IF(BO649="22,5 a 32,5",5,IF(BO649="33 a 43",6,""))))))))</f>
        <v>5</v>
      </c>
      <c r="BQ649" s="9" t="n">
        <v>24</v>
      </c>
      <c r="BR649" s="10" t="str">
        <f aca="false">IF(BQ649="","",IF(AND(BQ649&gt;=-20,BQ649&lt;=-15),"-20 a -15",IF(AND(BQ649&gt;=-14.5,BQ649&lt;=-9.5),"-14,5 a -9,5",IF(AND(BQ649&gt;=-9,BQ649&lt;=-4),"-9 a -4",IF(AND(BQ649&gt;=-3.5,BQ649&lt;=2.5),"-3,5 a 2,5",IF(AND(BQ649&gt;=3,BQ649&lt;=8),"3 a 8",IF(AND(BQ649&gt;=8.5,BQ649&lt;=13.5),"8,5 a 13,5",IF(AND(BQ649&gt;=14,BQ649&lt;=17.5),"14 a 17,5",IF(BQ649=18,"18",IF(AND(BQ649&gt;=18.5,BQ649&lt;=23.5),"18,5 a 23,5",IF(AND(BQ649&gt;=24,BQ649&lt;=29),"24 a 29",IF(AND(BQ649&gt;=29.5,BQ649&lt;=34.5),"29,5 a 34,5",IF(AND(BQ649&gt;=35,BQ649&lt;=40),"35 a 40","Fuera de rango")))))))))))))</f>
        <v>24 a 29</v>
      </c>
      <c r="BS649" s="11" t="n">
        <f aca="false">IF(BR649="","",IF(BR649="-20 a -15",1,IF(BR649="-14,5 a -9,5",2,IF(BR649="-9 a -4",3,IF(BR649="-3,5 a 2,5",4,IF(BR649="3 a 8",5,IF(BR649="8,5 a 13,5",6,IF(BR649="14 a 17,5",7,IF(BR649="18","NORMA",IF(BR649="18,5 a 23,5",8,IF(BR649="24 a 29",9,IF(BR649="29,5 a 34,5",10,IF(BR649="35 a 40",11,"")))))))))))))</f>
        <v>9</v>
      </c>
      <c r="BT649" s="9" t="n">
        <v>0</v>
      </c>
      <c r="BU649" s="10" t="str">
        <f aca="false">IF(BT649="","",IF(AND(BT649&gt;=-20,BT649&lt;=-18),"-20 a -18",IF(AND(BT649&gt;=-17.5,BT649&lt;=-15.5),"-17,5 a -15,5",IF(AND(BT649&gt;=-15,BT649&lt;=-13),"-15 a -13",IF(AND(BT649&gt;=-12.5,BT649&lt;=-10.5),"-12,5 a -10,5",IF(AND(BT649&gt;=-10,BT649&lt;=-8),"-10 a -8",IF(AND(BT649&gt;=-7.5,BT649&lt;=-5.5),"-7,5 a -5,5",IF(AND(BT649&gt;=-5,BT649&lt;=-3),"-5 a -3",IF(AND(BT649&gt;=-2.5,BT649&lt;=-0.5),"-2,5 a -0,5",IF(BT649=0,"0",IF(AND(BT649&gt;=0.5,BT649&lt;=2.5),"0,5 a 2,5",IF(AND(BT649&gt;=3,BT649&lt;=5),"3 a 5",IF(AND(BT649&gt;=5.5,BT649&lt;=7.5),"5,5 a 7,5",IF(AND(BT649&gt;=8,BT649&lt;=10),"8 a 10",IF(AND(BT649&gt;=10.5,BT649&lt;=12.5),"10,5 a 12,5",IF(AND(BT649&gt;=13,BT649&lt;=15),"13 a 15",IF(AND(BT649&gt;=15.5,BT649&lt;=17.5),"15,5 a 17,5",IF(AND(BT649&gt;=18,BT649&lt;=20),"18 a 20","Fuera de rango"))))))))))))))))))</f>
        <v>0</v>
      </c>
      <c r="BV649" s="11" t="str">
        <f aca="false">IF(BT649="","",IF(BT649=0,"NORMA",IF(AND(BT649&gt;=-20,BT649&lt;=-18),2,IF(AND(BT649&gt;=-17.5,BT649&lt;=-15.5),2,IF(AND(BT649&gt;=-15,BT649&lt;=-13),3,IF(AND(BT649&gt;=-12.5,BT649&lt;=-10.5),4,IF(AND(BT649&gt;=-10,BT649&lt;=-8),5,IF(AND(BT649&gt;=-7.5,BT649&lt;=-5.5),6,IF(AND(BT649&gt;=-5,BT649&lt;=-3),7,IF(AND(BT649&gt;=-2.5,BT649&lt;=-0.5),8,IF(AND(BT649&gt;=0.5,BT649&lt;=2.5),9,IF(AND(BT649&gt;=3,BT649&lt;=5),10,IF(AND(BT649&gt;=5.5,BT649&lt;=7.5),11,IF(AND(BT649&gt;=8,BT649&lt;=10),12,IF(AND(BT649&gt;=10.5,BT649&lt;=12.5),13,IF(AND(BT649&gt;=13,BT649&lt;=15),14,IF(AND(BT649&gt;=15.5,BT649&lt;=17.5),15,IF(AND(BT649&gt;=18,BT649&lt;=20),16,"Fuera de rango"))))))))))))))))))</f>
        <v>NORMA</v>
      </c>
      <c r="BW649" s="9" t="n">
        <v>-3.75</v>
      </c>
      <c r="BX649" s="10" t="n">
        <f aca="false">18.5- (0.3*H649)</f>
        <v>-3.1</v>
      </c>
      <c r="BY649" s="10" t="n">
        <f aca="false">(BW649)-(BX649)</f>
        <v>-0.650000000000002</v>
      </c>
      <c r="BZ649" s="10" t="str">
        <f aca="false">IF(BY649="","",IF(BY649&lt;-27.5,"De -30 a -28",IF(BY649&lt;-25,"De -27,5 a -25,5",IF(BY649&lt;-22.5,"De -25 a -23",IF(BY649&lt;-20,"De -22,5 a -20,5",IF(BY649&lt;-17.5,"De -20 a -18",IF(BY649&lt;-15,"De -17,5 a -15,5",IF(BY649&lt;-12.5,"De -15 a -13",IF(BY649&lt;-10,"De -12,5 a -10,5",IF(BY649&lt;-7.5,"De -10 a -8",IF(BY649&lt;-5,"De -7,5 a -5,5",IF(BY649&lt;-2.5,"De -5 a -3",IF(BY649&lt;0,"De -2,5 a -0,5",IF(BY649&lt;2.5,"De 0 a 2",IF(BY649&lt;5,"De 2,5 a 4,5",IF(BY649&lt;7.5,"De 5 a 7",IF(BY649&lt;10,"De 7,5 a 9,5",IF(BY649&lt;12.5,"De 10 a 12",IF(BY649&lt;15,"De 12,5 a 14,5",IF(BY649&lt;17.5,"De 15 a 17",IF(BY649&lt;20,"De 17,5 a 19,5",IF(BY649&lt;22.5,"De 20 a 22",IF(BY649&lt;25,"De 22,5 a 24,5",IF(BY649&lt;27.5,"De 25 a 27","De 27,5 a 30"))))))))))))))))))))))))</f>
        <v>De -2,5 a -0,5</v>
      </c>
      <c r="CA649" s="12" t="n">
        <f aca="false">IF(BY649="","",IF(BY649&lt;=-28,1,IF(BY649&lt;=-25.5,2,IF(BY649&lt;=-23,3,IF(BY649&lt;=-20.5,4,IF(BY649&lt;=-18,5,IF(BY649&lt;=-15.5,6,IF(BY649&lt;=-13,7,IF(BY649&lt;=-10.5,8,IF(BY649&lt;=-8,9,IF(BY649&lt;=-5.5,10,IF(BY649&lt;=-3,11,IF(BY649&lt;=-0.5,12,IF(BY649&lt;=2,13,IF(BY649&lt;=4.5,14,IF(BY649&lt;=7,15,IF(BY649&lt;=9.5,16,IF(BY649&lt;=12,17,IF(BY649&lt;=14.5,18,IF(BY649&lt;=17,19,IF(BY649&lt;=19.5,20,IF(BY649&lt;=22,21,IF(BY649&lt;=24.5,22,IF(BY649&lt;=27,23,IF(BY649&lt;=30,24,"Fuera de rango")))))))))))))))))))))))))</f>
        <v>12</v>
      </c>
      <c r="CB649" s="9" t="n">
        <v>-3.5</v>
      </c>
      <c r="CC649" s="10" t="n">
        <f aca="false">18.5- (0.3*H649)</f>
        <v>-3.1</v>
      </c>
      <c r="CD649" s="10" t="n">
        <f aca="false">(CB649)-(CC649)</f>
        <v>-0.400000000000002</v>
      </c>
      <c r="CE649" s="10" t="str">
        <f aca="false">IF(CD649="","",IF(CD649&lt;-27.5,"De -30 a -28",IF(CD649&lt;-25,"De -27,5 a -25,5",IF(CD649&lt;-22.5,"De -25 a -23",IF(CD649&lt;-20,"De -22,5 a -20,5",IF(CD649&lt;-17.5,"De -20 a -18",IF(CD649&lt;-15,"De -17,5 a -15,5",IF(CD649&lt;-12.5,"De -15 a -13",IF(CD649&lt;-10,"De -12,5 a -10,5",IF(CD649&lt;-7.5,"De -10 a -8",IF(CD649&lt;-5,"De -7,5 a -5,5",IF(CD649&lt;-2.5,"De -5 a -3",IF(CD649&lt;0,"De -2,5 a -0,5",IF(CD649&lt;=2,"De 0 a 2",IF(CD649&lt;=4.5,"De 2,5 a 4,5",IF(CD649&lt;=7,"De 5 a 7",IF(CD649&lt;=9.5,"De 7,5 a 9,5",IF(CD649&lt;=12,"De 10 a 12",IF(CD649&lt;=14.5,"De 12,5 a 14,5",IF(CD649&lt;=17,"De 15 a 17",IF(CD649&lt;=19.5,"De 17,5 a 19,5",IF(CD649&lt;=22,"De 20 a 22",IF(CD649&lt;=24.5,"De 22,5 a 24,5",IF(CD649&lt;=27,"De 25 a 27","De 27,5 a 30"))))))))))))))))))))))))</f>
        <v>De -2,5 a -0,5</v>
      </c>
      <c r="CF649" s="12" t="n">
        <f aca="false">IF(CD649="","",IF(CD649&lt;-27.5,1,IF(CD649&lt;-25,2,IF(CD649&lt;-22.5,3,IF(CD649&lt;-20,4,IF(CD649&lt;-17.5,5,IF(CD649&lt;-15,6,IF(CD649&lt;-12.5,7,IF(CD649&lt;-10,8,IF(CD649&lt;-7.5,9,IF(CD649&lt;-5,10,IF(CD649&lt;-2.5,11,IF(CD649&lt;0,12,IF(CD649&lt;2.5,13,IF(CD649&lt;5,14,IF(CD649&lt;7.5,15,IF(CD649&lt;10,16,IF(CD649&lt;12.5,17,IF(CD649&lt;15,18,IF(CD649&lt;17.5,19,IF(CD649&lt;20,20,IF(CD649&lt;22.5,21,IF(CD649&lt;25,22,IF(CD649&lt;27.5,23,24))))))))))))))))))))))))</f>
        <v>12</v>
      </c>
      <c r="CG649" s="9" t="n">
        <v>-2.25</v>
      </c>
      <c r="CH649" s="10" t="str">
        <f aca="false">IF(CG649="","",IF(AND(CG649&gt;=-10,CG649&lt;=-9.5),"-10 a -9,5",IF(AND(CG649&gt;-9.5,CG649&lt;=-8.5),"-9 a -8,5",IF(AND(CG649&gt;-8.5,CG649&lt;=-7.5),"-8 a -7,5",IF(AND(CG649&gt;-7.5,CG649&lt;=-6.5),"-7 a -6,5",IF(AND(CG649&gt;-6.5,CG649&lt;=-5.5),"-6 a -5,5",IF(AND(CG649&gt;-5.5,CG649&lt;=-4.5),"-5 a -4,5",IF(AND(CG649&gt;-4.5,CG649&lt;=-3.5),"-4 a -3,5",IF(AND(CG649&gt;-3.5,CG649&lt;=-2.5),"-3 a -2,5",IF(CG649=-2.25,"-2,25",IF(AND(CG649&gt;-2.5,CG649&lt;=-1.5),"-2 a -1,5",IF(AND(CG649&gt;-1.5,CG649&lt;=-0.5),"-1 a -0,5",IF(AND(CG649&gt;-0.5,CG649&lt;=0.5),"0 a 0,5",IF(AND(CG649&gt;0.5,CG649&lt;=1.5),"1 a 1,5",IF(AND(CG649&gt;1.5,CG649&lt;=2.5),"2 a 2,5",IF(AND(CG649&gt;2.5,CG649&lt;=3.5),"3 a 3,5",IF(AND(CG649&gt;3.5,CG649&lt;=4.5),"4 a 4,5",IF(AND(CG649&gt;4.5,CG649&lt;=5.5),"5 a 5,5",IF(AND(CG649&gt;5.5,CG649&lt;=6.5),"6 a 6,5",IF(AND(CG649&gt;6.5,CG649&lt;=7.5),"7 a 7,5",IF(AND(CG649&gt;7.5,CG649&lt;=8.5),"8 a 8,5",IF(AND(CG649&gt;8.5,CG649&lt;=9.5),"9 a 9,5",IF(CG649&gt;=10,"10","Fuera de rango")))))))))))))))))))))))</f>
        <v>-2,25</v>
      </c>
      <c r="CI649" s="11" t="str">
        <f aca="false">IF(CG649="","",IF(CG649=-2.25,"NORMA",IF(CG649&lt;=-9.5,1,IF(CG649&lt;=-8.5,2,IF(CG649&lt;=-7.5,3,IF(CG649&lt;=-6.5,4,IF(CG649&lt;=-5.5,5,IF(CG649&lt;=-4.5,6,IF(CG649&lt;=-3.5,7,IF(CG649&lt;=-2.5,8,IF(CG649&lt;=-1.5,9,IF(CG649&lt;=-0.5,10,IF(CG649&lt;=0.5,11,IF(CG649&lt;=1.5,12,IF(CG649&lt;=2.5,13,IF(CG649&lt;=3.5,14,IF(CG649&lt;=4.5,15,IF(CG649&lt;=5.5,16,IF(CG649&lt;=6.5,17,IF(CG649&lt;=7.5,18,IF(CG649&lt;=8.5,19,IF(CG649&lt;=9.5,20,IF(CG649=10,21,"Fuera de rango")))))))))))))))))))))))</f>
        <v>NORMA</v>
      </c>
      <c r="CJ649" s="9" t="n">
        <v>1.5</v>
      </c>
      <c r="CK649" s="10" t="str">
        <f aca="false">IF(CJ649="","",IF(AND(CJ649&gt;=-6,CJ649&lt;=-5.5),"-6 a -5,5",IF(AND(CJ649&gt;-5.5,CJ649&lt;=-4.5),"-5 a -4,5",IF(AND(CJ649&gt;-4.5,CJ649&lt;=-3.5),"-4 a -3,5",IF(AND(CJ649&gt;-3.5,CJ649&lt;=-2.5),"-3 a -2,5",IF(AND(CJ649&gt;-2.5,CJ649&lt;=-1.5),"-2 a -1,5",IF(AND(CJ649&gt;-1.5,CJ649&lt;=-0.5),"-1 a -0,5",IF(AND(CJ649&gt;-0.5,CJ649&lt;=0.5),"0 a 0,5",IF(AND(CJ649&gt;0.5,CJ649&lt;=1.5),"1 a 1,5",IF(AND(CJ649&gt;1.5,CJ649&lt;2.5),"2",IF(AND(CJ649&gt;=2.5,CJ649&lt;=3),"2,5 a 3",IF(AND(CJ649&gt;3,CJ649&lt;=4),"3,5 a 4",IF(AND(CJ649&gt;4,CJ649&lt;=5),"4,5 a 5",IF(AND(CJ649&gt;5,CJ649&lt;=6),"5,5 a 6",IF(AND(CJ649&gt;6,CJ649&lt;=7),"6,5 a 7",IF(AND(CJ649&gt;7,CJ649&lt;=8),"7,5 a 8",IF(AND(CJ649&gt;8,CJ649&lt;=9.5),"8,5 a 9,5",IF(CJ649=10,"10","Fuera de rango"))))))))))))))))))</f>
        <v>1 a 1,5</v>
      </c>
      <c r="CL649" s="11" t="n">
        <f aca="false">IF(CK649="","",IF(OR(CK649="-6 a -5,5",CK649="-6 - -5,5"),1,IF(OR(CK649="-5 a -4,5",CK649="-5 - -4,5"),2,IF(OR(CK649="-4 a -3,5",CK649="-4 - -3,5"),3,IF(OR(CK649="-3 a -2,5",CK649="-3 - -2,5"),4,IF(OR(CK649="-2 a -1,5",CK649="-2 - -1,5"),5,IF(OR(CK649="-1 a -0,5",CK649="-1 - -0,5"),6,IF(OR(CK649="0 a 0,5",CK649="0 - 0,5"),7,IF(OR(CK649="1 a 1,5",CK649="1 - 1,5"),8,IF(CK649="2","NORMA",IF(OR(CK649="2,5 a 3",CK649="2,5 - 3"),9,IF(OR(CK649="3,5 a 4",CK649="3,5 - 4"),10,IF(OR(CK649="4,5 a 5",CK649="4,5 - 5"),11,IF(OR(CK649="5,5 a 6",CK649="5,5 - 6"),12,IF(OR(CK649="6,5 a 7",CK649="6,5 - 7"),13,IF(OR(CK649="7,5 a 8",CK649="7,5 - 8"),14,IF(OR(CK649="8,5 a 9",CK649="8,5 - 9,5",CK649="9 a 9,5"),15,IF(CK649="10",15,IF(OR(CK649="0,5 a 1",CK649="0,5 - 1"),7,"Fuera de rango")))))))))))))))))))</f>
        <v>8</v>
      </c>
      <c r="CO649" s="10" t="str">
        <f aca="false">IF(CM649&gt;0,"EME"," ")</f>
        <v> </v>
      </c>
      <c r="CQ649" s="10" t="str">
        <f aca="false">IF(CP649&gt;0,"0", " ")</f>
        <v> </v>
      </c>
      <c r="CR649" s="10" t="str">
        <f aca="false">IF(CP649&gt;0,"EME"," ")</f>
        <v> </v>
      </c>
      <c r="CS649" s="9" t="n">
        <v>0.75</v>
      </c>
      <c r="CV649" s="9" t="n">
        <v>0.25</v>
      </c>
      <c r="CY649" s="9" t="n">
        <v>0</v>
      </c>
      <c r="DB649" s="9" t="n">
        <v>0</v>
      </c>
      <c r="DC649" s="11" t="str">
        <f aca="false">IF(DB649&lt;0,"2"," ")</f>
        <v> </v>
      </c>
      <c r="DD649" s="11" t="str">
        <f aca="false">IF(DB649&lt;0,"MIO"," ")</f>
        <v> </v>
      </c>
      <c r="DE649" s="9" t="n">
        <v>-1</v>
      </c>
      <c r="DF649" s="10" t="str">
        <f aca="false">IF(DE649&lt;0,"3"," ")</f>
        <v>3</v>
      </c>
      <c r="DG649" s="10" t="str">
        <f aca="false">IF(DE649&lt;0,"AST"," ")</f>
        <v>AST</v>
      </c>
      <c r="DH649" s="9" t="n">
        <v>-1.5</v>
      </c>
      <c r="DI649" s="10" t="str">
        <f aca="false">IF(DH649&lt;0,"3"," ")</f>
        <v>3</v>
      </c>
      <c r="DJ649" s="10" t="str">
        <f aca="false">IF(DH649&lt;0,"AST"," ")</f>
        <v>AST</v>
      </c>
      <c r="DK649" s="9" t="n">
        <v>3</v>
      </c>
      <c r="DL649" s="10" t="str">
        <f aca="false">IF(DK649&gt;0,"4"," ")</f>
        <v>4</v>
      </c>
      <c r="DM649" s="10" t="str">
        <f aca="false">IF(DK649&gt;0,"PRE"," ")</f>
        <v>PRE</v>
      </c>
      <c r="DN649" s="9" t="n">
        <v>3</v>
      </c>
      <c r="DO649" s="10" t="str">
        <f aca="false">IF(DN649&gt;0,"4"," ")</f>
        <v>4</v>
      </c>
      <c r="DP649" s="10" t="str">
        <f aca="false">IF(DN649&gt;0,"PRE"," ")</f>
        <v>PRE</v>
      </c>
      <c r="DS649" s="12" t="str">
        <f aca="false">CONCATENATE(CO649,CU649,DA649,DG649,DM649)</f>
        <v> ASTPRE</v>
      </c>
      <c r="DT649" s="10" t="e">
        <f aca="false" t="array" ref="DT649">_xlfn.IFS(DS649="EME    ","0", DS649=" HIP   ","1", DS649="  MIO  ","2", DS649="   AST ","3", DS649="    PRE","4", DS649="EME   PRE","5", DS649=" HIP  PRE","6", DS649=" HIP AST ","7", DS649="  MIO PRE","8", DS649="  MIOAST ","9", DS649="   ASTPRE","10",DS649=" HIP ASTPRE","11", DS649="  MIOASTPRE","12", DS649="     ","0")</f>
        <v>#N/A</v>
      </c>
      <c r="DV649" s="1" t="e">
        <f aca="false" t="array" ref="DV649">_xlfn.IFS(DU649="SI","2", DU649="NO","1")</f>
        <v>#N/A</v>
      </c>
      <c r="DX649" s="11" t="str">
        <f aca="false">IF(DW649=0,"1","2")</f>
        <v>1</v>
      </c>
      <c r="DY649" s="11" t="str">
        <f aca="false" t="array" ref="DY649">_xlfn.IFS(DW649=0,"0", DW649=0.25, "1", DW649=0.5,"2", DW649=0.75,"3", DW649=1,"4",DW649=1.25,"5", DW649=1.5,"6", DW649=1.75,"7", DW649=2,"8")</f>
        <v>0</v>
      </c>
      <c r="EA649" s="11" t="str">
        <f aca="false">IF(DZ649=0,"1","2")</f>
        <v>1</v>
      </c>
      <c r="EB649" s="11" t="str">
        <f aca="false" t="array" ref="EB649">_xlfn.IFS(DZ649=0,"0", DZ649=0.25, "1", DZ649=0.5,"2", DZ649=0.75,"3", DZ649=1,"4",DZ649=1.25,"5", DZ649=1.5,"6", DZ649=1.75,"7", DZ649=2,"8")</f>
        <v>0</v>
      </c>
      <c r="ED649" s="10" t="str">
        <f aca="false">IF(EC649=0,"1","2")</f>
        <v>1</v>
      </c>
      <c r="EE649" s="11" t="str">
        <f aca="false" t="array" ref="EE649">_xlfn.IFS(EC649=0,"0", EC649=-0.25, "1", EC649=-0.5,"2", EC649=-0.75,"3", EC649=-1,"4",EC649=-1.25,"5", EC649=-1.5,"6", EC649=-1.75,"7", EC649=-2,"8", EC649=-2.25,"9",EC649=-2.5,"10", EC649=-2.75,"11", EC649=-3,"12", EC649=-3.25,"13", EC649=-3.5,"14", EC649=-3.75,"15",EC649=-4,"16")</f>
        <v>0</v>
      </c>
      <c r="EG649" s="10" t="str">
        <f aca="false">IF(EF649=0,"1","2")</f>
        <v>1</v>
      </c>
      <c r="EH649" s="11" t="str">
        <f aca="false" t="array" ref="EH649">_xlfn.IFS(EF649=0,"0", EF649=-0.25, "1", EF649=-0.5,"2", EF649=-0.75,"3", EF649=-1,"4",EF649=-1.25,"5", EF649=-1.5,"6", EF649=-1.75,"7", EF649=-2,"8", EF649=-2.25,"9",EF649=-2.5,"10", EF649=-2.75,"11", EF649=-3,"12", EF649=-3.25,"13", EF649=-3.5,"14", EF649=-3.75,"15",EF649=-4,"16")</f>
        <v>0</v>
      </c>
      <c r="EJ649" s="11" t="str">
        <f aca="false">IF(EI649=0,"1","2")</f>
        <v>1</v>
      </c>
      <c r="EK649" s="11" t="str">
        <f aca="false" t="array" ref="EK649">_xlfn.IFS(EI649=0,"0", EI649=-0.25, "1", EI649=-0.5,"2", EI649=-0.75,"3", EI649=-1,"4",EI649=-1.25,"5", EI649=-1.5,"6", EI649=-1.75,"7", EI649=-2,"8", EI649=-2.25,"9", EI649=-2.25,"9",EI649=-2.5,"10", EI649=-2.75,"11", EI649=-3,"12", EI649=-3.25,"13", EI649=-3.5,"14", EI649=-3.75,"15",EI649=-4,"16", EI649=0.25, "17", EI649=0.5, "18")</f>
        <v>0</v>
      </c>
      <c r="EM649" s="11" t="str">
        <f aca="false">IF(EL649=0,"1","2")</f>
        <v>1</v>
      </c>
      <c r="EN649" s="11" t="str">
        <f aca="false" t="array" ref="EN649">_xlfn.IFS(EL649=0.25,"17",EL649=0.5,"18", EL649=0,"0", EL649=-0.25, "1", EL649=-0.5,"2", EL649=-0.75,"3", EL649=-1,"4",EL649=-1.25,"5", EL649=-1.5,"6", EL649=-1.75,"7", EL649=-2,"8",EL649= -2.25,"9",EL649=-2.5,"10",EL649= -2.75,"11",EL649= -3,"12",EL649= -3.25,"13",EL649= -3.5,"14",EL649= -3.75,"15",EL649=-4,"16")</f>
        <v>0</v>
      </c>
      <c r="EP649" s="11" t="str">
        <f aca="false">IF(EO649=0,"1","2")</f>
        <v>1</v>
      </c>
      <c r="EQ649" s="11" t="str">
        <f aca="false" t="array" ref="EQ649">_xlfn.IFS(EO649=0,"0", EO649=0.25, "1", EO649=0.5,"2", EO649=0.75,"3", EO649=1,"4",EO649=1.25,"5", EO649=1.5,"6", EO649=1.75,"7", EO649=2,"8", EO649=2.25,"9", EO649=2.25,"9",EO649=2.5,"10", EO649=2.75,"11", EO649=3,"12", EO649=3.25,"13", EO649=3.5,"14", EO649=3.75,"15",EO649=4,"16", EO649=-0.25, "17", bq=-0.5, "18")</f>
        <v>0</v>
      </c>
      <c r="ES649" s="11" t="str">
        <f aca="false">IF(ER649=0,"1","2")</f>
        <v>1</v>
      </c>
      <c r="ET649" s="11" t="str">
        <f aca="false" t="array" ref="ET649">_xlfn.IFS(ER649=0,"0", ER649=0.25, "1", ER649=0.5,"2", ER649=0.75,"3", ER649=1,"4",ER649=1.25,"5", ER649=1.5,"6", ER649=1.75,"7", ER649=2,"8", ER649=2.25,"9", ER649=2.25,"9",ER649=2.5,"10", ER649=2.75,"11", ER649=3,"12", ER649=3.25,"13", ER649=3.5,"14", ER649=3.75,"15",ER649=4,"16", ER649=-0.25, "17", bq=-0.5, "18")</f>
        <v>0</v>
      </c>
      <c r="EV649" s="14" t="e">
        <f aca="false">VLOOKUP(EU649,LEYENDA!$G$2:$H$8,2,TRUE())</f>
        <v>#N/A</v>
      </c>
      <c r="EW649" s="14" t="e">
        <f aca="false" t="array" ref="EW649">_xlfn.IFS(EV649="0-5","1", EV649="6-12","2", EV649="13-18","3", EV649="19-24","4", EV649="25-36","5", EV649="37-48","6", EV649="49-60","7")</f>
        <v>#N/A</v>
      </c>
    </row>
    <row r="650" customFormat="false" ht="13.5" hidden="false" customHeight="false" outlineLevel="0" collapsed="false">
      <c r="A650" s="1" t="n">
        <v>249</v>
      </c>
      <c r="B650" s="2" t="n">
        <v>3</v>
      </c>
      <c r="C650" s="33" t="n">
        <v>45566</v>
      </c>
      <c r="E650" s="5" t="str">
        <f aca="false">VLOOKUP(A650,'286'!$A$3:$J$6279,10,FALSE())</f>
        <v>MARTÍN MORENO, CARMEN</v>
      </c>
      <c r="F650" s="4" t="str">
        <f aca="false">VLOOKUP(A650,'286'!$A$3:$I$1768,3,FALSE())</f>
        <v>MARMOCAR</v>
      </c>
      <c r="G650" s="6" t="n">
        <f aca="false">VLOOKUP(A650,'286'!$A$3:$I$1768,4,FALSE())</f>
        <v>18096</v>
      </c>
      <c r="H650" s="7" t="n">
        <f aca="false">YEAR(C650)-YEAR(G650)</f>
        <v>75</v>
      </c>
      <c r="I650" s="1" t="str">
        <f aca="false">VLOOKUP(H650,LEYENDA!$C$2:$D$6,2,TRUE())</f>
        <v>61-100</v>
      </c>
      <c r="J650" s="5" t="str">
        <f aca="false">VLOOKUP(A650,'286'!$A$3:$I$1768,7,FALSE())</f>
        <v>M</v>
      </c>
      <c r="K650" s="8" t="n">
        <f aca="false">VLOOKUP(A650,'286'!$A$3:$I$1768,2,FALSE())</f>
        <v>0</v>
      </c>
      <c r="L650" s="4" t="str">
        <f aca="false">VLOOKUP(A650,'286'!$A$3:$I$1768,8,FALSE())</f>
        <v>D</v>
      </c>
      <c r="M650" s="4" t="str">
        <f aca="false">VLOOKUP(A650,'286'!$A$3:$I$1768,9,FALSE())</f>
        <v>I</v>
      </c>
      <c r="N650" s="8" t="str">
        <f aca="false">IF(R650=O650, "MISMA","CONTRARIA")</f>
        <v>CONTRARIA</v>
      </c>
      <c r="O650" s="8" t="str">
        <f aca="false" t="array" ref="O650">_xlfn.IFS(L650="D","1", L650="I","2")</f>
        <v>1</v>
      </c>
      <c r="P650" s="8" t="e">
        <f aca="false" t="array" ref="P650">_xlfn.IFS(K650="OD","1", K650="OI","2")</f>
        <v>#N/A</v>
      </c>
      <c r="Q650" s="1" t="str">
        <f aca="false" t="array" ref="Q650">_xlfn.IFS(J650="M","1", J650="H","2")</f>
        <v>1</v>
      </c>
      <c r="R650" s="8" t="str">
        <f aca="false" t="array" ref="R650">_xlfn.IFS(M650="D","1", M650="I","2")</f>
        <v>2</v>
      </c>
      <c r="S650" s="1" t="str">
        <f aca="false" t="array" ref="S650">_xlfn.IFS(N650="CONTRARIA", "1",N650= "MISMA","2")</f>
        <v>1</v>
      </c>
      <c r="T650" s="1" t="str">
        <f aca="false" t="array" ref="T650">_xlfn.IFS(I650="0-12","1", I650="13-24","2", I650="25-40","3", I650="41-60","4", I650="61-100","5")</f>
        <v>5</v>
      </c>
      <c r="U650" s="9" t="n">
        <v>-8</v>
      </c>
      <c r="V650" s="10" t="str">
        <f aca="false">IF(U650="","",IF(AND(U650&gt;=-9,U650&lt;=-6.5),"-9 a -6,5",IF(AND(U650&gt;=-6,U650&lt;=-3.5),"-6 a -3,5",IF(AND(U650&gt;=-3,U650&lt;=-1),"-3 a -1",IF(U650=-0.5,"-0,5",IF(AND(U650&gt;=0,U650&lt;=2.5),"0 a 2,5",IF(AND(U650&gt;=3,U650&lt;=5.5),"3 a 5,5",IF(AND(U650&gt;=6,U650&lt;=8.5),"6 a 8,5",IF(AND(U650&gt;=9,U650&lt;=20),"9 a 20","Fuera de rango")))))))))</f>
        <v>-9 a -6,5</v>
      </c>
      <c r="W650" s="11" t="n">
        <f aca="false">IF(V650="","",IF(V650="-9 a -6,5",2,IF(V650="-6 a -3,5",3,IF(V650="-3 a -1",4,IF(V650="-0,5","NORMA",IF(V650="0 a 2,5",5,IF(V650="3 a 5,5",6,IF(V650="6 a 8,5",7,IF(V650="9 a 20",8,"Fuera de rango")))))))))</f>
        <v>2</v>
      </c>
      <c r="X650" s="9" t="n">
        <v>0</v>
      </c>
      <c r="Y650" s="11" t="str">
        <f aca="false">IF(X650="","",IF(AND(X650&gt;=0,X650&lt;=4),"0 a 4",IF(AND(X650&gt;=4.5,X650&lt;=8.5),"4,5 a 8,5",IF(X650=9,"9",IF(AND(X650&gt;=9.5,X650&lt;=13),"9,5 a 13",IF(AND(X650&gt;=13.5,X650&lt;=20),"13,5 a 20",IF(AND(X650&gt;=20.5,X650&lt;=35),"20,5 a 35","Fuera de rango")))))))</f>
        <v>0 a 4</v>
      </c>
      <c r="Z650" s="11" t="n">
        <f aca="false">IF(Y650="","",IF(Y650="0 a 4",1,IF(Y650="4,5 a 8,5",2,IF(Y650="9","NORMA",IF(Y650="9,5 a 13",3,IF(Y650="13,5 a 20",4,IF(Y650="20,5 a 35",5,"Fuera de rango")))))))</f>
        <v>1</v>
      </c>
      <c r="AA650" s="9" t="n">
        <v>15</v>
      </c>
      <c r="AB650" s="10" t="str">
        <f aca="false">IF(AA650="","",IF(AND(AA650&gt;=0,AA650&lt;=9),"0 a 9",IF(AND(AA650&gt;=9.5,AA650&lt;=18.5),"9,5 a 18,5",IF(AA650=19,"19",IF(AND(AA650&gt;=19.5,AA650&lt;=28),"19,5 a 28",IF(AND(AA650&gt;=28.5,AA650&lt;=40),"28,5 a 40","Fuera de rango"))))))</f>
        <v>9,5 a 18,5</v>
      </c>
      <c r="AC650" s="11" t="n">
        <f aca="false" t="array" ref="AC650">_xlfn.IFS(AB650="","",AB650="0 a 9",1,AB650="9,5 a 18,5",2,AB650="19","NORMA",AB650="19,5 a 28",3,AB650="28,5 a 40",4,TRUE(),"Fuera de rango")</f>
        <v>2</v>
      </c>
      <c r="AD650" s="9" t="n">
        <v>7</v>
      </c>
      <c r="AE650" s="10" t="str">
        <f aca="false">IF(AD650="","",IF(AND(AD650&gt;=-10,AD650&lt;=0),"De -10 a 0",IF(AND(AD650&gt;=0.5,AD650&lt;=9.5),"0,5 a 9,5",IF(AD650=10,"10",IF(AND(AD650&gt;=10.5,AD650&lt;=20),"10,5 a 20",IF(AND(AD650&gt;=20.5,AD650&lt;=40),"20,5 a 40","Fuera de rango"))))))</f>
        <v>0,5 a 9,5</v>
      </c>
      <c r="AF650" s="12" t="n">
        <f aca="false">IF(AD650="","",IF(AND(AD650&gt;=-10,AD650&lt;=0),1,IF(AND(AD650&gt;=0.5,AD650&lt;=9.5),2,IF(AD650=10,"NORMA",IF(AND(AD650&gt;=10.5,AD650&lt;=20),3,IF(AND(AD650&gt;=20.5,AD650&lt;=40),4,""))))))</f>
        <v>2</v>
      </c>
      <c r="AG650" s="9" t="n">
        <v>13</v>
      </c>
      <c r="AH650" s="10" t="str">
        <f aca="false">IF(AG650="","",IF(AND(AG650&gt;=0,AG650&lt;=4),"0 a 4",IF(AND(AG650&gt;=4.5,AG650&lt;=8.5),"4,5 a 8,5",IF(AG650=9,"9",IF(AND(AG650&gt;=9.5,AG650&lt;=13),"9,5 a 13",IF(AND(AG650&gt;=13.5,AG650&lt;=25),"13,5 a 25","Fuera de rango"))))))</f>
        <v>9,5 a 13</v>
      </c>
      <c r="AI650" s="10" t="n">
        <f aca="false">IF(AH650="","",IF(AH650="0 a 4",1,IF(AH650="4,5 a 8,5",2,IF(AH650="9","NORMA",IF(AH650="9,5 a 13",3,IF(AH650="13,5 a 25",4,""))))))</f>
        <v>3</v>
      </c>
      <c r="AJ650" s="9" t="n">
        <v>9</v>
      </c>
      <c r="AK650" s="10" t="str">
        <f aca="false">IF(AJ650="","",IF(AND(AJ650&gt;=-15,AJ650&lt;=-10.5),"-15 a -10,5",IF(AND(AJ650&gt;=-10,AJ650&lt;=-4),"-10 a -4",IF(AND(AJ650&gt;=-4.5,AJ650&lt;=0),"-4,5 a 0",IF(AND(AJ650&gt;=0.5,AJ650&lt;=4.5),"0,5 a 4,5",IF(AJ650=5,"5",IF(AND(AJ650&gt;=5.5,AJ650&lt;=10),"5,5 a 10",IF(AND(AJ650&gt;=10.5,AJ650&lt;=20),"10,5 a 20","Fuera de rango"))))))))</f>
        <v>5,5 a 10</v>
      </c>
      <c r="AL650" s="11" t="n">
        <f aca="false">IF(AK650="","",IF(AK650="-15 a -10,5",1,IF(AK650="-10 a -4",2,IF(AK650="-4,5 a 0",3,IF(AK650="0,5 a 4,5",4,IF(AK650="5","NORMA",IF(AK650="5,5 a 10",5,IF(AK650="10,5 a 20",6,"Error"))))))))</f>
        <v>5</v>
      </c>
      <c r="AM650" s="9" t="n">
        <v>0</v>
      </c>
      <c r="AN650" s="10" t="str">
        <f aca="false">IF(AM650="","",IF(AND(AM650&gt;=-7.5,AM650&lt;=-5.5),"-7,5 a -5,5",IF(AND(AM650&gt;=-5,AM650&lt;=-3),"-5 a -3",IF(AND(AM650&gt;=-2.5,AM650&lt;=-0.5),"-2,5 a -0,5",IF(AM650=0,"0,00",IF(AND(AM650&gt;=0.5,AM650&lt;=2.5),"0,5 a 2,5",IF(AND(AM650&gt;=3,AM650&lt;=5),"3 a 5",IF(AND(AM650&gt;=5.5,AM650&lt;=7.5),"5,5 a 7,5",IF(AND(AM650&gt;=8,AM650&lt;=10),"8 a 10","Fuera de rango")))))))))</f>
        <v>0,00</v>
      </c>
      <c r="AO650" s="11" t="str">
        <f aca="false">IF(AN650="","",IF(AN650="-7,5 a -5,5",1,IF(AN650="-5 a -3",2,IF(AN650="-2,5 a -0,5",3,IF(AN650="0,00","NORMA",IF(AN650="0,5 a 2,5",4,IF(AN650="3 a 5",5,IF(AN650="5,5 a 7,5",6,IF(AN650="8 a 10",7,"Error")))))))))</f>
        <v>NORMA</v>
      </c>
      <c r="AP650" s="9" t="n">
        <v>-15</v>
      </c>
      <c r="AQ650" s="10" t="str">
        <f aca="false">IF(AP650="","",IF(AND(AP650&gt;=-20,AP650&lt;=-9.5),"-20 a -9,5",IF(AND(AP650&gt;=-9,AP650&lt;=-6.5),"-9 a -6,5",IF(AP650=-6,"-6",IF(AND(AP650&gt;=-5.5,AP650&lt;=-3),"-5,5 a -3",IF(AND(AP650&gt;=-2.5,AP650&lt;=0),"-2,5 a 0",IF(AND(AP650&gt;=0.5,AP650&lt;=3),"0,5 a 3",IF(AND(AP650&gt;=3.5,AP650&lt;=6),"3,5 a 6",IF(AND(AP650&gt;=6.5,AP650&lt;=9),"6,5 a 9",IF(AND(AP650&gt;=9.5,AP650&lt;=20),"9,5 a 20","Fuera de rango"))))))))))</f>
        <v>-20 a -9,5</v>
      </c>
      <c r="AR650" s="11" t="n">
        <f aca="false">IF(AQ650="","",IF(AQ650="-20 a -9,5",1,IF(AQ650="-9 a -6,5",2,IF(AQ650="-6","NORMA",IF(AQ650="-5,5 a -3",3,IF(AQ650="-2,5 a 0",4,IF(AQ650="0,5 a 3",5,IF(AQ650="3,5 a 6",6,IF(AQ650="6,5 a 9",7,IF(AQ650="9,5 a 20",8,""))))))))))</f>
        <v>1</v>
      </c>
      <c r="AS650" s="9" t="n">
        <v>2</v>
      </c>
      <c r="AT650" s="10" t="str">
        <f aca="false">IF(AS650="","",IF(AND(AS650&gt;=-16,AS650&lt;=-14),"-16 a -14",IF(AND(AS650&gt;=-13.5,AS650&lt;=-11.5),"-13,5 a -11,5",IF(AND(AS650&gt;=-11,AS650&lt;=-9),"-11 a -9",IF(AND(AS650&gt;=-8.5,AS650&lt;=-6.5),"-8,5 a -6,5",IF(AND(AS650&gt;=-6,AS650&lt;=-4),"-6 a -4",IF(AND(AS650&gt;=-3.5,AS650&lt;=-1.5),"-3,5 a -1,5",IF(AND(AS650&gt;=-1,AS650&lt;=1),"-1 a 1",IF(AND(AS650&gt;=1.5,AS650&lt;=3.5),"1,5 a 3,5",IF(AND(AS650&gt;=4,AS650&lt;=6),"4 a 6",IF(AND(AS650&gt;=6.5,AS650&lt;=8.5),"6,5 a 8,5",IF(AND(AS650&gt;=9,AS650&lt;=11),"9 a 11",IF(AND(AS650&gt;=11.5,AS650&lt;=13.5),"11,5 a 13,5",IF(AND(AS650&gt;=14,AS650&lt;=16),"14 a 16",IF(AND(AS650&gt;=16.5,AS650&lt;=18.5),"16,5 a 18,5",IF(AND(AS650&gt;=19,AS650&lt;=21),"19 a 21","Fuera de rango"))))))))))))))))</f>
        <v>1,5 a 3,5</v>
      </c>
      <c r="AU650" s="11" t="n">
        <f aca="false" t="array" ref="AU650">IF(AT650="","",_xlfn.IFS(AT650="-16 a -14",1,AT650="-13,5 a -11,5",2,AT650="-11 a -9",3,AT650="-8,5 a -6,5",4,AT650="-6 a -4",5,AT650="-3,5 a -1,5",6,AT650="-1 a 1",7,AT650="1,5 a 3,5",8,AT650="4 a 6","NORMA",AT650="6,5 a 8,5",9,AT650="9 a 11",10,AT650="11,5 a 13,5",11,AT650="14 a 16",12,AT650="16,5 a 18,5",13,AT650="19 a 21",14,TRUE(),""))</f>
        <v>8</v>
      </c>
      <c r="AV650" s="9" t="n">
        <v>2.75</v>
      </c>
      <c r="AW650" s="10" t="str">
        <f aca="false">IF(AV650="","",IF(AND(AV650&gt;=-1,AV650&lt;=-0.5),"-1 a -0,5",IF(AND(AV650&gt;-0.5,AV650&lt;=0),"De -0,5 a 0",IF(AND(AV650&gt;=0.25,AV650&lt;=0.75),"0,25 a 0,75",IF(AND(AV650&gt;=1,AV650&lt;=1.5),"1 a 1,5",IF(AND(AV650&gt;=1.75,AV650&lt;=2.25),"1,75 a 2,25",IF(AND(AV650&gt;=2.5,AV650&lt;=3),"2,5 a 3",IF(AND(AV650&gt;=3.25,AV650&lt;=3.75),"3,25 a 3,75","Fuera de rango"))))))))</f>
        <v>2,5 a 3</v>
      </c>
      <c r="AX650" s="10" t="n">
        <f aca="false">IF(AW650="","",IF(OR(AW650="-1 a -0,5",AW650="-1 a -0.5"),1,IF(OR(AW650="De -0,5 a 0",AW650="-0,5 a 0",AW650="De -0.5 a 0"),2,IF(OR(AW650="0,25 a 0,75",AW650="0.25 a 0.75"),"NORMA",IF(OR(AW650="1 a 1,5",AW650="1 a 1.5"),3,IF(OR(AW650="1,75 a 2,25",AW650="1.75 a 2.25"),4,IF(OR(AW650="2,5 a 3",AW650="2.5 a 3"),5,IF(OR(AW650="3,25 a 3,75",AW650="3.25 a 3.75"),6,""))))))))</f>
        <v>5</v>
      </c>
      <c r="AY650" s="9" t="n">
        <v>-15</v>
      </c>
      <c r="AZ650" s="10" t="str">
        <f aca="false">IF(AY650="","",IF(AND(AY650&gt;=-20,AY650&lt;=-9.5),"-20 a -9,5",IF(AND(AY650&gt;=-9,AY650&lt;=-6.5),"-9 a -6,5",IF(AY650=-6,"-6",IF(AND(AY650&gt;=-5.5,AY650&lt;=-3),"-5,5 a -3",IF(AND(AY650&gt;=-2.5,AY650&lt;=0),"-2,5 a 0",IF(AND(AY650&gt;=0.5,AY650&lt;=3),"0,5 a 3",IF(AND(AY650&gt;=3.5,AY650&lt;=6),"3,5 a 6","Fuera de rango"))))))))</f>
        <v>-20 a -9,5</v>
      </c>
      <c r="BA650" s="11" t="n">
        <f aca="false">IF(AZ650="","",IF(AZ650="-20 a -9,5",1,IF(AZ650="-9 a -6,5",2,IF(AZ650="-6","NORMA",IF(AZ650="-5,5 a -3",3,IF(AZ650="-2,5 a 0",4,IF(AZ650="0,5 a 3",5,IF(AZ650="3,5 a 6",6,""))))))))</f>
        <v>1</v>
      </c>
      <c r="BB650" s="9" t="n">
        <v>0</v>
      </c>
      <c r="BC650" s="10" t="str">
        <f aca="false" t="array" ref="BC650">IF(BB650="","",_xlfn.IFS(AND(BB650&gt;=0,BB650&lt;=2),"0 a 2",AND(BB650&gt;=2.5,BB650&lt;=4.5),"2,5 a 4,5",AND(BB650&gt;=5,BB650&lt;=7),"5 a 7",AND(BB650&gt;=7.5,BB650&lt;=9.5),"7,5 a 9,5",AND(BB650&gt;=10,BB650&lt;=12),"10 a 12",AND(BB650&gt;=12.5,BB650&lt;=14.5),"12,5 a 14,5",BB650=15,"15",AND(BB650&gt;=15.5,BB650&lt;=17.5),"15,5 a 17,5",AND(BB650&gt;=18,BB650&lt;=20),"18 a 20",AND(BB650&gt;=20.5,BB650&lt;=22.5),"20,5 a 22,5",AND(BB650&gt;=23,BB650&lt;=25),"23 a 25",TRUE(),"Fuera de rango"))</f>
        <v>0 a 2</v>
      </c>
      <c r="BD650" s="11" t="n">
        <f aca="false" t="array" ref="BD650">IF(BC650="","",_xlfn.IFS(BC650="0 a 2",1,BC650="2,5 a 4,5",2,BC650="5 a 7",3,BC650="7,5 a 9,5",4,BC650="10 a 12",5,BC650="12,5 a 14,5",6,BC650="15","NORMA",BC650="15,5 a 17,5",7,BC650="18 a 20",8,BC650="20,5 a 22,5",9,BC650="23 a 25",10,TRUE(),"Fuera de rango"))</f>
        <v>1</v>
      </c>
      <c r="BE650" s="9" t="n">
        <v>6</v>
      </c>
      <c r="BF650" s="10" t="str">
        <f aca="false">IF(BE650="","",IF(AND(BE650&gt;=-20,BE650&lt;=-10),"-20 a -10",IF(AND(BE650&gt;=-9.5,BE650&lt;=0.5),"-9,5 a 0,5",IF(AND(BE650&gt;=1,BE650&lt;=11),"1 a 11",IF(AND(BE650&gt;=11.5,BE650&lt;=20.5),"11,5 a 20,5",IF(BE650=21,"21",IF(AND(BE650&gt;=21.5,BE650&lt;=31.5),"21,5 a 31,5",IF(AND(BE650&gt;=32,BE650&lt;=42),"32 a 42","Fuera de rango"))))))))</f>
        <v>1 a 11</v>
      </c>
      <c r="BG650" s="11" t="n">
        <f aca="false">IF(BF650="","",IF(BF650="-20 a -10",1,IF(BF650="-9,5 a 0,5",2,IF(BF650="1 a 11",3,IF(BF650="11,5 a 20,5",4,IF(BF650="21","NORMA",IF(BF650="21,5 a 31,5",5,IF(BF650="32 a 42",6,""))))))))</f>
        <v>3</v>
      </c>
      <c r="BH650" s="9" t="n">
        <v>-3</v>
      </c>
      <c r="BI650" s="10" t="str">
        <f aca="false">IF(BH650="","",IF(AND(BH650&gt;=-20,BH650&lt;=-15),"-20 a -15",IF(AND(BH650&gt;=-14.5,BH650&lt;=-9.5),"-14,5 a -9,5",IF(AND(BH650&gt;=-9,BH650&lt;=-4),"-9 a -4",IF(AND(BH650&gt;=-3.5,BH650&lt;=2.5),"-3,5 a 2,5",IF(AND(BH650&gt;=3,BH650&lt;=8),"3 a 8",IF(AND(BH650&gt;=8.5,BH650&lt;=14.5),"8,5 a 14,5",IF(BH650=15,"15",IF(AND(BH650&gt;=15.5,BH650&lt;=20.5),"15,5 a 20,5",IF(AND(BH650&gt;=21,BH650&lt;=26),"21 a 26","Fuera de rango"))))))))))</f>
        <v>-3,5 a 2,5</v>
      </c>
      <c r="BJ650" s="11" t="n">
        <f aca="false">IF(BI650="","",IF(BI650="-20 a -15",1,IF(BI650="-14,5 a -9,5",2,IF(BI650="-9 a -4",3,IF(BI650="-3,5 a 2,5",4,IF(BI650="3 a 8",5,IF(BI650="8,5 a 14,5",6,IF(BI650="15","NORMA",IF(BI650="15,5 a 20,5",7,IF(BI650="21 a 26",8,IF(BI650="26,5 a 31,5",9,"")))))))))))</f>
        <v>4</v>
      </c>
      <c r="BK650" s="9" t="n">
        <v>0</v>
      </c>
      <c r="BL650" s="10" t="str">
        <f aca="false">IF(BK650="","",IF(AND(BK650&gt;=0,BK650&lt;=2),"0 - 2",IF(AND(BK650&gt;=2.5,BK650&lt;=4.5),"2,5 - 4,5",IF(AND(BK650&gt;=5,BK650&lt;=7),"5 - 7",IF(AND(BK650&gt;=7.5,BK650&lt;=9.5),"7,5 - 9,5",IF(AND(BK650&gt;=10,BK650&lt;=12),"10 - 12",IF(AND(BK650&gt;=12.5,BK650&lt;=13.5),"12,5 - 13,5",IF(BK650=14,"14",IF(AND(BK650&gt;=14.5,BK650&lt;=16.5),"14,5 - 16,5",IF(AND(BK650&gt;=17,BK650&lt;=19),"17 - 19",IF(AND(BK650&gt;=19.5,BK650&lt;=21.5),"19,5 - 21,5",IF(AND(BK650&gt;=22,BK650&lt;=24),"22 - 24",IF(AND(BK650&gt;=24.5,BK650&lt;=26.5),"24,5 - 26,5",IF(AND(BK650&gt;=27,BK650&lt;=29),"27 - 29",IF(AND(BK650&gt;=29.5,BK650&lt;=30),"29,5 - 30","Fuera de rango")))))))))))))))</f>
        <v>0 - 2</v>
      </c>
      <c r="BM650" s="11" t="n">
        <f aca="false">IF(BL650="","",IF(BL650="0 - 2",1,IF(BL650="2,5 - 4,5",2,IF(BL650="5 - 7",3,IF(BL650="7,5 - 9,5",4,IF(BL650="10 - 12",5,IF(BL650="12,5 - 13,5",6,IF(BL650="14","NORMA",IF(BL650="14,5 - 16,5",7,IF(BL650="17 - 19",8,IF(BL650="19,5 - 21,5",9,IF(BL650="22 - 24",10,IF(BL650="24,5 - 26,5",11,IF(BL650="27 - 29",12,IF(BL650="29,5 - 30",13,"")))))))))))))))</f>
        <v>1</v>
      </c>
      <c r="BN650" s="9" t="n">
        <v>26</v>
      </c>
      <c r="BO650" s="11" t="str">
        <f aca="false">IF(BN650="","",IF(AND(BN650&gt;=-20,BN650&lt;=-10),"-20 a -10",IF(AND(BN650&gt;=-9.5,BN650&lt;=0.5),"-9,5 a 0,5",IF(AND(BN650&gt;=1,BN650&lt;=11),"1 a 11",IF(AND(BN650&gt;=11.5,BN650&lt;=21.5),"11,5 a 21,5",IF(BN650=22,"22",IF(AND(BN650&gt;=22.5,BN650&lt;=32.5),"22,5 a 32,5",IF(AND(BN650&gt;=33,BN650&lt;=43),"33 a 43","Fuera de rango"))))))))</f>
        <v>22,5 a 32,5</v>
      </c>
      <c r="BP650" s="11" t="n">
        <f aca="false">IF(BO650="","",IF(BO650="-20 a -10",1,IF(BO650="-9,5 a 0,5",2,IF(BO650="1 a 11",3,IF(BO650="11,5 a 21,5",4,IF(BO650="22","NORMA",IF(BO650="22,5 a 32,5",5,IF(BO650="33 a 43",6,""))))))))</f>
        <v>5</v>
      </c>
      <c r="BQ650" s="9" t="n">
        <v>20</v>
      </c>
      <c r="BR650" s="10" t="str">
        <f aca="false">IF(BQ650="","",IF(AND(BQ650&gt;=-20,BQ650&lt;=-15),"-20 a -15",IF(AND(BQ650&gt;=-14.5,BQ650&lt;=-9.5),"-14,5 a -9,5",IF(AND(BQ650&gt;=-9,BQ650&lt;=-4),"-9 a -4",IF(AND(BQ650&gt;=-3.5,BQ650&lt;=2.5),"-3,5 a 2,5",IF(AND(BQ650&gt;=3,BQ650&lt;=8),"3 a 8",IF(AND(BQ650&gt;=8.5,BQ650&lt;=13.5),"8,5 a 13,5",IF(AND(BQ650&gt;=14,BQ650&lt;=17.5),"14 a 17,5",IF(BQ650=18,"18",IF(AND(BQ650&gt;=18.5,BQ650&lt;=23.5),"18,5 a 23,5",IF(AND(BQ650&gt;=24,BQ650&lt;=29),"24 a 29",IF(AND(BQ650&gt;=29.5,BQ650&lt;=34.5),"29,5 a 34,5",IF(AND(BQ650&gt;=35,BQ650&lt;=40),"35 a 40","Fuera de rango")))))))))))))</f>
        <v>18,5 a 23,5</v>
      </c>
      <c r="BS650" s="11" t="n">
        <f aca="false">IF(BR650="","",IF(BR650="-20 a -15",1,IF(BR650="-14,5 a -9,5",2,IF(BR650="-9 a -4",3,IF(BR650="-3,5 a 2,5",4,IF(BR650="3 a 8",5,IF(BR650="8,5 a 13,5",6,IF(BR650="14 a 17,5",7,IF(BR650="18","NORMA",IF(BR650="18,5 a 23,5",8,IF(BR650="24 a 29",9,IF(BR650="29,5 a 34,5",10,IF(BR650="35 a 40",11,"")))))))))))))</f>
        <v>8</v>
      </c>
      <c r="BT650" s="9" t="n">
        <v>0</v>
      </c>
      <c r="BU650" s="10" t="str">
        <f aca="false">IF(BT650="","",IF(AND(BT650&gt;=-20,BT650&lt;=-18),"-20 a -18",IF(AND(BT650&gt;=-17.5,BT650&lt;=-15.5),"-17,5 a -15,5",IF(AND(BT650&gt;=-15,BT650&lt;=-13),"-15 a -13",IF(AND(BT650&gt;=-12.5,BT650&lt;=-10.5),"-12,5 a -10,5",IF(AND(BT650&gt;=-10,BT650&lt;=-8),"-10 a -8",IF(AND(BT650&gt;=-7.5,BT650&lt;=-5.5),"-7,5 a -5,5",IF(AND(BT650&gt;=-5,BT650&lt;=-3),"-5 a -3",IF(AND(BT650&gt;=-2.5,BT650&lt;=-0.5),"-2,5 a -0,5",IF(BT650=0,"0",IF(AND(BT650&gt;=0.5,BT650&lt;=2.5),"0,5 a 2,5",IF(AND(BT650&gt;=3,BT650&lt;=5),"3 a 5",IF(AND(BT650&gt;=5.5,BT650&lt;=7.5),"5,5 a 7,5",IF(AND(BT650&gt;=8,BT650&lt;=10),"8 a 10",IF(AND(BT650&gt;=10.5,BT650&lt;=12.5),"10,5 a 12,5",IF(AND(BT650&gt;=13,BT650&lt;=15),"13 a 15",IF(AND(BT650&gt;=15.5,BT650&lt;=17.5),"15,5 a 17,5",IF(AND(BT650&gt;=18,BT650&lt;=20),"18 a 20","Fuera de rango"))))))))))))))))))</f>
        <v>0</v>
      </c>
      <c r="BV650" s="11" t="str">
        <f aca="false">IF(BT650="","",IF(BT650=0,"NORMA",IF(AND(BT650&gt;=-20,BT650&lt;=-18),2,IF(AND(BT650&gt;=-17.5,BT650&lt;=-15.5),2,IF(AND(BT650&gt;=-15,BT650&lt;=-13),3,IF(AND(BT650&gt;=-12.5,BT650&lt;=-10.5),4,IF(AND(BT650&gt;=-10,BT650&lt;=-8),5,IF(AND(BT650&gt;=-7.5,BT650&lt;=-5.5),6,IF(AND(BT650&gt;=-5,BT650&lt;=-3),7,IF(AND(BT650&gt;=-2.5,BT650&lt;=-0.5),8,IF(AND(BT650&gt;=0.5,BT650&lt;=2.5),9,IF(AND(BT650&gt;=3,BT650&lt;=5),10,IF(AND(BT650&gt;=5.5,BT650&lt;=7.5),11,IF(AND(BT650&gt;=8,BT650&lt;=10),12,IF(AND(BT650&gt;=10.5,BT650&lt;=12.5),13,IF(AND(BT650&gt;=13,BT650&lt;=15),14,IF(AND(BT650&gt;=15.5,BT650&lt;=17.5),15,IF(AND(BT650&gt;=18,BT650&lt;=20),16,"Fuera de rango"))))))))))))))))))</f>
        <v>NORMA</v>
      </c>
      <c r="BW650" s="9" t="n">
        <v>-4.25</v>
      </c>
      <c r="BX650" s="10" t="n">
        <f aca="false">18.5- (0.3*H650)</f>
        <v>-4</v>
      </c>
      <c r="BY650" s="10" t="n">
        <f aca="false">(BW650)-(BX650)</f>
        <v>-0.25</v>
      </c>
      <c r="BZ650" s="10" t="str">
        <f aca="false">IF(BY650="","",IF(BY650&lt;-27.5,"De -30 a -28",IF(BY650&lt;-25,"De -27,5 a -25,5",IF(BY650&lt;-22.5,"De -25 a -23",IF(BY650&lt;-20,"De -22,5 a -20,5",IF(BY650&lt;-17.5,"De -20 a -18",IF(BY650&lt;-15,"De -17,5 a -15,5",IF(BY650&lt;-12.5,"De -15 a -13",IF(BY650&lt;-10,"De -12,5 a -10,5",IF(BY650&lt;-7.5,"De -10 a -8",IF(BY650&lt;-5,"De -7,5 a -5,5",IF(BY650&lt;-2.5,"De -5 a -3",IF(BY650&lt;0,"De -2,5 a -0,5",IF(BY650&lt;2.5,"De 0 a 2",IF(BY650&lt;5,"De 2,5 a 4,5",IF(BY650&lt;7.5,"De 5 a 7",IF(BY650&lt;10,"De 7,5 a 9,5",IF(BY650&lt;12.5,"De 10 a 12",IF(BY650&lt;15,"De 12,5 a 14,5",IF(BY650&lt;17.5,"De 15 a 17",IF(BY650&lt;20,"De 17,5 a 19,5",IF(BY650&lt;22.5,"De 20 a 22",IF(BY650&lt;25,"De 22,5 a 24,5",IF(BY650&lt;27.5,"De 25 a 27","De 27,5 a 30"))))))))))))))))))))))))</f>
        <v>De -2,5 a -0,5</v>
      </c>
      <c r="CA650" s="12" t="n">
        <f aca="false">IF(BY650="","",IF(BY650&lt;=-28,1,IF(BY650&lt;=-25.5,2,IF(BY650&lt;=-23,3,IF(BY650&lt;=-20.5,4,IF(BY650&lt;=-18,5,IF(BY650&lt;=-15.5,6,IF(BY650&lt;=-13,7,IF(BY650&lt;=-10.5,8,IF(BY650&lt;=-8,9,IF(BY650&lt;=-5.5,10,IF(BY650&lt;=-3,11,IF(BY650&lt;=-0.5,12,IF(BY650&lt;=2,13,IF(BY650&lt;=4.5,14,IF(BY650&lt;=7,15,IF(BY650&lt;=9.5,16,IF(BY650&lt;=12,17,IF(BY650&lt;=14.5,18,IF(BY650&lt;=17,19,IF(BY650&lt;=19.5,20,IF(BY650&lt;=22,21,IF(BY650&lt;=24.5,22,IF(BY650&lt;=27,23,IF(BY650&lt;=30,24,"Fuera de rango")))))))))))))))))))))))))</f>
        <v>13</v>
      </c>
      <c r="CB650" s="9" t="n">
        <v>-4.25</v>
      </c>
      <c r="CC650" s="10" t="n">
        <f aca="false">18.5- (0.3*H650)</f>
        <v>-4</v>
      </c>
      <c r="CD650" s="10" t="n">
        <f aca="false">(CB650)-(CC650)</f>
        <v>-0.25</v>
      </c>
      <c r="CE650" s="10" t="str">
        <f aca="false">IF(CD650="","",IF(CD650&lt;-27.5,"De -30 a -28",IF(CD650&lt;-25,"De -27,5 a -25,5",IF(CD650&lt;-22.5,"De -25 a -23",IF(CD650&lt;-20,"De -22,5 a -20,5",IF(CD650&lt;-17.5,"De -20 a -18",IF(CD650&lt;-15,"De -17,5 a -15,5",IF(CD650&lt;-12.5,"De -15 a -13",IF(CD650&lt;-10,"De -12,5 a -10,5",IF(CD650&lt;-7.5,"De -10 a -8",IF(CD650&lt;-5,"De -7,5 a -5,5",IF(CD650&lt;-2.5,"De -5 a -3",IF(CD650&lt;0,"De -2,5 a -0,5",IF(CD650&lt;=2,"De 0 a 2",IF(CD650&lt;=4.5,"De 2,5 a 4,5",IF(CD650&lt;=7,"De 5 a 7",IF(CD650&lt;=9.5,"De 7,5 a 9,5",IF(CD650&lt;=12,"De 10 a 12",IF(CD650&lt;=14.5,"De 12,5 a 14,5",IF(CD650&lt;=17,"De 15 a 17",IF(CD650&lt;=19.5,"De 17,5 a 19,5",IF(CD650&lt;=22,"De 20 a 22",IF(CD650&lt;=24.5,"De 22,5 a 24,5",IF(CD650&lt;=27,"De 25 a 27","De 27,5 a 30"))))))))))))))))))))))))</f>
        <v>De -2,5 a -0,5</v>
      </c>
      <c r="CF650" s="12" t="n">
        <f aca="false">IF(CD650="","",IF(CD650&lt;-27.5,1,IF(CD650&lt;-25,2,IF(CD650&lt;-22.5,3,IF(CD650&lt;-20,4,IF(CD650&lt;-17.5,5,IF(CD650&lt;-15,6,IF(CD650&lt;-12.5,7,IF(CD650&lt;-10,8,IF(CD650&lt;-7.5,9,IF(CD650&lt;-5,10,IF(CD650&lt;-2.5,11,IF(CD650&lt;0,12,IF(CD650&lt;2.5,13,IF(CD650&lt;5,14,IF(CD650&lt;7.5,15,IF(CD650&lt;10,16,IF(CD650&lt;12.5,17,IF(CD650&lt;15,18,IF(CD650&lt;17.5,19,IF(CD650&lt;20,20,IF(CD650&lt;22.5,21,IF(CD650&lt;25,22,IF(CD650&lt;27.5,23,24))))))))))))))))))))))))</f>
        <v>12</v>
      </c>
      <c r="CG650" s="9" t="n">
        <v>-2</v>
      </c>
      <c r="CH650" s="10" t="str">
        <f aca="false">IF(CG650="","",IF(AND(CG650&gt;=-10,CG650&lt;=-9.5),"-10 a -9,5",IF(AND(CG650&gt;-9.5,CG650&lt;=-8.5),"-9 a -8,5",IF(AND(CG650&gt;-8.5,CG650&lt;=-7.5),"-8 a -7,5",IF(AND(CG650&gt;-7.5,CG650&lt;=-6.5),"-7 a -6,5",IF(AND(CG650&gt;-6.5,CG650&lt;=-5.5),"-6 a -5,5",IF(AND(CG650&gt;-5.5,CG650&lt;=-4.5),"-5 a -4,5",IF(AND(CG650&gt;-4.5,CG650&lt;=-3.5),"-4 a -3,5",IF(AND(CG650&gt;-3.5,CG650&lt;=-2.5),"-3 a -2,5",IF(CG650=-2.25,"-2,25",IF(AND(CG650&gt;-2.5,CG650&lt;=-1.5),"-2 a -1,5",IF(AND(CG650&gt;-1.5,CG650&lt;=-0.5),"-1 a -0,5",IF(AND(CG650&gt;-0.5,CG650&lt;=0.5),"0 a 0,5",IF(AND(CG650&gt;0.5,CG650&lt;=1.5),"1 a 1,5",IF(AND(CG650&gt;1.5,CG650&lt;=2.5),"2 a 2,5",IF(AND(CG650&gt;2.5,CG650&lt;=3.5),"3 a 3,5",IF(AND(CG650&gt;3.5,CG650&lt;=4.5),"4 a 4,5",IF(AND(CG650&gt;4.5,CG650&lt;=5.5),"5 a 5,5",IF(AND(CG650&gt;5.5,CG650&lt;=6.5),"6 a 6,5",IF(AND(CG650&gt;6.5,CG650&lt;=7.5),"7 a 7,5",IF(AND(CG650&gt;7.5,CG650&lt;=8.5),"8 a 8,5",IF(AND(CG650&gt;8.5,CG650&lt;=9.5),"9 a 9,5",IF(CG650&gt;=10,"10","Fuera de rango")))))))))))))))))))))))</f>
        <v>-2 a -1,5</v>
      </c>
      <c r="CI650" s="11" t="n">
        <f aca="false">IF(CG650="","",IF(CG650=-2.25,"NORMA",IF(CG650&lt;=-9.5,1,IF(CG650&lt;=-8.5,2,IF(CG650&lt;=-7.5,3,IF(CG650&lt;=-6.5,4,IF(CG650&lt;=-5.5,5,IF(CG650&lt;=-4.5,6,IF(CG650&lt;=-3.5,7,IF(CG650&lt;=-2.5,8,IF(CG650&lt;=-1.5,9,IF(CG650&lt;=-0.5,10,IF(CG650&lt;=0.5,11,IF(CG650&lt;=1.5,12,IF(CG650&lt;=2.5,13,IF(CG650&lt;=3.5,14,IF(CG650&lt;=4.5,15,IF(CG650&lt;=5.5,16,IF(CG650&lt;=6.5,17,IF(CG650&lt;=7.5,18,IF(CG650&lt;=8.5,19,IF(CG650&lt;=9.5,20,IF(CG650=10,21,"Fuera de rango")))))))))))))))))))))))</f>
        <v>9</v>
      </c>
      <c r="CJ650" s="9" t="n">
        <v>1.5</v>
      </c>
      <c r="CK650" s="10" t="str">
        <f aca="false">IF(CJ650="","",IF(AND(CJ650&gt;=-6,CJ650&lt;=-5.5),"-6 a -5,5",IF(AND(CJ650&gt;-5.5,CJ650&lt;=-4.5),"-5 a -4,5",IF(AND(CJ650&gt;-4.5,CJ650&lt;=-3.5),"-4 a -3,5",IF(AND(CJ650&gt;-3.5,CJ650&lt;=-2.5),"-3 a -2,5",IF(AND(CJ650&gt;-2.5,CJ650&lt;=-1.5),"-2 a -1,5",IF(AND(CJ650&gt;-1.5,CJ650&lt;=-0.5),"-1 a -0,5",IF(AND(CJ650&gt;-0.5,CJ650&lt;=0.5),"0 a 0,5",IF(AND(CJ650&gt;0.5,CJ650&lt;=1.5),"1 a 1,5",IF(AND(CJ650&gt;1.5,CJ650&lt;2.5),"2",IF(AND(CJ650&gt;=2.5,CJ650&lt;=3),"2,5 a 3",IF(AND(CJ650&gt;3,CJ650&lt;=4),"3,5 a 4",IF(AND(CJ650&gt;4,CJ650&lt;=5),"4,5 a 5",IF(AND(CJ650&gt;5,CJ650&lt;=6),"5,5 a 6",IF(AND(CJ650&gt;6,CJ650&lt;=7),"6,5 a 7",IF(AND(CJ650&gt;7,CJ650&lt;=8),"7,5 a 8",IF(AND(CJ650&gt;8,CJ650&lt;=9.5),"8,5 a 9,5",IF(CJ650=10,"10","Fuera de rango"))))))))))))))))))</f>
        <v>1 a 1,5</v>
      </c>
      <c r="CL650" s="11" t="n">
        <f aca="false">IF(CK650="","",IF(OR(CK650="-6 a -5,5",CK650="-6 - -5,5"),1,IF(OR(CK650="-5 a -4,5",CK650="-5 - -4,5"),2,IF(OR(CK650="-4 a -3,5",CK650="-4 - -3,5"),3,IF(OR(CK650="-3 a -2,5",CK650="-3 - -2,5"),4,IF(OR(CK650="-2 a -1,5",CK650="-2 - -1,5"),5,IF(OR(CK650="-1 a -0,5",CK650="-1 - -0,5"),6,IF(OR(CK650="0 a 0,5",CK650="0 - 0,5"),7,IF(OR(CK650="1 a 1,5",CK650="1 - 1,5"),8,IF(CK650="2","NORMA",IF(OR(CK650="2,5 a 3",CK650="2,5 - 3"),9,IF(OR(CK650="3,5 a 4",CK650="3,5 - 4"),10,IF(OR(CK650="4,5 a 5",CK650="4,5 - 5"),11,IF(OR(CK650="5,5 a 6",CK650="5,5 - 6"),12,IF(OR(CK650="6,5 a 7",CK650="6,5 - 7"),13,IF(OR(CK650="7,5 a 8",CK650="7,5 - 8"),14,IF(OR(CK650="8,5 a 9",CK650="8,5 - 9,5",CK650="9 a 9,5"),15,IF(CK650="10",15,IF(OR(CK650="0,5 a 1",CK650="0,5 - 1"),7,"Fuera de rango")))))))))))))))))))</f>
        <v>8</v>
      </c>
      <c r="CO650" s="10" t="str">
        <f aca="false">IF(CM650&gt;0,"EME"," ")</f>
        <v> </v>
      </c>
      <c r="CQ650" s="10" t="str">
        <f aca="false">IF(CP650&gt;0,"0", " ")</f>
        <v> </v>
      </c>
      <c r="CR650" s="10" t="str">
        <f aca="false">IF(CP650&gt;0,"EME"," ")</f>
        <v> </v>
      </c>
      <c r="CS650" s="9" t="n">
        <v>0.75</v>
      </c>
      <c r="CV650" s="9" t="n">
        <v>0.5</v>
      </c>
      <c r="CY650" s="9" t="n">
        <v>0</v>
      </c>
      <c r="DB650" s="9" t="n">
        <v>0</v>
      </c>
      <c r="DC650" s="11" t="str">
        <f aca="false">IF(DB650&lt;0,"2"," ")</f>
        <v> </v>
      </c>
      <c r="DD650" s="11" t="str">
        <f aca="false">IF(DB650&lt;0,"MIO"," ")</f>
        <v> </v>
      </c>
      <c r="DE650" s="9" t="n">
        <v>-1.5</v>
      </c>
      <c r="DF650" s="10" t="str">
        <f aca="false">IF(DE650&lt;0,"3"," ")</f>
        <v>3</v>
      </c>
      <c r="DG650" s="10" t="str">
        <f aca="false">IF(DE650&lt;0,"AST"," ")</f>
        <v>AST</v>
      </c>
      <c r="DH650" s="9" t="n">
        <v>-1.5</v>
      </c>
      <c r="DI650" s="10" t="str">
        <f aca="false">IF(DH650&lt;0,"3"," ")</f>
        <v>3</v>
      </c>
      <c r="DJ650" s="10" t="str">
        <f aca="false">IF(DH650&lt;0,"AST"," ")</f>
        <v>AST</v>
      </c>
      <c r="DK650" s="9" t="n">
        <v>3</v>
      </c>
      <c r="DL650" s="10" t="str">
        <f aca="false">IF(DK650&gt;0,"4"," ")</f>
        <v>4</v>
      </c>
      <c r="DM650" s="10" t="str">
        <f aca="false">IF(DK650&gt;0,"PRE"," ")</f>
        <v>PRE</v>
      </c>
      <c r="DN650" s="9" t="n">
        <v>3</v>
      </c>
      <c r="DO650" s="10" t="str">
        <f aca="false">IF(DN650&gt;0,"4"," ")</f>
        <v>4</v>
      </c>
      <c r="DP650" s="10" t="str">
        <f aca="false">IF(DN650&gt;0,"PRE"," ")</f>
        <v>PRE</v>
      </c>
      <c r="DS650" s="12" t="str">
        <f aca="false">CONCATENATE(CO650,CU650,DA650,DG650,DM650)</f>
        <v> ASTPRE</v>
      </c>
      <c r="DT650" s="10" t="e">
        <f aca="false" t="array" ref="DT650">_xlfn.IFS(DS650="EME    ","0", DS650=" HIP   ","1", DS650="  MIO  ","2", DS650="   AST ","3", DS650="    PRE","4", DS650="EME   PRE","5", DS650=" HIP  PRE","6", DS650=" HIP AST ","7", DS650="  MIO PRE","8", DS650="  MIOAST ","9", DS650="   ASTPRE","10",DS650=" HIP ASTPRE","11", DS650="  MIOASTPRE","12", DS650="     ","0")</f>
        <v>#N/A</v>
      </c>
      <c r="DV650" s="1" t="e">
        <f aca="false" t="array" ref="DV650">_xlfn.IFS(DU650="SI","2", DU650="NO","1")</f>
        <v>#N/A</v>
      </c>
      <c r="DX650" s="11" t="str">
        <f aca="false">IF(DW650=0,"1","2")</f>
        <v>1</v>
      </c>
      <c r="DY650" s="11" t="str">
        <f aca="false" t="array" ref="DY650">_xlfn.IFS(DW650=0,"0", DW650=0.25, "1", DW650=0.5,"2", DW650=0.75,"3", DW650=1,"4",DW650=1.25,"5", DW650=1.5,"6", DW650=1.75,"7", DW650=2,"8")</f>
        <v>0</v>
      </c>
      <c r="EA650" s="11" t="str">
        <f aca="false">IF(DZ650=0,"1","2")</f>
        <v>1</v>
      </c>
      <c r="EB650" s="11" t="str">
        <f aca="false" t="array" ref="EB650">_xlfn.IFS(DZ650=0,"0", DZ650=0.25, "1", DZ650=0.5,"2", DZ650=0.75,"3", DZ650=1,"4",DZ650=1.25,"5", DZ650=1.5,"6", DZ650=1.75,"7", DZ650=2,"8")</f>
        <v>0</v>
      </c>
      <c r="ED650" s="10" t="str">
        <f aca="false">IF(EC650=0,"1","2")</f>
        <v>1</v>
      </c>
      <c r="EE650" s="11" t="str">
        <f aca="false" t="array" ref="EE650">_xlfn.IFS(EC650=0,"0", EC650=-0.25, "1", EC650=-0.5,"2", EC650=-0.75,"3", EC650=-1,"4",EC650=-1.25,"5", EC650=-1.5,"6", EC650=-1.75,"7", EC650=-2,"8", EC650=-2.25,"9",EC650=-2.5,"10", EC650=-2.75,"11", EC650=-3,"12", EC650=-3.25,"13", EC650=-3.5,"14", EC650=-3.75,"15",EC650=-4,"16")</f>
        <v>0</v>
      </c>
      <c r="EG650" s="10" t="str">
        <f aca="false">IF(EF650=0,"1","2")</f>
        <v>1</v>
      </c>
      <c r="EH650" s="11" t="str">
        <f aca="false" t="array" ref="EH650">_xlfn.IFS(EF650=0,"0", EF650=-0.25, "1", EF650=-0.5,"2", EF650=-0.75,"3", EF650=-1,"4",EF650=-1.25,"5", EF650=-1.5,"6", EF650=-1.75,"7", EF650=-2,"8", EF650=-2.25,"9",EF650=-2.5,"10", EF650=-2.75,"11", EF650=-3,"12", EF650=-3.25,"13", EF650=-3.5,"14", EF650=-3.75,"15",EF650=-4,"16")</f>
        <v>0</v>
      </c>
      <c r="EJ650" s="11" t="str">
        <f aca="false">IF(EI650=0,"1","2")</f>
        <v>1</v>
      </c>
      <c r="EK650" s="11" t="str">
        <f aca="false" t="array" ref="EK650">_xlfn.IFS(EI650=0,"0", EI650=-0.25, "1", EI650=-0.5,"2", EI650=-0.75,"3", EI650=-1,"4",EI650=-1.25,"5", EI650=-1.5,"6", EI650=-1.75,"7", EI650=-2,"8", EI650=-2.25,"9", EI650=-2.25,"9",EI650=-2.5,"10", EI650=-2.75,"11", EI650=-3,"12", EI650=-3.25,"13", EI650=-3.5,"14", EI650=-3.75,"15",EI650=-4,"16", EI650=0.25, "17", EI650=0.5, "18")</f>
        <v>0</v>
      </c>
      <c r="EM650" s="11" t="str">
        <f aca="false">IF(EL650=0,"1","2")</f>
        <v>1</v>
      </c>
      <c r="EN650" s="11" t="str">
        <f aca="false" t="array" ref="EN650">_xlfn.IFS(EL650=0.25,"17",EL650=0.5,"18", EL650=0,"0", EL650=-0.25, "1", EL650=-0.5,"2", EL650=-0.75,"3", EL650=-1,"4",EL650=-1.25,"5", EL650=-1.5,"6", EL650=-1.75,"7", EL650=-2,"8",EL650= -2.25,"9",EL650=-2.5,"10",EL650= -2.75,"11",EL650= -3,"12",EL650= -3.25,"13",EL650= -3.5,"14",EL650= -3.75,"15",EL650=-4,"16")</f>
        <v>0</v>
      </c>
      <c r="EP650" s="11" t="str">
        <f aca="false">IF(EO650=0,"1","2")</f>
        <v>1</v>
      </c>
      <c r="EQ650" s="11" t="str">
        <f aca="false" t="array" ref="EQ650">_xlfn.IFS(EO650=0,"0", EO650=0.25, "1", EO650=0.5,"2", EO650=0.75,"3", EO650=1,"4",EO650=1.25,"5", EO650=1.5,"6", EO650=1.75,"7", EO650=2,"8", EO650=2.25,"9", EO650=2.25,"9",EO650=2.5,"10", EO650=2.75,"11", EO650=3,"12", EO650=3.25,"13", EO650=3.5,"14", EO650=3.75,"15",EO650=4,"16", EO650=-0.25, "17", bq=-0.5, "18")</f>
        <v>0</v>
      </c>
      <c r="ES650" s="11" t="str">
        <f aca="false">IF(ER650=0,"1","2")</f>
        <v>1</v>
      </c>
      <c r="ET650" s="11" t="str">
        <f aca="false" t="array" ref="ET650">_xlfn.IFS(ER650=0,"0", ER650=0.25, "1", ER650=0.5,"2", ER650=0.75,"3", ER650=1,"4",ER650=1.25,"5", ER650=1.5,"6", ER650=1.75,"7", ER650=2,"8", ER650=2.25,"9", ER650=2.25,"9",ER650=2.5,"10", ER650=2.75,"11", ER650=3,"12", ER650=3.25,"13", ER650=3.5,"14", ER650=3.75,"15",ER650=4,"16", ER650=-0.25, "17", bq=-0.5, "18")</f>
        <v>0</v>
      </c>
      <c r="EV650" s="14" t="e">
        <f aca="false">VLOOKUP(EU650,LEYENDA!$G$2:$H$8,2,TRUE())</f>
        <v>#N/A</v>
      </c>
      <c r="EW650" s="14" t="e">
        <f aca="false" t="array" ref="EW650">_xlfn.IFS(EV650="0-5","1", EV650="6-12","2", EV650="13-18","3", EV650="19-24","4", EV650="25-36","5", EV650="37-48","6", EV650="49-60","7")</f>
        <v>#N/A</v>
      </c>
    </row>
    <row r="651" customFormat="false" ht="13.5" hidden="false" customHeight="false" outlineLevel="0" collapsed="false">
      <c r="A651" s="1" t="n">
        <v>250</v>
      </c>
      <c r="B651" s="2" t="n">
        <v>2</v>
      </c>
      <c r="C651" s="33" t="n">
        <v>44273</v>
      </c>
      <c r="E651" s="5" t="str">
        <f aca="false">VLOOKUP(A651,'286'!$A$3:$J$6279,10,FALSE())</f>
        <v>MARTÍN AYUSO, MONTSERRAT</v>
      </c>
      <c r="F651" s="4" t="str">
        <f aca="false">VLOOKUP(A651,'286'!$A$3:$I$1768,3,FALSE())</f>
        <v>MARAMONT</v>
      </c>
      <c r="G651" s="6" t="n">
        <f aca="false">VLOOKUP(A651,'286'!$A$3:$I$1768,4,FALSE())</f>
        <v>23827</v>
      </c>
      <c r="H651" s="7" t="n">
        <f aca="false">YEAR(C651)-YEAR(G651)</f>
        <v>56</v>
      </c>
      <c r="I651" s="1" t="str">
        <f aca="false">VLOOKUP(H651,LEYENDA!$C$2:$D$6,2,TRUE())</f>
        <v>41-60</v>
      </c>
      <c r="J651" s="5" t="str">
        <f aca="false">VLOOKUP(A651,'286'!$A$3:$I$1768,7,FALSE())</f>
        <v>M</v>
      </c>
      <c r="K651" s="8" t="n">
        <f aca="false">VLOOKUP(A651,'286'!$A$3:$I$1768,2,FALSE())</f>
        <v>0</v>
      </c>
      <c r="L651" s="4" t="str">
        <f aca="false">VLOOKUP(A651,'286'!$A$3:$I$1768,8,FALSE())</f>
        <v>D</v>
      </c>
      <c r="M651" s="4" t="str">
        <f aca="false">VLOOKUP(A651,'286'!$A$3:$I$1768,9,FALSE())</f>
        <v>I</v>
      </c>
      <c r="N651" s="8" t="str">
        <f aca="false">IF(R651=O651, "MISMA","CONTRARIA")</f>
        <v>CONTRARIA</v>
      </c>
      <c r="O651" s="8" t="str">
        <f aca="false" t="array" ref="O651">_xlfn.IFS(L651="D","1", L651="I","2")</f>
        <v>1</v>
      </c>
      <c r="P651" s="8" t="e">
        <f aca="false" t="array" ref="P651">_xlfn.IFS(K651="OD","1", K651="OI","2")</f>
        <v>#N/A</v>
      </c>
      <c r="Q651" s="1" t="str">
        <f aca="false" t="array" ref="Q651">_xlfn.IFS(J651="M","1", J651="H","2")</f>
        <v>1</v>
      </c>
      <c r="R651" s="8" t="str">
        <f aca="false" t="array" ref="R651">_xlfn.IFS(M651="D","1", M651="I","2")</f>
        <v>2</v>
      </c>
      <c r="S651" s="1" t="str">
        <f aca="false" t="array" ref="S651">_xlfn.IFS(N651="CONTRARIA", "1",N651= "MISMA","2")</f>
        <v>1</v>
      </c>
      <c r="T651" s="1" t="str">
        <f aca="false" t="array" ref="T651">_xlfn.IFS(I651="0-12","1", I651="13-24","2", I651="25-40","3", I651="41-60","4", I651="61-100","5")</f>
        <v>4</v>
      </c>
      <c r="U651" s="9" t="n">
        <v>0.5</v>
      </c>
      <c r="V651" s="10" t="str">
        <f aca="false">IF(U651="","",IF(AND(U651&gt;=-9,U651&lt;=-6.5),"-9 a -6,5",IF(AND(U651&gt;=-6,U651&lt;=-3.5),"-6 a -3,5",IF(AND(U651&gt;=-3,U651&lt;=-1),"-3 a -1",IF(U651=-0.5,"-0,5",IF(AND(U651&gt;=0,U651&lt;=2.5),"0 a 2,5",IF(AND(U651&gt;=3,U651&lt;=5.5),"3 a 5,5",IF(AND(U651&gt;=6,U651&lt;=8.5),"6 a 8,5",IF(AND(U651&gt;=9,U651&lt;=20),"9 a 20","Fuera de rango")))))))))</f>
        <v>0 a 2,5</v>
      </c>
      <c r="W651" s="11" t="n">
        <f aca="false">IF(V651="","",IF(V651="-9 a -6,5",2,IF(V651="-6 a -3,5",3,IF(V651="-3 a -1",4,IF(V651="-0,5","NORMA",IF(V651="0 a 2,5",5,IF(V651="3 a 5,5",6,IF(V651="6 a 8,5",7,IF(V651="9 a 20",8,"Fuera de rango")))))))))</f>
        <v>5</v>
      </c>
      <c r="X651" s="9" t="n">
        <v>0</v>
      </c>
      <c r="Y651" s="11" t="str">
        <f aca="false">IF(X651="","",IF(AND(X651&gt;=0,X651&lt;=4),"0 a 4",IF(AND(X651&gt;=4.5,X651&lt;=8.5),"4,5 a 8,5",IF(X651=9,"9",IF(AND(X651&gt;=9.5,X651&lt;=13),"9,5 a 13",IF(AND(X651&gt;=13.5,X651&lt;=20),"13,5 a 20",IF(AND(X651&gt;=20.5,X651&lt;=35),"20,5 a 35","Fuera de rango")))))))</f>
        <v>0 a 4</v>
      </c>
      <c r="Z651" s="11" t="n">
        <f aca="false">IF(Y651="","",IF(Y651="0 a 4",1,IF(Y651="4,5 a 8,5",2,IF(Y651="9","NORMA",IF(Y651="9,5 a 13",3,IF(Y651="13,5 a 20",4,IF(Y651="20,5 a 35",5,"Fuera de rango")))))))</f>
        <v>1</v>
      </c>
      <c r="AA651" s="9" t="n">
        <v>18</v>
      </c>
      <c r="AB651" s="10" t="str">
        <f aca="false">IF(AA651="","",IF(AND(AA651&gt;=0,AA651&lt;=9),"0 a 9",IF(AND(AA651&gt;=9.5,AA651&lt;=18.5),"9,5 a 18,5",IF(AA651=19,"19",IF(AND(AA651&gt;=19.5,AA651&lt;=28),"19,5 a 28",IF(AND(AA651&gt;=28.5,AA651&lt;=40),"28,5 a 40","Fuera de rango"))))))</f>
        <v>9,5 a 18,5</v>
      </c>
      <c r="AC651" s="11" t="n">
        <f aca="false" t="array" ref="AC651">_xlfn.IFS(AB651="","",AB651="0 a 9",1,AB651="9,5 a 18,5",2,AB651="19","NORMA",AB651="19,5 a 28",3,AB651="28,5 a 40",4,TRUE(),"Fuera de rango")</f>
        <v>2</v>
      </c>
      <c r="AD651" s="9" t="n">
        <v>7</v>
      </c>
      <c r="AE651" s="10" t="str">
        <f aca="false">IF(AD651="","",IF(AND(AD651&gt;=-10,AD651&lt;=0),"De -10 a 0",IF(AND(AD651&gt;=0.5,AD651&lt;=9.5),"0,5 a 9,5",IF(AD651=10,"10",IF(AND(AD651&gt;=10.5,AD651&lt;=20),"10,5 a 20",IF(AND(AD651&gt;=20.5,AD651&lt;=40),"20,5 a 40","Fuera de rango"))))))</f>
        <v>0,5 a 9,5</v>
      </c>
      <c r="AF651" s="12" t="n">
        <f aca="false">IF(AD651="","",IF(AND(AD651&gt;=-10,AD651&lt;=0),1,IF(AND(AD651&gt;=0.5,AD651&lt;=9.5),2,IF(AD651=10,"NORMA",IF(AND(AD651&gt;=10.5,AD651&lt;=20),3,IF(AND(AD651&gt;=20.5,AD651&lt;=40),4,""))))))</f>
        <v>2</v>
      </c>
      <c r="AG651" s="9" t="n">
        <v>8</v>
      </c>
      <c r="AH651" s="10" t="str">
        <f aca="false">IF(AG651="","",IF(AND(AG651&gt;=0,AG651&lt;=4),"0 a 4",IF(AND(AG651&gt;=4.5,AG651&lt;=8.5),"4,5 a 8,5",IF(AG651=9,"9",IF(AND(AG651&gt;=9.5,AG651&lt;=13),"9,5 a 13",IF(AND(AG651&gt;=13.5,AG651&lt;=25),"13,5 a 25","Fuera de rango"))))))</f>
        <v>4,5 a 8,5</v>
      </c>
      <c r="AI651" s="10" t="n">
        <f aca="false">IF(AH651="","",IF(AH651="0 a 4",1,IF(AH651="4,5 a 8,5",2,IF(AH651="9","NORMA",IF(AH651="9,5 a 13",3,IF(AH651="13,5 a 25",4,""))))))</f>
        <v>2</v>
      </c>
      <c r="AJ651" s="9" t="n">
        <v>5</v>
      </c>
      <c r="AK651" s="10" t="str">
        <f aca="false">IF(AJ651="","",IF(AND(AJ651&gt;=-15,AJ651&lt;=-10.5),"-15 a -10,5",IF(AND(AJ651&gt;=-10,AJ651&lt;=-4),"-10 a -4",IF(AND(AJ651&gt;=-4.5,AJ651&lt;=0),"-4,5 a 0",IF(AND(AJ651&gt;=0.5,AJ651&lt;=4.5),"0,5 a 4,5",IF(AJ651=5,"5",IF(AND(AJ651&gt;=5.5,AJ651&lt;=10),"5,5 a 10",IF(AND(AJ651&gt;=10.5,AJ651&lt;=20),"10,5 a 20","Fuera de rango"))))))))</f>
        <v>5</v>
      </c>
      <c r="AL651" s="11" t="str">
        <f aca="false">IF(AK651="","",IF(AK651="-15 a -10,5",1,IF(AK651="-10 a -4",2,IF(AK651="-4,5 a 0",3,IF(AK651="0,5 a 4,5",4,IF(AK651="5","NORMA",IF(AK651="5,5 a 10",5,IF(AK651="10,5 a 20",6,"Error"))))))))</f>
        <v>NORMA</v>
      </c>
      <c r="AM651" s="9" t="n">
        <v>0</v>
      </c>
      <c r="AN651" s="10" t="str">
        <f aca="false">IF(AM651="","",IF(AND(AM651&gt;=-7.5,AM651&lt;=-5.5),"-7,5 a -5,5",IF(AND(AM651&gt;=-5,AM651&lt;=-3),"-5 a -3",IF(AND(AM651&gt;=-2.5,AM651&lt;=-0.5),"-2,5 a -0,5",IF(AM651=0,"0,00",IF(AND(AM651&gt;=0.5,AM651&lt;=2.5),"0,5 a 2,5",IF(AND(AM651&gt;=3,AM651&lt;=5),"3 a 5",IF(AND(AM651&gt;=5.5,AM651&lt;=7.5),"5,5 a 7,5",IF(AND(AM651&gt;=8,AM651&lt;=10),"8 a 10","Fuera de rango")))))))))</f>
        <v>0,00</v>
      </c>
      <c r="AO651" s="11" t="str">
        <f aca="false">IF(AN651="","",IF(AN651="-7,5 a -5,5",1,IF(AN651="-5 a -3",2,IF(AN651="-2,5 a -0,5",3,IF(AN651="0,00","NORMA",IF(AN651="0,5 a 2,5",4,IF(AN651="3 a 5",5,IF(AN651="5,5 a 7,5",6,IF(AN651="8 a 10",7,"Error")))))))))</f>
        <v>NORMA</v>
      </c>
      <c r="AP651" s="9" t="n">
        <v>-6</v>
      </c>
      <c r="AQ651" s="10" t="str">
        <f aca="false">IF(AP651="","",IF(AND(AP651&gt;=-20,AP651&lt;=-9.5),"-20 a -9,5",IF(AND(AP651&gt;=-9,AP651&lt;=-6.5),"-9 a -6,5",IF(AP651=-6,"-6",IF(AND(AP651&gt;=-5.5,AP651&lt;=-3),"-5,5 a -3",IF(AND(AP651&gt;=-2.5,AP651&lt;=0),"-2,5 a 0",IF(AND(AP651&gt;=0.5,AP651&lt;=3),"0,5 a 3",IF(AND(AP651&gt;=3.5,AP651&lt;=6),"3,5 a 6",IF(AND(AP651&gt;=6.5,AP651&lt;=9),"6,5 a 9",IF(AND(AP651&gt;=9.5,AP651&lt;=20),"9,5 a 20","Fuera de rango"))))))))))</f>
        <v>-6</v>
      </c>
      <c r="AR651" s="11" t="str">
        <f aca="false">IF(AQ651="","",IF(AQ651="-20 a -9,5",1,IF(AQ651="-9 a -6,5",2,IF(AQ651="-6","NORMA",IF(AQ651="-5,5 a -3",3,IF(AQ651="-2,5 a 0",4,IF(AQ651="0,5 a 3",5,IF(AQ651="3,5 a 6",6,IF(AQ651="6,5 a 9",7,IF(AQ651="9,5 a 20",8,""))))))))))</f>
        <v>NORMA</v>
      </c>
      <c r="AS651" s="9" t="n">
        <v>2</v>
      </c>
      <c r="AT651" s="10" t="str">
        <f aca="false">IF(AS651="","",IF(AND(AS651&gt;=-16,AS651&lt;=-14),"-16 a -14",IF(AND(AS651&gt;=-13.5,AS651&lt;=-11.5),"-13,5 a -11,5",IF(AND(AS651&gt;=-11,AS651&lt;=-9),"-11 a -9",IF(AND(AS651&gt;=-8.5,AS651&lt;=-6.5),"-8,5 a -6,5",IF(AND(AS651&gt;=-6,AS651&lt;=-4),"-6 a -4",IF(AND(AS651&gt;=-3.5,AS651&lt;=-1.5),"-3,5 a -1,5",IF(AND(AS651&gt;=-1,AS651&lt;=1),"-1 a 1",IF(AND(AS651&gt;=1.5,AS651&lt;=3.5),"1,5 a 3,5",IF(AND(AS651&gt;=4,AS651&lt;=6),"4 a 6",IF(AND(AS651&gt;=6.5,AS651&lt;=8.5),"6,5 a 8,5",IF(AND(AS651&gt;=9,AS651&lt;=11),"9 a 11",IF(AND(AS651&gt;=11.5,AS651&lt;=13.5),"11,5 a 13,5",IF(AND(AS651&gt;=14,AS651&lt;=16),"14 a 16",IF(AND(AS651&gt;=16.5,AS651&lt;=18.5),"16,5 a 18,5",IF(AND(AS651&gt;=19,AS651&lt;=21),"19 a 21","Fuera de rango"))))))))))))))))</f>
        <v>1,5 a 3,5</v>
      </c>
      <c r="AU651" s="11" t="n">
        <f aca="false" t="array" ref="AU651">IF(AT651="","",_xlfn.IFS(AT651="-16 a -14",1,AT651="-13,5 a -11,5",2,AT651="-11 a -9",3,AT651="-8,5 a -6,5",4,AT651="-6 a -4",5,AT651="-3,5 a -1,5",6,AT651="-1 a 1",7,AT651="1,5 a 3,5",8,AT651="4 a 6","NORMA",AT651="6,5 a 8,5",9,AT651="9 a 11",10,AT651="11,5 a 13,5",11,AT651="14 a 16",12,AT651="16,5 a 18,5",13,AT651="19 a 21",14,TRUE(),""))</f>
        <v>8</v>
      </c>
      <c r="AV651" s="9" t="n">
        <v>2.5</v>
      </c>
      <c r="AW651" s="10" t="str">
        <f aca="false">IF(AV651="","",IF(AND(AV651&gt;=-1,AV651&lt;=-0.5),"-1 a -0,5",IF(AND(AV651&gt;-0.5,AV651&lt;=0),"De -0,5 a 0",IF(AND(AV651&gt;=0.25,AV651&lt;=0.75),"0,25 a 0,75",IF(AND(AV651&gt;=1,AV651&lt;=1.5),"1 a 1,5",IF(AND(AV651&gt;=1.75,AV651&lt;=2.25),"1,75 a 2,25",IF(AND(AV651&gt;=2.5,AV651&lt;=3),"2,5 a 3",IF(AND(AV651&gt;=3.25,AV651&lt;=3.75),"3,25 a 3,75","Fuera de rango"))))))))</f>
        <v>2,5 a 3</v>
      </c>
      <c r="AX651" s="10" t="n">
        <f aca="false">IF(AW651="","",IF(OR(AW651="-1 a -0,5",AW651="-1 a -0.5"),1,IF(OR(AW651="De -0,5 a 0",AW651="-0,5 a 0",AW651="De -0.5 a 0"),2,IF(OR(AW651="0,25 a 0,75",AW651="0.25 a 0.75"),"NORMA",IF(OR(AW651="1 a 1,5",AW651="1 a 1.5"),3,IF(OR(AW651="1,75 a 2,25",AW651="1.75 a 2.25"),4,IF(OR(AW651="2,5 a 3",AW651="2.5 a 3"),5,IF(OR(AW651="3,25 a 3,75",AW651="3.25 a 3.75"),6,""))))))))</f>
        <v>5</v>
      </c>
      <c r="AY651" s="9" t="n">
        <v>-6</v>
      </c>
      <c r="AZ651" s="10" t="str">
        <f aca="false">IF(AY651="","",IF(AND(AY651&gt;=-20,AY651&lt;=-9.5),"-20 a -9,5",IF(AND(AY651&gt;=-9,AY651&lt;=-6.5),"-9 a -6,5",IF(AY651=-6,"-6",IF(AND(AY651&gt;=-5.5,AY651&lt;=-3),"-5,5 a -3",IF(AND(AY651&gt;=-2.5,AY651&lt;=0),"-2,5 a 0",IF(AND(AY651&gt;=0.5,AY651&lt;=3),"0,5 a 3",IF(AND(AY651&gt;=3.5,AY651&lt;=6),"3,5 a 6","Fuera de rango"))))))))</f>
        <v>-6</v>
      </c>
      <c r="BA651" s="11" t="str">
        <f aca="false">IF(AZ651="","",IF(AZ651="-20 a -9,5",1,IF(AZ651="-9 a -6,5",2,IF(AZ651="-6","NORMA",IF(AZ651="-5,5 a -3",3,IF(AZ651="-2,5 a 0",4,IF(AZ651="0,5 a 3",5,IF(AZ651="3,5 a 6",6,""))))))))</f>
        <v>NORMA</v>
      </c>
      <c r="BB651" s="9" t="n">
        <v>0</v>
      </c>
      <c r="BC651" s="10" t="str">
        <f aca="false" t="array" ref="BC651">IF(BB651="","",_xlfn.IFS(AND(BB651&gt;=0,BB651&lt;=2),"0 a 2",AND(BB651&gt;=2.5,BB651&lt;=4.5),"2,5 a 4,5",AND(BB651&gt;=5,BB651&lt;=7),"5 a 7",AND(BB651&gt;=7.5,BB651&lt;=9.5),"7,5 a 9,5",AND(BB651&gt;=10,BB651&lt;=12),"10 a 12",AND(BB651&gt;=12.5,BB651&lt;=14.5),"12,5 a 14,5",BB651=15,"15",AND(BB651&gt;=15.5,BB651&lt;=17.5),"15,5 a 17,5",AND(BB651&gt;=18,BB651&lt;=20),"18 a 20",AND(BB651&gt;=20.5,BB651&lt;=22.5),"20,5 a 22,5",AND(BB651&gt;=23,BB651&lt;=25),"23 a 25",TRUE(),"Fuera de rango"))</f>
        <v>0 a 2</v>
      </c>
      <c r="BD651" s="11" t="n">
        <f aca="false" t="array" ref="BD651">IF(BC651="","",_xlfn.IFS(BC651="0 a 2",1,BC651="2,5 a 4,5",2,BC651="5 a 7",3,BC651="7,5 a 9,5",4,BC651="10 a 12",5,BC651="12,5 a 14,5",6,BC651="15","NORMA",BC651="15,5 a 17,5",7,BC651="18 a 20",8,BC651="20,5 a 22,5",9,BC651="23 a 25",10,TRUE(),"Fuera de rango"))</f>
        <v>1</v>
      </c>
      <c r="BE651" s="9" t="n">
        <v>15</v>
      </c>
      <c r="BF651" s="10" t="str">
        <f aca="false">IF(BE651="","",IF(AND(BE651&gt;=-20,BE651&lt;=-10),"-20 a -10",IF(AND(BE651&gt;=-9.5,BE651&lt;=0.5),"-9,5 a 0,5",IF(AND(BE651&gt;=1,BE651&lt;=11),"1 a 11",IF(AND(BE651&gt;=11.5,BE651&lt;=20.5),"11,5 a 20,5",IF(BE651=21,"21",IF(AND(BE651&gt;=21.5,BE651&lt;=31.5),"21,5 a 31,5",IF(AND(BE651&gt;=32,BE651&lt;=42),"32 a 42","Fuera de rango"))))))))</f>
        <v>11,5 a 20,5</v>
      </c>
      <c r="BG651" s="11" t="n">
        <f aca="false">IF(BF651="","",IF(BF651="-20 a -10",1,IF(BF651="-9,5 a 0,5",2,IF(BF651="1 a 11",3,IF(BF651="11,5 a 20,5",4,IF(BF651="21","NORMA",IF(BF651="21,5 a 31,5",5,IF(BF651="32 a 42",6,""))))))))</f>
        <v>4</v>
      </c>
      <c r="BH651" s="9" t="n">
        <v>4</v>
      </c>
      <c r="BI651" s="10" t="str">
        <f aca="false">IF(BH651="","",IF(AND(BH651&gt;=-20,BH651&lt;=-15),"-20 a -15",IF(AND(BH651&gt;=-14.5,BH651&lt;=-9.5),"-14,5 a -9,5",IF(AND(BH651&gt;=-9,BH651&lt;=-4),"-9 a -4",IF(AND(BH651&gt;=-3.5,BH651&lt;=2.5),"-3,5 a 2,5",IF(AND(BH651&gt;=3,BH651&lt;=8),"3 a 8",IF(AND(BH651&gt;=8.5,BH651&lt;=14.5),"8,5 a 14,5",IF(BH651=15,"15",IF(AND(BH651&gt;=15.5,BH651&lt;=20.5),"15,5 a 20,5",IF(AND(BH651&gt;=21,BH651&lt;=26),"21 a 26","Fuera de rango"))))))))))</f>
        <v>3 a 8</v>
      </c>
      <c r="BJ651" s="11" t="n">
        <f aca="false">IF(BI651="","",IF(BI651="-20 a -15",1,IF(BI651="-14,5 a -9,5",2,IF(BI651="-9 a -4",3,IF(BI651="-3,5 a 2,5",4,IF(BI651="3 a 8",5,IF(BI651="8,5 a 14,5",6,IF(BI651="15","NORMA",IF(BI651="15,5 a 20,5",7,IF(BI651="21 a 26",8,IF(BI651="26,5 a 31,5",9,"")))))))))))</f>
        <v>5</v>
      </c>
      <c r="BK651" s="9" t="n">
        <v>0</v>
      </c>
      <c r="BL651" s="10" t="str">
        <f aca="false">IF(BK651="","",IF(AND(BK651&gt;=0,BK651&lt;=2),"0 - 2",IF(AND(BK651&gt;=2.5,BK651&lt;=4.5),"2,5 - 4,5",IF(AND(BK651&gt;=5,BK651&lt;=7),"5 - 7",IF(AND(BK651&gt;=7.5,BK651&lt;=9.5),"7,5 - 9,5",IF(AND(BK651&gt;=10,BK651&lt;=12),"10 - 12",IF(AND(BK651&gt;=12.5,BK651&lt;=13.5),"12,5 - 13,5",IF(BK651=14,"14",IF(AND(BK651&gt;=14.5,BK651&lt;=16.5),"14,5 - 16,5",IF(AND(BK651&gt;=17,BK651&lt;=19),"17 - 19",IF(AND(BK651&gt;=19.5,BK651&lt;=21.5),"19,5 - 21,5",IF(AND(BK651&gt;=22,BK651&lt;=24),"22 - 24",IF(AND(BK651&gt;=24.5,BK651&lt;=26.5),"24,5 - 26,5",IF(AND(BK651&gt;=27,BK651&lt;=29),"27 - 29",IF(AND(BK651&gt;=29.5,BK651&lt;=30),"29,5 - 30","Fuera de rango")))))))))))))))</f>
        <v>0 - 2</v>
      </c>
      <c r="BM651" s="11" t="n">
        <f aca="false">IF(BL651="","",IF(BL651="0 - 2",1,IF(BL651="2,5 - 4,5",2,IF(BL651="5 - 7",3,IF(BL651="7,5 - 9,5",4,IF(BL651="10 - 12",5,IF(BL651="12,5 - 13,5",6,IF(BL651="14","NORMA",IF(BL651="14,5 - 16,5",7,IF(BL651="17 - 19",8,IF(BL651="19,5 - 21,5",9,IF(BL651="22 - 24",10,IF(BL651="24,5 - 26,5",11,IF(BL651="27 - 29",12,IF(BL651="29,5 - 30",13,"")))))))))))))))</f>
        <v>1</v>
      </c>
      <c r="BN651" s="9" t="n">
        <v>18</v>
      </c>
      <c r="BO651" s="11" t="str">
        <f aca="false">IF(BN651="","",IF(AND(BN651&gt;=-20,BN651&lt;=-10),"-20 a -10",IF(AND(BN651&gt;=-9.5,BN651&lt;=0.5),"-9,5 a 0,5",IF(AND(BN651&gt;=1,BN651&lt;=11),"1 a 11",IF(AND(BN651&gt;=11.5,BN651&lt;=21.5),"11,5 a 21,5",IF(BN651=22,"22",IF(AND(BN651&gt;=22.5,BN651&lt;=32.5),"22,5 a 32,5",IF(AND(BN651&gt;=33,BN651&lt;=43),"33 a 43","Fuera de rango"))))))))</f>
        <v>11,5 a 21,5</v>
      </c>
      <c r="BP651" s="11" t="n">
        <f aca="false">IF(BO651="","",IF(BO651="-20 a -10",1,IF(BO651="-9,5 a 0,5",2,IF(BO651="1 a 11",3,IF(BO651="11,5 a 21,5",4,IF(BO651="22","NORMA",IF(BO651="22,5 a 32,5",5,IF(BO651="33 a 43",6,""))))))))</f>
        <v>4</v>
      </c>
      <c r="BQ651" s="9" t="n">
        <v>16</v>
      </c>
      <c r="BR651" s="10" t="str">
        <f aca="false">IF(BQ651="","",IF(AND(BQ651&gt;=-20,BQ651&lt;=-15),"-20 a -15",IF(AND(BQ651&gt;=-14.5,BQ651&lt;=-9.5),"-14,5 a -9,5",IF(AND(BQ651&gt;=-9,BQ651&lt;=-4),"-9 a -4",IF(AND(BQ651&gt;=-3.5,BQ651&lt;=2.5),"-3,5 a 2,5",IF(AND(BQ651&gt;=3,BQ651&lt;=8),"3 a 8",IF(AND(BQ651&gt;=8.5,BQ651&lt;=13.5),"8,5 a 13,5",IF(AND(BQ651&gt;=14,BQ651&lt;=17.5),"14 a 17,5",IF(BQ651=18,"18",IF(AND(BQ651&gt;=18.5,BQ651&lt;=23.5),"18,5 a 23,5",IF(AND(BQ651&gt;=24,BQ651&lt;=29),"24 a 29",IF(AND(BQ651&gt;=29.5,BQ651&lt;=34.5),"29,5 a 34,5",IF(AND(BQ651&gt;=35,BQ651&lt;=40),"35 a 40","Fuera de rango")))))))))))))</f>
        <v>14 a 17,5</v>
      </c>
      <c r="BS651" s="11" t="n">
        <f aca="false">IF(BR651="","",IF(BR651="-20 a -15",1,IF(BR651="-14,5 a -9,5",2,IF(BR651="-9 a -4",3,IF(BR651="-3,5 a 2,5",4,IF(BR651="3 a 8",5,IF(BR651="8,5 a 13,5",6,IF(BR651="14 a 17,5",7,IF(BR651="18","NORMA",IF(BR651="18,5 a 23,5",8,IF(BR651="24 a 29",9,IF(BR651="29,5 a 34,5",10,IF(BR651="35 a 40",11,"")))))))))))))</f>
        <v>7</v>
      </c>
      <c r="BT651" s="9" t="n">
        <v>0</v>
      </c>
      <c r="BU651" s="10" t="str">
        <f aca="false">IF(BT651="","",IF(AND(BT651&gt;=-20,BT651&lt;=-18),"-20 a -18",IF(AND(BT651&gt;=-17.5,BT651&lt;=-15.5),"-17,5 a -15,5",IF(AND(BT651&gt;=-15,BT651&lt;=-13),"-15 a -13",IF(AND(BT651&gt;=-12.5,BT651&lt;=-10.5),"-12,5 a -10,5",IF(AND(BT651&gt;=-10,BT651&lt;=-8),"-10 a -8",IF(AND(BT651&gt;=-7.5,BT651&lt;=-5.5),"-7,5 a -5,5",IF(AND(BT651&gt;=-5,BT651&lt;=-3),"-5 a -3",IF(AND(BT651&gt;=-2.5,BT651&lt;=-0.5),"-2,5 a -0,5",IF(BT651=0,"0",IF(AND(BT651&gt;=0.5,BT651&lt;=2.5),"0,5 a 2,5",IF(AND(BT651&gt;=3,BT651&lt;=5),"3 a 5",IF(AND(BT651&gt;=5.5,BT651&lt;=7.5),"5,5 a 7,5",IF(AND(BT651&gt;=8,BT651&lt;=10),"8 a 10",IF(AND(BT651&gt;=10.5,BT651&lt;=12.5),"10,5 a 12,5",IF(AND(BT651&gt;=13,BT651&lt;=15),"13 a 15",IF(AND(BT651&gt;=15.5,BT651&lt;=17.5),"15,5 a 17,5",IF(AND(BT651&gt;=18,BT651&lt;=20),"18 a 20","Fuera de rango"))))))))))))))))))</f>
        <v>0</v>
      </c>
      <c r="BV651" s="11" t="str">
        <f aca="false">IF(BT651="","",IF(BT651=0,"NORMA",IF(AND(BT651&gt;=-20,BT651&lt;=-18),2,IF(AND(BT651&gt;=-17.5,BT651&lt;=-15.5),2,IF(AND(BT651&gt;=-15,BT651&lt;=-13),3,IF(AND(BT651&gt;=-12.5,BT651&lt;=-10.5),4,IF(AND(BT651&gt;=-10,BT651&lt;=-8),5,IF(AND(BT651&gt;=-7.5,BT651&lt;=-5.5),6,IF(AND(BT651&gt;=-5,BT651&lt;=-3),7,IF(AND(BT651&gt;=-2.5,BT651&lt;=-0.5),8,IF(AND(BT651&gt;=0.5,BT651&lt;=2.5),9,IF(AND(BT651&gt;=3,BT651&lt;=5),10,IF(AND(BT651&gt;=5.5,BT651&lt;=7.5),11,IF(AND(BT651&gt;=8,BT651&lt;=10),12,IF(AND(BT651&gt;=10.5,BT651&lt;=12.5),13,IF(AND(BT651&gt;=13,BT651&lt;=15),14,IF(AND(BT651&gt;=15.5,BT651&lt;=17.5),15,IF(AND(BT651&gt;=18,BT651&lt;=20),16,"Fuera de rango"))))))))))))))))))</f>
        <v>NORMA</v>
      </c>
      <c r="BW651" s="9" t="n">
        <v>-3.25</v>
      </c>
      <c r="BX651" s="10" t="n">
        <f aca="false">18.5- (0.3*H651)</f>
        <v>1.7</v>
      </c>
      <c r="BY651" s="10" t="n">
        <f aca="false">(BW651)-(BX651)</f>
        <v>-4.95</v>
      </c>
      <c r="BZ651" s="10" t="str">
        <f aca="false">IF(BY651="","",IF(BY651&lt;-27.5,"De -30 a -28",IF(BY651&lt;-25,"De -27,5 a -25,5",IF(BY651&lt;-22.5,"De -25 a -23",IF(BY651&lt;-20,"De -22,5 a -20,5",IF(BY651&lt;-17.5,"De -20 a -18",IF(BY651&lt;-15,"De -17,5 a -15,5",IF(BY651&lt;-12.5,"De -15 a -13",IF(BY651&lt;-10,"De -12,5 a -10,5",IF(BY651&lt;-7.5,"De -10 a -8",IF(BY651&lt;-5,"De -7,5 a -5,5",IF(BY651&lt;-2.5,"De -5 a -3",IF(BY651&lt;0,"De -2,5 a -0,5",IF(BY651&lt;2.5,"De 0 a 2",IF(BY651&lt;5,"De 2,5 a 4,5",IF(BY651&lt;7.5,"De 5 a 7",IF(BY651&lt;10,"De 7,5 a 9,5",IF(BY651&lt;12.5,"De 10 a 12",IF(BY651&lt;15,"De 12,5 a 14,5",IF(BY651&lt;17.5,"De 15 a 17",IF(BY651&lt;20,"De 17,5 a 19,5",IF(BY651&lt;22.5,"De 20 a 22",IF(BY651&lt;25,"De 22,5 a 24,5",IF(BY651&lt;27.5,"De 25 a 27","De 27,5 a 30"))))))))))))))))))))))))</f>
        <v>De -5 a -3</v>
      </c>
      <c r="CA651" s="12" t="n">
        <f aca="false">IF(BY651="","",IF(BY651&lt;=-28,1,IF(BY651&lt;=-25.5,2,IF(BY651&lt;=-23,3,IF(BY651&lt;=-20.5,4,IF(BY651&lt;=-18,5,IF(BY651&lt;=-15.5,6,IF(BY651&lt;=-13,7,IF(BY651&lt;=-10.5,8,IF(BY651&lt;=-8,9,IF(BY651&lt;=-5.5,10,IF(BY651&lt;=-3,11,IF(BY651&lt;=-0.5,12,IF(BY651&lt;=2,13,IF(BY651&lt;=4.5,14,IF(BY651&lt;=7,15,IF(BY651&lt;=9.5,16,IF(BY651&lt;=12,17,IF(BY651&lt;=14.5,18,IF(BY651&lt;=17,19,IF(BY651&lt;=19.5,20,IF(BY651&lt;=22,21,IF(BY651&lt;=24.5,22,IF(BY651&lt;=27,23,IF(BY651&lt;=30,24,"Fuera de rango")))))))))))))))))))))))))</f>
        <v>11</v>
      </c>
      <c r="CB651" s="9" t="n">
        <v>-3</v>
      </c>
      <c r="CC651" s="10" t="n">
        <f aca="false">18.5- (0.3*H651)</f>
        <v>1.7</v>
      </c>
      <c r="CD651" s="10" t="n">
        <f aca="false">(CB651)-(CC651)</f>
        <v>-4.7</v>
      </c>
      <c r="CE651" s="10" t="str">
        <f aca="false">IF(CD651="","",IF(CD651&lt;-27.5,"De -30 a -28",IF(CD651&lt;-25,"De -27,5 a -25,5",IF(CD651&lt;-22.5,"De -25 a -23",IF(CD651&lt;-20,"De -22,5 a -20,5",IF(CD651&lt;-17.5,"De -20 a -18",IF(CD651&lt;-15,"De -17,5 a -15,5",IF(CD651&lt;-12.5,"De -15 a -13",IF(CD651&lt;-10,"De -12,5 a -10,5",IF(CD651&lt;-7.5,"De -10 a -8",IF(CD651&lt;-5,"De -7,5 a -5,5",IF(CD651&lt;-2.5,"De -5 a -3",IF(CD651&lt;0,"De -2,5 a -0,5",IF(CD651&lt;=2,"De 0 a 2",IF(CD651&lt;=4.5,"De 2,5 a 4,5",IF(CD651&lt;=7,"De 5 a 7",IF(CD651&lt;=9.5,"De 7,5 a 9,5",IF(CD651&lt;=12,"De 10 a 12",IF(CD651&lt;=14.5,"De 12,5 a 14,5",IF(CD651&lt;=17,"De 15 a 17",IF(CD651&lt;=19.5,"De 17,5 a 19,5",IF(CD651&lt;=22,"De 20 a 22",IF(CD651&lt;=24.5,"De 22,5 a 24,5",IF(CD651&lt;=27,"De 25 a 27","De 27,5 a 30"))))))))))))))))))))))))</f>
        <v>De -5 a -3</v>
      </c>
      <c r="CF651" s="12" t="n">
        <f aca="false">IF(CD651="","",IF(CD651&lt;-27.5,1,IF(CD651&lt;-25,2,IF(CD651&lt;-22.5,3,IF(CD651&lt;-20,4,IF(CD651&lt;-17.5,5,IF(CD651&lt;-15,6,IF(CD651&lt;-12.5,7,IF(CD651&lt;-10,8,IF(CD651&lt;-7.5,9,IF(CD651&lt;-5,10,IF(CD651&lt;-2.5,11,IF(CD651&lt;0,12,IF(CD651&lt;2.5,13,IF(CD651&lt;5,14,IF(CD651&lt;7.5,15,IF(CD651&lt;10,16,IF(CD651&lt;12.5,17,IF(CD651&lt;15,18,IF(CD651&lt;17.5,19,IF(CD651&lt;20,20,IF(CD651&lt;22.5,21,IF(CD651&lt;25,22,IF(CD651&lt;27.5,23,24))))))))))))))))))))))))</f>
        <v>11</v>
      </c>
      <c r="CG651" s="9" t="n">
        <v>-1.5</v>
      </c>
      <c r="CH651" s="10" t="str">
        <f aca="false">IF(CG651="","",IF(AND(CG651&gt;=-10,CG651&lt;=-9.5),"-10 a -9,5",IF(AND(CG651&gt;-9.5,CG651&lt;=-8.5),"-9 a -8,5",IF(AND(CG651&gt;-8.5,CG651&lt;=-7.5),"-8 a -7,5",IF(AND(CG651&gt;-7.5,CG651&lt;=-6.5),"-7 a -6,5",IF(AND(CG651&gt;-6.5,CG651&lt;=-5.5),"-6 a -5,5",IF(AND(CG651&gt;-5.5,CG651&lt;=-4.5),"-5 a -4,5",IF(AND(CG651&gt;-4.5,CG651&lt;=-3.5),"-4 a -3,5",IF(AND(CG651&gt;-3.5,CG651&lt;=-2.5),"-3 a -2,5",IF(CG651=-2.25,"-2,25",IF(AND(CG651&gt;-2.5,CG651&lt;=-1.5),"-2 a -1,5",IF(AND(CG651&gt;-1.5,CG651&lt;=-0.5),"-1 a -0,5",IF(AND(CG651&gt;-0.5,CG651&lt;=0.5),"0 a 0,5",IF(AND(CG651&gt;0.5,CG651&lt;=1.5),"1 a 1,5",IF(AND(CG651&gt;1.5,CG651&lt;=2.5),"2 a 2,5",IF(AND(CG651&gt;2.5,CG651&lt;=3.5),"3 a 3,5",IF(AND(CG651&gt;3.5,CG651&lt;=4.5),"4 a 4,5",IF(AND(CG651&gt;4.5,CG651&lt;=5.5),"5 a 5,5",IF(AND(CG651&gt;5.5,CG651&lt;=6.5),"6 a 6,5",IF(AND(CG651&gt;6.5,CG651&lt;=7.5),"7 a 7,5",IF(AND(CG651&gt;7.5,CG651&lt;=8.5),"8 a 8,5",IF(AND(CG651&gt;8.5,CG651&lt;=9.5),"9 a 9,5",IF(CG651&gt;=10,"10","Fuera de rango")))))))))))))))))))))))</f>
        <v>-2 a -1,5</v>
      </c>
      <c r="CI651" s="11" t="n">
        <f aca="false">IF(CG651="","",IF(CG651=-2.25,"NORMA",IF(CG651&lt;=-9.5,1,IF(CG651&lt;=-8.5,2,IF(CG651&lt;=-7.5,3,IF(CG651&lt;=-6.5,4,IF(CG651&lt;=-5.5,5,IF(CG651&lt;=-4.5,6,IF(CG651&lt;=-3.5,7,IF(CG651&lt;=-2.5,8,IF(CG651&lt;=-1.5,9,IF(CG651&lt;=-0.5,10,IF(CG651&lt;=0.5,11,IF(CG651&lt;=1.5,12,IF(CG651&lt;=2.5,13,IF(CG651&lt;=3.5,14,IF(CG651&lt;=4.5,15,IF(CG651&lt;=5.5,16,IF(CG651&lt;=6.5,17,IF(CG651&lt;=7.5,18,IF(CG651&lt;=8.5,19,IF(CG651&lt;=9.5,20,IF(CG651=10,21,"Fuera de rango")))))))))))))))))))))))</f>
        <v>9</v>
      </c>
      <c r="CJ651" s="9" t="n">
        <v>1.25</v>
      </c>
      <c r="CK651" s="10" t="str">
        <f aca="false">IF(CJ651="","",IF(AND(CJ651&gt;=-6,CJ651&lt;=-5.5),"-6 a -5,5",IF(AND(CJ651&gt;-5.5,CJ651&lt;=-4.5),"-5 a -4,5",IF(AND(CJ651&gt;-4.5,CJ651&lt;=-3.5),"-4 a -3,5",IF(AND(CJ651&gt;-3.5,CJ651&lt;=-2.5),"-3 a -2,5",IF(AND(CJ651&gt;-2.5,CJ651&lt;=-1.5),"-2 a -1,5",IF(AND(CJ651&gt;-1.5,CJ651&lt;=-0.5),"-1 a -0,5",IF(AND(CJ651&gt;-0.5,CJ651&lt;=0.5),"0 a 0,5",IF(AND(CJ651&gt;0.5,CJ651&lt;=1.5),"1 a 1,5",IF(AND(CJ651&gt;1.5,CJ651&lt;2.5),"2",IF(AND(CJ651&gt;=2.5,CJ651&lt;=3),"2,5 a 3",IF(AND(CJ651&gt;3,CJ651&lt;=4),"3,5 a 4",IF(AND(CJ651&gt;4,CJ651&lt;=5),"4,5 a 5",IF(AND(CJ651&gt;5,CJ651&lt;=6),"5,5 a 6",IF(AND(CJ651&gt;6,CJ651&lt;=7),"6,5 a 7",IF(AND(CJ651&gt;7,CJ651&lt;=8),"7,5 a 8",IF(AND(CJ651&gt;8,CJ651&lt;=9.5),"8,5 a 9,5",IF(CJ651=10,"10","Fuera de rango"))))))))))))))))))</f>
        <v>1 a 1,5</v>
      </c>
      <c r="CL651" s="11" t="n">
        <f aca="false">IF(CK651="","",IF(OR(CK651="-6 a -5,5",CK651="-6 - -5,5"),1,IF(OR(CK651="-5 a -4,5",CK651="-5 - -4,5"),2,IF(OR(CK651="-4 a -3,5",CK651="-4 - -3,5"),3,IF(OR(CK651="-3 a -2,5",CK651="-3 - -2,5"),4,IF(OR(CK651="-2 a -1,5",CK651="-2 - -1,5"),5,IF(OR(CK651="-1 a -0,5",CK651="-1 - -0,5"),6,IF(OR(CK651="0 a 0,5",CK651="0 - 0,5"),7,IF(OR(CK651="1 a 1,5",CK651="1 - 1,5"),8,IF(CK651="2","NORMA",IF(OR(CK651="2,5 a 3",CK651="2,5 - 3"),9,IF(OR(CK651="3,5 a 4",CK651="3,5 - 4"),10,IF(OR(CK651="4,5 a 5",CK651="4,5 - 5"),11,IF(OR(CK651="5,5 a 6",CK651="5,5 - 6"),12,IF(OR(CK651="6,5 a 7",CK651="6,5 - 7"),13,IF(OR(CK651="7,5 a 8",CK651="7,5 - 8"),14,IF(OR(CK651="8,5 a 9",CK651="8,5 - 9,5",CK651="9 a 9,5"),15,IF(CK651="10",15,IF(OR(CK651="0,5 a 1",CK651="0,5 - 1"),7,"Fuera de rango")))))))))))))))))))</f>
        <v>8</v>
      </c>
      <c r="CO651" s="10" t="str">
        <f aca="false">IF(CM651&gt;0,"EME"," ")</f>
        <v> </v>
      </c>
      <c r="CQ651" s="10" t="str">
        <f aca="false">IF(CP651&gt;0,"0", " ")</f>
        <v> </v>
      </c>
      <c r="CR651" s="10" t="str">
        <f aca="false">IF(CP651&gt;0,"EME"," ")</f>
        <v> </v>
      </c>
      <c r="CS651" s="9" t="n">
        <v>0.5</v>
      </c>
      <c r="CV651" s="9" t="n">
        <v>0.5</v>
      </c>
      <c r="CY651" s="9" t="n">
        <v>0</v>
      </c>
      <c r="DB651" s="9" t="n">
        <v>0</v>
      </c>
      <c r="DC651" s="11" t="str">
        <f aca="false">IF(DB651&lt;0,"2"," ")</f>
        <v> </v>
      </c>
      <c r="DD651" s="11" t="str">
        <f aca="false">IF(DB651&lt;0,"MIO"," ")</f>
        <v> </v>
      </c>
      <c r="DE651" s="9" t="n">
        <v>0</v>
      </c>
      <c r="DF651" s="10" t="str">
        <f aca="false">IF(DE651&lt;0,"3"," ")</f>
        <v> </v>
      </c>
      <c r="DG651" s="10" t="str">
        <f aca="false">IF(DE651&lt;0,"AST"," ")</f>
        <v> </v>
      </c>
      <c r="DH651" s="9" t="n">
        <v>0</v>
      </c>
      <c r="DI651" s="10" t="str">
        <f aca="false">IF(DH651&lt;0,"3"," ")</f>
        <v> </v>
      </c>
      <c r="DJ651" s="10" t="str">
        <f aca="false">IF(DH651&lt;0,"AST"," ")</f>
        <v> </v>
      </c>
      <c r="DK651" s="9" t="n">
        <v>1.75</v>
      </c>
      <c r="DL651" s="10" t="str">
        <f aca="false">IF(DK651&gt;0,"4"," ")</f>
        <v>4</v>
      </c>
      <c r="DM651" s="10" t="str">
        <f aca="false">IF(DK651&gt;0,"PRE"," ")</f>
        <v>PRE</v>
      </c>
      <c r="DN651" s="9" t="n">
        <v>1.75</v>
      </c>
      <c r="DO651" s="10" t="str">
        <f aca="false">IF(DN651&gt;0,"4"," ")</f>
        <v>4</v>
      </c>
      <c r="DP651" s="10" t="str">
        <f aca="false">IF(DN651&gt;0,"PRE"," ")</f>
        <v>PRE</v>
      </c>
      <c r="DS651" s="12" t="str">
        <f aca="false">CONCATENATE(CO651,CU651,DA651,DG651,DM651)</f>
        <v>  PRE</v>
      </c>
      <c r="DT651" s="10" t="e">
        <f aca="false" t="array" ref="DT651">_xlfn.IFS(DS651="EME    ","0", DS651=" HIP   ","1", DS651="  MIO  ","2", DS651="   AST ","3", DS651="    PRE","4", DS651="EME   PRE","5", DS651=" HIP  PRE","6", DS651=" HIP AST ","7", DS651="  MIO PRE","8", DS651="  MIOAST ","9", DS651="   ASTPRE","10",DS651=" HIP ASTPRE","11", DS651="  MIOASTPRE","12", DS651="     ","0")</f>
        <v>#N/A</v>
      </c>
      <c r="DV651" s="1" t="e">
        <f aca="false" t="array" ref="DV651">_xlfn.IFS(DU651="SI","2", DU651="NO","1")</f>
        <v>#N/A</v>
      </c>
      <c r="DX651" s="11" t="str">
        <f aca="false">IF(DW651=0,"1","2")</f>
        <v>1</v>
      </c>
      <c r="DY651" s="11" t="str">
        <f aca="false" t="array" ref="DY651">_xlfn.IFS(DW651=0,"0", DW651=0.25, "1", DW651=0.5,"2", DW651=0.75,"3", DW651=1,"4",DW651=1.25,"5", DW651=1.5,"6", DW651=1.75,"7", DW651=2,"8")</f>
        <v>0</v>
      </c>
      <c r="EA651" s="11" t="str">
        <f aca="false">IF(DZ651=0,"1","2")</f>
        <v>1</v>
      </c>
      <c r="EB651" s="11" t="str">
        <f aca="false" t="array" ref="EB651">_xlfn.IFS(DZ651=0,"0", DZ651=0.25, "1", DZ651=0.5,"2", DZ651=0.75,"3", DZ651=1,"4",DZ651=1.25,"5", DZ651=1.5,"6", DZ651=1.75,"7", DZ651=2,"8")</f>
        <v>0</v>
      </c>
      <c r="ED651" s="10" t="str">
        <f aca="false">IF(EC651=0,"1","2")</f>
        <v>1</v>
      </c>
      <c r="EE651" s="11" t="str">
        <f aca="false" t="array" ref="EE651">_xlfn.IFS(EC651=0,"0", EC651=-0.25, "1", EC651=-0.5,"2", EC651=-0.75,"3", EC651=-1,"4",EC651=-1.25,"5", EC651=-1.5,"6", EC651=-1.75,"7", EC651=-2,"8", EC651=-2.25,"9",EC651=-2.5,"10", EC651=-2.75,"11", EC651=-3,"12", EC651=-3.25,"13", EC651=-3.5,"14", EC651=-3.75,"15",EC651=-4,"16")</f>
        <v>0</v>
      </c>
      <c r="EG651" s="10" t="str">
        <f aca="false">IF(EF651=0,"1","2")</f>
        <v>1</v>
      </c>
      <c r="EH651" s="11" t="str">
        <f aca="false" t="array" ref="EH651">_xlfn.IFS(EF651=0,"0", EF651=-0.25, "1", EF651=-0.5,"2", EF651=-0.75,"3", EF651=-1,"4",EF651=-1.25,"5", EF651=-1.5,"6", EF651=-1.75,"7", EF651=-2,"8", EF651=-2.25,"9",EF651=-2.5,"10", EF651=-2.75,"11", EF651=-3,"12", EF651=-3.25,"13", EF651=-3.5,"14", EF651=-3.75,"15",EF651=-4,"16")</f>
        <v>0</v>
      </c>
      <c r="EJ651" s="11" t="str">
        <f aca="false">IF(EI651=0,"1","2")</f>
        <v>1</v>
      </c>
      <c r="EK651" s="11" t="str">
        <f aca="false" t="array" ref="EK651">_xlfn.IFS(EI651=0,"0", EI651=-0.25, "1", EI651=-0.5,"2", EI651=-0.75,"3", EI651=-1,"4",EI651=-1.25,"5", EI651=-1.5,"6", EI651=-1.75,"7", EI651=-2,"8", EI651=-2.25,"9", EI651=-2.25,"9",EI651=-2.5,"10", EI651=-2.75,"11", EI651=-3,"12", EI651=-3.25,"13", EI651=-3.5,"14", EI651=-3.75,"15",EI651=-4,"16", EI651=0.25, "17", EI651=0.5, "18")</f>
        <v>0</v>
      </c>
      <c r="EM651" s="11" t="str">
        <f aca="false">IF(EL651=0,"1","2")</f>
        <v>1</v>
      </c>
      <c r="EN651" s="11" t="str">
        <f aca="false" t="array" ref="EN651">_xlfn.IFS(EL651=0.25,"17",EL651=0.5,"18", EL651=0,"0", EL651=-0.25, "1", EL651=-0.5,"2", EL651=-0.75,"3", EL651=-1,"4",EL651=-1.25,"5", EL651=-1.5,"6", EL651=-1.75,"7", EL651=-2,"8",EL651= -2.25,"9",EL651=-2.5,"10",EL651= -2.75,"11",EL651= -3,"12",EL651= -3.25,"13",EL651= -3.5,"14",EL651= -3.75,"15",EL651=-4,"16")</f>
        <v>0</v>
      </c>
      <c r="EP651" s="11" t="str">
        <f aca="false">IF(EO651=0,"1","2")</f>
        <v>1</v>
      </c>
      <c r="EQ651" s="11" t="str">
        <f aca="false" t="array" ref="EQ651">_xlfn.IFS(EO651=0,"0", EO651=0.25, "1", EO651=0.5,"2", EO651=0.75,"3", EO651=1,"4",EO651=1.25,"5", EO651=1.5,"6", EO651=1.75,"7", EO651=2,"8", EO651=2.25,"9", EO651=2.25,"9",EO651=2.5,"10", EO651=2.75,"11", EO651=3,"12", EO651=3.25,"13", EO651=3.5,"14", EO651=3.75,"15",EO651=4,"16", EO651=-0.25, "17", bq=-0.5, "18")</f>
        <v>0</v>
      </c>
      <c r="ES651" s="11" t="str">
        <f aca="false">IF(ER651=0,"1","2")</f>
        <v>1</v>
      </c>
      <c r="ET651" s="11" t="str">
        <f aca="false" t="array" ref="ET651">_xlfn.IFS(ER651=0,"0", ER651=0.25, "1", ER651=0.5,"2", ER651=0.75,"3", ER651=1,"4",ER651=1.25,"5", ER651=1.5,"6", ER651=1.75,"7", ER651=2,"8", ER651=2.25,"9", ER651=2.25,"9",ER651=2.5,"10", ER651=2.75,"11", ER651=3,"12", ER651=3.25,"13", ER651=3.5,"14", ER651=3.75,"15",ER651=4,"16", ER651=-0.25, "17", bq=-0.5, "18")</f>
        <v>0</v>
      </c>
      <c r="EV651" s="14" t="e">
        <f aca="false">VLOOKUP(EU651,LEYENDA!$G$2:$H$8,2,TRUE())</f>
        <v>#N/A</v>
      </c>
      <c r="EW651" s="14" t="e">
        <f aca="false" t="array" ref="EW651">_xlfn.IFS(EV651="0-5","1", EV651="6-12","2", EV651="13-18","3", EV651="19-24","4", EV651="25-36","5", EV651="37-48","6", EV651="49-60","7")</f>
        <v>#N/A</v>
      </c>
    </row>
    <row r="652" customFormat="false" ht="13.5" hidden="false" customHeight="false" outlineLevel="0" collapsed="false">
      <c r="A652" s="1" t="n">
        <v>250</v>
      </c>
      <c r="B652" s="2" t="n">
        <v>1</v>
      </c>
      <c r="C652" s="33" t="n">
        <v>43462</v>
      </c>
      <c r="E652" s="5" t="str">
        <f aca="false">VLOOKUP(A652,'286'!$A$3:$J$6279,10,FALSE())</f>
        <v>MARTÍN AYUSO, MONTSERRAT</v>
      </c>
      <c r="F652" s="4" t="str">
        <f aca="false">VLOOKUP(A652,'286'!$A$3:$I$1768,3,FALSE())</f>
        <v>MARAMONT</v>
      </c>
      <c r="G652" s="6" t="n">
        <f aca="false">VLOOKUP(A652,'286'!$A$3:$I$1768,4,FALSE())</f>
        <v>23827</v>
      </c>
      <c r="H652" s="7" t="n">
        <f aca="false">YEAR(C652)-YEAR(G652)</f>
        <v>53</v>
      </c>
      <c r="I652" s="1" t="str">
        <f aca="false">VLOOKUP(H652,LEYENDA!$C$2:$D$6,2,TRUE())</f>
        <v>41-60</v>
      </c>
      <c r="J652" s="5" t="str">
        <f aca="false">VLOOKUP(A652,'286'!$A$3:$I$1768,7,FALSE())</f>
        <v>M</v>
      </c>
      <c r="K652" s="8" t="n">
        <f aca="false">VLOOKUP(A652,'286'!$A$3:$I$1768,2,FALSE())</f>
        <v>0</v>
      </c>
      <c r="L652" s="4" t="str">
        <f aca="false">VLOOKUP(A652,'286'!$A$3:$I$1768,8,FALSE())</f>
        <v>D</v>
      </c>
      <c r="M652" s="4" t="str">
        <f aca="false">VLOOKUP(A652,'286'!$A$3:$I$1768,9,FALSE())</f>
        <v>I</v>
      </c>
      <c r="N652" s="8" t="str">
        <f aca="false">IF(R652=O652, "MISMA","CONTRARIA")</f>
        <v>CONTRARIA</v>
      </c>
      <c r="O652" s="8" t="str">
        <f aca="false" t="array" ref="O652">_xlfn.IFS(L652="D","1", L652="I","2")</f>
        <v>1</v>
      </c>
      <c r="P652" s="8" t="e">
        <f aca="false" t="array" ref="P652">_xlfn.IFS(K652="OD","1", K652="OI","2")</f>
        <v>#N/A</v>
      </c>
      <c r="Q652" s="1" t="str">
        <f aca="false" t="array" ref="Q652">_xlfn.IFS(J652="M","1", J652="H","2")</f>
        <v>1</v>
      </c>
      <c r="R652" s="8" t="str">
        <f aca="false" t="array" ref="R652">_xlfn.IFS(M652="D","1", M652="I","2")</f>
        <v>2</v>
      </c>
      <c r="S652" s="1" t="str">
        <f aca="false" t="array" ref="S652">_xlfn.IFS(N652="CONTRARIA", "1",N652= "MISMA","2")</f>
        <v>1</v>
      </c>
      <c r="T652" s="1" t="str">
        <f aca="false" t="array" ref="T652">_xlfn.IFS(I652="0-12","1", I652="13-24","2", I652="25-40","3", I652="41-60","4", I652="61-100","5")</f>
        <v>4</v>
      </c>
      <c r="U652" s="9" t="n">
        <v>1</v>
      </c>
      <c r="V652" s="10" t="str">
        <f aca="false">IF(U652="","",IF(AND(U652&gt;=-9,U652&lt;=-6.5),"-9 a -6,5",IF(AND(U652&gt;=-6,U652&lt;=-3.5),"-6 a -3,5",IF(AND(U652&gt;=-3,U652&lt;=-1),"-3 a -1",IF(U652=-0.5,"-0,5",IF(AND(U652&gt;=0,U652&lt;=2.5),"0 a 2,5",IF(AND(U652&gt;=3,U652&lt;=5.5),"3 a 5,5",IF(AND(U652&gt;=6,U652&lt;=8.5),"6 a 8,5",IF(AND(U652&gt;=9,U652&lt;=20),"9 a 20","Fuera de rango")))))))))</f>
        <v>0 a 2,5</v>
      </c>
      <c r="W652" s="11" t="n">
        <f aca="false">IF(V652="","",IF(V652="-9 a -6,5",2,IF(V652="-6 a -3,5",3,IF(V652="-3 a -1",4,IF(V652="-0,5","NORMA",IF(V652="0 a 2,5",5,IF(V652="3 a 5,5",6,IF(V652="6 a 8,5",7,IF(V652="9 a 20",8,"Fuera de rango")))))))))</f>
        <v>5</v>
      </c>
      <c r="X652" s="9" t="n">
        <v>0</v>
      </c>
      <c r="Y652" s="11" t="str">
        <f aca="false">IF(X652="","",IF(AND(X652&gt;=0,X652&lt;=4),"0 a 4",IF(AND(X652&gt;=4.5,X652&lt;=8.5),"4,5 a 8,5",IF(X652=9,"9",IF(AND(X652&gt;=9.5,X652&lt;=13),"9,5 a 13",IF(AND(X652&gt;=13.5,X652&lt;=20),"13,5 a 20",IF(AND(X652&gt;=20.5,X652&lt;=35),"20,5 a 35","Fuera de rango")))))))</f>
        <v>0 a 4</v>
      </c>
      <c r="Z652" s="11" t="n">
        <f aca="false">IF(Y652="","",IF(Y652="0 a 4",1,IF(Y652="4,5 a 8,5",2,IF(Y652="9","NORMA",IF(Y652="9,5 a 13",3,IF(Y652="13,5 a 20",4,IF(Y652="20,5 a 35",5,"Fuera de rango")))))))</f>
        <v>1</v>
      </c>
      <c r="AA652" s="9" t="n">
        <v>15</v>
      </c>
      <c r="AB652" s="10" t="str">
        <f aca="false">IF(AA652="","",IF(AND(AA652&gt;=0,AA652&lt;=9),"0 a 9",IF(AND(AA652&gt;=9.5,AA652&lt;=18.5),"9,5 a 18,5",IF(AA652=19,"19",IF(AND(AA652&gt;=19.5,AA652&lt;=28),"19,5 a 28",IF(AND(AA652&gt;=28.5,AA652&lt;=40),"28,5 a 40","Fuera de rango"))))))</f>
        <v>9,5 a 18,5</v>
      </c>
      <c r="AC652" s="11" t="n">
        <f aca="false" t="array" ref="AC652">_xlfn.IFS(AB652="","",AB652="0 a 9",1,AB652="9,5 a 18,5",2,AB652="19","NORMA",AB652="19,5 a 28",3,AB652="28,5 a 40",4,TRUE(),"Fuera de rango")</f>
        <v>2</v>
      </c>
      <c r="AD652" s="9" t="n">
        <v>4</v>
      </c>
      <c r="AE652" s="10" t="str">
        <f aca="false">IF(AD652="","",IF(AND(AD652&gt;=-10,AD652&lt;=0),"De -10 a 0",IF(AND(AD652&gt;=0.5,AD652&lt;=9.5),"0,5 a 9,5",IF(AD652=10,"10",IF(AND(AD652&gt;=10.5,AD652&lt;=20),"10,5 a 20",IF(AND(AD652&gt;=20.5,AD652&lt;=40),"20,5 a 40","Fuera de rango"))))))</f>
        <v>0,5 a 9,5</v>
      </c>
      <c r="AF652" s="12" t="n">
        <f aca="false">IF(AD652="","",IF(AND(AD652&gt;=-10,AD652&lt;=0),1,IF(AND(AD652&gt;=0.5,AD652&lt;=9.5),2,IF(AD652=10,"NORMA",IF(AND(AD652&gt;=10.5,AD652&lt;=20),3,IF(AND(AD652&gt;=20.5,AD652&lt;=40),4,""))))))</f>
        <v>2</v>
      </c>
      <c r="AG652" s="9" t="n">
        <v>8</v>
      </c>
      <c r="AH652" s="10" t="str">
        <f aca="false">IF(AG652="","",IF(AND(AG652&gt;=0,AG652&lt;=4),"0 a 4",IF(AND(AG652&gt;=4.5,AG652&lt;=8.5),"4,5 a 8,5",IF(AG652=9,"9",IF(AND(AG652&gt;=9.5,AG652&lt;=13),"9,5 a 13",IF(AND(AG652&gt;=13.5,AG652&lt;=25),"13,5 a 25","Fuera de rango"))))))</f>
        <v>4,5 a 8,5</v>
      </c>
      <c r="AI652" s="10" t="n">
        <f aca="false">IF(AH652="","",IF(AH652="0 a 4",1,IF(AH652="4,5 a 8,5",2,IF(AH652="9","NORMA",IF(AH652="9,5 a 13",3,IF(AH652="13,5 a 25",4,""))))))</f>
        <v>2</v>
      </c>
      <c r="AJ652" s="9" t="n">
        <v>3</v>
      </c>
      <c r="AK652" s="10" t="str">
        <f aca="false">IF(AJ652="","",IF(AND(AJ652&gt;=-15,AJ652&lt;=-10.5),"-15 a -10,5",IF(AND(AJ652&gt;=-10,AJ652&lt;=-4),"-10 a -4",IF(AND(AJ652&gt;=-4.5,AJ652&lt;=0),"-4,5 a 0",IF(AND(AJ652&gt;=0.5,AJ652&lt;=4.5),"0,5 a 4,5",IF(AJ652=5,"5",IF(AND(AJ652&gt;=5.5,AJ652&lt;=10),"5,5 a 10",IF(AND(AJ652&gt;=10.5,AJ652&lt;=20),"10,5 a 20","Fuera de rango"))))))))</f>
        <v>0,5 a 4,5</v>
      </c>
      <c r="AL652" s="11" t="n">
        <f aca="false">IF(AK652="","",IF(AK652="-15 a -10,5",1,IF(AK652="-10 a -4",2,IF(AK652="-4,5 a 0",3,IF(AK652="0,5 a 4,5",4,IF(AK652="5","NORMA",IF(AK652="5,5 a 10",5,IF(AK652="10,5 a 20",6,"Error"))))))))</f>
        <v>4</v>
      </c>
      <c r="AM652" s="9" t="n">
        <v>0</v>
      </c>
      <c r="AN652" s="10" t="str">
        <f aca="false">IF(AM652="","",IF(AND(AM652&gt;=-7.5,AM652&lt;=-5.5),"-7,5 a -5,5",IF(AND(AM652&gt;=-5,AM652&lt;=-3),"-5 a -3",IF(AND(AM652&gt;=-2.5,AM652&lt;=-0.5),"-2,5 a -0,5",IF(AM652=0,"0,00",IF(AND(AM652&gt;=0.5,AM652&lt;=2.5),"0,5 a 2,5",IF(AND(AM652&gt;=3,AM652&lt;=5),"3 a 5",IF(AND(AM652&gt;=5.5,AM652&lt;=7.5),"5,5 a 7,5",IF(AND(AM652&gt;=8,AM652&lt;=10),"8 a 10","Fuera de rango")))))))))</f>
        <v>0,00</v>
      </c>
      <c r="AO652" s="11" t="str">
        <f aca="false">IF(AN652="","",IF(AN652="-7,5 a -5,5",1,IF(AN652="-5 a -3",2,IF(AN652="-2,5 a -0,5",3,IF(AN652="0,00","NORMA",IF(AN652="0,5 a 2,5",4,IF(AN652="3 a 5",5,IF(AN652="5,5 a 7,5",6,IF(AN652="8 a 10",7,"Error")))))))))</f>
        <v>NORMA</v>
      </c>
      <c r="AP652" s="9" t="n">
        <v>-5</v>
      </c>
      <c r="AQ652" s="10" t="str">
        <f aca="false">IF(AP652="","",IF(AND(AP652&gt;=-20,AP652&lt;=-9.5),"-20 a -9,5",IF(AND(AP652&gt;=-9,AP652&lt;=-6.5),"-9 a -6,5",IF(AP652=-6,"-6",IF(AND(AP652&gt;=-5.5,AP652&lt;=-3),"-5,5 a -3",IF(AND(AP652&gt;=-2.5,AP652&lt;=0),"-2,5 a 0",IF(AND(AP652&gt;=0.5,AP652&lt;=3),"0,5 a 3",IF(AND(AP652&gt;=3.5,AP652&lt;=6),"3,5 a 6",IF(AND(AP652&gt;=6.5,AP652&lt;=9),"6,5 a 9",IF(AND(AP652&gt;=9.5,AP652&lt;=20),"9,5 a 20","Fuera de rango"))))))))))</f>
        <v>-5,5 a -3</v>
      </c>
      <c r="AR652" s="11" t="n">
        <f aca="false">IF(AQ652="","",IF(AQ652="-20 a -9,5",1,IF(AQ652="-9 a -6,5",2,IF(AQ652="-6","NORMA",IF(AQ652="-5,5 a -3",3,IF(AQ652="-2,5 a 0",4,IF(AQ652="0,5 a 3",5,IF(AQ652="3,5 a 6",6,IF(AQ652="6,5 a 9",7,IF(AQ652="9,5 a 20",8,""))))))))))</f>
        <v>3</v>
      </c>
      <c r="AS652" s="9" t="n">
        <v>2</v>
      </c>
      <c r="AT652" s="10" t="str">
        <f aca="false">IF(AS652="","",IF(AND(AS652&gt;=-16,AS652&lt;=-14),"-16 a -14",IF(AND(AS652&gt;=-13.5,AS652&lt;=-11.5),"-13,5 a -11,5",IF(AND(AS652&gt;=-11,AS652&lt;=-9),"-11 a -9",IF(AND(AS652&gt;=-8.5,AS652&lt;=-6.5),"-8,5 a -6,5",IF(AND(AS652&gt;=-6,AS652&lt;=-4),"-6 a -4",IF(AND(AS652&gt;=-3.5,AS652&lt;=-1.5),"-3,5 a -1,5",IF(AND(AS652&gt;=-1,AS652&lt;=1),"-1 a 1",IF(AND(AS652&gt;=1.5,AS652&lt;=3.5),"1,5 a 3,5",IF(AND(AS652&gt;=4,AS652&lt;=6),"4 a 6",IF(AND(AS652&gt;=6.5,AS652&lt;=8.5),"6,5 a 8,5",IF(AND(AS652&gt;=9,AS652&lt;=11),"9 a 11",IF(AND(AS652&gt;=11.5,AS652&lt;=13.5),"11,5 a 13,5",IF(AND(AS652&gt;=14,AS652&lt;=16),"14 a 16",IF(AND(AS652&gt;=16.5,AS652&lt;=18.5),"16,5 a 18,5",IF(AND(AS652&gt;=19,AS652&lt;=21),"19 a 21","Fuera de rango"))))))))))))))))</f>
        <v>1,5 a 3,5</v>
      </c>
      <c r="AU652" s="11" t="n">
        <f aca="false" t="array" ref="AU652">IF(AT652="","",_xlfn.IFS(AT652="-16 a -14",1,AT652="-13,5 a -11,5",2,AT652="-11 a -9",3,AT652="-8,5 a -6,5",4,AT652="-6 a -4",5,AT652="-3,5 a -1,5",6,AT652="-1 a 1",7,AT652="1,5 a 3,5",8,AT652="4 a 6","NORMA",AT652="6,5 a 8,5",9,AT652="9 a 11",10,AT652="11,5 a 13,5",11,AT652="14 a 16",12,AT652="16,5 a 18,5",13,AT652="19 a 21",14,TRUE(),""))</f>
        <v>8</v>
      </c>
      <c r="AV652" s="9" t="n">
        <v>2.25</v>
      </c>
      <c r="AW652" s="10" t="str">
        <f aca="false">IF(AV652="","",IF(AND(AV652&gt;=-1,AV652&lt;=-0.5),"-1 a -0,5",IF(AND(AV652&gt;-0.5,AV652&lt;=0),"De -0,5 a 0",IF(AND(AV652&gt;=0.25,AV652&lt;=0.75),"0,25 a 0,75",IF(AND(AV652&gt;=1,AV652&lt;=1.5),"1 a 1,5",IF(AND(AV652&gt;=1.75,AV652&lt;=2.25),"1,75 a 2,25",IF(AND(AV652&gt;=2.5,AV652&lt;=3),"2,5 a 3",IF(AND(AV652&gt;=3.25,AV652&lt;=3.75),"3,25 a 3,75","Fuera de rango"))))))))</f>
        <v>1,75 a 2,25</v>
      </c>
      <c r="AX652" s="10" t="n">
        <f aca="false">IF(AW652="","",IF(OR(AW652="-1 a -0,5",AW652="-1 a -0.5"),1,IF(OR(AW652="De -0,5 a 0",AW652="-0,5 a 0",AW652="De -0.5 a 0"),2,IF(OR(AW652="0,25 a 0,75",AW652="0.25 a 0.75"),"NORMA",IF(OR(AW652="1 a 1,5",AW652="1 a 1.5"),3,IF(OR(AW652="1,75 a 2,25",AW652="1.75 a 2.25"),4,IF(OR(AW652="2,5 a 3",AW652="2.5 a 3"),5,IF(OR(AW652="3,25 a 3,75",AW652="3.25 a 3.75"),6,""))))))))</f>
        <v>4</v>
      </c>
      <c r="AY652" s="9" t="n">
        <v>-5</v>
      </c>
      <c r="AZ652" s="10" t="str">
        <f aca="false">IF(AY652="","",IF(AND(AY652&gt;=-20,AY652&lt;=-9.5),"-20 a -9,5",IF(AND(AY652&gt;=-9,AY652&lt;=-6.5),"-9 a -6,5",IF(AY652=-6,"-6",IF(AND(AY652&gt;=-5.5,AY652&lt;=-3),"-5,5 a -3",IF(AND(AY652&gt;=-2.5,AY652&lt;=0),"-2,5 a 0",IF(AND(AY652&gt;=0.5,AY652&lt;=3),"0,5 a 3",IF(AND(AY652&gt;=3.5,AY652&lt;=6),"3,5 a 6","Fuera de rango"))))))))</f>
        <v>-5,5 a -3</v>
      </c>
      <c r="BA652" s="11" t="n">
        <f aca="false">IF(AZ652="","",IF(AZ652="-20 a -9,5",1,IF(AZ652="-9 a -6,5",2,IF(AZ652="-6","NORMA",IF(AZ652="-5,5 a -3",3,IF(AZ652="-2,5 a 0",4,IF(AZ652="0,5 a 3",5,IF(AZ652="3,5 a 6",6,""))))))))</f>
        <v>3</v>
      </c>
      <c r="BB652" s="9" t="n">
        <v>0</v>
      </c>
      <c r="BC652" s="10" t="str">
        <f aca="false" t="array" ref="BC652">IF(BB652="","",_xlfn.IFS(AND(BB652&gt;=0,BB652&lt;=2),"0 a 2",AND(BB652&gt;=2.5,BB652&lt;=4.5),"2,5 a 4,5",AND(BB652&gt;=5,BB652&lt;=7),"5 a 7",AND(BB652&gt;=7.5,BB652&lt;=9.5),"7,5 a 9,5",AND(BB652&gt;=10,BB652&lt;=12),"10 a 12",AND(BB652&gt;=12.5,BB652&lt;=14.5),"12,5 a 14,5",BB652=15,"15",AND(BB652&gt;=15.5,BB652&lt;=17.5),"15,5 a 17,5",AND(BB652&gt;=18,BB652&lt;=20),"18 a 20",AND(BB652&gt;=20.5,BB652&lt;=22.5),"20,5 a 22,5",AND(BB652&gt;=23,BB652&lt;=25),"23 a 25",TRUE(),"Fuera de rango"))</f>
        <v>0 a 2</v>
      </c>
      <c r="BD652" s="11" t="n">
        <f aca="false" t="array" ref="BD652">IF(BC652="","",_xlfn.IFS(BC652="0 a 2",1,BC652="2,5 a 4,5",2,BC652="5 a 7",3,BC652="7,5 a 9,5",4,BC652="10 a 12",5,BC652="12,5 a 14,5",6,BC652="15","NORMA",BC652="15,5 a 17,5",7,BC652="18 a 20",8,BC652="20,5 a 22,5",9,BC652="23 a 25",10,TRUE(),"Fuera de rango"))</f>
        <v>1</v>
      </c>
      <c r="BE652" s="9" t="n">
        <v>15</v>
      </c>
      <c r="BF652" s="10" t="str">
        <f aca="false">IF(BE652="","",IF(AND(BE652&gt;=-20,BE652&lt;=-10),"-20 a -10",IF(AND(BE652&gt;=-9.5,BE652&lt;=0.5),"-9,5 a 0,5",IF(AND(BE652&gt;=1,BE652&lt;=11),"1 a 11",IF(AND(BE652&gt;=11.5,BE652&lt;=20.5),"11,5 a 20,5",IF(BE652=21,"21",IF(AND(BE652&gt;=21.5,BE652&lt;=31.5),"21,5 a 31,5",IF(AND(BE652&gt;=32,BE652&lt;=42),"32 a 42","Fuera de rango"))))))))</f>
        <v>11,5 a 20,5</v>
      </c>
      <c r="BG652" s="11" t="n">
        <f aca="false">IF(BF652="","",IF(BF652="-20 a -10",1,IF(BF652="-9,5 a 0,5",2,IF(BF652="1 a 11",3,IF(BF652="11,5 a 20,5",4,IF(BF652="21","NORMA",IF(BF652="21,5 a 31,5",5,IF(BF652="32 a 42",6,""))))))))</f>
        <v>4</v>
      </c>
      <c r="BH652" s="9" t="n">
        <v>12</v>
      </c>
      <c r="BI652" s="10" t="str">
        <f aca="false">IF(BH652="","",IF(AND(BH652&gt;=-20,BH652&lt;=-15),"-20 a -15",IF(AND(BH652&gt;=-14.5,BH652&lt;=-9.5),"-14,5 a -9,5",IF(AND(BH652&gt;=-9,BH652&lt;=-4),"-9 a -4",IF(AND(BH652&gt;=-3.5,BH652&lt;=2.5),"-3,5 a 2,5",IF(AND(BH652&gt;=3,BH652&lt;=8),"3 a 8",IF(AND(BH652&gt;=8.5,BH652&lt;=14.5),"8,5 a 14,5",IF(BH652=15,"15",IF(AND(BH652&gt;=15.5,BH652&lt;=20.5),"15,5 a 20,5",IF(AND(BH652&gt;=21,BH652&lt;=26),"21 a 26","Fuera de rango"))))))))))</f>
        <v>8,5 a 14,5</v>
      </c>
      <c r="BJ652" s="11" t="n">
        <f aca="false">IF(BI652="","",IF(BI652="-20 a -15",1,IF(BI652="-14,5 a -9,5",2,IF(BI652="-9 a -4",3,IF(BI652="-3,5 a 2,5",4,IF(BI652="3 a 8",5,IF(BI652="8,5 a 14,5",6,IF(BI652="15","NORMA",IF(BI652="15,5 a 20,5",7,IF(BI652="21 a 26",8,IF(BI652="26,5 a 31,5",9,"")))))))))))</f>
        <v>6</v>
      </c>
      <c r="BK652" s="9" t="n">
        <v>0</v>
      </c>
      <c r="BL652" s="10" t="str">
        <f aca="false">IF(BK652="","",IF(AND(BK652&gt;=0,BK652&lt;=2),"0 - 2",IF(AND(BK652&gt;=2.5,BK652&lt;=4.5),"2,5 - 4,5",IF(AND(BK652&gt;=5,BK652&lt;=7),"5 - 7",IF(AND(BK652&gt;=7.5,BK652&lt;=9.5),"7,5 - 9,5",IF(AND(BK652&gt;=10,BK652&lt;=12),"10 - 12",IF(AND(BK652&gt;=12.5,BK652&lt;=13.5),"12,5 - 13,5",IF(BK652=14,"14",IF(AND(BK652&gt;=14.5,BK652&lt;=16.5),"14,5 - 16,5",IF(AND(BK652&gt;=17,BK652&lt;=19),"17 - 19",IF(AND(BK652&gt;=19.5,BK652&lt;=21.5),"19,5 - 21,5",IF(AND(BK652&gt;=22,BK652&lt;=24),"22 - 24",IF(AND(BK652&gt;=24.5,BK652&lt;=26.5),"24,5 - 26,5",IF(AND(BK652&gt;=27,BK652&lt;=29),"27 - 29",IF(AND(BK652&gt;=29.5,BK652&lt;=30),"29,5 - 30","Fuera de rango")))))))))))))))</f>
        <v>0 - 2</v>
      </c>
      <c r="BM652" s="11" t="n">
        <f aca="false">IF(BL652="","",IF(BL652="0 - 2",1,IF(BL652="2,5 - 4,5",2,IF(BL652="5 - 7",3,IF(BL652="7,5 - 9,5",4,IF(BL652="10 - 12",5,IF(BL652="12,5 - 13,5",6,IF(BL652="14","NORMA",IF(BL652="14,5 - 16,5",7,IF(BL652="17 - 19",8,IF(BL652="19,5 - 21,5",9,IF(BL652="22 - 24",10,IF(BL652="24,5 - 26,5",11,IF(BL652="27 - 29",12,IF(BL652="29,5 - 30",13,"")))))))))))))))</f>
        <v>1</v>
      </c>
      <c r="BN652" s="9" t="n">
        <v>18</v>
      </c>
      <c r="BO652" s="11" t="str">
        <f aca="false">IF(BN652="","",IF(AND(BN652&gt;=-20,BN652&lt;=-10),"-20 a -10",IF(AND(BN652&gt;=-9.5,BN652&lt;=0.5),"-9,5 a 0,5",IF(AND(BN652&gt;=1,BN652&lt;=11),"1 a 11",IF(AND(BN652&gt;=11.5,BN652&lt;=21.5),"11,5 a 21,5",IF(BN652=22,"22",IF(AND(BN652&gt;=22.5,BN652&lt;=32.5),"22,5 a 32,5",IF(AND(BN652&gt;=33,BN652&lt;=43),"33 a 43","Fuera de rango"))))))))</f>
        <v>11,5 a 21,5</v>
      </c>
      <c r="BP652" s="11" t="n">
        <f aca="false">IF(BO652="","",IF(BO652="-20 a -10",1,IF(BO652="-9,5 a 0,5",2,IF(BO652="1 a 11",3,IF(BO652="11,5 a 21,5",4,IF(BO652="22","NORMA",IF(BO652="22,5 a 32,5",5,IF(BO652="33 a 43",6,""))))))))</f>
        <v>4</v>
      </c>
      <c r="BQ652" s="9" t="n">
        <v>10</v>
      </c>
      <c r="BR652" s="10" t="str">
        <f aca="false">IF(BQ652="","",IF(AND(BQ652&gt;=-20,BQ652&lt;=-15),"-20 a -15",IF(AND(BQ652&gt;=-14.5,BQ652&lt;=-9.5),"-14,5 a -9,5",IF(AND(BQ652&gt;=-9,BQ652&lt;=-4),"-9 a -4",IF(AND(BQ652&gt;=-3.5,BQ652&lt;=2.5),"-3,5 a 2,5",IF(AND(BQ652&gt;=3,BQ652&lt;=8),"3 a 8",IF(AND(BQ652&gt;=8.5,BQ652&lt;=13.5),"8,5 a 13,5",IF(AND(BQ652&gt;=14,BQ652&lt;=17.5),"14 a 17,5",IF(BQ652=18,"18",IF(AND(BQ652&gt;=18.5,BQ652&lt;=23.5),"18,5 a 23,5",IF(AND(BQ652&gt;=24,BQ652&lt;=29),"24 a 29",IF(AND(BQ652&gt;=29.5,BQ652&lt;=34.5),"29,5 a 34,5",IF(AND(BQ652&gt;=35,BQ652&lt;=40),"35 a 40","Fuera de rango")))))))))))))</f>
        <v>8,5 a 13,5</v>
      </c>
      <c r="BS652" s="11" t="n">
        <f aca="false">IF(BR652="","",IF(BR652="-20 a -15",1,IF(BR652="-14,5 a -9,5",2,IF(BR652="-9 a -4",3,IF(BR652="-3,5 a 2,5",4,IF(BR652="3 a 8",5,IF(BR652="8,5 a 13,5",6,IF(BR652="14 a 17,5",7,IF(BR652="18","NORMA",IF(BR652="18,5 a 23,5",8,IF(BR652="24 a 29",9,IF(BR652="29,5 a 34,5",10,IF(BR652="35 a 40",11,"")))))))))))))</f>
        <v>6</v>
      </c>
      <c r="BT652" s="9" t="n">
        <v>0</v>
      </c>
      <c r="BU652" s="10" t="str">
        <f aca="false">IF(BT652="","",IF(AND(BT652&gt;=-20,BT652&lt;=-18),"-20 a -18",IF(AND(BT652&gt;=-17.5,BT652&lt;=-15.5),"-17,5 a -15,5",IF(AND(BT652&gt;=-15,BT652&lt;=-13),"-15 a -13",IF(AND(BT652&gt;=-12.5,BT652&lt;=-10.5),"-12,5 a -10,5",IF(AND(BT652&gt;=-10,BT652&lt;=-8),"-10 a -8",IF(AND(BT652&gt;=-7.5,BT652&lt;=-5.5),"-7,5 a -5,5",IF(AND(BT652&gt;=-5,BT652&lt;=-3),"-5 a -3",IF(AND(BT652&gt;=-2.5,BT652&lt;=-0.5),"-2,5 a -0,5",IF(BT652=0,"0",IF(AND(BT652&gt;=0.5,BT652&lt;=2.5),"0,5 a 2,5",IF(AND(BT652&gt;=3,BT652&lt;=5),"3 a 5",IF(AND(BT652&gt;=5.5,BT652&lt;=7.5),"5,5 a 7,5",IF(AND(BT652&gt;=8,BT652&lt;=10),"8 a 10",IF(AND(BT652&gt;=10.5,BT652&lt;=12.5),"10,5 a 12,5",IF(AND(BT652&gt;=13,BT652&lt;=15),"13 a 15",IF(AND(BT652&gt;=15.5,BT652&lt;=17.5),"15,5 a 17,5",IF(AND(BT652&gt;=18,BT652&lt;=20),"18 a 20","Fuera de rango"))))))))))))))))))</f>
        <v>0</v>
      </c>
      <c r="BV652" s="11" t="str">
        <f aca="false">IF(BT652="","",IF(BT652=0,"NORMA",IF(AND(BT652&gt;=-20,BT652&lt;=-18),2,IF(AND(BT652&gt;=-17.5,BT652&lt;=-15.5),2,IF(AND(BT652&gt;=-15,BT652&lt;=-13),3,IF(AND(BT652&gt;=-12.5,BT652&lt;=-10.5),4,IF(AND(BT652&gt;=-10,BT652&lt;=-8),5,IF(AND(BT652&gt;=-7.5,BT652&lt;=-5.5),6,IF(AND(BT652&gt;=-5,BT652&lt;=-3),7,IF(AND(BT652&gt;=-2.5,BT652&lt;=-0.5),8,IF(AND(BT652&gt;=0.5,BT652&lt;=2.5),9,IF(AND(BT652&gt;=3,BT652&lt;=5),10,IF(AND(BT652&gt;=5.5,BT652&lt;=7.5),11,IF(AND(BT652&gt;=8,BT652&lt;=10),12,IF(AND(BT652&gt;=10.5,BT652&lt;=12.5),13,IF(AND(BT652&gt;=13,BT652&lt;=15),14,IF(AND(BT652&gt;=15.5,BT652&lt;=17.5),15,IF(AND(BT652&gt;=18,BT652&lt;=20),16,"Fuera de rango"))))))))))))))))))</f>
        <v>NORMA</v>
      </c>
      <c r="BW652" s="9" t="n">
        <v>-3.25</v>
      </c>
      <c r="BX652" s="10" t="n">
        <f aca="false">18.5- (0.3*H652)</f>
        <v>2.6</v>
      </c>
      <c r="BY652" s="10" t="n">
        <f aca="false">(BW652)-(BX652)</f>
        <v>-5.85</v>
      </c>
      <c r="BZ652" s="10" t="str">
        <f aca="false">IF(BY652="","",IF(BY652&lt;-27.5,"De -30 a -28",IF(BY652&lt;-25,"De -27,5 a -25,5",IF(BY652&lt;-22.5,"De -25 a -23",IF(BY652&lt;-20,"De -22,5 a -20,5",IF(BY652&lt;-17.5,"De -20 a -18",IF(BY652&lt;-15,"De -17,5 a -15,5",IF(BY652&lt;-12.5,"De -15 a -13",IF(BY652&lt;-10,"De -12,5 a -10,5",IF(BY652&lt;-7.5,"De -10 a -8",IF(BY652&lt;-5,"De -7,5 a -5,5",IF(BY652&lt;-2.5,"De -5 a -3",IF(BY652&lt;0,"De -2,5 a -0,5",IF(BY652&lt;2.5,"De 0 a 2",IF(BY652&lt;5,"De 2,5 a 4,5",IF(BY652&lt;7.5,"De 5 a 7",IF(BY652&lt;10,"De 7,5 a 9,5",IF(BY652&lt;12.5,"De 10 a 12",IF(BY652&lt;15,"De 12,5 a 14,5",IF(BY652&lt;17.5,"De 15 a 17",IF(BY652&lt;20,"De 17,5 a 19,5",IF(BY652&lt;22.5,"De 20 a 22",IF(BY652&lt;25,"De 22,5 a 24,5",IF(BY652&lt;27.5,"De 25 a 27","De 27,5 a 30"))))))))))))))))))))))))</f>
        <v>De -7,5 a -5,5</v>
      </c>
      <c r="CA652" s="12" t="n">
        <f aca="false">IF(BY652="","",IF(BY652&lt;=-28,1,IF(BY652&lt;=-25.5,2,IF(BY652&lt;=-23,3,IF(BY652&lt;=-20.5,4,IF(BY652&lt;=-18,5,IF(BY652&lt;=-15.5,6,IF(BY652&lt;=-13,7,IF(BY652&lt;=-10.5,8,IF(BY652&lt;=-8,9,IF(BY652&lt;=-5.5,10,IF(BY652&lt;=-3,11,IF(BY652&lt;=-0.5,12,IF(BY652&lt;=2,13,IF(BY652&lt;=4.5,14,IF(BY652&lt;=7,15,IF(BY652&lt;=9.5,16,IF(BY652&lt;=12,17,IF(BY652&lt;=14.5,18,IF(BY652&lt;=17,19,IF(BY652&lt;=19.5,20,IF(BY652&lt;=22,21,IF(BY652&lt;=24.5,22,IF(BY652&lt;=27,23,IF(BY652&lt;=30,24,"Fuera de rango")))))))))))))))))))))))))</f>
        <v>10</v>
      </c>
      <c r="CB652" s="9" t="n">
        <v>-3</v>
      </c>
      <c r="CC652" s="10" t="n">
        <f aca="false">18.5- (0.3*H652)</f>
        <v>2.6</v>
      </c>
      <c r="CD652" s="10" t="n">
        <f aca="false">(CB652)-(CC652)</f>
        <v>-5.6</v>
      </c>
      <c r="CE652" s="10" t="str">
        <f aca="false">IF(CD652="","",IF(CD652&lt;-27.5,"De -30 a -28",IF(CD652&lt;-25,"De -27,5 a -25,5",IF(CD652&lt;-22.5,"De -25 a -23",IF(CD652&lt;-20,"De -22,5 a -20,5",IF(CD652&lt;-17.5,"De -20 a -18",IF(CD652&lt;-15,"De -17,5 a -15,5",IF(CD652&lt;-12.5,"De -15 a -13",IF(CD652&lt;-10,"De -12,5 a -10,5",IF(CD652&lt;-7.5,"De -10 a -8",IF(CD652&lt;-5,"De -7,5 a -5,5",IF(CD652&lt;-2.5,"De -5 a -3",IF(CD652&lt;0,"De -2,5 a -0,5",IF(CD652&lt;=2,"De 0 a 2",IF(CD652&lt;=4.5,"De 2,5 a 4,5",IF(CD652&lt;=7,"De 5 a 7",IF(CD652&lt;=9.5,"De 7,5 a 9,5",IF(CD652&lt;=12,"De 10 a 12",IF(CD652&lt;=14.5,"De 12,5 a 14,5",IF(CD652&lt;=17,"De 15 a 17",IF(CD652&lt;=19.5,"De 17,5 a 19,5",IF(CD652&lt;=22,"De 20 a 22",IF(CD652&lt;=24.5,"De 22,5 a 24,5",IF(CD652&lt;=27,"De 25 a 27","De 27,5 a 30"))))))))))))))))))))))))</f>
        <v>De -7,5 a -5,5</v>
      </c>
      <c r="CF652" s="12" t="n">
        <f aca="false">IF(CD652="","",IF(CD652&lt;-27.5,1,IF(CD652&lt;-25,2,IF(CD652&lt;-22.5,3,IF(CD652&lt;-20,4,IF(CD652&lt;-17.5,5,IF(CD652&lt;-15,6,IF(CD652&lt;-12.5,7,IF(CD652&lt;-10,8,IF(CD652&lt;-7.5,9,IF(CD652&lt;-5,10,IF(CD652&lt;-2.5,11,IF(CD652&lt;0,12,IF(CD652&lt;2.5,13,IF(CD652&lt;5,14,IF(CD652&lt;7.5,15,IF(CD652&lt;10,16,IF(CD652&lt;12.5,17,IF(CD652&lt;15,18,IF(CD652&lt;17.5,19,IF(CD652&lt;20,20,IF(CD652&lt;22.5,21,IF(CD652&lt;25,22,IF(CD652&lt;27.5,23,24))))))))))))))))))))))))</f>
        <v>10</v>
      </c>
      <c r="CG652" s="9" t="n">
        <v>-1.25</v>
      </c>
      <c r="CH652" s="10" t="str">
        <f aca="false">IF(CG652="","",IF(AND(CG652&gt;=-10,CG652&lt;=-9.5),"-10 a -9,5",IF(AND(CG652&gt;-9.5,CG652&lt;=-8.5),"-9 a -8,5",IF(AND(CG652&gt;-8.5,CG652&lt;=-7.5),"-8 a -7,5",IF(AND(CG652&gt;-7.5,CG652&lt;=-6.5),"-7 a -6,5",IF(AND(CG652&gt;-6.5,CG652&lt;=-5.5),"-6 a -5,5",IF(AND(CG652&gt;-5.5,CG652&lt;=-4.5),"-5 a -4,5",IF(AND(CG652&gt;-4.5,CG652&lt;=-3.5),"-4 a -3,5",IF(AND(CG652&gt;-3.5,CG652&lt;=-2.5),"-3 a -2,5",IF(CG652=-2.25,"-2,25",IF(AND(CG652&gt;-2.5,CG652&lt;=-1.5),"-2 a -1,5",IF(AND(CG652&gt;-1.5,CG652&lt;=-0.5),"-1 a -0,5",IF(AND(CG652&gt;-0.5,CG652&lt;=0.5),"0 a 0,5",IF(AND(CG652&gt;0.5,CG652&lt;=1.5),"1 a 1,5",IF(AND(CG652&gt;1.5,CG652&lt;=2.5),"2 a 2,5",IF(AND(CG652&gt;2.5,CG652&lt;=3.5),"3 a 3,5",IF(AND(CG652&gt;3.5,CG652&lt;=4.5),"4 a 4,5",IF(AND(CG652&gt;4.5,CG652&lt;=5.5),"5 a 5,5",IF(AND(CG652&gt;5.5,CG652&lt;=6.5),"6 a 6,5",IF(AND(CG652&gt;6.5,CG652&lt;=7.5),"7 a 7,5",IF(AND(CG652&gt;7.5,CG652&lt;=8.5),"8 a 8,5",IF(AND(CG652&gt;8.5,CG652&lt;=9.5),"9 a 9,5",IF(CG652&gt;=10,"10","Fuera de rango")))))))))))))))))))))))</f>
        <v>-1 a -0,5</v>
      </c>
      <c r="CI652" s="11" t="n">
        <f aca="false">IF(CG652="","",IF(CG652=-2.25,"NORMA",IF(CG652&lt;=-9.5,1,IF(CG652&lt;=-8.5,2,IF(CG652&lt;=-7.5,3,IF(CG652&lt;=-6.5,4,IF(CG652&lt;=-5.5,5,IF(CG652&lt;=-4.5,6,IF(CG652&lt;=-3.5,7,IF(CG652&lt;=-2.5,8,IF(CG652&lt;=-1.5,9,IF(CG652&lt;=-0.5,10,IF(CG652&lt;=0.5,11,IF(CG652&lt;=1.5,12,IF(CG652&lt;=2.5,13,IF(CG652&lt;=3.5,14,IF(CG652&lt;=4.5,15,IF(CG652&lt;=5.5,16,IF(CG652&lt;=6.5,17,IF(CG652&lt;=7.5,18,IF(CG652&lt;=8.5,19,IF(CG652&lt;=9.5,20,IF(CG652=10,21,"Fuera de rango")))))))))))))))))))))))</f>
        <v>10</v>
      </c>
      <c r="CJ652" s="9" t="n">
        <v>1.25</v>
      </c>
      <c r="CK652" s="10" t="str">
        <f aca="false">IF(CJ652="","",IF(AND(CJ652&gt;=-6,CJ652&lt;=-5.5),"-6 a -5,5",IF(AND(CJ652&gt;-5.5,CJ652&lt;=-4.5),"-5 a -4,5",IF(AND(CJ652&gt;-4.5,CJ652&lt;=-3.5),"-4 a -3,5",IF(AND(CJ652&gt;-3.5,CJ652&lt;=-2.5),"-3 a -2,5",IF(AND(CJ652&gt;-2.5,CJ652&lt;=-1.5),"-2 a -1,5",IF(AND(CJ652&gt;-1.5,CJ652&lt;=-0.5),"-1 a -0,5",IF(AND(CJ652&gt;-0.5,CJ652&lt;=0.5),"0 a 0,5",IF(AND(CJ652&gt;0.5,CJ652&lt;=1.5),"1 a 1,5",IF(AND(CJ652&gt;1.5,CJ652&lt;2.5),"2",IF(AND(CJ652&gt;=2.5,CJ652&lt;=3),"2,5 a 3",IF(AND(CJ652&gt;3,CJ652&lt;=4),"3,5 a 4",IF(AND(CJ652&gt;4,CJ652&lt;=5),"4,5 a 5",IF(AND(CJ652&gt;5,CJ652&lt;=6),"5,5 a 6",IF(AND(CJ652&gt;6,CJ652&lt;=7),"6,5 a 7",IF(AND(CJ652&gt;7,CJ652&lt;=8),"7,5 a 8",IF(AND(CJ652&gt;8,CJ652&lt;=9.5),"8,5 a 9,5",IF(CJ652=10,"10","Fuera de rango"))))))))))))))))))</f>
        <v>1 a 1,5</v>
      </c>
      <c r="CL652" s="11" t="n">
        <f aca="false">IF(CK652="","",IF(OR(CK652="-6 a -5,5",CK652="-6 - -5,5"),1,IF(OR(CK652="-5 a -4,5",CK652="-5 - -4,5"),2,IF(OR(CK652="-4 a -3,5",CK652="-4 - -3,5"),3,IF(OR(CK652="-3 a -2,5",CK652="-3 - -2,5"),4,IF(OR(CK652="-2 a -1,5",CK652="-2 - -1,5"),5,IF(OR(CK652="-1 a -0,5",CK652="-1 - -0,5"),6,IF(OR(CK652="0 a 0,5",CK652="0 - 0,5"),7,IF(OR(CK652="1 a 1,5",CK652="1 - 1,5"),8,IF(CK652="2","NORMA",IF(OR(CK652="2,5 a 3",CK652="2,5 - 3"),9,IF(OR(CK652="3,5 a 4",CK652="3,5 - 4"),10,IF(OR(CK652="4,5 a 5",CK652="4,5 - 5"),11,IF(OR(CK652="5,5 a 6",CK652="5,5 - 6"),12,IF(OR(CK652="6,5 a 7",CK652="6,5 - 7"),13,IF(OR(CK652="7,5 a 8",CK652="7,5 - 8"),14,IF(OR(CK652="8,5 a 9",CK652="8,5 - 9,5",CK652="9 a 9,5"),15,IF(CK652="10",15,IF(OR(CK652="0,5 a 1",CK652="0,5 - 1"),7,"Fuera de rango")))))))))))))))))))</f>
        <v>8</v>
      </c>
      <c r="CO652" s="10" t="str">
        <f aca="false">IF(CM652&gt;0,"EME"," ")</f>
        <v> </v>
      </c>
      <c r="CQ652" s="10" t="str">
        <f aca="false">IF(CP652&gt;0,"0", " ")</f>
        <v> </v>
      </c>
      <c r="CR652" s="10" t="str">
        <f aca="false">IF(CP652&gt;0,"EME"," ")</f>
        <v> </v>
      </c>
      <c r="CS652" s="9" t="n">
        <v>0.5</v>
      </c>
      <c r="CV652" s="9" t="n">
        <v>0.5</v>
      </c>
      <c r="CY652" s="9" t="n">
        <v>0</v>
      </c>
      <c r="DB652" s="9" t="n">
        <v>0</v>
      </c>
      <c r="DC652" s="11" t="str">
        <f aca="false">IF(DB652&lt;0,"2"," ")</f>
        <v> </v>
      </c>
      <c r="DD652" s="11" t="str">
        <f aca="false">IF(DB652&lt;0,"MIO"," ")</f>
        <v> </v>
      </c>
      <c r="DE652" s="9" t="n">
        <v>0</v>
      </c>
      <c r="DF652" s="10" t="str">
        <f aca="false">IF(DE652&lt;0,"3"," ")</f>
        <v> </v>
      </c>
      <c r="DG652" s="10" t="str">
        <f aca="false">IF(DE652&lt;0,"AST"," ")</f>
        <v> </v>
      </c>
      <c r="DH652" s="9" t="n">
        <v>0</v>
      </c>
      <c r="DI652" s="10" t="str">
        <f aca="false">IF(DH652&lt;0,"3"," ")</f>
        <v> </v>
      </c>
      <c r="DJ652" s="10" t="str">
        <f aca="false">IF(DH652&lt;0,"AST"," ")</f>
        <v> </v>
      </c>
      <c r="DK652" s="9" t="n">
        <v>1.75</v>
      </c>
      <c r="DL652" s="10" t="str">
        <f aca="false">IF(DK652&gt;0,"4"," ")</f>
        <v>4</v>
      </c>
      <c r="DM652" s="10" t="str">
        <f aca="false">IF(DK652&gt;0,"PRE"," ")</f>
        <v>PRE</v>
      </c>
      <c r="DN652" s="9" t="n">
        <v>1.75</v>
      </c>
      <c r="DO652" s="10" t="str">
        <f aca="false">IF(DN652&gt;0,"4"," ")</f>
        <v>4</v>
      </c>
      <c r="DP652" s="10" t="str">
        <f aca="false">IF(DN652&gt;0,"PRE"," ")</f>
        <v>PRE</v>
      </c>
      <c r="DS652" s="12" t="str">
        <f aca="false">CONCATENATE(CO652,CU652,DA652,DG652,DM652)</f>
        <v>  PRE</v>
      </c>
      <c r="DT652" s="10" t="e">
        <f aca="false" t="array" ref="DT652">_xlfn.IFS(DS652="EME    ","0", DS652=" HIP   ","1", DS652="  MIO  ","2", DS652="   AST ","3", DS652="    PRE","4", DS652="EME   PRE","5", DS652=" HIP  PRE","6", DS652=" HIP AST ","7", DS652="  MIO PRE","8", DS652="  MIOAST ","9", DS652="   ASTPRE","10",DS652=" HIP ASTPRE","11", DS652="  MIOASTPRE","12", DS652="     ","0")</f>
        <v>#N/A</v>
      </c>
      <c r="DV652" s="1" t="e">
        <f aca="false" t="array" ref="DV652">_xlfn.IFS(DU652="SI","2", DU652="NO","1")</f>
        <v>#N/A</v>
      </c>
      <c r="DX652" s="11" t="str">
        <f aca="false">IF(DW652=0,"1","2")</f>
        <v>1</v>
      </c>
      <c r="DY652" s="11" t="str">
        <f aca="false" t="array" ref="DY652">_xlfn.IFS(DW652=0,"0", DW652=0.25, "1", DW652=0.5,"2", DW652=0.75,"3", DW652=1,"4",DW652=1.25,"5", DW652=1.5,"6", DW652=1.75,"7", DW652=2,"8")</f>
        <v>0</v>
      </c>
      <c r="EA652" s="11" t="str">
        <f aca="false">IF(DZ652=0,"1","2")</f>
        <v>1</v>
      </c>
      <c r="EB652" s="11" t="str">
        <f aca="false" t="array" ref="EB652">_xlfn.IFS(DZ652=0,"0", DZ652=0.25, "1", DZ652=0.5,"2", DZ652=0.75,"3", DZ652=1,"4",DZ652=1.25,"5", DZ652=1.5,"6", DZ652=1.75,"7", DZ652=2,"8")</f>
        <v>0</v>
      </c>
      <c r="ED652" s="10" t="str">
        <f aca="false">IF(EC652=0,"1","2")</f>
        <v>1</v>
      </c>
      <c r="EE652" s="11" t="str">
        <f aca="false" t="array" ref="EE652">_xlfn.IFS(EC652=0,"0", EC652=-0.25, "1", EC652=-0.5,"2", EC652=-0.75,"3", EC652=-1,"4",EC652=-1.25,"5", EC652=-1.5,"6", EC652=-1.75,"7", EC652=-2,"8", EC652=-2.25,"9",EC652=-2.5,"10", EC652=-2.75,"11", EC652=-3,"12", EC652=-3.25,"13", EC652=-3.5,"14", EC652=-3.75,"15",EC652=-4,"16")</f>
        <v>0</v>
      </c>
      <c r="EG652" s="10" t="str">
        <f aca="false">IF(EF652=0,"1","2")</f>
        <v>1</v>
      </c>
      <c r="EH652" s="11" t="str">
        <f aca="false" t="array" ref="EH652">_xlfn.IFS(EF652=0,"0", EF652=-0.25, "1", EF652=-0.5,"2", EF652=-0.75,"3", EF652=-1,"4",EF652=-1.25,"5", EF652=-1.5,"6", EF652=-1.75,"7", EF652=-2,"8", EF652=-2.25,"9",EF652=-2.5,"10", EF652=-2.75,"11", EF652=-3,"12", EF652=-3.25,"13", EF652=-3.5,"14", EF652=-3.75,"15",EF652=-4,"16")</f>
        <v>0</v>
      </c>
      <c r="EJ652" s="11" t="str">
        <f aca="false">IF(EI652=0,"1","2")</f>
        <v>1</v>
      </c>
      <c r="EK652" s="11" t="str">
        <f aca="false" t="array" ref="EK652">_xlfn.IFS(EI652=0,"0", EI652=-0.25, "1", EI652=-0.5,"2", EI652=-0.75,"3", EI652=-1,"4",EI652=-1.25,"5", EI652=-1.5,"6", EI652=-1.75,"7", EI652=-2,"8", EI652=-2.25,"9", EI652=-2.25,"9",EI652=-2.5,"10", EI652=-2.75,"11", EI652=-3,"12", EI652=-3.25,"13", EI652=-3.5,"14", EI652=-3.75,"15",EI652=-4,"16", EI652=0.25, "17", EI652=0.5, "18")</f>
        <v>0</v>
      </c>
      <c r="EM652" s="11" t="str">
        <f aca="false">IF(EL652=0,"1","2")</f>
        <v>1</v>
      </c>
      <c r="EN652" s="11" t="str">
        <f aca="false" t="array" ref="EN652">_xlfn.IFS(EL652=0.25,"17",EL652=0.5,"18", EL652=0,"0", EL652=-0.25, "1", EL652=-0.5,"2", EL652=-0.75,"3", EL652=-1,"4",EL652=-1.25,"5", EL652=-1.5,"6", EL652=-1.75,"7", EL652=-2,"8",EL652= -2.25,"9",EL652=-2.5,"10",EL652= -2.75,"11",EL652= -3,"12",EL652= -3.25,"13",EL652= -3.5,"14",EL652= -3.75,"15",EL652=-4,"16")</f>
        <v>0</v>
      </c>
      <c r="EP652" s="11" t="str">
        <f aca="false">IF(EO652=0,"1","2")</f>
        <v>1</v>
      </c>
      <c r="EQ652" s="11" t="str">
        <f aca="false" t="array" ref="EQ652">_xlfn.IFS(EO652=0,"0", EO652=0.25, "1", EO652=0.5,"2", EO652=0.75,"3", EO652=1,"4",EO652=1.25,"5", EO652=1.5,"6", EO652=1.75,"7", EO652=2,"8", EO652=2.25,"9", EO652=2.25,"9",EO652=2.5,"10", EO652=2.75,"11", EO652=3,"12", EO652=3.25,"13", EO652=3.5,"14", EO652=3.75,"15",EO652=4,"16", EO652=-0.25, "17", bq=-0.5, "18")</f>
        <v>0</v>
      </c>
      <c r="ES652" s="11" t="str">
        <f aca="false">IF(ER652=0,"1","2")</f>
        <v>1</v>
      </c>
      <c r="ET652" s="11" t="str">
        <f aca="false" t="array" ref="ET652">_xlfn.IFS(ER652=0,"0", ER652=0.25, "1", ER652=0.5,"2", ER652=0.75,"3", ER652=1,"4",ER652=1.25,"5", ER652=1.5,"6", ER652=1.75,"7", ER652=2,"8", ER652=2.25,"9", ER652=2.25,"9",ER652=2.5,"10", ER652=2.75,"11", ER652=3,"12", ER652=3.25,"13", ER652=3.5,"14", ER652=3.75,"15",ER652=4,"16", ER652=-0.25, "17", bq=-0.5, "18")</f>
        <v>0</v>
      </c>
      <c r="EV652" s="14" t="e">
        <f aca="false">VLOOKUP(EU652,LEYENDA!$G$2:$H$8,2,TRUE())</f>
        <v>#N/A</v>
      </c>
      <c r="EW652" s="14" t="e">
        <f aca="false" t="array" ref="EW652">_xlfn.IFS(EV652="0-5","1", EV652="6-12","2", EV652="13-18","3", EV652="19-24","4", EV652="25-36","5", EV652="37-48","6", EV652="49-60","7")</f>
        <v>#N/A</v>
      </c>
    </row>
    <row r="653" customFormat="false" ht="13.5" hidden="false" customHeight="false" outlineLevel="0" collapsed="false">
      <c r="A653" s="1" t="n">
        <v>250</v>
      </c>
      <c r="B653" s="2" t="n">
        <v>3</v>
      </c>
      <c r="C653" s="33" t="n">
        <v>45867</v>
      </c>
      <c r="E653" s="5" t="str">
        <f aca="false">VLOOKUP(A653,'286'!$A$3:$J$6279,10,FALSE())</f>
        <v>MARTÍN AYUSO, MONTSERRAT</v>
      </c>
      <c r="F653" s="4" t="str">
        <f aca="false">VLOOKUP(A653,'286'!$A$3:$I$1768,3,FALSE())</f>
        <v>MARAMONT</v>
      </c>
      <c r="G653" s="6" t="n">
        <f aca="false">VLOOKUP(A653,'286'!$A$3:$I$1768,4,FALSE())</f>
        <v>23827</v>
      </c>
      <c r="H653" s="7" t="n">
        <f aca="false">YEAR(C653)-YEAR(G653)</f>
        <v>60</v>
      </c>
      <c r="I653" s="1" t="str">
        <f aca="false">VLOOKUP(H653,LEYENDA!$C$2:$D$6,2,TRUE())</f>
        <v>41-60</v>
      </c>
      <c r="J653" s="5" t="str">
        <f aca="false">VLOOKUP(A653,'286'!$A$3:$I$1768,7,FALSE())</f>
        <v>M</v>
      </c>
      <c r="K653" s="8" t="n">
        <f aca="false">VLOOKUP(A653,'286'!$A$3:$I$1768,2,FALSE())</f>
        <v>0</v>
      </c>
      <c r="L653" s="4" t="str">
        <f aca="false">VLOOKUP(A653,'286'!$A$3:$I$1768,8,FALSE())</f>
        <v>D</v>
      </c>
      <c r="M653" s="4" t="str">
        <f aca="false">VLOOKUP(A653,'286'!$A$3:$I$1768,9,FALSE())</f>
        <v>I</v>
      </c>
      <c r="N653" s="8" t="str">
        <f aca="false">IF(R653=O653, "MISMA","CONTRARIA")</f>
        <v>CONTRARIA</v>
      </c>
      <c r="O653" s="8" t="str">
        <f aca="false" t="array" ref="O653">_xlfn.IFS(L653="D","1", L653="I","2")</f>
        <v>1</v>
      </c>
      <c r="P653" s="8" t="e">
        <f aca="false" t="array" ref="P653">_xlfn.IFS(K653="OD","1", K653="OI","2")</f>
        <v>#N/A</v>
      </c>
      <c r="Q653" s="1" t="str">
        <f aca="false" t="array" ref="Q653">_xlfn.IFS(J653="M","1", J653="H","2")</f>
        <v>1</v>
      </c>
      <c r="R653" s="8" t="str">
        <f aca="false" t="array" ref="R653">_xlfn.IFS(M653="D","1", M653="I","2")</f>
        <v>2</v>
      </c>
      <c r="S653" s="1" t="str">
        <f aca="false" t="array" ref="S653">_xlfn.IFS(N653="CONTRARIA", "1",N653= "MISMA","2")</f>
        <v>1</v>
      </c>
      <c r="T653" s="1" t="str">
        <f aca="false" t="array" ref="T653">_xlfn.IFS(I653="0-12","1", I653="13-24","2", I653="25-40","3", I653="41-60","4", I653="61-100","5")</f>
        <v>4</v>
      </c>
      <c r="U653" s="9" t="n">
        <v>1.5</v>
      </c>
      <c r="V653" s="10" t="str">
        <f aca="false">IF(U653="","",IF(AND(U653&gt;=-9,U653&lt;=-6.5),"-9 a -6,5",IF(AND(U653&gt;=-6,U653&lt;=-3.5),"-6 a -3,5",IF(AND(U653&gt;=-3,U653&lt;=-1),"-3 a -1",IF(U653=-0.5,"-0,5",IF(AND(U653&gt;=0,U653&lt;=2.5),"0 a 2,5",IF(AND(U653&gt;=3,U653&lt;=5.5),"3 a 5,5",IF(AND(U653&gt;=6,U653&lt;=8.5),"6 a 8,5",IF(AND(U653&gt;=9,U653&lt;=20),"9 a 20","Fuera de rango")))))))))</f>
        <v>0 a 2,5</v>
      </c>
      <c r="W653" s="11" t="n">
        <f aca="false">IF(V653="","",IF(V653="-9 a -6,5",2,IF(V653="-6 a -3,5",3,IF(V653="-3 a -1",4,IF(V653="-0,5","NORMA",IF(V653="0 a 2,5",5,IF(V653="3 a 5,5",6,IF(V653="6 a 8,5",7,IF(V653="9 a 20",8,"Fuera de rango")))))))))</f>
        <v>5</v>
      </c>
      <c r="X653" s="9" t="n">
        <v>0</v>
      </c>
      <c r="Y653" s="11" t="str">
        <f aca="false">IF(X653="","",IF(AND(X653&gt;=0,X653&lt;=4),"0 a 4",IF(AND(X653&gt;=4.5,X653&lt;=8.5),"4,5 a 8,5",IF(X653=9,"9",IF(AND(X653&gt;=9.5,X653&lt;=13),"9,5 a 13",IF(AND(X653&gt;=13.5,X653&lt;=20),"13,5 a 20",IF(AND(X653&gt;=20.5,X653&lt;=35),"20,5 a 35","Fuera de rango")))))))</f>
        <v>0 a 4</v>
      </c>
      <c r="Z653" s="11" t="n">
        <f aca="false">IF(Y653="","",IF(Y653="0 a 4",1,IF(Y653="4,5 a 8,5",2,IF(Y653="9","NORMA",IF(Y653="9,5 a 13",3,IF(Y653="13,5 a 20",4,IF(Y653="20,5 a 35",5,"Fuera de rango")))))))</f>
        <v>1</v>
      </c>
      <c r="AA653" s="9" t="n">
        <v>17</v>
      </c>
      <c r="AB653" s="10" t="str">
        <f aca="false">IF(AA653="","",IF(AND(AA653&gt;=0,AA653&lt;=9),"0 a 9",IF(AND(AA653&gt;=9.5,AA653&lt;=18.5),"9,5 a 18,5",IF(AA653=19,"19",IF(AND(AA653&gt;=19.5,AA653&lt;=28),"19,5 a 28",IF(AND(AA653&gt;=28.5,AA653&lt;=40),"28,5 a 40","Fuera de rango"))))))</f>
        <v>9,5 a 18,5</v>
      </c>
      <c r="AC653" s="11" t="n">
        <f aca="false" t="array" ref="AC653">_xlfn.IFS(AB653="","",AB653="0 a 9",1,AB653="9,5 a 18,5",2,AB653="19","NORMA",AB653="19,5 a 28",3,AB653="28,5 a 40",4,TRUE(),"Fuera de rango")</f>
        <v>2</v>
      </c>
      <c r="AD653" s="9" t="n">
        <v>6</v>
      </c>
      <c r="AE653" s="10" t="str">
        <f aca="false">IF(AD653="","",IF(AND(AD653&gt;=-10,AD653&lt;=0),"De -10 a 0",IF(AND(AD653&gt;=0.5,AD653&lt;=9.5),"0,5 a 9,5",IF(AD653=10,"10",IF(AND(AD653&gt;=10.5,AD653&lt;=20),"10,5 a 20",IF(AND(AD653&gt;=20.5,AD653&lt;=40),"20,5 a 40","Fuera de rango"))))))</f>
        <v>0,5 a 9,5</v>
      </c>
      <c r="AF653" s="12" t="n">
        <f aca="false">IF(AD653="","",IF(AND(AD653&gt;=-10,AD653&lt;=0),1,IF(AND(AD653&gt;=0.5,AD653&lt;=9.5),2,IF(AD653=10,"NORMA",IF(AND(AD653&gt;=10.5,AD653&lt;=20),3,IF(AND(AD653&gt;=20.5,AD653&lt;=40),4,""))))))</f>
        <v>2</v>
      </c>
      <c r="AG653" s="9" t="n">
        <v>8</v>
      </c>
      <c r="AH653" s="10" t="str">
        <f aca="false">IF(AG653="","",IF(AND(AG653&gt;=0,AG653&lt;=4),"0 a 4",IF(AND(AG653&gt;=4.5,AG653&lt;=8.5),"4,5 a 8,5",IF(AG653=9,"9",IF(AND(AG653&gt;=9.5,AG653&lt;=13),"9,5 a 13",IF(AND(AG653&gt;=13.5,AG653&lt;=25),"13,5 a 25","Fuera de rango"))))))</f>
        <v>4,5 a 8,5</v>
      </c>
      <c r="AI653" s="10" t="n">
        <f aca="false">IF(AH653="","",IF(AH653="0 a 4",1,IF(AH653="4,5 a 8,5",2,IF(AH653="9","NORMA",IF(AH653="9,5 a 13",3,IF(AH653="13,5 a 25",4,""))))))</f>
        <v>2</v>
      </c>
      <c r="AJ653" s="9" t="n">
        <v>4</v>
      </c>
      <c r="AK653" s="10" t="str">
        <f aca="false">IF(AJ653="","",IF(AND(AJ653&gt;=-15,AJ653&lt;=-10.5),"-15 a -10,5",IF(AND(AJ653&gt;=-10,AJ653&lt;=-4),"-10 a -4",IF(AND(AJ653&gt;=-4.5,AJ653&lt;=0),"-4,5 a 0",IF(AND(AJ653&gt;=0.5,AJ653&lt;=4.5),"0,5 a 4,5",IF(AJ653=5,"5",IF(AND(AJ653&gt;=5.5,AJ653&lt;=10),"5,5 a 10",IF(AND(AJ653&gt;=10.5,AJ653&lt;=20),"10,5 a 20","Fuera de rango"))))))))</f>
        <v>0,5 a 4,5</v>
      </c>
      <c r="AL653" s="11" t="n">
        <f aca="false">IF(AK653="","",IF(AK653="-15 a -10,5",1,IF(AK653="-10 a -4",2,IF(AK653="-4,5 a 0",3,IF(AK653="0,5 a 4,5",4,IF(AK653="5","NORMA",IF(AK653="5,5 a 10",5,IF(AK653="10,5 a 20",6,"Error"))))))))</f>
        <v>4</v>
      </c>
      <c r="AM653" s="9" t="n">
        <v>0</v>
      </c>
      <c r="AN653" s="10" t="str">
        <f aca="false">IF(AM653="","",IF(AND(AM653&gt;=-7.5,AM653&lt;=-5.5),"-7,5 a -5,5",IF(AND(AM653&gt;=-5,AM653&lt;=-3),"-5 a -3",IF(AND(AM653&gt;=-2.5,AM653&lt;=-0.5),"-2,5 a -0,5",IF(AM653=0,"0,00",IF(AND(AM653&gt;=0.5,AM653&lt;=2.5),"0,5 a 2,5",IF(AND(AM653&gt;=3,AM653&lt;=5),"3 a 5",IF(AND(AM653&gt;=5.5,AM653&lt;=7.5),"5,5 a 7,5",IF(AND(AM653&gt;=8,AM653&lt;=10),"8 a 10","Fuera de rango")))))))))</f>
        <v>0,00</v>
      </c>
      <c r="AO653" s="11" t="str">
        <f aca="false">IF(AN653="","",IF(AN653="-7,5 a -5,5",1,IF(AN653="-5 a -3",2,IF(AN653="-2,5 a -0,5",3,IF(AN653="0,00","NORMA",IF(AN653="0,5 a 2,5",4,IF(AN653="3 a 5",5,IF(AN653="5,5 a 7,5",6,IF(AN653="8 a 10",7,"Error")))))))))</f>
        <v>NORMA</v>
      </c>
      <c r="AP653" s="9" t="n">
        <v>-6</v>
      </c>
      <c r="AQ653" s="10" t="str">
        <f aca="false">IF(AP653="","",IF(AND(AP653&gt;=-20,AP653&lt;=-9.5),"-20 a -9,5",IF(AND(AP653&gt;=-9,AP653&lt;=-6.5),"-9 a -6,5",IF(AP653=-6,"-6",IF(AND(AP653&gt;=-5.5,AP653&lt;=-3),"-5,5 a -3",IF(AND(AP653&gt;=-2.5,AP653&lt;=0),"-2,5 a 0",IF(AND(AP653&gt;=0.5,AP653&lt;=3),"0,5 a 3",IF(AND(AP653&gt;=3.5,AP653&lt;=6),"3,5 a 6",IF(AND(AP653&gt;=6.5,AP653&lt;=9),"6,5 a 9",IF(AND(AP653&gt;=9.5,AP653&lt;=20),"9,5 a 20","Fuera de rango"))))))))))</f>
        <v>-6</v>
      </c>
      <c r="AR653" s="11" t="str">
        <f aca="false">IF(AQ653="","",IF(AQ653="-20 a -9,5",1,IF(AQ653="-9 a -6,5",2,IF(AQ653="-6","NORMA",IF(AQ653="-5,5 a -3",3,IF(AQ653="-2,5 a 0",4,IF(AQ653="0,5 a 3",5,IF(AQ653="3,5 a 6",6,IF(AQ653="6,5 a 9",7,IF(AQ653="9,5 a 20",8,""))))))))))</f>
        <v>NORMA</v>
      </c>
      <c r="AS653" s="9" t="n">
        <v>-3</v>
      </c>
      <c r="AT653" s="10" t="str">
        <f aca="false">IF(AS653="","",IF(AND(AS653&gt;=-16,AS653&lt;=-14),"-16 a -14",IF(AND(AS653&gt;=-13.5,AS653&lt;=-11.5),"-13,5 a -11,5",IF(AND(AS653&gt;=-11,AS653&lt;=-9),"-11 a -9",IF(AND(AS653&gt;=-8.5,AS653&lt;=-6.5),"-8,5 a -6,5",IF(AND(AS653&gt;=-6,AS653&lt;=-4),"-6 a -4",IF(AND(AS653&gt;=-3.5,AS653&lt;=-1.5),"-3,5 a -1,5",IF(AND(AS653&gt;=-1,AS653&lt;=1),"-1 a 1",IF(AND(AS653&gt;=1.5,AS653&lt;=3.5),"1,5 a 3,5",IF(AND(AS653&gt;=4,AS653&lt;=6),"4 a 6",IF(AND(AS653&gt;=6.5,AS653&lt;=8.5),"6,5 a 8,5",IF(AND(AS653&gt;=9,AS653&lt;=11),"9 a 11",IF(AND(AS653&gt;=11.5,AS653&lt;=13.5),"11,5 a 13,5",IF(AND(AS653&gt;=14,AS653&lt;=16),"14 a 16",IF(AND(AS653&gt;=16.5,AS653&lt;=18.5),"16,5 a 18,5",IF(AND(AS653&gt;=19,AS653&lt;=21),"19 a 21","Fuera de rango"))))))))))))))))</f>
        <v>-3,5 a -1,5</v>
      </c>
      <c r="AU653" s="11" t="n">
        <f aca="false" t="array" ref="AU653">IF(AT653="","",_xlfn.IFS(AT653="-16 a -14",1,AT653="-13,5 a -11,5",2,AT653="-11 a -9",3,AT653="-8,5 a -6,5",4,AT653="-6 a -4",5,AT653="-3,5 a -1,5",6,AT653="-1 a 1",7,AT653="1,5 a 3,5",8,AT653="4 a 6","NORMA",AT653="6,5 a 8,5",9,AT653="9 a 11",10,AT653="11,5 a 13,5",11,AT653="14 a 16",12,AT653="16,5 a 18,5",13,AT653="19 a 21",14,TRUE(),""))</f>
        <v>6</v>
      </c>
      <c r="AV653" s="9" t="n">
        <v>2.5</v>
      </c>
      <c r="AW653" s="10" t="str">
        <f aca="false">IF(AV653="","",IF(AND(AV653&gt;=-1,AV653&lt;=-0.5),"-1 a -0,5",IF(AND(AV653&gt;-0.5,AV653&lt;=0),"De -0,5 a 0",IF(AND(AV653&gt;=0.25,AV653&lt;=0.75),"0,25 a 0,75",IF(AND(AV653&gt;=1,AV653&lt;=1.5),"1 a 1,5",IF(AND(AV653&gt;=1.75,AV653&lt;=2.25),"1,75 a 2,25",IF(AND(AV653&gt;=2.5,AV653&lt;=3),"2,5 a 3",IF(AND(AV653&gt;=3.25,AV653&lt;=3.75),"3,25 a 3,75","Fuera de rango"))))))))</f>
        <v>2,5 a 3</v>
      </c>
      <c r="AX653" s="10" t="n">
        <f aca="false">IF(AW653="","",IF(OR(AW653="-1 a -0,5",AW653="-1 a -0.5"),1,IF(OR(AW653="De -0,5 a 0",AW653="-0,5 a 0",AW653="De -0.5 a 0"),2,IF(OR(AW653="0,25 a 0,75",AW653="0.25 a 0.75"),"NORMA",IF(OR(AW653="1 a 1,5",AW653="1 a 1.5"),3,IF(OR(AW653="1,75 a 2,25",AW653="1.75 a 2.25"),4,IF(OR(AW653="2,5 a 3",AW653="2.5 a 3"),5,IF(OR(AW653="3,25 a 3,75",AW653="3.25 a 3.75"),6,""))))))))</f>
        <v>5</v>
      </c>
      <c r="AY653" s="9" t="n">
        <v>-6</v>
      </c>
      <c r="AZ653" s="10" t="str">
        <f aca="false">IF(AY653="","",IF(AND(AY653&gt;=-20,AY653&lt;=-9.5),"-20 a -9,5",IF(AND(AY653&gt;=-9,AY653&lt;=-6.5),"-9 a -6,5",IF(AY653=-6,"-6",IF(AND(AY653&gt;=-5.5,AY653&lt;=-3),"-5,5 a -3",IF(AND(AY653&gt;=-2.5,AY653&lt;=0),"-2,5 a 0",IF(AND(AY653&gt;=0.5,AY653&lt;=3),"0,5 a 3",IF(AND(AY653&gt;=3.5,AY653&lt;=6),"3,5 a 6","Fuera de rango"))))))))</f>
        <v>-6</v>
      </c>
      <c r="BA653" s="11" t="str">
        <f aca="false">IF(AZ653="","",IF(AZ653="-20 a -9,5",1,IF(AZ653="-9 a -6,5",2,IF(AZ653="-6","NORMA",IF(AZ653="-5,5 a -3",3,IF(AZ653="-2,5 a 0",4,IF(AZ653="0,5 a 3",5,IF(AZ653="3,5 a 6",6,""))))))))</f>
        <v>NORMA</v>
      </c>
      <c r="BB653" s="9" t="n">
        <v>0</v>
      </c>
      <c r="BC653" s="10" t="str">
        <f aca="false" t="array" ref="BC653">IF(BB653="","",_xlfn.IFS(AND(BB653&gt;=0,BB653&lt;=2),"0 a 2",AND(BB653&gt;=2.5,BB653&lt;=4.5),"2,5 a 4,5",AND(BB653&gt;=5,BB653&lt;=7),"5 a 7",AND(BB653&gt;=7.5,BB653&lt;=9.5),"7,5 a 9,5",AND(BB653&gt;=10,BB653&lt;=12),"10 a 12",AND(BB653&gt;=12.5,BB653&lt;=14.5),"12,5 a 14,5",BB653=15,"15",AND(BB653&gt;=15.5,BB653&lt;=17.5),"15,5 a 17,5",AND(BB653&gt;=18,BB653&lt;=20),"18 a 20",AND(BB653&gt;=20.5,BB653&lt;=22.5),"20,5 a 22,5",AND(BB653&gt;=23,BB653&lt;=25),"23 a 25",TRUE(),"Fuera de rango"))</f>
        <v>0 a 2</v>
      </c>
      <c r="BD653" s="11" t="n">
        <f aca="false" t="array" ref="BD653">IF(BC653="","",_xlfn.IFS(BC653="0 a 2",1,BC653="2,5 a 4,5",2,BC653="5 a 7",3,BC653="7,5 a 9,5",4,BC653="10 a 12",5,BC653="12,5 a 14,5",6,BC653="15","NORMA",BC653="15,5 a 17,5",7,BC653="18 a 20",8,BC653="20,5 a 22,5",9,BC653="23 a 25",10,TRUE(),"Fuera de rango"))</f>
        <v>1</v>
      </c>
      <c r="BE653" s="9" t="n">
        <v>18</v>
      </c>
      <c r="BF653" s="10" t="str">
        <f aca="false">IF(BE653="","",IF(AND(BE653&gt;=-20,BE653&lt;=-10),"-20 a -10",IF(AND(BE653&gt;=-9.5,BE653&lt;=0.5),"-9,5 a 0,5",IF(AND(BE653&gt;=1,BE653&lt;=11),"1 a 11",IF(AND(BE653&gt;=11.5,BE653&lt;=20.5),"11,5 a 20,5",IF(BE653=21,"21",IF(AND(BE653&gt;=21.5,BE653&lt;=31.5),"21,5 a 31,5",IF(AND(BE653&gt;=32,BE653&lt;=42),"32 a 42","Fuera de rango"))))))))</f>
        <v>11,5 a 20,5</v>
      </c>
      <c r="BG653" s="11" t="n">
        <f aca="false">IF(BF653="","",IF(BF653="-20 a -10",1,IF(BF653="-9,5 a 0,5",2,IF(BF653="1 a 11",3,IF(BF653="11,5 a 20,5",4,IF(BF653="21","NORMA",IF(BF653="21,5 a 31,5",5,IF(BF653="32 a 42",6,""))))))))</f>
        <v>4</v>
      </c>
      <c r="BH653" s="9" t="n">
        <v>-2</v>
      </c>
      <c r="BI653" s="10" t="str">
        <f aca="false">IF(BH653="","",IF(AND(BH653&gt;=-20,BH653&lt;=-15),"-20 a -15",IF(AND(BH653&gt;=-14.5,BH653&lt;=-9.5),"-14,5 a -9,5",IF(AND(BH653&gt;=-9,BH653&lt;=-4),"-9 a -4",IF(AND(BH653&gt;=-3.5,BH653&lt;=2.5),"-3,5 a 2,5",IF(AND(BH653&gt;=3,BH653&lt;=8),"3 a 8",IF(AND(BH653&gt;=8.5,BH653&lt;=14.5),"8,5 a 14,5",IF(BH653=15,"15",IF(AND(BH653&gt;=15.5,BH653&lt;=20.5),"15,5 a 20,5",IF(AND(BH653&gt;=21,BH653&lt;=26),"21 a 26","Fuera de rango"))))))))))</f>
        <v>-3,5 a 2,5</v>
      </c>
      <c r="BJ653" s="11" t="n">
        <f aca="false">IF(BI653="","",IF(BI653="-20 a -15",1,IF(BI653="-14,5 a -9,5",2,IF(BI653="-9 a -4",3,IF(BI653="-3,5 a 2,5",4,IF(BI653="3 a 8",5,IF(BI653="8,5 a 14,5",6,IF(BI653="15","NORMA",IF(BI653="15,5 a 20,5",7,IF(BI653="21 a 26",8,IF(BI653="26,5 a 31,5",9,"")))))))))))</f>
        <v>4</v>
      </c>
      <c r="BK653" s="9" t="n">
        <v>0</v>
      </c>
      <c r="BL653" s="10" t="str">
        <f aca="false">IF(BK653="","",IF(AND(BK653&gt;=0,BK653&lt;=2),"0 - 2",IF(AND(BK653&gt;=2.5,BK653&lt;=4.5),"2,5 - 4,5",IF(AND(BK653&gt;=5,BK653&lt;=7),"5 - 7",IF(AND(BK653&gt;=7.5,BK653&lt;=9.5),"7,5 - 9,5",IF(AND(BK653&gt;=10,BK653&lt;=12),"10 - 12",IF(AND(BK653&gt;=12.5,BK653&lt;=13.5),"12,5 - 13,5",IF(BK653=14,"14",IF(AND(BK653&gt;=14.5,BK653&lt;=16.5),"14,5 - 16,5",IF(AND(BK653&gt;=17,BK653&lt;=19),"17 - 19",IF(AND(BK653&gt;=19.5,BK653&lt;=21.5),"19,5 - 21,5",IF(AND(BK653&gt;=22,BK653&lt;=24),"22 - 24",IF(AND(BK653&gt;=24.5,BK653&lt;=26.5),"24,5 - 26,5",IF(AND(BK653&gt;=27,BK653&lt;=29),"27 - 29",IF(AND(BK653&gt;=29.5,BK653&lt;=30),"29,5 - 30","Fuera de rango")))))))))))))))</f>
        <v>0 - 2</v>
      </c>
      <c r="BM653" s="11" t="n">
        <f aca="false">IF(BL653="","",IF(BL653="0 - 2",1,IF(BL653="2,5 - 4,5",2,IF(BL653="5 - 7",3,IF(BL653="7,5 - 9,5",4,IF(BL653="10 - 12",5,IF(BL653="12,5 - 13,5",6,IF(BL653="14","NORMA",IF(BL653="14,5 - 16,5",7,IF(BL653="17 - 19",8,IF(BL653="19,5 - 21,5",9,IF(BL653="22 - 24",10,IF(BL653="24,5 - 26,5",11,IF(BL653="27 - 29",12,IF(BL653="29,5 - 30",13,"")))))))))))))))</f>
        <v>1</v>
      </c>
      <c r="BN653" s="9" t="n">
        <v>19</v>
      </c>
      <c r="BO653" s="11" t="str">
        <f aca="false">IF(BN653="","",IF(AND(BN653&gt;=-20,BN653&lt;=-10),"-20 a -10",IF(AND(BN653&gt;=-9.5,BN653&lt;=0.5),"-9,5 a 0,5",IF(AND(BN653&gt;=1,BN653&lt;=11),"1 a 11",IF(AND(BN653&gt;=11.5,BN653&lt;=21.5),"11,5 a 21,5",IF(BN653=22,"22",IF(AND(BN653&gt;=22.5,BN653&lt;=32.5),"22,5 a 32,5",IF(AND(BN653&gt;=33,BN653&lt;=43),"33 a 43","Fuera de rango"))))))))</f>
        <v>11,5 a 21,5</v>
      </c>
      <c r="BP653" s="11" t="n">
        <f aca="false">IF(BO653="","",IF(BO653="-20 a -10",1,IF(BO653="-9,5 a 0,5",2,IF(BO653="1 a 11",3,IF(BO653="11,5 a 21,5",4,IF(BO653="22","NORMA",IF(BO653="22,5 a 32,5",5,IF(BO653="33 a 43",6,""))))))))</f>
        <v>4</v>
      </c>
      <c r="BQ653" s="9" t="n">
        <v>17</v>
      </c>
      <c r="BR653" s="10" t="str">
        <f aca="false">IF(BQ653="","",IF(AND(BQ653&gt;=-20,BQ653&lt;=-15),"-20 a -15",IF(AND(BQ653&gt;=-14.5,BQ653&lt;=-9.5),"-14,5 a -9,5",IF(AND(BQ653&gt;=-9,BQ653&lt;=-4),"-9 a -4",IF(AND(BQ653&gt;=-3.5,BQ653&lt;=2.5),"-3,5 a 2,5",IF(AND(BQ653&gt;=3,BQ653&lt;=8),"3 a 8",IF(AND(BQ653&gt;=8.5,BQ653&lt;=13.5),"8,5 a 13,5",IF(AND(BQ653&gt;=14,BQ653&lt;=17.5),"14 a 17,5",IF(BQ653=18,"18",IF(AND(BQ653&gt;=18.5,BQ653&lt;=23.5),"18,5 a 23,5",IF(AND(BQ653&gt;=24,BQ653&lt;=29),"24 a 29",IF(AND(BQ653&gt;=29.5,BQ653&lt;=34.5),"29,5 a 34,5",IF(AND(BQ653&gt;=35,BQ653&lt;=40),"35 a 40","Fuera de rango")))))))))))))</f>
        <v>14 a 17,5</v>
      </c>
      <c r="BS653" s="11" t="n">
        <f aca="false">IF(BR653="","",IF(BR653="-20 a -15",1,IF(BR653="-14,5 a -9,5",2,IF(BR653="-9 a -4",3,IF(BR653="-3,5 a 2,5",4,IF(BR653="3 a 8",5,IF(BR653="8,5 a 13,5",6,IF(BR653="14 a 17,5",7,IF(BR653="18","NORMA",IF(BR653="18,5 a 23,5",8,IF(BR653="24 a 29",9,IF(BR653="29,5 a 34,5",10,IF(BR653="35 a 40",11,"")))))))))))))</f>
        <v>7</v>
      </c>
      <c r="BT653" s="9" t="n">
        <v>0</v>
      </c>
      <c r="BU653" s="10" t="str">
        <f aca="false">IF(BT653="","",IF(AND(BT653&gt;=-20,BT653&lt;=-18),"-20 a -18",IF(AND(BT653&gt;=-17.5,BT653&lt;=-15.5),"-17,5 a -15,5",IF(AND(BT653&gt;=-15,BT653&lt;=-13),"-15 a -13",IF(AND(BT653&gt;=-12.5,BT653&lt;=-10.5),"-12,5 a -10,5",IF(AND(BT653&gt;=-10,BT653&lt;=-8),"-10 a -8",IF(AND(BT653&gt;=-7.5,BT653&lt;=-5.5),"-7,5 a -5,5",IF(AND(BT653&gt;=-5,BT653&lt;=-3),"-5 a -3",IF(AND(BT653&gt;=-2.5,BT653&lt;=-0.5),"-2,5 a -0,5",IF(BT653=0,"0",IF(AND(BT653&gt;=0.5,BT653&lt;=2.5),"0,5 a 2,5",IF(AND(BT653&gt;=3,BT653&lt;=5),"3 a 5",IF(AND(BT653&gt;=5.5,BT653&lt;=7.5),"5,5 a 7,5",IF(AND(BT653&gt;=8,BT653&lt;=10),"8 a 10",IF(AND(BT653&gt;=10.5,BT653&lt;=12.5),"10,5 a 12,5",IF(AND(BT653&gt;=13,BT653&lt;=15),"13 a 15",IF(AND(BT653&gt;=15.5,BT653&lt;=17.5),"15,5 a 17,5",IF(AND(BT653&gt;=18,BT653&lt;=20),"18 a 20","Fuera de rango"))))))))))))))))))</f>
        <v>0</v>
      </c>
      <c r="BV653" s="11" t="str">
        <f aca="false">IF(BT653="","",IF(BT653=0,"NORMA",IF(AND(BT653&gt;=-20,BT653&lt;=-18),2,IF(AND(BT653&gt;=-17.5,BT653&lt;=-15.5),2,IF(AND(BT653&gt;=-15,BT653&lt;=-13),3,IF(AND(BT653&gt;=-12.5,BT653&lt;=-10.5),4,IF(AND(BT653&gt;=-10,BT653&lt;=-8),5,IF(AND(BT653&gt;=-7.5,BT653&lt;=-5.5),6,IF(AND(BT653&gt;=-5,BT653&lt;=-3),7,IF(AND(BT653&gt;=-2.5,BT653&lt;=-0.5),8,IF(AND(BT653&gt;=0.5,BT653&lt;=2.5),9,IF(AND(BT653&gt;=3,BT653&lt;=5),10,IF(AND(BT653&gt;=5.5,BT653&lt;=7.5),11,IF(AND(BT653&gt;=8,BT653&lt;=10),12,IF(AND(BT653&gt;=10.5,BT653&lt;=12.5),13,IF(AND(BT653&gt;=13,BT653&lt;=15),14,IF(AND(BT653&gt;=15.5,BT653&lt;=17.5),15,IF(AND(BT653&gt;=18,BT653&lt;=20),16,"Fuera de rango"))))))))))))))))))</f>
        <v>NORMA</v>
      </c>
      <c r="BW653" s="9" t="n">
        <v>-3.5</v>
      </c>
      <c r="BX653" s="10" t="n">
        <f aca="false">18.5- (0.3*H653)</f>
        <v>0.5</v>
      </c>
      <c r="BY653" s="10" t="n">
        <f aca="false">(BW653)-(BX653)</f>
        <v>-4</v>
      </c>
      <c r="BZ653" s="10" t="str">
        <f aca="false">IF(BY653="","",IF(BY653&lt;-27.5,"De -30 a -28",IF(BY653&lt;-25,"De -27,5 a -25,5",IF(BY653&lt;-22.5,"De -25 a -23",IF(BY653&lt;-20,"De -22,5 a -20,5",IF(BY653&lt;-17.5,"De -20 a -18",IF(BY653&lt;-15,"De -17,5 a -15,5",IF(BY653&lt;-12.5,"De -15 a -13",IF(BY653&lt;-10,"De -12,5 a -10,5",IF(BY653&lt;-7.5,"De -10 a -8",IF(BY653&lt;-5,"De -7,5 a -5,5",IF(BY653&lt;-2.5,"De -5 a -3",IF(BY653&lt;0,"De -2,5 a -0,5",IF(BY653&lt;2.5,"De 0 a 2",IF(BY653&lt;5,"De 2,5 a 4,5",IF(BY653&lt;7.5,"De 5 a 7",IF(BY653&lt;10,"De 7,5 a 9,5",IF(BY653&lt;12.5,"De 10 a 12",IF(BY653&lt;15,"De 12,5 a 14,5",IF(BY653&lt;17.5,"De 15 a 17",IF(BY653&lt;20,"De 17,5 a 19,5",IF(BY653&lt;22.5,"De 20 a 22",IF(BY653&lt;25,"De 22,5 a 24,5",IF(BY653&lt;27.5,"De 25 a 27","De 27,5 a 30"))))))))))))))))))))))))</f>
        <v>De -5 a -3</v>
      </c>
      <c r="CA653" s="12" t="n">
        <f aca="false">IF(BY653="","",IF(BY653&lt;=-28,1,IF(BY653&lt;=-25.5,2,IF(BY653&lt;=-23,3,IF(BY653&lt;=-20.5,4,IF(BY653&lt;=-18,5,IF(BY653&lt;=-15.5,6,IF(BY653&lt;=-13,7,IF(BY653&lt;=-10.5,8,IF(BY653&lt;=-8,9,IF(BY653&lt;=-5.5,10,IF(BY653&lt;=-3,11,IF(BY653&lt;=-0.5,12,IF(BY653&lt;=2,13,IF(BY653&lt;=4.5,14,IF(BY653&lt;=7,15,IF(BY653&lt;=9.5,16,IF(BY653&lt;=12,17,IF(BY653&lt;=14.5,18,IF(BY653&lt;=17,19,IF(BY653&lt;=19.5,20,IF(BY653&lt;=22,21,IF(BY653&lt;=24.5,22,IF(BY653&lt;=27,23,IF(BY653&lt;=30,24,"Fuera de rango")))))))))))))))))))))))))</f>
        <v>11</v>
      </c>
      <c r="CB653" s="9" t="n">
        <v>-3.25</v>
      </c>
      <c r="CC653" s="10" t="n">
        <f aca="false">18.5- (0.3*H653)</f>
        <v>0.5</v>
      </c>
      <c r="CD653" s="10" t="n">
        <f aca="false">(CB653)-(CC653)</f>
        <v>-3.75</v>
      </c>
      <c r="CE653" s="10" t="str">
        <f aca="false">IF(CD653="","",IF(CD653&lt;-27.5,"De -30 a -28",IF(CD653&lt;-25,"De -27,5 a -25,5",IF(CD653&lt;-22.5,"De -25 a -23",IF(CD653&lt;-20,"De -22,5 a -20,5",IF(CD653&lt;-17.5,"De -20 a -18",IF(CD653&lt;-15,"De -17,5 a -15,5",IF(CD653&lt;-12.5,"De -15 a -13",IF(CD653&lt;-10,"De -12,5 a -10,5",IF(CD653&lt;-7.5,"De -10 a -8",IF(CD653&lt;-5,"De -7,5 a -5,5",IF(CD653&lt;-2.5,"De -5 a -3",IF(CD653&lt;0,"De -2,5 a -0,5",IF(CD653&lt;=2,"De 0 a 2",IF(CD653&lt;=4.5,"De 2,5 a 4,5",IF(CD653&lt;=7,"De 5 a 7",IF(CD653&lt;=9.5,"De 7,5 a 9,5",IF(CD653&lt;=12,"De 10 a 12",IF(CD653&lt;=14.5,"De 12,5 a 14,5",IF(CD653&lt;=17,"De 15 a 17",IF(CD653&lt;=19.5,"De 17,5 a 19,5",IF(CD653&lt;=22,"De 20 a 22",IF(CD653&lt;=24.5,"De 22,5 a 24,5",IF(CD653&lt;=27,"De 25 a 27","De 27,5 a 30"))))))))))))))))))))))))</f>
        <v>De -5 a -3</v>
      </c>
      <c r="CF653" s="12" t="n">
        <f aca="false">IF(CD653="","",IF(CD653&lt;-27.5,1,IF(CD653&lt;-25,2,IF(CD653&lt;-22.5,3,IF(CD653&lt;-20,4,IF(CD653&lt;-17.5,5,IF(CD653&lt;-15,6,IF(CD653&lt;-12.5,7,IF(CD653&lt;-10,8,IF(CD653&lt;-7.5,9,IF(CD653&lt;-5,10,IF(CD653&lt;-2.5,11,IF(CD653&lt;0,12,IF(CD653&lt;2.5,13,IF(CD653&lt;5,14,IF(CD653&lt;7.5,15,IF(CD653&lt;10,16,IF(CD653&lt;12.5,17,IF(CD653&lt;15,18,IF(CD653&lt;17.5,19,IF(CD653&lt;20,20,IF(CD653&lt;22.5,21,IF(CD653&lt;25,22,IF(CD653&lt;27.5,23,24))))))))))))))))))))))))</f>
        <v>11</v>
      </c>
      <c r="CG653" s="9" t="n">
        <v>-1.5</v>
      </c>
      <c r="CH653" s="10" t="str">
        <f aca="false">IF(CG653="","",IF(AND(CG653&gt;=-10,CG653&lt;=-9.5),"-10 a -9,5",IF(AND(CG653&gt;-9.5,CG653&lt;=-8.5),"-9 a -8,5",IF(AND(CG653&gt;-8.5,CG653&lt;=-7.5),"-8 a -7,5",IF(AND(CG653&gt;-7.5,CG653&lt;=-6.5),"-7 a -6,5",IF(AND(CG653&gt;-6.5,CG653&lt;=-5.5),"-6 a -5,5",IF(AND(CG653&gt;-5.5,CG653&lt;=-4.5),"-5 a -4,5",IF(AND(CG653&gt;-4.5,CG653&lt;=-3.5),"-4 a -3,5",IF(AND(CG653&gt;-3.5,CG653&lt;=-2.5),"-3 a -2,5",IF(CG653=-2.25,"-2,25",IF(AND(CG653&gt;-2.5,CG653&lt;=-1.5),"-2 a -1,5",IF(AND(CG653&gt;-1.5,CG653&lt;=-0.5),"-1 a -0,5",IF(AND(CG653&gt;-0.5,CG653&lt;=0.5),"0 a 0,5",IF(AND(CG653&gt;0.5,CG653&lt;=1.5),"1 a 1,5",IF(AND(CG653&gt;1.5,CG653&lt;=2.5),"2 a 2,5",IF(AND(CG653&gt;2.5,CG653&lt;=3.5),"3 a 3,5",IF(AND(CG653&gt;3.5,CG653&lt;=4.5),"4 a 4,5",IF(AND(CG653&gt;4.5,CG653&lt;=5.5),"5 a 5,5",IF(AND(CG653&gt;5.5,CG653&lt;=6.5),"6 a 6,5",IF(AND(CG653&gt;6.5,CG653&lt;=7.5),"7 a 7,5",IF(AND(CG653&gt;7.5,CG653&lt;=8.5),"8 a 8,5",IF(AND(CG653&gt;8.5,CG653&lt;=9.5),"9 a 9,5",IF(CG653&gt;=10,"10","Fuera de rango")))))))))))))))))))))))</f>
        <v>-2 a -1,5</v>
      </c>
      <c r="CI653" s="11" t="n">
        <f aca="false">IF(CG653="","",IF(CG653=-2.25,"NORMA",IF(CG653&lt;=-9.5,1,IF(CG653&lt;=-8.5,2,IF(CG653&lt;=-7.5,3,IF(CG653&lt;=-6.5,4,IF(CG653&lt;=-5.5,5,IF(CG653&lt;=-4.5,6,IF(CG653&lt;=-3.5,7,IF(CG653&lt;=-2.5,8,IF(CG653&lt;=-1.5,9,IF(CG653&lt;=-0.5,10,IF(CG653&lt;=0.5,11,IF(CG653&lt;=1.5,12,IF(CG653&lt;=2.5,13,IF(CG653&lt;=3.5,14,IF(CG653&lt;=4.5,15,IF(CG653&lt;=5.5,16,IF(CG653&lt;=6.5,17,IF(CG653&lt;=7.5,18,IF(CG653&lt;=8.5,19,IF(CG653&lt;=9.5,20,IF(CG653=10,21,"Fuera de rango")))))))))))))))))))))))</f>
        <v>9</v>
      </c>
      <c r="CJ653" s="9" t="n">
        <v>1.25</v>
      </c>
      <c r="CK653" s="10" t="str">
        <f aca="false">IF(CJ653="","",IF(AND(CJ653&gt;=-6,CJ653&lt;=-5.5),"-6 a -5,5",IF(AND(CJ653&gt;-5.5,CJ653&lt;=-4.5),"-5 a -4,5",IF(AND(CJ653&gt;-4.5,CJ653&lt;=-3.5),"-4 a -3,5",IF(AND(CJ653&gt;-3.5,CJ653&lt;=-2.5),"-3 a -2,5",IF(AND(CJ653&gt;-2.5,CJ653&lt;=-1.5),"-2 a -1,5",IF(AND(CJ653&gt;-1.5,CJ653&lt;=-0.5),"-1 a -0,5",IF(AND(CJ653&gt;-0.5,CJ653&lt;=0.5),"0 a 0,5",IF(AND(CJ653&gt;0.5,CJ653&lt;=1.5),"1 a 1,5",IF(AND(CJ653&gt;1.5,CJ653&lt;2.5),"2",IF(AND(CJ653&gt;=2.5,CJ653&lt;=3),"2,5 a 3",IF(AND(CJ653&gt;3,CJ653&lt;=4),"3,5 a 4",IF(AND(CJ653&gt;4,CJ653&lt;=5),"4,5 a 5",IF(AND(CJ653&gt;5,CJ653&lt;=6),"5,5 a 6",IF(AND(CJ653&gt;6,CJ653&lt;=7),"6,5 a 7",IF(AND(CJ653&gt;7,CJ653&lt;=8),"7,5 a 8",IF(AND(CJ653&gt;8,CJ653&lt;=9.5),"8,5 a 9,5",IF(CJ653=10,"10","Fuera de rango"))))))))))))))))))</f>
        <v>1 a 1,5</v>
      </c>
      <c r="CL653" s="11" t="n">
        <f aca="false">IF(CK653="","",IF(OR(CK653="-6 a -5,5",CK653="-6 - -5,5"),1,IF(OR(CK653="-5 a -4,5",CK653="-5 - -4,5"),2,IF(OR(CK653="-4 a -3,5",CK653="-4 - -3,5"),3,IF(OR(CK653="-3 a -2,5",CK653="-3 - -2,5"),4,IF(OR(CK653="-2 a -1,5",CK653="-2 - -1,5"),5,IF(OR(CK653="-1 a -0,5",CK653="-1 - -0,5"),6,IF(OR(CK653="0 a 0,5",CK653="0 - 0,5"),7,IF(OR(CK653="1 a 1,5",CK653="1 - 1,5"),8,IF(CK653="2","NORMA",IF(OR(CK653="2,5 a 3",CK653="2,5 - 3"),9,IF(OR(CK653="3,5 a 4",CK653="3,5 - 4"),10,IF(OR(CK653="4,5 a 5",CK653="4,5 - 5"),11,IF(OR(CK653="5,5 a 6",CK653="5,5 - 6"),12,IF(OR(CK653="6,5 a 7",CK653="6,5 - 7"),13,IF(OR(CK653="7,5 a 8",CK653="7,5 - 8"),14,IF(OR(CK653="8,5 a 9",CK653="8,5 - 9,5",CK653="9 a 9,5"),15,IF(CK653="10",15,IF(OR(CK653="0,5 a 1",CK653="0,5 - 1"),7,"Fuera de rango")))))))))))))))))))</f>
        <v>8</v>
      </c>
      <c r="CO653" s="10" t="str">
        <f aca="false">IF(CM653&gt;0,"EME"," ")</f>
        <v> </v>
      </c>
      <c r="CQ653" s="10" t="str">
        <f aca="false">IF(CP653&gt;0,"0", " ")</f>
        <v> </v>
      </c>
      <c r="CR653" s="10" t="str">
        <f aca="false">IF(CP653&gt;0,"EME"," ")</f>
        <v> </v>
      </c>
      <c r="CS653" s="9" t="n">
        <v>1</v>
      </c>
      <c r="CV653" s="9" t="n">
        <v>1</v>
      </c>
      <c r="CY653" s="9" t="n">
        <v>0</v>
      </c>
      <c r="DB653" s="9" t="n">
        <v>0</v>
      </c>
      <c r="DC653" s="11" t="str">
        <f aca="false">IF(DB653&lt;0,"2"," ")</f>
        <v> </v>
      </c>
      <c r="DD653" s="11" t="str">
        <f aca="false">IF(DB653&lt;0,"MIO"," ")</f>
        <v> </v>
      </c>
      <c r="DE653" s="9" t="n">
        <v>0</v>
      </c>
      <c r="DF653" s="10" t="str">
        <f aca="false">IF(DE653&lt;0,"3"," ")</f>
        <v> </v>
      </c>
      <c r="DG653" s="10" t="str">
        <f aca="false">IF(DE653&lt;0,"AST"," ")</f>
        <v> </v>
      </c>
      <c r="DH653" s="9" t="n">
        <v>0</v>
      </c>
      <c r="DI653" s="10" t="str">
        <f aca="false">IF(DH653&lt;0,"3"," ")</f>
        <v> </v>
      </c>
      <c r="DJ653" s="10" t="str">
        <f aca="false">IF(DH653&lt;0,"AST"," ")</f>
        <v> </v>
      </c>
      <c r="DK653" s="9" t="n">
        <v>1.75</v>
      </c>
      <c r="DL653" s="10" t="str">
        <f aca="false">IF(DK653&gt;0,"4"," ")</f>
        <v>4</v>
      </c>
      <c r="DM653" s="10" t="str">
        <f aca="false">IF(DK653&gt;0,"PRE"," ")</f>
        <v>PRE</v>
      </c>
      <c r="DN653" s="9" t="n">
        <v>1.75</v>
      </c>
      <c r="DO653" s="10" t="str">
        <f aca="false">IF(DN653&gt;0,"4"," ")</f>
        <v>4</v>
      </c>
      <c r="DP653" s="10" t="str">
        <f aca="false">IF(DN653&gt;0,"PRE"," ")</f>
        <v>PRE</v>
      </c>
      <c r="DS653" s="12" t="str">
        <f aca="false">CONCATENATE(CO653,CU653,DA653,DG653,DM653)</f>
        <v>  PRE</v>
      </c>
      <c r="DT653" s="10" t="e">
        <f aca="false" t="array" ref="DT653">_xlfn.IFS(DS653="EME    ","0", DS653=" HIP   ","1", DS653="  MIO  ","2", DS653="   AST ","3", DS653="    PRE","4", DS653="EME   PRE","5", DS653=" HIP  PRE","6", DS653=" HIP AST ","7", DS653="  MIO PRE","8", DS653="  MIOAST ","9", DS653="   ASTPRE","10",DS653=" HIP ASTPRE","11", DS653="  MIOASTPRE","12", DS653="     ","0")</f>
        <v>#N/A</v>
      </c>
      <c r="DV653" s="1" t="e">
        <f aca="false" t="array" ref="DV653">_xlfn.IFS(DU653="SI","2", DU653="NO","1")</f>
        <v>#N/A</v>
      </c>
      <c r="DX653" s="11" t="str">
        <f aca="false">IF(DW653=0,"1","2")</f>
        <v>1</v>
      </c>
      <c r="DY653" s="11" t="str">
        <f aca="false" t="array" ref="DY653">_xlfn.IFS(DW653=0,"0", DW653=0.25, "1", DW653=0.5,"2", DW653=0.75,"3", DW653=1,"4",DW653=1.25,"5", DW653=1.5,"6", DW653=1.75,"7", DW653=2,"8")</f>
        <v>0</v>
      </c>
      <c r="EA653" s="11" t="str">
        <f aca="false">IF(DZ653=0,"1","2")</f>
        <v>1</v>
      </c>
      <c r="EB653" s="11" t="str">
        <f aca="false" t="array" ref="EB653">_xlfn.IFS(DZ653=0,"0", DZ653=0.25, "1", DZ653=0.5,"2", DZ653=0.75,"3", DZ653=1,"4",DZ653=1.25,"5", DZ653=1.5,"6", DZ653=1.75,"7", DZ653=2,"8")</f>
        <v>0</v>
      </c>
      <c r="ED653" s="10" t="str">
        <f aca="false">IF(EC653=0,"1","2")</f>
        <v>1</v>
      </c>
      <c r="EE653" s="11" t="str">
        <f aca="false" t="array" ref="EE653">_xlfn.IFS(EC653=0,"0", EC653=-0.25, "1", EC653=-0.5,"2", EC653=-0.75,"3", EC653=-1,"4",EC653=-1.25,"5", EC653=-1.5,"6", EC653=-1.75,"7", EC653=-2,"8", EC653=-2.25,"9",EC653=-2.5,"10", EC653=-2.75,"11", EC653=-3,"12", EC653=-3.25,"13", EC653=-3.5,"14", EC653=-3.75,"15",EC653=-4,"16")</f>
        <v>0</v>
      </c>
      <c r="EG653" s="10" t="str">
        <f aca="false">IF(EF653=0,"1","2")</f>
        <v>1</v>
      </c>
      <c r="EH653" s="11" t="str">
        <f aca="false" t="array" ref="EH653">_xlfn.IFS(EF653=0,"0", EF653=-0.25, "1", EF653=-0.5,"2", EF653=-0.75,"3", EF653=-1,"4",EF653=-1.25,"5", EF653=-1.5,"6", EF653=-1.75,"7", EF653=-2,"8", EF653=-2.25,"9",EF653=-2.5,"10", EF653=-2.75,"11", EF653=-3,"12", EF653=-3.25,"13", EF653=-3.5,"14", EF653=-3.75,"15",EF653=-4,"16")</f>
        <v>0</v>
      </c>
      <c r="EJ653" s="11" t="str">
        <f aca="false">IF(EI653=0,"1","2")</f>
        <v>1</v>
      </c>
      <c r="EK653" s="11" t="str">
        <f aca="false" t="array" ref="EK653">_xlfn.IFS(EI653=0,"0", EI653=-0.25, "1", EI653=-0.5,"2", EI653=-0.75,"3", EI653=-1,"4",EI653=-1.25,"5", EI653=-1.5,"6", EI653=-1.75,"7", EI653=-2,"8", EI653=-2.25,"9", EI653=-2.25,"9",EI653=-2.5,"10", EI653=-2.75,"11", EI653=-3,"12", EI653=-3.25,"13", EI653=-3.5,"14", EI653=-3.75,"15",EI653=-4,"16", EI653=0.25, "17", EI653=0.5, "18")</f>
        <v>0</v>
      </c>
      <c r="EM653" s="11" t="str">
        <f aca="false">IF(EL653=0,"1","2")</f>
        <v>1</v>
      </c>
      <c r="EN653" s="11" t="str">
        <f aca="false" t="array" ref="EN653">_xlfn.IFS(EL653=0.25,"17",EL653=0.5,"18", EL653=0,"0", EL653=-0.25, "1", EL653=-0.5,"2", EL653=-0.75,"3", EL653=-1,"4",EL653=-1.25,"5", EL653=-1.5,"6", EL653=-1.75,"7", EL653=-2,"8",EL653= -2.25,"9",EL653=-2.5,"10",EL653= -2.75,"11",EL653= -3,"12",EL653= -3.25,"13",EL653= -3.5,"14",EL653= -3.75,"15",EL653=-4,"16")</f>
        <v>0</v>
      </c>
      <c r="EP653" s="11" t="str">
        <f aca="false">IF(EO653=0,"1","2")</f>
        <v>1</v>
      </c>
      <c r="EQ653" s="11" t="str">
        <f aca="false" t="array" ref="EQ653">_xlfn.IFS(EO653=0,"0", EO653=0.25, "1", EO653=0.5,"2", EO653=0.75,"3", EO653=1,"4",EO653=1.25,"5", EO653=1.5,"6", EO653=1.75,"7", EO653=2,"8", EO653=2.25,"9", EO653=2.25,"9",EO653=2.5,"10", EO653=2.75,"11", EO653=3,"12", EO653=3.25,"13", EO653=3.5,"14", EO653=3.75,"15",EO653=4,"16", EO653=-0.25, "17", bq=-0.5, "18")</f>
        <v>0</v>
      </c>
      <c r="ES653" s="11" t="str">
        <f aca="false">IF(ER653=0,"1","2")</f>
        <v>1</v>
      </c>
      <c r="ET653" s="11" t="str">
        <f aca="false" t="array" ref="ET653">_xlfn.IFS(ER653=0,"0", ER653=0.25, "1", ER653=0.5,"2", ER653=0.75,"3", ER653=1,"4",ER653=1.25,"5", ER653=1.5,"6", ER653=1.75,"7", ER653=2,"8", ER653=2.25,"9", ER653=2.25,"9",ER653=2.5,"10", ER653=2.75,"11", ER653=3,"12", ER653=3.25,"13", ER653=3.5,"14", ER653=3.75,"15",ER653=4,"16", ER653=-0.25, "17", bq=-0.5, "18")</f>
        <v>0</v>
      </c>
      <c r="EV653" s="14" t="e">
        <f aca="false">VLOOKUP(EU653,LEYENDA!$G$2:$H$8,2,TRUE())</f>
        <v>#N/A</v>
      </c>
      <c r="EW653" s="14" t="e">
        <f aca="false" t="array" ref="EW653">_xlfn.IFS(EV653="0-5","1", EV653="6-12","2", EV653="13-18","3", EV653="19-24","4", EV653="25-36","5", EV653="37-48","6", EV653="49-60","7")</f>
        <v>#N/A</v>
      </c>
    </row>
    <row r="654" customFormat="false" ht="13.5" hidden="false" customHeight="false" outlineLevel="0" collapsed="false">
      <c r="A654" s="1" t="n">
        <v>251</v>
      </c>
      <c r="B654" s="2" t="n">
        <v>1</v>
      </c>
      <c r="C654" s="33" t="n">
        <v>44335</v>
      </c>
      <c r="E654" s="5" t="str">
        <f aca="false">VLOOKUP(A654,'286'!$A$3:$J$6279,10,FALSE())</f>
        <v>SÁNCHEZ MATEOS, ANTONIA</v>
      </c>
      <c r="F654" s="4" t="str">
        <f aca="false">VLOOKUP(A654,'286'!$A$3:$I$1768,3,FALSE())</f>
        <v>SANMAAN</v>
      </c>
      <c r="G654" s="6" t="n">
        <f aca="false">VLOOKUP(A654,'286'!$A$3:$I$1768,4,FALSE())</f>
        <v>18897</v>
      </c>
      <c r="H654" s="7" t="n">
        <f aca="false">YEAR(C654)-YEAR(G654)</f>
        <v>70</v>
      </c>
      <c r="I654" s="1" t="str">
        <f aca="false">VLOOKUP(H654,LEYENDA!$C$2:$D$6,2,TRUE())</f>
        <v>61-100</v>
      </c>
      <c r="J654" s="5" t="str">
        <f aca="false">VLOOKUP(A654,'286'!$A$3:$I$1768,7,FALSE())</f>
        <v>M</v>
      </c>
      <c r="K654" s="8" t="n">
        <f aca="false">VLOOKUP(A654,'286'!$A$3:$I$1768,2,FALSE())</f>
        <v>0</v>
      </c>
      <c r="L654" s="4" t="str">
        <f aca="false">VLOOKUP(A654,'286'!$A$3:$I$1768,8,FALSE())</f>
        <v>D</v>
      </c>
      <c r="M654" s="4" t="str">
        <f aca="false">VLOOKUP(A654,'286'!$A$3:$I$1768,9,FALSE())</f>
        <v>I</v>
      </c>
      <c r="N654" s="8" t="str">
        <f aca="false">IF(R654=O654, "MISMA","CONTRARIA")</f>
        <v>CONTRARIA</v>
      </c>
      <c r="O654" s="8" t="str">
        <f aca="false" t="array" ref="O654">_xlfn.IFS(L654="D","1", L654="I","2")</f>
        <v>1</v>
      </c>
      <c r="P654" s="8" t="e">
        <f aca="false" t="array" ref="P654">_xlfn.IFS(K654="OD","1", K654="OI","2")</f>
        <v>#N/A</v>
      </c>
      <c r="Q654" s="1" t="str">
        <f aca="false" t="array" ref="Q654">_xlfn.IFS(J654="M","1", J654="H","2")</f>
        <v>1</v>
      </c>
      <c r="R654" s="8" t="str">
        <f aca="false" t="array" ref="R654">_xlfn.IFS(M654="D","1", M654="I","2")</f>
        <v>2</v>
      </c>
      <c r="S654" s="1" t="str">
        <f aca="false" t="array" ref="S654">_xlfn.IFS(N654="CONTRARIA", "1",N654= "MISMA","2")</f>
        <v>1</v>
      </c>
      <c r="T654" s="1" t="str">
        <f aca="false" t="array" ref="T654">_xlfn.IFS(I654="0-12","1", I654="13-24","2", I654="25-40","3", I654="41-60","4", I654="61-100","5")</f>
        <v>5</v>
      </c>
      <c r="U654" s="9" t="n">
        <v>3</v>
      </c>
      <c r="V654" s="10" t="str">
        <f aca="false">IF(U654="","",IF(AND(U654&gt;=-9,U654&lt;=-6.5),"-9 a -6,5",IF(AND(U654&gt;=-6,U654&lt;=-3.5),"-6 a -3,5",IF(AND(U654&gt;=-3,U654&lt;=-1),"-3 a -1",IF(U654=-0.5,"-0,5",IF(AND(U654&gt;=0,U654&lt;=2.5),"0 a 2,5",IF(AND(U654&gt;=3,U654&lt;=5.5),"3 a 5,5",IF(AND(U654&gt;=6,U654&lt;=8.5),"6 a 8,5",IF(AND(U654&gt;=9,U654&lt;=20),"9 a 20","Fuera de rango")))))))))</f>
        <v>3 a 5,5</v>
      </c>
      <c r="W654" s="11" t="n">
        <f aca="false">IF(V654="","",IF(V654="-9 a -6,5",2,IF(V654="-6 a -3,5",3,IF(V654="-3 a -1",4,IF(V654="-0,5","NORMA",IF(V654="0 a 2,5",5,IF(V654="3 a 5,5",6,IF(V654="6 a 8,5",7,IF(V654="9 a 20",8,"Fuera de rango")))))))))</f>
        <v>6</v>
      </c>
      <c r="X654" s="9" t="n">
        <v>0</v>
      </c>
      <c r="Y654" s="11" t="str">
        <f aca="false">IF(X654="","",IF(AND(X654&gt;=0,X654&lt;=4),"0 a 4",IF(AND(X654&gt;=4.5,X654&lt;=8.5),"4,5 a 8,5",IF(X654=9,"9",IF(AND(X654&gt;=9.5,X654&lt;=13),"9,5 a 13",IF(AND(X654&gt;=13.5,X654&lt;=20),"13,5 a 20",IF(AND(X654&gt;=20.5,X654&lt;=35),"20,5 a 35","Fuera de rango")))))))</f>
        <v>0 a 4</v>
      </c>
      <c r="Z654" s="11" t="n">
        <f aca="false">IF(Y654="","",IF(Y654="0 a 4",1,IF(Y654="4,5 a 8,5",2,IF(Y654="9","NORMA",IF(Y654="9,5 a 13",3,IF(Y654="13,5 a 20",4,IF(Y654="20,5 a 35",5,"Fuera de rango")))))))</f>
        <v>1</v>
      </c>
      <c r="AA654" s="9" t="n">
        <v>9</v>
      </c>
      <c r="AB654" s="10" t="str">
        <f aca="false">IF(AA654="","",IF(AND(AA654&gt;=0,AA654&lt;=9),"0 a 9",IF(AND(AA654&gt;=9.5,AA654&lt;=18.5),"9,5 a 18,5",IF(AA654=19,"19",IF(AND(AA654&gt;=19.5,AA654&lt;=28),"19,5 a 28",IF(AND(AA654&gt;=28.5,AA654&lt;=40),"28,5 a 40","Fuera de rango"))))))</f>
        <v>0 a 9</v>
      </c>
      <c r="AC654" s="11" t="n">
        <f aca="false" t="array" ref="AC654">_xlfn.IFS(AB654="","",AB654="0 a 9",1,AB654="9,5 a 18,5",2,AB654="19","NORMA",AB654="19,5 a 28",3,AB654="28,5 a 40",4,TRUE(),"Fuera de rango")</f>
        <v>1</v>
      </c>
      <c r="AD654" s="9" t="n">
        <v>3</v>
      </c>
      <c r="AE654" s="10" t="str">
        <f aca="false">IF(AD654="","",IF(AND(AD654&gt;=-10,AD654&lt;=0),"De -10 a 0",IF(AND(AD654&gt;=0.5,AD654&lt;=9.5),"0,5 a 9,5",IF(AD654=10,"10",IF(AND(AD654&gt;=10.5,AD654&lt;=20),"10,5 a 20",IF(AND(AD654&gt;=20.5,AD654&lt;=40),"20,5 a 40","Fuera de rango"))))))</f>
        <v>0,5 a 9,5</v>
      </c>
      <c r="AF654" s="12" t="n">
        <f aca="false">IF(AD654="","",IF(AND(AD654&gt;=-10,AD654&lt;=0),1,IF(AND(AD654&gt;=0.5,AD654&lt;=9.5),2,IF(AD654=10,"NORMA",IF(AND(AD654&gt;=10.5,AD654&lt;=20),3,IF(AND(AD654&gt;=20.5,AD654&lt;=40),4,""))))))</f>
        <v>2</v>
      </c>
      <c r="AG654" s="9" t="n">
        <v>7</v>
      </c>
      <c r="AH654" s="10" t="str">
        <f aca="false">IF(AG654="","",IF(AND(AG654&gt;=0,AG654&lt;=4),"0 a 4",IF(AND(AG654&gt;=4.5,AG654&lt;=8.5),"4,5 a 8,5",IF(AG654=9,"9",IF(AND(AG654&gt;=9.5,AG654&lt;=13),"9,5 a 13",IF(AND(AG654&gt;=13.5,AG654&lt;=25),"13,5 a 25","Fuera de rango"))))))</f>
        <v>4,5 a 8,5</v>
      </c>
      <c r="AI654" s="10" t="n">
        <f aca="false">IF(AH654="","",IF(AH654="0 a 4",1,IF(AH654="4,5 a 8,5",2,IF(AH654="9","NORMA",IF(AH654="9,5 a 13",3,IF(AH654="13,5 a 25",4,""))))))</f>
        <v>2</v>
      </c>
      <c r="AJ654" s="9" t="n">
        <v>0</v>
      </c>
      <c r="AK654" s="10" t="str">
        <f aca="false">IF(AJ654="","",IF(AND(AJ654&gt;=-15,AJ654&lt;=-10.5),"-15 a -10,5",IF(AND(AJ654&gt;=-10,AJ654&lt;=-4),"-10 a -4",IF(AND(AJ654&gt;=-4.5,AJ654&lt;=0),"-4,5 a 0",IF(AND(AJ654&gt;=0.5,AJ654&lt;=4.5),"0,5 a 4,5",IF(AJ654=5,"5",IF(AND(AJ654&gt;=5.5,AJ654&lt;=10),"5,5 a 10",IF(AND(AJ654&gt;=10.5,AJ654&lt;=20),"10,5 a 20","Fuera de rango"))))))))</f>
        <v>-4,5 a 0</v>
      </c>
      <c r="AL654" s="11" t="n">
        <f aca="false">IF(AK654="","",IF(AK654="-15 a -10,5",1,IF(AK654="-10 a -4",2,IF(AK654="-4,5 a 0",3,IF(AK654="0,5 a 4,5",4,IF(AK654="5","NORMA",IF(AK654="5,5 a 10",5,IF(AK654="10,5 a 20",6,"Error"))))))))</f>
        <v>3</v>
      </c>
      <c r="AM654" s="9" t="n">
        <v>0</v>
      </c>
      <c r="AN654" s="10" t="str">
        <f aca="false">IF(AM654="","",IF(AND(AM654&gt;=-7.5,AM654&lt;=-5.5),"-7,5 a -5,5",IF(AND(AM654&gt;=-5,AM654&lt;=-3),"-5 a -3",IF(AND(AM654&gt;=-2.5,AM654&lt;=-0.5),"-2,5 a -0,5",IF(AM654=0,"0,00",IF(AND(AM654&gt;=0.5,AM654&lt;=2.5),"0,5 a 2,5",IF(AND(AM654&gt;=3,AM654&lt;=5),"3 a 5",IF(AND(AM654&gt;=5.5,AM654&lt;=7.5),"5,5 a 7,5",IF(AND(AM654&gt;=8,AM654&lt;=10),"8 a 10","Fuera de rango")))))))))</f>
        <v>0,00</v>
      </c>
      <c r="AO654" s="11" t="str">
        <f aca="false">IF(AN654="","",IF(AN654="-7,5 a -5,5",1,IF(AN654="-5 a -3",2,IF(AN654="-2,5 a -0,5",3,IF(AN654="0,00","NORMA",IF(AN654="0,5 a 2,5",4,IF(AN654="3 a 5",5,IF(AN654="5,5 a 7,5",6,IF(AN654="8 a 10",7,"Error")))))))))</f>
        <v>NORMA</v>
      </c>
      <c r="AP654" s="9" t="n">
        <v>-4</v>
      </c>
      <c r="AQ654" s="10" t="str">
        <f aca="false">IF(AP654="","",IF(AND(AP654&gt;=-20,AP654&lt;=-9.5),"-20 a -9,5",IF(AND(AP654&gt;=-9,AP654&lt;=-6.5),"-9 a -6,5",IF(AP654=-6,"-6",IF(AND(AP654&gt;=-5.5,AP654&lt;=-3),"-5,5 a -3",IF(AND(AP654&gt;=-2.5,AP654&lt;=0),"-2,5 a 0",IF(AND(AP654&gt;=0.5,AP654&lt;=3),"0,5 a 3",IF(AND(AP654&gt;=3.5,AP654&lt;=6),"3,5 a 6",IF(AND(AP654&gt;=6.5,AP654&lt;=9),"6,5 a 9",IF(AND(AP654&gt;=9.5,AP654&lt;=20),"9,5 a 20","Fuera de rango"))))))))))</f>
        <v>-5,5 a -3</v>
      </c>
      <c r="AR654" s="11" t="n">
        <f aca="false">IF(AQ654="","",IF(AQ654="-20 a -9,5",1,IF(AQ654="-9 a -6,5",2,IF(AQ654="-6","NORMA",IF(AQ654="-5,5 a -3",3,IF(AQ654="-2,5 a 0",4,IF(AQ654="0,5 a 3",5,IF(AQ654="3,5 a 6",6,IF(AQ654="6,5 a 9",7,IF(AQ654="9,5 a 20",8,""))))))))))</f>
        <v>3</v>
      </c>
      <c r="AS654" s="9" t="n">
        <v>-9</v>
      </c>
      <c r="AT654" s="10" t="str">
        <f aca="false">IF(AS654="","",IF(AND(AS654&gt;=-16,AS654&lt;=-14),"-16 a -14",IF(AND(AS654&gt;=-13.5,AS654&lt;=-11.5),"-13,5 a -11,5",IF(AND(AS654&gt;=-11,AS654&lt;=-9),"-11 a -9",IF(AND(AS654&gt;=-8.5,AS654&lt;=-6.5),"-8,5 a -6,5",IF(AND(AS654&gt;=-6,AS654&lt;=-4),"-6 a -4",IF(AND(AS654&gt;=-3.5,AS654&lt;=-1.5),"-3,5 a -1,5",IF(AND(AS654&gt;=-1,AS654&lt;=1),"-1 a 1",IF(AND(AS654&gt;=1.5,AS654&lt;=3.5),"1,5 a 3,5",IF(AND(AS654&gt;=4,AS654&lt;=6),"4 a 6",IF(AND(AS654&gt;=6.5,AS654&lt;=8.5),"6,5 a 8,5",IF(AND(AS654&gt;=9,AS654&lt;=11),"9 a 11",IF(AND(AS654&gt;=11.5,AS654&lt;=13.5),"11,5 a 13,5",IF(AND(AS654&gt;=14,AS654&lt;=16),"14 a 16",IF(AND(AS654&gt;=16.5,AS654&lt;=18.5),"16,5 a 18,5",IF(AND(AS654&gt;=19,AS654&lt;=21),"19 a 21","Fuera de rango"))))))))))))))))</f>
        <v>-11 a -9</v>
      </c>
      <c r="AU654" s="11" t="n">
        <f aca="false" t="array" ref="AU654">IF(AT654="","",_xlfn.IFS(AT654="-16 a -14",1,AT654="-13,5 a -11,5",2,AT654="-11 a -9",3,AT654="-8,5 a -6,5",4,AT654="-6 a -4",5,AT654="-3,5 a -1,5",6,AT654="-1 a 1",7,AT654="1,5 a 3,5",8,AT654="4 a 6","NORMA",AT654="6,5 a 8,5",9,AT654="9 a 11",10,AT654="11,5 a 13,5",11,AT654="14 a 16",12,AT654="16,5 a 18,5",13,AT654="19 a 21",14,TRUE(),""))</f>
        <v>3</v>
      </c>
      <c r="AV654" s="9" t="n">
        <v>2.5</v>
      </c>
      <c r="AW654" s="10" t="str">
        <f aca="false">IF(AV654="","",IF(AND(AV654&gt;=-1,AV654&lt;=-0.5),"-1 a -0,5",IF(AND(AV654&gt;-0.5,AV654&lt;=0),"De -0,5 a 0",IF(AND(AV654&gt;=0.25,AV654&lt;=0.75),"0,25 a 0,75",IF(AND(AV654&gt;=1,AV654&lt;=1.5),"1 a 1,5",IF(AND(AV654&gt;=1.75,AV654&lt;=2.25),"1,75 a 2,25",IF(AND(AV654&gt;=2.5,AV654&lt;=3),"2,5 a 3",IF(AND(AV654&gt;=3.25,AV654&lt;=3.75),"3,25 a 3,75","Fuera de rango"))))))))</f>
        <v>2,5 a 3</v>
      </c>
      <c r="AX654" s="10" t="n">
        <f aca="false">IF(AW654="","",IF(OR(AW654="-1 a -0,5",AW654="-1 a -0.5"),1,IF(OR(AW654="De -0,5 a 0",AW654="-0,5 a 0",AW654="De -0.5 a 0"),2,IF(OR(AW654="0,25 a 0,75",AW654="0.25 a 0.75"),"NORMA",IF(OR(AW654="1 a 1,5",AW654="1 a 1.5"),3,IF(OR(AW654="1,75 a 2,25",AW654="1.75 a 2.25"),4,IF(OR(AW654="2,5 a 3",AW654="2.5 a 3"),5,IF(OR(AW654="3,25 a 3,75",AW654="3.25 a 3.75"),6,""))))))))</f>
        <v>5</v>
      </c>
      <c r="AY654" s="9" t="n">
        <v>-4</v>
      </c>
      <c r="AZ654" s="10" t="str">
        <f aca="false">IF(AY654="","",IF(AND(AY654&gt;=-20,AY654&lt;=-9.5),"-20 a -9,5",IF(AND(AY654&gt;=-9,AY654&lt;=-6.5),"-9 a -6,5",IF(AY654=-6,"-6",IF(AND(AY654&gt;=-5.5,AY654&lt;=-3),"-5,5 a -3",IF(AND(AY654&gt;=-2.5,AY654&lt;=0),"-2,5 a 0",IF(AND(AY654&gt;=0.5,AY654&lt;=3),"0,5 a 3",IF(AND(AY654&gt;=3.5,AY654&lt;=6),"3,5 a 6","Fuera de rango"))))))))</f>
        <v>-5,5 a -3</v>
      </c>
      <c r="BA654" s="11" t="n">
        <f aca="false">IF(AZ654="","",IF(AZ654="-20 a -9,5",1,IF(AZ654="-9 a -6,5",2,IF(AZ654="-6","NORMA",IF(AZ654="-5,5 a -3",3,IF(AZ654="-2,5 a 0",4,IF(AZ654="0,5 a 3",5,IF(AZ654="3,5 a 6",6,""))))))))</f>
        <v>3</v>
      </c>
      <c r="BB654" s="9" t="n">
        <v>-12</v>
      </c>
      <c r="BC654" s="10" t="str">
        <f aca="false" t="array" ref="BC654">IF(BB654="","",_xlfn.IFS(AND(BB654&gt;=0,BB654&lt;=2),"0 a 2",AND(BB654&gt;=2.5,BB654&lt;=4.5),"2,5 a 4,5",AND(BB654&gt;=5,BB654&lt;=7),"5 a 7",AND(BB654&gt;=7.5,BB654&lt;=9.5),"7,5 a 9,5",AND(BB654&gt;=10,BB654&lt;=12),"10 a 12",AND(BB654&gt;=12.5,BB654&lt;=14.5),"12,5 a 14,5",BB654=15,"15",AND(BB654&gt;=15.5,BB654&lt;=17.5),"15,5 a 17,5",AND(BB654&gt;=18,BB654&lt;=20),"18 a 20",AND(BB654&gt;=20.5,BB654&lt;=22.5),"20,5 a 22,5",AND(BB654&gt;=23,BB654&lt;=25),"23 a 25",TRUE(),"Fuera de rango"))</f>
        <v>Fuera de rango</v>
      </c>
      <c r="BD654" s="11" t="str">
        <f aca="false" t="array" ref="BD654">IF(BC654="","",_xlfn.IFS(BC654="0 a 2",1,BC654="2,5 a 4,5",2,BC654="5 a 7",3,BC654="7,5 a 9,5",4,BC654="10 a 12",5,BC654="12,5 a 14,5",6,BC654="15","NORMA",BC654="15,5 a 17,5",7,BC654="18 a 20",8,BC654="20,5 a 22,5",9,BC654="23 a 25",10,TRUE(),"Fuera de rango"))</f>
        <v>Fuera de rango</v>
      </c>
      <c r="BE654" s="9" t="n">
        <v>4</v>
      </c>
      <c r="BF654" s="10" t="str">
        <f aca="false">IF(BE654="","",IF(AND(BE654&gt;=-20,BE654&lt;=-10),"-20 a -10",IF(AND(BE654&gt;=-9.5,BE654&lt;=0.5),"-9,5 a 0,5",IF(AND(BE654&gt;=1,BE654&lt;=11),"1 a 11",IF(AND(BE654&gt;=11.5,BE654&lt;=20.5),"11,5 a 20,5",IF(BE654=21,"21",IF(AND(BE654&gt;=21.5,BE654&lt;=31.5),"21,5 a 31,5",IF(AND(BE654&gt;=32,BE654&lt;=42),"32 a 42","Fuera de rango"))))))))</f>
        <v>1 a 11</v>
      </c>
      <c r="BG654" s="11" t="n">
        <f aca="false">IF(BF654="","",IF(BF654="-20 a -10",1,IF(BF654="-9,5 a 0,5",2,IF(BF654="1 a 11",3,IF(BF654="11,5 a 20,5",4,IF(BF654="21","NORMA",IF(BF654="21,5 a 31,5",5,IF(BF654="32 a 42",6,""))))))))</f>
        <v>3</v>
      </c>
      <c r="BH654" s="9" t="n">
        <v>0</v>
      </c>
      <c r="BI654" s="10" t="str">
        <f aca="false">IF(BH654="","",IF(AND(BH654&gt;=-20,BH654&lt;=-15),"-20 a -15",IF(AND(BH654&gt;=-14.5,BH654&lt;=-9.5),"-14,5 a -9,5",IF(AND(BH654&gt;=-9,BH654&lt;=-4),"-9 a -4",IF(AND(BH654&gt;=-3.5,BH654&lt;=2.5),"-3,5 a 2,5",IF(AND(BH654&gt;=3,BH654&lt;=8),"3 a 8",IF(AND(BH654&gt;=8.5,BH654&lt;=14.5),"8,5 a 14,5",IF(BH654=15,"15",IF(AND(BH654&gt;=15.5,BH654&lt;=20.5),"15,5 a 20,5",IF(AND(BH654&gt;=21,BH654&lt;=26),"21 a 26","Fuera de rango"))))))))))</f>
        <v>-3,5 a 2,5</v>
      </c>
      <c r="BJ654" s="11" t="n">
        <f aca="false">IF(BI654="","",IF(BI654="-20 a -15",1,IF(BI654="-14,5 a -9,5",2,IF(BI654="-9 a -4",3,IF(BI654="-3,5 a 2,5",4,IF(BI654="3 a 8",5,IF(BI654="8,5 a 14,5",6,IF(BI654="15","NORMA",IF(BI654="15,5 a 20,5",7,IF(BI654="21 a 26",8,IF(BI654="26,5 a 31,5",9,"")))))))))))</f>
        <v>4</v>
      </c>
      <c r="BK654" s="9" t="n">
        <v>12</v>
      </c>
      <c r="BL654" s="10" t="str">
        <f aca="false">IF(BK654="","",IF(AND(BK654&gt;=0,BK654&lt;=2),"0 - 2",IF(AND(BK654&gt;=2.5,BK654&lt;=4.5),"2,5 - 4,5",IF(AND(BK654&gt;=5,BK654&lt;=7),"5 - 7",IF(AND(BK654&gt;=7.5,BK654&lt;=9.5),"7,5 - 9,5",IF(AND(BK654&gt;=10,BK654&lt;=12),"10 - 12",IF(AND(BK654&gt;=12.5,BK654&lt;=13.5),"12,5 - 13,5",IF(BK654=14,"14",IF(AND(BK654&gt;=14.5,BK654&lt;=16.5),"14,5 - 16,5",IF(AND(BK654&gt;=17,BK654&lt;=19),"17 - 19",IF(AND(BK654&gt;=19.5,BK654&lt;=21.5),"19,5 - 21,5",IF(AND(BK654&gt;=22,BK654&lt;=24),"22 - 24",IF(AND(BK654&gt;=24.5,BK654&lt;=26.5),"24,5 - 26,5",IF(AND(BK654&gt;=27,BK654&lt;=29),"27 - 29",IF(AND(BK654&gt;=29.5,BK654&lt;=30),"29,5 - 30","Fuera de rango")))))))))))))))</f>
        <v>10 - 12</v>
      </c>
      <c r="BM654" s="11" t="n">
        <f aca="false">IF(BL654="","",IF(BL654="0 - 2",1,IF(BL654="2,5 - 4,5",2,IF(BL654="5 - 7",3,IF(BL654="7,5 - 9,5",4,IF(BL654="10 - 12",5,IF(BL654="12,5 - 13,5",6,IF(BL654="14","NORMA",IF(BL654="14,5 - 16,5",7,IF(BL654="17 - 19",8,IF(BL654="19,5 - 21,5",9,IF(BL654="22 - 24",10,IF(BL654="24,5 - 26,5",11,IF(BL654="27 - 29",12,IF(BL654="29,5 - 30",13,"")))))))))))))))</f>
        <v>5</v>
      </c>
      <c r="BN654" s="9" t="n">
        <v>19</v>
      </c>
      <c r="BO654" s="11" t="str">
        <f aca="false">IF(BN654="","",IF(AND(BN654&gt;=-20,BN654&lt;=-10),"-20 a -10",IF(AND(BN654&gt;=-9.5,BN654&lt;=0.5),"-9,5 a 0,5",IF(AND(BN654&gt;=1,BN654&lt;=11),"1 a 11",IF(AND(BN654&gt;=11.5,BN654&lt;=21.5),"11,5 a 21,5",IF(BN654=22,"22",IF(AND(BN654&gt;=22.5,BN654&lt;=32.5),"22,5 a 32,5",IF(AND(BN654&gt;=33,BN654&lt;=43),"33 a 43","Fuera de rango"))))))))</f>
        <v>11,5 a 21,5</v>
      </c>
      <c r="BP654" s="11" t="n">
        <f aca="false">IF(BO654="","",IF(BO654="-20 a -10",1,IF(BO654="-9,5 a 0,5",2,IF(BO654="1 a 11",3,IF(BO654="11,5 a 21,5",4,IF(BO654="22","NORMA",IF(BO654="22,5 a 32,5",5,IF(BO654="33 a 43",6,""))))))))</f>
        <v>4</v>
      </c>
      <c r="BQ654" s="9" t="n">
        <v>15</v>
      </c>
      <c r="BR654" s="10" t="str">
        <f aca="false">IF(BQ654="","",IF(AND(BQ654&gt;=-20,BQ654&lt;=-15),"-20 a -15",IF(AND(BQ654&gt;=-14.5,BQ654&lt;=-9.5),"-14,5 a -9,5",IF(AND(BQ654&gt;=-9,BQ654&lt;=-4),"-9 a -4",IF(AND(BQ654&gt;=-3.5,BQ654&lt;=2.5),"-3,5 a 2,5",IF(AND(BQ654&gt;=3,BQ654&lt;=8),"3 a 8",IF(AND(BQ654&gt;=8.5,BQ654&lt;=13.5),"8,5 a 13,5",IF(AND(BQ654&gt;=14,BQ654&lt;=17.5),"14 a 17,5",IF(BQ654=18,"18",IF(AND(BQ654&gt;=18.5,BQ654&lt;=23.5),"18,5 a 23,5",IF(AND(BQ654&gt;=24,BQ654&lt;=29),"24 a 29",IF(AND(BQ654&gt;=29.5,BQ654&lt;=34.5),"29,5 a 34,5",IF(AND(BQ654&gt;=35,BQ654&lt;=40),"35 a 40","Fuera de rango")))))))))))))</f>
        <v>14 a 17,5</v>
      </c>
      <c r="BS654" s="11" t="n">
        <f aca="false">IF(BR654="","",IF(BR654="-20 a -15",1,IF(BR654="-14,5 a -9,5",2,IF(BR654="-9 a -4",3,IF(BR654="-3,5 a 2,5",4,IF(BR654="3 a 8",5,IF(BR654="8,5 a 13,5",6,IF(BR654="14 a 17,5",7,IF(BR654="18","NORMA",IF(BR654="18,5 a 23,5",8,IF(BR654="24 a 29",9,IF(BR654="29,5 a 34,5",10,IF(BR654="35 a 40",11,"")))))))))))))</f>
        <v>7</v>
      </c>
      <c r="BT654" s="9" t="n">
        <v>0</v>
      </c>
      <c r="BU654" s="10" t="str">
        <f aca="false">IF(BT654="","",IF(AND(BT654&gt;=-20,BT654&lt;=-18),"-20 a -18",IF(AND(BT654&gt;=-17.5,BT654&lt;=-15.5),"-17,5 a -15,5",IF(AND(BT654&gt;=-15,BT654&lt;=-13),"-15 a -13",IF(AND(BT654&gt;=-12.5,BT654&lt;=-10.5),"-12,5 a -10,5",IF(AND(BT654&gt;=-10,BT654&lt;=-8),"-10 a -8",IF(AND(BT654&gt;=-7.5,BT654&lt;=-5.5),"-7,5 a -5,5",IF(AND(BT654&gt;=-5,BT654&lt;=-3),"-5 a -3",IF(AND(BT654&gt;=-2.5,BT654&lt;=-0.5),"-2,5 a -0,5",IF(BT654=0,"0",IF(AND(BT654&gt;=0.5,BT654&lt;=2.5),"0,5 a 2,5",IF(AND(BT654&gt;=3,BT654&lt;=5),"3 a 5",IF(AND(BT654&gt;=5.5,BT654&lt;=7.5),"5,5 a 7,5",IF(AND(BT654&gt;=8,BT654&lt;=10),"8 a 10",IF(AND(BT654&gt;=10.5,BT654&lt;=12.5),"10,5 a 12,5",IF(AND(BT654&gt;=13,BT654&lt;=15),"13 a 15",IF(AND(BT654&gt;=15.5,BT654&lt;=17.5),"15,5 a 17,5",IF(AND(BT654&gt;=18,BT654&lt;=20),"18 a 20","Fuera de rango"))))))))))))))))))</f>
        <v>0</v>
      </c>
      <c r="BV654" s="11" t="str">
        <f aca="false">IF(BT654="","",IF(BT654=0,"NORMA",IF(AND(BT654&gt;=-20,BT654&lt;=-18),2,IF(AND(BT654&gt;=-17.5,BT654&lt;=-15.5),2,IF(AND(BT654&gt;=-15,BT654&lt;=-13),3,IF(AND(BT654&gt;=-12.5,BT654&lt;=-10.5),4,IF(AND(BT654&gt;=-10,BT654&lt;=-8),5,IF(AND(BT654&gt;=-7.5,BT654&lt;=-5.5),6,IF(AND(BT654&gt;=-5,BT654&lt;=-3),7,IF(AND(BT654&gt;=-2.5,BT654&lt;=-0.5),8,IF(AND(BT654&gt;=0.5,BT654&lt;=2.5),9,IF(AND(BT654&gt;=3,BT654&lt;=5),10,IF(AND(BT654&gt;=5.5,BT654&lt;=7.5),11,IF(AND(BT654&gt;=8,BT654&lt;=10),12,IF(AND(BT654&gt;=10.5,BT654&lt;=12.5),13,IF(AND(BT654&gt;=13,BT654&lt;=15),14,IF(AND(BT654&gt;=15.5,BT654&lt;=17.5),15,IF(AND(BT654&gt;=18,BT654&lt;=20),16,"Fuera de rango"))))))))))))))))))</f>
        <v>NORMA</v>
      </c>
      <c r="BW654" s="9" t="n">
        <v>-3.5</v>
      </c>
      <c r="BX654" s="10" t="n">
        <f aca="false">18.5- (0.3*H654)</f>
        <v>-2.5</v>
      </c>
      <c r="BY654" s="10" t="n">
        <f aca="false">(BW654)-(BX654)</f>
        <v>-1</v>
      </c>
      <c r="BZ654" s="10" t="str">
        <f aca="false">IF(BY654="","",IF(BY654&lt;-27.5,"De -30 a -28",IF(BY654&lt;-25,"De -27,5 a -25,5",IF(BY654&lt;-22.5,"De -25 a -23",IF(BY654&lt;-20,"De -22,5 a -20,5",IF(BY654&lt;-17.5,"De -20 a -18",IF(BY654&lt;-15,"De -17,5 a -15,5",IF(BY654&lt;-12.5,"De -15 a -13",IF(BY654&lt;-10,"De -12,5 a -10,5",IF(BY654&lt;-7.5,"De -10 a -8",IF(BY654&lt;-5,"De -7,5 a -5,5",IF(BY654&lt;-2.5,"De -5 a -3",IF(BY654&lt;0,"De -2,5 a -0,5",IF(BY654&lt;2.5,"De 0 a 2",IF(BY654&lt;5,"De 2,5 a 4,5",IF(BY654&lt;7.5,"De 5 a 7",IF(BY654&lt;10,"De 7,5 a 9,5",IF(BY654&lt;12.5,"De 10 a 12",IF(BY654&lt;15,"De 12,5 a 14,5",IF(BY654&lt;17.5,"De 15 a 17",IF(BY654&lt;20,"De 17,5 a 19,5",IF(BY654&lt;22.5,"De 20 a 22",IF(BY654&lt;25,"De 22,5 a 24,5",IF(BY654&lt;27.5,"De 25 a 27","De 27,5 a 30"))))))))))))))))))))))))</f>
        <v>De -2,5 a -0,5</v>
      </c>
      <c r="CA654" s="12" t="n">
        <f aca="false">IF(BY654="","",IF(BY654&lt;=-28,1,IF(BY654&lt;=-25.5,2,IF(BY654&lt;=-23,3,IF(BY654&lt;=-20.5,4,IF(BY654&lt;=-18,5,IF(BY654&lt;=-15.5,6,IF(BY654&lt;=-13,7,IF(BY654&lt;=-10.5,8,IF(BY654&lt;=-8,9,IF(BY654&lt;=-5.5,10,IF(BY654&lt;=-3,11,IF(BY654&lt;=-0.5,12,IF(BY654&lt;=2,13,IF(BY654&lt;=4.5,14,IF(BY654&lt;=7,15,IF(BY654&lt;=9.5,16,IF(BY654&lt;=12,17,IF(BY654&lt;=14.5,18,IF(BY654&lt;=17,19,IF(BY654&lt;=19.5,20,IF(BY654&lt;=22,21,IF(BY654&lt;=24.5,22,IF(BY654&lt;=27,23,IF(BY654&lt;=30,24,"Fuera de rango")))))))))))))))))))))))))</f>
        <v>12</v>
      </c>
      <c r="CB654" s="9" t="n">
        <v>-3.5</v>
      </c>
      <c r="CC654" s="10" t="n">
        <f aca="false">18.5- (0.3*H654)</f>
        <v>-2.5</v>
      </c>
      <c r="CD654" s="10" t="n">
        <f aca="false">(CB654)-(CC654)</f>
        <v>-1</v>
      </c>
      <c r="CE654" s="10" t="str">
        <f aca="false">IF(CD654="","",IF(CD654&lt;-27.5,"De -30 a -28",IF(CD654&lt;-25,"De -27,5 a -25,5",IF(CD654&lt;-22.5,"De -25 a -23",IF(CD654&lt;-20,"De -22,5 a -20,5",IF(CD654&lt;-17.5,"De -20 a -18",IF(CD654&lt;-15,"De -17,5 a -15,5",IF(CD654&lt;-12.5,"De -15 a -13",IF(CD654&lt;-10,"De -12,5 a -10,5",IF(CD654&lt;-7.5,"De -10 a -8",IF(CD654&lt;-5,"De -7,5 a -5,5",IF(CD654&lt;-2.5,"De -5 a -3",IF(CD654&lt;0,"De -2,5 a -0,5",IF(CD654&lt;=2,"De 0 a 2",IF(CD654&lt;=4.5,"De 2,5 a 4,5",IF(CD654&lt;=7,"De 5 a 7",IF(CD654&lt;=9.5,"De 7,5 a 9,5",IF(CD654&lt;=12,"De 10 a 12",IF(CD654&lt;=14.5,"De 12,5 a 14,5",IF(CD654&lt;=17,"De 15 a 17",IF(CD654&lt;=19.5,"De 17,5 a 19,5",IF(CD654&lt;=22,"De 20 a 22",IF(CD654&lt;=24.5,"De 22,5 a 24,5",IF(CD654&lt;=27,"De 25 a 27","De 27,5 a 30"))))))))))))))))))))))))</f>
        <v>De -2,5 a -0,5</v>
      </c>
      <c r="CF654" s="12" t="n">
        <f aca="false">IF(CD654="","",IF(CD654&lt;-27.5,1,IF(CD654&lt;-25,2,IF(CD654&lt;-22.5,3,IF(CD654&lt;-20,4,IF(CD654&lt;-17.5,5,IF(CD654&lt;-15,6,IF(CD654&lt;-12.5,7,IF(CD654&lt;-10,8,IF(CD654&lt;-7.5,9,IF(CD654&lt;-5,10,IF(CD654&lt;-2.5,11,IF(CD654&lt;0,12,IF(CD654&lt;2.5,13,IF(CD654&lt;5,14,IF(CD654&lt;7.5,15,IF(CD654&lt;10,16,IF(CD654&lt;12.5,17,IF(CD654&lt;15,18,IF(CD654&lt;17.5,19,IF(CD654&lt;20,20,IF(CD654&lt;22.5,21,IF(CD654&lt;25,22,IF(CD654&lt;27.5,23,24))))))))))))))))))))))))</f>
        <v>12</v>
      </c>
      <c r="CG654" s="9" t="n">
        <v>-1.75</v>
      </c>
      <c r="CH654" s="10" t="str">
        <f aca="false">IF(CG654="","",IF(AND(CG654&gt;=-10,CG654&lt;=-9.5),"-10 a -9,5",IF(AND(CG654&gt;-9.5,CG654&lt;=-8.5),"-9 a -8,5",IF(AND(CG654&gt;-8.5,CG654&lt;=-7.5),"-8 a -7,5",IF(AND(CG654&gt;-7.5,CG654&lt;=-6.5),"-7 a -6,5",IF(AND(CG654&gt;-6.5,CG654&lt;=-5.5),"-6 a -5,5",IF(AND(CG654&gt;-5.5,CG654&lt;=-4.5),"-5 a -4,5",IF(AND(CG654&gt;-4.5,CG654&lt;=-3.5),"-4 a -3,5",IF(AND(CG654&gt;-3.5,CG654&lt;=-2.5),"-3 a -2,5",IF(CG654=-2.25,"-2,25",IF(AND(CG654&gt;-2.5,CG654&lt;=-1.5),"-2 a -1,5",IF(AND(CG654&gt;-1.5,CG654&lt;=-0.5),"-1 a -0,5",IF(AND(CG654&gt;-0.5,CG654&lt;=0.5),"0 a 0,5",IF(AND(CG654&gt;0.5,CG654&lt;=1.5),"1 a 1,5",IF(AND(CG654&gt;1.5,CG654&lt;=2.5),"2 a 2,5",IF(AND(CG654&gt;2.5,CG654&lt;=3.5),"3 a 3,5",IF(AND(CG654&gt;3.5,CG654&lt;=4.5),"4 a 4,5",IF(AND(CG654&gt;4.5,CG654&lt;=5.5),"5 a 5,5",IF(AND(CG654&gt;5.5,CG654&lt;=6.5),"6 a 6,5",IF(AND(CG654&gt;6.5,CG654&lt;=7.5),"7 a 7,5",IF(AND(CG654&gt;7.5,CG654&lt;=8.5),"8 a 8,5",IF(AND(CG654&gt;8.5,CG654&lt;=9.5),"9 a 9,5",IF(CG654&gt;=10,"10","Fuera de rango")))))))))))))))))))))))</f>
        <v>-2 a -1,5</v>
      </c>
      <c r="CI654" s="11" t="n">
        <f aca="false">IF(CG654="","",IF(CG654=-2.25,"NORMA",IF(CG654&lt;=-9.5,1,IF(CG654&lt;=-8.5,2,IF(CG654&lt;=-7.5,3,IF(CG654&lt;=-6.5,4,IF(CG654&lt;=-5.5,5,IF(CG654&lt;=-4.5,6,IF(CG654&lt;=-3.5,7,IF(CG654&lt;=-2.5,8,IF(CG654&lt;=-1.5,9,IF(CG654&lt;=-0.5,10,IF(CG654&lt;=0.5,11,IF(CG654&lt;=1.5,12,IF(CG654&lt;=2.5,13,IF(CG654&lt;=3.5,14,IF(CG654&lt;=4.5,15,IF(CG654&lt;=5.5,16,IF(CG654&lt;=6.5,17,IF(CG654&lt;=7.5,18,IF(CG654&lt;=8.5,19,IF(CG654&lt;=9.5,20,IF(CG654=10,21,"Fuera de rango")))))))))))))))))))))))</f>
        <v>9</v>
      </c>
      <c r="CJ654" s="9" t="n">
        <v>1.5</v>
      </c>
      <c r="CK654" s="10" t="str">
        <f aca="false">IF(CJ654="","",IF(AND(CJ654&gt;=-6,CJ654&lt;=-5.5),"-6 a -5,5",IF(AND(CJ654&gt;-5.5,CJ654&lt;=-4.5),"-5 a -4,5",IF(AND(CJ654&gt;-4.5,CJ654&lt;=-3.5),"-4 a -3,5",IF(AND(CJ654&gt;-3.5,CJ654&lt;=-2.5),"-3 a -2,5",IF(AND(CJ654&gt;-2.5,CJ654&lt;=-1.5),"-2 a -1,5",IF(AND(CJ654&gt;-1.5,CJ654&lt;=-0.5),"-1 a -0,5",IF(AND(CJ654&gt;-0.5,CJ654&lt;=0.5),"0 a 0,5",IF(AND(CJ654&gt;0.5,CJ654&lt;=1.5),"1 a 1,5",IF(AND(CJ654&gt;1.5,CJ654&lt;2.5),"2",IF(AND(CJ654&gt;=2.5,CJ654&lt;=3),"2,5 a 3",IF(AND(CJ654&gt;3,CJ654&lt;=4),"3,5 a 4",IF(AND(CJ654&gt;4,CJ654&lt;=5),"4,5 a 5",IF(AND(CJ654&gt;5,CJ654&lt;=6),"5,5 a 6",IF(AND(CJ654&gt;6,CJ654&lt;=7),"6,5 a 7",IF(AND(CJ654&gt;7,CJ654&lt;=8),"7,5 a 8",IF(AND(CJ654&gt;8,CJ654&lt;=9.5),"8,5 a 9,5",IF(CJ654=10,"10","Fuera de rango"))))))))))))))))))</f>
        <v>1 a 1,5</v>
      </c>
      <c r="CL654" s="11" t="n">
        <f aca="false">IF(CK654="","",IF(OR(CK654="-6 a -5,5",CK654="-6 - -5,5"),1,IF(OR(CK654="-5 a -4,5",CK654="-5 - -4,5"),2,IF(OR(CK654="-4 a -3,5",CK654="-4 - -3,5"),3,IF(OR(CK654="-3 a -2,5",CK654="-3 - -2,5"),4,IF(OR(CK654="-2 a -1,5",CK654="-2 - -1,5"),5,IF(OR(CK654="-1 a -0,5",CK654="-1 - -0,5"),6,IF(OR(CK654="0 a 0,5",CK654="0 - 0,5"),7,IF(OR(CK654="1 a 1,5",CK654="1 - 1,5"),8,IF(CK654="2","NORMA",IF(OR(CK654="2,5 a 3",CK654="2,5 - 3"),9,IF(OR(CK654="3,5 a 4",CK654="3,5 - 4"),10,IF(OR(CK654="4,5 a 5",CK654="4,5 - 5"),11,IF(OR(CK654="5,5 a 6",CK654="5,5 - 6"),12,IF(OR(CK654="6,5 a 7",CK654="6,5 - 7"),13,IF(OR(CK654="7,5 a 8",CK654="7,5 - 8"),14,IF(OR(CK654="8,5 a 9",CK654="8,5 - 9,5",CK654="9 a 9,5"),15,IF(CK654="10",15,IF(OR(CK654="0,5 a 1",CK654="0,5 - 1"),7,"Fuera de rango")))))))))))))))))))</f>
        <v>8</v>
      </c>
      <c r="CO654" s="10" t="str">
        <f aca="false">IF(CM654&gt;0,"EME"," ")</f>
        <v> </v>
      </c>
      <c r="CQ654" s="10" t="str">
        <f aca="false">IF(CP654&gt;0,"0", " ")</f>
        <v> </v>
      </c>
      <c r="CR654" s="10" t="str">
        <f aca="false">IF(CP654&gt;0,"EME"," ")</f>
        <v> </v>
      </c>
      <c r="CS654" s="9" t="n">
        <v>0.75</v>
      </c>
      <c r="CV654" s="9" t="n">
        <v>0.75</v>
      </c>
      <c r="CY654" s="9" t="n">
        <v>0</v>
      </c>
      <c r="DB654" s="9" t="n">
        <v>0</v>
      </c>
      <c r="DC654" s="11" t="str">
        <f aca="false">IF(DB654&lt;0,"2"," ")</f>
        <v> </v>
      </c>
      <c r="DD654" s="11" t="str">
        <f aca="false">IF(DB654&lt;0,"MIO"," ")</f>
        <v> </v>
      </c>
      <c r="DE654" s="9" t="n">
        <v>0</v>
      </c>
      <c r="DF654" s="10" t="str">
        <f aca="false">IF(DE654&lt;0,"3"," ")</f>
        <v> </v>
      </c>
      <c r="DG654" s="10" t="str">
        <f aca="false">IF(DE654&lt;0,"AST"," ")</f>
        <v> </v>
      </c>
      <c r="DH654" s="9" t="n">
        <v>0</v>
      </c>
      <c r="DI654" s="10" t="str">
        <f aca="false">IF(DH654&lt;0,"3"," ")</f>
        <v> </v>
      </c>
      <c r="DJ654" s="10" t="str">
        <f aca="false">IF(DH654&lt;0,"AST"," ")</f>
        <v> </v>
      </c>
      <c r="DK654" s="9" t="n">
        <v>2.75</v>
      </c>
      <c r="DL654" s="10" t="str">
        <f aca="false">IF(DK654&gt;0,"4"," ")</f>
        <v>4</v>
      </c>
      <c r="DM654" s="10" t="str">
        <f aca="false">IF(DK654&gt;0,"PRE"," ")</f>
        <v>PRE</v>
      </c>
      <c r="DN654" s="9" t="n">
        <v>2.75</v>
      </c>
      <c r="DO654" s="10" t="str">
        <f aca="false">IF(DN654&gt;0,"4"," ")</f>
        <v>4</v>
      </c>
      <c r="DP654" s="10" t="str">
        <f aca="false">IF(DN654&gt;0,"PRE"," ")</f>
        <v>PRE</v>
      </c>
      <c r="DS654" s="12" t="str">
        <f aca="false">CONCATENATE(CO654,CU654,DA654,DG654,DM654)</f>
        <v>  PRE</v>
      </c>
      <c r="DT654" s="10" t="e">
        <f aca="false" t="array" ref="DT654">_xlfn.IFS(DS654="EME    ","0", DS654=" HIP   ","1", DS654="  MIO  ","2", DS654="   AST ","3", DS654="    PRE","4", DS654="EME   PRE","5", DS654=" HIP  PRE","6", DS654=" HIP AST ","7", DS654="  MIO PRE","8", DS654="  MIOAST ","9", DS654="   ASTPRE","10",DS654=" HIP ASTPRE","11", DS654="  MIOASTPRE","12", DS654="     ","0")</f>
        <v>#N/A</v>
      </c>
      <c r="DV654" s="1" t="e">
        <f aca="false" t="array" ref="DV654">_xlfn.IFS(DU654="SI","2", DU654="NO","1")</f>
        <v>#N/A</v>
      </c>
      <c r="DX654" s="11" t="str">
        <f aca="false">IF(DW654=0,"1","2")</f>
        <v>1</v>
      </c>
      <c r="DY654" s="11" t="str">
        <f aca="false" t="array" ref="DY654">_xlfn.IFS(DW654=0,"0", DW654=0.25, "1", DW654=0.5,"2", DW654=0.75,"3", DW654=1,"4",DW654=1.25,"5", DW654=1.5,"6", DW654=1.75,"7", DW654=2,"8")</f>
        <v>0</v>
      </c>
      <c r="EA654" s="11" t="str">
        <f aca="false">IF(DZ654=0,"1","2")</f>
        <v>1</v>
      </c>
      <c r="EB654" s="11" t="str">
        <f aca="false" t="array" ref="EB654">_xlfn.IFS(DZ654=0,"0", DZ654=0.25, "1", DZ654=0.5,"2", DZ654=0.75,"3", DZ654=1,"4",DZ654=1.25,"5", DZ654=1.5,"6", DZ654=1.75,"7", DZ654=2,"8")</f>
        <v>0</v>
      </c>
      <c r="ED654" s="10" t="str">
        <f aca="false">IF(EC654=0,"1","2")</f>
        <v>1</v>
      </c>
      <c r="EE654" s="11" t="str">
        <f aca="false" t="array" ref="EE654">_xlfn.IFS(EC654=0,"0", EC654=-0.25, "1", EC654=-0.5,"2", EC654=-0.75,"3", EC654=-1,"4",EC654=-1.25,"5", EC654=-1.5,"6", EC654=-1.75,"7", EC654=-2,"8", EC654=-2.25,"9",EC654=-2.5,"10", EC654=-2.75,"11", EC654=-3,"12", EC654=-3.25,"13", EC654=-3.5,"14", EC654=-3.75,"15",EC654=-4,"16")</f>
        <v>0</v>
      </c>
      <c r="EG654" s="10" t="str">
        <f aca="false">IF(EF654=0,"1","2")</f>
        <v>1</v>
      </c>
      <c r="EH654" s="11" t="str">
        <f aca="false" t="array" ref="EH654">_xlfn.IFS(EF654=0,"0", EF654=-0.25, "1", EF654=-0.5,"2", EF654=-0.75,"3", EF654=-1,"4",EF654=-1.25,"5", EF654=-1.5,"6", EF654=-1.75,"7", EF654=-2,"8", EF654=-2.25,"9",EF654=-2.5,"10", EF654=-2.75,"11", EF654=-3,"12", EF654=-3.25,"13", EF654=-3.5,"14", EF654=-3.75,"15",EF654=-4,"16")</f>
        <v>0</v>
      </c>
      <c r="EJ654" s="11" t="str">
        <f aca="false">IF(EI654=0,"1","2")</f>
        <v>1</v>
      </c>
      <c r="EK654" s="11" t="str">
        <f aca="false" t="array" ref="EK654">_xlfn.IFS(EI654=0,"0", EI654=-0.25, "1", EI654=-0.5,"2", EI654=-0.75,"3", EI654=-1,"4",EI654=-1.25,"5", EI654=-1.5,"6", EI654=-1.75,"7", EI654=-2,"8", EI654=-2.25,"9", EI654=-2.25,"9",EI654=-2.5,"10", EI654=-2.75,"11", EI654=-3,"12", EI654=-3.25,"13", EI654=-3.5,"14", EI654=-3.75,"15",EI654=-4,"16", EI654=0.25, "17", EI654=0.5, "18")</f>
        <v>0</v>
      </c>
      <c r="EM654" s="11" t="str">
        <f aca="false">IF(EL654=0,"1","2")</f>
        <v>1</v>
      </c>
      <c r="EN654" s="11" t="str">
        <f aca="false" t="array" ref="EN654">_xlfn.IFS(EL654=0.25,"17",EL654=0.5,"18", EL654=0,"0", EL654=-0.25, "1", EL654=-0.5,"2", EL654=-0.75,"3", EL654=-1,"4",EL654=-1.25,"5", EL654=-1.5,"6", EL654=-1.75,"7", EL654=-2,"8",EL654= -2.25,"9",EL654=-2.5,"10",EL654= -2.75,"11",EL654= -3,"12",EL654= -3.25,"13",EL654= -3.5,"14",EL654= -3.75,"15",EL654=-4,"16")</f>
        <v>0</v>
      </c>
      <c r="EP654" s="11" t="str">
        <f aca="false">IF(EO654=0,"1","2")</f>
        <v>1</v>
      </c>
      <c r="EQ654" s="11" t="str">
        <f aca="false" t="array" ref="EQ654">_xlfn.IFS(EO654=0,"0", EO654=0.25, "1", EO654=0.5,"2", EO654=0.75,"3", EO654=1,"4",EO654=1.25,"5", EO654=1.5,"6", EO654=1.75,"7", EO654=2,"8", EO654=2.25,"9", EO654=2.25,"9",EO654=2.5,"10", EO654=2.75,"11", EO654=3,"12", EO654=3.25,"13", EO654=3.5,"14", EO654=3.75,"15",EO654=4,"16", EO654=-0.25, "17", bq=-0.5, "18")</f>
        <v>0</v>
      </c>
      <c r="ES654" s="11" t="str">
        <f aca="false">IF(ER654=0,"1","2")</f>
        <v>1</v>
      </c>
      <c r="ET654" s="11" t="str">
        <f aca="false" t="array" ref="ET654">_xlfn.IFS(ER654=0,"0", ER654=0.25, "1", ER654=0.5,"2", ER654=0.75,"3", ER654=1,"4",ER654=1.25,"5", ER654=1.5,"6", ER654=1.75,"7", ER654=2,"8", ER654=2.25,"9", ER654=2.25,"9",ER654=2.5,"10", ER654=2.75,"11", ER654=3,"12", ER654=3.25,"13", ER654=3.5,"14", ER654=3.75,"15",ER654=4,"16", ER654=-0.25, "17", bq=-0.5, "18")</f>
        <v>0</v>
      </c>
      <c r="EV654" s="14" t="e">
        <f aca="false">VLOOKUP(EU654,LEYENDA!$G$2:$H$8,2,TRUE())</f>
        <v>#N/A</v>
      </c>
      <c r="EW654" s="14" t="e">
        <f aca="false" t="array" ref="EW654">_xlfn.IFS(EV654="0-5","1", EV654="6-12","2", EV654="13-18","3", EV654="19-24","4", EV654="25-36","5", EV654="37-48","6", EV654="49-60","7")</f>
        <v>#N/A</v>
      </c>
    </row>
    <row r="655" customFormat="false" ht="13.5" hidden="false" customHeight="false" outlineLevel="0" collapsed="false">
      <c r="A655" s="1" t="n">
        <v>252</v>
      </c>
      <c r="B655" s="2" t="n">
        <v>1</v>
      </c>
      <c r="C655" s="33" t="n">
        <v>44330</v>
      </c>
      <c r="E655" s="5" t="str">
        <f aca="false">VLOOKUP(A655,'286'!$A$3:$J$6279,10,FALSE())</f>
        <v>SEIVANE RODRÍGUEZ, PALOMA</v>
      </c>
      <c r="F655" s="4" t="str">
        <f aca="false">VLOOKUP(A655,'286'!$A$3:$I$1768,3,FALSE())</f>
        <v>SEROPA</v>
      </c>
      <c r="G655" s="6" t="n">
        <f aca="false">VLOOKUP(A655,'286'!$A$3:$I$1768,4,FALSE())</f>
        <v>21612</v>
      </c>
      <c r="H655" s="7" t="n">
        <f aca="false">YEAR(C655)-YEAR(G655)</f>
        <v>62</v>
      </c>
      <c r="I655" s="1" t="str">
        <f aca="false">VLOOKUP(H655,LEYENDA!$C$2:$D$6,2,TRUE())</f>
        <v>61-100</v>
      </c>
      <c r="J655" s="5" t="str">
        <f aca="false">VLOOKUP(A655,'286'!$A$3:$I$1768,7,FALSE())</f>
        <v>M</v>
      </c>
      <c r="K655" s="8" t="n">
        <f aca="false">VLOOKUP(A655,'286'!$A$3:$I$1768,2,FALSE())</f>
        <v>0</v>
      </c>
      <c r="L655" s="4" t="str">
        <f aca="false">VLOOKUP(A655,'286'!$A$3:$I$1768,8,FALSE())</f>
        <v>D</v>
      </c>
      <c r="M655" s="4" t="str">
        <f aca="false">VLOOKUP(A655,'286'!$A$3:$I$1768,9,FALSE())</f>
        <v>I</v>
      </c>
      <c r="N655" s="8" t="str">
        <f aca="false">IF(R655=O655, "MISMA","CONTRARIA")</f>
        <v>CONTRARIA</v>
      </c>
      <c r="O655" s="8" t="str">
        <f aca="false" t="array" ref="O655">_xlfn.IFS(L655="D","1", L655="I","2")</f>
        <v>1</v>
      </c>
      <c r="P655" s="8" t="e">
        <f aca="false" t="array" ref="P655">_xlfn.IFS(K655="OD","1", K655="OI","2")</f>
        <v>#N/A</v>
      </c>
      <c r="Q655" s="1" t="str">
        <f aca="false" t="array" ref="Q655">_xlfn.IFS(J655="M","1", J655="H","2")</f>
        <v>1</v>
      </c>
      <c r="R655" s="8" t="str">
        <f aca="false" t="array" ref="R655">_xlfn.IFS(M655="D","1", M655="I","2")</f>
        <v>2</v>
      </c>
      <c r="S655" s="1" t="str">
        <f aca="false" t="array" ref="S655">_xlfn.IFS(N655="CONTRARIA", "1",N655= "MISMA","2")</f>
        <v>1</v>
      </c>
      <c r="T655" s="1" t="str">
        <f aca="false" t="array" ref="T655">_xlfn.IFS(I655="0-12","1", I655="13-24","2", I655="25-40","3", I655="41-60","4", I655="61-100","5")</f>
        <v>5</v>
      </c>
      <c r="U655" s="9" t="n">
        <v>-1</v>
      </c>
      <c r="V655" s="10" t="str">
        <f aca="false">IF(U655="","",IF(AND(U655&gt;=-9,U655&lt;=-6.5),"-9 a -6,5",IF(AND(U655&gt;=-6,U655&lt;=-3.5),"-6 a -3,5",IF(AND(U655&gt;=-3,U655&lt;=-1),"-3 a -1",IF(U655=-0.5,"-0,5",IF(AND(U655&gt;=0,U655&lt;=2.5),"0 a 2,5",IF(AND(U655&gt;=3,U655&lt;=5.5),"3 a 5,5",IF(AND(U655&gt;=6,U655&lt;=8.5),"6 a 8,5",IF(AND(U655&gt;=9,U655&lt;=20),"9 a 20","Fuera de rango")))))))))</f>
        <v>-3 a -1</v>
      </c>
      <c r="W655" s="11" t="n">
        <f aca="false">IF(V655="","",IF(V655="-9 a -6,5",2,IF(V655="-6 a -3,5",3,IF(V655="-3 a -1",4,IF(V655="-0,5","NORMA",IF(V655="0 a 2,5",5,IF(V655="3 a 5,5",6,IF(V655="6 a 8,5",7,IF(V655="9 a 20",8,"Fuera de rango")))))))))</f>
        <v>4</v>
      </c>
      <c r="X655" s="9" t="n">
        <v>9</v>
      </c>
      <c r="Y655" s="11" t="str">
        <f aca="false">IF(X655="","",IF(AND(X655&gt;=0,X655&lt;=4),"0 a 4",IF(AND(X655&gt;=4.5,X655&lt;=8.5),"4,5 a 8,5",IF(X655=9,"9",IF(AND(X655&gt;=9.5,X655&lt;=13),"9,5 a 13",IF(AND(X655&gt;=13.5,X655&lt;=20),"13,5 a 20",IF(AND(X655&gt;=20.5,X655&lt;=35),"20,5 a 35","Fuera de rango")))))))</f>
        <v>9</v>
      </c>
      <c r="Z655" s="11" t="str">
        <f aca="false">IF(Y655="","",IF(Y655="0 a 4",1,IF(Y655="4,5 a 8,5",2,IF(Y655="9","NORMA",IF(Y655="9,5 a 13",3,IF(Y655="13,5 a 20",4,IF(Y655="20,5 a 35",5,"Fuera de rango")))))))</f>
        <v>NORMA</v>
      </c>
      <c r="AA655" s="9" t="n">
        <v>20</v>
      </c>
      <c r="AB655" s="10" t="str">
        <f aca="false">IF(AA655="","",IF(AND(AA655&gt;=0,AA655&lt;=9),"0 a 9",IF(AND(AA655&gt;=9.5,AA655&lt;=18.5),"9,5 a 18,5",IF(AA655=19,"19",IF(AND(AA655&gt;=19.5,AA655&lt;=28),"19,5 a 28",IF(AND(AA655&gt;=28.5,AA655&lt;=40),"28,5 a 40","Fuera de rango"))))))</f>
        <v>19,5 a 28</v>
      </c>
      <c r="AC655" s="11" t="n">
        <f aca="false" t="array" ref="AC655">_xlfn.IFS(AB655="","",AB655="0 a 9",1,AB655="9,5 a 18,5",2,AB655="19","NORMA",AB655="19,5 a 28",3,AB655="28,5 a 40",4,TRUE(),"Fuera de rango")</f>
        <v>3</v>
      </c>
      <c r="AD655" s="9" t="n">
        <v>6</v>
      </c>
      <c r="AE655" s="10" t="str">
        <f aca="false">IF(AD655="","",IF(AND(AD655&gt;=-10,AD655&lt;=0),"De -10 a 0",IF(AND(AD655&gt;=0.5,AD655&lt;=9.5),"0,5 a 9,5",IF(AD655=10,"10",IF(AND(AD655&gt;=10.5,AD655&lt;=20),"10,5 a 20",IF(AND(AD655&gt;=20.5,AD655&lt;=40),"20,5 a 40","Fuera de rango"))))))</f>
        <v>0,5 a 9,5</v>
      </c>
      <c r="AF655" s="12" t="n">
        <f aca="false">IF(AD655="","",IF(AND(AD655&gt;=-10,AD655&lt;=0),1,IF(AND(AD655&gt;=0.5,AD655&lt;=9.5),2,IF(AD655=10,"NORMA",IF(AND(AD655&gt;=10.5,AD655&lt;=20),3,IF(AND(AD655&gt;=20.5,AD655&lt;=40),4,""))))))</f>
        <v>2</v>
      </c>
      <c r="AG655" s="9" t="n">
        <v>8</v>
      </c>
      <c r="AH655" s="10" t="str">
        <f aca="false">IF(AG655="","",IF(AND(AG655&gt;=0,AG655&lt;=4),"0 a 4",IF(AND(AG655&gt;=4.5,AG655&lt;=8.5),"4,5 a 8,5",IF(AG655=9,"9",IF(AND(AG655&gt;=9.5,AG655&lt;=13),"9,5 a 13",IF(AND(AG655&gt;=13.5,AG655&lt;=25),"13,5 a 25","Fuera de rango"))))))</f>
        <v>4,5 a 8,5</v>
      </c>
      <c r="AI655" s="10" t="n">
        <f aca="false">IF(AH655="","",IF(AH655="0 a 4",1,IF(AH655="4,5 a 8,5",2,IF(AH655="9","NORMA",IF(AH655="9,5 a 13",3,IF(AH655="13,5 a 25",4,""))))))</f>
        <v>2</v>
      </c>
      <c r="AJ655" s="9" t="n">
        <v>4</v>
      </c>
      <c r="AK655" s="10" t="str">
        <f aca="false">IF(AJ655="","",IF(AND(AJ655&gt;=-15,AJ655&lt;=-10.5),"-15 a -10,5",IF(AND(AJ655&gt;=-10,AJ655&lt;=-4),"-10 a -4",IF(AND(AJ655&gt;=-4.5,AJ655&lt;=0),"-4,5 a 0",IF(AND(AJ655&gt;=0.5,AJ655&lt;=4.5),"0,5 a 4,5",IF(AJ655=5,"5",IF(AND(AJ655&gt;=5.5,AJ655&lt;=10),"5,5 a 10",IF(AND(AJ655&gt;=10.5,AJ655&lt;=20),"10,5 a 20","Fuera de rango"))))))))</f>
        <v>0,5 a 4,5</v>
      </c>
      <c r="AL655" s="11" t="n">
        <f aca="false">IF(AK655="","",IF(AK655="-15 a -10,5",1,IF(AK655="-10 a -4",2,IF(AK655="-4,5 a 0",3,IF(AK655="0,5 a 4,5",4,IF(AK655="5","NORMA",IF(AK655="5,5 a 10",5,IF(AK655="10,5 a 20",6,"Error"))))))))</f>
        <v>4</v>
      </c>
      <c r="AM655" s="9" t="n">
        <v>-1</v>
      </c>
      <c r="AN655" s="10" t="str">
        <f aca="false">IF(AM655="","",IF(AND(AM655&gt;=-7.5,AM655&lt;=-5.5),"-7,5 a -5,5",IF(AND(AM655&gt;=-5,AM655&lt;=-3),"-5 a -3",IF(AND(AM655&gt;=-2.5,AM655&lt;=-0.5),"-2,5 a -0,5",IF(AM655=0,"0,00",IF(AND(AM655&gt;=0.5,AM655&lt;=2.5),"0,5 a 2,5",IF(AND(AM655&gt;=3,AM655&lt;=5),"3 a 5",IF(AND(AM655&gt;=5.5,AM655&lt;=7.5),"5,5 a 7,5",IF(AND(AM655&gt;=8,AM655&lt;=10),"8 a 10","Fuera de rango")))))))))</f>
        <v>-2,5 a -0,5</v>
      </c>
      <c r="AO655" s="11" t="n">
        <f aca="false">IF(AN655="","",IF(AN655="-7,5 a -5,5",1,IF(AN655="-5 a -3",2,IF(AN655="-2,5 a -0,5",3,IF(AN655="0,00","NORMA",IF(AN655="0,5 a 2,5",4,IF(AN655="3 a 5",5,IF(AN655="5,5 a 7,5",6,IF(AN655="8 a 10",7,"Error")))))))))</f>
        <v>3</v>
      </c>
      <c r="AP655" s="9" t="n">
        <v>-7</v>
      </c>
      <c r="AQ655" s="10" t="str">
        <f aca="false">IF(AP655="","",IF(AND(AP655&gt;=-20,AP655&lt;=-9.5),"-20 a -9,5",IF(AND(AP655&gt;=-9,AP655&lt;=-6.5),"-9 a -6,5",IF(AP655=-6,"-6",IF(AND(AP655&gt;=-5.5,AP655&lt;=-3),"-5,5 a -3",IF(AND(AP655&gt;=-2.5,AP655&lt;=0),"-2,5 a 0",IF(AND(AP655&gt;=0.5,AP655&lt;=3),"0,5 a 3",IF(AND(AP655&gt;=3.5,AP655&lt;=6),"3,5 a 6",IF(AND(AP655&gt;=6.5,AP655&lt;=9),"6,5 a 9",IF(AND(AP655&gt;=9.5,AP655&lt;=20),"9,5 a 20","Fuera de rango"))))))))))</f>
        <v>-9 a -6,5</v>
      </c>
      <c r="AR655" s="11" t="n">
        <f aca="false">IF(AQ655="","",IF(AQ655="-20 a -9,5",1,IF(AQ655="-9 a -6,5",2,IF(AQ655="-6","NORMA",IF(AQ655="-5,5 a -3",3,IF(AQ655="-2,5 a 0",4,IF(AQ655="0,5 a 3",5,IF(AQ655="3,5 a 6",6,IF(AQ655="6,5 a 9",7,IF(AQ655="9,5 a 20",8,""))))))))))</f>
        <v>2</v>
      </c>
      <c r="AS655" s="9" t="n">
        <v>2</v>
      </c>
      <c r="AT655" s="10" t="str">
        <f aca="false">IF(AS655="","",IF(AND(AS655&gt;=-16,AS655&lt;=-14),"-16 a -14",IF(AND(AS655&gt;=-13.5,AS655&lt;=-11.5),"-13,5 a -11,5",IF(AND(AS655&gt;=-11,AS655&lt;=-9),"-11 a -9",IF(AND(AS655&gt;=-8.5,AS655&lt;=-6.5),"-8,5 a -6,5",IF(AND(AS655&gt;=-6,AS655&lt;=-4),"-6 a -4",IF(AND(AS655&gt;=-3.5,AS655&lt;=-1.5),"-3,5 a -1,5",IF(AND(AS655&gt;=-1,AS655&lt;=1),"-1 a 1",IF(AND(AS655&gt;=1.5,AS655&lt;=3.5),"1,5 a 3,5",IF(AND(AS655&gt;=4,AS655&lt;=6),"4 a 6",IF(AND(AS655&gt;=6.5,AS655&lt;=8.5),"6,5 a 8,5",IF(AND(AS655&gt;=9,AS655&lt;=11),"9 a 11",IF(AND(AS655&gt;=11.5,AS655&lt;=13.5),"11,5 a 13,5",IF(AND(AS655&gt;=14,AS655&lt;=16),"14 a 16",IF(AND(AS655&gt;=16.5,AS655&lt;=18.5),"16,5 a 18,5",IF(AND(AS655&gt;=19,AS655&lt;=21),"19 a 21","Fuera de rango"))))))))))))))))</f>
        <v>1,5 a 3,5</v>
      </c>
      <c r="AU655" s="11" t="n">
        <f aca="false" t="array" ref="AU655">IF(AT655="","",_xlfn.IFS(AT655="-16 a -14",1,AT655="-13,5 a -11,5",2,AT655="-11 a -9",3,AT655="-8,5 a -6,5",4,AT655="-6 a -4",5,AT655="-3,5 a -1,5",6,AT655="-1 a 1",7,AT655="1,5 a 3,5",8,AT655="4 a 6","NORMA",AT655="6,5 a 8,5",9,AT655="9 a 11",10,AT655="11,5 a 13,5",11,AT655="14 a 16",12,AT655="16,5 a 18,5",13,AT655="19 a 21",14,TRUE(),""))</f>
        <v>8</v>
      </c>
      <c r="AV655" s="9" t="n">
        <v>2.5</v>
      </c>
      <c r="AW655" s="10" t="str">
        <f aca="false">IF(AV655="","",IF(AND(AV655&gt;=-1,AV655&lt;=-0.5),"-1 a -0,5",IF(AND(AV655&gt;-0.5,AV655&lt;=0),"De -0,5 a 0",IF(AND(AV655&gt;=0.25,AV655&lt;=0.75),"0,25 a 0,75",IF(AND(AV655&gt;=1,AV655&lt;=1.5),"1 a 1,5",IF(AND(AV655&gt;=1.75,AV655&lt;=2.25),"1,75 a 2,25",IF(AND(AV655&gt;=2.5,AV655&lt;=3),"2,5 a 3",IF(AND(AV655&gt;=3.25,AV655&lt;=3.75),"3,25 a 3,75","Fuera de rango"))))))))</f>
        <v>2,5 a 3</v>
      </c>
      <c r="AX655" s="10" t="n">
        <f aca="false">IF(AW655="","",IF(OR(AW655="-1 a -0,5",AW655="-1 a -0.5"),1,IF(OR(AW655="De -0,5 a 0",AW655="-0,5 a 0",AW655="De -0.5 a 0"),2,IF(OR(AW655="0,25 a 0,75",AW655="0.25 a 0.75"),"NORMA",IF(OR(AW655="1 a 1,5",AW655="1 a 1.5"),3,IF(OR(AW655="1,75 a 2,25",AW655="1.75 a 2.25"),4,IF(OR(AW655="2,5 a 3",AW655="2.5 a 3"),5,IF(OR(AW655="3,25 a 3,75",AW655="3.25 a 3.75"),6,""))))))))</f>
        <v>5</v>
      </c>
      <c r="AY655" s="9" t="n">
        <v>-7</v>
      </c>
      <c r="AZ655" s="10" t="str">
        <f aca="false">IF(AY655="","",IF(AND(AY655&gt;=-20,AY655&lt;=-9.5),"-20 a -9,5",IF(AND(AY655&gt;=-9,AY655&lt;=-6.5),"-9 a -6,5",IF(AY655=-6,"-6",IF(AND(AY655&gt;=-5.5,AY655&lt;=-3),"-5,5 a -3",IF(AND(AY655&gt;=-2.5,AY655&lt;=0),"-2,5 a 0",IF(AND(AY655&gt;=0.5,AY655&lt;=3),"0,5 a 3",IF(AND(AY655&gt;=3.5,AY655&lt;=6),"3,5 a 6","Fuera de rango"))))))))</f>
        <v>-9 a -6,5</v>
      </c>
      <c r="BA655" s="11" t="n">
        <f aca="false">IF(AZ655="","",IF(AZ655="-20 a -9,5",1,IF(AZ655="-9 a -6,5",2,IF(AZ655="-6","NORMA",IF(AZ655="-5,5 a -3",3,IF(AZ655="-2,5 a 0",4,IF(AZ655="0,5 a 3",5,IF(AZ655="3,5 a 6",6,""))))))))</f>
        <v>2</v>
      </c>
      <c r="BB655" s="9" t="n">
        <v>0</v>
      </c>
      <c r="BC655" s="10" t="str">
        <f aca="false" t="array" ref="BC655">IF(BB655="","",_xlfn.IFS(AND(BB655&gt;=0,BB655&lt;=2),"0 a 2",AND(BB655&gt;=2.5,BB655&lt;=4.5),"2,5 a 4,5",AND(BB655&gt;=5,BB655&lt;=7),"5 a 7",AND(BB655&gt;=7.5,BB655&lt;=9.5),"7,5 a 9,5",AND(BB655&gt;=10,BB655&lt;=12),"10 a 12",AND(BB655&gt;=12.5,BB655&lt;=14.5),"12,5 a 14,5",BB655=15,"15",AND(BB655&gt;=15.5,BB655&lt;=17.5),"15,5 a 17,5",AND(BB655&gt;=18,BB655&lt;=20),"18 a 20",AND(BB655&gt;=20.5,BB655&lt;=22.5),"20,5 a 22,5",AND(BB655&gt;=23,BB655&lt;=25),"23 a 25",TRUE(),"Fuera de rango"))</f>
        <v>0 a 2</v>
      </c>
      <c r="BD655" s="11" t="n">
        <f aca="false" t="array" ref="BD655">IF(BC655="","",_xlfn.IFS(BC655="0 a 2",1,BC655="2,5 a 4,5",2,BC655="5 a 7",3,BC655="7,5 a 9,5",4,BC655="10 a 12",5,BC655="12,5 a 14,5",6,BC655="15","NORMA",BC655="15,5 a 17,5",7,BC655="18 a 20",8,BC655="20,5 a 22,5",9,BC655="23 a 25",10,TRUE(),"Fuera de rango"))</f>
        <v>1</v>
      </c>
      <c r="BE655" s="9" t="n">
        <v>8</v>
      </c>
      <c r="BF655" s="10" t="str">
        <f aca="false">IF(BE655="","",IF(AND(BE655&gt;=-20,BE655&lt;=-10),"-20 a -10",IF(AND(BE655&gt;=-9.5,BE655&lt;=0.5),"-9,5 a 0,5",IF(AND(BE655&gt;=1,BE655&lt;=11),"1 a 11",IF(AND(BE655&gt;=11.5,BE655&lt;=20.5),"11,5 a 20,5",IF(BE655=21,"21",IF(AND(BE655&gt;=21.5,BE655&lt;=31.5),"21,5 a 31,5",IF(AND(BE655&gt;=32,BE655&lt;=42),"32 a 42","Fuera de rango"))))))))</f>
        <v>1 a 11</v>
      </c>
      <c r="BG655" s="11" t="n">
        <f aca="false">IF(BF655="","",IF(BF655="-20 a -10",1,IF(BF655="-9,5 a 0,5",2,IF(BF655="1 a 11",3,IF(BF655="11,5 a 20,5",4,IF(BF655="21","NORMA",IF(BF655="21,5 a 31,5",5,IF(BF655="32 a 42",6,""))))))))</f>
        <v>3</v>
      </c>
      <c r="BH655" s="9" t="n">
        <v>-6</v>
      </c>
      <c r="BI655" s="10" t="str">
        <f aca="false">IF(BH655="","",IF(AND(BH655&gt;=-20,BH655&lt;=-15),"-20 a -15",IF(AND(BH655&gt;=-14.5,BH655&lt;=-9.5),"-14,5 a -9,5",IF(AND(BH655&gt;=-9,BH655&lt;=-4),"-9 a -4",IF(AND(BH655&gt;=-3.5,BH655&lt;=2.5),"-3,5 a 2,5",IF(AND(BH655&gt;=3,BH655&lt;=8),"3 a 8",IF(AND(BH655&gt;=8.5,BH655&lt;=14.5),"8,5 a 14,5",IF(BH655=15,"15",IF(AND(BH655&gt;=15.5,BH655&lt;=20.5),"15,5 a 20,5",IF(AND(BH655&gt;=21,BH655&lt;=26),"21 a 26","Fuera de rango"))))))))))</f>
        <v>-9 a -4</v>
      </c>
      <c r="BJ655" s="11" t="n">
        <f aca="false">IF(BI655="","",IF(BI655="-20 a -15",1,IF(BI655="-14,5 a -9,5",2,IF(BI655="-9 a -4",3,IF(BI655="-3,5 a 2,5",4,IF(BI655="3 a 8",5,IF(BI655="8,5 a 14,5",6,IF(BI655="15","NORMA",IF(BI655="15,5 a 20,5",7,IF(BI655="21 a 26",8,IF(BI655="26,5 a 31,5",9,"")))))))))))</f>
        <v>3</v>
      </c>
      <c r="BK655" s="9" t="n">
        <v>0</v>
      </c>
      <c r="BL655" s="10" t="str">
        <f aca="false">IF(BK655="","",IF(AND(BK655&gt;=0,BK655&lt;=2),"0 - 2",IF(AND(BK655&gt;=2.5,BK655&lt;=4.5),"2,5 - 4,5",IF(AND(BK655&gt;=5,BK655&lt;=7),"5 - 7",IF(AND(BK655&gt;=7.5,BK655&lt;=9.5),"7,5 - 9,5",IF(AND(BK655&gt;=10,BK655&lt;=12),"10 - 12",IF(AND(BK655&gt;=12.5,BK655&lt;=13.5),"12,5 - 13,5",IF(BK655=14,"14",IF(AND(BK655&gt;=14.5,BK655&lt;=16.5),"14,5 - 16,5",IF(AND(BK655&gt;=17,BK655&lt;=19),"17 - 19",IF(AND(BK655&gt;=19.5,BK655&lt;=21.5),"19,5 - 21,5",IF(AND(BK655&gt;=22,BK655&lt;=24),"22 - 24",IF(AND(BK655&gt;=24.5,BK655&lt;=26.5),"24,5 - 26,5",IF(AND(BK655&gt;=27,BK655&lt;=29),"27 - 29",IF(AND(BK655&gt;=29.5,BK655&lt;=30),"29,5 - 30","Fuera de rango")))))))))))))))</f>
        <v>0 - 2</v>
      </c>
      <c r="BM655" s="11" t="n">
        <f aca="false">IF(BL655="","",IF(BL655="0 - 2",1,IF(BL655="2,5 - 4,5",2,IF(BL655="5 - 7",3,IF(BL655="7,5 - 9,5",4,IF(BL655="10 - 12",5,IF(BL655="12,5 - 13,5",6,IF(BL655="14","NORMA",IF(BL655="14,5 - 16,5",7,IF(BL655="17 - 19",8,IF(BL655="19,5 - 21,5",9,IF(BL655="22 - 24",10,IF(BL655="24,5 - 26,5",11,IF(BL655="27 - 29",12,IF(BL655="29,5 - 30",13,"")))))))))))))))</f>
        <v>1</v>
      </c>
      <c r="BN655" s="9" t="n">
        <v>18</v>
      </c>
      <c r="BO655" s="11" t="str">
        <f aca="false">IF(BN655="","",IF(AND(BN655&gt;=-20,BN655&lt;=-10),"-20 a -10",IF(AND(BN655&gt;=-9.5,BN655&lt;=0.5),"-9,5 a 0,5",IF(AND(BN655&gt;=1,BN655&lt;=11),"1 a 11",IF(AND(BN655&gt;=11.5,BN655&lt;=21.5),"11,5 a 21,5",IF(BN655=22,"22",IF(AND(BN655&gt;=22.5,BN655&lt;=32.5),"22,5 a 32,5",IF(AND(BN655&gt;=33,BN655&lt;=43),"33 a 43","Fuera de rango"))))))))</f>
        <v>11,5 a 21,5</v>
      </c>
      <c r="BP655" s="11" t="n">
        <f aca="false">IF(BO655="","",IF(BO655="-20 a -10",1,IF(BO655="-9,5 a 0,5",2,IF(BO655="1 a 11",3,IF(BO655="11,5 a 21,5",4,IF(BO655="22","NORMA",IF(BO655="22,5 a 32,5",5,IF(BO655="33 a 43",6,""))))))))</f>
        <v>4</v>
      </c>
      <c r="BQ655" s="9" t="n">
        <v>14</v>
      </c>
      <c r="BR655" s="10" t="str">
        <f aca="false">IF(BQ655="","",IF(AND(BQ655&gt;=-20,BQ655&lt;=-15),"-20 a -15",IF(AND(BQ655&gt;=-14.5,BQ655&lt;=-9.5),"-14,5 a -9,5",IF(AND(BQ655&gt;=-9,BQ655&lt;=-4),"-9 a -4",IF(AND(BQ655&gt;=-3.5,BQ655&lt;=2.5),"-3,5 a 2,5",IF(AND(BQ655&gt;=3,BQ655&lt;=8),"3 a 8",IF(AND(BQ655&gt;=8.5,BQ655&lt;=13.5),"8,5 a 13,5",IF(AND(BQ655&gt;=14,BQ655&lt;=17.5),"14 a 17,5",IF(BQ655=18,"18",IF(AND(BQ655&gt;=18.5,BQ655&lt;=23.5),"18,5 a 23,5",IF(AND(BQ655&gt;=24,BQ655&lt;=29),"24 a 29",IF(AND(BQ655&gt;=29.5,BQ655&lt;=34.5),"29,5 a 34,5",IF(AND(BQ655&gt;=35,BQ655&lt;=40),"35 a 40","Fuera de rango")))))))))))))</f>
        <v>14 a 17,5</v>
      </c>
      <c r="BS655" s="11" t="n">
        <f aca="false">IF(BR655="","",IF(BR655="-20 a -15",1,IF(BR655="-14,5 a -9,5",2,IF(BR655="-9 a -4",3,IF(BR655="-3,5 a 2,5",4,IF(BR655="3 a 8",5,IF(BR655="8,5 a 13,5",6,IF(BR655="14 a 17,5",7,IF(BR655="18","NORMA",IF(BR655="18,5 a 23,5",8,IF(BR655="24 a 29",9,IF(BR655="29,5 a 34,5",10,IF(BR655="35 a 40",11,"")))))))))))))</f>
        <v>7</v>
      </c>
      <c r="BT655" s="9" t="n">
        <v>0</v>
      </c>
      <c r="BU655" s="10" t="str">
        <f aca="false">IF(BT655="","",IF(AND(BT655&gt;=-20,BT655&lt;=-18),"-20 a -18",IF(AND(BT655&gt;=-17.5,BT655&lt;=-15.5),"-17,5 a -15,5",IF(AND(BT655&gt;=-15,BT655&lt;=-13),"-15 a -13",IF(AND(BT655&gt;=-12.5,BT655&lt;=-10.5),"-12,5 a -10,5",IF(AND(BT655&gt;=-10,BT655&lt;=-8),"-10 a -8",IF(AND(BT655&gt;=-7.5,BT655&lt;=-5.5),"-7,5 a -5,5",IF(AND(BT655&gt;=-5,BT655&lt;=-3),"-5 a -3",IF(AND(BT655&gt;=-2.5,BT655&lt;=-0.5),"-2,5 a -0,5",IF(BT655=0,"0",IF(AND(BT655&gt;=0.5,BT655&lt;=2.5),"0,5 a 2,5",IF(AND(BT655&gt;=3,BT655&lt;=5),"3 a 5",IF(AND(BT655&gt;=5.5,BT655&lt;=7.5),"5,5 a 7,5",IF(AND(BT655&gt;=8,BT655&lt;=10),"8 a 10",IF(AND(BT655&gt;=10.5,BT655&lt;=12.5),"10,5 a 12,5",IF(AND(BT655&gt;=13,BT655&lt;=15),"13 a 15",IF(AND(BT655&gt;=15.5,BT655&lt;=17.5),"15,5 a 17,5",IF(AND(BT655&gt;=18,BT655&lt;=20),"18 a 20","Fuera de rango"))))))))))))))))))</f>
        <v>0</v>
      </c>
      <c r="BV655" s="11" t="str">
        <f aca="false">IF(BT655="","",IF(BT655=0,"NORMA",IF(AND(BT655&gt;=-20,BT655&lt;=-18),2,IF(AND(BT655&gt;=-17.5,BT655&lt;=-15.5),2,IF(AND(BT655&gt;=-15,BT655&lt;=-13),3,IF(AND(BT655&gt;=-12.5,BT655&lt;=-10.5),4,IF(AND(BT655&gt;=-10,BT655&lt;=-8),5,IF(AND(BT655&gt;=-7.5,BT655&lt;=-5.5),6,IF(AND(BT655&gt;=-5,BT655&lt;=-3),7,IF(AND(BT655&gt;=-2.5,BT655&lt;=-0.5),8,IF(AND(BT655&gt;=0.5,BT655&lt;=2.5),9,IF(AND(BT655&gt;=3,BT655&lt;=5),10,IF(AND(BT655&gt;=5.5,BT655&lt;=7.5),11,IF(AND(BT655&gt;=8,BT655&lt;=10),12,IF(AND(BT655&gt;=10.5,BT655&lt;=12.5),13,IF(AND(BT655&gt;=13,BT655&lt;=15),14,IF(AND(BT655&gt;=15.5,BT655&lt;=17.5),15,IF(AND(BT655&gt;=18,BT655&lt;=20),16,"Fuera de rango"))))))))))))))))))</f>
        <v>NORMA</v>
      </c>
      <c r="BW655" s="9" t="n">
        <v>-3.25</v>
      </c>
      <c r="BX655" s="10" t="n">
        <f aca="false">18.5- (0.3*H655)</f>
        <v>-0.0999999999999979</v>
      </c>
      <c r="BY655" s="10" t="n">
        <f aca="false">(BW655)-(BX655)</f>
        <v>-3.15</v>
      </c>
      <c r="BZ655" s="10" t="str">
        <f aca="false">IF(BY655="","",IF(BY655&lt;-27.5,"De -30 a -28",IF(BY655&lt;-25,"De -27,5 a -25,5",IF(BY655&lt;-22.5,"De -25 a -23",IF(BY655&lt;-20,"De -22,5 a -20,5",IF(BY655&lt;-17.5,"De -20 a -18",IF(BY655&lt;-15,"De -17,5 a -15,5",IF(BY655&lt;-12.5,"De -15 a -13",IF(BY655&lt;-10,"De -12,5 a -10,5",IF(BY655&lt;-7.5,"De -10 a -8",IF(BY655&lt;-5,"De -7,5 a -5,5",IF(BY655&lt;-2.5,"De -5 a -3",IF(BY655&lt;0,"De -2,5 a -0,5",IF(BY655&lt;2.5,"De 0 a 2",IF(BY655&lt;5,"De 2,5 a 4,5",IF(BY655&lt;7.5,"De 5 a 7",IF(BY655&lt;10,"De 7,5 a 9,5",IF(BY655&lt;12.5,"De 10 a 12",IF(BY655&lt;15,"De 12,5 a 14,5",IF(BY655&lt;17.5,"De 15 a 17",IF(BY655&lt;20,"De 17,5 a 19,5",IF(BY655&lt;22.5,"De 20 a 22",IF(BY655&lt;25,"De 22,5 a 24,5",IF(BY655&lt;27.5,"De 25 a 27","De 27,5 a 30"))))))))))))))))))))))))</f>
        <v>De -5 a -3</v>
      </c>
      <c r="CA655" s="12" t="n">
        <f aca="false">IF(BY655="","",IF(BY655&lt;=-28,1,IF(BY655&lt;=-25.5,2,IF(BY655&lt;=-23,3,IF(BY655&lt;=-20.5,4,IF(BY655&lt;=-18,5,IF(BY655&lt;=-15.5,6,IF(BY655&lt;=-13,7,IF(BY655&lt;=-10.5,8,IF(BY655&lt;=-8,9,IF(BY655&lt;=-5.5,10,IF(BY655&lt;=-3,11,IF(BY655&lt;=-0.5,12,IF(BY655&lt;=2,13,IF(BY655&lt;=4.5,14,IF(BY655&lt;=7,15,IF(BY655&lt;=9.5,16,IF(BY655&lt;=12,17,IF(BY655&lt;=14.5,18,IF(BY655&lt;=17,19,IF(BY655&lt;=19.5,20,IF(BY655&lt;=22,21,IF(BY655&lt;=24.5,22,IF(BY655&lt;=27,23,IF(BY655&lt;=30,24,"Fuera de rango")))))))))))))))))))))))))</f>
        <v>11</v>
      </c>
      <c r="CB655" s="9" t="n">
        <v>-3.75</v>
      </c>
      <c r="CC655" s="10" t="n">
        <f aca="false">18.5- (0.3*H655)</f>
        <v>-0.0999999999999979</v>
      </c>
      <c r="CD655" s="10" t="n">
        <f aca="false">(CB655)-(CC655)</f>
        <v>-3.65</v>
      </c>
      <c r="CE655" s="10" t="str">
        <f aca="false">IF(CD655="","",IF(CD655&lt;-27.5,"De -30 a -28",IF(CD655&lt;-25,"De -27,5 a -25,5",IF(CD655&lt;-22.5,"De -25 a -23",IF(CD655&lt;-20,"De -22,5 a -20,5",IF(CD655&lt;-17.5,"De -20 a -18",IF(CD655&lt;-15,"De -17,5 a -15,5",IF(CD655&lt;-12.5,"De -15 a -13",IF(CD655&lt;-10,"De -12,5 a -10,5",IF(CD655&lt;-7.5,"De -10 a -8",IF(CD655&lt;-5,"De -7,5 a -5,5",IF(CD655&lt;-2.5,"De -5 a -3",IF(CD655&lt;0,"De -2,5 a -0,5",IF(CD655&lt;=2,"De 0 a 2",IF(CD655&lt;=4.5,"De 2,5 a 4,5",IF(CD655&lt;=7,"De 5 a 7",IF(CD655&lt;=9.5,"De 7,5 a 9,5",IF(CD655&lt;=12,"De 10 a 12",IF(CD655&lt;=14.5,"De 12,5 a 14,5",IF(CD655&lt;=17,"De 15 a 17",IF(CD655&lt;=19.5,"De 17,5 a 19,5",IF(CD655&lt;=22,"De 20 a 22",IF(CD655&lt;=24.5,"De 22,5 a 24,5",IF(CD655&lt;=27,"De 25 a 27","De 27,5 a 30"))))))))))))))))))))))))</f>
        <v>De -5 a -3</v>
      </c>
      <c r="CF655" s="12" t="n">
        <f aca="false">IF(CD655="","",IF(CD655&lt;-27.5,1,IF(CD655&lt;-25,2,IF(CD655&lt;-22.5,3,IF(CD655&lt;-20,4,IF(CD655&lt;-17.5,5,IF(CD655&lt;-15,6,IF(CD655&lt;-12.5,7,IF(CD655&lt;-10,8,IF(CD655&lt;-7.5,9,IF(CD655&lt;-5,10,IF(CD655&lt;-2.5,11,IF(CD655&lt;0,12,IF(CD655&lt;2.5,13,IF(CD655&lt;5,14,IF(CD655&lt;7.5,15,IF(CD655&lt;10,16,IF(CD655&lt;12.5,17,IF(CD655&lt;15,18,IF(CD655&lt;17.5,19,IF(CD655&lt;20,20,IF(CD655&lt;22.5,21,IF(CD655&lt;25,22,IF(CD655&lt;27.5,23,24))))))))))))))))))))))))</f>
        <v>11</v>
      </c>
      <c r="CG655" s="9" t="n">
        <v>-2</v>
      </c>
      <c r="CH655" s="10" t="str">
        <f aca="false">IF(CG655="","",IF(AND(CG655&gt;=-10,CG655&lt;=-9.5),"-10 a -9,5",IF(AND(CG655&gt;-9.5,CG655&lt;=-8.5),"-9 a -8,5",IF(AND(CG655&gt;-8.5,CG655&lt;=-7.5),"-8 a -7,5",IF(AND(CG655&gt;-7.5,CG655&lt;=-6.5),"-7 a -6,5",IF(AND(CG655&gt;-6.5,CG655&lt;=-5.5),"-6 a -5,5",IF(AND(CG655&gt;-5.5,CG655&lt;=-4.5),"-5 a -4,5",IF(AND(CG655&gt;-4.5,CG655&lt;=-3.5),"-4 a -3,5",IF(AND(CG655&gt;-3.5,CG655&lt;=-2.5),"-3 a -2,5",IF(CG655=-2.25,"-2,25",IF(AND(CG655&gt;-2.5,CG655&lt;=-1.5),"-2 a -1,5",IF(AND(CG655&gt;-1.5,CG655&lt;=-0.5),"-1 a -0,5",IF(AND(CG655&gt;-0.5,CG655&lt;=0.5),"0 a 0,5",IF(AND(CG655&gt;0.5,CG655&lt;=1.5),"1 a 1,5",IF(AND(CG655&gt;1.5,CG655&lt;=2.5),"2 a 2,5",IF(AND(CG655&gt;2.5,CG655&lt;=3.5),"3 a 3,5",IF(AND(CG655&gt;3.5,CG655&lt;=4.5),"4 a 4,5",IF(AND(CG655&gt;4.5,CG655&lt;=5.5),"5 a 5,5",IF(AND(CG655&gt;5.5,CG655&lt;=6.5),"6 a 6,5",IF(AND(CG655&gt;6.5,CG655&lt;=7.5),"7 a 7,5",IF(AND(CG655&gt;7.5,CG655&lt;=8.5),"8 a 8,5",IF(AND(CG655&gt;8.5,CG655&lt;=9.5),"9 a 9,5",IF(CG655&gt;=10,"10","Fuera de rango")))))))))))))))))))))))</f>
        <v>-2 a -1,5</v>
      </c>
      <c r="CI655" s="11" t="n">
        <f aca="false">IF(CG655="","",IF(CG655=-2.25,"NORMA",IF(CG655&lt;=-9.5,1,IF(CG655&lt;=-8.5,2,IF(CG655&lt;=-7.5,3,IF(CG655&lt;=-6.5,4,IF(CG655&lt;=-5.5,5,IF(CG655&lt;=-4.5,6,IF(CG655&lt;=-3.5,7,IF(CG655&lt;=-2.5,8,IF(CG655&lt;=-1.5,9,IF(CG655&lt;=-0.5,10,IF(CG655&lt;=0.5,11,IF(CG655&lt;=1.5,12,IF(CG655&lt;=2.5,13,IF(CG655&lt;=3.5,14,IF(CG655&lt;=4.5,15,IF(CG655&lt;=5.5,16,IF(CG655&lt;=6.5,17,IF(CG655&lt;=7.5,18,IF(CG655&lt;=8.5,19,IF(CG655&lt;=9.5,20,IF(CG655=10,21,"Fuera de rango")))))))))))))))))))))))</f>
        <v>9</v>
      </c>
      <c r="CJ655" s="9" t="n">
        <v>1.25</v>
      </c>
      <c r="CK655" s="10" t="str">
        <f aca="false">IF(CJ655="","",IF(AND(CJ655&gt;=-6,CJ655&lt;=-5.5),"-6 a -5,5",IF(AND(CJ655&gt;-5.5,CJ655&lt;=-4.5),"-5 a -4,5",IF(AND(CJ655&gt;-4.5,CJ655&lt;=-3.5),"-4 a -3,5",IF(AND(CJ655&gt;-3.5,CJ655&lt;=-2.5),"-3 a -2,5",IF(AND(CJ655&gt;-2.5,CJ655&lt;=-1.5),"-2 a -1,5",IF(AND(CJ655&gt;-1.5,CJ655&lt;=-0.5),"-1 a -0,5",IF(AND(CJ655&gt;-0.5,CJ655&lt;=0.5),"0 a 0,5",IF(AND(CJ655&gt;0.5,CJ655&lt;=1.5),"1 a 1,5",IF(AND(CJ655&gt;1.5,CJ655&lt;2.5),"2",IF(AND(CJ655&gt;=2.5,CJ655&lt;=3),"2,5 a 3",IF(AND(CJ655&gt;3,CJ655&lt;=4),"3,5 a 4",IF(AND(CJ655&gt;4,CJ655&lt;=5),"4,5 a 5",IF(AND(CJ655&gt;5,CJ655&lt;=6),"5,5 a 6",IF(AND(CJ655&gt;6,CJ655&lt;=7),"6,5 a 7",IF(AND(CJ655&gt;7,CJ655&lt;=8),"7,5 a 8",IF(AND(CJ655&gt;8,CJ655&lt;=9.5),"8,5 a 9,5",IF(CJ655=10,"10","Fuera de rango"))))))))))))))))))</f>
        <v>1 a 1,5</v>
      </c>
      <c r="CL655" s="11" t="n">
        <f aca="false">IF(CK655="","",IF(OR(CK655="-6 a -5,5",CK655="-6 - -5,5"),1,IF(OR(CK655="-5 a -4,5",CK655="-5 - -4,5"),2,IF(OR(CK655="-4 a -3,5",CK655="-4 - -3,5"),3,IF(OR(CK655="-3 a -2,5",CK655="-3 - -2,5"),4,IF(OR(CK655="-2 a -1,5",CK655="-2 - -1,5"),5,IF(OR(CK655="-1 a -0,5",CK655="-1 - -0,5"),6,IF(OR(CK655="0 a 0,5",CK655="0 - 0,5"),7,IF(OR(CK655="1 a 1,5",CK655="1 - 1,5"),8,IF(CK655="2","NORMA",IF(OR(CK655="2,5 a 3",CK655="2,5 - 3"),9,IF(OR(CK655="3,5 a 4",CK655="3,5 - 4"),10,IF(OR(CK655="4,5 a 5",CK655="4,5 - 5"),11,IF(OR(CK655="5,5 a 6",CK655="5,5 - 6"),12,IF(OR(CK655="6,5 a 7",CK655="6,5 - 7"),13,IF(OR(CK655="7,5 a 8",CK655="7,5 - 8"),14,IF(OR(CK655="8,5 a 9",CK655="8,5 - 9,5",CK655="9 a 9,5"),15,IF(CK655="10",15,IF(OR(CK655="0,5 a 1",CK655="0,5 - 1"),7,"Fuera de rango")))))))))))))))))))</f>
        <v>8</v>
      </c>
      <c r="CO655" s="10" t="str">
        <f aca="false">IF(CM655&gt;0,"EME"," ")</f>
        <v> </v>
      </c>
      <c r="CQ655" s="10" t="str">
        <f aca="false">IF(CP655&gt;0,"0", " ")</f>
        <v> </v>
      </c>
      <c r="CR655" s="10" t="str">
        <f aca="false">IF(CP655&gt;0,"EME"," ")</f>
        <v> </v>
      </c>
      <c r="CS655" s="9" t="n">
        <v>3</v>
      </c>
      <c r="CV655" s="9" t="n">
        <v>1</v>
      </c>
      <c r="CY655" s="9" t="n">
        <v>0</v>
      </c>
      <c r="DB655" s="9" t="n">
        <v>0</v>
      </c>
      <c r="DC655" s="11" t="str">
        <f aca="false">IF(DB655&lt;0,"2"," ")</f>
        <v> </v>
      </c>
      <c r="DD655" s="11" t="str">
        <f aca="false">IF(DB655&lt;0,"MIO"," ")</f>
        <v> </v>
      </c>
      <c r="DE655" s="9" t="n">
        <v>0</v>
      </c>
      <c r="DF655" s="10" t="str">
        <f aca="false">IF(DE655&lt;0,"3"," ")</f>
        <v> </v>
      </c>
      <c r="DG655" s="10" t="str">
        <f aca="false">IF(DE655&lt;0,"AST"," ")</f>
        <v> </v>
      </c>
      <c r="DH655" s="9" t="n">
        <v>0</v>
      </c>
      <c r="DI655" s="10" t="str">
        <f aca="false">IF(DH655&lt;0,"3"," ")</f>
        <v> </v>
      </c>
      <c r="DJ655" s="10" t="str">
        <f aca="false">IF(DH655&lt;0,"AST"," ")</f>
        <v> </v>
      </c>
      <c r="DK655" s="9" t="n">
        <v>2.5</v>
      </c>
      <c r="DL655" s="10" t="str">
        <f aca="false">IF(DK655&gt;0,"4"," ")</f>
        <v>4</v>
      </c>
      <c r="DM655" s="10" t="str">
        <f aca="false">IF(DK655&gt;0,"PRE"," ")</f>
        <v>PRE</v>
      </c>
      <c r="DN655" s="9" t="n">
        <v>2.5</v>
      </c>
      <c r="DO655" s="10" t="str">
        <f aca="false">IF(DN655&gt;0,"4"," ")</f>
        <v>4</v>
      </c>
      <c r="DP655" s="10" t="str">
        <f aca="false">IF(DN655&gt;0,"PRE"," ")</f>
        <v>PRE</v>
      </c>
      <c r="DS655" s="12" t="str">
        <f aca="false">CONCATENATE(CO655,CU655,DA655,DG655,DM655)</f>
        <v>  PRE</v>
      </c>
      <c r="DT655" s="10" t="e">
        <f aca="false" t="array" ref="DT655">_xlfn.IFS(DS655="EME    ","0", DS655=" HIP   ","1", DS655="  MIO  ","2", DS655="   AST ","3", DS655="    PRE","4", DS655="EME   PRE","5", DS655=" HIP  PRE","6", DS655=" HIP AST ","7", DS655="  MIO PRE","8", DS655="  MIOAST ","9", DS655="   ASTPRE","10",DS655=" HIP ASTPRE","11", DS655="  MIOASTPRE","12", DS655="     ","0")</f>
        <v>#N/A</v>
      </c>
      <c r="DV655" s="1" t="e">
        <f aca="false" t="array" ref="DV655">_xlfn.IFS(DU655="SI","2", DU655="NO","1")</f>
        <v>#N/A</v>
      </c>
      <c r="DX655" s="11" t="str">
        <f aca="false">IF(DW655=0,"1","2")</f>
        <v>1</v>
      </c>
      <c r="DY655" s="11" t="str">
        <f aca="false" t="array" ref="DY655">_xlfn.IFS(DW655=0,"0", DW655=0.25, "1", DW655=0.5,"2", DW655=0.75,"3", DW655=1,"4",DW655=1.25,"5", DW655=1.5,"6", DW655=1.75,"7", DW655=2,"8")</f>
        <v>0</v>
      </c>
      <c r="EA655" s="11" t="str">
        <f aca="false">IF(DZ655=0,"1","2")</f>
        <v>1</v>
      </c>
      <c r="EB655" s="11" t="str">
        <f aca="false" t="array" ref="EB655">_xlfn.IFS(DZ655=0,"0", DZ655=0.25, "1", DZ655=0.5,"2", DZ655=0.75,"3", DZ655=1,"4",DZ655=1.25,"5", DZ655=1.5,"6", DZ655=1.75,"7", DZ655=2,"8")</f>
        <v>0</v>
      </c>
      <c r="ED655" s="10" t="str">
        <f aca="false">IF(EC655=0,"1","2")</f>
        <v>1</v>
      </c>
      <c r="EE655" s="11" t="str">
        <f aca="false" t="array" ref="EE655">_xlfn.IFS(EC655=0,"0", EC655=-0.25, "1", EC655=-0.5,"2", EC655=-0.75,"3", EC655=-1,"4",EC655=-1.25,"5", EC655=-1.5,"6", EC655=-1.75,"7", EC655=-2,"8", EC655=-2.25,"9",EC655=-2.5,"10", EC655=-2.75,"11", EC655=-3,"12", EC655=-3.25,"13", EC655=-3.5,"14", EC655=-3.75,"15",EC655=-4,"16")</f>
        <v>0</v>
      </c>
      <c r="EG655" s="10" t="str">
        <f aca="false">IF(EF655=0,"1","2")</f>
        <v>1</v>
      </c>
      <c r="EH655" s="11" t="str">
        <f aca="false" t="array" ref="EH655">_xlfn.IFS(EF655=0,"0", EF655=-0.25, "1", EF655=-0.5,"2", EF655=-0.75,"3", EF655=-1,"4",EF655=-1.25,"5", EF655=-1.5,"6", EF655=-1.75,"7", EF655=-2,"8", EF655=-2.25,"9",EF655=-2.5,"10", EF655=-2.75,"11", EF655=-3,"12", EF655=-3.25,"13", EF655=-3.5,"14", EF655=-3.75,"15",EF655=-4,"16")</f>
        <v>0</v>
      </c>
      <c r="EJ655" s="11" t="str">
        <f aca="false">IF(EI655=0,"1","2")</f>
        <v>1</v>
      </c>
      <c r="EK655" s="11" t="str">
        <f aca="false" t="array" ref="EK655">_xlfn.IFS(EI655=0,"0", EI655=-0.25, "1", EI655=-0.5,"2", EI655=-0.75,"3", EI655=-1,"4",EI655=-1.25,"5", EI655=-1.5,"6", EI655=-1.75,"7", EI655=-2,"8", EI655=-2.25,"9", EI655=-2.25,"9",EI655=-2.5,"10", EI655=-2.75,"11", EI655=-3,"12", EI655=-3.25,"13", EI655=-3.5,"14", EI655=-3.75,"15",EI655=-4,"16", EI655=0.25, "17", EI655=0.5, "18")</f>
        <v>0</v>
      </c>
      <c r="EM655" s="11" t="str">
        <f aca="false">IF(EL655=0,"1","2")</f>
        <v>1</v>
      </c>
      <c r="EN655" s="11" t="str">
        <f aca="false" t="array" ref="EN655">_xlfn.IFS(EL655=0.25,"17",EL655=0.5,"18", EL655=0,"0", EL655=-0.25, "1", EL655=-0.5,"2", EL655=-0.75,"3", EL655=-1,"4",EL655=-1.25,"5", EL655=-1.5,"6", EL655=-1.75,"7", EL655=-2,"8",EL655= -2.25,"9",EL655=-2.5,"10",EL655= -2.75,"11",EL655= -3,"12",EL655= -3.25,"13",EL655= -3.5,"14",EL655= -3.75,"15",EL655=-4,"16")</f>
        <v>0</v>
      </c>
      <c r="EP655" s="11" t="str">
        <f aca="false">IF(EO655=0,"1","2")</f>
        <v>1</v>
      </c>
      <c r="EQ655" s="11" t="str">
        <f aca="false" t="array" ref="EQ655">_xlfn.IFS(EO655=0,"0", EO655=0.25, "1", EO655=0.5,"2", EO655=0.75,"3", EO655=1,"4",EO655=1.25,"5", EO655=1.5,"6", EO655=1.75,"7", EO655=2,"8", EO655=2.25,"9", EO655=2.25,"9",EO655=2.5,"10", EO655=2.75,"11", EO655=3,"12", EO655=3.25,"13", EO655=3.5,"14", EO655=3.75,"15",EO655=4,"16", EO655=-0.25, "17", bq=-0.5, "18")</f>
        <v>0</v>
      </c>
      <c r="ES655" s="11" t="str">
        <f aca="false">IF(ER655=0,"1","2")</f>
        <v>1</v>
      </c>
      <c r="ET655" s="11" t="str">
        <f aca="false" t="array" ref="ET655">_xlfn.IFS(ER655=0,"0", ER655=0.25, "1", ER655=0.5,"2", ER655=0.75,"3", ER655=1,"4",ER655=1.25,"5", ER655=1.5,"6", ER655=1.75,"7", ER655=2,"8", ER655=2.25,"9", ER655=2.25,"9",ER655=2.5,"10", ER655=2.75,"11", ER655=3,"12", ER655=3.25,"13", ER655=3.5,"14", ER655=3.75,"15",ER655=4,"16", ER655=-0.25, "17", bq=-0.5, "18")</f>
        <v>0</v>
      </c>
      <c r="EV655" s="14" t="e">
        <f aca="false">VLOOKUP(EU655,LEYENDA!$G$2:$H$8,2,TRUE())</f>
        <v>#N/A</v>
      </c>
      <c r="EW655" s="14" t="e">
        <f aca="false" t="array" ref="EW655">_xlfn.IFS(EV655="0-5","1", EV655="6-12","2", EV655="13-18","3", EV655="19-24","4", EV655="25-36","5", EV655="37-48","6", EV655="49-60","7")</f>
        <v>#N/A</v>
      </c>
    </row>
    <row r="656" customFormat="false" ht="13.5" hidden="false" customHeight="false" outlineLevel="0" collapsed="false">
      <c r="A656" s="1" t="n">
        <v>253</v>
      </c>
      <c r="B656" s="2" t="n">
        <v>1</v>
      </c>
      <c r="C656" s="33" t="n">
        <v>41803</v>
      </c>
      <c r="E656" s="5" t="str">
        <f aca="false">VLOOKUP(A656,'286'!$A$3:$J$6279,10,FALSE())</f>
        <v>MARTÍN SÁNCHEZ, BÁRBARA</v>
      </c>
      <c r="F656" s="4" t="str">
        <f aca="false">VLOOKUP(A656,'286'!$A$3:$I$1768,3,FALSE())</f>
        <v>MARSANBAR</v>
      </c>
      <c r="G656" s="6" t="n">
        <f aca="false">VLOOKUP(A656,'286'!$A$3:$I$1768,4,FALSE())</f>
        <v>29176</v>
      </c>
      <c r="H656" s="7" t="n">
        <f aca="false">YEAR(C656)-YEAR(G656)</f>
        <v>35</v>
      </c>
      <c r="I656" s="1" t="str">
        <f aca="false">VLOOKUP(H656,LEYENDA!$C$2:$D$6,2,TRUE())</f>
        <v>25-40</v>
      </c>
      <c r="J656" s="5" t="str">
        <f aca="false">VLOOKUP(A656,'286'!$A$3:$I$1768,7,FALSE())</f>
        <v>M</v>
      </c>
      <c r="K656" s="8" t="n">
        <f aca="false">VLOOKUP(A656,'286'!$A$3:$I$1768,2,FALSE())</f>
        <v>0</v>
      </c>
      <c r="L656" s="4" t="str">
        <f aca="false">VLOOKUP(A656,'286'!$A$3:$I$1768,8,FALSE())</f>
        <v>D</v>
      </c>
      <c r="M656" s="4" t="str">
        <f aca="false">VLOOKUP(A656,'286'!$A$3:$I$1768,9,FALSE())</f>
        <v>D</v>
      </c>
      <c r="N656" s="8" t="str">
        <f aca="false">IF(R656=O656, "MISMA","CONTRARIA")</f>
        <v>MISMA</v>
      </c>
      <c r="O656" s="8" t="str">
        <f aca="false" t="array" ref="O656">_xlfn.IFS(L656="D","1", L656="I","2")</f>
        <v>1</v>
      </c>
      <c r="P656" s="8" t="e">
        <f aca="false" t="array" ref="P656">_xlfn.IFS(K656="OD","1", K656="OI","2")</f>
        <v>#N/A</v>
      </c>
      <c r="Q656" s="1" t="str">
        <f aca="false" t="array" ref="Q656">_xlfn.IFS(J656="M","1", J656="H","2")</f>
        <v>1</v>
      </c>
      <c r="R656" s="8" t="str">
        <f aca="false" t="array" ref="R656">_xlfn.IFS(M656="D","1", M656="I","2")</f>
        <v>1</v>
      </c>
      <c r="S656" s="1" t="str">
        <f aca="false" t="array" ref="S656">_xlfn.IFS(N656="CONTRARIA", "1",N656= "MISMA","2")</f>
        <v>2</v>
      </c>
      <c r="T656" s="1" t="str">
        <f aca="false" t="array" ref="T656">_xlfn.IFS(I656="0-12","1", I656="13-24","2", I656="25-40","3", I656="41-60","4", I656="61-100","5")</f>
        <v>3</v>
      </c>
      <c r="U656" s="9" t="n">
        <v>4</v>
      </c>
      <c r="V656" s="10" t="str">
        <f aca="false">IF(U656="","",IF(AND(U656&gt;=-9,U656&lt;=-6.5),"-9 a -6,5",IF(AND(U656&gt;=-6,U656&lt;=-3.5),"-6 a -3,5",IF(AND(U656&gt;=-3,U656&lt;=-1),"-3 a -1",IF(U656=-0.5,"-0,5",IF(AND(U656&gt;=0,U656&lt;=2.5),"0 a 2,5",IF(AND(U656&gt;=3,U656&lt;=5.5),"3 a 5,5",IF(AND(U656&gt;=6,U656&lt;=8.5),"6 a 8,5",IF(AND(U656&gt;=9,U656&lt;=20),"9 a 20","Fuera de rango")))))))))</f>
        <v>3 a 5,5</v>
      </c>
      <c r="W656" s="11" t="n">
        <f aca="false">IF(V656="","",IF(V656="-9 a -6,5",2,IF(V656="-6 a -3,5",3,IF(V656="-3 a -1",4,IF(V656="-0,5","NORMA",IF(V656="0 a 2,5",5,IF(V656="3 a 5,5",6,IF(V656="6 a 8,5",7,IF(V656="9 a 20",8,"Fuera de rango")))))))))</f>
        <v>6</v>
      </c>
      <c r="X656" s="9" t="n">
        <v>0</v>
      </c>
      <c r="Y656" s="11" t="str">
        <f aca="false">IF(X656="","",IF(AND(X656&gt;=0,X656&lt;=4),"0 a 4",IF(AND(X656&gt;=4.5,X656&lt;=8.5),"4,5 a 8,5",IF(X656=9,"9",IF(AND(X656&gt;=9.5,X656&lt;=13),"9,5 a 13",IF(AND(X656&gt;=13.5,X656&lt;=20),"13,5 a 20",IF(AND(X656&gt;=20.5,X656&lt;=35),"20,5 a 35","Fuera de rango")))))))</f>
        <v>0 a 4</v>
      </c>
      <c r="Z656" s="11" t="n">
        <f aca="false">IF(Y656="","",IF(Y656="0 a 4",1,IF(Y656="4,5 a 8,5",2,IF(Y656="9","NORMA",IF(Y656="9,5 a 13",3,IF(Y656="13,5 a 20",4,IF(Y656="20,5 a 35",5,"Fuera de rango")))))))</f>
        <v>1</v>
      </c>
      <c r="AA656" s="9" t="n">
        <v>20</v>
      </c>
      <c r="AB656" s="10" t="str">
        <f aca="false">IF(AA656="","",IF(AND(AA656&gt;=0,AA656&lt;=9),"0 a 9",IF(AND(AA656&gt;=9.5,AA656&lt;=18.5),"9,5 a 18,5",IF(AA656=19,"19",IF(AND(AA656&gt;=19.5,AA656&lt;=28),"19,5 a 28",IF(AND(AA656&gt;=28.5,AA656&lt;=40),"28,5 a 40","Fuera de rango"))))))</f>
        <v>19,5 a 28</v>
      </c>
      <c r="AC656" s="11" t="n">
        <f aca="false" t="array" ref="AC656">_xlfn.IFS(AB656="","",AB656="0 a 9",1,AB656="9,5 a 18,5",2,AB656="19","NORMA",AB656="19,5 a 28",3,AB656="28,5 a 40",4,TRUE(),"Fuera de rango")</f>
        <v>3</v>
      </c>
      <c r="AD656" s="9" t="n">
        <v>5</v>
      </c>
      <c r="AE656" s="10" t="str">
        <f aca="false">IF(AD656="","",IF(AND(AD656&gt;=-10,AD656&lt;=0),"De -10 a 0",IF(AND(AD656&gt;=0.5,AD656&lt;=9.5),"0,5 a 9,5",IF(AD656=10,"10",IF(AND(AD656&gt;=10.5,AD656&lt;=20),"10,5 a 20",IF(AND(AD656&gt;=20.5,AD656&lt;=40),"20,5 a 40","Fuera de rango"))))))</f>
        <v>0,5 a 9,5</v>
      </c>
      <c r="AF656" s="12" t="n">
        <f aca="false">IF(AD656="","",IF(AND(AD656&gt;=-10,AD656&lt;=0),1,IF(AND(AD656&gt;=0.5,AD656&lt;=9.5),2,IF(AD656=10,"NORMA",IF(AND(AD656&gt;=10.5,AD656&lt;=20),3,IF(AND(AD656&gt;=20.5,AD656&lt;=40),4,""))))))</f>
        <v>2</v>
      </c>
      <c r="AG656" s="9" t="n">
        <v>12</v>
      </c>
      <c r="AH656" s="10" t="str">
        <f aca="false">IF(AG656="","",IF(AND(AG656&gt;=0,AG656&lt;=4),"0 a 4",IF(AND(AG656&gt;=4.5,AG656&lt;=8.5),"4,5 a 8,5",IF(AG656=9,"9",IF(AND(AG656&gt;=9.5,AG656&lt;=13),"9,5 a 13",IF(AND(AG656&gt;=13.5,AG656&lt;=25),"13,5 a 25","Fuera de rango"))))))</f>
        <v>9,5 a 13</v>
      </c>
      <c r="AI656" s="10" t="n">
        <f aca="false">IF(AH656="","",IF(AH656="0 a 4",1,IF(AH656="4,5 a 8,5",2,IF(AH656="9","NORMA",IF(AH656="9,5 a 13",3,IF(AH656="13,5 a 25",4,""))))))</f>
        <v>3</v>
      </c>
      <c r="AJ656" s="9" t="n">
        <v>10</v>
      </c>
      <c r="AK656" s="10" t="str">
        <f aca="false">IF(AJ656="","",IF(AND(AJ656&gt;=-15,AJ656&lt;=-10.5),"-15 a -10,5",IF(AND(AJ656&gt;=-10,AJ656&lt;=-4),"-10 a -4",IF(AND(AJ656&gt;=-4.5,AJ656&lt;=0),"-4,5 a 0",IF(AND(AJ656&gt;=0.5,AJ656&lt;=4.5),"0,5 a 4,5",IF(AJ656=5,"5",IF(AND(AJ656&gt;=5.5,AJ656&lt;=10),"5,5 a 10",IF(AND(AJ656&gt;=10.5,AJ656&lt;=20),"10,5 a 20","Fuera de rango"))))))))</f>
        <v>5,5 a 10</v>
      </c>
      <c r="AL656" s="11" t="n">
        <f aca="false">IF(AK656="","",IF(AK656="-15 a -10,5",1,IF(AK656="-10 a -4",2,IF(AK656="-4,5 a 0",3,IF(AK656="0,5 a 4,5",4,IF(AK656="5","NORMA",IF(AK656="5,5 a 10",5,IF(AK656="10,5 a 20",6,"Error"))))))))</f>
        <v>5</v>
      </c>
      <c r="AM656" s="9" t="n">
        <v>0.25</v>
      </c>
      <c r="AN656" s="10" t="str">
        <f aca="false">IF(AM656="","",IF(AND(AM656&gt;=-7.5,AM656&lt;=-5.5),"-7,5 a -5,5",IF(AND(AM656&gt;=-5,AM656&lt;=-3),"-5 a -3",IF(AND(AM656&gt;=-2.5,AM656&lt;=-0.5),"-2,5 a -0,5",IF(AM656=0,"0,00",IF(AND(AM656&gt;=0.5,AM656&lt;=2.5),"0,5 a 2,5",IF(AND(AM656&gt;=3,AM656&lt;=5),"3 a 5",IF(AND(AM656&gt;=5.5,AM656&lt;=7.5),"5,5 a 7,5",IF(AND(AM656&gt;=8,AM656&lt;=10),"8 a 10","Fuera de rango")))))))))</f>
        <v>Fuera de rango</v>
      </c>
      <c r="AO656" s="11" t="str">
        <f aca="false">IF(AN656="","",IF(AN656="-7,5 a -5,5",1,IF(AN656="-5 a -3",2,IF(AN656="-2,5 a -0,5",3,IF(AN656="0,00","NORMA",IF(AN656="0,5 a 2,5",4,IF(AN656="3 a 5",5,IF(AN656="5,5 a 7,5",6,IF(AN656="8 a 10",7,"Error")))))))))</f>
        <v>Error</v>
      </c>
      <c r="AP656" s="9" t="n">
        <v>-6</v>
      </c>
      <c r="AQ656" s="10" t="str">
        <f aca="false">IF(AP656="","",IF(AND(AP656&gt;=-20,AP656&lt;=-9.5),"-20 a -9,5",IF(AND(AP656&gt;=-9,AP656&lt;=-6.5),"-9 a -6,5",IF(AP656=-6,"-6",IF(AND(AP656&gt;=-5.5,AP656&lt;=-3),"-5,5 a -3",IF(AND(AP656&gt;=-2.5,AP656&lt;=0),"-2,5 a 0",IF(AND(AP656&gt;=0.5,AP656&lt;=3),"0,5 a 3",IF(AND(AP656&gt;=3.5,AP656&lt;=6),"3,5 a 6",IF(AND(AP656&gt;=6.5,AP656&lt;=9),"6,5 a 9",IF(AND(AP656&gt;=9.5,AP656&lt;=20),"9,5 a 20","Fuera de rango"))))))))))</f>
        <v>-6</v>
      </c>
      <c r="AR656" s="11" t="str">
        <f aca="false">IF(AQ656="","",IF(AQ656="-20 a -9,5",1,IF(AQ656="-9 a -6,5",2,IF(AQ656="-6","NORMA",IF(AQ656="-5,5 a -3",3,IF(AQ656="-2,5 a 0",4,IF(AQ656="0,5 a 3",5,IF(AQ656="3,5 a 6",6,IF(AQ656="6,5 a 9",7,IF(AQ656="9,5 a 20",8,""))))))))))</f>
        <v>NORMA</v>
      </c>
      <c r="AS656" s="9" t="n">
        <v>2</v>
      </c>
      <c r="AT656" s="10" t="str">
        <f aca="false">IF(AS656="","",IF(AND(AS656&gt;=-16,AS656&lt;=-14),"-16 a -14",IF(AND(AS656&gt;=-13.5,AS656&lt;=-11.5),"-13,5 a -11,5",IF(AND(AS656&gt;=-11,AS656&lt;=-9),"-11 a -9",IF(AND(AS656&gt;=-8.5,AS656&lt;=-6.5),"-8,5 a -6,5",IF(AND(AS656&gt;=-6,AS656&lt;=-4),"-6 a -4",IF(AND(AS656&gt;=-3.5,AS656&lt;=-1.5),"-3,5 a -1,5",IF(AND(AS656&gt;=-1,AS656&lt;=1),"-1 a 1",IF(AND(AS656&gt;=1.5,AS656&lt;=3.5),"1,5 a 3,5",IF(AND(AS656&gt;=4,AS656&lt;=6),"4 a 6",IF(AND(AS656&gt;=6.5,AS656&lt;=8.5),"6,5 a 8,5",IF(AND(AS656&gt;=9,AS656&lt;=11),"9 a 11",IF(AND(AS656&gt;=11.5,AS656&lt;=13.5),"11,5 a 13,5",IF(AND(AS656&gt;=14,AS656&lt;=16),"14 a 16",IF(AND(AS656&gt;=16.5,AS656&lt;=18.5),"16,5 a 18,5",IF(AND(AS656&gt;=19,AS656&lt;=21),"19 a 21","Fuera de rango"))))))))))))))))</f>
        <v>1,5 a 3,5</v>
      </c>
      <c r="AU656" s="11" t="n">
        <f aca="false" t="array" ref="AU656">IF(AT656="","",_xlfn.IFS(AT656="-16 a -14",1,AT656="-13,5 a -11,5",2,AT656="-11 a -9",3,AT656="-8,5 a -6,5",4,AT656="-6 a -4",5,AT656="-3,5 a -1,5",6,AT656="-1 a 1",7,AT656="1,5 a 3,5",8,AT656="4 a 6","NORMA",AT656="6,5 a 8,5",9,AT656="9 a 11",10,AT656="11,5 a 13,5",11,AT656="14 a 16",12,AT656="16,5 a 18,5",13,AT656="19 a 21",14,TRUE(),""))</f>
        <v>8</v>
      </c>
      <c r="AV656" s="9" t="n">
        <v>0</v>
      </c>
      <c r="AW656" s="10" t="str">
        <f aca="false">IF(AV656="","",IF(AND(AV656&gt;=-1,AV656&lt;=-0.5),"-1 a -0,5",IF(AND(AV656&gt;-0.5,AV656&lt;=0),"De -0,5 a 0",IF(AND(AV656&gt;=0.25,AV656&lt;=0.75),"0,25 a 0,75",IF(AND(AV656&gt;=1,AV656&lt;=1.5),"1 a 1,5",IF(AND(AV656&gt;=1.75,AV656&lt;=2.25),"1,75 a 2,25",IF(AND(AV656&gt;=2.5,AV656&lt;=3),"2,5 a 3",IF(AND(AV656&gt;=3.25,AV656&lt;=3.75),"3,25 a 3,75","Fuera de rango"))))))))</f>
        <v>De -0,5 a 0</v>
      </c>
      <c r="AX656" s="10" t="n">
        <f aca="false">IF(AW656="","",IF(OR(AW656="-1 a -0,5",AW656="-1 a -0.5"),1,IF(OR(AW656="De -0,5 a 0",AW656="-0,5 a 0",AW656="De -0.5 a 0"),2,IF(OR(AW656="0,25 a 0,75",AW656="0.25 a 0.75"),"NORMA",IF(OR(AW656="1 a 1,5",AW656="1 a 1.5"),3,IF(OR(AW656="1,75 a 2,25",AW656="1.75 a 2.25"),4,IF(OR(AW656="2,5 a 3",AW656="2.5 a 3"),5,IF(OR(AW656="3,25 a 3,75",AW656="3.25 a 3.75"),6,""))))))))</f>
        <v>2</v>
      </c>
      <c r="AY656" s="9" t="n">
        <v>-4</v>
      </c>
      <c r="AZ656" s="10" t="str">
        <f aca="false">IF(AY656="","",IF(AND(AY656&gt;=-20,AY656&lt;=-9.5),"-20 a -9,5",IF(AND(AY656&gt;=-9,AY656&lt;=-6.5),"-9 a -6,5",IF(AY656=-6,"-6",IF(AND(AY656&gt;=-5.5,AY656&lt;=-3),"-5,5 a -3",IF(AND(AY656&gt;=-2.5,AY656&lt;=0),"-2,5 a 0",IF(AND(AY656&gt;=0.5,AY656&lt;=3),"0,5 a 3",IF(AND(AY656&gt;=3.5,AY656&lt;=6),"3,5 a 6","Fuera de rango"))))))))</f>
        <v>-5,5 a -3</v>
      </c>
      <c r="BA656" s="11" t="n">
        <f aca="false">IF(AZ656="","",IF(AZ656="-20 a -9,5",1,IF(AZ656="-9 a -6,5",2,IF(AZ656="-6","NORMA",IF(AZ656="-5,5 a -3",3,IF(AZ656="-2,5 a 0",4,IF(AZ656="0,5 a 3",5,IF(AZ656="3,5 a 6",6,""))))))))</f>
        <v>3</v>
      </c>
      <c r="BB656" s="9" t="n">
        <v>0</v>
      </c>
      <c r="BC656" s="10" t="str">
        <f aca="false" t="array" ref="BC656">IF(BB656="","",_xlfn.IFS(AND(BB656&gt;=0,BB656&lt;=2),"0 a 2",AND(BB656&gt;=2.5,BB656&lt;=4.5),"2,5 a 4,5",AND(BB656&gt;=5,BB656&lt;=7),"5 a 7",AND(BB656&gt;=7.5,BB656&lt;=9.5),"7,5 a 9,5",AND(BB656&gt;=10,BB656&lt;=12),"10 a 12",AND(BB656&gt;=12.5,BB656&lt;=14.5),"12,5 a 14,5",BB656=15,"15",AND(BB656&gt;=15.5,BB656&lt;=17.5),"15,5 a 17,5",AND(BB656&gt;=18,BB656&lt;=20),"18 a 20",AND(BB656&gt;=20.5,BB656&lt;=22.5),"20,5 a 22,5",AND(BB656&gt;=23,BB656&lt;=25),"23 a 25",TRUE(),"Fuera de rango"))</f>
        <v>0 a 2</v>
      </c>
      <c r="BD656" s="11" t="n">
        <f aca="false" t="array" ref="BD656">IF(BC656="","",_xlfn.IFS(BC656="0 a 2",1,BC656="2,5 a 4,5",2,BC656="5 a 7",3,BC656="7,5 a 9,5",4,BC656="10 a 12",5,BC656="12,5 a 14,5",6,BC656="15","NORMA",BC656="15,5 a 17,5",7,BC656="18 a 20",8,BC656="20,5 a 22,5",9,BC656="23 a 25",10,TRUE(),"Fuera de rango"))</f>
        <v>1</v>
      </c>
      <c r="BE656" s="9" t="n">
        <v>12</v>
      </c>
      <c r="BF656" s="10" t="str">
        <f aca="false">IF(BE656="","",IF(AND(BE656&gt;=-20,BE656&lt;=-10),"-20 a -10",IF(AND(BE656&gt;=-9.5,BE656&lt;=0.5),"-9,5 a 0,5",IF(AND(BE656&gt;=1,BE656&lt;=11),"1 a 11",IF(AND(BE656&gt;=11.5,BE656&lt;=20.5),"11,5 a 20,5",IF(BE656=21,"21",IF(AND(BE656&gt;=21.5,BE656&lt;=31.5),"21,5 a 31,5",IF(AND(BE656&gt;=32,BE656&lt;=42),"32 a 42","Fuera de rango"))))))))</f>
        <v>11,5 a 20,5</v>
      </c>
      <c r="BG656" s="11" t="n">
        <f aca="false">IF(BF656="","",IF(BF656="-20 a -10",1,IF(BF656="-9,5 a 0,5",2,IF(BF656="1 a 11",3,IF(BF656="11,5 a 20,5",4,IF(BF656="21","NORMA",IF(BF656="21,5 a 31,5",5,IF(BF656="32 a 42",6,""))))))))</f>
        <v>4</v>
      </c>
      <c r="BH656" s="9" t="n">
        <v>0</v>
      </c>
      <c r="BI656" s="10" t="str">
        <f aca="false">IF(BH656="","",IF(AND(BH656&gt;=-20,BH656&lt;=-15),"-20 a -15",IF(AND(BH656&gt;=-14.5,BH656&lt;=-9.5),"-14,5 a -9,5",IF(AND(BH656&gt;=-9,BH656&lt;=-4),"-9 a -4",IF(AND(BH656&gt;=-3.5,BH656&lt;=2.5),"-3,5 a 2,5",IF(AND(BH656&gt;=3,BH656&lt;=8),"3 a 8",IF(AND(BH656&gt;=8.5,BH656&lt;=14.5),"8,5 a 14,5",IF(BH656=15,"15",IF(AND(BH656&gt;=15.5,BH656&lt;=20.5),"15,5 a 20,5",IF(AND(BH656&gt;=21,BH656&lt;=26),"21 a 26","Fuera de rango"))))))))))</f>
        <v>-3,5 a 2,5</v>
      </c>
      <c r="BJ656" s="11" t="n">
        <f aca="false">IF(BI656="","",IF(BI656="-20 a -15",1,IF(BI656="-14,5 a -9,5",2,IF(BI656="-9 a -4",3,IF(BI656="-3,5 a 2,5",4,IF(BI656="3 a 8",5,IF(BI656="8,5 a 14,5",6,IF(BI656="15","NORMA",IF(BI656="15,5 a 20,5",7,IF(BI656="21 a 26",8,IF(BI656="26,5 a 31,5",9,"")))))))))))</f>
        <v>4</v>
      </c>
      <c r="BK656" s="9" t="n">
        <v>16</v>
      </c>
      <c r="BL656" s="10" t="str">
        <f aca="false">IF(BK656="","",IF(AND(BK656&gt;=0,BK656&lt;=2),"0 - 2",IF(AND(BK656&gt;=2.5,BK656&lt;=4.5),"2,5 - 4,5",IF(AND(BK656&gt;=5,BK656&lt;=7),"5 - 7",IF(AND(BK656&gt;=7.5,BK656&lt;=9.5),"7,5 - 9,5",IF(AND(BK656&gt;=10,BK656&lt;=12),"10 - 12",IF(AND(BK656&gt;=12.5,BK656&lt;=13.5),"12,5 - 13,5",IF(BK656=14,"14",IF(AND(BK656&gt;=14.5,BK656&lt;=16.5),"14,5 - 16,5",IF(AND(BK656&gt;=17,BK656&lt;=19),"17 - 19",IF(AND(BK656&gt;=19.5,BK656&lt;=21.5),"19,5 - 21,5",IF(AND(BK656&gt;=22,BK656&lt;=24),"22 - 24",IF(AND(BK656&gt;=24.5,BK656&lt;=26.5),"24,5 - 26,5",IF(AND(BK656&gt;=27,BK656&lt;=29),"27 - 29",IF(AND(BK656&gt;=29.5,BK656&lt;=30),"29,5 - 30","Fuera de rango")))))))))))))))</f>
        <v>14,5 - 16,5</v>
      </c>
      <c r="BM656" s="11" t="n">
        <f aca="false">IF(BL656="","",IF(BL656="0 - 2",1,IF(BL656="2,5 - 4,5",2,IF(BL656="5 - 7",3,IF(BL656="7,5 - 9,5",4,IF(BL656="10 - 12",5,IF(BL656="12,5 - 13,5",6,IF(BL656="14","NORMA",IF(BL656="14,5 - 16,5",7,IF(BL656="17 - 19",8,IF(BL656="19,5 - 21,5",9,IF(BL656="22 - 24",10,IF(BL656="24,5 - 26,5",11,IF(BL656="27 - 29",12,IF(BL656="29,5 - 30",13,"")))))))))))))))</f>
        <v>7</v>
      </c>
      <c r="BN656" s="9" t="n">
        <v>26</v>
      </c>
      <c r="BO656" s="11" t="str">
        <f aca="false">IF(BN656="","",IF(AND(BN656&gt;=-20,BN656&lt;=-10),"-20 a -10",IF(AND(BN656&gt;=-9.5,BN656&lt;=0.5),"-9,5 a 0,5",IF(AND(BN656&gt;=1,BN656&lt;=11),"1 a 11",IF(AND(BN656&gt;=11.5,BN656&lt;=21.5),"11,5 a 21,5",IF(BN656=22,"22",IF(AND(BN656&gt;=22.5,BN656&lt;=32.5),"22,5 a 32,5",IF(AND(BN656&gt;=33,BN656&lt;=43),"33 a 43","Fuera de rango"))))))))</f>
        <v>22,5 a 32,5</v>
      </c>
      <c r="BP656" s="11" t="n">
        <f aca="false">IF(BO656="","",IF(BO656="-20 a -10",1,IF(BO656="-9,5 a 0,5",2,IF(BO656="1 a 11",3,IF(BO656="11,5 a 21,5",4,IF(BO656="22","NORMA",IF(BO656="22,5 a 32,5",5,IF(BO656="33 a 43",6,""))))))))</f>
        <v>5</v>
      </c>
      <c r="BQ656" s="9" t="n">
        <v>14</v>
      </c>
      <c r="BR656" s="10" t="str">
        <f aca="false">IF(BQ656="","",IF(AND(BQ656&gt;=-20,BQ656&lt;=-15),"-20 a -15",IF(AND(BQ656&gt;=-14.5,BQ656&lt;=-9.5),"-14,5 a -9,5",IF(AND(BQ656&gt;=-9,BQ656&lt;=-4),"-9 a -4",IF(AND(BQ656&gt;=-3.5,BQ656&lt;=2.5),"-3,5 a 2,5",IF(AND(BQ656&gt;=3,BQ656&lt;=8),"3 a 8",IF(AND(BQ656&gt;=8.5,BQ656&lt;=13.5),"8,5 a 13,5",IF(AND(BQ656&gt;=14,BQ656&lt;=17.5),"14 a 17,5",IF(BQ656=18,"18",IF(AND(BQ656&gt;=18.5,BQ656&lt;=23.5),"18,5 a 23,5",IF(AND(BQ656&gt;=24,BQ656&lt;=29),"24 a 29",IF(AND(BQ656&gt;=29.5,BQ656&lt;=34.5),"29,5 a 34,5",IF(AND(BQ656&gt;=35,BQ656&lt;=40),"35 a 40","Fuera de rango")))))))))))))</f>
        <v>14 a 17,5</v>
      </c>
      <c r="BS656" s="11" t="n">
        <f aca="false">IF(BR656="","",IF(BR656="-20 a -15",1,IF(BR656="-14,5 a -9,5",2,IF(BR656="-9 a -4",3,IF(BR656="-3,5 a 2,5",4,IF(BR656="3 a 8",5,IF(BR656="8,5 a 13,5",6,IF(BR656="14 a 17,5",7,IF(BR656="18","NORMA",IF(BR656="18,5 a 23,5",8,IF(BR656="24 a 29",9,IF(BR656="29,5 a 34,5",10,IF(BR656="35 a 40",11,"")))))))))))))</f>
        <v>7</v>
      </c>
      <c r="BT656" s="9" t="n">
        <v>2</v>
      </c>
      <c r="BU656" s="10" t="str">
        <f aca="false">IF(BT656="","",IF(AND(BT656&gt;=-20,BT656&lt;=-18),"-20 a -18",IF(AND(BT656&gt;=-17.5,BT656&lt;=-15.5),"-17,5 a -15,5",IF(AND(BT656&gt;=-15,BT656&lt;=-13),"-15 a -13",IF(AND(BT656&gt;=-12.5,BT656&lt;=-10.5),"-12,5 a -10,5",IF(AND(BT656&gt;=-10,BT656&lt;=-8),"-10 a -8",IF(AND(BT656&gt;=-7.5,BT656&lt;=-5.5),"-7,5 a -5,5",IF(AND(BT656&gt;=-5,BT656&lt;=-3),"-5 a -3",IF(AND(BT656&gt;=-2.5,BT656&lt;=-0.5),"-2,5 a -0,5",IF(BT656=0,"0",IF(AND(BT656&gt;=0.5,BT656&lt;=2.5),"0,5 a 2,5",IF(AND(BT656&gt;=3,BT656&lt;=5),"3 a 5",IF(AND(BT656&gt;=5.5,BT656&lt;=7.5),"5,5 a 7,5",IF(AND(BT656&gt;=8,BT656&lt;=10),"8 a 10",IF(AND(BT656&gt;=10.5,BT656&lt;=12.5),"10,5 a 12,5",IF(AND(BT656&gt;=13,BT656&lt;=15),"13 a 15",IF(AND(BT656&gt;=15.5,BT656&lt;=17.5),"15,5 a 17,5",IF(AND(BT656&gt;=18,BT656&lt;=20),"18 a 20","Fuera de rango"))))))))))))))))))</f>
        <v>0,5 a 2,5</v>
      </c>
      <c r="BV656" s="11" t="n">
        <f aca="false">IF(BT656="","",IF(BT656=0,"NORMA",IF(AND(BT656&gt;=-20,BT656&lt;=-18),2,IF(AND(BT656&gt;=-17.5,BT656&lt;=-15.5),2,IF(AND(BT656&gt;=-15,BT656&lt;=-13),3,IF(AND(BT656&gt;=-12.5,BT656&lt;=-10.5),4,IF(AND(BT656&gt;=-10,BT656&lt;=-8),5,IF(AND(BT656&gt;=-7.5,BT656&lt;=-5.5),6,IF(AND(BT656&gt;=-5,BT656&lt;=-3),7,IF(AND(BT656&gt;=-2.5,BT656&lt;=-0.5),8,IF(AND(BT656&gt;=0.5,BT656&lt;=2.5),9,IF(AND(BT656&gt;=3,BT656&lt;=5),10,IF(AND(BT656&gt;=5.5,BT656&lt;=7.5),11,IF(AND(BT656&gt;=8,BT656&lt;=10),12,IF(AND(BT656&gt;=10.5,BT656&lt;=12.5),13,IF(AND(BT656&gt;=13,BT656&lt;=15),14,IF(AND(BT656&gt;=15.5,BT656&lt;=17.5),15,IF(AND(BT656&gt;=18,BT656&lt;=20),16,"Fuera de rango"))))))))))))))))))</f>
        <v>9</v>
      </c>
      <c r="BW656" s="9" t="n">
        <v>-7</v>
      </c>
      <c r="BX656" s="10" t="n">
        <f aca="false">18.5- (0.3*H656)</f>
        <v>8</v>
      </c>
      <c r="BY656" s="10" t="n">
        <f aca="false">(BW656)-(BX656)</f>
        <v>-15</v>
      </c>
      <c r="BZ656" s="10" t="str">
        <f aca="false">IF(BY656="","",IF(BY656&lt;-27.5,"De -30 a -28",IF(BY656&lt;-25,"De -27,5 a -25,5",IF(BY656&lt;-22.5,"De -25 a -23",IF(BY656&lt;-20,"De -22,5 a -20,5",IF(BY656&lt;-17.5,"De -20 a -18",IF(BY656&lt;-15,"De -17,5 a -15,5",IF(BY656&lt;-12.5,"De -15 a -13",IF(BY656&lt;-10,"De -12,5 a -10,5",IF(BY656&lt;-7.5,"De -10 a -8",IF(BY656&lt;-5,"De -7,5 a -5,5",IF(BY656&lt;-2.5,"De -5 a -3",IF(BY656&lt;0,"De -2,5 a -0,5",IF(BY656&lt;2.5,"De 0 a 2",IF(BY656&lt;5,"De 2,5 a 4,5",IF(BY656&lt;7.5,"De 5 a 7",IF(BY656&lt;10,"De 7,5 a 9,5",IF(BY656&lt;12.5,"De 10 a 12",IF(BY656&lt;15,"De 12,5 a 14,5",IF(BY656&lt;17.5,"De 15 a 17",IF(BY656&lt;20,"De 17,5 a 19,5",IF(BY656&lt;22.5,"De 20 a 22",IF(BY656&lt;25,"De 22,5 a 24,5",IF(BY656&lt;27.5,"De 25 a 27","De 27,5 a 30"))))))))))))))))))))))))</f>
        <v>De -15 a -13</v>
      </c>
      <c r="CA656" s="12" t="n">
        <f aca="false">IF(BY656="","",IF(BY656&lt;=-28,1,IF(BY656&lt;=-25.5,2,IF(BY656&lt;=-23,3,IF(BY656&lt;=-20.5,4,IF(BY656&lt;=-18,5,IF(BY656&lt;=-15.5,6,IF(BY656&lt;=-13,7,IF(BY656&lt;=-10.5,8,IF(BY656&lt;=-8,9,IF(BY656&lt;=-5.5,10,IF(BY656&lt;=-3,11,IF(BY656&lt;=-0.5,12,IF(BY656&lt;=2,13,IF(BY656&lt;=4.5,14,IF(BY656&lt;=7,15,IF(BY656&lt;=9.5,16,IF(BY656&lt;=12,17,IF(BY656&lt;=14.5,18,IF(BY656&lt;=17,19,IF(BY656&lt;=19.5,20,IF(BY656&lt;=22,21,IF(BY656&lt;=24.5,22,IF(BY656&lt;=27,23,IF(BY656&lt;=30,24,"Fuera de rango")))))))))))))))))))))))))</f>
        <v>7</v>
      </c>
      <c r="CB656" s="9" t="n">
        <v>-6.5</v>
      </c>
      <c r="CC656" s="10" t="n">
        <f aca="false">18.5- (0.3*H656)</f>
        <v>8</v>
      </c>
      <c r="CD656" s="10" t="n">
        <f aca="false">(CB656)-(CC656)</f>
        <v>-14.5</v>
      </c>
      <c r="CE656" s="10" t="str">
        <f aca="false">IF(CD656="","",IF(CD656&lt;-27.5,"De -30 a -28",IF(CD656&lt;-25,"De -27,5 a -25,5",IF(CD656&lt;-22.5,"De -25 a -23",IF(CD656&lt;-20,"De -22,5 a -20,5",IF(CD656&lt;-17.5,"De -20 a -18",IF(CD656&lt;-15,"De -17,5 a -15,5",IF(CD656&lt;-12.5,"De -15 a -13",IF(CD656&lt;-10,"De -12,5 a -10,5",IF(CD656&lt;-7.5,"De -10 a -8",IF(CD656&lt;-5,"De -7,5 a -5,5",IF(CD656&lt;-2.5,"De -5 a -3",IF(CD656&lt;0,"De -2,5 a -0,5",IF(CD656&lt;=2,"De 0 a 2",IF(CD656&lt;=4.5,"De 2,5 a 4,5",IF(CD656&lt;=7,"De 5 a 7",IF(CD656&lt;=9.5,"De 7,5 a 9,5",IF(CD656&lt;=12,"De 10 a 12",IF(CD656&lt;=14.5,"De 12,5 a 14,5",IF(CD656&lt;=17,"De 15 a 17",IF(CD656&lt;=19.5,"De 17,5 a 19,5",IF(CD656&lt;=22,"De 20 a 22",IF(CD656&lt;=24.5,"De 22,5 a 24,5",IF(CD656&lt;=27,"De 25 a 27","De 27,5 a 30"))))))))))))))))))))))))</f>
        <v>De -15 a -13</v>
      </c>
      <c r="CF656" s="12" t="n">
        <f aca="false">IF(CD656="","",IF(CD656&lt;-27.5,1,IF(CD656&lt;-25,2,IF(CD656&lt;-22.5,3,IF(CD656&lt;-20,4,IF(CD656&lt;-17.5,5,IF(CD656&lt;-15,6,IF(CD656&lt;-12.5,7,IF(CD656&lt;-10,8,IF(CD656&lt;-7.5,9,IF(CD656&lt;-5,10,IF(CD656&lt;-2.5,11,IF(CD656&lt;0,12,IF(CD656&lt;2.5,13,IF(CD656&lt;5,14,IF(CD656&lt;7.5,15,IF(CD656&lt;10,16,IF(CD656&lt;12.5,17,IF(CD656&lt;15,18,IF(CD656&lt;17.5,19,IF(CD656&lt;20,20,IF(CD656&lt;22.5,21,IF(CD656&lt;25,22,IF(CD656&lt;27.5,23,24))))))))))))))))))))))))</f>
        <v>7</v>
      </c>
      <c r="CG656" s="9" t="n">
        <v>-4.75</v>
      </c>
      <c r="CH656" s="10" t="str">
        <f aca="false">IF(CG656="","",IF(AND(CG656&gt;=-10,CG656&lt;=-9.5),"-10 a -9,5",IF(AND(CG656&gt;-9.5,CG656&lt;=-8.5),"-9 a -8,5",IF(AND(CG656&gt;-8.5,CG656&lt;=-7.5),"-8 a -7,5",IF(AND(CG656&gt;-7.5,CG656&lt;=-6.5),"-7 a -6,5",IF(AND(CG656&gt;-6.5,CG656&lt;=-5.5),"-6 a -5,5",IF(AND(CG656&gt;-5.5,CG656&lt;=-4.5),"-5 a -4,5",IF(AND(CG656&gt;-4.5,CG656&lt;=-3.5),"-4 a -3,5",IF(AND(CG656&gt;-3.5,CG656&lt;=-2.5),"-3 a -2,5",IF(CG656=-2.25,"-2,25",IF(AND(CG656&gt;-2.5,CG656&lt;=-1.5),"-2 a -1,5",IF(AND(CG656&gt;-1.5,CG656&lt;=-0.5),"-1 a -0,5",IF(AND(CG656&gt;-0.5,CG656&lt;=0.5),"0 a 0,5",IF(AND(CG656&gt;0.5,CG656&lt;=1.5),"1 a 1,5",IF(AND(CG656&gt;1.5,CG656&lt;=2.5),"2 a 2,5",IF(AND(CG656&gt;2.5,CG656&lt;=3.5),"3 a 3,5",IF(AND(CG656&gt;3.5,CG656&lt;=4.5),"4 a 4,5",IF(AND(CG656&gt;4.5,CG656&lt;=5.5),"5 a 5,5",IF(AND(CG656&gt;5.5,CG656&lt;=6.5),"6 a 6,5",IF(AND(CG656&gt;6.5,CG656&lt;=7.5),"7 a 7,5",IF(AND(CG656&gt;7.5,CG656&lt;=8.5),"8 a 8,5",IF(AND(CG656&gt;8.5,CG656&lt;=9.5),"9 a 9,5",IF(CG656&gt;=10,"10","Fuera de rango")))))))))))))))))))))))</f>
        <v>-5 a -4,5</v>
      </c>
      <c r="CI656" s="11" t="n">
        <f aca="false">IF(CG656="","",IF(CG656=-2.25,"NORMA",IF(CG656&lt;=-9.5,1,IF(CG656&lt;=-8.5,2,IF(CG656&lt;=-7.5,3,IF(CG656&lt;=-6.5,4,IF(CG656&lt;=-5.5,5,IF(CG656&lt;=-4.5,6,IF(CG656&lt;=-3.5,7,IF(CG656&lt;=-2.5,8,IF(CG656&lt;=-1.5,9,IF(CG656&lt;=-0.5,10,IF(CG656&lt;=0.5,11,IF(CG656&lt;=1.5,12,IF(CG656&lt;=2.5,13,IF(CG656&lt;=3.5,14,IF(CG656&lt;=4.5,15,IF(CG656&lt;=5.5,16,IF(CG656&lt;=6.5,17,IF(CG656&lt;=7.5,18,IF(CG656&lt;=8.5,19,IF(CG656&lt;=9.5,20,IF(CG656=10,21,"Fuera de rango")))))))))))))))))))))))</f>
        <v>6</v>
      </c>
      <c r="CJ656" s="9" t="n">
        <v>3.5</v>
      </c>
      <c r="CK656" s="10" t="str">
        <f aca="false">IF(CJ656="","",IF(AND(CJ656&gt;=-6,CJ656&lt;=-5.5),"-6 a -5,5",IF(AND(CJ656&gt;-5.5,CJ656&lt;=-4.5),"-5 a -4,5",IF(AND(CJ656&gt;-4.5,CJ656&lt;=-3.5),"-4 a -3,5",IF(AND(CJ656&gt;-3.5,CJ656&lt;=-2.5),"-3 a -2,5",IF(AND(CJ656&gt;-2.5,CJ656&lt;=-1.5),"-2 a -1,5",IF(AND(CJ656&gt;-1.5,CJ656&lt;=-0.5),"-1 a -0,5",IF(AND(CJ656&gt;-0.5,CJ656&lt;=0.5),"0 a 0,5",IF(AND(CJ656&gt;0.5,CJ656&lt;=1.5),"1 a 1,5",IF(AND(CJ656&gt;1.5,CJ656&lt;2.5),"2",IF(AND(CJ656&gt;=2.5,CJ656&lt;=3),"2,5 a 3",IF(AND(CJ656&gt;3,CJ656&lt;=4),"3,5 a 4",IF(AND(CJ656&gt;4,CJ656&lt;=5),"4,5 a 5",IF(AND(CJ656&gt;5,CJ656&lt;=6),"5,5 a 6",IF(AND(CJ656&gt;6,CJ656&lt;=7),"6,5 a 7",IF(AND(CJ656&gt;7,CJ656&lt;=8),"7,5 a 8",IF(AND(CJ656&gt;8,CJ656&lt;=9.5),"8,5 a 9,5",IF(CJ656=10,"10","Fuera de rango"))))))))))))))))))</f>
        <v>3,5 a 4</v>
      </c>
      <c r="CL656" s="11" t="n">
        <f aca="false">IF(CK656="","",IF(OR(CK656="-6 a -5,5",CK656="-6 - -5,5"),1,IF(OR(CK656="-5 a -4,5",CK656="-5 - -4,5"),2,IF(OR(CK656="-4 a -3,5",CK656="-4 - -3,5"),3,IF(OR(CK656="-3 a -2,5",CK656="-3 - -2,5"),4,IF(OR(CK656="-2 a -1,5",CK656="-2 - -1,5"),5,IF(OR(CK656="-1 a -0,5",CK656="-1 - -0,5"),6,IF(OR(CK656="0 a 0,5",CK656="0 - 0,5"),7,IF(OR(CK656="1 a 1,5",CK656="1 - 1,5"),8,IF(CK656="2","NORMA",IF(OR(CK656="2,5 a 3",CK656="2,5 - 3"),9,IF(OR(CK656="3,5 a 4",CK656="3,5 - 4"),10,IF(OR(CK656="4,5 a 5",CK656="4,5 - 5"),11,IF(OR(CK656="5,5 a 6",CK656="5,5 - 6"),12,IF(OR(CK656="6,5 a 7",CK656="6,5 - 7"),13,IF(OR(CK656="7,5 a 8",CK656="7,5 - 8"),14,IF(OR(CK656="8,5 a 9",CK656="8,5 - 9,5",CK656="9 a 9,5"),15,IF(CK656="10",15,IF(OR(CK656="0,5 a 1",CK656="0,5 - 1"),7,"Fuera de rango")))))))))))))))))))</f>
        <v>10</v>
      </c>
      <c r="CO656" s="10" t="str">
        <f aca="false">IF(CM656&gt;0,"EME"," ")</f>
        <v> </v>
      </c>
      <c r="CQ656" s="10" t="str">
        <f aca="false">IF(CP656&gt;0,"0", " ")</f>
        <v> </v>
      </c>
      <c r="CR656" s="10" t="str">
        <f aca="false">IF(CP656&gt;0,"EME"," ")</f>
        <v> </v>
      </c>
      <c r="CS656" s="9" t="n">
        <v>0</v>
      </c>
      <c r="CV656" s="9" t="n">
        <v>0</v>
      </c>
      <c r="CY656" s="9" t="n">
        <v>-7.25</v>
      </c>
      <c r="DB656" s="9" t="n">
        <v>-8</v>
      </c>
      <c r="DC656" s="11" t="str">
        <f aca="false">IF(DB656&lt;0,"2"," ")</f>
        <v>2</v>
      </c>
      <c r="DD656" s="11" t="str">
        <f aca="false">IF(DB656&lt;0,"MIO"," ")</f>
        <v>MIO</v>
      </c>
      <c r="DE656" s="9" t="n">
        <v>0</v>
      </c>
      <c r="DF656" s="10" t="str">
        <f aca="false">IF(DE656&lt;0,"3"," ")</f>
        <v> </v>
      </c>
      <c r="DG656" s="10" t="str">
        <f aca="false">IF(DE656&lt;0,"AST"," ")</f>
        <v> </v>
      </c>
      <c r="DH656" s="9" t="n">
        <v>0</v>
      </c>
      <c r="DI656" s="10" t="str">
        <f aca="false">IF(DH656&lt;0,"3"," ")</f>
        <v> </v>
      </c>
      <c r="DJ656" s="10" t="str">
        <f aca="false">IF(DH656&lt;0,"AST"," ")</f>
        <v> </v>
      </c>
      <c r="DK656" s="9" t="n">
        <v>0</v>
      </c>
      <c r="DL656" s="10" t="str">
        <f aca="false">IF(DK656&gt;0,"4"," ")</f>
        <v> </v>
      </c>
      <c r="DM656" s="10" t="str">
        <f aca="false">IF(DK656&gt;0,"PRE"," ")</f>
        <v> </v>
      </c>
      <c r="DN656" s="9" t="n">
        <v>0</v>
      </c>
      <c r="DO656" s="10" t="str">
        <f aca="false">IF(DN656&gt;0,"4"," ")</f>
        <v> </v>
      </c>
      <c r="DP656" s="10" t="str">
        <f aca="false">IF(DN656&gt;0,"PRE"," ")</f>
        <v> </v>
      </c>
      <c r="DS656" s="12" t="str">
        <f aca="false">CONCATENATE(CO656,CU656,DA656,DG656,DM656)</f>
        <v>   </v>
      </c>
      <c r="DT656" s="10" t="e">
        <f aca="false" t="array" ref="DT656">_xlfn.IFS(DS656="EME    ","0", DS656=" HIP   ","1", DS656="  MIO  ","2", DS656="   AST ","3", DS656="    PRE","4", DS656="EME   PRE","5", DS656=" HIP  PRE","6", DS656=" HIP AST ","7", DS656="  MIO PRE","8", DS656="  MIOAST ","9", DS656="   ASTPRE","10",DS656=" HIP ASTPRE","11", DS656="  MIOASTPRE","12", DS656="     ","0")</f>
        <v>#N/A</v>
      </c>
      <c r="DV656" s="1" t="e">
        <f aca="false" t="array" ref="DV656">_xlfn.IFS(DU656="SI","2", DU656="NO","1")</f>
        <v>#N/A</v>
      </c>
      <c r="DX656" s="11" t="str">
        <f aca="false">IF(DW656=0,"1","2")</f>
        <v>1</v>
      </c>
      <c r="DY656" s="11" t="str">
        <f aca="false" t="array" ref="DY656">_xlfn.IFS(DW656=0,"0", DW656=0.25, "1", DW656=0.5,"2", DW656=0.75,"3", DW656=1,"4",DW656=1.25,"5", DW656=1.5,"6", DW656=1.75,"7", DW656=2,"8")</f>
        <v>0</v>
      </c>
      <c r="EA656" s="11" t="str">
        <f aca="false">IF(DZ656=0,"1","2")</f>
        <v>1</v>
      </c>
      <c r="EB656" s="11" t="str">
        <f aca="false" t="array" ref="EB656">_xlfn.IFS(DZ656=0,"0", DZ656=0.25, "1", DZ656=0.5,"2", DZ656=0.75,"3", DZ656=1,"4",DZ656=1.25,"5", DZ656=1.5,"6", DZ656=1.75,"7", DZ656=2,"8")</f>
        <v>0</v>
      </c>
      <c r="ED656" s="10" t="str">
        <f aca="false">IF(EC656=0,"1","2")</f>
        <v>1</v>
      </c>
      <c r="EE656" s="11" t="str">
        <f aca="false" t="array" ref="EE656">_xlfn.IFS(EC656=0,"0", EC656=-0.25, "1", EC656=-0.5,"2", EC656=-0.75,"3", EC656=-1,"4",EC656=-1.25,"5", EC656=-1.5,"6", EC656=-1.75,"7", EC656=-2,"8", EC656=-2.25,"9",EC656=-2.5,"10", EC656=-2.75,"11", EC656=-3,"12", EC656=-3.25,"13", EC656=-3.5,"14", EC656=-3.75,"15",EC656=-4,"16")</f>
        <v>0</v>
      </c>
      <c r="EG656" s="10" t="str">
        <f aca="false">IF(EF656=0,"1","2")</f>
        <v>1</v>
      </c>
      <c r="EH656" s="11" t="str">
        <f aca="false" t="array" ref="EH656">_xlfn.IFS(EF656=0,"0", EF656=-0.25, "1", EF656=-0.5,"2", EF656=-0.75,"3", EF656=-1,"4",EF656=-1.25,"5", EF656=-1.5,"6", EF656=-1.75,"7", EF656=-2,"8", EF656=-2.25,"9",EF656=-2.5,"10", EF656=-2.75,"11", EF656=-3,"12", EF656=-3.25,"13", EF656=-3.5,"14", EF656=-3.75,"15",EF656=-4,"16")</f>
        <v>0</v>
      </c>
      <c r="EJ656" s="11" t="str">
        <f aca="false">IF(EI656=0,"1","2")</f>
        <v>1</v>
      </c>
      <c r="EK656" s="11" t="str">
        <f aca="false" t="array" ref="EK656">_xlfn.IFS(EI656=0,"0", EI656=-0.25, "1", EI656=-0.5,"2", EI656=-0.75,"3", EI656=-1,"4",EI656=-1.25,"5", EI656=-1.5,"6", EI656=-1.75,"7", EI656=-2,"8", EI656=-2.25,"9", EI656=-2.25,"9",EI656=-2.5,"10", EI656=-2.75,"11", EI656=-3,"12", EI656=-3.25,"13", EI656=-3.5,"14", EI656=-3.75,"15",EI656=-4,"16", EI656=0.25, "17", EI656=0.5, "18")</f>
        <v>0</v>
      </c>
      <c r="EM656" s="11" t="str">
        <f aca="false">IF(EL656=0,"1","2")</f>
        <v>1</v>
      </c>
      <c r="EN656" s="11" t="str">
        <f aca="false" t="array" ref="EN656">_xlfn.IFS(EL656=0.25,"17",EL656=0.5,"18", EL656=0,"0", EL656=-0.25, "1", EL656=-0.5,"2", EL656=-0.75,"3", EL656=-1,"4",EL656=-1.25,"5", EL656=-1.5,"6", EL656=-1.75,"7", EL656=-2,"8",EL656= -2.25,"9",EL656=-2.5,"10",EL656= -2.75,"11",EL656= -3,"12",EL656= -3.25,"13",EL656= -3.5,"14",EL656= -3.75,"15",EL656=-4,"16")</f>
        <v>0</v>
      </c>
      <c r="EP656" s="11" t="str">
        <f aca="false">IF(EO656=0,"1","2")</f>
        <v>1</v>
      </c>
      <c r="EQ656" s="11" t="str">
        <f aca="false" t="array" ref="EQ656">_xlfn.IFS(EO656=0,"0", EO656=0.25, "1", EO656=0.5,"2", EO656=0.75,"3", EO656=1,"4",EO656=1.25,"5", EO656=1.5,"6", EO656=1.75,"7", EO656=2,"8", EO656=2.25,"9", EO656=2.25,"9",EO656=2.5,"10", EO656=2.75,"11", EO656=3,"12", EO656=3.25,"13", EO656=3.5,"14", EO656=3.75,"15",EO656=4,"16", EO656=-0.25, "17", bq=-0.5, "18")</f>
        <v>0</v>
      </c>
      <c r="ES656" s="11" t="str">
        <f aca="false">IF(ER656=0,"1","2")</f>
        <v>1</v>
      </c>
      <c r="ET656" s="11" t="str">
        <f aca="false" t="array" ref="ET656">_xlfn.IFS(ER656=0,"0", ER656=0.25, "1", ER656=0.5,"2", ER656=0.75,"3", ER656=1,"4",ER656=1.25,"5", ER656=1.5,"6", ER656=1.75,"7", ER656=2,"8", ER656=2.25,"9", ER656=2.25,"9",ER656=2.5,"10", ER656=2.75,"11", ER656=3,"12", ER656=3.25,"13", ER656=3.5,"14", ER656=3.75,"15",ER656=4,"16", ER656=-0.25, "17", bq=-0.5, "18")</f>
        <v>0</v>
      </c>
      <c r="EV656" s="14" t="e">
        <f aca="false">VLOOKUP(EU656,LEYENDA!$G$2:$H$8,2,TRUE())</f>
        <v>#N/A</v>
      </c>
      <c r="EW656" s="14" t="e">
        <f aca="false" t="array" ref="EW656">_xlfn.IFS(EV656="0-5","1", EV656="6-12","2", EV656="13-18","3", EV656="19-24","4", EV656="25-36","5", EV656="37-48","6", EV656="49-60","7")</f>
        <v>#N/A</v>
      </c>
    </row>
    <row r="657" customFormat="false" ht="13.5" hidden="false" customHeight="false" outlineLevel="0" collapsed="false">
      <c r="A657" s="1" t="n">
        <v>253</v>
      </c>
      <c r="B657" s="2" t="n">
        <v>2</v>
      </c>
      <c r="C657" s="33" t="n">
        <v>42062</v>
      </c>
      <c r="E657" s="5" t="str">
        <f aca="false">VLOOKUP(A657,'286'!$A$3:$J$6279,10,FALSE())</f>
        <v>MARTÍN SÁNCHEZ, BÁRBARA</v>
      </c>
      <c r="F657" s="4" t="str">
        <f aca="false">VLOOKUP(A657,'286'!$A$3:$I$1768,3,FALSE())</f>
        <v>MARSANBAR</v>
      </c>
      <c r="G657" s="6" t="n">
        <f aca="false">VLOOKUP(A657,'286'!$A$3:$I$1768,4,FALSE())</f>
        <v>29176</v>
      </c>
      <c r="H657" s="7" t="n">
        <f aca="false">YEAR(C657)-YEAR(G657)</f>
        <v>36</v>
      </c>
      <c r="I657" s="1" t="str">
        <f aca="false">VLOOKUP(H657,LEYENDA!$C$2:$D$6,2,TRUE())</f>
        <v>25-40</v>
      </c>
      <c r="J657" s="5" t="str">
        <f aca="false">VLOOKUP(A657,'286'!$A$3:$I$1768,7,FALSE())</f>
        <v>M</v>
      </c>
      <c r="K657" s="8" t="n">
        <f aca="false">VLOOKUP(A657,'286'!$A$3:$I$1768,2,FALSE())</f>
        <v>0</v>
      </c>
      <c r="L657" s="4" t="str">
        <f aca="false">VLOOKUP(A657,'286'!$A$3:$I$1768,8,FALSE())</f>
        <v>D</v>
      </c>
      <c r="M657" s="4" t="str">
        <f aca="false">VLOOKUP(A657,'286'!$A$3:$I$1768,9,FALSE())</f>
        <v>D</v>
      </c>
      <c r="N657" s="8" t="str">
        <f aca="false">IF(R657=O657, "MISMA","CONTRARIA")</f>
        <v>MISMA</v>
      </c>
      <c r="O657" s="8" t="str">
        <f aca="false" t="array" ref="O657">_xlfn.IFS(L657="D","1", L657="I","2")</f>
        <v>1</v>
      </c>
      <c r="P657" s="8" t="e">
        <f aca="false" t="array" ref="P657">_xlfn.IFS(K657="OD","1", K657="OI","2")</f>
        <v>#N/A</v>
      </c>
      <c r="Q657" s="1" t="str">
        <f aca="false" t="array" ref="Q657">_xlfn.IFS(J657="M","1", J657="H","2")</f>
        <v>1</v>
      </c>
      <c r="R657" s="8" t="str">
        <f aca="false" t="array" ref="R657">_xlfn.IFS(M657="D","1", M657="I","2")</f>
        <v>1</v>
      </c>
      <c r="S657" s="1" t="str">
        <f aca="false" t="array" ref="S657">_xlfn.IFS(N657="CONTRARIA", "1",N657= "MISMA","2")</f>
        <v>2</v>
      </c>
      <c r="T657" s="1" t="str">
        <f aca="false" t="array" ref="T657">_xlfn.IFS(I657="0-12","1", I657="13-24","2", I657="25-40","3", I657="41-60","4", I657="61-100","5")</f>
        <v>3</v>
      </c>
      <c r="U657" s="9" t="n">
        <v>-4</v>
      </c>
      <c r="V657" s="10" t="str">
        <f aca="false">IF(U657="","",IF(AND(U657&gt;=-9,U657&lt;=-6.5),"-9 a -6,5",IF(AND(U657&gt;=-6,U657&lt;=-3.5),"-6 a -3,5",IF(AND(U657&gt;=-3,U657&lt;=-1),"-3 a -1",IF(U657=-0.5,"-0,5",IF(AND(U657&gt;=0,U657&lt;=2.5),"0 a 2,5",IF(AND(U657&gt;=3,U657&lt;=5.5),"3 a 5,5",IF(AND(U657&gt;=6,U657&lt;=8.5),"6 a 8,5",IF(AND(U657&gt;=9,U657&lt;=20),"9 a 20","Fuera de rango")))))))))</f>
        <v>-6 a -3,5</v>
      </c>
      <c r="W657" s="11" t="n">
        <f aca="false">IF(V657="","",IF(V657="-9 a -6,5",2,IF(V657="-6 a -3,5",3,IF(V657="-3 a -1",4,IF(V657="-0,5","NORMA",IF(V657="0 a 2,5",5,IF(V657="3 a 5,5",6,IF(V657="6 a 8,5",7,IF(V657="9 a 20",8,"Fuera de rango")))))))))</f>
        <v>3</v>
      </c>
      <c r="X657" s="9" t="n">
        <v>0</v>
      </c>
      <c r="Y657" s="11" t="str">
        <f aca="false">IF(X657="","",IF(AND(X657&gt;=0,X657&lt;=4),"0 a 4",IF(AND(X657&gt;=4.5,X657&lt;=8.5),"4,5 a 8,5",IF(X657=9,"9",IF(AND(X657&gt;=9.5,X657&lt;=13),"9,5 a 13",IF(AND(X657&gt;=13.5,X657&lt;=20),"13,5 a 20",IF(AND(X657&gt;=20.5,X657&lt;=35),"20,5 a 35","Fuera de rango")))))))</f>
        <v>0 a 4</v>
      </c>
      <c r="Z657" s="11" t="n">
        <f aca="false">IF(Y657="","",IF(Y657="0 a 4",1,IF(Y657="4,5 a 8,5",2,IF(Y657="9","NORMA",IF(Y657="9,5 a 13",3,IF(Y657="13,5 a 20",4,IF(Y657="20,5 a 35",5,"Fuera de rango")))))))</f>
        <v>1</v>
      </c>
      <c r="AA657" s="9" t="n">
        <v>17</v>
      </c>
      <c r="AB657" s="10" t="str">
        <f aca="false">IF(AA657="","",IF(AND(AA657&gt;=0,AA657&lt;=9),"0 a 9",IF(AND(AA657&gt;=9.5,AA657&lt;=18.5),"9,5 a 18,5",IF(AA657=19,"19",IF(AND(AA657&gt;=19.5,AA657&lt;=28),"19,5 a 28",IF(AND(AA657&gt;=28.5,AA657&lt;=40),"28,5 a 40","Fuera de rango"))))))</f>
        <v>9,5 a 18,5</v>
      </c>
      <c r="AC657" s="11" t="n">
        <f aca="false" t="array" ref="AC657">_xlfn.IFS(AB657="","",AB657="0 a 9",1,AB657="9,5 a 18,5",2,AB657="19","NORMA",AB657="19,5 a 28",3,AB657="28,5 a 40",4,TRUE(),"Fuera de rango")</f>
        <v>2</v>
      </c>
      <c r="AD657" s="9" t="n">
        <v>10</v>
      </c>
      <c r="AE657" s="10" t="str">
        <f aca="false">IF(AD657="","",IF(AND(AD657&gt;=-10,AD657&lt;=0),"De -10 a 0",IF(AND(AD657&gt;=0.5,AD657&lt;=9.5),"0,5 a 9,5",IF(AD657=10,"10",IF(AND(AD657&gt;=10.5,AD657&lt;=20),"10,5 a 20",IF(AND(AD657&gt;=20.5,AD657&lt;=40),"20,5 a 40","Fuera de rango"))))))</f>
        <v>10</v>
      </c>
      <c r="AF657" s="12" t="str">
        <f aca="false">IF(AD657="","",IF(AND(AD657&gt;=-10,AD657&lt;=0),1,IF(AND(AD657&gt;=0.5,AD657&lt;=9.5),2,IF(AD657=10,"NORMA",IF(AND(AD657&gt;=10.5,AD657&lt;=20),3,IF(AND(AD657&gt;=20.5,AD657&lt;=40),4,""))))))</f>
        <v>NORMA</v>
      </c>
      <c r="AG657" s="9" t="n">
        <v>12</v>
      </c>
      <c r="AH657" s="10" t="str">
        <f aca="false">IF(AG657="","",IF(AND(AG657&gt;=0,AG657&lt;=4),"0 a 4",IF(AND(AG657&gt;=4.5,AG657&lt;=8.5),"4,5 a 8,5",IF(AG657=9,"9",IF(AND(AG657&gt;=9.5,AG657&lt;=13),"9,5 a 13",IF(AND(AG657&gt;=13.5,AG657&lt;=25),"13,5 a 25","Fuera de rango"))))))</f>
        <v>9,5 a 13</v>
      </c>
      <c r="AI657" s="10" t="n">
        <f aca="false">IF(AH657="","",IF(AH657="0 a 4",1,IF(AH657="4,5 a 8,5",2,IF(AH657="9","NORMA",IF(AH657="9,5 a 13",3,IF(AH657="13,5 a 25",4,""))))))</f>
        <v>3</v>
      </c>
      <c r="AJ657" s="9" t="n">
        <v>9</v>
      </c>
      <c r="AK657" s="10" t="str">
        <f aca="false">IF(AJ657="","",IF(AND(AJ657&gt;=-15,AJ657&lt;=-10.5),"-15 a -10,5",IF(AND(AJ657&gt;=-10,AJ657&lt;=-4),"-10 a -4",IF(AND(AJ657&gt;=-4.5,AJ657&lt;=0),"-4,5 a 0",IF(AND(AJ657&gt;=0.5,AJ657&lt;=4.5),"0,5 a 4,5",IF(AJ657=5,"5",IF(AND(AJ657&gt;=5.5,AJ657&lt;=10),"5,5 a 10",IF(AND(AJ657&gt;=10.5,AJ657&lt;=20),"10,5 a 20","Fuera de rango"))))))))</f>
        <v>5,5 a 10</v>
      </c>
      <c r="AL657" s="11" t="n">
        <f aca="false">IF(AK657="","",IF(AK657="-15 a -10,5",1,IF(AK657="-10 a -4",2,IF(AK657="-4,5 a 0",3,IF(AK657="0,5 a 4,5",4,IF(AK657="5","NORMA",IF(AK657="5,5 a 10",5,IF(AK657="10,5 a 20",6,"Error"))))))))</f>
        <v>5</v>
      </c>
      <c r="AM657" s="9" t="n">
        <v>-1</v>
      </c>
      <c r="AN657" s="10" t="str">
        <f aca="false">IF(AM657="","",IF(AND(AM657&gt;=-7.5,AM657&lt;=-5.5),"-7,5 a -5,5",IF(AND(AM657&gt;=-5,AM657&lt;=-3),"-5 a -3",IF(AND(AM657&gt;=-2.5,AM657&lt;=-0.5),"-2,5 a -0,5",IF(AM657=0,"0,00",IF(AND(AM657&gt;=0.5,AM657&lt;=2.5),"0,5 a 2,5",IF(AND(AM657&gt;=3,AM657&lt;=5),"3 a 5",IF(AND(AM657&gt;=5.5,AM657&lt;=7.5),"5,5 a 7,5",IF(AND(AM657&gt;=8,AM657&lt;=10),"8 a 10","Fuera de rango")))))))))</f>
        <v>-2,5 a -0,5</v>
      </c>
      <c r="AO657" s="11" t="n">
        <f aca="false">IF(AN657="","",IF(AN657="-7,5 a -5,5",1,IF(AN657="-5 a -3",2,IF(AN657="-2,5 a -0,5",3,IF(AN657="0,00","NORMA",IF(AN657="0,5 a 2,5",4,IF(AN657="3 a 5",5,IF(AN657="5,5 a 7,5",6,IF(AN657="8 a 10",7,"Error")))))))))</f>
        <v>3</v>
      </c>
      <c r="AP657" s="9" t="n">
        <v>-1.5</v>
      </c>
      <c r="AQ657" s="10" t="str">
        <f aca="false">IF(AP657="","",IF(AND(AP657&gt;=-20,AP657&lt;=-9.5),"-20 a -9,5",IF(AND(AP657&gt;=-9,AP657&lt;=-6.5),"-9 a -6,5",IF(AP657=-6,"-6",IF(AND(AP657&gt;=-5.5,AP657&lt;=-3),"-5,5 a -3",IF(AND(AP657&gt;=-2.5,AP657&lt;=0),"-2,5 a 0",IF(AND(AP657&gt;=0.5,AP657&lt;=3),"0,5 a 3",IF(AND(AP657&gt;=3.5,AP657&lt;=6),"3,5 a 6",IF(AND(AP657&gt;=6.5,AP657&lt;=9),"6,5 a 9",IF(AND(AP657&gt;=9.5,AP657&lt;=20),"9,5 a 20","Fuera de rango"))))))))))</f>
        <v>-2,5 a 0</v>
      </c>
      <c r="AR657" s="11" t="n">
        <f aca="false">IF(AQ657="","",IF(AQ657="-20 a -9,5",1,IF(AQ657="-9 a -6,5",2,IF(AQ657="-6","NORMA",IF(AQ657="-5,5 a -3",3,IF(AQ657="-2,5 a 0",4,IF(AQ657="0,5 a 3",5,IF(AQ657="3,5 a 6",6,IF(AQ657="6,5 a 9",7,IF(AQ657="9,5 a 20",8,""))))))))))</f>
        <v>4</v>
      </c>
      <c r="AS657" s="9" t="n">
        <v>-4</v>
      </c>
      <c r="AT657" s="10" t="str">
        <f aca="false">IF(AS657="","",IF(AND(AS657&gt;=-16,AS657&lt;=-14),"-16 a -14",IF(AND(AS657&gt;=-13.5,AS657&lt;=-11.5),"-13,5 a -11,5",IF(AND(AS657&gt;=-11,AS657&lt;=-9),"-11 a -9",IF(AND(AS657&gt;=-8.5,AS657&lt;=-6.5),"-8,5 a -6,5",IF(AND(AS657&gt;=-6,AS657&lt;=-4),"-6 a -4",IF(AND(AS657&gt;=-3.5,AS657&lt;=-1.5),"-3,5 a -1,5",IF(AND(AS657&gt;=-1,AS657&lt;=1),"-1 a 1",IF(AND(AS657&gt;=1.5,AS657&lt;=3.5),"1,5 a 3,5",IF(AND(AS657&gt;=4,AS657&lt;=6),"4 a 6",IF(AND(AS657&gt;=6.5,AS657&lt;=8.5),"6,5 a 8,5",IF(AND(AS657&gt;=9,AS657&lt;=11),"9 a 11",IF(AND(AS657&gt;=11.5,AS657&lt;=13.5),"11,5 a 13,5",IF(AND(AS657&gt;=14,AS657&lt;=16),"14 a 16",IF(AND(AS657&gt;=16.5,AS657&lt;=18.5),"16,5 a 18,5",IF(AND(AS657&gt;=19,AS657&lt;=21),"19 a 21","Fuera de rango"))))))))))))))))</f>
        <v>-6 a -4</v>
      </c>
      <c r="AU657" s="11" t="n">
        <f aca="false" t="array" ref="AU657">IF(AT657="","",_xlfn.IFS(AT657="-16 a -14",1,AT657="-13,5 a -11,5",2,AT657="-11 a -9",3,AT657="-8,5 a -6,5",4,AT657="-6 a -4",5,AT657="-3,5 a -1,5",6,AT657="-1 a 1",7,AT657="1,5 a 3,5",8,AT657="4 a 6","NORMA",AT657="6,5 a 8,5",9,AT657="9 a 11",10,AT657="11,5 a 13,5",11,AT657="14 a 16",12,AT657="16,5 a 18,5",13,AT657="19 a 21",14,TRUE(),""))</f>
        <v>5</v>
      </c>
      <c r="AV657" s="9" t="n">
        <v>0.75</v>
      </c>
      <c r="AW657" s="10" t="str">
        <f aca="false">IF(AV657="","",IF(AND(AV657&gt;=-1,AV657&lt;=-0.5),"-1 a -0,5",IF(AND(AV657&gt;-0.5,AV657&lt;=0),"De -0,5 a 0",IF(AND(AV657&gt;=0.25,AV657&lt;=0.75),"0,25 a 0,75",IF(AND(AV657&gt;=1,AV657&lt;=1.5),"1 a 1,5",IF(AND(AV657&gt;=1.75,AV657&lt;=2.25),"1,75 a 2,25",IF(AND(AV657&gt;=2.5,AV657&lt;=3),"2,5 a 3",IF(AND(AV657&gt;=3.25,AV657&lt;=3.75),"3,25 a 3,75","Fuera de rango"))))))))</f>
        <v>0,25 a 0,75</v>
      </c>
      <c r="AX657" s="10" t="str">
        <f aca="false">IF(AW657="","",IF(OR(AW657="-1 a -0,5",AW657="-1 a -0.5"),1,IF(OR(AW657="De -0,5 a 0",AW657="-0,5 a 0",AW657="De -0.5 a 0"),2,IF(OR(AW657="0,25 a 0,75",AW657="0.25 a 0.75"),"NORMA",IF(OR(AW657="1 a 1,5",AW657="1 a 1.5"),3,IF(OR(AW657="1,75 a 2,25",AW657="1.75 a 2.25"),4,IF(OR(AW657="2,5 a 3",AW657="2.5 a 3"),5,IF(OR(AW657="3,25 a 3,75",AW657="3.25 a 3.75"),6,""))))))))</f>
        <v>NORMA</v>
      </c>
      <c r="AY657" s="9" t="n">
        <v>-7</v>
      </c>
      <c r="AZ657" s="10" t="str">
        <f aca="false">IF(AY657="","",IF(AND(AY657&gt;=-20,AY657&lt;=-9.5),"-20 a -9,5",IF(AND(AY657&gt;=-9,AY657&lt;=-6.5),"-9 a -6,5",IF(AY657=-6,"-6",IF(AND(AY657&gt;=-5.5,AY657&lt;=-3),"-5,5 a -3",IF(AND(AY657&gt;=-2.5,AY657&lt;=0),"-2,5 a 0",IF(AND(AY657&gt;=0.5,AY657&lt;=3),"0,5 a 3",IF(AND(AY657&gt;=3.5,AY657&lt;=6),"3,5 a 6","Fuera de rango"))))))))</f>
        <v>-9 a -6,5</v>
      </c>
      <c r="BA657" s="11" t="n">
        <f aca="false">IF(AZ657="","",IF(AZ657="-20 a -9,5",1,IF(AZ657="-9 a -6,5",2,IF(AZ657="-6","NORMA",IF(AZ657="-5,5 a -3",3,IF(AZ657="-2,5 a 0",4,IF(AZ657="0,5 a 3",5,IF(AZ657="3,5 a 6",6,""))))))))</f>
        <v>2</v>
      </c>
      <c r="BB657" s="9" t="n">
        <v>0</v>
      </c>
      <c r="BC657" s="10" t="str">
        <f aca="false" t="array" ref="BC657">IF(BB657="","",_xlfn.IFS(AND(BB657&gt;=0,BB657&lt;=2),"0 a 2",AND(BB657&gt;=2.5,BB657&lt;=4.5),"2,5 a 4,5",AND(BB657&gt;=5,BB657&lt;=7),"5 a 7",AND(BB657&gt;=7.5,BB657&lt;=9.5),"7,5 a 9,5",AND(BB657&gt;=10,BB657&lt;=12),"10 a 12",AND(BB657&gt;=12.5,BB657&lt;=14.5),"12,5 a 14,5",BB657=15,"15",AND(BB657&gt;=15.5,BB657&lt;=17.5),"15,5 a 17,5",AND(BB657&gt;=18,BB657&lt;=20),"18 a 20",AND(BB657&gt;=20.5,BB657&lt;=22.5),"20,5 a 22,5",AND(BB657&gt;=23,BB657&lt;=25),"23 a 25",TRUE(),"Fuera de rango"))</f>
        <v>0 a 2</v>
      </c>
      <c r="BD657" s="11" t="n">
        <f aca="false" t="array" ref="BD657">IF(BC657="","",_xlfn.IFS(BC657="0 a 2",1,BC657="2,5 a 4,5",2,BC657="5 a 7",3,BC657="7,5 a 9,5",4,BC657="10 a 12",5,BC657="12,5 a 14,5",6,BC657="15","NORMA",BC657="15,5 a 17,5",7,BC657="18 a 20",8,BC657="20,5 a 22,5",9,BC657="23 a 25",10,TRUE(),"Fuera de rango"))</f>
        <v>1</v>
      </c>
      <c r="BE657" s="9" t="n">
        <v>25</v>
      </c>
      <c r="BF657" s="10" t="str">
        <f aca="false">IF(BE657="","",IF(AND(BE657&gt;=-20,BE657&lt;=-10),"-20 a -10",IF(AND(BE657&gt;=-9.5,BE657&lt;=0.5),"-9,5 a 0,5",IF(AND(BE657&gt;=1,BE657&lt;=11),"1 a 11",IF(AND(BE657&gt;=11.5,BE657&lt;=20.5),"11,5 a 20,5",IF(BE657=21,"21",IF(AND(BE657&gt;=21.5,BE657&lt;=31.5),"21,5 a 31,5",IF(AND(BE657&gt;=32,BE657&lt;=42),"32 a 42","Fuera de rango"))))))))</f>
        <v>21,5 a 31,5</v>
      </c>
      <c r="BG657" s="11" t="n">
        <f aca="false">IF(BF657="","",IF(BF657="-20 a -10",1,IF(BF657="-9,5 a 0,5",2,IF(BF657="1 a 11",3,IF(BF657="11,5 a 20,5",4,IF(BF657="21","NORMA",IF(BF657="21,5 a 31,5",5,IF(BF657="32 a 42",6,""))))))))</f>
        <v>5</v>
      </c>
      <c r="BH657" s="9" t="n">
        <v>15</v>
      </c>
      <c r="BI657" s="10" t="str">
        <f aca="false">IF(BH657="","",IF(AND(BH657&gt;=-20,BH657&lt;=-15),"-20 a -15",IF(AND(BH657&gt;=-14.5,BH657&lt;=-9.5),"-14,5 a -9,5",IF(AND(BH657&gt;=-9,BH657&lt;=-4),"-9 a -4",IF(AND(BH657&gt;=-3.5,BH657&lt;=2.5),"-3,5 a 2,5",IF(AND(BH657&gt;=3,BH657&lt;=8),"3 a 8",IF(AND(BH657&gt;=8.5,BH657&lt;=14.5),"8,5 a 14,5",IF(BH657=15,"15",IF(AND(BH657&gt;=15.5,BH657&lt;=20.5),"15,5 a 20,5",IF(AND(BH657&gt;=21,BH657&lt;=26),"21 a 26","Fuera de rango"))))))))))</f>
        <v>15</v>
      </c>
      <c r="BJ657" s="11" t="str">
        <f aca="false">IF(BI657="","",IF(BI657="-20 a -15",1,IF(BI657="-14,5 a -9,5",2,IF(BI657="-9 a -4",3,IF(BI657="-3,5 a 2,5",4,IF(BI657="3 a 8",5,IF(BI657="8,5 a 14,5",6,IF(BI657="15","NORMA",IF(BI657="15,5 a 20,5",7,IF(BI657="21 a 26",8,IF(BI657="26,5 a 31,5",9,"")))))))))))</f>
        <v>NORMA</v>
      </c>
      <c r="BK657" s="9" t="n">
        <v>12</v>
      </c>
      <c r="BL657" s="10" t="str">
        <f aca="false">IF(BK657="","",IF(AND(BK657&gt;=0,BK657&lt;=2),"0 - 2",IF(AND(BK657&gt;=2.5,BK657&lt;=4.5),"2,5 - 4,5",IF(AND(BK657&gt;=5,BK657&lt;=7),"5 - 7",IF(AND(BK657&gt;=7.5,BK657&lt;=9.5),"7,5 - 9,5",IF(AND(BK657&gt;=10,BK657&lt;=12),"10 - 12",IF(AND(BK657&gt;=12.5,BK657&lt;=13.5),"12,5 - 13,5",IF(BK657=14,"14",IF(AND(BK657&gt;=14.5,BK657&lt;=16.5),"14,5 - 16,5",IF(AND(BK657&gt;=17,BK657&lt;=19),"17 - 19",IF(AND(BK657&gt;=19.5,BK657&lt;=21.5),"19,5 - 21,5",IF(AND(BK657&gt;=22,BK657&lt;=24),"22 - 24",IF(AND(BK657&gt;=24.5,BK657&lt;=26.5),"24,5 - 26,5",IF(AND(BK657&gt;=27,BK657&lt;=29),"27 - 29",IF(AND(BK657&gt;=29.5,BK657&lt;=30),"29,5 - 30","Fuera de rango")))))))))))))))</f>
        <v>10 - 12</v>
      </c>
      <c r="BM657" s="11" t="n">
        <f aca="false">IF(BL657="","",IF(BL657="0 - 2",1,IF(BL657="2,5 - 4,5",2,IF(BL657="5 - 7",3,IF(BL657="7,5 - 9,5",4,IF(BL657="10 - 12",5,IF(BL657="12,5 - 13,5",6,IF(BL657="14","NORMA",IF(BL657="14,5 - 16,5",7,IF(BL657="17 - 19",8,IF(BL657="19,5 - 21,5",9,IF(BL657="22 - 24",10,IF(BL657="24,5 - 26,5",11,IF(BL657="27 - 29",12,IF(BL657="29,5 - 30",13,"")))))))))))))))</f>
        <v>5</v>
      </c>
      <c r="BN657" s="9" t="n">
        <v>24</v>
      </c>
      <c r="BO657" s="11" t="str">
        <f aca="false">IF(BN657="","",IF(AND(BN657&gt;=-20,BN657&lt;=-10),"-20 a -10",IF(AND(BN657&gt;=-9.5,BN657&lt;=0.5),"-9,5 a 0,5",IF(AND(BN657&gt;=1,BN657&lt;=11),"1 a 11",IF(AND(BN657&gt;=11.5,BN657&lt;=21.5),"11,5 a 21,5",IF(BN657=22,"22",IF(AND(BN657&gt;=22.5,BN657&lt;=32.5),"22,5 a 32,5",IF(AND(BN657&gt;=33,BN657&lt;=43),"33 a 43","Fuera de rango"))))))))</f>
        <v>22,5 a 32,5</v>
      </c>
      <c r="BP657" s="11" t="n">
        <f aca="false">IF(BO657="","",IF(BO657="-20 a -10",1,IF(BO657="-9,5 a 0,5",2,IF(BO657="1 a 11",3,IF(BO657="11,5 a 21,5",4,IF(BO657="22","NORMA",IF(BO657="22,5 a 32,5",5,IF(BO657="33 a 43",6,""))))))))</f>
        <v>5</v>
      </c>
      <c r="BQ657" s="9" t="n">
        <v>16</v>
      </c>
      <c r="BR657" s="10" t="str">
        <f aca="false">IF(BQ657="","",IF(AND(BQ657&gt;=-20,BQ657&lt;=-15),"-20 a -15",IF(AND(BQ657&gt;=-14.5,BQ657&lt;=-9.5),"-14,5 a -9,5",IF(AND(BQ657&gt;=-9,BQ657&lt;=-4),"-9 a -4",IF(AND(BQ657&gt;=-3.5,BQ657&lt;=2.5),"-3,5 a 2,5",IF(AND(BQ657&gt;=3,BQ657&lt;=8),"3 a 8",IF(AND(BQ657&gt;=8.5,BQ657&lt;=13.5),"8,5 a 13,5",IF(AND(BQ657&gt;=14,BQ657&lt;=17.5),"14 a 17,5",IF(BQ657=18,"18",IF(AND(BQ657&gt;=18.5,BQ657&lt;=23.5),"18,5 a 23,5",IF(AND(BQ657&gt;=24,BQ657&lt;=29),"24 a 29",IF(AND(BQ657&gt;=29.5,BQ657&lt;=34.5),"29,5 a 34,5",IF(AND(BQ657&gt;=35,BQ657&lt;=40),"35 a 40","Fuera de rango")))))))))))))</f>
        <v>14 a 17,5</v>
      </c>
      <c r="BS657" s="11" t="n">
        <f aca="false">IF(BR657="","",IF(BR657="-20 a -15",1,IF(BR657="-14,5 a -9,5",2,IF(BR657="-9 a -4",3,IF(BR657="-3,5 a 2,5",4,IF(BR657="3 a 8",5,IF(BR657="8,5 a 13,5",6,IF(BR657="14 a 17,5",7,IF(BR657="18","NORMA",IF(BR657="18,5 a 23,5",8,IF(BR657="24 a 29",9,IF(BR657="29,5 a 34,5",10,IF(BR657="35 a 40",11,"")))))))))))))</f>
        <v>7</v>
      </c>
      <c r="BT657" s="9" t="n">
        <v>0</v>
      </c>
      <c r="BU657" s="10" t="str">
        <f aca="false">IF(BT657="","",IF(AND(BT657&gt;=-20,BT657&lt;=-18),"-20 a -18",IF(AND(BT657&gt;=-17.5,BT657&lt;=-15.5),"-17,5 a -15,5",IF(AND(BT657&gt;=-15,BT657&lt;=-13),"-15 a -13",IF(AND(BT657&gt;=-12.5,BT657&lt;=-10.5),"-12,5 a -10,5",IF(AND(BT657&gt;=-10,BT657&lt;=-8),"-10 a -8",IF(AND(BT657&gt;=-7.5,BT657&lt;=-5.5),"-7,5 a -5,5",IF(AND(BT657&gt;=-5,BT657&lt;=-3),"-5 a -3",IF(AND(BT657&gt;=-2.5,BT657&lt;=-0.5),"-2,5 a -0,5",IF(BT657=0,"0",IF(AND(BT657&gt;=0.5,BT657&lt;=2.5),"0,5 a 2,5",IF(AND(BT657&gt;=3,BT657&lt;=5),"3 a 5",IF(AND(BT657&gt;=5.5,BT657&lt;=7.5),"5,5 a 7,5",IF(AND(BT657&gt;=8,BT657&lt;=10),"8 a 10",IF(AND(BT657&gt;=10.5,BT657&lt;=12.5),"10,5 a 12,5",IF(AND(BT657&gt;=13,BT657&lt;=15),"13 a 15",IF(AND(BT657&gt;=15.5,BT657&lt;=17.5),"15,5 a 17,5",IF(AND(BT657&gt;=18,BT657&lt;=20),"18 a 20","Fuera de rango"))))))))))))))))))</f>
        <v>0</v>
      </c>
      <c r="BV657" s="11" t="str">
        <f aca="false">IF(BT657="","",IF(BT657=0,"NORMA",IF(AND(BT657&gt;=-20,BT657&lt;=-18),2,IF(AND(BT657&gt;=-17.5,BT657&lt;=-15.5),2,IF(AND(BT657&gt;=-15,BT657&lt;=-13),3,IF(AND(BT657&gt;=-12.5,BT657&lt;=-10.5),4,IF(AND(BT657&gt;=-10,BT657&lt;=-8),5,IF(AND(BT657&gt;=-7.5,BT657&lt;=-5.5),6,IF(AND(BT657&gt;=-5,BT657&lt;=-3),7,IF(AND(BT657&gt;=-2.5,BT657&lt;=-0.5),8,IF(AND(BT657&gt;=0.5,BT657&lt;=2.5),9,IF(AND(BT657&gt;=3,BT657&lt;=5),10,IF(AND(BT657&gt;=5.5,BT657&lt;=7.5),11,IF(AND(BT657&gt;=8,BT657&lt;=10),12,IF(AND(BT657&gt;=10.5,BT657&lt;=12.5),13,IF(AND(BT657&gt;=13,BT657&lt;=15),14,IF(AND(BT657&gt;=15.5,BT657&lt;=17.5),15,IF(AND(BT657&gt;=18,BT657&lt;=20),16,"Fuera de rango"))))))))))))))))))</f>
        <v>NORMA</v>
      </c>
      <c r="BW657" s="9" t="n">
        <v>-4.75</v>
      </c>
      <c r="BX657" s="10" t="n">
        <f aca="false">18.5- (0.3*H657)</f>
        <v>7.7</v>
      </c>
      <c r="BY657" s="10" t="n">
        <f aca="false">(BW657)-(BX657)</f>
        <v>-12.45</v>
      </c>
      <c r="BZ657" s="10" t="str">
        <f aca="false">IF(BY657="","",IF(BY657&lt;-27.5,"De -30 a -28",IF(BY657&lt;-25,"De -27,5 a -25,5",IF(BY657&lt;-22.5,"De -25 a -23",IF(BY657&lt;-20,"De -22,5 a -20,5",IF(BY657&lt;-17.5,"De -20 a -18",IF(BY657&lt;-15,"De -17,5 a -15,5",IF(BY657&lt;-12.5,"De -15 a -13",IF(BY657&lt;-10,"De -12,5 a -10,5",IF(BY657&lt;-7.5,"De -10 a -8",IF(BY657&lt;-5,"De -7,5 a -5,5",IF(BY657&lt;-2.5,"De -5 a -3",IF(BY657&lt;0,"De -2,5 a -0,5",IF(BY657&lt;2.5,"De 0 a 2",IF(BY657&lt;5,"De 2,5 a 4,5",IF(BY657&lt;7.5,"De 5 a 7",IF(BY657&lt;10,"De 7,5 a 9,5",IF(BY657&lt;12.5,"De 10 a 12",IF(BY657&lt;15,"De 12,5 a 14,5",IF(BY657&lt;17.5,"De 15 a 17",IF(BY657&lt;20,"De 17,5 a 19,5",IF(BY657&lt;22.5,"De 20 a 22",IF(BY657&lt;25,"De 22,5 a 24,5",IF(BY657&lt;27.5,"De 25 a 27","De 27,5 a 30"))))))))))))))))))))))))</f>
        <v>De -12,5 a -10,5</v>
      </c>
      <c r="CA657" s="12" t="n">
        <f aca="false">IF(BY657="","",IF(BY657&lt;=-28,1,IF(BY657&lt;=-25.5,2,IF(BY657&lt;=-23,3,IF(BY657&lt;=-20.5,4,IF(BY657&lt;=-18,5,IF(BY657&lt;=-15.5,6,IF(BY657&lt;=-13,7,IF(BY657&lt;=-10.5,8,IF(BY657&lt;=-8,9,IF(BY657&lt;=-5.5,10,IF(BY657&lt;=-3,11,IF(BY657&lt;=-0.5,12,IF(BY657&lt;=2,13,IF(BY657&lt;=4.5,14,IF(BY657&lt;=7,15,IF(BY657&lt;=9.5,16,IF(BY657&lt;=12,17,IF(BY657&lt;=14.5,18,IF(BY657&lt;=17,19,IF(BY657&lt;=19.5,20,IF(BY657&lt;=22,21,IF(BY657&lt;=24.5,22,IF(BY657&lt;=27,23,IF(BY657&lt;=30,24,"Fuera de rango")))))))))))))))))))))))))</f>
        <v>8</v>
      </c>
      <c r="CB657" s="9" t="n">
        <v>-4.25</v>
      </c>
      <c r="CC657" s="10" t="n">
        <f aca="false">18.5- (0.3*H657)</f>
        <v>7.7</v>
      </c>
      <c r="CD657" s="10" t="n">
        <f aca="false">(CB657)-(CC657)</f>
        <v>-11.95</v>
      </c>
      <c r="CE657" s="10" t="str">
        <f aca="false">IF(CD657="","",IF(CD657&lt;-27.5,"De -30 a -28",IF(CD657&lt;-25,"De -27,5 a -25,5",IF(CD657&lt;-22.5,"De -25 a -23",IF(CD657&lt;-20,"De -22,5 a -20,5",IF(CD657&lt;-17.5,"De -20 a -18",IF(CD657&lt;-15,"De -17,5 a -15,5",IF(CD657&lt;-12.5,"De -15 a -13",IF(CD657&lt;-10,"De -12,5 a -10,5",IF(CD657&lt;-7.5,"De -10 a -8",IF(CD657&lt;-5,"De -7,5 a -5,5",IF(CD657&lt;-2.5,"De -5 a -3",IF(CD657&lt;0,"De -2,5 a -0,5",IF(CD657&lt;=2,"De 0 a 2",IF(CD657&lt;=4.5,"De 2,5 a 4,5",IF(CD657&lt;=7,"De 5 a 7",IF(CD657&lt;=9.5,"De 7,5 a 9,5",IF(CD657&lt;=12,"De 10 a 12",IF(CD657&lt;=14.5,"De 12,5 a 14,5",IF(CD657&lt;=17,"De 15 a 17",IF(CD657&lt;=19.5,"De 17,5 a 19,5",IF(CD657&lt;=22,"De 20 a 22",IF(CD657&lt;=24.5,"De 22,5 a 24,5",IF(CD657&lt;=27,"De 25 a 27","De 27,5 a 30"))))))))))))))))))))))))</f>
        <v>De -12,5 a -10,5</v>
      </c>
      <c r="CF657" s="12" t="n">
        <f aca="false">IF(CD657="","",IF(CD657&lt;-27.5,1,IF(CD657&lt;-25,2,IF(CD657&lt;-22.5,3,IF(CD657&lt;-20,4,IF(CD657&lt;-17.5,5,IF(CD657&lt;-15,6,IF(CD657&lt;-12.5,7,IF(CD657&lt;-10,8,IF(CD657&lt;-7.5,9,IF(CD657&lt;-5,10,IF(CD657&lt;-2.5,11,IF(CD657&lt;0,12,IF(CD657&lt;2.5,13,IF(CD657&lt;5,14,IF(CD657&lt;7.5,15,IF(CD657&lt;10,16,IF(CD657&lt;12.5,17,IF(CD657&lt;15,18,IF(CD657&lt;17.5,19,IF(CD657&lt;20,20,IF(CD657&lt;22.5,21,IF(CD657&lt;25,22,IF(CD657&lt;27.5,23,24))))))))))))))))))))))))</f>
        <v>8</v>
      </c>
      <c r="CG657" s="9" t="n">
        <v>-3.25</v>
      </c>
      <c r="CH657" s="10" t="str">
        <f aca="false">IF(CG657="","",IF(AND(CG657&gt;=-10,CG657&lt;=-9.5),"-10 a -9,5",IF(AND(CG657&gt;-9.5,CG657&lt;=-8.5),"-9 a -8,5",IF(AND(CG657&gt;-8.5,CG657&lt;=-7.5),"-8 a -7,5",IF(AND(CG657&gt;-7.5,CG657&lt;=-6.5),"-7 a -6,5",IF(AND(CG657&gt;-6.5,CG657&lt;=-5.5),"-6 a -5,5",IF(AND(CG657&gt;-5.5,CG657&lt;=-4.5),"-5 a -4,5",IF(AND(CG657&gt;-4.5,CG657&lt;=-3.5),"-4 a -3,5",IF(AND(CG657&gt;-3.5,CG657&lt;=-2.5),"-3 a -2,5",IF(CG657=-2.25,"-2,25",IF(AND(CG657&gt;-2.5,CG657&lt;=-1.5),"-2 a -1,5",IF(AND(CG657&gt;-1.5,CG657&lt;=-0.5),"-1 a -0,5",IF(AND(CG657&gt;-0.5,CG657&lt;=0.5),"0 a 0,5",IF(AND(CG657&gt;0.5,CG657&lt;=1.5),"1 a 1,5",IF(AND(CG657&gt;1.5,CG657&lt;=2.5),"2 a 2,5",IF(AND(CG657&gt;2.5,CG657&lt;=3.5),"3 a 3,5",IF(AND(CG657&gt;3.5,CG657&lt;=4.5),"4 a 4,5",IF(AND(CG657&gt;4.5,CG657&lt;=5.5),"5 a 5,5",IF(AND(CG657&gt;5.5,CG657&lt;=6.5),"6 a 6,5",IF(AND(CG657&gt;6.5,CG657&lt;=7.5),"7 a 7,5",IF(AND(CG657&gt;7.5,CG657&lt;=8.5),"8 a 8,5",IF(AND(CG657&gt;8.5,CG657&lt;=9.5),"9 a 9,5",IF(CG657&gt;=10,"10","Fuera de rango")))))))))))))))))))))))</f>
        <v>-3 a -2,5</v>
      </c>
      <c r="CI657" s="11" t="n">
        <f aca="false">IF(CG657="","",IF(CG657=-2.25,"NORMA",IF(CG657&lt;=-9.5,1,IF(CG657&lt;=-8.5,2,IF(CG657&lt;=-7.5,3,IF(CG657&lt;=-6.5,4,IF(CG657&lt;=-5.5,5,IF(CG657&lt;=-4.5,6,IF(CG657&lt;=-3.5,7,IF(CG657&lt;=-2.5,8,IF(CG657&lt;=-1.5,9,IF(CG657&lt;=-0.5,10,IF(CG657&lt;=0.5,11,IF(CG657&lt;=1.5,12,IF(CG657&lt;=2.5,13,IF(CG657&lt;=3.5,14,IF(CG657&lt;=4.5,15,IF(CG657&lt;=5.5,16,IF(CG657&lt;=6.5,17,IF(CG657&lt;=7.5,18,IF(CG657&lt;=8.5,19,IF(CG657&lt;=9.5,20,IF(CG657=10,21,"Fuera de rango")))))))))))))))))))))))</f>
        <v>8</v>
      </c>
      <c r="CJ657" s="9" t="n">
        <v>3</v>
      </c>
      <c r="CK657" s="10" t="str">
        <f aca="false">IF(CJ657="","",IF(AND(CJ657&gt;=-6,CJ657&lt;=-5.5),"-6 a -5,5",IF(AND(CJ657&gt;-5.5,CJ657&lt;=-4.5),"-5 a -4,5",IF(AND(CJ657&gt;-4.5,CJ657&lt;=-3.5),"-4 a -3,5",IF(AND(CJ657&gt;-3.5,CJ657&lt;=-2.5),"-3 a -2,5",IF(AND(CJ657&gt;-2.5,CJ657&lt;=-1.5),"-2 a -1,5",IF(AND(CJ657&gt;-1.5,CJ657&lt;=-0.5),"-1 a -0,5",IF(AND(CJ657&gt;-0.5,CJ657&lt;=0.5),"0 a 0,5",IF(AND(CJ657&gt;0.5,CJ657&lt;=1.5),"1 a 1,5",IF(AND(CJ657&gt;1.5,CJ657&lt;2.5),"2",IF(AND(CJ657&gt;=2.5,CJ657&lt;=3),"2,5 a 3",IF(AND(CJ657&gt;3,CJ657&lt;=4),"3,5 a 4",IF(AND(CJ657&gt;4,CJ657&lt;=5),"4,5 a 5",IF(AND(CJ657&gt;5,CJ657&lt;=6),"5,5 a 6",IF(AND(CJ657&gt;6,CJ657&lt;=7),"6,5 a 7",IF(AND(CJ657&gt;7,CJ657&lt;=8),"7,5 a 8",IF(AND(CJ657&gt;8,CJ657&lt;=9.5),"8,5 a 9,5",IF(CJ657=10,"10","Fuera de rango"))))))))))))))))))</f>
        <v>2,5 a 3</v>
      </c>
      <c r="CL657" s="11" t="n">
        <f aca="false">IF(CK657="","",IF(OR(CK657="-6 a -5,5",CK657="-6 - -5,5"),1,IF(OR(CK657="-5 a -4,5",CK657="-5 - -4,5"),2,IF(OR(CK657="-4 a -3,5",CK657="-4 - -3,5"),3,IF(OR(CK657="-3 a -2,5",CK657="-3 - -2,5"),4,IF(OR(CK657="-2 a -1,5",CK657="-2 - -1,5"),5,IF(OR(CK657="-1 a -0,5",CK657="-1 - -0,5"),6,IF(OR(CK657="0 a 0,5",CK657="0 - 0,5"),7,IF(OR(CK657="1 a 1,5",CK657="1 - 1,5"),8,IF(CK657="2","NORMA",IF(OR(CK657="2,5 a 3",CK657="2,5 - 3"),9,IF(OR(CK657="3,5 a 4",CK657="3,5 - 4"),10,IF(OR(CK657="4,5 a 5",CK657="4,5 - 5"),11,IF(OR(CK657="5,5 a 6",CK657="5,5 - 6"),12,IF(OR(CK657="6,5 a 7",CK657="6,5 - 7"),13,IF(OR(CK657="7,5 a 8",CK657="7,5 - 8"),14,IF(OR(CK657="8,5 a 9",CK657="8,5 - 9,5",CK657="9 a 9,5"),15,IF(CK657="10",15,IF(OR(CK657="0,5 a 1",CK657="0,5 - 1"),7,"Fuera de rango")))))))))))))))))))</f>
        <v>9</v>
      </c>
      <c r="CO657" s="10" t="str">
        <f aca="false">IF(CM657&gt;0,"EME"," ")</f>
        <v> </v>
      </c>
      <c r="CQ657" s="10" t="str">
        <f aca="false">IF(CP657&gt;0,"0", " ")</f>
        <v> </v>
      </c>
      <c r="CR657" s="10" t="str">
        <f aca="false">IF(CP657&gt;0,"EME"," ")</f>
        <v> </v>
      </c>
      <c r="CS657" s="9" t="n">
        <v>0</v>
      </c>
      <c r="CV657" s="9" t="n">
        <v>0</v>
      </c>
      <c r="CY657" s="9" t="n">
        <v>-7.25</v>
      </c>
      <c r="DB657" s="9" t="n">
        <v>-8</v>
      </c>
      <c r="DC657" s="11" t="str">
        <f aca="false">IF(DB657&lt;0,"2"," ")</f>
        <v>2</v>
      </c>
      <c r="DD657" s="11" t="str">
        <f aca="false">IF(DB657&lt;0,"MIO"," ")</f>
        <v>MIO</v>
      </c>
      <c r="DE657" s="9" t="n">
        <v>-0.5</v>
      </c>
      <c r="DF657" s="10" t="str">
        <f aca="false">IF(DE657&lt;0,"3"," ")</f>
        <v>3</v>
      </c>
      <c r="DG657" s="10" t="str">
        <f aca="false">IF(DE657&lt;0,"AST"," ")</f>
        <v>AST</v>
      </c>
      <c r="DH657" s="9" t="n">
        <v>-0.5</v>
      </c>
      <c r="DI657" s="10" t="str">
        <f aca="false">IF(DH657&lt;0,"3"," ")</f>
        <v>3</v>
      </c>
      <c r="DJ657" s="10" t="str">
        <f aca="false">IF(DH657&lt;0,"AST"," ")</f>
        <v>AST</v>
      </c>
      <c r="DK657" s="9" t="n">
        <v>0</v>
      </c>
      <c r="DL657" s="10" t="str">
        <f aca="false">IF(DK657&gt;0,"4"," ")</f>
        <v> </v>
      </c>
      <c r="DM657" s="10" t="str">
        <f aca="false">IF(DK657&gt;0,"PRE"," ")</f>
        <v> </v>
      </c>
      <c r="DN657" s="9" t="n">
        <v>0</v>
      </c>
      <c r="DO657" s="10" t="str">
        <f aca="false">IF(DN657&gt;0,"4"," ")</f>
        <v> </v>
      </c>
      <c r="DP657" s="10" t="str">
        <f aca="false">IF(DN657&gt;0,"PRE"," ")</f>
        <v> </v>
      </c>
      <c r="DS657" s="12" t="str">
        <f aca="false">CONCATENATE(CO657,CU657,DA657,DG657,DM657)</f>
        <v> AST </v>
      </c>
      <c r="DT657" s="10" t="e">
        <f aca="false" t="array" ref="DT657">_xlfn.IFS(DS657="EME    ","0", DS657=" HIP   ","1", DS657="  MIO  ","2", DS657="   AST ","3", DS657="    PRE","4", DS657="EME   PRE","5", DS657=" HIP  PRE","6", DS657=" HIP AST ","7", DS657="  MIO PRE","8", DS657="  MIOAST ","9", DS657="   ASTPRE","10",DS657=" HIP ASTPRE","11", DS657="  MIOASTPRE","12", DS657="     ","0")</f>
        <v>#N/A</v>
      </c>
      <c r="DV657" s="1" t="e">
        <f aca="false" t="array" ref="DV657">_xlfn.IFS(DU657="SI","2", DU657="NO","1")</f>
        <v>#N/A</v>
      </c>
      <c r="DX657" s="11" t="str">
        <f aca="false">IF(DW657=0,"1","2")</f>
        <v>1</v>
      </c>
      <c r="DY657" s="11" t="str">
        <f aca="false" t="array" ref="DY657">_xlfn.IFS(DW657=0,"0", DW657=0.25, "1", DW657=0.5,"2", DW657=0.75,"3", DW657=1,"4",DW657=1.25,"5", DW657=1.5,"6", DW657=1.75,"7", DW657=2,"8")</f>
        <v>0</v>
      </c>
      <c r="EA657" s="11" t="str">
        <f aca="false">IF(DZ657=0,"1","2")</f>
        <v>1</v>
      </c>
      <c r="EB657" s="11" t="str">
        <f aca="false" t="array" ref="EB657">_xlfn.IFS(DZ657=0,"0", DZ657=0.25, "1", DZ657=0.5,"2", DZ657=0.75,"3", DZ657=1,"4",DZ657=1.25,"5", DZ657=1.5,"6", DZ657=1.75,"7", DZ657=2,"8")</f>
        <v>0</v>
      </c>
      <c r="ED657" s="10" t="str">
        <f aca="false">IF(EC657=0,"1","2")</f>
        <v>1</v>
      </c>
      <c r="EE657" s="11" t="str">
        <f aca="false" t="array" ref="EE657">_xlfn.IFS(EC657=0,"0", EC657=-0.25, "1", EC657=-0.5,"2", EC657=-0.75,"3", EC657=-1,"4",EC657=-1.25,"5", EC657=-1.5,"6", EC657=-1.75,"7", EC657=-2,"8", EC657=-2.25,"9",EC657=-2.5,"10", EC657=-2.75,"11", EC657=-3,"12", EC657=-3.25,"13", EC657=-3.5,"14", EC657=-3.75,"15",EC657=-4,"16")</f>
        <v>0</v>
      </c>
      <c r="EG657" s="10" t="str">
        <f aca="false">IF(EF657=0,"1","2")</f>
        <v>1</v>
      </c>
      <c r="EH657" s="11" t="str">
        <f aca="false" t="array" ref="EH657">_xlfn.IFS(EF657=0,"0", EF657=-0.25, "1", EF657=-0.5,"2", EF657=-0.75,"3", EF657=-1,"4",EF657=-1.25,"5", EF657=-1.5,"6", EF657=-1.75,"7", EF657=-2,"8", EF657=-2.25,"9",EF657=-2.5,"10", EF657=-2.75,"11", EF657=-3,"12", EF657=-3.25,"13", EF657=-3.5,"14", EF657=-3.75,"15",EF657=-4,"16")</f>
        <v>0</v>
      </c>
      <c r="EJ657" s="11" t="str">
        <f aca="false">IF(EI657=0,"1","2")</f>
        <v>1</v>
      </c>
      <c r="EK657" s="11" t="str">
        <f aca="false" t="array" ref="EK657">_xlfn.IFS(EI657=0,"0", EI657=-0.25, "1", EI657=-0.5,"2", EI657=-0.75,"3", EI657=-1,"4",EI657=-1.25,"5", EI657=-1.5,"6", EI657=-1.75,"7", EI657=-2,"8", EI657=-2.25,"9", EI657=-2.25,"9",EI657=-2.5,"10", EI657=-2.75,"11", EI657=-3,"12", EI657=-3.25,"13", EI657=-3.5,"14", EI657=-3.75,"15",EI657=-4,"16", EI657=0.25, "17", EI657=0.5, "18")</f>
        <v>0</v>
      </c>
      <c r="EM657" s="11" t="str">
        <f aca="false">IF(EL657=0,"1","2")</f>
        <v>1</v>
      </c>
      <c r="EN657" s="11" t="str">
        <f aca="false" t="array" ref="EN657">_xlfn.IFS(EL657=0.25,"17",EL657=0.5,"18", EL657=0,"0", EL657=-0.25, "1", EL657=-0.5,"2", EL657=-0.75,"3", EL657=-1,"4",EL657=-1.25,"5", EL657=-1.5,"6", EL657=-1.75,"7", EL657=-2,"8",EL657= -2.25,"9",EL657=-2.5,"10",EL657= -2.75,"11",EL657= -3,"12",EL657= -3.25,"13",EL657= -3.5,"14",EL657= -3.75,"15",EL657=-4,"16")</f>
        <v>0</v>
      </c>
      <c r="EP657" s="11" t="str">
        <f aca="false">IF(EO657=0,"1","2")</f>
        <v>1</v>
      </c>
      <c r="EQ657" s="11" t="str">
        <f aca="false" t="array" ref="EQ657">_xlfn.IFS(EO657=0,"0", EO657=0.25, "1", EO657=0.5,"2", EO657=0.75,"3", EO657=1,"4",EO657=1.25,"5", EO657=1.5,"6", EO657=1.75,"7", EO657=2,"8", EO657=2.25,"9", EO657=2.25,"9",EO657=2.5,"10", EO657=2.75,"11", EO657=3,"12", EO657=3.25,"13", EO657=3.5,"14", EO657=3.75,"15",EO657=4,"16", EO657=-0.25, "17", bq=-0.5, "18")</f>
        <v>0</v>
      </c>
      <c r="ES657" s="11" t="str">
        <f aca="false">IF(ER657=0,"1","2")</f>
        <v>1</v>
      </c>
      <c r="ET657" s="11" t="str">
        <f aca="false" t="array" ref="ET657">_xlfn.IFS(ER657=0,"0", ER657=0.25, "1", ER657=0.5,"2", ER657=0.75,"3", ER657=1,"4",ER657=1.25,"5", ER657=1.5,"6", ER657=1.75,"7", ER657=2,"8", ER657=2.25,"9", ER657=2.25,"9",ER657=2.5,"10", ER657=2.75,"11", ER657=3,"12", ER657=3.25,"13", ER657=3.5,"14", ER657=3.75,"15",ER657=4,"16", ER657=-0.25, "17", bq=-0.5, "18")</f>
        <v>0</v>
      </c>
      <c r="EV657" s="14" t="e">
        <f aca="false">VLOOKUP(EU657,LEYENDA!$G$2:$H$8,2,TRUE())</f>
        <v>#N/A</v>
      </c>
      <c r="EW657" s="14" t="e">
        <f aca="false" t="array" ref="EW657">_xlfn.IFS(EV657="0-5","1", EV657="6-12","2", EV657="13-18","3", EV657="19-24","4", EV657="25-36","5", EV657="37-48","6", EV657="49-60","7")</f>
        <v>#N/A</v>
      </c>
    </row>
    <row r="658" customFormat="false" ht="13.5" hidden="false" customHeight="false" outlineLevel="0" collapsed="false">
      <c r="A658" s="1" t="n">
        <v>253</v>
      </c>
      <c r="B658" s="2" t="n">
        <v>3</v>
      </c>
      <c r="C658" s="33" t="n">
        <v>43552</v>
      </c>
      <c r="E658" s="5" t="str">
        <f aca="false">VLOOKUP(A658,'286'!$A$3:$J$6279,10,FALSE())</f>
        <v>MARTÍN SÁNCHEZ, BÁRBARA</v>
      </c>
      <c r="F658" s="4" t="str">
        <f aca="false">VLOOKUP(A658,'286'!$A$3:$I$1768,3,FALSE())</f>
        <v>MARSANBAR</v>
      </c>
      <c r="G658" s="6" t="n">
        <f aca="false">VLOOKUP(A658,'286'!$A$3:$I$1768,4,FALSE())</f>
        <v>29176</v>
      </c>
      <c r="H658" s="7" t="n">
        <f aca="false">YEAR(C658)-YEAR(G658)</f>
        <v>40</v>
      </c>
      <c r="I658" s="1" t="str">
        <f aca="false">VLOOKUP(H658,LEYENDA!$C$2:$D$6,2,TRUE())</f>
        <v>25-40</v>
      </c>
      <c r="J658" s="5" t="str">
        <f aca="false">VLOOKUP(A658,'286'!$A$3:$I$1768,7,FALSE())</f>
        <v>M</v>
      </c>
      <c r="K658" s="8" t="n">
        <f aca="false">VLOOKUP(A658,'286'!$A$3:$I$1768,2,FALSE())</f>
        <v>0</v>
      </c>
      <c r="L658" s="4" t="str">
        <f aca="false">VLOOKUP(A658,'286'!$A$3:$I$1768,8,FALSE())</f>
        <v>D</v>
      </c>
      <c r="M658" s="4" t="str">
        <f aca="false">VLOOKUP(A658,'286'!$A$3:$I$1768,9,FALSE())</f>
        <v>D</v>
      </c>
      <c r="N658" s="8" t="str">
        <f aca="false">IF(R658=O658, "MISMA","CONTRARIA")</f>
        <v>MISMA</v>
      </c>
      <c r="O658" s="8" t="str">
        <f aca="false" t="array" ref="O658">_xlfn.IFS(L658="D","1", L658="I","2")</f>
        <v>1</v>
      </c>
      <c r="P658" s="8" t="e">
        <f aca="false" t="array" ref="P658">_xlfn.IFS(K658="OD","1", K658="OI","2")</f>
        <v>#N/A</v>
      </c>
      <c r="Q658" s="1" t="str">
        <f aca="false" t="array" ref="Q658">_xlfn.IFS(J658="M","1", J658="H","2")</f>
        <v>1</v>
      </c>
      <c r="R658" s="8" t="str">
        <f aca="false" t="array" ref="R658">_xlfn.IFS(M658="D","1", M658="I","2")</f>
        <v>1</v>
      </c>
      <c r="S658" s="1" t="str">
        <f aca="false" t="array" ref="S658">_xlfn.IFS(N658="CONTRARIA", "1",N658= "MISMA","2")</f>
        <v>2</v>
      </c>
      <c r="T658" s="1" t="str">
        <f aca="false" t="array" ref="T658">_xlfn.IFS(I658="0-12","1", I658="13-24","2", I658="25-40","3", I658="41-60","4", I658="61-100","5")</f>
        <v>3</v>
      </c>
      <c r="U658" s="9" t="n">
        <v>-3</v>
      </c>
      <c r="V658" s="10" t="str">
        <f aca="false">IF(U658="","",IF(AND(U658&gt;=-9,U658&lt;=-6.5),"-9 a -6,5",IF(AND(U658&gt;=-6,U658&lt;=-3.5),"-6 a -3,5",IF(AND(U658&gt;=-3,U658&lt;=-1),"-3 a -1",IF(U658=-0.5,"-0,5",IF(AND(U658&gt;=0,U658&lt;=2.5),"0 a 2,5",IF(AND(U658&gt;=3,U658&lt;=5.5),"3 a 5,5",IF(AND(U658&gt;=6,U658&lt;=8.5),"6 a 8,5",IF(AND(U658&gt;=9,U658&lt;=20),"9 a 20","Fuera de rango")))))))))</f>
        <v>-3 a -1</v>
      </c>
      <c r="W658" s="11" t="n">
        <f aca="false">IF(V658="","",IF(V658="-9 a -6,5",2,IF(V658="-6 a -3,5",3,IF(V658="-3 a -1",4,IF(V658="-0,5","NORMA",IF(V658="0 a 2,5",5,IF(V658="3 a 5,5",6,IF(V658="6 a 8,5",7,IF(V658="9 a 20",8,"Fuera de rango")))))))))</f>
        <v>4</v>
      </c>
      <c r="X658" s="9" t="n">
        <v>0</v>
      </c>
      <c r="Y658" s="11" t="str">
        <f aca="false">IF(X658="","",IF(AND(X658&gt;=0,X658&lt;=4),"0 a 4",IF(AND(X658&gt;=4.5,X658&lt;=8.5),"4,5 a 8,5",IF(X658=9,"9",IF(AND(X658&gt;=9.5,X658&lt;=13),"9,5 a 13",IF(AND(X658&gt;=13.5,X658&lt;=20),"13,5 a 20",IF(AND(X658&gt;=20.5,X658&lt;=35),"20,5 a 35","Fuera de rango")))))))</f>
        <v>0 a 4</v>
      </c>
      <c r="Z658" s="11" t="n">
        <f aca="false">IF(Y658="","",IF(Y658="0 a 4",1,IF(Y658="4,5 a 8,5",2,IF(Y658="9","NORMA",IF(Y658="9,5 a 13",3,IF(Y658="13,5 a 20",4,IF(Y658="20,5 a 35",5,"Fuera de rango")))))))</f>
        <v>1</v>
      </c>
      <c r="AA658" s="9" t="n">
        <v>15</v>
      </c>
      <c r="AB658" s="10" t="str">
        <f aca="false">IF(AA658="","",IF(AND(AA658&gt;=0,AA658&lt;=9),"0 a 9",IF(AND(AA658&gt;=9.5,AA658&lt;=18.5),"9,5 a 18,5",IF(AA658=19,"19",IF(AND(AA658&gt;=19.5,AA658&lt;=28),"19,5 a 28",IF(AND(AA658&gt;=28.5,AA658&lt;=40),"28,5 a 40","Fuera de rango"))))))</f>
        <v>9,5 a 18,5</v>
      </c>
      <c r="AC658" s="11" t="n">
        <f aca="false" t="array" ref="AC658">_xlfn.IFS(AB658="","",AB658="0 a 9",1,AB658="9,5 a 18,5",2,AB658="19","NORMA",AB658="19,5 a 28",3,AB658="28,5 a 40",4,TRUE(),"Fuera de rango")</f>
        <v>2</v>
      </c>
      <c r="AD658" s="9" t="n">
        <v>6</v>
      </c>
      <c r="AE658" s="10" t="str">
        <f aca="false">IF(AD658="","",IF(AND(AD658&gt;=-10,AD658&lt;=0),"De -10 a 0",IF(AND(AD658&gt;=0.5,AD658&lt;=9.5),"0,5 a 9,5",IF(AD658=10,"10",IF(AND(AD658&gt;=10.5,AD658&lt;=20),"10,5 a 20",IF(AND(AD658&gt;=20.5,AD658&lt;=40),"20,5 a 40","Fuera de rango"))))))</f>
        <v>0,5 a 9,5</v>
      </c>
      <c r="AF658" s="12" t="n">
        <f aca="false">IF(AD658="","",IF(AND(AD658&gt;=-10,AD658&lt;=0),1,IF(AND(AD658&gt;=0.5,AD658&lt;=9.5),2,IF(AD658=10,"NORMA",IF(AND(AD658&gt;=10.5,AD658&lt;=20),3,IF(AND(AD658&gt;=20.5,AD658&lt;=40),4,""))))))</f>
        <v>2</v>
      </c>
      <c r="AG658" s="9" t="n">
        <v>12</v>
      </c>
      <c r="AH658" s="10" t="str">
        <f aca="false">IF(AG658="","",IF(AND(AG658&gt;=0,AG658&lt;=4),"0 a 4",IF(AND(AG658&gt;=4.5,AG658&lt;=8.5),"4,5 a 8,5",IF(AG658=9,"9",IF(AND(AG658&gt;=9.5,AG658&lt;=13),"9,5 a 13",IF(AND(AG658&gt;=13.5,AG658&lt;=25),"13,5 a 25","Fuera de rango"))))))</f>
        <v>9,5 a 13</v>
      </c>
      <c r="AI658" s="10" t="n">
        <f aca="false">IF(AH658="","",IF(AH658="0 a 4",1,IF(AH658="4,5 a 8,5",2,IF(AH658="9","NORMA",IF(AH658="9,5 a 13",3,IF(AH658="13,5 a 25",4,""))))))</f>
        <v>3</v>
      </c>
      <c r="AJ658" s="9" t="n">
        <v>8</v>
      </c>
      <c r="AK658" s="10" t="str">
        <f aca="false">IF(AJ658="","",IF(AND(AJ658&gt;=-15,AJ658&lt;=-10.5),"-15 a -10,5",IF(AND(AJ658&gt;=-10,AJ658&lt;=-4),"-10 a -4",IF(AND(AJ658&gt;=-4.5,AJ658&lt;=0),"-4,5 a 0",IF(AND(AJ658&gt;=0.5,AJ658&lt;=4.5),"0,5 a 4,5",IF(AJ658=5,"5",IF(AND(AJ658&gt;=5.5,AJ658&lt;=10),"5,5 a 10",IF(AND(AJ658&gt;=10.5,AJ658&lt;=20),"10,5 a 20","Fuera de rango"))))))))</f>
        <v>5,5 a 10</v>
      </c>
      <c r="AL658" s="11" t="n">
        <f aca="false">IF(AK658="","",IF(AK658="-15 a -10,5",1,IF(AK658="-10 a -4",2,IF(AK658="-4,5 a 0",3,IF(AK658="0,5 a 4,5",4,IF(AK658="5","NORMA",IF(AK658="5,5 a 10",5,IF(AK658="10,5 a 20",6,"Error"))))))))</f>
        <v>5</v>
      </c>
      <c r="AM658" s="9" t="n">
        <v>0</v>
      </c>
      <c r="AN658" s="10" t="str">
        <f aca="false">IF(AM658="","",IF(AND(AM658&gt;=-7.5,AM658&lt;=-5.5),"-7,5 a -5,5",IF(AND(AM658&gt;=-5,AM658&lt;=-3),"-5 a -3",IF(AND(AM658&gt;=-2.5,AM658&lt;=-0.5),"-2,5 a -0,5",IF(AM658=0,"0,00",IF(AND(AM658&gt;=0.5,AM658&lt;=2.5),"0,5 a 2,5",IF(AND(AM658&gt;=3,AM658&lt;=5),"3 a 5",IF(AND(AM658&gt;=5.5,AM658&lt;=7.5),"5,5 a 7,5",IF(AND(AM658&gt;=8,AM658&lt;=10),"8 a 10","Fuera de rango")))))))))</f>
        <v>0,00</v>
      </c>
      <c r="AO658" s="11" t="str">
        <f aca="false">IF(AN658="","",IF(AN658="-7,5 a -5,5",1,IF(AN658="-5 a -3",2,IF(AN658="-2,5 a -0,5",3,IF(AN658="0,00","NORMA",IF(AN658="0,5 a 2,5",4,IF(AN658="3 a 5",5,IF(AN658="5,5 a 7,5",6,IF(AN658="8 a 10",7,"Error")))))))))</f>
        <v>NORMA</v>
      </c>
      <c r="AP658" s="9" t="n">
        <v>-3</v>
      </c>
      <c r="AQ658" s="10" t="str">
        <f aca="false">IF(AP658="","",IF(AND(AP658&gt;=-20,AP658&lt;=-9.5),"-20 a -9,5",IF(AND(AP658&gt;=-9,AP658&lt;=-6.5),"-9 a -6,5",IF(AP658=-6,"-6",IF(AND(AP658&gt;=-5.5,AP658&lt;=-3),"-5,5 a -3",IF(AND(AP658&gt;=-2.5,AP658&lt;=0),"-2,5 a 0",IF(AND(AP658&gt;=0.5,AP658&lt;=3),"0,5 a 3",IF(AND(AP658&gt;=3.5,AP658&lt;=6),"3,5 a 6",IF(AND(AP658&gt;=6.5,AP658&lt;=9),"6,5 a 9",IF(AND(AP658&gt;=9.5,AP658&lt;=20),"9,5 a 20","Fuera de rango"))))))))))</f>
        <v>-5,5 a -3</v>
      </c>
      <c r="AR658" s="11" t="n">
        <f aca="false">IF(AQ658="","",IF(AQ658="-20 a -9,5",1,IF(AQ658="-9 a -6,5",2,IF(AQ658="-6","NORMA",IF(AQ658="-5,5 a -3",3,IF(AQ658="-2,5 a 0",4,IF(AQ658="0,5 a 3",5,IF(AQ658="3,5 a 6",6,IF(AQ658="6,5 a 9",7,IF(AQ658="9,5 a 20",8,""))))))))))</f>
        <v>3</v>
      </c>
      <c r="AS658" s="9" t="n">
        <v>8</v>
      </c>
      <c r="AT658" s="10" t="str">
        <f aca="false">IF(AS658="","",IF(AND(AS658&gt;=-16,AS658&lt;=-14),"-16 a -14",IF(AND(AS658&gt;=-13.5,AS658&lt;=-11.5),"-13,5 a -11,5",IF(AND(AS658&gt;=-11,AS658&lt;=-9),"-11 a -9",IF(AND(AS658&gt;=-8.5,AS658&lt;=-6.5),"-8,5 a -6,5",IF(AND(AS658&gt;=-6,AS658&lt;=-4),"-6 a -4",IF(AND(AS658&gt;=-3.5,AS658&lt;=-1.5),"-3,5 a -1,5",IF(AND(AS658&gt;=-1,AS658&lt;=1),"-1 a 1",IF(AND(AS658&gt;=1.5,AS658&lt;=3.5),"1,5 a 3,5",IF(AND(AS658&gt;=4,AS658&lt;=6),"4 a 6",IF(AND(AS658&gt;=6.5,AS658&lt;=8.5),"6,5 a 8,5",IF(AND(AS658&gt;=9,AS658&lt;=11),"9 a 11",IF(AND(AS658&gt;=11.5,AS658&lt;=13.5),"11,5 a 13,5",IF(AND(AS658&gt;=14,AS658&lt;=16),"14 a 16",IF(AND(AS658&gt;=16.5,AS658&lt;=18.5),"16,5 a 18,5",IF(AND(AS658&gt;=19,AS658&lt;=21),"19 a 21","Fuera de rango"))))))))))))))))</f>
        <v>6,5 a 8,5</v>
      </c>
      <c r="AU658" s="11" t="n">
        <f aca="false" t="array" ref="AU658">IF(AT658="","",_xlfn.IFS(AT658="-16 a -14",1,AT658="-13,5 a -11,5",2,AT658="-11 a -9",3,AT658="-8,5 a -6,5",4,AT658="-6 a -4",5,AT658="-3,5 a -1,5",6,AT658="-1 a 1",7,AT658="1,5 a 3,5",8,AT658="4 a 6","NORMA",AT658="6,5 a 8,5",9,AT658="9 a 11",10,AT658="11,5 a 13,5",11,AT658="14 a 16",12,AT658="16,5 a 18,5",13,AT658="19 a 21",14,TRUE(),""))</f>
        <v>9</v>
      </c>
      <c r="AV658" s="9" t="n">
        <v>0.75</v>
      </c>
      <c r="AW658" s="10" t="str">
        <f aca="false">IF(AV658="","",IF(AND(AV658&gt;=-1,AV658&lt;=-0.5),"-1 a -0,5",IF(AND(AV658&gt;-0.5,AV658&lt;=0),"De -0,5 a 0",IF(AND(AV658&gt;=0.25,AV658&lt;=0.75),"0,25 a 0,75",IF(AND(AV658&gt;=1,AV658&lt;=1.5),"1 a 1,5",IF(AND(AV658&gt;=1.75,AV658&lt;=2.25),"1,75 a 2,25",IF(AND(AV658&gt;=2.5,AV658&lt;=3),"2,5 a 3",IF(AND(AV658&gt;=3.25,AV658&lt;=3.75),"3,25 a 3,75","Fuera de rango"))))))))</f>
        <v>0,25 a 0,75</v>
      </c>
      <c r="AX658" s="10" t="str">
        <f aca="false">IF(AW658="","",IF(OR(AW658="-1 a -0,5",AW658="-1 a -0.5"),1,IF(OR(AW658="De -0,5 a 0",AW658="-0,5 a 0",AW658="De -0.5 a 0"),2,IF(OR(AW658="0,25 a 0,75",AW658="0.25 a 0.75"),"NORMA",IF(OR(AW658="1 a 1,5",AW658="1 a 1.5"),3,IF(OR(AW658="1,75 a 2,25",AW658="1.75 a 2.25"),4,IF(OR(AW658="2,5 a 3",AW658="2.5 a 3"),5,IF(OR(AW658="3,25 a 3,75",AW658="3.25 a 3.75"),6,""))))))))</f>
        <v>NORMA</v>
      </c>
      <c r="AY658" s="9" t="n">
        <v>-6</v>
      </c>
      <c r="AZ658" s="10" t="str">
        <f aca="false">IF(AY658="","",IF(AND(AY658&gt;=-20,AY658&lt;=-9.5),"-20 a -9,5",IF(AND(AY658&gt;=-9,AY658&lt;=-6.5),"-9 a -6,5",IF(AY658=-6,"-6",IF(AND(AY658&gt;=-5.5,AY658&lt;=-3),"-5,5 a -3",IF(AND(AY658&gt;=-2.5,AY658&lt;=0),"-2,5 a 0",IF(AND(AY658&gt;=0.5,AY658&lt;=3),"0,5 a 3",IF(AND(AY658&gt;=3.5,AY658&lt;=6),"3,5 a 6","Fuera de rango"))))))))</f>
        <v>-6</v>
      </c>
      <c r="BA658" s="11" t="str">
        <f aca="false">IF(AZ658="","",IF(AZ658="-20 a -9,5",1,IF(AZ658="-9 a -6,5",2,IF(AZ658="-6","NORMA",IF(AZ658="-5,5 a -3",3,IF(AZ658="-2,5 a 0",4,IF(AZ658="0,5 a 3",5,IF(AZ658="3,5 a 6",6,""))))))))</f>
        <v>NORMA</v>
      </c>
      <c r="BB658" s="9" t="n">
        <v>0</v>
      </c>
      <c r="BC658" s="10" t="str">
        <f aca="false" t="array" ref="BC658">IF(BB658="","",_xlfn.IFS(AND(BB658&gt;=0,BB658&lt;=2),"0 a 2",AND(BB658&gt;=2.5,BB658&lt;=4.5),"2,5 a 4,5",AND(BB658&gt;=5,BB658&lt;=7),"5 a 7",AND(BB658&gt;=7.5,BB658&lt;=9.5),"7,5 a 9,5",AND(BB658&gt;=10,BB658&lt;=12),"10 a 12",AND(BB658&gt;=12.5,BB658&lt;=14.5),"12,5 a 14,5",BB658=15,"15",AND(BB658&gt;=15.5,BB658&lt;=17.5),"15,5 a 17,5",AND(BB658&gt;=18,BB658&lt;=20),"18 a 20",AND(BB658&gt;=20.5,BB658&lt;=22.5),"20,5 a 22,5",AND(BB658&gt;=23,BB658&lt;=25),"23 a 25",TRUE(),"Fuera de rango"))</f>
        <v>0 a 2</v>
      </c>
      <c r="BD658" s="11" t="n">
        <f aca="false" t="array" ref="BD658">IF(BC658="","",_xlfn.IFS(BC658="0 a 2",1,BC658="2,5 a 4,5",2,BC658="5 a 7",3,BC658="7,5 a 9,5",4,BC658="10 a 12",5,BC658="12,5 a 14,5",6,BC658="15","NORMA",BC658="15,5 a 17,5",7,BC658="18 a 20",8,BC658="20,5 a 22,5",9,BC658="23 a 25",10,TRUE(),"Fuera de rango"))</f>
        <v>1</v>
      </c>
      <c r="BE658" s="9" t="n">
        <v>14</v>
      </c>
      <c r="BF658" s="10" t="str">
        <f aca="false">IF(BE658="","",IF(AND(BE658&gt;=-20,BE658&lt;=-10),"-20 a -10",IF(AND(BE658&gt;=-9.5,BE658&lt;=0.5),"-9,5 a 0,5",IF(AND(BE658&gt;=1,BE658&lt;=11),"1 a 11",IF(AND(BE658&gt;=11.5,BE658&lt;=20.5),"11,5 a 20,5",IF(BE658=21,"21",IF(AND(BE658&gt;=21.5,BE658&lt;=31.5),"21,5 a 31,5",IF(AND(BE658&gt;=32,BE658&lt;=42),"32 a 42","Fuera de rango"))))))))</f>
        <v>11,5 a 20,5</v>
      </c>
      <c r="BG658" s="11" t="n">
        <f aca="false">IF(BF658="","",IF(BF658="-20 a -10",1,IF(BF658="-9,5 a 0,5",2,IF(BF658="1 a 11",3,IF(BF658="11,5 a 20,5",4,IF(BF658="21","NORMA",IF(BF658="21,5 a 31,5",5,IF(BF658="32 a 42",6,""))))))))</f>
        <v>4</v>
      </c>
      <c r="BH658" s="9" t="n">
        <v>10</v>
      </c>
      <c r="BI658" s="10" t="str">
        <f aca="false">IF(BH658="","",IF(AND(BH658&gt;=-20,BH658&lt;=-15),"-20 a -15",IF(AND(BH658&gt;=-14.5,BH658&lt;=-9.5),"-14,5 a -9,5",IF(AND(BH658&gt;=-9,BH658&lt;=-4),"-9 a -4",IF(AND(BH658&gt;=-3.5,BH658&lt;=2.5),"-3,5 a 2,5",IF(AND(BH658&gt;=3,BH658&lt;=8),"3 a 8",IF(AND(BH658&gt;=8.5,BH658&lt;=14.5),"8,5 a 14,5",IF(BH658=15,"15",IF(AND(BH658&gt;=15.5,BH658&lt;=20.5),"15,5 a 20,5",IF(AND(BH658&gt;=21,BH658&lt;=26),"21 a 26","Fuera de rango"))))))))))</f>
        <v>8,5 a 14,5</v>
      </c>
      <c r="BJ658" s="11" t="n">
        <f aca="false">IF(BI658="","",IF(BI658="-20 a -15",1,IF(BI658="-14,5 a -9,5",2,IF(BI658="-9 a -4",3,IF(BI658="-3,5 a 2,5",4,IF(BI658="3 a 8",5,IF(BI658="8,5 a 14,5",6,IF(BI658="15","NORMA",IF(BI658="15,5 a 20,5",7,IF(BI658="21 a 26",8,IF(BI658="26,5 a 31,5",9,"")))))))))))</f>
        <v>6</v>
      </c>
      <c r="BK658" s="9" t="n">
        <v>0</v>
      </c>
      <c r="BL658" s="10" t="str">
        <f aca="false">IF(BK658="","",IF(AND(BK658&gt;=0,BK658&lt;=2),"0 - 2",IF(AND(BK658&gt;=2.5,BK658&lt;=4.5),"2,5 - 4,5",IF(AND(BK658&gt;=5,BK658&lt;=7),"5 - 7",IF(AND(BK658&gt;=7.5,BK658&lt;=9.5),"7,5 - 9,5",IF(AND(BK658&gt;=10,BK658&lt;=12),"10 - 12",IF(AND(BK658&gt;=12.5,BK658&lt;=13.5),"12,5 - 13,5",IF(BK658=14,"14",IF(AND(BK658&gt;=14.5,BK658&lt;=16.5),"14,5 - 16,5",IF(AND(BK658&gt;=17,BK658&lt;=19),"17 - 19",IF(AND(BK658&gt;=19.5,BK658&lt;=21.5),"19,5 - 21,5",IF(AND(BK658&gt;=22,BK658&lt;=24),"22 - 24",IF(AND(BK658&gt;=24.5,BK658&lt;=26.5),"24,5 - 26,5",IF(AND(BK658&gt;=27,BK658&lt;=29),"27 - 29",IF(AND(BK658&gt;=29.5,BK658&lt;=30),"29,5 - 30","Fuera de rango")))))))))))))))</f>
        <v>0 - 2</v>
      </c>
      <c r="BM658" s="11" t="n">
        <f aca="false">IF(BL658="","",IF(BL658="0 - 2",1,IF(BL658="2,5 - 4,5",2,IF(BL658="5 - 7",3,IF(BL658="7,5 - 9,5",4,IF(BL658="10 - 12",5,IF(BL658="12,5 - 13,5",6,IF(BL658="14","NORMA",IF(BL658="14,5 - 16,5",7,IF(BL658="17 - 19",8,IF(BL658="19,5 - 21,5",9,IF(BL658="22 - 24",10,IF(BL658="24,5 - 26,5",11,IF(BL658="27 - 29",12,IF(BL658="29,5 - 30",13,"")))))))))))))))</f>
        <v>1</v>
      </c>
      <c r="BN658" s="9" t="n">
        <v>21</v>
      </c>
      <c r="BO658" s="11" t="str">
        <f aca="false">IF(BN658="","",IF(AND(BN658&gt;=-20,BN658&lt;=-10),"-20 a -10",IF(AND(BN658&gt;=-9.5,BN658&lt;=0.5),"-9,5 a 0,5",IF(AND(BN658&gt;=1,BN658&lt;=11),"1 a 11",IF(AND(BN658&gt;=11.5,BN658&lt;=21.5),"11,5 a 21,5",IF(BN658=22,"22",IF(AND(BN658&gt;=22.5,BN658&lt;=32.5),"22,5 a 32,5",IF(AND(BN658&gt;=33,BN658&lt;=43),"33 a 43","Fuera de rango"))))))))</f>
        <v>11,5 a 21,5</v>
      </c>
      <c r="BP658" s="11" t="n">
        <f aca="false">IF(BO658="","",IF(BO658="-20 a -10",1,IF(BO658="-9,5 a 0,5",2,IF(BO658="1 a 11",3,IF(BO658="11,5 a 21,5",4,IF(BO658="22","NORMA",IF(BO658="22,5 a 32,5",5,IF(BO658="33 a 43",6,""))))))))</f>
        <v>4</v>
      </c>
      <c r="BQ658" s="9" t="n">
        <v>11</v>
      </c>
      <c r="BR658" s="10" t="str">
        <f aca="false">IF(BQ658="","",IF(AND(BQ658&gt;=-20,BQ658&lt;=-15),"-20 a -15",IF(AND(BQ658&gt;=-14.5,BQ658&lt;=-9.5),"-14,5 a -9,5",IF(AND(BQ658&gt;=-9,BQ658&lt;=-4),"-9 a -4",IF(AND(BQ658&gt;=-3.5,BQ658&lt;=2.5),"-3,5 a 2,5",IF(AND(BQ658&gt;=3,BQ658&lt;=8),"3 a 8",IF(AND(BQ658&gt;=8.5,BQ658&lt;=13.5),"8,5 a 13,5",IF(AND(BQ658&gt;=14,BQ658&lt;=17.5),"14 a 17,5",IF(BQ658=18,"18",IF(AND(BQ658&gt;=18.5,BQ658&lt;=23.5),"18,5 a 23,5",IF(AND(BQ658&gt;=24,BQ658&lt;=29),"24 a 29",IF(AND(BQ658&gt;=29.5,BQ658&lt;=34.5),"29,5 a 34,5",IF(AND(BQ658&gt;=35,BQ658&lt;=40),"35 a 40","Fuera de rango")))))))))))))</f>
        <v>8,5 a 13,5</v>
      </c>
      <c r="BS658" s="11" t="n">
        <f aca="false">IF(BR658="","",IF(BR658="-20 a -15",1,IF(BR658="-14,5 a -9,5",2,IF(BR658="-9 a -4",3,IF(BR658="-3,5 a 2,5",4,IF(BR658="3 a 8",5,IF(BR658="8,5 a 13,5",6,IF(BR658="14 a 17,5",7,IF(BR658="18","NORMA",IF(BR658="18,5 a 23,5",8,IF(BR658="24 a 29",9,IF(BR658="29,5 a 34,5",10,IF(BR658="35 a 40",11,"")))))))))))))</f>
        <v>6</v>
      </c>
      <c r="BT658" s="9" t="n">
        <v>0</v>
      </c>
      <c r="BU658" s="10" t="str">
        <f aca="false">IF(BT658="","",IF(AND(BT658&gt;=-20,BT658&lt;=-18),"-20 a -18",IF(AND(BT658&gt;=-17.5,BT658&lt;=-15.5),"-17,5 a -15,5",IF(AND(BT658&gt;=-15,BT658&lt;=-13),"-15 a -13",IF(AND(BT658&gt;=-12.5,BT658&lt;=-10.5),"-12,5 a -10,5",IF(AND(BT658&gt;=-10,BT658&lt;=-8),"-10 a -8",IF(AND(BT658&gt;=-7.5,BT658&lt;=-5.5),"-7,5 a -5,5",IF(AND(BT658&gt;=-5,BT658&lt;=-3),"-5 a -3",IF(AND(BT658&gt;=-2.5,BT658&lt;=-0.5),"-2,5 a -0,5",IF(BT658=0,"0",IF(AND(BT658&gt;=0.5,BT658&lt;=2.5),"0,5 a 2,5",IF(AND(BT658&gt;=3,BT658&lt;=5),"3 a 5",IF(AND(BT658&gt;=5.5,BT658&lt;=7.5),"5,5 a 7,5",IF(AND(BT658&gt;=8,BT658&lt;=10),"8 a 10",IF(AND(BT658&gt;=10.5,BT658&lt;=12.5),"10,5 a 12,5",IF(AND(BT658&gt;=13,BT658&lt;=15),"13 a 15",IF(AND(BT658&gt;=15.5,BT658&lt;=17.5),"15,5 a 17,5",IF(AND(BT658&gt;=18,BT658&lt;=20),"18 a 20","Fuera de rango"))))))))))))))))))</f>
        <v>0</v>
      </c>
      <c r="BV658" s="11" t="str">
        <f aca="false">IF(BT658="","",IF(BT658=0,"NORMA",IF(AND(BT658&gt;=-20,BT658&lt;=-18),2,IF(AND(BT658&gt;=-17.5,BT658&lt;=-15.5),2,IF(AND(BT658&gt;=-15,BT658&lt;=-13),3,IF(AND(BT658&gt;=-12.5,BT658&lt;=-10.5),4,IF(AND(BT658&gt;=-10,BT658&lt;=-8),5,IF(AND(BT658&gt;=-7.5,BT658&lt;=-5.5),6,IF(AND(BT658&gt;=-5,BT658&lt;=-3),7,IF(AND(BT658&gt;=-2.5,BT658&lt;=-0.5),8,IF(AND(BT658&gt;=0.5,BT658&lt;=2.5),9,IF(AND(BT658&gt;=3,BT658&lt;=5),10,IF(AND(BT658&gt;=5.5,BT658&lt;=7.5),11,IF(AND(BT658&gt;=8,BT658&lt;=10),12,IF(AND(BT658&gt;=10.5,BT658&lt;=12.5),13,IF(AND(BT658&gt;=13,BT658&lt;=15),14,IF(AND(BT658&gt;=15.5,BT658&lt;=17.5),15,IF(AND(BT658&gt;=18,BT658&lt;=20),16,"Fuera de rango"))))))))))))))))))</f>
        <v>NORMA</v>
      </c>
      <c r="BW658" s="9" t="n">
        <v>-4</v>
      </c>
      <c r="BX658" s="10" t="n">
        <f aca="false">18.5- (0.3*H658)</f>
        <v>6.5</v>
      </c>
      <c r="BY658" s="10" t="n">
        <f aca="false">(BW658)-(BX658)</f>
        <v>-10.5</v>
      </c>
      <c r="BZ658" s="10" t="str">
        <f aca="false">IF(BY658="","",IF(BY658&lt;-27.5,"De -30 a -28",IF(BY658&lt;-25,"De -27,5 a -25,5",IF(BY658&lt;-22.5,"De -25 a -23",IF(BY658&lt;-20,"De -22,5 a -20,5",IF(BY658&lt;-17.5,"De -20 a -18",IF(BY658&lt;-15,"De -17,5 a -15,5",IF(BY658&lt;-12.5,"De -15 a -13",IF(BY658&lt;-10,"De -12,5 a -10,5",IF(BY658&lt;-7.5,"De -10 a -8",IF(BY658&lt;-5,"De -7,5 a -5,5",IF(BY658&lt;-2.5,"De -5 a -3",IF(BY658&lt;0,"De -2,5 a -0,5",IF(BY658&lt;2.5,"De 0 a 2",IF(BY658&lt;5,"De 2,5 a 4,5",IF(BY658&lt;7.5,"De 5 a 7",IF(BY658&lt;10,"De 7,5 a 9,5",IF(BY658&lt;12.5,"De 10 a 12",IF(BY658&lt;15,"De 12,5 a 14,5",IF(BY658&lt;17.5,"De 15 a 17",IF(BY658&lt;20,"De 17,5 a 19,5",IF(BY658&lt;22.5,"De 20 a 22",IF(BY658&lt;25,"De 22,5 a 24,5",IF(BY658&lt;27.5,"De 25 a 27","De 27,5 a 30"))))))))))))))))))))))))</f>
        <v>De -12,5 a -10,5</v>
      </c>
      <c r="CA658" s="12" t="n">
        <f aca="false">IF(BY658="","",IF(BY658&lt;=-28,1,IF(BY658&lt;=-25.5,2,IF(BY658&lt;=-23,3,IF(BY658&lt;=-20.5,4,IF(BY658&lt;=-18,5,IF(BY658&lt;=-15.5,6,IF(BY658&lt;=-13,7,IF(BY658&lt;=-10.5,8,IF(BY658&lt;=-8,9,IF(BY658&lt;=-5.5,10,IF(BY658&lt;=-3,11,IF(BY658&lt;=-0.5,12,IF(BY658&lt;=2,13,IF(BY658&lt;=4.5,14,IF(BY658&lt;=7,15,IF(BY658&lt;=9.5,16,IF(BY658&lt;=12,17,IF(BY658&lt;=14.5,18,IF(BY658&lt;=17,19,IF(BY658&lt;=19.5,20,IF(BY658&lt;=22,21,IF(BY658&lt;=24.5,22,IF(BY658&lt;=27,23,IF(BY658&lt;=30,24,"Fuera de rango")))))))))))))))))))))))))</f>
        <v>8</v>
      </c>
      <c r="CB658" s="9" t="n">
        <v>-4</v>
      </c>
      <c r="CC658" s="10" t="n">
        <f aca="false">18.5- (0.3*H658)</f>
        <v>6.5</v>
      </c>
      <c r="CD658" s="10" t="n">
        <f aca="false">(CB658)-(CC658)</f>
        <v>-10.5</v>
      </c>
      <c r="CE658" s="10" t="str">
        <f aca="false">IF(CD658="","",IF(CD658&lt;-27.5,"De -30 a -28",IF(CD658&lt;-25,"De -27,5 a -25,5",IF(CD658&lt;-22.5,"De -25 a -23",IF(CD658&lt;-20,"De -22,5 a -20,5",IF(CD658&lt;-17.5,"De -20 a -18",IF(CD658&lt;-15,"De -17,5 a -15,5",IF(CD658&lt;-12.5,"De -15 a -13",IF(CD658&lt;-10,"De -12,5 a -10,5",IF(CD658&lt;-7.5,"De -10 a -8",IF(CD658&lt;-5,"De -7,5 a -5,5",IF(CD658&lt;-2.5,"De -5 a -3",IF(CD658&lt;0,"De -2,5 a -0,5",IF(CD658&lt;=2,"De 0 a 2",IF(CD658&lt;=4.5,"De 2,5 a 4,5",IF(CD658&lt;=7,"De 5 a 7",IF(CD658&lt;=9.5,"De 7,5 a 9,5",IF(CD658&lt;=12,"De 10 a 12",IF(CD658&lt;=14.5,"De 12,5 a 14,5",IF(CD658&lt;=17,"De 15 a 17",IF(CD658&lt;=19.5,"De 17,5 a 19,5",IF(CD658&lt;=22,"De 20 a 22",IF(CD658&lt;=24.5,"De 22,5 a 24,5",IF(CD658&lt;=27,"De 25 a 27","De 27,5 a 30"))))))))))))))))))))))))</f>
        <v>De -12,5 a -10,5</v>
      </c>
      <c r="CF658" s="12" t="n">
        <f aca="false">IF(CD658="","",IF(CD658&lt;-27.5,1,IF(CD658&lt;-25,2,IF(CD658&lt;-22.5,3,IF(CD658&lt;-20,4,IF(CD658&lt;-17.5,5,IF(CD658&lt;-15,6,IF(CD658&lt;-12.5,7,IF(CD658&lt;-10,8,IF(CD658&lt;-7.5,9,IF(CD658&lt;-5,10,IF(CD658&lt;-2.5,11,IF(CD658&lt;0,12,IF(CD658&lt;2.5,13,IF(CD658&lt;5,14,IF(CD658&lt;7.5,15,IF(CD658&lt;10,16,IF(CD658&lt;12.5,17,IF(CD658&lt;15,18,IF(CD658&lt;17.5,19,IF(CD658&lt;20,20,IF(CD658&lt;22.5,21,IF(CD658&lt;25,22,IF(CD658&lt;27.5,23,24))))))))))))))))))))))))</f>
        <v>8</v>
      </c>
      <c r="CG658" s="9" t="s">
        <v>164</v>
      </c>
      <c r="CH658" s="10" t="str">
        <f aca="false">IF(CG658="","",IF(AND(CG658&gt;=-10,CG658&lt;=-9.5),"-10 a -9,5",IF(AND(CG658&gt;-9.5,CG658&lt;=-8.5),"-9 a -8,5",IF(AND(CG658&gt;-8.5,CG658&lt;=-7.5),"-8 a -7,5",IF(AND(CG658&gt;-7.5,CG658&lt;=-6.5),"-7 a -6,5",IF(AND(CG658&gt;-6.5,CG658&lt;=-5.5),"-6 a -5,5",IF(AND(CG658&gt;-5.5,CG658&lt;=-4.5),"-5 a -4,5",IF(AND(CG658&gt;-4.5,CG658&lt;=-3.5),"-4 a -3,5",IF(AND(CG658&gt;-3.5,CG658&lt;=-2.5),"-3 a -2,5",IF(CG658=-2.25,"-2,25",IF(AND(CG658&gt;-2.5,CG658&lt;=-1.5),"-2 a -1,5",IF(AND(CG658&gt;-1.5,CG658&lt;=-0.5),"-1 a -0,5",IF(AND(CG658&gt;-0.5,CG658&lt;=0.5),"0 a 0,5",IF(AND(CG658&gt;0.5,CG658&lt;=1.5),"1 a 1,5",IF(AND(CG658&gt;1.5,CG658&lt;=2.5),"2 a 2,5",IF(AND(CG658&gt;2.5,CG658&lt;=3.5),"3 a 3,5",IF(AND(CG658&gt;3.5,CG658&lt;=4.5),"4 a 4,5",IF(AND(CG658&gt;4.5,CG658&lt;=5.5),"5 a 5,5",IF(AND(CG658&gt;5.5,CG658&lt;=6.5),"6 a 6,5",IF(AND(CG658&gt;6.5,CG658&lt;=7.5),"7 a 7,5",IF(AND(CG658&gt;7.5,CG658&lt;=8.5),"8 a 8,5",IF(AND(CG658&gt;8.5,CG658&lt;=9.5),"9 a 9,5",IF(CG658&gt;=10,"10","Fuera de rango")))))))))))))))))))))))</f>
        <v>10</v>
      </c>
      <c r="CI658" s="11" t="str">
        <f aca="false">IF(CG658="","",IF(CG658=-2.25,"NORMA",IF(CG658&lt;=-9.5,1,IF(CG658&lt;=-8.5,2,IF(CG658&lt;=-7.5,3,IF(CG658&lt;=-6.5,4,IF(CG658&lt;=-5.5,5,IF(CG658&lt;=-4.5,6,IF(CG658&lt;=-3.5,7,IF(CG658&lt;=-2.5,8,IF(CG658&lt;=-1.5,9,IF(CG658&lt;=-0.5,10,IF(CG658&lt;=0.5,11,IF(CG658&lt;=1.5,12,IF(CG658&lt;=2.5,13,IF(CG658&lt;=3.5,14,IF(CG658&lt;=4.5,15,IF(CG658&lt;=5.5,16,IF(CG658&lt;=6.5,17,IF(CG658&lt;=7.5,18,IF(CG658&lt;=8.5,19,IF(CG658&lt;=9.5,20,IF(CG658=10,21,"Fuera de rango")))))))))))))))))))))))</f>
        <v>Fuera de rango</v>
      </c>
      <c r="CJ658" s="9" t="n">
        <v>2.75</v>
      </c>
      <c r="CK658" s="10" t="str">
        <f aca="false">IF(CJ658="","",IF(AND(CJ658&gt;=-6,CJ658&lt;=-5.5),"-6 a -5,5",IF(AND(CJ658&gt;-5.5,CJ658&lt;=-4.5),"-5 a -4,5",IF(AND(CJ658&gt;-4.5,CJ658&lt;=-3.5),"-4 a -3,5",IF(AND(CJ658&gt;-3.5,CJ658&lt;=-2.5),"-3 a -2,5",IF(AND(CJ658&gt;-2.5,CJ658&lt;=-1.5),"-2 a -1,5",IF(AND(CJ658&gt;-1.5,CJ658&lt;=-0.5),"-1 a -0,5",IF(AND(CJ658&gt;-0.5,CJ658&lt;=0.5),"0 a 0,5",IF(AND(CJ658&gt;0.5,CJ658&lt;=1.5),"1 a 1,5",IF(AND(CJ658&gt;1.5,CJ658&lt;2.5),"2",IF(AND(CJ658&gt;=2.5,CJ658&lt;=3),"2,5 a 3",IF(AND(CJ658&gt;3,CJ658&lt;=4),"3,5 a 4",IF(AND(CJ658&gt;4,CJ658&lt;=5),"4,5 a 5",IF(AND(CJ658&gt;5,CJ658&lt;=6),"5,5 a 6",IF(AND(CJ658&gt;6,CJ658&lt;=7),"6,5 a 7",IF(AND(CJ658&gt;7,CJ658&lt;=8),"7,5 a 8",IF(AND(CJ658&gt;8,CJ658&lt;=9.5),"8,5 a 9,5",IF(CJ658=10,"10","Fuera de rango"))))))))))))))))))</f>
        <v>2,5 a 3</v>
      </c>
      <c r="CL658" s="11" t="n">
        <f aca="false">IF(CK658="","",IF(OR(CK658="-6 a -5,5",CK658="-6 - -5,5"),1,IF(OR(CK658="-5 a -4,5",CK658="-5 - -4,5"),2,IF(OR(CK658="-4 a -3,5",CK658="-4 - -3,5"),3,IF(OR(CK658="-3 a -2,5",CK658="-3 - -2,5"),4,IF(OR(CK658="-2 a -1,5",CK658="-2 - -1,5"),5,IF(OR(CK658="-1 a -0,5",CK658="-1 - -0,5"),6,IF(OR(CK658="0 a 0,5",CK658="0 - 0,5"),7,IF(OR(CK658="1 a 1,5",CK658="1 - 1,5"),8,IF(CK658="2","NORMA",IF(OR(CK658="2,5 a 3",CK658="2,5 - 3"),9,IF(OR(CK658="3,5 a 4",CK658="3,5 - 4"),10,IF(OR(CK658="4,5 a 5",CK658="4,5 - 5"),11,IF(OR(CK658="5,5 a 6",CK658="5,5 - 6"),12,IF(OR(CK658="6,5 a 7",CK658="6,5 - 7"),13,IF(OR(CK658="7,5 a 8",CK658="7,5 - 8"),14,IF(OR(CK658="8,5 a 9",CK658="8,5 - 9,5",CK658="9 a 9,5"),15,IF(CK658="10",15,IF(OR(CK658="0,5 a 1",CK658="0,5 - 1"),7,"Fuera de rango")))))))))))))))))))</f>
        <v>9</v>
      </c>
      <c r="CO658" s="10" t="str">
        <f aca="false">IF(CM658&gt;0,"EME"," ")</f>
        <v> </v>
      </c>
      <c r="CQ658" s="10" t="str">
        <f aca="false">IF(CP658&gt;0,"0", " ")</f>
        <v> </v>
      </c>
      <c r="CR658" s="10" t="str">
        <f aca="false">IF(CP658&gt;0,"EME"," ")</f>
        <v> </v>
      </c>
      <c r="CS658" s="9" t="n">
        <v>0</v>
      </c>
      <c r="CV658" s="9" t="n">
        <v>0</v>
      </c>
      <c r="CY658" s="9" t="n">
        <v>-7.25</v>
      </c>
      <c r="DB658" s="9" t="n">
        <v>-7.5</v>
      </c>
      <c r="DC658" s="11" t="str">
        <f aca="false">IF(DB658&lt;0,"2"," ")</f>
        <v>2</v>
      </c>
      <c r="DD658" s="11" t="str">
        <f aca="false">IF(DB658&lt;0,"MIO"," ")</f>
        <v>MIO</v>
      </c>
      <c r="DE658" s="9" t="n">
        <v>0</v>
      </c>
      <c r="DF658" s="10" t="str">
        <f aca="false">IF(DE658&lt;0,"3"," ")</f>
        <v> </v>
      </c>
      <c r="DG658" s="10" t="str">
        <f aca="false">IF(DE658&lt;0,"AST"," ")</f>
        <v> </v>
      </c>
      <c r="DH658" s="9" t="n">
        <v>-0.75</v>
      </c>
      <c r="DI658" s="10" t="str">
        <f aca="false">IF(DH658&lt;0,"3"," ")</f>
        <v>3</v>
      </c>
      <c r="DJ658" s="10" t="str">
        <f aca="false">IF(DH658&lt;0,"AST"," ")</f>
        <v>AST</v>
      </c>
      <c r="DK658" s="9" t="n">
        <v>0</v>
      </c>
      <c r="DL658" s="10" t="str">
        <f aca="false">IF(DK658&gt;0,"4"," ")</f>
        <v> </v>
      </c>
      <c r="DM658" s="10" t="str">
        <f aca="false">IF(DK658&gt;0,"PRE"," ")</f>
        <v> </v>
      </c>
      <c r="DN658" s="9" t="n">
        <v>0</v>
      </c>
      <c r="DO658" s="10" t="str">
        <f aca="false">IF(DN658&gt;0,"4"," ")</f>
        <v> </v>
      </c>
      <c r="DP658" s="10" t="str">
        <f aca="false">IF(DN658&gt;0,"PRE"," ")</f>
        <v> </v>
      </c>
      <c r="DS658" s="12" t="str">
        <f aca="false">CONCATENATE(CO658,CU658,DA658,DG658,DM658)</f>
        <v>   </v>
      </c>
      <c r="DT658" s="10" t="e">
        <f aca="false" t="array" ref="DT658">_xlfn.IFS(DS658="EME    ","0", DS658=" HIP   ","1", DS658="  MIO  ","2", DS658="   AST ","3", DS658="    PRE","4", DS658="EME   PRE","5", DS658=" HIP  PRE","6", DS658=" HIP AST ","7", DS658="  MIO PRE","8", DS658="  MIOAST ","9", DS658="   ASTPRE","10",DS658=" HIP ASTPRE","11", DS658="  MIOASTPRE","12", DS658="     ","0")</f>
        <v>#N/A</v>
      </c>
      <c r="DV658" s="1" t="e">
        <f aca="false" t="array" ref="DV658">_xlfn.IFS(DU658="SI","2", DU658="NO","1")</f>
        <v>#N/A</v>
      </c>
      <c r="DX658" s="11" t="str">
        <f aca="false">IF(DW658=0,"1","2")</f>
        <v>1</v>
      </c>
      <c r="DY658" s="11" t="str">
        <f aca="false" t="array" ref="DY658">_xlfn.IFS(DW658=0,"0", DW658=0.25, "1", DW658=0.5,"2", DW658=0.75,"3", DW658=1,"4",DW658=1.25,"5", DW658=1.5,"6", DW658=1.75,"7", DW658=2,"8")</f>
        <v>0</v>
      </c>
      <c r="EA658" s="11" t="str">
        <f aca="false">IF(DZ658=0,"1","2")</f>
        <v>1</v>
      </c>
      <c r="EB658" s="11" t="str">
        <f aca="false" t="array" ref="EB658">_xlfn.IFS(DZ658=0,"0", DZ658=0.25, "1", DZ658=0.5,"2", DZ658=0.75,"3", DZ658=1,"4",DZ658=1.25,"5", DZ658=1.5,"6", DZ658=1.75,"7", DZ658=2,"8")</f>
        <v>0</v>
      </c>
      <c r="ED658" s="10" t="str">
        <f aca="false">IF(EC658=0,"1","2")</f>
        <v>1</v>
      </c>
      <c r="EE658" s="11" t="str">
        <f aca="false" t="array" ref="EE658">_xlfn.IFS(EC658=0,"0", EC658=-0.25, "1", EC658=-0.5,"2", EC658=-0.75,"3", EC658=-1,"4",EC658=-1.25,"5", EC658=-1.5,"6", EC658=-1.75,"7", EC658=-2,"8", EC658=-2.25,"9",EC658=-2.5,"10", EC658=-2.75,"11", EC658=-3,"12", EC658=-3.25,"13", EC658=-3.5,"14", EC658=-3.75,"15",EC658=-4,"16")</f>
        <v>0</v>
      </c>
      <c r="EG658" s="10" t="str">
        <f aca="false">IF(EF658=0,"1","2")</f>
        <v>1</v>
      </c>
      <c r="EH658" s="11" t="str">
        <f aca="false" t="array" ref="EH658">_xlfn.IFS(EF658=0,"0", EF658=-0.25, "1", EF658=-0.5,"2", EF658=-0.75,"3", EF658=-1,"4",EF658=-1.25,"5", EF658=-1.5,"6", EF658=-1.75,"7", EF658=-2,"8", EF658=-2.25,"9",EF658=-2.5,"10", EF658=-2.75,"11", EF658=-3,"12", EF658=-3.25,"13", EF658=-3.5,"14", EF658=-3.75,"15",EF658=-4,"16")</f>
        <v>0</v>
      </c>
      <c r="EJ658" s="11" t="str">
        <f aca="false">IF(EI658=0,"1","2")</f>
        <v>1</v>
      </c>
      <c r="EK658" s="11" t="str">
        <f aca="false" t="array" ref="EK658">_xlfn.IFS(EI658=0,"0", EI658=-0.25, "1", EI658=-0.5,"2", EI658=-0.75,"3", EI658=-1,"4",EI658=-1.25,"5", EI658=-1.5,"6", EI658=-1.75,"7", EI658=-2,"8", EI658=-2.25,"9", EI658=-2.25,"9",EI658=-2.5,"10", EI658=-2.75,"11", EI658=-3,"12", EI658=-3.25,"13", EI658=-3.5,"14", EI658=-3.75,"15",EI658=-4,"16", EI658=0.25, "17", EI658=0.5, "18")</f>
        <v>0</v>
      </c>
      <c r="EM658" s="11" t="str">
        <f aca="false">IF(EL658=0,"1","2")</f>
        <v>1</v>
      </c>
      <c r="EN658" s="11" t="str">
        <f aca="false" t="array" ref="EN658">_xlfn.IFS(EL658=0.25,"17",EL658=0.5,"18", EL658=0,"0", EL658=-0.25, "1", EL658=-0.5,"2", EL658=-0.75,"3", EL658=-1,"4",EL658=-1.25,"5", EL658=-1.5,"6", EL658=-1.75,"7", EL658=-2,"8",EL658= -2.25,"9",EL658=-2.5,"10",EL658= -2.75,"11",EL658= -3,"12",EL658= -3.25,"13",EL658= -3.5,"14",EL658= -3.75,"15",EL658=-4,"16")</f>
        <v>0</v>
      </c>
      <c r="EP658" s="11" t="str">
        <f aca="false">IF(EO658=0,"1","2")</f>
        <v>1</v>
      </c>
      <c r="EQ658" s="11" t="str">
        <f aca="false" t="array" ref="EQ658">_xlfn.IFS(EO658=0,"0", EO658=0.25, "1", EO658=0.5,"2", EO658=0.75,"3", EO658=1,"4",EO658=1.25,"5", EO658=1.5,"6", EO658=1.75,"7", EO658=2,"8", EO658=2.25,"9", EO658=2.25,"9",EO658=2.5,"10", EO658=2.75,"11", EO658=3,"12", EO658=3.25,"13", EO658=3.5,"14", EO658=3.75,"15",EO658=4,"16", EO658=-0.25, "17", bq=-0.5, "18")</f>
        <v>0</v>
      </c>
      <c r="ES658" s="11" t="str">
        <f aca="false">IF(ER658=0,"1","2")</f>
        <v>1</v>
      </c>
      <c r="ET658" s="11" t="str">
        <f aca="false" t="array" ref="ET658">_xlfn.IFS(ER658=0,"0", ER658=0.25, "1", ER658=0.5,"2", ER658=0.75,"3", ER658=1,"4",ER658=1.25,"5", ER658=1.5,"6", ER658=1.75,"7", ER658=2,"8", ER658=2.25,"9", ER658=2.25,"9",ER658=2.5,"10", ER658=2.75,"11", ER658=3,"12", ER658=3.25,"13", ER658=3.5,"14", ER658=3.75,"15",ER658=4,"16", ER658=-0.25, "17", bq=-0.5, "18")</f>
        <v>0</v>
      </c>
      <c r="EV658" s="14" t="e">
        <f aca="false">VLOOKUP(EU658,LEYENDA!$G$2:$H$8,2,TRUE())</f>
        <v>#N/A</v>
      </c>
      <c r="EW658" s="14" t="e">
        <f aca="false" t="array" ref="EW658">_xlfn.IFS(EV658="0-5","1", EV658="6-12","2", EV658="13-18","3", EV658="19-24","4", EV658="25-36","5", EV658="37-48","6", EV658="49-60","7")</f>
        <v>#N/A</v>
      </c>
    </row>
    <row r="659" customFormat="false" ht="13.5" hidden="false" customHeight="false" outlineLevel="0" collapsed="false">
      <c r="A659" s="1" t="n">
        <v>254</v>
      </c>
      <c r="B659" s="2" t="n">
        <v>1</v>
      </c>
      <c r="C659" s="33" t="n">
        <v>42063</v>
      </c>
      <c r="E659" s="5" t="str">
        <f aca="false">VLOOKUP(A659,'286'!$A$3:$J$6279,10,FALSE())</f>
        <v>MARTÍN RODRÍGUEZ, SILVIA</v>
      </c>
      <c r="F659" s="4" t="str">
        <f aca="false">VLOOKUP(A659,'286'!$A$3:$I$1768,3,FALSE())</f>
        <v>MARROSIL</v>
      </c>
      <c r="G659" s="6" t="n">
        <f aca="false">VLOOKUP(A659,'286'!$A$3:$I$1768,4,FALSE())</f>
        <v>30617</v>
      </c>
      <c r="H659" s="7" t="n">
        <f aca="false">YEAR(C659)-YEAR(G659)</f>
        <v>32</v>
      </c>
      <c r="I659" s="1" t="str">
        <f aca="false">VLOOKUP(H659,LEYENDA!$C$2:$D$6,2,TRUE())</f>
        <v>25-40</v>
      </c>
      <c r="J659" s="5" t="str">
        <f aca="false">VLOOKUP(A659,'286'!$A$3:$I$1768,7,FALSE())</f>
        <v>M</v>
      </c>
      <c r="K659" s="8" t="n">
        <f aca="false">VLOOKUP(A659,'286'!$A$3:$I$1768,2,FALSE())</f>
        <v>0</v>
      </c>
      <c r="L659" s="4" t="str">
        <f aca="false">VLOOKUP(A659,'286'!$A$3:$I$1768,8,FALSE())</f>
        <v>D</v>
      </c>
      <c r="M659" s="4" t="str">
        <f aca="false">VLOOKUP(A659,'286'!$A$3:$I$1768,9,FALSE())</f>
        <v>I</v>
      </c>
      <c r="N659" s="8" t="str">
        <f aca="false">IF(R659=O659, "MISMA","CONTRARIA")</f>
        <v>CONTRARIA</v>
      </c>
      <c r="O659" s="8" t="str">
        <f aca="false" t="array" ref="O659">_xlfn.IFS(L659="D","1", L659="I","2")</f>
        <v>1</v>
      </c>
      <c r="P659" s="8" t="e">
        <f aca="false" t="array" ref="P659">_xlfn.IFS(K659="OD","1", K659="OI","2")</f>
        <v>#N/A</v>
      </c>
      <c r="Q659" s="1" t="str">
        <f aca="false" t="array" ref="Q659">_xlfn.IFS(J659="M","1", J659="H","2")</f>
        <v>1</v>
      </c>
      <c r="R659" s="8" t="str">
        <f aca="false" t="array" ref="R659">_xlfn.IFS(M659="D","1", M659="I","2")</f>
        <v>2</v>
      </c>
      <c r="S659" s="1" t="str">
        <f aca="false" t="array" ref="S659">_xlfn.IFS(N659="CONTRARIA", "1",N659= "MISMA","2")</f>
        <v>1</v>
      </c>
      <c r="T659" s="1" t="str">
        <f aca="false" t="array" ref="T659">_xlfn.IFS(I659="0-12","1", I659="13-24","2", I659="25-40","3", I659="41-60","4", I659="61-100","5")</f>
        <v>3</v>
      </c>
      <c r="U659" s="9" t="n">
        <v>-2</v>
      </c>
      <c r="V659" s="10" t="str">
        <f aca="false">IF(U659="","",IF(AND(U659&gt;=-9,U659&lt;=-6.5),"-9 a -6,5",IF(AND(U659&gt;=-6,U659&lt;=-3.5),"-6 a -3,5",IF(AND(U659&gt;=-3,U659&lt;=-1),"-3 a -1",IF(U659=-0.5,"-0,5",IF(AND(U659&gt;=0,U659&lt;=2.5),"0 a 2,5",IF(AND(U659&gt;=3,U659&lt;=5.5),"3 a 5,5",IF(AND(U659&gt;=6,U659&lt;=8.5),"6 a 8,5",IF(AND(U659&gt;=9,U659&lt;=20),"9 a 20","Fuera de rango")))))))))</f>
        <v>-3 a -1</v>
      </c>
      <c r="W659" s="11" t="n">
        <f aca="false">IF(V659="","",IF(V659="-9 a -6,5",2,IF(V659="-6 a -3,5",3,IF(V659="-3 a -1",4,IF(V659="-0,5","NORMA",IF(V659="0 a 2,5",5,IF(V659="3 a 5,5",6,IF(V659="6 a 8,5",7,IF(V659="9 a 20",8,"Fuera de rango")))))))))</f>
        <v>4</v>
      </c>
      <c r="X659" s="9" t="n">
        <v>10</v>
      </c>
      <c r="Y659" s="11" t="str">
        <f aca="false">IF(X659="","",IF(AND(X659&gt;=0,X659&lt;=4),"0 a 4",IF(AND(X659&gt;=4.5,X659&lt;=8.5),"4,5 a 8,5",IF(X659=9,"9",IF(AND(X659&gt;=9.5,X659&lt;=13),"9,5 a 13",IF(AND(X659&gt;=13.5,X659&lt;=20),"13,5 a 20",IF(AND(X659&gt;=20.5,X659&lt;=35),"20,5 a 35","Fuera de rango")))))))</f>
        <v>9,5 a 13</v>
      </c>
      <c r="Z659" s="11" t="n">
        <f aca="false">IF(Y659="","",IF(Y659="0 a 4",1,IF(Y659="4,5 a 8,5",2,IF(Y659="9","NORMA",IF(Y659="9,5 a 13",3,IF(Y659="13,5 a 20",4,IF(Y659="20,5 a 35",5,"Fuera de rango")))))))</f>
        <v>3</v>
      </c>
      <c r="AA659" s="9" t="n">
        <v>16</v>
      </c>
      <c r="AB659" s="10" t="str">
        <f aca="false">IF(AA659="","",IF(AND(AA659&gt;=0,AA659&lt;=9),"0 a 9",IF(AND(AA659&gt;=9.5,AA659&lt;=18.5),"9,5 a 18,5",IF(AA659=19,"19",IF(AND(AA659&gt;=19.5,AA659&lt;=28),"19,5 a 28",IF(AND(AA659&gt;=28.5,AA659&lt;=40),"28,5 a 40","Fuera de rango"))))))</f>
        <v>9,5 a 18,5</v>
      </c>
      <c r="AC659" s="11" t="n">
        <f aca="false" t="array" ref="AC659">_xlfn.IFS(AB659="","",AB659="0 a 9",1,AB659="9,5 a 18,5",2,AB659="19","NORMA",AB659="19,5 a 28",3,AB659="28,5 a 40",4,TRUE(),"Fuera de rango")</f>
        <v>2</v>
      </c>
      <c r="AD659" s="9" t="n">
        <v>6</v>
      </c>
      <c r="AE659" s="10" t="str">
        <f aca="false">IF(AD659="","",IF(AND(AD659&gt;=-10,AD659&lt;=0),"De -10 a 0",IF(AND(AD659&gt;=0.5,AD659&lt;=9.5),"0,5 a 9,5",IF(AD659=10,"10",IF(AND(AD659&gt;=10.5,AD659&lt;=20),"10,5 a 20",IF(AND(AD659&gt;=20.5,AD659&lt;=40),"20,5 a 40","Fuera de rango"))))))</f>
        <v>0,5 a 9,5</v>
      </c>
      <c r="AF659" s="12" t="n">
        <f aca="false">IF(AD659="","",IF(AND(AD659&gt;=-10,AD659&lt;=0),1,IF(AND(AD659&gt;=0.5,AD659&lt;=9.5),2,IF(AD659=10,"NORMA",IF(AND(AD659&gt;=10.5,AD659&lt;=20),3,IF(AND(AD659&gt;=20.5,AD659&lt;=40),4,""))))))</f>
        <v>2</v>
      </c>
      <c r="AG659" s="9" t="n">
        <v>10</v>
      </c>
      <c r="AH659" s="10" t="str">
        <f aca="false">IF(AG659="","",IF(AND(AG659&gt;=0,AG659&lt;=4),"0 a 4",IF(AND(AG659&gt;=4.5,AG659&lt;=8.5),"4,5 a 8,5",IF(AG659=9,"9",IF(AND(AG659&gt;=9.5,AG659&lt;=13),"9,5 a 13",IF(AND(AG659&gt;=13.5,AG659&lt;=25),"13,5 a 25","Fuera de rango"))))))</f>
        <v>9,5 a 13</v>
      </c>
      <c r="AI659" s="10" t="n">
        <f aca="false">IF(AH659="","",IF(AH659="0 a 4",1,IF(AH659="4,5 a 8,5",2,IF(AH659="9","NORMA",IF(AH659="9,5 a 13",3,IF(AH659="13,5 a 25",4,""))))))</f>
        <v>3</v>
      </c>
      <c r="AJ659" s="9" t="n">
        <v>4</v>
      </c>
      <c r="AK659" s="10" t="str">
        <f aca="false">IF(AJ659="","",IF(AND(AJ659&gt;=-15,AJ659&lt;=-10.5),"-15 a -10,5",IF(AND(AJ659&gt;=-10,AJ659&lt;=-4),"-10 a -4",IF(AND(AJ659&gt;=-4.5,AJ659&lt;=0),"-4,5 a 0",IF(AND(AJ659&gt;=0.5,AJ659&lt;=4.5),"0,5 a 4,5",IF(AJ659=5,"5",IF(AND(AJ659&gt;=5.5,AJ659&lt;=10),"5,5 a 10",IF(AND(AJ659&gt;=10.5,AJ659&lt;=20),"10,5 a 20","Fuera de rango"))))))))</f>
        <v>0,5 a 4,5</v>
      </c>
      <c r="AL659" s="11" t="n">
        <f aca="false">IF(AK659="","",IF(AK659="-15 a -10,5",1,IF(AK659="-10 a -4",2,IF(AK659="-4,5 a 0",3,IF(AK659="0,5 a 4,5",4,IF(AK659="5","NORMA",IF(AK659="5,5 a 10",5,IF(AK659="10,5 a 20",6,"Error"))))))))</f>
        <v>4</v>
      </c>
      <c r="AM659" s="9" t="n">
        <v>0</v>
      </c>
      <c r="AN659" s="10" t="str">
        <f aca="false">IF(AM659="","",IF(AND(AM659&gt;=-7.5,AM659&lt;=-5.5),"-7,5 a -5,5",IF(AND(AM659&gt;=-5,AM659&lt;=-3),"-5 a -3",IF(AND(AM659&gt;=-2.5,AM659&lt;=-0.5),"-2,5 a -0,5",IF(AM659=0,"0,00",IF(AND(AM659&gt;=0.5,AM659&lt;=2.5),"0,5 a 2,5",IF(AND(AM659&gt;=3,AM659&lt;=5),"3 a 5",IF(AND(AM659&gt;=5.5,AM659&lt;=7.5),"5,5 a 7,5",IF(AND(AM659&gt;=8,AM659&lt;=10),"8 a 10","Fuera de rango")))))))))</f>
        <v>0,00</v>
      </c>
      <c r="AO659" s="11" t="str">
        <f aca="false">IF(AN659="","",IF(AN659="-7,5 a -5,5",1,IF(AN659="-5 a -3",2,IF(AN659="-2,5 a -0,5",3,IF(AN659="0,00","NORMA",IF(AN659="0,5 a 2,5",4,IF(AN659="3 a 5",5,IF(AN659="5,5 a 7,5",6,IF(AN659="8 a 10",7,"Error")))))))))</f>
        <v>NORMA</v>
      </c>
      <c r="AP659" s="9" t="n">
        <v>-2</v>
      </c>
      <c r="AQ659" s="10" t="str">
        <f aca="false">IF(AP659="","",IF(AND(AP659&gt;=-20,AP659&lt;=-9.5),"-20 a -9,5",IF(AND(AP659&gt;=-9,AP659&lt;=-6.5),"-9 a -6,5",IF(AP659=-6,"-6",IF(AND(AP659&gt;=-5.5,AP659&lt;=-3),"-5,5 a -3",IF(AND(AP659&gt;=-2.5,AP659&lt;=0),"-2,5 a 0",IF(AND(AP659&gt;=0.5,AP659&lt;=3),"0,5 a 3",IF(AND(AP659&gt;=3.5,AP659&lt;=6),"3,5 a 6",IF(AND(AP659&gt;=6.5,AP659&lt;=9),"6,5 a 9",IF(AND(AP659&gt;=9.5,AP659&lt;=20),"9,5 a 20","Fuera de rango"))))))))))</f>
        <v>-2,5 a 0</v>
      </c>
      <c r="AR659" s="11" t="n">
        <f aca="false">IF(AQ659="","",IF(AQ659="-20 a -9,5",1,IF(AQ659="-9 a -6,5",2,IF(AQ659="-6","NORMA",IF(AQ659="-5,5 a -3",3,IF(AQ659="-2,5 a 0",4,IF(AQ659="0,5 a 3",5,IF(AQ659="3,5 a 6",6,IF(AQ659="6,5 a 9",7,IF(AQ659="9,5 a 20",8,""))))))))))</f>
        <v>4</v>
      </c>
      <c r="AS659" s="9" t="n">
        <v>4</v>
      </c>
      <c r="AT659" s="10" t="str">
        <f aca="false">IF(AS659="","",IF(AND(AS659&gt;=-16,AS659&lt;=-14),"-16 a -14",IF(AND(AS659&gt;=-13.5,AS659&lt;=-11.5),"-13,5 a -11,5",IF(AND(AS659&gt;=-11,AS659&lt;=-9),"-11 a -9",IF(AND(AS659&gt;=-8.5,AS659&lt;=-6.5),"-8,5 a -6,5",IF(AND(AS659&gt;=-6,AS659&lt;=-4),"-6 a -4",IF(AND(AS659&gt;=-3.5,AS659&lt;=-1.5),"-3,5 a -1,5",IF(AND(AS659&gt;=-1,AS659&lt;=1),"-1 a 1",IF(AND(AS659&gt;=1.5,AS659&lt;=3.5),"1,5 a 3,5",IF(AND(AS659&gt;=4,AS659&lt;=6),"4 a 6",IF(AND(AS659&gt;=6.5,AS659&lt;=8.5),"6,5 a 8,5",IF(AND(AS659&gt;=9,AS659&lt;=11),"9 a 11",IF(AND(AS659&gt;=11.5,AS659&lt;=13.5),"11,5 a 13,5",IF(AND(AS659&gt;=14,AS659&lt;=16),"14 a 16",IF(AND(AS659&gt;=16.5,AS659&lt;=18.5),"16,5 a 18,5",IF(AND(AS659&gt;=19,AS659&lt;=21),"19 a 21","Fuera de rango"))))))))))))))))</f>
        <v>4 a 6</v>
      </c>
      <c r="AU659" s="11" t="str">
        <f aca="false" t="array" ref="AU659">IF(AT659="","",_xlfn.IFS(AT659="-16 a -14",1,AT659="-13,5 a -11,5",2,AT659="-11 a -9",3,AT659="-8,5 a -6,5",4,AT659="-6 a -4",5,AT659="-3,5 a -1,5",6,AT659="-1 a 1",7,AT659="1,5 a 3,5",8,AT659="4 a 6","NORMA",AT659="6,5 a 8,5",9,AT659="9 a 11",10,AT659="11,5 a 13,5",11,AT659="14 a 16",12,AT659="16,5 a 18,5",13,AT659="19 a 21",14,TRUE(),""))</f>
        <v>NORMA</v>
      </c>
      <c r="AV659" s="9" t="n">
        <v>1.5</v>
      </c>
      <c r="AW659" s="10" t="str">
        <f aca="false">IF(AV659="","",IF(AND(AV659&gt;=-1,AV659&lt;=-0.5),"-1 a -0,5",IF(AND(AV659&gt;-0.5,AV659&lt;=0),"De -0,5 a 0",IF(AND(AV659&gt;=0.25,AV659&lt;=0.75),"0,25 a 0,75",IF(AND(AV659&gt;=1,AV659&lt;=1.5),"1 a 1,5",IF(AND(AV659&gt;=1.75,AV659&lt;=2.25),"1,75 a 2,25",IF(AND(AV659&gt;=2.5,AV659&lt;=3),"2,5 a 3",IF(AND(AV659&gt;=3.25,AV659&lt;=3.75),"3,25 a 3,75","Fuera de rango"))))))))</f>
        <v>1 a 1,5</v>
      </c>
      <c r="AX659" s="10" t="n">
        <f aca="false">IF(AW659="","",IF(OR(AW659="-1 a -0,5",AW659="-1 a -0.5"),1,IF(OR(AW659="De -0,5 a 0",AW659="-0,5 a 0",AW659="De -0.5 a 0"),2,IF(OR(AW659="0,25 a 0,75",AW659="0.25 a 0.75"),"NORMA",IF(OR(AW659="1 a 1,5",AW659="1 a 1.5"),3,IF(OR(AW659="1,75 a 2,25",AW659="1.75 a 2.25"),4,IF(OR(AW659="2,5 a 3",AW659="2.5 a 3"),5,IF(OR(AW659="3,25 a 3,75",AW659="3.25 a 3.75"),6,""))))))))</f>
        <v>3</v>
      </c>
      <c r="AY659" s="9" t="n">
        <v>-8</v>
      </c>
      <c r="AZ659" s="10" t="str">
        <f aca="false">IF(AY659="","",IF(AND(AY659&gt;=-20,AY659&lt;=-9.5),"-20 a -9,5",IF(AND(AY659&gt;=-9,AY659&lt;=-6.5),"-9 a -6,5",IF(AY659=-6,"-6",IF(AND(AY659&gt;=-5.5,AY659&lt;=-3),"-5,5 a -3",IF(AND(AY659&gt;=-2.5,AY659&lt;=0),"-2,5 a 0",IF(AND(AY659&gt;=0.5,AY659&lt;=3),"0,5 a 3",IF(AND(AY659&gt;=3.5,AY659&lt;=6),"3,5 a 6","Fuera de rango"))))))))</f>
        <v>-9 a -6,5</v>
      </c>
      <c r="BA659" s="11" t="n">
        <f aca="false">IF(AZ659="","",IF(AZ659="-20 a -9,5",1,IF(AZ659="-9 a -6,5",2,IF(AZ659="-6","NORMA",IF(AZ659="-5,5 a -3",3,IF(AZ659="-2,5 a 0",4,IF(AZ659="0,5 a 3",5,IF(AZ659="3,5 a 6",6,""))))))))</f>
        <v>2</v>
      </c>
      <c r="BB659" s="9" t="n">
        <v>28</v>
      </c>
      <c r="BC659" s="10" t="str">
        <f aca="false" t="array" ref="BC659">IF(BB659="","",_xlfn.IFS(AND(BB659&gt;=0,BB659&lt;=2),"0 a 2",AND(BB659&gt;=2.5,BB659&lt;=4.5),"2,5 a 4,5",AND(BB659&gt;=5,BB659&lt;=7),"5 a 7",AND(BB659&gt;=7.5,BB659&lt;=9.5),"7,5 a 9,5",AND(BB659&gt;=10,BB659&lt;=12),"10 a 12",AND(BB659&gt;=12.5,BB659&lt;=14.5),"12,5 a 14,5",BB659=15,"15",AND(BB659&gt;=15.5,BB659&lt;=17.5),"15,5 a 17,5",AND(BB659&gt;=18,BB659&lt;=20),"18 a 20",AND(BB659&gt;=20.5,BB659&lt;=22.5),"20,5 a 22,5",AND(BB659&gt;=23,BB659&lt;=25),"23 a 25",TRUE(),"Fuera de rango"))</f>
        <v>Fuera de rango</v>
      </c>
      <c r="BD659" s="11" t="str">
        <f aca="false" t="array" ref="BD659">IF(BC659="","",_xlfn.IFS(BC659="0 a 2",1,BC659="2,5 a 4,5",2,BC659="5 a 7",3,BC659="7,5 a 9,5",4,BC659="10 a 12",5,BC659="12,5 a 14,5",6,BC659="15","NORMA",BC659="15,5 a 17,5",7,BC659="18 a 20",8,BC659="20,5 a 22,5",9,BC659="23 a 25",10,TRUE(),"Fuera de rango"))</f>
        <v>Fuera de rango</v>
      </c>
      <c r="BE659" s="9" t="n">
        <v>36</v>
      </c>
      <c r="BF659" s="10" t="str">
        <f aca="false">IF(BE659="","",IF(AND(BE659&gt;=-20,BE659&lt;=-10),"-20 a -10",IF(AND(BE659&gt;=-9.5,BE659&lt;=0.5),"-9,5 a 0,5",IF(AND(BE659&gt;=1,BE659&lt;=11),"1 a 11",IF(AND(BE659&gt;=11.5,BE659&lt;=20.5),"11,5 a 20,5",IF(BE659=21,"21",IF(AND(BE659&gt;=21.5,BE659&lt;=31.5),"21,5 a 31,5",IF(AND(BE659&gt;=32,BE659&lt;=42),"32 a 42","Fuera de rango"))))))))</f>
        <v>32 a 42</v>
      </c>
      <c r="BG659" s="11" t="n">
        <f aca="false">IF(BF659="","",IF(BF659="-20 a -10",1,IF(BF659="-9,5 a 0,5",2,IF(BF659="1 a 11",3,IF(BF659="11,5 a 20,5",4,IF(BF659="21","NORMA",IF(BF659="21,5 a 31,5",5,IF(BF659="32 a 42",6,""))))))))</f>
        <v>6</v>
      </c>
      <c r="BH659" s="9" t="n">
        <v>6</v>
      </c>
      <c r="BI659" s="10" t="str">
        <f aca="false">IF(BH659="","",IF(AND(BH659&gt;=-20,BH659&lt;=-15),"-20 a -15",IF(AND(BH659&gt;=-14.5,BH659&lt;=-9.5),"-14,5 a -9,5",IF(AND(BH659&gt;=-9,BH659&lt;=-4),"-9 a -4",IF(AND(BH659&gt;=-3.5,BH659&lt;=2.5),"-3,5 a 2,5",IF(AND(BH659&gt;=3,BH659&lt;=8),"3 a 8",IF(AND(BH659&gt;=8.5,BH659&lt;=14.5),"8,5 a 14,5",IF(BH659=15,"15",IF(AND(BH659&gt;=15.5,BH659&lt;=20.5),"15,5 a 20,5",IF(AND(BH659&gt;=21,BH659&lt;=26),"21 a 26","Fuera de rango"))))))))))</f>
        <v>3 a 8</v>
      </c>
      <c r="BJ659" s="11" t="n">
        <f aca="false">IF(BI659="","",IF(BI659="-20 a -15",1,IF(BI659="-14,5 a -9,5",2,IF(BI659="-9 a -4",3,IF(BI659="-3,5 a 2,5",4,IF(BI659="3 a 8",5,IF(BI659="8,5 a 14,5",6,IF(BI659="15","NORMA",IF(BI659="15,5 a 20,5",7,IF(BI659="21 a 26",8,IF(BI659="26,5 a 31,5",9,"")))))))))))</f>
        <v>5</v>
      </c>
      <c r="BK659" s="9" t="n">
        <v>10</v>
      </c>
      <c r="BL659" s="10" t="str">
        <f aca="false">IF(BK659="","",IF(AND(BK659&gt;=0,BK659&lt;=2),"0 - 2",IF(AND(BK659&gt;=2.5,BK659&lt;=4.5),"2,5 - 4,5",IF(AND(BK659&gt;=5,BK659&lt;=7),"5 - 7",IF(AND(BK659&gt;=7.5,BK659&lt;=9.5),"7,5 - 9,5",IF(AND(BK659&gt;=10,BK659&lt;=12),"10 - 12",IF(AND(BK659&gt;=12.5,BK659&lt;=13.5),"12,5 - 13,5",IF(BK659=14,"14",IF(AND(BK659&gt;=14.5,BK659&lt;=16.5),"14,5 - 16,5",IF(AND(BK659&gt;=17,BK659&lt;=19),"17 - 19",IF(AND(BK659&gt;=19.5,BK659&lt;=21.5),"19,5 - 21,5",IF(AND(BK659&gt;=22,BK659&lt;=24),"22 - 24",IF(AND(BK659&gt;=24.5,BK659&lt;=26.5),"24,5 - 26,5",IF(AND(BK659&gt;=27,BK659&lt;=29),"27 - 29",IF(AND(BK659&gt;=29.5,BK659&lt;=30),"29,5 - 30","Fuera de rango")))))))))))))))</f>
        <v>10 - 12</v>
      </c>
      <c r="BM659" s="11" t="n">
        <f aca="false">IF(BL659="","",IF(BL659="0 - 2",1,IF(BL659="2,5 - 4,5",2,IF(BL659="5 - 7",3,IF(BL659="7,5 - 9,5",4,IF(BL659="10 - 12",5,IF(BL659="12,5 - 13,5",6,IF(BL659="14","NORMA",IF(BL659="14,5 - 16,5",7,IF(BL659="17 - 19",8,IF(BL659="19,5 - 21,5",9,IF(BL659="22 - 24",10,IF(BL659="24,5 - 26,5",11,IF(BL659="27 - 29",12,IF(BL659="29,5 - 30",13,"")))))))))))))))</f>
        <v>5</v>
      </c>
      <c r="BN659" s="9" t="n">
        <v>18</v>
      </c>
      <c r="BO659" s="11" t="str">
        <f aca="false">IF(BN659="","",IF(AND(BN659&gt;=-20,BN659&lt;=-10),"-20 a -10",IF(AND(BN659&gt;=-9.5,BN659&lt;=0.5),"-9,5 a 0,5",IF(AND(BN659&gt;=1,BN659&lt;=11),"1 a 11",IF(AND(BN659&gt;=11.5,BN659&lt;=21.5),"11,5 a 21,5",IF(BN659=22,"22",IF(AND(BN659&gt;=22.5,BN659&lt;=32.5),"22,5 a 32,5",IF(AND(BN659&gt;=33,BN659&lt;=43),"33 a 43","Fuera de rango"))))))))</f>
        <v>11,5 a 21,5</v>
      </c>
      <c r="BP659" s="11" t="n">
        <f aca="false">IF(BO659="","",IF(BO659="-20 a -10",1,IF(BO659="-9,5 a 0,5",2,IF(BO659="1 a 11",3,IF(BO659="11,5 a 21,5",4,IF(BO659="22","NORMA",IF(BO659="22,5 a 32,5",5,IF(BO659="33 a 43",6,""))))))))</f>
        <v>4</v>
      </c>
      <c r="BQ659" s="9" t="n">
        <v>10</v>
      </c>
      <c r="BR659" s="10" t="str">
        <f aca="false">IF(BQ659="","",IF(AND(BQ659&gt;=-20,BQ659&lt;=-15),"-20 a -15",IF(AND(BQ659&gt;=-14.5,BQ659&lt;=-9.5),"-14,5 a -9,5",IF(AND(BQ659&gt;=-9,BQ659&lt;=-4),"-9 a -4",IF(AND(BQ659&gt;=-3.5,BQ659&lt;=2.5),"-3,5 a 2,5",IF(AND(BQ659&gt;=3,BQ659&lt;=8),"3 a 8",IF(AND(BQ659&gt;=8.5,BQ659&lt;=13.5),"8,5 a 13,5",IF(AND(BQ659&gt;=14,BQ659&lt;=17.5),"14 a 17,5",IF(BQ659=18,"18",IF(AND(BQ659&gt;=18.5,BQ659&lt;=23.5),"18,5 a 23,5",IF(AND(BQ659&gt;=24,BQ659&lt;=29),"24 a 29",IF(AND(BQ659&gt;=29.5,BQ659&lt;=34.5),"29,5 a 34,5",IF(AND(BQ659&gt;=35,BQ659&lt;=40),"35 a 40","Fuera de rango")))))))))))))</f>
        <v>8,5 a 13,5</v>
      </c>
      <c r="BS659" s="11" t="n">
        <f aca="false">IF(BR659="","",IF(BR659="-20 a -15",1,IF(BR659="-14,5 a -9,5",2,IF(BR659="-9 a -4",3,IF(BR659="-3,5 a 2,5",4,IF(BR659="3 a 8",5,IF(BR659="8,5 a 13,5",6,IF(BR659="14 a 17,5",7,IF(BR659="18","NORMA",IF(BR659="18,5 a 23,5",8,IF(BR659="24 a 29",9,IF(BR659="29,5 a 34,5",10,IF(BR659="35 a 40",11,"")))))))))))))</f>
        <v>6</v>
      </c>
      <c r="BT659" s="9" t="n">
        <v>0</v>
      </c>
      <c r="BU659" s="10" t="str">
        <f aca="false">IF(BT659="","",IF(AND(BT659&gt;=-20,BT659&lt;=-18),"-20 a -18",IF(AND(BT659&gt;=-17.5,BT659&lt;=-15.5),"-17,5 a -15,5",IF(AND(BT659&gt;=-15,BT659&lt;=-13),"-15 a -13",IF(AND(BT659&gt;=-12.5,BT659&lt;=-10.5),"-12,5 a -10,5",IF(AND(BT659&gt;=-10,BT659&lt;=-8),"-10 a -8",IF(AND(BT659&gt;=-7.5,BT659&lt;=-5.5),"-7,5 a -5,5",IF(AND(BT659&gt;=-5,BT659&lt;=-3),"-5 a -3",IF(AND(BT659&gt;=-2.5,BT659&lt;=-0.5),"-2,5 a -0,5",IF(BT659=0,"0",IF(AND(BT659&gt;=0.5,BT659&lt;=2.5),"0,5 a 2,5",IF(AND(BT659&gt;=3,BT659&lt;=5),"3 a 5",IF(AND(BT659&gt;=5.5,BT659&lt;=7.5),"5,5 a 7,5",IF(AND(BT659&gt;=8,BT659&lt;=10),"8 a 10",IF(AND(BT659&gt;=10.5,BT659&lt;=12.5),"10,5 a 12,5",IF(AND(BT659&gt;=13,BT659&lt;=15),"13 a 15",IF(AND(BT659&gt;=15.5,BT659&lt;=17.5),"15,5 a 17,5",IF(AND(BT659&gt;=18,BT659&lt;=20),"18 a 20","Fuera de rango"))))))))))))))))))</f>
        <v>0</v>
      </c>
      <c r="BV659" s="11" t="str">
        <f aca="false">IF(BT659="","",IF(BT659=0,"NORMA",IF(AND(BT659&gt;=-20,BT659&lt;=-18),2,IF(AND(BT659&gt;=-17.5,BT659&lt;=-15.5),2,IF(AND(BT659&gt;=-15,BT659&lt;=-13),3,IF(AND(BT659&gt;=-12.5,BT659&lt;=-10.5),4,IF(AND(BT659&gt;=-10,BT659&lt;=-8),5,IF(AND(BT659&gt;=-7.5,BT659&lt;=-5.5),6,IF(AND(BT659&gt;=-5,BT659&lt;=-3),7,IF(AND(BT659&gt;=-2.5,BT659&lt;=-0.5),8,IF(AND(BT659&gt;=0.5,BT659&lt;=2.5),9,IF(AND(BT659&gt;=3,BT659&lt;=5),10,IF(AND(BT659&gt;=5.5,BT659&lt;=7.5),11,IF(AND(BT659&gt;=8,BT659&lt;=10),12,IF(AND(BT659&gt;=10.5,BT659&lt;=12.5),13,IF(AND(BT659&gt;=13,BT659&lt;=15),14,IF(AND(BT659&gt;=15.5,BT659&lt;=17.5),15,IF(AND(BT659&gt;=18,BT659&lt;=20),16,"Fuera de rango"))))))))))))))))))</f>
        <v>NORMA</v>
      </c>
      <c r="BW659" s="9" t="n">
        <v>-5.25</v>
      </c>
      <c r="BX659" s="10" t="n">
        <f aca="false">18.5- (0.3*H659)</f>
        <v>8.9</v>
      </c>
      <c r="BY659" s="10" t="n">
        <f aca="false">(BW659)-(BX659)</f>
        <v>-14.15</v>
      </c>
      <c r="BZ659" s="10" t="str">
        <f aca="false">IF(BY659="","",IF(BY659&lt;-27.5,"De -30 a -28",IF(BY659&lt;-25,"De -27,5 a -25,5",IF(BY659&lt;-22.5,"De -25 a -23",IF(BY659&lt;-20,"De -22,5 a -20,5",IF(BY659&lt;-17.5,"De -20 a -18",IF(BY659&lt;-15,"De -17,5 a -15,5",IF(BY659&lt;-12.5,"De -15 a -13",IF(BY659&lt;-10,"De -12,5 a -10,5",IF(BY659&lt;-7.5,"De -10 a -8",IF(BY659&lt;-5,"De -7,5 a -5,5",IF(BY659&lt;-2.5,"De -5 a -3",IF(BY659&lt;0,"De -2,5 a -0,5",IF(BY659&lt;2.5,"De 0 a 2",IF(BY659&lt;5,"De 2,5 a 4,5",IF(BY659&lt;7.5,"De 5 a 7",IF(BY659&lt;10,"De 7,5 a 9,5",IF(BY659&lt;12.5,"De 10 a 12",IF(BY659&lt;15,"De 12,5 a 14,5",IF(BY659&lt;17.5,"De 15 a 17",IF(BY659&lt;20,"De 17,5 a 19,5",IF(BY659&lt;22.5,"De 20 a 22",IF(BY659&lt;25,"De 22,5 a 24,5",IF(BY659&lt;27.5,"De 25 a 27","De 27,5 a 30"))))))))))))))))))))))))</f>
        <v>De -15 a -13</v>
      </c>
      <c r="CA659" s="12" t="n">
        <f aca="false">IF(BY659="","",IF(BY659&lt;=-28,1,IF(BY659&lt;=-25.5,2,IF(BY659&lt;=-23,3,IF(BY659&lt;=-20.5,4,IF(BY659&lt;=-18,5,IF(BY659&lt;=-15.5,6,IF(BY659&lt;=-13,7,IF(BY659&lt;=-10.5,8,IF(BY659&lt;=-8,9,IF(BY659&lt;=-5.5,10,IF(BY659&lt;=-3,11,IF(BY659&lt;=-0.5,12,IF(BY659&lt;=2,13,IF(BY659&lt;=4.5,14,IF(BY659&lt;=7,15,IF(BY659&lt;=9.5,16,IF(BY659&lt;=12,17,IF(BY659&lt;=14.5,18,IF(BY659&lt;=17,19,IF(BY659&lt;=19.5,20,IF(BY659&lt;=22,21,IF(BY659&lt;=24.5,22,IF(BY659&lt;=27,23,IF(BY659&lt;=30,24,"Fuera de rango")))))))))))))))))))))))))</f>
        <v>7</v>
      </c>
      <c r="CB659" s="9" t="n">
        <v>-4.5</v>
      </c>
      <c r="CC659" s="10" t="n">
        <f aca="false">18.5- (0.3*H659)</f>
        <v>8.9</v>
      </c>
      <c r="CD659" s="10" t="n">
        <f aca="false">(CB659)-(CC659)</f>
        <v>-13.4</v>
      </c>
      <c r="CE659" s="10" t="str">
        <f aca="false">IF(CD659="","",IF(CD659&lt;-27.5,"De -30 a -28",IF(CD659&lt;-25,"De -27,5 a -25,5",IF(CD659&lt;-22.5,"De -25 a -23",IF(CD659&lt;-20,"De -22,5 a -20,5",IF(CD659&lt;-17.5,"De -20 a -18",IF(CD659&lt;-15,"De -17,5 a -15,5",IF(CD659&lt;-12.5,"De -15 a -13",IF(CD659&lt;-10,"De -12,5 a -10,5",IF(CD659&lt;-7.5,"De -10 a -8",IF(CD659&lt;-5,"De -7,5 a -5,5",IF(CD659&lt;-2.5,"De -5 a -3",IF(CD659&lt;0,"De -2,5 a -0,5",IF(CD659&lt;=2,"De 0 a 2",IF(CD659&lt;=4.5,"De 2,5 a 4,5",IF(CD659&lt;=7,"De 5 a 7",IF(CD659&lt;=9.5,"De 7,5 a 9,5",IF(CD659&lt;=12,"De 10 a 12",IF(CD659&lt;=14.5,"De 12,5 a 14,5",IF(CD659&lt;=17,"De 15 a 17",IF(CD659&lt;=19.5,"De 17,5 a 19,5",IF(CD659&lt;=22,"De 20 a 22",IF(CD659&lt;=24.5,"De 22,5 a 24,5",IF(CD659&lt;=27,"De 25 a 27","De 27,5 a 30"))))))))))))))))))))))))</f>
        <v>De -15 a -13</v>
      </c>
      <c r="CF659" s="12" t="n">
        <f aca="false">IF(CD659="","",IF(CD659&lt;-27.5,1,IF(CD659&lt;-25,2,IF(CD659&lt;-22.5,3,IF(CD659&lt;-20,4,IF(CD659&lt;-17.5,5,IF(CD659&lt;-15,6,IF(CD659&lt;-12.5,7,IF(CD659&lt;-10,8,IF(CD659&lt;-7.5,9,IF(CD659&lt;-5,10,IF(CD659&lt;-2.5,11,IF(CD659&lt;0,12,IF(CD659&lt;2.5,13,IF(CD659&lt;5,14,IF(CD659&lt;7.5,15,IF(CD659&lt;10,16,IF(CD659&lt;12.5,17,IF(CD659&lt;15,18,IF(CD659&lt;17.5,19,IF(CD659&lt;20,20,IF(CD659&lt;22.5,21,IF(CD659&lt;25,22,IF(CD659&lt;27.5,23,24))))))))))))))))))))))))</f>
        <v>7</v>
      </c>
      <c r="CG659" s="9" t="n">
        <v>-2.5</v>
      </c>
      <c r="CH659" s="10" t="str">
        <f aca="false">IF(CG659="","",IF(AND(CG659&gt;=-10,CG659&lt;=-9.5),"-10 a -9,5",IF(AND(CG659&gt;-9.5,CG659&lt;=-8.5),"-9 a -8,5",IF(AND(CG659&gt;-8.5,CG659&lt;=-7.5),"-8 a -7,5",IF(AND(CG659&gt;-7.5,CG659&lt;=-6.5),"-7 a -6,5",IF(AND(CG659&gt;-6.5,CG659&lt;=-5.5),"-6 a -5,5",IF(AND(CG659&gt;-5.5,CG659&lt;=-4.5),"-5 a -4,5",IF(AND(CG659&gt;-4.5,CG659&lt;=-3.5),"-4 a -3,5",IF(AND(CG659&gt;-3.5,CG659&lt;=-2.5),"-3 a -2,5",IF(CG659=-2.25,"-2,25",IF(AND(CG659&gt;-2.5,CG659&lt;=-1.5),"-2 a -1,5",IF(AND(CG659&gt;-1.5,CG659&lt;=-0.5),"-1 a -0,5",IF(AND(CG659&gt;-0.5,CG659&lt;=0.5),"0 a 0,5",IF(AND(CG659&gt;0.5,CG659&lt;=1.5),"1 a 1,5",IF(AND(CG659&gt;1.5,CG659&lt;=2.5),"2 a 2,5",IF(AND(CG659&gt;2.5,CG659&lt;=3.5),"3 a 3,5",IF(AND(CG659&gt;3.5,CG659&lt;=4.5),"4 a 4,5",IF(AND(CG659&gt;4.5,CG659&lt;=5.5),"5 a 5,5",IF(AND(CG659&gt;5.5,CG659&lt;=6.5),"6 a 6,5",IF(AND(CG659&gt;6.5,CG659&lt;=7.5),"7 a 7,5",IF(AND(CG659&gt;7.5,CG659&lt;=8.5),"8 a 8,5",IF(AND(CG659&gt;8.5,CG659&lt;=9.5),"9 a 9,5",IF(CG659&gt;=10,"10","Fuera de rango")))))))))))))))))))))))</f>
        <v>-3 a -2,5</v>
      </c>
      <c r="CI659" s="11" t="n">
        <f aca="false">IF(CG659="","",IF(CG659=-2.25,"NORMA",IF(CG659&lt;=-9.5,1,IF(CG659&lt;=-8.5,2,IF(CG659&lt;=-7.5,3,IF(CG659&lt;=-6.5,4,IF(CG659&lt;=-5.5,5,IF(CG659&lt;=-4.5,6,IF(CG659&lt;=-3.5,7,IF(CG659&lt;=-2.5,8,IF(CG659&lt;=-1.5,9,IF(CG659&lt;=-0.5,10,IF(CG659&lt;=0.5,11,IF(CG659&lt;=1.5,12,IF(CG659&lt;=2.5,13,IF(CG659&lt;=3.5,14,IF(CG659&lt;=4.5,15,IF(CG659&lt;=5.5,16,IF(CG659&lt;=6.5,17,IF(CG659&lt;=7.5,18,IF(CG659&lt;=8.5,19,IF(CG659&lt;=9.5,20,IF(CG659=10,21,"Fuera de rango")))))))))))))))))))))))</f>
        <v>8</v>
      </c>
      <c r="CJ659" s="9" t="n">
        <v>3</v>
      </c>
      <c r="CK659" s="10" t="str">
        <f aca="false">IF(CJ659="","",IF(AND(CJ659&gt;=-6,CJ659&lt;=-5.5),"-6 a -5,5",IF(AND(CJ659&gt;-5.5,CJ659&lt;=-4.5),"-5 a -4,5",IF(AND(CJ659&gt;-4.5,CJ659&lt;=-3.5),"-4 a -3,5",IF(AND(CJ659&gt;-3.5,CJ659&lt;=-2.5),"-3 a -2,5",IF(AND(CJ659&gt;-2.5,CJ659&lt;=-1.5),"-2 a -1,5",IF(AND(CJ659&gt;-1.5,CJ659&lt;=-0.5),"-1 a -0,5",IF(AND(CJ659&gt;-0.5,CJ659&lt;=0.5),"0 a 0,5",IF(AND(CJ659&gt;0.5,CJ659&lt;=1.5),"1 a 1,5",IF(AND(CJ659&gt;1.5,CJ659&lt;2.5),"2",IF(AND(CJ659&gt;=2.5,CJ659&lt;=3),"2,5 a 3",IF(AND(CJ659&gt;3,CJ659&lt;=4),"3,5 a 4",IF(AND(CJ659&gt;4,CJ659&lt;=5),"4,5 a 5",IF(AND(CJ659&gt;5,CJ659&lt;=6),"5,5 a 6",IF(AND(CJ659&gt;6,CJ659&lt;=7),"6,5 a 7",IF(AND(CJ659&gt;7,CJ659&lt;=8),"7,5 a 8",IF(AND(CJ659&gt;8,CJ659&lt;=9.5),"8,5 a 9,5",IF(CJ659=10,"10","Fuera de rango"))))))))))))))))))</f>
        <v>2,5 a 3</v>
      </c>
      <c r="CL659" s="11" t="n">
        <f aca="false">IF(CK659="","",IF(OR(CK659="-6 a -5,5",CK659="-6 - -5,5"),1,IF(OR(CK659="-5 a -4,5",CK659="-5 - -4,5"),2,IF(OR(CK659="-4 a -3,5",CK659="-4 - -3,5"),3,IF(OR(CK659="-3 a -2,5",CK659="-3 - -2,5"),4,IF(OR(CK659="-2 a -1,5",CK659="-2 - -1,5"),5,IF(OR(CK659="-1 a -0,5",CK659="-1 - -0,5"),6,IF(OR(CK659="0 a 0,5",CK659="0 - 0,5"),7,IF(OR(CK659="1 a 1,5",CK659="1 - 1,5"),8,IF(CK659="2","NORMA",IF(OR(CK659="2,5 a 3",CK659="2,5 - 3"),9,IF(OR(CK659="3,5 a 4",CK659="3,5 - 4"),10,IF(OR(CK659="4,5 a 5",CK659="4,5 - 5"),11,IF(OR(CK659="5,5 a 6",CK659="5,5 - 6"),12,IF(OR(CK659="6,5 a 7",CK659="6,5 - 7"),13,IF(OR(CK659="7,5 a 8",CK659="7,5 - 8"),14,IF(OR(CK659="8,5 a 9",CK659="8,5 - 9,5",CK659="9 a 9,5"),15,IF(CK659="10",15,IF(OR(CK659="0,5 a 1",CK659="0,5 - 1"),7,"Fuera de rango")))))))))))))))))))</f>
        <v>9</v>
      </c>
      <c r="CO659" s="10" t="str">
        <f aca="false">IF(CM659&gt;0,"EME"," ")</f>
        <v> </v>
      </c>
      <c r="CQ659" s="10" t="str">
        <f aca="false">IF(CP659&gt;0,"0", " ")</f>
        <v> </v>
      </c>
      <c r="CR659" s="10" t="str">
        <f aca="false">IF(CP659&gt;0,"EME"," ")</f>
        <v> </v>
      </c>
      <c r="CS659" s="9" t="n">
        <v>0</v>
      </c>
      <c r="CV659" s="9" t="n">
        <v>0</v>
      </c>
      <c r="CY659" s="9" t="n">
        <v>-6.75</v>
      </c>
      <c r="DB659" s="9" t="n">
        <v>-7</v>
      </c>
      <c r="DC659" s="11" t="str">
        <f aca="false">IF(DB659&lt;0,"2"," ")</f>
        <v>2</v>
      </c>
      <c r="DD659" s="11" t="str">
        <f aca="false">IF(DB659&lt;0,"MIO"," ")</f>
        <v>MIO</v>
      </c>
      <c r="DE659" s="9" t="n">
        <v>0</v>
      </c>
      <c r="DF659" s="10" t="str">
        <f aca="false">IF(DE659&lt;0,"3"," ")</f>
        <v> </v>
      </c>
      <c r="DG659" s="10" t="str">
        <f aca="false">IF(DE659&lt;0,"AST"," ")</f>
        <v> </v>
      </c>
      <c r="DH659" s="9" t="n">
        <v>0</v>
      </c>
      <c r="DI659" s="10" t="str">
        <f aca="false">IF(DH659&lt;0,"3"," ")</f>
        <v> </v>
      </c>
      <c r="DJ659" s="10" t="str">
        <f aca="false">IF(DH659&lt;0,"AST"," ")</f>
        <v> </v>
      </c>
      <c r="DK659" s="9" t="n">
        <v>0</v>
      </c>
      <c r="DL659" s="10" t="str">
        <f aca="false">IF(DK659&gt;0,"4"," ")</f>
        <v> </v>
      </c>
      <c r="DM659" s="10" t="str">
        <f aca="false">IF(DK659&gt;0,"PRE"," ")</f>
        <v> </v>
      </c>
      <c r="DN659" s="9" t="n">
        <v>0</v>
      </c>
      <c r="DO659" s="10" t="str">
        <f aca="false">IF(DN659&gt;0,"4"," ")</f>
        <v> </v>
      </c>
      <c r="DP659" s="10" t="str">
        <f aca="false">IF(DN659&gt;0,"PRE"," ")</f>
        <v> </v>
      </c>
      <c r="DS659" s="12" t="str">
        <f aca="false">CONCATENATE(CO659,CU659,DA659,DG659,DM659)</f>
        <v>   </v>
      </c>
      <c r="DT659" s="10" t="e">
        <f aca="false" t="array" ref="DT659">_xlfn.IFS(DS659="EME    ","0", DS659=" HIP   ","1", DS659="  MIO  ","2", DS659="   AST ","3", DS659="    PRE","4", DS659="EME   PRE","5", DS659=" HIP  PRE","6", DS659=" HIP AST ","7", DS659="  MIO PRE","8", DS659="  MIOAST ","9", DS659="   ASTPRE","10",DS659=" HIP ASTPRE","11", DS659="  MIOASTPRE","12", DS659="     ","0")</f>
        <v>#N/A</v>
      </c>
      <c r="DV659" s="1" t="e">
        <f aca="false" t="array" ref="DV659">_xlfn.IFS(DU659="SI","2", DU659="NO","1")</f>
        <v>#N/A</v>
      </c>
      <c r="DX659" s="11" t="str">
        <f aca="false">IF(DW659=0,"1","2")</f>
        <v>1</v>
      </c>
      <c r="DY659" s="11" t="str">
        <f aca="false" t="array" ref="DY659">_xlfn.IFS(DW659=0,"0", DW659=0.25, "1", DW659=0.5,"2", DW659=0.75,"3", DW659=1,"4",DW659=1.25,"5", DW659=1.5,"6", DW659=1.75,"7", DW659=2,"8")</f>
        <v>0</v>
      </c>
      <c r="EA659" s="11" t="str">
        <f aca="false">IF(DZ659=0,"1","2")</f>
        <v>1</v>
      </c>
      <c r="EB659" s="11" t="str">
        <f aca="false" t="array" ref="EB659">_xlfn.IFS(DZ659=0,"0", DZ659=0.25, "1", DZ659=0.5,"2", DZ659=0.75,"3", DZ659=1,"4",DZ659=1.25,"5", DZ659=1.5,"6", DZ659=1.75,"7", DZ659=2,"8")</f>
        <v>0</v>
      </c>
      <c r="ED659" s="10" t="str">
        <f aca="false">IF(EC659=0,"1","2")</f>
        <v>1</v>
      </c>
      <c r="EE659" s="11" t="str">
        <f aca="false" t="array" ref="EE659">_xlfn.IFS(EC659=0,"0", EC659=-0.25, "1", EC659=-0.5,"2", EC659=-0.75,"3", EC659=-1,"4",EC659=-1.25,"5", EC659=-1.5,"6", EC659=-1.75,"7", EC659=-2,"8", EC659=-2.25,"9",EC659=-2.5,"10", EC659=-2.75,"11", EC659=-3,"12", EC659=-3.25,"13", EC659=-3.5,"14", EC659=-3.75,"15",EC659=-4,"16")</f>
        <v>0</v>
      </c>
      <c r="EG659" s="10" t="str">
        <f aca="false">IF(EF659=0,"1","2")</f>
        <v>1</v>
      </c>
      <c r="EH659" s="11" t="str">
        <f aca="false" t="array" ref="EH659">_xlfn.IFS(EF659=0,"0", EF659=-0.25, "1", EF659=-0.5,"2", EF659=-0.75,"3", EF659=-1,"4",EF659=-1.25,"5", EF659=-1.5,"6", EF659=-1.75,"7", EF659=-2,"8", EF659=-2.25,"9",EF659=-2.5,"10", EF659=-2.75,"11", EF659=-3,"12", EF659=-3.25,"13", EF659=-3.5,"14", EF659=-3.75,"15",EF659=-4,"16")</f>
        <v>0</v>
      </c>
      <c r="EJ659" s="11" t="str">
        <f aca="false">IF(EI659=0,"1","2")</f>
        <v>1</v>
      </c>
      <c r="EK659" s="11" t="str">
        <f aca="false" t="array" ref="EK659">_xlfn.IFS(EI659=0,"0", EI659=-0.25, "1", EI659=-0.5,"2", EI659=-0.75,"3", EI659=-1,"4",EI659=-1.25,"5", EI659=-1.5,"6", EI659=-1.75,"7", EI659=-2,"8", EI659=-2.25,"9", EI659=-2.25,"9",EI659=-2.5,"10", EI659=-2.75,"11", EI659=-3,"12", EI659=-3.25,"13", EI659=-3.5,"14", EI659=-3.75,"15",EI659=-4,"16", EI659=0.25, "17", EI659=0.5, "18")</f>
        <v>0</v>
      </c>
      <c r="EM659" s="11" t="str">
        <f aca="false">IF(EL659=0,"1","2")</f>
        <v>1</v>
      </c>
      <c r="EN659" s="11" t="str">
        <f aca="false" t="array" ref="EN659">_xlfn.IFS(EL659=0.25,"17",EL659=0.5,"18", EL659=0,"0", EL659=-0.25, "1", EL659=-0.5,"2", EL659=-0.75,"3", EL659=-1,"4",EL659=-1.25,"5", EL659=-1.5,"6", EL659=-1.75,"7", EL659=-2,"8",EL659= -2.25,"9",EL659=-2.5,"10",EL659= -2.75,"11",EL659= -3,"12",EL659= -3.25,"13",EL659= -3.5,"14",EL659= -3.75,"15",EL659=-4,"16")</f>
        <v>0</v>
      </c>
      <c r="EP659" s="11" t="str">
        <f aca="false">IF(EO659=0,"1","2")</f>
        <v>1</v>
      </c>
      <c r="EQ659" s="11" t="str">
        <f aca="false" t="array" ref="EQ659">_xlfn.IFS(EO659=0,"0", EO659=0.25, "1", EO659=0.5,"2", EO659=0.75,"3", EO659=1,"4",EO659=1.25,"5", EO659=1.5,"6", EO659=1.75,"7", EO659=2,"8", EO659=2.25,"9", EO659=2.25,"9",EO659=2.5,"10", EO659=2.75,"11", EO659=3,"12", EO659=3.25,"13", EO659=3.5,"14", EO659=3.75,"15",EO659=4,"16", EO659=-0.25, "17", bq=-0.5, "18")</f>
        <v>0</v>
      </c>
      <c r="ES659" s="11" t="str">
        <f aca="false">IF(ER659=0,"1","2")</f>
        <v>1</v>
      </c>
      <c r="ET659" s="11" t="str">
        <f aca="false" t="array" ref="ET659">_xlfn.IFS(ER659=0,"0", ER659=0.25, "1", ER659=0.5,"2", ER659=0.75,"3", ER659=1,"4",ER659=1.25,"5", ER659=1.5,"6", ER659=1.75,"7", ER659=2,"8", ER659=2.25,"9", ER659=2.25,"9",ER659=2.5,"10", ER659=2.75,"11", ER659=3,"12", ER659=3.25,"13", ER659=3.5,"14", ER659=3.75,"15",ER659=4,"16", ER659=-0.25, "17", bq=-0.5, "18")</f>
        <v>0</v>
      </c>
      <c r="EV659" s="14" t="e">
        <f aca="false">VLOOKUP(EU659,LEYENDA!$G$2:$H$8,2,TRUE())</f>
        <v>#N/A</v>
      </c>
      <c r="EW659" s="14" t="e">
        <f aca="false" t="array" ref="EW659">_xlfn.IFS(EV659="0-5","1", EV659="6-12","2", EV659="13-18","3", EV659="19-24","4", EV659="25-36","5", EV659="37-48","6", EV659="49-60","7")</f>
        <v>#N/A</v>
      </c>
    </row>
    <row r="660" customFormat="false" ht="13.5" hidden="false" customHeight="false" outlineLevel="0" collapsed="false">
      <c r="A660" s="1" t="n">
        <v>254</v>
      </c>
      <c r="B660" s="2" t="n">
        <v>2</v>
      </c>
      <c r="C660" s="33" t="n">
        <v>43355</v>
      </c>
      <c r="E660" s="5" t="str">
        <f aca="false">VLOOKUP(A660,'286'!$A$3:$J$6279,10,FALSE())</f>
        <v>MARTÍN RODRÍGUEZ, SILVIA</v>
      </c>
      <c r="F660" s="4" t="str">
        <f aca="false">VLOOKUP(A660,'286'!$A$3:$I$1768,3,FALSE())</f>
        <v>MARROSIL</v>
      </c>
      <c r="G660" s="6" t="n">
        <f aca="false">VLOOKUP(A660,'286'!$A$3:$I$1768,4,FALSE())</f>
        <v>30617</v>
      </c>
      <c r="H660" s="7" t="n">
        <f aca="false">YEAR(C660)-YEAR(G660)</f>
        <v>35</v>
      </c>
      <c r="I660" s="1" t="str">
        <f aca="false">VLOOKUP(H660,LEYENDA!$C$2:$D$6,2,TRUE())</f>
        <v>25-40</v>
      </c>
      <c r="J660" s="5" t="str">
        <f aca="false">VLOOKUP(A660,'286'!$A$3:$I$1768,7,FALSE())</f>
        <v>M</v>
      </c>
      <c r="K660" s="8" t="n">
        <f aca="false">VLOOKUP(A660,'286'!$A$3:$I$1768,2,FALSE())</f>
        <v>0</v>
      </c>
      <c r="L660" s="4" t="str">
        <f aca="false">VLOOKUP(A660,'286'!$A$3:$I$1768,8,FALSE())</f>
        <v>D</v>
      </c>
      <c r="M660" s="4" t="str">
        <f aca="false">VLOOKUP(A660,'286'!$A$3:$I$1768,9,FALSE())</f>
        <v>I</v>
      </c>
      <c r="N660" s="8" t="str">
        <f aca="false">IF(R660=O660, "MISMA","CONTRARIA")</f>
        <v>CONTRARIA</v>
      </c>
      <c r="O660" s="8" t="str">
        <f aca="false" t="array" ref="O660">_xlfn.IFS(L660="D","1", L660="I","2")</f>
        <v>1</v>
      </c>
      <c r="P660" s="8" t="e">
        <f aca="false" t="array" ref="P660">_xlfn.IFS(K660="OD","1", K660="OI","2")</f>
        <v>#N/A</v>
      </c>
      <c r="Q660" s="1" t="str">
        <f aca="false" t="array" ref="Q660">_xlfn.IFS(J660="M","1", J660="H","2")</f>
        <v>1</v>
      </c>
      <c r="R660" s="8" t="str">
        <f aca="false" t="array" ref="R660">_xlfn.IFS(M660="D","1", M660="I","2")</f>
        <v>2</v>
      </c>
      <c r="S660" s="1" t="str">
        <f aca="false" t="array" ref="S660">_xlfn.IFS(N660="CONTRARIA", "1",N660= "MISMA","2")</f>
        <v>1</v>
      </c>
      <c r="T660" s="1" t="str">
        <f aca="false" t="array" ref="T660">_xlfn.IFS(I660="0-12","1", I660="13-24","2", I660="25-40","3", I660="41-60","4", I660="61-100","5")</f>
        <v>3</v>
      </c>
      <c r="U660" s="9" t="n">
        <v>-1</v>
      </c>
      <c r="V660" s="10" t="str">
        <f aca="false">IF(U660="","",IF(AND(U660&gt;=-9,U660&lt;=-6.5),"-9 a -6,5",IF(AND(U660&gt;=-6,U660&lt;=-3.5),"-6 a -3,5",IF(AND(U660&gt;=-3,U660&lt;=-1),"-3 a -1",IF(U660=-0.5,"-0,5",IF(AND(U660&gt;=0,U660&lt;=2.5),"0 a 2,5",IF(AND(U660&gt;=3,U660&lt;=5.5),"3 a 5,5",IF(AND(U660&gt;=6,U660&lt;=8.5),"6 a 8,5",IF(AND(U660&gt;=9,U660&lt;=20),"9 a 20","Fuera de rango")))))))))</f>
        <v>-3 a -1</v>
      </c>
      <c r="W660" s="11" t="n">
        <f aca="false">IF(V660="","",IF(V660="-9 a -6,5",2,IF(V660="-6 a -3,5",3,IF(V660="-3 a -1",4,IF(V660="-0,5","NORMA",IF(V660="0 a 2,5",5,IF(V660="3 a 5,5",6,IF(V660="6 a 8,5",7,IF(V660="9 a 20",8,"Fuera de rango")))))))))</f>
        <v>4</v>
      </c>
      <c r="X660" s="9" t="n">
        <v>0</v>
      </c>
      <c r="Y660" s="11" t="str">
        <f aca="false">IF(X660="","",IF(AND(X660&gt;=0,X660&lt;=4),"0 a 4",IF(AND(X660&gt;=4.5,X660&lt;=8.5),"4,5 a 8,5",IF(X660=9,"9",IF(AND(X660&gt;=9.5,X660&lt;=13),"9,5 a 13",IF(AND(X660&gt;=13.5,X660&lt;=20),"13,5 a 20",IF(AND(X660&gt;=20.5,X660&lt;=35),"20,5 a 35","Fuera de rango")))))))</f>
        <v>0 a 4</v>
      </c>
      <c r="Z660" s="11" t="n">
        <f aca="false">IF(Y660="","",IF(Y660="0 a 4",1,IF(Y660="4,5 a 8,5",2,IF(Y660="9","NORMA",IF(Y660="9,5 a 13",3,IF(Y660="13,5 a 20",4,IF(Y660="20,5 a 35",5,"Fuera de rango")))))))</f>
        <v>1</v>
      </c>
      <c r="AA660" s="9" t="n">
        <v>21</v>
      </c>
      <c r="AB660" s="10" t="str">
        <f aca="false">IF(AA660="","",IF(AND(AA660&gt;=0,AA660&lt;=9),"0 a 9",IF(AND(AA660&gt;=9.5,AA660&lt;=18.5),"9,5 a 18,5",IF(AA660=19,"19",IF(AND(AA660&gt;=19.5,AA660&lt;=28),"19,5 a 28",IF(AND(AA660&gt;=28.5,AA660&lt;=40),"28,5 a 40","Fuera de rango"))))))</f>
        <v>19,5 a 28</v>
      </c>
      <c r="AC660" s="11" t="n">
        <f aca="false" t="array" ref="AC660">_xlfn.IFS(AB660="","",AB660="0 a 9",1,AB660="9,5 a 18,5",2,AB660="19","NORMA",AB660="19,5 a 28",3,AB660="28,5 a 40",4,TRUE(),"Fuera de rango")</f>
        <v>3</v>
      </c>
      <c r="AD660" s="9" t="n">
        <v>13</v>
      </c>
      <c r="AE660" s="10" t="str">
        <f aca="false">IF(AD660="","",IF(AND(AD660&gt;=-10,AD660&lt;=0),"De -10 a 0",IF(AND(AD660&gt;=0.5,AD660&lt;=9.5),"0,5 a 9,5",IF(AD660=10,"10",IF(AND(AD660&gt;=10.5,AD660&lt;=20),"10,5 a 20",IF(AND(AD660&gt;=20.5,AD660&lt;=40),"20,5 a 40","Fuera de rango"))))))</f>
        <v>10,5 a 20</v>
      </c>
      <c r="AF660" s="12" t="n">
        <f aca="false">IF(AD660="","",IF(AND(AD660&gt;=-10,AD660&lt;=0),1,IF(AND(AD660&gt;=0.5,AD660&lt;=9.5),2,IF(AD660=10,"NORMA",IF(AND(AD660&gt;=10.5,AD660&lt;=20),3,IF(AND(AD660&gt;=20.5,AD660&lt;=40),4,""))))))</f>
        <v>3</v>
      </c>
      <c r="AG660" s="9" t="n">
        <v>10</v>
      </c>
      <c r="AH660" s="10" t="str">
        <f aca="false">IF(AG660="","",IF(AND(AG660&gt;=0,AG660&lt;=4),"0 a 4",IF(AND(AG660&gt;=4.5,AG660&lt;=8.5),"4,5 a 8,5",IF(AG660=9,"9",IF(AND(AG660&gt;=9.5,AG660&lt;=13),"9,5 a 13",IF(AND(AG660&gt;=13.5,AG660&lt;=25),"13,5 a 25","Fuera de rango"))))))</f>
        <v>9,5 a 13</v>
      </c>
      <c r="AI660" s="10" t="n">
        <f aca="false">IF(AH660="","",IF(AH660="0 a 4",1,IF(AH660="4,5 a 8,5",2,IF(AH660="9","NORMA",IF(AH660="9,5 a 13",3,IF(AH660="13,5 a 25",4,""))))))</f>
        <v>3</v>
      </c>
      <c r="AJ660" s="9" t="n">
        <v>4</v>
      </c>
      <c r="AK660" s="10" t="str">
        <f aca="false">IF(AJ660="","",IF(AND(AJ660&gt;=-15,AJ660&lt;=-10.5),"-15 a -10,5",IF(AND(AJ660&gt;=-10,AJ660&lt;=-4),"-10 a -4",IF(AND(AJ660&gt;=-4.5,AJ660&lt;=0),"-4,5 a 0",IF(AND(AJ660&gt;=0.5,AJ660&lt;=4.5),"0,5 a 4,5",IF(AJ660=5,"5",IF(AND(AJ660&gt;=5.5,AJ660&lt;=10),"5,5 a 10",IF(AND(AJ660&gt;=10.5,AJ660&lt;=20),"10,5 a 20","Fuera de rango"))))))))</f>
        <v>0,5 a 4,5</v>
      </c>
      <c r="AL660" s="11" t="n">
        <f aca="false">IF(AK660="","",IF(AK660="-15 a -10,5",1,IF(AK660="-10 a -4",2,IF(AK660="-4,5 a 0",3,IF(AK660="0,5 a 4,5",4,IF(AK660="5","NORMA",IF(AK660="5,5 a 10",5,IF(AK660="10,5 a 20",6,"Error"))))))))</f>
        <v>4</v>
      </c>
      <c r="AM660" s="9" t="n">
        <v>0</v>
      </c>
      <c r="AN660" s="10" t="str">
        <f aca="false">IF(AM660="","",IF(AND(AM660&gt;=-7.5,AM660&lt;=-5.5),"-7,5 a -5,5",IF(AND(AM660&gt;=-5,AM660&lt;=-3),"-5 a -3",IF(AND(AM660&gt;=-2.5,AM660&lt;=-0.5),"-2,5 a -0,5",IF(AM660=0,"0,00",IF(AND(AM660&gt;=0.5,AM660&lt;=2.5),"0,5 a 2,5",IF(AND(AM660&gt;=3,AM660&lt;=5),"3 a 5",IF(AND(AM660&gt;=5.5,AM660&lt;=7.5),"5,5 a 7,5",IF(AND(AM660&gt;=8,AM660&lt;=10),"8 a 10","Fuera de rango")))))))))</f>
        <v>0,00</v>
      </c>
      <c r="AO660" s="11" t="str">
        <f aca="false">IF(AN660="","",IF(AN660="-7,5 a -5,5",1,IF(AN660="-5 a -3",2,IF(AN660="-2,5 a -0,5",3,IF(AN660="0,00","NORMA",IF(AN660="0,5 a 2,5",4,IF(AN660="3 a 5",5,IF(AN660="5,5 a 7,5",6,IF(AN660="8 a 10",7,"Error")))))))))</f>
        <v>NORMA</v>
      </c>
      <c r="AP660" s="9" t="n">
        <v>-2</v>
      </c>
      <c r="AQ660" s="10" t="str">
        <f aca="false">IF(AP660="","",IF(AND(AP660&gt;=-20,AP660&lt;=-9.5),"-20 a -9,5",IF(AND(AP660&gt;=-9,AP660&lt;=-6.5),"-9 a -6,5",IF(AP660=-6,"-6",IF(AND(AP660&gt;=-5.5,AP660&lt;=-3),"-5,5 a -3",IF(AND(AP660&gt;=-2.5,AP660&lt;=0),"-2,5 a 0",IF(AND(AP660&gt;=0.5,AP660&lt;=3),"0,5 a 3",IF(AND(AP660&gt;=3.5,AP660&lt;=6),"3,5 a 6",IF(AND(AP660&gt;=6.5,AP660&lt;=9),"6,5 a 9",IF(AND(AP660&gt;=9.5,AP660&lt;=20),"9,5 a 20","Fuera de rango"))))))))))</f>
        <v>-2,5 a 0</v>
      </c>
      <c r="AR660" s="11" t="n">
        <f aca="false">IF(AQ660="","",IF(AQ660="-20 a -9,5",1,IF(AQ660="-9 a -6,5",2,IF(AQ660="-6","NORMA",IF(AQ660="-5,5 a -3",3,IF(AQ660="-2,5 a 0",4,IF(AQ660="0,5 a 3",5,IF(AQ660="3,5 a 6",6,IF(AQ660="6,5 a 9",7,IF(AQ660="9,5 a 20",8,""))))))))))</f>
        <v>4</v>
      </c>
      <c r="AS660" s="9" t="n">
        <v>-2</v>
      </c>
      <c r="AT660" s="10" t="str">
        <f aca="false">IF(AS660="","",IF(AND(AS660&gt;=-16,AS660&lt;=-14),"-16 a -14",IF(AND(AS660&gt;=-13.5,AS660&lt;=-11.5),"-13,5 a -11,5",IF(AND(AS660&gt;=-11,AS660&lt;=-9),"-11 a -9",IF(AND(AS660&gt;=-8.5,AS660&lt;=-6.5),"-8,5 a -6,5",IF(AND(AS660&gt;=-6,AS660&lt;=-4),"-6 a -4",IF(AND(AS660&gt;=-3.5,AS660&lt;=-1.5),"-3,5 a -1,5",IF(AND(AS660&gt;=-1,AS660&lt;=1),"-1 a 1",IF(AND(AS660&gt;=1.5,AS660&lt;=3.5),"1,5 a 3,5",IF(AND(AS660&gt;=4,AS660&lt;=6),"4 a 6",IF(AND(AS660&gt;=6.5,AS660&lt;=8.5),"6,5 a 8,5",IF(AND(AS660&gt;=9,AS660&lt;=11),"9 a 11",IF(AND(AS660&gt;=11.5,AS660&lt;=13.5),"11,5 a 13,5",IF(AND(AS660&gt;=14,AS660&lt;=16),"14 a 16",IF(AND(AS660&gt;=16.5,AS660&lt;=18.5),"16,5 a 18,5",IF(AND(AS660&gt;=19,AS660&lt;=21),"19 a 21","Fuera de rango"))))))))))))))))</f>
        <v>-3,5 a -1,5</v>
      </c>
      <c r="AU660" s="11" t="n">
        <f aca="false" t="array" ref="AU660">IF(AT660="","",_xlfn.IFS(AT660="-16 a -14",1,AT660="-13,5 a -11,5",2,AT660="-11 a -9",3,AT660="-8,5 a -6,5",4,AT660="-6 a -4",5,AT660="-3,5 a -1,5",6,AT660="-1 a 1",7,AT660="1,5 a 3,5",8,AT660="4 a 6","NORMA",AT660="6,5 a 8,5",9,AT660="9 a 11",10,AT660="11,5 a 13,5",11,AT660="14 a 16",12,AT660="16,5 a 18,5",13,AT660="19 a 21",14,TRUE(),""))</f>
        <v>6</v>
      </c>
      <c r="AV660" s="9" t="n">
        <v>1.5</v>
      </c>
      <c r="AW660" s="10" t="str">
        <f aca="false">IF(AV660="","",IF(AND(AV660&gt;=-1,AV660&lt;=-0.5),"-1 a -0,5",IF(AND(AV660&gt;-0.5,AV660&lt;=0),"De -0,5 a 0",IF(AND(AV660&gt;=0.25,AV660&lt;=0.75),"0,25 a 0,75",IF(AND(AV660&gt;=1,AV660&lt;=1.5),"1 a 1,5",IF(AND(AV660&gt;=1.75,AV660&lt;=2.25),"1,75 a 2,25",IF(AND(AV660&gt;=2.5,AV660&lt;=3),"2,5 a 3",IF(AND(AV660&gt;=3.25,AV660&lt;=3.75),"3,25 a 3,75","Fuera de rango"))))))))</f>
        <v>1 a 1,5</v>
      </c>
      <c r="AX660" s="10" t="n">
        <f aca="false">IF(AW660="","",IF(OR(AW660="-1 a -0,5",AW660="-1 a -0.5"),1,IF(OR(AW660="De -0,5 a 0",AW660="-0,5 a 0",AW660="De -0.5 a 0"),2,IF(OR(AW660="0,25 a 0,75",AW660="0.25 a 0.75"),"NORMA",IF(OR(AW660="1 a 1,5",AW660="1 a 1.5"),3,IF(OR(AW660="1,75 a 2,25",AW660="1.75 a 2.25"),4,IF(OR(AW660="2,5 a 3",AW660="2.5 a 3"),5,IF(OR(AW660="3,25 a 3,75",AW660="3.25 a 3.75"),6,""))))))))</f>
        <v>3</v>
      </c>
      <c r="AY660" s="9" t="n">
        <v>-8</v>
      </c>
      <c r="AZ660" s="10" t="str">
        <f aca="false">IF(AY660="","",IF(AND(AY660&gt;=-20,AY660&lt;=-9.5),"-20 a -9,5",IF(AND(AY660&gt;=-9,AY660&lt;=-6.5),"-9 a -6,5",IF(AY660=-6,"-6",IF(AND(AY660&gt;=-5.5,AY660&lt;=-3),"-5,5 a -3",IF(AND(AY660&gt;=-2.5,AY660&lt;=0),"-2,5 a 0",IF(AND(AY660&gt;=0.5,AY660&lt;=3),"0,5 a 3",IF(AND(AY660&gt;=3.5,AY660&lt;=6),"3,5 a 6","Fuera de rango"))))))))</f>
        <v>-9 a -6,5</v>
      </c>
      <c r="BA660" s="11" t="n">
        <f aca="false">IF(AZ660="","",IF(AZ660="-20 a -9,5",1,IF(AZ660="-9 a -6,5",2,IF(AZ660="-6","NORMA",IF(AZ660="-5,5 a -3",3,IF(AZ660="-2,5 a 0",4,IF(AZ660="0,5 a 3",5,IF(AZ660="3,5 a 6",6,""))))))))</f>
        <v>2</v>
      </c>
      <c r="BB660" s="9" t="n">
        <v>0</v>
      </c>
      <c r="BC660" s="10" t="str">
        <f aca="false" t="array" ref="BC660">IF(BB660="","",_xlfn.IFS(AND(BB660&gt;=0,BB660&lt;=2),"0 a 2",AND(BB660&gt;=2.5,BB660&lt;=4.5),"2,5 a 4,5",AND(BB660&gt;=5,BB660&lt;=7),"5 a 7",AND(BB660&gt;=7.5,BB660&lt;=9.5),"7,5 a 9,5",AND(BB660&gt;=10,BB660&lt;=12),"10 a 12",AND(BB660&gt;=12.5,BB660&lt;=14.5),"12,5 a 14,5",BB660=15,"15",AND(BB660&gt;=15.5,BB660&lt;=17.5),"15,5 a 17,5",AND(BB660&gt;=18,BB660&lt;=20),"18 a 20",AND(BB660&gt;=20.5,BB660&lt;=22.5),"20,5 a 22,5",AND(BB660&gt;=23,BB660&lt;=25),"23 a 25",TRUE(),"Fuera de rango"))</f>
        <v>0 a 2</v>
      </c>
      <c r="BD660" s="11" t="n">
        <f aca="false" t="array" ref="BD660">IF(BC660="","",_xlfn.IFS(BC660="0 a 2",1,BC660="2,5 a 4,5",2,BC660="5 a 7",3,BC660="7,5 a 9,5",4,BC660="10 a 12",5,BC660="12,5 a 14,5",6,BC660="15","NORMA",BC660="15,5 a 17,5",7,BC660="18 a 20",8,BC660="20,5 a 22,5",9,BC660="23 a 25",10,TRUE(),"Fuera de rango"))</f>
        <v>1</v>
      </c>
      <c r="BE660" s="9" t="n">
        <v>40</v>
      </c>
      <c r="BF660" s="10" t="str">
        <f aca="false">IF(BE660="","",IF(AND(BE660&gt;=-20,BE660&lt;=-10),"-20 a -10",IF(AND(BE660&gt;=-9.5,BE660&lt;=0.5),"-9,5 a 0,5",IF(AND(BE660&gt;=1,BE660&lt;=11),"1 a 11",IF(AND(BE660&gt;=11.5,BE660&lt;=20.5),"11,5 a 20,5",IF(BE660=21,"21",IF(AND(BE660&gt;=21.5,BE660&lt;=31.5),"21,5 a 31,5",IF(AND(BE660&gt;=32,BE660&lt;=42),"32 a 42","Fuera de rango"))))))))</f>
        <v>32 a 42</v>
      </c>
      <c r="BG660" s="11" t="n">
        <f aca="false">IF(BF660="","",IF(BF660="-20 a -10",1,IF(BF660="-9,5 a 0,5",2,IF(BF660="1 a 11",3,IF(BF660="11,5 a 20,5",4,IF(BF660="21","NORMA",IF(BF660="21,5 a 31,5",5,IF(BF660="32 a 42",6,""))))))))</f>
        <v>6</v>
      </c>
      <c r="BH660" s="9" t="n">
        <v>28</v>
      </c>
      <c r="BI660" s="10" t="str">
        <f aca="false">IF(BH660="","",IF(AND(BH660&gt;=-20,BH660&lt;=-15),"-20 a -15",IF(AND(BH660&gt;=-14.5,BH660&lt;=-9.5),"-14,5 a -9,5",IF(AND(BH660&gt;=-9,BH660&lt;=-4),"-9 a -4",IF(AND(BH660&gt;=-3.5,BH660&lt;=2.5),"-3,5 a 2,5",IF(AND(BH660&gt;=3,BH660&lt;=8),"3 a 8",IF(AND(BH660&gt;=8.5,BH660&lt;=14.5),"8,5 a 14,5",IF(BH660=15,"15",IF(AND(BH660&gt;=15.5,BH660&lt;=20.5),"15,5 a 20,5",IF(AND(BH660&gt;=21,BH660&lt;=26),"21 a 26","Fuera de rango"))))))))))</f>
        <v>Fuera de rango</v>
      </c>
      <c r="BJ660" s="11" t="str">
        <f aca="false">IF(BI660="","",IF(BI660="-20 a -15",1,IF(BI660="-14,5 a -9,5",2,IF(BI660="-9 a -4",3,IF(BI660="-3,5 a 2,5",4,IF(BI660="3 a 8",5,IF(BI660="8,5 a 14,5",6,IF(BI660="15","NORMA",IF(BI660="15,5 a 20,5",7,IF(BI660="21 a 26",8,IF(BI660="26,5 a 31,5",9,"")))))))))))</f>
        <v/>
      </c>
      <c r="BK660" s="9" t="n">
        <v>13</v>
      </c>
      <c r="BL660" s="10" t="str">
        <f aca="false">IF(BK660="","",IF(AND(BK660&gt;=0,BK660&lt;=2),"0 - 2",IF(AND(BK660&gt;=2.5,BK660&lt;=4.5),"2,5 - 4,5",IF(AND(BK660&gt;=5,BK660&lt;=7),"5 - 7",IF(AND(BK660&gt;=7.5,BK660&lt;=9.5),"7,5 - 9,5",IF(AND(BK660&gt;=10,BK660&lt;=12),"10 - 12",IF(AND(BK660&gt;=12.5,BK660&lt;=13.5),"12,5 - 13,5",IF(BK660=14,"14",IF(AND(BK660&gt;=14.5,BK660&lt;=16.5),"14,5 - 16,5",IF(AND(BK660&gt;=17,BK660&lt;=19),"17 - 19",IF(AND(BK660&gt;=19.5,BK660&lt;=21.5),"19,5 - 21,5",IF(AND(BK660&gt;=22,BK660&lt;=24),"22 - 24",IF(AND(BK660&gt;=24.5,BK660&lt;=26.5),"24,5 - 26,5",IF(AND(BK660&gt;=27,BK660&lt;=29),"27 - 29",IF(AND(BK660&gt;=29.5,BK660&lt;=30),"29,5 - 30","Fuera de rango")))))))))))))))</f>
        <v>12,5 - 13,5</v>
      </c>
      <c r="BM660" s="11" t="n">
        <f aca="false">IF(BL660="","",IF(BL660="0 - 2",1,IF(BL660="2,5 - 4,5",2,IF(BL660="5 - 7",3,IF(BL660="7,5 - 9,5",4,IF(BL660="10 - 12",5,IF(BL660="12,5 - 13,5",6,IF(BL660="14","NORMA",IF(BL660="14,5 - 16,5",7,IF(BL660="17 - 19",8,IF(BL660="19,5 - 21,5",9,IF(BL660="22 - 24",10,IF(BL660="24,5 - 26,5",11,IF(BL660="27 - 29",12,IF(BL660="29,5 - 30",13,"")))))))))))))))</f>
        <v>6</v>
      </c>
      <c r="BN660" s="9" t="n">
        <v>16</v>
      </c>
      <c r="BO660" s="11" t="str">
        <f aca="false">IF(BN660="","",IF(AND(BN660&gt;=-20,BN660&lt;=-10),"-20 a -10",IF(AND(BN660&gt;=-9.5,BN660&lt;=0.5),"-9,5 a 0,5",IF(AND(BN660&gt;=1,BN660&lt;=11),"1 a 11",IF(AND(BN660&gt;=11.5,BN660&lt;=21.5),"11,5 a 21,5",IF(BN660=22,"22",IF(AND(BN660&gt;=22.5,BN660&lt;=32.5),"22,5 a 32,5",IF(AND(BN660&gt;=33,BN660&lt;=43),"33 a 43","Fuera de rango"))))))))</f>
        <v>11,5 a 21,5</v>
      </c>
      <c r="BP660" s="11" t="n">
        <f aca="false">IF(BO660="","",IF(BO660="-20 a -10",1,IF(BO660="-9,5 a 0,5",2,IF(BO660="1 a 11",3,IF(BO660="11,5 a 21,5",4,IF(BO660="22","NORMA",IF(BO660="22,5 a 32,5",5,IF(BO660="33 a 43",6,""))))))))</f>
        <v>4</v>
      </c>
      <c r="BQ660" s="9" t="n">
        <v>6</v>
      </c>
      <c r="BR660" s="10" t="str">
        <f aca="false">IF(BQ660="","",IF(AND(BQ660&gt;=-20,BQ660&lt;=-15),"-20 a -15",IF(AND(BQ660&gt;=-14.5,BQ660&lt;=-9.5),"-14,5 a -9,5",IF(AND(BQ660&gt;=-9,BQ660&lt;=-4),"-9 a -4",IF(AND(BQ660&gt;=-3.5,BQ660&lt;=2.5),"-3,5 a 2,5",IF(AND(BQ660&gt;=3,BQ660&lt;=8),"3 a 8",IF(AND(BQ660&gt;=8.5,BQ660&lt;=13.5),"8,5 a 13,5",IF(AND(BQ660&gt;=14,BQ660&lt;=17.5),"14 a 17,5",IF(BQ660=18,"18",IF(AND(BQ660&gt;=18.5,BQ660&lt;=23.5),"18,5 a 23,5",IF(AND(BQ660&gt;=24,BQ660&lt;=29),"24 a 29",IF(AND(BQ660&gt;=29.5,BQ660&lt;=34.5),"29,5 a 34,5",IF(AND(BQ660&gt;=35,BQ660&lt;=40),"35 a 40","Fuera de rango")))))))))))))</f>
        <v>3 a 8</v>
      </c>
      <c r="BS660" s="11" t="n">
        <f aca="false">IF(BR660="","",IF(BR660="-20 a -15",1,IF(BR660="-14,5 a -9,5",2,IF(BR660="-9 a -4",3,IF(BR660="-3,5 a 2,5",4,IF(BR660="3 a 8",5,IF(BR660="8,5 a 13,5",6,IF(BR660="14 a 17,5",7,IF(BR660="18","NORMA",IF(BR660="18,5 a 23,5",8,IF(BR660="24 a 29",9,IF(BR660="29,5 a 34,5",10,IF(BR660="35 a 40",11,"")))))))))))))</f>
        <v>5</v>
      </c>
      <c r="BT660" s="9" t="n">
        <v>0</v>
      </c>
      <c r="BU660" s="10" t="str">
        <f aca="false">IF(BT660="","",IF(AND(BT660&gt;=-20,BT660&lt;=-18),"-20 a -18",IF(AND(BT660&gt;=-17.5,BT660&lt;=-15.5),"-17,5 a -15,5",IF(AND(BT660&gt;=-15,BT660&lt;=-13),"-15 a -13",IF(AND(BT660&gt;=-12.5,BT660&lt;=-10.5),"-12,5 a -10,5",IF(AND(BT660&gt;=-10,BT660&lt;=-8),"-10 a -8",IF(AND(BT660&gt;=-7.5,BT660&lt;=-5.5),"-7,5 a -5,5",IF(AND(BT660&gt;=-5,BT660&lt;=-3),"-5 a -3",IF(AND(BT660&gt;=-2.5,BT660&lt;=-0.5),"-2,5 a -0,5",IF(BT660=0,"0",IF(AND(BT660&gt;=0.5,BT660&lt;=2.5),"0,5 a 2,5",IF(AND(BT660&gt;=3,BT660&lt;=5),"3 a 5",IF(AND(BT660&gt;=5.5,BT660&lt;=7.5),"5,5 a 7,5",IF(AND(BT660&gt;=8,BT660&lt;=10),"8 a 10",IF(AND(BT660&gt;=10.5,BT660&lt;=12.5),"10,5 a 12,5",IF(AND(BT660&gt;=13,BT660&lt;=15),"13 a 15",IF(AND(BT660&gt;=15.5,BT660&lt;=17.5),"15,5 a 17,5",IF(AND(BT660&gt;=18,BT660&lt;=20),"18 a 20","Fuera de rango"))))))))))))))))))</f>
        <v>0</v>
      </c>
      <c r="BV660" s="11" t="str">
        <f aca="false">IF(BT660="","",IF(BT660=0,"NORMA",IF(AND(BT660&gt;=-20,BT660&lt;=-18),2,IF(AND(BT660&gt;=-17.5,BT660&lt;=-15.5),2,IF(AND(BT660&gt;=-15,BT660&lt;=-13),3,IF(AND(BT660&gt;=-12.5,BT660&lt;=-10.5),4,IF(AND(BT660&gt;=-10,BT660&lt;=-8),5,IF(AND(BT660&gt;=-7.5,BT660&lt;=-5.5),6,IF(AND(BT660&gt;=-5,BT660&lt;=-3),7,IF(AND(BT660&gt;=-2.5,BT660&lt;=-0.5),8,IF(AND(BT660&gt;=0.5,BT660&lt;=2.5),9,IF(AND(BT660&gt;=3,BT660&lt;=5),10,IF(AND(BT660&gt;=5.5,BT660&lt;=7.5),11,IF(AND(BT660&gt;=8,BT660&lt;=10),12,IF(AND(BT660&gt;=10.5,BT660&lt;=12.5),13,IF(AND(BT660&gt;=13,BT660&lt;=15),14,IF(AND(BT660&gt;=15.5,BT660&lt;=17.5),15,IF(AND(BT660&gt;=18,BT660&lt;=20),16,"Fuera de rango"))))))))))))))))))</f>
        <v>NORMA</v>
      </c>
      <c r="BW660" s="9" t="n">
        <v>-4</v>
      </c>
      <c r="BX660" s="10" t="n">
        <f aca="false">18.5- (0.3*H660)</f>
        <v>8</v>
      </c>
      <c r="BY660" s="10" t="n">
        <f aca="false">(BW660)-(BX660)</f>
        <v>-12</v>
      </c>
      <c r="BZ660" s="10" t="str">
        <f aca="false">IF(BY660="","",IF(BY660&lt;-27.5,"De -30 a -28",IF(BY660&lt;-25,"De -27,5 a -25,5",IF(BY660&lt;-22.5,"De -25 a -23",IF(BY660&lt;-20,"De -22,5 a -20,5",IF(BY660&lt;-17.5,"De -20 a -18",IF(BY660&lt;-15,"De -17,5 a -15,5",IF(BY660&lt;-12.5,"De -15 a -13",IF(BY660&lt;-10,"De -12,5 a -10,5",IF(BY660&lt;-7.5,"De -10 a -8",IF(BY660&lt;-5,"De -7,5 a -5,5",IF(BY660&lt;-2.5,"De -5 a -3",IF(BY660&lt;0,"De -2,5 a -0,5",IF(BY660&lt;2.5,"De 0 a 2",IF(BY660&lt;5,"De 2,5 a 4,5",IF(BY660&lt;7.5,"De 5 a 7",IF(BY660&lt;10,"De 7,5 a 9,5",IF(BY660&lt;12.5,"De 10 a 12",IF(BY660&lt;15,"De 12,5 a 14,5",IF(BY660&lt;17.5,"De 15 a 17",IF(BY660&lt;20,"De 17,5 a 19,5",IF(BY660&lt;22.5,"De 20 a 22",IF(BY660&lt;25,"De 22,5 a 24,5",IF(BY660&lt;27.5,"De 25 a 27","De 27,5 a 30"))))))))))))))))))))))))</f>
        <v>De -12,5 a -10,5</v>
      </c>
      <c r="CA660" s="12" t="n">
        <f aca="false">IF(BY660="","",IF(BY660&lt;=-28,1,IF(BY660&lt;=-25.5,2,IF(BY660&lt;=-23,3,IF(BY660&lt;=-20.5,4,IF(BY660&lt;=-18,5,IF(BY660&lt;=-15.5,6,IF(BY660&lt;=-13,7,IF(BY660&lt;=-10.5,8,IF(BY660&lt;=-8,9,IF(BY660&lt;=-5.5,10,IF(BY660&lt;=-3,11,IF(BY660&lt;=-0.5,12,IF(BY660&lt;=2,13,IF(BY660&lt;=4.5,14,IF(BY660&lt;=7,15,IF(BY660&lt;=9.5,16,IF(BY660&lt;=12,17,IF(BY660&lt;=14.5,18,IF(BY660&lt;=17,19,IF(BY660&lt;=19.5,20,IF(BY660&lt;=22,21,IF(BY660&lt;=24.5,22,IF(BY660&lt;=27,23,IF(BY660&lt;=30,24,"Fuera de rango")))))))))))))))))))))))))</f>
        <v>8</v>
      </c>
      <c r="CB660" s="9" t="n">
        <v>-3.25</v>
      </c>
      <c r="CC660" s="10" t="n">
        <f aca="false">18.5- (0.3*H660)</f>
        <v>8</v>
      </c>
      <c r="CD660" s="10" t="n">
        <f aca="false">(CB660)-(CC660)</f>
        <v>-11.25</v>
      </c>
      <c r="CE660" s="10" t="str">
        <f aca="false">IF(CD660="","",IF(CD660&lt;-27.5,"De -30 a -28",IF(CD660&lt;-25,"De -27,5 a -25,5",IF(CD660&lt;-22.5,"De -25 a -23",IF(CD660&lt;-20,"De -22,5 a -20,5",IF(CD660&lt;-17.5,"De -20 a -18",IF(CD660&lt;-15,"De -17,5 a -15,5",IF(CD660&lt;-12.5,"De -15 a -13",IF(CD660&lt;-10,"De -12,5 a -10,5",IF(CD660&lt;-7.5,"De -10 a -8",IF(CD660&lt;-5,"De -7,5 a -5,5",IF(CD660&lt;-2.5,"De -5 a -3",IF(CD660&lt;0,"De -2,5 a -0,5",IF(CD660&lt;=2,"De 0 a 2",IF(CD660&lt;=4.5,"De 2,5 a 4,5",IF(CD660&lt;=7,"De 5 a 7",IF(CD660&lt;=9.5,"De 7,5 a 9,5",IF(CD660&lt;=12,"De 10 a 12",IF(CD660&lt;=14.5,"De 12,5 a 14,5",IF(CD660&lt;=17,"De 15 a 17",IF(CD660&lt;=19.5,"De 17,5 a 19,5",IF(CD660&lt;=22,"De 20 a 22",IF(CD660&lt;=24.5,"De 22,5 a 24,5",IF(CD660&lt;=27,"De 25 a 27","De 27,5 a 30"))))))))))))))))))))))))</f>
        <v>De -12,5 a -10,5</v>
      </c>
      <c r="CF660" s="12" t="n">
        <f aca="false">IF(CD660="","",IF(CD660&lt;-27.5,1,IF(CD660&lt;-25,2,IF(CD660&lt;-22.5,3,IF(CD660&lt;-20,4,IF(CD660&lt;-17.5,5,IF(CD660&lt;-15,6,IF(CD660&lt;-12.5,7,IF(CD660&lt;-10,8,IF(CD660&lt;-7.5,9,IF(CD660&lt;-5,10,IF(CD660&lt;-2.5,11,IF(CD660&lt;0,12,IF(CD660&lt;2.5,13,IF(CD660&lt;5,14,IF(CD660&lt;7.5,15,IF(CD660&lt;10,16,IF(CD660&lt;12.5,17,IF(CD660&lt;15,18,IF(CD660&lt;17.5,19,IF(CD660&lt;20,20,IF(CD660&lt;22.5,21,IF(CD660&lt;25,22,IF(CD660&lt;27.5,23,24))))))))))))))))))))))))</f>
        <v>8</v>
      </c>
      <c r="CG660" s="9" t="n">
        <v>-1.75</v>
      </c>
      <c r="CH660" s="10" t="str">
        <f aca="false">IF(CG660="","",IF(AND(CG660&gt;=-10,CG660&lt;=-9.5),"-10 a -9,5",IF(AND(CG660&gt;-9.5,CG660&lt;=-8.5),"-9 a -8,5",IF(AND(CG660&gt;-8.5,CG660&lt;=-7.5),"-8 a -7,5",IF(AND(CG660&gt;-7.5,CG660&lt;=-6.5),"-7 a -6,5",IF(AND(CG660&gt;-6.5,CG660&lt;=-5.5),"-6 a -5,5",IF(AND(CG660&gt;-5.5,CG660&lt;=-4.5),"-5 a -4,5",IF(AND(CG660&gt;-4.5,CG660&lt;=-3.5),"-4 a -3,5",IF(AND(CG660&gt;-3.5,CG660&lt;=-2.5),"-3 a -2,5",IF(CG660=-2.25,"-2,25",IF(AND(CG660&gt;-2.5,CG660&lt;=-1.5),"-2 a -1,5",IF(AND(CG660&gt;-1.5,CG660&lt;=-0.5),"-1 a -0,5",IF(AND(CG660&gt;-0.5,CG660&lt;=0.5),"0 a 0,5",IF(AND(CG660&gt;0.5,CG660&lt;=1.5),"1 a 1,5",IF(AND(CG660&gt;1.5,CG660&lt;=2.5),"2 a 2,5",IF(AND(CG660&gt;2.5,CG660&lt;=3.5),"3 a 3,5",IF(AND(CG660&gt;3.5,CG660&lt;=4.5),"4 a 4,5",IF(AND(CG660&gt;4.5,CG660&lt;=5.5),"5 a 5,5",IF(AND(CG660&gt;5.5,CG660&lt;=6.5),"6 a 6,5",IF(AND(CG660&gt;6.5,CG660&lt;=7.5),"7 a 7,5",IF(AND(CG660&gt;7.5,CG660&lt;=8.5),"8 a 8,5",IF(AND(CG660&gt;8.5,CG660&lt;=9.5),"9 a 9,5",IF(CG660&gt;=10,"10","Fuera de rango")))))))))))))))))))))))</f>
        <v>-2 a -1,5</v>
      </c>
      <c r="CI660" s="11" t="n">
        <f aca="false">IF(CG660="","",IF(CG660=-2.25,"NORMA",IF(CG660&lt;=-9.5,1,IF(CG660&lt;=-8.5,2,IF(CG660&lt;=-7.5,3,IF(CG660&lt;=-6.5,4,IF(CG660&lt;=-5.5,5,IF(CG660&lt;=-4.5,6,IF(CG660&lt;=-3.5,7,IF(CG660&lt;=-2.5,8,IF(CG660&lt;=-1.5,9,IF(CG660&lt;=-0.5,10,IF(CG660&lt;=0.5,11,IF(CG660&lt;=1.5,12,IF(CG660&lt;=2.5,13,IF(CG660&lt;=3.5,14,IF(CG660&lt;=4.5,15,IF(CG660&lt;=5.5,16,IF(CG660&lt;=6.5,17,IF(CG660&lt;=7.5,18,IF(CG660&lt;=8.5,19,IF(CG660&lt;=9.5,20,IF(CG660=10,21,"Fuera de rango")))))))))))))))))))))))</f>
        <v>9</v>
      </c>
      <c r="CJ660" s="9" t="n">
        <v>3</v>
      </c>
      <c r="CK660" s="10" t="str">
        <f aca="false">IF(CJ660="","",IF(AND(CJ660&gt;=-6,CJ660&lt;=-5.5),"-6 a -5,5",IF(AND(CJ660&gt;-5.5,CJ660&lt;=-4.5),"-5 a -4,5",IF(AND(CJ660&gt;-4.5,CJ660&lt;=-3.5),"-4 a -3,5",IF(AND(CJ660&gt;-3.5,CJ660&lt;=-2.5),"-3 a -2,5",IF(AND(CJ660&gt;-2.5,CJ660&lt;=-1.5),"-2 a -1,5",IF(AND(CJ660&gt;-1.5,CJ660&lt;=-0.5),"-1 a -0,5",IF(AND(CJ660&gt;-0.5,CJ660&lt;=0.5),"0 a 0,5",IF(AND(CJ660&gt;0.5,CJ660&lt;=1.5),"1 a 1,5",IF(AND(CJ660&gt;1.5,CJ660&lt;2.5),"2",IF(AND(CJ660&gt;=2.5,CJ660&lt;=3),"2,5 a 3",IF(AND(CJ660&gt;3,CJ660&lt;=4),"3,5 a 4",IF(AND(CJ660&gt;4,CJ660&lt;=5),"4,5 a 5",IF(AND(CJ660&gt;5,CJ660&lt;=6),"5,5 a 6",IF(AND(CJ660&gt;6,CJ660&lt;=7),"6,5 a 7",IF(AND(CJ660&gt;7,CJ660&lt;=8),"7,5 a 8",IF(AND(CJ660&gt;8,CJ660&lt;=9.5),"8,5 a 9,5",IF(CJ660=10,"10","Fuera de rango"))))))))))))))))))</f>
        <v>2,5 a 3</v>
      </c>
      <c r="CL660" s="11" t="n">
        <f aca="false">IF(CK660="","",IF(OR(CK660="-6 a -5,5",CK660="-6 - -5,5"),1,IF(OR(CK660="-5 a -4,5",CK660="-5 - -4,5"),2,IF(OR(CK660="-4 a -3,5",CK660="-4 - -3,5"),3,IF(OR(CK660="-3 a -2,5",CK660="-3 - -2,5"),4,IF(OR(CK660="-2 a -1,5",CK660="-2 - -1,5"),5,IF(OR(CK660="-1 a -0,5",CK660="-1 - -0,5"),6,IF(OR(CK660="0 a 0,5",CK660="0 - 0,5"),7,IF(OR(CK660="1 a 1,5",CK660="1 - 1,5"),8,IF(CK660="2","NORMA",IF(OR(CK660="2,5 a 3",CK660="2,5 - 3"),9,IF(OR(CK660="3,5 a 4",CK660="3,5 - 4"),10,IF(OR(CK660="4,5 a 5",CK660="4,5 - 5"),11,IF(OR(CK660="5,5 a 6",CK660="5,5 - 6"),12,IF(OR(CK660="6,5 a 7",CK660="6,5 - 7"),13,IF(OR(CK660="7,5 a 8",CK660="7,5 - 8"),14,IF(OR(CK660="8,5 a 9",CK660="8,5 - 9,5",CK660="9 a 9,5"),15,IF(CK660="10",15,IF(OR(CK660="0,5 a 1",CK660="0,5 - 1"),7,"Fuera de rango")))))))))))))))))))</f>
        <v>9</v>
      </c>
      <c r="CO660" s="10" t="str">
        <f aca="false">IF(CM660&gt;0,"EME"," ")</f>
        <v> </v>
      </c>
      <c r="CQ660" s="10" t="str">
        <f aca="false">IF(CP660&gt;0,"0", " ")</f>
        <v> </v>
      </c>
      <c r="CR660" s="10" t="str">
        <f aca="false">IF(CP660&gt;0,"EME"," ")</f>
        <v> </v>
      </c>
      <c r="CS660" s="9" t="n">
        <v>0</v>
      </c>
      <c r="CV660" s="9" t="n">
        <v>0</v>
      </c>
      <c r="CY660" s="9" t="n">
        <v>-6.75</v>
      </c>
      <c r="DB660" s="9" t="n">
        <v>-7</v>
      </c>
      <c r="DC660" s="11" t="str">
        <f aca="false">IF(DB660&lt;0,"2"," ")</f>
        <v>2</v>
      </c>
      <c r="DD660" s="11" t="str">
        <f aca="false">IF(DB660&lt;0,"MIO"," ")</f>
        <v>MIO</v>
      </c>
      <c r="DE660" s="9" t="n">
        <v>0</v>
      </c>
      <c r="DF660" s="10" t="str">
        <f aca="false">IF(DE660&lt;0,"3"," ")</f>
        <v> </v>
      </c>
      <c r="DG660" s="10" t="str">
        <f aca="false">IF(DE660&lt;0,"AST"," ")</f>
        <v> </v>
      </c>
      <c r="DH660" s="9" t="n">
        <v>-0.5</v>
      </c>
      <c r="DI660" s="10" t="str">
        <f aca="false">IF(DH660&lt;0,"3"," ")</f>
        <v>3</v>
      </c>
      <c r="DJ660" s="10" t="str">
        <f aca="false">IF(DH660&lt;0,"AST"," ")</f>
        <v>AST</v>
      </c>
      <c r="DK660" s="9" t="n">
        <v>0</v>
      </c>
      <c r="DL660" s="10" t="str">
        <f aca="false">IF(DK660&gt;0,"4"," ")</f>
        <v> </v>
      </c>
      <c r="DM660" s="10" t="str">
        <f aca="false">IF(DK660&gt;0,"PRE"," ")</f>
        <v> </v>
      </c>
      <c r="DN660" s="9" t="n">
        <v>0</v>
      </c>
      <c r="DO660" s="10" t="str">
        <f aca="false">IF(DN660&gt;0,"4"," ")</f>
        <v> </v>
      </c>
      <c r="DP660" s="10" t="str">
        <f aca="false">IF(DN660&gt;0,"PRE"," ")</f>
        <v> </v>
      </c>
      <c r="DS660" s="12" t="str">
        <f aca="false">CONCATENATE(CO660,CU660,DA660,DG660,DM660)</f>
        <v>   </v>
      </c>
      <c r="DT660" s="10" t="e">
        <f aca="false" t="array" ref="DT660">_xlfn.IFS(DS660="EME    ","0", DS660=" HIP   ","1", DS660="  MIO  ","2", DS660="   AST ","3", DS660="    PRE","4", DS660="EME   PRE","5", DS660=" HIP  PRE","6", DS660=" HIP AST ","7", DS660="  MIO PRE","8", DS660="  MIOAST ","9", DS660="   ASTPRE","10",DS660=" HIP ASTPRE","11", DS660="  MIOASTPRE","12", DS660="     ","0")</f>
        <v>#N/A</v>
      </c>
      <c r="DV660" s="1" t="e">
        <f aca="false" t="array" ref="DV660">_xlfn.IFS(DU660="SI","2", DU660="NO","1")</f>
        <v>#N/A</v>
      </c>
      <c r="DX660" s="11" t="str">
        <f aca="false">IF(DW660=0,"1","2")</f>
        <v>1</v>
      </c>
      <c r="DY660" s="11" t="str">
        <f aca="false" t="array" ref="DY660">_xlfn.IFS(DW660=0,"0", DW660=0.25, "1", DW660=0.5,"2", DW660=0.75,"3", DW660=1,"4",DW660=1.25,"5", DW660=1.5,"6", DW660=1.75,"7", DW660=2,"8")</f>
        <v>0</v>
      </c>
      <c r="EA660" s="11" t="str">
        <f aca="false">IF(DZ660=0,"1","2")</f>
        <v>1</v>
      </c>
      <c r="EB660" s="11" t="str">
        <f aca="false" t="array" ref="EB660">_xlfn.IFS(DZ660=0,"0", DZ660=0.25, "1", DZ660=0.5,"2", DZ660=0.75,"3", DZ660=1,"4",DZ660=1.25,"5", DZ660=1.5,"6", DZ660=1.75,"7", DZ660=2,"8")</f>
        <v>0</v>
      </c>
      <c r="ED660" s="10" t="str">
        <f aca="false">IF(EC660=0,"1","2")</f>
        <v>1</v>
      </c>
      <c r="EE660" s="11" t="str">
        <f aca="false" t="array" ref="EE660">_xlfn.IFS(EC660=0,"0", EC660=-0.25, "1", EC660=-0.5,"2", EC660=-0.75,"3", EC660=-1,"4",EC660=-1.25,"5", EC660=-1.5,"6", EC660=-1.75,"7", EC660=-2,"8", EC660=-2.25,"9",EC660=-2.5,"10", EC660=-2.75,"11", EC660=-3,"12", EC660=-3.25,"13", EC660=-3.5,"14", EC660=-3.75,"15",EC660=-4,"16")</f>
        <v>0</v>
      </c>
      <c r="EG660" s="10" t="str">
        <f aca="false">IF(EF660=0,"1","2")</f>
        <v>1</v>
      </c>
      <c r="EH660" s="11" t="str">
        <f aca="false" t="array" ref="EH660">_xlfn.IFS(EF660=0,"0", EF660=-0.25, "1", EF660=-0.5,"2", EF660=-0.75,"3", EF660=-1,"4",EF660=-1.25,"5", EF660=-1.5,"6", EF660=-1.75,"7", EF660=-2,"8", EF660=-2.25,"9",EF660=-2.5,"10", EF660=-2.75,"11", EF660=-3,"12", EF660=-3.25,"13", EF660=-3.5,"14", EF660=-3.75,"15",EF660=-4,"16")</f>
        <v>0</v>
      </c>
      <c r="EJ660" s="11" t="str">
        <f aca="false">IF(EI660=0,"1","2")</f>
        <v>1</v>
      </c>
      <c r="EK660" s="11" t="str">
        <f aca="false" t="array" ref="EK660">_xlfn.IFS(EI660=0,"0", EI660=-0.25, "1", EI660=-0.5,"2", EI660=-0.75,"3", EI660=-1,"4",EI660=-1.25,"5", EI660=-1.5,"6", EI660=-1.75,"7", EI660=-2,"8", EI660=-2.25,"9", EI660=-2.25,"9",EI660=-2.5,"10", EI660=-2.75,"11", EI660=-3,"12", EI660=-3.25,"13", EI660=-3.5,"14", EI660=-3.75,"15",EI660=-4,"16", EI660=0.25, "17", EI660=0.5, "18")</f>
        <v>0</v>
      </c>
      <c r="EM660" s="11" t="str">
        <f aca="false">IF(EL660=0,"1","2")</f>
        <v>1</v>
      </c>
      <c r="EN660" s="11" t="str">
        <f aca="false" t="array" ref="EN660">_xlfn.IFS(EL660=0.25,"17",EL660=0.5,"18", EL660=0,"0", EL660=-0.25, "1", EL660=-0.5,"2", EL660=-0.75,"3", EL660=-1,"4",EL660=-1.25,"5", EL660=-1.5,"6", EL660=-1.75,"7", EL660=-2,"8",EL660= -2.25,"9",EL660=-2.5,"10",EL660= -2.75,"11",EL660= -3,"12",EL660= -3.25,"13",EL660= -3.5,"14",EL660= -3.75,"15",EL660=-4,"16")</f>
        <v>0</v>
      </c>
      <c r="EP660" s="11" t="str">
        <f aca="false">IF(EO660=0,"1","2")</f>
        <v>1</v>
      </c>
      <c r="EQ660" s="11" t="str">
        <f aca="false" t="array" ref="EQ660">_xlfn.IFS(EO660=0,"0", EO660=0.25, "1", EO660=0.5,"2", EO660=0.75,"3", EO660=1,"4",EO660=1.25,"5", EO660=1.5,"6", EO660=1.75,"7", EO660=2,"8", EO660=2.25,"9", EO660=2.25,"9",EO660=2.5,"10", EO660=2.75,"11", EO660=3,"12", EO660=3.25,"13", EO660=3.5,"14", EO660=3.75,"15",EO660=4,"16", EO660=-0.25, "17", bq=-0.5, "18")</f>
        <v>0</v>
      </c>
      <c r="ES660" s="11" t="str">
        <f aca="false">IF(ER660=0,"1","2")</f>
        <v>1</v>
      </c>
      <c r="ET660" s="11" t="str">
        <f aca="false" t="array" ref="ET660">_xlfn.IFS(ER660=0,"0", ER660=0.25, "1", ER660=0.5,"2", ER660=0.75,"3", ER660=1,"4",ER660=1.25,"5", ER660=1.5,"6", ER660=1.75,"7", ER660=2,"8", ER660=2.25,"9", ER660=2.25,"9",ER660=2.5,"10", ER660=2.75,"11", ER660=3,"12", ER660=3.25,"13", ER660=3.5,"14", ER660=3.75,"15",ER660=4,"16", ER660=-0.25, "17", bq=-0.5, "18")</f>
        <v>0</v>
      </c>
      <c r="EV660" s="14" t="e">
        <f aca="false">VLOOKUP(EU660,LEYENDA!$G$2:$H$8,2,TRUE())</f>
        <v>#N/A</v>
      </c>
      <c r="EW660" s="14" t="e">
        <f aca="false" t="array" ref="EW660">_xlfn.IFS(EV660="0-5","1", EV660="6-12","2", EV660="13-18","3", EV660="19-24","4", EV660="25-36","5", EV660="37-48","6", EV660="49-60","7")</f>
        <v>#N/A</v>
      </c>
    </row>
    <row r="661" customFormat="false" ht="13.5" hidden="false" customHeight="false" outlineLevel="0" collapsed="false">
      <c r="A661" s="1" t="n">
        <v>255</v>
      </c>
      <c r="B661" s="2" t="n">
        <v>1</v>
      </c>
      <c r="C661" s="33" t="n">
        <v>41771</v>
      </c>
      <c r="E661" s="5" t="str">
        <f aca="false">VLOOKUP(A661,'286'!$A$3:$J$6279,10,FALSE())</f>
        <v>MARTÍNEZ ACEITUNO, ALEJANDRO</v>
      </c>
      <c r="F661" s="4" t="str">
        <f aca="false">VLOOKUP(A661,'286'!$A$3:$I$1768,3,FALSE())</f>
        <v>MARAA</v>
      </c>
      <c r="G661" s="6" t="n">
        <f aca="false">VLOOKUP(A661,'286'!$A$3:$I$1768,4,FALSE())</f>
        <v>31333</v>
      </c>
      <c r="H661" s="7" t="n">
        <f aca="false">YEAR(C661)-YEAR(G661)</f>
        <v>29</v>
      </c>
      <c r="I661" s="1" t="str">
        <f aca="false">VLOOKUP(H661,LEYENDA!$C$2:$D$6,2,TRUE())</f>
        <v>25-40</v>
      </c>
      <c r="J661" s="5" t="str">
        <f aca="false">VLOOKUP(A661,'286'!$A$3:$I$1768,7,FALSE())</f>
        <v>H</v>
      </c>
      <c r="K661" s="8" t="n">
        <f aca="false">VLOOKUP(A661,'286'!$A$3:$I$1768,2,FALSE())</f>
        <v>0</v>
      </c>
      <c r="L661" s="4" t="str">
        <f aca="false">VLOOKUP(A661,'286'!$A$3:$I$1768,8,FALSE())</f>
        <v>D</v>
      </c>
      <c r="M661" s="4" t="str">
        <f aca="false">VLOOKUP(A661,'286'!$A$3:$I$1768,9,FALSE())</f>
        <v>I</v>
      </c>
      <c r="N661" s="8" t="str">
        <f aca="false">IF(R661=O661, "MISMA","CONTRARIA")</f>
        <v>CONTRARIA</v>
      </c>
      <c r="O661" s="8" t="str">
        <f aca="false" t="array" ref="O661">_xlfn.IFS(L661="D","1", L661="I","2")</f>
        <v>1</v>
      </c>
      <c r="P661" s="8" t="e">
        <f aca="false" t="array" ref="P661">_xlfn.IFS(K661="OD","1", K661="OI","2")</f>
        <v>#N/A</v>
      </c>
      <c r="Q661" s="1" t="str">
        <f aca="false" t="array" ref="Q661">_xlfn.IFS(J661="M","1", J661="H","2")</f>
        <v>2</v>
      </c>
      <c r="R661" s="8" t="str">
        <f aca="false" t="array" ref="R661">_xlfn.IFS(M661="D","1", M661="I","2")</f>
        <v>2</v>
      </c>
      <c r="S661" s="1" t="str">
        <f aca="false" t="array" ref="S661">_xlfn.IFS(N661="CONTRARIA", "1",N661= "MISMA","2")</f>
        <v>1</v>
      </c>
      <c r="T661" s="1" t="str">
        <f aca="false" t="array" ref="T661">_xlfn.IFS(I661="0-12","1", I661="13-24","2", I661="25-40","3", I661="41-60","4", I661="61-100","5")</f>
        <v>3</v>
      </c>
      <c r="U661" s="9" t="n">
        <v>0</v>
      </c>
      <c r="V661" s="10" t="str">
        <f aca="false">IF(U661="","",IF(AND(U661&gt;=-9,U661&lt;=-6.5),"-9 a -6,5",IF(AND(U661&gt;=-6,U661&lt;=-3.5),"-6 a -3,5",IF(AND(U661&gt;=-3,U661&lt;=-1),"-3 a -1",IF(U661=-0.5,"-0,5",IF(AND(U661&gt;=0,U661&lt;=2.5),"0 a 2,5",IF(AND(U661&gt;=3,U661&lt;=5.5),"3 a 5,5",IF(AND(U661&gt;=6,U661&lt;=8.5),"6 a 8,5",IF(AND(U661&gt;=9,U661&lt;=20),"9 a 20","Fuera de rango")))))))))</f>
        <v>0 a 2,5</v>
      </c>
      <c r="W661" s="11" t="n">
        <f aca="false">IF(V661="","",IF(V661="-9 a -6,5",2,IF(V661="-6 a -3,5",3,IF(V661="-3 a -1",4,IF(V661="-0,5","NORMA",IF(V661="0 a 2,5",5,IF(V661="3 a 5,5",6,IF(V661="6 a 8,5",7,IF(V661="9 a 20",8,"Fuera de rango")))))))))</f>
        <v>5</v>
      </c>
      <c r="X661" s="9" t="n">
        <v>0</v>
      </c>
      <c r="Y661" s="11" t="str">
        <f aca="false">IF(X661="","",IF(AND(X661&gt;=0,X661&lt;=4),"0 a 4",IF(AND(X661&gt;=4.5,X661&lt;=8.5),"4,5 a 8,5",IF(X661=9,"9",IF(AND(X661&gt;=9.5,X661&lt;=13),"9,5 a 13",IF(AND(X661&gt;=13.5,X661&lt;=20),"13,5 a 20",IF(AND(X661&gt;=20.5,X661&lt;=35),"20,5 a 35","Fuera de rango")))))))</f>
        <v>0 a 4</v>
      </c>
      <c r="Z661" s="11" t="n">
        <f aca="false">IF(Y661="","",IF(Y661="0 a 4",1,IF(Y661="4,5 a 8,5",2,IF(Y661="9","NORMA",IF(Y661="9,5 a 13",3,IF(Y661="13,5 a 20",4,IF(Y661="20,5 a 35",5,"Fuera de rango")))))))</f>
        <v>1</v>
      </c>
      <c r="AA661" s="9" t="n">
        <v>22</v>
      </c>
      <c r="AB661" s="10" t="str">
        <f aca="false">IF(AA661="","",IF(AND(AA661&gt;=0,AA661&lt;=9),"0 a 9",IF(AND(AA661&gt;=9.5,AA661&lt;=18.5),"9,5 a 18,5",IF(AA661=19,"19",IF(AND(AA661&gt;=19.5,AA661&lt;=28),"19,5 a 28",IF(AND(AA661&gt;=28.5,AA661&lt;=40),"28,5 a 40","Fuera de rango"))))))</f>
        <v>19,5 a 28</v>
      </c>
      <c r="AC661" s="11" t="n">
        <f aca="false" t="array" ref="AC661">_xlfn.IFS(AB661="","",AB661="0 a 9",1,AB661="9,5 a 18,5",2,AB661="19","NORMA",AB661="19,5 a 28",3,AB661="28,5 a 40",4,TRUE(),"Fuera de rango")</f>
        <v>3</v>
      </c>
      <c r="AD661" s="9" t="n">
        <v>6</v>
      </c>
      <c r="AE661" s="10" t="str">
        <f aca="false">IF(AD661="","",IF(AND(AD661&gt;=-10,AD661&lt;=0),"De -10 a 0",IF(AND(AD661&gt;=0.5,AD661&lt;=9.5),"0,5 a 9,5",IF(AD661=10,"10",IF(AND(AD661&gt;=10.5,AD661&lt;=20),"10,5 a 20",IF(AND(AD661&gt;=20.5,AD661&lt;=40),"20,5 a 40","Fuera de rango"))))))</f>
        <v>0,5 a 9,5</v>
      </c>
      <c r="AF661" s="12" t="n">
        <f aca="false">IF(AD661="","",IF(AND(AD661&gt;=-10,AD661&lt;=0),1,IF(AND(AD661&gt;=0.5,AD661&lt;=9.5),2,IF(AD661=10,"NORMA",IF(AND(AD661&gt;=10.5,AD661&lt;=20),3,IF(AND(AD661&gt;=20.5,AD661&lt;=40),4,""))))))</f>
        <v>2</v>
      </c>
      <c r="AG661" s="9" t="n">
        <v>9</v>
      </c>
      <c r="AH661" s="10" t="str">
        <f aca="false">IF(AG661="","",IF(AND(AG661&gt;=0,AG661&lt;=4),"0 a 4",IF(AND(AG661&gt;=4.5,AG661&lt;=8.5),"4,5 a 8,5",IF(AG661=9,"9",IF(AND(AG661&gt;=9.5,AG661&lt;=13),"9,5 a 13",IF(AND(AG661&gt;=13.5,AG661&lt;=25),"13,5 a 25","Fuera de rango"))))))</f>
        <v>9</v>
      </c>
      <c r="AI661" s="10" t="str">
        <f aca="false">IF(AH661="","",IF(AH661="0 a 4",1,IF(AH661="4,5 a 8,5",2,IF(AH661="9","NORMA",IF(AH661="9,5 a 13",3,IF(AH661="13,5 a 25",4,""))))))</f>
        <v>NORMA</v>
      </c>
      <c r="AJ661" s="9" t="n">
        <v>5</v>
      </c>
      <c r="AK661" s="10" t="str">
        <f aca="false">IF(AJ661="","",IF(AND(AJ661&gt;=-15,AJ661&lt;=-10.5),"-15 a -10,5",IF(AND(AJ661&gt;=-10,AJ661&lt;=-4),"-10 a -4",IF(AND(AJ661&gt;=-4.5,AJ661&lt;=0),"-4,5 a 0",IF(AND(AJ661&gt;=0.5,AJ661&lt;=4.5),"0,5 a 4,5",IF(AJ661=5,"5",IF(AND(AJ661&gt;=5.5,AJ661&lt;=10),"5,5 a 10",IF(AND(AJ661&gt;=10.5,AJ661&lt;=20),"10,5 a 20","Fuera de rango"))))))))</f>
        <v>5</v>
      </c>
      <c r="AL661" s="11" t="str">
        <f aca="false">IF(AK661="","",IF(AK661="-15 a -10,5",1,IF(AK661="-10 a -4",2,IF(AK661="-4,5 a 0",3,IF(AK661="0,5 a 4,5",4,IF(AK661="5","NORMA",IF(AK661="5,5 a 10",5,IF(AK661="10,5 a 20",6,"Error"))))))))</f>
        <v>NORMA</v>
      </c>
      <c r="AM661" s="9" t="n">
        <v>0</v>
      </c>
      <c r="AN661" s="10" t="str">
        <f aca="false">IF(AM661="","",IF(AND(AM661&gt;=-7.5,AM661&lt;=-5.5),"-7,5 a -5,5",IF(AND(AM661&gt;=-5,AM661&lt;=-3),"-5 a -3",IF(AND(AM661&gt;=-2.5,AM661&lt;=-0.5),"-2,5 a -0,5",IF(AM661=0,"0,00",IF(AND(AM661&gt;=0.5,AM661&lt;=2.5),"0,5 a 2,5",IF(AND(AM661&gt;=3,AM661&lt;=5),"3 a 5",IF(AND(AM661&gt;=5.5,AM661&lt;=7.5),"5,5 a 7,5",IF(AND(AM661&gt;=8,AM661&lt;=10),"8 a 10","Fuera de rango")))))))))</f>
        <v>0,00</v>
      </c>
      <c r="AO661" s="11" t="str">
        <f aca="false">IF(AN661="","",IF(AN661="-7,5 a -5,5",1,IF(AN661="-5 a -3",2,IF(AN661="-2,5 a -0,5",3,IF(AN661="0,00","NORMA",IF(AN661="0,5 a 2,5",4,IF(AN661="3 a 5",5,IF(AN661="5,5 a 7,5",6,IF(AN661="8 a 10",7,"Error")))))))))</f>
        <v>NORMA</v>
      </c>
      <c r="AP661" s="9" t="n">
        <v>-3</v>
      </c>
      <c r="AQ661" s="10" t="str">
        <f aca="false">IF(AP661="","",IF(AND(AP661&gt;=-20,AP661&lt;=-9.5),"-20 a -9,5",IF(AND(AP661&gt;=-9,AP661&lt;=-6.5),"-9 a -6,5",IF(AP661=-6,"-6",IF(AND(AP661&gt;=-5.5,AP661&lt;=-3),"-5,5 a -3",IF(AND(AP661&gt;=-2.5,AP661&lt;=0),"-2,5 a 0",IF(AND(AP661&gt;=0.5,AP661&lt;=3),"0,5 a 3",IF(AND(AP661&gt;=3.5,AP661&lt;=6),"3,5 a 6",IF(AND(AP661&gt;=6.5,AP661&lt;=9),"6,5 a 9",IF(AND(AP661&gt;=9.5,AP661&lt;=20),"9,5 a 20","Fuera de rango"))))))))))</f>
        <v>-5,5 a -3</v>
      </c>
      <c r="AR661" s="11" t="n">
        <f aca="false">IF(AQ661="","",IF(AQ661="-20 a -9,5",1,IF(AQ661="-9 a -6,5",2,IF(AQ661="-6","NORMA",IF(AQ661="-5,5 a -3",3,IF(AQ661="-2,5 a 0",4,IF(AQ661="0,5 a 3",5,IF(AQ661="3,5 a 6",6,IF(AQ661="6,5 a 9",7,IF(AQ661="9,5 a 20",8,""))))))))))</f>
        <v>3</v>
      </c>
      <c r="AS661" s="9" t="n">
        <v>11</v>
      </c>
      <c r="AT661" s="10" t="str">
        <f aca="false">IF(AS661="","",IF(AND(AS661&gt;=-16,AS661&lt;=-14),"-16 a -14",IF(AND(AS661&gt;=-13.5,AS661&lt;=-11.5),"-13,5 a -11,5",IF(AND(AS661&gt;=-11,AS661&lt;=-9),"-11 a -9",IF(AND(AS661&gt;=-8.5,AS661&lt;=-6.5),"-8,5 a -6,5",IF(AND(AS661&gt;=-6,AS661&lt;=-4),"-6 a -4",IF(AND(AS661&gt;=-3.5,AS661&lt;=-1.5),"-3,5 a -1,5",IF(AND(AS661&gt;=-1,AS661&lt;=1),"-1 a 1",IF(AND(AS661&gt;=1.5,AS661&lt;=3.5),"1,5 a 3,5",IF(AND(AS661&gt;=4,AS661&lt;=6),"4 a 6",IF(AND(AS661&gt;=6.5,AS661&lt;=8.5),"6,5 a 8,5",IF(AND(AS661&gt;=9,AS661&lt;=11),"9 a 11",IF(AND(AS661&gt;=11.5,AS661&lt;=13.5),"11,5 a 13,5",IF(AND(AS661&gt;=14,AS661&lt;=16),"14 a 16",IF(AND(AS661&gt;=16.5,AS661&lt;=18.5),"16,5 a 18,5",IF(AND(AS661&gt;=19,AS661&lt;=21),"19 a 21","Fuera de rango"))))))))))))))))</f>
        <v>9 a 11</v>
      </c>
      <c r="AU661" s="11" t="n">
        <f aca="false" t="array" ref="AU661">IF(AT661="","",_xlfn.IFS(AT661="-16 a -14",1,AT661="-13,5 a -11,5",2,AT661="-11 a -9",3,AT661="-8,5 a -6,5",4,AT661="-6 a -4",5,AT661="-3,5 a -1,5",6,AT661="-1 a 1",7,AT661="1,5 a 3,5",8,AT661="4 a 6","NORMA",AT661="6,5 a 8,5",9,AT661="9 a 11",10,AT661="11,5 a 13,5",11,AT661="14 a 16",12,AT661="16,5 a 18,5",13,AT661="19 a 21",14,TRUE(),""))</f>
        <v>10</v>
      </c>
      <c r="AV661" s="9" t="n">
        <v>1</v>
      </c>
      <c r="AW661" s="10" t="str">
        <f aca="false">IF(AV661="","",IF(AND(AV661&gt;=-1,AV661&lt;=-0.5),"-1 a -0,5",IF(AND(AV661&gt;-0.5,AV661&lt;=0),"De -0,5 a 0",IF(AND(AV661&gt;=0.25,AV661&lt;=0.75),"0,25 a 0,75",IF(AND(AV661&gt;=1,AV661&lt;=1.5),"1 a 1,5",IF(AND(AV661&gt;=1.75,AV661&lt;=2.25),"1,75 a 2,25",IF(AND(AV661&gt;=2.5,AV661&lt;=3),"2,5 a 3",IF(AND(AV661&gt;=3.25,AV661&lt;=3.75),"3,25 a 3,75","Fuera de rango"))))))))</f>
        <v>1 a 1,5</v>
      </c>
      <c r="AX661" s="10" t="n">
        <f aca="false">IF(AW661="","",IF(OR(AW661="-1 a -0,5",AW661="-1 a -0.5"),1,IF(OR(AW661="De -0,5 a 0",AW661="-0,5 a 0",AW661="De -0.5 a 0"),2,IF(OR(AW661="0,25 a 0,75",AW661="0.25 a 0.75"),"NORMA",IF(OR(AW661="1 a 1,5",AW661="1 a 1.5"),3,IF(OR(AW661="1,75 a 2,25",AW661="1.75 a 2.25"),4,IF(OR(AW661="2,5 a 3",AW661="2.5 a 3"),5,IF(OR(AW661="3,25 a 3,75",AW661="3.25 a 3.75"),6,""))))))))</f>
        <v>3</v>
      </c>
      <c r="AY661" s="9" t="n">
        <v>-1</v>
      </c>
      <c r="AZ661" s="10" t="str">
        <f aca="false">IF(AY661="","",IF(AND(AY661&gt;=-20,AY661&lt;=-9.5),"-20 a -9,5",IF(AND(AY661&gt;=-9,AY661&lt;=-6.5),"-9 a -6,5",IF(AY661=-6,"-6",IF(AND(AY661&gt;=-5.5,AY661&lt;=-3),"-5,5 a -3",IF(AND(AY661&gt;=-2.5,AY661&lt;=0),"-2,5 a 0",IF(AND(AY661&gt;=0.5,AY661&lt;=3),"0,5 a 3",IF(AND(AY661&gt;=3.5,AY661&lt;=6),"3,5 a 6","Fuera de rango"))))))))</f>
        <v>-2,5 a 0</v>
      </c>
      <c r="BA661" s="11" t="n">
        <f aca="false">IF(AZ661="","",IF(AZ661="-20 a -9,5",1,IF(AZ661="-9 a -6,5",2,IF(AZ661="-6","NORMA",IF(AZ661="-5,5 a -3",3,IF(AZ661="-2,5 a 0",4,IF(AZ661="0,5 a 3",5,IF(AZ661="3,5 a 6",6,""))))))))</f>
        <v>4</v>
      </c>
      <c r="BB661" s="9" t="n">
        <v>0</v>
      </c>
      <c r="BC661" s="10" t="str">
        <f aca="false" t="array" ref="BC661">IF(BB661="","",_xlfn.IFS(AND(BB661&gt;=0,BB661&lt;=2),"0 a 2",AND(BB661&gt;=2.5,BB661&lt;=4.5),"2,5 a 4,5",AND(BB661&gt;=5,BB661&lt;=7),"5 a 7",AND(BB661&gt;=7.5,BB661&lt;=9.5),"7,5 a 9,5",AND(BB661&gt;=10,BB661&lt;=12),"10 a 12",AND(BB661&gt;=12.5,BB661&lt;=14.5),"12,5 a 14,5",BB661=15,"15",AND(BB661&gt;=15.5,BB661&lt;=17.5),"15,5 a 17,5",AND(BB661&gt;=18,BB661&lt;=20),"18 a 20",AND(BB661&gt;=20.5,BB661&lt;=22.5),"20,5 a 22,5",AND(BB661&gt;=23,BB661&lt;=25),"23 a 25",TRUE(),"Fuera de rango"))</f>
        <v>0 a 2</v>
      </c>
      <c r="BD661" s="11" t="n">
        <f aca="false" t="array" ref="BD661">IF(BC661="","",_xlfn.IFS(BC661="0 a 2",1,BC661="2,5 a 4,5",2,BC661="5 a 7",3,BC661="7,5 a 9,5",4,BC661="10 a 12",5,BC661="12,5 a 14,5",6,BC661="15","NORMA",BC661="15,5 a 17,5",7,BC661="18 a 20",8,BC661="20,5 a 22,5",9,BC661="23 a 25",10,TRUE(),"Fuera de rango"))</f>
        <v>1</v>
      </c>
      <c r="BE661" s="9" t="n">
        <v>31</v>
      </c>
      <c r="BF661" s="10" t="str">
        <f aca="false">IF(BE661="","",IF(AND(BE661&gt;=-20,BE661&lt;=-10),"-20 a -10",IF(AND(BE661&gt;=-9.5,BE661&lt;=0.5),"-9,5 a 0,5",IF(AND(BE661&gt;=1,BE661&lt;=11),"1 a 11",IF(AND(BE661&gt;=11.5,BE661&lt;=20.5),"11,5 a 20,5",IF(BE661=21,"21",IF(AND(BE661&gt;=21.5,BE661&lt;=31.5),"21,5 a 31,5",IF(AND(BE661&gt;=32,BE661&lt;=42),"32 a 42","Fuera de rango"))))))))</f>
        <v>21,5 a 31,5</v>
      </c>
      <c r="BG661" s="11" t="n">
        <f aca="false">IF(BF661="","",IF(BF661="-20 a -10",1,IF(BF661="-9,5 a 0,5",2,IF(BF661="1 a 11",3,IF(BF661="11,5 a 20,5",4,IF(BF661="21","NORMA",IF(BF661="21,5 a 31,5",5,IF(BF661="32 a 42",6,""))))))))</f>
        <v>5</v>
      </c>
      <c r="BH661" s="9" t="n">
        <v>16</v>
      </c>
      <c r="BI661" s="10" t="str">
        <f aca="false">IF(BH661="","",IF(AND(BH661&gt;=-20,BH661&lt;=-15),"-20 a -15",IF(AND(BH661&gt;=-14.5,BH661&lt;=-9.5),"-14,5 a -9,5",IF(AND(BH661&gt;=-9,BH661&lt;=-4),"-9 a -4",IF(AND(BH661&gt;=-3.5,BH661&lt;=2.5),"-3,5 a 2,5",IF(AND(BH661&gt;=3,BH661&lt;=8),"3 a 8",IF(AND(BH661&gt;=8.5,BH661&lt;=14.5),"8,5 a 14,5",IF(BH661=15,"15",IF(AND(BH661&gt;=15.5,BH661&lt;=20.5),"15,5 a 20,5",IF(AND(BH661&gt;=21,BH661&lt;=26),"21 a 26","Fuera de rango"))))))))))</f>
        <v>15,5 a 20,5</v>
      </c>
      <c r="BJ661" s="11" t="n">
        <f aca="false">IF(BI661="","",IF(BI661="-20 a -15",1,IF(BI661="-14,5 a -9,5",2,IF(BI661="-9 a -4",3,IF(BI661="-3,5 a 2,5",4,IF(BI661="3 a 8",5,IF(BI661="8,5 a 14,5",6,IF(BI661="15","NORMA",IF(BI661="15,5 a 20,5",7,IF(BI661="21 a 26",8,IF(BI661="26,5 a 31,5",9,"")))))))))))</f>
        <v>7</v>
      </c>
      <c r="BK661" s="9" t="n">
        <v>0</v>
      </c>
      <c r="BL661" s="10" t="str">
        <f aca="false">IF(BK661="","",IF(AND(BK661&gt;=0,BK661&lt;=2),"0 - 2",IF(AND(BK661&gt;=2.5,BK661&lt;=4.5),"2,5 - 4,5",IF(AND(BK661&gt;=5,BK661&lt;=7),"5 - 7",IF(AND(BK661&gt;=7.5,BK661&lt;=9.5),"7,5 - 9,5",IF(AND(BK661&gt;=10,BK661&lt;=12),"10 - 12",IF(AND(BK661&gt;=12.5,BK661&lt;=13.5),"12,5 - 13,5",IF(BK661=14,"14",IF(AND(BK661&gt;=14.5,BK661&lt;=16.5),"14,5 - 16,5",IF(AND(BK661&gt;=17,BK661&lt;=19),"17 - 19",IF(AND(BK661&gt;=19.5,BK661&lt;=21.5),"19,5 - 21,5",IF(AND(BK661&gt;=22,BK661&lt;=24),"22 - 24",IF(AND(BK661&gt;=24.5,BK661&lt;=26.5),"24,5 - 26,5",IF(AND(BK661&gt;=27,BK661&lt;=29),"27 - 29",IF(AND(BK661&gt;=29.5,BK661&lt;=30),"29,5 - 30","Fuera de rango")))))))))))))))</f>
        <v>0 - 2</v>
      </c>
      <c r="BM661" s="11" t="n">
        <f aca="false">IF(BL661="","",IF(BL661="0 - 2",1,IF(BL661="2,5 - 4,5",2,IF(BL661="5 - 7",3,IF(BL661="7,5 - 9,5",4,IF(BL661="10 - 12",5,IF(BL661="12,5 - 13,5",6,IF(BL661="14","NORMA",IF(BL661="14,5 - 16,5",7,IF(BL661="17 - 19",8,IF(BL661="19,5 - 21,5",9,IF(BL661="22 - 24",10,IF(BL661="24,5 - 26,5",11,IF(BL661="27 - 29",12,IF(BL661="29,5 - 30",13,"")))))))))))))))</f>
        <v>1</v>
      </c>
      <c r="BN661" s="9" t="n">
        <v>16</v>
      </c>
      <c r="BO661" s="11" t="str">
        <f aca="false">IF(BN661="","",IF(AND(BN661&gt;=-20,BN661&lt;=-10),"-20 a -10",IF(AND(BN661&gt;=-9.5,BN661&lt;=0.5),"-9,5 a 0,5",IF(AND(BN661&gt;=1,BN661&lt;=11),"1 a 11",IF(AND(BN661&gt;=11.5,BN661&lt;=21.5),"11,5 a 21,5",IF(BN661=22,"22",IF(AND(BN661&gt;=22.5,BN661&lt;=32.5),"22,5 a 32,5",IF(AND(BN661&gt;=33,BN661&lt;=43),"33 a 43","Fuera de rango"))))))))</f>
        <v>11,5 a 21,5</v>
      </c>
      <c r="BP661" s="11" t="n">
        <f aca="false">IF(BO661="","",IF(BO661="-20 a -10",1,IF(BO661="-9,5 a 0,5",2,IF(BO661="1 a 11",3,IF(BO661="11,5 a 21,5",4,IF(BO661="22","NORMA",IF(BO661="22,5 a 32,5",5,IF(BO661="33 a 43",6,""))))))))</f>
        <v>4</v>
      </c>
      <c r="BQ661" s="9" t="n">
        <v>3</v>
      </c>
      <c r="BR661" s="10" t="str">
        <f aca="false">IF(BQ661="","",IF(AND(BQ661&gt;=-20,BQ661&lt;=-15),"-20 a -15",IF(AND(BQ661&gt;=-14.5,BQ661&lt;=-9.5),"-14,5 a -9,5",IF(AND(BQ661&gt;=-9,BQ661&lt;=-4),"-9 a -4",IF(AND(BQ661&gt;=-3.5,BQ661&lt;=2.5),"-3,5 a 2,5",IF(AND(BQ661&gt;=3,BQ661&lt;=8),"3 a 8",IF(AND(BQ661&gt;=8.5,BQ661&lt;=13.5),"8,5 a 13,5",IF(AND(BQ661&gt;=14,BQ661&lt;=17.5),"14 a 17,5",IF(BQ661=18,"18",IF(AND(BQ661&gt;=18.5,BQ661&lt;=23.5),"18,5 a 23,5",IF(AND(BQ661&gt;=24,BQ661&lt;=29),"24 a 29",IF(AND(BQ661&gt;=29.5,BQ661&lt;=34.5),"29,5 a 34,5",IF(AND(BQ661&gt;=35,BQ661&lt;=40),"35 a 40","Fuera de rango")))))))))))))</f>
        <v>3 a 8</v>
      </c>
      <c r="BS661" s="11" t="n">
        <f aca="false">IF(BR661="","",IF(BR661="-20 a -15",1,IF(BR661="-14,5 a -9,5",2,IF(BR661="-9 a -4",3,IF(BR661="-3,5 a 2,5",4,IF(BR661="3 a 8",5,IF(BR661="8,5 a 13,5",6,IF(BR661="14 a 17,5",7,IF(BR661="18","NORMA",IF(BR661="18,5 a 23,5",8,IF(BR661="24 a 29",9,IF(BR661="29,5 a 34,5",10,IF(BR661="35 a 40",11,"")))))))))))))</f>
        <v>5</v>
      </c>
      <c r="BT661" s="9" t="n">
        <v>0</v>
      </c>
      <c r="BU661" s="10" t="str">
        <f aca="false">IF(BT661="","",IF(AND(BT661&gt;=-20,BT661&lt;=-18),"-20 a -18",IF(AND(BT661&gt;=-17.5,BT661&lt;=-15.5),"-17,5 a -15,5",IF(AND(BT661&gt;=-15,BT661&lt;=-13),"-15 a -13",IF(AND(BT661&gt;=-12.5,BT661&lt;=-10.5),"-12,5 a -10,5",IF(AND(BT661&gt;=-10,BT661&lt;=-8),"-10 a -8",IF(AND(BT661&gt;=-7.5,BT661&lt;=-5.5),"-7,5 a -5,5",IF(AND(BT661&gt;=-5,BT661&lt;=-3),"-5 a -3",IF(AND(BT661&gt;=-2.5,BT661&lt;=-0.5),"-2,5 a -0,5",IF(BT661=0,"0",IF(AND(BT661&gt;=0.5,BT661&lt;=2.5),"0,5 a 2,5",IF(AND(BT661&gt;=3,BT661&lt;=5),"3 a 5",IF(AND(BT661&gt;=5.5,BT661&lt;=7.5),"5,5 a 7,5",IF(AND(BT661&gt;=8,BT661&lt;=10),"8 a 10",IF(AND(BT661&gt;=10.5,BT661&lt;=12.5),"10,5 a 12,5",IF(AND(BT661&gt;=13,BT661&lt;=15),"13 a 15",IF(AND(BT661&gt;=15.5,BT661&lt;=17.5),"15,5 a 17,5",IF(AND(BT661&gt;=18,BT661&lt;=20),"18 a 20","Fuera de rango"))))))))))))))))))</f>
        <v>0</v>
      </c>
      <c r="BV661" s="11" t="str">
        <f aca="false">IF(BT661="","",IF(BT661=0,"NORMA",IF(AND(BT661&gt;=-20,BT661&lt;=-18),2,IF(AND(BT661&gt;=-17.5,BT661&lt;=-15.5),2,IF(AND(BT661&gt;=-15,BT661&lt;=-13),3,IF(AND(BT661&gt;=-12.5,BT661&lt;=-10.5),4,IF(AND(BT661&gt;=-10,BT661&lt;=-8),5,IF(AND(BT661&gt;=-7.5,BT661&lt;=-5.5),6,IF(AND(BT661&gt;=-5,BT661&lt;=-3),7,IF(AND(BT661&gt;=-2.5,BT661&lt;=-0.5),8,IF(AND(BT661&gt;=0.5,BT661&lt;=2.5),9,IF(AND(BT661&gt;=3,BT661&lt;=5),10,IF(AND(BT661&gt;=5.5,BT661&lt;=7.5),11,IF(AND(BT661&gt;=8,BT661&lt;=10),12,IF(AND(BT661&gt;=10.5,BT661&lt;=12.5),13,IF(AND(BT661&gt;=13,BT661&lt;=15),14,IF(AND(BT661&gt;=15.5,BT661&lt;=17.5),15,IF(AND(BT661&gt;=18,BT661&lt;=20),16,"Fuera de rango"))))))))))))))))))</f>
        <v>NORMA</v>
      </c>
      <c r="BW661" s="9" t="n">
        <v>-4</v>
      </c>
      <c r="BX661" s="10" t="n">
        <f aca="false">18.5- (0.3*H661)</f>
        <v>9.8</v>
      </c>
      <c r="BY661" s="10" t="n">
        <f aca="false">(BW661)-(BX661)</f>
        <v>-13.8</v>
      </c>
      <c r="BZ661" s="10" t="str">
        <f aca="false">IF(BY661="","",IF(BY661&lt;-27.5,"De -30 a -28",IF(BY661&lt;-25,"De -27,5 a -25,5",IF(BY661&lt;-22.5,"De -25 a -23",IF(BY661&lt;-20,"De -22,5 a -20,5",IF(BY661&lt;-17.5,"De -20 a -18",IF(BY661&lt;-15,"De -17,5 a -15,5",IF(BY661&lt;-12.5,"De -15 a -13",IF(BY661&lt;-10,"De -12,5 a -10,5",IF(BY661&lt;-7.5,"De -10 a -8",IF(BY661&lt;-5,"De -7,5 a -5,5",IF(BY661&lt;-2.5,"De -5 a -3",IF(BY661&lt;0,"De -2,5 a -0,5",IF(BY661&lt;2.5,"De 0 a 2",IF(BY661&lt;5,"De 2,5 a 4,5",IF(BY661&lt;7.5,"De 5 a 7",IF(BY661&lt;10,"De 7,5 a 9,5",IF(BY661&lt;12.5,"De 10 a 12",IF(BY661&lt;15,"De 12,5 a 14,5",IF(BY661&lt;17.5,"De 15 a 17",IF(BY661&lt;20,"De 17,5 a 19,5",IF(BY661&lt;22.5,"De 20 a 22",IF(BY661&lt;25,"De 22,5 a 24,5",IF(BY661&lt;27.5,"De 25 a 27","De 27,5 a 30"))))))))))))))))))))))))</f>
        <v>De -15 a -13</v>
      </c>
      <c r="CA661" s="12" t="n">
        <f aca="false">IF(BY661="","",IF(BY661&lt;=-28,1,IF(BY661&lt;=-25.5,2,IF(BY661&lt;=-23,3,IF(BY661&lt;=-20.5,4,IF(BY661&lt;=-18,5,IF(BY661&lt;=-15.5,6,IF(BY661&lt;=-13,7,IF(BY661&lt;=-10.5,8,IF(BY661&lt;=-8,9,IF(BY661&lt;=-5.5,10,IF(BY661&lt;=-3,11,IF(BY661&lt;=-0.5,12,IF(BY661&lt;=2,13,IF(BY661&lt;=4.5,14,IF(BY661&lt;=7,15,IF(BY661&lt;=9.5,16,IF(BY661&lt;=12,17,IF(BY661&lt;=14.5,18,IF(BY661&lt;=17,19,IF(BY661&lt;=19.5,20,IF(BY661&lt;=22,21,IF(BY661&lt;=24.5,22,IF(BY661&lt;=27,23,IF(BY661&lt;=30,24,"Fuera de rango")))))))))))))))))))))))))</f>
        <v>7</v>
      </c>
      <c r="CB661" s="9" t="n">
        <v>-6.25</v>
      </c>
      <c r="CC661" s="10" t="n">
        <f aca="false">18.5- (0.3*H661)</f>
        <v>9.8</v>
      </c>
      <c r="CD661" s="10" t="n">
        <f aca="false">(CB661)-(CC661)</f>
        <v>-16.05</v>
      </c>
      <c r="CE661" s="10" t="str">
        <f aca="false">IF(CD661="","",IF(CD661&lt;-27.5,"De -30 a -28",IF(CD661&lt;-25,"De -27,5 a -25,5",IF(CD661&lt;-22.5,"De -25 a -23",IF(CD661&lt;-20,"De -22,5 a -20,5",IF(CD661&lt;-17.5,"De -20 a -18",IF(CD661&lt;-15,"De -17,5 a -15,5",IF(CD661&lt;-12.5,"De -15 a -13",IF(CD661&lt;-10,"De -12,5 a -10,5",IF(CD661&lt;-7.5,"De -10 a -8",IF(CD661&lt;-5,"De -7,5 a -5,5",IF(CD661&lt;-2.5,"De -5 a -3",IF(CD661&lt;0,"De -2,5 a -0,5",IF(CD661&lt;=2,"De 0 a 2",IF(CD661&lt;=4.5,"De 2,5 a 4,5",IF(CD661&lt;=7,"De 5 a 7",IF(CD661&lt;=9.5,"De 7,5 a 9,5",IF(CD661&lt;=12,"De 10 a 12",IF(CD661&lt;=14.5,"De 12,5 a 14,5",IF(CD661&lt;=17,"De 15 a 17",IF(CD661&lt;=19.5,"De 17,5 a 19,5",IF(CD661&lt;=22,"De 20 a 22",IF(CD661&lt;=24.5,"De 22,5 a 24,5",IF(CD661&lt;=27,"De 25 a 27","De 27,5 a 30"))))))))))))))))))))))))</f>
        <v>De -17,5 a -15,5</v>
      </c>
      <c r="CF661" s="12" t="n">
        <f aca="false">IF(CD661="","",IF(CD661&lt;-27.5,1,IF(CD661&lt;-25,2,IF(CD661&lt;-22.5,3,IF(CD661&lt;-20,4,IF(CD661&lt;-17.5,5,IF(CD661&lt;-15,6,IF(CD661&lt;-12.5,7,IF(CD661&lt;-10,8,IF(CD661&lt;-7.5,9,IF(CD661&lt;-5,10,IF(CD661&lt;-2.5,11,IF(CD661&lt;0,12,IF(CD661&lt;2.5,13,IF(CD661&lt;5,14,IF(CD661&lt;7.5,15,IF(CD661&lt;10,16,IF(CD661&lt;12.5,17,IF(CD661&lt;15,18,IF(CD661&lt;17.5,19,IF(CD661&lt;20,20,IF(CD661&lt;22.5,21,IF(CD661&lt;25,22,IF(CD661&lt;27.5,23,24))))))))))))))))))))))))</f>
        <v>6</v>
      </c>
      <c r="CG661" s="9" t="n">
        <v>-2.5</v>
      </c>
      <c r="CH661" s="10" t="str">
        <f aca="false">IF(CG661="","",IF(AND(CG661&gt;=-10,CG661&lt;=-9.5),"-10 a -9,5",IF(AND(CG661&gt;-9.5,CG661&lt;=-8.5),"-9 a -8,5",IF(AND(CG661&gt;-8.5,CG661&lt;=-7.5),"-8 a -7,5",IF(AND(CG661&gt;-7.5,CG661&lt;=-6.5),"-7 a -6,5",IF(AND(CG661&gt;-6.5,CG661&lt;=-5.5),"-6 a -5,5",IF(AND(CG661&gt;-5.5,CG661&lt;=-4.5),"-5 a -4,5",IF(AND(CG661&gt;-4.5,CG661&lt;=-3.5),"-4 a -3,5",IF(AND(CG661&gt;-3.5,CG661&lt;=-2.5),"-3 a -2,5",IF(CG661=-2.25,"-2,25",IF(AND(CG661&gt;-2.5,CG661&lt;=-1.5),"-2 a -1,5",IF(AND(CG661&gt;-1.5,CG661&lt;=-0.5),"-1 a -0,5",IF(AND(CG661&gt;-0.5,CG661&lt;=0.5),"0 a 0,5",IF(AND(CG661&gt;0.5,CG661&lt;=1.5),"1 a 1,5",IF(AND(CG661&gt;1.5,CG661&lt;=2.5),"2 a 2,5",IF(AND(CG661&gt;2.5,CG661&lt;=3.5),"3 a 3,5",IF(AND(CG661&gt;3.5,CG661&lt;=4.5),"4 a 4,5",IF(AND(CG661&gt;4.5,CG661&lt;=5.5),"5 a 5,5",IF(AND(CG661&gt;5.5,CG661&lt;=6.5),"6 a 6,5",IF(AND(CG661&gt;6.5,CG661&lt;=7.5),"7 a 7,5",IF(AND(CG661&gt;7.5,CG661&lt;=8.5),"8 a 8,5",IF(AND(CG661&gt;8.5,CG661&lt;=9.5),"9 a 9,5",IF(CG661&gt;=10,"10","Fuera de rango")))))))))))))))))))))))</f>
        <v>-3 a -2,5</v>
      </c>
      <c r="CI661" s="11" t="n">
        <f aca="false">IF(CG661="","",IF(CG661=-2.25,"NORMA",IF(CG661&lt;=-9.5,1,IF(CG661&lt;=-8.5,2,IF(CG661&lt;=-7.5,3,IF(CG661&lt;=-6.5,4,IF(CG661&lt;=-5.5,5,IF(CG661&lt;=-4.5,6,IF(CG661&lt;=-3.5,7,IF(CG661&lt;=-2.5,8,IF(CG661&lt;=-1.5,9,IF(CG661&lt;=-0.5,10,IF(CG661&lt;=0.5,11,IF(CG661&lt;=1.5,12,IF(CG661&lt;=2.5,13,IF(CG661&lt;=3.5,14,IF(CG661&lt;=4.5,15,IF(CG661&lt;=5.5,16,IF(CG661&lt;=6.5,17,IF(CG661&lt;=7.5,18,IF(CG661&lt;=8.5,19,IF(CG661&lt;=9.5,20,IF(CG661=10,21,"Fuera de rango")))))))))))))))))))))))</f>
        <v>8</v>
      </c>
      <c r="CJ661" s="9" t="n">
        <v>2.75</v>
      </c>
      <c r="CK661" s="10" t="str">
        <f aca="false">IF(CJ661="","",IF(AND(CJ661&gt;=-6,CJ661&lt;=-5.5),"-6 a -5,5",IF(AND(CJ661&gt;-5.5,CJ661&lt;=-4.5),"-5 a -4,5",IF(AND(CJ661&gt;-4.5,CJ661&lt;=-3.5),"-4 a -3,5",IF(AND(CJ661&gt;-3.5,CJ661&lt;=-2.5),"-3 a -2,5",IF(AND(CJ661&gt;-2.5,CJ661&lt;=-1.5),"-2 a -1,5",IF(AND(CJ661&gt;-1.5,CJ661&lt;=-0.5),"-1 a -0,5",IF(AND(CJ661&gt;-0.5,CJ661&lt;=0.5),"0 a 0,5",IF(AND(CJ661&gt;0.5,CJ661&lt;=1.5),"1 a 1,5",IF(AND(CJ661&gt;1.5,CJ661&lt;2.5),"2",IF(AND(CJ661&gt;=2.5,CJ661&lt;=3),"2,5 a 3",IF(AND(CJ661&gt;3,CJ661&lt;=4),"3,5 a 4",IF(AND(CJ661&gt;4,CJ661&lt;=5),"4,5 a 5",IF(AND(CJ661&gt;5,CJ661&lt;=6),"5,5 a 6",IF(AND(CJ661&gt;6,CJ661&lt;=7),"6,5 a 7",IF(AND(CJ661&gt;7,CJ661&lt;=8),"7,5 a 8",IF(AND(CJ661&gt;8,CJ661&lt;=9.5),"8,5 a 9,5",IF(CJ661=10,"10","Fuera de rango"))))))))))))))))))</f>
        <v>2,5 a 3</v>
      </c>
      <c r="CL661" s="11" t="n">
        <f aca="false">IF(CK661="","",IF(OR(CK661="-6 a -5,5",CK661="-6 - -5,5"),1,IF(OR(CK661="-5 a -4,5",CK661="-5 - -4,5"),2,IF(OR(CK661="-4 a -3,5",CK661="-4 - -3,5"),3,IF(OR(CK661="-3 a -2,5",CK661="-3 - -2,5"),4,IF(OR(CK661="-2 a -1,5",CK661="-2 - -1,5"),5,IF(OR(CK661="-1 a -0,5",CK661="-1 - -0,5"),6,IF(OR(CK661="0 a 0,5",CK661="0 - 0,5"),7,IF(OR(CK661="1 a 1,5",CK661="1 - 1,5"),8,IF(CK661="2","NORMA",IF(OR(CK661="2,5 a 3",CK661="2,5 - 3"),9,IF(OR(CK661="3,5 a 4",CK661="3,5 - 4"),10,IF(OR(CK661="4,5 a 5",CK661="4,5 - 5"),11,IF(OR(CK661="5,5 a 6",CK661="5,5 - 6"),12,IF(OR(CK661="6,5 a 7",CK661="6,5 - 7"),13,IF(OR(CK661="7,5 a 8",CK661="7,5 - 8"),14,IF(OR(CK661="8,5 a 9",CK661="8,5 - 9,5",CK661="9 a 9,5"),15,IF(CK661="10",15,IF(OR(CK661="0,5 a 1",CK661="0,5 - 1"),7,"Fuera de rango")))))))))))))))))))</f>
        <v>9</v>
      </c>
      <c r="CO661" s="10" t="str">
        <f aca="false">IF(CM661&gt;0,"EME"," ")</f>
        <v> </v>
      </c>
      <c r="CQ661" s="10" t="str">
        <f aca="false">IF(CP661&gt;0,"0", " ")</f>
        <v> </v>
      </c>
      <c r="CR661" s="10" t="str">
        <f aca="false">IF(CP661&gt;0,"EME"," ")</f>
        <v> </v>
      </c>
      <c r="CS661" s="9" t="n">
        <v>0</v>
      </c>
      <c r="CV661" s="9" t="n">
        <v>0</v>
      </c>
      <c r="CY661" s="9" t="n">
        <v>-0.75</v>
      </c>
      <c r="DB661" s="9" t="n">
        <v>-0.75</v>
      </c>
      <c r="DC661" s="11" t="str">
        <f aca="false">IF(DB661&lt;0,"2"," ")</f>
        <v>2</v>
      </c>
      <c r="DD661" s="11" t="str">
        <f aca="false">IF(DB661&lt;0,"MIO"," ")</f>
        <v>MIO</v>
      </c>
      <c r="DE661" s="9" t="n">
        <v>-0.75</v>
      </c>
      <c r="DF661" s="10" t="str">
        <f aca="false">IF(DE661&lt;0,"3"," ")</f>
        <v>3</v>
      </c>
      <c r="DG661" s="10" t="str">
        <f aca="false">IF(DE661&lt;0,"AST"," ")</f>
        <v>AST</v>
      </c>
      <c r="DH661" s="9" t="n">
        <v>-0.75</v>
      </c>
      <c r="DI661" s="10" t="str">
        <f aca="false">IF(DH661&lt;0,"3"," ")</f>
        <v>3</v>
      </c>
      <c r="DJ661" s="10" t="str">
        <f aca="false">IF(DH661&lt;0,"AST"," ")</f>
        <v>AST</v>
      </c>
      <c r="DK661" s="9" t="n">
        <v>0</v>
      </c>
      <c r="DL661" s="10" t="str">
        <f aca="false">IF(DK661&gt;0,"4"," ")</f>
        <v> </v>
      </c>
      <c r="DM661" s="10" t="str">
        <f aca="false">IF(DK661&gt;0,"PRE"," ")</f>
        <v> </v>
      </c>
      <c r="DN661" s="9" t="n">
        <v>0</v>
      </c>
      <c r="DO661" s="10" t="str">
        <f aca="false">IF(DN661&gt;0,"4"," ")</f>
        <v> </v>
      </c>
      <c r="DP661" s="10" t="str">
        <f aca="false">IF(DN661&gt;0,"PRE"," ")</f>
        <v> </v>
      </c>
      <c r="DS661" s="12" t="str">
        <f aca="false">CONCATENATE(CO661,CU661,DA661,DG661,DM661)</f>
        <v> AST </v>
      </c>
      <c r="DT661" s="10" t="e">
        <f aca="false" t="array" ref="DT661">_xlfn.IFS(DS661="EME    ","0", DS661=" HIP   ","1", DS661="  MIO  ","2", DS661="   AST ","3", DS661="    PRE","4", DS661="EME   PRE","5", DS661=" HIP  PRE","6", DS661=" HIP AST ","7", DS661="  MIO PRE","8", DS661="  MIOAST ","9", DS661="   ASTPRE","10",DS661=" HIP ASTPRE","11", DS661="  MIOASTPRE","12", DS661="     ","0")</f>
        <v>#N/A</v>
      </c>
      <c r="DV661" s="1" t="e">
        <f aca="false" t="array" ref="DV661">_xlfn.IFS(DU661="SI","2", DU661="NO","1")</f>
        <v>#N/A</v>
      </c>
      <c r="DX661" s="11" t="str">
        <f aca="false">IF(DW661=0,"1","2")</f>
        <v>1</v>
      </c>
      <c r="DY661" s="11" t="str">
        <f aca="false" t="array" ref="DY661">_xlfn.IFS(DW661=0,"0", DW661=0.25, "1", DW661=0.5,"2", DW661=0.75,"3", DW661=1,"4",DW661=1.25,"5", DW661=1.5,"6", DW661=1.75,"7", DW661=2,"8")</f>
        <v>0</v>
      </c>
      <c r="EA661" s="11" t="str">
        <f aca="false">IF(DZ661=0,"1","2")</f>
        <v>1</v>
      </c>
      <c r="EB661" s="11" t="str">
        <f aca="false" t="array" ref="EB661">_xlfn.IFS(DZ661=0,"0", DZ661=0.25, "1", DZ661=0.5,"2", DZ661=0.75,"3", DZ661=1,"4",DZ661=1.25,"5", DZ661=1.5,"6", DZ661=1.75,"7", DZ661=2,"8")</f>
        <v>0</v>
      </c>
      <c r="ED661" s="10" t="str">
        <f aca="false">IF(EC661=0,"1","2")</f>
        <v>1</v>
      </c>
      <c r="EE661" s="11" t="str">
        <f aca="false" t="array" ref="EE661">_xlfn.IFS(EC661=0,"0", EC661=-0.25, "1", EC661=-0.5,"2", EC661=-0.75,"3", EC661=-1,"4",EC661=-1.25,"5", EC661=-1.5,"6", EC661=-1.75,"7", EC661=-2,"8", EC661=-2.25,"9",EC661=-2.5,"10", EC661=-2.75,"11", EC661=-3,"12", EC661=-3.25,"13", EC661=-3.5,"14", EC661=-3.75,"15",EC661=-4,"16")</f>
        <v>0</v>
      </c>
      <c r="EG661" s="10" t="str">
        <f aca="false">IF(EF661=0,"1","2")</f>
        <v>1</v>
      </c>
      <c r="EH661" s="11" t="str">
        <f aca="false" t="array" ref="EH661">_xlfn.IFS(EF661=0,"0", EF661=-0.25, "1", EF661=-0.5,"2", EF661=-0.75,"3", EF661=-1,"4",EF661=-1.25,"5", EF661=-1.5,"6", EF661=-1.75,"7", EF661=-2,"8", EF661=-2.25,"9",EF661=-2.5,"10", EF661=-2.75,"11", EF661=-3,"12", EF661=-3.25,"13", EF661=-3.5,"14", EF661=-3.75,"15",EF661=-4,"16")</f>
        <v>0</v>
      </c>
      <c r="EJ661" s="11" t="str">
        <f aca="false">IF(EI661=0,"1","2")</f>
        <v>1</v>
      </c>
      <c r="EK661" s="11" t="str">
        <f aca="false" t="array" ref="EK661">_xlfn.IFS(EI661=0,"0", EI661=-0.25, "1", EI661=-0.5,"2", EI661=-0.75,"3", EI661=-1,"4",EI661=-1.25,"5", EI661=-1.5,"6", EI661=-1.75,"7", EI661=-2,"8", EI661=-2.25,"9", EI661=-2.25,"9",EI661=-2.5,"10", EI661=-2.75,"11", EI661=-3,"12", EI661=-3.25,"13", EI661=-3.5,"14", EI661=-3.75,"15",EI661=-4,"16", EI661=0.25, "17", EI661=0.5, "18")</f>
        <v>0</v>
      </c>
      <c r="EM661" s="11" t="str">
        <f aca="false">IF(EL661=0,"1","2")</f>
        <v>1</v>
      </c>
      <c r="EN661" s="11" t="str">
        <f aca="false" t="array" ref="EN661">_xlfn.IFS(EL661=0.25,"17",EL661=0.5,"18", EL661=0,"0", EL661=-0.25, "1", EL661=-0.5,"2", EL661=-0.75,"3", EL661=-1,"4",EL661=-1.25,"5", EL661=-1.5,"6", EL661=-1.75,"7", EL661=-2,"8",EL661= -2.25,"9",EL661=-2.5,"10",EL661= -2.75,"11",EL661= -3,"12",EL661= -3.25,"13",EL661= -3.5,"14",EL661= -3.75,"15",EL661=-4,"16")</f>
        <v>0</v>
      </c>
      <c r="EP661" s="11" t="str">
        <f aca="false">IF(EO661=0,"1","2")</f>
        <v>1</v>
      </c>
      <c r="EQ661" s="11" t="str">
        <f aca="false" t="array" ref="EQ661">_xlfn.IFS(EO661=0,"0", EO661=0.25, "1", EO661=0.5,"2", EO661=0.75,"3", EO661=1,"4",EO661=1.25,"5", EO661=1.5,"6", EO661=1.75,"7", EO661=2,"8", EO661=2.25,"9", EO661=2.25,"9",EO661=2.5,"10", EO661=2.75,"11", EO661=3,"12", EO661=3.25,"13", EO661=3.5,"14", EO661=3.75,"15",EO661=4,"16", EO661=-0.25, "17", bq=-0.5, "18")</f>
        <v>0</v>
      </c>
      <c r="ES661" s="11" t="str">
        <f aca="false">IF(ER661=0,"1","2")</f>
        <v>1</v>
      </c>
      <c r="ET661" s="11" t="str">
        <f aca="false" t="array" ref="ET661">_xlfn.IFS(ER661=0,"0", ER661=0.25, "1", ER661=0.5,"2", ER661=0.75,"3", ER661=1,"4",ER661=1.25,"5", ER661=1.5,"6", ER661=1.75,"7", ER661=2,"8", ER661=2.25,"9", ER661=2.25,"9",ER661=2.5,"10", ER661=2.75,"11", ER661=3,"12", ER661=3.25,"13", ER661=3.5,"14", ER661=3.75,"15",ER661=4,"16", ER661=-0.25, "17", bq=-0.5, "18")</f>
        <v>0</v>
      </c>
      <c r="EV661" s="14" t="e">
        <f aca="false">VLOOKUP(EU661,LEYENDA!$G$2:$H$8,2,TRUE())</f>
        <v>#N/A</v>
      </c>
      <c r="EW661" s="14" t="e">
        <f aca="false" t="array" ref="EW661">_xlfn.IFS(EV661="0-5","1", EV661="6-12","2", EV661="13-18","3", EV661="19-24","4", EV661="25-36","5", EV661="37-48","6", EV661="49-60","7")</f>
        <v>#N/A</v>
      </c>
    </row>
    <row r="662" customFormat="false" ht="13.5" hidden="false" customHeight="false" outlineLevel="0" collapsed="false">
      <c r="A662" s="1" t="n">
        <v>256</v>
      </c>
      <c r="B662" s="2" t="n">
        <v>1</v>
      </c>
      <c r="C662" s="33" t="n">
        <v>42634</v>
      </c>
      <c r="E662" s="5" t="str">
        <f aca="false">VLOOKUP(A662,'286'!$A$3:$J$6279,10,FALSE())</f>
        <v>VALLEJO CÁRDENAS, FELIPE</v>
      </c>
      <c r="F662" s="4" t="str">
        <f aca="false">VLOOKUP(A662,'286'!$A$3:$I$1768,3,FALSE())</f>
        <v>VACARFE</v>
      </c>
      <c r="G662" s="6" t="n">
        <f aca="false">VLOOKUP(A662,'286'!$A$3:$I$1768,4,FALSE())</f>
        <v>33933</v>
      </c>
      <c r="H662" s="7" t="n">
        <f aca="false">YEAR(C662)-YEAR(G662)</f>
        <v>24</v>
      </c>
      <c r="I662" s="1" t="str">
        <f aca="false">VLOOKUP(H662,LEYENDA!$C$2:$D$6,2,TRUE())</f>
        <v>13-24</v>
      </c>
      <c r="J662" s="5" t="str">
        <f aca="false">VLOOKUP(A662,'286'!$A$3:$I$1768,7,FALSE())</f>
        <v>H</v>
      </c>
      <c r="K662" s="8" t="n">
        <f aca="false">VLOOKUP(A662,'286'!$A$3:$I$1768,2,FALSE())</f>
        <v>0</v>
      </c>
      <c r="L662" s="4" t="str">
        <f aca="false">VLOOKUP(A662,'286'!$A$3:$I$1768,8,FALSE())</f>
        <v>D</v>
      </c>
      <c r="M662" s="4" t="str">
        <f aca="false">VLOOKUP(A662,'286'!$A$3:$I$1768,9,FALSE())</f>
        <v>I</v>
      </c>
      <c r="N662" s="8" t="str">
        <f aca="false">IF(R662=O662, "MISMA","CONTRARIA")</f>
        <v>CONTRARIA</v>
      </c>
      <c r="O662" s="8" t="str">
        <f aca="false" t="array" ref="O662">_xlfn.IFS(L662="D","1", L662="I","2")</f>
        <v>1</v>
      </c>
      <c r="P662" s="8" t="e">
        <f aca="false" t="array" ref="P662">_xlfn.IFS(K662="OD","1", K662="OI","2")</f>
        <v>#N/A</v>
      </c>
      <c r="Q662" s="1" t="str">
        <f aca="false" t="array" ref="Q662">_xlfn.IFS(J662="M","1", J662="H","2")</f>
        <v>2</v>
      </c>
      <c r="R662" s="8" t="str">
        <f aca="false" t="array" ref="R662">_xlfn.IFS(M662="D","1", M662="I","2")</f>
        <v>2</v>
      </c>
      <c r="S662" s="1" t="str">
        <f aca="false" t="array" ref="S662">_xlfn.IFS(N662="CONTRARIA", "1",N662= "MISMA","2")</f>
        <v>1</v>
      </c>
      <c r="T662" s="1" t="str">
        <f aca="false" t="array" ref="T662">_xlfn.IFS(I662="0-12","1", I662="13-24","2", I662="25-40","3", I662="41-60","4", I662="61-100","5")</f>
        <v>2</v>
      </c>
      <c r="U662" s="9" t="n">
        <v>1</v>
      </c>
      <c r="V662" s="10" t="str">
        <f aca="false">IF(U662="","",IF(AND(U662&gt;=-9,U662&lt;=-6.5),"-9 a -6,5",IF(AND(U662&gt;=-6,U662&lt;=-3.5),"-6 a -3,5",IF(AND(U662&gt;=-3,U662&lt;=-1),"-3 a -1",IF(U662=-0.5,"-0,5",IF(AND(U662&gt;=0,U662&lt;=2.5),"0 a 2,5",IF(AND(U662&gt;=3,U662&lt;=5.5),"3 a 5,5",IF(AND(U662&gt;=6,U662&lt;=8.5),"6 a 8,5",IF(AND(U662&gt;=9,U662&lt;=20),"9 a 20","Fuera de rango")))))))))</f>
        <v>0 a 2,5</v>
      </c>
      <c r="W662" s="11" t="n">
        <f aca="false">IF(V662="","",IF(V662="-9 a -6,5",2,IF(V662="-6 a -3,5",3,IF(V662="-3 a -1",4,IF(V662="-0,5","NORMA",IF(V662="0 a 2,5",5,IF(V662="3 a 5,5",6,IF(V662="6 a 8,5",7,IF(V662="9 a 20",8,"Fuera de rango")))))))))</f>
        <v>5</v>
      </c>
      <c r="X662" s="9" t="n">
        <v>9</v>
      </c>
      <c r="Y662" s="11" t="str">
        <f aca="false">IF(X662="","",IF(AND(X662&gt;=0,X662&lt;=4),"0 a 4",IF(AND(X662&gt;=4.5,X662&lt;=8.5),"4,5 a 8,5",IF(X662=9,"9",IF(AND(X662&gt;=9.5,X662&lt;=13),"9,5 a 13",IF(AND(X662&gt;=13.5,X662&lt;=20),"13,5 a 20",IF(AND(X662&gt;=20.5,X662&lt;=35),"20,5 a 35","Fuera de rango")))))))</f>
        <v>9</v>
      </c>
      <c r="Z662" s="11" t="str">
        <f aca="false">IF(Y662="","",IF(Y662="0 a 4",1,IF(Y662="4,5 a 8,5",2,IF(Y662="9","NORMA",IF(Y662="9,5 a 13",3,IF(Y662="13,5 a 20",4,IF(Y662="20,5 a 35",5,"Fuera de rango")))))))</f>
        <v>NORMA</v>
      </c>
      <c r="AA662" s="9" t="n">
        <v>24</v>
      </c>
      <c r="AB662" s="10" t="str">
        <f aca="false">IF(AA662="","",IF(AND(AA662&gt;=0,AA662&lt;=9),"0 a 9",IF(AND(AA662&gt;=9.5,AA662&lt;=18.5),"9,5 a 18,5",IF(AA662=19,"19",IF(AND(AA662&gt;=19.5,AA662&lt;=28),"19,5 a 28",IF(AND(AA662&gt;=28.5,AA662&lt;=40),"28,5 a 40","Fuera de rango"))))))</f>
        <v>19,5 a 28</v>
      </c>
      <c r="AC662" s="11" t="n">
        <f aca="false" t="array" ref="AC662">_xlfn.IFS(AB662="","",AB662="0 a 9",1,AB662="9,5 a 18,5",2,AB662="19","NORMA",AB662="19,5 a 28",3,AB662="28,5 a 40",4,TRUE(),"Fuera de rango")</f>
        <v>3</v>
      </c>
      <c r="AD662" s="9" t="n">
        <v>18</v>
      </c>
      <c r="AE662" s="10" t="str">
        <f aca="false">IF(AD662="","",IF(AND(AD662&gt;=-10,AD662&lt;=0),"De -10 a 0",IF(AND(AD662&gt;=0.5,AD662&lt;=9.5),"0,5 a 9,5",IF(AD662=10,"10",IF(AND(AD662&gt;=10.5,AD662&lt;=20),"10,5 a 20",IF(AND(AD662&gt;=20.5,AD662&lt;=40),"20,5 a 40","Fuera de rango"))))))</f>
        <v>10,5 a 20</v>
      </c>
      <c r="AF662" s="12" t="n">
        <f aca="false">IF(AD662="","",IF(AND(AD662&gt;=-10,AD662&lt;=0),1,IF(AND(AD662&gt;=0.5,AD662&lt;=9.5),2,IF(AD662=10,"NORMA",IF(AND(AD662&gt;=10.5,AD662&lt;=20),3,IF(AND(AD662&gt;=20.5,AD662&lt;=40),4,""))))))</f>
        <v>3</v>
      </c>
      <c r="AG662" s="9" t="n">
        <v>7</v>
      </c>
      <c r="AH662" s="10" t="str">
        <f aca="false">IF(AG662="","",IF(AND(AG662&gt;=0,AG662&lt;=4),"0 a 4",IF(AND(AG662&gt;=4.5,AG662&lt;=8.5),"4,5 a 8,5",IF(AG662=9,"9",IF(AND(AG662&gt;=9.5,AG662&lt;=13),"9,5 a 13",IF(AND(AG662&gt;=13.5,AG662&lt;=25),"13,5 a 25","Fuera de rango"))))))</f>
        <v>4,5 a 8,5</v>
      </c>
      <c r="AI662" s="10" t="n">
        <f aca="false">IF(AH662="","",IF(AH662="0 a 4",1,IF(AH662="4,5 a 8,5",2,IF(AH662="9","NORMA",IF(AH662="9,5 a 13",3,IF(AH662="13,5 a 25",4,""))))))</f>
        <v>2</v>
      </c>
      <c r="AJ662" s="9" t="n">
        <v>3</v>
      </c>
      <c r="AK662" s="10" t="str">
        <f aca="false">IF(AJ662="","",IF(AND(AJ662&gt;=-15,AJ662&lt;=-10.5),"-15 a -10,5",IF(AND(AJ662&gt;=-10,AJ662&lt;=-4),"-10 a -4",IF(AND(AJ662&gt;=-4.5,AJ662&lt;=0),"-4,5 a 0",IF(AND(AJ662&gt;=0.5,AJ662&lt;=4.5),"0,5 a 4,5",IF(AJ662=5,"5",IF(AND(AJ662&gt;=5.5,AJ662&lt;=10),"5,5 a 10",IF(AND(AJ662&gt;=10.5,AJ662&lt;=20),"10,5 a 20","Fuera de rango"))))))))</f>
        <v>0,5 a 4,5</v>
      </c>
      <c r="AL662" s="11" t="n">
        <f aca="false">IF(AK662="","",IF(AK662="-15 a -10,5",1,IF(AK662="-10 a -4",2,IF(AK662="-4,5 a 0",3,IF(AK662="0,5 a 4,5",4,IF(AK662="5","NORMA",IF(AK662="5,5 a 10",5,IF(AK662="10,5 a 20",6,"Error"))))))))</f>
        <v>4</v>
      </c>
      <c r="AM662" s="9" t="n">
        <v>0</v>
      </c>
      <c r="AN662" s="10" t="str">
        <f aca="false">IF(AM662="","",IF(AND(AM662&gt;=-7.5,AM662&lt;=-5.5),"-7,5 a -5,5",IF(AND(AM662&gt;=-5,AM662&lt;=-3),"-5 a -3",IF(AND(AM662&gt;=-2.5,AM662&lt;=-0.5),"-2,5 a -0,5",IF(AM662=0,"0,00",IF(AND(AM662&gt;=0.5,AM662&lt;=2.5),"0,5 a 2,5",IF(AND(AM662&gt;=3,AM662&lt;=5),"3 a 5",IF(AND(AM662&gt;=5.5,AM662&lt;=7.5),"5,5 a 7,5",IF(AND(AM662&gt;=8,AM662&lt;=10),"8 a 10","Fuera de rango")))))))))</f>
        <v>0,00</v>
      </c>
      <c r="AO662" s="11" t="str">
        <f aca="false">IF(AN662="","",IF(AN662="-7,5 a -5,5",1,IF(AN662="-5 a -3",2,IF(AN662="-2,5 a -0,5",3,IF(AN662="0,00","NORMA",IF(AN662="0,5 a 2,5",4,IF(AN662="3 a 5",5,IF(AN662="5,5 a 7,5",6,IF(AN662="8 a 10",7,"Error")))))))))</f>
        <v>NORMA</v>
      </c>
      <c r="AP662" s="9" t="n">
        <v>3</v>
      </c>
      <c r="AQ662" s="10" t="str">
        <f aca="false">IF(AP662="","",IF(AND(AP662&gt;=-20,AP662&lt;=-9.5),"-20 a -9,5",IF(AND(AP662&gt;=-9,AP662&lt;=-6.5),"-9 a -6,5",IF(AP662=-6,"-6",IF(AND(AP662&gt;=-5.5,AP662&lt;=-3),"-5,5 a -3",IF(AND(AP662&gt;=-2.5,AP662&lt;=0),"-2,5 a 0",IF(AND(AP662&gt;=0.5,AP662&lt;=3),"0,5 a 3",IF(AND(AP662&gt;=3.5,AP662&lt;=6),"3,5 a 6",IF(AND(AP662&gt;=6.5,AP662&lt;=9),"6,5 a 9",IF(AND(AP662&gt;=9.5,AP662&lt;=20),"9,5 a 20","Fuera de rango"))))))))))</f>
        <v>0,5 a 3</v>
      </c>
      <c r="AR662" s="11" t="n">
        <f aca="false">IF(AQ662="","",IF(AQ662="-20 a -9,5",1,IF(AQ662="-9 a -6,5",2,IF(AQ662="-6","NORMA",IF(AQ662="-5,5 a -3",3,IF(AQ662="-2,5 a 0",4,IF(AQ662="0,5 a 3",5,IF(AQ662="3,5 a 6",6,IF(AQ662="6,5 a 9",7,IF(AQ662="9,5 a 20",8,""))))))))))</f>
        <v>5</v>
      </c>
      <c r="AS662" s="9" t="n">
        <v>2</v>
      </c>
      <c r="AT662" s="10" t="str">
        <f aca="false">IF(AS662="","",IF(AND(AS662&gt;=-16,AS662&lt;=-14),"-16 a -14",IF(AND(AS662&gt;=-13.5,AS662&lt;=-11.5),"-13,5 a -11,5",IF(AND(AS662&gt;=-11,AS662&lt;=-9),"-11 a -9",IF(AND(AS662&gt;=-8.5,AS662&lt;=-6.5),"-8,5 a -6,5",IF(AND(AS662&gt;=-6,AS662&lt;=-4),"-6 a -4",IF(AND(AS662&gt;=-3.5,AS662&lt;=-1.5),"-3,5 a -1,5",IF(AND(AS662&gt;=-1,AS662&lt;=1),"-1 a 1",IF(AND(AS662&gt;=1.5,AS662&lt;=3.5),"1,5 a 3,5",IF(AND(AS662&gt;=4,AS662&lt;=6),"4 a 6",IF(AND(AS662&gt;=6.5,AS662&lt;=8.5),"6,5 a 8,5",IF(AND(AS662&gt;=9,AS662&lt;=11),"9 a 11",IF(AND(AS662&gt;=11.5,AS662&lt;=13.5),"11,5 a 13,5",IF(AND(AS662&gt;=14,AS662&lt;=16),"14 a 16",IF(AND(AS662&gt;=16.5,AS662&lt;=18.5),"16,5 a 18,5",IF(AND(AS662&gt;=19,AS662&lt;=21),"19 a 21","Fuera de rango"))))))))))))))))</f>
        <v>1,5 a 3,5</v>
      </c>
      <c r="AU662" s="11" t="n">
        <f aca="false" t="array" ref="AU662">IF(AT662="","",_xlfn.IFS(AT662="-16 a -14",1,AT662="-13,5 a -11,5",2,AT662="-11 a -9",3,AT662="-8,5 a -6,5",4,AT662="-6 a -4",5,AT662="-3,5 a -1,5",6,AT662="-1 a 1",7,AT662="1,5 a 3,5",8,AT662="4 a 6","NORMA",AT662="6,5 a 8,5",9,AT662="9 a 11",10,AT662="11,5 a 13,5",11,AT662="14 a 16",12,AT662="16,5 a 18,5",13,AT662="19 a 21",14,TRUE(),""))</f>
        <v>8</v>
      </c>
      <c r="AV662" s="9" t="n">
        <v>1.25</v>
      </c>
      <c r="AW662" s="10" t="str">
        <f aca="false">IF(AV662="","",IF(AND(AV662&gt;=-1,AV662&lt;=-0.5),"-1 a -0,5",IF(AND(AV662&gt;-0.5,AV662&lt;=0),"De -0,5 a 0",IF(AND(AV662&gt;=0.25,AV662&lt;=0.75),"0,25 a 0,75",IF(AND(AV662&gt;=1,AV662&lt;=1.5),"1 a 1,5",IF(AND(AV662&gt;=1.75,AV662&lt;=2.25),"1,75 a 2,25",IF(AND(AV662&gt;=2.5,AV662&lt;=3),"2,5 a 3",IF(AND(AV662&gt;=3.25,AV662&lt;=3.75),"3,25 a 3,75","Fuera de rango"))))))))</f>
        <v>1 a 1,5</v>
      </c>
      <c r="AX662" s="10" t="n">
        <f aca="false">IF(AW662="","",IF(OR(AW662="-1 a -0,5",AW662="-1 a -0.5"),1,IF(OR(AW662="De -0,5 a 0",AW662="-0,5 a 0",AW662="De -0.5 a 0"),2,IF(OR(AW662="0,25 a 0,75",AW662="0.25 a 0.75"),"NORMA",IF(OR(AW662="1 a 1,5",AW662="1 a 1.5"),3,IF(OR(AW662="1,75 a 2,25",AW662="1.75 a 2.25"),4,IF(OR(AW662="2,5 a 3",AW662="2.5 a 3"),5,IF(OR(AW662="3,25 a 3,75",AW662="3.25 a 3.75"),6,""))))))))</f>
        <v>3</v>
      </c>
      <c r="AY662" s="9" t="n">
        <v>0</v>
      </c>
      <c r="AZ662" s="10" t="str">
        <f aca="false">IF(AY662="","",IF(AND(AY662&gt;=-20,AY662&lt;=-9.5),"-20 a -9,5",IF(AND(AY662&gt;=-9,AY662&lt;=-6.5),"-9 a -6,5",IF(AY662=-6,"-6",IF(AND(AY662&gt;=-5.5,AY662&lt;=-3),"-5,5 a -3",IF(AND(AY662&gt;=-2.5,AY662&lt;=0),"-2,5 a 0",IF(AND(AY662&gt;=0.5,AY662&lt;=3),"0,5 a 3",IF(AND(AY662&gt;=3.5,AY662&lt;=6),"3,5 a 6","Fuera de rango"))))))))</f>
        <v>-2,5 a 0</v>
      </c>
      <c r="BA662" s="11" t="n">
        <f aca="false">IF(AZ662="","",IF(AZ662="-20 a -9,5",1,IF(AZ662="-9 a -6,5",2,IF(AZ662="-6","NORMA",IF(AZ662="-5,5 a -3",3,IF(AZ662="-2,5 a 0",4,IF(AZ662="0,5 a 3",5,IF(AZ662="3,5 a 6",6,""))))))))</f>
        <v>4</v>
      </c>
      <c r="BB662" s="9" t="n">
        <v>12</v>
      </c>
      <c r="BC662" s="10" t="str">
        <f aca="false" t="array" ref="BC662">IF(BB662="","",_xlfn.IFS(AND(BB662&gt;=0,BB662&lt;=2),"0 a 2",AND(BB662&gt;=2.5,BB662&lt;=4.5),"2,5 a 4,5",AND(BB662&gt;=5,BB662&lt;=7),"5 a 7",AND(BB662&gt;=7.5,BB662&lt;=9.5),"7,5 a 9,5",AND(BB662&gt;=10,BB662&lt;=12),"10 a 12",AND(BB662&gt;=12.5,BB662&lt;=14.5),"12,5 a 14,5",BB662=15,"15",AND(BB662&gt;=15.5,BB662&lt;=17.5),"15,5 a 17,5",AND(BB662&gt;=18,BB662&lt;=20),"18 a 20",AND(BB662&gt;=20.5,BB662&lt;=22.5),"20,5 a 22,5",AND(BB662&gt;=23,BB662&lt;=25),"23 a 25",TRUE(),"Fuera de rango"))</f>
        <v>10 a 12</v>
      </c>
      <c r="BD662" s="11" t="n">
        <f aca="false" t="array" ref="BD662">IF(BC662="","",_xlfn.IFS(BC662="0 a 2",1,BC662="2,5 a 4,5",2,BC662="5 a 7",3,BC662="7,5 a 9,5",4,BC662="10 a 12",5,BC662="12,5 a 14,5",6,BC662="15","NORMA",BC662="15,5 a 17,5",7,BC662="18 a 20",8,BC662="20,5 a 22,5",9,BC662="23 a 25",10,TRUE(),"Fuera de rango"))</f>
        <v>5</v>
      </c>
      <c r="BE662" s="9" t="n">
        <v>30</v>
      </c>
      <c r="BF662" s="10" t="str">
        <f aca="false">IF(BE662="","",IF(AND(BE662&gt;=-20,BE662&lt;=-10),"-20 a -10",IF(AND(BE662&gt;=-9.5,BE662&lt;=0.5),"-9,5 a 0,5",IF(AND(BE662&gt;=1,BE662&lt;=11),"1 a 11",IF(AND(BE662&gt;=11.5,BE662&lt;=20.5),"11,5 a 20,5",IF(BE662=21,"21",IF(AND(BE662&gt;=21.5,BE662&lt;=31.5),"21,5 a 31,5",IF(AND(BE662&gt;=32,BE662&lt;=42),"32 a 42","Fuera de rango"))))))))</f>
        <v>21,5 a 31,5</v>
      </c>
      <c r="BG662" s="11" t="n">
        <f aca="false">IF(BF662="","",IF(BF662="-20 a -10",1,IF(BF662="-9,5 a 0,5",2,IF(BF662="1 a 11",3,IF(BF662="11,5 a 20,5",4,IF(BF662="21","NORMA",IF(BF662="21,5 a 31,5",5,IF(BF662="32 a 42",6,""))))))))</f>
        <v>5</v>
      </c>
      <c r="BH662" s="9" t="n">
        <v>12</v>
      </c>
      <c r="BI662" s="10" t="str">
        <f aca="false">IF(BH662="","",IF(AND(BH662&gt;=-20,BH662&lt;=-15),"-20 a -15",IF(AND(BH662&gt;=-14.5,BH662&lt;=-9.5),"-14,5 a -9,5",IF(AND(BH662&gt;=-9,BH662&lt;=-4),"-9 a -4",IF(AND(BH662&gt;=-3.5,BH662&lt;=2.5),"-3,5 a 2,5",IF(AND(BH662&gt;=3,BH662&lt;=8),"3 a 8",IF(AND(BH662&gt;=8.5,BH662&lt;=14.5),"8,5 a 14,5",IF(BH662=15,"15",IF(AND(BH662&gt;=15.5,BH662&lt;=20.5),"15,5 a 20,5",IF(AND(BH662&gt;=21,BH662&lt;=26),"21 a 26","Fuera de rango"))))))))))</f>
        <v>8,5 a 14,5</v>
      </c>
      <c r="BJ662" s="11" t="n">
        <f aca="false">IF(BI662="","",IF(BI662="-20 a -15",1,IF(BI662="-14,5 a -9,5",2,IF(BI662="-9 a -4",3,IF(BI662="-3,5 a 2,5",4,IF(BI662="3 a 8",5,IF(BI662="8,5 a 14,5",6,IF(BI662="15","NORMA",IF(BI662="15,5 a 20,5",7,IF(BI662="21 a 26",8,IF(BI662="26,5 a 31,5",9,"")))))))))))</f>
        <v>6</v>
      </c>
      <c r="BK662" s="9" t="n">
        <v>11</v>
      </c>
      <c r="BL662" s="10" t="str">
        <f aca="false">IF(BK662="","",IF(AND(BK662&gt;=0,BK662&lt;=2),"0 - 2",IF(AND(BK662&gt;=2.5,BK662&lt;=4.5),"2,5 - 4,5",IF(AND(BK662&gt;=5,BK662&lt;=7),"5 - 7",IF(AND(BK662&gt;=7.5,BK662&lt;=9.5),"7,5 - 9,5",IF(AND(BK662&gt;=10,BK662&lt;=12),"10 - 12",IF(AND(BK662&gt;=12.5,BK662&lt;=13.5),"12,5 - 13,5",IF(BK662=14,"14",IF(AND(BK662&gt;=14.5,BK662&lt;=16.5),"14,5 - 16,5",IF(AND(BK662&gt;=17,BK662&lt;=19),"17 - 19",IF(AND(BK662&gt;=19.5,BK662&lt;=21.5),"19,5 - 21,5",IF(AND(BK662&gt;=22,BK662&lt;=24),"22 - 24",IF(AND(BK662&gt;=24.5,BK662&lt;=26.5),"24,5 - 26,5",IF(AND(BK662&gt;=27,BK662&lt;=29),"27 - 29",IF(AND(BK662&gt;=29.5,BK662&lt;=30),"29,5 - 30","Fuera de rango")))))))))))))))</f>
        <v>10 - 12</v>
      </c>
      <c r="BM662" s="11" t="n">
        <f aca="false">IF(BL662="","",IF(BL662="0 - 2",1,IF(BL662="2,5 - 4,5",2,IF(BL662="5 - 7",3,IF(BL662="7,5 - 9,5",4,IF(BL662="10 - 12",5,IF(BL662="12,5 - 13,5",6,IF(BL662="14","NORMA",IF(BL662="14,5 - 16,5",7,IF(BL662="17 - 19",8,IF(BL662="19,5 - 21,5",9,IF(BL662="22 - 24",10,IF(BL662="24,5 - 26,5",11,IF(BL662="27 - 29",12,IF(BL662="29,5 - 30",13,"")))))))))))))))</f>
        <v>5</v>
      </c>
      <c r="BN662" s="9" t="n">
        <v>12</v>
      </c>
      <c r="BO662" s="11" t="str">
        <f aca="false">IF(BN662="","",IF(AND(BN662&gt;=-20,BN662&lt;=-10),"-20 a -10",IF(AND(BN662&gt;=-9.5,BN662&lt;=0.5),"-9,5 a 0,5",IF(AND(BN662&gt;=1,BN662&lt;=11),"1 a 11",IF(AND(BN662&gt;=11.5,BN662&lt;=21.5),"11,5 a 21,5",IF(BN662=22,"22",IF(AND(BN662&gt;=22.5,BN662&lt;=32.5),"22,5 a 32,5",IF(AND(BN662&gt;=33,BN662&lt;=43),"33 a 43","Fuera de rango"))))))))</f>
        <v>11,5 a 21,5</v>
      </c>
      <c r="BP662" s="11" t="n">
        <f aca="false">IF(BO662="","",IF(BO662="-20 a -10",1,IF(BO662="-9,5 a 0,5",2,IF(BO662="1 a 11",3,IF(BO662="11,5 a 21,5",4,IF(BO662="22","NORMA",IF(BO662="22,5 a 32,5",5,IF(BO662="33 a 43",6,""))))))))</f>
        <v>4</v>
      </c>
      <c r="BQ662" s="9" t="n">
        <v>5</v>
      </c>
      <c r="BR662" s="10" t="str">
        <f aca="false">IF(BQ662="","",IF(AND(BQ662&gt;=-20,BQ662&lt;=-15),"-20 a -15",IF(AND(BQ662&gt;=-14.5,BQ662&lt;=-9.5),"-14,5 a -9,5",IF(AND(BQ662&gt;=-9,BQ662&lt;=-4),"-9 a -4",IF(AND(BQ662&gt;=-3.5,BQ662&lt;=2.5),"-3,5 a 2,5",IF(AND(BQ662&gt;=3,BQ662&lt;=8),"3 a 8",IF(AND(BQ662&gt;=8.5,BQ662&lt;=13.5),"8,5 a 13,5",IF(AND(BQ662&gt;=14,BQ662&lt;=17.5),"14 a 17,5",IF(BQ662=18,"18",IF(AND(BQ662&gt;=18.5,BQ662&lt;=23.5),"18,5 a 23,5",IF(AND(BQ662&gt;=24,BQ662&lt;=29),"24 a 29",IF(AND(BQ662&gt;=29.5,BQ662&lt;=34.5),"29,5 a 34,5",IF(AND(BQ662&gt;=35,BQ662&lt;=40),"35 a 40","Fuera de rango")))))))))))))</f>
        <v>3 a 8</v>
      </c>
      <c r="BS662" s="11" t="n">
        <f aca="false">IF(BR662="","",IF(BR662="-20 a -15",1,IF(BR662="-14,5 a -9,5",2,IF(BR662="-9 a -4",3,IF(BR662="-3,5 a 2,5",4,IF(BR662="3 a 8",5,IF(BR662="8,5 a 13,5",6,IF(BR662="14 a 17,5",7,IF(BR662="18","NORMA",IF(BR662="18,5 a 23,5",8,IF(BR662="24 a 29",9,IF(BR662="29,5 a 34,5",10,IF(BR662="35 a 40",11,"")))))))))))))</f>
        <v>5</v>
      </c>
      <c r="BT662" s="9" t="n">
        <v>0</v>
      </c>
      <c r="BU662" s="10" t="str">
        <f aca="false">IF(BT662="","",IF(AND(BT662&gt;=-20,BT662&lt;=-18),"-20 a -18",IF(AND(BT662&gt;=-17.5,BT662&lt;=-15.5),"-17,5 a -15,5",IF(AND(BT662&gt;=-15,BT662&lt;=-13),"-15 a -13",IF(AND(BT662&gt;=-12.5,BT662&lt;=-10.5),"-12,5 a -10,5",IF(AND(BT662&gt;=-10,BT662&lt;=-8),"-10 a -8",IF(AND(BT662&gt;=-7.5,BT662&lt;=-5.5),"-7,5 a -5,5",IF(AND(BT662&gt;=-5,BT662&lt;=-3),"-5 a -3",IF(AND(BT662&gt;=-2.5,BT662&lt;=-0.5),"-2,5 a -0,5",IF(BT662=0,"0",IF(AND(BT662&gt;=0.5,BT662&lt;=2.5),"0,5 a 2,5",IF(AND(BT662&gt;=3,BT662&lt;=5),"3 a 5",IF(AND(BT662&gt;=5.5,BT662&lt;=7.5),"5,5 a 7,5",IF(AND(BT662&gt;=8,BT662&lt;=10),"8 a 10",IF(AND(BT662&gt;=10.5,BT662&lt;=12.5),"10,5 a 12,5",IF(AND(BT662&gt;=13,BT662&lt;=15),"13 a 15",IF(AND(BT662&gt;=15.5,BT662&lt;=17.5),"15,5 a 17,5",IF(AND(BT662&gt;=18,BT662&lt;=20),"18 a 20","Fuera de rango"))))))))))))))))))</f>
        <v>0</v>
      </c>
      <c r="BV662" s="11" t="str">
        <f aca="false">IF(BT662="","",IF(BT662=0,"NORMA",IF(AND(BT662&gt;=-20,BT662&lt;=-18),2,IF(AND(BT662&gt;=-17.5,BT662&lt;=-15.5),2,IF(AND(BT662&gt;=-15,BT662&lt;=-13),3,IF(AND(BT662&gt;=-12.5,BT662&lt;=-10.5),4,IF(AND(BT662&gt;=-10,BT662&lt;=-8),5,IF(AND(BT662&gt;=-7.5,BT662&lt;=-5.5),6,IF(AND(BT662&gt;=-5,BT662&lt;=-3),7,IF(AND(BT662&gt;=-2.5,BT662&lt;=-0.5),8,IF(AND(BT662&gt;=0.5,BT662&lt;=2.5),9,IF(AND(BT662&gt;=3,BT662&lt;=5),10,IF(AND(BT662&gt;=5.5,BT662&lt;=7.5),11,IF(AND(BT662&gt;=8,BT662&lt;=10),12,IF(AND(BT662&gt;=10.5,BT662&lt;=12.5),13,IF(AND(BT662&gt;=13,BT662&lt;=15),14,IF(AND(BT662&gt;=15.5,BT662&lt;=17.5),15,IF(AND(BT662&gt;=18,BT662&lt;=20),16,"Fuera de rango"))))))))))))))))))</f>
        <v>NORMA</v>
      </c>
      <c r="BW662" s="9" t="n">
        <v>-8</v>
      </c>
      <c r="BX662" s="10" t="n">
        <f aca="false">18.5- (0.3*H662)</f>
        <v>11.3</v>
      </c>
      <c r="BY662" s="10" t="n">
        <f aca="false">(BW662)-(BX662)</f>
        <v>-19.3</v>
      </c>
      <c r="BZ662" s="10" t="str">
        <f aca="false">IF(BY662="","",IF(BY662&lt;-27.5,"De -30 a -28",IF(BY662&lt;-25,"De -27,5 a -25,5",IF(BY662&lt;-22.5,"De -25 a -23",IF(BY662&lt;-20,"De -22,5 a -20,5",IF(BY662&lt;-17.5,"De -20 a -18",IF(BY662&lt;-15,"De -17,5 a -15,5",IF(BY662&lt;-12.5,"De -15 a -13",IF(BY662&lt;-10,"De -12,5 a -10,5",IF(BY662&lt;-7.5,"De -10 a -8",IF(BY662&lt;-5,"De -7,5 a -5,5",IF(BY662&lt;-2.5,"De -5 a -3",IF(BY662&lt;0,"De -2,5 a -0,5",IF(BY662&lt;2.5,"De 0 a 2",IF(BY662&lt;5,"De 2,5 a 4,5",IF(BY662&lt;7.5,"De 5 a 7",IF(BY662&lt;10,"De 7,5 a 9,5",IF(BY662&lt;12.5,"De 10 a 12",IF(BY662&lt;15,"De 12,5 a 14,5",IF(BY662&lt;17.5,"De 15 a 17",IF(BY662&lt;20,"De 17,5 a 19,5",IF(BY662&lt;22.5,"De 20 a 22",IF(BY662&lt;25,"De 22,5 a 24,5",IF(BY662&lt;27.5,"De 25 a 27","De 27,5 a 30"))))))))))))))))))))))))</f>
        <v>De -20 a -18</v>
      </c>
      <c r="CA662" s="12" t="n">
        <f aca="false">IF(BY662="","",IF(BY662&lt;=-28,1,IF(BY662&lt;=-25.5,2,IF(BY662&lt;=-23,3,IF(BY662&lt;=-20.5,4,IF(BY662&lt;=-18,5,IF(BY662&lt;=-15.5,6,IF(BY662&lt;=-13,7,IF(BY662&lt;=-10.5,8,IF(BY662&lt;=-8,9,IF(BY662&lt;=-5.5,10,IF(BY662&lt;=-3,11,IF(BY662&lt;=-0.5,12,IF(BY662&lt;=2,13,IF(BY662&lt;=4.5,14,IF(BY662&lt;=7,15,IF(BY662&lt;=9.5,16,IF(BY662&lt;=12,17,IF(BY662&lt;=14.5,18,IF(BY662&lt;=17,19,IF(BY662&lt;=19.5,20,IF(BY662&lt;=22,21,IF(BY662&lt;=24.5,22,IF(BY662&lt;=27,23,IF(BY662&lt;=30,24,"Fuera de rango")))))))))))))))))))))))))</f>
        <v>5</v>
      </c>
      <c r="CB662" s="9" t="n">
        <v>-7.75</v>
      </c>
      <c r="CC662" s="10" t="n">
        <f aca="false">18.5- (0.3*H662)</f>
        <v>11.3</v>
      </c>
      <c r="CD662" s="10" t="n">
        <f aca="false">(CB662)-(CC662)</f>
        <v>-19.05</v>
      </c>
      <c r="CE662" s="10" t="str">
        <f aca="false">IF(CD662="","",IF(CD662&lt;-27.5,"De -30 a -28",IF(CD662&lt;-25,"De -27,5 a -25,5",IF(CD662&lt;-22.5,"De -25 a -23",IF(CD662&lt;-20,"De -22,5 a -20,5",IF(CD662&lt;-17.5,"De -20 a -18",IF(CD662&lt;-15,"De -17,5 a -15,5",IF(CD662&lt;-12.5,"De -15 a -13",IF(CD662&lt;-10,"De -12,5 a -10,5",IF(CD662&lt;-7.5,"De -10 a -8",IF(CD662&lt;-5,"De -7,5 a -5,5",IF(CD662&lt;-2.5,"De -5 a -3",IF(CD662&lt;0,"De -2,5 a -0,5",IF(CD662&lt;=2,"De 0 a 2",IF(CD662&lt;=4.5,"De 2,5 a 4,5",IF(CD662&lt;=7,"De 5 a 7",IF(CD662&lt;=9.5,"De 7,5 a 9,5",IF(CD662&lt;=12,"De 10 a 12",IF(CD662&lt;=14.5,"De 12,5 a 14,5",IF(CD662&lt;=17,"De 15 a 17",IF(CD662&lt;=19.5,"De 17,5 a 19,5",IF(CD662&lt;=22,"De 20 a 22",IF(CD662&lt;=24.5,"De 22,5 a 24,5",IF(CD662&lt;=27,"De 25 a 27","De 27,5 a 30"))))))))))))))))))))))))</f>
        <v>De -20 a -18</v>
      </c>
      <c r="CF662" s="12" t="n">
        <f aca="false">IF(CD662="","",IF(CD662&lt;-27.5,1,IF(CD662&lt;-25,2,IF(CD662&lt;-22.5,3,IF(CD662&lt;-20,4,IF(CD662&lt;-17.5,5,IF(CD662&lt;-15,6,IF(CD662&lt;-12.5,7,IF(CD662&lt;-10,8,IF(CD662&lt;-7.5,9,IF(CD662&lt;-5,10,IF(CD662&lt;-2.5,11,IF(CD662&lt;0,12,IF(CD662&lt;2.5,13,IF(CD662&lt;5,14,IF(CD662&lt;7.5,15,IF(CD662&lt;10,16,IF(CD662&lt;12.5,17,IF(CD662&lt;15,18,IF(CD662&lt;17.5,19,IF(CD662&lt;20,20,IF(CD662&lt;22.5,21,IF(CD662&lt;25,22,IF(CD662&lt;27.5,23,24))))))))))))))))))))))))</f>
        <v>5</v>
      </c>
      <c r="CG662" s="9" t="n">
        <v>-4.25</v>
      </c>
      <c r="CH662" s="10" t="str">
        <f aca="false">IF(CG662="","",IF(AND(CG662&gt;=-10,CG662&lt;=-9.5),"-10 a -9,5",IF(AND(CG662&gt;-9.5,CG662&lt;=-8.5),"-9 a -8,5",IF(AND(CG662&gt;-8.5,CG662&lt;=-7.5),"-8 a -7,5",IF(AND(CG662&gt;-7.5,CG662&lt;=-6.5),"-7 a -6,5",IF(AND(CG662&gt;-6.5,CG662&lt;=-5.5),"-6 a -5,5",IF(AND(CG662&gt;-5.5,CG662&lt;=-4.5),"-5 a -4,5",IF(AND(CG662&gt;-4.5,CG662&lt;=-3.5),"-4 a -3,5",IF(AND(CG662&gt;-3.5,CG662&lt;=-2.5),"-3 a -2,5",IF(CG662=-2.25,"-2,25",IF(AND(CG662&gt;-2.5,CG662&lt;=-1.5),"-2 a -1,5",IF(AND(CG662&gt;-1.5,CG662&lt;=-0.5),"-1 a -0,5",IF(AND(CG662&gt;-0.5,CG662&lt;=0.5),"0 a 0,5",IF(AND(CG662&gt;0.5,CG662&lt;=1.5),"1 a 1,5",IF(AND(CG662&gt;1.5,CG662&lt;=2.5),"2 a 2,5",IF(AND(CG662&gt;2.5,CG662&lt;=3.5),"3 a 3,5",IF(AND(CG662&gt;3.5,CG662&lt;=4.5),"4 a 4,5",IF(AND(CG662&gt;4.5,CG662&lt;=5.5),"5 a 5,5",IF(AND(CG662&gt;5.5,CG662&lt;=6.5),"6 a 6,5",IF(AND(CG662&gt;6.5,CG662&lt;=7.5),"7 a 7,5",IF(AND(CG662&gt;7.5,CG662&lt;=8.5),"8 a 8,5",IF(AND(CG662&gt;8.5,CG662&lt;=9.5),"9 a 9,5",IF(CG662&gt;=10,"10","Fuera de rango")))))))))))))))))))))))</f>
        <v>-4 a -3,5</v>
      </c>
      <c r="CI662" s="11" t="n">
        <f aca="false">IF(CG662="","",IF(CG662=-2.25,"NORMA",IF(CG662&lt;=-9.5,1,IF(CG662&lt;=-8.5,2,IF(CG662&lt;=-7.5,3,IF(CG662&lt;=-6.5,4,IF(CG662&lt;=-5.5,5,IF(CG662&lt;=-4.5,6,IF(CG662&lt;=-3.5,7,IF(CG662&lt;=-2.5,8,IF(CG662&lt;=-1.5,9,IF(CG662&lt;=-0.5,10,IF(CG662&lt;=0.5,11,IF(CG662&lt;=1.5,12,IF(CG662&lt;=2.5,13,IF(CG662&lt;=3.5,14,IF(CG662&lt;=4.5,15,IF(CG662&lt;=5.5,16,IF(CG662&lt;=6.5,17,IF(CG662&lt;=7.5,18,IF(CG662&lt;=8.5,19,IF(CG662&lt;=9.5,20,IF(CG662=10,21,"Fuera de rango")))))))))))))))))))))))</f>
        <v>7</v>
      </c>
      <c r="CJ662" s="9" t="n">
        <v>2</v>
      </c>
      <c r="CK662" s="10" t="str">
        <f aca="false">IF(CJ662="","",IF(AND(CJ662&gt;=-6,CJ662&lt;=-5.5),"-6 a -5,5",IF(AND(CJ662&gt;-5.5,CJ662&lt;=-4.5),"-5 a -4,5",IF(AND(CJ662&gt;-4.5,CJ662&lt;=-3.5),"-4 a -3,5",IF(AND(CJ662&gt;-3.5,CJ662&lt;=-2.5),"-3 a -2,5",IF(AND(CJ662&gt;-2.5,CJ662&lt;=-1.5),"-2 a -1,5",IF(AND(CJ662&gt;-1.5,CJ662&lt;=-0.5),"-1 a -0,5",IF(AND(CJ662&gt;-0.5,CJ662&lt;=0.5),"0 a 0,5",IF(AND(CJ662&gt;0.5,CJ662&lt;=1.5),"1 a 1,5",IF(AND(CJ662&gt;1.5,CJ662&lt;2.5),"2",IF(AND(CJ662&gt;=2.5,CJ662&lt;=3),"2,5 a 3",IF(AND(CJ662&gt;3,CJ662&lt;=4),"3,5 a 4",IF(AND(CJ662&gt;4,CJ662&lt;=5),"4,5 a 5",IF(AND(CJ662&gt;5,CJ662&lt;=6),"5,5 a 6",IF(AND(CJ662&gt;6,CJ662&lt;=7),"6,5 a 7",IF(AND(CJ662&gt;7,CJ662&lt;=8),"7,5 a 8",IF(AND(CJ662&gt;8,CJ662&lt;=9.5),"8,5 a 9,5",IF(CJ662=10,"10","Fuera de rango"))))))))))))))))))</f>
        <v>2</v>
      </c>
      <c r="CL662" s="11" t="str">
        <f aca="false">IF(CK662="","",IF(OR(CK662="-6 a -5,5",CK662="-6 - -5,5"),1,IF(OR(CK662="-5 a -4,5",CK662="-5 - -4,5"),2,IF(OR(CK662="-4 a -3,5",CK662="-4 - -3,5"),3,IF(OR(CK662="-3 a -2,5",CK662="-3 - -2,5"),4,IF(OR(CK662="-2 a -1,5",CK662="-2 - -1,5"),5,IF(OR(CK662="-1 a -0,5",CK662="-1 - -0,5"),6,IF(OR(CK662="0 a 0,5",CK662="0 - 0,5"),7,IF(OR(CK662="1 a 1,5",CK662="1 - 1,5"),8,IF(CK662="2","NORMA",IF(OR(CK662="2,5 a 3",CK662="2,5 - 3"),9,IF(OR(CK662="3,5 a 4",CK662="3,5 - 4"),10,IF(OR(CK662="4,5 a 5",CK662="4,5 - 5"),11,IF(OR(CK662="5,5 a 6",CK662="5,5 - 6"),12,IF(OR(CK662="6,5 a 7",CK662="6,5 - 7"),13,IF(OR(CK662="7,5 a 8",CK662="7,5 - 8"),14,IF(OR(CK662="8,5 a 9",CK662="8,5 - 9,5",CK662="9 a 9,5"),15,IF(CK662="10",15,IF(OR(CK662="0,5 a 1",CK662="0,5 - 1"),7,"Fuera de rango")))))))))))))))))))</f>
        <v>NORMA</v>
      </c>
      <c r="CO662" s="10" t="str">
        <f aca="false">IF(CM662&gt;0,"EME"," ")</f>
        <v> </v>
      </c>
      <c r="CQ662" s="10" t="str">
        <f aca="false">IF(CP662&gt;0,"0", " ")</f>
        <v> </v>
      </c>
      <c r="CR662" s="10" t="str">
        <f aca="false">IF(CP662&gt;0,"EME"," ")</f>
        <v> </v>
      </c>
      <c r="CS662" s="9" t="n">
        <v>0</v>
      </c>
      <c r="CV662" s="9" t="n">
        <v>0</v>
      </c>
      <c r="CY662" s="9" t="n">
        <v>0</v>
      </c>
      <c r="DB662" s="9" t="n">
        <v>0</v>
      </c>
      <c r="DC662" s="11" t="str">
        <f aca="false">IF(DB662&lt;0,"2"," ")</f>
        <v> </v>
      </c>
      <c r="DD662" s="11" t="str">
        <f aca="false">IF(DB662&lt;0,"MIO"," ")</f>
        <v> </v>
      </c>
      <c r="DE662" s="9" t="n">
        <v>0</v>
      </c>
      <c r="DF662" s="10" t="str">
        <f aca="false">IF(DE662&lt;0,"3"," ")</f>
        <v> </v>
      </c>
      <c r="DG662" s="10" t="str">
        <f aca="false">IF(DE662&lt;0,"AST"," ")</f>
        <v> </v>
      </c>
      <c r="DH662" s="9" t="n">
        <v>0</v>
      </c>
      <c r="DI662" s="10" t="str">
        <f aca="false">IF(DH662&lt;0,"3"," ")</f>
        <v> </v>
      </c>
      <c r="DJ662" s="10" t="str">
        <f aca="false">IF(DH662&lt;0,"AST"," ")</f>
        <v> </v>
      </c>
      <c r="DK662" s="9" t="n">
        <v>0</v>
      </c>
      <c r="DL662" s="10" t="str">
        <f aca="false">IF(DK662&gt;0,"4"," ")</f>
        <v> </v>
      </c>
      <c r="DM662" s="10" t="str">
        <f aca="false">IF(DK662&gt;0,"PRE"," ")</f>
        <v> </v>
      </c>
      <c r="DN662" s="9" t="n">
        <v>0</v>
      </c>
      <c r="DO662" s="10" t="str">
        <f aca="false">IF(DN662&gt;0,"4"," ")</f>
        <v> </v>
      </c>
      <c r="DP662" s="10" t="str">
        <f aca="false">IF(DN662&gt;0,"PRE"," ")</f>
        <v> </v>
      </c>
      <c r="DS662" s="12" t="str">
        <f aca="false">CONCATENATE(CO662,CU662,DA662,DG662,DM662)</f>
        <v>   </v>
      </c>
      <c r="DT662" s="10" t="e">
        <f aca="false" t="array" ref="DT662">_xlfn.IFS(DS662="EME    ","0", DS662=" HIP   ","1", DS662="  MIO  ","2", DS662="   AST ","3", DS662="    PRE","4", DS662="EME   PRE","5", DS662=" HIP  PRE","6", DS662=" HIP AST ","7", DS662="  MIO PRE","8", DS662="  MIOAST ","9", DS662="   ASTPRE","10",DS662=" HIP ASTPRE","11", DS662="  MIOASTPRE","12", DS662="     ","0")</f>
        <v>#N/A</v>
      </c>
      <c r="DV662" s="1" t="e">
        <f aca="false" t="array" ref="DV662">_xlfn.IFS(DU662="SI","2", DU662="NO","1")</f>
        <v>#N/A</v>
      </c>
      <c r="DX662" s="11" t="str">
        <f aca="false">IF(DW662=0,"1","2")</f>
        <v>1</v>
      </c>
      <c r="DY662" s="11" t="str">
        <f aca="false" t="array" ref="DY662">_xlfn.IFS(DW662=0,"0", DW662=0.25, "1", DW662=0.5,"2", DW662=0.75,"3", DW662=1,"4",DW662=1.25,"5", DW662=1.5,"6", DW662=1.75,"7", DW662=2,"8")</f>
        <v>0</v>
      </c>
      <c r="EA662" s="11" t="str">
        <f aca="false">IF(DZ662=0,"1","2")</f>
        <v>1</v>
      </c>
      <c r="EB662" s="11" t="str">
        <f aca="false" t="array" ref="EB662">_xlfn.IFS(DZ662=0,"0", DZ662=0.25, "1", DZ662=0.5,"2", DZ662=0.75,"3", DZ662=1,"4",DZ662=1.25,"5", DZ662=1.5,"6", DZ662=1.75,"7", DZ662=2,"8")</f>
        <v>0</v>
      </c>
      <c r="ED662" s="10" t="str">
        <f aca="false">IF(EC662=0,"1","2")</f>
        <v>1</v>
      </c>
      <c r="EE662" s="11" t="str">
        <f aca="false" t="array" ref="EE662">_xlfn.IFS(EC662=0,"0", EC662=-0.25, "1", EC662=-0.5,"2", EC662=-0.75,"3", EC662=-1,"4",EC662=-1.25,"5", EC662=-1.5,"6", EC662=-1.75,"7", EC662=-2,"8", EC662=-2.25,"9",EC662=-2.5,"10", EC662=-2.75,"11", EC662=-3,"12", EC662=-3.25,"13", EC662=-3.5,"14", EC662=-3.75,"15",EC662=-4,"16")</f>
        <v>0</v>
      </c>
      <c r="EG662" s="10" t="str">
        <f aca="false">IF(EF662=0,"1","2")</f>
        <v>1</v>
      </c>
      <c r="EH662" s="11" t="str">
        <f aca="false" t="array" ref="EH662">_xlfn.IFS(EF662=0,"0", EF662=-0.25, "1", EF662=-0.5,"2", EF662=-0.75,"3", EF662=-1,"4",EF662=-1.25,"5", EF662=-1.5,"6", EF662=-1.75,"7", EF662=-2,"8", EF662=-2.25,"9",EF662=-2.5,"10", EF662=-2.75,"11", EF662=-3,"12", EF662=-3.25,"13", EF662=-3.5,"14", EF662=-3.75,"15",EF662=-4,"16")</f>
        <v>0</v>
      </c>
      <c r="EJ662" s="11" t="str">
        <f aca="false">IF(EI662=0,"1","2")</f>
        <v>1</v>
      </c>
      <c r="EK662" s="11" t="str">
        <f aca="false" t="array" ref="EK662">_xlfn.IFS(EI662=0,"0", EI662=-0.25, "1", EI662=-0.5,"2", EI662=-0.75,"3", EI662=-1,"4",EI662=-1.25,"5", EI662=-1.5,"6", EI662=-1.75,"7", EI662=-2,"8", EI662=-2.25,"9", EI662=-2.25,"9",EI662=-2.5,"10", EI662=-2.75,"11", EI662=-3,"12", EI662=-3.25,"13", EI662=-3.5,"14", EI662=-3.75,"15",EI662=-4,"16", EI662=0.25, "17", EI662=0.5, "18")</f>
        <v>0</v>
      </c>
      <c r="EM662" s="11" t="str">
        <f aca="false">IF(EL662=0,"1","2")</f>
        <v>1</v>
      </c>
      <c r="EN662" s="11" t="str">
        <f aca="false" t="array" ref="EN662">_xlfn.IFS(EL662=0.25,"17",EL662=0.5,"18", EL662=0,"0", EL662=-0.25, "1", EL662=-0.5,"2", EL662=-0.75,"3", EL662=-1,"4",EL662=-1.25,"5", EL662=-1.5,"6", EL662=-1.75,"7", EL662=-2,"8",EL662= -2.25,"9",EL662=-2.5,"10",EL662= -2.75,"11",EL662= -3,"12",EL662= -3.25,"13",EL662= -3.5,"14",EL662= -3.75,"15",EL662=-4,"16")</f>
        <v>0</v>
      </c>
      <c r="EP662" s="11" t="str">
        <f aca="false">IF(EO662=0,"1","2")</f>
        <v>1</v>
      </c>
      <c r="EQ662" s="11" t="str">
        <f aca="false" t="array" ref="EQ662">_xlfn.IFS(EO662=0,"0", EO662=0.25, "1", EO662=0.5,"2", EO662=0.75,"3", EO662=1,"4",EO662=1.25,"5", EO662=1.5,"6", EO662=1.75,"7", EO662=2,"8", EO662=2.25,"9", EO662=2.25,"9",EO662=2.5,"10", EO662=2.75,"11", EO662=3,"12", EO662=3.25,"13", EO662=3.5,"14", EO662=3.75,"15",EO662=4,"16", EO662=-0.25, "17", bq=-0.5, "18")</f>
        <v>0</v>
      </c>
      <c r="ES662" s="11" t="str">
        <f aca="false">IF(ER662=0,"1","2")</f>
        <v>1</v>
      </c>
      <c r="ET662" s="11" t="str">
        <f aca="false" t="array" ref="ET662">_xlfn.IFS(ER662=0,"0", ER662=0.25, "1", ER662=0.5,"2", ER662=0.75,"3", ER662=1,"4",ER662=1.25,"5", ER662=1.5,"6", ER662=1.75,"7", ER662=2,"8", ER662=2.25,"9", ER662=2.25,"9",ER662=2.5,"10", ER662=2.75,"11", ER662=3,"12", ER662=3.25,"13", ER662=3.5,"14", ER662=3.75,"15",ER662=4,"16", ER662=-0.25, "17", bq=-0.5, "18")</f>
        <v>0</v>
      </c>
      <c r="EV662" s="14" t="e">
        <f aca="false">VLOOKUP(EU662,LEYENDA!$G$2:$H$8,2,TRUE())</f>
        <v>#N/A</v>
      </c>
      <c r="EW662" s="14" t="e">
        <f aca="false" t="array" ref="EW662">_xlfn.IFS(EV662="0-5","1", EV662="6-12","2", EV662="13-18","3", EV662="19-24","4", EV662="25-36","5", EV662="37-48","6", EV662="49-60","7")</f>
        <v>#N/A</v>
      </c>
    </row>
    <row r="663" customFormat="false" ht="13.5" hidden="false" customHeight="false" outlineLevel="0" collapsed="false">
      <c r="A663" s="1" t="n">
        <v>257</v>
      </c>
      <c r="B663" s="2" t="n">
        <v>1</v>
      </c>
      <c r="C663" s="33" t="n">
        <v>36102</v>
      </c>
      <c r="E663" s="5" t="str">
        <f aca="false">VLOOKUP(A663,'286'!$A$3:$J$6279,10,FALSE())</f>
        <v>VALLEJO CÁRDENAS, FERNANDO</v>
      </c>
      <c r="F663" s="4" t="str">
        <f aca="false">VLOOKUP(A663,'286'!$A$3:$I$1768,3,FALSE())</f>
        <v>VACARFER</v>
      </c>
      <c r="G663" s="6" t="n">
        <f aca="false">VLOOKUP(A663,'286'!$A$3:$I$1768,4,FALSE())</f>
        <v>36102</v>
      </c>
      <c r="H663" s="7" t="n">
        <f aca="false">YEAR(C663)-YEAR(G663)</f>
        <v>0</v>
      </c>
      <c r="I663" s="1" t="str">
        <f aca="false">VLOOKUP(H663,LEYENDA!$C$2:$D$6,2,TRUE())</f>
        <v>0-12</v>
      </c>
      <c r="J663" s="5" t="str">
        <f aca="false">VLOOKUP(A663,'286'!$A$3:$I$1768,7,FALSE())</f>
        <v>H</v>
      </c>
      <c r="K663" s="8" t="n">
        <f aca="false">VLOOKUP(A663,'286'!$A$3:$I$1768,2,FALSE())</f>
        <v>0</v>
      </c>
      <c r="L663" s="4" t="str">
        <f aca="false">VLOOKUP(A663,'286'!$A$3:$I$1768,8,FALSE())</f>
        <v>D</v>
      </c>
      <c r="M663" s="4" t="str">
        <f aca="false">VLOOKUP(A663,'286'!$A$3:$I$1768,9,FALSE())</f>
        <v>D</v>
      </c>
      <c r="N663" s="8" t="str">
        <f aca="false">IF(R663=O663, "MISMA","CONTRARIA")</f>
        <v>MISMA</v>
      </c>
      <c r="O663" s="8" t="str">
        <f aca="false" t="array" ref="O663">_xlfn.IFS(L663="D","1", L663="I","2")</f>
        <v>1</v>
      </c>
      <c r="P663" s="8" t="e">
        <f aca="false" t="array" ref="P663">_xlfn.IFS(K663="OD","1", K663="OI","2")</f>
        <v>#N/A</v>
      </c>
      <c r="Q663" s="1" t="str">
        <f aca="false" t="array" ref="Q663">_xlfn.IFS(J663="M","1", J663="H","2")</f>
        <v>2</v>
      </c>
      <c r="R663" s="8" t="str">
        <f aca="false" t="array" ref="R663">_xlfn.IFS(M663="D","1", M663="I","2")</f>
        <v>1</v>
      </c>
      <c r="S663" s="1" t="str">
        <f aca="false" t="array" ref="S663">_xlfn.IFS(N663="CONTRARIA", "1",N663= "MISMA","2")</f>
        <v>2</v>
      </c>
      <c r="T663" s="1" t="str">
        <f aca="false" t="array" ref="T663">_xlfn.IFS(I663="0-12","1", I663="13-24","2", I663="25-40","3", I663="41-60","4", I663="61-100","5")</f>
        <v>1</v>
      </c>
      <c r="U663" s="9" t="n">
        <v>-2</v>
      </c>
      <c r="V663" s="10" t="str">
        <f aca="false">IF(U663="","",IF(AND(U663&gt;=-9,U663&lt;=-6.5),"-9 a -6,5",IF(AND(U663&gt;=-6,U663&lt;=-3.5),"-6 a -3,5",IF(AND(U663&gt;=-3,U663&lt;=-1),"-3 a -1",IF(U663=-0.5,"-0,5",IF(AND(U663&gt;=0,U663&lt;=2.5),"0 a 2,5",IF(AND(U663&gt;=3,U663&lt;=5.5),"3 a 5,5",IF(AND(U663&gt;=6,U663&lt;=8.5),"6 a 8,5",IF(AND(U663&gt;=9,U663&lt;=20),"9 a 20","Fuera de rango")))))))))</f>
        <v>-3 a -1</v>
      </c>
      <c r="W663" s="11" t="n">
        <f aca="false">IF(V663="","",IF(V663="-9 a -6,5",2,IF(V663="-6 a -3,5",3,IF(V663="-3 a -1",4,IF(V663="-0,5","NORMA",IF(V663="0 a 2,5",5,IF(V663="3 a 5,5",6,IF(V663="6 a 8,5",7,IF(V663="9 a 20",8,"Fuera de rango")))))))))</f>
        <v>4</v>
      </c>
      <c r="X663" s="9" t="n">
        <v>0</v>
      </c>
      <c r="Y663" s="11" t="str">
        <f aca="false">IF(X663="","",IF(AND(X663&gt;=0,X663&lt;=4),"0 a 4",IF(AND(X663&gt;=4.5,X663&lt;=8.5),"4,5 a 8,5",IF(X663=9,"9",IF(AND(X663&gt;=9.5,X663&lt;=13),"9,5 a 13",IF(AND(X663&gt;=13.5,X663&lt;=20),"13,5 a 20",IF(AND(X663&gt;=20.5,X663&lt;=35),"20,5 a 35","Fuera de rango")))))))</f>
        <v>0 a 4</v>
      </c>
      <c r="Z663" s="11" t="n">
        <f aca="false">IF(Y663="","",IF(Y663="0 a 4",1,IF(Y663="4,5 a 8,5",2,IF(Y663="9","NORMA",IF(Y663="9,5 a 13",3,IF(Y663="13,5 a 20",4,IF(Y663="20,5 a 35",5,"Fuera de rango")))))))</f>
        <v>1</v>
      </c>
      <c r="AA663" s="9" t="n">
        <v>17</v>
      </c>
      <c r="AB663" s="10" t="str">
        <f aca="false">IF(AA663="","",IF(AND(AA663&gt;=0,AA663&lt;=9),"0 a 9",IF(AND(AA663&gt;=9.5,AA663&lt;=18.5),"9,5 a 18,5",IF(AA663=19,"19",IF(AND(AA663&gt;=19.5,AA663&lt;=28),"19,5 a 28",IF(AND(AA663&gt;=28.5,AA663&lt;=40),"28,5 a 40","Fuera de rango"))))))</f>
        <v>9,5 a 18,5</v>
      </c>
      <c r="AC663" s="11" t="n">
        <f aca="false" t="array" ref="AC663">_xlfn.IFS(AB663="","",AB663="0 a 9",1,AB663="9,5 a 18,5",2,AB663="19","NORMA",AB663="19,5 a 28",3,AB663="28,5 a 40",4,TRUE(),"Fuera de rango")</f>
        <v>2</v>
      </c>
      <c r="AD663" s="9" t="n">
        <v>6</v>
      </c>
      <c r="AE663" s="10" t="str">
        <f aca="false">IF(AD663="","",IF(AND(AD663&gt;=-10,AD663&lt;=0),"De -10 a 0",IF(AND(AD663&gt;=0.5,AD663&lt;=9.5),"0,5 a 9,5",IF(AD663=10,"10",IF(AND(AD663&gt;=10.5,AD663&lt;=20),"10,5 a 20",IF(AND(AD663&gt;=20.5,AD663&lt;=40),"20,5 a 40","Fuera de rango"))))))</f>
        <v>0,5 a 9,5</v>
      </c>
      <c r="AF663" s="12" t="n">
        <f aca="false">IF(AD663="","",IF(AND(AD663&gt;=-10,AD663&lt;=0),1,IF(AND(AD663&gt;=0.5,AD663&lt;=9.5),2,IF(AD663=10,"NORMA",IF(AND(AD663&gt;=10.5,AD663&lt;=20),3,IF(AND(AD663&gt;=20.5,AD663&lt;=40),4,""))))))</f>
        <v>2</v>
      </c>
      <c r="AG663" s="9" t="n">
        <v>8</v>
      </c>
      <c r="AH663" s="10" t="str">
        <f aca="false">IF(AG663="","",IF(AND(AG663&gt;=0,AG663&lt;=4),"0 a 4",IF(AND(AG663&gt;=4.5,AG663&lt;=8.5),"4,5 a 8,5",IF(AG663=9,"9",IF(AND(AG663&gt;=9.5,AG663&lt;=13),"9,5 a 13",IF(AND(AG663&gt;=13.5,AG663&lt;=25),"13,5 a 25","Fuera de rango"))))))</f>
        <v>4,5 a 8,5</v>
      </c>
      <c r="AI663" s="10" t="n">
        <f aca="false">IF(AH663="","",IF(AH663="0 a 4",1,IF(AH663="4,5 a 8,5",2,IF(AH663="9","NORMA",IF(AH663="9,5 a 13",3,IF(AH663="13,5 a 25",4,""))))))</f>
        <v>2</v>
      </c>
      <c r="AJ663" s="9" t="n">
        <v>3</v>
      </c>
      <c r="AK663" s="10" t="str">
        <f aca="false">IF(AJ663="","",IF(AND(AJ663&gt;=-15,AJ663&lt;=-10.5),"-15 a -10,5",IF(AND(AJ663&gt;=-10,AJ663&lt;=-4),"-10 a -4",IF(AND(AJ663&gt;=-4.5,AJ663&lt;=0),"-4,5 a 0",IF(AND(AJ663&gt;=0.5,AJ663&lt;=4.5),"0,5 a 4,5",IF(AJ663=5,"5",IF(AND(AJ663&gt;=5.5,AJ663&lt;=10),"5,5 a 10",IF(AND(AJ663&gt;=10.5,AJ663&lt;=20),"10,5 a 20","Fuera de rango"))))))))</f>
        <v>0,5 a 4,5</v>
      </c>
      <c r="AL663" s="11" t="n">
        <f aca="false">IF(AK663="","",IF(AK663="-15 a -10,5",1,IF(AK663="-10 a -4",2,IF(AK663="-4,5 a 0",3,IF(AK663="0,5 a 4,5",4,IF(AK663="5","NORMA",IF(AK663="5,5 a 10",5,IF(AK663="10,5 a 20",6,"Error"))))))))</f>
        <v>4</v>
      </c>
      <c r="AM663" s="9" t="n">
        <v>0</v>
      </c>
      <c r="AN663" s="10" t="str">
        <f aca="false">IF(AM663="","",IF(AND(AM663&gt;=-7.5,AM663&lt;=-5.5),"-7,5 a -5,5",IF(AND(AM663&gt;=-5,AM663&lt;=-3),"-5 a -3",IF(AND(AM663&gt;=-2.5,AM663&lt;=-0.5),"-2,5 a -0,5",IF(AM663=0,"0,00",IF(AND(AM663&gt;=0.5,AM663&lt;=2.5),"0,5 a 2,5",IF(AND(AM663&gt;=3,AM663&lt;=5),"3 a 5",IF(AND(AM663&gt;=5.5,AM663&lt;=7.5),"5,5 a 7,5",IF(AND(AM663&gt;=8,AM663&lt;=10),"8 a 10","Fuera de rango")))))))))</f>
        <v>0,00</v>
      </c>
      <c r="AO663" s="11" t="str">
        <f aca="false">IF(AN663="","",IF(AN663="-7,5 a -5,5",1,IF(AN663="-5 a -3",2,IF(AN663="-2,5 a -0,5",3,IF(AN663="0,00","NORMA",IF(AN663="0,5 a 2,5",4,IF(AN663="3 a 5",5,IF(AN663="5,5 a 7,5",6,IF(AN663="8 a 10",7,"Error")))))))))</f>
        <v>NORMA</v>
      </c>
      <c r="AP663" s="9" t="n">
        <v>4</v>
      </c>
      <c r="AQ663" s="10" t="str">
        <f aca="false">IF(AP663="","",IF(AND(AP663&gt;=-20,AP663&lt;=-9.5),"-20 a -9,5",IF(AND(AP663&gt;=-9,AP663&lt;=-6.5),"-9 a -6,5",IF(AP663=-6,"-6",IF(AND(AP663&gt;=-5.5,AP663&lt;=-3),"-5,5 a -3",IF(AND(AP663&gt;=-2.5,AP663&lt;=0),"-2,5 a 0",IF(AND(AP663&gt;=0.5,AP663&lt;=3),"0,5 a 3",IF(AND(AP663&gt;=3.5,AP663&lt;=6),"3,5 a 6",IF(AND(AP663&gt;=6.5,AP663&lt;=9),"6,5 a 9",IF(AND(AP663&gt;=9.5,AP663&lt;=20),"9,5 a 20","Fuera de rango"))))))))))</f>
        <v>3,5 a 6</v>
      </c>
      <c r="AR663" s="11" t="n">
        <f aca="false">IF(AQ663="","",IF(AQ663="-20 a -9,5",1,IF(AQ663="-9 a -6,5",2,IF(AQ663="-6","NORMA",IF(AQ663="-5,5 a -3",3,IF(AQ663="-2,5 a 0",4,IF(AQ663="0,5 a 3",5,IF(AQ663="3,5 a 6",6,IF(AQ663="6,5 a 9",7,IF(AQ663="9,5 a 20",8,""))))))))))</f>
        <v>6</v>
      </c>
      <c r="AS663" s="9" t="n">
        <v>4</v>
      </c>
      <c r="AT663" s="10" t="str">
        <f aca="false">IF(AS663="","",IF(AND(AS663&gt;=-16,AS663&lt;=-14),"-16 a -14",IF(AND(AS663&gt;=-13.5,AS663&lt;=-11.5),"-13,5 a -11,5",IF(AND(AS663&gt;=-11,AS663&lt;=-9),"-11 a -9",IF(AND(AS663&gt;=-8.5,AS663&lt;=-6.5),"-8,5 a -6,5",IF(AND(AS663&gt;=-6,AS663&lt;=-4),"-6 a -4",IF(AND(AS663&gt;=-3.5,AS663&lt;=-1.5),"-3,5 a -1,5",IF(AND(AS663&gt;=-1,AS663&lt;=1),"-1 a 1",IF(AND(AS663&gt;=1.5,AS663&lt;=3.5),"1,5 a 3,5",IF(AND(AS663&gt;=4,AS663&lt;=6),"4 a 6",IF(AND(AS663&gt;=6.5,AS663&lt;=8.5),"6,5 a 8,5",IF(AND(AS663&gt;=9,AS663&lt;=11),"9 a 11",IF(AND(AS663&gt;=11.5,AS663&lt;=13.5),"11,5 a 13,5",IF(AND(AS663&gt;=14,AS663&lt;=16),"14 a 16",IF(AND(AS663&gt;=16.5,AS663&lt;=18.5),"16,5 a 18,5",IF(AND(AS663&gt;=19,AS663&lt;=21),"19 a 21","Fuera de rango"))))))))))))))))</f>
        <v>4 a 6</v>
      </c>
      <c r="AU663" s="11" t="str">
        <f aca="false" t="array" ref="AU663">IF(AT663="","",_xlfn.IFS(AT663="-16 a -14",1,AT663="-13,5 a -11,5",2,AT663="-11 a -9",3,AT663="-8,5 a -6,5",4,AT663="-6 a -4",5,AT663="-3,5 a -1,5",6,AT663="-1 a 1",7,AT663="1,5 a 3,5",8,AT663="4 a 6","NORMA",AT663="6,5 a 8,5",9,AT663="9 a 11",10,AT663="11,5 a 13,5",11,AT663="14 a 16",12,AT663="16,5 a 18,5",13,AT663="19 a 21",14,TRUE(),""))</f>
        <v>NORMA</v>
      </c>
      <c r="AV663" s="9" t="n">
        <v>1.25</v>
      </c>
      <c r="AW663" s="10" t="str">
        <f aca="false">IF(AV663="","",IF(AND(AV663&gt;=-1,AV663&lt;=-0.5),"-1 a -0,5",IF(AND(AV663&gt;-0.5,AV663&lt;=0),"De -0,5 a 0",IF(AND(AV663&gt;=0.25,AV663&lt;=0.75),"0,25 a 0,75",IF(AND(AV663&gt;=1,AV663&lt;=1.5),"1 a 1,5",IF(AND(AV663&gt;=1.75,AV663&lt;=2.25),"1,75 a 2,25",IF(AND(AV663&gt;=2.5,AV663&lt;=3),"2,5 a 3",IF(AND(AV663&gt;=3.25,AV663&lt;=3.75),"3,25 a 3,75","Fuera de rango"))))))))</f>
        <v>1 a 1,5</v>
      </c>
      <c r="AX663" s="10" t="n">
        <f aca="false">IF(AW663="","",IF(OR(AW663="-1 a -0,5",AW663="-1 a -0.5"),1,IF(OR(AW663="De -0,5 a 0",AW663="-0,5 a 0",AW663="De -0.5 a 0"),2,IF(OR(AW663="0,25 a 0,75",AW663="0.25 a 0.75"),"NORMA",IF(OR(AW663="1 a 1,5",AW663="1 a 1.5"),3,IF(OR(AW663="1,75 a 2,25",AW663="1.75 a 2.25"),4,IF(OR(AW663="2,5 a 3",AW663="2.5 a 3"),5,IF(OR(AW663="3,25 a 3,75",AW663="3.25 a 3.75"),6,""))))))))</f>
        <v>3</v>
      </c>
      <c r="AY663" s="9" t="n">
        <v>-6</v>
      </c>
      <c r="AZ663" s="10" t="str">
        <f aca="false">IF(AY663="","",IF(AND(AY663&gt;=-20,AY663&lt;=-9.5),"-20 a -9,5",IF(AND(AY663&gt;=-9,AY663&lt;=-6.5),"-9 a -6,5",IF(AY663=-6,"-6",IF(AND(AY663&gt;=-5.5,AY663&lt;=-3),"-5,5 a -3",IF(AND(AY663&gt;=-2.5,AY663&lt;=0),"-2,5 a 0",IF(AND(AY663&gt;=0.5,AY663&lt;=3),"0,5 a 3",IF(AND(AY663&gt;=3.5,AY663&lt;=6),"3,5 a 6","Fuera de rango"))))))))</f>
        <v>-6</v>
      </c>
      <c r="BA663" s="11" t="str">
        <f aca="false">IF(AZ663="","",IF(AZ663="-20 a -9,5",1,IF(AZ663="-9 a -6,5",2,IF(AZ663="-6","NORMA",IF(AZ663="-5,5 a -3",3,IF(AZ663="-2,5 a 0",4,IF(AZ663="0,5 a 3",5,IF(AZ663="3,5 a 6",6,""))))))))</f>
        <v>NORMA</v>
      </c>
      <c r="BB663" s="9" t="n">
        <v>0</v>
      </c>
      <c r="BC663" s="10" t="str">
        <f aca="false" t="array" ref="BC663">IF(BB663="","",_xlfn.IFS(AND(BB663&gt;=0,BB663&lt;=2),"0 a 2",AND(BB663&gt;=2.5,BB663&lt;=4.5),"2,5 a 4,5",AND(BB663&gt;=5,BB663&lt;=7),"5 a 7",AND(BB663&gt;=7.5,BB663&lt;=9.5),"7,5 a 9,5",AND(BB663&gt;=10,BB663&lt;=12),"10 a 12",AND(BB663&gt;=12.5,BB663&lt;=14.5),"12,5 a 14,5",BB663=15,"15",AND(BB663&gt;=15.5,BB663&lt;=17.5),"15,5 a 17,5",AND(BB663&gt;=18,BB663&lt;=20),"18 a 20",AND(BB663&gt;=20.5,BB663&lt;=22.5),"20,5 a 22,5",AND(BB663&gt;=23,BB663&lt;=25),"23 a 25",TRUE(),"Fuera de rango"))</f>
        <v>0 a 2</v>
      </c>
      <c r="BD663" s="11" t="n">
        <f aca="false" t="array" ref="BD663">IF(BC663="","",_xlfn.IFS(BC663="0 a 2",1,BC663="2,5 a 4,5",2,BC663="5 a 7",3,BC663="7,5 a 9,5",4,BC663="10 a 12",5,BC663="12,5 a 14,5",6,BC663="15","NORMA",BC663="15,5 a 17,5",7,BC663="18 a 20",8,BC663="20,5 a 22,5",9,BC663="23 a 25",10,TRUE(),"Fuera de rango"))</f>
        <v>1</v>
      </c>
      <c r="BE663" s="9" t="n">
        <v>24</v>
      </c>
      <c r="BF663" s="10" t="str">
        <f aca="false">IF(BE663="","",IF(AND(BE663&gt;=-20,BE663&lt;=-10),"-20 a -10",IF(AND(BE663&gt;=-9.5,BE663&lt;=0.5),"-9,5 a 0,5",IF(AND(BE663&gt;=1,BE663&lt;=11),"1 a 11",IF(AND(BE663&gt;=11.5,BE663&lt;=20.5),"11,5 a 20,5",IF(BE663=21,"21",IF(AND(BE663&gt;=21.5,BE663&lt;=31.5),"21,5 a 31,5",IF(AND(BE663&gt;=32,BE663&lt;=42),"32 a 42","Fuera de rango"))))))))</f>
        <v>21,5 a 31,5</v>
      </c>
      <c r="BG663" s="11" t="n">
        <f aca="false">IF(BF663="","",IF(BF663="-20 a -10",1,IF(BF663="-9,5 a 0,5",2,IF(BF663="1 a 11",3,IF(BF663="11,5 a 20,5",4,IF(BF663="21","NORMA",IF(BF663="21,5 a 31,5",5,IF(BF663="32 a 42",6,""))))))))</f>
        <v>5</v>
      </c>
      <c r="BH663" s="9" t="n">
        <v>12</v>
      </c>
      <c r="BI663" s="10" t="str">
        <f aca="false">IF(BH663="","",IF(AND(BH663&gt;=-20,BH663&lt;=-15),"-20 a -15",IF(AND(BH663&gt;=-14.5,BH663&lt;=-9.5),"-14,5 a -9,5",IF(AND(BH663&gt;=-9,BH663&lt;=-4),"-9 a -4",IF(AND(BH663&gt;=-3.5,BH663&lt;=2.5),"-3,5 a 2,5",IF(AND(BH663&gt;=3,BH663&lt;=8),"3 a 8",IF(AND(BH663&gt;=8.5,BH663&lt;=14.5),"8,5 a 14,5",IF(BH663=15,"15",IF(AND(BH663&gt;=15.5,BH663&lt;=20.5),"15,5 a 20,5",IF(AND(BH663&gt;=21,BH663&lt;=26),"21 a 26","Fuera de rango"))))))))))</f>
        <v>8,5 a 14,5</v>
      </c>
      <c r="BJ663" s="11" t="n">
        <f aca="false">IF(BI663="","",IF(BI663="-20 a -15",1,IF(BI663="-14,5 a -9,5",2,IF(BI663="-9 a -4",3,IF(BI663="-3,5 a 2,5",4,IF(BI663="3 a 8",5,IF(BI663="8,5 a 14,5",6,IF(BI663="15","NORMA",IF(BI663="15,5 a 20,5",7,IF(BI663="21 a 26",8,IF(BI663="26,5 a 31,5",9,"")))))))))))</f>
        <v>6</v>
      </c>
      <c r="BK663" s="9" t="n">
        <v>0</v>
      </c>
      <c r="BL663" s="10" t="str">
        <f aca="false">IF(BK663="","",IF(AND(BK663&gt;=0,BK663&lt;=2),"0 - 2",IF(AND(BK663&gt;=2.5,BK663&lt;=4.5),"2,5 - 4,5",IF(AND(BK663&gt;=5,BK663&lt;=7),"5 - 7",IF(AND(BK663&gt;=7.5,BK663&lt;=9.5),"7,5 - 9,5",IF(AND(BK663&gt;=10,BK663&lt;=12),"10 - 12",IF(AND(BK663&gt;=12.5,BK663&lt;=13.5),"12,5 - 13,5",IF(BK663=14,"14",IF(AND(BK663&gt;=14.5,BK663&lt;=16.5),"14,5 - 16,5",IF(AND(BK663&gt;=17,BK663&lt;=19),"17 - 19",IF(AND(BK663&gt;=19.5,BK663&lt;=21.5),"19,5 - 21,5",IF(AND(BK663&gt;=22,BK663&lt;=24),"22 - 24",IF(AND(BK663&gt;=24.5,BK663&lt;=26.5),"24,5 - 26,5",IF(AND(BK663&gt;=27,BK663&lt;=29),"27 - 29",IF(AND(BK663&gt;=29.5,BK663&lt;=30),"29,5 - 30","Fuera de rango")))))))))))))))</f>
        <v>0 - 2</v>
      </c>
      <c r="BM663" s="11" t="n">
        <f aca="false">IF(BL663="","",IF(BL663="0 - 2",1,IF(BL663="2,5 - 4,5",2,IF(BL663="5 - 7",3,IF(BL663="7,5 - 9,5",4,IF(BL663="10 - 12",5,IF(BL663="12,5 - 13,5",6,IF(BL663="14","NORMA",IF(BL663="14,5 - 16,5",7,IF(BL663="17 - 19",8,IF(BL663="19,5 - 21,5",9,IF(BL663="22 - 24",10,IF(BL663="24,5 - 26,5",11,IF(BL663="27 - 29",12,IF(BL663="29,5 - 30",13,"")))))))))))))))</f>
        <v>1</v>
      </c>
      <c r="BN663" s="9" t="n">
        <v>17</v>
      </c>
      <c r="BO663" s="11" t="str">
        <f aca="false">IF(BN663="","",IF(AND(BN663&gt;=-20,BN663&lt;=-10),"-20 a -10",IF(AND(BN663&gt;=-9.5,BN663&lt;=0.5),"-9,5 a 0,5",IF(AND(BN663&gt;=1,BN663&lt;=11),"1 a 11",IF(AND(BN663&gt;=11.5,BN663&lt;=21.5),"11,5 a 21,5",IF(BN663=22,"22",IF(AND(BN663&gt;=22.5,BN663&lt;=32.5),"22,5 a 32,5",IF(AND(BN663&gt;=33,BN663&lt;=43),"33 a 43","Fuera de rango"))))))))</f>
        <v>11,5 a 21,5</v>
      </c>
      <c r="BP663" s="11" t="n">
        <f aca="false">IF(BO663="","",IF(BO663="-20 a -10",1,IF(BO663="-9,5 a 0,5",2,IF(BO663="1 a 11",3,IF(BO663="11,5 a 21,5",4,IF(BO663="22","NORMA",IF(BO663="22,5 a 32,5",5,IF(BO663="33 a 43",6,""))))))))</f>
        <v>4</v>
      </c>
      <c r="BQ663" s="9" t="n">
        <v>11</v>
      </c>
      <c r="BR663" s="10" t="str">
        <f aca="false">IF(BQ663="","",IF(AND(BQ663&gt;=-20,BQ663&lt;=-15),"-20 a -15",IF(AND(BQ663&gt;=-14.5,BQ663&lt;=-9.5),"-14,5 a -9,5",IF(AND(BQ663&gt;=-9,BQ663&lt;=-4),"-9 a -4",IF(AND(BQ663&gt;=-3.5,BQ663&lt;=2.5),"-3,5 a 2,5",IF(AND(BQ663&gt;=3,BQ663&lt;=8),"3 a 8",IF(AND(BQ663&gt;=8.5,BQ663&lt;=13.5),"8,5 a 13,5",IF(AND(BQ663&gt;=14,BQ663&lt;=17.5),"14 a 17,5",IF(BQ663=18,"18",IF(AND(BQ663&gt;=18.5,BQ663&lt;=23.5),"18,5 a 23,5",IF(AND(BQ663&gt;=24,BQ663&lt;=29),"24 a 29",IF(AND(BQ663&gt;=29.5,BQ663&lt;=34.5),"29,5 a 34,5",IF(AND(BQ663&gt;=35,BQ663&lt;=40),"35 a 40","Fuera de rango")))))))))))))</f>
        <v>8,5 a 13,5</v>
      </c>
      <c r="BS663" s="11" t="n">
        <f aca="false">IF(BR663="","",IF(BR663="-20 a -15",1,IF(BR663="-14,5 a -9,5",2,IF(BR663="-9 a -4",3,IF(BR663="-3,5 a 2,5",4,IF(BR663="3 a 8",5,IF(BR663="8,5 a 13,5",6,IF(BR663="14 a 17,5",7,IF(BR663="18","NORMA",IF(BR663="18,5 a 23,5",8,IF(BR663="24 a 29",9,IF(BR663="29,5 a 34,5",10,IF(BR663="35 a 40",11,"")))))))))))))</f>
        <v>6</v>
      </c>
      <c r="BT663" s="9" t="n">
        <v>0</v>
      </c>
      <c r="BU663" s="10" t="str">
        <f aca="false">IF(BT663="","",IF(AND(BT663&gt;=-20,BT663&lt;=-18),"-20 a -18",IF(AND(BT663&gt;=-17.5,BT663&lt;=-15.5),"-17,5 a -15,5",IF(AND(BT663&gt;=-15,BT663&lt;=-13),"-15 a -13",IF(AND(BT663&gt;=-12.5,BT663&lt;=-10.5),"-12,5 a -10,5",IF(AND(BT663&gt;=-10,BT663&lt;=-8),"-10 a -8",IF(AND(BT663&gt;=-7.5,BT663&lt;=-5.5),"-7,5 a -5,5",IF(AND(BT663&gt;=-5,BT663&lt;=-3),"-5 a -3",IF(AND(BT663&gt;=-2.5,BT663&lt;=-0.5),"-2,5 a -0,5",IF(BT663=0,"0",IF(AND(BT663&gt;=0.5,BT663&lt;=2.5),"0,5 a 2,5",IF(AND(BT663&gt;=3,BT663&lt;=5),"3 a 5",IF(AND(BT663&gt;=5.5,BT663&lt;=7.5),"5,5 a 7,5",IF(AND(BT663&gt;=8,BT663&lt;=10),"8 a 10",IF(AND(BT663&gt;=10.5,BT663&lt;=12.5),"10,5 a 12,5",IF(AND(BT663&gt;=13,BT663&lt;=15),"13 a 15",IF(AND(BT663&gt;=15.5,BT663&lt;=17.5),"15,5 a 17,5",IF(AND(BT663&gt;=18,BT663&lt;=20),"18 a 20","Fuera de rango"))))))))))))))))))</f>
        <v>0</v>
      </c>
      <c r="BV663" s="11" t="str">
        <f aca="false">IF(BT663="","",IF(BT663=0,"NORMA",IF(AND(BT663&gt;=-20,BT663&lt;=-18),2,IF(AND(BT663&gt;=-17.5,BT663&lt;=-15.5),2,IF(AND(BT663&gt;=-15,BT663&lt;=-13),3,IF(AND(BT663&gt;=-12.5,BT663&lt;=-10.5),4,IF(AND(BT663&gt;=-10,BT663&lt;=-8),5,IF(AND(BT663&gt;=-7.5,BT663&lt;=-5.5),6,IF(AND(BT663&gt;=-5,BT663&lt;=-3),7,IF(AND(BT663&gt;=-2.5,BT663&lt;=-0.5),8,IF(AND(BT663&gt;=0.5,BT663&lt;=2.5),9,IF(AND(BT663&gt;=3,BT663&lt;=5),10,IF(AND(BT663&gt;=5.5,BT663&lt;=7.5),11,IF(AND(BT663&gt;=8,BT663&lt;=10),12,IF(AND(BT663&gt;=10.5,BT663&lt;=12.5),13,IF(AND(BT663&gt;=13,BT663&lt;=15),14,IF(AND(BT663&gt;=15.5,BT663&lt;=17.5),15,IF(AND(BT663&gt;=18,BT663&lt;=20),16,"Fuera de rango"))))))))))))))))))</f>
        <v>NORMA</v>
      </c>
      <c r="BW663" s="9" t="n">
        <v>-7.5</v>
      </c>
      <c r="BX663" s="10" t="n">
        <f aca="false">18.5- (0.3*H663)</f>
        <v>18.5</v>
      </c>
      <c r="BY663" s="10" t="n">
        <f aca="false">(BW663)-(BX663)</f>
        <v>-26</v>
      </c>
      <c r="BZ663" s="10" t="str">
        <f aca="false">IF(BY663="","",IF(BY663&lt;-27.5,"De -30 a -28",IF(BY663&lt;-25,"De -27,5 a -25,5",IF(BY663&lt;-22.5,"De -25 a -23",IF(BY663&lt;-20,"De -22,5 a -20,5",IF(BY663&lt;-17.5,"De -20 a -18",IF(BY663&lt;-15,"De -17,5 a -15,5",IF(BY663&lt;-12.5,"De -15 a -13",IF(BY663&lt;-10,"De -12,5 a -10,5",IF(BY663&lt;-7.5,"De -10 a -8",IF(BY663&lt;-5,"De -7,5 a -5,5",IF(BY663&lt;-2.5,"De -5 a -3",IF(BY663&lt;0,"De -2,5 a -0,5",IF(BY663&lt;2.5,"De 0 a 2",IF(BY663&lt;5,"De 2,5 a 4,5",IF(BY663&lt;7.5,"De 5 a 7",IF(BY663&lt;10,"De 7,5 a 9,5",IF(BY663&lt;12.5,"De 10 a 12",IF(BY663&lt;15,"De 12,5 a 14,5",IF(BY663&lt;17.5,"De 15 a 17",IF(BY663&lt;20,"De 17,5 a 19,5",IF(BY663&lt;22.5,"De 20 a 22",IF(BY663&lt;25,"De 22,5 a 24,5",IF(BY663&lt;27.5,"De 25 a 27","De 27,5 a 30"))))))))))))))))))))))))</f>
        <v>De -27,5 a -25,5</v>
      </c>
      <c r="CA663" s="12" t="n">
        <f aca="false">IF(BY663="","",IF(BY663&lt;=-28,1,IF(BY663&lt;=-25.5,2,IF(BY663&lt;=-23,3,IF(BY663&lt;=-20.5,4,IF(BY663&lt;=-18,5,IF(BY663&lt;=-15.5,6,IF(BY663&lt;=-13,7,IF(BY663&lt;=-10.5,8,IF(BY663&lt;=-8,9,IF(BY663&lt;=-5.5,10,IF(BY663&lt;=-3,11,IF(BY663&lt;=-0.5,12,IF(BY663&lt;=2,13,IF(BY663&lt;=4.5,14,IF(BY663&lt;=7,15,IF(BY663&lt;=9.5,16,IF(BY663&lt;=12,17,IF(BY663&lt;=14.5,18,IF(BY663&lt;=17,19,IF(BY663&lt;=19.5,20,IF(BY663&lt;=22,21,IF(BY663&lt;=24.5,22,IF(BY663&lt;=27,23,IF(BY663&lt;=30,24,"Fuera de rango")))))))))))))))))))))))))</f>
        <v>2</v>
      </c>
      <c r="CB663" s="9" t="n">
        <v>-8.5</v>
      </c>
      <c r="CC663" s="10" t="n">
        <f aca="false">18.5- (0.3*H663)</f>
        <v>18.5</v>
      </c>
      <c r="CD663" s="10" t="n">
        <f aca="false">(CB663)-(CC663)</f>
        <v>-27</v>
      </c>
      <c r="CE663" s="10" t="str">
        <f aca="false">IF(CD663="","",IF(CD663&lt;-27.5,"De -30 a -28",IF(CD663&lt;-25,"De -27,5 a -25,5",IF(CD663&lt;-22.5,"De -25 a -23",IF(CD663&lt;-20,"De -22,5 a -20,5",IF(CD663&lt;-17.5,"De -20 a -18",IF(CD663&lt;-15,"De -17,5 a -15,5",IF(CD663&lt;-12.5,"De -15 a -13",IF(CD663&lt;-10,"De -12,5 a -10,5",IF(CD663&lt;-7.5,"De -10 a -8",IF(CD663&lt;-5,"De -7,5 a -5,5",IF(CD663&lt;-2.5,"De -5 a -3",IF(CD663&lt;0,"De -2,5 a -0,5",IF(CD663&lt;=2,"De 0 a 2",IF(CD663&lt;=4.5,"De 2,5 a 4,5",IF(CD663&lt;=7,"De 5 a 7",IF(CD663&lt;=9.5,"De 7,5 a 9,5",IF(CD663&lt;=12,"De 10 a 12",IF(CD663&lt;=14.5,"De 12,5 a 14,5",IF(CD663&lt;=17,"De 15 a 17",IF(CD663&lt;=19.5,"De 17,5 a 19,5",IF(CD663&lt;=22,"De 20 a 22",IF(CD663&lt;=24.5,"De 22,5 a 24,5",IF(CD663&lt;=27,"De 25 a 27","De 27,5 a 30"))))))))))))))))))))))))</f>
        <v>De -27,5 a -25,5</v>
      </c>
      <c r="CF663" s="12" t="n">
        <f aca="false">IF(CD663="","",IF(CD663&lt;-27.5,1,IF(CD663&lt;-25,2,IF(CD663&lt;-22.5,3,IF(CD663&lt;-20,4,IF(CD663&lt;-17.5,5,IF(CD663&lt;-15,6,IF(CD663&lt;-12.5,7,IF(CD663&lt;-10,8,IF(CD663&lt;-7.5,9,IF(CD663&lt;-5,10,IF(CD663&lt;-2.5,11,IF(CD663&lt;0,12,IF(CD663&lt;2.5,13,IF(CD663&lt;5,14,IF(CD663&lt;7.5,15,IF(CD663&lt;10,16,IF(CD663&lt;12.5,17,IF(CD663&lt;15,18,IF(CD663&lt;17.5,19,IF(CD663&lt;20,20,IF(CD663&lt;22.5,21,IF(CD663&lt;25,22,IF(CD663&lt;27.5,23,24))))))))))))))))))))))))</f>
        <v>2</v>
      </c>
      <c r="CG663" s="9" t="n">
        <v>-3.75</v>
      </c>
      <c r="CH663" s="10" t="str">
        <f aca="false">IF(CG663="","",IF(AND(CG663&gt;=-10,CG663&lt;=-9.5),"-10 a -9,5",IF(AND(CG663&gt;-9.5,CG663&lt;=-8.5),"-9 a -8,5",IF(AND(CG663&gt;-8.5,CG663&lt;=-7.5),"-8 a -7,5",IF(AND(CG663&gt;-7.5,CG663&lt;=-6.5),"-7 a -6,5",IF(AND(CG663&gt;-6.5,CG663&lt;=-5.5),"-6 a -5,5",IF(AND(CG663&gt;-5.5,CG663&lt;=-4.5),"-5 a -4,5",IF(AND(CG663&gt;-4.5,CG663&lt;=-3.5),"-4 a -3,5",IF(AND(CG663&gt;-3.5,CG663&lt;=-2.5),"-3 a -2,5",IF(CG663=-2.25,"-2,25",IF(AND(CG663&gt;-2.5,CG663&lt;=-1.5),"-2 a -1,5",IF(AND(CG663&gt;-1.5,CG663&lt;=-0.5),"-1 a -0,5",IF(AND(CG663&gt;-0.5,CG663&lt;=0.5),"0 a 0,5",IF(AND(CG663&gt;0.5,CG663&lt;=1.5),"1 a 1,5",IF(AND(CG663&gt;1.5,CG663&lt;=2.5),"2 a 2,5",IF(AND(CG663&gt;2.5,CG663&lt;=3.5),"3 a 3,5",IF(AND(CG663&gt;3.5,CG663&lt;=4.5),"4 a 4,5",IF(AND(CG663&gt;4.5,CG663&lt;=5.5),"5 a 5,5",IF(AND(CG663&gt;5.5,CG663&lt;=6.5),"6 a 6,5",IF(AND(CG663&gt;6.5,CG663&lt;=7.5),"7 a 7,5",IF(AND(CG663&gt;7.5,CG663&lt;=8.5),"8 a 8,5",IF(AND(CG663&gt;8.5,CG663&lt;=9.5),"9 a 9,5",IF(CG663&gt;=10,"10","Fuera de rango")))))))))))))))))))))))</f>
        <v>-4 a -3,5</v>
      </c>
      <c r="CI663" s="11" t="n">
        <f aca="false">IF(CG663="","",IF(CG663=-2.25,"NORMA",IF(CG663&lt;=-9.5,1,IF(CG663&lt;=-8.5,2,IF(CG663&lt;=-7.5,3,IF(CG663&lt;=-6.5,4,IF(CG663&lt;=-5.5,5,IF(CG663&lt;=-4.5,6,IF(CG663&lt;=-3.5,7,IF(CG663&lt;=-2.5,8,IF(CG663&lt;=-1.5,9,IF(CG663&lt;=-0.5,10,IF(CG663&lt;=0.5,11,IF(CG663&lt;=1.5,12,IF(CG663&lt;=2.5,13,IF(CG663&lt;=3.5,14,IF(CG663&lt;=4.5,15,IF(CG663&lt;=5.5,16,IF(CG663&lt;=6.5,17,IF(CG663&lt;=7.5,18,IF(CG663&lt;=8.5,19,IF(CG663&lt;=9.5,20,IF(CG663=10,21,"Fuera de rango")))))))))))))))))))))))</f>
        <v>7</v>
      </c>
      <c r="CJ663" s="9" t="n">
        <v>2.25</v>
      </c>
      <c r="CK663" s="10" t="str">
        <f aca="false">IF(CJ663="","",IF(AND(CJ663&gt;=-6,CJ663&lt;=-5.5),"-6 a -5,5",IF(AND(CJ663&gt;-5.5,CJ663&lt;=-4.5),"-5 a -4,5",IF(AND(CJ663&gt;-4.5,CJ663&lt;=-3.5),"-4 a -3,5",IF(AND(CJ663&gt;-3.5,CJ663&lt;=-2.5),"-3 a -2,5",IF(AND(CJ663&gt;-2.5,CJ663&lt;=-1.5),"-2 a -1,5",IF(AND(CJ663&gt;-1.5,CJ663&lt;=-0.5),"-1 a -0,5",IF(AND(CJ663&gt;-0.5,CJ663&lt;=0.5),"0 a 0,5",IF(AND(CJ663&gt;0.5,CJ663&lt;=1.5),"1 a 1,5",IF(AND(CJ663&gt;1.5,CJ663&lt;2.5),"2",IF(AND(CJ663&gt;=2.5,CJ663&lt;=3),"2,5 a 3",IF(AND(CJ663&gt;3,CJ663&lt;=4),"3,5 a 4",IF(AND(CJ663&gt;4,CJ663&lt;=5),"4,5 a 5",IF(AND(CJ663&gt;5,CJ663&lt;=6),"5,5 a 6",IF(AND(CJ663&gt;6,CJ663&lt;=7),"6,5 a 7",IF(AND(CJ663&gt;7,CJ663&lt;=8),"7,5 a 8",IF(AND(CJ663&gt;8,CJ663&lt;=9.5),"8,5 a 9,5",IF(CJ663=10,"10","Fuera de rango"))))))))))))))))))</f>
        <v>2</v>
      </c>
      <c r="CL663" s="11" t="str">
        <f aca="false">IF(CK663="","",IF(OR(CK663="-6 a -5,5",CK663="-6 - -5,5"),1,IF(OR(CK663="-5 a -4,5",CK663="-5 - -4,5"),2,IF(OR(CK663="-4 a -3,5",CK663="-4 - -3,5"),3,IF(OR(CK663="-3 a -2,5",CK663="-3 - -2,5"),4,IF(OR(CK663="-2 a -1,5",CK663="-2 - -1,5"),5,IF(OR(CK663="-1 a -0,5",CK663="-1 - -0,5"),6,IF(OR(CK663="0 a 0,5",CK663="0 - 0,5"),7,IF(OR(CK663="1 a 1,5",CK663="1 - 1,5"),8,IF(CK663="2","NORMA",IF(OR(CK663="2,5 a 3",CK663="2,5 - 3"),9,IF(OR(CK663="3,5 a 4",CK663="3,5 - 4"),10,IF(OR(CK663="4,5 a 5",CK663="4,5 - 5"),11,IF(OR(CK663="5,5 a 6",CK663="5,5 - 6"),12,IF(OR(CK663="6,5 a 7",CK663="6,5 - 7"),13,IF(OR(CK663="7,5 a 8",CK663="7,5 - 8"),14,IF(OR(CK663="8,5 a 9",CK663="8,5 - 9,5",CK663="9 a 9,5"),15,IF(CK663="10",15,IF(OR(CK663="0,5 a 1",CK663="0,5 - 1"),7,"Fuera de rango")))))))))))))))))))</f>
        <v>NORMA</v>
      </c>
      <c r="CO663" s="10" t="str">
        <f aca="false">IF(CM663&gt;0,"EME"," ")</f>
        <v> </v>
      </c>
      <c r="CQ663" s="10" t="str">
        <f aca="false">IF(CP663&gt;0,"0", " ")</f>
        <v> </v>
      </c>
      <c r="CR663" s="10" t="str">
        <f aca="false">IF(CP663&gt;0,"EME"," ")</f>
        <v> </v>
      </c>
      <c r="CS663" s="9" t="n">
        <v>0</v>
      </c>
      <c r="CV663" s="9" t="n">
        <v>0</v>
      </c>
      <c r="CY663" s="9" t="n">
        <v>-0.5</v>
      </c>
      <c r="DB663" s="9" t="n">
        <v>-0.5</v>
      </c>
      <c r="DC663" s="11" t="str">
        <f aca="false">IF(DB663&lt;0,"2"," ")</f>
        <v>2</v>
      </c>
      <c r="DD663" s="11" t="str">
        <f aca="false">IF(DB663&lt;0,"MIO"," ")</f>
        <v>MIO</v>
      </c>
      <c r="DE663" s="9" t="n">
        <v>0</v>
      </c>
      <c r="DF663" s="10" t="str">
        <f aca="false">IF(DE663&lt;0,"3"," ")</f>
        <v> </v>
      </c>
      <c r="DG663" s="10" t="str">
        <f aca="false">IF(DE663&lt;0,"AST"," ")</f>
        <v> </v>
      </c>
      <c r="DH663" s="9" t="n">
        <v>0</v>
      </c>
      <c r="DI663" s="10" t="str">
        <f aca="false">IF(DH663&lt;0,"3"," ")</f>
        <v> </v>
      </c>
      <c r="DJ663" s="10" t="str">
        <f aca="false">IF(DH663&lt;0,"AST"," ")</f>
        <v> </v>
      </c>
      <c r="DK663" s="9" t="n">
        <v>0</v>
      </c>
      <c r="DL663" s="10" t="str">
        <f aca="false">IF(DK663&gt;0,"4"," ")</f>
        <v> </v>
      </c>
      <c r="DM663" s="10" t="str">
        <f aca="false">IF(DK663&gt;0,"PRE"," ")</f>
        <v> </v>
      </c>
      <c r="DN663" s="9" t="n">
        <v>0</v>
      </c>
      <c r="DO663" s="10" t="str">
        <f aca="false">IF(DN663&gt;0,"4"," ")</f>
        <v> </v>
      </c>
      <c r="DP663" s="10" t="str">
        <f aca="false">IF(DN663&gt;0,"PRE"," ")</f>
        <v> </v>
      </c>
      <c r="DS663" s="12" t="str">
        <f aca="false">CONCATENATE(CO663,CU663,DA663,DG663,DM663)</f>
        <v>   </v>
      </c>
      <c r="DT663" s="10" t="e">
        <f aca="false" t="array" ref="DT663">_xlfn.IFS(DS663="EME    ","0", DS663=" HIP   ","1", DS663="  MIO  ","2", DS663="   AST ","3", DS663="    PRE","4", DS663="EME   PRE","5", DS663=" HIP  PRE","6", DS663=" HIP AST ","7", DS663="  MIO PRE","8", DS663="  MIOAST ","9", DS663="   ASTPRE","10",DS663=" HIP ASTPRE","11", DS663="  MIOASTPRE","12", DS663="     ","0")</f>
        <v>#N/A</v>
      </c>
      <c r="DV663" s="1" t="e">
        <f aca="false" t="array" ref="DV663">_xlfn.IFS(DU663="SI","2", DU663="NO","1")</f>
        <v>#N/A</v>
      </c>
      <c r="DX663" s="11" t="str">
        <f aca="false">IF(DW663=0,"1","2")</f>
        <v>1</v>
      </c>
      <c r="DY663" s="11" t="str">
        <f aca="false" t="array" ref="DY663">_xlfn.IFS(DW663=0,"0", DW663=0.25, "1", DW663=0.5,"2", DW663=0.75,"3", DW663=1,"4",DW663=1.25,"5", DW663=1.5,"6", DW663=1.75,"7", DW663=2,"8")</f>
        <v>0</v>
      </c>
      <c r="EA663" s="11" t="str">
        <f aca="false">IF(DZ663=0,"1","2")</f>
        <v>1</v>
      </c>
      <c r="EB663" s="11" t="str">
        <f aca="false" t="array" ref="EB663">_xlfn.IFS(DZ663=0,"0", DZ663=0.25, "1", DZ663=0.5,"2", DZ663=0.75,"3", DZ663=1,"4",DZ663=1.25,"5", DZ663=1.5,"6", DZ663=1.75,"7", DZ663=2,"8")</f>
        <v>0</v>
      </c>
      <c r="ED663" s="10" t="str">
        <f aca="false">IF(EC663=0,"1","2")</f>
        <v>1</v>
      </c>
      <c r="EE663" s="11" t="str">
        <f aca="false" t="array" ref="EE663">_xlfn.IFS(EC663=0,"0", EC663=-0.25, "1", EC663=-0.5,"2", EC663=-0.75,"3", EC663=-1,"4",EC663=-1.25,"5", EC663=-1.5,"6", EC663=-1.75,"7", EC663=-2,"8", EC663=-2.25,"9",EC663=-2.5,"10", EC663=-2.75,"11", EC663=-3,"12", EC663=-3.25,"13", EC663=-3.5,"14", EC663=-3.75,"15",EC663=-4,"16")</f>
        <v>0</v>
      </c>
      <c r="EG663" s="10" t="str">
        <f aca="false">IF(EF663=0,"1","2")</f>
        <v>1</v>
      </c>
      <c r="EH663" s="11" t="str">
        <f aca="false" t="array" ref="EH663">_xlfn.IFS(EF663=0,"0", EF663=-0.25, "1", EF663=-0.5,"2", EF663=-0.75,"3", EF663=-1,"4",EF663=-1.25,"5", EF663=-1.5,"6", EF663=-1.75,"7", EF663=-2,"8", EF663=-2.25,"9",EF663=-2.5,"10", EF663=-2.75,"11", EF663=-3,"12", EF663=-3.25,"13", EF663=-3.5,"14", EF663=-3.75,"15",EF663=-4,"16")</f>
        <v>0</v>
      </c>
      <c r="EJ663" s="11" t="str">
        <f aca="false">IF(EI663=0,"1","2")</f>
        <v>1</v>
      </c>
      <c r="EK663" s="11" t="str">
        <f aca="false" t="array" ref="EK663">_xlfn.IFS(EI663=0,"0", EI663=-0.25, "1", EI663=-0.5,"2", EI663=-0.75,"3", EI663=-1,"4",EI663=-1.25,"5", EI663=-1.5,"6", EI663=-1.75,"7", EI663=-2,"8", EI663=-2.25,"9", EI663=-2.25,"9",EI663=-2.5,"10", EI663=-2.75,"11", EI663=-3,"12", EI663=-3.25,"13", EI663=-3.5,"14", EI663=-3.75,"15",EI663=-4,"16", EI663=0.25, "17", EI663=0.5, "18")</f>
        <v>0</v>
      </c>
      <c r="EM663" s="11" t="str">
        <f aca="false">IF(EL663=0,"1","2")</f>
        <v>1</v>
      </c>
      <c r="EN663" s="11" t="str">
        <f aca="false" t="array" ref="EN663">_xlfn.IFS(EL663=0.25,"17",EL663=0.5,"18", EL663=0,"0", EL663=-0.25, "1", EL663=-0.5,"2", EL663=-0.75,"3", EL663=-1,"4",EL663=-1.25,"5", EL663=-1.5,"6", EL663=-1.75,"7", EL663=-2,"8",EL663= -2.25,"9",EL663=-2.5,"10",EL663= -2.75,"11",EL663= -3,"12",EL663= -3.25,"13",EL663= -3.5,"14",EL663= -3.75,"15",EL663=-4,"16")</f>
        <v>0</v>
      </c>
      <c r="EP663" s="11" t="str">
        <f aca="false">IF(EO663=0,"1","2")</f>
        <v>1</v>
      </c>
      <c r="EQ663" s="11" t="str">
        <f aca="false" t="array" ref="EQ663">_xlfn.IFS(EO663=0,"0", EO663=0.25, "1", EO663=0.5,"2", EO663=0.75,"3", EO663=1,"4",EO663=1.25,"5", EO663=1.5,"6", EO663=1.75,"7", EO663=2,"8", EO663=2.25,"9", EO663=2.25,"9",EO663=2.5,"10", EO663=2.75,"11", EO663=3,"12", EO663=3.25,"13", EO663=3.5,"14", EO663=3.75,"15",EO663=4,"16", EO663=-0.25, "17", bq=-0.5, "18")</f>
        <v>0</v>
      </c>
      <c r="ES663" s="11" t="str">
        <f aca="false">IF(ER663=0,"1","2")</f>
        <v>1</v>
      </c>
      <c r="ET663" s="11" t="str">
        <f aca="false" t="array" ref="ET663">_xlfn.IFS(ER663=0,"0", ER663=0.25, "1", ER663=0.5,"2", ER663=0.75,"3", ER663=1,"4",ER663=1.25,"5", ER663=1.5,"6", ER663=1.75,"7", ER663=2,"8", ER663=2.25,"9", ER663=2.25,"9",ER663=2.5,"10", ER663=2.75,"11", ER663=3,"12", ER663=3.25,"13", ER663=3.5,"14", ER663=3.75,"15",ER663=4,"16", ER663=-0.25, "17", bq=-0.5, "18")</f>
        <v>0</v>
      </c>
      <c r="EV663" s="14" t="e">
        <f aca="false">VLOOKUP(EU663,LEYENDA!$G$2:$H$8,2,TRUE())</f>
        <v>#N/A</v>
      </c>
      <c r="EW663" s="14" t="e">
        <f aca="false" t="array" ref="EW663">_xlfn.IFS(EV663="0-5","1", EV663="6-12","2", EV663="13-18","3", EV663="19-24","4", EV663="25-36","5", EV663="37-48","6", EV663="49-60","7")</f>
        <v>#N/A</v>
      </c>
    </row>
    <row r="664" customFormat="false" ht="13.5" hidden="false" customHeight="false" outlineLevel="0" collapsed="false">
      <c r="A664" s="1" t="n">
        <v>258</v>
      </c>
      <c r="B664" s="2" t="n">
        <v>1</v>
      </c>
      <c r="C664" s="33" t="n">
        <v>44691</v>
      </c>
      <c r="E664" s="5" t="str">
        <f aca="false">VLOOKUP(A664,'286'!$A$3:$J$6279,10,FALSE())</f>
        <v>VEENSTRA MARTÍNEZ, DANIEL</v>
      </c>
      <c r="F664" s="4" t="str">
        <f aca="false">VLOOKUP(A664,'286'!$A$3:$I$1768,3,FALSE())</f>
        <v>VEMARDA</v>
      </c>
      <c r="G664" s="6" t="n">
        <f aca="false">VLOOKUP(A664,'286'!$A$3:$I$1768,4,FALSE())</f>
        <v>34280</v>
      </c>
      <c r="H664" s="7" t="n">
        <f aca="false">YEAR(C664)-YEAR(G664)</f>
        <v>29</v>
      </c>
      <c r="I664" s="1" t="str">
        <f aca="false">VLOOKUP(H664,LEYENDA!$C$2:$D$6,2,TRUE())</f>
        <v>25-40</v>
      </c>
      <c r="J664" s="5" t="str">
        <f aca="false">VLOOKUP(A664,'286'!$A$3:$I$1768,7,FALSE())</f>
        <v>H</v>
      </c>
      <c r="K664" s="8" t="n">
        <f aca="false">VLOOKUP(A664,'286'!$A$3:$I$1768,2,FALSE())</f>
        <v>0</v>
      </c>
      <c r="L664" s="4" t="str">
        <f aca="false">VLOOKUP(A664,'286'!$A$3:$I$1768,8,FALSE())</f>
        <v>D</v>
      </c>
      <c r="M664" s="4" t="str">
        <f aca="false">VLOOKUP(A664,'286'!$A$3:$I$1768,9,FALSE())</f>
        <v>D</v>
      </c>
      <c r="N664" s="8" t="str">
        <f aca="false">IF(R664=O664, "MISMA","CONTRARIA")</f>
        <v>MISMA</v>
      </c>
      <c r="O664" s="8" t="str">
        <f aca="false" t="array" ref="O664">_xlfn.IFS(L664="D","1", L664="I","2")</f>
        <v>1</v>
      </c>
      <c r="P664" s="8" t="e">
        <f aca="false" t="array" ref="P664">_xlfn.IFS(K664="OD","1", K664="OI","2")</f>
        <v>#N/A</v>
      </c>
      <c r="Q664" s="1" t="str">
        <f aca="false" t="array" ref="Q664">_xlfn.IFS(J664="M","1", J664="H","2")</f>
        <v>2</v>
      </c>
      <c r="R664" s="8" t="str">
        <f aca="false" t="array" ref="R664">_xlfn.IFS(M664="D","1", M664="I","2")</f>
        <v>1</v>
      </c>
      <c r="S664" s="1" t="str">
        <f aca="false" t="array" ref="S664">_xlfn.IFS(N664="CONTRARIA", "1",N664= "MISMA","2")</f>
        <v>2</v>
      </c>
      <c r="T664" s="1" t="str">
        <f aca="false" t="array" ref="T664">_xlfn.IFS(I664="0-12","1", I664="13-24","2", I664="25-40","3", I664="41-60","4", I664="61-100","5")</f>
        <v>3</v>
      </c>
      <c r="U664" s="9" t="n">
        <v>-3</v>
      </c>
      <c r="V664" s="10" t="str">
        <f aca="false">IF(U664="","",IF(AND(U664&gt;=-9,U664&lt;=-6.5),"-9 a -6,5",IF(AND(U664&gt;=-6,U664&lt;=-3.5),"-6 a -3,5",IF(AND(U664&gt;=-3,U664&lt;=-1),"-3 a -1",IF(U664=-0.5,"-0,5",IF(AND(U664&gt;=0,U664&lt;=2.5),"0 a 2,5",IF(AND(U664&gt;=3,U664&lt;=5.5),"3 a 5,5",IF(AND(U664&gt;=6,U664&lt;=8.5),"6 a 8,5",IF(AND(U664&gt;=9,U664&lt;=20),"9 a 20","Fuera de rango")))))))))</f>
        <v>-3 a -1</v>
      </c>
      <c r="W664" s="11" t="n">
        <f aca="false">IF(V664="","",IF(V664="-9 a -6,5",2,IF(V664="-6 a -3,5",3,IF(V664="-3 a -1",4,IF(V664="-0,5","NORMA",IF(V664="0 a 2,5",5,IF(V664="3 a 5,5",6,IF(V664="6 a 8,5",7,IF(V664="9 a 20",8,"Fuera de rango")))))))))</f>
        <v>4</v>
      </c>
      <c r="X664" s="9" t="n">
        <v>0</v>
      </c>
      <c r="Y664" s="11" t="str">
        <f aca="false">IF(X664="","",IF(AND(X664&gt;=0,X664&lt;=4),"0 a 4",IF(AND(X664&gt;=4.5,X664&lt;=8.5),"4,5 a 8,5",IF(X664=9,"9",IF(AND(X664&gt;=9.5,X664&lt;=13),"9,5 a 13",IF(AND(X664&gt;=13.5,X664&lt;=20),"13,5 a 20",IF(AND(X664&gt;=20.5,X664&lt;=35),"20,5 a 35","Fuera de rango")))))))</f>
        <v>0 a 4</v>
      </c>
      <c r="Z664" s="11" t="n">
        <f aca="false">IF(Y664="","",IF(Y664="0 a 4",1,IF(Y664="4,5 a 8,5",2,IF(Y664="9","NORMA",IF(Y664="9,5 a 13",3,IF(Y664="13,5 a 20",4,IF(Y664="20,5 a 35",5,"Fuera de rango")))))))</f>
        <v>1</v>
      </c>
      <c r="AA664" s="9" t="n">
        <v>14</v>
      </c>
      <c r="AB664" s="10" t="str">
        <f aca="false">IF(AA664="","",IF(AND(AA664&gt;=0,AA664&lt;=9),"0 a 9",IF(AND(AA664&gt;=9.5,AA664&lt;=18.5),"9,5 a 18,5",IF(AA664=19,"19",IF(AND(AA664&gt;=19.5,AA664&lt;=28),"19,5 a 28",IF(AND(AA664&gt;=28.5,AA664&lt;=40),"28,5 a 40","Fuera de rango"))))))</f>
        <v>9,5 a 18,5</v>
      </c>
      <c r="AC664" s="11" t="n">
        <f aca="false" t="array" ref="AC664">_xlfn.IFS(AB664="","",AB664="0 a 9",1,AB664="9,5 a 18,5",2,AB664="19","NORMA",AB664="19,5 a 28",3,AB664="28,5 a 40",4,TRUE(),"Fuera de rango")</f>
        <v>2</v>
      </c>
      <c r="AD664" s="9" t="n">
        <v>10</v>
      </c>
      <c r="AE664" s="10" t="str">
        <f aca="false">IF(AD664="","",IF(AND(AD664&gt;=-10,AD664&lt;=0),"De -10 a 0",IF(AND(AD664&gt;=0.5,AD664&lt;=9.5),"0,5 a 9,5",IF(AD664=10,"10",IF(AND(AD664&gt;=10.5,AD664&lt;=20),"10,5 a 20",IF(AND(AD664&gt;=20.5,AD664&lt;=40),"20,5 a 40","Fuera de rango"))))))</f>
        <v>10</v>
      </c>
      <c r="AF664" s="12" t="str">
        <f aca="false">IF(AD664="","",IF(AND(AD664&gt;=-10,AD664&lt;=0),1,IF(AND(AD664&gt;=0.5,AD664&lt;=9.5),2,IF(AD664=10,"NORMA",IF(AND(AD664&gt;=10.5,AD664&lt;=20),3,IF(AND(AD664&gt;=20.5,AD664&lt;=40),4,""))))))</f>
        <v>NORMA</v>
      </c>
      <c r="AG664" s="9" t="n">
        <v>12</v>
      </c>
      <c r="AH664" s="10" t="str">
        <f aca="false">IF(AG664="","",IF(AND(AG664&gt;=0,AG664&lt;=4),"0 a 4",IF(AND(AG664&gt;=4.5,AG664&lt;=8.5),"4,5 a 8,5",IF(AG664=9,"9",IF(AND(AG664&gt;=9.5,AG664&lt;=13),"9,5 a 13",IF(AND(AG664&gt;=13.5,AG664&lt;=25),"13,5 a 25","Fuera de rango"))))))</f>
        <v>9,5 a 13</v>
      </c>
      <c r="AI664" s="10" t="n">
        <f aca="false">IF(AH664="","",IF(AH664="0 a 4",1,IF(AH664="4,5 a 8,5",2,IF(AH664="9","NORMA",IF(AH664="9,5 a 13",3,IF(AH664="13,5 a 25",4,""))))))</f>
        <v>3</v>
      </c>
      <c r="AJ664" s="9" t="n">
        <v>8</v>
      </c>
      <c r="AK664" s="10" t="str">
        <f aca="false">IF(AJ664="","",IF(AND(AJ664&gt;=-15,AJ664&lt;=-10.5),"-15 a -10,5",IF(AND(AJ664&gt;=-10,AJ664&lt;=-4),"-10 a -4",IF(AND(AJ664&gt;=-4.5,AJ664&lt;=0),"-4,5 a 0",IF(AND(AJ664&gt;=0.5,AJ664&lt;=4.5),"0,5 a 4,5",IF(AJ664=5,"5",IF(AND(AJ664&gt;=5.5,AJ664&lt;=10),"5,5 a 10",IF(AND(AJ664&gt;=10.5,AJ664&lt;=20),"10,5 a 20","Fuera de rango"))))))))</f>
        <v>5,5 a 10</v>
      </c>
      <c r="AL664" s="11" t="n">
        <f aca="false">IF(AK664="","",IF(AK664="-15 a -10,5",1,IF(AK664="-10 a -4",2,IF(AK664="-4,5 a 0",3,IF(AK664="0,5 a 4,5",4,IF(AK664="5","NORMA",IF(AK664="5,5 a 10",5,IF(AK664="10,5 a 20",6,"Error"))))))))</f>
        <v>5</v>
      </c>
      <c r="AM664" s="9" t="n">
        <v>0</v>
      </c>
      <c r="AN664" s="10" t="str">
        <f aca="false">IF(AM664="","",IF(AND(AM664&gt;=-7.5,AM664&lt;=-5.5),"-7,5 a -5,5",IF(AND(AM664&gt;=-5,AM664&lt;=-3),"-5 a -3",IF(AND(AM664&gt;=-2.5,AM664&lt;=-0.5),"-2,5 a -0,5",IF(AM664=0,"0,00",IF(AND(AM664&gt;=0.5,AM664&lt;=2.5),"0,5 a 2,5",IF(AND(AM664&gt;=3,AM664&lt;=5),"3 a 5",IF(AND(AM664&gt;=5.5,AM664&lt;=7.5),"5,5 a 7,5",IF(AND(AM664&gt;=8,AM664&lt;=10),"8 a 10","Fuera de rango")))))))))</f>
        <v>0,00</v>
      </c>
      <c r="AO664" s="11" t="str">
        <f aca="false">IF(AN664="","",IF(AN664="-7,5 a -5,5",1,IF(AN664="-5 a -3",2,IF(AN664="-2,5 a -0,5",3,IF(AN664="0,00","NORMA",IF(AN664="0,5 a 2,5",4,IF(AN664="3 a 5",5,IF(AN664="5,5 a 7,5",6,IF(AN664="8 a 10",7,"Error")))))))))</f>
        <v>NORMA</v>
      </c>
      <c r="AP664" s="9" t="n">
        <v>-2</v>
      </c>
      <c r="AQ664" s="10" t="str">
        <f aca="false">IF(AP664="","",IF(AND(AP664&gt;=-20,AP664&lt;=-9.5),"-20 a -9,5",IF(AND(AP664&gt;=-9,AP664&lt;=-6.5),"-9 a -6,5",IF(AP664=-6,"-6",IF(AND(AP664&gt;=-5.5,AP664&lt;=-3),"-5,5 a -3",IF(AND(AP664&gt;=-2.5,AP664&lt;=0),"-2,5 a 0",IF(AND(AP664&gt;=0.5,AP664&lt;=3),"0,5 a 3",IF(AND(AP664&gt;=3.5,AP664&lt;=6),"3,5 a 6",IF(AND(AP664&gt;=6.5,AP664&lt;=9),"6,5 a 9",IF(AND(AP664&gt;=9.5,AP664&lt;=20),"9,5 a 20","Fuera de rango"))))))))))</f>
        <v>-2,5 a 0</v>
      </c>
      <c r="AR664" s="11" t="n">
        <f aca="false">IF(AQ664="","",IF(AQ664="-20 a -9,5",1,IF(AQ664="-9 a -6,5",2,IF(AQ664="-6","NORMA",IF(AQ664="-5,5 a -3",3,IF(AQ664="-2,5 a 0",4,IF(AQ664="0,5 a 3",5,IF(AQ664="3,5 a 6",6,IF(AQ664="6,5 a 9",7,IF(AQ664="9,5 a 20",8,""))))))))))</f>
        <v>4</v>
      </c>
      <c r="AS664" s="9" t="n">
        <v>3</v>
      </c>
      <c r="AT664" s="10" t="str">
        <f aca="false">IF(AS664="","",IF(AND(AS664&gt;=-16,AS664&lt;=-14),"-16 a -14",IF(AND(AS664&gt;=-13.5,AS664&lt;=-11.5),"-13,5 a -11,5",IF(AND(AS664&gt;=-11,AS664&lt;=-9),"-11 a -9",IF(AND(AS664&gt;=-8.5,AS664&lt;=-6.5),"-8,5 a -6,5",IF(AND(AS664&gt;=-6,AS664&lt;=-4),"-6 a -4",IF(AND(AS664&gt;=-3.5,AS664&lt;=-1.5),"-3,5 a -1,5",IF(AND(AS664&gt;=-1,AS664&lt;=1),"-1 a 1",IF(AND(AS664&gt;=1.5,AS664&lt;=3.5),"1,5 a 3,5",IF(AND(AS664&gt;=4,AS664&lt;=6),"4 a 6",IF(AND(AS664&gt;=6.5,AS664&lt;=8.5),"6,5 a 8,5",IF(AND(AS664&gt;=9,AS664&lt;=11),"9 a 11",IF(AND(AS664&gt;=11.5,AS664&lt;=13.5),"11,5 a 13,5",IF(AND(AS664&gt;=14,AS664&lt;=16),"14 a 16",IF(AND(AS664&gt;=16.5,AS664&lt;=18.5),"16,5 a 18,5",IF(AND(AS664&gt;=19,AS664&lt;=21),"19 a 21","Fuera de rango"))))))))))))))))</f>
        <v>1,5 a 3,5</v>
      </c>
      <c r="AU664" s="11" t="n">
        <f aca="false" t="array" ref="AU664">IF(AT664="","",_xlfn.IFS(AT664="-16 a -14",1,AT664="-13,5 a -11,5",2,AT664="-11 a -9",3,AT664="-8,5 a -6,5",4,AT664="-6 a -4",5,AT664="-3,5 a -1,5",6,AT664="-1 a 1",7,AT664="1,5 a 3,5",8,AT664="4 a 6","NORMA",AT664="6,5 a 8,5",9,AT664="9 a 11",10,AT664="11,5 a 13,5",11,AT664="14 a 16",12,AT664="16,5 a 18,5",13,AT664="19 a 21",14,TRUE(),""))</f>
        <v>8</v>
      </c>
      <c r="AV664" s="9" t="n">
        <v>0.75</v>
      </c>
      <c r="AW664" s="10" t="str">
        <f aca="false">IF(AV664="","",IF(AND(AV664&gt;=-1,AV664&lt;=-0.5),"-1 a -0,5",IF(AND(AV664&gt;-0.5,AV664&lt;=0),"De -0,5 a 0",IF(AND(AV664&gt;=0.25,AV664&lt;=0.75),"0,25 a 0,75",IF(AND(AV664&gt;=1,AV664&lt;=1.5),"1 a 1,5",IF(AND(AV664&gt;=1.75,AV664&lt;=2.25),"1,75 a 2,25",IF(AND(AV664&gt;=2.5,AV664&lt;=3),"2,5 a 3",IF(AND(AV664&gt;=3.25,AV664&lt;=3.75),"3,25 a 3,75","Fuera de rango"))))))))</f>
        <v>0,25 a 0,75</v>
      </c>
      <c r="AX664" s="10" t="str">
        <f aca="false">IF(AW664="","",IF(OR(AW664="-1 a -0,5",AW664="-1 a -0.5"),1,IF(OR(AW664="De -0,5 a 0",AW664="-0,5 a 0",AW664="De -0.5 a 0"),2,IF(OR(AW664="0,25 a 0,75",AW664="0.25 a 0.75"),"NORMA",IF(OR(AW664="1 a 1,5",AW664="1 a 1.5"),3,IF(OR(AW664="1,75 a 2,25",AW664="1.75 a 2.25"),4,IF(OR(AW664="2,5 a 3",AW664="2.5 a 3"),5,IF(OR(AW664="3,25 a 3,75",AW664="3.25 a 3.75"),6,""))))))))</f>
        <v>NORMA</v>
      </c>
      <c r="AY664" s="9" t="n">
        <v>-4</v>
      </c>
      <c r="AZ664" s="10" t="str">
        <f aca="false">IF(AY664="","",IF(AND(AY664&gt;=-20,AY664&lt;=-9.5),"-20 a -9,5",IF(AND(AY664&gt;=-9,AY664&lt;=-6.5),"-9 a -6,5",IF(AY664=-6,"-6",IF(AND(AY664&gt;=-5.5,AY664&lt;=-3),"-5,5 a -3",IF(AND(AY664&gt;=-2.5,AY664&lt;=0),"-2,5 a 0",IF(AND(AY664&gt;=0.5,AY664&lt;=3),"0,5 a 3",IF(AND(AY664&gt;=3.5,AY664&lt;=6),"3,5 a 6","Fuera de rango"))))))))</f>
        <v>-5,5 a -3</v>
      </c>
      <c r="BA664" s="11" t="n">
        <f aca="false">IF(AZ664="","",IF(AZ664="-20 a -9,5",1,IF(AZ664="-9 a -6,5",2,IF(AZ664="-6","NORMA",IF(AZ664="-5,5 a -3",3,IF(AZ664="-2,5 a 0",4,IF(AZ664="0,5 a 3",5,IF(AZ664="3,5 a 6",6,""))))))))</f>
        <v>3</v>
      </c>
      <c r="BB664" s="9" t="n">
        <v>18</v>
      </c>
      <c r="BC664" s="10" t="str">
        <f aca="false" t="array" ref="BC664">IF(BB664="","",_xlfn.IFS(AND(BB664&gt;=0,BB664&lt;=2),"0 a 2",AND(BB664&gt;=2.5,BB664&lt;=4.5),"2,5 a 4,5",AND(BB664&gt;=5,BB664&lt;=7),"5 a 7",AND(BB664&gt;=7.5,BB664&lt;=9.5),"7,5 a 9,5",AND(BB664&gt;=10,BB664&lt;=12),"10 a 12",AND(BB664&gt;=12.5,BB664&lt;=14.5),"12,5 a 14,5",BB664=15,"15",AND(BB664&gt;=15.5,BB664&lt;=17.5),"15,5 a 17,5",AND(BB664&gt;=18,BB664&lt;=20),"18 a 20",AND(BB664&gt;=20.5,BB664&lt;=22.5),"20,5 a 22,5",AND(BB664&gt;=23,BB664&lt;=25),"23 a 25",TRUE(),"Fuera de rango"))</f>
        <v>18 a 20</v>
      </c>
      <c r="BD664" s="11" t="n">
        <f aca="false" t="array" ref="BD664">IF(BC664="","",_xlfn.IFS(BC664="0 a 2",1,BC664="2,5 a 4,5",2,BC664="5 a 7",3,BC664="7,5 a 9,5",4,BC664="10 a 12",5,BC664="12,5 a 14,5",6,BC664="15","NORMA",BC664="15,5 a 17,5",7,BC664="18 a 20",8,BC664="20,5 a 22,5",9,BC664="23 a 25",10,TRUE(),"Fuera de rango"))</f>
        <v>8</v>
      </c>
      <c r="BE664" s="9" t="n">
        <v>19</v>
      </c>
      <c r="BF664" s="10" t="str">
        <f aca="false">IF(BE664="","",IF(AND(BE664&gt;=-20,BE664&lt;=-10),"-20 a -10",IF(AND(BE664&gt;=-9.5,BE664&lt;=0.5),"-9,5 a 0,5",IF(AND(BE664&gt;=1,BE664&lt;=11),"1 a 11",IF(AND(BE664&gt;=11.5,BE664&lt;=20.5),"11,5 a 20,5",IF(BE664=21,"21",IF(AND(BE664&gt;=21.5,BE664&lt;=31.5),"21,5 a 31,5",IF(AND(BE664&gt;=32,BE664&lt;=42),"32 a 42","Fuera de rango"))))))))</f>
        <v>11,5 a 20,5</v>
      </c>
      <c r="BG664" s="11" t="n">
        <f aca="false">IF(BF664="","",IF(BF664="-20 a -10",1,IF(BF664="-9,5 a 0,5",2,IF(BF664="1 a 11",3,IF(BF664="11,5 a 20,5",4,IF(BF664="21","NORMA",IF(BF664="21,5 a 31,5",5,IF(BF664="32 a 42",6,""))))))))</f>
        <v>4</v>
      </c>
      <c r="BH664" s="9" t="n">
        <v>7</v>
      </c>
      <c r="BI664" s="10" t="str">
        <f aca="false">IF(BH664="","",IF(AND(BH664&gt;=-20,BH664&lt;=-15),"-20 a -15",IF(AND(BH664&gt;=-14.5,BH664&lt;=-9.5),"-14,5 a -9,5",IF(AND(BH664&gt;=-9,BH664&lt;=-4),"-9 a -4",IF(AND(BH664&gt;=-3.5,BH664&lt;=2.5),"-3,5 a 2,5",IF(AND(BH664&gt;=3,BH664&lt;=8),"3 a 8",IF(AND(BH664&gt;=8.5,BH664&lt;=14.5),"8,5 a 14,5",IF(BH664=15,"15",IF(AND(BH664&gt;=15.5,BH664&lt;=20.5),"15,5 a 20,5",IF(AND(BH664&gt;=21,BH664&lt;=26),"21 a 26","Fuera de rango"))))))))))</f>
        <v>3 a 8</v>
      </c>
      <c r="BJ664" s="11" t="n">
        <f aca="false">IF(BI664="","",IF(BI664="-20 a -15",1,IF(BI664="-14,5 a -9,5",2,IF(BI664="-9 a -4",3,IF(BI664="-3,5 a 2,5",4,IF(BI664="3 a 8",5,IF(BI664="8,5 a 14,5",6,IF(BI664="15","NORMA",IF(BI664="15,5 a 20,5",7,IF(BI664="21 a 26",8,IF(BI664="26,5 a 31,5",9,"")))))))))))</f>
        <v>5</v>
      </c>
      <c r="BK664" s="9" t="n">
        <v>17</v>
      </c>
      <c r="BL664" s="10" t="str">
        <f aca="false">IF(BK664="","",IF(AND(BK664&gt;=0,BK664&lt;=2),"0 - 2",IF(AND(BK664&gt;=2.5,BK664&lt;=4.5),"2,5 - 4,5",IF(AND(BK664&gt;=5,BK664&lt;=7),"5 - 7",IF(AND(BK664&gt;=7.5,BK664&lt;=9.5),"7,5 - 9,5",IF(AND(BK664&gt;=10,BK664&lt;=12),"10 - 12",IF(AND(BK664&gt;=12.5,BK664&lt;=13.5),"12,5 - 13,5",IF(BK664=14,"14",IF(AND(BK664&gt;=14.5,BK664&lt;=16.5),"14,5 - 16,5",IF(AND(BK664&gt;=17,BK664&lt;=19),"17 - 19",IF(AND(BK664&gt;=19.5,BK664&lt;=21.5),"19,5 - 21,5",IF(AND(BK664&gt;=22,BK664&lt;=24),"22 - 24",IF(AND(BK664&gt;=24.5,BK664&lt;=26.5),"24,5 - 26,5",IF(AND(BK664&gt;=27,BK664&lt;=29),"27 - 29",IF(AND(BK664&gt;=29.5,BK664&lt;=30),"29,5 - 30","Fuera de rango")))))))))))))))</f>
        <v>17 - 19</v>
      </c>
      <c r="BM664" s="11" t="n">
        <f aca="false">IF(BL664="","",IF(BL664="0 - 2",1,IF(BL664="2,5 - 4,5",2,IF(BL664="5 - 7",3,IF(BL664="7,5 - 9,5",4,IF(BL664="10 - 12",5,IF(BL664="12,5 - 13,5",6,IF(BL664="14","NORMA",IF(BL664="14,5 - 16,5",7,IF(BL664="17 - 19",8,IF(BL664="19,5 - 21,5",9,IF(BL664="22 - 24",10,IF(BL664="24,5 - 26,5",11,IF(BL664="27 - 29",12,IF(BL664="29,5 - 30",13,"")))))))))))))))</f>
        <v>8</v>
      </c>
      <c r="BN664" s="9" t="n">
        <v>22</v>
      </c>
      <c r="BO664" s="11" t="str">
        <f aca="false">IF(BN664="","",IF(AND(BN664&gt;=-20,BN664&lt;=-10),"-20 a -10",IF(AND(BN664&gt;=-9.5,BN664&lt;=0.5),"-9,5 a 0,5",IF(AND(BN664&gt;=1,BN664&lt;=11),"1 a 11",IF(AND(BN664&gt;=11.5,BN664&lt;=21.5),"11,5 a 21,5",IF(BN664=22,"22",IF(AND(BN664&gt;=22.5,BN664&lt;=32.5),"22,5 a 32,5",IF(AND(BN664&gt;=33,BN664&lt;=43),"33 a 43","Fuera de rango"))))))))</f>
        <v>22</v>
      </c>
      <c r="BP664" s="11" t="str">
        <f aca="false">IF(BO664="","",IF(BO664="-20 a -10",1,IF(BO664="-9,5 a 0,5",2,IF(BO664="1 a 11",3,IF(BO664="11,5 a 21,5",4,IF(BO664="22","NORMA",IF(BO664="22,5 a 32,5",5,IF(BO664="33 a 43",6,""))))))))</f>
        <v>NORMA</v>
      </c>
      <c r="BQ664" s="9" t="n">
        <v>9</v>
      </c>
      <c r="BR664" s="10" t="str">
        <f aca="false">IF(BQ664="","",IF(AND(BQ664&gt;=-20,BQ664&lt;=-15),"-20 a -15",IF(AND(BQ664&gt;=-14.5,BQ664&lt;=-9.5),"-14,5 a -9,5",IF(AND(BQ664&gt;=-9,BQ664&lt;=-4),"-9 a -4",IF(AND(BQ664&gt;=-3.5,BQ664&lt;=2.5),"-3,5 a 2,5",IF(AND(BQ664&gt;=3,BQ664&lt;=8),"3 a 8",IF(AND(BQ664&gt;=8.5,BQ664&lt;=13.5),"8,5 a 13,5",IF(AND(BQ664&gt;=14,BQ664&lt;=17.5),"14 a 17,5",IF(BQ664=18,"18",IF(AND(BQ664&gt;=18.5,BQ664&lt;=23.5),"18,5 a 23,5",IF(AND(BQ664&gt;=24,BQ664&lt;=29),"24 a 29",IF(AND(BQ664&gt;=29.5,BQ664&lt;=34.5),"29,5 a 34,5",IF(AND(BQ664&gt;=35,BQ664&lt;=40),"35 a 40","Fuera de rango")))))))))))))</f>
        <v>8,5 a 13,5</v>
      </c>
      <c r="BS664" s="11" t="n">
        <f aca="false">IF(BR664="","",IF(BR664="-20 a -15",1,IF(BR664="-14,5 a -9,5",2,IF(BR664="-9 a -4",3,IF(BR664="-3,5 a 2,5",4,IF(BR664="3 a 8",5,IF(BR664="8,5 a 13,5",6,IF(BR664="14 a 17,5",7,IF(BR664="18","NORMA",IF(BR664="18,5 a 23,5",8,IF(BR664="24 a 29",9,IF(BR664="29,5 a 34,5",10,IF(BR664="35 a 40",11,"")))))))))))))</f>
        <v>6</v>
      </c>
      <c r="BT664" s="9" t="n">
        <v>0</v>
      </c>
      <c r="BU664" s="10" t="str">
        <f aca="false">IF(BT664="","",IF(AND(BT664&gt;=-20,BT664&lt;=-18),"-20 a -18",IF(AND(BT664&gt;=-17.5,BT664&lt;=-15.5),"-17,5 a -15,5",IF(AND(BT664&gt;=-15,BT664&lt;=-13),"-15 a -13",IF(AND(BT664&gt;=-12.5,BT664&lt;=-10.5),"-12,5 a -10,5",IF(AND(BT664&gt;=-10,BT664&lt;=-8),"-10 a -8",IF(AND(BT664&gt;=-7.5,BT664&lt;=-5.5),"-7,5 a -5,5",IF(AND(BT664&gt;=-5,BT664&lt;=-3),"-5 a -3",IF(AND(BT664&gt;=-2.5,BT664&lt;=-0.5),"-2,5 a -0,5",IF(BT664=0,"0",IF(AND(BT664&gt;=0.5,BT664&lt;=2.5),"0,5 a 2,5",IF(AND(BT664&gt;=3,BT664&lt;=5),"3 a 5",IF(AND(BT664&gt;=5.5,BT664&lt;=7.5),"5,5 a 7,5",IF(AND(BT664&gt;=8,BT664&lt;=10),"8 a 10",IF(AND(BT664&gt;=10.5,BT664&lt;=12.5),"10,5 a 12,5",IF(AND(BT664&gt;=13,BT664&lt;=15),"13 a 15",IF(AND(BT664&gt;=15.5,BT664&lt;=17.5),"15,5 a 17,5",IF(AND(BT664&gt;=18,BT664&lt;=20),"18 a 20","Fuera de rango"))))))))))))))))))</f>
        <v>0</v>
      </c>
      <c r="BV664" s="11" t="str">
        <f aca="false">IF(BT664="","",IF(BT664=0,"NORMA",IF(AND(BT664&gt;=-20,BT664&lt;=-18),2,IF(AND(BT664&gt;=-17.5,BT664&lt;=-15.5),2,IF(AND(BT664&gt;=-15,BT664&lt;=-13),3,IF(AND(BT664&gt;=-12.5,BT664&lt;=-10.5),4,IF(AND(BT664&gt;=-10,BT664&lt;=-8),5,IF(AND(BT664&gt;=-7.5,BT664&lt;=-5.5),6,IF(AND(BT664&gt;=-5,BT664&lt;=-3),7,IF(AND(BT664&gt;=-2.5,BT664&lt;=-0.5),8,IF(AND(BT664&gt;=0.5,BT664&lt;=2.5),9,IF(AND(BT664&gt;=3,BT664&lt;=5),10,IF(AND(BT664&gt;=5.5,BT664&lt;=7.5),11,IF(AND(BT664&gt;=8,BT664&lt;=10),12,IF(AND(BT664&gt;=10.5,BT664&lt;=12.5),13,IF(AND(BT664&gt;=13,BT664&lt;=15),14,IF(AND(BT664&gt;=15.5,BT664&lt;=17.5),15,IF(AND(BT664&gt;=18,BT664&lt;=20),16,"Fuera de rango"))))))))))))))))))</f>
        <v>NORMA</v>
      </c>
      <c r="BW664" s="9" t="n">
        <v>-12</v>
      </c>
      <c r="BX664" s="10" t="n">
        <f aca="false">18.5- (0.3*H664)</f>
        <v>9.8</v>
      </c>
      <c r="BY664" s="10" t="n">
        <f aca="false">(BW664)-(BX664)</f>
        <v>-21.8</v>
      </c>
      <c r="BZ664" s="10" t="str">
        <f aca="false">IF(BY664="","",IF(BY664&lt;-27.5,"De -30 a -28",IF(BY664&lt;-25,"De -27,5 a -25,5",IF(BY664&lt;-22.5,"De -25 a -23",IF(BY664&lt;-20,"De -22,5 a -20,5",IF(BY664&lt;-17.5,"De -20 a -18",IF(BY664&lt;-15,"De -17,5 a -15,5",IF(BY664&lt;-12.5,"De -15 a -13",IF(BY664&lt;-10,"De -12,5 a -10,5",IF(BY664&lt;-7.5,"De -10 a -8",IF(BY664&lt;-5,"De -7,5 a -5,5",IF(BY664&lt;-2.5,"De -5 a -3",IF(BY664&lt;0,"De -2,5 a -0,5",IF(BY664&lt;2.5,"De 0 a 2",IF(BY664&lt;5,"De 2,5 a 4,5",IF(BY664&lt;7.5,"De 5 a 7",IF(BY664&lt;10,"De 7,5 a 9,5",IF(BY664&lt;12.5,"De 10 a 12",IF(BY664&lt;15,"De 12,5 a 14,5",IF(BY664&lt;17.5,"De 15 a 17",IF(BY664&lt;20,"De 17,5 a 19,5",IF(BY664&lt;22.5,"De 20 a 22",IF(BY664&lt;25,"De 22,5 a 24,5",IF(BY664&lt;27.5,"De 25 a 27","De 27,5 a 30"))))))))))))))))))))))))</f>
        <v>De -22,5 a -20,5</v>
      </c>
      <c r="CA664" s="12" t="n">
        <f aca="false">IF(BY664="","",IF(BY664&lt;=-28,1,IF(BY664&lt;=-25.5,2,IF(BY664&lt;=-23,3,IF(BY664&lt;=-20.5,4,IF(BY664&lt;=-18,5,IF(BY664&lt;=-15.5,6,IF(BY664&lt;=-13,7,IF(BY664&lt;=-10.5,8,IF(BY664&lt;=-8,9,IF(BY664&lt;=-5.5,10,IF(BY664&lt;=-3,11,IF(BY664&lt;=-0.5,12,IF(BY664&lt;=2,13,IF(BY664&lt;=4.5,14,IF(BY664&lt;=7,15,IF(BY664&lt;=9.5,16,IF(BY664&lt;=12,17,IF(BY664&lt;=14.5,18,IF(BY664&lt;=17,19,IF(BY664&lt;=19.5,20,IF(BY664&lt;=22,21,IF(BY664&lt;=24.5,22,IF(BY664&lt;=27,23,IF(BY664&lt;=30,24,"Fuera de rango")))))))))))))))))))))))))</f>
        <v>4</v>
      </c>
      <c r="CB664" s="9" t="n">
        <v>-10.5</v>
      </c>
      <c r="CC664" s="10" t="n">
        <f aca="false">18.5- (0.3*H664)</f>
        <v>9.8</v>
      </c>
      <c r="CD664" s="10" t="n">
        <f aca="false">(CB664)-(CC664)</f>
        <v>-20.3</v>
      </c>
      <c r="CE664" s="10" t="str">
        <f aca="false">IF(CD664="","",IF(CD664&lt;-27.5,"De -30 a -28",IF(CD664&lt;-25,"De -27,5 a -25,5",IF(CD664&lt;-22.5,"De -25 a -23",IF(CD664&lt;-20,"De -22,5 a -20,5",IF(CD664&lt;-17.5,"De -20 a -18",IF(CD664&lt;-15,"De -17,5 a -15,5",IF(CD664&lt;-12.5,"De -15 a -13",IF(CD664&lt;-10,"De -12,5 a -10,5",IF(CD664&lt;-7.5,"De -10 a -8",IF(CD664&lt;-5,"De -7,5 a -5,5",IF(CD664&lt;-2.5,"De -5 a -3",IF(CD664&lt;0,"De -2,5 a -0,5",IF(CD664&lt;=2,"De 0 a 2",IF(CD664&lt;=4.5,"De 2,5 a 4,5",IF(CD664&lt;=7,"De 5 a 7",IF(CD664&lt;=9.5,"De 7,5 a 9,5",IF(CD664&lt;=12,"De 10 a 12",IF(CD664&lt;=14.5,"De 12,5 a 14,5",IF(CD664&lt;=17,"De 15 a 17",IF(CD664&lt;=19.5,"De 17,5 a 19,5",IF(CD664&lt;=22,"De 20 a 22",IF(CD664&lt;=24.5,"De 22,5 a 24,5",IF(CD664&lt;=27,"De 25 a 27","De 27,5 a 30"))))))))))))))))))))))))</f>
        <v>De -22,5 a -20,5</v>
      </c>
      <c r="CF664" s="12" t="n">
        <f aca="false">IF(CD664="","",IF(CD664&lt;-27.5,1,IF(CD664&lt;-25,2,IF(CD664&lt;-22.5,3,IF(CD664&lt;-20,4,IF(CD664&lt;-17.5,5,IF(CD664&lt;-15,6,IF(CD664&lt;-12.5,7,IF(CD664&lt;-10,8,IF(CD664&lt;-7.5,9,IF(CD664&lt;-5,10,IF(CD664&lt;-2.5,11,IF(CD664&lt;0,12,IF(CD664&lt;2.5,13,IF(CD664&lt;5,14,IF(CD664&lt;7.5,15,IF(CD664&lt;10,16,IF(CD664&lt;12.5,17,IF(CD664&lt;15,18,IF(CD664&lt;17.5,19,IF(CD664&lt;20,20,IF(CD664&lt;22.5,21,IF(CD664&lt;25,22,IF(CD664&lt;27.5,23,24))))))))))))))))))))))))</f>
        <v>4</v>
      </c>
      <c r="CG664" s="9" t="n">
        <v>-9</v>
      </c>
      <c r="CH664" s="10" t="str">
        <f aca="false">IF(CG664="","",IF(AND(CG664&gt;=-10,CG664&lt;=-9.5),"-10 a -9,5",IF(AND(CG664&gt;-9.5,CG664&lt;=-8.5),"-9 a -8,5",IF(AND(CG664&gt;-8.5,CG664&lt;=-7.5),"-8 a -7,5",IF(AND(CG664&gt;-7.5,CG664&lt;=-6.5),"-7 a -6,5",IF(AND(CG664&gt;-6.5,CG664&lt;=-5.5),"-6 a -5,5",IF(AND(CG664&gt;-5.5,CG664&lt;=-4.5),"-5 a -4,5",IF(AND(CG664&gt;-4.5,CG664&lt;=-3.5),"-4 a -3,5",IF(AND(CG664&gt;-3.5,CG664&lt;=-2.5),"-3 a -2,5",IF(CG664=-2.25,"-2,25",IF(AND(CG664&gt;-2.5,CG664&lt;=-1.5),"-2 a -1,5",IF(AND(CG664&gt;-1.5,CG664&lt;=-0.5),"-1 a -0,5",IF(AND(CG664&gt;-0.5,CG664&lt;=0.5),"0 a 0,5",IF(AND(CG664&gt;0.5,CG664&lt;=1.5),"1 a 1,5",IF(AND(CG664&gt;1.5,CG664&lt;=2.5),"2 a 2,5",IF(AND(CG664&gt;2.5,CG664&lt;=3.5),"3 a 3,5",IF(AND(CG664&gt;3.5,CG664&lt;=4.5),"4 a 4,5",IF(AND(CG664&gt;4.5,CG664&lt;=5.5),"5 a 5,5",IF(AND(CG664&gt;5.5,CG664&lt;=6.5),"6 a 6,5",IF(AND(CG664&gt;6.5,CG664&lt;=7.5),"7 a 7,5",IF(AND(CG664&gt;7.5,CG664&lt;=8.5),"8 a 8,5",IF(AND(CG664&gt;8.5,CG664&lt;=9.5),"9 a 9,5",IF(CG664&gt;=10,"10","Fuera de rango")))))))))))))))))))))))</f>
        <v>-9 a -8,5</v>
      </c>
      <c r="CI664" s="11" t="n">
        <f aca="false">IF(CG664="","",IF(CG664=-2.25,"NORMA",IF(CG664&lt;=-9.5,1,IF(CG664&lt;=-8.5,2,IF(CG664&lt;=-7.5,3,IF(CG664&lt;=-6.5,4,IF(CG664&lt;=-5.5,5,IF(CG664&lt;=-4.5,6,IF(CG664&lt;=-3.5,7,IF(CG664&lt;=-2.5,8,IF(CG664&lt;=-1.5,9,IF(CG664&lt;=-0.5,10,IF(CG664&lt;=0.5,11,IF(CG664&lt;=1.5,12,IF(CG664&lt;=2.5,13,IF(CG664&lt;=3.5,14,IF(CG664&lt;=4.5,15,IF(CG664&lt;=5.5,16,IF(CG664&lt;=6.5,17,IF(CG664&lt;=7.5,18,IF(CG664&lt;=8.5,19,IF(CG664&lt;=9.5,20,IF(CG664=10,21,"Fuera de rango")))))))))))))))))))))))</f>
        <v>2</v>
      </c>
      <c r="CJ664" s="9" t="n">
        <v>2</v>
      </c>
      <c r="CK664" s="10" t="str">
        <f aca="false">IF(CJ664="","",IF(AND(CJ664&gt;=-6,CJ664&lt;=-5.5),"-6 a -5,5",IF(AND(CJ664&gt;-5.5,CJ664&lt;=-4.5),"-5 a -4,5",IF(AND(CJ664&gt;-4.5,CJ664&lt;=-3.5),"-4 a -3,5",IF(AND(CJ664&gt;-3.5,CJ664&lt;=-2.5),"-3 a -2,5",IF(AND(CJ664&gt;-2.5,CJ664&lt;=-1.5),"-2 a -1,5",IF(AND(CJ664&gt;-1.5,CJ664&lt;=-0.5),"-1 a -0,5",IF(AND(CJ664&gt;-0.5,CJ664&lt;=0.5),"0 a 0,5",IF(AND(CJ664&gt;0.5,CJ664&lt;=1.5),"1 a 1,5",IF(AND(CJ664&gt;1.5,CJ664&lt;2.5),"2",IF(AND(CJ664&gt;=2.5,CJ664&lt;=3),"2,5 a 3",IF(AND(CJ664&gt;3,CJ664&lt;=4),"3,5 a 4",IF(AND(CJ664&gt;4,CJ664&lt;=5),"4,5 a 5",IF(AND(CJ664&gt;5,CJ664&lt;=6),"5,5 a 6",IF(AND(CJ664&gt;6,CJ664&lt;=7),"6,5 a 7",IF(AND(CJ664&gt;7,CJ664&lt;=8),"7,5 a 8",IF(AND(CJ664&gt;8,CJ664&lt;=9.5),"8,5 a 9,5",IF(CJ664=10,"10","Fuera de rango"))))))))))))))))))</f>
        <v>2</v>
      </c>
      <c r="CL664" s="11" t="str">
        <f aca="false">IF(CK664="","",IF(OR(CK664="-6 a -5,5",CK664="-6 - -5,5"),1,IF(OR(CK664="-5 a -4,5",CK664="-5 - -4,5"),2,IF(OR(CK664="-4 a -3,5",CK664="-4 - -3,5"),3,IF(OR(CK664="-3 a -2,5",CK664="-3 - -2,5"),4,IF(OR(CK664="-2 a -1,5",CK664="-2 - -1,5"),5,IF(OR(CK664="-1 a -0,5",CK664="-1 - -0,5"),6,IF(OR(CK664="0 a 0,5",CK664="0 - 0,5"),7,IF(OR(CK664="1 a 1,5",CK664="1 - 1,5"),8,IF(CK664="2","NORMA",IF(OR(CK664="2,5 a 3",CK664="2,5 - 3"),9,IF(OR(CK664="3,5 a 4",CK664="3,5 - 4"),10,IF(OR(CK664="4,5 a 5",CK664="4,5 - 5"),11,IF(OR(CK664="5,5 a 6",CK664="5,5 - 6"),12,IF(OR(CK664="6,5 a 7",CK664="6,5 - 7"),13,IF(OR(CK664="7,5 a 8",CK664="7,5 - 8"),14,IF(OR(CK664="8,5 a 9",CK664="8,5 - 9,5",CK664="9 a 9,5"),15,IF(CK664="10",15,IF(OR(CK664="0,5 a 1",CK664="0,5 - 1"),7,"Fuera de rango")))))))))))))))))))</f>
        <v>NORMA</v>
      </c>
      <c r="CO664" s="10" t="str">
        <f aca="false">IF(CM664&gt;0,"EME"," ")</f>
        <v> </v>
      </c>
      <c r="CQ664" s="10" t="str">
        <f aca="false">IF(CP664&gt;0,"0", " ")</f>
        <v> </v>
      </c>
      <c r="CR664" s="10" t="str">
        <f aca="false">IF(CP664&gt;0,"EME"," ")</f>
        <v> </v>
      </c>
      <c r="CS664" s="9" t="n">
        <v>0</v>
      </c>
      <c r="CV664" s="9" t="n">
        <v>0</v>
      </c>
      <c r="CY664" s="9" t="n">
        <v>-3</v>
      </c>
      <c r="DB664" s="9" t="n">
        <v>-2.75</v>
      </c>
      <c r="DC664" s="11" t="str">
        <f aca="false">IF(DB664&lt;0,"2"," ")</f>
        <v>2</v>
      </c>
      <c r="DD664" s="11" t="str">
        <f aca="false">IF(DB664&lt;0,"MIO"," ")</f>
        <v>MIO</v>
      </c>
      <c r="DE664" s="9" t="n">
        <v>0</v>
      </c>
      <c r="DF664" s="10" t="str">
        <f aca="false">IF(DE664&lt;0,"3"," ")</f>
        <v> </v>
      </c>
      <c r="DG664" s="10" t="str">
        <f aca="false">IF(DE664&lt;0,"AST"," ")</f>
        <v> </v>
      </c>
      <c r="DH664" s="9" t="n">
        <v>0</v>
      </c>
      <c r="DI664" s="10" t="str">
        <f aca="false">IF(DH664&lt;0,"3"," ")</f>
        <v> </v>
      </c>
      <c r="DJ664" s="10" t="str">
        <f aca="false">IF(DH664&lt;0,"AST"," ")</f>
        <v> </v>
      </c>
      <c r="DK664" s="9" t="n">
        <v>0</v>
      </c>
      <c r="DL664" s="10" t="str">
        <f aca="false">IF(DK664&gt;0,"4"," ")</f>
        <v> </v>
      </c>
      <c r="DM664" s="10" t="str">
        <f aca="false">IF(DK664&gt;0,"PRE"," ")</f>
        <v> </v>
      </c>
      <c r="DN664" s="9" t="n">
        <v>0</v>
      </c>
      <c r="DO664" s="10" t="str">
        <f aca="false">IF(DN664&gt;0,"4"," ")</f>
        <v> </v>
      </c>
      <c r="DP664" s="10" t="str">
        <f aca="false">IF(DN664&gt;0,"PRE"," ")</f>
        <v> </v>
      </c>
      <c r="DS664" s="12" t="str">
        <f aca="false">CONCATENATE(CO664,CU664,DA664,DG664,DM664)</f>
        <v>   </v>
      </c>
      <c r="DT664" s="10" t="e">
        <f aca="false" t="array" ref="DT664">_xlfn.IFS(DS664="EME    ","0", DS664=" HIP   ","1", DS664="  MIO  ","2", DS664="   AST ","3", DS664="    PRE","4", DS664="EME   PRE","5", DS664=" HIP  PRE","6", DS664=" HIP AST ","7", DS664="  MIO PRE","8", DS664="  MIOAST ","9", DS664="   ASTPRE","10",DS664=" HIP ASTPRE","11", DS664="  MIOASTPRE","12", DS664="     ","0")</f>
        <v>#N/A</v>
      </c>
      <c r="DV664" s="1" t="e">
        <f aca="false" t="array" ref="DV664">_xlfn.IFS(DU664="SI","2", DU664="NO","1")</f>
        <v>#N/A</v>
      </c>
      <c r="DX664" s="11" t="str">
        <f aca="false">IF(DW664=0,"1","2")</f>
        <v>1</v>
      </c>
      <c r="DY664" s="11" t="str">
        <f aca="false" t="array" ref="DY664">_xlfn.IFS(DW664=0,"0", DW664=0.25, "1", DW664=0.5,"2", DW664=0.75,"3", DW664=1,"4",DW664=1.25,"5", DW664=1.5,"6", DW664=1.75,"7", DW664=2,"8")</f>
        <v>0</v>
      </c>
      <c r="EA664" s="11" t="str">
        <f aca="false">IF(DZ664=0,"1","2")</f>
        <v>1</v>
      </c>
      <c r="EB664" s="11" t="str">
        <f aca="false" t="array" ref="EB664">_xlfn.IFS(DZ664=0,"0", DZ664=0.25, "1", DZ664=0.5,"2", DZ664=0.75,"3", DZ664=1,"4",DZ664=1.25,"5", DZ664=1.5,"6", DZ664=1.75,"7", DZ664=2,"8")</f>
        <v>0</v>
      </c>
      <c r="ED664" s="10" t="str">
        <f aca="false">IF(EC664=0,"1","2")</f>
        <v>1</v>
      </c>
      <c r="EE664" s="11" t="str">
        <f aca="false" t="array" ref="EE664">_xlfn.IFS(EC664=0,"0", EC664=-0.25, "1", EC664=-0.5,"2", EC664=-0.75,"3", EC664=-1,"4",EC664=-1.25,"5", EC664=-1.5,"6", EC664=-1.75,"7", EC664=-2,"8", EC664=-2.25,"9",EC664=-2.5,"10", EC664=-2.75,"11", EC664=-3,"12", EC664=-3.25,"13", EC664=-3.5,"14", EC664=-3.75,"15",EC664=-4,"16")</f>
        <v>0</v>
      </c>
      <c r="EG664" s="10" t="str">
        <f aca="false">IF(EF664=0,"1","2")</f>
        <v>1</v>
      </c>
      <c r="EH664" s="11" t="str">
        <f aca="false" t="array" ref="EH664">_xlfn.IFS(EF664=0,"0", EF664=-0.25, "1", EF664=-0.5,"2", EF664=-0.75,"3", EF664=-1,"4",EF664=-1.25,"5", EF664=-1.5,"6", EF664=-1.75,"7", EF664=-2,"8", EF664=-2.25,"9",EF664=-2.5,"10", EF664=-2.75,"11", EF664=-3,"12", EF664=-3.25,"13", EF664=-3.5,"14", EF664=-3.75,"15",EF664=-4,"16")</f>
        <v>0</v>
      </c>
      <c r="EJ664" s="11" t="str">
        <f aca="false">IF(EI664=0,"1","2")</f>
        <v>1</v>
      </c>
      <c r="EK664" s="11" t="str">
        <f aca="false" t="array" ref="EK664">_xlfn.IFS(EI664=0,"0", EI664=-0.25, "1", EI664=-0.5,"2", EI664=-0.75,"3", EI664=-1,"4",EI664=-1.25,"5", EI664=-1.5,"6", EI664=-1.75,"7", EI664=-2,"8", EI664=-2.25,"9", EI664=-2.25,"9",EI664=-2.5,"10", EI664=-2.75,"11", EI664=-3,"12", EI664=-3.25,"13", EI664=-3.5,"14", EI664=-3.75,"15",EI664=-4,"16", EI664=0.25, "17", EI664=0.5, "18")</f>
        <v>0</v>
      </c>
      <c r="EM664" s="11" t="str">
        <f aca="false">IF(EL664=0,"1","2")</f>
        <v>1</v>
      </c>
      <c r="EN664" s="11" t="str">
        <f aca="false" t="array" ref="EN664">_xlfn.IFS(EL664=0.25,"17",EL664=0.5,"18", EL664=0,"0", EL664=-0.25, "1", EL664=-0.5,"2", EL664=-0.75,"3", EL664=-1,"4",EL664=-1.25,"5", EL664=-1.5,"6", EL664=-1.75,"7", EL664=-2,"8",EL664= -2.25,"9",EL664=-2.5,"10",EL664= -2.75,"11",EL664= -3,"12",EL664= -3.25,"13",EL664= -3.5,"14",EL664= -3.75,"15",EL664=-4,"16")</f>
        <v>0</v>
      </c>
      <c r="EP664" s="11" t="str">
        <f aca="false">IF(EO664=0,"1","2")</f>
        <v>1</v>
      </c>
      <c r="EQ664" s="11" t="str">
        <f aca="false" t="array" ref="EQ664">_xlfn.IFS(EO664=0,"0", EO664=0.25, "1", EO664=0.5,"2", EO664=0.75,"3", EO664=1,"4",EO664=1.25,"5", EO664=1.5,"6", EO664=1.75,"7", EO664=2,"8", EO664=2.25,"9", EO664=2.25,"9",EO664=2.5,"10", EO664=2.75,"11", EO664=3,"12", EO664=3.25,"13", EO664=3.5,"14", EO664=3.75,"15",EO664=4,"16", EO664=-0.25, "17", bq=-0.5, "18")</f>
        <v>0</v>
      </c>
      <c r="ES664" s="11" t="str">
        <f aca="false">IF(ER664=0,"1","2")</f>
        <v>1</v>
      </c>
      <c r="ET664" s="11" t="str">
        <f aca="false" t="array" ref="ET664">_xlfn.IFS(ER664=0,"0", ER664=0.25, "1", ER664=0.5,"2", ER664=0.75,"3", ER664=1,"4",ER664=1.25,"5", ER664=1.5,"6", ER664=1.75,"7", ER664=2,"8", ER664=2.25,"9", ER664=2.25,"9",ER664=2.5,"10", ER664=2.75,"11", ER664=3,"12", ER664=3.25,"13", ER664=3.5,"14", ER664=3.75,"15",ER664=4,"16", ER664=-0.25, "17", bq=-0.5, "18")</f>
        <v>0</v>
      </c>
      <c r="EV664" s="14" t="e">
        <f aca="false">VLOOKUP(EU664,LEYENDA!$G$2:$H$8,2,TRUE())</f>
        <v>#N/A</v>
      </c>
      <c r="EW664" s="14" t="e">
        <f aca="false" t="array" ref="EW664">_xlfn.IFS(EV664="0-5","1", EV664="6-12","2", EV664="13-18","3", EV664="19-24","4", EV664="25-36","5", EV664="37-48","6", EV664="49-60","7")</f>
        <v>#N/A</v>
      </c>
    </row>
    <row r="665" customFormat="false" ht="13.5" hidden="false" customHeight="false" outlineLevel="0" collapsed="false">
      <c r="A665" s="1" t="n">
        <v>259</v>
      </c>
      <c r="B665" s="2" t="n">
        <v>1</v>
      </c>
      <c r="C665" s="33" t="n">
        <v>45937</v>
      </c>
      <c r="E665" s="5" t="str">
        <f aca="false">VLOOKUP(A665,'286'!$A$3:$J$6279,10,FALSE())</f>
        <v>VARGAS GONZÁLEZ, LORENA</v>
      </c>
      <c r="F665" s="4" t="str">
        <f aca="false">VLOOKUP(A665,'286'!$A$3:$I$1768,3,FALSE())</f>
        <v>VARGONLO</v>
      </c>
      <c r="G665" s="6" t="n">
        <f aca="false">VLOOKUP(A665,'286'!$A$3:$I$1768,4,FALSE())</f>
        <v>37891</v>
      </c>
      <c r="H665" s="7" t="n">
        <f aca="false">YEAR(C665)-YEAR(G665)</f>
        <v>22</v>
      </c>
      <c r="I665" s="1" t="str">
        <f aca="false">VLOOKUP(H665,LEYENDA!$C$2:$D$6,2,TRUE())</f>
        <v>13-24</v>
      </c>
      <c r="J665" s="5" t="str">
        <f aca="false">VLOOKUP(A665,'286'!$A$3:$I$1768,7,FALSE())</f>
        <v>M</v>
      </c>
      <c r="K665" s="8" t="n">
        <f aca="false">VLOOKUP(A665,'286'!$A$3:$I$1768,2,FALSE())</f>
        <v>0</v>
      </c>
      <c r="L665" s="4" t="str">
        <f aca="false">VLOOKUP(A665,'286'!$A$3:$I$1768,8,FALSE())</f>
        <v>D</v>
      </c>
      <c r="M665" s="4" t="str">
        <f aca="false">VLOOKUP(A665,'286'!$A$3:$I$1768,9,FALSE())</f>
        <v>I</v>
      </c>
      <c r="N665" s="8" t="str">
        <f aca="false">IF(R665=O665, "MISMA","CONTRARIA")</f>
        <v>CONTRARIA</v>
      </c>
      <c r="O665" s="8" t="str">
        <f aca="false" t="array" ref="O665">_xlfn.IFS(L665="D","1", L665="I","2")</f>
        <v>1</v>
      </c>
      <c r="P665" s="8" t="e">
        <f aca="false" t="array" ref="P665">_xlfn.IFS(K665="OD","1", K665="OI","2")</f>
        <v>#N/A</v>
      </c>
      <c r="Q665" s="1" t="str">
        <f aca="false" t="array" ref="Q665">_xlfn.IFS(J665="M","1", J665="H","2")</f>
        <v>1</v>
      </c>
      <c r="R665" s="8" t="str">
        <f aca="false" t="array" ref="R665">_xlfn.IFS(M665="D","1", M665="I","2")</f>
        <v>2</v>
      </c>
      <c r="S665" s="1" t="str">
        <f aca="false" t="array" ref="S665">_xlfn.IFS(N665="CONTRARIA", "1",N665= "MISMA","2")</f>
        <v>1</v>
      </c>
      <c r="T665" s="1" t="str">
        <f aca="false" t="array" ref="T665">_xlfn.IFS(I665="0-12","1", I665="13-24","2", I665="25-40","3", I665="41-60","4", I665="61-100","5")</f>
        <v>2</v>
      </c>
      <c r="U665" s="9" t="n">
        <v>-3</v>
      </c>
      <c r="V665" s="10" t="str">
        <f aca="false">IF(U665="","",IF(AND(U665&gt;=-9,U665&lt;=-6.5),"-9 a -6,5",IF(AND(U665&gt;=-6,U665&lt;=-3.5),"-6 a -3,5",IF(AND(U665&gt;=-3,U665&lt;=-1),"-3 a -1",IF(U665=-0.5,"-0,5",IF(AND(U665&gt;=0,U665&lt;=2.5),"0 a 2,5",IF(AND(U665&gt;=3,U665&lt;=5.5),"3 a 5,5",IF(AND(U665&gt;=6,U665&lt;=8.5),"6 a 8,5",IF(AND(U665&gt;=9,U665&lt;=20),"9 a 20","Fuera de rango")))))))))</f>
        <v>-3 a -1</v>
      </c>
      <c r="W665" s="11" t="n">
        <f aca="false">IF(V665="","",IF(V665="-9 a -6,5",2,IF(V665="-6 a -3,5",3,IF(V665="-3 a -1",4,IF(V665="-0,5","NORMA",IF(V665="0 a 2,5",5,IF(V665="3 a 5,5",6,IF(V665="6 a 8,5",7,IF(V665="9 a 20",8,"Fuera de rango")))))))))</f>
        <v>4</v>
      </c>
      <c r="X665" s="9" t="n">
        <v>0</v>
      </c>
      <c r="Y665" s="11" t="str">
        <f aca="false">IF(X665="","",IF(AND(X665&gt;=0,X665&lt;=4),"0 a 4",IF(AND(X665&gt;=4.5,X665&lt;=8.5),"4,5 a 8,5",IF(X665=9,"9",IF(AND(X665&gt;=9.5,X665&lt;=13),"9,5 a 13",IF(AND(X665&gt;=13.5,X665&lt;=20),"13,5 a 20",IF(AND(X665&gt;=20.5,X665&lt;=35),"20,5 a 35","Fuera de rango")))))))</f>
        <v>0 a 4</v>
      </c>
      <c r="Z665" s="11" t="n">
        <f aca="false">IF(Y665="","",IF(Y665="0 a 4",1,IF(Y665="4,5 a 8,5",2,IF(Y665="9","NORMA",IF(Y665="9,5 a 13",3,IF(Y665="13,5 a 20",4,IF(Y665="20,5 a 35",5,"Fuera de rango")))))))</f>
        <v>1</v>
      </c>
      <c r="AA665" s="9" t="n">
        <v>24</v>
      </c>
      <c r="AB665" s="10" t="str">
        <f aca="false">IF(AA665="","",IF(AND(AA665&gt;=0,AA665&lt;=9),"0 a 9",IF(AND(AA665&gt;=9.5,AA665&lt;=18.5),"9,5 a 18,5",IF(AA665=19,"19",IF(AND(AA665&gt;=19.5,AA665&lt;=28),"19,5 a 28",IF(AND(AA665&gt;=28.5,AA665&lt;=40),"28,5 a 40","Fuera de rango"))))))</f>
        <v>19,5 a 28</v>
      </c>
      <c r="AC665" s="11" t="n">
        <f aca="false" t="array" ref="AC665">_xlfn.IFS(AB665="","",AB665="0 a 9",1,AB665="9,5 a 18,5",2,AB665="19","NORMA",AB665="19,5 a 28",3,AB665="28,5 a 40",4,TRUE(),"Fuera de rango")</f>
        <v>3</v>
      </c>
      <c r="AD665" s="9" t="n">
        <v>6</v>
      </c>
      <c r="AE665" s="10" t="str">
        <f aca="false">IF(AD665="","",IF(AND(AD665&gt;=-10,AD665&lt;=0),"De -10 a 0",IF(AND(AD665&gt;=0.5,AD665&lt;=9.5),"0,5 a 9,5",IF(AD665=10,"10",IF(AND(AD665&gt;=10.5,AD665&lt;=20),"10,5 a 20",IF(AND(AD665&gt;=20.5,AD665&lt;=40),"20,5 a 40","Fuera de rango"))))))</f>
        <v>0,5 a 9,5</v>
      </c>
      <c r="AF665" s="12" t="n">
        <f aca="false">IF(AD665="","",IF(AND(AD665&gt;=-10,AD665&lt;=0),1,IF(AND(AD665&gt;=0.5,AD665&lt;=9.5),2,IF(AD665=10,"NORMA",IF(AND(AD665&gt;=10.5,AD665&lt;=20),3,IF(AND(AD665&gt;=20.5,AD665&lt;=40),4,""))))))</f>
        <v>2</v>
      </c>
      <c r="AG665" s="9" t="n">
        <v>10</v>
      </c>
      <c r="AH665" s="10" t="str">
        <f aca="false">IF(AG665="","",IF(AND(AG665&gt;=0,AG665&lt;=4),"0 a 4",IF(AND(AG665&gt;=4.5,AG665&lt;=8.5),"4,5 a 8,5",IF(AG665=9,"9",IF(AND(AG665&gt;=9.5,AG665&lt;=13),"9,5 a 13",IF(AND(AG665&gt;=13.5,AG665&lt;=25),"13,5 a 25","Fuera de rango"))))))</f>
        <v>9,5 a 13</v>
      </c>
      <c r="AI665" s="10" t="n">
        <f aca="false">IF(AH665="","",IF(AH665="0 a 4",1,IF(AH665="4,5 a 8,5",2,IF(AH665="9","NORMA",IF(AH665="9,5 a 13",3,IF(AH665="13,5 a 25",4,""))))))</f>
        <v>3</v>
      </c>
      <c r="AJ665" s="9" t="n">
        <v>5</v>
      </c>
      <c r="AK665" s="10" t="str">
        <f aca="false">IF(AJ665="","",IF(AND(AJ665&gt;=-15,AJ665&lt;=-10.5),"-15 a -10,5",IF(AND(AJ665&gt;=-10,AJ665&lt;=-4),"-10 a -4",IF(AND(AJ665&gt;=-4.5,AJ665&lt;=0),"-4,5 a 0",IF(AND(AJ665&gt;=0.5,AJ665&lt;=4.5),"0,5 a 4,5",IF(AJ665=5,"5",IF(AND(AJ665&gt;=5.5,AJ665&lt;=10),"5,5 a 10",IF(AND(AJ665&gt;=10.5,AJ665&lt;=20),"10,5 a 20","Fuera de rango"))))))))</f>
        <v>5</v>
      </c>
      <c r="AL665" s="11" t="str">
        <f aca="false">IF(AK665="","",IF(AK665="-15 a -10,5",1,IF(AK665="-10 a -4",2,IF(AK665="-4,5 a 0",3,IF(AK665="0,5 a 4,5",4,IF(AK665="5","NORMA",IF(AK665="5,5 a 10",5,IF(AK665="10,5 a 20",6,"Error"))))))))</f>
        <v>NORMA</v>
      </c>
      <c r="AM665" s="9" t="n">
        <v>0</v>
      </c>
      <c r="AN665" s="10" t="str">
        <f aca="false">IF(AM665="","",IF(AND(AM665&gt;=-7.5,AM665&lt;=-5.5),"-7,5 a -5,5",IF(AND(AM665&gt;=-5,AM665&lt;=-3),"-5 a -3",IF(AND(AM665&gt;=-2.5,AM665&lt;=-0.5),"-2,5 a -0,5",IF(AM665=0,"0,00",IF(AND(AM665&gt;=0.5,AM665&lt;=2.5),"0,5 a 2,5",IF(AND(AM665&gt;=3,AM665&lt;=5),"3 a 5",IF(AND(AM665&gt;=5.5,AM665&lt;=7.5),"5,5 a 7,5",IF(AND(AM665&gt;=8,AM665&lt;=10),"8 a 10","Fuera de rango")))))))))</f>
        <v>0,00</v>
      </c>
      <c r="AO665" s="11" t="str">
        <f aca="false">IF(AN665="","",IF(AN665="-7,5 a -5,5",1,IF(AN665="-5 a -3",2,IF(AN665="-2,5 a -0,5",3,IF(AN665="0,00","NORMA",IF(AN665="0,5 a 2,5",4,IF(AN665="3 a 5",5,IF(AN665="5,5 a 7,5",6,IF(AN665="8 a 10",7,"Error")))))))))</f>
        <v>NORMA</v>
      </c>
      <c r="AP665" s="9" t="n">
        <v>-10</v>
      </c>
      <c r="AQ665" s="10" t="str">
        <f aca="false">IF(AP665="","",IF(AND(AP665&gt;=-20,AP665&lt;=-9.5),"-20 a -9,5",IF(AND(AP665&gt;=-9,AP665&lt;=-6.5),"-9 a -6,5",IF(AP665=-6,"-6",IF(AND(AP665&gt;=-5.5,AP665&lt;=-3),"-5,5 a -3",IF(AND(AP665&gt;=-2.5,AP665&lt;=0),"-2,5 a 0",IF(AND(AP665&gt;=0.5,AP665&lt;=3),"0,5 a 3",IF(AND(AP665&gt;=3.5,AP665&lt;=6),"3,5 a 6",IF(AND(AP665&gt;=6.5,AP665&lt;=9),"6,5 a 9",IF(AND(AP665&gt;=9.5,AP665&lt;=20),"9,5 a 20","Fuera de rango"))))))))))</f>
        <v>-20 a -9,5</v>
      </c>
      <c r="AR665" s="11" t="n">
        <f aca="false">IF(AQ665="","",IF(AQ665="-20 a -9,5",1,IF(AQ665="-9 a -6,5",2,IF(AQ665="-6","NORMA",IF(AQ665="-5,5 a -3",3,IF(AQ665="-2,5 a 0",4,IF(AQ665="0,5 a 3",5,IF(AQ665="3,5 a 6",6,IF(AQ665="6,5 a 9",7,IF(AQ665="9,5 a 20",8,""))))))))))</f>
        <v>1</v>
      </c>
      <c r="AS665" s="9" t="n">
        <v>8</v>
      </c>
      <c r="AT665" s="10" t="str">
        <f aca="false">IF(AS665="","",IF(AND(AS665&gt;=-16,AS665&lt;=-14),"-16 a -14",IF(AND(AS665&gt;=-13.5,AS665&lt;=-11.5),"-13,5 a -11,5",IF(AND(AS665&gt;=-11,AS665&lt;=-9),"-11 a -9",IF(AND(AS665&gt;=-8.5,AS665&lt;=-6.5),"-8,5 a -6,5",IF(AND(AS665&gt;=-6,AS665&lt;=-4),"-6 a -4",IF(AND(AS665&gt;=-3.5,AS665&lt;=-1.5),"-3,5 a -1,5",IF(AND(AS665&gt;=-1,AS665&lt;=1),"-1 a 1",IF(AND(AS665&gt;=1.5,AS665&lt;=3.5),"1,5 a 3,5",IF(AND(AS665&gt;=4,AS665&lt;=6),"4 a 6",IF(AND(AS665&gt;=6.5,AS665&lt;=8.5),"6,5 a 8,5",IF(AND(AS665&gt;=9,AS665&lt;=11),"9 a 11",IF(AND(AS665&gt;=11.5,AS665&lt;=13.5),"11,5 a 13,5",IF(AND(AS665&gt;=14,AS665&lt;=16),"14 a 16",IF(AND(AS665&gt;=16.5,AS665&lt;=18.5),"16,5 a 18,5",IF(AND(AS665&gt;=19,AS665&lt;=21),"19 a 21","Fuera de rango"))))))))))))))))</f>
        <v>6,5 a 8,5</v>
      </c>
      <c r="AU665" s="11" t="n">
        <f aca="false" t="array" ref="AU665">IF(AT665="","",_xlfn.IFS(AT665="-16 a -14",1,AT665="-13,5 a -11,5",2,AT665="-11 a -9",3,AT665="-8,5 a -6,5",4,AT665="-6 a -4",5,AT665="-3,5 a -1,5",6,AT665="-1 a 1",7,AT665="1,5 a 3,5",8,AT665="4 a 6","NORMA",AT665="6,5 a 8,5",9,AT665="9 a 11",10,AT665="11,5 a 13,5",11,AT665="14 a 16",12,AT665="16,5 a 18,5",13,AT665="19 a 21",14,TRUE(),""))</f>
        <v>9</v>
      </c>
      <c r="AV665" s="9" t="n">
        <v>0.25</v>
      </c>
      <c r="AW665" s="10" t="str">
        <f aca="false">IF(AV665="","",IF(AND(AV665&gt;=-1,AV665&lt;=-0.5),"-1 a -0,5",IF(AND(AV665&gt;-0.5,AV665&lt;=0),"De -0,5 a 0",IF(AND(AV665&gt;=0.25,AV665&lt;=0.75),"0,25 a 0,75",IF(AND(AV665&gt;=1,AV665&lt;=1.5),"1 a 1,5",IF(AND(AV665&gt;=1.75,AV665&lt;=2.25),"1,75 a 2,25",IF(AND(AV665&gt;=2.5,AV665&lt;=3),"2,5 a 3",IF(AND(AV665&gt;=3.25,AV665&lt;=3.75),"3,25 a 3,75","Fuera de rango"))))))))</f>
        <v>0,25 a 0,75</v>
      </c>
      <c r="AX665" s="10" t="str">
        <f aca="false">IF(AW665="","",IF(OR(AW665="-1 a -0,5",AW665="-1 a -0.5"),1,IF(OR(AW665="De -0,5 a 0",AW665="-0,5 a 0",AW665="De -0.5 a 0"),2,IF(OR(AW665="0,25 a 0,75",AW665="0.25 a 0.75"),"NORMA",IF(OR(AW665="1 a 1,5",AW665="1 a 1.5"),3,IF(OR(AW665="1,75 a 2,25",AW665="1.75 a 2.25"),4,IF(OR(AW665="2,5 a 3",AW665="2.5 a 3"),5,IF(OR(AW665="3,25 a 3,75",AW665="3.25 a 3.75"),6,""))))))))</f>
        <v>NORMA</v>
      </c>
      <c r="AY665" s="9" t="n">
        <v>-5</v>
      </c>
      <c r="AZ665" s="10" t="str">
        <f aca="false">IF(AY665="","",IF(AND(AY665&gt;=-20,AY665&lt;=-9.5),"-20 a -9,5",IF(AND(AY665&gt;=-9,AY665&lt;=-6.5),"-9 a -6,5",IF(AY665=-6,"-6",IF(AND(AY665&gt;=-5.5,AY665&lt;=-3),"-5,5 a -3",IF(AND(AY665&gt;=-2.5,AY665&lt;=0),"-2,5 a 0",IF(AND(AY665&gt;=0.5,AY665&lt;=3),"0,5 a 3",IF(AND(AY665&gt;=3.5,AY665&lt;=6),"3,5 a 6","Fuera de rango"))))))))</f>
        <v>-5,5 a -3</v>
      </c>
      <c r="BA665" s="11" t="n">
        <f aca="false">IF(AZ665="","",IF(AZ665="-20 a -9,5",1,IF(AZ665="-9 a -6,5",2,IF(AZ665="-6","NORMA",IF(AZ665="-5,5 a -3",3,IF(AZ665="-2,5 a 0",4,IF(AZ665="0,5 a 3",5,IF(AZ665="3,5 a 6",6,""))))))))</f>
        <v>3</v>
      </c>
      <c r="BB665" s="9" t="n">
        <v>20</v>
      </c>
      <c r="BC665" s="10" t="str">
        <f aca="false" t="array" ref="BC665">IF(BB665="","",_xlfn.IFS(AND(BB665&gt;=0,BB665&lt;=2),"0 a 2",AND(BB665&gt;=2.5,BB665&lt;=4.5),"2,5 a 4,5",AND(BB665&gt;=5,BB665&lt;=7),"5 a 7",AND(BB665&gt;=7.5,BB665&lt;=9.5),"7,5 a 9,5",AND(BB665&gt;=10,BB665&lt;=12),"10 a 12",AND(BB665&gt;=12.5,BB665&lt;=14.5),"12,5 a 14,5",BB665=15,"15",AND(BB665&gt;=15.5,BB665&lt;=17.5),"15,5 a 17,5",AND(BB665&gt;=18,BB665&lt;=20),"18 a 20",AND(BB665&gt;=20.5,BB665&lt;=22.5),"20,5 a 22,5",AND(BB665&gt;=23,BB665&lt;=25),"23 a 25",TRUE(),"Fuera de rango"))</f>
        <v>18 a 20</v>
      </c>
      <c r="BD665" s="11" t="n">
        <f aca="false" t="array" ref="BD665">IF(BC665="","",_xlfn.IFS(BC665="0 a 2",1,BC665="2,5 a 4,5",2,BC665="5 a 7",3,BC665="7,5 a 9,5",4,BC665="10 a 12",5,BC665="12,5 a 14,5",6,BC665="15","NORMA",BC665="15,5 a 17,5",7,BC665="18 a 20",8,BC665="20,5 a 22,5",9,BC665="23 a 25",10,TRUE(),"Fuera de rango"))</f>
        <v>8</v>
      </c>
      <c r="BE665" s="9" t="n">
        <v>22</v>
      </c>
      <c r="BF665" s="10" t="str">
        <f aca="false">IF(BE665="","",IF(AND(BE665&gt;=-20,BE665&lt;=-10),"-20 a -10",IF(AND(BE665&gt;=-9.5,BE665&lt;=0.5),"-9,5 a 0,5",IF(AND(BE665&gt;=1,BE665&lt;=11),"1 a 11",IF(AND(BE665&gt;=11.5,BE665&lt;=20.5),"11,5 a 20,5",IF(BE665=21,"21",IF(AND(BE665&gt;=21.5,BE665&lt;=31.5),"21,5 a 31,5",IF(AND(BE665&gt;=32,BE665&lt;=42),"32 a 42","Fuera de rango"))))))))</f>
        <v>21,5 a 31,5</v>
      </c>
      <c r="BG665" s="11" t="n">
        <f aca="false">IF(BF665="","",IF(BF665="-20 a -10",1,IF(BF665="-9,5 a 0,5",2,IF(BF665="1 a 11",3,IF(BF665="11,5 a 20,5",4,IF(BF665="21","NORMA",IF(BF665="21,5 a 31,5",5,IF(BF665="32 a 42",6,""))))))))</f>
        <v>5</v>
      </c>
      <c r="BH665" s="9" t="n">
        <v>8</v>
      </c>
      <c r="BI665" s="10" t="str">
        <f aca="false">IF(BH665="","",IF(AND(BH665&gt;=-20,BH665&lt;=-15),"-20 a -15",IF(AND(BH665&gt;=-14.5,BH665&lt;=-9.5),"-14,5 a -9,5",IF(AND(BH665&gt;=-9,BH665&lt;=-4),"-9 a -4",IF(AND(BH665&gt;=-3.5,BH665&lt;=2.5),"-3,5 a 2,5",IF(AND(BH665&gt;=3,BH665&lt;=8),"3 a 8",IF(AND(BH665&gt;=8.5,BH665&lt;=14.5),"8,5 a 14,5",IF(BH665=15,"15",IF(AND(BH665&gt;=15.5,BH665&lt;=20.5),"15,5 a 20,5",IF(AND(BH665&gt;=21,BH665&lt;=26),"21 a 26","Fuera de rango"))))))))))</f>
        <v>3 a 8</v>
      </c>
      <c r="BJ665" s="11" t="n">
        <f aca="false">IF(BI665="","",IF(BI665="-20 a -15",1,IF(BI665="-14,5 a -9,5",2,IF(BI665="-9 a -4",3,IF(BI665="-3,5 a 2,5",4,IF(BI665="3 a 8",5,IF(BI665="8,5 a 14,5",6,IF(BI665="15","NORMA",IF(BI665="15,5 a 20,5",7,IF(BI665="21 a 26",8,IF(BI665="26,5 a 31,5",9,"")))))))))))</f>
        <v>5</v>
      </c>
      <c r="BK665" s="9" t="n">
        <v>10</v>
      </c>
      <c r="BL665" s="10" t="str">
        <f aca="false">IF(BK665="","",IF(AND(BK665&gt;=0,BK665&lt;=2),"0 - 2",IF(AND(BK665&gt;=2.5,BK665&lt;=4.5),"2,5 - 4,5",IF(AND(BK665&gt;=5,BK665&lt;=7),"5 - 7",IF(AND(BK665&gt;=7.5,BK665&lt;=9.5),"7,5 - 9,5",IF(AND(BK665&gt;=10,BK665&lt;=12),"10 - 12",IF(AND(BK665&gt;=12.5,BK665&lt;=13.5),"12,5 - 13,5",IF(BK665=14,"14",IF(AND(BK665&gt;=14.5,BK665&lt;=16.5),"14,5 - 16,5",IF(AND(BK665&gt;=17,BK665&lt;=19),"17 - 19",IF(AND(BK665&gt;=19.5,BK665&lt;=21.5),"19,5 - 21,5",IF(AND(BK665&gt;=22,BK665&lt;=24),"22 - 24",IF(AND(BK665&gt;=24.5,BK665&lt;=26.5),"24,5 - 26,5",IF(AND(BK665&gt;=27,BK665&lt;=29),"27 - 29",IF(AND(BK665&gt;=29.5,BK665&lt;=30),"29,5 - 30","Fuera de rango")))))))))))))))</f>
        <v>10 - 12</v>
      </c>
      <c r="BM665" s="11" t="n">
        <f aca="false">IF(BL665="","",IF(BL665="0 - 2",1,IF(BL665="2,5 - 4,5",2,IF(BL665="5 - 7",3,IF(BL665="7,5 - 9,5",4,IF(BL665="10 - 12",5,IF(BL665="12,5 - 13,5",6,IF(BL665="14","NORMA",IF(BL665="14,5 - 16,5",7,IF(BL665="17 - 19",8,IF(BL665="19,5 - 21,5",9,IF(BL665="22 - 24",10,IF(BL665="24,5 - 26,5",11,IF(BL665="27 - 29",12,IF(BL665="29,5 - 30",13,"")))))))))))))))</f>
        <v>5</v>
      </c>
      <c r="BN665" s="9" t="n">
        <v>22</v>
      </c>
      <c r="BO665" s="11" t="str">
        <f aca="false">IF(BN665="","",IF(AND(BN665&gt;=-20,BN665&lt;=-10),"-20 a -10",IF(AND(BN665&gt;=-9.5,BN665&lt;=0.5),"-9,5 a 0,5",IF(AND(BN665&gt;=1,BN665&lt;=11),"1 a 11",IF(AND(BN665&gt;=11.5,BN665&lt;=21.5),"11,5 a 21,5",IF(BN665=22,"22",IF(AND(BN665&gt;=22.5,BN665&lt;=32.5),"22,5 a 32,5",IF(AND(BN665&gt;=33,BN665&lt;=43),"33 a 43","Fuera de rango"))))))))</f>
        <v>22</v>
      </c>
      <c r="BP665" s="11" t="str">
        <f aca="false">IF(BO665="","",IF(BO665="-20 a -10",1,IF(BO665="-9,5 a 0,5",2,IF(BO665="1 a 11",3,IF(BO665="11,5 a 21,5",4,IF(BO665="22","NORMA",IF(BO665="22,5 a 32,5",5,IF(BO665="33 a 43",6,""))))))))</f>
        <v>NORMA</v>
      </c>
      <c r="BQ665" s="9" t="n">
        <v>9</v>
      </c>
      <c r="BR665" s="10" t="str">
        <f aca="false">IF(BQ665="","",IF(AND(BQ665&gt;=-20,BQ665&lt;=-15),"-20 a -15",IF(AND(BQ665&gt;=-14.5,BQ665&lt;=-9.5),"-14,5 a -9,5",IF(AND(BQ665&gt;=-9,BQ665&lt;=-4),"-9 a -4",IF(AND(BQ665&gt;=-3.5,BQ665&lt;=2.5),"-3,5 a 2,5",IF(AND(BQ665&gt;=3,BQ665&lt;=8),"3 a 8",IF(AND(BQ665&gt;=8.5,BQ665&lt;=13.5),"8,5 a 13,5",IF(AND(BQ665&gt;=14,BQ665&lt;=17.5),"14 a 17,5",IF(BQ665=18,"18",IF(AND(BQ665&gt;=18.5,BQ665&lt;=23.5),"18,5 a 23,5",IF(AND(BQ665&gt;=24,BQ665&lt;=29),"24 a 29",IF(AND(BQ665&gt;=29.5,BQ665&lt;=34.5),"29,5 a 34,5",IF(AND(BQ665&gt;=35,BQ665&lt;=40),"35 a 40","Fuera de rango")))))))))))))</f>
        <v>8,5 a 13,5</v>
      </c>
      <c r="BS665" s="11" t="n">
        <f aca="false">IF(BR665="","",IF(BR665="-20 a -15",1,IF(BR665="-14,5 a -9,5",2,IF(BR665="-9 a -4",3,IF(BR665="-3,5 a 2,5",4,IF(BR665="3 a 8",5,IF(BR665="8,5 a 13,5",6,IF(BR665="14 a 17,5",7,IF(BR665="18","NORMA",IF(BR665="18,5 a 23,5",8,IF(BR665="24 a 29",9,IF(BR665="29,5 a 34,5",10,IF(BR665="35 a 40",11,"")))))))))))))</f>
        <v>6</v>
      </c>
      <c r="BT665" s="9" t="n">
        <v>0</v>
      </c>
      <c r="BU665" s="10" t="str">
        <f aca="false">IF(BT665="","",IF(AND(BT665&gt;=-20,BT665&lt;=-18),"-20 a -18",IF(AND(BT665&gt;=-17.5,BT665&lt;=-15.5),"-17,5 a -15,5",IF(AND(BT665&gt;=-15,BT665&lt;=-13),"-15 a -13",IF(AND(BT665&gt;=-12.5,BT665&lt;=-10.5),"-12,5 a -10,5",IF(AND(BT665&gt;=-10,BT665&lt;=-8),"-10 a -8",IF(AND(BT665&gt;=-7.5,BT665&lt;=-5.5),"-7,5 a -5,5",IF(AND(BT665&gt;=-5,BT665&lt;=-3),"-5 a -3",IF(AND(BT665&gt;=-2.5,BT665&lt;=-0.5),"-2,5 a -0,5",IF(BT665=0,"0",IF(AND(BT665&gt;=0.5,BT665&lt;=2.5),"0,5 a 2,5",IF(AND(BT665&gt;=3,BT665&lt;=5),"3 a 5",IF(AND(BT665&gt;=5.5,BT665&lt;=7.5),"5,5 a 7,5",IF(AND(BT665&gt;=8,BT665&lt;=10),"8 a 10",IF(AND(BT665&gt;=10.5,BT665&lt;=12.5),"10,5 a 12,5",IF(AND(BT665&gt;=13,BT665&lt;=15),"13 a 15",IF(AND(BT665&gt;=15.5,BT665&lt;=17.5),"15,5 a 17,5",IF(AND(BT665&gt;=18,BT665&lt;=20),"18 a 20","Fuera de rango"))))))))))))))))))</f>
        <v>0</v>
      </c>
      <c r="BV665" s="11" t="str">
        <f aca="false">IF(BT665="","",IF(BT665=0,"NORMA",IF(AND(BT665&gt;=-20,BT665&lt;=-18),2,IF(AND(BT665&gt;=-17.5,BT665&lt;=-15.5),2,IF(AND(BT665&gt;=-15,BT665&lt;=-13),3,IF(AND(BT665&gt;=-12.5,BT665&lt;=-10.5),4,IF(AND(BT665&gt;=-10,BT665&lt;=-8),5,IF(AND(BT665&gt;=-7.5,BT665&lt;=-5.5),6,IF(AND(BT665&gt;=-5,BT665&lt;=-3),7,IF(AND(BT665&gt;=-2.5,BT665&lt;=-0.5),8,IF(AND(BT665&gt;=0.5,BT665&lt;=2.5),9,IF(AND(BT665&gt;=3,BT665&lt;=5),10,IF(AND(BT665&gt;=5.5,BT665&lt;=7.5),11,IF(AND(BT665&gt;=8,BT665&lt;=10),12,IF(AND(BT665&gt;=10.5,BT665&lt;=12.5),13,IF(AND(BT665&gt;=13,BT665&lt;=15),14,IF(AND(BT665&gt;=15.5,BT665&lt;=17.5),15,IF(AND(BT665&gt;=18,BT665&lt;=20),16,"Fuera de rango"))))))))))))))))))</f>
        <v>NORMA</v>
      </c>
      <c r="BW665" s="9" t="n">
        <v>-12.25</v>
      </c>
      <c r="BX665" s="10" t="n">
        <f aca="false">18.5- (0.3*H665)</f>
        <v>11.9</v>
      </c>
      <c r="BY665" s="10" t="n">
        <f aca="false">(BW665)-(BX665)</f>
        <v>-24.15</v>
      </c>
      <c r="BZ665" s="10" t="str">
        <f aca="false">IF(BY665="","",IF(BY665&lt;-27.5,"De -30 a -28",IF(BY665&lt;-25,"De -27,5 a -25,5",IF(BY665&lt;-22.5,"De -25 a -23",IF(BY665&lt;-20,"De -22,5 a -20,5",IF(BY665&lt;-17.5,"De -20 a -18",IF(BY665&lt;-15,"De -17,5 a -15,5",IF(BY665&lt;-12.5,"De -15 a -13",IF(BY665&lt;-10,"De -12,5 a -10,5",IF(BY665&lt;-7.5,"De -10 a -8",IF(BY665&lt;-5,"De -7,5 a -5,5",IF(BY665&lt;-2.5,"De -5 a -3",IF(BY665&lt;0,"De -2,5 a -0,5",IF(BY665&lt;2.5,"De 0 a 2",IF(BY665&lt;5,"De 2,5 a 4,5",IF(BY665&lt;7.5,"De 5 a 7",IF(BY665&lt;10,"De 7,5 a 9,5",IF(BY665&lt;12.5,"De 10 a 12",IF(BY665&lt;15,"De 12,5 a 14,5",IF(BY665&lt;17.5,"De 15 a 17",IF(BY665&lt;20,"De 17,5 a 19,5",IF(BY665&lt;22.5,"De 20 a 22",IF(BY665&lt;25,"De 22,5 a 24,5",IF(BY665&lt;27.5,"De 25 a 27","De 27,5 a 30"))))))))))))))))))))))))</f>
        <v>De -25 a -23</v>
      </c>
      <c r="CA665" s="12" t="n">
        <f aca="false">IF(BY665="","",IF(BY665&lt;=-28,1,IF(BY665&lt;=-25.5,2,IF(BY665&lt;=-23,3,IF(BY665&lt;=-20.5,4,IF(BY665&lt;=-18,5,IF(BY665&lt;=-15.5,6,IF(BY665&lt;=-13,7,IF(BY665&lt;=-10.5,8,IF(BY665&lt;=-8,9,IF(BY665&lt;=-5.5,10,IF(BY665&lt;=-3,11,IF(BY665&lt;=-0.5,12,IF(BY665&lt;=2,13,IF(BY665&lt;=4.5,14,IF(BY665&lt;=7,15,IF(BY665&lt;=9.5,16,IF(BY665&lt;=12,17,IF(BY665&lt;=14.5,18,IF(BY665&lt;=17,19,IF(BY665&lt;=19.5,20,IF(BY665&lt;=22,21,IF(BY665&lt;=24.5,22,IF(BY665&lt;=27,23,IF(BY665&lt;=30,24,"Fuera de rango")))))))))))))))))))))))))</f>
        <v>3</v>
      </c>
      <c r="CB665" s="9" t="n">
        <v>-12.75</v>
      </c>
      <c r="CC665" s="10" t="n">
        <f aca="false">18.5- (0.3*H665)</f>
        <v>11.9</v>
      </c>
      <c r="CD665" s="10" t="n">
        <f aca="false">(CB665)-(CC665)</f>
        <v>-24.65</v>
      </c>
      <c r="CE665" s="10" t="str">
        <f aca="false">IF(CD665="","",IF(CD665&lt;-27.5,"De -30 a -28",IF(CD665&lt;-25,"De -27,5 a -25,5",IF(CD665&lt;-22.5,"De -25 a -23",IF(CD665&lt;-20,"De -22,5 a -20,5",IF(CD665&lt;-17.5,"De -20 a -18",IF(CD665&lt;-15,"De -17,5 a -15,5",IF(CD665&lt;-12.5,"De -15 a -13",IF(CD665&lt;-10,"De -12,5 a -10,5",IF(CD665&lt;-7.5,"De -10 a -8",IF(CD665&lt;-5,"De -7,5 a -5,5",IF(CD665&lt;-2.5,"De -5 a -3",IF(CD665&lt;0,"De -2,5 a -0,5",IF(CD665&lt;=2,"De 0 a 2",IF(CD665&lt;=4.5,"De 2,5 a 4,5",IF(CD665&lt;=7,"De 5 a 7",IF(CD665&lt;=9.5,"De 7,5 a 9,5",IF(CD665&lt;=12,"De 10 a 12",IF(CD665&lt;=14.5,"De 12,5 a 14,5",IF(CD665&lt;=17,"De 15 a 17",IF(CD665&lt;=19.5,"De 17,5 a 19,5",IF(CD665&lt;=22,"De 20 a 22",IF(CD665&lt;=24.5,"De 22,5 a 24,5",IF(CD665&lt;=27,"De 25 a 27","De 27,5 a 30"))))))))))))))))))))))))</f>
        <v>De -25 a -23</v>
      </c>
      <c r="CF665" s="12" t="n">
        <f aca="false">IF(CD665="","",IF(CD665&lt;-27.5,1,IF(CD665&lt;-25,2,IF(CD665&lt;-22.5,3,IF(CD665&lt;-20,4,IF(CD665&lt;-17.5,5,IF(CD665&lt;-15,6,IF(CD665&lt;-12.5,7,IF(CD665&lt;-10,8,IF(CD665&lt;-7.5,9,IF(CD665&lt;-5,10,IF(CD665&lt;-2.5,11,IF(CD665&lt;0,12,IF(CD665&lt;2.5,13,IF(CD665&lt;5,14,IF(CD665&lt;7.5,15,IF(CD665&lt;10,16,IF(CD665&lt;12.5,17,IF(CD665&lt;15,18,IF(CD665&lt;17.5,19,IF(CD665&lt;20,20,IF(CD665&lt;22.5,21,IF(CD665&lt;25,22,IF(CD665&lt;27.5,23,24))))))))))))))))))))))))</f>
        <v>3</v>
      </c>
      <c r="CG665" s="9" t="n">
        <v>-6.5</v>
      </c>
      <c r="CH665" s="10" t="str">
        <f aca="false">IF(CG665="","",IF(AND(CG665&gt;=-10,CG665&lt;=-9.5),"-10 a -9,5",IF(AND(CG665&gt;-9.5,CG665&lt;=-8.5),"-9 a -8,5",IF(AND(CG665&gt;-8.5,CG665&lt;=-7.5),"-8 a -7,5",IF(AND(CG665&gt;-7.5,CG665&lt;=-6.5),"-7 a -6,5",IF(AND(CG665&gt;-6.5,CG665&lt;=-5.5),"-6 a -5,5",IF(AND(CG665&gt;-5.5,CG665&lt;=-4.5),"-5 a -4,5",IF(AND(CG665&gt;-4.5,CG665&lt;=-3.5),"-4 a -3,5",IF(AND(CG665&gt;-3.5,CG665&lt;=-2.5),"-3 a -2,5",IF(CG665=-2.25,"-2,25",IF(AND(CG665&gt;-2.5,CG665&lt;=-1.5),"-2 a -1,5",IF(AND(CG665&gt;-1.5,CG665&lt;=-0.5),"-1 a -0,5",IF(AND(CG665&gt;-0.5,CG665&lt;=0.5),"0 a 0,5",IF(AND(CG665&gt;0.5,CG665&lt;=1.5),"1 a 1,5",IF(AND(CG665&gt;1.5,CG665&lt;=2.5),"2 a 2,5",IF(AND(CG665&gt;2.5,CG665&lt;=3.5),"3 a 3,5",IF(AND(CG665&gt;3.5,CG665&lt;=4.5),"4 a 4,5",IF(AND(CG665&gt;4.5,CG665&lt;=5.5),"5 a 5,5",IF(AND(CG665&gt;5.5,CG665&lt;=6.5),"6 a 6,5",IF(AND(CG665&gt;6.5,CG665&lt;=7.5),"7 a 7,5",IF(AND(CG665&gt;7.5,CG665&lt;=8.5),"8 a 8,5",IF(AND(CG665&gt;8.5,CG665&lt;=9.5),"9 a 9,5",IF(CG665&gt;=10,"10","Fuera de rango")))))))))))))))))))))))</f>
        <v>-7 a -6,5</v>
      </c>
      <c r="CI665" s="11" t="n">
        <f aca="false">IF(CG665="","",IF(CG665=-2.25,"NORMA",IF(CG665&lt;=-9.5,1,IF(CG665&lt;=-8.5,2,IF(CG665&lt;=-7.5,3,IF(CG665&lt;=-6.5,4,IF(CG665&lt;=-5.5,5,IF(CG665&lt;=-4.5,6,IF(CG665&lt;=-3.5,7,IF(CG665&lt;=-2.5,8,IF(CG665&lt;=-1.5,9,IF(CG665&lt;=-0.5,10,IF(CG665&lt;=0.5,11,IF(CG665&lt;=1.5,12,IF(CG665&lt;=2.5,13,IF(CG665&lt;=3.5,14,IF(CG665&lt;=4.5,15,IF(CG665&lt;=5.5,16,IF(CG665&lt;=6.5,17,IF(CG665&lt;=7.5,18,IF(CG665&lt;=8.5,19,IF(CG665&lt;=9.5,20,IF(CG665=10,21,"Fuera de rango")))))))))))))))))))))))</f>
        <v>4</v>
      </c>
      <c r="CJ665" s="9" t="n">
        <v>3.25</v>
      </c>
      <c r="CK665" s="10" t="str">
        <f aca="false">IF(CJ665="","",IF(AND(CJ665&gt;=-6,CJ665&lt;=-5.5),"-6 a -5,5",IF(AND(CJ665&gt;-5.5,CJ665&lt;=-4.5),"-5 a -4,5",IF(AND(CJ665&gt;-4.5,CJ665&lt;=-3.5),"-4 a -3,5",IF(AND(CJ665&gt;-3.5,CJ665&lt;=-2.5),"-3 a -2,5",IF(AND(CJ665&gt;-2.5,CJ665&lt;=-1.5),"-2 a -1,5",IF(AND(CJ665&gt;-1.5,CJ665&lt;=-0.5),"-1 a -0,5",IF(AND(CJ665&gt;-0.5,CJ665&lt;=0.5),"0 a 0,5",IF(AND(CJ665&gt;0.5,CJ665&lt;=1.5),"1 a 1,5",IF(AND(CJ665&gt;1.5,CJ665&lt;2.5),"2",IF(AND(CJ665&gt;=2.5,CJ665&lt;=3),"2,5 a 3",IF(AND(CJ665&gt;3,CJ665&lt;=4),"3,5 a 4",IF(AND(CJ665&gt;4,CJ665&lt;=5),"4,5 a 5",IF(AND(CJ665&gt;5,CJ665&lt;=6),"5,5 a 6",IF(AND(CJ665&gt;6,CJ665&lt;=7),"6,5 a 7",IF(AND(CJ665&gt;7,CJ665&lt;=8),"7,5 a 8",IF(AND(CJ665&gt;8,CJ665&lt;=9.5),"8,5 a 9,5",IF(CJ665=10,"10","Fuera de rango"))))))))))))))))))</f>
        <v>3,5 a 4</v>
      </c>
      <c r="CL665" s="11" t="n">
        <f aca="false">IF(CK665="","",IF(OR(CK665="-6 a -5,5",CK665="-6 - -5,5"),1,IF(OR(CK665="-5 a -4,5",CK665="-5 - -4,5"),2,IF(OR(CK665="-4 a -3,5",CK665="-4 - -3,5"),3,IF(OR(CK665="-3 a -2,5",CK665="-3 - -2,5"),4,IF(OR(CK665="-2 a -1,5",CK665="-2 - -1,5"),5,IF(OR(CK665="-1 a -0,5",CK665="-1 - -0,5"),6,IF(OR(CK665="0 a 0,5",CK665="0 - 0,5"),7,IF(OR(CK665="1 a 1,5",CK665="1 - 1,5"),8,IF(CK665="2","NORMA",IF(OR(CK665="2,5 a 3",CK665="2,5 - 3"),9,IF(OR(CK665="3,5 a 4",CK665="3,5 - 4"),10,IF(OR(CK665="4,5 a 5",CK665="4,5 - 5"),11,IF(OR(CK665="5,5 a 6",CK665="5,5 - 6"),12,IF(OR(CK665="6,5 a 7",CK665="6,5 - 7"),13,IF(OR(CK665="7,5 a 8",CK665="7,5 - 8"),14,IF(OR(CK665="8,5 a 9",CK665="8,5 - 9,5",CK665="9 a 9,5"),15,IF(CK665="10",15,IF(OR(CK665="0,5 a 1",CK665="0,5 - 1"),7,"Fuera de rango")))))))))))))))))))</f>
        <v>10</v>
      </c>
      <c r="CO665" s="10" t="str">
        <f aca="false">IF(CM665&gt;0,"EME"," ")</f>
        <v> </v>
      </c>
      <c r="CQ665" s="10" t="str">
        <f aca="false">IF(CP665&gt;0,"0", " ")</f>
        <v> </v>
      </c>
      <c r="CR665" s="10" t="str">
        <f aca="false">IF(CP665&gt;0,"EME"," ")</f>
        <v> </v>
      </c>
      <c r="CS665" s="9" t="n">
        <v>0</v>
      </c>
      <c r="CV665" s="9" t="n">
        <v>0</v>
      </c>
      <c r="CY665" s="9" t="n">
        <v>-2.75</v>
      </c>
      <c r="DB665" s="9" t="n">
        <v>-3.25</v>
      </c>
      <c r="DC665" s="11" t="str">
        <f aca="false">IF(DB665&lt;0,"2"," ")</f>
        <v>2</v>
      </c>
      <c r="DD665" s="11" t="str">
        <f aca="false">IF(DB665&lt;0,"MIO"," ")</f>
        <v>MIO</v>
      </c>
      <c r="DE665" s="9" t="n">
        <v>0</v>
      </c>
      <c r="DF665" s="10" t="str">
        <f aca="false">IF(DE665&lt;0,"3"," ")</f>
        <v> </v>
      </c>
      <c r="DG665" s="10" t="str">
        <f aca="false">IF(DE665&lt;0,"AST"," ")</f>
        <v> </v>
      </c>
      <c r="DH665" s="9" t="n">
        <v>0</v>
      </c>
      <c r="DI665" s="10" t="str">
        <f aca="false">IF(DH665&lt;0,"3"," ")</f>
        <v> </v>
      </c>
      <c r="DJ665" s="10" t="str">
        <f aca="false">IF(DH665&lt;0,"AST"," ")</f>
        <v> </v>
      </c>
      <c r="DK665" s="9" t="n">
        <v>0</v>
      </c>
      <c r="DL665" s="10" t="str">
        <f aca="false">IF(DK665&gt;0,"4"," ")</f>
        <v> </v>
      </c>
      <c r="DM665" s="10" t="str">
        <f aca="false">IF(DK665&gt;0,"PRE"," ")</f>
        <v> </v>
      </c>
      <c r="DN665" s="9" t="n">
        <v>0</v>
      </c>
      <c r="DO665" s="10" t="str">
        <f aca="false">IF(DN665&gt;0,"4"," ")</f>
        <v> </v>
      </c>
      <c r="DP665" s="10" t="str">
        <f aca="false">IF(DN665&gt;0,"PRE"," ")</f>
        <v> </v>
      </c>
      <c r="DS665" s="12" t="str">
        <f aca="false">CONCATENATE(CO665,CU665,DA665,DG665,DM665)</f>
        <v>   </v>
      </c>
      <c r="DT665" s="10" t="e">
        <f aca="false" t="array" ref="DT665">_xlfn.IFS(DS665="EME    ","0", DS665=" HIP   ","1", DS665="  MIO  ","2", DS665="   AST ","3", DS665="    PRE","4", DS665="EME   PRE","5", DS665=" HIP  PRE","6", DS665=" HIP AST ","7", DS665="  MIO PRE","8", DS665="  MIOAST ","9", DS665="   ASTPRE","10",DS665=" HIP ASTPRE","11", DS665="  MIOASTPRE","12", DS665="     ","0")</f>
        <v>#N/A</v>
      </c>
      <c r="DV665" s="1" t="e">
        <f aca="false" t="array" ref="DV665">_xlfn.IFS(DU665="SI","2", DU665="NO","1")</f>
        <v>#N/A</v>
      </c>
      <c r="DX665" s="11" t="str">
        <f aca="false">IF(DW665=0,"1","2")</f>
        <v>1</v>
      </c>
      <c r="DY665" s="11" t="str">
        <f aca="false" t="array" ref="DY665">_xlfn.IFS(DW665=0,"0", DW665=0.25, "1", DW665=0.5,"2", DW665=0.75,"3", DW665=1,"4",DW665=1.25,"5", DW665=1.5,"6", DW665=1.75,"7", DW665=2,"8")</f>
        <v>0</v>
      </c>
      <c r="EA665" s="11" t="str">
        <f aca="false">IF(DZ665=0,"1","2")</f>
        <v>1</v>
      </c>
      <c r="EB665" s="11" t="str">
        <f aca="false" t="array" ref="EB665">_xlfn.IFS(DZ665=0,"0", DZ665=0.25, "1", DZ665=0.5,"2", DZ665=0.75,"3", DZ665=1,"4",DZ665=1.25,"5", DZ665=1.5,"6", DZ665=1.75,"7", DZ665=2,"8")</f>
        <v>0</v>
      </c>
      <c r="ED665" s="10" t="str">
        <f aca="false">IF(EC665=0,"1","2")</f>
        <v>1</v>
      </c>
      <c r="EE665" s="11" t="str">
        <f aca="false" t="array" ref="EE665">_xlfn.IFS(EC665=0,"0", EC665=-0.25, "1", EC665=-0.5,"2", EC665=-0.75,"3", EC665=-1,"4",EC665=-1.25,"5", EC665=-1.5,"6", EC665=-1.75,"7", EC665=-2,"8", EC665=-2.25,"9",EC665=-2.5,"10", EC665=-2.75,"11", EC665=-3,"12", EC665=-3.25,"13", EC665=-3.5,"14", EC665=-3.75,"15",EC665=-4,"16")</f>
        <v>0</v>
      </c>
      <c r="EG665" s="10" t="str">
        <f aca="false">IF(EF665=0,"1","2")</f>
        <v>1</v>
      </c>
      <c r="EH665" s="11" t="str">
        <f aca="false" t="array" ref="EH665">_xlfn.IFS(EF665=0,"0", EF665=-0.25, "1", EF665=-0.5,"2", EF665=-0.75,"3", EF665=-1,"4",EF665=-1.25,"5", EF665=-1.5,"6", EF665=-1.75,"7", EF665=-2,"8", EF665=-2.25,"9",EF665=-2.5,"10", EF665=-2.75,"11", EF665=-3,"12", EF665=-3.25,"13", EF665=-3.5,"14", EF665=-3.75,"15",EF665=-4,"16")</f>
        <v>0</v>
      </c>
      <c r="EJ665" s="11" t="str">
        <f aca="false">IF(EI665=0,"1","2")</f>
        <v>1</v>
      </c>
      <c r="EK665" s="11" t="str">
        <f aca="false" t="array" ref="EK665">_xlfn.IFS(EI665=0,"0", EI665=-0.25, "1", EI665=-0.5,"2", EI665=-0.75,"3", EI665=-1,"4",EI665=-1.25,"5", EI665=-1.5,"6", EI665=-1.75,"7", EI665=-2,"8", EI665=-2.25,"9", EI665=-2.25,"9",EI665=-2.5,"10", EI665=-2.75,"11", EI665=-3,"12", EI665=-3.25,"13", EI665=-3.5,"14", EI665=-3.75,"15",EI665=-4,"16", EI665=0.25, "17", EI665=0.5, "18")</f>
        <v>0</v>
      </c>
      <c r="EM665" s="11" t="str">
        <f aca="false">IF(EL665=0,"1","2")</f>
        <v>1</v>
      </c>
      <c r="EN665" s="11" t="str">
        <f aca="false" t="array" ref="EN665">_xlfn.IFS(EL665=0.25,"17",EL665=0.5,"18", EL665=0,"0", EL665=-0.25, "1", EL665=-0.5,"2", EL665=-0.75,"3", EL665=-1,"4",EL665=-1.25,"5", EL665=-1.5,"6", EL665=-1.75,"7", EL665=-2,"8",EL665= -2.25,"9",EL665=-2.5,"10",EL665= -2.75,"11",EL665= -3,"12",EL665= -3.25,"13",EL665= -3.5,"14",EL665= -3.75,"15",EL665=-4,"16")</f>
        <v>0</v>
      </c>
      <c r="EP665" s="11" t="str">
        <f aca="false">IF(EO665=0,"1","2")</f>
        <v>1</v>
      </c>
      <c r="EQ665" s="11" t="str">
        <f aca="false" t="array" ref="EQ665">_xlfn.IFS(EO665=0,"0", EO665=0.25, "1", EO665=0.5,"2", EO665=0.75,"3", EO665=1,"4",EO665=1.25,"5", EO665=1.5,"6", EO665=1.75,"7", EO665=2,"8", EO665=2.25,"9", EO665=2.25,"9",EO665=2.5,"10", EO665=2.75,"11", EO665=3,"12", EO665=3.25,"13", EO665=3.5,"14", EO665=3.75,"15",EO665=4,"16", EO665=-0.25, "17", bq=-0.5, "18")</f>
        <v>0</v>
      </c>
      <c r="ES665" s="11" t="str">
        <f aca="false">IF(ER665=0,"1","2")</f>
        <v>1</v>
      </c>
      <c r="ET665" s="11" t="str">
        <f aca="false" t="array" ref="ET665">_xlfn.IFS(ER665=0,"0", ER665=0.25, "1", ER665=0.5,"2", ER665=0.75,"3", ER665=1,"4",ER665=1.25,"5", ER665=1.5,"6", ER665=1.75,"7", ER665=2,"8", ER665=2.25,"9", ER665=2.25,"9",ER665=2.5,"10", ER665=2.75,"11", ER665=3,"12", ER665=3.25,"13", ER665=3.5,"14", ER665=3.75,"15",ER665=4,"16", ER665=-0.25, "17", bq=-0.5, "18")</f>
        <v>0</v>
      </c>
      <c r="EV665" s="14" t="e">
        <f aca="false">VLOOKUP(EU665,LEYENDA!$G$2:$H$8,2,TRUE())</f>
        <v>#N/A</v>
      </c>
      <c r="EW665" s="14" t="e">
        <f aca="false" t="array" ref="EW665">_xlfn.IFS(EV665="0-5","1", EV665="6-12","2", EV665="13-18","3", EV665="19-24","4", EV665="25-36","5", EV665="37-48","6", EV665="49-60","7")</f>
        <v>#N/A</v>
      </c>
    </row>
    <row r="666" customFormat="false" ht="13.5" hidden="false" customHeight="false" outlineLevel="0" collapsed="false">
      <c r="A666" s="1" t="n">
        <v>260</v>
      </c>
      <c r="B666" s="2" t="n">
        <v>1</v>
      </c>
      <c r="C666" s="33" t="n">
        <v>42726</v>
      </c>
      <c r="E666" s="5" t="str">
        <f aca="false">VLOOKUP(A666,'286'!$A$3:$J$6279,10,FALSE())</f>
        <v>VALLEJO CÁRDENAS, FRANCISCO</v>
      </c>
      <c r="F666" s="4" t="str">
        <f aca="false">VLOOKUP(A666,'286'!$A$3:$I$1768,3,FALSE())</f>
        <v>VACARFRAN</v>
      </c>
      <c r="G666" s="6" t="n">
        <f aca="false">VLOOKUP(A666,'286'!$A$3:$I$1768,4,FALSE())</f>
        <v>32508</v>
      </c>
      <c r="H666" s="7" t="n">
        <f aca="false">YEAR(C666)-YEAR(G666)</f>
        <v>28</v>
      </c>
      <c r="I666" s="1" t="str">
        <f aca="false">VLOOKUP(H666,LEYENDA!$C$2:$D$6,2,TRUE())</f>
        <v>25-40</v>
      </c>
      <c r="J666" s="5" t="str">
        <f aca="false">VLOOKUP(A666,'286'!$A$3:$I$1768,7,FALSE())</f>
        <v>H</v>
      </c>
      <c r="K666" s="8" t="n">
        <f aca="false">VLOOKUP(A666,'286'!$A$3:$I$1768,2,FALSE())</f>
        <v>0</v>
      </c>
      <c r="L666" s="4" t="str">
        <f aca="false">VLOOKUP(A666,'286'!$A$3:$I$1768,8,FALSE())</f>
        <v>D</v>
      </c>
      <c r="M666" s="4" t="str">
        <f aca="false">VLOOKUP(A666,'286'!$A$3:$I$1768,9,FALSE())</f>
        <v>I</v>
      </c>
      <c r="N666" s="8" t="str">
        <f aca="false">IF(R666=O666, "MISMA","CONTRARIA")</f>
        <v>CONTRARIA</v>
      </c>
      <c r="O666" s="8" t="str">
        <f aca="false" t="array" ref="O666">_xlfn.IFS(L666="D","1", L666="I","2")</f>
        <v>1</v>
      </c>
      <c r="P666" s="8" t="e">
        <f aca="false" t="array" ref="P666">_xlfn.IFS(K666="OD","1", K666="OI","2")</f>
        <v>#N/A</v>
      </c>
      <c r="Q666" s="1" t="str">
        <f aca="false" t="array" ref="Q666">_xlfn.IFS(J666="M","1", J666="H","2")</f>
        <v>2</v>
      </c>
      <c r="R666" s="8" t="str">
        <f aca="false" t="array" ref="R666">_xlfn.IFS(M666="D","1", M666="I","2")</f>
        <v>2</v>
      </c>
      <c r="S666" s="1" t="str">
        <f aca="false" t="array" ref="S666">_xlfn.IFS(N666="CONTRARIA", "1",N666= "MISMA","2")</f>
        <v>1</v>
      </c>
      <c r="T666" s="1" t="str">
        <f aca="false" t="array" ref="T666">_xlfn.IFS(I666="0-12","1", I666="13-24","2", I666="25-40","3", I666="41-60","4", I666="61-100","5")</f>
        <v>3</v>
      </c>
      <c r="U666" s="9" t="n">
        <v>2</v>
      </c>
      <c r="V666" s="10" t="str">
        <f aca="false">IF(U666="","",IF(AND(U666&gt;=-9,U666&lt;=-6.5),"-9 a -6,5",IF(AND(U666&gt;=-6,U666&lt;=-3.5),"-6 a -3,5",IF(AND(U666&gt;=-3,U666&lt;=-1),"-3 a -1",IF(U666=-0.5,"-0,5",IF(AND(U666&gt;=0,U666&lt;=2.5),"0 a 2,5",IF(AND(U666&gt;=3,U666&lt;=5.5),"3 a 5,5",IF(AND(U666&gt;=6,U666&lt;=8.5),"6 a 8,5",IF(AND(U666&gt;=9,U666&lt;=20),"9 a 20","Fuera de rango")))))))))</f>
        <v>0 a 2,5</v>
      </c>
      <c r="W666" s="11" t="n">
        <f aca="false">IF(V666="","",IF(V666="-9 a -6,5",2,IF(V666="-6 a -3,5",3,IF(V666="-3 a -1",4,IF(V666="-0,5","NORMA",IF(V666="0 a 2,5",5,IF(V666="3 a 5,5",6,IF(V666="6 a 8,5",7,IF(V666="9 a 20",8,"Fuera de rango")))))))))</f>
        <v>5</v>
      </c>
      <c r="X666" s="9" t="n">
        <v>16</v>
      </c>
      <c r="Y666" s="11" t="str">
        <f aca="false">IF(X666="","",IF(AND(X666&gt;=0,X666&lt;=4),"0 a 4",IF(AND(X666&gt;=4.5,X666&lt;=8.5),"4,5 a 8,5",IF(X666=9,"9",IF(AND(X666&gt;=9.5,X666&lt;=13),"9,5 a 13",IF(AND(X666&gt;=13.5,X666&lt;=20),"13,5 a 20",IF(AND(X666&gt;=20.5,X666&lt;=35),"20,5 a 35","Fuera de rango")))))))</f>
        <v>13,5 a 20</v>
      </c>
      <c r="Z666" s="11" t="n">
        <f aca="false">IF(Y666="","",IF(Y666="0 a 4",1,IF(Y666="4,5 a 8,5",2,IF(Y666="9","NORMA",IF(Y666="9,5 a 13",3,IF(Y666="13,5 a 20",4,IF(Y666="20,5 a 35",5,"Fuera de rango")))))))</f>
        <v>4</v>
      </c>
      <c r="AA666" s="9" t="n">
        <v>28</v>
      </c>
      <c r="AB666" s="10" t="str">
        <f aca="false">IF(AA666="","",IF(AND(AA666&gt;=0,AA666&lt;=9),"0 a 9",IF(AND(AA666&gt;=9.5,AA666&lt;=18.5),"9,5 a 18,5",IF(AA666=19,"19",IF(AND(AA666&gt;=19.5,AA666&lt;=28),"19,5 a 28",IF(AND(AA666&gt;=28.5,AA666&lt;=40),"28,5 a 40","Fuera de rango"))))))</f>
        <v>19,5 a 28</v>
      </c>
      <c r="AC666" s="11" t="n">
        <f aca="false" t="array" ref="AC666">_xlfn.IFS(AB666="","",AB666="0 a 9",1,AB666="9,5 a 18,5",2,AB666="19","NORMA",AB666="19,5 a 28",3,AB666="28,5 a 40",4,TRUE(),"Fuera de rango")</f>
        <v>3</v>
      </c>
      <c r="AD666" s="9" t="n">
        <v>22</v>
      </c>
      <c r="AE666" s="10" t="str">
        <f aca="false">IF(AD666="","",IF(AND(AD666&gt;=-10,AD666&lt;=0),"De -10 a 0",IF(AND(AD666&gt;=0.5,AD666&lt;=9.5),"0,5 a 9,5",IF(AD666=10,"10",IF(AND(AD666&gt;=10.5,AD666&lt;=20),"10,5 a 20",IF(AND(AD666&gt;=20.5,AD666&lt;=40),"20,5 a 40","Fuera de rango"))))))</f>
        <v>20,5 a 40</v>
      </c>
      <c r="AF666" s="12" t="n">
        <f aca="false">IF(AD666="","",IF(AND(AD666&gt;=-10,AD666&lt;=0),1,IF(AND(AD666&gt;=0.5,AD666&lt;=9.5),2,IF(AD666=10,"NORMA",IF(AND(AD666&gt;=10.5,AD666&lt;=20),3,IF(AND(AD666&gt;=20.5,AD666&lt;=40),4,""))))))</f>
        <v>4</v>
      </c>
      <c r="AG666" s="9" t="n">
        <v>9</v>
      </c>
      <c r="AH666" s="10" t="str">
        <f aca="false">IF(AG666="","",IF(AND(AG666&gt;=0,AG666&lt;=4),"0 a 4",IF(AND(AG666&gt;=4.5,AG666&lt;=8.5),"4,5 a 8,5",IF(AG666=9,"9",IF(AND(AG666&gt;=9.5,AG666&lt;=13),"9,5 a 13",IF(AND(AG666&gt;=13.5,AG666&lt;=25),"13,5 a 25","Fuera de rango"))))))</f>
        <v>9</v>
      </c>
      <c r="AI666" s="10" t="str">
        <f aca="false">IF(AH666="","",IF(AH666="0 a 4",1,IF(AH666="4,5 a 8,5",2,IF(AH666="9","NORMA",IF(AH666="9,5 a 13",3,IF(AH666="13,5 a 25",4,""))))))</f>
        <v>NORMA</v>
      </c>
      <c r="AJ666" s="9" t="n">
        <v>2</v>
      </c>
      <c r="AK666" s="10" t="str">
        <f aca="false">IF(AJ666="","",IF(AND(AJ666&gt;=-15,AJ666&lt;=-10.5),"-15 a -10,5",IF(AND(AJ666&gt;=-10,AJ666&lt;=-4),"-10 a -4",IF(AND(AJ666&gt;=-4.5,AJ666&lt;=0),"-4,5 a 0",IF(AND(AJ666&gt;=0.5,AJ666&lt;=4.5),"0,5 a 4,5",IF(AJ666=5,"5",IF(AND(AJ666&gt;=5.5,AJ666&lt;=10),"5,5 a 10",IF(AND(AJ666&gt;=10.5,AJ666&lt;=20),"10,5 a 20","Fuera de rango"))))))))</f>
        <v>0,5 a 4,5</v>
      </c>
      <c r="AL666" s="11" t="n">
        <f aca="false">IF(AK666="","",IF(AK666="-15 a -10,5",1,IF(AK666="-10 a -4",2,IF(AK666="-4,5 a 0",3,IF(AK666="0,5 a 4,5",4,IF(AK666="5","NORMA",IF(AK666="5,5 a 10",5,IF(AK666="10,5 a 20",6,"Error"))))))))</f>
        <v>4</v>
      </c>
      <c r="AM666" s="9" t="n">
        <v>0</v>
      </c>
      <c r="AN666" s="10" t="str">
        <f aca="false">IF(AM666="","",IF(AND(AM666&gt;=-7.5,AM666&lt;=-5.5),"-7,5 a -5,5",IF(AND(AM666&gt;=-5,AM666&lt;=-3),"-5 a -3",IF(AND(AM666&gt;=-2.5,AM666&lt;=-0.5),"-2,5 a -0,5",IF(AM666=0,"0,00",IF(AND(AM666&gt;=0.5,AM666&lt;=2.5),"0,5 a 2,5",IF(AND(AM666&gt;=3,AM666&lt;=5),"3 a 5",IF(AND(AM666&gt;=5.5,AM666&lt;=7.5),"5,5 a 7,5",IF(AND(AM666&gt;=8,AM666&lt;=10),"8 a 10","Fuera de rango")))))))))</f>
        <v>0,00</v>
      </c>
      <c r="AO666" s="11" t="str">
        <f aca="false">IF(AN666="","",IF(AN666="-7,5 a -5,5",1,IF(AN666="-5 a -3",2,IF(AN666="-2,5 a -0,5",3,IF(AN666="0,00","NORMA",IF(AN666="0,5 a 2,5",4,IF(AN666="3 a 5",5,IF(AN666="5,5 a 7,5",6,IF(AN666="8 a 10",7,"Error")))))))))</f>
        <v>NORMA</v>
      </c>
      <c r="AP666" s="9" t="n">
        <v>-4</v>
      </c>
      <c r="AQ666" s="10" t="str">
        <f aca="false">IF(AP666="","",IF(AND(AP666&gt;=-20,AP666&lt;=-9.5),"-20 a -9,5",IF(AND(AP666&gt;=-9,AP666&lt;=-6.5),"-9 a -6,5",IF(AP666=-6,"-6",IF(AND(AP666&gt;=-5.5,AP666&lt;=-3),"-5,5 a -3",IF(AND(AP666&gt;=-2.5,AP666&lt;=0),"-2,5 a 0",IF(AND(AP666&gt;=0.5,AP666&lt;=3),"0,5 a 3",IF(AND(AP666&gt;=3.5,AP666&lt;=6),"3,5 a 6",IF(AND(AP666&gt;=6.5,AP666&lt;=9),"6,5 a 9",IF(AND(AP666&gt;=9.5,AP666&lt;=20),"9,5 a 20","Fuera de rango"))))))))))</f>
        <v>-5,5 a -3</v>
      </c>
      <c r="AR666" s="11" t="n">
        <f aca="false">IF(AQ666="","",IF(AQ666="-20 a -9,5",1,IF(AQ666="-9 a -6,5",2,IF(AQ666="-6","NORMA",IF(AQ666="-5,5 a -3",3,IF(AQ666="-2,5 a 0",4,IF(AQ666="0,5 a 3",5,IF(AQ666="3,5 a 6",6,IF(AQ666="6,5 a 9",7,IF(AQ666="9,5 a 20",8,""))))))))))</f>
        <v>3</v>
      </c>
      <c r="AS666" s="9" t="n">
        <v>0</v>
      </c>
      <c r="AT666" s="10" t="str">
        <f aca="false">IF(AS666="","",IF(AND(AS666&gt;=-16,AS666&lt;=-14),"-16 a -14",IF(AND(AS666&gt;=-13.5,AS666&lt;=-11.5),"-13,5 a -11,5",IF(AND(AS666&gt;=-11,AS666&lt;=-9),"-11 a -9",IF(AND(AS666&gt;=-8.5,AS666&lt;=-6.5),"-8,5 a -6,5",IF(AND(AS666&gt;=-6,AS666&lt;=-4),"-6 a -4",IF(AND(AS666&gt;=-3.5,AS666&lt;=-1.5),"-3,5 a -1,5",IF(AND(AS666&gt;=-1,AS666&lt;=1),"-1 a 1",IF(AND(AS666&gt;=1.5,AS666&lt;=3.5),"1,5 a 3,5",IF(AND(AS666&gt;=4,AS666&lt;=6),"4 a 6",IF(AND(AS666&gt;=6.5,AS666&lt;=8.5),"6,5 a 8,5",IF(AND(AS666&gt;=9,AS666&lt;=11),"9 a 11",IF(AND(AS666&gt;=11.5,AS666&lt;=13.5),"11,5 a 13,5",IF(AND(AS666&gt;=14,AS666&lt;=16),"14 a 16",IF(AND(AS666&gt;=16.5,AS666&lt;=18.5),"16,5 a 18,5",IF(AND(AS666&gt;=19,AS666&lt;=21),"19 a 21","Fuera de rango"))))))))))))))))</f>
        <v>-1 a 1</v>
      </c>
      <c r="AU666" s="11" t="n">
        <f aca="false" t="array" ref="AU666">IF(AT666="","",_xlfn.IFS(AT666="-16 a -14",1,AT666="-13,5 a -11,5",2,AT666="-11 a -9",3,AT666="-8,5 a -6,5",4,AT666="-6 a -4",5,AT666="-3,5 a -1,5",6,AT666="-1 a 1",7,AT666="1,5 a 3,5",8,AT666="4 a 6","NORMA",AT666="6,5 a 8,5",9,AT666="9 a 11",10,AT666="11,5 a 13,5",11,AT666="14 a 16",12,AT666="16,5 a 18,5",13,AT666="19 a 21",14,TRUE(),""))</f>
        <v>7</v>
      </c>
      <c r="AV666" s="9" t="n">
        <v>1</v>
      </c>
      <c r="AW666" s="10" t="str">
        <f aca="false">IF(AV666="","",IF(AND(AV666&gt;=-1,AV666&lt;=-0.5),"-1 a -0,5",IF(AND(AV666&gt;-0.5,AV666&lt;=0),"De -0,5 a 0",IF(AND(AV666&gt;=0.25,AV666&lt;=0.75),"0,25 a 0,75",IF(AND(AV666&gt;=1,AV666&lt;=1.5),"1 a 1,5",IF(AND(AV666&gt;=1.75,AV666&lt;=2.25),"1,75 a 2,25",IF(AND(AV666&gt;=2.5,AV666&lt;=3),"2,5 a 3",IF(AND(AV666&gt;=3.25,AV666&lt;=3.75),"3,25 a 3,75","Fuera de rango"))))))))</f>
        <v>1 a 1,5</v>
      </c>
      <c r="AX666" s="10" t="n">
        <f aca="false">IF(AW666="","",IF(OR(AW666="-1 a -0,5",AW666="-1 a -0.5"),1,IF(OR(AW666="De -0,5 a 0",AW666="-0,5 a 0",AW666="De -0.5 a 0"),2,IF(OR(AW666="0,25 a 0,75",AW666="0.25 a 0.75"),"NORMA",IF(OR(AW666="1 a 1,5",AW666="1 a 1.5"),3,IF(OR(AW666="1,75 a 2,25",AW666="1.75 a 2.25"),4,IF(OR(AW666="2,5 a 3",AW666="2.5 a 3"),5,IF(OR(AW666="3,25 a 3,75",AW666="3.25 a 3.75"),6,""))))))))</f>
        <v>3</v>
      </c>
      <c r="AY666" s="9" t="n">
        <v>-6</v>
      </c>
      <c r="AZ666" s="10" t="str">
        <f aca="false">IF(AY666="","",IF(AND(AY666&gt;=-20,AY666&lt;=-9.5),"-20 a -9,5",IF(AND(AY666&gt;=-9,AY666&lt;=-6.5),"-9 a -6,5",IF(AY666=-6,"-6",IF(AND(AY666&gt;=-5.5,AY666&lt;=-3),"-5,5 a -3",IF(AND(AY666&gt;=-2.5,AY666&lt;=0),"-2,5 a 0",IF(AND(AY666&gt;=0.5,AY666&lt;=3),"0,5 a 3",IF(AND(AY666&gt;=3.5,AY666&lt;=6),"3,5 a 6","Fuera de rango"))))))))</f>
        <v>-6</v>
      </c>
      <c r="BA666" s="11" t="str">
        <f aca="false">IF(AZ666="","",IF(AZ666="-20 a -9,5",1,IF(AZ666="-9 a -6,5",2,IF(AZ666="-6","NORMA",IF(AZ666="-5,5 a -3",3,IF(AZ666="-2,5 a 0",4,IF(AZ666="0,5 a 3",5,IF(AZ666="3,5 a 6",6,""))))))))</f>
        <v>NORMA</v>
      </c>
      <c r="BB666" s="9" t="n">
        <v>24</v>
      </c>
      <c r="BC666" s="10" t="str">
        <f aca="false" t="array" ref="BC666">IF(BB666="","",_xlfn.IFS(AND(BB666&gt;=0,BB666&lt;=2),"0 a 2",AND(BB666&gt;=2.5,BB666&lt;=4.5),"2,5 a 4,5",AND(BB666&gt;=5,BB666&lt;=7),"5 a 7",AND(BB666&gt;=7.5,BB666&lt;=9.5),"7,5 a 9,5",AND(BB666&gt;=10,BB666&lt;=12),"10 a 12",AND(BB666&gt;=12.5,BB666&lt;=14.5),"12,5 a 14,5",BB666=15,"15",AND(BB666&gt;=15.5,BB666&lt;=17.5),"15,5 a 17,5",AND(BB666&gt;=18,BB666&lt;=20),"18 a 20",AND(BB666&gt;=20.5,BB666&lt;=22.5),"20,5 a 22,5",AND(BB666&gt;=23,BB666&lt;=25),"23 a 25",TRUE(),"Fuera de rango"))</f>
        <v>23 a 25</v>
      </c>
      <c r="BD666" s="11" t="n">
        <f aca="false" t="array" ref="BD666">IF(BC666="","",_xlfn.IFS(BC666="0 a 2",1,BC666="2,5 a 4,5",2,BC666="5 a 7",3,BC666="7,5 a 9,5",4,BC666="10 a 12",5,BC666="12,5 a 14,5",6,BC666="15","NORMA",BC666="15,5 a 17,5",7,BC666="18 a 20",8,BC666="20,5 a 22,5",9,BC666="23 a 25",10,TRUE(),"Fuera de rango"))</f>
        <v>10</v>
      </c>
      <c r="BE666" s="9" t="n">
        <v>36</v>
      </c>
      <c r="BF666" s="10" t="str">
        <f aca="false">IF(BE666="","",IF(AND(BE666&gt;=-20,BE666&lt;=-10),"-20 a -10",IF(AND(BE666&gt;=-9.5,BE666&lt;=0.5),"-9,5 a 0,5",IF(AND(BE666&gt;=1,BE666&lt;=11),"1 a 11",IF(AND(BE666&gt;=11.5,BE666&lt;=20.5),"11,5 a 20,5",IF(BE666=21,"21",IF(AND(BE666&gt;=21.5,BE666&lt;=31.5),"21,5 a 31,5",IF(AND(BE666&gt;=32,BE666&lt;=42),"32 a 42","Fuera de rango"))))))))</f>
        <v>32 a 42</v>
      </c>
      <c r="BG666" s="11" t="n">
        <f aca="false">IF(BF666="","",IF(BF666="-20 a -10",1,IF(BF666="-9,5 a 0,5",2,IF(BF666="1 a 11",3,IF(BF666="11,5 a 20,5",4,IF(BF666="21","NORMA",IF(BF666="21,5 a 31,5",5,IF(BF666="32 a 42",6,""))))))))</f>
        <v>6</v>
      </c>
      <c r="BH666" s="9" t="n">
        <v>26</v>
      </c>
      <c r="BI666" s="10" t="str">
        <f aca="false">IF(BH666="","",IF(AND(BH666&gt;=-20,BH666&lt;=-15),"-20 a -15",IF(AND(BH666&gt;=-14.5,BH666&lt;=-9.5),"-14,5 a -9,5",IF(AND(BH666&gt;=-9,BH666&lt;=-4),"-9 a -4",IF(AND(BH666&gt;=-3.5,BH666&lt;=2.5),"-3,5 a 2,5",IF(AND(BH666&gt;=3,BH666&lt;=8),"3 a 8",IF(AND(BH666&gt;=8.5,BH666&lt;=14.5),"8,5 a 14,5",IF(BH666=15,"15",IF(AND(BH666&gt;=15.5,BH666&lt;=20.5),"15,5 a 20,5",IF(AND(BH666&gt;=21,BH666&lt;=26),"21 a 26","Fuera de rango"))))))))))</f>
        <v>21 a 26</v>
      </c>
      <c r="BJ666" s="11" t="n">
        <f aca="false">IF(BI666="","",IF(BI666="-20 a -15",1,IF(BI666="-14,5 a -9,5",2,IF(BI666="-9 a -4",3,IF(BI666="-3,5 a 2,5",4,IF(BI666="3 a 8",5,IF(BI666="8,5 a 14,5",6,IF(BI666="15","NORMA",IF(BI666="15,5 a 20,5",7,IF(BI666="21 a 26",8,IF(BI666="26,5 a 31,5",9,"")))))))))))</f>
        <v>8</v>
      </c>
      <c r="BK666" s="9" t="n">
        <v>0</v>
      </c>
      <c r="BL666" s="10" t="str">
        <f aca="false">IF(BK666="","",IF(AND(BK666&gt;=0,BK666&lt;=2),"0 - 2",IF(AND(BK666&gt;=2.5,BK666&lt;=4.5),"2,5 - 4,5",IF(AND(BK666&gt;=5,BK666&lt;=7),"5 - 7",IF(AND(BK666&gt;=7.5,BK666&lt;=9.5),"7,5 - 9,5",IF(AND(BK666&gt;=10,BK666&lt;=12),"10 - 12",IF(AND(BK666&gt;=12.5,BK666&lt;=13.5),"12,5 - 13,5",IF(BK666=14,"14",IF(AND(BK666&gt;=14.5,BK666&lt;=16.5),"14,5 - 16,5",IF(AND(BK666&gt;=17,BK666&lt;=19),"17 - 19",IF(AND(BK666&gt;=19.5,BK666&lt;=21.5),"19,5 - 21,5",IF(AND(BK666&gt;=22,BK666&lt;=24),"22 - 24",IF(AND(BK666&gt;=24.5,BK666&lt;=26.5),"24,5 - 26,5",IF(AND(BK666&gt;=27,BK666&lt;=29),"27 - 29",IF(AND(BK666&gt;=29.5,BK666&lt;=30),"29,5 - 30","Fuera de rango")))))))))))))))</f>
        <v>0 - 2</v>
      </c>
      <c r="BM666" s="11" t="n">
        <f aca="false">IF(BL666="","",IF(BL666="0 - 2",1,IF(BL666="2,5 - 4,5",2,IF(BL666="5 - 7",3,IF(BL666="7,5 - 9,5",4,IF(BL666="10 - 12",5,IF(BL666="12,5 - 13,5",6,IF(BL666="14","NORMA",IF(BL666="14,5 - 16,5",7,IF(BL666="17 - 19",8,IF(BL666="19,5 - 21,5",9,IF(BL666="22 - 24",10,IF(BL666="24,5 - 26,5",11,IF(BL666="27 - 29",12,IF(BL666="29,5 - 30",13,"")))))))))))))))</f>
        <v>1</v>
      </c>
      <c r="BN666" s="9" t="n">
        <v>14</v>
      </c>
      <c r="BO666" s="11" t="str">
        <f aca="false">IF(BN666="","",IF(AND(BN666&gt;=-20,BN666&lt;=-10),"-20 a -10",IF(AND(BN666&gt;=-9.5,BN666&lt;=0.5),"-9,5 a 0,5",IF(AND(BN666&gt;=1,BN666&lt;=11),"1 a 11",IF(AND(BN666&gt;=11.5,BN666&lt;=21.5),"11,5 a 21,5",IF(BN666=22,"22",IF(AND(BN666&gt;=22.5,BN666&lt;=32.5),"22,5 a 32,5",IF(AND(BN666&gt;=33,BN666&lt;=43),"33 a 43","Fuera de rango"))))))))</f>
        <v>11,5 a 21,5</v>
      </c>
      <c r="BP666" s="11" t="n">
        <f aca="false">IF(BO666="","",IF(BO666="-20 a -10",1,IF(BO666="-9,5 a 0,5",2,IF(BO666="1 a 11",3,IF(BO666="11,5 a 21,5",4,IF(BO666="22","NORMA",IF(BO666="22,5 a 32,5",5,IF(BO666="33 a 43",6,""))))))))</f>
        <v>4</v>
      </c>
      <c r="BQ666" s="9" t="n">
        <v>6</v>
      </c>
      <c r="BR666" s="10" t="str">
        <f aca="false">IF(BQ666="","",IF(AND(BQ666&gt;=-20,BQ666&lt;=-15),"-20 a -15",IF(AND(BQ666&gt;=-14.5,BQ666&lt;=-9.5),"-14,5 a -9,5",IF(AND(BQ666&gt;=-9,BQ666&lt;=-4),"-9 a -4",IF(AND(BQ666&gt;=-3.5,BQ666&lt;=2.5),"-3,5 a 2,5",IF(AND(BQ666&gt;=3,BQ666&lt;=8),"3 a 8",IF(AND(BQ666&gt;=8.5,BQ666&lt;=13.5),"8,5 a 13,5",IF(AND(BQ666&gt;=14,BQ666&lt;=17.5),"14 a 17,5",IF(BQ666=18,"18",IF(AND(BQ666&gt;=18.5,BQ666&lt;=23.5),"18,5 a 23,5",IF(AND(BQ666&gt;=24,BQ666&lt;=29),"24 a 29",IF(AND(BQ666&gt;=29.5,BQ666&lt;=34.5),"29,5 a 34,5",IF(AND(BQ666&gt;=35,BQ666&lt;=40),"35 a 40","Fuera de rango")))))))))))))</f>
        <v>3 a 8</v>
      </c>
      <c r="BS666" s="11" t="n">
        <f aca="false">IF(BR666="","",IF(BR666="-20 a -15",1,IF(BR666="-14,5 a -9,5",2,IF(BR666="-9 a -4",3,IF(BR666="-3,5 a 2,5",4,IF(BR666="3 a 8",5,IF(BR666="8,5 a 13,5",6,IF(BR666="14 a 17,5",7,IF(BR666="18","NORMA",IF(BR666="18,5 a 23,5",8,IF(BR666="24 a 29",9,IF(BR666="29,5 a 34,5",10,IF(BR666="35 a 40",11,"")))))))))))))</f>
        <v>5</v>
      </c>
      <c r="BT666" s="9" t="n">
        <v>0</v>
      </c>
      <c r="BU666" s="10" t="str">
        <f aca="false">IF(BT666="","",IF(AND(BT666&gt;=-20,BT666&lt;=-18),"-20 a -18",IF(AND(BT666&gt;=-17.5,BT666&lt;=-15.5),"-17,5 a -15,5",IF(AND(BT666&gt;=-15,BT666&lt;=-13),"-15 a -13",IF(AND(BT666&gt;=-12.5,BT666&lt;=-10.5),"-12,5 a -10,5",IF(AND(BT666&gt;=-10,BT666&lt;=-8),"-10 a -8",IF(AND(BT666&gt;=-7.5,BT666&lt;=-5.5),"-7,5 a -5,5",IF(AND(BT666&gt;=-5,BT666&lt;=-3),"-5 a -3",IF(AND(BT666&gt;=-2.5,BT666&lt;=-0.5),"-2,5 a -0,5",IF(BT666=0,"0",IF(AND(BT666&gt;=0.5,BT666&lt;=2.5),"0,5 a 2,5",IF(AND(BT666&gt;=3,BT666&lt;=5),"3 a 5",IF(AND(BT666&gt;=5.5,BT666&lt;=7.5),"5,5 a 7,5",IF(AND(BT666&gt;=8,BT666&lt;=10),"8 a 10",IF(AND(BT666&gt;=10.5,BT666&lt;=12.5),"10,5 a 12,5",IF(AND(BT666&gt;=13,BT666&lt;=15),"13 a 15",IF(AND(BT666&gt;=15.5,BT666&lt;=17.5),"15,5 a 17,5",IF(AND(BT666&gt;=18,BT666&lt;=20),"18 a 20","Fuera de rango"))))))))))))))))))</f>
        <v>0</v>
      </c>
      <c r="BV666" s="11" t="str">
        <f aca="false">IF(BT666="","",IF(BT666=0,"NORMA",IF(AND(BT666&gt;=-20,BT666&lt;=-18),2,IF(AND(BT666&gt;=-17.5,BT666&lt;=-15.5),2,IF(AND(BT666&gt;=-15,BT666&lt;=-13),3,IF(AND(BT666&gt;=-12.5,BT666&lt;=-10.5),4,IF(AND(BT666&gt;=-10,BT666&lt;=-8),5,IF(AND(BT666&gt;=-7.5,BT666&lt;=-5.5),6,IF(AND(BT666&gt;=-5,BT666&lt;=-3),7,IF(AND(BT666&gt;=-2.5,BT666&lt;=-0.5),8,IF(AND(BT666&gt;=0.5,BT666&lt;=2.5),9,IF(AND(BT666&gt;=3,BT666&lt;=5),10,IF(AND(BT666&gt;=5.5,BT666&lt;=7.5),11,IF(AND(BT666&gt;=8,BT666&lt;=10),12,IF(AND(BT666&gt;=10.5,BT666&lt;=12.5),13,IF(AND(BT666&gt;=13,BT666&lt;=15),14,IF(AND(BT666&gt;=15.5,BT666&lt;=17.5),15,IF(AND(BT666&gt;=18,BT666&lt;=20),16,"Fuera de rango"))))))))))))))))))</f>
        <v>NORMA</v>
      </c>
      <c r="BW666" s="9" t="n">
        <v>-6</v>
      </c>
      <c r="BX666" s="10" t="n">
        <f aca="false">18.5- (0.3*H666)</f>
        <v>10.1</v>
      </c>
      <c r="BY666" s="10" t="n">
        <f aca="false">(BW666)-(BX666)</f>
        <v>-16.1</v>
      </c>
      <c r="BZ666" s="10" t="str">
        <f aca="false">IF(BY666="","",IF(BY666&lt;-27.5,"De -30 a -28",IF(BY666&lt;-25,"De -27,5 a -25,5",IF(BY666&lt;-22.5,"De -25 a -23",IF(BY666&lt;-20,"De -22,5 a -20,5",IF(BY666&lt;-17.5,"De -20 a -18",IF(BY666&lt;-15,"De -17,5 a -15,5",IF(BY666&lt;-12.5,"De -15 a -13",IF(BY666&lt;-10,"De -12,5 a -10,5",IF(BY666&lt;-7.5,"De -10 a -8",IF(BY666&lt;-5,"De -7,5 a -5,5",IF(BY666&lt;-2.5,"De -5 a -3",IF(BY666&lt;0,"De -2,5 a -0,5",IF(BY666&lt;2.5,"De 0 a 2",IF(BY666&lt;5,"De 2,5 a 4,5",IF(BY666&lt;7.5,"De 5 a 7",IF(BY666&lt;10,"De 7,5 a 9,5",IF(BY666&lt;12.5,"De 10 a 12",IF(BY666&lt;15,"De 12,5 a 14,5",IF(BY666&lt;17.5,"De 15 a 17",IF(BY666&lt;20,"De 17,5 a 19,5",IF(BY666&lt;22.5,"De 20 a 22",IF(BY666&lt;25,"De 22,5 a 24,5",IF(BY666&lt;27.5,"De 25 a 27","De 27,5 a 30"))))))))))))))))))))))))</f>
        <v>De -17,5 a -15,5</v>
      </c>
      <c r="CA666" s="12" t="n">
        <f aca="false">IF(BY666="","",IF(BY666&lt;=-28,1,IF(BY666&lt;=-25.5,2,IF(BY666&lt;=-23,3,IF(BY666&lt;=-20.5,4,IF(BY666&lt;=-18,5,IF(BY666&lt;=-15.5,6,IF(BY666&lt;=-13,7,IF(BY666&lt;=-10.5,8,IF(BY666&lt;=-8,9,IF(BY666&lt;=-5.5,10,IF(BY666&lt;=-3,11,IF(BY666&lt;=-0.5,12,IF(BY666&lt;=2,13,IF(BY666&lt;=4.5,14,IF(BY666&lt;=7,15,IF(BY666&lt;=9.5,16,IF(BY666&lt;=12,17,IF(BY666&lt;=14.5,18,IF(BY666&lt;=17,19,IF(BY666&lt;=19.5,20,IF(BY666&lt;=22,21,IF(BY666&lt;=24.5,22,IF(BY666&lt;=27,23,IF(BY666&lt;=30,24,"Fuera de rango")))))))))))))))))))))))))</f>
        <v>6</v>
      </c>
      <c r="CB666" s="9" t="n">
        <v>-5.75</v>
      </c>
      <c r="CC666" s="10" t="n">
        <f aca="false">18.5- (0.3*H666)</f>
        <v>10.1</v>
      </c>
      <c r="CD666" s="10" t="n">
        <f aca="false">(CB666)-(CC666)</f>
        <v>-15.85</v>
      </c>
      <c r="CE666" s="10" t="str">
        <f aca="false">IF(CD666="","",IF(CD666&lt;-27.5,"De -30 a -28",IF(CD666&lt;-25,"De -27,5 a -25,5",IF(CD666&lt;-22.5,"De -25 a -23",IF(CD666&lt;-20,"De -22,5 a -20,5",IF(CD666&lt;-17.5,"De -20 a -18",IF(CD666&lt;-15,"De -17,5 a -15,5",IF(CD666&lt;-12.5,"De -15 a -13",IF(CD666&lt;-10,"De -12,5 a -10,5",IF(CD666&lt;-7.5,"De -10 a -8",IF(CD666&lt;-5,"De -7,5 a -5,5",IF(CD666&lt;-2.5,"De -5 a -3",IF(CD666&lt;0,"De -2,5 a -0,5",IF(CD666&lt;=2,"De 0 a 2",IF(CD666&lt;=4.5,"De 2,5 a 4,5",IF(CD666&lt;=7,"De 5 a 7",IF(CD666&lt;=9.5,"De 7,5 a 9,5",IF(CD666&lt;=12,"De 10 a 12",IF(CD666&lt;=14.5,"De 12,5 a 14,5",IF(CD666&lt;=17,"De 15 a 17",IF(CD666&lt;=19.5,"De 17,5 a 19,5",IF(CD666&lt;=22,"De 20 a 22",IF(CD666&lt;=24.5,"De 22,5 a 24,5",IF(CD666&lt;=27,"De 25 a 27","De 27,5 a 30"))))))))))))))))))))))))</f>
        <v>De -17,5 a -15,5</v>
      </c>
      <c r="CF666" s="12" t="n">
        <f aca="false">IF(CD666="","",IF(CD666&lt;-27.5,1,IF(CD666&lt;-25,2,IF(CD666&lt;-22.5,3,IF(CD666&lt;-20,4,IF(CD666&lt;-17.5,5,IF(CD666&lt;-15,6,IF(CD666&lt;-12.5,7,IF(CD666&lt;-10,8,IF(CD666&lt;-7.5,9,IF(CD666&lt;-5,10,IF(CD666&lt;-2.5,11,IF(CD666&lt;0,12,IF(CD666&lt;2.5,13,IF(CD666&lt;5,14,IF(CD666&lt;7.5,15,IF(CD666&lt;10,16,IF(CD666&lt;12.5,17,IF(CD666&lt;15,18,IF(CD666&lt;17.5,19,IF(CD666&lt;20,20,IF(CD666&lt;22.5,21,IF(CD666&lt;25,22,IF(CD666&lt;27.5,23,24))))))))))))))))))))))))</f>
        <v>6</v>
      </c>
      <c r="CG666" s="9" t="n">
        <v>-2.5</v>
      </c>
      <c r="CH666" s="10" t="str">
        <f aca="false">IF(CG666="","",IF(AND(CG666&gt;=-10,CG666&lt;=-9.5),"-10 a -9,5",IF(AND(CG666&gt;-9.5,CG666&lt;=-8.5),"-9 a -8,5",IF(AND(CG666&gt;-8.5,CG666&lt;=-7.5),"-8 a -7,5",IF(AND(CG666&gt;-7.5,CG666&lt;=-6.5),"-7 a -6,5",IF(AND(CG666&gt;-6.5,CG666&lt;=-5.5),"-6 a -5,5",IF(AND(CG666&gt;-5.5,CG666&lt;=-4.5),"-5 a -4,5",IF(AND(CG666&gt;-4.5,CG666&lt;=-3.5),"-4 a -3,5",IF(AND(CG666&gt;-3.5,CG666&lt;=-2.5),"-3 a -2,5",IF(CG666=-2.25,"-2,25",IF(AND(CG666&gt;-2.5,CG666&lt;=-1.5),"-2 a -1,5",IF(AND(CG666&gt;-1.5,CG666&lt;=-0.5),"-1 a -0,5",IF(AND(CG666&gt;-0.5,CG666&lt;=0.5),"0 a 0,5",IF(AND(CG666&gt;0.5,CG666&lt;=1.5),"1 a 1,5",IF(AND(CG666&gt;1.5,CG666&lt;=2.5),"2 a 2,5",IF(AND(CG666&gt;2.5,CG666&lt;=3.5),"3 a 3,5",IF(AND(CG666&gt;3.5,CG666&lt;=4.5),"4 a 4,5",IF(AND(CG666&gt;4.5,CG666&lt;=5.5),"5 a 5,5",IF(AND(CG666&gt;5.5,CG666&lt;=6.5),"6 a 6,5",IF(AND(CG666&gt;6.5,CG666&lt;=7.5),"7 a 7,5",IF(AND(CG666&gt;7.5,CG666&lt;=8.5),"8 a 8,5",IF(AND(CG666&gt;8.5,CG666&lt;=9.5),"9 a 9,5",IF(CG666&gt;=10,"10","Fuera de rango")))))))))))))))))))))))</f>
        <v>-3 a -2,5</v>
      </c>
      <c r="CI666" s="11" t="n">
        <f aca="false">IF(CG666="","",IF(CG666=-2.25,"NORMA",IF(CG666&lt;=-9.5,1,IF(CG666&lt;=-8.5,2,IF(CG666&lt;=-7.5,3,IF(CG666&lt;=-6.5,4,IF(CG666&lt;=-5.5,5,IF(CG666&lt;=-4.5,6,IF(CG666&lt;=-3.5,7,IF(CG666&lt;=-2.5,8,IF(CG666&lt;=-1.5,9,IF(CG666&lt;=-0.5,10,IF(CG666&lt;=0.5,11,IF(CG666&lt;=1.5,12,IF(CG666&lt;=2.5,13,IF(CG666&lt;=3.5,14,IF(CG666&lt;=4.5,15,IF(CG666&lt;=5.5,16,IF(CG666&lt;=6.5,17,IF(CG666&lt;=7.5,18,IF(CG666&lt;=8.5,19,IF(CG666&lt;=9.5,20,IF(CG666=10,21,"Fuera de rango")))))))))))))))))))))))</f>
        <v>8</v>
      </c>
      <c r="CJ666" s="9" t="n">
        <v>2.5</v>
      </c>
      <c r="CK666" s="10" t="str">
        <f aca="false">IF(CJ666="","",IF(AND(CJ666&gt;=-6,CJ666&lt;=-5.5),"-6 a -5,5",IF(AND(CJ666&gt;-5.5,CJ666&lt;=-4.5),"-5 a -4,5",IF(AND(CJ666&gt;-4.5,CJ666&lt;=-3.5),"-4 a -3,5",IF(AND(CJ666&gt;-3.5,CJ666&lt;=-2.5),"-3 a -2,5",IF(AND(CJ666&gt;-2.5,CJ666&lt;=-1.5),"-2 a -1,5",IF(AND(CJ666&gt;-1.5,CJ666&lt;=-0.5),"-1 a -0,5",IF(AND(CJ666&gt;-0.5,CJ666&lt;=0.5),"0 a 0,5",IF(AND(CJ666&gt;0.5,CJ666&lt;=1.5),"1 a 1,5",IF(AND(CJ666&gt;1.5,CJ666&lt;2.5),"2",IF(AND(CJ666&gt;=2.5,CJ666&lt;=3),"2,5 a 3",IF(AND(CJ666&gt;3,CJ666&lt;=4),"3,5 a 4",IF(AND(CJ666&gt;4,CJ666&lt;=5),"4,5 a 5",IF(AND(CJ666&gt;5,CJ666&lt;=6),"5,5 a 6",IF(AND(CJ666&gt;6,CJ666&lt;=7),"6,5 a 7",IF(AND(CJ666&gt;7,CJ666&lt;=8),"7,5 a 8",IF(AND(CJ666&gt;8,CJ666&lt;=9.5),"8,5 a 9,5",IF(CJ666=10,"10","Fuera de rango"))))))))))))))))))</f>
        <v>2,5 a 3</v>
      </c>
      <c r="CL666" s="11" t="n">
        <f aca="false">IF(CK666="","",IF(OR(CK666="-6 a -5,5",CK666="-6 - -5,5"),1,IF(OR(CK666="-5 a -4,5",CK666="-5 - -4,5"),2,IF(OR(CK666="-4 a -3,5",CK666="-4 - -3,5"),3,IF(OR(CK666="-3 a -2,5",CK666="-3 - -2,5"),4,IF(OR(CK666="-2 a -1,5",CK666="-2 - -1,5"),5,IF(OR(CK666="-1 a -0,5",CK666="-1 - -0,5"),6,IF(OR(CK666="0 a 0,5",CK666="0 - 0,5"),7,IF(OR(CK666="1 a 1,5",CK666="1 - 1,5"),8,IF(CK666="2","NORMA",IF(OR(CK666="2,5 a 3",CK666="2,5 - 3"),9,IF(OR(CK666="3,5 a 4",CK666="3,5 - 4"),10,IF(OR(CK666="4,5 a 5",CK666="4,5 - 5"),11,IF(OR(CK666="5,5 a 6",CK666="5,5 - 6"),12,IF(OR(CK666="6,5 a 7",CK666="6,5 - 7"),13,IF(OR(CK666="7,5 a 8",CK666="7,5 - 8"),14,IF(OR(CK666="8,5 a 9",CK666="8,5 - 9,5",CK666="9 a 9,5"),15,IF(CK666="10",15,IF(OR(CK666="0,5 a 1",CK666="0,5 - 1"),7,"Fuera de rango")))))))))))))))))))</f>
        <v>9</v>
      </c>
      <c r="CO666" s="10" t="str">
        <f aca="false">IF(CM666&gt;0,"EME"," ")</f>
        <v> </v>
      </c>
      <c r="CQ666" s="10" t="str">
        <f aca="false">IF(CP666&gt;0,"0", " ")</f>
        <v> </v>
      </c>
      <c r="CR666" s="10" t="str">
        <f aca="false">IF(CP666&gt;0,"EME"," ")</f>
        <v> </v>
      </c>
      <c r="CS666" s="9" t="n">
        <v>0</v>
      </c>
      <c r="CV666" s="9" t="n">
        <v>0</v>
      </c>
      <c r="CY666" s="9" t="n">
        <v>0</v>
      </c>
      <c r="DB666" s="9" t="n">
        <v>0</v>
      </c>
      <c r="DC666" s="11" t="str">
        <f aca="false">IF(DB666&lt;0,"2"," ")</f>
        <v> </v>
      </c>
      <c r="DD666" s="11" t="str">
        <f aca="false">IF(DB666&lt;0,"MIO"," ")</f>
        <v> </v>
      </c>
      <c r="DE666" s="9" t="n">
        <v>0</v>
      </c>
      <c r="DF666" s="10" t="str">
        <f aca="false">IF(DE666&lt;0,"3"," ")</f>
        <v> </v>
      </c>
      <c r="DG666" s="10" t="str">
        <f aca="false">IF(DE666&lt;0,"AST"," ")</f>
        <v> </v>
      </c>
      <c r="DH666" s="9" t="n">
        <v>0</v>
      </c>
      <c r="DI666" s="10" t="str">
        <f aca="false">IF(DH666&lt;0,"3"," ")</f>
        <v> </v>
      </c>
      <c r="DJ666" s="10" t="str">
        <f aca="false">IF(DH666&lt;0,"AST"," ")</f>
        <v> </v>
      </c>
      <c r="DK666" s="9" t="n">
        <v>0.5</v>
      </c>
      <c r="DL666" s="10" t="str">
        <f aca="false">IF(DK666&gt;0,"4"," ")</f>
        <v>4</v>
      </c>
      <c r="DM666" s="10" t="str">
        <f aca="false">IF(DK666&gt;0,"PRE"," ")</f>
        <v>PRE</v>
      </c>
      <c r="DN666" s="9" t="n">
        <v>0.5</v>
      </c>
      <c r="DO666" s="10" t="str">
        <f aca="false">IF(DN666&gt;0,"4"," ")</f>
        <v>4</v>
      </c>
      <c r="DP666" s="10" t="str">
        <f aca="false">IF(DN666&gt;0,"PRE"," ")</f>
        <v>PRE</v>
      </c>
      <c r="DS666" s="12" t="str">
        <f aca="false">CONCATENATE(CO666,CU666,DA666,DG666,DM666)</f>
        <v>  PRE</v>
      </c>
      <c r="DT666" s="10" t="e">
        <f aca="false" t="array" ref="DT666">_xlfn.IFS(DS666="EME    ","0", DS666=" HIP   ","1", DS666="  MIO  ","2", DS666="   AST ","3", DS666="    PRE","4", DS666="EME   PRE","5", DS666=" HIP  PRE","6", DS666=" HIP AST ","7", DS666="  MIO PRE","8", DS666="  MIOAST ","9", DS666="   ASTPRE","10",DS666=" HIP ASTPRE","11", DS666="  MIOASTPRE","12", DS666="     ","0")</f>
        <v>#N/A</v>
      </c>
      <c r="DV666" s="1" t="e">
        <f aca="false" t="array" ref="DV666">_xlfn.IFS(DU666="SI","2", DU666="NO","1")</f>
        <v>#N/A</v>
      </c>
      <c r="DX666" s="11" t="str">
        <f aca="false">IF(DW666=0,"1","2")</f>
        <v>1</v>
      </c>
      <c r="DY666" s="11" t="str">
        <f aca="false" t="array" ref="DY666">_xlfn.IFS(DW666=0,"0", DW666=0.25, "1", DW666=0.5,"2", DW666=0.75,"3", DW666=1,"4",DW666=1.25,"5", DW666=1.5,"6", DW666=1.75,"7", DW666=2,"8")</f>
        <v>0</v>
      </c>
      <c r="EA666" s="11" t="str">
        <f aca="false">IF(DZ666=0,"1","2")</f>
        <v>1</v>
      </c>
      <c r="EB666" s="11" t="str">
        <f aca="false" t="array" ref="EB666">_xlfn.IFS(DZ666=0,"0", DZ666=0.25, "1", DZ666=0.5,"2", DZ666=0.75,"3", DZ666=1,"4",DZ666=1.25,"5", DZ666=1.5,"6", DZ666=1.75,"7", DZ666=2,"8")</f>
        <v>0</v>
      </c>
      <c r="ED666" s="10" t="str">
        <f aca="false">IF(EC666=0,"1","2")</f>
        <v>1</v>
      </c>
      <c r="EE666" s="11" t="str">
        <f aca="false" t="array" ref="EE666">_xlfn.IFS(EC666=0,"0", EC666=-0.25, "1", EC666=-0.5,"2", EC666=-0.75,"3", EC666=-1,"4",EC666=-1.25,"5", EC666=-1.5,"6", EC666=-1.75,"7", EC666=-2,"8", EC666=-2.25,"9",EC666=-2.5,"10", EC666=-2.75,"11", EC666=-3,"12", EC666=-3.25,"13", EC666=-3.5,"14", EC666=-3.75,"15",EC666=-4,"16")</f>
        <v>0</v>
      </c>
      <c r="EG666" s="10" t="str">
        <f aca="false">IF(EF666=0,"1","2")</f>
        <v>1</v>
      </c>
      <c r="EH666" s="11" t="str">
        <f aca="false" t="array" ref="EH666">_xlfn.IFS(EF666=0,"0", EF666=-0.25, "1", EF666=-0.5,"2", EF666=-0.75,"3", EF666=-1,"4",EF666=-1.25,"5", EF666=-1.5,"6", EF666=-1.75,"7", EF666=-2,"8", EF666=-2.25,"9",EF666=-2.5,"10", EF666=-2.75,"11", EF666=-3,"12", EF666=-3.25,"13", EF666=-3.5,"14", EF666=-3.75,"15",EF666=-4,"16")</f>
        <v>0</v>
      </c>
      <c r="EJ666" s="11" t="str">
        <f aca="false">IF(EI666=0,"1","2")</f>
        <v>1</v>
      </c>
      <c r="EK666" s="11" t="str">
        <f aca="false" t="array" ref="EK666">_xlfn.IFS(EI666=0,"0", EI666=-0.25, "1", EI666=-0.5,"2", EI666=-0.75,"3", EI666=-1,"4",EI666=-1.25,"5", EI666=-1.5,"6", EI666=-1.75,"7", EI666=-2,"8", EI666=-2.25,"9", EI666=-2.25,"9",EI666=-2.5,"10", EI666=-2.75,"11", EI666=-3,"12", EI666=-3.25,"13", EI666=-3.5,"14", EI666=-3.75,"15",EI666=-4,"16", EI666=0.25, "17", EI666=0.5, "18")</f>
        <v>0</v>
      </c>
      <c r="EM666" s="11" t="str">
        <f aca="false">IF(EL666=0,"1","2")</f>
        <v>1</v>
      </c>
      <c r="EN666" s="11" t="str">
        <f aca="false" t="array" ref="EN666">_xlfn.IFS(EL666=0.25,"17",EL666=0.5,"18", EL666=0,"0", EL666=-0.25, "1", EL666=-0.5,"2", EL666=-0.75,"3", EL666=-1,"4",EL666=-1.25,"5", EL666=-1.5,"6", EL666=-1.75,"7", EL666=-2,"8",EL666= -2.25,"9",EL666=-2.5,"10",EL666= -2.75,"11",EL666= -3,"12",EL666= -3.25,"13",EL666= -3.5,"14",EL666= -3.75,"15",EL666=-4,"16")</f>
        <v>0</v>
      </c>
      <c r="EP666" s="11" t="str">
        <f aca="false">IF(EO666=0,"1","2")</f>
        <v>1</v>
      </c>
      <c r="EQ666" s="11" t="str">
        <f aca="false" t="array" ref="EQ666">_xlfn.IFS(EO666=0,"0", EO666=0.25, "1", EO666=0.5,"2", EO666=0.75,"3", EO666=1,"4",EO666=1.25,"5", EO666=1.5,"6", EO666=1.75,"7", EO666=2,"8", EO666=2.25,"9", EO666=2.25,"9",EO666=2.5,"10", EO666=2.75,"11", EO666=3,"12", EO666=3.25,"13", EO666=3.5,"14", EO666=3.75,"15",EO666=4,"16", EO666=-0.25, "17", bq=-0.5, "18")</f>
        <v>0</v>
      </c>
      <c r="ES666" s="11" t="str">
        <f aca="false">IF(ER666=0,"1","2")</f>
        <v>1</v>
      </c>
      <c r="ET666" s="11" t="str">
        <f aca="false" t="array" ref="ET666">_xlfn.IFS(ER666=0,"0", ER666=0.25, "1", ER666=0.5,"2", ER666=0.75,"3", ER666=1,"4",ER666=1.25,"5", ER666=1.5,"6", ER666=1.75,"7", ER666=2,"8", ER666=2.25,"9", ER666=2.25,"9",ER666=2.5,"10", ER666=2.75,"11", ER666=3,"12", ER666=3.25,"13", ER666=3.5,"14", ER666=3.75,"15",ER666=4,"16", ER666=-0.25, "17", bq=-0.5, "18")</f>
        <v>0</v>
      </c>
      <c r="EV666" s="14" t="e">
        <f aca="false">VLOOKUP(EU666,LEYENDA!$G$2:$H$8,2,TRUE())</f>
        <v>#N/A</v>
      </c>
      <c r="EW666" s="14" t="e">
        <f aca="false" t="array" ref="EW666">_xlfn.IFS(EV666="0-5","1", EV666="6-12","2", EV666="13-18","3", EV666="19-24","4", EV666="25-36","5", EV666="37-48","6", EV666="49-60","7")</f>
        <v>#N/A</v>
      </c>
    </row>
    <row r="667" customFormat="false" ht="13.5" hidden="false" customHeight="false" outlineLevel="0" collapsed="false">
      <c r="A667" s="1" t="n">
        <v>260</v>
      </c>
      <c r="B667" s="2" t="n">
        <v>2</v>
      </c>
      <c r="C667" s="33" t="n">
        <v>43498</v>
      </c>
      <c r="E667" s="5" t="str">
        <f aca="false">VLOOKUP(A667,'286'!$A$3:$J$6279,10,FALSE())</f>
        <v>VALLEJO CÁRDENAS, FRANCISCO</v>
      </c>
      <c r="F667" s="4" t="str">
        <f aca="false">VLOOKUP(A667,'286'!$A$3:$I$1768,3,FALSE())</f>
        <v>VACARFRAN</v>
      </c>
      <c r="G667" s="6" t="n">
        <f aca="false">VLOOKUP(A667,'286'!$A$3:$I$1768,4,FALSE())</f>
        <v>32508</v>
      </c>
      <c r="H667" s="7" t="n">
        <f aca="false">YEAR(C667)-YEAR(G667)</f>
        <v>31</v>
      </c>
      <c r="I667" s="1" t="str">
        <f aca="false">VLOOKUP(H667,LEYENDA!$C$2:$D$6,2,TRUE())</f>
        <v>25-40</v>
      </c>
      <c r="J667" s="5" t="str">
        <f aca="false">VLOOKUP(A667,'286'!$A$3:$I$1768,7,FALSE())</f>
        <v>H</v>
      </c>
      <c r="K667" s="8" t="n">
        <f aca="false">VLOOKUP(A667,'286'!$A$3:$I$1768,2,FALSE())</f>
        <v>0</v>
      </c>
      <c r="L667" s="4" t="str">
        <f aca="false">VLOOKUP(A667,'286'!$A$3:$I$1768,8,FALSE())</f>
        <v>D</v>
      </c>
      <c r="M667" s="4" t="str">
        <f aca="false">VLOOKUP(A667,'286'!$A$3:$I$1768,9,FALSE())</f>
        <v>I</v>
      </c>
      <c r="N667" s="8" t="str">
        <f aca="false">IF(R667=O667, "MISMA","CONTRARIA")</f>
        <v>CONTRARIA</v>
      </c>
      <c r="O667" s="8" t="str">
        <f aca="false" t="array" ref="O667">_xlfn.IFS(L667="D","1", L667="I","2")</f>
        <v>1</v>
      </c>
      <c r="P667" s="8" t="e">
        <f aca="false" t="array" ref="P667">_xlfn.IFS(K667="OD","1", K667="OI","2")</f>
        <v>#N/A</v>
      </c>
      <c r="Q667" s="1" t="str">
        <f aca="false" t="array" ref="Q667">_xlfn.IFS(J667="M","1", J667="H","2")</f>
        <v>2</v>
      </c>
      <c r="R667" s="8" t="str">
        <f aca="false" t="array" ref="R667">_xlfn.IFS(M667="D","1", M667="I","2")</f>
        <v>2</v>
      </c>
      <c r="S667" s="1" t="str">
        <f aca="false" t="array" ref="S667">_xlfn.IFS(N667="CONTRARIA", "1",N667= "MISMA","2")</f>
        <v>1</v>
      </c>
      <c r="T667" s="1" t="str">
        <f aca="false" t="array" ref="T667">_xlfn.IFS(I667="0-12","1", I667="13-24","2", I667="25-40","3", I667="41-60","4", I667="61-100","5")</f>
        <v>3</v>
      </c>
      <c r="U667" s="9" t="n">
        <v>-3</v>
      </c>
      <c r="V667" s="10" t="str">
        <f aca="false">IF(U667="","",IF(AND(U667&gt;=-9,U667&lt;=-6.5),"-9 a -6,5",IF(AND(U667&gt;=-6,U667&lt;=-3.5),"-6 a -3,5",IF(AND(U667&gt;=-3,U667&lt;=-1),"-3 a -1",IF(U667=-0.5,"-0,5",IF(AND(U667&gt;=0,U667&lt;=2.5),"0 a 2,5",IF(AND(U667&gt;=3,U667&lt;=5.5),"3 a 5,5",IF(AND(U667&gt;=6,U667&lt;=8.5),"6 a 8,5",IF(AND(U667&gt;=9,U667&lt;=20),"9 a 20","Fuera de rango")))))))))</f>
        <v>-3 a -1</v>
      </c>
      <c r="W667" s="11" t="n">
        <f aca="false">IF(V667="","",IF(V667="-9 a -6,5",2,IF(V667="-6 a -3,5",3,IF(V667="-3 a -1",4,IF(V667="-0,5","NORMA",IF(V667="0 a 2,5",5,IF(V667="3 a 5,5",6,IF(V667="6 a 8,5",7,IF(V667="9 a 20",8,"Fuera de rango")))))))))</f>
        <v>4</v>
      </c>
      <c r="X667" s="9" t="n">
        <v>27</v>
      </c>
      <c r="Y667" s="11" t="str">
        <f aca="false">IF(X667="","",IF(AND(X667&gt;=0,X667&lt;=4),"0 a 4",IF(AND(X667&gt;=4.5,X667&lt;=8.5),"4,5 a 8,5",IF(X667=9,"9",IF(AND(X667&gt;=9.5,X667&lt;=13),"9,5 a 13",IF(AND(X667&gt;=13.5,X667&lt;=20),"13,5 a 20",IF(AND(X667&gt;=20.5,X667&lt;=35),"20,5 a 35","Fuera de rango")))))))</f>
        <v>20,5 a 35</v>
      </c>
      <c r="Z667" s="11" t="n">
        <f aca="false">IF(Y667="","",IF(Y667="0 a 4",1,IF(Y667="4,5 a 8,5",2,IF(Y667="9","NORMA",IF(Y667="9,5 a 13",3,IF(Y667="13,5 a 20",4,IF(Y667="20,5 a 35",5,"Fuera de rango")))))))</f>
        <v>5</v>
      </c>
      <c r="AA667" s="9" t="n">
        <v>34</v>
      </c>
      <c r="AB667" s="10" t="str">
        <f aca="false">IF(AA667="","",IF(AND(AA667&gt;=0,AA667&lt;=9),"0 a 9",IF(AND(AA667&gt;=9.5,AA667&lt;=18.5),"9,5 a 18,5",IF(AA667=19,"19",IF(AND(AA667&gt;=19.5,AA667&lt;=28),"19,5 a 28",IF(AND(AA667&gt;=28.5,AA667&lt;=40),"28,5 a 40","Fuera de rango"))))))</f>
        <v>28,5 a 40</v>
      </c>
      <c r="AC667" s="11" t="n">
        <f aca="false" t="array" ref="AC667">_xlfn.IFS(AB667="","",AB667="0 a 9",1,AB667="9,5 a 18,5",2,AB667="19","NORMA",AB667="19,5 a 28",3,AB667="28,5 a 40",4,TRUE(),"Fuera de rango")</f>
        <v>4</v>
      </c>
      <c r="AD667" s="9" t="n">
        <v>31</v>
      </c>
      <c r="AE667" s="10" t="str">
        <f aca="false">IF(AD667="","",IF(AND(AD667&gt;=-10,AD667&lt;=0),"De -10 a 0",IF(AND(AD667&gt;=0.5,AD667&lt;=9.5),"0,5 a 9,5",IF(AD667=10,"10",IF(AND(AD667&gt;=10.5,AD667&lt;=20),"10,5 a 20",IF(AND(AD667&gt;=20.5,AD667&lt;=40),"20,5 a 40","Fuera de rango"))))))</f>
        <v>20,5 a 40</v>
      </c>
      <c r="AF667" s="12" t="n">
        <f aca="false">IF(AD667="","",IF(AND(AD667&gt;=-10,AD667&lt;=0),1,IF(AND(AD667&gt;=0.5,AD667&lt;=9.5),2,IF(AD667=10,"NORMA",IF(AND(AD667&gt;=10.5,AD667&lt;=20),3,IF(AND(AD667&gt;=20.5,AD667&lt;=40),4,""))))))</f>
        <v>4</v>
      </c>
      <c r="AG667" s="9" t="n">
        <v>8</v>
      </c>
      <c r="AH667" s="10" t="str">
        <f aca="false">IF(AG667="","",IF(AND(AG667&gt;=0,AG667&lt;=4),"0 a 4",IF(AND(AG667&gt;=4.5,AG667&lt;=8.5),"4,5 a 8,5",IF(AG667=9,"9",IF(AND(AG667&gt;=9.5,AG667&lt;=13),"9,5 a 13",IF(AND(AG667&gt;=13.5,AG667&lt;=25),"13,5 a 25","Fuera de rango"))))))</f>
        <v>4,5 a 8,5</v>
      </c>
      <c r="AI667" s="10" t="n">
        <f aca="false">IF(AH667="","",IF(AH667="0 a 4",1,IF(AH667="4,5 a 8,5",2,IF(AH667="9","NORMA",IF(AH667="9,5 a 13",3,IF(AH667="13,5 a 25",4,""))))))</f>
        <v>2</v>
      </c>
      <c r="AJ667" s="9" t="n">
        <v>5</v>
      </c>
      <c r="AK667" s="10" t="str">
        <f aca="false">IF(AJ667="","",IF(AND(AJ667&gt;=-15,AJ667&lt;=-10.5),"-15 a -10,5",IF(AND(AJ667&gt;=-10,AJ667&lt;=-4),"-10 a -4",IF(AND(AJ667&gt;=-4.5,AJ667&lt;=0),"-4,5 a 0",IF(AND(AJ667&gt;=0.5,AJ667&lt;=4.5),"0,5 a 4,5",IF(AJ667=5,"5",IF(AND(AJ667&gt;=5.5,AJ667&lt;=10),"5,5 a 10",IF(AND(AJ667&gt;=10.5,AJ667&lt;=20),"10,5 a 20","Fuera de rango"))))))))</f>
        <v>5</v>
      </c>
      <c r="AL667" s="11" t="str">
        <f aca="false">IF(AK667="","",IF(AK667="-15 a -10,5",1,IF(AK667="-10 a -4",2,IF(AK667="-4,5 a 0",3,IF(AK667="0,5 a 4,5",4,IF(AK667="5","NORMA",IF(AK667="5,5 a 10",5,IF(AK667="10,5 a 20",6,"Error"))))))))</f>
        <v>NORMA</v>
      </c>
      <c r="AM667" s="9" t="n">
        <v>0</v>
      </c>
      <c r="AN667" s="10" t="str">
        <f aca="false">IF(AM667="","",IF(AND(AM667&gt;=-7.5,AM667&lt;=-5.5),"-7,5 a -5,5",IF(AND(AM667&gt;=-5,AM667&lt;=-3),"-5 a -3",IF(AND(AM667&gt;=-2.5,AM667&lt;=-0.5),"-2,5 a -0,5",IF(AM667=0,"0,00",IF(AND(AM667&gt;=0.5,AM667&lt;=2.5),"0,5 a 2,5",IF(AND(AM667&gt;=3,AM667&lt;=5),"3 a 5",IF(AND(AM667&gt;=5.5,AM667&lt;=7.5),"5,5 a 7,5",IF(AND(AM667&gt;=8,AM667&lt;=10),"8 a 10","Fuera de rango")))))))))</f>
        <v>0,00</v>
      </c>
      <c r="AO667" s="11" t="str">
        <f aca="false">IF(AN667="","",IF(AN667="-7,5 a -5,5",1,IF(AN667="-5 a -3",2,IF(AN667="-2,5 a -0,5",3,IF(AN667="0,00","NORMA",IF(AN667="0,5 a 2,5",4,IF(AN667="3 a 5",5,IF(AN667="5,5 a 7,5",6,IF(AN667="8 a 10",7,"Error")))))))))</f>
        <v>NORMA</v>
      </c>
      <c r="AP667" s="9" t="n">
        <v>3</v>
      </c>
      <c r="AQ667" s="10" t="str">
        <f aca="false">IF(AP667="","",IF(AND(AP667&gt;=-20,AP667&lt;=-9.5),"-20 a -9,5",IF(AND(AP667&gt;=-9,AP667&lt;=-6.5),"-9 a -6,5",IF(AP667=-6,"-6",IF(AND(AP667&gt;=-5.5,AP667&lt;=-3),"-5,5 a -3",IF(AND(AP667&gt;=-2.5,AP667&lt;=0),"-2,5 a 0",IF(AND(AP667&gt;=0.5,AP667&lt;=3),"0,5 a 3",IF(AND(AP667&gt;=3.5,AP667&lt;=6),"3,5 a 6",IF(AND(AP667&gt;=6.5,AP667&lt;=9),"6,5 a 9",IF(AND(AP667&gt;=9.5,AP667&lt;=20),"9,5 a 20","Fuera de rango"))))))))))</f>
        <v>0,5 a 3</v>
      </c>
      <c r="AR667" s="11" t="n">
        <f aca="false">IF(AQ667="","",IF(AQ667="-20 a -9,5",1,IF(AQ667="-9 a -6,5",2,IF(AQ667="-6","NORMA",IF(AQ667="-5,5 a -3",3,IF(AQ667="-2,5 a 0",4,IF(AQ667="0,5 a 3",5,IF(AQ667="3,5 a 6",6,IF(AQ667="6,5 a 9",7,IF(AQ667="9,5 a 20",8,""))))))))))</f>
        <v>5</v>
      </c>
      <c r="AS667" s="9" t="n">
        <v>0</v>
      </c>
      <c r="AT667" s="10" t="str">
        <f aca="false">IF(AS667="","",IF(AND(AS667&gt;=-16,AS667&lt;=-14),"-16 a -14",IF(AND(AS667&gt;=-13.5,AS667&lt;=-11.5),"-13,5 a -11,5",IF(AND(AS667&gt;=-11,AS667&lt;=-9),"-11 a -9",IF(AND(AS667&gt;=-8.5,AS667&lt;=-6.5),"-8,5 a -6,5",IF(AND(AS667&gt;=-6,AS667&lt;=-4),"-6 a -4",IF(AND(AS667&gt;=-3.5,AS667&lt;=-1.5),"-3,5 a -1,5",IF(AND(AS667&gt;=-1,AS667&lt;=1),"-1 a 1",IF(AND(AS667&gt;=1.5,AS667&lt;=3.5),"1,5 a 3,5",IF(AND(AS667&gt;=4,AS667&lt;=6),"4 a 6",IF(AND(AS667&gt;=6.5,AS667&lt;=8.5),"6,5 a 8,5",IF(AND(AS667&gt;=9,AS667&lt;=11),"9 a 11",IF(AND(AS667&gt;=11.5,AS667&lt;=13.5),"11,5 a 13,5",IF(AND(AS667&gt;=14,AS667&lt;=16),"14 a 16",IF(AND(AS667&gt;=16.5,AS667&lt;=18.5),"16,5 a 18,5",IF(AND(AS667&gt;=19,AS667&lt;=21),"19 a 21","Fuera de rango"))))))))))))))))</f>
        <v>-1 a 1</v>
      </c>
      <c r="AU667" s="11" t="n">
        <f aca="false" t="array" ref="AU667">IF(AT667="","",_xlfn.IFS(AT667="-16 a -14",1,AT667="-13,5 a -11,5",2,AT667="-11 a -9",3,AT667="-8,5 a -6,5",4,AT667="-6 a -4",5,AT667="-3,5 a -1,5",6,AT667="-1 a 1",7,AT667="1,5 a 3,5",8,AT667="4 a 6","NORMA",AT667="6,5 a 8,5",9,AT667="9 a 11",10,AT667="11,5 a 13,5",11,AT667="14 a 16",12,AT667="16,5 a 18,5",13,AT667="19 a 21",14,TRUE(),""))</f>
        <v>7</v>
      </c>
      <c r="AV667" s="9" t="n">
        <v>1.5</v>
      </c>
      <c r="AW667" s="10" t="str">
        <f aca="false">IF(AV667="","",IF(AND(AV667&gt;=-1,AV667&lt;=-0.5),"-1 a -0,5",IF(AND(AV667&gt;-0.5,AV667&lt;=0),"De -0,5 a 0",IF(AND(AV667&gt;=0.25,AV667&lt;=0.75),"0,25 a 0,75",IF(AND(AV667&gt;=1,AV667&lt;=1.5),"1 a 1,5",IF(AND(AV667&gt;=1.75,AV667&lt;=2.25),"1,75 a 2,25",IF(AND(AV667&gt;=2.5,AV667&lt;=3),"2,5 a 3",IF(AND(AV667&gt;=3.25,AV667&lt;=3.75),"3,25 a 3,75","Fuera de rango"))))))))</f>
        <v>1 a 1,5</v>
      </c>
      <c r="AX667" s="10" t="n">
        <f aca="false">IF(AW667="","",IF(OR(AW667="-1 a -0,5",AW667="-1 a -0.5"),1,IF(OR(AW667="De -0,5 a 0",AW667="-0,5 a 0",AW667="De -0.5 a 0"),2,IF(OR(AW667="0,25 a 0,75",AW667="0.25 a 0.75"),"NORMA",IF(OR(AW667="1 a 1,5",AW667="1 a 1.5"),3,IF(OR(AW667="1,75 a 2,25",AW667="1.75 a 2.25"),4,IF(OR(AW667="2,5 a 3",AW667="2.5 a 3"),5,IF(OR(AW667="3,25 a 3,75",AW667="3.25 a 3.75"),6,""))))))))</f>
        <v>3</v>
      </c>
      <c r="AY667" s="9" t="n">
        <v>1</v>
      </c>
      <c r="AZ667" s="10" t="str">
        <f aca="false">IF(AY667="","",IF(AND(AY667&gt;=-20,AY667&lt;=-9.5),"-20 a -9,5",IF(AND(AY667&gt;=-9,AY667&lt;=-6.5),"-9 a -6,5",IF(AY667=-6,"-6",IF(AND(AY667&gt;=-5.5,AY667&lt;=-3),"-5,5 a -3",IF(AND(AY667&gt;=-2.5,AY667&lt;=0),"-2,5 a 0",IF(AND(AY667&gt;=0.5,AY667&lt;=3),"0,5 a 3",IF(AND(AY667&gt;=3.5,AY667&lt;=6),"3,5 a 6","Fuera de rango"))))))))</f>
        <v>0,5 a 3</v>
      </c>
      <c r="BA667" s="11" t="n">
        <f aca="false">IF(AZ667="","",IF(AZ667="-20 a -9,5",1,IF(AZ667="-9 a -6,5",2,IF(AZ667="-6","NORMA",IF(AZ667="-5,5 a -3",3,IF(AZ667="-2,5 a 0",4,IF(AZ667="0,5 a 3",5,IF(AZ667="3,5 a 6",6,""))))))))</f>
        <v>5</v>
      </c>
      <c r="BB667" s="9" t="n">
        <v>27</v>
      </c>
      <c r="BC667" s="10" t="str">
        <f aca="false" t="array" ref="BC667">IF(BB667="","",_xlfn.IFS(AND(BB667&gt;=0,BB667&lt;=2),"0 a 2",AND(BB667&gt;=2.5,BB667&lt;=4.5),"2,5 a 4,5",AND(BB667&gt;=5,BB667&lt;=7),"5 a 7",AND(BB667&gt;=7.5,BB667&lt;=9.5),"7,5 a 9,5",AND(BB667&gt;=10,BB667&lt;=12),"10 a 12",AND(BB667&gt;=12.5,BB667&lt;=14.5),"12,5 a 14,5",BB667=15,"15",AND(BB667&gt;=15.5,BB667&lt;=17.5),"15,5 a 17,5",AND(BB667&gt;=18,BB667&lt;=20),"18 a 20",AND(BB667&gt;=20.5,BB667&lt;=22.5),"20,5 a 22,5",AND(BB667&gt;=23,BB667&lt;=25),"23 a 25",TRUE(),"Fuera de rango"))</f>
        <v>Fuera de rango</v>
      </c>
      <c r="BD667" s="11" t="str">
        <f aca="false" t="array" ref="BD667">IF(BC667="","",_xlfn.IFS(BC667="0 a 2",1,BC667="2,5 a 4,5",2,BC667="5 a 7",3,BC667="7,5 a 9,5",4,BC667="10 a 12",5,BC667="12,5 a 14,5",6,BC667="15","NORMA",BC667="15,5 a 17,5",7,BC667="18 a 20",8,BC667="20,5 a 22,5",9,BC667="23 a 25",10,TRUE(),"Fuera de rango"))</f>
        <v>Fuera de rango</v>
      </c>
      <c r="BE667" s="9" t="n">
        <v>29</v>
      </c>
      <c r="BF667" s="10" t="str">
        <f aca="false">IF(BE667="","",IF(AND(BE667&gt;=-20,BE667&lt;=-10),"-20 a -10",IF(AND(BE667&gt;=-9.5,BE667&lt;=0.5),"-9,5 a 0,5",IF(AND(BE667&gt;=1,BE667&lt;=11),"1 a 11",IF(AND(BE667&gt;=11.5,BE667&lt;=20.5),"11,5 a 20,5",IF(BE667=21,"21",IF(AND(BE667&gt;=21.5,BE667&lt;=31.5),"21,5 a 31,5",IF(AND(BE667&gt;=32,BE667&lt;=42),"32 a 42","Fuera de rango"))))))))</f>
        <v>21,5 a 31,5</v>
      </c>
      <c r="BG667" s="11" t="n">
        <f aca="false">IF(BF667="","",IF(BF667="-20 a -10",1,IF(BF667="-9,5 a 0,5",2,IF(BF667="1 a 11",3,IF(BF667="11,5 a 20,5",4,IF(BF667="21","NORMA",IF(BF667="21,5 a 31,5",5,IF(BF667="32 a 42",6,""))))))))</f>
        <v>5</v>
      </c>
      <c r="BH667" s="9" t="n">
        <v>23</v>
      </c>
      <c r="BI667" s="10" t="str">
        <f aca="false">IF(BH667="","",IF(AND(BH667&gt;=-20,BH667&lt;=-15),"-20 a -15",IF(AND(BH667&gt;=-14.5,BH667&lt;=-9.5),"-14,5 a -9,5",IF(AND(BH667&gt;=-9,BH667&lt;=-4),"-9 a -4",IF(AND(BH667&gt;=-3.5,BH667&lt;=2.5),"-3,5 a 2,5",IF(AND(BH667&gt;=3,BH667&lt;=8),"3 a 8",IF(AND(BH667&gt;=8.5,BH667&lt;=14.5),"8,5 a 14,5",IF(BH667=15,"15",IF(AND(BH667&gt;=15.5,BH667&lt;=20.5),"15,5 a 20,5",IF(AND(BH667&gt;=21,BH667&lt;=26),"21 a 26","Fuera de rango"))))))))))</f>
        <v>21 a 26</v>
      </c>
      <c r="BJ667" s="11" t="n">
        <f aca="false">IF(BI667="","",IF(BI667="-20 a -15",1,IF(BI667="-14,5 a -9,5",2,IF(BI667="-9 a -4",3,IF(BI667="-3,5 a 2,5",4,IF(BI667="3 a 8",5,IF(BI667="8,5 a 14,5",6,IF(BI667="15","NORMA",IF(BI667="15,5 a 20,5",7,IF(BI667="21 a 26",8,IF(BI667="26,5 a 31,5",9,"")))))))))))</f>
        <v>8</v>
      </c>
      <c r="BK667" s="9" t="n">
        <v>0</v>
      </c>
      <c r="BL667" s="10" t="str">
        <f aca="false">IF(BK667="","",IF(AND(BK667&gt;=0,BK667&lt;=2),"0 - 2",IF(AND(BK667&gt;=2.5,BK667&lt;=4.5),"2,5 - 4,5",IF(AND(BK667&gt;=5,BK667&lt;=7),"5 - 7",IF(AND(BK667&gt;=7.5,BK667&lt;=9.5),"7,5 - 9,5",IF(AND(BK667&gt;=10,BK667&lt;=12),"10 - 12",IF(AND(BK667&gt;=12.5,BK667&lt;=13.5),"12,5 - 13,5",IF(BK667=14,"14",IF(AND(BK667&gt;=14.5,BK667&lt;=16.5),"14,5 - 16,5",IF(AND(BK667&gt;=17,BK667&lt;=19),"17 - 19",IF(AND(BK667&gt;=19.5,BK667&lt;=21.5),"19,5 - 21,5",IF(AND(BK667&gt;=22,BK667&lt;=24),"22 - 24",IF(AND(BK667&gt;=24.5,BK667&lt;=26.5),"24,5 - 26,5",IF(AND(BK667&gt;=27,BK667&lt;=29),"27 - 29",IF(AND(BK667&gt;=29.5,BK667&lt;=30),"29,5 - 30","Fuera de rango")))))))))))))))</f>
        <v>0 - 2</v>
      </c>
      <c r="BM667" s="11" t="n">
        <f aca="false">IF(BL667="","",IF(BL667="0 - 2",1,IF(BL667="2,5 - 4,5",2,IF(BL667="5 - 7",3,IF(BL667="7,5 - 9,5",4,IF(BL667="10 - 12",5,IF(BL667="12,5 - 13,5",6,IF(BL667="14","NORMA",IF(BL667="14,5 - 16,5",7,IF(BL667="17 - 19",8,IF(BL667="19,5 - 21,5",9,IF(BL667="22 - 24",10,IF(BL667="24,5 - 26,5",11,IF(BL667="27 - 29",12,IF(BL667="29,5 - 30",13,"")))))))))))))))</f>
        <v>1</v>
      </c>
      <c r="BN667" s="9" t="n">
        <v>9</v>
      </c>
      <c r="BO667" s="11" t="str">
        <f aca="false">IF(BN667="","",IF(AND(BN667&gt;=-20,BN667&lt;=-10),"-20 a -10",IF(AND(BN667&gt;=-9.5,BN667&lt;=0.5),"-9,5 a 0,5",IF(AND(BN667&gt;=1,BN667&lt;=11),"1 a 11",IF(AND(BN667&gt;=11.5,BN667&lt;=21.5),"11,5 a 21,5",IF(BN667=22,"22",IF(AND(BN667&gt;=22.5,BN667&lt;=32.5),"22,5 a 32,5",IF(AND(BN667&gt;=33,BN667&lt;=43),"33 a 43","Fuera de rango"))))))))</f>
        <v>1 a 11</v>
      </c>
      <c r="BP667" s="11" t="n">
        <f aca="false">IF(BO667="","",IF(BO667="-20 a -10",1,IF(BO667="-9,5 a 0,5",2,IF(BO667="1 a 11",3,IF(BO667="11,5 a 21,5",4,IF(BO667="22","NORMA",IF(BO667="22,5 a 32,5",5,IF(BO667="33 a 43",6,""))))))))</f>
        <v>3</v>
      </c>
      <c r="BQ667" s="9" t="n">
        <v>6</v>
      </c>
      <c r="BR667" s="10" t="str">
        <f aca="false">IF(BQ667="","",IF(AND(BQ667&gt;=-20,BQ667&lt;=-15),"-20 a -15",IF(AND(BQ667&gt;=-14.5,BQ667&lt;=-9.5),"-14,5 a -9,5",IF(AND(BQ667&gt;=-9,BQ667&lt;=-4),"-9 a -4",IF(AND(BQ667&gt;=-3.5,BQ667&lt;=2.5),"-3,5 a 2,5",IF(AND(BQ667&gt;=3,BQ667&lt;=8),"3 a 8",IF(AND(BQ667&gt;=8.5,BQ667&lt;=13.5),"8,5 a 13,5",IF(AND(BQ667&gt;=14,BQ667&lt;=17.5),"14 a 17,5",IF(BQ667=18,"18",IF(AND(BQ667&gt;=18.5,BQ667&lt;=23.5),"18,5 a 23,5",IF(AND(BQ667&gt;=24,BQ667&lt;=29),"24 a 29",IF(AND(BQ667&gt;=29.5,BQ667&lt;=34.5),"29,5 a 34,5",IF(AND(BQ667&gt;=35,BQ667&lt;=40),"35 a 40","Fuera de rango")))))))))))))</f>
        <v>3 a 8</v>
      </c>
      <c r="BS667" s="11" t="n">
        <f aca="false">IF(BR667="","",IF(BR667="-20 a -15",1,IF(BR667="-14,5 a -9,5",2,IF(BR667="-9 a -4",3,IF(BR667="-3,5 a 2,5",4,IF(BR667="3 a 8",5,IF(BR667="8,5 a 13,5",6,IF(BR667="14 a 17,5",7,IF(BR667="18","NORMA",IF(BR667="18,5 a 23,5",8,IF(BR667="24 a 29",9,IF(BR667="29,5 a 34,5",10,IF(BR667="35 a 40",11,"")))))))))))))</f>
        <v>5</v>
      </c>
      <c r="BT667" s="9" t="n">
        <v>0</v>
      </c>
      <c r="BU667" s="10" t="str">
        <f aca="false">IF(BT667="","",IF(AND(BT667&gt;=-20,BT667&lt;=-18),"-20 a -18",IF(AND(BT667&gt;=-17.5,BT667&lt;=-15.5),"-17,5 a -15,5",IF(AND(BT667&gt;=-15,BT667&lt;=-13),"-15 a -13",IF(AND(BT667&gt;=-12.5,BT667&lt;=-10.5),"-12,5 a -10,5",IF(AND(BT667&gt;=-10,BT667&lt;=-8),"-10 a -8",IF(AND(BT667&gt;=-7.5,BT667&lt;=-5.5),"-7,5 a -5,5",IF(AND(BT667&gt;=-5,BT667&lt;=-3),"-5 a -3",IF(AND(BT667&gt;=-2.5,BT667&lt;=-0.5),"-2,5 a -0,5",IF(BT667=0,"0",IF(AND(BT667&gt;=0.5,BT667&lt;=2.5),"0,5 a 2,5",IF(AND(BT667&gt;=3,BT667&lt;=5),"3 a 5",IF(AND(BT667&gt;=5.5,BT667&lt;=7.5),"5,5 a 7,5",IF(AND(BT667&gt;=8,BT667&lt;=10),"8 a 10",IF(AND(BT667&gt;=10.5,BT667&lt;=12.5),"10,5 a 12,5",IF(AND(BT667&gt;=13,BT667&lt;=15),"13 a 15",IF(AND(BT667&gt;=15.5,BT667&lt;=17.5),"15,5 a 17,5",IF(AND(BT667&gt;=18,BT667&lt;=20),"18 a 20","Fuera de rango"))))))))))))))))))</f>
        <v>0</v>
      </c>
      <c r="BV667" s="11" t="str">
        <f aca="false">IF(BT667="","",IF(BT667=0,"NORMA",IF(AND(BT667&gt;=-20,BT667&lt;=-18),2,IF(AND(BT667&gt;=-17.5,BT667&lt;=-15.5),2,IF(AND(BT667&gt;=-15,BT667&lt;=-13),3,IF(AND(BT667&gt;=-12.5,BT667&lt;=-10.5),4,IF(AND(BT667&gt;=-10,BT667&lt;=-8),5,IF(AND(BT667&gt;=-7.5,BT667&lt;=-5.5),6,IF(AND(BT667&gt;=-5,BT667&lt;=-3),7,IF(AND(BT667&gt;=-2.5,BT667&lt;=-0.5),8,IF(AND(BT667&gt;=0.5,BT667&lt;=2.5),9,IF(AND(BT667&gt;=3,BT667&lt;=5),10,IF(AND(BT667&gt;=5.5,BT667&lt;=7.5),11,IF(AND(BT667&gt;=8,BT667&lt;=10),12,IF(AND(BT667&gt;=10.5,BT667&lt;=12.5),13,IF(AND(BT667&gt;=13,BT667&lt;=15),14,IF(AND(BT667&gt;=15.5,BT667&lt;=17.5),15,IF(AND(BT667&gt;=18,BT667&lt;=20),16,"Fuera de rango"))))))))))))))))))</f>
        <v>NORMA</v>
      </c>
      <c r="BW667" s="9" t="n">
        <v>-5.25</v>
      </c>
      <c r="BX667" s="10" t="n">
        <f aca="false">18.5- (0.3*H667)</f>
        <v>9.2</v>
      </c>
      <c r="BY667" s="10" t="n">
        <f aca="false">(BW667)-(BX667)</f>
        <v>-14.45</v>
      </c>
      <c r="BZ667" s="10" t="str">
        <f aca="false">IF(BY667="","",IF(BY667&lt;-27.5,"De -30 a -28",IF(BY667&lt;-25,"De -27,5 a -25,5",IF(BY667&lt;-22.5,"De -25 a -23",IF(BY667&lt;-20,"De -22,5 a -20,5",IF(BY667&lt;-17.5,"De -20 a -18",IF(BY667&lt;-15,"De -17,5 a -15,5",IF(BY667&lt;-12.5,"De -15 a -13",IF(BY667&lt;-10,"De -12,5 a -10,5",IF(BY667&lt;-7.5,"De -10 a -8",IF(BY667&lt;-5,"De -7,5 a -5,5",IF(BY667&lt;-2.5,"De -5 a -3",IF(BY667&lt;0,"De -2,5 a -0,5",IF(BY667&lt;2.5,"De 0 a 2",IF(BY667&lt;5,"De 2,5 a 4,5",IF(BY667&lt;7.5,"De 5 a 7",IF(BY667&lt;10,"De 7,5 a 9,5",IF(BY667&lt;12.5,"De 10 a 12",IF(BY667&lt;15,"De 12,5 a 14,5",IF(BY667&lt;17.5,"De 15 a 17",IF(BY667&lt;20,"De 17,5 a 19,5",IF(BY667&lt;22.5,"De 20 a 22",IF(BY667&lt;25,"De 22,5 a 24,5",IF(BY667&lt;27.5,"De 25 a 27","De 27,5 a 30"))))))))))))))))))))))))</f>
        <v>De -15 a -13</v>
      </c>
      <c r="CA667" s="12" t="n">
        <f aca="false">IF(BY667="","",IF(BY667&lt;=-28,1,IF(BY667&lt;=-25.5,2,IF(BY667&lt;=-23,3,IF(BY667&lt;=-20.5,4,IF(BY667&lt;=-18,5,IF(BY667&lt;=-15.5,6,IF(BY667&lt;=-13,7,IF(BY667&lt;=-10.5,8,IF(BY667&lt;=-8,9,IF(BY667&lt;=-5.5,10,IF(BY667&lt;=-3,11,IF(BY667&lt;=-0.5,12,IF(BY667&lt;=2,13,IF(BY667&lt;=4.5,14,IF(BY667&lt;=7,15,IF(BY667&lt;=9.5,16,IF(BY667&lt;=12,17,IF(BY667&lt;=14.5,18,IF(BY667&lt;=17,19,IF(BY667&lt;=19.5,20,IF(BY667&lt;=22,21,IF(BY667&lt;=24.5,22,IF(BY667&lt;=27,23,IF(BY667&lt;=30,24,"Fuera de rango")))))))))))))))))))))))))</f>
        <v>7</v>
      </c>
      <c r="CB667" s="9" t="n">
        <v>-6.25</v>
      </c>
      <c r="CC667" s="10" t="n">
        <f aca="false">18.5- (0.3*H667)</f>
        <v>9.2</v>
      </c>
      <c r="CD667" s="10" t="n">
        <f aca="false">(CB667)-(CC667)</f>
        <v>-15.45</v>
      </c>
      <c r="CE667" s="10" t="str">
        <f aca="false">IF(CD667="","",IF(CD667&lt;-27.5,"De -30 a -28",IF(CD667&lt;-25,"De -27,5 a -25,5",IF(CD667&lt;-22.5,"De -25 a -23",IF(CD667&lt;-20,"De -22,5 a -20,5",IF(CD667&lt;-17.5,"De -20 a -18",IF(CD667&lt;-15,"De -17,5 a -15,5",IF(CD667&lt;-12.5,"De -15 a -13",IF(CD667&lt;-10,"De -12,5 a -10,5",IF(CD667&lt;-7.5,"De -10 a -8",IF(CD667&lt;-5,"De -7,5 a -5,5",IF(CD667&lt;-2.5,"De -5 a -3",IF(CD667&lt;0,"De -2,5 a -0,5",IF(CD667&lt;=2,"De 0 a 2",IF(CD667&lt;=4.5,"De 2,5 a 4,5",IF(CD667&lt;=7,"De 5 a 7",IF(CD667&lt;=9.5,"De 7,5 a 9,5",IF(CD667&lt;=12,"De 10 a 12",IF(CD667&lt;=14.5,"De 12,5 a 14,5",IF(CD667&lt;=17,"De 15 a 17",IF(CD667&lt;=19.5,"De 17,5 a 19,5",IF(CD667&lt;=22,"De 20 a 22",IF(CD667&lt;=24.5,"De 22,5 a 24,5",IF(CD667&lt;=27,"De 25 a 27","De 27,5 a 30"))))))))))))))))))))))))</f>
        <v>De -17,5 a -15,5</v>
      </c>
      <c r="CF667" s="12" t="n">
        <f aca="false">IF(CD667="","",IF(CD667&lt;-27.5,1,IF(CD667&lt;-25,2,IF(CD667&lt;-22.5,3,IF(CD667&lt;-20,4,IF(CD667&lt;-17.5,5,IF(CD667&lt;-15,6,IF(CD667&lt;-12.5,7,IF(CD667&lt;-10,8,IF(CD667&lt;-7.5,9,IF(CD667&lt;-5,10,IF(CD667&lt;-2.5,11,IF(CD667&lt;0,12,IF(CD667&lt;2.5,13,IF(CD667&lt;5,14,IF(CD667&lt;7.5,15,IF(CD667&lt;10,16,IF(CD667&lt;12.5,17,IF(CD667&lt;15,18,IF(CD667&lt;17.5,19,IF(CD667&lt;20,20,IF(CD667&lt;22.5,21,IF(CD667&lt;25,22,IF(CD667&lt;27.5,23,24))))))))))))))))))))))))</f>
        <v>6</v>
      </c>
      <c r="CG667" s="9" t="n">
        <v>-2.25</v>
      </c>
      <c r="CH667" s="10" t="str">
        <f aca="false">IF(CG667="","",IF(AND(CG667&gt;=-10,CG667&lt;=-9.5),"-10 a -9,5",IF(AND(CG667&gt;-9.5,CG667&lt;=-8.5),"-9 a -8,5",IF(AND(CG667&gt;-8.5,CG667&lt;=-7.5),"-8 a -7,5",IF(AND(CG667&gt;-7.5,CG667&lt;=-6.5),"-7 a -6,5",IF(AND(CG667&gt;-6.5,CG667&lt;=-5.5),"-6 a -5,5",IF(AND(CG667&gt;-5.5,CG667&lt;=-4.5),"-5 a -4,5",IF(AND(CG667&gt;-4.5,CG667&lt;=-3.5),"-4 a -3,5",IF(AND(CG667&gt;-3.5,CG667&lt;=-2.5),"-3 a -2,5",IF(CG667=-2.25,"-2,25",IF(AND(CG667&gt;-2.5,CG667&lt;=-1.5),"-2 a -1,5",IF(AND(CG667&gt;-1.5,CG667&lt;=-0.5),"-1 a -0,5",IF(AND(CG667&gt;-0.5,CG667&lt;=0.5),"0 a 0,5",IF(AND(CG667&gt;0.5,CG667&lt;=1.5),"1 a 1,5",IF(AND(CG667&gt;1.5,CG667&lt;=2.5),"2 a 2,5",IF(AND(CG667&gt;2.5,CG667&lt;=3.5),"3 a 3,5",IF(AND(CG667&gt;3.5,CG667&lt;=4.5),"4 a 4,5",IF(AND(CG667&gt;4.5,CG667&lt;=5.5),"5 a 5,5",IF(AND(CG667&gt;5.5,CG667&lt;=6.5),"6 a 6,5",IF(AND(CG667&gt;6.5,CG667&lt;=7.5),"7 a 7,5",IF(AND(CG667&gt;7.5,CG667&lt;=8.5),"8 a 8,5",IF(AND(CG667&gt;8.5,CG667&lt;=9.5),"9 a 9,5",IF(CG667&gt;=10,"10","Fuera de rango")))))))))))))))))))))))</f>
        <v>-2,25</v>
      </c>
      <c r="CI667" s="11" t="str">
        <f aca="false">IF(CG667="","",IF(CG667=-2.25,"NORMA",IF(CG667&lt;=-9.5,1,IF(CG667&lt;=-8.5,2,IF(CG667&lt;=-7.5,3,IF(CG667&lt;=-6.5,4,IF(CG667&lt;=-5.5,5,IF(CG667&lt;=-4.5,6,IF(CG667&lt;=-3.5,7,IF(CG667&lt;=-2.5,8,IF(CG667&lt;=-1.5,9,IF(CG667&lt;=-0.5,10,IF(CG667&lt;=0.5,11,IF(CG667&lt;=1.5,12,IF(CG667&lt;=2.5,13,IF(CG667&lt;=3.5,14,IF(CG667&lt;=4.5,15,IF(CG667&lt;=5.5,16,IF(CG667&lt;=6.5,17,IF(CG667&lt;=7.5,18,IF(CG667&lt;=8.5,19,IF(CG667&lt;=9.5,20,IF(CG667=10,21,"Fuera de rango")))))))))))))))))))))))</f>
        <v>NORMA</v>
      </c>
      <c r="CJ667" s="9" t="n">
        <v>3.5</v>
      </c>
      <c r="CK667" s="10" t="str">
        <f aca="false">IF(CJ667="","",IF(AND(CJ667&gt;=-6,CJ667&lt;=-5.5),"-6 a -5,5",IF(AND(CJ667&gt;-5.5,CJ667&lt;=-4.5),"-5 a -4,5",IF(AND(CJ667&gt;-4.5,CJ667&lt;=-3.5),"-4 a -3,5",IF(AND(CJ667&gt;-3.5,CJ667&lt;=-2.5),"-3 a -2,5",IF(AND(CJ667&gt;-2.5,CJ667&lt;=-1.5),"-2 a -1,5",IF(AND(CJ667&gt;-1.5,CJ667&lt;=-0.5),"-1 a -0,5",IF(AND(CJ667&gt;-0.5,CJ667&lt;=0.5),"0 a 0,5",IF(AND(CJ667&gt;0.5,CJ667&lt;=1.5),"1 a 1,5",IF(AND(CJ667&gt;1.5,CJ667&lt;2.5),"2",IF(AND(CJ667&gt;=2.5,CJ667&lt;=3),"2,5 a 3",IF(AND(CJ667&gt;3,CJ667&lt;=4),"3,5 a 4",IF(AND(CJ667&gt;4,CJ667&lt;=5),"4,5 a 5",IF(AND(CJ667&gt;5,CJ667&lt;=6),"5,5 a 6",IF(AND(CJ667&gt;6,CJ667&lt;=7),"6,5 a 7",IF(AND(CJ667&gt;7,CJ667&lt;=8),"7,5 a 8",IF(AND(CJ667&gt;8,CJ667&lt;=9.5),"8,5 a 9,5",IF(CJ667=10,"10","Fuera de rango"))))))))))))))))))</f>
        <v>3,5 a 4</v>
      </c>
      <c r="CL667" s="11" t="n">
        <f aca="false">IF(CK667="","",IF(OR(CK667="-6 a -5,5",CK667="-6 - -5,5"),1,IF(OR(CK667="-5 a -4,5",CK667="-5 - -4,5"),2,IF(OR(CK667="-4 a -3,5",CK667="-4 - -3,5"),3,IF(OR(CK667="-3 a -2,5",CK667="-3 - -2,5"),4,IF(OR(CK667="-2 a -1,5",CK667="-2 - -1,5"),5,IF(OR(CK667="-1 a -0,5",CK667="-1 - -0,5"),6,IF(OR(CK667="0 a 0,5",CK667="0 - 0,5"),7,IF(OR(CK667="1 a 1,5",CK667="1 - 1,5"),8,IF(CK667="2","NORMA",IF(OR(CK667="2,5 a 3",CK667="2,5 - 3"),9,IF(OR(CK667="3,5 a 4",CK667="3,5 - 4"),10,IF(OR(CK667="4,5 a 5",CK667="4,5 - 5"),11,IF(OR(CK667="5,5 a 6",CK667="5,5 - 6"),12,IF(OR(CK667="6,5 a 7",CK667="6,5 - 7"),13,IF(OR(CK667="7,5 a 8",CK667="7,5 - 8"),14,IF(OR(CK667="8,5 a 9",CK667="8,5 - 9,5",CK667="9 a 9,5"),15,IF(CK667="10",15,IF(OR(CK667="0,5 a 1",CK667="0,5 - 1"),7,"Fuera de rango")))))))))))))))))))</f>
        <v>10</v>
      </c>
      <c r="CO667" s="10" t="str">
        <f aca="false">IF(CM667&gt;0,"EME"," ")</f>
        <v> </v>
      </c>
      <c r="CQ667" s="10" t="str">
        <f aca="false">IF(CP667&gt;0,"0", " ")</f>
        <v> </v>
      </c>
      <c r="CR667" s="10" t="str">
        <f aca="false">IF(CP667&gt;0,"EME"," ")</f>
        <v> </v>
      </c>
      <c r="CS667" s="9" t="n">
        <v>0</v>
      </c>
      <c r="CV667" s="9" t="n">
        <v>0</v>
      </c>
      <c r="CY667" s="9" t="n">
        <v>0</v>
      </c>
      <c r="DB667" s="9" t="n">
        <v>0</v>
      </c>
      <c r="DC667" s="11" t="str">
        <f aca="false">IF(DB667&lt;0,"2"," ")</f>
        <v> </v>
      </c>
      <c r="DD667" s="11" t="str">
        <f aca="false">IF(DB667&lt;0,"MIO"," ")</f>
        <v> </v>
      </c>
      <c r="DE667" s="9" t="n">
        <v>0</v>
      </c>
      <c r="DF667" s="10" t="str">
        <f aca="false">IF(DE667&lt;0,"3"," ")</f>
        <v> </v>
      </c>
      <c r="DG667" s="10" t="str">
        <f aca="false">IF(DE667&lt;0,"AST"," ")</f>
        <v> </v>
      </c>
      <c r="DH667" s="9" t="n">
        <v>0</v>
      </c>
      <c r="DI667" s="10" t="str">
        <f aca="false">IF(DH667&lt;0,"3"," ")</f>
        <v> </v>
      </c>
      <c r="DJ667" s="10" t="str">
        <f aca="false">IF(DH667&lt;0,"AST"," ")</f>
        <v> </v>
      </c>
      <c r="DK667" s="9" t="n">
        <v>0.5</v>
      </c>
      <c r="DL667" s="10" t="str">
        <f aca="false">IF(DK667&gt;0,"4"," ")</f>
        <v>4</v>
      </c>
      <c r="DM667" s="10" t="str">
        <f aca="false">IF(DK667&gt;0,"PRE"," ")</f>
        <v>PRE</v>
      </c>
      <c r="DN667" s="9" t="n">
        <v>0.5</v>
      </c>
      <c r="DO667" s="10" t="str">
        <f aca="false">IF(DN667&gt;0,"4"," ")</f>
        <v>4</v>
      </c>
      <c r="DP667" s="10" t="str">
        <f aca="false">IF(DN667&gt;0,"PRE"," ")</f>
        <v>PRE</v>
      </c>
      <c r="DS667" s="12" t="str">
        <f aca="false">CONCATENATE(CO667,CU667,DA667,DG667,DM667)</f>
        <v>  PRE</v>
      </c>
      <c r="DT667" s="10" t="e">
        <f aca="false" t="array" ref="DT667">_xlfn.IFS(DS667="EME    ","0", DS667=" HIP   ","1", DS667="  MIO  ","2", DS667="   AST ","3", DS667="    PRE","4", DS667="EME   PRE","5", DS667=" HIP  PRE","6", DS667=" HIP AST ","7", DS667="  MIO PRE","8", DS667="  MIOAST ","9", DS667="   ASTPRE","10",DS667=" HIP ASTPRE","11", DS667="  MIOASTPRE","12", DS667="     ","0")</f>
        <v>#N/A</v>
      </c>
      <c r="DV667" s="1" t="e">
        <f aca="false" t="array" ref="DV667">_xlfn.IFS(DU667="SI","2", DU667="NO","1")</f>
        <v>#N/A</v>
      </c>
      <c r="DX667" s="11" t="str">
        <f aca="false">IF(DW667=0,"1","2")</f>
        <v>1</v>
      </c>
      <c r="DY667" s="11" t="str">
        <f aca="false" t="array" ref="DY667">_xlfn.IFS(DW667=0,"0", DW667=0.25, "1", DW667=0.5,"2", DW667=0.75,"3", DW667=1,"4",DW667=1.25,"5", DW667=1.5,"6", DW667=1.75,"7", DW667=2,"8")</f>
        <v>0</v>
      </c>
      <c r="EA667" s="11" t="str">
        <f aca="false">IF(DZ667=0,"1","2")</f>
        <v>1</v>
      </c>
      <c r="EB667" s="11" t="str">
        <f aca="false" t="array" ref="EB667">_xlfn.IFS(DZ667=0,"0", DZ667=0.25, "1", DZ667=0.5,"2", DZ667=0.75,"3", DZ667=1,"4",DZ667=1.25,"5", DZ667=1.5,"6", DZ667=1.75,"7", DZ667=2,"8")</f>
        <v>0</v>
      </c>
      <c r="ED667" s="10" t="str">
        <f aca="false">IF(EC667=0,"1","2")</f>
        <v>1</v>
      </c>
      <c r="EE667" s="11" t="str">
        <f aca="false" t="array" ref="EE667">_xlfn.IFS(EC667=0,"0", EC667=-0.25, "1", EC667=-0.5,"2", EC667=-0.75,"3", EC667=-1,"4",EC667=-1.25,"5", EC667=-1.5,"6", EC667=-1.75,"7", EC667=-2,"8", EC667=-2.25,"9",EC667=-2.5,"10", EC667=-2.75,"11", EC667=-3,"12", EC667=-3.25,"13", EC667=-3.5,"14", EC667=-3.75,"15",EC667=-4,"16")</f>
        <v>0</v>
      </c>
      <c r="EG667" s="10" t="str">
        <f aca="false">IF(EF667=0,"1","2")</f>
        <v>1</v>
      </c>
      <c r="EH667" s="11" t="str">
        <f aca="false" t="array" ref="EH667">_xlfn.IFS(EF667=0,"0", EF667=-0.25, "1", EF667=-0.5,"2", EF667=-0.75,"3", EF667=-1,"4",EF667=-1.25,"5", EF667=-1.5,"6", EF667=-1.75,"7", EF667=-2,"8", EF667=-2.25,"9",EF667=-2.5,"10", EF667=-2.75,"11", EF667=-3,"12", EF667=-3.25,"13", EF667=-3.5,"14", EF667=-3.75,"15",EF667=-4,"16")</f>
        <v>0</v>
      </c>
      <c r="EJ667" s="11" t="str">
        <f aca="false">IF(EI667=0,"1","2")</f>
        <v>1</v>
      </c>
      <c r="EK667" s="11" t="str">
        <f aca="false" t="array" ref="EK667">_xlfn.IFS(EI667=0,"0", EI667=-0.25, "1", EI667=-0.5,"2", EI667=-0.75,"3", EI667=-1,"4",EI667=-1.25,"5", EI667=-1.5,"6", EI667=-1.75,"7", EI667=-2,"8", EI667=-2.25,"9", EI667=-2.25,"9",EI667=-2.5,"10", EI667=-2.75,"11", EI667=-3,"12", EI667=-3.25,"13", EI667=-3.5,"14", EI667=-3.75,"15",EI667=-4,"16", EI667=0.25, "17", EI667=0.5, "18")</f>
        <v>0</v>
      </c>
      <c r="EM667" s="11" t="str">
        <f aca="false">IF(EL667=0,"1","2")</f>
        <v>1</v>
      </c>
      <c r="EN667" s="11" t="str">
        <f aca="false" t="array" ref="EN667">_xlfn.IFS(EL667=0.25,"17",EL667=0.5,"18", EL667=0,"0", EL667=-0.25, "1", EL667=-0.5,"2", EL667=-0.75,"3", EL667=-1,"4",EL667=-1.25,"5", EL667=-1.5,"6", EL667=-1.75,"7", EL667=-2,"8",EL667= -2.25,"9",EL667=-2.5,"10",EL667= -2.75,"11",EL667= -3,"12",EL667= -3.25,"13",EL667= -3.5,"14",EL667= -3.75,"15",EL667=-4,"16")</f>
        <v>0</v>
      </c>
      <c r="EP667" s="11" t="str">
        <f aca="false">IF(EO667=0,"1","2")</f>
        <v>1</v>
      </c>
      <c r="EQ667" s="11" t="str">
        <f aca="false" t="array" ref="EQ667">_xlfn.IFS(EO667=0,"0", EO667=0.25, "1", EO667=0.5,"2", EO667=0.75,"3", EO667=1,"4",EO667=1.25,"5", EO667=1.5,"6", EO667=1.75,"7", EO667=2,"8", EO667=2.25,"9", EO667=2.25,"9",EO667=2.5,"10", EO667=2.75,"11", EO667=3,"12", EO667=3.25,"13", EO667=3.5,"14", EO667=3.75,"15",EO667=4,"16", EO667=-0.25, "17", bq=-0.5, "18")</f>
        <v>0</v>
      </c>
      <c r="ES667" s="11" t="str">
        <f aca="false">IF(ER667=0,"1","2")</f>
        <v>1</v>
      </c>
      <c r="ET667" s="11" t="str">
        <f aca="false" t="array" ref="ET667">_xlfn.IFS(ER667=0,"0", ER667=0.25, "1", ER667=0.5,"2", ER667=0.75,"3", ER667=1,"4",ER667=1.25,"5", ER667=1.5,"6", ER667=1.75,"7", ER667=2,"8", ER667=2.25,"9", ER667=2.25,"9",ER667=2.5,"10", ER667=2.75,"11", ER667=3,"12", ER667=3.25,"13", ER667=3.5,"14", ER667=3.75,"15",ER667=4,"16", ER667=-0.25, "17", bq=-0.5, "18")</f>
        <v>0</v>
      </c>
      <c r="EV667" s="14" t="e">
        <f aca="false">VLOOKUP(EU667,LEYENDA!$G$2:$H$8,2,TRUE())</f>
        <v>#N/A</v>
      </c>
      <c r="EW667" s="14" t="e">
        <f aca="false" t="array" ref="EW667">_xlfn.IFS(EV667="0-5","1", EV667="6-12","2", EV667="13-18","3", EV667="19-24","4", EV667="25-36","5", EV667="37-48","6", EV667="49-60","7")</f>
        <v>#N/A</v>
      </c>
    </row>
    <row r="668" customFormat="false" ht="13.5" hidden="false" customHeight="false" outlineLevel="0" collapsed="false">
      <c r="A668" s="1" t="n">
        <v>261</v>
      </c>
      <c r="B668" s="2" t="n">
        <v>1</v>
      </c>
      <c r="C668" s="33" t="n">
        <v>44091</v>
      </c>
      <c r="E668" s="5" t="str">
        <f aca="false">VLOOKUP(A668,'286'!$A$3:$J$6279,10,FALSE())</f>
        <v>VALLEJO SAMPEDRO, ASIER</v>
      </c>
      <c r="F668" s="4" t="str">
        <f aca="false">VLOOKUP(A668,'286'!$A$3:$I$1768,3,FALSE())</f>
        <v>VASAMA</v>
      </c>
      <c r="G668" s="6" t="n">
        <f aca="false">VLOOKUP(A668,'286'!$A$3:$I$1768,4,FALSE())</f>
        <v>39358</v>
      </c>
      <c r="H668" s="7" t="n">
        <f aca="false">YEAR(C668)-YEAR(G668)</f>
        <v>13</v>
      </c>
      <c r="I668" s="1" t="str">
        <f aca="false">VLOOKUP(H668,LEYENDA!$C$2:$D$6,2,TRUE())</f>
        <v>13-24</v>
      </c>
      <c r="J668" s="5" t="str">
        <f aca="false">VLOOKUP(A668,'286'!$A$3:$I$1768,7,FALSE())</f>
        <v>H</v>
      </c>
      <c r="K668" s="8" t="n">
        <f aca="false">VLOOKUP(A668,'286'!$A$3:$I$1768,2,FALSE())</f>
        <v>0</v>
      </c>
      <c r="L668" s="4" t="str">
        <f aca="false">VLOOKUP(A668,'286'!$A$3:$I$1768,8,FALSE())</f>
        <v>D</v>
      </c>
      <c r="M668" s="4" t="str">
        <f aca="false">VLOOKUP(A668,'286'!$A$3:$I$1768,9,FALSE())</f>
        <v>D</v>
      </c>
      <c r="N668" s="8" t="str">
        <f aca="false">IF(R668=O668, "MISMA","CONTRARIA")</f>
        <v>MISMA</v>
      </c>
      <c r="O668" s="8" t="str">
        <f aca="false" t="array" ref="O668">_xlfn.IFS(L668="D","1", L668="I","2")</f>
        <v>1</v>
      </c>
      <c r="P668" s="8" t="e">
        <f aca="false" t="array" ref="P668">_xlfn.IFS(K668="OD","1", K668="OI","2")</f>
        <v>#N/A</v>
      </c>
      <c r="Q668" s="1" t="str">
        <f aca="false" t="array" ref="Q668">_xlfn.IFS(J668="M","1", J668="H","2")</f>
        <v>2</v>
      </c>
      <c r="R668" s="8" t="str">
        <f aca="false" t="array" ref="R668">_xlfn.IFS(M668="D","1", M668="I","2")</f>
        <v>1</v>
      </c>
      <c r="S668" s="1" t="str">
        <f aca="false" t="array" ref="S668">_xlfn.IFS(N668="CONTRARIA", "1",N668= "MISMA","2")</f>
        <v>2</v>
      </c>
      <c r="T668" s="1" t="str">
        <f aca="false" t="array" ref="T668">_xlfn.IFS(I668="0-12","1", I668="13-24","2", I668="25-40","3", I668="41-60","4", I668="61-100","5")</f>
        <v>2</v>
      </c>
      <c r="U668" s="9" t="n">
        <v>-1</v>
      </c>
      <c r="V668" s="10" t="str">
        <f aca="false">IF(U668="","",IF(AND(U668&gt;=-9,U668&lt;=-6.5),"-9 a -6,5",IF(AND(U668&gt;=-6,U668&lt;=-3.5),"-6 a -3,5",IF(AND(U668&gt;=-3,U668&lt;=-1),"-3 a -1",IF(U668=-0.5,"-0,5",IF(AND(U668&gt;=0,U668&lt;=2.5),"0 a 2,5",IF(AND(U668&gt;=3,U668&lt;=5.5),"3 a 5,5",IF(AND(U668&gt;=6,U668&lt;=8.5),"6 a 8,5",IF(AND(U668&gt;=9,U668&lt;=20),"9 a 20","Fuera de rango")))))))))</f>
        <v>-3 a -1</v>
      </c>
      <c r="W668" s="11" t="n">
        <f aca="false">IF(V668="","",IF(V668="-9 a -6,5",2,IF(V668="-6 a -3,5",3,IF(V668="-3 a -1",4,IF(V668="-0,5","NORMA",IF(V668="0 a 2,5",5,IF(V668="3 a 5,5",6,IF(V668="6 a 8,5",7,IF(V668="9 a 20",8,"Fuera de rango")))))))))</f>
        <v>4</v>
      </c>
      <c r="X668" s="9" t="n">
        <v>0</v>
      </c>
      <c r="Y668" s="11" t="str">
        <f aca="false">IF(X668="","",IF(AND(X668&gt;=0,X668&lt;=4),"0 a 4",IF(AND(X668&gt;=4.5,X668&lt;=8.5),"4,5 a 8,5",IF(X668=9,"9",IF(AND(X668&gt;=9.5,X668&lt;=13),"9,5 a 13",IF(AND(X668&gt;=13.5,X668&lt;=20),"13,5 a 20",IF(AND(X668&gt;=20.5,X668&lt;=35),"20,5 a 35","Fuera de rango")))))))</f>
        <v>0 a 4</v>
      </c>
      <c r="Z668" s="11" t="n">
        <f aca="false">IF(Y668="","",IF(Y668="0 a 4",1,IF(Y668="4,5 a 8,5",2,IF(Y668="9","NORMA",IF(Y668="9,5 a 13",3,IF(Y668="13,5 a 20",4,IF(Y668="20,5 a 35",5,"Fuera de rango")))))))</f>
        <v>1</v>
      </c>
      <c r="AA668" s="9" t="n">
        <v>12</v>
      </c>
      <c r="AB668" s="10" t="str">
        <f aca="false">IF(AA668="","",IF(AND(AA668&gt;=0,AA668&lt;=9),"0 a 9",IF(AND(AA668&gt;=9.5,AA668&lt;=18.5),"9,5 a 18,5",IF(AA668=19,"19",IF(AND(AA668&gt;=19.5,AA668&lt;=28),"19,5 a 28",IF(AND(AA668&gt;=28.5,AA668&lt;=40),"28,5 a 40","Fuera de rango"))))))</f>
        <v>9,5 a 18,5</v>
      </c>
      <c r="AC668" s="11" t="n">
        <f aca="false" t="array" ref="AC668">_xlfn.IFS(AB668="","",AB668="0 a 9",1,AB668="9,5 a 18,5",2,AB668="19","NORMA",AB668="19,5 a 28",3,AB668="28,5 a 40",4,TRUE(),"Fuera de rango")</f>
        <v>2</v>
      </c>
      <c r="AD668" s="9" t="n">
        <v>5</v>
      </c>
      <c r="AE668" s="10" t="str">
        <f aca="false">IF(AD668="","",IF(AND(AD668&gt;=-10,AD668&lt;=0),"De -10 a 0",IF(AND(AD668&gt;=0.5,AD668&lt;=9.5),"0,5 a 9,5",IF(AD668=10,"10",IF(AND(AD668&gt;=10.5,AD668&lt;=20),"10,5 a 20",IF(AND(AD668&gt;=20.5,AD668&lt;=40),"20,5 a 40","Fuera de rango"))))))</f>
        <v>0,5 a 9,5</v>
      </c>
      <c r="AF668" s="12" t="n">
        <f aca="false">IF(AD668="","",IF(AND(AD668&gt;=-10,AD668&lt;=0),1,IF(AND(AD668&gt;=0.5,AD668&lt;=9.5),2,IF(AD668=10,"NORMA",IF(AND(AD668&gt;=10.5,AD668&lt;=20),3,IF(AND(AD668&gt;=20.5,AD668&lt;=40),4,""))))))</f>
        <v>2</v>
      </c>
      <c r="AG668" s="9" t="n">
        <v>11</v>
      </c>
      <c r="AH668" s="10" t="str">
        <f aca="false">IF(AG668="","",IF(AND(AG668&gt;=0,AG668&lt;=4),"0 a 4",IF(AND(AG668&gt;=4.5,AG668&lt;=8.5),"4,5 a 8,5",IF(AG668=9,"9",IF(AND(AG668&gt;=9.5,AG668&lt;=13),"9,5 a 13",IF(AND(AG668&gt;=13.5,AG668&lt;=25),"13,5 a 25","Fuera de rango"))))))</f>
        <v>9,5 a 13</v>
      </c>
      <c r="AI668" s="10" t="n">
        <f aca="false">IF(AH668="","",IF(AH668="0 a 4",1,IF(AH668="4,5 a 8,5",2,IF(AH668="9","NORMA",IF(AH668="9,5 a 13",3,IF(AH668="13,5 a 25",4,""))))))</f>
        <v>3</v>
      </c>
      <c r="AJ668" s="9" t="n">
        <v>4</v>
      </c>
      <c r="AK668" s="10" t="str">
        <f aca="false">IF(AJ668="","",IF(AND(AJ668&gt;=-15,AJ668&lt;=-10.5),"-15 a -10,5",IF(AND(AJ668&gt;=-10,AJ668&lt;=-4),"-10 a -4",IF(AND(AJ668&gt;=-4.5,AJ668&lt;=0),"-4,5 a 0",IF(AND(AJ668&gt;=0.5,AJ668&lt;=4.5),"0,5 a 4,5",IF(AJ668=5,"5",IF(AND(AJ668&gt;=5.5,AJ668&lt;=10),"5,5 a 10",IF(AND(AJ668&gt;=10.5,AJ668&lt;=20),"10,5 a 20","Fuera de rango"))))))))</f>
        <v>0,5 a 4,5</v>
      </c>
      <c r="AL668" s="11" t="n">
        <f aca="false">IF(AK668="","",IF(AK668="-15 a -10,5",1,IF(AK668="-10 a -4",2,IF(AK668="-4,5 a 0",3,IF(AK668="0,5 a 4,5",4,IF(AK668="5","NORMA",IF(AK668="5,5 a 10",5,IF(AK668="10,5 a 20",6,"Error"))))))))</f>
        <v>4</v>
      </c>
      <c r="AM668" s="9" t="n">
        <v>0</v>
      </c>
      <c r="AN668" s="10" t="str">
        <f aca="false">IF(AM668="","",IF(AND(AM668&gt;=-7.5,AM668&lt;=-5.5),"-7,5 a -5,5",IF(AND(AM668&gt;=-5,AM668&lt;=-3),"-5 a -3",IF(AND(AM668&gt;=-2.5,AM668&lt;=-0.5),"-2,5 a -0,5",IF(AM668=0,"0,00",IF(AND(AM668&gt;=0.5,AM668&lt;=2.5),"0,5 a 2,5",IF(AND(AM668&gt;=3,AM668&lt;=5),"3 a 5",IF(AND(AM668&gt;=5.5,AM668&lt;=7.5),"5,5 a 7,5",IF(AND(AM668&gt;=8,AM668&lt;=10),"8 a 10","Fuera de rango")))))))))</f>
        <v>0,00</v>
      </c>
      <c r="AO668" s="11" t="str">
        <f aca="false">IF(AN668="","",IF(AN668="-7,5 a -5,5",1,IF(AN668="-5 a -3",2,IF(AN668="-2,5 a -0,5",3,IF(AN668="0,00","NORMA",IF(AN668="0,5 a 2,5",4,IF(AN668="3 a 5",5,IF(AN668="5,5 a 7,5",6,IF(AN668="8 a 10",7,"Error")))))))))</f>
        <v>NORMA</v>
      </c>
      <c r="AP668" s="9" t="n">
        <v>3</v>
      </c>
      <c r="AQ668" s="10" t="str">
        <f aca="false">IF(AP668="","",IF(AND(AP668&gt;=-20,AP668&lt;=-9.5),"-20 a -9,5",IF(AND(AP668&gt;=-9,AP668&lt;=-6.5),"-9 a -6,5",IF(AP668=-6,"-6",IF(AND(AP668&gt;=-5.5,AP668&lt;=-3),"-5,5 a -3",IF(AND(AP668&gt;=-2.5,AP668&lt;=0),"-2,5 a 0",IF(AND(AP668&gt;=0.5,AP668&lt;=3),"0,5 a 3",IF(AND(AP668&gt;=3.5,AP668&lt;=6),"3,5 a 6",IF(AND(AP668&gt;=6.5,AP668&lt;=9),"6,5 a 9",IF(AND(AP668&gt;=9.5,AP668&lt;=20),"9,5 a 20","Fuera de rango"))))))))))</f>
        <v>0,5 a 3</v>
      </c>
      <c r="AR668" s="11" t="n">
        <f aca="false">IF(AQ668="","",IF(AQ668="-20 a -9,5",1,IF(AQ668="-9 a -6,5",2,IF(AQ668="-6","NORMA",IF(AQ668="-5,5 a -3",3,IF(AQ668="-2,5 a 0",4,IF(AQ668="0,5 a 3",5,IF(AQ668="3,5 a 6",6,IF(AQ668="6,5 a 9",7,IF(AQ668="9,5 a 20",8,""))))))))))</f>
        <v>5</v>
      </c>
      <c r="AS668" s="9" t="n">
        <v>-4</v>
      </c>
      <c r="AT668" s="10" t="str">
        <f aca="false">IF(AS668="","",IF(AND(AS668&gt;=-16,AS668&lt;=-14),"-16 a -14",IF(AND(AS668&gt;=-13.5,AS668&lt;=-11.5),"-13,5 a -11,5",IF(AND(AS668&gt;=-11,AS668&lt;=-9),"-11 a -9",IF(AND(AS668&gt;=-8.5,AS668&lt;=-6.5),"-8,5 a -6,5",IF(AND(AS668&gt;=-6,AS668&lt;=-4),"-6 a -4",IF(AND(AS668&gt;=-3.5,AS668&lt;=-1.5),"-3,5 a -1,5",IF(AND(AS668&gt;=-1,AS668&lt;=1),"-1 a 1",IF(AND(AS668&gt;=1.5,AS668&lt;=3.5),"1,5 a 3,5",IF(AND(AS668&gt;=4,AS668&lt;=6),"4 a 6",IF(AND(AS668&gt;=6.5,AS668&lt;=8.5),"6,5 a 8,5",IF(AND(AS668&gt;=9,AS668&lt;=11),"9 a 11",IF(AND(AS668&gt;=11.5,AS668&lt;=13.5),"11,5 a 13,5",IF(AND(AS668&gt;=14,AS668&lt;=16),"14 a 16",IF(AND(AS668&gt;=16.5,AS668&lt;=18.5),"16,5 a 18,5",IF(AND(AS668&gt;=19,AS668&lt;=21),"19 a 21","Fuera de rango"))))))))))))))))</f>
        <v>-6 a -4</v>
      </c>
      <c r="AU668" s="11" t="n">
        <f aca="false" t="array" ref="AU668">IF(AT668="","",_xlfn.IFS(AT668="-16 a -14",1,AT668="-13,5 a -11,5",2,AT668="-11 a -9",3,AT668="-8,5 a -6,5",4,AT668="-6 a -4",5,AT668="-3,5 a -1,5",6,AT668="-1 a 1",7,AT668="1,5 a 3,5",8,AT668="4 a 6","NORMA",AT668="6,5 a 8,5",9,AT668="9 a 11",10,AT668="11,5 a 13,5",11,AT668="14 a 16",12,AT668="16,5 a 18,5",13,AT668="19 a 21",14,TRUE(),""))</f>
        <v>5</v>
      </c>
      <c r="AV668" s="9" t="n">
        <v>1.75</v>
      </c>
      <c r="AW668" s="10" t="str">
        <f aca="false">IF(AV668="","",IF(AND(AV668&gt;=-1,AV668&lt;=-0.5),"-1 a -0,5",IF(AND(AV668&gt;-0.5,AV668&lt;=0),"De -0,5 a 0",IF(AND(AV668&gt;=0.25,AV668&lt;=0.75),"0,25 a 0,75",IF(AND(AV668&gt;=1,AV668&lt;=1.5),"1 a 1,5",IF(AND(AV668&gt;=1.75,AV668&lt;=2.25),"1,75 a 2,25",IF(AND(AV668&gt;=2.5,AV668&lt;=3),"2,5 a 3",IF(AND(AV668&gt;=3.25,AV668&lt;=3.75),"3,25 a 3,75","Fuera de rango"))))))))</f>
        <v>1,75 a 2,25</v>
      </c>
      <c r="AX668" s="10" t="n">
        <f aca="false">IF(AW668="","",IF(OR(AW668="-1 a -0,5",AW668="-1 a -0.5"),1,IF(OR(AW668="De -0,5 a 0",AW668="-0,5 a 0",AW668="De -0.5 a 0"),2,IF(OR(AW668="0,25 a 0,75",AW668="0.25 a 0.75"),"NORMA",IF(OR(AW668="1 a 1,5",AW668="1 a 1.5"),3,IF(OR(AW668="1,75 a 2,25",AW668="1.75 a 2.25"),4,IF(OR(AW668="2,5 a 3",AW668="2.5 a 3"),5,IF(OR(AW668="3,25 a 3,75",AW668="3.25 a 3.75"),6,""))))))))</f>
        <v>4</v>
      </c>
      <c r="AY668" s="9" t="n">
        <v>-2</v>
      </c>
      <c r="AZ668" s="10" t="str">
        <f aca="false">IF(AY668="","",IF(AND(AY668&gt;=-20,AY668&lt;=-9.5),"-20 a -9,5",IF(AND(AY668&gt;=-9,AY668&lt;=-6.5),"-9 a -6,5",IF(AY668=-6,"-6",IF(AND(AY668&gt;=-5.5,AY668&lt;=-3),"-5,5 a -3",IF(AND(AY668&gt;=-2.5,AY668&lt;=0),"-2,5 a 0",IF(AND(AY668&gt;=0.5,AY668&lt;=3),"0,5 a 3",IF(AND(AY668&gt;=3.5,AY668&lt;=6),"3,5 a 6","Fuera de rango"))))))))</f>
        <v>-2,5 a 0</v>
      </c>
      <c r="BA668" s="11" t="n">
        <f aca="false">IF(AZ668="","",IF(AZ668="-20 a -9,5",1,IF(AZ668="-9 a -6,5",2,IF(AZ668="-6","NORMA",IF(AZ668="-5,5 a -3",3,IF(AZ668="-2,5 a 0",4,IF(AZ668="0,5 a 3",5,IF(AZ668="3,5 a 6",6,""))))))))</f>
        <v>4</v>
      </c>
      <c r="BB668" s="9" t="n">
        <v>0</v>
      </c>
      <c r="BC668" s="10" t="str">
        <f aca="false" t="array" ref="BC668">IF(BB668="","",_xlfn.IFS(AND(BB668&gt;=0,BB668&lt;=2),"0 a 2",AND(BB668&gt;=2.5,BB668&lt;=4.5),"2,5 a 4,5",AND(BB668&gt;=5,BB668&lt;=7),"5 a 7",AND(BB668&gt;=7.5,BB668&lt;=9.5),"7,5 a 9,5",AND(BB668&gt;=10,BB668&lt;=12),"10 a 12",AND(BB668&gt;=12.5,BB668&lt;=14.5),"12,5 a 14,5",BB668=15,"15",AND(BB668&gt;=15.5,BB668&lt;=17.5),"15,5 a 17,5",AND(BB668&gt;=18,BB668&lt;=20),"18 a 20",AND(BB668&gt;=20.5,BB668&lt;=22.5),"20,5 a 22,5",AND(BB668&gt;=23,BB668&lt;=25),"23 a 25",TRUE(),"Fuera de rango"))</f>
        <v>0 a 2</v>
      </c>
      <c r="BD668" s="11" t="n">
        <f aca="false" t="array" ref="BD668">IF(BC668="","",_xlfn.IFS(BC668="0 a 2",1,BC668="2,5 a 4,5",2,BC668="5 a 7",3,BC668="7,5 a 9,5",4,BC668="10 a 12",5,BC668="12,5 a 14,5",6,BC668="15","NORMA",BC668="15,5 a 17,5",7,BC668="18 a 20",8,BC668="20,5 a 22,5",9,BC668="23 a 25",10,TRUE(),"Fuera de rango"))</f>
        <v>1</v>
      </c>
      <c r="BE668" s="9" t="n">
        <v>14</v>
      </c>
      <c r="BF668" s="10" t="str">
        <f aca="false">IF(BE668="","",IF(AND(BE668&gt;=-20,BE668&lt;=-10),"-20 a -10",IF(AND(BE668&gt;=-9.5,BE668&lt;=0.5),"-9,5 a 0,5",IF(AND(BE668&gt;=1,BE668&lt;=11),"1 a 11",IF(AND(BE668&gt;=11.5,BE668&lt;=20.5),"11,5 a 20,5",IF(BE668=21,"21",IF(AND(BE668&gt;=21.5,BE668&lt;=31.5),"21,5 a 31,5",IF(AND(BE668&gt;=32,BE668&lt;=42),"32 a 42","Fuera de rango"))))))))</f>
        <v>11,5 a 20,5</v>
      </c>
      <c r="BG668" s="11" t="n">
        <f aca="false">IF(BF668="","",IF(BF668="-20 a -10",1,IF(BF668="-9,5 a 0,5",2,IF(BF668="1 a 11",3,IF(BF668="11,5 a 20,5",4,IF(BF668="21","NORMA",IF(BF668="21,5 a 31,5",5,IF(BF668="32 a 42",6,""))))))))</f>
        <v>4</v>
      </c>
      <c r="BH668" s="9" t="n">
        <v>1</v>
      </c>
      <c r="BI668" s="10" t="str">
        <f aca="false">IF(BH668="","",IF(AND(BH668&gt;=-20,BH668&lt;=-15),"-20 a -15",IF(AND(BH668&gt;=-14.5,BH668&lt;=-9.5),"-14,5 a -9,5",IF(AND(BH668&gt;=-9,BH668&lt;=-4),"-9 a -4",IF(AND(BH668&gt;=-3.5,BH668&lt;=2.5),"-3,5 a 2,5",IF(AND(BH668&gt;=3,BH668&lt;=8),"3 a 8",IF(AND(BH668&gt;=8.5,BH668&lt;=14.5),"8,5 a 14,5",IF(BH668=15,"15",IF(AND(BH668&gt;=15.5,BH668&lt;=20.5),"15,5 a 20,5",IF(AND(BH668&gt;=21,BH668&lt;=26),"21 a 26","Fuera de rango"))))))))))</f>
        <v>-3,5 a 2,5</v>
      </c>
      <c r="BJ668" s="11" t="n">
        <f aca="false">IF(BI668="","",IF(BI668="-20 a -15",1,IF(BI668="-14,5 a -9,5",2,IF(BI668="-9 a -4",3,IF(BI668="-3,5 a 2,5",4,IF(BI668="3 a 8",5,IF(BI668="8,5 a 14,5",6,IF(BI668="15","NORMA",IF(BI668="15,5 a 20,5",7,IF(BI668="21 a 26",8,IF(BI668="26,5 a 31,5",9,"")))))))))))</f>
        <v>4</v>
      </c>
      <c r="BK668" s="9" t="n">
        <v>0</v>
      </c>
      <c r="BL668" s="10" t="str">
        <f aca="false">IF(BK668="","",IF(AND(BK668&gt;=0,BK668&lt;=2),"0 - 2",IF(AND(BK668&gt;=2.5,BK668&lt;=4.5),"2,5 - 4,5",IF(AND(BK668&gt;=5,BK668&lt;=7),"5 - 7",IF(AND(BK668&gt;=7.5,BK668&lt;=9.5),"7,5 - 9,5",IF(AND(BK668&gt;=10,BK668&lt;=12),"10 - 12",IF(AND(BK668&gt;=12.5,BK668&lt;=13.5),"12,5 - 13,5",IF(BK668=14,"14",IF(AND(BK668&gt;=14.5,BK668&lt;=16.5),"14,5 - 16,5",IF(AND(BK668&gt;=17,BK668&lt;=19),"17 - 19",IF(AND(BK668&gt;=19.5,BK668&lt;=21.5),"19,5 - 21,5",IF(AND(BK668&gt;=22,BK668&lt;=24),"22 - 24",IF(AND(BK668&gt;=24.5,BK668&lt;=26.5),"24,5 - 26,5",IF(AND(BK668&gt;=27,BK668&lt;=29),"27 - 29",IF(AND(BK668&gt;=29.5,BK668&lt;=30),"29,5 - 30","Fuera de rango")))))))))))))))</f>
        <v>0 - 2</v>
      </c>
      <c r="BM668" s="11" t="n">
        <f aca="false">IF(BL668="","",IF(BL668="0 - 2",1,IF(BL668="2,5 - 4,5",2,IF(BL668="5 - 7",3,IF(BL668="7,5 - 9,5",4,IF(BL668="10 - 12",5,IF(BL668="12,5 - 13,5",6,IF(BL668="14","NORMA",IF(BL668="14,5 - 16,5",7,IF(BL668="17 - 19",8,IF(BL668="19,5 - 21,5",9,IF(BL668="22 - 24",10,IF(BL668="24,5 - 26,5",11,IF(BL668="27 - 29",12,IF(BL668="29,5 - 30",13,"")))))))))))))))</f>
        <v>1</v>
      </c>
      <c r="BN668" s="9" t="n">
        <v>18</v>
      </c>
      <c r="BO668" s="11" t="str">
        <f aca="false">IF(BN668="","",IF(AND(BN668&gt;=-20,BN668&lt;=-10),"-20 a -10",IF(AND(BN668&gt;=-9.5,BN668&lt;=0.5),"-9,5 a 0,5",IF(AND(BN668&gt;=1,BN668&lt;=11),"1 a 11",IF(AND(BN668&gt;=11.5,BN668&lt;=21.5),"11,5 a 21,5",IF(BN668=22,"22",IF(AND(BN668&gt;=22.5,BN668&lt;=32.5),"22,5 a 32,5",IF(AND(BN668&gt;=33,BN668&lt;=43),"33 a 43","Fuera de rango"))))))))</f>
        <v>11,5 a 21,5</v>
      </c>
      <c r="BP668" s="11" t="n">
        <f aca="false">IF(BO668="","",IF(BO668="-20 a -10",1,IF(BO668="-9,5 a 0,5",2,IF(BO668="1 a 11",3,IF(BO668="11,5 a 21,5",4,IF(BO668="22","NORMA",IF(BO668="22,5 a 32,5",5,IF(BO668="33 a 43",6,""))))))))</f>
        <v>4</v>
      </c>
      <c r="BQ668" s="9" t="n">
        <v>8</v>
      </c>
      <c r="BR668" s="10" t="str">
        <f aca="false">IF(BQ668="","",IF(AND(BQ668&gt;=-20,BQ668&lt;=-15),"-20 a -15",IF(AND(BQ668&gt;=-14.5,BQ668&lt;=-9.5),"-14,5 a -9,5",IF(AND(BQ668&gt;=-9,BQ668&lt;=-4),"-9 a -4",IF(AND(BQ668&gt;=-3.5,BQ668&lt;=2.5),"-3,5 a 2,5",IF(AND(BQ668&gt;=3,BQ668&lt;=8),"3 a 8",IF(AND(BQ668&gt;=8.5,BQ668&lt;=13.5),"8,5 a 13,5",IF(AND(BQ668&gt;=14,BQ668&lt;=17.5),"14 a 17,5",IF(BQ668=18,"18",IF(AND(BQ668&gt;=18.5,BQ668&lt;=23.5),"18,5 a 23,5",IF(AND(BQ668&gt;=24,BQ668&lt;=29),"24 a 29",IF(AND(BQ668&gt;=29.5,BQ668&lt;=34.5),"29,5 a 34,5",IF(AND(BQ668&gt;=35,BQ668&lt;=40),"35 a 40","Fuera de rango")))))))))))))</f>
        <v>3 a 8</v>
      </c>
      <c r="BS668" s="11" t="n">
        <f aca="false">IF(BR668="","",IF(BR668="-20 a -15",1,IF(BR668="-14,5 a -9,5",2,IF(BR668="-9 a -4",3,IF(BR668="-3,5 a 2,5",4,IF(BR668="3 a 8",5,IF(BR668="8,5 a 13,5",6,IF(BR668="14 a 17,5",7,IF(BR668="18","NORMA",IF(BR668="18,5 a 23,5",8,IF(BR668="24 a 29",9,IF(BR668="29,5 a 34,5",10,IF(BR668="35 a 40",11,"")))))))))))))</f>
        <v>5</v>
      </c>
      <c r="BT668" s="9" t="n">
        <v>0</v>
      </c>
      <c r="BU668" s="10" t="str">
        <f aca="false">IF(BT668="","",IF(AND(BT668&gt;=-20,BT668&lt;=-18),"-20 a -18",IF(AND(BT668&gt;=-17.5,BT668&lt;=-15.5),"-17,5 a -15,5",IF(AND(BT668&gt;=-15,BT668&lt;=-13),"-15 a -13",IF(AND(BT668&gt;=-12.5,BT668&lt;=-10.5),"-12,5 a -10,5",IF(AND(BT668&gt;=-10,BT668&lt;=-8),"-10 a -8",IF(AND(BT668&gt;=-7.5,BT668&lt;=-5.5),"-7,5 a -5,5",IF(AND(BT668&gt;=-5,BT668&lt;=-3),"-5 a -3",IF(AND(BT668&gt;=-2.5,BT668&lt;=-0.5),"-2,5 a -0,5",IF(BT668=0,"0",IF(AND(BT668&gt;=0.5,BT668&lt;=2.5),"0,5 a 2,5",IF(AND(BT668&gt;=3,BT668&lt;=5),"3 a 5",IF(AND(BT668&gt;=5.5,BT668&lt;=7.5),"5,5 a 7,5",IF(AND(BT668&gt;=8,BT668&lt;=10),"8 a 10",IF(AND(BT668&gt;=10.5,BT668&lt;=12.5),"10,5 a 12,5",IF(AND(BT668&gt;=13,BT668&lt;=15),"13 a 15",IF(AND(BT668&gt;=15.5,BT668&lt;=17.5),"15,5 a 17,5",IF(AND(BT668&gt;=18,BT668&lt;=20),"18 a 20","Fuera de rango"))))))))))))))))))</f>
        <v>0</v>
      </c>
      <c r="BV668" s="11" t="str">
        <f aca="false">IF(BT668="","",IF(BT668=0,"NORMA",IF(AND(BT668&gt;=-20,BT668&lt;=-18),2,IF(AND(BT668&gt;=-17.5,BT668&lt;=-15.5),2,IF(AND(BT668&gt;=-15,BT668&lt;=-13),3,IF(AND(BT668&gt;=-12.5,BT668&lt;=-10.5),4,IF(AND(BT668&gt;=-10,BT668&lt;=-8),5,IF(AND(BT668&gt;=-7.5,BT668&lt;=-5.5),6,IF(AND(BT668&gt;=-5,BT668&lt;=-3),7,IF(AND(BT668&gt;=-2.5,BT668&lt;=-0.5),8,IF(AND(BT668&gt;=0.5,BT668&lt;=2.5),9,IF(AND(BT668&gt;=3,BT668&lt;=5),10,IF(AND(BT668&gt;=5.5,BT668&lt;=7.5),11,IF(AND(BT668&gt;=8,BT668&lt;=10),12,IF(AND(BT668&gt;=10.5,BT668&lt;=12.5),13,IF(AND(BT668&gt;=13,BT668&lt;=15),14,IF(AND(BT668&gt;=15.5,BT668&lt;=17.5),15,IF(AND(BT668&gt;=18,BT668&lt;=20),16,"Fuera de rango"))))))))))))))))))</f>
        <v>NORMA</v>
      </c>
      <c r="BW668" s="9" t="n">
        <v>-6.25</v>
      </c>
      <c r="BX668" s="10" t="n">
        <f aca="false">18.5- (0.3*H668)</f>
        <v>14.6</v>
      </c>
      <c r="BY668" s="10" t="n">
        <f aca="false">(BW668)-(BX668)</f>
        <v>-20.85</v>
      </c>
      <c r="BZ668" s="10" t="str">
        <f aca="false">IF(BY668="","",IF(BY668&lt;-27.5,"De -30 a -28",IF(BY668&lt;-25,"De -27,5 a -25,5",IF(BY668&lt;-22.5,"De -25 a -23",IF(BY668&lt;-20,"De -22,5 a -20,5",IF(BY668&lt;-17.5,"De -20 a -18",IF(BY668&lt;-15,"De -17,5 a -15,5",IF(BY668&lt;-12.5,"De -15 a -13",IF(BY668&lt;-10,"De -12,5 a -10,5",IF(BY668&lt;-7.5,"De -10 a -8",IF(BY668&lt;-5,"De -7,5 a -5,5",IF(BY668&lt;-2.5,"De -5 a -3",IF(BY668&lt;0,"De -2,5 a -0,5",IF(BY668&lt;2.5,"De 0 a 2",IF(BY668&lt;5,"De 2,5 a 4,5",IF(BY668&lt;7.5,"De 5 a 7",IF(BY668&lt;10,"De 7,5 a 9,5",IF(BY668&lt;12.5,"De 10 a 12",IF(BY668&lt;15,"De 12,5 a 14,5",IF(BY668&lt;17.5,"De 15 a 17",IF(BY668&lt;20,"De 17,5 a 19,5",IF(BY668&lt;22.5,"De 20 a 22",IF(BY668&lt;25,"De 22,5 a 24,5",IF(BY668&lt;27.5,"De 25 a 27","De 27,5 a 30"))))))))))))))))))))))))</f>
        <v>De -22,5 a -20,5</v>
      </c>
      <c r="CA668" s="12" t="n">
        <f aca="false">IF(BY668="","",IF(BY668&lt;=-28,1,IF(BY668&lt;=-25.5,2,IF(BY668&lt;=-23,3,IF(BY668&lt;=-20.5,4,IF(BY668&lt;=-18,5,IF(BY668&lt;=-15.5,6,IF(BY668&lt;=-13,7,IF(BY668&lt;=-10.5,8,IF(BY668&lt;=-8,9,IF(BY668&lt;=-5.5,10,IF(BY668&lt;=-3,11,IF(BY668&lt;=-0.5,12,IF(BY668&lt;=2,13,IF(BY668&lt;=4.5,14,IF(BY668&lt;=7,15,IF(BY668&lt;=9.5,16,IF(BY668&lt;=12,17,IF(BY668&lt;=14.5,18,IF(BY668&lt;=17,19,IF(BY668&lt;=19.5,20,IF(BY668&lt;=22,21,IF(BY668&lt;=24.5,22,IF(BY668&lt;=27,23,IF(BY668&lt;=30,24,"Fuera de rango")))))))))))))))))))))))))</f>
        <v>4</v>
      </c>
      <c r="CB668" s="9" t="n">
        <v>-5</v>
      </c>
      <c r="CC668" s="10" t="n">
        <f aca="false">18.5- (0.3*H668)</f>
        <v>14.6</v>
      </c>
      <c r="CD668" s="10" t="n">
        <f aca="false">(CB668)-(CC668)</f>
        <v>-19.6</v>
      </c>
      <c r="CE668" s="10" t="str">
        <f aca="false">IF(CD668="","",IF(CD668&lt;-27.5,"De -30 a -28",IF(CD668&lt;-25,"De -27,5 a -25,5",IF(CD668&lt;-22.5,"De -25 a -23",IF(CD668&lt;-20,"De -22,5 a -20,5",IF(CD668&lt;-17.5,"De -20 a -18",IF(CD668&lt;-15,"De -17,5 a -15,5",IF(CD668&lt;-12.5,"De -15 a -13",IF(CD668&lt;-10,"De -12,5 a -10,5",IF(CD668&lt;-7.5,"De -10 a -8",IF(CD668&lt;-5,"De -7,5 a -5,5",IF(CD668&lt;-2.5,"De -5 a -3",IF(CD668&lt;0,"De -2,5 a -0,5",IF(CD668&lt;=2,"De 0 a 2",IF(CD668&lt;=4.5,"De 2,5 a 4,5",IF(CD668&lt;=7,"De 5 a 7",IF(CD668&lt;=9.5,"De 7,5 a 9,5",IF(CD668&lt;=12,"De 10 a 12",IF(CD668&lt;=14.5,"De 12,5 a 14,5",IF(CD668&lt;=17,"De 15 a 17",IF(CD668&lt;=19.5,"De 17,5 a 19,5",IF(CD668&lt;=22,"De 20 a 22",IF(CD668&lt;=24.5,"De 22,5 a 24,5",IF(CD668&lt;=27,"De 25 a 27","De 27,5 a 30"))))))))))))))))))))))))</f>
        <v>De -20 a -18</v>
      </c>
      <c r="CF668" s="12" t="n">
        <f aca="false">IF(CD668="","",IF(CD668&lt;-27.5,1,IF(CD668&lt;-25,2,IF(CD668&lt;-22.5,3,IF(CD668&lt;-20,4,IF(CD668&lt;-17.5,5,IF(CD668&lt;-15,6,IF(CD668&lt;-12.5,7,IF(CD668&lt;-10,8,IF(CD668&lt;-7.5,9,IF(CD668&lt;-5,10,IF(CD668&lt;-2.5,11,IF(CD668&lt;0,12,IF(CD668&lt;2.5,13,IF(CD668&lt;5,14,IF(CD668&lt;7.5,15,IF(CD668&lt;10,16,IF(CD668&lt;12.5,17,IF(CD668&lt;15,18,IF(CD668&lt;17.5,19,IF(CD668&lt;20,20,IF(CD668&lt;22.5,21,IF(CD668&lt;25,22,IF(CD668&lt;27.5,23,24))))))))))))))))))))))))</f>
        <v>5</v>
      </c>
      <c r="CG668" s="9" t="n">
        <v>-1.75</v>
      </c>
      <c r="CH668" s="10" t="str">
        <f aca="false">IF(CG668="","",IF(AND(CG668&gt;=-10,CG668&lt;=-9.5),"-10 a -9,5",IF(AND(CG668&gt;-9.5,CG668&lt;=-8.5),"-9 a -8,5",IF(AND(CG668&gt;-8.5,CG668&lt;=-7.5),"-8 a -7,5",IF(AND(CG668&gt;-7.5,CG668&lt;=-6.5),"-7 a -6,5",IF(AND(CG668&gt;-6.5,CG668&lt;=-5.5),"-6 a -5,5",IF(AND(CG668&gt;-5.5,CG668&lt;=-4.5),"-5 a -4,5",IF(AND(CG668&gt;-4.5,CG668&lt;=-3.5),"-4 a -3,5",IF(AND(CG668&gt;-3.5,CG668&lt;=-2.5),"-3 a -2,5",IF(CG668=-2.25,"-2,25",IF(AND(CG668&gt;-2.5,CG668&lt;=-1.5),"-2 a -1,5",IF(AND(CG668&gt;-1.5,CG668&lt;=-0.5),"-1 a -0,5",IF(AND(CG668&gt;-0.5,CG668&lt;=0.5),"0 a 0,5",IF(AND(CG668&gt;0.5,CG668&lt;=1.5),"1 a 1,5",IF(AND(CG668&gt;1.5,CG668&lt;=2.5),"2 a 2,5",IF(AND(CG668&gt;2.5,CG668&lt;=3.5),"3 a 3,5",IF(AND(CG668&gt;3.5,CG668&lt;=4.5),"4 a 4,5",IF(AND(CG668&gt;4.5,CG668&lt;=5.5),"5 a 5,5",IF(AND(CG668&gt;5.5,CG668&lt;=6.5),"6 a 6,5",IF(AND(CG668&gt;6.5,CG668&lt;=7.5),"7 a 7,5",IF(AND(CG668&gt;7.5,CG668&lt;=8.5),"8 a 8,5",IF(AND(CG668&gt;8.5,CG668&lt;=9.5),"9 a 9,5",IF(CG668&gt;=10,"10","Fuera de rango")))))))))))))))))))))))</f>
        <v>-2 a -1,5</v>
      </c>
      <c r="CI668" s="11" t="n">
        <f aca="false">IF(CG668="","",IF(CG668=-2.25,"NORMA",IF(CG668&lt;=-9.5,1,IF(CG668&lt;=-8.5,2,IF(CG668&lt;=-7.5,3,IF(CG668&lt;=-6.5,4,IF(CG668&lt;=-5.5,5,IF(CG668&lt;=-4.5,6,IF(CG668&lt;=-3.5,7,IF(CG668&lt;=-2.5,8,IF(CG668&lt;=-1.5,9,IF(CG668&lt;=-0.5,10,IF(CG668&lt;=0.5,11,IF(CG668&lt;=1.5,12,IF(CG668&lt;=2.5,13,IF(CG668&lt;=3.5,14,IF(CG668&lt;=4.5,15,IF(CG668&lt;=5.5,16,IF(CG668&lt;=6.5,17,IF(CG668&lt;=7.5,18,IF(CG668&lt;=8.5,19,IF(CG668&lt;=9.5,20,IF(CG668=10,21,"Fuera de rango")))))))))))))))))))))))</f>
        <v>9</v>
      </c>
      <c r="CJ668" s="9" t="n">
        <v>4</v>
      </c>
      <c r="CK668" s="10" t="str">
        <f aca="false">IF(CJ668="","",IF(AND(CJ668&gt;=-6,CJ668&lt;=-5.5),"-6 a -5,5",IF(AND(CJ668&gt;-5.5,CJ668&lt;=-4.5),"-5 a -4,5",IF(AND(CJ668&gt;-4.5,CJ668&lt;=-3.5),"-4 a -3,5",IF(AND(CJ668&gt;-3.5,CJ668&lt;=-2.5),"-3 a -2,5",IF(AND(CJ668&gt;-2.5,CJ668&lt;=-1.5),"-2 a -1,5",IF(AND(CJ668&gt;-1.5,CJ668&lt;=-0.5),"-1 a -0,5",IF(AND(CJ668&gt;-0.5,CJ668&lt;=0.5),"0 a 0,5",IF(AND(CJ668&gt;0.5,CJ668&lt;=1.5),"1 a 1,5",IF(AND(CJ668&gt;1.5,CJ668&lt;2.5),"2",IF(AND(CJ668&gt;=2.5,CJ668&lt;=3),"2,5 a 3",IF(AND(CJ668&gt;3,CJ668&lt;=4),"3,5 a 4",IF(AND(CJ668&gt;4,CJ668&lt;=5),"4,5 a 5",IF(AND(CJ668&gt;5,CJ668&lt;=6),"5,5 a 6",IF(AND(CJ668&gt;6,CJ668&lt;=7),"6,5 a 7",IF(AND(CJ668&gt;7,CJ668&lt;=8),"7,5 a 8",IF(AND(CJ668&gt;8,CJ668&lt;=9.5),"8,5 a 9,5",IF(CJ668=10,"10","Fuera de rango"))))))))))))))))))</f>
        <v>3,5 a 4</v>
      </c>
      <c r="CL668" s="11" t="n">
        <f aca="false">IF(CK668="","",IF(OR(CK668="-6 a -5,5",CK668="-6 - -5,5"),1,IF(OR(CK668="-5 a -4,5",CK668="-5 - -4,5"),2,IF(OR(CK668="-4 a -3,5",CK668="-4 - -3,5"),3,IF(OR(CK668="-3 a -2,5",CK668="-3 - -2,5"),4,IF(OR(CK668="-2 a -1,5",CK668="-2 - -1,5"),5,IF(OR(CK668="-1 a -0,5",CK668="-1 - -0,5"),6,IF(OR(CK668="0 a 0,5",CK668="0 - 0,5"),7,IF(OR(CK668="1 a 1,5",CK668="1 - 1,5"),8,IF(CK668="2","NORMA",IF(OR(CK668="2,5 a 3",CK668="2,5 - 3"),9,IF(OR(CK668="3,5 a 4",CK668="3,5 - 4"),10,IF(OR(CK668="4,5 a 5",CK668="4,5 - 5"),11,IF(OR(CK668="5,5 a 6",CK668="5,5 - 6"),12,IF(OR(CK668="6,5 a 7",CK668="6,5 - 7"),13,IF(OR(CK668="7,5 a 8",CK668="7,5 - 8"),14,IF(OR(CK668="8,5 a 9",CK668="8,5 - 9,5",CK668="9 a 9,5"),15,IF(CK668="10",15,IF(OR(CK668="0,5 a 1",CK668="0,5 - 1"),7,"Fuera de rango")))))))))))))))))))</f>
        <v>10</v>
      </c>
      <c r="CO668" s="10" t="str">
        <f aca="false">IF(CM668&gt;0,"EME"," ")</f>
        <v> </v>
      </c>
      <c r="CQ668" s="10" t="str">
        <f aca="false">IF(CP668&gt;0,"0", " ")</f>
        <v> </v>
      </c>
      <c r="CR668" s="10" t="str">
        <f aca="false">IF(CP668&gt;0,"EME"," ")</f>
        <v> </v>
      </c>
      <c r="CS668" s="9" t="n">
        <v>9</v>
      </c>
      <c r="CV668" s="9" t="n">
        <v>9</v>
      </c>
      <c r="CY668" s="9" t="n">
        <v>0</v>
      </c>
      <c r="DB668" s="9" t="n">
        <v>0</v>
      </c>
      <c r="DC668" s="11" t="str">
        <f aca="false">IF(DB668&lt;0,"2"," ")</f>
        <v> </v>
      </c>
      <c r="DD668" s="11" t="str">
        <f aca="false">IF(DB668&lt;0,"MIO"," ")</f>
        <v> </v>
      </c>
      <c r="DE668" s="9" t="n">
        <v>-3.5</v>
      </c>
      <c r="DF668" s="10" t="str">
        <f aca="false">IF(DE668&lt;0,"3"," ")</f>
        <v>3</v>
      </c>
      <c r="DG668" s="10" t="str">
        <f aca="false">IF(DE668&lt;0,"AST"," ")</f>
        <v>AST</v>
      </c>
      <c r="DH668" s="9" t="n">
        <v>-3.5</v>
      </c>
      <c r="DI668" s="10" t="str">
        <f aca="false">IF(DH668&lt;0,"3"," ")</f>
        <v>3</v>
      </c>
      <c r="DJ668" s="10" t="str">
        <f aca="false">IF(DH668&lt;0,"AST"," ")</f>
        <v>AST</v>
      </c>
      <c r="DK668" s="9" t="n">
        <v>0</v>
      </c>
      <c r="DL668" s="10" t="str">
        <f aca="false">IF(DK668&gt;0,"4"," ")</f>
        <v> </v>
      </c>
      <c r="DM668" s="10" t="str">
        <f aca="false">IF(DK668&gt;0,"PRE"," ")</f>
        <v> </v>
      </c>
      <c r="DN668" s="9" t="n">
        <v>0</v>
      </c>
      <c r="DO668" s="10" t="str">
        <f aca="false">IF(DN668&gt;0,"4"," ")</f>
        <v> </v>
      </c>
      <c r="DP668" s="10" t="str">
        <f aca="false">IF(DN668&gt;0,"PRE"," ")</f>
        <v> </v>
      </c>
      <c r="DS668" s="12" t="str">
        <f aca="false">CONCATENATE(CO668,CU668,DA668,DG668,DM668)</f>
        <v> AST </v>
      </c>
      <c r="DT668" s="10" t="e">
        <f aca="false" t="array" ref="DT668">_xlfn.IFS(DS668="EME    ","0", DS668=" HIP   ","1", DS668="  MIO  ","2", DS668="   AST ","3", DS668="    PRE","4", DS668="EME   PRE","5", DS668=" HIP  PRE","6", DS668=" HIP AST ","7", DS668="  MIO PRE","8", DS668="  MIOAST ","9", DS668="   ASTPRE","10",DS668=" HIP ASTPRE","11", DS668="  MIOASTPRE","12", DS668="     ","0")</f>
        <v>#N/A</v>
      </c>
      <c r="DV668" s="1" t="e">
        <f aca="false" t="array" ref="DV668">_xlfn.IFS(DU668="SI","2", DU668="NO","1")</f>
        <v>#N/A</v>
      </c>
      <c r="DX668" s="11" t="str">
        <f aca="false">IF(DW668=0,"1","2")</f>
        <v>1</v>
      </c>
      <c r="DY668" s="11" t="str">
        <f aca="false" t="array" ref="DY668">_xlfn.IFS(DW668=0,"0", DW668=0.25, "1", DW668=0.5,"2", DW668=0.75,"3", DW668=1,"4",DW668=1.25,"5", DW668=1.5,"6", DW668=1.75,"7", DW668=2,"8")</f>
        <v>0</v>
      </c>
      <c r="EA668" s="11" t="str">
        <f aca="false">IF(DZ668=0,"1","2")</f>
        <v>1</v>
      </c>
      <c r="EB668" s="11" t="str">
        <f aca="false" t="array" ref="EB668">_xlfn.IFS(DZ668=0,"0", DZ668=0.25, "1", DZ668=0.5,"2", DZ668=0.75,"3", DZ668=1,"4",DZ668=1.25,"5", DZ668=1.5,"6", DZ668=1.75,"7", DZ668=2,"8")</f>
        <v>0</v>
      </c>
      <c r="ED668" s="10" t="str">
        <f aca="false">IF(EC668=0,"1","2")</f>
        <v>1</v>
      </c>
      <c r="EE668" s="11" t="str">
        <f aca="false" t="array" ref="EE668">_xlfn.IFS(EC668=0,"0", EC668=-0.25, "1", EC668=-0.5,"2", EC668=-0.75,"3", EC668=-1,"4",EC668=-1.25,"5", EC668=-1.5,"6", EC668=-1.75,"7", EC668=-2,"8", EC668=-2.25,"9",EC668=-2.5,"10", EC668=-2.75,"11", EC668=-3,"12", EC668=-3.25,"13", EC668=-3.5,"14", EC668=-3.75,"15",EC668=-4,"16")</f>
        <v>0</v>
      </c>
      <c r="EG668" s="10" t="str">
        <f aca="false">IF(EF668=0,"1","2")</f>
        <v>1</v>
      </c>
      <c r="EH668" s="11" t="str">
        <f aca="false" t="array" ref="EH668">_xlfn.IFS(EF668=0,"0", EF668=-0.25, "1", EF668=-0.5,"2", EF668=-0.75,"3", EF668=-1,"4",EF668=-1.25,"5", EF668=-1.5,"6", EF668=-1.75,"7", EF668=-2,"8", EF668=-2.25,"9",EF668=-2.5,"10", EF668=-2.75,"11", EF668=-3,"12", EF668=-3.25,"13", EF668=-3.5,"14", EF668=-3.75,"15",EF668=-4,"16")</f>
        <v>0</v>
      </c>
      <c r="EJ668" s="11" t="str">
        <f aca="false">IF(EI668=0,"1","2")</f>
        <v>1</v>
      </c>
      <c r="EK668" s="11" t="str">
        <f aca="false" t="array" ref="EK668">_xlfn.IFS(EI668=0,"0", EI668=-0.25, "1", EI668=-0.5,"2", EI668=-0.75,"3", EI668=-1,"4",EI668=-1.25,"5", EI668=-1.5,"6", EI668=-1.75,"7", EI668=-2,"8", EI668=-2.25,"9", EI668=-2.25,"9",EI668=-2.5,"10", EI668=-2.75,"11", EI668=-3,"12", EI668=-3.25,"13", EI668=-3.5,"14", EI668=-3.75,"15",EI668=-4,"16", EI668=0.25, "17", EI668=0.5, "18")</f>
        <v>0</v>
      </c>
      <c r="EM668" s="11" t="str">
        <f aca="false">IF(EL668=0,"1","2")</f>
        <v>1</v>
      </c>
      <c r="EN668" s="11" t="str">
        <f aca="false" t="array" ref="EN668">_xlfn.IFS(EL668=0.25,"17",EL668=0.5,"18", EL668=0,"0", EL668=-0.25, "1", EL668=-0.5,"2", EL668=-0.75,"3", EL668=-1,"4",EL668=-1.25,"5", EL668=-1.5,"6", EL668=-1.75,"7", EL668=-2,"8",EL668= -2.25,"9",EL668=-2.5,"10",EL668= -2.75,"11",EL668= -3,"12",EL668= -3.25,"13",EL668= -3.5,"14",EL668= -3.75,"15",EL668=-4,"16")</f>
        <v>0</v>
      </c>
      <c r="EP668" s="11" t="str">
        <f aca="false">IF(EO668=0,"1","2")</f>
        <v>1</v>
      </c>
      <c r="EQ668" s="11" t="str">
        <f aca="false" t="array" ref="EQ668">_xlfn.IFS(EO668=0,"0", EO668=0.25, "1", EO668=0.5,"2", EO668=0.75,"3", EO668=1,"4",EO668=1.25,"5", EO668=1.5,"6", EO668=1.75,"7", EO668=2,"8", EO668=2.25,"9", EO668=2.25,"9",EO668=2.5,"10", EO668=2.75,"11", EO668=3,"12", EO668=3.25,"13", EO668=3.5,"14", EO668=3.75,"15",EO668=4,"16", EO668=-0.25, "17", bq=-0.5, "18")</f>
        <v>0</v>
      </c>
      <c r="ES668" s="11" t="str">
        <f aca="false">IF(ER668=0,"1","2")</f>
        <v>1</v>
      </c>
      <c r="ET668" s="11" t="str">
        <f aca="false" t="array" ref="ET668">_xlfn.IFS(ER668=0,"0", ER668=0.25, "1", ER668=0.5,"2", ER668=0.75,"3", ER668=1,"4",ER668=1.25,"5", ER668=1.5,"6", ER668=1.75,"7", ER668=2,"8", ER668=2.25,"9", ER668=2.25,"9",ER668=2.5,"10", ER668=2.75,"11", ER668=3,"12", ER668=3.25,"13", ER668=3.5,"14", ER668=3.75,"15",ER668=4,"16", ER668=-0.25, "17", bq=-0.5, "18")</f>
        <v>0</v>
      </c>
      <c r="EV668" s="14" t="e">
        <f aca="false">VLOOKUP(EU668,LEYENDA!$G$2:$H$8,2,TRUE())</f>
        <v>#N/A</v>
      </c>
      <c r="EW668" s="14" t="e">
        <f aca="false" t="array" ref="EW668">_xlfn.IFS(EV668="0-5","1", EV668="6-12","2", EV668="13-18","3", EV668="19-24","4", EV668="25-36","5", EV668="37-48","6", EV668="49-60","7")</f>
        <v>#N/A</v>
      </c>
    </row>
    <row r="669" customFormat="false" ht="13.5" hidden="false" customHeight="false" outlineLevel="0" collapsed="false">
      <c r="A669" s="1" t="n">
        <v>262</v>
      </c>
      <c r="B669" s="2" t="n">
        <v>1</v>
      </c>
      <c r="C669" s="33" t="n">
        <v>45594</v>
      </c>
      <c r="E669" s="5" t="str">
        <f aca="false">VLOOKUP(A669,'286'!$A$3:$J$6279,10,FALSE())</f>
        <v>VALLEJO SAMPEDRO, JULEN</v>
      </c>
      <c r="F669" s="4" t="str">
        <f aca="false">VLOOKUP(A669,'286'!$A$3:$I$1768,3,FALSE())</f>
        <v>VASAMJU</v>
      </c>
      <c r="G669" s="6" t="n">
        <f aca="false">VLOOKUP(A669,'286'!$A$3:$I$1768,4,FALSE())</f>
        <v>41578</v>
      </c>
      <c r="H669" s="7" t="n">
        <f aca="false">YEAR(C669)-YEAR(G669)</f>
        <v>11</v>
      </c>
      <c r="I669" s="1" t="str">
        <f aca="false">VLOOKUP(H669,LEYENDA!$C$2:$D$6,2,TRUE())</f>
        <v>0-12</v>
      </c>
      <c r="J669" s="5" t="str">
        <f aca="false">VLOOKUP(A669,'286'!$A$3:$I$1768,7,FALSE())</f>
        <v>H</v>
      </c>
      <c r="K669" s="8" t="n">
        <f aca="false">VLOOKUP(A669,'286'!$A$3:$I$1768,2,FALSE())</f>
        <v>0</v>
      </c>
      <c r="L669" s="4" t="str">
        <f aca="false">VLOOKUP(A669,'286'!$A$3:$I$1768,8,FALSE())</f>
        <v>D</v>
      </c>
      <c r="M669" s="4" t="str">
        <f aca="false">VLOOKUP(A669,'286'!$A$3:$I$1768,9,FALSE())</f>
        <v>D</v>
      </c>
      <c r="N669" s="8" t="str">
        <f aca="false">IF(R669=O669, "MISMA","CONTRARIA")</f>
        <v>MISMA</v>
      </c>
      <c r="O669" s="8" t="str">
        <f aca="false" t="array" ref="O669">_xlfn.IFS(L669="D","1", L669="I","2")</f>
        <v>1</v>
      </c>
      <c r="P669" s="8" t="e">
        <f aca="false" t="array" ref="P669">_xlfn.IFS(K669="OD","1", K669="OI","2")</f>
        <v>#N/A</v>
      </c>
      <c r="Q669" s="1" t="str">
        <f aca="false" t="array" ref="Q669">_xlfn.IFS(J669="M","1", J669="H","2")</f>
        <v>2</v>
      </c>
      <c r="R669" s="8" t="str">
        <f aca="false" t="array" ref="R669">_xlfn.IFS(M669="D","1", M669="I","2")</f>
        <v>1</v>
      </c>
      <c r="S669" s="1" t="str">
        <f aca="false" t="array" ref="S669">_xlfn.IFS(N669="CONTRARIA", "1",N669= "MISMA","2")</f>
        <v>2</v>
      </c>
      <c r="T669" s="1" t="str">
        <f aca="false" t="array" ref="T669">_xlfn.IFS(I669="0-12","1", I669="13-24","2", I669="25-40","3", I669="41-60","4", I669="61-100","5")</f>
        <v>1</v>
      </c>
      <c r="U669" s="9" t="n">
        <v>-8</v>
      </c>
      <c r="V669" s="10" t="str">
        <f aca="false">IF(U669="","",IF(AND(U669&gt;=-9,U669&lt;=-6.5),"-9 a -6,5",IF(AND(U669&gt;=-6,U669&lt;=-3.5),"-6 a -3,5",IF(AND(U669&gt;=-3,U669&lt;=-1),"-3 a -1",IF(U669=-0.5,"-0,5",IF(AND(U669&gt;=0,U669&lt;=2.5),"0 a 2,5",IF(AND(U669&gt;=3,U669&lt;=5.5),"3 a 5,5",IF(AND(U669&gt;=6,U669&lt;=8.5),"6 a 8,5",IF(AND(U669&gt;=9,U669&lt;=20),"9 a 20","Fuera de rango")))))))))</f>
        <v>-9 a -6,5</v>
      </c>
      <c r="W669" s="11" t="n">
        <f aca="false">IF(V669="","",IF(V669="-9 a -6,5",2,IF(V669="-6 a -3,5",3,IF(V669="-3 a -1",4,IF(V669="-0,5","NORMA",IF(V669="0 a 2,5",5,IF(V669="3 a 5,5",6,IF(V669="6 a 8,5",7,IF(V669="9 a 20",8,"Fuera de rango")))))))))</f>
        <v>2</v>
      </c>
      <c r="X669" s="9" t="n">
        <v>0</v>
      </c>
      <c r="Y669" s="11" t="str">
        <f aca="false">IF(X669="","",IF(AND(X669&gt;=0,X669&lt;=4),"0 a 4",IF(AND(X669&gt;=4.5,X669&lt;=8.5),"4,5 a 8,5",IF(X669=9,"9",IF(AND(X669&gt;=9.5,X669&lt;=13),"9,5 a 13",IF(AND(X669&gt;=13.5,X669&lt;=20),"13,5 a 20",IF(AND(X669&gt;=20.5,X669&lt;=35),"20,5 a 35","Fuera de rango")))))))</f>
        <v>0 a 4</v>
      </c>
      <c r="Z669" s="11" t="n">
        <f aca="false">IF(Y669="","",IF(Y669="0 a 4",1,IF(Y669="4,5 a 8,5",2,IF(Y669="9","NORMA",IF(Y669="9,5 a 13",3,IF(Y669="13,5 a 20",4,IF(Y669="20,5 a 35",5,"Fuera de rango")))))))</f>
        <v>1</v>
      </c>
      <c r="AA669" s="9" t="n">
        <v>6</v>
      </c>
      <c r="AB669" s="10" t="str">
        <f aca="false">IF(AA669="","",IF(AND(AA669&gt;=0,AA669&lt;=9),"0 a 9",IF(AND(AA669&gt;=9.5,AA669&lt;=18.5),"9,5 a 18,5",IF(AA669=19,"19",IF(AND(AA669&gt;=19.5,AA669&lt;=28),"19,5 a 28",IF(AND(AA669&gt;=28.5,AA669&lt;=40),"28,5 a 40","Fuera de rango"))))))</f>
        <v>0 a 9</v>
      </c>
      <c r="AC669" s="11" t="n">
        <f aca="false" t="array" ref="AC669">_xlfn.IFS(AB669="","",AB669="0 a 9",1,AB669="9,5 a 18,5",2,AB669="19","NORMA",AB669="19,5 a 28",3,AB669="28,5 a 40",4,TRUE(),"Fuera de rango")</f>
        <v>1</v>
      </c>
      <c r="AD669" s="9" t="n">
        <v>2</v>
      </c>
      <c r="AE669" s="10" t="str">
        <f aca="false">IF(AD669="","",IF(AND(AD669&gt;=-10,AD669&lt;=0),"De -10 a 0",IF(AND(AD669&gt;=0.5,AD669&lt;=9.5),"0,5 a 9,5",IF(AD669=10,"10",IF(AND(AD669&gt;=10.5,AD669&lt;=20),"10,5 a 20",IF(AND(AD669&gt;=20.5,AD669&lt;=40),"20,5 a 40","Fuera de rango"))))))</f>
        <v>0,5 a 9,5</v>
      </c>
      <c r="AF669" s="12" t="n">
        <f aca="false">IF(AD669="","",IF(AND(AD669&gt;=-10,AD669&lt;=0),1,IF(AND(AD669&gt;=0.5,AD669&lt;=9.5),2,IF(AD669=10,"NORMA",IF(AND(AD669&gt;=10.5,AD669&lt;=20),3,IF(AND(AD669&gt;=20.5,AD669&lt;=40),4,""))))))</f>
        <v>2</v>
      </c>
      <c r="AG669" s="9" t="n">
        <v>15</v>
      </c>
      <c r="AH669" s="10" t="str">
        <f aca="false">IF(AG669="","",IF(AND(AG669&gt;=0,AG669&lt;=4),"0 a 4",IF(AND(AG669&gt;=4.5,AG669&lt;=8.5),"4,5 a 8,5",IF(AG669=9,"9",IF(AND(AG669&gt;=9.5,AG669&lt;=13),"9,5 a 13",IF(AND(AG669&gt;=13.5,AG669&lt;=25),"13,5 a 25","Fuera de rango"))))))</f>
        <v>13,5 a 25</v>
      </c>
      <c r="AI669" s="10" t="n">
        <f aca="false">IF(AH669="","",IF(AH669="0 a 4",1,IF(AH669="4,5 a 8,5",2,IF(AH669="9","NORMA",IF(AH669="9,5 a 13",3,IF(AH669="13,5 a 25",4,""))))))</f>
        <v>4</v>
      </c>
      <c r="AJ669" s="9" t="n">
        <v>10</v>
      </c>
      <c r="AK669" s="10" t="str">
        <f aca="false">IF(AJ669="","",IF(AND(AJ669&gt;=-15,AJ669&lt;=-10.5),"-15 a -10,5",IF(AND(AJ669&gt;=-10,AJ669&lt;=-4),"-10 a -4",IF(AND(AJ669&gt;=-4.5,AJ669&lt;=0),"-4,5 a 0",IF(AND(AJ669&gt;=0.5,AJ669&lt;=4.5),"0,5 a 4,5",IF(AJ669=5,"5",IF(AND(AJ669&gt;=5.5,AJ669&lt;=10),"5,5 a 10",IF(AND(AJ669&gt;=10.5,AJ669&lt;=20),"10,5 a 20","Fuera de rango"))))))))</f>
        <v>5,5 a 10</v>
      </c>
      <c r="AL669" s="11" t="n">
        <f aca="false">IF(AK669="","",IF(AK669="-15 a -10,5",1,IF(AK669="-10 a -4",2,IF(AK669="-4,5 a 0",3,IF(AK669="0,5 a 4,5",4,IF(AK669="5","NORMA",IF(AK669="5,5 a 10",5,IF(AK669="10,5 a 20",6,"Error"))))))))</f>
        <v>5</v>
      </c>
      <c r="AM669" s="9" t="n">
        <v>0</v>
      </c>
      <c r="AN669" s="10" t="str">
        <f aca="false">IF(AM669="","",IF(AND(AM669&gt;=-7.5,AM669&lt;=-5.5),"-7,5 a -5,5",IF(AND(AM669&gt;=-5,AM669&lt;=-3),"-5 a -3",IF(AND(AM669&gt;=-2.5,AM669&lt;=-0.5),"-2,5 a -0,5",IF(AM669=0,"0,00",IF(AND(AM669&gt;=0.5,AM669&lt;=2.5),"0,5 a 2,5",IF(AND(AM669&gt;=3,AM669&lt;=5),"3 a 5",IF(AND(AM669&gt;=5.5,AM669&lt;=7.5),"5,5 a 7,5",IF(AND(AM669&gt;=8,AM669&lt;=10),"8 a 10","Fuera de rango")))))))))</f>
        <v>0,00</v>
      </c>
      <c r="AO669" s="11" t="str">
        <f aca="false">IF(AN669="","",IF(AN669="-7,5 a -5,5",1,IF(AN669="-5 a -3",2,IF(AN669="-2,5 a -0,5",3,IF(AN669="0,00","NORMA",IF(AN669="0,5 a 2,5",4,IF(AN669="3 a 5",5,IF(AN669="5,5 a 7,5",6,IF(AN669="8 a 10",7,"Error")))))))))</f>
        <v>NORMA</v>
      </c>
      <c r="AP669" s="9" t="n">
        <v>-15</v>
      </c>
      <c r="AQ669" s="10" t="str">
        <f aca="false">IF(AP669="","",IF(AND(AP669&gt;=-20,AP669&lt;=-9.5),"-20 a -9,5",IF(AND(AP669&gt;=-9,AP669&lt;=-6.5),"-9 a -6,5",IF(AP669=-6,"-6",IF(AND(AP669&gt;=-5.5,AP669&lt;=-3),"-5,5 a -3",IF(AND(AP669&gt;=-2.5,AP669&lt;=0),"-2,5 a 0",IF(AND(AP669&gt;=0.5,AP669&lt;=3),"0,5 a 3",IF(AND(AP669&gt;=3.5,AP669&lt;=6),"3,5 a 6",IF(AND(AP669&gt;=6.5,AP669&lt;=9),"6,5 a 9",IF(AND(AP669&gt;=9.5,AP669&lt;=20),"9,5 a 20","Fuera de rango"))))))))))</f>
        <v>-20 a -9,5</v>
      </c>
      <c r="AR669" s="11" t="n">
        <f aca="false">IF(AQ669="","",IF(AQ669="-20 a -9,5",1,IF(AQ669="-9 a -6,5",2,IF(AQ669="-6","NORMA",IF(AQ669="-5,5 a -3",3,IF(AQ669="-2,5 a 0",4,IF(AQ669="0,5 a 3",5,IF(AQ669="3,5 a 6",6,IF(AQ669="6,5 a 9",7,IF(AQ669="9,5 a 20",8,""))))))))))</f>
        <v>1</v>
      </c>
      <c r="AS669" s="9" t="n">
        <v>0</v>
      </c>
      <c r="AT669" s="10" t="str">
        <f aca="false">IF(AS669="","",IF(AND(AS669&gt;=-16,AS669&lt;=-14),"-16 a -14",IF(AND(AS669&gt;=-13.5,AS669&lt;=-11.5),"-13,5 a -11,5",IF(AND(AS669&gt;=-11,AS669&lt;=-9),"-11 a -9",IF(AND(AS669&gt;=-8.5,AS669&lt;=-6.5),"-8,5 a -6,5",IF(AND(AS669&gt;=-6,AS669&lt;=-4),"-6 a -4",IF(AND(AS669&gt;=-3.5,AS669&lt;=-1.5),"-3,5 a -1,5",IF(AND(AS669&gt;=-1,AS669&lt;=1),"-1 a 1",IF(AND(AS669&gt;=1.5,AS669&lt;=3.5),"1,5 a 3,5",IF(AND(AS669&gt;=4,AS669&lt;=6),"4 a 6",IF(AND(AS669&gt;=6.5,AS669&lt;=8.5),"6,5 a 8,5",IF(AND(AS669&gt;=9,AS669&lt;=11),"9 a 11",IF(AND(AS669&gt;=11.5,AS669&lt;=13.5),"11,5 a 13,5",IF(AND(AS669&gt;=14,AS669&lt;=16),"14 a 16",IF(AND(AS669&gt;=16.5,AS669&lt;=18.5),"16,5 a 18,5",IF(AND(AS669&gt;=19,AS669&lt;=21),"19 a 21","Fuera de rango"))))))))))))))))</f>
        <v>-1 a 1</v>
      </c>
      <c r="AU669" s="11" t="n">
        <f aca="false" t="array" ref="AU669">IF(AT669="","",_xlfn.IFS(AT669="-16 a -14",1,AT669="-13,5 a -11,5",2,AT669="-11 a -9",3,AT669="-8,5 a -6,5",4,AT669="-6 a -4",5,AT669="-3,5 a -1,5",6,AT669="-1 a 1",7,AT669="1,5 a 3,5",8,AT669="4 a 6","NORMA",AT669="6,5 a 8,5",9,AT669="9 a 11",10,AT669="11,5 a 13,5",11,AT669="14 a 16",12,AT669="16,5 a 18,5",13,AT669="19 a 21",14,TRUE(),""))</f>
        <v>7</v>
      </c>
      <c r="AV669" s="9" t="n">
        <v>2</v>
      </c>
      <c r="AW669" s="10" t="str">
        <f aca="false">IF(AV669="","",IF(AND(AV669&gt;=-1,AV669&lt;=-0.5),"-1 a -0,5",IF(AND(AV669&gt;-0.5,AV669&lt;=0),"De -0,5 a 0",IF(AND(AV669&gt;=0.25,AV669&lt;=0.75),"0,25 a 0,75",IF(AND(AV669&gt;=1,AV669&lt;=1.5),"1 a 1,5",IF(AND(AV669&gt;=1.75,AV669&lt;=2.25),"1,75 a 2,25",IF(AND(AV669&gt;=2.5,AV669&lt;=3),"2,5 a 3",IF(AND(AV669&gt;=3.25,AV669&lt;=3.75),"3,25 a 3,75","Fuera de rango"))))))))</f>
        <v>1,75 a 2,25</v>
      </c>
      <c r="AX669" s="10" t="n">
        <f aca="false">IF(AW669="","",IF(OR(AW669="-1 a -0,5",AW669="-1 a -0.5"),1,IF(OR(AW669="De -0,5 a 0",AW669="-0,5 a 0",AW669="De -0.5 a 0"),2,IF(OR(AW669="0,25 a 0,75",AW669="0.25 a 0.75"),"NORMA",IF(OR(AW669="1 a 1,5",AW669="1 a 1.5"),3,IF(OR(AW669="1,75 a 2,25",AW669="1.75 a 2.25"),4,IF(OR(AW669="2,5 a 3",AW669="2.5 a 3"),5,IF(OR(AW669="3,25 a 3,75",AW669="3.25 a 3.75"),6,""))))))))</f>
        <v>4</v>
      </c>
      <c r="AY669" s="9" t="n">
        <v>-15</v>
      </c>
      <c r="AZ669" s="10" t="str">
        <f aca="false">IF(AY669="","",IF(AND(AY669&gt;=-20,AY669&lt;=-9.5),"-20 a -9,5",IF(AND(AY669&gt;=-9,AY669&lt;=-6.5),"-9 a -6,5",IF(AY669=-6,"-6",IF(AND(AY669&gt;=-5.5,AY669&lt;=-3),"-5,5 a -3",IF(AND(AY669&gt;=-2.5,AY669&lt;=0),"-2,5 a 0",IF(AND(AY669&gt;=0.5,AY669&lt;=3),"0,5 a 3",IF(AND(AY669&gt;=3.5,AY669&lt;=6),"3,5 a 6","Fuera de rango"))))))))</f>
        <v>-20 a -9,5</v>
      </c>
      <c r="BA669" s="11" t="n">
        <f aca="false">IF(AZ669="","",IF(AZ669="-20 a -9,5",1,IF(AZ669="-9 a -6,5",2,IF(AZ669="-6","NORMA",IF(AZ669="-5,5 a -3",3,IF(AZ669="-2,5 a 0",4,IF(AZ669="0,5 a 3",5,IF(AZ669="3,5 a 6",6,""))))))))</f>
        <v>1</v>
      </c>
      <c r="BB669" s="9" t="n">
        <v>0</v>
      </c>
      <c r="BC669" s="10" t="str">
        <f aca="false" t="array" ref="BC669">IF(BB669="","",_xlfn.IFS(AND(BB669&gt;=0,BB669&lt;=2),"0 a 2",AND(BB669&gt;=2.5,BB669&lt;=4.5),"2,5 a 4,5",AND(BB669&gt;=5,BB669&lt;=7),"5 a 7",AND(BB669&gt;=7.5,BB669&lt;=9.5),"7,5 a 9,5",AND(BB669&gt;=10,BB669&lt;=12),"10 a 12",AND(BB669&gt;=12.5,BB669&lt;=14.5),"12,5 a 14,5",BB669=15,"15",AND(BB669&gt;=15.5,BB669&lt;=17.5),"15,5 a 17,5",AND(BB669&gt;=18,BB669&lt;=20),"18 a 20",AND(BB669&gt;=20.5,BB669&lt;=22.5),"20,5 a 22,5",AND(BB669&gt;=23,BB669&lt;=25),"23 a 25",TRUE(),"Fuera de rango"))</f>
        <v>0 a 2</v>
      </c>
      <c r="BD669" s="11" t="n">
        <f aca="false" t="array" ref="BD669">IF(BC669="","",_xlfn.IFS(BC669="0 a 2",1,BC669="2,5 a 4,5",2,BC669="5 a 7",3,BC669="7,5 a 9,5",4,BC669="10 a 12",5,BC669="12,5 a 14,5",6,BC669="15","NORMA",BC669="15,5 a 17,5",7,BC669="18 a 20",8,BC669="20,5 a 22,5",9,BC669="23 a 25",10,TRUE(),"Fuera de rango"))</f>
        <v>1</v>
      </c>
      <c r="BE669" s="9" t="n">
        <v>13</v>
      </c>
      <c r="BF669" s="10" t="str">
        <f aca="false">IF(BE669="","",IF(AND(BE669&gt;=-20,BE669&lt;=-10),"-20 a -10",IF(AND(BE669&gt;=-9.5,BE669&lt;=0.5),"-9,5 a 0,5",IF(AND(BE669&gt;=1,BE669&lt;=11),"1 a 11",IF(AND(BE669&gt;=11.5,BE669&lt;=20.5),"11,5 a 20,5",IF(BE669=21,"21",IF(AND(BE669&gt;=21.5,BE669&lt;=31.5),"21,5 a 31,5",IF(AND(BE669&gt;=32,BE669&lt;=42),"32 a 42","Fuera de rango"))))))))</f>
        <v>11,5 a 20,5</v>
      </c>
      <c r="BG669" s="11" t="n">
        <f aca="false">IF(BF669="","",IF(BF669="-20 a -10",1,IF(BF669="-9,5 a 0,5",2,IF(BF669="1 a 11",3,IF(BF669="11,5 a 20,5",4,IF(BF669="21","NORMA",IF(BF669="21,5 a 31,5",5,IF(BF669="32 a 42",6,""))))))))</f>
        <v>4</v>
      </c>
      <c r="BH669" s="9" t="n">
        <v>4</v>
      </c>
      <c r="BI669" s="10" t="str">
        <f aca="false">IF(BH669="","",IF(AND(BH669&gt;=-20,BH669&lt;=-15),"-20 a -15",IF(AND(BH669&gt;=-14.5,BH669&lt;=-9.5),"-14,5 a -9,5",IF(AND(BH669&gt;=-9,BH669&lt;=-4),"-9 a -4",IF(AND(BH669&gt;=-3.5,BH669&lt;=2.5),"-3,5 a 2,5",IF(AND(BH669&gt;=3,BH669&lt;=8),"3 a 8",IF(AND(BH669&gt;=8.5,BH669&lt;=14.5),"8,5 a 14,5",IF(BH669=15,"15",IF(AND(BH669&gt;=15.5,BH669&lt;=20.5),"15,5 a 20,5",IF(AND(BH669&gt;=21,BH669&lt;=26),"21 a 26","Fuera de rango"))))))))))</f>
        <v>3 a 8</v>
      </c>
      <c r="BJ669" s="11" t="n">
        <f aca="false">IF(BI669="","",IF(BI669="-20 a -15",1,IF(BI669="-14,5 a -9,5",2,IF(BI669="-9 a -4",3,IF(BI669="-3,5 a 2,5",4,IF(BI669="3 a 8",5,IF(BI669="8,5 a 14,5",6,IF(BI669="15","NORMA",IF(BI669="15,5 a 20,5",7,IF(BI669="21 a 26",8,IF(BI669="26,5 a 31,5",9,"")))))))))))</f>
        <v>5</v>
      </c>
      <c r="BK669" s="9" t="n">
        <v>0</v>
      </c>
      <c r="BL669" s="10" t="str">
        <f aca="false">IF(BK669="","",IF(AND(BK669&gt;=0,BK669&lt;=2),"0 - 2",IF(AND(BK669&gt;=2.5,BK669&lt;=4.5),"2,5 - 4,5",IF(AND(BK669&gt;=5,BK669&lt;=7),"5 - 7",IF(AND(BK669&gt;=7.5,BK669&lt;=9.5),"7,5 - 9,5",IF(AND(BK669&gt;=10,BK669&lt;=12),"10 - 12",IF(AND(BK669&gt;=12.5,BK669&lt;=13.5),"12,5 - 13,5",IF(BK669=14,"14",IF(AND(BK669&gt;=14.5,BK669&lt;=16.5),"14,5 - 16,5",IF(AND(BK669&gt;=17,BK669&lt;=19),"17 - 19",IF(AND(BK669&gt;=19.5,BK669&lt;=21.5),"19,5 - 21,5",IF(AND(BK669&gt;=22,BK669&lt;=24),"22 - 24",IF(AND(BK669&gt;=24.5,BK669&lt;=26.5),"24,5 - 26,5",IF(AND(BK669&gt;=27,BK669&lt;=29),"27 - 29",IF(AND(BK669&gt;=29.5,BK669&lt;=30),"29,5 - 30","Fuera de rango")))))))))))))))</f>
        <v>0 - 2</v>
      </c>
      <c r="BM669" s="11" t="n">
        <f aca="false">IF(BL669="","",IF(BL669="0 - 2",1,IF(BL669="2,5 - 4,5",2,IF(BL669="5 - 7",3,IF(BL669="7,5 - 9,5",4,IF(BL669="10 - 12",5,IF(BL669="12,5 - 13,5",6,IF(BL669="14","NORMA",IF(BL669="14,5 - 16,5",7,IF(BL669="17 - 19",8,IF(BL669="19,5 - 21,5",9,IF(BL669="22 - 24",10,IF(BL669="24,5 - 26,5",11,IF(BL669="27 - 29",12,IF(BL669="29,5 - 30",13,"")))))))))))))))</f>
        <v>1</v>
      </c>
      <c r="BN669" s="9" t="n">
        <v>24</v>
      </c>
      <c r="BO669" s="11" t="str">
        <f aca="false">IF(BN669="","",IF(AND(BN669&gt;=-20,BN669&lt;=-10),"-20 a -10",IF(AND(BN669&gt;=-9.5,BN669&lt;=0.5),"-9,5 a 0,5",IF(AND(BN669&gt;=1,BN669&lt;=11),"1 a 11",IF(AND(BN669&gt;=11.5,BN669&lt;=21.5),"11,5 a 21,5",IF(BN669=22,"22",IF(AND(BN669&gt;=22.5,BN669&lt;=32.5),"22,5 a 32,5",IF(AND(BN669&gt;=33,BN669&lt;=43),"33 a 43","Fuera de rango"))))))))</f>
        <v>22,5 a 32,5</v>
      </c>
      <c r="BP669" s="11" t="n">
        <f aca="false">IF(BO669="","",IF(BO669="-20 a -10",1,IF(BO669="-9,5 a 0,5",2,IF(BO669="1 a 11",3,IF(BO669="11,5 a 21,5",4,IF(BO669="22","NORMA",IF(BO669="22,5 a 32,5",5,IF(BO669="33 a 43",6,""))))))))</f>
        <v>5</v>
      </c>
      <c r="BQ669" s="9" t="n">
        <v>20</v>
      </c>
      <c r="BR669" s="10" t="str">
        <f aca="false">IF(BQ669="","",IF(AND(BQ669&gt;=-20,BQ669&lt;=-15),"-20 a -15",IF(AND(BQ669&gt;=-14.5,BQ669&lt;=-9.5),"-14,5 a -9,5",IF(AND(BQ669&gt;=-9,BQ669&lt;=-4),"-9 a -4",IF(AND(BQ669&gt;=-3.5,BQ669&lt;=2.5),"-3,5 a 2,5",IF(AND(BQ669&gt;=3,BQ669&lt;=8),"3 a 8",IF(AND(BQ669&gt;=8.5,BQ669&lt;=13.5),"8,5 a 13,5",IF(AND(BQ669&gt;=14,BQ669&lt;=17.5),"14 a 17,5",IF(BQ669=18,"18",IF(AND(BQ669&gt;=18.5,BQ669&lt;=23.5),"18,5 a 23,5",IF(AND(BQ669&gt;=24,BQ669&lt;=29),"24 a 29",IF(AND(BQ669&gt;=29.5,BQ669&lt;=34.5),"29,5 a 34,5",IF(AND(BQ669&gt;=35,BQ669&lt;=40),"35 a 40","Fuera de rango")))))))))))))</f>
        <v>18,5 a 23,5</v>
      </c>
      <c r="BS669" s="11" t="n">
        <f aca="false">IF(BR669="","",IF(BR669="-20 a -15",1,IF(BR669="-14,5 a -9,5",2,IF(BR669="-9 a -4",3,IF(BR669="-3,5 a 2,5",4,IF(BR669="3 a 8",5,IF(BR669="8,5 a 13,5",6,IF(BR669="14 a 17,5",7,IF(BR669="18","NORMA",IF(BR669="18,5 a 23,5",8,IF(BR669="24 a 29",9,IF(BR669="29,5 a 34,5",10,IF(BR669="35 a 40",11,"")))))))))))))</f>
        <v>8</v>
      </c>
      <c r="BT669" s="9" t="n">
        <v>0</v>
      </c>
      <c r="BU669" s="10" t="str">
        <f aca="false">IF(BT669="","",IF(AND(BT669&gt;=-20,BT669&lt;=-18),"-20 a -18",IF(AND(BT669&gt;=-17.5,BT669&lt;=-15.5),"-17,5 a -15,5",IF(AND(BT669&gt;=-15,BT669&lt;=-13),"-15 a -13",IF(AND(BT669&gt;=-12.5,BT669&lt;=-10.5),"-12,5 a -10,5",IF(AND(BT669&gt;=-10,BT669&lt;=-8),"-10 a -8",IF(AND(BT669&gt;=-7.5,BT669&lt;=-5.5),"-7,5 a -5,5",IF(AND(BT669&gt;=-5,BT669&lt;=-3),"-5 a -3",IF(AND(BT669&gt;=-2.5,BT669&lt;=-0.5),"-2,5 a -0,5",IF(BT669=0,"0",IF(AND(BT669&gt;=0.5,BT669&lt;=2.5),"0,5 a 2,5",IF(AND(BT669&gt;=3,BT669&lt;=5),"3 a 5",IF(AND(BT669&gt;=5.5,BT669&lt;=7.5),"5,5 a 7,5",IF(AND(BT669&gt;=8,BT669&lt;=10),"8 a 10",IF(AND(BT669&gt;=10.5,BT669&lt;=12.5),"10,5 a 12,5",IF(AND(BT669&gt;=13,BT669&lt;=15),"13 a 15",IF(AND(BT669&gt;=15.5,BT669&lt;=17.5),"15,5 a 17,5",IF(AND(BT669&gt;=18,BT669&lt;=20),"18 a 20","Fuera de rango"))))))))))))))))))</f>
        <v>0</v>
      </c>
      <c r="BV669" s="11" t="str">
        <f aca="false">IF(BT669="","",IF(BT669=0,"NORMA",IF(AND(BT669&gt;=-20,BT669&lt;=-18),2,IF(AND(BT669&gt;=-17.5,BT669&lt;=-15.5),2,IF(AND(BT669&gt;=-15,BT669&lt;=-13),3,IF(AND(BT669&gt;=-12.5,BT669&lt;=-10.5),4,IF(AND(BT669&gt;=-10,BT669&lt;=-8),5,IF(AND(BT669&gt;=-7.5,BT669&lt;=-5.5),6,IF(AND(BT669&gt;=-5,BT669&lt;=-3),7,IF(AND(BT669&gt;=-2.5,BT669&lt;=-0.5),8,IF(AND(BT669&gt;=0.5,BT669&lt;=2.5),9,IF(AND(BT669&gt;=3,BT669&lt;=5),10,IF(AND(BT669&gt;=5.5,BT669&lt;=7.5),11,IF(AND(BT669&gt;=8,BT669&lt;=10),12,IF(AND(BT669&gt;=10.5,BT669&lt;=12.5),13,IF(AND(BT669&gt;=13,BT669&lt;=15),14,IF(AND(BT669&gt;=15.5,BT669&lt;=17.5),15,IF(AND(BT669&gt;=18,BT669&lt;=20),16,"Fuera de rango"))))))))))))))))))</f>
        <v>NORMA</v>
      </c>
      <c r="BW669" s="9" t="n">
        <v>-8.25</v>
      </c>
      <c r="BX669" s="10" t="n">
        <f aca="false">18.5- (0.3*H669)</f>
        <v>15.2</v>
      </c>
      <c r="BY669" s="10" t="n">
        <f aca="false">(BW669)-(BX669)</f>
        <v>-23.45</v>
      </c>
      <c r="BZ669" s="10" t="str">
        <f aca="false">IF(BY669="","",IF(BY669&lt;-27.5,"De -30 a -28",IF(BY669&lt;-25,"De -27,5 a -25,5",IF(BY669&lt;-22.5,"De -25 a -23",IF(BY669&lt;-20,"De -22,5 a -20,5",IF(BY669&lt;-17.5,"De -20 a -18",IF(BY669&lt;-15,"De -17,5 a -15,5",IF(BY669&lt;-12.5,"De -15 a -13",IF(BY669&lt;-10,"De -12,5 a -10,5",IF(BY669&lt;-7.5,"De -10 a -8",IF(BY669&lt;-5,"De -7,5 a -5,5",IF(BY669&lt;-2.5,"De -5 a -3",IF(BY669&lt;0,"De -2,5 a -0,5",IF(BY669&lt;2.5,"De 0 a 2",IF(BY669&lt;5,"De 2,5 a 4,5",IF(BY669&lt;7.5,"De 5 a 7",IF(BY669&lt;10,"De 7,5 a 9,5",IF(BY669&lt;12.5,"De 10 a 12",IF(BY669&lt;15,"De 12,5 a 14,5",IF(BY669&lt;17.5,"De 15 a 17",IF(BY669&lt;20,"De 17,5 a 19,5",IF(BY669&lt;22.5,"De 20 a 22",IF(BY669&lt;25,"De 22,5 a 24,5",IF(BY669&lt;27.5,"De 25 a 27","De 27,5 a 30"))))))))))))))))))))))))</f>
        <v>De -25 a -23</v>
      </c>
      <c r="CA669" s="12" t="n">
        <f aca="false">IF(BY669="","",IF(BY669&lt;=-28,1,IF(BY669&lt;=-25.5,2,IF(BY669&lt;=-23,3,IF(BY669&lt;=-20.5,4,IF(BY669&lt;=-18,5,IF(BY669&lt;=-15.5,6,IF(BY669&lt;=-13,7,IF(BY669&lt;=-10.5,8,IF(BY669&lt;=-8,9,IF(BY669&lt;=-5.5,10,IF(BY669&lt;=-3,11,IF(BY669&lt;=-0.5,12,IF(BY669&lt;=2,13,IF(BY669&lt;=4.5,14,IF(BY669&lt;=7,15,IF(BY669&lt;=9.5,16,IF(BY669&lt;=12,17,IF(BY669&lt;=14.5,18,IF(BY669&lt;=17,19,IF(BY669&lt;=19.5,20,IF(BY669&lt;=22,21,IF(BY669&lt;=24.5,22,IF(BY669&lt;=27,23,IF(BY669&lt;=30,24,"Fuera de rango")))))))))))))))))))))))))</f>
        <v>3</v>
      </c>
      <c r="CB669" s="9" t="n">
        <v>-6.75</v>
      </c>
      <c r="CC669" s="10" t="n">
        <f aca="false">18.5- (0.3*H669)</f>
        <v>15.2</v>
      </c>
      <c r="CD669" s="10" t="n">
        <f aca="false">(CB669)-(CC669)</f>
        <v>-21.95</v>
      </c>
      <c r="CE669" s="10" t="str">
        <f aca="false">IF(CD669="","",IF(CD669&lt;-27.5,"De -30 a -28",IF(CD669&lt;-25,"De -27,5 a -25,5",IF(CD669&lt;-22.5,"De -25 a -23",IF(CD669&lt;-20,"De -22,5 a -20,5",IF(CD669&lt;-17.5,"De -20 a -18",IF(CD669&lt;-15,"De -17,5 a -15,5",IF(CD669&lt;-12.5,"De -15 a -13",IF(CD669&lt;-10,"De -12,5 a -10,5",IF(CD669&lt;-7.5,"De -10 a -8",IF(CD669&lt;-5,"De -7,5 a -5,5",IF(CD669&lt;-2.5,"De -5 a -3",IF(CD669&lt;0,"De -2,5 a -0,5",IF(CD669&lt;=2,"De 0 a 2",IF(CD669&lt;=4.5,"De 2,5 a 4,5",IF(CD669&lt;=7,"De 5 a 7",IF(CD669&lt;=9.5,"De 7,5 a 9,5",IF(CD669&lt;=12,"De 10 a 12",IF(CD669&lt;=14.5,"De 12,5 a 14,5",IF(CD669&lt;=17,"De 15 a 17",IF(CD669&lt;=19.5,"De 17,5 a 19,5",IF(CD669&lt;=22,"De 20 a 22",IF(CD669&lt;=24.5,"De 22,5 a 24,5",IF(CD669&lt;=27,"De 25 a 27","De 27,5 a 30"))))))))))))))))))))))))</f>
        <v>De -22,5 a -20,5</v>
      </c>
      <c r="CF669" s="12" t="n">
        <f aca="false">IF(CD669="","",IF(CD669&lt;-27.5,1,IF(CD669&lt;-25,2,IF(CD669&lt;-22.5,3,IF(CD669&lt;-20,4,IF(CD669&lt;-17.5,5,IF(CD669&lt;-15,6,IF(CD669&lt;-12.5,7,IF(CD669&lt;-10,8,IF(CD669&lt;-7.5,9,IF(CD669&lt;-5,10,IF(CD669&lt;-2.5,11,IF(CD669&lt;0,12,IF(CD669&lt;2.5,13,IF(CD669&lt;5,14,IF(CD669&lt;7.5,15,IF(CD669&lt;10,16,IF(CD669&lt;12.5,17,IF(CD669&lt;15,18,IF(CD669&lt;17.5,19,IF(CD669&lt;20,20,IF(CD669&lt;22.5,21,IF(CD669&lt;25,22,IF(CD669&lt;27.5,23,24))))))))))))))))))))))))</f>
        <v>4</v>
      </c>
      <c r="CG669" s="9" t="n">
        <v>-7.5</v>
      </c>
      <c r="CH669" s="10" t="str">
        <f aca="false">IF(CG669="","",IF(AND(CG669&gt;=-10,CG669&lt;=-9.5),"-10 a -9,5",IF(AND(CG669&gt;-9.5,CG669&lt;=-8.5),"-9 a -8,5",IF(AND(CG669&gt;-8.5,CG669&lt;=-7.5),"-8 a -7,5",IF(AND(CG669&gt;-7.5,CG669&lt;=-6.5),"-7 a -6,5",IF(AND(CG669&gt;-6.5,CG669&lt;=-5.5),"-6 a -5,5",IF(AND(CG669&gt;-5.5,CG669&lt;=-4.5),"-5 a -4,5",IF(AND(CG669&gt;-4.5,CG669&lt;=-3.5),"-4 a -3,5",IF(AND(CG669&gt;-3.5,CG669&lt;=-2.5),"-3 a -2,5",IF(CG669=-2.25,"-2,25",IF(AND(CG669&gt;-2.5,CG669&lt;=-1.5),"-2 a -1,5",IF(AND(CG669&gt;-1.5,CG669&lt;=-0.5),"-1 a -0,5",IF(AND(CG669&gt;-0.5,CG669&lt;=0.5),"0 a 0,5",IF(AND(CG669&gt;0.5,CG669&lt;=1.5),"1 a 1,5",IF(AND(CG669&gt;1.5,CG669&lt;=2.5),"2 a 2,5",IF(AND(CG669&gt;2.5,CG669&lt;=3.5),"3 a 3,5",IF(AND(CG669&gt;3.5,CG669&lt;=4.5),"4 a 4,5",IF(AND(CG669&gt;4.5,CG669&lt;=5.5),"5 a 5,5",IF(AND(CG669&gt;5.5,CG669&lt;=6.5),"6 a 6,5",IF(AND(CG669&gt;6.5,CG669&lt;=7.5),"7 a 7,5",IF(AND(CG669&gt;7.5,CG669&lt;=8.5),"8 a 8,5",IF(AND(CG669&gt;8.5,CG669&lt;=9.5),"9 a 9,5",IF(CG669&gt;=10,"10","Fuera de rango")))))))))))))))))))))))</f>
        <v>-8 a -7,5</v>
      </c>
      <c r="CI669" s="11" t="n">
        <f aca="false">IF(CG669="","",IF(CG669=-2.25,"NORMA",IF(CG669&lt;=-9.5,1,IF(CG669&lt;=-8.5,2,IF(CG669&lt;=-7.5,3,IF(CG669&lt;=-6.5,4,IF(CG669&lt;=-5.5,5,IF(CG669&lt;=-4.5,6,IF(CG669&lt;=-3.5,7,IF(CG669&lt;=-2.5,8,IF(CG669&lt;=-1.5,9,IF(CG669&lt;=-0.5,10,IF(CG669&lt;=0.5,11,IF(CG669&lt;=1.5,12,IF(CG669&lt;=2.5,13,IF(CG669&lt;=3.5,14,IF(CG669&lt;=4.5,15,IF(CG669&lt;=5.5,16,IF(CG669&lt;=6.5,17,IF(CG669&lt;=7.5,18,IF(CG669&lt;=8.5,19,IF(CG669&lt;=9.5,20,IF(CG669=10,21,"Fuera de rango")))))))))))))))))))))))</f>
        <v>3</v>
      </c>
      <c r="CJ669" s="9" t="n">
        <v>4</v>
      </c>
      <c r="CK669" s="10" t="str">
        <f aca="false">IF(CJ669="","",IF(AND(CJ669&gt;=-6,CJ669&lt;=-5.5),"-6 a -5,5",IF(AND(CJ669&gt;-5.5,CJ669&lt;=-4.5),"-5 a -4,5",IF(AND(CJ669&gt;-4.5,CJ669&lt;=-3.5),"-4 a -3,5",IF(AND(CJ669&gt;-3.5,CJ669&lt;=-2.5),"-3 a -2,5",IF(AND(CJ669&gt;-2.5,CJ669&lt;=-1.5),"-2 a -1,5",IF(AND(CJ669&gt;-1.5,CJ669&lt;=-0.5),"-1 a -0,5",IF(AND(CJ669&gt;-0.5,CJ669&lt;=0.5),"0 a 0,5",IF(AND(CJ669&gt;0.5,CJ669&lt;=1.5),"1 a 1,5",IF(AND(CJ669&gt;1.5,CJ669&lt;2.5),"2",IF(AND(CJ669&gt;=2.5,CJ669&lt;=3),"2,5 a 3",IF(AND(CJ669&gt;3,CJ669&lt;=4),"3,5 a 4",IF(AND(CJ669&gt;4,CJ669&lt;=5),"4,5 a 5",IF(AND(CJ669&gt;5,CJ669&lt;=6),"5,5 a 6",IF(AND(CJ669&gt;6,CJ669&lt;=7),"6,5 a 7",IF(AND(CJ669&gt;7,CJ669&lt;=8),"7,5 a 8",IF(AND(CJ669&gt;8,CJ669&lt;=9.5),"8,5 a 9,5",IF(CJ669=10,"10","Fuera de rango"))))))))))))))))))</f>
        <v>3,5 a 4</v>
      </c>
      <c r="CL669" s="11" t="n">
        <f aca="false">IF(CK669="","",IF(OR(CK669="-6 a -5,5",CK669="-6 - -5,5"),1,IF(OR(CK669="-5 a -4,5",CK669="-5 - -4,5"),2,IF(OR(CK669="-4 a -3,5",CK669="-4 - -3,5"),3,IF(OR(CK669="-3 a -2,5",CK669="-3 - -2,5"),4,IF(OR(CK669="-2 a -1,5",CK669="-2 - -1,5"),5,IF(OR(CK669="-1 a -0,5",CK669="-1 - -0,5"),6,IF(OR(CK669="0 a 0,5",CK669="0 - 0,5"),7,IF(OR(CK669="1 a 1,5",CK669="1 - 1,5"),8,IF(CK669="2","NORMA",IF(OR(CK669="2,5 a 3",CK669="2,5 - 3"),9,IF(OR(CK669="3,5 a 4",CK669="3,5 - 4"),10,IF(OR(CK669="4,5 a 5",CK669="4,5 - 5"),11,IF(OR(CK669="5,5 a 6",CK669="5,5 - 6"),12,IF(OR(CK669="6,5 a 7",CK669="6,5 - 7"),13,IF(OR(CK669="7,5 a 8",CK669="7,5 - 8"),14,IF(OR(CK669="8,5 a 9",CK669="8,5 - 9,5",CK669="9 a 9,5"),15,IF(CK669="10",15,IF(OR(CK669="0,5 a 1",CK669="0,5 - 1"),7,"Fuera de rango")))))))))))))))))))</f>
        <v>10</v>
      </c>
      <c r="CO669" s="10" t="str">
        <f aca="false">IF(CM669&gt;0,"EME"," ")</f>
        <v> </v>
      </c>
      <c r="CQ669" s="10" t="str">
        <f aca="false">IF(CP669&gt;0,"0", " ")</f>
        <v> </v>
      </c>
      <c r="CR669" s="10" t="str">
        <f aca="false">IF(CP669&gt;0,"EME"," ")</f>
        <v> </v>
      </c>
      <c r="CS669" s="9" t="n">
        <v>1.75</v>
      </c>
      <c r="CV669" s="9" t="n">
        <v>2.25</v>
      </c>
      <c r="CY669" s="9" t="n">
        <v>0</v>
      </c>
      <c r="DB669" s="9" t="n">
        <v>0</v>
      </c>
      <c r="DC669" s="11" t="str">
        <f aca="false">IF(DB669&lt;0,"2"," ")</f>
        <v> </v>
      </c>
      <c r="DD669" s="11" t="str">
        <f aca="false">IF(DB669&lt;0,"MIO"," ")</f>
        <v> </v>
      </c>
      <c r="DE669" s="9" t="n">
        <v>0</v>
      </c>
      <c r="DF669" s="10" t="str">
        <f aca="false">IF(DE669&lt;0,"3"," ")</f>
        <v> </v>
      </c>
      <c r="DG669" s="10" t="str">
        <f aca="false">IF(DE669&lt;0,"AST"," ")</f>
        <v> </v>
      </c>
      <c r="DH669" s="9" t="n">
        <v>0</v>
      </c>
      <c r="DI669" s="10" t="str">
        <f aca="false">IF(DH669&lt;0,"3"," ")</f>
        <v> </v>
      </c>
      <c r="DJ669" s="10" t="str">
        <f aca="false">IF(DH669&lt;0,"AST"," ")</f>
        <v> </v>
      </c>
      <c r="DK669" s="9" t="n">
        <v>0</v>
      </c>
      <c r="DL669" s="10" t="str">
        <f aca="false">IF(DK669&gt;0,"4"," ")</f>
        <v> </v>
      </c>
      <c r="DM669" s="10" t="str">
        <f aca="false">IF(DK669&gt;0,"PRE"," ")</f>
        <v> </v>
      </c>
      <c r="DN669" s="9" t="n">
        <v>0</v>
      </c>
      <c r="DO669" s="10" t="str">
        <f aca="false">IF(DN669&gt;0,"4"," ")</f>
        <v> </v>
      </c>
      <c r="DP669" s="10" t="str">
        <f aca="false">IF(DN669&gt;0,"PRE"," ")</f>
        <v> </v>
      </c>
      <c r="DS669" s="12" t="str">
        <f aca="false">CONCATENATE(CO669,CU669,DA669,DG669,DM669)</f>
        <v>   </v>
      </c>
      <c r="DT669" s="10" t="e">
        <f aca="false" t="array" ref="DT669">_xlfn.IFS(DS669="EME    ","0", DS669=" HIP   ","1", DS669="  MIO  ","2", DS669="   AST ","3", DS669="    PRE","4", DS669="EME   PRE","5", DS669=" HIP  PRE","6", DS669=" HIP AST ","7", DS669="  MIO PRE","8", DS669="  MIOAST ","9", DS669="   ASTPRE","10",DS669=" HIP ASTPRE","11", DS669="  MIOASTPRE","12", DS669="     ","0")</f>
        <v>#N/A</v>
      </c>
      <c r="DV669" s="1" t="e">
        <f aca="false" t="array" ref="DV669">_xlfn.IFS(DU669="SI","2", DU669="NO","1")</f>
        <v>#N/A</v>
      </c>
      <c r="DX669" s="11" t="str">
        <f aca="false">IF(DW669=0,"1","2")</f>
        <v>1</v>
      </c>
      <c r="DY669" s="11" t="str">
        <f aca="false" t="array" ref="DY669">_xlfn.IFS(DW669=0,"0", DW669=0.25, "1", DW669=0.5,"2", DW669=0.75,"3", DW669=1,"4",DW669=1.25,"5", DW669=1.5,"6", DW669=1.75,"7", DW669=2,"8")</f>
        <v>0</v>
      </c>
      <c r="EA669" s="11" t="str">
        <f aca="false">IF(DZ669=0,"1","2")</f>
        <v>1</v>
      </c>
      <c r="EB669" s="11" t="str">
        <f aca="false" t="array" ref="EB669">_xlfn.IFS(DZ669=0,"0", DZ669=0.25, "1", DZ669=0.5,"2", DZ669=0.75,"3", DZ669=1,"4",DZ669=1.25,"5", DZ669=1.5,"6", DZ669=1.75,"7", DZ669=2,"8")</f>
        <v>0</v>
      </c>
      <c r="ED669" s="10" t="str">
        <f aca="false">IF(EC669=0,"1","2")</f>
        <v>1</v>
      </c>
      <c r="EE669" s="11" t="str">
        <f aca="false" t="array" ref="EE669">_xlfn.IFS(EC669=0,"0", EC669=-0.25, "1", EC669=-0.5,"2", EC669=-0.75,"3", EC669=-1,"4",EC669=-1.25,"5", EC669=-1.5,"6", EC669=-1.75,"7", EC669=-2,"8", EC669=-2.25,"9",EC669=-2.5,"10", EC669=-2.75,"11", EC669=-3,"12", EC669=-3.25,"13", EC669=-3.5,"14", EC669=-3.75,"15",EC669=-4,"16")</f>
        <v>0</v>
      </c>
      <c r="EG669" s="10" t="str">
        <f aca="false">IF(EF669=0,"1","2")</f>
        <v>1</v>
      </c>
      <c r="EH669" s="11" t="str">
        <f aca="false" t="array" ref="EH669">_xlfn.IFS(EF669=0,"0", EF669=-0.25, "1", EF669=-0.5,"2", EF669=-0.75,"3", EF669=-1,"4",EF669=-1.25,"5", EF669=-1.5,"6", EF669=-1.75,"7", EF669=-2,"8", EF669=-2.25,"9",EF669=-2.5,"10", EF669=-2.75,"11", EF669=-3,"12", EF669=-3.25,"13", EF669=-3.5,"14", EF669=-3.75,"15",EF669=-4,"16")</f>
        <v>0</v>
      </c>
      <c r="EJ669" s="11" t="str">
        <f aca="false">IF(EI669=0,"1","2")</f>
        <v>1</v>
      </c>
      <c r="EK669" s="11" t="str">
        <f aca="false" t="array" ref="EK669">_xlfn.IFS(EI669=0,"0", EI669=-0.25, "1", EI669=-0.5,"2", EI669=-0.75,"3", EI669=-1,"4",EI669=-1.25,"5", EI669=-1.5,"6", EI669=-1.75,"7", EI669=-2,"8", EI669=-2.25,"9", EI669=-2.25,"9",EI669=-2.5,"10", EI669=-2.75,"11", EI669=-3,"12", EI669=-3.25,"13", EI669=-3.5,"14", EI669=-3.75,"15",EI669=-4,"16", EI669=0.25, "17", EI669=0.5, "18")</f>
        <v>0</v>
      </c>
      <c r="EM669" s="11" t="str">
        <f aca="false">IF(EL669=0,"1","2")</f>
        <v>1</v>
      </c>
      <c r="EN669" s="11" t="str">
        <f aca="false" t="array" ref="EN669">_xlfn.IFS(EL669=0.25,"17",EL669=0.5,"18", EL669=0,"0", EL669=-0.25, "1", EL669=-0.5,"2", EL669=-0.75,"3", EL669=-1,"4",EL669=-1.25,"5", EL669=-1.5,"6", EL669=-1.75,"7", EL669=-2,"8",EL669= -2.25,"9",EL669=-2.5,"10",EL669= -2.75,"11",EL669= -3,"12",EL669= -3.25,"13",EL669= -3.5,"14",EL669= -3.75,"15",EL669=-4,"16")</f>
        <v>0</v>
      </c>
      <c r="EP669" s="11" t="str">
        <f aca="false">IF(EO669=0,"1","2")</f>
        <v>1</v>
      </c>
      <c r="EQ669" s="11" t="str">
        <f aca="false" t="array" ref="EQ669">_xlfn.IFS(EO669=0,"0", EO669=0.25, "1", EO669=0.5,"2", EO669=0.75,"3", EO669=1,"4",EO669=1.25,"5", EO669=1.5,"6", EO669=1.75,"7", EO669=2,"8", EO669=2.25,"9", EO669=2.25,"9",EO669=2.5,"10", EO669=2.75,"11", EO669=3,"12", EO669=3.25,"13", EO669=3.5,"14", EO669=3.75,"15",EO669=4,"16", EO669=-0.25, "17", bq=-0.5, "18")</f>
        <v>0</v>
      </c>
      <c r="ES669" s="11" t="str">
        <f aca="false">IF(ER669=0,"1","2")</f>
        <v>1</v>
      </c>
      <c r="ET669" s="11" t="str">
        <f aca="false" t="array" ref="ET669">_xlfn.IFS(ER669=0,"0", ER669=0.25, "1", ER669=0.5,"2", ER669=0.75,"3", ER669=1,"4",ER669=1.25,"5", ER669=1.5,"6", ER669=1.75,"7", ER669=2,"8", ER669=2.25,"9", ER669=2.25,"9",ER669=2.5,"10", ER669=2.75,"11", ER669=3,"12", ER669=3.25,"13", ER669=3.5,"14", ER669=3.75,"15",ER669=4,"16", ER669=-0.25, "17", bq=-0.5, "18")</f>
        <v>0</v>
      </c>
      <c r="EV669" s="14" t="e">
        <f aca="false">VLOOKUP(EU669,LEYENDA!$G$2:$H$8,2,TRUE())</f>
        <v>#N/A</v>
      </c>
      <c r="EW669" s="14" t="e">
        <f aca="false" t="array" ref="EW669">_xlfn.IFS(EV669="0-5","1", EV669="6-12","2", EV669="13-18","3", EV669="19-24","4", EV669="25-36","5", EV669="37-48","6", EV669="49-60","7")</f>
        <v>#N/A</v>
      </c>
    </row>
    <row r="670" customFormat="false" ht="13.5" hidden="false" customHeight="false" outlineLevel="0" collapsed="false">
      <c r="A670" s="1" t="n">
        <v>262</v>
      </c>
      <c r="B670" s="2" t="n">
        <v>2</v>
      </c>
      <c r="C670" s="33" t="n">
        <v>45818</v>
      </c>
      <c r="E670" s="5" t="str">
        <f aca="false">VLOOKUP(A670,'286'!$A$3:$J$6279,10,FALSE())</f>
        <v>VALLEJO SAMPEDRO, JULEN</v>
      </c>
      <c r="F670" s="4" t="str">
        <f aca="false">VLOOKUP(A670,'286'!$A$3:$I$1768,3,FALSE())</f>
        <v>VASAMJU</v>
      </c>
      <c r="G670" s="6" t="n">
        <f aca="false">VLOOKUP(A670,'286'!$A$3:$I$1768,4,FALSE())</f>
        <v>41578</v>
      </c>
      <c r="H670" s="7" t="n">
        <f aca="false">YEAR(C670)-YEAR(G670)</f>
        <v>12</v>
      </c>
      <c r="I670" s="1" t="str">
        <f aca="false">VLOOKUP(H670,LEYENDA!$C$2:$D$6,2,TRUE())</f>
        <v>0-12</v>
      </c>
      <c r="J670" s="5" t="str">
        <f aca="false">VLOOKUP(A670,'286'!$A$3:$I$1768,7,FALSE())</f>
        <v>H</v>
      </c>
      <c r="K670" s="8" t="n">
        <f aca="false">VLOOKUP(A670,'286'!$A$3:$I$1768,2,FALSE())</f>
        <v>0</v>
      </c>
      <c r="L670" s="4" t="str">
        <f aca="false">VLOOKUP(A670,'286'!$A$3:$I$1768,8,FALSE())</f>
        <v>D</v>
      </c>
      <c r="M670" s="4" t="str">
        <f aca="false">VLOOKUP(A670,'286'!$A$3:$I$1768,9,FALSE())</f>
        <v>D</v>
      </c>
      <c r="N670" s="8" t="str">
        <f aca="false">IF(R670=O670, "MISMA","CONTRARIA")</f>
        <v>MISMA</v>
      </c>
      <c r="O670" s="8" t="str">
        <f aca="false" t="array" ref="O670">_xlfn.IFS(L670="D","1", L670="I","2")</f>
        <v>1</v>
      </c>
      <c r="P670" s="8" t="e">
        <f aca="false" t="array" ref="P670">_xlfn.IFS(K670="OD","1", K670="OI","2")</f>
        <v>#N/A</v>
      </c>
      <c r="Q670" s="1" t="str">
        <f aca="false" t="array" ref="Q670">_xlfn.IFS(J670="M","1", J670="H","2")</f>
        <v>2</v>
      </c>
      <c r="R670" s="8" t="str">
        <f aca="false" t="array" ref="R670">_xlfn.IFS(M670="D","1", M670="I","2")</f>
        <v>1</v>
      </c>
      <c r="S670" s="1" t="str">
        <f aca="false" t="array" ref="S670">_xlfn.IFS(N670="CONTRARIA", "1",N670= "MISMA","2")</f>
        <v>2</v>
      </c>
      <c r="T670" s="1" t="str">
        <f aca="false" t="array" ref="T670">_xlfn.IFS(I670="0-12","1", I670="13-24","2", I670="25-40","3", I670="41-60","4", I670="61-100","5")</f>
        <v>1</v>
      </c>
      <c r="U670" s="9" t="n">
        <v>-6</v>
      </c>
      <c r="V670" s="10" t="str">
        <f aca="false">IF(U670="","",IF(AND(U670&gt;=-9,U670&lt;=-6.5),"-9 a -6,5",IF(AND(U670&gt;=-6,U670&lt;=-3.5),"-6 a -3,5",IF(AND(U670&gt;=-3,U670&lt;=-1),"-3 a -1",IF(U670=-0.5,"-0,5",IF(AND(U670&gt;=0,U670&lt;=2.5),"0 a 2,5",IF(AND(U670&gt;=3,U670&lt;=5.5),"3 a 5,5",IF(AND(U670&gt;=6,U670&lt;=8.5),"6 a 8,5",IF(AND(U670&gt;=9,U670&lt;=20),"9 a 20","Fuera de rango")))))))))</f>
        <v>-6 a -3,5</v>
      </c>
      <c r="W670" s="11" t="n">
        <f aca="false">IF(V670="","",IF(V670="-9 a -6,5",2,IF(V670="-6 a -3,5",3,IF(V670="-3 a -1",4,IF(V670="-0,5","NORMA",IF(V670="0 a 2,5",5,IF(V670="3 a 5,5",6,IF(V670="6 a 8,5",7,IF(V670="9 a 20",8,"Fuera de rango")))))))))</f>
        <v>3</v>
      </c>
      <c r="X670" s="9" t="n">
        <v>0</v>
      </c>
      <c r="Y670" s="11" t="str">
        <f aca="false">IF(X670="","",IF(AND(X670&gt;=0,X670&lt;=4),"0 a 4",IF(AND(X670&gt;=4.5,X670&lt;=8.5),"4,5 a 8,5",IF(X670=9,"9",IF(AND(X670&gt;=9.5,X670&lt;=13),"9,5 a 13",IF(AND(X670&gt;=13.5,X670&lt;=20),"13,5 a 20",IF(AND(X670&gt;=20.5,X670&lt;=35),"20,5 a 35","Fuera de rango")))))))</f>
        <v>0 a 4</v>
      </c>
      <c r="Z670" s="11" t="n">
        <f aca="false">IF(Y670="","",IF(Y670="0 a 4",1,IF(Y670="4,5 a 8,5",2,IF(Y670="9","NORMA",IF(Y670="9,5 a 13",3,IF(Y670="13,5 a 20",4,IF(Y670="20,5 a 35",5,"Fuera de rango")))))))</f>
        <v>1</v>
      </c>
      <c r="AA670" s="9" t="n">
        <v>6</v>
      </c>
      <c r="AB670" s="10" t="str">
        <f aca="false">IF(AA670="","",IF(AND(AA670&gt;=0,AA670&lt;=9),"0 a 9",IF(AND(AA670&gt;=9.5,AA670&lt;=18.5),"9,5 a 18,5",IF(AA670=19,"19",IF(AND(AA670&gt;=19.5,AA670&lt;=28),"19,5 a 28",IF(AND(AA670&gt;=28.5,AA670&lt;=40),"28,5 a 40","Fuera de rango"))))))</f>
        <v>0 a 9</v>
      </c>
      <c r="AC670" s="11" t="n">
        <f aca="false" t="array" ref="AC670">_xlfn.IFS(AB670="","",AB670="0 a 9",1,AB670="9,5 a 18,5",2,AB670="19","NORMA",AB670="19,5 a 28",3,AB670="28,5 a 40",4,TRUE(),"Fuera de rango")</f>
        <v>1</v>
      </c>
      <c r="AD670" s="9" t="n">
        <v>3</v>
      </c>
      <c r="AE670" s="10" t="str">
        <f aca="false">IF(AD670="","",IF(AND(AD670&gt;=-10,AD670&lt;=0),"De -10 a 0",IF(AND(AD670&gt;=0.5,AD670&lt;=9.5),"0,5 a 9,5",IF(AD670=10,"10",IF(AND(AD670&gt;=10.5,AD670&lt;=20),"10,5 a 20",IF(AND(AD670&gt;=20.5,AD670&lt;=40),"20,5 a 40","Fuera de rango"))))))</f>
        <v>0,5 a 9,5</v>
      </c>
      <c r="AF670" s="12" t="n">
        <f aca="false">IF(AD670="","",IF(AND(AD670&gt;=-10,AD670&lt;=0),1,IF(AND(AD670&gt;=0.5,AD670&lt;=9.5),2,IF(AD670=10,"NORMA",IF(AND(AD670&gt;=10.5,AD670&lt;=20),3,IF(AND(AD670&gt;=20.5,AD670&lt;=40),4,""))))))</f>
        <v>2</v>
      </c>
      <c r="AG670" s="9" t="n">
        <v>14</v>
      </c>
      <c r="AH670" s="10" t="str">
        <f aca="false">IF(AG670="","",IF(AND(AG670&gt;=0,AG670&lt;=4),"0 a 4",IF(AND(AG670&gt;=4.5,AG670&lt;=8.5),"4,5 a 8,5",IF(AG670=9,"9",IF(AND(AG670&gt;=9.5,AG670&lt;=13),"9,5 a 13",IF(AND(AG670&gt;=13.5,AG670&lt;=25),"13,5 a 25","Fuera de rango"))))))</f>
        <v>13,5 a 25</v>
      </c>
      <c r="AI670" s="10" t="n">
        <f aca="false">IF(AH670="","",IF(AH670="0 a 4",1,IF(AH670="4,5 a 8,5",2,IF(AH670="9","NORMA",IF(AH670="9,5 a 13",3,IF(AH670="13,5 a 25",4,""))))))</f>
        <v>4</v>
      </c>
      <c r="AJ670" s="9" t="n">
        <v>6</v>
      </c>
      <c r="AK670" s="10" t="str">
        <f aca="false">IF(AJ670="","",IF(AND(AJ670&gt;=-15,AJ670&lt;=-10.5),"-15 a -10,5",IF(AND(AJ670&gt;=-10,AJ670&lt;=-4),"-10 a -4",IF(AND(AJ670&gt;=-4.5,AJ670&lt;=0),"-4,5 a 0",IF(AND(AJ670&gt;=0.5,AJ670&lt;=4.5),"0,5 a 4,5",IF(AJ670=5,"5",IF(AND(AJ670&gt;=5.5,AJ670&lt;=10),"5,5 a 10",IF(AND(AJ670&gt;=10.5,AJ670&lt;=20),"10,5 a 20","Fuera de rango"))))))))</f>
        <v>5,5 a 10</v>
      </c>
      <c r="AL670" s="11" t="n">
        <f aca="false">IF(AK670="","",IF(AK670="-15 a -10,5",1,IF(AK670="-10 a -4",2,IF(AK670="-4,5 a 0",3,IF(AK670="0,5 a 4,5",4,IF(AK670="5","NORMA",IF(AK670="5,5 a 10",5,IF(AK670="10,5 a 20",6,"Error"))))))))</f>
        <v>5</v>
      </c>
      <c r="AM670" s="9" t="n">
        <v>0</v>
      </c>
      <c r="AN670" s="10" t="str">
        <f aca="false">IF(AM670="","",IF(AND(AM670&gt;=-7.5,AM670&lt;=-5.5),"-7,5 a -5,5",IF(AND(AM670&gt;=-5,AM670&lt;=-3),"-5 a -3",IF(AND(AM670&gt;=-2.5,AM670&lt;=-0.5),"-2,5 a -0,5",IF(AM670=0,"0,00",IF(AND(AM670&gt;=0.5,AM670&lt;=2.5),"0,5 a 2,5",IF(AND(AM670&gt;=3,AM670&lt;=5),"3 a 5",IF(AND(AM670&gt;=5.5,AM670&lt;=7.5),"5,5 a 7,5",IF(AND(AM670&gt;=8,AM670&lt;=10),"8 a 10","Fuera de rango")))))))))</f>
        <v>0,00</v>
      </c>
      <c r="AO670" s="11" t="str">
        <f aca="false">IF(AN670="","",IF(AN670="-7,5 a -5,5",1,IF(AN670="-5 a -3",2,IF(AN670="-2,5 a -0,5",3,IF(AN670="0,00","NORMA",IF(AN670="0,5 a 2,5",4,IF(AN670="3 a 5",5,IF(AN670="5,5 a 7,5",6,IF(AN670="8 a 10",7,"Error")))))))))</f>
        <v>NORMA</v>
      </c>
      <c r="AP670" s="9" t="n">
        <v>-7</v>
      </c>
      <c r="AQ670" s="10" t="str">
        <f aca="false">IF(AP670="","",IF(AND(AP670&gt;=-20,AP670&lt;=-9.5),"-20 a -9,5",IF(AND(AP670&gt;=-9,AP670&lt;=-6.5),"-9 a -6,5",IF(AP670=-6,"-6",IF(AND(AP670&gt;=-5.5,AP670&lt;=-3),"-5,5 a -3",IF(AND(AP670&gt;=-2.5,AP670&lt;=0),"-2,5 a 0",IF(AND(AP670&gt;=0.5,AP670&lt;=3),"0,5 a 3",IF(AND(AP670&gt;=3.5,AP670&lt;=6),"3,5 a 6",IF(AND(AP670&gt;=6.5,AP670&lt;=9),"6,5 a 9",IF(AND(AP670&gt;=9.5,AP670&lt;=20),"9,5 a 20","Fuera de rango"))))))))))</f>
        <v>-9 a -6,5</v>
      </c>
      <c r="AR670" s="11" t="n">
        <f aca="false">IF(AQ670="","",IF(AQ670="-20 a -9,5",1,IF(AQ670="-9 a -6,5",2,IF(AQ670="-6","NORMA",IF(AQ670="-5,5 a -3",3,IF(AQ670="-2,5 a 0",4,IF(AQ670="0,5 a 3",5,IF(AQ670="3,5 a 6",6,IF(AQ670="6,5 a 9",7,IF(AQ670="9,5 a 20",8,""))))))))))</f>
        <v>2</v>
      </c>
      <c r="AS670" s="9" t="n">
        <v>0</v>
      </c>
      <c r="AT670" s="10" t="str">
        <f aca="false">IF(AS670="","",IF(AND(AS670&gt;=-16,AS670&lt;=-14),"-16 a -14",IF(AND(AS670&gt;=-13.5,AS670&lt;=-11.5),"-13,5 a -11,5",IF(AND(AS670&gt;=-11,AS670&lt;=-9),"-11 a -9",IF(AND(AS670&gt;=-8.5,AS670&lt;=-6.5),"-8,5 a -6,5",IF(AND(AS670&gt;=-6,AS670&lt;=-4),"-6 a -4",IF(AND(AS670&gt;=-3.5,AS670&lt;=-1.5),"-3,5 a -1,5",IF(AND(AS670&gt;=-1,AS670&lt;=1),"-1 a 1",IF(AND(AS670&gt;=1.5,AS670&lt;=3.5),"1,5 a 3,5",IF(AND(AS670&gt;=4,AS670&lt;=6),"4 a 6",IF(AND(AS670&gt;=6.5,AS670&lt;=8.5),"6,5 a 8,5",IF(AND(AS670&gt;=9,AS670&lt;=11),"9 a 11",IF(AND(AS670&gt;=11.5,AS670&lt;=13.5),"11,5 a 13,5",IF(AND(AS670&gt;=14,AS670&lt;=16),"14 a 16",IF(AND(AS670&gt;=16.5,AS670&lt;=18.5),"16,5 a 18,5",IF(AND(AS670&gt;=19,AS670&lt;=21),"19 a 21","Fuera de rango"))))))))))))))))</f>
        <v>-1 a 1</v>
      </c>
      <c r="AU670" s="11" t="n">
        <f aca="false" t="array" ref="AU670">IF(AT670="","",_xlfn.IFS(AT670="-16 a -14",1,AT670="-13,5 a -11,5",2,AT670="-11 a -9",3,AT670="-8,5 a -6,5",4,AT670="-6 a -4",5,AT670="-3,5 a -1,5",6,AT670="-1 a 1",7,AT670="1,5 a 3,5",8,AT670="4 a 6","NORMA",AT670="6,5 a 8,5",9,AT670="9 a 11",10,AT670="11,5 a 13,5",11,AT670="14 a 16",12,AT670="16,5 a 18,5",13,AT670="19 a 21",14,TRUE(),""))</f>
        <v>7</v>
      </c>
      <c r="AV670" s="9" t="n">
        <v>4.25</v>
      </c>
      <c r="AW670" s="10" t="str">
        <f aca="false">IF(AV670="","",IF(AND(AV670&gt;=-1,AV670&lt;=-0.5),"-1 a -0,5",IF(AND(AV670&gt;-0.5,AV670&lt;=0),"De -0,5 a 0",IF(AND(AV670&gt;=0.25,AV670&lt;=0.75),"0,25 a 0,75",IF(AND(AV670&gt;=1,AV670&lt;=1.5),"1 a 1,5",IF(AND(AV670&gt;=1.75,AV670&lt;=2.25),"1,75 a 2,25",IF(AND(AV670&gt;=2.5,AV670&lt;=3),"2,5 a 3",IF(AND(AV670&gt;=3.25,AV670&lt;=3.75),"3,25 a 3,75","Fuera de rango"))))))))</f>
        <v>Fuera de rango</v>
      </c>
      <c r="AX670" s="10" t="str">
        <f aca="false">IF(AW670="","",IF(OR(AW670="-1 a -0,5",AW670="-1 a -0.5"),1,IF(OR(AW670="De -0,5 a 0",AW670="-0,5 a 0",AW670="De -0.5 a 0"),2,IF(OR(AW670="0,25 a 0,75",AW670="0.25 a 0.75"),"NORMA",IF(OR(AW670="1 a 1,5",AW670="1 a 1.5"),3,IF(OR(AW670="1,75 a 2,25",AW670="1.75 a 2.25"),4,IF(OR(AW670="2,5 a 3",AW670="2.5 a 3"),5,IF(OR(AW670="3,25 a 3,75",AW670="3.25 a 3.75"),6,""))))))))</f>
        <v/>
      </c>
      <c r="AY670" s="9" t="n">
        <v>-16</v>
      </c>
      <c r="AZ670" s="10" t="str">
        <f aca="false">IF(AY670="","",IF(AND(AY670&gt;=-20,AY670&lt;=-9.5),"-20 a -9,5",IF(AND(AY670&gt;=-9,AY670&lt;=-6.5),"-9 a -6,5",IF(AY670=-6,"-6",IF(AND(AY670&gt;=-5.5,AY670&lt;=-3),"-5,5 a -3",IF(AND(AY670&gt;=-2.5,AY670&lt;=0),"-2,5 a 0",IF(AND(AY670&gt;=0.5,AY670&lt;=3),"0,5 a 3",IF(AND(AY670&gt;=3.5,AY670&lt;=6),"3,5 a 6","Fuera de rango"))))))))</f>
        <v>-20 a -9,5</v>
      </c>
      <c r="BA670" s="11" t="n">
        <f aca="false">IF(AZ670="","",IF(AZ670="-20 a -9,5",1,IF(AZ670="-9 a -6,5",2,IF(AZ670="-6","NORMA",IF(AZ670="-5,5 a -3",3,IF(AZ670="-2,5 a 0",4,IF(AZ670="0,5 a 3",5,IF(AZ670="3,5 a 6",6,""))))))))</f>
        <v>1</v>
      </c>
      <c r="BB670" s="9" t="n">
        <v>0</v>
      </c>
      <c r="BC670" s="10" t="str">
        <f aca="false" t="array" ref="BC670">IF(BB670="","",_xlfn.IFS(AND(BB670&gt;=0,BB670&lt;=2),"0 a 2",AND(BB670&gt;=2.5,BB670&lt;=4.5),"2,5 a 4,5",AND(BB670&gt;=5,BB670&lt;=7),"5 a 7",AND(BB670&gt;=7.5,BB670&lt;=9.5),"7,5 a 9,5",AND(BB670&gt;=10,BB670&lt;=12),"10 a 12",AND(BB670&gt;=12.5,BB670&lt;=14.5),"12,5 a 14,5",BB670=15,"15",AND(BB670&gt;=15.5,BB670&lt;=17.5),"15,5 a 17,5",AND(BB670&gt;=18,BB670&lt;=20),"18 a 20",AND(BB670&gt;=20.5,BB670&lt;=22.5),"20,5 a 22,5",AND(BB670&gt;=23,BB670&lt;=25),"23 a 25",TRUE(),"Fuera de rango"))</f>
        <v>0 a 2</v>
      </c>
      <c r="BD670" s="11" t="n">
        <f aca="false" t="array" ref="BD670">IF(BC670="","",_xlfn.IFS(BC670="0 a 2",1,BC670="2,5 a 4,5",2,BC670="5 a 7",3,BC670="7,5 a 9,5",4,BC670="10 a 12",5,BC670="12,5 a 14,5",6,BC670="15","NORMA",BC670="15,5 a 17,5",7,BC670="18 a 20",8,BC670="20,5 a 22,5",9,BC670="23 a 25",10,TRUE(),"Fuera de rango"))</f>
        <v>1</v>
      </c>
      <c r="BE670" s="9" t="n">
        <v>11</v>
      </c>
      <c r="BF670" s="10" t="str">
        <f aca="false">IF(BE670="","",IF(AND(BE670&gt;=-20,BE670&lt;=-10),"-20 a -10",IF(AND(BE670&gt;=-9.5,BE670&lt;=0.5),"-9,5 a 0,5",IF(AND(BE670&gt;=1,BE670&lt;=11),"1 a 11",IF(AND(BE670&gt;=11.5,BE670&lt;=20.5),"11,5 a 20,5",IF(BE670=21,"21",IF(AND(BE670&gt;=21.5,BE670&lt;=31.5),"21,5 a 31,5",IF(AND(BE670&gt;=32,BE670&lt;=42),"32 a 42","Fuera de rango"))))))))</f>
        <v>1 a 11</v>
      </c>
      <c r="BG670" s="11" t="n">
        <f aca="false">IF(BF670="","",IF(BF670="-20 a -10",1,IF(BF670="-9,5 a 0,5",2,IF(BF670="1 a 11",3,IF(BF670="11,5 a 20,5",4,IF(BF670="21","NORMA",IF(BF670="21,5 a 31,5",5,IF(BF670="32 a 42",6,""))))))))</f>
        <v>3</v>
      </c>
      <c r="BH670" s="9" t="n">
        <v>6</v>
      </c>
      <c r="BI670" s="10" t="str">
        <f aca="false">IF(BH670="","",IF(AND(BH670&gt;=-20,BH670&lt;=-15),"-20 a -15",IF(AND(BH670&gt;=-14.5,BH670&lt;=-9.5),"-14,5 a -9,5",IF(AND(BH670&gt;=-9,BH670&lt;=-4),"-9 a -4",IF(AND(BH670&gt;=-3.5,BH670&lt;=2.5),"-3,5 a 2,5",IF(AND(BH670&gt;=3,BH670&lt;=8),"3 a 8",IF(AND(BH670&gt;=8.5,BH670&lt;=14.5),"8,5 a 14,5",IF(BH670=15,"15",IF(AND(BH670&gt;=15.5,BH670&lt;=20.5),"15,5 a 20,5",IF(AND(BH670&gt;=21,BH670&lt;=26),"21 a 26","Fuera de rango"))))))))))</f>
        <v>3 a 8</v>
      </c>
      <c r="BJ670" s="11" t="n">
        <f aca="false">IF(BI670="","",IF(BI670="-20 a -15",1,IF(BI670="-14,5 a -9,5",2,IF(BI670="-9 a -4",3,IF(BI670="-3,5 a 2,5",4,IF(BI670="3 a 8",5,IF(BI670="8,5 a 14,5",6,IF(BI670="15","NORMA",IF(BI670="15,5 a 20,5",7,IF(BI670="21 a 26",8,IF(BI670="26,5 a 31,5",9,"")))))))))))</f>
        <v>5</v>
      </c>
      <c r="BK670" s="9" t="n">
        <v>0</v>
      </c>
      <c r="BL670" s="10" t="str">
        <f aca="false">IF(BK670="","",IF(AND(BK670&gt;=0,BK670&lt;=2),"0 - 2",IF(AND(BK670&gt;=2.5,BK670&lt;=4.5),"2,5 - 4,5",IF(AND(BK670&gt;=5,BK670&lt;=7),"5 - 7",IF(AND(BK670&gt;=7.5,BK670&lt;=9.5),"7,5 - 9,5",IF(AND(BK670&gt;=10,BK670&lt;=12),"10 - 12",IF(AND(BK670&gt;=12.5,BK670&lt;=13.5),"12,5 - 13,5",IF(BK670=14,"14",IF(AND(BK670&gt;=14.5,BK670&lt;=16.5),"14,5 - 16,5",IF(AND(BK670&gt;=17,BK670&lt;=19),"17 - 19",IF(AND(BK670&gt;=19.5,BK670&lt;=21.5),"19,5 - 21,5",IF(AND(BK670&gt;=22,BK670&lt;=24),"22 - 24",IF(AND(BK670&gt;=24.5,BK670&lt;=26.5),"24,5 - 26,5",IF(AND(BK670&gt;=27,BK670&lt;=29),"27 - 29",IF(AND(BK670&gt;=29.5,BK670&lt;=30),"29,5 - 30","Fuera de rango")))))))))))))))</f>
        <v>0 - 2</v>
      </c>
      <c r="BM670" s="11" t="n">
        <f aca="false">IF(BL670="","",IF(BL670="0 - 2",1,IF(BL670="2,5 - 4,5",2,IF(BL670="5 - 7",3,IF(BL670="7,5 - 9,5",4,IF(BL670="10 - 12",5,IF(BL670="12,5 - 13,5",6,IF(BL670="14","NORMA",IF(BL670="14,5 - 16,5",7,IF(BL670="17 - 19",8,IF(BL670="19,5 - 21,5",9,IF(BL670="22 - 24",10,IF(BL670="24,5 - 26,5",11,IF(BL670="27 - 29",12,IF(BL670="29,5 - 30",13,"")))))))))))))))</f>
        <v>1</v>
      </c>
      <c r="BN670" s="9" t="n">
        <v>20</v>
      </c>
      <c r="BO670" s="11" t="str">
        <f aca="false">IF(BN670="","",IF(AND(BN670&gt;=-20,BN670&lt;=-10),"-20 a -10",IF(AND(BN670&gt;=-9.5,BN670&lt;=0.5),"-9,5 a 0,5",IF(AND(BN670&gt;=1,BN670&lt;=11),"1 a 11",IF(AND(BN670&gt;=11.5,BN670&lt;=21.5),"11,5 a 21,5",IF(BN670=22,"22",IF(AND(BN670&gt;=22.5,BN670&lt;=32.5),"22,5 a 32,5",IF(AND(BN670&gt;=33,BN670&lt;=43),"33 a 43","Fuera de rango"))))))))</f>
        <v>11,5 a 21,5</v>
      </c>
      <c r="BP670" s="11" t="n">
        <f aca="false">IF(BO670="","",IF(BO670="-20 a -10",1,IF(BO670="-9,5 a 0,5",2,IF(BO670="1 a 11",3,IF(BO670="11,5 a 21,5",4,IF(BO670="22","NORMA",IF(BO670="22,5 a 32,5",5,IF(BO670="33 a 43",6,""))))))))</f>
        <v>4</v>
      </c>
      <c r="BQ670" s="9" t="n">
        <v>12</v>
      </c>
      <c r="BR670" s="10" t="str">
        <f aca="false">IF(BQ670="","",IF(AND(BQ670&gt;=-20,BQ670&lt;=-15),"-20 a -15",IF(AND(BQ670&gt;=-14.5,BQ670&lt;=-9.5),"-14,5 a -9,5",IF(AND(BQ670&gt;=-9,BQ670&lt;=-4),"-9 a -4",IF(AND(BQ670&gt;=-3.5,BQ670&lt;=2.5),"-3,5 a 2,5",IF(AND(BQ670&gt;=3,BQ670&lt;=8),"3 a 8",IF(AND(BQ670&gt;=8.5,BQ670&lt;=13.5),"8,5 a 13,5",IF(AND(BQ670&gt;=14,BQ670&lt;=17.5),"14 a 17,5",IF(BQ670=18,"18",IF(AND(BQ670&gt;=18.5,BQ670&lt;=23.5),"18,5 a 23,5",IF(AND(BQ670&gt;=24,BQ670&lt;=29),"24 a 29",IF(AND(BQ670&gt;=29.5,BQ670&lt;=34.5),"29,5 a 34,5",IF(AND(BQ670&gt;=35,BQ670&lt;=40),"35 a 40","Fuera de rango")))))))))))))</f>
        <v>8,5 a 13,5</v>
      </c>
      <c r="BS670" s="11" t="n">
        <f aca="false">IF(BR670="","",IF(BR670="-20 a -15",1,IF(BR670="-14,5 a -9,5",2,IF(BR670="-9 a -4",3,IF(BR670="-3,5 a 2,5",4,IF(BR670="3 a 8",5,IF(BR670="8,5 a 13,5",6,IF(BR670="14 a 17,5",7,IF(BR670="18","NORMA",IF(BR670="18,5 a 23,5",8,IF(BR670="24 a 29",9,IF(BR670="29,5 a 34,5",10,IF(BR670="35 a 40",11,"")))))))))))))</f>
        <v>6</v>
      </c>
      <c r="BT670" s="9" t="n">
        <v>0</v>
      </c>
      <c r="BU670" s="10" t="str">
        <f aca="false">IF(BT670="","",IF(AND(BT670&gt;=-20,BT670&lt;=-18),"-20 a -18",IF(AND(BT670&gt;=-17.5,BT670&lt;=-15.5),"-17,5 a -15,5",IF(AND(BT670&gt;=-15,BT670&lt;=-13),"-15 a -13",IF(AND(BT670&gt;=-12.5,BT670&lt;=-10.5),"-12,5 a -10,5",IF(AND(BT670&gt;=-10,BT670&lt;=-8),"-10 a -8",IF(AND(BT670&gt;=-7.5,BT670&lt;=-5.5),"-7,5 a -5,5",IF(AND(BT670&gt;=-5,BT670&lt;=-3),"-5 a -3",IF(AND(BT670&gt;=-2.5,BT670&lt;=-0.5),"-2,5 a -0,5",IF(BT670=0,"0",IF(AND(BT670&gt;=0.5,BT670&lt;=2.5),"0,5 a 2,5",IF(AND(BT670&gt;=3,BT670&lt;=5),"3 a 5",IF(AND(BT670&gt;=5.5,BT670&lt;=7.5),"5,5 a 7,5",IF(AND(BT670&gt;=8,BT670&lt;=10),"8 a 10",IF(AND(BT670&gt;=10.5,BT670&lt;=12.5),"10,5 a 12,5",IF(AND(BT670&gt;=13,BT670&lt;=15),"13 a 15",IF(AND(BT670&gt;=15.5,BT670&lt;=17.5),"15,5 a 17,5",IF(AND(BT670&gt;=18,BT670&lt;=20),"18 a 20","Fuera de rango"))))))))))))))))))</f>
        <v>0</v>
      </c>
      <c r="BV670" s="11" t="str">
        <f aca="false">IF(BT670="","",IF(BT670=0,"NORMA",IF(AND(BT670&gt;=-20,BT670&lt;=-18),2,IF(AND(BT670&gt;=-17.5,BT670&lt;=-15.5),2,IF(AND(BT670&gt;=-15,BT670&lt;=-13),3,IF(AND(BT670&gt;=-12.5,BT670&lt;=-10.5),4,IF(AND(BT670&gt;=-10,BT670&lt;=-8),5,IF(AND(BT670&gt;=-7.5,BT670&lt;=-5.5),6,IF(AND(BT670&gt;=-5,BT670&lt;=-3),7,IF(AND(BT670&gt;=-2.5,BT670&lt;=-0.5),8,IF(AND(BT670&gt;=0.5,BT670&lt;=2.5),9,IF(AND(BT670&gt;=3,BT670&lt;=5),10,IF(AND(BT670&gt;=5.5,BT670&lt;=7.5),11,IF(AND(BT670&gt;=8,BT670&lt;=10),12,IF(AND(BT670&gt;=10.5,BT670&lt;=12.5),13,IF(AND(BT670&gt;=13,BT670&lt;=15),14,IF(AND(BT670&gt;=15.5,BT670&lt;=17.5),15,IF(AND(BT670&gt;=18,BT670&lt;=20),16,"Fuera de rango"))))))))))))))))))</f>
        <v>NORMA</v>
      </c>
      <c r="BW670" s="9" t="n">
        <v>-9</v>
      </c>
      <c r="BX670" s="10" t="n">
        <f aca="false">18.5- (0.3*H670)</f>
        <v>14.9</v>
      </c>
      <c r="BY670" s="10" t="n">
        <f aca="false">(BW670)-(BX670)</f>
        <v>-23.9</v>
      </c>
      <c r="BZ670" s="10" t="str">
        <f aca="false">IF(BY670="","",IF(BY670&lt;-27.5,"De -30 a -28",IF(BY670&lt;-25,"De -27,5 a -25,5",IF(BY670&lt;-22.5,"De -25 a -23",IF(BY670&lt;-20,"De -22,5 a -20,5",IF(BY670&lt;-17.5,"De -20 a -18",IF(BY670&lt;-15,"De -17,5 a -15,5",IF(BY670&lt;-12.5,"De -15 a -13",IF(BY670&lt;-10,"De -12,5 a -10,5",IF(BY670&lt;-7.5,"De -10 a -8",IF(BY670&lt;-5,"De -7,5 a -5,5",IF(BY670&lt;-2.5,"De -5 a -3",IF(BY670&lt;0,"De -2,5 a -0,5",IF(BY670&lt;2.5,"De 0 a 2",IF(BY670&lt;5,"De 2,5 a 4,5",IF(BY670&lt;7.5,"De 5 a 7",IF(BY670&lt;10,"De 7,5 a 9,5",IF(BY670&lt;12.5,"De 10 a 12",IF(BY670&lt;15,"De 12,5 a 14,5",IF(BY670&lt;17.5,"De 15 a 17",IF(BY670&lt;20,"De 17,5 a 19,5",IF(BY670&lt;22.5,"De 20 a 22",IF(BY670&lt;25,"De 22,5 a 24,5",IF(BY670&lt;27.5,"De 25 a 27","De 27,5 a 30"))))))))))))))))))))))))</f>
        <v>De -25 a -23</v>
      </c>
      <c r="CA670" s="12" t="n">
        <f aca="false">IF(BY670="","",IF(BY670&lt;=-28,1,IF(BY670&lt;=-25.5,2,IF(BY670&lt;=-23,3,IF(BY670&lt;=-20.5,4,IF(BY670&lt;=-18,5,IF(BY670&lt;=-15.5,6,IF(BY670&lt;=-13,7,IF(BY670&lt;=-10.5,8,IF(BY670&lt;=-8,9,IF(BY670&lt;=-5.5,10,IF(BY670&lt;=-3,11,IF(BY670&lt;=-0.5,12,IF(BY670&lt;=2,13,IF(BY670&lt;=4.5,14,IF(BY670&lt;=7,15,IF(BY670&lt;=9.5,16,IF(BY670&lt;=12,17,IF(BY670&lt;=14.5,18,IF(BY670&lt;=17,19,IF(BY670&lt;=19.5,20,IF(BY670&lt;=22,21,IF(BY670&lt;=24.5,22,IF(BY670&lt;=27,23,IF(BY670&lt;=30,24,"Fuera de rango")))))))))))))))))))))))))</f>
        <v>3</v>
      </c>
      <c r="CB670" s="9" t="n">
        <v>-6.25</v>
      </c>
      <c r="CC670" s="10" t="n">
        <f aca="false">18.5- (0.3*H670)</f>
        <v>14.9</v>
      </c>
      <c r="CD670" s="10" t="n">
        <f aca="false">(CB670)-(CC670)</f>
        <v>-21.15</v>
      </c>
      <c r="CE670" s="10" t="str">
        <f aca="false">IF(CD670="","",IF(CD670&lt;-27.5,"De -30 a -28",IF(CD670&lt;-25,"De -27,5 a -25,5",IF(CD670&lt;-22.5,"De -25 a -23",IF(CD670&lt;-20,"De -22,5 a -20,5",IF(CD670&lt;-17.5,"De -20 a -18",IF(CD670&lt;-15,"De -17,5 a -15,5",IF(CD670&lt;-12.5,"De -15 a -13",IF(CD670&lt;-10,"De -12,5 a -10,5",IF(CD670&lt;-7.5,"De -10 a -8",IF(CD670&lt;-5,"De -7,5 a -5,5",IF(CD670&lt;-2.5,"De -5 a -3",IF(CD670&lt;0,"De -2,5 a -0,5",IF(CD670&lt;=2,"De 0 a 2",IF(CD670&lt;=4.5,"De 2,5 a 4,5",IF(CD670&lt;=7,"De 5 a 7",IF(CD670&lt;=9.5,"De 7,5 a 9,5",IF(CD670&lt;=12,"De 10 a 12",IF(CD670&lt;=14.5,"De 12,5 a 14,5",IF(CD670&lt;=17,"De 15 a 17",IF(CD670&lt;=19.5,"De 17,5 a 19,5",IF(CD670&lt;=22,"De 20 a 22",IF(CD670&lt;=24.5,"De 22,5 a 24,5",IF(CD670&lt;=27,"De 25 a 27","De 27,5 a 30"))))))))))))))))))))))))</f>
        <v>De -22,5 a -20,5</v>
      </c>
      <c r="CF670" s="12" t="n">
        <f aca="false">IF(CD670="","",IF(CD670&lt;-27.5,1,IF(CD670&lt;-25,2,IF(CD670&lt;-22.5,3,IF(CD670&lt;-20,4,IF(CD670&lt;-17.5,5,IF(CD670&lt;-15,6,IF(CD670&lt;-12.5,7,IF(CD670&lt;-10,8,IF(CD670&lt;-7.5,9,IF(CD670&lt;-5,10,IF(CD670&lt;-2.5,11,IF(CD670&lt;0,12,IF(CD670&lt;2.5,13,IF(CD670&lt;5,14,IF(CD670&lt;7.5,15,IF(CD670&lt;10,16,IF(CD670&lt;12.5,17,IF(CD670&lt;15,18,IF(CD670&lt;17.5,19,IF(CD670&lt;20,20,IF(CD670&lt;22.5,21,IF(CD670&lt;25,22,IF(CD670&lt;27.5,23,24))))))))))))))))))))))))</f>
        <v>4</v>
      </c>
      <c r="CG670" s="9" t="n">
        <v>-7</v>
      </c>
      <c r="CH670" s="10" t="str">
        <f aca="false">IF(CG670="","",IF(AND(CG670&gt;=-10,CG670&lt;=-9.5),"-10 a -9,5",IF(AND(CG670&gt;-9.5,CG670&lt;=-8.5),"-9 a -8,5",IF(AND(CG670&gt;-8.5,CG670&lt;=-7.5),"-8 a -7,5",IF(AND(CG670&gt;-7.5,CG670&lt;=-6.5),"-7 a -6,5",IF(AND(CG670&gt;-6.5,CG670&lt;=-5.5),"-6 a -5,5",IF(AND(CG670&gt;-5.5,CG670&lt;=-4.5),"-5 a -4,5",IF(AND(CG670&gt;-4.5,CG670&lt;=-3.5),"-4 a -3,5",IF(AND(CG670&gt;-3.5,CG670&lt;=-2.5),"-3 a -2,5",IF(CG670=-2.25,"-2,25",IF(AND(CG670&gt;-2.5,CG670&lt;=-1.5),"-2 a -1,5",IF(AND(CG670&gt;-1.5,CG670&lt;=-0.5),"-1 a -0,5",IF(AND(CG670&gt;-0.5,CG670&lt;=0.5),"0 a 0,5",IF(AND(CG670&gt;0.5,CG670&lt;=1.5),"1 a 1,5",IF(AND(CG670&gt;1.5,CG670&lt;=2.5),"2 a 2,5",IF(AND(CG670&gt;2.5,CG670&lt;=3.5),"3 a 3,5",IF(AND(CG670&gt;3.5,CG670&lt;=4.5),"4 a 4,5",IF(AND(CG670&gt;4.5,CG670&lt;=5.5),"5 a 5,5",IF(AND(CG670&gt;5.5,CG670&lt;=6.5),"6 a 6,5",IF(AND(CG670&gt;6.5,CG670&lt;=7.5),"7 a 7,5",IF(AND(CG670&gt;7.5,CG670&lt;=8.5),"8 a 8,5",IF(AND(CG670&gt;8.5,CG670&lt;=9.5),"9 a 9,5",IF(CG670&gt;=10,"10","Fuera de rango")))))))))))))))))))))))</f>
        <v>-7 a -6,5</v>
      </c>
      <c r="CI670" s="11" t="n">
        <f aca="false">IF(CG670="","",IF(CG670=-2.25,"NORMA",IF(CG670&lt;=-9.5,1,IF(CG670&lt;=-8.5,2,IF(CG670&lt;=-7.5,3,IF(CG670&lt;=-6.5,4,IF(CG670&lt;=-5.5,5,IF(CG670&lt;=-4.5,6,IF(CG670&lt;=-3.5,7,IF(CG670&lt;=-2.5,8,IF(CG670&lt;=-1.5,9,IF(CG670&lt;=-0.5,10,IF(CG670&lt;=0.5,11,IF(CG670&lt;=1.5,12,IF(CG670&lt;=2.5,13,IF(CG670&lt;=3.5,14,IF(CG670&lt;=4.5,15,IF(CG670&lt;=5.5,16,IF(CG670&lt;=6.5,17,IF(CG670&lt;=7.5,18,IF(CG670&lt;=8.5,19,IF(CG670&lt;=9.5,20,IF(CG670=10,21,"Fuera de rango")))))))))))))))))))))))</f>
        <v>4</v>
      </c>
      <c r="CJ670" s="9" t="n">
        <v>4</v>
      </c>
      <c r="CK670" s="10" t="str">
        <f aca="false">IF(CJ670="","",IF(AND(CJ670&gt;=-6,CJ670&lt;=-5.5),"-6 a -5,5",IF(AND(CJ670&gt;-5.5,CJ670&lt;=-4.5),"-5 a -4,5",IF(AND(CJ670&gt;-4.5,CJ670&lt;=-3.5),"-4 a -3,5",IF(AND(CJ670&gt;-3.5,CJ670&lt;=-2.5),"-3 a -2,5",IF(AND(CJ670&gt;-2.5,CJ670&lt;=-1.5),"-2 a -1,5",IF(AND(CJ670&gt;-1.5,CJ670&lt;=-0.5),"-1 a -0,5",IF(AND(CJ670&gt;-0.5,CJ670&lt;=0.5),"0 a 0,5",IF(AND(CJ670&gt;0.5,CJ670&lt;=1.5),"1 a 1,5",IF(AND(CJ670&gt;1.5,CJ670&lt;2.5),"2",IF(AND(CJ670&gt;=2.5,CJ670&lt;=3),"2,5 a 3",IF(AND(CJ670&gt;3,CJ670&lt;=4),"3,5 a 4",IF(AND(CJ670&gt;4,CJ670&lt;=5),"4,5 a 5",IF(AND(CJ670&gt;5,CJ670&lt;=6),"5,5 a 6",IF(AND(CJ670&gt;6,CJ670&lt;=7),"6,5 a 7",IF(AND(CJ670&gt;7,CJ670&lt;=8),"7,5 a 8",IF(AND(CJ670&gt;8,CJ670&lt;=9.5),"8,5 a 9,5",IF(CJ670=10,"10","Fuera de rango"))))))))))))))))))</f>
        <v>3,5 a 4</v>
      </c>
      <c r="CL670" s="11" t="n">
        <f aca="false">IF(CK670="","",IF(OR(CK670="-6 a -5,5",CK670="-6 - -5,5"),1,IF(OR(CK670="-5 a -4,5",CK670="-5 - -4,5"),2,IF(OR(CK670="-4 a -3,5",CK670="-4 - -3,5"),3,IF(OR(CK670="-3 a -2,5",CK670="-3 - -2,5"),4,IF(OR(CK670="-2 a -1,5",CK670="-2 - -1,5"),5,IF(OR(CK670="-1 a -0,5",CK670="-1 - -0,5"),6,IF(OR(CK670="0 a 0,5",CK670="0 - 0,5"),7,IF(OR(CK670="1 a 1,5",CK670="1 - 1,5"),8,IF(CK670="2","NORMA",IF(OR(CK670="2,5 a 3",CK670="2,5 - 3"),9,IF(OR(CK670="3,5 a 4",CK670="3,5 - 4"),10,IF(OR(CK670="4,5 a 5",CK670="4,5 - 5"),11,IF(OR(CK670="5,5 a 6",CK670="5,5 - 6"),12,IF(OR(CK670="6,5 a 7",CK670="6,5 - 7"),13,IF(OR(CK670="7,5 a 8",CK670="7,5 - 8"),14,IF(OR(CK670="8,5 a 9",CK670="8,5 - 9,5",CK670="9 a 9,5"),15,IF(CK670="10",15,IF(OR(CK670="0,5 a 1",CK670="0,5 - 1"),7,"Fuera de rango")))))))))))))))))))</f>
        <v>10</v>
      </c>
      <c r="CO670" s="10" t="str">
        <f aca="false">IF(CM670&gt;0,"EME"," ")</f>
        <v> </v>
      </c>
      <c r="CQ670" s="10" t="str">
        <f aca="false">IF(CP670&gt;0,"0", " ")</f>
        <v> </v>
      </c>
      <c r="CR670" s="10" t="str">
        <f aca="false">IF(CP670&gt;0,"EME"," ")</f>
        <v> </v>
      </c>
      <c r="CS670" s="9" t="n">
        <v>1.75</v>
      </c>
      <c r="CV670" s="9" t="n">
        <v>2.75</v>
      </c>
      <c r="CY670" s="9" t="n">
        <v>0</v>
      </c>
      <c r="DB670" s="9" t="n">
        <v>0</v>
      </c>
      <c r="DC670" s="11" t="str">
        <f aca="false">IF(DB670&lt;0,"2"," ")</f>
        <v> </v>
      </c>
      <c r="DD670" s="11" t="str">
        <f aca="false">IF(DB670&lt;0,"MIO"," ")</f>
        <v> </v>
      </c>
      <c r="DE670" s="9" t="n">
        <v>0</v>
      </c>
      <c r="DF670" s="10" t="str">
        <f aca="false">IF(DE670&lt;0,"3"," ")</f>
        <v> </v>
      </c>
      <c r="DG670" s="10" t="str">
        <f aca="false">IF(DE670&lt;0,"AST"," ")</f>
        <v> </v>
      </c>
      <c r="DH670" s="9" t="n">
        <v>0</v>
      </c>
      <c r="DI670" s="10" t="str">
        <f aca="false">IF(DH670&lt;0,"3"," ")</f>
        <v> </v>
      </c>
      <c r="DJ670" s="10" t="str">
        <f aca="false">IF(DH670&lt;0,"AST"," ")</f>
        <v> </v>
      </c>
      <c r="DK670" s="9" t="n">
        <v>0</v>
      </c>
      <c r="DL670" s="10" t="str">
        <f aca="false">IF(DK670&gt;0,"4"," ")</f>
        <v> </v>
      </c>
      <c r="DM670" s="10" t="str">
        <f aca="false">IF(DK670&gt;0,"PRE"," ")</f>
        <v> </v>
      </c>
      <c r="DN670" s="9" t="n">
        <v>0</v>
      </c>
      <c r="DO670" s="10" t="str">
        <f aca="false">IF(DN670&gt;0,"4"," ")</f>
        <v> </v>
      </c>
      <c r="DP670" s="10" t="str">
        <f aca="false">IF(DN670&gt;0,"PRE"," ")</f>
        <v> </v>
      </c>
      <c r="DS670" s="12" t="str">
        <f aca="false">CONCATENATE(CO670,CU670,DA670,DG670,DM670)</f>
        <v>   </v>
      </c>
      <c r="DT670" s="10" t="e">
        <f aca="false" t="array" ref="DT670">_xlfn.IFS(DS670="EME    ","0", DS670=" HIP   ","1", DS670="  MIO  ","2", DS670="   AST ","3", DS670="    PRE","4", DS670="EME   PRE","5", DS670=" HIP  PRE","6", DS670=" HIP AST ","7", DS670="  MIO PRE","8", DS670="  MIOAST ","9", DS670="   ASTPRE","10",DS670=" HIP ASTPRE","11", DS670="  MIOASTPRE","12", DS670="     ","0")</f>
        <v>#N/A</v>
      </c>
      <c r="DV670" s="1" t="e">
        <f aca="false" t="array" ref="DV670">_xlfn.IFS(DU670="SI","2", DU670="NO","1")</f>
        <v>#N/A</v>
      </c>
      <c r="DX670" s="11" t="str">
        <f aca="false">IF(DW670=0,"1","2")</f>
        <v>1</v>
      </c>
      <c r="DY670" s="11" t="str">
        <f aca="false" t="array" ref="DY670">_xlfn.IFS(DW670=0,"0", DW670=0.25, "1", DW670=0.5,"2", DW670=0.75,"3", DW670=1,"4",DW670=1.25,"5", DW670=1.5,"6", DW670=1.75,"7", DW670=2,"8")</f>
        <v>0</v>
      </c>
      <c r="EA670" s="11" t="str">
        <f aca="false">IF(DZ670=0,"1","2")</f>
        <v>1</v>
      </c>
      <c r="EB670" s="11" t="str">
        <f aca="false" t="array" ref="EB670">_xlfn.IFS(DZ670=0,"0", DZ670=0.25, "1", DZ670=0.5,"2", DZ670=0.75,"3", DZ670=1,"4",DZ670=1.25,"5", DZ670=1.5,"6", DZ670=1.75,"7", DZ670=2,"8")</f>
        <v>0</v>
      </c>
      <c r="ED670" s="10" t="str">
        <f aca="false">IF(EC670=0,"1","2")</f>
        <v>1</v>
      </c>
      <c r="EE670" s="11" t="str">
        <f aca="false" t="array" ref="EE670">_xlfn.IFS(EC670=0,"0", EC670=-0.25, "1", EC670=-0.5,"2", EC670=-0.75,"3", EC670=-1,"4",EC670=-1.25,"5", EC670=-1.5,"6", EC670=-1.75,"7", EC670=-2,"8", EC670=-2.25,"9",EC670=-2.5,"10", EC670=-2.75,"11", EC670=-3,"12", EC670=-3.25,"13", EC670=-3.5,"14", EC670=-3.75,"15",EC670=-4,"16")</f>
        <v>0</v>
      </c>
      <c r="EG670" s="10" t="str">
        <f aca="false">IF(EF670=0,"1","2")</f>
        <v>1</v>
      </c>
      <c r="EH670" s="11" t="str">
        <f aca="false" t="array" ref="EH670">_xlfn.IFS(EF670=0,"0", EF670=-0.25, "1", EF670=-0.5,"2", EF670=-0.75,"3", EF670=-1,"4",EF670=-1.25,"5", EF670=-1.5,"6", EF670=-1.75,"7", EF670=-2,"8", EF670=-2.25,"9",EF670=-2.5,"10", EF670=-2.75,"11", EF670=-3,"12", EF670=-3.25,"13", EF670=-3.5,"14", EF670=-3.75,"15",EF670=-4,"16")</f>
        <v>0</v>
      </c>
      <c r="EJ670" s="11" t="str">
        <f aca="false">IF(EI670=0,"1","2")</f>
        <v>1</v>
      </c>
      <c r="EK670" s="11" t="str">
        <f aca="false" t="array" ref="EK670">_xlfn.IFS(EI670=0,"0", EI670=-0.25, "1", EI670=-0.5,"2", EI670=-0.75,"3", EI670=-1,"4",EI670=-1.25,"5", EI670=-1.5,"6", EI670=-1.75,"7", EI670=-2,"8", EI670=-2.25,"9", EI670=-2.25,"9",EI670=-2.5,"10", EI670=-2.75,"11", EI670=-3,"12", EI670=-3.25,"13", EI670=-3.5,"14", EI670=-3.75,"15",EI670=-4,"16", EI670=0.25, "17", EI670=0.5, "18")</f>
        <v>0</v>
      </c>
      <c r="EM670" s="11" t="str">
        <f aca="false">IF(EL670=0,"1","2")</f>
        <v>1</v>
      </c>
      <c r="EN670" s="11" t="str">
        <f aca="false" t="array" ref="EN670">_xlfn.IFS(EL670=0.25,"17",EL670=0.5,"18", EL670=0,"0", EL670=-0.25, "1", EL670=-0.5,"2", EL670=-0.75,"3", EL670=-1,"4",EL670=-1.25,"5", EL670=-1.5,"6", EL670=-1.75,"7", EL670=-2,"8",EL670= -2.25,"9",EL670=-2.5,"10",EL670= -2.75,"11",EL670= -3,"12",EL670= -3.25,"13",EL670= -3.5,"14",EL670= -3.75,"15",EL670=-4,"16")</f>
        <v>0</v>
      </c>
      <c r="EP670" s="11" t="str">
        <f aca="false">IF(EO670=0,"1","2")</f>
        <v>1</v>
      </c>
      <c r="EQ670" s="11" t="str">
        <f aca="false" t="array" ref="EQ670">_xlfn.IFS(EO670=0,"0", EO670=0.25, "1", EO670=0.5,"2", EO670=0.75,"3", EO670=1,"4",EO670=1.25,"5", EO670=1.5,"6", EO670=1.75,"7", EO670=2,"8", EO670=2.25,"9", EO670=2.25,"9",EO670=2.5,"10", EO670=2.75,"11", EO670=3,"12", EO670=3.25,"13", EO670=3.5,"14", EO670=3.75,"15",EO670=4,"16", EO670=-0.25, "17", bq=-0.5, "18")</f>
        <v>0</v>
      </c>
      <c r="ES670" s="11" t="str">
        <f aca="false">IF(ER670=0,"1","2")</f>
        <v>1</v>
      </c>
      <c r="ET670" s="11" t="str">
        <f aca="false" t="array" ref="ET670">_xlfn.IFS(ER670=0,"0", ER670=0.25, "1", ER670=0.5,"2", ER670=0.75,"3", ER670=1,"4",ER670=1.25,"5", ER670=1.5,"6", ER670=1.75,"7", ER670=2,"8", ER670=2.25,"9", ER670=2.25,"9",ER670=2.5,"10", ER670=2.75,"11", ER670=3,"12", ER670=3.25,"13", ER670=3.5,"14", ER670=3.75,"15",ER670=4,"16", ER670=-0.25, "17", bq=-0.5, "18")</f>
        <v>0</v>
      </c>
      <c r="EV670" s="14" t="e">
        <f aca="false">VLOOKUP(EU670,LEYENDA!$G$2:$H$8,2,TRUE())</f>
        <v>#N/A</v>
      </c>
      <c r="EW670" s="14" t="e">
        <f aca="false" t="array" ref="EW670">_xlfn.IFS(EV670="0-5","1", EV670="6-12","2", EV670="13-18","3", EV670="19-24","4", EV670="25-36","5", EV670="37-48","6", EV670="49-60","7")</f>
        <v>#N/A</v>
      </c>
    </row>
    <row r="671" customFormat="false" ht="13.5" hidden="false" customHeight="false" outlineLevel="0" collapsed="false">
      <c r="A671" s="1" t="n">
        <v>263</v>
      </c>
      <c r="B671" s="2" t="n">
        <v>1</v>
      </c>
      <c r="C671" s="33" t="n">
        <v>44736</v>
      </c>
      <c r="E671" s="5" t="str">
        <f aca="false">VLOOKUP(A671,'286'!$A$3:$J$6279,10,FALSE())</f>
        <v>VALLEJO VIÑALS, RAFAELA</v>
      </c>
      <c r="F671" s="4" t="str">
        <f aca="false">VLOOKUP(A671,'286'!$A$3:$I$1768,3,FALSE())</f>
        <v>VAVIRA</v>
      </c>
      <c r="G671" s="6" t="n">
        <f aca="false">VLOOKUP(A671,'286'!$A$3:$I$1768,4,FALSE())</f>
        <v>42935</v>
      </c>
      <c r="H671" s="7" t="n">
        <f aca="false">YEAR(C671)-YEAR(G671)</f>
        <v>5</v>
      </c>
      <c r="I671" s="1" t="str">
        <f aca="false">VLOOKUP(H671,LEYENDA!$C$2:$D$6,2,TRUE())</f>
        <v>0-12</v>
      </c>
      <c r="J671" s="5" t="str">
        <f aca="false">VLOOKUP(A671,'286'!$A$3:$I$1768,7,FALSE())</f>
        <v>M</v>
      </c>
      <c r="K671" s="8" t="n">
        <f aca="false">VLOOKUP(A671,'286'!$A$3:$I$1768,2,FALSE())</f>
        <v>0</v>
      </c>
      <c r="L671" s="4" t="str">
        <f aca="false">VLOOKUP(A671,'286'!$A$3:$I$1768,8,FALSE())</f>
        <v>D</v>
      </c>
      <c r="M671" s="4" t="str">
        <f aca="false">VLOOKUP(A671,'286'!$A$3:$I$1768,9,FALSE())</f>
        <v>D</v>
      </c>
      <c r="N671" s="8" t="str">
        <f aca="false">IF(R671=O671, "MISMA","CONTRARIA")</f>
        <v>MISMA</v>
      </c>
      <c r="O671" s="8" t="str">
        <f aca="false" t="array" ref="O671">_xlfn.IFS(L671="D","1", L671="I","2")</f>
        <v>1</v>
      </c>
      <c r="P671" s="8" t="e">
        <f aca="false" t="array" ref="P671">_xlfn.IFS(K671="OD","1", K671="OI","2")</f>
        <v>#N/A</v>
      </c>
      <c r="Q671" s="1" t="str">
        <f aca="false" t="array" ref="Q671">_xlfn.IFS(J671="M","1", J671="H","2")</f>
        <v>1</v>
      </c>
      <c r="R671" s="8" t="str">
        <f aca="false" t="array" ref="R671">_xlfn.IFS(M671="D","1", M671="I","2")</f>
        <v>1</v>
      </c>
      <c r="S671" s="1" t="str">
        <f aca="false" t="array" ref="S671">_xlfn.IFS(N671="CONTRARIA", "1",N671= "MISMA","2")</f>
        <v>2</v>
      </c>
      <c r="T671" s="1" t="str">
        <f aca="false" t="array" ref="T671">_xlfn.IFS(I671="0-12","1", I671="13-24","2", I671="25-40","3", I671="41-60","4", I671="61-100","5")</f>
        <v>1</v>
      </c>
      <c r="U671" s="9" t="n">
        <v>-2</v>
      </c>
      <c r="V671" s="10" t="str">
        <f aca="false">IF(U671="","",IF(AND(U671&gt;=-9,U671&lt;=-6.5),"-9 a -6,5",IF(AND(U671&gt;=-6,U671&lt;=-3.5),"-6 a -3,5",IF(AND(U671&gt;=-3,U671&lt;=-1),"-3 a -1",IF(U671=-0.5,"-0,5",IF(AND(U671&gt;=0,U671&lt;=2.5),"0 a 2,5",IF(AND(U671&gt;=3,U671&lt;=5.5),"3 a 5,5",IF(AND(U671&gt;=6,U671&lt;=8.5),"6 a 8,5",IF(AND(U671&gt;=9,U671&lt;=20),"9 a 20","Fuera de rango")))))))))</f>
        <v>-3 a -1</v>
      </c>
      <c r="W671" s="11" t="n">
        <f aca="false">IF(V671="","",IF(V671="-9 a -6,5",2,IF(V671="-6 a -3,5",3,IF(V671="-3 a -1",4,IF(V671="-0,5","NORMA",IF(V671="0 a 2,5",5,IF(V671="3 a 5,5",6,IF(V671="6 a 8,5",7,IF(V671="9 a 20",8,"Fuera de rango")))))))))</f>
        <v>4</v>
      </c>
      <c r="X671" s="9" t="n">
        <v>0</v>
      </c>
      <c r="Y671" s="11" t="str">
        <f aca="false">IF(X671="","",IF(AND(X671&gt;=0,X671&lt;=4),"0 a 4",IF(AND(X671&gt;=4.5,X671&lt;=8.5),"4,5 a 8,5",IF(X671=9,"9",IF(AND(X671&gt;=9.5,X671&lt;=13),"9,5 a 13",IF(AND(X671&gt;=13.5,X671&lt;=20),"13,5 a 20",IF(AND(X671&gt;=20.5,X671&lt;=35),"20,5 a 35","Fuera de rango")))))))</f>
        <v>0 a 4</v>
      </c>
      <c r="Z671" s="11" t="n">
        <f aca="false">IF(Y671="","",IF(Y671="0 a 4",1,IF(Y671="4,5 a 8,5",2,IF(Y671="9","NORMA",IF(Y671="9,5 a 13",3,IF(Y671="13,5 a 20",4,IF(Y671="20,5 a 35",5,"Fuera de rango")))))))</f>
        <v>1</v>
      </c>
      <c r="AA671" s="9" t="n">
        <v>21</v>
      </c>
      <c r="AB671" s="10" t="str">
        <f aca="false">IF(AA671="","",IF(AND(AA671&gt;=0,AA671&lt;=9),"0 a 9",IF(AND(AA671&gt;=9.5,AA671&lt;=18.5),"9,5 a 18,5",IF(AA671=19,"19",IF(AND(AA671&gt;=19.5,AA671&lt;=28),"19,5 a 28",IF(AND(AA671&gt;=28.5,AA671&lt;=40),"28,5 a 40","Fuera de rango"))))))</f>
        <v>19,5 a 28</v>
      </c>
      <c r="AC671" s="11" t="n">
        <f aca="false" t="array" ref="AC671">_xlfn.IFS(AB671="","",AB671="0 a 9",1,AB671="9,5 a 18,5",2,AB671="19","NORMA",AB671="19,5 a 28",3,AB671="28,5 a 40",4,TRUE(),"Fuera de rango")</f>
        <v>3</v>
      </c>
      <c r="AD671" s="9" t="n">
        <v>10</v>
      </c>
      <c r="AE671" s="10" t="str">
        <f aca="false">IF(AD671="","",IF(AND(AD671&gt;=-10,AD671&lt;=0),"De -10 a 0",IF(AND(AD671&gt;=0.5,AD671&lt;=9.5),"0,5 a 9,5",IF(AD671=10,"10",IF(AND(AD671&gt;=10.5,AD671&lt;=20),"10,5 a 20",IF(AND(AD671&gt;=20.5,AD671&lt;=40),"20,5 a 40","Fuera de rango"))))))</f>
        <v>10</v>
      </c>
      <c r="AF671" s="12" t="str">
        <f aca="false">IF(AD671="","",IF(AND(AD671&gt;=-10,AD671&lt;=0),1,IF(AND(AD671&gt;=0.5,AD671&lt;=9.5),2,IF(AD671=10,"NORMA",IF(AND(AD671&gt;=10.5,AD671&lt;=20),3,IF(AND(AD671&gt;=20.5,AD671&lt;=40),4,""))))))</f>
        <v>NORMA</v>
      </c>
      <c r="AG671" s="9" t="n">
        <v>10</v>
      </c>
      <c r="AH671" s="10" t="str">
        <f aca="false">IF(AG671="","",IF(AND(AG671&gt;=0,AG671&lt;=4),"0 a 4",IF(AND(AG671&gt;=4.5,AG671&lt;=8.5),"4,5 a 8,5",IF(AG671=9,"9",IF(AND(AG671&gt;=9.5,AG671&lt;=13),"9,5 a 13",IF(AND(AG671&gt;=13.5,AG671&lt;=25),"13,5 a 25","Fuera de rango"))))))</f>
        <v>9,5 a 13</v>
      </c>
      <c r="AI671" s="10" t="n">
        <f aca="false">IF(AH671="","",IF(AH671="0 a 4",1,IF(AH671="4,5 a 8,5",2,IF(AH671="9","NORMA",IF(AH671="9,5 a 13",3,IF(AH671="13,5 a 25",4,""))))))</f>
        <v>3</v>
      </c>
      <c r="AJ671" s="9" t="n">
        <v>3</v>
      </c>
      <c r="AK671" s="10" t="str">
        <f aca="false">IF(AJ671="","",IF(AND(AJ671&gt;=-15,AJ671&lt;=-10.5),"-15 a -10,5",IF(AND(AJ671&gt;=-10,AJ671&lt;=-4),"-10 a -4",IF(AND(AJ671&gt;=-4.5,AJ671&lt;=0),"-4,5 a 0",IF(AND(AJ671&gt;=0.5,AJ671&lt;=4.5),"0,5 a 4,5",IF(AJ671=5,"5",IF(AND(AJ671&gt;=5.5,AJ671&lt;=10),"5,5 a 10",IF(AND(AJ671&gt;=10.5,AJ671&lt;=20),"10,5 a 20","Fuera de rango"))))))))</f>
        <v>0,5 a 4,5</v>
      </c>
      <c r="AL671" s="11" t="n">
        <f aca="false">IF(AK671="","",IF(AK671="-15 a -10,5",1,IF(AK671="-10 a -4",2,IF(AK671="-4,5 a 0",3,IF(AK671="0,5 a 4,5",4,IF(AK671="5","NORMA",IF(AK671="5,5 a 10",5,IF(AK671="10,5 a 20",6,"Error"))))))))</f>
        <v>4</v>
      </c>
      <c r="AM671" s="9" t="n">
        <v>0</v>
      </c>
      <c r="AN671" s="10" t="str">
        <f aca="false">IF(AM671="","",IF(AND(AM671&gt;=-7.5,AM671&lt;=-5.5),"-7,5 a -5,5",IF(AND(AM671&gt;=-5,AM671&lt;=-3),"-5 a -3",IF(AND(AM671&gt;=-2.5,AM671&lt;=-0.5),"-2,5 a -0,5",IF(AM671=0,"0,00",IF(AND(AM671&gt;=0.5,AM671&lt;=2.5),"0,5 a 2,5",IF(AND(AM671&gt;=3,AM671&lt;=5),"3 a 5",IF(AND(AM671&gt;=5.5,AM671&lt;=7.5),"5,5 a 7,5",IF(AND(AM671&gt;=8,AM671&lt;=10),"8 a 10","Fuera de rango")))))))))</f>
        <v>0,00</v>
      </c>
      <c r="AO671" s="11" t="str">
        <f aca="false">IF(AN671="","",IF(AN671="-7,5 a -5,5",1,IF(AN671="-5 a -3",2,IF(AN671="-2,5 a -0,5",3,IF(AN671="0,00","NORMA",IF(AN671="0,5 a 2,5",4,IF(AN671="3 a 5",5,IF(AN671="5,5 a 7,5",6,IF(AN671="8 a 10",7,"Error")))))))))</f>
        <v>NORMA</v>
      </c>
      <c r="AP671" s="9" t="n">
        <v>0</v>
      </c>
      <c r="AQ671" s="10" t="str">
        <f aca="false">IF(AP671="","",IF(AND(AP671&gt;=-20,AP671&lt;=-9.5),"-20 a -9,5",IF(AND(AP671&gt;=-9,AP671&lt;=-6.5),"-9 a -6,5",IF(AP671=-6,"-6",IF(AND(AP671&gt;=-5.5,AP671&lt;=-3),"-5,5 a -3",IF(AND(AP671&gt;=-2.5,AP671&lt;=0),"-2,5 a 0",IF(AND(AP671&gt;=0.5,AP671&lt;=3),"0,5 a 3",IF(AND(AP671&gt;=3.5,AP671&lt;=6),"3,5 a 6",IF(AND(AP671&gt;=6.5,AP671&lt;=9),"6,5 a 9",IF(AND(AP671&gt;=9.5,AP671&lt;=20),"9,5 a 20","Fuera de rango"))))))))))</f>
        <v>-2,5 a 0</v>
      </c>
      <c r="AR671" s="11" t="n">
        <f aca="false">IF(AQ671="","",IF(AQ671="-20 a -9,5",1,IF(AQ671="-9 a -6,5",2,IF(AQ671="-6","NORMA",IF(AQ671="-5,5 a -3",3,IF(AQ671="-2,5 a 0",4,IF(AQ671="0,5 a 3",5,IF(AQ671="3,5 a 6",6,IF(AQ671="6,5 a 9",7,IF(AQ671="9,5 a 20",8,""))))))))))</f>
        <v>4</v>
      </c>
      <c r="AS671" s="9" t="n">
        <v>3</v>
      </c>
      <c r="AT671" s="10" t="str">
        <f aca="false">IF(AS671="","",IF(AND(AS671&gt;=-16,AS671&lt;=-14),"-16 a -14",IF(AND(AS671&gt;=-13.5,AS671&lt;=-11.5),"-13,5 a -11,5",IF(AND(AS671&gt;=-11,AS671&lt;=-9),"-11 a -9",IF(AND(AS671&gt;=-8.5,AS671&lt;=-6.5),"-8,5 a -6,5",IF(AND(AS671&gt;=-6,AS671&lt;=-4),"-6 a -4",IF(AND(AS671&gt;=-3.5,AS671&lt;=-1.5),"-3,5 a -1,5",IF(AND(AS671&gt;=-1,AS671&lt;=1),"-1 a 1",IF(AND(AS671&gt;=1.5,AS671&lt;=3.5),"1,5 a 3,5",IF(AND(AS671&gt;=4,AS671&lt;=6),"4 a 6",IF(AND(AS671&gt;=6.5,AS671&lt;=8.5),"6,5 a 8,5",IF(AND(AS671&gt;=9,AS671&lt;=11),"9 a 11",IF(AND(AS671&gt;=11.5,AS671&lt;=13.5),"11,5 a 13,5",IF(AND(AS671&gt;=14,AS671&lt;=16),"14 a 16",IF(AND(AS671&gt;=16.5,AS671&lt;=18.5),"16,5 a 18,5",IF(AND(AS671&gt;=19,AS671&lt;=21),"19 a 21","Fuera de rango"))))))))))))))))</f>
        <v>1,5 a 3,5</v>
      </c>
      <c r="AU671" s="11" t="n">
        <f aca="false" t="array" ref="AU671">IF(AT671="","",_xlfn.IFS(AT671="-16 a -14",1,AT671="-13,5 a -11,5",2,AT671="-11 a -9",3,AT671="-8,5 a -6,5",4,AT671="-6 a -4",5,AT671="-3,5 a -1,5",6,AT671="-1 a 1",7,AT671="1,5 a 3,5",8,AT671="4 a 6","NORMA",AT671="6,5 a 8,5",9,AT671="9 a 11",10,AT671="11,5 a 13,5",11,AT671="14 a 16",12,AT671="16,5 a 18,5",13,AT671="19 a 21",14,TRUE(),""))</f>
        <v>8</v>
      </c>
      <c r="AV671" s="9" t="n">
        <v>1.25</v>
      </c>
      <c r="AW671" s="10" t="str">
        <f aca="false">IF(AV671="","",IF(AND(AV671&gt;=-1,AV671&lt;=-0.5),"-1 a -0,5",IF(AND(AV671&gt;-0.5,AV671&lt;=0),"De -0,5 a 0",IF(AND(AV671&gt;=0.25,AV671&lt;=0.75),"0,25 a 0,75",IF(AND(AV671&gt;=1,AV671&lt;=1.5),"1 a 1,5",IF(AND(AV671&gt;=1.75,AV671&lt;=2.25),"1,75 a 2,25",IF(AND(AV671&gt;=2.5,AV671&lt;=3),"2,5 a 3",IF(AND(AV671&gt;=3.25,AV671&lt;=3.75),"3,25 a 3,75","Fuera de rango"))))))))</f>
        <v>1 a 1,5</v>
      </c>
      <c r="AX671" s="10" t="n">
        <f aca="false">IF(AW671="","",IF(OR(AW671="-1 a -0,5",AW671="-1 a -0.5"),1,IF(OR(AW671="De -0,5 a 0",AW671="-0,5 a 0",AW671="De -0.5 a 0"),2,IF(OR(AW671="0,25 a 0,75",AW671="0.25 a 0.75"),"NORMA",IF(OR(AW671="1 a 1,5",AW671="1 a 1.5"),3,IF(OR(AW671="1,75 a 2,25",AW671="1.75 a 2.25"),4,IF(OR(AW671="2,5 a 3",AW671="2.5 a 3"),5,IF(OR(AW671="3,25 a 3,75",AW671="3.25 a 3.75"),6,""))))))))</f>
        <v>3</v>
      </c>
      <c r="AY671" s="9" t="n">
        <v>-3</v>
      </c>
      <c r="AZ671" s="10" t="str">
        <f aca="false">IF(AY671="","",IF(AND(AY671&gt;=-20,AY671&lt;=-9.5),"-20 a -9,5",IF(AND(AY671&gt;=-9,AY671&lt;=-6.5),"-9 a -6,5",IF(AY671=-6,"-6",IF(AND(AY671&gt;=-5.5,AY671&lt;=-3),"-5,5 a -3",IF(AND(AY671&gt;=-2.5,AY671&lt;=0),"-2,5 a 0",IF(AND(AY671&gt;=0.5,AY671&lt;=3),"0,5 a 3",IF(AND(AY671&gt;=3.5,AY671&lt;=6),"3,5 a 6","Fuera de rango"))))))))</f>
        <v>-5,5 a -3</v>
      </c>
      <c r="BA671" s="11" t="n">
        <f aca="false">IF(AZ671="","",IF(AZ671="-20 a -9,5",1,IF(AZ671="-9 a -6,5",2,IF(AZ671="-6","NORMA",IF(AZ671="-5,5 a -3",3,IF(AZ671="-2,5 a 0",4,IF(AZ671="0,5 a 3",5,IF(AZ671="3,5 a 6",6,""))))))))</f>
        <v>3</v>
      </c>
      <c r="BB671" s="9" t="n">
        <v>0</v>
      </c>
      <c r="BC671" s="10" t="str">
        <f aca="false" t="array" ref="BC671">IF(BB671="","",_xlfn.IFS(AND(BB671&gt;=0,BB671&lt;=2),"0 a 2",AND(BB671&gt;=2.5,BB671&lt;=4.5),"2,5 a 4,5",AND(BB671&gt;=5,BB671&lt;=7),"5 a 7",AND(BB671&gt;=7.5,BB671&lt;=9.5),"7,5 a 9,5",AND(BB671&gt;=10,BB671&lt;=12),"10 a 12",AND(BB671&gt;=12.5,BB671&lt;=14.5),"12,5 a 14,5",BB671=15,"15",AND(BB671&gt;=15.5,BB671&lt;=17.5),"15,5 a 17,5",AND(BB671&gt;=18,BB671&lt;=20),"18 a 20",AND(BB671&gt;=20.5,BB671&lt;=22.5),"20,5 a 22,5",AND(BB671&gt;=23,BB671&lt;=25),"23 a 25",TRUE(),"Fuera de rango"))</f>
        <v>0 a 2</v>
      </c>
      <c r="BD671" s="11" t="n">
        <f aca="false" t="array" ref="BD671">IF(BC671="","",_xlfn.IFS(BC671="0 a 2",1,BC671="2,5 a 4,5",2,BC671="5 a 7",3,BC671="7,5 a 9,5",4,BC671="10 a 12",5,BC671="12,5 a 14,5",6,BC671="15","NORMA",BC671="15,5 a 17,5",7,BC671="18 a 20",8,BC671="20,5 a 22,5",9,BC671="23 a 25",10,TRUE(),"Fuera de rango"))</f>
        <v>1</v>
      </c>
      <c r="BE671" s="9" t="n">
        <v>27</v>
      </c>
      <c r="BF671" s="10" t="str">
        <f aca="false">IF(BE671="","",IF(AND(BE671&gt;=-20,BE671&lt;=-10),"-20 a -10",IF(AND(BE671&gt;=-9.5,BE671&lt;=0.5),"-9,5 a 0,5",IF(AND(BE671&gt;=1,BE671&lt;=11),"1 a 11",IF(AND(BE671&gt;=11.5,BE671&lt;=20.5),"11,5 a 20,5",IF(BE671=21,"21",IF(AND(BE671&gt;=21.5,BE671&lt;=31.5),"21,5 a 31,5",IF(AND(BE671&gt;=32,BE671&lt;=42),"32 a 42","Fuera de rango"))))))))</f>
        <v>21,5 a 31,5</v>
      </c>
      <c r="BG671" s="11" t="n">
        <f aca="false">IF(BF671="","",IF(BF671="-20 a -10",1,IF(BF671="-9,5 a 0,5",2,IF(BF671="1 a 11",3,IF(BF671="11,5 a 20,5",4,IF(BF671="21","NORMA",IF(BF671="21,5 a 31,5",5,IF(BF671="32 a 42",6,""))))))))</f>
        <v>5</v>
      </c>
      <c r="BH671" s="9" t="n">
        <v>11</v>
      </c>
      <c r="BI671" s="10" t="str">
        <f aca="false">IF(BH671="","",IF(AND(BH671&gt;=-20,BH671&lt;=-15),"-20 a -15",IF(AND(BH671&gt;=-14.5,BH671&lt;=-9.5),"-14,5 a -9,5",IF(AND(BH671&gt;=-9,BH671&lt;=-4),"-9 a -4",IF(AND(BH671&gt;=-3.5,BH671&lt;=2.5),"-3,5 a 2,5",IF(AND(BH671&gt;=3,BH671&lt;=8),"3 a 8",IF(AND(BH671&gt;=8.5,BH671&lt;=14.5),"8,5 a 14,5",IF(BH671=15,"15",IF(AND(BH671&gt;=15.5,BH671&lt;=20.5),"15,5 a 20,5",IF(AND(BH671&gt;=21,BH671&lt;=26),"21 a 26","Fuera de rango"))))))))))</f>
        <v>8,5 a 14,5</v>
      </c>
      <c r="BJ671" s="11" t="n">
        <f aca="false">IF(BI671="","",IF(BI671="-20 a -15",1,IF(BI671="-14,5 a -9,5",2,IF(BI671="-9 a -4",3,IF(BI671="-3,5 a 2,5",4,IF(BI671="3 a 8",5,IF(BI671="8,5 a 14,5",6,IF(BI671="15","NORMA",IF(BI671="15,5 a 20,5",7,IF(BI671="21 a 26",8,IF(BI671="26,5 a 31,5",9,"")))))))))))</f>
        <v>6</v>
      </c>
      <c r="BK671" s="9" t="n">
        <v>0</v>
      </c>
      <c r="BL671" s="10" t="str">
        <f aca="false">IF(BK671="","",IF(AND(BK671&gt;=0,BK671&lt;=2),"0 - 2",IF(AND(BK671&gt;=2.5,BK671&lt;=4.5),"2,5 - 4,5",IF(AND(BK671&gt;=5,BK671&lt;=7),"5 - 7",IF(AND(BK671&gt;=7.5,BK671&lt;=9.5),"7,5 - 9,5",IF(AND(BK671&gt;=10,BK671&lt;=12),"10 - 12",IF(AND(BK671&gt;=12.5,BK671&lt;=13.5),"12,5 - 13,5",IF(BK671=14,"14",IF(AND(BK671&gt;=14.5,BK671&lt;=16.5),"14,5 - 16,5",IF(AND(BK671&gt;=17,BK671&lt;=19),"17 - 19",IF(AND(BK671&gt;=19.5,BK671&lt;=21.5),"19,5 - 21,5",IF(AND(BK671&gt;=22,BK671&lt;=24),"22 - 24",IF(AND(BK671&gt;=24.5,BK671&lt;=26.5),"24,5 - 26,5",IF(AND(BK671&gt;=27,BK671&lt;=29),"27 - 29",IF(AND(BK671&gt;=29.5,BK671&lt;=30),"29,5 - 30","Fuera de rango")))))))))))))))</f>
        <v>0 - 2</v>
      </c>
      <c r="BM671" s="11" t="n">
        <f aca="false">IF(BL671="","",IF(BL671="0 - 2",1,IF(BL671="2,5 - 4,5",2,IF(BL671="5 - 7",3,IF(BL671="7,5 - 9,5",4,IF(BL671="10 - 12",5,IF(BL671="12,5 - 13,5",6,IF(BL671="14","NORMA",IF(BL671="14,5 - 16,5",7,IF(BL671="17 - 19",8,IF(BL671="19,5 - 21,5",9,IF(BL671="22 - 24",10,IF(BL671="24,5 - 26,5",11,IF(BL671="27 - 29",12,IF(BL671="29,5 - 30",13,"")))))))))))))))</f>
        <v>1</v>
      </c>
      <c r="BN671" s="9" t="n">
        <v>18</v>
      </c>
      <c r="BO671" s="11" t="str">
        <f aca="false">IF(BN671="","",IF(AND(BN671&gt;=-20,BN671&lt;=-10),"-20 a -10",IF(AND(BN671&gt;=-9.5,BN671&lt;=0.5),"-9,5 a 0,5",IF(AND(BN671&gt;=1,BN671&lt;=11),"1 a 11",IF(AND(BN671&gt;=11.5,BN671&lt;=21.5),"11,5 a 21,5",IF(BN671=22,"22",IF(AND(BN671&gt;=22.5,BN671&lt;=32.5),"22,5 a 32,5",IF(AND(BN671&gt;=33,BN671&lt;=43),"33 a 43","Fuera de rango"))))))))</f>
        <v>11,5 a 21,5</v>
      </c>
      <c r="BP671" s="11" t="n">
        <f aca="false">IF(BO671="","",IF(BO671="-20 a -10",1,IF(BO671="-9,5 a 0,5",2,IF(BO671="1 a 11",3,IF(BO671="11,5 a 21,5",4,IF(BO671="22","NORMA",IF(BO671="22,5 a 32,5",5,IF(BO671="33 a 43",6,""))))))))</f>
        <v>4</v>
      </c>
      <c r="BQ671" s="9" t="n">
        <v>9</v>
      </c>
      <c r="BR671" s="10" t="str">
        <f aca="false">IF(BQ671="","",IF(AND(BQ671&gt;=-20,BQ671&lt;=-15),"-20 a -15",IF(AND(BQ671&gt;=-14.5,BQ671&lt;=-9.5),"-14,5 a -9,5",IF(AND(BQ671&gt;=-9,BQ671&lt;=-4),"-9 a -4",IF(AND(BQ671&gt;=-3.5,BQ671&lt;=2.5),"-3,5 a 2,5",IF(AND(BQ671&gt;=3,BQ671&lt;=8),"3 a 8",IF(AND(BQ671&gt;=8.5,BQ671&lt;=13.5),"8,5 a 13,5",IF(AND(BQ671&gt;=14,BQ671&lt;=17.5),"14 a 17,5",IF(BQ671=18,"18",IF(AND(BQ671&gt;=18.5,BQ671&lt;=23.5),"18,5 a 23,5",IF(AND(BQ671&gt;=24,BQ671&lt;=29),"24 a 29",IF(AND(BQ671&gt;=29.5,BQ671&lt;=34.5),"29,5 a 34,5",IF(AND(BQ671&gt;=35,BQ671&lt;=40),"35 a 40","Fuera de rango")))))))))))))</f>
        <v>8,5 a 13,5</v>
      </c>
      <c r="BS671" s="11" t="n">
        <f aca="false">IF(BR671="","",IF(BR671="-20 a -15",1,IF(BR671="-14,5 a -9,5",2,IF(BR671="-9 a -4",3,IF(BR671="-3,5 a 2,5",4,IF(BR671="3 a 8",5,IF(BR671="8,5 a 13,5",6,IF(BR671="14 a 17,5",7,IF(BR671="18","NORMA",IF(BR671="18,5 a 23,5",8,IF(BR671="24 a 29",9,IF(BR671="29,5 a 34,5",10,IF(BR671="35 a 40",11,"")))))))))))))</f>
        <v>6</v>
      </c>
      <c r="BT671" s="9" t="n">
        <v>0</v>
      </c>
      <c r="BU671" s="10" t="str">
        <f aca="false">IF(BT671="","",IF(AND(BT671&gt;=-20,BT671&lt;=-18),"-20 a -18",IF(AND(BT671&gt;=-17.5,BT671&lt;=-15.5),"-17,5 a -15,5",IF(AND(BT671&gt;=-15,BT671&lt;=-13),"-15 a -13",IF(AND(BT671&gt;=-12.5,BT671&lt;=-10.5),"-12,5 a -10,5",IF(AND(BT671&gt;=-10,BT671&lt;=-8),"-10 a -8",IF(AND(BT671&gt;=-7.5,BT671&lt;=-5.5),"-7,5 a -5,5",IF(AND(BT671&gt;=-5,BT671&lt;=-3),"-5 a -3",IF(AND(BT671&gt;=-2.5,BT671&lt;=-0.5),"-2,5 a -0,5",IF(BT671=0,"0",IF(AND(BT671&gt;=0.5,BT671&lt;=2.5),"0,5 a 2,5",IF(AND(BT671&gt;=3,BT671&lt;=5),"3 a 5",IF(AND(BT671&gt;=5.5,BT671&lt;=7.5),"5,5 a 7,5",IF(AND(BT671&gt;=8,BT671&lt;=10),"8 a 10",IF(AND(BT671&gt;=10.5,BT671&lt;=12.5),"10,5 a 12,5",IF(AND(BT671&gt;=13,BT671&lt;=15),"13 a 15",IF(AND(BT671&gt;=15.5,BT671&lt;=17.5),"15,5 a 17,5",IF(AND(BT671&gt;=18,BT671&lt;=20),"18 a 20","Fuera de rango"))))))))))))))))))</f>
        <v>0</v>
      </c>
      <c r="BV671" s="11" t="str">
        <f aca="false">IF(BT671="","",IF(BT671=0,"NORMA",IF(AND(BT671&gt;=-20,BT671&lt;=-18),2,IF(AND(BT671&gt;=-17.5,BT671&lt;=-15.5),2,IF(AND(BT671&gt;=-15,BT671&lt;=-13),3,IF(AND(BT671&gt;=-12.5,BT671&lt;=-10.5),4,IF(AND(BT671&gt;=-10,BT671&lt;=-8),5,IF(AND(BT671&gt;=-7.5,BT671&lt;=-5.5),6,IF(AND(BT671&gt;=-5,BT671&lt;=-3),7,IF(AND(BT671&gt;=-2.5,BT671&lt;=-0.5),8,IF(AND(BT671&gt;=0.5,BT671&lt;=2.5),9,IF(AND(BT671&gt;=3,BT671&lt;=5),10,IF(AND(BT671&gt;=5.5,BT671&lt;=7.5),11,IF(AND(BT671&gt;=8,BT671&lt;=10),12,IF(AND(BT671&gt;=10.5,BT671&lt;=12.5),13,IF(AND(BT671&gt;=13,BT671&lt;=15),14,IF(AND(BT671&gt;=15.5,BT671&lt;=17.5),15,IF(AND(BT671&gt;=18,BT671&lt;=20),16,"Fuera de rango"))))))))))))))))))</f>
        <v>NORMA</v>
      </c>
      <c r="BW671" s="9" t="n">
        <v>-11.75</v>
      </c>
      <c r="BX671" s="10" t="n">
        <f aca="false">18.5- (0.3*H671)</f>
        <v>17</v>
      </c>
      <c r="BY671" s="10" t="n">
        <f aca="false">(BW671)-(BX671)</f>
        <v>-28.75</v>
      </c>
      <c r="BZ671" s="10" t="str">
        <f aca="false">IF(BY671="","",IF(BY671&lt;-27.5,"De -30 a -28",IF(BY671&lt;-25,"De -27,5 a -25,5",IF(BY671&lt;-22.5,"De -25 a -23",IF(BY671&lt;-20,"De -22,5 a -20,5",IF(BY671&lt;-17.5,"De -20 a -18",IF(BY671&lt;-15,"De -17,5 a -15,5",IF(BY671&lt;-12.5,"De -15 a -13",IF(BY671&lt;-10,"De -12,5 a -10,5",IF(BY671&lt;-7.5,"De -10 a -8",IF(BY671&lt;-5,"De -7,5 a -5,5",IF(BY671&lt;-2.5,"De -5 a -3",IF(BY671&lt;0,"De -2,5 a -0,5",IF(BY671&lt;2.5,"De 0 a 2",IF(BY671&lt;5,"De 2,5 a 4,5",IF(BY671&lt;7.5,"De 5 a 7",IF(BY671&lt;10,"De 7,5 a 9,5",IF(BY671&lt;12.5,"De 10 a 12",IF(BY671&lt;15,"De 12,5 a 14,5",IF(BY671&lt;17.5,"De 15 a 17",IF(BY671&lt;20,"De 17,5 a 19,5",IF(BY671&lt;22.5,"De 20 a 22",IF(BY671&lt;25,"De 22,5 a 24,5",IF(BY671&lt;27.5,"De 25 a 27","De 27,5 a 30"))))))))))))))))))))))))</f>
        <v>De -30 a -28</v>
      </c>
      <c r="CA671" s="12" t="n">
        <f aca="false">IF(BY671="","",IF(BY671&lt;=-28,1,IF(BY671&lt;=-25.5,2,IF(BY671&lt;=-23,3,IF(BY671&lt;=-20.5,4,IF(BY671&lt;=-18,5,IF(BY671&lt;=-15.5,6,IF(BY671&lt;=-13,7,IF(BY671&lt;=-10.5,8,IF(BY671&lt;=-8,9,IF(BY671&lt;=-5.5,10,IF(BY671&lt;=-3,11,IF(BY671&lt;=-0.5,12,IF(BY671&lt;=2,13,IF(BY671&lt;=4.5,14,IF(BY671&lt;=7,15,IF(BY671&lt;=9.5,16,IF(BY671&lt;=12,17,IF(BY671&lt;=14.5,18,IF(BY671&lt;=17,19,IF(BY671&lt;=19.5,20,IF(BY671&lt;=22,21,IF(BY671&lt;=24.5,22,IF(BY671&lt;=27,23,IF(BY671&lt;=30,24,"Fuera de rango")))))))))))))))))))))))))</f>
        <v>1</v>
      </c>
      <c r="CB671" s="9" t="n">
        <v>-11.5</v>
      </c>
      <c r="CC671" s="10" t="n">
        <f aca="false">18.5- (0.3*H671)</f>
        <v>17</v>
      </c>
      <c r="CD671" s="10" t="n">
        <f aca="false">(CB671)-(CC671)</f>
        <v>-28.5</v>
      </c>
      <c r="CE671" s="10" t="str">
        <f aca="false">IF(CD671="","",IF(CD671&lt;-27.5,"De -30 a -28",IF(CD671&lt;-25,"De -27,5 a -25,5",IF(CD671&lt;-22.5,"De -25 a -23",IF(CD671&lt;-20,"De -22,5 a -20,5",IF(CD671&lt;-17.5,"De -20 a -18",IF(CD671&lt;-15,"De -17,5 a -15,5",IF(CD671&lt;-12.5,"De -15 a -13",IF(CD671&lt;-10,"De -12,5 a -10,5",IF(CD671&lt;-7.5,"De -10 a -8",IF(CD671&lt;-5,"De -7,5 a -5,5",IF(CD671&lt;-2.5,"De -5 a -3",IF(CD671&lt;0,"De -2,5 a -0,5",IF(CD671&lt;=2,"De 0 a 2",IF(CD671&lt;=4.5,"De 2,5 a 4,5",IF(CD671&lt;=7,"De 5 a 7",IF(CD671&lt;=9.5,"De 7,5 a 9,5",IF(CD671&lt;=12,"De 10 a 12",IF(CD671&lt;=14.5,"De 12,5 a 14,5",IF(CD671&lt;=17,"De 15 a 17",IF(CD671&lt;=19.5,"De 17,5 a 19,5",IF(CD671&lt;=22,"De 20 a 22",IF(CD671&lt;=24.5,"De 22,5 a 24,5",IF(CD671&lt;=27,"De 25 a 27","De 27,5 a 30"))))))))))))))))))))))))</f>
        <v>De -30 a -28</v>
      </c>
      <c r="CF671" s="12" t="n">
        <f aca="false">IF(CD671="","",IF(CD671&lt;-27.5,1,IF(CD671&lt;-25,2,IF(CD671&lt;-22.5,3,IF(CD671&lt;-20,4,IF(CD671&lt;-17.5,5,IF(CD671&lt;-15,6,IF(CD671&lt;-12.5,7,IF(CD671&lt;-10,8,IF(CD671&lt;-7.5,9,IF(CD671&lt;-5,10,IF(CD671&lt;-2.5,11,IF(CD671&lt;0,12,IF(CD671&lt;2.5,13,IF(CD671&lt;5,14,IF(CD671&lt;7.5,15,IF(CD671&lt;10,16,IF(CD671&lt;12.5,17,IF(CD671&lt;15,18,IF(CD671&lt;17.5,19,IF(CD671&lt;20,20,IF(CD671&lt;22.5,21,IF(CD671&lt;25,22,IF(CD671&lt;27.5,23,24))))))))))))))))))))))))</f>
        <v>1</v>
      </c>
      <c r="CG671" s="9" t="n">
        <v>-5</v>
      </c>
      <c r="CH671" s="10" t="str">
        <f aca="false">IF(CG671="","",IF(AND(CG671&gt;=-10,CG671&lt;=-9.5),"-10 a -9,5",IF(AND(CG671&gt;-9.5,CG671&lt;=-8.5),"-9 a -8,5",IF(AND(CG671&gt;-8.5,CG671&lt;=-7.5),"-8 a -7,5",IF(AND(CG671&gt;-7.5,CG671&lt;=-6.5),"-7 a -6,5",IF(AND(CG671&gt;-6.5,CG671&lt;=-5.5),"-6 a -5,5",IF(AND(CG671&gt;-5.5,CG671&lt;=-4.5),"-5 a -4,5",IF(AND(CG671&gt;-4.5,CG671&lt;=-3.5),"-4 a -3,5",IF(AND(CG671&gt;-3.5,CG671&lt;=-2.5),"-3 a -2,5",IF(CG671=-2.25,"-2,25",IF(AND(CG671&gt;-2.5,CG671&lt;=-1.5),"-2 a -1,5",IF(AND(CG671&gt;-1.5,CG671&lt;=-0.5),"-1 a -0,5",IF(AND(CG671&gt;-0.5,CG671&lt;=0.5),"0 a 0,5",IF(AND(CG671&gt;0.5,CG671&lt;=1.5),"1 a 1,5",IF(AND(CG671&gt;1.5,CG671&lt;=2.5),"2 a 2,5",IF(AND(CG671&gt;2.5,CG671&lt;=3.5),"3 a 3,5",IF(AND(CG671&gt;3.5,CG671&lt;=4.5),"4 a 4,5",IF(AND(CG671&gt;4.5,CG671&lt;=5.5),"5 a 5,5",IF(AND(CG671&gt;5.5,CG671&lt;=6.5),"6 a 6,5",IF(AND(CG671&gt;6.5,CG671&lt;=7.5),"7 a 7,5",IF(AND(CG671&gt;7.5,CG671&lt;=8.5),"8 a 8,5",IF(AND(CG671&gt;8.5,CG671&lt;=9.5),"9 a 9,5",IF(CG671&gt;=10,"10","Fuera de rango")))))))))))))))))))))))</f>
        <v>-5 a -4,5</v>
      </c>
      <c r="CI671" s="11" t="n">
        <f aca="false">IF(CG671="","",IF(CG671=-2.25,"NORMA",IF(CG671&lt;=-9.5,1,IF(CG671&lt;=-8.5,2,IF(CG671&lt;=-7.5,3,IF(CG671&lt;=-6.5,4,IF(CG671&lt;=-5.5,5,IF(CG671&lt;=-4.5,6,IF(CG671&lt;=-3.5,7,IF(CG671&lt;=-2.5,8,IF(CG671&lt;=-1.5,9,IF(CG671&lt;=-0.5,10,IF(CG671&lt;=0.5,11,IF(CG671&lt;=1.5,12,IF(CG671&lt;=2.5,13,IF(CG671&lt;=3.5,14,IF(CG671&lt;=4.5,15,IF(CG671&lt;=5.5,16,IF(CG671&lt;=6.5,17,IF(CG671&lt;=7.5,18,IF(CG671&lt;=8.5,19,IF(CG671&lt;=9.5,20,IF(CG671=10,21,"Fuera de rango")))))))))))))))))))))))</f>
        <v>6</v>
      </c>
      <c r="CJ671" s="9" t="n">
        <v>3.5</v>
      </c>
      <c r="CK671" s="10" t="str">
        <f aca="false">IF(CJ671="","",IF(AND(CJ671&gt;=-6,CJ671&lt;=-5.5),"-6 a -5,5",IF(AND(CJ671&gt;-5.5,CJ671&lt;=-4.5),"-5 a -4,5",IF(AND(CJ671&gt;-4.5,CJ671&lt;=-3.5),"-4 a -3,5",IF(AND(CJ671&gt;-3.5,CJ671&lt;=-2.5),"-3 a -2,5",IF(AND(CJ671&gt;-2.5,CJ671&lt;=-1.5),"-2 a -1,5",IF(AND(CJ671&gt;-1.5,CJ671&lt;=-0.5),"-1 a -0,5",IF(AND(CJ671&gt;-0.5,CJ671&lt;=0.5),"0 a 0,5",IF(AND(CJ671&gt;0.5,CJ671&lt;=1.5),"1 a 1,5",IF(AND(CJ671&gt;1.5,CJ671&lt;2.5),"2",IF(AND(CJ671&gt;=2.5,CJ671&lt;=3),"2,5 a 3",IF(AND(CJ671&gt;3,CJ671&lt;=4),"3,5 a 4",IF(AND(CJ671&gt;4,CJ671&lt;=5),"4,5 a 5",IF(AND(CJ671&gt;5,CJ671&lt;=6),"5,5 a 6",IF(AND(CJ671&gt;6,CJ671&lt;=7),"6,5 a 7",IF(AND(CJ671&gt;7,CJ671&lt;=8),"7,5 a 8",IF(AND(CJ671&gt;8,CJ671&lt;=9.5),"8,5 a 9,5",IF(CJ671=10,"10","Fuera de rango"))))))))))))))))))</f>
        <v>3,5 a 4</v>
      </c>
      <c r="CL671" s="11" t="n">
        <f aca="false">IF(CK671="","",IF(OR(CK671="-6 a -5,5",CK671="-6 - -5,5"),1,IF(OR(CK671="-5 a -4,5",CK671="-5 - -4,5"),2,IF(OR(CK671="-4 a -3,5",CK671="-4 - -3,5"),3,IF(OR(CK671="-3 a -2,5",CK671="-3 - -2,5"),4,IF(OR(CK671="-2 a -1,5",CK671="-2 - -1,5"),5,IF(OR(CK671="-1 a -0,5",CK671="-1 - -0,5"),6,IF(OR(CK671="0 a 0,5",CK671="0 - 0,5"),7,IF(OR(CK671="1 a 1,5",CK671="1 - 1,5"),8,IF(CK671="2","NORMA",IF(OR(CK671="2,5 a 3",CK671="2,5 - 3"),9,IF(OR(CK671="3,5 a 4",CK671="3,5 - 4"),10,IF(OR(CK671="4,5 a 5",CK671="4,5 - 5"),11,IF(OR(CK671="5,5 a 6",CK671="5,5 - 6"),12,IF(OR(CK671="6,5 a 7",CK671="6,5 - 7"),13,IF(OR(CK671="7,5 a 8",CK671="7,5 - 8"),14,IF(OR(CK671="8,5 a 9",CK671="8,5 - 9,5",CK671="9 a 9,5"),15,IF(CK671="10",15,IF(OR(CK671="0,5 a 1",CK671="0,5 - 1"),7,"Fuera de rango")))))))))))))))))))</f>
        <v>10</v>
      </c>
      <c r="CO671" s="10" t="str">
        <f aca="false">IF(CM671&gt;0,"EME"," ")</f>
        <v> </v>
      </c>
      <c r="CQ671" s="10" t="str">
        <f aca="false">IF(CP671&gt;0,"0", " ")</f>
        <v> </v>
      </c>
      <c r="CR671" s="10" t="str">
        <f aca="false">IF(CP671&gt;0,"EME"," ")</f>
        <v> </v>
      </c>
      <c r="CS671" s="9" t="n">
        <v>0</v>
      </c>
      <c r="CV671" s="9" t="n">
        <v>0</v>
      </c>
      <c r="CY671" s="9" t="n">
        <v>0</v>
      </c>
      <c r="DB671" s="9" t="n">
        <v>0</v>
      </c>
      <c r="DC671" s="11" t="str">
        <f aca="false">IF(DB671&lt;0,"2"," ")</f>
        <v> </v>
      </c>
      <c r="DD671" s="11" t="str">
        <f aca="false">IF(DB671&lt;0,"MIO"," ")</f>
        <v> </v>
      </c>
      <c r="DE671" s="9" t="n">
        <v>0</v>
      </c>
      <c r="DF671" s="10" t="str">
        <f aca="false">IF(DE671&lt;0,"3"," ")</f>
        <v> </v>
      </c>
      <c r="DG671" s="10" t="str">
        <f aca="false">IF(DE671&lt;0,"AST"," ")</f>
        <v> </v>
      </c>
      <c r="DH671" s="9" t="n">
        <v>0</v>
      </c>
      <c r="DI671" s="10" t="str">
        <f aca="false">IF(DH671&lt;0,"3"," ")</f>
        <v> </v>
      </c>
      <c r="DJ671" s="10" t="str">
        <f aca="false">IF(DH671&lt;0,"AST"," ")</f>
        <v> </v>
      </c>
      <c r="DK671" s="9" t="n">
        <v>0</v>
      </c>
      <c r="DL671" s="10" t="str">
        <f aca="false">IF(DK671&gt;0,"4"," ")</f>
        <v> </v>
      </c>
      <c r="DM671" s="10" t="str">
        <f aca="false">IF(DK671&gt;0,"PRE"," ")</f>
        <v> </v>
      </c>
      <c r="DN671" s="9" t="n">
        <v>0</v>
      </c>
      <c r="DO671" s="10" t="str">
        <f aca="false">IF(DN671&gt;0,"4"," ")</f>
        <v> </v>
      </c>
      <c r="DP671" s="10" t="str">
        <f aca="false">IF(DN671&gt;0,"PRE"," ")</f>
        <v> </v>
      </c>
      <c r="DS671" s="12" t="str">
        <f aca="false">CONCATENATE(CO671,CU671,DA671,DG671,DM671)</f>
        <v>   </v>
      </c>
      <c r="DT671" s="10" t="e">
        <f aca="false" t="array" ref="DT671">_xlfn.IFS(DS671="EME    ","0", DS671=" HIP   ","1", DS671="  MIO  ","2", DS671="   AST ","3", DS671="    PRE","4", DS671="EME   PRE","5", DS671=" HIP  PRE","6", DS671=" HIP AST ","7", DS671="  MIO PRE","8", DS671="  MIOAST ","9", DS671="   ASTPRE","10",DS671=" HIP ASTPRE","11", DS671="  MIOASTPRE","12", DS671="     ","0")</f>
        <v>#N/A</v>
      </c>
      <c r="DV671" s="1" t="e">
        <f aca="false" t="array" ref="DV671">_xlfn.IFS(DU671="SI","2", DU671="NO","1")</f>
        <v>#N/A</v>
      </c>
      <c r="DX671" s="11" t="str">
        <f aca="false">IF(DW671=0,"1","2")</f>
        <v>1</v>
      </c>
      <c r="DY671" s="11" t="str">
        <f aca="false" t="array" ref="DY671">_xlfn.IFS(DW671=0,"0", DW671=0.25, "1", DW671=0.5,"2", DW671=0.75,"3", DW671=1,"4",DW671=1.25,"5", DW671=1.5,"6", DW671=1.75,"7", DW671=2,"8")</f>
        <v>0</v>
      </c>
      <c r="EA671" s="11" t="str">
        <f aca="false">IF(DZ671=0,"1","2")</f>
        <v>1</v>
      </c>
      <c r="EB671" s="11" t="str">
        <f aca="false" t="array" ref="EB671">_xlfn.IFS(DZ671=0,"0", DZ671=0.25, "1", DZ671=0.5,"2", DZ671=0.75,"3", DZ671=1,"4",DZ671=1.25,"5", DZ671=1.5,"6", DZ671=1.75,"7", DZ671=2,"8")</f>
        <v>0</v>
      </c>
      <c r="ED671" s="10" t="str">
        <f aca="false">IF(EC671=0,"1","2")</f>
        <v>1</v>
      </c>
      <c r="EE671" s="11" t="str">
        <f aca="false" t="array" ref="EE671">_xlfn.IFS(EC671=0,"0", EC671=-0.25, "1", EC671=-0.5,"2", EC671=-0.75,"3", EC671=-1,"4",EC671=-1.25,"5", EC671=-1.5,"6", EC671=-1.75,"7", EC671=-2,"8", EC671=-2.25,"9",EC671=-2.5,"10", EC671=-2.75,"11", EC671=-3,"12", EC671=-3.25,"13", EC671=-3.5,"14", EC671=-3.75,"15",EC671=-4,"16")</f>
        <v>0</v>
      </c>
      <c r="EG671" s="10" t="str">
        <f aca="false">IF(EF671=0,"1","2")</f>
        <v>1</v>
      </c>
      <c r="EH671" s="11" t="str">
        <f aca="false" t="array" ref="EH671">_xlfn.IFS(EF671=0,"0", EF671=-0.25, "1", EF671=-0.5,"2", EF671=-0.75,"3", EF671=-1,"4",EF671=-1.25,"5", EF671=-1.5,"6", EF671=-1.75,"7", EF671=-2,"8", EF671=-2.25,"9",EF671=-2.5,"10", EF671=-2.75,"11", EF671=-3,"12", EF671=-3.25,"13", EF671=-3.5,"14", EF671=-3.75,"15",EF671=-4,"16")</f>
        <v>0</v>
      </c>
      <c r="EJ671" s="11" t="str">
        <f aca="false">IF(EI671=0,"1","2")</f>
        <v>1</v>
      </c>
      <c r="EK671" s="11" t="str">
        <f aca="false" t="array" ref="EK671">_xlfn.IFS(EI671=0,"0", EI671=-0.25, "1", EI671=-0.5,"2", EI671=-0.75,"3", EI671=-1,"4",EI671=-1.25,"5", EI671=-1.5,"6", EI671=-1.75,"7", EI671=-2,"8", EI671=-2.25,"9", EI671=-2.25,"9",EI671=-2.5,"10", EI671=-2.75,"11", EI671=-3,"12", EI671=-3.25,"13", EI671=-3.5,"14", EI671=-3.75,"15",EI671=-4,"16", EI671=0.25, "17", EI671=0.5, "18")</f>
        <v>0</v>
      </c>
      <c r="EM671" s="11" t="str">
        <f aca="false">IF(EL671=0,"1","2")</f>
        <v>1</v>
      </c>
      <c r="EN671" s="11" t="str">
        <f aca="false" t="array" ref="EN671">_xlfn.IFS(EL671=0.25,"17",EL671=0.5,"18", EL671=0,"0", EL671=-0.25, "1", EL671=-0.5,"2", EL671=-0.75,"3", EL671=-1,"4",EL671=-1.25,"5", EL671=-1.5,"6", EL671=-1.75,"7", EL671=-2,"8",EL671= -2.25,"9",EL671=-2.5,"10",EL671= -2.75,"11",EL671= -3,"12",EL671= -3.25,"13",EL671= -3.5,"14",EL671= -3.75,"15",EL671=-4,"16")</f>
        <v>0</v>
      </c>
      <c r="EP671" s="11" t="str">
        <f aca="false">IF(EO671=0,"1","2")</f>
        <v>1</v>
      </c>
      <c r="EQ671" s="11" t="str">
        <f aca="false" t="array" ref="EQ671">_xlfn.IFS(EO671=0,"0", EO671=0.25, "1", EO671=0.5,"2", EO671=0.75,"3", EO671=1,"4",EO671=1.25,"5", EO671=1.5,"6", EO671=1.75,"7", EO671=2,"8", EO671=2.25,"9", EO671=2.25,"9",EO671=2.5,"10", EO671=2.75,"11", EO671=3,"12", EO671=3.25,"13", EO671=3.5,"14", EO671=3.75,"15",EO671=4,"16", EO671=-0.25, "17", bq=-0.5, "18")</f>
        <v>0</v>
      </c>
      <c r="ES671" s="11" t="str">
        <f aca="false">IF(ER671=0,"1","2")</f>
        <v>1</v>
      </c>
      <c r="ET671" s="11" t="str">
        <f aca="false" t="array" ref="ET671">_xlfn.IFS(ER671=0,"0", ER671=0.25, "1", ER671=0.5,"2", ER671=0.75,"3", ER671=1,"4",ER671=1.25,"5", ER671=1.5,"6", ER671=1.75,"7", ER671=2,"8", ER671=2.25,"9", ER671=2.25,"9",ER671=2.5,"10", ER671=2.75,"11", ER671=3,"12", ER671=3.25,"13", ER671=3.5,"14", ER671=3.75,"15",ER671=4,"16", ER671=-0.25, "17", bq=-0.5, "18")</f>
        <v>0</v>
      </c>
      <c r="EV671" s="14" t="e">
        <f aca="false">VLOOKUP(EU671,LEYENDA!$G$2:$H$8,2,TRUE())</f>
        <v>#N/A</v>
      </c>
      <c r="EW671" s="14" t="e">
        <f aca="false" t="array" ref="EW671">_xlfn.IFS(EV671="0-5","1", EV671="6-12","2", EV671="13-18","3", EV671="19-24","4", EV671="25-36","5", EV671="37-48","6", EV671="49-60","7")</f>
        <v>#N/A</v>
      </c>
    </row>
    <row r="672" customFormat="false" ht="13.5" hidden="false" customHeight="false" outlineLevel="0" collapsed="false">
      <c r="A672" s="1" t="n">
        <v>263</v>
      </c>
      <c r="B672" s="2" t="n">
        <v>2</v>
      </c>
      <c r="C672" s="33" t="n">
        <v>46021</v>
      </c>
      <c r="E672" s="5" t="str">
        <f aca="false">VLOOKUP(A672,'286'!$A$3:$J$6279,10,FALSE())</f>
        <v>VALLEJO VIÑALS, RAFAELA</v>
      </c>
      <c r="F672" s="4" t="str">
        <f aca="false">VLOOKUP(A672,'286'!$A$3:$I$1768,3,FALSE())</f>
        <v>VAVIRA</v>
      </c>
      <c r="G672" s="6" t="n">
        <f aca="false">VLOOKUP(A672,'286'!$A$3:$I$1768,4,FALSE())</f>
        <v>42935</v>
      </c>
      <c r="H672" s="7" t="n">
        <f aca="false">YEAR(C672)-YEAR(G672)</f>
        <v>8</v>
      </c>
      <c r="I672" s="1" t="str">
        <f aca="false">VLOOKUP(H672,LEYENDA!$C$2:$D$6,2,TRUE())</f>
        <v>0-12</v>
      </c>
      <c r="J672" s="5" t="str">
        <f aca="false">VLOOKUP(A672,'286'!$A$3:$I$1768,7,FALSE())</f>
        <v>M</v>
      </c>
      <c r="K672" s="8" t="n">
        <f aca="false">VLOOKUP(A672,'286'!$A$3:$I$1768,2,FALSE())</f>
        <v>0</v>
      </c>
      <c r="L672" s="4" t="str">
        <f aca="false">VLOOKUP(A672,'286'!$A$3:$I$1768,8,FALSE())</f>
        <v>D</v>
      </c>
      <c r="M672" s="4" t="str">
        <f aca="false">VLOOKUP(A672,'286'!$A$3:$I$1768,9,FALSE())</f>
        <v>D</v>
      </c>
      <c r="N672" s="8" t="str">
        <f aca="false">IF(R672=O672, "MISMA","CONTRARIA")</f>
        <v>MISMA</v>
      </c>
      <c r="O672" s="8" t="str">
        <f aca="false" t="array" ref="O672">_xlfn.IFS(L672="D","1", L672="I","2")</f>
        <v>1</v>
      </c>
      <c r="P672" s="8" t="e">
        <f aca="false" t="array" ref="P672">_xlfn.IFS(K672="OD","1", K672="OI","2")</f>
        <v>#N/A</v>
      </c>
      <c r="Q672" s="1" t="str">
        <f aca="false" t="array" ref="Q672">_xlfn.IFS(J672="M","1", J672="H","2")</f>
        <v>1</v>
      </c>
      <c r="R672" s="8" t="str">
        <f aca="false" t="array" ref="R672">_xlfn.IFS(M672="D","1", M672="I","2")</f>
        <v>1</v>
      </c>
      <c r="S672" s="1" t="str">
        <f aca="false" t="array" ref="S672">_xlfn.IFS(N672="CONTRARIA", "1",N672= "MISMA","2")</f>
        <v>2</v>
      </c>
      <c r="T672" s="1" t="str">
        <f aca="false" t="array" ref="T672">_xlfn.IFS(I672="0-12","1", I672="13-24","2", I672="25-40","3", I672="41-60","4", I672="61-100","5")</f>
        <v>1</v>
      </c>
      <c r="U672" s="9" t="n">
        <v>-0.5</v>
      </c>
      <c r="V672" s="10" t="str">
        <f aca="false">IF(U672="","",IF(AND(U672&gt;=-9,U672&lt;=-6.5),"-9 a -6,5",IF(AND(U672&gt;=-6,U672&lt;=-3.5),"-6 a -3,5",IF(AND(U672&gt;=-3,U672&lt;=-1),"-3 a -1",IF(U672=-0.5,"-0,5",IF(AND(U672&gt;=0,U672&lt;=2.5),"0 a 2,5",IF(AND(U672&gt;=3,U672&lt;=5.5),"3 a 5,5",IF(AND(U672&gt;=6,U672&lt;=8.5),"6 a 8,5",IF(AND(U672&gt;=9,U672&lt;=20),"9 a 20","Fuera de rango")))))))))</f>
        <v>-0,5</v>
      </c>
      <c r="W672" s="11" t="str">
        <f aca="false">IF(V672="","",IF(V672="-9 a -6,5",2,IF(V672="-6 a -3,5",3,IF(V672="-3 a -1",4,IF(V672="-0,5","NORMA",IF(V672="0 a 2,5",5,IF(V672="3 a 5,5",6,IF(V672="6 a 8,5",7,IF(V672="9 a 20",8,"Fuera de rango")))))))))</f>
        <v>NORMA</v>
      </c>
      <c r="X672" s="9" t="n">
        <v>0</v>
      </c>
      <c r="Y672" s="11" t="str">
        <f aca="false">IF(X672="","",IF(AND(X672&gt;=0,X672&lt;=4),"0 a 4",IF(AND(X672&gt;=4.5,X672&lt;=8.5),"4,5 a 8,5",IF(X672=9,"9",IF(AND(X672&gt;=9.5,X672&lt;=13),"9,5 a 13",IF(AND(X672&gt;=13.5,X672&lt;=20),"13,5 a 20",IF(AND(X672&gt;=20.5,X672&lt;=35),"20,5 a 35","Fuera de rango")))))))</f>
        <v>0 a 4</v>
      </c>
      <c r="Z672" s="11" t="n">
        <f aca="false">IF(Y672="","",IF(Y672="0 a 4",1,IF(Y672="4,5 a 8,5",2,IF(Y672="9","NORMA",IF(Y672="9,5 a 13",3,IF(Y672="13,5 a 20",4,IF(Y672="20,5 a 35",5,"Fuera de rango")))))))</f>
        <v>1</v>
      </c>
      <c r="AA672" s="9" t="n">
        <v>12</v>
      </c>
      <c r="AB672" s="10" t="str">
        <f aca="false">IF(AA672="","",IF(AND(AA672&gt;=0,AA672&lt;=9),"0 a 9",IF(AND(AA672&gt;=9.5,AA672&lt;=18.5),"9,5 a 18,5",IF(AA672=19,"19",IF(AND(AA672&gt;=19.5,AA672&lt;=28),"19,5 a 28",IF(AND(AA672&gt;=28.5,AA672&lt;=40),"28,5 a 40","Fuera de rango"))))))</f>
        <v>9,5 a 18,5</v>
      </c>
      <c r="AC672" s="11" t="n">
        <f aca="false" t="array" ref="AC672">_xlfn.IFS(AB672="","",AB672="0 a 9",1,AB672="9,5 a 18,5",2,AB672="19","NORMA",AB672="19,5 a 28",3,AB672="28,5 a 40",4,TRUE(),"Fuera de rango")</f>
        <v>2</v>
      </c>
      <c r="AD672" s="9" t="n">
        <v>6</v>
      </c>
      <c r="AE672" s="10" t="str">
        <f aca="false">IF(AD672="","",IF(AND(AD672&gt;=-10,AD672&lt;=0),"De -10 a 0",IF(AND(AD672&gt;=0.5,AD672&lt;=9.5),"0,5 a 9,5",IF(AD672=10,"10",IF(AND(AD672&gt;=10.5,AD672&lt;=20),"10,5 a 20",IF(AND(AD672&gt;=20.5,AD672&lt;=40),"20,5 a 40","Fuera de rango"))))))</f>
        <v>0,5 a 9,5</v>
      </c>
      <c r="AF672" s="12" t="n">
        <f aca="false">IF(AD672="","",IF(AND(AD672&gt;=-10,AD672&lt;=0),1,IF(AND(AD672&gt;=0.5,AD672&lt;=9.5),2,IF(AD672=10,"NORMA",IF(AND(AD672&gt;=10.5,AD672&lt;=20),3,IF(AND(AD672&gt;=20.5,AD672&lt;=40),4,""))))))</f>
        <v>2</v>
      </c>
      <c r="AG672" s="9" t="n">
        <v>8</v>
      </c>
      <c r="AH672" s="10" t="str">
        <f aca="false">IF(AG672="","",IF(AND(AG672&gt;=0,AG672&lt;=4),"0 a 4",IF(AND(AG672&gt;=4.5,AG672&lt;=8.5),"4,5 a 8,5",IF(AG672=9,"9",IF(AND(AG672&gt;=9.5,AG672&lt;=13),"9,5 a 13",IF(AND(AG672&gt;=13.5,AG672&lt;=25),"13,5 a 25","Fuera de rango"))))))</f>
        <v>4,5 a 8,5</v>
      </c>
      <c r="AI672" s="10" t="n">
        <f aca="false">IF(AH672="","",IF(AH672="0 a 4",1,IF(AH672="4,5 a 8,5",2,IF(AH672="9","NORMA",IF(AH672="9,5 a 13",3,IF(AH672="13,5 a 25",4,""))))))</f>
        <v>2</v>
      </c>
      <c r="AJ672" s="9" t="n">
        <v>3</v>
      </c>
      <c r="AK672" s="10" t="str">
        <f aca="false">IF(AJ672="","",IF(AND(AJ672&gt;=-15,AJ672&lt;=-10.5),"-15 a -10,5",IF(AND(AJ672&gt;=-10,AJ672&lt;=-4),"-10 a -4",IF(AND(AJ672&gt;=-4.5,AJ672&lt;=0),"-4,5 a 0",IF(AND(AJ672&gt;=0.5,AJ672&lt;=4.5),"0,5 a 4,5",IF(AJ672=5,"5",IF(AND(AJ672&gt;=5.5,AJ672&lt;=10),"5,5 a 10",IF(AND(AJ672&gt;=10.5,AJ672&lt;=20),"10,5 a 20","Fuera de rango"))))))))</f>
        <v>0,5 a 4,5</v>
      </c>
      <c r="AL672" s="11" t="n">
        <f aca="false">IF(AK672="","",IF(AK672="-15 a -10,5",1,IF(AK672="-10 a -4",2,IF(AK672="-4,5 a 0",3,IF(AK672="0,5 a 4,5",4,IF(AK672="5","NORMA",IF(AK672="5,5 a 10",5,IF(AK672="10,5 a 20",6,"Error"))))))))</f>
        <v>4</v>
      </c>
      <c r="AM672" s="9" t="n">
        <v>0</v>
      </c>
      <c r="AN672" s="10" t="str">
        <f aca="false">IF(AM672="","",IF(AND(AM672&gt;=-7.5,AM672&lt;=-5.5),"-7,5 a -5,5",IF(AND(AM672&gt;=-5,AM672&lt;=-3),"-5 a -3",IF(AND(AM672&gt;=-2.5,AM672&lt;=-0.5),"-2,5 a -0,5",IF(AM672=0,"0,00",IF(AND(AM672&gt;=0.5,AM672&lt;=2.5),"0,5 a 2,5",IF(AND(AM672&gt;=3,AM672&lt;=5),"3 a 5",IF(AND(AM672&gt;=5.5,AM672&lt;=7.5),"5,5 a 7,5",IF(AND(AM672&gt;=8,AM672&lt;=10),"8 a 10","Fuera de rango")))))))))</f>
        <v>0,00</v>
      </c>
      <c r="AO672" s="11" t="str">
        <f aca="false">IF(AN672="","",IF(AN672="-7,5 a -5,5",1,IF(AN672="-5 a -3",2,IF(AN672="-2,5 a -0,5",3,IF(AN672="0,00","NORMA",IF(AN672="0,5 a 2,5",4,IF(AN672="3 a 5",5,IF(AN672="5,5 a 7,5",6,IF(AN672="8 a 10",7,"Error")))))))))</f>
        <v>NORMA</v>
      </c>
      <c r="AP672" s="9" t="n">
        <v>-8</v>
      </c>
      <c r="AQ672" s="10" t="str">
        <f aca="false">IF(AP672="","",IF(AND(AP672&gt;=-20,AP672&lt;=-9.5),"-20 a -9,5",IF(AND(AP672&gt;=-9,AP672&lt;=-6.5),"-9 a -6,5",IF(AP672=-6,"-6",IF(AND(AP672&gt;=-5.5,AP672&lt;=-3),"-5,5 a -3",IF(AND(AP672&gt;=-2.5,AP672&lt;=0),"-2,5 a 0",IF(AND(AP672&gt;=0.5,AP672&lt;=3),"0,5 a 3",IF(AND(AP672&gt;=3.5,AP672&lt;=6),"3,5 a 6",IF(AND(AP672&gt;=6.5,AP672&lt;=9),"6,5 a 9",IF(AND(AP672&gt;=9.5,AP672&lt;=20),"9,5 a 20","Fuera de rango"))))))))))</f>
        <v>-9 a -6,5</v>
      </c>
      <c r="AR672" s="11" t="n">
        <f aca="false">IF(AQ672="","",IF(AQ672="-20 a -9,5",1,IF(AQ672="-9 a -6,5",2,IF(AQ672="-6","NORMA",IF(AQ672="-5,5 a -3",3,IF(AQ672="-2,5 a 0",4,IF(AQ672="0,5 a 3",5,IF(AQ672="3,5 a 6",6,IF(AQ672="6,5 a 9",7,IF(AQ672="9,5 a 20",8,""))))))))))</f>
        <v>2</v>
      </c>
      <c r="AS672" s="9" t="n">
        <v>4</v>
      </c>
      <c r="AT672" s="10" t="str">
        <f aca="false">IF(AS672="","",IF(AND(AS672&gt;=-16,AS672&lt;=-14),"-16 a -14",IF(AND(AS672&gt;=-13.5,AS672&lt;=-11.5),"-13,5 a -11,5",IF(AND(AS672&gt;=-11,AS672&lt;=-9),"-11 a -9",IF(AND(AS672&gt;=-8.5,AS672&lt;=-6.5),"-8,5 a -6,5",IF(AND(AS672&gt;=-6,AS672&lt;=-4),"-6 a -4",IF(AND(AS672&gt;=-3.5,AS672&lt;=-1.5),"-3,5 a -1,5",IF(AND(AS672&gt;=-1,AS672&lt;=1),"-1 a 1",IF(AND(AS672&gt;=1.5,AS672&lt;=3.5),"1,5 a 3,5",IF(AND(AS672&gt;=4,AS672&lt;=6),"4 a 6",IF(AND(AS672&gt;=6.5,AS672&lt;=8.5),"6,5 a 8,5",IF(AND(AS672&gt;=9,AS672&lt;=11),"9 a 11",IF(AND(AS672&gt;=11.5,AS672&lt;=13.5),"11,5 a 13,5",IF(AND(AS672&gt;=14,AS672&lt;=16),"14 a 16",IF(AND(AS672&gt;=16.5,AS672&lt;=18.5),"16,5 a 18,5",IF(AND(AS672&gt;=19,AS672&lt;=21),"19 a 21","Fuera de rango"))))))))))))))))</f>
        <v>4 a 6</v>
      </c>
      <c r="AU672" s="11" t="str">
        <f aca="false" t="array" ref="AU672">IF(AT672="","",_xlfn.IFS(AT672="-16 a -14",1,AT672="-13,5 a -11,5",2,AT672="-11 a -9",3,AT672="-8,5 a -6,5",4,AT672="-6 a -4",5,AT672="-3,5 a -1,5",6,AT672="-1 a 1",7,AT672="1,5 a 3,5",8,AT672="4 a 6","NORMA",AT672="6,5 a 8,5",9,AT672="9 a 11",10,AT672="11,5 a 13,5",11,AT672="14 a 16",12,AT672="16,5 a 18,5",13,AT672="19 a 21",14,TRUE(),""))</f>
        <v>NORMA</v>
      </c>
      <c r="AV672" s="9" t="n">
        <v>1</v>
      </c>
      <c r="AW672" s="10" t="str">
        <f aca="false">IF(AV672="","",IF(AND(AV672&gt;=-1,AV672&lt;=-0.5),"-1 a -0,5",IF(AND(AV672&gt;-0.5,AV672&lt;=0),"De -0,5 a 0",IF(AND(AV672&gt;=0.25,AV672&lt;=0.75),"0,25 a 0,75",IF(AND(AV672&gt;=1,AV672&lt;=1.5),"1 a 1,5",IF(AND(AV672&gt;=1.75,AV672&lt;=2.25),"1,75 a 2,25",IF(AND(AV672&gt;=2.5,AV672&lt;=3),"2,5 a 3",IF(AND(AV672&gt;=3.25,AV672&lt;=3.75),"3,25 a 3,75","Fuera de rango"))))))))</f>
        <v>1 a 1,5</v>
      </c>
      <c r="AX672" s="10" t="n">
        <f aca="false">IF(AW672="","",IF(OR(AW672="-1 a -0,5",AW672="-1 a -0.5"),1,IF(OR(AW672="De -0,5 a 0",AW672="-0,5 a 0",AW672="De -0.5 a 0"),2,IF(OR(AW672="0,25 a 0,75",AW672="0.25 a 0.75"),"NORMA",IF(OR(AW672="1 a 1,5",AW672="1 a 1.5"),3,IF(OR(AW672="1,75 a 2,25",AW672="1.75 a 2.25"),4,IF(OR(AW672="2,5 a 3",AW672="2.5 a 3"),5,IF(OR(AW672="3,25 a 3,75",AW672="3.25 a 3.75"),6,""))))))))</f>
        <v>3</v>
      </c>
      <c r="AY672" s="9" t="n">
        <v>-7</v>
      </c>
      <c r="AZ672" s="10" t="str">
        <f aca="false">IF(AY672="","",IF(AND(AY672&gt;=-20,AY672&lt;=-9.5),"-20 a -9,5",IF(AND(AY672&gt;=-9,AY672&lt;=-6.5),"-9 a -6,5",IF(AY672=-6,"-6",IF(AND(AY672&gt;=-5.5,AY672&lt;=-3),"-5,5 a -3",IF(AND(AY672&gt;=-2.5,AY672&lt;=0),"-2,5 a 0",IF(AND(AY672&gt;=0.5,AY672&lt;=3),"0,5 a 3",IF(AND(AY672&gt;=3.5,AY672&lt;=6),"3,5 a 6","Fuera de rango"))))))))</f>
        <v>-9 a -6,5</v>
      </c>
      <c r="BA672" s="11" t="n">
        <f aca="false">IF(AZ672="","",IF(AZ672="-20 a -9,5",1,IF(AZ672="-9 a -6,5",2,IF(AZ672="-6","NORMA",IF(AZ672="-5,5 a -3",3,IF(AZ672="-2,5 a 0",4,IF(AZ672="0,5 a 3",5,IF(AZ672="3,5 a 6",6,""))))))))</f>
        <v>2</v>
      </c>
      <c r="BB672" s="9" t="n">
        <v>0</v>
      </c>
      <c r="BC672" s="10" t="str">
        <f aca="false" t="array" ref="BC672">IF(BB672="","",_xlfn.IFS(AND(BB672&gt;=0,BB672&lt;=2),"0 a 2",AND(BB672&gt;=2.5,BB672&lt;=4.5),"2,5 a 4,5",AND(BB672&gt;=5,BB672&lt;=7),"5 a 7",AND(BB672&gt;=7.5,BB672&lt;=9.5),"7,5 a 9,5",AND(BB672&gt;=10,BB672&lt;=12),"10 a 12",AND(BB672&gt;=12.5,BB672&lt;=14.5),"12,5 a 14,5",BB672=15,"15",AND(BB672&gt;=15.5,BB672&lt;=17.5),"15,5 a 17,5",AND(BB672&gt;=18,BB672&lt;=20),"18 a 20",AND(BB672&gt;=20.5,BB672&lt;=22.5),"20,5 a 22,5",AND(BB672&gt;=23,BB672&lt;=25),"23 a 25",TRUE(),"Fuera de rango"))</f>
        <v>0 a 2</v>
      </c>
      <c r="BD672" s="11" t="n">
        <f aca="false" t="array" ref="BD672">IF(BC672="","",_xlfn.IFS(BC672="0 a 2",1,BC672="2,5 a 4,5",2,BC672="5 a 7",3,BC672="7,5 a 9,5",4,BC672="10 a 12",5,BC672="12,5 a 14,5",6,BC672="15","NORMA",BC672="15,5 a 17,5",7,BC672="18 a 20",8,BC672="20,5 a 22,5",9,BC672="23 a 25",10,TRUE(),"Fuera de rango"))</f>
        <v>1</v>
      </c>
      <c r="BE672" s="9" t="n">
        <v>12</v>
      </c>
      <c r="BF672" s="10" t="str">
        <f aca="false">IF(BE672="","",IF(AND(BE672&gt;=-20,BE672&lt;=-10),"-20 a -10",IF(AND(BE672&gt;=-9.5,BE672&lt;=0.5),"-9,5 a 0,5",IF(AND(BE672&gt;=1,BE672&lt;=11),"1 a 11",IF(AND(BE672&gt;=11.5,BE672&lt;=20.5),"11,5 a 20,5",IF(BE672=21,"21",IF(AND(BE672&gt;=21.5,BE672&lt;=31.5),"21,5 a 31,5",IF(AND(BE672&gt;=32,BE672&lt;=42),"32 a 42","Fuera de rango"))))))))</f>
        <v>11,5 a 20,5</v>
      </c>
      <c r="BG672" s="11" t="n">
        <f aca="false">IF(BF672="","",IF(BF672="-20 a -10",1,IF(BF672="-9,5 a 0,5",2,IF(BF672="1 a 11",3,IF(BF672="11,5 a 20,5",4,IF(BF672="21","NORMA",IF(BF672="21,5 a 31,5",5,IF(BF672="32 a 42",6,""))))))))</f>
        <v>4</v>
      </c>
      <c r="BH672" s="9" t="n">
        <v>7</v>
      </c>
      <c r="BI672" s="10" t="str">
        <f aca="false">IF(BH672="","",IF(AND(BH672&gt;=-20,BH672&lt;=-15),"-20 a -15",IF(AND(BH672&gt;=-14.5,BH672&lt;=-9.5),"-14,5 a -9,5",IF(AND(BH672&gt;=-9,BH672&lt;=-4),"-9 a -4",IF(AND(BH672&gt;=-3.5,BH672&lt;=2.5),"-3,5 a 2,5",IF(AND(BH672&gt;=3,BH672&lt;=8),"3 a 8",IF(AND(BH672&gt;=8.5,BH672&lt;=14.5),"8,5 a 14,5",IF(BH672=15,"15",IF(AND(BH672&gt;=15.5,BH672&lt;=20.5),"15,5 a 20,5",IF(AND(BH672&gt;=21,BH672&lt;=26),"21 a 26","Fuera de rango"))))))))))</f>
        <v>3 a 8</v>
      </c>
      <c r="BJ672" s="11" t="n">
        <f aca="false">IF(BI672="","",IF(BI672="-20 a -15",1,IF(BI672="-14,5 a -9,5",2,IF(BI672="-9 a -4",3,IF(BI672="-3,5 a 2,5",4,IF(BI672="3 a 8",5,IF(BI672="8,5 a 14,5",6,IF(BI672="15","NORMA",IF(BI672="15,5 a 20,5",7,IF(BI672="21 a 26",8,IF(BI672="26,5 a 31,5",9,"")))))))))))</f>
        <v>5</v>
      </c>
      <c r="BK672" s="9" t="n">
        <v>0</v>
      </c>
      <c r="BL672" s="10" t="str">
        <f aca="false">IF(BK672="","",IF(AND(BK672&gt;=0,BK672&lt;=2),"0 - 2",IF(AND(BK672&gt;=2.5,BK672&lt;=4.5),"2,5 - 4,5",IF(AND(BK672&gt;=5,BK672&lt;=7),"5 - 7",IF(AND(BK672&gt;=7.5,BK672&lt;=9.5),"7,5 - 9,5",IF(AND(BK672&gt;=10,BK672&lt;=12),"10 - 12",IF(AND(BK672&gt;=12.5,BK672&lt;=13.5),"12,5 - 13,5",IF(BK672=14,"14",IF(AND(BK672&gt;=14.5,BK672&lt;=16.5),"14,5 - 16,5",IF(AND(BK672&gt;=17,BK672&lt;=19),"17 - 19",IF(AND(BK672&gt;=19.5,BK672&lt;=21.5),"19,5 - 21,5",IF(AND(BK672&gt;=22,BK672&lt;=24),"22 - 24",IF(AND(BK672&gt;=24.5,BK672&lt;=26.5),"24,5 - 26,5",IF(AND(BK672&gt;=27,BK672&lt;=29),"27 - 29",IF(AND(BK672&gt;=29.5,BK672&lt;=30),"29,5 - 30","Fuera de rango")))))))))))))))</f>
        <v>0 - 2</v>
      </c>
      <c r="BM672" s="11" t="n">
        <f aca="false">IF(BL672="","",IF(BL672="0 - 2",1,IF(BL672="2,5 - 4,5",2,IF(BL672="5 - 7",3,IF(BL672="7,5 - 9,5",4,IF(BL672="10 - 12",5,IF(BL672="12,5 - 13,5",6,IF(BL672="14","NORMA",IF(BL672="14,5 - 16,5",7,IF(BL672="17 - 19",8,IF(BL672="19,5 - 21,5",9,IF(BL672="22 - 24",10,IF(BL672="24,5 - 26,5",11,IF(BL672="27 - 29",12,IF(BL672="29,5 - 30",13,"")))))))))))))))</f>
        <v>1</v>
      </c>
      <c r="BN672" s="9" t="n">
        <v>22</v>
      </c>
      <c r="BO672" s="11" t="str">
        <f aca="false">IF(BN672="","",IF(AND(BN672&gt;=-20,BN672&lt;=-10),"-20 a -10",IF(AND(BN672&gt;=-9.5,BN672&lt;=0.5),"-9,5 a 0,5",IF(AND(BN672&gt;=1,BN672&lt;=11),"1 a 11",IF(AND(BN672&gt;=11.5,BN672&lt;=21.5),"11,5 a 21,5",IF(BN672=22,"22",IF(AND(BN672&gt;=22.5,BN672&lt;=32.5),"22,5 a 32,5",IF(AND(BN672&gt;=33,BN672&lt;=43),"33 a 43","Fuera de rango"))))))))</f>
        <v>22</v>
      </c>
      <c r="BP672" s="11" t="str">
        <f aca="false">IF(BO672="","",IF(BO672="-20 a -10",1,IF(BO672="-9,5 a 0,5",2,IF(BO672="1 a 11",3,IF(BO672="11,5 a 21,5",4,IF(BO672="22","NORMA",IF(BO672="22,5 a 32,5",5,IF(BO672="33 a 43",6,""))))))))</f>
        <v>NORMA</v>
      </c>
      <c r="BQ672" s="9" t="n">
        <v>11</v>
      </c>
      <c r="BR672" s="10" t="str">
        <f aca="false">IF(BQ672="","",IF(AND(BQ672&gt;=-20,BQ672&lt;=-15),"-20 a -15",IF(AND(BQ672&gt;=-14.5,BQ672&lt;=-9.5),"-14,5 a -9,5",IF(AND(BQ672&gt;=-9,BQ672&lt;=-4),"-9 a -4",IF(AND(BQ672&gt;=-3.5,BQ672&lt;=2.5),"-3,5 a 2,5",IF(AND(BQ672&gt;=3,BQ672&lt;=8),"3 a 8",IF(AND(BQ672&gt;=8.5,BQ672&lt;=13.5),"8,5 a 13,5",IF(AND(BQ672&gt;=14,BQ672&lt;=17.5),"14 a 17,5",IF(BQ672=18,"18",IF(AND(BQ672&gt;=18.5,BQ672&lt;=23.5),"18,5 a 23,5",IF(AND(BQ672&gt;=24,BQ672&lt;=29),"24 a 29",IF(AND(BQ672&gt;=29.5,BQ672&lt;=34.5),"29,5 a 34,5",IF(AND(BQ672&gt;=35,BQ672&lt;=40),"35 a 40","Fuera de rango")))))))))))))</f>
        <v>8,5 a 13,5</v>
      </c>
      <c r="BS672" s="11" t="n">
        <f aca="false">IF(BR672="","",IF(BR672="-20 a -15",1,IF(BR672="-14,5 a -9,5",2,IF(BR672="-9 a -4",3,IF(BR672="-3,5 a 2,5",4,IF(BR672="3 a 8",5,IF(BR672="8,5 a 13,5",6,IF(BR672="14 a 17,5",7,IF(BR672="18","NORMA",IF(BR672="18,5 a 23,5",8,IF(BR672="24 a 29",9,IF(BR672="29,5 a 34,5",10,IF(BR672="35 a 40",11,"")))))))))))))</f>
        <v>6</v>
      </c>
      <c r="BT672" s="9" t="n">
        <v>0</v>
      </c>
      <c r="BU672" s="10" t="str">
        <f aca="false">IF(BT672="","",IF(AND(BT672&gt;=-20,BT672&lt;=-18),"-20 a -18",IF(AND(BT672&gt;=-17.5,BT672&lt;=-15.5),"-17,5 a -15,5",IF(AND(BT672&gt;=-15,BT672&lt;=-13),"-15 a -13",IF(AND(BT672&gt;=-12.5,BT672&lt;=-10.5),"-12,5 a -10,5",IF(AND(BT672&gt;=-10,BT672&lt;=-8),"-10 a -8",IF(AND(BT672&gt;=-7.5,BT672&lt;=-5.5),"-7,5 a -5,5",IF(AND(BT672&gt;=-5,BT672&lt;=-3),"-5 a -3",IF(AND(BT672&gt;=-2.5,BT672&lt;=-0.5),"-2,5 a -0,5",IF(BT672=0,"0",IF(AND(BT672&gt;=0.5,BT672&lt;=2.5),"0,5 a 2,5",IF(AND(BT672&gt;=3,BT672&lt;=5),"3 a 5",IF(AND(BT672&gt;=5.5,BT672&lt;=7.5),"5,5 a 7,5",IF(AND(BT672&gt;=8,BT672&lt;=10),"8 a 10",IF(AND(BT672&gt;=10.5,BT672&lt;=12.5),"10,5 a 12,5",IF(AND(BT672&gt;=13,BT672&lt;=15),"13 a 15",IF(AND(BT672&gt;=15.5,BT672&lt;=17.5),"15,5 a 17,5",IF(AND(BT672&gt;=18,BT672&lt;=20),"18 a 20","Fuera de rango"))))))))))))))))))</f>
        <v>0</v>
      </c>
      <c r="BV672" s="11" t="str">
        <f aca="false">IF(BT672="","",IF(BT672=0,"NORMA",IF(AND(BT672&gt;=-20,BT672&lt;=-18),2,IF(AND(BT672&gt;=-17.5,BT672&lt;=-15.5),2,IF(AND(BT672&gt;=-15,BT672&lt;=-13),3,IF(AND(BT672&gt;=-12.5,BT672&lt;=-10.5),4,IF(AND(BT672&gt;=-10,BT672&lt;=-8),5,IF(AND(BT672&gt;=-7.5,BT672&lt;=-5.5),6,IF(AND(BT672&gt;=-5,BT672&lt;=-3),7,IF(AND(BT672&gt;=-2.5,BT672&lt;=-0.5),8,IF(AND(BT672&gt;=0.5,BT672&lt;=2.5),9,IF(AND(BT672&gt;=3,BT672&lt;=5),10,IF(AND(BT672&gt;=5.5,BT672&lt;=7.5),11,IF(AND(BT672&gt;=8,BT672&lt;=10),12,IF(AND(BT672&gt;=10.5,BT672&lt;=12.5),13,IF(AND(BT672&gt;=13,BT672&lt;=15),14,IF(AND(BT672&gt;=15.5,BT672&lt;=17.5),15,IF(AND(BT672&gt;=18,BT672&lt;=20),16,"Fuera de rango"))))))))))))))))))</f>
        <v>NORMA</v>
      </c>
      <c r="BW672" s="9" t="n">
        <v>-7.75</v>
      </c>
      <c r="BX672" s="10" t="n">
        <f aca="false">18.5- (0.3*H672)</f>
        <v>16.1</v>
      </c>
      <c r="BY672" s="10" t="n">
        <f aca="false">(BW672)-(BX672)</f>
        <v>-23.85</v>
      </c>
      <c r="BZ672" s="10" t="str">
        <f aca="false">IF(BY672="","",IF(BY672&lt;-27.5,"De -30 a -28",IF(BY672&lt;-25,"De -27,5 a -25,5",IF(BY672&lt;-22.5,"De -25 a -23",IF(BY672&lt;-20,"De -22,5 a -20,5",IF(BY672&lt;-17.5,"De -20 a -18",IF(BY672&lt;-15,"De -17,5 a -15,5",IF(BY672&lt;-12.5,"De -15 a -13",IF(BY672&lt;-10,"De -12,5 a -10,5",IF(BY672&lt;-7.5,"De -10 a -8",IF(BY672&lt;-5,"De -7,5 a -5,5",IF(BY672&lt;-2.5,"De -5 a -3",IF(BY672&lt;0,"De -2,5 a -0,5",IF(BY672&lt;2.5,"De 0 a 2",IF(BY672&lt;5,"De 2,5 a 4,5",IF(BY672&lt;7.5,"De 5 a 7",IF(BY672&lt;10,"De 7,5 a 9,5",IF(BY672&lt;12.5,"De 10 a 12",IF(BY672&lt;15,"De 12,5 a 14,5",IF(BY672&lt;17.5,"De 15 a 17",IF(BY672&lt;20,"De 17,5 a 19,5",IF(BY672&lt;22.5,"De 20 a 22",IF(BY672&lt;25,"De 22,5 a 24,5",IF(BY672&lt;27.5,"De 25 a 27","De 27,5 a 30"))))))))))))))))))))))))</f>
        <v>De -25 a -23</v>
      </c>
      <c r="CA672" s="12" t="n">
        <f aca="false">IF(BY672="","",IF(BY672&lt;=-28,1,IF(BY672&lt;=-25.5,2,IF(BY672&lt;=-23,3,IF(BY672&lt;=-20.5,4,IF(BY672&lt;=-18,5,IF(BY672&lt;=-15.5,6,IF(BY672&lt;=-13,7,IF(BY672&lt;=-10.5,8,IF(BY672&lt;=-8,9,IF(BY672&lt;=-5.5,10,IF(BY672&lt;=-3,11,IF(BY672&lt;=-0.5,12,IF(BY672&lt;=2,13,IF(BY672&lt;=4.5,14,IF(BY672&lt;=7,15,IF(BY672&lt;=9.5,16,IF(BY672&lt;=12,17,IF(BY672&lt;=14.5,18,IF(BY672&lt;=17,19,IF(BY672&lt;=19.5,20,IF(BY672&lt;=22,21,IF(BY672&lt;=24.5,22,IF(BY672&lt;=27,23,IF(BY672&lt;=30,24,"Fuera de rango")))))))))))))))))))))))))</f>
        <v>3</v>
      </c>
      <c r="CB672" s="9" t="n">
        <v>-4.75</v>
      </c>
      <c r="CC672" s="10" t="n">
        <f aca="false">18.5- (0.3*H672)</f>
        <v>16.1</v>
      </c>
      <c r="CD672" s="10" t="n">
        <f aca="false">(CB672)-(CC672)</f>
        <v>-20.85</v>
      </c>
      <c r="CE672" s="10" t="str">
        <f aca="false">IF(CD672="","",IF(CD672&lt;-27.5,"De -30 a -28",IF(CD672&lt;-25,"De -27,5 a -25,5",IF(CD672&lt;-22.5,"De -25 a -23",IF(CD672&lt;-20,"De -22,5 a -20,5",IF(CD672&lt;-17.5,"De -20 a -18",IF(CD672&lt;-15,"De -17,5 a -15,5",IF(CD672&lt;-12.5,"De -15 a -13",IF(CD672&lt;-10,"De -12,5 a -10,5",IF(CD672&lt;-7.5,"De -10 a -8",IF(CD672&lt;-5,"De -7,5 a -5,5",IF(CD672&lt;-2.5,"De -5 a -3",IF(CD672&lt;0,"De -2,5 a -0,5",IF(CD672&lt;=2,"De 0 a 2",IF(CD672&lt;=4.5,"De 2,5 a 4,5",IF(CD672&lt;=7,"De 5 a 7",IF(CD672&lt;=9.5,"De 7,5 a 9,5",IF(CD672&lt;=12,"De 10 a 12",IF(CD672&lt;=14.5,"De 12,5 a 14,5",IF(CD672&lt;=17,"De 15 a 17",IF(CD672&lt;=19.5,"De 17,5 a 19,5",IF(CD672&lt;=22,"De 20 a 22",IF(CD672&lt;=24.5,"De 22,5 a 24,5",IF(CD672&lt;=27,"De 25 a 27","De 27,5 a 30"))))))))))))))))))))))))</f>
        <v>De -22,5 a -20,5</v>
      </c>
      <c r="CF672" s="12" t="n">
        <f aca="false">IF(CD672="","",IF(CD672&lt;-27.5,1,IF(CD672&lt;-25,2,IF(CD672&lt;-22.5,3,IF(CD672&lt;-20,4,IF(CD672&lt;-17.5,5,IF(CD672&lt;-15,6,IF(CD672&lt;-12.5,7,IF(CD672&lt;-10,8,IF(CD672&lt;-7.5,9,IF(CD672&lt;-5,10,IF(CD672&lt;-2.5,11,IF(CD672&lt;0,12,IF(CD672&lt;2.5,13,IF(CD672&lt;5,14,IF(CD672&lt;7.5,15,IF(CD672&lt;10,16,IF(CD672&lt;12.5,17,IF(CD672&lt;15,18,IF(CD672&lt;17.5,19,IF(CD672&lt;20,20,IF(CD672&lt;22.5,21,IF(CD672&lt;25,22,IF(CD672&lt;27.5,23,24))))))))))))))))))))))))</f>
        <v>4</v>
      </c>
      <c r="CG672" s="9" t="n">
        <v>-4</v>
      </c>
      <c r="CH672" s="10" t="str">
        <f aca="false">IF(CG672="","",IF(AND(CG672&gt;=-10,CG672&lt;=-9.5),"-10 a -9,5",IF(AND(CG672&gt;-9.5,CG672&lt;=-8.5),"-9 a -8,5",IF(AND(CG672&gt;-8.5,CG672&lt;=-7.5),"-8 a -7,5",IF(AND(CG672&gt;-7.5,CG672&lt;=-6.5),"-7 a -6,5",IF(AND(CG672&gt;-6.5,CG672&lt;=-5.5),"-6 a -5,5",IF(AND(CG672&gt;-5.5,CG672&lt;=-4.5),"-5 a -4,5",IF(AND(CG672&gt;-4.5,CG672&lt;=-3.5),"-4 a -3,5",IF(AND(CG672&gt;-3.5,CG672&lt;=-2.5),"-3 a -2,5",IF(CG672=-2.25,"-2,25",IF(AND(CG672&gt;-2.5,CG672&lt;=-1.5),"-2 a -1,5",IF(AND(CG672&gt;-1.5,CG672&lt;=-0.5),"-1 a -0,5",IF(AND(CG672&gt;-0.5,CG672&lt;=0.5),"0 a 0,5",IF(AND(CG672&gt;0.5,CG672&lt;=1.5),"1 a 1,5",IF(AND(CG672&gt;1.5,CG672&lt;=2.5),"2 a 2,5",IF(AND(CG672&gt;2.5,CG672&lt;=3.5),"3 a 3,5",IF(AND(CG672&gt;3.5,CG672&lt;=4.5),"4 a 4,5",IF(AND(CG672&gt;4.5,CG672&lt;=5.5),"5 a 5,5",IF(AND(CG672&gt;5.5,CG672&lt;=6.5),"6 a 6,5",IF(AND(CG672&gt;6.5,CG672&lt;=7.5),"7 a 7,5",IF(AND(CG672&gt;7.5,CG672&lt;=8.5),"8 a 8,5",IF(AND(CG672&gt;8.5,CG672&lt;=9.5),"9 a 9,5",IF(CG672&gt;=10,"10","Fuera de rango")))))))))))))))))))))))</f>
        <v>-4 a -3,5</v>
      </c>
      <c r="CI672" s="11" t="n">
        <f aca="false">IF(CG672="","",IF(CG672=-2.25,"NORMA",IF(CG672&lt;=-9.5,1,IF(CG672&lt;=-8.5,2,IF(CG672&lt;=-7.5,3,IF(CG672&lt;=-6.5,4,IF(CG672&lt;=-5.5,5,IF(CG672&lt;=-4.5,6,IF(CG672&lt;=-3.5,7,IF(CG672&lt;=-2.5,8,IF(CG672&lt;=-1.5,9,IF(CG672&lt;=-0.5,10,IF(CG672&lt;=0.5,11,IF(CG672&lt;=1.5,12,IF(CG672&lt;=2.5,13,IF(CG672&lt;=3.5,14,IF(CG672&lt;=4.5,15,IF(CG672&lt;=5.5,16,IF(CG672&lt;=6.5,17,IF(CG672&lt;=7.5,18,IF(CG672&lt;=8.5,19,IF(CG672&lt;=9.5,20,IF(CG672=10,21,"Fuera de rango")))))))))))))))))))))))</f>
        <v>7</v>
      </c>
      <c r="CJ672" s="9" t="n">
        <v>1.75</v>
      </c>
      <c r="CK672" s="10" t="str">
        <f aca="false">IF(CJ672="","",IF(AND(CJ672&gt;=-6,CJ672&lt;=-5.5),"-6 a -5,5",IF(AND(CJ672&gt;-5.5,CJ672&lt;=-4.5),"-5 a -4,5",IF(AND(CJ672&gt;-4.5,CJ672&lt;=-3.5),"-4 a -3,5",IF(AND(CJ672&gt;-3.5,CJ672&lt;=-2.5),"-3 a -2,5",IF(AND(CJ672&gt;-2.5,CJ672&lt;=-1.5),"-2 a -1,5",IF(AND(CJ672&gt;-1.5,CJ672&lt;=-0.5),"-1 a -0,5",IF(AND(CJ672&gt;-0.5,CJ672&lt;=0.5),"0 a 0,5",IF(AND(CJ672&gt;0.5,CJ672&lt;=1.5),"1 a 1,5",IF(AND(CJ672&gt;1.5,CJ672&lt;2.5),"2",IF(AND(CJ672&gt;=2.5,CJ672&lt;=3),"2,5 a 3",IF(AND(CJ672&gt;3,CJ672&lt;=4),"3,5 a 4",IF(AND(CJ672&gt;4,CJ672&lt;=5),"4,5 a 5",IF(AND(CJ672&gt;5,CJ672&lt;=6),"5,5 a 6",IF(AND(CJ672&gt;6,CJ672&lt;=7),"6,5 a 7",IF(AND(CJ672&gt;7,CJ672&lt;=8),"7,5 a 8",IF(AND(CJ672&gt;8,CJ672&lt;=9.5),"8,5 a 9,5",IF(CJ672=10,"10","Fuera de rango"))))))))))))))))))</f>
        <v>2</v>
      </c>
      <c r="CL672" s="11" t="str">
        <f aca="false">IF(CK672="","",IF(OR(CK672="-6 a -5,5",CK672="-6 - -5,5"),1,IF(OR(CK672="-5 a -4,5",CK672="-5 - -4,5"),2,IF(OR(CK672="-4 a -3,5",CK672="-4 - -3,5"),3,IF(OR(CK672="-3 a -2,5",CK672="-3 - -2,5"),4,IF(OR(CK672="-2 a -1,5",CK672="-2 - -1,5"),5,IF(OR(CK672="-1 a -0,5",CK672="-1 - -0,5"),6,IF(OR(CK672="0 a 0,5",CK672="0 - 0,5"),7,IF(OR(CK672="1 a 1,5",CK672="1 - 1,5"),8,IF(CK672="2","NORMA",IF(OR(CK672="2,5 a 3",CK672="2,5 - 3"),9,IF(OR(CK672="3,5 a 4",CK672="3,5 - 4"),10,IF(OR(CK672="4,5 a 5",CK672="4,5 - 5"),11,IF(OR(CK672="5,5 a 6",CK672="5,5 - 6"),12,IF(OR(CK672="6,5 a 7",CK672="6,5 - 7"),13,IF(OR(CK672="7,5 a 8",CK672="7,5 - 8"),14,IF(OR(CK672="8,5 a 9",CK672="8,5 - 9,5",CK672="9 a 9,5"),15,IF(CK672="10",15,IF(OR(CK672="0,5 a 1",CK672="0,5 - 1"),7,"Fuera de rango")))))))))))))))))))</f>
        <v>NORMA</v>
      </c>
      <c r="CO672" s="10" t="str">
        <f aca="false">IF(CM672&gt;0,"EME"," ")</f>
        <v> </v>
      </c>
      <c r="CQ672" s="10" t="str">
        <f aca="false">IF(CP672&gt;0,"0", " ")</f>
        <v> </v>
      </c>
      <c r="CR672" s="10" t="str">
        <f aca="false">IF(CP672&gt;0,"EME"," ")</f>
        <v> </v>
      </c>
      <c r="CS672" s="9" t="n">
        <v>0.75</v>
      </c>
      <c r="CV672" s="9" t="n">
        <v>0.25</v>
      </c>
      <c r="CY672" s="9" t="n">
        <v>0</v>
      </c>
      <c r="DB672" s="9" t="n">
        <v>0</v>
      </c>
      <c r="DC672" s="11" t="str">
        <f aca="false">IF(DB672&lt;0,"2"," ")</f>
        <v> </v>
      </c>
      <c r="DD672" s="11" t="str">
        <f aca="false">IF(DB672&lt;0,"MIO"," ")</f>
        <v> </v>
      </c>
      <c r="DE672" s="9" t="n">
        <v>-0.5</v>
      </c>
      <c r="DF672" s="10" t="str">
        <f aca="false">IF(DE672&lt;0,"3"," ")</f>
        <v>3</v>
      </c>
      <c r="DG672" s="10" t="str">
        <f aca="false">IF(DE672&lt;0,"AST"," ")</f>
        <v>AST</v>
      </c>
      <c r="DH672" s="9" t="n">
        <v>0</v>
      </c>
      <c r="DI672" s="10" t="str">
        <f aca="false">IF(DH672&lt;0,"3"," ")</f>
        <v> </v>
      </c>
      <c r="DJ672" s="10" t="str">
        <f aca="false">IF(DH672&lt;0,"AST"," ")</f>
        <v> </v>
      </c>
      <c r="DK672" s="9" t="n">
        <v>0</v>
      </c>
      <c r="DL672" s="10" t="str">
        <f aca="false">IF(DK672&gt;0,"4"," ")</f>
        <v> </v>
      </c>
      <c r="DM672" s="10" t="str">
        <f aca="false">IF(DK672&gt;0,"PRE"," ")</f>
        <v> </v>
      </c>
      <c r="DN672" s="9" t="n">
        <v>0</v>
      </c>
      <c r="DO672" s="10" t="str">
        <f aca="false">IF(DN672&gt;0,"4"," ")</f>
        <v> </v>
      </c>
      <c r="DP672" s="10" t="str">
        <f aca="false">IF(DN672&gt;0,"PRE"," ")</f>
        <v> </v>
      </c>
      <c r="DS672" s="12" t="str">
        <f aca="false">CONCATENATE(CO672,CU672,DA672,DG672,DM672)</f>
        <v> AST </v>
      </c>
      <c r="DT672" s="10" t="e">
        <f aca="false" t="array" ref="DT672">_xlfn.IFS(DS672="EME    ","0", DS672=" HIP   ","1", DS672="  MIO  ","2", DS672="   AST ","3", DS672="    PRE","4", DS672="EME   PRE","5", DS672=" HIP  PRE","6", DS672=" HIP AST ","7", DS672="  MIO PRE","8", DS672="  MIOAST ","9", DS672="   ASTPRE","10",DS672=" HIP ASTPRE","11", DS672="  MIOASTPRE","12", DS672="     ","0")</f>
        <v>#N/A</v>
      </c>
      <c r="DV672" s="1" t="e">
        <f aca="false" t="array" ref="DV672">_xlfn.IFS(DU672="SI","2", DU672="NO","1")</f>
        <v>#N/A</v>
      </c>
      <c r="DX672" s="11" t="str">
        <f aca="false">IF(DW672=0,"1","2")</f>
        <v>1</v>
      </c>
      <c r="DY672" s="11" t="str">
        <f aca="false" t="array" ref="DY672">_xlfn.IFS(DW672=0,"0", DW672=0.25, "1", DW672=0.5,"2", DW672=0.75,"3", DW672=1,"4",DW672=1.25,"5", DW672=1.5,"6", DW672=1.75,"7", DW672=2,"8")</f>
        <v>0</v>
      </c>
      <c r="EA672" s="11" t="str">
        <f aca="false">IF(DZ672=0,"1","2")</f>
        <v>1</v>
      </c>
      <c r="EB672" s="11" t="str">
        <f aca="false" t="array" ref="EB672">_xlfn.IFS(DZ672=0,"0", DZ672=0.25, "1", DZ672=0.5,"2", DZ672=0.75,"3", DZ672=1,"4",DZ672=1.25,"5", DZ672=1.5,"6", DZ672=1.75,"7", DZ672=2,"8")</f>
        <v>0</v>
      </c>
      <c r="ED672" s="10" t="str">
        <f aca="false">IF(EC672=0,"1","2")</f>
        <v>1</v>
      </c>
      <c r="EE672" s="11" t="str">
        <f aca="false" t="array" ref="EE672">_xlfn.IFS(EC672=0,"0", EC672=-0.25, "1", EC672=-0.5,"2", EC672=-0.75,"3", EC672=-1,"4",EC672=-1.25,"5", EC672=-1.5,"6", EC672=-1.75,"7", EC672=-2,"8", EC672=-2.25,"9",EC672=-2.5,"10", EC672=-2.75,"11", EC672=-3,"12", EC672=-3.25,"13", EC672=-3.5,"14", EC672=-3.75,"15",EC672=-4,"16")</f>
        <v>0</v>
      </c>
      <c r="EG672" s="10" t="str">
        <f aca="false">IF(EF672=0,"1","2")</f>
        <v>1</v>
      </c>
      <c r="EH672" s="11" t="str">
        <f aca="false" t="array" ref="EH672">_xlfn.IFS(EF672=0,"0", EF672=-0.25, "1", EF672=-0.5,"2", EF672=-0.75,"3", EF672=-1,"4",EF672=-1.25,"5", EF672=-1.5,"6", EF672=-1.75,"7", EF672=-2,"8", EF672=-2.25,"9",EF672=-2.5,"10", EF672=-2.75,"11", EF672=-3,"12", EF672=-3.25,"13", EF672=-3.5,"14", EF672=-3.75,"15",EF672=-4,"16")</f>
        <v>0</v>
      </c>
      <c r="EJ672" s="11" t="str">
        <f aca="false">IF(EI672=0,"1","2")</f>
        <v>1</v>
      </c>
      <c r="EK672" s="11" t="str">
        <f aca="false" t="array" ref="EK672">_xlfn.IFS(EI672=0,"0", EI672=-0.25, "1", EI672=-0.5,"2", EI672=-0.75,"3", EI672=-1,"4",EI672=-1.25,"5", EI672=-1.5,"6", EI672=-1.75,"7", EI672=-2,"8", EI672=-2.25,"9", EI672=-2.25,"9",EI672=-2.5,"10", EI672=-2.75,"11", EI672=-3,"12", EI672=-3.25,"13", EI672=-3.5,"14", EI672=-3.75,"15",EI672=-4,"16", EI672=0.25, "17", EI672=0.5, "18")</f>
        <v>0</v>
      </c>
      <c r="EM672" s="11" t="str">
        <f aca="false">IF(EL672=0,"1","2")</f>
        <v>1</v>
      </c>
      <c r="EN672" s="11" t="str">
        <f aca="false" t="array" ref="EN672">_xlfn.IFS(EL672=0.25,"17",EL672=0.5,"18", EL672=0,"0", EL672=-0.25, "1", EL672=-0.5,"2", EL672=-0.75,"3", EL672=-1,"4",EL672=-1.25,"5", EL672=-1.5,"6", EL672=-1.75,"7", EL672=-2,"8",EL672= -2.25,"9",EL672=-2.5,"10",EL672= -2.75,"11",EL672= -3,"12",EL672= -3.25,"13",EL672= -3.5,"14",EL672= -3.75,"15",EL672=-4,"16")</f>
        <v>0</v>
      </c>
      <c r="EP672" s="11" t="str">
        <f aca="false">IF(EO672=0,"1","2")</f>
        <v>1</v>
      </c>
      <c r="EQ672" s="11" t="str">
        <f aca="false" t="array" ref="EQ672">_xlfn.IFS(EO672=0,"0", EO672=0.25, "1", EO672=0.5,"2", EO672=0.75,"3", EO672=1,"4",EO672=1.25,"5", EO672=1.5,"6", EO672=1.75,"7", EO672=2,"8", EO672=2.25,"9", EO672=2.25,"9",EO672=2.5,"10", EO672=2.75,"11", EO672=3,"12", EO672=3.25,"13", EO672=3.5,"14", EO672=3.75,"15",EO672=4,"16", EO672=-0.25, "17", bq=-0.5, "18")</f>
        <v>0</v>
      </c>
      <c r="ES672" s="11" t="str">
        <f aca="false">IF(ER672=0,"1","2")</f>
        <v>1</v>
      </c>
      <c r="ET672" s="11" t="str">
        <f aca="false" t="array" ref="ET672">_xlfn.IFS(ER672=0,"0", ER672=0.25, "1", ER672=0.5,"2", ER672=0.75,"3", ER672=1,"4",ER672=1.25,"5", ER672=1.5,"6", ER672=1.75,"7", ER672=2,"8", ER672=2.25,"9", ER672=2.25,"9",ER672=2.5,"10", ER672=2.75,"11", ER672=3,"12", ER672=3.25,"13", ER672=3.5,"14", ER672=3.75,"15",ER672=4,"16", ER672=-0.25, "17", bq=-0.5, "18")</f>
        <v>0</v>
      </c>
      <c r="EV672" s="14" t="e">
        <f aca="false">VLOOKUP(EU672,LEYENDA!$G$2:$H$8,2,TRUE())</f>
        <v>#N/A</v>
      </c>
      <c r="EW672" s="14" t="e">
        <f aca="false" t="array" ref="EW672">_xlfn.IFS(EV672="0-5","1", EV672="6-12","2", EV672="13-18","3", EV672="19-24","4", EV672="25-36","5", EV672="37-48","6", EV672="49-60","7")</f>
        <v>#N/A</v>
      </c>
    </row>
    <row r="673" customFormat="false" ht="13.5" hidden="false" customHeight="false" outlineLevel="0" collapsed="false">
      <c r="A673" s="1" t="n">
        <v>264</v>
      </c>
      <c r="B673" s="2" t="n">
        <v>1</v>
      </c>
      <c r="C673" s="33" t="n">
        <v>42564</v>
      </c>
      <c r="E673" s="5" t="str">
        <f aca="false">VLOOKUP(A673,'286'!$A$3:$J$6279,10,FALSE())</f>
        <v>VIÑALS SCHREDER, LEOPOLDO</v>
      </c>
      <c r="F673" s="4" t="str">
        <f aca="false">VLOOKUP(A673,'286'!$A$3:$I$1768,3,FALSE())</f>
        <v>VISCHRELE</v>
      </c>
      <c r="G673" s="6" t="n">
        <f aca="false">VLOOKUP(A673,'286'!$A$3:$I$1768,4,FALSE())</f>
        <v>40121</v>
      </c>
      <c r="H673" s="7" t="n">
        <f aca="false">YEAR(C673)-YEAR(G673)</f>
        <v>7</v>
      </c>
      <c r="I673" s="1" t="str">
        <f aca="false">VLOOKUP(H673,LEYENDA!$C$2:$D$6,2,TRUE())</f>
        <v>0-12</v>
      </c>
      <c r="J673" s="5" t="str">
        <f aca="false">VLOOKUP(A673,'286'!$A$3:$I$1768,7,FALSE())</f>
        <v>H</v>
      </c>
      <c r="K673" s="8" t="n">
        <f aca="false">VLOOKUP(A673,'286'!$A$3:$I$1768,2,FALSE())</f>
        <v>0</v>
      </c>
      <c r="L673" s="4" t="str">
        <f aca="false">VLOOKUP(A673,'286'!$A$3:$I$1768,8,FALSE())</f>
        <v>D</v>
      </c>
      <c r="M673" s="4" t="str">
        <f aca="false">VLOOKUP(A673,'286'!$A$3:$I$1768,9,FALSE())</f>
        <v>I</v>
      </c>
      <c r="N673" s="8" t="str">
        <f aca="false">IF(R673=O673, "MISMA","CONTRARIA")</f>
        <v>CONTRARIA</v>
      </c>
      <c r="O673" s="8" t="str">
        <f aca="false" t="array" ref="O673">_xlfn.IFS(L673="D","1", L673="I","2")</f>
        <v>1</v>
      </c>
      <c r="P673" s="8" t="e">
        <f aca="false" t="array" ref="P673">_xlfn.IFS(K673="OD","1", K673="OI","2")</f>
        <v>#N/A</v>
      </c>
      <c r="Q673" s="1" t="str">
        <f aca="false" t="array" ref="Q673">_xlfn.IFS(J673="M","1", J673="H","2")</f>
        <v>2</v>
      </c>
      <c r="R673" s="8" t="str">
        <f aca="false" t="array" ref="R673">_xlfn.IFS(M673="D","1", M673="I","2")</f>
        <v>2</v>
      </c>
      <c r="S673" s="1" t="str">
        <f aca="false" t="array" ref="S673">_xlfn.IFS(N673="CONTRARIA", "1",N673= "MISMA","2")</f>
        <v>1</v>
      </c>
      <c r="T673" s="1" t="str">
        <f aca="false" t="array" ref="T673">_xlfn.IFS(I673="0-12","1", I673="13-24","2", I673="25-40","3", I673="41-60","4", I673="61-100","5")</f>
        <v>1</v>
      </c>
      <c r="U673" s="9" t="n">
        <v>-2</v>
      </c>
      <c r="V673" s="10" t="str">
        <f aca="false">IF(U673="","",IF(AND(U673&gt;=-9,U673&lt;=-6.5),"-9 a -6,5",IF(AND(U673&gt;=-6,U673&lt;=-3.5),"-6 a -3,5",IF(AND(U673&gt;=-3,U673&lt;=-1),"-3 a -1",IF(U673=-0.5,"-0,5",IF(AND(U673&gt;=0,U673&lt;=2.5),"0 a 2,5",IF(AND(U673&gt;=3,U673&lt;=5.5),"3 a 5,5",IF(AND(U673&gt;=6,U673&lt;=8.5),"6 a 8,5",IF(AND(U673&gt;=9,U673&lt;=20),"9 a 20","Fuera de rango")))))))))</f>
        <v>-3 a -1</v>
      </c>
      <c r="W673" s="11" t="n">
        <f aca="false">IF(V673="","",IF(V673="-9 a -6,5",2,IF(V673="-6 a -3,5",3,IF(V673="-3 a -1",4,IF(V673="-0,5","NORMA",IF(V673="0 a 2,5",5,IF(V673="3 a 5,5",6,IF(V673="6 a 8,5",7,IF(V673="9 a 20",8,"Fuera de rango")))))))))</f>
        <v>4</v>
      </c>
      <c r="X673" s="9" t="n">
        <v>0</v>
      </c>
      <c r="Y673" s="11" t="str">
        <f aca="false">IF(X673="","",IF(AND(X673&gt;=0,X673&lt;=4),"0 a 4",IF(AND(X673&gt;=4.5,X673&lt;=8.5),"4,5 a 8,5",IF(X673=9,"9",IF(AND(X673&gt;=9.5,X673&lt;=13),"9,5 a 13",IF(AND(X673&gt;=13.5,X673&lt;=20),"13,5 a 20",IF(AND(X673&gt;=20.5,X673&lt;=35),"20,5 a 35","Fuera de rango")))))))</f>
        <v>0 a 4</v>
      </c>
      <c r="Z673" s="11" t="n">
        <f aca="false">IF(Y673="","",IF(Y673="0 a 4",1,IF(Y673="4,5 a 8,5",2,IF(Y673="9","NORMA",IF(Y673="9,5 a 13",3,IF(Y673="13,5 a 20",4,IF(Y673="20,5 a 35",5,"Fuera de rango")))))))</f>
        <v>1</v>
      </c>
      <c r="AA673" s="9" t="n">
        <v>23</v>
      </c>
      <c r="AB673" s="10" t="str">
        <f aca="false">IF(AA673="","",IF(AND(AA673&gt;=0,AA673&lt;=9),"0 a 9",IF(AND(AA673&gt;=9.5,AA673&lt;=18.5),"9,5 a 18,5",IF(AA673=19,"19",IF(AND(AA673&gt;=19.5,AA673&lt;=28),"19,5 a 28",IF(AND(AA673&gt;=28.5,AA673&lt;=40),"28,5 a 40","Fuera de rango"))))))</f>
        <v>19,5 a 28</v>
      </c>
      <c r="AC673" s="11" t="n">
        <f aca="false" t="array" ref="AC673">_xlfn.IFS(AB673="","",AB673="0 a 9",1,AB673="9,5 a 18,5",2,AB673="19","NORMA",AB673="19,5 a 28",3,AB673="28,5 a 40",4,TRUE(),"Fuera de rango")</f>
        <v>3</v>
      </c>
      <c r="AD673" s="9" t="n">
        <v>6</v>
      </c>
      <c r="AE673" s="10" t="str">
        <f aca="false">IF(AD673="","",IF(AND(AD673&gt;=-10,AD673&lt;=0),"De -10 a 0",IF(AND(AD673&gt;=0.5,AD673&lt;=9.5),"0,5 a 9,5",IF(AD673=10,"10",IF(AND(AD673&gt;=10.5,AD673&lt;=20),"10,5 a 20",IF(AND(AD673&gt;=20.5,AD673&lt;=40),"20,5 a 40","Fuera de rango"))))))</f>
        <v>0,5 a 9,5</v>
      </c>
      <c r="AF673" s="12" t="n">
        <f aca="false">IF(AD673="","",IF(AND(AD673&gt;=-10,AD673&lt;=0),1,IF(AND(AD673&gt;=0.5,AD673&lt;=9.5),2,IF(AD673=10,"NORMA",IF(AND(AD673&gt;=10.5,AD673&lt;=20),3,IF(AND(AD673&gt;=20.5,AD673&lt;=40),4,""))))))</f>
        <v>2</v>
      </c>
      <c r="AG673" s="9" t="n">
        <v>9</v>
      </c>
      <c r="AH673" s="10" t="str">
        <f aca="false">IF(AG673="","",IF(AND(AG673&gt;=0,AG673&lt;=4),"0 a 4",IF(AND(AG673&gt;=4.5,AG673&lt;=8.5),"4,5 a 8,5",IF(AG673=9,"9",IF(AND(AG673&gt;=9.5,AG673&lt;=13),"9,5 a 13",IF(AND(AG673&gt;=13.5,AG673&lt;=25),"13,5 a 25","Fuera de rango"))))))</f>
        <v>9</v>
      </c>
      <c r="AI673" s="10" t="str">
        <f aca="false">IF(AH673="","",IF(AH673="0 a 4",1,IF(AH673="4,5 a 8,5",2,IF(AH673="9","NORMA",IF(AH673="9,5 a 13",3,IF(AH673="13,5 a 25",4,""))))))</f>
        <v>NORMA</v>
      </c>
      <c r="AJ673" s="9" t="n">
        <v>3</v>
      </c>
      <c r="AK673" s="10" t="str">
        <f aca="false">IF(AJ673="","",IF(AND(AJ673&gt;=-15,AJ673&lt;=-10.5),"-15 a -10,5",IF(AND(AJ673&gt;=-10,AJ673&lt;=-4),"-10 a -4",IF(AND(AJ673&gt;=-4.5,AJ673&lt;=0),"-4,5 a 0",IF(AND(AJ673&gt;=0.5,AJ673&lt;=4.5),"0,5 a 4,5",IF(AJ673=5,"5",IF(AND(AJ673&gt;=5.5,AJ673&lt;=10),"5,5 a 10",IF(AND(AJ673&gt;=10.5,AJ673&lt;=20),"10,5 a 20","Fuera de rango"))))))))</f>
        <v>0,5 a 4,5</v>
      </c>
      <c r="AL673" s="11" t="n">
        <f aca="false">IF(AK673="","",IF(AK673="-15 a -10,5",1,IF(AK673="-10 a -4",2,IF(AK673="-4,5 a 0",3,IF(AK673="0,5 a 4,5",4,IF(AK673="5","NORMA",IF(AK673="5,5 a 10",5,IF(AK673="10,5 a 20",6,"Error"))))))))</f>
        <v>4</v>
      </c>
      <c r="AM673" s="9" t="n">
        <v>0</v>
      </c>
      <c r="AN673" s="10" t="str">
        <f aca="false">IF(AM673="","",IF(AND(AM673&gt;=-7.5,AM673&lt;=-5.5),"-7,5 a -5,5",IF(AND(AM673&gt;=-5,AM673&lt;=-3),"-5 a -3",IF(AND(AM673&gt;=-2.5,AM673&lt;=-0.5),"-2,5 a -0,5",IF(AM673=0,"0,00",IF(AND(AM673&gt;=0.5,AM673&lt;=2.5),"0,5 a 2,5",IF(AND(AM673&gt;=3,AM673&lt;=5),"3 a 5",IF(AND(AM673&gt;=5.5,AM673&lt;=7.5),"5,5 a 7,5",IF(AND(AM673&gt;=8,AM673&lt;=10),"8 a 10","Fuera de rango")))))))))</f>
        <v>0,00</v>
      </c>
      <c r="AO673" s="11" t="str">
        <f aca="false">IF(AN673="","",IF(AN673="-7,5 a -5,5",1,IF(AN673="-5 a -3",2,IF(AN673="-2,5 a -0,5",3,IF(AN673="0,00","NORMA",IF(AN673="0,5 a 2,5",4,IF(AN673="3 a 5",5,IF(AN673="5,5 a 7,5",6,IF(AN673="8 a 10",7,"Error")))))))))</f>
        <v>NORMA</v>
      </c>
      <c r="AP673" s="9" t="n">
        <v>-6</v>
      </c>
      <c r="AQ673" s="10" t="str">
        <f aca="false">IF(AP673="","",IF(AND(AP673&gt;=-20,AP673&lt;=-9.5),"-20 a -9,5",IF(AND(AP673&gt;=-9,AP673&lt;=-6.5),"-9 a -6,5",IF(AP673=-6,"-6",IF(AND(AP673&gt;=-5.5,AP673&lt;=-3),"-5,5 a -3",IF(AND(AP673&gt;=-2.5,AP673&lt;=0),"-2,5 a 0",IF(AND(AP673&gt;=0.5,AP673&lt;=3),"0,5 a 3",IF(AND(AP673&gt;=3.5,AP673&lt;=6),"3,5 a 6",IF(AND(AP673&gt;=6.5,AP673&lt;=9),"6,5 a 9",IF(AND(AP673&gt;=9.5,AP673&lt;=20),"9,5 a 20","Fuera de rango"))))))))))</f>
        <v>-6</v>
      </c>
      <c r="AR673" s="11" t="str">
        <f aca="false">IF(AQ673="","",IF(AQ673="-20 a -9,5",1,IF(AQ673="-9 a -6,5",2,IF(AQ673="-6","NORMA",IF(AQ673="-5,5 a -3",3,IF(AQ673="-2,5 a 0",4,IF(AQ673="0,5 a 3",5,IF(AQ673="3,5 a 6",6,IF(AQ673="6,5 a 9",7,IF(AQ673="9,5 a 20",8,""))))))))))</f>
        <v>NORMA</v>
      </c>
      <c r="AS673" s="9" t="n">
        <v>-1</v>
      </c>
      <c r="AT673" s="10" t="str">
        <f aca="false">IF(AS673="","",IF(AND(AS673&gt;=-16,AS673&lt;=-14),"-16 a -14",IF(AND(AS673&gt;=-13.5,AS673&lt;=-11.5),"-13,5 a -11,5",IF(AND(AS673&gt;=-11,AS673&lt;=-9),"-11 a -9",IF(AND(AS673&gt;=-8.5,AS673&lt;=-6.5),"-8,5 a -6,5",IF(AND(AS673&gt;=-6,AS673&lt;=-4),"-6 a -4",IF(AND(AS673&gt;=-3.5,AS673&lt;=-1.5),"-3,5 a -1,5",IF(AND(AS673&gt;=-1,AS673&lt;=1),"-1 a 1",IF(AND(AS673&gt;=1.5,AS673&lt;=3.5),"1,5 a 3,5",IF(AND(AS673&gt;=4,AS673&lt;=6),"4 a 6",IF(AND(AS673&gt;=6.5,AS673&lt;=8.5),"6,5 a 8,5",IF(AND(AS673&gt;=9,AS673&lt;=11),"9 a 11",IF(AND(AS673&gt;=11.5,AS673&lt;=13.5),"11,5 a 13,5",IF(AND(AS673&gt;=14,AS673&lt;=16),"14 a 16",IF(AND(AS673&gt;=16.5,AS673&lt;=18.5),"16,5 a 18,5",IF(AND(AS673&gt;=19,AS673&lt;=21),"19 a 21","Fuera de rango"))))))))))))))))</f>
        <v>-1 a 1</v>
      </c>
      <c r="AU673" s="11" t="n">
        <f aca="false" t="array" ref="AU673">IF(AT673="","",_xlfn.IFS(AT673="-16 a -14",1,AT673="-13,5 a -11,5",2,AT673="-11 a -9",3,AT673="-8,5 a -6,5",4,AT673="-6 a -4",5,AT673="-3,5 a -1,5",6,AT673="-1 a 1",7,AT673="1,5 a 3,5",8,AT673="4 a 6","NORMA",AT673="6,5 a 8,5",9,AT673="9 a 11",10,AT673="11,5 a 13,5",11,AT673="14 a 16",12,AT673="16,5 a 18,5",13,AT673="19 a 21",14,TRUE(),""))</f>
        <v>7</v>
      </c>
      <c r="AV673" s="9" t="n">
        <v>1.75</v>
      </c>
      <c r="AW673" s="10" t="str">
        <f aca="false">IF(AV673="","",IF(AND(AV673&gt;=-1,AV673&lt;=-0.5),"-1 a -0,5",IF(AND(AV673&gt;-0.5,AV673&lt;=0),"De -0,5 a 0",IF(AND(AV673&gt;=0.25,AV673&lt;=0.75),"0,25 a 0,75",IF(AND(AV673&gt;=1,AV673&lt;=1.5),"1 a 1,5",IF(AND(AV673&gt;=1.75,AV673&lt;=2.25),"1,75 a 2,25",IF(AND(AV673&gt;=2.5,AV673&lt;=3),"2,5 a 3",IF(AND(AV673&gt;=3.25,AV673&lt;=3.75),"3,25 a 3,75","Fuera de rango"))))))))</f>
        <v>1,75 a 2,25</v>
      </c>
      <c r="AX673" s="10" t="n">
        <f aca="false">IF(AW673="","",IF(OR(AW673="-1 a -0,5",AW673="-1 a -0.5"),1,IF(OR(AW673="De -0,5 a 0",AW673="-0,5 a 0",AW673="De -0.5 a 0"),2,IF(OR(AW673="0,25 a 0,75",AW673="0.25 a 0.75"),"NORMA",IF(OR(AW673="1 a 1,5",AW673="1 a 1.5"),3,IF(OR(AW673="1,75 a 2,25",AW673="1.75 a 2.25"),4,IF(OR(AW673="2,5 a 3",AW673="2.5 a 3"),5,IF(OR(AW673="3,25 a 3,75",AW673="3.25 a 3.75"),6,""))))))))</f>
        <v>4</v>
      </c>
      <c r="AY673" s="9" t="n">
        <v>-7</v>
      </c>
      <c r="AZ673" s="10" t="str">
        <f aca="false">IF(AY673="","",IF(AND(AY673&gt;=-20,AY673&lt;=-9.5),"-20 a -9,5",IF(AND(AY673&gt;=-9,AY673&lt;=-6.5),"-9 a -6,5",IF(AY673=-6,"-6",IF(AND(AY673&gt;=-5.5,AY673&lt;=-3),"-5,5 a -3",IF(AND(AY673&gt;=-2.5,AY673&lt;=0),"-2,5 a 0",IF(AND(AY673&gt;=0.5,AY673&lt;=3),"0,5 a 3",IF(AND(AY673&gt;=3.5,AY673&lt;=6),"3,5 a 6","Fuera de rango"))))))))</f>
        <v>-9 a -6,5</v>
      </c>
      <c r="BA673" s="11" t="n">
        <f aca="false">IF(AZ673="","",IF(AZ673="-20 a -9,5",1,IF(AZ673="-9 a -6,5",2,IF(AZ673="-6","NORMA",IF(AZ673="-5,5 a -3",3,IF(AZ673="-2,5 a 0",4,IF(AZ673="0,5 a 3",5,IF(AZ673="3,5 a 6",6,""))))))))</f>
        <v>2</v>
      </c>
      <c r="BB673" s="9" t="n">
        <v>0</v>
      </c>
      <c r="BC673" s="10" t="str">
        <f aca="false" t="array" ref="BC673">IF(BB673="","",_xlfn.IFS(AND(BB673&gt;=0,BB673&lt;=2),"0 a 2",AND(BB673&gt;=2.5,BB673&lt;=4.5),"2,5 a 4,5",AND(BB673&gt;=5,BB673&lt;=7),"5 a 7",AND(BB673&gt;=7.5,BB673&lt;=9.5),"7,5 a 9,5",AND(BB673&gt;=10,BB673&lt;=12),"10 a 12",AND(BB673&gt;=12.5,BB673&lt;=14.5),"12,5 a 14,5",BB673=15,"15",AND(BB673&gt;=15.5,BB673&lt;=17.5),"15,5 a 17,5",AND(BB673&gt;=18,BB673&lt;=20),"18 a 20",AND(BB673&gt;=20.5,BB673&lt;=22.5),"20,5 a 22,5",AND(BB673&gt;=23,BB673&lt;=25),"23 a 25",TRUE(),"Fuera de rango"))</f>
        <v>0 a 2</v>
      </c>
      <c r="BD673" s="11" t="n">
        <f aca="false" t="array" ref="BD673">IF(BC673="","",_xlfn.IFS(BC673="0 a 2",1,BC673="2,5 a 4,5",2,BC673="5 a 7",3,BC673="7,5 a 9,5",4,BC673="10 a 12",5,BC673="12,5 a 14,5",6,BC673="15","NORMA",BC673="15,5 a 17,5",7,BC673="18 a 20",8,BC673="20,5 a 22,5",9,BC673="23 a 25",10,TRUE(),"Fuera de rango"))</f>
        <v>1</v>
      </c>
      <c r="BE673" s="9" t="n">
        <v>26</v>
      </c>
      <c r="BF673" s="10" t="str">
        <f aca="false">IF(BE673="","",IF(AND(BE673&gt;=-20,BE673&lt;=-10),"-20 a -10",IF(AND(BE673&gt;=-9.5,BE673&lt;=0.5),"-9,5 a 0,5",IF(AND(BE673&gt;=1,BE673&lt;=11),"1 a 11",IF(AND(BE673&gt;=11.5,BE673&lt;=20.5),"11,5 a 20,5",IF(BE673=21,"21",IF(AND(BE673&gt;=21.5,BE673&lt;=31.5),"21,5 a 31,5",IF(AND(BE673&gt;=32,BE673&lt;=42),"32 a 42","Fuera de rango"))))))))</f>
        <v>21,5 a 31,5</v>
      </c>
      <c r="BG673" s="11" t="n">
        <f aca="false">IF(BF673="","",IF(BF673="-20 a -10",1,IF(BF673="-9,5 a 0,5",2,IF(BF673="1 a 11",3,IF(BF673="11,5 a 20,5",4,IF(BF673="21","NORMA",IF(BF673="21,5 a 31,5",5,IF(BF673="32 a 42",6,""))))))))</f>
        <v>5</v>
      </c>
      <c r="BH673" s="9" t="n">
        <v>22</v>
      </c>
      <c r="BI673" s="10" t="str">
        <f aca="false">IF(BH673="","",IF(AND(BH673&gt;=-20,BH673&lt;=-15),"-20 a -15",IF(AND(BH673&gt;=-14.5,BH673&lt;=-9.5),"-14,5 a -9,5",IF(AND(BH673&gt;=-9,BH673&lt;=-4),"-9 a -4",IF(AND(BH673&gt;=-3.5,BH673&lt;=2.5),"-3,5 a 2,5",IF(AND(BH673&gt;=3,BH673&lt;=8),"3 a 8",IF(AND(BH673&gt;=8.5,BH673&lt;=14.5),"8,5 a 14,5",IF(BH673=15,"15",IF(AND(BH673&gt;=15.5,BH673&lt;=20.5),"15,5 a 20,5",IF(AND(BH673&gt;=21,BH673&lt;=26),"21 a 26","Fuera de rango"))))))))))</f>
        <v>21 a 26</v>
      </c>
      <c r="BJ673" s="11" t="n">
        <f aca="false">IF(BI673="","",IF(BI673="-20 a -15",1,IF(BI673="-14,5 a -9,5",2,IF(BI673="-9 a -4",3,IF(BI673="-3,5 a 2,5",4,IF(BI673="3 a 8",5,IF(BI673="8,5 a 14,5",6,IF(BI673="15","NORMA",IF(BI673="15,5 a 20,5",7,IF(BI673="21 a 26",8,IF(BI673="26,5 a 31,5",9,"")))))))))))</f>
        <v>8</v>
      </c>
      <c r="BK673" s="9" t="n">
        <v>0</v>
      </c>
      <c r="BL673" s="10" t="str">
        <f aca="false">IF(BK673="","",IF(AND(BK673&gt;=0,BK673&lt;=2),"0 - 2",IF(AND(BK673&gt;=2.5,BK673&lt;=4.5),"2,5 - 4,5",IF(AND(BK673&gt;=5,BK673&lt;=7),"5 - 7",IF(AND(BK673&gt;=7.5,BK673&lt;=9.5),"7,5 - 9,5",IF(AND(BK673&gt;=10,BK673&lt;=12),"10 - 12",IF(AND(BK673&gt;=12.5,BK673&lt;=13.5),"12,5 - 13,5",IF(BK673=14,"14",IF(AND(BK673&gt;=14.5,BK673&lt;=16.5),"14,5 - 16,5",IF(AND(BK673&gt;=17,BK673&lt;=19),"17 - 19",IF(AND(BK673&gt;=19.5,BK673&lt;=21.5),"19,5 - 21,5",IF(AND(BK673&gt;=22,BK673&lt;=24),"22 - 24",IF(AND(BK673&gt;=24.5,BK673&lt;=26.5),"24,5 - 26,5",IF(AND(BK673&gt;=27,BK673&lt;=29),"27 - 29",IF(AND(BK673&gt;=29.5,BK673&lt;=30),"29,5 - 30","Fuera de rango")))))))))))))))</f>
        <v>0 - 2</v>
      </c>
      <c r="BM673" s="11" t="n">
        <f aca="false">IF(BL673="","",IF(BL673="0 - 2",1,IF(BL673="2,5 - 4,5",2,IF(BL673="5 - 7",3,IF(BL673="7,5 - 9,5",4,IF(BL673="10 - 12",5,IF(BL673="12,5 - 13,5",6,IF(BL673="14","NORMA",IF(BL673="14,5 - 16,5",7,IF(BL673="17 - 19",8,IF(BL673="19,5 - 21,5",9,IF(BL673="22 - 24",10,IF(BL673="24,5 - 26,5",11,IF(BL673="27 - 29",12,IF(BL673="29,5 - 30",13,"")))))))))))))))</f>
        <v>1</v>
      </c>
      <c r="BN673" s="9" t="n">
        <v>22</v>
      </c>
      <c r="BO673" s="11" t="str">
        <f aca="false">IF(BN673="","",IF(AND(BN673&gt;=-20,BN673&lt;=-10),"-20 a -10",IF(AND(BN673&gt;=-9.5,BN673&lt;=0.5),"-9,5 a 0,5",IF(AND(BN673&gt;=1,BN673&lt;=11),"1 a 11",IF(AND(BN673&gt;=11.5,BN673&lt;=21.5),"11,5 a 21,5",IF(BN673=22,"22",IF(AND(BN673&gt;=22.5,BN673&lt;=32.5),"22,5 a 32,5",IF(AND(BN673&gt;=33,BN673&lt;=43),"33 a 43","Fuera de rango"))))))))</f>
        <v>22</v>
      </c>
      <c r="BP673" s="11" t="str">
        <f aca="false">IF(BO673="","",IF(BO673="-20 a -10",1,IF(BO673="-9,5 a 0,5",2,IF(BO673="1 a 11",3,IF(BO673="11,5 a 21,5",4,IF(BO673="22","NORMA",IF(BO673="22,5 a 32,5",5,IF(BO673="33 a 43",6,""))))))))</f>
        <v>NORMA</v>
      </c>
      <c r="BQ673" s="9" t="n">
        <v>11</v>
      </c>
      <c r="BR673" s="10" t="str">
        <f aca="false">IF(BQ673="","",IF(AND(BQ673&gt;=-20,BQ673&lt;=-15),"-20 a -15",IF(AND(BQ673&gt;=-14.5,BQ673&lt;=-9.5),"-14,5 a -9,5",IF(AND(BQ673&gt;=-9,BQ673&lt;=-4),"-9 a -4",IF(AND(BQ673&gt;=-3.5,BQ673&lt;=2.5),"-3,5 a 2,5",IF(AND(BQ673&gt;=3,BQ673&lt;=8),"3 a 8",IF(AND(BQ673&gt;=8.5,BQ673&lt;=13.5),"8,5 a 13,5",IF(AND(BQ673&gt;=14,BQ673&lt;=17.5),"14 a 17,5",IF(BQ673=18,"18",IF(AND(BQ673&gt;=18.5,BQ673&lt;=23.5),"18,5 a 23,5",IF(AND(BQ673&gt;=24,BQ673&lt;=29),"24 a 29",IF(AND(BQ673&gt;=29.5,BQ673&lt;=34.5),"29,5 a 34,5",IF(AND(BQ673&gt;=35,BQ673&lt;=40),"35 a 40","Fuera de rango")))))))))))))</f>
        <v>8,5 a 13,5</v>
      </c>
      <c r="BS673" s="11" t="n">
        <f aca="false">IF(BR673="","",IF(BR673="-20 a -15",1,IF(BR673="-14,5 a -9,5",2,IF(BR673="-9 a -4",3,IF(BR673="-3,5 a 2,5",4,IF(BR673="3 a 8",5,IF(BR673="8,5 a 13,5",6,IF(BR673="14 a 17,5",7,IF(BR673="18","NORMA",IF(BR673="18,5 a 23,5",8,IF(BR673="24 a 29",9,IF(BR673="29,5 a 34,5",10,IF(BR673="35 a 40",11,"")))))))))))))</f>
        <v>6</v>
      </c>
      <c r="BT673" s="9" t="n">
        <v>0</v>
      </c>
      <c r="BU673" s="10" t="str">
        <f aca="false">IF(BT673="","",IF(AND(BT673&gt;=-20,BT673&lt;=-18),"-20 a -18",IF(AND(BT673&gt;=-17.5,BT673&lt;=-15.5),"-17,5 a -15,5",IF(AND(BT673&gt;=-15,BT673&lt;=-13),"-15 a -13",IF(AND(BT673&gt;=-12.5,BT673&lt;=-10.5),"-12,5 a -10,5",IF(AND(BT673&gt;=-10,BT673&lt;=-8),"-10 a -8",IF(AND(BT673&gt;=-7.5,BT673&lt;=-5.5),"-7,5 a -5,5",IF(AND(BT673&gt;=-5,BT673&lt;=-3),"-5 a -3",IF(AND(BT673&gt;=-2.5,BT673&lt;=-0.5),"-2,5 a -0,5",IF(BT673=0,"0",IF(AND(BT673&gt;=0.5,BT673&lt;=2.5),"0,5 a 2,5",IF(AND(BT673&gt;=3,BT673&lt;=5),"3 a 5",IF(AND(BT673&gt;=5.5,BT673&lt;=7.5),"5,5 a 7,5",IF(AND(BT673&gt;=8,BT673&lt;=10),"8 a 10",IF(AND(BT673&gt;=10.5,BT673&lt;=12.5),"10,5 a 12,5",IF(AND(BT673&gt;=13,BT673&lt;=15),"13 a 15",IF(AND(BT673&gt;=15.5,BT673&lt;=17.5),"15,5 a 17,5",IF(AND(BT673&gt;=18,BT673&lt;=20),"18 a 20","Fuera de rango"))))))))))))))))))</f>
        <v>0</v>
      </c>
      <c r="BV673" s="11" t="str">
        <f aca="false">IF(BT673="","",IF(BT673=0,"NORMA",IF(AND(BT673&gt;=-20,BT673&lt;=-18),2,IF(AND(BT673&gt;=-17.5,BT673&lt;=-15.5),2,IF(AND(BT673&gt;=-15,BT673&lt;=-13),3,IF(AND(BT673&gt;=-12.5,BT673&lt;=-10.5),4,IF(AND(BT673&gt;=-10,BT673&lt;=-8),5,IF(AND(BT673&gt;=-7.5,BT673&lt;=-5.5),6,IF(AND(BT673&gt;=-5,BT673&lt;=-3),7,IF(AND(BT673&gt;=-2.5,BT673&lt;=-0.5),8,IF(AND(BT673&gt;=0.5,BT673&lt;=2.5),9,IF(AND(BT673&gt;=3,BT673&lt;=5),10,IF(AND(BT673&gt;=5.5,BT673&lt;=7.5),11,IF(AND(BT673&gt;=8,BT673&lt;=10),12,IF(AND(BT673&gt;=10.5,BT673&lt;=12.5),13,IF(AND(BT673&gt;=13,BT673&lt;=15),14,IF(AND(BT673&gt;=15.5,BT673&lt;=17.5),15,IF(AND(BT673&gt;=18,BT673&lt;=20),16,"Fuera de rango"))))))))))))))))))</f>
        <v>NORMA</v>
      </c>
      <c r="BW673" s="9" t="n">
        <v>-12.75</v>
      </c>
      <c r="BX673" s="10" t="n">
        <f aca="false">18.5- (0.3*H673)</f>
        <v>16.4</v>
      </c>
      <c r="BY673" s="10" t="n">
        <f aca="false">(BW673)-(BX673)</f>
        <v>-29.15</v>
      </c>
      <c r="BZ673" s="10" t="str">
        <f aca="false">IF(BY673="","",IF(BY673&lt;-27.5,"De -30 a -28",IF(BY673&lt;-25,"De -27,5 a -25,5",IF(BY673&lt;-22.5,"De -25 a -23",IF(BY673&lt;-20,"De -22,5 a -20,5",IF(BY673&lt;-17.5,"De -20 a -18",IF(BY673&lt;-15,"De -17,5 a -15,5",IF(BY673&lt;-12.5,"De -15 a -13",IF(BY673&lt;-10,"De -12,5 a -10,5",IF(BY673&lt;-7.5,"De -10 a -8",IF(BY673&lt;-5,"De -7,5 a -5,5",IF(BY673&lt;-2.5,"De -5 a -3",IF(BY673&lt;0,"De -2,5 a -0,5",IF(BY673&lt;2.5,"De 0 a 2",IF(BY673&lt;5,"De 2,5 a 4,5",IF(BY673&lt;7.5,"De 5 a 7",IF(BY673&lt;10,"De 7,5 a 9,5",IF(BY673&lt;12.5,"De 10 a 12",IF(BY673&lt;15,"De 12,5 a 14,5",IF(BY673&lt;17.5,"De 15 a 17",IF(BY673&lt;20,"De 17,5 a 19,5",IF(BY673&lt;22.5,"De 20 a 22",IF(BY673&lt;25,"De 22,5 a 24,5",IF(BY673&lt;27.5,"De 25 a 27","De 27,5 a 30"))))))))))))))))))))))))</f>
        <v>De -30 a -28</v>
      </c>
      <c r="CA673" s="12" t="n">
        <f aca="false">IF(BY673="","",IF(BY673&lt;=-28,1,IF(BY673&lt;=-25.5,2,IF(BY673&lt;=-23,3,IF(BY673&lt;=-20.5,4,IF(BY673&lt;=-18,5,IF(BY673&lt;=-15.5,6,IF(BY673&lt;=-13,7,IF(BY673&lt;=-10.5,8,IF(BY673&lt;=-8,9,IF(BY673&lt;=-5.5,10,IF(BY673&lt;=-3,11,IF(BY673&lt;=-0.5,12,IF(BY673&lt;=2,13,IF(BY673&lt;=4.5,14,IF(BY673&lt;=7,15,IF(BY673&lt;=9.5,16,IF(BY673&lt;=12,17,IF(BY673&lt;=14.5,18,IF(BY673&lt;=17,19,IF(BY673&lt;=19.5,20,IF(BY673&lt;=22,21,IF(BY673&lt;=24.5,22,IF(BY673&lt;=27,23,IF(BY673&lt;=30,24,"Fuera de rango")))))))))))))))))))))))))</f>
        <v>1</v>
      </c>
      <c r="CB673" s="9" t="n">
        <v>-15.75</v>
      </c>
      <c r="CC673" s="10" t="n">
        <f aca="false">18.5- (0.3*H673)</f>
        <v>16.4</v>
      </c>
      <c r="CD673" s="10" t="n">
        <f aca="false">(CB673)-(CC673)</f>
        <v>-32.15</v>
      </c>
      <c r="CE673" s="10" t="str">
        <f aca="false">IF(CD673="","",IF(CD673&lt;-27.5,"De -30 a -28",IF(CD673&lt;-25,"De -27,5 a -25,5",IF(CD673&lt;-22.5,"De -25 a -23",IF(CD673&lt;-20,"De -22,5 a -20,5",IF(CD673&lt;-17.5,"De -20 a -18",IF(CD673&lt;-15,"De -17,5 a -15,5",IF(CD673&lt;-12.5,"De -15 a -13",IF(CD673&lt;-10,"De -12,5 a -10,5",IF(CD673&lt;-7.5,"De -10 a -8",IF(CD673&lt;-5,"De -7,5 a -5,5",IF(CD673&lt;-2.5,"De -5 a -3",IF(CD673&lt;0,"De -2,5 a -0,5",IF(CD673&lt;=2,"De 0 a 2",IF(CD673&lt;=4.5,"De 2,5 a 4,5",IF(CD673&lt;=7,"De 5 a 7",IF(CD673&lt;=9.5,"De 7,5 a 9,5",IF(CD673&lt;=12,"De 10 a 12",IF(CD673&lt;=14.5,"De 12,5 a 14,5",IF(CD673&lt;=17,"De 15 a 17",IF(CD673&lt;=19.5,"De 17,5 a 19,5",IF(CD673&lt;=22,"De 20 a 22",IF(CD673&lt;=24.5,"De 22,5 a 24,5",IF(CD673&lt;=27,"De 25 a 27","De 27,5 a 30"))))))))))))))))))))))))</f>
        <v>De -30 a -28</v>
      </c>
      <c r="CF673" s="12" t="n">
        <f aca="false">IF(CD673="","",IF(CD673&lt;-27.5,1,IF(CD673&lt;-25,2,IF(CD673&lt;-22.5,3,IF(CD673&lt;-20,4,IF(CD673&lt;-17.5,5,IF(CD673&lt;-15,6,IF(CD673&lt;-12.5,7,IF(CD673&lt;-10,8,IF(CD673&lt;-7.5,9,IF(CD673&lt;-5,10,IF(CD673&lt;-2.5,11,IF(CD673&lt;0,12,IF(CD673&lt;2.5,13,IF(CD673&lt;5,14,IF(CD673&lt;7.5,15,IF(CD673&lt;10,16,IF(CD673&lt;12.5,17,IF(CD673&lt;15,18,IF(CD673&lt;17.5,19,IF(CD673&lt;20,20,IF(CD673&lt;22.5,21,IF(CD673&lt;25,22,IF(CD673&lt;27.5,23,24))))))))))))))))))))))))</f>
        <v>1</v>
      </c>
      <c r="CG673" s="9" t="n">
        <v>-13</v>
      </c>
      <c r="CH673" s="10" t="str">
        <f aca="false">IF(CG673="","",IF(AND(CG673&gt;=-10,CG673&lt;=-9.5),"-10 a -9,5",IF(AND(CG673&gt;-9.5,CG673&lt;=-8.5),"-9 a -8,5",IF(AND(CG673&gt;-8.5,CG673&lt;=-7.5),"-8 a -7,5",IF(AND(CG673&gt;-7.5,CG673&lt;=-6.5),"-7 a -6,5",IF(AND(CG673&gt;-6.5,CG673&lt;=-5.5),"-6 a -5,5",IF(AND(CG673&gt;-5.5,CG673&lt;=-4.5),"-5 a -4,5",IF(AND(CG673&gt;-4.5,CG673&lt;=-3.5),"-4 a -3,5",IF(AND(CG673&gt;-3.5,CG673&lt;=-2.5),"-3 a -2,5",IF(CG673=-2.25,"-2,25",IF(AND(CG673&gt;-2.5,CG673&lt;=-1.5),"-2 a -1,5",IF(AND(CG673&gt;-1.5,CG673&lt;=-0.5),"-1 a -0,5",IF(AND(CG673&gt;-0.5,CG673&lt;=0.5),"0 a 0,5",IF(AND(CG673&gt;0.5,CG673&lt;=1.5),"1 a 1,5",IF(AND(CG673&gt;1.5,CG673&lt;=2.5),"2 a 2,5",IF(AND(CG673&gt;2.5,CG673&lt;=3.5),"3 a 3,5",IF(AND(CG673&gt;3.5,CG673&lt;=4.5),"4 a 4,5",IF(AND(CG673&gt;4.5,CG673&lt;=5.5),"5 a 5,5",IF(AND(CG673&gt;5.5,CG673&lt;=6.5),"6 a 6,5",IF(AND(CG673&gt;6.5,CG673&lt;=7.5),"7 a 7,5",IF(AND(CG673&gt;7.5,CG673&lt;=8.5),"8 a 8,5",IF(AND(CG673&gt;8.5,CG673&lt;=9.5),"9 a 9,5",IF(CG673&gt;=10,"10","Fuera de rango")))))))))))))))))))))))</f>
        <v>Fuera de rango</v>
      </c>
      <c r="CI673" s="11" t="n">
        <f aca="false">IF(CG673="","",IF(CG673=-2.25,"NORMA",IF(CG673&lt;=-9.5,1,IF(CG673&lt;=-8.5,2,IF(CG673&lt;=-7.5,3,IF(CG673&lt;=-6.5,4,IF(CG673&lt;=-5.5,5,IF(CG673&lt;=-4.5,6,IF(CG673&lt;=-3.5,7,IF(CG673&lt;=-2.5,8,IF(CG673&lt;=-1.5,9,IF(CG673&lt;=-0.5,10,IF(CG673&lt;=0.5,11,IF(CG673&lt;=1.5,12,IF(CG673&lt;=2.5,13,IF(CG673&lt;=3.5,14,IF(CG673&lt;=4.5,15,IF(CG673&lt;=5.5,16,IF(CG673&lt;=6.5,17,IF(CG673&lt;=7.5,18,IF(CG673&lt;=8.5,19,IF(CG673&lt;=9.5,20,IF(CG673=10,21,"Fuera de rango")))))))))))))))))))))))</f>
        <v>1</v>
      </c>
      <c r="CJ673" s="9" t="n">
        <v>3.25</v>
      </c>
      <c r="CK673" s="10" t="str">
        <f aca="false">IF(CJ673="","",IF(AND(CJ673&gt;=-6,CJ673&lt;=-5.5),"-6 a -5,5",IF(AND(CJ673&gt;-5.5,CJ673&lt;=-4.5),"-5 a -4,5",IF(AND(CJ673&gt;-4.5,CJ673&lt;=-3.5),"-4 a -3,5",IF(AND(CJ673&gt;-3.5,CJ673&lt;=-2.5),"-3 a -2,5",IF(AND(CJ673&gt;-2.5,CJ673&lt;=-1.5),"-2 a -1,5",IF(AND(CJ673&gt;-1.5,CJ673&lt;=-0.5),"-1 a -0,5",IF(AND(CJ673&gt;-0.5,CJ673&lt;=0.5),"0 a 0,5",IF(AND(CJ673&gt;0.5,CJ673&lt;=1.5),"1 a 1,5",IF(AND(CJ673&gt;1.5,CJ673&lt;2.5),"2",IF(AND(CJ673&gt;=2.5,CJ673&lt;=3),"2,5 a 3",IF(AND(CJ673&gt;3,CJ673&lt;=4),"3,5 a 4",IF(AND(CJ673&gt;4,CJ673&lt;=5),"4,5 a 5",IF(AND(CJ673&gt;5,CJ673&lt;=6),"5,5 a 6",IF(AND(CJ673&gt;6,CJ673&lt;=7),"6,5 a 7",IF(AND(CJ673&gt;7,CJ673&lt;=8),"7,5 a 8",IF(AND(CJ673&gt;8,CJ673&lt;=9.5),"8,5 a 9,5",IF(CJ673=10,"10","Fuera de rango"))))))))))))))))))</f>
        <v>3,5 a 4</v>
      </c>
      <c r="CL673" s="11" t="n">
        <f aca="false">IF(CK673="","",IF(OR(CK673="-6 a -5,5",CK673="-6 - -5,5"),1,IF(OR(CK673="-5 a -4,5",CK673="-5 - -4,5"),2,IF(OR(CK673="-4 a -3,5",CK673="-4 - -3,5"),3,IF(OR(CK673="-3 a -2,5",CK673="-3 - -2,5"),4,IF(OR(CK673="-2 a -1,5",CK673="-2 - -1,5"),5,IF(OR(CK673="-1 a -0,5",CK673="-1 - -0,5"),6,IF(OR(CK673="0 a 0,5",CK673="0 - 0,5"),7,IF(OR(CK673="1 a 1,5",CK673="1 - 1,5"),8,IF(CK673="2","NORMA",IF(OR(CK673="2,5 a 3",CK673="2,5 - 3"),9,IF(OR(CK673="3,5 a 4",CK673="3,5 - 4"),10,IF(OR(CK673="4,5 a 5",CK673="4,5 - 5"),11,IF(OR(CK673="5,5 a 6",CK673="5,5 - 6"),12,IF(OR(CK673="6,5 a 7",CK673="6,5 - 7"),13,IF(OR(CK673="7,5 a 8",CK673="7,5 - 8"),14,IF(OR(CK673="8,5 a 9",CK673="8,5 - 9,5",CK673="9 a 9,5"),15,IF(CK673="10",15,IF(OR(CK673="0,5 a 1",CK673="0,5 - 1"),7,"Fuera de rango")))))))))))))))))))</f>
        <v>10</v>
      </c>
      <c r="CO673" s="10" t="str">
        <f aca="false">IF(CM673&gt;0,"EME"," ")</f>
        <v> </v>
      </c>
      <c r="CQ673" s="10" t="str">
        <f aca="false">IF(CP673&gt;0,"0", " ")</f>
        <v> </v>
      </c>
      <c r="CR673" s="10" t="str">
        <f aca="false">IF(CP673&gt;0,"EME"," ")</f>
        <v> </v>
      </c>
      <c r="CS673" s="9" t="n">
        <v>0</v>
      </c>
      <c r="CV673" s="9" t="n">
        <v>0</v>
      </c>
      <c r="CY673" s="9" t="n">
        <v>0</v>
      </c>
      <c r="DB673" s="9" t="n">
        <v>0</v>
      </c>
      <c r="DC673" s="11" t="str">
        <f aca="false">IF(DB673&lt;0,"2"," ")</f>
        <v> </v>
      </c>
      <c r="DD673" s="11" t="str">
        <f aca="false">IF(DB673&lt;0,"MIO"," ")</f>
        <v> </v>
      </c>
      <c r="DE673" s="9" t="n">
        <v>-0.75</v>
      </c>
      <c r="DF673" s="10" t="str">
        <f aca="false">IF(DE673&lt;0,"3"," ")</f>
        <v>3</v>
      </c>
      <c r="DG673" s="10" t="str">
        <f aca="false">IF(DE673&lt;0,"AST"," ")</f>
        <v>AST</v>
      </c>
      <c r="DH673" s="9" t="n">
        <v>-0.75</v>
      </c>
      <c r="DI673" s="10" t="str">
        <f aca="false">IF(DH673&lt;0,"3"," ")</f>
        <v>3</v>
      </c>
      <c r="DJ673" s="10" t="str">
        <f aca="false">IF(DH673&lt;0,"AST"," ")</f>
        <v>AST</v>
      </c>
      <c r="DK673" s="9" t="n">
        <v>0</v>
      </c>
      <c r="DL673" s="10" t="str">
        <f aca="false">IF(DK673&gt;0,"4"," ")</f>
        <v> </v>
      </c>
      <c r="DM673" s="10" t="str">
        <f aca="false">IF(DK673&gt;0,"PRE"," ")</f>
        <v> </v>
      </c>
      <c r="DN673" s="9" t="n">
        <v>0</v>
      </c>
      <c r="DO673" s="10" t="str">
        <f aca="false">IF(DN673&gt;0,"4"," ")</f>
        <v> </v>
      </c>
      <c r="DP673" s="10" t="str">
        <f aca="false">IF(DN673&gt;0,"PRE"," ")</f>
        <v> </v>
      </c>
      <c r="DS673" s="12" t="str">
        <f aca="false">CONCATENATE(CO673,CU673,DA673,DG673,DM673)</f>
        <v> AST </v>
      </c>
      <c r="DT673" s="10" t="e">
        <f aca="false" t="array" ref="DT673">_xlfn.IFS(DS673="EME    ","0", DS673=" HIP   ","1", DS673="  MIO  ","2", DS673="   AST ","3", DS673="    PRE","4", DS673="EME   PRE","5", DS673=" HIP  PRE","6", DS673=" HIP AST ","7", DS673="  MIO PRE","8", DS673="  MIOAST ","9", DS673="   ASTPRE","10",DS673=" HIP ASTPRE","11", DS673="  MIOASTPRE","12", DS673="     ","0")</f>
        <v>#N/A</v>
      </c>
      <c r="DV673" s="1" t="e">
        <f aca="false" t="array" ref="DV673">_xlfn.IFS(DU673="SI","2", DU673="NO","1")</f>
        <v>#N/A</v>
      </c>
      <c r="DX673" s="11" t="str">
        <f aca="false">IF(DW673=0,"1","2")</f>
        <v>1</v>
      </c>
      <c r="DY673" s="11" t="str">
        <f aca="false" t="array" ref="DY673">_xlfn.IFS(DW673=0,"0", DW673=0.25, "1", DW673=0.5,"2", DW673=0.75,"3", DW673=1,"4",DW673=1.25,"5", DW673=1.5,"6", DW673=1.75,"7", DW673=2,"8")</f>
        <v>0</v>
      </c>
      <c r="EA673" s="11" t="str">
        <f aca="false">IF(DZ673=0,"1","2")</f>
        <v>1</v>
      </c>
      <c r="EB673" s="11" t="str">
        <f aca="false" t="array" ref="EB673">_xlfn.IFS(DZ673=0,"0", DZ673=0.25, "1", DZ673=0.5,"2", DZ673=0.75,"3", DZ673=1,"4",DZ673=1.25,"5", DZ673=1.5,"6", DZ673=1.75,"7", DZ673=2,"8")</f>
        <v>0</v>
      </c>
      <c r="ED673" s="10" t="str">
        <f aca="false">IF(EC673=0,"1","2")</f>
        <v>1</v>
      </c>
      <c r="EE673" s="11" t="str">
        <f aca="false" t="array" ref="EE673">_xlfn.IFS(EC673=0,"0", EC673=-0.25, "1", EC673=-0.5,"2", EC673=-0.75,"3", EC673=-1,"4",EC673=-1.25,"5", EC673=-1.5,"6", EC673=-1.75,"7", EC673=-2,"8", EC673=-2.25,"9",EC673=-2.5,"10", EC673=-2.75,"11", EC673=-3,"12", EC673=-3.25,"13", EC673=-3.5,"14", EC673=-3.75,"15",EC673=-4,"16")</f>
        <v>0</v>
      </c>
      <c r="EG673" s="10" t="str">
        <f aca="false">IF(EF673=0,"1","2")</f>
        <v>1</v>
      </c>
      <c r="EH673" s="11" t="str">
        <f aca="false" t="array" ref="EH673">_xlfn.IFS(EF673=0,"0", EF673=-0.25, "1", EF673=-0.5,"2", EF673=-0.75,"3", EF673=-1,"4",EF673=-1.25,"5", EF673=-1.5,"6", EF673=-1.75,"7", EF673=-2,"8", EF673=-2.25,"9",EF673=-2.5,"10", EF673=-2.75,"11", EF673=-3,"12", EF673=-3.25,"13", EF673=-3.5,"14", EF673=-3.75,"15",EF673=-4,"16")</f>
        <v>0</v>
      </c>
      <c r="EJ673" s="11" t="str">
        <f aca="false">IF(EI673=0,"1","2")</f>
        <v>1</v>
      </c>
      <c r="EK673" s="11" t="str">
        <f aca="false" t="array" ref="EK673">_xlfn.IFS(EI673=0,"0", EI673=-0.25, "1", EI673=-0.5,"2", EI673=-0.75,"3", EI673=-1,"4",EI673=-1.25,"5", EI673=-1.5,"6", EI673=-1.75,"7", EI673=-2,"8", EI673=-2.25,"9", EI673=-2.25,"9",EI673=-2.5,"10", EI673=-2.75,"11", EI673=-3,"12", EI673=-3.25,"13", EI673=-3.5,"14", EI673=-3.75,"15",EI673=-4,"16", EI673=0.25, "17", EI673=0.5, "18")</f>
        <v>0</v>
      </c>
      <c r="EM673" s="11" t="str">
        <f aca="false">IF(EL673=0,"1","2")</f>
        <v>1</v>
      </c>
      <c r="EN673" s="11" t="str">
        <f aca="false" t="array" ref="EN673">_xlfn.IFS(EL673=0.25,"17",EL673=0.5,"18", EL673=0,"0", EL673=-0.25, "1", EL673=-0.5,"2", EL673=-0.75,"3", EL673=-1,"4",EL673=-1.25,"5", EL673=-1.5,"6", EL673=-1.75,"7", EL673=-2,"8",EL673= -2.25,"9",EL673=-2.5,"10",EL673= -2.75,"11",EL673= -3,"12",EL673= -3.25,"13",EL673= -3.5,"14",EL673= -3.75,"15",EL673=-4,"16")</f>
        <v>0</v>
      </c>
      <c r="EP673" s="11" t="str">
        <f aca="false">IF(EO673=0,"1","2")</f>
        <v>1</v>
      </c>
      <c r="EQ673" s="11" t="str">
        <f aca="false" t="array" ref="EQ673">_xlfn.IFS(EO673=0,"0", EO673=0.25, "1", EO673=0.5,"2", EO673=0.75,"3", EO673=1,"4",EO673=1.25,"5", EO673=1.5,"6", EO673=1.75,"7", EO673=2,"8", EO673=2.25,"9", EO673=2.25,"9",EO673=2.5,"10", EO673=2.75,"11", EO673=3,"12", EO673=3.25,"13", EO673=3.5,"14", EO673=3.75,"15",EO673=4,"16", EO673=-0.25, "17", bq=-0.5, "18")</f>
        <v>0</v>
      </c>
      <c r="ES673" s="11" t="str">
        <f aca="false">IF(ER673=0,"1","2")</f>
        <v>1</v>
      </c>
      <c r="ET673" s="11" t="str">
        <f aca="false" t="array" ref="ET673">_xlfn.IFS(ER673=0,"0", ER673=0.25, "1", ER673=0.5,"2", ER673=0.75,"3", ER673=1,"4",ER673=1.25,"5", ER673=1.5,"6", ER673=1.75,"7", ER673=2,"8", ER673=2.25,"9", ER673=2.25,"9",ER673=2.5,"10", ER673=2.75,"11", ER673=3,"12", ER673=3.25,"13", ER673=3.5,"14", ER673=3.75,"15",ER673=4,"16", ER673=-0.25, "17", bq=-0.5, "18")</f>
        <v>0</v>
      </c>
      <c r="EV673" s="14" t="e">
        <f aca="false">VLOOKUP(EU673,LEYENDA!$G$2:$H$8,2,TRUE())</f>
        <v>#N/A</v>
      </c>
      <c r="EW673" s="14" t="e">
        <f aca="false" t="array" ref="EW673">_xlfn.IFS(EV673="0-5","1", EV673="6-12","2", EV673="13-18","3", EV673="19-24","4", EV673="25-36","5", EV673="37-48","6", EV673="49-60","7")</f>
        <v>#N/A</v>
      </c>
    </row>
    <row r="674" customFormat="false" ht="13.5" hidden="false" customHeight="false" outlineLevel="0" collapsed="false">
      <c r="A674" s="1" t="n">
        <v>265</v>
      </c>
      <c r="B674" s="2" t="n">
        <v>1</v>
      </c>
      <c r="C674" s="33" t="n">
        <v>42762</v>
      </c>
      <c r="E674" s="5" t="str">
        <f aca="false">VLOOKUP(A674,'286'!$A$3:$J$6279,10,FALSE())</f>
        <v>VELASCO MÁRQUEZ, MARÍA</v>
      </c>
      <c r="F674" s="4" t="str">
        <f aca="false">VLOOKUP(A674,'286'!$A$3:$I$1768,3,FALSE())</f>
        <v>VEMARMA</v>
      </c>
      <c r="G674" s="6" t="n">
        <f aca="false">VLOOKUP(A674,'286'!$A$3:$I$1768,4,FALSE())</f>
        <v>33042</v>
      </c>
      <c r="H674" s="7" t="n">
        <f aca="false">YEAR(C674)-YEAR(G674)</f>
        <v>27</v>
      </c>
      <c r="I674" s="1" t="str">
        <f aca="false">VLOOKUP(H674,LEYENDA!$C$2:$D$6,2,TRUE())</f>
        <v>25-40</v>
      </c>
      <c r="J674" s="5" t="str">
        <f aca="false">VLOOKUP(A674,'286'!$A$3:$I$1768,7,FALSE())</f>
        <v>M</v>
      </c>
      <c r="K674" s="8" t="n">
        <f aca="false">VLOOKUP(A674,'286'!$A$3:$I$1768,2,FALSE())</f>
        <v>0</v>
      </c>
      <c r="L674" s="4" t="str">
        <f aca="false">VLOOKUP(A674,'286'!$A$3:$I$1768,8,FALSE())</f>
        <v>D</v>
      </c>
      <c r="M674" s="4" t="str">
        <f aca="false">VLOOKUP(A674,'286'!$A$3:$I$1768,9,FALSE())</f>
        <v>D</v>
      </c>
      <c r="N674" s="8" t="str">
        <f aca="false">IF(R674=O674, "MISMA","CONTRARIA")</f>
        <v>MISMA</v>
      </c>
      <c r="O674" s="8" t="str">
        <f aca="false" t="array" ref="O674">_xlfn.IFS(L674="D","1", L674="I","2")</f>
        <v>1</v>
      </c>
      <c r="P674" s="8" t="e">
        <f aca="false" t="array" ref="P674">_xlfn.IFS(K674="OD","1", K674="OI","2")</f>
        <v>#N/A</v>
      </c>
      <c r="Q674" s="1" t="str">
        <f aca="false" t="array" ref="Q674">_xlfn.IFS(J674="M","1", J674="H","2")</f>
        <v>1</v>
      </c>
      <c r="R674" s="8" t="str">
        <f aca="false" t="array" ref="R674">_xlfn.IFS(M674="D","1", M674="I","2")</f>
        <v>1</v>
      </c>
      <c r="S674" s="1" t="str">
        <f aca="false" t="array" ref="S674">_xlfn.IFS(N674="CONTRARIA", "1",N674= "MISMA","2")</f>
        <v>2</v>
      </c>
      <c r="T674" s="1" t="str">
        <f aca="false" t="array" ref="T674">_xlfn.IFS(I674="0-12","1", I674="13-24","2", I674="25-40","3", I674="41-60","4", I674="61-100","5")</f>
        <v>3</v>
      </c>
      <c r="U674" s="9" t="n">
        <v>-2</v>
      </c>
      <c r="V674" s="10" t="str">
        <f aca="false">IF(U674="","",IF(AND(U674&gt;=-9,U674&lt;=-6.5),"-9 a -6,5",IF(AND(U674&gt;=-6,U674&lt;=-3.5),"-6 a -3,5",IF(AND(U674&gt;=-3,U674&lt;=-1),"-3 a -1",IF(U674=-0.5,"-0,5",IF(AND(U674&gt;=0,U674&lt;=2.5),"0 a 2,5",IF(AND(U674&gt;=3,U674&lt;=5.5),"3 a 5,5",IF(AND(U674&gt;=6,U674&lt;=8.5),"6 a 8,5",IF(AND(U674&gt;=9,U674&lt;=20),"9 a 20","Fuera de rango")))))))))</f>
        <v>-3 a -1</v>
      </c>
      <c r="W674" s="11" t="n">
        <f aca="false">IF(V674="","",IF(V674="-9 a -6,5",2,IF(V674="-6 a -3,5",3,IF(V674="-3 a -1",4,IF(V674="-0,5","NORMA",IF(V674="0 a 2,5",5,IF(V674="3 a 5,5",6,IF(V674="6 a 8,5",7,IF(V674="9 a 20",8,"Fuera de rango")))))))))</f>
        <v>4</v>
      </c>
      <c r="X674" s="9" t="n">
        <v>9</v>
      </c>
      <c r="Y674" s="11" t="str">
        <f aca="false">IF(X674="","",IF(AND(X674&gt;=0,X674&lt;=4),"0 a 4",IF(AND(X674&gt;=4.5,X674&lt;=8.5),"4,5 a 8,5",IF(X674=9,"9",IF(AND(X674&gt;=9.5,X674&lt;=13),"9,5 a 13",IF(AND(X674&gt;=13.5,X674&lt;=20),"13,5 a 20",IF(AND(X674&gt;=20.5,X674&lt;=35),"20,5 a 35","Fuera de rango")))))))</f>
        <v>9</v>
      </c>
      <c r="Z674" s="11" t="str">
        <f aca="false">IF(Y674="","",IF(Y674="0 a 4",1,IF(Y674="4,5 a 8,5",2,IF(Y674="9","NORMA",IF(Y674="9,5 a 13",3,IF(Y674="13,5 a 20",4,IF(Y674="20,5 a 35",5,"Fuera de rango")))))))</f>
        <v>NORMA</v>
      </c>
      <c r="AA674" s="9" t="n">
        <v>24</v>
      </c>
      <c r="AB674" s="10" t="str">
        <f aca="false">IF(AA674="","",IF(AND(AA674&gt;=0,AA674&lt;=9),"0 a 9",IF(AND(AA674&gt;=9.5,AA674&lt;=18.5),"9,5 a 18,5",IF(AA674=19,"19",IF(AND(AA674&gt;=19.5,AA674&lt;=28),"19,5 a 28",IF(AND(AA674&gt;=28.5,AA674&lt;=40),"28,5 a 40","Fuera de rango"))))))</f>
        <v>19,5 a 28</v>
      </c>
      <c r="AC674" s="11" t="n">
        <f aca="false" t="array" ref="AC674">_xlfn.IFS(AB674="","",AB674="0 a 9",1,AB674="9,5 a 18,5",2,AB674="19","NORMA",AB674="19,5 a 28",3,AB674="28,5 a 40",4,TRUE(),"Fuera de rango")</f>
        <v>3</v>
      </c>
      <c r="AD674" s="9" t="n">
        <v>18</v>
      </c>
      <c r="AE674" s="10" t="str">
        <f aca="false">IF(AD674="","",IF(AND(AD674&gt;=-10,AD674&lt;=0),"De -10 a 0",IF(AND(AD674&gt;=0.5,AD674&lt;=9.5),"0,5 a 9,5",IF(AD674=10,"10",IF(AND(AD674&gt;=10.5,AD674&lt;=20),"10,5 a 20",IF(AND(AD674&gt;=20.5,AD674&lt;=40),"20,5 a 40","Fuera de rango"))))))</f>
        <v>10,5 a 20</v>
      </c>
      <c r="AF674" s="12" t="n">
        <f aca="false">IF(AD674="","",IF(AND(AD674&gt;=-10,AD674&lt;=0),1,IF(AND(AD674&gt;=0.5,AD674&lt;=9.5),2,IF(AD674=10,"NORMA",IF(AND(AD674&gt;=10.5,AD674&lt;=20),3,IF(AND(AD674&gt;=20.5,AD674&lt;=40),4,""))))))</f>
        <v>3</v>
      </c>
      <c r="AG674" s="9" t="n">
        <v>10</v>
      </c>
      <c r="AH674" s="10" t="str">
        <f aca="false">IF(AG674="","",IF(AND(AG674&gt;=0,AG674&lt;=4),"0 a 4",IF(AND(AG674&gt;=4.5,AG674&lt;=8.5),"4,5 a 8,5",IF(AG674=9,"9",IF(AND(AG674&gt;=9.5,AG674&lt;=13),"9,5 a 13",IF(AND(AG674&gt;=13.5,AG674&lt;=25),"13,5 a 25","Fuera de rango"))))))</f>
        <v>9,5 a 13</v>
      </c>
      <c r="AI674" s="10" t="n">
        <f aca="false">IF(AH674="","",IF(AH674="0 a 4",1,IF(AH674="4,5 a 8,5",2,IF(AH674="9","NORMA",IF(AH674="9,5 a 13",3,IF(AH674="13,5 a 25",4,""))))))</f>
        <v>3</v>
      </c>
      <c r="AJ674" s="9" t="n">
        <v>5</v>
      </c>
      <c r="AK674" s="10" t="str">
        <f aca="false">IF(AJ674="","",IF(AND(AJ674&gt;=-15,AJ674&lt;=-10.5),"-15 a -10,5",IF(AND(AJ674&gt;=-10,AJ674&lt;=-4),"-10 a -4",IF(AND(AJ674&gt;=-4.5,AJ674&lt;=0),"-4,5 a 0",IF(AND(AJ674&gt;=0.5,AJ674&lt;=4.5),"0,5 a 4,5",IF(AJ674=5,"5",IF(AND(AJ674&gt;=5.5,AJ674&lt;=10),"5,5 a 10",IF(AND(AJ674&gt;=10.5,AJ674&lt;=20),"10,5 a 20","Fuera de rango"))))))))</f>
        <v>5</v>
      </c>
      <c r="AL674" s="11" t="str">
        <f aca="false">IF(AK674="","",IF(AK674="-15 a -10,5",1,IF(AK674="-10 a -4",2,IF(AK674="-4,5 a 0",3,IF(AK674="0,5 a 4,5",4,IF(AK674="5","NORMA",IF(AK674="5,5 a 10",5,IF(AK674="10,5 a 20",6,"Error"))))))))</f>
        <v>NORMA</v>
      </c>
      <c r="AM674" s="9" t="n">
        <v>0</v>
      </c>
      <c r="AN674" s="10" t="str">
        <f aca="false">IF(AM674="","",IF(AND(AM674&gt;=-7.5,AM674&lt;=-5.5),"-7,5 a -5,5",IF(AND(AM674&gt;=-5,AM674&lt;=-3),"-5 a -3",IF(AND(AM674&gt;=-2.5,AM674&lt;=-0.5),"-2,5 a -0,5",IF(AM674=0,"0,00",IF(AND(AM674&gt;=0.5,AM674&lt;=2.5),"0,5 a 2,5",IF(AND(AM674&gt;=3,AM674&lt;=5),"3 a 5",IF(AND(AM674&gt;=5.5,AM674&lt;=7.5),"5,5 a 7,5",IF(AND(AM674&gt;=8,AM674&lt;=10),"8 a 10","Fuera de rango")))))))))</f>
        <v>0,00</v>
      </c>
      <c r="AO674" s="11" t="str">
        <f aca="false">IF(AN674="","",IF(AN674="-7,5 a -5,5",1,IF(AN674="-5 a -3",2,IF(AN674="-2,5 a -0,5",3,IF(AN674="0,00","NORMA",IF(AN674="0,5 a 2,5",4,IF(AN674="3 a 5",5,IF(AN674="5,5 a 7,5",6,IF(AN674="8 a 10",7,"Error")))))))))</f>
        <v>NORMA</v>
      </c>
      <c r="AP674" s="9" t="n">
        <v>-1</v>
      </c>
      <c r="AQ674" s="10" t="str">
        <f aca="false">IF(AP674="","",IF(AND(AP674&gt;=-20,AP674&lt;=-9.5),"-20 a -9,5",IF(AND(AP674&gt;=-9,AP674&lt;=-6.5),"-9 a -6,5",IF(AP674=-6,"-6",IF(AND(AP674&gt;=-5.5,AP674&lt;=-3),"-5,5 a -3",IF(AND(AP674&gt;=-2.5,AP674&lt;=0),"-2,5 a 0",IF(AND(AP674&gt;=0.5,AP674&lt;=3),"0,5 a 3",IF(AND(AP674&gt;=3.5,AP674&lt;=6),"3,5 a 6",IF(AND(AP674&gt;=6.5,AP674&lt;=9),"6,5 a 9",IF(AND(AP674&gt;=9.5,AP674&lt;=20),"9,5 a 20","Fuera de rango"))))))))))</f>
        <v>-2,5 a 0</v>
      </c>
      <c r="AR674" s="11" t="n">
        <f aca="false">IF(AQ674="","",IF(AQ674="-20 a -9,5",1,IF(AQ674="-9 a -6,5",2,IF(AQ674="-6","NORMA",IF(AQ674="-5,5 a -3",3,IF(AQ674="-2,5 a 0",4,IF(AQ674="0,5 a 3",5,IF(AQ674="3,5 a 6",6,IF(AQ674="6,5 a 9",7,IF(AQ674="9,5 a 20",8,""))))))))))</f>
        <v>4</v>
      </c>
      <c r="AS674" s="9" t="n">
        <v>10</v>
      </c>
      <c r="AT674" s="10" t="str">
        <f aca="false">IF(AS674="","",IF(AND(AS674&gt;=-16,AS674&lt;=-14),"-16 a -14",IF(AND(AS674&gt;=-13.5,AS674&lt;=-11.5),"-13,5 a -11,5",IF(AND(AS674&gt;=-11,AS674&lt;=-9),"-11 a -9",IF(AND(AS674&gt;=-8.5,AS674&lt;=-6.5),"-8,5 a -6,5",IF(AND(AS674&gt;=-6,AS674&lt;=-4),"-6 a -4",IF(AND(AS674&gt;=-3.5,AS674&lt;=-1.5),"-3,5 a -1,5",IF(AND(AS674&gt;=-1,AS674&lt;=1),"-1 a 1",IF(AND(AS674&gt;=1.5,AS674&lt;=3.5),"1,5 a 3,5",IF(AND(AS674&gt;=4,AS674&lt;=6),"4 a 6",IF(AND(AS674&gt;=6.5,AS674&lt;=8.5),"6,5 a 8,5",IF(AND(AS674&gt;=9,AS674&lt;=11),"9 a 11",IF(AND(AS674&gt;=11.5,AS674&lt;=13.5),"11,5 a 13,5",IF(AND(AS674&gt;=14,AS674&lt;=16),"14 a 16",IF(AND(AS674&gt;=16.5,AS674&lt;=18.5),"16,5 a 18,5",IF(AND(AS674&gt;=19,AS674&lt;=21),"19 a 21","Fuera de rango"))))))))))))))))</f>
        <v>9 a 11</v>
      </c>
      <c r="AU674" s="11" t="n">
        <f aca="false" t="array" ref="AU674">IF(AT674="","",_xlfn.IFS(AT674="-16 a -14",1,AT674="-13,5 a -11,5",2,AT674="-11 a -9",3,AT674="-8,5 a -6,5",4,AT674="-6 a -4",5,AT674="-3,5 a -1,5",6,AT674="-1 a 1",7,AT674="1,5 a 3,5",8,AT674="4 a 6","NORMA",AT674="6,5 a 8,5",9,AT674="9 a 11",10,AT674="11,5 a 13,5",11,AT674="14 a 16",12,AT674="16,5 a 18,5",13,AT674="19 a 21",14,TRUE(),""))</f>
        <v>10</v>
      </c>
      <c r="AV674" s="9" t="n">
        <v>0</v>
      </c>
      <c r="AW674" s="10" t="str">
        <f aca="false">IF(AV674="","",IF(AND(AV674&gt;=-1,AV674&lt;=-0.5),"-1 a -0,5",IF(AND(AV674&gt;-0.5,AV674&lt;=0),"De -0,5 a 0",IF(AND(AV674&gt;=0.25,AV674&lt;=0.75),"0,25 a 0,75",IF(AND(AV674&gt;=1,AV674&lt;=1.5),"1 a 1,5",IF(AND(AV674&gt;=1.75,AV674&lt;=2.25),"1,75 a 2,25",IF(AND(AV674&gt;=2.5,AV674&lt;=3),"2,5 a 3",IF(AND(AV674&gt;=3.25,AV674&lt;=3.75),"3,25 a 3,75","Fuera de rango"))))))))</f>
        <v>De -0,5 a 0</v>
      </c>
      <c r="AX674" s="10" t="n">
        <f aca="false">IF(AW674="","",IF(OR(AW674="-1 a -0,5",AW674="-1 a -0.5"),1,IF(OR(AW674="De -0,5 a 0",AW674="-0,5 a 0",AW674="De -0.5 a 0"),2,IF(OR(AW674="0,25 a 0,75",AW674="0.25 a 0.75"),"NORMA",IF(OR(AW674="1 a 1,5",AW674="1 a 1.5"),3,IF(OR(AW674="1,75 a 2,25",AW674="1.75 a 2.25"),4,IF(OR(AW674="2,5 a 3",AW674="2.5 a 3"),5,IF(OR(AW674="3,25 a 3,75",AW674="3.25 a 3.75"),6,""))))))))</f>
        <v>2</v>
      </c>
      <c r="AY674" s="9" t="n">
        <v>-1</v>
      </c>
      <c r="AZ674" s="10" t="str">
        <f aca="false">IF(AY674="","",IF(AND(AY674&gt;=-20,AY674&lt;=-9.5),"-20 a -9,5",IF(AND(AY674&gt;=-9,AY674&lt;=-6.5),"-9 a -6,5",IF(AY674=-6,"-6",IF(AND(AY674&gt;=-5.5,AY674&lt;=-3),"-5,5 a -3",IF(AND(AY674&gt;=-2.5,AY674&lt;=0),"-2,5 a 0",IF(AND(AY674&gt;=0.5,AY674&lt;=3),"0,5 a 3",IF(AND(AY674&gt;=3.5,AY674&lt;=6),"3,5 a 6","Fuera de rango"))))))))</f>
        <v>-2,5 a 0</v>
      </c>
      <c r="BA674" s="11" t="n">
        <f aca="false">IF(AZ674="","",IF(AZ674="-20 a -9,5",1,IF(AZ674="-9 a -6,5",2,IF(AZ674="-6","NORMA",IF(AZ674="-5,5 a -3",3,IF(AZ674="-2,5 a 0",4,IF(AZ674="0,5 a 3",5,IF(AZ674="3,5 a 6",6,""))))))))</f>
        <v>4</v>
      </c>
      <c r="BB674" s="9" t="n">
        <v>24</v>
      </c>
      <c r="BC674" s="10" t="str">
        <f aca="false" t="array" ref="BC674">IF(BB674="","",_xlfn.IFS(AND(BB674&gt;=0,BB674&lt;=2),"0 a 2",AND(BB674&gt;=2.5,BB674&lt;=4.5),"2,5 a 4,5",AND(BB674&gt;=5,BB674&lt;=7),"5 a 7",AND(BB674&gt;=7.5,BB674&lt;=9.5),"7,5 a 9,5",AND(BB674&gt;=10,BB674&lt;=12),"10 a 12",AND(BB674&gt;=12.5,BB674&lt;=14.5),"12,5 a 14,5",BB674=15,"15",AND(BB674&gt;=15.5,BB674&lt;=17.5),"15,5 a 17,5",AND(BB674&gt;=18,BB674&lt;=20),"18 a 20",AND(BB674&gt;=20.5,BB674&lt;=22.5),"20,5 a 22,5",AND(BB674&gt;=23,BB674&lt;=25),"23 a 25",TRUE(),"Fuera de rango"))</f>
        <v>23 a 25</v>
      </c>
      <c r="BD674" s="11" t="n">
        <f aca="false" t="array" ref="BD674">IF(BC674="","",_xlfn.IFS(BC674="0 a 2",1,BC674="2,5 a 4,5",2,BC674="5 a 7",3,BC674="7,5 a 9,5",4,BC674="10 a 12",5,BC674="12,5 a 14,5",6,BC674="15","NORMA",BC674="15,5 a 17,5",7,BC674="18 a 20",8,BC674="20,5 a 22,5",9,BC674="23 a 25",10,TRUE(),"Fuera de rango"))</f>
        <v>10</v>
      </c>
      <c r="BE674" s="9" t="n">
        <v>28</v>
      </c>
      <c r="BF674" s="10" t="str">
        <f aca="false">IF(BE674="","",IF(AND(BE674&gt;=-20,BE674&lt;=-10),"-20 a -10",IF(AND(BE674&gt;=-9.5,BE674&lt;=0.5),"-9,5 a 0,5",IF(AND(BE674&gt;=1,BE674&lt;=11),"1 a 11",IF(AND(BE674&gt;=11.5,BE674&lt;=20.5),"11,5 a 20,5",IF(BE674=21,"21",IF(AND(BE674&gt;=21.5,BE674&lt;=31.5),"21,5 a 31,5",IF(AND(BE674&gt;=32,BE674&lt;=42),"32 a 42","Fuera de rango"))))))))</f>
        <v>21,5 a 31,5</v>
      </c>
      <c r="BG674" s="11" t="n">
        <f aca="false">IF(BF674="","",IF(BF674="-20 a -10",1,IF(BF674="-9,5 a 0,5",2,IF(BF674="1 a 11",3,IF(BF674="11,5 a 20,5",4,IF(BF674="21","NORMA",IF(BF674="21,5 a 31,5",5,IF(BF674="32 a 42",6,""))))))))</f>
        <v>5</v>
      </c>
      <c r="BH674" s="9" t="n">
        <v>19</v>
      </c>
      <c r="BI674" s="10" t="str">
        <f aca="false">IF(BH674="","",IF(AND(BH674&gt;=-20,BH674&lt;=-15),"-20 a -15",IF(AND(BH674&gt;=-14.5,BH674&lt;=-9.5),"-14,5 a -9,5",IF(AND(BH674&gt;=-9,BH674&lt;=-4),"-9 a -4",IF(AND(BH674&gt;=-3.5,BH674&lt;=2.5),"-3,5 a 2,5",IF(AND(BH674&gt;=3,BH674&lt;=8),"3 a 8",IF(AND(BH674&gt;=8.5,BH674&lt;=14.5),"8,5 a 14,5",IF(BH674=15,"15",IF(AND(BH674&gt;=15.5,BH674&lt;=20.5),"15,5 a 20,5",IF(AND(BH674&gt;=21,BH674&lt;=26),"21 a 26","Fuera de rango"))))))))))</f>
        <v>15,5 a 20,5</v>
      </c>
      <c r="BJ674" s="11" t="n">
        <f aca="false">IF(BI674="","",IF(BI674="-20 a -15",1,IF(BI674="-14,5 a -9,5",2,IF(BI674="-9 a -4",3,IF(BI674="-3,5 a 2,5",4,IF(BI674="3 a 8",5,IF(BI674="8,5 a 14,5",6,IF(BI674="15","NORMA",IF(BI674="15,5 a 20,5",7,IF(BI674="21 a 26",8,IF(BI674="26,5 a 31,5",9,"")))))))))))</f>
        <v>7</v>
      </c>
      <c r="BK674" s="9" t="n">
        <v>9</v>
      </c>
      <c r="BL674" s="10" t="str">
        <f aca="false">IF(BK674="","",IF(AND(BK674&gt;=0,BK674&lt;=2),"0 - 2",IF(AND(BK674&gt;=2.5,BK674&lt;=4.5),"2,5 - 4,5",IF(AND(BK674&gt;=5,BK674&lt;=7),"5 - 7",IF(AND(BK674&gt;=7.5,BK674&lt;=9.5),"7,5 - 9,5",IF(AND(BK674&gt;=10,BK674&lt;=12),"10 - 12",IF(AND(BK674&gt;=12.5,BK674&lt;=13.5),"12,5 - 13,5",IF(BK674=14,"14",IF(AND(BK674&gt;=14.5,BK674&lt;=16.5),"14,5 - 16,5",IF(AND(BK674&gt;=17,BK674&lt;=19),"17 - 19",IF(AND(BK674&gt;=19.5,BK674&lt;=21.5),"19,5 - 21,5",IF(AND(BK674&gt;=22,BK674&lt;=24),"22 - 24",IF(AND(BK674&gt;=24.5,BK674&lt;=26.5),"24,5 - 26,5",IF(AND(BK674&gt;=27,BK674&lt;=29),"27 - 29",IF(AND(BK674&gt;=29.5,BK674&lt;=30),"29,5 - 30","Fuera de rango")))))))))))))))</f>
        <v>7,5 - 9,5</v>
      </c>
      <c r="BM674" s="11" t="n">
        <f aca="false">IF(BL674="","",IF(BL674="0 - 2",1,IF(BL674="2,5 - 4,5",2,IF(BL674="5 - 7",3,IF(BL674="7,5 - 9,5",4,IF(BL674="10 - 12",5,IF(BL674="12,5 - 13,5",6,IF(BL674="14","NORMA",IF(BL674="14,5 - 16,5",7,IF(BL674="17 - 19",8,IF(BL674="19,5 - 21,5",9,IF(BL674="22 - 24",10,IF(BL674="24,5 - 26,5",11,IF(BL674="27 - 29",12,IF(BL674="29,5 - 30",13,"")))))))))))))))</f>
        <v>4</v>
      </c>
      <c r="BN674" s="9" t="n">
        <v>21</v>
      </c>
      <c r="BO674" s="11" t="str">
        <f aca="false">IF(BN674="","",IF(AND(BN674&gt;=-20,BN674&lt;=-10),"-20 a -10",IF(AND(BN674&gt;=-9.5,BN674&lt;=0.5),"-9,5 a 0,5",IF(AND(BN674&gt;=1,BN674&lt;=11),"1 a 11",IF(AND(BN674&gt;=11.5,BN674&lt;=21.5),"11,5 a 21,5",IF(BN674=22,"22",IF(AND(BN674&gt;=22.5,BN674&lt;=32.5),"22,5 a 32,5",IF(AND(BN674&gt;=33,BN674&lt;=43),"33 a 43","Fuera de rango"))))))))</f>
        <v>11,5 a 21,5</v>
      </c>
      <c r="BP674" s="11" t="n">
        <f aca="false">IF(BO674="","",IF(BO674="-20 a -10",1,IF(BO674="-9,5 a 0,5",2,IF(BO674="1 a 11",3,IF(BO674="11,5 a 21,5",4,IF(BO674="22","NORMA",IF(BO674="22,5 a 32,5",5,IF(BO674="33 a 43",6,""))))))))</f>
        <v>4</v>
      </c>
      <c r="BQ674" s="9" t="n">
        <v>10</v>
      </c>
      <c r="BR674" s="10" t="str">
        <f aca="false">IF(BQ674="","",IF(AND(BQ674&gt;=-20,BQ674&lt;=-15),"-20 a -15",IF(AND(BQ674&gt;=-14.5,BQ674&lt;=-9.5),"-14,5 a -9,5",IF(AND(BQ674&gt;=-9,BQ674&lt;=-4),"-9 a -4",IF(AND(BQ674&gt;=-3.5,BQ674&lt;=2.5),"-3,5 a 2,5",IF(AND(BQ674&gt;=3,BQ674&lt;=8),"3 a 8",IF(AND(BQ674&gt;=8.5,BQ674&lt;=13.5),"8,5 a 13,5",IF(AND(BQ674&gt;=14,BQ674&lt;=17.5),"14 a 17,5",IF(BQ674=18,"18",IF(AND(BQ674&gt;=18.5,BQ674&lt;=23.5),"18,5 a 23,5",IF(AND(BQ674&gt;=24,BQ674&lt;=29),"24 a 29",IF(AND(BQ674&gt;=29.5,BQ674&lt;=34.5),"29,5 a 34,5",IF(AND(BQ674&gt;=35,BQ674&lt;=40),"35 a 40","Fuera de rango")))))))))))))</f>
        <v>8,5 a 13,5</v>
      </c>
      <c r="BS674" s="11" t="n">
        <f aca="false">IF(BR674="","",IF(BR674="-20 a -15",1,IF(BR674="-14,5 a -9,5",2,IF(BR674="-9 a -4",3,IF(BR674="-3,5 a 2,5",4,IF(BR674="3 a 8",5,IF(BR674="8,5 a 13,5",6,IF(BR674="14 a 17,5",7,IF(BR674="18","NORMA",IF(BR674="18,5 a 23,5",8,IF(BR674="24 a 29",9,IF(BR674="29,5 a 34,5",10,IF(BR674="35 a 40",11,"")))))))))))))</f>
        <v>6</v>
      </c>
      <c r="BT674" s="9" t="n">
        <v>0</v>
      </c>
      <c r="BU674" s="10" t="str">
        <f aca="false">IF(BT674="","",IF(AND(BT674&gt;=-20,BT674&lt;=-18),"-20 a -18",IF(AND(BT674&gt;=-17.5,BT674&lt;=-15.5),"-17,5 a -15,5",IF(AND(BT674&gt;=-15,BT674&lt;=-13),"-15 a -13",IF(AND(BT674&gt;=-12.5,BT674&lt;=-10.5),"-12,5 a -10,5",IF(AND(BT674&gt;=-10,BT674&lt;=-8),"-10 a -8",IF(AND(BT674&gt;=-7.5,BT674&lt;=-5.5),"-7,5 a -5,5",IF(AND(BT674&gt;=-5,BT674&lt;=-3),"-5 a -3",IF(AND(BT674&gt;=-2.5,BT674&lt;=-0.5),"-2,5 a -0,5",IF(BT674=0,"0",IF(AND(BT674&gt;=0.5,BT674&lt;=2.5),"0,5 a 2,5",IF(AND(BT674&gt;=3,BT674&lt;=5),"3 a 5",IF(AND(BT674&gt;=5.5,BT674&lt;=7.5),"5,5 a 7,5",IF(AND(BT674&gt;=8,BT674&lt;=10),"8 a 10",IF(AND(BT674&gt;=10.5,BT674&lt;=12.5),"10,5 a 12,5",IF(AND(BT674&gt;=13,BT674&lt;=15),"13 a 15",IF(AND(BT674&gt;=15.5,BT674&lt;=17.5),"15,5 a 17,5",IF(AND(BT674&gt;=18,BT674&lt;=20),"18 a 20","Fuera de rango"))))))))))))))))))</f>
        <v>0</v>
      </c>
      <c r="BV674" s="11" t="str">
        <f aca="false">IF(BT674="","",IF(BT674=0,"NORMA",IF(AND(BT674&gt;=-20,BT674&lt;=-18),2,IF(AND(BT674&gt;=-17.5,BT674&lt;=-15.5),2,IF(AND(BT674&gt;=-15,BT674&lt;=-13),3,IF(AND(BT674&gt;=-12.5,BT674&lt;=-10.5),4,IF(AND(BT674&gt;=-10,BT674&lt;=-8),5,IF(AND(BT674&gt;=-7.5,BT674&lt;=-5.5),6,IF(AND(BT674&gt;=-5,BT674&lt;=-3),7,IF(AND(BT674&gt;=-2.5,BT674&lt;=-0.5),8,IF(AND(BT674&gt;=0.5,BT674&lt;=2.5),9,IF(AND(BT674&gt;=3,BT674&lt;=5),10,IF(AND(BT674&gt;=5.5,BT674&lt;=7.5),11,IF(AND(BT674&gt;=8,BT674&lt;=10),12,IF(AND(BT674&gt;=10.5,BT674&lt;=12.5),13,IF(AND(BT674&gt;=13,BT674&lt;=15),14,IF(AND(BT674&gt;=15.5,BT674&lt;=17.5),15,IF(AND(BT674&gt;=18,BT674&lt;=20),16,"Fuera de rango"))))))))))))))))))</f>
        <v>NORMA</v>
      </c>
      <c r="BW674" s="9" t="n">
        <v>-7.25</v>
      </c>
      <c r="BX674" s="10" t="n">
        <f aca="false">18.5- (0.3*H674)</f>
        <v>10.4</v>
      </c>
      <c r="BY674" s="10" t="n">
        <f aca="false">(BW674)-(BX674)</f>
        <v>-17.65</v>
      </c>
      <c r="BZ674" s="10" t="str">
        <f aca="false">IF(BY674="","",IF(BY674&lt;-27.5,"De -30 a -28",IF(BY674&lt;-25,"De -27,5 a -25,5",IF(BY674&lt;-22.5,"De -25 a -23",IF(BY674&lt;-20,"De -22,5 a -20,5",IF(BY674&lt;-17.5,"De -20 a -18",IF(BY674&lt;-15,"De -17,5 a -15,5",IF(BY674&lt;-12.5,"De -15 a -13",IF(BY674&lt;-10,"De -12,5 a -10,5",IF(BY674&lt;-7.5,"De -10 a -8",IF(BY674&lt;-5,"De -7,5 a -5,5",IF(BY674&lt;-2.5,"De -5 a -3",IF(BY674&lt;0,"De -2,5 a -0,5",IF(BY674&lt;2.5,"De 0 a 2",IF(BY674&lt;5,"De 2,5 a 4,5",IF(BY674&lt;7.5,"De 5 a 7",IF(BY674&lt;10,"De 7,5 a 9,5",IF(BY674&lt;12.5,"De 10 a 12",IF(BY674&lt;15,"De 12,5 a 14,5",IF(BY674&lt;17.5,"De 15 a 17",IF(BY674&lt;20,"De 17,5 a 19,5",IF(BY674&lt;22.5,"De 20 a 22",IF(BY674&lt;25,"De 22,5 a 24,5",IF(BY674&lt;27.5,"De 25 a 27","De 27,5 a 30"))))))))))))))))))))))))</f>
        <v>De -20 a -18</v>
      </c>
      <c r="CA674" s="12" t="n">
        <f aca="false">IF(BY674="","",IF(BY674&lt;=-28,1,IF(BY674&lt;=-25.5,2,IF(BY674&lt;=-23,3,IF(BY674&lt;=-20.5,4,IF(BY674&lt;=-18,5,IF(BY674&lt;=-15.5,6,IF(BY674&lt;=-13,7,IF(BY674&lt;=-10.5,8,IF(BY674&lt;=-8,9,IF(BY674&lt;=-5.5,10,IF(BY674&lt;=-3,11,IF(BY674&lt;=-0.5,12,IF(BY674&lt;=2,13,IF(BY674&lt;=4.5,14,IF(BY674&lt;=7,15,IF(BY674&lt;=9.5,16,IF(BY674&lt;=12,17,IF(BY674&lt;=14.5,18,IF(BY674&lt;=17,19,IF(BY674&lt;=19.5,20,IF(BY674&lt;=22,21,IF(BY674&lt;=24.5,22,IF(BY674&lt;=27,23,IF(BY674&lt;=30,24,"Fuera de rango")))))))))))))))))))))))))</f>
        <v>6</v>
      </c>
      <c r="CB674" s="9" t="n">
        <v>-4.5</v>
      </c>
      <c r="CC674" s="10" t="n">
        <f aca="false">18.5- (0.3*H674)</f>
        <v>10.4</v>
      </c>
      <c r="CD674" s="10" t="n">
        <f aca="false">(CB674)-(CC674)</f>
        <v>-14.9</v>
      </c>
      <c r="CE674" s="10" t="str">
        <f aca="false">IF(CD674="","",IF(CD674&lt;-27.5,"De -30 a -28",IF(CD674&lt;-25,"De -27,5 a -25,5",IF(CD674&lt;-22.5,"De -25 a -23",IF(CD674&lt;-20,"De -22,5 a -20,5",IF(CD674&lt;-17.5,"De -20 a -18",IF(CD674&lt;-15,"De -17,5 a -15,5",IF(CD674&lt;-12.5,"De -15 a -13",IF(CD674&lt;-10,"De -12,5 a -10,5",IF(CD674&lt;-7.5,"De -10 a -8",IF(CD674&lt;-5,"De -7,5 a -5,5",IF(CD674&lt;-2.5,"De -5 a -3",IF(CD674&lt;0,"De -2,5 a -0,5",IF(CD674&lt;=2,"De 0 a 2",IF(CD674&lt;=4.5,"De 2,5 a 4,5",IF(CD674&lt;=7,"De 5 a 7",IF(CD674&lt;=9.5,"De 7,5 a 9,5",IF(CD674&lt;=12,"De 10 a 12",IF(CD674&lt;=14.5,"De 12,5 a 14,5",IF(CD674&lt;=17,"De 15 a 17",IF(CD674&lt;=19.5,"De 17,5 a 19,5",IF(CD674&lt;=22,"De 20 a 22",IF(CD674&lt;=24.5,"De 22,5 a 24,5",IF(CD674&lt;=27,"De 25 a 27","De 27,5 a 30"))))))))))))))))))))))))</f>
        <v>De -15 a -13</v>
      </c>
      <c r="CF674" s="12" t="n">
        <f aca="false">IF(CD674="","",IF(CD674&lt;-27.5,1,IF(CD674&lt;-25,2,IF(CD674&lt;-22.5,3,IF(CD674&lt;-20,4,IF(CD674&lt;-17.5,5,IF(CD674&lt;-15,6,IF(CD674&lt;-12.5,7,IF(CD674&lt;-10,8,IF(CD674&lt;-7.5,9,IF(CD674&lt;-5,10,IF(CD674&lt;-2.5,11,IF(CD674&lt;0,12,IF(CD674&lt;2.5,13,IF(CD674&lt;5,14,IF(CD674&lt;7.5,15,IF(CD674&lt;10,16,IF(CD674&lt;12.5,17,IF(CD674&lt;15,18,IF(CD674&lt;17.5,19,IF(CD674&lt;20,20,IF(CD674&lt;22.5,21,IF(CD674&lt;25,22,IF(CD674&lt;27.5,23,24))))))))))))))))))))))))</f>
        <v>7</v>
      </c>
      <c r="CG674" s="9" t="n">
        <v>-2.75</v>
      </c>
      <c r="CH674" s="10" t="str">
        <f aca="false">IF(CG674="","",IF(AND(CG674&gt;=-10,CG674&lt;=-9.5),"-10 a -9,5",IF(AND(CG674&gt;-9.5,CG674&lt;=-8.5),"-9 a -8,5",IF(AND(CG674&gt;-8.5,CG674&lt;=-7.5),"-8 a -7,5",IF(AND(CG674&gt;-7.5,CG674&lt;=-6.5),"-7 a -6,5",IF(AND(CG674&gt;-6.5,CG674&lt;=-5.5),"-6 a -5,5",IF(AND(CG674&gt;-5.5,CG674&lt;=-4.5),"-5 a -4,5",IF(AND(CG674&gt;-4.5,CG674&lt;=-3.5),"-4 a -3,5",IF(AND(CG674&gt;-3.5,CG674&lt;=-2.5),"-3 a -2,5",IF(CG674=-2.25,"-2,25",IF(AND(CG674&gt;-2.5,CG674&lt;=-1.5),"-2 a -1,5",IF(AND(CG674&gt;-1.5,CG674&lt;=-0.5),"-1 a -0,5",IF(AND(CG674&gt;-0.5,CG674&lt;=0.5),"0 a 0,5",IF(AND(CG674&gt;0.5,CG674&lt;=1.5),"1 a 1,5",IF(AND(CG674&gt;1.5,CG674&lt;=2.5),"2 a 2,5",IF(AND(CG674&gt;2.5,CG674&lt;=3.5),"3 a 3,5",IF(AND(CG674&gt;3.5,CG674&lt;=4.5),"4 a 4,5",IF(AND(CG674&gt;4.5,CG674&lt;=5.5),"5 a 5,5",IF(AND(CG674&gt;5.5,CG674&lt;=6.5),"6 a 6,5",IF(AND(CG674&gt;6.5,CG674&lt;=7.5),"7 a 7,5",IF(AND(CG674&gt;7.5,CG674&lt;=8.5),"8 a 8,5",IF(AND(CG674&gt;8.5,CG674&lt;=9.5),"9 a 9,5",IF(CG674&gt;=10,"10","Fuera de rango")))))))))))))))))))))))</f>
        <v>-3 a -2,5</v>
      </c>
      <c r="CI674" s="11" t="n">
        <f aca="false">IF(CG674="","",IF(CG674=-2.25,"NORMA",IF(CG674&lt;=-9.5,1,IF(CG674&lt;=-8.5,2,IF(CG674&lt;=-7.5,3,IF(CG674&lt;=-6.5,4,IF(CG674&lt;=-5.5,5,IF(CG674&lt;=-4.5,6,IF(CG674&lt;=-3.5,7,IF(CG674&lt;=-2.5,8,IF(CG674&lt;=-1.5,9,IF(CG674&lt;=-0.5,10,IF(CG674&lt;=0.5,11,IF(CG674&lt;=1.5,12,IF(CG674&lt;=2.5,13,IF(CG674&lt;=3.5,14,IF(CG674&lt;=4.5,15,IF(CG674&lt;=5.5,16,IF(CG674&lt;=6.5,17,IF(CG674&lt;=7.5,18,IF(CG674&lt;=8.5,19,IF(CG674&lt;=9.5,20,IF(CG674=10,21,"Fuera de rango")))))))))))))))))))))))</f>
        <v>8</v>
      </c>
      <c r="CJ674" s="9" t="n">
        <v>2.5</v>
      </c>
      <c r="CK674" s="10" t="str">
        <f aca="false">IF(CJ674="","",IF(AND(CJ674&gt;=-6,CJ674&lt;=-5.5),"-6 a -5,5",IF(AND(CJ674&gt;-5.5,CJ674&lt;=-4.5),"-5 a -4,5",IF(AND(CJ674&gt;-4.5,CJ674&lt;=-3.5),"-4 a -3,5",IF(AND(CJ674&gt;-3.5,CJ674&lt;=-2.5),"-3 a -2,5",IF(AND(CJ674&gt;-2.5,CJ674&lt;=-1.5),"-2 a -1,5",IF(AND(CJ674&gt;-1.5,CJ674&lt;=-0.5),"-1 a -0,5",IF(AND(CJ674&gt;-0.5,CJ674&lt;=0.5),"0 a 0,5",IF(AND(CJ674&gt;0.5,CJ674&lt;=1.5),"1 a 1,5",IF(AND(CJ674&gt;1.5,CJ674&lt;2.5),"2",IF(AND(CJ674&gt;=2.5,CJ674&lt;=3),"2,5 a 3",IF(AND(CJ674&gt;3,CJ674&lt;=4),"3,5 a 4",IF(AND(CJ674&gt;4,CJ674&lt;=5),"4,5 a 5",IF(AND(CJ674&gt;5,CJ674&lt;=6),"5,5 a 6",IF(AND(CJ674&gt;6,CJ674&lt;=7),"6,5 a 7",IF(AND(CJ674&gt;7,CJ674&lt;=8),"7,5 a 8",IF(AND(CJ674&gt;8,CJ674&lt;=9.5),"8,5 a 9,5",IF(CJ674=10,"10","Fuera de rango"))))))))))))))))))</f>
        <v>2,5 a 3</v>
      </c>
      <c r="CL674" s="11" t="n">
        <f aca="false">IF(CK674="","",IF(OR(CK674="-6 a -5,5",CK674="-6 - -5,5"),1,IF(OR(CK674="-5 a -4,5",CK674="-5 - -4,5"),2,IF(OR(CK674="-4 a -3,5",CK674="-4 - -3,5"),3,IF(OR(CK674="-3 a -2,5",CK674="-3 - -2,5"),4,IF(OR(CK674="-2 a -1,5",CK674="-2 - -1,5"),5,IF(OR(CK674="-1 a -0,5",CK674="-1 - -0,5"),6,IF(OR(CK674="0 a 0,5",CK674="0 - 0,5"),7,IF(OR(CK674="1 a 1,5",CK674="1 - 1,5"),8,IF(CK674="2","NORMA",IF(OR(CK674="2,5 a 3",CK674="2,5 - 3"),9,IF(OR(CK674="3,5 a 4",CK674="3,5 - 4"),10,IF(OR(CK674="4,5 a 5",CK674="4,5 - 5"),11,IF(OR(CK674="5,5 a 6",CK674="5,5 - 6"),12,IF(OR(CK674="6,5 a 7",CK674="6,5 - 7"),13,IF(OR(CK674="7,5 a 8",CK674="7,5 - 8"),14,IF(OR(CK674="8,5 a 9",CK674="8,5 - 9,5",CK674="9 a 9,5"),15,IF(CK674="10",15,IF(OR(CK674="0,5 a 1",CK674="0,5 - 1"),7,"Fuera de rango")))))))))))))))))))</f>
        <v>9</v>
      </c>
      <c r="CO674" s="10" t="str">
        <f aca="false">IF(CM674&gt;0,"EME"," ")</f>
        <v> </v>
      </c>
      <c r="CQ674" s="10" t="str">
        <f aca="false">IF(CP674&gt;0,"0", " ")</f>
        <v> </v>
      </c>
      <c r="CR674" s="10" t="str">
        <f aca="false">IF(CP674&gt;0,"EME"," ")</f>
        <v> </v>
      </c>
      <c r="CS674" s="9" t="n">
        <v>0</v>
      </c>
      <c r="CV674" s="9" t="n">
        <v>0</v>
      </c>
      <c r="CY674" s="9" t="n">
        <v>0</v>
      </c>
      <c r="DB674" s="9" t="n">
        <v>0</v>
      </c>
      <c r="DC674" s="11" t="str">
        <f aca="false">IF(DB674&lt;0,"2"," ")</f>
        <v> </v>
      </c>
      <c r="DD674" s="11" t="str">
        <f aca="false">IF(DB674&lt;0,"MIO"," ")</f>
        <v> </v>
      </c>
      <c r="DE674" s="9" t="n">
        <v>-1</v>
      </c>
      <c r="DF674" s="10" t="str">
        <f aca="false">IF(DE674&lt;0,"3"," ")</f>
        <v>3</v>
      </c>
      <c r="DG674" s="10" t="str">
        <f aca="false">IF(DE674&lt;0,"AST"," ")</f>
        <v>AST</v>
      </c>
      <c r="DH674" s="9" t="n">
        <v>-0.75</v>
      </c>
      <c r="DI674" s="10" t="str">
        <f aca="false">IF(DH674&lt;0,"3"," ")</f>
        <v>3</v>
      </c>
      <c r="DJ674" s="10" t="str">
        <f aca="false">IF(DH674&lt;0,"AST"," ")</f>
        <v>AST</v>
      </c>
      <c r="DK674" s="9" t="n">
        <v>0</v>
      </c>
      <c r="DL674" s="10" t="str">
        <f aca="false">IF(DK674&gt;0,"4"," ")</f>
        <v> </v>
      </c>
      <c r="DM674" s="10" t="str">
        <f aca="false">IF(DK674&gt;0,"PRE"," ")</f>
        <v> </v>
      </c>
      <c r="DN674" s="9" t="n">
        <v>0</v>
      </c>
      <c r="DO674" s="10" t="str">
        <f aca="false">IF(DN674&gt;0,"4"," ")</f>
        <v> </v>
      </c>
      <c r="DP674" s="10" t="str">
        <f aca="false">IF(DN674&gt;0,"PRE"," ")</f>
        <v> </v>
      </c>
      <c r="DS674" s="12" t="str">
        <f aca="false">CONCATENATE(CO674,CU674,DA674,DG674,DM674)</f>
        <v> AST </v>
      </c>
      <c r="DT674" s="10" t="e">
        <f aca="false" t="array" ref="DT674">_xlfn.IFS(DS674="EME    ","0", DS674=" HIP   ","1", DS674="  MIO  ","2", DS674="   AST ","3", DS674="    PRE","4", DS674="EME   PRE","5", DS674=" HIP  PRE","6", DS674=" HIP AST ","7", DS674="  MIO PRE","8", DS674="  MIOAST ","9", DS674="   ASTPRE","10",DS674=" HIP ASTPRE","11", DS674="  MIOASTPRE","12", DS674="     ","0")</f>
        <v>#N/A</v>
      </c>
      <c r="DV674" s="1" t="e">
        <f aca="false" t="array" ref="DV674">_xlfn.IFS(DU674="SI","2", DU674="NO","1")</f>
        <v>#N/A</v>
      </c>
      <c r="DX674" s="11" t="str">
        <f aca="false">IF(DW674=0,"1","2")</f>
        <v>1</v>
      </c>
      <c r="DY674" s="11" t="str">
        <f aca="false" t="array" ref="DY674">_xlfn.IFS(DW674=0,"0", DW674=0.25, "1", DW674=0.5,"2", DW674=0.75,"3", DW674=1,"4",DW674=1.25,"5", DW674=1.5,"6", DW674=1.75,"7", DW674=2,"8")</f>
        <v>0</v>
      </c>
      <c r="EA674" s="11" t="str">
        <f aca="false">IF(DZ674=0,"1","2")</f>
        <v>1</v>
      </c>
      <c r="EB674" s="11" t="str">
        <f aca="false" t="array" ref="EB674">_xlfn.IFS(DZ674=0,"0", DZ674=0.25, "1", DZ674=0.5,"2", DZ674=0.75,"3", DZ674=1,"4",DZ674=1.25,"5", DZ674=1.5,"6", DZ674=1.75,"7", DZ674=2,"8")</f>
        <v>0</v>
      </c>
      <c r="ED674" s="10" t="str">
        <f aca="false">IF(EC674=0,"1","2")</f>
        <v>1</v>
      </c>
      <c r="EE674" s="11" t="str">
        <f aca="false" t="array" ref="EE674">_xlfn.IFS(EC674=0,"0", EC674=-0.25, "1", EC674=-0.5,"2", EC674=-0.75,"3", EC674=-1,"4",EC674=-1.25,"5", EC674=-1.5,"6", EC674=-1.75,"7", EC674=-2,"8", EC674=-2.25,"9",EC674=-2.5,"10", EC674=-2.75,"11", EC674=-3,"12", EC674=-3.25,"13", EC674=-3.5,"14", EC674=-3.75,"15",EC674=-4,"16")</f>
        <v>0</v>
      </c>
      <c r="EG674" s="10" t="str">
        <f aca="false">IF(EF674=0,"1","2")</f>
        <v>1</v>
      </c>
      <c r="EH674" s="11" t="str">
        <f aca="false" t="array" ref="EH674">_xlfn.IFS(EF674=0,"0", EF674=-0.25, "1", EF674=-0.5,"2", EF674=-0.75,"3", EF674=-1,"4",EF674=-1.25,"5", EF674=-1.5,"6", EF674=-1.75,"7", EF674=-2,"8", EF674=-2.25,"9",EF674=-2.5,"10", EF674=-2.75,"11", EF674=-3,"12", EF674=-3.25,"13", EF674=-3.5,"14", EF674=-3.75,"15",EF674=-4,"16")</f>
        <v>0</v>
      </c>
      <c r="EJ674" s="11" t="str">
        <f aca="false">IF(EI674=0,"1","2")</f>
        <v>1</v>
      </c>
      <c r="EK674" s="11" t="str">
        <f aca="false" t="array" ref="EK674">_xlfn.IFS(EI674=0,"0", EI674=-0.25, "1", EI674=-0.5,"2", EI674=-0.75,"3", EI674=-1,"4",EI674=-1.25,"5", EI674=-1.5,"6", EI674=-1.75,"7", EI674=-2,"8", EI674=-2.25,"9", EI674=-2.25,"9",EI674=-2.5,"10", EI674=-2.75,"11", EI674=-3,"12", EI674=-3.25,"13", EI674=-3.5,"14", EI674=-3.75,"15",EI674=-4,"16", EI674=0.25, "17", EI674=0.5, "18")</f>
        <v>0</v>
      </c>
      <c r="EM674" s="11" t="str">
        <f aca="false">IF(EL674=0,"1","2")</f>
        <v>1</v>
      </c>
      <c r="EN674" s="11" t="str">
        <f aca="false" t="array" ref="EN674">_xlfn.IFS(EL674=0.25,"17",EL674=0.5,"18", EL674=0,"0", EL674=-0.25, "1", EL674=-0.5,"2", EL674=-0.75,"3", EL674=-1,"4",EL674=-1.25,"5", EL674=-1.5,"6", EL674=-1.75,"7", EL674=-2,"8",EL674= -2.25,"9",EL674=-2.5,"10",EL674= -2.75,"11",EL674= -3,"12",EL674= -3.25,"13",EL674= -3.5,"14",EL674= -3.75,"15",EL674=-4,"16")</f>
        <v>0</v>
      </c>
      <c r="EP674" s="11" t="str">
        <f aca="false">IF(EO674=0,"1","2")</f>
        <v>1</v>
      </c>
      <c r="EQ674" s="11" t="str">
        <f aca="false" t="array" ref="EQ674">_xlfn.IFS(EO674=0,"0", EO674=0.25, "1", EO674=0.5,"2", EO674=0.75,"3", EO674=1,"4",EO674=1.25,"5", EO674=1.5,"6", EO674=1.75,"7", EO674=2,"8", EO674=2.25,"9", EO674=2.25,"9",EO674=2.5,"10", EO674=2.75,"11", EO674=3,"12", EO674=3.25,"13", EO674=3.5,"14", EO674=3.75,"15",EO674=4,"16", EO674=-0.25, "17", bq=-0.5, "18")</f>
        <v>0</v>
      </c>
      <c r="ES674" s="11" t="str">
        <f aca="false">IF(ER674=0,"1","2")</f>
        <v>1</v>
      </c>
      <c r="ET674" s="11" t="str">
        <f aca="false" t="array" ref="ET674">_xlfn.IFS(ER674=0,"0", ER674=0.25, "1", ER674=0.5,"2", ER674=0.75,"3", ER674=1,"4",ER674=1.25,"5", ER674=1.5,"6", ER674=1.75,"7", ER674=2,"8", ER674=2.25,"9", ER674=2.25,"9",ER674=2.5,"10", ER674=2.75,"11", ER674=3,"12", ER674=3.25,"13", ER674=3.5,"14", ER674=3.75,"15",ER674=4,"16", ER674=-0.25, "17", bq=-0.5, "18")</f>
        <v>0</v>
      </c>
      <c r="EV674" s="14" t="e">
        <f aca="false">VLOOKUP(EU674,LEYENDA!$G$2:$H$8,2,TRUE())</f>
        <v>#N/A</v>
      </c>
      <c r="EW674" s="14" t="e">
        <f aca="false" t="array" ref="EW674">_xlfn.IFS(EV674="0-5","1", EV674="6-12","2", EV674="13-18","3", EV674="19-24","4", EV674="25-36","5", EV674="37-48","6", EV674="49-60","7")</f>
        <v>#N/A</v>
      </c>
    </row>
    <row r="675" customFormat="false" ht="13.5" hidden="false" customHeight="false" outlineLevel="0" collapsed="false">
      <c r="A675" s="1" t="n">
        <v>266</v>
      </c>
      <c r="B675" s="2" t="n">
        <v>1</v>
      </c>
      <c r="C675" s="33" t="n">
        <v>45728</v>
      </c>
      <c r="E675" s="5" t="str">
        <f aca="false">VLOOKUP(A675,'286'!$A$3:$J$6279,10,FALSE())</f>
        <v>WEINGARTEN, VANESSA</v>
      </c>
      <c r="F675" s="4" t="str">
        <f aca="false">VLOOKUP(A675,'286'!$A$3:$I$1768,3,FALSE())</f>
        <v>WEVA</v>
      </c>
      <c r="G675" s="6" t="n">
        <f aca="false">VLOOKUP(A675,'286'!$A$3:$I$1768,4,FALSE())</f>
        <v>34544</v>
      </c>
      <c r="H675" s="7" t="n">
        <f aca="false">YEAR(C675)-YEAR(G675)</f>
        <v>31</v>
      </c>
      <c r="I675" s="1" t="str">
        <f aca="false">VLOOKUP(H675,LEYENDA!$C$2:$D$6,2,TRUE())</f>
        <v>25-40</v>
      </c>
      <c r="J675" s="5" t="str">
        <f aca="false">VLOOKUP(A675,'286'!$A$3:$I$1768,7,FALSE())</f>
        <v>M</v>
      </c>
      <c r="K675" s="8" t="n">
        <f aca="false">VLOOKUP(A675,'286'!$A$3:$I$1768,2,FALSE())</f>
        <v>0</v>
      </c>
      <c r="L675" s="4" t="str">
        <f aca="false">VLOOKUP(A675,'286'!$A$3:$I$1768,8,FALSE())</f>
        <v>D</v>
      </c>
      <c r="M675" s="4" t="str">
        <f aca="false">VLOOKUP(A675,'286'!$A$3:$I$1768,9,FALSE())</f>
        <v>D</v>
      </c>
      <c r="N675" s="8" t="str">
        <f aca="false">IF(R675=O675, "MISMA","CONTRARIA")</f>
        <v>MISMA</v>
      </c>
      <c r="O675" s="8" t="str">
        <f aca="false" t="array" ref="O675">_xlfn.IFS(L675="D","1", L675="I","2")</f>
        <v>1</v>
      </c>
      <c r="P675" s="8" t="e">
        <f aca="false" t="array" ref="P675">_xlfn.IFS(K675="OD","1", K675="OI","2")</f>
        <v>#N/A</v>
      </c>
      <c r="Q675" s="1" t="str">
        <f aca="false" t="array" ref="Q675">_xlfn.IFS(J675="M","1", J675="H","2")</f>
        <v>1</v>
      </c>
      <c r="R675" s="8" t="str">
        <f aca="false" t="array" ref="R675">_xlfn.IFS(M675="D","1", M675="I","2")</f>
        <v>1</v>
      </c>
      <c r="S675" s="1" t="str">
        <f aca="false" t="array" ref="S675">_xlfn.IFS(N675="CONTRARIA", "1",N675= "MISMA","2")</f>
        <v>2</v>
      </c>
      <c r="T675" s="1" t="str">
        <f aca="false" t="array" ref="T675">_xlfn.IFS(I675="0-12","1", I675="13-24","2", I675="25-40","3", I675="41-60","4", I675="61-100","5")</f>
        <v>3</v>
      </c>
      <c r="U675" s="9" t="n">
        <v>-4</v>
      </c>
      <c r="V675" s="10" t="str">
        <f aca="false">IF(U675="","",IF(AND(U675&gt;=-9,U675&lt;=-6.5),"-9 a -6,5",IF(AND(U675&gt;=-6,U675&lt;=-3.5),"-6 a -3,5",IF(AND(U675&gt;=-3,U675&lt;=-1),"-3 a -1",IF(U675=-0.5,"-0,5",IF(AND(U675&gt;=0,U675&lt;=2.5),"0 a 2,5",IF(AND(U675&gt;=3,U675&lt;=5.5),"3 a 5,5",IF(AND(U675&gt;=6,U675&lt;=8.5),"6 a 8,5",IF(AND(U675&gt;=9,U675&lt;=20),"9 a 20","Fuera de rango")))))))))</f>
        <v>-6 a -3,5</v>
      </c>
      <c r="W675" s="11" t="n">
        <f aca="false">IF(V675="","",IF(V675="-9 a -6,5",2,IF(V675="-6 a -3,5",3,IF(V675="-3 a -1",4,IF(V675="-0,5","NORMA",IF(V675="0 a 2,5",5,IF(V675="3 a 5,5",6,IF(V675="6 a 8,5",7,IF(V675="9 a 20",8,"Fuera de rango")))))))))</f>
        <v>3</v>
      </c>
      <c r="X675" s="9" t="n">
        <v>0</v>
      </c>
      <c r="Y675" s="11" t="str">
        <f aca="false">IF(X675="","",IF(AND(X675&gt;=0,X675&lt;=4),"0 a 4",IF(AND(X675&gt;=4.5,X675&lt;=8.5),"4,5 a 8,5",IF(X675=9,"9",IF(AND(X675&gt;=9.5,X675&lt;=13),"9,5 a 13",IF(AND(X675&gt;=13.5,X675&lt;=20),"13,5 a 20",IF(AND(X675&gt;=20.5,X675&lt;=35),"20,5 a 35","Fuera de rango")))))))</f>
        <v>0 a 4</v>
      </c>
      <c r="Z675" s="11" t="n">
        <f aca="false">IF(Y675="","",IF(Y675="0 a 4",1,IF(Y675="4,5 a 8,5",2,IF(Y675="9","NORMA",IF(Y675="9,5 a 13",3,IF(Y675="13,5 a 20",4,IF(Y675="20,5 a 35",5,"Fuera de rango")))))))</f>
        <v>1</v>
      </c>
      <c r="AA675" s="9" t="n">
        <v>15</v>
      </c>
      <c r="AB675" s="10" t="str">
        <f aca="false">IF(AA675="","",IF(AND(AA675&gt;=0,AA675&lt;=9),"0 a 9",IF(AND(AA675&gt;=9.5,AA675&lt;=18.5),"9,5 a 18,5",IF(AA675=19,"19",IF(AND(AA675&gt;=19.5,AA675&lt;=28),"19,5 a 28",IF(AND(AA675&gt;=28.5,AA675&lt;=40),"28,5 a 40","Fuera de rango"))))))</f>
        <v>9,5 a 18,5</v>
      </c>
      <c r="AC675" s="11" t="n">
        <f aca="false" t="array" ref="AC675">_xlfn.IFS(AB675="","",AB675="0 a 9",1,AB675="9,5 a 18,5",2,AB675="19","NORMA",AB675="19,5 a 28",3,AB675="28,5 a 40",4,TRUE(),"Fuera de rango")</f>
        <v>2</v>
      </c>
      <c r="AD675" s="9" t="n">
        <v>3</v>
      </c>
      <c r="AE675" s="10" t="str">
        <f aca="false">IF(AD675="","",IF(AND(AD675&gt;=-10,AD675&lt;=0),"De -10 a 0",IF(AND(AD675&gt;=0.5,AD675&lt;=9.5),"0,5 a 9,5",IF(AD675=10,"10",IF(AND(AD675&gt;=10.5,AD675&lt;=20),"10,5 a 20",IF(AND(AD675&gt;=20.5,AD675&lt;=40),"20,5 a 40","Fuera de rango"))))))</f>
        <v>0,5 a 9,5</v>
      </c>
      <c r="AF675" s="12" t="n">
        <f aca="false">IF(AD675="","",IF(AND(AD675&gt;=-10,AD675&lt;=0),1,IF(AND(AD675&gt;=0.5,AD675&lt;=9.5),2,IF(AD675=10,"NORMA",IF(AND(AD675&gt;=10.5,AD675&lt;=20),3,IF(AND(AD675&gt;=20.5,AD675&lt;=40),4,""))))))</f>
        <v>2</v>
      </c>
      <c r="AG675" s="9" t="n">
        <v>9</v>
      </c>
      <c r="AH675" s="10" t="str">
        <f aca="false">IF(AG675="","",IF(AND(AG675&gt;=0,AG675&lt;=4),"0 a 4",IF(AND(AG675&gt;=4.5,AG675&lt;=8.5),"4,5 a 8,5",IF(AG675=9,"9",IF(AND(AG675&gt;=9.5,AG675&lt;=13),"9,5 a 13",IF(AND(AG675&gt;=13.5,AG675&lt;=25),"13,5 a 25","Fuera de rango"))))))</f>
        <v>9</v>
      </c>
      <c r="AI675" s="10" t="str">
        <f aca="false">IF(AH675="","",IF(AH675="0 a 4",1,IF(AH675="4,5 a 8,5",2,IF(AH675="9","NORMA",IF(AH675="9,5 a 13",3,IF(AH675="13,5 a 25",4,""))))))</f>
        <v>NORMA</v>
      </c>
      <c r="AJ675" s="9" t="n">
        <v>5</v>
      </c>
      <c r="AK675" s="10" t="str">
        <f aca="false">IF(AJ675="","",IF(AND(AJ675&gt;=-15,AJ675&lt;=-10.5),"-15 a -10,5",IF(AND(AJ675&gt;=-10,AJ675&lt;=-4),"-10 a -4",IF(AND(AJ675&gt;=-4.5,AJ675&lt;=0),"-4,5 a 0",IF(AND(AJ675&gt;=0.5,AJ675&lt;=4.5),"0,5 a 4,5",IF(AJ675=5,"5",IF(AND(AJ675&gt;=5.5,AJ675&lt;=10),"5,5 a 10",IF(AND(AJ675&gt;=10.5,AJ675&lt;=20),"10,5 a 20","Fuera de rango"))))))))</f>
        <v>5</v>
      </c>
      <c r="AL675" s="11" t="str">
        <f aca="false">IF(AK675="","",IF(AK675="-15 a -10,5",1,IF(AK675="-10 a -4",2,IF(AK675="-4,5 a 0",3,IF(AK675="0,5 a 4,5",4,IF(AK675="5","NORMA",IF(AK675="5,5 a 10",5,IF(AK675="10,5 a 20",6,"Error"))))))))</f>
        <v>NORMA</v>
      </c>
      <c r="AM675" s="9" t="n">
        <v>0</v>
      </c>
      <c r="AN675" s="10" t="str">
        <f aca="false">IF(AM675="","",IF(AND(AM675&gt;=-7.5,AM675&lt;=-5.5),"-7,5 a -5,5",IF(AND(AM675&gt;=-5,AM675&lt;=-3),"-5 a -3",IF(AND(AM675&gt;=-2.5,AM675&lt;=-0.5),"-2,5 a -0,5",IF(AM675=0,"0,00",IF(AND(AM675&gt;=0.5,AM675&lt;=2.5),"0,5 a 2,5",IF(AND(AM675&gt;=3,AM675&lt;=5),"3 a 5",IF(AND(AM675&gt;=5.5,AM675&lt;=7.5),"5,5 a 7,5",IF(AND(AM675&gt;=8,AM675&lt;=10),"8 a 10","Fuera de rango")))))))))</f>
        <v>0,00</v>
      </c>
      <c r="AO675" s="11" t="str">
        <f aca="false">IF(AN675="","",IF(AN675="-7,5 a -5,5",1,IF(AN675="-5 a -3",2,IF(AN675="-2,5 a -0,5",3,IF(AN675="0,00","NORMA",IF(AN675="0,5 a 2,5",4,IF(AN675="3 a 5",5,IF(AN675="5,5 a 7,5",6,IF(AN675="8 a 10",7,"Error")))))))))</f>
        <v>NORMA</v>
      </c>
      <c r="AP675" s="9" t="n">
        <v>-0.5</v>
      </c>
      <c r="AQ675" s="10" t="str">
        <f aca="false">IF(AP675="","",IF(AND(AP675&gt;=-20,AP675&lt;=-9.5),"-20 a -9,5",IF(AND(AP675&gt;=-9,AP675&lt;=-6.5),"-9 a -6,5",IF(AP675=-6,"-6",IF(AND(AP675&gt;=-5.5,AP675&lt;=-3),"-5,5 a -3",IF(AND(AP675&gt;=-2.5,AP675&lt;=0),"-2,5 a 0",IF(AND(AP675&gt;=0.5,AP675&lt;=3),"0,5 a 3",IF(AND(AP675&gt;=3.5,AP675&lt;=6),"3,5 a 6",IF(AND(AP675&gt;=6.5,AP675&lt;=9),"6,5 a 9",IF(AND(AP675&gt;=9.5,AP675&lt;=20),"9,5 a 20","Fuera de rango"))))))))))</f>
        <v>-2,5 a 0</v>
      </c>
      <c r="AR675" s="11" t="n">
        <f aca="false">IF(AQ675="","",IF(AQ675="-20 a -9,5",1,IF(AQ675="-9 a -6,5",2,IF(AQ675="-6","NORMA",IF(AQ675="-5,5 a -3",3,IF(AQ675="-2,5 a 0",4,IF(AQ675="0,5 a 3",5,IF(AQ675="3,5 a 6",6,IF(AQ675="6,5 a 9",7,IF(AQ675="9,5 a 20",8,""))))))))))</f>
        <v>4</v>
      </c>
      <c r="AS675" s="9" t="n">
        <v>-2.5</v>
      </c>
      <c r="AT675" s="10" t="str">
        <f aca="false">IF(AS675="","",IF(AND(AS675&gt;=-16,AS675&lt;=-14),"-16 a -14",IF(AND(AS675&gt;=-13.5,AS675&lt;=-11.5),"-13,5 a -11,5",IF(AND(AS675&gt;=-11,AS675&lt;=-9),"-11 a -9",IF(AND(AS675&gt;=-8.5,AS675&lt;=-6.5),"-8,5 a -6,5",IF(AND(AS675&gt;=-6,AS675&lt;=-4),"-6 a -4",IF(AND(AS675&gt;=-3.5,AS675&lt;=-1.5),"-3,5 a -1,5",IF(AND(AS675&gt;=-1,AS675&lt;=1),"-1 a 1",IF(AND(AS675&gt;=1.5,AS675&lt;=3.5),"1,5 a 3,5",IF(AND(AS675&gt;=4,AS675&lt;=6),"4 a 6",IF(AND(AS675&gt;=6.5,AS675&lt;=8.5),"6,5 a 8,5",IF(AND(AS675&gt;=9,AS675&lt;=11),"9 a 11",IF(AND(AS675&gt;=11.5,AS675&lt;=13.5),"11,5 a 13,5",IF(AND(AS675&gt;=14,AS675&lt;=16),"14 a 16",IF(AND(AS675&gt;=16.5,AS675&lt;=18.5),"16,5 a 18,5",IF(AND(AS675&gt;=19,AS675&lt;=21),"19 a 21","Fuera de rango"))))))))))))))))</f>
        <v>-3,5 a -1,5</v>
      </c>
      <c r="AU675" s="11" t="n">
        <f aca="false" t="array" ref="AU675">IF(AT675="","",_xlfn.IFS(AT675="-16 a -14",1,AT675="-13,5 a -11,5",2,AT675="-11 a -9",3,AT675="-8,5 a -6,5",4,AT675="-6 a -4",5,AT675="-3,5 a -1,5",6,AT675="-1 a 1",7,AT675="1,5 a 3,5",8,AT675="4 a 6","NORMA",AT675="6,5 a 8,5",9,AT675="9 a 11",10,AT675="11,5 a 13,5",11,AT675="14 a 16",12,AT675="16,5 a 18,5",13,AT675="19 a 21",14,TRUE(),""))</f>
        <v>6</v>
      </c>
      <c r="AV675" s="9" t="n">
        <v>1</v>
      </c>
      <c r="AW675" s="10" t="str">
        <f aca="false">IF(AV675="","",IF(AND(AV675&gt;=-1,AV675&lt;=-0.5),"-1 a -0,5",IF(AND(AV675&gt;-0.5,AV675&lt;=0),"De -0,5 a 0",IF(AND(AV675&gt;=0.25,AV675&lt;=0.75),"0,25 a 0,75",IF(AND(AV675&gt;=1,AV675&lt;=1.5),"1 a 1,5",IF(AND(AV675&gt;=1.75,AV675&lt;=2.25),"1,75 a 2,25",IF(AND(AV675&gt;=2.5,AV675&lt;=3),"2,5 a 3",IF(AND(AV675&gt;=3.25,AV675&lt;=3.75),"3,25 a 3,75","Fuera de rango"))))))))</f>
        <v>1 a 1,5</v>
      </c>
      <c r="AX675" s="10" t="n">
        <f aca="false">IF(AW675="","",IF(OR(AW675="-1 a -0,5",AW675="-1 a -0.5"),1,IF(OR(AW675="De -0,5 a 0",AW675="-0,5 a 0",AW675="De -0.5 a 0"),2,IF(OR(AW675="0,25 a 0,75",AW675="0.25 a 0.75"),"NORMA",IF(OR(AW675="1 a 1,5",AW675="1 a 1.5"),3,IF(OR(AW675="1,75 a 2,25",AW675="1.75 a 2.25"),4,IF(OR(AW675="2,5 a 3",AW675="2.5 a 3"),5,IF(OR(AW675="3,25 a 3,75",AW675="3.25 a 3.75"),6,""))))))))</f>
        <v>3</v>
      </c>
      <c r="AY675" s="9" t="n">
        <v>-5</v>
      </c>
      <c r="AZ675" s="10" t="str">
        <f aca="false">IF(AY675="","",IF(AND(AY675&gt;=-20,AY675&lt;=-9.5),"-20 a -9,5",IF(AND(AY675&gt;=-9,AY675&lt;=-6.5),"-9 a -6,5",IF(AY675=-6,"-6",IF(AND(AY675&gt;=-5.5,AY675&lt;=-3),"-5,5 a -3",IF(AND(AY675&gt;=-2.5,AY675&lt;=0),"-2,5 a 0",IF(AND(AY675&gt;=0.5,AY675&lt;=3),"0,5 a 3",IF(AND(AY675&gt;=3.5,AY675&lt;=6),"3,5 a 6","Fuera de rango"))))))))</f>
        <v>-5,5 a -3</v>
      </c>
      <c r="BA675" s="11" t="n">
        <f aca="false">IF(AZ675="","",IF(AZ675="-20 a -9,5",1,IF(AZ675="-9 a -6,5",2,IF(AZ675="-6","NORMA",IF(AZ675="-5,5 a -3",3,IF(AZ675="-2,5 a 0",4,IF(AZ675="0,5 a 3",5,IF(AZ675="3,5 a 6",6,""))))))))</f>
        <v>3</v>
      </c>
      <c r="BB675" s="9" t="n">
        <v>0</v>
      </c>
      <c r="BC675" s="10" t="str">
        <f aca="false" t="array" ref="BC675">IF(BB675="","",_xlfn.IFS(AND(BB675&gt;=0,BB675&lt;=2),"0 a 2",AND(BB675&gt;=2.5,BB675&lt;=4.5),"2,5 a 4,5",AND(BB675&gt;=5,BB675&lt;=7),"5 a 7",AND(BB675&gt;=7.5,BB675&lt;=9.5),"7,5 a 9,5",AND(BB675&gt;=10,BB675&lt;=12),"10 a 12",AND(BB675&gt;=12.5,BB675&lt;=14.5),"12,5 a 14,5",BB675=15,"15",AND(BB675&gt;=15.5,BB675&lt;=17.5),"15,5 a 17,5",AND(BB675&gt;=18,BB675&lt;=20),"18 a 20",AND(BB675&gt;=20.5,BB675&lt;=22.5),"20,5 a 22,5",AND(BB675&gt;=23,BB675&lt;=25),"23 a 25",TRUE(),"Fuera de rango"))</f>
        <v>0 a 2</v>
      </c>
      <c r="BD675" s="11" t="n">
        <f aca="false" t="array" ref="BD675">IF(BC675="","",_xlfn.IFS(BC675="0 a 2",1,BC675="2,5 a 4,5",2,BC675="5 a 7",3,BC675="7,5 a 9,5",4,BC675="10 a 12",5,BC675="12,5 a 14,5",6,BC675="15","NORMA",BC675="15,5 a 17,5",7,BC675="18 a 20",8,BC675="20,5 a 22,5",9,BC675="23 a 25",10,TRUE(),"Fuera de rango"))</f>
        <v>1</v>
      </c>
      <c r="BE675" s="9" t="n">
        <v>21</v>
      </c>
      <c r="BF675" s="10" t="str">
        <f aca="false">IF(BE675="","",IF(AND(BE675&gt;=-20,BE675&lt;=-10),"-20 a -10",IF(AND(BE675&gt;=-9.5,BE675&lt;=0.5),"-9,5 a 0,5",IF(AND(BE675&gt;=1,BE675&lt;=11),"1 a 11",IF(AND(BE675&gt;=11.5,BE675&lt;=20.5),"11,5 a 20,5",IF(BE675=21,"21",IF(AND(BE675&gt;=21.5,BE675&lt;=31.5),"21,5 a 31,5",IF(AND(BE675&gt;=32,BE675&lt;=42),"32 a 42","Fuera de rango"))))))))</f>
        <v>21</v>
      </c>
      <c r="BG675" s="11" t="str">
        <f aca="false">IF(BF675="","",IF(BF675="-20 a -10",1,IF(BF675="-9,5 a 0,5",2,IF(BF675="1 a 11",3,IF(BF675="11,5 a 20,5",4,IF(BF675="21","NORMA",IF(BF675="21,5 a 31,5",5,IF(BF675="32 a 42",6,""))))))))</f>
        <v>NORMA</v>
      </c>
      <c r="BH675" s="9" t="n">
        <v>6</v>
      </c>
      <c r="BI675" s="10" t="str">
        <f aca="false">IF(BH675="","",IF(AND(BH675&gt;=-20,BH675&lt;=-15),"-20 a -15",IF(AND(BH675&gt;=-14.5,BH675&lt;=-9.5),"-14,5 a -9,5",IF(AND(BH675&gt;=-9,BH675&lt;=-4),"-9 a -4",IF(AND(BH675&gt;=-3.5,BH675&lt;=2.5),"-3,5 a 2,5",IF(AND(BH675&gt;=3,BH675&lt;=8),"3 a 8",IF(AND(BH675&gt;=8.5,BH675&lt;=14.5),"8,5 a 14,5",IF(BH675=15,"15",IF(AND(BH675&gt;=15.5,BH675&lt;=20.5),"15,5 a 20,5",IF(AND(BH675&gt;=21,BH675&lt;=26),"21 a 26","Fuera de rango"))))))))))</f>
        <v>3 a 8</v>
      </c>
      <c r="BJ675" s="11" t="n">
        <f aca="false">IF(BI675="","",IF(BI675="-20 a -15",1,IF(BI675="-14,5 a -9,5",2,IF(BI675="-9 a -4",3,IF(BI675="-3,5 a 2,5",4,IF(BI675="3 a 8",5,IF(BI675="8,5 a 14,5",6,IF(BI675="15","NORMA",IF(BI675="15,5 a 20,5",7,IF(BI675="21 a 26",8,IF(BI675="26,5 a 31,5",9,"")))))))))))</f>
        <v>5</v>
      </c>
      <c r="BK675" s="9" t="n">
        <v>0</v>
      </c>
      <c r="BL675" s="10" t="str">
        <f aca="false">IF(BK675="","",IF(AND(BK675&gt;=0,BK675&lt;=2),"0 - 2",IF(AND(BK675&gt;=2.5,BK675&lt;=4.5),"2,5 - 4,5",IF(AND(BK675&gt;=5,BK675&lt;=7),"5 - 7",IF(AND(BK675&gt;=7.5,BK675&lt;=9.5),"7,5 - 9,5",IF(AND(BK675&gt;=10,BK675&lt;=12),"10 - 12",IF(AND(BK675&gt;=12.5,BK675&lt;=13.5),"12,5 - 13,5",IF(BK675=14,"14",IF(AND(BK675&gt;=14.5,BK675&lt;=16.5),"14,5 - 16,5",IF(AND(BK675&gt;=17,BK675&lt;=19),"17 - 19",IF(AND(BK675&gt;=19.5,BK675&lt;=21.5),"19,5 - 21,5",IF(AND(BK675&gt;=22,BK675&lt;=24),"22 - 24",IF(AND(BK675&gt;=24.5,BK675&lt;=26.5),"24,5 - 26,5",IF(AND(BK675&gt;=27,BK675&lt;=29),"27 - 29",IF(AND(BK675&gt;=29.5,BK675&lt;=30),"29,5 - 30","Fuera de rango")))))))))))))))</f>
        <v>0 - 2</v>
      </c>
      <c r="BM675" s="11" t="n">
        <f aca="false">IF(BL675="","",IF(BL675="0 - 2",1,IF(BL675="2,5 - 4,5",2,IF(BL675="5 - 7",3,IF(BL675="7,5 - 9,5",4,IF(BL675="10 - 12",5,IF(BL675="12,5 - 13,5",6,IF(BL675="14","NORMA",IF(BL675="14,5 - 16,5",7,IF(BL675="17 - 19",8,IF(BL675="19,5 - 21,5",9,IF(BL675="22 - 24",10,IF(BL675="24,5 - 26,5",11,IF(BL675="27 - 29",12,IF(BL675="29,5 - 30",13,"")))))))))))))))</f>
        <v>1</v>
      </c>
      <c r="BN675" s="9" t="n">
        <v>17</v>
      </c>
      <c r="BO675" s="11" t="str">
        <f aca="false">IF(BN675="","",IF(AND(BN675&gt;=-20,BN675&lt;=-10),"-20 a -10",IF(AND(BN675&gt;=-9.5,BN675&lt;=0.5),"-9,5 a 0,5",IF(AND(BN675&gt;=1,BN675&lt;=11),"1 a 11",IF(AND(BN675&gt;=11.5,BN675&lt;=21.5),"11,5 a 21,5",IF(BN675=22,"22",IF(AND(BN675&gt;=22.5,BN675&lt;=32.5),"22,5 a 32,5",IF(AND(BN675&gt;=33,BN675&lt;=43),"33 a 43","Fuera de rango"))))))))</f>
        <v>11,5 a 21,5</v>
      </c>
      <c r="BP675" s="11" t="n">
        <f aca="false">IF(BO675="","",IF(BO675="-20 a -10",1,IF(BO675="-9,5 a 0,5",2,IF(BO675="1 a 11",3,IF(BO675="11,5 a 21,5",4,IF(BO675="22","NORMA",IF(BO675="22,5 a 32,5",5,IF(BO675="33 a 43",6,""))))))))</f>
        <v>4</v>
      </c>
      <c r="BQ675" s="9" t="n">
        <v>11</v>
      </c>
      <c r="BR675" s="10" t="str">
        <f aca="false">IF(BQ675="","",IF(AND(BQ675&gt;=-20,BQ675&lt;=-15),"-20 a -15",IF(AND(BQ675&gt;=-14.5,BQ675&lt;=-9.5),"-14,5 a -9,5",IF(AND(BQ675&gt;=-9,BQ675&lt;=-4),"-9 a -4",IF(AND(BQ675&gt;=-3.5,BQ675&lt;=2.5),"-3,5 a 2,5",IF(AND(BQ675&gt;=3,BQ675&lt;=8),"3 a 8",IF(AND(BQ675&gt;=8.5,BQ675&lt;=13.5),"8,5 a 13,5",IF(AND(BQ675&gt;=14,BQ675&lt;=17.5),"14 a 17,5",IF(BQ675=18,"18",IF(AND(BQ675&gt;=18.5,BQ675&lt;=23.5),"18,5 a 23,5",IF(AND(BQ675&gt;=24,BQ675&lt;=29),"24 a 29",IF(AND(BQ675&gt;=29.5,BQ675&lt;=34.5),"29,5 a 34,5",IF(AND(BQ675&gt;=35,BQ675&lt;=40),"35 a 40","Fuera de rango")))))))))))))</f>
        <v>8,5 a 13,5</v>
      </c>
      <c r="BS675" s="11" t="n">
        <f aca="false">IF(BR675="","",IF(BR675="-20 a -15",1,IF(BR675="-14,5 a -9,5",2,IF(BR675="-9 a -4",3,IF(BR675="-3,5 a 2,5",4,IF(BR675="3 a 8",5,IF(BR675="8,5 a 13,5",6,IF(BR675="14 a 17,5",7,IF(BR675="18","NORMA",IF(BR675="18,5 a 23,5",8,IF(BR675="24 a 29",9,IF(BR675="29,5 a 34,5",10,IF(BR675="35 a 40",11,"")))))))))))))</f>
        <v>6</v>
      </c>
      <c r="BT675" s="9" t="n">
        <v>0</v>
      </c>
      <c r="BU675" s="10" t="str">
        <f aca="false">IF(BT675="","",IF(AND(BT675&gt;=-20,BT675&lt;=-18),"-20 a -18",IF(AND(BT675&gt;=-17.5,BT675&lt;=-15.5),"-17,5 a -15,5",IF(AND(BT675&gt;=-15,BT675&lt;=-13),"-15 a -13",IF(AND(BT675&gt;=-12.5,BT675&lt;=-10.5),"-12,5 a -10,5",IF(AND(BT675&gt;=-10,BT675&lt;=-8),"-10 a -8",IF(AND(BT675&gt;=-7.5,BT675&lt;=-5.5),"-7,5 a -5,5",IF(AND(BT675&gt;=-5,BT675&lt;=-3),"-5 a -3",IF(AND(BT675&gt;=-2.5,BT675&lt;=-0.5),"-2,5 a -0,5",IF(BT675=0,"0",IF(AND(BT675&gt;=0.5,BT675&lt;=2.5),"0,5 a 2,5",IF(AND(BT675&gt;=3,BT675&lt;=5),"3 a 5",IF(AND(BT675&gt;=5.5,BT675&lt;=7.5),"5,5 a 7,5",IF(AND(BT675&gt;=8,BT675&lt;=10),"8 a 10",IF(AND(BT675&gt;=10.5,BT675&lt;=12.5),"10,5 a 12,5",IF(AND(BT675&gt;=13,BT675&lt;=15),"13 a 15",IF(AND(BT675&gt;=15.5,BT675&lt;=17.5),"15,5 a 17,5",IF(AND(BT675&gt;=18,BT675&lt;=20),"18 a 20","Fuera de rango"))))))))))))))))))</f>
        <v>0</v>
      </c>
      <c r="BV675" s="11" t="str">
        <f aca="false">IF(BT675="","",IF(BT675=0,"NORMA",IF(AND(BT675&gt;=-20,BT675&lt;=-18),2,IF(AND(BT675&gt;=-17.5,BT675&lt;=-15.5),2,IF(AND(BT675&gt;=-15,BT675&lt;=-13),3,IF(AND(BT675&gt;=-12.5,BT675&lt;=-10.5),4,IF(AND(BT675&gt;=-10,BT675&lt;=-8),5,IF(AND(BT675&gt;=-7.5,BT675&lt;=-5.5),6,IF(AND(BT675&gt;=-5,BT675&lt;=-3),7,IF(AND(BT675&gt;=-2.5,BT675&lt;=-0.5),8,IF(AND(BT675&gt;=0.5,BT675&lt;=2.5),9,IF(AND(BT675&gt;=3,BT675&lt;=5),10,IF(AND(BT675&gt;=5.5,BT675&lt;=7.5),11,IF(AND(BT675&gt;=8,BT675&lt;=10),12,IF(AND(BT675&gt;=10.5,BT675&lt;=12.5),13,IF(AND(BT675&gt;=13,BT675&lt;=15),14,IF(AND(BT675&gt;=15.5,BT675&lt;=17.5),15,IF(AND(BT675&gt;=18,BT675&lt;=20),16,"Fuera de rango"))))))))))))))))))</f>
        <v>NORMA</v>
      </c>
      <c r="BW675" s="9" t="n">
        <v>-6</v>
      </c>
      <c r="BX675" s="10" t="n">
        <f aca="false">18.5- (0.3*H675)</f>
        <v>9.2</v>
      </c>
      <c r="BY675" s="10" t="n">
        <f aca="false">(BW675)-(BX675)</f>
        <v>-15.2</v>
      </c>
      <c r="BZ675" s="10" t="str">
        <f aca="false">IF(BY675="","",IF(BY675&lt;-27.5,"De -30 a -28",IF(BY675&lt;-25,"De -27,5 a -25,5",IF(BY675&lt;-22.5,"De -25 a -23",IF(BY675&lt;-20,"De -22,5 a -20,5",IF(BY675&lt;-17.5,"De -20 a -18",IF(BY675&lt;-15,"De -17,5 a -15,5",IF(BY675&lt;-12.5,"De -15 a -13",IF(BY675&lt;-10,"De -12,5 a -10,5",IF(BY675&lt;-7.5,"De -10 a -8",IF(BY675&lt;-5,"De -7,5 a -5,5",IF(BY675&lt;-2.5,"De -5 a -3",IF(BY675&lt;0,"De -2,5 a -0,5",IF(BY675&lt;2.5,"De 0 a 2",IF(BY675&lt;5,"De 2,5 a 4,5",IF(BY675&lt;7.5,"De 5 a 7",IF(BY675&lt;10,"De 7,5 a 9,5",IF(BY675&lt;12.5,"De 10 a 12",IF(BY675&lt;15,"De 12,5 a 14,5",IF(BY675&lt;17.5,"De 15 a 17",IF(BY675&lt;20,"De 17,5 a 19,5",IF(BY675&lt;22.5,"De 20 a 22",IF(BY675&lt;25,"De 22,5 a 24,5",IF(BY675&lt;27.5,"De 25 a 27","De 27,5 a 30"))))))))))))))))))))))))</f>
        <v>De -17,5 a -15,5</v>
      </c>
      <c r="CA675" s="12" t="n">
        <f aca="false">IF(BY675="","",IF(BY675&lt;=-28,1,IF(BY675&lt;=-25.5,2,IF(BY675&lt;=-23,3,IF(BY675&lt;=-20.5,4,IF(BY675&lt;=-18,5,IF(BY675&lt;=-15.5,6,IF(BY675&lt;=-13,7,IF(BY675&lt;=-10.5,8,IF(BY675&lt;=-8,9,IF(BY675&lt;=-5.5,10,IF(BY675&lt;=-3,11,IF(BY675&lt;=-0.5,12,IF(BY675&lt;=2,13,IF(BY675&lt;=4.5,14,IF(BY675&lt;=7,15,IF(BY675&lt;=9.5,16,IF(BY675&lt;=12,17,IF(BY675&lt;=14.5,18,IF(BY675&lt;=17,19,IF(BY675&lt;=19.5,20,IF(BY675&lt;=22,21,IF(BY675&lt;=24.5,22,IF(BY675&lt;=27,23,IF(BY675&lt;=30,24,"Fuera de rango")))))))))))))))))))))))))</f>
        <v>7</v>
      </c>
      <c r="CB675" s="9" t="n">
        <v>-5.75</v>
      </c>
      <c r="CC675" s="10" t="n">
        <f aca="false">18.5- (0.3*H675)</f>
        <v>9.2</v>
      </c>
      <c r="CD675" s="10" t="n">
        <f aca="false">(CB675)-(CC675)</f>
        <v>-14.95</v>
      </c>
      <c r="CE675" s="10" t="str">
        <f aca="false">IF(CD675="","",IF(CD675&lt;-27.5,"De -30 a -28",IF(CD675&lt;-25,"De -27,5 a -25,5",IF(CD675&lt;-22.5,"De -25 a -23",IF(CD675&lt;-20,"De -22,5 a -20,5",IF(CD675&lt;-17.5,"De -20 a -18",IF(CD675&lt;-15,"De -17,5 a -15,5",IF(CD675&lt;-12.5,"De -15 a -13",IF(CD675&lt;-10,"De -12,5 a -10,5",IF(CD675&lt;-7.5,"De -10 a -8",IF(CD675&lt;-5,"De -7,5 a -5,5",IF(CD675&lt;-2.5,"De -5 a -3",IF(CD675&lt;0,"De -2,5 a -0,5",IF(CD675&lt;=2,"De 0 a 2",IF(CD675&lt;=4.5,"De 2,5 a 4,5",IF(CD675&lt;=7,"De 5 a 7",IF(CD675&lt;=9.5,"De 7,5 a 9,5",IF(CD675&lt;=12,"De 10 a 12",IF(CD675&lt;=14.5,"De 12,5 a 14,5",IF(CD675&lt;=17,"De 15 a 17",IF(CD675&lt;=19.5,"De 17,5 a 19,5",IF(CD675&lt;=22,"De 20 a 22",IF(CD675&lt;=24.5,"De 22,5 a 24,5",IF(CD675&lt;=27,"De 25 a 27","De 27,5 a 30"))))))))))))))))))))))))</f>
        <v>De -15 a -13</v>
      </c>
      <c r="CF675" s="12" t="n">
        <f aca="false">IF(CD675="","",IF(CD675&lt;-27.5,1,IF(CD675&lt;-25,2,IF(CD675&lt;-22.5,3,IF(CD675&lt;-20,4,IF(CD675&lt;-17.5,5,IF(CD675&lt;-15,6,IF(CD675&lt;-12.5,7,IF(CD675&lt;-10,8,IF(CD675&lt;-7.5,9,IF(CD675&lt;-5,10,IF(CD675&lt;-2.5,11,IF(CD675&lt;0,12,IF(CD675&lt;2.5,13,IF(CD675&lt;5,14,IF(CD675&lt;7.5,15,IF(CD675&lt;10,16,IF(CD675&lt;12.5,17,IF(CD675&lt;15,18,IF(CD675&lt;17.5,19,IF(CD675&lt;20,20,IF(CD675&lt;22.5,21,IF(CD675&lt;25,22,IF(CD675&lt;27.5,23,24))))))))))))))))))))))))</f>
        <v>7</v>
      </c>
      <c r="CG675" s="9" t="n">
        <v>-3.5</v>
      </c>
      <c r="CH675" s="10" t="str">
        <f aca="false">IF(CG675="","",IF(AND(CG675&gt;=-10,CG675&lt;=-9.5),"-10 a -9,5",IF(AND(CG675&gt;-9.5,CG675&lt;=-8.5),"-9 a -8,5",IF(AND(CG675&gt;-8.5,CG675&lt;=-7.5),"-8 a -7,5",IF(AND(CG675&gt;-7.5,CG675&lt;=-6.5),"-7 a -6,5",IF(AND(CG675&gt;-6.5,CG675&lt;=-5.5),"-6 a -5,5",IF(AND(CG675&gt;-5.5,CG675&lt;=-4.5),"-5 a -4,5",IF(AND(CG675&gt;-4.5,CG675&lt;=-3.5),"-4 a -3,5",IF(AND(CG675&gt;-3.5,CG675&lt;=-2.5),"-3 a -2,5",IF(CG675=-2.25,"-2,25",IF(AND(CG675&gt;-2.5,CG675&lt;=-1.5),"-2 a -1,5",IF(AND(CG675&gt;-1.5,CG675&lt;=-0.5),"-1 a -0,5",IF(AND(CG675&gt;-0.5,CG675&lt;=0.5),"0 a 0,5",IF(AND(CG675&gt;0.5,CG675&lt;=1.5),"1 a 1,5",IF(AND(CG675&gt;1.5,CG675&lt;=2.5),"2 a 2,5",IF(AND(CG675&gt;2.5,CG675&lt;=3.5),"3 a 3,5",IF(AND(CG675&gt;3.5,CG675&lt;=4.5),"4 a 4,5",IF(AND(CG675&gt;4.5,CG675&lt;=5.5),"5 a 5,5",IF(AND(CG675&gt;5.5,CG675&lt;=6.5),"6 a 6,5",IF(AND(CG675&gt;6.5,CG675&lt;=7.5),"7 a 7,5",IF(AND(CG675&gt;7.5,CG675&lt;=8.5),"8 a 8,5",IF(AND(CG675&gt;8.5,CG675&lt;=9.5),"9 a 9,5",IF(CG675&gt;=10,"10","Fuera de rango")))))))))))))))))))))))</f>
        <v>-4 a -3,5</v>
      </c>
      <c r="CI675" s="11" t="n">
        <f aca="false">IF(CG675="","",IF(CG675=-2.25,"NORMA",IF(CG675&lt;=-9.5,1,IF(CG675&lt;=-8.5,2,IF(CG675&lt;=-7.5,3,IF(CG675&lt;=-6.5,4,IF(CG675&lt;=-5.5,5,IF(CG675&lt;=-4.5,6,IF(CG675&lt;=-3.5,7,IF(CG675&lt;=-2.5,8,IF(CG675&lt;=-1.5,9,IF(CG675&lt;=-0.5,10,IF(CG675&lt;=0.5,11,IF(CG675&lt;=1.5,12,IF(CG675&lt;=2.5,13,IF(CG675&lt;=3.5,14,IF(CG675&lt;=4.5,15,IF(CG675&lt;=5.5,16,IF(CG675&lt;=6.5,17,IF(CG675&lt;=7.5,18,IF(CG675&lt;=8.5,19,IF(CG675&lt;=9.5,20,IF(CG675=10,21,"Fuera de rango")))))))))))))))))))))))</f>
        <v>7</v>
      </c>
      <c r="CJ675" s="9" t="n">
        <v>2</v>
      </c>
      <c r="CK675" s="10" t="str">
        <f aca="false">IF(CJ675="","",IF(AND(CJ675&gt;=-6,CJ675&lt;=-5.5),"-6 a -5,5",IF(AND(CJ675&gt;-5.5,CJ675&lt;=-4.5),"-5 a -4,5",IF(AND(CJ675&gt;-4.5,CJ675&lt;=-3.5),"-4 a -3,5",IF(AND(CJ675&gt;-3.5,CJ675&lt;=-2.5),"-3 a -2,5",IF(AND(CJ675&gt;-2.5,CJ675&lt;=-1.5),"-2 a -1,5",IF(AND(CJ675&gt;-1.5,CJ675&lt;=-0.5),"-1 a -0,5",IF(AND(CJ675&gt;-0.5,CJ675&lt;=0.5),"0 a 0,5",IF(AND(CJ675&gt;0.5,CJ675&lt;=1.5),"1 a 1,5",IF(AND(CJ675&gt;1.5,CJ675&lt;2.5),"2",IF(AND(CJ675&gt;=2.5,CJ675&lt;=3),"2,5 a 3",IF(AND(CJ675&gt;3,CJ675&lt;=4),"3,5 a 4",IF(AND(CJ675&gt;4,CJ675&lt;=5),"4,5 a 5",IF(AND(CJ675&gt;5,CJ675&lt;=6),"5,5 a 6",IF(AND(CJ675&gt;6,CJ675&lt;=7),"6,5 a 7",IF(AND(CJ675&gt;7,CJ675&lt;=8),"7,5 a 8",IF(AND(CJ675&gt;8,CJ675&lt;=9.5),"8,5 a 9,5",IF(CJ675=10,"10","Fuera de rango"))))))))))))))))))</f>
        <v>2</v>
      </c>
      <c r="CL675" s="11" t="str">
        <f aca="false">IF(CK675="","",IF(OR(CK675="-6 a -5,5",CK675="-6 - -5,5"),1,IF(OR(CK675="-5 a -4,5",CK675="-5 - -4,5"),2,IF(OR(CK675="-4 a -3,5",CK675="-4 - -3,5"),3,IF(OR(CK675="-3 a -2,5",CK675="-3 - -2,5"),4,IF(OR(CK675="-2 a -1,5",CK675="-2 - -1,5"),5,IF(OR(CK675="-1 a -0,5",CK675="-1 - -0,5"),6,IF(OR(CK675="0 a 0,5",CK675="0 - 0,5"),7,IF(OR(CK675="1 a 1,5",CK675="1 - 1,5"),8,IF(CK675="2","NORMA",IF(OR(CK675="2,5 a 3",CK675="2,5 - 3"),9,IF(OR(CK675="3,5 a 4",CK675="3,5 - 4"),10,IF(OR(CK675="4,5 a 5",CK675="4,5 - 5"),11,IF(OR(CK675="5,5 a 6",CK675="5,5 - 6"),12,IF(OR(CK675="6,5 a 7",CK675="6,5 - 7"),13,IF(OR(CK675="7,5 a 8",CK675="7,5 - 8"),14,IF(OR(CK675="8,5 a 9",CK675="8,5 - 9,5",CK675="9 a 9,5"),15,IF(CK675="10",15,IF(OR(CK675="0,5 a 1",CK675="0,5 - 1"),7,"Fuera de rango")))))))))))))))))))</f>
        <v>NORMA</v>
      </c>
      <c r="CO675" s="10" t="str">
        <f aca="false">IF(CM675&gt;0,"EME"," ")</f>
        <v> </v>
      </c>
      <c r="CQ675" s="10" t="str">
        <f aca="false">IF(CP675&gt;0,"0", " ")</f>
        <v> </v>
      </c>
      <c r="CR675" s="10" t="str">
        <f aca="false">IF(CP675&gt;0,"EME"," ")</f>
        <v> </v>
      </c>
      <c r="CS675" s="9" t="n">
        <v>0.25</v>
      </c>
      <c r="CV675" s="9" t="n">
        <v>0.25</v>
      </c>
      <c r="CY675" s="9" t="n">
        <v>0</v>
      </c>
      <c r="DB675" s="9" t="n">
        <v>0</v>
      </c>
      <c r="DC675" s="11" t="str">
        <f aca="false">IF(DB675&lt;0,"2"," ")</f>
        <v> </v>
      </c>
      <c r="DD675" s="11" t="str">
        <f aca="false">IF(DB675&lt;0,"MIO"," ")</f>
        <v> </v>
      </c>
      <c r="DE675" s="9" t="n">
        <v>-1</v>
      </c>
      <c r="DF675" s="10" t="str">
        <f aca="false">IF(DE675&lt;0,"3"," ")</f>
        <v>3</v>
      </c>
      <c r="DG675" s="10" t="str">
        <f aca="false">IF(DE675&lt;0,"AST"," ")</f>
        <v>AST</v>
      </c>
      <c r="DH675" s="9" t="n">
        <v>-1</v>
      </c>
      <c r="DI675" s="10" t="str">
        <f aca="false">IF(DH675&lt;0,"3"," ")</f>
        <v>3</v>
      </c>
      <c r="DJ675" s="10" t="str">
        <f aca="false">IF(DH675&lt;0,"AST"," ")</f>
        <v>AST</v>
      </c>
      <c r="DK675" s="9" t="n">
        <v>0</v>
      </c>
      <c r="DL675" s="10" t="str">
        <f aca="false">IF(DK675&gt;0,"4"," ")</f>
        <v> </v>
      </c>
      <c r="DM675" s="10" t="str">
        <f aca="false">IF(DK675&gt;0,"PRE"," ")</f>
        <v> </v>
      </c>
      <c r="DN675" s="9" t="n">
        <v>0</v>
      </c>
      <c r="DO675" s="10" t="str">
        <f aca="false">IF(DN675&gt;0,"4"," ")</f>
        <v> </v>
      </c>
      <c r="DP675" s="10" t="str">
        <f aca="false">IF(DN675&gt;0,"PRE"," ")</f>
        <v> </v>
      </c>
      <c r="DS675" s="12" t="str">
        <f aca="false">CONCATENATE(CO675,CU675,DA675,DG675,DM675)</f>
        <v> AST </v>
      </c>
      <c r="DT675" s="10" t="e">
        <f aca="false" t="array" ref="DT675">_xlfn.IFS(DS675="EME    ","0", DS675=" HIP   ","1", DS675="  MIO  ","2", DS675="   AST ","3", DS675="    PRE","4", DS675="EME   PRE","5", DS675=" HIP  PRE","6", DS675=" HIP AST ","7", DS675="  MIO PRE","8", DS675="  MIOAST ","9", DS675="   ASTPRE","10",DS675=" HIP ASTPRE","11", DS675="  MIOASTPRE","12", DS675="     ","0")</f>
        <v>#N/A</v>
      </c>
      <c r="DV675" s="1" t="e">
        <f aca="false" t="array" ref="DV675">_xlfn.IFS(DU675="SI","2", DU675="NO","1")</f>
        <v>#N/A</v>
      </c>
      <c r="DX675" s="11" t="str">
        <f aca="false">IF(DW675=0,"1","2")</f>
        <v>1</v>
      </c>
      <c r="DY675" s="11" t="str">
        <f aca="false" t="array" ref="DY675">_xlfn.IFS(DW675=0,"0", DW675=0.25, "1", DW675=0.5,"2", DW675=0.75,"3", DW675=1,"4",DW675=1.25,"5", DW675=1.5,"6", DW675=1.75,"7", DW675=2,"8")</f>
        <v>0</v>
      </c>
      <c r="EA675" s="11" t="str">
        <f aca="false">IF(DZ675=0,"1","2")</f>
        <v>1</v>
      </c>
      <c r="EB675" s="11" t="str">
        <f aca="false" t="array" ref="EB675">_xlfn.IFS(DZ675=0,"0", DZ675=0.25, "1", DZ675=0.5,"2", DZ675=0.75,"3", DZ675=1,"4",DZ675=1.25,"5", DZ675=1.5,"6", DZ675=1.75,"7", DZ675=2,"8")</f>
        <v>0</v>
      </c>
      <c r="ED675" s="10" t="str">
        <f aca="false">IF(EC675=0,"1","2")</f>
        <v>1</v>
      </c>
      <c r="EE675" s="11" t="str">
        <f aca="false" t="array" ref="EE675">_xlfn.IFS(EC675=0,"0", EC675=-0.25, "1", EC675=-0.5,"2", EC675=-0.75,"3", EC675=-1,"4",EC675=-1.25,"5", EC675=-1.5,"6", EC675=-1.75,"7", EC675=-2,"8", EC675=-2.25,"9",EC675=-2.5,"10", EC675=-2.75,"11", EC675=-3,"12", EC675=-3.25,"13", EC675=-3.5,"14", EC675=-3.75,"15",EC675=-4,"16")</f>
        <v>0</v>
      </c>
      <c r="EG675" s="10" t="str">
        <f aca="false">IF(EF675=0,"1","2")</f>
        <v>1</v>
      </c>
      <c r="EH675" s="11" t="str">
        <f aca="false" t="array" ref="EH675">_xlfn.IFS(EF675=0,"0", EF675=-0.25, "1", EF675=-0.5,"2", EF675=-0.75,"3", EF675=-1,"4",EF675=-1.25,"5", EF675=-1.5,"6", EF675=-1.75,"7", EF675=-2,"8", EF675=-2.25,"9",EF675=-2.5,"10", EF675=-2.75,"11", EF675=-3,"12", EF675=-3.25,"13", EF675=-3.5,"14", EF675=-3.75,"15",EF675=-4,"16")</f>
        <v>0</v>
      </c>
      <c r="EJ675" s="11" t="str">
        <f aca="false">IF(EI675=0,"1","2")</f>
        <v>1</v>
      </c>
      <c r="EK675" s="11" t="str">
        <f aca="false" t="array" ref="EK675">_xlfn.IFS(EI675=0,"0", EI675=-0.25, "1", EI675=-0.5,"2", EI675=-0.75,"3", EI675=-1,"4",EI675=-1.25,"5", EI675=-1.5,"6", EI675=-1.75,"7", EI675=-2,"8", EI675=-2.25,"9", EI675=-2.25,"9",EI675=-2.5,"10", EI675=-2.75,"11", EI675=-3,"12", EI675=-3.25,"13", EI675=-3.5,"14", EI675=-3.75,"15",EI675=-4,"16", EI675=0.25, "17", EI675=0.5, "18")</f>
        <v>0</v>
      </c>
      <c r="EM675" s="11" t="str">
        <f aca="false">IF(EL675=0,"1","2")</f>
        <v>1</v>
      </c>
      <c r="EN675" s="11" t="str">
        <f aca="false" t="array" ref="EN675">_xlfn.IFS(EL675=0.25,"17",EL675=0.5,"18", EL675=0,"0", EL675=-0.25, "1", EL675=-0.5,"2", EL675=-0.75,"3", EL675=-1,"4",EL675=-1.25,"5", EL675=-1.5,"6", EL675=-1.75,"7", EL675=-2,"8",EL675= -2.25,"9",EL675=-2.5,"10",EL675= -2.75,"11",EL675= -3,"12",EL675= -3.25,"13",EL675= -3.5,"14",EL675= -3.75,"15",EL675=-4,"16")</f>
        <v>0</v>
      </c>
      <c r="EP675" s="11" t="str">
        <f aca="false">IF(EO675=0,"1","2")</f>
        <v>1</v>
      </c>
      <c r="EQ675" s="11" t="str">
        <f aca="false" t="array" ref="EQ675">_xlfn.IFS(EO675=0,"0", EO675=0.25, "1", EO675=0.5,"2", EO675=0.75,"3", EO675=1,"4",EO675=1.25,"5", EO675=1.5,"6", EO675=1.75,"7", EO675=2,"8", EO675=2.25,"9", EO675=2.25,"9",EO675=2.5,"10", EO675=2.75,"11", EO675=3,"12", EO675=3.25,"13", EO675=3.5,"14", EO675=3.75,"15",EO675=4,"16", EO675=-0.25, "17", bq=-0.5, "18")</f>
        <v>0</v>
      </c>
      <c r="ES675" s="11" t="str">
        <f aca="false">IF(ER675=0,"1","2")</f>
        <v>1</v>
      </c>
      <c r="ET675" s="11" t="str">
        <f aca="false" t="array" ref="ET675">_xlfn.IFS(ER675=0,"0", ER675=0.25, "1", ER675=0.5,"2", ER675=0.75,"3", ER675=1,"4",ER675=1.25,"5", ER675=1.5,"6", ER675=1.75,"7", ER675=2,"8", ER675=2.25,"9", ER675=2.25,"9",ER675=2.5,"10", ER675=2.75,"11", ER675=3,"12", ER675=3.25,"13", ER675=3.5,"14", ER675=3.75,"15",ER675=4,"16", ER675=-0.25, "17", bq=-0.5, "18")</f>
        <v>0</v>
      </c>
      <c r="EV675" s="14" t="e">
        <f aca="false">VLOOKUP(EU675,LEYENDA!$G$2:$H$8,2,TRUE())</f>
        <v>#N/A</v>
      </c>
      <c r="EW675" s="14" t="e">
        <f aca="false" t="array" ref="EW675">_xlfn.IFS(EV675="0-5","1", EV675="6-12","2", EV675="13-18","3", EV675="19-24","4", EV675="25-36","5", EV675="37-48","6", EV675="49-60","7")</f>
        <v>#N/A</v>
      </c>
    </row>
    <row r="676" customFormat="false" ht="13.5" hidden="false" customHeight="false" outlineLevel="0" collapsed="false">
      <c r="A676" s="1" t="n">
        <v>267</v>
      </c>
      <c r="B676" s="2" t="n">
        <v>1</v>
      </c>
      <c r="C676" s="33" t="n">
        <v>41354</v>
      </c>
      <c r="E676" s="5" t="str">
        <f aca="false">VLOOKUP(A676,'286'!$A$3:$J$6279,10,FALSE())</f>
        <v>VEGA SÁNCHEZ, DAVID</v>
      </c>
      <c r="F676" s="4" t="str">
        <f aca="false">VLOOKUP(A676,'286'!$A$3:$I$1768,3,FALSE())</f>
        <v>VESANDA</v>
      </c>
      <c r="G676" s="6" t="n">
        <f aca="false">VLOOKUP(A676,'286'!$A$3:$I$1768,4,FALSE())</f>
        <v>37729</v>
      </c>
      <c r="H676" s="7" t="n">
        <f aca="false">YEAR(C676)-YEAR(G676)</f>
        <v>10</v>
      </c>
      <c r="I676" s="1" t="str">
        <f aca="false">VLOOKUP(H676,LEYENDA!$C$2:$D$6,2,TRUE())</f>
        <v>0-12</v>
      </c>
      <c r="J676" s="5" t="str">
        <f aca="false">VLOOKUP(A676,'286'!$A$3:$I$1768,7,FALSE())</f>
        <v>H</v>
      </c>
      <c r="K676" s="8" t="n">
        <f aca="false">VLOOKUP(A676,'286'!$A$3:$I$1768,2,FALSE())</f>
        <v>0</v>
      </c>
      <c r="L676" s="4" t="str">
        <f aca="false">VLOOKUP(A676,'286'!$A$3:$I$1768,8,FALSE())</f>
        <v>D</v>
      </c>
      <c r="M676" s="4" t="str">
        <f aca="false">VLOOKUP(A676,'286'!$A$3:$I$1768,9,FALSE())</f>
        <v>I</v>
      </c>
      <c r="N676" s="8" t="str">
        <f aca="false">IF(R676=O676, "MISMA","CONTRARIA")</f>
        <v>CONTRARIA</v>
      </c>
      <c r="O676" s="8" t="str">
        <f aca="false" t="array" ref="O676">_xlfn.IFS(L676="D","1", L676="I","2")</f>
        <v>1</v>
      </c>
      <c r="P676" s="8" t="e">
        <f aca="false" t="array" ref="P676">_xlfn.IFS(K676="OD","1", K676="OI","2")</f>
        <v>#N/A</v>
      </c>
      <c r="Q676" s="1" t="str">
        <f aca="false" t="array" ref="Q676">_xlfn.IFS(J676="M","1", J676="H","2")</f>
        <v>2</v>
      </c>
      <c r="R676" s="8" t="str">
        <f aca="false" t="array" ref="R676">_xlfn.IFS(M676="D","1", M676="I","2")</f>
        <v>2</v>
      </c>
      <c r="S676" s="1" t="str">
        <f aca="false" t="array" ref="S676">_xlfn.IFS(N676="CONTRARIA", "1",N676= "MISMA","2")</f>
        <v>1</v>
      </c>
      <c r="T676" s="1" t="str">
        <f aca="false" t="array" ref="T676">_xlfn.IFS(I676="0-12","1", I676="13-24","2", I676="25-40","3", I676="41-60","4", I676="61-100","5")</f>
        <v>1</v>
      </c>
      <c r="U676" s="9" t="n">
        <v>1.5</v>
      </c>
      <c r="V676" s="10" t="str">
        <f aca="false">IF(U676="","",IF(AND(U676&gt;=-9,U676&lt;=-6.5),"-9 a -6,5",IF(AND(U676&gt;=-6,U676&lt;=-3.5),"-6 a -3,5",IF(AND(U676&gt;=-3,U676&lt;=-1),"-3 a -1",IF(U676=-0.5,"-0,5",IF(AND(U676&gt;=0,U676&lt;=2.5),"0 a 2,5",IF(AND(U676&gt;=3,U676&lt;=5.5),"3 a 5,5",IF(AND(U676&gt;=6,U676&lt;=8.5),"6 a 8,5",IF(AND(U676&gt;=9,U676&lt;=20),"9 a 20","Fuera de rango")))))))))</f>
        <v>0 a 2,5</v>
      </c>
      <c r="W676" s="11" t="n">
        <f aca="false">IF(V676="","",IF(V676="-9 a -6,5",2,IF(V676="-6 a -3,5",3,IF(V676="-3 a -1",4,IF(V676="-0,5","NORMA",IF(V676="0 a 2,5",5,IF(V676="3 a 5,5",6,IF(V676="6 a 8,5",7,IF(V676="9 a 20",8,"Fuera de rango")))))))))</f>
        <v>5</v>
      </c>
      <c r="X676" s="9" t="n">
        <v>0</v>
      </c>
      <c r="Y676" s="11" t="str">
        <f aca="false">IF(X676="","",IF(AND(X676&gt;=0,X676&lt;=4),"0 a 4",IF(AND(X676&gt;=4.5,X676&lt;=8.5),"4,5 a 8,5",IF(X676=9,"9",IF(AND(X676&gt;=9.5,X676&lt;=13),"9,5 a 13",IF(AND(X676&gt;=13.5,X676&lt;=20),"13,5 a 20",IF(AND(X676&gt;=20.5,X676&lt;=35),"20,5 a 35","Fuera de rango")))))))</f>
        <v>0 a 4</v>
      </c>
      <c r="Z676" s="11" t="n">
        <f aca="false">IF(Y676="","",IF(Y676="0 a 4",1,IF(Y676="4,5 a 8,5",2,IF(Y676="9","NORMA",IF(Y676="9,5 a 13",3,IF(Y676="13,5 a 20",4,IF(Y676="20,5 a 35",5,"Fuera de rango")))))))</f>
        <v>1</v>
      </c>
      <c r="AA676" s="9" t="n">
        <v>14</v>
      </c>
      <c r="AB676" s="10" t="str">
        <f aca="false">IF(AA676="","",IF(AND(AA676&gt;=0,AA676&lt;=9),"0 a 9",IF(AND(AA676&gt;=9.5,AA676&lt;=18.5),"9,5 a 18,5",IF(AA676=19,"19",IF(AND(AA676&gt;=19.5,AA676&lt;=28),"19,5 a 28",IF(AND(AA676&gt;=28.5,AA676&lt;=40),"28,5 a 40","Fuera de rango"))))))</f>
        <v>9,5 a 18,5</v>
      </c>
      <c r="AC676" s="11" t="n">
        <f aca="false" t="array" ref="AC676">_xlfn.IFS(AB676="","",AB676="0 a 9",1,AB676="9,5 a 18,5",2,AB676="19","NORMA",AB676="19,5 a 28",3,AB676="28,5 a 40",4,TRUE(),"Fuera de rango")</f>
        <v>2</v>
      </c>
      <c r="AD676" s="9" t="n">
        <v>4</v>
      </c>
      <c r="AE676" s="10" t="str">
        <f aca="false">IF(AD676="","",IF(AND(AD676&gt;=-10,AD676&lt;=0),"De -10 a 0",IF(AND(AD676&gt;=0.5,AD676&lt;=9.5),"0,5 a 9,5",IF(AD676=10,"10",IF(AND(AD676&gt;=10.5,AD676&lt;=20),"10,5 a 20",IF(AND(AD676&gt;=20.5,AD676&lt;=40),"20,5 a 40","Fuera de rango"))))))</f>
        <v>0,5 a 9,5</v>
      </c>
      <c r="AF676" s="12" t="n">
        <f aca="false">IF(AD676="","",IF(AND(AD676&gt;=-10,AD676&lt;=0),1,IF(AND(AD676&gt;=0.5,AD676&lt;=9.5),2,IF(AD676=10,"NORMA",IF(AND(AD676&gt;=10.5,AD676&lt;=20),3,IF(AND(AD676&gt;=20.5,AD676&lt;=40),4,""))))))</f>
        <v>2</v>
      </c>
      <c r="AG676" s="9" t="n">
        <v>10</v>
      </c>
      <c r="AH676" s="10" t="str">
        <f aca="false">IF(AG676="","",IF(AND(AG676&gt;=0,AG676&lt;=4),"0 a 4",IF(AND(AG676&gt;=4.5,AG676&lt;=8.5),"4,5 a 8,5",IF(AG676=9,"9",IF(AND(AG676&gt;=9.5,AG676&lt;=13),"9,5 a 13",IF(AND(AG676&gt;=13.5,AG676&lt;=25),"13,5 a 25","Fuera de rango"))))))</f>
        <v>9,5 a 13</v>
      </c>
      <c r="AI676" s="10" t="n">
        <f aca="false">IF(AH676="","",IF(AH676="0 a 4",1,IF(AH676="4,5 a 8,5",2,IF(AH676="9","NORMA",IF(AH676="9,5 a 13",3,IF(AH676="13,5 a 25",4,""))))))</f>
        <v>3</v>
      </c>
      <c r="AJ676" s="9" t="n">
        <v>4</v>
      </c>
      <c r="AK676" s="10" t="str">
        <f aca="false">IF(AJ676="","",IF(AND(AJ676&gt;=-15,AJ676&lt;=-10.5),"-15 a -10,5",IF(AND(AJ676&gt;=-10,AJ676&lt;=-4),"-10 a -4",IF(AND(AJ676&gt;=-4.5,AJ676&lt;=0),"-4,5 a 0",IF(AND(AJ676&gt;=0.5,AJ676&lt;=4.5),"0,5 a 4,5",IF(AJ676=5,"5",IF(AND(AJ676&gt;=5.5,AJ676&lt;=10),"5,5 a 10",IF(AND(AJ676&gt;=10.5,AJ676&lt;=20),"10,5 a 20","Fuera de rango"))))))))</f>
        <v>0,5 a 4,5</v>
      </c>
      <c r="AL676" s="11" t="n">
        <f aca="false">IF(AK676="","",IF(AK676="-15 a -10,5",1,IF(AK676="-10 a -4",2,IF(AK676="-4,5 a 0",3,IF(AK676="0,5 a 4,5",4,IF(AK676="5","NORMA",IF(AK676="5,5 a 10",5,IF(AK676="10,5 a 20",6,"Error"))))))))</f>
        <v>4</v>
      </c>
      <c r="AM676" s="9" t="n">
        <v>0</v>
      </c>
      <c r="AN676" s="10" t="str">
        <f aca="false">IF(AM676="","",IF(AND(AM676&gt;=-7.5,AM676&lt;=-5.5),"-7,5 a -5,5",IF(AND(AM676&gt;=-5,AM676&lt;=-3),"-5 a -3",IF(AND(AM676&gt;=-2.5,AM676&lt;=-0.5),"-2,5 a -0,5",IF(AM676=0,"0,00",IF(AND(AM676&gt;=0.5,AM676&lt;=2.5),"0,5 a 2,5",IF(AND(AM676&gt;=3,AM676&lt;=5),"3 a 5",IF(AND(AM676&gt;=5.5,AM676&lt;=7.5),"5,5 a 7,5",IF(AND(AM676&gt;=8,AM676&lt;=10),"8 a 10","Fuera de rango")))))))))</f>
        <v>0,00</v>
      </c>
      <c r="AO676" s="11" t="str">
        <f aca="false">IF(AN676="","",IF(AN676="-7,5 a -5,5",1,IF(AN676="-5 a -3",2,IF(AN676="-2,5 a -0,5",3,IF(AN676="0,00","NORMA",IF(AN676="0,5 a 2,5",4,IF(AN676="3 a 5",5,IF(AN676="5,5 a 7,5",6,IF(AN676="8 a 10",7,"Error")))))))))</f>
        <v>NORMA</v>
      </c>
      <c r="AP676" s="9" t="n">
        <v>-5</v>
      </c>
      <c r="AQ676" s="10" t="str">
        <f aca="false">IF(AP676="","",IF(AND(AP676&gt;=-20,AP676&lt;=-9.5),"-20 a -9,5",IF(AND(AP676&gt;=-9,AP676&lt;=-6.5),"-9 a -6,5",IF(AP676=-6,"-6",IF(AND(AP676&gt;=-5.5,AP676&lt;=-3),"-5,5 a -3",IF(AND(AP676&gt;=-2.5,AP676&lt;=0),"-2,5 a 0",IF(AND(AP676&gt;=0.5,AP676&lt;=3),"0,5 a 3",IF(AND(AP676&gt;=3.5,AP676&lt;=6),"3,5 a 6",IF(AND(AP676&gt;=6.5,AP676&lt;=9),"6,5 a 9",IF(AND(AP676&gt;=9.5,AP676&lt;=20),"9,5 a 20","Fuera de rango"))))))))))</f>
        <v>-5,5 a -3</v>
      </c>
      <c r="AR676" s="11" t="n">
        <f aca="false">IF(AQ676="","",IF(AQ676="-20 a -9,5",1,IF(AQ676="-9 a -6,5",2,IF(AQ676="-6","NORMA",IF(AQ676="-5,5 a -3",3,IF(AQ676="-2,5 a 0",4,IF(AQ676="0,5 a 3",5,IF(AQ676="3,5 a 6",6,IF(AQ676="6,5 a 9",7,IF(AQ676="9,5 a 20",8,""))))))))))</f>
        <v>3</v>
      </c>
      <c r="AS676" s="9" t="n">
        <v>-1</v>
      </c>
      <c r="AT676" s="10" t="str">
        <f aca="false">IF(AS676="","",IF(AND(AS676&gt;=-16,AS676&lt;=-14),"-16 a -14",IF(AND(AS676&gt;=-13.5,AS676&lt;=-11.5),"-13,5 a -11,5",IF(AND(AS676&gt;=-11,AS676&lt;=-9),"-11 a -9",IF(AND(AS676&gt;=-8.5,AS676&lt;=-6.5),"-8,5 a -6,5",IF(AND(AS676&gt;=-6,AS676&lt;=-4),"-6 a -4",IF(AND(AS676&gt;=-3.5,AS676&lt;=-1.5),"-3,5 a -1,5",IF(AND(AS676&gt;=-1,AS676&lt;=1),"-1 a 1",IF(AND(AS676&gt;=1.5,AS676&lt;=3.5),"1,5 a 3,5",IF(AND(AS676&gt;=4,AS676&lt;=6),"4 a 6",IF(AND(AS676&gt;=6.5,AS676&lt;=8.5),"6,5 a 8,5",IF(AND(AS676&gt;=9,AS676&lt;=11),"9 a 11",IF(AND(AS676&gt;=11.5,AS676&lt;=13.5),"11,5 a 13,5",IF(AND(AS676&gt;=14,AS676&lt;=16),"14 a 16",IF(AND(AS676&gt;=16.5,AS676&lt;=18.5),"16,5 a 18,5",IF(AND(AS676&gt;=19,AS676&lt;=21),"19 a 21","Fuera de rango"))))))))))))))))</f>
        <v>-1 a 1</v>
      </c>
      <c r="AU676" s="11" t="n">
        <f aca="false" t="array" ref="AU676">IF(AT676="","",_xlfn.IFS(AT676="-16 a -14",1,AT676="-13,5 a -11,5",2,AT676="-11 a -9",3,AT676="-8,5 a -6,5",4,AT676="-6 a -4",5,AT676="-3,5 a -1,5",6,AT676="-1 a 1",7,AT676="1,5 a 3,5",8,AT676="4 a 6","NORMA",AT676="6,5 a 8,5",9,AT676="9 a 11",10,AT676="11,5 a 13,5",11,AT676="14 a 16",12,AT676="16,5 a 18,5",13,AT676="19 a 21",14,TRUE(),""))</f>
        <v>7</v>
      </c>
      <c r="AV676" s="9" t="n">
        <v>1</v>
      </c>
      <c r="AW676" s="10" t="str">
        <f aca="false">IF(AV676="","",IF(AND(AV676&gt;=-1,AV676&lt;=-0.5),"-1 a -0,5",IF(AND(AV676&gt;-0.5,AV676&lt;=0),"De -0,5 a 0",IF(AND(AV676&gt;=0.25,AV676&lt;=0.75),"0,25 a 0,75",IF(AND(AV676&gt;=1,AV676&lt;=1.5),"1 a 1,5",IF(AND(AV676&gt;=1.75,AV676&lt;=2.25),"1,75 a 2,25",IF(AND(AV676&gt;=2.5,AV676&lt;=3),"2,5 a 3",IF(AND(AV676&gt;=3.25,AV676&lt;=3.75),"3,25 a 3,75","Fuera de rango"))))))))</f>
        <v>1 a 1,5</v>
      </c>
      <c r="AX676" s="10" t="n">
        <f aca="false">IF(AW676="","",IF(OR(AW676="-1 a -0,5",AW676="-1 a -0.5"),1,IF(OR(AW676="De -0,5 a 0",AW676="-0,5 a 0",AW676="De -0.5 a 0"),2,IF(OR(AW676="0,25 a 0,75",AW676="0.25 a 0.75"),"NORMA",IF(OR(AW676="1 a 1,5",AW676="1 a 1.5"),3,IF(OR(AW676="1,75 a 2,25",AW676="1.75 a 2.25"),4,IF(OR(AW676="2,5 a 3",AW676="2.5 a 3"),5,IF(OR(AW676="3,25 a 3,75",AW676="3.25 a 3.75"),6,""))))))))</f>
        <v>3</v>
      </c>
      <c r="AY676" s="9" t="n">
        <v>-5</v>
      </c>
      <c r="AZ676" s="10" t="str">
        <f aca="false">IF(AY676="","",IF(AND(AY676&gt;=-20,AY676&lt;=-9.5),"-20 a -9,5",IF(AND(AY676&gt;=-9,AY676&lt;=-6.5),"-9 a -6,5",IF(AY676=-6,"-6",IF(AND(AY676&gt;=-5.5,AY676&lt;=-3),"-5,5 a -3",IF(AND(AY676&gt;=-2.5,AY676&lt;=0),"-2,5 a 0",IF(AND(AY676&gt;=0.5,AY676&lt;=3),"0,5 a 3",IF(AND(AY676&gt;=3.5,AY676&lt;=6),"3,5 a 6","Fuera de rango"))))))))</f>
        <v>-5,5 a -3</v>
      </c>
      <c r="BA676" s="11" t="n">
        <f aca="false">IF(AZ676="","",IF(AZ676="-20 a -9,5",1,IF(AZ676="-9 a -6,5",2,IF(AZ676="-6","NORMA",IF(AZ676="-5,5 a -3",3,IF(AZ676="-2,5 a 0",4,IF(AZ676="0,5 a 3",5,IF(AZ676="3,5 a 6",6,""))))))))</f>
        <v>3</v>
      </c>
      <c r="BB676" s="9" t="n">
        <v>0</v>
      </c>
      <c r="BC676" s="10" t="str">
        <f aca="false" t="array" ref="BC676">IF(BB676="","",_xlfn.IFS(AND(BB676&gt;=0,BB676&lt;=2),"0 a 2",AND(BB676&gt;=2.5,BB676&lt;=4.5),"2,5 a 4,5",AND(BB676&gt;=5,BB676&lt;=7),"5 a 7",AND(BB676&gt;=7.5,BB676&lt;=9.5),"7,5 a 9,5",AND(BB676&gt;=10,BB676&lt;=12),"10 a 12",AND(BB676&gt;=12.5,BB676&lt;=14.5),"12,5 a 14,5",BB676=15,"15",AND(BB676&gt;=15.5,BB676&lt;=17.5),"15,5 a 17,5",AND(BB676&gt;=18,BB676&lt;=20),"18 a 20",AND(BB676&gt;=20.5,BB676&lt;=22.5),"20,5 a 22,5",AND(BB676&gt;=23,BB676&lt;=25),"23 a 25",TRUE(),"Fuera de rango"))</f>
        <v>0 a 2</v>
      </c>
      <c r="BD676" s="11" t="n">
        <f aca="false" t="array" ref="BD676">IF(BC676="","",_xlfn.IFS(BC676="0 a 2",1,BC676="2,5 a 4,5",2,BC676="5 a 7",3,BC676="7,5 a 9,5",4,BC676="10 a 12",5,BC676="12,5 a 14,5",6,BC676="15","NORMA",BC676="15,5 a 17,5",7,BC676="18 a 20",8,BC676="20,5 a 22,5",9,BC676="23 a 25",10,TRUE(),"Fuera de rango"))</f>
        <v>1</v>
      </c>
      <c r="BE676" s="9" t="n">
        <v>12</v>
      </c>
      <c r="BF676" s="10" t="str">
        <f aca="false">IF(BE676="","",IF(AND(BE676&gt;=-20,BE676&lt;=-10),"-20 a -10",IF(AND(BE676&gt;=-9.5,BE676&lt;=0.5),"-9,5 a 0,5",IF(AND(BE676&gt;=1,BE676&lt;=11),"1 a 11",IF(AND(BE676&gt;=11.5,BE676&lt;=20.5),"11,5 a 20,5",IF(BE676=21,"21",IF(AND(BE676&gt;=21.5,BE676&lt;=31.5),"21,5 a 31,5",IF(AND(BE676&gt;=32,BE676&lt;=42),"32 a 42","Fuera de rango"))))))))</f>
        <v>11,5 a 20,5</v>
      </c>
      <c r="BG676" s="11" t="n">
        <f aca="false">IF(BF676="","",IF(BF676="-20 a -10",1,IF(BF676="-9,5 a 0,5",2,IF(BF676="1 a 11",3,IF(BF676="11,5 a 20,5",4,IF(BF676="21","NORMA",IF(BF676="21,5 a 31,5",5,IF(BF676="32 a 42",6,""))))))))</f>
        <v>4</v>
      </c>
      <c r="BH676" s="9" t="n">
        <v>2</v>
      </c>
      <c r="BI676" s="10" t="str">
        <f aca="false">IF(BH676="","",IF(AND(BH676&gt;=-20,BH676&lt;=-15),"-20 a -15",IF(AND(BH676&gt;=-14.5,BH676&lt;=-9.5),"-14,5 a -9,5",IF(AND(BH676&gt;=-9,BH676&lt;=-4),"-9 a -4",IF(AND(BH676&gt;=-3.5,BH676&lt;=2.5),"-3,5 a 2,5",IF(AND(BH676&gt;=3,BH676&lt;=8),"3 a 8",IF(AND(BH676&gt;=8.5,BH676&lt;=14.5),"8,5 a 14,5",IF(BH676=15,"15",IF(AND(BH676&gt;=15.5,BH676&lt;=20.5),"15,5 a 20,5",IF(AND(BH676&gt;=21,BH676&lt;=26),"21 a 26","Fuera de rango"))))))))))</f>
        <v>-3,5 a 2,5</v>
      </c>
      <c r="BJ676" s="11" t="n">
        <f aca="false">IF(BI676="","",IF(BI676="-20 a -15",1,IF(BI676="-14,5 a -9,5",2,IF(BI676="-9 a -4",3,IF(BI676="-3,5 a 2,5",4,IF(BI676="3 a 8",5,IF(BI676="8,5 a 14,5",6,IF(BI676="15","NORMA",IF(BI676="15,5 a 20,5",7,IF(BI676="21 a 26",8,IF(BI676="26,5 a 31,5",9,"")))))))))))</f>
        <v>4</v>
      </c>
      <c r="BK676" s="9" t="n">
        <v>0</v>
      </c>
      <c r="BL676" s="10" t="str">
        <f aca="false">IF(BK676="","",IF(AND(BK676&gt;=0,BK676&lt;=2),"0 - 2",IF(AND(BK676&gt;=2.5,BK676&lt;=4.5),"2,5 - 4,5",IF(AND(BK676&gt;=5,BK676&lt;=7),"5 - 7",IF(AND(BK676&gt;=7.5,BK676&lt;=9.5),"7,5 - 9,5",IF(AND(BK676&gt;=10,BK676&lt;=12),"10 - 12",IF(AND(BK676&gt;=12.5,BK676&lt;=13.5),"12,5 - 13,5",IF(BK676=14,"14",IF(AND(BK676&gt;=14.5,BK676&lt;=16.5),"14,5 - 16,5",IF(AND(BK676&gt;=17,BK676&lt;=19),"17 - 19",IF(AND(BK676&gt;=19.5,BK676&lt;=21.5),"19,5 - 21,5",IF(AND(BK676&gt;=22,BK676&lt;=24),"22 - 24",IF(AND(BK676&gt;=24.5,BK676&lt;=26.5),"24,5 - 26,5",IF(AND(BK676&gt;=27,BK676&lt;=29),"27 - 29",IF(AND(BK676&gt;=29.5,BK676&lt;=30),"29,5 - 30","Fuera de rango")))))))))))))))</f>
        <v>0 - 2</v>
      </c>
      <c r="BM676" s="11" t="n">
        <f aca="false">IF(BL676="","",IF(BL676="0 - 2",1,IF(BL676="2,5 - 4,5",2,IF(BL676="5 - 7",3,IF(BL676="7,5 - 9,5",4,IF(BL676="10 - 12",5,IF(BL676="12,5 - 13,5",6,IF(BL676="14","NORMA",IF(BL676="14,5 - 16,5",7,IF(BL676="17 - 19",8,IF(BL676="19,5 - 21,5",9,IF(BL676="22 - 24",10,IF(BL676="24,5 - 26,5",11,IF(BL676="27 - 29",12,IF(BL676="29,5 - 30",13,"")))))))))))))))</f>
        <v>1</v>
      </c>
      <c r="BN676" s="9" t="n">
        <v>20</v>
      </c>
      <c r="BO676" s="11" t="str">
        <f aca="false">IF(BN676="","",IF(AND(BN676&gt;=-20,BN676&lt;=-10),"-20 a -10",IF(AND(BN676&gt;=-9.5,BN676&lt;=0.5),"-9,5 a 0,5",IF(AND(BN676&gt;=1,BN676&lt;=11),"1 a 11",IF(AND(BN676&gt;=11.5,BN676&lt;=21.5),"11,5 a 21,5",IF(BN676=22,"22",IF(AND(BN676&gt;=22.5,BN676&lt;=32.5),"22,5 a 32,5",IF(AND(BN676&gt;=33,BN676&lt;=43),"33 a 43","Fuera de rango"))))))))</f>
        <v>11,5 a 21,5</v>
      </c>
      <c r="BP676" s="11" t="n">
        <f aca="false">IF(BO676="","",IF(BO676="-20 a -10",1,IF(BO676="-9,5 a 0,5",2,IF(BO676="1 a 11",3,IF(BO676="11,5 a 21,5",4,IF(BO676="22","NORMA",IF(BO676="22,5 a 32,5",5,IF(BO676="33 a 43",6,""))))))))</f>
        <v>4</v>
      </c>
      <c r="BQ676" s="9" t="n">
        <v>12</v>
      </c>
      <c r="BR676" s="10" t="str">
        <f aca="false">IF(BQ676="","",IF(AND(BQ676&gt;=-20,BQ676&lt;=-15),"-20 a -15",IF(AND(BQ676&gt;=-14.5,BQ676&lt;=-9.5),"-14,5 a -9,5",IF(AND(BQ676&gt;=-9,BQ676&lt;=-4),"-9 a -4",IF(AND(BQ676&gt;=-3.5,BQ676&lt;=2.5),"-3,5 a 2,5",IF(AND(BQ676&gt;=3,BQ676&lt;=8),"3 a 8",IF(AND(BQ676&gt;=8.5,BQ676&lt;=13.5),"8,5 a 13,5",IF(AND(BQ676&gt;=14,BQ676&lt;=17.5),"14 a 17,5",IF(BQ676=18,"18",IF(AND(BQ676&gt;=18.5,BQ676&lt;=23.5),"18,5 a 23,5",IF(AND(BQ676&gt;=24,BQ676&lt;=29),"24 a 29",IF(AND(BQ676&gt;=29.5,BQ676&lt;=34.5),"29,5 a 34,5",IF(AND(BQ676&gt;=35,BQ676&lt;=40),"35 a 40","Fuera de rango")))))))))))))</f>
        <v>8,5 a 13,5</v>
      </c>
      <c r="BS676" s="11" t="n">
        <f aca="false">IF(BR676="","",IF(BR676="-20 a -15",1,IF(BR676="-14,5 a -9,5",2,IF(BR676="-9 a -4",3,IF(BR676="-3,5 a 2,5",4,IF(BR676="3 a 8",5,IF(BR676="8,5 a 13,5",6,IF(BR676="14 a 17,5",7,IF(BR676="18","NORMA",IF(BR676="18,5 a 23,5",8,IF(BR676="24 a 29",9,IF(BR676="29,5 a 34,5",10,IF(BR676="35 a 40",11,"")))))))))))))</f>
        <v>6</v>
      </c>
      <c r="BT676" s="9" t="n">
        <v>0</v>
      </c>
      <c r="BU676" s="10" t="str">
        <f aca="false">IF(BT676="","",IF(AND(BT676&gt;=-20,BT676&lt;=-18),"-20 a -18",IF(AND(BT676&gt;=-17.5,BT676&lt;=-15.5),"-17,5 a -15,5",IF(AND(BT676&gt;=-15,BT676&lt;=-13),"-15 a -13",IF(AND(BT676&gt;=-12.5,BT676&lt;=-10.5),"-12,5 a -10,5",IF(AND(BT676&gt;=-10,BT676&lt;=-8),"-10 a -8",IF(AND(BT676&gt;=-7.5,BT676&lt;=-5.5),"-7,5 a -5,5",IF(AND(BT676&gt;=-5,BT676&lt;=-3),"-5 a -3",IF(AND(BT676&gt;=-2.5,BT676&lt;=-0.5),"-2,5 a -0,5",IF(BT676=0,"0",IF(AND(BT676&gt;=0.5,BT676&lt;=2.5),"0,5 a 2,5",IF(AND(BT676&gt;=3,BT676&lt;=5),"3 a 5",IF(AND(BT676&gt;=5.5,BT676&lt;=7.5),"5,5 a 7,5",IF(AND(BT676&gt;=8,BT676&lt;=10),"8 a 10",IF(AND(BT676&gt;=10.5,BT676&lt;=12.5),"10,5 a 12,5",IF(AND(BT676&gt;=13,BT676&lt;=15),"13 a 15",IF(AND(BT676&gt;=15.5,BT676&lt;=17.5),"15,5 a 17,5",IF(AND(BT676&gt;=18,BT676&lt;=20),"18 a 20","Fuera de rango"))))))))))))))))))</f>
        <v>0</v>
      </c>
      <c r="BV676" s="11" t="str">
        <f aca="false">IF(BT676="","",IF(BT676=0,"NORMA",IF(AND(BT676&gt;=-20,BT676&lt;=-18),2,IF(AND(BT676&gt;=-17.5,BT676&lt;=-15.5),2,IF(AND(BT676&gt;=-15,BT676&lt;=-13),3,IF(AND(BT676&gt;=-12.5,BT676&lt;=-10.5),4,IF(AND(BT676&gt;=-10,BT676&lt;=-8),5,IF(AND(BT676&gt;=-7.5,BT676&lt;=-5.5),6,IF(AND(BT676&gt;=-5,BT676&lt;=-3),7,IF(AND(BT676&gt;=-2.5,BT676&lt;=-0.5),8,IF(AND(BT676&gt;=0.5,BT676&lt;=2.5),9,IF(AND(BT676&gt;=3,BT676&lt;=5),10,IF(AND(BT676&gt;=5.5,BT676&lt;=7.5),11,IF(AND(BT676&gt;=8,BT676&lt;=10),12,IF(AND(BT676&gt;=10.5,BT676&lt;=12.5),13,IF(AND(BT676&gt;=13,BT676&lt;=15),14,IF(AND(BT676&gt;=15.5,BT676&lt;=17.5),15,IF(AND(BT676&gt;=18,BT676&lt;=20),16,"Fuera de rango"))))))))))))))))))</f>
        <v>NORMA</v>
      </c>
      <c r="BW676" s="9" t="n">
        <v>-6.5</v>
      </c>
      <c r="BX676" s="10" t="n">
        <f aca="false">18.5- (0.3*H676)</f>
        <v>15.5</v>
      </c>
      <c r="BY676" s="10" t="n">
        <f aca="false">(BW676)-(BX676)</f>
        <v>-22</v>
      </c>
      <c r="BZ676" s="10" t="str">
        <f aca="false">IF(BY676="","",IF(BY676&lt;-27.5,"De -30 a -28",IF(BY676&lt;-25,"De -27,5 a -25,5",IF(BY676&lt;-22.5,"De -25 a -23",IF(BY676&lt;-20,"De -22,5 a -20,5",IF(BY676&lt;-17.5,"De -20 a -18",IF(BY676&lt;-15,"De -17,5 a -15,5",IF(BY676&lt;-12.5,"De -15 a -13",IF(BY676&lt;-10,"De -12,5 a -10,5",IF(BY676&lt;-7.5,"De -10 a -8",IF(BY676&lt;-5,"De -7,5 a -5,5",IF(BY676&lt;-2.5,"De -5 a -3",IF(BY676&lt;0,"De -2,5 a -0,5",IF(BY676&lt;2.5,"De 0 a 2",IF(BY676&lt;5,"De 2,5 a 4,5",IF(BY676&lt;7.5,"De 5 a 7",IF(BY676&lt;10,"De 7,5 a 9,5",IF(BY676&lt;12.5,"De 10 a 12",IF(BY676&lt;15,"De 12,5 a 14,5",IF(BY676&lt;17.5,"De 15 a 17",IF(BY676&lt;20,"De 17,5 a 19,5",IF(BY676&lt;22.5,"De 20 a 22",IF(BY676&lt;25,"De 22,5 a 24,5",IF(BY676&lt;27.5,"De 25 a 27","De 27,5 a 30"))))))))))))))))))))))))</f>
        <v>De -22,5 a -20,5</v>
      </c>
      <c r="CA676" s="12" t="n">
        <f aca="false">IF(BY676="","",IF(BY676&lt;=-28,1,IF(BY676&lt;=-25.5,2,IF(BY676&lt;=-23,3,IF(BY676&lt;=-20.5,4,IF(BY676&lt;=-18,5,IF(BY676&lt;=-15.5,6,IF(BY676&lt;=-13,7,IF(BY676&lt;=-10.5,8,IF(BY676&lt;=-8,9,IF(BY676&lt;=-5.5,10,IF(BY676&lt;=-3,11,IF(BY676&lt;=-0.5,12,IF(BY676&lt;=2,13,IF(BY676&lt;=4.5,14,IF(BY676&lt;=7,15,IF(BY676&lt;=9.5,16,IF(BY676&lt;=12,17,IF(BY676&lt;=14.5,18,IF(BY676&lt;=17,19,IF(BY676&lt;=19.5,20,IF(BY676&lt;=22,21,IF(BY676&lt;=24.5,22,IF(BY676&lt;=27,23,IF(BY676&lt;=30,24,"Fuera de rango")))))))))))))))))))))))))</f>
        <v>4</v>
      </c>
      <c r="CB676" s="9" t="n">
        <v>-6.75</v>
      </c>
      <c r="CC676" s="10" t="n">
        <f aca="false">18.5- (0.3*H676)</f>
        <v>15.5</v>
      </c>
      <c r="CD676" s="10" t="n">
        <f aca="false">(CB676)-(CC676)</f>
        <v>-22.25</v>
      </c>
      <c r="CE676" s="10" t="str">
        <f aca="false">IF(CD676="","",IF(CD676&lt;-27.5,"De -30 a -28",IF(CD676&lt;-25,"De -27,5 a -25,5",IF(CD676&lt;-22.5,"De -25 a -23",IF(CD676&lt;-20,"De -22,5 a -20,5",IF(CD676&lt;-17.5,"De -20 a -18",IF(CD676&lt;-15,"De -17,5 a -15,5",IF(CD676&lt;-12.5,"De -15 a -13",IF(CD676&lt;-10,"De -12,5 a -10,5",IF(CD676&lt;-7.5,"De -10 a -8",IF(CD676&lt;-5,"De -7,5 a -5,5",IF(CD676&lt;-2.5,"De -5 a -3",IF(CD676&lt;0,"De -2,5 a -0,5",IF(CD676&lt;=2,"De 0 a 2",IF(CD676&lt;=4.5,"De 2,5 a 4,5",IF(CD676&lt;=7,"De 5 a 7",IF(CD676&lt;=9.5,"De 7,5 a 9,5",IF(CD676&lt;=12,"De 10 a 12",IF(CD676&lt;=14.5,"De 12,5 a 14,5",IF(CD676&lt;=17,"De 15 a 17",IF(CD676&lt;=19.5,"De 17,5 a 19,5",IF(CD676&lt;=22,"De 20 a 22",IF(CD676&lt;=24.5,"De 22,5 a 24,5",IF(CD676&lt;=27,"De 25 a 27","De 27,5 a 30"))))))))))))))))))))))))</f>
        <v>De -22,5 a -20,5</v>
      </c>
      <c r="CF676" s="12" t="n">
        <f aca="false">IF(CD676="","",IF(CD676&lt;-27.5,1,IF(CD676&lt;-25,2,IF(CD676&lt;-22.5,3,IF(CD676&lt;-20,4,IF(CD676&lt;-17.5,5,IF(CD676&lt;-15,6,IF(CD676&lt;-12.5,7,IF(CD676&lt;-10,8,IF(CD676&lt;-7.5,9,IF(CD676&lt;-5,10,IF(CD676&lt;-2.5,11,IF(CD676&lt;0,12,IF(CD676&lt;2.5,13,IF(CD676&lt;5,14,IF(CD676&lt;7.5,15,IF(CD676&lt;10,16,IF(CD676&lt;12.5,17,IF(CD676&lt;15,18,IF(CD676&lt;17.5,19,IF(CD676&lt;20,20,IF(CD676&lt;22.5,21,IF(CD676&lt;25,22,IF(CD676&lt;27.5,23,24))))))))))))))))))))))))</f>
        <v>4</v>
      </c>
      <c r="CG676" s="9" t="n">
        <v>-5.75</v>
      </c>
      <c r="CH676" s="10" t="str">
        <f aca="false">IF(CG676="","",IF(AND(CG676&gt;=-10,CG676&lt;=-9.5),"-10 a -9,5",IF(AND(CG676&gt;-9.5,CG676&lt;=-8.5),"-9 a -8,5",IF(AND(CG676&gt;-8.5,CG676&lt;=-7.5),"-8 a -7,5",IF(AND(CG676&gt;-7.5,CG676&lt;=-6.5),"-7 a -6,5",IF(AND(CG676&gt;-6.5,CG676&lt;=-5.5),"-6 a -5,5",IF(AND(CG676&gt;-5.5,CG676&lt;=-4.5),"-5 a -4,5",IF(AND(CG676&gt;-4.5,CG676&lt;=-3.5),"-4 a -3,5",IF(AND(CG676&gt;-3.5,CG676&lt;=-2.5),"-3 a -2,5",IF(CG676=-2.25,"-2,25",IF(AND(CG676&gt;-2.5,CG676&lt;=-1.5),"-2 a -1,5",IF(AND(CG676&gt;-1.5,CG676&lt;=-0.5),"-1 a -0,5",IF(AND(CG676&gt;-0.5,CG676&lt;=0.5),"0 a 0,5",IF(AND(CG676&gt;0.5,CG676&lt;=1.5),"1 a 1,5",IF(AND(CG676&gt;1.5,CG676&lt;=2.5),"2 a 2,5",IF(AND(CG676&gt;2.5,CG676&lt;=3.5),"3 a 3,5",IF(AND(CG676&gt;3.5,CG676&lt;=4.5),"4 a 4,5",IF(AND(CG676&gt;4.5,CG676&lt;=5.5),"5 a 5,5",IF(AND(CG676&gt;5.5,CG676&lt;=6.5),"6 a 6,5",IF(AND(CG676&gt;6.5,CG676&lt;=7.5),"7 a 7,5",IF(AND(CG676&gt;7.5,CG676&lt;=8.5),"8 a 8,5",IF(AND(CG676&gt;8.5,CG676&lt;=9.5),"9 a 9,5",IF(CG676&gt;=10,"10","Fuera de rango")))))))))))))))))))))))</f>
        <v>-6 a -5,5</v>
      </c>
      <c r="CI676" s="11" t="n">
        <f aca="false">IF(CG676="","",IF(CG676=-2.25,"NORMA",IF(CG676&lt;=-9.5,1,IF(CG676&lt;=-8.5,2,IF(CG676&lt;=-7.5,3,IF(CG676&lt;=-6.5,4,IF(CG676&lt;=-5.5,5,IF(CG676&lt;=-4.5,6,IF(CG676&lt;=-3.5,7,IF(CG676&lt;=-2.5,8,IF(CG676&lt;=-1.5,9,IF(CG676&lt;=-0.5,10,IF(CG676&lt;=0.5,11,IF(CG676&lt;=1.5,12,IF(CG676&lt;=2.5,13,IF(CG676&lt;=3.5,14,IF(CG676&lt;=4.5,15,IF(CG676&lt;=5.5,16,IF(CG676&lt;=6.5,17,IF(CG676&lt;=7.5,18,IF(CG676&lt;=8.5,19,IF(CG676&lt;=9.5,20,IF(CG676=10,21,"Fuera de rango")))))))))))))))))))))))</f>
        <v>5</v>
      </c>
      <c r="CJ676" s="9" t="n">
        <v>3.75</v>
      </c>
      <c r="CK676" s="10" t="str">
        <f aca="false">IF(CJ676="","",IF(AND(CJ676&gt;=-6,CJ676&lt;=-5.5),"-6 a -5,5",IF(AND(CJ676&gt;-5.5,CJ676&lt;=-4.5),"-5 a -4,5",IF(AND(CJ676&gt;-4.5,CJ676&lt;=-3.5),"-4 a -3,5",IF(AND(CJ676&gt;-3.5,CJ676&lt;=-2.5),"-3 a -2,5",IF(AND(CJ676&gt;-2.5,CJ676&lt;=-1.5),"-2 a -1,5",IF(AND(CJ676&gt;-1.5,CJ676&lt;=-0.5),"-1 a -0,5",IF(AND(CJ676&gt;-0.5,CJ676&lt;=0.5),"0 a 0,5",IF(AND(CJ676&gt;0.5,CJ676&lt;=1.5),"1 a 1,5",IF(AND(CJ676&gt;1.5,CJ676&lt;2.5),"2",IF(AND(CJ676&gt;=2.5,CJ676&lt;=3),"2,5 a 3",IF(AND(CJ676&gt;3,CJ676&lt;=4),"3,5 a 4",IF(AND(CJ676&gt;4,CJ676&lt;=5),"4,5 a 5",IF(AND(CJ676&gt;5,CJ676&lt;=6),"5,5 a 6",IF(AND(CJ676&gt;6,CJ676&lt;=7),"6,5 a 7",IF(AND(CJ676&gt;7,CJ676&lt;=8),"7,5 a 8",IF(AND(CJ676&gt;8,CJ676&lt;=9.5),"8,5 a 9,5",IF(CJ676=10,"10","Fuera de rango"))))))))))))))))))</f>
        <v>3,5 a 4</v>
      </c>
      <c r="CL676" s="11" t="n">
        <f aca="false">IF(CK676="","",IF(OR(CK676="-6 a -5,5",CK676="-6 - -5,5"),1,IF(OR(CK676="-5 a -4,5",CK676="-5 - -4,5"),2,IF(OR(CK676="-4 a -3,5",CK676="-4 - -3,5"),3,IF(OR(CK676="-3 a -2,5",CK676="-3 - -2,5"),4,IF(OR(CK676="-2 a -1,5",CK676="-2 - -1,5"),5,IF(OR(CK676="-1 a -0,5",CK676="-1 - -0,5"),6,IF(OR(CK676="0 a 0,5",CK676="0 - 0,5"),7,IF(OR(CK676="1 a 1,5",CK676="1 - 1,5"),8,IF(CK676="2","NORMA",IF(OR(CK676="2,5 a 3",CK676="2,5 - 3"),9,IF(OR(CK676="3,5 a 4",CK676="3,5 - 4"),10,IF(OR(CK676="4,5 a 5",CK676="4,5 - 5"),11,IF(OR(CK676="5,5 a 6",CK676="5,5 - 6"),12,IF(OR(CK676="6,5 a 7",CK676="6,5 - 7"),13,IF(OR(CK676="7,5 a 8",CK676="7,5 - 8"),14,IF(OR(CK676="8,5 a 9",CK676="8,5 - 9,5",CK676="9 a 9,5"),15,IF(CK676="10",15,IF(OR(CK676="0,5 a 1",CK676="0,5 - 1"),7,"Fuera de rango")))))))))))))))))))</f>
        <v>10</v>
      </c>
      <c r="CO676" s="10" t="str">
        <f aca="false">IF(CM676&gt;0,"EME"," ")</f>
        <v> </v>
      </c>
      <c r="CQ676" s="10" t="str">
        <f aca="false">IF(CP676&gt;0,"0", " ")</f>
        <v> </v>
      </c>
      <c r="CR676" s="10" t="str">
        <f aca="false">IF(CP676&gt;0,"EME"," ")</f>
        <v> </v>
      </c>
      <c r="CS676" s="9" t="n">
        <v>1</v>
      </c>
      <c r="CV676" s="9" t="n">
        <v>1.25</v>
      </c>
      <c r="CY676" s="9" t="n">
        <v>0</v>
      </c>
      <c r="DB676" s="9" t="n">
        <v>0</v>
      </c>
      <c r="DC676" s="11" t="str">
        <f aca="false">IF(DB676&lt;0,"2"," ")</f>
        <v> </v>
      </c>
      <c r="DD676" s="11" t="str">
        <f aca="false">IF(DB676&lt;0,"MIO"," ")</f>
        <v> </v>
      </c>
      <c r="DE676" s="9" t="n">
        <v>0</v>
      </c>
      <c r="DF676" s="10" t="str">
        <f aca="false">IF(DE676&lt;0,"3"," ")</f>
        <v> </v>
      </c>
      <c r="DG676" s="10" t="str">
        <f aca="false">IF(DE676&lt;0,"AST"," ")</f>
        <v> </v>
      </c>
      <c r="DH676" s="9" t="n">
        <v>0</v>
      </c>
      <c r="DI676" s="10" t="str">
        <f aca="false">IF(DH676&lt;0,"3"," ")</f>
        <v> </v>
      </c>
      <c r="DJ676" s="10" t="str">
        <f aca="false">IF(DH676&lt;0,"AST"," ")</f>
        <v> </v>
      </c>
      <c r="DK676" s="9" t="n">
        <v>0</v>
      </c>
      <c r="DL676" s="10" t="str">
        <f aca="false">IF(DK676&gt;0,"4"," ")</f>
        <v> </v>
      </c>
      <c r="DM676" s="10" t="str">
        <f aca="false">IF(DK676&gt;0,"PRE"," ")</f>
        <v> </v>
      </c>
      <c r="DN676" s="9" t="n">
        <v>0</v>
      </c>
      <c r="DO676" s="10" t="str">
        <f aca="false">IF(DN676&gt;0,"4"," ")</f>
        <v> </v>
      </c>
      <c r="DP676" s="10" t="str">
        <f aca="false">IF(DN676&gt;0,"PRE"," ")</f>
        <v> </v>
      </c>
      <c r="DS676" s="12" t="str">
        <f aca="false">CONCATENATE(CO676,CU676,DA676,DG676,DM676)</f>
        <v>   </v>
      </c>
      <c r="DT676" s="10" t="e">
        <f aca="false" t="array" ref="DT676">_xlfn.IFS(DS676="EME    ","0", DS676=" HIP   ","1", DS676="  MIO  ","2", DS676="   AST ","3", DS676="    PRE","4", DS676="EME   PRE","5", DS676=" HIP  PRE","6", DS676=" HIP AST ","7", DS676="  MIO PRE","8", DS676="  MIOAST ","9", DS676="   ASTPRE","10",DS676=" HIP ASTPRE","11", DS676="  MIOASTPRE","12", DS676="     ","0")</f>
        <v>#N/A</v>
      </c>
      <c r="DV676" s="1" t="e">
        <f aca="false" t="array" ref="DV676">_xlfn.IFS(DU676="SI","2", DU676="NO","1")</f>
        <v>#N/A</v>
      </c>
      <c r="DX676" s="11" t="str">
        <f aca="false">IF(DW676=0,"1","2")</f>
        <v>1</v>
      </c>
      <c r="DY676" s="11" t="str">
        <f aca="false" t="array" ref="DY676">_xlfn.IFS(DW676=0,"0", DW676=0.25, "1", DW676=0.5,"2", DW676=0.75,"3", DW676=1,"4",DW676=1.25,"5", DW676=1.5,"6", DW676=1.75,"7", DW676=2,"8")</f>
        <v>0</v>
      </c>
      <c r="EA676" s="11" t="str">
        <f aca="false">IF(DZ676=0,"1","2")</f>
        <v>1</v>
      </c>
      <c r="EB676" s="11" t="str">
        <f aca="false" t="array" ref="EB676">_xlfn.IFS(DZ676=0,"0", DZ676=0.25, "1", DZ676=0.5,"2", DZ676=0.75,"3", DZ676=1,"4",DZ676=1.25,"5", DZ676=1.5,"6", DZ676=1.75,"7", DZ676=2,"8")</f>
        <v>0</v>
      </c>
      <c r="ED676" s="10" t="str">
        <f aca="false">IF(EC676=0,"1","2")</f>
        <v>1</v>
      </c>
      <c r="EE676" s="11" t="str">
        <f aca="false" t="array" ref="EE676">_xlfn.IFS(EC676=0,"0", EC676=-0.25, "1", EC676=-0.5,"2", EC676=-0.75,"3", EC676=-1,"4",EC676=-1.25,"5", EC676=-1.5,"6", EC676=-1.75,"7", EC676=-2,"8", EC676=-2.25,"9",EC676=-2.5,"10", EC676=-2.75,"11", EC676=-3,"12", EC676=-3.25,"13", EC676=-3.5,"14", EC676=-3.75,"15",EC676=-4,"16")</f>
        <v>0</v>
      </c>
      <c r="EG676" s="10" t="str">
        <f aca="false">IF(EF676=0,"1","2")</f>
        <v>1</v>
      </c>
      <c r="EH676" s="11" t="str">
        <f aca="false" t="array" ref="EH676">_xlfn.IFS(EF676=0,"0", EF676=-0.25, "1", EF676=-0.5,"2", EF676=-0.75,"3", EF676=-1,"4",EF676=-1.25,"5", EF676=-1.5,"6", EF676=-1.75,"7", EF676=-2,"8", EF676=-2.25,"9",EF676=-2.5,"10", EF676=-2.75,"11", EF676=-3,"12", EF676=-3.25,"13", EF676=-3.5,"14", EF676=-3.75,"15",EF676=-4,"16")</f>
        <v>0</v>
      </c>
      <c r="EJ676" s="11" t="str">
        <f aca="false">IF(EI676=0,"1","2")</f>
        <v>1</v>
      </c>
      <c r="EK676" s="11" t="str">
        <f aca="false" t="array" ref="EK676">_xlfn.IFS(EI676=0,"0", EI676=-0.25, "1", EI676=-0.5,"2", EI676=-0.75,"3", EI676=-1,"4",EI676=-1.25,"5", EI676=-1.5,"6", EI676=-1.75,"7", EI676=-2,"8", EI676=-2.25,"9", EI676=-2.25,"9",EI676=-2.5,"10", EI676=-2.75,"11", EI676=-3,"12", EI676=-3.25,"13", EI676=-3.5,"14", EI676=-3.75,"15",EI676=-4,"16", EI676=0.25, "17", EI676=0.5, "18")</f>
        <v>0</v>
      </c>
      <c r="EM676" s="11" t="str">
        <f aca="false">IF(EL676=0,"1","2")</f>
        <v>1</v>
      </c>
      <c r="EN676" s="11" t="str">
        <f aca="false" t="array" ref="EN676">_xlfn.IFS(EL676=0.25,"17",EL676=0.5,"18", EL676=0,"0", EL676=-0.25, "1", EL676=-0.5,"2", EL676=-0.75,"3", EL676=-1,"4",EL676=-1.25,"5", EL676=-1.5,"6", EL676=-1.75,"7", EL676=-2,"8",EL676= -2.25,"9",EL676=-2.5,"10",EL676= -2.75,"11",EL676= -3,"12",EL676= -3.25,"13",EL676= -3.5,"14",EL676= -3.75,"15",EL676=-4,"16")</f>
        <v>0</v>
      </c>
      <c r="EP676" s="11" t="str">
        <f aca="false">IF(EO676=0,"1","2")</f>
        <v>1</v>
      </c>
      <c r="EQ676" s="11" t="str">
        <f aca="false" t="array" ref="EQ676">_xlfn.IFS(EO676=0,"0", EO676=0.25, "1", EO676=0.5,"2", EO676=0.75,"3", EO676=1,"4",EO676=1.25,"5", EO676=1.5,"6", EO676=1.75,"7", EO676=2,"8", EO676=2.25,"9", EO676=2.25,"9",EO676=2.5,"10", EO676=2.75,"11", EO676=3,"12", EO676=3.25,"13", EO676=3.5,"14", EO676=3.75,"15",EO676=4,"16", EO676=-0.25, "17", bq=-0.5, "18")</f>
        <v>0</v>
      </c>
      <c r="ES676" s="11" t="str">
        <f aca="false">IF(ER676=0,"1","2")</f>
        <v>1</v>
      </c>
      <c r="ET676" s="11" t="str">
        <f aca="false" t="array" ref="ET676">_xlfn.IFS(ER676=0,"0", ER676=0.25, "1", ER676=0.5,"2", ER676=0.75,"3", ER676=1,"4",ER676=1.25,"5", ER676=1.5,"6", ER676=1.75,"7", ER676=2,"8", ER676=2.25,"9", ER676=2.25,"9",ER676=2.5,"10", ER676=2.75,"11", ER676=3,"12", ER676=3.25,"13", ER676=3.5,"14", ER676=3.75,"15",ER676=4,"16", ER676=-0.25, "17", bq=-0.5, "18")</f>
        <v>0</v>
      </c>
      <c r="EV676" s="14" t="e">
        <f aca="false">VLOOKUP(EU676,LEYENDA!$G$2:$H$8,2,TRUE())</f>
        <v>#N/A</v>
      </c>
      <c r="EW676" s="14" t="e">
        <f aca="false" t="array" ref="EW676">_xlfn.IFS(EV676="0-5","1", EV676="6-12","2", EV676="13-18","3", EV676="19-24","4", EV676="25-36","5", EV676="37-48","6", EV676="49-60","7")</f>
        <v>#N/A</v>
      </c>
    </row>
    <row r="677" customFormat="false" ht="13.5" hidden="false" customHeight="false" outlineLevel="0" collapsed="false">
      <c r="A677" s="1" t="n">
        <v>267</v>
      </c>
      <c r="B677" s="2" t="n">
        <v>2</v>
      </c>
      <c r="C677" s="33" t="n">
        <v>42214</v>
      </c>
      <c r="E677" s="5" t="str">
        <f aca="false">VLOOKUP(A677,'286'!$A$3:$J$6279,10,FALSE())</f>
        <v>VEGA SÁNCHEZ, DAVID</v>
      </c>
      <c r="F677" s="4" t="str">
        <f aca="false">VLOOKUP(A677,'286'!$A$3:$I$1768,3,FALSE())</f>
        <v>VESANDA</v>
      </c>
      <c r="G677" s="6" t="n">
        <f aca="false">VLOOKUP(A677,'286'!$A$3:$I$1768,4,FALSE())</f>
        <v>37729</v>
      </c>
      <c r="H677" s="7" t="n">
        <f aca="false">YEAR(C677)-YEAR(G677)</f>
        <v>12</v>
      </c>
      <c r="I677" s="1" t="str">
        <f aca="false">VLOOKUP(H677,LEYENDA!$C$2:$D$6,2,TRUE())</f>
        <v>0-12</v>
      </c>
      <c r="J677" s="5" t="str">
        <f aca="false">VLOOKUP(A677,'286'!$A$3:$I$1768,7,FALSE())</f>
        <v>H</v>
      </c>
      <c r="K677" s="8" t="n">
        <f aca="false">VLOOKUP(A677,'286'!$A$3:$I$1768,2,FALSE())</f>
        <v>0</v>
      </c>
      <c r="L677" s="4" t="str">
        <f aca="false">VLOOKUP(A677,'286'!$A$3:$I$1768,8,FALSE())</f>
        <v>D</v>
      </c>
      <c r="M677" s="4" t="str">
        <f aca="false">VLOOKUP(A677,'286'!$A$3:$I$1768,9,FALSE())</f>
        <v>I</v>
      </c>
      <c r="N677" s="8" t="str">
        <f aca="false">IF(R677=O677, "MISMA","CONTRARIA")</f>
        <v>CONTRARIA</v>
      </c>
      <c r="O677" s="8" t="str">
        <f aca="false" t="array" ref="O677">_xlfn.IFS(L677="D","1", L677="I","2")</f>
        <v>1</v>
      </c>
      <c r="P677" s="8" t="e">
        <f aca="false" t="array" ref="P677">_xlfn.IFS(K677="OD","1", K677="OI","2")</f>
        <v>#N/A</v>
      </c>
      <c r="Q677" s="1" t="str">
        <f aca="false" t="array" ref="Q677">_xlfn.IFS(J677="M","1", J677="H","2")</f>
        <v>2</v>
      </c>
      <c r="R677" s="8" t="str">
        <f aca="false" t="array" ref="R677">_xlfn.IFS(M677="D","1", M677="I","2")</f>
        <v>2</v>
      </c>
      <c r="S677" s="1" t="str">
        <f aca="false" t="array" ref="S677">_xlfn.IFS(N677="CONTRARIA", "1",N677= "MISMA","2")</f>
        <v>1</v>
      </c>
      <c r="T677" s="1" t="str">
        <f aca="false" t="array" ref="T677">_xlfn.IFS(I677="0-12","1", I677="13-24","2", I677="25-40","3", I677="41-60","4", I677="61-100","5")</f>
        <v>1</v>
      </c>
      <c r="U677" s="9" t="n">
        <v>0</v>
      </c>
      <c r="V677" s="10" t="str">
        <f aca="false">IF(U677="","",IF(AND(U677&gt;=-9,U677&lt;=-6.5),"-9 a -6,5",IF(AND(U677&gt;=-6,U677&lt;=-3.5),"-6 a -3,5",IF(AND(U677&gt;=-3,U677&lt;=-1),"-3 a -1",IF(U677=-0.5,"-0,5",IF(AND(U677&gt;=0,U677&lt;=2.5),"0 a 2,5",IF(AND(U677&gt;=3,U677&lt;=5.5),"3 a 5,5",IF(AND(U677&gt;=6,U677&lt;=8.5),"6 a 8,5",IF(AND(U677&gt;=9,U677&lt;=20),"9 a 20","Fuera de rango")))))))))</f>
        <v>0 a 2,5</v>
      </c>
      <c r="W677" s="11" t="n">
        <f aca="false">IF(V677="","",IF(V677="-9 a -6,5",2,IF(V677="-6 a -3,5",3,IF(V677="-3 a -1",4,IF(V677="-0,5","NORMA",IF(V677="0 a 2,5",5,IF(V677="3 a 5,5",6,IF(V677="6 a 8,5",7,IF(V677="9 a 20",8,"Fuera de rango")))))))))</f>
        <v>5</v>
      </c>
      <c r="X677" s="9" t="n">
        <v>0</v>
      </c>
      <c r="Y677" s="11" t="str">
        <f aca="false">IF(X677="","",IF(AND(X677&gt;=0,X677&lt;=4),"0 a 4",IF(AND(X677&gt;=4.5,X677&lt;=8.5),"4,5 a 8,5",IF(X677=9,"9",IF(AND(X677&gt;=9.5,X677&lt;=13),"9,5 a 13",IF(AND(X677&gt;=13.5,X677&lt;=20),"13,5 a 20",IF(AND(X677&gt;=20.5,X677&lt;=35),"20,5 a 35","Fuera de rango")))))))</f>
        <v>0 a 4</v>
      </c>
      <c r="Z677" s="11" t="n">
        <f aca="false">IF(Y677="","",IF(Y677="0 a 4",1,IF(Y677="4,5 a 8,5",2,IF(Y677="9","NORMA",IF(Y677="9,5 a 13",3,IF(Y677="13,5 a 20",4,IF(Y677="20,5 a 35",5,"Fuera de rango")))))))</f>
        <v>1</v>
      </c>
      <c r="AA677" s="9" t="n">
        <v>18</v>
      </c>
      <c r="AB677" s="10" t="str">
        <f aca="false">IF(AA677="","",IF(AND(AA677&gt;=0,AA677&lt;=9),"0 a 9",IF(AND(AA677&gt;=9.5,AA677&lt;=18.5),"9,5 a 18,5",IF(AA677=19,"19",IF(AND(AA677&gt;=19.5,AA677&lt;=28),"19,5 a 28",IF(AND(AA677&gt;=28.5,AA677&lt;=40),"28,5 a 40","Fuera de rango"))))))</f>
        <v>9,5 a 18,5</v>
      </c>
      <c r="AC677" s="11" t="n">
        <f aca="false" t="array" ref="AC677">_xlfn.IFS(AB677="","",AB677="0 a 9",1,AB677="9,5 a 18,5",2,AB677="19","NORMA",AB677="19,5 a 28",3,AB677="28,5 a 40",4,TRUE(),"Fuera de rango")</f>
        <v>2</v>
      </c>
      <c r="AD677" s="9" t="n">
        <v>11</v>
      </c>
      <c r="AE677" s="10" t="str">
        <f aca="false">IF(AD677="","",IF(AND(AD677&gt;=-10,AD677&lt;=0),"De -10 a 0",IF(AND(AD677&gt;=0.5,AD677&lt;=9.5),"0,5 a 9,5",IF(AD677=10,"10",IF(AND(AD677&gt;=10.5,AD677&lt;=20),"10,5 a 20",IF(AND(AD677&gt;=20.5,AD677&lt;=40),"20,5 a 40","Fuera de rango"))))))</f>
        <v>10,5 a 20</v>
      </c>
      <c r="AF677" s="12" t="n">
        <f aca="false">IF(AD677="","",IF(AND(AD677&gt;=-10,AD677&lt;=0),1,IF(AND(AD677&gt;=0.5,AD677&lt;=9.5),2,IF(AD677=10,"NORMA",IF(AND(AD677&gt;=10.5,AD677&lt;=20),3,IF(AND(AD677&gt;=20.5,AD677&lt;=40),4,""))))))</f>
        <v>3</v>
      </c>
      <c r="AG677" s="9" t="n">
        <v>7</v>
      </c>
      <c r="AH677" s="10" t="str">
        <f aca="false">IF(AG677="","",IF(AND(AG677&gt;=0,AG677&lt;=4),"0 a 4",IF(AND(AG677&gt;=4.5,AG677&lt;=8.5),"4,5 a 8,5",IF(AG677=9,"9",IF(AND(AG677&gt;=9.5,AG677&lt;=13),"9,5 a 13",IF(AND(AG677&gt;=13.5,AG677&lt;=25),"13,5 a 25","Fuera de rango"))))))</f>
        <v>4,5 a 8,5</v>
      </c>
      <c r="AI677" s="10" t="n">
        <f aca="false">IF(AH677="","",IF(AH677="0 a 4",1,IF(AH677="4,5 a 8,5",2,IF(AH677="9","NORMA",IF(AH677="9,5 a 13",3,IF(AH677="13,5 a 25",4,""))))))</f>
        <v>2</v>
      </c>
      <c r="AJ677" s="9" t="n">
        <v>4</v>
      </c>
      <c r="AK677" s="10" t="str">
        <f aca="false">IF(AJ677="","",IF(AND(AJ677&gt;=-15,AJ677&lt;=-10.5),"-15 a -10,5",IF(AND(AJ677&gt;=-10,AJ677&lt;=-4),"-10 a -4",IF(AND(AJ677&gt;=-4.5,AJ677&lt;=0),"-4,5 a 0",IF(AND(AJ677&gt;=0.5,AJ677&lt;=4.5),"0,5 a 4,5",IF(AJ677=5,"5",IF(AND(AJ677&gt;=5.5,AJ677&lt;=10),"5,5 a 10",IF(AND(AJ677&gt;=10.5,AJ677&lt;=20),"10,5 a 20","Fuera de rango"))))))))</f>
        <v>0,5 a 4,5</v>
      </c>
      <c r="AL677" s="11" t="n">
        <f aca="false">IF(AK677="","",IF(AK677="-15 a -10,5",1,IF(AK677="-10 a -4",2,IF(AK677="-4,5 a 0",3,IF(AK677="0,5 a 4,5",4,IF(AK677="5","NORMA",IF(AK677="5,5 a 10",5,IF(AK677="10,5 a 20",6,"Error"))))))))</f>
        <v>4</v>
      </c>
      <c r="AM677" s="9" t="n">
        <v>0</v>
      </c>
      <c r="AN677" s="10" t="str">
        <f aca="false">IF(AM677="","",IF(AND(AM677&gt;=-7.5,AM677&lt;=-5.5),"-7,5 a -5,5",IF(AND(AM677&gt;=-5,AM677&lt;=-3),"-5 a -3",IF(AND(AM677&gt;=-2.5,AM677&lt;=-0.5),"-2,5 a -0,5",IF(AM677=0,"0,00",IF(AND(AM677&gt;=0.5,AM677&lt;=2.5),"0,5 a 2,5",IF(AND(AM677&gt;=3,AM677&lt;=5),"3 a 5",IF(AND(AM677&gt;=5.5,AM677&lt;=7.5),"5,5 a 7,5",IF(AND(AM677&gt;=8,AM677&lt;=10),"8 a 10","Fuera de rango")))))))))</f>
        <v>0,00</v>
      </c>
      <c r="AO677" s="11" t="str">
        <f aca="false">IF(AN677="","",IF(AN677="-7,5 a -5,5",1,IF(AN677="-5 a -3",2,IF(AN677="-2,5 a -0,5",3,IF(AN677="0,00","NORMA",IF(AN677="0,5 a 2,5",4,IF(AN677="3 a 5",5,IF(AN677="5,5 a 7,5",6,IF(AN677="8 a 10",7,"Error")))))))))</f>
        <v>NORMA</v>
      </c>
      <c r="AP677" s="9" t="n">
        <v>0</v>
      </c>
      <c r="AQ677" s="10" t="str">
        <f aca="false">IF(AP677="","",IF(AND(AP677&gt;=-20,AP677&lt;=-9.5),"-20 a -9,5",IF(AND(AP677&gt;=-9,AP677&lt;=-6.5),"-9 a -6,5",IF(AP677=-6,"-6",IF(AND(AP677&gt;=-5.5,AP677&lt;=-3),"-5,5 a -3",IF(AND(AP677&gt;=-2.5,AP677&lt;=0),"-2,5 a 0",IF(AND(AP677&gt;=0.5,AP677&lt;=3),"0,5 a 3",IF(AND(AP677&gt;=3.5,AP677&lt;=6),"3,5 a 6",IF(AND(AP677&gt;=6.5,AP677&lt;=9),"6,5 a 9",IF(AND(AP677&gt;=9.5,AP677&lt;=20),"9,5 a 20","Fuera de rango"))))))))))</f>
        <v>-2,5 a 0</v>
      </c>
      <c r="AR677" s="11" t="n">
        <f aca="false">IF(AQ677="","",IF(AQ677="-20 a -9,5",1,IF(AQ677="-9 a -6,5",2,IF(AQ677="-6","NORMA",IF(AQ677="-5,5 a -3",3,IF(AQ677="-2,5 a 0",4,IF(AQ677="0,5 a 3",5,IF(AQ677="3,5 a 6",6,IF(AQ677="6,5 a 9",7,IF(AQ677="9,5 a 20",8,""))))))))))</f>
        <v>4</v>
      </c>
      <c r="AS677" s="9" t="n">
        <v>2</v>
      </c>
      <c r="AT677" s="10" t="str">
        <f aca="false">IF(AS677="","",IF(AND(AS677&gt;=-16,AS677&lt;=-14),"-16 a -14",IF(AND(AS677&gt;=-13.5,AS677&lt;=-11.5),"-13,5 a -11,5",IF(AND(AS677&gt;=-11,AS677&lt;=-9),"-11 a -9",IF(AND(AS677&gt;=-8.5,AS677&lt;=-6.5),"-8,5 a -6,5",IF(AND(AS677&gt;=-6,AS677&lt;=-4),"-6 a -4",IF(AND(AS677&gt;=-3.5,AS677&lt;=-1.5),"-3,5 a -1,5",IF(AND(AS677&gt;=-1,AS677&lt;=1),"-1 a 1",IF(AND(AS677&gt;=1.5,AS677&lt;=3.5),"1,5 a 3,5",IF(AND(AS677&gt;=4,AS677&lt;=6),"4 a 6",IF(AND(AS677&gt;=6.5,AS677&lt;=8.5),"6,5 a 8,5",IF(AND(AS677&gt;=9,AS677&lt;=11),"9 a 11",IF(AND(AS677&gt;=11.5,AS677&lt;=13.5),"11,5 a 13,5",IF(AND(AS677&gt;=14,AS677&lt;=16),"14 a 16",IF(AND(AS677&gt;=16.5,AS677&lt;=18.5),"16,5 a 18,5",IF(AND(AS677&gt;=19,AS677&lt;=21),"19 a 21","Fuera de rango"))))))))))))))))</f>
        <v>1,5 a 3,5</v>
      </c>
      <c r="AU677" s="11" t="n">
        <f aca="false" t="array" ref="AU677">IF(AT677="","",_xlfn.IFS(AT677="-16 a -14",1,AT677="-13,5 a -11,5",2,AT677="-11 a -9",3,AT677="-8,5 a -6,5",4,AT677="-6 a -4",5,AT677="-3,5 a -1,5",6,AT677="-1 a 1",7,AT677="1,5 a 3,5",8,AT677="4 a 6","NORMA",AT677="6,5 a 8,5",9,AT677="9 a 11",10,AT677="11,5 a 13,5",11,AT677="14 a 16",12,AT677="16,5 a 18,5",13,AT677="19 a 21",14,TRUE(),""))</f>
        <v>8</v>
      </c>
      <c r="AV677" s="9" t="n">
        <v>-0.25</v>
      </c>
      <c r="AW677" s="10" t="str">
        <f aca="false">IF(AV677="","",IF(AND(AV677&gt;=-1,AV677&lt;=-0.5),"-1 a -0,5",IF(AND(AV677&gt;-0.5,AV677&lt;=0),"De -0,5 a 0",IF(AND(AV677&gt;=0.25,AV677&lt;=0.75),"0,25 a 0,75",IF(AND(AV677&gt;=1,AV677&lt;=1.5),"1 a 1,5",IF(AND(AV677&gt;=1.75,AV677&lt;=2.25),"1,75 a 2,25",IF(AND(AV677&gt;=2.5,AV677&lt;=3),"2,5 a 3",IF(AND(AV677&gt;=3.25,AV677&lt;=3.75),"3,25 a 3,75","Fuera de rango"))))))))</f>
        <v>De -0,5 a 0</v>
      </c>
      <c r="AX677" s="10" t="n">
        <f aca="false">IF(AW677="","",IF(OR(AW677="-1 a -0,5",AW677="-1 a -0.5"),1,IF(OR(AW677="De -0,5 a 0",AW677="-0,5 a 0",AW677="De -0.5 a 0"),2,IF(OR(AW677="0,25 a 0,75",AW677="0.25 a 0.75"),"NORMA",IF(OR(AW677="1 a 1,5",AW677="1 a 1.5"),3,IF(OR(AW677="1,75 a 2,25",AW677="1.75 a 2.25"),4,IF(OR(AW677="2,5 a 3",AW677="2.5 a 3"),5,IF(OR(AW677="3,25 a 3,75",AW677="3.25 a 3.75"),6,""))))))))</f>
        <v>2</v>
      </c>
      <c r="AY677" s="9" t="n">
        <v>-1</v>
      </c>
      <c r="AZ677" s="10" t="str">
        <f aca="false">IF(AY677="","",IF(AND(AY677&gt;=-20,AY677&lt;=-9.5),"-20 a -9,5",IF(AND(AY677&gt;=-9,AY677&lt;=-6.5),"-9 a -6,5",IF(AY677=-6,"-6",IF(AND(AY677&gt;=-5.5,AY677&lt;=-3),"-5,5 a -3",IF(AND(AY677&gt;=-2.5,AY677&lt;=0),"-2,5 a 0",IF(AND(AY677&gt;=0.5,AY677&lt;=3),"0,5 a 3",IF(AND(AY677&gt;=3.5,AY677&lt;=6),"3,5 a 6","Fuera de rango"))))))))</f>
        <v>-2,5 a 0</v>
      </c>
      <c r="BA677" s="11" t="n">
        <f aca="false">IF(AZ677="","",IF(AZ677="-20 a -9,5",1,IF(AZ677="-9 a -6,5",2,IF(AZ677="-6","NORMA",IF(AZ677="-5,5 a -3",3,IF(AZ677="-2,5 a 0",4,IF(AZ677="0,5 a 3",5,IF(AZ677="3,5 a 6",6,""))))))))</f>
        <v>4</v>
      </c>
      <c r="BB677" s="9" t="n">
        <v>14</v>
      </c>
      <c r="BC677" s="10" t="str">
        <f aca="false" t="array" ref="BC677">IF(BB677="","",_xlfn.IFS(AND(BB677&gt;=0,BB677&lt;=2),"0 a 2",AND(BB677&gt;=2.5,BB677&lt;=4.5),"2,5 a 4,5",AND(BB677&gt;=5,BB677&lt;=7),"5 a 7",AND(BB677&gt;=7.5,BB677&lt;=9.5),"7,5 a 9,5",AND(BB677&gt;=10,BB677&lt;=12),"10 a 12",AND(BB677&gt;=12.5,BB677&lt;=14.5),"12,5 a 14,5",BB677=15,"15",AND(BB677&gt;=15.5,BB677&lt;=17.5),"15,5 a 17,5",AND(BB677&gt;=18,BB677&lt;=20),"18 a 20",AND(BB677&gt;=20.5,BB677&lt;=22.5),"20,5 a 22,5",AND(BB677&gt;=23,BB677&lt;=25),"23 a 25",TRUE(),"Fuera de rango"))</f>
        <v>12,5 a 14,5</v>
      </c>
      <c r="BD677" s="11" t="n">
        <f aca="false" t="array" ref="BD677">IF(BC677="","",_xlfn.IFS(BC677="0 a 2",1,BC677="2,5 a 4,5",2,BC677="5 a 7",3,BC677="7,5 a 9,5",4,BC677="10 a 12",5,BC677="12,5 a 14,5",6,BC677="15","NORMA",BC677="15,5 a 17,5",7,BC677="18 a 20",8,BC677="20,5 a 22,5",9,BC677="23 a 25",10,TRUE(),"Fuera de rango"))</f>
        <v>6</v>
      </c>
      <c r="BE677" s="9" t="n">
        <v>16</v>
      </c>
      <c r="BF677" s="10" t="str">
        <f aca="false">IF(BE677="","",IF(AND(BE677&gt;=-20,BE677&lt;=-10),"-20 a -10",IF(AND(BE677&gt;=-9.5,BE677&lt;=0.5),"-9,5 a 0,5",IF(AND(BE677&gt;=1,BE677&lt;=11),"1 a 11",IF(AND(BE677&gt;=11.5,BE677&lt;=20.5),"11,5 a 20,5",IF(BE677=21,"21",IF(AND(BE677&gt;=21.5,BE677&lt;=31.5),"21,5 a 31,5",IF(AND(BE677&gt;=32,BE677&lt;=42),"32 a 42","Fuera de rango"))))))))</f>
        <v>11,5 a 20,5</v>
      </c>
      <c r="BG677" s="11" t="n">
        <f aca="false">IF(BF677="","",IF(BF677="-20 a -10",1,IF(BF677="-9,5 a 0,5",2,IF(BF677="1 a 11",3,IF(BF677="11,5 a 20,5",4,IF(BF677="21","NORMA",IF(BF677="21,5 a 31,5",5,IF(BF677="32 a 42",6,""))))))))</f>
        <v>4</v>
      </c>
      <c r="BH677" s="9" t="n">
        <v>10</v>
      </c>
      <c r="BI677" s="10" t="str">
        <f aca="false">IF(BH677="","",IF(AND(BH677&gt;=-20,BH677&lt;=-15),"-20 a -15",IF(AND(BH677&gt;=-14.5,BH677&lt;=-9.5),"-14,5 a -9,5",IF(AND(BH677&gt;=-9,BH677&lt;=-4),"-9 a -4",IF(AND(BH677&gt;=-3.5,BH677&lt;=2.5),"-3,5 a 2,5",IF(AND(BH677&gt;=3,BH677&lt;=8),"3 a 8",IF(AND(BH677&gt;=8.5,BH677&lt;=14.5),"8,5 a 14,5",IF(BH677=15,"15",IF(AND(BH677&gt;=15.5,BH677&lt;=20.5),"15,5 a 20,5",IF(AND(BH677&gt;=21,BH677&lt;=26),"21 a 26","Fuera de rango"))))))))))</f>
        <v>8,5 a 14,5</v>
      </c>
      <c r="BJ677" s="11" t="n">
        <f aca="false">IF(BI677="","",IF(BI677="-20 a -15",1,IF(BI677="-14,5 a -9,5",2,IF(BI677="-9 a -4",3,IF(BI677="-3,5 a 2,5",4,IF(BI677="3 a 8",5,IF(BI677="8,5 a 14,5",6,IF(BI677="15","NORMA",IF(BI677="15,5 a 20,5",7,IF(BI677="21 a 26",8,IF(BI677="26,5 a 31,5",9,"")))))))))))</f>
        <v>6</v>
      </c>
      <c r="BK677" s="9" t="n">
        <v>12</v>
      </c>
      <c r="BL677" s="10" t="str">
        <f aca="false">IF(BK677="","",IF(AND(BK677&gt;=0,BK677&lt;=2),"0 - 2",IF(AND(BK677&gt;=2.5,BK677&lt;=4.5),"2,5 - 4,5",IF(AND(BK677&gt;=5,BK677&lt;=7),"5 - 7",IF(AND(BK677&gt;=7.5,BK677&lt;=9.5),"7,5 - 9,5",IF(AND(BK677&gt;=10,BK677&lt;=12),"10 - 12",IF(AND(BK677&gt;=12.5,BK677&lt;=13.5),"12,5 - 13,5",IF(BK677=14,"14",IF(AND(BK677&gt;=14.5,BK677&lt;=16.5),"14,5 - 16,5",IF(AND(BK677&gt;=17,BK677&lt;=19),"17 - 19",IF(AND(BK677&gt;=19.5,BK677&lt;=21.5),"19,5 - 21,5",IF(AND(BK677&gt;=22,BK677&lt;=24),"22 - 24",IF(AND(BK677&gt;=24.5,BK677&lt;=26.5),"24,5 - 26,5",IF(AND(BK677&gt;=27,BK677&lt;=29),"27 - 29",IF(AND(BK677&gt;=29.5,BK677&lt;=30),"29,5 - 30","Fuera de rango")))))))))))))))</f>
        <v>10 - 12</v>
      </c>
      <c r="BM677" s="11" t="n">
        <f aca="false">IF(BL677="","",IF(BL677="0 - 2",1,IF(BL677="2,5 - 4,5",2,IF(BL677="5 - 7",3,IF(BL677="7,5 - 9,5",4,IF(BL677="10 - 12",5,IF(BL677="12,5 - 13,5",6,IF(BL677="14","NORMA",IF(BL677="14,5 - 16,5",7,IF(BL677="17 - 19",8,IF(BL677="19,5 - 21,5",9,IF(BL677="22 - 24",10,IF(BL677="24,5 - 26,5",11,IF(BL677="27 - 29",12,IF(BL677="29,5 - 30",13,"")))))))))))))))</f>
        <v>5</v>
      </c>
      <c r="BN677" s="9" t="n">
        <v>14</v>
      </c>
      <c r="BO677" s="11" t="str">
        <f aca="false">IF(BN677="","",IF(AND(BN677&gt;=-20,BN677&lt;=-10),"-20 a -10",IF(AND(BN677&gt;=-9.5,BN677&lt;=0.5),"-9,5 a 0,5",IF(AND(BN677&gt;=1,BN677&lt;=11),"1 a 11",IF(AND(BN677&gt;=11.5,BN677&lt;=21.5),"11,5 a 21,5",IF(BN677=22,"22",IF(AND(BN677&gt;=22.5,BN677&lt;=32.5),"22,5 a 32,5",IF(AND(BN677&gt;=33,BN677&lt;=43),"33 a 43","Fuera de rango"))))))))</f>
        <v>11,5 a 21,5</v>
      </c>
      <c r="BP677" s="11" t="n">
        <f aca="false">IF(BO677="","",IF(BO677="-20 a -10",1,IF(BO677="-9,5 a 0,5",2,IF(BO677="1 a 11",3,IF(BO677="11,5 a 21,5",4,IF(BO677="22","NORMA",IF(BO677="22,5 a 32,5",5,IF(BO677="33 a 43",6,""))))))))</f>
        <v>4</v>
      </c>
      <c r="BQ677" s="9" t="n">
        <v>5</v>
      </c>
      <c r="BR677" s="10" t="str">
        <f aca="false">IF(BQ677="","",IF(AND(BQ677&gt;=-20,BQ677&lt;=-15),"-20 a -15",IF(AND(BQ677&gt;=-14.5,BQ677&lt;=-9.5),"-14,5 a -9,5",IF(AND(BQ677&gt;=-9,BQ677&lt;=-4),"-9 a -4",IF(AND(BQ677&gt;=-3.5,BQ677&lt;=2.5),"-3,5 a 2,5",IF(AND(BQ677&gt;=3,BQ677&lt;=8),"3 a 8",IF(AND(BQ677&gt;=8.5,BQ677&lt;=13.5),"8,5 a 13,5",IF(AND(BQ677&gt;=14,BQ677&lt;=17.5),"14 a 17,5",IF(BQ677=18,"18",IF(AND(BQ677&gt;=18.5,BQ677&lt;=23.5),"18,5 a 23,5",IF(AND(BQ677&gt;=24,BQ677&lt;=29),"24 a 29",IF(AND(BQ677&gt;=29.5,BQ677&lt;=34.5),"29,5 a 34,5",IF(AND(BQ677&gt;=35,BQ677&lt;=40),"35 a 40","Fuera de rango")))))))))))))</f>
        <v>3 a 8</v>
      </c>
      <c r="BS677" s="11" t="n">
        <f aca="false">IF(BR677="","",IF(BR677="-20 a -15",1,IF(BR677="-14,5 a -9,5",2,IF(BR677="-9 a -4",3,IF(BR677="-3,5 a 2,5",4,IF(BR677="3 a 8",5,IF(BR677="8,5 a 13,5",6,IF(BR677="14 a 17,5",7,IF(BR677="18","NORMA",IF(BR677="18,5 a 23,5",8,IF(BR677="24 a 29",9,IF(BR677="29,5 a 34,5",10,IF(BR677="35 a 40",11,"")))))))))))))</f>
        <v>5</v>
      </c>
      <c r="BT677" s="9" t="n">
        <v>0</v>
      </c>
      <c r="BU677" s="10" t="str">
        <f aca="false">IF(BT677="","",IF(AND(BT677&gt;=-20,BT677&lt;=-18),"-20 a -18",IF(AND(BT677&gt;=-17.5,BT677&lt;=-15.5),"-17,5 a -15,5",IF(AND(BT677&gt;=-15,BT677&lt;=-13),"-15 a -13",IF(AND(BT677&gt;=-12.5,BT677&lt;=-10.5),"-12,5 a -10,5",IF(AND(BT677&gt;=-10,BT677&lt;=-8),"-10 a -8",IF(AND(BT677&gt;=-7.5,BT677&lt;=-5.5),"-7,5 a -5,5",IF(AND(BT677&gt;=-5,BT677&lt;=-3),"-5 a -3",IF(AND(BT677&gt;=-2.5,BT677&lt;=-0.5),"-2,5 a -0,5",IF(BT677=0,"0",IF(AND(BT677&gt;=0.5,BT677&lt;=2.5),"0,5 a 2,5",IF(AND(BT677&gt;=3,BT677&lt;=5),"3 a 5",IF(AND(BT677&gt;=5.5,BT677&lt;=7.5),"5,5 a 7,5",IF(AND(BT677&gt;=8,BT677&lt;=10),"8 a 10",IF(AND(BT677&gt;=10.5,BT677&lt;=12.5),"10,5 a 12,5",IF(AND(BT677&gt;=13,BT677&lt;=15),"13 a 15",IF(AND(BT677&gt;=15.5,BT677&lt;=17.5),"15,5 a 17,5",IF(AND(BT677&gt;=18,BT677&lt;=20),"18 a 20","Fuera de rango"))))))))))))))))))</f>
        <v>0</v>
      </c>
      <c r="BV677" s="11" t="str">
        <f aca="false">IF(BT677="","",IF(BT677=0,"NORMA",IF(AND(BT677&gt;=-20,BT677&lt;=-18),2,IF(AND(BT677&gt;=-17.5,BT677&lt;=-15.5),2,IF(AND(BT677&gt;=-15,BT677&lt;=-13),3,IF(AND(BT677&gt;=-12.5,BT677&lt;=-10.5),4,IF(AND(BT677&gt;=-10,BT677&lt;=-8),5,IF(AND(BT677&gt;=-7.5,BT677&lt;=-5.5),6,IF(AND(BT677&gt;=-5,BT677&lt;=-3),7,IF(AND(BT677&gt;=-2.5,BT677&lt;=-0.5),8,IF(AND(BT677&gt;=0.5,BT677&lt;=2.5),9,IF(AND(BT677&gt;=3,BT677&lt;=5),10,IF(AND(BT677&gt;=5.5,BT677&lt;=7.5),11,IF(AND(BT677&gt;=8,BT677&lt;=10),12,IF(AND(BT677&gt;=10.5,BT677&lt;=12.5),13,IF(AND(BT677&gt;=13,BT677&lt;=15),14,IF(AND(BT677&gt;=15.5,BT677&lt;=17.5),15,IF(AND(BT677&gt;=18,BT677&lt;=20),16,"Fuera de rango"))))))))))))))))))</f>
        <v>NORMA</v>
      </c>
      <c r="BW677" s="9" t="n">
        <v>-6.75</v>
      </c>
      <c r="BX677" s="10" t="n">
        <f aca="false">18.5- (0.3*H677)</f>
        <v>14.9</v>
      </c>
      <c r="BY677" s="10" t="n">
        <f aca="false">(BW677)-(BX677)</f>
        <v>-21.65</v>
      </c>
      <c r="BZ677" s="10" t="str">
        <f aca="false">IF(BY677="","",IF(BY677&lt;-27.5,"De -30 a -28",IF(BY677&lt;-25,"De -27,5 a -25,5",IF(BY677&lt;-22.5,"De -25 a -23",IF(BY677&lt;-20,"De -22,5 a -20,5",IF(BY677&lt;-17.5,"De -20 a -18",IF(BY677&lt;-15,"De -17,5 a -15,5",IF(BY677&lt;-12.5,"De -15 a -13",IF(BY677&lt;-10,"De -12,5 a -10,5",IF(BY677&lt;-7.5,"De -10 a -8",IF(BY677&lt;-5,"De -7,5 a -5,5",IF(BY677&lt;-2.5,"De -5 a -3",IF(BY677&lt;0,"De -2,5 a -0,5",IF(BY677&lt;2.5,"De 0 a 2",IF(BY677&lt;5,"De 2,5 a 4,5",IF(BY677&lt;7.5,"De 5 a 7",IF(BY677&lt;10,"De 7,5 a 9,5",IF(BY677&lt;12.5,"De 10 a 12",IF(BY677&lt;15,"De 12,5 a 14,5",IF(BY677&lt;17.5,"De 15 a 17",IF(BY677&lt;20,"De 17,5 a 19,5",IF(BY677&lt;22.5,"De 20 a 22",IF(BY677&lt;25,"De 22,5 a 24,5",IF(BY677&lt;27.5,"De 25 a 27","De 27,5 a 30"))))))))))))))))))))))))</f>
        <v>De -22,5 a -20,5</v>
      </c>
      <c r="CA677" s="12" t="n">
        <f aca="false">IF(BY677="","",IF(BY677&lt;=-28,1,IF(BY677&lt;=-25.5,2,IF(BY677&lt;=-23,3,IF(BY677&lt;=-20.5,4,IF(BY677&lt;=-18,5,IF(BY677&lt;=-15.5,6,IF(BY677&lt;=-13,7,IF(BY677&lt;=-10.5,8,IF(BY677&lt;=-8,9,IF(BY677&lt;=-5.5,10,IF(BY677&lt;=-3,11,IF(BY677&lt;=-0.5,12,IF(BY677&lt;=2,13,IF(BY677&lt;=4.5,14,IF(BY677&lt;=7,15,IF(BY677&lt;=9.5,16,IF(BY677&lt;=12,17,IF(BY677&lt;=14.5,18,IF(BY677&lt;=17,19,IF(BY677&lt;=19.5,20,IF(BY677&lt;=22,21,IF(BY677&lt;=24.5,22,IF(BY677&lt;=27,23,IF(BY677&lt;=30,24,"Fuera de rango")))))))))))))))))))))))))</f>
        <v>4</v>
      </c>
      <c r="CB677" s="9" t="n">
        <v>-5.75</v>
      </c>
      <c r="CC677" s="10" t="n">
        <f aca="false">18.5- (0.3*H677)</f>
        <v>14.9</v>
      </c>
      <c r="CD677" s="10" t="n">
        <f aca="false">(CB677)-(CC677)</f>
        <v>-20.65</v>
      </c>
      <c r="CE677" s="10" t="str">
        <f aca="false">IF(CD677="","",IF(CD677&lt;-27.5,"De -30 a -28",IF(CD677&lt;-25,"De -27,5 a -25,5",IF(CD677&lt;-22.5,"De -25 a -23",IF(CD677&lt;-20,"De -22,5 a -20,5",IF(CD677&lt;-17.5,"De -20 a -18",IF(CD677&lt;-15,"De -17,5 a -15,5",IF(CD677&lt;-12.5,"De -15 a -13",IF(CD677&lt;-10,"De -12,5 a -10,5",IF(CD677&lt;-7.5,"De -10 a -8",IF(CD677&lt;-5,"De -7,5 a -5,5",IF(CD677&lt;-2.5,"De -5 a -3",IF(CD677&lt;0,"De -2,5 a -0,5",IF(CD677&lt;=2,"De 0 a 2",IF(CD677&lt;=4.5,"De 2,5 a 4,5",IF(CD677&lt;=7,"De 5 a 7",IF(CD677&lt;=9.5,"De 7,5 a 9,5",IF(CD677&lt;=12,"De 10 a 12",IF(CD677&lt;=14.5,"De 12,5 a 14,5",IF(CD677&lt;=17,"De 15 a 17",IF(CD677&lt;=19.5,"De 17,5 a 19,5",IF(CD677&lt;=22,"De 20 a 22",IF(CD677&lt;=24.5,"De 22,5 a 24,5",IF(CD677&lt;=27,"De 25 a 27","De 27,5 a 30"))))))))))))))))))))))))</f>
        <v>De -22,5 a -20,5</v>
      </c>
      <c r="CF677" s="12" t="n">
        <f aca="false">IF(CD677="","",IF(CD677&lt;-27.5,1,IF(CD677&lt;-25,2,IF(CD677&lt;-22.5,3,IF(CD677&lt;-20,4,IF(CD677&lt;-17.5,5,IF(CD677&lt;-15,6,IF(CD677&lt;-12.5,7,IF(CD677&lt;-10,8,IF(CD677&lt;-7.5,9,IF(CD677&lt;-5,10,IF(CD677&lt;-2.5,11,IF(CD677&lt;0,12,IF(CD677&lt;2.5,13,IF(CD677&lt;5,14,IF(CD677&lt;7.5,15,IF(CD677&lt;10,16,IF(CD677&lt;12.5,17,IF(CD677&lt;15,18,IF(CD677&lt;17.5,19,IF(CD677&lt;20,20,IF(CD677&lt;22.5,21,IF(CD677&lt;25,22,IF(CD677&lt;27.5,23,24))))))))))))))))))))))))</f>
        <v>4</v>
      </c>
      <c r="CG677" s="9" t="n">
        <v>-2.5</v>
      </c>
      <c r="CH677" s="10" t="str">
        <f aca="false">IF(CG677="","",IF(AND(CG677&gt;=-10,CG677&lt;=-9.5),"-10 a -9,5",IF(AND(CG677&gt;-9.5,CG677&lt;=-8.5),"-9 a -8,5",IF(AND(CG677&gt;-8.5,CG677&lt;=-7.5),"-8 a -7,5",IF(AND(CG677&gt;-7.5,CG677&lt;=-6.5),"-7 a -6,5",IF(AND(CG677&gt;-6.5,CG677&lt;=-5.5),"-6 a -5,5",IF(AND(CG677&gt;-5.5,CG677&lt;=-4.5),"-5 a -4,5",IF(AND(CG677&gt;-4.5,CG677&lt;=-3.5),"-4 a -3,5",IF(AND(CG677&gt;-3.5,CG677&lt;=-2.5),"-3 a -2,5",IF(CG677=-2.25,"-2,25",IF(AND(CG677&gt;-2.5,CG677&lt;=-1.5),"-2 a -1,5",IF(AND(CG677&gt;-1.5,CG677&lt;=-0.5),"-1 a -0,5",IF(AND(CG677&gt;-0.5,CG677&lt;=0.5),"0 a 0,5",IF(AND(CG677&gt;0.5,CG677&lt;=1.5),"1 a 1,5",IF(AND(CG677&gt;1.5,CG677&lt;=2.5),"2 a 2,5",IF(AND(CG677&gt;2.5,CG677&lt;=3.5),"3 a 3,5",IF(AND(CG677&gt;3.5,CG677&lt;=4.5),"4 a 4,5",IF(AND(CG677&gt;4.5,CG677&lt;=5.5),"5 a 5,5",IF(AND(CG677&gt;5.5,CG677&lt;=6.5),"6 a 6,5",IF(AND(CG677&gt;6.5,CG677&lt;=7.5),"7 a 7,5",IF(AND(CG677&gt;7.5,CG677&lt;=8.5),"8 a 8,5",IF(AND(CG677&gt;8.5,CG677&lt;=9.5),"9 a 9,5",IF(CG677&gt;=10,"10","Fuera de rango")))))))))))))))))))))))</f>
        <v>-3 a -2,5</v>
      </c>
      <c r="CI677" s="11" t="n">
        <f aca="false">IF(CG677="","",IF(CG677=-2.25,"NORMA",IF(CG677&lt;=-9.5,1,IF(CG677&lt;=-8.5,2,IF(CG677&lt;=-7.5,3,IF(CG677&lt;=-6.5,4,IF(CG677&lt;=-5.5,5,IF(CG677&lt;=-4.5,6,IF(CG677&lt;=-3.5,7,IF(CG677&lt;=-2.5,8,IF(CG677&lt;=-1.5,9,IF(CG677&lt;=-0.5,10,IF(CG677&lt;=0.5,11,IF(CG677&lt;=1.5,12,IF(CG677&lt;=2.5,13,IF(CG677&lt;=3.5,14,IF(CG677&lt;=4.5,15,IF(CG677&lt;=5.5,16,IF(CG677&lt;=6.5,17,IF(CG677&lt;=7.5,18,IF(CG677&lt;=8.5,19,IF(CG677&lt;=9.5,20,IF(CG677=10,21,"Fuera de rango")))))))))))))))))))))))</f>
        <v>8</v>
      </c>
      <c r="CJ677" s="9" t="n">
        <v>2.25</v>
      </c>
      <c r="CK677" s="10" t="str">
        <f aca="false">IF(CJ677="","",IF(AND(CJ677&gt;=-6,CJ677&lt;=-5.5),"-6 a -5,5",IF(AND(CJ677&gt;-5.5,CJ677&lt;=-4.5),"-5 a -4,5",IF(AND(CJ677&gt;-4.5,CJ677&lt;=-3.5),"-4 a -3,5",IF(AND(CJ677&gt;-3.5,CJ677&lt;=-2.5),"-3 a -2,5",IF(AND(CJ677&gt;-2.5,CJ677&lt;=-1.5),"-2 a -1,5",IF(AND(CJ677&gt;-1.5,CJ677&lt;=-0.5),"-1 a -0,5",IF(AND(CJ677&gt;-0.5,CJ677&lt;=0.5),"0 a 0,5",IF(AND(CJ677&gt;0.5,CJ677&lt;=1.5),"1 a 1,5",IF(AND(CJ677&gt;1.5,CJ677&lt;2.5),"2",IF(AND(CJ677&gt;=2.5,CJ677&lt;=3),"2,5 a 3",IF(AND(CJ677&gt;3,CJ677&lt;=4),"3,5 a 4",IF(AND(CJ677&gt;4,CJ677&lt;=5),"4,5 a 5",IF(AND(CJ677&gt;5,CJ677&lt;=6),"5,5 a 6",IF(AND(CJ677&gt;6,CJ677&lt;=7),"6,5 a 7",IF(AND(CJ677&gt;7,CJ677&lt;=8),"7,5 a 8",IF(AND(CJ677&gt;8,CJ677&lt;=9.5),"8,5 a 9,5",IF(CJ677=10,"10","Fuera de rango"))))))))))))))))))</f>
        <v>2</v>
      </c>
      <c r="CL677" s="11" t="str">
        <f aca="false">IF(CK677="","",IF(OR(CK677="-6 a -5,5",CK677="-6 - -5,5"),1,IF(OR(CK677="-5 a -4,5",CK677="-5 - -4,5"),2,IF(OR(CK677="-4 a -3,5",CK677="-4 - -3,5"),3,IF(OR(CK677="-3 a -2,5",CK677="-3 - -2,5"),4,IF(OR(CK677="-2 a -1,5",CK677="-2 - -1,5"),5,IF(OR(CK677="-1 a -0,5",CK677="-1 - -0,5"),6,IF(OR(CK677="0 a 0,5",CK677="0 - 0,5"),7,IF(OR(CK677="1 a 1,5",CK677="1 - 1,5"),8,IF(CK677="2","NORMA",IF(OR(CK677="2,5 a 3",CK677="2,5 - 3"),9,IF(OR(CK677="3,5 a 4",CK677="3,5 - 4"),10,IF(OR(CK677="4,5 a 5",CK677="4,5 - 5"),11,IF(OR(CK677="5,5 a 6",CK677="5,5 - 6"),12,IF(OR(CK677="6,5 a 7",CK677="6,5 - 7"),13,IF(OR(CK677="7,5 a 8",CK677="7,5 - 8"),14,IF(OR(CK677="8,5 a 9",CK677="8,5 - 9,5",CK677="9 a 9,5"),15,IF(CK677="10",15,IF(OR(CK677="0,5 a 1",CK677="0,5 - 1"),7,"Fuera de rango")))))))))))))))))))</f>
        <v>NORMA</v>
      </c>
      <c r="CO677" s="10" t="str">
        <f aca="false">IF(CM677&gt;0,"EME"," ")</f>
        <v> </v>
      </c>
      <c r="CQ677" s="10" t="str">
        <f aca="false">IF(CP677&gt;0,"0", " ")</f>
        <v> </v>
      </c>
      <c r="CR677" s="10" t="str">
        <f aca="false">IF(CP677&gt;0,"EME"," ")</f>
        <v> </v>
      </c>
      <c r="CS677" s="9" t="n">
        <v>1</v>
      </c>
      <c r="CV677" s="9" t="n">
        <v>1</v>
      </c>
      <c r="CY677" s="9" t="n">
        <v>0</v>
      </c>
      <c r="DB677" s="9" t="n">
        <v>0</v>
      </c>
      <c r="DC677" s="11" t="str">
        <f aca="false">IF(DB677&lt;0,"2"," ")</f>
        <v> </v>
      </c>
      <c r="DD677" s="11" t="str">
        <f aca="false">IF(DB677&lt;0,"MIO"," ")</f>
        <v> </v>
      </c>
      <c r="DE677" s="9" t="n">
        <v>-0.25</v>
      </c>
      <c r="DF677" s="10" t="str">
        <f aca="false">IF(DE677&lt;0,"3"," ")</f>
        <v>3</v>
      </c>
      <c r="DG677" s="10" t="str">
        <f aca="false">IF(DE677&lt;0,"AST"," ")</f>
        <v>AST</v>
      </c>
      <c r="DH677" s="9" t="n">
        <v>-0.75</v>
      </c>
      <c r="DI677" s="10" t="str">
        <f aca="false">IF(DH677&lt;0,"3"," ")</f>
        <v>3</v>
      </c>
      <c r="DJ677" s="10" t="str">
        <f aca="false">IF(DH677&lt;0,"AST"," ")</f>
        <v>AST</v>
      </c>
      <c r="DK677" s="9" t="n">
        <v>0</v>
      </c>
      <c r="DL677" s="10" t="str">
        <f aca="false">IF(DK677&gt;0,"4"," ")</f>
        <v> </v>
      </c>
      <c r="DM677" s="10" t="str">
        <f aca="false">IF(DK677&gt;0,"PRE"," ")</f>
        <v> </v>
      </c>
      <c r="DN677" s="9" t="n">
        <v>0</v>
      </c>
      <c r="DO677" s="10" t="str">
        <f aca="false">IF(DN677&gt;0,"4"," ")</f>
        <v> </v>
      </c>
      <c r="DP677" s="10" t="str">
        <f aca="false">IF(DN677&gt;0,"PRE"," ")</f>
        <v> </v>
      </c>
      <c r="DS677" s="12" t="str">
        <f aca="false">CONCATENATE(CO677,CU677,DA677,DG677,DM677)</f>
        <v> AST </v>
      </c>
      <c r="DT677" s="10" t="e">
        <f aca="false" t="array" ref="DT677">_xlfn.IFS(DS677="EME    ","0", DS677=" HIP   ","1", DS677="  MIO  ","2", DS677="   AST ","3", DS677="    PRE","4", DS677="EME   PRE","5", DS677=" HIP  PRE","6", DS677=" HIP AST ","7", DS677="  MIO PRE","8", DS677="  MIOAST ","9", DS677="   ASTPRE","10",DS677=" HIP ASTPRE","11", DS677="  MIOASTPRE","12", DS677="     ","0")</f>
        <v>#N/A</v>
      </c>
      <c r="DV677" s="1" t="e">
        <f aca="false" t="array" ref="DV677">_xlfn.IFS(DU677="SI","2", DU677="NO","1")</f>
        <v>#N/A</v>
      </c>
      <c r="DX677" s="11" t="str">
        <f aca="false">IF(DW677=0,"1","2")</f>
        <v>1</v>
      </c>
      <c r="DY677" s="11" t="str">
        <f aca="false" t="array" ref="DY677">_xlfn.IFS(DW677=0,"0", DW677=0.25, "1", DW677=0.5,"2", DW677=0.75,"3", DW677=1,"4",DW677=1.25,"5", DW677=1.5,"6", DW677=1.75,"7", DW677=2,"8")</f>
        <v>0</v>
      </c>
      <c r="EA677" s="11" t="str">
        <f aca="false">IF(DZ677=0,"1","2")</f>
        <v>1</v>
      </c>
      <c r="EB677" s="11" t="str">
        <f aca="false" t="array" ref="EB677">_xlfn.IFS(DZ677=0,"0", DZ677=0.25, "1", DZ677=0.5,"2", DZ677=0.75,"3", DZ677=1,"4",DZ677=1.25,"5", DZ677=1.5,"6", DZ677=1.75,"7", DZ677=2,"8")</f>
        <v>0</v>
      </c>
      <c r="ED677" s="10" t="str">
        <f aca="false">IF(EC677=0,"1","2")</f>
        <v>1</v>
      </c>
      <c r="EE677" s="11" t="str">
        <f aca="false" t="array" ref="EE677">_xlfn.IFS(EC677=0,"0", EC677=-0.25, "1", EC677=-0.5,"2", EC677=-0.75,"3", EC677=-1,"4",EC677=-1.25,"5", EC677=-1.5,"6", EC677=-1.75,"7", EC677=-2,"8", EC677=-2.25,"9",EC677=-2.5,"10", EC677=-2.75,"11", EC677=-3,"12", EC677=-3.25,"13", EC677=-3.5,"14", EC677=-3.75,"15",EC677=-4,"16")</f>
        <v>0</v>
      </c>
      <c r="EG677" s="10" t="str">
        <f aca="false">IF(EF677=0,"1","2")</f>
        <v>1</v>
      </c>
      <c r="EH677" s="11" t="str">
        <f aca="false" t="array" ref="EH677">_xlfn.IFS(EF677=0,"0", EF677=-0.25, "1", EF677=-0.5,"2", EF677=-0.75,"3", EF677=-1,"4",EF677=-1.25,"5", EF677=-1.5,"6", EF677=-1.75,"7", EF677=-2,"8", EF677=-2.25,"9",EF677=-2.5,"10", EF677=-2.75,"11", EF677=-3,"12", EF677=-3.25,"13", EF677=-3.5,"14", EF677=-3.75,"15",EF677=-4,"16")</f>
        <v>0</v>
      </c>
      <c r="EJ677" s="11" t="str">
        <f aca="false">IF(EI677=0,"1","2")</f>
        <v>1</v>
      </c>
      <c r="EK677" s="11" t="str">
        <f aca="false" t="array" ref="EK677">_xlfn.IFS(EI677=0,"0", EI677=-0.25, "1", EI677=-0.5,"2", EI677=-0.75,"3", EI677=-1,"4",EI677=-1.25,"5", EI677=-1.5,"6", EI677=-1.75,"7", EI677=-2,"8", EI677=-2.25,"9", EI677=-2.25,"9",EI677=-2.5,"10", EI677=-2.75,"11", EI677=-3,"12", EI677=-3.25,"13", EI677=-3.5,"14", EI677=-3.75,"15",EI677=-4,"16", EI677=0.25, "17", EI677=0.5, "18")</f>
        <v>0</v>
      </c>
      <c r="EM677" s="11" t="str">
        <f aca="false">IF(EL677=0,"1","2")</f>
        <v>1</v>
      </c>
      <c r="EN677" s="11" t="str">
        <f aca="false" t="array" ref="EN677">_xlfn.IFS(EL677=0.25,"17",EL677=0.5,"18", EL677=0,"0", EL677=-0.25, "1", EL677=-0.5,"2", EL677=-0.75,"3", EL677=-1,"4",EL677=-1.25,"5", EL677=-1.5,"6", EL677=-1.75,"7", EL677=-2,"8",EL677= -2.25,"9",EL677=-2.5,"10",EL677= -2.75,"11",EL677= -3,"12",EL677= -3.25,"13",EL677= -3.5,"14",EL677= -3.75,"15",EL677=-4,"16")</f>
        <v>0</v>
      </c>
      <c r="EP677" s="11" t="str">
        <f aca="false">IF(EO677=0,"1","2")</f>
        <v>1</v>
      </c>
      <c r="EQ677" s="11" t="str">
        <f aca="false" t="array" ref="EQ677">_xlfn.IFS(EO677=0,"0", EO677=0.25, "1", EO677=0.5,"2", EO677=0.75,"3", EO677=1,"4",EO677=1.25,"5", EO677=1.5,"6", EO677=1.75,"7", EO677=2,"8", EO677=2.25,"9", EO677=2.25,"9",EO677=2.5,"10", EO677=2.75,"11", EO677=3,"12", EO677=3.25,"13", EO677=3.5,"14", EO677=3.75,"15",EO677=4,"16", EO677=-0.25, "17", bq=-0.5, "18")</f>
        <v>0</v>
      </c>
      <c r="ES677" s="11" t="str">
        <f aca="false">IF(ER677=0,"1","2")</f>
        <v>1</v>
      </c>
      <c r="ET677" s="11" t="str">
        <f aca="false" t="array" ref="ET677">_xlfn.IFS(ER677=0,"0", ER677=0.25, "1", ER677=0.5,"2", ER677=0.75,"3", ER677=1,"4",ER677=1.25,"5", ER677=1.5,"6", ER677=1.75,"7", ER677=2,"8", ER677=2.25,"9", ER677=2.25,"9",ER677=2.5,"10", ER677=2.75,"11", ER677=3,"12", ER677=3.25,"13", ER677=3.5,"14", ER677=3.75,"15",ER677=4,"16", ER677=-0.25, "17", bq=-0.5, "18")</f>
        <v>0</v>
      </c>
      <c r="EV677" s="14" t="e">
        <f aca="false">VLOOKUP(EU677,LEYENDA!$G$2:$H$8,2,TRUE())</f>
        <v>#N/A</v>
      </c>
      <c r="EW677" s="14" t="e">
        <f aca="false" t="array" ref="EW677">_xlfn.IFS(EV677="0-5","1", EV677="6-12","2", EV677="13-18","3", EV677="19-24","4", EV677="25-36","5", EV677="37-48","6", EV677="49-60","7")</f>
        <v>#N/A</v>
      </c>
    </row>
    <row r="678" customFormat="false" ht="13.5" hidden="false" customHeight="false" outlineLevel="0" collapsed="false">
      <c r="A678" s="1" t="n">
        <v>268</v>
      </c>
      <c r="B678" s="2" t="n">
        <v>1</v>
      </c>
      <c r="C678" s="33" t="n">
        <v>43004</v>
      </c>
      <c r="E678" s="5" t="str">
        <f aca="false">VLOOKUP(A678,'286'!$A$3:$J$6279,10,FALSE())</f>
        <v>VEGAS GARCÍA, JORGE</v>
      </c>
      <c r="F678" s="4" t="str">
        <f aca="false">VLOOKUP(A678,'286'!$A$3:$I$1768,3,FALSE())</f>
        <v>VEGARJOR</v>
      </c>
      <c r="G678" s="6" t="n">
        <f aca="false">VLOOKUP(A678,'286'!$A$3:$I$1768,4,FALSE())</f>
        <v>33064</v>
      </c>
      <c r="H678" s="7" t="n">
        <f aca="false">YEAR(C678)-YEAR(G678)</f>
        <v>27</v>
      </c>
      <c r="I678" s="1" t="str">
        <f aca="false">VLOOKUP(H678,LEYENDA!$C$2:$D$6,2,TRUE())</f>
        <v>25-40</v>
      </c>
      <c r="J678" s="5" t="str">
        <f aca="false">VLOOKUP(A678,'286'!$A$3:$I$1768,7,FALSE())</f>
        <v>H</v>
      </c>
      <c r="K678" s="8" t="n">
        <f aca="false">VLOOKUP(A678,'286'!$A$3:$I$1768,2,FALSE())</f>
        <v>0</v>
      </c>
      <c r="L678" s="4" t="str">
        <f aca="false">VLOOKUP(A678,'286'!$A$3:$I$1768,8,FALSE())</f>
        <v>D</v>
      </c>
      <c r="M678" s="4" t="str">
        <f aca="false">VLOOKUP(A678,'286'!$A$3:$I$1768,9,FALSE())</f>
        <v>D</v>
      </c>
      <c r="N678" s="8" t="str">
        <f aca="false">IF(R678=O678, "MISMA","CONTRARIA")</f>
        <v>MISMA</v>
      </c>
      <c r="O678" s="8" t="str">
        <f aca="false" t="array" ref="O678">_xlfn.IFS(L678="D","1", L678="I","2")</f>
        <v>1</v>
      </c>
      <c r="P678" s="8" t="e">
        <f aca="false" t="array" ref="P678">_xlfn.IFS(K678="OD","1", K678="OI","2")</f>
        <v>#N/A</v>
      </c>
      <c r="Q678" s="1" t="str">
        <f aca="false" t="array" ref="Q678">_xlfn.IFS(J678="M","1", J678="H","2")</f>
        <v>2</v>
      </c>
      <c r="R678" s="8" t="str">
        <f aca="false" t="array" ref="R678">_xlfn.IFS(M678="D","1", M678="I","2")</f>
        <v>1</v>
      </c>
      <c r="S678" s="1" t="str">
        <f aca="false" t="array" ref="S678">_xlfn.IFS(N678="CONTRARIA", "1",N678= "MISMA","2")</f>
        <v>2</v>
      </c>
      <c r="T678" s="1" t="str">
        <f aca="false" t="array" ref="T678">_xlfn.IFS(I678="0-12","1", I678="13-24","2", I678="25-40","3", I678="41-60","4", I678="61-100","5")</f>
        <v>3</v>
      </c>
      <c r="U678" s="9" t="n">
        <v>-6</v>
      </c>
      <c r="V678" s="10" t="str">
        <f aca="false">IF(U678="","",IF(AND(U678&gt;=-9,U678&lt;=-6.5),"-9 a -6,5",IF(AND(U678&gt;=-6,U678&lt;=-3.5),"-6 a -3,5",IF(AND(U678&gt;=-3,U678&lt;=-1),"-3 a -1",IF(U678=-0.5,"-0,5",IF(AND(U678&gt;=0,U678&lt;=2.5),"0 a 2,5",IF(AND(U678&gt;=3,U678&lt;=5.5),"3 a 5,5",IF(AND(U678&gt;=6,U678&lt;=8.5),"6 a 8,5",IF(AND(U678&gt;=9,U678&lt;=20),"9 a 20","Fuera de rango")))))))))</f>
        <v>-6 a -3,5</v>
      </c>
      <c r="W678" s="11" t="n">
        <f aca="false">IF(V678="","",IF(V678="-9 a -6,5",2,IF(V678="-6 a -3,5",3,IF(V678="-3 a -1",4,IF(V678="-0,5","NORMA",IF(V678="0 a 2,5",5,IF(V678="3 a 5,5",6,IF(V678="6 a 8,5",7,IF(V678="9 a 20",8,"Fuera de rango")))))))))</f>
        <v>3</v>
      </c>
      <c r="X678" s="9" t="n">
        <v>0</v>
      </c>
      <c r="Y678" s="11" t="str">
        <f aca="false">IF(X678="","",IF(AND(X678&gt;=0,X678&lt;=4),"0 a 4",IF(AND(X678&gt;=4.5,X678&lt;=8.5),"4,5 a 8,5",IF(X678=9,"9",IF(AND(X678&gt;=9.5,X678&lt;=13),"9,5 a 13",IF(AND(X678&gt;=13.5,X678&lt;=20),"13,5 a 20",IF(AND(X678&gt;=20.5,X678&lt;=35),"20,5 a 35","Fuera de rango")))))))</f>
        <v>0 a 4</v>
      </c>
      <c r="Z678" s="11" t="n">
        <f aca="false">IF(Y678="","",IF(Y678="0 a 4",1,IF(Y678="4,5 a 8,5",2,IF(Y678="9","NORMA",IF(Y678="9,5 a 13",3,IF(Y678="13,5 a 20",4,IF(Y678="20,5 a 35",5,"Fuera de rango")))))))</f>
        <v>1</v>
      </c>
      <c r="AA678" s="9" t="n">
        <v>18</v>
      </c>
      <c r="AB678" s="10" t="str">
        <f aca="false">IF(AA678="","",IF(AND(AA678&gt;=0,AA678&lt;=9),"0 a 9",IF(AND(AA678&gt;=9.5,AA678&lt;=18.5),"9,5 a 18,5",IF(AA678=19,"19",IF(AND(AA678&gt;=19.5,AA678&lt;=28),"19,5 a 28",IF(AND(AA678&gt;=28.5,AA678&lt;=40),"28,5 a 40","Fuera de rango"))))))</f>
        <v>9,5 a 18,5</v>
      </c>
      <c r="AC678" s="11" t="n">
        <f aca="false" t="array" ref="AC678">_xlfn.IFS(AB678="","",AB678="0 a 9",1,AB678="9,5 a 18,5",2,AB678="19","NORMA",AB678="19,5 a 28",3,AB678="28,5 a 40",4,TRUE(),"Fuera de rango")</f>
        <v>2</v>
      </c>
      <c r="AD678" s="9" t="n">
        <v>16</v>
      </c>
      <c r="AE678" s="10" t="str">
        <f aca="false">IF(AD678="","",IF(AND(AD678&gt;=-10,AD678&lt;=0),"De -10 a 0",IF(AND(AD678&gt;=0.5,AD678&lt;=9.5),"0,5 a 9,5",IF(AD678=10,"10",IF(AND(AD678&gt;=10.5,AD678&lt;=20),"10,5 a 20",IF(AND(AD678&gt;=20.5,AD678&lt;=40),"20,5 a 40","Fuera de rango"))))))</f>
        <v>10,5 a 20</v>
      </c>
      <c r="AF678" s="12" t="n">
        <f aca="false">IF(AD678="","",IF(AND(AD678&gt;=-10,AD678&lt;=0),1,IF(AND(AD678&gt;=0.5,AD678&lt;=9.5),2,IF(AD678=10,"NORMA",IF(AND(AD678&gt;=10.5,AD678&lt;=20),3,IF(AND(AD678&gt;=20.5,AD678&lt;=40),4,""))))))</f>
        <v>3</v>
      </c>
      <c r="AG678" s="9" t="n">
        <v>12</v>
      </c>
      <c r="AH678" s="10" t="str">
        <f aca="false">IF(AG678="","",IF(AND(AG678&gt;=0,AG678&lt;=4),"0 a 4",IF(AND(AG678&gt;=4.5,AG678&lt;=8.5),"4,5 a 8,5",IF(AG678=9,"9",IF(AND(AG678&gt;=9.5,AG678&lt;=13),"9,5 a 13",IF(AND(AG678&gt;=13.5,AG678&lt;=25),"13,5 a 25","Fuera de rango"))))))</f>
        <v>9,5 a 13</v>
      </c>
      <c r="AI678" s="10" t="n">
        <f aca="false">IF(AH678="","",IF(AH678="0 a 4",1,IF(AH678="4,5 a 8,5",2,IF(AH678="9","NORMA",IF(AH678="9,5 a 13",3,IF(AH678="13,5 a 25",4,""))))))</f>
        <v>3</v>
      </c>
      <c r="AJ678" s="9" t="n">
        <v>6</v>
      </c>
      <c r="AK678" s="10" t="str">
        <f aca="false">IF(AJ678="","",IF(AND(AJ678&gt;=-15,AJ678&lt;=-10.5),"-15 a -10,5",IF(AND(AJ678&gt;=-10,AJ678&lt;=-4),"-10 a -4",IF(AND(AJ678&gt;=-4.5,AJ678&lt;=0),"-4,5 a 0",IF(AND(AJ678&gt;=0.5,AJ678&lt;=4.5),"0,5 a 4,5",IF(AJ678=5,"5",IF(AND(AJ678&gt;=5.5,AJ678&lt;=10),"5,5 a 10",IF(AND(AJ678&gt;=10.5,AJ678&lt;=20),"10,5 a 20","Fuera de rango"))))))))</f>
        <v>5,5 a 10</v>
      </c>
      <c r="AL678" s="11" t="n">
        <f aca="false">IF(AK678="","",IF(AK678="-15 a -10,5",1,IF(AK678="-10 a -4",2,IF(AK678="-4,5 a 0",3,IF(AK678="0,5 a 4,5",4,IF(AK678="5","NORMA",IF(AK678="5,5 a 10",5,IF(AK678="10,5 a 20",6,"Error"))))))))</f>
        <v>5</v>
      </c>
      <c r="AM678" s="9" t="n">
        <v>0</v>
      </c>
      <c r="AN678" s="10" t="str">
        <f aca="false">IF(AM678="","",IF(AND(AM678&gt;=-7.5,AM678&lt;=-5.5),"-7,5 a -5,5",IF(AND(AM678&gt;=-5,AM678&lt;=-3),"-5 a -3",IF(AND(AM678&gt;=-2.5,AM678&lt;=-0.5),"-2,5 a -0,5",IF(AM678=0,"0,00",IF(AND(AM678&gt;=0.5,AM678&lt;=2.5),"0,5 a 2,5",IF(AND(AM678&gt;=3,AM678&lt;=5),"3 a 5",IF(AND(AM678&gt;=5.5,AM678&lt;=7.5),"5,5 a 7,5",IF(AND(AM678&gt;=8,AM678&lt;=10),"8 a 10","Fuera de rango")))))))))</f>
        <v>0,00</v>
      </c>
      <c r="AO678" s="11" t="str">
        <f aca="false">IF(AN678="","",IF(AN678="-7,5 a -5,5",1,IF(AN678="-5 a -3",2,IF(AN678="-2,5 a -0,5",3,IF(AN678="0,00","NORMA",IF(AN678="0,5 a 2,5",4,IF(AN678="3 a 5",5,IF(AN678="5,5 a 7,5",6,IF(AN678="8 a 10",7,"Error")))))))))</f>
        <v>NORMA</v>
      </c>
      <c r="AP678" s="9" t="n">
        <v>-6</v>
      </c>
      <c r="AQ678" s="10" t="str">
        <f aca="false">IF(AP678="","",IF(AND(AP678&gt;=-20,AP678&lt;=-9.5),"-20 a -9,5",IF(AND(AP678&gt;=-9,AP678&lt;=-6.5),"-9 a -6,5",IF(AP678=-6,"-6",IF(AND(AP678&gt;=-5.5,AP678&lt;=-3),"-5,5 a -3",IF(AND(AP678&gt;=-2.5,AP678&lt;=0),"-2,5 a 0",IF(AND(AP678&gt;=0.5,AP678&lt;=3),"0,5 a 3",IF(AND(AP678&gt;=3.5,AP678&lt;=6),"3,5 a 6",IF(AND(AP678&gt;=6.5,AP678&lt;=9),"6,5 a 9",IF(AND(AP678&gt;=9.5,AP678&lt;=20),"9,5 a 20","Fuera de rango"))))))))))</f>
        <v>-6</v>
      </c>
      <c r="AR678" s="11" t="str">
        <f aca="false">IF(AQ678="","",IF(AQ678="-20 a -9,5",1,IF(AQ678="-9 a -6,5",2,IF(AQ678="-6","NORMA",IF(AQ678="-5,5 a -3",3,IF(AQ678="-2,5 a 0",4,IF(AQ678="0,5 a 3",5,IF(AQ678="3,5 a 6",6,IF(AQ678="6,5 a 9",7,IF(AQ678="9,5 a 20",8,""))))))))))</f>
        <v>NORMA</v>
      </c>
      <c r="AS678" s="9" t="n">
        <v>-1</v>
      </c>
      <c r="AT678" s="10" t="str">
        <f aca="false">IF(AS678="","",IF(AND(AS678&gt;=-16,AS678&lt;=-14),"-16 a -14",IF(AND(AS678&gt;=-13.5,AS678&lt;=-11.5),"-13,5 a -11,5",IF(AND(AS678&gt;=-11,AS678&lt;=-9),"-11 a -9",IF(AND(AS678&gt;=-8.5,AS678&lt;=-6.5),"-8,5 a -6,5",IF(AND(AS678&gt;=-6,AS678&lt;=-4),"-6 a -4",IF(AND(AS678&gt;=-3.5,AS678&lt;=-1.5),"-3,5 a -1,5",IF(AND(AS678&gt;=-1,AS678&lt;=1),"-1 a 1",IF(AND(AS678&gt;=1.5,AS678&lt;=3.5),"1,5 a 3,5",IF(AND(AS678&gt;=4,AS678&lt;=6),"4 a 6",IF(AND(AS678&gt;=6.5,AS678&lt;=8.5),"6,5 a 8,5",IF(AND(AS678&gt;=9,AS678&lt;=11),"9 a 11",IF(AND(AS678&gt;=11.5,AS678&lt;=13.5),"11,5 a 13,5",IF(AND(AS678&gt;=14,AS678&lt;=16),"14 a 16",IF(AND(AS678&gt;=16.5,AS678&lt;=18.5),"16,5 a 18,5",IF(AND(AS678&gt;=19,AS678&lt;=21),"19 a 21","Fuera de rango"))))))))))))))))</f>
        <v>-1 a 1</v>
      </c>
      <c r="AU678" s="11" t="n">
        <f aca="false" t="array" ref="AU678">IF(AT678="","",_xlfn.IFS(AT678="-16 a -14",1,AT678="-13,5 a -11,5",2,AT678="-11 a -9",3,AT678="-8,5 a -6,5",4,AT678="-6 a -4",5,AT678="-3,5 a -1,5",6,AT678="-1 a 1",7,AT678="1,5 a 3,5",8,AT678="4 a 6","NORMA",AT678="6,5 a 8,5",9,AT678="9 a 11",10,AT678="11,5 a 13,5",11,AT678="14 a 16",12,AT678="16,5 a 18,5",13,AT678="19 a 21",14,TRUE(),""))</f>
        <v>7</v>
      </c>
      <c r="AV678" s="9" t="n">
        <v>1</v>
      </c>
      <c r="AW678" s="10" t="str">
        <f aca="false">IF(AV678="","",IF(AND(AV678&gt;=-1,AV678&lt;=-0.5),"-1 a -0,5",IF(AND(AV678&gt;-0.5,AV678&lt;=0),"De -0,5 a 0",IF(AND(AV678&gt;=0.25,AV678&lt;=0.75),"0,25 a 0,75",IF(AND(AV678&gt;=1,AV678&lt;=1.5),"1 a 1,5",IF(AND(AV678&gt;=1.75,AV678&lt;=2.25),"1,75 a 2,25",IF(AND(AV678&gt;=2.5,AV678&lt;=3),"2,5 a 3",IF(AND(AV678&gt;=3.25,AV678&lt;=3.75),"3,25 a 3,75","Fuera de rango"))))))))</f>
        <v>1 a 1,5</v>
      </c>
      <c r="AX678" s="10" t="n">
        <f aca="false">IF(AW678="","",IF(OR(AW678="-1 a -0,5",AW678="-1 a -0.5"),1,IF(OR(AW678="De -0,5 a 0",AW678="-0,5 a 0",AW678="De -0.5 a 0"),2,IF(OR(AW678="0,25 a 0,75",AW678="0.25 a 0.75"),"NORMA",IF(OR(AW678="1 a 1,5",AW678="1 a 1.5"),3,IF(OR(AW678="1,75 a 2,25",AW678="1.75 a 2.25"),4,IF(OR(AW678="2,5 a 3",AW678="2.5 a 3"),5,IF(OR(AW678="3,25 a 3,75",AW678="3.25 a 3.75"),6,""))))))))</f>
        <v>3</v>
      </c>
      <c r="AY678" s="9" t="n">
        <v>-7</v>
      </c>
      <c r="AZ678" s="10" t="str">
        <f aca="false">IF(AY678="","",IF(AND(AY678&gt;=-20,AY678&lt;=-9.5),"-20 a -9,5",IF(AND(AY678&gt;=-9,AY678&lt;=-6.5),"-9 a -6,5",IF(AY678=-6,"-6",IF(AND(AY678&gt;=-5.5,AY678&lt;=-3),"-5,5 a -3",IF(AND(AY678&gt;=-2.5,AY678&lt;=0),"-2,5 a 0",IF(AND(AY678&gt;=0.5,AY678&lt;=3),"0,5 a 3",IF(AND(AY678&gt;=3.5,AY678&lt;=6),"3,5 a 6","Fuera de rango"))))))))</f>
        <v>-9 a -6,5</v>
      </c>
      <c r="BA678" s="11" t="n">
        <f aca="false">IF(AZ678="","",IF(AZ678="-20 a -9,5",1,IF(AZ678="-9 a -6,5",2,IF(AZ678="-6","NORMA",IF(AZ678="-5,5 a -3",3,IF(AZ678="-2,5 a 0",4,IF(AZ678="0,5 a 3",5,IF(AZ678="3,5 a 6",6,""))))))))</f>
        <v>2</v>
      </c>
      <c r="BB678" s="9" t="n">
        <v>0</v>
      </c>
      <c r="BC678" s="10" t="str">
        <f aca="false" t="array" ref="BC678">IF(BB678="","",_xlfn.IFS(AND(BB678&gt;=0,BB678&lt;=2),"0 a 2",AND(BB678&gt;=2.5,BB678&lt;=4.5),"2,5 a 4,5",AND(BB678&gt;=5,BB678&lt;=7),"5 a 7",AND(BB678&gt;=7.5,BB678&lt;=9.5),"7,5 a 9,5",AND(BB678&gt;=10,BB678&lt;=12),"10 a 12",AND(BB678&gt;=12.5,BB678&lt;=14.5),"12,5 a 14,5",BB678=15,"15",AND(BB678&gt;=15.5,BB678&lt;=17.5),"15,5 a 17,5",AND(BB678&gt;=18,BB678&lt;=20),"18 a 20",AND(BB678&gt;=20.5,BB678&lt;=22.5),"20,5 a 22,5",AND(BB678&gt;=23,BB678&lt;=25),"23 a 25",TRUE(),"Fuera de rango"))</f>
        <v>0 a 2</v>
      </c>
      <c r="BD678" s="11" t="n">
        <f aca="false" t="array" ref="BD678">IF(BC678="","",_xlfn.IFS(BC678="0 a 2",1,BC678="2,5 a 4,5",2,BC678="5 a 7",3,BC678="7,5 a 9,5",4,BC678="10 a 12",5,BC678="12,5 a 14,5",6,BC678="15","NORMA",BC678="15,5 a 17,5",7,BC678="18 a 20",8,BC678="20,5 a 22,5",9,BC678="23 a 25",10,TRUE(),"Fuera de rango"))</f>
        <v>1</v>
      </c>
      <c r="BE678" s="9" t="n">
        <v>24</v>
      </c>
      <c r="BF678" s="10" t="str">
        <f aca="false">IF(BE678="","",IF(AND(BE678&gt;=-20,BE678&lt;=-10),"-20 a -10",IF(AND(BE678&gt;=-9.5,BE678&lt;=0.5),"-9,5 a 0,5",IF(AND(BE678&gt;=1,BE678&lt;=11),"1 a 11",IF(AND(BE678&gt;=11.5,BE678&lt;=20.5),"11,5 a 20,5",IF(BE678=21,"21",IF(AND(BE678&gt;=21.5,BE678&lt;=31.5),"21,5 a 31,5",IF(AND(BE678&gt;=32,BE678&lt;=42),"32 a 42","Fuera de rango"))))))))</f>
        <v>21,5 a 31,5</v>
      </c>
      <c r="BG678" s="11" t="n">
        <f aca="false">IF(BF678="","",IF(BF678="-20 a -10",1,IF(BF678="-9,5 a 0,5",2,IF(BF678="1 a 11",3,IF(BF678="11,5 a 20,5",4,IF(BF678="21","NORMA",IF(BF678="21,5 a 31,5",5,IF(BF678="32 a 42",6,""))))))))</f>
        <v>5</v>
      </c>
      <c r="BH678" s="9" t="n">
        <v>10</v>
      </c>
      <c r="BI678" s="10" t="str">
        <f aca="false">IF(BH678="","",IF(AND(BH678&gt;=-20,BH678&lt;=-15),"-20 a -15",IF(AND(BH678&gt;=-14.5,BH678&lt;=-9.5),"-14,5 a -9,5",IF(AND(BH678&gt;=-9,BH678&lt;=-4),"-9 a -4",IF(AND(BH678&gt;=-3.5,BH678&lt;=2.5),"-3,5 a 2,5",IF(AND(BH678&gt;=3,BH678&lt;=8),"3 a 8",IF(AND(BH678&gt;=8.5,BH678&lt;=14.5),"8,5 a 14,5",IF(BH678=15,"15",IF(AND(BH678&gt;=15.5,BH678&lt;=20.5),"15,5 a 20,5",IF(AND(BH678&gt;=21,BH678&lt;=26),"21 a 26","Fuera de rango"))))))))))</f>
        <v>8,5 a 14,5</v>
      </c>
      <c r="BJ678" s="11" t="n">
        <f aca="false">IF(BI678="","",IF(BI678="-20 a -15",1,IF(BI678="-14,5 a -9,5",2,IF(BI678="-9 a -4",3,IF(BI678="-3,5 a 2,5",4,IF(BI678="3 a 8",5,IF(BI678="8,5 a 14,5",6,IF(BI678="15","NORMA",IF(BI678="15,5 a 20,5",7,IF(BI678="21 a 26",8,IF(BI678="26,5 a 31,5",9,"")))))))))))</f>
        <v>6</v>
      </c>
      <c r="BK678" s="9" t="n">
        <v>12</v>
      </c>
      <c r="BL678" s="10" t="str">
        <f aca="false">IF(BK678="","",IF(AND(BK678&gt;=0,BK678&lt;=2),"0 - 2",IF(AND(BK678&gt;=2.5,BK678&lt;=4.5),"2,5 - 4,5",IF(AND(BK678&gt;=5,BK678&lt;=7),"5 - 7",IF(AND(BK678&gt;=7.5,BK678&lt;=9.5),"7,5 - 9,5",IF(AND(BK678&gt;=10,BK678&lt;=12),"10 - 12",IF(AND(BK678&gt;=12.5,BK678&lt;=13.5),"12,5 - 13,5",IF(BK678=14,"14",IF(AND(BK678&gt;=14.5,BK678&lt;=16.5),"14,5 - 16,5",IF(AND(BK678&gt;=17,BK678&lt;=19),"17 - 19",IF(AND(BK678&gt;=19.5,BK678&lt;=21.5),"19,5 - 21,5",IF(AND(BK678&gt;=22,BK678&lt;=24),"22 - 24",IF(AND(BK678&gt;=24.5,BK678&lt;=26.5),"24,5 - 26,5",IF(AND(BK678&gt;=27,BK678&lt;=29),"27 - 29",IF(AND(BK678&gt;=29.5,BK678&lt;=30),"29,5 - 30","Fuera de rango")))))))))))))))</f>
        <v>10 - 12</v>
      </c>
      <c r="BM678" s="11" t="n">
        <f aca="false">IF(BL678="","",IF(BL678="0 - 2",1,IF(BL678="2,5 - 4,5",2,IF(BL678="5 - 7",3,IF(BL678="7,5 - 9,5",4,IF(BL678="10 - 12",5,IF(BL678="12,5 - 13,5",6,IF(BL678="14","NORMA",IF(BL678="14,5 - 16,5",7,IF(BL678="17 - 19",8,IF(BL678="19,5 - 21,5",9,IF(BL678="22 - 24",10,IF(BL678="24,5 - 26,5",11,IF(BL678="27 - 29",12,IF(BL678="29,5 - 30",13,"")))))))))))))))</f>
        <v>5</v>
      </c>
      <c r="BN678" s="9" t="n">
        <v>24</v>
      </c>
      <c r="BO678" s="11" t="str">
        <f aca="false">IF(BN678="","",IF(AND(BN678&gt;=-20,BN678&lt;=-10),"-20 a -10",IF(AND(BN678&gt;=-9.5,BN678&lt;=0.5),"-9,5 a 0,5",IF(AND(BN678&gt;=1,BN678&lt;=11),"1 a 11",IF(AND(BN678&gt;=11.5,BN678&lt;=21.5),"11,5 a 21,5",IF(BN678=22,"22",IF(AND(BN678&gt;=22.5,BN678&lt;=32.5),"22,5 a 32,5",IF(AND(BN678&gt;=33,BN678&lt;=43),"33 a 43","Fuera de rango"))))))))</f>
        <v>22,5 a 32,5</v>
      </c>
      <c r="BP678" s="11" t="n">
        <f aca="false">IF(BO678="","",IF(BO678="-20 a -10",1,IF(BO678="-9,5 a 0,5",2,IF(BO678="1 a 11",3,IF(BO678="11,5 a 21,5",4,IF(BO678="22","NORMA",IF(BO678="22,5 a 32,5",5,IF(BO678="33 a 43",6,""))))))))</f>
        <v>5</v>
      </c>
      <c r="BQ678" s="9" t="n">
        <v>12</v>
      </c>
      <c r="BR678" s="10" t="str">
        <f aca="false">IF(BQ678="","",IF(AND(BQ678&gt;=-20,BQ678&lt;=-15),"-20 a -15",IF(AND(BQ678&gt;=-14.5,BQ678&lt;=-9.5),"-14,5 a -9,5",IF(AND(BQ678&gt;=-9,BQ678&lt;=-4),"-9 a -4",IF(AND(BQ678&gt;=-3.5,BQ678&lt;=2.5),"-3,5 a 2,5",IF(AND(BQ678&gt;=3,BQ678&lt;=8),"3 a 8",IF(AND(BQ678&gt;=8.5,BQ678&lt;=13.5),"8,5 a 13,5",IF(AND(BQ678&gt;=14,BQ678&lt;=17.5),"14 a 17,5",IF(BQ678=18,"18",IF(AND(BQ678&gt;=18.5,BQ678&lt;=23.5),"18,5 a 23,5",IF(AND(BQ678&gt;=24,BQ678&lt;=29),"24 a 29",IF(AND(BQ678&gt;=29.5,BQ678&lt;=34.5),"29,5 a 34,5",IF(AND(BQ678&gt;=35,BQ678&lt;=40),"35 a 40","Fuera de rango")))))))))))))</f>
        <v>8,5 a 13,5</v>
      </c>
      <c r="BS678" s="11" t="n">
        <f aca="false">IF(BR678="","",IF(BR678="-20 a -15",1,IF(BR678="-14,5 a -9,5",2,IF(BR678="-9 a -4",3,IF(BR678="-3,5 a 2,5",4,IF(BR678="3 a 8",5,IF(BR678="8,5 a 13,5",6,IF(BR678="14 a 17,5",7,IF(BR678="18","NORMA",IF(BR678="18,5 a 23,5",8,IF(BR678="24 a 29",9,IF(BR678="29,5 a 34,5",10,IF(BR678="35 a 40",11,"")))))))))))))</f>
        <v>6</v>
      </c>
      <c r="BT678" s="9" t="n">
        <v>0</v>
      </c>
      <c r="BU678" s="10" t="str">
        <f aca="false">IF(BT678="","",IF(AND(BT678&gt;=-20,BT678&lt;=-18),"-20 a -18",IF(AND(BT678&gt;=-17.5,BT678&lt;=-15.5),"-17,5 a -15,5",IF(AND(BT678&gt;=-15,BT678&lt;=-13),"-15 a -13",IF(AND(BT678&gt;=-12.5,BT678&lt;=-10.5),"-12,5 a -10,5",IF(AND(BT678&gt;=-10,BT678&lt;=-8),"-10 a -8",IF(AND(BT678&gt;=-7.5,BT678&lt;=-5.5),"-7,5 a -5,5",IF(AND(BT678&gt;=-5,BT678&lt;=-3),"-5 a -3",IF(AND(BT678&gt;=-2.5,BT678&lt;=-0.5),"-2,5 a -0,5",IF(BT678=0,"0",IF(AND(BT678&gt;=0.5,BT678&lt;=2.5),"0,5 a 2,5",IF(AND(BT678&gt;=3,BT678&lt;=5),"3 a 5",IF(AND(BT678&gt;=5.5,BT678&lt;=7.5),"5,5 a 7,5",IF(AND(BT678&gt;=8,BT678&lt;=10),"8 a 10",IF(AND(BT678&gt;=10.5,BT678&lt;=12.5),"10,5 a 12,5",IF(AND(BT678&gt;=13,BT678&lt;=15),"13 a 15",IF(AND(BT678&gt;=15.5,BT678&lt;=17.5),"15,5 a 17,5",IF(AND(BT678&gt;=18,BT678&lt;=20),"18 a 20","Fuera de rango"))))))))))))))))))</f>
        <v>0</v>
      </c>
      <c r="BV678" s="11" t="str">
        <f aca="false">IF(BT678="","",IF(BT678=0,"NORMA",IF(AND(BT678&gt;=-20,BT678&lt;=-18),2,IF(AND(BT678&gt;=-17.5,BT678&lt;=-15.5),2,IF(AND(BT678&gt;=-15,BT678&lt;=-13),3,IF(AND(BT678&gt;=-12.5,BT678&lt;=-10.5),4,IF(AND(BT678&gt;=-10,BT678&lt;=-8),5,IF(AND(BT678&gt;=-7.5,BT678&lt;=-5.5),6,IF(AND(BT678&gt;=-5,BT678&lt;=-3),7,IF(AND(BT678&gt;=-2.5,BT678&lt;=-0.5),8,IF(AND(BT678&gt;=0.5,BT678&lt;=2.5),9,IF(AND(BT678&gt;=3,BT678&lt;=5),10,IF(AND(BT678&gt;=5.5,BT678&lt;=7.5),11,IF(AND(BT678&gt;=8,BT678&lt;=10),12,IF(AND(BT678&gt;=10.5,BT678&lt;=12.5),13,IF(AND(BT678&gt;=13,BT678&lt;=15),14,IF(AND(BT678&gt;=15.5,BT678&lt;=17.5),15,IF(AND(BT678&gt;=18,BT678&lt;=20),16,"Fuera de rango"))))))))))))))))))</f>
        <v>NORMA</v>
      </c>
      <c r="BW678" s="9" t="n">
        <v>-5</v>
      </c>
      <c r="BX678" s="10" t="n">
        <f aca="false">18.5- (0.3*H678)</f>
        <v>10.4</v>
      </c>
      <c r="BY678" s="10" t="n">
        <f aca="false">(BW678)-(BX678)</f>
        <v>-15.4</v>
      </c>
      <c r="BZ678" s="10" t="str">
        <f aca="false">IF(BY678="","",IF(BY678&lt;-27.5,"De -30 a -28",IF(BY678&lt;-25,"De -27,5 a -25,5",IF(BY678&lt;-22.5,"De -25 a -23",IF(BY678&lt;-20,"De -22,5 a -20,5",IF(BY678&lt;-17.5,"De -20 a -18",IF(BY678&lt;-15,"De -17,5 a -15,5",IF(BY678&lt;-12.5,"De -15 a -13",IF(BY678&lt;-10,"De -12,5 a -10,5",IF(BY678&lt;-7.5,"De -10 a -8",IF(BY678&lt;-5,"De -7,5 a -5,5",IF(BY678&lt;-2.5,"De -5 a -3",IF(BY678&lt;0,"De -2,5 a -0,5",IF(BY678&lt;2.5,"De 0 a 2",IF(BY678&lt;5,"De 2,5 a 4,5",IF(BY678&lt;7.5,"De 5 a 7",IF(BY678&lt;10,"De 7,5 a 9,5",IF(BY678&lt;12.5,"De 10 a 12",IF(BY678&lt;15,"De 12,5 a 14,5",IF(BY678&lt;17.5,"De 15 a 17",IF(BY678&lt;20,"De 17,5 a 19,5",IF(BY678&lt;22.5,"De 20 a 22",IF(BY678&lt;25,"De 22,5 a 24,5",IF(BY678&lt;27.5,"De 25 a 27","De 27,5 a 30"))))))))))))))))))))))))</f>
        <v>De -17,5 a -15,5</v>
      </c>
      <c r="CA678" s="12" t="n">
        <f aca="false">IF(BY678="","",IF(BY678&lt;=-28,1,IF(BY678&lt;=-25.5,2,IF(BY678&lt;=-23,3,IF(BY678&lt;=-20.5,4,IF(BY678&lt;=-18,5,IF(BY678&lt;=-15.5,6,IF(BY678&lt;=-13,7,IF(BY678&lt;=-10.5,8,IF(BY678&lt;=-8,9,IF(BY678&lt;=-5.5,10,IF(BY678&lt;=-3,11,IF(BY678&lt;=-0.5,12,IF(BY678&lt;=2,13,IF(BY678&lt;=4.5,14,IF(BY678&lt;=7,15,IF(BY678&lt;=9.5,16,IF(BY678&lt;=12,17,IF(BY678&lt;=14.5,18,IF(BY678&lt;=17,19,IF(BY678&lt;=19.5,20,IF(BY678&lt;=22,21,IF(BY678&lt;=24.5,22,IF(BY678&lt;=27,23,IF(BY678&lt;=30,24,"Fuera de rango")))))))))))))))))))))))))</f>
        <v>7</v>
      </c>
      <c r="CB678" s="9" t="n">
        <v>-5.5</v>
      </c>
      <c r="CC678" s="10" t="n">
        <f aca="false">18.5- (0.3*H678)</f>
        <v>10.4</v>
      </c>
      <c r="CD678" s="10" t="n">
        <f aca="false">(CB678)-(CC678)</f>
        <v>-15.9</v>
      </c>
      <c r="CE678" s="10" t="str">
        <f aca="false">IF(CD678="","",IF(CD678&lt;-27.5,"De -30 a -28",IF(CD678&lt;-25,"De -27,5 a -25,5",IF(CD678&lt;-22.5,"De -25 a -23",IF(CD678&lt;-20,"De -22,5 a -20,5",IF(CD678&lt;-17.5,"De -20 a -18",IF(CD678&lt;-15,"De -17,5 a -15,5",IF(CD678&lt;-12.5,"De -15 a -13",IF(CD678&lt;-10,"De -12,5 a -10,5",IF(CD678&lt;-7.5,"De -10 a -8",IF(CD678&lt;-5,"De -7,5 a -5,5",IF(CD678&lt;-2.5,"De -5 a -3",IF(CD678&lt;0,"De -2,5 a -0,5",IF(CD678&lt;=2,"De 0 a 2",IF(CD678&lt;=4.5,"De 2,5 a 4,5",IF(CD678&lt;=7,"De 5 a 7",IF(CD678&lt;=9.5,"De 7,5 a 9,5",IF(CD678&lt;=12,"De 10 a 12",IF(CD678&lt;=14.5,"De 12,5 a 14,5",IF(CD678&lt;=17,"De 15 a 17",IF(CD678&lt;=19.5,"De 17,5 a 19,5",IF(CD678&lt;=22,"De 20 a 22",IF(CD678&lt;=24.5,"De 22,5 a 24,5",IF(CD678&lt;=27,"De 25 a 27","De 27,5 a 30"))))))))))))))))))))))))</f>
        <v>De -17,5 a -15,5</v>
      </c>
      <c r="CF678" s="12" t="n">
        <f aca="false">IF(CD678="","",IF(CD678&lt;-27.5,1,IF(CD678&lt;-25,2,IF(CD678&lt;-22.5,3,IF(CD678&lt;-20,4,IF(CD678&lt;-17.5,5,IF(CD678&lt;-15,6,IF(CD678&lt;-12.5,7,IF(CD678&lt;-10,8,IF(CD678&lt;-7.5,9,IF(CD678&lt;-5,10,IF(CD678&lt;-2.5,11,IF(CD678&lt;0,12,IF(CD678&lt;2.5,13,IF(CD678&lt;5,14,IF(CD678&lt;7.5,15,IF(CD678&lt;10,16,IF(CD678&lt;12.5,17,IF(CD678&lt;15,18,IF(CD678&lt;17.5,19,IF(CD678&lt;20,20,IF(CD678&lt;22.5,21,IF(CD678&lt;25,22,IF(CD678&lt;27.5,23,24))))))))))))))))))))))))</f>
        <v>6</v>
      </c>
      <c r="CG678" s="9" t="n">
        <v>-2.25</v>
      </c>
      <c r="CH678" s="10" t="str">
        <f aca="false">IF(CG678="","",IF(AND(CG678&gt;=-10,CG678&lt;=-9.5),"-10 a -9,5",IF(AND(CG678&gt;-9.5,CG678&lt;=-8.5),"-9 a -8,5",IF(AND(CG678&gt;-8.5,CG678&lt;=-7.5),"-8 a -7,5",IF(AND(CG678&gt;-7.5,CG678&lt;=-6.5),"-7 a -6,5",IF(AND(CG678&gt;-6.5,CG678&lt;=-5.5),"-6 a -5,5",IF(AND(CG678&gt;-5.5,CG678&lt;=-4.5),"-5 a -4,5",IF(AND(CG678&gt;-4.5,CG678&lt;=-3.5),"-4 a -3,5",IF(AND(CG678&gt;-3.5,CG678&lt;=-2.5),"-3 a -2,5",IF(CG678=-2.25,"-2,25",IF(AND(CG678&gt;-2.5,CG678&lt;=-1.5),"-2 a -1,5",IF(AND(CG678&gt;-1.5,CG678&lt;=-0.5),"-1 a -0,5",IF(AND(CG678&gt;-0.5,CG678&lt;=0.5),"0 a 0,5",IF(AND(CG678&gt;0.5,CG678&lt;=1.5),"1 a 1,5",IF(AND(CG678&gt;1.5,CG678&lt;=2.5),"2 a 2,5",IF(AND(CG678&gt;2.5,CG678&lt;=3.5),"3 a 3,5",IF(AND(CG678&gt;3.5,CG678&lt;=4.5),"4 a 4,5",IF(AND(CG678&gt;4.5,CG678&lt;=5.5),"5 a 5,5",IF(AND(CG678&gt;5.5,CG678&lt;=6.5),"6 a 6,5",IF(AND(CG678&gt;6.5,CG678&lt;=7.5),"7 a 7,5",IF(AND(CG678&gt;7.5,CG678&lt;=8.5),"8 a 8,5",IF(AND(CG678&gt;8.5,CG678&lt;=9.5),"9 a 9,5",IF(CG678&gt;=10,"10","Fuera de rango")))))))))))))))))))))))</f>
        <v>-2,25</v>
      </c>
      <c r="CI678" s="11" t="str">
        <f aca="false">IF(CG678="","",IF(CG678=-2.25,"NORMA",IF(CG678&lt;=-9.5,1,IF(CG678&lt;=-8.5,2,IF(CG678&lt;=-7.5,3,IF(CG678&lt;=-6.5,4,IF(CG678&lt;=-5.5,5,IF(CG678&lt;=-4.5,6,IF(CG678&lt;=-3.5,7,IF(CG678&lt;=-2.5,8,IF(CG678&lt;=-1.5,9,IF(CG678&lt;=-0.5,10,IF(CG678&lt;=0.5,11,IF(CG678&lt;=1.5,12,IF(CG678&lt;=2.5,13,IF(CG678&lt;=3.5,14,IF(CG678&lt;=4.5,15,IF(CG678&lt;=5.5,16,IF(CG678&lt;=6.5,17,IF(CG678&lt;=7.5,18,IF(CG678&lt;=8.5,19,IF(CG678&lt;=9.5,20,IF(CG678=10,21,"Fuera de rango")))))))))))))))))))))))</f>
        <v>NORMA</v>
      </c>
      <c r="CJ678" s="9" t="n">
        <v>2.5</v>
      </c>
      <c r="CK678" s="10" t="str">
        <f aca="false">IF(CJ678="","",IF(AND(CJ678&gt;=-6,CJ678&lt;=-5.5),"-6 a -5,5",IF(AND(CJ678&gt;-5.5,CJ678&lt;=-4.5),"-5 a -4,5",IF(AND(CJ678&gt;-4.5,CJ678&lt;=-3.5),"-4 a -3,5",IF(AND(CJ678&gt;-3.5,CJ678&lt;=-2.5),"-3 a -2,5",IF(AND(CJ678&gt;-2.5,CJ678&lt;=-1.5),"-2 a -1,5",IF(AND(CJ678&gt;-1.5,CJ678&lt;=-0.5),"-1 a -0,5",IF(AND(CJ678&gt;-0.5,CJ678&lt;=0.5),"0 a 0,5",IF(AND(CJ678&gt;0.5,CJ678&lt;=1.5),"1 a 1,5",IF(AND(CJ678&gt;1.5,CJ678&lt;2.5),"2",IF(AND(CJ678&gt;=2.5,CJ678&lt;=3),"2,5 a 3",IF(AND(CJ678&gt;3,CJ678&lt;=4),"3,5 a 4",IF(AND(CJ678&gt;4,CJ678&lt;=5),"4,5 a 5",IF(AND(CJ678&gt;5,CJ678&lt;=6),"5,5 a 6",IF(AND(CJ678&gt;6,CJ678&lt;=7),"6,5 a 7",IF(AND(CJ678&gt;7,CJ678&lt;=8),"7,5 a 8",IF(AND(CJ678&gt;8,CJ678&lt;=9.5),"8,5 a 9,5",IF(CJ678=10,"10","Fuera de rango"))))))))))))))))))</f>
        <v>2,5 a 3</v>
      </c>
      <c r="CL678" s="11" t="n">
        <f aca="false">IF(CK678="","",IF(OR(CK678="-6 a -5,5",CK678="-6 - -5,5"),1,IF(OR(CK678="-5 a -4,5",CK678="-5 - -4,5"),2,IF(OR(CK678="-4 a -3,5",CK678="-4 - -3,5"),3,IF(OR(CK678="-3 a -2,5",CK678="-3 - -2,5"),4,IF(OR(CK678="-2 a -1,5",CK678="-2 - -1,5"),5,IF(OR(CK678="-1 a -0,5",CK678="-1 - -0,5"),6,IF(OR(CK678="0 a 0,5",CK678="0 - 0,5"),7,IF(OR(CK678="1 a 1,5",CK678="1 - 1,5"),8,IF(CK678="2","NORMA",IF(OR(CK678="2,5 a 3",CK678="2,5 - 3"),9,IF(OR(CK678="3,5 a 4",CK678="3,5 - 4"),10,IF(OR(CK678="4,5 a 5",CK678="4,5 - 5"),11,IF(OR(CK678="5,5 a 6",CK678="5,5 - 6"),12,IF(OR(CK678="6,5 a 7",CK678="6,5 - 7"),13,IF(OR(CK678="7,5 a 8",CK678="7,5 - 8"),14,IF(OR(CK678="8,5 a 9",CK678="8,5 - 9,5",CK678="9 a 9,5"),15,IF(CK678="10",15,IF(OR(CK678="0,5 a 1",CK678="0,5 - 1"),7,"Fuera de rango")))))))))))))))))))</f>
        <v>9</v>
      </c>
      <c r="CO678" s="10" t="str">
        <f aca="false">IF(CM678&gt;0,"EME"," ")</f>
        <v> </v>
      </c>
      <c r="CQ678" s="10" t="str">
        <f aca="false">IF(CP678&gt;0,"0", " ")</f>
        <v> </v>
      </c>
      <c r="CR678" s="10" t="str">
        <f aca="false">IF(CP678&gt;0,"EME"," ")</f>
        <v> </v>
      </c>
      <c r="CS678" s="9" t="n">
        <v>1</v>
      </c>
      <c r="CV678" s="9" t="n">
        <v>1.5</v>
      </c>
      <c r="CY678" s="9" t="n">
        <v>0</v>
      </c>
      <c r="DB678" s="9" t="n">
        <v>0</v>
      </c>
      <c r="DC678" s="11" t="str">
        <f aca="false">IF(DB678&lt;0,"2"," ")</f>
        <v> </v>
      </c>
      <c r="DD678" s="11" t="str">
        <f aca="false">IF(DB678&lt;0,"MIO"," ")</f>
        <v> </v>
      </c>
      <c r="DE678" s="9" t="n">
        <v>-1.25</v>
      </c>
      <c r="DF678" s="10" t="str">
        <f aca="false">IF(DE678&lt;0,"3"," ")</f>
        <v>3</v>
      </c>
      <c r="DG678" s="10" t="str">
        <f aca="false">IF(DE678&lt;0,"AST"," ")</f>
        <v>AST</v>
      </c>
      <c r="DH678" s="9" t="n">
        <v>-1</v>
      </c>
      <c r="DI678" s="10" t="str">
        <f aca="false">IF(DH678&lt;0,"3"," ")</f>
        <v>3</v>
      </c>
      <c r="DJ678" s="10" t="str">
        <f aca="false">IF(DH678&lt;0,"AST"," ")</f>
        <v>AST</v>
      </c>
      <c r="DK678" s="9" t="n">
        <v>0</v>
      </c>
      <c r="DL678" s="10" t="str">
        <f aca="false">IF(DK678&gt;0,"4"," ")</f>
        <v> </v>
      </c>
      <c r="DM678" s="10" t="str">
        <f aca="false">IF(DK678&gt;0,"PRE"," ")</f>
        <v> </v>
      </c>
      <c r="DN678" s="9" t="n">
        <v>0</v>
      </c>
      <c r="DO678" s="10" t="str">
        <f aca="false">IF(DN678&gt;0,"4"," ")</f>
        <v> </v>
      </c>
      <c r="DP678" s="10" t="str">
        <f aca="false">IF(DN678&gt;0,"PRE"," ")</f>
        <v> </v>
      </c>
      <c r="DS678" s="12" t="str">
        <f aca="false">CONCATENATE(CO678,CU678,DA678,DG678,DM678)</f>
        <v> AST </v>
      </c>
      <c r="DT678" s="10" t="e">
        <f aca="false" t="array" ref="DT678">_xlfn.IFS(DS678="EME    ","0", DS678=" HIP   ","1", DS678="  MIO  ","2", DS678="   AST ","3", DS678="    PRE","4", DS678="EME   PRE","5", DS678=" HIP  PRE","6", DS678=" HIP AST ","7", DS678="  MIO PRE","8", DS678="  MIOAST ","9", DS678="   ASTPRE","10",DS678=" HIP ASTPRE","11", DS678="  MIOASTPRE","12", DS678="     ","0")</f>
        <v>#N/A</v>
      </c>
      <c r="DV678" s="1" t="e">
        <f aca="false" t="array" ref="DV678">_xlfn.IFS(DU678="SI","2", DU678="NO","1")</f>
        <v>#N/A</v>
      </c>
      <c r="DX678" s="11" t="str">
        <f aca="false">IF(DW678=0,"1","2")</f>
        <v>1</v>
      </c>
      <c r="DY678" s="11" t="str">
        <f aca="false" t="array" ref="DY678">_xlfn.IFS(DW678=0,"0", DW678=0.25, "1", DW678=0.5,"2", DW678=0.75,"3", DW678=1,"4",DW678=1.25,"5", DW678=1.5,"6", DW678=1.75,"7", DW678=2,"8")</f>
        <v>0</v>
      </c>
      <c r="EA678" s="11" t="str">
        <f aca="false">IF(DZ678=0,"1","2")</f>
        <v>1</v>
      </c>
      <c r="EB678" s="11" t="str">
        <f aca="false" t="array" ref="EB678">_xlfn.IFS(DZ678=0,"0", DZ678=0.25, "1", DZ678=0.5,"2", DZ678=0.75,"3", DZ678=1,"4",DZ678=1.25,"5", DZ678=1.5,"6", DZ678=1.75,"7", DZ678=2,"8")</f>
        <v>0</v>
      </c>
      <c r="ED678" s="10" t="str">
        <f aca="false">IF(EC678=0,"1","2")</f>
        <v>1</v>
      </c>
      <c r="EE678" s="11" t="str">
        <f aca="false" t="array" ref="EE678">_xlfn.IFS(EC678=0,"0", EC678=-0.25, "1", EC678=-0.5,"2", EC678=-0.75,"3", EC678=-1,"4",EC678=-1.25,"5", EC678=-1.5,"6", EC678=-1.75,"7", EC678=-2,"8", EC678=-2.25,"9",EC678=-2.5,"10", EC678=-2.75,"11", EC678=-3,"12", EC678=-3.25,"13", EC678=-3.5,"14", EC678=-3.75,"15",EC678=-4,"16")</f>
        <v>0</v>
      </c>
      <c r="EG678" s="10" t="str">
        <f aca="false">IF(EF678=0,"1","2")</f>
        <v>1</v>
      </c>
      <c r="EH678" s="11" t="str">
        <f aca="false" t="array" ref="EH678">_xlfn.IFS(EF678=0,"0", EF678=-0.25, "1", EF678=-0.5,"2", EF678=-0.75,"3", EF678=-1,"4",EF678=-1.25,"5", EF678=-1.5,"6", EF678=-1.75,"7", EF678=-2,"8", EF678=-2.25,"9",EF678=-2.5,"10", EF678=-2.75,"11", EF678=-3,"12", EF678=-3.25,"13", EF678=-3.5,"14", EF678=-3.75,"15",EF678=-4,"16")</f>
        <v>0</v>
      </c>
      <c r="EJ678" s="11" t="str">
        <f aca="false">IF(EI678=0,"1","2")</f>
        <v>1</v>
      </c>
      <c r="EK678" s="11" t="str">
        <f aca="false" t="array" ref="EK678">_xlfn.IFS(EI678=0,"0", EI678=-0.25, "1", EI678=-0.5,"2", EI678=-0.75,"3", EI678=-1,"4",EI678=-1.25,"5", EI678=-1.5,"6", EI678=-1.75,"7", EI678=-2,"8", EI678=-2.25,"9", EI678=-2.25,"9",EI678=-2.5,"10", EI678=-2.75,"11", EI678=-3,"12", EI678=-3.25,"13", EI678=-3.5,"14", EI678=-3.75,"15",EI678=-4,"16", EI678=0.25, "17", EI678=0.5, "18")</f>
        <v>0</v>
      </c>
      <c r="EM678" s="11" t="str">
        <f aca="false">IF(EL678=0,"1","2")</f>
        <v>1</v>
      </c>
      <c r="EN678" s="11" t="str">
        <f aca="false" t="array" ref="EN678">_xlfn.IFS(EL678=0.25,"17",EL678=0.5,"18", EL678=0,"0", EL678=-0.25, "1", EL678=-0.5,"2", EL678=-0.75,"3", EL678=-1,"4",EL678=-1.25,"5", EL678=-1.5,"6", EL678=-1.75,"7", EL678=-2,"8",EL678= -2.25,"9",EL678=-2.5,"10",EL678= -2.75,"11",EL678= -3,"12",EL678= -3.25,"13",EL678= -3.5,"14",EL678= -3.75,"15",EL678=-4,"16")</f>
        <v>0</v>
      </c>
      <c r="EP678" s="11" t="str">
        <f aca="false">IF(EO678=0,"1","2")</f>
        <v>1</v>
      </c>
      <c r="EQ678" s="11" t="str">
        <f aca="false" t="array" ref="EQ678">_xlfn.IFS(EO678=0,"0", EO678=0.25, "1", EO678=0.5,"2", EO678=0.75,"3", EO678=1,"4",EO678=1.25,"5", EO678=1.5,"6", EO678=1.75,"7", EO678=2,"8", EO678=2.25,"9", EO678=2.25,"9",EO678=2.5,"10", EO678=2.75,"11", EO678=3,"12", EO678=3.25,"13", EO678=3.5,"14", EO678=3.75,"15",EO678=4,"16", EO678=-0.25, "17", bq=-0.5, "18")</f>
        <v>0</v>
      </c>
      <c r="ES678" s="11" t="str">
        <f aca="false">IF(ER678=0,"1","2")</f>
        <v>1</v>
      </c>
      <c r="ET678" s="11" t="str">
        <f aca="false" t="array" ref="ET678">_xlfn.IFS(ER678=0,"0", ER678=0.25, "1", ER678=0.5,"2", ER678=0.75,"3", ER678=1,"4",ER678=1.25,"5", ER678=1.5,"6", ER678=1.75,"7", ER678=2,"8", ER678=2.25,"9", ER678=2.25,"9",ER678=2.5,"10", ER678=2.75,"11", ER678=3,"12", ER678=3.25,"13", ER678=3.5,"14", ER678=3.75,"15",ER678=4,"16", ER678=-0.25, "17", bq=-0.5, "18")</f>
        <v>0</v>
      </c>
      <c r="EV678" s="14" t="e">
        <f aca="false">VLOOKUP(EU678,LEYENDA!$G$2:$H$8,2,TRUE())</f>
        <v>#N/A</v>
      </c>
      <c r="EW678" s="14" t="e">
        <f aca="false" t="array" ref="EW678">_xlfn.IFS(EV678="0-5","1", EV678="6-12","2", EV678="13-18","3", EV678="19-24","4", EV678="25-36","5", EV678="37-48","6", EV678="49-60","7")</f>
        <v>#N/A</v>
      </c>
    </row>
    <row r="679" customFormat="false" ht="13.5" hidden="false" customHeight="false" outlineLevel="0" collapsed="false">
      <c r="A679" s="1" t="n">
        <v>268</v>
      </c>
      <c r="B679" s="2" t="n">
        <v>2</v>
      </c>
      <c r="C679" s="33" t="n">
        <v>43022</v>
      </c>
      <c r="E679" s="5" t="str">
        <f aca="false">VLOOKUP(A679,'286'!$A$3:$J$6279,10,FALSE())</f>
        <v>VEGAS GARCÍA, JORGE</v>
      </c>
      <c r="F679" s="4" t="str">
        <f aca="false">VLOOKUP(A679,'286'!$A$3:$I$1768,3,FALSE())</f>
        <v>VEGARJOR</v>
      </c>
      <c r="G679" s="6" t="n">
        <f aca="false">VLOOKUP(A679,'286'!$A$3:$I$1768,4,FALSE())</f>
        <v>33064</v>
      </c>
      <c r="H679" s="7" t="n">
        <f aca="false">YEAR(C679)-YEAR(G679)</f>
        <v>27</v>
      </c>
      <c r="I679" s="1" t="str">
        <f aca="false">VLOOKUP(H679,LEYENDA!$C$2:$D$6,2,TRUE())</f>
        <v>25-40</v>
      </c>
      <c r="J679" s="5" t="str">
        <f aca="false">VLOOKUP(A679,'286'!$A$3:$I$1768,7,FALSE())</f>
        <v>H</v>
      </c>
      <c r="K679" s="8" t="n">
        <f aca="false">VLOOKUP(A679,'286'!$A$3:$I$1768,2,FALSE())</f>
        <v>0</v>
      </c>
      <c r="L679" s="4" t="str">
        <f aca="false">VLOOKUP(A679,'286'!$A$3:$I$1768,8,FALSE())</f>
        <v>D</v>
      </c>
      <c r="M679" s="4" t="str">
        <f aca="false">VLOOKUP(A679,'286'!$A$3:$I$1768,9,FALSE())</f>
        <v>D</v>
      </c>
      <c r="N679" s="8" t="str">
        <f aca="false">IF(R679=O679, "MISMA","CONTRARIA")</f>
        <v>MISMA</v>
      </c>
      <c r="O679" s="8" t="str">
        <f aca="false" t="array" ref="O679">_xlfn.IFS(L679="D","1", L679="I","2")</f>
        <v>1</v>
      </c>
      <c r="P679" s="8" t="e">
        <f aca="false" t="array" ref="P679">_xlfn.IFS(K679="OD","1", K679="OI","2")</f>
        <v>#N/A</v>
      </c>
      <c r="Q679" s="1" t="str">
        <f aca="false" t="array" ref="Q679">_xlfn.IFS(J679="M","1", J679="H","2")</f>
        <v>2</v>
      </c>
      <c r="R679" s="8" t="str">
        <f aca="false" t="array" ref="R679">_xlfn.IFS(M679="D","1", M679="I","2")</f>
        <v>1</v>
      </c>
      <c r="S679" s="1" t="str">
        <f aca="false" t="array" ref="S679">_xlfn.IFS(N679="CONTRARIA", "1",N679= "MISMA","2")</f>
        <v>2</v>
      </c>
      <c r="T679" s="1" t="str">
        <f aca="false" t="array" ref="T679">_xlfn.IFS(I679="0-12","1", I679="13-24","2", I679="25-40","3", I679="41-60","4", I679="61-100","5")</f>
        <v>3</v>
      </c>
      <c r="U679" s="9" t="n">
        <v>0</v>
      </c>
      <c r="V679" s="10" t="str">
        <f aca="false">IF(U679="","",IF(AND(U679&gt;=-9,U679&lt;=-6.5),"-9 a -6,5",IF(AND(U679&gt;=-6,U679&lt;=-3.5),"-6 a -3,5",IF(AND(U679&gt;=-3,U679&lt;=-1),"-3 a -1",IF(U679=-0.5,"-0,5",IF(AND(U679&gt;=0,U679&lt;=2.5),"0 a 2,5",IF(AND(U679&gt;=3,U679&lt;=5.5),"3 a 5,5",IF(AND(U679&gt;=6,U679&lt;=8.5),"6 a 8,5",IF(AND(U679&gt;=9,U679&lt;=20),"9 a 20","Fuera de rango")))))))))</f>
        <v>0 a 2,5</v>
      </c>
      <c r="W679" s="11" t="n">
        <f aca="false">IF(V679="","",IF(V679="-9 a -6,5",2,IF(V679="-6 a -3,5",3,IF(V679="-3 a -1",4,IF(V679="-0,5","NORMA",IF(V679="0 a 2,5",5,IF(V679="3 a 5,5",6,IF(V679="6 a 8,5",7,IF(V679="9 a 20",8,"Fuera de rango")))))))))</f>
        <v>5</v>
      </c>
      <c r="X679" s="9" t="n">
        <v>0</v>
      </c>
      <c r="Y679" s="11" t="str">
        <f aca="false">IF(X679="","",IF(AND(X679&gt;=0,X679&lt;=4),"0 a 4",IF(AND(X679&gt;=4.5,X679&lt;=8.5),"4,5 a 8,5",IF(X679=9,"9",IF(AND(X679&gt;=9.5,X679&lt;=13),"9,5 a 13",IF(AND(X679&gt;=13.5,X679&lt;=20),"13,5 a 20",IF(AND(X679&gt;=20.5,X679&lt;=35),"20,5 a 35","Fuera de rango")))))))</f>
        <v>0 a 4</v>
      </c>
      <c r="Z679" s="11" t="n">
        <f aca="false">IF(Y679="","",IF(Y679="0 a 4",1,IF(Y679="4,5 a 8,5",2,IF(Y679="9","NORMA",IF(Y679="9,5 a 13",3,IF(Y679="13,5 a 20",4,IF(Y679="20,5 a 35",5,"Fuera de rango")))))))</f>
        <v>1</v>
      </c>
      <c r="AA679" s="9" t="n">
        <v>18</v>
      </c>
      <c r="AB679" s="10" t="str">
        <f aca="false">IF(AA679="","",IF(AND(AA679&gt;=0,AA679&lt;=9),"0 a 9",IF(AND(AA679&gt;=9.5,AA679&lt;=18.5),"9,5 a 18,5",IF(AA679=19,"19",IF(AND(AA679&gt;=19.5,AA679&lt;=28),"19,5 a 28",IF(AND(AA679&gt;=28.5,AA679&lt;=40),"28,5 a 40","Fuera de rango"))))))</f>
        <v>9,5 a 18,5</v>
      </c>
      <c r="AC679" s="11" t="n">
        <f aca="false" t="array" ref="AC679">_xlfn.IFS(AB679="","",AB679="0 a 9",1,AB679="9,5 a 18,5",2,AB679="19","NORMA",AB679="19,5 a 28",3,AB679="28,5 a 40",4,TRUE(),"Fuera de rango")</f>
        <v>2</v>
      </c>
      <c r="AD679" s="9" t="n">
        <v>17</v>
      </c>
      <c r="AE679" s="10" t="str">
        <f aca="false">IF(AD679="","",IF(AND(AD679&gt;=-10,AD679&lt;=0),"De -10 a 0",IF(AND(AD679&gt;=0.5,AD679&lt;=9.5),"0,5 a 9,5",IF(AD679=10,"10",IF(AND(AD679&gt;=10.5,AD679&lt;=20),"10,5 a 20",IF(AND(AD679&gt;=20.5,AD679&lt;=40),"20,5 a 40","Fuera de rango"))))))</f>
        <v>10,5 a 20</v>
      </c>
      <c r="AF679" s="12" t="n">
        <f aca="false">IF(AD679="","",IF(AND(AD679&gt;=-10,AD679&lt;=0),1,IF(AND(AD679&gt;=0.5,AD679&lt;=9.5),2,IF(AD679=10,"NORMA",IF(AND(AD679&gt;=10.5,AD679&lt;=20),3,IF(AND(AD679&gt;=20.5,AD679&lt;=40),4,""))))))</f>
        <v>3</v>
      </c>
      <c r="AG679" s="9" t="n">
        <v>8</v>
      </c>
      <c r="AH679" s="10" t="str">
        <f aca="false">IF(AG679="","",IF(AND(AG679&gt;=0,AG679&lt;=4),"0 a 4",IF(AND(AG679&gt;=4.5,AG679&lt;=8.5),"4,5 a 8,5",IF(AG679=9,"9",IF(AND(AG679&gt;=9.5,AG679&lt;=13),"9,5 a 13",IF(AND(AG679&gt;=13.5,AG679&lt;=25),"13,5 a 25","Fuera de rango"))))))</f>
        <v>4,5 a 8,5</v>
      </c>
      <c r="AI679" s="10" t="n">
        <f aca="false">IF(AH679="","",IF(AH679="0 a 4",1,IF(AH679="4,5 a 8,5",2,IF(AH679="9","NORMA",IF(AH679="9,5 a 13",3,IF(AH679="13,5 a 25",4,""))))))</f>
        <v>2</v>
      </c>
      <c r="AJ679" s="9" t="n">
        <v>6</v>
      </c>
      <c r="AK679" s="10" t="str">
        <f aca="false">IF(AJ679="","",IF(AND(AJ679&gt;=-15,AJ679&lt;=-10.5),"-15 a -10,5",IF(AND(AJ679&gt;=-10,AJ679&lt;=-4),"-10 a -4",IF(AND(AJ679&gt;=-4.5,AJ679&lt;=0),"-4,5 a 0",IF(AND(AJ679&gt;=0.5,AJ679&lt;=4.5),"0,5 a 4,5",IF(AJ679=5,"5",IF(AND(AJ679&gt;=5.5,AJ679&lt;=10),"5,5 a 10",IF(AND(AJ679&gt;=10.5,AJ679&lt;=20),"10,5 a 20","Fuera de rango"))))))))</f>
        <v>5,5 a 10</v>
      </c>
      <c r="AL679" s="11" t="n">
        <f aca="false">IF(AK679="","",IF(AK679="-15 a -10,5",1,IF(AK679="-10 a -4",2,IF(AK679="-4,5 a 0",3,IF(AK679="0,5 a 4,5",4,IF(AK679="5","NORMA",IF(AK679="5,5 a 10",5,IF(AK679="10,5 a 20",6,"Error"))))))))</f>
        <v>5</v>
      </c>
      <c r="AM679" s="9" t="n">
        <v>0</v>
      </c>
      <c r="AN679" s="10" t="str">
        <f aca="false">IF(AM679="","",IF(AND(AM679&gt;=-7.5,AM679&lt;=-5.5),"-7,5 a -5,5",IF(AND(AM679&gt;=-5,AM679&lt;=-3),"-5 a -3",IF(AND(AM679&gt;=-2.5,AM679&lt;=-0.5),"-2,5 a -0,5",IF(AM679=0,"0,00",IF(AND(AM679&gt;=0.5,AM679&lt;=2.5),"0,5 a 2,5",IF(AND(AM679&gt;=3,AM679&lt;=5),"3 a 5",IF(AND(AM679&gt;=5.5,AM679&lt;=7.5),"5,5 a 7,5",IF(AND(AM679&gt;=8,AM679&lt;=10),"8 a 10","Fuera de rango")))))))))</f>
        <v>0,00</v>
      </c>
      <c r="AO679" s="11" t="str">
        <f aca="false">IF(AN679="","",IF(AN679="-7,5 a -5,5",1,IF(AN679="-5 a -3",2,IF(AN679="-2,5 a -0,5",3,IF(AN679="0,00","NORMA",IF(AN679="0,5 a 2,5",4,IF(AN679="3 a 5",5,IF(AN679="5,5 a 7,5",6,IF(AN679="8 a 10",7,"Error")))))))))</f>
        <v>NORMA</v>
      </c>
      <c r="AP679" s="9" t="n">
        <v>-2</v>
      </c>
      <c r="AQ679" s="10" t="str">
        <f aca="false">IF(AP679="","",IF(AND(AP679&gt;=-20,AP679&lt;=-9.5),"-20 a -9,5",IF(AND(AP679&gt;=-9,AP679&lt;=-6.5),"-9 a -6,5",IF(AP679=-6,"-6",IF(AND(AP679&gt;=-5.5,AP679&lt;=-3),"-5,5 a -3",IF(AND(AP679&gt;=-2.5,AP679&lt;=0),"-2,5 a 0",IF(AND(AP679&gt;=0.5,AP679&lt;=3),"0,5 a 3",IF(AND(AP679&gt;=3.5,AP679&lt;=6),"3,5 a 6",IF(AND(AP679&gt;=6.5,AP679&lt;=9),"6,5 a 9",IF(AND(AP679&gt;=9.5,AP679&lt;=20),"9,5 a 20","Fuera de rango"))))))))))</f>
        <v>-2,5 a 0</v>
      </c>
      <c r="AR679" s="11" t="n">
        <f aca="false">IF(AQ679="","",IF(AQ679="-20 a -9,5",1,IF(AQ679="-9 a -6,5",2,IF(AQ679="-6","NORMA",IF(AQ679="-5,5 a -3",3,IF(AQ679="-2,5 a 0",4,IF(AQ679="0,5 a 3",5,IF(AQ679="3,5 a 6",6,IF(AQ679="6,5 a 9",7,IF(AQ679="9,5 a 20",8,""))))))))))</f>
        <v>4</v>
      </c>
      <c r="AS679" s="9" t="n">
        <v>0</v>
      </c>
      <c r="AT679" s="10" t="str">
        <f aca="false">IF(AS679="","",IF(AND(AS679&gt;=-16,AS679&lt;=-14),"-16 a -14",IF(AND(AS679&gt;=-13.5,AS679&lt;=-11.5),"-13,5 a -11,5",IF(AND(AS679&gt;=-11,AS679&lt;=-9),"-11 a -9",IF(AND(AS679&gt;=-8.5,AS679&lt;=-6.5),"-8,5 a -6,5",IF(AND(AS679&gt;=-6,AS679&lt;=-4),"-6 a -4",IF(AND(AS679&gt;=-3.5,AS679&lt;=-1.5),"-3,5 a -1,5",IF(AND(AS679&gt;=-1,AS679&lt;=1),"-1 a 1",IF(AND(AS679&gt;=1.5,AS679&lt;=3.5),"1,5 a 3,5",IF(AND(AS679&gt;=4,AS679&lt;=6),"4 a 6",IF(AND(AS679&gt;=6.5,AS679&lt;=8.5),"6,5 a 8,5",IF(AND(AS679&gt;=9,AS679&lt;=11),"9 a 11",IF(AND(AS679&gt;=11.5,AS679&lt;=13.5),"11,5 a 13,5",IF(AND(AS679&gt;=14,AS679&lt;=16),"14 a 16",IF(AND(AS679&gt;=16.5,AS679&lt;=18.5),"16,5 a 18,5",IF(AND(AS679&gt;=19,AS679&lt;=21),"19 a 21","Fuera de rango"))))))))))))))))</f>
        <v>-1 a 1</v>
      </c>
      <c r="AU679" s="11" t="n">
        <f aca="false" t="array" ref="AU679">IF(AT679="","",_xlfn.IFS(AT679="-16 a -14",1,AT679="-13,5 a -11,5",2,AT679="-11 a -9",3,AT679="-8,5 a -6,5",4,AT679="-6 a -4",5,AT679="-3,5 a -1,5",6,AT679="-1 a 1",7,AT679="1,5 a 3,5",8,AT679="4 a 6","NORMA",AT679="6,5 a 8,5",9,AT679="9 a 11",10,AT679="11,5 a 13,5",11,AT679="14 a 16",12,AT679="16,5 a 18,5",13,AT679="19 a 21",14,TRUE(),""))</f>
        <v>7</v>
      </c>
      <c r="AV679" s="9" t="n">
        <v>1</v>
      </c>
      <c r="AW679" s="10" t="str">
        <f aca="false">IF(AV679="","",IF(AND(AV679&gt;=-1,AV679&lt;=-0.5),"-1 a -0,5",IF(AND(AV679&gt;-0.5,AV679&lt;=0),"De -0,5 a 0",IF(AND(AV679&gt;=0.25,AV679&lt;=0.75),"0,25 a 0,75",IF(AND(AV679&gt;=1,AV679&lt;=1.5),"1 a 1,5",IF(AND(AV679&gt;=1.75,AV679&lt;=2.25),"1,75 a 2,25",IF(AND(AV679&gt;=2.5,AV679&lt;=3),"2,5 a 3",IF(AND(AV679&gt;=3.25,AV679&lt;=3.75),"3,25 a 3,75","Fuera de rango"))))))))</f>
        <v>1 a 1,5</v>
      </c>
      <c r="AX679" s="10" t="n">
        <f aca="false">IF(AW679="","",IF(OR(AW679="-1 a -0,5",AW679="-1 a -0.5"),1,IF(OR(AW679="De -0,5 a 0",AW679="-0,5 a 0",AW679="De -0.5 a 0"),2,IF(OR(AW679="0,25 a 0,75",AW679="0.25 a 0.75"),"NORMA",IF(OR(AW679="1 a 1,5",AW679="1 a 1.5"),3,IF(OR(AW679="1,75 a 2,25",AW679="1.75 a 2.25"),4,IF(OR(AW679="2,5 a 3",AW679="2.5 a 3"),5,IF(OR(AW679="3,25 a 3,75",AW679="3.25 a 3.75"),6,""))))))))</f>
        <v>3</v>
      </c>
      <c r="AY679" s="9" t="n">
        <v>-6</v>
      </c>
      <c r="AZ679" s="10" t="str">
        <f aca="false">IF(AY679="","",IF(AND(AY679&gt;=-20,AY679&lt;=-9.5),"-20 a -9,5",IF(AND(AY679&gt;=-9,AY679&lt;=-6.5),"-9 a -6,5",IF(AY679=-6,"-6",IF(AND(AY679&gt;=-5.5,AY679&lt;=-3),"-5,5 a -3",IF(AND(AY679&gt;=-2.5,AY679&lt;=0),"-2,5 a 0",IF(AND(AY679&gt;=0.5,AY679&lt;=3),"0,5 a 3",IF(AND(AY679&gt;=3.5,AY679&lt;=6),"3,5 a 6","Fuera de rango"))))))))</f>
        <v>-6</v>
      </c>
      <c r="BA679" s="11" t="str">
        <f aca="false">IF(AZ679="","",IF(AZ679="-20 a -9,5",1,IF(AZ679="-9 a -6,5",2,IF(AZ679="-6","NORMA",IF(AZ679="-5,5 a -3",3,IF(AZ679="-2,5 a 0",4,IF(AZ679="0,5 a 3",5,IF(AZ679="3,5 a 6",6,""))))))))</f>
        <v>NORMA</v>
      </c>
      <c r="BB679" s="9" t="n">
        <v>12</v>
      </c>
      <c r="BC679" s="10" t="str">
        <f aca="false" t="array" ref="BC679">IF(BB679="","",_xlfn.IFS(AND(BB679&gt;=0,BB679&lt;=2),"0 a 2",AND(BB679&gt;=2.5,BB679&lt;=4.5),"2,5 a 4,5",AND(BB679&gt;=5,BB679&lt;=7),"5 a 7",AND(BB679&gt;=7.5,BB679&lt;=9.5),"7,5 a 9,5",AND(BB679&gt;=10,BB679&lt;=12),"10 a 12",AND(BB679&gt;=12.5,BB679&lt;=14.5),"12,5 a 14,5",BB679=15,"15",AND(BB679&gt;=15.5,BB679&lt;=17.5),"15,5 a 17,5",AND(BB679&gt;=18,BB679&lt;=20),"18 a 20",AND(BB679&gt;=20.5,BB679&lt;=22.5),"20,5 a 22,5",AND(BB679&gt;=23,BB679&lt;=25),"23 a 25",TRUE(),"Fuera de rango"))</f>
        <v>10 a 12</v>
      </c>
      <c r="BD679" s="11" t="n">
        <f aca="false" t="array" ref="BD679">IF(BC679="","",_xlfn.IFS(BC679="0 a 2",1,BC679="2,5 a 4,5",2,BC679="5 a 7",3,BC679="7,5 a 9,5",4,BC679="10 a 12",5,BC679="12,5 a 14,5",6,BC679="15","NORMA",BC679="15,5 a 17,5",7,BC679="18 a 20",8,BC679="20,5 a 22,5",9,BC679="23 a 25",10,TRUE(),"Fuera de rango"))</f>
        <v>5</v>
      </c>
      <c r="BE679" s="9" t="n">
        <v>20</v>
      </c>
      <c r="BF679" s="10" t="str">
        <f aca="false">IF(BE679="","",IF(AND(BE679&gt;=-20,BE679&lt;=-10),"-20 a -10",IF(AND(BE679&gt;=-9.5,BE679&lt;=0.5),"-9,5 a 0,5",IF(AND(BE679&gt;=1,BE679&lt;=11),"1 a 11",IF(AND(BE679&gt;=11.5,BE679&lt;=20.5),"11,5 a 20,5",IF(BE679=21,"21",IF(AND(BE679&gt;=21.5,BE679&lt;=31.5),"21,5 a 31,5",IF(AND(BE679&gt;=32,BE679&lt;=42),"32 a 42","Fuera de rango"))))))))</f>
        <v>11,5 a 20,5</v>
      </c>
      <c r="BG679" s="11" t="n">
        <f aca="false">IF(BF679="","",IF(BF679="-20 a -10",1,IF(BF679="-9,5 a 0,5",2,IF(BF679="1 a 11",3,IF(BF679="11,5 a 20,5",4,IF(BF679="21","NORMA",IF(BF679="21,5 a 31,5",5,IF(BF679="32 a 42",6,""))))))))</f>
        <v>4</v>
      </c>
      <c r="BH679" s="9" t="n">
        <v>10</v>
      </c>
      <c r="BI679" s="10" t="str">
        <f aca="false">IF(BH679="","",IF(AND(BH679&gt;=-20,BH679&lt;=-15),"-20 a -15",IF(AND(BH679&gt;=-14.5,BH679&lt;=-9.5),"-14,5 a -9,5",IF(AND(BH679&gt;=-9,BH679&lt;=-4),"-9 a -4",IF(AND(BH679&gt;=-3.5,BH679&lt;=2.5),"-3,5 a 2,5",IF(AND(BH679&gt;=3,BH679&lt;=8),"3 a 8",IF(AND(BH679&gt;=8.5,BH679&lt;=14.5),"8,5 a 14,5",IF(BH679=15,"15",IF(AND(BH679&gt;=15.5,BH679&lt;=20.5),"15,5 a 20,5",IF(AND(BH679&gt;=21,BH679&lt;=26),"21 a 26","Fuera de rango"))))))))))</f>
        <v>8,5 a 14,5</v>
      </c>
      <c r="BJ679" s="11" t="n">
        <f aca="false">IF(BI679="","",IF(BI679="-20 a -15",1,IF(BI679="-14,5 a -9,5",2,IF(BI679="-9 a -4",3,IF(BI679="-3,5 a 2,5",4,IF(BI679="3 a 8",5,IF(BI679="8,5 a 14,5",6,IF(BI679="15","NORMA",IF(BI679="15,5 a 20,5",7,IF(BI679="21 a 26",8,IF(BI679="26,5 a 31,5",9,"")))))))))))</f>
        <v>6</v>
      </c>
      <c r="BK679" s="9" t="n">
        <v>0</v>
      </c>
      <c r="BL679" s="10" t="str">
        <f aca="false">IF(BK679="","",IF(AND(BK679&gt;=0,BK679&lt;=2),"0 - 2",IF(AND(BK679&gt;=2.5,BK679&lt;=4.5),"2,5 - 4,5",IF(AND(BK679&gt;=5,BK679&lt;=7),"5 - 7",IF(AND(BK679&gt;=7.5,BK679&lt;=9.5),"7,5 - 9,5",IF(AND(BK679&gt;=10,BK679&lt;=12),"10 - 12",IF(AND(BK679&gt;=12.5,BK679&lt;=13.5),"12,5 - 13,5",IF(BK679=14,"14",IF(AND(BK679&gt;=14.5,BK679&lt;=16.5),"14,5 - 16,5",IF(AND(BK679&gt;=17,BK679&lt;=19),"17 - 19",IF(AND(BK679&gt;=19.5,BK679&lt;=21.5),"19,5 - 21,5",IF(AND(BK679&gt;=22,BK679&lt;=24),"22 - 24",IF(AND(BK679&gt;=24.5,BK679&lt;=26.5),"24,5 - 26,5",IF(AND(BK679&gt;=27,BK679&lt;=29),"27 - 29",IF(AND(BK679&gt;=29.5,BK679&lt;=30),"29,5 - 30","Fuera de rango")))))))))))))))</f>
        <v>0 - 2</v>
      </c>
      <c r="BM679" s="11" t="n">
        <f aca="false">IF(BL679="","",IF(BL679="0 - 2",1,IF(BL679="2,5 - 4,5",2,IF(BL679="5 - 7",3,IF(BL679="7,5 - 9,5",4,IF(BL679="10 - 12",5,IF(BL679="12,5 - 13,5",6,IF(BL679="14","NORMA",IF(BL679="14,5 - 16,5",7,IF(BL679="17 - 19",8,IF(BL679="19,5 - 21,5",9,IF(BL679="22 - 24",10,IF(BL679="24,5 - 26,5",11,IF(BL679="27 - 29",12,IF(BL679="29,5 - 30",13,"")))))))))))))))</f>
        <v>1</v>
      </c>
      <c r="BN679" s="9" t="n">
        <v>24</v>
      </c>
      <c r="BO679" s="11" t="str">
        <f aca="false">IF(BN679="","",IF(AND(BN679&gt;=-20,BN679&lt;=-10),"-20 a -10",IF(AND(BN679&gt;=-9.5,BN679&lt;=0.5),"-9,5 a 0,5",IF(AND(BN679&gt;=1,BN679&lt;=11),"1 a 11",IF(AND(BN679&gt;=11.5,BN679&lt;=21.5),"11,5 a 21,5",IF(BN679=22,"22",IF(AND(BN679&gt;=22.5,BN679&lt;=32.5),"22,5 a 32,5",IF(AND(BN679&gt;=33,BN679&lt;=43),"33 a 43","Fuera de rango"))))))))</f>
        <v>22,5 a 32,5</v>
      </c>
      <c r="BP679" s="11" t="n">
        <f aca="false">IF(BO679="","",IF(BO679="-20 a -10",1,IF(BO679="-9,5 a 0,5",2,IF(BO679="1 a 11",3,IF(BO679="11,5 a 21,5",4,IF(BO679="22","NORMA",IF(BO679="22,5 a 32,5",5,IF(BO679="33 a 43",6,""))))))))</f>
        <v>5</v>
      </c>
      <c r="BQ679" s="9" t="n">
        <v>12</v>
      </c>
      <c r="BR679" s="10" t="str">
        <f aca="false">IF(BQ679="","",IF(AND(BQ679&gt;=-20,BQ679&lt;=-15),"-20 a -15",IF(AND(BQ679&gt;=-14.5,BQ679&lt;=-9.5),"-14,5 a -9,5",IF(AND(BQ679&gt;=-9,BQ679&lt;=-4),"-9 a -4",IF(AND(BQ679&gt;=-3.5,BQ679&lt;=2.5),"-3,5 a 2,5",IF(AND(BQ679&gt;=3,BQ679&lt;=8),"3 a 8",IF(AND(BQ679&gt;=8.5,BQ679&lt;=13.5),"8,5 a 13,5",IF(AND(BQ679&gt;=14,BQ679&lt;=17.5),"14 a 17,5",IF(BQ679=18,"18",IF(AND(BQ679&gt;=18.5,BQ679&lt;=23.5),"18,5 a 23,5",IF(AND(BQ679&gt;=24,BQ679&lt;=29),"24 a 29",IF(AND(BQ679&gt;=29.5,BQ679&lt;=34.5),"29,5 a 34,5",IF(AND(BQ679&gt;=35,BQ679&lt;=40),"35 a 40","Fuera de rango")))))))))))))</f>
        <v>8,5 a 13,5</v>
      </c>
      <c r="BS679" s="11" t="n">
        <f aca="false">IF(BR679="","",IF(BR679="-20 a -15",1,IF(BR679="-14,5 a -9,5",2,IF(BR679="-9 a -4",3,IF(BR679="-3,5 a 2,5",4,IF(BR679="3 a 8",5,IF(BR679="8,5 a 13,5",6,IF(BR679="14 a 17,5",7,IF(BR679="18","NORMA",IF(BR679="18,5 a 23,5",8,IF(BR679="24 a 29",9,IF(BR679="29,5 a 34,5",10,IF(BR679="35 a 40",11,"")))))))))))))</f>
        <v>6</v>
      </c>
      <c r="BT679" s="9" t="n">
        <v>0</v>
      </c>
      <c r="BU679" s="10" t="str">
        <f aca="false">IF(BT679="","",IF(AND(BT679&gt;=-20,BT679&lt;=-18),"-20 a -18",IF(AND(BT679&gt;=-17.5,BT679&lt;=-15.5),"-17,5 a -15,5",IF(AND(BT679&gt;=-15,BT679&lt;=-13),"-15 a -13",IF(AND(BT679&gt;=-12.5,BT679&lt;=-10.5),"-12,5 a -10,5",IF(AND(BT679&gt;=-10,BT679&lt;=-8),"-10 a -8",IF(AND(BT679&gt;=-7.5,BT679&lt;=-5.5),"-7,5 a -5,5",IF(AND(BT679&gt;=-5,BT679&lt;=-3),"-5 a -3",IF(AND(BT679&gt;=-2.5,BT679&lt;=-0.5),"-2,5 a -0,5",IF(BT679=0,"0",IF(AND(BT679&gt;=0.5,BT679&lt;=2.5),"0,5 a 2,5",IF(AND(BT679&gt;=3,BT679&lt;=5),"3 a 5",IF(AND(BT679&gt;=5.5,BT679&lt;=7.5),"5,5 a 7,5",IF(AND(BT679&gt;=8,BT679&lt;=10),"8 a 10",IF(AND(BT679&gt;=10.5,BT679&lt;=12.5),"10,5 a 12,5",IF(AND(BT679&gt;=13,BT679&lt;=15),"13 a 15",IF(AND(BT679&gt;=15.5,BT679&lt;=17.5),"15,5 a 17,5",IF(AND(BT679&gt;=18,BT679&lt;=20),"18 a 20","Fuera de rango"))))))))))))))))))</f>
        <v>0</v>
      </c>
      <c r="BV679" s="11" t="str">
        <f aca="false">IF(BT679="","",IF(BT679=0,"NORMA",IF(AND(BT679&gt;=-20,BT679&lt;=-18),2,IF(AND(BT679&gt;=-17.5,BT679&lt;=-15.5),2,IF(AND(BT679&gt;=-15,BT679&lt;=-13),3,IF(AND(BT679&gt;=-12.5,BT679&lt;=-10.5),4,IF(AND(BT679&gt;=-10,BT679&lt;=-8),5,IF(AND(BT679&gt;=-7.5,BT679&lt;=-5.5),6,IF(AND(BT679&gt;=-5,BT679&lt;=-3),7,IF(AND(BT679&gt;=-2.5,BT679&lt;=-0.5),8,IF(AND(BT679&gt;=0.5,BT679&lt;=2.5),9,IF(AND(BT679&gt;=3,BT679&lt;=5),10,IF(AND(BT679&gt;=5.5,BT679&lt;=7.5),11,IF(AND(BT679&gt;=8,BT679&lt;=10),12,IF(AND(BT679&gt;=10.5,BT679&lt;=12.5),13,IF(AND(BT679&gt;=13,BT679&lt;=15),14,IF(AND(BT679&gt;=15.5,BT679&lt;=17.5),15,IF(AND(BT679&gt;=18,BT679&lt;=20),16,"Fuera de rango"))))))))))))))))))</f>
        <v>NORMA</v>
      </c>
      <c r="BW679" s="9" t="n">
        <v>-6.25</v>
      </c>
      <c r="BX679" s="10" t="n">
        <f aca="false">18.5- (0.3*H679)</f>
        <v>10.4</v>
      </c>
      <c r="BY679" s="10" t="n">
        <f aca="false">(BW679)-(BX679)</f>
        <v>-16.65</v>
      </c>
      <c r="BZ679" s="10" t="str">
        <f aca="false">IF(BY679="","",IF(BY679&lt;-27.5,"De -30 a -28",IF(BY679&lt;-25,"De -27,5 a -25,5",IF(BY679&lt;-22.5,"De -25 a -23",IF(BY679&lt;-20,"De -22,5 a -20,5",IF(BY679&lt;-17.5,"De -20 a -18",IF(BY679&lt;-15,"De -17,5 a -15,5",IF(BY679&lt;-12.5,"De -15 a -13",IF(BY679&lt;-10,"De -12,5 a -10,5",IF(BY679&lt;-7.5,"De -10 a -8",IF(BY679&lt;-5,"De -7,5 a -5,5",IF(BY679&lt;-2.5,"De -5 a -3",IF(BY679&lt;0,"De -2,5 a -0,5",IF(BY679&lt;2.5,"De 0 a 2",IF(BY679&lt;5,"De 2,5 a 4,5",IF(BY679&lt;7.5,"De 5 a 7",IF(BY679&lt;10,"De 7,5 a 9,5",IF(BY679&lt;12.5,"De 10 a 12",IF(BY679&lt;15,"De 12,5 a 14,5",IF(BY679&lt;17.5,"De 15 a 17",IF(BY679&lt;20,"De 17,5 a 19,5",IF(BY679&lt;22.5,"De 20 a 22",IF(BY679&lt;25,"De 22,5 a 24,5",IF(BY679&lt;27.5,"De 25 a 27","De 27,5 a 30"))))))))))))))))))))))))</f>
        <v>De -17,5 a -15,5</v>
      </c>
      <c r="CA679" s="12" t="n">
        <f aca="false">IF(BY679="","",IF(BY679&lt;=-28,1,IF(BY679&lt;=-25.5,2,IF(BY679&lt;=-23,3,IF(BY679&lt;=-20.5,4,IF(BY679&lt;=-18,5,IF(BY679&lt;=-15.5,6,IF(BY679&lt;=-13,7,IF(BY679&lt;=-10.5,8,IF(BY679&lt;=-8,9,IF(BY679&lt;=-5.5,10,IF(BY679&lt;=-3,11,IF(BY679&lt;=-0.5,12,IF(BY679&lt;=2,13,IF(BY679&lt;=4.5,14,IF(BY679&lt;=7,15,IF(BY679&lt;=9.5,16,IF(BY679&lt;=12,17,IF(BY679&lt;=14.5,18,IF(BY679&lt;=17,19,IF(BY679&lt;=19.5,20,IF(BY679&lt;=22,21,IF(BY679&lt;=24.5,22,IF(BY679&lt;=27,23,IF(BY679&lt;=30,24,"Fuera de rango")))))))))))))))))))))))))</f>
        <v>6</v>
      </c>
      <c r="CB679" s="9" t="n">
        <v>-6.75</v>
      </c>
      <c r="CC679" s="10" t="n">
        <f aca="false">18.5- (0.3*H679)</f>
        <v>10.4</v>
      </c>
      <c r="CD679" s="10" t="n">
        <f aca="false">(CB679)-(CC679)</f>
        <v>-17.15</v>
      </c>
      <c r="CE679" s="10" t="str">
        <f aca="false">IF(CD679="","",IF(CD679&lt;-27.5,"De -30 a -28",IF(CD679&lt;-25,"De -27,5 a -25,5",IF(CD679&lt;-22.5,"De -25 a -23",IF(CD679&lt;-20,"De -22,5 a -20,5",IF(CD679&lt;-17.5,"De -20 a -18",IF(CD679&lt;-15,"De -17,5 a -15,5",IF(CD679&lt;-12.5,"De -15 a -13",IF(CD679&lt;-10,"De -12,5 a -10,5",IF(CD679&lt;-7.5,"De -10 a -8",IF(CD679&lt;-5,"De -7,5 a -5,5",IF(CD679&lt;-2.5,"De -5 a -3",IF(CD679&lt;0,"De -2,5 a -0,5",IF(CD679&lt;=2,"De 0 a 2",IF(CD679&lt;=4.5,"De 2,5 a 4,5",IF(CD679&lt;=7,"De 5 a 7",IF(CD679&lt;=9.5,"De 7,5 a 9,5",IF(CD679&lt;=12,"De 10 a 12",IF(CD679&lt;=14.5,"De 12,5 a 14,5",IF(CD679&lt;=17,"De 15 a 17",IF(CD679&lt;=19.5,"De 17,5 a 19,5",IF(CD679&lt;=22,"De 20 a 22",IF(CD679&lt;=24.5,"De 22,5 a 24,5",IF(CD679&lt;=27,"De 25 a 27","De 27,5 a 30"))))))))))))))))))))))))</f>
        <v>De -17,5 a -15,5</v>
      </c>
      <c r="CF679" s="12" t="n">
        <f aca="false">IF(CD679="","",IF(CD679&lt;-27.5,1,IF(CD679&lt;-25,2,IF(CD679&lt;-22.5,3,IF(CD679&lt;-20,4,IF(CD679&lt;-17.5,5,IF(CD679&lt;-15,6,IF(CD679&lt;-12.5,7,IF(CD679&lt;-10,8,IF(CD679&lt;-7.5,9,IF(CD679&lt;-5,10,IF(CD679&lt;-2.5,11,IF(CD679&lt;0,12,IF(CD679&lt;2.5,13,IF(CD679&lt;5,14,IF(CD679&lt;7.5,15,IF(CD679&lt;10,16,IF(CD679&lt;12.5,17,IF(CD679&lt;15,18,IF(CD679&lt;17.5,19,IF(CD679&lt;20,20,IF(CD679&lt;22.5,21,IF(CD679&lt;25,22,IF(CD679&lt;27.5,23,24))))))))))))))))))))))))</f>
        <v>6</v>
      </c>
      <c r="CG679" s="9" t="n">
        <v>-3.25</v>
      </c>
      <c r="CH679" s="10" t="str">
        <f aca="false">IF(CG679="","",IF(AND(CG679&gt;=-10,CG679&lt;=-9.5),"-10 a -9,5",IF(AND(CG679&gt;-9.5,CG679&lt;=-8.5),"-9 a -8,5",IF(AND(CG679&gt;-8.5,CG679&lt;=-7.5),"-8 a -7,5",IF(AND(CG679&gt;-7.5,CG679&lt;=-6.5),"-7 a -6,5",IF(AND(CG679&gt;-6.5,CG679&lt;=-5.5),"-6 a -5,5",IF(AND(CG679&gt;-5.5,CG679&lt;=-4.5),"-5 a -4,5",IF(AND(CG679&gt;-4.5,CG679&lt;=-3.5),"-4 a -3,5",IF(AND(CG679&gt;-3.5,CG679&lt;=-2.5),"-3 a -2,5",IF(CG679=-2.25,"-2,25",IF(AND(CG679&gt;-2.5,CG679&lt;=-1.5),"-2 a -1,5",IF(AND(CG679&gt;-1.5,CG679&lt;=-0.5),"-1 a -0,5",IF(AND(CG679&gt;-0.5,CG679&lt;=0.5),"0 a 0,5",IF(AND(CG679&gt;0.5,CG679&lt;=1.5),"1 a 1,5",IF(AND(CG679&gt;1.5,CG679&lt;=2.5),"2 a 2,5",IF(AND(CG679&gt;2.5,CG679&lt;=3.5),"3 a 3,5",IF(AND(CG679&gt;3.5,CG679&lt;=4.5),"4 a 4,5",IF(AND(CG679&gt;4.5,CG679&lt;=5.5),"5 a 5,5",IF(AND(CG679&gt;5.5,CG679&lt;=6.5),"6 a 6,5",IF(AND(CG679&gt;6.5,CG679&lt;=7.5),"7 a 7,5",IF(AND(CG679&gt;7.5,CG679&lt;=8.5),"8 a 8,5",IF(AND(CG679&gt;8.5,CG679&lt;=9.5),"9 a 9,5",IF(CG679&gt;=10,"10","Fuera de rango")))))))))))))))))))))))</f>
        <v>-3 a -2,5</v>
      </c>
      <c r="CI679" s="11" t="n">
        <f aca="false">IF(CG679="","",IF(CG679=-2.25,"NORMA",IF(CG679&lt;=-9.5,1,IF(CG679&lt;=-8.5,2,IF(CG679&lt;=-7.5,3,IF(CG679&lt;=-6.5,4,IF(CG679&lt;=-5.5,5,IF(CG679&lt;=-4.5,6,IF(CG679&lt;=-3.5,7,IF(CG679&lt;=-2.5,8,IF(CG679&lt;=-1.5,9,IF(CG679&lt;=-0.5,10,IF(CG679&lt;=0.5,11,IF(CG679&lt;=1.5,12,IF(CG679&lt;=2.5,13,IF(CG679&lt;=3.5,14,IF(CG679&lt;=4.5,15,IF(CG679&lt;=5.5,16,IF(CG679&lt;=6.5,17,IF(CG679&lt;=7.5,18,IF(CG679&lt;=8.5,19,IF(CG679&lt;=9.5,20,IF(CG679=10,21,"Fuera de rango")))))))))))))))))))))))</f>
        <v>8</v>
      </c>
      <c r="CJ679" s="9" t="n">
        <v>2.5</v>
      </c>
      <c r="CK679" s="10" t="str">
        <f aca="false">IF(CJ679="","",IF(AND(CJ679&gt;=-6,CJ679&lt;=-5.5),"-6 a -5,5",IF(AND(CJ679&gt;-5.5,CJ679&lt;=-4.5),"-5 a -4,5",IF(AND(CJ679&gt;-4.5,CJ679&lt;=-3.5),"-4 a -3,5",IF(AND(CJ679&gt;-3.5,CJ679&lt;=-2.5),"-3 a -2,5",IF(AND(CJ679&gt;-2.5,CJ679&lt;=-1.5),"-2 a -1,5",IF(AND(CJ679&gt;-1.5,CJ679&lt;=-0.5),"-1 a -0,5",IF(AND(CJ679&gt;-0.5,CJ679&lt;=0.5),"0 a 0,5",IF(AND(CJ679&gt;0.5,CJ679&lt;=1.5),"1 a 1,5",IF(AND(CJ679&gt;1.5,CJ679&lt;2.5),"2",IF(AND(CJ679&gt;=2.5,CJ679&lt;=3),"2,5 a 3",IF(AND(CJ679&gt;3,CJ679&lt;=4),"3,5 a 4",IF(AND(CJ679&gt;4,CJ679&lt;=5),"4,5 a 5",IF(AND(CJ679&gt;5,CJ679&lt;=6),"5,5 a 6",IF(AND(CJ679&gt;6,CJ679&lt;=7),"6,5 a 7",IF(AND(CJ679&gt;7,CJ679&lt;=8),"7,5 a 8",IF(AND(CJ679&gt;8,CJ679&lt;=9.5),"8,5 a 9,5",IF(CJ679=10,"10","Fuera de rango"))))))))))))))))))</f>
        <v>2,5 a 3</v>
      </c>
      <c r="CL679" s="11" t="n">
        <f aca="false">IF(CK679="","",IF(OR(CK679="-6 a -5,5",CK679="-6 - -5,5"),1,IF(OR(CK679="-5 a -4,5",CK679="-5 - -4,5"),2,IF(OR(CK679="-4 a -3,5",CK679="-4 - -3,5"),3,IF(OR(CK679="-3 a -2,5",CK679="-3 - -2,5"),4,IF(OR(CK679="-2 a -1,5",CK679="-2 - -1,5"),5,IF(OR(CK679="-1 a -0,5",CK679="-1 - -0,5"),6,IF(OR(CK679="0 a 0,5",CK679="0 - 0,5"),7,IF(OR(CK679="1 a 1,5",CK679="1 - 1,5"),8,IF(CK679="2","NORMA",IF(OR(CK679="2,5 a 3",CK679="2,5 - 3"),9,IF(OR(CK679="3,5 a 4",CK679="3,5 - 4"),10,IF(OR(CK679="4,5 a 5",CK679="4,5 - 5"),11,IF(OR(CK679="5,5 a 6",CK679="5,5 - 6"),12,IF(OR(CK679="6,5 a 7",CK679="6,5 - 7"),13,IF(OR(CK679="7,5 a 8",CK679="7,5 - 8"),14,IF(OR(CK679="8,5 a 9",CK679="8,5 - 9,5",CK679="9 a 9,5"),15,IF(CK679="10",15,IF(OR(CK679="0,5 a 1",CK679="0,5 - 1"),7,"Fuera de rango")))))))))))))))))))</f>
        <v>9</v>
      </c>
      <c r="CO679" s="10" t="str">
        <f aca="false">IF(CM679&gt;0,"EME"," ")</f>
        <v> </v>
      </c>
      <c r="CQ679" s="10" t="str">
        <f aca="false">IF(CP679&gt;0,"0", " ")</f>
        <v> </v>
      </c>
      <c r="CR679" s="10" t="str">
        <f aca="false">IF(CP679&gt;0,"EME"," ")</f>
        <v> </v>
      </c>
      <c r="CS679" s="9" t="n">
        <v>0.75</v>
      </c>
      <c r="CV679" s="9" t="n">
        <v>1</v>
      </c>
      <c r="CY679" s="9" t="n">
        <v>0</v>
      </c>
      <c r="DB679" s="9" t="n">
        <v>0</v>
      </c>
      <c r="DC679" s="11" t="str">
        <f aca="false">IF(DB679&lt;0,"2"," ")</f>
        <v> </v>
      </c>
      <c r="DD679" s="11" t="str">
        <f aca="false">IF(DB679&lt;0,"MIO"," ")</f>
        <v> </v>
      </c>
      <c r="DE679" s="9" t="n">
        <v>-0.75</v>
      </c>
      <c r="DF679" s="10" t="str">
        <f aca="false">IF(DE679&lt;0,"3"," ")</f>
        <v>3</v>
      </c>
      <c r="DG679" s="10" t="str">
        <f aca="false">IF(DE679&lt;0,"AST"," ")</f>
        <v>AST</v>
      </c>
      <c r="DH679" s="9" t="n">
        <v>-0.5</v>
      </c>
      <c r="DI679" s="10" t="str">
        <f aca="false">IF(DH679&lt;0,"3"," ")</f>
        <v>3</v>
      </c>
      <c r="DJ679" s="10" t="str">
        <f aca="false">IF(DH679&lt;0,"AST"," ")</f>
        <v>AST</v>
      </c>
      <c r="DK679" s="9" t="n">
        <v>0</v>
      </c>
      <c r="DL679" s="10" t="str">
        <f aca="false">IF(DK679&gt;0,"4"," ")</f>
        <v> </v>
      </c>
      <c r="DM679" s="10" t="str">
        <f aca="false">IF(DK679&gt;0,"PRE"," ")</f>
        <v> </v>
      </c>
      <c r="DN679" s="9" t="n">
        <v>0</v>
      </c>
      <c r="DO679" s="10" t="str">
        <f aca="false">IF(DN679&gt;0,"4"," ")</f>
        <v> </v>
      </c>
      <c r="DP679" s="10" t="str">
        <f aca="false">IF(DN679&gt;0,"PRE"," ")</f>
        <v> </v>
      </c>
      <c r="DS679" s="12" t="str">
        <f aca="false">CONCATENATE(CO679,CU679,DA679,DG679,DM679)</f>
        <v> AST </v>
      </c>
      <c r="DT679" s="10" t="e">
        <f aca="false" t="array" ref="DT679">_xlfn.IFS(DS679="EME    ","0", DS679=" HIP   ","1", DS679="  MIO  ","2", DS679="   AST ","3", DS679="    PRE","4", DS679="EME   PRE","5", DS679=" HIP  PRE","6", DS679=" HIP AST ","7", DS679="  MIO PRE","8", DS679="  MIOAST ","9", DS679="   ASTPRE","10",DS679=" HIP ASTPRE","11", DS679="  MIOASTPRE","12", DS679="     ","0")</f>
        <v>#N/A</v>
      </c>
      <c r="DV679" s="1" t="e">
        <f aca="false" t="array" ref="DV679">_xlfn.IFS(DU679="SI","2", DU679="NO","1")</f>
        <v>#N/A</v>
      </c>
      <c r="DX679" s="11" t="str">
        <f aca="false">IF(DW679=0,"1","2")</f>
        <v>1</v>
      </c>
      <c r="DY679" s="11" t="str">
        <f aca="false" t="array" ref="DY679">_xlfn.IFS(DW679=0,"0", DW679=0.25, "1", DW679=0.5,"2", DW679=0.75,"3", DW679=1,"4",DW679=1.25,"5", DW679=1.5,"6", DW679=1.75,"7", DW679=2,"8")</f>
        <v>0</v>
      </c>
      <c r="EA679" s="11" t="str">
        <f aca="false">IF(DZ679=0,"1","2")</f>
        <v>1</v>
      </c>
      <c r="EB679" s="11" t="str">
        <f aca="false" t="array" ref="EB679">_xlfn.IFS(DZ679=0,"0", DZ679=0.25, "1", DZ679=0.5,"2", DZ679=0.75,"3", DZ679=1,"4",DZ679=1.25,"5", DZ679=1.5,"6", DZ679=1.75,"7", DZ679=2,"8")</f>
        <v>0</v>
      </c>
      <c r="ED679" s="10" t="str">
        <f aca="false">IF(EC679=0,"1","2")</f>
        <v>1</v>
      </c>
      <c r="EE679" s="11" t="str">
        <f aca="false" t="array" ref="EE679">_xlfn.IFS(EC679=0,"0", EC679=-0.25, "1", EC679=-0.5,"2", EC679=-0.75,"3", EC679=-1,"4",EC679=-1.25,"5", EC679=-1.5,"6", EC679=-1.75,"7", EC679=-2,"8", EC679=-2.25,"9",EC679=-2.5,"10", EC679=-2.75,"11", EC679=-3,"12", EC679=-3.25,"13", EC679=-3.5,"14", EC679=-3.75,"15",EC679=-4,"16")</f>
        <v>0</v>
      </c>
      <c r="EG679" s="10" t="str">
        <f aca="false">IF(EF679=0,"1","2")</f>
        <v>1</v>
      </c>
      <c r="EH679" s="11" t="str">
        <f aca="false" t="array" ref="EH679">_xlfn.IFS(EF679=0,"0", EF679=-0.25, "1", EF679=-0.5,"2", EF679=-0.75,"3", EF679=-1,"4",EF679=-1.25,"5", EF679=-1.5,"6", EF679=-1.75,"7", EF679=-2,"8", EF679=-2.25,"9",EF679=-2.5,"10", EF679=-2.75,"11", EF679=-3,"12", EF679=-3.25,"13", EF679=-3.5,"14", EF679=-3.75,"15",EF679=-4,"16")</f>
        <v>0</v>
      </c>
      <c r="EJ679" s="11" t="str">
        <f aca="false">IF(EI679=0,"1","2")</f>
        <v>1</v>
      </c>
      <c r="EK679" s="11" t="str">
        <f aca="false" t="array" ref="EK679">_xlfn.IFS(EI679=0,"0", EI679=-0.25, "1", EI679=-0.5,"2", EI679=-0.75,"3", EI679=-1,"4",EI679=-1.25,"5", EI679=-1.5,"6", EI679=-1.75,"7", EI679=-2,"8", EI679=-2.25,"9", EI679=-2.25,"9",EI679=-2.5,"10", EI679=-2.75,"11", EI679=-3,"12", EI679=-3.25,"13", EI679=-3.5,"14", EI679=-3.75,"15",EI679=-4,"16", EI679=0.25, "17", EI679=0.5, "18")</f>
        <v>0</v>
      </c>
      <c r="EM679" s="11" t="str">
        <f aca="false">IF(EL679=0,"1","2")</f>
        <v>1</v>
      </c>
      <c r="EN679" s="11" t="str">
        <f aca="false" t="array" ref="EN679">_xlfn.IFS(EL679=0.25,"17",EL679=0.5,"18", EL679=0,"0", EL679=-0.25, "1", EL679=-0.5,"2", EL679=-0.75,"3", EL679=-1,"4",EL679=-1.25,"5", EL679=-1.5,"6", EL679=-1.75,"7", EL679=-2,"8",EL679= -2.25,"9",EL679=-2.5,"10",EL679= -2.75,"11",EL679= -3,"12",EL679= -3.25,"13",EL679= -3.5,"14",EL679= -3.75,"15",EL679=-4,"16")</f>
        <v>0</v>
      </c>
      <c r="EP679" s="11" t="str">
        <f aca="false">IF(EO679=0,"1","2")</f>
        <v>1</v>
      </c>
      <c r="EQ679" s="11" t="str">
        <f aca="false" t="array" ref="EQ679">_xlfn.IFS(EO679=0,"0", EO679=0.25, "1", EO679=0.5,"2", EO679=0.75,"3", EO679=1,"4",EO679=1.25,"5", EO679=1.5,"6", EO679=1.75,"7", EO679=2,"8", EO679=2.25,"9", EO679=2.25,"9",EO679=2.5,"10", EO679=2.75,"11", EO679=3,"12", EO679=3.25,"13", EO679=3.5,"14", EO679=3.75,"15",EO679=4,"16", EO679=-0.25, "17", bq=-0.5, "18")</f>
        <v>0</v>
      </c>
      <c r="ES679" s="11" t="str">
        <f aca="false">IF(ER679=0,"1","2")</f>
        <v>1</v>
      </c>
      <c r="ET679" s="11" t="str">
        <f aca="false" t="array" ref="ET679">_xlfn.IFS(ER679=0,"0", ER679=0.25, "1", ER679=0.5,"2", ER679=0.75,"3", ER679=1,"4",ER679=1.25,"5", ER679=1.5,"6", ER679=1.75,"7", ER679=2,"8", ER679=2.25,"9", ER679=2.25,"9",ER679=2.5,"10", ER679=2.75,"11", ER679=3,"12", ER679=3.25,"13", ER679=3.5,"14", ER679=3.75,"15",ER679=4,"16", ER679=-0.25, "17", bq=-0.5, "18")</f>
        <v>0</v>
      </c>
      <c r="EV679" s="14" t="e">
        <f aca="false">VLOOKUP(EU679,LEYENDA!$G$2:$H$8,2,TRUE())</f>
        <v>#N/A</v>
      </c>
      <c r="EW679" s="14" t="e">
        <f aca="false" t="array" ref="EW679">_xlfn.IFS(EV679="0-5","1", EV679="6-12","2", EV679="13-18","3", EV679="19-24","4", EV679="25-36","5", EV679="37-48","6", EV679="49-60","7")</f>
        <v>#N/A</v>
      </c>
    </row>
    <row r="680" customFormat="false" ht="13.5" hidden="false" customHeight="false" outlineLevel="0" collapsed="false">
      <c r="A680" s="1" t="n">
        <v>269</v>
      </c>
      <c r="B680" s="2" t="n">
        <v>1</v>
      </c>
      <c r="C680" s="33" t="n">
        <v>44799</v>
      </c>
      <c r="E680" s="5" t="str">
        <f aca="false">VLOOKUP(A680,'286'!$A$3:$J$6279,10,FALSE())</f>
        <v>VERACIERTA OSORIO, MAURICIO</v>
      </c>
      <c r="F680" s="4" t="str">
        <f aca="false">VLOOKUP(A680,'286'!$A$3:$I$1768,3,FALSE())</f>
        <v>VEOMA</v>
      </c>
      <c r="G680" s="6" t="n">
        <f aca="false">VLOOKUP(A680,'286'!$A$3:$I$1768,4,FALSE())</f>
        <v>41435</v>
      </c>
      <c r="H680" s="7" t="n">
        <f aca="false">YEAR(C680)-YEAR(G680)</f>
        <v>9</v>
      </c>
      <c r="I680" s="1" t="str">
        <f aca="false">VLOOKUP(H680,LEYENDA!$C$2:$D$6,2,TRUE())</f>
        <v>0-12</v>
      </c>
      <c r="J680" s="5" t="str">
        <f aca="false">VLOOKUP(A680,'286'!$A$3:$I$1768,7,FALSE())</f>
        <v>H</v>
      </c>
      <c r="K680" s="8" t="n">
        <f aca="false">VLOOKUP(A680,'286'!$A$3:$I$1768,2,FALSE())</f>
        <v>0</v>
      </c>
      <c r="L680" s="4" t="str">
        <f aca="false">VLOOKUP(A680,'286'!$A$3:$I$1768,8,FALSE())</f>
        <v>D</v>
      </c>
      <c r="M680" s="4" t="str">
        <f aca="false">VLOOKUP(A680,'286'!$A$3:$I$1768,9,FALSE())</f>
        <v>D</v>
      </c>
      <c r="N680" s="8" t="str">
        <f aca="false">IF(R680=O680, "MISMA","CONTRARIA")</f>
        <v>MISMA</v>
      </c>
      <c r="O680" s="8" t="str">
        <f aca="false" t="array" ref="O680">_xlfn.IFS(L680="D","1", L680="I","2")</f>
        <v>1</v>
      </c>
      <c r="P680" s="8" t="e">
        <f aca="false" t="array" ref="P680">_xlfn.IFS(K680="OD","1", K680="OI","2")</f>
        <v>#N/A</v>
      </c>
      <c r="Q680" s="1" t="str">
        <f aca="false" t="array" ref="Q680">_xlfn.IFS(J680="M","1", J680="H","2")</f>
        <v>2</v>
      </c>
      <c r="R680" s="8" t="str">
        <f aca="false" t="array" ref="R680">_xlfn.IFS(M680="D","1", M680="I","2")</f>
        <v>1</v>
      </c>
      <c r="S680" s="1" t="str">
        <f aca="false" t="array" ref="S680">_xlfn.IFS(N680="CONTRARIA", "1",N680= "MISMA","2")</f>
        <v>2</v>
      </c>
      <c r="T680" s="1" t="str">
        <f aca="false" t="array" ref="T680">_xlfn.IFS(I680="0-12","1", I680="13-24","2", I680="25-40","3", I680="41-60","4", I680="61-100","5")</f>
        <v>1</v>
      </c>
      <c r="U680" s="9" t="n">
        <v>-3</v>
      </c>
      <c r="V680" s="10" t="str">
        <f aca="false">IF(U680="","",IF(AND(U680&gt;=-9,U680&lt;=-6.5),"-9 a -6,5",IF(AND(U680&gt;=-6,U680&lt;=-3.5),"-6 a -3,5",IF(AND(U680&gt;=-3,U680&lt;=-1),"-3 a -1",IF(U680=-0.5,"-0,5",IF(AND(U680&gt;=0,U680&lt;=2.5),"0 a 2,5",IF(AND(U680&gt;=3,U680&lt;=5.5),"3 a 5,5",IF(AND(U680&gt;=6,U680&lt;=8.5),"6 a 8,5",IF(AND(U680&gt;=9,U680&lt;=20),"9 a 20","Fuera de rango")))))))))</f>
        <v>-3 a -1</v>
      </c>
      <c r="W680" s="11" t="n">
        <f aca="false">IF(V680="","",IF(V680="-9 a -6,5",2,IF(V680="-6 a -3,5",3,IF(V680="-3 a -1",4,IF(V680="-0,5","NORMA",IF(V680="0 a 2,5",5,IF(V680="3 a 5,5",6,IF(V680="6 a 8,5",7,IF(V680="9 a 20",8,"Fuera de rango")))))))))</f>
        <v>4</v>
      </c>
      <c r="X680" s="9" t="n">
        <v>0</v>
      </c>
      <c r="Y680" s="11" t="str">
        <f aca="false">IF(X680="","",IF(AND(X680&gt;=0,X680&lt;=4),"0 a 4",IF(AND(X680&gt;=4.5,X680&lt;=8.5),"4,5 a 8,5",IF(X680=9,"9",IF(AND(X680&gt;=9.5,X680&lt;=13),"9,5 a 13",IF(AND(X680&gt;=13.5,X680&lt;=20),"13,5 a 20",IF(AND(X680&gt;=20.5,X680&lt;=35),"20,5 a 35","Fuera de rango")))))))</f>
        <v>0 a 4</v>
      </c>
      <c r="Z680" s="11" t="n">
        <f aca="false">IF(Y680="","",IF(Y680="0 a 4",1,IF(Y680="4,5 a 8,5",2,IF(Y680="9","NORMA",IF(Y680="9,5 a 13",3,IF(Y680="13,5 a 20",4,IF(Y680="20,5 a 35",5,"Fuera de rango")))))))</f>
        <v>1</v>
      </c>
      <c r="AA680" s="9" t="n">
        <v>14</v>
      </c>
      <c r="AB680" s="10" t="str">
        <f aca="false">IF(AA680="","",IF(AND(AA680&gt;=0,AA680&lt;=9),"0 a 9",IF(AND(AA680&gt;=9.5,AA680&lt;=18.5),"9,5 a 18,5",IF(AA680=19,"19",IF(AND(AA680&gt;=19.5,AA680&lt;=28),"19,5 a 28",IF(AND(AA680&gt;=28.5,AA680&lt;=40),"28,5 a 40","Fuera de rango"))))))</f>
        <v>9,5 a 18,5</v>
      </c>
      <c r="AC680" s="11" t="n">
        <f aca="false" t="array" ref="AC680">_xlfn.IFS(AB680="","",AB680="0 a 9",1,AB680="9,5 a 18,5",2,AB680="19","NORMA",AB680="19,5 a 28",3,AB680="28,5 a 40",4,TRUE(),"Fuera de rango")</f>
        <v>2</v>
      </c>
      <c r="AD680" s="9" t="n">
        <v>0</v>
      </c>
      <c r="AE680" s="10" t="str">
        <f aca="false">IF(AD680="","",IF(AND(AD680&gt;=-10,AD680&lt;=0),"De -10 a 0",IF(AND(AD680&gt;=0.5,AD680&lt;=9.5),"0,5 a 9,5",IF(AD680=10,"10",IF(AND(AD680&gt;=10.5,AD680&lt;=20),"10,5 a 20",IF(AND(AD680&gt;=20.5,AD680&lt;=40),"20,5 a 40","Fuera de rango"))))))</f>
        <v>De -10 a 0</v>
      </c>
      <c r="AF680" s="12" t="n">
        <f aca="false">IF(AD680="","",IF(AND(AD680&gt;=-10,AD680&lt;=0),1,IF(AND(AD680&gt;=0.5,AD680&lt;=9.5),2,IF(AD680=10,"NORMA",IF(AND(AD680&gt;=10.5,AD680&lt;=20),3,IF(AND(AD680&gt;=20.5,AD680&lt;=40),4,""))))))</f>
        <v>1</v>
      </c>
      <c r="AG680" s="9" t="n">
        <v>9</v>
      </c>
      <c r="AH680" s="10" t="str">
        <f aca="false">IF(AG680="","",IF(AND(AG680&gt;=0,AG680&lt;=4),"0 a 4",IF(AND(AG680&gt;=4.5,AG680&lt;=8.5),"4,5 a 8,5",IF(AG680=9,"9",IF(AND(AG680&gt;=9.5,AG680&lt;=13),"9,5 a 13",IF(AND(AG680&gt;=13.5,AG680&lt;=25),"13,5 a 25","Fuera de rango"))))))</f>
        <v>9</v>
      </c>
      <c r="AI680" s="10" t="str">
        <f aca="false">IF(AH680="","",IF(AH680="0 a 4",1,IF(AH680="4,5 a 8,5",2,IF(AH680="9","NORMA",IF(AH680="9,5 a 13",3,IF(AH680="13,5 a 25",4,""))))))</f>
        <v>NORMA</v>
      </c>
      <c r="AJ680" s="9" t="n">
        <v>5</v>
      </c>
      <c r="AK680" s="10" t="str">
        <f aca="false">IF(AJ680="","",IF(AND(AJ680&gt;=-15,AJ680&lt;=-10.5),"-15 a -10,5",IF(AND(AJ680&gt;=-10,AJ680&lt;=-4),"-10 a -4",IF(AND(AJ680&gt;=-4.5,AJ680&lt;=0),"-4,5 a 0",IF(AND(AJ680&gt;=0.5,AJ680&lt;=4.5),"0,5 a 4,5",IF(AJ680=5,"5",IF(AND(AJ680&gt;=5.5,AJ680&lt;=10),"5,5 a 10",IF(AND(AJ680&gt;=10.5,AJ680&lt;=20),"10,5 a 20","Fuera de rango"))))))))</f>
        <v>5</v>
      </c>
      <c r="AL680" s="11" t="str">
        <f aca="false">IF(AK680="","",IF(AK680="-15 a -10,5",1,IF(AK680="-10 a -4",2,IF(AK680="-4,5 a 0",3,IF(AK680="0,5 a 4,5",4,IF(AK680="5","NORMA",IF(AK680="5,5 a 10",5,IF(AK680="10,5 a 20",6,"Error"))))))))</f>
        <v>NORMA</v>
      </c>
      <c r="AM680" s="9" t="n">
        <v>0</v>
      </c>
      <c r="AN680" s="10" t="str">
        <f aca="false">IF(AM680="","",IF(AND(AM680&gt;=-7.5,AM680&lt;=-5.5),"-7,5 a -5,5",IF(AND(AM680&gt;=-5,AM680&lt;=-3),"-5 a -3",IF(AND(AM680&gt;=-2.5,AM680&lt;=-0.5),"-2,5 a -0,5",IF(AM680=0,"0,00",IF(AND(AM680&gt;=0.5,AM680&lt;=2.5),"0,5 a 2,5",IF(AND(AM680&gt;=3,AM680&lt;=5),"3 a 5",IF(AND(AM680&gt;=5.5,AM680&lt;=7.5),"5,5 a 7,5",IF(AND(AM680&gt;=8,AM680&lt;=10),"8 a 10","Fuera de rango")))))))))</f>
        <v>0,00</v>
      </c>
      <c r="AO680" s="11" t="str">
        <f aca="false">IF(AN680="","",IF(AN680="-7,5 a -5,5",1,IF(AN680="-5 a -3",2,IF(AN680="-2,5 a -0,5",3,IF(AN680="0,00","NORMA",IF(AN680="0,5 a 2,5",4,IF(AN680="3 a 5",5,IF(AN680="5,5 a 7,5",6,IF(AN680="8 a 10",7,"Error")))))))))</f>
        <v>NORMA</v>
      </c>
      <c r="AP680" s="9" t="n">
        <v>-6</v>
      </c>
      <c r="AQ680" s="10" t="str">
        <f aca="false">IF(AP680="","",IF(AND(AP680&gt;=-20,AP680&lt;=-9.5),"-20 a -9,5",IF(AND(AP680&gt;=-9,AP680&lt;=-6.5),"-9 a -6,5",IF(AP680=-6,"-6",IF(AND(AP680&gt;=-5.5,AP680&lt;=-3),"-5,5 a -3",IF(AND(AP680&gt;=-2.5,AP680&lt;=0),"-2,5 a 0",IF(AND(AP680&gt;=0.5,AP680&lt;=3),"0,5 a 3",IF(AND(AP680&gt;=3.5,AP680&lt;=6),"3,5 a 6",IF(AND(AP680&gt;=6.5,AP680&lt;=9),"6,5 a 9",IF(AND(AP680&gt;=9.5,AP680&lt;=20),"9,5 a 20","Fuera de rango"))))))))))</f>
        <v>-6</v>
      </c>
      <c r="AR680" s="11" t="str">
        <f aca="false">IF(AQ680="","",IF(AQ680="-20 a -9,5",1,IF(AQ680="-9 a -6,5",2,IF(AQ680="-6","NORMA",IF(AQ680="-5,5 a -3",3,IF(AQ680="-2,5 a 0",4,IF(AQ680="0,5 a 3",5,IF(AQ680="3,5 a 6",6,IF(AQ680="6,5 a 9",7,IF(AQ680="9,5 a 20",8,""))))))))))</f>
        <v>NORMA</v>
      </c>
      <c r="AS680" s="9" t="n">
        <v>-2</v>
      </c>
      <c r="AT680" s="10" t="str">
        <f aca="false">IF(AS680="","",IF(AND(AS680&gt;=-16,AS680&lt;=-14),"-16 a -14",IF(AND(AS680&gt;=-13.5,AS680&lt;=-11.5),"-13,5 a -11,5",IF(AND(AS680&gt;=-11,AS680&lt;=-9),"-11 a -9",IF(AND(AS680&gt;=-8.5,AS680&lt;=-6.5),"-8,5 a -6,5",IF(AND(AS680&gt;=-6,AS680&lt;=-4),"-6 a -4",IF(AND(AS680&gt;=-3.5,AS680&lt;=-1.5),"-3,5 a -1,5",IF(AND(AS680&gt;=-1,AS680&lt;=1),"-1 a 1",IF(AND(AS680&gt;=1.5,AS680&lt;=3.5),"1,5 a 3,5",IF(AND(AS680&gt;=4,AS680&lt;=6),"4 a 6",IF(AND(AS680&gt;=6.5,AS680&lt;=8.5),"6,5 a 8,5",IF(AND(AS680&gt;=9,AS680&lt;=11),"9 a 11",IF(AND(AS680&gt;=11.5,AS680&lt;=13.5),"11,5 a 13,5",IF(AND(AS680&gt;=14,AS680&lt;=16),"14 a 16",IF(AND(AS680&gt;=16.5,AS680&lt;=18.5),"16,5 a 18,5",IF(AND(AS680&gt;=19,AS680&lt;=21),"19 a 21","Fuera de rango"))))))))))))))))</f>
        <v>-3,5 a -1,5</v>
      </c>
      <c r="AU680" s="11" t="n">
        <f aca="false" t="array" ref="AU680">IF(AT680="","",_xlfn.IFS(AT680="-16 a -14",1,AT680="-13,5 a -11,5",2,AT680="-11 a -9",3,AT680="-8,5 a -6,5",4,AT680="-6 a -4",5,AT680="-3,5 a -1,5",6,AT680="-1 a 1",7,AT680="1,5 a 3,5",8,AT680="4 a 6","NORMA",AT680="6,5 a 8,5",9,AT680="9 a 11",10,AT680="11,5 a 13,5",11,AT680="14 a 16",12,AT680="16,5 a 18,5",13,AT680="19 a 21",14,TRUE(),""))</f>
        <v>6</v>
      </c>
      <c r="AV680" s="9" t="n">
        <v>1.75</v>
      </c>
      <c r="AW680" s="10" t="str">
        <f aca="false">IF(AV680="","",IF(AND(AV680&gt;=-1,AV680&lt;=-0.5),"-1 a -0,5",IF(AND(AV680&gt;-0.5,AV680&lt;=0),"De -0,5 a 0",IF(AND(AV680&gt;=0.25,AV680&lt;=0.75),"0,25 a 0,75",IF(AND(AV680&gt;=1,AV680&lt;=1.5),"1 a 1,5",IF(AND(AV680&gt;=1.75,AV680&lt;=2.25),"1,75 a 2,25",IF(AND(AV680&gt;=2.5,AV680&lt;=3),"2,5 a 3",IF(AND(AV680&gt;=3.25,AV680&lt;=3.75),"3,25 a 3,75","Fuera de rango"))))))))</f>
        <v>1,75 a 2,25</v>
      </c>
      <c r="AX680" s="10" t="n">
        <f aca="false">IF(AW680="","",IF(OR(AW680="-1 a -0,5",AW680="-1 a -0.5"),1,IF(OR(AW680="De -0,5 a 0",AW680="-0,5 a 0",AW680="De -0.5 a 0"),2,IF(OR(AW680="0,25 a 0,75",AW680="0.25 a 0.75"),"NORMA",IF(OR(AW680="1 a 1,5",AW680="1 a 1.5"),3,IF(OR(AW680="1,75 a 2,25",AW680="1.75 a 2.25"),4,IF(OR(AW680="2,5 a 3",AW680="2.5 a 3"),5,IF(OR(AW680="3,25 a 3,75",AW680="3.25 a 3.75"),6,""))))))))</f>
        <v>4</v>
      </c>
      <c r="AY680" s="9" t="n">
        <v>-9</v>
      </c>
      <c r="AZ680" s="10" t="str">
        <f aca="false">IF(AY680="","",IF(AND(AY680&gt;=-20,AY680&lt;=-9.5),"-20 a -9,5",IF(AND(AY680&gt;=-9,AY680&lt;=-6.5),"-9 a -6,5",IF(AY680=-6,"-6",IF(AND(AY680&gt;=-5.5,AY680&lt;=-3),"-5,5 a -3",IF(AND(AY680&gt;=-2.5,AY680&lt;=0),"-2,5 a 0",IF(AND(AY680&gt;=0.5,AY680&lt;=3),"0,5 a 3",IF(AND(AY680&gt;=3.5,AY680&lt;=6),"3,5 a 6","Fuera de rango"))))))))</f>
        <v>-9 a -6,5</v>
      </c>
      <c r="BA680" s="11" t="n">
        <f aca="false">IF(AZ680="","",IF(AZ680="-20 a -9,5",1,IF(AZ680="-9 a -6,5",2,IF(AZ680="-6","NORMA",IF(AZ680="-5,5 a -3",3,IF(AZ680="-2,5 a 0",4,IF(AZ680="0,5 a 3",5,IF(AZ680="3,5 a 6",6,""))))))))</f>
        <v>2</v>
      </c>
      <c r="BB680" s="9" t="n">
        <v>0</v>
      </c>
      <c r="BC680" s="10" t="str">
        <f aca="false" t="array" ref="BC680">IF(BB680="","",_xlfn.IFS(AND(BB680&gt;=0,BB680&lt;=2),"0 a 2",AND(BB680&gt;=2.5,BB680&lt;=4.5),"2,5 a 4,5",AND(BB680&gt;=5,BB680&lt;=7),"5 a 7",AND(BB680&gt;=7.5,BB680&lt;=9.5),"7,5 a 9,5",AND(BB680&gt;=10,BB680&lt;=12),"10 a 12",AND(BB680&gt;=12.5,BB680&lt;=14.5),"12,5 a 14,5",BB680=15,"15",AND(BB680&gt;=15.5,BB680&lt;=17.5),"15,5 a 17,5",AND(BB680&gt;=18,BB680&lt;=20),"18 a 20",AND(BB680&gt;=20.5,BB680&lt;=22.5),"20,5 a 22,5",AND(BB680&gt;=23,BB680&lt;=25),"23 a 25",TRUE(),"Fuera de rango"))</f>
        <v>0 a 2</v>
      </c>
      <c r="BD680" s="11" t="n">
        <f aca="false" t="array" ref="BD680">IF(BC680="","",_xlfn.IFS(BC680="0 a 2",1,BC680="2,5 a 4,5",2,BC680="5 a 7",3,BC680="7,5 a 9,5",4,BC680="10 a 12",5,BC680="12,5 a 14,5",6,BC680="15","NORMA",BC680="15,5 a 17,5",7,BC680="18 a 20",8,BC680="20,5 a 22,5",9,BC680="23 a 25",10,TRUE(),"Fuera de rango"))</f>
        <v>1</v>
      </c>
      <c r="BE680" s="9" t="n">
        <v>12</v>
      </c>
      <c r="BF680" s="10" t="str">
        <f aca="false">IF(BE680="","",IF(AND(BE680&gt;=-20,BE680&lt;=-10),"-20 a -10",IF(AND(BE680&gt;=-9.5,BE680&lt;=0.5),"-9,5 a 0,5",IF(AND(BE680&gt;=1,BE680&lt;=11),"1 a 11",IF(AND(BE680&gt;=11.5,BE680&lt;=20.5),"11,5 a 20,5",IF(BE680=21,"21",IF(AND(BE680&gt;=21.5,BE680&lt;=31.5),"21,5 a 31,5",IF(AND(BE680&gt;=32,BE680&lt;=42),"32 a 42","Fuera de rango"))))))))</f>
        <v>11,5 a 20,5</v>
      </c>
      <c r="BG680" s="11" t="n">
        <f aca="false">IF(BF680="","",IF(BF680="-20 a -10",1,IF(BF680="-9,5 a 0,5",2,IF(BF680="1 a 11",3,IF(BF680="11,5 a 20,5",4,IF(BF680="21","NORMA",IF(BF680="21,5 a 31,5",5,IF(BF680="32 a 42",6,""))))))))</f>
        <v>4</v>
      </c>
      <c r="BH680" s="9" t="n">
        <v>6</v>
      </c>
      <c r="BI680" s="10" t="str">
        <f aca="false">IF(BH680="","",IF(AND(BH680&gt;=-20,BH680&lt;=-15),"-20 a -15",IF(AND(BH680&gt;=-14.5,BH680&lt;=-9.5),"-14,5 a -9,5",IF(AND(BH680&gt;=-9,BH680&lt;=-4),"-9 a -4",IF(AND(BH680&gt;=-3.5,BH680&lt;=2.5),"-3,5 a 2,5",IF(AND(BH680&gt;=3,BH680&lt;=8),"3 a 8",IF(AND(BH680&gt;=8.5,BH680&lt;=14.5),"8,5 a 14,5",IF(BH680=15,"15",IF(AND(BH680&gt;=15.5,BH680&lt;=20.5),"15,5 a 20,5",IF(AND(BH680&gt;=21,BH680&lt;=26),"21 a 26","Fuera de rango"))))))))))</f>
        <v>3 a 8</v>
      </c>
      <c r="BJ680" s="11" t="n">
        <f aca="false">IF(BI680="","",IF(BI680="-20 a -15",1,IF(BI680="-14,5 a -9,5",2,IF(BI680="-9 a -4",3,IF(BI680="-3,5 a 2,5",4,IF(BI680="3 a 8",5,IF(BI680="8,5 a 14,5",6,IF(BI680="15","NORMA",IF(BI680="15,5 a 20,5",7,IF(BI680="21 a 26",8,IF(BI680="26,5 a 31,5",9,"")))))))))))</f>
        <v>5</v>
      </c>
      <c r="BK680" s="9" t="n">
        <v>0</v>
      </c>
      <c r="BL680" s="10" t="str">
        <f aca="false">IF(BK680="","",IF(AND(BK680&gt;=0,BK680&lt;=2),"0 - 2",IF(AND(BK680&gt;=2.5,BK680&lt;=4.5),"2,5 - 4,5",IF(AND(BK680&gt;=5,BK680&lt;=7),"5 - 7",IF(AND(BK680&gt;=7.5,BK680&lt;=9.5),"7,5 - 9,5",IF(AND(BK680&gt;=10,BK680&lt;=12),"10 - 12",IF(AND(BK680&gt;=12.5,BK680&lt;=13.5),"12,5 - 13,5",IF(BK680=14,"14",IF(AND(BK680&gt;=14.5,BK680&lt;=16.5),"14,5 - 16,5",IF(AND(BK680&gt;=17,BK680&lt;=19),"17 - 19",IF(AND(BK680&gt;=19.5,BK680&lt;=21.5),"19,5 - 21,5",IF(AND(BK680&gt;=22,BK680&lt;=24),"22 - 24",IF(AND(BK680&gt;=24.5,BK680&lt;=26.5),"24,5 - 26,5",IF(AND(BK680&gt;=27,BK680&lt;=29),"27 - 29",IF(AND(BK680&gt;=29.5,BK680&lt;=30),"29,5 - 30","Fuera de rango")))))))))))))))</f>
        <v>0 - 2</v>
      </c>
      <c r="BM680" s="11" t="n">
        <f aca="false">IF(BL680="","",IF(BL680="0 - 2",1,IF(BL680="2,5 - 4,5",2,IF(BL680="5 - 7",3,IF(BL680="7,5 - 9,5",4,IF(BL680="10 - 12",5,IF(BL680="12,5 - 13,5",6,IF(BL680="14","NORMA",IF(BL680="14,5 - 16,5",7,IF(BL680="17 - 19",8,IF(BL680="19,5 - 21,5",9,IF(BL680="22 - 24",10,IF(BL680="24,5 - 26,5",11,IF(BL680="27 - 29",12,IF(BL680="29,5 - 30",13,"")))))))))))))))</f>
        <v>1</v>
      </c>
      <c r="BN680" s="9" t="n">
        <v>25</v>
      </c>
      <c r="BO680" s="11" t="str">
        <f aca="false">IF(BN680="","",IF(AND(BN680&gt;=-20,BN680&lt;=-10),"-20 a -10",IF(AND(BN680&gt;=-9.5,BN680&lt;=0.5),"-9,5 a 0,5",IF(AND(BN680&gt;=1,BN680&lt;=11),"1 a 11",IF(AND(BN680&gt;=11.5,BN680&lt;=21.5),"11,5 a 21,5",IF(BN680=22,"22",IF(AND(BN680&gt;=22.5,BN680&lt;=32.5),"22,5 a 32,5",IF(AND(BN680&gt;=33,BN680&lt;=43),"33 a 43","Fuera de rango"))))))))</f>
        <v>22,5 a 32,5</v>
      </c>
      <c r="BP680" s="11" t="n">
        <f aca="false">IF(BO680="","",IF(BO680="-20 a -10",1,IF(BO680="-9,5 a 0,5",2,IF(BO680="1 a 11",3,IF(BO680="11,5 a 21,5",4,IF(BO680="22","NORMA",IF(BO680="22,5 a 32,5",5,IF(BO680="33 a 43",6,""))))))))</f>
        <v>5</v>
      </c>
      <c r="BQ680" s="9" t="n">
        <v>18</v>
      </c>
      <c r="BR680" s="10" t="str">
        <f aca="false">IF(BQ680="","",IF(AND(BQ680&gt;=-20,BQ680&lt;=-15),"-20 a -15",IF(AND(BQ680&gt;=-14.5,BQ680&lt;=-9.5),"-14,5 a -9,5",IF(AND(BQ680&gt;=-9,BQ680&lt;=-4),"-9 a -4",IF(AND(BQ680&gt;=-3.5,BQ680&lt;=2.5),"-3,5 a 2,5",IF(AND(BQ680&gt;=3,BQ680&lt;=8),"3 a 8",IF(AND(BQ680&gt;=8.5,BQ680&lt;=13.5),"8,5 a 13,5",IF(AND(BQ680&gt;=14,BQ680&lt;=17.5),"14 a 17,5",IF(BQ680=18,"18",IF(AND(BQ680&gt;=18.5,BQ680&lt;=23.5),"18,5 a 23,5",IF(AND(BQ680&gt;=24,BQ680&lt;=29),"24 a 29",IF(AND(BQ680&gt;=29.5,BQ680&lt;=34.5),"29,5 a 34,5",IF(AND(BQ680&gt;=35,BQ680&lt;=40),"35 a 40","Fuera de rango")))))))))))))</f>
        <v>18</v>
      </c>
      <c r="BS680" s="11" t="str">
        <f aca="false">IF(BR680="","",IF(BR680="-20 a -15",1,IF(BR680="-14,5 a -9,5",2,IF(BR680="-9 a -4",3,IF(BR680="-3,5 a 2,5",4,IF(BR680="3 a 8",5,IF(BR680="8,5 a 13,5",6,IF(BR680="14 a 17,5",7,IF(BR680="18","NORMA",IF(BR680="18,5 a 23,5",8,IF(BR680="24 a 29",9,IF(BR680="29,5 a 34,5",10,IF(BR680="35 a 40",11,"")))))))))))))</f>
        <v>NORMA</v>
      </c>
      <c r="BT680" s="9" t="n">
        <v>0</v>
      </c>
      <c r="BU680" s="10" t="str">
        <f aca="false">IF(BT680="","",IF(AND(BT680&gt;=-20,BT680&lt;=-18),"-20 a -18",IF(AND(BT680&gt;=-17.5,BT680&lt;=-15.5),"-17,5 a -15,5",IF(AND(BT680&gt;=-15,BT680&lt;=-13),"-15 a -13",IF(AND(BT680&gt;=-12.5,BT680&lt;=-10.5),"-12,5 a -10,5",IF(AND(BT680&gt;=-10,BT680&lt;=-8),"-10 a -8",IF(AND(BT680&gt;=-7.5,BT680&lt;=-5.5),"-7,5 a -5,5",IF(AND(BT680&gt;=-5,BT680&lt;=-3),"-5 a -3",IF(AND(BT680&gt;=-2.5,BT680&lt;=-0.5),"-2,5 a -0,5",IF(BT680=0,"0",IF(AND(BT680&gt;=0.5,BT680&lt;=2.5),"0,5 a 2,5",IF(AND(BT680&gt;=3,BT680&lt;=5),"3 a 5",IF(AND(BT680&gt;=5.5,BT680&lt;=7.5),"5,5 a 7,5",IF(AND(BT680&gt;=8,BT680&lt;=10),"8 a 10",IF(AND(BT680&gt;=10.5,BT680&lt;=12.5),"10,5 a 12,5",IF(AND(BT680&gt;=13,BT680&lt;=15),"13 a 15",IF(AND(BT680&gt;=15.5,BT680&lt;=17.5),"15,5 a 17,5",IF(AND(BT680&gt;=18,BT680&lt;=20),"18 a 20","Fuera de rango"))))))))))))))))))</f>
        <v>0</v>
      </c>
      <c r="BV680" s="11" t="str">
        <f aca="false">IF(BT680="","",IF(BT680=0,"NORMA",IF(AND(BT680&gt;=-20,BT680&lt;=-18),2,IF(AND(BT680&gt;=-17.5,BT680&lt;=-15.5),2,IF(AND(BT680&gt;=-15,BT680&lt;=-13),3,IF(AND(BT680&gt;=-12.5,BT680&lt;=-10.5),4,IF(AND(BT680&gt;=-10,BT680&lt;=-8),5,IF(AND(BT680&gt;=-7.5,BT680&lt;=-5.5),6,IF(AND(BT680&gt;=-5,BT680&lt;=-3),7,IF(AND(BT680&gt;=-2.5,BT680&lt;=-0.5),8,IF(AND(BT680&gt;=0.5,BT680&lt;=2.5),9,IF(AND(BT680&gt;=3,BT680&lt;=5),10,IF(AND(BT680&gt;=5.5,BT680&lt;=7.5),11,IF(AND(BT680&gt;=8,BT680&lt;=10),12,IF(AND(BT680&gt;=10.5,BT680&lt;=12.5),13,IF(AND(BT680&gt;=13,BT680&lt;=15),14,IF(AND(BT680&gt;=15.5,BT680&lt;=17.5),15,IF(AND(BT680&gt;=18,BT680&lt;=20),16,"Fuera de rango"))))))))))))))))))</f>
        <v>NORMA</v>
      </c>
      <c r="BW680" s="9" t="n">
        <v>-9.25</v>
      </c>
      <c r="BX680" s="10" t="n">
        <f aca="false">18.5- (0.3*H680)</f>
        <v>15.8</v>
      </c>
      <c r="BY680" s="10" t="n">
        <f aca="false">(BW680)-(BX680)</f>
        <v>-25.05</v>
      </c>
      <c r="BZ680" s="10" t="str">
        <f aca="false">IF(BY680="","",IF(BY680&lt;-27.5,"De -30 a -28",IF(BY680&lt;-25,"De -27,5 a -25,5",IF(BY680&lt;-22.5,"De -25 a -23",IF(BY680&lt;-20,"De -22,5 a -20,5",IF(BY680&lt;-17.5,"De -20 a -18",IF(BY680&lt;-15,"De -17,5 a -15,5",IF(BY680&lt;-12.5,"De -15 a -13",IF(BY680&lt;-10,"De -12,5 a -10,5",IF(BY680&lt;-7.5,"De -10 a -8",IF(BY680&lt;-5,"De -7,5 a -5,5",IF(BY680&lt;-2.5,"De -5 a -3",IF(BY680&lt;0,"De -2,5 a -0,5",IF(BY680&lt;2.5,"De 0 a 2",IF(BY680&lt;5,"De 2,5 a 4,5",IF(BY680&lt;7.5,"De 5 a 7",IF(BY680&lt;10,"De 7,5 a 9,5",IF(BY680&lt;12.5,"De 10 a 12",IF(BY680&lt;15,"De 12,5 a 14,5",IF(BY680&lt;17.5,"De 15 a 17",IF(BY680&lt;20,"De 17,5 a 19,5",IF(BY680&lt;22.5,"De 20 a 22",IF(BY680&lt;25,"De 22,5 a 24,5",IF(BY680&lt;27.5,"De 25 a 27","De 27,5 a 30"))))))))))))))))))))))))</f>
        <v>De -27,5 a -25,5</v>
      </c>
      <c r="CA680" s="12" t="n">
        <f aca="false">IF(BY680="","",IF(BY680&lt;=-28,1,IF(BY680&lt;=-25.5,2,IF(BY680&lt;=-23,3,IF(BY680&lt;=-20.5,4,IF(BY680&lt;=-18,5,IF(BY680&lt;=-15.5,6,IF(BY680&lt;=-13,7,IF(BY680&lt;=-10.5,8,IF(BY680&lt;=-8,9,IF(BY680&lt;=-5.5,10,IF(BY680&lt;=-3,11,IF(BY680&lt;=-0.5,12,IF(BY680&lt;=2,13,IF(BY680&lt;=4.5,14,IF(BY680&lt;=7,15,IF(BY680&lt;=9.5,16,IF(BY680&lt;=12,17,IF(BY680&lt;=14.5,18,IF(BY680&lt;=17,19,IF(BY680&lt;=19.5,20,IF(BY680&lt;=22,21,IF(BY680&lt;=24.5,22,IF(BY680&lt;=27,23,IF(BY680&lt;=30,24,"Fuera de rango")))))))))))))))))))))))))</f>
        <v>3</v>
      </c>
      <c r="CB680" s="9" t="n">
        <v>-6.5</v>
      </c>
      <c r="CC680" s="10" t="n">
        <f aca="false">18.5- (0.3*H680)</f>
        <v>15.8</v>
      </c>
      <c r="CD680" s="10" t="n">
        <f aca="false">(CB680)-(CC680)</f>
        <v>-22.3</v>
      </c>
      <c r="CE680" s="10" t="str">
        <f aca="false">IF(CD680="","",IF(CD680&lt;-27.5,"De -30 a -28",IF(CD680&lt;-25,"De -27,5 a -25,5",IF(CD680&lt;-22.5,"De -25 a -23",IF(CD680&lt;-20,"De -22,5 a -20,5",IF(CD680&lt;-17.5,"De -20 a -18",IF(CD680&lt;-15,"De -17,5 a -15,5",IF(CD680&lt;-12.5,"De -15 a -13",IF(CD680&lt;-10,"De -12,5 a -10,5",IF(CD680&lt;-7.5,"De -10 a -8",IF(CD680&lt;-5,"De -7,5 a -5,5",IF(CD680&lt;-2.5,"De -5 a -3",IF(CD680&lt;0,"De -2,5 a -0,5",IF(CD680&lt;=2,"De 0 a 2",IF(CD680&lt;=4.5,"De 2,5 a 4,5",IF(CD680&lt;=7,"De 5 a 7",IF(CD680&lt;=9.5,"De 7,5 a 9,5",IF(CD680&lt;=12,"De 10 a 12",IF(CD680&lt;=14.5,"De 12,5 a 14,5",IF(CD680&lt;=17,"De 15 a 17",IF(CD680&lt;=19.5,"De 17,5 a 19,5",IF(CD680&lt;=22,"De 20 a 22",IF(CD680&lt;=24.5,"De 22,5 a 24,5",IF(CD680&lt;=27,"De 25 a 27","De 27,5 a 30"))))))))))))))))))))))))</f>
        <v>De -22,5 a -20,5</v>
      </c>
      <c r="CF680" s="12" t="n">
        <f aca="false">IF(CD680="","",IF(CD680&lt;-27.5,1,IF(CD680&lt;-25,2,IF(CD680&lt;-22.5,3,IF(CD680&lt;-20,4,IF(CD680&lt;-17.5,5,IF(CD680&lt;-15,6,IF(CD680&lt;-12.5,7,IF(CD680&lt;-10,8,IF(CD680&lt;-7.5,9,IF(CD680&lt;-5,10,IF(CD680&lt;-2.5,11,IF(CD680&lt;0,12,IF(CD680&lt;2.5,13,IF(CD680&lt;5,14,IF(CD680&lt;7.5,15,IF(CD680&lt;10,16,IF(CD680&lt;12.5,17,IF(CD680&lt;15,18,IF(CD680&lt;17.5,19,IF(CD680&lt;20,20,IF(CD680&lt;22.5,21,IF(CD680&lt;25,22,IF(CD680&lt;27.5,23,24))))))))))))))))))))))))</f>
        <v>4</v>
      </c>
      <c r="CG680" s="9" t="n">
        <v>-2.75</v>
      </c>
      <c r="CH680" s="10" t="str">
        <f aca="false">IF(CG680="","",IF(AND(CG680&gt;=-10,CG680&lt;=-9.5),"-10 a -9,5",IF(AND(CG680&gt;-9.5,CG680&lt;=-8.5),"-9 a -8,5",IF(AND(CG680&gt;-8.5,CG680&lt;=-7.5),"-8 a -7,5",IF(AND(CG680&gt;-7.5,CG680&lt;=-6.5),"-7 a -6,5",IF(AND(CG680&gt;-6.5,CG680&lt;=-5.5),"-6 a -5,5",IF(AND(CG680&gt;-5.5,CG680&lt;=-4.5),"-5 a -4,5",IF(AND(CG680&gt;-4.5,CG680&lt;=-3.5),"-4 a -3,5",IF(AND(CG680&gt;-3.5,CG680&lt;=-2.5),"-3 a -2,5",IF(CG680=-2.25,"-2,25",IF(AND(CG680&gt;-2.5,CG680&lt;=-1.5),"-2 a -1,5",IF(AND(CG680&gt;-1.5,CG680&lt;=-0.5),"-1 a -0,5",IF(AND(CG680&gt;-0.5,CG680&lt;=0.5),"0 a 0,5",IF(AND(CG680&gt;0.5,CG680&lt;=1.5),"1 a 1,5",IF(AND(CG680&gt;1.5,CG680&lt;=2.5),"2 a 2,5",IF(AND(CG680&gt;2.5,CG680&lt;=3.5),"3 a 3,5",IF(AND(CG680&gt;3.5,CG680&lt;=4.5),"4 a 4,5",IF(AND(CG680&gt;4.5,CG680&lt;=5.5),"5 a 5,5",IF(AND(CG680&gt;5.5,CG680&lt;=6.5),"6 a 6,5",IF(AND(CG680&gt;6.5,CG680&lt;=7.5),"7 a 7,5",IF(AND(CG680&gt;7.5,CG680&lt;=8.5),"8 a 8,5",IF(AND(CG680&gt;8.5,CG680&lt;=9.5),"9 a 9,5",IF(CG680&gt;=10,"10","Fuera de rango")))))))))))))))))))))))</f>
        <v>-3 a -2,5</v>
      </c>
      <c r="CI680" s="11" t="n">
        <f aca="false">IF(CG680="","",IF(CG680=-2.25,"NORMA",IF(CG680&lt;=-9.5,1,IF(CG680&lt;=-8.5,2,IF(CG680&lt;=-7.5,3,IF(CG680&lt;=-6.5,4,IF(CG680&lt;=-5.5,5,IF(CG680&lt;=-4.5,6,IF(CG680&lt;=-3.5,7,IF(CG680&lt;=-2.5,8,IF(CG680&lt;=-1.5,9,IF(CG680&lt;=-0.5,10,IF(CG680&lt;=0.5,11,IF(CG680&lt;=1.5,12,IF(CG680&lt;=2.5,13,IF(CG680&lt;=3.5,14,IF(CG680&lt;=4.5,15,IF(CG680&lt;=5.5,16,IF(CG680&lt;=6.5,17,IF(CG680&lt;=7.5,18,IF(CG680&lt;=8.5,19,IF(CG680&lt;=9.5,20,IF(CG680=10,21,"Fuera de rango")))))))))))))))))))))))</f>
        <v>8</v>
      </c>
      <c r="CJ680" s="9" t="n">
        <v>2</v>
      </c>
      <c r="CK680" s="10" t="str">
        <f aca="false">IF(CJ680="","",IF(AND(CJ680&gt;=-6,CJ680&lt;=-5.5),"-6 a -5,5",IF(AND(CJ680&gt;-5.5,CJ680&lt;=-4.5),"-5 a -4,5",IF(AND(CJ680&gt;-4.5,CJ680&lt;=-3.5),"-4 a -3,5",IF(AND(CJ680&gt;-3.5,CJ680&lt;=-2.5),"-3 a -2,5",IF(AND(CJ680&gt;-2.5,CJ680&lt;=-1.5),"-2 a -1,5",IF(AND(CJ680&gt;-1.5,CJ680&lt;=-0.5),"-1 a -0,5",IF(AND(CJ680&gt;-0.5,CJ680&lt;=0.5),"0 a 0,5",IF(AND(CJ680&gt;0.5,CJ680&lt;=1.5),"1 a 1,5",IF(AND(CJ680&gt;1.5,CJ680&lt;2.5),"2",IF(AND(CJ680&gt;=2.5,CJ680&lt;=3),"2,5 a 3",IF(AND(CJ680&gt;3,CJ680&lt;=4),"3,5 a 4",IF(AND(CJ680&gt;4,CJ680&lt;=5),"4,5 a 5",IF(AND(CJ680&gt;5,CJ680&lt;=6),"5,5 a 6",IF(AND(CJ680&gt;6,CJ680&lt;=7),"6,5 a 7",IF(AND(CJ680&gt;7,CJ680&lt;=8),"7,5 a 8",IF(AND(CJ680&gt;8,CJ680&lt;=9.5),"8,5 a 9,5",IF(CJ680=10,"10","Fuera de rango"))))))))))))))))))</f>
        <v>2</v>
      </c>
      <c r="CL680" s="11" t="str">
        <f aca="false">IF(CK680="","",IF(OR(CK680="-6 a -5,5",CK680="-6 - -5,5"),1,IF(OR(CK680="-5 a -4,5",CK680="-5 - -4,5"),2,IF(OR(CK680="-4 a -3,5",CK680="-4 - -3,5"),3,IF(OR(CK680="-3 a -2,5",CK680="-3 - -2,5"),4,IF(OR(CK680="-2 a -1,5",CK680="-2 - -1,5"),5,IF(OR(CK680="-1 a -0,5",CK680="-1 - -0,5"),6,IF(OR(CK680="0 a 0,5",CK680="0 - 0,5"),7,IF(OR(CK680="1 a 1,5",CK680="1 - 1,5"),8,IF(CK680="2","NORMA",IF(OR(CK680="2,5 a 3",CK680="2,5 - 3"),9,IF(OR(CK680="3,5 a 4",CK680="3,5 - 4"),10,IF(OR(CK680="4,5 a 5",CK680="4,5 - 5"),11,IF(OR(CK680="5,5 a 6",CK680="5,5 - 6"),12,IF(OR(CK680="6,5 a 7",CK680="6,5 - 7"),13,IF(OR(CK680="7,5 a 8",CK680="7,5 - 8"),14,IF(OR(CK680="8,5 a 9",CK680="8,5 - 9,5",CK680="9 a 9,5"),15,IF(CK680="10",15,IF(OR(CK680="0,5 a 1",CK680="0,5 - 1"),7,"Fuera de rango")))))))))))))))))))</f>
        <v>NORMA</v>
      </c>
      <c r="CO680" s="10" t="str">
        <f aca="false">IF(CM680&gt;0,"EME"," ")</f>
        <v> </v>
      </c>
      <c r="CQ680" s="10" t="str">
        <f aca="false">IF(CP680&gt;0,"0", " ")</f>
        <v> </v>
      </c>
      <c r="CR680" s="10" t="str">
        <f aca="false">IF(CP680&gt;0,"EME"," ")</f>
        <v> </v>
      </c>
      <c r="CS680" s="9" t="n">
        <v>0</v>
      </c>
      <c r="CV680" s="9" t="n">
        <v>0</v>
      </c>
      <c r="CY680" s="9" t="n">
        <v>-2.5</v>
      </c>
      <c r="DB680" s="9" t="n">
        <v>-2</v>
      </c>
      <c r="DC680" s="11" t="str">
        <f aca="false">IF(DB680&lt;0,"2"," ")</f>
        <v>2</v>
      </c>
      <c r="DD680" s="11" t="str">
        <f aca="false">IF(DB680&lt;0,"MIO"," ")</f>
        <v>MIO</v>
      </c>
      <c r="DE680" s="9" t="n">
        <v>0</v>
      </c>
      <c r="DF680" s="10" t="str">
        <f aca="false">IF(DE680&lt;0,"3"," ")</f>
        <v> </v>
      </c>
      <c r="DG680" s="10" t="str">
        <f aca="false">IF(DE680&lt;0,"AST"," ")</f>
        <v> </v>
      </c>
      <c r="DH680" s="9" t="n">
        <v>0</v>
      </c>
      <c r="DI680" s="10" t="str">
        <f aca="false">IF(DH680&lt;0,"3"," ")</f>
        <v> </v>
      </c>
      <c r="DJ680" s="10" t="str">
        <f aca="false">IF(DH680&lt;0,"AST"," ")</f>
        <v> </v>
      </c>
      <c r="DK680" s="9" t="n">
        <v>0</v>
      </c>
      <c r="DL680" s="10" t="str">
        <f aca="false">IF(DK680&gt;0,"4"," ")</f>
        <v> </v>
      </c>
      <c r="DM680" s="10" t="str">
        <f aca="false">IF(DK680&gt;0,"PRE"," ")</f>
        <v> </v>
      </c>
      <c r="DN680" s="9" t="n">
        <v>0</v>
      </c>
      <c r="DO680" s="10" t="str">
        <f aca="false">IF(DN680&gt;0,"4"," ")</f>
        <v> </v>
      </c>
      <c r="DP680" s="10" t="str">
        <f aca="false">IF(DN680&gt;0,"PRE"," ")</f>
        <v> </v>
      </c>
      <c r="DS680" s="12" t="str">
        <f aca="false">CONCATENATE(CO680,CU680,DA680,DG680,DM680)</f>
        <v>   </v>
      </c>
      <c r="DT680" s="10" t="e">
        <f aca="false" t="array" ref="DT680">_xlfn.IFS(DS680="EME    ","0", DS680=" HIP   ","1", DS680="  MIO  ","2", DS680="   AST ","3", DS680="    PRE","4", DS680="EME   PRE","5", DS680=" HIP  PRE","6", DS680=" HIP AST ","7", DS680="  MIO PRE","8", DS680="  MIOAST ","9", DS680="   ASTPRE","10",DS680=" HIP ASTPRE","11", DS680="  MIOASTPRE","12", DS680="     ","0")</f>
        <v>#N/A</v>
      </c>
      <c r="DV680" s="1" t="e">
        <f aca="false" t="array" ref="DV680">_xlfn.IFS(DU680="SI","2", DU680="NO","1")</f>
        <v>#N/A</v>
      </c>
      <c r="DX680" s="11" t="str">
        <f aca="false">IF(DW680=0,"1","2")</f>
        <v>1</v>
      </c>
      <c r="DY680" s="11" t="str">
        <f aca="false" t="array" ref="DY680">_xlfn.IFS(DW680=0,"0", DW680=0.25, "1", DW680=0.5,"2", DW680=0.75,"3", DW680=1,"4",DW680=1.25,"5", DW680=1.5,"6", DW680=1.75,"7", DW680=2,"8")</f>
        <v>0</v>
      </c>
      <c r="EA680" s="11" t="str">
        <f aca="false">IF(DZ680=0,"1","2")</f>
        <v>1</v>
      </c>
      <c r="EB680" s="11" t="str">
        <f aca="false" t="array" ref="EB680">_xlfn.IFS(DZ680=0,"0", DZ680=0.25, "1", DZ680=0.5,"2", DZ680=0.75,"3", DZ680=1,"4",DZ680=1.25,"5", DZ680=1.5,"6", DZ680=1.75,"7", DZ680=2,"8")</f>
        <v>0</v>
      </c>
      <c r="ED680" s="10" t="str">
        <f aca="false">IF(EC680=0,"1","2")</f>
        <v>1</v>
      </c>
      <c r="EE680" s="11" t="str">
        <f aca="false" t="array" ref="EE680">_xlfn.IFS(EC680=0,"0", EC680=-0.25, "1", EC680=-0.5,"2", EC680=-0.75,"3", EC680=-1,"4",EC680=-1.25,"5", EC680=-1.5,"6", EC680=-1.75,"7", EC680=-2,"8", EC680=-2.25,"9",EC680=-2.5,"10", EC680=-2.75,"11", EC680=-3,"12", EC680=-3.25,"13", EC680=-3.5,"14", EC680=-3.75,"15",EC680=-4,"16")</f>
        <v>0</v>
      </c>
      <c r="EG680" s="10" t="str">
        <f aca="false">IF(EF680=0,"1","2")</f>
        <v>1</v>
      </c>
      <c r="EH680" s="11" t="str">
        <f aca="false" t="array" ref="EH680">_xlfn.IFS(EF680=0,"0", EF680=-0.25, "1", EF680=-0.5,"2", EF680=-0.75,"3", EF680=-1,"4",EF680=-1.25,"5", EF680=-1.5,"6", EF680=-1.75,"7", EF680=-2,"8", EF680=-2.25,"9",EF680=-2.5,"10", EF680=-2.75,"11", EF680=-3,"12", EF680=-3.25,"13", EF680=-3.5,"14", EF680=-3.75,"15",EF680=-4,"16")</f>
        <v>0</v>
      </c>
      <c r="EJ680" s="11" t="str">
        <f aca="false">IF(EI680=0,"1","2")</f>
        <v>1</v>
      </c>
      <c r="EK680" s="11" t="str">
        <f aca="false" t="array" ref="EK680">_xlfn.IFS(EI680=0,"0", EI680=-0.25, "1", EI680=-0.5,"2", EI680=-0.75,"3", EI680=-1,"4",EI680=-1.25,"5", EI680=-1.5,"6", EI680=-1.75,"7", EI680=-2,"8", EI680=-2.25,"9", EI680=-2.25,"9",EI680=-2.5,"10", EI680=-2.75,"11", EI680=-3,"12", EI680=-3.25,"13", EI680=-3.5,"14", EI680=-3.75,"15",EI680=-4,"16", EI680=0.25, "17", EI680=0.5, "18")</f>
        <v>0</v>
      </c>
      <c r="EM680" s="11" t="str">
        <f aca="false">IF(EL680=0,"1","2")</f>
        <v>1</v>
      </c>
      <c r="EN680" s="11" t="str">
        <f aca="false" t="array" ref="EN680">_xlfn.IFS(EL680=0.25,"17",EL680=0.5,"18", EL680=0,"0", EL680=-0.25, "1", EL680=-0.5,"2", EL680=-0.75,"3", EL680=-1,"4",EL680=-1.25,"5", EL680=-1.5,"6", EL680=-1.75,"7", EL680=-2,"8",EL680= -2.25,"9",EL680=-2.5,"10",EL680= -2.75,"11",EL680= -3,"12",EL680= -3.25,"13",EL680= -3.5,"14",EL680= -3.75,"15",EL680=-4,"16")</f>
        <v>0</v>
      </c>
      <c r="EP680" s="11" t="str">
        <f aca="false">IF(EO680=0,"1","2")</f>
        <v>1</v>
      </c>
      <c r="EQ680" s="11" t="str">
        <f aca="false" t="array" ref="EQ680">_xlfn.IFS(EO680=0,"0", EO680=0.25, "1", EO680=0.5,"2", EO680=0.75,"3", EO680=1,"4",EO680=1.25,"5", EO680=1.5,"6", EO680=1.75,"7", EO680=2,"8", EO680=2.25,"9", EO680=2.25,"9",EO680=2.5,"10", EO680=2.75,"11", EO680=3,"12", EO680=3.25,"13", EO680=3.5,"14", EO680=3.75,"15",EO680=4,"16", EO680=-0.25, "17", bq=-0.5, "18")</f>
        <v>0</v>
      </c>
      <c r="ES680" s="11" t="str">
        <f aca="false">IF(ER680=0,"1","2")</f>
        <v>1</v>
      </c>
      <c r="ET680" s="11" t="str">
        <f aca="false" t="array" ref="ET680">_xlfn.IFS(ER680=0,"0", ER680=0.25, "1", ER680=0.5,"2", ER680=0.75,"3", ER680=1,"4",ER680=1.25,"5", ER680=1.5,"6", ER680=1.75,"7", ER680=2,"8", ER680=2.25,"9", ER680=2.25,"9",ER680=2.5,"10", ER680=2.75,"11", ER680=3,"12", ER680=3.25,"13", ER680=3.5,"14", ER680=3.75,"15",ER680=4,"16", ER680=-0.25, "17", bq=-0.5, "18")</f>
        <v>0</v>
      </c>
      <c r="EV680" s="14" t="e">
        <f aca="false">VLOOKUP(EU680,LEYENDA!$G$2:$H$8,2,TRUE())</f>
        <v>#N/A</v>
      </c>
      <c r="EW680" s="14" t="e">
        <f aca="false" t="array" ref="EW680">_xlfn.IFS(EV680="0-5","1", EV680="6-12","2", EV680="13-18","3", EV680="19-24","4", EV680="25-36","5", EV680="37-48","6", EV680="49-60","7")</f>
        <v>#N/A</v>
      </c>
    </row>
    <row r="681" customFormat="false" ht="13.5" hidden="false" customHeight="false" outlineLevel="0" collapsed="false">
      <c r="A681" s="1" t="n">
        <v>269</v>
      </c>
      <c r="B681" s="2" t="n">
        <v>2</v>
      </c>
      <c r="C681" s="33" t="n">
        <v>45206</v>
      </c>
      <c r="E681" s="5" t="str">
        <f aca="false">VLOOKUP(A681,'286'!$A$3:$J$6279,10,FALSE())</f>
        <v>VERACIERTA OSORIO, MAURICIO</v>
      </c>
      <c r="F681" s="4" t="str">
        <f aca="false">VLOOKUP(A681,'286'!$A$3:$I$1768,3,FALSE())</f>
        <v>VEOMA</v>
      </c>
      <c r="G681" s="6" t="n">
        <f aca="false">VLOOKUP(A681,'286'!$A$3:$I$1768,4,FALSE())</f>
        <v>41435</v>
      </c>
      <c r="H681" s="7" t="n">
        <f aca="false">YEAR(C681)-YEAR(G681)</f>
        <v>10</v>
      </c>
      <c r="I681" s="1" t="str">
        <f aca="false">VLOOKUP(H681,LEYENDA!$C$2:$D$6,2,TRUE())</f>
        <v>0-12</v>
      </c>
      <c r="J681" s="5" t="str">
        <f aca="false">VLOOKUP(A681,'286'!$A$3:$I$1768,7,FALSE())</f>
        <v>H</v>
      </c>
      <c r="K681" s="8" t="n">
        <f aca="false">VLOOKUP(A681,'286'!$A$3:$I$1768,2,FALSE())</f>
        <v>0</v>
      </c>
      <c r="L681" s="4" t="str">
        <f aca="false">VLOOKUP(A681,'286'!$A$3:$I$1768,8,FALSE())</f>
        <v>D</v>
      </c>
      <c r="M681" s="4" t="str">
        <f aca="false">VLOOKUP(A681,'286'!$A$3:$I$1768,9,FALSE())</f>
        <v>D</v>
      </c>
      <c r="N681" s="8" t="str">
        <f aca="false">IF(R681=O681, "MISMA","CONTRARIA")</f>
        <v>MISMA</v>
      </c>
      <c r="O681" s="8" t="str">
        <f aca="false" t="array" ref="O681">_xlfn.IFS(L681="D","1", L681="I","2")</f>
        <v>1</v>
      </c>
      <c r="P681" s="8" t="e">
        <f aca="false" t="array" ref="P681">_xlfn.IFS(K681="OD","1", K681="OI","2")</f>
        <v>#N/A</v>
      </c>
      <c r="Q681" s="1" t="str">
        <f aca="false" t="array" ref="Q681">_xlfn.IFS(J681="M","1", J681="H","2")</f>
        <v>2</v>
      </c>
      <c r="R681" s="8" t="str">
        <f aca="false" t="array" ref="R681">_xlfn.IFS(M681="D","1", M681="I","2")</f>
        <v>1</v>
      </c>
      <c r="S681" s="1" t="str">
        <f aca="false" t="array" ref="S681">_xlfn.IFS(N681="CONTRARIA", "1",N681= "MISMA","2")</f>
        <v>2</v>
      </c>
      <c r="T681" s="1" t="str">
        <f aca="false" t="array" ref="T681">_xlfn.IFS(I681="0-12","1", I681="13-24","2", I681="25-40","3", I681="41-60","4", I681="61-100","5")</f>
        <v>1</v>
      </c>
      <c r="U681" s="9" t="n">
        <v>-3</v>
      </c>
      <c r="V681" s="10" t="str">
        <f aca="false">IF(U681="","",IF(AND(U681&gt;=-9,U681&lt;=-6.5),"-9 a -6,5",IF(AND(U681&gt;=-6,U681&lt;=-3.5),"-6 a -3,5",IF(AND(U681&gt;=-3,U681&lt;=-1),"-3 a -1",IF(U681=-0.5,"-0,5",IF(AND(U681&gt;=0,U681&lt;=2.5),"0 a 2,5",IF(AND(U681&gt;=3,U681&lt;=5.5),"3 a 5,5",IF(AND(U681&gt;=6,U681&lt;=8.5),"6 a 8,5",IF(AND(U681&gt;=9,U681&lt;=20),"9 a 20","Fuera de rango")))))))))</f>
        <v>-3 a -1</v>
      </c>
      <c r="W681" s="11" t="n">
        <f aca="false">IF(V681="","",IF(V681="-9 a -6,5",2,IF(V681="-6 a -3,5",3,IF(V681="-3 a -1",4,IF(V681="-0,5","NORMA",IF(V681="0 a 2,5",5,IF(V681="3 a 5,5",6,IF(V681="6 a 8,5",7,IF(V681="9 a 20",8,"Fuera de rango")))))))))</f>
        <v>4</v>
      </c>
      <c r="X681" s="9" t="n">
        <v>0</v>
      </c>
      <c r="Y681" s="11" t="str">
        <f aca="false">IF(X681="","",IF(AND(X681&gt;=0,X681&lt;=4),"0 a 4",IF(AND(X681&gt;=4.5,X681&lt;=8.5),"4,5 a 8,5",IF(X681=9,"9",IF(AND(X681&gt;=9.5,X681&lt;=13),"9,5 a 13",IF(AND(X681&gt;=13.5,X681&lt;=20),"13,5 a 20",IF(AND(X681&gt;=20.5,X681&lt;=35),"20,5 a 35","Fuera de rango")))))))</f>
        <v>0 a 4</v>
      </c>
      <c r="Z681" s="11" t="n">
        <f aca="false">IF(Y681="","",IF(Y681="0 a 4",1,IF(Y681="4,5 a 8,5",2,IF(Y681="9","NORMA",IF(Y681="9,5 a 13",3,IF(Y681="13,5 a 20",4,IF(Y681="20,5 a 35",5,"Fuera de rango")))))))</f>
        <v>1</v>
      </c>
      <c r="AA681" s="9" t="n">
        <v>6</v>
      </c>
      <c r="AB681" s="10" t="str">
        <f aca="false">IF(AA681="","",IF(AND(AA681&gt;=0,AA681&lt;=9),"0 a 9",IF(AND(AA681&gt;=9.5,AA681&lt;=18.5),"9,5 a 18,5",IF(AA681=19,"19",IF(AND(AA681&gt;=19.5,AA681&lt;=28),"19,5 a 28",IF(AND(AA681&gt;=28.5,AA681&lt;=40),"28,5 a 40","Fuera de rango"))))))</f>
        <v>0 a 9</v>
      </c>
      <c r="AC681" s="11" t="n">
        <f aca="false" t="array" ref="AC681">_xlfn.IFS(AB681="","",AB681="0 a 9",1,AB681="9,5 a 18,5",2,AB681="19","NORMA",AB681="19,5 a 28",3,AB681="28,5 a 40",4,TRUE(),"Fuera de rango")</f>
        <v>1</v>
      </c>
      <c r="AD681" s="9" t="n">
        <v>1</v>
      </c>
      <c r="AE681" s="10" t="str">
        <f aca="false">IF(AD681="","",IF(AND(AD681&gt;=-10,AD681&lt;=0),"De -10 a 0",IF(AND(AD681&gt;=0.5,AD681&lt;=9.5),"0,5 a 9,5",IF(AD681=10,"10",IF(AND(AD681&gt;=10.5,AD681&lt;=20),"10,5 a 20",IF(AND(AD681&gt;=20.5,AD681&lt;=40),"20,5 a 40","Fuera de rango"))))))</f>
        <v>0,5 a 9,5</v>
      </c>
      <c r="AF681" s="12" t="n">
        <f aca="false">IF(AD681="","",IF(AND(AD681&gt;=-10,AD681&lt;=0),1,IF(AND(AD681&gt;=0.5,AD681&lt;=9.5),2,IF(AD681=10,"NORMA",IF(AND(AD681&gt;=10.5,AD681&lt;=20),3,IF(AND(AD681&gt;=20.5,AD681&lt;=40),4,""))))))</f>
        <v>2</v>
      </c>
      <c r="AG681" s="9" t="n">
        <v>9</v>
      </c>
      <c r="AH681" s="10" t="str">
        <f aca="false">IF(AG681="","",IF(AND(AG681&gt;=0,AG681&lt;=4),"0 a 4",IF(AND(AG681&gt;=4.5,AG681&lt;=8.5),"4,5 a 8,5",IF(AG681=9,"9",IF(AND(AG681&gt;=9.5,AG681&lt;=13),"9,5 a 13",IF(AND(AG681&gt;=13.5,AG681&lt;=25),"13,5 a 25","Fuera de rango"))))))</f>
        <v>9</v>
      </c>
      <c r="AI681" s="10" t="str">
        <f aca="false">IF(AH681="","",IF(AH681="0 a 4",1,IF(AH681="4,5 a 8,5",2,IF(AH681="9","NORMA",IF(AH681="9,5 a 13",3,IF(AH681="13,5 a 25",4,""))))))</f>
        <v>NORMA</v>
      </c>
      <c r="AJ681" s="9" t="n">
        <v>6</v>
      </c>
      <c r="AK681" s="10" t="str">
        <f aca="false">IF(AJ681="","",IF(AND(AJ681&gt;=-15,AJ681&lt;=-10.5),"-15 a -10,5",IF(AND(AJ681&gt;=-10,AJ681&lt;=-4),"-10 a -4",IF(AND(AJ681&gt;=-4.5,AJ681&lt;=0),"-4,5 a 0",IF(AND(AJ681&gt;=0.5,AJ681&lt;=4.5),"0,5 a 4,5",IF(AJ681=5,"5",IF(AND(AJ681&gt;=5.5,AJ681&lt;=10),"5,5 a 10",IF(AND(AJ681&gt;=10.5,AJ681&lt;=20),"10,5 a 20","Fuera de rango"))))))))</f>
        <v>5,5 a 10</v>
      </c>
      <c r="AL681" s="11" t="n">
        <f aca="false">IF(AK681="","",IF(AK681="-15 a -10,5",1,IF(AK681="-10 a -4",2,IF(AK681="-4,5 a 0",3,IF(AK681="0,5 a 4,5",4,IF(AK681="5","NORMA",IF(AK681="5,5 a 10",5,IF(AK681="10,5 a 20",6,"Error"))))))))</f>
        <v>5</v>
      </c>
      <c r="AM681" s="9" t="n">
        <v>0</v>
      </c>
      <c r="AN681" s="10" t="str">
        <f aca="false">IF(AM681="","",IF(AND(AM681&gt;=-7.5,AM681&lt;=-5.5),"-7,5 a -5,5",IF(AND(AM681&gt;=-5,AM681&lt;=-3),"-5 a -3",IF(AND(AM681&gt;=-2.5,AM681&lt;=-0.5),"-2,5 a -0,5",IF(AM681=0,"0,00",IF(AND(AM681&gt;=0.5,AM681&lt;=2.5),"0,5 a 2,5",IF(AND(AM681&gt;=3,AM681&lt;=5),"3 a 5",IF(AND(AM681&gt;=5.5,AM681&lt;=7.5),"5,5 a 7,5",IF(AND(AM681&gt;=8,AM681&lt;=10),"8 a 10","Fuera de rango")))))))))</f>
        <v>0,00</v>
      </c>
      <c r="AO681" s="11" t="str">
        <f aca="false">IF(AN681="","",IF(AN681="-7,5 a -5,5",1,IF(AN681="-5 a -3",2,IF(AN681="-2,5 a -0,5",3,IF(AN681="0,00","NORMA",IF(AN681="0,5 a 2,5",4,IF(AN681="3 a 5",5,IF(AN681="5,5 a 7,5",6,IF(AN681="8 a 10",7,"Error")))))))))</f>
        <v>NORMA</v>
      </c>
      <c r="AP681" s="9" t="n">
        <v>-1</v>
      </c>
      <c r="AQ681" s="10" t="str">
        <f aca="false">IF(AP681="","",IF(AND(AP681&gt;=-20,AP681&lt;=-9.5),"-20 a -9,5",IF(AND(AP681&gt;=-9,AP681&lt;=-6.5),"-9 a -6,5",IF(AP681=-6,"-6",IF(AND(AP681&gt;=-5.5,AP681&lt;=-3),"-5,5 a -3",IF(AND(AP681&gt;=-2.5,AP681&lt;=0),"-2,5 a 0",IF(AND(AP681&gt;=0.5,AP681&lt;=3),"0,5 a 3",IF(AND(AP681&gt;=3.5,AP681&lt;=6),"3,5 a 6",IF(AND(AP681&gt;=6.5,AP681&lt;=9),"6,5 a 9",IF(AND(AP681&gt;=9.5,AP681&lt;=20),"9,5 a 20","Fuera de rango"))))))))))</f>
        <v>-2,5 a 0</v>
      </c>
      <c r="AR681" s="11" t="n">
        <f aca="false">IF(AQ681="","",IF(AQ681="-20 a -9,5",1,IF(AQ681="-9 a -6,5",2,IF(AQ681="-6","NORMA",IF(AQ681="-5,5 a -3",3,IF(AQ681="-2,5 a 0",4,IF(AQ681="0,5 a 3",5,IF(AQ681="3,5 a 6",6,IF(AQ681="6,5 a 9",7,IF(AQ681="9,5 a 20",8,""))))))))))</f>
        <v>4</v>
      </c>
      <c r="AS681" s="9" t="n">
        <v>-4</v>
      </c>
      <c r="AT681" s="10" t="str">
        <f aca="false">IF(AS681="","",IF(AND(AS681&gt;=-16,AS681&lt;=-14),"-16 a -14",IF(AND(AS681&gt;=-13.5,AS681&lt;=-11.5),"-13,5 a -11,5",IF(AND(AS681&gt;=-11,AS681&lt;=-9),"-11 a -9",IF(AND(AS681&gt;=-8.5,AS681&lt;=-6.5),"-8,5 a -6,5",IF(AND(AS681&gt;=-6,AS681&lt;=-4),"-6 a -4",IF(AND(AS681&gt;=-3.5,AS681&lt;=-1.5),"-3,5 a -1,5",IF(AND(AS681&gt;=-1,AS681&lt;=1),"-1 a 1",IF(AND(AS681&gt;=1.5,AS681&lt;=3.5),"1,5 a 3,5",IF(AND(AS681&gt;=4,AS681&lt;=6),"4 a 6",IF(AND(AS681&gt;=6.5,AS681&lt;=8.5),"6,5 a 8,5",IF(AND(AS681&gt;=9,AS681&lt;=11),"9 a 11",IF(AND(AS681&gt;=11.5,AS681&lt;=13.5),"11,5 a 13,5",IF(AND(AS681&gt;=14,AS681&lt;=16),"14 a 16",IF(AND(AS681&gt;=16.5,AS681&lt;=18.5),"16,5 a 18,5",IF(AND(AS681&gt;=19,AS681&lt;=21),"19 a 21","Fuera de rango"))))))))))))))))</f>
        <v>-6 a -4</v>
      </c>
      <c r="AU681" s="11" t="n">
        <f aca="false" t="array" ref="AU681">IF(AT681="","",_xlfn.IFS(AT681="-16 a -14",1,AT681="-13,5 a -11,5",2,AT681="-11 a -9",3,AT681="-8,5 a -6,5",4,AT681="-6 a -4",5,AT681="-3,5 a -1,5",6,AT681="-1 a 1",7,AT681="1,5 a 3,5",8,AT681="4 a 6","NORMA",AT681="6,5 a 8,5",9,AT681="9 a 11",10,AT681="11,5 a 13,5",11,AT681="14 a 16",12,AT681="16,5 a 18,5",13,AT681="19 a 21",14,TRUE(),""))</f>
        <v>5</v>
      </c>
      <c r="AV681" s="9" t="n">
        <v>1.5</v>
      </c>
      <c r="AW681" s="10" t="str">
        <f aca="false">IF(AV681="","",IF(AND(AV681&gt;=-1,AV681&lt;=-0.5),"-1 a -0,5",IF(AND(AV681&gt;-0.5,AV681&lt;=0),"De -0,5 a 0",IF(AND(AV681&gt;=0.25,AV681&lt;=0.75),"0,25 a 0,75",IF(AND(AV681&gt;=1,AV681&lt;=1.5),"1 a 1,5",IF(AND(AV681&gt;=1.75,AV681&lt;=2.25),"1,75 a 2,25",IF(AND(AV681&gt;=2.5,AV681&lt;=3),"2,5 a 3",IF(AND(AV681&gt;=3.25,AV681&lt;=3.75),"3,25 a 3,75","Fuera de rango"))))))))</f>
        <v>1 a 1,5</v>
      </c>
      <c r="AX681" s="10" t="n">
        <f aca="false">IF(AW681="","",IF(OR(AW681="-1 a -0,5",AW681="-1 a -0.5"),1,IF(OR(AW681="De -0,5 a 0",AW681="-0,5 a 0",AW681="De -0.5 a 0"),2,IF(OR(AW681="0,25 a 0,75",AW681="0.25 a 0.75"),"NORMA",IF(OR(AW681="1 a 1,5",AW681="1 a 1.5"),3,IF(OR(AW681="1,75 a 2,25",AW681="1.75 a 2.25"),4,IF(OR(AW681="2,5 a 3",AW681="2.5 a 3"),5,IF(OR(AW681="3,25 a 3,75",AW681="3.25 a 3.75"),6,""))))))))</f>
        <v>3</v>
      </c>
      <c r="AY681" s="9" t="n">
        <v>-8</v>
      </c>
      <c r="AZ681" s="10" t="str">
        <f aca="false">IF(AY681="","",IF(AND(AY681&gt;=-20,AY681&lt;=-9.5),"-20 a -9,5",IF(AND(AY681&gt;=-9,AY681&lt;=-6.5),"-9 a -6,5",IF(AY681=-6,"-6",IF(AND(AY681&gt;=-5.5,AY681&lt;=-3),"-5,5 a -3",IF(AND(AY681&gt;=-2.5,AY681&lt;=0),"-2,5 a 0",IF(AND(AY681&gt;=0.5,AY681&lt;=3),"0,5 a 3",IF(AND(AY681&gt;=3.5,AY681&lt;=6),"3,5 a 6","Fuera de rango"))))))))</f>
        <v>-9 a -6,5</v>
      </c>
      <c r="BA681" s="11" t="n">
        <f aca="false">IF(AZ681="","",IF(AZ681="-20 a -9,5",1,IF(AZ681="-9 a -6,5",2,IF(AZ681="-6","NORMA",IF(AZ681="-5,5 a -3",3,IF(AZ681="-2,5 a 0",4,IF(AZ681="0,5 a 3",5,IF(AZ681="3,5 a 6",6,""))))))))</f>
        <v>2</v>
      </c>
      <c r="BB681" s="9" t="n">
        <v>0</v>
      </c>
      <c r="BC681" s="10" t="str">
        <f aca="false" t="array" ref="BC681">IF(BB681="","",_xlfn.IFS(AND(BB681&gt;=0,BB681&lt;=2),"0 a 2",AND(BB681&gt;=2.5,BB681&lt;=4.5),"2,5 a 4,5",AND(BB681&gt;=5,BB681&lt;=7),"5 a 7",AND(BB681&gt;=7.5,BB681&lt;=9.5),"7,5 a 9,5",AND(BB681&gt;=10,BB681&lt;=12),"10 a 12",AND(BB681&gt;=12.5,BB681&lt;=14.5),"12,5 a 14,5",BB681=15,"15",AND(BB681&gt;=15.5,BB681&lt;=17.5),"15,5 a 17,5",AND(BB681&gt;=18,BB681&lt;=20),"18 a 20",AND(BB681&gt;=20.5,BB681&lt;=22.5),"20,5 a 22,5",AND(BB681&gt;=23,BB681&lt;=25),"23 a 25",TRUE(),"Fuera de rango"))</f>
        <v>0 a 2</v>
      </c>
      <c r="BD681" s="11" t="n">
        <f aca="false" t="array" ref="BD681">IF(BC681="","",_xlfn.IFS(BC681="0 a 2",1,BC681="2,5 a 4,5",2,BC681="5 a 7",3,BC681="7,5 a 9,5",4,BC681="10 a 12",5,BC681="12,5 a 14,5",6,BC681="15","NORMA",BC681="15,5 a 17,5",7,BC681="18 a 20",8,BC681="20,5 a 22,5",9,BC681="23 a 25",10,TRUE(),"Fuera de rango"))</f>
        <v>1</v>
      </c>
      <c r="BE681" s="9" t="n">
        <v>18</v>
      </c>
      <c r="BF681" s="10" t="str">
        <f aca="false">IF(BE681="","",IF(AND(BE681&gt;=-20,BE681&lt;=-10),"-20 a -10",IF(AND(BE681&gt;=-9.5,BE681&lt;=0.5),"-9,5 a 0,5",IF(AND(BE681&gt;=1,BE681&lt;=11),"1 a 11",IF(AND(BE681&gt;=11.5,BE681&lt;=20.5),"11,5 a 20,5",IF(BE681=21,"21",IF(AND(BE681&gt;=21.5,BE681&lt;=31.5),"21,5 a 31,5",IF(AND(BE681&gt;=32,BE681&lt;=42),"32 a 42","Fuera de rango"))))))))</f>
        <v>11,5 a 20,5</v>
      </c>
      <c r="BG681" s="11" t="n">
        <f aca="false">IF(BF681="","",IF(BF681="-20 a -10",1,IF(BF681="-9,5 a 0,5",2,IF(BF681="1 a 11",3,IF(BF681="11,5 a 20,5",4,IF(BF681="21","NORMA",IF(BF681="21,5 a 31,5",5,IF(BF681="32 a 42",6,""))))))))</f>
        <v>4</v>
      </c>
      <c r="BH681" s="9" t="n">
        <v>12</v>
      </c>
      <c r="BI681" s="10" t="str">
        <f aca="false">IF(BH681="","",IF(AND(BH681&gt;=-20,BH681&lt;=-15),"-20 a -15",IF(AND(BH681&gt;=-14.5,BH681&lt;=-9.5),"-14,5 a -9,5",IF(AND(BH681&gt;=-9,BH681&lt;=-4),"-9 a -4",IF(AND(BH681&gt;=-3.5,BH681&lt;=2.5),"-3,5 a 2,5",IF(AND(BH681&gt;=3,BH681&lt;=8),"3 a 8",IF(AND(BH681&gt;=8.5,BH681&lt;=14.5),"8,5 a 14,5",IF(BH681=15,"15",IF(AND(BH681&gt;=15.5,BH681&lt;=20.5),"15,5 a 20,5",IF(AND(BH681&gt;=21,BH681&lt;=26),"21 a 26","Fuera de rango"))))))))))</f>
        <v>8,5 a 14,5</v>
      </c>
      <c r="BJ681" s="11" t="n">
        <f aca="false">IF(BI681="","",IF(BI681="-20 a -15",1,IF(BI681="-14,5 a -9,5",2,IF(BI681="-9 a -4",3,IF(BI681="-3,5 a 2,5",4,IF(BI681="3 a 8",5,IF(BI681="8,5 a 14,5",6,IF(BI681="15","NORMA",IF(BI681="15,5 a 20,5",7,IF(BI681="21 a 26",8,IF(BI681="26,5 a 31,5",9,"")))))))))))</f>
        <v>6</v>
      </c>
      <c r="BK681" s="9" t="n">
        <v>17</v>
      </c>
      <c r="BL681" s="10" t="str">
        <f aca="false">IF(BK681="","",IF(AND(BK681&gt;=0,BK681&lt;=2),"0 - 2",IF(AND(BK681&gt;=2.5,BK681&lt;=4.5),"2,5 - 4,5",IF(AND(BK681&gt;=5,BK681&lt;=7),"5 - 7",IF(AND(BK681&gt;=7.5,BK681&lt;=9.5),"7,5 - 9,5",IF(AND(BK681&gt;=10,BK681&lt;=12),"10 - 12",IF(AND(BK681&gt;=12.5,BK681&lt;=13.5),"12,5 - 13,5",IF(BK681=14,"14",IF(AND(BK681&gt;=14.5,BK681&lt;=16.5),"14,5 - 16,5",IF(AND(BK681&gt;=17,BK681&lt;=19),"17 - 19",IF(AND(BK681&gt;=19.5,BK681&lt;=21.5),"19,5 - 21,5",IF(AND(BK681&gt;=22,BK681&lt;=24),"22 - 24",IF(AND(BK681&gt;=24.5,BK681&lt;=26.5),"24,5 - 26,5",IF(AND(BK681&gt;=27,BK681&lt;=29),"27 - 29",IF(AND(BK681&gt;=29.5,BK681&lt;=30),"29,5 - 30","Fuera de rango")))))))))))))))</f>
        <v>17 - 19</v>
      </c>
      <c r="BM681" s="11" t="n">
        <f aca="false">IF(BL681="","",IF(BL681="0 - 2",1,IF(BL681="2,5 - 4,5",2,IF(BL681="5 - 7",3,IF(BL681="7,5 - 9,5",4,IF(BL681="10 - 12",5,IF(BL681="12,5 - 13,5",6,IF(BL681="14","NORMA",IF(BL681="14,5 - 16,5",7,IF(BL681="17 - 19",8,IF(BL681="19,5 - 21,5",9,IF(BL681="22 - 24",10,IF(BL681="24,5 - 26,5",11,IF(BL681="27 - 29",12,IF(BL681="29,5 - 30",13,"")))))))))))))))</f>
        <v>8</v>
      </c>
      <c r="BN681" s="9" t="n">
        <v>25</v>
      </c>
      <c r="BO681" s="11" t="str">
        <f aca="false">IF(BN681="","",IF(AND(BN681&gt;=-20,BN681&lt;=-10),"-20 a -10",IF(AND(BN681&gt;=-9.5,BN681&lt;=0.5),"-9,5 a 0,5",IF(AND(BN681&gt;=1,BN681&lt;=11),"1 a 11",IF(AND(BN681&gt;=11.5,BN681&lt;=21.5),"11,5 a 21,5",IF(BN681=22,"22",IF(AND(BN681&gt;=22.5,BN681&lt;=32.5),"22,5 a 32,5",IF(AND(BN681&gt;=33,BN681&lt;=43),"33 a 43","Fuera de rango"))))))))</f>
        <v>22,5 a 32,5</v>
      </c>
      <c r="BP681" s="11" t="n">
        <f aca="false">IF(BO681="","",IF(BO681="-20 a -10",1,IF(BO681="-9,5 a 0,5",2,IF(BO681="1 a 11",3,IF(BO681="11,5 a 21,5",4,IF(BO681="22","NORMA",IF(BO681="22,5 a 32,5",5,IF(BO681="33 a 43",6,""))))))))</f>
        <v>5</v>
      </c>
      <c r="BQ681" s="9" t="n">
        <v>18</v>
      </c>
      <c r="BR681" s="10" t="str">
        <f aca="false">IF(BQ681="","",IF(AND(BQ681&gt;=-20,BQ681&lt;=-15),"-20 a -15",IF(AND(BQ681&gt;=-14.5,BQ681&lt;=-9.5),"-14,5 a -9,5",IF(AND(BQ681&gt;=-9,BQ681&lt;=-4),"-9 a -4",IF(AND(BQ681&gt;=-3.5,BQ681&lt;=2.5),"-3,5 a 2,5",IF(AND(BQ681&gt;=3,BQ681&lt;=8),"3 a 8",IF(AND(BQ681&gt;=8.5,BQ681&lt;=13.5),"8,5 a 13,5",IF(AND(BQ681&gt;=14,BQ681&lt;=17.5),"14 a 17,5",IF(BQ681=18,"18",IF(AND(BQ681&gt;=18.5,BQ681&lt;=23.5),"18,5 a 23,5",IF(AND(BQ681&gt;=24,BQ681&lt;=29),"24 a 29",IF(AND(BQ681&gt;=29.5,BQ681&lt;=34.5),"29,5 a 34,5",IF(AND(BQ681&gt;=35,BQ681&lt;=40),"35 a 40","Fuera de rango")))))))))))))</f>
        <v>18</v>
      </c>
      <c r="BS681" s="11" t="str">
        <f aca="false">IF(BR681="","",IF(BR681="-20 a -15",1,IF(BR681="-14,5 a -9,5",2,IF(BR681="-9 a -4",3,IF(BR681="-3,5 a 2,5",4,IF(BR681="3 a 8",5,IF(BR681="8,5 a 13,5",6,IF(BR681="14 a 17,5",7,IF(BR681="18","NORMA",IF(BR681="18,5 a 23,5",8,IF(BR681="24 a 29",9,IF(BR681="29,5 a 34,5",10,IF(BR681="35 a 40",11,"")))))))))))))</f>
        <v>NORMA</v>
      </c>
      <c r="BT681" s="9" t="n">
        <v>0</v>
      </c>
      <c r="BU681" s="10" t="str">
        <f aca="false">IF(BT681="","",IF(AND(BT681&gt;=-20,BT681&lt;=-18),"-20 a -18",IF(AND(BT681&gt;=-17.5,BT681&lt;=-15.5),"-17,5 a -15,5",IF(AND(BT681&gt;=-15,BT681&lt;=-13),"-15 a -13",IF(AND(BT681&gt;=-12.5,BT681&lt;=-10.5),"-12,5 a -10,5",IF(AND(BT681&gt;=-10,BT681&lt;=-8),"-10 a -8",IF(AND(BT681&gt;=-7.5,BT681&lt;=-5.5),"-7,5 a -5,5",IF(AND(BT681&gt;=-5,BT681&lt;=-3),"-5 a -3",IF(AND(BT681&gt;=-2.5,BT681&lt;=-0.5),"-2,5 a -0,5",IF(BT681=0,"0",IF(AND(BT681&gt;=0.5,BT681&lt;=2.5),"0,5 a 2,5",IF(AND(BT681&gt;=3,BT681&lt;=5),"3 a 5",IF(AND(BT681&gt;=5.5,BT681&lt;=7.5),"5,5 a 7,5",IF(AND(BT681&gt;=8,BT681&lt;=10),"8 a 10",IF(AND(BT681&gt;=10.5,BT681&lt;=12.5),"10,5 a 12,5",IF(AND(BT681&gt;=13,BT681&lt;=15),"13 a 15",IF(AND(BT681&gt;=15.5,BT681&lt;=17.5),"15,5 a 17,5",IF(AND(BT681&gt;=18,BT681&lt;=20),"18 a 20","Fuera de rango"))))))))))))))))))</f>
        <v>0</v>
      </c>
      <c r="BV681" s="11" t="str">
        <f aca="false">IF(BT681="","",IF(BT681=0,"NORMA",IF(AND(BT681&gt;=-20,BT681&lt;=-18),2,IF(AND(BT681&gt;=-17.5,BT681&lt;=-15.5),2,IF(AND(BT681&gt;=-15,BT681&lt;=-13),3,IF(AND(BT681&gt;=-12.5,BT681&lt;=-10.5),4,IF(AND(BT681&gt;=-10,BT681&lt;=-8),5,IF(AND(BT681&gt;=-7.5,BT681&lt;=-5.5),6,IF(AND(BT681&gt;=-5,BT681&lt;=-3),7,IF(AND(BT681&gt;=-2.5,BT681&lt;=-0.5),8,IF(AND(BT681&gt;=0.5,BT681&lt;=2.5),9,IF(AND(BT681&gt;=3,BT681&lt;=5),10,IF(AND(BT681&gt;=5.5,BT681&lt;=7.5),11,IF(AND(BT681&gt;=8,BT681&lt;=10),12,IF(AND(BT681&gt;=10.5,BT681&lt;=12.5),13,IF(AND(BT681&gt;=13,BT681&lt;=15),14,IF(AND(BT681&gt;=15.5,BT681&lt;=17.5),15,IF(AND(BT681&gt;=18,BT681&lt;=20),16,"Fuera de rango"))))))))))))))))))</f>
        <v>NORMA</v>
      </c>
      <c r="BW681" s="9" t="n">
        <v>-5.25</v>
      </c>
      <c r="BX681" s="10" t="n">
        <f aca="false">18.5- (0.3*H681)</f>
        <v>15.5</v>
      </c>
      <c r="BY681" s="10" t="n">
        <f aca="false">(BW681)-(BX681)</f>
        <v>-20.75</v>
      </c>
      <c r="BZ681" s="10" t="str">
        <f aca="false">IF(BY681="","",IF(BY681&lt;-27.5,"De -30 a -28",IF(BY681&lt;-25,"De -27,5 a -25,5",IF(BY681&lt;-22.5,"De -25 a -23",IF(BY681&lt;-20,"De -22,5 a -20,5",IF(BY681&lt;-17.5,"De -20 a -18",IF(BY681&lt;-15,"De -17,5 a -15,5",IF(BY681&lt;-12.5,"De -15 a -13",IF(BY681&lt;-10,"De -12,5 a -10,5",IF(BY681&lt;-7.5,"De -10 a -8",IF(BY681&lt;-5,"De -7,5 a -5,5",IF(BY681&lt;-2.5,"De -5 a -3",IF(BY681&lt;0,"De -2,5 a -0,5",IF(BY681&lt;2.5,"De 0 a 2",IF(BY681&lt;5,"De 2,5 a 4,5",IF(BY681&lt;7.5,"De 5 a 7",IF(BY681&lt;10,"De 7,5 a 9,5",IF(BY681&lt;12.5,"De 10 a 12",IF(BY681&lt;15,"De 12,5 a 14,5",IF(BY681&lt;17.5,"De 15 a 17",IF(BY681&lt;20,"De 17,5 a 19,5",IF(BY681&lt;22.5,"De 20 a 22",IF(BY681&lt;25,"De 22,5 a 24,5",IF(BY681&lt;27.5,"De 25 a 27","De 27,5 a 30"))))))))))))))))))))))))</f>
        <v>De -22,5 a -20,5</v>
      </c>
      <c r="CA681" s="12" t="n">
        <f aca="false">IF(BY681="","",IF(BY681&lt;=-28,1,IF(BY681&lt;=-25.5,2,IF(BY681&lt;=-23,3,IF(BY681&lt;=-20.5,4,IF(BY681&lt;=-18,5,IF(BY681&lt;=-15.5,6,IF(BY681&lt;=-13,7,IF(BY681&lt;=-10.5,8,IF(BY681&lt;=-8,9,IF(BY681&lt;=-5.5,10,IF(BY681&lt;=-3,11,IF(BY681&lt;=-0.5,12,IF(BY681&lt;=2,13,IF(BY681&lt;=4.5,14,IF(BY681&lt;=7,15,IF(BY681&lt;=9.5,16,IF(BY681&lt;=12,17,IF(BY681&lt;=14.5,18,IF(BY681&lt;=17,19,IF(BY681&lt;=19.5,20,IF(BY681&lt;=22,21,IF(BY681&lt;=24.5,22,IF(BY681&lt;=27,23,IF(BY681&lt;=30,24,"Fuera de rango")))))))))))))))))))))))))</f>
        <v>4</v>
      </c>
      <c r="CB681" s="9" t="n">
        <v>-4.75</v>
      </c>
      <c r="CC681" s="10" t="n">
        <f aca="false">18.5- (0.3*H681)</f>
        <v>15.5</v>
      </c>
      <c r="CD681" s="10" t="n">
        <f aca="false">(CB681)-(CC681)</f>
        <v>-20.25</v>
      </c>
      <c r="CE681" s="10" t="str">
        <f aca="false">IF(CD681="","",IF(CD681&lt;-27.5,"De -30 a -28",IF(CD681&lt;-25,"De -27,5 a -25,5",IF(CD681&lt;-22.5,"De -25 a -23",IF(CD681&lt;-20,"De -22,5 a -20,5",IF(CD681&lt;-17.5,"De -20 a -18",IF(CD681&lt;-15,"De -17,5 a -15,5",IF(CD681&lt;-12.5,"De -15 a -13",IF(CD681&lt;-10,"De -12,5 a -10,5",IF(CD681&lt;-7.5,"De -10 a -8",IF(CD681&lt;-5,"De -7,5 a -5,5",IF(CD681&lt;-2.5,"De -5 a -3",IF(CD681&lt;0,"De -2,5 a -0,5",IF(CD681&lt;=2,"De 0 a 2",IF(CD681&lt;=4.5,"De 2,5 a 4,5",IF(CD681&lt;=7,"De 5 a 7",IF(CD681&lt;=9.5,"De 7,5 a 9,5",IF(CD681&lt;=12,"De 10 a 12",IF(CD681&lt;=14.5,"De 12,5 a 14,5",IF(CD681&lt;=17,"De 15 a 17",IF(CD681&lt;=19.5,"De 17,5 a 19,5",IF(CD681&lt;=22,"De 20 a 22",IF(CD681&lt;=24.5,"De 22,5 a 24,5",IF(CD681&lt;=27,"De 25 a 27","De 27,5 a 30"))))))))))))))))))))))))</f>
        <v>De -22,5 a -20,5</v>
      </c>
      <c r="CF681" s="12" t="n">
        <f aca="false">IF(CD681="","",IF(CD681&lt;-27.5,1,IF(CD681&lt;-25,2,IF(CD681&lt;-22.5,3,IF(CD681&lt;-20,4,IF(CD681&lt;-17.5,5,IF(CD681&lt;-15,6,IF(CD681&lt;-12.5,7,IF(CD681&lt;-10,8,IF(CD681&lt;-7.5,9,IF(CD681&lt;-5,10,IF(CD681&lt;-2.5,11,IF(CD681&lt;0,12,IF(CD681&lt;2.5,13,IF(CD681&lt;5,14,IF(CD681&lt;7.5,15,IF(CD681&lt;10,16,IF(CD681&lt;12.5,17,IF(CD681&lt;15,18,IF(CD681&lt;17.5,19,IF(CD681&lt;20,20,IF(CD681&lt;22.5,21,IF(CD681&lt;25,22,IF(CD681&lt;27.5,23,24))))))))))))))))))))))))</f>
        <v>4</v>
      </c>
      <c r="CG681" s="9" t="n">
        <v>-3.25</v>
      </c>
      <c r="CH681" s="10" t="str">
        <f aca="false">IF(CG681="","",IF(AND(CG681&gt;=-10,CG681&lt;=-9.5),"-10 a -9,5",IF(AND(CG681&gt;-9.5,CG681&lt;=-8.5),"-9 a -8,5",IF(AND(CG681&gt;-8.5,CG681&lt;=-7.5),"-8 a -7,5",IF(AND(CG681&gt;-7.5,CG681&lt;=-6.5),"-7 a -6,5",IF(AND(CG681&gt;-6.5,CG681&lt;=-5.5),"-6 a -5,5",IF(AND(CG681&gt;-5.5,CG681&lt;=-4.5),"-5 a -4,5",IF(AND(CG681&gt;-4.5,CG681&lt;=-3.5),"-4 a -3,5",IF(AND(CG681&gt;-3.5,CG681&lt;=-2.5),"-3 a -2,5",IF(CG681=-2.25,"-2,25",IF(AND(CG681&gt;-2.5,CG681&lt;=-1.5),"-2 a -1,5",IF(AND(CG681&gt;-1.5,CG681&lt;=-0.5),"-1 a -0,5",IF(AND(CG681&gt;-0.5,CG681&lt;=0.5),"0 a 0,5",IF(AND(CG681&gt;0.5,CG681&lt;=1.5),"1 a 1,5",IF(AND(CG681&gt;1.5,CG681&lt;=2.5),"2 a 2,5",IF(AND(CG681&gt;2.5,CG681&lt;=3.5),"3 a 3,5",IF(AND(CG681&gt;3.5,CG681&lt;=4.5),"4 a 4,5",IF(AND(CG681&gt;4.5,CG681&lt;=5.5),"5 a 5,5",IF(AND(CG681&gt;5.5,CG681&lt;=6.5),"6 a 6,5",IF(AND(CG681&gt;6.5,CG681&lt;=7.5),"7 a 7,5",IF(AND(CG681&gt;7.5,CG681&lt;=8.5),"8 a 8,5",IF(AND(CG681&gt;8.5,CG681&lt;=9.5),"9 a 9,5",IF(CG681&gt;=10,"10","Fuera de rango")))))))))))))))))))))))</f>
        <v>-3 a -2,5</v>
      </c>
      <c r="CI681" s="11" t="n">
        <f aca="false">IF(CG681="","",IF(CG681=-2.25,"NORMA",IF(CG681&lt;=-9.5,1,IF(CG681&lt;=-8.5,2,IF(CG681&lt;=-7.5,3,IF(CG681&lt;=-6.5,4,IF(CG681&lt;=-5.5,5,IF(CG681&lt;=-4.5,6,IF(CG681&lt;=-3.5,7,IF(CG681&lt;=-2.5,8,IF(CG681&lt;=-1.5,9,IF(CG681&lt;=-0.5,10,IF(CG681&lt;=0.5,11,IF(CG681&lt;=1.5,12,IF(CG681&lt;=2.5,13,IF(CG681&lt;=3.5,14,IF(CG681&lt;=4.5,15,IF(CG681&lt;=5.5,16,IF(CG681&lt;=6.5,17,IF(CG681&lt;=7.5,18,IF(CG681&lt;=8.5,19,IF(CG681&lt;=9.5,20,IF(CG681=10,21,"Fuera de rango")))))))))))))))))))))))</f>
        <v>8</v>
      </c>
      <c r="CJ681" s="9" t="n">
        <v>3.75</v>
      </c>
      <c r="CK681" s="10" t="str">
        <f aca="false">IF(CJ681="","",IF(AND(CJ681&gt;=-6,CJ681&lt;=-5.5),"-6 a -5,5",IF(AND(CJ681&gt;-5.5,CJ681&lt;=-4.5),"-5 a -4,5",IF(AND(CJ681&gt;-4.5,CJ681&lt;=-3.5),"-4 a -3,5",IF(AND(CJ681&gt;-3.5,CJ681&lt;=-2.5),"-3 a -2,5",IF(AND(CJ681&gt;-2.5,CJ681&lt;=-1.5),"-2 a -1,5",IF(AND(CJ681&gt;-1.5,CJ681&lt;=-0.5),"-1 a -0,5",IF(AND(CJ681&gt;-0.5,CJ681&lt;=0.5),"0 a 0,5",IF(AND(CJ681&gt;0.5,CJ681&lt;=1.5),"1 a 1,5",IF(AND(CJ681&gt;1.5,CJ681&lt;2.5),"2",IF(AND(CJ681&gt;=2.5,CJ681&lt;=3),"2,5 a 3",IF(AND(CJ681&gt;3,CJ681&lt;=4),"3,5 a 4",IF(AND(CJ681&gt;4,CJ681&lt;=5),"4,5 a 5",IF(AND(CJ681&gt;5,CJ681&lt;=6),"5,5 a 6",IF(AND(CJ681&gt;6,CJ681&lt;=7),"6,5 a 7",IF(AND(CJ681&gt;7,CJ681&lt;=8),"7,5 a 8",IF(AND(CJ681&gt;8,CJ681&lt;=9.5),"8,5 a 9,5",IF(CJ681=10,"10","Fuera de rango"))))))))))))))))))</f>
        <v>3,5 a 4</v>
      </c>
      <c r="CL681" s="11" t="n">
        <f aca="false">IF(CK681="","",IF(OR(CK681="-6 a -5,5",CK681="-6 - -5,5"),1,IF(OR(CK681="-5 a -4,5",CK681="-5 - -4,5"),2,IF(OR(CK681="-4 a -3,5",CK681="-4 - -3,5"),3,IF(OR(CK681="-3 a -2,5",CK681="-3 - -2,5"),4,IF(OR(CK681="-2 a -1,5",CK681="-2 - -1,5"),5,IF(OR(CK681="-1 a -0,5",CK681="-1 - -0,5"),6,IF(OR(CK681="0 a 0,5",CK681="0 - 0,5"),7,IF(OR(CK681="1 a 1,5",CK681="1 - 1,5"),8,IF(CK681="2","NORMA",IF(OR(CK681="2,5 a 3",CK681="2,5 - 3"),9,IF(OR(CK681="3,5 a 4",CK681="3,5 - 4"),10,IF(OR(CK681="4,5 a 5",CK681="4,5 - 5"),11,IF(OR(CK681="5,5 a 6",CK681="5,5 - 6"),12,IF(OR(CK681="6,5 a 7",CK681="6,5 - 7"),13,IF(OR(CK681="7,5 a 8",CK681="7,5 - 8"),14,IF(OR(CK681="8,5 a 9",CK681="8,5 - 9,5",CK681="9 a 9,5"),15,IF(CK681="10",15,IF(OR(CK681="0,5 a 1",CK681="0,5 - 1"),7,"Fuera de rango")))))))))))))))))))</f>
        <v>10</v>
      </c>
      <c r="CO681" s="10" t="str">
        <f aca="false">IF(CM681&gt;0,"EME"," ")</f>
        <v> </v>
      </c>
      <c r="CQ681" s="10" t="str">
        <f aca="false">IF(CP681&gt;0,"0", " ")</f>
        <v> </v>
      </c>
      <c r="CR681" s="10" t="str">
        <f aca="false">IF(CP681&gt;0,"EME"," ")</f>
        <v> </v>
      </c>
      <c r="CS681" s="9" t="n">
        <v>0</v>
      </c>
      <c r="CV681" s="9" t="n">
        <v>0</v>
      </c>
      <c r="CY681" s="9" t="n">
        <v>-3</v>
      </c>
      <c r="DB681" s="9" t="n">
        <v>-3</v>
      </c>
      <c r="DC681" s="11" t="str">
        <f aca="false">IF(DB681&lt;0,"2"," ")</f>
        <v>2</v>
      </c>
      <c r="DD681" s="11" t="str">
        <f aca="false">IF(DB681&lt;0,"MIO"," ")</f>
        <v>MIO</v>
      </c>
      <c r="DE681" s="9" t="n">
        <v>0</v>
      </c>
      <c r="DF681" s="10" t="str">
        <f aca="false">IF(DE681&lt;0,"3"," ")</f>
        <v> </v>
      </c>
      <c r="DG681" s="10" t="str">
        <f aca="false">IF(DE681&lt;0,"AST"," ")</f>
        <v> </v>
      </c>
      <c r="DH681" s="9" t="n">
        <v>0</v>
      </c>
      <c r="DI681" s="10" t="str">
        <f aca="false">IF(DH681&lt;0,"3"," ")</f>
        <v> </v>
      </c>
      <c r="DJ681" s="10" t="str">
        <f aca="false">IF(DH681&lt;0,"AST"," ")</f>
        <v> </v>
      </c>
      <c r="DK681" s="9" t="n">
        <v>0</v>
      </c>
      <c r="DL681" s="10" t="str">
        <f aca="false">IF(DK681&gt;0,"4"," ")</f>
        <v> </v>
      </c>
      <c r="DM681" s="10" t="str">
        <f aca="false">IF(DK681&gt;0,"PRE"," ")</f>
        <v> </v>
      </c>
      <c r="DN681" s="9" t="n">
        <v>0</v>
      </c>
      <c r="DO681" s="10" t="str">
        <f aca="false">IF(DN681&gt;0,"4"," ")</f>
        <v> </v>
      </c>
      <c r="DP681" s="10" t="str">
        <f aca="false">IF(DN681&gt;0,"PRE"," ")</f>
        <v> </v>
      </c>
      <c r="DS681" s="12" t="str">
        <f aca="false">CONCATENATE(CO681,CU681,DA681,DG681,DM681)</f>
        <v>   </v>
      </c>
      <c r="DT681" s="10" t="e">
        <f aca="false" t="array" ref="DT681">_xlfn.IFS(DS681="EME    ","0", DS681=" HIP   ","1", DS681="  MIO  ","2", DS681="   AST ","3", DS681="    PRE","4", DS681="EME   PRE","5", DS681=" HIP  PRE","6", DS681=" HIP AST ","7", DS681="  MIO PRE","8", DS681="  MIOAST ","9", DS681="   ASTPRE","10",DS681=" HIP ASTPRE","11", DS681="  MIOASTPRE","12", DS681="     ","0")</f>
        <v>#N/A</v>
      </c>
      <c r="DV681" s="1" t="e">
        <f aca="false" t="array" ref="DV681">_xlfn.IFS(DU681="SI","2", DU681="NO","1")</f>
        <v>#N/A</v>
      </c>
      <c r="DX681" s="11" t="str">
        <f aca="false">IF(DW681=0,"1","2")</f>
        <v>1</v>
      </c>
      <c r="DY681" s="11" t="str">
        <f aca="false" t="array" ref="DY681">_xlfn.IFS(DW681=0,"0", DW681=0.25, "1", DW681=0.5,"2", DW681=0.75,"3", DW681=1,"4",DW681=1.25,"5", DW681=1.5,"6", DW681=1.75,"7", DW681=2,"8")</f>
        <v>0</v>
      </c>
      <c r="EA681" s="11" t="str">
        <f aca="false">IF(DZ681=0,"1","2")</f>
        <v>1</v>
      </c>
      <c r="EB681" s="11" t="str">
        <f aca="false" t="array" ref="EB681">_xlfn.IFS(DZ681=0,"0", DZ681=0.25, "1", DZ681=0.5,"2", DZ681=0.75,"3", DZ681=1,"4",DZ681=1.25,"5", DZ681=1.5,"6", DZ681=1.75,"7", DZ681=2,"8")</f>
        <v>0</v>
      </c>
      <c r="ED681" s="10" t="str">
        <f aca="false">IF(EC681=0,"1","2")</f>
        <v>1</v>
      </c>
      <c r="EE681" s="11" t="str">
        <f aca="false" t="array" ref="EE681">_xlfn.IFS(EC681=0,"0", EC681=-0.25, "1", EC681=-0.5,"2", EC681=-0.75,"3", EC681=-1,"4",EC681=-1.25,"5", EC681=-1.5,"6", EC681=-1.75,"7", EC681=-2,"8", EC681=-2.25,"9",EC681=-2.5,"10", EC681=-2.75,"11", EC681=-3,"12", EC681=-3.25,"13", EC681=-3.5,"14", EC681=-3.75,"15",EC681=-4,"16")</f>
        <v>0</v>
      </c>
      <c r="EG681" s="10" t="str">
        <f aca="false">IF(EF681=0,"1","2")</f>
        <v>1</v>
      </c>
      <c r="EH681" s="11" t="str">
        <f aca="false" t="array" ref="EH681">_xlfn.IFS(EF681=0,"0", EF681=-0.25, "1", EF681=-0.5,"2", EF681=-0.75,"3", EF681=-1,"4",EF681=-1.25,"5", EF681=-1.5,"6", EF681=-1.75,"7", EF681=-2,"8", EF681=-2.25,"9",EF681=-2.5,"10", EF681=-2.75,"11", EF681=-3,"12", EF681=-3.25,"13", EF681=-3.5,"14", EF681=-3.75,"15",EF681=-4,"16")</f>
        <v>0</v>
      </c>
      <c r="EJ681" s="11" t="str">
        <f aca="false">IF(EI681=0,"1","2")</f>
        <v>1</v>
      </c>
      <c r="EK681" s="11" t="str">
        <f aca="false" t="array" ref="EK681">_xlfn.IFS(EI681=0,"0", EI681=-0.25, "1", EI681=-0.5,"2", EI681=-0.75,"3", EI681=-1,"4",EI681=-1.25,"5", EI681=-1.5,"6", EI681=-1.75,"7", EI681=-2,"8", EI681=-2.25,"9", EI681=-2.25,"9",EI681=-2.5,"10", EI681=-2.75,"11", EI681=-3,"12", EI681=-3.25,"13", EI681=-3.5,"14", EI681=-3.75,"15",EI681=-4,"16", EI681=0.25, "17", EI681=0.5, "18")</f>
        <v>0</v>
      </c>
      <c r="EM681" s="11" t="str">
        <f aca="false">IF(EL681=0,"1","2")</f>
        <v>1</v>
      </c>
      <c r="EN681" s="11" t="str">
        <f aca="false" t="array" ref="EN681">_xlfn.IFS(EL681=0.25,"17",EL681=0.5,"18", EL681=0,"0", EL681=-0.25, "1", EL681=-0.5,"2", EL681=-0.75,"3", EL681=-1,"4",EL681=-1.25,"5", EL681=-1.5,"6", EL681=-1.75,"7", EL681=-2,"8",EL681= -2.25,"9",EL681=-2.5,"10",EL681= -2.75,"11",EL681= -3,"12",EL681= -3.25,"13",EL681= -3.5,"14",EL681= -3.75,"15",EL681=-4,"16")</f>
        <v>0</v>
      </c>
      <c r="EP681" s="11" t="str">
        <f aca="false">IF(EO681=0,"1","2")</f>
        <v>1</v>
      </c>
      <c r="EQ681" s="11" t="str">
        <f aca="false" t="array" ref="EQ681">_xlfn.IFS(EO681=0,"0", EO681=0.25, "1", EO681=0.5,"2", EO681=0.75,"3", EO681=1,"4",EO681=1.25,"5", EO681=1.5,"6", EO681=1.75,"7", EO681=2,"8", EO681=2.25,"9", EO681=2.25,"9",EO681=2.5,"10", EO681=2.75,"11", EO681=3,"12", EO681=3.25,"13", EO681=3.5,"14", EO681=3.75,"15",EO681=4,"16", EO681=-0.25, "17", bq=-0.5, "18")</f>
        <v>0</v>
      </c>
      <c r="ES681" s="11" t="str">
        <f aca="false">IF(ER681=0,"1","2")</f>
        <v>1</v>
      </c>
      <c r="ET681" s="11" t="str">
        <f aca="false" t="array" ref="ET681">_xlfn.IFS(ER681=0,"0", ER681=0.25, "1", ER681=0.5,"2", ER681=0.75,"3", ER681=1,"4",ER681=1.25,"5", ER681=1.5,"6", ER681=1.75,"7", ER681=2,"8", ER681=2.25,"9", ER681=2.25,"9",ER681=2.5,"10", ER681=2.75,"11", ER681=3,"12", ER681=3.25,"13", ER681=3.5,"14", ER681=3.75,"15",ER681=4,"16", ER681=-0.25, "17", bq=-0.5, "18")</f>
        <v>0</v>
      </c>
      <c r="EV681" s="14" t="e">
        <f aca="false">VLOOKUP(EU681,LEYENDA!$G$2:$H$8,2,TRUE())</f>
        <v>#N/A</v>
      </c>
      <c r="EW681" s="14" t="e">
        <f aca="false" t="array" ref="EW681">_xlfn.IFS(EV681="0-5","1", EV681="6-12","2", EV681="13-18","3", EV681="19-24","4", EV681="25-36","5", EV681="37-48","6", EV681="49-60","7")</f>
        <v>#N/A</v>
      </c>
    </row>
    <row r="682" customFormat="false" ht="13.5" hidden="false" customHeight="false" outlineLevel="0" collapsed="false">
      <c r="A682" s="1" t="n">
        <v>269</v>
      </c>
      <c r="B682" s="2" t="n">
        <v>3</v>
      </c>
      <c r="C682" s="33" t="n">
        <v>45675</v>
      </c>
      <c r="E682" s="5" t="str">
        <f aca="false">VLOOKUP(A682,'286'!$A$3:$J$6279,10,FALSE())</f>
        <v>VERACIERTA OSORIO, MAURICIO</v>
      </c>
      <c r="F682" s="4" t="str">
        <f aca="false">VLOOKUP(A682,'286'!$A$3:$I$1768,3,FALSE())</f>
        <v>VEOMA</v>
      </c>
      <c r="G682" s="6" t="n">
        <f aca="false">VLOOKUP(A682,'286'!$A$3:$I$1768,4,FALSE())</f>
        <v>41435</v>
      </c>
      <c r="H682" s="7" t="n">
        <f aca="false">YEAR(C682)-YEAR(G682)</f>
        <v>12</v>
      </c>
      <c r="I682" s="1" t="str">
        <f aca="false">VLOOKUP(H682,LEYENDA!$C$2:$D$6,2,TRUE())</f>
        <v>0-12</v>
      </c>
      <c r="J682" s="5" t="str">
        <f aca="false">VLOOKUP(A682,'286'!$A$3:$I$1768,7,FALSE())</f>
        <v>H</v>
      </c>
      <c r="K682" s="8" t="n">
        <f aca="false">VLOOKUP(A682,'286'!$A$3:$I$1768,2,FALSE())</f>
        <v>0</v>
      </c>
      <c r="L682" s="4" t="str">
        <f aca="false">VLOOKUP(A682,'286'!$A$3:$I$1768,8,FALSE())</f>
        <v>D</v>
      </c>
      <c r="M682" s="4" t="str">
        <f aca="false">VLOOKUP(A682,'286'!$A$3:$I$1768,9,FALSE())</f>
        <v>D</v>
      </c>
      <c r="N682" s="8" t="str">
        <f aca="false">IF(R682=O682, "MISMA","CONTRARIA")</f>
        <v>MISMA</v>
      </c>
      <c r="O682" s="8" t="str">
        <f aca="false" t="array" ref="O682">_xlfn.IFS(L682="D","1", L682="I","2")</f>
        <v>1</v>
      </c>
      <c r="P682" s="8" t="e">
        <f aca="false" t="array" ref="P682">_xlfn.IFS(K682="OD","1", K682="OI","2")</f>
        <v>#N/A</v>
      </c>
      <c r="Q682" s="1" t="str">
        <f aca="false" t="array" ref="Q682">_xlfn.IFS(J682="M","1", J682="H","2")</f>
        <v>2</v>
      </c>
      <c r="R682" s="8" t="str">
        <f aca="false" t="array" ref="R682">_xlfn.IFS(M682="D","1", M682="I","2")</f>
        <v>1</v>
      </c>
      <c r="S682" s="1" t="str">
        <f aca="false" t="array" ref="S682">_xlfn.IFS(N682="CONTRARIA", "1",N682= "MISMA","2")</f>
        <v>2</v>
      </c>
      <c r="T682" s="1" t="str">
        <f aca="false" t="array" ref="T682">_xlfn.IFS(I682="0-12","1", I682="13-24","2", I682="25-40","3", I682="41-60","4", I682="61-100","5")</f>
        <v>1</v>
      </c>
      <c r="U682" s="9" t="n">
        <v>-5</v>
      </c>
      <c r="V682" s="10" t="str">
        <f aca="false">IF(U682="","",IF(AND(U682&gt;=-9,U682&lt;=-6.5),"-9 a -6,5",IF(AND(U682&gt;=-6,U682&lt;=-3.5),"-6 a -3,5",IF(AND(U682&gt;=-3,U682&lt;=-1),"-3 a -1",IF(U682=-0.5,"-0,5",IF(AND(U682&gt;=0,U682&lt;=2.5),"0 a 2,5",IF(AND(U682&gt;=3,U682&lt;=5.5),"3 a 5,5",IF(AND(U682&gt;=6,U682&lt;=8.5),"6 a 8,5",IF(AND(U682&gt;=9,U682&lt;=20),"9 a 20","Fuera de rango")))))))))</f>
        <v>-6 a -3,5</v>
      </c>
      <c r="W682" s="11" t="n">
        <f aca="false">IF(V682="","",IF(V682="-9 a -6,5",2,IF(V682="-6 a -3,5",3,IF(V682="-3 a -1",4,IF(V682="-0,5","NORMA",IF(V682="0 a 2,5",5,IF(V682="3 a 5,5",6,IF(V682="6 a 8,5",7,IF(V682="9 a 20",8,"Fuera de rango")))))))))</f>
        <v>3</v>
      </c>
      <c r="X682" s="9" t="n">
        <v>0</v>
      </c>
      <c r="Y682" s="11" t="str">
        <f aca="false">IF(X682="","",IF(AND(X682&gt;=0,X682&lt;=4),"0 a 4",IF(AND(X682&gt;=4.5,X682&lt;=8.5),"4,5 a 8,5",IF(X682=9,"9",IF(AND(X682&gt;=9.5,X682&lt;=13),"9,5 a 13",IF(AND(X682&gt;=13.5,X682&lt;=20),"13,5 a 20",IF(AND(X682&gt;=20.5,X682&lt;=35),"20,5 a 35","Fuera de rango")))))))</f>
        <v>0 a 4</v>
      </c>
      <c r="Z682" s="11" t="n">
        <f aca="false">IF(Y682="","",IF(Y682="0 a 4",1,IF(Y682="4,5 a 8,5",2,IF(Y682="9","NORMA",IF(Y682="9,5 a 13",3,IF(Y682="13,5 a 20",4,IF(Y682="20,5 a 35",5,"Fuera de rango")))))))</f>
        <v>1</v>
      </c>
      <c r="AA682" s="9" t="n">
        <v>9</v>
      </c>
      <c r="AB682" s="10" t="str">
        <f aca="false">IF(AA682="","",IF(AND(AA682&gt;=0,AA682&lt;=9),"0 a 9",IF(AND(AA682&gt;=9.5,AA682&lt;=18.5),"9,5 a 18,5",IF(AA682=19,"19",IF(AND(AA682&gt;=19.5,AA682&lt;=28),"19,5 a 28",IF(AND(AA682&gt;=28.5,AA682&lt;=40),"28,5 a 40","Fuera de rango"))))))</f>
        <v>0 a 9</v>
      </c>
      <c r="AC682" s="11" t="n">
        <f aca="false" t="array" ref="AC682">_xlfn.IFS(AB682="","",AB682="0 a 9",1,AB682="9,5 a 18,5",2,AB682="19","NORMA",AB682="19,5 a 28",3,AB682="28,5 a 40",4,TRUE(),"Fuera de rango")</f>
        <v>1</v>
      </c>
      <c r="AD682" s="9" t="n">
        <v>1</v>
      </c>
      <c r="AE682" s="10" t="str">
        <f aca="false">IF(AD682="","",IF(AND(AD682&gt;=-10,AD682&lt;=0),"De -10 a 0",IF(AND(AD682&gt;=0.5,AD682&lt;=9.5),"0,5 a 9,5",IF(AD682=10,"10",IF(AND(AD682&gt;=10.5,AD682&lt;=20),"10,5 a 20",IF(AND(AD682&gt;=20.5,AD682&lt;=40),"20,5 a 40","Fuera de rango"))))))</f>
        <v>0,5 a 9,5</v>
      </c>
      <c r="AF682" s="12" t="n">
        <f aca="false">IF(AD682="","",IF(AND(AD682&gt;=-10,AD682&lt;=0),1,IF(AND(AD682&gt;=0.5,AD682&lt;=9.5),2,IF(AD682=10,"NORMA",IF(AND(AD682&gt;=10.5,AD682&lt;=20),3,IF(AND(AD682&gt;=20.5,AD682&lt;=40),4,""))))))</f>
        <v>2</v>
      </c>
      <c r="AG682" s="9" t="n">
        <v>8</v>
      </c>
      <c r="AH682" s="10" t="str">
        <f aca="false">IF(AG682="","",IF(AND(AG682&gt;=0,AG682&lt;=4),"0 a 4",IF(AND(AG682&gt;=4.5,AG682&lt;=8.5),"4,5 a 8,5",IF(AG682=9,"9",IF(AND(AG682&gt;=9.5,AG682&lt;=13),"9,5 a 13",IF(AND(AG682&gt;=13.5,AG682&lt;=25),"13,5 a 25","Fuera de rango"))))))</f>
        <v>4,5 a 8,5</v>
      </c>
      <c r="AI682" s="10" t="n">
        <f aca="false">IF(AH682="","",IF(AH682="0 a 4",1,IF(AH682="4,5 a 8,5",2,IF(AH682="9","NORMA",IF(AH682="9,5 a 13",3,IF(AH682="13,5 a 25",4,""))))))</f>
        <v>2</v>
      </c>
      <c r="AJ682" s="9" t="n">
        <v>4</v>
      </c>
      <c r="AK682" s="10" t="str">
        <f aca="false">IF(AJ682="","",IF(AND(AJ682&gt;=-15,AJ682&lt;=-10.5),"-15 a -10,5",IF(AND(AJ682&gt;=-10,AJ682&lt;=-4),"-10 a -4",IF(AND(AJ682&gt;=-4.5,AJ682&lt;=0),"-4,5 a 0",IF(AND(AJ682&gt;=0.5,AJ682&lt;=4.5),"0,5 a 4,5",IF(AJ682=5,"5",IF(AND(AJ682&gt;=5.5,AJ682&lt;=10),"5,5 a 10",IF(AND(AJ682&gt;=10.5,AJ682&lt;=20),"10,5 a 20","Fuera de rango"))))))))</f>
        <v>0,5 a 4,5</v>
      </c>
      <c r="AL682" s="11" t="n">
        <f aca="false">IF(AK682="","",IF(AK682="-15 a -10,5",1,IF(AK682="-10 a -4",2,IF(AK682="-4,5 a 0",3,IF(AK682="0,5 a 4,5",4,IF(AK682="5","NORMA",IF(AK682="5,5 a 10",5,IF(AK682="10,5 a 20",6,"Error"))))))))</f>
        <v>4</v>
      </c>
      <c r="AM682" s="9" t="n">
        <v>0</v>
      </c>
      <c r="AN682" s="10" t="str">
        <f aca="false">IF(AM682="","",IF(AND(AM682&gt;=-7.5,AM682&lt;=-5.5),"-7,5 a -5,5",IF(AND(AM682&gt;=-5,AM682&lt;=-3),"-5 a -3",IF(AND(AM682&gt;=-2.5,AM682&lt;=-0.5),"-2,5 a -0,5",IF(AM682=0,"0,00",IF(AND(AM682&gt;=0.5,AM682&lt;=2.5),"0,5 a 2,5",IF(AND(AM682&gt;=3,AM682&lt;=5),"3 a 5",IF(AND(AM682&gt;=5.5,AM682&lt;=7.5),"5,5 a 7,5",IF(AND(AM682&gt;=8,AM682&lt;=10),"8 a 10","Fuera de rango")))))))))</f>
        <v>0,00</v>
      </c>
      <c r="AO682" s="11" t="str">
        <f aca="false">IF(AN682="","",IF(AN682="-7,5 a -5,5",1,IF(AN682="-5 a -3",2,IF(AN682="-2,5 a -0,5",3,IF(AN682="0,00","NORMA",IF(AN682="0,5 a 2,5",4,IF(AN682="3 a 5",5,IF(AN682="5,5 a 7,5",6,IF(AN682="8 a 10",7,"Error")))))))))</f>
        <v>NORMA</v>
      </c>
      <c r="AP682" s="9" t="n">
        <v>-7</v>
      </c>
      <c r="AQ682" s="10" t="str">
        <f aca="false">IF(AP682="","",IF(AND(AP682&gt;=-20,AP682&lt;=-9.5),"-20 a -9,5",IF(AND(AP682&gt;=-9,AP682&lt;=-6.5),"-9 a -6,5",IF(AP682=-6,"-6",IF(AND(AP682&gt;=-5.5,AP682&lt;=-3),"-5,5 a -3",IF(AND(AP682&gt;=-2.5,AP682&lt;=0),"-2,5 a 0",IF(AND(AP682&gt;=0.5,AP682&lt;=3),"0,5 a 3",IF(AND(AP682&gt;=3.5,AP682&lt;=6),"3,5 a 6",IF(AND(AP682&gt;=6.5,AP682&lt;=9),"6,5 a 9",IF(AND(AP682&gt;=9.5,AP682&lt;=20),"9,5 a 20","Fuera de rango"))))))))))</f>
        <v>-9 a -6,5</v>
      </c>
      <c r="AR682" s="11" t="n">
        <f aca="false">IF(AQ682="","",IF(AQ682="-20 a -9,5",1,IF(AQ682="-9 a -6,5",2,IF(AQ682="-6","NORMA",IF(AQ682="-5,5 a -3",3,IF(AQ682="-2,5 a 0",4,IF(AQ682="0,5 a 3",5,IF(AQ682="3,5 a 6",6,IF(AQ682="6,5 a 9",7,IF(AQ682="9,5 a 20",8,""))))))))))</f>
        <v>2</v>
      </c>
      <c r="AS682" s="9" t="n">
        <v>2</v>
      </c>
      <c r="AT682" s="10" t="str">
        <f aca="false">IF(AS682="","",IF(AND(AS682&gt;=-16,AS682&lt;=-14),"-16 a -14",IF(AND(AS682&gt;=-13.5,AS682&lt;=-11.5),"-13,5 a -11,5",IF(AND(AS682&gt;=-11,AS682&lt;=-9),"-11 a -9",IF(AND(AS682&gt;=-8.5,AS682&lt;=-6.5),"-8,5 a -6,5",IF(AND(AS682&gt;=-6,AS682&lt;=-4),"-6 a -4",IF(AND(AS682&gt;=-3.5,AS682&lt;=-1.5),"-3,5 a -1,5",IF(AND(AS682&gt;=-1,AS682&lt;=1),"-1 a 1",IF(AND(AS682&gt;=1.5,AS682&lt;=3.5),"1,5 a 3,5",IF(AND(AS682&gt;=4,AS682&lt;=6),"4 a 6",IF(AND(AS682&gt;=6.5,AS682&lt;=8.5),"6,5 a 8,5",IF(AND(AS682&gt;=9,AS682&lt;=11),"9 a 11",IF(AND(AS682&gt;=11.5,AS682&lt;=13.5),"11,5 a 13,5",IF(AND(AS682&gt;=14,AS682&lt;=16),"14 a 16",IF(AND(AS682&gt;=16.5,AS682&lt;=18.5),"16,5 a 18,5",IF(AND(AS682&gt;=19,AS682&lt;=21),"19 a 21","Fuera de rango"))))))))))))))))</f>
        <v>1,5 a 3,5</v>
      </c>
      <c r="AU682" s="11" t="n">
        <f aca="false" t="array" ref="AU682">IF(AT682="","",_xlfn.IFS(AT682="-16 a -14",1,AT682="-13,5 a -11,5",2,AT682="-11 a -9",3,AT682="-8,5 a -6,5",4,AT682="-6 a -4",5,AT682="-3,5 a -1,5",6,AT682="-1 a 1",7,AT682="1,5 a 3,5",8,AT682="4 a 6","NORMA",AT682="6,5 a 8,5",9,AT682="9 a 11",10,AT682="11,5 a 13,5",11,AT682="14 a 16",12,AT682="16,5 a 18,5",13,AT682="19 a 21",14,TRUE(),""))</f>
        <v>8</v>
      </c>
      <c r="AV682" s="9" t="n">
        <v>1.25</v>
      </c>
      <c r="AW682" s="10" t="str">
        <f aca="false">IF(AV682="","",IF(AND(AV682&gt;=-1,AV682&lt;=-0.5),"-1 a -0,5",IF(AND(AV682&gt;-0.5,AV682&lt;=0),"De -0,5 a 0",IF(AND(AV682&gt;=0.25,AV682&lt;=0.75),"0,25 a 0,75",IF(AND(AV682&gt;=1,AV682&lt;=1.5),"1 a 1,5",IF(AND(AV682&gt;=1.75,AV682&lt;=2.25),"1,75 a 2,25",IF(AND(AV682&gt;=2.5,AV682&lt;=3),"2,5 a 3",IF(AND(AV682&gt;=3.25,AV682&lt;=3.75),"3,25 a 3,75","Fuera de rango"))))))))</f>
        <v>1 a 1,5</v>
      </c>
      <c r="AX682" s="10" t="n">
        <f aca="false">IF(AW682="","",IF(OR(AW682="-1 a -0,5",AW682="-1 a -0.5"),1,IF(OR(AW682="De -0,5 a 0",AW682="-0,5 a 0",AW682="De -0.5 a 0"),2,IF(OR(AW682="0,25 a 0,75",AW682="0.25 a 0.75"),"NORMA",IF(OR(AW682="1 a 1,5",AW682="1 a 1.5"),3,IF(OR(AW682="1,75 a 2,25",AW682="1.75 a 2.25"),4,IF(OR(AW682="2,5 a 3",AW682="2.5 a 3"),5,IF(OR(AW682="3,25 a 3,75",AW682="3.25 a 3.75"),6,""))))))))</f>
        <v>3</v>
      </c>
      <c r="AY682" s="9" t="n">
        <v>-6</v>
      </c>
      <c r="AZ682" s="10" t="str">
        <f aca="false">IF(AY682="","",IF(AND(AY682&gt;=-20,AY682&lt;=-9.5),"-20 a -9,5",IF(AND(AY682&gt;=-9,AY682&lt;=-6.5),"-9 a -6,5",IF(AY682=-6,"-6",IF(AND(AY682&gt;=-5.5,AY682&lt;=-3),"-5,5 a -3",IF(AND(AY682&gt;=-2.5,AY682&lt;=0),"-2,5 a 0",IF(AND(AY682&gt;=0.5,AY682&lt;=3),"0,5 a 3",IF(AND(AY682&gt;=3.5,AY682&lt;=6),"3,5 a 6","Fuera de rango"))))))))</f>
        <v>-6</v>
      </c>
      <c r="BA682" s="11" t="str">
        <f aca="false">IF(AZ682="","",IF(AZ682="-20 a -9,5",1,IF(AZ682="-9 a -6,5",2,IF(AZ682="-6","NORMA",IF(AZ682="-5,5 a -3",3,IF(AZ682="-2,5 a 0",4,IF(AZ682="0,5 a 3",5,IF(AZ682="3,5 a 6",6,""))))))))</f>
        <v>NORMA</v>
      </c>
      <c r="BB682" s="9" t="n">
        <v>0</v>
      </c>
      <c r="BC682" s="10" t="str">
        <f aca="false" t="array" ref="BC682">IF(BB682="","",_xlfn.IFS(AND(BB682&gt;=0,BB682&lt;=2),"0 a 2",AND(BB682&gt;=2.5,BB682&lt;=4.5),"2,5 a 4,5",AND(BB682&gt;=5,BB682&lt;=7),"5 a 7",AND(BB682&gt;=7.5,BB682&lt;=9.5),"7,5 a 9,5",AND(BB682&gt;=10,BB682&lt;=12),"10 a 12",AND(BB682&gt;=12.5,BB682&lt;=14.5),"12,5 a 14,5",BB682=15,"15",AND(BB682&gt;=15.5,BB682&lt;=17.5),"15,5 a 17,5",AND(BB682&gt;=18,BB682&lt;=20),"18 a 20",AND(BB682&gt;=20.5,BB682&lt;=22.5),"20,5 a 22,5",AND(BB682&gt;=23,BB682&lt;=25),"23 a 25",TRUE(),"Fuera de rango"))</f>
        <v>0 a 2</v>
      </c>
      <c r="BD682" s="11" t="n">
        <f aca="false" t="array" ref="BD682">IF(BC682="","",_xlfn.IFS(BC682="0 a 2",1,BC682="2,5 a 4,5",2,BC682="5 a 7",3,BC682="7,5 a 9,5",4,BC682="10 a 12",5,BC682="12,5 a 14,5",6,BC682="15","NORMA",BC682="15,5 a 17,5",7,BC682="18 a 20",8,BC682="20,5 a 22,5",9,BC682="23 a 25",10,TRUE(),"Fuera de rango"))</f>
        <v>1</v>
      </c>
      <c r="BE682" s="9" t="n">
        <v>12</v>
      </c>
      <c r="BF682" s="10" t="str">
        <f aca="false">IF(BE682="","",IF(AND(BE682&gt;=-20,BE682&lt;=-10),"-20 a -10",IF(AND(BE682&gt;=-9.5,BE682&lt;=0.5),"-9,5 a 0,5",IF(AND(BE682&gt;=1,BE682&lt;=11),"1 a 11",IF(AND(BE682&gt;=11.5,BE682&lt;=20.5),"11,5 a 20,5",IF(BE682=21,"21",IF(AND(BE682&gt;=21.5,BE682&lt;=31.5),"21,5 a 31,5",IF(AND(BE682&gt;=32,BE682&lt;=42),"32 a 42","Fuera de rango"))))))))</f>
        <v>11,5 a 20,5</v>
      </c>
      <c r="BG682" s="11" t="n">
        <f aca="false">IF(BF682="","",IF(BF682="-20 a -10",1,IF(BF682="-9,5 a 0,5",2,IF(BF682="1 a 11",3,IF(BF682="11,5 a 20,5",4,IF(BF682="21","NORMA",IF(BF682="21,5 a 31,5",5,IF(BF682="32 a 42",6,""))))))))</f>
        <v>4</v>
      </c>
      <c r="BH682" s="9" t="n">
        <v>6</v>
      </c>
      <c r="BI682" s="10" t="str">
        <f aca="false">IF(BH682="","",IF(AND(BH682&gt;=-20,BH682&lt;=-15),"-20 a -15",IF(AND(BH682&gt;=-14.5,BH682&lt;=-9.5),"-14,5 a -9,5",IF(AND(BH682&gt;=-9,BH682&lt;=-4),"-9 a -4",IF(AND(BH682&gt;=-3.5,BH682&lt;=2.5),"-3,5 a 2,5",IF(AND(BH682&gt;=3,BH682&lt;=8),"3 a 8",IF(AND(BH682&gt;=8.5,BH682&lt;=14.5),"8,5 a 14,5",IF(BH682=15,"15",IF(AND(BH682&gt;=15.5,BH682&lt;=20.5),"15,5 a 20,5",IF(AND(BH682&gt;=21,BH682&lt;=26),"21 a 26","Fuera de rango"))))))))))</f>
        <v>3 a 8</v>
      </c>
      <c r="BJ682" s="11" t="n">
        <f aca="false">IF(BI682="","",IF(BI682="-20 a -15",1,IF(BI682="-14,5 a -9,5",2,IF(BI682="-9 a -4",3,IF(BI682="-3,5 a 2,5",4,IF(BI682="3 a 8",5,IF(BI682="8,5 a 14,5",6,IF(BI682="15","NORMA",IF(BI682="15,5 a 20,5",7,IF(BI682="21 a 26",8,IF(BI682="26,5 a 31,5",9,"")))))))))))</f>
        <v>5</v>
      </c>
      <c r="BK682" s="9" t="n">
        <v>0</v>
      </c>
      <c r="BL682" s="10" t="str">
        <f aca="false">IF(BK682="","",IF(AND(BK682&gt;=0,BK682&lt;=2),"0 - 2",IF(AND(BK682&gt;=2.5,BK682&lt;=4.5),"2,5 - 4,5",IF(AND(BK682&gt;=5,BK682&lt;=7),"5 - 7",IF(AND(BK682&gt;=7.5,BK682&lt;=9.5),"7,5 - 9,5",IF(AND(BK682&gt;=10,BK682&lt;=12),"10 - 12",IF(AND(BK682&gt;=12.5,BK682&lt;=13.5),"12,5 - 13,5",IF(BK682=14,"14",IF(AND(BK682&gt;=14.5,BK682&lt;=16.5),"14,5 - 16,5",IF(AND(BK682&gt;=17,BK682&lt;=19),"17 - 19",IF(AND(BK682&gt;=19.5,BK682&lt;=21.5),"19,5 - 21,5",IF(AND(BK682&gt;=22,BK682&lt;=24),"22 - 24",IF(AND(BK682&gt;=24.5,BK682&lt;=26.5),"24,5 - 26,5",IF(AND(BK682&gt;=27,BK682&lt;=29),"27 - 29",IF(AND(BK682&gt;=29.5,BK682&lt;=30),"29,5 - 30","Fuera de rango")))))))))))))))</f>
        <v>0 - 2</v>
      </c>
      <c r="BM682" s="11" t="n">
        <f aca="false">IF(BL682="","",IF(BL682="0 - 2",1,IF(BL682="2,5 - 4,5",2,IF(BL682="5 - 7",3,IF(BL682="7,5 - 9,5",4,IF(BL682="10 - 12",5,IF(BL682="12,5 - 13,5",6,IF(BL682="14","NORMA",IF(BL682="14,5 - 16,5",7,IF(BL682="17 - 19",8,IF(BL682="19,5 - 21,5",9,IF(BL682="22 - 24",10,IF(BL682="24,5 - 26,5",11,IF(BL682="27 - 29",12,IF(BL682="29,5 - 30",13,"")))))))))))))))</f>
        <v>1</v>
      </c>
      <c r="BN682" s="9" t="n">
        <v>8</v>
      </c>
      <c r="BO682" s="11" t="str">
        <f aca="false">IF(BN682="","",IF(AND(BN682&gt;=-20,BN682&lt;=-10),"-20 a -10",IF(AND(BN682&gt;=-9.5,BN682&lt;=0.5),"-9,5 a 0,5",IF(AND(BN682&gt;=1,BN682&lt;=11),"1 a 11",IF(AND(BN682&gt;=11.5,BN682&lt;=21.5),"11,5 a 21,5",IF(BN682=22,"22",IF(AND(BN682&gt;=22.5,BN682&lt;=32.5),"22,5 a 32,5",IF(AND(BN682&gt;=33,BN682&lt;=43),"33 a 43","Fuera de rango"))))))))</f>
        <v>1 a 11</v>
      </c>
      <c r="BP682" s="11" t="n">
        <f aca="false">IF(BO682="","",IF(BO682="-20 a -10",1,IF(BO682="-9,5 a 0,5",2,IF(BO682="1 a 11",3,IF(BO682="11,5 a 21,5",4,IF(BO682="22","NORMA",IF(BO682="22,5 a 32,5",5,IF(BO682="33 a 43",6,""))))))))</f>
        <v>3</v>
      </c>
      <c r="BQ682" s="9" t="n">
        <v>6</v>
      </c>
      <c r="BR682" s="10" t="str">
        <f aca="false">IF(BQ682="","",IF(AND(BQ682&gt;=-20,BQ682&lt;=-15),"-20 a -15",IF(AND(BQ682&gt;=-14.5,BQ682&lt;=-9.5),"-14,5 a -9,5",IF(AND(BQ682&gt;=-9,BQ682&lt;=-4),"-9 a -4",IF(AND(BQ682&gt;=-3.5,BQ682&lt;=2.5),"-3,5 a 2,5",IF(AND(BQ682&gt;=3,BQ682&lt;=8),"3 a 8",IF(AND(BQ682&gt;=8.5,BQ682&lt;=13.5),"8,5 a 13,5",IF(AND(BQ682&gt;=14,BQ682&lt;=17.5),"14 a 17,5",IF(BQ682=18,"18",IF(AND(BQ682&gt;=18.5,BQ682&lt;=23.5),"18,5 a 23,5",IF(AND(BQ682&gt;=24,BQ682&lt;=29),"24 a 29",IF(AND(BQ682&gt;=29.5,BQ682&lt;=34.5),"29,5 a 34,5",IF(AND(BQ682&gt;=35,BQ682&lt;=40),"35 a 40","Fuera de rango")))))))))))))</f>
        <v>3 a 8</v>
      </c>
      <c r="BS682" s="11" t="n">
        <f aca="false">IF(BR682="","",IF(BR682="-20 a -15",1,IF(BR682="-14,5 a -9,5",2,IF(BR682="-9 a -4",3,IF(BR682="-3,5 a 2,5",4,IF(BR682="3 a 8",5,IF(BR682="8,5 a 13,5",6,IF(BR682="14 a 17,5",7,IF(BR682="18","NORMA",IF(BR682="18,5 a 23,5",8,IF(BR682="24 a 29",9,IF(BR682="29,5 a 34,5",10,IF(BR682="35 a 40",11,"")))))))))))))</f>
        <v>5</v>
      </c>
      <c r="BT682" s="9" t="n">
        <v>0</v>
      </c>
      <c r="BU682" s="10" t="str">
        <f aca="false">IF(BT682="","",IF(AND(BT682&gt;=-20,BT682&lt;=-18),"-20 a -18",IF(AND(BT682&gt;=-17.5,BT682&lt;=-15.5),"-17,5 a -15,5",IF(AND(BT682&gt;=-15,BT682&lt;=-13),"-15 a -13",IF(AND(BT682&gt;=-12.5,BT682&lt;=-10.5),"-12,5 a -10,5",IF(AND(BT682&gt;=-10,BT682&lt;=-8),"-10 a -8",IF(AND(BT682&gt;=-7.5,BT682&lt;=-5.5),"-7,5 a -5,5",IF(AND(BT682&gt;=-5,BT682&lt;=-3),"-5 a -3",IF(AND(BT682&gt;=-2.5,BT682&lt;=-0.5),"-2,5 a -0,5",IF(BT682=0,"0",IF(AND(BT682&gt;=0.5,BT682&lt;=2.5),"0,5 a 2,5",IF(AND(BT682&gt;=3,BT682&lt;=5),"3 a 5",IF(AND(BT682&gt;=5.5,BT682&lt;=7.5),"5,5 a 7,5",IF(AND(BT682&gt;=8,BT682&lt;=10),"8 a 10",IF(AND(BT682&gt;=10.5,BT682&lt;=12.5),"10,5 a 12,5",IF(AND(BT682&gt;=13,BT682&lt;=15),"13 a 15",IF(AND(BT682&gt;=15.5,BT682&lt;=17.5),"15,5 a 17,5",IF(AND(BT682&gt;=18,BT682&lt;=20),"18 a 20","Fuera de rango"))))))))))))))))))</f>
        <v>0</v>
      </c>
      <c r="BV682" s="11" t="str">
        <f aca="false">IF(BT682="","",IF(BT682=0,"NORMA",IF(AND(BT682&gt;=-20,BT682&lt;=-18),2,IF(AND(BT682&gt;=-17.5,BT682&lt;=-15.5),2,IF(AND(BT682&gt;=-15,BT682&lt;=-13),3,IF(AND(BT682&gt;=-12.5,BT682&lt;=-10.5),4,IF(AND(BT682&gt;=-10,BT682&lt;=-8),5,IF(AND(BT682&gt;=-7.5,BT682&lt;=-5.5),6,IF(AND(BT682&gt;=-5,BT682&lt;=-3),7,IF(AND(BT682&gt;=-2.5,BT682&lt;=-0.5),8,IF(AND(BT682&gt;=0.5,BT682&lt;=2.5),9,IF(AND(BT682&gt;=3,BT682&lt;=5),10,IF(AND(BT682&gt;=5.5,BT682&lt;=7.5),11,IF(AND(BT682&gt;=8,BT682&lt;=10),12,IF(AND(BT682&gt;=10.5,BT682&lt;=12.5),13,IF(AND(BT682&gt;=13,BT682&lt;=15),14,IF(AND(BT682&gt;=15.5,BT682&lt;=17.5),15,IF(AND(BT682&gt;=18,BT682&lt;=20),16,"Fuera de rango"))))))))))))))))))</f>
        <v>NORMA</v>
      </c>
      <c r="BW682" s="9" t="n">
        <v>-4.5</v>
      </c>
      <c r="BX682" s="10" t="n">
        <f aca="false">18.5- (0.3*H682)</f>
        <v>14.9</v>
      </c>
      <c r="BY682" s="10" t="n">
        <f aca="false">(BW682)-(BX682)</f>
        <v>-19.4</v>
      </c>
      <c r="BZ682" s="10" t="str">
        <f aca="false">IF(BY682="","",IF(BY682&lt;-27.5,"De -30 a -28",IF(BY682&lt;-25,"De -27,5 a -25,5",IF(BY682&lt;-22.5,"De -25 a -23",IF(BY682&lt;-20,"De -22,5 a -20,5",IF(BY682&lt;-17.5,"De -20 a -18",IF(BY682&lt;-15,"De -17,5 a -15,5",IF(BY682&lt;-12.5,"De -15 a -13",IF(BY682&lt;-10,"De -12,5 a -10,5",IF(BY682&lt;-7.5,"De -10 a -8",IF(BY682&lt;-5,"De -7,5 a -5,5",IF(BY682&lt;-2.5,"De -5 a -3",IF(BY682&lt;0,"De -2,5 a -0,5",IF(BY682&lt;2.5,"De 0 a 2",IF(BY682&lt;5,"De 2,5 a 4,5",IF(BY682&lt;7.5,"De 5 a 7",IF(BY682&lt;10,"De 7,5 a 9,5",IF(BY682&lt;12.5,"De 10 a 12",IF(BY682&lt;15,"De 12,5 a 14,5",IF(BY682&lt;17.5,"De 15 a 17",IF(BY682&lt;20,"De 17,5 a 19,5",IF(BY682&lt;22.5,"De 20 a 22",IF(BY682&lt;25,"De 22,5 a 24,5",IF(BY682&lt;27.5,"De 25 a 27","De 27,5 a 30"))))))))))))))))))))))))</f>
        <v>De -20 a -18</v>
      </c>
      <c r="CA682" s="12" t="n">
        <f aca="false">IF(BY682="","",IF(BY682&lt;=-28,1,IF(BY682&lt;=-25.5,2,IF(BY682&lt;=-23,3,IF(BY682&lt;=-20.5,4,IF(BY682&lt;=-18,5,IF(BY682&lt;=-15.5,6,IF(BY682&lt;=-13,7,IF(BY682&lt;=-10.5,8,IF(BY682&lt;=-8,9,IF(BY682&lt;=-5.5,10,IF(BY682&lt;=-3,11,IF(BY682&lt;=-0.5,12,IF(BY682&lt;=2,13,IF(BY682&lt;=4.5,14,IF(BY682&lt;=7,15,IF(BY682&lt;=9.5,16,IF(BY682&lt;=12,17,IF(BY682&lt;=14.5,18,IF(BY682&lt;=17,19,IF(BY682&lt;=19.5,20,IF(BY682&lt;=22,21,IF(BY682&lt;=24.5,22,IF(BY682&lt;=27,23,IF(BY682&lt;=30,24,"Fuera de rango")))))))))))))))))))))))))</f>
        <v>5</v>
      </c>
      <c r="CB682" s="9" t="n">
        <v>-4</v>
      </c>
      <c r="CC682" s="10" t="n">
        <f aca="false">18.5- (0.3*H682)</f>
        <v>14.9</v>
      </c>
      <c r="CD682" s="10" t="n">
        <f aca="false">(CB682)-(CC682)</f>
        <v>-18.9</v>
      </c>
      <c r="CE682" s="10" t="str">
        <f aca="false">IF(CD682="","",IF(CD682&lt;-27.5,"De -30 a -28",IF(CD682&lt;-25,"De -27,5 a -25,5",IF(CD682&lt;-22.5,"De -25 a -23",IF(CD682&lt;-20,"De -22,5 a -20,5",IF(CD682&lt;-17.5,"De -20 a -18",IF(CD682&lt;-15,"De -17,5 a -15,5",IF(CD682&lt;-12.5,"De -15 a -13",IF(CD682&lt;-10,"De -12,5 a -10,5",IF(CD682&lt;-7.5,"De -10 a -8",IF(CD682&lt;-5,"De -7,5 a -5,5",IF(CD682&lt;-2.5,"De -5 a -3",IF(CD682&lt;0,"De -2,5 a -0,5",IF(CD682&lt;=2,"De 0 a 2",IF(CD682&lt;=4.5,"De 2,5 a 4,5",IF(CD682&lt;=7,"De 5 a 7",IF(CD682&lt;=9.5,"De 7,5 a 9,5",IF(CD682&lt;=12,"De 10 a 12",IF(CD682&lt;=14.5,"De 12,5 a 14,5",IF(CD682&lt;=17,"De 15 a 17",IF(CD682&lt;=19.5,"De 17,5 a 19,5",IF(CD682&lt;=22,"De 20 a 22",IF(CD682&lt;=24.5,"De 22,5 a 24,5",IF(CD682&lt;=27,"De 25 a 27","De 27,5 a 30"))))))))))))))))))))))))</f>
        <v>De -20 a -18</v>
      </c>
      <c r="CF682" s="12" t="n">
        <f aca="false">IF(CD682="","",IF(CD682&lt;-27.5,1,IF(CD682&lt;-25,2,IF(CD682&lt;-22.5,3,IF(CD682&lt;-20,4,IF(CD682&lt;-17.5,5,IF(CD682&lt;-15,6,IF(CD682&lt;-12.5,7,IF(CD682&lt;-10,8,IF(CD682&lt;-7.5,9,IF(CD682&lt;-5,10,IF(CD682&lt;-2.5,11,IF(CD682&lt;0,12,IF(CD682&lt;2.5,13,IF(CD682&lt;5,14,IF(CD682&lt;7.5,15,IF(CD682&lt;10,16,IF(CD682&lt;12.5,17,IF(CD682&lt;15,18,IF(CD682&lt;17.5,19,IF(CD682&lt;20,20,IF(CD682&lt;22.5,21,IF(CD682&lt;25,22,IF(CD682&lt;27.5,23,24))))))))))))))))))))))))</f>
        <v>5</v>
      </c>
      <c r="CG682" s="9" t="n">
        <v>-1.25</v>
      </c>
      <c r="CH682" s="10" t="str">
        <f aca="false">IF(CG682="","",IF(AND(CG682&gt;=-10,CG682&lt;=-9.5),"-10 a -9,5",IF(AND(CG682&gt;-9.5,CG682&lt;=-8.5),"-9 a -8,5",IF(AND(CG682&gt;-8.5,CG682&lt;=-7.5),"-8 a -7,5",IF(AND(CG682&gt;-7.5,CG682&lt;=-6.5),"-7 a -6,5",IF(AND(CG682&gt;-6.5,CG682&lt;=-5.5),"-6 a -5,5",IF(AND(CG682&gt;-5.5,CG682&lt;=-4.5),"-5 a -4,5",IF(AND(CG682&gt;-4.5,CG682&lt;=-3.5),"-4 a -3,5",IF(AND(CG682&gt;-3.5,CG682&lt;=-2.5),"-3 a -2,5",IF(CG682=-2.25,"-2,25",IF(AND(CG682&gt;-2.5,CG682&lt;=-1.5),"-2 a -1,5",IF(AND(CG682&gt;-1.5,CG682&lt;=-0.5),"-1 a -0,5",IF(AND(CG682&gt;-0.5,CG682&lt;=0.5),"0 a 0,5",IF(AND(CG682&gt;0.5,CG682&lt;=1.5),"1 a 1,5",IF(AND(CG682&gt;1.5,CG682&lt;=2.5),"2 a 2,5",IF(AND(CG682&gt;2.5,CG682&lt;=3.5),"3 a 3,5",IF(AND(CG682&gt;3.5,CG682&lt;=4.5),"4 a 4,5",IF(AND(CG682&gt;4.5,CG682&lt;=5.5),"5 a 5,5",IF(AND(CG682&gt;5.5,CG682&lt;=6.5),"6 a 6,5",IF(AND(CG682&gt;6.5,CG682&lt;=7.5),"7 a 7,5",IF(AND(CG682&gt;7.5,CG682&lt;=8.5),"8 a 8,5",IF(AND(CG682&gt;8.5,CG682&lt;=9.5),"9 a 9,5",IF(CG682&gt;=10,"10","Fuera de rango")))))))))))))))))))))))</f>
        <v>-1 a -0,5</v>
      </c>
      <c r="CI682" s="11" t="n">
        <f aca="false">IF(CG682="","",IF(CG682=-2.25,"NORMA",IF(CG682&lt;=-9.5,1,IF(CG682&lt;=-8.5,2,IF(CG682&lt;=-7.5,3,IF(CG682&lt;=-6.5,4,IF(CG682&lt;=-5.5,5,IF(CG682&lt;=-4.5,6,IF(CG682&lt;=-3.5,7,IF(CG682&lt;=-2.5,8,IF(CG682&lt;=-1.5,9,IF(CG682&lt;=-0.5,10,IF(CG682&lt;=0.5,11,IF(CG682&lt;=1.5,12,IF(CG682&lt;=2.5,13,IF(CG682&lt;=3.5,14,IF(CG682&lt;=4.5,15,IF(CG682&lt;=5.5,16,IF(CG682&lt;=6.5,17,IF(CG682&lt;=7.5,18,IF(CG682&lt;=8.5,19,IF(CG682&lt;=9.5,20,IF(CG682=10,21,"Fuera de rango")))))))))))))))))))))))</f>
        <v>10</v>
      </c>
      <c r="CJ682" s="9" t="n">
        <v>3.25</v>
      </c>
      <c r="CK682" s="10" t="str">
        <f aca="false">IF(CJ682="","",IF(AND(CJ682&gt;=-6,CJ682&lt;=-5.5),"-6 a -5,5",IF(AND(CJ682&gt;-5.5,CJ682&lt;=-4.5),"-5 a -4,5",IF(AND(CJ682&gt;-4.5,CJ682&lt;=-3.5),"-4 a -3,5",IF(AND(CJ682&gt;-3.5,CJ682&lt;=-2.5),"-3 a -2,5",IF(AND(CJ682&gt;-2.5,CJ682&lt;=-1.5),"-2 a -1,5",IF(AND(CJ682&gt;-1.5,CJ682&lt;=-0.5),"-1 a -0,5",IF(AND(CJ682&gt;-0.5,CJ682&lt;=0.5),"0 a 0,5",IF(AND(CJ682&gt;0.5,CJ682&lt;=1.5),"1 a 1,5",IF(AND(CJ682&gt;1.5,CJ682&lt;2.5),"2",IF(AND(CJ682&gt;=2.5,CJ682&lt;=3),"2,5 a 3",IF(AND(CJ682&gt;3,CJ682&lt;=4),"3,5 a 4",IF(AND(CJ682&gt;4,CJ682&lt;=5),"4,5 a 5",IF(AND(CJ682&gt;5,CJ682&lt;=6),"5,5 a 6",IF(AND(CJ682&gt;6,CJ682&lt;=7),"6,5 a 7",IF(AND(CJ682&gt;7,CJ682&lt;=8),"7,5 a 8",IF(AND(CJ682&gt;8,CJ682&lt;=9.5),"8,5 a 9,5",IF(CJ682=10,"10","Fuera de rango"))))))))))))))))))</f>
        <v>3,5 a 4</v>
      </c>
      <c r="CL682" s="11" t="n">
        <f aca="false">IF(CK682="","",IF(OR(CK682="-6 a -5,5",CK682="-6 - -5,5"),1,IF(OR(CK682="-5 a -4,5",CK682="-5 - -4,5"),2,IF(OR(CK682="-4 a -3,5",CK682="-4 - -3,5"),3,IF(OR(CK682="-3 a -2,5",CK682="-3 - -2,5"),4,IF(OR(CK682="-2 a -1,5",CK682="-2 - -1,5"),5,IF(OR(CK682="-1 a -0,5",CK682="-1 - -0,5"),6,IF(OR(CK682="0 a 0,5",CK682="0 - 0,5"),7,IF(OR(CK682="1 a 1,5",CK682="1 - 1,5"),8,IF(CK682="2","NORMA",IF(OR(CK682="2,5 a 3",CK682="2,5 - 3"),9,IF(OR(CK682="3,5 a 4",CK682="3,5 - 4"),10,IF(OR(CK682="4,5 a 5",CK682="4,5 - 5"),11,IF(OR(CK682="5,5 a 6",CK682="5,5 - 6"),12,IF(OR(CK682="6,5 a 7",CK682="6,5 - 7"),13,IF(OR(CK682="7,5 a 8",CK682="7,5 - 8"),14,IF(OR(CK682="8,5 a 9",CK682="8,5 - 9,5",CK682="9 a 9,5"),15,IF(CK682="10",15,IF(OR(CK682="0,5 a 1",CK682="0,5 - 1"),7,"Fuera de rango")))))))))))))))))))</f>
        <v>10</v>
      </c>
      <c r="CO682" s="10" t="str">
        <f aca="false">IF(CM682&gt;0,"EME"," ")</f>
        <v> </v>
      </c>
      <c r="CQ682" s="10" t="str">
        <f aca="false">IF(CP682&gt;0,"0", " ")</f>
        <v> </v>
      </c>
      <c r="CR682" s="10" t="str">
        <f aca="false">IF(CP682&gt;0,"EME"," ")</f>
        <v> </v>
      </c>
      <c r="CS682" s="9" t="n">
        <v>0</v>
      </c>
      <c r="CV682" s="9" t="n">
        <v>0</v>
      </c>
      <c r="CY682" s="9" t="n">
        <v>-3.25</v>
      </c>
      <c r="DB682" s="9" t="n">
        <v>-3</v>
      </c>
      <c r="DC682" s="11" t="str">
        <f aca="false">IF(DB682&lt;0,"2"," ")</f>
        <v>2</v>
      </c>
      <c r="DD682" s="11" t="str">
        <f aca="false">IF(DB682&lt;0,"MIO"," ")</f>
        <v>MIO</v>
      </c>
      <c r="DE682" s="9" t="n">
        <v>0</v>
      </c>
      <c r="DF682" s="10" t="str">
        <f aca="false">IF(DE682&lt;0,"3"," ")</f>
        <v> </v>
      </c>
      <c r="DG682" s="10" t="str">
        <f aca="false">IF(DE682&lt;0,"AST"," ")</f>
        <v> </v>
      </c>
      <c r="DH682" s="9" t="n">
        <v>0</v>
      </c>
      <c r="DI682" s="10" t="str">
        <f aca="false">IF(DH682&lt;0,"3"," ")</f>
        <v> </v>
      </c>
      <c r="DJ682" s="10" t="str">
        <f aca="false">IF(DH682&lt;0,"AST"," ")</f>
        <v> </v>
      </c>
      <c r="DK682" s="9" t="n">
        <v>0</v>
      </c>
      <c r="DL682" s="10" t="str">
        <f aca="false">IF(DK682&gt;0,"4"," ")</f>
        <v> </v>
      </c>
      <c r="DM682" s="10" t="str">
        <f aca="false">IF(DK682&gt;0,"PRE"," ")</f>
        <v> </v>
      </c>
      <c r="DN682" s="9" t="n">
        <v>0</v>
      </c>
      <c r="DO682" s="10" t="str">
        <f aca="false">IF(DN682&gt;0,"4"," ")</f>
        <v> </v>
      </c>
      <c r="DP682" s="10" t="str">
        <f aca="false">IF(DN682&gt;0,"PRE"," ")</f>
        <v> </v>
      </c>
      <c r="DS682" s="12" t="str">
        <f aca="false">CONCATENATE(CO682,CU682,DA682,DG682,DM682)</f>
        <v>   </v>
      </c>
      <c r="DT682" s="10" t="e">
        <f aca="false" t="array" ref="DT682">_xlfn.IFS(DS682="EME    ","0", DS682=" HIP   ","1", DS682="  MIO  ","2", DS682="   AST ","3", DS682="    PRE","4", DS682="EME   PRE","5", DS682=" HIP  PRE","6", DS682=" HIP AST ","7", DS682="  MIO PRE","8", DS682="  MIOAST ","9", DS682="   ASTPRE","10",DS682=" HIP ASTPRE","11", DS682="  MIOASTPRE","12", DS682="     ","0")</f>
        <v>#N/A</v>
      </c>
      <c r="DV682" s="1" t="e">
        <f aca="false" t="array" ref="DV682">_xlfn.IFS(DU682="SI","2", DU682="NO","1")</f>
        <v>#N/A</v>
      </c>
      <c r="DX682" s="11" t="str">
        <f aca="false">IF(DW682=0,"1","2")</f>
        <v>1</v>
      </c>
      <c r="DY682" s="11" t="str">
        <f aca="false" t="array" ref="DY682">_xlfn.IFS(DW682=0,"0", DW682=0.25, "1", DW682=0.5,"2", DW682=0.75,"3", DW682=1,"4",DW682=1.25,"5", DW682=1.5,"6", DW682=1.75,"7", DW682=2,"8")</f>
        <v>0</v>
      </c>
      <c r="EA682" s="11" t="str">
        <f aca="false">IF(DZ682=0,"1","2")</f>
        <v>1</v>
      </c>
      <c r="EB682" s="11" t="str">
        <f aca="false" t="array" ref="EB682">_xlfn.IFS(DZ682=0,"0", DZ682=0.25, "1", DZ682=0.5,"2", DZ682=0.75,"3", DZ682=1,"4",DZ682=1.25,"5", DZ682=1.5,"6", DZ682=1.75,"7", DZ682=2,"8")</f>
        <v>0</v>
      </c>
      <c r="ED682" s="10" t="str">
        <f aca="false">IF(EC682=0,"1","2")</f>
        <v>1</v>
      </c>
      <c r="EE682" s="11" t="str">
        <f aca="false" t="array" ref="EE682">_xlfn.IFS(EC682=0,"0", EC682=-0.25, "1", EC682=-0.5,"2", EC682=-0.75,"3", EC682=-1,"4",EC682=-1.25,"5", EC682=-1.5,"6", EC682=-1.75,"7", EC682=-2,"8", EC682=-2.25,"9",EC682=-2.5,"10", EC682=-2.75,"11", EC682=-3,"12", EC682=-3.25,"13", EC682=-3.5,"14", EC682=-3.75,"15",EC682=-4,"16")</f>
        <v>0</v>
      </c>
      <c r="EG682" s="10" t="str">
        <f aca="false">IF(EF682=0,"1","2")</f>
        <v>1</v>
      </c>
      <c r="EH682" s="11" t="str">
        <f aca="false" t="array" ref="EH682">_xlfn.IFS(EF682=0,"0", EF682=-0.25, "1", EF682=-0.5,"2", EF682=-0.75,"3", EF682=-1,"4",EF682=-1.25,"5", EF682=-1.5,"6", EF682=-1.75,"7", EF682=-2,"8", EF682=-2.25,"9",EF682=-2.5,"10", EF682=-2.75,"11", EF682=-3,"12", EF682=-3.25,"13", EF682=-3.5,"14", EF682=-3.75,"15",EF682=-4,"16")</f>
        <v>0</v>
      </c>
      <c r="EJ682" s="11" t="str">
        <f aca="false">IF(EI682=0,"1","2")</f>
        <v>1</v>
      </c>
      <c r="EK682" s="11" t="str">
        <f aca="false" t="array" ref="EK682">_xlfn.IFS(EI682=0,"0", EI682=-0.25, "1", EI682=-0.5,"2", EI682=-0.75,"3", EI682=-1,"4",EI682=-1.25,"5", EI682=-1.5,"6", EI682=-1.75,"7", EI682=-2,"8", EI682=-2.25,"9", EI682=-2.25,"9",EI682=-2.5,"10", EI682=-2.75,"11", EI682=-3,"12", EI682=-3.25,"13", EI682=-3.5,"14", EI682=-3.75,"15",EI682=-4,"16", EI682=0.25, "17", EI682=0.5, "18")</f>
        <v>0</v>
      </c>
      <c r="EM682" s="11" t="str">
        <f aca="false">IF(EL682=0,"1","2")</f>
        <v>1</v>
      </c>
      <c r="EN682" s="11" t="str">
        <f aca="false" t="array" ref="EN682">_xlfn.IFS(EL682=0.25,"17",EL682=0.5,"18", EL682=0,"0", EL682=-0.25, "1", EL682=-0.5,"2", EL682=-0.75,"3", EL682=-1,"4",EL682=-1.25,"5", EL682=-1.5,"6", EL682=-1.75,"7", EL682=-2,"8",EL682= -2.25,"9",EL682=-2.5,"10",EL682= -2.75,"11",EL682= -3,"12",EL682= -3.25,"13",EL682= -3.5,"14",EL682= -3.75,"15",EL682=-4,"16")</f>
        <v>0</v>
      </c>
      <c r="EP682" s="11" t="str">
        <f aca="false">IF(EO682=0,"1","2")</f>
        <v>1</v>
      </c>
      <c r="EQ682" s="11" t="str">
        <f aca="false" t="array" ref="EQ682">_xlfn.IFS(EO682=0,"0", EO682=0.25, "1", EO682=0.5,"2", EO682=0.75,"3", EO682=1,"4",EO682=1.25,"5", EO682=1.5,"6", EO682=1.75,"7", EO682=2,"8", EO682=2.25,"9", EO682=2.25,"9",EO682=2.5,"10", EO682=2.75,"11", EO682=3,"12", EO682=3.25,"13", EO682=3.5,"14", EO682=3.75,"15",EO682=4,"16", EO682=-0.25, "17", bq=-0.5, "18")</f>
        <v>0</v>
      </c>
      <c r="ES682" s="11" t="str">
        <f aca="false">IF(ER682=0,"1","2")</f>
        <v>1</v>
      </c>
      <c r="ET682" s="11" t="str">
        <f aca="false" t="array" ref="ET682">_xlfn.IFS(ER682=0,"0", ER682=0.25, "1", ER682=0.5,"2", ER682=0.75,"3", ER682=1,"4",ER682=1.25,"5", ER682=1.5,"6", ER682=1.75,"7", ER682=2,"8", ER682=2.25,"9", ER682=2.25,"9",ER682=2.5,"10", ER682=2.75,"11", ER682=3,"12", ER682=3.25,"13", ER682=3.5,"14", ER682=3.75,"15",ER682=4,"16", ER682=-0.25, "17", bq=-0.5, "18")</f>
        <v>0</v>
      </c>
      <c r="EV682" s="14" t="e">
        <f aca="false">VLOOKUP(EU682,LEYENDA!$G$2:$H$8,2,TRUE())</f>
        <v>#N/A</v>
      </c>
      <c r="EW682" s="14" t="e">
        <f aca="false" t="array" ref="EW682">_xlfn.IFS(EV682="0-5","1", EV682="6-12","2", EV682="13-18","3", EV682="19-24","4", EV682="25-36","5", EV682="37-48","6", EV682="49-60","7")</f>
        <v>#N/A</v>
      </c>
    </row>
    <row r="683" customFormat="false" ht="13.5" hidden="false" customHeight="false" outlineLevel="0" collapsed="false">
      <c r="A683" s="1" t="n">
        <v>269</v>
      </c>
      <c r="B683" s="2" t="n">
        <v>4</v>
      </c>
      <c r="C683" s="33" t="n">
        <v>46129</v>
      </c>
      <c r="E683" s="5" t="str">
        <f aca="false">VLOOKUP(A683,'286'!$A$3:$J$6279,10,FALSE())</f>
        <v>VERACIERTA OSORIO, MAURICIO</v>
      </c>
      <c r="F683" s="4" t="str">
        <f aca="false">VLOOKUP(A683,'286'!$A$3:$I$1768,3,FALSE())</f>
        <v>VEOMA</v>
      </c>
      <c r="G683" s="6" t="n">
        <f aca="false">VLOOKUP(A683,'286'!$A$3:$I$1768,4,FALSE())</f>
        <v>41435</v>
      </c>
      <c r="H683" s="7" t="n">
        <f aca="false">YEAR(C683)-YEAR(G683)</f>
        <v>13</v>
      </c>
      <c r="I683" s="1" t="str">
        <f aca="false">VLOOKUP(H683,LEYENDA!$C$2:$D$6,2,TRUE())</f>
        <v>13-24</v>
      </c>
      <c r="J683" s="5" t="str">
        <f aca="false">VLOOKUP(A683,'286'!$A$3:$I$1768,7,FALSE())</f>
        <v>H</v>
      </c>
      <c r="K683" s="8" t="n">
        <f aca="false">VLOOKUP(A683,'286'!$A$3:$I$1768,2,FALSE())</f>
        <v>0</v>
      </c>
      <c r="L683" s="4" t="str">
        <f aca="false">VLOOKUP(A683,'286'!$A$3:$I$1768,8,FALSE())</f>
        <v>D</v>
      </c>
      <c r="M683" s="4" t="str">
        <f aca="false">VLOOKUP(A683,'286'!$A$3:$I$1768,9,FALSE())</f>
        <v>D</v>
      </c>
      <c r="N683" s="8" t="str">
        <f aca="false">IF(R683=O683, "MISMA","CONTRARIA")</f>
        <v>MISMA</v>
      </c>
      <c r="O683" s="8" t="str">
        <f aca="false" t="array" ref="O683">_xlfn.IFS(L683="D","1", L683="I","2")</f>
        <v>1</v>
      </c>
      <c r="P683" s="8" t="e">
        <f aca="false" t="array" ref="P683">_xlfn.IFS(K683="OD","1", K683="OI","2")</f>
        <v>#N/A</v>
      </c>
      <c r="Q683" s="1" t="str">
        <f aca="false" t="array" ref="Q683">_xlfn.IFS(J683="M","1", J683="H","2")</f>
        <v>2</v>
      </c>
      <c r="R683" s="8" t="str">
        <f aca="false" t="array" ref="R683">_xlfn.IFS(M683="D","1", M683="I","2")</f>
        <v>1</v>
      </c>
      <c r="S683" s="1" t="str">
        <f aca="false" t="array" ref="S683">_xlfn.IFS(N683="CONTRARIA", "1",N683= "MISMA","2")</f>
        <v>2</v>
      </c>
      <c r="T683" s="1" t="str">
        <f aca="false" t="array" ref="T683">_xlfn.IFS(I683="0-12","1", I683="13-24","2", I683="25-40","3", I683="41-60","4", I683="61-100","5")</f>
        <v>2</v>
      </c>
      <c r="U683" s="9" t="n">
        <v>-6</v>
      </c>
      <c r="V683" s="10" t="str">
        <f aca="false">IF(U683="","",IF(AND(U683&gt;=-9,U683&lt;=-6.5),"-9 a -6,5",IF(AND(U683&gt;=-6,U683&lt;=-3.5),"-6 a -3,5",IF(AND(U683&gt;=-3,U683&lt;=-1),"-3 a -1",IF(U683=-0.5,"-0,5",IF(AND(U683&gt;=0,U683&lt;=2.5),"0 a 2,5",IF(AND(U683&gt;=3,U683&lt;=5.5),"3 a 5,5",IF(AND(U683&gt;=6,U683&lt;=8.5),"6 a 8,5",IF(AND(U683&gt;=9,U683&lt;=20),"9 a 20","Fuera de rango")))))))))</f>
        <v>-6 a -3,5</v>
      </c>
      <c r="W683" s="11" t="n">
        <f aca="false">IF(V683="","",IF(V683="-9 a -6,5",2,IF(V683="-6 a -3,5",3,IF(V683="-3 a -1",4,IF(V683="-0,5","NORMA",IF(V683="0 a 2,5",5,IF(V683="3 a 5,5",6,IF(V683="6 a 8,5",7,IF(V683="9 a 20",8,"Fuera de rango")))))))))</f>
        <v>3</v>
      </c>
      <c r="X683" s="9" t="n">
        <v>0</v>
      </c>
      <c r="Y683" s="11" t="str">
        <f aca="false">IF(X683="","",IF(AND(X683&gt;=0,X683&lt;=4),"0 a 4",IF(AND(X683&gt;=4.5,X683&lt;=8.5),"4,5 a 8,5",IF(X683=9,"9",IF(AND(X683&gt;=9.5,X683&lt;=13),"9,5 a 13",IF(AND(X683&gt;=13.5,X683&lt;=20),"13,5 a 20",IF(AND(X683&gt;=20.5,X683&lt;=35),"20,5 a 35","Fuera de rango")))))))</f>
        <v>0 a 4</v>
      </c>
      <c r="Z683" s="11" t="n">
        <f aca="false">IF(Y683="","",IF(Y683="0 a 4",1,IF(Y683="4,5 a 8,5",2,IF(Y683="9","NORMA",IF(Y683="9,5 a 13",3,IF(Y683="13,5 a 20",4,IF(Y683="20,5 a 35",5,"Fuera de rango")))))))</f>
        <v>1</v>
      </c>
      <c r="AA683" s="9" t="n">
        <v>19</v>
      </c>
      <c r="AB683" s="10" t="str">
        <f aca="false">IF(AA683="","",IF(AND(AA683&gt;=0,AA683&lt;=9),"0 a 9",IF(AND(AA683&gt;=9.5,AA683&lt;=18.5),"9,5 a 18,5",IF(AA683=19,"19",IF(AND(AA683&gt;=19.5,AA683&lt;=28),"19,5 a 28",IF(AND(AA683&gt;=28.5,AA683&lt;=40),"28,5 a 40","Fuera de rango"))))))</f>
        <v>19</v>
      </c>
      <c r="AC683" s="11" t="str">
        <f aca="false" t="array" ref="AC683">_xlfn.IFS(AB683="","",AB683="0 a 9",1,AB683="9,5 a 18,5",2,AB683="19","NORMA",AB683="19,5 a 28",3,AB683="28,5 a 40",4,TRUE(),"Fuera de rango")</f>
        <v>NORMA</v>
      </c>
      <c r="AD683" s="9" t="n">
        <v>13</v>
      </c>
      <c r="AE683" s="10" t="str">
        <f aca="false">IF(AD683="","",IF(AND(AD683&gt;=-10,AD683&lt;=0),"De -10 a 0",IF(AND(AD683&gt;=0.5,AD683&lt;=9.5),"0,5 a 9,5",IF(AD683=10,"10",IF(AND(AD683&gt;=10.5,AD683&lt;=20),"10,5 a 20",IF(AND(AD683&gt;=20.5,AD683&lt;=40),"20,5 a 40","Fuera de rango"))))))</f>
        <v>10,5 a 20</v>
      </c>
      <c r="AF683" s="12" t="n">
        <f aca="false">IF(AD683="","",IF(AND(AD683&gt;=-10,AD683&lt;=0),1,IF(AND(AD683&gt;=0.5,AD683&lt;=9.5),2,IF(AD683=10,"NORMA",IF(AND(AD683&gt;=10.5,AD683&lt;=20),3,IF(AND(AD683&gt;=20.5,AD683&lt;=40),4,""))))))</f>
        <v>3</v>
      </c>
      <c r="AG683" s="9" t="n">
        <v>11</v>
      </c>
      <c r="AH683" s="10" t="str">
        <f aca="false">IF(AG683="","",IF(AND(AG683&gt;=0,AG683&lt;=4),"0 a 4",IF(AND(AG683&gt;=4.5,AG683&lt;=8.5),"4,5 a 8,5",IF(AG683=9,"9",IF(AND(AG683&gt;=9.5,AG683&lt;=13),"9,5 a 13",IF(AND(AG683&gt;=13.5,AG683&lt;=25),"13,5 a 25","Fuera de rango"))))))</f>
        <v>9,5 a 13</v>
      </c>
      <c r="AI683" s="10" t="n">
        <f aca="false">IF(AH683="","",IF(AH683="0 a 4",1,IF(AH683="4,5 a 8,5",2,IF(AH683="9","NORMA",IF(AH683="9,5 a 13",3,IF(AH683="13,5 a 25",4,""))))))</f>
        <v>3</v>
      </c>
      <c r="AJ683" s="9" t="n">
        <v>6</v>
      </c>
      <c r="AK683" s="10" t="str">
        <f aca="false">IF(AJ683="","",IF(AND(AJ683&gt;=-15,AJ683&lt;=-10.5),"-15 a -10,5",IF(AND(AJ683&gt;=-10,AJ683&lt;=-4),"-10 a -4",IF(AND(AJ683&gt;=-4.5,AJ683&lt;=0),"-4,5 a 0",IF(AND(AJ683&gt;=0.5,AJ683&lt;=4.5),"0,5 a 4,5",IF(AJ683=5,"5",IF(AND(AJ683&gt;=5.5,AJ683&lt;=10),"5,5 a 10",IF(AND(AJ683&gt;=10.5,AJ683&lt;=20),"10,5 a 20","Fuera de rango"))))))))</f>
        <v>5,5 a 10</v>
      </c>
      <c r="AL683" s="11" t="n">
        <f aca="false">IF(AK683="","",IF(AK683="-15 a -10,5",1,IF(AK683="-10 a -4",2,IF(AK683="-4,5 a 0",3,IF(AK683="0,5 a 4,5",4,IF(AK683="5","NORMA",IF(AK683="5,5 a 10",5,IF(AK683="10,5 a 20",6,"Error"))))))))</f>
        <v>5</v>
      </c>
      <c r="AM683" s="9" t="n">
        <v>0</v>
      </c>
      <c r="AN683" s="10" t="str">
        <f aca="false">IF(AM683="","",IF(AND(AM683&gt;=-7.5,AM683&lt;=-5.5),"-7,5 a -5,5",IF(AND(AM683&gt;=-5,AM683&lt;=-3),"-5 a -3",IF(AND(AM683&gt;=-2.5,AM683&lt;=-0.5),"-2,5 a -0,5",IF(AM683=0,"0,00",IF(AND(AM683&gt;=0.5,AM683&lt;=2.5),"0,5 a 2,5",IF(AND(AM683&gt;=3,AM683&lt;=5),"3 a 5",IF(AND(AM683&gt;=5.5,AM683&lt;=7.5),"5,5 a 7,5",IF(AND(AM683&gt;=8,AM683&lt;=10),"8 a 10","Fuera de rango")))))))))</f>
        <v>0,00</v>
      </c>
      <c r="AO683" s="11" t="str">
        <f aca="false">IF(AN683="","",IF(AN683="-7,5 a -5,5",1,IF(AN683="-5 a -3",2,IF(AN683="-2,5 a -0,5",3,IF(AN683="0,00","NORMA",IF(AN683="0,5 a 2,5",4,IF(AN683="3 a 5",5,IF(AN683="5,5 a 7,5",6,IF(AN683="8 a 10",7,"Error")))))))))</f>
        <v>NORMA</v>
      </c>
      <c r="AP683" s="9" t="n">
        <v>-9</v>
      </c>
      <c r="AQ683" s="10" t="str">
        <f aca="false">IF(AP683="","",IF(AND(AP683&gt;=-20,AP683&lt;=-9.5),"-20 a -9,5",IF(AND(AP683&gt;=-9,AP683&lt;=-6.5),"-9 a -6,5",IF(AP683=-6,"-6",IF(AND(AP683&gt;=-5.5,AP683&lt;=-3),"-5,5 a -3",IF(AND(AP683&gt;=-2.5,AP683&lt;=0),"-2,5 a 0",IF(AND(AP683&gt;=0.5,AP683&lt;=3),"0,5 a 3",IF(AND(AP683&gt;=3.5,AP683&lt;=6),"3,5 a 6",IF(AND(AP683&gt;=6.5,AP683&lt;=9),"6,5 a 9",IF(AND(AP683&gt;=9.5,AP683&lt;=20),"9,5 a 20","Fuera de rango"))))))))))</f>
        <v>-9 a -6,5</v>
      </c>
      <c r="AR683" s="11" t="n">
        <f aca="false">IF(AQ683="","",IF(AQ683="-20 a -9,5",1,IF(AQ683="-9 a -6,5",2,IF(AQ683="-6","NORMA",IF(AQ683="-5,5 a -3",3,IF(AQ683="-2,5 a 0",4,IF(AQ683="0,5 a 3",5,IF(AQ683="3,5 a 6",6,IF(AQ683="6,5 a 9",7,IF(AQ683="9,5 a 20",8,""))))))))))</f>
        <v>2</v>
      </c>
      <c r="AS683" s="9" t="n">
        <v>1</v>
      </c>
      <c r="AT683" s="10" t="str">
        <f aca="false">IF(AS683="","",IF(AND(AS683&gt;=-16,AS683&lt;=-14),"-16 a -14",IF(AND(AS683&gt;=-13.5,AS683&lt;=-11.5),"-13,5 a -11,5",IF(AND(AS683&gt;=-11,AS683&lt;=-9),"-11 a -9",IF(AND(AS683&gt;=-8.5,AS683&lt;=-6.5),"-8,5 a -6,5",IF(AND(AS683&gt;=-6,AS683&lt;=-4),"-6 a -4",IF(AND(AS683&gt;=-3.5,AS683&lt;=-1.5),"-3,5 a -1,5",IF(AND(AS683&gt;=-1,AS683&lt;=1),"-1 a 1",IF(AND(AS683&gt;=1.5,AS683&lt;=3.5),"1,5 a 3,5",IF(AND(AS683&gt;=4,AS683&lt;=6),"4 a 6",IF(AND(AS683&gt;=6.5,AS683&lt;=8.5),"6,5 a 8,5",IF(AND(AS683&gt;=9,AS683&lt;=11),"9 a 11",IF(AND(AS683&gt;=11.5,AS683&lt;=13.5),"11,5 a 13,5",IF(AND(AS683&gt;=14,AS683&lt;=16),"14 a 16",IF(AND(AS683&gt;=16.5,AS683&lt;=18.5),"16,5 a 18,5",IF(AND(AS683&gt;=19,AS683&lt;=21),"19 a 21","Fuera de rango"))))))))))))))))</f>
        <v>-1 a 1</v>
      </c>
      <c r="AU683" s="11" t="n">
        <f aca="false" t="array" ref="AU683">IF(AT683="","",_xlfn.IFS(AT683="-16 a -14",1,AT683="-13,5 a -11,5",2,AT683="-11 a -9",3,AT683="-8,5 a -6,5",4,AT683="-6 a -4",5,AT683="-3,5 a -1,5",6,AT683="-1 a 1",7,AT683="1,5 a 3,5",8,AT683="4 a 6","NORMA",AT683="6,5 a 8,5",9,AT683="9 a 11",10,AT683="11,5 a 13,5",11,AT683="14 a 16",12,AT683="16,5 a 18,5",13,AT683="19 a 21",14,TRUE(),""))</f>
        <v>7</v>
      </c>
      <c r="AV683" s="9" t="n">
        <v>1</v>
      </c>
      <c r="AW683" s="10" t="str">
        <f aca="false">IF(AV683="","",IF(AND(AV683&gt;=-1,AV683&lt;=-0.5),"-1 a -0,5",IF(AND(AV683&gt;-0.5,AV683&lt;=0),"De -0,5 a 0",IF(AND(AV683&gt;=0.25,AV683&lt;=0.75),"0,25 a 0,75",IF(AND(AV683&gt;=1,AV683&lt;=1.5),"1 a 1,5",IF(AND(AV683&gt;=1.75,AV683&lt;=2.25),"1,75 a 2,25",IF(AND(AV683&gt;=2.5,AV683&lt;=3),"2,5 a 3",IF(AND(AV683&gt;=3.25,AV683&lt;=3.75),"3,25 a 3,75","Fuera de rango"))))))))</f>
        <v>1 a 1,5</v>
      </c>
      <c r="AX683" s="10" t="n">
        <f aca="false">IF(AW683="","",IF(OR(AW683="-1 a -0,5",AW683="-1 a -0.5"),1,IF(OR(AW683="De -0,5 a 0",AW683="-0,5 a 0",AW683="De -0.5 a 0"),2,IF(OR(AW683="0,25 a 0,75",AW683="0.25 a 0.75"),"NORMA",IF(OR(AW683="1 a 1,5",AW683="1 a 1.5"),3,IF(OR(AW683="1,75 a 2,25",AW683="1.75 a 2.25"),4,IF(OR(AW683="2,5 a 3",AW683="2.5 a 3"),5,IF(OR(AW683="3,25 a 3,75",AW683="3.25 a 3.75"),6,""))))))))</f>
        <v>3</v>
      </c>
      <c r="AY683" s="9" t="n">
        <v>-9</v>
      </c>
      <c r="AZ683" s="10" t="str">
        <f aca="false">IF(AY683="","",IF(AND(AY683&gt;=-20,AY683&lt;=-9.5),"-20 a -9,5",IF(AND(AY683&gt;=-9,AY683&lt;=-6.5),"-9 a -6,5",IF(AY683=-6,"-6",IF(AND(AY683&gt;=-5.5,AY683&lt;=-3),"-5,5 a -3",IF(AND(AY683&gt;=-2.5,AY683&lt;=0),"-2,5 a 0",IF(AND(AY683&gt;=0.5,AY683&lt;=3),"0,5 a 3",IF(AND(AY683&gt;=3.5,AY683&lt;=6),"3,5 a 6","Fuera de rango"))))))))</f>
        <v>-9 a -6,5</v>
      </c>
      <c r="BA683" s="11" t="n">
        <f aca="false">IF(AZ683="","",IF(AZ683="-20 a -9,5",1,IF(AZ683="-9 a -6,5",2,IF(AZ683="-6","NORMA",IF(AZ683="-5,5 a -3",3,IF(AZ683="-2,5 a 0",4,IF(AZ683="0,5 a 3",5,IF(AZ683="3,5 a 6",6,""))))))))</f>
        <v>2</v>
      </c>
      <c r="BB683" s="9" t="n">
        <v>0</v>
      </c>
      <c r="BC683" s="10" t="str">
        <f aca="false" t="array" ref="BC683">IF(BB683="","",_xlfn.IFS(AND(BB683&gt;=0,BB683&lt;=2),"0 a 2",AND(BB683&gt;=2.5,BB683&lt;=4.5),"2,5 a 4,5",AND(BB683&gt;=5,BB683&lt;=7),"5 a 7",AND(BB683&gt;=7.5,BB683&lt;=9.5),"7,5 a 9,5",AND(BB683&gt;=10,BB683&lt;=12),"10 a 12",AND(BB683&gt;=12.5,BB683&lt;=14.5),"12,5 a 14,5",BB683=15,"15",AND(BB683&gt;=15.5,BB683&lt;=17.5),"15,5 a 17,5",AND(BB683&gt;=18,BB683&lt;=20),"18 a 20",AND(BB683&gt;=20.5,BB683&lt;=22.5),"20,5 a 22,5",AND(BB683&gt;=23,BB683&lt;=25),"23 a 25",TRUE(),"Fuera de rango"))</f>
        <v>0 a 2</v>
      </c>
      <c r="BD683" s="11" t="n">
        <f aca="false" t="array" ref="BD683">IF(BC683="","",_xlfn.IFS(BC683="0 a 2",1,BC683="2,5 a 4,5",2,BC683="5 a 7",3,BC683="7,5 a 9,5",4,BC683="10 a 12",5,BC683="12,5 a 14,5",6,BC683="15","NORMA",BC683="15,5 a 17,5",7,BC683="18 a 20",8,BC683="20,5 a 22,5",9,BC683="23 a 25",10,TRUE(),"Fuera de rango"))</f>
        <v>1</v>
      </c>
      <c r="BE683" s="9" t="n">
        <v>29</v>
      </c>
      <c r="BF683" s="10" t="str">
        <f aca="false">IF(BE683="","",IF(AND(BE683&gt;=-20,BE683&lt;=-10),"-20 a -10",IF(AND(BE683&gt;=-9.5,BE683&lt;=0.5),"-9,5 a 0,5",IF(AND(BE683&gt;=1,BE683&lt;=11),"1 a 11",IF(AND(BE683&gt;=11.5,BE683&lt;=20.5),"11,5 a 20,5",IF(BE683=21,"21",IF(AND(BE683&gt;=21.5,BE683&lt;=31.5),"21,5 a 31,5",IF(AND(BE683&gt;=32,BE683&lt;=42),"32 a 42","Fuera de rango"))))))))</f>
        <v>21,5 a 31,5</v>
      </c>
      <c r="BG683" s="11" t="n">
        <f aca="false">IF(BF683="","",IF(BF683="-20 a -10",1,IF(BF683="-9,5 a 0,5",2,IF(BF683="1 a 11",3,IF(BF683="11,5 a 20,5",4,IF(BF683="21","NORMA",IF(BF683="21,5 a 31,5",5,IF(BF683="32 a 42",6,""))))))))</f>
        <v>5</v>
      </c>
      <c r="BH683" s="9" t="n">
        <v>23</v>
      </c>
      <c r="BI683" s="10" t="str">
        <f aca="false">IF(BH683="","",IF(AND(BH683&gt;=-20,BH683&lt;=-15),"-20 a -15",IF(AND(BH683&gt;=-14.5,BH683&lt;=-9.5),"-14,5 a -9,5",IF(AND(BH683&gt;=-9,BH683&lt;=-4),"-9 a -4",IF(AND(BH683&gt;=-3.5,BH683&lt;=2.5),"-3,5 a 2,5",IF(AND(BH683&gt;=3,BH683&lt;=8),"3 a 8",IF(AND(BH683&gt;=8.5,BH683&lt;=14.5),"8,5 a 14,5",IF(BH683=15,"15",IF(AND(BH683&gt;=15.5,BH683&lt;=20.5),"15,5 a 20,5",IF(AND(BH683&gt;=21,BH683&lt;=26),"21 a 26","Fuera de rango"))))))))))</f>
        <v>21 a 26</v>
      </c>
      <c r="BJ683" s="11" t="n">
        <f aca="false">IF(BI683="","",IF(BI683="-20 a -15",1,IF(BI683="-14,5 a -9,5",2,IF(BI683="-9 a -4",3,IF(BI683="-3,5 a 2,5",4,IF(BI683="3 a 8",5,IF(BI683="8,5 a 14,5",6,IF(BI683="15","NORMA",IF(BI683="15,5 a 20,5",7,IF(BI683="21 a 26",8,IF(BI683="26,5 a 31,5",9,"")))))))))))</f>
        <v>8</v>
      </c>
      <c r="BK683" s="9" t="n">
        <v>9</v>
      </c>
      <c r="BL683" s="10" t="str">
        <f aca="false">IF(BK683="","",IF(AND(BK683&gt;=0,BK683&lt;=2),"0 - 2",IF(AND(BK683&gt;=2.5,BK683&lt;=4.5),"2,5 - 4,5",IF(AND(BK683&gt;=5,BK683&lt;=7),"5 - 7",IF(AND(BK683&gt;=7.5,BK683&lt;=9.5),"7,5 - 9,5",IF(AND(BK683&gt;=10,BK683&lt;=12),"10 - 12",IF(AND(BK683&gt;=12.5,BK683&lt;=13.5),"12,5 - 13,5",IF(BK683=14,"14",IF(AND(BK683&gt;=14.5,BK683&lt;=16.5),"14,5 - 16,5",IF(AND(BK683&gt;=17,BK683&lt;=19),"17 - 19",IF(AND(BK683&gt;=19.5,BK683&lt;=21.5),"19,5 - 21,5",IF(AND(BK683&gt;=22,BK683&lt;=24),"22 - 24",IF(AND(BK683&gt;=24.5,BK683&lt;=26.5),"24,5 - 26,5",IF(AND(BK683&gt;=27,BK683&lt;=29),"27 - 29",IF(AND(BK683&gt;=29.5,BK683&lt;=30),"29,5 - 30","Fuera de rango")))))))))))))))</f>
        <v>7,5 - 9,5</v>
      </c>
      <c r="BM683" s="11" t="n">
        <f aca="false">IF(BL683="","",IF(BL683="0 - 2",1,IF(BL683="2,5 - 4,5",2,IF(BL683="5 - 7",3,IF(BL683="7,5 - 9,5",4,IF(BL683="10 - 12",5,IF(BL683="12,5 - 13,5",6,IF(BL683="14","NORMA",IF(BL683="14,5 - 16,5",7,IF(BL683="17 - 19",8,IF(BL683="19,5 - 21,5",9,IF(BL683="22 - 24",10,IF(BL683="24,5 - 26,5",11,IF(BL683="27 - 29",12,IF(BL683="29,5 - 30",13,"")))))))))))))))</f>
        <v>4</v>
      </c>
      <c r="BN683" s="9" t="n">
        <v>22</v>
      </c>
      <c r="BO683" s="11" t="str">
        <f aca="false">IF(BN683="","",IF(AND(BN683&gt;=-20,BN683&lt;=-10),"-20 a -10",IF(AND(BN683&gt;=-9.5,BN683&lt;=0.5),"-9,5 a 0,5",IF(AND(BN683&gt;=1,BN683&lt;=11),"1 a 11",IF(AND(BN683&gt;=11.5,BN683&lt;=21.5),"11,5 a 21,5",IF(BN683=22,"22",IF(AND(BN683&gt;=22.5,BN683&lt;=32.5),"22,5 a 32,5",IF(AND(BN683&gt;=33,BN683&lt;=43),"33 a 43","Fuera de rango"))))))))</f>
        <v>22</v>
      </c>
      <c r="BP683" s="11" t="str">
        <f aca="false">IF(BO683="","",IF(BO683="-20 a -10",1,IF(BO683="-9,5 a 0,5",2,IF(BO683="1 a 11",3,IF(BO683="11,5 a 21,5",4,IF(BO683="22","NORMA",IF(BO683="22,5 a 32,5",5,IF(BO683="33 a 43",6,""))))))))</f>
        <v>NORMA</v>
      </c>
      <c r="BQ683" s="9" t="n">
        <v>19</v>
      </c>
      <c r="BR683" s="10" t="str">
        <f aca="false">IF(BQ683="","",IF(AND(BQ683&gt;=-20,BQ683&lt;=-15),"-20 a -15",IF(AND(BQ683&gt;=-14.5,BQ683&lt;=-9.5),"-14,5 a -9,5",IF(AND(BQ683&gt;=-9,BQ683&lt;=-4),"-9 a -4",IF(AND(BQ683&gt;=-3.5,BQ683&lt;=2.5),"-3,5 a 2,5",IF(AND(BQ683&gt;=3,BQ683&lt;=8),"3 a 8",IF(AND(BQ683&gt;=8.5,BQ683&lt;=13.5),"8,5 a 13,5",IF(AND(BQ683&gt;=14,BQ683&lt;=17.5),"14 a 17,5",IF(BQ683=18,"18",IF(AND(BQ683&gt;=18.5,BQ683&lt;=23.5),"18,5 a 23,5",IF(AND(BQ683&gt;=24,BQ683&lt;=29),"24 a 29",IF(AND(BQ683&gt;=29.5,BQ683&lt;=34.5),"29,5 a 34,5",IF(AND(BQ683&gt;=35,BQ683&lt;=40),"35 a 40","Fuera de rango")))))))))))))</f>
        <v>18,5 a 23,5</v>
      </c>
      <c r="BS683" s="11" t="n">
        <f aca="false">IF(BR683="","",IF(BR683="-20 a -15",1,IF(BR683="-14,5 a -9,5",2,IF(BR683="-9 a -4",3,IF(BR683="-3,5 a 2,5",4,IF(BR683="3 a 8",5,IF(BR683="8,5 a 13,5",6,IF(BR683="14 a 17,5",7,IF(BR683="18","NORMA",IF(BR683="18,5 a 23,5",8,IF(BR683="24 a 29",9,IF(BR683="29,5 a 34,5",10,IF(BR683="35 a 40",11,"")))))))))))))</f>
        <v>8</v>
      </c>
      <c r="BT683" s="9" t="n">
        <v>0</v>
      </c>
      <c r="BU683" s="10" t="str">
        <f aca="false">IF(BT683="","",IF(AND(BT683&gt;=-20,BT683&lt;=-18),"-20 a -18",IF(AND(BT683&gt;=-17.5,BT683&lt;=-15.5),"-17,5 a -15,5",IF(AND(BT683&gt;=-15,BT683&lt;=-13),"-15 a -13",IF(AND(BT683&gt;=-12.5,BT683&lt;=-10.5),"-12,5 a -10,5",IF(AND(BT683&gt;=-10,BT683&lt;=-8),"-10 a -8",IF(AND(BT683&gt;=-7.5,BT683&lt;=-5.5),"-7,5 a -5,5",IF(AND(BT683&gt;=-5,BT683&lt;=-3),"-5 a -3",IF(AND(BT683&gt;=-2.5,BT683&lt;=-0.5),"-2,5 a -0,5",IF(BT683=0,"0",IF(AND(BT683&gt;=0.5,BT683&lt;=2.5),"0,5 a 2,5",IF(AND(BT683&gt;=3,BT683&lt;=5),"3 a 5",IF(AND(BT683&gt;=5.5,BT683&lt;=7.5),"5,5 a 7,5",IF(AND(BT683&gt;=8,BT683&lt;=10),"8 a 10",IF(AND(BT683&gt;=10.5,BT683&lt;=12.5),"10,5 a 12,5",IF(AND(BT683&gt;=13,BT683&lt;=15),"13 a 15",IF(AND(BT683&gt;=15.5,BT683&lt;=17.5),"15,5 a 17,5",IF(AND(BT683&gt;=18,BT683&lt;=20),"18 a 20","Fuera de rango"))))))))))))))))))</f>
        <v>0</v>
      </c>
      <c r="BV683" s="11" t="str">
        <f aca="false">IF(BT683="","",IF(BT683=0,"NORMA",IF(AND(BT683&gt;=-20,BT683&lt;=-18),2,IF(AND(BT683&gt;=-17.5,BT683&lt;=-15.5),2,IF(AND(BT683&gt;=-15,BT683&lt;=-13),3,IF(AND(BT683&gt;=-12.5,BT683&lt;=-10.5),4,IF(AND(BT683&gt;=-10,BT683&lt;=-8),5,IF(AND(BT683&gt;=-7.5,BT683&lt;=-5.5),6,IF(AND(BT683&gt;=-5,BT683&lt;=-3),7,IF(AND(BT683&gt;=-2.5,BT683&lt;=-0.5),8,IF(AND(BT683&gt;=0.5,BT683&lt;=2.5),9,IF(AND(BT683&gt;=3,BT683&lt;=5),10,IF(AND(BT683&gt;=5.5,BT683&lt;=7.5),11,IF(AND(BT683&gt;=8,BT683&lt;=10),12,IF(AND(BT683&gt;=10.5,BT683&lt;=12.5),13,IF(AND(BT683&gt;=13,BT683&lt;=15),14,IF(AND(BT683&gt;=15.5,BT683&lt;=17.5),15,IF(AND(BT683&gt;=18,BT683&lt;=20),16,"Fuera de rango"))))))))))))))))))</f>
        <v>NORMA</v>
      </c>
      <c r="BW683" s="9" t="n">
        <v>-5.5</v>
      </c>
      <c r="BX683" s="10" t="n">
        <f aca="false">18.5- (0.3*H683)</f>
        <v>14.6</v>
      </c>
      <c r="BY683" s="10" t="n">
        <f aca="false">(BW683)-(BX683)</f>
        <v>-20.1</v>
      </c>
      <c r="BZ683" s="10" t="str">
        <f aca="false">IF(BY683="","",IF(BY683&lt;-27.5,"De -30 a -28",IF(BY683&lt;-25,"De -27,5 a -25,5",IF(BY683&lt;-22.5,"De -25 a -23",IF(BY683&lt;-20,"De -22,5 a -20,5",IF(BY683&lt;-17.5,"De -20 a -18",IF(BY683&lt;-15,"De -17,5 a -15,5",IF(BY683&lt;-12.5,"De -15 a -13",IF(BY683&lt;-10,"De -12,5 a -10,5",IF(BY683&lt;-7.5,"De -10 a -8",IF(BY683&lt;-5,"De -7,5 a -5,5",IF(BY683&lt;-2.5,"De -5 a -3",IF(BY683&lt;0,"De -2,5 a -0,5",IF(BY683&lt;2.5,"De 0 a 2",IF(BY683&lt;5,"De 2,5 a 4,5",IF(BY683&lt;7.5,"De 5 a 7",IF(BY683&lt;10,"De 7,5 a 9,5",IF(BY683&lt;12.5,"De 10 a 12",IF(BY683&lt;15,"De 12,5 a 14,5",IF(BY683&lt;17.5,"De 15 a 17",IF(BY683&lt;20,"De 17,5 a 19,5",IF(BY683&lt;22.5,"De 20 a 22",IF(BY683&lt;25,"De 22,5 a 24,5",IF(BY683&lt;27.5,"De 25 a 27","De 27,5 a 30"))))))))))))))))))))))))</f>
        <v>De -22,5 a -20,5</v>
      </c>
      <c r="CA683" s="12" t="n">
        <f aca="false">IF(BY683="","",IF(BY683&lt;=-28,1,IF(BY683&lt;=-25.5,2,IF(BY683&lt;=-23,3,IF(BY683&lt;=-20.5,4,IF(BY683&lt;=-18,5,IF(BY683&lt;=-15.5,6,IF(BY683&lt;=-13,7,IF(BY683&lt;=-10.5,8,IF(BY683&lt;=-8,9,IF(BY683&lt;=-5.5,10,IF(BY683&lt;=-3,11,IF(BY683&lt;=-0.5,12,IF(BY683&lt;=2,13,IF(BY683&lt;=4.5,14,IF(BY683&lt;=7,15,IF(BY683&lt;=9.5,16,IF(BY683&lt;=12,17,IF(BY683&lt;=14.5,18,IF(BY683&lt;=17,19,IF(BY683&lt;=19.5,20,IF(BY683&lt;=22,21,IF(BY683&lt;=24.5,22,IF(BY683&lt;=27,23,IF(BY683&lt;=30,24,"Fuera de rango")))))))))))))))))))))))))</f>
        <v>5</v>
      </c>
      <c r="CB683" s="9" t="n">
        <v>-4</v>
      </c>
      <c r="CC683" s="10" t="n">
        <f aca="false">18.5- (0.3*H683)</f>
        <v>14.6</v>
      </c>
      <c r="CD683" s="10" t="n">
        <f aca="false">(CB683)-(CC683)</f>
        <v>-18.6</v>
      </c>
      <c r="CE683" s="10" t="str">
        <f aca="false">IF(CD683="","",IF(CD683&lt;-27.5,"De -30 a -28",IF(CD683&lt;-25,"De -27,5 a -25,5",IF(CD683&lt;-22.5,"De -25 a -23",IF(CD683&lt;-20,"De -22,5 a -20,5",IF(CD683&lt;-17.5,"De -20 a -18",IF(CD683&lt;-15,"De -17,5 a -15,5",IF(CD683&lt;-12.5,"De -15 a -13",IF(CD683&lt;-10,"De -12,5 a -10,5",IF(CD683&lt;-7.5,"De -10 a -8",IF(CD683&lt;-5,"De -7,5 a -5,5",IF(CD683&lt;-2.5,"De -5 a -3",IF(CD683&lt;0,"De -2,5 a -0,5",IF(CD683&lt;=2,"De 0 a 2",IF(CD683&lt;=4.5,"De 2,5 a 4,5",IF(CD683&lt;=7,"De 5 a 7",IF(CD683&lt;=9.5,"De 7,5 a 9,5",IF(CD683&lt;=12,"De 10 a 12",IF(CD683&lt;=14.5,"De 12,5 a 14,5",IF(CD683&lt;=17,"De 15 a 17",IF(CD683&lt;=19.5,"De 17,5 a 19,5",IF(CD683&lt;=22,"De 20 a 22",IF(CD683&lt;=24.5,"De 22,5 a 24,5",IF(CD683&lt;=27,"De 25 a 27","De 27,5 a 30"))))))))))))))))))))))))</f>
        <v>De -20 a -18</v>
      </c>
      <c r="CF683" s="12" t="n">
        <f aca="false">IF(CD683="","",IF(CD683&lt;-27.5,1,IF(CD683&lt;-25,2,IF(CD683&lt;-22.5,3,IF(CD683&lt;-20,4,IF(CD683&lt;-17.5,5,IF(CD683&lt;-15,6,IF(CD683&lt;-12.5,7,IF(CD683&lt;-10,8,IF(CD683&lt;-7.5,9,IF(CD683&lt;-5,10,IF(CD683&lt;-2.5,11,IF(CD683&lt;0,12,IF(CD683&lt;2.5,13,IF(CD683&lt;5,14,IF(CD683&lt;7.5,15,IF(CD683&lt;10,16,IF(CD683&lt;12.5,17,IF(CD683&lt;15,18,IF(CD683&lt;17.5,19,IF(CD683&lt;20,20,IF(CD683&lt;22.5,21,IF(CD683&lt;25,22,IF(CD683&lt;27.5,23,24))))))))))))))))))))))))</f>
        <v>5</v>
      </c>
      <c r="CG683" s="9" t="n">
        <v>-2.25</v>
      </c>
      <c r="CH683" s="10" t="str">
        <f aca="false">IF(CG683="","",IF(AND(CG683&gt;=-10,CG683&lt;=-9.5),"-10 a -9,5",IF(AND(CG683&gt;-9.5,CG683&lt;=-8.5),"-9 a -8,5",IF(AND(CG683&gt;-8.5,CG683&lt;=-7.5),"-8 a -7,5",IF(AND(CG683&gt;-7.5,CG683&lt;=-6.5),"-7 a -6,5",IF(AND(CG683&gt;-6.5,CG683&lt;=-5.5),"-6 a -5,5",IF(AND(CG683&gt;-5.5,CG683&lt;=-4.5),"-5 a -4,5",IF(AND(CG683&gt;-4.5,CG683&lt;=-3.5),"-4 a -3,5",IF(AND(CG683&gt;-3.5,CG683&lt;=-2.5),"-3 a -2,5",IF(CG683=-2.25,"-2,25",IF(AND(CG683&gt;-2.5,CG683&lt;=-1.5),"-2 a -1,5",IF(AND(CG683&gt;-1.5,CG683&lt;=-0.5),"-1 a -0,5",IF(AND(CG683&gt;-0.5,CG683&lt;=0.5),"0 a 0,5",IF(AND(CG683&gt;0.5,CG683&lt;=1.5),"1 a 1,5",IF(AND(CG683&gt;1.5,CG683&lt;=2.5),"2 a 2,5",IF(AND(CG683&gt;2.5,CG683&lt;=3.5),"3 a 3,5",IF(AND(CG683&gt;3.5,CG683&lt;=4.5),"4 a 4,5",IF(AND(CG683&gt;4.5,CG683&lt;=5.5),"5 a 5,5",IF(AND(CG683&gt;5.5,CG683&lt;=6.5),"6 a 6,5",IF(AND(CG683&gt;6.5,CG683&lt;=7.5),"7 a 7,5",IF(AND(CG683&gt;7.5,CG683&lt;=8.5),"8 a 8,5",IF(AND(CG683&gt;8.5,CG683&lt;=9.5),"9 a 9,5",IF(CG683&gt;=10,"10","Fuera de rango")))))))))))))))))))))))</f>
        <v>-2,25</v>
      </c>
      <c r="CI683" s="11" t="str">
        <f aca="false">IF(CG683="","",IF(CG683=-2.25,"NORMA",IF(CG683&lt;=-9.5,1,IF(CG683&lt;=-8.5,2,IF(CG683&lt;=-7.5,3,IF(CG683&lt;=-6.5,4,IF(CG683&lt;=-5.5,5,IF(CG683&lt;=-4.5,6,IF(CG683&lt;=-3.5,7,IF(CG683&lt;=-2.5,8,IF(CG683&lt;=-1.5,9,IF(CG683&lt;=-0.5,10,IF(CG683&lt;=0.5,11,IF(CG683&lt;=1.5,12,IF(CG683&lt;=2.5,13,IF(CG683&lt;=3.5,14,IF(CG683&lt;=4.5,15,IF(CG683&lt;=5.5,16,IF(CG683&lt;=6.5,17,IF(CG683&lt;=7.5,18,IF(CG683&lt;=8.5,19,IF(CG683&lt;=9.5,20,IF(CG683=10,21,"Fuera de rango")))))))))))))))))))))))</f>
        <v>NORMA</v>
      </c>
      <c r="CJ683" s="9" t="n">
        <v>1</v>
      </c>
      <c r="CK683" s="10" t="str">
        <f aca="false">IF(CJ683="","",IF(AND(CJ683&gt;=-6,CJ683&lt;=-5.5),"-6 a -5,5",IF(AND(CJ683&gt;-5.5,CJ683&lt;=-4.5),"-5 a -4,5",IF(AND(CJ683&gt;-4.5,CJ683&lt;=-3.5),"-4 a -3,5",IF(AND(CJ683&gt;-3.5,CJ683&lt;=-2.5),"-3 a -2,5",IF(AND(CJ683&gt;-2.5,CJ683&lt;=-1.5),"-2 a -1,5",IF(AND(CJ683&gt;-1.5,CJ683&lt;=-0.5),"-1 a -0,5",IF(AND(CJ683&gt;-0.5,CJ683&lt;=0.5),"0 a 0,5",IF(AND(CJ683&gt;0.5,CJ683&lt;=1.5),"1 a 1,5",IF(AND(CJ683&gt;1.5,CJ683&lt;2.5),"2",IF(AND(CJ683&gt;=2.5,CJ683&lt;=3),"2,5 a 3",IF(AND(CJ683&gt;3,CJ683&lt;=4),"3,5 a 4",IF(AND(CJ683&gt;4,CJ683&lt;=5),"4,5 a 5",IF(AND(CJ683&gt;5,CJ683&lt;=6),"5,5 a 6",IF(AND(CJ683&gt;6,CJ683&lt;=7),"6,5 a 7",IF(AND(CJ683&gt;7,CJ683&lt;=8),"7,5 a 8",IF(AND(CJ683&gt;8,CJ683&lt;=9.5),"8,5 a 9,5",IF(CJ683=10,"10","Fuera de rango"))))))))))))))))))</f>
        <v>1 a 1,5</v>
      </c>
      <c r="CL683" s="11" t="n">
        <f aca="false">IF(CK683="","",IF(OR(CK683="-6 a -5,5",CK683="-6 - -5,5"),1,IF(OR(CK683="-5 a -4,5",CK683="-5 - -4,5"),2,IF(OR(CK683="-4 a -3,5",CK683="-4 - -3,5"),3,IF(OR(CK683="-3 a -2,5",CK683="-3 - -2,5"),4,IF(OR(CK683="-2 a -1,5",CK683="-2 - -1,5"),5,IF(OR(CK683="-1 a -0,5",CK683="-1 - -0,5"),6,IF(OR(CK683="0 a 0,5",CK683="0 - 0,5"),7,IF(OR(CK683="1 a 1,5",CK683="1 - 1,5"),8,IF(CK683="2","NORMA",IF(OR(CK683="2,5 a 3",CK683="2,5 - 3"),9,IF(OR(CK683="3,5 a 4",CK683="3,5 - 4"),10,IF(OR(CK683="4,5 a 5",CK683="4,5 - 5"),11,IF(OR(CK683="5,5 a 6",CK683="5,5 - 6"),12,IF(OR(CK683="6,5 a 7",CK683="6,5 - 7"),13,IF(OR(CK683="7,5 a 8",CK683="7,5 - 8"),14,IF(OR(CK683="8,5 a 9",CK683="8,5 - 9,5",CK683="9 a 9,5"),15,IF(CK683="10",15,IF(OR(CK683="0,5 a 1",CK683="0,5 - 1"),7,"Fuera de rango")))))))))))))))))))</f>
        <v>8</v>
      </c>
      <c r="CO683" s="10" t="str">
        <f aca="false">IF(CM683&gt;0,"EME"," ")</f>
        <v> </v>
      </c>
      <c r="CQ683" s="10" t="str">
        <f aca="false">IF(CP683&gt;0,"0", " ")</f>
        <v> </v>
      </c>
      <c r="CR683" s="10" t="str">
        <f aca="false">IF(CP683&gt;0,"EME"," ")</f>
        <v> </v>
      </c>
      <c r="CS683" s="9" t="n">
        <v>0</v>
      </c>
      <c r="CV683" s="9" t="n">
        <v>0</v>
      </c>
      <c r="CY683" s="9" t="n">
        <v>-3.25</v>
      </c>
      <c r="DB683" s="9" t="n">
        <v>-3.25</v>
      </c>
      <c r="DC683" s="11" t="str">
        <f aca="false">IF(DB683&lt;0,"2"," ")</f>
        <v>2</v>
      </c>
      <c r="DD683" s="11" t="str">
        <f aca="false">IF(DB683&lt;0,"MIO"," ")</f>
        <v>MIO</v>
      </c>
      <c r="DE683" s="9" t="n">
        <v>0</v>
      </c>
      <c r="DF683" s="10" t="str">
        <f aca="false">IF(DE683&lt;0,"3"," ")</f>
        <v> </v>
      </c>
      <c r="DG683" s="10" t="str">
        <f aca="false">IF(DE683&lt;0,"AST"," ")</f>
        <v> </v>
      </c>
      <c r="DH683" s="9" t="n">
        <v>0</v>
      </c>
      <c r="DI683" s="10" t="str">
        <f aca="false">IF(DH683&lt;0,"3"," ")</f>
        <v> </v>
      </c>
      <c r="DJ683" s="10" t="str">
        <f aca="false">IF(DH683&lt;0,"AST"," ")</f>
        <v> </v>
      </c>
      <c r="DK683" s="9" t="n">
        <v>0</v>
      </c>
      <c r="DL683" s="10" t="str">
        <f aca="false">IF(DK683&gt;0,"4"," ")</f>
        <v> </v>
      </c>
      <c r="DM683" s="10" t="str">
        <f aca="false">IF(DK683&gt;0,"PRE"," ")</f>
        <v> </v>
      </c>
      <c r="DN683" s="9" t="n">
        <v>0</v>
      </c>
      <c r="DO683" s="10" t="str">
        <f aca="false">IF(DN683&gt;0,"4"," ")</f>
        <v> </v>
      </c>
      <c r="DP683" s="10" t="str">
        <f aca="false">IF(DN683&gt;0,"PRE"," ")</f>
        <v> </v>
      </c>
      <c r="DS683" s="12" t="str">
        <f aca="false">CONCATENATE(CO683,CU683,DA683,DG683,DM683)</f>
        <v>   </v>
      </c>
      <c r="DT683" s="10" t="e">
        <f aca="false" t="array" ref="DT683">_xlfn.IFS(DS683="EME    ","0", DS683=" HIP   ","1", DS683="  MIO  ","2", DS683="   AST ","3", DS683="    PRE","4", DS683="EME   PRE","5", DS683=" HIP  PRE","6", DS683=" HIP AST ","7", DS683="  MIO PRE","8", DS683="  MIOAST ","9", DS683="   ASTPRE","10",DS683=" HIP ASTPRE","11", DS683="  MIOASTPRE","12", DS683="     ","0")</f>
        <v>#N/A</v>
      </c>
      <c r="DV683" s="1" t="e">
        <f aca="false" t="array" ref="DV683">_xlfn.IFS(DU683="SI","2", DU683="NO","1")</f>
        <v>#N/A</v>
      </c>
      <c r="DX683" s="11" t="str">
        <f aca="false">IF(DW683=0,"1","2")</f>
        <v>1</v>
      </c>
      <c r="DY683" s="11" t="str">
        <f aca="false" t="array" ref="DY683">_xlfn.IFS(DW683=0,"0", DW683=0.25, "1", DW683=0.5,"2", DW683=0.75,"3", DW683=1,"4",DW683=1.25,"5", DW683=1.5,"6", DW683=1.75,"7", DW683=2,"8")</f>
        <v>0</v>
      </c>
      <c r="EA683" s="11" t="str">
        <f aca="false">IF(DZ683=0,"1","2")</f>
        <v>1</v>
      </c>
      <c r="EB683" s="11" t="str">
        <f aca="false" t="array" ref="EB683">_xlfn.IFS(DZ683=0,"0", DZ683=0.25, "1", DZ683=0.5,"2", DZ683=0.75,"3", DZ683=1,"4",DZ683=1.25,"5", DZ683=1.5,"6", DZ683=1.75,"7", DZ683=2,"8")</f>
        <v>0</v>
      </c>
      <c r="ED683" s="10" t="str">
        <f aca="false">IF(EC683=0,"1","2")</f>
        <v>1</v>
      </c>
      <c r="EE683" s="11" t="str">
        <f aca="false" t="array" ref="EE683">_xlfn.IFS(EC683=0,"0", EC683=-0.25, "1", EC683=-0.5,"2", EC683=-0.75,"3", EC683=-1,"4",EC683=-1.25,"5", EC683=-1.5,"6", EC683=-1.75,"7", EC683=-2,"8", EC683=-2.25,"9",EC683=-2.5,"10", EC683=-2.75,"11", EC683=-3,"12", EC683=-3.25,"13", EC683=-3.5,"14", EC683=-3.75,"15",EC683=-4,"16")</f>
        <v>0</v>
      </c>
      <c r="EG683" s="10" t="str">
        <f aca="false">IF(EF683=0,"1","2")</f>
        <v>1</v>
      </c>
      <c r="EH683" s="11" t="str">
        <f aca="false" t="array" ref="EH683">_xlfn.IFS(EF683=0,"0", EF683=-0.25, "1", EF683=-0.5,"2", EF683=-0.75,"3", EF683=-1,"4",EF683=-1.25,"5", EF683=-1.5,"6", EF683=-1.75,"7", EF683=-2,"8", EF683=-2.25,"9",EF683=-2.5,"10", EF683=-2.75,"11", EF683=-3,"12", EF683=-3.25,"13", EF683=-3.5,"14", EF683=-3.75,"15",EF683=-4,"16")</f>
        <v>0</v>
      </c>
      <c r="EJ683" s="11" t="str">
        <f aca="false">IF(EI683=0,"1","2")</f>
        <v>1</v>
      </c>
      <c r="EK683" s="11" t="str">
        <f aca="false" t="array" ref="EK683">_xlfn.IFS(EI683=0,"0", EI683=-0.25, "1", EI683=-0.5,"2", EI683=-0.75,"3", EI683=-1,"4",EI683=-1.25,"5", EI683=-1.5,"6", EI683=-1.75,"7", EI683=-2,"8", EI683=-2.25,"9", EI683=-2.25,"9",EI683=-2.5,"10", EI683=-2.75,"11", EI683=-3,"12", EI683=-3.25,"13", EI683=-3.5,"14", EI683=-3.75,"15",EI683=-4,"16", EI683=0.25, "17", EI683=0.5, "18")</f>
        <v>0</v>
      </c>
      <c r="EM683" s="11" t="str">
        <f aca="false">IF(EL683=0,"1","2")</f>
        <v>1</v>
      </c>
      <c r="EN683" s="11" t="str">
        <f aca="false" t="array" ref="EN683">_xlfn.IFS(EL683=0.25,"17",EL683=0.5,"18", EL683=0,"0", EL683=-0.25, "1", EL683=-0.5,"2", EL683=-0.75,"3", EL683=-1,"4",EL683=-1.25,"5", EL683=-1.5,"6", EL683=-1.75,"7", EL683=-2,"8",EL683= -2.25,"9",EL683=-2.5,"10",EL683= -2.75,"11",EL683= -3,"12",EL683= -3.25,"13",EL683= -3.5,"14",EL683= -3.75,"15",EL683=-4,"16")</f>
        <v>0</v>
      </c>
      <c r="EP683" s="11" t="str">
        <f aca="false">IF(EO683=0,"1","2")</f>
        <v>1</v>
      </c>
      <c r="EQ683" s="11" t="str">
        <f aca="false" t="array" ref="EQ683">_xlfn.IFS(EO683=0,"0", EO683=0.25, "1", EO683=0.5,"2", EO683=0.75,"3", EO683=1,"4",EO683=1.25,"5", EO683=1.5,"6", EO683=1.75,"7", EO683=2,"8", EO683=2.25,"9", EO683=2.25,"9",EO683=2.5,"10", EO683=2.75,"11", EO683=3,"12", EO683=3.25,"13", EO683=3.5,"14", EO683=3.75,"15",EO683=4,"16", EO683=-0.25, "17", bq=-0.5, "18")</f>
        <v>0</v>
      </c>
      <c r="ES683" s="11" t="str">
        <f aca="false">IF(ER683=0,"1","2")</f>
        <v>1</v>
      </c>
      <c r="ET683" s="11" t="str">
        <f aca="false" t="array" ref="ET683">_xlfn.IFS(ER683=0,"0", ER683=0.25, "1", ER683=0.5,"2", ER683=0.75,"3", ER683=1,"4",ER683=1.25,"5", ER683=1.5,"6", ER683=1.75,"7", ER683=2,"8", ER683=2.25,"9", ER683=2.25,"9",ER683=2.5,"10", ER683=2.75,"11", ER683=3,"12", ER683=3.25,"13", ER683=3.5,"14", ER683=3.75,"15",ER683=4,"16", ER683=-0.25, "17", bq=-0.5, "18")</f>
        <v>0</v>
      </c>
      <c r="EV683" s="14" t="e">
        <f aca="false">VLOOKUP(EU683,LEYENDA!$G$2:$H$8,2,TRUE())</f>
        <v>#N/A</v>
      </c>
      <c r="EW683" s="14" t="e">
        <f aca="false" t="array" ref="EW683">_xlfn.IFS(EV683="0-5","1", EV683="6-12","2", EV683="13-18","3", EV683="19-24","4", EV683="25-36","5", EV683="37-48","6", EV683="49-60","7")</f>
        <v>#N/A</v>
      </c>
    </row>
    <row r="684" customFormat="false" ht="13.5" hidden="false" customHeight="false" outlineLevel="0" collapsed="false">
      <c r="A684" s="1" t="n">
        <v>270</v>
      </c>
      <c r="B684" s="2" t="n">
        <v>1</v>
      </c>
      <c r="C684" s="33" t="n">
        <v>45987</v>
      </c>
      <c r="E684" s="5" t="str">
        <f aca="false">VLOOKUP(A684,'286'!$A$3:$J$6279,10,FALSE())</f>
        <v>VIVES NEUMAYER, ALEJANDRA</v>
      </c>
      <c r="F684" s="4" t="str">
        <f aca="false">VLOOKUP(A684,'286'!$A$3:$I$1768,3,FALSE())</f>
        <v>VINEA</v>
      </c>
      <c r="G684" s="6" t="n">
        <f aca="false">VLOOKUP(A684,'286'!$A$3:$I$1768,4,FALSE())</f>
        <v>26100</v>
      </c>
      <c r="H684" s="7" t="n">
        <f aca="false">YEAR(C684)-YEAR(G684)</f>
        <v>54</v>
      </c>
      <c r="I684" s="1" t="str">
        <f aca="false">VLOOKUP(H684,LEYENDA!$C$2:$D$6,2,TRUE())</f>
        <v>41-60</v>
      </c>
      <c r="J684" s="5" t="str">
        <f aca="false">VLOOKUP(A684,'286'!$A$3:$I$1768,7,FALSE())</f>
        <v>M</v>
      </c>
      <c r="K684" s="8" t="n">
        <f aca="false">VLOOKUP(A684,'286'!$A$3:$I$1768,2,FALSE())</f>
        <v>0</v>
      </c>
      <c r="L684" s="4" t="str">
        <f aca="false">VLOOKUP(A684,'286'!$A$3:$I$1768,8,FALSE())</f>
        <v>D</v>
      </c>
      <c r="M684" s="4" t="str">
        <f aca="false">VLOOKUP(A684,'286'!$A$3:$I$1768,9,FALSE())</f>
        <v>I</v>
      </c>
      <c r="N684" s="8" t="str">
        <f aca="false">IF(R684=O684, "MISMA","CONTRARIA")</f>
        <v>CONTRARIA</v>
      </c>
      <c r="O684" s="8" t="str">
        <f aca="false" t="array" ref="O684">_xlfn.IFS(L684="D","1", L684="I","2")</f>
        <v>1</v>
      </c>
      <c r="P684" s="8" t="e">
        <f aca="false" t="array" ref="P684">_xlfn.IFS(K684="OD","1", K684="OI","2")</f>
        <v>#N/A</v>
      </c>
      <c r="Q684" s="1" t="str">
        <f aca="false" t="array" ref="Q684">_xlfn.IFS(J684="M","1", J684="H","2")</f>
        <v>1</v>
      </c>
      <c r="R684" s="8" t="str">
        <f aca="false" t="array" ref="R684">_xlfn.IFS(M684="D","1", M684="I","2")</f>
        <v>2</v>
      </c>
      <c r="S684" s="1" t="str">
        <f aca="false" t="array" ref="S684">_xlfn.IFS(N684="CONTRARIA", "1",N684= "MISMA","2")</f>
        <v>1</v>
      </c>
      <c r="T684" s="1" t="str">
        <f aca="false" t="array" ref="T684">_xlfn.IFS(I684="0-12","1", I684="13-24","2", I684="25-40","3", I684="41-60","4", I684="61-100","5")</f>
        <v>4</v>
      </c>
      <c r="U684" s="9" t="n">
        <v>0</v>
      </c>
      <c r="V684" s="10" t="str">
        <f aca="false">IF(U684="","",IF(AND(U684&gt;=-9,U684&lt;=-6.5),"-9 a -6,5",IF(AND(U684&gt;=-6,U684&lt;=-3.5),"-6 a -3,5",IF(AND(U684&gt;=-3,U684&lt;=-1),"-3 a -1",IF(U684=-0.5,"-0,5",IF(AND(U684&gt;=0,U684&lt;=2.5),"0 a 2,5",IF(AND(U684&gt;=3,U684&lt;=5.5),"3 a 5,5",IF(AND(U684&gt;=6,U684&lt;=8.5),"6 a 8,5",IF(AND(U684&gt;=9,U684&lt;=20),"9 a 20","Fuera de rango")))))))))</f>
        <v>0 a 2,5</v>
      </c>
      <c r="W684" s="11" t="n">
        <f aca="false">IF(V684="","",IF(V684="-9 a -6,5",2,IF(V684="-6 a -3,5",3,IF(V684="-3 a -1",4,IF(V684="-0,5","NORMA",IF(V684="0 a 2,5",5,IF(V684="3 a 5,5",6,IF(V684="6 a 8,5",7,IF(V684="9 a 20",8,"Fuera de rango")))))))))</f>
        <v>5</v>
      </c>
      <c r="X684" s="9" t="n">
        <v>12</v>
      </c>
      <c r="Y684" s="11" t="str">
        <f aca="false">IF(X684="","",IF(AND(X684&gt;=0,X684&lt;=4),"0 a 4",IF(AND(X684&gt;=4.5,X684&lt;=8.5),"4,5 a 8,5",IF(X684=9,"9",IF(AND(X684&gt;=9.5,X684&lt;=13),"9,5 a 13",IF(AND(X684&gt;=13.5,X684&lt;=20),"13,5 a 20",IF(AND(X684&gt;=20.5,X684&lt;=35),"20,5 a 35","Fuera de rango")))))))</f>
        <v>9,5 a 13</v>
      </c>
      <c r="Z684" s="11" t="n">
        <f aca="false">IF(Y684="","",IF(Y684="0 a 4",1,IF(Y684="4,5 a 8,5",2,IF(Y684="9","NORMA",IF(Y684="9,5 a 13",3,IF(Y684="13,5 a 20",4,IF(Y684="20,5 a 35",5,"Fuera de rango")))))))</f>
        <v>3</v>
      </c>
      <c r="AA684" s="9" t="n">
        <v>13</v>
      </c>
      <c r="AB684" s="10" t="str">
        <f aca="false">IF(AA684="","",IF(AND(AA684&gt;=0,AA684&lt;=9),"0 a 9",IF(AND(AA684&gt;=9.5,AA684&lt;=18.5),"9,5 a 18,5",IF(AA684=19,"19",IF(AND(AA684&gt;=19.5,AA684&lt;=28),"19,5 a 28",IF(AND(AA684&gt;=28.5,AA684&lt;=40),"28,5 a 40","Fuera de rango"))))))</f>
        <v>9,5 a 18,5</v>
      </c>
      <c r="AC684" s="11" t="n">
        <f aca="false" t="array" ref="AC684">_xlfn.IFS(AB684="","",AB684="0 a 9",1,AB684="9,5 a 18,5",2,AB684="19","NORMA",AB684="19,5 a 28",3,AB684="28,5 a 40",4,TRUE(),"Fuera de rango")</f>
        <v>2</v>
      </c>
      <c r="AD684" s="9" t="n">
        <v>4</v>
      </c>
      <c r="AE684" s="10" t="str">
        <f aca="false">IF(AD684="","",IF(AND(AD684&gt;=-10,AD684&lt;=0),"De -10 a 0",IF(AND(AD684&gt;=0.5,AD684&lt;=9.5),"0,5 a 9,5",IF(AD684=10,"10",IF(AND(AD684&gt;=10.5,AD684&lt;=20),"10,5 a 20",IF(AND(AD684&gt;=20.5,AD684&lt;=40),"20,5 a 40","Fuera de rango"))))))</f>
        <v>0,5 a 9,5</v>
      </c>
      <c r="AF684" s="12" t="n">
        <f aca="false">IF(AD684="","",IF(AND(AD684&gt;=-10,AD684&lt;=0),1,IF(AND(AD684&gt;=0.5,AD684&lt;=9.5),2,IF(AD684=10,"NORMA",IF(AND(AD684&gt;=10.5,AD684&lt;=20),3,IF(AND(AD684&gt;=20.5,AD684&lt;=40),4,""))))))</f>
        <v>2</v>
      </c>
      <c r="AH684" s="10" t="n">
        <v>7</v>
      </c>
      <c r="AI684" s="10" t="str">
        <f aca="false">IF(AH684="","",IF(AH684="0 a 4",1,IF(AH684="4,5 a 8,5",2,IF(AH684="9","NORMA",IF(AH684="9,5 a 13",3,IF(AH684="13,5 a 25",4,""))))))</f>
        <v/>
      </c>
      <c r="AK684" s="10" t="n">
        <v>2</v>
      </c>
      <c r="AL684" s="11" t="str">
        <f aca="false">IF(AK684="","",IF(AK684="-15 a -10,5",1,IF(AK684="-10 a -4",2,IF(AK684="-4,5 a 0",3,IF(AK684="0,5 a 4,5",4,IF(AK684="5","NORMA",IF(AK684="5,5 a 10",5,IF(AK684="10,5 a 20",6,"Error"))))))))</f>
        <v>Error</v>
      </c>
      <c r="AM684" s="9" t="n">
        <v>0</v>
      </c>
      <c r="AN684" s="10" t="str">
        <f aca="false">IF(AM684="","",IF(AND(AM684&gt;=-7.5,AM684&lt;=-5.5),"-7,5 a -5,5",IF(AND(AM684&gt;=-5,AM684&lt;=-3),"-5 a -3",IF(AND(AM684&gt;=-2.5,AM684&lt;=-0.5),"-2,5 a -0,5",IF(AM684=0,"0,00",IF(AND(AM684&gt;=0.5,AM684&lt;=2.5),"0,5 a 2,5",IF(AND(AM684&gt;=3,AM684&lt;=5),"3 a 5",IF(AND(AM684&gt;=5.5,AM684&lt;=7.5),"5,5 a 7,5",IF(AND(AM684&gt;=8,AM684&lt;=10),"8 a 10","Fuera de rango")))))))))</f>
        <v>0,00</v>
      </c>
      <c r="AO684" s="11" t="str">
        <f aca="false">IF(AN684="","",IF(AN684="-7,5 a -5,5",1,IF(AN684="-5 a -3",2,IF(AN684="-2,5 a -0,5",3,IF(AN684="0,00","NORMA",IF(AN684="0,5 a 2,5",4,IF(AN684="3 a 5",5,IF(AN684="5,5 a 7,5",6,IF(AN684="8 a 10",7,"Error")))))))))</f>
        <v>NORMA</v>
      </c>
      <c r="AP684" s="9" t="n">
        <v>-9</v>
      </c>
      <c r="AQ684" s="10" t="str">
        <f aca="false">IF(AP684="","",IF(AND(AP684&gt;=-20,AP684&lt;=-9.5),"-20 a -9,5",IF(AND(AP684&gt;=-9,AP684&lt;=-6.5),"-9 a -6,5",IF(AP684=-6,"-6",IF(AND(AP684&gt;=-5.5,AP684&lt;=-3),"-5,5 a -3",IF(AND(AP684&gt;=-2.5,AP684&lt;=0),"-2,5 a 0",IF(AND(AP684&gt;=0.5,AP684&lt;=3),"0,5 a 3",IF(AND(AP684&gt;=3.5,AP684&lt;=6),"3,5 a 6",IF(AND(AP684&gt;=6.5,AP684&lt;=9),"6,5 a 9",IF(AND(AP684&gt;=9.5,AP684&lt;=20),"9,5 a 20","Fuera de rango"))))))))))</f>
        <v>-9 a -6,5</v>
      </c>
      <c r="AR684" s="11" t="n">
        <f aca="false">IF(AQ684="","",IF(AQ684="-20 a -9,5",1,IF(AQ684="-9 a -6,5",2,IF(AQ684="-6","NORMA",IF(AQ684="-5,5 a -3",3,IF(AQ684="-2,5 a 0",4,IF(AQ684="0,5 a 3",5,IF(AQ684="3,5 a 6",6,IF(AQ684="6,5 a 9",7,IF(AQ684="9,5 a 20",8,""))))))))))</f>
        <v>2</v>
      </c>
      <c r="AS684" s="9" t="n">
        <v>3</v>
      </c>
      <c r="AT684" s="10" t="str">
        <f aca="false">IF(AS684="","",IF(AND(AS684&gt;=-16,AS684&lt;=-14),"-16 a -14",IF(AND(AS684&gt;=-13.5,AS684&lt;=-11.5),"-13,5 a -11,5",IF(AND(AS684&gt;=-11,AS684&lt;=-9),"-11 a -9",IF(AND(AS684&gt;=-8.5,AS684&lt;=-6.5),"-8,5 a -6,5",IF(AND(AS684&gt;=-6,AS684&lt;=-4),"-6 a -4",IF(AND(AS684&gt;=-3.5,AS684&lt;=-1.5),"-3,5 a -1,5",IF(AND(AS684&gt;=-1,AS684&lt;=1),"-1 a 1",IF(AND(AS684&gt;=1.5,AS684&lt;=3.5),"1,5 a 3,5",IF(AND(AS684&gt;=4,AS684&lt;=6),"4 a 6",IF(AND(AS684&gt;=6.5,AS684&lt;=8.5),"6,5 a 8,5",IF(AND(AS684&gt;=9,AS684&lt;=11),"9 a 11",IF(AND(AS684&gt;=11.5,AS684&lt;=13.5),"11,5 a 13,5",IF(AND(AS684&gt;=14,AS684&lt;=16),"14 a 16",IF(AND(AS684&gt;=16.5,AS684&lt;=18.5),"16,5 a 18,5",IF(AND(AS684&gt;=19,AS684&lt;=21),"19 a 21","Fuera de rango"))))))))))))))))</f>
        <v>1,5 a 3,5</v>
      </c>
      <c r="AU684" s="11" t="n">
        <f aca="false" t="array" ref="AU684">IF(AT684="","",_xlfn.IFS(AT684="-16 a -14",1,AT684="-13,5 a -11,5",2,AT684="-11 a -9",3,AT684="-8,5 a -6,5",4,AT684="-6 a -4",5,AT684="-3,5 a -1,5",6,AT684="-1 a 1",7,AT684="1,5 a 3,5",8,AT684="4 a 6","NORMA",AT684="6,5 a 8,5",9,AT684="9 a 11",10,AT684="11,5 a 13,5",11,AT684="14 a 16",12,AT684="16,5 a 18,5",13,AT684="19 a 21",14,TRUE(),""))</f>
        <v>8</v>
      </c>
      <c r="AV684" s="9" t="n">
        <v>2.25</v>
      </c>
      <c r="AW684" s="10" t="str">
        <f aca="false">IF(AV684="","",IF(AND(AV684&gt;=-1,AV684&lt;=-0.5),"-1 a -0,5",IF(AND(AV684&gt;-0.5,AV684&lt;=0),"De -0,5 a 0",IF(AND(AV684&gt;=0.25,AV684&lt;=0.75),"0,25 a 0,75",IF(AND(AV684&gt;=1,AV684&lt;=1.5),"1 a 1,5",IF(AND(AV684&gt;=1.75,AV684&lt;=2.25),"1,75 a 2,25",IF(AND(AV684&gt;=2.5,AV684&lt;=3),"2,5 a 3",IF(AND(AV684&gt;=3.25,AV684&lt;=3.75),"3,25 a 3,75","Fuera de rango"))))))))</f>
        <v>1,75 a 2,25</v>
      </c>
      <c r="AX684" s="10" t="n">
        <f aca="false">IF(AW684="","",IF(OR(AW684="-1 a -0,5",AW684="-1 a -0.5"),1,IF(OR(AW684="De -0,5 a 0",AW684="-0,5 a 0",AW684="De -0.5 a 0"),2,IF(OR(AW684="0,25 a 0,75",AW684="0.25 a 0.75"),"NORMA",IF(OR(AW684="1 a 1,5",AW684="1 a 1.5"),3,IF(OR(AW684="1,75 a 2,25",AW684="1.75 a 2.25"),4,IF(OR(AW684="2,5 a 3",AW684="2.5 a 3"),5,IF(OR(AW684="3,25 a 3,75",AW684="3.25 a 3.75"),6,""))))))))</f>
        <v>4</v>
      </c>
      <c r="AY684" s="9" t="n">
        <v>-9</v>
      </c>
      <c r="AZ684" s="10" t="str">
        <f aca="false">IF(AY684="","",IF(AND(AY684&gt;=-20,AY684&lt;=-9.5),"-20 a -9,5",IF(AND(AY684&gt;=-9,AY684&lt;=-6.5),"-9 a -6,5",IF(AY684=-6,"-6",IF(AND(AY684&gt;=-5.5,AY684&lt;=-3),"-5,5 a -3",IF(AND(AY684&gt;=-2.5,AY684&lt;=0),"-2,5 a 0",IF(AND(AY684&gt;=0.5,AY684&lt;=3),"0,5 a 3",IF(AND(AY684&gt;=3.5,AY684&lt;=6),"3,5 a 6","Fuera de rango"))))))))</f>
        <v>-9 a -6,5</v>
      </c>
      <c r="BA684" s="11" t="n">
        <f aca="false">IF(AZ684="","",IF(AZ684="-20 a -9,5",1,IF(AZ684="-9 a -6,5",2,IF(AZ684="-6","NORMA",IF(AZ684="-5,5 a -3",3,IF(AZ684="-2,5 a 0",4,IF(AZ684="0,5 a 3",5,IF(AZ684="3,5 a 6",6,""))))))))</f>
        <v>2</v>
      </c>
      <c r="BB684" s="9" t="n">
        <v>0</v>
      </c>
      <c r="BC684" s="10" t="str">
        <f aca="false" t="array" ref="BC684">IF(BB684="","",_xlfn.IFS(AND(BB684&gt;=0,BB684&lt;=2),"0 a 2",AND(BB684&gt;=2.5,BB684&lt;=4.5),"2,5 a 4,5",AND(BB684&gt;=5,BB684&lt;=7),"5 a 7",AND(BB684&gt;=7.5,BB684&lt;=9.5),"7,5 a 9,5",AND(BB684&gt;=10,BB684&lt;=12),"10 a 12",AND(BB684&gt;=12.5,BB684&lt;=14.5),"12,5 a 14,5",BB684=15,"15",AND(BB684&gt;=15.5,BB684&lt;=17.5),"15,5 a 17,5",AND(BB684&gt;=18,BB684&lt;=20),"18 a 20",AND(BB684&gt;=20.5,BB684&lt;=22.5),"20,5 a 22,5",AND(BB684&gt;=23,BB684&lt;=25),"23 a 25",TRUE(),"Fuera de rango"))</f>
        <v>0 a 2</v>
      </c>
      <c r="BD684" s="11" t="n">
        <f aca="false" t="array" ref="BD684">IF(BC684="","",_xlfn.IFS(BC684="0 a 2",1,BC684="2,5 a 4,5",2,BC684="5 a 7",3,BC684="7,5 a 9,5",4,BC684="10 a 12",5,BC684="12,5 a 14,5",6,BC684="15","NORMA",BC684="15,5 a 17,5",7,BC684="18 a 20",8,BC684="20,5 a 22,5",9,BC684="23 a 25",10,TRUE(),"Fuera de rango"))</f>
        <v>1</v>
      </c>
      <c r="BE684" s="9" t="n">
        <v>22</v>
      </c>
      <c r="BF684" s="10" t="str">
        <f aca="false">IF(BE684="","",IF(AND(BE684&gt;=-20,BE684&lt;=-10),"-20 a -10",IF(AND(BE684&gt;=-9.5,BE684&lt;=0.5),"-9,5 a 0,5",IF(AND(BE684&gt;=1,BE684&lt;=11),"1 a 11",IF(AND(BE684&gt;=11.5,BE684&lt;=20.5),"11,5 a 20,5",IF(BE684=21,"21",IF(AND(BE684&gt;=21.5,BE684&lt;=31.5),"21,5 a 31,5",IF(AND(BE684&gt;=32,BE684&lt;=42),"32 a 42","Fuera de rango"))))))))</f>
        <v>21,5 a 31,5</v>
      </c>
      <c r="BG684" s="11" t="n">
        <f aca="false">IF(BF684="","",IF(BF684="-20 a -10",1,IF(BF684="-9,5 a 0,5",2,IF(BF684="1 a 11",3,IF(BF684="11,5 a 20,5",4,IF(BF684="21","NORMA",IF(BF684="21,5 a 31,5",5,IF(BF684="32 a 42",6,""))))))))</f>
        <v>5</v>
      </c>
      <c r="BH684" s="9" t="n">
        <v>-4</v>
      </c>
      <c r="BI684" s="10" t="str">
        <f aca="false">IF(BH684="","",IF(AND(BH684&gt;=-20,BH684&lt;=-15),"-20 a -15",IF(AND(BH684&gt;=-14.5,BH684&lt;=-9.5),"-14,5 a -9,5",IF(AND(BH684&gt;=-9,BH684&lt;=-4),"-9 a -4",IF(AND(BH684&gt;=-3.5,BH684&lt;=2.5),"-3,5 a 2,5",IF(AND(BH684&gt;=3,BH684&lt;=8),"3 a 8",IF(AND(BH684&gt;=8.5,BH684&lt;=14.5),"8,5 a 14,5",IF(BH684=15,"15",IF(AND(BH684&gt;=15.5,BH684&lt;=20.5),"15,5 a 20,5",IF(AND(BH684&gt;=21,BH684&lt;=26),"21 a 26","Fuera de rango"))))))))))</f>
        <v>-9 a -4</v>
      </c>
      <c r="BJ684" s="11" t="n">
        <f aca="false">IF(BI684="","",IF(BI684="-20 a -15",1,IF(BI684="-14,5 a -9,5",2,IF(BI684="-9 a -4",3,IF(BI684="-3,5 a 2,5",4,IF(BI684="3 a 8",5,IF(BI684="8,5 a 14,5",6,IF(BI684="15","NORMA",IF(BI684="15,5 a 20,5",7,IF(BI684="21 a 26",8,IF(BI684="26,5 a 31,5",9,"")))))))))))</f>
        <v>3</v>
      </c>
      <c r="BK684" s="9" t="n">
        <v>0</v>
      </c>
      <c r="BL684" s="10" t="str">
        <f aca="false">IF(BK684="","",IF(AND(BK684&gt;=0,BK684&lt;=2),"0 - 2",IF(AND(BK684&gt;=2.5,BK684&lt;=4.5),"2,5 - 4,5",IF(AND(BK684&gt;=5,BK684&lt;=7),"5 - 7",IF(AND(BK684&gt;=7.5,BK684&lt;=9.5),"7,5 - 9,5",IF(AND(BK684&gt;=10,BK684&lt;=12),"10 - 12",IF(AND(BK684&gt;=12.5,BK684&lt;=13.5),"12,5 - 13,5",IF(BK684=14,"14",IF(AND(BK684&gt;=14.5,BK684&lt;=16.5),"14,5 - 16,5",IF(AND(BK684&gt;=17,BK684&lt;=19),"17 - 19",IF(AND(BK684&gt;=19.5,BK684&lt;=21.5),"19,5 - 21,5",IF(AND(BK684&gt;=22,BK684&lt;=24),"22 - 24",IF(AND(BK684&gt;=24.5,BK684&lt;=26.5),"24,5 - 26,5",IF(AND(BK684&gt;=27,BK684&lt;=29),"27 - 29",IF(AND(BK684&gt;=29.5,BK684&lt;=30),"29,5 - 30","Fuera de rango")))))))))))))))</f>
        <v>0 - 2</v>
      </c>
      <c r="BM684" s="11" t="n">
        <f aca="false">IF(BL684="","",IF(BL684="0 - 2",1,IF(BL684="2,5 - 4,5",2,IF(BL684="5 - 7",3,IF(BL684="7,5 - 9,5",4,IF(BL684="10 - 12",5,IF(BL684="12,5 - 13,5",6,IF(BL684="14","NORMA",IF(BL684="14,5 - 16,5",7,IF(BL684="17 - 19",8,IF(BL684="19,5 - 21,5",9,IF(BL684="22 - 24",10,IF(BL684="24,5 - 26,5",11,IF(BL684="27 - 29",12,IF(BL684="29,5 - 30",13,"")))))))))))))))</f>
        <v>1</v>
      </c>
      <c r="BN684" s="9" t="n">
        <v>18</v>
      </c>
      <c r="BO684" s="11" t="str">
        <f aca="false">IF(BN684="","",IF(AND(BN684&gt;=-20,BN684&lt;=-10),"-20 a -10",IF(AND(BN684&gt;=-9.5,BN684&lt;=0.5),"-9,5 a 0,5",IF(AND(BN684&gt;=1,BN684&lt;=11),"1 a 11",IF(AND(BN684&gt;=11.5,BN684&lt;=21.5),"11,5 a 21,5",IF(BN684=22,"22",IF(AND(BN684&gt;=22.5,BN684&lt;=32.5),"22,5 a 32,5",IF(AND(BN684&gt;=33,BN684&lt;=43),"33 a 43","Fuera de rango"))))))))</f>
        <v>11,5 a 21,5</v>
      </c>
      <c r="BP684" s="11" t="n">
        <f aca="false">IF(BO684="","",IF(BO684="-20 a -10",1,IF(BO684="-9,5 a 0,5",2,IF(BO684="1 a 11",3,IF(BO684="11,5 a 21,5",4,IF(BO684="22","NORMA",IF(BO684="22,5 a 32,5",5,IF(BO684="33 a 43",6,""))))))))</f>
        <v>4</v>
      </c>
      <c r="BQ684" s="9" t="n">
        <v>14</v>
      </c>
      <c r="BR684" s="10" t="str">
        <f aca="false">IF(BQ684="","",IF(AND(BQ684&gt;=-20,BQ684&lt;=-15),"-20 a -15",IF(AND(BQ684&gt;=-14.5,BQ684&lt;=-9.5),"-14,5 a -9,5",IF(AND(BQ684&gt;=-9,BQ684&lt;=-4),"-9 a -4",IF(AND(BQ684&gt;=-3.5,BQ684&lt;=2.5),"-3,5 a 2,5",IF(AND(BQ684&gt;=3,BQ684&lt;=8),"3 a 8",IF(AND(BQ684&gt;=8.5,BQ684&lt;=13.5),"8,5 a 13,5",IF(AND(BQ684&gt;=14,BQ684&lt;=17.5),"14 a 17,5",IF(BQ684=18,"18",IF(AND(BQ684&gt;=18.5,BQ684&lt;=23.5),"18,5 a 23,5",IF(AND(BQ684&gt;=24,BQ684&lt;=29),"24 a 29",IF(AND(BQ684&gt;=29.5,BQ684&lt;=34.5),"29,5 a 34,5",IF(AND(BQ684&gt;=35,BQ684&lt;=40),"35 a 40","Fuera de rango")))))))))))))</f>
        <v>14 a 17,5</v>
      </c>
      <c r="BS684" s="11" t="n">
        <f aca="false">IF(BR684="","",IF(BR684="-20 a -15",1,IF(BR684="-14,5 a -9,5",2,IF(BR684="-9 a -4",3,IF(BR684="-3,5 a 2,5",4,IF(BR684="3 a 8",5,IF(BR684="8,5 a 13,5",6,IF(BR684="14 a 17,5",7,IF(BR684="18","NORMA",IF(BR684="18,5 a 23,5",8,IF(BR684="24 a 29",9,IF(BR684="29,5 a 34,5",10,IF(BR684="35 a 40",11,"")))))))))))))</f>
        <v>7</v>
      </c>
      <c r="BT684" s="9" t="n">
        <v>0</v>
      </c>
      <c r="BU684" s="10" t="str">
        <f aca="false">IF(BT684="","",IF(AND(BT684&gt;=-20,BT684&lt;=-18),"-20 a -18",IF(AND(BT684&gt;=-17.5,BT684&lt;=-15.5),"-17,5 a -15,5",IF(AND(BT684&gt;=-15,BT684&lt;=-13),"-15 a -13",IF(AND(BT684&gt;=-12.5,BT684&lt;=-10.5),"-12,5 a -10,5",IF(AND(BT684&gt;=-10,BT684&lt;=-8),"-10 a -8",IF(AND(BT684&gt;=-7.5,BT684&lt;=-5.5),"-7,5 a -5,5",IF(AND(BT684&gt;=-5,BT684&lt;=-3),"-5 a -3",IF(AND(BT684&gt;=-2.5,BT684&lt;=-0.5),"-2,5 a -0,5",IF(BT684=0,"0",IF(AND(BT684&gt;=0.5,BT684&lt;=2.5),"0,5 a 2,5",IF(AND(BT684&gt;=3,BT684&lt;=5),"3 a 5",IF(AND(BT684&gt;=5.5,BT684&lt;=7.5),"5,5 a 7,5",IF(AND(BT684&gt;=8,BT684&lt;=10),"8 a 10",IF(AND(BT684&gt;=10.5,BT684&lt;=12.5),"10,5 a 12,5",IF(AND(BT684&gt;=13,BT684&lt;=15),"13 a 15",IF(AND(BT684&gt;=15.5,BT684&lt;=17.5),"15,5 a 17,5",IF(AND(BT684&gt;=18,BT684&lt;=20),"18 a 20","Fuera de rango"))))))))))))))))))</f>
        <v>0</v>
      </c>
      <c r="BV684" s="11" t="str">
        <f aca="false">IF(BT684="","",IF(BT684=0,"NORMA",IF(AND(BT684&gt;=-20,BT684&lt;=-18),2,IF(AND(BT684&gt;=-17.5,BT684&lt;=-15.5),2,IF(AND(BT684&gt;=-15,BT684&lt;=-13),3,IF(AND(BT684&gt;=-12.5,BT684&lt;=-10.5),4,IF(AND(BT684&gt;=-10,BT684&lt;=-8),5,IF(AND(BT684&gt;=-7.5,BT684&lt;=-5.5),6,IF(AND(BT684&gt;=-5,BT684&lt;=-3),7,IF(AND(BT684&gt;=-2.5,BT684&lt;=-0.5),8,IF(AND(BT684&gt;=0.5,BT684&lt;=2.5),9,IF(AND(BT684&gt;=3,BT684&lt;=5),10,IF(AND(BT684&gt;=5.5,BT684&lt;=7.5),11,IF(AND(BT684&gt;=8,BT684&lt;=10),12,IF(AND(BT684&gt;=10.5,BT684&lt;=12.5),13,IF(AND(BT684&gt;=13,BT684&lt;=15),14,IF(AND(BT684&gt;=15.5,BT684&lt;=17.5),15,IF(AND(BT684&gt;=18,BT684&lt;=20),16,"Fuera de rango"))))))))))))))))))</f>
        <v>NORMA</v>
      </c>
      <c r="BW684" s="9" t="n">
        <v>-3.75</v>
      </c>
      <c r="BX684" s="10" t="n">
        <f aca="false">18.5- (0.3*H684)</f>
        <v>2.3</v>
      </c>
      <c r="BY684" s="10" t="n">
        <f aca="false">(BW684)-(BX684)</f>
        <v>-6.05</v>
      </c>
      <c r="BZ684" s="10" t="str">
        <f aca="false">IF(BY684="","",IF(BY684&lt;-27.5,"De -30 a -28",IF(BY684&lt;-25,"De -27,5 a -25,5",IF(BY684&lt;-22.5,"De -25 a -23",IF(BY684&lt;-20,"De -22,5 a -20,5",IF(BY684&lt;-17.5,"De -20 a -18",IF(BY684&lt;-15,"De -17,5 a -15,5",IF(BY684&lt;-12.5,"De -15 a -13",IF(BY684&lt;-10,"De -12,5 a -10,5",IF(BY684&lt;-7.5,"De -10 a -8",IF(BY684&lt;-5,"De -7,5 a -5,5",IF(BY684&lt;-2.5,"De -5 a -3",IF(BY684&lt;0,"De -2,5 a -0,5",IF(BY684&lt;2.5,"De 0 a 2",IF(BY684&lt;5,"De 2,5 a 4,5",IF(BY684&lt;7.5,"De 5 a 7",IF(BY684&lt;10,"De 7,5 a 9,5",IF(BY684&lt;12.5,"De 10 a 12",IF(BY684&lt;15,"De 12,5 a 14,5",IF(BY684&lt;17.5,"De 15 a 17",IF(BY684&lt;20,"De 17,5 a 19,5",IF(BY684&lt;22.5,"De 20 a 22",IF(BY684&lt;25,"De 22,5 a 24,5",IF(BY684&lt;27.5,"De 25 a 27","De 27,5 a 30"))))))))))))))))))))))))</f>
        <v>De -7,5 a -5,5</v>
      </c>
      <c r="CA684" s="12" t="n">
        <f aca="false">IF(BY684="","",IF(BY684&lt;=-28,1,IF(BY684&lt;=-25.5,2,IF(BY684&lt;=-23,3,IF(BY684&lt;=-20.5,4,IF(BY684&lt;=-18,5,IF(BY684&lt;=-15.5,6,IF(BY684&lt;=-13,7,IF(BY684&lt;=-10.5,8,IF(BY684&lt;=-8,9,IF(BY684&lt;=-5.5,10,IF(BY684&lt;=-3,11,IF(BY684&lt;=-0.5,12,IF(BY684&lt;=2,13,IF(BY684&lt;=4.5,14,IF(BY684&lt;=7,15,IF(BY684&lt;=9.5,16,IF(BY684&lt;=12,17,IF(BY684&lt;=14.5,18,IF(BY684&lt;=17,19,IF(BY684&lt;=19.5,20,IF(BY684&lt;=22,21,IF(BY684&lt;=24.5,22,IF(BY684&lt;=27,23,IF(BY684&lt;=30,24,"Fuera de rango")))))))))))))))))))))))))</f>
        <v>10</v>
      </c>
      <c r="CB684" s="9" t="n">
        <v>-3.25</v>
      </c>
      <c r="CC684" s="10" t="n">
        <f aca="false">18.5- (0.3*H684)</f>
        <v>2.3</v>
      </c>
      <c r="CD684" s="10" t="n">
        <f aca="false">(CB684)-(CC684)</f>
        <v>-5.55</v>
      </c>
      <c r="CE684" s="10" t="str">
        <f aca="false">IF(CD684="","",IF(CD684&lt;-27.5,"De -30 a -28",IF(CD684&lt;-25,"De -27,5 a -25,5",IF(CD684&lt;-22.5,"De -25 a -23",IF(CD684&lt;-20,"De -22,5 a -20,5",IF(CD684&lt;-17.5,"De -20 a -18",IF(CD684&lt;-15,"De -17,5 a -15,5",IF(CD684&lt;-12.5,"De -15 a -13",IF(CD684&lt;-10,"De -12,5 a -10,5",IF(CD684&lt;-7.5,"De -10 a -8",IF(CD684&lt;-5,"De -7,5 a -5,5",IF(CD684&lt;-2.5,"De -5 a -3",IF(CD684&lt;0,"De -2,5 a -0,5",IF(CD684&lt;=2,"De 0 a 2",IF(CD684&lt;=4.5,"De 2,5 a 4,5",IF(CD684&lt;=7,"De 5 a 7",IF(CD684&lt;=9.5,"De 7,5 a 9,5",IF(CD684&lt;=12,"De 10 a 12",IF(CD684&lt;=14.5,"De 12,5 a 14,5",IF(CD684&lt;=17,"De 15 a 17",IF(CD684&lt;=19.5,"De 17,5 a 19,5",IF(CD684&lt;=22,"De 20 a 22",IF(CD684&lt;=24.5,"De 22,5 a 24,5",IF(CD684&lt;=27,"De 25 a 27","De 27,5 a 30"))))))))))))))))))))))))</f>
        <v>De -7,5 a -5,5</v>
      </c>
      <c r="CF684" s="12" t="n">
        <f aca="false">IF(CD684="","",IF(CD684&lt;-27.5,1,IF(CD684&lt;-25,2,IF(CD684&lt;-22.5,3,IF(CD684&lt;-20,4,IF(CD684&lt;-17.5,5,IF(CD684&lt;-15,6,IF(CD684&lt;-12.5,7,IF(CD684&lt;-10,8,IF(CD684&lt;-7.5,9,IF(CD684&lt;-5,10,IF(CD684&lt;-2.5,11,IF(CD684&lt;0,12,IF(CD684&lt;2.5,13,IF(CD684&lt;5,14,IF(CD684&lt;7.5,15,IF(CD684&lt;10,16,IF(CD684&lt;12.5,17,IF(CD684&lt;15,18,IF(CD684&lt;17.5,19,IF(CD684&lt;20,20,IF(CD684&lt;22.5,21,IF(CD684&lt;25,22,IF(CD684&lt;27.5,23,24))))))))))))))))))))))))</f>
        <v>10</v>
      </c>
      <c r="CG684" s="9" t="n">
        <v>-1.75</v>
      </c>
      <c r="CH684" s="10" t="str">
        <f aca="false">IF(CG684="","",IF(AND(CG684&gt;=-10,CG684&lt;=-9.5),"-10 a -9,5",IF(AND(CG684&gt;-9.5,CG684&lt;=-8.5),"-9 a -8,5",IF(AND(CG684&gt;-8.5,CG684&lt;=-7.5),"-8 a -7,5",IF(AND(CG684&gt;-7.5,CG684&lt;=-6.5),"-7 a -6,5",IF(AND(CG684&gt;-6.5,CG684&lt;=-5.5),"-6 a -5,5",IF(AND(CG684&gt;-5.5,CG684&lt;=-4.5),"-5 a -4,5",IF(AND(CG684&gt;-4.5,CG684&lt;=-3.5),"-4 a -3,5",IF(AND(CG684&gt;-3.5,CG684&lt;=-2.5),"-3 a -2,5",IF(CG684=-2.25,"-2,25",IF(AND(CG684&gt;-2.5,CG684&lt;=-1.5),"-2 a -1,5",IF(AND(CG684&gt;-1.5,CG684&lt;=-0.5),"-1 a -0,5",IF(AND(CG684&gt;-0.5,CG684&lt;=0.5),"0 a 0,5",IF(AND(CG684&gt;0.5,CG684&lt;=1.5),"1 a 1,5",IF(AND(CG684&gt;1.5,CG684&lt;=2.5),"2 a 2,5",IF(AND(CG684&gt;2.5,CG684&lt;=3.5),"3 a 3,5",IF(AND(CG684&gt;3.5,CG684&lt;=4.5),"4 a 4,5",IF(AND(CG684&gt;4.5,CG684&lt;=5.5),"5 a 5,5",IF(AND(CG684&gt;5.5,CG684&lt;=6.5),"6 a 6,5",IF(AND(CG684&gt;6.5,CG684&lt;=7.5),"7 a 7,5",IF(AND(CG684&gt;7.5,CG684&lt;=8.5),"8 a 8,5",IF(AND(CG684&gt;8.5,CG684&lt;=9.5),"9 a 9,5",IF(CG684&gt;=10,"10","Fuera de rango")))))))))))))))))))))))</f>
        <v>-2 a -1,5</v>
      </c>
      <c r="CI684" s="11" t="n">
        <f aca="false">IF(CG684="","",IF(CG684=-2.25,"NORMA",IF(CG684&lt;=-9.5,1,IF(CG684&lt;=-8.5,2,IF(CG684&lt;=-7.5,3,IF(CG684&lt;=-6.5,4,IF(CG684&lt;=-5.5,5,IF(CG684&lt;=-4.5,6,IF(CG684&lt;=-3.5,7,IF(CG684&lt;=-2.5,8,IF(CG684&lt;=-1.5,9,IF(CG684&lt;=-0.5,10,IF(CG684&lt;=0.5,11,IF(CG684&lt;=1.5,12,IF(CG684&lt;=2.5,13,IF(CG684&lt;=3.5,14,IF(CG684&lt;=4.5,15,IF(CG684&lt;=5.5,16,IF(CG684&lt;=6.5,17,IF(CG684&lt;=7.5,18,IF(CG684&lt;=8.5,19,IF(CG684&lt;=9.5,20,IF(CG684=10,21,"Fuera de rango")))))))))))))))))))))))</f>
        <v>9</v>
      </c>
      <c r="CJ684" s="9" t="n">
        <v>1</v>
      </c>
      <c r="CK684" s="10" t="str">
        <f aca="false">IF(CJ684="","",IF(AND(CJ684&gt;=-6,CJ684&lt;=-5.5),"-6 a -5,5",IF(AND(CJ684&gt;-5.5,CJ684&lt;=-4.5),"-5 a -4,5",IF(AND(CJ684&gt;-4.5,CJ684&lt;=-3.5),"-4 a -3,5",IF(AND(CJ684&gt;-3.5,CJ684&lt;=-2.5),"-3 a -2,5",IF(AND(CJ684&gt;-2.5,CJ684&lt;=-1.5),"-2 a -1,5",IF(AND(CJ684&gt;-1.5,CJ684&lt;=-0.5),"-1 a -0,5",IF(AND(CJ684&gt;-0.5,CJ684&lt;=0.5),"0 a 0,5",IF(AND(CJ684&gt;0.5,CJ684&lt;=1.5),"1 a 1,5",IF(AND(CJ684&gt;1.5,CJ684&lt;2.5),"2",IF(AND(CJ684&gt;=2.5,CJ684&lt;=3),"2,5 a 3",IF(AND(CJ684&gt;3,CJ684&lt;=4),"3,5 a 4",IF(AND(CJ684&gt;4,CJ684&lt;=5),"4,5 a 5",IF(AND(CJ684&gt;5,CJ684&lt;=6),"5,5 a 6",IF(AND(CJ684&gt;6,CJ684&lt;=7),"6,5 a 7",IF(AND(CJ684&gt;7,CJ684&lt;=8),"7,5 a 8",IF(AND(CJ684&gt;8,CJ684&lt;=9.5),"8,5 a 9,5",IF(CJ684=10,"10","Fuera de rango"))))))))))))))))))</f>
        <v>1 a 1,5</v>
      </c>
      <c r="CL684" s="11" t="n">
        <f aca="false">IF(CK684="","",IF(OR(CK684="-6 a -5,5",CK684="-6 - -5,5"),1,IF(OR(CK684="-5 a -4,5",CK684="-5 - -4,5"),2,IF(OR(CK684="-4 a -3,5",CK684="-4 - -3,5"),3,IF(OR(CK684="-3 a -2,5",CK684="-3 - -2,5"),4,IF(OR(CK684="-2 a -1,5",CK684="-2 - -1,5"),5,IF(OR(CK684="-1 a -0,5",CK684="-1 - -0,5"),6,IF(OR(CK684="0 a 0,5",CK684="0 - 0,5"),7,IF(OR(CK684="1 a 1,5",CK684="1 - 1,5"),8,IF(CK684="2","NORMA",IF(OR(CK684="2,5 a 3",CK684="2,5 - 3"),9,IF(OR(CK684="3,5 a 4",CK684="3,5 - 4"),10,IF(OR(CK684="4,5 a 5",CK684="4,5 - 5"),11,IF(OR(CK684="5,5 a 6",CK684="5,5 - 6"),12,IF(OR(CK684="6,5 a 7",CK684="6,5 - 7"),13,IF(OR(CK684="7,5 a 8",CK684="7,5 - 8"),14,IF(OR(CK684="8,5 a 9",CK684="8,5 - 9,5",CK684="9 a 9,5"),15,IF(CK684="10",15,IF(OR(CK684="0,5 a 1",CK684="0,5 - 1"),7,"Fuera de rango")))))))))))))))))))</f>
        <v>8</v>
      </c>
      <c r="CO684" s="10" t="str">
        <f aca="false">IF(CM684&gt;0,"EME"," ")</f>
        <v> </v>
      </c>
      <c r="CQ684" s="10" t="str">
        <f aca="false">IF(CP684&gt;0,"0", " ")</f>
        <v> </v>
      </c>
      <c r="CR684" s="10" t="str">
        <f aca="false">IF(CP684&gt;0,"EME"," ")</f>
        <v> </v>
      </c>
      <c r="CS684" s="9" t="n">
        <v>1</v>
      </c>
      <c r="CV684" s="9" t="n">
        <v>0.5</v>
      </c>
      <c r="CY684" s="9" t="n">
        <v>0</v>
      </c>
      <c r="DB684" s="9" t="n">
        <v>0</v>
      </c>
      <c r="DC684" s="11" t="str">
        <f aca="false">IF(DB684&lt;0,"2"," ")</f>
        <v> </v>
      </c>
      <c r="DD684" s="11" t="str">
        <f aca="false">IF(DB684&lt;0,"MIO"," ")</f>
        <v> </v>
      </c>
      <c r="DE684" s="9" t="n">
        <v>0</v>
      </c>
      <c r="DF684" s="10" t="str">
        <f aca="false">IF(DE684&lt;0,"3"," ")</f>
        <v> </v>
      </c>
      <c r="DG684" s="10" t="str">
        <f aca="false">IF(DE684&lt;0,"AST"," ")</f>
        <v> </v>
      </c>
      <c r="DH684" s="9" t="n">
        <v>0</v>
      </c>
      <c r="DI684" s="10" t="str">
        <f aca="false">IF(DH684&lt;0,"3"," ")</f>
        <v> </v>
      </c>
      <c r="DJ684" s="10" t="str">
        <f aca="false">IF(DH684&lt;0,"AST"," ")</f>
        <v> </v>
      </c>
      <c r="DK684" s="9" t="n">
        <v>1.75</v>
      </c>
      <c r="DL684" s="10" t="str">
        <f aca="false">IF(DK684&gt;0,"4"," ")</f>
        <v>4</v>
      </c>
      <c r="DM684" s="10" t="str">
        <f aca="false">IF(DK684&gt;0,"PRE"," ")</f>
        <v>PRE</v>
      </c>
      <c r="DN684" s="9" t="n">
        <v>1.75</v>
      </c>
      <c r="DO684" s="10" t="str">
        <f aca="false">IF(DN684&gt;0,"4"," ")</f>
        <v>4</v>
      </c>
      <c r="DP684" s="10" t="str">
        <f aca="false">IF(DN684&gt;0,"PRE"," ")</f>
        <v>PRE</v>
      </c>
      <c r="DS684" s="12" t="str">
        <f aca="false">CONCATENATE(CO684,CU684,DA684,DG684,DM684)</f>
        <v>  PRE</v>
      </c>
      <c r="DT684" s="10" t="e">
        <f aca="false" t="array" ref="DT684">_xlfn.IFS(DS684="EME    ","0", DS684=" HIP   ","1", DS684="  MIO  ","2", DS684="   AST ","3", DS684="    PRE","4", DS684="EME   PRE","5", DS684=" HIP  PRE","6", DS684=" HIP AST ","7", DS684="  MIO PRE","8", DS684="  MIOAST ","9", DS684="   ASTPRE","10",DS684=" HIP ASTPRE","11", DS684="  MIOASTPRE","12", DS684="     ","0")</f>
        <v>#N/A</v>
      </c>
      <c r="DV684" s="1" t="e">
        <f aca="false" t="array" ref="DV684">_xlfn.IFS(DU684="SI","2", DU684="NO","1")</f>
        <v>#N/A</v>
      </c>
      <c r="DX684" s="11" t="str">
        <f aca="false">IF(DW684=0,"1","2")</f>
        <v>1</v>
      </c>
      <c r="DY684" s="11" t="str">
        <f aca="false" t="array" ref="DY684">_xlfn.IFS(DW684=0,"0", DW684=0.25, "1", DW684=0.5,"2", DW684=0.75,"3", DW684=1,"4",DW684=1.25,"5", DW684=1.5,"6", DW684=1.75,"7", DW684=2,"8")</f>
        <v>0</v>
      </c>
      <c r="EA684" s="11" t="str">
        <f aca="false">IF(DZ684=0,"1","2")</f>
        <v>1</v>
      </c>
      <c r="EB684" s="11" t="str">
        <f aca="false" t="array" ref="EB684">_xlfn.IFS(DZ684=0,"0", DZ684=0.25, "1", DZ684=0.5,"2", DZ684=0.75,"3", DZ684=1,"4",DZ684=1.25,"5", DZ684=1.5,"6", DZ684=1.75,"7", DZ684=2,"8")</f>
        <v>0</v>
      </c>
      <c r="ED684" s="10" t="str">
        <f aca="false">IF(EC684=0,"1","2")</f>
        <v>1</v>
      </c>
      <c r="EE684" s="11" t="str">
        <f aca="false" t="array" ref="EE684">_xlfn.IFS(EC684=0,"0", EC684=-0.25, "1", EC684=-0.5,"2", EC684=-0.75,"3", EC684=-1,"4",EC684=-1.25,"5", EC684=-1.5,"6", EC684=-1.75,"7", EC684=-2,"8", EC684=-2.25,"9",EC684=-2.5,"10", EC684=-2.75,"11", EC684=-3,"12", EC684=-3.25,"13", EC684=-3.5,"14", EC684=-3.75,"15",EC684=-4,"16")</f>
        <v>0</v>
      </c>
      <c r="EG684" s="10" t="str">
        <f aca="false">IF(EF684=0,"1","2")</f>
        <v>1</v>
      </c>
      <c r="EH684" s="11" t="str">
        <f aca="false" t="array" ref="EH684">_xlfn.IFS(EF684=0,"0", EF684=-0.25, "1", EF684=-0.5,"2", EF684=-0.75,"3", EF684=-1,"4",EF684=-1.25,"5", EF684=-1.5,"6", EF684=-1.75,"7", EF684=-2,"8", EF684=-2.25,"9",EF684=-2.5,"10", EF684=-2.75,"11", EF684=-3,"12", EF684=-3.25,"13", EF684=-3.5,"14", EF684=-3.75,"15",EF684=-4,"16")</f>
        <v>0</v>
      </c>
      <c r="EJ684" s="11" t="str">
        <f aca="false">IF(EI684=0,"1","2")</f>
        <v>1</v>
      </c>
      <c r="EK684" s="11" t="str">
        <f aca="false" t="array" ref="EK684">_xlfn.IFS(EI684=0,"0", EI684=-0.25, "1", EI684=-0.5,"2", EI684=-0.75,"3", EI684=-1,"4",EI684=-1.25,"5", EI684=-1.5,"6", EI684=-1.75,"7", EI684=-2,"8", EI684=-2.25,"9", EI684=-2.25,"9",EI684=-2.5,"10", EI684=-2.75,"11", EI684=-3,"12", EI684=-3.25,"13", EI684=-3.5,"14", EI684=-3.75,"15",EI684=-4,"16", EI684=0.25, "17", EI684=0.5, "18")</f>
        <v>0</v>
      </c>
      <c r="EM684" s="11" t="str">
        <f aca="false">IF(EL684=0,"1","2")</f>
        <v>1</v>
      </c>
      <c r="EN684" s="11" t="str">
        <f aca="false" t="array" ref="EN684">_xlfn.IFS(EL684=0.25,"17",EL684=0.5,"18", EL684=0,"0", EL684=-0.25, "1", EL684=-0.5,"2", EL684=-0.75,"3", EL684=-1,"4",EL684=-1.25,"5", EL684=-1.5,"6", EL684=-1.75,"7", EL684=-2,"8",EL684= -2.25,"9",EL684=-2.5,"10",EL684= -2.75,"11",EL684= -3,"12",EL684= -3.25,"13",EL684= -3.5,"14",EL684= -3.75,"15",EL684=-4,"16")</f>
        <v>0</v>
      </c>
      <c r="EP684" s="11" t="str">
        <f aca="false">IF(EO684=0,"1","2")</f>
        <v>1</v>
      </c>
      <c r="EQ684" s="11" t="str">
        <f aca="false" t="array" ref="EQ684">_xlfn.IFS(EO684=0,"0", EO684=0.25, "1", EO684=0.5,"2", EO684=0.75,"3", EO684=1,"4",EO684=1.25,"5", EO684=1.5,"6", EO684=1.75,"7", EO684=2,"8", EO684=2.25,"9", EO684=2.25,"9",EO684=2.5,"10", EO684=2.75,"11", EO684=3,"12", EO684=3.25,"13", EO684=3.5,"14", EO684=3.75,"15",EO684=4,"16", EO684=-0.25, "17", bq=-0.5, "18")</f>
        <v>0</v>
      </c>
      <c r="ES684" s="11" t="str">
        <f aca="false">IF(ER684=0,"1","2")</f>
        <v>1</v>
      </c>
      <c r="ET684" s="11" t="str">
        <f aca="false" t="array" ref="ET684">_xlfn.IFS(ER684=0,"0", ER684=0.25, "1", ER684=0.5,"2", ER684=0.75,"3", ER684=1,"4",ER684=1.25,"5", ER684=1.5,"6", ER684=1.75,"7", ER684=2,"8", ER684=2.25,"9", ER684=2.25,"9",ER684=2.5,"10", ER684=2.75,"11", ER684=3,"12", ER684=3.25,"13", ER684=3.5,"14", ER684=3.75,"15",ER684=4,"16", ER684=-0.25, "17", bq=-0.5, "18")</f>
        <v>0</v>
      </c>
      <c r="EV684" s="14" t="e">
        <f aca="false">VLOOKUP(EU684,LEYENDA!$G$2:$H$8,2,TRUE())</f>
        <v>#N/A</v>
      </c>
      <c r="EW684" s="14" t="e">
        <f aca="false" t="array" ref="EW684">_xlfn.IFS(EV684="0-5","1", EV684="6-12","2", EV684="13-18","3", EV684="19-24","4", EV684="25-36","5", EV684="37-48","6", EV684="49-60","7")</f>
        <v>#N/A</v>
      </c>
    </row>
    <row r="685" customFormat="false" ht="13.5" hidden="false" customHeight="false" outlineLevel="0" collapsed="false">
      <c r="A685" s="1" t="n">
        <v>271</v>
      </c>
      <c r="B685" s="2" t="n">
        <v>1</v>
      </c>
      <c r="C685" s="33" t="n">
        <v>43748</v>
      </c>
      <c r="E685" s="5" t="str">
        <f aca="false">VLOOKUP(A685,'286'!$A$3:$J$6279,10,FALSE())</f>
        <v>TOMÁS DEL CERRO, SOFIA</v>
      </c>
      <c r="F685" s="4" t="str">
        <f aca="false">VLOOKUP(A685,'286'!$A$3:$I$1768,3,FALSE())</f>
        <v>TOCESO</v>
      </c>
      <c r="G685" s="6" t="n">
        <f aca="false">VLOOKUP(A685,'286'!$A$3:$I$1768,4,FALSE())</f>
        <v>35376</v>
      </c>
      <c r="H685" s="7" t="n">
        <f aca="false">YEAR(C685)-YEAR(G685)</f>
        <v>23</v>
      </c>
      <c r="I685" s="1" t="str">
        <f aca="false">VLOOKUP(H685,LEYENDA!$C$2:$D$6,2,TRUE())</f>
        <v>13-24</v>
      </c>
      <c r="J685" s="5" t="str">
        <f aca="false">VLOOKUP(A685,'286'!$A$3:$I$1768,7,FALSE())</f>
        <v>M</v>
      </c>
      <c r="K685" s="8" t="n">
        <f aca="false">VLOOKUP(A685,'286'!$A$3:$I$1768,2,FALSE())</f>
        <v>0</v>
      </c>
      <c r="L685" s="4" t="str">
        <f aca="false">VLOOKUP(A685,'286'!$A$3:$I$1768,8,FALSE())</f>
        <v>D</v>
      </c>
      <c r="M685" s="4" t="str">
        <f aca="false">VLOOKUP(A685,'286'!$A$3:$I$1768,9,FALSE())</f>
        <v>I</v>
      </c>
      <c r="N685" s="8" t="str">
        <f aca="false">IF(R685=O685, "MISMA","CONTRARIA")</f>
        <v>CONTRARIA</v>
      </c>
      <c r="O685" s="8" t="str">
        <f aca="false" t="array" ref="O685">_xlfn.IFS(L685="D","1", L685="I","2")</f>
        <v>1</v>
      </c>
      <c r="P685" s="8" t="e">
        <f aca="false" t="array" ref="P685">_xlfn.IFS(K685="OD","1", K685="OI","2")</f>
        <v>#N/A</v>
      </c>
      <c r="Q685" s="1" t="str">
        <f aca="false" t="array" ref="Q685">_xlfn.IFS(J685="M","1", J685="H","2")</f>
        <v>1</v>
      </c>
      <c r="R685" s="8" t="str">
        <f aca="false" t="array" ref="R685">_xlfn.IFS(M685="D","1", M685="I","2")</f>
        <v>2</v>
      </c>
      <c r="S685" s="1" t="str">
        <f aca="false" t="array" ref="S685">_xlfn.IFS(N685="CONTRARIA", "1",N685= "MISMA","2")</f>
        <v>1</v>
      </c>
      <c r="T685" s="1" t="str">
        <f aca="false" t="array" ref="T685">_xlfn.IFS(I685="0-12","1", I685="13-24","2", I685="25-40","3", I685="41-60","4", I685="61-100","5")</f>
        <v>2</v>
      </c>
      <c r="U685" s="9" t="n">
        <v>-2</v>
      </c>
      <c r="V685" s="10" t="str">
        <f aca="false">IF(U685="","",IF(AND(U685&gt;=-9,U685&lt;=-6.5),"-9 a -6,5",IF(AND(U685&gt;=-6,U685&lt;=-3.5),"-6 a -3,5",IF(AND(U685&gt;=-3,U685&lt;=-1),"-3 a -1",IF(U685=-0.5,"-0,5",IF(AND(U685&gt;=0,U685&lt;=2.5),"0 a 2,5",IF(AND(U685&gt;=3,U685&lt;=5.5),"3 a 5,5",IF(AND(U685&gt;=6,U685&lt;=8.5),"6 a 8,5",IF(AND(U685&gt;=9,U685&lt;=20),"9 a 20","Fuera de rango")))))))))</f>
        <v>-3 a -1</v>
      </c>
      <c r="W685" s="11" t="n">
        <f aca="false">IF(V685="","",IF(V685="-9 a -6,5",2,IF(V685="-6 a -3,5",3,IF(V685="-3 a -1",4,IF(V685="-0,5","NORMA",IF(V685="0 a 2,5",5,IF(V685="3 a 5,5",6,IF(V685="6 a 8,5",7,IF(V685="9 a 20",8,"Fuera de rango")))))))))</f>
        <v>4</v>
      </c>
      <c r="X685" s="9" t="n">
        <v>0</v>
      </c>
      <c r="Y685" s="11" t="str">
        <f aca="false">IF(X685="","",IF(AND(X685&gt;=0,X685&lt;=4),"0 a 4",IF(AND(X685&gt;=4.5,X685&lt;=8.5),"4,5 a 8,5",IF(X685=9,"9",IF(AND(X685&gt;=9.5,X685&lt;=13),"9,5 a 13",IF(AND(X685&gt;=13.5,X685&lt;=20),"13,5 a 20",IF(AND(X685&gt;=20.5,X685&lt;=35),"20,5 a 35","Fuera de rango")))))))</f>
        <v>0 a 4</v>
      </c>
      <c r="Z685" s="11" t="n">
        <f aca="false">IF(Y685="","",IF(Y685="0 a 4",1,IF(Y685="4,5 a 8,5",2,IF(Y685="9","NORMA",IF(Y685="9,5 a 13",3,IF(Y685="13,5 a 20",4,IF(Y685="20,5 a 35",5,"Fuera de rango")))))))</f>
        <v>1</v>
      </c>
      <c r="AA685" s="9" t="n">
        <v>30</v>
      </c>
      <c r="AB685" s="10" t="str">
        <f aca="false">IF(AA685="","",IF(AND(AA685&gt;=0,AA685&lt;=9),"0 a 9",IF(AND(AA685&gt;=9.5,AA685&lt;=18.5),"9,5 a 18,5",IF(AA685=19,"19",IF(AND(AA685&gt;=19.5,AA685&lt;=28),"19,5 a 28",IF(AND(AA685&gt;=28.5,AA685&lt;=40),"28,5 a 40","Fuera de rango"))))))</f>
        <v>28,5 a 40</v>
      </c>
      <c r="AC685" s="11" t="n">
        <f aca="false" t="array" ref="AC685">_xlfn.IFS(AB685="","",AB685="0 a 9",1,AB685="9,5 a 18,5",2,AB685="19","NORMA",AB685="19,5 a 28",3,AB685="28,5 a 40",4,TRUE(),"Fuera de rango")</f>
        <v>4</v>
      </c>
      <c r="AD685" s="9" t="n">
        <v>20</v>
      </c>
      <c r="AE685" s="10" t="str">
        <f aca="false">IF(AD685="","",IF(AND(AD685&gt;=-10,AD685&lt;=0),"De -10 a 0",IF(AND(AD685&gt;=0.5,AD685&lt;=9.5),"0,5 a 9,5",IF(AD685=10,"10",IF(AND(AD685&gt;=10.5,AD685&lt;=20),"10,5 a 20",IF(AND(AD685&gt;=20.5,AD685&lt;=40),"20,5 a 40","Fuera de rango"))))))</f>
        <v>10,5 a 20</v>
      </c>
      <c r="AF685" s="12" t="n">
        <f aca="false">IF(AD685="","",IF(AND(AD685&gt;=-10,AD685&lt;=0),1,IF(AND(AD685&gt;=0.5,AD685&lt;=9.5),2,IF(AD685=10,"NORMA",IF(AND(AD685&gt;=10.5,AD685&lt;=20),3,IF(AND(AD685&gt;=20.5,AD685&lt;=40),4,""))))))</f>
        <v>3</v>
      </c>
      <c r="AG685" s="9" t="n">
        <v>16</v>
      </c>
      <c r="AH685" s="10" t="str">
        <f aca="false">IF(AG685="","",IF(AND(AG685&gt;=0,AG685&lt;=4),"0 a 4",IF(AND(AG685&gt;=4.5,AG685&lt;=8.5),"4,5 a 8,5",IF(AG685=9,"9",IF(AND(AG685&gt;=9.5,AG685&lt;=13),"9,5 a 13",IF(AND(AG685&gt;=13.5,AG685&lt;=25),"13,5 a 25","Fuera de rango"))))))</f>
        <v>13,5 a 25</v>
      </c>
      <c r="AI685" s="10" t="n">
        <f aca="false">IF(AH685="","",IF(AH685="0 a 4",1,IF(AH685="4,5 a 8,5",2,IF(AH685="9","NORMA",IF(AH685="9,5 a 13",3,IF(AH685="13,5 a 25",4,""))))))</f>
        <v>4</v>
      </c>
      <c r="AJ685" s="9" t="n">
        <v>8</v>
      </c>
      <c r="AK685" s="10" t="str">
        <f aca="false">IF(AJ685="","",IF(AND(AJ685&gt;=-15,AJ685&lt;=-10.5),"-15 a -10,5",IF(AND(AJ685&gt;=-10,AJ685&lt;=-4),"-10 a -4",IF(AND(AJ685&gt;=-4.5,AJ685&lt;=0),"-4,5 a 0",IF(AND(AJ685&gt;=0.5,AJ685&lt;=4.5),"0,5 a 4,5",IF(AJ685=5,"5",IF(AND(AJ685&gt;=5.5,AJ685&lt;=10),"5,5 a 10",IF(AND(AJ685&gt;=10.5,AJ685&lt;=20),"10,5 a 20","Fuera de rango"))))))))</f>
        <v>5,5 a 10</v>
      </c>
      <c r="AL685" s="11" t="n">
        <f aca="false">IF(AK685="","",IF(AK685="-15 a -10,5",1,IF(AK685="-10 a -4",2,IF(AK685="-4,5 a 0",3,IF(AK685="0,5 a 4,5",4,IF(AK685="5","NORMA",IF(AK685="5,5 a 10",5,IF(AK685="10,5 a 20",6,"Error"))))))))</f>
        <v>5</v>
      </c>
      <c r="AM685" s="9" t="n">
        <v>0</v>
      </c>
      <c r="AN685" s="10" t="str">
        <f aca="false">IF(AM685="","",IF(AND(AM685&gt;=-7.5,AM685&lt;=-5.5),"-7,5 a -5,5",IF(AND(AM685&gt;=-5,AM685&lt;=-3),"-5 a -3",IF(AND(AM685&gt;=-2.5,AM685&lt;=-0.5),"-2,5 a -0,5",IF(AM685=0,"0,00",IF(AND(AM685&gt;=0.5,AM685&lt;=2.5),"0,5 a 2,5",IF(AND(AM685&gt;=3,AM685&lt;=5),"3 a 5",IF(AND(AM685&gt;=5.5,AM685&lt;=7.5),"5,5 a 7,5",IF(AND(AM685&gt;=8,AM685&lt;=10),"8 a 10","Fuera de rango")))))))))</f>
        <v>0,00</v>
      </c>
      <c r="AO685" s="11" t="str">
        <f aca="false">IF(AN685="","",IF(AN685="-7,5 a -5,5",1,IF(AN685="-5 a -3",2,IF(AN685="-2,5 a -0,5",3,IF(AN685="0,00","NORMA",IF(AN685="0,5 a 2,5",4,IF(AN685="3 a 5",5,IF(AN685="5,5 a 7,5",6,IF(AN685="8 a 10",7,"Error")))))))))</f>
        <v>NORMA</v>
      </c>
      <c r="AP685" s="9" t="n">
        <v>-2</v>
      </c>
      <c r="AQ685" s="10" t="str">
        <f aca="false">IF(AP685="","",IF(AND(AP685&gt;=-20,AP685&lt;=-9.5),"-20 a -9,5",IF(AND(AP685&gt;=-9,AP685&lt;=-6.5),"-9 a -6,5",IF(AP685=-6,"-6",IF(AND(AP685&gt;=-5.5,AP685&lt;=-3),"-5,5 a -3",IF(AND(AP685&gt;=-2.5,AP685&lt;=0),"-2,5 a 0",IF(AND(AP685&gt;=0.5,AP685&lt;=3),"0,5 a 3",IF(AND(AP685&gt;=3.5,AP685&lt;=6),"3,5 a 6",IF(AND(AP685&gt;=6.5,AP685&lt;=9),"6,5 a 9",IF(AND(AP685&gt;=9.5,AP685&lt;=20),"9,5 a 20","Fuera de rango"))))))))))</f>
        <v>-2,5 a 0</v>
      </c>
      <c r="AR685" s="11" t="n">
        <f aca="false">IF(AQ685="","",IF(AQ685="-20 a -9,5",1,IF(AQ685="-9 a -6,5",2,IF(AQ685="-6","NORMA",IF(AQ685="-5,5 a -3",3,IF(AQ685="-2,5 a 0",4,IF(AQ685="0,5 a 3",5,IF(AQ685="3,5 a 6",6,IF(AQ685="6,5 a 9",7,IF(AQ685="9,5 a 20",8,""))))))))))</f>
        <v>4</v>
      </c>
      <c r="AS685" s="9" t="n">
        <v>6</v>
      </c>
      <c r="AT685" s="10" t="str">
        <f aca="false">IF(AS685="","",IF(AND(AS685&gt;=-16,AS685&lt;=-14),"-16 a -14",IF(AND(AS685&gt;=-13.5,AS685&lt;=-11.5),"-13,5 a -11,5",IF(AND(AS685&gt;=-11,AS685&lt;=-9),"-11 a -9",IF(AND(AS685&gt;=-8.5,AS685&lt;=-6.5),"-8,5 a -6,5",IF(AND(AS685&gt;=-6,AS685&lt;=-4),"-6 a -4",IF(AND(AS685&gt;=-3.5,AS685&lt;=-1.5),"-3,5 a -1,5",IF(AND(AS685&gt;=-1,AS685&lt;=1),"-1 a 1",IF(AND(AS685&gt;=1.5,AS685&lt;=3.5),"1,5 a 3,5",IF(AND(AS685&gt;=4,AS685&lt;=6),"4 a 6",IF(AND(AS685&gt;=6.5,AS685&lt;=8.5),"6,5 a 8,5",IF(AND(AS685&gt;=9,AS685&lt;=11),"9 a 11",IF(AND(AS685&gt;=11.5,AS685&lt;=13.5),"11,5 a 13,5",IF(AND(AS685&gt;=14,AS685&lt;=16),"14 a 16",IF(AND(AS685&gt;=16.5,AS685&lt;=18.5),"16,5 a 18,5",IF(AND(AS685&gt;=19,AS685&lt;=21),"19 a 21","Fuera de rango"))))))))))))))))</f>
        <v>4 a 6</v>
      </c>
      <c r="AU685" s="11" t="str">
        <f aca="false" t="array" ref="AU685">IF(AT685="","",_xlfn.IFS(AT685="-16 a -14",1,AT685="-13,5 a -11,5",2,AT685="-11 a -9",3,AT685="-8,5 a -6,5",4,AT685="-6 a -4",5,AT685="-3,5 a -1,5",6,AT685="-1 a 1",7,AT685="1,5 a 3,5",8,AT685="4 a 6","NORMA",AT685="6,5 a 8,5",9,AT685="9 a 11",10,AT685="11,5 a 13,5",11,AT685="14 a 16",12,AT685="16,5 a 18,5",13,AT685="19 a 21",14,TRUE(),""))</f>
        <v>NORMA</v>
      </c>
      <c r="AV685" s="9" t="n">
        <v>0.75</v>
      </c>
      <c r="AW685" s="10" t="str">
        <f aca="false">IF(AV685="","",IF(AND(AV685&gt;=-1,AV685&lt;=-0.5),"-1 a -0,5",IF(AND(AV685&gt;-0.5,AV685&lt;=0),"De -0,5 a 0",IF(AND(AV685&gt;=0.25,AV685&lt;=0.75),"0,25 a 0,75",IF(AND(AV685&gt;=1,AV685&lt;=1.5),"1 a 1,5",IF(AND(AV685&gt;=1.75,AV685&lt;=2.25),"1,75 a 2,25",IF(AND(AV685&gt;=2.5,AV685&lt;=3),"2,5 a 3",IF(AND(AV685&gt;=3.25,AV685&lt;=3.75),"3,25 a 3,75","Fuera de rango"))))))))</f>
        <v>0,25 a 0,75</v>
      </c>
      <c r="AX685" s="10" t="str">
        <f aca="false">IF(AW685="","",IF(OR(AW685="-1 a -0,5",AW685="-1 a -0.5"),1,IF(OR(AW685="De -0,5 a 0",AW685="-0,5 a 0",AW685="De -0.5 a 0"),2,IF(OR(AW685="0,25 a 0,75",AW685="0.25 a 0.75"),"NORMA",IF(OR(AW685="1 a 1,5",AW685="1 a 1.5"),3,IF(OR(AW685="1,75 a 2,25",AW685="1.75 a 2.25"),4,IF(OR(AW685="2,5 a 3",AW685="2.5 a 3"),5,IF(OR(AW685="3,25 a 3,75",AW685="3.25 a 3.75"),6,""))))))))</f>
        <v>NORMA</v>
      </c>
      <c r="AY685" s="9" t="n">
        <v>4</v>
      </c>
      <c r="AZ685" s="10" t="str">
        <f aca="false">IF(AY685="","",IF(AND(AY685&gt;=-20,AY685&lt;=-9.5),"-20 a -9,5",IF(AND(AY685&gt;=-9,AY685&lt;=-6.5),"-9 a -6,5",IF(AY685=-6,"-6",IF(AND(AY685&gt;=-5.5,AY685&lt;=-3),"-5,5 a -3",IF(AND(AY685&gt;=-2.5,AY685&lt;=0),"-2,5 a 0",IF(AND(AY685&gt;=0.5,AY685&lt;=3),"0,5 a 3",IF(AND(AY685&gt;=3.5,AY685&lt;=6),"3,5 a 6","Fuera de rango"))))))))</f>
        <v>3,5 a 6</v>
      </c>
      <c r="BA685" s="11" t="n">
        <f aca="false">IF(AZ685="","",IF(AZ685="-20 a -9,5",1,IF(AZ685="-9 a -6,5",2,IF(AZ685="-6","NORMA",IF(AZ685="-5,5 a -3",3,IF(AZ685="-2,5 a 0",4,IF(AZ685="0,5 a 3",5,IF(AZ685="3,5 a 6",6,""))))))))</f>
        <v>6</v>
      </c>
      <c r="BB685" s="9" t="n">
        <v>28</v>
      </c>
      <c r="BC685" s="10" t="str">
        <f aca="false" t="array" ref="BC685">IF(BB685="","",_xlfn.IFS(AND(BB685&gt;=0,BB685&lt;=2),"0 a 2",AND(BB685&gt;=2.5,BB685&lt;=4.5),"2,5 a 4,5",AND(BB685&gt;=5,BB685&lt;=7),"5 a 7",AND(BB685&gt;=7.5,BB685&lt;=9.5),"7,5 a 9,5",AND(BB685&gt;=10,BB685&lt;=12),"10 a 12",AND(BB685&gt;=12.5,BB685&lt;=14.5),"12,5 a 14,5",BB685=15,"15",AND(BB685&gt;=15.5,BB685&lt;=17.5),"15,5 a 17,5",AND(BB685&gt;=18,BB685&lt;=20),"18 a 20",AND(BB685&gt;=20.5,BB685&lt;=22.5),"20,5 a 22,5",AND(BB685&gt;=23,BB685&lt;=25),"23 a 25",TRUE(),"Fuera de rango"))</f>
        <v>Fuera de rango</v>
      </c>
      <c r="BD685" s="11" t="str">
        <f aca="false" t="array" ref="BD685">IF(BC685="","",_xlfn.IFS(BC685="0 a 2",1,BC685="2,5 a 4,5",2,BC685="5 a 7",3,BC685="7,5 a 9,5",4,BC685="10 a 12",5,BC685="12,5 a 14,5",6,BC685="15","NORMA",BC685="15,5 a 17,5",7,BC685="18 a 20",8,BC685="20,5 a 22,5",9,BC685="23 a 25",10,TRUE(),"Fuera de rango"))</f>
        <v>Fuera de rango</v>
      </c>
      <c r="BE685" s="9" t="n">
        <v>30</v>
      </c>
      <c r="BF685" s="10" t="str">
        <f aca="false">IF(BE685="","",IF(AND(BE685&gt;=-20,BE685&lt;=-10),"-20 a -10",IF(AND(BE685&gt;=-9.5,BE685&lt;=0.5),"-9,5 a 0,5",IF(AND(BE685&gt;=1,BE685&lt;=11),"1 a 11",IF(AND(BE685&gt;=11.5,BE685&lt;=20.5),"11,5 a 20,5",IF(BE685=21,"21",IF(AND(BE685&gt;=21.5,BE685&lt;=31.5),"21,5 a 31,5",IF(AND(BE685&gt;=32,BE685&lt;=42),"32 a 42","Fuera de rango"))))))))</f>
        <v>21,5 a 31,5</v>
      </c>
      <c r="BG685" s="11" t="n">
        <f aca="false">IF(BF685="","",IF(BF685="-20 a -10",1,IF(BF685="-9,5 a 0,5",2,IF(BF685="1 a 11",3,IF(BF685="11,5 a 20,5",4,IF(BF685="21","NORMA",IF(BF685="21,5 a 31,5",5,IF(BF685="32 a 42",6,""))))))))</f>
        <v>5</v>
      </c>
      <c r="BH685" s="9" t="n">
        <v>18</v>
      </c>
      <c r="BI685" s="10" t="str">
        <f aca="false">IF(BH685="","",IF(AND(BH685&gt;=-20,BH685&lt;=-15),"-20 a -15",IF(AND(BH685&gt;=-14.5,BH685&lt;=-9.5),"-14,5 a -9,5",IF(AND(BH685&gt;=-9,BH685&lt;=-4),"-9 a -4",IF(AND(BH685&gt;=-3.5,BH685&lt;=2.5),"-3,5 a 2,5",IF(AND(BH685&gt;=3,BH685&lt;=8),"3 a 8",IF(AND(BH685&gt;=8.5,BH685&lt;=14.5),"8,5 a 14,5",IF(BH685=15,"15",IF(AND(BH685&gt;=15.5,BH685&lt;=20.5),"15,5 a 20,5",IF(AND(BH685&gt;=21,BH685&lt;=26),"21 a 26","Fuera de rango"))))))))))</f>
        <v>15,5 a 20,5</v>
      </c>
      <c r="BJ685" s="11" t="n">
        <f aca="false">IF(BI685="","",IF(BI685="-20 a -15",1,IF(BI685="-14,5 a -9,5",2,IF(BI685="-9 a -4",3,IF(BI685="-3,5 a 2,5",4,IF(BI685="3 a 8",5,IF(BI685="8,5 a 14,5",6,IF(BI685="15","NORMA",IF(BI685="15,5 a 20,5",7,IF(BI685="21 a 26",8,IF(BI685="26,5 a 31,5",9,"")))))))))))</f>
        <v>7</v>
      </c>
      <c r="BK685" s="9" t="n">
        <v>10</v>
      </c>
      <c r="BL685" s="10" t="str">
        <f aca="false">IF(BK685="","",IF(AND(BK685&gt;=0,BK685&lt;=2),"0 - 2",IF(AND(BK685&gt;=2.5,BK685&lt;=4.5),"2,5 - 4,5",IF(AND(BK685&gt;=5,BK685&lt;=7),"5 - 7",IF(AND(BK685&gt;=7.5,BK685&lt;=9.5),"7,5 - 9,5",IF(AND(BK685&gt;=10,BK685&lt;=12),"10 - 12",IF(AND(BK685&gt;=12.5,BK685&lt;=13.5),"12,5 - 13,5",IF(BK685=14,"14",IF(AND(BK685&gt;=14.5,BK685&lt;=16.5),"14,5 - 16,5",IF(AND(BK685&gt;=17,BK685&lt;=19),"17 - 19",IF(AND(BK685&gt;=19.5,BK685&lt;=21.5),"19,5 - 21,5",IF(AND(BK685&gt;=22,BK685&lt;=24),"22 - 24",IF(AND(BK685&gt;=24.5,BK685&lt;=26.5),"24,5 - 26,5",IF(AND(BK685&gt;=27,BK685&lt;=29),"27 - 29",IF(AND(BK685&gt;=29.5,BK685&lt;=30),"29,5 - 30","Fuera de rango")))))))))))))))</f>
        <v>10 - 12</v>
      </c>
      <c r="BM685" s="11" t="n">
        <f aca="false">IF(BL685="","",IF(BL685="0 - 2",1,IF(BL685="2,5 - 4,5",2,IF(BL685="5 - 7",3,IF(BL685="7,5 - 9,5",4,IF(BL685="10 - 12",5,IF(BL685="12,5 - 13,5",6,IF(BL685="14","NORMA",IF(BL685="14,5 - 16,5",7,IF(BL685="17 - 19",8,IF(BL685="19,5 - 21,5",9,IF(BL685="22 - 24",10,IF(BL685="24,5 - 26,5",11,IF(BL685="27 - 29",12,IF(BL685="29,5 - 30",13,"")))))))))))))))</f>
        <v>5</v>
      </c>
      <c r="BN685" s="9" t="n">
        <v>20</v>
      </c>
      <c r="BO685" s="11" t="str">
        <f aca="false">IF(BN685="","",IF(AND(BN685&gt;=-20,BN685&lt;=-10),"-20 a -10",IF(AND(BN685&gt;=-9.5,BN685&lt;=0.5),"-9,5 a 0,5",IF(AND(BN685&gt;=1,BN685&lt;=11),"1 a 11",IF(AND(BN685&gt;=11.5,BN685&lt;=21.5),"11,5 a 21,5",IF(BN685=22,"22",IF(AND(BN685&gt;=22.5,BN685&lt;=32.5),"22,5 a 32,5",IF(AND(BN685&gt;=33,BN685&lt;=43),"33 a 43","Fuera de rango"))))))))</f>
        <v>11,5 a 21,5</v>
      </c>
      <c r="BP685" s="11" t="n">
        <f aca="false">IF(BO685="","",IF(BO685="-20 a -10",1,IF(BO685="-9,5 a 0,5",2,IF(BO685="1 a 11",3,IF(BO685="11,5 a 21,5",4,IF(BO685="22","NORMA",IF(BO685="22,5 a 32,5",5,IF(BO685="33 a 43",6,""))))))))</f>
        <v>4</v>
      </c>
      <c r="BQ685" s="9" t="n">
        <v>10</v>
      </c>
      <c r="BR685" s="10" t="str">
        <f aca="false">IF(BQ685="","",IF(AND(BQ685&gt;=-20,BQ685&lt;=-15),"-20 a -15",IF(AND(BQ685&gt;=-14.5,BQ685&lt;=-9.5),"-14,5 a -9,5",IF(AND(BQ685&gt;=-9,BQ685&lt;=-4),"-9 a -4",IF(AND(BQ685&gt;=-3.5,BQ685&lt;=2.5),"-3,5 a 2,5",IF(AND(BQ685&gt;=3,BQ685&lt;=8),"3 a 8",IF(AND(BQ685&gt;=8.5,BQ685&lt;=13.5),"8,5 a 13,5",IF(AND(BQ685&gt;=14,BQ685&lt;=17.5),"14 a 17,5",IF(BQ685=18,"18",IF(AND(BQ685&gt;=18.5,BQ685&lt;=23.5),"18,5 a 23,5",IF(AND(BQ685&gt;=24,BQ685&lt;=29),"24 a 29",IF(AND(BQ685&gt;=29.5,BQ685&lt;=34.5),"29,5 a 34,5",IF(AND(BQ685&gt;=35,BQ685&lt;=40),"35 a 40","Fuera de rango")))))))))))))</f>
        <v>8,5 a 13,5</v>
      </c>
      <c r="BS685" s="11" t="n">
        <f aca="false">IF(BR685="","",IF(BR685="-20 a -15",1,IF(BR685="-14,5 a -9,5",2,IF(BR685="-9 a -4",3,IF(BR685="-3,5 a 2,5",4,IF(BR685="3 a 8",5,IF(BR685="8,5 a 13,5",6,IF(BR685="14 a 17,5",7,IF(BR685="18","NORMA",IF(BR685="18,5 a 23,5",8,IF(BR685="24 a 29",9,IF(BR685="29,5 a 34,5",10,IF(BR685="35 a 40",11,"")))))))))))))</f>
        <v>6</v>
      </c>
      <c r="BT685" s="9" t="n">
        <v>0</v>
      </c>
      <c r="BU685" s="10" t="str">
        <f aca="false">IF(BT685="","",IF(AND(BT685&gt;=-20,BT685&lt;=-18),"-20 a -18",IF(AND(BT685&gt;=-17.5,BT685&lt;=-15.5),"-17,5 a -15,5",IF(AND(BT685&gt;=-15,BT685&lt;=-13),"-15 a -13",IF(AND(BT685&gt;=-12.5,BT685&lt;=-10.5),"-12,5 a -10,5",IF(AND(BT685&gt;=-10,BT685&lt;=-8),"-10 a -8",IF(AND(BT685&gt;=-7.5,BT685&lt;=-5.5),"-7,5 a -5,5",IF(AND(BT685&gt;=-5,BT685&lt;=-3),"-5 a -3",IF(AND(BT685&gt;=-2.5,BT685&lt;=-0.5),"-2,5 a -0,5",IF(BT685=0,"0",IF(AND(BT685&gt;=0.5,BT685&lt;=2.5),"0,5 a 2,5",IF(AND(BT685&gt;=3,BT685&lt;=5),"3 a 5",IF(AND(BT685&gt;=5.5,BT685&lt;=7.5),"5,5 a 7,5",IF(AND(BT685&gt;=8,BT685&lt;=10),"8 a 10",IF(AND(BT685&gt;=10.5,BT685&lt;=12.5),"10,5 a 12,5",IF(AND(BT685&gt;=13,BT685&lt;=15),"13 a 15",IF(AND(BT685&gt;=15.5,BT685&lt;=17.5),"15,5 a 17,5",IF(AND(BT685&gt;=18,BT685&lt;=20),"18 a 20","Fuera de rango"))))))))))))))))))</f>
        <v>0</v>
      </c>
      <c r="BV685" s="11" t="str">
        <f aca="false">IF(BT685="","",IF(BT685=0,"NORMA",IF(AND(BT685&gt;=-20,BT685&lt;=-18),2,IF(AND(BT685&gt;=-17.5,BT685&lt;=-15.5),2,IF(AND(BT685&gt;=-15,BT685&lt;=-13),3,IF(AND(BT685&gt;=-12.5,BT685&lt;=-10.5),4,IF(AND(BT685&gt;=-10,BT685&lt;=-8),5,IF(AND(BT685&gt;=-7.5,BT685&lt;=-5.5),6,IF(AND(BT685&gt;=-5,BT685&lt;=-3),7,IF(AND(BT685&gt;=-2.5,BT685&lt;=-0.5),8,IF(AND(BT685&gt;=0.5,BT685&lt;=2.5),9,IF(AND(BT685&gt;=3,BT685&lt;=5),10,IF(AND(BT685&gt;=5.5,BT685&lt;=7.5),11,IF(AND(BT685&gt;=8,BT685&lt;=10),12,IF(AND(BT685&gt;=10.5,BT685&lt;=12.5),13,IF(AND(BT685&gt;=13,BT685&lt;=15),14,IF(AND(BT685&gt;=15.5,BT685&lt;=17.5),15,IF(AND(BT685&gt;=18,BT685&lt;=20),16,"Fuera de rango"))))))))))))))))))</f>
        <v>NORMA</v>
      </c>
      <c r="BW685" s="9" t="n">
        <v>-6.5</v>
      </c>
      <c r="BX685" s="10" t="n">
        <f aca="false">18.5- (0.3*H685)</f>
        <v>11.6</v>
      </c>
      <c r="BY685" s="10" t="n">
        <f aca="false">(BW685)-(BX685)</f>
        <v>-18.1</v>
      </c>
      <c r="BZ685" s="10" t="str">
        <f aca="false">IF(BY685="","",IF(BY685&lt;-27.5,"De -30 a -28",IF(BY685&lt;-25,"De -27,5 a -25,5",IF(BY685&lt;-22.5,"De -25 a -23",IF(BY685&lt;-20,"De -22,5 a -20,5",IF(BY685&lt;-17.5,"De -20 a -18",IF(BY685&lt;-15,"De -17,5 a -15,5",IF(BY685&lt;-12.5,"De -15 a -13",IF(BY685&lt;-10,"De -12,5 a -10,5",IF(BY685&lt;-7.5,"De -10 a -8",IF(BY685&lt;-5,"De -7,5 a -5,5",IF(BY685&lt;-2.5,"De -5 a -3",IF(BY685&lt;0,"De -2,5 a -0,5",IF(BY685&lt;2.5,"De 0 a 2",IF(BY685&lt;5,"De 2,5 a 4,5",IF(BY685&lt;7.5,"De 5 a 7",IF(BY685&lt;10,"De 7,5 a 9,5",IF(BY685&lt;12.5,"De 10 a 12",IF(BY685&lt;15,"De 12,5 a 14,5",IF(BY685&lt;17.5,"De 15 a 17",IF(BY685&lt;20,"De 17,5 a 19,5",IF(BY685&lt;22.5,"De 20 a 22",IF(BY685&lt;25,"De 22,5 a 24,5",IF(BY685&lt;27.5,"De 25 a 27","De 27,5 a 30"))))))))))))))))))))))))</f>
        <v>De -20 a -18</v>
      </c>
      <c r="CA685" s="12" t="n">
        <f aca="false">IF(BY685="","",IF(BY685&lt;=-28,1,IF(BY685&lt;=-25.5,2,IF(BY685&lt;=-23,3,IF(BY685&lt;=-20.5,4,IF(BY685&lt;=-18,5,IF(BY685&lt;=-15.5,6,IF(BY685&lt;=-13,7,IF(BY685&lt;=-10.5,8,IF(BY685&lt;=-8,9,IF(BY685&lt;=-5.5,10,IF(BY685&lt;=-3,11,IF(BY685&lt;=-0.5,12,IF(BY685&lt;=2,13,IF(BY685&lt;=4.5,14,IF(BY685&lt;=7,15,IF(BY685&lt;=9.5,16,IF(BY685&lt;=12,17,IF(BY685&lt;=14.5,18,IF(BY685&lt;=17,19,IF(BY685&lt;=19.5,20,IF(BY685&lt;=22,21,IF(BY685&lt;=24.5,22,IF(BY685&lt;=27,23,IF(BY685&lt;=30,24,"Fuera de rango")))))))))))))))))))))))))</f>
        <v>5</v>
      </c>
      <c r="CB685" s="9" t="n">
        <v>-6.25</v>
      </c>
      <c r="CC685" s="10" t="n">
        <f aca="false">18.5- (0.3*H685)</f>
        <v>11.6</v>
      </c>
      <c r="CD685" s="10" t="n">
        <f aca="false">(CB685)-(CC685)</f>
        <v>-17.85</v>
      </c>
      <c r="CE685" s="10" t="str">
        <f aca="false">IF(CD685="","",IF(CD685&lt;-27.5,"De -30 a -28",IF(CD685&lt;-25,"De -27,5 a -25,5",IF(CD685&lt;-22.5,"De -25 a -23",IF(CD685&lt;-20,"De -22,5 a -20,5",IF(CD685&lt;-17.5,"De -20 a -18",IF(CD685&lt;-15,"De -17,5 a -15,5",IF(CD685&lt;-12.5,"De -15 a -13",IF(CD685&lt;-10,"De -12,5 a -10,5",IF(CD685&lt;-7.5,"De -10 a -8",IF(CD685&lt;-5,"De -7,5 a -5,5",IF(CD685&lt;-2.5,"De -5 a -3",IF(CD685&lt;0,"De -2,5 a -0,5",IF(CD685&lt;=2,"De 0 a 2",IF(CD685&lt;=4.5,"De 2,5 a 4,5",IF(CD685&lt;=7,"De 5 a 7",IF(CD685&lt;=9.5,"De 7,5 a 9,5",IF(CD685&lt;=12,"De 10 a 12",IF(CD685&lt;=14.5,"De 12,5 a 14,5",IF(CD685&lt;=17,"De 15 a 17",IF(CD685&lt;=19.5,"De 17,5 a 19,5",IF(CD685&lt;=22,"De 20 a 22",IF(CD685&lt;=24.5,"De 22,5 a 24,5",IF(CD685&lt;=27,"De 25 a 27","De 27,5 a 30"))))))))))))))))))))))))</f>
        <v>De -20 a -18</v>
      </c>
      <c r="CF685" s="12" t="n">
        <f aca="false">IF(CD685="","",IF(CD685&lt;-27.5,1,IF(CD685&lt;-25,2,IF(CD685&lt;-22.5,3,IF(CD685&lt;-20,4,IF(CD685&lt;-17.5,5,IF(CD685&lt;-15,6,IF(CD685&lt;-12.5,7,IF(CD685&lt;-10,8,IF(CD685&lt;-7.5,9,IF(CD685&lt;-5,10,IF(CD685&lt;-2.5,11,IF(CD685&lt;0,12,IF(CD685&lt;2.5,13,IF(CD685&lt;5,14,IF(CD685&lt;7.5,15,IF(CD685&lt;10,16,IF(CD685&lt;12.5,17,IF(CD685&lt;15,18,IF(CD685&lt;17.5,19,IF(CD685&lt;20,20,IF(CD685&lt;22.5,21,IF(CD685&lt;25,22,IF(CD685&lt;27.5,23,24))))))))))))))))))))))))</f>
        <v>5</v>
      </c>
      <c r="CG685" s="9" t="n">
        <v>-2.75</v>
      </c>
      <c r="CH685" s="10" t="str">
        <f aca="false">IF(CG685="","",IF(AND(CG685&gt;=-10,CG685&lt;=-9.5),"-10 a -9,5",IF(AND(CG685&gt;-9.5,CG685&lt;=-8.5),"-9 a -8,5",IF(AND(CG685&gt;-8.5,CG685&lt;=-7.5),"-8 a -7,5",IF(AND(CG685&gt;-7.5,CG685&lt;=-6.5),"-7 a -6,5",IF(AND(CG685&gt;-6.5,CG685&lt;=-5.5),"-6 a -5,5",IF(AND(CG685&gt;-5.5,CG685&lt;=-4.5),"-5 a -4,5",IF(AND(CG685&gt;-4.5,CG685&lt;=-3.5),"-4 a -3,5",IF(AND(CG685&gt;-3.5,CG685&lt;=-2.5),"-3 a -2,5",IF(CG685=-2.25,"-2,25",IF(AND(CG685&gt;-2.5,CG685&lt;=-1.5),"-2 a -1,5",IF(AND(CG685&gt;-1.5,CG685&lt;=-0.5),"-1 a -0,5",IF(AND(CG685&gt;-0.5,CG685&lt;=0.5),"0 a 0,5",IF(AND(CG685&gt;0.5,CG685&lt;=1.5),"1 a 1,5",IF(AND(CG685&gt;1.5,CG685&lt;=2.5),"2 a 2,5",IF(AND(CG685&gt;2.5,CG685&lt;=3.5),"3 a 3,5",IF(AND(CG685&gt;3.5,CG685&lt;=4.5),"4 a 4,5",IF(AND(CG685&gt;4.5,CG685&lt;=5.5),"5 a 5,5",IF(AND(CG685&gt;5.5,CG685&lt;=6.5),"6 a 6,5",IF(AND(CG685&gt;6.5,CG685&lt;=7.5),"7 a 7,5",IF(AND(CG685&gt;7.5,CG685&lt;=8.5),"8 a 8,5",IF(AND(CG685&gt;8.5,CG685&lt;=9.5),"9 a 9,5",IF(CG685&gt;=10,"10","Fuera de rango")))))))))))))))))))))))</f>
        <v>-3 a -2,5</v>
      </c>
      <c r="CI685" s="11" t="n">
        <f aca="false">IF(CG685="","",IF(CG685=-2.25,"NORMA",IF(CG685&lt;=-9.5,1,IF(CG685&lt;=-8.5,2,IF(CG685&lt;=-7.5,3,IF(CG685&lt;=-6.5,4,IF(CG685&lt;=-5.5,5,IF(CG685&lt;=-4.5,6,IF(CG685&lt;=-3.5,7,IF(CG685&lt;=-2.5,8,IF(CG685&lt;=-1.5,9,IF(CG685&lt;=-0.5,10,IF(CG685&lt;=0.5,11,IF(CG685&lt;=1.5,12,IF(CG685&lt;=2.5,13,IF(CG685&lt;=3.5,14,IF(CG685&lt;=4.5,15,IF(CG685&lt;=5.5,16,IF(CG685&lt;=6.5,17,IF(CG685&lt;=7.5,18,IF(CG685&lt;=8.5,19,IF(CG685&lt;=9.5,20,IF(CG685=10,21,"Fuera de rango")))))))))))))))))))))))</f>
        <v>8</v>
      </c>
      <c r="CJ685" s="9" t="n">
        <v>2.25</v>
      </c>
      <c r="CK685" s="10" t="str">
        <f aca="false">IF(CJ685="","",IF(AND(CJ685&gt;=-6,CJ685&lt;=-5.5),"-6 a -5,5",IF(AND(CJ685&gt;-5.5,CJ685&lt;=-4.5),"-5 a -4,5",IF(AND(CJ685&gt;-4.5,CJ685&lt;=-3.5),"-4 a -3,5",IF(AND(CJ685&gt;-3.5,CJ685&lt;=-2.5),"-3 a -2,5",IF(AND(CJ685&gt;-2.5,CJ685&lt;=-1.5),"-2 a -1,5",IF(AND(CJ685&gt;-1.5,CJ685&lt;=-0.5),"-1 a -0,5",IF(AND(CJ685&gt;-0.5,CJ685&lt;=0.5),"0 a 0,5",IF(AND(CJ685&gt;0.5,CJ685&lt;=1.5),"1 a 1,5",IF(AND(CJ685&gt;1.5,CJ685&lt;2.5),"2",IF(AND(CJ685&gt;=2.5,CJ685&lt;=3),"2,5 a 3",IF(AND(CJ685&gt;3,CJ685&lt;=4),"3,5 a 4",IF(AND(CJ685&gt;4,CJ685&lt;=5),"4,5 a 5",IF(AND(CJ685&gt;5,CJ685&lt;=6),"5,5 a 6",IF(AND(CJ685&gt;6,CJ685&lt;=7),"6,5 a 7",IF(AND(CJ685&gt;7,CJ685&lt;=8),"7,5 a 8",IF(AND(CJ685&gt;8,CJ685&lt;=9.5),"8,5 a 9,5",IF(CJ685=10,"10","Fuera de rango"))))))))))))))))))</f>
        <v>2</v>
      </c>
      <c r="CL685" s="11" t="str">
        <f aca="false">IF(CK685="","",IF(OR(CK685="-6 a -5,5",CK685="-6 - -5,5"),1,IF(OR(CK685="-5 a -4,5",CK685="-5 - -4,5"),2,IF(OR(CK685="-4 a -3,5",CK685="-4 - -3,5"),3,IF(OR(CK685="-3 a -2,5",CK685="-3 - -2,5"),4,IF(OR(CK685="-2 a -1,5",CK685="-2 - -1,5"),5,IF(OR(CK685="-1 a -0,5",CK685="-1 - -0,5"),6,IF(OR(CK685="0 a 0,5",CK685="0 - 0,5"),7,IF(OR(CK685="1 a 1,5",CK685="1 - 1,5"),8,IF(CK685="2","NORMA",IF(OR(CK685="2,5 a 3",CK685="2,5 - 3"),9,IF(OR(CK685="3,5 a 4",CK685="3,5 - 4"),10,IF(OR(CK685="4,5 a 5",CK685="4,5 - 5"),11,IF(OR(CK685="5,5 a 6",CK685="5,5 - 6"),12,IF(OR(CK685="6,5 a 7",CK685="6,5 - 7"),13,IF(OR(CK685="7,5 a 8",CK685="7,5 - 8"),14,IF(OR(CK685="8,5 a 9",CK685="8,5 - 9,5",CK685="9 a 9,5"),15,IF(CK685="10",15,IF(OR(CK685="0,5 a 1",CK685="0,5 - 1"),7,"Fuera de rango")))))))))))))))))))</f>
        <v>NORMA</v>
      </c>
      <c r="CO685" s="10" t="str">
        <f aca="false">IF(CM685&gt;0,"EME"," ")</f>
        <v> </v>
      </c>
      <c r="CQ685" s="10" t="str">
        <f aca="false">IF(CP685&gt;0,"0", " ")</f>
        <v> </v>
      </c>
      <c r="CR685" s="10" t="str">
        <f aca="false">IF(CP685&gt;0,"EME"," ")</f>
        <v> </v>
      </c>
      <c r="CS685" s="9" t="n">
        <v>0</v>
      </c>
      <c r="CV685" s="9" t="n">
        <v>0</v>
      </c>
      <c r="CY685" s="9" t="n">
        <v>-0.25</v>
      </c>
      <c r="DB685" s="9" t="n">
        <v>0</v>
      </c>
      <c r="DC685" s="11" t="str">
        <f aca="false">IF(DB685&lt;0,"2"," ")</f>
        <v> </v>
      </c>
      <c r="DD685" s="11" t="str">
        <f aca="false">IF(DB685&lt;0,"MIO"," ")</f>
        <v> </v>
      </c>
      <c r="DE685" s="9" t="n">
        <v>-0.5</v>
      </c>
      <c r="DF685" s="10" t="str">
        <f aca="false">IF(DE685&lt;0,"3"," ")</f>
        <v>3</v>
      </c>
      <c r="DG685" s="10" t="str">
        <f aca="false">IF(DE685&lt;0,"AST"," ")</f>
        <v>AST</v>
      </c>
      <c r="DH685" s="9" t="n">
        <v>-0.75</v>
      </c>
      <c r="DI685" s="10" t="str">
        <f aca="false">IF(DH685&lt;0,"3"," ")</f>
        <v>3</v>
      </c>
      <c r="DJ685" s="10" t="str">
        <f aca="false">IF(DH685&lt;0,"AST"," ")</f>
        <v>AST</v>
      </c>
      <c r="DK685" s="9" t="n">
        <v>0</v>
      </c>
      <c r="DL685" s="10" t="str">
        <f aca="false">IF(DK685&gt;0,"4"," ")</f>
        <v> </v>
      </c>
      <c r="DM685" s="10" t="str">
        <f aca="false">IF(DK685&gt;0,"PRE"," ")</f>
        <v> </v>
      </c>
      <c r="DN685" s="9" t="n">
        <v>0</v>
      </c>
      <c r="DO685" s="10" t="str">
        <f aca="false">IF(DN685&gt;0,"4"," ")</f>
        <v> </v>
      </c>
      <c r="DP685" s="10" t="str">
        <f aca="false">IF(DN685&gt;0,"PRE"," ")</f>
        <v> </v>
      </c>
      <c r="DS685" s="12" t="str">
        <f aca="false">CONCATENATE(CO685,CU685,DA685,DG685,DM685)</f>
        <v> AST </v>
      </c>
      <c r="DT685" s="10" t="e">
        <f aca="false" t="array" ref="DT685">_xlfn.IFS(DS685="EME    ","0", DS685=" HIP   ","1", DS685="  MIO  ","2", DS685="   AST ","3", DS685="    PRE","4", DS685="EME   PRE","5", DS685=" HIP  PRE","6", DS685=" HIP AST ","7", DS685="  MIO PRE","8", DS685="  MIOAST ","9", DS685="   ASTPRE","10",DS685=" HIP ASTPRE","11", DS685="  MIOASTPRE","12", DS685="     ","0")</f>
        <v>#N/A</v>
      </c>
      <c r="DV685" s="1" t="e">
        <f aca="false" t="array" ref="DV685">_xlfn.IFS(DU685="SI","2", DU685="NO","1")</f>
        <v>#N/A</v>
      </c>
      <c r="DX685" s="11" t="str">
        <f aca="false">IF(DW685=0,"1","2")</f>
        <v>1</v>
      </c>
      <c r="DY685" s="11" t="str">
        <f aca="false" t="array" ref="DY685">_xlfn.IFS(DW685=0,"0", DW685=0.25, "1", DW685=0.5,"2", DW685=0.75,"3", DW685=1,"4",DW685=1.25,"5", DW685=1.5,"6", DW685=1.75,"7", DW685=2,"8")</f>
        <v>0</v>
      </c>
      <c r="EA685" s="11" t="str">
        <f aca="false">IF(DZ685=0,"1","2")</f>
        <v>1</v>
      </c>
      <c r="EB685" s="11" t="str">
        <f aca="false" t="array" ref="EB685">_xlfn.IFS(DZ685=0,"0", DZ685=0.25, "1", DZ685=0.5,"2", DZ685=0.75,"3", DZ685=1,"4",DZ685=1.25,"5", DZ685=1.5,"6", DZ685=1.75,"7", DZ685=2,"8")</f>
        <v>0</v>
      </c>
      <c r="ED685" s="10" t="str">
        <f aca="false">IF(EC685=0,"1","2")</f>
        <v>1</v>
      </c>
      <c r="EE685" s="11" t="str">
        <f aca="false" t="array" ref="EE685">_xlfn.IFS(EC685=0,"0", EC685=-0.25, "1", EC685=-0.5,"2", EC685=-0.75,"3", EC685=-1,"4",EC685=-1.25,"5", EC685=-1.5,"6", EC685=-1.75,"7", EC685=-2,"8", EC685=-2.25,"9",EC685=-2.5,"10", EC685=-2.75,"11", EC685=-3,"12", EC685=-3.25,"13", EC685=-3.5,"14", EC685=-3.75,"15",EC685=-4,"16")</f>
        <v>0</v>
      </c>
      <c r="EG685" s="10" t="str">
        <f aca="false">IF(EF685=0,"1","2")</f>
        <v>1</v>
      </c>
      <c r="EH685" s="11" t="str">
        <f aca="false" t="array" ref="EH685">_xlfn.IFS(EF685=0,"0", EF685=-0.25, "1", EF685=-0.5,"2", EF685=-0.75,"3", EF685=-1,"4",EF685=-1.25,"5", EF685=-1.5,"6", EF685=-1.75,"7", EF685=-2,"8", EF685=-2.25,"9",EF685=-2.5,"10", EF685=-2.75,"11", EF685=-3,"12", EF685=-3.25,"13", EF685=-3.5,"14", EF685=-3.75,"15",EF685=-4,"16")</f>
        <v>0</v>
      </c>
      <c r="EJ685" s="11" t="str">
        <f aca="false">IF(EI685=0,"1","2")</f>
        <v>1</v>
      </c>
      <c r="EK685" s="11" t="str">
        <f aca="false" t="array" ref="EK685">_xlfn.IFS(EI685=0,"0", EI685=-0.25, "1", EI685=-0.5,"2", EI685=-0.75,"3", EI685=-1,"4",EI685=-1.25,"5", EI685=-1.5,"6", EI685=-1.75,"7", EI685=-2,"8", EI685=-2.25,"9", EI685=-2.25,"9",EI685=-2.5,"10", EI685=-2.75,"11", EI685=-3,"12", EI685=-3.25,"13", EI685=-3.5,"14", EI685=-3.75,"15",EI685=-4,"16", EI685=0.25, "17", EI685=0.5, "18")</f>
        <v>0</v>
      </c>
      <c r="EM685" s="11" t="str">
        <f aca="false">IF(EL685=0,"1","2")</f>
        <v>1</v>
      </c>
      <c r="EN685" s="11" t="str">
        <f aca="false" t="array" ref="EN685">_xlfn.IFS(EL685=0.25,"17",EL685=0.5,"18", EL685=0,"0", EL685=-0.25, "1", EL685=-0.5,"2", EL685=-0.75,"3", EL685=-1,"4",EL685=-1.25,"5", EL685=-1.5,"6", EL685=-1.75,"7", EL685=-2,"8",EL685= -2.25,"9",EL685=-2.5,"10",EL685= -2.75,"11",EL685= -3,"12",EL685= -3.25,"13",EL685= -3.5,"14",EL685= -3.75,"15",EL685=-4,"16")</f>
        <v>0</v>
      </c>
      <c r="EP685" s="11" t="str">
        <f aca="false">IF(EO685=0,"1","2")</f>
        <v>1</v>
      </c>
      <c r="EQ685" s="11" t="str">
        <f aca="false" t="array" ref="EQ685">_xlfn.IFS(EO685=0,"0", EO685=0.25, "1", EO685=0.5,"2", EO685=0.75,"3", EO685=1,"4",EO685=1.25,"5", EO685=1.5,"6", EO685=1.75,"7", EO685=2,"8", EO685=2.25,"9", EO685=2.25,"9",EO685=2.5,"10", EO685=2.75,"11", EO685=3,"12", EO685=3.25,"13", EO685=3.5,"14", EO685=3.75,"15",EO685=4,"16", EO685=-0.25, "17", bq=-0.5, "18")</f>
        <v>0</v>
      </c>
      <c r="ES685" s="11" t="str">
        <f aca="false">IF(ER685=0,"1","2")</f>
        <v>1</v>
      </c>
      <c r="ET685" s="11" t="str">
        <f aca="false" t="array" ref="ET685">_xlfn.IFS(ER685=0,"0", ER685=0.25, "1", ER685=0.5,"2", ER685=0.75,"3", ER685=1,"4",ER685=1.25,"5", ER685=1.5,"6", ER685=1.75,"7", ER685=2,"8", ER685=2.25,"9", ER685=2.25,"9",ER685=2.5,"10", ER685=2.75,"11", ER685=3,"12", ER685=3.25,"13", ER685=3.5,"14", ER685=3.75,"15",ER685=4,"16", ER685=-0.25, "17", bq=-0.5, "18")</f>
        <v>0</v>
      </c>
      <c r="EV685" s="14" t="e">
        <f aca="false">VLOOKUP(EU685,LEYENDA!$G$2:$H$8,2,TRUE())</f>
        <v>#N/A</v>
      </c>
      <c r="EW685" s="14" t="e">
        <f aca="false" t="array" ref="EW685">_xlfn.IFS(EV685="0-5","1", EV685="6-12","2", EV685="13-18","3", EV685="19-24","4", EV685="25-36","5", EV685="37-48","6", EV685="49-60","7")</f>
        <v>#N/A</v>
      </c>
    </row>
    <row r="686" customFormat="false" ht="13.5" hidden="false" customHeight="false" outlineLevel="0" collapsed="false">
      <c r="A686" s="1" t="n">
        <v>271</v>
      </c>
      <c r="B686" s="2" t="n">
        <v>2</v>
      </c>
      <c r="C686" s="33" t="n">
        <v>44560</v>
      </c>
      <c r="E686" s="5" t="str">
        <f aca="false">VLOOKUP(A686,'286'!$A$3:$J$6279,10,FALSE())</f>
        <v>TOMÁS DEL CERRO, SOFIA</v>
      </c>
      <c r="F686" s="4" t="str">
        <f aca="false">VLOOKUP(A686,'286'!$A$3:$I$1768,3,FALSE())</f>
        <v>TOCESO</v>
      </c>
      <c r="G686" s="6" t="n">
        <f aca="false">VLOOKUP(A686,'286'!$A$3:$I$1768,4,FALSE())</f>
        <v>35376</v>
      </c>
      <c r="H686" s="7" t="n">
        <f aca="false">YEAR(C686)-YEAR(G686)</f>
        <v>25</v>
      </c>
      <c r="I686" s="1" t="str">
        <f aca="false">VLOOKUP(H686,LEYENDA!$C$2:$D$6,2,TRUE())</f>
        <v>25-40</v>
      </c>
      <c r="J686" s="5" t="str">
        <f aca="false">VLOOKUP(A686,'286'!$A$3:$I$1768,7,FALSE())</f>
        <v>M</v>
      </c>
      <c r="K686" s="8" t="n">
        <f aca="false">VLOOKUP(A686,'286'!$A$3:$I$1768,2,FALSE())</f>
        <v>0</v>
      </c>
      <c r="L686" s="4" t="str">
        <f aca="false">VLOOKUP(A686,'286'!$A$3:$I$1768,8,FALSE())</f>
        <v>D</v>
      </c>
      <c r="M686" s="4" t="str">
        <f aca="false">VLOOKUP(A686,'286'!$A$3:$I$1768,9,FALSE())</f>
        <v>I</v>
      </c>
      <c r="N686" s="8" t="str">
        <f aca="false">IF(R686=O686, "MISMA","CONTRARIA")</f>
        <v>CONTRARIA</v>
      </c>
      <c r="O686" s="8" t="str">
        <f aca="false" t="array" ref="O686">_xlfn.IFS(L686="D","1", L686="I","2")</f>
        <v>1</v>
      </c>
      <c r="P686" s="8" t="e">
        <f aca="false" t="array" ref="P686">_xlfn.IFS(K686="OD","1", K686="OI","2")</f>
        <v>#N/A</v>
      </c>
      <c r="Q686" s="1" t="str">
        <f aca="false" t="array" ref="Q686">_xlfn.IFS(J686="M","1", J686="H","2")</f>
        <v>1</v>
      </c>
      <c r="R686" s="8" t="str">
        <f aca="false" t="array" ref="R686">_xlfn.IFS(M686="D","1", M686="I","2")</f>
        <v>2</v>
      </c>
      <c r="S686" s="1" t="str">
        <f aca="false" t="array" ref="S686">_xlfn.IFS(N686="CONTRARIA", "1",N686= "MISMA","2")</f>
        <v>1</v>
      </c>
      <c r="T686" s="1" t="str">
        <f aca="false" t="array" ref="T686">_xlfn.IFS(I686="0-12","1", I686="13-24","2", I686="25-40","3", I686="41-60","4", I686="61-100","5")</f>
        <v>3</v>
      </c>
      <c r="U686" s="9" t="n">
        <v>-3</v>
      </c>
      <c r="V686" s="10" t="str">
        <f aca="false">IF(U686="","",IF(AND(U686&gt;=-9,U686&lt;=-6.5),"-9 a -6,5",IF(AND(U686&gt;=-6,U686&lt;=-3.5),"-6 a -3,5",IF(AND(U686&gt;=-3,U686&lt;=-1),"-3 a -1",IF(U686=-0.5,"-0,5",IF(AND(U686&gt;=0,U686&lt;=2.5),"0 a 2,5",IF(AND(U686&gt;=3,U686&lt;=5.5),"3 a 5,5",IF(AND(U686&gt;=6,U686&lt;=8.5),"6 a 8,5",IF(AND(U686&gt;=9,U686&lt;=20),"9 a 20","Fuera de rango")))))))))</f>
        <v>-3 a -1</v>
      </c>
      <c r="W686" s="11" t="n">
        <f aca="false">IF(V686="","",IF(V686="-9 a -6,5",2,IF(V686="-6 a -3,5",3,IF(V686="-3 a -1",4,IF(V686="-0,5","NORMA",IF(V686="0 a 2,5",5,IF(V686="3 a 5,5",6,IF(V686="6 a 8,5",7,IF(V686="9 a 20",8,"Fuera de rango")))))))))</f>
        <v>4</v>
      </c>
      <c r="X686" s="9" t="n">
        <v>0</v>
      </c>
      <c r="Y686" s="11" t="str">
        <f aca="false">IF(X686="","",IF(AND(X686&gt;=0,X686&lt;=4),"0 a 4",IF(AND(X686&gt;=4.5,X686&lt;=8.5),"4,5 a 8,5",IF(X686=9,"9",IF(AND(X686&gt;=9.5,X686&lt;=13),"9,5 a 13",IF(AND(X686&gt;=13.5,X686&lt;=20),"13,5 a 20",IF(AND(X686&gt;=20.5,X686&lt;=35),"20,5 a 35","Fuera de rango")))))))</f>
        <v>0 a 4</v>
      </c>
      <c r="Z686" s="11" t="n">
        <f aca="false">IF(Y686="","",IF(Y686="0 a 4",1,IF(Y686="4,5 a 8,5",2,IF(Y686="9","NORMA",IF(Y686="9,5 a 13",3,IF(Y686="13,5 a 20",4,IF(Y686="20,5 a 35",5,"Fuera de rango")))))))</f>
        <v>1</v>
      </c>
      <c r="AA686" s="9" t="n">
        <v>18</v>
      </c>
      <c r="AB686" s="10" t="str">
        <f aca="false">IF(AA686="","",IF(AND(AA686&gt;=0,AA686&lt;=9),"0 a 9",IF(AND(AA686&gt;=9.5,AA686&lt;=18.5),"9,5 a 18,5",IF(AA686=19,"19",IF(AND(AA686&gt;=19.5,AA686&lt;=28),"19,5 a 28",IF(AND(AA686&gt;=28.5,AA686&lt;=40),"28,5 a 40","Fuera de rango"))))))</f>
        <v>9,5 a 18,5</v>
      </c>
      <c r="AC686" s="11" t="n">
        <f aca="false" t="array" ref="AC686">_xlfn.IFS(AB686="","",AB686="0 a 9",1,AB686="9,5 a 18,5",2,AB686="19","NORMA",AB686="19,5 a 28",3,AB686="28,5 a 40",4,TRUE(),"Fuera de rango")</f>
        <v>2</v>
      </c>
      <c r="AD686" s="9" t="n">
        <v>9</v>
      </c>
      <c r="AE686" s="10" t="str">
        <f aca="false">IF(AD686="","",IF(AND(AD686&gt;=-10,AD686&lt;=0),"De -10 a 0",IF(AND(AD686&gt;=0.5,AD686&lt;=9.5),"0,5 a 9,5",IF(AD686=10,"10",IF(AND(AD686&gt;=10.5,AD686&lt;=20),"10,5 a 20",IF(AND(AD686&gt;=20.5,AD686&lt;=40),"20,5 a 40","Fuera de rango"))))))</f>
        <v>0,5 a 9,5</v>
      </c>
      <c r="AF686" s="12" t="n">
        <f aca="false">IF(AD686="","",IF(AND(AD686&gt;=-10,AD686&lt;=0),1,IF(AND(AD686&gt;=0.5,AD686&lt;=9.5),2,IF(AD686=10,"NORMA",IF(AND(AD686&gt;=10.5,AD686&lt;=20),3,IF(AND(AD686&gt;=20.5,AD686&lt;=40),4,""))))))</f>
        <v>2</v>
      </c>
      <c r="AG686" s="9" t="n">
        <v>16</v>
      </c>
      <c r="AH686" s="10" t="str">
        <f aca="false">IF(AG686="","",IF(AND(AG686&gt;=0,AG686&lt;=4),"0 a 4",IF(AND(AG686&gt;=4.5,AG686&lt;=8.5),"4,5 a 8,5",IF(AG686=9,"9",IF(AND(AG686&gt;=9.5,AG686&lt;=13),"9,5 a 13",IF(AND(AG686&gt;=13.5,AG686&lt;=25),"13,5 a 25","Fuera de rango"))))))</f>
        <v>13,5 a 25</v>
      </c>
      <c r="AI686" s="10" t="n">
        <f aca="false">IF(AH686="","",IF(AH686="0 a 4",1,IF(AH686="4,5 a 8,5",2,IF(AH686="9","NORMA",IF(AH686="9,5 a 13",3,IF(AH686="13,5 a 25",4,""))))))</f>
        <v>4</v>
      </c>
      <c r="AJ686" s="9" t="n">
        <v>6</v>
      </c>
      <c r="AK686" s="10" t="str">
        <f aca="false">IF(AJ686="","",IF(AND(AJ686&gt;=-15,AJ686&lt;=-10.5),"-15 a -10,5",IF(AND(AJ686&gt;=-10,AJ686&lt;=-4),"-10 a -4",IF(AND(AJ686&gt;=-4.5,AJ686&lt;=0),"-4,5 a 0",IF(AND(AJ686&gt;=0.5,AJ686&lt;=4.5),"0,5 a 4,5",IF(AJ686=5,"5",IF(AND(AJ686&gt;=5.5,AJ686&lt;=10),"5,5 a 10",IF(AND(AJ686&gt;=10.5,AJ686&lt;=20),"10,5 a 20","Fuera de rango"))))))))</f>
        <v>5,5 a 10</v>
      </c>
      <c r="AL686" s="11" t="n">
        <f aca="false">IF(AK686="","",IF(AK686="-15 a -10,5",1,IF(AK686="-10 a -4",2,IF(AK686="-4,5 a 0",3,IF(AK686="0,5 a 4,5",4,IF(AK686="5","NORMA",IF(AK686="5,5 a 10",5,IF(AK686="10,5 a 20",6,"Error"))))))))</f>
        <v>5</v>
      </c>
      <c r="AM686" s="9" t="n">
        <v>0</v>
      </c>
      <c r="AN686" s="10" t="str">
        <f aca="false">IF(AM686="","",IF(AND(AM686&gt;=-7.5,AM686&lt;=-5.5),"-7,5 a -5,5",IF(AND(AM686&gt;=-5,AM686&lt;=-3),"-5 a -3",IF(AND(AM686&gt;=-2.5,AM686&lt;=-0.5),"-2,5 a -0,5",IF(AM686=0,"0,00",IF(AND(AM686&gt;=0.5,AM686&lt;=2.5),"0,5 a 2,5",IF(AND(AM686&gt;=3,AM686&lt;=5),"3 a 5",IF(AND(AM686&gt;=5.5,AM686&lt;=7.5),"5,5 a 7,5",IF(AND(AM686&gt;=8,AM686&lt;=10),"8 a 10","Fuera de rango")))))))))</f>
        <v>0,00</v>
      </c>
      <c r="AO686" s="11" t="str">
        <f aca="false">IF(AN686="","",IF(AN686="-7,5 a -5,5",1,IF(AN686="-5 a -3",2,IF(AN686="-2,5 a -0,5",3,IF(AN686="0,00","NORMA",IF(AN686="0,5 a 2,5",4,IF(AN686="3 a 5",5,IF(AN686="5,5 a 7,5",6,IF(AN686="8 a 10",7,"Error")))))))))</f>
        <v>NORMA</v>
      </c>
      <c r="AP686" s="9" t="n">
        <v>-6</v>
      </c>
      <c r="AQ686" s="10" t="str">
        <f aca="false">IF(AP686="","",IF(AND(AP686&gt;=-20,AP686&lt;=-9.5),"-20 a -9,5",IF(AND(AP686&gt;=-9,AP686&lt;=-6.5),"-9 a -6,5",IF(AP686=-6,"-6",IF(AND(AP686&gt;=-5.5,AP686&lt;=-3),"-5,5 a -3",IF(AND(AP686&gt;=-2.5,AP686&lt;=0),"-2,5 a 0",IF(AND(AP686&gt;=0.5,AP686&lt;=3),"0,5 a 3",IF(AND(AP686&gt;=3.5,AP686&lt;=6),"3,5 a 6",IF(AND(AP686&gt;=6.5,AP686&lt;=9),"6,5 a 9",IF(AND(AP686&gt;=9.5,AP686&lt;=20),"9,5 a 20","Fuera de rango"))))))))))</f>
        <v>-6</v>
      </c>
      <c r="AR686" s="11" t="str">
        <f aca="false">IF(AQ686="","",IF(AQ686="-20 a -9,5",1,IF(AQ686="-9 a -6,5",2,IF(AQ686="-6","NORMA",IF(AQ686="-5,5 a -3",3,IF(AQ686="-2,5 a 0",4,IF(AQ686="0,5 a 3",5,IF(AQ686="3,5 a 6",6,IF(AQ686="6,5 a 9",7,IF(AQ686="9,5 a 20",8,""))))))))))</f>
        <v>NORMA</v>
      </c>
      <c r="AS686" s="9" t="n">
        <v>0</v>
      </c>
      <c r="AT686" s="10" t="str">
        <f aca="false">IF(AS686="","",IF(AND(AS686&gt;=-16,AS686&lt;=-14),"-16 a -14",IF(AND(AS686&gt;=-13.5,AS686&lt;=-11.5),"-13,5 a -11,5",IF(AND(AS686&gt;=-11,AS686&lt;=-9),"-11 a -9",IF(AND(AS686&gt;=-8.5,AS686&lt;=-6.5),"-8,5 a -6,5",IF(AND(AS686&gt;=-6,AS686&lt;=-4),"-6 a -4",IF(AND(AS686&gt;=-3.5,AS686&lt;=-1.5),"-3,5 a -1,5",IF(AND(AS686&gt;=-1,AS686&lt;=1),"-1 a 1",IF(AND(AS686&gt;=1.5,AS686&lt;=3.5),"1,5 a 3,5",IF(AND(AS686&gt;=4,AS686&lt;=6),"4 a 6",IF(AND(AS686&gt;=6.5,AS686&lt;=8.5),"6,5 a 8,5",IF(AND(AS686&gt;=9,AS686&lt;=11),"9 a 11",IF(AND(AS686&gt;=11.5,AS686&lt;=13.5),"11,5 a 13,5",IF(AND(AS686&gt;=14,AS686&lt;=16),"14 a 16",IF(AND(AS686&gt;=16.5,AS686&lt;=18.5),"16,5 a 18,5",IF(AND(AS686&gt;=19,AS686&lt;=21),"19 a 21","Fuera de rango"))))))))))))))))</f>
        <v>-1 a 1</v>
      </c>
      <c r="AU686" s="11" t="n">
        <f aca="false" t="array" ref="AU686">IF(AT686="","",_xlfn.IFS(AT686="-16 a -14",1,AT686="-13,5 a -11,5",2,AT686="-11 a -9",3,AT686="-8,5 a -6,5",4,AT686="-6 a -4",5,AT686="-3,5 a -1,5",6,AT686="-1 a 1",7,AT686="1,5 a 3,5",8,AT686="4 a 6","NORMA",AT686="6,5 a 8,5",9,AT686="9 a 11",10,AT686="11,5 a 13,5",11,AT686="14 a 16",12,AT686="16,5 a 18,5",13,AT686="19 a 21",14,TRUE(),""))</f>
        <v>7</v>
      </c>
      <c r="AV686" s="9" t="n">
        <v>1.25</v>
      </c>
      <c r="AW686" s="10" t="str">
        <f aca="false">IF(AV686="","",IF(AND(AV686&gt;=-1,AV686&lt;=-0.5),"-1 a -0,5",IF(AND(AV686&gt;-0.5,AV686&lt;=0),"De -0,5 a 0",IF(AND(AV686&gt;=0.25,AV686&lt;=0.75),"0,25 a 0,75",IF(AND(AV686&gt;=1,AV686&lt;=1.5),"1 a 1,5",IF(AND(AV686&gt;=1.75,AV686&lt;=2.25),"1,75 a 2,25",IF(AND(AV686&gt;=2.5,AV686&lt;=3),"2,5 a 3",IF(AND(AV686&gt;=3.25,AV686&lt;=3.75),"3,25 a 3,75","Fuera de rango"))))))))</f>
        <v>1 a 1,5</v>
      </c>
      <c r="AX686" s="10" t="n">
        <f aca="false">IF(AW686="","",IF(OR(AW686="-1 a -0,5",AW686="-1 a -0.5"),1,IF(OR(AW686="De -0,5 a 0",AW686="-0,5 a 0",AW686="De -0.5 a 0"),2,IF(OR(AW686="0,25 a 0,75",AW686="0.25 a 0.75"),"NORMA",IF(OR(AW686="1 a 1,5",AW686="1 a 1.5"),3,IF(OR(AW686="1,75 a 2,25",AW686="1.75 a 2.25"),4,IF(OR(AW686="2,5 a 3",AW686="2.5 a 3"),5,IF(OR(AW686="3,25 a 3,75",AW686="3.25 a 3.75"),6,""))))))))</f>
        <v>3</v>
      </c>
      <c r="AY686" s="9" t="n">
        <v>-14</v>
      </c>
      <c r="AZ686" s="10" t="str">
        <f aca="false">IF(AY686="","",IF(AND(AY686&gt;=-20,AY686&lt;=-9.5),"-20 a -9,5",IF(AND(AY686&gt;=-9,AY686&lt;=-6.5),"-9 a -6,5",IF(AY686=-6,"-6",IF(AND(AY686&gt;=-5.5,AY686&lt;=-3),"-5,5 a -3",IF(AND(AY686&gt;=-2.5,AY686&lt;=0),"-2,5 a 0",IF(AND(AY686&gt;=0.5,AY686&lt;=3),"0,5 a 3",IF(AND(AY686&gt;=3.5,AY686&lt;=6),"3,5 a 6","Fuera de rango"))))))))</f>
        <v>-20 a -9,5</v>
      </c>
      <c r="BA686" s="11" t="n">
        <f aca="false">IF(AZ686="","",IF(AZ686="-20 a -9,5",1,IF(AZ686="-9 a -6,5",2,IF(AZ686="-6","NORMA",IF(AZ686="-5,5 a -3",3,IF(AZ686="-2,5 a 0",4,IF(AZ686="0,5 a 3",5,IF(AZ686="3,5 a 6",6,""))))))))</f>
        <v>1</v>
      </c>
      <c r="BB686" s="9" t="n">
        <v>26</v>
      </c>
      <c r="BC686" s="10" t="str">
        <f aca="false" t="array" ref="BC686">IF(BB686="","",_xlfn.IFS(AND(BB686&gt;=0,BB686&lt;=2),"0 a 2",AND(BB686&gt;=2.5,BB686&lt;=4.5),"2,5 a 4,5",AND(BB686&gt;=5,BB686&lt;=7),"5 a 7",AND(BB686&gt;=7.5,BB686&lt;=9.5),"7,5 a 9,5",AND(BB686&gt;=10,BB686&lt;=12),"10 a 12",AND(BB686&gt;=12.5,BB686&lt;=14.5),"12,5 a 14,5",BB686=15,"15",AND(BB686&gt;=15.5,BB686&lt;=17.5),"15,5 a 17,5",AND(BB686&gt;=18,BB686&lt;=20),"18 a 20",AND(BB686&gt;=20.5,BB686&lt;=22.5),"20,5 a 22,5",AND(BB686&gt;=23,BB686&lt;=25),"23 a 25",TRUE(),"Fuera de rango"))</f>
        <v>Fuera de rango</v>
      </c>
      <c r="BD686" s="11" t="str">
        <f aca="false" t="array" ref="BD686">IF(BC686="","",_xlfn.IFS(BC686="0 a 2",1,BC686="2,5 a 4,5",2,BC686="5 a 7",3,BC686="7,5 a 9,5",4,BC686="10 a 12",5,BC686="12,5 a 14,5",6,BC686="15","NORMA",BC686="15,5 a 17,5",7,BC686="18 a 20",8,BC686="20,5 a 22,5",9,BC686="23 a 25",10,TRUE(),"Fuera de rango"))</f>
        <v>Fuera de rango</v>
      </c>
      <c r="BE686" s="9" t="n">
        <v>31</v>
      </c>
      <c r="BF686" s="10" t="str">
        <f aca="false">IF(BE686="","",IF(AND(BE686&gt;=-20,BE686&lt;=-10),"-20 a -10",IF(AND(BE686&gt;=-9.5,BE686&lt;=0.5),"-9,5 a 0,5",IF(AND(BE686&gt;=1,BE686&lt;=11),"1 a 11",IF(AND(BE686&gt;=11.5,BE686&lt;=20.5),"11,5 a 20,5",IF(BE686=21,"21",IF(AND(BE686&gt;=21.5,BE686&lt;=31.5),"21,5 a 31,5",IF(AND(BE686&gt;=32,BE686&lt;=42),"32 a 42","Fuera de rango"))))))))</f>
        <v>21,5 a 31,5</v>
      </c>
      <c r="BG686" s="11" t="n">
        <f aca="false">IF(BF686="","",IF(BF686="-20 a -10",1,IF(BF686="-9,5 a 0,5",2,IF(BF686="1 a 11",3,IF(BF686="11,5 a 20,5",4,IF(BF686="21","NORMA",IF(BF686="21,5 a 31,5",5,IF(BF686="32 a 42",6,""))))))))</f>
        <v>5</v>
      </c>
      <c r="BH686" s="9" t="n">
        <v>18</v>
      </c>
      <c r="BI686" s="10" t="str">
        <f aca="false">IF(BH686="","",IF(AND(BH686&gt;=-20,BH686&lt;=-15),"-20 a -15",IF(AND(BH686&gt;=-14.5,BH686&lt;=-9.5),"-14,5 a -9,5",IF(AND(BH686&gt;=-9,BH686&lt;=-4),"-9 a -4",IF(AND(BH686&gt;=-3.5,BH686&lt;=2.5),"-3,5 a 2,5",IF(AND(BH686&gt;=3,BH686&lt;=8),"3 a 8",IF(AND(BH686&gt;=8.5,BH686&lt;=14.5),"8,5 a 14,5",IF(BH686=15,"15",IF(AND(BH686&gt;=15.5,BH686&lt;=20.5),"15,5 a 20,5",IF(AND(BH686&gt;=21,BH686&lt;=26),"21 a 26","Fuera de rango"))))))))))</f>
        <v>15,5 a 20,5</v>
      </c>
      <c r="BJ686" s="11" t="n">
        <f aca="false">IF(BI686="","",IF(BI686="-20 a -15",1,IF(BI686="-14,5 a -9,5",2,IF(BI686="-9 a -4",3,IF(BI686="-3,5 a 2,5",4,IF(BI686="3 a 8",5,IF(BI686="8,5 a 14,5",6,IF(BI686="15","NORMA",IF(BI686="15,5 a 20,5",7,IF(BI686="21 a 26",8,IF(BI686="26,5 a 31,5",9,"")))))))))))</f>
        <v>7</v>
      </c>
      <c r="BK686" s="9" t="n">
        <v>11</v>
      </c>
      <c r="BL686" s="10" t="str">
        <f aca="false">IF(BK686="","",IF(AND(BK686&gt;=0,BK686&lt;=2),"0 - 2",IF(AND(BK686&gt;=2.5,BK686&lt;=4.5),"2,5 - 4,5",IF(AND(BK686&gt;=5,BK686&lt;=7),"5 - 7",IF(AND(BK686&gt;=7.5,BK686&lt;=9.5),"7,5 - 9,5",IF(AND(BK686&gt;=10,BK686&lt;=12),"10 - 12",IF(AND(BK686&gt;=12.5,BK686&lt;=13.5),"12,5 - 13,5",IF(BK686=14,"14",IF(AND(BK686&gt;=14.5,BK686&lt;=16.5),"14,5 - 16,5",IF(AND(BK686&gt;=17,BK686&lt;=19),"17 - 19",IF(AND(BK686&gt;=19.5,BK686&lt;=21.5),"19,5 - 21,5",IF(AND(BK686&gt;=22,BK686&lt;=24),"22 - 24",IF(AND(BK686&gt;=24.5,BK686&lt;=26.5),"24,5 - 26,5",IF(AND(BK686&gt;=27,BK686&lt;=29),"27 - 29",IF(AND(BK686&gt;=29.5,BK686&lt;=30),"29,5 - 30","Fuera de rango")))))))))))))))</f>
        <v>10 - 12</v>
      </c>
      <c r="BM686" s="11" t="n">
        <f aca="false">IF(BL686="","",IF(BL686="0 - 2",1,IF(BL686="2,5 - 4,5",2,IF(BL686="5 - 7",3,IF(BL686="7,5 - 9,5",4,IF(BL686="10 - 12",5,IF(BL686="12,5 - 13,5",6,IF(BL686="14","NORMA",IF(BL686="14,5 - 16,5",7,IF(BL686="17 - 19",8,IF(BL686="19,5 - 21,5",9,IF(BL686="22 - 24",10,IF(BL686="24,5 - 26,5",11,IF(BL686="27 - 29",12,IF(BL686="29,5 - 30",13,"")))))))))))))))</f>
        <v>5</v>
      </c>
      <c r="BN686" s="9" t="n">
        <v>26</v>
      </c>
      <c r="BO686" s="11" t="str">
        <f aca="false">IF(BN686="","",IF(AND(BN686&gt;=-20,BN686&lt;=-10),"-20 a -10",IF(AND(BN686&gt;=-9.5,BN686&lt;=0.5),"-9,5 a 0,5",IF(AND(BN686&gt;=1,BN686&lt;=11),"1 a 11",IF(AND(BN686&gt;=11.5,BN686&lt;=21.5),"11,5 a 21,5",IF(BN686=22,"22",IF(AND(BN686&gt;=22.5,BN686&lt;=32.5),"22,5 a 32,5",IF(AND(BN686&gt;=33,BN686&lt;=43),"33 a 43","Fuera de rango"))))))))</f>
        <v>22,5 a 32,5</v>
      </c>
      <c r="BP686" s="11" t="n">
        <f aca="false">IF(BO686="","",IF(BO686="-20 a -10",1,IF(BO686="-9,5 a 0,5",2,IF(BO686="1 a 11",3,IF(BO686="11,5 a 21,5",4,IF(BO686="22","NORMA",IF(BO686="22,5 a 32,5",5,IF(BO686="33 a 43",6,""))))))))</f>
        <v>5</v>
      </c>
      <c r="BQ686" s="9" t="n">
        <v>12</v>
      </c>
      <c r="BR686" s="10" t="str">
        <f aca="false">IF(BQ686="","",IF(AND(BQ686&gt;=-20,BQ686&lt;=-15),"-20 a -15",IF(AND(BQ686&gt;=-14.5,BQ686&lt;=-9.5),"-14,5 a -9,5",IF(AND(BQ686&gt;=-9,BQ686&lt;=-4),"-9 a -4",IF(AND(BQ686&gt;=-3.5,BQ686&lt;=2.5),"-3,5 a 2,5",IF(AND(BQ686&gt;=3,BQ686&lt;=8),"3 a 8",IF(AND(BQ686&gt;=8.5,BQ686&lt;=13.5),"8,5 a 13,5",IF(AND(BQ686&gt;=14,BQ686&lt;=17.5),"14 a 17,5",IF(BQ686=18,"18",IF(AND(BQ686&gt;=18.5,BQ686&lt;=23.5),"18,5 a 23,5",IF(AND(BQ686&gt;=24,BQ686&lt;=29),"24 a 29",IF(AND(BQ686&gt;=29.5,BQ686&lt;=34.5),"29,5 a 34,5",IF(AND(BQ686&gt;=35,BQ686&lt;=40),"35 a 40","Fuera de rango")))))))))))))</f>
        <v>8,5 a 13,5</v>
      </c>
      <c r="BS686" s="11" t="n">
        <f aca="false">IF(BR686="","",IF(BR686="-20 a -15",1,IF(BR686="-14,5 a -9,5",2,IF(BR686="-9 a -4",3,IF(BR686="-3,5 a 2,5",4,IF(BR686="3 a 8",5,IF(BR686="8,5 a 13,5",6,IF(BR686="14 a 17,5",7,IF(BR686="18","NORMA",IF(BR686="18,5 a 23,5",8,IF(BR686="24 a 29",9,IF(BR686="29,5 a 34,5",10,IF(BR686="35 a 40",11,"")))))))))))))</f>
        <v>6</v>
      </c>
      <c r="BT686" s="9" t="n">
        <v>0</v>
      </c>
      <c r="BU686" s="10" t="str">
        <f aca="false">IF(BT686="","",IF(AND(BT686&gt;=-20,BT686&lt;=-18),"-20 a -18",IF(AND(BT686&gt;=-17.5,BT686&lt;=-15.5),"-17,5 a -15,5",IF(AND(BT686&gt;=-15,BT686&lt;=-13),"-15 a -13",IF(AND(BT686&gt;=-12.5,BT686&lt;=-10.5),"-12,5 a -10,5",IF(AND(BT686&gt;=-10,BT686&lt;=-8),"-10 a -8",IF(AND(BT686&gt;=-7.5,BT686&lt;=-5.5),"-7,5 a -5,5",IF(AND(BT686&gt;=-5,BT686&lt;=-3),"-5 a -3",IF(AND(BT686&gt;=-2.5,BT686&lt;=-0.5),"-2,5 a -0,5",IF(BT686=0,"0",IF(AND(BT686&gt;=0.5,BT686&lt;=2.5),"0,5 a 2,5",IF(AND(BT686&gt;=3,BT686&lt;=5),"3 a 5",IF(AND(BT686&gt;=5.5,BT686&lt;=7.5),"5,5 a 7,5",IF(AND(BT686&gt;=8,BT686&lt;=10),"8 a 10",IF(AND(BT686&gt;=10.5,BT686&lt;=12.5),"10,5 a 12,5",IF(AND(BT686&gt;=13,BT686&lt;=15),"13 a 15",IF(AND(BT686&gt;=15.5,BT686&lt;=17.5),"15,5 a 17,5",IF(AND(BT686&gt;=18,BT686&lt;=20),"18 a 20","Fuera de rango"))))))))))))))))))</f>
        <v>0</v>
      </c>
      <c r="BV686" s="11" t="str">
        <f aca="false">IF(BT686="","",IF(BT686=0,"NORMA",IF(AND(BT686&gt;=-20,BT686&lt;=-18),2,IF(AND(BT686&gt;=-17.5,BT686&lt;=-15.5),2,IF(AND(BT686&gt;=-15,BT686&lt;=-13),3,IF(AND(BT686&gt;=-12.5,BT686&lt;=-10.5),4,IF(AND(BT686&gt;=-10,BT686&lt;=-8),5,IF(AND(BT686&gt;=-7.5,BT686&lt;=-5.5),6,IF(AND(BT686&gt;=-5,BT686&lt;=-3),7,IF(AND(BT686&gt;=-2.5,BT686&lt;=-0.5),8,IF(AND(BT686&gt;=0.5,BT686&lt;=2.5),9,IF(AND(BT686&gt;=3,BT686&lt;=5),10,IF(AND(BT686&gt;=5.5,BT686&lt;=7.5),11,IF(AND(BT686&gt;=8,BT686&lt;=10),12,IF(AND(BT686&gt;=10.5,BT686&lt;=12.5),13,IF(AND(BT686&gt;=13,BT686&lt;=15),14,IF(AND(BT686&gt;=15.5,BT686&lt;=17.5),15,IF(AND(BT686&gt;=18,BT686&lt;=20),16,"Fuera de rango"))))))))))))))))))</f>
        <v>NORMA</v>
      </c>
      <c r="BW686" s="9" t="n">
        <v>-5</v>
      </c>
      <c r="BX686" s="10" t="n">
        <f aca="false">18.5- (0.3*H686)</f>
        <v>11</v>
      </c>
      <c r="BY686" s="10" t="n">
        <f aca="false">(BW686)-(BX686)</f>
        <v>-16</v>
      </c>
      <c r="BZ686" s="10" t="str">
        <f aca="false">IF(BY686="","",IF(BY686&lt;-27.5,"De -30 a -28",IF(BY686&lt;-25,"De -27,5 a -25,5",IF(BY686&lt;-22.5,"De -25 a -23",IF(BY686&lt;-20,"De -22,5 a -20,5",IF(BY686&lt;-17.5,"De -20 a -18",IF(BY686&lt;-15,"De -17,5 a -15,5",IF(BY686&lt;-12.5,"De -15 a -13",IF(BY686&lt;-10,"De -12,5 a -10,5",IF(BY686&lt;-7.5,"De -10 a -8",IF(BY686&lt;-5,"De -7,5 a -5,5",IF(BY686&lt;-2.5,"De -5 a -3",IF(BY686&lt;0,"De -2,5 a -0,5",IF(BY686&lt;2.5,"De 0 a 2",IF(BY686&lt;5,"De 2,5 a 4,5",IF(BY686&lt;7.5,"De 5 a 7",IF(BY686&lt;10,"De 7,5 a 9,5",IF(BY686&lt;12.5,"De 10 a 12",IF(BY686&lt;15,"De 12,5 a 14,5",IF(BY686&lt;17.5,"De 15 a 17",IF(BY686&lt;20,"De 17,5 a 19,5",IF(BY686&lt;22.5,"De 20 a 22",IF(BY686&lt;25,"De 22,5 a 24,5",IF(BY686&lt;27.5,"De 25 a 27","De 27,5 a 30"))))))))))))))))))))))))</f>
        <v>De -17,5 a -15,5</v>
      </c>
      <c r="CA686" s="12" t="n">
        <f aca="false">IF(BY686="","",IF(BY686&lt;=-28,1,IF(BY686&lt;=-25.5,2,IF(BY686&lt;=-23,3,IF(BY686&lt;=-20.5,4,IF(BY686&lt;=-18,5,IF(BY686&lt;=-15.5,6,IF(BY686&lt;=-13,7,IF(BY686&lt;=-10.5,8,IF(BY686&lt;=-8,9,IF(BY686&lt;=-5.5,10,IF(BY686&lt;=-3,11,IF(BY686&lt;=-0.5,12,IF(BY686&lt;=2,13,IF(BY686&lt;=4.5,14,IF(BY686&lt;=7,15,IF(BY686&lt;=9.5,16,IF(BY686&lt;=12,17,IF(BY686&lt;=14.5,18,IF(BY686&lt;=17,19,IF(BY686&lt;=19.5,20,IF(BY686&lt;=22,21,IF(BY686&lt;=24.5,22,IF(BY686&lt;=27,23,IF(BY686&lt;=30,24,"Fuera de rango")))))))))))))))))))))))))</f>
        <v>6</v>
      </c>
      <c r="CB686" s="9" t="n">
        <v>-5.25</v>
      </c>
      <c r="CC686" s="10" t="n">
        <f aca="false">18.5- (0.3*H686)</f>
        <v>11</v>
      </c>
      <c r="CD686" s="10" t="n">
        <f aca="false">(CB686)-(CC686)</f>
        <v>-16.25</v>
      </c>
      <c r="CE686" s="10" t="str">
        <f aca="false">IF(CD686="","",IF(CD686&lt;-27.5,"De -30 a -28",IF(CD686&lt;-25,"De -27,5 a -25,5",IF(CD686&lt;-22.5,"De -25 a -23",IF(CD686&lt;-20,"De -22,5 a -20,5",IF(CD686&lt;-17.5,"De -20 a -18",IF(CD686&lt;-15,"De -17,5 a -15,5",IF(CD686&lt;-12.5,"De -15 a -13",IF(CD686&lt;-10,"De -12,5 a -10,5",IF(CD686&lt;-7.5,"De -10 a -8",IF(CD686&lt;-5,"De -7,5 a -5,5",IF(CD686&lt;-2.5,"De -5 a -3",IF(CD686&lt;0,"De -2,5 a -0,5",IF(CD686&lt;=2,"De 0 a 2",IF(CD686&lt;=4.5,"De 2,5 a 4,5",IF(CD686&lt;=7,"De 5 a 7",IF(CD686&lt;=9.5,"De 7,5 a 9,5",IF(CD686&lt;=12,"De 10 a 12",IF(CD686&lt;=14.5,"De 12,5 a 14,5",IF(CD686&lt;=17,"De 15 a 17",IF(CD686&lt;=19.5,"De 17,5 a 19,5",IF(CD686&lt;=22,"De 20 a 22",IF(CD686&lt;=24.5,"De 22,5 a 24,5",IF(CD686&lt;=27,"De 25 a 27","De 27,5 a 30"))))))))))))))))))))))))</f>
        <v>De -17,5 a -15,5</v>
      </c>
      <c r="CF686" s="12" t="n">
        <f aca="false">IF(CD686="","",IF(CD686&lt;-27.5,1,IF(CD686&lt;-25,2,IF(CD686&lt;-22.5,3,IF(CD686&lt;-20,4,IF(CD686&lt;-17.5,5,IF(CD686&lt;-15,6,IF(CD686&lt;-12.5,7,IF(CD686&lt;-10,8,IF(CD686&lt;-7.5,9,IF(CD686&lt;-5,10,IF(CD686&lt;-2.5,11,IF(CD686&lt;0,12,IF(CD686&lt;2.5,13,IF(CD686&lt;5,14,IF(CD686&lt;7.5,15,IF(CD686&lt;10,16,IF(CD686&lt;12.5,17,IF(CD686&lt;15,18,IF(CD686&lt;17.5,19,IF(CD686&lt;20,20,IF(CD686&lt;22.5,21,IF(CD686&lt;25,22,IF(CD686&lt;27.5,23,24))))))))))))))))))))))))</f>
        <v>6</v>
      </c>
      <c r="CG686" s="9" t="n">
        <v>-2</v>
      </c>
      <c r="CH686" s="10" t="str">
        <f aca="false">IF(CG686="","",IF(AND(CG686&gt;=-10,CG686&lt;=-9.5),"-10 a -9,5",IF(AND(CG686&gt;-9.5,CG686&lt;=-8.5),"-9 a -8,5",IF(AND(CG686&gt;-8.5,CG686&lt;=-7.5),"-8 a -7,5",IF(AND(CG686&gt;-7.5,CG686&lt;=-6.5),"-7 a -6,5",IF(AND(CG686&gt;-6.5,CG686&lt;=-5.5),"-6 a -5,5",IF(AND(CG686&gt;-5.5,CG686&lt;=-4.5),"-5 a -4,5",IF(AND(CG686&gt;-4.5,CG686&lt;=-3.5),"-4 a -3,5",IF(AND(CG686&gt;-3.5,CG686&lt;=-2.5),"-3 a -2,5",IF(CG686=-2.25,"-2,25",IF(AND(CG686&gt;-2.5,CG686&lt;=-1.5),"-2 a -1,5",IF(AND(CG686&gt;-1.5,CG686&lt;=-0.5),"-1 a -0,5",IF(AND(CG686&gt;-0.5,CG686&lt;=0.5),"0 a 0,5",IF(AND(CG686&gt;0.5,CG686&lt;=1.5),"1 a 1,5",IF(AND(CG686&gt;1.5,CG686&lt;=2.5),"2 a 2,5",IF(AND(CG686&gt;2.5,CG686&lt;=3.5),"3 a 3,5",IF(AND(CG686&gt;3.5,CG686&lt;=4.5),"4 a 4,5",IF(AND(CG686&gt;4.5,CG686&lt;=5.5),"5 a 5,5",IF(AND(CG686&gt;5.5,CG686&lt;=6.5),"6 a 6,5",IF(AND(CG686&gt;6.5,CG686&lt;=7.5),"7 a 7,5",IF(AND(CG686&gt;7.5,CG686&lt;=8.5),"8 a 8,5",IF(AND(CG686&gt;8.5,CG686&lt;=9.5),"9 a 9,5",IF(CG686&gt;=10,"10","Fuera de rango")))))))))))))))))))))))</f>
        <v>-2 a -1,5</v>
      </c>
      <c r="CI686" s="11" t="n">
        <f aca="false">IF(CG686="","",IF(CG686=-2.25,"NORMA",IF(CG686&lt;=-9.5,1,IF(CG686&lt;=-8.5,2,IF(CG686&lt;=-7.5,3,IF(CG686&lt;=-6.5,4,IF(CG686&lt;=-5.5,5,IF(CG686&lt;=-4.5,6,IF(CG686&lt;=-3.5,7,IF(CG686&lt;=-2.5,8,IF(CG686&lt;=-1.5,9,IF(CG686&lt;=-0.5,10,IF(CG686&lt;=0.5,11,IF(CG686&lt;=1.5,12,IF(CG686&lt;=2.5,13,IF(CG686&lt;=3.5,14,IF(CG686&lt;=4.5,15,IF(CG686&lt;=5.5,16,IF(CG686&lt;=6.5,17,IF(CG686&lt;=7.5,18,IF(CG686&lt;=8.5,19,IF(CG686&lt;=9.5,20,IF(CG686=10,21,"Fuera de rango")))))))))))))))))))))))</f>
        <v>9</v>
      </c>
      <c r="CJ686" s="9" t="n">
        <v>3</v>
      </c>
      <c r="CK686" s="10" t="str">
        <f aca="false">IF(CJ686="","",IF(AND(CJ686&gt;=-6,CJ686&lt;=-5.5),"-6 a -5,5",IF(AND(CJ686&gt;-5.5,CJ686&lt;=-4.5),"-5 a -4,5",IF(AND(CJ686&gt;-4.5,CJ686&lt;=-3.5),"-4 a -3,5",IF(AND(CJ686&gt;-3.5,CJ686&lt;=-2.5),"-3 a -2,5",IF(AND(CJ686&gt;-2.5,CJ686&lt;=-1.5),"-2 a -1,5",IF(AND(CJ686&gt;-1.5,CJ686&lt;=-0.5),"-1 a -0,5",IF(AND(CJ686&gt;-0.5,CJ686&lt;=0.5),"0 a 0,5",IF(AND(CJ686&gt;0.5,CJ686&lt;=1.5),"1 a 1,5",IF(AND(CJ686&gt;1.5,CJ686&lt;2.5),"2",IF(AND(CJ686&gt;=2.5,CJ686&lt;=3),"2,5 a 3",IF(AND(CJ686&gt;3,CJ686&lt;=4),"3,5 a 4",IF(AND(CJ686&gt;4,CJ686&lt;=5),"4,5 a 5",IF(AND(CJ686&gt;5,CJ686&lt;=6),"5,5 a 6",IF(AND(CJ686&gt;6,CJ686&lt;=7),"6,5 a 7",IF(AND(CJ686&gt;7,CJ686&lt;=8),"7,5 a 8",IF(AND(CJ686&gt;8,CJ686&lt;=9.5),"8,5 a 9,5",IF(CJ686=10,"10","Fuera de rango"))))))))))))))))))</f>
        <v>2,5 a 3</v>
      </c>
      <c r="CL686" s="11" t="n">
        <f aca="false">IF(CK686="","",IF(OR(CK686="-6 a -5,5",CK686="-6 - -5,5"),1,IF(OR(CK686="-5 a -4,5",CK686="-5 - -4,5"),2,IF(OR(CK686="-4 a -3,5",CK686="-4 - -3,5"),3,IF(OR(CK686="-3 a -2,5",CK686="-3 - -2,5"),4,IF(OR(CK686="-2 a -1,5",CK686="-2 - -1,5"),5,IF(OR(CK686="-1 a -0,5",CK686="-1 - -0,5"),6,IF(OR(CK686="0 a 0,5",CK686="0 - 0,5"),7,IF(OR(CK686="1 a 1,5",CK686="1 - 1,5"),8,IF(CK686="2","NORMA",IF(OR(CK686="2,5 a 3",CK686="2,5 - 3"),9,IF(OR(CK686="3,5 a 4",CK686="3,5 - 4"),10,IF(OR(CK686="4,5 a 5",CK686="4,5 - 5"),11,IF(OR(CK686="5,5 a 6",CK686="5,5 - 6"),12,IF(OR(CK686="6,5 a 7",CK686="6,5 - 7"),13,IF(OR(CK686="7,5 a 8",CK686="7,5 - 8"),14,IF(OR(CK686="8,5 a 9",CK686="8,5 - 9,5",CK686="9 a 9,5"),15,IF(CK686="10",15,IF(OR(CK686="0,5 a 1",CK686="0,5 - 1"),7,"Fuera de rango")))))))))))))))))))</f>
        <v>9</v>
      </c>
      <c r="CO686" s="10" t="str">
        <f aca="false">IF(CM686&gt;0,"EME"," ")</f>
        <v> </v>
      </c>
      <c r="CQ686" s="10" t="str">
        <f aca="false">IF(CP686&gt;0,"0", " ")</f>
        <v> </v>
      </c>
      <c r="CR686" s="10" t="str">
        <f aca="false">IF(CP686&gt;0,"EME"," ")</f>
        <v> </v>
      </c>
      <c r="CS686" s="9" t="n">
        <v>0</v>
      </c>
      <c r="CV686" s="9" t="n">
        <v>0</v>
      </c>
      <c r="CY686" s="9" t="n">
        <v>-1.25</v>
      </c>
      <c r="DB686" s="9" t="n">
        <v>-0.5</v>
      </c>
      <c r="DC686" s="11" t="str">
        <f aca="false">IF(DB686&lt;0,"2"," ")</f>
        <v>2</v>
      </c>
      <c r="DD686" s="11" t="str">
        <f aca="false">IF(DB686&lt;0,"MIO"," ")</f>
        <v>MIO</v>
      </c>
      <c r="DE686" s="9" t="n">
        <v>-0.25</v>
      </c>
      <c r="DF686" s="10" t="str">
        <f aca="false">IF(DE686&lt;0,"3"," ")</f>
        <v>3</v>
      </c>
      <c r="DG686" s="10" t="str">
        <f aca="false">IF(DE686&lt;0,"AST"," ")</f>
        <v>AST</v>
      </c>
      <c r="DH686" s="9" t="n">
        <v>-0.5</v>
      </c>
      <c r="DI686" s="10" t="str">
        <f aca="false">IF(DH686&lt;0,"3"," ")</f>
        <v>3</v>
      </c>
      <c r="DJ686" s="10" t="str">
        <f aca="false">IF(DH686&lt;0,"AST"," ")</f>
        <v>AST</v>
      </c>
      <c r="DK686" s="9" t="n">
        <v>0</v>
      </c>
      <c r="DL686" s="10" t="str">
        <f aca="false">IF(DK686&gt;0,"4"," ")</f>
        <v> </v>
      </c>
      <c r="DM686" s="10" t="str">
        <f aca="false">IF(DK686&gt;0,"PRE"," ")</f>
        <v> </v>
      </c>
      <c r="DN686" s="9" t="n">
        <v>0</v>
      </c>
      <c r="DO686" s="10" t="str">
        <f aca="false">IF(DN686&gt;0,"4"," ")</f>
        <v> </v>
      </c>
      <c r="DP686" s="10" t="str">
        <f aca="false">IF(DN686&gt;0,"PRE"," ")</f>
        <v> </v>
      </c>
      <c r="DS686" s="12" t="str">
        <f aca="false">CONCATENATE(CO686,CU686,DA686,DG686,DM686)</f>
        <v> AST </v>
      </c>
      <c r="DT686" s="10" t="e">
        <f aca="false" t="array" ref="DT686">_xlfn.IFS(DS686="EME    ","0", DS686=" HIP   ","1", DS686="  MIO  ","2", DS686="   AST ","3", DS686="    PRE","4", DS686="EME   PRE","5", DS686=" HIP  PRE","6", DS686=" HIP AST ","7", DS686="  MIO PRE","8", DS686="  MIOAST ","9", DS686="   ASTPRE","10",DS686=" HIP ASTPRE","11", DS686="  MIOASTPRE","12", DS686="     ","0")</f>
        <v>#N/A</v>
      </c>
      <c r="DV686" s="1" t="e">
        <f aca="false" t="array" ref="DV686">_xlfn.IFS(DU686="SI","2", DU686="NO","1")</f>
        <v>#N/A</v>
      </c>
      <c r="DX686" s="11" t="str">
        <f aca="false">IF(DW686=0,"1","2")</f>
        <v>1</v>
      </c>
      <c r="DY686" s="11" t="str">
        <f aca="false" t="array" ref="DY686">_xlfn.IFS(DW686=0,"0", DW686=0.25, "1", DW686=0.5,"2", DW686=0.75,"3", DW686=1,"4",DW686=1.25,"5", DW686=1.5,"6", DW686=1.75,"7", DW686=2,"8")</f>
        <v>0</v>
      </c>
      <c r="EA686" s="11" t="str">
        <f aca="false">IF(DZ686=0,"1","2")</f>
        <v>1</v>
      </c>
      <c r="EB686" s="11" t="str">
        <f aca="false" t="array" ref="EB686">_xlfn.IFS(DZ686=0,"0", DZ686=0.25, "1", DZ686=0.5,"2", DZ686=0.75,"3", DZ686=1,"4",DZ686=1.25,"5", DZ686=1.5,"6", DZ686=1.75,"7", DZ686=2,"8")</f>
        <v>0</v>
      </c>
      <c r="ED686" s="10" t="str">
        <f aca="false">IF(EC686=0,"1","2")</f>
        <v>1</v>
      </c>
      <c r="EE686" s="11" t="str">
        <f aca="false" t="array" ref="EE686">_xlfn.IFS(EC686=0,"0", EC686=-0.25, "1", EC686=-0.5,"2", EC686=-0.75,"3", EC686=-1,"4",EC686=-1.25,"5", EC686=-1.5,"6", EC686=-1.75,"7", EC686=-2,"8", EC686=-2.25,"9",EC686=-2.5,"10", EC686=-2.75,"11", EC686=-3,"12", EC686=-3.25,"13", EC686=-3.5,"14", EC686=-3.75,"15",EC686=-4,"16")</f>
        <v>0</v>
      </c>
      <c r="EG686" s="10" t="str">
        <f aca="false">IF(EF686=0,"1","2")</f>
        <v>1</v>
      </c>
      <c r="EH686" s="11" t="str">
        <f aca="false" t="array" ref="EH686">_xlfn.IFS(EF686=0,"0", EF686=-0.25, "1", EF686=-0.5,"2", EF686=-0.75,"3", EF686=-1,"4",EF686=-1.25,"5", EF686=-1.5,"6", EF686=-1.75,"7", EF686=-2,"8", EF686=-2.25,"9",EF686=-2.5,"10", EF686=-2.75,"11", EF686=-3,"12", EF686=-3.25,"13", EF686=-3.5,"14", EF686=-3.75,"15",EF686=-4,"16")</f>
        <v>0</v>
      </c>
      <c r="EJ686" s="11" t="str">
        <f aca="false">IF(EI686=0,"1","2")</f>
        <v>1</v>
      </c>
      <c r="EK686" s="11" t="str">
        <f aca="false" t="array" ref="EK686">_xlfn.IFS(EI686=0,"0", EI686=-0.25, "1", EI686=-0.5,"2", EI686=-0.75,"3", EI686=-1,"4",EI686=-1.25,"5", EI686=-1.5,"6", EI686=-1.75,"7", EI686=-2,"8", EI686=-2.25,"9", EI686=-2.25,"9",EI686=-2.5,"10", EI686=-2.75,"11", EI686=-3,"12", EI686=-3.25,"13", EI686=-3.5,"14", EI686=-3.75,"15",EI686=-4,"16", EI686=0.25, "17", EI686=0.5, "18")</f>
        <v>0</v>
      </c>
      <c r="EM686" s="11" t="str">
        <f aca="false">IF(EL686=0,"1","2")</f>
        <v>1</v>
      </c>
      <c r="EN686" s="11" t="str">
        <f aca="false" t="array" ref="EN686">_xlfn.IFS(EL686=0.25,"17",EL686=0.5,"18", EL686=0,"0", EL686=-0.25, "1", EL686=-0.5,"2", EL686=-0.75,"3", EL686=-1,"4",EL686=-1.25,"5", EL686=-1.5,"6", EL686=-1.75,"7", EL686=-2,"8",EL686= -2.25,"9",EL686=-2.5,"10",EL686= -2.75,"11",EL686= -3,"12",EL686= -3.25,"13",EL686= -3.5,"14",EL686= -3.75,"15",EL686=-4,"16")</f>
        <v>0</v>
      </c>
      <c r="EP686" s="11" t="str">
        <f aca="false">IF(EO686=0,"1","2")</f>
        <v>1</v>
      </c>
      <c r="EQ686" s="11" t="str">
        <f aca="false" t="array" ref="EQ686">_xlfn.IFS(EO686=0,"0", EO686=0.25, "1", EO686=0.5,"2", EO686=0.75,"3", EO686=1,"4",EO686=1.25,"5", EO686=1.5,"6", EO686=1.75,"7", EO686=2,"8", EO686=2.25,"9", EO686=2.25,"9",EO686=2.5,"10", EO686=2.75,"11", EO686=3,"12", EO686=3.25,"13", EO686=3.5,"14", EO686=3.75,"15",EO686=4,"16", EO686=-0.25, "17", bq=-0.5, "18")</f>
        <v>0</v>
      </c>
      <c r="ES686" s="11" t="str">
        <f aca="false">IF(ER686=0,"1","2")</f>
        <v>1</v>
      </c>
      <c r="ET686" s="11" t="str">
        <f aca="false" t="array" ref="ET686">_xlfn.IFS(ER686=0,"0", ER686=0.25, "1", ER686=0.5,"2", ER686=0.75,"3", ER686=1,"4",ER686=1.25,"5", ER686=1.5,"6", ER686=1.75,"7", ER686=2,"8", ER686=2.25,"9", ER686=2.25,"9",ER686=2.5,"10", ER686=2.75,"11", ER686=3,"12", ER686=3.25,"13", ER686=3.5,"14", ER686=3.75,"15",ER686=4,"16", ER686=-0.25, "17", bq=-0.5, "18")</f>
        <v>0</v>
      </c>
      <c r="EV686" s="14" t="e">
        <f aca="false">VLOOKUP(EU686,LEYENDA!$G$2:$H$8,2,TRUE())</f>
        <v>#N/A</v>
      </c>
      <c r="EW686" s="14" t="e">
        <f aca="false" t="array" ref="EW686">_xlfn.IFS(EV686="0-5","1", EV686="6-12","2", EV686="13-18","3", EV686="19-24","4", EV686="25-36","5", EV686="37-48","6", EV686="49-60","7")</f>
        <v>#N/A</v>
      </c>
    </row>
    <row r="687" customFormat="false" ht="13.5" hidden="false" customHeight="false" outlineLevel="0" collapsed="false">
      <c r="A687" s="1" t="n">
        <v>272</v>
      </c>
      <c r="B687" s="2" t="n">
        <v>1</v>
      </c>
      <c r="C687" s="33" t="n">
        <v>41717</v>
      </c>
      <c r="E687" s="5" t="str">
        <f aca="false">VLOOKUP(A687,'286'!$A$3:$J$6279,10,FALSE())</f>
        <v>VILLALBA PRIETO, VICTOR</v>
      </c>
      <c r="F687" s="4" t="str">
        <f aca="false">VLOOKUP(A687,'286'!$A$3:$I$1768,3,FALSE())</f>
        <v>VIPRIVIC</v>
      </c>
      <c r="G687" s="6" t="n">
        <f aca="false">VLOOKUP(A687,'286'!$A$3:$I$1768,4,FALSE())</f>
        <v>31336</v>
      </c>
      <c r="H687" s="7" t="n">
        <f aca="false">YEAR(C687)-YEAR(G687)</f>
        <v>29</v>
      </c>
      <c r="I687" s="1" t="str">
        <f aca="false">VLOOKUP(H687,LEYENDA!$C$2:$D$6,2,TRUE())</f>
        <v>25-40</v>
      </c>
      <c r="J687" s="5" t="str">
        <f aca="false">VLOOKUP(A687,'286'!$A$3:$I$1768,7,FALSE())</f>
        <v>H</v>
      </c>
      <c r="K687" s="8" t="n">
        <f aca="false">VLOOKUP(A687,'286'!$A$3:$I$1768,2,FALSE())</f>
        <v>0</v>
      </c>
      <c r="L687" s="4" t="str">
        <f aca="false">VLOOKUP(A687,'286'!$A$3:$I$1768,8,FALSE())</f>
        <v>D</v>
      </c>
      <c r="M687" s="4" t="str">
        <f aca="false">VLOOKUP(A687,'286'!$A$3:$I$1768,9,FALSE())</f>
        <v>I</v>
      </c>
      <c r="N687" s="8" t="str">
        <f aca="false">IF(R687=O687, "MISMA","CONTRARIA")</f>
        <v>CONTRARIA</v>
      </c>
      <c r="O687" s="8" t="str">
        <f aca="false" t="array" ref="O687">_xlfn.IFS(L687="D","1", L687="I","2")</f>
        <v>1</v>
      </c>
      <c r="P687" s="8" t="e">
        <f aca="false" t="array" ref="P687">_xlfn.IFS(K687="OD","1", K687="OI","2")</f>
        <v>#N/A</v>
      </c>
      <c r="Q687" s="1" t="str">
        <f aca="false" t="array" ref="Q687">_xlfn.IFS(J687="M","1", J687="H","2")</f>
        <v>2</v>
      </c>
      <c r="R687" s="8" t="str">
        <f aca="false" t="array" ref="R687">_xlfn.IFS(M687="D","1", M687="I","2")</f>
        <v>2</v>
      </c>
      <c r="S687" s="1" t="str">
        <f aca="false" t="array" ref="S687">_xlfn.IFS(N687="CONTRARIA", "1",N687= "MISMA","2")</f>
        <v>1</v>
      </c>
      <c r="T687" s="1" t="str">
        <f aca="false" t="array" ref="T687">_xlfn.IFS(I687="0-12","1", I687="13-24","2", I687="25-40","3", I687="41-60","4", I687="61-100","5")</f>
        <v>3</v>
      </c>
      <c r="U687" s="9" t="n">
        <v>-2</v>
      </c>
      <c r="V687" s="10" t="str">
        <f aca="false">IF(U687="","",IF(AND(U687&gt;=-9,U687&lt;=-6.5),"-9 a -6,5",IF(AND(U687&gt;=-6,U687&lt;=-3.5),"-6 a -3,5",IF(AND(U687&gt;=-3,U687&lt;=-1),"-3 a -1",IF(U687=-0.5,"-0,5",IF(AND(U687&gt;=0,U687&lt;=2.5),"0 a 2,5",IF(AND(U687&gt;=3,U687&lt;=5.5),"3 a 5,5",IF(AND(U687&gt;=6,U687&lt;=8.5),"6 a 8,5",IF(AND(U687&gt;=9,U687&lt;=20),"9 a 20","Fuera de rango")))))))))</f>
        <v>-3 a -1</v>
      </c>
      <c r="W687" s="11" t="n">
        <f aca="false">IF(V687="","",IF(V687="-9 a -6,5",2,IF(V687="-6 a -3,5",3,IF(V687="-3 a -1",4,IF(V687="-0,5","NORMA",IF(V687="0 a 2,5",5,IF(V687="3 a 5,5",6,IF(V687="6 a 8,5",7,IF(V687="9 a 20",8,"Fuera de rango")))))))))</f>
        <v>4</v>
      </c>
      <c r="X687" s="9" t="n">
        <v>0</v>
      </c>
      <c r="Y687" s="11" t="str">
        <f aca="false">IF(X687="","",IF(AND(X687&gt;=0,X687&lt;=4),"0 a 4",IF(AND(X687&gt;=4.5,X687&lt;=8.5),"4,5 a 8,5",IF(X687=9,"9",IF(AND(X687&gt;=9.5,X687&lt;=13),"9,5 a 13",IF(AND(X687&gt;=13.5,X687&lt;=20),"13,5 a 20",IF(AND(X687&gt;=20.5,X687&lt;=35),"20,5 a 35","Fuera de rango")))))))</f>
        <v>0 a 4</v>
      </c>
      <c r="Z687" s="11" t="n">
        <f aca="false">IF(Y687="","",IF(Y687="0 a 4",1,IF(Y687="4,5 a 8,5",2,IF(Y687="9","NORMA",IF(Y687="9,5 a 13",3,IF(Y687="13,5 a 20",4,IF(Y687="20,5 a 35",5,"Fuera de rango")))))))</f>
        <v>1</v>
      </c>
      <c r="AA687" s="9" t="n">
        <v>6</v>
      </c>
      <c r="AB687" s="10" t="str">
        <f aca="false">IF(AA687="","",IF(AND(AA687&gt;=0,AA687&lt;=9),"0 a 9",IF(AND(AA687&gt;=9.5,AA687&lt;=18.5),"9,5 a 18,5",IF(AA687=19,"19",IF(AND(AA687&gt;=19.5,AA687&lt;=28),"19,5 a 28",IF(AND(AA687&gt;=28.5,AA687&lt;=40),"28,5 a 40","Fuera de rango"))))))</f>
        <v>0 a 9</v>
      </c>
      <c r="AC687" s="11" t="n">
        <f aca="false" t="array" ref="AC687">_xlfn.IFS(AB687="","",AB687="0 a 9",1,AB687="9,5 a 18,5",2,AB687="19","NORMA",AB687="19,5 a 28",3,AB687="28,5 a 40",4,TRUE(),"Fuera de rango")</f>
        <v>1</v>
      </c>
      <c r="AD687" s="9" t="n">
        <v>2</v>
      </c>
      <c r="AE687" s="10" t="str">
        <f aca="false">IF(AD687="","",IF(AND(AD687&gt;=-10,AD687&lt;=0),"De -10 a 0",IF(AND(AD687&gt;=0.5,AD687&lt;=9.5),"0,5 a 9,5",IF(AD687=10,"10",IF(AND(AD687&gt;=10.5,AD687&lt;=20),"10,5 a 20",IF(AND(AD687&gt;=20.5,AD687&lt;=40),"20,5 a 40","Fuera de rango"))))))</f>
        <v>0,5 a 9,5</v>
      </c>
      <c r="AF687" s="12" t="n">
        <f aca="false">IF(AD687="","",IF(AND(AD687&gt;=-10,AD687&lt;=0),1,IF(AND(AD687&gt;=0.5,AD687&lt;=9.5),2,IF(AD687=10,"NORMA",IF(AND(AD687&gt;=10.5,AD687&lt;=20),3,IF(AND(AD687&gt;=20.5,AD687&lt;=40),4,""))))))</f>
        <v>2</v>
      </c>
      <c r="AG687" s="9" t="n">
        <v>10</v>
      </c>
      <c r="AH687" s="10" t="str">
        <f aca="false">IF(AG687="","",IF(AND(AG687&gt;=0,AG687&lt;=4),"0 a 4",IF(AND(AG687&gt;=4.5,AG687&lt;=8.5),"4,5 a 8,5",IF(AG687=9,"9",IF(AND(AG687&gt;=9.5,AG687&lt;=13),"9,5 a 13",IF(AND(AG687&gt;=13.5,AG687&lt;=25),"13,5 a 25","Fuera de rango"))))))</f>
        <v>9,5 a 13</v>
      </c>
      <c r="AI687" s="10" t="n">
        <f aca="false">IF(AH687="","",IF(AH687="0 a 4",1,IF(AH687="4,5 a 8,5",2,IF(AH687="9","NORMA",IF(AH687="9,5 a 13",3,IF(AH687="13,5 a 25",4,""))))))</f>
        <v>3</v>
      </c>
      <c r="AJ687" s="9" t="n">
        <v>7</v>
      </c>
      <c r="AK687" s="10" t="str">
        <f aca="false">IF(AJ687="","",IF(AND(AJ687&gt;=-15,AJ687&lt;=-10.5),"-15 a -10,5",IF(AND(AJ687&gt;=-10,AJ687&lt;=-4),"-10 a -4",IF(AND(AJ687&gt;=-4.5,AJ687&lt;=0),"-4,5 a 0",IF(AND(AJ687&gt;=0.5,AJ687&lt;=4.5),"0,5 a 4,5",IF(AJ687=5,"5",IF(AND(AJ687&gt;=5.5,AJ687&lt;=10),"5,5 a 10",IF(AND(AJ687&gt;=10.5,AJ687&lt;=20),"10,5 a 20","Fuera de rango"))))))))</f>
        <v>5,5 a 10</v>
      </c>
      <c r="AL687" s="11" t="n">
        <f aca="false">IF(AK687="","",IF(AK687="-15 a -10,5",1,IF(AK687="-10 a -4",2,IF(AK687="-4,5 a 0",3,IF(AK687="0,5 a 4,5",4,IF(AK687="5","NORMA",IF(AK687="5,5 a 10",5,IF(AK687="10,5 a 20",6,"Error"))))))))</f>
        <v>5</v>
      </c>
      <c r="AM687" s="9" t="n">
        <v>-0.5</v>
      </c>
      <c r="AN687" s="10" t="str">
        <f aca="false">IF(AM687="","",IF(AND(AM687&gt;=-7.5,AM687&lt;=-5.5),"-7,5 a -5,5",IF(AND(AM687&gt;=-5,AM687&lt;=-3),"-5 a -3",IF(AND(AM687&gt;=-2.5,AM687&lt;=-0.5),"-2,5 a -0,5",IF(AM687=0,"0,00",IF(AND(AM687&gt;=0.5,AM687&lt;=2.5),"0,5 a 2,5",IF(AND(AM687&gt;=3,AM687&lt;=5),"3 a 5",IF(AND(AM687&gt;=5.5,AM687&lt;=7.5),"5,5 a 7,5",IF(AND(AM687&gt;=8,AM687&lt;=10),"8 a 10","Fuera de rango")))))))))</f>
        <v>-2,5 a -0,5</v>
      </c>
      <c r="AO687" s="11" t="n">
        <f aca="false">IF(AN687="","",IF(AN687="-7,5 a -5,5",1,IF(AN687="-5 a -3",2,IF(AN687="-2,5 a -0,5",3,IF(AN687="0,00","NORMA",IF(AN687="0,5 a 2,5",4,IF(AN687="3 a 5",5,IF(AN687="5,5 a 7,5",6,IF(AN687="8 a 10",7,"Error")))))))))</f>
        <v>3</v>
      </c>
      <c r="AP687" s="9" t="n">
        <v>-13</v>
      </c>
      <c r="AQ687" s="10" t="str">
        <f aca="false">IF(AP687="","",IF(AND(AP687&gt;=-20,AP687&lt;=-9.5),"-20 a -9,5",IF(AND(AP687&gt;=-9,AP687&lt;=-6.5),"-9 a -6,5",IF(AP687=-6,"-6",IF(AND(AP687&gt;=-5.5,AP687&lt;=-3),"-5,5 a -3",IF(AND(AP687&gt;=-2.5,AP687&lt;=0),"-2,5 a 0",IF(AND(AP687&gt;=0.5,AP687&lt;=3),"0,5 a 3",IF(AND(AP687&gt;=3.5,AP687&lt;=6),"3,5 a 6",IF(AND(AP687&gt;=6.5,AP687&lt;=9),"6,5 a 9",IF(AND(AP687&gt;=9.5,AP687&lt;=20),"9,5 a 20","Fuera de rango"))))))))))</f>
        <v>-20 a -9,5</v>
      </c>
      <c r="AR687" s="11" t="n">
        <f aca="false">IF(AQ687="","",IF(AQ687="-20 a -9,5",1,IF(AQ687="-9 a -6,5",2,IF(AQ687="-6","NORMA",IF(AQ687="-5,5 a -3",3,IF(AQ687="-2,5 a 0",4,IF(AQ687="0,5 a 3",5,IF(AQ687="3,5 a 6",6,IF(AQ687="6,5 a 9",7,IF(AQ687="9,5 a 20",8,""))))))))))</f>
        <v>1</v>
      </c>
      <c r="AS687" s="9" t="n">
        <v>3</v>
      </c>
      <c r="AT687" s="10" t="str">
        <f aca="false">IF(AS687="","",IF(AND(AS687&gt;=-16,AS687&lt;=-14),"-16 a -14",IF(AND(AS687&gt;=-13.5,AS687&lt;=-11.5),"-13,5 a -11,5",IF(AND(AS687&gt;=-11,AS687&lt;=-9),"-11 a -9",IF(AND(AS687&gt;=-8.5,AS687&lt;=-6.5),"-8,5 a -6,5",IF(AND(AS687&gt;=-6,AS687&lt;=-4),"-6 a -4",IF(AND(AS687&gt;=-3.5,AS687&lt;=-1.5),"-3,5 a -1,5",IF(AND(AS687&gt;=-1,AS687&lt;=1),"-1 a 1",IF(AND(AS687&gt;=1.5,AS687&lt;=3.5),"1,5 a 3,5",IF(AND(AS687&gt;=4,AS687&lt;=6),"4 a 6",IF(AND(AS687&gt;=6.5,AS687&lt;=8.5),"6,5 a 8,5",IF(AND(AS687&gt;=9,AS687&lt;=11),"9 a 11",IF(AND(AS687&gt;=11.5,AS687&lt;=13.5),"11,5 a 13,5",IF(AND(AS687&gt;=14,AS687&lt;=16),"14 a 16",IF(AND(AS687&gt;=16.5,AS687&lt;=18.5),"16,5 a 18,5",IF(AND(AS687&gt;=19,AS687&lt;=21),"19 a 21","Fuera de rango"))))))))))))))))</f>
        <v>1,5 a 3,5</v>
      </c>
      <c r="AU687" s="11" t="n">
        <f aca="false" t="array" ref="AU687">IF(AT687="","",_xlfn.IFS(AT687="-16 a -14",1,AT687="-13,5 a -11,5",2,AT687="-11 a -9",3,AT687="-8,5 a -6,5",4,AT687="-6 a -4",5,AT687="-3,5 a -1,5",6,AT687="-1 a 1",7,AT687="1,5 a 3,5",8,AT687="4 a 6","NORMA",AT687="6,5 a 8,5",9,AT687="9 a 11",10,AT687="11,5 a 13,5",11,AT687="14 a 16",12,AT687="16,5 a 18,5",13,AT687="19 a 21",14,TRUE(),""))</f>
        <v>8</v>
      </c>
      <c r="AV687" s="9" t="n">
        <v>0.75</v>
      </c>
      <c r="AW687" s="10" t="str">
        <f aca="false">IF(AV687="","",IF(AND(AV687&gt;=-1,AV687&lt;=-0.5),"-1 a -0,5",IF(AND(AV687&gt;-0.5,AV687&lt;=0),"De -0,5 a 0",IF(AND(AV687&gt;=0.25,AV687&lt;=0.75),"0,25 a 0,75",IF(AND(AV687&gt;=1,AV687&lt;=1.5),"1 a 1,5",IF(AND(AV687&gt;=1.75,AV687&lt;=2.25),"1,75 a 2,25",IF(AND(AV687&gt;=2.5,AV687&lt;=3),"2,5 a 3",IF(AND(AV687&gt;=3.25,AV687&lt;=3.75),"3,25 a 3,75","Fuera de rango"))))))))</f>
        <v>0,25 a 0,75</v>
      </c>
      <c r="AX687" s="10" t="str">
        <f aca="false">IF(AW687="","",IF(OR(AW687="-1 a -0,5",AW687="-1 a -0.5"),1,IF(OR(AW687="De -0,5 a 0",AW687="-0,5 a 0",AW687="De -0.5 a 0"),2,IF(OR(AW687="0,25 a 0,75",AW687="0.25 a 0.75"),"NORMA",IF(OR(AW687="1 a 1,5",AW687="1 a 1.5"),3,IF(OR(AW687="1,75 a 2,25",AW687="1.75 a 2.25"),4,IF(OR(AW687="2,5 a 3",AW687="2.5 a 3"),5,IF(OR(AW687="3,25 a 3,75",AW687="3.25 a 3.75"),6,""))))))))</f>
        <v>NORMA</v>
      </c>
      <c r="AY687" s="9" t="n">
        <v>-11</v>
      </c>
      <c r="AZ687" s="10" t="str">
        <f aca="false">IF(AY687="","",IF(AND(AY687&gt;=-20,AY687&lt;=-9.5),"-20 a -9,5",IF(AND(AY687&gt;=-9,AY687&lt;=-6.5),"-9 a -6,5",IF(AY687=-6,"-6",IF(AND(AY687&gt;=-5.5,AY687&lt;=-3),"-5,5 a -3",IF(AND(AY687&gt;=-2.5,AY687&lt;=0),"-2,5 a 0",IF(AND(AY687&gt;=0.5,AY687&lt;=3),"0,5 a 3",IF(AND(AY687&gt;=3.5,AY687&lt;=6),"3,5 a 6","Fuera de rango"))))))))</f>
        <v>-20 a -9,5</v>
      </c>
      <c r="BA687" s="11" t="n">
        <f aca="false">IF(AZ687="","",IF(AZ687="-20 a -9,5",1,IF(AZ687="-9 a -6,5",2,IF(AZ687="-6","NORMA",IF(AZ687="-5,5 a -3",3,IF(AZ687="-2,5 a 0",4,IF(AZ687="0,5 a 3",5,IF(AZ687="3,5 a 6",6,""))))))))</f>
        <v>1</v>
      </c>
      <c r="BB687" s="9" t="n">
        <v>0</v>
      </c>
      <c r="BC687" s="10" t="str">
        <f aca="false" t="array" ref="BC687">IF(BB687="","",_xlfn.IFS(AND(BB687&gt;=0,BB687&lt;=2),"0 a 2",AND(BB687&gt;=2.5,BB687&lt;=4.5),"2,5 a 4,5",AND(BB687&gt;=5,BB687&lt;=7),"5 a 7",AND(BB687&gt;=7.5,BB687&lt;=9.5),"7,5 a 9,5",AND(BB687&gt;=10,BB687&lt;=12),"10 a 12",AND(BB687&gt;=12.5,BB687&lt;=14.5),"12,5 a 14,5",BB687=15,"15",AND(BB687&gt;=15.5,BB687&lt;=17.5),"15,5 a 17,5",AND(BB687&gt;=18,BB687&lt;=20),"18 a 20",AND(BB687&gt;=20.5,BB687&lt;=22.5),"20,5 a 22,5",AND(BB687&gt;=23,BB687&lt;=25),"23 a 25",TRUE(),"Fuera de rango"))</f>
        <v>0 a 2</v>
      </c>
      <c r="BD687" s="11" t="n">
        <f aca="false" t="array" ref="BD687">IF(BC687="","",_xlfn.IFS(BC687="0 a 2",1,BC687="2,5 a 4,5",2,BC687="5 a 7",3,BC687="7,5 a 9,5",4,BC687="10 a 12",5,BC687="12,5 a 14,5",6,BC687="15","NORMA",BC687="15,5 a 17,5",7,BC687="18 a 20",8,BC687="20,5 a 22,5",9,BC687="23 a 25",10,TRUE(),"Fuera de rango"))</f>
        <v>1</v>
      </c>
      <c r="BE687" s="9" t="n">
        <v>18</v>
      </c>
      <c r="BF687" s="10" t="str">
        <f aca="false">IF(BE687="","",IF(AND(BE687&gt;=-20,BE687&lt;=-10),"-20 a -10",IF(AND(BE687&gt;=-9.5,BE687&lt;=0.5),"-9,5 a 0,5",IF(AND(BE687&gt;=1,BE687&lt;=11),"1 a 11",IF(AND(BE687&gt;=11.5,BE687&lt;=20.5),"11,5 a 20,5",IF(BE687=21,"21",IF(AND(BE687&gt;=21.5,BE687&lt;=31.5),"21,5 a 31,5",IF(AND(BE687&gt;=32,BE687&lt;=42),"32 a 42","Fuera de rango"))))))))</f>
        <v>11,5 a 20,5</v>
      </c>
      <c r="BG687" s="11" t="n">
        <f aca="false">IF(BF687="","",IF(BF687="-20 a -10",1,IF(BF687="-9,5 a 0,5",2,IF(BF687="1 a 11",3,IF(BF687="11,5 a 20,5",4,IF(BF687="21","NORMA",IF(BF687="21,5 a 31,5",5,IF(BF687="32 a 42",6,""))))))))</f>
        <v>4</v>
      </c>
      <c r="BH687" s="9" t="n">
        <v>9</v>
      </c>
      <c r="BI687" s="10" t="str">
        <f aca="false">IF(BH687="","",IF(AND(BH687&gt;=-20,BH687&lt;=-15),"-20 a -15",IF(AND(BH687&gt;=-14.5,BH687&lt;=-9.5),"-14,5 a -9,5",IF(AND(BH687&gt;=-9,BH687&lt;=-4),"-9 a -4",IF(AND(BH687&gt;=-3.5,BH687&lt;=2.5),"-3,5 a 2,5",IF(AND(BH687&gt;=3,BH687&lt;=8),"3 a 8",IF(AND(BH687&gt;=8.5,BH687&lt;=14.5),"8,5 a 14,5",IF(BH687=15,"15",IF(AND(BH687&gt;=15.5,BH687&lt;=20.5),"15,5 a 20,5",IF(AND(BH687&gt;=21,BH687&lt;=26),"21 a 26","Fuera de rango"))))))))))</f>
        <v>8,5 a 14,5</v>
      </c>
      <c r="BJ687" s="11" t="n">
        <f aca="false">IF(BI687="","",IF(BI687="-20 a -15",1,IF(BI687="-14,5 a -9,5",2,IF(BI687="-9 a -4",3,IF(BI687="-3,5 a 2,5",4,IF(BI687="3 a 8",5,IF(BI687="8,5 a 14,5",6,IF(BI687="15","NORMA",IF(BI687="15,5 a 20,5",7,IF(BI687="21 a 26",8,IF(BI687="26,5 a 31,5",9,"")))))))))))</f>
        <v>6</v>
      </c>
      <c r="BK687" s="9" t="n">
        <v>0</v>
      </c>
      <c r="BL687" s="10" t="str">
        <f aca="false">IF(BK687="","",IF(AND(BK687&gt;=0,BK687&lt;=2),"0 - 2",IF(AND(BK687&gt;=2.5,BK687&lt;=4.5),"2,5 - 4,5",IF(AND(BK687&gt;=5,BK687&lt;=7),"5 - 7",IF(AND(BK687&gt;=7.5,BK687&lt;=9.5),"7,5 - 9,5",IF(AND(BK687&gt;=10,BK687&lt;=12),"10 - 12",IF(AND(BK687&gt;=12.5,BK687&lt;=13.5),"12,5 - 13,5",IF(BK687=14,"14",IF(AND(BK687&gt;=14.5,BK687&lt;=16.5),"14,5 - 16,5",IF(AND(BK687&gt;=17,BK687&lt;=19),"17 - 19",IF(AND(BK687&gt;=19.5,BK687&lt;=21.5),"19,5 - 21,5",IF(AND(BK687&gt;=22,BK687&lt;=24),"22 - 24",IF(AND(BK687&gt;=24.5,BK687&lt;=26.5),"24,5 - 26,5",IF(AND(BK687&gt;=27,BK687&lt;=29),"27 - 29",IF(AND(BK687&gt;=29.5,BK687&lt;=30),"29,5 - 30","Fuera de rango")))))))))))))))</f>
        <v>0 - 2</v>
      </c>
      <c r="BM687" s="11" t="n">
        <f aca="false">IF(BL687="","",IF(BL687="0 - 2",1,IF(BL687="2,5 - 4,5",2,IF(BL687="5 - 7",3,IF(BL687="7,5 - 9,5",4,IF(BL687="10 - 12",5,IF(BL687="12,5 - 13,5",6,IF(BL687="14","NORMA",IF(BL687="14,5 - 16,5",7,IF(BL687="17 - 19",8,IF(BL687="19,5 - 21,5",9,IF(BL687="22 - 24",10,IF(BL687="24,5 - 26,5",11,IF(BL687="27 - 29",12,IF(BL687="29,5 - 30",13,"")))))))))))))))</f>
        <v>1</v>
      </c>
      <c r="BN687" s="9" t="n">
        <v>21</v>
      </c>
      <c r="BO687" s="11" t="str">
        <f aca="false">IF(BN687="","",IF(AND(BN687&gt;=-20,BN687&lt;=-10),"-20 a -10",IF(AND(BN687&gt;=-9.5,BN687&lt;=0.5),"-9,5 a 0,5",IF(AND(BN687&gt;=1,BN687&lt;=11),"1 a 11",IF(AND(BN687&gt;=11.5,BN687&lt;=21.5),"11,5 a 21,5",IF(BN687=22,"22",IF(AND(BN687&gt;=22.5,BN687&lt;=32.5),"22,5 a 32,5",IF(AND(BN687&gt;=33,BN687&lt;=43),"33 a 43","Fuera de rango"))))))))</f>
        <v>11,5 a 21,5</v>
      </c>
      <c r="BP687" s="11" t="n">
        <f aca="false">IF(BO687="","",IF(BO687="-20 a -10",1,IF(BO687="-9,5 a 0,5",2,IF(BO687="1 a 11",3,IF(BO687="11,5 a 21,5",4,IF(BO687="22","NORMA",IF(BO687="22,5 a 32,5",5,IF(BO687="33 a 43",6,""))))))))</f>
        <v>4</v>
      </c>
      <c r="BQ687" s="9" t="n">
        <v>16</v>
      </c>
      <c r="BR687" s="10" t="str">
        <f aca="false">IF(BQ687="","",IF(AND(BQ687&gt;=-20,BQ687&lt;=-15),"-20 a -15",IF(AND(BQ687&gt;=-14.5,BQ687&lt;=-9.5),"-14,5 a -9,5",IF(AND(BQ687&gt;=-9,BQ687&lt;=-4),"-9 a -4",IF(AND(BQ687&gt;=-3.5,BQ687&lt;=2.5),"-3,5 a 2,5",IF(AND(BQ687&gt;=3,BQ687&lt;=8),"3 a 8",IF(AND(BQ687&gt;=8.5,BQ687&lt;=13.5),"8,5 a 13,5",IF(AND(BQ687&gt;=14,BQ687&lt;=17.5),"14 a 17,5",IF(BQ687=18,"18",IF(AND(BQ687&gt;=18.5,BQ687&lt;=23.5),"18,5 a 23,5",IF(AND(BQ687&gt;=24,BQ687&lt;=29),"24 a 29",IF(AND(BQ687&gt;=29.5,BQ687&lt;=34.5),"29,5 a 34,5",IF(AND(BQ687&gt;=35,BQ687&lt;=40),"35 a 40","Fuera de rango")))))))))))))</f>
        <v>14 a 17,5</v>
      </c>
      <c r="BS687" s="11" t="n">
        <f aca="false">IF(BR687="","",IF(BR687="-20 a -15",1,IF(BR687="-14,5 a -9,5",2,IF(BR687="-9 a -4",3,IF(BR687="-3,5 a 2,5",4,IF(BR687="3 a 8",5,IF(BR687="8,5 a 13,5",6,IF(BR687="14 a 17,5",7,IF(BR687="18","NORMA",IF(BR687="18,5 a 23,5",8,IF(BR687="24 a 29",9,IF(BR687="29,5 a 34,5",10,IF(BR687="35 a 40",11,"")))))))))))))</f>
        <v>7</v>
      </c>
      <c r="BT687" s="9" t="n">
        <v>0</v>
      </c>
      <c r="BU687" s="10" t="str">
        <f aca="false">IF(BT687="","",IF(AND(BT687&gt;=-20,BT687&lt;=-18),"-20 a -18",IF(AND(BT687&gt;=-17.5,BT687&lt;=-15.5),"-17,5 a -15,5",IF(AND(BT687&gt;=-15,BT687&lt;=-13),"-15 a -13",IF(AND(BT687&gt;=-12.5,BT687&lt;=-10.5),"-12,5 a -10,5",IF(AND(BT687&gt;=-10,BT687&lt;=-8),"-10 a -8",IF(AND(BT687&gt;=-7.5,BT687&lt;=-5.5),"-7,5 a -5,5",IF(AND(BT687&gt;=-5,BT687&lt;=-3),"-5 a -3",IF(AND(BT687&gt;=-2.5,BT687&lt;=-0.5),"-2,5 a -0,5",IF(BT687=0,"0",IF(AND(BT687&gt;=0.5,BT687&lt;=2.5),"0,5 a 2,5",IF(AND(BT687&gt;=3,BT687&lt;=5),"3 a 5",IF(AND(BT687&gt;=5.5,BT687&lt;=7.5),"5,5 a 7,5",IF(AND(BT687&gt;=8,BT687&lt;=10),"8 a 10",IF(AND(BT687&gt;=10.5,BT687&lt;=12.5),"10,5 a 12,5",IF(AND(BT687&gt;=13,BT687&lt;=15),"13 a 15",IF(AND(BT687&gt;=15.5,BT687&lt;=17.5),"15,5 a 17,5",IF(AND(BT687&gt;=18,BT687&lt;=20),"18 a 20","Fuera de rango"))))))))))))))))))</f>
        <v>0</v>
      </c>
      <c r="BV687" s="11" t="str">
        <f aca="false">IF(BT687="","",IF(BT687=0,"NORMA",IF(AND(BT687&gt;=-20,BT687&lt;=-18),2,IF(AND(BT687&gt;=-17.5,BT687&lt;=-15.5),2,IF(AND(BT687&gt;=-15,BT687&lt;=-13),3,IF(AND(BT687&gt;=-12.5,BT687&lt;=-10.5),4,IF(AND(BT687&gt;=-10,BT687&lt;=-8),5,IF(AND(BT687&gt;=-7.5,BT687&lt;=-5.5),6,IF(AND(BT687&gt;=-5,BT687&lt;=-3),7,IF(AND(BT687&gt;=-2.5,BT687&lt;=-0.5),8,IF(AND(BT687&gt;=0.5,BT687&lt;=2.5),9,IF(AND(BT687&gt;=3,BT687&lt;=5),10,IF(AND(BT687&gt;=5.5,BT687&lt;=7.5),11,IF(AND(BT687&gt;=8,BT687&lt;=10),12,IF(AND(BT687&gt;=10.5,BT687&lt;=12.5),13,IF(AND(BT687&gt;=13,BT687&lt;=15),14,IF(AND(BT687&gt;=15.5,BT687&lt;=17.5),15,IF(AND(BT687&gt;=18,BT687&lt;=20),16,"Fuera de rango"))))))))))))))))))</f>
        <v>NORMA</v>
      </c>
      <c r="BW687" s="9" t="n">
        <v>-11</v>
      </c>
      <c r="BX687" s="10" t="n">
        <f aca="false">18.5- (0.3*H687)</f>
        <v>9.8</v>
      </c>
      <c r="BY687" s="10" t="n">
        <f aca="false">(BW687)-(BX687)</f>
        <v>-20.8</v>
      </c>
      <c r="BZ687" s="10" t="str">
        <f aca="false">IF(BY687="","",IF(BY687&lt;-27.5,"De -30 a -28",IF(BY687&lt;-25,"De -27,5 a -25,5",IF(BY687&lt;-22.5,"De -25 a -23",IF(BY687&lt;-20,"De -22,5 a -20,5",IF(BY687&lt;-17.5,"De -20 a -18",IF(BY687&lt;-15,"De -17,5 a -15,5",IF(BY687&lt;-12.5,"De -15 a -13",IF(BY687&lt;-10,"De -12,5 a -10,5",IF(BY687&lt;-7.5,"De -10 a -8",IF(BY687&lt;-5,"De -7,5 a -5,5",IF(BY687&lt;-2.5,"De -5 a -3",IF(BY687&lt;0,"De -2,5 a -0,5",IF(BY687&lt;2.5,"De 0 a 2",IF(BY687&lt;5,"De 2,5 a 4,5",IF(BY687&lt;7.5,"De 5 a 7",IF(BY687&lt;10,"De 7,5 a 9,5",IF(BY687&lt;12.5,"De 10 a 12",IF(BY687&lt;15,"De 12,5 a 14,5",IF(BY687&lt;17.5,"De 15 a 17",IF(BY687&lt;20,"De 17,5 a 19,5",IF(BY687&lt;22.5,"De 20 a 22",IF(BY687&lt;25,"De 22,5 a 24,5",IF(BY687&lt;27.5,"De 25 a 27","De 27,5 a 30"))))))))))))))))))))))))</f>
        <v>De -22,5 a -20,5</v>
      </c>
      <c r="CA687" s="12" t="n">
        <f aca="false">IF(BY687="","",IF(BY687&lt;=-28,1,IF(BY687&lt;=-25.5,2,IF(BY687&lt;=-23,3,IF(BY687&lt;=-20.5,4,IF(BY687&lt;=-18,5,IF(BY687&lt;=-15.5,6,IF(BY687&lt;=-13,7,IF(BY687&lt;=-10.5,8,IF(BY687&lt;=-8,9,IF(BY687&lt;=-5.5,10,IF(BY687&lt;=-3,11,IF(BY687&lt;=-0.5,12,IF(BY687&lt;=2,13,IF(BY687&lt;=4.5,14,IF(BY687&lt;=7,15,IF(BY687&lt;=9.5,16,IF(BY687&lt;=12,17,IF(BY687&lt;=14.5,18,IF(BY687&lt;=17,19,IF(BY687&lt;=19.5,20,IF(BY687&lt;=22,21,IF(BY687&lt;=24.5,22,IF(BY687&lt;=27,23,IF(BY687&lt;=30,24,"Fuera de rango")))))))))))))))))))))))))</f>
        <v>4</v>
      </c>
      <c r="CB687" s="9" t="n">
        <v>-10</v>
      </c>
      <c r="CC687" s="10" t="n">
        <f aca="false">18.5- (0.3*H687)</f>
        <v>9.8</v>
      </c>
      <c r="CD687" s="10" t="n">
        <f aca="false">(CB687)-(CC687)</f>
        <v>-19.8</v>
      </c>
      <c r="CE687" s="10" t="str">
        <f aca="false">IF(CD687="","",IF(CD687&lt;-27.5,"De -30 a -28",IF(CD687&lt;-25,"De -27,5 a -25,5",IF(CD687&lt;-22.5,"De -25 a -23",IF(CD687&lt;-20,"De -22,5 a -20,5",IF(CD687&lt;-17.5,"De -20 a -18",IF(CD687&lt;-15,"De -17,5 a -15,5",IF(CD687&lt;-12.5,"De -15 a -13",IF(CD687&lt;-10,"De -12,5 a -10,5",IF(CD687&lt;-7.5,"De -10 a -8",IF(CD687&lt;-5,"De -7,5 a -5,5",IF(CD687&lt;-2.5,"De -5 a -3",IF(CD687&lt;0,"De -2,5 a -0,5",IF(CD687&lt;=2,"De 0 a 2",IF(CD687&lt;=4.5,"De 2,5 a 4,5",IF(CD687&lt;=7,"De 5 a 7",IF(CD687&lt;=9.5,"De 7,5 a 9,5",IF(CD687&lt;=12,"De 10 a 12",IF(CD687&lt;=14.5,"De 12,5 a 14,5",IF(CD687&lt;=17,"De 15 a 17",IF(CD687&lt;=19.5,"De 17,5 a 19,5",IF(CD687&lt;=22,"De 20 a 22",IF(CD687&lt;=24.5,"De 22,5 a 24,5",IF(CD687&lt;=27,"De 25 a 27","De 27,5 a 30"))))))))))))))))))))))))</f>
        <v>De -20 a -18</v>
      </c>
      <c r="CF687" s="12" t="n">
        <f aca="false">IF(CD687="","",IF(CD687&lt;-27.5,1,IF(CD687&lt;-25,2,IF(CD687&lt;-22.5,3,IF(CD687&lt;-20,4,IF(CD687&lt;-17.5,5,IF(CD687&lt;-15,6,IF(CD687&lt;-12.5,7,IF(CD687&lt;-10,8,IF(CD687&lt;-7.5,9,IF(CD687&lt;-5,10,IF(CD687&lt;-2.5,11,IF(CD687&lt;0,12,IF(CD687&lt;2.5,13,IF(CD687&lt;5,14,IF(CD687&lt;7.5,15,IF(CD687&lt;10,16,IF(CD687&lt;12.5,17,IF(CD687&lt;15,18,IF(CD687&lt;17.5,19,IF(CD687&lt;20,20,IF(CD687&lt;22.5,21,IF(CD687&lt;25,22,IF(CD687&lt;27.5,23,24))))))))))))))))))))))))</f>
        <v>5</v>
      </c>
      <c r="CG687" s="9" t="n">
        <v>-7</v>
      </c>
      <c r="CH687" s="10" t="str">
        <f aca="false">IF(CG687="","",IF(AND(CG687&gt;=-10,CG687&lt;=-9.5),"-10 a -9,5",IF(AND(CG687&gt;-9.5,CG687&lt;=-8.5),"-9 a -8,5",IF(AND(CG687&gt;-8.5,CG687&lt;=-7.5),"-8 a -7,5",IF(AND(CG687&gt;-7.5,CG687&lt;=-6.5),"-7 a -6,5",IF(AND(CG687&gt;-6.5,CG687&lt;=-5.5),"-6 a -5,5",IF(AND(CG687&gt;-5.5,CG687&lt;=-4.5),"-5 a -4,5",IF(AND(CG687&gt;-4.5,CG687&lt;=-3.5),"-4 a -3,5",IF(AND(CG687&gt;-3.5,CG687&lt;=-2.5),"-3 a -2,5",IF(CG687=-2.25,"-2,25",IF(AND(CG687&gt;-2.5,CG687&lt;=-1.5),"-2 a -1,5",IF(AND(CG687&gt;-1.5,CG687&lt;=-0.5),"-1 a -0,5",IF(AND(CG687&gt;-0.5,CG687&lt;=0.5),"0 a 0,5",IF(AND(CG687&gt;0.5,CG687&lt;=1.5),"1 a 1,5",IF(AND(CG687&gt;1.5,CG687&lt;=2.5),"2 a 2,5",IF(AND(CG687&gt;2.5,CG687&lt;=3.5),"3 a 3,5",IF(AND(CG687&gt;3.5,CG687&lt;=4.5),"4 a 4,5",IF(AND(CG687&gt;4.5,CG687&lt;=5.5),"5 a 5,5",IF(AND(CG687&gt;5.5,CG687&lt;=6.5),"6 a 6,5",IF(AND(CG687&gt;6.5,CG687&lt;=7.5),"7 a 7,5",IF(AND(CG687&gt;7.5,CG687&lt;=8.5),"8 a 8,5",IF(AND(CG687&gt;8.5,CG687&lt;=9.5),"9 a 9,5",IF(CG687&gt;=10,"10","Fuera de rango")))))))))))))))))))))))</f>
        <v>-7 a -6,5</v>
      </c>
      <c r="CI687" s="11" t="n">
        <f aca="false">IF(CG687="","",IF(CG687=-2.25,"NORMA",IF(CG687&lt;=-9.5,1,IF(CG687&lt;=-8.5,2,IF(CG687&lt;=-7.5,3,IF(CG687&lt;=-6.5,4,IF(CG687&lt;=-5.5,5,IF(CG687&lt;=-4.5,6,IF(CG687&lt;=-3.5,7,IF(CG687&lt;=-2.5,8,IF(CG687&lt;=-1.5,9,IF(CG687&lt;=-0.5,10,IF(CG687&lt;=0.5,11,IF(CG687&lt;=1.5,12,IF(CG687&lt;=2.5,13,IF(CG687&lt;=3.5,14,IF(CG687&lt;=4.5,15,IF(CG687&lt;=5.5,16,IF(CG687&lt;=6.5,17,IF(CG687&lt;=7.5,18,IF(CG687&lt;=8.5,19,IF(CG687&lt;=9.5,20,IF(CG687=10,21,"Fuera de rango")))))))))))))))))))))))</f>
        <v>4</v>
      </c>
      <c r="CJ687" s="9" t="n">
        <v>2.5</v>
      </c>
      <c r="CK687" s="10" t="str">
        <f aca="false">IF(CJ687="","",IF(AND(CJ687&gt;=-6,CJ687&lt;=-5.5),"-6 a -5,5",IF(AND(CJ687&gt;-5.5,CJ687&lt;=-4.5),"-5 a -4,5",IF(AND(CJ687&gt;-4.5,CJ687&lt;=-3.5),"-4 a -3,5",IF(AND(CJ687&gt;-3.5,CJ687&lt;=-2.5),"-3 a -2,5",IF(AND(CJ687&gt;-2.5,CJ687&lt;=-1.5),"-2 a -1,5",IF(AND(CJ687&gt;-1.5,CJ687&lt;=-0.5),"-1 a -0,5",IF(AND(CJ687&gt;-0.5,CJ687&lt;=0.5),"0 a 0,5",IF(AND(CJ687&gt;0.5,CJ687&lt;=1.5),"1 a 1,5",IF(AND(CJ687&gt;1.5,CJ687&lt;2.5),"2",IF(AND(CJ687&gt;=2.5,CJ687&lt;=3),"2,5 a 3",IF(AND(CJ687&gt;3,CJ687&lt;=4),"3,5 a 4",IF(AND(CJ687&gt;4,CJ687&lt;=5),"4,5 a 5",IF(AND(CJ687&gt;5,CJ687&lt;=6),"5,5 a 6",IF(AND(CJ687&gt;6,CJ687&lt;=7),"6,5 a 7",IF(AND(CJ687&gt;7,CJ687&lt;=8),"7,5 a 8",IF(AND(CJ687&gt;8,CJ687&lt;=9.5),"8,5 a 9,5",IF(CJ687=10,"10","Fuera de rango"))))))))))))))))))</f>
        <v>2,5 a 3</v>
      </c>
      <c r="CL687" s="11" t="n">
        <f aca="false">IF(CK687="","",IF(OR(CK687="-6 a -5,5",CK687="-6 - -5,5"),1,IF(OR(CK687="-5 a -4,5",CK687="-5 - -4,5"),2,IF(OR(CK687="-4 a -3,5",CK687="-4 - -3,5"),3,IF(OR(CK687="-3 a -2,5",CK687="-3 - -2,5"),4,IF(OR(CK687="-2 a -1,5",CK687="-2 - -1,5"),5,IF(OR(CK687="-1 a -0,5",CK687="-1 - -0,5"),6,IF(OR(CK687="0 a 0,5",CK687="0 - 0,5"),7,IF(OR(CK687="1 a 1,5",CK687="1 - 1,5"),8,IF(CK687="2","NORMA",IF(OR(CK687="2,5 a 3",CK687="2,5 - 3"),9,IF(OR(CK687="3,5 a 4",CK687="3,5 - 4"),10,IF(OR(CK687="4,5 a 5",CK687="4,5 - 5"),11,IF(OR(CK687="5,5 a 6",CK687="5,5 - 6"),12,IF(OR(CK687="6,5 a 7",CK687="6,5 - 7"),13,IF(OR(CK687="7,5 a 8",CK687="7,5 - 8"),14,IF(OR(CK687="8,5 a 9",CK687="8,5 - 9,5",CK687="9 a 9,5"),15,IF(CK687="10",15,IF(OR(CK687="0,5 a 1",CK687="0,5 - 1"),7,"Fuera de rango")))))))))))))))))))</f>
        <v>9</v>
      </c>
      <c r="CO687" s="10" t="str">
        <f aca="false">IF(CM687&gt;0,"EME"," ")</f>
        <v> </v>
      </c>
      <c r="CQ687" s="10" t="str">
        <f aca="false">IF(CP687&gt;0,"0", " ")</f>
        <v> </v>
      </c>
      <c r="CR687" s="10" t="str">
        <f aca="false">IF(CP687&gt;0,"EME"," ")</f>
        <v> </v>
      </c>
      <c r="CS687" s="9" t="n">
        <v>0</v>
      </c>
      <c r="CV687" s="9" t="n">
        <v>0</v>
      </c>
      <c r="CY687" s="9" t="n">
        <v>-4.5</v>
      </c>
      <c r="DB687" s="9" t="n">
        <v>-3</v>
      </c>
      <c r="DC687" s="11" t="str">
        <f aca="false">IF(DB687&lt;0,"2"," ")</f>
        <v>2</v>
      </c>
      <c r="DD687" s="11" t="str">
        <f aca="false">IF(DB687&lt;0,"MIO"," ")</f>
        <v>MIO</v>
      </c>
      <c r="DE687" s="9" t="n">
        <v>-0.25</v>
      </c>
      <c r="DF687" s="10" t="str">
        <f aca="false">IF(DE687&lt;0,"3"," ")</f>
        <v>3</v>
      </c>
      <c r="DG687" s="10" t="str">
        <f aca="false">IF(DE687&lt;0,"AST"," ")</f>
        <v>AST</v>
      </c>
      <c r="DH687" s="9" t="n">
        <v>0</v>
      </c>
      <c r="DI687" s="10" t="str">
        <f aca="false">IF(DH687&lt;0,"3"," ")</f>
        <v> </v>
      </c>
      <c r="DJ687" s="10" t="str">
        <f aca="false">IF(DH687&lt;0,"AST"," ")</f>
        <v> </v>
      </c>
      <c r="DK687" s="9" t="n">
        <v>0</v>
      </c>
      <c r="DL687" s="10" t="str">
        <f aca="false">IF(DK687&gt;0,"4"," ")</f>
        <v> </v>
      </c>
      <c r="DM687" s="10" t="str">
        <f aca="false">IF(DK687&gt;0,"PRE"," ")</f>
        <v> </v>
      </c>
      <c r="DN687" s="9" t="n">
        <v>0</v>
      </c>
      <c r="DO687" s="10" t="str">
        <f aca="false">IF(DN687&gt;0,"4"," ")</f>
        <v> </v>
      </c>
      <c r="DP687" s="10" t="str">
        <f aca="false">IF(DN687&gt;0,"PRE"," ")</f>
        <v> </v>
      </c>
      <c r="DS687" s="12" t="str">
        <f aca="false">CONCATENATE(CO687,CU687,DA687,DG687,DM687)</f>
        <v> AST </v>
      </c>
      <c r="DT687" s="10" t="e">
        <f aca="false" t="array" ref="DT687">_xlfn.IFS(DS687="EME    ","0", DS687=" HIP   ","1", DS687="  MIO  ","2", DS687="   AST ","3", DS687="    PRE","4", DS687="EME   PRE","5", DS687=" HIP  PRE","6", DS687=" HIP AST ","7", DS687="  MIO PRE","8", DS687="  MIOAST ","9", DS687="   ASTPRE","10",DS687=" HIP ASTPRE","11", DS687="  MIOASTPRE","12", DS687="     ","0")</f>
        <v>#N/A</v>
      </c>
      <c r="DV687" s="1" t="e">
        <f aca="false" t="array" ref="DV687">_xlfn.IFS(DU687="SI","2", DU687="NO","1")</f>
        <v>#N/A</v>
      </c>
      <c r="DX687" s="11" t="str">
        <f aca="false">IF(DW687=0,"1","2")</f>
        <v>1</v>
      </c>
      <c r="DY687" s="11" t="str">
        <f aca="false" t="array" ref="DY687">_xlfn.IFS(DW687=0,"0", DW687=0.25, "1", DW687=0.5,"2", DW687=0.75,"3", DW687=1,"4",DW687=1.25,"5", DW687=1.5,"6", DW687=1.75,"7", DW687=2,"8")</f>
        <v>0</v>
      </c>
      <c r="EA687" s="11" t="str">
        <f aca="false">IF(DZ687=0,"1","2")</f>
        <v>1</v>
      </c>
      <c r="EB687" s="11" t="str">
        <f aca="false" t="array" ref="EB687">_xlfn.IFS(DZ687=0,"0", DZ687=0.25, "1", DZ687=0.5,"2", DZ687=0.75,"3", DZ687=1,"4",DZ687=1.25,"5", DZ687=1.5,"6", DZ687=1.75,"7", DZ687=2,"8")</f>
        <v>0</v>
      </c>
      <c r="ED687" s="10" t="str">
        <f aca="false">IF(EC687=0,"1","2")</f>
        <v>1</v>
      </c>
      <c r="EE687" s="11" t="str">
        <f aca="false" t="array" ref="EE687">_xlfn.IFS(EC687=0,"0", EC687=-0.25, "1", EC687=-0.5,"2", EC687=-0.75,"3", EC687=-1,"4",EC687=-1.25,"5", EC687=-1.5,"6", EC687=-1.75,"7", EC687=-2,"8", EC687=-2.25,"9",EC687=-2.5,"10", EC687=-2.75,"11", EC687=-3,"12", EC687=-3.25,"13", EC687=-3.5,"14", EC687=-3.75,"15",EC687=-4,"16")</f>
        <v>0</v>
      </c>
      <c r="EG687" s="10" t="str">
        <f aca="false">IF(EF687=0,"1","2")</f>
        <v>1</v>
      </c>
      <c r="EH687" s="11" t="str">
        <f aca="false" t="array" ref="EH687">_xlfn.IFS(EF687=0,"0", EF687=-0.25, "1", EF687=-0.5,"2", EF687=-0.75,"3", EF687=-1,"4",EF687=-1.25,"5", EF687=-1.5,"6", EF687=-1.75,"7", EF687=-2,"8", EF687=-2.25,"9",EF687=-2.5,"10", EF687=-2.75,"11", EF687=-3,"12", EF687=-3.25,"13", EF687=-3.5,"14", EF687=-3.75,"15",EF687=-4,"16")</f>
        <v>0</v>
      </c>
      <c r="EJ687" s="11" t="str">
        <f aca="false">IF(EI687=0,"1","2")</f>
        <v>1</v>
      </c>
      <c r="EK687" s="11" t="str">
        <f aca="false" t="array" ref="EK687">_xlfn.IFS(EI687=0,"0", EI687=-0.25, "1", EI687=-0.5,"2", EI687=-0.75,"3", EI687=-1,"4",EI687=-1.25,"5", EI687=-1.5,"6", EI687=-1.75,"7", EI687=-2,"8", EI687=-2.25,"9", EI687=-2.25,"9",EI687=-2.5,"10", EI687=-2.75,"11", EI687=-3,"12", EI687=-3.25,"13", EI687=-3.5,"14", EI687=-3.75,"15",EI687=-4,"16", EI687=0.25, "17", EI687=0.5, "18")</f>
        <v>0</v>
      </c>
      <c r="EM687" s="11" t="str">
        <f aca="false">IF(EL687=0,"1","2")</f>
        <v>1</v>
      </c>
      <c r="EN687" s="11" t="str">
        <f aca="false" t="array" ref="EN687">_xlfn.IFS(EL687=0.25,"17",EL687=0.5,"18", EL687=0,"0", EL687=-0.25, "1", EL687=-0.5,"2", EL687=-0.75,"3", EL687=-1,"4",EL687=-1.25,"5", EL687=-1.5,"6", EL687=-1.75,"7", EL687=-2,"8",EL687= -2.25,"9",EL687=-2.5,"10",EL687= -2.75,"11",EL687= -3,"12",EL687= -3.25,"13",EL687= -3.5,"14",EL687= -3.75,"15",EL687=-4,"16")</f>
        <v>0</v>
      </c>
      <c r="EP687" s="11" t="str">
        <f aca="false">IF(EO687=0,"1","2")</f>
        <v>1</v>
      </c>
      <c r="EQ687" s="11" t="str">
        <f aca="false" t="array" ref="EQ687">_xlfn.IFS(EO687=0,"0", EO687=0.25, "1", EO687=0.5,"2", EO687=0.75,"3", EO687=1,"4",EO687=1.25,"5", EO687=1.5,"6", EO687=1.75,"7", EO687=2,"8", EO687=2.25,"9", EO687=2.25,"9",EO687=2.5,"10", EO687=2.75,"11", EO687=3,"12", EO687=3.25,"13", EO687=3.5,"14", EO687=3.75,"15",EO687=4,"16", EO687=-0.25, "17", bq=-0.5, "18")</f>
        <v>0</v>
      </c>
      <c r="ES687" s="11" t="str">
        <f aca="false">IF(ER687=0,"1","2")</f>
        <v>1</v>
      </c>
      <c r="ET687" s="11" t="str">
        <f aca="false" t="array" ref="ET687">_xlfn.IFS(ER687=0,"0", ER687=0.25, "1", ER687=0.5,"2", ER687=0.75,"3", ER687=1,"4",ER687=1.25,"5", ER687=1.5,"6", ER687=1.75,"7", ER687=2,"8", ER687=2.25,"9", ER687=2.25,"9",ER687=2.5,"10", ER687=2.75,"11", ER687=3,"12", ER687=3.25,"13", ER687=3.5,"14", ER687=3.75,"15",ER687=4,"16", ER687=-0.25, "17", bq=-0.5, "18")</f>
        <v>0</v>
      </c>
      <c r="EV687" s="14" t="e">
        <f aca="false">VLOOKUP(EU687,LEYENDA!$G$2:$H$8,2,TRUE())</f>
        <v>#N/A</v>
      </c>
      <c r="EW687" s="14" t="e">
        <f aca="false" t="array" ref="EW687">_xlfn.IFS(EV687="0-5","1", EV687="6-12","2", EV687="13-18","3", EV687="19-24","4", EV687="25-36","5", EV687="37-48","6", EV687="49-60","7")</f>
        <v>#N/A</v>
      </c>
    </row>
    <row r="688" customFormat="false" ht="13.5" hidden="false" customHeight="false" outlineLevel="0" collapsed="false">
      <c r="A688" s="1" t="n">
        <v>272</v>
      </c>
      <c r="B688" s="2" t="n">
        <v>2</v>
      </c>
      <c r="C688" s="33" t="n">
        <v>42633</v>
      </c>
      <c r="E688" s="5" t="str">
        <f aca="false">VLOOKUP(A688,'286'!$A$3:$J$6279,10,FALSE())</f>
        <v>VILLALBA PRIETO, VICTOR</v>
      </c>
      <c r="F688" s="4" t="str">
        <f aca="false">VLOOKUP(A688,'286'!$A$3:$I$1768,3,FALSE())</f>
        <v>VIPRIVIC</v>
      </c>
      <c r="G688" s="6" t="n">
        <f aca="false">VLOOKUP(A688,'286'!$A$3:$I$1768,4,FALSE())</f>
        <v>31336</v>
      </c>
      <c r="H688" s="7" t="n">
        <f aca="false">YEAR(C688)-YEAR(G688)</f>
        <v>31</v>
      </c>
      <c r="I688" s="1" t="str">
        <f aca="false">VLOOKUP(H688,LEYENDA!$C$2:$D$6,2,TRUE())</f>
        <v>25-40</v>
      </c>
      <c r="J688" s="5" t="str">
        <f aca="false">VLOOKUP(A688,'286'!$A$3:$I$1768,7,FALSE())</f>
        <v>H</v>
      </c>
      <c r="K688" s="8" t="n">
        <f aca="false">VLOOKUP(A688,'286'!$A$3:$I$1768,2,FALSE())</f>
        <v>0</v>
      </c>
      <c r="L688" s="4" t="str">
        <f aca="false">VLOOKUP(A688,'286'!$A$3:$I$1768,8,FALSE())</f>
        <v>D</v>
      </c>
      <c r="M688" s="4" t="str">
        <f aca="false">VLOOKUP(A688,'286'!$A$3:$I$1768,9,FALSE())</f>
        <v>I</v>
      </c>
      <c r="N688" s="8" t="str">
        <f aca="false">IF(R688=O688, "MISMA","CONTRARIA")</f>
        <v>CONTRARIA</v>
      </c>
      <c r="O688" s="8" t="str">
        <f aca="false" t="array" ref="O688">_xlfn.IFS(L688="D","1", L688="I","2")</f>
        <v>1</v>
      </c>
      <c r="P688" s="8" t="e">
        <f aca="false" t="array" ref="P688">_xlfn.IFS(K688="OD","1", K688="OI","2")</f>
        <v>#N/A</v>
      </c>
      <c r="Q688" s="1" t="str">
        <f aca="false" t="array" ref="Q688">_xlfn.IFS(J688="M","1", J688="H","2")</f>
        <v>2</v>
      </c>
      <c r="R688" s="8" t="str">
        <f aca="false" t="array" ref="R688">_xlfn.IFS(M688="D","1", M688="I","2")</f>
        <v>2</v>
      </c>
      <c r="S688" s="1" t="str">
        <f aca="false" t="array" ref="S688">_xlfn.IFS(N688="CONTRARIA", "1",N688= "MISMA","2")</f>
        <v>1</v>
      </c>
      <c r="T688" s="1" t="str">
        <f aca="false" t="array" ref="T688">_xlfn.IFS(I688="0-12","1", I688="13-24","2", I688="25-40","3", I688="41-60","4", I688="61-100","5")</f>
        <v>3</v>
      </c>
      <c r="U688" s="9" t="n">
        <v>-2</v>
      </c>
      <c r="V688" s="10" t="str">
        <f aca="false">IF(U688="","",IF(AND(U688&gt;=-9,U688&lt;=-6.5),"-9 a -6,5",IF(AND(U688&gt;=-6,U688&lt;=-3.5),"-6 a -3,5",IF(AND(U688&gt;=-3,U688&lt;=-1),"-3 a -1",IF(U688=-0.5,"-0,5",IF(AND(U688&gt;=0,U688&lt;=2.5),"0 a 2,5",IF(AND(U688&gt;=3,U688&lt;=5.5),"3 a 5,5",IF(AND(U688&gt;=6,U688&lt;=8.5),"6 a 8,5",IF(AND(U688&gt;=9,U688&lt;=20),"9 a 20","Fuera de rango")))))))))</f>
        <v>-3 a -1</v>
      </c>
      <c r="W688" s="11" t="n">
        <f aca="false">IF(V688="","",IF(V688="-9 a -6,5",2,IF(V688="-6 a -3,5",3,IF(V688="-3 a -1",4,IF(V688="-0,5","NORMA",IF(V688="0 a 2,5",5,IF(V688="3 a 5,5",6,IF(V688="6 a 8,5",7,IF(V688="9 a 20",8,"Fuera de rango")))))))))</f>
        <v>4</v>
      </c>
      <c r="X688" s="9" t="n">
        <v>0</v>
      </c>
      <c r="Y688" s="11" t="str">
        <f aca="false">IF(X688="","",IF(AND(X688&gt;=0,X688&lt;=4),"0 a 4",IF(AND(X688&gt;=4.5,X688&lt;=8.5),"4,5 a 8,5",IF(X688=9,"9",IF(AND(X688&gt;=9.5,X688&lt;=13),"9,5 a 13",IF(AND(X688&gt;=13.5,X688&lt;=20),"13,5 a 20",IF(AND(X688&gt;=20.5,X688&lt;=35),"20,5 a 35","Fuera de rango")))))))</f>
        <v>0 a 4</v>
      </c>
      <c r="Z688" s="11" t="n">
        <f aca="false">IF(Y688="","",IF(Y688="0 a 4",1,IF(Y688="4,5 a 8,5",2,IF(Y688="9","NORMA",IF(Y688="9,5 a 13",3,IF(Y688="13,5 a 20",4,IF(Y688="20,5 a 35",5,"Fuera de rango")))))))</f>
        <v>1</v>
      </c>
      <c r="AA688" s="9" t="n">
        <v>14</v>
      </c>
      <c r="AB688" s="10" t="str">
        <f aca="false">IF(AA688="","",IF(AND(AA688&gt;=0,AA688&lt;=9),"0 a 9",IF(AND(AA688&gt;=9.5,AA688&lt;=18.5),"9,5 a 18,5",IF(AA688=19,"19",IF(AND(AA688&gt;=19.5,AA688&lt;=28),"19,5 a 28",IF(AND(AA688&gt;=28.5,AA688&lt;=40),"28,5 a 40","Fuera de rango"))))))</f>
        <v>9,5 a 18,5</v>
      </c>
      <c r="AC688" s="11" t="n">
        <f aca="false" t="array" ref="AC688">_xlfn.IFS(AB688="","",AB688="0 a 9",1,AB688="9,5 a 18,5",2,AB688="19","NORMA",AB688="19,5 a 28",3,AB688="28,5 a 40",4,TRUE(),"Fuera de rango")</f>
        <v>2</v>
      </c>
      <c r="AD688" s="9" t="n">
        <v>10</v>
      </c>
      <c r="AE688" s="10" t="str">
        <f aca="false">IF(AD688="","",IF(AND(AD688&gt;=-10,AD688&lt;=0),"De -10 a 0",IF(AND(AD688&gt;=0.5,AD688&lt;=9.5),"0,5 a 9,5",IF(AD688=10,"10",IF(AND(AD688&gt;=10.5,AD688&lt;=20),"10,5 a 20",IF(AND(AD688&gt;=20.5,AD688&lt;=40),"20,5 a 40","Fuera de rango"))))))</f>
        <v>10</v>
      </c>
      <c r="AF688" s="12" t="str">
        <f aca="false">IF(AD688="","",IF(AND(AD688&gt;=-10,AD688&lt;=0),1,IF(AND(AD688&gt;=0.5,AD688&lt;=9.5),2,IF(AD688=10,"NORMA",IF(AND(AD688&gt;=10.5,AD688&lt;=20),3,IF(AND(AD688&gt;=20.5,AD688&lt;=40),4,""))))))</f>
        <v>NORMA</v>
      </c>
      <c r="AG688" s="9" t="n">
        <v>9</v>
      </c>
      <c r="AH688" s="10" t="str">
        <f aca="false">IF(AG688="","",IF(AND(AG688&gt;=0,AG688&lt;=4),"0 a 4",IF(AND(AG688&gt;=4.5,AG688&lt;=8.5),"4,5 a 8,5",IF(AG688=9,"9",IF(AND(AG688&gt;=9.5,AG688&lt;=13),"9,5 a 13",IF(AND(AG688&gt;=13.5,AG688&lt;=25),"13,5 a 25","Fuera de rango"))))))</f>
        <v>9</v>
      </c>
      <c r="AI688" s="10" t="str">
        <f aca="false">IF(AH688="","",IF(AH688="0 a 4",1,IF(AH688="4,5 a 8,5",2,IF(AH688="9","NORMA",IF(AH688="9,5 a 13",3,IF(AH688="13,5 a 25",4,""))))))</f>
        <v>NORMA</v>
      </c>
      <c r="AJ688" s="9" t="n">
        <v>5</v>
      </c>
      <c r="AK688" s="10" t="str">
        <f aca="false">IF(AJ688="","",IF(AND(AJ688&gt;=-15,AJ688&lt;=-10.5),"-15 a -10,5",IF(AND(AJ688&gt;=-10,AJ688&lt;=-4),"-10 a -4",IF(AND(AJ688&gt;=-4.5,AJ688&lt;=0),"-4,5 a 0",IF(AND(AJ688&gt;=0.5,AJ688&lt;=4.5),"0,5 a 4,5",IF(AJ688=5,"5",IF(AND(AJ688&gt;=5.5,AJ688&lt;=10),"5,5 a 10",IF(AND(AJ688&gt;=10.5,AJ688&lt;=20),"10,5 a 20","Fuera de rango"))))))))</f>
        <v>5</v>
      </c>
      <c r="AL688" s="11" t="str">
        <f aca="false">IF(AK688="","",IF(AK688="-15 a -10,5",1,IF(AK688="-10 a -4",2,IF(AK688="-4,5 a 0",3,IF(AK688="0,5 a 4,5",4,IF(AK688="5","NORMA",IF(AK688="5,5 a 10",5,IF(AK688="10,5 a 20",6,"Error"))))))))</f>
        <v>NORMA</v>
      </c>
      <c r="AM688" s="9" t="n">
        <v>0</v>
      </c>
      <c r="AN688" s="10" t="str">
        <f aca="false">IF(AM688="","",IF(AND(AM688&gt;=-7.5,AM688&lt;=-5.5),"-7,5 a -5,5",IF(AND(AM688&gt;=-5,AM688&lt;=-3),"-5 a -3",IF(AND(AM688&gt;=-2.5,AM688&lt;=-0.5),"-2,5 a -0,5",IF(AM688=0,"0,00",IF(AND(AM688&gt;=0.5,AM688&lt;=2.5),"0,5 a 2,5",IF(AND(AM688&gt;=3,AM688&lt;=5),"3 a 5",IF(AND(AM688&gt;=5.5,AM688&lt;=7.5),"5,5 a 7,5",IF(AND(AM688&gt;=8,AM688&lt;=10),"8 a 10","Fuera de rango")))))))))</f>
        <v>0,00</v>
      </c>
      <c r="AO688" s="11" t="str">
        <f aca="false">IF(AN688="","",IF(AN688="-7,5 a -5,5",1,IF(AN688="-5 a -3",2,IF(AN688="-2,5 a -0,5",3,IF(AN688="0,00","NORMA",IF(AN688="0,5 a 2,5",4,IF(AN688="3 a 5",5,IF(AN688="5,5 a 7,5",6,IF(AN688="8 a 10",7,"Error")))))))))</f>
        <v>NORMA</v>
      </c>
      <c r="AP688" s="9" t="n">
        <v>-8</v>
      </c>
      <c r="AQ688" s="10" t="str">
        <f aca="false">IF(AP688="","",IF(AND(AP688&gt;=-20,AP688&lt;=-9.5),"-20 a -9,5",IF(AND(AP688&gt;=-9,AP688&lt;=-6.5),"-9 a -6,5",IF(AP688=-6,"-6",IF(AND(AP688&gt;=-5.5,AP688&lt;=-3),"-5,5 a -3",IF(AND(AP688&gt;=-2.5,AP688&lt;=0),"-2,5 a 0",IF(AND(AP688&gt;=0.5,AP688&lt;=3),"0,5 a 3",IF(AND(AP688&gt;=3.5,AP688&lt;=6),"3,5 a 6",IF(AND(AP688&gt;=6.5,AP688&lt;=9),"6,5 a 9",IF(AND(AP688&gt;=9.5,AP688&lt;=20),"9,5 a 20","Fuera de rango"))))))))))</f>
        <v>-9 a -6,5</v>
      </c>
      <c r="AR688" s="11" t="n">
        <f aca="false">IF(AQ688="","",IF(AQ688="-20 a -9,5",1,IF(AQ688="-9 a -6,5",2,IF(AQ688="-6","NORMA",IF(AQ688="-5,5 a -3",3,IF(AQ688="-2,5 a 0",4,IF(AQ688="0,5 a 3",5,IF(AQ688="3,5 a 6",6,IF(AQ688="6,5 a 9",7,IF(AQ688="9,5 a 20",8,""))))))))))</f>
        <v>2</v>
      </c>
      <c r="AS688" s="9" t="n">
        <v>0</v>
      </c>
      <c r="AT688" s="10" t="str">
        <f aca="false">IF(AS688="","",IF(AND(AS688&gt;=-16,AS688&lt;=-14),"-16 a -14",IF(AND(AS688&gt;=-13.5,AS688&lt;=-11.5),"-13,5 a -11,5",IF(AND(AS688&gt;=-11,AS688&lt;=-9),"-11 a -9",IF(AND(AS688&gt;=-8.5,AS688&lt;=-6.5),"-8,5 a -6,5",IF(AND(AS688&gt;=-6,AS688&lt;=-4),"-6 a -4",IF(AND(AS688&gt;=-3.5,AS688&lt;=-1.5),"-3,5 a -1,5",IF(AND(AS688&gt;=-1,AS688&lt;=1),"-1 a 1",IF(AND(AS688&gt;=1.5,AS688&lt;=3.5),"1,5 a 3,5",IF(AND(AS688&gt;=4,AS688&lt;=6),"4 a 6",IF(AND(AS688&gt;=6.5,AS688&lt;=8.5),"6,5 a 8,5",IF(AND(AS688&gt;=9,AS688&lt;=11),"9 a 11",IF(AND(AS688&gt;=11.5,AS688&lt;=13.5),"11,5 a 13,5",IF(AND(AS688&gt;=14,AS688&lt;=16),"14 a 16",IF(AND(AS688&gt;=16.5,AS688&lt;=18.5),"16,5 a 18,5",IF(AND(AS688&gt;=19,AS688&lt;=21),"19 a 21","Fuera de rango"))))))))))))))))</f>
        <v>-1 a 1</v>
      </c>
      <c r="AU688" s="11" t="n">
        <f aca="false" t="array" ref="AU688">IF(AT688="","",_xlfn.IFS(AT688="-16 a -14",1,AT688="-13,5 a -11,5",2,AT688="-11 a -9",3,AT688="-8,5 a -6,5",4,AT688="-6 a -4",5,AT688="-3,5 a -1,5",6,AT688="-1 a 1",7,AT688="1,5 a 3,5",8,AT688="4 a 6","NORMA",AT688="6,5 a 8,5",9,AT688="9 a 11",10,AT688="11,5 a 13,5",11,AT688="14 a 16",12,AT688="16,5 a 18,5",13,AT688="19 a 21",14,TRUE(),""))</f>
        <v>7</v>
      </c>
      <c r="AV688" s="9" t="n">
        <v>1</v>
      </c>
      <c r="AW688" s="10" t="str">
        <f aca="false">IF(AV688="","",IF(AND(AV688&gt;=-1,AV688&lt;=-0.5),"-1 a -0,5",IF(AND(AV688&gt;-0.5,AV688&lt;=0),"De -0,5 a 0",IF(AND(AV688&gt;=0.25,AV688&lt;=0.75),"0,25 a 0,75",IF(AND(AV688&gt;=1,AV688&lt;=1.5),"1 a 1,5",IF(AND(AV688&gt;=1.75,AV688&lt;=2.25),"1,75 a 2,25",IF(AND(AV688&gt;=2.5,AV688&lt;=3),"2,5 a 3",IF(AND(AV688&gt;=3.25,AV688&lt;=3.75),"3,25 a 3,75","Fuera de rango"))))))))</f>
        <v>1 a 1,5</v>
      </c>
      <c r="AX688" s="10" t="n">
        <f aca="false">IF(AW688="","",IF(OR(AW688="-1 a -0,5",AW688="-1 a -0.5"),1,IF(OR(AW688="De -0,5 a 0",AW688="-0,5 a 0",AW688="De -0.5 a 0"),2,IF(OR(AW688="0,25 a 0,75",AW688="0.25 a 0.75"),"NORMA",IF(OR(AW688="1 a 1,5",AW688="1 a 1.5"),3,IF(OR(AW688="1,75 a 2,25",AW688="1.75 a 2.25"),4,IF(OR(AW688="2,5 a 3",AW688="2.5 a 3"),5,IF(OR(AW688="3,25 a 3,75",AW688="3.25 a 3.75"),6,""))))))))</f>
        <v>3</v>
      </c>
      <c r="AY688" s="9" t="n">
        <v>-9</v>
      </c>
      <c r="AZ688" s="10" t="str">
        <f aca="false">IF(AY688="","",IF(AND(AY688&gt;=-20,AY688&lt;=-9.5),"-20 a -9,5",IF(AND(AY688&gt;=-9,AY688&lt;=-6.5),"-9 a -6,5",IF(AY688=-6,"-6",IF(AND(AY688&gt;=-5.5,AY688&lt;=-3),"-5,5 a -3",IF(AND(AY688&gt;=-2.5,AY688&lt;=0),"-2,5 a 0",IF(AND(AY688&gt;=0.5,AY688&lt;=3),"0,5 a 3",IF(AND(AY688&gt;=3.5,AY688&lt;=6),"3,5 a 6","Fuera de rango"))))))))</f>
        <v>-9 a -6,5</v>
      </c>
      <c r="BA688" s="11" t="n">
        <f aca="false">IF(AZ688="","",IF(AZ688="-20 a -9,5",1,IF(AZ688="-9 a -6,5",2,IF(AZ688="-6","NORMA",IF(AZ688="-5,5 a -3",3,IF(AZ688="-2,5 a 0",4,IF(AZ688="0,5 a 3",5,IF(AZ688="3,5 a 6",6,""))))))))</f>
        <v>2</v>
      </c>
      <c r="BB688" s="9" t="n">
        <v>0</v>
      </c>
      <c r="BC688" s="10" t="str">
        <f aca="false" t="array" ref="BC688">IF(BB688="","",_xlfn.IFS(AND(BB688&gt;=0,BB688&lt;=2),"0 a 2",AND(BB688&gt;=2.5,BB688&lt;=4.5),"2,5 a 4,5",AND(BB688&gt;=5,BB688&lt;=7),"5 a 7",AND(BB688&gt;=7.5,BB688&lt;=9.5),"7,5 a 9,5",AND(BB688&gt;=10,BB688&lt;=12),"10 a 12",AND(BB688&gt;=12.5,BB688&lt;=14.5),"12,5 a 14,5",BB688=15,"15",AND(BB688&gt;=15.5,BB688&lt;=17.5),"15,5 a 17,5",AND(BB688&gt;=18,BB688&lt;=20),"18 a 20",AND(BB688&gt;=20.5,BB688&lt;=22.5),"20,5 a 22,5",AND(BB688&gt;=23,BB688&lt;=25),"23 a 25",TRUE(),"Fuera de rango"))</f>
        <v>0 a 2</v>
      </c>
      <c r="BD688" s="11" t="n">
        <f aca="false" t="array" ref="BD688">IF(BC688="","",_xlfn.IFS(BC688="0 a 2",1,BC688="2,5 a 4,5",2,BC688="5 a 7",3,BC688="7,5 a 9,5",4,BC688="10 a 12",5,BC688="12,5 a 14,5",6,BC688="15","NORMA",BC688="15,5 a 17,5",7,BC688="18 a 20",8,BC688="20,5 a 22,5",9,BC688="23 a 25",10,TRUE(),"Fuera de rango"))</f>
        <v>1</v>
      </c>
      <c r="BE688" s="9" t="n">
        <v>18</v>
      </c>
      <c r="BF688" s="10" t="str">
        <f aca="false">IF(BE688="","",IF(AND(BE688&gt;=-20,BE688&lt;=-10),"-20 a -10",IF(AND(BE688&gt;=-9.5,BE688&lt;=0.5),"-9,5 a 0,5",IF(AND(BE688&gt;=1,BE688&lt;=11),"1 a 11",IF(AND(BE688&gt;=11.5,BE688&lt;=20.5),"11,5 a 20,5",IF(BE688=21,"21",IF(AND(BE688&gt;=21.5,BE688&lt;=31.5),"21,5 a 31,5",IF(AND(BE688&gt;=32,BE688&lt;=42),"32 a 42","Fuera de rango"))))))))</f>
        <v>11,5 a 20,5</v>
      </c>
      <c r="BG688" s="11" t="n">
        <f aca="false">IF(BF688="","",IF(BF688="-20 a -10",1,IF(BF688="-9,5 a 0,5",2,IF(BF688="1 a 11",3,IF(BF688="11,5 a 20,5",4,IF(BF688="21","NORMA",IF(BF688="21,5 a 31,5",5,IF(BF688="32 a 42",6,""))))))))</f>
        <v>4</v>
      </c>
      <c r="BH688" s="9" t="n">
        <v>14</v>
      </c>
      <c r="BI688" s="10" t="str">
        <f aca="false">IF(BH688="","",IF(AND(BH688&gt;=-20,BH688&lt;=-15),"-20 a -15",IF(AND(BH688&gt;=-14.5,BH688&lt;=-9.5),"-14,5 a -9,5",IF(AND(BH688&gt;=-9,BH688&lt;=-4),"-9 a -4",IF(AND(BH688&gt;=-3.5,BH688&lt;=2.5),"-3,5 a 2,5",IF(AND(BH688&gt;=3,BH688&lt;=8),"3 a 8",IF(AND(BH688&gt;=8.5,BH688&lt;=14.5),"8,5 a 14,5",IF(BH688=15,"15",IF(AND(BH688&gt;=15.5,BH688&lt;=20.5),"15,5 a 20,5",IF(AND(BH688&gt;=21,BH688&lt;=26),"21 a 26","Fuera de rango"))))))))))</f>
        <v>8,5 a 14,5</v>
      </c>
      <c r="BJ688" s="11" t="n">
        <f aca="false">IF(BI688="","",IF(BI688="-20 a -15",1,IF(BI688="-14,5 a -9,5",2,IF(BI688="-9 a -4",3,IF(BI688="-3,5 a 2,5",4,IF(BI688="3 a 8",5,IF(BI688="8,5 a 14,5",6,IF(BI688="15","NORMA",IF(BI688="15,5 a 20,5",7,IF(BI688="21 a 26",8,IF(BI688="26,5 a 31,5",9,"")))))))))))</f>
        <v>6</v>
      </c>
      <c r="BK688" s="9" t="n">
        <v>13</v>
      </c>
      <c r="BL688" s="10" t="str">
        <f aca="false">IF(BK688="","",IF(AND(BK688&gt;=0,BK688&lt;=2),"0 - 2",IF(AND(BK688&gt;=2.5,BK688&lt;=4.5),"2,5 - 4,5",IF(AND(BK688&gt;=5,BK688&lt;=7),"5 - 7",IF(AND(BK688&gt;=7.5,BK688&lt;=9.5),"7,5 - 9,5",IF(AND(BK688&gt;=10,BK688&lt;=12),"10 - 12",IF(AND(BK688&gt;=12.5,BK688&lt;=13.5),"12,5 - 13,5",IF(BK688=14,"14",IF(AND(BK688&gt;=14.5,BK688&lt;=16.5),"14,5 - 16,5",IF(AND(BK688&gt;=17,BK688&lt;=19),"17 - 19",IF(AND(BK688&gt;=19.5,BK688&lt;=21.5),"19,5 - 21,5",IF(AND(BK688&gt;=22,BK688&lt;=24),"22 - 24",IF(AND(BK688&gt;=24.5,BK688&lt;=26.5),"24,5 - 26,5",IF(AND(BK688&gt;=27,BK688&lt;=29),"27 - 29",IF(AND(BK688&gt;=29.5,BK688&lt;=30),"29,5 - 30","Fuera de rango")))))))))))))))</f>
        <v>12,5 - 13,5</v>
      </c>
      <c r="BM688" s="11" t="n">
        <f aca="false">IF(BL688="","",IF(BL688="0 - 2",1,IF(BL688="2,5 - 4,5",2,IF(BL688="5 - 7",3,IF(BL688="7,5 - 9,5",4,IF(BL688="10 - 12",5,IF(BL688="12,5 - 13,5",6,IF(BL688="14","NORMA",IF(BL688="14,5 - 16,5",7,IF(BL688="17 - 19",8,IF(BL688="19,5 - 21,5",9,IF(BL688="22 - 24",10,IF(BL688="24,5 - 26,5",11,IF(BL688="27 - 29",12,IF(BL688="29,5 - 30",13,"")))))))))))))))</f>
        <v>6</v>
      </c>
      <c r="BN688" s="9" t="n">
        <v>23</v>
      </c>
      <c r="BO688" s="11" t="str">
        <f aca="false">IF(BN688="","",IF(AND(BN688&gt;=-20,BN688&lt;=-10),"-20 a -10",IF(AND(BN688&gt;=-9.5,BN688&lt;=0.5),"-9,5 a 0,5",IF(AND(BN688&gt;=1,BN688&lt;=11),"1 a 11",IF(AND(BN688&gt;=11.5,BN688&lt;=21.5),"11,5 a 21,5",IF(BN688=22,"22",IF(AND(BN688&gt;=22.5,BN688&lt;=32.5),"22,5 a 32,5",IF(AND(BN688&gt;=33,BN688&lt;=43),"33 a 43","Fuera de rango"))))))))</f>
        <v>22,5 a 32,5</v>
      </c>
      <c r="BP688" s="11" t="n">
        <f aca="false">IF(BO688="","",IF(BO688="-20 a -10",1,IF(BO688="-9,5 a 0,5",2,IF(BO688="1 a 11",3,IF(BO688="11,5 a 21,5",4,IF(BO688="22","NORMA",IF(BO688="22,5 a 32,5",5,IF(BO688="33 a 43",6,""))))))))</f>
        <v>5</v>
      </c>
      <c r="BQ688" s="9" t="n">
        <v>13</v>
      </c>
      <c r="BR688" s="10" t="str">
        <f aca="false">IF(BQ688="","",IF(AND(BQ688&gt;=-20,BQ688&lt;=-15),"-20 a -15",IF(AND(BQ688&gt;=-14.5,BQ688&lt;=-9.5),"-14,5 a -9,5",IF(AND(BQ688&gt;=-9,BQ688&lt;=-4),"-9 a -4",IF(AND(BQ688&gt;=-3.5,BQ688&lt;=2.5),"-3,5 a 2,5",IF(AND(BQ688&gt;=3,BQ688&lt;=8),"3 a 8",IF(AND(BQ688&gt;=8.5,BQ688&lt;=13.5),"8,5 a 13,5",IF(AND(BQ688&gt;=14,BQ688&lt;=17.5),"14 a 17,5",IF(BQ688=18,"18",IF(AND(BQ688&gt;=18.5,BQ688&lt;=23.5),"18,5 a 23,5",IF(AND(BQ688&gt;=24,BQ688&lt;=29),"24 a 29",IF(AND(BQ688&gt;=29.5,BQ688&lt;=34.5),"29,5 a 34,5",IF(AND(BQ688&gt;=35,BQ688&lt;=40),"35 a 40","Fuera de rango")))))))))))))</f>
        <v>8,5 a 13,5</v>
      </c>
      <c r="BS688" s="11" t="n">
        <f aca="false">IF(BR688="","",IF(BR688="-20 a -15",1,IF(BR688="-14,5 a -9,5",2,IF(BR688="-9 a -4",3,IF(BR688="-3,5 a 2,5",4,IF(BR688="3 a 8",5,IF(BR688="8,5 a 13,5",6,IF(BR688="14 a 17,5",7,IF(BR688="18","NORMA",IF(BR688="18,5 a 23,5",8,IF(BR688="24 a 29",9,IF(BR688="29,5 a 34,5",10,IF(BR688="35 a 40",11,"")))))))))))))</f>
        <v>6</v>
      </c>
      <c r="BT688" s="9" t="n">
        <v>0</v>
      </c>
      <c r="BU688" s="10" t="str">
        <f aca="false">IF(BT688="","",IF(AND(BT688&gt;=-20,BT688&lt;=-18),"-20 a -18",IF(AND(BT688&gt;=-17.5,BT688&lt;=-15.5),"-17,5 a -15,5",IF(AND(BT688&gt;=-15,BT688&lt;=-13),"-15 a -13",IF(AND(BT688&gt;=-12.5,BT688&lt;=-10.5),"-12,5 a -10,5",IF(AND(BT688&gt;=-10,BT688&lt;=-8),"-10 a -8",IF(AND(BT688&gt;=-7.5,BT688&lt;=-5.5),"-7,5 a -5,5",IF(AND(BT688&gt;=-5,BT688&lt;=-3),"-5 a -3",IF(AND(BT688&gt;=-2.5,BT688&lt;=-0.5),"-2,5 a -0,5",IF(BT688=0,"0",IF(AND(BT688&gt;=0.5,BT688&lt;=2.5),"0,5 a 2,5",IF(AND(BT688&gt;=3,BT688&lt;=5),"3 a 5",IF(AND(BT688&gt;=5.5,BT688&lt;=7.5),"5,5 a 7,5",IF(AND(BT688&gt;=8,BT688&lt;=10),"8 a 10",IF(AND(BT688&gt;=10.5,BT688&lt;=12.5),"10,5 a 12,5",IF(AND(BT688&gt;=13,BT688&lt;=15),"13 a 15",IF(AND(BT688&gt;=15.5,BT688&lt;=17.5),"15,5 a 17,5",IF(AND(BT688&gt;=18,BT688&lt;=20),"18 a 20","Fuera de rango"))))))))))))))))))</f>
        <v>0</v>
      </c>
      <c r="BV688" s="11" t="str">
        <f aca="false">IF(BT688="","",IF(BT688=0,"NORMA",IF(AND(BT688&gt;=-20,BT688&lt;=-18),2,IF(AND(BT688&gt;=-17.5,BT688&lt;=-15.5),2,IF(AND(BT688&gt;=-15,BT688&lt;=-13),3,IF(AND(BT688&gt;=-12.5,BT688&lt;=-10.5),4,IF(AND(BT688&gt;=-10,BT688&lt;=-8),5,IF(AND(BT688&gt;=-7.5,BT688&lt;=-5.5),6,IF(AND(BT688&gt;=-5,BT688&lt;=-3),7,IF(AND(BT688&gt;=-2.5,BT688&lt;=-0.5),8,IF(AND(BT688&gt;=0.5,BT688&lt;=2.5),9,IF(AND(BT688&gt;=3,BT688&lt;=5),10,IF(AND(BT688&gt;=5.5,BT688&lt;=7.5),11,IF(AND(BT688&gt;=8,BT688&lt;=10),12,IF(AND(BT688&gt;=10.5,BT688&lt;=12.5),13,IF(AND(BT688&gt;=13,BT688&lt;=15),14,IF(AND(BT688&gt;=15.5,BT688&lt;=17.5),15,IF(AND(BT688&gt;=18,BT688&lt;=20),16,"Fuera de rango"))))))))))))))))))</f>
        <v>NORMA</v>
      </c>
      <c r="BW688" s="9" t="n">
        <v>-8</v>
      </c>
      <c r="BX688" s="10" t="n">
        <f aca="false">18.5- (0.3*H688)</f>
        <v>9.2</v>
      </c>
      <c r="BY688" s="10" t="n">
        <f aca="false">(BW688)-(BX688)</f>
        <v>-17.2</v>
      </c>
      <c r="BZ688" s="10" t="str">
        <f aca="false">IF(BY688="","",IF(BY688&lt;-27.5,"De -30 a -28",IF(BY688&lt;-25,"De -27,5 a -25,5",IF(BY688&lt;-22.5,"De -25 a -23",IF(BY688&lt;-20,"De -22,5 a -20,5",IF(BY688&lt;-17.5,"De -20 a -18",IF(BY688&lt;-15,"De -17,5 a -15,5",IF(BY688&lt;-12.5,"De -15 a -13",IF(BY688&lt;-10,"De -12,5 a -10,5",IF(BY688&lt;-7.5,"De -10 a -8",IF(BY688&lt;-5,"De -7,5 a -5,5",IF(BY688&lt;-2.5,"De -5 a -3",IF(BY688&lt;0,"De -2,5 a -0,5",IF(BY688&lt;2.5,"De 0 a 2",IF(BY688&lt;5,"De 2,5 a 4,5",IF(BY688&lt;7.5,"De 5 a 7",IF(BY688&lt;10,"De 7,5 a 9,5",IF(BY688&lt;12.5,"De 10 a 12",IF(BY688&lt;15,"De 12,5 a 14,5",IF(BY688&lt;17.5,"De 15 a 17",IF(BY688&lt;20,"De 17,5 a 19,5",IF(BY688&lt;22.5,"De 20 a 22",IF(BY688&lt;25,"De 22,5 a 24,5",IF(BY688&lt;27.5,"De 25 a 27","De 27,5 a 30"))))))))))))))))))))))))</f>
        <v>De -17,5 a -15,5</v>
      </c>
      <c r="CA688" s="12" t="n">
        <f aca="false">IF(BY688="","",IF(BY688&lt;=-28,1,IF(BY688&lt;=-25.5,2,IF(BY688&lt;=-23,3,IF(BY688&lt;=-20.5,4,IF(BY688&lt;=-18,5,IF(BY688&lt;=-15.5,6,IF(BY688&lt;=-13,7,IF(BY688&lt;=-10.5,8,IF(BY688&lt;=-8,9,IF(BY688&lt;=-5.5,10,IF(BY688&lt;=-3,11,IF(BY688&lt;=-0.5,12,IF(BY688&lt;=2,13,IF(BY688&lt;=4.5,14,IF(BY688&lt;=7,15,IF(BY688&lt;=9.5,16,IF(BY688&lt;=12,17,IF(BY688&lt;=14.5,18,IF(BY688&lt;=17,19,IF(BY688&lt;=19.5,20,IF(BY688&lt;=22,21,IF(BY688&lt;=24.5,22,IF(BY688&lt;=27,23,IF(BY688&lt;=30,24,"Fuera de rango")))))))))))))))))))))))))</f>
        <v>6</v>
      </c>
      <c r="CB688" s="9" t="n">
        <v>-7.5</v>
      </c>
      <c r="CC688" s="10" t="n">
        <f aca="false">18.5- (0.3*H688)</f>
        <v>9.2</v>
      </c>
      <c r="CD688" s="10" t="n">
        <f aca="false">(CB688)-(CC688)</f>
        <v>-16.7</v>
      </c>
      <c r="CE688" s="10" t="str">
        <f aca="false">IF(CD688="","",IF(CD688&lt;-27.5,"De -30 a -28",IF(CD688&lt;-25,"De -27,5 a -25,5",IF(CD688&lt;-22.5,"De -25 a -23",IF(CD688&lt;-20,"De -22,5 a -20,5",IF(CD688&lt;-17.5,"De -20 a -18",IF(CD688&lt;-15,"De -17,5 a -15,5",IF(CD688&lt;-12.5,"De -15 a -13",IF(CD688&lt;-10,"De -12,5 a -10,5",IF(CD688&lt;-7.5,"De -10 a -8",IF(CD688&lt;-5,"De -7,5 a -5,5",IF(CD688&lt;-2.5,"De -5 a -3",IF(CD688&lt;0,"De -2,5 a -0,5",IF(CD688&lt;=2,"De 0 a 2",IF(CD688&lt;=4.5,"De 2,5 a 4,5",IF(CD688&lt;=7,"De 5 a 7",IF(CD688&lt;=9.5,"De 7,5 a 9,5",IF(CD688&lt;=12,"De 10 a 12",IF(CD688&lt;=14.5,"De 12,5 a 14,5",IF(CD688&lt;=17,"De 15 a 17",IF(CD688&lt;=19.5,"De 17,5 a 19,5",IF(CD688&lt;=22,"De 20 a 22",IF(CD688&lt;=24.5,"De 22,5 a 24,5",IF(CD688&lt;=27,"De 25 a 27","De 27,5 a 30"))))))))))))))))))))))))</f>
        <v>De -17,5 a -15,5</v>
      </c>
      <c r="CF688" s="12" t="n">
        <f aca="false">IF(CD688="","",IF(CD688&lt;-27.5,1,IF(CD688&lt;-25,2,IF(CD688&lt;-22.5,3,IF(CD688&lt;-20,4,IF(CD688&lt;-17.5,5,IF(CD688&lt;-15,6,IF(CD688&lt;-12.5,7,IF(CD688&lt;-10,8,IF(CD688&lt;-7.5,9,IF(CD688&lt;-5,10,IF(CD688&lt;-2.5,11,IF(CD688&lt;0,12,IF(CD688&lt;2.5,13,IF(CD688&lt;5,14,IF(CD688&lt;7.5,15,IF(CD688&lt;10,16,IF(CD688&lt;12.5,17,IF(CD688&lt;15,18,IF(CD688&lt;17.5,19,IF(CD688&lt;20,20,IF(CD688&lt;22.5,21,IF(CD688&lt;25,22,IF(CD688&lt;27.5,23,24))))))))))))))))))))))))</f>
        <v>6</v>
      </c>
      <c r="CG688" s="9" t="n">
        <v>-3.5</v>
      </c>
      <c r="CH688" s="10" t="str">
        <f aca="false">IF(CG688="","",IF(AND(CG688&gt;=-10,CG688&lt;=-9.5),"-10 a -9,5",IF(AND(CG688&gt;-9.5,CG688&lt;=-8.5),"-9 a -8,5",IF(AND(CG688&gt;-8.5,CG688&lt;=-7.5),"-8 a -7,5",IF(AND(CG688&gt;-7.5,CG688&lt;=-6.5),"-7 a -6,5",IF(AND(CG688&gt;-6.5,CG688&lt;=-5.5),"-6 a -5,5",IF(AND(CG688&gt;-5.5,CG688&lt;=-4.5),"-5 a -4,5",IF(AND(CG688&gt;-4.5,CG688&lt;=-3.5),"-4 a -3,5",IF(AND(CG688&gt;-3.5,CG688&lt;=-2.5),"-3 a -2,5",IF(CG688=-2.25,"-2,25",IF(AND(CG688&gt;-2.5,CG688&lt;=-1.5),"-2 a -1,5",IF(AND(CG688&gt;-1.5,CG688&lt;=-0.5),"-1 a -0,5",IF(AND(CG688&gt;-0.5,CG688&lt;=0.5),"0 a 0,5",IF(AND(CG688&gt;0.5,CG688&lt;=1.5),"1 a 1,5",IF(AND(CG688&gt;1.5,CG688&lt;=2.5),"2 a 2,5",IF(AND(CG688&gt;2.5,CG688&lt;=3.5),"3 a 3,5",IF(AND(CG688&gt;3.5,CG688&lt;=4.5),"4 a 4,5",IF(AND(CG688&gt;4.5,CG688&lt;=5.5),"5 a 5,5",IF(AND(CG688&gt;5.5,CG688&lt;=6.5),"6 a 6,5",IF(AND(CG688&gt;6.5,CG688&lt;=7.5),"7 a 7,5",IF(AND(CG688&gt;7.5,CG688&lt;=8.5),"8 a 8,5",IF(AND(CG688&gt;8.5,CG688&lt;=9.5),"9 a 9,5",IF(CG688&gt;=10,"10","Fuera de rango")))))))))))))))))))))))</f>
        <v>-4 a -3,5</v>
      </c>
      <c r="CI688" s="11" t="n">
        <f aca="false">IF(CG688="","",IF(CG688=-2.25,"NORMA",IF(CG688&lt;=-9.5,1,IF(CG688&lt;=-8.5,2,IF(CG688&lt;=-7.5,3,IF(CG688&lt;=-6.5,4,IF(CG688&lt;=-5.5,5,IF(CG688&lt;=-4.5,6,IF(CG688&lt;=-3.5,7,IF(CG688&lt;=-2.5,8,IF(CG688&lt;=-1.5,9,IF(CG688&lt;=-0.5,10,IF(CG688&lt;=0.5,11,IF(CG688&lt;=1.5,12,IF(CG688&lt;=2.5,13,IF(CG688&lt;=3.5,14,IF(CG688&lt;=4.5,15,IF(CG688&lt;=5.5,16,IF(CG688&lt;=6.5,17,IF(CG688&lt;=7.5,18,IF(CG688&lt;=8.5,19,IF(CG688&lt;=9.5,20,IF(CG688=10,21,"Fuera de rango")))))))))))))))))))))))</f>
        <v>7</v>
      </c>
      <c r="CJ688" s="9" t="n">
        <v>1.75</v>
      </c>
      <c r="CK688" s="10" t="str">
        <f aca="false">IF(CJ688="","",IF(AND(CJ688&gt;=-6,CJ688&lt;=-5.5),"-6 a -5,5",IF(AND(CJ688&gt;-5.5,CJ688&lt;=-4.5),"-5 a -4,5",IF(AND(CJ688&gt;-4.5,CJ688&lt;=-3.5),"-4 a -3,5",IF(AND(CJ688&gt;-3.5,CJ688&lt;=-2.5),"-3 a -2,5",IF(AND(CJ688&gt;-2.5,CJ688&lt;=-1.5),"-2 a -1,5",IF(AND(CJ688&gt;-1.5,CJ688&lt;=-0.5),"-1 a -0,5",IF(AND(CJ688&gt;-0.5,CJ688&lt;=0.5),"0 a 0,5",IF(AND(CJ688&gt;0.5,CJ688&lt;=1.5),"1 a 1,5",IF(AND(CJ688&gt;1.5,CJ688&lt;2.5),"2",IF(AND(CJ688&gt;=2.5,CJ688&lt;=3),"2,5 a 3",IF(AND(CJ688&gt;3,CJ688&lt;=4),"3,5 a 4",IF(AND(CJ688&gt;4,CJ688&lt;=5),"4,5 a 5",IF(AND(CJ688&gt;5,CJ688&lt;=6),"5,5 a 6",IF(AND(CJ688&gt;6,CJ688&lt;=7),"6,5 a 7",IF(AND(CJ688&gt;7,CJ688&lt;=8),"7,5 a 8",IF(AND(CJ688&gt;8,CJ688&lt;=9.5),"8,5 a 9,5",IF(CJ688=10,"10","Fuera de rango"))))))))))))))))))</f>
        <v>2</v>
      </c>
      <c r="CL688" s="11" t="str">
        <f aca="false">IF(CK688="","",IF(OR(CK688="-6 a -5,5",CK688="-6 - -5,5"),1,IF(OR(CK688="-5 a -4,5",CK688="-5 - -4,5"),2,IF(OR(CK688="-4 a -3,5",CK688="-4 - -3,5"),3,IF(OR(CK688="-3 a -2,5",CK688="-3 - -2,5"),4,IF(OR(CK688="-2 a -1,5",CK688="-2 - -1,5"),5,IF(OR(CK688="-1 a -0,5",CK688="-1 - -0,5"),6,IF(OR(CK688="0 a 0,5",CK688="0 - 0,5"),7,IF(OR(CK688="1 a 1,5",CK688="1 - 1,5"),8,IF(CK688="2","NORMA",IF(OR(CK688="2,5 a 3",CK688="2,5 - 3"),9,IF(OR(CK688="3,5 a 4",CK688="3,5 - 4"),10,IF(OR(CK688="4,5 a 5",CK688="4,5 - 5"),11,IF(OR(CK688="5,5 a 6",CK688="5,5 - 6"),12,IF(OR(CK688="6,5 a 7",CK688="6,5 - 7"),13,IF(OR(CK688="7,5 a 8",CK688="7,5 - 8"),14,IF(OR(CK688="8,5 a 9",CK688="8,5 - 9,5",CK688="9 a 9,5"),15,IF(CK688="10",15,IF(OR(CK688="0,5 a 1",CK688="0,5 - 1"),7,"Fuera de rango")))))))))))))))))))</f>
        <v>NORMA</v>
      </c>
      <c r="CO688" s="10" t="str">
        <f aca="false">IF(CM688&gt;0,"EME"," ")</f>
        <v> </v>
      </c>
      <c r="CQ688" s="10" t="str">
        <f aca="false">IF(CP688&gt;0,"0", " ")</f>
        <v> </v>
      </c>
      <c r="CR688" s="10" t="str">
        <f aca="false">IF(CP688&gt;0,"EME"," ")</f>
        <v> </v>
      </c>
      <c r="CS688" s="9" t="n">
        <v>0</v>
      </c>
      <c r="CV688" s="9" t="n">
        <v>0</v>
      </c>
      <c r="CY688" s="9" t="n">
        <v>-4.5</v>
      </c>
      <c r="DB688" s="9" t="n">
        <v>-3</v>
      </c>
      <c r="DC688" s="11" t="str">
        <f aca="false">IF(DB688&lt;0,"2"," ")</f>
        <v>2</v>
      </c>
      <c r="DD688" s="11" t="str">
        <f aca="false">IF(DB688&lt;0,"MIO"," ")</f>
        <v>MIO</v>
      </c>
      <c r="DE688" s="9" t="n">
        <v>-0.5</v>
      </c>
      <c r="DF688" s="10" t="str">
        <f aca="false">IF(DE688&lt;0,"3"," ")</f>
        <v>3</v>
      </c>
      <c r="DG688" s="10" t="str">
        <f aca="false">IF(DE688&lt;0,"AST"," ")</f>
        <v>AST</v>
      </c>
      <c r="DH688" s="9" t="n">
        <v>-0.5</v>
      </c>
      <c r="DI688" s="10" t="str">
        <f aca="false">IF(DH688&lt;0,"3"," ")</f>
        <v>3</v>
      </c>
      <c r="DJ688" s="10" t="str">
        <f aca="false">IF(DH688&lt;0,"AST"," ")</f>
        <v>AST</v>
      </c>
      <c r="DK688" s="9" t="n">
        <v>0</v>
      </c>
      <c r="DL688" s="10" t="str">
        <f aca="false">IF(DK688&gt;0,"4"," ")</f>
        <v> </v>
      </c>
      <c r="DM688" s="10" t="str">
        <f aca="false">IF(DK688&gt;0,"PRE"," ")</f>
        <v> </v>
      </c>
      <c r="DN688" s="9" t="n">
        <v>0</v>
      </c>
      <c r="DO688" s="10" t="str">
        <f aca="false">IF(DN688&gt;0,"4"," ")</f>
        <v> </v>
      </c>
      <c r="DP688" s="10" t="str">
        <f aca="false">IF(DN688&gt;0,"PRE"," ")</f>
        <v> </v>
      </c>
      <c r="DS688" s="12" t="str">
        <f aca="false">CONCATENATE(CO688,CU688,DA688,DG688,DM688)</f>
        <v> AST </v>
      </c>
      <c r="DT688" s="10" t="e">
        <f aca="false" t="array" ref="DT688">_xlfn.IFS(DS688="EME    ","0", DS688=" HIP   ","1", DS688="  MIO  ","2", DS688="   AST ","3", DS688="    PRE","4", DS688="EME   PRE","5", DS688=" HIP  PRE","6", DS688=" HIP AST ","7", DS688="  MIO PRE","8", DS688="  MIOAST ","9", DS688="   ASTPRE","10",DS688=" HIP ASTPRE","11", DS688="  MIOASTPRE","12", DS688="     ","0")</f>
        <v>#N/A</v>
      </c>
      <c r="DV688" s="1" t="e">
        <f aca="false" t="array" ref="DV688">_xlfn.IFS(DU688="SI","2", DU688="NO","1")</f>
        <v>#N/A</v>
      </c>
      <c r="DX688" s="11" t="str">
        <f aca="false">IF(DW688=0,"1","2")</f>
        <v>1</v>
      </c>
      <c r="DY688" s="11" t="str">
        <f aca="false" t="array" ref="DY688">_xlfn.IFS(DW688=0,"0", DW688=0.25, "1", DW688=0.5,"2", DW688=0.75,"3", DW688=1,"4",DW688=1.25,"5", DW688=1.5,"6", DW688=1.75,"7", DW688=2,"8")</f>
        <v>0</v>
      </c>
      <c r="EA688" s="11" t="str">
        <f aca="false">IF(DZ688=0,"1","2")</f>
        <v>1</v>
      </c>
      <c r="EB688" s="11" t="str">
        <f aca="false" t="array" ref="EB688">_xlfn.IFS(DZ688=0,"0", DZ688=0.25, "1", DZ688=0.5,"2", DZ688=0.75,"3", DZ688=1,"4",DZ688=1.25,"5", DZ688=1.5,"6", DZ688=1.75,"7", DZ688=2,"8")</f>
        <v>0</v>
      </c>
      <c r="ED688" s="10" t="str">
        <f aca="false">IF(EC688=0,"1","2")</f>
        <v>1</v>
      </c>
      <c r="EE688" s="11" t="str">
        <f aca="false" t="array" ref="EE688">_xlfn.IFS(EC688=0,"0", EC688=-0.25, "1", EC688=-0.5,"2", EC688=-0.75,"3", EC688=-1,"4",EC688=-1.25,"5", EC688=-1.5,"6", EC688=-1.75,"7", EC688=-2,"8", EC688=-2.25,"9",EC688=-2.5,"10", EC688=-2.75,"11", EC688=-3,"12", EC688=-3.25,"13", EC688=-3.5,"14", EC688=-3.75,"15",EC688=-4,"16")</f>
        <v>0</v>
      </c>
      <c r="EG688" s="10" t="str">
        <f aca="false">IF(EF688=0,"1","2")</f>
        <v>1</v>
      </c>
      <c r="EH688" s="11" t="str">
        <f aca="false" t="array" ref="EH688">_xlfn.IFS(EF688=0,"0", EF688=-0.25, "1", EF688=-0.5,"2", EF688=-0.75,"3", EF688=-1,"4",EF688=-1.25,"5", EF688=-1.5,"6", EF688=-1.75,"7", EF688=-2,"8", EF688=-2.25,"9",EF688=-2.5,"10", EF688=-2.75,"11", EF688=-3,"12", EF688=-3.25,"13", EF688=-3.5,"14", EF688=-3.75,"15",EF688=-4,"16")</f>
        <v>0</v>
      </c>
      <c r="EJ688" s="11" t="str">
        <f aca="false">IF(EI688=0,"1","2")</f>
        <v>1</v>
      </c>
      <c r="EK688" s="11" t="str">
        <f aca="false" t="array" ref="EK688">_xlfn.IFS(EI688=0,"0", EI688=-0.25, "1", EI688=-0.5,"2", EI688=-0.75,"3", EI688=-1,"4",EI688=-1.25,"5", EI688=-1.5,"6", EI688=-1.75,"7", EI688=-2,"8", EI688=-2.25,"9", EI688=-2.25,"9",EI688=-2.5,"10", EI688=-2.75,"11", EI688=-3,"12", EI688=-3.25,"13", EI688=-3.5,"14", EI688=-3.75,"15",EI688=-4,"16", EI688=0.25, "17", EI688=0.5, "18")</f>
        <v>0</v>
      </c>
      <c r="EM688" s="11" t="str">
        <f aca="false">IF(EL688=0,"1","2")</f>
        <v>1</v>
      </c>
      <c r="EN688" s="11" t="str">
        <f aca="false" t="array" ref="EN688">_xlfn.IFS(EL688=0.25,"17",EL688=0.5,"18", EL688=0,"0", EL688=-0.25, "1", EL688=-0.5,"2", EL688=-0.75,"3", EL688=-1,"4",EL688=-1.25,"5", EL688=-1.5,"6", EL688=-1.75,"7", EL688=-2,"8",EL688= -2.25,"9",EL688=-2.5,"10",EL688= -2.75,"11",EL688= -3,"12",EL688= -3.25,"13",EL688= -3.5,"14",EL688= -3.75,"15",EL688=-4,"16")</f>
        <v>0</v>
      </c>
      <c r="EP688" s="11" t="str">
        <f aca="false">IF(EO688=0,"1","2")</f>
        <v>1</v>
      </c>
      <c r="EQ688" s="11" t="str">
        <f aca="false" t="array" ref="EQ688">_xlfn.IFS(EO688=0,"0", EO688=0.25, "1", EO688=0.5,"2", EO688=0.75,"3", EO688=1,"4",EO688=1.25,"5", EO688=1.5,"6", EO688=1.75,"7", EO688=2,"8", EO688=2.25,"9", EO688=2.25,"9",EO688=2.5,"10", EO688=2.75,"11", EO688=3,"12", EO688=3.25,"13", EO688=3.5,"14", EO688=3.75,"15",EO688=4,"16", EO688=-0.25, "17", bq=-0.5, "18")</f>
        <v>0</v>
      </c>
      <c r="ES688" s="11" t="str">
        <f aca="false">IF(ER688=0,"1","2")</f>
        <v>1</v>
      </c>
      <c r="ET688" s="11" t="str">
        <f aca="false" t="array" ref="ET688">_xlfn.IFS(ER688=0,"0", ER688=0.25, "1", ER688=0.5,"2", ER688=0.75,"3", ER688=1,"4",ER688=1.25,"5", ER688=1.5,"6", ER688=1.75,"7", ER688=2,"8", ER688=2.25,"9", ER688=2.25,"9",ER688=2.5,"10", ER688=2.75,"11", ER688=3,"12", ER688=3.25,"13", ER688=3.5,"14", ER688=3.75,"15",ER688=4,"16", ER688=-0.25, "17", bq=-0.5, "18")</f>
        <v>0</v>
      </c>
      <c r="EV688" s="14" t="e">
        <f aca="false">VLOOKUP(EU688,LEYENDA!$G$2:$H$8,2,TRUE())</f>
        <v>#N/A</v>
      </c>
      <c r="EW688" s="14" t="e">
        <f aca="false" t="array" ref="EW688">_xlfn.IFS(EV688="0-5","1", EV688="6-12","2", EV688="13-18","3", EV688="19-24","4", EV688="25-36","5", EV688="37-48","6", EV688="49-60","7")</f>
        <v>#N/A</v>
      </c>
    </row>
    <row r="689" customFormat="false" ht="13.5" hidden="false" customHeight="false" outlineLevel="0" collapsed="false">
      <c r="A689" s="1" t="n">
        <v>272</v>
      </c>
      <c r="B689" s="2" t="n">
        <v>3</v>
      </c>
      <c r="C689" s="33" t="n">
        <v>44474</v>
      </c>
      <c r="E689" s="5" t="str">
        <f aca="false">VLOOKUP(A689,'286'!$A$3:$J$6279,10,FALSE())</f>
        <v>VILLALBA PRIETO, VICTOR</v>
      </c>
      <c r="F689" s="4" t="str">
        <f aca="false">VLOOKUP(A689,'286'!$A$3:$I$1768,3,FALSE())</f>
        <v>VIPRIVIC</v>
      </c>
      <c r="G689" s="6" t="n">
        <f aca="false">VLOOKUP(A689,'286'!$A$3:$I$1768,4,FALSE())</f>
        <v>31336</v>
      </c>
      <c r="H689" s="7" t="n">
        <f aca="false">YEAR(C689)-YEAR(G689)</f>
        <v>36</v>
      </c>
      <c r="I689" s="1" t="str">
        <f aca="false">VLOOKUP(H689,LEYENDA!$C$2:$D$6,2,TRUE())</f>
        <v>25-40</v>
      </c>
      <c r="J689" s="5" t="str">
        <f aca="false">VLOOKUP(A689,'286'!$A$3:$I$1768,7,FALSE())</f>
        <v>H</v>
      </c>
      <c r="K689" s="8" t="n">
        <f aca="false">VLOOKUP(A689,'286'!$A$3:$I$1768,2,FALSE())</f>
        <v>0</v>
      </c>
      <c r="L689" s="4" t="str">
        <f aca="false">VLOOKUP(A689,'286'!$A$3:$I$1768,8,FALSE())</f>
        <v>D</v>
      </c>
      <c r="M689" s="4" t="str">
        <f aca="false">VLOOKUP(A689,'286'!$A$3:$I$1768,9,FALSE())</f>
        <v>I</v>
      </c>
      <c r="N689" s="8" t="str">
        <f aca="false">IF(R689=O689, "MISMA","CONTRARIA")</f>
        <v>CONTRARIA</v>
      </c>
      <c r="O689" s="8" t="str">
        <f aca="false" t="array" ref="O689">_xlfn.IFS(L689="D","1", L689="I","2")</f>
        <v>1</v>
      </c>
      <c r="P689" s="8" t="e">
        <f aca="false" t="array" ref="P689">_xlfn.IFS(K689="OD","1", K689="OI","2")</f>
        <v>#N/A</v>
      </c>
      <c r="Q689" s="1" t="str">
        <f aca="false" t="array" ref="Q689">_xlfn.IFS(J689="M","1", J689="H","2")</f>
        <v>2</v>
      </c>
      <c r="R689" s="8" t="str">
        <f aca="false" t="array" ref="R689">_xlfn.IFS(M689="D","1", M689="I","2")</f>
        <v>2</v>
      </c>
      <c r="S689" s="1" t="str">
        <f aca="false" t="array" ref="S689">_xlfn.IFS(N689="CONTRARIA", "1",N689= "MISMA","2")</f>
        <v>1</v>
      </c>
      <c r="T689" s="1" t="str">
        <f aca="false" t="array" ref="T689">_xlfn.IFS(I689="0-12","1", I689="13-24","2", I689="25-40","3", I689="41-60","4", I689="61-100","5")</f>
        <v>3</v>
      </c>
      <c r="U689" s="9" t="n">
        <v>-4</v>
      </c>
      <c r="V689" s="10" t="str">
        <f aca="false">IF(U689="","",IF(AND(U689&gt;=-9,U689&lt;=-6.5),"-9 a -6,5",IF(AND(U689&gt;=-6,U689&lt;=-3.5),"-6 a -3,5",IF(AND(U689&gt;=-3,U689&lt;=-1),"-3 a -1",IF(U689=-0.5,"-0,5",IF(AND(U689&gt;=0,U689&lt;=2.5),"0 a 2,5",IF(AND(U689&gt;=3,U689&lt;=5.5),"3 a 5,5",IF(AND(U689&gt;=6,U689&lt;=8.5),"6 a 8,5",IF(AND(U689&gt;=9,U689&lt;=20),"9 a 20","Fuera de rango")))))))))</f>
        <v>-6 a -3,5</v>
      </c>
      <c r="W689" s="11" t="n">
        <f aca="false">IF(V689="","",IF(V689="-9 a -6,5",2,IF(V689="-6 a -3,5",3,IF(V689="-3 a -1",4,IF(V689="-0,5","NORMA",IF(V689="0 a 2,5",5,IF(V689="3 a 5,5",6,IF(V689="6 a 8,5",7,IF(V689="9 a 20",8,"Fuera de rango")))))))))</f>
        <v>3</v>
      </c>
      <c r="X689" s="9" t="n">
        <v>10</v>
      </c>
      <c r="Y689" s="11" t="str">
        <f aca="false">IF(X689="","",IF(AND(X689&gt;=0,X689&lt;=4),"0 a 4",IF(AND(X689&gt;=4.5,X689&lt;=8.5),"4,5 a 8,5",IF(X689=9,"9",IF(AND(X689&gt;=9.5,X689&lt;=13),"9,5 a 13",IF(AND(X689&gt;=13.5,X689&lt;=20),"13,5 a 20",IF(AND(X689&gt;=20.5,X689&lt;=35),"20,5 a 35","Fuera de rango")))))))</f>
        <v>9,5 a 13</v>
      </c>
      <c r="Z689" s="11" t="n">
        <f aca="false">IF(Y689="","",IF(Y689="0 a 4",1,IF(Y689="4,5 a 8,5",2,IF(Y689="9","NORMA",IF(Y689="9,5 a 13",3,IF(Y689="13,5 a 20",4,IF(Y689="20,5 a 35",5,"Fuera de rango")))))))</f>
        <v>3</v>
      </c>
      <c r="AA689" s="9" t="n">
        <v>12</v>
      </c>
      <c r="AB689" s="10" t="str">
        <f aca="false">IF(AA689="","",IF(AND(AA689&gt;=0,AA689&lt;=9),"0 a 9",IF(AND(AA689&gt;=9.5,AA689&lt;=18.5),"9,5 a 18,5",IF(AA689=19,"19",IF(AND(AA689&gt;=19.5,AA689&lt;=28),"19,5 a 28",IF(AND(AA689&gt;=28.5,AA689&lt;=40),"28,5 a 40","Fuera de rango"))))))</f>
        <v>9,5 a 18,5</v>
      </c>
      <c r="AC689" s="11" t="n">
        <f aca="false" t="array" ref="AC689">_xlfn.IFS(AB689="","",AB689="0 a 9",1,AB689="9,5 a 18,5",2,AB689="19","NORMA",AB689="19,5 a 28",3,AB689="28,5 a 40",4,TRUE(),"Fuera de rango")</f>
        <v>2</v>
      </c>
      <c r="AD689" s="9" t="n">
        <v>6</v>
      </c>
      <c r="AE689" s="10" t="str">
        <f aca="false">IF(AD689="","",IF(AND(AD689&gt;=-10,AD689&lt;=0),"De -10 a 0",IF(AND(AD689&gt;=0.5,AD689&lt;=9.5),"0,5 a 9,5",IF(AD689=10,"10",IF(AND(AD689&gt;=10.5,AD689&lt;=20),"10,5 a 20",IF(AND(AD689&gt;=20.5,AD689&lt;=40),"20,5 a 40","Fuera de rango"))))))</f>
        <v>0,5 a 9,5</v>
      </c>
      <c r="AF689" s="12" t="n">
        <f aca="false">IF(AD689="","",IF(AND(AD689&gt;=-10,AD689&lt;=0),1,IF(AND(AD689&gt;=0.5,AD689&lt;=9.5),2,IF(AD689=10,"NORMA",IF(AND(AD689&gt;=10.5,AD689&lt;=20),3,IF(AND(AD689&gt;=20.5,AD689&lt;=40),4,""))))))</f>
        <v>2</v>
      </c>
      <c r="AG689" s="9" t="n">
        <v>9</v>
      </c>
      <c r="AH689" s="10" t="str">
        <f aca="false">IF(AG689="","",IF(AND(AG689&gt;=0,AG689&lt;=4),"0 a 4",IF(AND(AG689&gt;=4.5,AG689&lt;=8.5),"4,5 a 8,5",IF(AG689=9,"9",IF(AND(AG689&gt;=9.5,AG689&lt;=13),"9,5 a 13",IF(AND(AG689&gt;=13.5,AG689&lt;=25),"13,5 a 25","Fuera de rango"))))))</f>
        <v>9</v>
      </c>
      <c r="AI689" s="10" t="str">
        <f aca="false">IF(AH689="","",IF(AH689="0 a 4",1,IF(AH689="4,5 a 8,5",2,IF(AH689="9","NORMA",IF(AH689="9,5 a 13",3,IF(AH689="13,5 a 25",4,""))))))</f>
        <v>NORMA</v>
      </c>
      <c r="AJ689" s="9" t="n">
        <v>6</v>
      </c>
      <c r="AK689" s="10" t="str">
        <f aca="false">IF(AJ689="","",IF(AND(AJ689&gt;=-15,AJ689&lt;=-10.5),"-15 a -10,5",IF(AND(AJ689&gt;=-10,AJ689&lt;=-4),"-10 a -4",IF(AND(AJ689&gt;=-4.5,AJ689&lt;=0),"-4,5 a 0",IF(AND(AJ689&gt;=0.5,AJ689&lt;=4.5),"0,5 a 4,5",IF(AJ689=5,"5",IF(AND(AJ689&gt;=5.5,AJ689&lt;=10),"5,5 a 10",IF(AND(AJ689&gt;=10.5,AJ689&lt;=20),"10,5 a 20","Fuera de rango"))))))))</f>
        <v>5,5 a 10</v>
      </c>
      <c r="AL689" s="11" t="n">
        <f aca="false">IF(AK689="","",IF(AK689="-15 a -10,5",1,IF(AK689="-10 a -4",2,IF(AK689="-4,5 a 0",3,IF(AK689="0,5 a 4,5",4,IF(AK689="5","NORMA",IF(AK689="5,5 a 10",5,IF(AK689="10,5 a 20",6,"Error"))))))))</f>
        <v>5</v>
      </c>
      <c r="AM689" s="9" t="n">
        <v>0</v>
      </c>
      <c r="AN689" s="10" t="str">
        <f aca="false">IF(AM689="","",IF(AND(AM689&gt;=-7.5,AM689&lt;=-5.5),"-7,5 a -5,5",IF(AND(AM689&gt;=-5,AM689&lt;=-3),"-5 a -3",IF(AND(AM689&gt;=-2.5,AM689&lt;=-0.5),"-2,5 a -0,5",IF(AM689=0,"0,00",IF(AND(AM689&gt;=0.5,AM689&lt;=2.5),"0,5 a 2,5",IF(AND(AM689&gt;=3,AM689&lt;=5),"3 a 5",IF(AND(AM689&gt;=5.5,AM689&lt;=7.5),"5,5 a 7,5",IF(AND(AM689&gt;=8,AM689&lt;=10),"8 a 10","Fuera de rango")))))))))</f>
        <v>0,00</v>
      </c>
      <c r="AO689" s="11" t="str">
        <f aca="false">IF(AN689="","",IF(AN689="-7,5 a -5,5",1,IF(AN689="-5 a -3",2,IF(AN689="-2,5 a -0,5",3,IF(AN689="0,00","NORMA",IF(AN689="0,5 a 2,5",4,IF(AN689="3 a 5",5,IF(AN689="5,5 a 7,5",6,IF(AN689="8 a 10",7,"Error")))))))))</f>
        <v>NORMA</v>
      </c>
      <c r="AP689" s="9" t="n">
        <v>-16</v>
      </c>
      <c r="AQ689" s="10" t="str">
        <f aca="false">IF(AP689="","",IF(AND(AP689&gt;=-20,AP689&lt;=-9.5),"-20 a -9,5",IF(AND(AP689&gt;=-9,AP689&lt;=-6.5),"-9 a -6,5",IF(AP689=-6,"-6",IF(AND(AP689&gt;=-5.5,AP689&lt;=-3),"-5,5 a -3",IF(AND(AP689&gt;=-2.5,AP689&lt;=0),"-2,5 a 0",IF(AND(AP689&gt;=0.5,AP689&lt;=3),"0,5 a 3",IF(AND(AP689&gt;=3.5,AP689&lt;=6),"3,5 a 6",IF(AND(AP689&gt;=6.5,AP689&lt;=9),"6,5 a 9",IF(AND(AP689&gt;=9.5,AP689&lt;=20),"9,5 a 20","Fuera de rango"))))))))))</f>
        <v>-20 a -9,5</v>
      </c>
      <c r="AR689" s="11" t="n">
        <f aca="false">IF(AQ689="","",IF(AQ689="-20 a -9,5",1,IF(AQ689="-9 a -6,5",2,IF(AQ689="-6","NORMA",IF(AQ689="-5,5 a -3",3,IF(AQ689="-2,5 a 0",4,IF(AQ689="0,5 a 3",5,IF(AQ689="3,5 a 6",6,IF(AQ689="6,5 a 9",7,IF(AQ689="9,5 a 20",8,""))))))))))</f>
        <v>1</v>
      </c>
      <c r="AS689" s="9" t="n">
        <v>2</v>
      </c>
      <c r="AT689" s="10" t="str">
        <f aca="false">IF(AS689="","",IF(AND(AS689&gt;=-16,AS689&lt;=-14),"-16 a -14",IF(AND(AS689&gt;=-13.5,AS689&lt;=-11.5),"-13,5 a -11,5",IF(AND(AS689&gt;=-11,AS689&lt;=-9),"-11 a -9",IF(AND(AS689&gt;=-8.5,AS689&lt;=-6.5),"-8,5 a -6,5",IF(AND(AS689&gt;=-6,AS689&lt;=-4),"-6 a -4",IF(AND(AS689&gt;=-3.5,AS689&lt;=-1.5),"-3,5 a -1,5",IF(AND(AS689&gt;=-1,AS689&lt;=1),"-1 a 1",IF(AND(AS689&gt;=1.5,AS689&lt;=3.5),"1,5 a 3,5",IF(AND(AS689&gt;=4,AS689&lt;=6),"4 a 6",IF(AND(AS689&gt;=6.5,AS689&lt;=8.5),"6,5 a 8,5",IF(AND(AS689&gt;=9,AS689&lt;=11),"9 a 11",IF(AND(AS689&gt;=11.5,AS689&lt;=13.5),"11,5 a 13,5",IF(AND(AS689&gt;=14,AS689&lt;=16),"14 a 16",IF(AND(AS689&gt;=16.5,AS689&lt;=18.5),"16,5 a 18,5",IF(AND(AS689&gt;=19,AS689&lt;=21),"19 a 21","Fuera de rango"))))))))))))))))</f>
        <v>1,5 a 3,5</v>
      </c>
      <c r="AU689" s="11" t="n">
        <f aca="false" t="array" ref="AU689">IF(AT689="","",_xlfn.IFS(AT689="-16 a -14",1,AT689="-13,5 a -11,5",2,AT689="-11 a -9",3,AT689="-8,5 a -6,5",4,AT689="-6 a -4",5,AT689="-3,5 a -1,5",6,AT689="-1 a 1",7,AT689="1,5 a 3,5",8,AT689="4 a 6","NORMA",AT689="6,5 a 8,5",9,AT689="9 a 11",10,AT689="11,5 a 13,5",11,AT689="14 a 16",12,AT689="16,5 a 18,5",13,AT689="19 a 21",14,TRUE(),""))</f>
        <v>8</v>
      </c>
      <c r="AV689" s="9" t="n">
        <v>0.75</v>
      </c>
      <c r="AW689" s="10" t="str">
        <f aca="false">IF(AV689="","",IF(AND(AV689&gt;=-1,AV689&lt;=-0.5),"-1 a -0,5",IF(AND(AV689&gt;-0.5,AV689&lt;=0),"De -0,5 a 0",IF(AND(AV689&gt;=0.25,AV689&lt;=0.75),"0,25 a 0,75",IF(AND(AV689&gt;=1,AV689&lt;=1.5),"1 a 1,5",IF(AND(AV689&gt;=1.75,AV689&lt;=2.25),"1,75 a 2,25",IF(AND(AV689&gt;=2.5,AV689&lt;=3),"2,5 a 3",IF(AND(AV689&gt;=3.25,AV689&lt;=3.75),"3,25 a 3,75","Fuera de rango"))))))))</f>
        <v>0,25 a 0,75</v>
      </c>
      <c r="AX689" s="10" t="str">
        <f aca="false">IF(AW689="","",IF(OR(AW689="-1 a -0,5",AW689="-1 a -0.5"),1,IF(OR(AW689="De -0,5 a 0",AW689="-0,5 a 0",AW689="De -0.5 a 0"),2,IF(OR(AW689="0,25 a 0,75",AW689="0.25 a 0.75"),"NORMA",IF(OR(AW689="1 a 1,5",AW689="1 a 1.5"),3,IF(OR(AW689="1,75 a 2,25",AW689="1.75 a 2.25"),4,IF(OR(AW689="2,5 a 3",AW689="2.5 a 3"),5,IF(OR(AW689="3,25 a 3,75",AW689="3.25 a 3.75"),6,""))))))))</f>
        <v>NORMA</v>
      </c>
      <c r="AY689" s="9" t="n">
        <v>-14</v>
      </c>
      <c r="AZ689" s="10" t="str">
        <f aca="false">IF(AY689="","",IF(AND(AY689&gt;=-20,AY689&lt;=-9.5),"-20 a -9,5",IF(AND(AY689&gt;=-9,AY689&lt;=-6.5),"-9 a -6,5",IF(AY689=-6,"-6",IF(AND(AY689&gt;=-5.5,AY689&lt;=-3),"-5,5 a -3",IF(AND(AY689&gt;=-2.5,AY689&lt;=0),"-2,5 a 0",IF(AND(AY689&gt;=0.5,AY689&lt;=3),"0,5 a 3",IF(AND(AY689&gt;=3.5,AY689&lt;=6),"3,5 a 6","Fuera de rango"))))))))</f>
        <v>-20 a -9,5</v>
      </c>
      <c r="BA689" s="11" t="n">
        <f aca="false">IF(AZ689="","",IF(AZ689="-20 a -9,5",1,IF(AZ689="-9 a -6,5",2,IF(AZ689="-6","NORMA",IF(AZ689="-5,5 a -3",3,IF(AZ689="-2,5 a 0",4,IF(AZ689="0,5 a 3",5,IF(AZ689="3,5 a 6",6,""))))))))</f>
        <v>1</v>
      </c>
      <c r="BB689" s="9" t="n">
        <v>0</v>
      </c>
      <c r="BC689" s="10" t="str">
        <f aca="false" t="array" ref="BC689">IF(BB689="","",_xlfn.IFS(AND(BB689&gt;=0,BB689&lt;=2),"0 a 2",AND(BB689&gt;=2.5,BB689&lt;=4.5),"2,5 a 4,5",AND(BB689&gt;=5,BB689&lt;=7),"5 a 7",AND(BB689&gt;=7.5,BB689&lt;=9.5),"7,5 a 9,5",AND(BB689&gt;=10,BB689&lt;=12),"10 a 12",AND(BB689&gt;=12.5,BB689&lt;=14.5),"12,5 a 14,5",BB689=15,"15",AND(BB689&gt;=15.5,BB689&lt;=17.5),"15,5 a 17,5",AND(BB689&gt;=18,BB689&lt;=20),"18 a 20",AND(BB689&gt;=20.5,BB689&lt;=22.5),"20,5 a 22,5",AND(BB689&gt;=23,BB689&lt;=25),"23 a 25",TRUE(),"Fuera de rango"))</f>
        <v>0 a 2</v>
      </c>
      <c r="BD689" s="11" t="n">
        <f aca="false" t="array" ref="BD689">IF(BC689="","",_xlfn.IFS(BC689="0 a 2",1,BC689="2,5 a 4,5",2,BC689="5 a 7",3,BC689="7,5 a 9,5",4,BC689="10 a 12",5,BC689="12,5 a 14,5",6,BC689="15","NORMA",BC689="15,5 a 17,5",7,BC689="18 a 20",8,BC689="20,5 a 22,5",9,BC689="23 a 25",10,TRUE(),"Fuera de rango"))</f>
        <v>1</v>
      </c>
      <c r="BE689" s="9" t="n">
        <v>14</v>
      </c>
      <c r="BF689" s="10" t="str">
        <f aca="false">IF(BE689="","",IF(AND(BE689&gt;=-20,BE689&lt;=-10),"-20 a -10",IF(AND(BE689&gt;=-9.5,BE689&lt;=0.5),"-9,5 a 0,5",IF(AND(BE689&gt;=1,BE689&lt;=11),"1 a 11",IF(AND(BE689&gt;=11.5,BE689&lt;=20.5),"11,5 a 20,5",IF(BE689=21,"21",IF(AND(BE689&gt;=21.5,BE689&lt;=31.5),"21,5 a 31,5",IF(AND(BE689&gt;=32,BE689&lt;=42),"32 a 42","Fuera de rango"))))))))</f>
        <v>11,5 a 20,5</v>
      </c>
      <c r="BG689" s="11" t="n">
        <f aca="false">IF(BF689="","",IF(BF689="-20 a -10",1,IF(BF689="-9,5 a 0,5",2,IF(BF689="1 a 11",3,IF(BF689="11,5 a 20,5",4,IF(BF689="21","NORMA",IF(BF689="21,5 a 31,5",5,IF(BF689="32 a 42",6,""))))))))</f>
        <v>4</v>
      </c>
      <c r="BH689" s="9" t="n">
        <v>0</v>
      </c>
      <c r="BI689" s="10" t="str">
        <f aca="false">IF(BH689="","",IF(AND(BH689&gt;=-20,BH689&lt;=-15),"-20 a -15",IF(AND(BH689&gt;=-14.5,BH689&lt;=-9.5),"-14,5 a -9,5",IF(AND(BH689&gt;=-9,BH689&lt;=-4),"-9 a -4",IF(AND(BH689&gt;=-3.5,BH689&lt;=2.5),"-3,5 a 2,5",IF(AND(BH689&gt;=3,BH689&lt;=8),"3 a 8",IF(AND(BH689&gt;=8.5,BH689&lt;=14.5),"8,5 a 14,5",IF(BH689=15,"15",IF(AND(BH689&gt;=15.5,BH689&lt;=20.5),"15,5 a 20,5",IF(AND(BH689&gt;=21,BH689&lt;=26),"21 a 26","Fuera de rango"))))))))))</f>
        <v>-3,5 a 2,5</v>
      </c>
      <c r="BJ689" s="11" t="n">
        <f aca="false">IF(BI689="","",IF(BI689="-20 a -15",1,IF(BI689="-14,5 a -9,5",2,IF(BI689="-9 a -4",3,IF(BI689="-3,5 a 2,5",4,IF(BI689="3 a 8",5,IF(BI689="8,5 a 14,5",6,IF(BI689="15","NORMA",IF(BI689="15,5 a 20,5",7,IF(BI689="21 a 26",8,IF(BI689="26,5 a 31,5",9,"")))))))))))</f>
        <v>4</v>
      </c>
      <c r="BK689" s="9" t="n">
        <v>0</v>
      </c>
      <c r="BL689" s="10" t="str">
        <f aca="false">IF(BK689="","",IF(AND(BK689&gt;=0,BK689&lt;=2),"0 - 2",IF(AND(BK689&gt;=2.5,BK689&lt;=4.5),"2,5 - 4,5",IF(AND(BK689&gt;=5,BK689&lt;=7),"5 - 7",IF(AND(BK689&gt;=7.5,BK689&lt;=9.5),"7,5 - 9,5",IF(AND(BK689&gt;=10,BK689&lt;=12),"10 - 12",IF(AND(BK689&gt;=12.5,BK689&lt;=13.5),"12,5 - 13,5",IF(BK689=14,"14",IF(AND(BK689&gt;=14.5,BK689&lt;=16.5),"14,5 - 16,5",IF(AND(BK689&gt;=17,BK689&lt;=19),"17 - 19",IF(AND(BK689&gt;=19.5,BK689&lt;=21.5),"19,5 - 21,5",IF(AND(BK689&gt;=22,BK689&lt;=24),"22 - 24",IF(AND(BK689&gt;=24.5,BK689&lt;=26.5),"24,5 - 26,5",IF(AND(BK689&gt;=27,BK689&lt;=29),"27 - 29",IF(AND(BK689&gt;=29.5,BK689&lt;=30),"29,5 - 30","Fuera de rango")))))))))))))))</f>
        <v>0 - 2</v>
      </c>
      <c r="BM689" s="11" t="n">
        <f aca="false">IF(BL689="","",IF(BL689="0 - 2",1,IF(BL689="2,5 - 4,5",2,IF(BL689="5 - 7",3,IF(BL689="7,5 - 9,5",4,IF(BL689="10 - 12",5,IF(BL689="12,5 - 13,5",6,IF(BL689="14","NORMA",IF(BL689="14,5 - 16,5",7,IF(BL689="17 - 19",8,IF(BL689="19,5 - 21,5",9,IF(BL689="22 - 24",10,IF(BL689="24,5 - 26,5",11,IF(BL689="27 - 29",12,IF(BL689="29,5 - 30",13,"")))))))))))))))</f>
        <v>1</v>
      </c>
      <c r="BN689" s="9" t="n">
        <v>20</v>
      </c>
      <c r="BO689" s="11" t="str">
        <f aca="false">IF(BN689="","",IF(AND(BN689&gt;=-20,BN689&lt;=-10),"-20 a -10",IF(AND(BN689&gt;=-9.5,BN689&lt;=0.5),"-9,5 a 0,5",IF(AND(BN689&gt;=1,BN689&lt;=11),"1 a 11",IF(AND(BN689&gt;=11.5,BN689&lt;=21.5),"11,5 a 21,5",IF(BN689=22,"22",IF(AND(BN689&gt;=22.5,BN689&lt;=32.5),"22,5 a 32,5",IF(AND(BN689&gt;=33,BN689&lt;=43),"33 a 43","Fuera de rango"))))))))</f>
        <v>11,5 a 21,5</v>
      </c>
      <c r="BP689" s="11" t="n">
        <f aca="false">IF(BO689="","",IF(BO689="-20 a -10",1,IF(BO689="-9,5 a 0,5",2,IF(BO689="1 a 11",3,IF(BO689="11,5 a 21,5",4,IF(BO689="22","NORMA",IF(BO689="22,5 a 32,5",5,IF(BO689="33 a 43",6,""))))))))</f>
        <v>4</v>
      </c>
      <c r="BQ689" s="9" t="n">
        <v>16</v>
      </c>
      <c r="BR689" s="10" t="str">
        <f aca="false">IF(BQ689="","",IF(AND(BQ689&gt;=-20,BQ689&lt;=-15),"-20 a -15",IF(AND(BQ689&gt;=-14.5,BQ689&lt;=-9.5),"-14,5 a -9,5",IF(AND(BQ689&gt;=-9,BQ689&lt;=-4),"-9 a -4",IF(AND(BQ689&gt;=-3.5,BQ689&lt;=2.5),"-3,5 a 2,5",IF(AND(BQ689&gt;=3,BQ689&lt;=8),"3 a 8",IF(AND(BQ689&gt;=8.5,BQ689&lt;=13.5),"8,5 a 13,5",IF(AND(BQ689&gt;=14,BQ689&lt;=17.5),"14 a 17,5",IF(BQ689=18,"18",IF(AND(BQ689&gt;=18.5,BQ689&lt;=23.5),"18,5 a 23,5",IF(AND(BQ689&gt;=24,BQ689&lt;=29),"24 a 29",IF(AND(BQ689&gt;=29.5,BQ689&lt;=34.5),"29,5 a 34,5",IF(AND(BQ689&gt;=35,BQ689&lt;=40),"35 a 40","Fuera de rango")))))))))))))</f>
        <v>14 a 17,5</v>
      </c>
      <c r="BS689" s="11" t="n">
        <f aca="false">IF(BR689="","",IF(BR689="-20 a -15",1,IF(BR689="-14,5 a -9,5",2,IF(BR689="-9 a -4",3,IF(BR689="-3,5 a 2,5",4,IF(BR689="3 a 8",5,IF(BR689="8,5 a 13,5",6,IF(BR689="14 a 17,5",7,IF(BR689="18","NORMA",IF(BR689="18,5 a 23,5",8,IF(BR689="24 a 29",9,IF(BR689="29,5 a 34,5",10,IF(BR689="35 a 40",11,"")))))))))))))</f>
        <v>7</v>
      </c>
      <c r="BT689" s="9" t="n">
        <v>0</v>
      </c>
      <c r="BU689" s="10" t="str">
        <f aca="false">IF(BT689="","",IF(AND(BT689&gt;=-20,BT689&lt;=-18),"-20 a -18",IF(AND(BT689&gt;=-17.5,BT689&lt;=-15.5),"-17,5 a -15,5",IF(AND(BT689&gt;=-15,BT689&lt;=-13),"-15 a -13",IF(AND(BT689&gt;=-12.5,BT689&lt;=-10.5),"-12,5 a -10,5",IF(AND(BT689&gt;=-10,BT689&lt;=-8),"-10 a -8",IF(AND(BT689&gt;=-7.5,BT689&lt;=-5.5),"-7,5 a -5,5",IF(AND(BT689&gt;=-5,BT689&lt;=-3),"-5 a -3",IF(AND(BT689&gt;=-2.5,BT689&lt;=-0.5),"-2,5 a -0,5",IF(BT689=0,"0",IF(AND(BT689&gt;=0.5,BT689&lt;=2.5),"0,5 a 2,5",IF(AND(BT689&gt;=3,BT689&lt;=5),"3 a 5",IF(AND(BT689&gt;=5.5,BT689&lt;=7.5),"5,5 a 7,5",IF(AND(BT689&gt;=8,BT689&lt;=10),"8 a 10",IF(AND(BT689&gt;=10.5,BT689&lt;=12.5),"10,5 a 12,5",IF(AND(BT689&gt;=13,BT689&lt;=15),"13 a 15",IF(AND(BT689&gt;=15.5,BT689&lt;=17.5),"15,5 a 17,5",IF(AND(BT689&gt;=18,BT689&lt;=20),"18 a 20","Fuera de rango"))))))))))))))))))</f>
        <v>0</v>
      </c>
      <c r="BV689" s="11" t="str">
        <f aca="false">IF(BT689="","",IF(BT689=0,"NORMA",IF(AND(BT689&gt;=-20,BT689&lt;=-18),2,IF(AND(BT689&gt;=-17.5,BT689&lt;=-15.5),2,IF(AND(BT689&gt;=-15,BT689&lt;=-13),3,IF(AND(BT689&gt;=-12.5,BT689&lt;=-10.5),4,IF(AND(BT689&gt;=-10,BT689&lt;=-8),5,IF(AND(BT689&gt;=-7.5,BT689&lt;=-5.5),6,IF(AND(BT689&gt;=-5,BT689&lt;=-3),7,IF(AND(BT689&gt;=-2.5,BT689&lt;=-0.5),8,IF(AND(BT689&gt;=0.5,BT689&lt;=2.5),9,IF(AND(BT689&gt;=3,BT689&lt;=5),10,IF(AND(BT689&gt;=5.5,BT689&lt;=7.5),11,IF(AND(BT689&gt;=8,BT689&lt;=10),12,IF(AND(BT689&gt;=10.5,BT689&lt;=12.5),13,IF(AND(BT689&gt;=13,BT689&lt;=15),14,IF(AND(BT689&gt;=15.5,BT689&lt;=17.5),15,IF(AND(BT689&gt;=18,BT689&lt;=20),16,"Fuera de rango"))))))))))))))))))</f>
        <v>NORMA</v>
      </c>
      <c r="BW689" s="9" t="n">
        <v>-7.25</v>
      </c>
      <c r="BX689" s="10" t="n">
        <f aca="false">18.5- (0.3*H689)</f>
        <v>7.7</v>
      </c>
      <c r="BY689" s="10" t="n">
        <f aca="false">(BW689)-(BX689)</f>
        <v>-14.95</v>
      </c>
      <c r="BZ689" s="10" t="str">
        <f aca="false">IF(BY689="","",IF(BY689&lt;-27.5,"De -30 a -28",IF(BY689&lt;-25,"De -27,5 a -25,5",IF(BY689&lt;-22.5,"De -25 a -23",IF(BY689&lt;-20,"De -22,5 a -20,5",IF(BY689&lt;-17.5,"De -20 a -18",IF(BY689&lt;-15,"De -17,5 a -15,5",IF(BY689&lt;-12.5,"De -15 a -13",IF(BY689&lt;-10,"De -12,5 a -10,5",IF(BY689&lt;-7.5,"De -10 a -8",IF(BY689&lt;-5,"De -7,5 a -5,5",IF(BY689&lt;-2.5,"De -5 a -3",IF(BY689&lt;0,"De -2,5 a -0,5",IF(BY689&lt;2.5,"De 0 a 2",IF(BY689&lt;5,"De 2,5 a 4,5",IF(BY689&lt;7.5,"De 5 a 7",IF(BY689&lt;10,"De 7,5 a 9,5",IF(BY689&lt;12.5,"De 10 a 12",IF(BY689&lt;15,"De 12,5 a 14,5",IF(BY689&lt;17.5,"De 15 a 17",IF(BY689&lt;20,"De 17,5 a 19,5",IF(BY689&lt;22.5,"De 20 a 22",IF(BY689&lt;25,"De 22,5 a 24,5",IF(BY689&lt;27.5,"De 25 a 27","De 27,5 a 30"))))))))))))))))))))))))</f>
        <v>De -15 a -13</v>
      </c>
      <c r="CA689" s="12" t="n">
        <f aca="false">IF(BY689="","",IF(BY689&lt;=-28,1,IF(BY689&lt;=-25.5,2,IF(BY689&lt;=-23,3,IF(BY689&lt;=-20.5,4,IF(BY689&lt;=-18,5,IF(BY689&lt;=-15.5,6,IF(BY689&lt;=-13,7,IF(BY689&lt;=-10.5,8,IF(BY689&lt;=-8,9,IF(BY689&lt;=-5.5,10,IF(BY689&lt;=-3,11,IF(BY689&lt;=-0.5,12,IF(BY689&lt;=2,13,IF(BY689&lt;=4.5,14,IF(BY689&lt;=7,15,IF(BY689&lt;=9.5,16,IF(BY689&lt;=12,17,IF(BY689&lt;=14.5,18,IF(BY689&lt;=17,19,IF(BY689&lt;=19.5,20,IF(BY689&lt;=22,21,IF(BY689&lt;=24.5,22,IF(BY689&lt;=27,23,IF(BY689&lt;=30,24,"Fuera de rango")))))))))))))))))))))))))</f>
        <v>7</v>
      </c>
      <c r="CB689" s="9" t="n">
        <v>-7.75</v>
      </c>
      <c r="CC689" s="10" t="n">
        <f aca="false">18.5- (0.3*H689)</f>
        <v>7.7</v>
      </c>
      <c r="CD689" s="10" t="n">
        <f aca="false">(CB689)-(CC689)</f>
        <v>-15.45</v>
      </c>
      <c r="CE689" s="10" t="str">
        <f aca="false">IF(CD689="","",IF(CD689&lt;-27.5,"De -30 a -28",IF(CD689&lt;-25,"De -27,5 a -25,5",IF(CD689&lt;-22.5,"De -25 a -23",IF(CD689&lt;-20,"De -22,5 a -20,5",IF(CD689&lt;-17.5,"De -20 a -18",IF(CD689&lt;-15,"De -17,5 a -15,5",IF(CD689&lt;-12.5,"De -15 a -13",IF(CD689&lt;-10,"De -12,5 a -10,5",IF(CD689&lt;-7.5,"De -10 a -8",IF(CD689&lt;-5,"De -7,5 a -5,5",IF(CD689&lt;-2.5,"De -5 a -3",IF(CD689&lt;0,"De -2,5 a -0,5",IF(CD689&lt;=2,"De 0 a 2",IF(CD689&lt;=4.5,"De 2,5 a 4,5",IF(CD689&lt;=7,"De 5 a 7",IF(CD689&lt;=9.5,"De 7,5 a 9,5",IF(CD689&lt;=12,"De 10 a 12",IF(CD689&lt;=14.5,"De 12,5 a 14,5",IF(CD689&lt;=17,"De 15 a 17",IF(CD689&lt;=19.5,"De 17,5 a 19,5",IF(CD689&lt;=22,"De 20 a 22",IF(CD689&lt;=24.5,"De 22,5 a 24,5",IF(CD689&lt;=27,"De 25 a 27","De 27,5 a 30"))))))))))))))))))))))))</f>
        <v>De -17,5 a -15,5</v>
      </c>
      <c r="CF689" s="12" t="n">
        <f aca="false">IF(CD689="","",IF(CD689&lt;-27.5,1,IF(CD689&lt;-25,2,IF(CD689&lt;-22.5,3,IF(CD689&lt;-20,4,IF(CD689&lt;-17.5,5,IF(CD689&lt;-15,6,IF(CD689&lt;-12.5,7,IF(CD689&lt;-10,8,IF(CD689&lt;-7.5,9,IF(CD689&lt;-5,10,IF(CD689&lt;-2.5,11,IF(CD689&lt;0,12,IF(CD689&lt;2.5,13,IF(CD689&lt;5,14,IF(CD689&lt;7.5,15,IF(CD689&lt;10,16,IF(CD689&lt;12.5,17,IF(CD689&lt;15,18,IF(CD689&lt;17.5,19,IF(CD689&lt;20,20,IF(CD689&lt;22.5,21,IF(CD689&lt;25,22,IF(CD689&lt;27.5,23,24))))))))))))))))))))))))</f>
        <v>6</v>
      </c>
      <c r="CG689" s="9" t="n">
        <v>-5.75</v>
      </c>
      <c r="CH689" s="10" t="str">
        <f aca="false">IF(CG689="","",IF(AND(CG689&gt;=-10,CG689&lt;=-9.5),"-10 a -9,5",IF(AND(CG689&gt;-9.5,CG689&lt;=-8.5),"-9 a -8,5",IF(AND(CG689&gt;-8.5,CG689&lt;=-7.5),"-8 a -7,5",IF(AND(CG689&gt;-7.5,CG689&lt;=-6.5),"-7 a -6,5",IF(AND(CG689&gt;-6.5,CG689&lt;=-5.5),"-6 a -5,5",IF(AND(CG689&gt;-5.5,CG689&lt;=-4.5),"-5 a -4,5",IF(AND(CG689&gt;-4.5,CG689&lt;=-3.5),"-4 a -3,5",IF(AND(CG689&gt;-3.5,CG689&lt;=-2.5),"-3 a -2,5",IF(CG689=-2.25,"-2,25",IF(AND(CG689&gt;-2.5,CG689&lt;=-1.5),"-2 a -1,5",IF(AND(CG689&gt;-1.5,CG689&lt;=-0.5),"-1 a -0,5",IF(AND(CG689&gt;-0.5,CG689&lt;=0.5),"0 a 0,5",IF(AND(CG689&gt;0.5,CG689&lt;=1.5),"1 a 1,5",IF(AND(CG689&gt;1.5,CG689&lt;=2.5),"2 a 2,5",IF(AND(CG689&gt;2.5,CG689&lt;=3.5),"3 a 3,5",IF(AND(CG689&gt;3.5,CG689&lt;=4.5),"4 a 4,5",IF(AND(CG689&gt;4.5,CG689&lt;=5.5),"5 a 5,5",IF(AND(CG689&gt;5.5,CG689&lt;=6.5),"6 a 6,5",IF(AND(CG689&gt;6.5,CG689&lt;=7.5),"7 a 7,5",IF(AND(CG689&gt;7.5,CG689&lt;=8.5),"8 a 8,5",IF(AND(CG689&gt;8.5,CG689&lt;=9.5),"9 a 9,5",IF(CG689&gt;=10,"10","Fuera de rango")))))))))))))))))))))))</f>
        <v>-6 a -5,5</v>
      </c>
      <c r="CI689" s="11" t="n">
        <f aca="false">IF(CG689="","",IF(CG689=-2.25,"NORMA",IF(CG689&lt;=-9.5,1,IF(CG689&lt;=-8.5,2,IF(CG689&lt;=-7.5,3,IF(CG689&lt;=-6.5,4,IF(CG689&lt;=-5.5,5,IF(CG689&lt;=-4.5,6,IF(CG689&lt;=-3.5,7,IF(CG689&lt;=-2.5,8,IF(CG689&lt;=-1.5,9,IF(CG689&lt;=-0.5,10,IF(CG689&lt;=0.5,11,IF(CG689&lt;=1.5,12,IF(CG689&lt;=2.5,13,IF(CG689&lt;=3.5,14,IF(CG689&lt;=4.5,15,IF(CG689&lt;=5.5,16,IF(CG689&lt;=6.5,17,IF(CG689&lt;=7.5,18,IF(CG689&lt;=8.5,19,IF(CG689&lt;=9.5,20,IF(CG689=10,21,"Fuera de rango")))))))))))))))))))))))</f>
        <v>5</v>
      </c>
      <c r="CJ689" s="9" t="n">
        <v>3</v>
      </c>
      <c r="CK689" s="10" t="str">
        <f aca="false">IF(CJ689="","",IF(AND(CJ689&gt;=-6,CJ689&lt;=-5.5),"-6 a -5,5",IF(AND(CJ689&gt;-5.5,CJ689&lt;=-4.5),"-5 a -4,5",IF(AND(CJ689&gt;-4.5,CJ689&lt;=-3.5),"-4 a -3,5",IF(AND(CJ689&gt;-3.5,CJ689&lt;=-2.5),"-3 a -2,5",IF(AND(CJ689&gt;-2.5,CJ689&lt;=-1.5),"-2 a -1,5",IF(AND(CJ689&gt;-1.5,CJ689&lt;=-0.5),"-1 a -0,5",IF(AND(CJ689&gt;-0.5,CJ689&lt;=0.5),"0 a 0,5",IF(AND(CJ689&gt;0.5,CJ689&lt;=1.5),"1 a 1,5",IF(AND(CJ689&gt;1.5,CJ689&lt;2.5),"2",IF(AND(CJ689&gt;=2.5,CJ689&lt;=3),"2,5 a 3",IF(AND(CJ689&gt;3,CJ689&lt;=4),"3,5 a 4",IF(AND(CJ689&gt;4,CJ689&lt;=5),"4,5 a 5",IF(AND(CJ689&gt;5,CJ689&lt;=6),"5,5 a 6",IF(AND(CJ689&gt;6,CJ689&lt;=7),"6,5 a 7",IF(AND(CJ689&gt;7,CJ689&lt;=8),"7,5 a 8",IF(AND(CJ689&gt;8,CJ689&lt;=9.5),"8,5 a 9,5",IF(CJ689=10,"10","Fuera de rango"))))))))))))))))))</f>
        <v>2,5 a 3</v>
      </c>
      <c r="CL689" s="11" t="n">
        <f aca="false">IF(CK689="","",IF(OR(CK689="-6 a -5,5",CK689="-6 - -5,5"),1,IF(OR(CK689="-5 a -4,5",CK689="-5 - -4,5"),2,IF(OR(CK689="-4 a -3,5",CK689="-4 - -3,5"),3,IF(OR(CK689="-3 a -2,5",CK689="-3 - -2,5"),4,IF(OR(CK689="-2 a -1,5",CK689="-2 - -1,5"),5,IF(OR(CK689="-1 a -0,5",CK689="-1 - -0,5"),6,IF(OR(CK689="0 a 0,5",CK689="0 - 0,5"),7,IF(OR(CK689="1 a 1,5",CK689="1 - 1,5"),8,IF(CK689="2","NORMA",IF(OR(CK689="2,5 a 3",CK689="2,5 - 3"),9,IF(OR(CK689="3,5 a 4",CK689="3,5 - 4"),10,IF(OR(CK689="4,5 a 5",CK689="4,5 - 5"),11,IF(OR(CK689="5,5 a 6",CK689="5,5 - 6"),12,IF(OR(CK689="6,5 a 7",CK689="6,5 - 7"),13,IF(OR(CK689="7,5 a 8",CK689="7,5 - 8"),14,IF(OR(CK689="8,5 a 9",CK689="8,5 - 9,5",CK689="9 a 9,5"),15,IF(CK689="10",15,IF(OR(CK689="0,5 a 1",CK689="0,5 - 1"),7,"Fuera de rango")))))))))))))))))))</f>
        <v>9</v>
      </c>
      <c r="CO689" s="10" t="str">
        <f aca="false">IF(CM689&gt;0,"EME"," ")</f>
        <v> </v>
      </c>
      <c r="CQ689" s="10" t="str">
        <f aca="false">IF(CP689&gt;0,"0", " ")</f>
        <v> </v>
      </c>
      <c r="CR689" s="10" t="str">
        <f aca="false">IF(CP689&gt;0,"EME"," ")</f>
        <v> </v>
      </c>
      <c r="CS689" s="9" t="n">
        <v>0</v>
      </c>
      <c r="CV689" s="9" t="n">
        <v>0</v>
      </c>
      <c r="CY689" s="9" t="n">
        <v>-4.5</v>
      </c>
      <c r="DB689" s="9" t="n">
        <v>-3</v>
      </c>
      <c r="DC689" s="11" t="str">
        <f aca="false">IF(DB689&lt;0,"2"," ")</f>
        <v>2</v>
      </c>
      <c r="DD689" s="11" t="str">
        <f aca="false">IF(DB689&lt;0,"MIO"," ")</f>
        <v>MIO</v>
      </c>
      <c r="DE689" s="9" t="n">
        <v>-0.5</v>
      </c>
      <c r="DF689" s="10" t="str">
        <f aca="false">IF(DE689&lt;0,"3"," ")</f>
        <v>3</v>
      </c>
      <c r="DG689" s="10" t="str">
        <f aca="false">IF(DE689&lt;0,"AST"," ")</f>
        <v>AST</v>
      </c>
      <c r="DH689" s="9" t="n">
        <v>-0.5</v>
      </c>
      <c r="DI689" s="10" t="str">
        <f aca="false">IF(DH689&lt;0,"3"," ")</f>
        <v>3</v>
      </c>
      <c r="DJ689" s="10" t="str">
        <f aca="false">IF(DH689&lt;0,"AST"," ")</f>
        <v>AST</v>
      </c>
      <c r="DK689" s="9" t="n">
        <v>0</v>
      </c>
      <c r="DL689" s="10" t="str">
        <f aca="false">IF(DK689&gt;0,"4"," ")</f>
        <v> </v>
      </c>
      <c r="DM689" s="10" t="str">
        <f aca="false">IF(DK689&gt;0,"PRE"," ")</f>
        <v> </v>
      </c>
      <c r="DN689" s="9" t="n">
        <v>0</v>
      </c>
      <c r="DO689" s="10" t="str">
        <f aca="false">IF(DN689&gt;0,"4"," ")</f>
        <v> </v>
      </c>
      <c r="DP689" s="10" t="str">
        <f aca="false">IF(DN689&gt;0,"PRE"," ")</f>
        <v> </v>
      </c>
      <c r="DS689" s="12" t="str">
        <f aca="false">CONCATENATE(CO689,CU689,DA689,DG689,DM689)</f>
        <v> AST </v>
      </c>
      <c r="DT689" s="10" t="e">
        <f aca="false" t="array" ref="DT689">_xlfn.IFS(DS689="EME    ","0", DS689=" HIP   ","1", DS689="  MIO  ","2", DS689="   AST ","3", DS689="    PRE","4", DS689="EME   PRE","5", DS689=" HIP  PRE","6", DS689=" HIP AST ","7", DS689="  MIO PRE","8", DS689="  MIOAST ","9", DS689="   ASTPRE","10",DS689=" HIP ASTPRE","11", DS689="  MIOASTPRE","12", DS689="     ","0")</f>
        <v>#N/A</v>
      </c>
      <c r="DV689" s="1" t="e">
        <f aca="false" t="array" ref="DV689">_xlfn.IFS(DU689="SI","2", DU689="NO","1")</f>
        <v>#N/A</v>
      </c>
      <c r="DX689" s="11" t="str">
        <f aca="false">IF(DW689=0,"1","2")</f>
        <v>1</v>
      </c>
      <c r="DY689" s="11" t="str">
        <f aca="false" t="array" ref="DY689">_xlfn.IFS(DW689=0,"0", DW689=0.25, "1", DW689=0.5,"2", DW689=0.75,"3", DW689=1,"4",DW689=1.25,"5", DW689=1.5,"6", DW689=1.75,"7", DW689=2,"8")</f>
        <v>0</v>
      </c>
      <c r="EA689" s="11" t="str">
        <f aca="false">IF(DZ689=0,"1","2")</f>
        <v>1</v>
      </c>
      <c r="EB689" s="11" t="str">
        <f aca="false" t="array" ref="EB689">_xlfn.IFS(DZ689=0,"0", DZ689=0.25, "1", DZ689=0.5,"2", DZ689=0.75,"3", DZ689=1,"4",DZ689=1.25,"5", DZ689=1.5,"6", DZ689=1.75,"7", DZ689=2,"8")</f>
        <v>0</v>
      </c>
      <c r="ED689" s="10" t="str">
        <f aca="false">IF(EC689=0,"1","2")</f>
        <v>1</v>
      </c>
      <c r="EE689" s="11" t="str">
        <f aca="false" t="array" ref="EE689">_xlfn.IFS(EC689=0,"0", EC689=-0.25, "1", EC689=-0.5,"2", EC689=-0.75,"3", EC689=-1,"4",EC689=-1.25,"5", EC689=-1.5,"6", EC689=-1.75,"7", EC689=-2,"8", EC689=-2.25,"9",EC689=-2.5,"10", EC689=-2.75,"11", EC689=-3,"12", EC689=-3.25,"13", EC689=-3.5,"14", EC689=-3.75,"15",EC689=-4,"16")</f>
        <v>0</v>
      </c>
      <c r="EG689" s="10" t="str">
        <f aca="false">IF(EF689=0,"1","2")</f>
        <v>1</v>
      </c>
      <c r="EH689" s="11" t="str">
        <f aca="false" t="array" ref="EH689">_xlfn.IFS(EF689=0,"0", EF689=-0.25, "1", EF689=-0.5,"2", EF689=-0.75,"3", EF689=-1,"4",EF689=-1.25,"5", EF689=-1.5,"6", EF689=-1.75,"7", EF689=-2,"8", EF689=-2.25,"9",EF689=-2.5,"10", EF689=-2.75,"11", EF689=-3,"12", EF689=-3.25,"13", EF689=-3.5,"14", EF689=-3.75,"15",EF689=-4,"16")</f>
        <v>0</v>
      </c>
      <c r="EJ689" s="11" t="str">
        <f aca="false">IF(EI689=0,"1","2")</f>
        <v>1</v>
      </c>
      <c r="EK689" s="11" t="str">
        <f aca="false" t="array" ref="EK689">_xlfn.IFS(EI689=0,"0", EI689=-0.25, "1", EI689=-0.5,"2", EI689=-0.75,"3", EI689=-1,"4",EI689=-1.25,"5", EI689=-1.5,"6", EI689=-1.75,"7", EI689=-2,"8", EI689=-2.25,"9", EI689=-2.25,"9",EI689=-2.5,"10", EI689=-2.75,"11", EI689=-3,"12", EI689=-3.25,"13", EI689=-3.5,"14", EI689=-3.75,"15",EI689=-4,"16", EI689=0.25, "17", EI689=0.5, "18")</f>
        <v>0</v>
      </c>
      <c r="EM689" s="11" t="str">
        <f aca="false">IF(EL689=0,"1","2")</f>
        <v>1</v>
      </c>
      <c r="EN689" s="11" t="str">
        <f aca="false" t="array" ref="EN689">_xlfn.IFS(EL689=0.25,"17",EL689=0.5,"18", EL689=0,"0", EL689=-0.25, "1", EL689=-0.5,"2", EL689=-0.75,"3", EL689=-1,"4",EL689=-1.25,"5", EL689=-1.5,"6", EL689=-1.75,"7", EL689=-2,"8",EL689= -2.25,"9",EL689=-2.5,"10",EL689= -2.75,"11",EL689= -3,"12",EL689= -3.25,"13",EL689= -3.5,"14",EL689= -3.75,"15",EL689=-4,"16")</f>
        <v>0</v>
      </c>
      <c r="EP689" s="11" t="str">
        <f aca="false">IF(EO689=0,"1","2")</f>
        <v>1</v>
      </c>
      <c r="EQ689" s="11" t="str">
        <f aca="false" t="array" ref="EQ689">_xlfn.IFS(EO689=0,"0", EO689=0.25, "1", EO689=0.5,"2", EO689=0.75,"3", EO689=1,"4",EO689=1.25,"5", EO689=1.5,"6", EO689=1.75,"7", EO689=2,"8", EO689=2.25,"9", EO689=2.25,"9",EO689=2.5,"10", EO689=2.75,"11", EO689=3,"12", EO689=3.25,"13", EO689=3.5,"14", EO689=3.75,"15",EO689=4,"16", EO689=-0.25, "17", bq=-0.5, "18")</f>
        <v>0</v>
      </c>
      <c r="ES689" s="11" t="str">
        <f aca="false">IF(ER689=0,"1","2")</f>
        <v>1</v>
      </c>
      <c r="ET689" s="11" t="str">
        <f aca="false" t="array" ref="ET689">_xlfn.IFS(ER689=0,"0", ER689=0.25, "1", ER689=0.5,"2", ER689=0.75,"3", ER689=1,"4",ER689=1.25,"5", ER689=1.5,"6", ER689=1.75,"7", ER689=2,"8", ER689=2.25,"9", ER689=2.25,"9",ER689=2.5,"10", ER689=2.75,"11", ER689=3,"12", ER689=3.25,"13", ER689=3.5,"14", ER689=3.75,"15",ER689=4,"16", ER689=-0.25, "17", bq=-0.5, "18")</f>
        <v>0</v>
      </c>
      <c r="EV689" s="14" t="e">
        <f aca="false">VLOOKUP(EU689,LEYENDA!$G$2:$H$8,2,TRUE())</f>
        <v>#N/A</v>
      </c>
      <c r="EW689" s="14" t="e">
        <f aca="false" t="array" ref="EW689">_xlfn.IFS(EV689="0-5","1", EV689="6-12","2", EV689="13-18","3", EV689="19-24","4", EV689="25-36","5", EV689="37-48","6", EV689="49-60","7")</f>
        <v>#N/A</v>
      </c>
    </row>
    <row r="690" customFormat="false" ht="13.5" hidden="false" customHeight="false" outlineLevel="0" collapsed="false">
      <c r="A690" s="1" t="n">
        <v>272</v>
      </c>
      <c r="B690" s="2" t="n">
        <v>4</v>
      </c>
      <c r="C690" s="33" t="n">
        <v>45840</v>
      </c>
      <c r="E690" s="5" t="str">
        <f aca="false">VLOOKUP(A690,'286'!$A$3:$J$6279,10,FALSE())</f>
        <v>VILLALBA PRIETO, VICTOR</v>
      </c>
      <c r="F690" s="4" t="str">
        <f aca="false">VLOOKUP(A690,'286'!$A$3:$I$1768,3,FALSE())</f>
        <v>VIPRIVIC</v>
      </c>
      <c r="G690" s="6" t="n">
        <f aca="false">VLOOKUP(A690,'286'!$A$3:$I$1768,4,FALSE())</f>
        <v>31336</v>
      </c>
      <c r="H690" s="7" t="n">
        <f aca="false">YEAR(C690)-YEAR(G690)</f>
        <v>40</v>
      </c>
      <c r="I690" s="1" t="str">
        <f aca="false">VLOOKUP(H690,LEYENDA!$C$2:$D$6,2,TRUE())</f>
        <v>25-40</v>
      </c>
      <c r="J690" s="5" t="str">
        <f aca="false">VLOOKUP(A690,'286'!$A$3:$I$1768,7,FALSE())</f>
        <v>H</v>
      </c>
      <c r="K690" s="8" t="n">
        <f aca="false">VLOOKUP(A690,'286'!$A$3:$I$1768,2,FALSE())</f>
        <v>0</v>
      </c>
      <c r="L690" s="4" t="str">
        <f aca="false">VLOOKUP(A690,'286'!$A$3:$I$1768,8,FALSE())</f>
        <v>D</v>
      </c>
      <c r="M690" s="4" t="str">
        <f aca="false">VLOOKUP(A690,'286'!$A$3:$I$1768,9,FALSE())</f>
        <v>I</v>
      </c>
      <c r="N690" s="8" t="str">
        <f aca="false">IF(R690=O690, "MISMA","CONTRARIA")</f>
        <v>CONTRARIA</v>
      </c>
      <c r="O690" s="8" t="str">
        <f aca="false" t="array" ref="O690">_xlfn.IFS(L690="D","1", L690="I","2")</f>
        <v>1</v>
      </c>
      <c r="P690" s="8" t="e">
        <f aca="false" t="array" ref="P690">_xlfn.IFS(K690="OD","1", K690="OI","2")</f>
        <v>#N/A</v>
      </c>
      <c r="Q690" s="1" t="str">
        <f aca="false" t="array" ref="Q690">_xlfn.IFS(J690="M","1", J690="H","2")</f>
        <v>2</v>
      </c>
      <c r="R690" s="8" t="str">
        <f aca="false" t="array" ref="R690">_xlfn.IFS(M690="D","1", M690="I","2")</f>
        <v>2</v>
      </c>
      <c r="S690" s="1" t="str">
        <f aca="false" t="array" ref="S690">_xlfn.IFS(N690="CONTRARIA", "1",N690= "MISMA","2")</f>
        <v>1</v>
      </c>
      <c r="T690" s="1" t="str">
        <f aca="false" t="array" ref="T690">_xlfn.IFS(I690="0-12","1", I690="13-24","2", I690="25-40","3", I690="41-60","4", I690="61-100","5")</f>
        <v>3</v>
      </c>
      <c r="U690" s="9" t="n">
        <v>-3</v>
      </c>
      <c r="V690" s="10" t="str">
        <f aca="false">IF(U690="","",IF(AND(U690&gt;=-9,U690&lt;=-6.5),"-9 a -6,5",IF(AND(U690&gt;=-6,U690&lt;=-3.5),"-6 a -3,5",IF(AND(U690&gt;=-3,U690&lt;=-1),"-3 a -1",IF(U690=-0.5,"-0,5",IF(AND(U690&gt;=0,U690&lt;=2.5),"0 a 2,5",IF(AND(U690&gt;=3,U690&lt;=5.5),"3 a 5,5",IF(AND(U690&gt;=6,U690&lt;=8.5),"6 a 8,5",IF(AND(U690&gt;=9,U690&lt;=20),"9 a 20","Fuera de rango")))))))))</f>
        <v>-3 a -1</v>
      </c>
      <c r="W690" s="11" t="n">
        <f aca="false">IF(V690="","",IF(V690="-9 a -6,5",2,IF(V690="-6 a -3,5",3,IF(V690="-3 a -1",4,IF(V690="-0,5","NORMA",IF(V690="0 a 2,5",5,IF(V690="3 a 5,5",6,IF(V690="6 a 8,5",7,IF(V690="9 a 20",8,"Fuera de rango")))))))))</f>
        <v>4</v>
      </c>
      <c r="X690" s="9" t="n">
        <v>0</v>
      </c>
      <c r="Y690" s="11" t="str">
        <f aca="false">IF(X690="","",IF(AND(X690&gt;=0,X690&lt;=4),"0 a 4",IF(AND(X690&gt;=4.5,X690&lt;=8.5),"4,5 a 8,5",IF(X690=9,"9",IF(AND(X690&gt;=9.5,X690&lt;=13),"9,5 a 13",IF(AND(X690&gt;=13.5,X690&lt;=20),"13,5 a 20",IF(AND(X690&gt;=20.5,X690&lt;=35),"20,5 a 35","Fuera de rango")))))))</f>
        <v>0 a 4</v>
      </c>
      <c r="Z690" s="11" t="n">
        <f aca="false">IF(Y690="","",IF(Y690="0 a 4",1,IF(Y690="4,5 a 8,5",2,IF(Y690="9","NORMA",IF(Y690="9,5 a 13",3,IF(Y690="13,5 a 20",4,IF(Y690="20,5 a 35",5,"Fuera de rango")))))))</f>
        <v>1</v>
      </c>
      <c r="AA690" s="9" t="n">
        <v>26</v>
      </c>
      <c r="AB690" s="10" t="str">
        <f aca="false">IF(AA690="","",IF(AND(AA690&gt;=0,AA690&lt;=9),"0 a 9",IF(AND(AA690&gt;=9.5,AA690&lt;=18.5),"9,5 a 18,5",IF(AA690=19,"19",IF(AND(AA690&gt;=19.5,AA690&lt;=28),"19,5 a 28",IF(AND(AA690&gt;=28.5,AA690&lt;=40),"28,5 a 40","Fuera de rango"))))))</f>
        <v>19,5 a 28</v>
      </c>
      <c r="AC690" s="11" t="n">
        <f aca="false" t="array" ref="AC690">_xlfn.IFS(AB690="","",AB690="0 a 9",1,AB690="9,5 a 18,5",2,AB690="19","NORMA",AB690="19,5 a 28",3,AB690="28,5 a 40",4,TRUE(),"Fuera de rango")</f>
        <v>3</v>
      </c>
      <c r="AD690" s="9" t="n">
        <v>19</v>
      </c>
      <c r="AE690" s="10" t="str">
        <f aca="false">IF(AD690="","",IF(AND(AD690&gt;=-10,AD690&lt;=0),"De -10 a 0",IF(AND(AD690&gt;=0.5,AD690&lt;=9.5),"0,5 a 9,5",IF(AD690=10,"10",IF(AND(AD690&gt;=10.5,AD690&lt;=20),"10,5 a 20",IF(AND(AD690&gt;=20.5,AD690&lt;=40),"20,5 a 40","Fuera de rango"))))))</f>
        <v>10,5 a 20</v>
      </c>
      <c r="AF690" s="12" t="n">
        <f aca="false">IF(AD690="","",IF(AND(AD690&gt;=-10,AD690&lt;=0),1,IF(AND(AD690&gt;=0.5,AD690&lt;=9.5),2,IF(AD690=10,"NORMA",IF(AND(AD690&gt;=10.5,AD690&lt;=20),3,IF(AND(AD690&gt;=20.5,AD690&lt;=40),4,""))))))</f>
        <v>3</v>
      </c>
      <c r="AG690" s="9" t="n">
        <v>9</v>
      </c>
      <c r="AH690" s="10" t="str">
        <f aca="false">IF(AG690="","",IF(AND(AG690&gt;=0,AG690&lt;=4),"0 a 4",IF(AND(AG690&gt;=4.5,AG690&lt;=8.5),"4,5 a 8,5",IF(AG690=9,"9",IF(AND(AG690&gt;=9.5,AG690&lt;=13),"9,5 a 13",IF(AND(AG690&gt;=13.5,AG690&lt;=25),"13,5 a 25","Fuera de rango"))))))</f>
        <v>9</v>
      </c>
      <c r="AI690" s="10" t="str">
        <f aca="false">IF(AH690="","",IF(AH690="0 a 4",1,IF(AH690="4,5 a 8,5",2,IF(AH690="9","NORMA",IF(AH690="9,5 a 13",3,IF(AH690="13,5 a 25",4,""))))))</f>
        <v>NORMA</v>
      </c>
      <c r="AJ690" s="9" t="n">
        <v>5</v>
      </c>
      <c r="AK690" s="10" t="str">
        <f aca="false">IF(AJ690="","",IF(AND(AJ690&gt;=-15,AJ690&lt;=-10.5),"-15 a -10,5",IF(AND(AJ690&gt;=-10,AJ690&lt;=-4),"-10 a -4",IF(AND(AJ690&gt;=-4.5,AJ690&lt;=0),"-4,5 a 0",IF(AND(AJ690&gt;=0.5,AJ690&lt;=4.5),"0,5 a 4,5",IF(AJ690=5,"5",IF(AND(AJ690&gt;=5.5,AJ690&lt;=10),"5,5 a 10",IF(AND(AJ690&gt;=10.5,AJ690&lt;=20),"10,5 a 20","Fuera de rango"))))))))</f>
        <v>5</v>
      </c>
      <c r="AL690" s="11" t="str">
        <f aca="false">IF(AK690="","",IF(AK690="-15 a -10,5",1,IF(AK690="-10 a -4",2,IF(AK690="-4,5 a 0",3,IF(AK690="0,5 a 4,5",4,IF(AK690="5","NORMA",IF(AK690="5,5 a 10",5,IF(AK690="10,5 a 20",6,"Error"))))))))</f>
        <v>NORMA</v>
      </c>
      <c r="AM690" s="9" t="n">
        <v>0</v>
      </c>
      <c r="AN690" s="10" t="str">
        <f aca="false">IF(AM690="","",IF(AND(AM690&gt;=-7.5,AM690&lt;=-5.5),"-7,5 a -5,5",IF(AND(AM690&gt;=-5,AM690&lt;=-3),"-5 a -3",IF(AND(AM690&gt;=-2.5,AM690&lt;=-0.5),"-2,5 a -0,5",IF(AM690=0,"0,00",IF(AND(AM690&gt;=0.5,AM690&lt;=2.5),"0,5 a 2,5",IF(AND(AM690&gt;=3,AM690&lt;=5),"3 a 5",IF(AND(AM690&gt;=5.5,AM690&lt;=7.5),"5,5 a 7,5",IF(AND(AM690&gt;=8,AM690&lt;=10),"8 a 10","Fuera de rango")))))))))</f>
        <v>0,00</v>
      </c>
      <c r="AO690" s="11" t="str">
        <f aca="false">IF(AN690="","",IF(AN690="-7,5 a -5,5",1,IF(AN690="-5 a -3",2,IF(AN690="-2,5 a -0,5",3,IF(AN690="0,00","NORMA",IF(AN690="0,5 a 2,5",4,IF(AN690="3 a 5",5,IF(AN690="5,5 a 7,5",6,IF(AN690="8 a 10",7,"Error")))))))))</f>
        <v>NORMA</v>
      </c>
      <c r="AP690" s="9" t="n">
        <v>-12</v>
      </c>
      <c r="AQ690" s="10" t="str">
        <f aca="false">IF(AP690="","",IF(AND(AP690&gt;=-20,AP690&lt;=-9.5),"-20 a -9,5",IF(AND(AP690&gt;=-9,AP690&lt;=-6.5),"-9 a -6,5",IF(AP690=-6,"-6",IF(AND(AP690&gt;=-5.5,AP690&lt;=-3),"-5,5 a -3",IF(AND(AP690&gt;=-2.5,AP690&lt;=0),"-2,5 a 0",IF(AND(AP690&gt;=0.5,AP690&lt;=3),"0,5 a 3",IF(AND(AP690&gt;=3.5,AP690&lt;=6),"3,5 a 6",IF(AND(AP690&gt;=6.5,AP690&lt;=9),"6,5 a 9",IF(AND(AP690&gt;=9.5,AP690&lt;=20),"9,5 a 20","Fuera de rango"))))))))))</f>
        <v>-20 a -9,5</v>
      </c>
      <c r="AR690" s="11" t="n">
        <f aca="false">IF(AQ690="","",IF(AQ690="-20 a -9,5",1,IF(AQ690="-9 a -6,5",2,IF(AQ690="-6","NORMA",IF(AQ690="-5,5 a -3",3,IF(AQ690="-2,5 a 0",4,IF(AQ690="0,5 a 3",5,IF(AQ690="3,5 a 6",6,IF(AQ690="6,5 a 9",7,IF(AQ690="9,5 a 20",8,""))))))))))</f>
        <v>1</v>
      </c>
      <c r="AS690" s="9" t="n">
        <v>2</v>
      </c>
      <c r="AT690" s="10" t="str">
        <f aca="false">IF(AS690="","",IF(AND(AS690&gt;=-16,AS690&lt;=-14),"-16 a -14",IF(AND(AS690&gt;=-13.5,AS690&lt;=-11.5),"-13,5 a -11,5",IF(AND(AS690&gt;=-11,AS690&lt;=-9),"-11 a -9",IF(AND(AS690&gt;=-8.5,AS690&lt;=-6.5),"-8,5 a -6,5",IF(AND(AS690&gt;=-6,AS690&lt;=-4),"-6 a -4",IF(AND(AS690&gt;=-3.5,AS690&lt;=-1.5),"-3,5 a -1,5",IF(AND(AS690&gt;=-1,AS690&lt;=1),"-1 a 1",IF(AND(AS690&gt;=1.5,AS690&lt;=3.5),"1,5 a 3,5",IF(AND(AS690&gt;=4,AS690&lt;=6),"4 a 6",IF(AND(AS690&gt;=6.5,AS690&lt;=8.5),"6,5 a 8,5",IF(AND(AS690&gt;=9,AS690&lt;=11),"9 a 11",IF(AND(AS690&gt;=11.5,AS690&lt;=13.5),"11,5 a 13,5",IF(AND(AS690&gt;=14,AS690&lt;=16),"14 a 16",IF(AND(AS690&gt;=16.5,AS690&lt;=18.5),"16,5 a 18,5",IF(AND(AS690&gt;=19,AS690&lt;=21),"19 a 21","Fuera de rango"))))))))))))))))</f>
        <v>1,5 a 3,5</v>
      </c>
      <c r="AU690" s="11" t="n">
        <f aca="false" t="array" ref="AU690">IF(AT690="","",_xlfn.IFS(AT690="-16 a -14",1,AT690="-13,5 a -11,5",2,AT690="-11 a -9",3,AT690="-8,5 a -6,5",4,AT690="-6 a -4",5,AT690="-3,5 a -1,5",6,AT690="-1 a 1",7,AT690="1,5 a 3,5",8,AT690="4 a 6","NORMA",AT690="6,5 a 8,5",9,AT690="9 a 11",10,AT690="11,5 a 13,5",11,AT690="14 a 16",12,AT690="16,5 a 18,5",13,AT690="19 a 21",14,TRUE(),""))</f>
        <v>8</v>
      </c>
      <c r="AV690" s="9" t="n">
        <v>1.25</v>
      </c>
      <c r="AW690" s="10" t="str">
        <f aca="false">IF(AV690="","",IF(AND(AV690&gt;=-1,AV690&lt;=-0.5),"-1 a -0,5",IF(AND(AV690&gt;-0.5,AV690&lt;=0),"De -0,5 a 0",IF(AND(AV690&gt;=0.25,AV690&lt;=0.75),"0,25 a 0,75",IF(AND(AV690&gt;=1,AV690&lt;=1.5),"1 a 1,5",IF(AND(AV690&gt;=1.75,AV690&lt;=2.25),"1,75 a 2,25",IF(AND(AV690&gt;=2.5,AV690&lt;=3),"2,5 a 3",IF(AND(AV690&gt;=3.25,AV690&lt;=3.75),"3,25 a 3,75","Fuera de rango"))))))))</f>
        <v>1 a 1,5</v>
      </c>
      <c r="AX690" s="10" t="n">
        <f aca="false">IF(AW690="","",IF(OR(AW690="-1 a -0,5",AW690="-1 a -0.5"),1,IF(OR(AW690="De -0,5 a 0",AW690="-0,5 a 0",AW690="De -0.5 a 0"),2,IF(OR(AW690="0,25 a 0,75",AW690="0.25 a 0.75"),"NORMA",IF(OR(AW690="1 a 1,5",AW690="1 a 1.5"),3,IF(OR(AW690="1,75 a 2,25",AW690="1.75 a 2.25"),4,IF(OR(AW690="2,5 a 3",AW690="2.5 a 3"),5,IF(OR(AW690="3,25 a 3,75",AW690="3.25 a 3.75"),6,""))))))))</f>
        <v>3</v>
      </c>
      <c r="AY690" s="9" t="n">
        <v>-11</v>
      </c>
      <c r="AZ690" s="10" t="str">
        <f aca="false">IF(AY690="","",IF(AND(AY690&gt;=-20,AY690&lt;=-9.5),"-20 a -9,5",IF(AND(AY690&gt;=-9,AY690&lt;=-6.5),"-9 a -6,5",IF(AY690=-6,"-6",IF(AND(AY690&gt;=-5.5,AY690&lt;=-3),"-5,5 a -3",IF(AND(AY690&gt;=-2.5,AY690&lt;=0),"-2,5 a 0",IF(AND(AY690&gt;=0.5,AY690&lt;=3),"0,5 a 3",IF(AND(AY690&gt;=3.5,AY690&lt;=6),"3,5 a 6","Fuera de rango"))))))))</f>
        <v>-20 a -9,5</v>
      </c>
      <c r="BA690" s="11" t="n">
        <f aca="false">IF(AZ690="","",IF(AZ690="-20 a -9,5",1,IF(AZ690="-9 a -6,5",2,IF(AZ690="-6","NORMA",IF(AZ690="-5,5 a -3",3,IF(AZ690="-2,5 a 0",4,IF(AZ690="0,5 a 3",5,IF(AZ690="3,5 a 6",6,""))))))))</f>
        <v>1</v>
      </c>
      <c r="BB690" s="9" t="n">
        <v>0</v>
      </c>
      <c r="BC690" s="10" t="str">
        <f aca="false" t="array" ref="BC690">IF(BB690="","",_xlfn.IFS(AND(BB690&gt;=0,BB690&lt;=2),"0 a 2",AND(BB690&gt;=2.5,BB690&lt;=4.5),"2,5 a 4,5",AND(BB690&gt;=5,BB690&lt;=7),"5 a 7",AND(BB690&gt;=7.5,BB690&lt;=9.5),"7,5 a 9,5",AND(BB690&gt;=10,BB690&lt;=12),"10 a 12",AND(BB690&gt;=12.5,BB690&lt;=14.5),"12,5 a 14,5",BB690=15,"15",AND(BB690&gt;=15.5,BB690&lt;=17.5),"15,5 a 17,5",AND(BB690&gt;=18,BB690&lt;=20),"18 a 20",AND(BB690&gt;=20.5,BB690&lt;=22.5),"20,5 a 22,5",AND(BB690&gt;=23,BB690&lt;=25),"23 a 25",TRUE(),"Fuera de rango"))</f>
        <v>0 a 2</v>
      </c>
      <c r="BD690" s="11" t="n">
        <f aca="false" t="array" ref="BD690">IF(BC690="","",_xlfn.IFS(BC690="0 a 2",1,BC690="2,5 a 4,5",2,BC690="5 a 7",3,BC690="7,5 a 9,5",4,BC690="10 a 12",5,BC690="12,5 a 14,5",6,BC690="15","NORMA",BC690="15,5 a 17,5",7,BC690="18 a 20",8,BC690="20,5 a 22,5",9,BC690="23 a 25",10,TRUE(),"Fuera de rango"))</f>
        <v>1</v>
      </c>
      <c r="BE690" s="9" t="n">
        <v>25</v>
      </c>
      <c r="BF690" s="10" t="str">
        <f aca="false">IF(BE690="","",IF(AND(BE690&gt;=-20,BE690&lt;=-10),"-20 a -10",IF(AND(BE690&gt;=-9.5,BE690&lt;=0.5),"-9,5 a 0,5",IF(AND(BE690&gt;=1,BE690&lt;=11),"1 a 11",IF(AND(BE690&gt;=11.5,BE690&lt;=20.5),"11,5 a 20,5",IF(BE690=21,"21",IF(AND(BE690&gt;=21.5,BE690&lt;=31.5),"21,5 a 31,5",IF(AND(BE690&gt;=32,BE690&lt;=42),"32 a 42","Fuera de rango"))))))))</f>
        <v>21,5 a 31,5</v>
      </c>
      <c r="BG690" s="11" t="n">
        <f aca="false">IF(BF690="","",IF(BF690="-20 a -10",1,IF(BF690="-9,5 a 0,5",2,IF(BF690="1 a 11",3,IF(BF690="11,5 a 20,5",4,IF(BF690="21","NORMA",IF(BF690="21,5 a 31,5",5,IF(BF690="32 a 42",6,""))))))))</f>
        <v>5</v>
      </c>
      <c r="BH690" s="9" t="n">
        <v>9</v>
      </c>
      <c r="BI690" s="10" t="str">
        <f aca="false">IF(BH690="","",IF(AND(BH690&gt;=-20,BH690&lt;=-15),"-20 a -15",IF(AND(BH690&gt;=-14.5,BH690&lt;=-9.5),"-14,5 a -9,5",IF(AND(BH690&gt;=-9,BH690&lt;=-4),"-9 a -4",IF(AND(BH690&gt;=-3.5,BH690&lt;=2.5),"-3,5 a 2,5",IF(AND(BH690&gt;=3,BH690&lt;=8),"3 a 8",IF(AND(BH690&gt;=8.5,BH690&lt;=14.5),"8,5 a 14,5",IF(BH690=15,"15",IF(AND(BH690&gt;=15.5,BH690&lt;=20.5),"15,5 a 20,5",IF(AND(BH690&gt;=21,BH690&lt;=26),"21 a 26","Fuera de rango"))))))))))</f>
        <v>8,5 a 14,5</v>
      </c>
      <c r="BJ690" s="11" t="n">
        <f aca="false">IF(BI690="","",IF(BI690="-20 a -15",1,IF(BI690="-14,5 a -9,5",2,IF(BI690="-9 a -4",3,IF(BI690="-3,5 a 2,5",4,IF(BI690="3 a 8",5,IF(BI690="8,5 a 14,5",6,IF(BI690="15","NORMA",IF(BI690="15,5 a 20,5",7,IF(BI690="21 a 26",8,IF(BI690="26,5 a 31,5",9,"")))))))))))</f>
        <v>6</v>
      </c>
      <c r="BK690" s="9" t="n">
        <v>0</v>
      </c>
      <c r="BL690" s="10" t="str">
        <f aca="false">IF(BK690="","",IF(AND(BK690&gt;=0,BK690&lt;=2),"0 - 2",IF(AND(BK690&gt;=2.5,BK690&lt;=4.5),"2,5 - 4,5",IF(AND(BK690&gt;=5,BK690&lt;=7),"5 - 7",IF(AND(BK690&gt;=7.5,BK690&lt;=9.5),"7,5 - 9,5",IF(AND(BK690&gt;=10,BK690&lt;=12),"10 - 12",IF(AND(BK690&gt;=12.5,BK690&lt;=13.5),"12,5 - 13,5",IF(BK690=14,"14",IF(AND(BK690&gt;=14.5,BK690&lt;=16.5),"14,5 - 16,5",IF(AND(BK690&gt;=17,BK690&lt;=19),"17 - 19",IF(AND(BK690&gt;=19.5,BK690&lt;=21.5),"19,5 - 21,5",IF(AND(BK690&gt;=22,BK690&lt;=24),"22 - 24",IF(AND(BK690&gt;=24.5,BK690&lt;=26.5),"24,5 - 26,5",IF(AND(BK690&gt;=27,BK690&lt;=29),"27 - 29",IF(AND(BK690&gt;=29.5,BK690&lt;=30),"29,5 - 30","Fuera de rango")))))))))))))))</f>
        <v>0 - 2</v>
      </c>
      <c r="BM690" s="11" t="n">
        <f aca="false">IF(BL690="","",IF(BL690="0 - 2",1,IF(BL690="2,5 - 4,5",2,IF(BL690="5 - 7",3,IF(BL690="7,5 - 9,5",4,IF(BL690="10 - 12",5,IF(BL690="12,5 - 13,5",6,IF(BL690="14","NORMA",IF(BL690="14,5 - 16,5",7,IF(BL690="17 - 19",8,IF(BL690="19,5 - 21,5",9,IF(BL690="22 - 24",10,IF(BL690="24,5 - 26,5",11,IF(BL690="27 - 29",12,IF(BL690="29,5 - 30",13,"")))))))))))))))</f>
        <v>1</v>
      </c>
      <c r="BN690" s="9" t="n">
        <v>19</v>
      </c>
      <c r="BO690" s="11" t="str">
        <f aca="false">IF(BN690="","",IF(AND(BN690&gt;=-20,BN690&lt;=-10),"-20 a -10",IF(AND(BN690&gt;=-9.5,BN690&lt;=0.5),"-9,5 a 0,5",IF(AND(BN690&gt;=1,BN690&lt;=11),"1 a 11",IF(AND(BN690&gt;=11.5,BN690&lt;=21.5),"11,5 a 21,5",IF(BN690=22,"22",IF(AND(BN690&gt;=22.5,BN690&lt;=32.5),"22,5 a 32,5",IF(AND(BN690&gt;=33,BN690&lt;=43),"33 a 43","Fuera de rango"))))))))</f>
        <v>11,5 a 21,5</v>
      </c>
      <c r="BP690" s="11" t="n">
        <f aca="false">IF(BO690="","",IF(BO690="-20 a -10",1,IF(BO690="-9,5 a 0,5",2,IF(BO690="1 a 11",3,IF(BO690="11,5 a 21,5",4,IF(BO690="22","NORMA",IF(BO690="22,5 a 32,5",5,IF(BO690="33 a 43",6,""))))))))</f>
        <v>4</v>
      </c>
      <c r="BQ690" s="9" t="n">
        <v>18</v>
      </c>
      <c r="BR690" s="10" t="str">
        <f aca="false">IF(BQ690="","",IF(AND(BQ690&gt;=-20,BQ690&lt;=-15),"-20 a -15",IF(AND(BQ690&gt;=-14.5,BQ690&lt;=-9.5),"-14,5 a -9,5",IF(AND(BQ690&gt;=-9,BQ690&lt;=-4),"-9 a -4",IF(AND(BQ690&gt;=-3.5,BQ690&lt;=2.5),"-3,5 a 2,5",IF(AND(BQ690&gt;=3,BQ690&lt;=8),"3 a 8",IF(AND(BQ690&gt;=8.5,BQ690&lt;=13.5),"8,5 a 13,5",IF(AND(BQ690&gt;=14,BQ690&lt;=17.5),"14 a 17,5",IF(BQ690=18,"18",IF(AND(BQ690&gt;=18.5,BQ690&lt;=23.5),"18,5 a 23,5",IF(AND(BQ690&gt;=24,BQ690&lt;=29),"24 a 29",IF(AND(BQ690&gt;=29.5,BQ690&lt;=34.5),"29,5 a 34,5",IF(AND(BQ690&gt;=35,BQ690&lt;=40),"35 a 40","Fuera de rango")))))))))))))</f>
        <v>18</v>
      </c>
      <c r="BS690" s="11" t="str">
        <f aca="false">IF(BR690="","",IF(BR690="-20 a -15",1,IF(BR690="-14,5 a -9,5",2,IF(BR690="-9 a -4",3,IF(BR690="-3,5 a 2,5",4,IF(BR690="3 a 8",5,IF(BR690="8,5 a 13,5",6,IF(BR690="14 a 17,5",7,IF(BR690="18","NORMA",IF(BR690="18,5 a 23,5",8,IF(BR690="24 a 29",9,IF(BR690="29,5 a 34,5",10,IF(BR690="35 a 40",11,"")))))))))))))</f>
        <v>NORMA</v>
      </c>
      <c r="BT690" s="9" t="n">
        <v>0</v>
      </c>
      <c r="BU690" s="10" t="str">
        <f aca="false">IF(BT690="","",IF(AND(BT690&gt;=-20,BT690&lt;=-18),"-20 a -18",IF(AND(BT690&gt;=-17.5,BT690&lt;=-15.5),"-17,5 a -15,5",IF(AND(BT690&gt;=-15,BT690&lt;=-13),"-15 a -13",IF(AND(BT690&gt;=-12.5,BT690&lt;=-10.5),"-12,5 a -10,5",IF(AND(BT690&gt;=-10,BT690&lt;=-8),"-10 a -8",IF(AND(BT690&gt;=-7.5,BT690&lt;=-5.5),"-7,5 a -5,5",IF(AND(BT690&gt;=-5,BT690&lt;=-3),"-5 a -3",IF(AND(BT690&gt;=-2.5,BT690&lt;=-0.5),"-2,5 a -0,5",IF(BT690=0,"0",IF(AND(BT690&gt;=0.5,BT690&lt;=2.5),"0,5 a 2,5",IF(AND(BT690&gt;=3,BT690&lt;=5),"3 a 5",IF(AND(BT690&gt;=5.5,BT690&lt;=7.5),"5,5 a 7,5",IF(AND(BT690&gt;=8,BT690&lt;=10),"8 a 10",IF(AND(BT690&gt;=10.5,BT690&lt;=12.5),"10,5 a 12,5",IF(AND(BT690&gt;=13,BT690&lt;=15),"13 a 15",IF(AND(BT690&gt;=15.5,BT690&lt;=17.5),"15,5 a 17,5",IF(AND(BT690&gt;=18,BT690&lt;=20),"18 a 20","Fuera de rango"))))))))))))))))))</f>
        <v>0</v>
      </c>
      <c r="BV690" s="11" t="str">
        <f aca="false">IF(BT690="","",IF(BT690=0,"NORMA",IF(AND(BT690&gt;=-20,BT690&lt;=-18),2,IF(AND(BT690&gt;=-17.5,BT690&lt;=-15.5),2,IF(AND(BT690&gt;=-15,BT690&lt;=-13),3,IF(AND(BT690&gt;=-12.5,BT690&lt;=-10.5),4,IF(AND(BT690&gt;=-10,BT690&lt;=-8),5,IF(AND(BT690&gt;=-7.5,BT690&lt;=-5.5),6,IF(AND(BT690&gt;=-5,BT690&lt;=-3),7,IF(AND(BT690&gt;=-2.5,BT690&lt;=-0.5),8,IF(AND(BT690&gt;=0.5,BT690&lt;=2.5),9,IF(AND(BT690&gt;=3,BT690&lt;=5),10,IF(AND(BT690&gt;=5.5,BT690&lt;=7.5),11,IF(AND(BT690&gt;=8,BT690&lt;=10),12,IF(AND(BT690&gt;=10.5,BT690&lt;=12.5),13,IF(AND(BT690&gt;=13,BT690&lt;=15),14,IF(AND(BT690&gt;=15.5,BT690&lt;=17.5),15,IF(AND(BT690&gt;=18,BT690&lt;=20),16,"Fuera de rango"))))))))))))))))))</f>
        <v>NORMA</v>
      </c>
      <c r="BW690" s="9" t="n">
        <v>-8.25</v>
      </c>
      <c r="BX690" s="10" t="n">
        <f aca="false">18.5- (0.3*H690)</f>
        <v>6.5</v>
      </c>
      <c r="BY690" s="10" t="n">
        <f aca="false">(BW690)-(BX690)</f>
        <v>-14.75</v>
      </c>
      <c r="BZ690" s="10" t="str">
        <f aca="false">IF(BY690="","",IF(BY690&lt;-27.5,"De -30 a -28",IF(BY690&lt;-25,"De -27,5 a -25,5",IF(BY690&lt;-22.5,"De -25 a -23",IF(BY690&lt;-20,"De -22,5 a -20,5",IF(BY690&lt;-17.5,"De -20 a -18",IF(BY690&lt;-15,"De -17,5 a -15,5",IF(BY690&lt;-12.5,"De -15 a -13",IF(BY690&lt;-10,"De -12,5 a -10,5",IF(BY690&lt;-7.5,"De -10 a -8",IF(BY690&lt;-5,"De -7,5 a -5,5",IF(BY690&lt;-2.5,"De -5 a -3",IF(BY690&lt;0,"De -2,5 a -0,5",IF(BY690&lt;2.5,"De 0 a 2",IF(BY690&lt;5,"De 2,5 a 4,5",IF(BY690&lt;7.5,"De 5 a 7",IF(BY690&lt;10,"De 7,5 a 9,5",IF(BY690&lt;12.5,"De 10 a 12",IF(BY690&lt;15,"De 12,5 a 14,5",IF(BY690&lt;17.5,"De 15 a 17",IF(BY690&lt;20,"De 17,5 a 19,5",IF(BY690&lt;22.5,"De 20 a 22",IF(BY690&lt;25,"De 22,5 a 24,5",IF(BY690&lt;27.5,"De 25 a 27","De 27,5 a 30"))))))))))))))))))))))))</f>
        <v>De -15 a -13</v>
      </c>
      <c r="CA690" s="12" t="n">
        <f aca="false">IF(BY690="","",IF(BY690&lt;=-28,1,IF(BY690&lt;=-25.5,2,IF(BY690&lt;=-23,3,IF(BY690&lt;=-20.5,4,IF(BY690&lt;=-18,5,IF(BY690&lt;=-15.5,6,IF(BY690&lt;=-13,7,IF(BY690&lt;=-10.5,8,IF(BY690&lt;=-8,9,IF(BY690&lt;=-5.5,10,IF(BY690&lt;=-3,11,IF(BY690&lt;=-0.5,12,IF(BY690&lt;=2,13,IF(BY690&lt;=4.5,14,IF(BY690&lt;=7,15,IF(BY690&lt;=9.5,16,IF(BY690&lt;=12,17,IF(BY690&lt;=14.5,18,IF(BY690&lt;=17,19,IF(BY690&lt;=19.5,20,IF(BY690&lt;=22,21,IF(BY690&lt;=24.5,22,IF(BY690&lt;=27,23,IF(BY690&lt;=30,24,"Fuera de rango")))))))))))))))))))))))))</f>
        <v>7</v>
      </c>
      <c r="CB690" s="9" t="n">
        <v>-8.5</v>
      </c>
      <c r="CC690" s="10" t="n">
        <f aca="false">18.5- (0.3*H690)</f>
        <v>6.5</v>
      </c>
      <c r="CD690" s="10" t="n">
        <f aca="false">(CB690)-(CC690)</f>
        <v>-15</v>
      </c>
      <c r="CE690" s="10" t="str">
        <f aca="false">IF(CD690="","",IF(CD690&lt;-27.5,"De -30 a -28",IF(CD690&lt;-25,"De -27,5 a -25,5",IF(CD690&lt;-22.5,"De -25 a -23",IF(CD690&lt;-20,"De -22,5 a -20,5",IF(CD690&lt;-17.5,"De -20 a -18",IF(CD690&lt;-15,"De -17,5 a -15,5",IF(CD690&lt;-12.5,"De -15 a -13",IF(CD690&lt;-10,"De -12,5 a -10,5",IF(CD690&lt;-7.5,"De -10 a -8",IF(CD690&lt;-5,"De -7,5 a -5,5",IF(CD690&lt;-2.5,"De -5 a -3",IF(CD690&lt;0,"De -2,5 a -0,5",IF(CD690&lt;=2,"De 0 a 2",IF(CD690&lt;=4.5,"De 2,5 a 4,5",IF(CD690&lt;=7,"De 5 a 7",IF(CD690&lt;=9.5,"De 7,5 a 9,5",IF(CD690&lt;=12,"De 10 a 12",IF(CD690&lt;=14.5,"De 12,5 a 14,5",IF(CD690&lt;=17,"De 15 a 17",IF(CD690&lt;=19.5,"De 17,5 a 19,5",IF(CD690&lt;=22,"De 20 a 22",IF(CD690&lt;=24.5,"De 22,5 a 24,5",IF(CD690&lt;=27,"De 25 a 27","De 27,5 a 30"))))))))))))))))))))))))</f>
        <v>De -15 a -13</v>
      </c>
      <c r="CF690" s="12" t="n">
        <f aca="false">IF(CD690="","",IF(CD690&lt;-27.5,1,IF(CD690&lt;-25,2,IF(CD690&lt;-22.5,3,IF(CD690&lt;-20,4,IF(CD690&lt;-17.5,5,IF(CD690&lt;-15,6,IF(CD690&lt;-12.5,7,IF(CD690&lt;-10,8,IF(CD690&lt;-7.5,9,IF(CD690&lt;-5,10,IF(CD690&lt;-2.5,11,IF(CD690&lt;0,12,IF(CD690&lt;2.5,13,IF(CD690&lt;5,14,IF(CD690&lt;7.5,15,IF(CD690&lt;10,16,IF(CD690&lt;12.5,17,IF(CD690&lt;15,18,IF(CD690&lt;17.5,19,IF(CD690&lt;20,20,IF(CD690&lt;22.5,21,IF(CD690&lt;25,22,IF(CD690&lt;27.5,23,24))))))))))))))))))))))))</f>
        <v>7</v>
      </c>
      <c r="CG690" s="9" t="n">
        <v>-5.25</v>
      </c>
      <c r="CH690" s="10" t="str">
        <f aca="false">IF(CG690="","",IF(AND(CG690&gt;=-10,CG690&lt;=-9.5),"-10 a -9,5",IF(AND(CG690&gt;-9.5,CG690&lt;=-8.5),"-9 a -8,5",IF(AND(CG690&gt;-8.5,CG690&lt;=-7.5),"-8 a -7,5",IF(AND(CG690&gt;-7.5,CG690&lt;=-6.5),"-7 a -6,5",IF(AND(CG690&gt;-6.5,CG690&lt;=-5.5),"-6 a -5,5",IF(AND(CG690&gt;-5.5,CG690&lt;=-4.5),"-5 a -4,5",IF(AND(CG690&gt;-4.5,CG690&lt;=-3.5),"-4 a -3,5",IF(AND(CG690&gt;-3.5,CG690&lt;=-2.5),"-3 a -2,5",IF(CG690=-2.25,"-2,25",IF(AND(CG690&gt;-2.5,CG690&lt;=-1.5),"-2 a -1,5",IF(AND(CG690&gt;-1.5,CG690&lt;=-0.5),"-1 a -0,5",IF(AND(CG690&gt;-0.5,CG690&lt;=0.5),"0 a 0,5",IF(AND(CG690&gt;0.5,CG690&lt;=1.5),"1 a 1,5",IF(AND(CG690&gt;1.5,CG690&lt;=2.5),"2 a 2,5",IF(AND(CG690&gt;2.5,CG690&lt;=3.5),"3 a 3,5",IF(AND(CG690&gt;3.5,CG690&lt;=4.5),"4 a 4,5",IF(AND(CG690&gt;4.5,CG690&lt;=5.5),"5 a 5,5",IF(AND(CG690&gt;5.5,CG690&lt;=6.5),"6 a 6,5",IF(AND(CG690&gt;6.5,CG690&lt;=7.5),"7 a 7,5",IF(AND(CG690&gt;7.5,CG690&lt;=8.5),"8 a 8,5",IF(AND(CG690&gt;8.5,CG690&lt;=9.5),"9 a 9,5",IF(CG690&gt;=10,"10","Fuera de rango")))))))))))))))))))))))</f>
        <v>-5 a -4,5</v>
      </c>
      <c r="CI690" s="11" t="n">
        <f aca="false">IF(CG690="","",IF(CG690=-2.25,"NORMA",IF(CG690&lt;=-9.5,1,IF(CG690&lt;=-8.5,2,IF(CG690&lt;=-7.5,3,IF(CG690&lt;=-6.5,4,IF(CG690&lt;=-5.5,5,IF(CG690&lt;=-4.5,6,IF(CG690&lt;=-3.5,7,IF(CG690&lt;=-2.5,8,IF(CG690&lt;=-1.5,9,IF(CG690&lt;=-0.5,10,IF(CG690&lt;=0.5,11,IF(CG690&lt;=1.5,12,IF(CG690&lt;=2.5,13,IF(CG690&lt;=3.5,14,IF(CG690&lt;=4.5,15,IF(CG690&lt;=5.5,16,IF(CG690&lt;=6.5,17,IF(CG690&lt;=7.5,18,IF(CG690&lt;=8.5,19,IF(CG690&lt;=9.5,20,IF(CG690=10,21,"Fuera de rango")))))))))))))))))))))))</f>
        <v>6</v>
      </c>
      <c r="CJ690" s="9" t="n">
        <v>2.75</v>
      </c>
      <c r="CK690" s="10" t="str">
        <f aca="false">IF(CJ690="","",IF(AND(CJ690&gt;=-6,CJ690&lt;=-5.5),"-6 a -5,5",IF(AND(CJ690&gt;-5.5,CJ690&lt;=-4.5),"-5 a -4,5",IF(AND(CJ690&gt;-4.5,CJ690&lt;=-3.5),"-4 a -3,5",IF(AND(CJ690&gt;-3.5,CJ690&lt;=-2.5),"-3 a -2,5",IF(AND(CJ690&gt;-2.5,CJ690&lt;=-1.5),"-2 a -1,5",IF(AND(CJ690&gt;-1.5,CJ690&lt;=-0.5),"-1 a -0,5",IF(AND(CJ690&gt;-0.5,CJ690&lt;=0.5),"0 a 0,5",IF(AND(CJ690&gt;0.5,CJ690&lt;=1.5),"1 a 1,5",IF(AND(CJ690&gt;1.5,CJ690&lt;2.5),"2",IF(AND(CJ690&gt;=2.5,CJ690&lt;=3),"2,5 a 3",IF(AND(CJ690&gt;3,CJ690&lt;=4),"3,5 a 4",IF(AND(CJ690&gt;4,CJ690&lt;=5),"4,5 a 5",IF(AND(CJ690&gt;5,CJ690&lt;=6),"5,5 a 6",IF(AND(CJ690&gt;6,CJ690&lt;=7),"6,5 a 7",IF(AND(CJ690&gt;7,CJ690&lt;=8),"7,5 a 8",IF(AND(CJ690&gt;8,CJ690&lt;=9.5),"8,5 a 9,5",IF(CJ690=10,"10","Fuera de rango"))))))))))))))))))</f>
        <v>2,5 a 3</v>
      </c>
      <c r="CL690" s="11" t="n">
        <f aca="false">IF(CK690="","",IF(OR(CK690="-6 a -5,5",CK690="-6 - -5,5"),1,IF(OR(CK690="-5 a -4,5",CK690="-5 - -4,5"),2,IF(OR(CK690="-4 a -3,5",CK690="-4 - -3,5"),3,IF(OR(CK690="-3 a -2,5",CK690="-3 - -2,5"),4,IF(OR(CK690="-2 a -1,5",CK690="-2 - -1,5"),5,IF(OR(CK690="-1 a -0,5",CK690="-1 - -0,5"),6,IF(OR(CK690="0 a 0,5",CK690="0 - 0,5"),7,IF(OR(CK690="1 a 1,5",CK690="1 - 1,5"),8,IF(CK690="2","NORMA",IF(OR(CK690="2,5 a 3",CK690="2,5 - 3"),9,IF(OR(CK690="3,5 a 4",CK690="3,5 - 4"),10,IF(OR(CK690="4,5 a 5",CK690="4,5 - 5"),11,IF(OR(CK690="5,5 a 6",CK690="5,5 - 6"),12,IF(OR(CK690="6,5 a 7",CK690="6,5 - 7"),13,IF(OR(CK690="7,5 a 8",CK690="7,5 - 8"),14,IF(OR(CK690="8,5 a 9",CK690="8,5 - 9,5",CK690="9 a 9,5"),15,IF(CK690="10",15,IF(OR(CK690="0,5 a 1",CK690="0,5 - 1"),7,"Fuera de rango")))))))))))))))))))</f>
        <v>9</v>
      </c>
      <c r="CO690" s="10" t="str">
        <f aca="false">IF(CM690&gt;0,"EME"," ")</f>
        <v> </v>
      </c>
      <c r="CQ690" s="10" t="str">
        <f aca="false">IF(CP690&gt;0,"0", " ")</f>
        <v> </v>
      </c>
      <c r="CR690" s="10" t="str">
        <f aca="false">IF(CP690&gt;0,"EME"," ")</f>
        <v> </v>
      </c>
      <c r="CS690" s="9" t="n">
        <v>0</v>
      </c>
      <c r="CV690" s="9" t="n">
        <v>0</v>
      </c>
      <c r="CY690" s="9" t="n">
        <v>-4.5</v>
      </c>
      <c r="DB690" s="9" t="n">
        <v>-3</v>
      </c>
      <c r="DC690" s="11" t="str">
        <f aca="false">IF(DB690&lt;0,"2"," ")</f>
        <v>2</v>
      </c>
      <c r="DD690" s="11" t="str">
        <f aca="false">IF(DB690&lt;0,"MIO"," ")</f>
        <v>MIO</v>
      </c>
      <c r="DE690" s="9" t="n">
        <v>-0.5</v>
      </c>
      <c r="DF690" s="10" t="str">
        <f aca="false">IF(DE690&lt;0,"3"," ")</f>
        <v>3</v>
      </c>
      <c r="DG690" s="10" t="str">
        <f aca="false">IF(DE690&lt;0,"AST"," ")</f>
        <v>AST</v>
      </c>
      <c r="DH690" s="9" t="n">
        <v>-0.5</v>
      </c>
      <c r="DI690" s="10" t="str">
        <f aca="false">IF(DH690&lt;0,"3"," ")</f>
        <v>3</v>
      </c>
      <c r="DJ690" s="10" t="str">
        <f aca="false">IF(DH690&lt;0,"AST"," ")</f>
        <v>AST</v>
      </c>
      <c r="DK690" s="9" t="n">
        <v>0</v>
      </c>
      <c r="DL690" s="10" t="str">
        <f aca="false">IF(DK690&gt;0,"4"," ")</f>
        <v> </v>
      </c>
      <c r="DM690" s="10" t="str">
        <f aca="false">IF(DK690&gt;0,"PRE"," ")</f>
        <v> </v>
      </c>
      <c r="DN690" s="9" t="n">
        <v>0</v>
      </c>
      <c r="DO690" s="10" t="str">
        <f aca="false">IF(DN690&gt;0,"4"," ")</f>
        <v> </v>
      </c>
      <c r="DP690" s="10" t="str">
        <f aca="false">IF(DN690&gt;0,"PRE"," ")</f>
        <v> </v>
      </c>
      <c r="DS690" s="12" t="str">
        <f aca="false">CONCATENATE(CO690,CU690,DA690,DG690,DM690)</f>
        <v> AST </v>
      </c>
      <c r="DT690" s="10" t="e">
        <f aca="false" t="array" ref="DT690">_xlfn.IFS(DS690="EME    ","0", DS690=" HIP   ","1", DS690="  MIO  ","2", DS690="   AST ","3", DS690="    PRE","4", DS690="EME   PRE","5", DS690=" HIP  PRE","6", DS690=" HIP AST ","7", DS690="  MIO PRE","8", DS690="  MIOAST ","9", DS690="   ASTPRE","10",DS690=" HIP ASTPRE","11", DS690="  MIOASTPRE","12", DS690="     ","0")</f>
        <v>#N/A</v>
      </c>
      <c r="DV690" s="1" t="e">
        <f aca="false" t="array" ref="DV690">_xlfn.IFS(DU690="SI","2", DU690="NO","1")</f>
        <v>#N/A</v>
      </c>
      <c r="DX690" s="11" t="str">
        <f aca="false">IF(DW690=0,"1","2")</f>
        <v>1</v>
      </c>
      <c r="DY690" s="11" t="str">
        <f aca="false" t="array" ref="DY690">_xlfn.IFS(DW690=0,"0", DW690=0.25, "1", DW690=0.5,"2", DW690=0.75,"3", DW690=1,"4",DW690=1.25,"5", DW690=1.5,"6", DW690=1.75,"7", DW690=2,"8")</f>
        <v>0</v>
      </c>
      <c r="EA690" s="11" t="str">
        <f aca="false">IF(DZ690=0,"1","2")</f>
        <v>1</v>
      </c>
      <c r="EB690" s="11" t="str">
        <f aca="false" t="array" ref="EB690">_xlfn.IFS(DZ690=0,"0", DZ690=0.25, "1", DZ690=0.5,"2", DZ690=0.75,"3", DZ690=1,"4",DZ690=1.25,"5", DZ690=1.5,"6", DZ690=1.75,"7", DZ690=2,"8")</f>
        <v>0</v>
      </c>
      <c r="ED690" s="10" t="str">
        <f aca="false">IF(EC690=0,"1","2")</f>
        <v>1</v>
      </c>
      <c r="EE690" s="11" t="str">
        <f aca="false" t="array" ref="EE690">_xlfn.IFS(EC690=0,"0", EC690=-0.25, "1", EC690=-0.5,"2", EC690=-0.75,"3", EC690=-1,"4",EC690=-1.25,"5", EC690=-1.5,"6", EC690=-1.75,"7", EC690=-2,"8", EC690=-2.25,"9",EC690=-2.5,"10", EC690=-2.75,"11", EC690=-3,"12", EC690=-3.25,"13", EC690=-3.5,"14", EC690=-3.75,"15",EC690=-4,"16")</f>
        <v>0</v>
      </c>
      <c r="EG690" s="10" t="str">
        <f aca="false">IF(EF690=0,"1","2")</f>
        <v>1</v>
      </c>
      <c r="EH690" s="11" t="str">
        <f aca="false" t="array" ref="EH690">_xlfn.IFS(EF690=0,"0", EF690=-0.25, "1", EF690=-0.5,"2", EF690=-0.75,"3", EF690=-1,"4",EF690=-1.25,"5", EF690=-1.5,"6", EF690=-1.75,"7", EF690=-2,"8", EF690=-2.25,"9",EF690=-2.5,"10", EF690=-2.75,"11", EF690=-3,"12", EF690=-3.25,"13", EF690=-3.5,"14", EF690=-3.75,"15",EF690=-4,"16")</f>
        <v>0</v>
      </c>
      <c r="EJ690" s="11" t="str">
        <f aca="false">IF(EI690=0,"1","2")</f>
        <v>1</v>
      </c>
      <c r="EK690" s="11" t="str">
        <f aca="false" t="array" ref="EK690">_xlfn.IFS(EI690=0,"0", EI690=-0.25, "1", EI690=-0.5,"2", EI690=-0.75,"3", EI690=-1,"4",EI690=-1.25,"5", EI690=-1.5,"6", EI690=-1.75,"7", EI690=-2,"8", EI690=-2.25,"9", EI690=-2.25,"9",EI690=-2.5,"10", EI690=-2.75,"11", EI690=-3,"12", EI690=-3.25,"13", EI690=-3.5,"14", EI690=-3.75,"15",EI690=-4,"16", EI690=0.25, "17", EI690=0.5, "18")</f>
        <v>0</v>
      </c>
      <c r="EM690" s="11" t="str">
        <f aca="false">IF(EL690=0,"1","2")</f>
        <v>1</v>
      </c>
      <c r="EN690" s="11" t="str">
        <f aca="false" t="array" ref="EN690">_xlfn.IFS(EL690=0.25,"17",EL690=0.5,"18", EL690=0,"0", EL690=-0.25, "1", EL690=-0.5,"2", EL690=-0.75,"3", EL690=-1,"4",EL690=-1.25,"5", EL690=-1.5,"6", EL690=-1.75,"7", EL690=-2,"8",EL690= -2.25,"9",EL690=-2.5,"10",EL690= -2.75,"11",EL690= -3,"12",EL690= -3.25,"13",EL690= -3.5,"14",EL690= -3.75,"15",EL690=-4,"16")</f>
        <v>0</v>
      </c>
      <c r="EP690" s="11" t="str">
        <f aca="false">IF(EO690=0,"1","2")</f>
        <v>1</v>
      </c>
      <c r="EQ690" s="11" t="str">
        <f aca="false" t="array" ref="EQ690">_xlfn.IFS(EO690=0,"0", EO690=0.25, "1", EO690=0.5,"2", EO690=0.75,"3", EO690=1,"4",EO690=1.25,"5", EO690=1.5,"6", EO690=1.75,"7", EO690=2,"8", EO690=2.25,"9", EO690=2.25,"9",EO690=2.5,"10", EO690=2.75,"11", EO690=3,"12", EO690=3.25,"13", EO690=3.5,"14", EO690=3.75,"15",EO690=4,"16", EO690=-0.25, "17", bq=-0.5, "18")</f>
        <v>0</v>
      </c>
      <c r="ES690" s="11" t="str">
        <f aca="false">IF(ER690=0,"1","2")</f>
        <v>1</v>
      </c>
      <c r="ET690" s="11" t="str">
        <f aca="false" t="array" ref="ET690">_xlfn.IFS(ER690=0,"0", ER690=0.25, "1", ER690=0.5,"2", ER690=0.75,"3", ER690=1,"4",ER690=1.25,"5", ER690=1.5,"6", ER690=1.75,"7", ER690=2,"8", ER690=2.25,"9", ER690=2.25,"9",ER690=2.5,"10", ER690=2.75,"11", ER690=3,"12", ER690=3.25,"13", ER690=3.5,"14", ER690=3.75,"15",ER690=4,"16", ER690=-0.25, "17", bq=-0.5, "18")</f>
        <v>0</v>
      </c>
      <c r="EV690" s="14" t="e">
        <f aca="false">VLOOKUP(EU690,LEYENDA!$G$2:$H$8,2,TRUE())</f>
        <v>#N/A</v>
      </c>
      <c r="EW690" s="14" t="e">
        <f aca="false" t="array" ref="EW690">_xlfn.IFS(EV690="0-5","1", EV690="6-12","2", EV690="13-18","3", EV690="19-24","4", EV690="25-36","5", EV690="37-48","6", EV690="49-60","7")</f>
        <v>#N/A</v>
      </c>
    </row>
    <row r="691" customFormat="false" ht="13.5" hidden="false" customHeight="false" outlineLevel="0" collapsed="false">
      <c r="A691" s="1" t="n">
        <v>273</v>
      </c>
      <c r="B691" s="2" t="n">
        <v>1</v>
      </c>
      <c r="C691" s="33" t="n">
        <v>44855</v>
      </c>
      <c r="E691" s="5" t="str">
        <f aca="false">VLOOKUP(A691,'286'!$A$3:$J$6279,10,FALSE())</f>
        <v>VILLALBA PRIETO, RUTH</v>
      </c>
      <c r="F691" s="4" t="str">
        <f aca="false">VLOOKUP(A691,'286'!$A$3:$I$1768,3,FALSE())</f>
        <v>VIPRIRUTH</v>
      </c>
      <c r="G691" s="6" t="n">
        <f aca="false">VLOOKUP(A691,'286'!$A$3:$I$1768,4,FALSE())</f>
        <v>28836</v>
      </c>
      <c r="H691" s="7" t="n">
        <f aca="false">YEAR(C691)-YEAR(G691)</f>
        <v>44</v>
      </c>
      <c r="I691" s="1" t="str">
        <f aca="false">VLOOKUP(H691,LEYENDA!$C$2:$D$6,2,TRUE())</f>
        <v>41-60</v>
      </c>
      <c r="J691" s="5" t="str">
        <f aca="false">VLOOKUP(A691,'286'!$A$3:$I$1768,7,FALSE())</f>
        <v>M</v>
      </c>
      <c r="K691" s="8" t="n">
        <f aca="false">VLOOKUP(A691,'286'!$A$3:$I$1768,2,FALSE())</f>
        <v>0</v>
      </c>
      <c r="L691" s="4" t="str">
        <f aca="false">VLOOKUP(A691,'286'!$A$3:$I$1768,8,FALSE())</f>
        <v>D</v>
      </c>
      <c r="M691" s="4" t="str">
        <f aca="false">VLOOKUP(A691,'286'!$A$3:$I$1768,9,FALSE())</f>
        <v>D</v>
      </c>
      <c r="N691" s="8" t="str">
        <f aca="false">IF(R691=O691, "MISMA","CONTRARIA")</f>
        <v>MISMA</v>
      </c>
      <c r="O691" s="8" t="str">
        <f aca="false" t="array" ref="O691">_xlfn.IFS(L691="D","1", L691="I","2")</f>
        <v>1</v>
      </c>
      <c r="P691" s="8" t="e">
        <f aca="false" t="array" ref="P691">_xlfn.IFS(K691="OD","1", K691="OI","2")</f>
        <v>#N/A</v>
      </c>
      <c r="Q691" s="1" t="str">
        <f aca="false" t="array" ref="Q691">_xlfn.IFS(J691="M","1", J691="H","2")</f>
        <v>1</v>
      </c>
      <c r="R691" s="8" t="str">
        <f aca="false" t="array" ref="R691">_xlfn.IFS(M691="D","1", M691="I","2")</f>
        <v>1</v>
      </c>
      <c r="S691" s="1" t="str">
        <f aca="false" t="array" ref="S691">_xlfn.IFS(N691="CONTRARIA", "1",N691= "MISMA","2")</f>
        <v>2</v>
      </c>
      <c r="T691" s="1" t="str">
        <f aca="false" t="array" ref="T691">_xlfn.IFS(I691="0-12","1", I691="13-24","2", I691="25-40","3", I691="41-60","4", I691="61-100","5")</f>
        <v>4</v>
      </c>
      <c r="U691" s="9" t="n">
        <v>-2</v>
      </c>
      <c r="V691" s="10" t="str">
        <f aca="false">IF(U691="","",IF(AND(U691&gt;=-9,U691&lt;=-6.5),"-9 a -6,5",IF(AND(U691&gt;=-6,U691&lt;=-3.5),"-6 a -3,5",IF(AND(U691&gt;=-3,U691&lt;=-1),"-3 a -1",IF(U691=-0.5,"-0,5",IF(AND(U691&gt;=0,U691&lt;=2.5),"0 a 2,5",IF(AND(U691&gt;=3,U691&lt;=5.5),"3 a 5,5",IF(AND(U691&gt;=6,U691&lt;=8.5),"6 a 8,5",IF(AND(U691&gt;=9,U691&lt;=20),"9 a 20","Fuera de rango")))))))))</f>
        <v>-3 a -1</v>
      </c>
      <c r="W691" s="11" t="n">
        <f aca="false">IF(V691="","",IF(V691="-9 a -6,5",2,IF(V691="-6 a -3,5",3,IF(V691="-3 a -1",4,IF(V691="-0,5","NORMA",IF(V691="0 a 2,5",5,IF(V691="3 a 5,5",6,IF(V691="6 a 8,5",7,IF(V691="9 a 20",8,"Fuera de rango")))))))))</f>
        <v>4</v>
      </c>
      <c r="X691" s="9" t="n">
        <v>12</v>
      </c>
      <c r="Y691" s="11" t="str">
        <f aca="false">IF(X691="","",IF(AND(X691&gt;=0,X691&lt;=4),"0 a 4",IF(AND(X691&gt;=4.5,X691&lt;=8.5),"4,5 a 8,5",IF(X691=9,"9",IF(AND(X691&gt;=9.5,X691&lt;=13),"9,5 a 13",IF(AND(X691&gt;=13.5,X691&lt;=20),"13,5 a 20",IF(AND(X691&gt;=20.5,X691&lt;=35),"20,5 a 35","Fuera de rango")))))))</f>
        <v>9,5 a 13</v>
      </c>
      <c r="Z691" s="11" t="n">
        <f aca="false">IF(Y691="","",IF(Y691="0 a 4",1,IF(Y691="4,5 a 8,5",2,IF(Y691="9","NORMA",IF(Y691="9,5 a 13",3,IF(Y691="13,5 a 20",4,IF(Y691="20,5 a 35",5,"Fuera de rango")))))))</f>
        <v>3</v>
      </c>
      <c r="AA691" s="9" t="n">
        <v>18</v>
      </c>
      <c r="AB691" s="10" t="str">
        <f aca="false">IF(AA691="","",IF(AND(AA691&gt;=0,AA691&lt;=9),"0 a 9",IF(AND(AA691&gt;=9.5,AA691&lt;=18.5),"9,5 a 18,5",IF(AA691=19,"19",IF(AND(AA691&gt;=19.5,AA691&lt;=28),"19,5 a 28",IF(AND(AA691&gt;=28.5,AA691&lt;=40),"28,5 a 40","Fuera de rango"))))))</f>
        <v>9,5 a 18,5</v>
      </c>
      <c r="AC691" s="11" t="n">
        <f aca="false" t="array" ref="AC691">_xlfn.IFS(AB691="","",AB691="0 a 9",1,AB691="9,5 a 18,5",2,AB691="19","NORMA",AB691="19,5 a 28",3,AB691="28,5 a 40",4,TRUE(),"Fuera de rango")</f>
        <v>2</v>
      </c>
      <c r="AD691" s="9" t="n">
        <v>4</v>
      </c>
      <c r="AE691" s="10" t="str">
        <f aca="false">IF(AD691="","",IF(AND(AD691&gt;=-10,AD691&lt;=0),"De -10 a 0",IF(AND(AD691&gt;=0.5,AD691&lt;=9.5),"0,5 a 9,5",IF(AD691=10,"10",IF(AND(AD691&gt;=10.5,AD691&lt;=20),"10,5 a 20",IF(AND(AD691&gt;=20.5,AD691&lt;=40),"20,5 a 40","Fuera de rango"))))))</f>
        <v>0,5 a 9,5</v>
      </c>
      <c r="AF691" s="12" t="n">
        <f aca="false">IF(AD691="","",IF(AND(AD691&gt;=-10,AD691&lt;=0),1,IF(AND(AD691&gt;=0.5,AD691&lt;=9.5),2,IF(AD691=10,"NORMA",IF(AND(AD691&gt;=10.5,AD691&lt;=20),3,IF(AND(AD691&gt;=20.5,AD691&lt;=40),4,""))))))</f>
        <v>2</v>
      </c>
      <c r="AG691" s="9" t="n">
        <v>7</v>
      </c>
      <c r="AH691" s="10" t="str">
        <f aca="false">IF(AG691="","",IF(AND(AG691&gt;=0,AG691&lt;=4),"0 a 4",IF(AND(AG691&gt;=4.5,AG691&lt;=8.5),"4,5 a 8,5",IF(AG691=9,"9",IF(AND(AG691&gt;=9.5,AG691&lt;=13),"9,5 a 13",IF(AND(AG691&gt;=13.5,AG691&lt;=25),"13,5 a 25","Fuera de rango"))))))</f>
        <v>4,5 a 8,5</v>
      </c>
      <c r="AI691" s="10" t="n">
        <f aca="false">IF(AH691="","",IF(AH691="0 a 4",1,IF(AH691="4,5 a 8,5",2,IF(AH691="9","NORMA",IF(AH691="9,5 a 13",3,IF(AH691="13,5 a 25",4,""))))))</f>
        <v>2</v>
      </c>
      <c r="AJ691" s="9" t="n">
        <v>4</v>
      </c>
      <c r="AK691" s="10" t="str">
        <f aca="false">IF(AJ691="","",IF(AND(AJ691&gt;=-15,AJ691&lt;=-10.5),"-15 a -10,5",IF(AND(AJ691&gt;=-10,AJ691&lt;=-4),"-10 a -4",IF(AND(AJ691&gt;=-4.5,AJ691&lt;=0),"-4,5 a 0",IF(AND(AJ691&gt;=0.5,AJ691&lt;=4.5),"0,5 a 4,5",IF(AJ691=5,"5",IF(AND(AJ691&gt;=5.5,AJ691&lt;=10),"5,5 a 10",IF(AND(AJ691&gt;=10.5,AJ691&lt;=20),"10,5 a 20","Fuera de rango"))))))))</f>
        <v>0,5 a 4,5</v>
      </c>
      <c r="AL691" s="11" t="n">
        <f aca="false">IF(AK691="","",IF(AK691="-15 a -10,5",1,IF(AK691="-10 a -4",2,IF(AK691="-4,5 a 0",3,IF(AK691="0,5 a 4,5",4,IF(AK691="5","NORMA",IF(AK691="5,5 a 10",5,IF(AK691="10,5 a 20",6,"Error"))))))))</f>
        <v>4</v>
      </c>
      <c r="AM691" s="9" t="n">
        <v>0</v>
      </c>
      <c r="AN691" s="10" t="str">
        <f aca="false">IF(AM691="","",IF(AND(AM691&gt;=-7.5,AM691&lt;=-5.5),"-7,5 a -5,5",IF(AND(AM691&gt;=-5,AM691&lt;=-3),"-5 a -3",IF(AND(AM691&gt;=-2.5,AM691&lt;=-0.5),"-2,5 a -0,5",IF(AM691=0,"0,00",IF(AND(AM691&gt;=0.5,AM691&lt;=2.5),"0,5 a 2,5",IF(AND(AM691&gt;=3,AM691&lt;=5),"3 a 5",IF(AND(AM691&gt;=5.5,AM691&lt;=7.5),"5,5 a 7,5",IF(AND(AM691&gt;=8,AM691&lt;=10),"8 a 10","Fuera de rango")))))))))</f>
        <v>0,00</v>
      </c>
      <c r="AO691" s="11" t="str">
        <f aca="false">IF(AN691="","",IF(AN691="-7,5 a -5,5",1,IF(AN691="-5 a -3",2,IF(AN691="-2,5 a -0,5",3,IF(AN691="0,00","NORMA",IF(AN691="0,5 a 2,5",4,IF(AN691="3 a 5",5,IF(AN691="5,5 a 7,5",6,IF(AN691="8 a 10",7,"Error")))))))))</f>
        <v>NORMA</v>
      </c>
      <c r="AP691" s="9" t="n">
        <v>-4</v>
      </c>
      <c r="AQ691" s="10" t="str">
        <f aca="false">IF(AP691="","",IF(AND(AP691&gt;=-20,AP691&lt;=-9.5),"-20 a -9,5",IF(AND(AP691&gt;=-9,AP691&lt;=-6.5),"-9 a -6,5",IF(AP691=-6,"-6",IF(AND(AP691&gt;=-5.5,AP691&lt;=-3),"-5,5 a -3",IF(AND(AP691&gt;=-2.5,AP691&lt;=0),"-2,5 a 0",IF(AND(AP691&gt;=0.5,AP691&lt;=3),"0,5 a 3",IF(AND(AP691&gt;=3.5,AP691&lt;=6),"3,5 a 6",IF(AND(AP691&gt;=6.5,AP691&lt;=9),"6,5 a 9",IF(AND(AP691&gt;=9.5,AP691&lt;=20),"9,5 a 20","Fuera de rango"))))))))))</f>
        <v>-5,5 a -3</v>
      </c>
      <c r="AR691" s="11" t="n">
        <f aca="false">IF(AQ691="","",IF(AQ691="-20 a -9,5",1,IF(AQ691="-9 a -6,5",2,IF(AQ691="-6","NORMA",IF(AQ691="-5,5 a -3",3,IF(AQ691="-2,5 a 0",4,IF(AQ691="0,5 a 3",5,IF(AQ691="3,5 a 6",6,IF(AQ691="6,5 a 9",7,IF(AQ691="9,5 a 20",8,""))))))))))</f>
        <v>3</v>
      </c>
      <c r="AS691" s="9" t="n">
        <v>4</v>
      </c>
      <c r="AT691" s="10" t="str">
        <f aca="false">IF(AS691="","",IF(AND(AS691&gt;=-16,AS691&lt;=-14),"-16 a -14",IF(AND(AS691&gt;=-13.5,AS691&lt;=-11.5),"-13,5 a -11,5",IF(AND(AS691&gt;=-11,AS691&lt;=-9),"-11 a -9",IF(AND(AS691&gt;=-8.5,AS691&lt;=-6.5),"-8,5 a -6,5",IF(AND(AS691&gt;=-6,AS691&lt;=-4),"-6 a -4",IF(AND(AS691&gt;=-3.5,AS691&lt;=-1.5),"-3,5 a -1,5",IF(AND(AS691&gt;=-1,AS691&lt;=1),"-1 a 1",IF(AND(AS691&gt;=1.5,AS691&lt;=3.5),"1,5 a 3,5",IF(AND(AS691&gt;=4,AS691&lt;=6),"4 a 6",IF(AND(AS691&gt;=6.5,AS691&lt;=8.5),"6,5 a 8,5",IF(AND(AS691&gt;=9,AS691&lt;=11),"9 a 11",IF(AND(AS691&gt;=11.5,AS691&lt;=13.5),"11,5 a 13,5",IF(AND(AS691&gt;=14,AS691&lt;=16),"14 a 16",IF(AND(AS691&gt;=16.5,AS691&lt;=18.5),"16,5 a 18,5",IF(AND(AS691&gt;=19,AS691&lt;=21),"19 a 21","Fuera de rango"))))))))))))))))</f>
        <v>4 a 6</v>
      </c>
      <c r="AU691" s="11" t="str">
        <f aca="false" t="array" ref="AU691">IF(AT691="","",_xlfn.IFS(AT691="-16 a -14",1,AT691="-13,5 a -11,5",2,AT691="-11 a -9",3,AT691="-8,5 a -6,5",4,AT691="-6 a -4",5,AT691="-3,5 a -1,5",6,AT691="-1 a 1",7,AT691="1,5 a 3,5",8,AT691="4 a 6","NORMA",AT691="6,5 a 8,5",9,AT691="9 a 11",10,AT691="11,5 a 13,5",11,AT691="14 a 16",12,AT691="16,5 a 18,5",13,AT691="19 a 21",14,TRUE(),""))</f>
        <v>NORMA</v>
      </c>
      <c r="AV691" s="9" t="n">
        <v>0.5</v>
      </c>
      <c r="AW691" s="10" t="str">
        <f aca="false">IF(AV691="","",IF(AND(AV691&gt;=-1,AV691&lt;=-0.5),"-1 a -0,5",IF(AND(AV691&gt;-0.5,AV691&lt;=0),"De -0,5 a 0",IF(AND(AV691&gt;=0.25,AV691&lt;=0.75),"0,25 a 0,75",IF(AND(AV691&gt;=1,AV691&lt;=1.5),"1 a 1,5",IF(AND(AV691&gt;=1.75,AV691&lt;=2.25),"1,75 a 2,25",IF(AND(AV691&gt;=2.5,AV691&lt;=3),"2,5 a 3",IF(AND(AV691&gt;=3.25,AV691&lt;=3.75),"3,25 a 3,75","Fuera de rango"))))))))</f>
        <v>0,25 a 0,75</v>
      </c>
      <c r="AX691" s="10" t="str">
        <f aca="false">IF(AW691="","",IF(OR(AW691="-1 a -0,5",AW691="-1 a -0.5"),1,IF(OR(AW691="De -0,5 a 0",AW691="-0,5 a 0",AW691="De -0.5 a 0"),2,IF(OR(AW691="0,25 a 0,75",AW691="0.25 a 0.75"),"NORMA",IF(OR(AW691="1 a 1,5",AW691="1 a 1.5"),3,IF(OR(AW691="1,75 a 2,25",AW691="1.75 a 2.25"),4,IF(OR(AW691="2,5 a 3",AW691="2.5 a 3"),5,IF(OR(AW691="3,25 a 3,75",AW691="3.25 a 3.75"),6,""))))))))</f>
        <v>NORMA</v>
      </c>
      <c r="AY691" s="9" t="n">
        <v>-5</v>
      </c>
      <c r="AZ691" s="10" t="str">
        <f aca="false">IF(AY691="","",IF(AND(AY691&gt;=-20,AY691&lt;=-9.5),"-20 a -9,5",IF(AND(AY691&gt;=-9,AY691&lt;=-6.5),"-9 a -6,5",IF(AY691=-6,"-6",IF(AND(AY691&gt;=-5.5,AY691&lt;=-3),"-5,5 a -3",IF(AND(AY691&gt;=-2.5,AY691&lt;=0),"-2,5 a 0",IF(AND(AY691&gt;=0.5,AY691&lt;=3),"0,5 a 3",IF(AND(AY691&gt;=3.5,AY691&lt;=6),"3,5 a 6","Fuera de rango"))))))))</f>
        <v>-5,5 a -3</v>
      </c>
      <c r="BA691" s="11" t="n">
        <f aca="false">IF(AZ691="","",IF(AZ691="-20 a -9,5",1,IF(AZ691="-9 a -6,5",2,IF(AZ691="-6","NORMA",IF(AZ691="-5,5 a -3",3,IF(AZ691="-2,5 a 0",4,IF(AZ691="0,5 a 3",5,IF(AZ691="3,5 a 6",6,""))))))))</f>
        <v>3</v>
      </c>
      <c r="BB691" s="9" t="n">
        <v>0</v>
      </c>
      <c r="BC691" s="10" t="str">
        <f aca="false" t="array" ref="BC691">IF(BB691="","",_xlfn.IFS(AND(BB691&gt;=0,BB691&lt;=2),"0 a 2",AND(BB691&gt;=2.5,BB691&lt;=4.5),"2,5 a 4,5",AND(BB691&gt;=5,BB691&lt;=7),"5 a 7",AND(BB691&gt;=7.5,BB691&lt;=9.5),"7,5 a 9,5",AND(BB691&gt;=10,BB691&lt;=12),"10 a 12",AND(BB691&gt;=12.5,BB691&lt;=14.5),"12,5 a 14,5",BB691=15,"15",AND(BB691&gt;=15.5,BB691&lt;=17.5),"15,5 a 17,5",AND(BB691&gt;=18,BB691&lt;=20),"18 a 20",AND(BB691&gt;=20.5,BB691&lt;=22.5),"20,5 a 22,5",AND(BB691&gt;=23,BB691&lt;=25),"23 a 25",TRUE(),"Fuera de rango"))</f>
        <v>0 a 2</v>
      </c>
      <c r="BD691" s="11" t="n">
        <f aca="false" t="array" ref="BD691">IF(BC691="","",_xlfn.IFS(BC691="0 a 2",1,BC691="2,5 a 4,5",2,BC691="5 a 7",3,BC691="7,5 a 9,5",4,BC691="10 a 12",5,BC691="12,5 a 14,5",6,BC691="15","NORMA",BC691="15,5 a 17,5",7,BC691="18 a 20",8,BC691="20,5 a 22,5",9,BC691="23 a 25",10,TRUE(),"Fuera de rango"))</f>
        <v>1</v>
      </c>
      <c r="BE691" s="9" t="n">
        <v>14</v>
      </c>
      <c r="BF691" s="10" t="str">
        <f aca="false">IF(BE691="","",IF(AND(BE691&gt;=-20,BE691&lt;=-10),"-20 a -10",IF(AND(BE691&gt;=-9.5,BE691&lt;=0.5),"-9,5 a 0,5",IF(AND(BE691&gt;=1,BE691&lt;=11),"1 a 11",IF(AND(BE691&gt;=11.5,BE691&lt;=20.5),"11,5 a 20,5",IF(BE691=21,"21",IF(AND(BE691&gt;=21.5,BE691&lt;=31.5),"21,5 a 31,5",IF(AND(BE691&gt;=32,BE691&lt;=42),"32 a 42","Fuera de rango"))))))))</f>
        <v>11,5 a 20,5</v>
      </c>
      <c r="BG691" s="11" t="n">
        <f aca="false">IF(BF691="","",IF(BF691="-20 a -10",1,IF(BF691="-9,5 a 0,5",2,IF(BF691="1 a 11",3,IF(BF691="11,5 a 20,5",4,IF(BF691="21","NORMA",IF(BF691="21,5 a 31,5",5,IF(BF691="32 a 42",6,""))))))))</f>
        <v>4</v>
      </c>
      <c r="BH691" s="9" t="n">
        <v>6</v>
      </c>
      <c r="BI691" s="10" t="str">
        <f aca="false">IF(BH691="","",IF(AND(BH691&gt;=-20,BH691&lt;=-15),"-20 a -15",IF(AND(BH691&gt;=-14.5,BH691&lt;=-9.5),"-14,5 a -9,5",IF(AND(BH691&gt;=-9,BH691&lt;=-4),"-9 a -4",IF(AND(BH691&gt;=-3.5,BH691&lt;=2.5),"-3,5 a 2,5",IF(AND(BH691&gt;=3,BH691&lt;=8),"3 a 8",IF(AND(BH691&gt;=8.5,BH691&lt;=14.5),"8,5 a 14,5",IF(BH691=15,"15",IF(AND(BH691&gt;=15.5,BH691&lt;=20.5),"15,5 a 20,5",IF(AND(BH691&gt;=21,BH691&lt;=26),"21 a 26","Fuera de rango"))))))))))</f>
        <v>3 a 8</v>
      </c>
      <c r="BJ691" s="11" t="n">
        <f aca="false">IF(BI691="","",IF(BI691="-20 a -15",1,IF(BI691="-14,5 a -9,5",2,IF(BI691="-9 a -4",3,IF(BI691="-3,5 a 2,5",4,IF(BI691="3 a 8",5,IF(BI691="8,5 a 14,5",6,IF(BI691="15","NORMA",IF(BI691="15,5 a 20,5",7,IF(BI691="21 a 26",8,IF(BI691="26,5 a 31,5",9,"")))))))))))</f>
        <v>5</v>
      </c>
      <c r="BK691" s="9" t="n">
        <v>0</v>
      </c>
      <c r="BL691" s="10" t="str">
        <f aca="false">IF(BK691="","",IF(AND(BK691&gt;=0,BK691&lt;=2),"0 - 2",IF(AND(BK691&gt;=2.5,BK691&lt;=4.5),"2,5 - 4,5",IF(AND(BK691&gt;=5,BK691&lt;=7),"5 - 7",IF(AND(BK691&gt;=7.5,BK691&lt;=9.5),"7,5 - 9,5",IF(AND(BK691&gt;=10,BK691&lt;=12),"10 - 12",IF(AND(BK691&gt;=12.5,BK691&lt;=13.5),"12,5 - 13,5",IF(BK691=14,"14",IF(AND(BK691&gt;=14.5,BK691&lt;=16.5),"14,5 - 16,5",IF(AND(BK691&gt;=17,BK691&lt;=19),"17 - 19",IF(AND(BK691&gt;=19.5,BK691&lt;=21.5),"19,5 - 21,5",IF(AND(BK691&gt;=22,BK691&lt;=24),"22 - 24",IF(AND(BK691&gt;=24.5,BK691&lt;=26.5),"24,5 - 26,5",IF(AND(BK691&gt;=27,BK691&lt;=29),"27 - 29",IF(AND(BK691&gt;=29.5,BK691&lt;=30),"29,5 - 30","Fuera de rango")))))))))))))))</f>
        <v>0 - 2</v>
      </c>
      <c r="BM691" s="11" t="n">
        <f aca="false">IF(BL691="","",IF(BL691="0 - 2",1,IF(BL691="2,5 - 4,5",2,IF(BL691="5 - 7",3,IF(BL691="7,5 - 9,5",4,IF(BL691="10 - 12",5,IF(BL691="12,5 - 13,5",6,IF(BL691="14","NORMA",IF(BL691="14,5 - 16,5",7,IF(BL691="17 - 19",8,IF(BL691="19,5 - 21,5",9,IF(BL691="22 - 24",10,IF(BL691="24,5 - 26,5",11,IF(BL691="27 - 29",12,IF(BL691="29,5 - 30",13,"")))))))))))))))</f>
        <v>1</v>
      </c>
      <c r="BN691" s="9" t="n">
        <v>12</v>
      </c>
      <c r="BO691" s="11" t="str">
        <f aca="false">IF(BN691="","",IF(AND(BN691&gt;=-20,BN691&lt;=-10),"-20 a -10",IF(AND(BN691&gt;=-9.5,BN691&lt;=0.5),"-9,5 a 0,5",IF(AND(BN691&gt;=1,BN691&lt;=11),"1 a 11",IF(AND(BN691&gt;=11.5,BN691&lt;=21.5),"11,5 a 21,5",IF(BN691=22,"22",IF(AND(BN691&gt;=22.5,BN691&lt;=32.5),"22,5 a 32,5",IF(AND(BN691&gt;=33,BN691&lt;=43),"33 a 43","Fuera de rango"))))))))</f>
        <v>11,5 a 21,5</v>
      </c>
      <c r="BP691" s="11" t="n">
        <f aca="false">IF(BO691="","",IF(BO691="-20 a -10",1,IF(BO691="-9,5 a 0,5",2,IF(BO691="1 a 11",3,IF(BO691="11,5 a 21,5",4,IF(BO691="22","NORMA",IF(BO691="22,5 a 32,5",5,IF(BO691="33 a 43",6,""))))))))</f>
        <v>4</v>
      </c>
      <c r="BQ691" s="9" t="n">
        <v>8</v>
      </c>
      <c r="BR691" s="10" t="str">
        <f aca="false">IF(BQ691="","",IF(AND(BQ691&gt;=-20,BQ691&lt;=-15),"-20 a -15",IF(AND(BQ691&gt;=-14.5,BQ691&lt;=-9.5),"-14,5 a -9,5",IF(AND(BQ691&gt;=-9,BQ691&lt;=-4),"-9 a -4",IF(AND(BQ691&gt;=-3.5,BQ691&lt;=2.5),"-3,5 a 2,5",IF(AND(BQ691&gt;=3,BQ691&lt;=8),"3 a 8",IF(AND(BQ691&gt;=8.5,BQ691&lt;=13.5),"8,5 a 13,5",IF(AND(BQ691&gt;=14,BQ691&lt;=17.5),"14 a 17,5",IF(BQ691=18,"18",IF(AND(BQ691&gt;=18.5,BQ691&lt;=23.5),"18,5 a 23,5",IF(AND(BQ691&gt;=24,BQ691&lt;=29),"24 a 29",IF(AND(BQ691&gt;=29.5,BQ691&lt;=34.5),"29,5 a 34,5",IF(AND(BQ691&gt;=35,BQ691&lt;=40),"35 a 40","Fuera de rango")))))))))))))</f>
        <v>3 a 8</v>
      </c>
      <c r="BS691" s="11" t="n">
        <f aca="false">IF(BR691="","",IF(BR691="-20 a -15",1,IF(BR691="-14,5 a -9,5",2,IF(BR691="-9 a -4",3,IF(BR691="-3,5 a 2,5",4,IF(BR691="3 a 8",5,IF(BR691="8,5 a 13,5",6,IF(BR691="14 a 17,5",7,IF(BR691="18","NORMA",IF(BR691="18,5 a 23,5",8,IF(BR691="24 a 29",9,IF(BR691="29,5 a 34,5",10,IF(BR691="35 a 40",11,"")))))))))))))</f>
        <v>5</v>
      </c>
      <c r="BT691" s="9" t="n">
        <v>0</v>
      </c>
      <c r="BU691" s="10" t="str">
        <f aca="false">IF(BT691="","",IF(AND(BT691&gt;=-20,BT691&lt;=-18),"-20 a -18",IF(AND(BT691&gt;=-17.5,BT691&lt;=-15.5),"-17,5 a -15,5",IF(AND(BT691&gt;=-15,BT691&lt;=-13),"-15 a -13",IF(AND(BT691&gt;=-12.5,BT691&lt;=-10.5),"-12,5 a -10,5",IF(AND(BT691&gt;=-10,BT691&lt;=-8),"-10 a -8",IF(AND(BT691&gt;=-7.5,BT691&lt;=-5.5),"-7,5 a -5,5",IF(AND(BT691&gt;=-5,BT691&lt;=-3),"-5 a -3",IF(AND(BT691&gt;=-2.5,BT691&lt;=-0.5),"-2,5 a -0,5",IF(BT691=0,"0",IF(AND(BT691&gt;=0.5,BT691&lt;=2.5),"0,5 a 2,5",IF(AND(BT691&gt;=3,BT691&lt;=5),"3 a 5",IF(AND(BT691&gt;=5.5,BT691&lt;=7.5),"5,5 a 7,5",IF(AND(BT691&gt;=8,BT691&lt;=10),"8 a 10",IF(AND(BT691&gt;=10.5,BT691&lt;=12.5),"10,5 a 12,5",IF(AND(BT691&gt;=13,BT691&lt;=15),"13 a 15",IF(AND(BT691&gt;=15.5,BT691&lt;=17.5),"15,5 a 17,5",IF(AND(BT691&gt;=18,BT691&lt;=20),"18 a 20","Fuera de rango"))))))))))))))))))</f>
        <v>0</v>
      </c>
      <c r="BV691" s="11" t="str">
        <f aca="false">IF(BT691="","",IF(BT691=0,"NORMA",IF(AND(BT691&gt;=-20,BT691&lt;=-18),2,IF(AND(BT691&gt;=-17.5,BT691&lt;=-15.5),2,IF(AND(BT691&gt;=-15,BT691&lt;=-13),3,IF(AND(BT691&gt;=-12.5,BT691&lt;=-10.5),4,IF(AND(BT691&gt;=-10,BT691&lt;=-8),5,IF(AND(BT691&gt;=-7.5,BT691&lt;=-5.5),6,IF(AND(BT691&gt;=-5,BT691&lt;=-3),7,IF(AND(BT691&gt;=-2.5,BT691&lt;=-0.5),8,IF(AND(BT691&gt;=0.5,BT691&lt;=2.5),9,IF(AND(BT691&gt;=3,BT691&lt;=5),10,IF(AND(BT691&gt;=5.5,BT691&lt;=7.5),11,IF(AND(BT691&gt;=8,BT691&lt;=10),12,IF(AND(BT691&gt;=10.5,BT691&lt;=12.5),13,IF(AND(BT691&gt;=13,BT691&lt;=15),14,IF(AND(BT691&gt;=15.5,BT691&lt;=17.5),15,IF(AND(BT691&gt;=18,BT691&lt;=20),16,"Fuera de rango"))))))))))))))))))</f>
        <v>NORMA</v>
      </c>
      <c r="BW691" s="9" t="n">
        <v>-4.75</v>
      </c>
      <c r="BX691" s="10" t="n">
        <f aca="false">18.5- (0.3*H691)</f>
        <v>5.3</v>
      </c>
      <c r="BY691" s="10" t="n">
        <f aca="false">(BW691)-(BX691)</f>
        <v>-10.05</v>
      </c>
      <c r="BZ691" s="10" t="str">
        <f aca="false">IF(BY691="","",IF(BY691&lt;-27.5,"De -30 a -28",IF(BY691&lt;-25,"De -27,5 a -25,5",IF(BY691&lt;-22.5,"De -25 a -23",IF(BY691&lt;-20,"De -22,5 a -20,5",IF(BY691&lt;-17.5,"De -20 a -18",IF(BY691&lt;-15,"De -17,5 a -15,5",IF(BY691&lt;-12.5,"De -15 a -13",IF(BY691&lt;-10,"De -12,5 a -10,5",IF(BY691&lt;-7.5,"De -10 a -8",IF(BY691&lt;-5,"De -7,5 a -5,5",IF(BY691&lt;-2.5,"De -5 a -3",IF(BY691&lt;0,"De -2,5 a -0,5",IF(BY691&lt;2.5,"De 0 a 2",IF(BY691&lt;5,"De 2,5 a 4,5",IF(BY691&lt;7.5,"De 5 a 7",IF(BY691&lt;10,"De 7,5 a 9,5",IF(BY691&lt;12.5,"De 10 a 12",IF(BY691&lt;15,"De 12,5 a 14,5",IF(BY691&lt;17.5,"De 15 a 17",IF(BY691&lt;20,"De 17,5 a 19,5",IF(BY691&lt;22.5,"De 20 a 22",IF(BY691&lt;25,"De 22,5 a 24,5",IF(BY691&lt;27.5,"De 25 a 27","De 27,5 a 30"))))))))))))))))))))))))</f>
        <v>De -12,5 a -10,5</v>
      </c>
      <c r="CA691" s="12" t="n">
        <f aca="false">IF(BY691="","",IF(BY691&lt;=-28,1,IF(BY691&lt;=-25.5,2,IF(BY691&lt;=-23,3,IF(BY691&lt;=-20.5,4,IF(BY691&lt;=-18,5,IF(BY691&lt;=-15.5,6,IF(BY691&lt;=-13,7,IF(BY691&lt;=-10.5,8,IF(BY691&lt;=-8,9,IF(BY691&lt;=-5.5,10,IF(BY691&lt;=-3,11,IF(BY691&lt;=-0.5,12,IF(BY691&lt;=2,13,IF(BY691&lt;=4.5,14,IF(BY691&lt;=7,15,IF(BY691&lt;=9.5,16,IF(BY691&lt;=12,17,IF(BY691&lt;=14.5,18,IF(BY691&lt;=17,19,IF(BY691&lt;=19.5,20,IF(BY691&lt;=22,21,IF(BY691&lt;=24.5,22,IF(BY691&lt;=27,23,IF(BY691&lt;=30,24,"Fuera de rango")))))))))))))))))))))))))</f>
        <v>9</v>
      </c>
      <c r="CB691" s="9" t="n">
        <v>-4</v>
      </c>
      <c r="CC691" s="10" t="n">
        <f aca="false">18.5- (0.3*H691)</f>
        <v>5.3</v>
      </c>
      <c r="CD691" s="10" t="n">
        <f aca="false">(CB691)-(CC691)</f>
        <v>-9.3</v>
      </c>
      <c r="CE691" s="10" t="str">
        <f aca="false">IF(CD691="","",IF(CD691&lt;-27.5,"De -30 a -28",IF(CD691&lt;-25,"De -27,5 a -25,5",IF(CD691&lt;-22.5,"De -25 a -23",IF(CD691&lt;-20,"De -22,5 a -20,5",IF(CD691&lt;-17.5,"De -20 a -18",IF(CD691&lt;-15,"De -17,5 a -15,5",IF(CD691&lt;-12.5,"De -15 a -13",IF(CD691&lt;-10,"De -12,5 a -10,5",IF(CD691&lt;-7.5,"De -10 a -8",IF(CD691&lt;-5,"De -7,5 a -5,5",IF(CD691&lt;-2.5,"De -5 a -3",IF(CD691&lt;0,"De -2,5 a -0,5",IF(CD691&lt;=2,"De 0 a 2",IF(CD691&lt;=4.5,"De 2,5 a 4,5",IF(CD691&lt;=7,"De 5 a 7",IF(CD691&lt;=9.5,"De 7,5 a 9,5",IF(CD691&lt;=12,"De 10 a 12",IF(CD691&lt;=14.5,"De 12,5 a 14,5",IF(CD691&lt;=17,"De 15 a 17",IF(CD691&lt;=19.5,"De 17,5 a 19,5",IF(CD691&lt;=22,"De 20 a 22",IF(CD691&lt;=24.5,"De 22,5 a 24,5",IF(CD691&lt;=27,"De 25 a 27","De 27,5 a 30"))))))))))))))))))))))))</f>
        <v>De -10 a -8</v>
      </c>
      <c r="CF691" s="12" t="n">
        <f aca="false">IF(CD691="","",IF(CD691&lt;-27.5,1,IF(CD691&lt;-25,2,IF(CD691&lt;-22.5,3,IF(CD691&lt;-20,4,IF(CD691&lt;-17.5,5,IF(CD691&lt;-15,6,IF(CD691&lt;-12.5,7,IF(CD691&lt;-10,8,IF(CD691&lt;-7.5,9,IF(CD691&lt;-5,10,IF(CD691&lt;-2.5,11,IF(CD691&lt;0,12,IF(CD691&lt;2.5,13,IF(CD691&lt;5,14,IF(CD691&lt;7.5,15,IF(CD691&lt;10,16,IF(CD691&lt;12.5,17,IF(CD691&lt;15,18,IF(CD691&lt;17.5,19,IF(CD691&lt;20,20,IF(CD691&lt;22.5,21,IF(CD691&lt;25,22,IF(CD691&lt;27.5,23,24))))))))))))))))))))))))</f>
        <v>9</v>
      </c>
      <c r="CG691" s="9" t="n">
        <v>-2.5</v>
      </c>
      <c r="CH691" s="10" t="str">
        <f aca="false">IF(CG691="","",IF(AND(CG691&gt;=-10,CG691&lt;=-9.5),"-10 a -9,5",IF(AND(CG691&gt;-9.5,CG691&lt;=-8.5),"-9 a -8,5",IF(AND(CG691&gt;-8.5,CG691&lt;=-7.5),"-8 a -7,5",IF(AND(CG691&gt;-7.5,CG691&lt;=-6.5),"-7 a -6,5",IF(AND(CG691&gt;-6.5,CG691&lt;=-5.5),"-6 a -5,5",IF(AND(CG691&gt;-5.5,CG691&lt;=-4.5),"-5 a -4,5",IF(AND(CG691&gt;-4.5,CG691&lt;=-3.5),"-4 a -3,5",IF(AND(CG691&gt;-3.5,CG691&lt;=-2.5),"-3 a -2,5",IF(CG691=-2.25,"-2,25",IF(AND(CG691&gt;-2.5,CG691&lt;=-1.5),"-2 a -1,5",IF(AND(CG691&gt;-1.5,CG691&lt;=-0.5),"-1 a -0,5",IF(AND(CG691&gt;-0.5,CG691&lt;=0.5),"0 a 0,5",IF(AND(CG691&gt;0.5,CG691&lt;=1.5),"1 a 1,5",IF(AND(CG691&gt;1.5,CG691&lt;=2.5),"2 a 2,5",IF(AND(CG691&gt;2.5,CG691&lt;=3.5),"3 a 3,5",IF(AND(CG691&gt;3.5,CG691&lt;=4.5),"4 a 4,5",IF(AND(CG691&gt;4.5,CG691&lt;=5.5),"5 a 5,5",IF(AND(CG691&gt;5.5,CG691&lt;=6.5),"6 a 6,5",IF(AND(CG691&gt;6.5,CG691&lt;=7.5),"7 a 7,5",IF(AND(CG691&gt;7.5,CG691&lt;=8.5),"8 a 8,5",IF(AND(CG691&gt;8.5,CG691&lt;=9.5),"9 a 9,5",IF(CG691&gt;=10,"10","Fuera de rango")))))))))))))))))))))))</f>
        <v>-3 a -2,5</v>
      </c>
      <c r="CI691" s="11" t="n">
        <f aca="false">IF(CG691="","",IF(CG691=-2.25,"NORMA",IF(CG691&lt;=-9.5,1,IF(CG691&lt;=-8.5,2,IF(CG691&lt;=-7.5,3,IF(CG691&lt;=-6.5,4,IF(CG691&lt;=-5.5,5,IF(CG691&lt;=-4.5,6,IF(CG691&lt;=-3.5,7,IF(CG691&lt;=-2.5,8,IF(CG691&lt;=-1.5,9,IF(CG691&lt;=-0.5,10,IF(CG691&lt;=0.5,11,IF(CG691&lt;=1.5,12,IF(CG691&lt;=2.5,13,IF(CG691&lt;=3.5,14,IF(CG691&lt;=4.5,15,IF(CG691&lt;=5.5,16,IF(CG691&lt;=6.5,17,IF(CG691&lt;=7.5,18,IF(CG691&lt;=8.5,19,IF(CG691&lt;=9.5,20,IF(CG691=10,21,"Fuera de rango")))))))))))))))))))))))</f>
        <v>8</v>
      </c>
      <c r="CJ691" s="9" t="n">
        <v>1.5</v>
      </c>
      <c r="CK691" s="10" t="str">
        <f aca="false">IF(CJ691="","",IF(AND(CJ691&gt;=-6,CJ691&lt;=-5.5),"-6 a -5,5",IF(AND(CJ691&gt;-5.5,CJ691&lt;=-4.5),"-5 a -4,5",IF(AND(CJ691&gt;-4.5,CJ691&lt;=-3.5),"-4 a -3,5",IF(AND(CJ691&gt;-3.5,CJ691&lt;=-2.5),"-3 a -2,5",IF(AND(CJ691&gt;-2.5,CJ691&lt;=-1.5),"-2 a -1,5",IF(AND(CJ691&gt;-1.5,CJ691&lt;=-0.5),"-1 a -0,5",IF(AND(CJ691&gt;-0.5,CJ691&lt;=0.5),"0 a 0,5",IF(AND(CJ691&gt;0.5,CJ691&lt;=1.5),"1 a 1,5",IF(AND(CJ691&gt;1.5,CJ691&lt;2.5),"2",IF(AND(CJ691&gt;=2.5,CJ691&lt;=3),"2,5 a 3",IF(AND(CJ691&gt;3,CJ691&lt;=4),"3,5 a 4",IF(AND(CJ691&gt;4,CJ691&lt;=5),"4,5 a 5",IF(AND(CJ691&gt;5,CJ691&lt;=6),"5,5 a 6",IF(AND(CJ691&gt;6,CJ691&lt;=7),"6,5 a 7",IF(AND(CJ691&gt;7,CJ691&lt;=8),"7,5 a 8",IF(AND(CJ691&gt;8,CJ691&lt;=9.5),"8,5 a 9,5",IF(CJ691=10,"10","Fuera de rango"))))))))))))))))))</f>
        <v>1 a 1,5</v>
      </c>
      <c r="CL691" s="11" t="n">
        <f aca="false">IF(CK691="","",IF(OR(CK691="-6 a -5,5",CK691="-6 - -5,5"),1,IF(OR(CK691="-5 a -4,5",CK691="-5 - -4,5"),2,IF(OR(CK691="-4 a -3,5",CK691="-4 - -3,5"),3,IF(OR(CK691="-3 a -2,5",CK691="-3 - -2,5"),4,IF(OR(CK691="-2 a -1,5",CK691="-2 - -1,5"),5,IF(OR(CK691="-1 a -0,5",CK691="-1 - -0,5"),6,IF(OR(CK691="0 a 0,5",CK691="0 - 0,5"),7,IF(OR(CK691="1 a 1,5",CK691="1 - 1,5"),8,IF(CK691="2","NORMA",IF(OR(CK691="2,5 a 3",CK691="2,5 - 3"),9,IF(OR(CK691="3,5 a 4",CK691="3,5 - 4"),10,IF(OR(CK691="4,5 a 5",CK691="4,5 - 5"),11,IF(OR(CK691="5,5 a 6",CK691="5,5 - 6"),12,IF(OR(CK691="6,5 a 7",CK691="6,5 - 7"),13,IF(OR(CK691="7,5 a 8",CK691="7,5 - 8"),14,IF(OR(CK691="8,5 a 9",CK691="8,5 - 9,5",CK691="9 a 9,5"),15,IF(CK691="10",15,IF(OR(CK691="0,5 a 1",CK691="0,5 - 1"),7,"Fuera de rango")))))))))))))))))))</f>
        <v>8</v>
      </c>
      <c r="CO691" s="10" t="str">
        <f aca="false">IF(CM691&gt;0,"EME"," ")</f>
        <v> </v>
      </c>
      <c r="CQ691" s="10" t="str">
        <f aca="false">IF(CP691&gt;0,"0", " ")</f>
        <v> </v>
      </c>
      <c r="CR691" s="10" t="str">
        <f aca="false">IF(CP691&gt;0,"EME"," ")</f>
        <v> </v>
      </c>
      <c r="CS691" s="9" t="n">
        <v>0</v>
      </c>
      <c r="CV691" s="9" t="n">
        <v>0</v>
      </c>
      <c r="CY691" s="9" t="n">
        <v>0</v>
      </c>
      <c r="DB691" s="9" t="n">
        <v>-1</v>
      </c>
      <c r="DC691" s="11" t="str">
        <f aca="false">IF(DB691&lt;0,"2"," ")</f>
        <v>2</v>
      </c>
      <c r="DD691" s="11" t="str">
        <f aca="false">IF(DB691&lt;0,"MIO"," ")</f>
        <v>MIO</v>
      </c>
      <c r="DE691" s="9" t="n">
        <v>-1</v>
      </c>
      <c r="DF691" s="10" t="str">
        <f aca="false">IF(DE691&lt;0,"3"," ")</f>
        <v>3</v>
      </c>
      <c r="DG691" s="10" t="str">
        <f aca="false">IF(DE691&lt;0,"AST"," ")</f>
        <v>AST</v>
      </c>
      <c r="DH691" s="9" t="n">
        <v>-1.5</v>
      </c>
      <c r="DI691" s="10" t="str">
        <f aca="false">IF(DH691&lt;0,"3"," ")</f>
        <v>3</v>
      </c>
      <c r="DJ691" s="10" t="str">
        <f aca="false">IF(DH691&lt;0,"AST"," ")</f>
        <v>AST</v>
      </c>
      <c r="DK691" s="9" t="n">
        <v>0</v>
      </c>
      <c r="DL691" s="10" t="str">
        <f aca="false">IF(DK691&gt;0,"4"," ")</f>
        <v> </v>
      </c>
      <c r="DM691" s="10" t="str">
        <f aca="false">IF(DK691&gt;0,"PRE"," ")</f>
        <v> </v>
      </c>
      <c r="DN691" s="9" t="n">
        <v>0</v>
      </c>
      <c r="DO691" s="10" t="str">
        <f aca="false">IF(DN691&gt;0,"4"," ")</f>
        <v> </v>
      </c>
      <c r="DP691" s="10" t="str">
        <f aca="false">IF(DN691&gt;0,"PRE"," ")</f>
        <v> </v>
      </c>
      <c r="DS691" s="12" t="str">
        <f aca="false">CONCATENATE(CO691,CU691,DA691,DG691,DM691)</f>
        <v> AST </v>
      </c>
      <c r="DT691" s="10" t="e">
        <f aca="false" t="array" ref="DT691">_xlfn.IFS(DS691="EME    ","0", DS691=" HIP   ","1", DS691="  MIO  ","2", DS691="   AST ","3", DS691="    PRE","4", DS691="EME   PRE","5", DS691=" HIP  PRE","6", DS691=" HIP AST ","7", DS691="  MIO PRE","8", DS691="  MIOAST ","9", DS691="   ASTPRE","10",DS691=" HIP ASTPRE","11", DS691="  MIOASTPRE","12", DS691="     ","0")</f>
        <v>#N/A</v>
      </c>
      <c r="DV691" s="1" t="e">
        <f aca="false" t="array" ref="DV691">_xlfn.IFS(DU691="SI","2", DU691="NO","1")</f>
        <v>#N/A</v>
      </c>
      <c r="DX691" s="11" t="str">
        <f aca="false">IF(DW691=0,"1","2")</f>
        <v>1</v>
      </c>
      <c r="DY691" s="11" t="str">
        <f aca="false" t="array" ref="DY691">_xlfn.IFS(DW691=0,"0", DW691=0.25, "1", DW691=0.5,"2", DW691=0.75,"3", DW691=1,"4",DW691=1.25,"5", DW691=1.5,"6", DW691=1.75,"7", DW691=2,"8")</f>
        <v>0</v>
      </c>
      <c r="EA691" s="11" t="str">
        <f aca="false">IF(DZ691=0,"1","2")</f>
        <v>1</v>
      </c>
      <c r="EB691" s="11" t="str">
        <f aca="false" t="array" ref="EB691">_xlfn.IFS(DZ691=0,"0", DZ691=0.25, "1", DZ691=0.5,"2", DZ691=0.75,"3", DZ691=1,"4",DZ691=1.25,"5", DZ691=1.5,"6", DZ691=1.75,"7", DZ691=2,"8")</f>
        <v>0</v>
      </c>
      <c r="ED691" s="10" t="str">
        <f aca="false">IF(EC691=0,"1","2")</f>
        <v>1</v>
      </c>
      <c r="EE691" s="11" t="str">
        <f aca="false" t="array" ref="EE691">_xlfn.IFS(EC691=0,"0", EC691=-0.25, "1", EC691=-0.5,"2", EC691=-0.75,"3", EC691=-1,"4",EC691=-1.25,"5", EC691=-1.5,"6", EC691=-1.75,"7", EC691=-2,"8", EC691=-2.25,"9",EC691=-2.5,"10", EC691=-2.75,"11", EC691=-3,"12", EC691=-3.25,"13", EC691=-3.5,"14", EC691=-3.75,"15",EC691=-4,"16")</f>
        <v>0</v>
      </c>
      <c r="EG691" s="10" t="str">
        <f aca="false">IF(EF691=0,"1","2")</f>
        <v>1</v>
      </c>
      <c r="EH691" s="11" t="str">
        <f aca="false" t="array" ref="EH691">_xlfn.IFS(EF691=0,"0", EF691=-0.25, "1", EF691=-0.5,"2", EF691=-0.75,"3", EF691=-1,"4",EF691=-1.25,"5", EF691=-1.5,"6", EF691=-1.75,"7", EF691=-2,"8", EF691=-2.25,"9",EF691=-2.5,"10", EF691=-2.75,"11", EF691=-3,"12", EF691=-3.25,"13", EF691=-3.5,"14", EF691=-3.75,"15",EF691=-4,"16")</f>
        <v>0</v>
      </c>
      <c r="EJ691" s="11" t="str">
        <f aca="false">IF(EI691=0,"1","2")</f>
        <v>1</v>
      </c>
      <c r="EK691" s="11" t="str">
        <f aca="false" t="array" ref="EK691">_xlfn.IFS(EI691=0,"0", EI691=-0.25, "1", EI691=-0.5,"2", EI691=-0.75,"3", EI691=-1,"4",EI691=-1.25,"5", EI691=-1.5,"6", EI691=-1.75,"7", EI691=-2,"8", EI691=-2.25,"9", EI691=-2.25,"9",EI691=-2.5,"10", EI691=-2.75,"11", EI691=-3,"12", EI691=-3.25,"13", EI691=-3.5,"14", EI691=-3.75,"15",EI691=-4,"16", EI691=0.25, "17", EI691=0.5, "18")</f>
        <v>0</v>
      </c>
      <c r="EM691" s="11" t="str">
        <f aca="false">IF(EL691=0,"1","2")</f>
        <v>1</v>
      </c>
      <c r="EN691" s="11" t="str">
        <f aca="false" t="array" ref="EN691">_xlfn.IFS(EL691=0.25,"17",EL691=0.5,"18", EL691=0,"0", EL691=-0.25, "1", EL691=-0.5,"2", EL691=-0.75,"3", EL691=-1,"4",EL691=-1.25,"5", EL691=-1.5,"6", EL691=-1.75,"7", EL691=-2,"8",EL691= -2.25,"9",EL691=-2.5,"10",EL691= -2.75,"11",EL691= -3,"12",EL691= -3.25,"13",EL691= -3.5,"14",EL691= -3.75,"15",EL691=-4,"16")</f>
        <v>0</v>
      </c>
      <c r="EP691" s="11" t="str">
        <f aca="false">IF(EO691=0,"1","2")</f>
        <v>1</v>
      </c>
      <c r="EQ691" s="11" t="str">
        <f aca="false" t="array" ref="EQ691">_xlfn.IFS(EO691=0,"0", EO691=0.25, "1", EO691=0.5,"2", EO691=0.75,"3", EO691=1,"4",EO691=1.25,"5", EO691=1.5,"6", EO691=1.75,"7", EO691=2,"8", EO691=2.25,"9", EO691=2.25,"9",EO691=2.5,"10", EO691=2.75,"11", EO691=3,"12", EO691=3.25,"13", EO691=3.5,"14", EO691=3.75,"15",EO691=4,"16", EO691=-0.25, "17", bq=-0.5, "18")</f>
        <v>0</v>
      </c>
      <c r="ES691" s="11" t="str">
        <f aca="false">IF(ER691=0,"1","2")</f>
        <v>1</v>
      </c>
      <c r="ET691" s="11" t="str">
        <f aca="false" t="array" ref="ET691">_xlfn.IFS(ER691=0,"0", ER691=0.25, "1", ER691=0.5,"2", ER691=0.75,"3", ER691=1,"4",ER691=1.25,"5", ER691=1.5,"6", ER691=1.75,"7", ER691=2,"8", ER691=2.25,"9", ER691=2.25,"9",ER691=2.5,"10", ER691=2.75,"11", ER691=3,"12", ER691=3.25,"13", ER691=3.5,"14", ER691=3.75,"15",ER691=4,"16", ER691=-0.25, "17", bq=-0.5, "18")</f>
        <v>0</v>
      </c>
      <c r="EV691" s="14" t="e">
        <f aca="false">VLOOKUP(EU691,LEYENDA!$G$2:$H$8,2,TRUE())</f>
        <v>#N/A</v>
      </c>
      <c r="EW691" s="14" t="e">
        <f aca="false" t="array" ref="EW691">_xlfn.IFS(EV691="0-5","1", EV691="6-12","2", EV691="13-18","3", EV691="19-24","4", EV691="25-36","5", EV691="37-48","6", EV691="49-60","7")</f>
        <v>#N/A</v>
      </c>
    </row>
    <row r="692" customFormat="false" ht="13.5" hidden="false" customHeight="false" outlineLevel="0" collapsed="false">
      <c r="A692" s="1" t="n">
        <v>274</v>
      </c>
      <c r="B692" s="2" t="n">
        <v>1</v>
      </c>
      <c r="C692" s="33" t="n">
        <v>42625</v>
      </c>
      <c r="E692" s="5" t="str">
        <f aca="false">VLOOKUP(A692,'286'!$A$3:$J$6279,10,FALSE())</f>
        <v>VALLEJO GIUBERGIA, FRANCISCO</v>
      </c>
      <c r="F692" s="4" t="str">
        <f aca="false">VLOOKUP(A692,'286'!$A$3:$I$1768,3,FALSE())</f>
        <v>VAGIFRAN</v>
      </c>
      <c r="G692" s="6" t="n">
        <f aca="false">VLOOKUP(A692,'286'!$A$3:$I$1768,4,FALSE())</f>
        <v>24063</v>
      </c>
      <c r="H692" s="7" t="n">
        <f aca="false">YEAR(C692)-YEAR(G692)</f>
        <v>51</v>
      </c>
      <c r="I692" s="1" t="str">
        <f aca="false">VLOOKUP(H692,LEYENDA!$C$2:$D$6,2,TRUE())</f>
        <v>41-60</v>
      </c>
      <c r="J692" s="5" t="str">
        <f aca="false">VLOOKUP(A692,'286'!$A$3:$I$1768,7,FALSE())</f>
        <v>H</v>
      </c>
      <c r="K692" s="8" t="n">
        <f aca="false">VLOOKUP(A692,'286'!$A$3:$I$1768,2,FALSE())</f>
        <v>0</v>
      </c>
      <c r="L692" s="4" t="str">
        <f aca="false">VLOOKUP(A692,'286'!$A$3:$I$1768,8,FALSE())</f>
        <v>D</v>
      </c>
      <c r="M692" s="4" t="str">
        <f aca="false">VLOOKUP(A692,'286'!$A$3:$I$1768,9,FALSE())</f>
        <v>D</v>
      </c>
      <c r="N692" s="8" t="str">
        <f aca="false">IF(R692=O692, "MISMA","CONTRARIA")</f>
        <v>MISMA</v>
      </c>
      <c r="O692" s="8" t="str">
        <f aca="false" t="array" ref="O692">_xlfn.IFS(L692="D","1", L692="I","2")</f>
        <v>1</v>
      </c>
      <c r="P692" s="8" t="e">
        <f aca="false" t="array" ref="P692">_xlfn.IFS(K692="OD","1", K692="OI","2")</f>
        <v>#N/A</v>
      </c>
      <c r="Q692" s="1" t="str">
        <f aca="false" t="array" ref="Q692">_xlfn.IFS(J692="M","1", J692="H","2")</f>
        <v>2</v>
      </c>
      <c r="R692" s="8" t="str">
        <f aca="false" t="array" ref="R692">_xlfn.IFS(M692="D","1", M692="I","2")</f>
        <v>1</v>
      </c>
      <c r="S692" s="1" t="str">
        <f aca="false" t="array" ref="S692">_xlfn.IFS(N692="CONTRARIA", "1",N692= "MISMA","2")</f>
        <v>2</v>
      </c>
      <c r="T692" s="1" t="str">
        <f aca="false" t="array" ref="T692">_xlfn.IFS(I692="0-12","1", I692="13-24","2", I692="25-40","3", I692="41-60","4", I692="61-100","5")</f>
        <v>4</v>
      </c>
      <c r="U692" s="9" t="n">
        <v>-0.5</v>
      </c>
      <c r="V692" s="10" t="str">
        <f aca="false">IF(U692="","",IF(AND(U692&gt;=-9,U692&lt;=-6.5),"-9 a -6,5",IF(AND(U692&gt;=-6,U692&lt;=-3.5),"-6 a -3,5",IF(AND(U692&gt;=-3,U692&lt;=-1),"-3 a -1",IF(U692=-0.5,"-0,5",IF(AND(U692&gt;=0,U692&lt;=2.5),"0 a 2,5",IF(AND(U692&gt;=3,U692&lt;=5.5),"3 a 5,5",IF(AND(U692&gt;=6,U692&lt;=8.5),"6 a 8,5",IF(AND(U692&gt;=9,U692&lt;=20),"9 a 20","Fuera de rango")))))))))</f>
        <v>-0,5</v>
      </c>
      <c r="W692" s="11" t="str">
        <f aca="false">IF(V692="","",IF(V692="-9 a -6,5",2,IF(V692="-6 a -3,5",3,IF(V692="-3 a -1",4,IF(V692="-0,5","NORMA",IF(V692="0 a 2,5",5,IF(V692="3 a 5,5",6,IF(V692="6 a 8,5",7,IF(V692="9 a 20",8,"Fuera de rango")))))))))</f>
        <v>NORMA</v>
      </c>
      <c r="X692" s="9" t="n">
        <v>0</v>
      </c>
      <c r="Y692" s="11" t="str">
        <f aca="false">IF(X692="","",IF(AND(X692&gt;=0,X692&lt;=4),"0 a 4",IF(AND(X692&gt;=4.5,X692&lt;=8.5),"4,5 a 8,5",IF(X692=9,"9",IF(AND(X692&gt;=9.5,X692&lt;=13),"9,5 a 13",IF(AND(X692&gt;=13.5,X692&lt;=20),"13,5 a 20",IF(AND(X692&gt;=20.5,X692&lt;=35),"20,5 a 35","Fuera de rango")))))))</f>
        <v>0 a 4</v>
      </c>
      <c r="Z692" s="11" t="n">
        <f aca="false">IF(Y692="","",IF(Y692="0 a 4",1,IF(Y692="4,5 a 8,5",2,IF(Y692="9","NORMA",IF(Y692="9,5 a 13",3,IF(Y692="13,5 a 20",4,IF(Y692="20,5 a 35",5,"Fuera de rango")))))))</f>
        <v>1</v>
      </c>
      <c r="AA692" s="9" t="n">
        <v>22</v>
      </c>
      <c r="AB692" s="10" t="str">
        <f aca="false">IF(AA692="","",IF(AND(AA692&gt;=0,AA692&lt;=9),"0 a 9",IF(AND(AA692&gt;=9.5,AA692&lt;=18.5),"9,5 a 18,5",IF(AA692=19,"19",IF(AND(AA692&gt;=19.5,AA692&lt;=28),"19,5 a 28",IF(AND(AA692&gt;=28.5,AA692&lt;=40),"28,5 a 40","Fuera de rango"))))))</f>
        <v>19,5 a 28</v>
      </c>
      <c r="AC692" s="11" t="n">
        <f aca="false" t="array" ref="AC692">_xlfn.IFS(AB692="","",AB692="0 a 9",1,AB692="9,5 a 18,5",2,AB692="19","NORMA",AB692="19,5 a 28",3,AB692="28,5 a 40",4,TRUE(),"Fuera de rango")</f>
        <v>3</v>
      </c>
      <c r="AD692" s="9" t="n">
        <v>12</v>
      </c>
      <c r="AE692" s="10" t="str">
        <f aca="false">IF(AD692="","",IF(AND(AD692&gt;=-10,AD692&lt;=0),"De -10 a 0",IF(AND(AD692&gt;=0.5,AD692&lt;=9.5),"0,5 a 9,5",IF(AD692=10,"10",IF(AND(AD692&gt;=10.5,AD692&lt;=20),"10,5 a 20",IF(AND(AD692&gt;=20.5,AD692&lt;=40),"20,5 a 40","Fuera de rango"))))))</f>
        <v>10,5 a 20</v>
      </c>
      <c r="AF692" s="12" t="n">
        <f aca="false">IF(AD692="","",IF(AND(AD692&gt;=-10,AD692&lt;=0),1,IF(AND(AD692&gt;=0.5,AD692&lt;=9.5),2,IF(AD692=10,"NORMA",IF(AND(AD692&gt;=10.5,AD692&lt;=20),3,IF(AND(AD692&gt;=20.5,AD692&lt;=40),4,""))))))</f>
        <v>3</v>
      </c>
      <c r="AG692" s="9" t="n">
        <v>8</v>
      </c>
      <c r="AH692" s="10" t="str">
        <f aca="false">IF(AG692="","",IF(AND(AG692&gt;=0,AG692&lt;=4),"0 a 4",IF(AND(AG692&gt;=4.5,AG692&lt;=8.5),"4,5 a 8,5",IF(AG692=9,"9",IF(AND(AG692&gt;=9.5,AG692&lt;=13),"9,5 a 13",IF(AND(AG692&gt;=13.5,AG692&lt;=25),"13,5 a 25","Fuera de rango"))))))</f>
        <v>4,5 a 8,5</v>
      </c>
      <c r="AI692" s="10" t="n">
        <f aca="false">IF(AH692="","",IF(AH692="0 a 4",1,IF(AH692="4,5 a 8,5",2,IF(AH692="9","NORMA",IF(AH692="9,5 a 13",3,IF(AH692="13,5 a 25",4,""))))))</f>
        <v>2</v>
      </c>
      <c r="AJ692" s="9" t="n">
        <v>2</v>
      </c>
      <c r="AK692" s="10" t="str">
        <f aca="false">IF(AJ692="","",IF(AND(AJ692&gt;=-15,AJ692&lt;=-10.5),"-15 a -10,5",IF(AND(AJ692&gt;=-10,AJ692&lt;=-4),"-10 a -4",IF(AND(AJ692&gt;=-4.5,AJ692&lt;=0),"-4,5 a 0",IF(AND(AJ692&gt;=0.5,AJ692&lt;=4.5),"0,5 a 4,5",IF(AJ692=5,"5",IF(AND(AJ692&gt;=5.5,AJ692&lt;=10),"5,5 a 10",IF(AND(AJ692&gt;=10.5,AJ692&lt;=20),"10,5 a 20","Fuera de rango"))))))))</f>
        <v>0,5 a 4,5</v>
      </c>
      <c r="AL692" s="11" t="n">
        <f aca="false">IF(AK692="","",IF(AK692="-15 a -10,5",1,IF(AK692="-10 a -4",2,IF(AK692="-4,5 a 0",3,IF(AK692="0,5 a 4,5",4,IF(AK692="5","NORMA",IF(AK692="5,5 a 10",5,IF(AK692="10,5 a 20",6,"Error"))))))))</f>
        <v>4</v>
      </c>
      <c r="AM692" s="9" t="n">
        <v>-0.5</v>
      </c>
      <c r="AN692" s="10" t="str">
        <f aca="false">IF(AM692="","",IF(AND(AM692&gt;=-7.5,AM692&lt;=-5.5),"-7,5 a -5,5",IF(AND(AM692&gt;=-5,AM692&lt;=-3),"-5 a -3",IF(AND(AM692&gt;=-2.5,AM692&lt;=-0.5),"-2,5 a -0,5",IF(AM692=0,"0,00",IF(AND(AM692&gt;=0.5,AM692&lt;=2.5),"0,5 a 2,5",IF(AND(AM692&gt;=3,AM692&lt;=5),"3 a 5",IF(AND(AM692&gt;=5.5,AM692&lt;=7.5),"5,5 a 7,5",IF(AND(AM692&gt;=8,AM692&lt;=10),"8 a 10","Fuera de rango")))))))))</f>
        <v>-2,5 a -0,5</v>
      </c>
      <c r="AO692" s="11" t="n">
        <f aca="false">IF(AN692="","",IF(AN692="-7,5 a -5,5",1,IF(AN692="-5 a -3",2,IF(AN692="-2,5 a -0,5",3,IF(AN692="0,00","NORMA",IF(AN692="0,5 a 2,5",4,IF(AN692="3 a 5",5,IF(AN692="5,5 a 7,5",6,IF(AN692="8 a 10",7,"Error")))))))))</f>
        <v>3</v>
      </c>
      <c r="AP692" s="9" t="n">
        <v>-0.5</v>
      </c>
      <c r="AQ692" s="10" t="str">
        <f aca="false">IF(AP692="","",IF(AND(AP692&gt;=-20,AP692&lt;=-9.5),"-20 a -9,5",IF(AND(AP692&gt;=-9,AP692&lt;=-6.5),"-9 a -6,5",IF(AP692=-6,"-6",IF(AND(AP692&gt;=-5.5,AP692&lt;=-3),"-5,5 a -3",IF(AND(AP692&gt;=-2.5,AP692&lt;=0),"-2,5 a 0",IF(AND(AP692&gt;=0.5,AP692&lt;=3),"0,5 a 3",IF(AND(AP692&gt;=3.5,AP692&lt;=6),"3,5 a 6",IF(AND(AP692&gt;=6.5,AP692&lt;=9),"6,5 a 9",IF(AND(AP692&gt;=9.5,AP692&lt;=20),"9,5 a 20","Fuera de rango"))))))))))</f>
        <v>-2,5 a 0</v>
      </c>
      <c r="AR692" s="11" t="n">
        <f aca="false">IF(AQ692="","",IF(AQ692="-20 a -9,5",1,IF(AQ692="-9 a -6,5",2,IF(AQ692="-6","NORMA",IF(AQ692="-5,5 a -3",3,IF(AQ692="-2,5 a 0",4,IF(AQ692="0,5 a 3",5,IF(AQ692="3,5 a 6",6,IF(AQ692="6,5 a 9",7,IF(AQ692="9,5 a 20",8,""))))))))))</f>
        <v>4</v>
      </c>
      <c r="AS692" s="9" t="n">
        <v>-3.5</v>
      </c>
      <c r="AT692" s="10" t="str">
        <f aca="false">IF(AS692="","",IF(AND(AS692&gt;=-16,AS692&lt;=-14),"-16 a -14",IF(AND(AS692&gt;=-13.5,AS692&lt;=-11.5),"-13,5 a -11,5",IF(AND(AS692&gt;=-11,AS692&lt;=-9),"-11 a -9",IF(AND(AS692&gt;=-8.5,AS692&lt;=-6.5),"-8,5 a -6,5",IF(AND(AS692&gt;=-6,AS692&lt;=-4),"-6 a -4",IF(AND(AS692&gt;=-3.5,AS692&lt;=-1.5),"-3,5 a -1,5",IF(AND(AS692&gt;=-1,AS692&lt;=1),"-1 a 1",IF(AND(AS692&gt;=1.5,AS692&lt;=3.5),"1,5 a 3,5",IF(AND(AS692&gt;=4,AS692&lt;=6),"4 a 6",IF(AND(AS692&gt;=6.5,AS692&lt;=8.5),"6,5 a 8,5",IF(AND(AS692&gt;=9,AS692&lt;=11),"9 a 11",IF(AND(AS692&gt;=11.5,AS692&lt;=13.5),"11,5 a 13,5",IF(AND(AS692&gt;=14,AS692&lt;=16),"14 a 16",IF(AND(AS692&gt;=16.5,AS692&lt;=18.5),"16,5 a 18,5",IF(AND(AS692&gt;=19,AS692&lt;=21),"19 a 21","Fuera de rango"))))))))))))))))</f>
        <v>-3,5 a -1,5</v>
      </c>
      <c r="AU692" s="11" t="n">
        <f aca="false" t="array" ref="AU692">IF(AT692="","",_xlfn.IFS(AT692="-16 a -14",1,AT692="-13,5 a -11,5",2,AT692="-11 a -9",3,AT692="-8,5 a -6,5",4,AT692="-6 a -4",5,AT692="-3,5 a -1,5",6,AT692="-1 a 1",7,AT692="1,5 a 3,5",8,AT692="4 a 6","NORMA",AT692="6,5 a 8,5",9,AT692="9 a 11",10,AT692="11,5 a 13,5",11,AT692="14 a 16",12,AT692="16,5 a 18,5",13,AT692="19 a 21",14,TRUE(),""))</f>
        <v>6</v>
      </c>
      <c r="AV692" s="9" t="n">
        <v>2.25</v>
      </c>
      <c r="AW692" s="10" t="str">
        <f aca="false">IF(AV692="","",IF(AND(AV692&gt;=-1,AV692&lt;=-0.5),"-1 a -0,5",IF(AND(AV692&gt;-0.5,AV692&lt;=0),"De -0,5 a 0",IF(AND(AV692&gt;=0.25,AV692&lt;=0.75),"0,25 a 0,75",IF(AND(AV692&gt;=1,AV692&lt;=1.5),"1 a 1,5",IF(AND(AV692&gt;=1.75,AV692&lt;=2.25),"1,75 a 2,25",IF(AND(AV692&gt;=2.5,AV692&lt;=3),"2,5 a 3",IF(AND(AV692&gt;=3.25,AV692&lt;=3.75),"3,25 a 3,75","Fuera de rango"))))))))</f>
        <v>1,75 a 2,25</v>
      </c>
      <c r="AX692" s="10" t="n">
        <f aca="false">IF(AW692="","",IF(OR(AW692="-1 a -0,5",AW692="-1 a -0.5"),1,IF(OR(AW692="De -0,5 a 0",AW692="-0,5 a 0",AW692="De -0.5 a 0"),2,IF(OR(AW692="0,25 a 0,75",AW692="0.25 a 0.75"),"NORMA",IF(OR(AW692="1 a 1,5",AW692="1 a 1.5"),3,IF(OR(AW692="1,75 a 2,25",AW692="1.75 a 2.25"),4,IF(OR(AW692="2,5 a 3",AW692="2.5 a 3"),5,IF(OR(AW692="3,25 a 3,75",AW692="3.25 a 3.75"),6,""))))))))</f>
        <v>4</v>
      </c>
      <c r="AY692" s="9" t="n">
        <v>-0.5</v>
      </c>
      <c r="AZ692" s="10" t="str">
        <f aca="false">IF(AY692="","",IF(AND(AY692&gt;=-20,AY692&lt;=-9.5),"-20 a -9,5",IF(AND(AY692&gt;=-9,AY692&lt;=-6.5),"-9 a -6,5",IF(AY692=-6,"-6",IF(AND(AY692&gt;=-5.5,AY692&lt;=-3),"-5,5 a -3",IF(AND(AY692&gt;=-2.5,AY692&lt;=0),"-2,5 a 0",IF(AND(AY692&gt;=0.5,AY692&lt;=3),"0,5 a 3",IF(AND(AY692&gt;=3.5,AY692&lt;=6),"3,5 a 6","Fuera de rango"))))))))</f>
        <v>-2,5 a 0</v>
      </c>
      <c r="BA692" s="11" t="n">
        <f aca="false">IF(AZ692="","",IF(AZ692="-20 a -9,5",1,IF(AZ692="-9 a -6,5",2,IF(AZ692="-6","NORMA",IF(AZ692="-5,5 a -3",3,IF(AZ692="-2,5 a 0",4,IF(AZ692="0,5 a 3",5,IF(AZ692="3,5 a 6",6,""))))))))</f>
        <v>4</v>
      </c>
      <c r="BB692" s="9" t="n">
        <v>0</v>
      </c>
      <c r="BC692" s="10" t="str">
        <f aca="false" t="array" ref="BC692">IF(BB692="","",_xlfn.IFS(AND(BB692&gt;=0,BB692&lt;=2),"0 a 2",AND(BB692&gt;=2.5,BB692&lt;=4.5),"2,5 a 4,5",AND(BB692&gt;=5,BB692&lt;=7),"5 a 7",AND(BB692&gt;=7.5,BB692&lt;=9.5),"7,5 a 9,5",AND(BB692&gt;=10,BB692&lt;=12),"10 a 12",AND(BB692&gt;=12.5,BB692&lt;=14.5),"12,5 a 14,5",BB692=15,"15",AND(BB692&gt;=15.5,BB692&lt;=17.5),"15,5 a 17,5",AND(BB692&gt;=18,BB692&lt;=20),"18 a 20",AND(BB692&gt;=20.5,BB692&lt;=22.5),"20,5 a 22,5",AND(BB692&gt;=23,BB692&lt;=25),"23 a 25",TRUE(),"Fuera de rango"))</f>
        <v>0 a 2</v>
      </c>
      <c r="BD692" s="11" t="n">
        <f aca="false" t="array" ref="BD692">IF(BC692="","",_xlfn.IFS(BC692="0 a 2",1,BC692="2,5 a 4,5",2,BC692="5 a 7",3,BC692="7,5 a 9,5",4,BC692="10 a 12",5,BC692="12,5 a 14,5",6,BC692="15","NORMA",BC692="15,5 a 17,5",7,BC692="18 a 20",8,BC692="20,5 a 22,5",9,BC692="23 a 25",10,TRUE(),"Fuera de rango"))</f>
        <v>1</v>
      </c>
      <c r="BE692" s="9" t="n">
        <v>17</v>
      </c>
      <c r="BF692" s="10" t="str">
        <f aca="false">IF(BE692="","",IF(AND(BE692&gt;=-20,BE692&lt;=-10),"-20 a -10",IF(AND(BE692&gt;=-9.5,BE692&lt;=0.5),"-9,5 a 0,5",IF(AND(BE692&gt;=1,BE692&lt;=11),"1 a 11",IF(AND(BE692&gt;=11.5,BE692&lt;=20.5),"11,5 a 20,5",IF(BE692=21,"21",IF(AND(BE692&gt;=21.5,BE692&lt;=31.5),"21,5 a 31,5",IF(AND(BE692&gt;=32,BE692&lt;=42),"32 a 42","Fuera de rango"))))))))</f>
        <v>11,5 a 20,5</v>
      </c>
      <c r="BG692" s="11" t="n">
        <f aca="false">IF(BF692="","",IF(BF692="-20 a -10",1,IF(BF692="-9,5 a 0,5",2,IF(BF692="1 a 11",3,IF(BF692="11,5 a 20,5",4,IF(BF692="21","NORMA",IF(BF692="21,5 a 31,5",5,IF(BF692="32 a 42",6,""))))))))</f>
        <v>4</v>
      </c>
      <c r="BH692" s="9" t="n">
        <v>15</v>
      </c>
      <c r="BI692" s="10" t="str">
        <f aca="false">IF(BH692="","",IF(AND(BH692&gt;=-20,BH692&lt;=-15),"-20 a -15",IF(AND(BH692&gt;=-14.5,BH692&lt;=-9.5),"-14,5 a -9,5",IF(AND(BH692&gt;=-9,BH692&lt;=-4),"-9 a -4",IF(AND(BH692&gt;=-3.5,BH692&lt;=2.5),"-3,5 a 2,5",IF(AND(BH692&gt;=3,BH692&lt;=8),"3 a 8",IF(AND(BH692&gt;=8.5,BH692&lt;=14.5),"8,5 a 14,5",IF(BH692=15,"15",IF(AND(BH692&gt;=15.5,BH692&lt;=20.5),"15,5 a 20,5",IF(AND(BH692&gt;=21,BH692&lt;=26),"21 a 26","Fuera de rango"))))))))))</f>
        <v>15</v>
      </c>
      <c r="BJ692" s="11" t="str">
        <f aca="false">IF(BI692="","",IF(BI692="-20 a -15",1,IF(BI692="-14,5 a -9,5",2,IF(BI692="-9 a -4",3,IF(BI692="-3,5 a 2,5",4,IF(BI692="3 a 8",5,IF(BI692="8,5 a 14,5",6,IF(BI692="15","NORMA",IF(BI692="15,5 a 20,5",7,IF(BI692="21 a 26",8,IF(BI692="26,5 a 31,5",9,"")))))))))))</f>
        <v>NORMA</v>
      </c>
      <c r="BK692" s="9" t="n">
        <v>0</v>
      </c>
      <c r="BL692" s="10" t="str">
        <f aca="false">IF(BK692="","",IF(AND(BK692&gt;=0,BK692&lt;=2),"0 - 2",IF(AND(BK692&gt;=2.5,BK692&lt;=4.5),"2,5 - 4,5",IF(AND(BK692&gt;=5,BK692&lt;=7),"5 - 7",IF(AND(BK692&gt;=7.5,BK692&lt;=9.5),"7,5 - 9,5",IF(AND(BK692&gt;=10,BK692&lt;=12),"10 - 12",IF(AND(BK692&gt;=12.5,BK692&lt;=13.5),"12,5 - 13,5",IF(BK692=14,"14",IF(AND(BK692&gt;=14.5,BK692&lt;=16.5),"14,5 - 16,5",IF(AND(BK692&gt;=17,BK692&lt;=19),"17 - 19",IF(AND(BK692&gt;=19.5,BK692&lt;=21.5),"19,5 - 21,5",IF(AND(BK692&gt;=22,BK692&lt;=24),"22 - 24",IF(AND(BK692&gt;=24.5,BK692&lt;=26.5),"24,5 - 26,5",IF(AND(BK692&gt;=27,BK692&lt;=29),"27 - 29",IF(AND(BK692&gt;=29.5,BK692&lt;=30),"29,5 - 30","Fuera de rango")))))))))))))))</f>
        <v>0 - 2</v>
      </c>
      <c r="BM692" s="11" t="n">
        <f aca="false">IF(BL692="","",IF(BL692="0 - 2",1,IF(BL692="2,5 - 4,5",2,IF(BL692="5 - 7",3,IF(BL692="7,5 - 9,5",4,IF(BL692="10 - 12",5,IF(BL692="12,5 - 13,5",6,IF(BL692="14","NORMA",IF(BL692="14,5 - 16,5",7,IF(BL692="17 - 19",8,IF(BL692="19,5 - 21,5",9,IF(BL692="22 - 24",10,IF(BL692="24,5 - 26,5",11,IF(BL692="27 - 29",12,IF(BL692="29,5 - 30",13,"")))))))))))))))</f>
        <v>1</v>
      </c>
      <c r="BN692" s="9" t="n">
        <v>14</v>
      </c>
      <c r="BO692" s="11" t="str">
        <f aca="false">IF(BN692="","",IF(AND(BN692&gt;=-20,BN692&lt;=-10),"-20 a -10",IF(AND(BN692&gt;=-9.5,BN692&lt;=0.5),"-9,5 a 0,5",IF(AND(BN692&gt;=1,BN692&lt;=11),"1 a 11",IF(AND(BN692&gt;=11.5,BN692&lt;=21.5),"11,5 a 21,5",IF(BN692=22,"22",IF(AND(BN692&gt;=22.5,BN692&lt;=32.5),"22,5 a 32,5",IF(AND(BN692&gt;=33,BN692&lt;=43),"33 a 43","Fuera de rango"))))))))</f>
        <v>11,5 a 21,5</v>
      </c>
      <c r="BP692" s="11" t="n">
        <f aca="false">IF(BO692="","",IF(BO692="-20 a -10",1,IF(BO692="-9,5 a 0,5",2,IF(BO692="1 a 11",3,IF(BO692="11,5 a 21,5",4,IF(BO692="22","NORMA",IF(BO692="22,5 a 32,5",5,IF(BO692="33 a 43",6,""))))))))</f>
        <v>4</v>
      </c>
      <c r="BQ692" s="9" t="n">
        <v>8</v>
      </c>
      <c r="BR692" s="10" t="str">
        <f aca="false">IF(BQ692="","",IF(AND(BQ692&gt;=-20,BQ692&lt;=-15),"-20 a -15",IF(AND(BQ692&gt;=-14.5,BQ692&lt;=-9.5),"-14,5 a -9,5",IF(AND(BQ692&gt;=-9,BQ692&lt;=-4),"-9 a -4",IF(AND(BQ692&gt;=-3.5,BQ692&lt;=2.5),"-3,5 a 2,5",IF(AND(BQ692&gt;=3,BQ692&lt;=8),"3 a 8",IF(AND(BQ692&gt;=8.5,BQ692&lt;=13.5),"8,5 a 13,5",IF(AND(BQ692&gt;=14,BQ692&lt;=17.5),"14 a 17,5",IF(BQ692=18,"18",IF(AND(BQ692&gt;=18.5,BQ692&lt;=23.5),"18,5 a 23,5",IF(AND(BQ692&gt;=24,BQ692&lt;=29),"24 a 29",IF(AND(BQ692&gt;=29.5,BQ692&lt;=34.5),"29,5 a 34,5",IF(AND(BQ692&gt;=35,BQ692&lt;=40),"35 a 40","Fuera de rango")))))))))))))</f>
        <v>3 a 8</v>
      </c>
      <c r="BS692" s="11" t="n">
        <f aca="false">IF(BR692="","",IF(BR692="-20 a -15",1,IF(BR692="-14,5 a -9,5",2,IF(BR692="-9 a -4",3,IF(BR692="-3,5 a 2,5",4,IF(BR692="3 a 8",5,IF(BR692="8,5 a 13,5",6,IF(BR692="14 a 17,5",7,IF(BR692="18","NORMA",IF(BR692="18,5 a 23,5",8,IF(BR692="24 a 29",9,IF(BR692="29,5 a 34,5",10,IF(BR692="35 a 40",11,"")))))))))))))</f>
        <v>5</v>
      </c>
      <c r="BT692" s="9" t="n">
        <v>0</v>
      </c>
      <c r="BU692" s="10" t="str">
        <f aca="false">IF(BT692="","",IF(AND(BT692&gt;=-20,BT692&lt;=-18),"-20 a -18",IF(AND(BT692&gt;=-17.5,BT692&lt;=-15.5),"-17,5 a -15,5",IF(AND(BT692&gt;=-15,BT692&lt;=-13),"-15 a -13",IF(AND(BT692&gt;=-12.5,BT692&lt;=-10.5),"-12,5 a -10,5",IF(AND(BT692&gt;=-10,BT692&lt;=-8),"-10 a -8",IF(AND(BT692&gt;=-7.5,BT692&lt;=-5.5),"-7,5 a -5,5",IF(AND(BT692&gt;=-5,BT692&lt;=-3),"-5 a -3",IF(AND(BT692&gt;=-2.5,BT692&lt;=-0.5),"-2,5 a -0,5",IF(BT692=0,"0",IF(AND(BT692&gt;=0.5,BT692&lt;=2.5),"0,5 a 2,5",IF(AND(BT692&gt;=3,BT692&lt;=5),"3 a 5",IF(AND(BT692&gt;=5.5,BT692&lt;=7.5),"5,5 a 7,5",IF(AND(BT692&gt;=8,BT692&lt;=10),"8 a 10",IF(AND(BT692&gt;=10.5,BT692&lt;=12.5),"10,5 a 12,5",IF(AND(BT692&gt;=13,BT692&lt;=15),"13 a 15",IF(AND(BT692&gt;=15.5,BT692&lt;=17.5),"15,5 a 17,5",IF(AND(BT692&gt;=18,BT692&lt;=20),"18 a 20","Fuera de rango"))))))))))))))))))</f>
        <v>0</v>
      </c>
      <c r="BV692" s="11" t="str">
        <f aca="false">IF(BT692="","",IF(BT692=0,"NORMA",IF(AND(BT692&gt;=-20,BT692&lt;=-18),2,IF(AND(BT692&gt;=-17.5,BT692&lt;=-15.5),2,IF(AND(BT692&gt;=-15,BT692&lt;=-13),3,IF(AND(BT692&gt;=-12.5,BT692&lt;=-10.5),4,IF(AND(BT692&gt;=-10,BT692&lt;=-8),5,IF(AND(BT692&gt;=-7.5,BT692&lt;=-5.5),6,IF(AND(BT692&gt;=-5,BT692&lt;=-3),7,IF(AND(BT692&gt;=-2.5,BT692&lt;=-0.5),8,IF(AND(BT692&gt;=0.5,BT692&lt;=2.5),9,IF(AND(BT692&gt;=3,BT692&lt;=5),10,IF(AND(BT692&gt;=5.5,BT692&lt;=7.5),11,IF(AND(BT692&gt;=8,BT692&lt;=10),12,IF(AND(BT692&gt;=10.5,BT692&lt;=12.5),13,IF(AND(BT692&gt;=13,BT692&lt;=15),14,IF(AND(BT692&gt;=15.5,BT692&lt;=17.5),15,IF(AND(BT692&gt;=18,BT692&lt;=20),16,"Fuera de rango"))))))))))))))))))</f>
        <v>NORMA</v>
      </c>
      <c r="BW692" s="9" t="n">
        <v>-3.25</v>
      </c>
      <c r="BX692" s="10" t="n">
        <f aca="false">18.5- (0.3*H692)</f>
        <v>3.2</v>
      </c>
      <c r="BY692" s="10" t="n">
        <f aca="false">(BW692)-(BX692)</f>
        <v>-6.45</v>
      </c>
      <c r="BZ692" s="10" t="str">
        <f aca="false">IF(BY692="","",IF(BY692&lt;-27.5,"De -30 a -28",IF(BY692&lt;-25,"De -27,5 a -25,5",IF(BY692&lt;-22.5,"De -25 a -23",IF(BY692&lt;-20,"De -22,5 a -20,5",IF(BY692&lt;-17.5,"De -20 a -18",IF(BY692&lt;-15,"De -17,5 a -15,5",IF(BY692&lt;-12.5,"De -15 a -13",IF(BY692&lt;-10,"De -12,5 a -10,5",IF(BY692&lt;-7.5,"De -10 a -8",IF(BY692&lt;-5,"De -7,5 a -5,5",IF(BY692&lt;-2.5,"De -5 a -3",IF(BY692&lt;0,"De -2,5 a -0,5",IF(BY692&lt;2.5,"De 0 a 2",IF(BY692&lt;5,"De 2,5 a 4,5",IF(BY692&lt;7.5,"De 5 a 7",IF(BY692&lt;10,"De 7,5 a 9,5",IF(BY692&lt;12.5,"De 10 a 12",IF(BY692&lt;15,"De 12,5 a 14,5",IF(BY692&lt;17.5,"De 15 a 17",IF(BY692&lt;20,"De 17,5 a 19,5",IF(BY692&lt;22.5,"De 20 a 22",IF(BY692&lt;25,"De 22,5 a 24,5",IF(BY692&lt;27.5,"De 25 a 27","De 27,5 a 30"))))))))))))))))))))))))</f>
        <v>De -7,5 a -5,5</v>
      </c>
      <c r="CA692" s="12" t="n">
        <f aca="false">IF(BY692="","",IF(BY692&lt;=-28,1,IF(BY692&lt;=-25.5,2,IF(BY692&lt;=-23,3,IF(BY692&lt;=-20.5,4,IF(BY692&lt;=-18,5,IF(BY692&lt;=-15.5,6,IF(BY692&lt;=-13,7,IF(BY692&lt;=-10.5,8,IF(BY692&lt;=-8,9,IF(BY692&lt;=-5.5,10,IF(BY692&lt;=-3,11,IF(BY692&lt;=-0.5,12,IF(BY692&lt;=2,13,IF(BY692&lt;=4.5,14,IF(BY692&lt;=7,15,IF(BY692&lt;=9.5,16,IF(BY692&lt;=12,17,IF(BY692&lt;=14.5,18,IF(BY692&lt;=17,19,IF(BY692&lt;=19.5,20,IF(BY692&lt;=22,21,IF(BY692&lt;=24.5,22,IF(BY692&lt;=27,23,IF(BY692&lt;=30,24,"Fuera de rango")))))))))))))))))))))))))</f>
        <v>10</v>
      </c>
      <c r="CB692" s="9" t="n">
        <v>-3.25</v>
      </c>
      <c r="CC692" s="10" t="n">
        <f aca="false">18.5- (0.3*H692)</f>
        <v>3.2</v>
      </c>
      <c r="CD692" s="10" t="n">
        <f aca="false">(CB692)-(CC692)</f>
        <v>-6.45</v>
      </c>
      <c r="CE692" s="10" t="str">
        <f aca="false">IF(CD692="","",IF(CD692&lt;-27.5,"De -30 a -28",IF(CD692&lt;-25,"De -27,5 a -25,5",IF(CD692&lt;-22.5,"De -25 a -23",IF(CD692&lt;-20,"De -22,5 a -20,5",IF(CD692&lt;-17.5,"De -20 a -18",IF(CD692&lt;-15,"De -17,5 a -15,5",IF(CD692&lt;-12.5,"De -15 a -13",IF(CD692&lt;-10,"De -12,5 a -10,5",IF(CD692&lt;-7.5,"De -10 a -8",IF(CD692&lt;-5,"De -7,5 a -5,5",IF(CD692&lt;-2.5,"De -5 a -3",IF(CD692&lt;0,"De -2,5 a -0,5",IF(CD692&lt;=2,"De 0 a 2",IF(CD692&lt;=4.5,"De 2,5 a 4,5",IF(CD692&lt;=7,"De 5 a 7",IF(CD692&lt;=9.5,"De 7,5 a 9,5",IF(CD692&lt;=12,"De 10 a 12",IF(CD692&lt;=14.5,"De 12,5 a 14,5",IF(CD692&lt;=17,"De 15 a 17",IF(CD692&lt;=19.5,"De 17,5 a 19,5",IF(CD692&lt;=22,"De 20 a 22",IF(CD692&lt;=24.5,"De 22,5 a 24,5",IF(CD692&lt;=27,"De 25 a 27","De 27,5 a 30"))))))))))))))))))))))))</f>
        <v>De -7,5 a -5,5</v>
      </c>
      <c r="CF692" s="12" t="n">
        <f aca="false">IF(CD692="","",IF(CD692&lt;-27.5,1,IF(CD692&lt;-25,2,IF(CD692&lt;-22.5,3,IF(CD692&lt;-20,4,IF(CD692&lt;-17.5,5,IF(CD692&lt;-15,6,IF(CD692&lt;-12.5,7,IF(CD692&lt;-10,8,IF(CD692&lt;-7.5,9,IF(CD692&lt;-5,10,IF(CD692&lt;-2.5,11,IF(CD692&lt;0,12,IF(CD692&lt;2.5,13,IF(CD692&lt;5,14,IF(CD692&lt;7.5,15,IF(CD692&lt;10,16,IF(CD692&lt;12.5,17,IF(CD692&lt;15,18,IF(CD692&lt;17.5,19,IF(CD692&lt;20,20,IF(CD692&lt;22.5,21,IF(CD692&lt;25,22,IF(CD692&lt;27.5,23,24))))))))))))))))))))))))</f>
        <v>10</v>
      </c>
      <c r="CG692" s="9" t="n">
        <v>-1.25</v>
      </c>
      <c r="CH692" s="10" t="str">
        <f aca="false">IF(CG692="","",IF(AND(CG692&gt;=-10,CG692&lt;=-9.5),"-10 a -9,5",IF(AND(CG692&gt;-9.5,CG692&lt;=-8.5),"-9 a -8,5",IF(AND(CG692&gt;-8.5,CG692&lt;=-7.5),"-8 a -7,5",IF(AND(CG692&gt;-7.5,CG692&lt;=-6.5),"-7 a -6,5",IF(AND(CG692&gt;-6.5,CG692&lt;=-5.5),"-6 a -5,5",IF(AND(CG692&gt;-5.5,CG692&lt;=-4.5),"-5 a -4,5",IF(AND(CG692&gt;-4.5,CG692&lt;=-3.5),"-4 a -3,5",IF(AND(CG692&gt;-3.5,CG692&lt;=-2.5),"-3 a -2,5",IF(CG692=-2.25,"-2,25",IF(AND(CG692&gt;-2.5,CG692&lt;=-1.5),"-2 a -1,5",IF(AND(CG692&gt;-1.5,CG692&lt;=-0.5),"-1 a -0,5",IF(AND(CG692&gt;-0.5,CG692&lt;=0.5),"0 a 0,5",IF(AND(CG692&gt;0.5,CG692&lt;=1.5),"1 a 1,5",IF(AND(CG692&gt;1.5,CG692&lt;=2.5),"2 a 2,5",IF(AND(CG692&gt;2.5,CG692&lt;=3.5),"3 a 3,5",IF(AND(CG692&gt;3.5,CG692&lt;=4.5),"4 a 4,5",IF(AND(CG692&gt;4.5,CG692&lt;=5.5),"5 a 5,5",IF(AND(CG692&gt;5.5,CG692&lt;=6.5),"6 a 6,5",IF(AND(CG692&gt;6.5,CG692&lt;=7.5),"7 a 7,5",IF(AND(CG692&gt;7.5,CG692&lt;=8.5),"8 a 8,5",IF(AND(CG692&gt;8.5,CG692&lt;=9.5),"9 a 9,5",IF(CG692&gt;=10,"10","Fuera de rango")))))))))))))))))))))))</f>
        <v>-1 a -0,5</v>
      </c>
      <c r="CI692" s="11" t="n">
        <f aca="false">IF(CG692="","",IF(CG692=-2.25,"NORMA",IF(CG692&lt;=-9.5,1,IF(CG692&lt;=-8.5,2,IF(CG692&lt;=-7.5,3,IF(CG692&lt;=-6.5,4,IF(CG692&lt;=-5.5,5,IF(CG692&lt;=-4.5,6,IF(CG692&lt;=-3.5,7,IF(CG692&lt;=-2.5,8,IF(CG692&lt;=-1.5,9,IF(CG692&lt;=-0.5,10,IF(CG692&lt;=0.5,11,IF(CG692&lt;=1.5,12,IF(CG692&lt;=2.5,13,IF(CG692&lt;=3.5,14,IF(CG692&lt;=4.5,15,IF(CG692&lt;=5.5,16,IF(CG692&lt;=6.5,17,IF(CG692&lt;=7.5,18,IF(CG692&lt;=8.5,19,IF(CG692&lt;=9.5,20,IF(CG692=10,21,"Fuera de rango")))))))))))))))))))))))</f>
        <v>10</v>
      </c>
      <c r="CJ692" s="9" t="n">
        <v>1</v>
      </c>
      <c r="CK692" s="10" t="str">
        <f aca="false">IF(CJ692="","",IF(AND(CJ692&gt;=-6,CJ692&lt;=-5.5),"-6 a -5,5",IF(AND(CJ692&gt;-5.5,CJ692&lt;=-4.5),"-5 a -4,5",IF(AND(CJ692&gt;-4.5,CJ692&lt;=-3.5),"-4 a -3,5",IF(AND(CJ692&gt;-3.5,CJ692&lt;=-2.5),"-3 a -2,5",IF(AND(CJ692&gt;-2.5,CJ692&lt;=-1.5),"-2 a -1,5",IF(AND(CJ692&gt;-1.5,CJ692&lt;=-0.5),"-1 a -0,5",IF(AND(CJ692&gt;-0.5,CJ692&lt;=0.5),"0 a 0,5",IF(AND(CJ692&gt;0.5,CJ692&lt;=1.5),"1 a 1,5",IF(AND(CJ692&gt;1.5,CJ692&lt;2.5),"2",IF(AND(CJ692&gt;=2.5,CJ692&lt;=3),"2,5 a 3",IF(AND(CJ692&gt;3,CJ692&lt;=4),"3,5 a 4",IF(AND(CJ692&gt;4,CJ692&lt;=5),"4,5 a 5",IF(AND(CJ692&gt;5,CJ692&lt;=6),"5,5 a 6",IF(AND(CJ692&gt;6,CJ692&lt;=7),"6,5 a 7",IF(AND(CJ692&gt;7,CJ692&lt;=8),"7,5 a 8",IF(AND(CJ692&gt;8,CJ692&lt;=9.5),"8,5 a 9,5",IF(CJ692=10,"10","Fuera de rango"))))))))))))))))))</f>
        <v>1 a 1,5</v>
      </c>
      <c r="CL692" s="11" t="n">
        <f aca="false">IF(CK692="","",IF(OR(CK692="-6 a -5,5",CK692="-6 - -5,5"),1,IF(OR(CK692="-5 a -4,5",CK692="-5 - -4,5"),2,IF(OR(CK692="-4 a -3,5",CK692="-4 - -3,5"),3,IF(OR(CK692="-3 a -2,5",CK692="-3 - -2,5"),4,IF(OR(CK692="-2 a -1,5",CK692="-2 - -1,5"),5,IF(OR(CK692="-1 a -0,5",CK692="-1 - -0,5"),6,IF(OR(CK692="0 a 0,5",CK692="0 - 0,5"),7,IF(OR(CK692="1 a 1,5",CK692="1 - 1,5"),8,IF(CK692="2","NORMA",IF(OR(CK692="2,5 a 3",CK692="2,5 - 3"),9,IF(OR(CK692="3,5 a 4",CK692="3,5 - 4"),10,IF(OR(CK692="4,5 a 5",CK692="4,5 - 5"),11,IF(OR(CK692="5,5 a 6",CK692="5,5 - 6"),12,IF(OR(CK692="6,5 a 7",CK692="6,5 - 7"),13,IF(OR(CK692="7,5 a 8",CK692="7,5 - 8"),14,IF(OR(CK692="8,5 a 9",CK692="8,5 - 9,5",CK692="9 a 9,5"),15,IF(CK692="10",15,IF(OR(CK692="0,5 a 1",CK692="0,5 - 1"),7,"Fuera de rango")))))))))))))))))))</f>
        <v>8</v>
      </c>
      <c r="CO692" s="10" t="str">
        <f aca="false">IF(CM692&gt;0,"EME"," ")</f>
        <v> </v>
      </c>
      <c r="CQ692" s="10" t="str">
        <f aca="false">IF(CP692&gt;0,"0", " ")</f>
        <v> </v>
      </c>
      <c r="CR692" s="10" t="str">
        <f aca="false">IF(CP692&gt;0,"EME"," ")</f>
        <v> </v>
      </c>
      <c r="CS692" s="9" t="n">
        <v>0</v>
      </c>
      <c r="CV692" s="9" t="n">
        <v>0</v>
      </c>
      <c r="CY692" s="9" t="n">
        <v>0</v>
      </c>
      <c r="DB692" s="9" t="n">
        <v>0</v>
      </c>
      <c r="DC692" s="11" t="str">
        <f aca="false">IF(DB692&lt;0,"2"," ")</f>
        <v> </v>
      </c>
      <c r="DD692" s="11" t="str">
        <f aca="false">IF(DB692&lt;0,"MIO"," ")</f>
        <v> </v>
      </c>
      <c r="DE692" s="9" t="n">
        <v>0</v>
      </c>
      <c r="DF692" s="10" t="str">
        <f aca="false">IF(DE692&lt;0,"3"," ")</f>
        <v> </v>
      </c>
      <c r="DG692" s="10" t="str">
        <f aca="false">IF(DE692&lt;0,"AST"," ")</f>
        <v> </v>
      </c>
      <c r="DH692" s="9" t="n">
        <v>0</v>
      </c>
      <c r="DI692" s="10" t="str">
        <f aca="false">IF(DH692&lt;0,"3"," ")</f>
        <v> </v>
      </c>
      <c r="DJ692" s="10" t="str">
        <f aca="false">IF(DH692&lt;0,"AST"," ")</f>
        <v> </v>
      </c>
      <c r="DK692" s="9" t="n">
        <v>1.5</v>
      </c>
      <c r="DL692" s="10" t="str">
        <f aca="false">IF(DK692&gt;0,"4"," ")</f>
        <v>4</v>
      </c>
      <c r="DM692" s="10" t="str">
        <f aca="false">IF(DK692&gt;0,"PRE"," ")</f>
        <v>PRE</v>
      </c>
      <c r="DN692" s="9" t="n">
        <v>1.5</v>
      </c>
      <c r="DO692" s="10" t="str">
        <f aca="false">IF(DN692&gt;0,"4"," ")</f>
        <v>4</v>
      </c>
      <c r="DP692" s="10" t="str">
        <f aca="false">IF(DN692&gt;0,"PRE"," ")</f>
        <v>PRE</v>
      </c>
      <c r="DS692" s="12" t="str">
        <f aca="false">CONCATENATE(CO692,CU692,DA692,DG692,DM692)</f>
        <v>  PRE</v>
      </c>
      <c r="DT692" s="10" t="e">
        <f aca="false" t="array" ref="DT692">_xlfn.IFS(DS692="EME    ","0", DS692=" HIP   ","1", DS692="  MIO  ","2", DS692="   AST ","3", DS692="    PRE","4", DS692="EME   PRE","5", DS692=" HIP  PRE","6", DS692=" HIP AST ","7", DS692="  MIO PRE","8", DS692="  MIOAST ","9", DS692="   ASTPRE","10",DS692=" HIP ASTPRE","11", DS692="  MIOASTPRE","12", DS692="     ","0")</f>
        <v>#N/A</v>
      </c>
      <c r="DV692" s="1" t="e">
        <f aca="false" t="array" ref="DV692">_xlfn.IFS(DU692="SI","2", DU692="NO","1")</f>
        <v>#N/A</v>
      </c>
      <c r="DX692" s="11" t="str">
        <f aca="false">IF(DW692=0,"1","2")</f>
        <v>1</v>
      </c>
      <c r="DY692" s="11" t="str">
        <f aca="false" t="array" ref="DY692">_xlfn.IFS(DW692=0,"0", DW692=0.25, "1", DW692=0.5,"2", DW692=0.75,"3", DW692=1,"4",DW692=1.25,"5", DW692=1.5,"6", DW692=1.75,"7", DW692=2,"8")</f>
        <v>0</v>
      </c>
      <c r="EA692" s="11" t="str">
        <f aca="false">IF(DZ692=0,"1","2")</f>
        <v>1</v>
      </c>
      <c r="EB692" s="11" t="str">
        <f aca="false" t="array" ref="EB692">_xlfn.IFS(DZ692=0,"0", DZ692=0.25, "1", DZ692=0.5,"2", DZ692=0.75,"3", DZ692=1,"4",DZ692=1.25,"5", DZ692=1.5,"6", DZ692=1.75,"7", DZ692=2,"8")</f>
        <v>0</v>
      </c>
      <c r="ED692" s="10" t="str">
        <f aca="false">IF(EC692=0,"1","2")</f>
        <v>1</v>
      </c>
      <c r="EE692" s="11" t="str">
        <f aca="false" t="array" ref="EE692">_xlfn.IFS(EC692=0,"0", EC692=-0.25, "1", EC692=-0.5,"2", EC692=-0.75,"3", EC692=-1,"4",EC692=-1.25,"5", EC692=-1.5,"6", EC692=-1.75,"7", EC692=-2,"8", EC692=-2.25,"9",EC692=-2.5,"10", EC692=-2.75,"11", EC692=-3,"12", EC692=-3.25,"13", EC692=-3.5,"14", EC692=-3.75,"15",EC692=-4,"16")</f>
        <v>0</v>
      </c>
      <c r="EG692" s="10" t="str">
        <f aca="false">IF(EF692=0,"1","2")</f>
        <v>1</v>
      </c>
      <c r="EH692" s="11" t="str">
        <f aca="false" t="array" ref="EH692">_xlfn.IFS(EF692=0,"0", EF692=-0.25, "1", EF692=-0.5,"2", EF692=-0.75,"3", EF692=-1,"4",EF692=-1.25,"5", EF692=-1.5,"6", EF692=-1.75,"7", EF692=-2,"8", EF692=-2.25,"9",EF692=-2.5,"10", EF692=-2.75,"11", EF692=-3,"12", EF692=-3.25,"13", EF692=-3.5,"14", EF692=-3.75,"15",EF692=-4,"16")</f>
        <v>0</v>
      </c>
      <c r="EJ692" s="11" t="str">
        <f aca="false">IF(EI692=0,"1","2")</f>
        <v>1</v>
      </c>
      <c r="EK692" s="11" t="str">
        <f aca="false" t="array" ref="EK692">_xlfn.IFS(EI692=0,"0", EI692=-0.25, "1", EI692=-0.5,"2", EI692=-0.75,"3", EI692=-1,"4",EI692=-1.25,"5", EI692=-1.5,"6", EI692=-1.75,"7", EI692=-2,"8", EI692=-2.25,"9", EI692=-2.25,"9",EI692=-2.5,"10", EI692=-2.75,"11", EI692=-3,"12", EI692=-3.25,"13", EI692=-3.5,"14", EI692=-3.75,"15",EI692=-4,"16", EI692=0.25, "17", EI692=0.5, "18")</f>
        <v>0</v>
      </c>
      <c r="EM692" s="11" t="str">
        <f aca="false">IF(EL692=0,"1","2")</f>
        <v>1</v>
      </c>
      <c r="EN692" s="11" t="str">
        <f aca="false" t="array" ref="EN692">_xlfn.IFS(EL692=0.25,"17",EL692=0.5,"18", EL692=0,"0", EL692=-0.25, "1", EL692=-0.5,"2", EL692=-0.75,"3", EL692=-1,"4",EL692=-1.25,"5", EL692=-1.5,"6", EL692=-1.75,"7", EL692=-2,"8",EL692= -2.25,"9",EL692=-2.5,"10",EL692= -2.75,"11",EL692= -3,"12",EL692= -3.25,"13",EL692= -3.5,"14",EL692= -3.75,"15",EL692=-4,"16")</f>
        <v>0</v>
      </c>
      <c r="EP692" s="11" t="str">
        <f aca="false">IF(EO692=0,"1","2")</f>
        <v>1</v>
      </c>
      <c r="EQ692" s="11" t="str">
        <f aca="false" t="array" ref="EQ692">_xlfn.IFS(EO692=0,"0", EO692=0.25, "1", EO692=0.5,"2", EO692=0.75,"3", EO692=1,"4",EO692=1.25,"5", EO692=1.5,"6", EO692=1.75,"7", EO692=2,"8", EO692=2.25,"9", EO692=2.25,"9",EO692=2.5,"10", EO692=2.75,"11", EO692=3,"12", EO692=3.25,"13", EO692=3.5,"14", EO692=3.75,"15",EO692=4,"16", EO692=-0.25, "17", bq=-0.5, "18")</f>
        <v>0</v>
      </c>
      <c r="ES692" s="11" t="str">
        <f aca="false">IF(ER692=0,"1","2")</f>
        <v>1</v>
      </c>
      <c r="ET692" s="11" t="str">
        <f aca="false" t="array" ref="ET692">_xlfn.IFS(ER692=0,"0", ER692=0.25, "1", ER692=0.5,"2", ER692=0.75,"3", ER692=1,"4",ER692=1.25,"5", ER692=1.5,"6", ER692=1.75,"7", ER692=2,"8", ER692=2.25,"9", ER692=2.25,"9",ER692=2.5,"10", ER692=2.75,"11", ER692=3,"12", ER692=3.25,"13", ER692=3.5,"14", ER692=3.75,"15",ER692=4,"16", ER692=-0.25, "17", bq=-0.5, "18")</f>
        <v>0</v>
      </c>
      <c r="EV692" s="14" t="e">
        <f aca="false">VLOOKUP(EU692,LEYENDA!$G$2:$H$8,2,TRUE())</f>
        <v>#N/A</v>
      </c>
      <c r="EW692" s="14" t="e">
        <f aca="false" t="array" ref="EW692">_xlfn.IFS(EV692="0-5","1", EV692="6-12","2", EV692="13-18","3", EV692="19-24","4", EV692="25-36","5", EV692="37-48","6", EV692="49-60","7")</f>
        <v>#N/A</v>
      </c>
    </row>
    <row r="693" customFormat="false" ht="13.5" hidden="false" customHeight="false" outlineLevel="0" collapsed="false">
      <c r="A693" s="1" t="n">
        <v>275</v>
      </c>
      <c r="B693" s="2" t="n">
        <v>1</v>
      </c>
      <c r="C693" s="33" t="n">
        <v>43011</v>
      </c>
      <c r="E693" s="5" t="str">
        <f aca="false">VLOOKUP(A693,'286'!$A$3:$J$6279,10,FALSE())</f>
        <v>VALLEJO ESCOBAR, LUZ</v>
      </c>
      <c r="F693" s="4" t="str">
        <f aca="false">VLOOKUP(A693,'286'!$A$3:$I$1768,3,FALSE())</f>
        <v>VAESLUZ</v>
      </c>
      <c r="G693" s="6" t="n">
        <f aca="false">VLOOKUP(A693,'286'!$A$3:$I$1768,4,FALSE())</f>
        <v>26835</v>
      </c>
      <c r="H693" s="7" t="n">
        <f aca="false">YEAR(C693)-YEAR(G693)</f>
        <v>44</v>
      </c>
      <c r="I693" s="1" t="str">
        <f aca="false">VLOOKUP(H693,LEYENDA!$C$2:$D$6,2,TRUE())</f>
        <v>41-60</v>
      </c>
      <c r="J693" s="5" t="str">
        <f aca="false">VLOOKUP(A693,'286'!$A$3:$I$1768,7,FALSE())</f>
        <v>M</v>
      </c>
      <c r="K693" s="8" t="n">
        <f aca="false">VLOOKUP(A693,'286'!$A$3:$I$1768,2,FALSE())</f>
        <v>0</v>
      </c>
      <c r="L693" s="4" t="str">
        <f aca="false">VLOOKUP(A693,'286'!$A$3:$I$1768,8,FALSE())</f>
        <v>D</v>
      </c>
      <c r="M693" s="4" t="str">
        <f aca="false">VLOOKUP(A693,'286'!$A$3:$I$1768,9,FALSE())</f>
        <v>I</v>
      </c>
      <c r="N693" s="8" t="str">
        <f aca="false">IF(R693=O693, "MISMA","CONTRARIA")</f>
        <v>CONTRARIA</v>
      </c>
      <c r="O693" s="8" t="str">
        <f aca="false" t="array" ref="O693">_xlfn.IFS(L693="D","1", L693="I","2")</f>
        <v>1</v>
      </c>
      <c r="P693" s="8" t="e">
        <f aca="false" t="array" ref="P693">_xlfn.IFS(K693="OD","1", K693="OI","2")</f>
        <v>#N/A</v>
      </c>
      <c r="Q693" s="1" t="str">
        <f aca="false" t="array" ref="Q693">_xlfn.IFS(J693="M","1", J693="H","2")</f>
        <v>1</v>
      </c>
      <c r="R693" s="8" t="str">
        <f aca="false" t="array" ref="R693">_xlfn.IFS(M693="D","1", M693="I","2")</f>
        <v>2</v>
      </c>
      <c r="S693" s="1" t="str">
        <f aca="false" t="array" ref="S693">_xlfn.IFS(N693="CONTRARIA", "1",N693= "MISMA","2")</f>
        <v>1</v>
      </c>
      <c r="T693" s="1" t="str">
        <f aca="false" t="array" ref="T693">_xlfn.IFS(I693="0-12","1", I693="13-24","2", I693="25-40","3", I693="41-60","4", I693="61-100","5")</f>
        <v>4</v>
      </c>
      <c r="U693" s="9" t="n">
        <v>-2</v>
      </c>
      <c r="V693" s="10" t="str">
        <f aca="false">IF(U693="","",IF(AND(U693&gt;=-9,U693&lt;=-6.5),"-9 a -6,5",IF(AND(U693&gt;=-6,U693&lt;=-3.5),"-6 a -3,5",IF(AND(U693&gt;=-3,U693&lt;=-1),"-3 a -1",IF(U693=-0.5,"-0,5",IF(AND(U693&gt;=0,U693&lt;=2.5),"0 a 2,5",IF(AND(U693&gt;=3,U693&lt;=5.5),"3 a 5,5",IF(AND(U693&gt;=6,U693&lt;=8.5),"6 a 8,5",IF(AND(U693&gt;=9,U693&lt;=20),"9 a 20","Fuera de rango")))))))))</f>
        <v>-3 a -1</v>
      </c>
      <c r="W693" s="11" t="n">
        <f aca="false">IF(V693="","",IF(V693="-9 a -6,5",2,IF(V693="-6 a -3,5",3,IF(V693="-3 a -1",4,IF(V693="-0,5","NORMA",IF(V693="0 a 2,5",5,IF(V693="3 a 5,5",6,IF(V693="6 a 8,5",7,IF(V693="9 a 20",8,"Fuera de rango")))))))))</f>
        <v>4</v>
      </c>
      <c r="X693" s="9" t="n">
        <v>0</v>
      </c>
      <c r="Y693" s="11" t="str">
        <f aca="false">IF(X693="","",IF(AND(X693&gt;=0,X693&lt;=4),"0 a 4",IF(AND(X693&gt;=4.5,X693&lt;=8.5),"4,5 a 8,5",IF(X693=9,"9",IF(AND(X693&gt;=9.5,X693&lt;=13),"9,5 a 13",IF(AND(X693&gt;=13.5,X693&lt;=20),"13,5 a 20",IF(AND(X693&gt;=20.5,X693&lt;=35),"20,5 a 35","Fuera de rango")))))))</f>
        <v>0 a 4</v>
      </c>
      <c r="Z693" s="11" t="n">
        <f aca="false">IF(Y693="","",IF(Y693="0 a 4",1,IF(Y693="4,5 a 8,5",2,IF(Y693="9","NORMA",IF(Y693="9,5 a 13",3,IF(Y693="13,5 a 20",4,IF(Y693="20,5 a 35",5,"Fuera de rango")))))))</f>
        <v>1</v>
      </c>
      <c r="AA693" s="9" t="n">
        <v>18</v>
      </c>
      <c r="AB693" s="10" t="str">
        <f aca="false">IF(AA693="","",IF(AND(AA693&gt;=0,AA693&lt;=9),"0 a 9",IF(AND(AA693&gt;=9.5,AA693&lt;=18.5),"9,5 a 18,5",IF(AA693=19,"19",IF(AND(AA693&gt;=19.5,AA693&lt;=28),"19,5 a 28",IF(AND(AA693&gt;=28.5,AA693&lt;=40),"28,5 a 40","Fuera de rango"))))))</f>
        <v>9,5 a 18,5</v>
      </c>
      <c r="AC693" s="11" t="n">
        <f aca="false" t="array" ref="AC693">_xlfn.IFS(AB693="","",AB693="0 a 9",1,AB693="9,5 a 18,5",2,AB693="19","NORMA",AB693="19,5 a 28",3,AB693="28,5 a 40",4,TRUE(),"Fuera de rango")</f>
        <v>2</v>
      </c>
      <c r="AD693" s="9" t="n">
        <v>6</v>
      </c>
      <c r="AE693" s="10" t="str">
        <f aca="false">IF(AD693="","",IF(AND(AD693&gt;=-10,AD693&lt;=0),"De -10 a 0",IF(AND(AD693&gt;=0.5,AD693&lt;=9.5),"0,5 a 9,5",IF(AD693=10,"10",IF(AND(AD693&gt;=10.5,AD693&lt;=20),"10,5 a 20",IF(AND(AD693&gt;=20.5,AD693&lt;=40),"20,5 a 40","Fuera de rango"))))))</f>
        <v>0,5 a 9,5</v>
      </c>
      <c r="AF693" s="12" t="n">
        <f aca="false">IF(AD693="","",IF(AND(AD693&gt;=-10,AD693&lt;=0),1,IF(AND(AD693&gt;=0.5,AD693&lt;=9.5),2,IF(AD693=10,"NORMA",IF(AND(AD693&gt;=10.5,AD693&lt;=20),3,IF(AND(AD693&gt;=20.5,AD693&lt;=40),4,""))))))</f>
        <v>2</v>
      </c>
      <c r="AG693" s="9" t="n">
        <v>9</v>
      </c>
      <c r="AH693" s="10" t="str">
        <f aca="false">IF(AG693="","",IF(AND(AG693&gt;=0,AG693&lt;=4),"0 a 4",IF(AND(AG693&gt;=4.5,AG693&lt;=8.5),"4,5 a 8,5",IF(AG693=9,"9",IF(AND(AG693&gt;=9.5,AG693&lt;=13),"9,5 a 13",IF(AND(AG693&gt;=13.5,AG693&lt;=25),"13,5 a 25","Fuera de rango"))))))</f>
        <v>9</v>
      </c>
      <c r="AI693" s="10" t="str">
        <f aca="false">IF(AH693="","",IF(AH693="0 a 4",1,IF(AH693="4,5 a 8,5",2,IF(AH693="9","NORMA",IF(AH693="9,5 a 13",3,IF(AH693="13,5 a 25",4,""))))))</f>
        <v>NORMA</v>
      </c>
      <c r="AJ693" s="9" t="n">
        <v>5</v>
      </c>
      <c r="AK693" s="10" t="str">
        <f aca="false">IF(AJ693="","",IF(AND(AJ693&gt;=-15,AJ693&lt;=-10.5),"-15 a -10,5",IF(AND(AJ693&gt;=-10,AJ693&lt;=-4),"-10 a -4",IF(AND(AJ693&gt;=-4.5,AJ693&lt;=0),"-4,5 a 0",IF(AND(AJ693&gt;=0.5,AJ693&lt;=4.5),"0,5 a 4,5",IF(AJ693=5,"5",IF(AND(AJ693&gt;=5.5,AJ693&lt;=10),"5,5 a 10",IF(AND(AJ693&gt;=10.5,AJ693&lt;=20),"10,5 a 20","Fuera de rango"))))))))</f>
        <v>5</v>
      </c>
      <c r="AL693" s="11" t="str">
        <f aca="false">IF(AK693="","",IF(AK693="-15 a -10,5",1,IF(AK693="-10 a -4",2,IF(AK693="-4,5 a 0",3,IF(AK693="0,5 a 4,5",4,IF(AK693="5","NORMA",IF(AK693="5,5 a 10",5,IF(AK693="10,5 a 20",6,"Error"))))))))</f>
        <v>NORMA</v>
      </c>
      <c r="AM693" s="9" t="n">
        <v>0</v>
      </c>
      <c r="AN693" s="10" t="str">
        <f aca="false">IF(AM693="","",IF(AND(AM693&gt;=-7.5,AM693&lt;=-5.5),"-7,5 a -5,5",IF(AND(AM693&gt;=-5,AM693&lt;=-3),"-5 a -3",IF(AND(AM693&gt;=-2.5,AM693&lt;=-0.5),"-2,5 a -0,5",IF(AM693=0,"0,00",IF(AND(AM693&gt;=0.5,AM693&lt;=2.5),"0,5 a 2,5",IF(AND(AM693&gt;=3,AM693&lt;=5),"3 a 5",IF(AND(AM693&gt;=5.5,AM693&lt;=7.5),"5,5 a 7,5",IF(AND(AM693&gt;=8,AM693&lt;=10),"8 a 10","Fuera de rango")))))))))</f>
        <v>0,00</v>
      </c>
      <c r="AO693" s="11" t="str">
        <f aca="false">IF(AN693="","",IF(AN693="-7,5 a -5,5",1,IF(AN693="-5 a -3",2,IF(AN693="-2,5 a -0,5",3,IF(AN693="0,00","NORMA",IF(AN693="0,5 a 2,5",4,IF(AN693="3 a 5",5,IF(AN693="5,5 a 7,5",6,IF(AN693="8 a 10",7,"Error")))))))))</f>
        <v>NORMA</v>
      </c>
      <c r="AP693" s="9" t="n">
        <v>-6</v>
      </c>
      <c r="AQ693" s="10" t="str">
        <f aca="false">IF(AP693="","",IF(AND(AP693&gt;=-20,AP693&lt;=-9.5),"-20 a -9,5",IF(AND(AP693&gt;=-9,AP693&lt;=-6.5),"-9 a -6,5",IF(AP693=-6,"-6",IF(AND(AP693&gt;=-5.5,AP693&lt;=-3),"-5,5 a -3",IF(AND(AP693&gt;=-2.5,AP693&lt;=0),"-2,5 a 0",IF(AND(AP693&gt;=0.5,AP693&lt;=3),"0,5 a 3",IF(AND(AP693&gt;=3.5,AP693&lt;=6),"3,5 a 6",IF(AND(AP693&gt;=6.5,AP693&lt;=9),"6,5 a 9",IF(AND(AP693&gt;=9.5,AP693&lt;=20),"9,5 a 20","Fuera de rango"))))))))))</f>
        <v>-6</v>
      </c>
      <c r="AR693" s="11" t="str">
        <f aca="false">IF(AQ693="","",IF(AQ693="-20 a -9,5",1,IF(AQ693="-9 a -6,5",2,IF(AQ693="-6","NORMA",IF(AQ693="-5,5 a -3",3,IF(AQ693="-2,5 a 0",4,IF(AQ693="0,5 a 3",5,IF(AQ693="3,5 a 6",6,IF(AQ693="6,5 a 9",7,IF(AQ693="9,5 a 20",8,""))))))))))</f>
        <v>NORMA</v>
      </c>
      <c r="AS693" s="9" t="n">
        <v>3</v>
      </c>
      <c r="AT693" s="10" t="str">
        <f aca="false">IF(AS693="","",IF(AND(AS693&gt;=-16,AS693&lt;=-14),"-16 a -14",IF(AND(AS693&gt;=-13.5,AS693&lt;=-11.5),"-13,5 a -11,5",IF(AND(AS693&gt;=-11,AS693&lt;=-9),"-11 a -9",IF(AND(AS693&gt;=-8.5,AS693&lt;=-6.5),"-8,5 a -6,5",IF(AND(AS693&gt;=-6,AS693&lt;=-4),"-6 a -4",IF(AND(AS693&gt;=-3.5,AS693&lt;=-1.5),"-3,5 a -1,5",IF(AND(AS693&gt;=-1,AS693&lt;=1),"-1 a 1",IF(AND(AS693&gt;=1.5,AS693&lt;=3.5),"1,5 a 3,5",IF(AND(AS693&gt;=4,AS693&lt;=6),"4 a 6",IF(AND(AS693&gt;=6.5,AS693&lt;=8.5),"6,5 a 8,5",IF(AND(AS693&gt;=9,AS693&lt;=11),"9 a 11",IF(AND(AS693&gt;=11.5,AS693&lt;=13.5),"11,5 a 13,5",IF(AND(AS693&gt;=14,AS693&lt;=16),"14 a 16",IF(AND(AS693&gt;=16.5,AS693&lt;=18.5),"16,5 a 18,5",IF(AND(AS693&gt;=19,AS693&lt;=21),"19 a 21","Fuera de rango"))))))))))))))))</f>
        <v>1,5 a 3,5</v>
      </c>
      <c r="AU693" s="11" t="n">
        <f aca="false" t="array" ref="AU693">IF(AT693="","",_xlfn.IFS(AT693="-16 a -14",1,AT693="-13,5 a -11,5",2,AT693="-11 a -9",3,AT693="-8,5 a -6,5",4,AT693="-6 a -4",5,AT693="-3,5 a -1,5",6,AT693="-1 a 1",7,AT693="1,5 a 3,5",8,AT693="4 a 6","NORMA",AT693="6,5 a 8,5",9,AT693="9 a 11",10,AT693="11,5 a 13,5",11,AT693="14 a 16",12,AT693="16,5 a 18,5",13,AT693="19 a 21",14,TRUE(),""))</f>
        <v>8</v>
      </c>
      <c r="AV693" s="9" t="n">
        <v>2</v>
      </c>
      <c r="AW693" s="10" t="str">
        <f aca="false">IF(AV693="","",IF(AND(AV693&gt;=-1,AV693&lt;=-0.5),"-1 a -0,5",IF(AND(AV693&gt;-0.5,AV693&lt;=0),"De -0,5 a 0",IF(AND(AV693&gt;=0.25,AV693&lt;=0.75),"0,25 a 0,75",IF(AND(AV693&gt;=1,AV693&lt;=1.5),"1 a 1,5",IF(AND(AV693&gt;=1.75,AV693&lt;=2.25),"1,75 a 2,25",IF(AND(AV693&gt;=2.5,AV693&lt;=3),"2,5 a 3",IF(AND(AV693&gt;=3.25,AV693&lt;=3.75),"3,25 a 3,75","Fuera de rango"))))))))</f>
        <v>1,75 a 2,25</v>
      </c>
      <c r="AX693" s="10" t="n">
        <f aca="false">IF(AW693="","",IF(OR(AW693="-1 a -0,5",AW693="-1 a -0.5"),1,IF(OR(AW693="De -0,5 a 0",AW693="-0,5 a 0",AW693="De -0.5 a 0"),2,IF(OR(AW693="0,25 a 0,75",AW693="0.25 a 0.75"),"NORMA",IF(OR(AW693="1 a 1,5",AW693="1 a 1.5"),3,IF(OR(AW693="1,75 a 2,25",AW693="1.75 a 2.25"),4,IF(OR(AW693="2,5 a 3",AW693="2.5 a 3"),5,IF(OR(AW693="3,25 a 3,75",AW693="3.25 a 3.75"),6,""))))))))</f>
        <v>4</v>
      </c>
      <c r="AY693" s="9" t="n">
        <v>-8</v>
      </c>
      <c r="AZ693" s="10" t="str">
        <f aca="false">IF(AY693="","",IF(AND(AY693&gt;=-20,AY693&lt;=-9.5),"-20 a -9,5",IF(AND(AY693&gt;=-9,AY693&lt;=-6.5),"-9 a -6,5",IF(AY693=-6,"-6",IF(AND(AY693&gt;=-5.5,AY693&lt;=-3),"-5,5 a -3",IF(AND(AY693&gt;=-2.5,AY693&lt;=0),"-2,5 a 0",IF(AND(AY693&gt;=0.5,AY693&lt;=3),"0,5 a 3",IF(AND(AY693&gt;=3.5,AY693&lt;=6),"3,5 a 6","Fuera de rango"))))))))</f>
        <v>-9 a -6,5</v>
      </c>
      <c r="BA693" s="11" t="n">
        <f aca="false">IF(AZ693="","",IF(AZ693="-20 a -9,5",1,IF(AZ693="-9 a -6,5",2,IF(AZ693="-6","NORMA",IF(AZ693="-5,5 a -3",3,IF(AZ693="-2,5 a 0",4,IF(AZ693="0,5 a 3",5,IF(AZ693="3,5 a 6",6,""))))))))</f>
        <v>2</v>
      </c>
      <c r="BB693" s="9" t="n">
        <v>0</v>
      </c>
      <c r="BC693" s="10" t="str">
        <f aca="false" t="array" ref="BC693">IF(BB693="","",_xlfn.IFS(AND(BB693&gt;=0,BB693&lt;=2),"0 a 2",AND(BB693&gt;=2.5,BB693&lt;=4.5),"2,5 a 4,5",AND(BB693&gt;=5,BB693&lt;=7),"5 a 7",AND(BB693&gt;=7.5,BB693&lt;=9.5),"7,5 a 9,5",AND(BB693&gt;=10,BB693&lt;=12),"10 a 12",AND(BB693&gt;=12.5,BB693&lt;=14.5),"12,5 a 14,5",BB693=15,"15",AND(BB693&gt;=15.5,BB693&lt;=17.5),"15,5 a 17,5",AND(BB693&gt;=18,BB693&lt;=20),"18 a 20",AND(BB693&gt;=20.5,BB693&lt;=22.5),"20,5 a 22,5",AND(BB693&gt;=23,BB693&lt;=25),"23 a 25",TRUE(),"Fuera de rango"))</f>
        <v>0 a 2</v>
      </c>
      <c r="BD693" s="11" t="n">
        <f aca="false" t="array" ref="BD693">IF(BC693="","",_xlfn.IFS(BC693="0 a 2",1,BC693="2,5 a 4,5",2,BC693="5 a 7",3,BC693="7,5 a 9,5",4,BC693="10 a 12",5,BC693="12,5 a 14,5",6,BC693="15","NORMA",BC693="15,5 a 17,5",7,BC693="18 a 20",8,BC693="20,5 a 22,5",9,BC693="23 a 25",10,TRUE(),"Fuera de rango"))</f>
        <v>1</v>
      </c>
      <c r="BE693" s="9" t="n">
        <v>17</v>
      </c>
      <c r="BF693" s="10" t="str">
        <f aca="false">IF(BE693="","",IF(AND(BE693&gt;=-20,BE693&lt;=-10),"-20 a -10",IF(AND(BE693&gt;=-9.5,BE693&lt;=0.5),"-9,5 a 0,5",IF(AND(BE693&gt;=1,BE693&lt;=11),"1 a 11",IF(AND(BE693&gt;=11.5,BE693&lt;=20.5),"11,5 a 20,5",IF(BE693=21,"21",IF(AND(BE693&gt;=21.5,BE693&lt;=31.5),"21,5 a 31,5",IF(AND(BE693&gt;=32,BE693&lt;=42),"32 a 42","Fuera de rango"))))))))</f>
        <v>11,5 a 20,5</v>
      </c>
      <c r="BG693" s="11" t="n">
        <f aca="false">IF(BF693="","",IF(BF693="-20 a -10",1,IF(BF693="-9,5 a 0,5",2,IF(BF693="1 a 11",3,IF(BF693="11,5 a 20,5",4,IF(BF693="21","NORMA",IF(BF693="21,5 a 31,5",5,IF(BF693="32 a 42",6,""))))))))</f>
        <v>4</v>
      </c>
      <c r="BH693" s="9" t="n">
        <v>5</v>
      </c>
      <c r="BI693" s="10" t="str">
        <f aca="false">IF(BH693="","",IF(AND(BH693&gt;=-20,BH693&lt;=-15),"-20 a -15",IF(AND(BH693&gt;=-14.5,BH693&lt;=-9.5),"-14,5 a -9,5",IF(AND(BH693&gt;=-9,BH693&lt;=-4),"-9 a -4",IF(AND(BH693&gt;=-3.5,BH693&lt;=2.5),"-3,5 a 2,5",IF(AND(BH693&gt;=3,BH693&lt;=8),"3 a 8",IF(AND(BH693&gt;=8.5,BH693&lt;=14.5),"8,5 a 14,5",IF(BH693=15,"15",IF(AND(BH693&gt;=15.5,BH693&lt;=20.5),"15,5 a 20,5",IF(AND(BH693&gt;=21,BH693&lt;=26),"21 a 26","Fuera de rango"))))))))))</f>
        <v>3 a 8</v>
      </c>
      <c r="BJ693" s="11" t="n">
        <f aca="false">IF(BI693="","",IF(BI693="-20 a -15",1,IF(BI693="-14,5 a -9,5",2,IF(BI693="-9 a -4",3,IF(BI693="-3,5 a 2,5",4,IF(BI693="3 a 8",5,IF(BI693="8,5 a 14,5",6,IF(BI693="15","NORMA",IF(BI693="15,5 a 20,5",7,IF(BI693="21 a 26",8,IF(BI693="26,5 a 31,5",9,"")))))))))))</f>
        <v>5</v>
      </c>
      <c r="BK693" s="9" t="n">
        <v>18</v>
      </c>
      <c r="BL693" s="10" t="str">
        <f aca="false">IF(BK693="","",IF(AND(BK693&gt;=0,BK693&lt;=2),"0 - 2",IF(AND(BK693&gt;=2.5,BK693&lt;=4.5),"2,5 - 4,5",IF(AND(BK693&gt;=5,BK693&lt;=7),"5 - 7",IF(AND(BK693&gt;=7.5,BK693&lt;=9.5),"7,5 - 9,5",IF(AND(BK693&gt;=10,BK693&lt;=12),"10 - 12",IF(AND(BK693&gt;=12.5,BK693&lt;=13.5),"12,5 - 13,5",IF(BK693=14,"14",IF(AND(BK693&gt;=14.5,BK693&lt;=16.5),"14,5 - 16,5",IF(AND(BK693&gt;=17,BK693&lt;=19),"17 - 19",IF(AND(BK693&gt;=19.5,BK693&lt;=21.5),"19,5 - 21,5",IF(AND(BK693&gt;=22,BK693&lt;=24),"22 - 24",IF(AND(BK693&gt;=24.5,BK693&lt;=26.5),"24,5 - 26,5",IF(AND(BK693&gt;=27,BK693&lt;=29),"27 - 29",IF(AND(BK693&gt;=29.5,BK693&lt;=30),"29,5 - 30","Fuera de rango")))))))))))))))</f>
        <v>17 - 19</v>
      </c>
      <c r="BM693" s="11" t="n">
        <f aca="false">IF(BL693="","",IF(BL693="0 - 2",1,IF(BL693="2,5 - 4,5",2,IF(BL693="5 - 7",3,IF(BL693="7,5 - 9,5",4,IF(BL693="10 - 12",5,IF(BL693="12,5 - 13,5",6,IF(BL693="14","NORMA",IF(BL693="14,5 - 16,5",7,IF(BL693="17 - 19",8,IF(BL693="19,5 - 21,5",9,IF(BL693="22 - 24",10,IF(BL693="24,5 - 26,5",11,IF(BL693="27 - 29",12,IF(BL693="29,5 - 30",13,"")))))))))))))))</f>
        <v>8</v>
      </c>
      <c r="BN693" s="9" t="n">
        <v>21</v>
      </c>
      <c r="BO693" s="11" t="str">
        <f aca="false">IF(BN693="","",IF(AND(BN693&gt;=-20,BN693&lt;=-10),"-20 a -10",IF(AND(BN693&gt;=-9.5,BN693&lt;=0.5),"-9,5 a 0,5",IF(AND(BN693&gt;=1,BN693&lt;=11),"1 a 11",IF(AND(BN693&gt;=11.5,BN693&lt;=21.5),"11,5 a 21,5",IF(BN693=22,"22",IF(AND(BN693&gt;=22.5,BN693&lt;=32.5),"22,5 a 32,5",IF(AND(BN693&gt;=33,BN693&lt;=43),"33 a 43","Fuera de rango"))))))))</f>
        <v>11,5 a 21,5</v>
      </c>
      <c r="BP693" s="11" t="n">
        <f aca="false">IF(BO693="","",IF(BO693="-20 a -10",1,IF(BO693="-9,5 a 0,5",2,IF(BO693="1 a 11",3,IF(BO693="11,5 a 21,5",4,IF(BO693="22","NORMA",IF(BO693="22,5 a 32,5",5,IF(BO693="33 a 43",6,""))))))))</f>
        <v>4</v>
      </c>
      <c r="BQ693" s="9" t="n">
        <v>14</v>
      </c>
      <c r="BR693" s="10" t="str">
        <f aca="false">IF(BQ693="","",IF(AND(BQ693&gt;=-20,BQ693&lt;=-15),"-20 a -15",IF(AND(BQ693&gt;=-14.5,BQ693&lt;=-9.5),"-14,5 a -9,5",IF(AND(BQ693&gt;=-9,BQ693&lt;=-4),"-9 a -4",IF(AND(BQ693&gt;=-3.5,BQ693&lt;=2.5),"-3,5 a 2,5",IF(AND(BQ693&gt;=3,BQ693&lt;=8),"3 a 8",IF(AND(BQ693&gt;=8.5,BQ693&lt;=13.5),"8,5 a 13,5",IF(AND(BQ693&gt;=14,BQ693&lt;=17.5),"14 a 17,5",IF(BQ693=18,"18",IF(AND(BQ693&gt;=18.5,BQ693&lt;=23.5),"18,5 a 23,5",IF(AND(BQ693&gt;=24,BQ693&lt;=29),"24 a 29",IF(AND(BQ693&gt;=29.5,BQ693&lt;=34.5),"29,5 a 34,5",IF(AND(BQ693&gt;=35,BQ693&lt;=40),"35 a 40","Fuera de rango")))))))))))))</f>
        <v>14 a 17,5</v>
      </c>
      <c r="BS693" s="11" t="n">
        <f aca="false">IF(BR693="","",IF(BR693="-20 a -15",1,IF(BR693="-14,5 a -9,5",2,IF(BR693="-9 a -4",3,IF(BR693="-3,5 a 2,5",4,IF(BR693="3 a 8",5,IF(BR693="8,5 a 13,5",6,IF(BR693="14 a 17,5",7,IF(BR693="18","NORMA",IF(BR693="18,5 a 23,5",8,IF(BR693="24 a 29",9,IF(BR693="29,5 a 34,5",10,IF(BR693="35 a 40",11,"")))))))))))))</f>
        <v>7</v>
      </c>
      <c r="BT693" s="9" t="n">
        <v>0</v>
      </c>
      <c r="BU693" s="10" t="str">
        <f aca="false">IF(BT693="","",IF(AND(BT693&gt;=-20,BT693&lt;=-18),"-20 a -18",IF(AND(BT693&gt;=-17.5,BT693&lt;=-15.5),"-17,5 a -15,5",IF(AND(BT693&gt;=-15,BT693&lt;=-13),"-15 a -13",IF(AND(BT693&gt;=-12.5,BT693&lt;=-10.5),"-12,5 a -10,5",IF(AND(BT693&gt;=-10,BT693&lt;=-8),"-10 a -8",IF(AND(BT693&gt;=-7.5,BT693&lt;=-5.5),"-7,5 a -5,5",IF(AND(BT693&gt;=-5,BT693&lt;=-3),"-5 a -3",IF(AND(BT693&gt;=-2.5,BT693&lt;=-0.5),"-2,5 a -0,5",IF(BT693=0,"0",IF(AND(BT693&gt;=0.5,BT693&lt;=2.5),"0,5 a 2,5",IF(AND(BT693&gt;=3,BT693&lt;=5),"3 a 5",IF(AND(BT693&gt;=5.5,BT693&lt;=7.5),"5,5 a 7,5",IF(AND(BT693&gt;=8,BT693&lt;=10),"8 a 10",IF(AND(BT693&gt;=10.5,BT693&lt;=12.5),"10,5 a 12,5",IF(AND(BT693&gt;=13,BT693&lt;=15),"13 a 15",IF(AND(BT693&gt;=15.5,BT693&lt;=17.5),"15,5 a 17,5",IF(AND(BT693&gt;=18,BT693&lt;=20),"18 a 20","Fuera de rango"))))))))))))))))))</f>
        <v>0</v>
      </c>
      <c r="BV693" s="11" t="str">
        <f aca="false">IF(BT693="","",IF(BT693=0,"NORMA",IF(AND(BT693&gt;=-20,BT693&lt;=-18),2,IF(AND(BT693&gt;=-17.5,BT693&lt;=-15.5),2,IF(AND(BT693&gt;=-15,BT693&lt;=-13),3,IF(AND(BT693&gt;=-12.5,BT693&lt;=-10.5),4,IF(AND(BT693&gt;=-10,BT693&lt;=-8),5,IF(AND(BT693&gt;=-7.5,BT693&lt;=-5.5),6,IF(AND(BT693&gt;=-5,BT693&lt;=-3),7,IF(AND(BT693&gt;=-2.5,BT693&lt;=-0.5),8,IF(AND(BT693&gt;=0.5,BT693&lt;=2.5),9,IF(AND(BT693&gt;=3,BT693&lt;=5),10,IF(AND(BT693&gt;=5.5,BT693&lt;=7.5),11,IF(AND(BT693&gt;=8,BT693&lt;=10),12,IF(AND(BT693&gt;=10.5,BT693&lt;=12.5),13,IF(AND(BT693&gt;=13,BT693&lt;=15),14,IF(AND(BT693&gt;=15.5,BT693&lt;=17.5),15,IF(AND(BT693&gt;=18,BT693&lt;=20),16,"Fuera de rango"))))))))))))))))))</f>
        <v>NORMA</v>
      </c>
      <c r="BW693" s="9" t="n">
        <v>-3</v>
      </c>
      <c r="BX693" s="10" t="n">
        <f aca="false">18.5- (0.3*H693)</f>
        <v>5.3</v>
      </c>
      <c r="BY693" s="10" t="n">
        <f aca="false">(BW693)-(BX693)</f>
        <v>-8.3</v>
      </c>
      <c r="BZ693" s="10" t="str">
        <f aca="false">IF(BY693="","",IF(BY693&lt;-27.5,"De -30 a -28",IF(BY693&lt;-25,"De -27,5 a -25,5",IF(BY693&lt;-22.5,"De -25 a -23",IF(BY693&lt;-20,"De -22,5 a -20,5",IF(BY693&lt;-17.5,"De -20 a -18",IF(BY693&lt;-15,"De -17,5 a -15,5",IF(BY693&lt;-12.5,"De -15 a -13",IF(BY693&lt;-10,"De -12,5 a -10,5",IF(BY693&lt;-7.5,"De -10 a -8",IF(BY693&lt;-5,"De -7,5 a -5,5",IF(BY693&lt;-2.5,"De -5 a -3",IF(BY693&lt;0,"De -2,5 a -0,5",IF(BY693&lt;2.5,"De 0 a 2",IF(BY693&lt;5,"De 2,5 a 4,5",IF(BY693&lt;7.5,"De 5 a 7",IF(BY693&lt;10,"De 7,5 a 9,5",IF(BY693&lt;12.5,"De 10 a 12",IF(BY693&lt;15,"De 12,5 a 14,5",IF(BY693&lt;17.5,"De 15 a 17",IF(BY693&lt;20,"De 17,5 a 19,5",IF(BY693&lt;22.5,"De 20 a 22",IF(BY693&lt;25,"De 22,5 a 24,5",IF(BY693&lt;27.5,"De 25 a 27","De 27,5 a 30"))))))))))))))))))))))))</f>
        <v>De -10 a -8</v>
      </c>
      <c r="CA693" s="12" t="n">
        <f aca="false">IF(BY693="","",IF(BY693&lt;=-28,1,IF(BY693&lt;=-25.5,2,IF(BY693&lt;=-23,3,IF(BY693&lt;=-20.5,4,IF(BY693&lt;=-18,5,IF(BY693&lt;=-15.5,6,IF(BY693&lt;=-13,7,IF(BY693&lt;=-10.5,8,IF(BY693&lt;=-8,9,IF(BY693&lt;=-5.5,10,IF(BY693&lt;=-3,11,IF(BY693&lt;=-0.5,12,IF(BY693&lt;=2,13,IF(BY693&lt;=4.5,14,IF(BY693&lt;=7,15,IF(BY693&lt;=9.5,16,IF(BY693&lt;=12,17,IF(BY693&lt;=14.5,18,IF(BY693&lt;=17,19,IF(BY693&lt;=19.5,20,IF(BY693&lt;=22,21,IF(BY693&lt;=24.5,22,IF(BY693&lt;=27,23,IF(BY693&lt;=30,24,"Fuera de rango")))))))))))))))))))))))))</f>
        <v>9</v>
      </c>
      <c r="CB693" s="9" t="n">
        <v>-2.75</v>
      </c>
      <c r="CC693" s="10" t="n">
        <f aca="false">18.5- (0.3*H693)</f>
        <v>5.3</v>
      </c>
      <c r="CD693" s="10" t="n">
        <f aca="false">(CB693)-(CC693)</f>
        <v>-8.05</v>
      </c>
      <c r="CE693" s="10" t="str">
        <f aca="false">IF(CD693="","",IF(CD693&lt;-27.5,"De -30 a -28",IF(CD693&lt;-25,"De -27,5 a -25,5",IF(CD693&lt;-22.5,"De -25 a -23",IF(CD693&lt;-20,"De -22,5 a -20,5",IF(CD693&lt;-17.5,"De -20 a -18",IF(CD693&lt;-15,"De -17,5 a -15,5",IF(CD693&lt;-12.5,"De -15 a -13",IF(CD693&lt;-10,"De -12,5 a -10,5",IF(CD693&lt;-7.5,"De -10 a -8",IF(CD693&lt;-5,"De -7,5 a -5,5",IF(CD693&lt;-2.5,"De -5 a -3",IF(CD693&lt;0,"De -2,5 a -0,5",IF(CD693&lt;=2,"De 0 a 2",IF(CD693&lt;=4.5,"De 2,5 a 4,5",IF(CD693&lt;=7,"De 5 a 7",IF(CD693&lt;=9.5,"De 7,5 a 9,5",IF(CD693&lt;=12,"De 10 a 12",IF(CD693&lt;=14.5,"De 12,5 a 14,5",IF(CD693&lt;=17,"De 15 a 17",IF(CD693&lt;=19.5,"De 17,5 a 19,5",IF(CD693&lt;=22,"De 20 a 22",IF(CD693&lt;=24.5,"De 22,5 a 24,5",IF(CD693&lt;=27,"De 25 a 27","De 27,5 a 30"))))))))))))))))))))))))</f>
        <v>De -10 a -8</v>
      </c>
      <c r="CF693" s="12" t="n">
        <f aca="false">IF(CD693="","",IF(CD693&lt;-27.5,1,IF(CD693&lt;-25,2,IF(CD693&lt;-22.5,3,IF(CD693&lt;-20,4,IF(CD693&lt;-17.5,5,IF(CD693&lt;-15,6,IF(CD693&lt;-12.5,7,IF(CD693&lt;-10,8,IF(CD693&lt;-7.5,9,IF(CD693&lt;-5,10,IF(CD693&lt;-2.5,11,IF(CD693&lt;0,12,IF(CD693&lt;2.5,13,IF(CD693&lt;5,14,IF(CD693&lt;7.5,15,IF(CD693&lt;10,16,IF(CD693&lt;12.5,17,IF(CD693&lt;15,18,IF(CD693&lt;17.5,19,IF(CD693&lt;20,20,IF(CD693&lt;22.5,21,IF(CD693&lt;25,22,IF(CD693&lt;27.5,23,24))))))))))))))))))))))))</f>
        <v>9</v>
      </c>
      <c r="CG693" s="9" t="n">
        <v>-1.25</v>
      </c>
      <c r="CH693" s="10" t="str">
        <f aca="false">IF(CG693="","",IF(AND(CG693&gt;=-10,CG693&lt;=-9.5),"-10 a -9,5",IF(AND(CG693&gt;-9.5,CG693&lt;=-8.5),"-9 a -8,5",IF(AND(CG693&gt;-8.5,CG693&lt;=-7.5),"-8 a -7,5",IF(AND(CG693&gt;-7.5,CG693&lt;=-6.5),"-7 a -6,5",IF(AND(CG693&gt;-6.5,CG693&lt;=-5.5),"-6 a -5,5",IF(AND(CG693&gt;-5.5,CG693&lt;=-4.5),"-5 a -4,5",IF(AND(CG693&gt;-4.5,CG693&lt;=-3.5),"-4 a -3,5",IF(AND(CG693&gt;-3.5,CG693&lt;=-2.5),"-3 a -2,5",IF(CG693=-2.25,"-2,25",IF(AND(CG693&gt;-2.5,CG693&lt;=-1.5),"-2 a -1,5",IF(AND(CG693&gt;-1.5,CG693&lt;=-0.5),"-1 a -0,5",IF(AND(CG693&gt;-0.5,CG693&lt;=0.5),"0 a 0,5",IF(AND(CG693&gt;0.5,CG693&lt;=1.5),"1 a 1,5",IF(AND(CG693&gt;1.5,CG693&lt;=2.5),"2 a 2,5",IF(AND(CG693&gt;2.5,CG693&lt;=3.5),"3 a 3,5",IF(AND(CG693&gt;3.5,CG693&lt;=4.5),"4 a 4,5",IF(AND(CG693&gt;4.5,CG693&lt;=5.5),"5 a 5,5",IF(AND(CG693&gt;5.5,CG693&lt;=6.5),"6 a 6,5",IF(AND(CG693&gt;6.5,CG693&lt;=7.5),"7 a 7,5",IF(AND(CG693&gt;7.5,CG693&lt;=8.5),"8 a 8,5",IF(AND(CG693&gt;8.5,CG693&lt;=9.5),"9 a 9,5",IF(CG693&gt;=10,"10","Fuera de rango")))))))))))))))))))))))</f>
        <v>-1 a -0,5</v>
      </c>
      <c r="CI693" s="11" t="n">
        <f aca="false">IF(CG693="","",IF(CG693=-2.25,"NORMA",IF(CG693&lt;=-9.5,1,IF(CG693&lt;=-8.5,2,IF(CG693&lt;=-7.5,3,IF(CG693&lt;=-6.5,4,IF(CG693&lt;=-5.5,5,IF(CG693&lt;=-4.5,6,IF(CG693&lt;=-3.5,7,IF(CG693&lt;=-2.5,8,IF(CG693&lt;=-1.5,9,IF(CG693&lt;=-0.5,10,IF(CG693&lt;=0.5,11,IF(CG693&lt;=1.5,12,IF(CG693&lt;=2.5,13,IF(CG693&lt;=3.5,14,IF(CG693&lt;=4.5,15,IF(CG693&lt;=5.5,16,IF(CG693&lt;=6.5,17,IF(CG693&lt;=7.5,18,IF(CG693&lt;=8.5,19,IF(CG693&lt;=9.5,20,IF(CG693=10,21,"Fuera de rango")))))))))))))))))))))))</f>
        <v>10</v>
      </c>
      <c r="CJ693" s="9" t="n">
        <v>0.75</v>
      </c>
      <c r="CK693" s="10" t="str">
        <f aca="false">IF(CJ693="","",IF(AND(CJ693&gt;=-6,CJ693&lt;=-5.5),"-6 a -5,5",IF(AND(CJ693&gt;-5.5,CJ693&lt;=-4.5),"-5 a -4,5",IF(AND(CJ693&gt;-4.5,CJ693&lt;=-3.5),"-4 a -3,5",IF(AND(CJ693&gt;-3.5,CJ693&lt;=-2.5),"-3 a -2,5",IF(AND(CJ693&gt;-2.5,CJ693&lt;=-1.5),"-2 a -1,5",IF(AND(CJ693&gt;-1.5,CJ693&lt;=-0.5),"-1 a -0,5",IF(AND(CJ693&gt;-0.5,CJ693&lt;=0.5),"0 a 0,5",IF(AND(CJ693&gt;0.5,CJ693&lt;=1.5),"1 a 1,5",IF(AND(CJ693&gt;1.5,CJ693&lt;2.5),"2",IF(AND(CJ693&gt;=2.5,CJ693&lt;=3),"2,5 a 3",IF(AND(CJ693&gt;3,CJ693&lt;=4),"3,5 a 4",IF(AND(CJ693&gt;4,CJ693&lt;=5),"4,5 a 5",IF(AND(CJ693&gt;5,CJ693&lt;=6),"5,5 a 6",IF(AND(CJ693&gt;6,CJ693&lt;=7),"6,5 a 7",IF(AND(CJ693&gt;7,CJ693&lt;=8),"7,5 a 8",IF(AND(CJ693&gt;8,CJ693&lt;=9.5),"8,5 a 9,5",IF(CJ693=10,"10","Fuera de rango"))))))))))))))))))</f>
        <v>1 a 1,5</v>
      </c>
      <c r="CL693" s="11" t="n">
        <f aca="false">IF(CK693="","",IF(OR(CK693="-6 a -5,5",CK693="-6 - -5,5"),1,IF(OR(CK693="-5 a -4,5",CK693="-5 - -4,5"),2,IF(OR(CK693="-4 a -3,5",CK693="-4 - -3,5"),3,IF(OR(CK693="-3 a -2,5",CK693="-3 - -2,5"),4,IF(OR(CK693="-2 a -1,5",CK693="-2 - -1,5"),5,IF(OR(CK693="-1 a -0,5",CK693="-1 - -0,5"),6,IF(OR(CK693="0 a 0,5",CK693="0 - 0,5"),7,IF(OR(CK693="1 a 1,5",CK693="1 - 1,5"),8,IF(CK693="2","NORMA",IF(OR(CK693="2,5 a 3",CK693="2,5 - 3"),9,IF(OR(CK693="3,5 a 4",CK693="3,5 - 4"),10,IF(OR(CK693="4,5 a 5",CK693="4,5 - 5"),11,IF(OR(CK693="5,5 a 6",CK693="5,5 - 6"),12,IF(OR(CK693="6,5 a 7",CK693="6,5 - 7"),13,IF(OR(CK693="7,5 a 8",CK693="7,5 - 8"),14,IF(OR(CK693="8,5 a 9",CK693="8,5 - 9,5",CK693="9 a 9,5"),15,IF(CK693="10",15,IF(OR(CK693="0,5 a 1",CK693="0,5 - 1"),7,"Fuera de rango")))))))))))))))))))</f>
        <v>8</v>
      </c>
      <c r="CO693" s="10" t="str">
        <f aca="false">IF(CM693&gt;0,"EME"," ")</f>
        <v> </v>
      </c>
      <c r="CQ693" s="10" t="str">
        <f aca="false">IF(CP693&gt;0,"0", " ")</f>
        <v> </v>
      </c>
      <c r="CR693" s="10" t="str">
        <f aca="false">IF(CP693&gt;0,"EME"," ")</f>
        <v> </v>
      </c>
      <c r="CS693" s="9" t="n">
        <v>0</v>
      </c>
      <c r="CV693" s="9" t="n">
        <v>0</v>
      </c>
      <c r="CY693" s="9" t="n">
        <v>0</v>
      </c>
      <c r="DB693" s="9" t="n">
        <v>0</v>
      </c>
      <c r="DC693" s="11" t="str">
        <f aca="false">IF(DB693&lt;0,"2"," ")</f>
        <v> </v>
      </c>
      <c r="DD693" s="11" t="str">
        <f aca="false">IF(DB693&lt;0,"MIO"," ")</f>
        <v> </v>
      </c>
      <c r="DE693" s="9" t="n">
        <v>0</v>
      </c>
      <c r="DF693" s="10" t="str">
        <f aca="false">IF(DE693&lt;0,"3"," ")</f>
        <v> </v>
      </c>
      <c r="DG693" s="10" t="str">
        <f aca="false">IF(DE693&lt;0,"AST"," ")</f>
        <v> </v>
      </c>
      <c r="DH693" s="9" t="n">
        <v>0</v>
      </c>
      <c r="DI693" s="10" t="str">
        <f aca="false">IF(DH693&lt;0,"3"," ")</f>
        <v> </v>
      </c>
      <c r="DJ693" s="10" t="str">
        <f aca="false">IF(DH693&lt;0,"AST"," ")</f>
        <v> </v>
      </c>
      <c r="DK693" s="9" t="n">
        <v>1</v>
      </c>
      <c r="DL693" s="10" t="str">
        <f aca="false">IF(DK693&gt;0,"4"," ")</f>
        <v>4</v>
      </c>
      <c r="DM693" s="10" t="str">
        <f aca="false">IF(DK693&gt;0,"PRE"," ")</f>
        <v>PRE</v>
      </c>
      <c r="DN693" s="9" t="n">
        <v>1</v>
      </c>
      <c r="DO693" s="10" t="str">
        <f aca="false">IF(DN693&gt;0,"4"," ")</f>
        <v>4</v>
      </c>
      <c r="DP693" s="10" t="str">
        <f aca="false">IF(DN693&gt;0,"PRE"," ")</f>
        <v>PRE</v>
      </c>
      <c r="DS693" s="12" t="str">
        <f aca="false">CONCATENATE(CO693,CU693,DA693,DG693,DM693)</f>
        <v>  PRE</v>
      </c>
      <c r="DT693" s="10" t="e">
        <f aca="false" t="array" ref="DT693">_xlfn.IFS(DS693="EME    ","0", DS693=" HIP   ","1", DS693="  MIO  ","2", DS693="   AST ","3", DS693="    PRE","4", DS693="EME   PRE","5", DS693=" HIP  PRE","6", DS693=" HIP AST ","7", DS693="  MIO PRE","8", DS693="  MIOAST ","9", DS693="   ASTPRE","10",DS693=" HIP ASTPRE","11", DS693="  MIOASTPRE","12", DS693="     ","0")</f>
        <v>#N/A</v>
      </c>
      <c r="DV693" s="1" t="e">
        <f aca="false" t="array" ref="DV693">_xlfn.IFS(DU693="SI","2", DU693="NO","1")</f>
        <v>#N/A</v>
      </c>
      <c r="DX693" s="11" t="str">
        <f aca="false">IF(DW693=0,"1","2")</f>
        <v>1</v>
      </c>
      <c r="DY693" s="11" t="str">
        <f aca="false" t="array" ref="DY693">_xlfn.IFS(DW693=0,"0", DW693=0.25, "1", DW693=0.5,"2", DW693=0.75,"3", DW693=1,"4",DW693=1.25,"5", DW693=1.5,"6", DW693=1.75,"7", DW693=2,"8")</f>
        <v>0</v>
      </c>
      <c r="EA693" s="11" t="str">
        <f aca="false">IF(DZ693=0,"1","2")</f>
        <v>1</v>
      </c>
      <c r="EB693" s="11" t="str">
        <f aca="false" t="array" ref="EB693">_xlfn.IFS(DZ693=0,"0", DZ693=0.25, "1", DZ693=0.5,"2", DZ693=0.75,"3", DZ693=1,"4",DZ693=1.25,"5", DZ693=1.5,"6", DZ693=1.75,"7", DZ693=2,"8")</f>
        <v>0</v>
      </c>
      <c r="ED693" s="10" t="str">
        <f aca="false">IF(EC693=0,"1","2")</f>
        <v>1</v>
      </c>
      <c r="EE693" s="11" t="str">
        <f aca="false" t="array" ref="EE693">_xlfn.IFS(EC693=0,"0", EC693=-0.25, "1", EC693=-0.5,"2", EC693=-0.75,"3", EC693=-1,"4",EC693=-1.25,"5", EC693=-1.5,"6", EC693=-1.75,"7", EC693=-2,"8", EC693=-2.25,"9",EC693=-2.5,"10", EC693=-2.75,"11", EC693=-3,"12", EC693=-3.25,"13", EC693=-3.5,"14", EC693=-3.75,"15",EC693=-4,"16")</f>
        <v>0</v>
      </c>
      <c r="EG693" s="10" t="str">
        <f aca="false">IF(EF693=0,"1","2")</f>
        <v>1</v>
      </c>
      <c r="EH693" s="11" t="str">
        <f aca="false" t="array" ref="EH693">_xlfn.IFS(EF693=0,"0", EF693=-0.25, "1", EF693=-0.5,"2", EF693=-0.75,"3", EF693=-1,"4",EF693=-1.25,"5", EF693=-1.5,"6", EF693=-1.75,"7", EF693=-2,"8", EF693=-2.25,"9",EF693=-2.5,"10", EF693=-2.75,"11", EF693=-3,"12", EF693=-3.25,"13", EF693=-3.5,"14", EF693=-3.75,"15",EF693=-4,"16")</f>
        <v>0</v>
      </c>
      <c r="EJ693" s="11" t="str">
        <f aca="false">IF(EI693=0,"1","2")</f>
        <v>1</v>
      </c>
      <c r="EK693" s="11" t="str">
        <f aca="false" t="array" ref="EK693">_xlfn.IFS(EI693=0,"0", EI693=-0.25, "1", EI693=-0.5,"2", EI693=-0.75,"3", EI693=-1,"4",EI693=-1.25,"5", EI693=-1.5,"6", EI693=-1.75,"7", EI693=-2,"8", EI693=-2.25,"9", EI693=-2.25,"9",EI693=-2.5,"10", EI693=-2.75,"11", EI693=-3,"12", EI693=-3.25,"13", EI693=-3.5,"14", EI693=-3.75,"15",EI693=-4,"16", EI693=0.25, "17", EI693=0.5, "18")</f>
        <v>0</v>
      </c>
      <c r="EM693" s="11" t="str">
        <f aca="false">IF(EL693=0,"1","2")</f>
        <v>1</v>
      </c>
      <c r="EN693" s="11" t="str">
        <f aca="false" t="array" ref="EN693">_xlfn.IFS(EL693=0.25,"17",EL693=0.5,"18", EL693=0,"0", EL693=-0.25, "1", EL693=-0.5,"2", EL693=-0.75,"3", EL693=-1,"4",EL693=-1.25,"5", EL693=-1.5,"6", EL693=-1.75,"7", EL693=-2,"8",EL693= -2.25,"9",EL693=-2.5,"10",EL693= -2.75,"11",EL693= -3,"12",EL693= -3.25,"13",EL693= -3.5,"14",EL693= -3.75,"15",EL693=-4,"16")</f>
        <v>0</v>
      </c>
      <c r="EP693" s="11" t="str">
        <f aca="false">IF(EO693=0,"1","2")</f>
        <v>1</v>
      </c>
      <c r="EQ693" s="11" t="str">
        <f aca="false" t="array" ref="EQ693">_xlfn.IFS(EO693=0,"0", EO693=0.25, "1", EO693=0.5,"2", EO693=0.75,"3", EO693=1,"4",EO693=1.25,"5", EO693=1.5,"6", EO693=1.75,"7", EO693=2,"8", EO693=2.25,"9", EO693=2.25,"9",EO693=2.5,"10", EO693=2.75,"11", EO693=3,"12", EO693=3.25,"13", EO693=3.5,"14", EO693=3.75,"15",EO693=4,"16", EO693=-0.25, "17", bq=-0.5, "18")</f>
        <v>0</v>
      </c>
      <c r="ES693" s="11" t="str">
        <f aca="false">IF(ER693=0,"1","2")</f>
        <v>1</v>
      </c>
      <c r="ET693" s="11" t="str">
        <f aca="false" t="array" ref="ET693">_xlfn.IFS(ER693=0,"0", ER693=0.25, "1", ER693=0.5,"2", ER693=0.75,"3", ER693=1,"4",ER693=1.25,"5", ER693=1.5,"6", ER693=1.75,"7", ER693=2,"8", ER693=2.25,"9", ER693=2.25,"9",ER693=2.5,"10", ER693=2.75,"11", ER693=3,"12", ER693=3.25,"13", ER693=3.5,"14", ER693=3.75,"15",ER693=4,"16", ER693=-0.25, "17", bq=-0.5, "18")</f>
        <v>0</v>
      </c>
      <c r="EV693" s="14" t="e">
        <f aca="false">VLOOKUP(EU693,LEYENDA!$G$2:$H$8,2,TRUE())</f>
        <v>#N/A</v>
      </c>
      <c r="EW693" s="14" t="e">
        <f aca="false" t="array" ref="EW693">_xlfn.IFS(EV693="0-5","1", EV693="6-12","2", EV693="13-18","3", EV693="19-24","4", EV693="25-36","5", EV693="37-48","6", EV693="49-60","7")</f>
        <v>#N/A</v>
      </c>
    </row>
    <row r="694" customFormat="false" ht="13.5" hidden="false" customHeight="false" outlineLevel="0" collapsed="false">
      <c r="A694" s="1" t="n">
        <v>276</v>
      </c>
      <c r="B694" s="2" t="n">
        <v>1</v>
      </c>
      <c r="C694" s="33" t="n">
        <v>42129</v>
      </c>
      <c r="E694" s="5" t="str">
        <f aca="false">VLOOKUP(A694,'286'!$A$3:$J$6279,10,FALSE())</f>
        <v>VALLEJO BERMEJO, MIGUEL</v>
      </c>
      <c r="F694" s="4" t="str">
        <f aca="false">VLOOKUP(A694,'286'!$A$3:$I$1768,3,FALSE())</f>
        <v>VABERMI</v>
      </c>
      <c r="G694" s="6" t="n">
        <f aca="false">VLOOKUP(A694,'286'!$A$3:$I$1768,4,FALSE())</f>
        <v>30569</v>
      </c>
      <c r="H694" s="7" t="n">
        <f aca="false">YEAR(C694)-YEAR(G694)</f>
        <v>32</v>
      </c>
      <c r="I694" s="1" t="str">
        <f aca="false">VLOOKUP(H694,LEYENDA!$C$2:$D$6,2,TRUE())</f>
        <v>25-40</v>
      </c>
      <c r="J694" s="5" t="str">
        <f aca="false">VLOOKUP(A694,'286'!$A$3:$I$1768,7,FALSE())</f>
        <v>H</v>
      </c>
      <c r="K694" s="8" t="n">
        <f aca="false">VLOOKUP(A694,'286'!$A$3:$I$1768,2,FALSE())</f>
        <v>0</v>
      </c>
      <c r="L694" s="4" t="str">
        <f aca="false">VLOOKUP(A694,'286'!$A$3:$I$1768,8,FALSE())</f>
        <v>D</v>
      </c>
      <c r="M694" s="4" t="str">
        <f aca="false">VLOOKUP(A694,'286'!$A$3:$I$1768,9,FALSE())</f>
        <v>D</v>
      </c>
      <c r="N694" s="8" t="str">
        <f aca="false">IF(R694=O694, "MISMA","CONTRARIA")</f>
        <v>MISMA</v>
      </c>
      <c r="O694" s="8" t="str">
        <f aca="false" t="array" ref="O694">_xlfn.IFS(L694="D","1", L694="I","2")</f>
        <v>1</v>
      </c>
      <c r="P694" s="8" t="e">
        <f aca="false" t="array" ref="P694">_xlfn.IFS(K694="OD","1", K694="OI","2")</f>
        <v>#N/A</v>
      </c>
      <c r="Q694" s="1" t="str">
        <f aca="false" t="array" ref="Q694">_xlfn.IFS(J694="M","1", J694="H","2")</f>
        <v>2</v>
      </c>
      <c r="R694" s="8" t="str">
        <f aca="false" t="array" ref="R694">_xlfn.IFS(M694="D","1", M694="I","2")</f>
        <v>1</v>
      </c>
      <c r="S694" s="1" t="str">
        <f aca="false" t="array" ref="S694">_xlfn.IFS(N694="CONTRARIA", "1",N694= "MISMA","2")</f>
        <v>2</v>
      </c>
      <c r="T694" s="1" t="str">
        <f aca="false" t="array" ref="T694">_xlfn.IFS(I694="0-12","1", I694="13-24","2", I694="25-40","3", I694="41-60","4", I694="61-100","5")</f>
        <v>3</v>
      </c>
      <c r="U694" s="9" t="n">
        <v>-3</v>
      </c>
      <c r="V694" s="10" t="str">
        <f aca="false">IF(U694="","",IF(AND(U694&gt;=-9,U694&lt;=-6.5),"-9 a -6,5",IF(AND(U694&gt;=-6,U694&lt;=-3.5),"-6 a -3,5",IF(AND(U694&gt;=-3,U694&lt;=-1),"-3 a -1",IF(U694=-0.5,"-0,5",IF(AND(U694&gt;=0,U694&lt;=2.5),"0 a 2,5",IF(AND(U694&gt;=3,U694&lt;=5.5),"3 a 5,5",IF(AND(U694&gt;=6,U694&lt;=8.5),"6 a 8,5",IF(AND(U694&gt;=9,U694&lt;=20),"9 a 20","Fuera de rango")))))))))</f>
        <v>-3 a -1</v>
      </c>
      <c r="W694" s="11" t="n">
        <f aca="false">IF(V694="","",IF(V694="-9 a -6,5",2,IF(V694="-6 a -3,5",3,IF(V694="-3 a -1",4,IF(V694="-0,5","NORMA",IF(V694="0 a 2,5",5,IF(V694="3 a 5,5",6,IF(V694="6 a 8,5",7,IF(V694="9 a 20",8,"Fuera de rango")))))))))</f>
        <v>4</v>
      </c>
      <c r="X694" s="9" t="n">
        <v>0</v>
      </c>
      <c r="Y694" s="11" t="str">
        <f aca="false">IF(X694="","",IF(AND(X694&gt;=0,X694&lt;=4),"0 a 4",IF(AND(X694&gt;=4.5,X694&lt;=8.5),"4,5 a 8,5",IF(X694=9,"9",IF(AND(X694&gt;=9.5,X694&lt;=13),"9,5 a 13",IF(AND(X694&gt;=13.5,X694&lt;=20),"13,5 a 20",IF(AND(X694&gt;=20.5,X694&lt;=35),"20,5 a 35","Fuera de rango")))))))</f>
        <v>0 a 4</v>
      </c>
      <c r="Z694" s="11" t="n">
        <f aca="false">IF(Y694="","",IF(Y694="0 a 4",1,IF(Y694="4,5 a 8,5",2,IF(Y694="9","NORMA",IF(Y694="9,5 a 13",3,IF(Y694="13,5 a 20",4,IF(Y694="20,5 a 35",5,"Fuera de rango")))))))</f>
        <v>1</v>
      </c>
      <c r="AA694" s="9" t="n">
        <v>11</v>
      </c>
      <c r="AB694" s="10" t="str">
        <f aca="false">IF(AA694="","",IF(AND(AA694&gt;=0,AA694&lt;=9),"0 a 9",IF(AND(AA694&gt;=9.5,AA694&lt;=18.5),"9,5 a 18,5",IF(AA694=19,"19",IF(AND(AA694&gt;=19.5,AA694&lt;=28),"19,5 a 28",IF(AND(AA694&gt;=28.5,AA694&lt;=40),"28,5 a 40","Fuera de rango"))))))</f>
        <v>9,5 a 18,5</v>
      </c>
      <c r="AC694" s="11" t="n">
        <f aca="false" t="array" ref="AC694">_xlfn.IFS(AB694="","",AB694="0 a 9",1,AB694="9,5 a 18,5",2,AB694="19","NORMA",AB694="19,5 a 28",3,AB694="28,5 a 40",4,TRUE(),"Fuera de rango")</f>
        <v>2</v>
      </c>
      <c r="AD694" s="9" t="n">
        <v>0</v>
      </c>
      <c r="AE694" s="10" t="str">
        <f aca="false">IF(AD694="","",IF(AND(AD694&gt;=-10,AD694&lt;=0),"De -10 a 0",IF(AND(AD694&gt;=0.5,AD694&lt;=9.5),"0,5 a 9,5",IF(AD694=10,"10",IF(AND(AD694&gt;=10.5,AD694&lt;=20),"10,5 a 20",IF(AND(AD694&gt;=20.5,AD694&lt;=40),"20,5 a 40","Fuera de rango"))))))</f>
        <v>De -10 a 0</v>
      </c>
      <c r="AF694" s="12" t="n">
        <f aca="false">IF(AD694="","",IF(AND(AD694&gt;=-10,AD694&lt;=0),1,IF(AND(AD694&gt;=0.5,AD694&lt;=9.5),2,IF(AD694=10,"NORMA",IF(AND(AD694&gt;=10.5,AD694&lt;=20),3,IF(AND(AD694&gt;=20.5,AD694&lt;=40),4,""))))))</f>
        <v>1</v>
      </c>
      <c r="AG694" s="9" t="n">
        <v>9</v>
      </c>
      <c r="AH694" s="10" t="str">
        <f aca="false">IF(AG694="","",IF(AND(AG694&gt;=0,AG694&lt;=4),"0 a 4",IF(AND(AG694&gt;=4.5,AG694&lt;=8.5),"4,5 a 8,5",IF(AG694=9,"9",IF(AND(AG694&gt;=9.5,AG694&lt;=13),"9,5 a 13",IF(AND(AG694&gt;=13.5,AG694&lt;=25),"13,5 a 25","Fuera de rango"))))))</f>
        <v>9</v>
      </c>
      <c r="AI694" s="10" t="str">
        <f aca="false">IF(AH694="","",IF(AH694="0 a 4",1,IF(AH694="4,5 a 8,5",2,IF(AH694="9","NORMA",IF(AH694="9,5 a 13",3,IF(AH694="13,5 a 25",4,""))))))</f>
        <v>NORMA</v>
      </c>
      <c r="AJ694" s="9" t="n">
        <v>5</v>
      </c>
      <c r="AK694" s="10" t="str">
        <f aca="false">IF(AJ694="","",IF(AND(AJ694&gt;=-15,AJ694&lt;=-10.5),"-15 a -10,5",IF(AND(AJ694&gt;=-10,AJ694&lt;=-4),"-10 a -4",IF(AND(AJ694&gt;=-4.5,AJ694&lt;=0),"-4,5 a 0",IF(AND(AJ694&gt;=0.5,AJ694&lt;=4.5),"0,5 a 4,5",IF(AJ694=5,"5",IF(AND(AJ694&gt;=5.5,AJ694&lt;=10),"5,5 a 10",IF(AND(AJ694&gt;=10.5,AJ694&lt;=20),"10,5 a 20","Fuera de rango"))))))))</f>
        <v>5</v>
      </c>
      <c r="AL694" s="11" t="str">
        <f aca="false">IF(AK694="","",IF(AK694="-15 a -10,5",1,IF(AK694="-10 a -4",2,IF(AK694="-4,5 a 0",3,IF(AK694="0,5 a 4,5",4,IF(AK694="5","NORMA",IF(AK694="5,5 a 10",5,IF(AK694="10,5 a 20",6,"Error"))))))))</f>
        <v>NORMA</v>
      </c>
      <c r="AM694" s="9" t="n">
        <v>0</v>
      </c>
      <c r="AN694" s="10" t="str">
        <f aca="false">IF(AM694="","",IF(AND(AM694&gt;=-7.5,AM694&lt;=-5.5),"-7,5 a -5,5",IF(AND(AM694&gt;=-5,AM694&lt;=-3),"-5 a -3",IF(AND(AM694&gt;=-2.5,AM694&lt;=-0.5),"-2,5 a -0,5",IF(AM694=0,"0,00",IF(AND(AM694&gt;=0.5,AM694&lt;=2.5),"0,5 a 2,5",IF(AND(AM694&gt;=3,AM694&lt;=5),"3 a 5",IF(AND(AM694&gt;=5.5,AM694&lt;=7.5),"5,5 a 7,5",IF(AND(AM694&gt;=8,AM694&lt;=10),"8 a 10","Fuera de rango")))))))))</f>
        <v>0,00</v>
      </c>
      <c r="AO694" s="11" t="str">
        <f aca="false">IF(AN694="","",IF(AN694="-7,5 a -5,5",1,IF(AN694="-5 a -3",2,IF(AN694="-2,5 a -0,5",3,IF(AN694="0,00","NORMA",IF(AN694="0,5 a 2,5",4,IF(AN694="3 a 5",5,IF(AN694="5,5 a 7,5",6,IF(AN694="8 a 10",7,"Error")))))))))</f>
        <v>NORMA</v>
      </c>
      <c r="AP694" s="9" t="n">
        <v>-10</v>
      </c>
      <c r="AQ694" s="10" t="str">
        <f aca="false">IF(AP694="","",IF(AND(AP694&gt;=-20,AP694&lt;=-9.5),"-20 a -9,5",IF(AND(AP694&gt;=-9,AP694&lt;=-6.5),"-9 a -6,5",IF(AP694=-6,"-6",IF(AND(AP694&gt;=-5.5,AP694&lt;=-3),"-5,5 a -3",IF(AND(AP694&gt;=-2.5,AP694&lt;=0),"-2,5 a 0",IF(AND(AP694&gt;=0.5,AP694&lt;=3),"0,5 a 3",IF(AND(AP694&gt;=3.5,AP694&lt;=6),"3,5 a 6",IF(AND(AP694&gt;=6.5,AP694&lt;=9),"6,5 a 9",IF(AND(AP694&gt;=9.5,AP694&lt;=20),"9,5 a 20","Fuera de rango"))))))))))</f>
        <v>-20 a -9,5</v>
      </c>
      <c r="AR694" s="11" t="n">
        <f aca="false">IF(AQ694="","",IF(AQ694="-20 a -9,5",1,IF(AQ694="-9 a -6,5",2,IF(AQ694="-6","NORMA",IF(AQ694="-5,5 a -3",3,IF(AQ694="-2,5 a 0",4,IF(AQ694="0,5 a 3",5,IF(AQ694="3,5 a 6",6,IF(AQ694="6,5 a 9",7,IF(AQ694="9,5 a 20",8,""))))))))))</f>
        <v>1</v>
      </c>
      <c r="AS694" s="9" t="n">
        <v>2</v>
      </c>
      <c r="AT694" s="10" t="str">
        <f aca="false">IF(AS694="","",IF(AND(AS694&gt;=-16,AS694&lt;=-14),"-16 a -14",IF(AND(AS694&gt;=-13.5,AS694&lt;=-11.5),"-13,5 a -11,5",IF(AND(AS694&gt;=-11,AS694&lt;=-9),"-11 a -9",IF(AND(AS694&gt;=-8.5,AS694&lt;=-6.5),"-8,5 a -6,5",IF(AND(AS694&gt;=-6,AS694&lt;=-4),"-6 a -4",IF(AND(AS694&gt;=-3.5,AS694&lt;=-1.5),"-3,5 a -1,5",IF(AND(AS694&gt;=-1,AS694&lt;=1),"-1 a 1",IF(AND(AS694&gt;=1.5,AS694&lt;=3.5),"1,5 a 3,5",IF(AND(AS694&gt;=4,AS694&lt;=6),"4 a 6",IF(AND(AS694&gt;=6.5,AS694&lt;=8.5),"6,5 a 8,5",IF(AND(AS694&gt;=9,AS694&lt;=11),"9 a 11",IF(AND(AS694&gt;=11.5,AS694&lt;=13.5),"11,5 a 13,5",IF(AND(AS694&gt;=14,AS694&lt;=16),"14 a 16",IF(AND(AS694&gt;=16.5,AS694&lt;=18.5),"16,5 a 18,5",IF(AND(AS694&gt;=19,AS694&lt;=21),"19 a 21","Fuera de rango"))))))))))))))))</f>
        <v>1,5 a 3,5</v>
      </c>
      <c r="AU694" s="11" t="n">
        <f aca="false" t="array" ref="AU694">IF(AT694="","",_xlfn.IFS(AT694="-16 a -14",1,AT694="-13,5 a -11,5",2,AT694="-11 a -9",3,AT694="-8,5 a -6,5",4,AT694="-6 a -4",5,AT694="-3,5 a -1,5",6,AT694="-1 a 1",7,AT694="1,5 a 3,5",8,AT694="4 a 6","NORMA",AT694="6,5 a 8,5",9,AT694="9 a 11",10,AT694="11,5 a 13,5",11,AT694="14 a 16",12,AT694="16,5 a 18,5",13,AT694="19 a 21",14,TRUE(),""))</f>
        <v>8</v>
      </c>
      <c r="AV694" s="9" t="n">
        <v>0.75</v>
      </c>
      <c r="AW694" s="10" t="str">
        <f aca="false">IF(AV694="","",IF(AND(AV694&gt;=-1,AV694&lt;=-0.5),"-1 a -0,5",IF(AND(AV694&gt;-0.5,AV694&lt;=0),"De -0,5 a 0",IF(AND(AV694&gt;=0.25,AV694&lt;=0.75),"0,25 a 0,75",IF(AND(AV694&gt;=1,AV694&lt;=1.5),"1 a 1,5",IF(AND(AV694&gt;=1.75,AV694&lt;=2.25),"1,75 a 2,25",IF(AND(AV694&gt;=2.5,AV694&lt;=3),"2,5 a 3",IF(AND(AV694&gt;=3.25,AV694&lt;=3.75),"3,25 a 3,75","Fuera de rango"))))))))</f>
        <v>0,25 a 0,75</v>
      </c>
      <c r="AX694" s="10" t="str">
        <f aca="false">IF(AW694="","",IF(OR(AW694="-1 a -0,5",AW694="-1 a -0.5"),1,IF(OR(AW694="De -0,5 a 0",AW694="-0,5 a 0",AW694="De -0.5 a 0"),2,IF(OR(AW694="0,25 a 0,75",AW694="0.25 a 0.75"),"NORMA",IF(OR(AW694="1 a 1,5",AW694="1 a 1.5"),3,IF(OR(AW694="1,75 a 2,25",AW694="1.75 a 2.25"),4,IF(OR(AW694="2,5 a 3",AW694="2.5 a 3"),5,IF(OR(AW694="3,25 a 3,75",AW694="3.25 a 3.75"),6,""))))))))</f>
        <v>NORMA</v>
      </c>
      <c r="AY694" s="9" t="n">
        <v>-10</v>
      </c>
      <c r="AZ694" s="10" t="str">
        <f aca="false">IF(AY694="","",IF(AND(AY694&gt;=-20,AY694&lt;=-9.5),"-20 a -9,5",IF(AND(AY694&gt;=-9,AY694&lt;=-6.5),"-9 a -6,5",IF(AY694=-6,"-6",IF(AND(AY694&gt;=-5.5,AY694&lt;=-3),"-5,5 a -3",IF(AND(AY694&gt;=-2.5,AY694&lt;=0),"-2,5 a 0",IF(AND(AY694&gt;=0.5,AY694&lt;=3),"0,5 a 3",IF(AND(AY694&gt;=3.5,AY694&lt;=6),"3,5 a 6","Fuera de rango"))))))))</f>
        <v>-20 a -9,5</v>
      </c>
      <c r="BA694" s="11" t="n">
        <f aca="false">IF(AZ694="","",IF(AZ694="-20 a -9,5",1,IF(AZ694="-9 a -6,5",2,IF(AZ694="-6","NORMA",IF(AZ694="-5,5 a -3",3,IF(AZ694="-2,5 a 0",4,IF(AZ694="0,5 a 3",5,IF(AZ694="3,5 a 6",6,""))))))))</f>
        <v>1</v>
      </c>
      <c r="BB694" s="9" t="n">
        <v>0</v>
      </c>
      <c r="BC694" s="10" t="str">
        <f aca="false" t="array" ref="BC694">IF(BB694="","",_xlfn.IFS(AND(BB694&gt;=0,BB694&lt;=2),"0 a 2",AND(BB694&gt;=2.5,BB694&lt;=4.5),"2,5 a 4,5",AND(BB694&gt;=5,BB694&lt;=7),"5 a 7",AND(BB694&gt;=7.5,BB694&lt;=9.5),"7,5 a 9,5",AND(BB694&gt;=10,BB694&lt;=12),"10 a 12",AND(BB694&gt;=12.5,BB694&lt;=14.5),"12,5 a 14,5",BB694=15,"15",AND(BB694&gt;=15.5,BB694&lt;=17.5),"15,5 a 17,5",AND(BB694&gt;=18,BB694&lt;=20),"18 a 20",AND(BB694&gt;=20.5,BB694&lt;=22.5),"20,5 a 22,5",AND(BB694&gt;=23,BB694&lt;=25),"23 a 25",TRUE(),"Fuera de rango"))</f>
        <v>0 a 2</v>
      </c>
      <c r="BD694" s="11" t="n">
        <f aca="false" t="array" ref="BD694">IF(BC694="","",_xlfn.IFS(BC694="0 a 2",1,BC694="2,5 a 4,5",2,BC694="5 a 7",3,BC694="7,5 a 9,5",4,BC694="10 a 12",5,BC694="12,5 a 14,5",6,BC694="15","NORMA",BC694="15,5 a 17,5",7,BC694="18 a 20",8,BC694="20,5 a 22,5",9,BC694="23 a 25",10,TRUE(),"Fuera de rango"))</f>
        <v>1</v>
      </c>
      <c r="BE694" s="9" t="n">
        <v>9</v>
      </c>
      <c r="BF694" s="10" t="str">
        <f aca="false">IF(BE694="","",IF(AND(BE694&gt;=-20,BE694&lt;=-10),"-20 a -10",IF(AND(BE694&gt;=-9.5,BE694&lt;=0.5),"-9,5 a 0,5",IF(AND(BE694&gt;=1,BE694&lt;=11),"1 a 11",IF(AND(BE694&gt;=11.5,BE694&lt;=20.5),"11,5 a 20,5",IF(BE694=21,"21",IF(AND(BE694&gt;=21.5,BE694&lt;=31.5),"21,5 a 31,5",IF(AND(BE694&gt;=32,BE694&lt;=42),"32 a 42","Fuera de rango"))))))))</f>
        <v>1 a 11</v>
      </c>
      <c r="BG694" s="11" t="n">
        <f aca="false">IF(BF694="","",IF(BF694="-20 a -10",1,IF(BF694="-9,5 a 0,5",2,IF(BF694="1 a 11",3,IF(BF694="11,5 a 20,5",4,IF(BF694="21","NORMA",IF(BF694="21,5 a 31,5",5,IF(BF694="32 a 42",6,""))))))))</f>
        <v>3</v>
      </c>
      <c r="BH694" s="9" t="n">
        <v>-4</v>
      </c>
      <c r="BI694" s="10" t="str">
        <f aca="false">IF(BH694="","",IF(AND(BH694&gt;=-20,BH694&lt;=-15),"-20 a -15",IF(AND(BH694&gt;=-14.5,BH694&lt;=-9.5),"-14,5 a -9,5",IF(AND(BH694&gt;=-9,BH694&lt;=-4),"-9 a -4",IF(AND(BH694&gt;=-3.5,BH694&lt;=2.5),"-3,5 a 2,5",IF(AND(BH694&gt;=3,BH694&lt;=8),"3 a 8",IF(AND(BH694&gt;=8.5,BH694&lt;=14.5),"8,5 a 14,5",IF(BH694=15,"15",IF(AND(BH694&gt;=15.5,BH694&lt;=20.5),"15,5 a 20,5",IF(AND(BH694&gt;=21,BH694&lt;=26),"21 a 26","Fuera de rango"))))))))))</f>
        <v>-9 a -4</v>
      </c>
      <c r="BJ694" s="11" t="n">
        <f aca="false">IF(BI694="","",IF(BI694="-20 a -15",1,IF(BI694="-14,5 a -9,5",2,IF(BI694="-9 a -4",3,IF(BI694="-3,5 a 2,5",4,IF(BI694="3 a 8",5,IF(BI694="8,5 a 14,5",6,IF(BI694="15","NORMA",IF(BI694="15,5 a 20,5",7,IF(BI694="21 a 26",8,IF(BI694="26,5 a 31,5",9,"")))))))))))</f>
        <v>3</v>
      </c>
      <c r="BK694" s="9" t="n">
        <v>0</v>
      </c>
      <c r="BL694" s="10" t="str">
        <f aca="false">IF(BK694="","",IF(AND(BK694&gt;=0,BK694&lt;=2),"0 - 2",IF(AND(BK694&gt;=2.5,BK694&lt;=4.5),"2,5 - 4,5",IF(AND(BK694&gt;=5,BK694&lt;=7),"5 - 7",IF(AND(BK694&gt;=7.5,BK694&lt;=9.5),"7,5 - 9,5",IF(AND(BK694&gt;=10,BK694&lt;=12),"10 - 12",IF(AND(BK694&gt;=12.5,BK694&lt;=13.5),"12,5 - 13,5",IF(BK694=14,"14",IF(AND(BK694&gt;=14.5,BK694&lt;=16.5),"14,5 - 16,5",IF(AND(BK694&gt;=17,BK694&lt;=19),"17 - 19",IF(AND(BK694&gt;=19.5,BK694&lt;=21.5),"19,5 - 21,5",IF(AND(BK694&gt;=22,BK694&lt;=24),"22 - 24",IF(AND(BK694&gt;=24.5,BK694&lt;=26.5),"24,5 - 26,5",IF(AND(BK694&gt;=27,BK694&lt;=29),"27 - 29",IF(AND(BK694&gt;=29.5,BK694&lt;=30),"29,5 - 30","Fuera de rango")))))))))))))))</f>
        <v>0 - 2</v>
      </c>
      <c r="BM694" s="11" t="n">
        <f aca="false">IF(BL694="","",IF(BL694="0 - 2",1,IF(BL694="2,5 - 4,5",2,IF(BL694="5 - 7",3,IF(BL694="7,5 - 9,5",4,IF(BL694="10 - 12",5,IF(BL694="12,5 - 13,5",6,IF(BL694="14","NORMA",IF(BL694="14,5 - 16,5",7,IF(BL694="17 - 19",8,IF(BL694="19,5 - 21,5",9,IF(BL694="22 - 24",10,IF(BL694="24,5 - 26,5",11,IF(BL694="27 - 29",12,IF(BL694="29,5 - 30",13,"")))))))))))))))</f>
        <v>1</v>
      </c>
      <c r="BN694" s="9" t="n">
        <v>24</v>
      </c>
      <c r="BO694" s="11" t="str">
        <f aca="false">IF(BN694="","",IF(AND(BN694&gt;=-20,BN694&lt;=-10),"-20 a -10",IF(AND(BN694&gt;=-9.5,BN694&lt;=0.5),"-9,5 a 0,5",IF(AND(BN694&gt;=1,BN694&lt;=11),"1 a 11",IF(AND(BN694&gt;=11.5,BN694&lt;=21.5),"11,5 a 21,5",IF(BN694=22,"22",IF(AND(BN694&gt;=22.5,BN694&lt;=32.5),"22,5 a 32,5",IF(AND(BN694&gt;=33,BN694&lt;=43),"33 a 43","Fuera de rango"))))))))</f>
        <v>22,5 a 32,5</v>
      </c>
      <c r="BP694" s="11" t="n">
        <f aca="false">IF(BO694="","",IF(BO694="-20 a -10",1,IF(BO694="-9,5 a 0,5",2,IF(BO694="1 a 11",3,IF(BO694="11,5 a 21,5",4,IF(BO694="22","NORMA",IF(BO694="22,5 a 32,5",5,IF(BO694="33 a 43",6,""))))))))</f>
        <v>5</v>
      </c>
      <c r="BQ694" s="9" t="n">
        <v>14</v>
      </c>
      <c r="BR694" s="10" t="str">
        <f aca="false">IF(BQ694="","",IF(AND(BQ694&gt;=-20,BQ694&lt;=-15),"-20 a -15",IF(AND(BQ694&gt;=-14.5,BQ694&lt;=-9.5),"-14,5 a -9,5",IF(AND(BQ694&gt;=-9,BQ694&lt;=-4),"-9 a -4",IF(AND(BQ694&gt;=-3.5,BQ694&lt;=2.5),"-3,5 a 2,5",IF(AND(BQ694&gt;=3,BQ694&lt;=8),"3 a 8",IF(AND(BQ694&gt;=8.5,BQ694&lt;=13.5),"8,5 a 13,5",IF(AND(BQ694&gt;=14,BQ694&lt;=17.5),"14 a 17,5",IF(BQ694=18,"18",IF(AND(BQ694&gt;=18.5,BQ694&lt;=23.5),"18,5 a 23,5",IF(AND(BQ694&gt;=24,BQ694&lt;=29),"24 a 29",IF(AND(BQ694&gt;=29.5,BQ694&lt;=34.5),"29,5 a 34,5",IF(AND(BQ694&gt;=35,BQ694&lt;=40),"35 a 40","Fuera de rango")))))))))))))</f>
        <v>14 a 17,5</v>
      </c>
      <c r="BS694" s="11" t="n">
        <f aca="false">IF(BR694="","",IF(BR694="-20 a -15",1,IF(BR694="-14,5 a -9,5",2,IF(BR694="-9 a -4",3,IF(BR694="-3,5 a 2,5",4,IF(BR694="3 a 8",5,IF(BR694="8,5 a 13,5",6,IF(BR694="14 a 17,5",7,IF(BR694="18","NORMA",IF(BR694="18,5 a 23,5",8,IF(BR694="24 a 29",9,IF(BR694="29,5 a 34,5",10,IF(BR694="35 a 40",11,"")))))))))))))</f>
        <v>7</v>
      </c>
      <c r="BT694" s="9" t="n">
        <v>0</v>
      </c>
      <c r="BU694" s="10" t="str">
        <f aca="false">IF(BT694="","",IF(AND(BT694&gt;=-20,BT694&lt;=-18),"-20 a -18",IF(AND(BT694&gt;=-17.5,BT694&lt;=-15.5),"-17,5 a -15,5",IF(AND(BT694&gt;=-15,BT694&lt;=-13),"-15 a -13",IF(AND(BT694&gt;=-12.5,BT694&lt;=-10.5),"-12,5 a -10,5",IF(AND(BT694&gt;=-10,BT694&lt;=-8),"-10 a -8",IF(AND(BT694&gt;=-7.5,BT694&lt;=-5.5),"-7,5 a -5,5",IF(AND(BT694&gt;=-5,BT694&lt;=-3),"-5 a -3",IF(AND(BT694&gt;=-2.5,BT694&lt;=-0.5),"-2,5 a -0,5",IF(BT694=0,"0",IF(AND(BT694&gt;=0.5,BT694&lt;=2.5),"0,5 a 2,5",IF(AND(BT694&gt;=3,BT694&lt;=5),"3 a 5",IF(AND(BT694&gt;=5.5,BT694&lt;=7.5),"5,5 a 7,5",IF(AND(BT694&gt;=8,BT694&lt;=10),"8 a 10",IF(AND(BT694&gt;=10.5,BT694&lt;=12.5),"10,5 a 12,5",IF(AND(BT694&gt;=13,BT694&lt;=15),"13 a 15",IF(AND(BT694&gt;=15.5,BT694&lt;=17.5),"15,5 a 17,5",IF(AND(BT694&gt;=18,BT694&lt;=20),"18 a 20","Fuera de rango"))))))))))))))))))</f>
        <v>0</v>
      </c>
      <c r="BV694" s="11" t="str">
        <f aca="false">IF(BT694="","",IF(BT694=0,"NORMA",IF(AND(BT694&gt;=-20,BT694&lt;=-18),2,IF(AND(BT694&gt;=-17.5,BT694&lt;=-15.5),2,IF(AND(BT694&gt;=-15,BT694&lt;=-13),3,IF(AND(BT694&gt;=-12.5,BT694&lt;=-10.5),4,IF(AND(BT694&gt;=-10,BT694&lt;=-8),5,IF(AND(BT694&gt;=-7.5,BT694&lt;=-5.5),6,IF(AND(BT694&gt;=-5,BT694&lt;=-3),7,IF(AND(BT694&gt;=-2.5,BT694&lt;=-0.5),8,IF(AND(BT694&gt;=0.5,BT694&lt;=2.5),9,IF(AND(BT694&gt;=3,BT694&lt;=5),10,IF(AND(BT694&gt;=5.5,BT694&lt;=7.5),11,IF(AND(BT694&gt;=8,BT694&lt;=10),12,IF(AND(BT694&gt;=10.5,BT694&lt;=12.5),13,IF(AND(BT694&gt;=13,BT694&lt;=15),14,IF(AND(BT694&gt;=15.5,BT694&lt;=17.5),15,IF(AND(BT694&gt;=18,BT694&lt;=20),16,"Fuera de rango"))))))))))))))))))</f>
        <v>NORMA</v>
      </c>
      <c r="BW694" s="9" t="n">
        <v>-3.5</v>
      </c>
      <c r="BX694" s="10" t="n">
        <f aca="false">18.5- (0.3*H694)</f>
        <v>8.9</v>
      </c>
      <c r="BY694" s="10" t="n">
        <f aca="false">(BW694)-(BX694)</f>
        <v>-12.4</v>
      </c>
      <c r="BZ694" s="10" t="str">
        <f aca="false">IF(BY694="","",IF(BY694&lt;-27.5,"De -30 a -28",IF(BY694&lt;-25,"De -27,5 a -25,5",IF(BY694&lt;-22.5,"De -25 a -23",IF(BY694&lt;-20,"De -22,5 a -20,5",IF(BY694&lt;-17.5,"De -20 a -18",IF(BY694&lt;-15,"De -17,5 a -15,5",IF(BY694&lt;-12.5,"De -15 a -13",IF(BY694&lt;-10,"De -12,5 a -10,5",IF(BY694&lt;-7.5,"De -10 a -8",IF(BY694&lt;-5,"De -7,5 a -5,5",IF(BY694&lt;-2.5,"De -5 a -3",IF(BY694&lt;0,"De -2,5 a -0,5",IF(BY694&lt;2.5,"De 0 a 2",IF(BY694&lt;5,"De 2,5 a 4,5",IF(BY694&lt;7.5,"De 5 a 7",IF(BY694&lt;10,"De 7,5 a 9,5",IF(BY694&lt;12.5,"De 10 a 12",IF(BY694&lt;15,"De 12,5 a 14,5",IF(BY694&lt;17.5,"De 15 a 17",IF(BY694&lt;20,"De 17,5 a 19,5",IF(BY694&lt;22.5,"De 20 a 22",IF(BY694&lt;25,"De 22,5 a 24,5",IF(BY694&lt;27.5,"De 25 a 27","De 27,5 a 30"))))))))))))))))))))))))</f>
        <v>De -12,5 a -10,5</v>
      </c>
      <c r="CA694" s="12" t="n">
        <f aca="false">IF(BY694="","",IF(BY694&lt;=-28,1,IF(BY694&lt;=-25.5,2,IF(BY694&lt;=-23,3,IF(BY694&lt;=-20.5,4,IF(BY694&lt;=-18,5,IF(BY694&lt;=-15.5,6,IF(BY694&lt;=-13,7,IF(BY694&lt;=-10.5,8,IF(BY694&lt;=-8,9,IF(BY694&lt;=-5.5,10,IF(BY694&lt;=-3,11,IF(BY694&lt;=-0.5,12,IF(BY694&lt;=2,13,IF(BY694&lt;=4.5,14,IF(BY694&lt;=7,15,IF(BY694&lt;=9.5,16,IF(BY694&lt;=12,17,IF(BY694&lt;=14.5,18,IF(BY694&lt;=17,19,IF(BY694&lt;=19.5,20,IF(BY694&lt;=22,21,IF(BY694&lt;=24.5,22,IF(BY694&lt;=27,23,IF(BY694&lt;=30,24,"Fuera de rango")))))))))))))))))))))))))</f>
        <v>8</v>
      </c>
      <c r="CB694" s="9" t="n">
        <v>-3.5</v>
      </c>
      <c r="CC694" s="10" t="n">
        <f aca="false">18.5- (0.3*H694)</f>
        <v>8.9</v>
      </c>
      <c r="CD694" s="10" t="n">
        <f aca="false">(CB694)-(CC694)</f>
        <v>-12.4</v>
      </c>
      <c r="CE694" s="10" t="str">
        <f aca="false">IF(CD694="","",IF(CD694&lt;-27.5,"De -30 a -28",IF(CD694&lt;-25,"De -27,5 a -25,5",IF(CD694&lt;-22.5,"De -25 a -23",IF(CD694&lt;-20,"De -22,5 a -20,5",IF(CD694&lt;-17.5,"De -20 a -18",IF(CD694&lt;-15,"De -17,5 a -15,5",IF(CD694&lt;-12.5,"De -15 a -13",IF(CD694&lt;-10,"De -12,5 a -10,5",IF(CD694&lt;-7.5,"De -10 a -8",IF(CD694&lt;-5,"De -7,5 a -5,5",IF(CD694&lt;-2.5,"De -5 a -3",IF(CD694&lt;0,"De -2,5 a -0,5",IF(CD694&lt;=2,"De 0 a 2",IF(CD694&lt;=4.5,"De 2,5 a 4,5",IF(CD694&lt;=7,"De 5 a 7",IF(CD694&lt;=9.5,"De 7,5 a 9,5",IF(CD694&lt;=12,"De 10 a 12",IF(CD694&lt;=14.5,"De 12,5 a 14,5",IF(CD694&lt;=17,"De 15 a 17",IF(CD694&lt;=19.5,"De 17,5 a 19,5",IF(CD694&lt;=22,"De 20 a 22",IF(CD694&lt;=24.5,"De 22,5 a 24,5",IF(CD694&lt;=27,"De 25 a 27","De 27,5 a 30"))))))))))))))))))))))))</f>
        <v>De -12,5 a -10,5</v>
      </c>
      <c r="CF694" s="12" t="n">
        <f aca="false">IF(CD694="","",IF(CD694&lt;-27.5,1,IF(CD694&lt;-25,2,IF(CD694&lt;-22.5,3,IF(CD694&lt;-20,4,IF(CD694&lt;-17.5,5,IF(CD694&lt;-15,6,IF(CD694&lt;-12.5,7,IF(CD694&lt;-10,8,IF(CD694&lt;-7.5,9,IF(CD694&lt;-5,10,IF(CD694&lt;-2.5,11,IF(CD694&lt;0,12,IF(CD694&lt;2.5,13,IF(CD694&lt;5,14,IF(CD694&lt;7.5,15,IF(CD694&lt;10,16,IF(CD694&lt;12.5,17,IF(CD694&lt;15,18,IF(CD694&lt;17.5,19,IF(CD694&lt;20,20,IF(CD694&lt;22.5,21,IF(CD694&lt;25,22,IF(CD694&lt;27.5,23,24))))))))))))))))))))))))</f>
        <v>8</v>
      </c>
      <c r="CG694" s="9" t="n">
        <v>-2.25</v>
      </c>
      <c r="CH694" s="10" t="str">
        <f aca="false">IF(CG694="","",IF(AND(CG694&gt;=-10,CG694&lt;=-9.5),"-10 a -9,5",IF(AND(CG694&gt;-9.5,CG694&lt;=-8.5),"-9 a -8,5",IF(AND(CG694&gt;-8.5,CG694&lt;=-7.5),"-8 a -7,5",IF(AND(CG694&gt;-7.5,CG694&lt;=-6.5),"-7 a -6,5",IF(AND(CG694&gt;-6.5,CG694&lt;=-5.5),"-6 a -5,5",IF(AND(CG694&gt;-5.5,CG694&lt;=-4.5),"-5 a -4,5",IF(AND(CG694&gt;-4.5,CG694&lt;=-3.5),"-4 a -3,5",IF(AND(CG694&gt;-3.5,CG694&lt;=-2.5),"-3 a -2,5",IF(CG694=-2.25,"-2,25",IF(AND(CG694&gt;-2.5,CG694&lt;=-1.5),"-2 a -1,5",IF(AND(CG694&gt;-1.5,CG694&lt;=-0.5),"-1 a -0,5",IF(AND(CG694&gt;-0.5,CG694&lt;=0.5),"0 a 0,5",IF(AND(CG694&gt;0.5,CG694&lt;=1.5),"1 a 1,5",IF(AND(CG694&gt;1.5,CG694&lt;=2.5),"2 a 2,5",IF(AND(CG694&gt;2.5,CG694&lt;=3.5),"3 a 3,5",IF(AND(CG694&gt;3.5,CG694&lt;=4.5),"4 a 4,5",IF(AND(CG694&gt;4.5,CG694&lt;=5.5),"5 a 5,5",IF(AND(CG694&gt;5.5,CG694&lt;=6.5),"6 a 6,5",IF(AND(CG694&gt;6.5,CG694&lt;=7.5),"7 a 7,5",IF(AND(CG694&gt;7.5,CG694&lt;=8.5),"8 a 8,5",IF(AND(CG694&gt;8.5,CG694&lt;=9.5),"9 a 9,5",IF(CG694&gt;=10,"10","Fuera de rango")))))))))))))))))))))))</f>
        <v>-2,25</v>
      </c>
      <c r="CI694" s="11" t="str">
        <f aca="false">IF(CG694="","",IF(CG694=-2.25,"NORMA",IF(CG694&lt;=-9.5,1,IF(CG694&lt;=-8.5,2,IF(CG694&lt;=-7.5,3,IF(CG694&lt;=-6.5,4,IF(CG694&lt;=-5.5,5,IF(CG694&lt;=-4.5,6,IF(CG694&lt;=-3.5,7,IF(CG694&lt;=-2.5,8,IF(CG694&lt;=-1.5,9,IF(CG694&lt;=-0.5,10,IF(CG694&lt;=0.5,11,IF(CG694&lt;=1.5,12,IF(CG694&lt;=2.5,13,IF(CG694&lt;=3.5,14,IF(CG694&lt;=4.5,15,IF(CG694&lt;=5.5,16,IF(CG694&lt;=6.5,17,IF(CG694&lt;=7.5,18,IF(CG694&lt;=8.5,19,IF(CG694&lt;=9.5,20,IF(CG694=10,21,"Fuera de rango")))))))))))))))))))))))</f>
        <v>NORMA</v>
      </c>
      <c r="CJ694" s="9" t="n">
        <v>3.75</v>
      </c>
      <c r="CK694" s="10" t="str">
        <f aca="false">IF(CJ694="","",IF(AND(CJ694&gt;=-6,CJ694&lt;=-5.5),"-6 a -5,5",IF(AND(CJ694&gt;-5.5,CJ694&lt;=-4.5),"-5 a -4,5",IF(AND(CJ694&gt;-4.5,CJ694&lt;=-3.5),"-4 a -3,5",IF(AND(CJ694&gt;-3.5,CJ694&lt;=-2.5),"-3 a -2,5",IF(AND(CJ694&gt;-2.5,CJ694&lt;=-1.5),"-2 a -1,5",IF(AND(CJ694&gt;-1.5,CJ694&lt;=-0.5),"-1 a -0,5",IF(AND(CJ694&gt;-0.5,CJ694&lt;=0.5),"0 a 0,5",IF(AND(CJ694&gt;0.5,CJ694&lt;=1.5),"1 a 1,5",IF(AND(CJ694&gt;1.5,CJ694&lt;2.5),"2",IF(AND(CJ694&gt;=2.5,CJ694&lt;=3),"2,5 a 3",IF(AND(CJ694&gt;3,CJ694&lt;=4),"3,5 a 4",IF(AND(CJ694&gt;4,CJ694&lt;=5),"4,5 a 5",IF(AND(CJ694&gt;5,CJ694&lt;=6),"5,5 a 6",IF(AND(CJ694&gt;6,CJ694&lt;=7),"6,5 a 7",IF(AND(CJ694&gt;7,CJ694&lt;=8),"7,5 a 8",IF(AND(CJ694&gt;8,CJ694&lt;=9.5),"8,5 a 9,5",IF(CJ694=10,"10","Fuera de rango"))))))))))))))))))</f>
        <v>3,5 a 4</v>
      </c>
      <c r="CL694" s="11" t="n">
        <f aca="false">IF(CK694="","",IF(OR(CK694="-6 a -5,5",CK694="-6 - -5,5"),1,IF(OR(CK694="-5 a -4,5",CK694="-5 - -4,5"),2,IF(OR(CK694="-4 a -3,5",CK694="-4 - -3,5"),3,IF(OR(CK694="-3 a -2,5",CK694="-3 - -2,5"),4,IF(OR(CK694="-2 a -1,5",CK694="-2 - -1,5"),5,IF(OR(CK694="-1 a -0,5",CK694="-1 - -0,5"),6,IF(OR(CK694="0 a 0,5",CK694="0 - 0,5"),7,IF(OR(CK694="1 a 1,5",CK694="1 - 1,5"),8,IF(CK694="2","NORMA",IF(OR(CK694="2,5 a 3",CK694="2,5 - 3"),9,IF(OR(CK694="3,5 a 4",CK694="3,5 - 4"),10,IF(OR(CK694="4,5 a 5",CK694="4,5 - 5"),11,IF(OR(CK694="5,5 a 6",CK694="5,5 - 6"),12,IF(OR(CK694="6,5 a 7",CK694="6,5 - 7"),13,IF(OR(CK694="7,5 a 8",CK694="7,5 - 8"),14,IF(OR(CK694="8,5 a 9",CK694="8,5 - 9,5",CK694="9 a 9,5"),15,IF(CK694="10",15,IF(OR(CK694="0,5 a 1",CK694="0,5 - 1"),7,"Fuera de rango")))))))))))))))))))</f>
        <v>10</v>
      </c>
      <c r="CO694" s="10" t="str">
        <f aca="false">IF(CM694&gt;0,"EME"," ")</f>
        <v> </v>
      </c>
      <c r="CQ694" s="10" t="str">
        <f aca="false">IF(CP694&gt;0,"0", " ")</f>
        <v> </v>
      </c>
      <c r="CR694" s="10" t="str">
        <f aca="false">IF(CP694&gt;0,"EME"," ")</f>
        <v> </v>
      </c>
      <c r="CS694" s="9" t="n">
        <v>0.25</v>
      </c>
      <c r="CV694" s="9" t="n">
        <v>0.25</v>
      </c>
      <c r="CY694" s="9" t="n">
        <v>0</v>
      </c>
      <c r="DB694" s="9" t="n">
        <v>0</v>
      </c>
      <c r="DC694" s="11" t="str">
        <f aca="false">IF(DB694&lt;0,"2"," ")</f>
        <v> </v>
      </c>
      <c r="DD694" s="11" t="str">
        <f aca="false">IF(DB694&lt;0,"MIO"," ")</f>
        <v> </v>
      </c>
      <c r="DE694" s="9" t="n">
        <v>-0.25</v>
      </c>
      <c r="DF694" s="10" t="str">
        <f aca="false">IF(DE694&lt;0,"3"," ")</f>
        <v>3</v>
      </c>
      <c r="DG694" s="10" t="str">
        <f aca="false">IF(DE694&lt;0,"AST"," ")</f>
        <v>AST</v>
      </c>
      <c r="DH694" s="9" t="n">
        <v>-0.25</v>
      </c>
      <c r="DI694" s="10" t="str">
        <f aca="false">IF(DH694&lt;0,"3"," ")</f>
        <v>3</v>
      </c>
      <c r="DJ694" s="10" t="str">
        <f aca="false">IF(DH694&lt;0,"AST"," ")</f>
        <v>AST</v>
      </c>
      <c r="DK694" s="9" t="n">
        <v>0</v>
      </c>
      <c r="DL694" s="10" t="str">
        <f aca="false">IF(DK694&gt;0,"4"," ")</f>
        <v> </v>
      </c>
      <c r="DM694" s="10" t="str">
        <f aca="false">IF(DK694&gt;0,"PRE"," ")</f>
        <v> </v>
      </c>
      <c r="DN694" s="9" t="n">
        <v>0</v>
      </c>
      <c r="DO694" s="10" t="str">
        <f aca="false">IF(DN694&gt;0,"4"," ")</f>
        <v> </v>
      </c>
      <c r="DP694" s="10" t="str">
        <f aca="false">IF(DN694&gt;0,"PRE"," ")</f>
        <v> </v>
      </c>
      <c r="DS694" s="12" t="str">
        <f aca="false">CONCATENATE(CO694,CU694,DA694,DG694,DM694)</f>
        <v> AST </v>
      </c>
      <c r="DT694" s="10" t="e">
        <f aca="false" t="array" ref="DT694">_xlfn.IFS(DS694="EME    ","0", DS694=" HIP   ","1", DS694="  MIO  ","2", DS694="   AST ","3", DS694="    PRE","4", DS694="EME   PRE","5", DS694=" HIP  PRE","6", DS694=" HIP AST ","7", DS694="  MIO PRE","8", DS694="  MIOAST ","9", DS694="   ASTPRE","10",DS694=" HIP ASTPRE","11", DS694="  MIOASTPRE","12", DS694="     ","0")</f>
        <v>#N/A</v>
      </c>
      <c r="DV694" s="1" t="e">
        <f aca="false" t="array" ref="DV694">_xlfn.IFS(DU694="SI","2", DU694="NO","1")</f>
        <v>#N/A</v>
      </c>
      <c r="DX694" s="11" t="str">
        <f aca="false">IF(DW694=0,"1","2")</f>
        <v>1</v>
      </c>
      <c r="DY694" s="11" t="str">
        <f aca="false" t="array" ref="DY694">_xlfn.IFS(DW694=0,"0", DW694=0.25, "1", DW694=0.5,"2", DW694=0.75,"3", DW694=1,"4",DW694=1.25,"5", DW694=1.5,"6", DW694=1.75,"7", DW694=2,"8")</f>
        <v>0</v>
      </c>
      <c r="EA694" s="11" t="str">
        <f aca="false">IF(DZ694=0,"1","2")</f>
        <v>1</v>
      </c>
      <c r="EB694" s="11" t="str">
        <f aca="false" t="array" ref="EB694">_xlfn.IFS(DZ694=0,"0", DZ694=0.25, "1", DZ694=0.5,"2", DZ694=0.75,"3", DZ694=1,"4",DZ694=1.25,"5", DZ694=1.5,"6", DZ694=1.75,"7", DZ694=2,"8")</f>
        <v>0</v>
      </c>
      <c r="ED694" s="10" t="str">
        <f aca="false">IF(EC694=0,"1","2")</f>
        <v>1</v>
      </c>
      <c r="EE694" s="11" t="str">
        <f aca="false" t="array" ref="EE694">_xlfn.IFS(EC694=0,"0", EC694=-0.25, "1", EC694=-0.5,"2", EC694=-0.75,"3", EC694=-1,"4",EC694=-1.25,"5", EC694=-1.5,"6", EC694=-1.75,"7", EC694=-2,"8", EC694=-2.25,"9",EC694=-2.5,"10", EC694=-2.75,"11", EC694=-3,"12", EC694=-3.25,"13", EC694=-3.5,"14", EC694=-3.75,"15",EC694=-4,"16")</f>
        <v>0</v>
      </c>
      <c r="EG694" s="10" t="str">
        <f aca="false">IF(EF694=0,"1","2")</f>
        <v>1</v>
      </c>
      <c r="EH694" s="11" t="str">
        <f aca="false" t="array" ref="EH694">_xlfn.IFS(EF694=0,"0", EF694=-0.25, "1", EF694=-0.5,"2", EF694=-0.75,"3", EF694=-1,"4",EF694=-1.25,"5", EF694=-1.5,"6", EF694=-1.75,"7", EF694=-2,"8", EF694=-2.25,"9",EF694=-2.5,"10", EF694=-2.75,"11", EF694=-3,"12", EF694=-3.25,"13", EF694=-3.5,"14", EF694=-3.75,"15",EF694=-4,"16")</f>
        <v>0</v>
      </c>
      <c r="EJ694" s="11" t="str">
        <f aca="false">IF(EI694=0,"1","2")</f>
        <v>1</v>
      </c>
      <c r="EK694" s="11" t="str">
        <f aca="false" t="array" ref="EK694">_xlfn.IFS(EI694=0,"0", EI694=-0.25, "1", EI694=-0.5,"2", EI694=-0.75,"3", EI694=-1,"4",EI694=-1.25,"5", EI694=-1.5,"6", EI694=-1.75,"7", EI694=-2,"8", EI694=-2.25,"9", EI694=-2.25,"9",EI694=-2.5,"10", EI694=-2.75,"11", EI694=-3,"12", EI694=-3.25,"13", EI694=-3.5,"14", EI694=-3.75,"15",EI694=-4,"16", EI694=0.25, "17", EI694=0.5, "18")</f>
        <v>0</v>
      </c>
      <c r="EM694" s="11" t="str">
        <f aca="false">IF(EL694=0,"1","2")</f>
        <v>1</v>
      </c>
      <c r="EN694" s="11" t="str">
        <f aca="false" t="array" ref="EN694">_xlfn.IFS(EL694=0.25,"17",EL694=0.5,"18", EL694=0,"0", EL694=-0.25, "1", EL694=-0.5,"2", EL694=-0.75,"3", EL694=-1,"4",EL694=-1.25,"5", EL694=-1.5,"6", EL694=-1.75,"7", EL694=-2,"8",EL694= -2.25,"9",EL694=-2.5,"10",EL694= -2.75,"11",EL694= -3,"12",EL694= -3.25,"13",EL694= -3.5,"14",EL694= -3.75,"15",EL694=-4,"16")</f>
        <v>0</v>
      </c>
      <c r="EP694" s="11" t="str">
        <f aca="false">IF(EO694=0,"1","2")</f>
        <v>1</v>
      </c>
      <c r="EQ694" s="11" t="str">
        <f aca="false" t="array" ref="EQ694">_xlfn.IFS(EO694=0,"0", EO694=0.25, "1", EO694=0.5,"2", EO694=0.75,"3", EO694=1,"4",EO694=1.25,"5", EO694=1.5,"6", EO694=1.75,"7", EO694=2,"8", EO694=2.25,"9", EO694=2.25,"9",EO694=2.5,"10", EO694=2.75,"11", EO694=3,"12", EO694=3.25,"13", EO694=3.5,"14", EO694=3.75,"15",EO694=4,"16", EO694=-0.25, "17", bq=-0.5, "18")</f>
        <v>0</v>
      </c>
      <c r="ES694" s="11" t="str">
        <f aca="false">IF(ER694=0,"1","2")</f>
        <v>1</v>
      </c>
      <c r="ET694" s="11" t="str">
        <f aca="false" t="array" ref="ET694">_xlfn.IFS(ER694=0,"0", ER694=0.25, "1", ER694=0.5,"2", ER694=0.75,"3", ER694=1,"4",ER694=1.25,"5", ER694=1.5,"6", ER694=1.75,"7", ER694=2,"8", ER694=2.25,"9", ER694=2.25,"9",ER694=2.5,"10", ER694=2.75,"11", ER694=3,"12", ER694=3.25,"13", ER694=3.5,"14", ER694=3.75,"15",ER694=4,"16", ER694=-0.25, "17", bq=-0.5, "18")</f>
        <v>0</v>
      </c>
      <c r="EV694" s="14" t="e">
        <f aca="false">VLOOKUP(EU694,LEYENDA!$G$2:$H$8,2,TRUE())</f>
        <v>#N/A</v>
      </c>
      <c r="EW694" s="14" t="e">
        <f aca="false" t="array" ref="EW694">_xlfn.IFS(EV694="0-5","1", EV694="6-12","2", EV694="13-18","3", EV694="19-24","4", EV694="25-36","5", EV694="37-48","6", EV694="49-60","7")</f>
        <v>#N/A</v>
      </c>
    </row>
    <row r="695" customFormat="false" ht="13.5" hidden="false" customHeight="false" outlineLevel="0" collapsed="false">
      <c r="A695" s="1" t="n">
        <v>276</v>
      </c>
      <c r="B695" s="2" t="n">
        <v>2</v>
      </c>
      <c r="C695" s="33" t="n">
        <v>42501</v>
      </c>
      <c r="E695" s="5" t="str">
        <f aca="false">VLOOKUP(A695,'286'!$A$3:$J$6279,10,FALSE())</f>
        <v>VALLEJO BERMEJO, MIGUEL</v>
      </c>
      <c r="F695" s="4" t="str">
        <f aca="false">VLOOKUP(A695,'286'!$A$3:$I$1768,3,FALSE())</f>
        <v>VABERMI</v>
      </c>
      <c r="G695" s="6" t="n">
        <f aca="false">VLOOKUP(A695,'286'!$A$3:$I$1768,4,FALSE())</f>
        <v>30569</v>
      </c>
      <c r="H695" s="7" t="n">
        <f aca="false">YEAR(C695)-YEAR(G695)</f>
        <v>33</v>
      </c>
      <c r="I695" s="1" t="str">
        <f aca="false">VLOOKUP(H695,LEYENDA!$C$2:$D$6,2,TRUE())</f>
        <v>25-40</v>
      </c>
      <c r="J695" s="5" t="str">
        <f aca="false">VLOOKUP(A695,'286'!$A$3:$I$1768,7,FALSE())</f>
        <v>H</v>
      </c>
      <c r="K695" s="8" t="n">
        <f aca="false">VLOOKUP(A695,'286'!$A$3:$I$1768,2,FALSE())</f>
        <v>0</v>
      </c>
      <c r="L695" s="4" t="str">
        <f aca="false">VLOOKUP(A695,'286'!$A$3:$I$1768,8,FALSE())</f>
        <v>D</v>
      </c>
      <c r="M695" s="4" t="str">
        <f aca="false">VLOOKUP(A695,'286'!$A$3:$I$1768,9,FALSE())</f>
        <v>D</v>
      </c>
      <c r="N695" s="8" t="str">
        <f aca="false">IF(R695=O695, "MISMA","CONTRARIA")</f>
        <v>MISMA</v>
      </c>
      <c r="O695" s="8" t="str">
        <f aca="false" t="array" ref="O695">_xlfn.IFS(L695="D","1", L695="I","2")</f>
        <v>1</v>
      </c>
      <c r="P695" s="8" t="e">
        <f aca="false" t="array" ref="P695">_xlfn.IFS(K695="OD","1", K695="OI","2")</f>
        <v>#N/A</v>
      </c>
      <c r="Q695" s="1" t="str">
        <f aca="false" t="array" ref="Q695">_xlfn.IFS(J695="M","1", J695="H","2")</f>
        <v>2</v>
      </c>
      <c r="R695" s="8" t="str">
        <f aca="false" t="array" ref="R695">_xlfn.IFS(M695="D","1", M695="I","2")</f>
        <v>1</v>
      </c>
      <c r="S695" s="1" t="str">
        <f aca="false" t="array" ref="S695">_xlfn.IFS(N695="CONTRARIA", "1",N695= "MISMA","2")</f>
        <v>2</v>
      </c>
      <c r="T695" s="1" t="str">
        <f aca="false" t="array" ref="T695">_xlfn.IFS(I695="0-12","1", I695="13-24","2", I695="25-40","3", I695="41-60","4", I695="61-100","5")</f>
        <v>3</v>
      </c>
      <c r="U695" s="9" t="n">
        <v>-3</v>
      </c>
      <c r="V695" s="10" t="str">
        <f aca="false">IF(U695="","",IF(AND(U695&gt;=-9,U695&lt;=-6.5),"-9 a -6,5",IF(AND(U695&gt;=-6,U695&lt;=-3.5),"-6 a -3,5",IF(AND(U695&gt;=-3,U695&lt;=-1),"-3 a -1",IF(U695=-0.5,"-0,5",IF(AND(U695&gt;=0,U695&lt;=2.5),"0 a 2,5",IF(AND(U695&gt;=3,U695&lt;=5.5),"3 a 5,5",IF(AND(U695&gt;=6,U695&lt;=8.5),"6 a 8,5",IF(AND(U695&gt;=9,U695&lt;=20),"9 a 20","Fuera de rango")))))))))</f>
        <v>-3 a -1</v>
      </c>
      <c r="W695" s="11" t="n">
        <f aca="false">IF(V695="","",IF(V695="-9 a -6,5",2,IF(V695="-6 a -3,5",3,IF(V695="-3 a -1",4,IF(V695="-0,5","NORMA",IF(V695="0 a 2,5",5,IF(V695="3 a 5,5",6,IF(V695="6 a 8,5",7,IF(V695="9 a 20",8,"Fuera de rango")))))))))</f>
        <v>4</v>
      </c>
      <c r="X695" s="9" t="n">
        <v>0</v>
      </c>
      <c r="Y695" s="11" t="str">
        <f aca="false">IF(X695="","",IF(AND(X695&gt;=0,X695&lt;=4),"0 a 4",IF(AND(X695&gt;=4.5,X695&lt;=8.5),"4,5 a 8,5",IF(X695=9,"9",IF(AND(X695&gt;=9.5,X695&lt;=13),"9,5 a 13",IF(AND(X695&gt;=13.5,X695&lt;=20),"13,5 a 20",IF(AND(X695&gt;=20.5,X695&lt;=35),"20,5 a 35","Fuera de rango")))))))</f>
        <v>0 a 4</v>
      </c>
      <c r="Z695" s="11" t="n">
        <f aca="false">IF(Y695="","",IF(Y695="0 a 4",1,IF(Y695="4,5 a 8,5",2,IF(Y695="9","NORMA",IF(Y695="9,5 a 13",3,IF(Y695="13,5 a 20",4,IF(Y695="20,5 a 35",5,"Fuera de rango")))))))</f>
        <v>1</v>
      </c>
      <c r="AA695" s="9" t="n">
        <v>6</v>
      </c>
      <c r="AB695" s="10" t="str">
        <f aca="false">IF(AA695="","",IF(AND(AA695&gt;=0,AA695&lt;=9),"0 a 9",IF(AND(AA695&gt;=9.5,AA695&lt;=18.5),"9,5 a 18,5",IF(AA695=19,"19",IF(AND(AA695&gt;=19.5,AA695&lt;=28),"19,5 a 28",IF(AND(AA695&gt;=28.5,AA695&lt;=40),"28,5 a 40","Fuera de rango"))))))</f>
        <v>0 a 9</v>
      </c>
      <c r="AC695" s="11" t="n">
        <f aca="false" t="array" ref="AC695">_xlfn.IFS(AB695="","",AB695="0 a 9",1,AB695="9,5 a 18,5",2,AB695="19","NORMA",AB695="19,5 a 28",3,AB695="28,5 a 40",4,TRUE(),"Fuera de rango")</f>
        <v>1</v>
      </c>
      <c r="AD695" s="9" t="n">
        <v>2</v>
      </c>
      <c r="AE695" s="10" t="str">
        <f aca="false">IF(AD695="","",IF(AND(AD695&gt;=-10,AD695&lt;=0),"De -10 a 0",IF(AND(AD695&gt;=0.5,AD695&lt;=9.5),"0,5 a 9,5",IF(AD695=10,"10",IF(AND(AD695&gt;=10.5,AD695&lt;=20),"10,5 a 20",IF(AND(AD695&gt;=20.5,AD695&lt;=40),"20,5 a 40","Fuera de rango"))))))</f>
        <v>0,5 a 9,5</v>
      </c>
      <c r="AF695" s="12" t="n">
        <f aca="false">IF(AD695="","",IF(AND(AD695&gt;=-10,AD695&lt;=0),1,IF(AND(AD695&gt;=0.5,AD695&lt;=9.5),2,IF(AD695=10,"NORMA",IF(AND(AD695&gt;=10.5,AD695&lt;=20),3,IF(AND(AD695&gt;=20.5,AD695&lt;=40),4,""))))))</f>
        <v>2</v>
      </c>
      <c r="AG695" s="9" t="n">
        <v>9</v>
      </c>
      <c r="AH695" s="10" t="str">
        <f aca="false">IF(AG695="","",IF(AND(AG695&gt;=0,AG695&lt;=4),"0 a 4",IF(AND(AG695&gt;=4.5,AG695&lt;=8.5),"4,5 a 8,5",IF(AG695=9,"9",IF(AND(AG695&gt;=9.5,AG695&lt;=13),"9,5 a 13",IF(AND(AG695&gt;=13.5,AG695&lt;=25),"13,5 a 25","Fuera de rango"))))))</f>
        <v>9</v>
      </c>
      <c r="AI695" s="10" t="str">
        <f aca="false">IF(AH695="","",IF(AH695="0 a 4",1,IF(AH695="4,5 a 8,5",2,IF(AH695="9","NORMA",IF(AH695="9,5 a 13",3,IF(AH695="13,5 a 25",4,""))))))</f>
        <v>NORMA</v>
      </c>
      <c r="AJ695" s="9" t="n">
        <v>5</v>
      </c>
      <c r="AK695" s="10" t="str">
        <f aca="false">IF(AJ695="","",IF(AND(AJ695&gt;=-15,AJ695&lt;=-10.5),"-15 a -10,5",IF(AND(AJ695&gt;=-10,AJ695&lt;=-4),"-10 a -4",IF(AND(AJ695&gt;=-4.5,AJ695&lt;=0),"-4,5 a 0",IF(AND(AJ695&gt;=0.5,AJ695&lt;=4.5),"0,5 a 4,5",IF(AJ695=5,"5",IF(AND(AJ695&gt;=5.5,AJ695&lt;=10),"5,5 a 10",IF(AND(AJ695&gt;=10.5,AJ695&lt;=20),"10,5 a 20","Fuera de rango"))))))))</f>
        <v>5</v>
      </c>
      <c r="AL695" s="11" t="str">
        <f aca="false">IF(AK695="","",IF(AK695="-15 a -10,5",1,IF(AK695="-10 a -4",2,IF(AK695="-4,5 a 0",3,IF(AK695="0,5 a 4,5",4,IF(AK695="5","NORMA",IF(AK695="5,5 a 10",5,IF(AK695="10,5 a 20",6,"Error"))))))))</f>
        <v>NORMA</v>
      </c>
      <c r="AM695" s="9" t="n">
        <v>0.5</v>
      </c>
      <c r="AN695" s="10" t="str">
        <f aca="false">IF(AM695="","",IF(AND(AM695&gt;=-7.5,AM695&lt;=-5.5),"-7,5 a -5,5",IF(AND(AM695&gt;=-5,AM695&lt;=-3),"-5 a -3",IF(AND(AM695&gt;=-2.5,AM695&lt;=-0.5),"-2,5 a -0,5",IF(AM695=0,"0,00",IF(AND(AM695&gt;=0.5,AM695&lt;=2.5),"0,5 a 2,5",IF(AND(AM695&gt;=3,AM695&lt;=5),"3 a 5",IF(AND(AM695&gt;=5.5,AM695&lt;=7.5),"5,5 a 7,5",IF(AND(AM695&gt;=8,AM695&lt;=10),"8 a 10","Fuera de rango")))))))))</f>
        <v>0,5 a 2,5</v>
      </c>
      <c r="AO695" s="11" t="n">
        <f aca="false">IF(AN695="","",IF(AN695="-7,5 a -5,5",1,IF(AN695="-5 a -3",2,IF(AN695="-2,5 a -0,5",3,IF(AN695="0,00","NORMA",IF(AN695="0,5 a 2,5",4,IF(AN695="3 a 5",5,IF(AN695="5,5 a 7,5",6,IF(AN695="8 a 10",7,"Error")))))))))</f>
        <v>4</v>
      </c>
      <c r="AP695" s="9" t="n">
        <v>-11</v>
      </c>
      <c r="AQ695" s="10" t="str">
        <f aca="false">IF(AP695="","",IF(AND(AP695&gt;=-20,AP695&lt;=-9.5),"-20 a -9,5",IF(AND(AP695&gt;=-9,AP695&lt;=-6.5),"-9 a -6,5",IF(AP695=-6,"-6",IF(AND(AP695&gt;=-5.5,AP695&lt;=-3),"-5,5 a -3",IF(AND(AP695&gt;=-2.5,AP695&lt;=0),"-2,5 a 0",IF(AND(AP695&gt;=0.5,AP695&lt;=3),"0,5 a 3",IF(AND(AP695&gt;=3.5,AP695&lt;=6),"3,5 a 6",IF(AND(AP695&gt;=6.5,AP695&lt;=9),"6,5 a 9",IF(AND(AP695&gt;=9.5,AP695&lt;=20),"9,5 a 20","Fuera de rango"))))))))))</f>
        <v>-20 a -9,5</v>
      </c>
      <c r="AR695" s="11" t="n">
        <f aca="false">IF(AQ695="","",IF(AQ695="-20 a -9,5",1,IF(AQ695="-9 a -6,5",2,IF(AQ695="-6","NORMA",IF(AQ695="-5,5 a -3",3,IF(AQ695="-2,5 a 0",4,IF(AQ695="0,5 a 3",5,IF(AQ695="3,5 a 6",6,IF(AQ695="6,5 a 9",7,IF(AQ695="9,5 a 20",8,""))))))))))</f>
        <v>1</v>
      </c>
      <c r="AS695" s="9" t="n">
        <v>-2</v>
      </c>
      <c r="AT695" s="10" t="str">
        <f aca="false">IF(AS695="","",IF(AND(AS695&gt;=-16,AS695&lt;=-14),"-16 a -14",IF(AND(AS695&gt;=-13.5,AS695&lt;=-11.5),"-13,5 a -11,5",IF(AND(AS695&gt;=-11,AS695&lt;=-9),"-11 a -9",IF(AND(AS695&gt;=-8.5,AS695&lt;=-6.5),"-8,5 a -6,5",IF(AND(AS695&gt;=-6,AS695&lt;=-4),"-6 a -4",IF(AND(AS695&gt;=-3.5,AS695&lt;=-1.5),"-3,5 a -1,5",IF(AND(AS695&gt;=-1,AS695&lt;=1),"-1 a 1",IF(AND(AS695&gt;=1.5,AS695&lt;=3.5),"1,5 a 3,5",IF(AND(AS695&gt;=4,AS695&lt;=6),"4 a 6",IF(AND(AS695&gt;=6.5,AS695&lt;=8.5),"6,5 a 8,5",IF(AND(AS695&gt;=9,AS695&lt;=11),"9 a 11",IF(AND(AS695&gt;=11.5,AS695&lt;=13.5),"11,5 a 13,5",IF(AND(AS695&gt;=14,AS695&lt;=16),"14 a 16",IF(AND(AS695&gt;=16.5,AS695&lt;=18.5),"16,5 a 18,5",IF(AND(AS695&gt;=19,AS695&lt;=21),"19 a 21","Fuera de rango"))))))))))))))))</f>
        <v>-3,5 a -1,5</v>
      </c>
      <c r="AU695" s="11" t="n">
        <f aca="false" t="array" ref="AU695">IF(AT695="","",_xlfn.IFS(AT695="-16 a -14",1,AT695="-13,5 a -11,5",2,AT695="-11 a -9",3,AT695="-8,5 a -6,5",4,AT695="-6 a -4",5,AT695="-3,5 a -1,5",6,AT695="-1 a 1",7,AT695="1,5 a 3,5",8,AT695="4 a 6","NORMA",AT695="6,5 a 8,5",9,AT695="9 a 11",10,AT695="11,5 a 13,5",11,AT695="14 a 16",12,AT695="16,5 a 18,5",13,AT695="19 a 21",14,TRUE(),""))</f>
        <v>6</v>
      </c>
      <c r="AV695" s="9" t="n">
        <v>1</v>
      </c>
      <c r="AW695" s="10" t="str">
        <f aca="false">IF(AV695="","",IF(AND(AV695&gt;=-1,AV695&lt;=-0.5),"-1 a -0,5",IF(AND(AV695&gt;-0.5,AV695&lt;=0),"De -0,5 a 0",IF(AND(AV695&gt;=0.25,AV695&lt;=0.75),"0,25 a 0,75",IF(AND(AV695&gt;=1,AV695&lt;=1.5),"1 a 1,5",IF(AND(AV695&gt;=1.75,AV695&lt;=2.25),"1,75 a 2,25",IF(AND(AV695&gt;=2.5,AV695&lt;=3),"2,5 a 3",IF(AND(AV695&gt;=3.25,AV695&lt;=3.75),"3,25 a 3,75","Fuera de rango"))))))))</f>
        <v>1 a 1,5</v>
      </c>
      <c r="AX695" s="10" t="n">
        <f aca="false">IF(AW695="","",IF(OR(AW695="-1 a -0,5",AW695="-1 a -0.5"),1,IF(OR(AW695="De -0,5 a 0",AW695="-0,5 a 0",AW695="De -0.5 a 0"),2,IF(OR(AW695="0,25 a 0,75",AW695="0.25 a 0.75"),"NORMA",IF(OR(AW695="1 a 1,5",AW695="1 a 1.5"),3,IF(OR(AW695="1,75 a 2,25",AW695="1.75 a 2.25"),4,IF(OR(AW695="2,5 a 3",AW695="2.5 a 3"),5,IF(OR(AW695="3,25 a 3,75",AW695="3.25 a 3.75"),6,""))))))))</f>
        <v>3</v>
      </c>
      <c r="AY695" s="9" t="n">
        <v>-12</v>
      </c>
      <c r="AZ695" s="10" t="str">
        <f aca="false">IF(AY695="","",IF(AND(AY695&gt;=-20,AY695&lt;=-9.5),"-20 a -9,5",IF(AND(AY695&gt;=-9,AY695&lt;=-6.5),"-9 a -6,5",IF(AY695=-6,"-6",IF(AND(AY695&gt;=-5.5,AY695&lt;=-3),"-5,5 a -3",IF(AND(AY695&gt;=-2.5,AY695&lt;=0),"-2,5 a 0",IF(AND(AY695&gt;=0.5,AY695&lt;=3),"0,5 a 3",IF(AND(AY695&gt;=3.5,AY695&lt;=6),"3,5 a 6","Fuera de rango"))))))))</f>
        <v>-20 a -9,5</v>
      </c>
      <c r="BA695" s="11" t="n">
        <f aca="false">IF(AZ695="","",IF(AZ695="-20 a -9,5",1,IF(AZ695="-9 a -6,5",2,IF(AZ695="-6","NORMA",IF(AZ695="-5,5 a -3",3,IF(AZ695="-2,5 a 0",4,IF(AZ695="0,5 a 3",5,IF(AZ695="3,5 a 6",6,""))))))))</f>
        <v>1</v>
      </c>
      <c r="BB695" s="9" t="n">
        <v>0</v>
      </c>
      <c r="BC695" s="10" t="str">
        <f aca="false" t="array" ref="BC695">IF(BB695="","",_xlfn.IFS(AND(BB695&gt;=0,BB695&lt;=2),"0 a 2",AND(BB695&gt;=2.5,BB695&lt;=4.5),"2,5 a 4,5",AND(BB695&gt;=5,BB695&lt;=7),"5 a 7",AND(BB695&gt;=7.5,BB695&lt;=9.5),"7,5 a 9,5",AND(BB695&gt;=10,BB695&lt;=12),"10 a 12",AND(BB695&gt;=12.5,BB695&lt;=14.5),"12,5 a 14,5",BB695=15,"15",AND(BB695&gt;=15.5,BB695&lt;=17.5),"15,5 a 17,5",AND(BB695&gt;=18,BB695&lt;=20),"18 a 20",AND(BB695&gt;=20.5,BB695&lt;=22.5),"20,5 a 22,5",AND(BB695&gt;=23,BB695&lt;=25),"23 a 25",TRUE(),"Fuera de rango"))</f>
        <v>0 a 2</v>
      </c>
      <c r="BD695" s="11" t="n">
        <f aca="false" t="array" ref="BD695">IF(BC695="","",_xlfn.IFS(BC695="0 a 2",1,BC695="2,5 a 4,5",2,BC695="5 a 7",3,BC695="7,5 a 9,5",4,BC695="10 a 12",5,BC695="12,5 a 14,5",6,BC695="15","NORMA",BC695="15,5 a 17,5",7,BC695="18 a 20",8,BC695="20,5 a 22,5",9,BC695="23 a 25",10,TRUE(),"Fuera de rango"))</f>
        <v>1</v>
      </c>
      <c r="BE695" s="9" t="n">
        <v>7</v>
      </c>
      <c r="BF695" s="10" t="str">
        <f aca="false">IF(BE695="","",IF(AND(BE695&gt;=-20,BE695&lt;=-10),"-20 a -10",IF(AND(BE695&gt;=-9.5,BE695&lt;=0.5),"-9,5 a 0,5",IF(AND(BE695&gt;=1,BE695&lt;=11),"1 a 11",IF(AND(BE695&gt;=11.5,BE695&lt;=20.5),"11,5 a 20,5",IF(BE695=21,"21",IF(AND(BE695&gt;=21.5,BE695&lt;=31.5),"21,5 a 31,5",IF(AND(BE695&gt;=32,BE695&lt;=42),"32 a 42","Fuera de rango"))))))))</f>
        <v>1 a 11</v>
      </c>
      <c r="BG695" s="11" t="n">
        <f aca="false">IF(BF695="","",IF(BF695="-20 a -10",1,IF(BF695="-9,5 a 0,5",2,IF(BF695="1 a 11",3,IF(BF695="11,5 a 20,5",4,IF(BF695="21","NORMA",IF(BF695="21,5 a 31,5",5,IF(BF695="32 a 42",6,""))))))))</f>
        <v>3</v>
      </c>
      <c r="BH695" s="9" t="n">
        <v>-4</v>
      </c>
      <c r="BI695" s="10" t="str">
        <f aca="false">IF(BH695="","",IF(AND(BH695&gt;=-20,BH695&lt;=-15),"-20 a -15",IF(AND(BH695&gt;=-14.5,BH695&lt;=-9.5),"-14,5 a -9,5",IF(AND(BH695&gt;=-9,BH695&lt;=-4),"-9 a -4",IF(AND(BH695&gt;=-3.5,BH695&lt;=2.5),"-3,5 a 2,5",IF(AND(BH695&gt;=3,BH695&lt;=8),"3 a 8",IF(AND(BH695&gt;=8.5,BH695&lt;=14.5),"8,5 a 14,5",IF(BH695=15,"15",IF(AND(BH695&gt;=15.5,BH695&lt;=20.5),"15,5 a 20,5",IF(AND(BH695&gt;=21,BH695&lt;=26),"21 a 26","Fuera de rango"))))))))))</f>
        <v>-9 a -4</v>
      </c>
      <c r="BJ695" s="11" t="n">
        <f aca="false">IF(BI695="","",IF(BI695="-20 a -15",1,IF(BI695="-14,5 a -9,5",2,IF(BI695="-9 a -4",3,IF(BI695="-3,5 a 2,5",4,IF(BI695="3 a 8",5,IF(BI695="8,5 a 14,5",6,IF(BI695="15","NORMA",IF(BI695="15,5 a 20,5",7,IF(BI695="21 a 26",8,IF(BI695="26,5 a 31,5",9,"")))))))))))</f>
        <v>3</v>
      </c>
      <c r="BK695" s="9" t="n">
        <v>22</v>
      </c>
      <c r="BL695" s="10" t="str">
        <f aca="false">IF(BK695="","",IF(AND(BK695&gt;=0,BK695&lt;=2),"0 - 2",IF(AND(BK695&gt;=2.5,BK695&lt;=4.5),"2,5 - 4,5",IF(AND(BK695&gt;=5,BK695&lt;=7),"5 - 7",IF(AND(BK695&gt;=7.5,BK695&lt;=9.5),"7,5 - 9,5",IF(AND(BK695&gt;=10,BK695&lt;=12),"10 - 12",IF(AND(BK695&gt;=12.5,BK695&lt;=13.5),"12,5 - 13,5",IF(BK695=14,"14",IF(AND(BK695&gt;=14.5,BK695&lt;=16.5),"14,5 - 16,5",IF(AND(BK695&gt;=17,BK695&lt;=19),"17 - 19",IF(AND(BK695&gt;=19.5,BK695&lt;=21.5),"19,5 - 21,5",IF(AND(BK695&gt;=22,BK695&lt;=24),"22 - 24",IF(AND(BK695&gt;=24.5,BK695&lt;=26.5),"24,5 - 26,5",IF(AND(BK695&gt;=27,BK695&lt;=29),"27 - 29",IF(AND(BK695&gt;=29.5,BK695&lt;=30),"29,5 - 30","Fuera de rango")))))))))))))))</f>
        <v>22 - 24</v>
      </c>
      <c r="BM695" s="11" t="n">
        <f aca="false">IF(BL695="","",IF(BL695="0 - 2",1,IF(BL695="2,5 - 4,5",2,IF(BL695="5 - 7",3,IF(BL695="7,5 - 9,5",4,IF(BL695="10 - 12",5,IF(BL695="12,5 - 13,5",6,IF(BL695="14","NORMA",IF(BL695="14,5 - 16,5",7,IF(BL695="17 - 19",8,IF(BL695="19,5 - 21,5",9,IF(BL695="22 - 24",10,IF(BL695="24,5 - 26,5",11,IF(BL695="27 - 29",12,IF(BL695="29,5 - 30",13,"")))))))))))))))</f>
        <v>10</v>
      </c>
      <c r="BN695" s="9" t="n">
        <v>22</v>
      </c>
      <c r="BO695" s="11" t="str">
        <f aca="false">IF(BN695="","",IF(AND(BN695&gt;=-20,BN695&lt;=-10),"-20 a -10",IF(AND(BN695&gt;=-9.5,BN695&lt;=0.5),"-9,5 a 0,5",IF(AND(BN695&gt;=1,BN695&lt;=11),"1 a 11",IF(AND(BN695&gt;=11.5,BN695&lt;=21.5),"11,5 a 21,5",IF(BN695=22,"22",IF(AND(BN695&gt;=22.5,BN695&lt;=32.5),"22,5 a 32,5",IF(AND(BN695&gt;=33,BN695&lt;=43),"33 a 43","Fuera de rango"))))))))</f>
        <v>22</v>
      </c>
      <c r="BP695" s="11" t="str">
        <f aca="false">IF(BO695="","",IF(BO695="-20 a -10",1,IF(BO695="-9,5 a 0,5",2,IF(BO695="1 a 11",3,IF(BO695="11,5 a 21,5",4,IF(BO695="22","NORMA",IF(BO695="22,5 a 32,5",5,IF(BO695="33 a 43",6,""))))))))</f>
        <v>NORMA</v>
      </c>
      <c r="BQ695" s="9" t="n">
        <v>13</v>
      </c>
      <c r="BR695" s="10" t="str">
        <f aca="false">IF(BQ695="","",IF(AND(BQ695&gt;=-20,BQ695&lt;=-15),"-20 a -15",IF(AND(BQ695&gt;=-14.5,BQ695&lt;=-9.5),"-14,5 a -9,5",IF(AND(BQ695&gt;=-9,BQ695&lt;=-4),"-9 a -4",IF(AND(BQ695&gt;=-3.5,BQ695&lt;=2.5),"-3,5 a 2,5",IF(AND(BQ695&gt;=3,BQ695&lt;=8),"3 a 8",IF(AND(BQ695&gt;=8.5,BQ695&lt;=13.5),"8,5 a 13,5",IF(AND(BQ695&gt;=14,BQ695&lt;=17.5),"14 a 17,5",IF(BQ695=18,"18",IF(AND(BQ695&gt;=18.5,BQ695&lt;=23.5),"18,5 a 23,5",IF(AND(BQ695&gt;=24,BQ695&lt;=29),"24 a 29",IF(AND(BQ695&gt;=29.5,BQ695&lt;=34.5),"29,5 a 34,5",IF(AND(BQ695&gt;=35,BQ695&lt;=40),"35 a 40","Fuera de rango")))))))))))))</f>
        <v>8,5 a 13,5</v>
      </c>
      <c r="BS695" s="11" t="n">
        <f aca="false">IF(BR695="","",IF(BR695="-20 a -15",1,IF(BR695="-14,5 a -9,5",2,IF(BR695="-9 a -4",3,IF(BR695="-3,5 a 2,5",4,IF(BR695="3 a 8",5,IF(BR695="8,5 a 13,5",6,IF(BR695="14 a 17,5",7,IF(BR695="18","NORMA",IF(BR695="18,5 a 23,5",8,IF(BR695="24 a 29",9,IF(BR695="29,5 a 34,5",10,IF(BR695="35 a 40",11,"")))))))))))))</f>
        <v>6</v>
      </c>
      <c r="BT695" s="9" t="n">
        <v>0</v>
      </c>
      <c r="BU695" s="10" t="str">
        <f aca="false">IF(BT695="","",IF(AND(BT695&gt;=-20,BT695&lt;=-18),"-20 a -18",IF(AND(BT695&gt;=-17.5,BT695&lt;=-15.5),"-17,5 a -15,5",IF(AND(BT695&gt;=-15,BT695&lt;=-13),"-15 a -13",IF(AND(BT695&gt;=-12.5,BT695&lt;=-10.5),"-12,5 a -10,5",IF(AND(BT695&gt;=-10,BT695&lt;=-8),"-10 a -8",IF(AND(BT695&gt;=-7.5,BT695&lt;=-5.5),"-7,5 a -5,5",IF(AND(BT695&gt;=-5,BT695&lt;=-3),"-5 a -3",IF(AND(BT695&gt;=-2.5,BT695&lt;=-0.5),"-2,5 a -0,5",IF(BT695=0,"0",IF(AND(BT695&gt;=0.5,BT695&lt;=2.5),"0,5 a 2,5",IF(AND(BT695&gt;=3,BT695&lt;=5),"3 a 5",IF(AND(BT695&gt;=5.5,BT695&lt;=7.5),"5,5 a 7,5",IF(AND(BT695&gt;=8,BT695&lt;=10),"8 a 10",IF(AND(BT695&gt;=10.5,BT695&lt;=12.5),"10,5 a 12,5",IF(AND(BT695&gt;=13,BT695&lt;=15),"13 a 15",IF(AND(BT695&gt;=15.5,BT695&lt;=17.5),"15,5 a 17,5",IF(AND(BT695&gt;=18,BT695&lt;=20),"18 a 20","Fuera de rango"))))))))))))))))))</f>
        <v>0</v>
      </c>
      <c r="BV695" s="11" t="str">
        <f aca="false">IF(BT695="","",IF(BT695=0,"NORMA",IF(AND(BT695&gt;=-20,BT695&lt;=-18),2,IF(AND(BT695&gt;=-17.5,BT695&lt;=-15.5),2,IF(AND(BT695&gt;=-15,BT695&lt;=-13),3,IF(AND(BT695&gt;=-12.5,BT695&lt;=-10.5),4,IF(AND(BT695&gt;=-10,BT695&lt;=-8),5,IF(AND(BT695&gt;=-7.5,BT695&lt;=-5.5),6,IF(AND(BT695&gt;=-5,BT695&lt;=-3),7,IF(AND(BT695&gt;=-2.5,BT695&lt;=-0.5),8,IF(AND(BT695&gt;=0.5,BT695&lt;=2.5),9,IF(AND(BT695&gt;=3,BT695&lt;=5),10,IF(AND(BT695&gt;=5.5,BT695&lt;=7.5),11,IF(AND(BT695&gt;=8,BT695&lt;=10),12,IF(AND(BT695&gt;=10.5,BT695&lt;=12.5),13,IF(AND(BT695&gt;=13,BT695&lt;=15),14,IF(AND(BT695&gt;=15.5,BT695&lt;=17.5),15,IF(AND(BT695&gt;=18,BT695&lt;=20),16,"Fuera de rango"))))))))))))))))))</f>
        <v>NORMA</v>
      </c>
      <c r="BW695" s="9" t="n">
        <v>-2.75</v>
      </c>
      <c r="BX695" s="10" t="n">
        <f aca="false">18.5- (0.3*H695)</f>
        <v>8.6</v>
      </c>
      <c r="BY695" s="10" t="n">
        <f aca="false">(BW695)-(BX695)</f>
        <v>-11.35</v>
      </c>
      <c r="BZ695" s="10" t="str">
        <f aca="false">IF(BY695="","",IF(BY695&lt;-27.5,"De -30 a -28",IF(BY695&lt;-25,"De -27,5 a -25,5",IF(BY695&lt;-22.5,"De -25 a -23",IF(BY695&lt;-20,"De -22,5 a -20,5",IF(BY695&lt;-17.5,"De -20 a -18",IF(BY695&lt;-15,"De -17,5 a -15,5",IF(BY695&lt;-12.5,"De -15 a -13",IF(BY695&lt;-10,"De -12,5 a -10,5",IF(BY695&lt;-7.5,"De -10 a -8",IF(BY695&lt;-5,"De -7,5 a -5,5",IF(BY695&lt;-2.5,"De -5 a -3",IF(BY695&lt;0,"De -2,5 a -0,5",IF(BY695&lt;2.5,"De 0 a 2",IF(BY695&lt;5,"De 2,5 a 4,5",IF(BY695&lt;7.5,"De 5 a 7",IF(BY695&lt;10,"De 7,5 a 9,5",IF(BY695&lt;12.5,"De 10 a 12",IF(BY695&lt;15,"De 12,5 a 14,5",IF(BY695&lt;17.5,"De 15 a 17",IF(BY695&lt;20,"De 17,5 a 19,5",IF(BY695&lt;22.5,"De 20 a 22",IF(BY695&lt;25,"De 22,5 a 24,5",IF(BY695&lt;27.5,"De 25 a 27","De 27,5 a 30"))))))))))))))))))))))))</f>
        <v>De -12,5 a -10,5</v>
      </c>
      <c r="CA695" s="12" t="n">
        <f aca="false">IF(BY695="","",IF(BY695&lt;=-28,1,IF(BY695&lt;=-25.5,2,IF(BY695&lt;=-23,3,IF(BY695&lt;=-20.5,4,IF(BY695&lt;=-18,5,IF(BY695&lt;=-15.5,6,IF(BY695&lt;=-13,7,IF(BY695&lt;=-10.5,8,IF(BY695&lt;=-8,9,IF(BY695&lt;=-5.5,10,IF(BY695&lt;=-3,11,IF(BY695&lt;=-0.5,12,IF(BY695&lt;=2,13,IF(BY695&lt;=4.5,14,IF(BY695&lt;=7,15,IF(BY695&lt;=9.5,16,IF(BY695&lt;=12,17,IF(BY695&lt;=14.5,18,IF(BY695&lt;=17,19,IF(BY695&lt;=19.5,20,IF(BY695&lt;=22,21,IF(BY695&lt;=24.5,22,IF(BY695&lt;=27,23,IF(BY695&lt;=30,24,"Fuera de rango")))))))))))))))))))))))))</f>
        <v>8</v>
      </c>
      <c r="CB695" s="9" t="n">
        <v>-3.25</v>
      </c>
      <c r="CC695" s="10" t="n">
        <f aca="false">18.5- (0.3*H695)</f>
        <v>8.6</v>
      </c>
      <c r="CD695" s="10" t="n">
        <f aca="false">(CB695)-(CC695)</f>
        <v>-11.85</v>
      </c>
      <c r="CE695" s="10" t="str">
        <f aca="false">IF(CD695="","",IF(CD695&lt;-27.5,"De -30 a -28",IF(CD695&lt;-25,"De -27,5 a -25,5",IF(CD695&lt;-22.5,"De -25 a -23",IF(CD695&lt;-20,"De -22,5 a -20,5",IF(CD695&lt;-17.5,"De -20 a -18",IF(CD695&lt;-15,"De -17,5 a -15,5",IF(CD695&lt;-12.5,"De -15 a -13",IF(CD695&lt;-10,"De -12,5 a -10,5",IF(CD695&lt;-7.5,"De -10 a -8",IF(CD695&lt;-5,"De -7,5 a -5,5",IF(CD695&lt;-2.5,"De -5 a -3",IF(CD695&lt;0,"De -2,5 a -0,5",IF(CD695&lt;=2,"De 0 a 2",IF(CD695&lt;=4.5,"De 2,5 a 4,5",IF(CD695&lt;=7,"De 5 a 7",IF(CD695&lt;=9.5,"De 7,5 a 9,5",IF(CD695&lt;=12,"De 10 a 12",IF(CD695&lt;=14.5,"De 12,5 a 14,5",IF(CD695&lt;=17,"De 15 a 17",IF(CD695&lt;=19.5,"De 17,5 a 19,5",IF(CD695&lt;=22,"De 20 a 22",IF(CD695&lt;=24.5,"De 22,5 a 24,5",IF(CD695&lt;=27,"De 25 a 27","De 27,5 a 30"))))))))))))))))))))))))</f>
        <v>De -12,5 a -10,5</v>
      </c>
      <c r="CF695" s="12" t="n">
        <f aca="false">IF(CD695="","",IF(CD695&lt;-27.5,1,IF(CD695&lt;-25,2,IF(CD695&lt;-22.5,3,IF(CD695&lt;-20,4,IF(CD695&lt;-17.5,5,IF(CD695&lt;-15,6,IF(CD695&lt;-12.5,7,IF(CD695&lt;-10,8,IF(CD695&lt;-7.5,9,IF(CD695&lt;-5,10,IF(CD695&lt;-2.5,11,IF(CD695&lt;0,12,IF(CD695&lt;2.5,13,IF(CD695&lt;5,14,IF(CD695&lt;7.5,15,IF(CD695&lt;10,16,IF(CD695&lt;12.5,17,IF(CD695&lt;15,18,IF(CD695&lt;17.5,19,IF(CD695&lt;20,20,IF(CD695&lt;22.5,21,IF(CD695&lt;25,22,IF(CD695&lt;27.5,23,24))))))))))))))))))))))))</f>
        <v>8</v>
      </c>
      <c r="CG695" s="9" t="n">
        <v>-1.5</v>
      </c>
      <c r="CH695" s="10" t="str">
        <f aca="false">IF(CG695="","",IF(AND(CG695&gt;=-10,CG695&lt;=-9.5),"-10 a -9,5",IF(AND(CG695&gt;-9.5,CG695&lt;=-8.5),"-9 a -8,5",IF(AND(CG695&gt;-8.5,CG695&lt;=-7.5),"-8 a -7,5",IF(AND(CG695&gt;-7.5,CG695&lt;=-6.5),"-7 a -6,5",IF(AND(CG695&gt;-6.5,CG695&lt;=-5.5),"-6 a -5,5",IF(AND(CG695&gt;-5.5,CG695&lt;=-4.5),"-5 a -4,5",IF(AND(CG695&gt;-4.5,CG695&lt;=-3.5),"-4 a -3,5",IF(AND(CG695&gt;-3.5,CG695&lt;=-2.5),"-3 a -2,5",IF(CG695=-2.25,"-2,25",IF(AND(CG695&gt;-2.5,CG695&lt;=-1.5),"-2 a -1,5",IF(AND(CG695&gt;-1.5,CG695&lt;=-0.5),"-1 a -0,5",IF(AND(CG695&gt;-0.5,CG695&lt;=0.5),"0 a 0,5",IF(AND(CG695&gt;0.5,CG695&lt;=1.5),"1 a 1,5",IF(AND(CG695&gt;1.5,CG695&lt;=2.5),"2 a 2,5",IF(AND(CG695&gt;2.5,CG695&lt;=3.5),"3 a 3,5",IF(AND(CG695&gt;3.5,CG695&lt;=4.5),"4 a 4,5",IF(AND(CG695&gt;4.5,CG695&lt;=5.5),"5 a 5,5",IF(AND(CG695&gt;5.5,CG695&lt;=6.5),"6 a 6,5",IF(AND(CG695&gt;6.5,CG695&lt;=7.5),"7 a 7,5",IF(AND(CG695&gt;7.5,CG695&lt;=8.5),"8 a 8,5",IF(AND(CG695&gt;8.5,CG695&lt;=9.5),"9 a 9,5",IF(CG695&gt;=10,"10","Fuera de rango")))))))))))))))))))))))</f>
        <v>-2 a -1,5</v>
      </c>
      <c r="CI695" s="11" t="n">
        <f aca="false">IF(CG695="","",IF(CG695=-2.25,"NORMA",IF(CG695&lt;=-9.5,1,IF(CG695&lt;=-8.5,2,IF(CG695&lt;=-7.5,3,IF(CG695&lt;=-6.5,4,IF(CG695&lt;=-5.5,5,IF(CG695&lt;=-4.5,6,IF(CG695&lt;=-3.5,7,IF(CG695&lt;=-2.5,8,IF(CG695&lt;=-1.5,9,IF(CG695&lt;=-0.5,10,IF(CG695&lt;=0.5,11,IF(CG695&lt;=1.5,12,IF(CG695&lt;=2.5,13,IF(CG695&lt;=3.5,14,IF(CG695&lt;=4.5,15,IF(CG695&lt;=5.5,16,IF(CG695&lt;=6.5,17,IF(CG695&lt;=7.5,18,IF(CG695&lt;=8.5,19,IF(CG695&lt;=9.5,20,IF(CG695=10,21,"Fuera de rango")))))))))))))))))))))))</f>
        <v>9</v>
      </c>
      <c r="CJ695" s="9" t="n">
        <v>3.25</v>
      </c>
      <c r="CK695" s="10" t="str">
        <f aca="false">IF(CJ695="","",IF(AND(CJ695&gt;=-6,CJ695&lt;=-5.5),"-6 a -5,5",IF(AND(CJ695&gt;-5.5,CJ695&lt;=-4.5),"-5 a -4,5",IF(AND(CJ695&gt;-4.5,CJ695&lt;=-3.5),"-4 a -3,5",IF(AND(CJ695&gt;-3.5,CJ695&lt;=-2.5),"-3 a -2,5",IF(AND(CJ695&gt;-2.5,CJ695&lt;=-1.5),"-2 a -1,5",IF(AND(CJ695&gt;-1.5,CJ695&lt;=-0.5),"-1 a -0,5",IF(AND(CJ695&gt;-0.5,CJ695&lt;=0.5),"0 a 0,5",IF(AND(CJ695&gt;0.5,CJ695&lt;=1.5),"1 a 1,5",IF(AND(CJ695&gt;1.5,CJ695&lt;2.5),"2",IF(AND(CJ695&gt;=2.5,CJ695&lt;=3),"2,5 a 3",IF(AND(CJ695&gt;3,CJ695&lt;=4),"3,5 a 4",IF(AND(CJ695&gt;4,CJ695&lt;=5),"4,5 a 5",IF(AND(CJ695&gt;5,CJ695&lt;=6),"5,5 a 6",IF(AND(CJ695&gt;6,CJ695&lt;=7),"6,5 a 7",IF(AND(CJ695&gt;7,CJ695&lt;=8),"7,5 a 8",IF(AND(CJ695&gt;8,CJ695&lt;=9.5),"8,5 a 9,5",IF(CJ695=10,"10","Fuera de rango"))))))))))))))))))</f>
        <v>3,5 a 4</v>
      </c>
      <c r="CL695" s="11" t="n">
        <f aca="false">IF(CK695="","",IF(OR(CK695="-6 a -5,5",CK695="-6 - -5,5"),1,IF(OR(CK695="-5 a -4,5",CK695="-5 - -4,5"),2,IF(OR(CK695="-4 a -3,5",CK695="-4 - -3,5"),3,IF(OR(CK695="-3 a -2,5",CK695="-3 - -2,5"),4,IF(OR(CK695="-2 a -1,5",CK695="-2 - -1,5"),5,IF(OR(CK695="-1 a -0,5",CK695="-1 - -0,5"),6,IF(OR(CK695="0 a 0,5",CK695="0 - 0,5"),7,IF(OR(CK695="1 a 1,5",CK695="1 - 1,5"),8,IF(CK695="2","NORMA",IF(OR(CK695="2,5 a 3",CK695="2,5 - 3"),9,IF(OR(CK695="3,5 a 4",CK695="3,5 - 4"),10,IF(OR(CK695="4,5 a 5",CK695="4,5 - 5"),11,IF(OR(CK695="5,5 a 6",CK695="5,5 - 6"),12,IF(OR(CK695="6,5 a 7",CK695="6,5 - 7"),13,IF(OR(CK695="7,5 a 8",CK695="7,5 - 8"),14,IF(OR(CK695="8,5 a 9",CK695="8,5 - 9,5",CK695="9 a 9,5"),15,IF(CK695="10",15,IF(OR(CK695="0,5 a 1",CK695="0,5 - 1"),7,"Fuera de rango")))))))))))))))))))</f>
        <v>10</v>
      </c>
      <c r="CO695" s="10" t="str">
        <f aca="false">IF(CM695&gt;0,"EME"," ")</f>
        <v> </v>
      </c>
      <c r="CQ695" s="10" t="str">
        <f aca="false">IF(CP695&gt;0,"0", " ")</f>
        <v> </v>
      </c>
      <c r="CR695" s="10" t="str">
        <f aca="false">IF(CP695&gt;0,"EME"," ")</f>
        <v> </v>
      </c>
      <c r="CS695" s="9" t="n">
        <v>0</v>
      </c>
      <c r="CV695" s="9" t="n">
        <v>0.5</v>
      </c>
      <c r="CY695" s="9" t="n">
        <v>0</v>
      </c>
      <c r="DB695" s="9" t="n">
        <v>0</v>
      </c>
      <c r="DC695" s="11" t="str">
        <f aca="false">IF(DB695&lt;0,"2"," ")</f>
        <v> </v>
      </c>
      <c r="DD695" s="11" t="str">
        <f aca="false">IF(DB695&lt;0,"MIO"," ")</f>
        <v> </v>
      </c>
      <c r="DE695" s="9" t="n">
        <v>-0.5</v>
      </c>
      <c r="DF695" s="10" t="str">
        <f aca="false">IF(DE695&lt;0,"3"," ")</f>
        <v>3</v>
      </c>
      <c r="DG695" s="10" t="str">
        <f aca="false">IF(DE695&lt;0,"AST"," ")</f>
        <v>AST</v>
      </c>
      <c r="DH695" s="9" t="n">
        <v>-0.75</v>
      </c>
      <c r="DI695" s="10" t="str">
        <f aca="false">IF(DH695&lt;0,"3"," ")</f>
        <v>3</v>
      </c>
      <c r="DJ695" s="10" t="str">
        <f aca="false">IF(DH695&lt;0,"AST"," ")</f>
        <v>AST</v>
      </c>
      <c r="DK695" s="9" t="n">
        <v>0</v>
      </c>
      <c r="DL695" s="10" t="str">
        <f aca="false">IF(DK695&gt;0,"4"," ")</f>
        <v> </v>
      </c>
      <c r="DM695" s="10" t="str">
        <f aca="false">IF(DK695&gt;0,"PRE"," ")</f>
        <v> </v>
      </c>
      <c r="DN695" s="9" t="n">
        <v>0</v>
      </c>
      <c r="DO695" s="10" t="str">
        <f aca="false">IF(DN695&gt;0,"4"," ")</f>
        <v> </v>
      </c>
      <c r="DP695" s="10" t="str">
        <f aca="false">IF(DN695&gt;0,"PRE"," ")</f>
        <v> </v>
      </c>
      <c r="DS695" s="12" t="str">
        <f aca="false">CONCATENATE(CO695,CU695,DA695,DG695,DM695)</f>
        <v> AST </v>
      </c>
      <c r="DT695" s="10" t="e">
        <f aca="false" t="array" ref="DT695">_xlfn.IFS(DS695="EME    ","0", DS695=" HIP   ","1", DS695="  MIO  ","2", DS695="   AST ","3", DS695="    PRE","4", DS695="EME   PRE","5", DS695=" HIP  PRE","6", DS695=" HIP AST ","7", DS695="  MIO PRE","8", DS695="  MIOAST ","9", DS695="   ASTPRE","10",DS695=" HIP ASTPRE","11", DS695="  MIOASTPRE","12", DS695="     ","0")</f>
        <v>#N/A</v>
      </c>
      <c r="DV695" s="1" t="e">
        <f aca="false" t="array" ref="DV695">_xlfn.IFS(DU695="SI","2", DU695="NO","1")</f>
        <v>#N/A</v>
      </c>
      <c r="DX695" s="11" t="str">
        <f aca="false">IF(DW695=0,"1","2")</f>
        <v>1</v>
      </c>
      <c r="DY695" s="11" t="str">
        <f aca="false" t="array" ref="DY695">_xlfn.IFS(DW695=0,"0", DW695=0.25, "1", DW695=0.5,"2", DW695=0.75,"3", DW695=1,"4",DW695=1.25,"5", DW695=1.5,"6", DW695=1.75,"7", DW695=2,"8")</f>
        <v>0</v>
      </c>
      <c r="EA695" s="11" t="str">
        <f aca="false">IF(DZ695=0,"1","2")</f>
        <v>1</v>
      </c>
      <c r="EB695" s="11" t="str">
        <f aca="false" t="array" ref="EB695">_xlfn.IFS(DZ695=0,"0", DZ695=0.25, "1", DZ695=0.5,"2", DZ695=0.75,"3", DZ695=1,"4",DZ695=1.25,"5", DZ695=1.5,"6", DZ695=1.75,"7", DZ695=2,"8")</f>
        <v>0</v>
      </c>
      <c r="ED695" s="10" t="str">
        <f aca="false">IF(EC695=0,"1","2")</f>
        <v>1</v>
      </c>
      <c r="EE695" s="11" t="str">
        <f aca="false" t="array" ref="EE695">_xlfn.IFS(EC695=0,"0", EC695=-0.25, "1", EC695=-0.5,"2", EC695=-0.75,"3", EC695=-1,"4",EC695=-1.25,"5", EC695=-1.5,"6", EC695=-1.75,"7", EC695=-2,"8", EC695=-2.25,"9",EC695=-2.5,"10", EC695=-2.75,"11", EC695=-3,"12", EC695=-3.25,"13", EC695=-3.5,"14", EC695=-3.75,"15",EC695=-4,"16")</f>
        <v>0</v>
      </c>
      <c r="EG695" s="10" t="str">
        <f aca="false">IF(EF695=0,"1","2")</f>
        <v>1</v>
      </c>
      <c r="EH695" s="11" t="str">
        <f aca="false" t="array" ref="EH695">_xlfn.IFS(EF695=0,"0", EF695=-0.25, "1", EF695=-0.5,"2", EF695=-0.75,"3", EF695=-1,"4",EF695=-1.25,"5", EF695=-1.5,"6", EF695=-1.75,"7", EF695=-2,"8", EF695=-2.25,"9",EF695=-2.5,"10", EF695=-2.75,"11", EF695=-3,"12", EF695=-3.25,"13", EF695=-3.5,"14", EF695=-3.75,"15",EF695=-4,"16")</f>
        <v>0</v>
      </c>
      <c r="EJ695" s="11" t="str">
        <f aca="false">IF(EI695=0,"1","2")</f>
        <v>1</v>
      </c>
      <c r="EK695" s="11" t="str">
        <f aca="false" t="array" ref="EK695">_xlfn.IFS(EI695=0,"0", EI695=-0.25, "1", EI695=-0.5,"2", EI695=-0.75,"3", EI695=-1,"4",EI695=-1.25,"5", EI695=-1.5,"6", EI695=-1.75,"7", EI695=-2,"8", EI695=-2.25,"9", EI695=-2.25,"9",EI695=-2.5,"10", EI695=-2.75,"11", EI695=-3,"12", EI695=-3.25,"13", EI695=-3.5,"14", EI695=-3.75,"15",EI695=-4,"16", EI695=0.25, "17", EI695=0.5, "18")</f>
        <v>0</v>
      </c>
      <c r="EM695" s="11" t="str">
        <f aca="false">IF(EL695=0,"1","2")</f>
        <v>1</v>
      </c>
      <c r="EN695" s="11" t="str">
        <f aca="false" t="array" ref="EN695">_xlfn.IFS(EL695=0.25,"17",EL695=0.5,"18", EL695=0,"0", EL695=-0.25, "1", EL695=-0.5,"2", EL695=-0.75,"3", EL695=-1,"4",EL695=-1.25,"5", EL695=-1.5,"6", EL695=-1.75,"7", EL695=-2,"8",EL695= -2.25,"9",EL695=-2.5,"10",EL695= -2.75,"11",EL695= -3,"12",EL695= -3.25,"13",EL695= -3.5,"14",EL695= -3.75,"15",EL695=-4,"16")</f>
        <v>0</v>
      </c>
      <c r="EP695" s="11" t="str">
        <f aca="false">IF(EO695=0,"1","2")</f>
        <v>1</v>
      </c>
      <c r="EQ695" s="11" t="str">
        <f aca="false" t="array" ref="EQ695">_xlfn.IFS(EO695=0,"0", EO695=0.25, "1", EO695=0.5,"2", EO695=0.75,"3", EO695=1,"4",EO695=1.25,"5", EO695=1.5,"6", EO695=1.75,"7", EO695=2,"8", EO695=2.25,"9", EO695=2.25,"9",EO695=2.5,"10", EO695=2.75,"11", EO695=3,"12", EO695=3.25,"13", EO695=3.5,"14", EO695=3.75,"15",EO695=4,"16", EO695=-0.25, "17", bq=-0.5, "18")</f>
        <v>0</v>
      </c>
      <c r="ES695" s="11" t="str">
        <f aca="false">IF(ER695=0,"1","2")</f>
        <v>1</v>
      </c>
      <c r="ET695" s="11" t="str">
        <f aca="false" t="array" ref="ET695">_xlfn.IFS(ER695=0,"0", ER695=0.25, "1", ER695=0.5,"2", ER695=0.75,"3", ER695=1,"4",ER695=1.25,"5", ER695=1.5,"6", ER695=1.75,"7", ER695=2,"8", ER695=2.25,"9", ER695=2.25,"9",ER695=2.5,"10", ER695=2.75,"11", ER695=3,"12", ER695=3.25,"13", ER695=3.5,"14", ER695=3.75,"15",ER695=4,"16", ER695=-0.25, "17", bq=-0.5, "18")</f>
        <v>0</v>
      </c>
      <c r="EV695" s="14" t="e">
        <f aca="false">VLOOKUP(EU695,LEYENDA!$G$2:$H$8,2,TRUE())</f>
        <v>#N/A</v>
      </c>
      <c r="EW695" s="14" t="e">
        <f aca="false" t="array" ref="EW695">_xlfn.IFS(EV695="0-5","1", EV695="6-12","2", EV695="13-18","3", EV695="19-24","4", EV695="25-36","5", EV695="37-48","6", EV695="49-60","7")</f>
        <v>#N/A</v>
      </c>
    </row>
    <row r="696" customFormat="false" ht="13.5" hidden="false" customHeight="false" outlineLevel="0" collapsed="false">
      <c r="A696" s="1" t="n">
        <v>276</v>
      </c>
      <c r="B696" s="2" t="n">
        <v>3</v>
      </c>
      <c r="C696" s="33" t="n">
        <v>42906</v>
      </c>
      <c r="E696" s="5" t="str">
        <f aca="false">VLOOKUP(A696,'286'!$A$3:$J$6279,10,FALSE())</f>
        <v>VALLEJO BERMEJO, MIGUEL</v>
      </c>
      <c r="F696" s="4" t="str">
        <f aca="false">VLOOKUP(A696,'286'!$A$3:$I$1768,3,FALSE())</f>
        <v>VABERMI</v>
      </c>
      <c r="G696" s="6" t="n">
        <f aca="false">VLOOKUP(A696,'286'!$A$3:$I$1768,4,FALSE())</f>
        <v>30569</v>
      </c>
      <c r="H696" s="7" t="n">
        <f aca="false">YEAR(C696)-YEAR(G696)</f>
        <v>34</v>
      </c>
      <c r="I696" s="1" t="str">
        <f aca="false">VLOOKUP(H696,LEYENDA!$C$2:$D$6,2,TRUE())</f>
        <v>25-40</v>
      </c>
      <c r="J696" s="5" t="str">
        <f aca="false">VLOOKUP(A696,'286'!$A$3:$I$1768,7,FALSE())</f>
        <v>H</v>
      </c>
      <c r="K696" s="8" t="n">
        <f aca="false">VLOOKUP(A696,'286'!$A$3:$I$1768,2,FALSE())</f>
        <v>0</v>
      </c>
      <c r="L696" s="4" t="str">
        <f aca="false">VLOOKUP(A696,'286'!$A$3:$I$1768,8,FALSE())</f>
        <v>D</v>
      </c>
      <c r="M696" s="4" t="str">
        <f aca="false">VLOOKUP(A696,'286'!$A$3:$I$1768,9,FALSE())</f>
        <v>D</v>
      </c>
      <c r="N696" s="8" t="str">
        <f aca="false">IF(R696=O696, "MISMA","CONTRARIA")</f>
        <v>MISMA</v>
      </c>
      <c r="O696" s="8" t="str">
        <f aca="false" t="array" ref="O696">_xlfn.IFS(L696="D","1", L696="I","2")</f>
        <v>1</v>
      </c>
      <c r="P696" s="8" t="e">
        <f aca="false" t="array" ref="P696">_xlfn.IFS(K696="OD","1", K696="OI","2")</f>
        <v>#N/A</v>
      </c>
      <c r="Q696" s="1" t="str">
        <f aca="false" t="array" ref="Q696">_xlfn.IFS(J696="M","1", J696="H","2")</f>
        <v>2</v>
      </c>
      <c r="R696" s="8" t="str">
        <f aca="false" t="array" ref="R696">_xlfn.IFS(M696="D","1", M696="I","2")</f>
        <v>1</v>
      </c>
      <c r="S696" s="1" t="str">
        <f aca="false" t="array" ref="S696">_xlfn.IFS(N696="CONTRARIA", "1",N696= "MISMA","2")</f>
        <v>2</v>
      </c>
      <c r="T696" s="1" t="str">
        <f aca="false" t="array" ref="T696">_xlfn.IFS(I696="0-12","1", I696="13-24","2", I696="25-40","3", I696="41-60","4", I696="61-100","5")</f>
        <v>3</v>
      </c>
      <c r="U696" s="9" t="n">
        <v>-2</v>
      </c>
      <c r="V696" s="10" t="str">
        <f aca="false">IF(U696="","",IF(AND(U696&gt;=-9,U696&lt;=-6.5),"-9 a -6,5",IF(AND(U696&gt;=-6,U696&lt;=-3.5),"-6 a -3,5",IF(AND(U696&gt;=-3,U696&lt;=-1),"-3 a -1",IF(U696=-0.5,"-0,5",IF(AND(U696&gt;=0,U696&lt;=2.5),"0 a 2,5",IF(AND(U696&gt;=3,U696&lt;=5.5),"3 a 5,5",IF(AND(U696&gt;=6,U696&lt;=8.5),"6 a 8,5",IF(AND(U696&gt;=9,U696&lt;=20),"9 a 20","Fuera de rango")))))))))</f>
        <v>-3 a -1</v>
      </c>
      <c r="W696" s="11" t="n">
        <f aca="false">IF(V696="","",IF(V696="-9 a -6,5",2,IF(V696="-6 a -3,5",3,IF(V696="-3 a -1",4,IF(V696="-0,5","NORMA",IF(V696="0 a 2,5",5,IF(V696="3 a 5,5",6,IF(V696="6 a 8,5",7,IF(V696="9 a 20",8,"Fuera de rango")))))))))</f>
        <v>4</v>
      </c>
      <c r="X696" s="9" t="n">
        <v>0</v>
      </c>
      <c r="Y696" s="11" t="str">
        <f aca="false">IF(X696="","",IF(AND(X696&gt;=0,X696&lt;=4),"0 a 4",IF(AND(X696&gt;=4.5,X696&lt;=8.5),"4,5 a 8,5",IF(X696=9,"9",IF(AND(X696&gt;=9.5,X696&lt;=13),"9,5 a 13",IF(AND(X696&gt;=13.5,X696&lt;=20),"13,5 a 20",IF(AND(X696&gt;=20.5,X696&lt;=35),"20,5 a 35","Fuera de rango")))))))</f>
        <v>0 a 4</v>
      </c>
      <c r="Z696" s="11" t="n">
        <f aca="false">IF(Y696="","",IF(Y696="0 a 4",1,IF(Y696="4,5 a 8,5",2,IF(Y696="9","NORMA",IF(Y696="9,5 a 13",3,IF(Y696="13,5 a 20",4,IF(Y696="20,5 a 35",5,"Fuera de rango")))))))</f>
        <v>1</v>
      </c>
      <c r="AA696" s="9" t="n">
        <v>11</v>
      </c>
      <c r="AB696" s="10" t="str">
        <f aca="false">IF(AA696="","",IF(AND(AA696&gt;=0,AA696&lt;=9),"0 a 9",IF(AND(AA696&gt;=9.5,AA696&lt;=18.5),"9,5 a 18,5",IF(AA696=19,"19",IF(AND(AA696&gt;=19.5,AA696&lt;=28),"19,5 a 28",IF(AND(AA696&gt;=28.5,AA696&lt;=40),"28,5 a 40","Fuera de rango"))))))</f>
        <v>9,5 a 18,5</v>
      </c>
      <c r="AC696" s="11" t="n">
        <f aca="false" t="array" ref="AC696">_xlfn.IFS(AB696="","",AB696="0 a 9",1,AB696="9,5 a 18,5",2,AB696="19","NORMA",AB696="19,5 a 28",3,AB696="28,5 a 40",4,TRUE(),"Fuera de rango")</f>
        <v>2</v>
      </c>
      <c r="AD696" s="9" t="n">
        <v>4</v>
      </c>
      <c r="AE696" s="10" t="str">
        <f aca="false">IF(AD696="","",IF(AND(AD696&gt;=-10,AD696&lt;=0),"De -10 a 0",IF(AND(AD696&gt;=0.5,AD696&lt;=9.5),"0,5 a 9,5",IF(AD696=10,"10",IF(AND(AD696&gt;=10.5,AD696&lt;=20),"10,5 a 20",IF(AND(AD696&gt;=20.5,AD696&lt;=40),"20,5 a 40","Fuera de rango"))))))</f>
        <v>0,5 a 9,5</v>
      </c>
      <c r="AF696" s="12" t="n">
        <f aca="false">IF(AD696="","",IF(AND(AD696&gt;=-10,AD696&lt;=0),1,IF(AND(AD696&gt;=0.5,AD696&lt;=9.5),2,IF(AD696=10,"NORMA",IF(AND(AD696&gt;=10.5,AD696&lt;=20),3,IF(AND(AD696&gt;=20.5,AD696&lt;=40),4,""))))))</f>
        <v>2</v>
      </c>
      <c r="AG696" s="9" t="n">
        <v>8</v>
      </c>
      <c r="AH696" s="10" t="str">
        <f aca="false">IF(AG696="","",IF(AND(AG696&gt;=0,AG696&lt;=4),"0 a 4",IF(AND(AG696&gt;=4.5,AG696&lt;=8.5),"4,5 a 8,5",IF(AG696=9,"9",IF(AND(AG696&gt;=9.5,AG696&lt;=13),"9,5 a 13",IF(AND(AG696&gt;=13.5,AG696&lt;=25),"13,5 a 25","Fuera de rango"))))))</f>
        <v>4,5 a 8,5</v>
      </c>
      <c r="AI696" s="10" t="n">
        <f aca="false">IF(AH696="","",IF(AH696="0 a 4",1,IF(AH696="4,5 a 8,5",2,IF(AH696="9","NORMA",IF(AH696="9,5 a 13",3,IF(AH696="13,5 a 25",4,""))))))</f>
        <v>2</v>
      </c>
      <c r="AJ696" s="9" t="n">
        <v>4</v>
      </c>
      <c r="AK696" s="10" t="str">
        <f aca="false">IF(AJ696="","",IF(AND(AJ696&gt;=-15,AJ696&lt;=-10.5),"-15 a -10,5",IF(AND(AJ696&gt;=-10,AJ696&lt;=-4),"-10 a -4",IF(AND(AJ696&gt;=-4.5,AJ696&lt;=0),"-4,5 a 0",IF(AND(AJ696&gt;=0.5,AJ696&lt;=4.5),"0,5 a 4,5",IF(AJ696=5,"5",IF(AND(AJ696&gt;=5.5,AJ696&lt;=10),"5,5 a 10",IF(AND(AJ696&gt;=10.5,AJ696&lt;=20),"10,5 a 20","Fuera de rango"))))))))</f>
        <v>0,5 a 4,5</v>
      </c>
      <c r="AL696" s="11" t="n">
        <f aca="false">IF(AK696="","",IF(AK696="-15 a -10,5",1,IF(AK696="-10 a -4",2,IF(AK696="-4,5 a 0",3,IF(AK696="0,5 a 4,5",4,IF(AK696="5","NORMA",IF(AK696="5,5 a 10",5,IF(AK696="10,5 a 20",6,"Error"))))))))</f>
        <v>4</v>
      </c>
      <c r="AM696" s="9" t="n">
        <v>0.5</v>
      </c>
      <c r="AN696" s="10" t="str">
        <f aca="false">IF(AM696="","",IF(AND(AM696&gt;=-7.5,AM696&lt;=-5.5),"-7,5 a -5,5",IF(AND(AM696&gt;=-5,AM696&lt;=-3),"-5 a -3",IF(AND(AM696&gt;=-2.5,AM696&lt;=-0.5),"-2,5 a -0,5",IF(AM696=0,"0,00",IF(AND(AM696&gt;=0.5,AM696&lt;=2.5),"0,5 a 2,5",IF(AND(AM696&gt;=3,AM696&lt;=5),"3 a 5",IF(AND(AM696&gt;=5.5,AM696&lt;=7.5),"5,5 a 7,5",IF(AND(AM696&gt;=8,AM696&lt;=10),"8 a 10","Fuera de rango")))))))))</f>
        <v>0,5 a 2,5</v>
      </c>
      <c r="AO696" s="11" t="n">
        <f aca="false">IF(AN696="","",IF(AN696="-7,5 a -5,5",1,IF(AN696="-5 a -3",2,IF(AN696="-2,5 a -0,5",3,IF(AN696="0,00","NORMA",IF(AN696="0,5 a 2,5",4,IF(AN696="3 a 5",5,IF(AN696="5,5 a 7,5",6,IF(AN696="8 a 10",7,"Error")))))))))</f>
        <v>4</v>
      </c>
      <c r="AP696" s="9" t="n">
        <v>-10</v>
      </c>
      <c r="AQ696" s="10" t="str">
        <f aca="false">IF(AP696="","",IF(AND(AP696&gt;=-20,AP696&lt;=-9.5),"-20 a -9,5",IF(AND(AP696&gt;=-9,AP696&lt;=-6.5),"-9 a -6,5",IF(AP696=-6,"-6",IF(AND(AP696&gt;=-5.5,AP696&lt;=-3),"-5,5 a -3",IF(AND(AP696&gt;=-2.5,AP696&lt;=0),"-2,5 a 0",IF(AND(AP696&gt;=0.5,AP696&lt;=3),"0,5 a 3",IF(AND(AP696&gt;=3.5,AP696&lt;=6),"3,5 a 6",IF(AND(AP696&gt;=6.5,AP696&lt;=9),"6,5 a 9",IF(AND(AP696&gt;=9.5,AP696&lt;=20),"9,5 a 20","Fuera de rango"))))))))))</f>
        <v>-20 a -9,5</v>
      </c>
      <c r="AR696" s="11" t="n">
        <f aca="false">IF(AQ696="","",IF(AQ696="-20 a -9,5",1,IF(AQ696="-9 a -6,5",2,IF(AQ696="-6","NORMA",IF(AQ696="-5,5 a -3",3,IF(AQ696="-2,5 a 0",4,IF(AQ696="0,5 a 3",5,IF(AQ696="3,5 a 6",6,IF(AQ696="6,5 a 9",7,IF(AQ696="9,5 a 20",8,""))))))))))</f>
        <v>1</v>
      </c>
      <c r="AS696" s="9" t="n">
        <v>3</v>
      </c>
      <c r="AT696" s="10" t="str">
        <f aca="false">IF(AS696="","",IF(AND(AS696&gt;=-16,AS696&lt;=-14),"-16 a -14",IF(AND(AS696&gt;=-13.5,AS696&lt;=-11.5),"-13,5 a -11,5",IF(AND(AS696&gt;=-11,AS696&lt;=-9),"-11 a -9",IF(AND(AS696&gt;=-8.5,AS696&lt;=-6.5),"-8,5 a -6,5",IF(AND(AS696&gt;=-6,AS696&lt;=-4),"-6 a -4",IF(AND(AS696&gt;=-3.5,AS696&lt;=-1.5),"-3,5 a -1,5",IF(AND(AS696&gt;=-1,AS696&lt;=1),"-1 a 1",IF(AND(AS696&gt;=1.5,AS696&lt;=3.5),"1,5 a 3,5",IF(AND(AS696&gt;=4,AS696&lt;=6),"4 a 6",IF(AND(AS696&gt;=6.5,AS696&lt;=8.5),"6,5 a 8,5",IF(AND(AS696&gt;=9,AS696&lt;=11),"9 a 11",IF(AND(AS696&gt;=11.5,AS696&lt;=13.5),"11,5 a 13,5",IF(AND(AS696&gt;=14,AS696&lt;=16),"14 a 16",IF(AND(AS696&gt;=16.5,AS696&lt;=18.5),"16,5 a 18,5",IF(AND(AS696&gt;=19,AS696&lt;=21),"19 a 21","Fuera de rango"))))))))))))))))</f>
        <v>1,5 a 3,5</v>
      </c>
      <c r="AU696" s="11" t="n">
        <f aca="false" t="array" ref="AU696">IF(AT696="","",_xlfn.IFS(AT696="-16 a -14",1,AT696="-13,5 a -11,5",2,AT696="-11 a -9",3,AT696="-8,5 a -6,5",4,AT696="-6 a -4",5,AT696="-3,5 a -1,5",6,AT696="-1 a 1",7,AT696="1,5 a 3,5",8,AT696="4 a 6","NORMA",AT696="6,5 a 8,5",9,AT696="9 a 11",10,AT696="11,5 a 13,5",11,AT696="14 a 16",12,AT696="16,5 a 18,5",13,AT696="19 a 21",14,TRUE(),""))</f>
        <v>8</v>
      </c>
      <c r="AV696" s="9" t="n">
        <v>1</v>
      </c>
      <c r="AW696" s="10" t="str">
        <f aca="false">IF(AV696="","",IF(AND(AV696&gt;=-1,AV696&lt;=-0.5),"-1 a -0,5",IF(AND(AV696&gt;-0.5,AV696&lt;=0),"De -0,5 a 0",IF(AND(AV696&gt;=0.25,AV696&lt;=0.75),"0,25 a 0,75",IF(AND(AV696&gt;=1,AV696&lt;=1.5),"1 a 1,5",IF(AND(AV696&gt;=1.75,AV696&lt;=2.25),"1,75 a 2,25",IF(AND(AV696&gt;=2.5,AV696&lt;=3),"2,5 a 3",IF(AND(AV696&gt;=3.25,AV696&lt;=3.75),"3,25 a 3,75","Fuera de rango"))))))))</f>
        <v>1 a 1,5</v>
      </c>
      <c r="AX696" s="10" t="n">
        <f aca="false">IF(AW696="","",IF(OR(AW696="-1 a -0,5",AW696="-1 a -0.5"),1,IF(OR(AW696="De -0,5 a 0",AW696="-0,5 a 0",AW696="De -0.5 a 0"),2,IF(OR(AW696="0,25 a 0,75",AW696="0.25 a 0.75"),"NORMA",IF(OR(AW696="1 a 1,5",AW696="1 a 1.5"),3,IF(OR(AW696="1,75 a 2,25",AW696="1.75 a 2.25"),4,IF(OR(AW696="2,5 a 3",AW696="2.5 a 3"),5,IF(OR(AW696="3,25 a 3,75",AW696="3.25 a 3.75"),6,""))))))))</f>
        <v>3</v>
      </c>
      <c r="AY696" s="9" t="n">
        <v>-9</v>
      </c>
      <c r="AZ696" s="10" t="str">
        <f aca="false">IF(AY696="","",IF(AND(AY696&gt;=-20,AY696&lt;=-9.5),"-20 a -9,5",IF(AND(AY696&gt;=-9,AY696&lt;=-6.5),"-9 a -6,5",IF(AY696=-6,"-6",IF(AND(AY696&gt;=-5.5,AY696&lt;=-3),"-5,5 a -3",IF(AND(AY696&gt;=-2.5,AY696&lt;=0),"-2,5 a 0",IF(AND(AY696&gt;=0.5,AY696&lt;=3),"0,5 a 3",IF(AND(AY696&gt;=3.5,AY696&lt;=6),"3,5 a 6","Fuera de rango"))))))))</f>
        <v>-9 a -6,5</v>
      </c>
      <c r="BA696" s="11" t="n">
        <f aca="false">IF(AZ696="","",IF(AZ696="-20 a -9,5",1,IF(AZ696="-9 a -6,5",2,IF(AZ696="-6","NORMA",IF(AZ696="-5,5 a -3",3,IF(AZ696="-2,5 a 0",4,IF(AZ696="0,5 a 3",5,IF(AZ696="3,5 a 6",6,""))))))))</f>
        <v>2</v>
      </c>
      <c r="BB696" s="9" t="n">
        <v>0</v>
      </c>
      <c r="BC696" s="10" t="str">
        <f aca="false" t="array" ref="BC696">IF(BB696="","",_xlfn.IFS(AND(BB696&gt;=0,BB696&lt;=2),"0 a 2",AND(BB696&gt;=2.5,BB696&lt;=4.5),"2,5 a 4,5",AND(BB696&gt;=5,BB696&lt;=7),"5 a 7",AND(BB696&gt;=7.5,BB696&lt;=9.5),"7,5 a 9,5",AND(BB696&gt;=10,BB696&lt;=12),"10 a 12",AND(BB696&gt;=12.5,BB696&lt;=14.5),"12,5 a 14,5",BB696=15,"15",AND(BB696&gt;=15.5,BB696&lt;=17.5),"15,5 a 17,5",AND(BB696&gt;=18,BB696&lt;=20),"18 a 20",AND(BB696&gt;=20.5,BB696&lt;=22.5),"20,5 a 22,5",AND(BB696&gt;=23,BB696&lt;=25),"23 a 25",TRUE(),"Fuera de rango"))</f>
        <v>0 a 2</v>
      </c>
      <c r="BD696" s="11" t="n">
        <f aca="false" t="array" ref="BD696">IF(BC696="","",_xlfn.IFS(BC696="0 a 2",1,BC696="2,5 a 4,5",2,BC696="5 a 7",3,BC696="7,5 a 9,5",4,BC696="10 a 12",5,BC696="12,5 a 14,5",6,BC696="15","NORMA",BC696="15,5 a 17,5",7,BC696="18 a 20",8,BC696="20,5 a 22,5",9,BC696="23 a 25",10,TRUE(),"Fuera de rango"))</f>
        <v>1</v>
      </c>
      <c r="BE696" s="9" t="n">
        <v>6</v>
      </c>
      <c r="BF696" s="10" t="str">
        <f aca="false">IF(BE696="","",IF(AND(BE696&gt;=-20,BE696&lt;=-10),"-20 a -10",IF(AND(BE696&gt;=-9.5,BE696&lt;=0.5),"-9,5 a 0,5",IF(AND(BE696&gt;=1,BE696&lt;=11),"1 a 11",IF(AND(BE696&gt;=11.5,BE696&lt;=20.5),"11,5 a 20,5",IF(BE696=21,"21",IF(AND(BE696&gt;=21.5,BE696&lt;=31.5),"21,5 a 31,5",IF(AND(BE696&gt;=32,BE696&lt;=42),"32 a 42","Fuera de rango"))))))))</f>
        <v>1 a 11</v>
      </c>
      <c r="BG696" s="11" t="n">
        <f aca="false">IF(BF696="","",IF(BF696="-20 a -10",1,IF(BF696="-9,5 a 0,5",2,IF(BF696="1 a 11",3,IF(BF696="11,5 a 20,5",4,IF(BF696="21","NORMA",IF(BF696="21,5 a 31,5",5,IF(BF696="32 a 42",6,""))))))))</f>
        <v>3</v>
      </c>
      <c r="BH696" s="9" t="n">
        <v>-2</v>
      </c>
      <c r="BI696" s="10" t="str">
        <f aca="false">IF(BH696="","",IF(AND(BH696&gt;=-20,BH696&lt;=-15),"-20 a -15",IF(AND(BH696&gt;=-14.5,BH696&lt;=-9.5),"-14,5 a -9,5",IF(AND(BH696&gt;=-9,BH696&lt;=-4),"-9 a -4",IF(AND(BH696&gt;=-3.5,BH696&lt;=2.5),"-3,5 a 2,5",IF(AND(BH696&gt;=3,BH696&lt;=8),"3 a 8",IF(AND(BH696&gt;=8.5,BH696&lt;=14.5),"8,5 a 14,5",IF(BH696=15,"15",IF(AND(BH696&gt;=15.5,BH696&lt;=20.5),"15,5 a 20,5",IF(AND(BH696&gt;=21,BH696&lt;=26),"21 a 26","Fuera de rango"))))))))))</f>
        <v>-3,5 a 2,5</v>
      </c>
      <c r="BJ696" s="11" t="n">
        <f aca="false">IF(BI696="","",IF(BI696="-20 a -15",1,IF(BI696="-14,5 a -9,5",2,IF(BI696="-9 a -4",3,IF(BI696="-3,5 a 2,5",4,IF(BI696="3 a 8",5,IF(BI696="8,5 a 14,5",6,IF(BI696="15","NORMA",IF(BI696="15,5 a 20,5",7,IF(BI696="21 a 26",8,IF(BI696="26,5 a 31,5",9,"")))))))))))</f>
        <v>4</v>
      </c>
      <c r="BK696" s="9" t="n">
        <v>0</v>
      </c>
      <c r="BL696" s="10" t="str">
        <f aca="false">IF(BK696="","",IF(AND(BK696&gt;=0,BK696&lt;=2),"0 - 2",IF(AND(BK696&gt;=2.5,BK696&lt;=4.5),"2,5 - 4,5",IF(AND(BK696&gt;=5,BK696&lt;=7),"5 - 7",IF(AND(BK696&gt;=7.5,BK696&lt;=9.5),"7,5 - 9,5",IF(AND(BK696&gt;=10,BK696&lt;=12),"10 - 12",IF(AND(BK696&gt;=12.5,BK696&lt;=13.5),"12,5 - 13,5",IF(BK696=14,"14",IF(AND(BK696&gt;=14.5,BK696&lt;=16.5),"14,5 - 16,5",IF(AND(BK696&gt;=17,BK696&lt;=19),"17 - 19",IF(AND(BK696&gt;=19.5,BK696&lt;=21.5),"19,5 - 21,5",IF(AND(BK696&gt;=22,BK696&lt;=24),"22 - 24",IF(AND(BK696&gt;=24.5,BK696&lt;=26.5),"24,5 - 26,5",IF(AND(BK696&gt;=27,BK696&lt;=29),"27 - 29",IF(AND(BK696&gt;=29.5,BK696&lt;=30),"29,5 - 30","Fuera de rango")))))))))))))))</f>
        <v>0 - 2</v>
      </c>
      <c r="BM696" s="11" t="n">
        <f aca="false">IF(BL696="","",IF(BL696="0 - 2",1,IF(BL696="2,5 - 4,5",2,IF(BL696="5 - 7",3,IF(BL696="7,5 - 9,5",4,IF(BL696="10 - 12",5,IF(BL696="12,5 - 13,5",6,IF(BL696="14","NORMA",IF(BL696="14,5 - 16,5",7,IF(BL696="17 - 19",8,IF(BL696="19,5 - 21,5",9,IF(BL696="22 - 24",10,IF(BL696="24,5 - 26,5",11,IF(BL696="27 - 29",12,IF(BL696="29,5 - 30",13,"")))))))))))))))</f>
        <v>1</v>
      </c>
      <c r="BN696" s="9" t="n">
        <v>23</v>
      </c>
      <c r="BO696" s="11" t="str">
        <f aca="false">IF(BN696="","",IF(AND(BN696&gt;=-20,BN696&lt;=-10),"-20 a -10",IF(AND(BN696&gt;=-9.5,BN696&lt;=0.5),"-9,5 a 0,5",IF(AND(BN696&gt;=1,BN696&lt;=11),"1 a 11",IF(AND(BN696&gt;=11.5,BN696&lt;=21.5),"11,5 a 21,5",IF(BN696=22,"22",IF(AND(BN696&gt;=22.5,BN696&lt;=32.5),"22,5 a 32,5",IF(AND(BN696&gt;=33,BN696&lt;=43),"33 a 43","Fuera de rango"))))))))</f>
        <v>22,5 a 32,5</v>
      </c>
      <c r="BP696" s="11" t="n">
        <f aca="false">IF(BO696="","",IF(BO696="-20 a -10",1,IF(BO696="-9,5 a 0,5",2,IF(BO696="1 a 11",3,IF(BO696="11,5 a 21,5",4,IF(BO696="22","NORMA",IF(BO696="22,5 a 32,5",5,IF(BO696="33 a 43",6,""))))))))</f>
        <v>5</v>
      </c>
      <c r="BQ696" s="9" t="n">
        <v>12</v>
      </c>
      <c r="BR696" s="10" t="str">
        <f aca="false">IF(BQ696="","",IF(AND(BQ696&gt;=-20,BQ696&lt;=-15),"-20 a -15",IF(AND(BQ696&gt;=-14.5,BQ696&lt;=-9.5),"-14,5 a -9,5",IF(AND(BQ696&gt;=-9,BQ696&lt;=-4),"-9 a -4",IF(AND(BQ696&gt;=-3.5,BQ696&lt;=2.5),"-3,5 a 2,5",IF(AND(BQ696&gt;=3,BQ696&lt;=8),"3 a 8",IF(AND(BQ696&gt;=8.5,BQ696&lt;=13.5),"8,5 a 13,5",IF(AND(BQ696&gt;=14,BQ696&lt;=17.5),"14 a 17,5",IF(BQ696=18,"18",IF(AND(BQ696&gt;=18.5,BQ696&lt;=23.5),"18,5 a 23,5",IF(AND(BQ696&gt;=24,BQ696&lt;=29),"24 a 29",IF(AND(BQ696&gt;=29.5,BQ696&lt;=34.5),"29,5 a 34,5",IF(AND(BQ696&gt;=35,BQ696&lt;=40),"35 a 40","Fuera de rango")))))))))))))</f>
        <v>8,5 a 13,5</v>
      </c>
      <c r="BS696" s="11" t="n">
        <f aca="false">IF(BR696="","",IF(BR696="-20 a -15",1,IF(BR696="-14,5 a -9,5",2,IF(BR696="-9 a -4",3,IF(BR696="-3,5 a 2,5",4,IF(BR696="3 a 8",5,IF(BR696="8,5 a 13,5",6,IF(BR696="14 a 17,5",7,IF(BR696="18","NORMA",IF(BR696="18,5 a 23,5",8,IF(BR696="24 a 29",9,IF(BR696="29,5 a 34,5",10,IF(BR696="35 a 40",11,"")))))))))))))</f>
        <v>6</v>
      </c>
      <c r="BT696" s="9" t="n">
        <v>0</v>
      </c>
      <c r="BU696" s="10" t="str">
        <f aca="false">IF(BT696="","",IF(AND(BT696&gt;=-20,BT696&lt;=-18),"-20 a -18",IF(AND(BT696&gt;=-17.5,BT696&lt;=-15.5),"-17,5 a -15,5",IF(AND(BT696&gt;=-15,BT696&lt;=-13),"-15 a -13",IF(AND(BT696&gt;=-12.5,BT696&lt;=-10.5),"-12,5 a -10,5",IF(AND(BT696&gt;=-10,BT696&lt;=-8),"-10 a -8",IF(AND(BT696&gt;=-7.5,BT696&lt;=-5.5),"-7,5 a -5,5",IF(AND(BT696&gt;=-5,BT696&lt;=-3),"-5 a -3",IF(AND(BT696&gt;=-2.5,BT696&lt;=-0.5),"-2,5 a -0,5",IF(BT696=0,"0",IF(AND(BT696&gt;=0.5,BT696&lt;=2.5),"0,5 a 2,5",IF(AND(BT696&gt;=3,BT696&lt;=5),"3 a 5",IF(AND(BT696&gt;=5.5,BT696&lt;=7.5),"5,5 a 7,5",IF(AND(BT696&gt;=8,BT696&lt;=10),"8 a 10",IF(AND(BT696&gt;=10.5,BT696&lt;=12.5),"10,5 a 12,5",IF(AND(BT696&gt;=13,BT696&lt;=15),"13 a 15",IF(AND(BT696&gt;=15.5,BT696&lt;=17.5),"15,5 a 17,5",IF(AND(BT696&gt;=18,BT696&lt;=20),"18 a 20","Fuera de rango"))))))))))))))))))</f>
        <v>0</v>
      </c>
      <c r="BV696" s="11" t="str">
        <f aca="false">IF(BT696="","",IF(BT696=0,"NORMA",IF(AND(BT696&gt;=-20,BT696&lt;=-18),2,IF(AND(BT696&gt;=-17.5,BT696&lt;=-15.5),2,IF(AND(BT696&gt;=-15,BT696&lt;=-13),3,IF(AND(BT696&gt;=-12.5,BT696&lt;=-10.5),4,IF(AND(BT696&gt;=-10,BT696&lt;=-8),5,IF(AND(BT696&gt;=-7.5,BT696&lt;=-5.5),6,IF(AND(BT696&gt;=-5,BT696&lt;=-3),7,IF(AND(BT696&gt;=-2.5,BT696&lt;=-0.5),8,IF(AND(BT696&gt;=0.5,BT696&lt;=2.5),9,IF(AND(BT696&gt;=3,BT696&lt;=5),10,IF(AND(BT696&gt;=5.5,BT696&lt;=7.5),11,IF(AND(BT696&gt;=8,BT696&lt;=10),12,IF(AND(BT696&gt;=10.5,BT696&lt;=12.5),13,IF(AND(BT696&gt;=13,BT696&lt;=15),14,IF(AND(BT696&gt;=15.5,BT696&lt;=17.5),15,IF(AND(BT696&gt;=18,BT696&lt;=20),16,"Fuera de rango"))))))))))))))))))</f>
        <v>NORMA</v>
      </c>
      <c r="BW696" s="9" t="n">
        <v>-3</v>
      </c>
      <c r="BX696" s="10" t="n">
        <f aca="false">18.5- (0.3*H696)</f>
        <v>8.3</v>
      </c>
      <c r="BY696" s="10" t="n">
        <f aca="false">(BW696)-(BX696)</f>
        <v>-11.3</v>
      </c>
      <c r="BZ696" s="10" t="str">
        <f aca="false">IF(BY696="","",IF(BY696&lt;-27.5,"De -30 a -28",IF(BY696&lt;-25,"De -27,5 a -25,5",IF(BY696&lt;-22.5,"De -25 a -23",IF(BY696&lt;-20,"De -22,5 a -20,5",IF(BY696&lt;-17.5,"De -20 a -18",IF(BY696&lt;-15,"De -17,5 a -15,5",IF(BY696&lt;-12.5,"De -15 a -13",IF(BY696&lt;-10,"De -12,5 a -10,5",IF(BY696&lt;-7.5,"De -10 a -8",IF(BY696&lt;-5,"De -7,5 a -5,5",IF(BY696&lt;-2.5,"De -5 a -3",IF(BY696&lt;0,"De -2,5 a -0,5",IF(BY696&lt;2.5,"De 0 a 2",IF(BY696&lt;5,"De 2,5 a 4,5",IF(BY696&lt;7.5,"De 5 a 7",IF(BY696&lt;10,"De 7,5 a 9,5",IF(BY696&lt;12.5,"De 10 a 12",IF(BY696&lt;15,"De 12,5 a 14,5",IF(BY696&lt;17.5,"De 15 a 17",IF(BY696&lt;20,"De 17,5 a 19,5",IF(BY696&lt;22.5,"De 20 a 22",IF(BY696&lt;25,"De 22,5 a 24,5",IF(BY696&lt;27.5,"De 25 a 27","De 27,5 a 30"))))))))))))))))))))))))</f>
        <v>De -12,5 a -10,5</v>
      </c>
      <c r="CA696" s="12" t="n">
        <f aca="false">IF(BY696="","",IF(BY696&lt;=-28,1,IF(BY696&lt;=-25.5,2,IF(BY696&lt;=-23,3,IF(BY696&lt;=-20.5,4,IF(BY696&lt;=-18,5,IF(BY696&lt;=-15.5,6,IF(BY696&lt;=-13,7,IF(BY696&lt;=-10.5,8,IF(BY696&lt;=-8,9,IF(BY696&lt;=-5.5,10,IF(BY696&lt;=-3,11,IF(BY696&lt;=-0.5,12,IF(BY696&lt;=2,13,IF(BY696&lt;=4.5,14,IF(BY696&lt;=7,15,IF(BY696&lt;=9.5,16,IF(BY696&lt;=12,17,IF(BY696&lt;=14.5,18,IF(BY696&lt;=17,19,IF(BY696&lt;=19.5,20,IF(BY696&lt;=22,21,IF(BY696&lt;=24.5,22,IF(BY696&lt;=27,23,IF(BY696&lt;=30,24,"Fuera de rango")))))))))))))))))))))))))</f>
        <v>8</v>
      </c>
      <c r="CB696" s="9" t="n">
        <v>-3.25</v>
      </c>
      <c r="CC696" s="10" t="n">
        <f aca="false">18.5- (0.3*H696)</f>
        <v>8.3</v>
      </c>
      <c r="CD696" s="10" t="n">
        <f aca="false">(CB696)-(CC696)</f>
        <v>-11.55</v>
      </c>
      <c r="CE696" s="10" t="str">
        <f aca="false">IF(CD696="","",IF(CD696&lt;-27.5,"De -30 a -28",IF(CD696&lt;-25,"De -27,5 a -25,5",IF(CD696&lt;-22.5,"De -25 a -23",IF(CD696&lt;-20,"De -22,5 a -20,5",IF(CD696&lt;-17.5,"De -20 a -18",IF(CD696&lt;-15,"De -17,5 a -15,5",IF(CD696&lt;-12.5,"De -15 a -13",IF(CD696&lt;-10,"De -12,5 a -10,5",IF(CD696&lt;-7.5,"De -10 a -8",IF(CD696&lt;-5,"De -7,5 a -5,5",IF(CD696&lt;-2.5,"De -5 a -3",IF(CD696&lt;0,"De -2,5 a -0,5",IF(CD696&lt;=2,"De 0 a 2",IF(CD696&lt;=4.5,"De 2,5 a 4,5",IF(CD696&lt;=7,"De 5 a 7",IF(CD696&lt;=9.5,"De 7,5 a 9,5",IF(CD696&lt;=12,"De 10 a 12",IF(CD696&lt;=14.5,"De 12,5 a 14,5",IF(CD696&lt;=17,"De 15 a 17",IF(CD696&lt;=19.5,"De 17,5 a 19,5",IF(CD696&lt;=22,"De 20 a 22",IF(CD696&lt;=24.5,"De 22,5 a 24,5",IF(CD696&lt;=27,"De 25 a 27","De 27,5 a 30"))))))))))))))))))))))))</f>
        <v>De -12,5 a -10,5</v>
      </c>
      <c r="CF696" s="12" t="n">
        <f aca="false">IF(CD696="","",IF(CD696&lt;-27.5,1,IF(CD696&lt;-25,2,IF(CD696&lt;-22.5,3,IF(CD696&lt;-20,4,IF(CD696&lt;-17.5,5,IF(CD696&lt;-15,6,IF(CD696&lt;-12.5,7,IF(CD696&lt;-10,8,IF(CD696&lt;-7.5,9,IF(CD696&lt;-5,10,IF(CD696&lt;-2.5,11,IF(CD696&lt;0,12,IF(CD696&lt;2.5,13,IF(CD696&lt;5,14,IF(CD696&lt;7.5,15,IF(CD696&lt;10,16,IF(CD696&lt;12.5,17,IF(CD696&lt;15,18,IF(CD696&lt;17.5,19,IF(CD696&lt;20,20,IF(CD696&lt;22.5,21,IF(CD696&lt;25,22,IF(CD696&lt;27.5,23,24))))))))))))))))))))))))</f>
        <v>8</v>
      </c>
      <c r="CG696" s="9" t="n">
        <v>-1.25</v>
      </c>
      <c r="CH696" s="10" t="str">
        <f aca="false">IF(CG696="","",IF(AND(CG696&gt;=-10,CG696&lt;=-9.5),"-10 a -9,5",IF(AND(CG696&gt;-9.5,CG696&lt;=-8.5),"-9 a -8,5",IF(AND(CG696&gt;-8.5,CG696&lt;=-7.5),"-8 a -7,5",IF(AND(CG696&gt;-7.5,CG696&lt;=-6.5),"-7 a -6,5",IF(AND(CG696&gt;-6.5,CG696&lt;=-5.5),"-6 a -5,5",IF(AND(CG696&gt;-5.5,CG696&lt;=-4.5),"-5 a -4,5",IF(AND(CG696&gt;-4.5,CG696&lt;=-3.5),"-4 a -3,5",IF(AND(CG696&gt;-3.5,CG696&lt;=-2.5),"-3 a -2,5",IF(CG696=-2.25,"-2,25",IF(AND(CG696&gt;-2.5,CG696&lt;=-1.5),"-2 a -1,5",IF(AND(CG696&gt;-1.5,CG696&lt;=-0.5),"-1 a -0,5",IF(AND(CG696&gt;-0.5,CG696&lt;=0.5),"0 a 0,5",IF(AND(CG696&gt;0.5,CG696&lt;=1.5),"1 a 1,5",IF(AND(CG696&gt;1.5,CG696&lt;=2.5),"2 a 2,5",IF(AND(CG696&gt;2.5,CG696&lt;=3.5),"3 a 3,5",IF(AND(CG696&gt;3.5,CG696&lt;=4.5),"4 a 4,5",IF(AND(CG696&gt;4.5,CG696&lt;=5.5),"5 a 5,5",IF(AND(CG696&gt;5.5,CG696&lt;=6.5),"6 a 6,5",IF(AND(CG696&gt;6.5,CG696&lt;=7.5),"7 a 7,5",IF(AND(CG696&gt;7.5,CG696&lt;=8.5),"8 a 8,5",IF(AND(CG696&gt;8.5,CG696&lt;=9.5),"9 a 9,5",IF(CG696&gt;=10,"10","Fuera de rango")))))))))))))))))))))))</f>
        <v>-1 a -0,5</v>
      </c>
      <c r="CI696" s="11" t="n">
        <f aca="false">IF(CG696="","",IF(CG696=-2.25,"NORMA",IF(CG696&lt;=-9.5,1,IF(CG696&lt;=-8.5,2,IF(CG696&lt;=-7.5,3,IF(CG696&lt;=-6.5,4,IF(CG696&lt;=-5.5,5,IF(CG696&lt;=-4.5,6,IF(CG696&lt;=-3.5,7,IF(CG696&lt;=-2.5,8,IF(CG696&lt;=-1.5,9,IF(CG696&lt;=-0.5,10,IF(CG696&lt;=0.5,11,IF(CG696&lt;=1.5,12,IF(CG696&lt;=2.5,13,IF(CG696&lt;=3.5,14,IF(CG696&lt;=4.5,15,IF(CG696&lt;=5.5,16,IF(CG696&lt;=6.5,17,IF(CG696&lt;=7.5,18,IF(CG696&lt;=8.5,19,IF(CG696&lt;=9.5,20,IF(CG696=10,21,"Fuera de rango")))))))))))))))))))))))</f>
        <v>10</v>
      </c>
      <c r="CJ696" s="9" t="n">
        <v>3</v>
      </c>
      <c r="CK696" s="10" t="str">
        <f aca="false">IF(CJ696="","",IF(AND(CJ696&gt;=-6,CJ696&lt;=-5.5),"-6 a -5,5",IF(AND(CJ696&gt;-5.5,CJ696&lt;=-4.5),"-5 a -4,5",IF(AND(CJ696&gt;-4.5,CJ696&lt;=-3.5),"-4 a -3,5",IF(AND(CJ696&gt;-3.5,CJ696&lt;=-2.5),"-3 a -2,5",IF(AND(CJ696&gt;-2.5,CJ696&lt;=-1.5),"-2 a -1,5",IF(AND(CJ696&gt;-1.5,CJ696&lt;=-0.5),"-1 a -0,5",IF(AND(CJ696&gt;-0.5,CJ696&lt;=0.5),"0 a 0,5",IF(AND(CJ696&gt;0.5,CJ696&lt;=1.5),"1 a 1,5",IF(AND(CJ696&gt;1.5,CJ696&lt;2.5),"2",IF(AND(CJ696&gt;=2.5,CJ696&lt;=3),"2,5 a 3",IF(AND(CJ696&gt;3,CJ696&lt;=4),"3,5 a 4",IF(AND(CJ696&gt;4,CJ696&lt;=5),"4,5 a 5",IF(AND(CJ696&gt;5,CJ696&lt;=6),"5,5 a 6",IF(AND(CJ696&gt;6,CJ696&lt;=7),"6,5 a 7",IF(AND(CJ696&gt;7,CJ696&lt;=8),"7,5 a 8",IF(AND(CJ696&gt;8,CJ696&lt;=9.5),"8,5 a 9,5",IF(CJ696=10,"10","Fuera de rango"))))))))))))))))))</f>
        <v>2,5 a 3</v>
      </c>
      <c r="CL696" s="11" t="n">
        <f aca="false">IF(CK696="","",IF(OR(CK696="-6 a -5,5",CK696="-6 - -5,5"),1,IF(OR(CK696="-5 a -4,5",CK696="-5 - -4,5"),2,IF(OR(CK696="-4 a -3,5",CK696="-4 - -3,5"),3,IF(OR(CK696="-3 a -2,5",CK696="-3 - -2,5"),4,IF(OR(CK696="-2 a -1,5",CK696="-2 - -1,5"),5,IF(OR(CK696="-1 a -0,5",CK696="-1 - -0,5"),6,IF(OR(CK696="0 a 0,5",CK696="0 - 0,5"),7,IF(OR(CK696="1 a 1,5",CK696="1 - 1,5"),8,IF(CK696="2","NORMA",IF(OR(CK696="2,5 a 3",CK696="2,5 - 3"),9,IF(OR(CK696="3,5 a 4",CK696="3,5 - 4"),10,IF(OR(CK696="4,5 a 5",CK696="4,5 - 5"),11,IF(OR(CK696="5,5 a 6",CK696="5,5 - 6"),12,IF(OR(CK696="6,5 a 7",CK696="6,5 - 7"),13,IF(OR(CK696="7,5 a 8",CK696="7,5 - 8"),14,IF(OR(CK696="8,5 a 9",CK696="8,5 - 9,5",CK696="9 a 9,5"),15,IF(CK696="10",15,IF(OR(CK696="0,5 a 1",CK696="0,5 - 1"),7,"Fuera de rango")))))))))))))))))))</f>
        <v>9</v>
      </c>
      <c r="CO696" s="10" t="str">
        <f aca="false">IF(CM696&gt;0,"EME"," ")</f>
        <v> </v>
      </c>
      <c r="CQ696" s="10" t="str">
        <f aca="false">IF(CP696&gt;0,"0", " ")</f>
        <v> </v>
      </c>
      <c r="CR696" s="10" t="str">
        <f aca="false">IF(CP696&gt;0,"EME"," ")</f>
        <v> </v>
      </c>
      <c r="CS696" s="9" t="n">
        <v>0.25</v>
      </c>
      <c r="CV696" s="9" t="n">
        <v>0.75</v>
      </c>
      <c r="CY696" s="9" t="n">
        <v>0</v>
      </c>
      <c r="DB696" s="9" t="n">
        <v>0</v>
      </c>
      <c r="DC696" s="11" t="str">
        <f aca="false">IF(DB696&lt;0,"2"," ")</f>
        <v> </v>
      </c>
      <c r="DD696" s="11" t="str">
        <f aca="false">IF(DB696&lt;0,"MIO"," ")</f>
        <v> </v>
      </c>
      <c r="DE696" s="9" t="n">
        <v>-0.5</v>
      </c>
      <c r="DF696" s="10" t="str">
        <f aca="false">IF(DE696&lt;0,"3"," ")</f>
        <v>3</v>
      </c>
      <c r="DG696" s="10" t="str">
        <f aca="false">IF(DE696&lt;0,"AST"," ")</f>
        <v>AST</v>
      </c>
      <c r="DH696" s="9" t="n">
        <v>-0.75</v>
      </c>
      <c r="DI696" s="10" t="str">
        <f aca="false">IF(DH696&lt;0,"3"," ")</f>
        <v>3</v>
      </c>
      <c r="DJ696" s="10" t="str">
        <f aca="false">IF(DH696&lt;0,"AST"," ")</f>
        <v>AST</v>
      </c>
      <c r="DK696" s="9" t="n">
        <v>0</v>
      </c>
      <c r="DL696" s="10" t="str">
        <f aca="false">IF(DK696&gt;0,"4"," ")</f>
        <v> </v>
      </c>
      <c r="DM696" s="10" t="str">
        <f aca="false">IF(DK696&gt;0,"PRE"," ")</f>
        <v> </v>
      </c>
      <c r="DN696" s="9" t="n">
        <v>0</v>
      </c>
      <c r="DO696" s="10" t="str">
        <f aca="false">IF(DN696&gt;0,"4"," ")</f>
        <v> </v>
      </c>
      <c r="DP696" s="10" t="str">
        <f aca="false">IF(DN696&gt;0,"PRE"," ")</f>
        <v> </v>
      </c>
      <c r="DS696" s="12" t="str">
        <f aca="false">CONCATENATE(CO696,CU696,DA696,DG696,DM696)</f>
        <v> AST </v>
      </c>
      <c r="DT696" s="10" t="e">
        <f aca="false" t="array" ref="DT696">_xlfn.IFS(DS696="EME    ","0", DS696=" HIP   ","1", DS696="  MIO  ","2", DS696="   AST ","3", DS696="    PRE","4", DS696="EME   PRE","5", DS696=" HIP  PRE","6", DS696=" HIP AST ","7", DS696="  MIO PRE","8", DS696="  MIOAST ","9", DS696="   ASTPRE","10",DS696=" HIP ASTPRE","11", DS696="  MIOASTPRE","12", DS696="     ","0")</f>
        <v>#N/A</v>
      </c>
      <c r="DV696" s="1" t="e">
        <f aca="false" t="array" ref="DV696">_xlfn.IFS(DU696="SI","2", DU696="NO","1")</f>
        <v>#N/A</v>
      </c>
      <c r="DX696" s="11" t="str">
        <f aca="false">IF(DW696=0,"1","2")</f>
        <v>1</v>
      </c>
      <c r="DY696" s="11" t="str">
        <f aca="false" t="array" ref="DY696">_xlfn.IFS(DW696=0,"0", DW696=0.25, "1", DW696=0.5,"2", DW696=0.75,"3", DW696=1,"4",DW696=1.25,"5", DW696=1.5,"6", DW696=1.75,"7", DW696=2,"8")</f>
        <v>0</v>
      </c>
      <c r="EA696" s="11" t="str">
        <f aca="false">IF(DZ696=0,"1","2")</f>
        <v>1</v>
      </c>
      <c r="EB696" s="11" t="str">
        <f aca="false" t="array" ref="EB696">_xlfn.IFS(DZ696=0,"0", DZ696=0.25, "1", DZ696=0.5,"2", DZ696=0.75,"3", DZ696=1,"4",DZ696=1.25,"5", DZ696=1.5,"6", DZ696=1.75,"7", DZ696=2,"8")</f>
        <v>0</v>
      </c>
      <c r="ED696" s="10" t="str">
        <f aca="false">IF(EC696=0,"1","2")</f>
        <v>1</v>
      </c>
      <c r="EE696" s="11" t="str">
        <f aca="false" t="array" ref="EE696">_xlfn.IFS(EC696=0,"0", EC696=-0.25, "1", EC696=-0.5,"2", EC696=-0.75,"3", EC696=-1,"4",EC696=-1.25,"5", EC696=-1.5,"6", EC696=-1.75,"7", EC696=-2,"8", EC696=-2.25,"9",EC696=-2.5,"10", EC696=-2.75,"11", EC696=-3,"12", EC696=-3.25,"13", EC696=-3.5,"14", EC696=-3.75,"15",EC696=-4,"16")</f>
        <v>0</v>
      </c>
      <c r="EG696" s="10" t="str">
        <f aca="false">IF(EF696=0,"1","2")</f>
        <v>1</v>
      </c>
      <c r="EH696" s="11" t="str">
        <f aca="false" t="array" ref="EH696">_xlfn.IFS(EF696=0,"0", EF696=-0.25, "1", EF696=-0.5,"2", EF696=-0.75,"3", EF696=-1,"4",EF696=-1.25,"5", EF696=-1.5,"6", EF696=-1.75,"7", EF696=-2,"8", EF696=-2.25,"9",EF696=-2.5,"10", EF696=-2.75,"11", EF696=-3,"12", EF696=-3.25,"13", EF696=-3.5,"14", EF696=-3.75,"15",EF696=-4,"16")</f>
        <v>0</v>
      </c>
      <c r="EJ696" s="11" t="str">
        <f aca="false">IF(EI696=0,"1","2")</f>
        <v>1</v>
      </c>
      <c r="EK696" s="11" t="str">
        <f aca="false" t="array" ref="EK696">_xlfn.IFS(EI696=0,"0", EI696=-0.25, "1", EI696=-0.5,"2", EI696=-0.75,"3", EI696=-1,"4",EI696=-1.25,"5", EI696=-1.5,"6", EI696=-1.75,"7", EI696=-2,"8", EI696=-2.25,"9", EI696=-2.25,"9",EI696=-2.5,"10", EI696=-2.75,"11", EI696=-3,"12", EI696=-3.25,"13", EI696=-3.5,"14", EI696=-3.75,"15",EI696=-4,"16", EI696=0.25, "17", EI696=0.5, "18")</f>
        <v>0</v>
      </c>
      <c r="EM696" s="11" t="str">
        <f aca="false">IF(EL696=0,"1","2")</f>
        <v>1</v>
      </c>
      <c r="EN696" s="11" t="str">
        <f aca="false" t="array" ref="EN696">_xlfn.IFS(EL696=0.25,"17",EL696=0.5,"18", EL696=0,"0", EL696=-0.25, "1", EL696=-0.5,"2", EL696=-0.75,"3", EL696=-1,"4",EL696=-1.25,"5", EL696=-1.5,"6", EL696=-1.75,"7", EL696=-2,"8",EL696= -2.25,"9",EL696=-2.5,"10",EL696= -2.75,"11",EL696= -3,"12",EL696= -3.25,"13",EL696= -3.5,"14",EL696= -3.75,"15",EL696=-4,"16")</f>
        <v>0</v>
      </c>
      <c r="EP696" s="11" t="str">
        <f aca="false">IF(EO696=0,"1","2")</f>
        <v>1</v>
      </c>
      <c r="EQ696" s="11" t="str">
        <f aca="false" t="array" ref="EQ696">_xlfn.IFS(EO696=0,"0", EO696=0.25, "1", EO696=0.5,"2", EO696=0.75,"3", EO696=1,"4",EO696=1.25,"5", EO696=1.5,"6", EO696=1.75,"7", EO696=2,"8", EO696=2.25,"9", EO696=2.25,"9",EO696=2.5,"10", EO696=2.75,"11", EO696=3,"12", EO696=3.25,"13", EO696=3.5,"14", EO696=3.75,"15",EO696=4,"16", EO696=-0.25, "17", bq=-0.5, "18")</f>
        <v>0</v>
      </c>
      <c r="ES696" s="11" t="str">
        <f aca="false">IF(ER696=0,"1","2")</f>
        <v>1</v>
      </c>
      <c r="ET696" s="11" t="str">
        <f aca="false" t="array" ref="ET696">_xlfn.IFS(ER696=0,"0", ER696=0.25, "1", ER696=0.5,"2", ER696=0.75,"3", ER696=1,"4",ER696=1.25,"5", ER696=1.5,"6", ER696=1.75,"7", ER696=2,"8", ER696=2.25,"9", ER696=2.25,"9",ER696=2.5,"10", ER696=2.75,"11", ER696=3,"12", ER696=3.25,"13", ER696=3.5,"14", ER696=3.75,"15",ER696=4,"16", ER696=-0.25, "17", bq=-0.5, "18")</f>
        <v>0</v>
      </c>
      <c r="EV696" s="14" t="e">
        <f aca="false">VLOOKUP(EU696,LEYENDA!$G$2:$H$8,2,TRUE())</f>
        <v>#N/A</v>
      </c>
      <c r="EW696" s="14" t="e">
        <f aca="false" t="array" ref="EW696">_xlfn.IFS(EV696="0-5","1", EV696="6-12","2", EV696="13-18","3", EV696="19-24","4", EV696="25-36","5", EV696="37-48","6", EV696="49-60","7")</f>
        <v>#N/A</v>
      </c>
    </row>
    <row r="697" customFormat="false" ht="13.5" hidden="false" customHeight="false" outlineLevel="0" collapsed="false">
      <c r="A697" s="1" t="n">
        <v>276</v>
      </c>
      <c r="B697" s="2" t="n">
        <v>4</v>
      </c>
      <c r="C697" s="33" t="n">
        <v>43535</v>
      </c>
      <c r="E697" s="5" t="str">
        <f aca="false">VLOOKUP(A697,'286'!$A$3:$J$6279,10,FALSE())</f>
        <v>VALLEJO BERMEJO, MIGUEL</v>
      </c>
      <c r="F697" s="4" t="str">
        <f aca="false">VLOOKUP(A697,'286'!$A$3:$I$1768,3,FALSE())</f>
        <v>VABERMI</v>
      </c>
      <c r="G697" s="6" t="n">
        <f aca="false">VLOOKUP(A697,'286'!$A$3:$I$1768,4,FALSE())</f>
        <v>30569</v>
      </c>
      <c r="H697" s="7" t="n">
        <f aca="false">YEAR(C697)-YEAR(G697)</f>
        <v>36</v>
      </c>
      <c r="I697" s="1" t="str">
        <f aca="false">VLOOKUP(H697,LEYENDA!$C$2:$D$6,2,TRUE())</f>
        <v>25-40</v>
      </c>
      <c r="J697" s="5" t="str">
        <f aca="false">VLOOKUP(A697,'286'!$A$3:$I$1768,7,FALSE())</f>
        <v>H</v>
      </c>
      <c r="K697" s="8" t="n">
        <f aca="false">VLOOKUP(A697,'286'!$A$3:$I$1768,2,FALSE())</f>
        <v>0</v>
      </c>
      <c r="L697" s="4" t="str">
        <f aca="false">VLOOKUP(A697,'286'!$A$3:$I$1768,8,FALSE())</f>
        <v>D</v>
      </c>
      <c r="M697" s="4" t="str">
        <f aca="false">VLOOKUP(A697,'286'!$A$3:$I$1768,9,FALSE())</f>
        <v>D</v>
      </c>
      <c r="N697" s="8" t="str">
        <f aca="false">IF(R697=O697, "MISMA","CONTRARIA")</f>
        <v>MISMA</v>
      </c>
      <c r="O697" s="8" t="str">
        <f aca="false" t="array" ref="O697">_xlfn.IFS(L697="D","1", L697="I","2")</f>
        <v>1</v>
      </c>
      <c r="P697" s="8" t="e">
        <f aca="false" t="array" ref="P697">_xlfn.IFS(K697="OD","1", K697="OI","2")</f>
        <v>#N/A</v>
      </c>
      <c r="Q697" s="1" t="str">
        <f aca="false" t="array" ref="Q697">_xlfn.IFS(J697="M","1", J697="H","2")</f>
        <v>2</v>
      </c>
      <c r="R697" s="8" t="str">
        <f aca="false" t="array" ref="R697">_xlfn.IFS(M697="D","1", M697="I","2")</f>
        <v>1</v>
      </c>
      <c r="S697" s="1" t="str">
        <f aca="false" t="array" ref="S697">_xlfn.IFS(N697="CONTRARIA", "1",N697= "MISMA","2")</f>
        <v>2</v>
      </c>
      <c r="T697" s="1" t="str">
        <f aca="false" t="array" ref="T697">_xlfn.IFS(I697="0-12","1", I697="13-24","2", I697="25-40","3", I697="41-60","4", I697="61-100","5")</f>
        <v>3</v>
      </c>
      <c r="U697" s="9" t="n">
        <v>-4</v>
      </c>
      <c r="V697" s="10" t="str">
        <f aca="false">IF(U697="","",IF(AND(U697&gt;=-9,U697&lt;=-6.5),"-9 a -6,5",IF(AND(U697&gt;=-6,U697&lt;=-3.5),"-6 a -3,5",IF(AND(U697&gt;=-3,U697&lt;=-1),"-3 a -1",IF(U697=-0.5,"-0,5",IF(AND(U697&gt;=0,U697&lt;=2.5),"0 a 2,5",IF(AND(U697&gt;=3,U697&lt;=5.5),"3 a 5,5",IF(AND(U697&gt;=6,U697&lt;=8.5),"6 a 8,5",IF(AND(U697&gt;=9,U697&lt;=20),"9 a 20","Fuera de rango")))))))))</f>
        <v>-6 a -3,5</v>
      </c>
      <c r="W697" s="11" t="n">
        <f aca="false">IF(V697="","",IF(V697="-9 a -6,5",2,IF(V697="-6 a -3,5",3,IF(V697="-3 a -1",4,IF(V697="-0,5","NORMA",IF(V697="0 a 2,5",5,IF(V697="3 a 5,5",6,IF(V697="6 a 8,5",7,IF(V697="9 a 20",8,"Fuera de rango")))))))))</f>
        <v>3</v>
      </c>
      <c r="X697" s="9" t="n">
        <v>0</v>
      </c>
      <c r="Y697" s="11" t="str">
        <f aca="false">IF(X697="","",IF(AND(X697&gt;=0,X697&lt;=4),"0 a 4",IF(AND(X697&gt;=4.5,X697&lt;=8.5),"4,5 a 8,5",IF(X697=9,"9",IF(AND(X697&gt;=9.5,X697&lt;=13),"9,5 a 13",IF(AND(X697&gt;=13.5,X697&lt;=20),"13,5 a 20",IF(AND(X697&gt;=20.5,X697&lt;=35),"20,5 a 35","Fuera de rango")))))))</f>
        <v>0 a 4</v>
      </c>
      <c r="Z697" s="11" t="n">
        <f aca="false">IF(Y697="","",IF(Y697="0 a 4",1,IF(Y697="4,5 a 8,5",2,IF(Y697="9","NORMA",IF(Y697="9,5 a 13",3,IF(Y697="13,5 a 20",4,IF(Y697="20,5 a 35",5,"Fuera de rango")))))))</f>
        <v>1</v>
      </c>
      <c r="AA697" s="9" t="n">
        <v>11</v>
      </c>
      <c r="AB697" s="10" t="str">
        <f aca="false">IF(AA697="","",IF(AND(AA697&gt;=0,AA697&lt;=9),"0 a 9",IF(AND(AA697&gt;=9.5,AA697&lt;=18.5),"9,5 a 18,5",IF(AA697=19,"19",IF(AND(AA697&gt;=19.5,AA697&lt;=28),"19,5 a 28",IF(AND(AA697&gt;=28.5,AA697&lt;=40),"28,5 a 40","Fuera de rango"))))))</f>
        <v>9,5 a 18,5</v>
      </c>
      <c r="AC697" s="11" t="n">
        <f aca="false" t="array" ref="AC697">_xlfn.IFS(AB697="","",AB697="0 a 9",1,AB697="9,5 a 18,5",2,AB697="19","NORMA",AB697="19,5 a 28",3,AB697="28,5 a 40",4,TRUE(),"Fuera de rango")</f>
        <v>2</v>
      </c>
      <c r="AD697" s="9" t="n">
        <v>5</v>
      </c>
      <c r="AE697" s="10" t="str">
        <f aca="false">IF(AD697="","",IF(AND(AD697&gt;=-10,AD697&lt;=0),"De -10 a 0",IF(AND(AD697&gt;=0.5,AD697&lt;=9.5),"0,5 a 9,5",IF(AD697=10,"10",IF(AND(AD697&gt;=10.5,AD697&lt;=20),"10,5 a 20",IF(AND(AD697&gt;=20.5,AD697&lt;=40),"20,5 a 40","Fuera de rango"))))))</f>
        <v>0,5 a 9,5</v>
      </c>
      <c r="AF697" s="12" t="n">
        <f aca="false">IF(AD697="","",IF(AND(AD697&gt;=-10,AD697&lt;=0),1,IF(AND(AD697&gt;=0.5,AD697&lt;=9.5),2,IF(AD697=10,"NORMA",IF(AND(AD697&gt;=10.5,AD697&lt;=20),3,IF(AND(AD697&gt;=20.5,AD697&lt;=40),4,""))))))</f>
        <v>2</v>
      </c>
      <c r="AG697" s="9" t="n">
        <v>7</v>
      </c>
      <c r="AH697" s="10" t="str">
        <f aca="false">IF(AG697="","",IF(AND(AG697&gt;=0,AG697&lt;=4),"0 a 4",IF(AND(AG697&gt;=4.5,AG697&lt;=8.5),"4,5 a 8,5",IF(AG697=9,"9",IF(AND(AG697&gt;=9.5,AG697&lt;=13),"9,5 a 13",IF(AND(AG697&gt;=13.5,AG697&lt;=25),"13,5 a 25","Fuera de rango"))))))</f>
        <v>4,5 a 8,5</v>
      </c>
      <c r="AI697" s="10" t="n">
        <f aca="false">IF(AH697="","",IF(AH697="0 a 4",1,IF(AH697="4,5 a 8,5",2,IF(AH697="9","NORMA",IF(AH697="9,5 a 13",3,IF(AH697="13,5 a 25",4,""))))))</f>
        <v>2</v>
      </c>
      <c r="AJ697" s="9" t="n">
        <v>5</v>
      </c>
      <c r="AK697" s="10" t="str">
        <f aca="false">IF(AJ697="","",IF(AND(AJ697&gt;=-15,AJ697&lt;=-10.5),"-15 a -10,5",IF(AND(AJ697&gt;=-10,AJ697&lt;=-4),"-10 a -4",IF(AND(AJ697&gt;=-4.5,AJ697&lt;=0),"-4,5 a 0",IF(AND(AJ697&gt;=0.5,AJ697&lt;=4.5),"0,5 a 4,5",IF(AJ697=5,"5",IF(AND(AJ697&gt;=5.5,AJ697&lt;=10),"5,5 a 10",IF(AND(AJ697&gt;=10.5,AJ697&lt;=20),"10,5 a 20","Fuera de rango"))))))))</f>
        <v>5</v>
      </c>
      <c r="AL697" s="11" t="str">
        <f aca="false">IF(AK697="","",IF(AK697="-15 a -10,5",1,IF(AK697="-10 a -4",2,IF(AK697="-4,5 a 0",3,IF(AK697="0,5 a 4,5",4,IF(AK697="5","NORMA",IF(AK697="5,5 a 10",5,IF(AK697="10,5 a 20",6,"Error"))))))))</f>
        <v>NORMA</v>
      </c>
      <c r="AM697" s="9" t="n">
        <v>0</v>
      </c>
      <c r="AN697" s="10" t="str">
        <f aca="false">IF(AM697="","",IF(AND(AM697&gt;=-7.5,AM697&lt;=-5.5),"-7,5 a -5,5",IF(AND(AM697&gt;=-5,AM697&lt;=-3),"-5 a -3",IF(AND(AM697&gt;=-2.5,AM697&lt;=-0.5),"-2,5 a -0,5",IF(AM697=0,"0,00",IF(AND(AM697&gt;=0.5,AM697&lt;=2.5),"0,5 a 2,5",IF(AND(AM697&gt;=3,AM697&lt;=5),"3 a 5",IF(AND(AM697&gt;=5.5,AM697&lt;=7.5),"5,5 a 7,5",IF(AND(AM697&gt;=8,AM697&lt;=10),"8 a 10","Fuera de rango")))))))))</f>
        <v>0,00</v>
      </c>
      <c r="AO697" s="11" t="str">
        <f aca="false">IF(AN697="","",IF(AN697="-7,5 a -5,5",1,IF(AN697="-5 a -3",2,IF(AN697="-2,5 a -0,5",3,IF(AN697="0,00","NORMA",IF(AN697="0,5 a 2,5",4,IF(AN697="3 a 5",5,IF(AN697="5,5 a 7,5",6,IF(AN697="8 a 10",7,"Error")))))))))</f>
        <v>NORMA</v>
      </c>
      <c r="AP697" s="9" t="n">
        <v>-10</v>
      </c>
      <c r="AQ697" s="10" t="str">
        <f aca="false">IF(AP697="","",IF(AND(AP697&gt;=-20,AP697&lt;=-9.5),"-20 a -9,5",IF(AND(AP697&gt;=-9,AP697&lt;=-6.5),"-9 a -6,5",IF(AP697=-6,"-6",IF(AND(AP697&gt;=-5.5,AP697&lt;=-3),"-5,5 a -3",IF(AND(AP697&gt;=-2.5,AP697&lt;=0),"-2,5 a 0",IF(AND(AP697&gt;=0.5,AP697&lt;=3),"0,5 a 3",IF(AND(AP697&gt;=3.5,AP697&lt;=6),"3,5 a 6",IF(AND(AP697&gt;=6.5,AP697&lt;=9),"6,5 a 9",IF(AND(AP697&gt;=9.5,AP697&lt;=20),"9,5 a 20","Fuera de rango"))))))))))</f>
        <v>-20 a -9,5</v>
      </c>
      <c r="AR697" s="11" t="n">
        <f aca="false">IF(AQ697="","",IF(AQ697="-20 a -9,5",1,IF(AQ697="-9 a -6,5",2,IF(AQ697="-6","NORMA",IF(AQ697="-5,5 a -3",3,IF(AQ697="-2,5 a 0",4,IF(AQ697="0,5 a 3",5,IF(AQ697="3,5 a 6",6,IF(AQ697="6,5 a 9",7,IF(AQ697="9,5 a 20",8,""))))))))))</f>
        <v>1</v>
      </c>
      <c r="AS697" s="9" t="n">
        <v>7</v>
      </c>
      <c r="AT697" s="10" t="str">
        <f aca="false">IF(AS697="","",IF(AND(AS697&gt;=-16,AS697&lt;=-14),"-16 a -14",IF(AND(AS697&gt;=-13.5,AS697&lt;=-11.5),"-13,5 a -11,5",IF(AND(AS697&gt;=-11,AS697&lt;=-9),"-11 a -9",IF(AND(AS697&gt;=-8.5,AS697&lt;=-6.5),"-8,5 a -6,5",IF(AND(AS697&gt;=-6,AS697&lt;=-4),"-6 a -4",IF(AND(AS697&gt;=-3.5,AS697&lt;=-1.5),"-3,5 a -1,5",IF(AND(AS697&gt;=-1,AS697&lt;=1),"-1 a 1",IF(AND(AS697&gt;=1.5,AS697&lt;=3.5),"1,5 a 3,5",IF(AND(AS697&gt;=4,AS697&lt;=6),"4 a 6",IF(AND(AS697&gt;=6.5,AS697&lt;=8.5),"6,5 a 8,5",IF(AND(AS697&gt;=9,AS697&lt;=11),"9 a 11",IF(AND(AS697&gt;=11.5,AS697&lt;=13.5),"11,5 a 13,5",IF(AND(AS697&gt;=14,AS697&lt;=16),"14 a 16",IF(AND(AS697&gt;=16.5,AS697&lt;=18.5),"16,5 a 18,5",IF(AND(AS697&gt;=19,AS697&lt;=21),"19 a 21","Fuera de rango"))))))))))))))))</f>
        <v>6,5 a 8,5</v>
      </c>
      <c r="AU697" s="11" t="n">
        <f aca="false" t="array" ref="AU697">IF(AT697="","",_xlfn.IFS(AT697="-16 a -14",1,AT697="-13,5 a -11,5",2,AT697="-11 a -9",3,AT697="-8,5 a -6,5",4,AT697="-6 a -4",5,AT697="-3,5 a -1,5",6,AT697="-1 a 1",7,AT697="1,5 a 3,5",8,AT697="4 a 6","NORMA",AT697="6,5 a 8,5",9,AT697="9 a 11",10,AT697="11,5 a 13,5",11,AT697="14 a 16",12,AT697="16,5 a 18,5",13,AT697="19 a 21",14,TRUE(),""))</f>
        <v>9</v>
      </c>
      <c r="AV697" s="9" t="n">
        <v>1</v>
      </c>
      <c r="AW697" s="10" t="str">
        <f aca="false">IF(AV697="","",IF(AND(AV697&gt;=-1,AV697&lt;=-0.5),"-1 a -0,5",IF(AND(AV697&gt;-0.5,AV697&lt;=0),"De -0,5 a 0",IF(AND(AV697&gt;=0.25,AV697&lt;=0.75),"0,25 a 0,75",IF(AND(AV697&gt;=1,AV697&lt;=1.5),"1 a 1,5",IF(AND(AV697&gt;=1.75,AV697&lt;=2.25),"1,75 a 2,25",IF(AND(AV697&gt;=2.5,AV697&lt;=3),"2,5 a 3",IF(AND(AV697&gt;=3.25,AV697&lt;=3.75),"3,25 a 3,75","Fuera de rango"))))))))</f>
        <v>1 a 1,5</v>
      </c>
      <c r="AX697" s="10" t="n">
        <f aca="false">IF(AW697="","",IF(OR(AW697="-1 a -0,5",AW697="-1 a -0.5"),1,IF(OR(AW697="De -0,5 a 0",AW697="-0,5 a 0",AW697="De -0.5 a 0"),2,IF(OR(AW697="0,25 a 0,75",AW697="0.25 a 0.75"),"NORMA",IF(OR(AW697="1 a 1,5",AW697="1 a 1.5"),3,IF(OR(AW697="1,75 a 2,25",AW697="1.75 a 2.25"),4,IF(OR(AW697="2,5 a 3",AW697="2.5 a 3"),5,IF(OR(AW697="3,25 a 3,75",AW697="3.25 a 3.75"),6,""))))))))</f>
        <v>3</v>
      </c>
      <c r="AY697" s="9" t="n">
        <v>-9</v>
      </c>
      <c r="AZ697" s="10" t="str">
        <f aca="false">IF(AY697="","",IF(AND(AY697&gt;=-20,AY697&lt;=-9.5),"-20 a -9,5",IF(AND(AY697&gt;=-9,AY697&lt;=-6.5),"-9 a -6,5",IF(AY697=-6,"-6",IF(AND(AY697&gt;=-5.5,AY697&lt;=-3),"-5,5 a -3",IF(AND(AY697&gt;=-2.5,AY697&lt;=0),"-2,5 a 0",IF(AND(AY697&gt;=0.5,AY697&lt;=3),"0,5 a 3",IF(AND(AY697&gt;=3.5,AY697&lt;=6),"3,5 a 6","Fuera de rango"))))))))</f>
        <v>-9 a -6,5</v>
      </c>
      <c r="BA697" s="11" t="n">
        <f aca="false">IF(AZ697="","",IF(AZ697="-20 a -9,5",1,IF(AZ697="-9 a -6,5",2,IF(AZ697="-6","NORMA",IF(AZ697="-5,5 a -3",3,IF(AZ697="-2,5 a 0",4,IF(AZ697="0,5 a 3",5,IF(AZ697="3,5 a 6",6,""))))))))</f>
        <v>2</v>
      </c>
      <c r="BB697" s="9" t="n">
        <v>0</v>
      </c>
      <c r="BC697" s="10" t="str">
        <f aca="false" t="array" ref="BC697">IF(BB697="","",_xlfn.IFS(AND(BB697&gt;=0,BB697&lt;=2),"0 a 2",AND(BB697&gt;=2.5,BB697&lt;=4.5),"2,5 a 4,5",AND(BB697&gt;=5,BB697&lt;=7),"5 a 7",AND(BB697&gt;=7.5,BB697&lt;=9.5),"7,5 a 9,5",AND(BB697&gt;=10,BB697&lt;=12),"10 a 12",AND(BB697&gt;=12.5,BB697&lt;=14.5),"12,5 a 14,5",BB697=15,"15",AND(BB697&gt;=15.5,BB697&lt;=17.5),"15,5 a 17,5",AND(BB697&gt;=18,BB697&lt;=20),"18 a 20",AND(BB697&gt;=20.5,BB697&lt;=22.5),"20,5 a 22,5",AND(BB697&gt;=23,BB697&lt;=25),"23 a 25",TRUE(),"Fuera de rango"))</f>
        <v>0 a 2</v>
      </c>
      <c r="BD697" s="11" t="n">
        <f aca="false" t="array" ref="BD697">IF(BC697="","",_xlfn.IFS(BC697="0 a 2",1,BC697="2,5 a 4,5",2,BC697="5 a 7",3,BC697="7,5 a 9,5",4,BC697="10 a 12",5,BC697="12,5 a 14,5",6,BC697="15","NORMA",BC697="15,5 a 17,5",7,BC697="18 a 20",8,BC697="20,5 a 22,5",9,BC697="23 a 25",10,TRUE(),"Fuera de rango"))</f>
        <v>1</v>
      </c>
      <c r="BE697" s="9" t="n">
        <v>7</v>
      </c>
      <c r="BF697" s="10" t="str">
        <f aca="false">IF(BE697="","",IF(AND(BE697&gt;=-20,BE697&lt;=-10),"-20 a -10",IF(AND(BE697&gt;=-9.5,BE697&lt;=0.5),"-9,5 a 0,5",IF(AND(BE697&gt;=1,BE697&lt;=11),"1 a 11",IF(AND(BE697&gt;=11.5,BE697&lt;=20.5),"11,5 a 20,5",IF(BE697=21,"21",IF(AND(BE697&gt;=21.5,BE697&lt;=31.5),"21,5 a 31,5",IF(AND(BE697&gt;=32,BE697&lt;=42),"32 a 42","Fuera de rango"))))))))</f>
        <v>1 a 11</v>
      </c>
      <c r="BG697" s="11" t="n">
        <f aca="false">IF(BF697="","",IF(BF697="-20 a -10",1,IF(BF697="-9,5 a 0,5",2,IF(BF697="1 a 11",3,IF(BF697="11,5 a 20,5",4,IF(BF697="21","NORMA",IF(BF697="21,5 a 31,5",5,IF(BF697="32 a 42",6,""))))))))</f>
        <v>3</v>
      </c>
      <c r="BH697" s="9" t="n">
        <v>2</v>
      </c>
      <c r="BI697" s="10" t="str">
        <f aca="false">IF(BH697="","",IF(AND(BH697&gt;=-20,BH697&lt;=-15),"-20 a -15",IF(AND(BH697&gt;=-14.5,BH697&lt;=-9.5),"-14,5 a -9,5",IF(AND(BH697&gt;=-9,BH697&lt;=-4),"-9 a -4",IF(AND(BH697&gt;=-3.5,BH697&lt;=2.5),"-3,5 a 2,5",IF(AND(BH697&gt;=3,BH697&lt;=8),"3 a 8",IF(AND(BH697&gt;=8.5,BH697&lt;=14.5),"8,5 a 14,5",IF(BH697=15,"15",IF(AND(BH697&gt;=15.5,BH697&lt;=20.5),"15,5 a 20,5",IF(AND(BH697&gt;=21,BH697&lt;=26),"21 a 26","Fuera de rango"))))))))))</f>
        <v>-3,5 a 2,5</v>
      </c>
      <c r="BJ697" s="11" t="n">
        <f aca="false">IF(BI697="","",IF(BI697="-20 a -15",1,IF(BI697="-14,5 a -9,5",2,IF(BI697="-9 a -4",3,IF(BI697="-3,5 a 2,5",4,IF(BI697="3 a 8",5,IF(BI697="8,5 a 14,5",6,IF(BI697="15","NORMA",IF(BI697="15,5 a 20,5",7,IF(BI697="21 a 26",8,IF(BI697="26,5 a 31,5",9,"")))))))))))</f>
        <v>4</v>
      </c>
      <c r="BK697" s="9" t="n">
        <v>20</v>
      </c>
      <c r="BL697" s="10" t="str">
        <f aca="false">IF(BK697="","",IF(AND(BK697&gt;=0,BK697&lt;=2),"0 - 2",IF(AND(BK697&gt;=2.5,BK697&lt;=4.5),"2,5 - 4,5",IF(AND(BK697&gt;=5,BK697&lt;=7),"5 - 7",IF(AND(BK697&gt;=7.5,BK697&lt;=9.5),"7,5 - 9,5",IF(AND(BK697&gt;=10,BK697&lt;=12),"10 - 12",IF(AND(BK697&gt;=12.5,BK697&lt;=13.5),"12,5 - 13,5",IF(BK697=14,"14",IF(AND(BK697&gt;=14.5,BK697&lt;=16.5),"14,5 - 16,5",IF(AND(BK697&gt;=17,BK697&lt;=19),"17 - 19",IF(AND(BK697&gt;=19.5,BK697&lt;=21.5),"19,5 - 21,5",IF(AND(BK697&gt;=22,BK697&lt;=24),"22 - 24",IF(AND(BK697&gt;=24.5,BK697&lt;=26.5),"24,5 - 26,5",IF(AND(BK697&gt;=27,BK697&lt;=29),"27 - 29",IF(AND(BK697&gt;=29.5,BK697&lt;=30),"29,5 - 30","Fuera de rango")))))))))))))))</f>
        <v>19,5 - 21,5</v>
      </c>
      <c r="BM697" s="11" t="n">
        <f aca="false">IF(BL697="","",IF(BL697="0 - 2",1,IF(BL697="2,5 - 4,5",2,IF(BL697="5 - 7",3,IF(BL697="7,5 - 9,5",4,IF(BL697="10 - 12",5,IF(BL697="12,5 - 13,5",6,IF(BL697="14","NORMA",IF(BL697="14,5 - 16,5",7,IF(BL697="17 - 19",8,IF(BL697="19,5 - 21,5",9,IF(BL697="22 - 24",10,IF(BL697="24,5 - 26,5",11,IF(BL697="27 - 29",12,IF(BL697="29,5 - 30",13,"")))))))))))))))</f>
        <v>9</v>
      </c>
      <c r="BN697" s="9" t="n">
        <v>21</v>
      </c>
      <c r="BO697" s="11" t="str">
        <f aca="false">IF(BN697="","",IF(AND(BN697&gt;=-20,BN697&lt;=-10),"-20 a -10",IF(AND(BN697&gt;=-9.5,BN697&lt;=0.5),"-9,5 a 0,5",IF(AND(BN697&gt;=1,BN697&lt;=11),"1 a 11",IF(AND(BN697&gt;=11.5,BN697&lt;=21.5),"11,5 a 21,5",IF(BN697=22,"22",IF(AND(BN697&gt;=22.5,BN697&lt;=32.5),"22,5 a 32,5",IF(AND(BN697&gt;=33,BN697&lt;=43),"33 a 43","Fuera de rango"))))))))</f>
        <v>11,5 a 21,5</v>
      </c>
      <c r="BP697" s="11" t="n">
        <f aca="false">IF(BO697="","",IF(BO697="-20 a -10",1,IF(BO697="-9,5 a 0,5",2,IF(BO697="1 a 11",3,IF(BO697="11,5 a 21,5",4,IF(BO697="22","NORMA",IF(BO697="22,5 a 32,5",5,IF(BO697="33 a 43",6,""))))))))</f>
        <v>4</v>
      </c>
      <c r="BQ697" s="9" t="n">
        <v>14</v>
      </c>
      <c r="BR697" s="10" t="str">
        <f aca="false">IF(BQ697="","",IF(AND(BQ697&gt;=-20,BQ697&lt;=-15),"-20 a -15",IF(AND(BQ697&gt;=-14.5,BQ697&lt;=-9.5),"-14,5 a -9,5",IF(AND(BQ697&gt;=-9,BQ697&lt;=-4),"-9 a -4",IF(AND(BQ697&gt;=-3.5,BQ697&lt;=2.5),"-3,5 a 2,5",IF(AND(BQ697&gt;=3,BQ697&lt;=8),"3 a 8",IF(AND(BQ697&gt;=8.5,BQ697&lt;=13.5),"8,5 a 13,5",IF(AND(BQ697&gt;=14,BQ697&lt;=17.5),"14 a 17,5",IF(BQ697=18,"18",IF(AND(BQ697&gt;=18.5,BQ697&lt;=23.5),"18,5 a 23,5",IF(AND(BQ697&gt;=24,BQ697&lt;=29),"24 a 29",IF(AND(BQ697&gt;=29.5,BQ697&lt;=34.5),"29,5 a 34,5",IF(AND(BQ697&gt;=35,BQ697&lt;=40),"35 a 40","Fuera de rango")))))))))))))</f>
        <v>14 a 17,5</v>
      </c>
      <c r="BS697" s="11" t="n">
        <f aca="false">IF(BR697="","",IF(BR697="-20 a -15",1,IF(BR697="-14,5 a -9,5",2,IF(BR697="-9 a -4",3,IF(BR697="-3,5 a 2,5",4,IF(BR697="3 a 8",5,IF(BR697="8,5 a 13,5",6,IF(BR697="14 a 17,5",7,IF(BR697="18","NORMA",IF(BR697="18,5 a 23,5",8,IF(BR697="24 a 29",9,IF(BR697="29,5 a 34,5",10,IF(BR697="35 a 40",11,"")))))))))))))</f>
        <v>7</v>
      </c>
      <c r="BT697" s="9" t="n">
        <v>0</v>
      </c>
      <c r="BU697" s="10" t="str">
        <f aca="false">IF(BT697="","",IF(AND(BT697&gt;=-20,BT697&lt;=-18),"-20 a -18",IF(AND(BT697&gt;=-17.5,BT697&lt;=-15.5),"-17,5 a -15,5",IF(AND(BT697&gt;=-15,BT697&lt;=-13),"-15 a -13",IF(AND(BT697&gt;=-12.5,BT697&lt;=-10.5),"-12,5 a -10,5",IF(AND(BT697&gt;=-10,BT697&lt;=-8),"-10 a -8",IF(AND(BT697&gt;=-7.5,BT697&lt;=-5.5),"-7,5 a -5,5",IF(AND(BT697&gt;=-5,BT697&lt;=-3),"-5 a -3",IF(AND(BT697&gt;=-2.5,BT697&lt;=-0.5),"-2,5 a -0,5",IF(BT697=0,"0",IF(AND(BT697&gt;=0.5,BT697&lt;=2.5),"0,5 a 2,5",IF(AND(BT697&gt;=3,BT697&lt;=5),"3 a 5",IF(AND(BT697&gt;=5.5,BT697&lt;=7.5),"5,5 a 7,5",IF(AND(BT697&gt;=8,BT697&lt;=10),"8 a 10",IF(AND(BT697&gt;=10.5,BT697&lt;=12.5),"10,5 a 12,5",IF(AND(BT697&gt;=13,BT697&lt;=15),"13 a 15",IF(AND(BT697&gt;=15.5,BT697&lt;=17.5),"15,5 a 17,5",IF(AND(BT697&gt;=18,BT697&lt;=20),"18 a 20","Fuera de rango"))))))))))))))))))</f>
        <v>0</v>
      </c>
      <c r="BV697" s="11" t="str">
        <f aca="false">IF(BT697="","",IF(BT697=0,"NORMA",IF(AND(BT697&gt;=-20,BT697&lt;=-18),2,IF(AND(BT697&gt;=-17.5,BT697&lt;=-15.5),2,IF(AND(BT697&gt;=-15,BT697&lt;=-13),3,IF(AND(BT697&gt;=-12.5,BT697&lt;=-10.5),4,IF(AND(BT697&gt;=-10,BT697&lt;=-8),5,IF(AND(BT697&gt;=-7.5,BT697&lt;=-5.5),6,IF(AND(BT697&gt;=-5,BT697&lt;=-3),7,IF(AND(BT697&gt;=-2.5,BT697&lt;=-0.5),8,IF(AND(BT697&gt;=0.5,BT697&lt;=2.5),9,IF(AND(BT697&gt;=3,BT697&lt;=5),10,IF(AND(BT697&gt;=5.5,BT697&lt;=7.5),11,IF(AND(BT697&gt;=8,BT697&lt;=10),12,IF(AND(BT697&gt;=10.5,BT697&lt;=12.5),13,IF(AND(BT697&gt;=13,BT697&lt;=15),14,IF(AND(BT697&gt;=15.5,BT697&lt;=17.5),15,IF(AND(BT697&gt;=18,BT697&lt;=20),16,"Fuera de rango"))))))))))))))))))</f>
        <v>NORMA</v>
      </c>
      <c r="BW697" s="9" t="n">
        <v>-3.5</v>
      </c>
      <c r="BX697" s="10" t="n">
        <f aca="false">18.5- (0.3*H697)</f>
        <v>7.7</v>
      </c>
      <c r="BY697" s="10" t="n">
        <f aca="false">(BW697)-(BX697)</f>
        <v>-11.2</v>
      </c>
      <c r="BZ697" s="10" t="str">
        <f aca="false">IF(BY697="","",IF(BY697&lt;-27.5,"De -30 a -28",IF(BY697&lt;-25,"De -27,5 a -25,5",IF(BY697&lt;-22.5,"De -25 a -23",IF(BY697&lt;-20,"De -22,5 a -20,5",IF(BY697&lt;-17.5,"De -20 a -18",IF(BY697&lt;-15,"De -17,5 a -15,5",IF(BY697&lt;-12.5,"De -15 a -13",IF(BY697&lt;-10,"De -12,5 a -10,5",IF(BY697&lt;-7.5,"De -10 a -8",IF(BY697&lt;-5,"De -7,5 a -5,5",IF(BY697&lt;-2.5,"De -5 a -3",IF(BY697&lt;0,"De -2,5 a -0,5",IF(BY697&lt;2.5,"De 0 a 2",IF(BY697&lt;5,"De 2,5 a 4,5",IF(BY697&lt;7.5,"De 5 a 7",IF(BY697&lt;10,"De 7,5 a 9,5",IF(BY697&lt;12.5,"De 10 a 12",IF(BY697&lt;15,"De 12,5 a 14,5",IF(BY697&lt;17.5,"De 15 a 17",IF(BY697&lt;20,"De 17,5 a 19,5",IF(BY697&lt;22.5,"De 20 a 22",IF(BY697&lt;25,"De 22,5 a 24,5",IF(BY697&lt;27.5,"De 25 a 27","De 27,5 a 30"))))))))))))))))))))))))</f>
        <v>De -12,5 a -10,5</v>
      </c>
      <c r="CA697" s="12" t="n">
        <f aca="false">IF(BY697="","",IF(BY697&lt;=-28,1,IF(BY697&lt;=-25.5,2,IF(BY697&lt;=-23,3,IF(BY697&lt;=-20.5,4,IF(BY697&lt;=-18,5,IF(BY697&lt;=-15.5,6,IF(BY697&lt;=-13,7,IF(BY697&lt;=-10.5,8,IF(BY697&lt;=-8,9,IF(BY697&lt;=-5.5,10,IF(BY697&lt;=-3,11,IF(BY697&lt;=-0.5,12,IF(BY697&lt;=2,13,IF(BY697&lt;=4.5,14,IF(BY697&lt;=7,15,IF(BY697&lt;=9.5,16,IF(BY697&lt;=12,17,IF(BY697&lt;=14.5,18,IF(BY697&lt;=17,19,IF(BY697&lt;=19.5,20,IF(BY697&lt;=22,21,IF(BY697&lt;=24.5,22,IF(BY697&lt;=27,23,IF(BY697&lt;=30,24,"Fuera de rango")))))))))))))))))))))))))</f>
        <v>8</v>
      </c>
      <c r="CB697" s="9" t="n">
        <v>-3.25</v>
      </c>
      <c r="CC697" s="10" t="n">
        <f aca="false">18.5- (0.3*H697)</f>
        <v>7.7</v>
      </c>
      <c r="CD697" s="10" t="n">
        <f aca="false">(CB697)-(CC697)</f>
        <v>-10.95</v>
      </c>
      <c r="CE697" s="10" t="str">
        <f aca="false">IF(CD697="","",IF(CD697&lt;-27.5,"De -30 a -28",IF(CD697&lt;-25,"De -27,5 a -25,5",IF(CD697&lt;-22.5,"De -25 a -23",IF(CD697&lt;-20,"De -22,5 a -20,5",IF(CD697&lt;-17.5,"De -20 a -18",IF(CD697&lt;-15,"De -17,5 a -15,5",IF(CD697&lt;-12.5,"De -15 a -13",IF(CD697&lt;-10,"De -12,5 a -10,5",IF(CD697&lt;-7.5,"De -10 a -8",IF(CD697&lt;-5,"De -7,5 a -5,5",IF(CD697&lt;-2.5,"De -5 a -3",IF(CD697&lt;0,"De -2,5 a -0,5",IF(CD697&lt;=2,"De 0 a 2",IF(CD697&lt;=4.5,"De 2,5 a 4,5",IF(CD697&lt;=7,"De 5 a 7",IF(CD697&lt;=9.5,"De 7,5 a 9,5",IF(CD697&lt;=12,"De 10 a 12",IF(CD697&lt;=14.5,"De 12,5 a 14,5",IF(CD697&lt;=17,"De 15 a 17",IF(CD697&lt;=19.5,"De 17,5 a 19,5",IF(CD697&lt;=22,"De 20 a 22",IF(CD697&lt;=24.5,"De 22,5 a 24,5",IF(CD697&lt;=27,"De 25 a 27","De 27,5 a 30"))))))))))))))))))))))))</f>
        <v>De -12,5 a -10,5</v>
      </c>
      <c r="CF697" s="12" t="n">
        <f aca="false">IF(CD697="","",IF(CD697&lt;-27.5,1,IF(CD697&lt;-25,2,IF(CD697&lt;-22.5,3,IF(CD697&lt;-20,4,IF(CD697&lt;-17.5,5,IF(CD697&lt;-15,6,IF(CD697&lt;-12.5,7,IF(CD697&lt;-10,8,IF(CD697&lt;-7.5,9,IF(CD697&lt;-5,10,IF(CD697&lt;-2.5,11,IF(CD697&lt;0,12,IF(CD697&lt;2.5,13,IF(CD697&lt;5,14,IF(CD697&lt;7.5,15,IF(CD697&lt;10,16,IF(CD697&lt;12.5,17,IF(CD697&lt;15,18,IF(CD697&lt;17.5,19,IF(CD697&lt;20,20,IF(CD697&lt;22.5,21,IF(CD697&lt;25,22,IF(CD697&lt;27.5,23,24))))))))))))))))))))))))</f>
        <v>8</v>
      </c>
      <c r="CG697" s="9" t="n">
        <v>-1.5</v>
      </c>
      <c r="CH697" s="10" t="str">
        <f aca="false">IF(CG697="","",IF(AND(CG697&gt;=-10,CG697&lt;=-9.5),"-10 a -9,5",IF(AND(CG697&gt;-9.5,CG697&lt;=-8.5),"-9 a -8,5",IF(AND(CG697&gt;-8.5,CG697&lt;=-7.5),"-8 a -7,5",IF(AND(CG697&gt;-7.5,CG697&lt;=-6.5),"-7 a -6,5",IF(AND(CG697&gt;-6.5,CG697&lt;=-5.5),"-6 a -5,5",IF(AND(CG697&gt;-5.5,CG697&lt;=-4.5),"-5 a -4,5",IF(AND(CG697&gt;-4.5,CG697&lt;=-3.5),"-4 a -3,5",IF(AND(CG697&gt;-3.5,CG697&lt;=-2.5),"-3 a -2,5",IF(CG697=-2.25,"-2,25",IF(AND(CG697&gt;-2.5,CG697&lt;=-1.5),"-2 a -1,5",IF(AND(CG697&gt;-1.5,CG697&lt;=-0.5),"-1 a -0,5",IF(AND(CG697&gt;-0.5,CG697&lt;=0.5),"0 a 0,5",IF(AND(CG697&gt;0.5,CG697&lt;=1.5),"1 a 1,5",IF(AND(CG697&gt;1.5,CG697&lt;=2.5),"2 a 2,5",IF(AND(CG697&gt;2.5,CG697&lt;=3.5),"3 a 3,5",IF(AND(CG697&gt;3.5,CG697&lt;=4.5),"4 a 4,5",IF(AND(CG697&gt;4.5,CG697&lt;=5.5),"5 a 5,5",IF(AND(CG697&gt;5.5,CG697&lt;=6.5),"6 a 6,5",IF(AND(CG697&gt;6.5,CG697&lt;=7.5),"7 a 7,5",IF(AND(CG697&gt;7.5,CG697&lt;=8.5),"8 a 8,5",IF(AND(CG697&gt;8.5,CG697&lt;=9.5),"9 a 9,5",IF(CG697&gt;=10,"10","Fuera de rango")))))))))))))))))))))))</f>
        <v>-2 a -1,5</v>
      </c>
      <c r="CI697" s="11" t="n">
        <f aca="false">IF(CG697="","",IF(CG697=-2.25,"NORMA",IF(CG697&lt;=-9.5,1,IF(CG697&lt;=-8.5,2,IF(CG697&lt;=-7.5,3,IF(CG697&lt;=-6.5,4,IF(CG697&lt;=-5.5,5,IF(CG697&lt;=-4.5,6,IF(CG697&lt;=-3.5,7,IF(CG697&lt;=-2.5,8,IF(CG697&lt;=-1.5,9,IF(CG697&lt;=-0.5,10,IF(CG697&lt;=0.5,11,IF(CG697&lt;=1.5,12,IF(CG697&lt;=2.5,13,IF(CG697&lt;=3.5,14,IF(CG697&lt;=4.5,15,IF(CG697&lt;=5.5,16,IF(CG697&lt;=6.5,17,IF(CG697&lt;=7.5,18,IF(CG697&lt;=8.5,19,IF(CG697&lt;=9.5,20,IF(CG697=10,21,"Fuera de rango")))))))))))))))))))))))</f>
        <v>9</v>
      </c>
      <c r="CJ697" s="9" t="n">
        <v>3.5</v>
      </c>
      <c r="CK697" s="10" t="str">
        <f aca="false">IF(CJ697="","",IF(AND(CJ697&gt;=-6,CJ697&lt;=-5.5),"-6 a -5,5",IF(AND(CJ697&gt;-5.5,CJ697&lt;=-4.5),"-5 a -4,5",IF(AND(CJ697&gt;-4.5,CJ697&lt;=-3.5),"-4 a -3,5",IF(AND(CJ697&gt;-3.5,CJ697&lt;=-2.5),"-3 a -2,5",IF(AND(CJ697&gt;-2.5,CJ697&lt;=-1.5),"-2 a -1,5",IF(AND(CJ697&gt;-1.5,CJ697&lt;=-0.5),"-1 a -0,5",IF(AND(CJ697&gt;-0.5,CJ697&lt;=0.5),"0 a 0,5",IF(AND(CJ697&gt;0.5,CJ697&lt;=1.5),"1 a 1,5",IF(AND(CJ697&gt;1.5,CJ697&lt;2.5),"2",IF(AND(CJ697&gt;=2.5,CJ697&lt;=3),"2,5 a 3",IF(AND(CJ697&gt;3,CJ697&lt;=4),"3,5 a 4",IF(AND(CJ697&gt;4,CJ697&lt;=5),"4,5 a 5",IF(AND(CJ697&gt;5,CJ697&lt;=6),"5,5 a 6",IF(AND(CJ697&gt;6,CJ697&lt;=7),"6,5 a 7",IF(AND(CJ697&gt;7,CJ697&lt;=8),"7,5 a 8",IF(AND(CJ697&gt;8,CJ697&lt;=9.5),"8,5 a 9,5",IF(CJ697=10,"10","Fuera de rango"))))))))))))))))))</f>
        <v>3,5 a 4</v>
      </c>
      <c r="CL697" s="11" t="n">
        <f aca="false">IF(CK697="","",IF(OR(CK697="-6 a -5,5",CK697="-6 - -5,5"),1,IF(OR(CK697="-5 a -4,5",CK697="-5 - -4,5"),2,IF(OR(CK697="-4 a -3,5",CK697="-4 - -3,5"),3,IF(OR(CK697="-3 a -2,5",CK697="-3 - -2,5"),4,IF(OR(CK697="-2 a -1,5",CK697="-2 - -1,5"),5,IF(OR(CK697="-1 a -0,5",CK697="-1 - -0,5"),6,IF(OR(CK697="0 a 0,5",CK697="0 - 0,5"),7,IF(OR(CK697="1 a 1,5",CK697="1 - 1,5"),8,IF(CK697="2","NORMA",IF(OR(CK697="2,5 a 3",CK697="2,5 - 3"),9,IF(OR(CK697="3,5 a 4",CK697="3,5 - 4"),10,IF(OR(CK697="4,5 a 5",CK697="4,5 - 5"),11,IF(OR(CK697="5,5 a 6",CK697="5,5 - 6"),12,IF(OR(CK697="6,5 a 7",CK697="6,5 - 7"),13,IF(OR(CK697="7,5 a 8",CK697="7,5 - 8"),14,IF(OR(CK697="8,5 a 9",CK697="8,5 - 9,5",CK697="9 a 9,5"),15,IF(CK697="10",15,IF(OR(CK697="0,5 a 1",CK697="0,5 - 1"),7,"Fuera de rango")))))))))))))))))))</f>
        <v>10</v>
      </c>
      <c r="CO697" s="10" t="str">
        <f aca="false">IF(CM697&gt;0,"EME"," ")</f>
        <v> </v>
      </c>
      <c r="CQ697" s="10" t="str">
        <f aca="false">IF(CP697&gt;0,"0", " ")</f>
        <v> </v>
      </c>
      <c r="CR697" s="10" t="str">
        <f aca="false">IF(CP697&gt;0,"EME"," ")</f>
        <v> </v>
      </c>
      <c r="CS697" s="9" t="n">
        <v>0.25</v>
      </c>
      <c r="CV697" s="9" t="n">
        <v>0.5</v>
      </c>
      <c r="CY697" s="9" t="n">
        <v>0</v>
      </c>
      <c r="DB697" s="9" t="n">
        <v>0</v>
      </c>
      <c r="DC697" s="11" t="str">
        <f aca="false">IF(DB697&lt;0,"2"," ")</f>
        <v> </v>
      </c>
      <c r="DD697" s="11" t="str">
        <f aca="false">IF(DB697&lt;0,"MIO"," ")</f>
        <v> </v>
      </c>
      <c r="DE697" s="9" t="n">
        <v>-0.5</v>
      </c>
      <c r="DF697" s="10" t="str">
        <f aca="false">IF(DE697&lt;0,"3"," ")</f>
        <v>3</v>
      </c>
      <c r="DG697" s="10" t="str">
        <f aca="false">IF(DE697&lt;0,"AST"," ")</f>
        <v>AST</v>
      </c>
      <c r="DH697" s="9" t="n">
        <v>-0.75</v>
      </c>
      <c r="DI697" s="10" t="str">
        <f aca="false">IF(DH697&lt;0,"3"," ")</f>
        <v>3</v>
      </c>
      <c r="DJ697" s="10" t="str">
        <f aca="false">IF(DH697&lt;0,"AST"," ")</f>
        <v>AST</v>
      </c>
      <c r="DK697" s="9" t="n">
        <v>0.5</v>
      </c>
      <c r="DL697" s="10" t="str">
        <f aca="false">IF(DK697&gt;0,"4"," ")</f>
        <v>4</v>
      </c>
      <c r="DM697" s="10" t="str">
        <f aca="false">IF(DK697&gt;0,"PRE"," ")</f>
        <v>PRE</v>
      </c>
      <c r="DN697" s="9" t="n">
        <v>0.5</v>
      </c>
      <c r="DO697" s="10" t="str">
        <f aca="false">IF(DN697&gt;0,"4"," ")</f>
        <v>4</v>
      </c>
      <c r="DP697" s="10" t="str">
        <f aca="false">IF(DN697&gt;0,"PRE"," ")</f>
        <v>PRE</v>
      </c>
      <c r="DS697" s="12" t="str">
        <f aca="false">CONCATENATE(CO697,CU697,DA697,DG697,DM697)</f>
        <v> ASTPRE</v>
      </c>
      <c r="DT697" s="10" t="e">
        <f aca="false" t="array" ref="DT697">_xlfn.IFS(DS697="EME    ","0", DS697=" HIP   ","1", DS697="  MIO  ","2", DS697="   AST ","3", DS697="    PRE","4", DS697="EME   PRE","5", DS697=" HIP  PRE","6", DS697=" HIP AST ","7", DS697="  MIO PRE","8", DS697="  MIOAST ","9", DS697="   ASTPRE","10",DS697=" HIP ASTPRE","11", DS697="  MIOASTPRE","12", DS697="     ","0")</f>
        <v>#N/A</v>
      </c>
      <c r="DV697" s="1" t="e">
        <f aca="false" t="array" ref="DV697">_xlfn.IFS(DU697="SI","2", DU697="NO","1")</f>
        <v>#N/A</v>
      </c>
      <c r="DX697" s="11" t="str">
        <f aca="false">IF(DW697=0,"1","2")</f>
        <v>1</v>
      </c>
      <c r="DY697" s="11" t="str">
        <f aca="false" t="array" ref="DY697">_xlfn.IFS(DW697=0,"0", DW697=0.25, "1", DW697=0.5,"2", DW697=0.75,"3", DW697=1,"4",DW697=1.25,"5", DW697=1.5,"6", DW697=1.75,"7", DW697=2,"8")</f>
        <v>0</v>
      </c>
      <c r="EA697" s="11" t="str">
        <f aca="false">IF(DZ697=0,"1","2")</f>
        <v>1</v>
      </c>
      <c r="EB697" s="11" t="str">
        <f aca="false" t="array" ref="EB697">_xlfn.IFS(DZ697=0,"0", DZ697=0.25, "1", DZ697=0.5,"2", DZ697=0.75,"3", DZ697=1,"4",DZ697=1.25,"5", DZ697=1.5,"6", DZ697=1.75,"7", DZ697=2,"8")</f>
        <v>0</v>
      </c>
      <c r="ED697" s="10" t="str">
        <f aca="false">IF(EC697=0,"1","2")</f>
        <v>1</v>
      </c>
      <c r="EE697" s="11" t="str">
        <f aca="false" t="array" ref="EE697">_xlfn.IFS(EC697=0,"0", EC697=-0.25, "1", EC697=-0.5,"2", EC697=-0.75,"3", EC697=-1,"4",EC697=-1.25,"5", EC697=-1.5,"6", EC697=-1.75,"7", EC697=-2,"8", EC697=-2.25,"9",EC697=-2.5,"10", EC697=-2.75,"11", EC697=-3,"12", EC697=-3.25,"13", EC697=-3.5,"14", EC697=-3.75,"15",EC697=-4,"16")</f>
        <v>0</v>
      </c>
      <c r="EG697" s="10" t="str">
        <f aca="false">IF(EF697=0,"1","2")</f>
        <v>1</v>
      </c>
      <c r="EH697" s="11" t="str">
        <f aca="false" t="array" ref="EH697">_xlfn.IFS(EF697=0,"0", EF697=-0.25, "1", EF697=-0.5,"2", EF697=-0.75,"3", EF697=-1,"4",EF697=-1.25,"5", EF697=-1.5,"6", EF697=-1.75,"7", EF697=-2,"8", EF697=-2.25,"9",EF697=-2.5,"10", EF697=-2.75,"11", EF697=-3,"12", EF697=-3.25,"13", EF697=-3.5,"14", EF697=-3.75,"15",EF697=-4,"16")</f>
        <v>0</v>
      </c>
      <c r="EJ697" s="11" t="str">
        <f aca="false">IF(EI697=0,"1","2")</f>
        <v>1</v>
      </c>
      <c r="EK697" s="11" t="str">
        <f aca="false" t="array" ref="EK697">_xlfn.IFS(EI697=0,"0", EI697=-0.25, "1", EI697=-0.5,"2", EI697=-0.75,"3", EI697=-1,"4",EI697=-1.25,"5", EI697=-1.5,"6", EI697=-1.75,"7", EI697=-2,"8", EI697=-2.25,"9", EI697=-2.25,"9",EI697=-2.5,"10", EI697=-2.75,"11", EI697=-3,"12", EI697=-3.25,"13", EI697=-3.5,"14", EI697=-3.75,"15",EI697=-4,"16", EI697=0.25, "17", EI697=0.5, "18")</f>
        <v>0</v>
      </c>
      <c r="EM697" s="11" t="str">
        <f aca="false">IF(EL697=0,"1","2")</f>
        <v>1</v>
      </c>
      <c r="EN697" s="11" t="str">
        <f aca="false" t="array" ref="EN697">_xlfn.IFS(EL697=0.25,"17",EL697=0.5,"18", EL697=0,"0", EL697=-0.25, "1", EL697=-0.5,"2", EL697=-0.75,"3", EL697=-1,"4",EL697=-1.25,"5", EL697=-1.5,"6", EL697=-1.75,"7", EL697=-2,"8",EL697= -2.25,"9",EL697=-2.5,"10",EL697= -2.75,"11",EL697= -3,"12",EL697= -3.25,"13",EL697= -3.5,"14",EL697= -3.75,"15",EL697=-4,"16")</f>
        <v>0</v>
      </c>
      <c r="EP697" s="11" t="str">
        <f aca="false">IF(EO697=0,"1","2")</f>
        <v>1</v>
      </c>
      <c r="EQ697" s="11" t="str">
        <f aca="false" t="array" ref="EQ697">_xlfn.IFS(EO697=0,"0", EO697=0.25, "1", EO697=0.5,"2", EO697=0.75,"3", EO697=1,"4",EO697=1.25,"5", EO697=1.5,"6", EO697=1.75,"7", EO697=2,"8", EO697=2.25,"9", EO697=2.25,"9",EO697=2.5,"10", EO697=2.75,"11", EO697=3,"12", EO697=3.25,"13", EO697=3.5,"14", EO697=3.75,"15",EO697=4,"16", EO697=-0.25, "17", bq=-0.5, "18")</f>
        <v>0</v>
      </c>
      <c r="ES697" s="11" t="str">
        <f aca="false">IF(ER697=0,"1","2")</f>
        <v>1</v>
      </c>
      <c r="ET697" s="11" t="str">
        <f aca="false" t="array" ref="ET697">_xlfn.IFS(ER697=0,"0", ER697=0.25, "1", ER697=0.5,"2", ER697=0.75,"3", ER697=1,"4",ER697=1.25,"5", ER697=1.5,"6", ER697=1.75,"7", ER697=2,"8", ER697=2.25,"9", ER697=2.25,"9",ER697=2.5,"10", ER697=2.75,"11", ER697=3,"12", ER697=3.25,"13", ER697=3.5,"14", ER697=3.75,"15",ER697=4,"16", ER697=-0.25, "17", bq=-0.5, "18")</f>
        <v>0</v>
      </c>
      <c r="EV697" s="14" t="e">
        <f aca="false">VLOOKUP(EU697,LEYENDA!$G$2:$H$8,2,TRUE())</f>
        <v>#N/A</v>
      </c>
      <c r="EW697" s="14" t="e">
        <f aca="false" t="array" ref="EW697">_xlfn.IFS(EV697="0-5","1", EV697="6-12","2", EV697="13-18","3", EV697="19-24","4", EV697="25-36","5", EV697="37-48","6", EV697="49-60","7")</f>
        <v>#N/A</v>
      </c>
    </row>
    <row r="698" customFormat="false" ht="13.5" hidden="false" customHeight="false" outlineLevel="0" collapsed="false">
      <c r="A698" s="1" t="n">
        <v>276</v>
      </c>
      <c r="B698" s="2" t="n">
        <v>5</v>
      </c>
      <c r="C698" s="33" t="n">
        <v>44382</v>
      </c>
      <c r="E698" s="5" t="str">
        <f aca="false">VLOOKUP(A698,'286'!$A$3:$J$6279,10,FALSE())</f>
        <v>VALLEJO BERMEJO, MIGUEL</v>
      </c>
      <c r="F698" s="4" t="str">
        <f aca="false">VLOOKUP(A698,'286'!$A$3:$I$1768,3,FALSE())</f>
        <v>VABERMI</v>
      </c>
      <c r="G698" s="6" t="n">
        <f aca="false">VLOOKUP(A698,'286'!$A$3:$I$1768,4,FALSE())</f>
        <v>30569</v>
      </c>
      <c r="H698" s="7" t="n">
        <f aca="false">YEAR(C698)-YEAR(G698)</f>
        <v>38</v>
      </c>
      <c r="I698" s="1" t="str">
        <f aca="false">VLOOKUP(H698,LEYENDA!$C$2:$D$6,2,TRUE())</f>
        <v>25-40</v>
      </c>
      <c r="J698" s="5" t="str">
        <f aca="false">VLOOKUP(A698,'286'!$A$3:$I$1768,7,FALSE())</f>
        <v>H</v>
      </c>
      <c r="K698" s="8" t="n">
        <f aca="false">VLOOKUP(A698,'286'!$A$3:$I$1768,2,FALSE())</f>
        <v>0</v>
      </c>
      <c r="L698" s="4" t="str">
        <f aca="false">VLOOKUP(A698,'286'!$A$3:$I$1768,8,FALSE())</f>
        <v>D</v>
      </c>
      <c r="M698" s="4" t="str">
        <f aca="false">VLOOKUP(A698,'286'!$A$3:$I$1768,9,FALSE())</f>
        <v>D</v>
      </c>
      <c r="N698" s="8" t="str">
        <f aca="false">IF(R698=O698, "MISMA","CONTRARIA")</f>
        <v>MISMA</v>
      </c>
      <c r="O698" s="8" t="str">
        <f aca="false" t="array" ref="O698">_xlfn.IFS(L698="D","1", L698="I","2")</f>
        <v>1</v>
      </c>
      <c r="P698" s="8" t="e">
        <f aca="false" t="array" ref="P698">_xlfn.IFS(K698="OD","1", K698="OI","2")</f>
        <v>#N/A</v>
      </c>
      <c r="Q698" s="1" t="str">
        <f aca="false" t="array" ref="Q698">_xlfn.IFS(J698="M","1", J698="H","2")</f>
        <v>2</v>
      </c>
      <c r="R698" s="8" t="str">
        <f aca="false" t="array" ref="R698">_xlfn.IFS(M698="D","1", M698="I","2")</f>
        <v>1</v>
      </c>
      <c r="S698" s="1" t="str">
        <f aca="false" t="array" ref="S698">_xlfn.IFS(N698="CONTRARIA", "1",N698= "MISMA","2")</f>
        <v>2</v>
      </c>
      <c r="T698" s="1" t="str">
        <f aca="false" t="array" ref="T698">_xlfn.IFS(I698="0-12","1", I698="13-24","2", I698="25-40","3", I698="41-60","4", I698="61-100","5")</f>
        <v>3</v>
      </c>
      <c r="U698" s="9" t="n">
        <v>-2</v>
      </c>
      <c r="V698" s="10" t="str">
        <f aca="false">IF(U698="","",IF(AND(U698&gt;=-9,U698&lt;=-6.5),"-9 a -6,5",IF(AND(U698&gt;=-6,U698&lt;=-3.5),"-6 a -3,5",IF(AND(U698&gt;=-3,U698&lt;=-1),"-3 a -1",IF(U698=-0.5,"-0,5",IF(AND(U698&gt;=0,U698&lt;=2.5),"0 a 2,5",IF(AND(U698&gt;=3,U698&lt;=5.5),"3 a 5,5",IF(AND(U698&gt;=6,U698&lt;=8.5),"6 a 8,5",IF(AND(U698&gt;=9,U698&lt;=20),"9 a 20","Fuera de rango")))))))))</f>
        <v>-3 a -1</v>
      </c>
      <c r="W698" s="11" t="n">
        <f aca="false">IF(V698="","",IF(V698="-9 a -6,5",2,IF(V698="-6 a -3,5",3,IF(V698="-3 a -1",4,IF(V698="-0,5","NORMA",IF(V698="0 a 2,5",5,IF(V698="3 a 5,5",6,IF(V698="6 a 8,5",7,IF(V698="9 a 20",8,"Fuera de rango")))))))))</f>
        <v>4</v>
      </c>
      <c r="X698" s="9" t="n">
        <v>4</v>
      </c>
      <c r="Y698" s="11" t="str">
        <f aca="false">IF(X698="","",IF(AND(X698&gt;=0,X698&lt;=4),"0 a 4",IF(AND(X698&gt;=4.5,X698&lt;=8.5),"4,5 a 8,5",IF(X698=9,"9",IF(AND(X698&gt;=9.5,X698&lt;=13),"9,5 a 13",IF(AND(X698&gt;=13.5,X698&lt;=20),"13,5 a 20",IF(AND(X698&gt;=20.5,X698&lt;=35),"20,5 a 35","Fuera de rango")))))))</f>
        <v>0 a 4</v>
      </c>
      <c r="Z698" s="11" t="n">
        <f aca="false">IF(Y698="","",IF(Y698="0 a 4",1,IF(Y698="4,5 a 8,5",2,IF(Y698="9","NORMA",IF(Y698="9,5 a 13",3,IF(Y698="13,5 a 20",4,IF(Y698="20,5 a 35",5,"Fuera de rango")))))))</f>
        <v>1</v>
      </c>
      <c r="AA698" s="9" t="n">
        <v>9</v>
      </c>
      <c r="AB698" s="10" t="str">
        <f aca="false">IF(AA698="","",IF(AND(AA698&gt;=0,AA698&lt;=9),"0 a 9",IF(AND(AA698&gt;=9.5,AA698&lt;=18.5),"9,5 a 18,5",IF(AA698=19,"19",IF(AND(AA698&gt;=19.5,AA698&lt;=28),"19,5 a 28",IF(AND(AA698&gt;=28.5,AA698&lt;=40),"28,5 a 40","Fuera de rango"))))))</f>
        <v>0 a 9</v>
      </c>
      <c r="AC698" s="11" t="n">
        <f aca="false" t="array" ref="AC698">_xlfn.IFS(AB698="","",AB698="0 a 9",1,AB698="9,5 a 18,5",2,AB698="19","NORMA",AB698="19,5 a 28",3,AB698="28,5 a 40",4,TRUE(),"Fuera de rango")</f>
        <v>1</v>
      </c>
      <c r="AD698" s="9" t="n">
        <v>3</v>
      </c>
      <c r="AE698" s="10" t="str">
        <f aca="false">IF(AD698="","",IF(AND(AD698&gt;=-10,AD698&lt;=0),"De -10 a 0",IF(AND(AD698&gt;=0.5,AD698&lt;=9.5),"0,5 a 9,5",IF(AD698=10,"10",IF(AND(AD698&gt;=10.5,AD698&lt;=20),"10,5 a 20",IF(AND(AD698&gt;=20.5,AD698&lt;=40),"20,5 a 40","Fuera de rango"))))))</f>
        <v>0,5 a 9,5</v>
      </c>
      <c r="AF698" s="12" t="n">
        <f aca="false">IF(AD698="","",IF(AND(AD698&gt;=-10,AD698&lt;=0),1,IF(AND(AD698&gt;=0.5,AD698&lt;=9.5),2,IF(AD698=10,"NORMA",IF(AND(AD698&gt;=10.5,AD698&lt;=20),3,IF(AND(AD698&gt;=20.5,AD698&lt;=40),4,""))))))</f>
        <v>2</v>
      </c>
      <c r="AG698" s="9" t="n">
        <v>7</v>
      </c>
      <c r="AH698" s="10" t="str">
        <f aca="false">IF(AG698="","",IF(AND(AG698&gt;=0,AG698&lt;=4),"0 a 4",IF(AND(AG698&gt;=4.5,AG698&lt;=8.5),"4,5 a 8,5",IF(AG698=9,"9",IF(AND(AG698&gt;=9.5,AG698&lt;=13),"9,5 a 13",IF(AND(AG698&gt;=13.5,AG698&lt;=25),"13,5 a 25","Fuera de rango"))))))</f>
        <v>4,5 a 8,5</v>
      </c>
      <c r="AI698" s="10" t="n">
        <f aca="false">IF(AH698="","",IF(AH698="0 a 4",1,IF(AH698="4,5 a 8,5",2,IF(AH698="9","NORMA",IF(AH698="9,5 a 13",3,IF(AH698="13,5 a 25",4,""))))))</f>
        <v>2</v>
      </c>
      <c r="AJ698" s="9" t="n">
        <v>5</v>
      </c>
      <c r="AK698" s="10" t="str">
        <f aca="false">IF(AJ698="","",IF(AND(AJ698&gt;=-15,AJ698&lt;=-10.5),"-15 a -10,5",IF(AND(AJ698&gt;=-10,AJ698&lt;=-4),"-10 a -4",IF(AND(AJ698&gt;=-4.5,AJ698&lt;=0),"-4,5 a 0",IF(AND(AJ698&gt;=0.5,AJ698&lt;=4.5),"0,5 a 4,5",IF(AJ698=5,"5",IF(AND(AJ698&gt;=5.5,AJ698&lt;=10),"5,5 a 10",IF(AND(AJ698&gt;=10.5,AJ698&lt;=20),"10,5 a 20","Fuera de rango"))))))))</f>
        <v>5</v>
      </c>
      <c r="AL698" s="11" t="str">
        <f aca="false">IF(AK698="","",IF(AK698="-15 a -10,5",1,IF(AK698="-10 a -4",2,IF(AK698="-4,5 a 0",3,IF(AK698="0,5 a 4,5",4,IF(AK698="5","NORMA",IF(AK698="5,5 a 10",5,IF(AK698="10,5 a 20",6,"Error"))))))))</f>
        <v>NORMA</v>
      </c>
      <c r="AM698" s="9" t="n">
        <v>0</v>
      </c>
      <c r="AN698" s="10" t="str">
        <f aca="false">IF(AM698="","",IF(AND(AM698&gt;=-7.5,AM698&lt;=-5.5),"-7,5 a -5,5",IF(AND(AM698&gt;=-5,AM698&lt;=-3),"-5 a -3",IF(AND(AM698&gt;=-2.5,AM698&lt;=-0.5),"-2,5 a -0,5",IF(AM698=0,"0,00",IF(AND(AM698&gt;=0.5,AM698&lt;=2.5),"0,5 a 2,5",IF(AND(AM698&gt;=3,AM698&lt;=5),"3 a 5",IF(AND(AM698&gt;=5.5,AM698&lt;=7.5),"5,5 a 7,5",IF(AND(AM698&gt;=8,AM698&lt;=10),"8 a 10","Fuera de rango")))))))))</f>
        <v>0,00</v>
      </c>
      <c r="AO698" s="11" t="str">
        <f aca="false">IF(AN698="","",IF(AN698="-7,5 a -5,5",1,IF(AN698="-5 a -3",2,IF(AN698="-2,5 a -0,5",3,IF(AN698="0,00","NORMA",IF(AN698="0,5 a 2,5",4,IF(AN698="3 a 5",5,IF(AN698="5,5 a 7,5",6,IF(AN698="8 a 10",7,"Error")))))))))</f>
        <v>NORMA</v>
      </c>
      <c r="AP698" s="9" t="n">
        <v>-9</v>
      </c>
      <c r="AQ698" s="10" t="str">
        <f aca="false">IF(AP698="","",IF(AND(AP698&gt;=-20,AP698&lt;=-9.5),"-20 a -9,5",IF(AND(AP698&gt;=-9,AP698&lt;=-6.5),"-9 a -6,5",IF(AP698=-6,"-6",IF(AND(AP698&gt;=-5.5,AP698&lt;=-3),"-5,5 a -3",IF(AND(AP698&gt;=-2.5,AP698&lt;=0),"-2,5 a 0",IF(AND(AP698&gt;=0.5,AP698&lt;=3),"0,5 a 3",IF(AND(AP698&gt;=3.5,AP698&lt;=6),"3,5 a 6",IF(AND(AP698&gt;=6.5,AP698&lt;=9),"6,5 a 9",IF(AND(AP698&gt;=9.5,AP698&lt;=20),"9,5 a 20","Fuera de rango"))))))))))</f>
        <v>-9 a -6,5</v>
      </c>
      <c r="AR698" s="11" t="n">
        <f aca="false">IF(AQ698="","",IF(AQ698="-20 a -9,5",1,IF(AQ698="-9 a -6,5",2,IF(AQ698="-6","NORMA",IF(AQ698="-5,5 a -3",3,IF(AQ698="-2,5 a 0",4,IF(AQ698="0,5 a 3",5,IF(AQ698="3,5 a 6",6,IF(AQ698="6,5 a 9",7,IF(AQ698="9,5 a 20",8,""))))))))))</f>
        <v>2</v>
      </c>
      <c r="AS698" s="9" t="n">
        <v>0</v>
      </c>
      <c r="AT698" s="10" t="str">
        <f aca="false">IF(AS698="","",IF(AND(AS698&gt;=-16,AS698&lt;=-14),"-16 a -14",IF(AND(AS698&gt;=-13.5,AS698&lt;=-11.5),"-13,5 a -11,5",IF(AND(AS698&gt;=-11,AS698&lt;=-9),"-11 a -9",IF(AND(AS698&gt;=-8.5,AS698&lt;=-6.5),"-8,5 a -6,5",IF(AND(AS698&gt;=-6,AS698&lt;=-4),"-6 a -4",IF(AND(AS698&gt;=-3.5,AS698&lt;=-1.5),"-3,5 a -1,5",IF(AND(AS698&gt;=-1,AS698&lt;=1),"-1 a 1",IF(AND(AS698&gt;=1.5,AS698&lt;=3.5),"1,5 a 3,5",IF(AND(AS698&gt;=4,AS698&lt;=6),"4 a 6",IF(AND(AS698&gt;=6.5,AS698&lt;=8.5),"6,5 a 8,5",IF(AND(AS698&gt;=9,AS698&lt;=11),"9 a 11",IF(AND(AS698&gt;=11.5,AS698&lt;=13.5),"11,5 a 13,5",IF(AND(AS698&gt;=14,AS698&lt;=16),"14 a 16",IF(AND(AS698&gt;=16.5,AS698&lt;=18.5),"16,5 a 18,5",IF(AND(AS698&gt;=19,AS698&lt;=21),"19 a 21","Fuera de rango"))))))))))))))))</f>
        <v>-1 a 1</v>
      </c>
      <c r="AU698" s="11" t="n">
        <f aca="false" t="array" ref="AU698">IF(AT698="","",_xlfn.IFS(AT698="-16 a -14",1,AT698="-13,5 a -11,5",2,AT698="-11 a -9",3,AT698="-8,5 a -6,5",4,AT698="-6 a -4",5,AT698="-3,5 a -1,5",6,AT698="-1 a 1",7,AT698="1,5 a 3,5",8,AT698="4 a 6","NORMA",AT698="6,5 a 8,5",9,AT698="9 a 11",10,AT698="11,5 a 13,5",11,AT698="14 a 16",12,AT698="16,5 a 18,5",13,AT698="19 a 21",14,TRUE(),""))</f>
        <v>7</v>
      </c>
      <c r="AV698" s="9" t="n">
        <v>1.25</v>
      </c>
      <c r="AW698" s="10" t="str">
        <f aca="false">IF(AV698="","",IF(AND(AV698&gt;=-1,AV698&lt;=-0.5),"-1 a -0,5",IF(AND(AV698&gt;-0.5,AV698&lt;=0),"De -0,5 a 0",IF(AND(AV698&gt;=0.25,AV698&lt;=0.75),"0,25 a 0,75",IF(AND(AV698&gt;=1,AV698&lt;=1.5),"1 a 1,5",IF(AND(AV698&gt;=1.75,AV698&lt;=2.25),"1,75 a 2,25",IF(AND(AV698&gt;=2.5,AV698&lt;=3),"2,5 a 3",IF(AND(AV698&gt;=3.25,AV698&lt;=3.75),"3,25 a 3,75","Fuera de rango"))))))))</f>
        <v>1 a 1,5</v>
      </c>
      <c r="AX698" s="10" t="n">
        <f aca="false">IF(AW698="","",IF(OR(AW698="-1 a -0,5",AW698="-1 a -0.5"),1,IF(OR(AW698="De -0,5 a 0",AW698="-0,5 a 0",AW698="De -0.5 a 0"),2,IF(OR(AW698="0,25 a 0,75",AW698="0.25 a 0.75"),"NORMA",IF(OR(AW698="1 a 1,5",AW698="1 a 1.5"),3,IF(OR(AW698="1,75 a 2,25",AW698="1.75 a 2.25"),4,IF(OR(AW698="2,5 a 3",AW698="2.5 a 3"),5,IF(OR(AW698="3,25 a 3,75",AW698="3.25 a 3.75"),6,""))))))))</f>
        <v>3</v>
      </c>
      <c r="AY698" s="9" t="n">
        <v>-10</v>
      </c>
      <c r="AZ698" s="10" t="str">
        <f aca="false">IF(AY698="","",IF(AND(AY698&gt;=-20,AY698&lt;=-9.5),"-20 a -9,5",IF(AND(AY698&gt;=-9,AY698&lt;=-6.5),"-9 a -6,5",IF(AY698=-6,"-6",IF(AND(AY698&gt;=-5.5,AY698&lt;=-3),"-5,5 a -3",IF(AND(AY698&gt;=-2.5,AY698&lt;=0),"-2,5 a 0",IF(AND(AY698&gt;=0.5,AY698&lt;=3),"0,5 a 3",IF(AND(AY698&gt;=3.5,AY698&lt;=6),"3,5 a 6","Fuera de rango"))))))))</f>
        <v>-20 a -9,5</v>
      </c>
      <c r="BA698" s="11" t="n">
        <f aca="false">IF(AZ698="","",IF(AZ698="-20 a -9,5",1,IF(AZ698="-9 a -6,5",2,IF(AZ698="-6","NORMA",IF(AZ698="-5,5 a -3",3,IF(AZ698="-2,5 a 0",4,IF(AZ698="0,5 a 3",5,IF(AZ698="3,5 a 6",6,""))))))))</f>
        <v>1</v>
      </c>
      <c r="BB698" s="9" t="n">
        <v>0</v>
      </c>
      <c r="BC698" s="10" t="str">
        <f aca="false" t="array" ref="BC698">IF(BB698="","",_xlfn.IFS(AND(BB698&gt;=0,BB698&lt;=2),"0 a 2",AND(BB698&gt;=2.5,BB698&lt;=4.5),"2,5 a 4,5",AND(BB698&gt;=5,BB698&lt;=7),"5 a 7",AND(BB698&gt;=7.5,BB698&lt;=9.5),"7,5 a 9,5",AND(BB698&gt;=10,BB698&lt;=12),"10 a 12",AND(BB698&gt;=12.5,BB698&lt;=14.5),"12,5 a 14,5",BB698=15,"15",AND(BB698&gt;=15.5,BB698&lt;=17.5),"15,5 a 17,5",AND(BB698&gt;=18,BB698&lt;=20),"18 a 20",AND(BB698&gt;=20.5,BB698&lt;=22.5),"20,5 a 22,5",AND(BB698&gt;=23,BB698&lt;=25),"23 a 25",TRUE(),"Fuera de rango"))</f>
        <v>0 a 2</v>
      </c>
      <c r="BD698" s="11" t="n">
        <f aca="false" t="array" ref="BD698">IF(BC698="","",_xlfn.IFS(BC698="0 a 2",1,BC698="2,5 a 4,5",2,BC698="5 a 7",3,BC698="7,5 a 9,5",4,BC698="10 a 12",5,BC698="12,5 a 14,5",6,BC698="15","NORMA",BC698="15,5 a 17,5",7,BC698="18 a 20",8,BC698="20,5 a 22,5",9,BC698="23 a 25",10,TRUE(),"Fuera de rango"))</f>
        <v>1</v>
      </c>
      <c r="BE698" s="9" t="n">
        <v>5</v>
      </c>
      <c r="BF698" s="10" t="str">
        <f aca="false">IF(BE698="","",IF(AND(BE698&gt;=-20,BE698&lt;=-10),"-20 a -10",IF(AND(BE698&gt;=-9.5,BE698&lt;=0.5),"-9,5 a 0,5",IF(AND(BE698&gt;=1,BE698&lt;=11),"1 a 11",IF(AND(BE698&gt;=11.5,BE698&lt;=20.5),"11,5 a 20,5",IF(BE698=21,"21",IF(AND(BE698&gt;=21.5,BE698&lt;=31.5),"21,5 a 31,5",IF(AND(BE698&gt;=32,BE698&lt;=42),"32 a 42","Fuera de rango"))))))))</f>
        <v>1 a 11</v>
      </c>
      <c r="BG698" s="11" t="n">
        <f aca="false">IF(BF698="","",IF(BF698="-20 a -10",1,IF(BF698="-9,5 a 0,5",2,IF(BF698="1 a 11",3,IF(BF698="11,5 a 20,5",4,IF(BF698="21","NORMA",IF(BF698="21,5 a 31,5",5,IF(BF698="32 a 42",6,""))))))))</f>
        <v>3</v>
      </c>
      <c r="BH698" s="9" t="n">
        <v>-2</v>
      </c>
      <c r="BI698" s="10" t="str">
        <f aca="false">IF(BH698="","",IF(AND(BH698&gt;=-20,BH698&lt;=-15),"-20 a -15",IF(AND(BH698&gt;=-14.5,BH698&lt;=-9.5),"-14,5 a -9,5",IF(AND(BH698&gt;=-9,BH698&lt;=-4),"-9 a -4",IF(AND(BH698&gt;=-3.5,BH698&lt;=2.5),"-3,5 a 2,5",IF(AND(BH698&gt;=3,BH698&lt;=8),"3 a 8",IF(AND(BH698&gt;=8.5,BH698&lt;=14.5),"8,5 a 14,5",IF(BH698=15,"15",IF(AND(BH698&gt;=15.5,BH698&lt;=20.5),"15,5 a 20,5",IF(AND(BH698&gt;=21,BH698&lt;=26),"21 a 26","Fuera de rango"))))))))))</f>
        <v>-3,5 a 2,5</v>
      </c>
      <c r="BJ698" s="11" t="n">
        <f aca="false">IF(BI698="","",IF(BI698="-20 a -15",1,IF(BI698="-14,5 a -9,5",2,IF(BI698="-9 a -4",3,IF(BI698="-3,5 a 2,5",4,IF(BI698="3 a 8",5,IF(BI698="8,5 a 14,5",6,IF(BI698="15","NORMA",IF(BI698="15,5 a 20,5",7,IF(BI698="21 a 26",8,IF(BI698="26,5 a 31,5",9,"")))))))))))</f>
        <v>4</v>
      </c>
      <c r="BK698" s="9" t="n">
        <v>0</v>
      </c>
      <c r="BL698" s="10" t="str">
        <f aca="false">IF(BK698="","",IF(AND(BK698&gt;=0,BK698&lt;=2),"0 - 2",IF(AND(BK698&gt;=2.5,BK698&lt;=4.5),"2,5 - 4,5",IF(AND(BK698&gt;=5,BK698&lt;=7),"5 - 7",IF(AND(BK698&gt;=7.5,BK698&lt;=9.5),"7,5 - 9,5",IF(AND(BK698&gt;=10,BK698&lt;=12),"10 - 12",IF(AND(BK698&gt;=12.5,BK698&lt;=13.5),"12,5 - 13,5",IF(BK698=14,"14",IF(AND(BK698&gt;=14.5,BK698&lt;=16.5),"14,5 - 16,5",IF(AND(BK698&gt;=17,BK698&lt;=19),"17 - 19",IF(AND(BK698&gt;=19.5,BK698&lt;=21.5),"19,5 - 21,5",IF(AND(BK698&gt;=22,BK698&lt;=24),"22 - 24",IF(AND(BK698&gt;=24.5,BK698&lt;=26.5),"24,5 - 26,5",IF(AND(BK698&gt;=27,BK698&lt;=29),"27 - 29",IF(AND(BK698&gt;=29.5,BK698&lt;=30),"29,5 - 30","Fuera de rango")))))))))))))))</f>
        <v>0 - 2</v>
      </c>
      <c r="BM698" s="11" t="n">
        <f aca="false">IF(BL698="","",IF(BL698="0 - 2",1,IF(BL698="2,5 - 4,5",2,IF(BL698="5 - 7",3,IF(BL698="7,5 - 9,5",4,IF(BL698="10 - 12",5,IF(BL698="12,5 - 13,5",6,IF(BL698="14","NORMA",IF(BL698="14,5 - 16,5",7,IF(BL698="17 - 19",8,IF(BL698="19,5 - 21,5",9,IF(BL698="22 - 24",10,IF(BL698="24,5 - 26,5",11,IF(BL698="27 - 29",12,IF(BL698="29,5 - 30",13,"")))))))))))))))</f>
        <v>1</v>
      </c>
      <c r="BN698" s="9" t="n">
        <v>20</v>
      </c>
      <c r="BO698" s="11" t="str">
        <f aca="false">IF(BN698="","",IF(AND(BN698&gt;=-20,BN698&lt;=-10),"-20 a -10",IF(AND(BN698&gt;=-9.5,BN698&lt;=0.5),"-9,5 a 0,5",IF(AND(BN698&gt;=1,BN698&lt;=11),"1 a 11",IF(AND(BN698&gt;=11.5,BN698&lt;=21.5),"11,5 a 21,5",IF(BN698=22,"22",IF(AND(BN698&gt;=22.5,BN698&lt;=32.5),"22,5 a 32,5",IF(AND(BN698&gt;=33,BN698&lt;=43),"33 a 43","Fuera de rango"))))))))</f>
        <v>11,5 a 21,5</v>
      </c>
      <c r="BP698" s="11" t="n">
        <f aca="false">IF(BO698="","",IF(BO698="-20 a -10",1,IF(BO698="-9,5 a 0,5",2,IF(BO698="1 a 11",3,IF(BO698="11,5 a 21,5",4,IF(BO698="22","NORMA",IF(BO698="22,5 a 32,5",5,IF(BO698="33 a 43",6,""))))))))</f>
        <v>4</v>
      </c>
      <c r="BQ698" s="9" t="n">
        <v>13</v>
      </c>
      <c r="BR698" s="10" t="str">
        <f aca="false">IF(BQ698="","",IF(AND(BQ698&gt;=-20,BQ698&lt;=-15),"-20 a -15",IF(AND(BQ698&gt;=-14.5,BQ698&lt;=-9.5),"-14,5 a -9,5",IF(AND(BQ698&gt;=-9,BQ698&lt;=-4),"-9 a -4",IF(AND(BQ698&gt;=-3.5,BQ698&lt;=2.5),"-3,5 a 2,5",IF(AND(BQ698&gt;=3,BQ698&lt;=8),"3 a 8",IF(AND(BQ698&gt;=8.5,BQ698&lt;=13.5),"8,5 a 13,5",IF(AND(BQ698&gt;=14,BQ698&lt;=17.5),"14 a 17,5",IF(BQ698=18,"18",IF(AND(BQ698&gt;=18.5,BQ698&lt;=23.5),"18,5 a 23,5",IF(AND(BQ698&gt;=24,BQ698&lt;=29),"24 a 29",IF(AND(BQ698&gt;=29.5,BQ698&lt;=34.5),"29,5 a 34,5",IF(AND(BQ698&gt;=35,BQ698&lt;=40),"35 a 40","Fuera de rango")))))))))))))</f>
        <v>8,5 a 13,5</v>
      </c>
      <c r="BS698" s="11" t="n">
        <f aca="false">IF(BR698="","",IF(BR698="-20 a -15",1,IF(BR698="-14,5 a -9,5",2,IF(BR698="-9 a -4",3,IF(BR698="-3,5 a 2,5",4,IF(BR698="3 a 8",5,IF(BR698="8,5 a 13,5",6,IF(BR698="14 a 17,5",7,IF(BR698="18","NORMA",IF(BR698="18,5 a 23,5",8,IF(BR698="24 a 29",9,IF(BR698="29,5 a 34,5",10,IF(BR698="35 a 40",11,"")))))))))))))</f>
        <v>6</v>
      </c>
      <c r="BT698" s="9" t="n">
        <v>0</v>
      </c>
      <c r="BU698" s="10" t="str">
        <f aca="false">IF(BT698="","",IF(AND(BT698&gt;=-20,BT698&lt;=-18),"-20 a -18",IF(AND(BT698&gt;=-17.5,BT698&lt;=-15.5),"-17,5 a -15,5",IF(AND(BT698&gt;=-15,BT698&lt;=-13),"-15 a -13",IF(AND(BT698&gt;=-12.5,BT698&lt;=-10.5),"-12,5 a -10,5",IF(AND(BT698&gt;=-10,BT698&lt;=-8),"-10 a -8",IF(AND(BT698&gt;=-7.5,BT698&lt;=-5.5),"-7,5 a -5,5",IF(AND(BT698&gt;=-5,BT698&lt;=-3),"-5 a -3",IF(AND(BT698&gt;=-2.5,BT698&lt;=-0.5),"-2,5 a -0,5",IF(BT698=0,"0",IF(AND(BT698&gt;=0.5,BT698&lt;=2.5),"0,5 a 2,5",IF(AND(BT698&gt;=3,BT698&lt;=5),"3 a 5",IF(AND(BT698&gt;=5.5,BT698&lt;=7.5),"5,5 a 7,5",IF(AND(BT698&gt;=8,BT698&lt;=10),"8 a 10",IF(AND(BT698&gt;=10.5,BT698&lt;=12.5),"10,5 a 12,5",IF(AND(BT698&gt;=13,BT698&lt;=15),"13 a 15",IF(AND(BT698&gt;=15.5,BT698&lt;=17.5),"15,5 a 17,5",IF(AND(BT698&gt;=18,BT698&lt;=20),"18 a 20","Fuera de rango"))))))))))))))))))</f>
        <v>0</v>
      </c>
      <c r="BV698" s="11" t="str">
        <f aca="false">IF(BT698="","",IF(BT698=0,"NORMA",IF(AND(BT698&gt;=-20,BT698&lt;=-18),2,IF(AND(BT698&gt;=-17.5,BT698&lt;=-15.5),2,IF(AND(BT698&gt;=-15,BT698&lt;=-13),3,IF(AND(BT698&gt;=-12.5,BT698&lt;=-10.5),4,IF(AND(BT698&gt;=-10,BT698&lt;=-8),5,IF(AND(BT698&gt;=-7.5,BT698&lt;=-5.5),6,IF(AND(BT698&gt;=-5,BT698&lt;=-3),7,IF(AND(BT698&gt;=-2.5,BT698&lt;=-0.5),8,IF(AND(BT698&gt;=0.5,BT698&lt;=2.5),9,IF(AND(BT698&gt;=3,BT698&lt;=5),10,IF(AND(BT698&gt;=5.5,BT698&lt;=7.5),11,IF(AND(BT698&gt;=8,BT698&lt;=10),12,IF(AND(BT698&gt;=10.5,BT698&lt;=12.5),13,IF(AND(BT698&gt;=13,BT698&lt;=15),14,IF(AND(BT698&gt;=15.5,BT698&lt;=17.5),15,IF(AND(BT698&gt;=18,BT698&lt;=20),16,"Fuera de rango"))))))))))))))))))</f>
        <v>NORMA</v>
      </c>
      <c r="BW698" s="9" t="n">
        <v>-3</v>
      </c>
      <c r="BX698" s="10" t="n">
        <f aca="false">18.5- (0.3*H698)</f>
        <v>7.1</v>
      </c>
      <c r="BY698" s="10" t="n">
        <f aca="false">(BW698)-(BX698)</f>
        <v>-10.1</v>
      </c>
      <c r="BZ698" s="10" t="str">
        <f aca="false">IF(BY698="","",IF(BY698&lt;-27.5,"De -30 a -28",IF(BY698&lt;-25,"De -27,5 a -25,5",IF(BY698&lt;-22.5,"De -25 a -23",IF(BY698&lt;-20,"De -22,5 a -20,5",IF(BY698&lt;-17.5,"De -20 a -18",IF(BY698&lt;-15,"De -17,5 a -15,5",IF(BY698&lt;-12.5,"De -15 a -13",IF(BY698&lt;-10,"De -12,5 a -10,5",IF(BY698&lt;-7.5,"De -10 a -8",IF(BY698&lt;-5,"De -7,5 a -5,5",IF(BY698&lt;-2.5,"De -5 a -3",IF(BY698&lt;0,"De -2,5 a -0,5",IF(BY698&lt;2.5,"De 0 a 2",IF(BY698&lt;5,"De 2,5 a 4,5",IF(BY698&lt;7.5,"De 5 a 7",IF(BY698&lt;10,"De 7,5 a 9,5",IF(BY698&lt;12.5,"De 10 a 12",IF(BY698&lt;15,"De 12,5 a 14,5",IF(BY698&lt;17.5,"De 15 a 17",IF(BY698&lt;20,"De 17,5 a 19,5",IF(BY698&lt;22.5,"De 20 a 22",IF(BY698&lt;25,"De 22,5 a 24,5",IF(BY698&lt;27.5,"De 25 a 27","De 27,5 a 30"))))))))))))))))))))))))</f>
        <v>De -12,5 a -10,5</v>
      </c>
      <c r="CA698" s="12" t="n">
        <f aca="false">IF(BY698="","",IF(BY698&lt;=-28,1,IF(BY698&lt;=-25.5,2,IF(BY698&lt;=-23,3,IF(BY698&lt;=-20.5,4,IF(BY698&lt;=-18,5,IF(BY698&lt;=-15.5,6,IF(BY698&lt;=-13,7,IF(BY698&lt;=-10.5,8,IF(BY698&lt;=-8,9,IF(BY698&lt;=-5.5,10,IF(BY698&lt;=-3,11,IF(BY698&lt;=-0.5,12,IF(BY698&lt;=2,13,IF(BY698&lt;=4.5,14,IF(BY698&lt;=7,15,IF(BY698&lt;=9.5,16,IF(BY698&lt;=12,17,IF(BY698&lt;=14.5,18,IF(BY698&lt;=17,19,IF(BY698&lt;=19.5,20,IF(BY698&lt;=22,21,IF(BY698&lt;=24.5,22,IF(BY698&lt;=27,23,IF(BY698&lt;=30,24,"Fuera de rango")))))))))))))))))))))))))</f>
        <v>9</v>
      </c>
      <c r="CB698" s="9" t="n">
        <v>-3</v>
      </c>
      <c r="CC698" s="10" t="n">
        <f aca="false">18.5- (0.3*H698)</f>
        <v>7.1</v>
      </c>
      <c r="CD698" s="10" t="n">
        <f aca="false">(CB698)-(CC698)</f>
        <v>-10.1</v>
      </c>
      <c r="CE698" s="10" t="str">
        <f aca="false">IF(CD698="","",IF(CD698&lt;-27.5,"De -30 a -28",IF(CD698&lt;-25,"De -27,5 a -25,5",IF(CD698&lt;-22.5,"De -25 a -23",IF(CD698&lt;-20,"De -22,5 a -20,5",IF(CD698&lt;-17.5,"De -20 a -18",IF(CD698&lt;-15,"De -17,5 a -15,5",IF(CD698&lt;-12.5,"De -15 a -13",IF(CD698&lt;-10,"De -12,5 a -10,5",IF(CD698&lt;-7.5,"De -10 a -8",IF(CD698&lt;-5,"De -7,5 a -5,5",IF(CD698&lt;-2.5,"De -5 a -3",IF(CD698&lt;0,"De -2,5 a -0,5",IF(CD698&lt;=2,"De 0 a 2",IF(CD698&lt;=4.5,"De 2,5 a 4,5",IF(CD698&lt;=7,"De 5 a 7",IF(CD698&lt;=9.5,"De 7,5 a 9,5",IF(CD698&lt;=12,"De 10 a 12",IF(CD698&lt;=14.5,"De 12,5 a 14,5",IF(CD698&lt;=17,"De 15 a 17",IF(CD698&lt;=19.5,"De 17,5 a 19,5",IF(CD698&lt;=22,"De 20 a 22",IF(CD698&lt;=24.5,"De 22,5 a 24,5",IF(CD698&lt;=27,"De 25 a 27","De 27,5 a 30"))))))))))))))))))))))))</f>
        <v>De -12,5 a -10,5</v>
      </c>
      <c r="CF698" s="12" t="n">
        <f aca="false">IF(CD698="","",IF(CD698&lt;-27.5,1,IF(CD698&lt;-25,2,IF(CD698&lt;-22.5,3,IF(CD698&lt;-20,4,IF(CD698&lt;-17.5,5,IF(CD698&lt;-15,6,IF(CD698&lt;-12.5,7,IF(CD698&lt;-10,8,IF(CD698&lt;-7.5,9,IF(CD698&lt;-5,10,IF(CD698&lt;-2.5,11,IF(CD698&lt;0,12,IF(CD698&lt;2.5,13,IF(CD698&lt;5,14,IF(CD698&lt;7.5,15,IF(CD698&lt;10,16,IF(CD698&lt;12.5,17,IF(CD698&lt;15,18,IF(CD698&lt;17.5,19,IF(CD698&lt;20,20,IF(CD698&lt;22.5,21,IF(CD698&lt;25,22,IF(CD698&lt;27.5,23,24))))))))))))))))))))))))</f>
        <v>8</v>
      </c>
      <c r="CG698" s="9" t="n">
        <v>-1.5</v>
      </c>
      <c r="CH698" s="10" t="str">
        <f aca="false">IF(CG698="","",IF(AND(CG698&gt;=-10,CG698&lt;=-9.5),"-10 a -9,5",IF(AND(CG698&gt;-9.5,CG698&lt;=-8.5),"-9 a -8,5",IF(AND(CG698&gt;-8.5,CG698&lt;=-7.5),"-8 a -7,5",IF(AND(CG698&gt;-7.5,CG698&lt;=-6.5),"-7 a -6,5",IF(AND(CG698&gt;-6.5,CG698&lt;=-5.5),"-6 a -5,5",IF(AND(CG698&gt;-5.5,CG698&lt;=-4.5),"-5 a -4,5",IF(AND(CG698&gt;-4.5,CG698&lt;=-3.5),"-4 a -3,5",IF(AND(CG698&gt;-3.5,CG698&lt;=-2.5),"-3 a -2,5",IF(CG698=-2.25,"-2,25",IF(AND(CG698&gt;-2.5,CG698&lt;=-1.5),"-2 a -1,5",IF(AND(CG698&gt;-1.5,CG698&lt;=-0.5),"-1 a -0,5",IF(AND(CG698&gt;-0.5,CG698&lt;=0.5),"0 a 0,5",IF(AND(CG698&gt;0.5,CG698&lt;=1.5),"1 a 1,5",IF(AND(CG698&gt;1.5,CG698&lt;=2.5),"2 a 2,5",IF(AND(CG698&gt;2.5,CG698&lt;=3.5),"3 a 3,5",IF(AND(CG698&gt;3.5,CG698&lt;=4.5),"4 a 4,5",IF(AND(CG698&gt;4.5,CG698&lt;=5.5),"5 a 5,5",IF(AND(CG698&gt;5.5,CG698&lt;=6.5),"6 a 6,5",IF(AND(CG698&gt;6.5,CG698&lt;=7.5),"7 a 7,5",IF(AND(CG698&gt;7.5,CG698&lt;=8.5),"8 a 8,5",IF(AND(CG698&gt;8.5,CG698&lt;=9.5),"9 a 9,5",IF(CG698&gt;=10,"10","Fuera de rango")))))))))))))))))))))))</f>
        <v>-2 a -1,5</v>
      </c>
      <c r="CI698" s="11" t="n">
        <f aca="false">IF(CG698="","",IF(CG698=-2.25,"NORMA",IF(CG698&lt;=-9.5,1,IF(CG698&lt;=-8.5,2,IF(CG698&lt;=-7.5,3,IF(CG698&lt;=-6.5,4,IF(CG698&lt;=-5.5,5,IF(CG698&lt;=-4.5,6,IF(CG698&lt;=-3.5,7,IF(CG698&lt;=-2.5,8,IF(CG698&lt;=-1.5,9,IF(CG698&lt;=-0.5,10,IF(CG698&lt;=0.5,11,IF(CG698&lt;=1.5,12,IF(CG698&lt;=2.5,13,IF(CG698&lt;=3.5,14,IF(CG698&lt;=4.5,15,IF(CG698&lt;=5.5,16,IF(CG698&lt;=6.5,17,IF(CG698&lt;=7.5,18,IF(CG698&lt;=8.5,19,IF(CG698&lt;=9.5,20,IF(CG698=10,21,"Fuera de rango")))))))))))))))))))))))</f>
        <v>9</v>
      </c>
      <c r="CJ698" s="9" t="n">
        <v>2.25</v>
      </c>
      <c r="CK698" s="10" t="str">
        <f aca="false">IF(CJ698="","",IF(AND(CJ698&gt;=-6,CJ698&lt;=-5.5),"-6 a -5,5",IF(AND(CJ698&gt;-5.5,CJ698&lt;=-4.5),"-5 a -4,5",IF(AND(CJ698&gt;-4.5,CJ698&lt;=-3.5),"-4 a -3,5",IF(AND(CJ698&gt;-3.5,CJ698&lt;=-2.5),"-3 a -2,5",IF(AND(CJ698&gt;-2.5,CJ698&lt;=-1.5),"-2 a -1,5",IF(AND(CJ698&gt;-1.5,CJ698&lt;=-0.5),"-1 a -0,5",IF(AND(CJ698&gt;-0.5,CJ698&lt;=0.5),"0 a 0,5",IF(AND(CJ698&gt;0.5,CJ698&lt;=1.5),"1 a 1,5",IF(AND(CJ698&gt;1.5,CJ698&lt;2.5),"2",IF(AND(CJ698&gt;=2.5,CJ698&lt;=3),"2,5 a 3",IF(AND(CJ698&gt;3,CJ698&lt;=4),"3,5 a 4",IF(AND(CJ698&gt;4,CJ698&lt;=5),"4,5 a 5",IF(AND(CJ698&gt;5,CJ698&lt;=6),"5,5 a 6",IF(AND(CJ698&gt;6,CJ698&lt;=7),"6,5 a 7",IF(AND(CJ698&gt;7,CJ698&lt;=8),"7,5 a 8",IF(AND(CJ698&gt;8,CJ698&lt;=9.5),"8,5 a 9,5",IF(CJ698=10,"10","Fuera de rango"))))))))))))))))))</f>
        <v>2</v>
      </c>
      <c r="CL698" s="11" t="str">
        <f aca="false">IF(CK698="","",IF(OR(CK698="-6 a -5,5",CK698="-6 - -5,5"),1,IF(OR(CK698="-5 a -4,5",CK698="-5 - -4,5"),2,IF(OR(CK698="-4 a -3,5",CK698="-4 - -3,5"),3,IF(OR(CK698="-3 a -2,5",CK698="-3 - -2,5"),4,IF(OR(CK698="-2 a -1,5",CK698="-2 - -1,5"),5,IF(OR(CK698="-1 a -0,5",CK698="-1 - -0,5"),6,IF(OR(CK698="0 a 0,5",CK698="0 - 0,5"),7,IF(OR(CK698="1 a 1,5",CK698="1 - 1,5"),8,IF(CK698="2","NORMA",IF(OR(CK698="2,5 a 3",CK698="2,5 - 3"),9,IF(OR(CK698="3,5 a 4",CK698="3,5 - 4"),10,IF(OR(CK698="4,5 a 5",CK698="4,5 - 5"),11,IF(OR(CK698="5,5 a 6",CK698="5,5 - 6"),12,IF(OR(CK698="6,5 a 7",CK698="6,5 - 7"),13,IF(OR(CK698="7,5 a 8",CK698="7,5 - 8"),14,IF(OR(CK698="8,5 a 9",CK698="8,5 - 9,5",CK698="9 a 9,5"),15,IF(CK698="10",15,IF(OR(CK698="0,5 a 1",CK698="0,5 - 1"),7,"Fuera de rango")))))))))))))))))))</f>
        <v>NORMA</v>
      </c>
      <c r="CO698" s="10" t="str">
        <f aca="false">IF(CM698&gt;0,"EME"," ")</f>
        <v> </v>
      </c>
      <c r="CQ698" s="10" t="str">
        <f aca="false">IF(CP698&gt;0,"0", " ")</f>
        <v> </v>
      </c>
      <c r="CR698" s="10" t="str">
        <f aca="false">IF(CP698&gt;0,"EME"," ")</f>
        <v> </v>
      </c>
      <c r="CS698" s="9" t="n">
        <v>0.25</v>
      </c>
      <c r="CV698" s="9" t="n">
        <v>0.5</v>
      </c>
      <c r="CY698" s="9" t="n">
        <v>0</v>
      </c>
      <c r="DB698" s="9" t="n">
        <v>0</v>
      </c>
      <c r="DC698" s="11" t="str">
        <f aca="false">IF(DB698&lt;0,"2"," ")</f>
        <v> </v>
      </c>
      <c r="DD698" s="11" t="str">
        <f aca="false">IF(DB698&lt;0,"MIO"," ")</f>
        <v> </v>
      </c>
      <c r="DE698" s="9" t="n">
        <v>-0.5</v>
      </c>
      <c r="DF698" s="10" t="str">
        <f aca="false">IF(DE698&lt;0,"3"," ")</f>
        <v>3</v>
      </c>
      <c r="DG698" s="10" t="str">
        <f aca="false">IF(DE698&lt;0,"AST"," ")</f>
        <v>AST</v>
      </c>
      <c r="DH698" s="9" t="n">
        <v>-0.75</v>
      </c>
      <c r="DI698" s="10" t="str">
        <f aca="false">IF(DH698&lt;0,"3"," ")</f>
        <v>3</v>
      </c>
      <c r="DJ698" s="10" t="str">
        <f aca="false">IF(DH698&lt;0,"AST"," ")</f>
        <v>AST</v>
      </c>
      <c r="DK698" s="9" t="n">
        <v>0.5</v>
      </c>
      <c r="DL698" s="10" t="str">
        <f aca="false">IF(DK698&gt;0,"4"," ")</f>
        <v>4</v>
      </c>
      <c r="DM698" s="10" t="str">
        <f aca="false">IF(DK698&gt;0,"PRE"," ")</f>
        <v>PRE</v>
      </c>
      <c r="DN698" s="9" t="n">
        <v>0.5</v>
      </c>
      <c r="DO698" s="10" t="str">
        <f aca="false">IF(DN698&gt;0,"4"," ")</f>
        <v>4</v>
      </c>
      <c r="DP698" s="10" t="str">
        <f aca="false">IF(DN698&gt;0,"PRE"," ")</f>
        <v>PRE</v>
      </c>
      <c r="DS698" s="12" t="str">
        <f aca="false">CONCATENATE(CO698,CU698,DA698,DG698,DM698)</f>
        <v> ASTPRE</v>
      </c>
      <c r="DT698" s="10" t="e">
        <f aca="false" t="array" ref="DT698">_xlfn.IFS(DS698="EME    ","0", DS698=" HIP   ","1", DS698="  MIO  ","2", DS698="   AST ","3", DS698="    PRE","4", DS698="EME   PRE","5", DS698=" HIP  PRE","6", DS698=" HIP AST ","7", DS698="  MIO PRE","8", DS698="  MIOAST ","9", DS698="   ASTPRE","10",DS698=" HIP ASTPRE","11", DS698="  MIOASTPRE","12", DS698="     ","0")</f>
        <v>#N/A</v>
      </c>
      <c r="DV698" s="1" t="e">
        <f aca="false" t="array" ref="DV698">_xlfn.IFS(DU698="SI","2", DU698="NO","1")</f>
        <v>#N/A</v>
      </c>
      <c r="DX698" s="11" t="str">
        <f aca="false">IF(DW698=0,"1","2")</f>
        <v>1</v>
      </c>
      <c r="DY698" s="11" t="str">
        <f aca="false" t="array" ref="DY698">_xlfn.IFS(DW698=0,"0", DW698=0.25, "1", DW698=0.5,"2", DW698=0.75,"3", DW698=1,"4",DW698=1.25,"5", DW698=1.5,"6", DW698=1.75,"7", DW698=2,"8")</f>
        <v>0</v>
      </c>
      <c r="EA698" s="11" t="str">
        <f aca="false">IF(DZ698=0,"1","2")</f>
        <v>1</v>
      </c>
      <c r="EB698" s="11" t="str">
        <f aca="false" t="array" ref="EB698">_xlfn.IFS(DZ698=0,"0", DZ698=0.25, "1", DZ698=0.5,"2", DZ698=0.75,"3", DZ698=1,"4",DZ698=1.25,"5", DZ698=1.5,"6", DZ698=1.75,"7", DZ698=2,"8")</f>
        <v>0</v>
      </c>
      <c r="ED698" s="10" t="str">
        <f aca="false">IF(EC698=0,"1","2")</f>
        <v>1</v>
      </c>
      <c r="EE698" s="11" t="str">
        <f aca="false" t="array" ref="EE698">_xlfn.IFS(EC698=0,"0", EC698=-0.25, "1", EC698=-0.5,"2", EC698=-0.75,"3", EC698=-1,"4",EC698=-1.25,"5", EC698=-1.5,"6", EC698=-1.75,"7", EC698=-2,"8", EC698=-2.25,"9",EC698=-2.5,"10", EC698=-2.75,"11", EC698=-3,"12", EC698=-3.25,"13", EC698=-3.5,"14", EC698=-3.75,"15",EC698=-4,"16")</f>
        <v>0</v>
      </c>
      <c r="EG698" s="10" t="str">
        <f aca="false">IF(EF698=0,"1","2")</f>
        <v>1</v>
      </c>
      <c r="EH698" s="11" t="str">
        <f aca="false" t="array" ref="EH698">_xlfn.IFS(EF698=0,"0", EF698=-0.25, "1", EF698=-0.5,"2", EF698=-0.75,"3", EF698=-1,"4",EF698=-1.25,"5", EF698=-1.5,"6", EF698=-1.75,"7", EF698=-2,"8", EF698=-2.25,"9",EF698=-2.5,"10", EF698=-2.75,"11", EF698=-3,"12", EF698=-3.25,"13", EF698=-3.5,"14", EF698=-3.75,"15",EF698=-4,"16")</f>
        <v>0</v>
      </c>
      <c r="EJ698" s="11" t="str">
        <f aca="false">IF(EI698=0,"1","2")</f>
        <v>1</v>
      </c>
      <c r="EK698" s="11" t="str">
        <f aca="false" t="array" ref="EK698">_xlfn.IFS(EI698=0,"0", EI698=-0.25, "1", EI698=-0.5,"2", EI698=-0.75,"3", EI698=-1,"4",EI698=-1.25,"5", EI698=-1.5,"6", EI698=-1.75,"7", EI698=-2,"8", EI698=-2.25,"9", EI698=-2.25,"9",EI698=-2.5,"10", EI698=-2.75,"11", EI698=-3,"12", EI698=-3.25,"13", EI698=-3.5,"14", EI698=-3.75,"15",EI698=-4,"16", EI698=0.25, "17", EI698=0.5, "18")</f>
        <v>0</v>
      </c>
      <c r="EM698" s="11" t="str">
        <f aca="false">IF(EL698=0,"1","2")</f>
        <v>1</v>
      </c>
      <c r="EN698" s="11" t="str">
        <f aca="false" t="array" ref="EN698">_xlfn.IFS(EL698=0.25,"17",EL698=0.5,"18", EL698=0,"0", EL698=-0.25, "1", EL698=-0.5,"2", EL698=-0.75,"3", EL698=-1,"4",EL698=-1.25,"5", EL698=-1.5,"6", EL698=-1.75,"7", EL698=-2,"8",EL698= -2.25,"9",EL698=-2.5,"10",EL698= -2.75,"11",EL698= -3,"12",EL698= -3.25,"13",EL698= -3.5,"14",EL698= -3.75,"15",EL698=-4,"16")</f>
        <v>0</v>
      </c>
      <c r="EP698" s="11" t="str">
        <f aca="false">IF(EO698=0,"1","2")</f>
        <v>1</v>
      </c>
      <c r="EQ698" s="11" t="str">
        <f aca="false" t="array" ref="EQ698">_xlfn.IFS(EO698=0,"0", EO698=0.25, "1", EO698=0.5,"2", EO698=0.75,"3", EO698=1,"4",EO698=1.25,"5", EO698=1.5,"6", EO698=1.75,"7", EO698=2,"8", EO698=2.25,"9", EO698=2.25,"9",EO698=2.5,"10", EO698=2.75,"11", EO698=3,"12", EO698=3.25,"13", EO698=3.5,"14", EO698=3.75,"15",EO698=4,"16", EO698=-0.25, "17", bq=-0.5, "18")</f>
        <v>0</v>
      </c>
      <c r="ES698" s="11" t="str">
        <f aca="false">IF(ER698=0,"1","2")</f>
        <v>1</v>
      </c>
      <c r="ET698" s="11" t="str">
        <f aca="false" t="array" ref="ET698">_xlfn.IFS(ER698=0,"0", ER698=0.25, "1", ER698=0.5,"2", ER698=0.75,"3", ER698=1,"4",ER698=1.25,"5", ER698=1.5,"6", ER698=1.75,"7", ER698=2,"8", ER698=2.25,"9", ER698=2.25,"9",ER698=2.5,"10", ER698=2.75,"11", ER698=3,"12", ER698=3.25,"13", ER698=3.5,"14", ER698=3.75,"15",ER698=4,"16", ER698=-0.25, "17", bq=-0.5, "18")</f>
        <v>0</v>
      </c>
      <c r="EV698" s="14" t="e">
        <f aca="false">VLOOKUP(EU698,LEYENDA!$G$2:$H$8,2,TRUE())</f>
        <v>#N/A</v>
      </c>
      <c r="EW698" s="14" t="e">
        <f aca="false" t="array" ref="EW698">_xlfn.IFS(EV698="0-5","1", EV698="6-12","2", EV698="13-18","3", EV698="19-24","4", EV698="25-36","5", EV698="37-48","6", EV698="49-60","7")</f>
        <v>#N/A</v>
      </c>
    </row>
    <row r="699" customFormat="false" ht="13.5" hidden="false" customHeight="false" outlineLevel="0" collapsed="false">
      <c r="A699" s="1" t="n">
        <v>276</v>
      </c>
      <c r="B699" s="2" t="n">
        <v>6</v>
      </c>
      <c r="C699" s="33" t="n">
        <v>45350</v>
      </c>
      <c r="E699" s="5" t="str">
        <f aca="false">VLOOKUP(A699,'286'!$A$3:$J$6279,10,FALSE())</f>
        <v>VALLEJO BERMEJO, MIGUEL</v>
      </c>
      <c r="F699" s="4" t="str">
        <f aca="false">VLOOKUP(A699,'286'!$A$3:$I$1768,3,FALSE())</f>
        <v>VABERMI</v>
      </c>
      <c r="G699" s="6" t="n">
        <f aca="false">VLOOKUP(A699,'286'!$A$3:$I$1768,4,FALSE())</f>
        <v>30569</v>
      </c>
      <c r="H699" s="7" t="n">
        <f aca="false">YEAR(C699)-YEAR(G699)</f>
        <v>41</v>
      </c>
      <c r="I699" s="1" t="str">
        <f aca="false">VLOOKUP(H699,LEYENDA!$C$2:$D$6,2,TRUE())</f>
        <v>41-60</v>
      </c>
      <c r="J699" s="5" t="str">
        <f aca="false">VLOOKUP(A699,'286'!$A$3:$I$1768,7,FALSE())</f>
        <v>H</v>
      </c>
      <c r="K699" s="8" t="n">
        <f aca="false">VLOOKUP(A699,'286'!$A$3:$I$1768,2,FALSE())</f>
        <v>0</v>
      </c>
      <c r="L699" s="4" t="str">
        <f aca="false">VLOOKUP(A699,'286'!$A$3:$I$1768,8,FALSE())</f>
        <v>D</v>
      </c>
      <c r="M699" s="4" t="str">
        <f aca="false">VLOOKUP(A699,'286'!$A$3:$I$1768,9,FALSE())</f>
        <v>D</v>
      </c>
      <c r="N699" s="8" t="str">
        <f aca="false">IF(R699=O699, "MISMA","CONTRARIA")</f>
        <v>MISMA</v>
      </c>
      <c r="O699" s="8" t="str">
        <f aca="false" t="array" ref="O699">_xlfn.IFS(L699="D","1", L699="I","2")</f>
        <v>1</v>
      </c>
      <c r="P699" s="8" t="e">
        <f aca="false" t="array" ref="P699">_xlfn.IFS(K699="OD","1", K699="OI","2")</f>
        <v>#N/A</v>
      </c>
      <c r="Q699" s="1" t="str">
        <f aca="false" t="array" ref="Q699">_xlfn.IFS(J699="M","1", J699="H","2")</f>
        <v>2</v>
      </c>
      <c r="R699" s="8" t="str">
        <f aca="false" t="array" ref="R699">_xlfn.IFS(M699="D","1", M699="I","2")</f>
        <v>1</v>
      </c>
      <c r="S699" s="1" t="str">
        <f aca="false" t="array" ref="S699">_xlfn.IFS(N699="CONTRARIA", "1",N699= "MISMA","2")</f>
        <v>2</v>
      </c>
      <c r="T699" s="1" t="str">
        <f aca="false" t="array" ref="T699">_xlfn.IFS(I699="0-12","1", I699="13-24","2", I699="25-40","3", I699="41-60","4", I699="61-100","5")</f>
        <v>4</v>
      </c>
      <c r="U699" s="9" t="n">
        <v>-2</v>
      </c>
      <c r="V699" s="10" t="str">
        <f aca="false">IF(U699="","",IF(AND(U699&gt;=-9,U699&lt;=-6.5),"-9 a -6,5",IF(AND(U699&gt;=-6,U699&lt;=-3.5),"-6 a -3,5",IF(AND(U699&gt;=-3,U699&lt;=-1),"-3 a -1",IF(U699=-0.5,"-0,5",IF(AND(U699&gt;=0,U699&lt;=2.5),"0 a 2,5",IF(AND(U699&gt;=3,U699&lt;=5.5),"3 a 5,5",IF(AND(U699&gt;=6,U699&lt;=8.5),"6 a 8,5",IF(AND(U699&gt;=9,U699&lt;=20),"9 a 20","Fuera de rango")))))))))</f>
        <v>-3 a -1</v>
      </c>
      <c r="W699" s="11" t="n">
        <f aca="false">IF(V699="","",IF(V699="-9 a -6,5",2,IF(V699="-6 a -3,5",3,IF(V699="-3 a -1",4,IF(V699="-0,5","NORMA",IF(V699="0 a 2,5",5,IF(V699="3 a 5,5",6,IF(V699="6 a 8,5",7,IF(V699="9 a 20",8,"Fuera de rango")))))))))</f>
        <v>4</v>
      </c>
      <c r="X699" s="9" t="n">
        <v>0</v>
      </c>
      <c r="Y699" s="11" t="str">
        <f aca="false">IF(X699="","",IF(AND(X699&gt;=0,X699&lt;=4),"0 a 4",IF(AND(X699&gt;=4.5,X699&lt;=8.5),"4,5 a 8,5",IF(X699=9,"9",IF(AND(X699&gt;=9.5,X699&lt;=13),"9,5 a 13",IF(AND(X699&gt;=13.5,X699&lt;=20),"13,5 a 20",IF(AND(X699&gt;=20.5,X699&lt;=35),"20,5 a 35","Fuera de rango")))))))</f>
        <v>0 a 4</v>
      </c>
      <c r="Z699" s="11" t="n">
        <f aca="false">IF(Y699="","",IF(Y699="0 a 4",1,IF(Y699="4,5 a 8,5",2,IF(Y699="9","NORMA",IF(Y699="9,5 a 13",3,IF(Y699="13,5 a 20",4,IF(Y699="20,5 a 35",5,"Fuera de rango")))))))</f>
        <v>1</v>
      </c>
      <c r="AA699" s="9" t="n">
        <v>9</v>
      </c>
      <c r="AB699" s="10" t="str">
        <f aca="false">IF(AA699="","",IF(AND(AA699&gt;=0,AA699&lt;=9),"0 a 9",IF(AND(AA699&gt;=9.5,AA699&lt;=18.5),"9,5 a 18,5",IF(AA699=19,"19",IF(AND(AA699&gt;=19.5,AA699&lt;=28),"19,5 a 28",IF(AND(AA699&gt;=28.5,AA699&lt;=40),"28,5 a 40","Fuera de rango"))))))</f>
        <v>0 a 9</v>
      </c>
      <c r="AC699" s="11" t="n">
        <f aca="false" t="array" ref="AC699">_xlfn.IFS(AB699="","",AB699="0 a 9",1,AB699="9,5 a 18,5",2,AB699="19","NORMA",AB699="19,5 a 28",3,AB699="28,5 a 40",4,TRUE(),"Fuera de rango")</f>
        <v>1</v>
      </c>
      <c r="AD699" s="9" t="n">
        <v>2</v>
      </c>
      <c r="AE699" s="10" t="str">
        <f aca="false">IF(AD699="","",IF(AND(AD699&gt;=-10,AD699&lt;=0),"De -10 a 0",IF(AND(AD699&gt;=0.5,AD699&lt;=9.5),"0,5 a 9,5",IF(AD699=10,"10",IF(AND(AD699&gt;=10.5,AD699&lt;=20),"10,5 a 20",IF(AND(AD699&gt;=20.5,AD699&lt;=40),"20,5 a 40","Fuera de rango"))))))</f>
        <v>0,5 a 9,5</v>
      </c>
      <c r="AF699" s="12" t="n">
        <f aca="false">IF(AD699="","",IF(AND(AD699&gt;=-10,AD699&lt;=0),1,IF(AND(AD699&gt;=0.5,AD699&lt;=9.5),2,IF(AD699=10,"NORMA",IF(AND(AD699&gt;=10.5,AD699&lt;=20),3,IF(AND(AD699&gt;=20.5,AD699&lt;=40),4,""))))))</f>
        <v>2</v>
      </c>
      <c r="AG699" s="9" t="n">
        <v>7</v>
      </c>
      <c r="AH699" s="10" t="str">
        <f aca="false">IF(AG699="","",IF(AND(AG699&gt;=0,AG699&lt;=4),"0 a 4",IF(AND(AG699&gt;=4.5,AG699&lt;=8.5),"4,5 a 8,5",IF(AG699=9,"9",IF(AND(AG699&gt;=9.5,AG699&lt;=13),"9,5 a 13",IF(AND(AG699&gt;=13.5,AG699&lt;=25),"13,5 a 25","Fuera de rango"))))))</f>
        <v>4,5 a 8,5</v>
      </c>
      <c r="AI699" s="10" t="n">
        <f aca="false">IF(AH699="","",IF(AH699="0 a 4",1,IF(AH699="4,5 a 8,5",2,IF(AH699="9","NORMA",IF(AH699="9,5 a 13",3,IF(AH699="13,5 a 25",4,""))))))</f>
        <v>2</v>
      </c>
      <c r="AJ699" s="9" t="n">
        <v>3</v>
      </c>
      <c r="AK699" s="10" t="str">
        <f aca="false">IF(AJ699="","",IF(AND(AJ699&gt;=-15,AJ699&lt;=-10.5),"-15 a -10,5",IF(AND(AJ699&gt;=-10,AJ699&lt;=-4),"-10 a -4",IF(AND(AJ699&gt;=-4.5,AJ699&lt;=0),"-4,5 a 0",IF(AND(AJ699&gt;=0.5,AJ699&lt;=4.5),"0,5 a 4,5",IF(AJ699=5,"5",IF(AND(AJ699&gt;=5.5,AJ699&lt;=10),"5,5 a 10",IF(AND(AJ699&gt;=10.5,AJ699&lt;=20),"10,5 a 20","Fuera de rango"))))))))</f>
        <v>0,5 a 4,5</v>
      </c>
      <c r="AL699" s="11" t="n">
        <f aca="false">IF(AK699="","",IF(AK699="-15 a -10,5",1,IF(AK699="-10 a -4",2,IF(AK699="-4,5 a 0",3,IF(AK699="0,5 a 4,5",4,IF(AK699="5","NORMA",IF(AK699="5,5 a 10",5,IF(AK699="10,5 a 20",6,"Error"))))))))</f>
        <v>4</v>
      </c>
      <c r="AM699" s="9" t="n">
        <v>0</v>
      </c>
      <c r="AN699" s="10" t="str">
        <f aca="false">IF(AM699="","",IF(AND(AM699&gt;=-7.5,AM699&lt;=-5.5),"-7,5 a -5,5",IF(AND(AM699&gt;=-5,AM699&lt;=-3),"-5 a -3",IF(AND(AM699&gt;=-2.5,AM699&lt;=-0.5),"-2,5 a -0,5",IF(AM699=0,"0,00",IF(AND(AM699&gt;=0.5,AM699&lt;=2.5),"0,5 a 2,5",IF(AND(AM699&gt;=3,AM699&lt;=5),"3 a 5",IF(AND(AM699&gt;=5.5,AM699&lt;=7.5),"5,5 a 7,5",IF(AND(AM699&gt;=8,AM699&lt;=10),"8 a 10","Fuera de rango")))))))))</f>
        <v>0,00</v>
      </c>
      <c r="AO699" s="11" t="str">
        <f aca="false">IF(AN699="","",IF(AN699="-7,5 a -5,5",1,IF(AN699="-5 a -3",2,IF(AN699="-2,5 a -0,5",3,IF(AN699="0,00","NORMA",IF(AN699="0,5 a 2,5",4,IF(AN699="3 a 5",5,IF(AN699="5,5 a 7,5",6,IF(AN699="8 a 10",7,"Error")))))))))</f>
        <v>NORMA</v>
      </c>
      <c r="AP699" s="9" t="n">
        <v>-9</v>
      </c>
      <c r="AQ699" s="10" t="str">
        <f aca="false">IF(AP699="","",IF(AND(AP699&gt;=-20,AP699&lt;=-9.5),"-20 a -9,5",IF(AND(AP699&gt;=-9,AP699&lt;=-6.5),"-9 a -6,5",IF(AP699=-6,"-6",IF(AND(AP699&gt;=-5.5,AP699&lt;=-3),"-5,5 a -3",IF(AND(AP699&gt;=-2.5,AP699&lt;=0),"-2,5 a 0",IF(AND(AP699&gt;=0.5,AP699&lt;=3),"0,5 a 3",IF(AND(AP699&gt;=3.5,AP699&lt;=6),"3,5 a 6",IF(AND(AP699&gt;=6.5,AP699&lt;=9),"6,5 a 9",IF(AND(AP699&gt;=9.5,AP699&lt;=20),"9,5 a 20","Fuera de rango"))))))))))</f>
        <v>-9 a -6,5</v>
      </c>
      <c r="AR699" s="11" t="n">
        <f aca="false">IF(AQ699="","",IF(AQ699="-20 a -9,5",1,IF(AQ699="-9 a -6,5",2,IF(AQ699="-6","NORMA",IF(AQ699="-5,5 a -3",3,IF(AQ699="-2,5 a 0",4,IF(AQ699="0,5 a 3",5,IF(AQ699="3,5 a 6",6,IF(AQ699="6,5 a 9",7,IF(AQ699="9,5 a 20",8,""))))))))))</f>
        <v>2</v>
      </c>
      <c r="AS699" s="9" t="n">
        <v>4.5</v>
      </c>
      <c r="AT699" s="10" t="str">
        <f aca="false">IF(AS699="","",IF(AND(AS699&gt;=-16,AS699&lt;=-14),"-16 a -14",IF(AND(AS699&gt;=-13.5,AS699&lt;=-11.5),"-13,5 a -11,5",IF(AND(AS699&gt;=-11,AS699&lt;=-9),"-11 a -9",IF(AND(AS699&gt;=-8.5,AS699&lt;=-6.5),"-8,5 a -6,5",IF(AND(AS699&gt;=-6,AS699&lt;=-4),"-6 a -4",IF(AND(AS699&gt;=-3.5,AS699&lt;=-1.5),"-3,5 a -1,5",IF(AND(AS699&gt;=-1,AS699&lt;=1),"-1 a 1",IF(AND(AS699&gt;=1.5,AS699&lt;=3.5),"1,5 a 3,5",IF(AND(AS699&gt;=4,AS699&lt;=6),"4 a 6",IF(AND(AS699&gt;=6.5,AS699&lt;=8.5),"6,5 a 8,5",IF(AND(AS699&gt;=9,AS699&lt;=11),"9 a 11",IF(AND(AS699&gt;=11.5,AS699&lt;=13.5),"11,5 a 13,5",IF(AND(AS699&gt;=14,AS699&lt;=16),"14 a 16",IF(AND(AS699&gt;=16.5,AS699&lt;=18.5),"16,5 a 18,5",IF(AND(AS699&gt;=19,AS699&lt;=21),"19 a 21","Fuera de rango"))))))))))))))))</f>
        <v>4 a 6</v>
      </c>
      <c r="AU699" s="11" t="str">
        <f aca="false" t="array" ref="AU699">IF(AT699="","",_xlfn.IFS(AT699="-16 a -14",1,AT699="-13,5 a -11,5",2,AT699="-11 a -9",3,AT699="-8,5 a -6,5",4,AT699="-6 a -4",5,AT699="-3,5 a -1,5",6,AT699="-1 a 1",7,AT699="1,5 a 3,5",8,AT699="4 a 6","NORMA",AT699="6,5 a 8,5",9,AT699="9 a 11",10,AT699="11,5 a 13,5",11,AT699="14 a 16",12,AT699="16,5 a 18,5",13,AT699="19 a 21",14,TRUE(),""))</f>
        <v>NORMA</v>
      </c>
      <c r="AV699" s="9" t="n">
        <v>1</v>
      </c>
      <c r="AW699" s="10" t="str">
        <f aca="false">IF(AV699="","",IF(AND(AV699&gt;=-1,AV699&lt;=-0.5),"-1 a -0,5",IF(AND(AV699&gt;-0.5,AV699&lt;=0),"De -0,5 a 0",IF(AND(AV699&gt;=0.25,AV699&lt;=0.75),"0,25 a 0,75",IF(AND(AV699&gt;=1,AV699&lt;=1.5),"1 a 1,5",IF(AND(AV699&gt;=1.75,AV699&lt;=2.25),"1,75 a 2,25",IF(AND(AV699&gt;=2.5,AV699&lt;=3),"2,5 a 3",IF(AND(AV699&gt;=3.25,AV699&lt;=3.75),"3,25 a 3,75","Fuera de rango"))))))))</f>
        <v>1 a 1,5</v>
      </c>
      <c r="AX699" s="10" t="n">
        <f aca="false">IF(AW699="","",IF(OR(AW699="-1 a -0,5",AW699="-1 a -0.5"),1,IF(OR(AW699="De -0,5 a 0",AW699="-0,5 a 0",AW699="De -0.5 a 0"),2,IF(OR(AW699="0,25 a 0,75",AW699="0.25 a 0.75"),"NORMA",IF(OR(AW699="1 a 1,5",AW699="1 a 1.5"),3,IF(OR(AW699="1,75 a 2,25",AW699="1.75 a 2.25"),4,IF(OR(AW699="2,5 a 3",AW699="2.5 a 3"),5,IF(OR(AW699="3,25 a 3,75",AW699="3.25 a 3.75"),6,""))))))))</f>
        <v>3</v>
      </c>
      <c r="AY699" s="9" t="n">
        <v>-10</v>
      </c>
      <c r="AZ699" s="10" t="str">
        <f aca="false">IF(AY699="","",IF(AND(AY699&gt;=-20,AY699&lt;=-9.5),"-20 a -9,5",IF(AND(AY699&gt;=-9,AY699&lt;=-6.5),"-9 a -6,5",IF(AY699=-6,"-6",IF(AND(AY699&gt;=-5.5,AY699&lt;=-3),"-5,5 a -3",IF(AND(AY699&gt;=-2.5,AY699&lt;=0),"-2,5 a 0",IF(AND(AY699&gt;=0.5,AY699&lt;=3),"0,5 a 3",IF(AND(AY699&gt;=3.5,AY699&lt;=6),"3,5 a 6","Fuera de rango"))))))))</f>
        <v>-20 a -9,5</v>
      </c>
      <c r="BA699" s="11" t="n">
        <f aca="false">IF(AZ699="","",IF(AZ699="-20 a -9,5",1,IF(AZ699="-9 a -6,5",2,IF(AZ699="-6","NORMA",IF(AZ699="-5,5 a -3",3,IF(AZ699="-2,5 a 0",4,IF(AZ699="0,5 a 3",5,IF(AZ699="3,5 a 6",6,""))))))))</f>
        <v>1</v>
      </c>
      <c r="BB699" s="9" t="n">
        <v>0</v>
      </c>
      <c r="BC699" s="10" t="str">
        <f aca="false" t="array" ref="BC699">IF(BB699="","",_xlfn.IFS(AND(BB699&gt;=0,BB699&lt;=2),"0 a 2",AND(BB699&gt;=2.5,BB699&lt;=4.5),"2,5 a 4,5",AND(BB699&gt;=5,BB699&lt;=7),"5 a 7",AND(BB699&gt;=7.5,BB699&lt;=9.5),"7,5 a 9,5",AND(BB699&gt;=10,BB699&lt;=12),"10 a 12",AND(BB699&gt;=12.5,BB699&lt;=14.5),"12,5 a 14,5",BB699=15,"15",AND(BB699&gt;=15.5,BB699&lt;=17.5),"15,5 a 17,5",AND(BB699&gt;=18,BB699&lt;=20),"18 a 20",AND(BB699&gt;=20.5,BB699&lt;=22.5),"20,5 a 22,5",AND(BB699&gt;=23,BB699&lt;=25),"23 a 25",TRUE(),"Fuera de rango"))</f>
        <v>0 a 2</v>
      </c>
      <c r="BD699" s="11" t="n">
        <f aca="false" t="array" ref="BD699">IF(BC699="","",_xlfn.IFS(BC699="0 a 2",1,BC699="2,5 a 4,5",2,BC699="5 a 7",3,BC699="7,5 a 9,5",4,BC699="10 a 12",5,BC699="12,5 a 14,5",6,BC699="15","NORMA",BC699="15,5 a 17,5",7,BC699="18 a 20",8,BC699="20,5 a 22,5",9,BC699="23 a 25",10,TRUE(),"Fuera de rango"))</f>
        <v>1</v>
      </c>
      <c r="BE699" s="9" t="n">
        <v>3</v>
      </c>
      <c r="BF699" s="10" t="str">
        <f aca="false">IF(BE699="","",IF(AND(BE699&gt;=-20,BE699&lt;=-10),"-20 a -10",IF(AND(BE699&gt;=-9.5,BE699&lt;=0.5),"-9,5 a 0,5",IF(AND(BE699&gt;=1,BE699&lt;=11),"1 a 11",IF(AND(BE699&gt;=11.5,BE699&lt;=20.5),"11,5 a 20,5",IF(BE699=21,"21",IF(AND(BE699&gt;=21.5,BE699&lt;=31.5),"21,5 a 31,5",IF(AND(BE699&gt;=32,BE699&lt;=42),"32 a 42","Fuera de rango"))))))))</f>
        <v>1 a 11</v>
      </c>
      <c r="BG699" s="11" t="n">
        <f aca="false">IF(BF699="","",IF(BF699="-20 a -10",1,IF(BF699="-9,5 a 0,5",2,IF(BF699="1 a 11",3,IF(BF699="11,5 a 20,5",4,IF(BF699="21","NORMA",IF(BF699="21,5 a 31,5",5,IF(BF699="32 a 42",6,""))))))))</f>
        <v>3</v>
      </c>
      <c r="BH699" s="9" t="n">
        <v>-3</v>
      </c>
      <c r="BI699" s="10" t="str">
        <f aca="false">IF(BH699="","",IF(AND(BH699&gt;=-20,BH699&lt;=-15),"-20 a -15",IF(AND(BH699&gt;=-14.5,BH699&lt;=-9.5),"-14,5 a -9,5",IF(AND(BH699&gt;=-9,BH699&lt;=-4),"-9 a -4",IF(AND(BH699&gt;=-3.5,BH699&lt;=2.5),"-3,5 a 2,5",IF(AND(BH699&gt;=3,BH699&lt;=8),"3 a 8",IF(AND(BH699&gt;=8.5,BH699&lt;=14.5),"8,5 a 14,5",IF(BH699=15,"15",IF(AND(BH699&gt;=15.5,BH699&lt;=20.5),"15,5 a 20,5",IF(AND(BH699&gt;=21,BH699&lt;=26),"21 a 26","Fuera de rango"))))))))))</f>
        <v>-3,5 a 2,5</v>
      </c>
      <c r="BJ699" s="11" t="n">
        <f aca="false">IF(BI699="","",IF(BI699="-20 a -15",1,IF(BI699="-14,5 a -9,5",2,IF(BI699="-9 a -4",3,IF(BI699="-3,5 a 2,5",4,IF(BI699="3 a 8",5,IF(BI699="8,5 a 14,5",6,IF(BI699="15","NORMA",IF(BI699="15,5 a 20,5",7,IF(BI699="21 a 26",8,IF(BI699="26,5 a 31,5",9,"")))))))))))</f>
        <v>4</v>
      </c>
      <c r="BK699" s="9" t="n">
        <v>0</v>
      </c>
      <c r="BL699" s="10" t="str">
        <f aca="false">IF(BK699="","",IF(AND(BK699&gt;=0,BK699&lt;=2),"0 - 2",IF(AND(BK699&gt;=2.5,BK699&lt;=4.5),"2,5 - 4,5",IF(AND(BK699&gt;=5,BK699&lt;=7),"5 - 7",IF(AND(BK699&gt;=7.5,BK699&lt;=9.5),"7,5 - 9,5",IF(AND(BK699&gt;=10,BK699&lt;=12),"10 - 12",IF(AND(BK699&gt;=12.5,BK699&lt;=13.5),"12,5 - 13,5",IF(BK699=14,"14",IF(AND(BK699&gt;=14.5,BK699&lt;=16.5),"14,5 - 16,5",IF(AND(BK699&gt;=17,BK699&lt;=19),"17 - 19",IF(AND(BK699&gt;=19.5,BK699&lt;=21.5),"19,5 - 21,5",IF(AND(BK699&gt;=22,BK699&lt;=24),"22 - 24",IF(AND(BK699&gt;=24.5,BK699&lt;=26.5),"24,5 - 26,5",IF(AND(BK699&gt;=27,BK699&lt;=29),"27 - 29",IF(AND(BK699&gt;=29.5,BK699&lt;=30),"29,5 - 30","Fuera de rango")))))))))))))))</f>
        <v>0 - 2</v>
      </c>
      <c r="BM699" s="11" t="n">
        <f aca="false">IF(BL699="","",IF(BL699="0 - 2",1,IF(BL699="2,5 - 4,5",2,IF(BL699="5 - 7",3,IF(BL699="7,5 - 9,5",4,IF(BL699="10 - 12",5,IF(BL699="12,5 - 13,5",6,IF(BL699="14","NORMA",IF(BL699="14,5 - 16,5",7,IF(BL699="17 - 19",8,IF(BL699="19,5 - 21,5",9,IF(BL699="22 - 24",10,IF(BL699="24,5 - 26,5",11,IF(BL699="27 - 29",12,IF(BL699="29,5 - 30",13,"")))))))))))))))</f>
        <v>1</v>
      </c>
      <c r="BN699" s="9" t="n">
        <v>22</v>
      </c>
      <c r="BO699" s="11" t="str">
        <f aca="false">IF(BN699="","",IF(AND(BN699&gt;=-20,BN699&lt;=-10),"-20 a -10",IF(AND(BN699&gt;=-9.5,BN699&lt;=0.5),"-9,5 a 0,5",IF(AND(BN699&gt;=1,BN699&lt;=11),"1 a 11",IF(AND(BN699&gt;=11.5,BN699&lt;=21.5),"11,5 a 21,5",IF(BN699=22,"22",IF(AND(BN699&gt;=22.5,BN699&lt;=32.5),"22,5 a 32,5",IF(AND(BN699&gt;=33,BN699&lt;=43),"33 a 43","Fuera de rango"))))))))</f>
        <v>22</v>
      </c>
      <c r="BP699" s="11" t="str">
        <f aca="false">IF(BO699="","",IF(BO699="-20 a -10",1,IF(BO699="-9,5 a 0,5",2,IF(BO699="1 a 11",3,IF(BO699="11,5 a 21,5",4,IF(BO699="22","NORMA",IF(BO699="22,5 a 32,5",5,IF(BO699="33 a 43",6,""))))))))</f>
        <v>NORMA</v>
      </c>
      <c r="BQ699" s="9" t="n">
        <v>15</v>
      </c>
      <c r="BR699" s="10" t="str">
        <f aca="false">IF(BQ699="","",IF(AND(BQ699&gt;=-20,BQ699&lt;=-15),"-20 a -15",IF(AND(BQ699&gt;=-14.5,BQ699&lt;=-9.5),"-14,5 a -9,5",IF(AND(BQ699&gt;=-9,BQ699&lt;=-4),"-9 a -4",IF(AND(BQ699&gt;=-3.5,BQ699&lt;=2.5),"-3,5 a 2,5",IF(AND(BQ699&gt;=3,BQ699&lt;=8),"3 a 8",IF(AND(BQ699&gt;=8.5,BQ699&lt;=13.5),"8,5 a 13,5",IF(AND(BQ699&gt;=14,BQ699&lt;=17.5),"14 a 17,5",IF(BQ699=18,"18",IF(AND(BQ699&gt;=18.5,BQ699&lt;=23.5),"18,5 a 23,5",IF(AND(BQ699&gt;=24,BQ699&lt;=29),"24 a 29",IF(AND(BQ699&gt;=29.5,BQ699&lt;=34.5),"29,5 a 34,5",IF(AND(BQ699&gt;=35,BQ699&lt;=40),"35 a 40","Fuera de rango")))))))))))))</f>
        <v>14 a 17,5</v>
      </c>
      <c r="BS699" s="11" t="n">
        <f aca="false">IF(BR699="","",IF(BR699="-20 a -15",1,IF(BR699="-14,5 a -9,5",2,IF(BR699="-9 a -4",3,IF(BR699="-3,5 a 2,5",4,IF(BR699="3 a 8",5,IF(BR699="8,5 a 13,5",6,IF(BR699="14 a 17,5",7,IF(BR699="18","NORMA",IF(BR699="18,5 a 23,5",8,IF(BR699="24 a 29",9,IF(BR699="29,5 a 34,5",10,IF(BR699="35 a 40",11,"")))))))))))))</f>
        <v>7</v>
      </c>
      <c r="BT699" s="9" t="n">
        <v>0</v>
      </c>
      <c r="BU699" s="10" t="str">
        <f aca="false">IF(BT699="","",IF(AND(BT699&gt;=-20,BT699&lt;=-18),"-20 a -18",IF(AND(BT699&gt;=-17.5,BT699&lt;=-15.5),"-17,5 a -15,5",IF(AND(BT699&gt;=-15,BT699&lt;=-13),"-15 a -13",IF(AND(BT699&gt;=-12.5,BT699&lt;=-10.5),"-12,5 a -10,5",IF(AND(BT699&gt;=-10,BT699&lt;=-8),"-10 a -8",IF(AND(BT699&gt;=-7.5,BT699&lt;=-5.5),"-7,5 a -5,5",IF(AND(BT699&gt;=-5,BT699&lt;=-3),"-5 a -3",IF(AND(BT699&gt;=-2.5,BT699&lt;=-0.5),"-2,5 a -0,5",IF(BT699=0,"0",IF(AND(BT699&gt;=0.5,BT699&lt;=2.5),"0,5 a 2,5",IF(AND(BT699&gt;=3,BT699&lt;=5),"3 a 5",IF(AND(BT699&gt;=5.5,BT699&lt;=7.5),"5,5 a 7,5",IF(AND(BT699&gt;=8,BT699&lt;=10),"8 a 10",IF(AND(BT699&gt;=10.5,BT699&lt;=12.5),"10,5 a 12,5",IF(AND(BT699&gt;=13,BT699&lt;=15),"13 a 15",IF(AND(BT699&gt;=15.5,BT699&lt;=17.5),"15,5 a 17,5",IF(AND(BT699&gt;=18,BT699&lt;=20),"18 a 20","Fuera de rango"))))))))))))))))))</f>
        <v>0</v>
      </c>
      <c r="BV699" s="11" t="str">
        <f aca="false">IF(BT699="","",IF(BT699=0,"NORMA",IF(AND(BT699&gt;=-20,BT699&lt;=-18),2,IF(AND(BT699&gt;=-17.5,BT699&lt;=-15.5),2,IF(AND(BT699&gt;=-15,BT699&lt;=-13),3,IF(AND(BT699&gt;=-12.5,BT699&lt;=-10.5),4,IF(AND(BT699&gt;=-10,BT699&lt;=-8),5,IF(AND(BT699&gt;=-7.5,BT699&lt;=-5.5),6,IF(AND(BT699&gt;=-5,BT699&lt;=-3),7,IF(AND(BT699&gt;=-2.5,BT699&lt;=-0.5),8,IF(AND(BT699&gt;=0.5,BT699&lt;=2.5),9,IF(AND(BT699&gt;=3,BT699&lt;=5),10,IF(AND(BT699&gt;=5.5,BT699&lt;=7.5),11,IF(AND(BT699&gt;=8,BT699&lt;=10),12,IF(AND(BT699&gt;=10.5,BT699&lt;=12.5),13,IF(AND(BT699&gt;=13,BT699&lt;=15),14,IF(AND(BT699&gt;=15.5,BT699&lt;=17.5),15,IF(AND(BT699&gt;=18,BT699&lt;=20),16,"Fuera de rango"))))))))))))))))))</f>
        <v>NORMA</v>
      </c>
      <c r="BW699" s="9" t="n">
        <v>-3.5</v>
      </c>
      <c r="BX699" s="10" t="n">
        <f aca="false">18.5- (0.3*H699)</f>
        <v>6.2</v>
      </c>
      <c r="BY699" s="10" t="n">
        <f aca="false">(BW699)-(BX699)</f>
        <v>-9.7</v>
      </c>
      <c r="BZ699" s="10" t="str">
        <f aca="false">IF(BY699="","",IF(BY699&lt;-27.5,"De -30 a -28",IF(BY699&lt;-25,"De -27,5 a -25,5",IF(BY699&lt;-22.5,"De -25 a -23",IF(BY699&lt;-20,"De -22,5 a -20,5",IF(BY699&lt;-17.5,"De -20 a -18",IF(BY699&lt;-15,"De -17,5 a -15,5",IF(BY699&lt;-12.5,"De -15 a -13",IF(BY699&lt;-10,"De -12,5 a -10,5",IF(BY699&lt;-7.5,"De -10 a -8",IF(BY699&lt;-5,"De -7,5 a -5,5",IF(BY699&lt;-2.5,"De -5 a -3",IF(BY699&lt;0,"De -2,5 a -0,5",IF(BY699&lt;2.5,"De 0 a 2",IF(BY699&lt;5,"De 2,5 a 4,5",IF(BY699&lt;7.5,"De 5 a 7",IF(BY699&lt;10,"De 7,5 a 9,5",IF(BY699&lt;12.5,"De 10 a 12",IF(BY699&lt;15,"De 12,5 a 14,5",IF(BY699&lt;17.5,"De 15 a 17",IF(BY699&lt;20,"De 17,5 a 19,5",IF(BY699&lt;22.5,"De 20 a 22",IF(BY699&lt;25,"De 22,5 a 24,5",IF(BY699&lt;27.5,"De 25 a 27","De 27,5 a 30"))))))))))))))))))))))))</f>
        <v>De -10 a -8</v>
      </c>
      <c r="CA699" s="12" t="n">
        <f aca="false">IF(BY699="","",IF(BY699&lt;=-28,1,IF(BY699&lt;=-25.5,2,IF(BY699&lt;=-23,3,IF(BY699&lt;=-20.5,4,IF(BY699&lt;=-18,5,IF(BY699&lt;=-15.5,6,IF(BY699&lt;=-13,7,IF(BY699&lt;=-10.5,8,IF(BY699&lt;=-8,9,IF(BY699&lt;=-5.5,10,IF(BY699&lt;=-3,11,IF(BY699&lt;=-0.5,12,IF(BY699&lt;=2,13,IF(BY699&lt;=4.5,14,IF(BY699&lt;=7,15,IF(BY699&lt;=9.5,16,IF(BY699&lt;=12,17,IF(BY699&lt;=14.5,18,IF(BY699&lt;=17,19,IF(BY699&lt;=19.5,20,IF(BY699&lt;=22,21,IF(BY699&lt;=24.5,22,IF(BY699&lt;=27,23,IF(BY699&lt;=30,24,"Fuera de rango")))))))))))))))))))))))))</f>
        <v>9</v>
      </c>
      <c r="CB699" s="9" t="n">
        <v>-3.75</v>
      </c>
      <c r="CC699" s="10" t="n">
        <f aca="false">18.5- (0.3*H699)</f>
        <v>6.2</v>
      </c>
      <c r="CD699" s="10" t="n">
        <f aca="false">(CB699)-(CC699)</f>
        <v>-9.95</v>
      </c>
      <c r="CE699" s="10" t="str">
        <f aca="false">IF(CD699="","",IF(CD699&lt;-27.5,"De -30 a -28",IF(CD699&lt;-25,"De -27,5 a -25,5",IF(CD699&lt;-22.5,"De -25 a -23",IF(CD699&lt;-20,"De -22,5 a -20,5",IF(CD699&lt;-17.5,"De -20 a -18",IF(CD699&lt;-15,"De -17,5 a -15,5",IF(CD699&lt;-12.5,"De -15 a -13",IF(CD699&lt;-10,"De -12,5 a -10,5",IF(CD699&lt;-7.5,"De -10 a -8",IF(CD699&lt;-5,"De -7,5 a -5,5",IF(CD699&lt;-2.5,"De -5 a -3",IF(CD699&lt;0,"De -2,5 a -0,5",IF(CD699&lt;=2,"De 0 a 2",IF(CD699&lt;=4.5,"De 2,5 a 4,5",IF(CD699&lt;=7,"De 5 a 7",IF(CD699&lt;=9.5,"De 7,5 a 9,5",IF(CD699&lt;=12,"De 10 a 12",IF(CD699&lt;=14.5,"De 12,5 a 14,5",IF(CD699&lt;=17,"De 15 a 17",IF(CD699&lt;=19.5,"De 17,5 a 19,5",IF(CD699&lt;=22,"De 20 a 22",IF(CD699&lt;=24.5,"De 22,5 a 24,5",IF(CD699&lt;=27,"De 25 a 27","De 27,5 a 30"))))))))))))))))))))))))</f>
        <v>De -10 a -8</v>
      </c>
      <c r="CF699" s="12" t="n">
        <f aca="false">IF(CD699="","",IF(CD699&lt;-27.5,1,IF(CD699&lt;-25,2,IF(CD699&lt;-22.5,3,IF(CD699&lt;-20,4,IF(CD699&lt;-17.5,5,IF(CD699&lt;-15,6,IF(CD699&lt;-12.5,7,IF(CD699&lt;-10,8,IF(CD699&lt;-7.5,9,IF(CD699&lt;-5,10,IF(CD699&lt;-2.5,11,IF(CD699&lt;0,12,IF(CD699&lt;2.5,13,IF(CD699&lt;5,14,IF(CD699&lt;7.5,15,IF(CD699&lt;10,16,IF(CD699&lt;12.5,17,IF(CD699&lt;15,18,IF(CD699&lt;17.5,19,IF(CD699&lt;20,20,IF(CD699&lt;22.5,21,IF(CD699&lt;25,22,IF(CD699&lt;27.5,23,24))))))))))))))))))))))))</f>
        <v>9</v>
      </c>
      <c r="CG699" s="9" t="n">
        <v>-2</v>
      </c>
      <c r="CH699" s="10" t="str">
        <f aca="false">IF(CG699="","",IF(AND(CG699&gt;=-10,CG699&lt;=-9.5),"-10 a -9,5",IF(AND(CG699&gt;-9.5,CG699&lt;=-8.5),"-9 a -8,5",IF(AND(CG699&gt;-8.5,CG699&lt;=-7.5),"-8 a -7,5",IF(AND(CG699&gt;-7.5,CG699&lt;=-6.5),"-7 a -6,5",IF(AND(CG699&gt;-6.5,CG699&lt;=-5.5),"-6 a -5,5",IF(AND(CG699&gt;-5.5,CG699&lt;=-4.5),"-5 a -4,5",IF(AND(CG699&gt;-4.5,CG699&lt;=-3.5),"-4 a -3,5",IF(AND(CG699&gt;-3.5,CG699&lt;=-2.5),"-3 a -2,5",IF(CG699=-2.25,"-2,25",IF(AND(CG699&gt;-2.5,CG699&lt;=-1.5),"-2 a -1,5",IF(AND(CG699&gt;-1.5,CG699&lt;=-0.5),"-1 a -0,5",IF(AND(CG699&gt;-0.5,CG699&lt;=0.5),"0 a 0,5",IF(AND(CG699&gt;0.5,CG699&lt;=1.5),"1 a 1,5",IF(AND(CG699&gt;1.5,CG699&lt;=2.5),"2 a 2,5",IF(AND(CG699&gt;2.5,CG699&lt;=3.5),"3 a 3,5",IF(AND(CG699&gt;3.5,CG699&lt;=4.5),"4 a 4,5",IF(AND(CG699&gt;4.5,CG699&lt;=5.5),"5 a 5,5",IF(AND(CG699&gt;5.5,CG699&lt;=6.5),"6 a 6,5",IF(AND(CG699&gt;6.5,CG699&lt;=7.5),"7 a 7,5",IF(AND(CG699&gt;7.5,CG699&lt;=8.5),"8 a 8,5",IF(AND(CG699&gt;8.5,CG699&lt;=9.5),"9 a 9,5",IF(CG699&gt;=10,"10","Fuera de rango")))))))))))))))))))))))</f>
        <v>-2 a -1,5</v>
      </c>
      <c r="CI699" s="11" t="n">
        <f aca="false">IF(CG699="","",IF(CG699=-2.25,"NORMA",IF(CG699&lt;=-9.5,1,IF(CG699&lt;=-8.5,2,IF(CG699&lt;=-7.5,3,IF(CG699&lt;=-6.5,4,IF(CG699&lt;=-5.5,5,IF(CG699&lt;=-4.5,6,IF(CG699&lt;=-3.5,7,IF(CG699&lt;=-2.5,8,IF(CG699&lt;=-1.5,9,IF(CG699&lt;=-0.5,10,IF(CG699&lt;=0.5,11,IF(CG699&lt;=1.5,12,IF(CG699&lt;=2.5,13,IF(CG699&lt;=3.5,14,IF(CG699&lt;=4.5,15,IF(CG699&lt;=5.5,16,IF(CG699&lt;=6.5,17,IF(CG699&lt;=7.5,18,IF(CG699&lt;=8.5,19,IF(CG699&lt;=9.5,20,IF(CG699=10,21,"Fuera de rango")))))))))))))))))))))))</f>
        <v>9</v>
      </c>
      <c r="CJ699" s="9" t="n">
        <v>1.5</v>
      </c>
      <c r="CK699" s="10" t="str">
        <f aca="false">IF(CJ699="","",IF(AND(CJ699&gt;=-6,CJ699&lt;=-5.5),"-6 a -5,5",IF(AND(CJ699&gt;-5.5,CJ699&lt;=-4.5),"-5 a -4,5",IF(AND(CJ699&gt;-4.5,CJ699&lt;=-3.5),"-4 a -3,5",IF(AND(CJ699&gt;-3.5,CJ699&lt;=-2.5),"-3 a -2,5",IF(AND(CJ699&gt;-2.5,CJ699&lt;=-1.5),"-2 a -1,5",IF(AND(CJ699&gt;-1.5,CJ699&lt;=-0.5),"-1 a -0,5",IF(AND(CJ699&gt;-0.5,CJ699&lt;=0.5),"0 a 0,5",IF(AND(CJ699&gt;0.5,CJ699&lt;=1.5),"1 a 1,5",IF(AND(CJ699&gt;1.5,CJ699&lt;2.5),"2",IF(AND(CJ699&gt;=2.5,CJ699&lt;=3),"2,5 a 3",IF(AND(CJ699&gt;3,CJ699&lt;=4),"3,5 a 4",IF(AND(CJ699&gt;4,CJ699&lt;=5),"4,5 a 5",IF(AND(CJ699&gt;5,CJ699&lt;=6),"5,5 a 6",IF(AND(CJ699&gt;6,CJ699&lt;=7),"6,5 a 7",IF(AND(CJ699&gt;7,CJ699&lt;=8),"7,5 a 8",IF(AND(CJ699&gt;8,CJ699&lt;=9.5),"8,5 a 9,5",IF(CJ699=10,"10","Fuera de rango"))))))))))))))))))</f>
        <v>1 a 1,5</v>
      </c>
      <c r="CL699" s="11" t="n">
        <f aca="false">IF(CK699="","",IF(OR(CK699="-6 a -5,5",CK699="-6 - -5,5"),1,IF(OR(CK699="-5 a -4,5",CK699="-5 - -4,5"),2,IF(OR(CK699="-4 a -3,5",CK699="-4 - -3,5"),3,IF(OR(CK699="-3 a -2,5",CK699="-3 - -2,5"),4,IF(OR(CK699="-2 a -1,5",CK699="-2 - -1,5"),5,IF(OR(CK699="-1 a -0,5",CK699="-1 - -0,5"),6,IF(OR(CK699="0 a 0,5",CK699="0 - 0,5"),7,IF(OR(CK699="1 a 1,5",CK699="1 - 1,5"),8,IF(CK699="2","NORMA",IF(OR(CK699="2,5 a 3",CK699="2,5 - 3"),9,IF(OR(CK699="3,5 a 4",CK699="3,5 - 4"),10,IF(OR(CK699="4,5 a 5",CK699="4,5 - 5"),11,IF(OR(CK699="5,5 a 6",CK699="5,5 - 6"),12,IF(OR(CK699="6,5 a 7",CK699="6,5 - 7"),13,IF(OR(CK699="7,5 a 8",CK699="7,5 - 8"),14,IF(OR(CK699="8,5 a 9",CK699="8,5 - 9,5",CK699="9 a 9,5"),15,IF(CK699="10",15,IF(OR(CK699="0,5 a 1",CK699="0,5 - 1"),7,"Fuera de rango")))))))))))))))))))</f>
        <v>8</v>
      </c>
      <c r="CO699" s="10" t="str">
        <f aca="false">IF(CM699&gt;0,"EME"," ")</f>
        <v> </v>
      </c>
      <c r="CQ699" s="10" t="str">
        <f aca="false">IF(CP699&gt;0,"0", " ")</f>
        <v> </v>
      </c>
      <c r="CR699" s="10" t="str">
        <f aca="false">IF(CP699&gt;0,"EME"," ")</f>
        <v> </v>
      </c>
      <c r="CS699" s="9" t="n">
        <v>1</v>
      </c>
      <c r="CV699" s="9" t="n">
        <v>1</v>
      </c>
      <c r="CY699" s="9" t="n">
        <v>0</v>
      </c>
      <c r="DB699" s="9" t="n">
        <v>0</v>
      </c>
      <c r="DC699" s="11" t="str">
        <f aca="false">IF(DB699&lt;0,"2"," ")</f>
        <v> </v>
      </c>
      <c r="DD699" s="11" t="str">
        <f aca="false">IF(DB699&lt;0,"MIO"," ")</f>
        <v> </v>
      </c>
      <c r="DE699" s="9" t="n">
        <v>-0.75</v>
      </c>
      <c r="DF699" s="10" t="str">
        <f aca="false">IF(DE699&lt;0,"3"," ")</f>
        <v>3</v>
      </c>
      <c r="DG699" s="10" t="str">
        <f aca="false">IF(DE699&lt;0,"AST"," ")</f>
        <v>AST</v>
      </c>
      <c r="DH699" s="9" t="n">
        <v>-0.75</v>
      </c>
      <c r="DI699" s="10" t="str">
        <f aca="false">IF(DH699&lt;0,"3"," ")</f>
        <v>3</v>
      </c>
      <c r="DJ699" s="10" t="str">
        <f aca="false">IF(DH699&lt;0,"AST"," ")</f>
        <v>AST</v>
      </c>
      <c r="DK699" s="9" t="n">
        <v>0.75</v>
      </c>
      <c r="DL699" s="10" t="str">
        <f aca="false">IF(DK699&gt;0,"4"," ")</f>
        <v>4</v>
      </c>
      <c r="DM699" s="10" t="str">
        <f aca="false">IF(DK699&gt;0,"PRE"," ")</f>
        <v>PRE</v>
      </c>
      <c r="DN699" s="9" t="n">
        <v>0.75</v>
      </c>
      <c r="DO699" s="10" t="str">
        <f aca="false">IF(DN699&gt;0,"4"," ")</f>
        <v>4</v>
      </c>
      <c r="DP699" s="10" t="str">
        <f aca="false">IF(DN699&gt;0,"PRE"," ")</f>
        <v>PRE</v>
      </c>
      <c r="DS699" s="12" t="str">
        <f aca="false">CONCATENATE(CO699,CU699,DA699,DG699,DM699)</f>
        <v> ASTPRE</v>
      </c>
      <c r="DT699" s="10" t="e">
        <f aca="false" t="array" ref="DT699">_xlfn.IFS(DS699="EME    ","0", DS699=" HIP   ","1", DS699="  MIO  ","2", DS699="   AST ","3", DS699="    PRE","4", DS699="EME   PRE","5", DS699=" HIP  PRE","6", DS699=" HIP AST ","7", DS699="  MIO PRE","8", DS699="  MIOAST ","9", DS699="   ASTPRE","10",DS699=" HIP ASTPRE","11", DS699="  MIOASTPRE","12", DS699="     ","0")</f>
        <v>#N/A</v>
      </c>
      <c r="DV699" s="1" t="e">
        <f aca="false" t="array" ref="DV699">_xlfn.IFS(DU699="SI","2", DU699="NO","1")</f>
        <v>#N/A</v>
      </c>
      <c r="DX699" s="11" t="str">
        <f aca="false">IF(DW699=0,"1","2")</f>
        <v>1</v>
      </c>
      <c r="DY699" s="11" t="str">
        <f aca="false" t="array" ref="DY699">_xlfn.IFS(DW699=0,"0", DW699=0.25, "1", DW699=0.5,"2", DW699=0.75,"3", DW699=1,"4",DW699=1.25,"5", DW699=1.5,"6", DW699=1.75,"7", DW699=2,"8")</f>
        <v>0</v>
      </c>
      <c r="EA699" s="11" t="str">
        <f aca="false">IF(DZ699=0,"1","2")</f>
        <v>1</v>
      </c>
      <c r="EB699" s="11" t="str">
        <f aca="false" t="array" ref="EB699">_xlfn.IFS(DZ699=0,"0", DZ699=0.25, "1", DZ699=0.5,"2", DZ699=0.75,"3", DZ699=1,"4",DZ699=1.25,"5", DZ699=1.5,"6", DZ699=1.75,"7", DZ699=2,"8")</f>
        <v>0</v>
      </c>
      <c r="ED699" s="10" t="str">
        <f aca="false">IF(EC699=0,"1","2")</f>
        <v>1</v>
      </c>
      <c r="EE699" s="11" t="str">
        <f aca="false" t="array" ref="EE699">_xlfn.IFS(EC699=0,"0", EC699=-0.25, "1", EC699=-0.5,"2", EC699=-0.75,"3", EC699=-1,"4",EC699=-1.25,"5", EC699=-1.5,"6", EC699=-1.75,"7", EC699=-2,"8", EC699=-2.25,"9",EC699=-2.5,"10", EC699=-2.75,"11", EC699=-3,"12", EC699=-3.25,"13", EC699=-3.5,"14", EC699=-3.75,"15",EC699=-4,"16")</f>
        <v>0</v>
      </c>
      <c r="EG699" s="10" t="str">
        <f aca="false">IF(EF699=0,"1","2")</f>
        <v>1</v>
      </c>
      <c r="EH699" s="11" t="str">
        <f aca="false" t="array" ref="EH699">_xlfn.IFS(EF699=0,"0", EF699=-0.25, "1", EF699=-0.5,"2", EF699=-0.75,"3", EF699=-1,"4",EF699=-1.25,"5", EF699=-1.5,"6", EF699=-1.75,"7", EF699=-2,"8", EF699=-2.25,"9",EF699=-2.5,"10", EF699=-2.75,"11", EF699=-3,"12", EF699=-3.25,"13", EF699=-3.5,"14", EF699=-3.75,"15",EF699=-4,"16")</f>
        <v>0</v>
      </c>
      <c r="EJ699" s="11" t="str">
        <f aca="false">IF(EI699=0,"1","2")</f>
        <v>1</v>
      </c>
      <c r="EK699" s="11" t="str">
        <f aca="false" t="array" ref="EK699">_xlfn.IFS(EI699=0,"0", EI699=-0.25, "1", EI699=-0.5,"2", EI699=-0.75,"3", EI699=-1,"4",EI699=-1.25,"5", EI699=-1.5,"6", EI699=-1.75,"7", EI699=-2,"8", EI699=-2.25,"9", EI699=-2.25,"9",EI699=-2.5,"10", EI699=-2.75,"11", EI699=-3,"12", EI699=-3.25,"13", EI699=-3.5,"14", EI699=-3.75,"15",EI699=-4,"16", EI699=0.25, "17", EI699=0.5, "18")</f>
        <v>0</v>
      </c>
      <c r="EM699" s="11" t="str">
        <f aca="false">IF(EL699=0,"1","2")</f>
        <v>1</v>
      </c>
      <c r="EN699" s="11" t="str">
        <f aca="false" t="array" ref="EN699">_xlfn.IFS(EL699=0.25,"17",EL699=0.5,"18", EL699=0,"0", EL699=-0.25, "1", EL699=-0.5,"2", EL699=-0.75,"3", EL699=-1,"4",EL699=-1.25,"5", EL699=-1.5,"6", EL699=-1.75,"7", EL699=-2,"8",EL699= -2.25,"9",EL699=-2.5,"10",EL699= -2.75,"11",EL699= -3,"12",EL699= -3.25,"13",EL699= -3.5,"14",EL699= -3.75,"15",EL699=-4,"16")</f>
        <v>0</v>
      </c>
      <c r="EP699" s="11" t="str">
        <f aca="false">IF(EO699=0,"1","2")</f>
        <v>1</v>
      </c>
      <c r="EQ699" s="11" t="str">
        <f aca="false" t="array" ref="EQ699">_xlfn.IFS(EO699=0,"0", EO699=0.25, "1", EO699=0.5,"2", EO699=0.75,"3", EO699=1,"4",EO699=1.25,"5", EO699=1.5,"6", EO699=1.75,"7", EO699=2,"8", EO699=2.25,"9", EO699=2.25,"9",EO699=2.5,"10", EO699=2.75,"11", EO699=3,"12", EO699=3.25,"13", EO699=3.5,"14", EO699=3.75,"15",EO699=4,"16", EO699=-0.25, "17", bq=-0.5, "18")</f>
        <v>0</v>
      </c>
      <c r="ES699" s="11" t="str">
        <f aca="false">IF(ER699=0,"1","2")</f>
        <v>1</v>
      </c>
      <c r="ET699" s="11" t="str">
        <f aca="false" t="array" ref="ET699">_xlfn.IFS(ER699=0,"0", ER699=0.25, "1", ER699=0.5,"2", ER699=0.75,"3", ER699=1,"4",ER699=1.25,"5", ER699=1.5,"6", ER699=1.75,"7", ER699=2,"8", ER699=2.25,"9", ER699=2.25,"9",ER699=2.5,"10", ER699=2.75,"11", ER699=3,"12", ER699=3.25,"13", ER699=3.5,"14", ER699=3.75,"15",ER699=4,"16", ER699=-0.25, "17", bq=-0.5, "18")</f>
        <v>0</v>
      </c>
      <c r="EV699" s="14" t="e">
        <f aca="false">VLOOKUP(EU699,LEYENDA!$G$2:$H$8,2,TRUE())</f>
        <v>#N/A</v>
      </c>
      <c r="EW699" s="14" t="e">
        <f aca="false" t="array" ref="EW699">_xlfn.IFS(EV699="0-5","1", EV699="6-12","2", EV699="13-18","3", EV699="19-24","4", EV699="25-36","5", EV699="37-48","6", EV699="49-60","7")</f>
        <v>#N/A</v>
      </c>
    </row>
    <row r="700" customFormat="false" ht="13.5" hidden="false" customHeight="false" outlineLevel="0" collapsed="false">
      <c r="A700" s="1" t="n">
        <v>277</v>
      </c>
      <c r="B700" s="2" t="n">
        <v>1</v>
      </c>
      <c r="C700" s="33" t="n">
        <v>41668</v>
      </c>
      <c r="E700" s="5" t="str">
        <f aca="false">VLOOKUP(A700,'286'!$A$3:$J$6279,10,FALSE())</f>
        <v>VALLEJO BERMEJO JAVIER</v>
      </c>
      <c r="F700" s="4" t="str">
        <f aca="false">VLOOKUP(A700,'286'!$A$3:$I$1768,3,FALSE())</f>
        <v>VABERJA</v>
      </c>
      <c r="G700" s="6" t="n">
        <f aca="false">VLOOKUP(A700,'286'!$A$3:$I$1768,4,FALSE())</f>
        <v>28928</v>
      </c>
      <c r="H700" s="7" t="n">
        <f aca="false">YEAR(C700)-YEAR(G700)</f>
        <v>35</v>
      </c>
      <c r="I700" s="1" t="str">
        <f aca="false">VLOOKUP(H700,LEYENDA!$C$2:$D$6,2,TRUE())</f>
        <v>25-40</v>
      </c>
      <c r="J700" s="5" t="str">
        <f aca="false">VLOOKUP(A700,'286'!$A$3:$I$1768,7,FALSE())</f>
        <v>H</v>
      </c>
      <c r="K700" s="8" t="n">
        <f aca="false">VLOOKUP(A700,'286'!$A$3:$I$1768,2,FALSE())</f>
        <v>0</v>
      </c>
      <c r="L700" s="4" t="str">
        <f aca="false">VLOOKUP(A700,'286'!$A$3:$I$1768,8,FALSE())</f>
        <v>D</v>
      </c>
      <c r="M700" s="4" t="str">
        <f aca="false">VLOOKUP(A700,'286'!$A$3:$I$1768,9,FALSE())</f>
        <v>D</v>
      </c>
      <c r="N700" s="8" t="str">
        <f aca="false">IF(R700=O700, "MISMA","CONTRARIA")</f>
        <v>MISMA</v>
      </c>
      <c r="O700" s="8" t="str">
        <f aca="false" t="array" ref="O700">_xlfn.IFS(L700="D","1", L700="I","2")</f>
        <v>1</v>
      </c>
      <c r="P700" s="8" t="e">
        <f aca="false" t="array" ref="P700">_xlfn.IFS(K700="OD","1", K700="OI","2")</f>
        <v>#N/A</v>
      </c>
      <c r="Q700" s="1" t="str">
        <f aca="false" t="array" ref="Q700">_xlfn.IFS(J700="M","1", J700="H","2")</f>
        <v>2</v>
      </c>
      <c r="R700" s="8" t="str">
        <f aca="false" t="array" ref="R700">_xlfn.IFS(M700="D","1", M700="I","2")</f>
        <v>1</v>
      </c>
      <c r="S700" s="1" t="str">
        <f aca="false" t="array" ref="S700">_xlfn.IFS(N700="CONTRARIA", "1",N700= "MISMA","2")</f>
        <v>2</v>
      </c>
      <c r="T700" s="1" t="str">
        <f aca="false" t="array" ref="T700">_xlfn.IFS(I700="0-12","1", I700="13-24","2", I700="25-40","3", I700="41-60","4", I700="61-100","5")</f>
        <v>3</v>
      </c>
      <c r="U700" s="9" t="n">
        <v>-0.5</v>
      </c>
      <c r="V700" s="10" t="str">
        <f aca="false">IF(U700="","",IF(AND(U700&gt;=-9,U700&lt;=-6.5),"-9 a -6,5",IF(AND(U700&gt;=-6,U700&lt;=-3.5),"-6 a -3,5",IF(AND(U700&gt;=-3,U700&lt;=-1),"-3 a -1",IF(U700=-0.5,"-0,5",IF(AND(U700&gt;=0,U700&lt;=2.5),"0 a 2,5",IF(AND(U700&gt;=3,U700&lt;=5.5),"3 a 5,5",IF(AND(U700&gt;=6,U700&lt;=8.5),"6 a 8,5",IF(AND(U700&gt;=9,U700&lt;=20),"9 a 20","Fuera de rango")))))))))</f>
        <v>-0,5</v>
      </c>
      <c r="W700" s="11" t="str">
        <f aca="false">IF(V700="","",IF(V700="-9 a -6,5",2,IF(V700="-6 a -3,5",3,IF(V700="-3 a -1",4,IF(V700="-0,5","NORMA",IF(V700="0 a 2,5",5,IF(V700="3 a 5,5",6,IF(V700="6 a 8,5",7,IF(V700="9 a 20",8,"Fuera de rango")))))))))</f>
        <v>NORMA</v>
      </c>
      <c r="X700" s="9" t="n">
        <v>0</v>
      </c>
      <c r="Y700" s="11" t="str">
        <f aca="false">IF(X700="","",IF(AND(X700&gt;=0,X700&lt;=4),"0 a 4",IF(AND(X700&gt;=4.5,X700&lt;=8.5),"4,5 a 8,5",IF(X700=9,"9",IF(AND(X700&gt;=9.5,X700&lt;=13),"9,5 a 13",IF(AND(X700&gt;=13.5,X700&lt;=20),"13,5 a 20",IF(AND(X700&gt;=20.5,X700&lt;=35),"20,5 a 35","Fuera de rango")))))))</f>
        <v>0 a 4</v>
      </c>
      <c r="Z700" s="11" t="n">
        <f aca="false">IF(Y700="","",IF(Y700="0 a 4",1,IF(Y700="4,5 a 8,5",2,IF(Y700="9","NORMA",IF(Y700="9,5 a 13",3,IF(Y700="13,5 a 20",4,IF(Y700="20,5 a 35",5,"Fuera de rango")))))))</f>
        <v>1</v>
      </c>
      <c r="AA700" s="9" t="n">
        <v>16</v>
      </c>
      <c r="AB700" s="10" t="str">
        <f aca="false">IF(AA700="","",IF(AND(AA700&gt;=0,AA700&lt;=9),"0 a 9",IF(AND(AA700&gt;=9.5,AA700&lt;=18.5),"9,5 a 18,5",IF(AA700=19,"19",IF(AND(AA700&gt;=19.5,AA700&lt;=28),"19,5 a 28",IF(AND(AA700&gt;=28.5,AA700&lt;=40),"28,5 a 40","Fuera de rango"))))))</f>
        <v>9,5 a 18,5</v>
      </c>
      <c r="AC700" s="11" t="n">
        <f aca="false" t="array" ref="AC700">_xlfn.IFS(AB700="","",AB700="0 a 9",1,AB700="9,5 a 18,5",2,AB700="19","NORMA",AB700="19,5 a 28",3,AB700="28,5 a 40",4,TRUE(),"Fuera de rango")</f>
        <v>2</v>
      </c>
      <c r="AD700" s="9" t="n">
        <v>4</v>
      </c>
      <c r="AE700" s="10" t="str">
        <f aca="false">IF(AD700="","",IF(AND(AD700&gt;=-10,AD700&lt;=0),"De -10 a 0",IF(AND(AD700&gt;=0.5,AD700&lt;=9.5),"0,5 a 9,5",IF(AD700=10,"10",IF(AND(AD700&gt;=10.5,AD700&lt;=20),"10,5 a 20",IF(AND(AD700&gt;=20.5,AD700&lt;=40),"20,5 a 40","Fuera de rango"))))))</f>
        <v>0,5 a 9,5</v>
      </c>
      <c r="AF700" s="12" t="n">
        <f aca="false">IF(AD700="","",IF(AND(AD700&gt;=-10,AD700&lt;=0),1,IF(AND(AD700&gt;=0.5,AD700&lt;=9.5),2,IF(AD700=10,"NORMA",IF(AND(AD700&gt;=10.5,AD700&lt;=20),3,IF(AND(AD700&gt;=20.5,AD700&lt;=40),4,""))))))</f>
        <v>2</v>
      </c>
      <c r="AG700" s="9" t="n">
        <v>7</v>
      </c>
      <c r="AH700" s="10" t="str">
        <f aca="false">IF(AG700="","",IF(AND(AG700&gt;=0,AG700&lt;=4),"0 a 4",IF(AND(AG700&gt;=4.5,AG700&lt;=8.5),"4,5 a 8,5",IF(AG700=9,"9",IF(AND(AG700&gt;=9.5,AG700&lt;=13),"9,5 a 13",IF(AND(AG700&gt;=13.5,AG700&lt;=25),"13,5 a 25","Fuera de rango"))))))</f>
        <v>4,5 a 8,5</v>
      </c>
      <c r="AI700" s="10" t="n">
        <f aca="false">IF(AH700="","",IF(AH700="0 a 4",1,IF(AH700="4,5 a 8,5",2,IF(AH700="9","NORMA",IF(AH700="9,5 a 13",3,IF(AH700="13,5 a 25",4,""))))))</f>
        <v>2</v>
      </c>
      <c r="AJ700" s="9" t="n">
        <v>4</v>
      </c>
      <c r="AK700" s="10" t="str">
        <f aca="false">IF(AJ700="","",IF(AND(AJ700&gt;=-15,AJ700&lt;=-10.5),"-15 a -10,5",IF(AND(AJ700&gt;=-10,AJ700&lt;=-4),"-10 a -4",IF(AND(AJ700&gt;=-4.5,AJ700&lt;=0),"-4,5 a 0",IF(AND(AJ700&gt;=0.5,AJ700&lt;=4.5),"0,5 a 4,5",IF(AJ700=5,"5",IF(AND(AJ700&gt;=5.5,AJ700&lt;=10),"5,5 a 10",IF(AND(AJ700&gt;=10.5,AJ700&lt;=20),"10,5 a 20","Fuera de rango"))))))))</f>
        <v>0,5 a 4,5</v>
      </c>
      <c r="AL700" s="11" t="n">
        <f aca="false">IF(AK700="","",IF(AK700="-15 a -10,5",1,IF(AK700="-10 a -4",2,IF(AK700="-4,5 a 0",3,IF(AK700="0,5 a 4,5",4,IF(AK700="5","NORMA",IF(AK700="5,5 a 10",5,IF(AK700="10,5 a 20",6,"Error"))))))))</f>
        <v>4</v>
      </c>
      <c r="AM700" s="9" t="n">
        <v>0</v>
      </c>
      <c r="AN700" s="10" t="str">
        <f aca="false">IF(AM700="","",IF(AND(AM700&gt;=-7.5,AM700&lt;=-5.5),"-7,5 a -5,5",IF(AND(AM700&gt;=-5,AM700&lt;=-3),"-5 a -3",IF(AND(AM700&gt;=-2.5,AM700&lt;=-0.5),"-2,5 a -0,5",IF(AM700=0,"0,00",IF(AND(AM700&gt;=0.5,AM700&lt;=2.5),"0,5 a 2,5",IF(AND(AM700&gt;=3,AM700&lt;=5),"3 a 5",IF(AND(AM700&gt;=5.5,AM700&lt;=7.5),"5,5 a 7,5",IF(AND(AM700&gt;=8,AM700&lt;=10),"8 a 10","Fuera de rango")))))))))</f>
        <v>0,00</v>
      </c>
      <c r="AO700" s="11" t="str">
        <f aca="false">IF(AN700="","",IF(AN700="-7,5 a -5,5",1,IF(AN700="-5 a -3",2,IF(AN700="-2,5 a -0,5",3,IF(AN700="0,00","NORMA",IF(AN700="0,5 a 2,5",4,IF(AN700="3 a 5",5,IF(AN700="5,5 a 7,5",6,IF(AN700="8 a 10",7,"Error")))))))))</f>
        <v>NORMA</v>
      </c>
      <c r="AP700" s="9" t="n">
        <v>-6</v>
      </c>
      <c r="AQ700" s="10" t="str">
        <f aca="false">IF(AP700="","",IF(AND(AP700&gt;=-20,AP700&lt;=-9.5),"-20 a -9,5",IF(AND(AP700&gt;=-9,AP700&lt;=-6.5),"-9 a -6,5",IF(AP700=-6,"-6",IF(AND(AP700&gt;=-5.5,AP700&lt;=-3),"-5,5 a -3",IF(AND(AP700&gt;=-2.5,AP700&lt;=0),"-2,5 a 0",IF(AND(AP700&gt;=0.5,AP700&lt;=3),"0,5 a 3",IF(AND(AP700&gt;=3.5,AP700&lt;=6),"3,5 a 6",IF(AND(AP700&gt;=6.5,AP700&lt;=9),"6,5 a 9",IF(AND(AP700&gt;=9.5,AP700&lt;=20),"9,5 a 20","Fuera de rango"))))))))))</f>
        <v>-6</v>
      </c>
      <c r="AR700" s="11" t="str">
        <f aca="false">IF(AQ700="","",IF(AQ700="-20 a -9,5",1,IF(AQ700="-9 a -6,5",2,IF(AQ700="-6","NORMA",IF(AQ700="-5,5 a -3",3,IF(AQ700="-2,5 a 0",4,IF(AQ700="0,5 a 3",5,IF(AQ700="3,5 a 6",6,IF(AQ700="6,5 a 9",7,IF(AQ700="9,5 a 20",8,""))))))))))</f>
        <v>NORMA</v>
      </c>
      <c r="AS700" s="9" t="n">
        <v>0</v>
      </c>
      <c r="AT700" s="10" t="str">
        <f aca="false">IF(AS700="","",IF(AND(AS700&gt;=-16,AS700&lt;=-14),"-16 a -14",IF(AND(AS700&gt;=-13.5,AS700&lt;=-11.5),"-13,5 a -11,5",IF(AND(AS700&gt;=-11,AS700&lt;=-9),"-11 a -9",IF(AND(AS700&gt;=-8.5,AS700&lt;=-6.5),"-8,5 a -6,5",IF(AND(AS700&gt;=-6,AS700&lt;=-4),"-6 a -4",IF(AND(AS700&gt;=-3.5,AS700&lt;=-1.5),"-3,5 a -1,5",IF(AND(AS700&gt;=-1,AS700&lt;=1),"-1 a 1",IF(AND(AS700&gt;=1.5,AS700&lt;=3.5),"1,5 a 3,5",IF(AND(AS700&gt;=4,AS700&lt;=6),"4 a 6",IF(AND(AS700&gt;=6.5,AS700&lt;=8.5),"6,5 a 8,5",IF(AND(AS700&gt;=9,AS700&lt;=11),"9 a 11",IF(AND(AS700&gt;=11.5,AS700&lt;=13.5),"11,5 a 13,5",IF(AND(AS700&gt;=14,AS700&lt;=16),"14 a 16",IF(AND(AS700&gt;=16.5,AS700&lt;=18.5),"16,5 a 18,5",IF(AND(AS700&gt;=19,AS700&lt;=21),"19 a 21","Fuera de rango"))))))))))))))))</f>
        <v>-1 a 1</v>
      </c>
      <c r="AU700" s="11" t="n">
        <f aca="false" t="array" ref="AU700">IF(AT700="","",_xlfn.IFS(AT700="-16 a -14",1,AT700="-13,5 a -11,5",2,AT700="-11 a -9",3,AT700="-8,5 a -6,5",4,AT700="-6 a -4",5,AT700="-3,5 a -1,5",6,AT700="-1 a 1",7,AT700="1,5 a 3,5",8,AT700="4 a 6","NORMA",AT700="6,5 a 8,5",9,AT700="9 a 11",10,AT700="11,5 a 13,5",11,AT700="14 a 16",12,AT700="16,5 a 18,5",13,AT700="19 a 21",14,TRUE(),""))</f>
        <v>7</v>
      </c>
      <c r="AV700" s="9" t="n">
        <v>0.5</v>
      </c>
      <c r="AW700" s="10" t="str">
        <f aca="false">IF(AV700="","",IF(AND(AV700&gt;=-1,AV700&lt;=-0.5),"-1 a -0,5",IF(AND(AV700&gt;-0.5,AV700&lt;=0),"De -0,5 a 0",IF(AND(AV700&gt;=0.25,AV700&lt;=0.75),"0,25 a 0,75",IF(AND(AV700&gt;=1,AV700&lt;=1.5),"1 a 1,5",IF(AND(AV700&gt;=1.75,AV700&lt;=2.25),"1,75 a 2,25",IF(AND(AV700&gt;=2.5,AV700&lt;=3),"2,5 a 3",IF(AND(AV700&gt;=3.25,AV700&lt;=3.75),"3,25 a 3,75","Fuera de rango"))))))))</f>
        <v>0,25 a 0,75</v>
      </c>
      <c r="AX700" s="10" t="str">
        <f aca="false">IF(AW700="","",IF(OR(AW700="-1 a -0,5",AW700="-1 a -0.5"),1,IF(OR(AW700="De -0,5 a 0",AW700="-0,5 a 0",AW700="De -0.5 a 0"),2,IF(OR(AW700="0,25 a 0,75",AW700="0.25 a 0.75"),"NORMA",IF(OR(AW700="1 a 1,5",AW700="1 a 1.5"),3,IF(OR(AW700="1,75 a 2,25",AW700="1.75 a 2.25"),4,IF(OR(AW700="2,5 a 3",AW700="2.5 a 3"),5,IF(OR(AW700="3,25 a 3,75",AW700="3.25 a 3.75"),6,""))))))))</f>
        <v>NORMA</v>
      </c>
      <c r="AY700" s="9" t="n">
        <v>-6</v>
      </c>
      <c r="AZ700" s="10" t="str">
        <f aca="false">IF(AY700="","",IF(AND(AY700&gt;=-20,AY700&lt;=-9.5),"-20 a -9,5",IF(AND(AY700&gt;=-9,AY700&lt;=-6.5),"-9 a -6,5",IF(AY700=-6,"-6",IF(AND(AY700&gt;=-5.5,AY700&lt;=-3),"-5,5 a -3",IF(AND(AY700&gt;=-2.5,AY700&lt;=0),"-2,5 a 0",IF(AND(AY700&gt;=0.5,AY700&lt;=3),"0,5 a 3",IF(AND(AY700&gt;=3.5,AY700&lt;=6),"3,5 a 6","Fuera de rango"))))))))</f>
        <v>-6</v>
      </c>
      <c r="BA700" s="11" t="str">
        <f aca="false">IF(AZ700="","",IF(AZ700="-20 a -9,5",1,IF(AZ700="-9 a -6,5",2,IF(AZ700="-6","NORMA",IF(AZ700="-5,5 a -3",3,IF(AZ700="-2,5 a 0",4,IF(AZ700="0,5 a 3",5,IF(AZ700="3,5 a 6",6,""))))))))</f>
        <v>NORMA</v>
      </c>
      <c r="BB700" s="9" t="n">
        <v>0</v>
      </c>
      <c r="BC700" s="10" t="str">
        <f aca="false" t="array" ref="BC700">IF(BB700="","",_xlfn.IFS(AND(BB700&gt;=0,BB700&lt;=2),"0 a 2",AND(BB700&gt;=2.5,BB700&lt;=4.5),"2,5 a 4,5",AND(BB700&gt;=5,BB700&lt;=7),"5 a 7",AND(BB700&gt;=7.5,BB700&lt;=9.5),"7,5 a 9,5",AND(BB700&gt;=10,BB700&lt;=12),"10 a 12",AND(BB700&gt;=12.5,BB700&lt;=14.5),"12,5 a 14,5",BB700=15,"15",AND(BB700&gt;=15.5,BB700&lt;=17.5),"15,5 a 17,5",AND(BB700&gt;=18,BB700&lt;=20),"18 a 20",AND(BB700&gt;=20.5,BB700&lt;=22.5),"20,5 a 22,5",AND(BB700&gt;=23,BB700&lt;=25),"23 a 25",TRUE(),"Fuera de rango"))</f>
        <v>0 a 2</v>
      </c>
      <c r="BD700" s="11" t="n">
        <f aca="false" t="array" ref="BD700">IF(BC700="","",_xlfn.IFS(BC700="0 a 2",1,BC700="2,5 a 4,5",2,BC700="5 a 7",3,BC700="7,5 a 9,5",4,BC700="10 a 12",5,BC700="12,5 a 14,5",6,BC700="15","NORMA",BC700="15,5 a 17,5",7,BC700="18 a 20",8,BC700="20,5 a 22,5",9,BC700="23 a 25",10,TRUE(),"Fuera de rango"))</f>
        <v>1</v>
      </c>
      <c r="BE700" s="9" t="n">
        <v>10</v>
      </c>
      <c r="BF700" s="10" t="str">
        <f aca="false">IF(BE700="","",IF(AND(BE700&gt;=-20,BE700&lt;=-10),"-20 a -10",IF(AND(BE700&gt;=-9.5,BE700&lt;=0.5),"-9,5 a 0,5",IF(AND(BE700&gt;=1,BE700&lt;=11),"1 a 11",IF(AND(BE700&gt;=11.5,BE700&lt;=20.5),"11,5 a 20,5",IF(BE700=21,"21",IF(AND(BE700&gt;=21.5,BE700&lt;=31.5),"21,5 a 31,5",IF(AND(BE700&gt;=32,BE700&lt;=42),"32 a 42","Fuera de rango"))))))))</f>
        <v>1 a 11</v>
      </c>
      <c r="BG700" s="11" t="n">
        <f aca="false">IF(BF700="","",IF(BF700="-20 a -10",1,IF(BF700="-9,5 a 0,5",2,IF(BF700="1 a 11",3,IF(BF700="11,5 a 20,5",4,IF(BF700="21","NORMA",IF(BF700="21,5 a 31,5",5,IF(BF700="32 a 42",6,""))))))))</f>
        <v>3</v>
      </c>
      <c r="BH700" s="9" t="n">
        <v>5</v>
      </c>
      <c r="BI700" s="10" t="str">
        <f aca="false">IF(BH700="","",IF(AND(BH700&gt;=-20,BH700&lt;=-15),"-20 a -15",IF(AND(BH700&gt;=-14.5,BH700&lt;=-9.5),"-14,5 a -9,5",IF(AND(BH700&gt;=-9,BH700&lt;=-4),"-9 a -4",IF(AND(BH700&gt;=-3.5,BH700&lt;=2.5),"-3,5 a 2,5",IF(AND(BH700&gt;=3,BH700&lt;=8),"3 a 8",IF(AND(BH700&gt;=8.5,BH700&lt;=14.5),"8,5 a 14,5",IF(BH700=15,"15",IF(AND(BH700&gt;=15.5,BH700&lt;=20.5),"15,5 a 20,5",IF(AND(BH700&gt;=21,BH700&lt;=26),"21 a 26","Fuera de rango"))))))))))</f>
        <v>3 a 8</v>
      </c>
      <c r="BJ700" s="11" t="n">
        <f aca="false">IF(BI700="","",IF(BI700="-20 a -15",1,IF(BI700="-14,5 a -9,5",2,IF(BI700="-9 a -4",3,IF(BI700="-3,5 a 2,5",4,IF(BI700="3 a 8",5,IF(BI700="8,5 a 14,5",6,IF(BI700="15","NORMA",IF(BI700="15,5 a 20,5",7,IF(BI700="21 a 26",8,IF(BI700="26,5 a 31,5",9,"")))))))))))</f>
        <v>5</v>
      </c>
      <c r="BK700" s="9" t="n">
        <v>0</v>
      </c>
      <c r="BL700" s="10" t="str">
        <f aca="false">IF(BK700="","",IF(AND(BK700&gt;=0,BK700&lt;=2),"0 - 2",IF(AND(BK700&gt;=2.5,BK700&lt;=4.5),"2,5 - 4,5",IF(AND(BK700&gt;=5,BK700&lt;=7),"5 - 7",IF(AND(BK700&gt;=7.5,BK700&lt;=9.5),"7,5 - 9,5",IF(AND(BK700&gt;=10,BK700&lt;=12),"10 - 12",IF(AND(BK700&gt;=12.5,BK700&lt;=13.5),"12,5 - 13,5",IF(BK700=14,"14",IF(AND(BK700&gt;=14.5,BK700&lt;=16.5),"14,5 - 16,5",IF(AND(BK700&gt;=17,BK700&lt;=19),"17 - 19",IF(AND(BK700&gt;=19.5,BK700&lt;=21.5),"19,5 - 21,5",IF(AND(BK700&gt;=22,BK700&lt;=24),"22 - 24",IF(AND(BK700&gt;=24.5,BK700&lt;=26.5),"24,5 - 26,5",IF(AND(BK700&gt;=27,BK700&lt;=29),"27 - 29",IF(AND(BK700&gt;=29.5,BK700&lt;=30),"29,5 - 30","Fuera de rango")))))))))))))))</f>
        <v>0 - 2</v>
      </c>
      <c r="BM700" s="11" t="n">
        <f aca="false">IF(BL700="","",IF(BL700="0 - 2",1,IF(BL700="2,5 - 4,5",2,IF(BL700="5 - 7",3,IF(BL700="7,5 - 9,5",4,IF(BL700="10 - 12",5,IF(BL700="12,5 - 13,5",6,IF(BL700="14","NORMA",IF(BL700="14,5 - 16,5",7,IF(BL700="17 - 19",8,IF(BL700="19,5 - 21,5",9,IF(BL700="22 - 24",10,IF(BL700="24,5 - 26,5",11,IF(BL700="27 - 29",12,IF(BL700="29,5 - 30",13,"")))))))))))))))</f>
        <v>1</v>
      </c>
      <c r="BN700" s="9" t="n">
        <v>20</v>
      </c>
      <c r="BO700" s="11" t="str">
        <f aca="false">IF(BN700="","",IF(AND(BN700&gt;=-20,BN700&lt;=-10),"-20 a -10",IF(AND(BN700&gt;=-9.5,BN700&lt;=0.5),"-9,5 a 0,5",IF(AND(BN700&gt;=1,BN700&lt;=11),"1 a 11",IF(AND(BN700&gt;=11.5,BN700&lt;=21.5),"11,5 a 21,5",IF(BN700=22,"22",IF(AND(BN700&gt;=22.5,BN700&lt;=32.5),"22,5 a 32,5",IF(AND(BN700&gt;=33,BN700&lt;=43),"33 a 43","Fuera de rango"))))))))</f>
        <v>11,5 a 21,5</v>
      </c>
      <c r="BP700" s="11" t="n">
        <f aca="false">IF(BO700="","",IF(BO700="-20 a -10",1,IF(BO700="-9,5 a 0,5",2,IF(BO700="1 a 11",3,IF(BO700="11,5 a 21,5",4,IF(BO700="22","NORMA",IF(BO700="22,5 a 32,5",5,IF(BO700="33 a 43",6,""))))))))</f>
        <v>4</v>
      </c>
      <c r="BQ700" s="9" t="n">
        <v>14</v>
      </c>
      <c r="BR700" s="10" t="str">
        <f aca="false">IF(BQ700="","",IF(AND(BQ700&gt;=-20,BQ700&lt;=-15),"-20 a -15",IF(AND(BQ700&gt;=-14.5,BQ700&lt;=-9.5),"-14,5 a -9,5",IF(AND(BQ700&gt;=-9,BQ700&lt;=-4),"-9 a -4",IF(AND(BQ700&gt;=-3.5,BQ700&lt;=2.5),"-3,5 a 2,5",IF(AND(BQ700&gt;=3,BQ700&lt;=8),"3 a 8",IF(AND(BQ700&gt;=8.5,BQ700&lt;=13.5),"8,5 a 13,5",IF(AND(BQ700&gt;=14,BQ700&lt;=17.5),"14 a 17,5",IF(BQ700=18,"18",IF(AND(BQ700&gt;=18.5,BQ700&lt;=23.5),"18,5 a 23,5",IF(AND(BQ700&gt;=24,BQ700&lt;=29),"24 a 29",IF(AND(BQ700&gt;=29.5,BQ700&lt;=34.5),"29,5 a 34,5",IF(AND(BQ700&gt;=35,BQ700&lt;=40),"35 a 40","Fuera de rango")))))))))))))</f>
        <v>14 a 17,5</v>
      </c>
      <c r="BS700" s="11" t="n">
        <f aca="false">IF(BR700="","",IF(BR700="-20 a -15",1,IF(BR700="-14,5 a -9,5",2,IF(BR700="-9 a -4",3,IF(BR700="-3,5 a 2,5",4,IF(BR700="3 a 8",5,IF(BR700="8,5 a 13,5",6,IF(BR700="14 a 17,5",7,IF(BR700="18","NORMA",IF(BR700="18,5 a 23,5",8,IF(BR700="24 a 29",9,IF(BR700="29,5 a 34,5",10,IF(BR700="35 a 40",11,"")))))))))))))</f>
        <v>7</v>
      </c>
      <c r="BT700" s="9" t="n">
        <v>1</v>
      </c>
      <c r="BU700" s="10" t="str">
        <f aca="false">IF(BT700="","",IF(AND(BT700&gt;=-20,BT700&lt;=-18),"-20 a -18",IF(AND(BT700&gt;=-17.5,BT700&lt;=-15.5),"-17,5 a -15,5",IF(AND(BT700&gt;=-15,BT700&lt;=-13),"-15 a -13",IF(AND(BT700&gt;=-12.5,BT700&lt;=-10.5),"-12,5 a -10,5",IF(AND(BT700&gt;=-10,BT700&lt;=-8),"-10 a -8",IF(AND(BT700&gt;=-7.5,BT700&lt;=-5.5),"-7,5 a -5,5",IF(AND(BT700&gt;=-5,BT700&lt;=-3),"-5 a -3",IF(AND(BT700&gt;=-2.5,BT700&lt;=-0.5),"-2,5 a -0,5",IF(BT700=0,"0",IF(AND(BT700&gt;=0.5,BT700&lt;=2.5),"0,5 a 2,5",IF(AND(BT700&gt;=3,BT700&lt;=5),"3 a 5",IF(AND(BT700&gt;=5.5,BT700&lt;=7.5),"5,5 a 7,5",IF(AND(BT700&gt;=8,BT700&lt;=10),"8 a 10",IF(AND(BT700&gt;=10.5,BT700&lt;=12.5),"10,5 a 12,5",IF(AND(BT700&gt;=13,BT700&lt;=15),"13 a 15",IF(AND(BT700&gt;=15.5,BT700&lt;=17.5),"15,5 a 17,5",IF(AND(BT700&gt;=18,BT700&lt;=20),"18 a 20","Fuera de rango"))))))))))))))))))</f>
        <v>0,5 a 2,5</v>
      </c>
      <c r="BV700" s="11" t="n">
        <f aca="false">IF(BT700="","",IF(BT700=0,"NORMA",IF(AND(BT700&gt;=-20,BT700&lt;=-18),2,IF(AND(BT700&gt;=-17.5,BT700&lt;=-15.5),2,IF(AND(BT700&gt;=-15,BT700&lt;=-13),3,IF(AND(BT700&gt;=-12.5,BT700&lt;=-10.5),4,IF(AND(BT700&gt;=-10,BT700&lt;=-8),5,IF(AND(BT700&gt;=-7.5,BT700&lt;=-5.5),6,IF(AND(BT700&gt;=-5,BT700&lt;=-3),7,IF(AND(BT700&gt;=-2.5,BT700&lt;=-0.5),8,IF(AND(BT700&gt;=0.5,BT700&lt;=2.5),9,IF(AND(BT700&gt;=3,BT700&lt;=5),10,IF(AND(BT700&gt;=5.5,BT700&lt;=7.5),11,IF(AND(BT700&gt;=8,BT700&lt;=10),12,IF(AND(BT700&gt;=10.5,BT700&lt;=12.5),13,IF(AND(BT700&gt;=13,BT700&lt;=15),14,IF(AND(BT700&gt;=15.5,BT700&lt;=17.5),15,IF(AND(BT700&gt;=18,BT700&lt;=20),16,"Fuera de rango"))))))))))))))))))</f>
        <v>9</v>
      </c>
      <c r="BW700" s="9" t="n">
        <v>-3.5</v>
      </c>
      <c r="BX700" s="10" t="n">
        <f aca="false">18.5- (0.3*H700)</f>
        <v>8</v>
      </c>
      <c r="BY700" s="10" t="n">
        <f aca="false">(BW700)-(BX700)</f>
        <v>-11.5</v>
      </c>
      <c r="BZ700" s="10" t="str">
        <f aca="false">IF(BY700="","",IF(BY700&lt;-27.5,"De -30 a -28",IF(BY700&lt;-25,"De -27,5 a -25,5",IF(BY700&lt;-22.5,"De -25 a -23",IF(BY700&lt;-20,"De -22,5 a -20,5",IF(BY700&lt;-17.5,"De -20 a -18",IF(BY700&lt;-15,"De -17,5 a -15,5",IF(BY700&lt;-12.5,"De -15 a -13",IF(BY700&lt;-10,"De -12,5 a -10,5",IF(BY700&lt;-7.5,"De -10 a -8",IF(BY700&lt;-5,"De -7,5 a -5,5",IF(BY700&lt;-2.5,"De -5 a -3",IF(BY700&lt;0,"De -2,5 a -0,5",IF(BY700&lt;2.5,"De 0 a 2",IF(BY700&lt;5,"De 2,5 a 4,5",IF(BY700&lt;7.5,"De 5 a 7",IF(BY700&lt;10,"De 7,5 a 9,5",IF(BY700&lt;12.5,"De 10 a 12",IF(BY700&lt;15,"De 12,5 a 14,5",IF(BY700&lt;17.5,"De 15 a 17",IF(BY700&lt;20,"De 17,5 a 19,5",IF(BY700&lt;22.5,"De 20 a 22",IF(BY700&lt;25,"De 22,5 a 24,5",IF(BY700&lt;27.5,"De 25 a 27","De 27,5 a 30"))))))))))))))))))))))))</f>
        <v>De -12,5 a -10,5</v>
      </c>
      <c r="CA700" s="12" t="n">
        <f aca="false">IF(BY700="","",IF(BY700&lt;=-28,1,IF(BY700&lt;=-25.5,2,IF(BY700&lt;=-23,3,IF(BY700&lt;=-20.5,4,IF(BY700&lt;=-18,5,IF(BY700&lt;=-15.5,6,IF(BY700&lt;=-13,7,IF(BY700&lt;=-10.5,8,IF(BY700&lt;=-8,9,IF(BY700&lt;=-5.5,10,IF(BY700&lt;=-3,11,IF(BY700&lt;=-0.5,12,IF(BY700&lt;=2,13,IF(BY700&lt;=4.5,14,IF(BY700&lt;=7,15,IF(BY700&lt;=9.5,16,IF(BY700&lt;=12,17,IF(BY700&lt;=14.5,18,IF(BY700&lt;=17,19,IF(BY700&lt;=19.5,20,IF(BY700&lt;=22,21,IF(BY700&lt;=24.5,22,IF(BY700&lt;=27,23,IF(BY700&lt;=30,24,"Fuera de rango")))))))))))))))))))))))))</f>
        <v>8</v>
      </c>
      <c r="CB700" s="9" t="n">
        <v>-3</v>
      </c>
      <c r="CC700" s="10" t="n">
        <f aca="false">18.5- (0.3*H700)</f>
        <v>8</v>
      </c>
      <c r="CD700" s="10" t="n">
        <f aca="false">(CB700)-(CC700)</f>
        <v>-11</v>
      </c>
      <c r="CE700" s="10" t="str">
        <f aca="false">IF(CD700="","",IF(CD700&lt;-27.5,"De -30 a -28",IF(CD700&lt;-25,"De -27,5 a -25,5",IF(CD700&lt;-22.5,"De -25 a -23",IF(CD700&lt;-20,"De -22,5 a -20,5",IF(CD700&lt;-17.5,"De -20 a -18",IF(CD700&lt;-15,"De -17,5 a -15,5",IF(CD700&lt;-12.5,"De -15 a -13",IF(CD700&lt;-10,"De -12,5 a -10,5",IF(CD700&lt;-7.5,"De -10 a -8",IF(CD700&lt;-5,"De -7,5 a -5,5",IF(CD700&lt;-2.5,"De -5 a -3",IF(CD700&lt;0,"De -2,5 a -0,5",IF(CD700&lt;=2,"De 0 a 2",IF(CD700&lt;=4.5,"De 2,5 a 4,5",IF(CD700&lt;=7,"De 5 a 7",IF(CD700&lt;=9.5,"De 7,5 a 9,5",IF(CD700&lt;=12,"De 10 a 12",IF(CD700&lt;=14.5,"De 12,5 a 14,5",IF(CD700&lt;=17,"De 15 a 17",IF(CD700&lt;=19.5,"De 17,5 a 19,5",IF(CD700&lt;=22,"De 20 a 22",IF(CD700&lt;=24.5,"De 22,5 a 24,5",IF(CD700&lt;=27,"De 25 a 27","De 27,5 a 30"))))))))))))))))))))))))</f>
        <v>De -12,5 a -10,5</v>
      </c>
      <c r="CF700" s="12" t="n">
        <f aca="false">IF(CD700="","",IF(CD700&lt;-27.5,1,IF(CD700&lt;-25,2,IF(CD700&lt;-22.5,3,IF(CD700&lt;-20,4,IF(CD700&lt;-17.5,5,IF(CD700&lt;-15,6,IF(CD700&lt;-12.5,7,IF(CD700&lt;-10,8,IF(CD700&lt;-7.5,9,IF(CD700&lt;-5,10,IF(CD700&lt;-2.5,11,IF(CD700&lt;0,12,IF(CD700&lt;2.5,13,IF(CD700&lt;5,14,IF(CD700&lt;7.5,15,IF(CD700&lt;10,16,IF(CD700&lt;12.5,17,IF(CD700&lt;15,18,IF(CD700&lt;17.5,19,IF(CD700&lt;20,20,IF(CD700&lt;22.5,21,IF(CD700&lt;25,22,IF(CD700&lt;27.5,23,24))))))))))))))))))))))))</f>
        <v>8</v>
      </c>
      <c r="CG700" s="9" t="n">
        <v>-1.25</v>
      </c>
      <c r="CH700" s="10" t="str">
        <f aca="false">IF(CG700="","",IF(AND(CG700&gt;=-10,CG700&lt;=-9.5),"-10 a -9,5",IF(AND(CG700&gt;-9.5,CG700&lt;=-8.5),"-9 a -8,5",IF(AND(CG700&gt;-8.5,CG700&lt;=-7.5),"-8 a -7,5",IF(AND(CG700&gt;-7.5,CG700&lt;=-6.5),"-7 a -6,5",IF(AND(CG700&gt;-6.5,CG700&lt;=-5.5),"-6 a -5,5",IF(AND(CG700&gt;-5.5,CG700&lt;=-4.5),"-5 a -4,5",IF(AND(CG700&gt;-4.5,CG700&lt;=-3.5),"-4 a -3,5",IF(AND(CG700&gt;-3.5,CG700&lt;=-2.5),"-3 a -2,5",IF(CG700=-2.25,"-2,25",IF(AND(CG700&gt;-2.5,CG700&lt;=-1.5),"-2 a -1,5",IF(AND(CG700&gt;-1.5,CG700&lt;=-0.5),"-1 a -0,5",IF(AND(CG700&gt;-0.5,CG700&lt;=0.5),"0 a 0,5",IF(AND(CG700&gt;0.5,CG700&lt;=1.5),"1 a 1,5",IF(AND(CG700&gt;1.5,CG700&lt;=2.5),"2 a 2,5",IF(AND(CG700&gt;2.5,CG700&lt;=3.5),"3 a 3,5",IF(AND(CG700&gt;3.5,CG700&lt;=4.5),"4 a 4,5",IF(AND(CG700&gt;4.5,CG700&lt;=5.5),"5 a 5,5",IF(AND(CG700&gt;5.5,CG700&lt;=6.5),"6 a 6,5",IF(AND(CG700&gt;6.5,CG700&lt;=7.5),"7 a 7,5",IF(AND(CG700&gt;7.5,CG700&lt;=8.5),"8 a 8,5",IF(AND(CG700&gt;8.5,CG700&lt;=9.5),"9 a 9,5",IF(CG700&gt;=10,"10","Fuera de rango")))))))))))))))))))))))</f>
        <v>-1 a -0,5</v>
      </c>
      <c r="CI700" s="11" t="n">
        <f aca="false">IF(CG700="","",IF(CG700=-2.25,"NORMA",IF(CG700&lt;=-9.5,1,IF(CG700&lt;=-8.5,2,IF(CG700&lt;=-7.5,3,IF(CG700&lt;=-6.5,4,IF(CG700&lt;=-5.5,5,IF(CG700&lt;=-4.5,6,IF(CG700&lt;=-3.5,7,IF(CG700&lt;=-2.5,8,IF(CG700&lt;=-1.5,9,IF(CG700&lt;=-0.5,10,IF(CG700&lt;=0.5,11,IF(CG700&lt;=1.5,12,IF(CG700&lt;=2.5,13,IF(CG700&lt;=3.5,14,IF(CG700&lt;=4.5,15,IF(CG700&lt;=5.5,16,IF(CG700&lt;=6.5,17,IF(CG700&lt;=7.5,18,IF(CG700&lt;=8.5,19,IF(CG700&lt;=9.5,20,IF(CG700=10,21,"Fuera de rango")))))))))))))))))))))))</f>
        <v>10</v>
      </c>
      <c r="CJ700" s="9" t="n">
        <v>2</v>
      </c>
      <c r="CK700" s="10" t="str">
        <f aca="false">IF(CJ700="","",IF(AND(CJ700&gt;=-6,CJ700&lt;=-5.5),"-6 a -5,5",IF(AND(CJ700&gt;-5.5,CJ700&lt;=-4.5),"-5 a -4,5",IF(AND(CJ700&gt;-4.5,CJ700&lt;=-3.5),"-4 a -3,5",IF(AND(CJ700&gt;-3.5,CJ700&lt;=-2.5),"-3 a -2,5",IF(AND(CJ700&gt;-2.5,CJ700&lt;=-1.5),"-2 a -1,5",IF(AND(CJ700&gt;-1.5,CJ700&lt;=-0.5),"-1 a -0,5",IF(AND(CJ700&gt;-0.5,CJ700&lt;=0.5),"0 a 0,5",IF(AND(CJ700&gt;0.5,CJ700&lt;=1.5),"1 a 1,5",IF(AND(CJ700&gt;1.5,CJ700&lt;2.5),"2",IF(AND(CJ700&gt;=2.5,CJ700&lt;=3),"2,5 a 3",IF(AND(CJ700&gt;3,CJ700&lt;=4),"3,5 a 4",IF(AND(CJ700&gt;4,CJ700&lt;=5),"4,5 a 5",IF(AND(CJ700&gt;5,CJ700&lt;=6),"5,5 a 6",IF(AND(CJ700&gt;6,CJ700&lt;=7),"6,5 a 7",IF(AND(CJ700&gt;7,CJ700&lt;=8),"7,5 a 8",IF(AND(CJ700&gt;8,CJ700&lt;=9.5),"8,5 a 9,5",IF(CJ700=10,"10","Fuera de rango"))))))))))))))))))</f>
        <v>2</v>
      </c>
      <c r="CL700" s="11" t="str">
        <f aca="false">IF(CK700="","",IF(OR(CK700="-6 a -5,5",CK700="-6 - -5,5"),1,IF(OR(CK700="-5 a -4,5",CK700="-5 - -4,5"),2,IF(OR(CK700="-4 a -3,5",CK700="-4 - -3,5"),3,IF(OR(CK700="-3 a -2,5",CK700="-3 - -2,5"),4,IF(OR(CK700="-2 a -1,5",CK700="-2 - -1,5"),5,IF(OR(CK700="-1 a -0,5",CK700="-1 - -0,5"),6,IF(OR(CK700="0 a 0,5",CK700="0 - 0,5"),7,IF(OR(CK700="1 a 1,5",CK700="1 - 1,5"),8,IF(CK700="2","NORMA",IF(OR(CK700="2,5 a 3",CK700="2,5 - 3"),9,IF(OR(CK700="3,5 a 4",CK700="3,5 - 4"),10,IF(OR(CK700="4,5 a 5",CK700="4,5 - 5"),11,IF(OR(CK700="5,5 a 6",CK700="5,5 - 6"),12,IF(OR(CK700="6,5 a 7",CK700="6,5 - 7"),13,IF(OR(CK700="7,5 a 8",CK700="7,5 - 8"),14,IF(OR(CK700="8,5 a 9",CK700="8,5 - 9,5",CK700="9 a 9,5"),15,IF(CK700="10",15,IF(OR(CK700="0,5 a 1",CK700="0,5 - 1"),7,"Fuera de rango")))))))))))))))))))</f>
        <v>NORMA</v>
      </c>
      <c r="CO700" s="10" t="str">
        <f aca="false">IF(CM700&gt;0,"EME"," ")</f>
        <v> </v>
      </c>
      <c r="CQ700" s="10" t="str">
        <f aca="false">IF(CP700&gt;0,"0", " ")</f>
        <v> </v>
      </c>
      <c r="CR700" s="10" t="str">
        <f aca="false">IF(CP700&gt;0,"EME"," ")</f>
        <v> </v>
      </c>
      <c r="CS700" s="9" t="n">
        <v>0</v>
      </c>
      <c r="CV700" s="9" t="n">
        <v>0</v>
      </c>
      <c r="CY700" s="9" t="n">
        <v>0</v>
      </c>
      <c r="DB700" s="9" t="n">
        <v>-0.5</v>
      </c>
      <c r="DC700" s="11" t="str">
        <f aca="false">IF(DB700&lt;0,"2"," ")</f>
        <v>2</v>
      </c>
      <c r="DD700" s="11" t="str">
        <f aca="false">IF(DB700&lt;0,"MIO"," ")</f>
        <v>MIO</v>
      </c>
      <c r="DE700" s="9" t="n">
        <v>-0.25</v>
      </c>
      <c r="DF700" s="10" t="str">
        <f aca="false">IF(DE700&lt;0,"3"," ")</f>
        <v>3</v>
      </c>
      <c r="DG700" s="10" t="str">
        <f aca="false">IF(DE700&lt;0,"AST"," ")</f>
        <v>AST</v>
      </c>
      <c r="DH700" s="9" t="n">
        <v>-1.25</v>
      </c>
      <c r="DI700" s="10" t="str">
        <f aca="false">IF(DH700&lt;0,"3"," ")</f>
        <v>3</v>
      </c>
      <c r="DJ700" s="10" t="str">
        <f aca="false">IF(DH700&lt;0,"AST"," ")</f>
        <v>AST</v>
      </c>
      <c r="DK700" s="9" t="n">
        <v>0</v>
      </c>
      <c r="DL700" s="10" t="str">
        <f aca="false">IF(DK700&gt;0,"4"," ")</f>
        <v> </v>
      </c>
      <c r="DM700" s="10" t="str">
        <f aca="false">IF(DK700&gt;0,"PRE"," ")</f>
        <v> </v>
      </c>
      <c r="DN700" s="9" t="n">
        <v>0</v>
      </c>
      <c r="DO700" s="10" t="str">
        <f aca="false">IF(DN700&gt;0,"4"," ")</f>
        <v> </v>
      </c>
      <c r="DP700" s="10" t="str">
        <f aca="false">IF(DN700&gt;0,"PRE"," ")</f>
        <v> </v>
      </c>
      <c r="DS700" s="12" t="str">
        <f aca="false">CONCATENATE(CO700,CU700,DA700,DG700,DM700)</f>
        <v> AST </v>
      </c>
      <c r="DT700" s="10" t="e">
        <f aca="false" t="array" ref="DT700">_xlfn.IFS(DS700="EME    ","0", DS700=" HIP   ","1", DS700="  MIO  ","2", DS700="   AST ","3", DS700="    PRE","4", DS700="EME   PRE","5", DS700=" HIP  PRE","6", DS700=" HIP AST ","7", DS700="  MIO PRE","8", DS700="  MIOAST ","9", DS700="   ASTPRE","10",DS700=" HIP ASTPRE","11", DS700="  MIOASTPRE","12", DS700="     ","0")</f>
        <v>#N/A</v>
      </c>
      <c r="DV700" s="1" t="e">
        <f aca="false" t="array" ref="DV700">_xlfn.IFS(DU700="SI","2", DU700="NO","1")</f>
        <v>#N/A</v>
      </c>
      <c r="DX700" s="11" t="str">
        <f aca="false">IF(DW700=0,"1","2")</f>
        <v>1</v>
      </c>
      <c r="DY700" s="11" t="str">
        <f aca="false" t="array" ref="DY700">_xlfn.IFS(DW700=0,"0", DW700=0.25, "1", DW700=0.5,"2", DW700=0.75,"3", DW700=1,"4",DW700=1.25,"5", DW700=1.5,"6", DW700=1.75,"7", DW700=2,"8")</f>
        <v>0</v>
      </c>
      <c r="EA700" s="11" t="str">
        <f aca="false">IF(DZ700=0,"1","2")</f>
        <v>1</v>
      </c>
      <c r="EB700" s="11" t="str">
        <f aca="false" t="array" ref="EB700">_xlfn.IFS(DZ700=0,"0", DZ700=0.25, "1", DZ700=0.5,"2", DZ700=0.75,"3", DZ700=1,"4",DZ700=1.25,"5", DZ700=1.5,"6", DZ700=1.75,"7", DZ700=2,"8")</f>
        <v>0</v>
      </c>
      <c r="ED700" s="10" t="str">
        <f aca="false">IF(EC700=0,"1","2")</f>
        <v>1</v>
      </c>
      <c r="EE700" s="11" t="str">
        <f aca="false" t="array" ref="EE700">_xlfn.IFS(EC700=0,"0", EC700=-0.25, "1", EC700=-0.5,"2", EC700=-0.75,"3", EC700=-1,"4",EC700=-1.25,"5", EC700=-1.5,"6", EC700=-1.75,"7", EC700=-2,"8", EC700=-2.25,"9",EC700=-2.5,"10", EC700=-2.75,"11", EC700=-3,"12", EC700=-3.25,"13", EC700=-3.5,"14", EC700=-3.75,"15",EC700=-4,"16")</f>
        <v>0</v>
      </c>
      <c r="EG700" s="10" t="str">
        <f aca="false">IF(EF700=0,"1","2")</f>
        <v>1</v>
      </c>
      <c r="EH700" s="11" t="str">
        <f aca="false" t="array" ref="EH700">_xlfn.IFS(EF700=0,"0", EF700=-0.25, "1", EF700=-0.5,"2", EF700=-0.75,"3", EF700=-1,"4",EF700=-1.25,"5", EF700=-1.5,"6", EF700=-1.75,"7", EF700=-2,"8", EF700=-2.25,"9",EF700=-2.5,"10", EF700=-2.75,"11", EF700=-3,"12", EF700=-3.25,"13", EF700=-3.5,"14", EF700=-3.75,"15",EF700=-4,"16")</f>
        <v>0</v>
      </c>
      <c r="EJ700" s="11" t="str">
        <f aca="false">IF(EI700=0,"1","2")</f>
        <v>1</v>
      </c>
      <c r="EK700" s="11" t="str">
        <f aca="false" t="array" ref="EK700">_xlfn.IFS(EI700=0,"0", EI700=-0.25, "1", EI700=-0.5,"2", EI700=-0.75,"3", EI700=-1,"4",EI700=-1.25,"5", EI700=-1.5,"6", EI700=-1.75,"7", EI700=-2,"8", EI700=-2.25,"9", EI700=-2.25,"9",EI700=-2.5,"10", EI700=-2.75,"11", EI700=-3,"12", EI700=-3.25,"13", EI700=-3.5,"14", EI700=-3.75,"15",EI700=-4,"16", EI700=0.25, "17", EI700=0.5, "18")</f>
        <v>0</v>
      </c>
      <c r="EM700" s="11" t="str">
        <f aca="false">IF(EL700=0,"1","2")</f>
        <v>1</v>
      </c>
      <c r="EN700" s="11" t="str">
        <f aca="false" t="array" ref="EN700">_xlfn.IFS(EL700=0.25,"17",EL700=0.5,"18", EL700=0,"0", EL700=-0.25, "1", EL700=-0.5,"2", EL700=-0.75,"3", EL700=-1,"4",EL700=-1.25,"5", EL700=-1.5,"6", EL700=-1.75,"7", EL700=-2,"8",EL700= -2.25,"9",EL700=-2.5,"10",EL700= -2.75,"11",EL700= -3,"12",EL700= -3.25,"13",EL700= -3.5,"14",EL700= -3.75,"15",EL700=-4,"16")</f>
        <v>0</v>
      </c>
      <c r="EP700" s="11" t="str">
        <f aca="false">IF(EO700=0,"1","2")</f>
        <v>1</v>
      </c>
      <c r="EQ700" s="11" t="str">
        <f aca="false" t="array" ref="EQ700">_xlfn.IFS(EO700=0,"0", EO700=0.25, "1", EO700=0.5,"2", EO700=0.75,"3", EO700=1,"4",EO700=1.25,"5", EO700=1.5,"6", EO700=1.75,"7", EO700=2,"8", EO700=2.25,"9", EO700=2.25,"9",EO700=2.5,"10", EO700=2.75,"11", EO700=3,"12", EO700=3.25,"13", EO700=3.5,"14", EO700=3.75,"15",EO700=4,"16", EO700=-0.25, "17", bq=-0.5, "18")</f>
        <v>0</v>
      </c>
      <c r="ES700" s="11" t="str">
        <f aca="false">IF(ER700=0,"1","2")</f>
        <v>1</v>
      </c>
      <c r="ET700" s="11" t="str">
        <f aca="false" t="array" ref="ET700">_xlfn.IFS(ER700=0,"0", ER700=0.25, "1", ER700=0.5,"2", ER700=0.75,"3", ER700=1,"4",ER700=1.25,"5", ER700=1.5,"6", ER700=1.75,"7", ER700=2,"8", ER700=2.25,"9", ER700=2.25,"9",ER700=2.5,"10", ER700=2.75,"11", ER700=3,"12", ER700=3.25,"13", ER700=3.5,"14", ER700=3.75,"15",ER700=4,"16", ER700=-0.25, "17", bq=-0.5, "18")</f>
        <v>0</v>
      </c>
      <c r="EV700" s="14" t="e">
        <f aca="false">VLOOKUP(EU700,LEYENDA!$G$2:$H$8,2,TRUE())</f>
        <v>#N/A</v>
      </c>
      <c r="EW700" s="14" t="e">
        <f aca="false" t="array" ref="EW700">_xlfn.IFS(EV700="0-5","1", EV700="6-12","2", EV700="13-18","3", EV700="19-24","4", EV700="25-36","5", EV700="37-48","6", EV700="49-60","7")</f>
        <v>#N/A</v>
      </c>
    </row>
    <row r="701" customFormat="false" ht="13.5" hidden="false" customHeight="false" outlineLevel="0" collapsed="false">
      <c r="A701" s="1" t="n">
        <v>277</v>
      </c>
      <c r="B701" s="2" t="n">
        <v>2</v>
      </c>
      <c r="C701" s="33" t="n">
        <v>42544</v>
      </c>
      <c r="E701" s="5" t="str">
        <f aca="false">VLOOKUP(A701,'286'!$A$3:$J$6279,10,FALSE())</f>
        <v>VALLEJO BERMEJO JAVIER</v>
      </c>
      <c r="F701" s="4" t="str">
        <f aca="false">VLOOKUP(A701,'286'!$A$3:$I$1768,3,FALSE())</f>
        <v>VABERJA</v>
      </c>
      <c r="G701" s="6" t="n">
        <f aca="false">VLOOKUP(A701,'286'!$A$3:$I$1768,4,FALSE())</f>
        <v>28928</v>
      </c>
      <c r="H701" s="7" t="n">
        <f aca="false">YEAR(C701)-YEAR(G701)</f>
        <v>37</v>
      </c>
      <c r="I701" s="1" t="str">
        <f aca="false">VLOOKUP(H701,LEYENDA!$C$2:$D$6,2,TRUE())</f>
        <v>25-40</v>
      </c>
      <c r="J701" s="5" t="str">
        <f aca="false">VLOOKUP(A701,'286'!$A$3:$I$1768,7,FALSE())</f>
        <v>H</v>
      </c>
      <c r="K701" s="8" t="n">
        <f aca="false">VLOOKUP(A701,'286'!$A$3:$I$1768,2,FALSE())</f>
        <v>0</v>
      </c>
      <c r="L701" s="4" t="str">
        <f aca="false">VLOOKUP(A701,'286'!$A$3:$I$1768,8,FALSE())</f>
        <v>D</v>
      </c>
      <c r="M701" s="4" t="str">
        <f aca="false">VLOOKUP(A701,'286'!$A$3:$I$1768,9,FALSE())</f>
        <v>D</v>
      </c>
      <c r="N701" s="8" t="str">
        <f aca="false">IF(R701=O701, "MISMA","CONTRARIA")</f>
        <v>MISMA</v>
      </c>
      <c r="O701" s="8" t="str">
        <f aca="false" t="array" ref="O701">_xlfn.IFS(L701="D","1", L701="I","2")</f>
        <v>1</v>
      </c>
      <c r="P701" s="8" t="e">
        <f aca="false" t="array" ref="P701">_xlfn.IFS(K701="OD","1", K701="OI","2")</f>
        <v>#N/A</v>
      </c>
      <c r="Q701" s="1" t="str">
        <f aca="false" t="array" ref="Q701">_xlfn.IFS(J701="M","1", J701="H","2")</f>
        <v>2</v>
      </c>
      <c r="R701" s="8" t="str">
        <f aca="false" t="array" ref="R701">_xlfn.IFS(M701="D","1", M701="I","2")</f>
        <v>1</v>
      </c>
      <c r="S701" s="1" t="str">
        <f aca="false" t="array" ref="S701">_xlfn.IFS(N701="CONTRARIA", "1",N701= "MISMA","2")</f>
        <v>2</v>
      </c>
      <c r="T701" s="1" t="str">
        <f aca="false" t="array" ref="T701">_xlfn.IFS(I701="0-12","1", I701="13-24","2", I701="25-40","3", I701="41-60","4", I701="61-100","5")</f>
        <v>3</v>
      </c>
      <c r="U701" s="9" t="n">
        <v>1</v>
      </c>
      <c r="V701" s="10" t="str">
        <f aca="false">IF(U701="","",IF(AND(U701&gt;=-9,U701&lt;=-6.5),"-9 a -6,5",IF(AND(U701&gt;=-6,U701&lt;=-3.5),"-6 a -3,5",IF(AND(U701&gt;=-3,U701&lt;=-1),"-3 a -1",IF(U701=-0.5,"-0,5",IF(AND(U701&gt;=0,U701&lt;=2.5),"0 a 2,5",IF(AND(U701&gt;=3,U701&lt;=5.5),"3 a 5,5",IF(AND(U701&gt;=6,U701&lt;=8.5),"6 a 8,5",IF(AND(U701&gt;=9,U701&lt;=20),"9 a 20","Fuera de rango")))))))))</f>
        <v>0 a 2,5</v>
      </c>
      <c r="W701" s="11" t="n">
        <f aca="false">IF(V701="","",IF(V701="-9 a -6,5",2,IF(V701="-6 a -3,5",3,IF(V701="-3 a -1",4,IF(V701="-0,5","NORMA",IF(V701="0 a 2,5",5,IF(V701="3 a 5,5",6,IF(V701="6 a 8,5",7,IF(V701="9 a 20",8,"Fuera de rango")))))))))</f>
        <v>5</v>
      </c>
      <c r="X701" s="9" t="n">
        <v>0</v>
      </c>
      <c r="Y701" s="11" t="str">
        <f aca="false">IF(X701="","",IF(AND(X701&gt;=0,X701&lt;=4),"0 a 4",IF(AND(X701&gt;=4.5,X701&lt;=8.5),"4,5 a 8,5",IF(X701=9,"9",IF(AND(X701&gt;=9.5,X701&lt;=13),"9,5 a 13",IF(AND(X701&gt;=13.5,X701&lt;=20),"13,5 a 20",IF(AND(X701&gt;=20.5,X701&lt;=35),"20,5 a 35","Fuera de rango")))))))</f>
        <v>0 a 4</v>
      </c>
      <c r="Z701" s="11" t="n">
        <f aca="false">IF(Y701="","",IF(Y701="0 a 4",1,IF(Y701="4,5 a 8,5",2,IF(Y701="9","NORMA",IF(Y701="9,5 a 13",3,IF(Y701="13,5 a 20",4,IF(Y701="20,5 a 35",5,"Fuera de rango")))))))</f>
        <v>1</v>
      </c>
      <c r="AA701" s="9" t="n">
        <v>11</v>
      </c>
      <c r="AB701" s="10" t="str">
        <f aca="false">IF(AA701="","",IF(AND(AA701&gt;=0,AA701&lt;=9),"0 a 9",IF(AND(AA701&gt;=9.5,AA701&lt;=18.5),"9,5 a 18,5",IF(AA701=19,"19",IF(AND(AA701&gt;=19.5,AA701&lt;=28),"19,5 a 28",IF(AND(AA701&gt;=28.5,AA701&lt;=40),"28,5 a 40","Fuera de rango"))))))</f>
        <v>9,5 a 18,5</v>
      </c>
      <c r="AC701" s="11" t="n">
        <f aca="false" t="array" ref="AC701">_xlfn.IFS(AB701="","",AB701="0 a 9",1,AB701="9,5 a 18,5",2,AB701="19","NORMA",AB701="19,5 a 28",3,AB701="28,5 a 40",4,TRUE(),"Fuera de rango")</f>
        <v>2</v>
      </c>
      <c r="AD701" s="9" t="n">
        <v>3</v>
      </c>
      <c r="AE701" s="10" t="str">
        <f aca="false">IF(AD701="","",IF(AND(AD701&gt;=-10,AD701&lt;=0),"De -10 a 0",IF(AND(AD701&gt;=0.5,AD701&lt;=9.5),"0,5 a 9,5",IF(AD701=10,"10",IF(AND(AD701&gt;=10.5,AD701&lt;=20),"10,5 a 20",IF(AND(AD701&gt;=20.5,AD701&lt;=40),"20,5 a 40","Fuera de rango"))))))</f>
        <v>0,5 a 9,5</v>
      </c>
      <c r="AF701" s="12" t="n">
        <f aca="false">IF(AD701="","",IF(AND(AD701&gt;=-10,AD701&lt;=0),1,IF(AND(AD701&gt;=0.5,AD701&lt;=9.5),2,IF(AD701=10,"NORMA",IF(AND(AD701&gt;=10.5,AD701&lt;=20),3,IF(AND(AD701&gt;=20.5,AD701&lt;=40),4,""))))))</f>
        <v>2</v>
      </c>
      <c r="AG701" s="9" t="n">
        <v>8</v>
      </c>
      <c r="AH701" s="10" t="str">
        <f aca="false">IF(AG701="","",IF(AND(AG701&gt;=0,AG701&lt;=4),"0 a 4",IF(AND(AG701&gt;=4.5,AG701&lt;=8.5),"4,5 a 8,5",IF(AG701=9,"9",IF(AND(AG701&gt;=9.5,AG701&lt;=13),"9,5 a 13",IF(AND(AG701&gt;=13.5,AG701&lt;=25),"13,5 a 25","Fuera de rango"))))))</f>
        <v>4,5 a 8,5</v>
      </c>
      <c r="AI701" s="10" t="n">
        <f aca="false">IF(AH701="","",IF(AH701="0 a 4",1,IF(AH701="4,5 a 8,5",2,IF(AH701="9","NORMA",IF(AH701="9,5 a 13",3,IF(AH701="13,5 a 25",4,""))))))</f>
        <v>2</v>
      </c>
      <c r="AJ701" s="9" t="n">
        <v>4</v>
      </c>
      <c r="AK701" s="10" t="str">
        <f aca="false">IF(AJ701="","",IF(AND(AJ701&gt;=-15,AJ701&lt;=-10.5),"-15 a -10,5",IF(AND(AJ701&gt;=-10,AJ701&lt;=-4),"-10 a -4",IF(AND(AJ701&gt;=-4.5,AJ701&lt;=0),"-4,5 a 0",IF(AND(AJ701&gt;=0.5,AJ701&lt;=4.5),"0,5 a 4,5",IF(AJ701=5,"5",IF(AND(AJ701&gt;=5.5,AJ701&lt;=10),"5,5 a 10",IF(AND(AJ701&gt;=10.5,AJ701&lt;=20),"10,5 a 20","Fuera de rango"))))))))</f>
        <v>0,5 a 4,5</v>
      </c>
      <c r="AL701" s="11" t="n">
        <f aca="false">IF(AK701="","",IF(AK701="-15 a -10,5",1,IF(AK701="-10 a -4",2,IF(AK701="-4,5 a 0",3,IF(AK701="0,5 a 4,5",4,IF(AK701="5","NORMA",IF(AK701="5,5 a 10",5,IF(AK701="10,5 a 20",6,"Error"))))))))</f>
        <v>4</v>
      </c>
      <c r="AM701" s="9" t="n">
        <v>0</v>
      </c>
      <c r="AN701" s="10" t="str">
        <f aca="false">IF(AM701="","",IF(AND(AM701&gt;=-7.5,AM701&lt;=-5.5),"-7,5 a -5,5",IF(AND(AM701&gt;=-5,AM701&lt;=-3),"-5 a -3",IF(AND(AM701&gt;=-2.5,AM701&lt;=-0.5),"-2,5 a -0,5",IF(AM701=0,"0,00",IF(AND(AM701&gt;=0.5,AM701&lt;=2.5),"0,5 a 2,5",IF(AND(AM701&gt;=3,AM701&lt;=5),"3 a 5",IF(AND(AM701&gt;=5.5,AM701&lt;=7.5),"5,5 a 7,5",IF(AND(AM701&gt;=8,AM701&lt;=10),"8 a 10","Fuera de rango")))))))))</f>
        <v>0,00</v>
      </c>
      <c r="AO701" s="11" t="str">
        <f aca="false">IF(AN701="","",IF(AN701="-7,5 a -5,5",1,IF(AN701="-5 a -3",2,IF(AN701="-2,5 a -0,5",3,IF(AN701="0,00","NORMA",IF(AN701="0,5 a 2,5",4,IF(AN701="3 a 5",5,IF(AN701="5,5 a 7,5",6,IF(AN701="8 a 10",7,"Error")))))))))</f>
        <v>NORMA</v>
      </c>
      <c r="AP701" s="9" t="n">
        <v>-5</v>
      </c>
      <c r="AQ701" s="10" t="str">
        <f aca="false">IF(AP701="","",IF(AND(AP701&gt;=-20,AP701&lt;=-9.5),"-20 a -9,5",IF(AND(AP701&gt;=-9,AP701&lt;=-6.5),"-9 a -6,5",IF(AP701=-6,"-6",IF(AND(AP701&gt;=-5.5,AP701&lt;=-3),"-5,5 a -3",IF(AND(AP701&gt;=-2.5,AP701&lt;=0),"-2,5 a 0",IF(AND(AP701&gt;=0.5,AP701&lt;=3),"0,5 a 3",IF(AND(AP701&gt;=3.5,AP701&lt;=6),"3,5 a 6",IF(AND(AP701&gt;=6.5,AP701&lt;=9),"6,5 a 9",IF(AND(AP701&gt;=9.5,AP701&lt;=20),"9,5 a 20","Fuera de rango"))))))))))</f>
        <v>-5,5 a -3</v>
      </c>
      <c r="AR701" s="11" t="n">
        <f aca="false">IF(AQ701="","",IF(AQ701="-20 a -9,5",1,IF(AQ701="-9 a -6,5",2,IF(AQ701="-6","NORMA",IF(AQ701="-5,5 a -3",3,IF(AQ701="-2,5 a 0",4,IF(AQ701="0,5 a 3",5,IF(AQ701="3,5 a 6",6,IF(AQ701="6,5 a 9",7,IF(AQ701="9,5 a 20",8,""))))))))))</f>
        <v>3</v>
      </c>
      <c r="AS701" s="9" t="n">
        <v>1</v>
      </c>
      <c r="AT701" s="10" t="str">
        <f aca="false">IF(AS701="","",IF(AND(AS701&gt;=-16,AS701&lt;=-14),"-16 a -14",IF(AND(AS701&gt;=-13.5,AS701&lt;=-11.5),"-13,5 a -11,5",IF(AND(AS701&gt;=-11,AS701&lt;=-9),"-11 a -9",IF(AND(AS701&gt;=-8.5,AS701&lt;=-6.5),"-8,5 a -6,5",IF(AND(AS701&gt;=-6,AS701&lt;=-4),"-6 a -4",IF(AND(AS701&gt;=-3.5,AS701&lt;=-1.5),"-3,5 a -1,5",IF(AND(AS701&gt;=-1,AS701&lt;=1),"-1 a 1",IF(AND(AS701&gt;=1.5,AS701&lt;=3.5),"1,5 a 3,5",IF(AND(AS701&gt;=4,AS701&lt;=6),"4 a 6",IF(AND(AS701&gt;=6.5,AS701&lt;=8.5),"6,5 a 8,5",IF(AND(AS701&gt;=9,AS701&lt;=11),"9 a 11",IF(AND(AS701&gt;=11.5,AS701&lt;=13.5),"11,5 a 13,5",IF(AND(AS701&gt;=14,AS701&lt;=16),"14 a 16",IF(AND(AS701&gt;=16.5,AS701&lt;=18.5),"16,5 a 18,5",IF(AND(AS701&gt;=19,AS701&lt;=21),"19 a 21","Fuera de rango"))))))))))))))))</f>
        <v>-1 a 1</v>
      </c>
      <c r="AU701" s="11" t="n">
        <f aca="false" t="array" ref="AU701">IF(AT701="","",_xlfn.IFS(AT701="-16 a -14",1,AT701="-13,5 a -11,5",2,AT701="-11 a -9",3,AT701="-8,5 a -6,5",4,AT701="-6 a -4",5,AT701="-3,5 a -1,5",6,AT701="-1 a 1",7,AT701="1,5 a 3,5",8,AT701="4 a 6","NORMA",AT701="6,5 a 8,5",9,AT701="9 a 11",10,AT701="11,5 a 13,5",11,AT701="14 a 16",12,AT701="16,5 a 18,5",13,AT701="19 a 21",14,TRUE(),""))</f>
        <v>7</v>
      </c>
      <c r="AV701" s="9" t="n">
        <v>0.5</v>
      </c>
      <c r="AW701" s="10" t="str">
        <f aca="false">IF(AV701="","",IF(AND(AV701&gt;=-1,AV701&lt;=-0.5),"-1 a -0,5",IF(AND(AV701&gt;-0.5,AV701&lt;=0),"De -0,5 a 0",IF(AND(AV701&gt;=0.25,AV701&lt;=0.75),"0,25 a 0,75",IF(AND(AV701&gt;=1,AV701&lt;=1.5),"1 a 1,5",IF(AND(AV701&gt;=1.75,AV701&lt;=2.25),"1,75 a 2,25",IF(AND(AV701&gt;=2.5,AV701&lt;=3),"2,5 a 3",IF(AND(AV701&gt;=3.25,AV701&lt;=3.75),"3,25 a 3,75","Fuera de rango"))))))))</f>
        <v>0,25 a 0,75</v>
      </c>
      <c r="AX701" s="10" t="str">
        <f aca="false">IF(AW701="","",IF(OR(AW701="-1 a -0,5",AW701="-1 a -0.5"),1,IF(OR(AW701="De -0,5 a 0",AW701="-0,5 a 0",AW701="De -0.5 a 0"),2,IF(OR(AW701="0,25 a 0,75",AW701="0.25 a 0.75"),"NORMA",IF(OR(AW701="1 a 1,5",AW701="1 a 1.5"),3,IF(OR(AW701="1,75 a 2,25",AW701="1.75 a 2.25"),4,IF(OR(AW701="2,5 a 3",AW701="2.5 a 3"),5,IF(OR(AW701="3,25 a 3,75",AW701="3.25 a 3.75"),6,""))))))))</f>
        <v>NORMA</v>
      </c>
      <c r="AY701" s="9" t="n">
        <v>-5</v>
      </c>
      <c r="AZ701" s="10" t="str">
        <f aca="false">IF(AY701="","",IF(AND(AY701&gt;=-20,AY701&lt;=-9.5),"-20 a -9,5",IF(AND(AY701&gt;=-9,AY701&lt;=-6.5),"-9 a -6,5",IF(AY701=-6,"-6",IF(AND(AY701&gt;=-5.5,AY701&lt;=-3),"-5,5 a -3",IF(AND(AY701&gt;=-2.5,AY701&lt;=0),"-2,5 a 0",IF(AND(AY701&gt;=0.5,AY701&lt;=3),"0,5 a 3",IF(AND(AY701&gt;=3.5,AY701&lt;=6),"3,5 a 6","Fuera de rango"))))))))</f>
        <v>-5,5 a -3</v>
      </c>
      <c r="BA701" s="11" t="n">
        <f aca="false">IF(AZ701="","",IF(AZ701="-20 a -9,5",1,IF(AZ701="-9 a -6,5",2,IF(AZ701="-6","NORMA",IF(AZ701="-5,5 a -3",3,IF(AZ701="-2,5 a 0",4,IF(AZ701="0,5 a 3",5,IF(AZ701="3,5 a 6",6,""))))))))</f>
        <v>3</v>
      </c>
      <c r="BB701" s="9" t="n">
        <v>0</v>
      </c>
      <c r="BC701" s="10" t="str">
        <f aca="false" t="array" ref="BC701">IF(BB701="","",_xlfn.IFS(AND(BB701&gt;=0,BB701&lt;=2),"0 a 2",AND(BB701&gt;=2.5,BB701&lt;=4.5),"2,5 a 4,5",AND(BB701&gt;=5,BB701&lt;=7),"5 a 7",AND(BB701&gt;=7.5,BB701&lt;=9.5),"7,5 a 9,5",AND(BB701&gt;=10,BB701&lt;=12),"10 a 12",AND(BB701&gt;=12.5,BB701&lt;=14.5),"12,5 a 14,5",BB701=15,"15",AND(BB701&gt;=15.5,BB701&lt;=17.5),"15,5 a 17,5",AND(BB701&gt;=18,BB701&lt;=20),"18 a 20",AND(BB701&gt;=20.5,BB701&lt;=22.5),"20,5 a 22,5",AND(BB701&gt;=23,BB701&lt;=25),"23 a 25",TRUE(),"Fuera de rango"))</f>
        <v>0 a 2</v>
      </c>
      <c r="BD701" s="11" t="n">
        <f aca="false" t="array" ref="BD701">IF(BC701="","",_xlfn.IFS(BC701="0 a 2",1,BC701="2,5 a 4,5",2,BC701="5 a 7",3,BC701="7,5 a 9,5",4,BC701="10 a 12",5,BC701="12,5 a 14,5",6,BC701="15","NORMA",BC701="15,5 a 17,5",7,BC701="18 a 20",8,BC701="20,5 a 22,5",9,BC701="23 a 25",10,TRUE(),"Fuera de rango"))</f>
        <v>1</v>
      </c>
      <c r="BE701" s="9" t="n">
        <v>9</v>
      </c>
      <c r="BF701" s="10" t="str">
        <f aca="false">IF(BE701="","",IF(AND(BE701&gt;=-20,BE701&lt;=-10),"-20 a -10",IF(AND(BE701&gt;=-9.5,BE701&lt;=0.5),"-9,5 a 0,5",IF(AND(BE701&gt;=1,BE701&lt;=11),"1 a 11",IF(AND(BE701&gt;=11.5,BE701&lt;=20.5),"11,5 a 20,5",IF(BE701=21,"21",IF(AND(BE701&gt;=21.5,BE701&lt;=31.5),"21,5 a 31,5",IF(AND(BE701&gt;=32,BE701&lt;=42),"32 a 42","Fuera de rango"))))))))</f>
        <v>1 a 11</v>
      </c>
      <c r="BG701" s="11" t="n">
        <f aca="false">IF(BF701="","",IF(BF701="-20 a -10",1,IF(BF701="-9,5 a 0,5",2,IF(BF701="1 a 11",3,IF(BF701="11,5 a 20,5",4,IF(BF701="21","NORMA",IF(BF701="21,5 a 31,5",5,IF(BF701="32 a 42",6,""))))))))</f>
        <v>3</v>
      </c>
      <c r="BH701" s="9" t="n">
        <v>3</v>
      </c>
      <c r="BI701" s="10" t="str">
        <f aca="false">IF(BH701="","",IF(AND(BH701&gt;=-20,BH701&lt;=-15),"-20 a -15",IF(AND(BH701&gt;=-14.5,BH701&lt;=-9.5),"-14,5 a -9,5",IF(AND(BH701&gt;=-9,BH701&lt;=-4),"-9 a -4",IF(AND(BH701&gt;=-3.5,BH701&lt;=2.5),"-3,5 a 2,5",IF(AND(BH701&gt;=3,BH701&lt;=8),"3 a 8",IF(AND(BH701&gt;=8.5,BH701&lt;=14.5),"8,5 a 14,5",IF(BH701=15,"15",IF(AND(BH701&gt;=15.5,BH701&lt;=20.5),"15,5 a 20,5",IF(AND(BH701&gt;=21,BH701&lt;=26),"21 a 26","Fuera de rango"))))))))))</f>
        <v>3 a 8</v>
      </c>
      <c r="BJ701" s="11" t="n">
        <f aca="false">IF(BI701="","",IF(BI701="-20 a -15",1,IF(BI701="-14,5 a -9,5",2,IF(BI701="-9 a -4",3,IF(BI701="-3,5 a 2,5",4,IF(BI701="3 a 8",5,IF(BI701="8,5 a 14,5",6,IF(BI701="15","NORMA",IF(BI701="15,5 a 20,5",7,IF(BI701="21 a 26",8,IF(BI701="26,5 a 31,5",9,"")))))))))))</f>
        <v>5</v>
      </c>
      <c r="BK701" s="9" t="n">
        <v>9</v>
      </c>
      <c r="BL701" s="10" t="str">
        <f aca="false">IF(BK701="","",IF(AND(BK701&gt;=0,BK701&lt;=2),"0 - 2",IF(AND(BK701&gt;=2.5,BK701&lt;=4.5),"2,5 - 4,5",IF(AND(BK701&gt;=5,BK701&lt;=7),"5 - 7",IF(AND(BK701&gt;=7.5,BK701&lt;=9.5),"7,5 - 9,5",IF(AND(BK701&gt;=10,BK701&lt;=12),"10 - 12",IF(AND(BK701&gt;=12.5,BK701&lt;=13.5),"12,5 - 13,5",IF(BK701=14,"14",IF(AND(BK701&gt;=14.5,BK701&lt;=16.5),"14,5 - 16,5",IF(AND(BK701&gt;=17,BK701&lt;=19),"17 - 19",IF(AND(BK701&gt;=19.5,BK701&lt;=21.5),"19,5 - 21,5",IF(AND(BK701&gt;=22,BK701&lt;=24),"22 - 24",IF(AND(BK701&gt;=24.5,BK701&lt;=26.5),"24,5 - 26,5",IF(AND(BK701&gt;=27,BK701&lt;=29),"27 - 29",IF(AND(BK701&gt;=29.5,BK701&lt;=30),"29,5 - 30","Fuera de rango")))))))))))))))</f>
        <v>7,5 - 9,5</v>
      </c>
      <c r="BM701" s="11" t="n">
        <f aca="false">IF(BL701="","",IF(BL701="0 - 2",1,IF(BL701="2,5 - 4,5",2,IF(BL701="5 - 7",3,IF(BL701="7,5 - 9,5",4,IF(BL701="10 - 12",5,IF(BL701="12,5 - 13,5",6,IF(BL701="14","NORMA",IF(BL701="14,5 - 16,5",7,IF(BL701="17 - 19",8,IF(BL701="19,5 - 21,5",9,IF(BL701="22 - 24",10,IF(BL701="24,5 - 26,5",11,IF(BL701="27 - 29",12,IF(BL701="29,5 - 30",13,"")))))))))))))))</f>
        <v>4</v>
      </c>
      <c r="BN701" s="9" t="n">
        <v>20</v>
      </c>
      <c r="BO701" s="11" t="str">
        <f aca="false">IF(BN701="","",IF(AND(BN701&gt;=-20,BN701&lt;=-10),"-20 a -10",IF(AND(BN701&gt;=-9.5,BN701&lt;=0.5),"-9,5 a 0,5",IF(AND(BN701&gt;=1,BN701&lt;=11),"1 a 11",IF(AND(BN701&gt;=11.5,BN701&lt;=21.5),"11,5 a 21,5",IF(BN701=22,"22",IF(AND(BN701&gt;=22.5,BN701&lt;=32.5),"22,5 a 32,5",IF(AND(BN701&gt;=33,BN701&lt;=43),"33 a 43","Fuera de rango"))))))))</f>
        <v>11,5 a 21,5</v>
      </c>
      <c r="BP701" s="11" t="n">
        <f aca="false">IF(BO701="","",IF(BO701="-20 a -10",1,IF(BO701="-9,5 a 0,5",2,IF(BO701="1 a 11",3,IF(BO701="11,5 a 21,5",4,IF(BO701="22","NORMA",IF(BO701="22,5 a 32,5",5,IF(BO701="33 a 43",6,""))))))))</f>
        <v>4</v>
      </c>
      <c r="BQ701" s="9" t="n">
        <v>12</v>
      </c>
      <c r="BR701" s="10" t="str">
        <f aca="false">IF(BQ701="","",IF(AND(BQ701&gt;=-20,BQ701&lt;=-15),"-20 a -15",IF(AND(BQ701&gt;=-14.5,BQ701&lt;=-9.5),"-14,5 a -9,5",IF(AND(BQ701&gt;=-9,BQ701&lt;=-4),"-9 a -4",IF(AND(BQ701&gt;=-3.5,BQ701&lt;=2.5),"-3,5 a 2,5",IF(AND(BQ701&gt;=3,BQ701&lt;=8),"3 a 8",IF(AND(BQ701&gt;=8.5,BQ701&lt;=13.5),"8,5 a 13,5",IF(AND(BQ701&gt;=14,BQ701&lt;=17.5),"14 a 17,5",IF(BQ701=18,"18",IF(AND(BQ701&gt;=18.5,BQ701&lt;=23.5),"18,5 a 23,5",IF(AND(BQ701&gt;=24,BQ701&lt;=29),"24 a 29",IF(AND(BQ701&gt;=29.5,BQ701&lt;=34.5),"29,5 a 34,5",IF(AND(BQ701&gt;=35,BQ701&lt;=40),"35 a 40","Fuera de rango")))))))))))))</f>
        <v>8,5 a 13,5</v>
      </c>
      <c r="BS701" s="11" t="n">
        <f aca="false">IF(BR701="","",IF(BR701="-20 a -15",1,IF(BR701="-14,5 a -9,5",2,IF(BR701="-9 a -4",3,IF(BR701="-3,5 a 2,5",4,IF(BR701="3 a 8",5,IF(BR701="8,5 a 13,5",6,IF(BR701="14 a 17,5",7,IF(BR701="18","NORMA",IF(BR701="18,5 a 23,5",8,IF(BR701="24 a 29",9,IF(BR701="29,5 a 34,5",10,IF(BR701="35 a 40",11,"")))))))))))))</f>
        <v>6</v>
      </c>
      <c r="BT701" s="9" t="n">
        <v>0</v>
      </c>
      <c r="BU701" s="10" t="str">
        <f aca="false">IF(BT701="","",IF(AND(BT701&gt;=-20,BT701&lt;=-18),"-20 a -18",IF(AND(BT701&gt;=-17.5,BT701&lt;=-15.5),"-17,5 a -15,5",IF(AND(BT701&gt;=-15,BT701&lt;=-13),"-15 a -13",IF(AND(BT701&gt;=-12.5,BT701&lt;=-10.5),"-12,5 a -10,5",IF(AND(BT701&gt;=-10,BT701&lt;=-8),"-10 a -8",IF(AND(BT701&gt;=-7.5,BT701&lt;=-5.5),"-7,5 a -5,5",IF(AND(BT701&gt;=-5,BT701&lt;=-3),"-5 a -3",IF(AND(BT701&gt;=-2.5,BT701&lt;=-0.5),"-2,5 a -0,5",IF(BT701=0,"0",IF(AND(BT701&gt;=0.5,BT701&lt;=2.5),"0,5 a 2,5",IF(AND(BT701&gt;=3,BT701&lt;=5),"3 a 5",IF(AND(BT701&gt;=5.5,BT701&lt;=7.5),"5,5 a 7,5",IF(AND(BT701&gt;=8,BT701&lt;=10),"8 a 10",IF(AND(BT701&gt;=10.5,BT701&lt;=12.5),"10,5 a 12,5",IF(AND(BT701&gt;=13,BT701&lt;=15),"13 a 15",IF(AND(BT701&gt;=15.5,BT701&lt;=17.5),"15,5 a 17,5",IF(AND(BT701&gt;=18,BT701&lt;=20),"18 a 20","Fuera de rango"))))))))))))))))))</f>
        <v>0</v>
      </c>
      <c r="BV701" s="11" t="str">
        <f aca="false">IF(BT701="","",IF(BT701=0,"NORMA",IF(AND(BT701&gt;=-20,BT701&lt;=-18),2,IF(AND(BT701&gt;=-17.5,BT701&lt;=-15.5),2,IF(AND(BT701&gt;=-15,BT701&lt;=-13),3,IF(AND(BT701&gt;=-12.5,BT701&lt;=-10.5),4,IF(AND(BT701&gt;=-10,BT701&lt;=-8),5,IF(AND(BT701&gt;=-7.5,BT701&lt;=-5.5),6,IF(AND(BT701&gt;=-5,BT701&lt;=-3),7,IF(AND(BT701&gt;=-2.5,BT701&lt;=-0.5),8,IF(AND(BT701&gt;=0.5,BT701&lt;=2.5),9,IF(AND(BT701&gt;=3,BT701&lt;=5),10,IF(AND(BT701&gt;=5.5,BT701&lt;=7.5),11,IF(AND(BT701&gt;=8,BT701&lt;=10),12,IF(AND(BT701&gt;=10.5,BT701&lt;=12.5),13,IF(AND(BT701&gt;=13,BT701&lt;=15),14,IF(AND(BT701&gt;=15.5,BT701&lt;=17.5),15,IF(AND(BT701&gt;=18,BT701&lt;=20),16,"Fuera de rango"))))))))))))))))))</f>
        <v>NORMA</v>
      </c>
      <c r="BW701" s="9" t="n">
        <v>-3</v>
      </c>
      <c r="BX701" s="10" t="n">
        <f aca="false">18.5- (0.3*H701)</f>
        <v>7.4</v>
      </c>
      <c r="BY701" s="10" t="n">
        <f aca="false">(BW701)-(BX701)</f>
        <v>-10.4</v>
      </c>
      <c r="BZ701" s="10" t="str">
        <f aca="false">IF(BY701="","",IF(BY701&lt;-27.5,"De -30 a -28",IF(BY701&lt;-25,"De -27,5 a -25,5",IF(BY701&lt;-22.5,"De -25 a -23",IF(BY701&lt;-20,"De -22,5 a -20,5",IF(BY701&lt;-17.5,"De -20 a -18",IF(BY701&lt;-15,"De -17,5 a -15,5",IF(BY701&lt;-12.5,"De -15 a -13",IF(BY701&lt;-10,"De -12,5 a -10,5",IF(BY701&lt;-7.5,"De -10 a -8",IF(BY701&lt;-5,"De -7,5 a -5,5",IF(BY701&lt;-2.5,"De -5 a -3",IF(BY701&lt;0,"De -2,5 a -0,5",IF(BY701&lt;2.5,"De 0 a 2",IF(BY701&lt;5,"De 2,5 a 4,5",IF(BY701&lt;7.5,"De 5 a 7",IF(BY701&lt;10,"De 7,5 a 9,5",IF(BY701&lt;12.5,"De 10 a 12",IF(BY701&lt;15,"De 12,5 a 14,5",IF(BY701&lt;17.5,"De 15 a 17",IF(BY701&lt;20,"De 17,5 a 19,5",IF(BY701&lt;22.5,"De 20 a 22",IF(BY701&lt;25,"De 22,5 a 24,5",IF(BY701&lt;27.5,"De 25 a 27","De 27,5 a 30"))))))))))))))))))))))))</f>
        <v>De -12,5 a -10,5</v>
      </c>
      <c r="CA701" s="12" t="n">
        <f aca="false">IF(BY701="","",IF(BY701&lt;=-28,1,IF(BY701&lt;=-25.5,2,IF(BY701&lt;=-23,3,IF(BY701&lt;=-20.5,4,IF(BY701&lt;=-18,5,IF(BY701&lt;=-15.5,6,IF(BY701&lt;=-13,7,IF(BY701&lt;=-10.5,8,IF(BY701&lt;=-8,9,IF(BY701&lt;=-5.5,10,IF(BY701&lt;=-3,11,IF(BY701&lt;=-0.5,12,IF(BY701&lt;=2,13,IF(BY701&lt;=4.5,14,IF(BY701&lt;=7,15,IF(BY701&lt;=9.5,16,IF(BY701&lt;=12,17,IF(BY701&lt;=14.5,18,IF(BY701&lt;=17,19,IF(BY701&lt;=19.5,20,IF(BY701&lt;=22,21,IF(BY701&lt;=24.5,22,IF(BY701&lt;=27,23,IF(BY701&lt;=30,24,"Fuera de rango")))))))))))))))))))))))))</f>
        <v>9</v>
      </c>
      <c r="CB701" s="9" t="n">
        <v>-3</v>
      </c>
      <c r="CC701" s="10" t="n">
        <f aca="false">18.5- (0.3*H701)</f>
        <v>7.4</v>
      </c>
      <c r="CD701" s="10" t="n">
        <f aca="false">(CB701)-(CC701)</f>
        <v>-10.4</v>
      </c>
      <c r="CE701" s="10" t="str">
        <f aca="false">IF(CD701="","",IF(CD701&lt;-27.5,"De -30 a -28",IF(CD701&lt;-25,"De -27,5 a -25,5",IF(CD701&lt;-22.5,"De -25 a -23",IF(CD701&lt;-20,"De -22,5 a -20,5",IF(CD701&lt;-17.5,"De -20 a -18",IF(CD701&lt;-15,"De -17,5 a -15,5",IF(CD701&lt;-12.5,"De -15 a -13",IF(CD701&lt;-10,"De -12,5 a -10,5",IF(CD701&lt;-7.5,"De -10 a -8",IF(CD701&lt;-5,"De -7,5 a -5,5",IF(CD701&lt;-2.5,"De -5 a -3",IF(CD701&lt;0,"De -2,5 a -0,5",IF(CD701&lt;=2,"De 0 a 2",IF(CD701&lt;=4.5,"De 2,5 a 4,5",IF(CD701&lt;=7,"De 5 a 7",IF(CD701&lt;=9.5,"De 7,5 a 9,5",IF(CD701&lt;=12,"De 10 a 12",IF(CD701&lt;=14.5,"De 12,5 a 14,5",IF(CD701&lt;=17,"De 15 a 17",IF(CD701&lt;=19.5,"De 17,5 a 19,5",IF(CD701&lt;=22,"De 20 a 22",IF(CD701&lt;=24.5,"De 22,5 a 24,5",IF(CD701&lt;=27,"De 25 a 27","De 27,5 a 30"))))))))))))))))))))))))</f>
        <v>De -12,5 a -10,5</v>
      </c>
      <c r="CF701" s="12" t="n">
        <f aca="false">IF(CD701="","",IF(CD701&lt;-27.5,1,IF(CD701&lt;-25,2,IF(CD701&lt;-22.5,3,IF(CD701&lt;-20,4,IF(CD701&lt;-17.5,5,IF(CD701&lt;-15,6,IF(CD701&lt;-12.5,7,IF(CD701&lt;-10,8,IF(CD701&lt;-7.5,9,IF(CD701&lt;-5,10,IF(CD701&lt;-2.5,11,IF(CD701&lt;0,12,IF(CD701&lt;2.5,13,IF(CD701&lt;5,14,IF(CD701&lt;7.5,15,IF(CD701&lt;10,16,IF(CD701&lt;12.5,17,IF(CD701&lt;15,18,IF(CD701&lt;17.5,19,IF(CD701&lt;20,20,IF(CD701&lt;22.5,21,IF(CD701&lt;25,22,IF(CD701&lt;27.5,23,24))))))))))))))))))))))))</f>
        <v>8</v>
      </c>
      <c r="CG701" s="9" t="n">
        <v>-1</v>
      </c>
      <c r="CH701" s="10" t="str">
        <f aca="false">IF(CG701="","",IF(AND(CG701&gt;=-10,CG701&lt;=-9.5),"-10 a -9,5",IF(AND(CG701&gt;-9.5,CG701&lt;=-8.5),"-9 a -8,5",IF(AND(CG701&gt;-8.5,CG701&lt;=-7.5),"-8 a -7,5",IF(AND(CG701&gt;-7.5,CG701&lt;=-6.5),"-7 a -6,5",IF(AND(CG701&gt;-6.5,CG701&lt;=-5.5),"-6 a -5,5",IF(AND(CG701&gt;-5.5,CG701&lt;=-4.5),"-5 a -4,5",IF(AND(CG701&gt;-4.5,CG701&lt;=-3.5),"-4 a -3,5",IF(AND(CG701&gt;-3.5,CG701&lt;=-2.5),"-3 a -2,5",IF(CG701=-2.25,"-2,25",IF(AND(CG701&gt;-2.5,CG701&lt;=-1.5),"-2 a -1,5",IF(AND(CG701&gt;-1.5,CG701&lt;=-0.5),"-1 a -0,5",IF(AND(CG701&gt;-0.5,CG701&lt;=0.5),"0 a 0,5",IF(AND(CG701&gt;0.5,CG701&lt;=1.5),"1 a 1,5",IF(AND(CG701&gt;1.5,CG701&lt;=2.5),"2 a 2,5",IF(AND(CG701&gt;2.5,CG701&lt;=3.5),"3 a 3,5",IF(AND(CG701&gt;3.5,CG701&lt;=4.5),"4 a 4,5",IF(AND(CG701&gt;4.5,CG701&lt;=5.5),"5 a 5,5",IF(AND(CG701&gt;5.5,CG701&lt;=6.5),"6 a 6,5",IF(AND(CG701&gt;6.5,CG701&lt;=7.5),"7 a 7,5",IF(AND(CG701&gt;7.5,CG701&lt;=8.5),"8 a 8,5",IF(AND(CG701&gt;8.5,CG701&lt;=9.5),"9 a 9,5",IF(CG701&gt;=10,"10","Fuera de rango")))))))))))))))))))))))</f>
        <v>-1 a -0,5</v>
      </c>
      <c r="CI701" s="11" t="n">
        <f aca="false">IF(CG701="","",IF(CG701=-2.25,"NORMA",IF(CG701&lt;=-9.5,1,IF(CG701&lt;=-8.5,2,IF(CG701&lt;=-7.5,3,IF(CG701&lt;=-6.5,4,IF(CG701&lt;=-5.5,5,IF(CG701&lt;=-4.5,6,IF(CG701&lt;=-3.5,7,IF(CG701&lt;=-2.5,8,IF(CG701&lt;=-1.5,9,IF(CG701&lt;=-0.5,10,IF(CG701&lt;=0.5,11,IF(CG701&lt;=1.5,12,IF(CG701&lt;=2.5,13,IF(CG701&lt;=3.5,14,IF(CG701&lt;=4.5,15,IF(CG701&lt;=5.5,16,IF(CG701&lt;=6.5,17,IF(CG701&lt;=7.5,18,IF(CG701&lt;=8.5,19,IF(CG701&lt;=9.5,20,IF(CG701=10,21,"Fuera de rango")))))))))))))))))))))))</f>
        <v>10</v>
      </c>
      <c r="CJ701" s="9" t="n">
        <v>1.25</v>
      </c>
      <c r="CK701" s="10" t="str">
        <f aca="false">IF(CJ701="","",IF(AND(CJ701&gt;=-6,CJ701&lt;=-5.5),"-6 a -5,5",IF(AND(CJ701&gt;-5.5,CJ701&lt;=-4.5),"-5 a -4,5",IF(AND(CJ701&gt;-4.5,CJ701&lt;=-3.5),"-4 a -3,5",IF(AND(CJ701&gt;-3.5,CJ701&lt;=-2.5),"-3 a -2,5",IF(AND(CJ701&gt;-2.5,CJ701&lt;=-1.5),"-2 a -1,5",IF(AND(CJ701&gt;-1.5,CJ701&lt;=-0.5),"-1 a -0,5",IF(AND(CJ701&gt;-0.5,CJ701&lt;=0.5),"0 a 0,5",IF(AND(CJ701&gt;0.5,CJ701&lt;=1.5),"1 a 1,5",IF(AND(CJ701&gt;1.5,CJ701&lt;2.5),"2",IF(AND(CJ701&gt;=2.5,CJ701&lt;=3),"2,5 a 3",IF(AND(CJ701&gt;3,CJ701&lt;=4),"3,5 a 4",IF(AND(CJ701&gt;4,CJ701&lt;=5),"4,5 a 5",IF(AND(CJ701&gt;5,CJ701&lt;=6),"5,5 a 6",IF(AND(CJ701&gt;6,CJ701&lt;=7),"6,5 a 7",IF(AND(CJ701&gt;7,CJ701&lt;=8),"7,5 a 8",IF(AND(CJ701&gt;8,CJ701&lt;=9.5),"8,5 a 9,5",IF(CJ701=10,"10","Fuera de rango"))))))))))))))))))</f>
        <v>1 a 1,5</v>
      </c>
      <c r="CL701" s="11" t="n">
        <f aca="false">IF(CK701="","",IF(OR(CK701="-6 a -5,5",CK701="-6 - -5,5"),1,IF(OR(CK701="-5 a -4,5",CK701="-5 - -4,5"),2,IF(OR(CK701="-4 a -3,5",CK701="-4 - -3,5"),3,IF(OR(CK701="-3 a -2,5",CK701="-3 - -2,5"),4,IF(OR(CK701="-2 a -1,5",CK701="-2 - -1,5"),5,IF(OR(CK701="-1 a -0,5",CK701="-1 - -0,5"),6,IF(OR(CK701="0 a 0,5",CK701="0 - 0,5"),7,IF(OR(CK701="1 a 1,5",CK701="1 - 1,5"),8,IF(CK701="2","NORMA",IF(OR(CK701="2,5 a 3",CK701="2,5 - 3"),9,IF(OR(CK701="3,5 a 4",CK701="3,5 - 4"),10,IF(OR(CK701="4,5 a 5",CK701="4,5 - 5"),11,IF(OR(CK701="5,5 a 6",CK701="5,5 - 6"),12,IF(OR(CK701="6,5 a 7",CK701="6,5 - 7"),13,IF(OR(CK701="7,5 a 8",CK701="7,5 - 8"),14,IF(OR(CK701="8,5 a 9",CK701="8,5 - 9,5",CK701="9 a 9,5"),15,IF(CK701="10",15,IF(OR(CK701="0,5 a 1",CK701="0,5 - 1"),7,"Fuera de rango")))))))))))))))))))</f>
        <v>8</v>
      </c>
      <c r="CO701" s="10" t="str">
        <f aca="false">IF(CM701&gt;0,"EME"," ")</f>
        <v> </v>
      </c>
      <c r="CQ701" s="10" t="str">
        <f aca="false">IF(CP701&gt;0,"0", " ")</f>
        <v> </v>
      </c>
      <c r="CR701" s="10" t="str">
        <f aca="false">IF(CP701&gt;0,"EME"," ")</f>
        <v> </v>
      </c>
      <c r="CS701" s="9" t="n">
        <v>0</v>
      </c>
      <c r="CV701" s="9" t="n">
        <v>0</v>
      </c>
      <c r="CY701" s="9" t="n">
        <v>-0.25</v>
      </c>
      <c r="DB701" s="9" t="n">
        <v>-0.25</v>
      </c>
      <c r="DC701" s="11" t="str">
        <f aca="false">IF(DB701&lt;0,"2"," ")</f>
        <v>2</v>
      </c>
      <c r="DD701" s="11" t="str">
        <f aca="false">IF(DB701&lt;0,"MIO"," ")</f>
        <v>MIO</v>
      </c>
      <c r="DE701" s="9" t="n">
        <v>0</v>
      </c>
      <c r="DF701" s="10" t="str">
        <f aca="false">IF(DE701&lt;0,"3"," ")</f>
        <v> </v>
      </c>
      <c r="DG701" s="10" t="str">
        <f aca="false">IF(DE701&lt;0,"AST"," ")</f>
        <v> </v>
      </c>
      <c r="DH701" s="9" t="n">
        <v>-0.75</v>
      </c>
      <c r="DI701" s="10" t="str">
        <f aca="false">IF(DH701&lt;0,"3"," ")</f>
        <v>3</v>
      </c>
      <c r="DJ701" s="10" t="str">
        <f aca="false">IF(DH701&lt;0,"AST"," ")</f>
        <v>AST</v>
      </c>
      <c r="DK701" s="9" t="n">
        <v>0</v>
      </c>
      <c r="DL701" s="10" t="str">
        <f aca="false">IF(DK701&gt;0,"4"," ")</f>
        <v> </v>
      </c>
      <c r="DM701" s="10" t="str">
        <f aca="false">IF(DK701&gt;0,"PRE"," ")</f>
        <v> </v>
      </c>
      <c r="DN701" s="9" t="n">
        <v>0</v>
      </c>
      <c r="DO701" s="10" t="str">
        <f aca="false">IF(DN701&gt;0,"4"," ")</f>
        <v> </v>
      </c>
      <c r="DP701" s="10" t="str">
        <f aca="false">IF(DN701&gt;0,"PRE"," ")</f>
        <v> </v>
      </c>
      <c r="DS701" s="12" t="str">
        <f aca="false">CONCATENATE(CO701,CU701,DA701,DG701,DM701)</f>
        <v>   </v>
      </c>
      <c r="DT701" s="10" t="e">
        <f aca="false" t="array" ref="DT701">_xlfn.IFS(DS701="EME    ","0", DS701=" HIP   ","1", DS701="  MIO  ","2", DS701="   AST ","3", DS701="    PRE","4", DS701="EME   PRE","5", DS701=" HIP  PRE","6", DS701=" HIP AST ","7", DS701="  MIO PRE","8", DS701="  MIOAST ","9", DS701="   ASTPRE","10",DS701=" HIP ASTPRE","11", DS701="  MIOASTPRE","12", DS701="     ","0")</f>
        <v>#N/A</v>
      </c>
      <c r="DV701" s="1" t="e">
        <f aca="false" t="array" ref="DV701">_xlfn.IFS(DU701="SI","2", DU701="NO","1")</f>
        <v>#N/A</v>
      </c>
      <c r="DX701" s="11" t="str">
        <f aca="false">IF(DW701=0,"1","2")</f>
        <v>1</v>
      </c>
      <c r="DY701" s="11" t="str">
        <f aca="false" t="array" ref="DY701">_xlfn.IFS(DW701=0,"0", DW701=0.25, "1", DW701=0.5,"2", DW701=0.75,"3", DW701=1,"4",DW701=1.25,"5", DW701=1.5,"6", DW701=1.75,"7", DW701=2,"8")</f>
        <v>0</v>
      </c>
      <c r="EA701" s="11" t="str">
        <f aca="false">IF(DZ701=0,"1","2")</f>
        <v>1</v>
      </c>
      <c r="EB701" s="11" t="str">
        <f aca="false" t="array" ref="EB701">_xlfn.IFS(DZ701=0,"0", DZ701=0.25, "1", DZ701=0.5,"2", DZ701=0.75,"3", DZ701=1,"4",DZ701=1.25,"5", DZ701=1.5,"6", DZ701=1.75,"7", DZ701=2,"8")</f>
        <v>0</v>
      </c>
      <c r="ED701" s="10" t="str">
        <f aca="false">IF(EC701=0,"1","2")</f>
        <v>1</v>
      </c>
      <c r="EE701" s="11" t="str">
        <f aca="false" t="array" ref="EE701">_xlfn.IFS(EC701=0,"0", EC701=-0.25, "1", EC701=-0.5,"2", EC701=-0.75,"3", EC701=-1,"4",EC701=-1.25,"5", EC701=-1.5,"6", EC701=-1.75,"7", EC701=-2,"8", EC701=-2.25,"9",EC701=-2.5,"10", EC701=-2.75,"11", EC701=-3,"12", EC701=-3.25,"13", EC701=-3.5,"14", EC701=-3.75,"15",EC701=-4,"16")</f>
        <v>0</v>
      </c>
      <c r="EG701" s="10" t="str">
        <f aca="false">IF(EF701=0,"1","2")</f>
        <v>1</v>
      </c>
      <c r="EH701" s="11" t="str">
        <f aca="false" t="array" ref="EH701">_xlfn.IFS(EF701=0,"0", EF701=-0.25, "1", EF701=-0.5,"2", EF701=-0.75,"3", EF701=-1,"4",EF701=-1.25,"5", EF701=-1.5,"6", EF701=-1.75,"7", EF701=-2,"8", EF701=-2.25,"9",EF701=-2.5,"10", EF701=-2.75,"11", EF701=-3,"12", EF701=-3.25,"13", EF701=-3.5,"14", EF701=-3.75,"15",EF701=-4,"16")</f>
        <v>0</v>
      </c>
      <c r="EJ701" s="11" t="str">
        <f aca="false">IF(EI701=0,"1","2")</f>
        <v>1</v>
      </c>
      <c r="EK701" s="11" t="str">
        <f aca="false" t="array" ref="EK701">_xlfn.IFS(EI701=0,"0", EI701=-0.25, "1", EI701=-0.5,"2", EI701=-0.75,"3", EI701=-1,"4",EI701=-1.25,"5", EI701=-1.5,"6", EI701=-1.75,"7", EI701=-2,"8", EI701=-2.25,"9", EI701=-2.25,"9",EI701=-2.5,"10", EI701=-2.75,"11", EI701=-3,"12", EI701=-3.25,"13", EI701=-3.5,"14", EI701=-3.75,"15",EI701=-4,"16", EI701=0.25, "17", EI701=0.5, "18")</f>
        <v>0</v>
      </c>
      <c r="EM701" s="11" t="str">
        <f aca="false">IF(EL701=0,"1","2")</f>
        <v>1</v>
      </c>
      <c r="EN701" s="11" t="str">
        <f aca="false" t="array" ref="EN701">_xlfn.IFS(EL701=0.25,"17",EL701=0.5,"18", EL701=0,"0", EL701=-0.25, "1", EL701=-0.5,"2", EL701=-0.75,"3", EL701=-1,"4",EL701=-1.25,"5", EL701=-1.5,"6", EL701=-1.75,"7", EL701=-2,"8",EL701= -2.25,"9",EL701=-2.5,"10",EL701= -2.75,"11",EL701= -3,"12",EL701= -3.25,"13",EL701= -3.5,"14",EL701= -3.75,"15",EL701=-4,"16")</f>
        <v>0</v>
      </c>
      <c r="EP701" s="11" t="str">
        <f aca="false">IF(EO701=0,"1","2")</f>
        <v>1</v>
      </c>
      <c r="EQ701" s="11" t="str">
        <f aca="false" t="array" ref="EQ701">_xlfn.IFS(EO701=0,"0", EO701=0.25, "1", EO701=0.5,"2", EO701=0.75,"3", EO701=1,"4",EO701=1.25,"5", EO701=1.5,"6", EO701=1.75,"7", EO701=2,"8", EO701=2.25,"9", EO701=2.25,"9",EO701=2.5,"10", EO701=2.75,"11", EO701=3,"12", EO701=3.25,"13", EO701=3.5,"14", EO701=3.75,"15",EO701=4,"16", EO701=-0.25, "17", bq=-0.5, "18")</f>
        <v>0</v>
      </c>
      <c r="ES701" s="11" t="str">
        <f aca="false">IF(ER701=0,"1","2")</f>
        <v>1</v>
      </c>
      <c r="ET701" s="11" t="str">
        <f aca="false" t="array" ref="ET701">_xlfn.IFS(ER701=0,"0", ER701=0.25, "1", ER701=0.5,"2", ER701=0.75,"3", ER701=1,"4",ER701=1.25,"5", ER701=1.5,"6", ER701=1.75,"7", ER701=2,"8", ER701=2.25,"9", ER701=2.25,"9",ER701=2.5,"10", ER701=2.75,"11", ER701=3,"12", ER701=3.25,"13", ER701=3.5,"14", ER701=3.75,"15",ER701=4,"16", ER701=-0.25, "17", bq=-0.5, "18")</f>
        <v>0</v>
      </c>
      <c r="EV701" s="14" t="e">
        <f aca="false">VLOOKUP(EU701,LEYENDA!$G$2:$H$8,2,TRUE())</f>
        <v>#N/A</v>
      </c>
      <c r="EW701" s="14" t="e">
        <f aca="false" t="array" ref="EW701">_xlfn.IFS(EV701="0-5","1", EV701="6-12","2", EV701="13-18","3", EV701="19-24","4", EV701="25-36","5", EV701="37-48","6", EV701="49-60","7")</f>
        <v>#N/A</v>
      </c>
    </row>
    <row r="702" customFormat="false" ht="13.5" hidden="false" customHeight="false" outlineLevel="0" collapsed="false">
      <c r="A702" s="1" t="n">
        <v>277</v>
      </c>
      <c r="B702" s="2" t="n">
        <v>3</v>
      </c>
      <c r="C702" s="33" t="n">
        <v>45923</v>
      </c>
      <c r="E702" s="5" t="str">
        <f aca="false">VLOOKUP(A702,'286'!$A$3:$J$6279,10,FALSE())</f>
        <v>VALLEJO BERMEJO JAVIER</v>
      </c>
      <c r="F702" s="4" t="str">
        <f aca="false">VLOOKUP(A702,'286'!$A$3:$I$1768,3,FALSE())</f>
        <v>VABERJA</v>
      </c>
      <c r="G702" s="6" t="n">
        <f aca="false">VLOOKUP(A702,'286'!$A$3:$I$1768,4,FALSE())</f>
        <v>28928</v>
      </c>
      <c r="H702" s="7" t="n">
        <f aca="false">YEAR(C702)-YEAR(G702)</f>
        <v>46</v>
      </c>
      <c r="I702" s="1" t="str">
        <f aca="false">VLOOKUP(H702,LEYENDA!$C$2:$D$6,2,TRUE())</f>
        <v>41-60</v>
      </c>
      <c r="J702" s="5" t="str">
        <f aca="false">VLOOKUP(A702,'286'!$A$3:$I$1768,7,FALSE())</f>
        <v>H</v>
      </c>
      <c r="K702" s="8" t="n">
        <f aca="false">VLOOKUP(A702,'286'!$A$3:$I$1768,2,FALSE())</f>
        <v>0</v>
      </c>
      <c r="L702" s="4" t="str">
        <f aca="false">VLOOKUP(A702,'286'!$A$3:$I$1768,8,FALSE())</f>
        <v>D</v>
      </c>
      <c r="M702" s="4" t="str">
        <f aca="false">VLOOKUP(A702,'286'!$A$3:$I$1768,9,FALSE())</f>
        <v>D</v>
      </c>
      <c r="N702" s="8" t="str">
        <f aca="false">IF(R702=O702, "MISMA","CONTRARIA")</f>
        <v>MISMA</v>
      </c>
      <c r="O702" s="8" t="str">
        <f aca="false" t="array" ref="O702">_xlfn.IFS(L702="D","1", L702="I","2")</f>
        <v>1</v>
      </c>
      <c r="P702" s="8" t="e">
        <f aca="false" t="array" ref="P702">_xlfn.IFS(K702="OD","1", K702="OI","2")</f>
        <v>#N/A</v>
      </c>
      <c r="Q702" s="1" t="str">
        <f aca="false" t="array" ref="Q702">_xlfn.IFS(J702="M","1", J702="H","2")</f>
        <v>2</v>
      </c>
      <c r="R702" s="8" t="str">
        <f aca="false" t="array" ref="R702">_xlfn.IFS(M702="D","1", M702="I","2")</f>
        <v>1</v>
      </c>
      <c r="S702" s="1" t="str">
        <f aca="false" t="array" ref="S702">_xlfn.IFS(N702="CONTRARIA", "1",N702= "MISMA","2")</f>
        <v>2</v>
      </c>
      <c r="T702" s="1" t="str">
        <f aca="false" t="array" ref="T702">_xlfn.IFS(I702="0-12","1", I702="13-24","2", I702="25-40","3", I702="41-60","4", I702="61-100","5")</f>
        <v>4</v>
      </c>
      <c r="U702" s="9" t="n">
        <v>-0.5</v>
      </c>
      <c r="V702" s="10" t="str">
        <f aca="false">IF(U702="","",IF(AND(U702&gt;=-9,U702&lt;=-6.5),"-9 a -6,5",IF(AND(U702&gt;=-6,U702&lt;=-3.5),"-6 a -3,5",IF(AND(U702&gt;=-3,U702&lt;=-1),"-3 a -1",IF(U702=-0.5,"-0,5",IF(AND(U702&gt;=0,U702&lt;=2.5),"0 a 2,5",IF(AND(U702&gt;=3,U702&lt;=5.5),"3 a 5,5",IF(AND(U702&gt;=6,U702&lt;=8.5),"6 a 8,5",IF(AND(U702&gt;=9,U702&lt;=20),"9 a 20","Fuera de rango")))))))))</f>
        <v>-0,5</v>
      </c>
      <c r="W702" s="11" t="str">
        <f aca="false">IF(V702="","",IF(V702="-9 a -6,5",2,IF(V702="-6 a -3,5",3,IF(V702="-3 a -1",4,IF(V702="-0,5","NORMA",IF(V702="0 a 2,5",5,IF(V702="3 a 5,5",6,IF(V702="6 a 8,5",7,IF(V702="9 a 20",8,"Fuera de rango")))))))))</f>
        <v>NORMA</v>
      </c>
      <c r="X702" s="9" t="n">
        <v>6</v>
      </c>
      <c r="Y702" s="11" t="str">
        <f aca="false">IF(X702="","",IF(AND(X702&gt;=0,X702&lt;=4),"0 a 4",IF(AND(X702&gt;=4.5,X702&lt;=8.5),"4,5 a 8,5",IF(X702=9,"9",IF(AND(X702&gt;=9.5,X702&lt;=13),"9,5 a 13",IF(AND(X702&gt;=13.5,X702&lt;=20),"13,5 a 20",IF(AND(X702&gt;=20.5,X702&lt;=35),"20,5 a 35","Fuera de rango")))))))</f>
        <v>4,5 a 8,5</v>
      </c>
      <c r="Z702" s="11" t="n">
        <f aca="false">IF(Y702="","",IF(Y702="0 a 4",1,IF(Y702="4,5 a 8,5",2,IF(Y702="9","NORMA",IF(Y702="9,5 a 13",3,IF(Y702="13,5 a 20",4,IF(Y702="20,5 a 35",5,"Fuera de rango")))))))</f>
        <v>2</v>
      </c>
      <c r="AA702" s="9" t="n">
        <v>10</v>
      </c>
      <c r="AB702" s="10" t="str">
        <f aca="false">IF(AA702="","",IF(AND(AA702&gt;=0,AA702&lt;=9),"0 a 9",IF(AND(AA702&gt;=9.5,AA702&lt;=18.5),"9,5 a 18,5",IF(AA702=19,"19",IF(AND(AA702&gt;=19.5,AA702&lt;=28),"19,5 a 28",IF(AND(AA702&gt;=28.5,AA702&lt;=40),"28,5 a 40","Fuera de rango"))))))</f>
        <v>9,5 a 18,5</v>
      </c>
      <c r="AC702" s="11" t="n">
        <f aca="false" t="array" ref="AC702">_xlfn.IFS(AB702="","",AB702="0 a 9",1,AB702="9,5 a 18,5",2,AB702="19","NORMA",AB702="19,5 a 28",3,AB702="28,5 a 40",4,TRUE(),"Fuera de rango")</f>
        <v>2</v>
      </c>
      <c r="AD702" s="9" t="n">
        <v>3</v>
      </c>
      <c r="AE702" s="10" t="str">
        <f aca="false">IF(AD702="","",IF(AND(AD702&gt;=-10,AD702&lt;=0),"De -10 a 0",IF(AND(AD702&gt;=0.5,AD702&lt;=9.5),"0,5 a 9,5",IF(AD702=10,"10",IF(AND(AD702&gt;=10.5,AD702&lt;=20),"10,5 a 20",IF(AND(AD702&gt;=20.5,AD702&lt;=40),"20,5 a 40","Fuera de rango"))))))</f>
        <v>0,5 a 9,5</v>
      </c>
      <c r="AF702" s="12" t="n">
        <f aca="false">IF(AD702="","",IF(AND(AD702&gt;=-10,AD702&lt;=0),1,IF(AND(AD702&gt;=0.5,AD702&lt;=9.5),2,IF(AD702=10,"NORMA",IF(AND(AD702&gt;=10.5,AD702&lt;=20),3,IF(AND(AD702&gt;=20.5,AD702&lt;=40),4,""))))))</f>
        <v>2</v>
      </c>
      <c r="AG702" s="9" t="n">
        <v>5</v>
      </c>
      <c r="AH702" s="10" t="str">
        <f aca="false">IF(AG702="","",IF(AND(AG702&gt;=0,AG702&lt;=4),"0 a 4",IF(AND(AG702&gt;=4.5,AG702&lt;=8.5),"4,5 a 8,5",IF(AG702=9,"9",IF(AND(AG702&gt;=9.5,AG702&lt;=13),"9,5 a 13",IF(AND(AG702&gt;=13.5,AG702&lt;=25),"13,5 a 25","Fuera de rango"))))))</f>
        <v>4,5 a 8,5</v>
      </c>
      <c r="AI702" s="10" t="n">
        <f aca="false">IF(AH702="","",IF(AH702="0 a 4",1,IF(AH702="4,5 a 8,5",2,IF(AH702="9","NORMA",IF(AH702="9,5 a 13",3,IF(AH702="13,5 a 25",4,""))))))</f>
        <v>2</v>
      </c>
      <c r="AJ702" s="9" t="n">
        <v>0.5</v>
      </c>
      <c r="AK702" s="10" t="str">
        <f aca="false">IF(AJ702="","",IF(AND(AJ702&gt;=-15,AJ702&lt;=-10.5),"-15 a -10,5",IF(AND(AJ702&gt;=-10,AJ702&lt;=-4),"-10 a -4",IF(AND(AJ702&gt;=-4.5,AJ702&lt;=0),"-4,5 a 0",IF(AND(AJ702&gt;=0.5,AJ702&lt;=4.5),"0,5 a 4,5",IF(AJ702=5,"5",IF(AND(AJ702&gt;=5.5,AJ702&lt;=10),"5,5 a 10",IF(AND(AJ702&gt;=10.5,AJ702&lt;=20),"10,5 a 20","Fuera de rango"))))))))</f>
        <v>0,5 a 4,5</v>
      </c>
      <c r="AL702" s="11" t="n">
        <f aca="false">IF(AK702="","",IF(AK702="-15 a -10,5",1,IF(AK702="-10 a -4",2,IF(AK702="-4,5 a 0",3,IF(AK702="0,5 a 4,5",4,IF(AK702="5","NORMA",IF(AK702="5,5 a 10",5,IF(AK702="10,5 a 20",6,"Error"))))))))</f>
        <v>4</v>
      </c>
      <c r="AM702" s="9" t="n">
        <v>0</v>
      </c>
      <c r="AN702" s="10" t="str">
        <f aca="false">IF(AM702="","",IF(AND(AM702&gt;=-7.5,AM702&lt;=-5.5),"-7,5 a -5,5",IF(AND(AM702&gt;=-5,AM702&lt;=-3),"-5 a -3",IF(AND(AM702&gt;=-2.5,AM702&lt;=-0.5),"-2,5 a -0,5",IF(AM702=0,"0,00",IF(AND(AM702&gt;=0.5,AM702&lt;=2.5),"0,5 a 2,5",IF(AND(AM702&gt;=3,AM702&lt;=5),"3 a 5",IF(AND(AM702&gt;=5.5,AM702&lt;=7.5),"5,5 a 7,5",IF(AND(AM702&gt;=8,AM702&lt;=10),"8 a 10","Fuera de rango")))))))))</f>
        <v>0,00</v>
      </c>
      <c r="AO702" s="11" t="str">
        <f aca="false">IF(AN702="","",IF(AN702="-7,5 a -5,5",1,IF(AN702="-5 a -3",2,IF(AN702="-2,5 a -0,5",3,IF(AN702="0,00","NORMA",IF(AN702="0,5 a 2,5",4,IF(AN702="3 a 5",5,IF(AN702="5,5 a 7,5",6,IF(AN702="8 a 10",7,"Error")))))))))</f>
        <v>NORMA</v>
      </c>
      <c r="AP702" s="9" t="n">
        <v>-4.5</v>
      </c>
      <c r="AQ702" s="10" t="str">
        <f aca="false">IF(AP702="","",IF(AND(AP702&gt;=-20,AP702&lt;=-9.5),"-20 a -9,5",IF(AND(AP702&gt;=-9,AP702&lt;=-6.5),"-9 a -6,5",IF(AP702=-6,"-6",IF(AND(AP702&gt;=-5.5,AP702&lt;=-3),"-5,5 a -3",IF(AND(AP702&gt;=-2.5,AP702&lt;=0),"-2,5 a 0",IF(AND(AP702&gt;=0.5,AP702&lt;=3),"0,5 a 3",IF(AND(AP702&gt;=3.5,AP702&lt;=6),"3,5 a 6",IF(AND(AP702&gt;=6.5,AP702&lt;=9),"6,5 a 9",IF(AND(AP702&gt;=9.5,AP702&lt;=20),"9,5 a 20","Fuera de rango"))))))))))</f>
        <v>-5,5 a -3</v>
      </c>
      <c r="AR702" s="11" t="n">
        <f aca="false">IF(AQ702="","",IF(AQ702="-20 a -9,5",1,IF(AQ702="-9 a -6,5",2,IF(AQ702="-6","NORMA",IF(AQ702="-5,5 a -3",3,IF(AQ702="-2,5 a 0",4,IF(AQ702="0,5 a 3",5,IF(AQ702="3,5 a 6",6,IF(AQ702="6,5 a 9",7,IF(AQ702="9,5 a 20",8,""))))))))))</f>
        <v>3</v>
      </c>
      <c r="AS702" s="9" t="n">
        <v>-2</v>
      </c>
      <c r="AT702" s="10" t="str">
        <f aca="false">IF(AS702="","",IF(AND(AS702&gt;=-16,AS702&lt;=-14),"-16 a -14",IF(AND(AS702&gt;=-13.5,AS702&lt;=-11.5),"-13,5 a -11,5",IF(AND(AS702&gt;=-11,AS702&lt;=-9),"-11 a -9",IF(AND(AS702&gt;=-8.5,AS702&lt;=-6.5),"-8,5 a -6,5",IF(AND(AS702&gt;=-6,AS702&lt;=-4),"-6 a -4",IF(AND(AS702&gt;=-3.5,AS702&lt;=-1.5),"-3,5 a -1,5",IF(AND(AS702&gt;=-1,AS702&lt;=1),"-1 a 1",IF(AND(AS702&gt;=1.5,AS702&lt;=3.5),"1,5 a 3,5",IF(AND(AS702&gt;=4,AS702&lt;=6),"4 a 6",IF(AND(AS702&gt;=6.5,AS702&lt;=8.5),"6,5 a 8,5",IF(AND(AS702&gt;=9,AS702&lt;=11),"9 a 11",IF(AND(AS702&gt;=11.5,AS702&lt;=13.5),"11,5 a 13,5",IF(AND(AS702&gt;=14,AS702&lt;=16),"14 a 16",IF(AND(AS702&gt;=16.5,AS702&lt;=18.5),"16,5 a 18,5",IF(AND(AS702&gt;=19,AS702&lt;=21),"19 a 21","Fuera de rango"))))))))))))))))</f>
        <v>-3,5 a -1,5</v>
      </c>
      <c r="AU702" s="11" t="n">
        <f aca="false" t="array" ref="AU702">IF(AT702="","",_xlfn.IFS(AT702="-16 a -14",1,AT702="-13,5 a -11,5",2,AT702="-11 a -9",3,AT702="-8,5 a -6,5",4,AT702="-6 a -4",5,AT702="-3,5 a -1,5",6,AT702="-1 a 1",7,AT702="1,5 a 3,5",8,AT702="4 a 6","NORMA",AT702="6,5 a 8,5",9,AT702="9 a 11",10,AT702="11,5 a 13,5",11,AT702="14 a 16",12,AT702="16,5 a 18,5",13,AT702="19 a 21",14,TRUE(),""))</f>
        <v>6</v>
      </c>
      <c r="AV702" s="9" t="n">
        <v>1.75</v>
      </c>
      <c r="AW702" s="10" t="str">
        <f aca="false">IF(AV702="","",IF(AND(AV702&gt;=-1,AV702&lt;=-0.5),"-1 a -0,5",IF(AND(AV702&gt;-0.5,AV702&lt;=0),"De -0,5 a 0",IF(AND(AV702&gt;=0.25,AV702&lt;=0.75),"0,25 a 0,75",IF(AND(AV702&gt;=1,AV702&lt;=1.5),"1 a 1,5",IF(AND(AV702&gt;=1.75,AV702&lt;=2.25),"1,75 a 2,25",IF(AND(AV702&gt;=2.5,AV702&lt;=3),"2,5 a 3",IF(AND(AV702&gt;=3.25,AV702&lt;=3.75),"3,25 a 3,75","Fuera de rango"))))))))</f>
        <v>1,75 a 2,25</v>
      </c>
      <c r="AX702" s="10" t="n">
        <f aca="false">IF(AW702="","",IF(OR(AW702="-1 a -0,5",AW702="-1 a -0.5"),1,IF(OR(AW702="De -0,5 a 0",AW702="-0,5 a 0",AW702="De -0.5 a 0"),2,IF(OR(AW702="0,25 a 0,75",AW702="0.25 a 0.75"),"NORMA",IF(OR(AW702="1 a 1,5",AW702="1 a 1.5"),3,IF(OR(AW702="1,75 a 2,25",AW702="1.75 a 2.25"),4,IF(OR(AW702="2,5 a 3",AW702="2.5 a 3"),5,IF(OR(AW702="3,25 a 3,75",AW702="3.25 a 3.75"),6,""))))))))</f>
        <v>4</v>
      </c>
      <c r="AY702" s="9" t="n">
        <v>-6</v>
      </c>
      <c r="AZ702" s="10" t="str">
        <f aca="false">IF(AY702="","",IF(AND(AY702&gt;=-20,AY702&lt;=-9.5),"-20 a -9,5",IF(AND(AY702&gt;=-9,AY702&lt;=-6.5),"-9 a -6,5",IF(AY702=-6,"-6",IF(AND(AY702&gt;=-5.5,AY702&lt;=-3),"-5,5 a -3",IF(AND(AY702&gt;=-2.5,AY702&lt;=0),"-2,5 a 0",IF(AND(AY702&gt;=0.5,AY702&lt;=3),"0,5 a 3",IF(AND(AY702&gt;=3.5,AY702&lt;=6),"3,5 a 6","Fuera de rango"))))))))</f>
        <v>-6</v>
      </c>
      <c r="BA702" s="11" t="str">
        <f aca="false">IF(AZ702="","",IF(AZ702="-20 a -9,5",1,IF(AZ702="-9 a -6,5",2,IF(AZ702="-6","NORMA",IF(AZ702="-5,5 a -3",3,IF(AZ702="-2,5 a 0",4,IF(AZ702="0,5 a 3",5,IF(AZ702="3,5 a 6",6,""))))))))</f>
        <v>NORMA</v>
      </c>
      <c r="BB702" s="9" t="n">
        <v>0</v>
      </c>
      <c r="BC702" s="10" t="str">
        <f aca="false" t="array" ref="BC702">IF(BB702="","",_xlfn.IFS(AND(BB702&gt;=0,BB702&lt;=2),"0 a 2",AND(BB702&gt;=2.5,BB702&lt;=4.5),"2,5 a 4,5",AND(BB702&gt;=5,BB702&lt;=7),"5 a 7",AND(BB702&gt;=7.5,BB702&lt;=9.5),"7,5 a 9,5",AND(BB702&gt;=10,BB702&lt;=12),"10 a 12",AND(BB702&gt;=12.5,BB702&lt;=14.5),"12,5 a 14,5",BB702=15,"15",AND(BB702&gt;=15.5,BB702&lt;=17.5),"15,5 a 17,5",AND(BB702&gt;=18,BB702&lt;=20),"18 a 20",AND(BB702&gt;=20.5,BB702&lt;=22.5),"20,5 a 22,5",AND(BB702&gt;=23,BB702&lt;=25),"23 a 25",TRUE(),"Fuera de rango"))</f>
        <v>0 a 2</v>
      </c>
      <c r="BD702" s="11" t="n">
        <f aca="false" t="array" ref="BD702">IF(BC702="","",_xlfn.IFS(BC702="0 a 2",1,BC702="2,5 a 4,5",2,BC702="5 a 7",3,BC702="7,5 a 9,5",4,BC702="10 a 12",5,BC702="12,5 a 14,5",6,BC702="15","NORMA",BC702="15,5 a 17,5",7,BC702="18 a 20",8,BC702="20,5 a 22,5",9,BC702="23 a 25",10,TRUE(),"Fuera de rango"))</f>
        <v>1</v>
      </c>
      <c r="BE702" s="9" t="n">
        <v>7</v>
      </c>
      <c r="BF702" s="10" t="str">
        <f aca="false">IF(BE702="","",IF(AND(BE702&gt;=-20,BE702&lt;=-10),"-20 a -10",IF(AND(BE702&gt;=-9.5,BE702&lt;=0.5),"-9,5 a 0,5",IF(AND(BE702&gt;=1,BE702&lt;=11),"1 a 11",IF(AND(BE702&gt;=11.5,BE702&lt;=20.5),"11,5 a 20,5",IF(BE702=21,"21",IF(AND(BE702&gt;=21.5,BE702&lt;=31.5),"21,5 a 31,5",IF(AND(BE702&gt;=32,BE702&lt;=42),"32 a 42","Fuera de rango"))))))))</f>
        <v>1 a 11</v>
      </c>
      <c r="BG702" s="11" t="n">
        <f aca="false">IF(BF702="","",IF(BF702="-20 a -10",1,IF(BF702="-9,5 a 0,5",2,IF(BF702="1 a 11",3,IF(BF702="11,5 a 20,5",4,IF(BF702="21","NORMA",IF(BF702="21,5 a 31,5",5,IF(BF702="32 a 42",6,""))))))))</f>
        <v>3</v>
      </c>
      <c r="BH702" s="9" t="n">
        <v>-3</v>
      </c>
      <c r="BI702" s="10" t="str">
        <f aca="false">IF(BH702="","",IF(AND(BH702&gt;=-20,BH702&lt;=-15),"-20 a -15",IF(AND(BH702&gt;=-14.5,BH702&lt;=-9.5),"-14,5 a -9,5",IF(AND(BH702&gt;=-9,BH702&lt;=-4),"-9 a -4",IF(AND(BH702&gt;=-3.5,BH702&lt;=2.5),"-3,5 a 2,5",IF(AND(BH702&gt;=3,BH702&lt;=8),"3 a 8",IF(AND(BH702&gt;=8.5,BH702&lt;=14.5),"8,5 a 14,5",IF(BH702=15,"15",IF(AND(BH702&gt;=15.5,BH702&lt;=20.5),"15,5 a 20,5",IF(AND(BH702&gt;=21,BH702&lt;=26),"21 a 26","Fuera de rango"))))))))))</f>
        <v>-3,5 a 2,5</v>
      </c>
      <c r="BJ702" s="11" t="n">
        <f aca="false">IF(BI702="","",IF(BI702="-20 a -15",1,IF(BI702="-14,5 a -9,5",2,IF(BI702="-9 a -4",3,IF(BI702="-3,5 a 2,5",4,IF(BI702="3 a 8",5,IF(BI702="8,5 a 14,5",6,IF(BI702="15","NORMA",IF(BI702="15,5 a 20,5",7,IF(BI702="21 a 26",8,IF(BI702="26,5 a 31,5",9,"")))))))))))</f>
        <v>4</v>
      </c>
      <c r="BK702" s="9" t="n">
        <v>14</v>
      </c>
      <c r="BL702" s="10" t="str">
        <f aca="false">IF(BK702="","",IF(AND(BK702&gt;=0,BK702&lt;=2),"0 - 2",IF(AND(BK702&gt;=2.5,BK702&lt;=4.5),"2,5 - 4,5",IF(AND(BK702&gt;=5,BK702&lt;=7),"5 - 7",IF(AND(BK702&gt;=7.5,BK702&lt;=9.5),"7,5 - 9,5",IF(AND(BK702&gt;=10,BK702&lt;=12),"10 - 12",IF(AND(BK702&gt;=12.5,BK702&lt;=13.5),"12,5 - 13,5",IF(BK702=14,"14",IF(AND(BK702&gt;=14.5,BK702&lt;=16.5),"14,5 - 16,5",IF(AND(BK702&gt;=17,BK702&lt;=19),"17 - 19",IF(AND(BK702&gt;=19.5,BK702&lt;=21.5),"19,5 - 21,5",IF(AND(BK702&gt;=22,BK702&lt;=24),"22 - 24",IF(AND(BK702&gt;=24.5,BK702&lt;=26.5),"24,5 - 26,5",IF(AND(BK702&gt;=27,BK702&lt;=29),"27 - 29",IF(AND(BK702&gt;=29.5,BK702&lt;=30),"29,5 - 30","Fuera de rango")))))))))))))))</f>
        <v>14</v>
      </c>
      <c r="BM702" s="11" t="str">
        <f aca="false">IF(BL702="","",IF(BL702="0 - 2",1,IF(BL702="2,5 - 4,5",2,IF(BL702="5 - 7",3,IF(BL702="7,5 - 9,5",4,IF(BL702="10 - 12",5,IF(BL702="12,5 - 13,5",6,IF(BL702="14","NORMA",IF(BL702="14,5 - 16,5",7,IF(BL702="17 - 19",8,IF(BL702="19,5 - 21,5",9,IF(BL702="22 - 24",10,IF(BL702="24,5 - 26,5",11,IF(BL702="27 - 29",12,IF(BL702="29,5 - 30",13,"")))))))))))))))</f>
        <v>NORMA</v>
      </c>
      <c r="BN702" s="9" t="n">
        <v>19</v>
      </c>
      <c r="BO702" s="11" t="str">
        <f aca="false">IF(BN702="","",IF(AND(BN702&gt;=-20,BN702&lt;=-10),"-20 a -10",IF(AND(BN702&gt;=-9.5,BN702&lt;=0.5),"-9,5 a 0,5",IF(AND(BN702&gt;=1,BN702&lt;=11),"1 a 11",IF(AND(BN702&gt;=11.5,BN702&lt;=21.5),"11,5 a 21,5",IF(BN702=22,"22",IF(AND(BN702&gt;=22.5,BN702&lt;=32.5),"22,5 a 32,5",IF(AND(BN702&gt;=33,BN702&lt;=43),"33 a 43","Fuera de rango"))))))))</f>
        <v>11,5 a 21,5</v>
      </c>
      <c r="BP702" s="11" t="n">
        <f aca="false">IF(BO702="","",IF(BO702="-20 a -10",1,IF(BO702="-9,5 a 0,5",2,IF(BO702="1 a 11",3,IF(BO702="11,5 a 21,5",4,IF(BO702="22","NORMA",IF(BO702="22,5 a 32,5",5,IF(BO702="33 a 43",6,""))))))))</f>
        <v>4</v>
      </c>
      <c r="BQ702" s="9" t="n">
        <v>15</v>
      </c>
      <c r="BR702" s="10" t="str">
        <f aca="false">IF(BQ702="","",IF(AND(BQ702&gt;=-20,BQ702&lt;=-15),"-20 a -15",IF(AND(BQ702&gt;=-14.5,BQ702&lt;=-9.5),"-14,5 a -9,5",IF(AND(BQ702&gt;=-9,BQ702&lt;=-4),"-9 a -4",IF(AND(BQ702&gt;=-3.5,BQ702&lt;=2.5),"-3,5 a 2,5",IF(AND(BQ702&gt;=3,BQ702&lt;=8),"3 a 8",IF(AND(BQ702&gt;=8.5,BQ702&lt;=13.5),"8,5 a 13,5",IF(AND(BQ702&gt;=14,BQ702&lt;=17.5),"14 a 17,5",IF(BQ702=18,"18",IF(AND(BQ702&gt;=18.5,BQ702&lt;=23.5),"18,5 a 23,5",IF(AND(BQ702&gt;=24,BQ702&lt;=29),"24 a 29",IF(AND(BQ702&gt;=29.5,BQ702&lt;=34.5),"29,5 a 34,5",IF(AND(BQ702&gt;=35,BQ702&lt;=40),"35 a 40","Fuera de rango")))))))))))))</f>
        <v>14 a 17,5</v>
      </c>
      <c r="BS702" s="11" t="n">
        <f aca="false">IF(BR702="","",IF(BR702="-20 a -15",1,IF(BR702="-14,5 a -9,5",2,IF(BR702="-9 a -4",3,IF(BR702="-3,5 a 2,5",4,IF(BR702="3 a 8",5,IF(BR702="8,5 a 13,5",6,IF(BR702="14 a 17,5",7,IF(BR702="18","NORMA",IF(BR702="18,5 a 23,5",8,IF(BR702="24 a 29",9,IF(BR702="29,5 a 34,5",10,IF(BR702="35 a 40",11,"")))))))))))))</f>
        <v>7</v>
      </c>
      <c r="BT702" s="9" t="n">
        <v>0</v>
      </c>
      <c r="BU702" s="10" t="str">
        <f aca="false">IF(BT702="","",IF(AND(BT702&gt;=-20,BT702&lt;=-18),"-20 a -18",IF(AND(BT702&gt;=-17.5,BT702&lt;=-15.5),"-17,5 a -15,5",IF(AND(BT702&gt;=-15,BT702&lt;=-13),"-15 a -13",IF(AND(BT702&gt;=-12.5,BT702&lt;=-10.5),"-12,5 a -10,5",IF(AND(BT702&gt;=-10,BT702&lt;=-8),"-10 a -8",IF(AND(BT702&gt;=-7.5,BT702&lt;=-5.5),"-7,5 a -5,5",IF(AND(BT702&gt;=-5,BT702&lt;=-3),"-5 a -3",IF(AND(BT702&gt;=-2.5,BT702&lt;=-0.5),"-2,5 a -0,5",IF(BT702=0,"0",IF(AND(BT702&gt;=0.5,BT702&lt;=2.5),"0,5 a 2,5",IF(AND(BT702&gt;=3,BT702&lt;=5),"3 a 5",IF(AND(BT702&gt;=5.5,BT702&lt;=7.5),"5,5 a 7,5",IF(AND(BT702&gt;=8,BT702&lt;=10),"8 a 10",IF(AND(BT702&gt;=10.5,BT702&lt;=12.5),"10,5 a 12,5",IF(AND(BT702&gt;=13,BT702&lt;=15),"13 a 15",IF(AND(BT702&gt;=15.5,BT702&lt;=17.5),"15,5 a 17,5",IF(AND(BT702&gt;=18,BT702&lt;=20),"18 a 20","Fuera de rango"))))))))))))))))))</f>
        <v>0</v>
      </c>
      <c r="BV702" s="11" t="str">
        <f aca="false">IF(BT702="","",IF(BT702=0,"NORMA",IF(AND(BT702&gt;=-20,BT702&lt;=-18),2,IF(AND(BT702&gt;=-17.5,BT702&lt;=-15.5),2,IF(AND(BT702&gt;=-15,BT702&lt;=-13),3,IF(AND(BT702&gt;=-12.5,BT702&lt;=-10.5),4,IF(AND(BT702&gt;=-10,BT702&lt;=-8),5,IF(AND(BT702&gt;=-7.5,BT702&lt;=-5.5),6,IF(AND(BT702&gt;=-5,BT702&lt;=-3),7,IF(AND(BT702&gt;=-2.5,BT702&lt;=-0.5),8,IF(AND(BT702&gt;=0.5,BT702&lt;=2.5),9,IF(AND(BT702&gt;=3,BT702&lt;=5),10,IF(AND(BT702&gt;=5.5,BT702&lt;=7.5),11,IF(AND(BT702&gt;=8,BT702&lt;=10),12,IF(AND(BT702&gt;=10.5,BT702&lt;=12.5),13,IF(AND(BT702&gt;=13,BT702&lt;=15),14,IF(AND(BT702&gt;=15.5,BT702&lt;=17.5),15,IF(AND(BT702&gt;=18,BT702&lt;=20),16,"Fuera de rango"))))))))))))))))))</f>
        <v>NORMA</v>
      </c>
      <c r="BW702" s="9" t="n">
        <v>-2.75</v>
      </c>
      <c r="BX702" s="10" t="n">
        <f aca="false">18.5- (0.3*H702)</f>
        <v>4.7</v>
      </c>
      <c r="BY702" s="10" t="n">
        <f aca="false">(BW702)-(BX702)</f>
        <v>-7.45</v>
      </c>
      <c r="BZ702" s="10" t="str">
        <f aca="false">IF(BY702="","",IF(BY702&lt;-27.5,"De -30 a -28",IF(BY702&lt;-25,"De -27,5 a -25,5",IF(BY702&lt;-22.5,"De -25 a -23",IF(BY702&lt;-20,"De -22,5 a -20,5",IF(BY702&lt;-17.5,"De -20 a -18",IF(BY702&lt;-15,"De -17,5 a -15,5",IF(BY702&lt;-12.5,"De -15 a -13",IF(BY702&lt;-10,"De -12,5 a -10,5",IF(BY702&lt;-7.5,"De -10 a -8",IF(BY702&lt;-5,"De -7,5 a -5,5",IF(BY702&lt;-2.5,"De -5 a -3",IF(BY702&lt;0,"De -2,5 a -0,5",IF(BY702&lt;2.5,"De 0 a 2",IF(BY702&lt;5,"De 2,5 a 4,5",IF(BY702&lt;7.5,"De 5 a 7",IF(BY702&lt;10,"De 7,5 a 9,5",IF(BY702&lt;12.5,"De 10 a 12",IF(BY702&lt;15,"De 12,5 a 14,5",IF(BY702&lt;17.5,"De 15 a 17",IF(BY702&lt;20,"De 17,5 a 19,5",IF(BY702&lt;22.5,"De 20 a 22",IF(BY702&lt;25,"De 22,5 a 24,5",IF(BY702&lt;27.5,"De 25 a 27","De 27,5 a 30"))))))))))))))))))))))))</f>
        <v>De -7,5 a -5,5</v>
      </c>
      <c r="CA702" s="12" t="n">
        <f aca="false">IF(BY702="","",IF(BY702&lt;=-28,1,IF(BY702&lt;=-25.5,2,IF(BY702&lt;=-23,3,IF(BY702&lt;=-20.5,4,IF(BY702&lt;=-18,5,IF(BY702&lt;=-15.5,6,IF(BY702&lt;=-13,7,IF(BY702&lt;=-10.5,8,IF(BY702&lt;=-8,9,IF(BY702&lt;=-5.5,10,IF(BY702&lt;=-3,11,IF(BY702&lt;=-0.5,12,IF(BY702&lt;=2,13,IF(BY702&lt;=4.5,14,IF(BY702&lt;=7,15,IF(BY702&lt;=9.5,16,IF(BY702&lt;=12,17,IF(BY702&lt;=14.5,18,IF(BY702&lt;=17,19,IF(BY702&lt;=19.5,20,IF(BY702&lt;=22,21,IF(BY702&lt;=24.5,22,IF(BY702&lt;=27,23,IF(BY702&lt;=30,24,"Fuera de rango")))))))))))))))))))))))))</f>
        <v>10</v>
      </c>
      <c r="CB702" s="9" t="n">
        <v>-2.75</v>
      </c>
      <c r="CC702" s="10" t="n">
        <f aca="false">18.5- (0.3*H702)</f>
        <v>4.7</v>
      </c>
      <c r="CD702" s="10" t="n">
        <f aca="false">(CB702)-(CC702)</f>
        <v>-7.45</v>
      </c>
      <c r="CE702" s="10" t="str">
        <f aca="false">IF(CD702="","",IF(CD702&lt;-27.5,"De -30 a -28",IF(CD702&lt;-25,"De -27,5 a -25,5",IF(CD702&lt;-22.5,"De -25 a -23",IF(CD702&lt;-20,"De -22,5 a -20,5",IF(CD702&lt;-17.5,"De -20 a -18",IF(CD702&lt;-15,"De -17,5 a -15,5",IF(CD702&lt;-12.5,"De -15 a -13",IF(CD702&lt;-10,"De -12,5 a -10,5",IF(CD702&lt;-7.5,"De -10 a -8",IF(CD702&lt;-5,"De -7,5 a -5,5",IF(CD702&lt;-2.5,"De -5 a -3",IF(CD702&lt;0,"De -2,5 a -0,5",IF(CD702&lt;=2,"De 0 a 2",IF(CD702&lt;=4.5,"De 2,5 a 4,5",IF(CD702&lt;=7,"De 5 a 7",IF(CD702&lt;=9.5,"De 7,5 a 9,5",IF(CD702&lt;=12,"De 10 a 12",IF(CD702&lt;=14.5,"De 12,5 a 14,5",IF(CD702&lt;=17,"De 15 a 17",IF(CD702&lt;=19.5,"De 17,5 a 19,5",IF(CD702&lt;=22,"De 20 a 22",IF(CD702&lt;=24.5,"De 22,5 a 24,5",IF(CD702&lt;=27,"De 25 a 27","De 27,5 a 30"))))))))))))))))))))))))</f>
        <v>De -7,5 a -5,5</v>
      </c>
      <c r="CF702" s="12" t="n">
        <f aca="false">IF(CD702="","",IF(CD702&lt;-27.5,1,IF(CD702&lt;-25,2,IF(CD702&lt;-22.5,3,IF(CD702&lt;-20,4,IF(CD702&lt;-17.5,5,IF(CD702&lt;-15,6,IF(CD702&lt;-12.5,7,IF(CD702&lt;-10,8,IF(CD702&lt;-7.5,9,IF(CD702&lt;-5,10,IF(CD702&lt;-2.5,11,IF(CD702&lt;0,12,IF(CD702&lt;2.5,13,IF(CD702&lt;5,14,IF(CD702&lt;7.5,15,IF(CD702&lt;10,16,IF(CD702&lt;12.5,17,IF(CD702&lt;15,18,IF(CD702&lt;17.5,19,IF(CD702&lt;20,20,IF(CD702&lt;22.5,21,IF(CD702&lt;25,22,IF(CD702&lt;27.5,23,24))))))))))))))))))))))))</f>
        <v>10</v>
      </c>
      <c r="CG702" s="9" t="n">
        <v>-1</v>
      </c>
      <c r="CH702" s="10" t="str">
        <f aca="false">IF(CG702="","",IF(AND(CG702&gt;=-10,CG702&lt;=-9.5),"-10 a -9,5",IF(AND(CG702&gt;-9.5,CG702&lt;=-8.5),"-9 a -8,5",IF(AND(CG702&gt;-8.5,CG702&lt;=-7.5),"-8 a -7,5",IF(AND(CG702&gt;-7.5,CG702&lt;=-6.5),"-7 a -6,5",IF(AND(CG702&gt;-6.5,CG702&lt;=-5.5),"-6 a -5,5",IF(AND(CG702&gt;-5.5,CG702&lt;=-4.5),"-5 a -4,5",IF(AND(CG702&gt;-4.5,CG702&lt;=-3.5),"-4 a -3,5",IF(AND(CG702&gt;-3.5,CG702&lt;=-2.5),"-3 a -2,5",IF(CG702=-2.25,"-2,25",IF(AND(CG702&gt;-2.5,CG702&lt;=-1.5),"-2 a -1,5",IF(AND(CG702&gt;-1.5,CG702&lt;=-0.5),"-1 a -0,5",IF(AND(CG702&gt;-0.5,CG702&lt;=0.5),"0 a 0,5",IF(AND(CG702&gt;0.5,CG702&lt;=1.5),"1 a 1,5",IF(AND(CG702&gt;1.5,CG702&lt;=2.5),"2 a 2,5",IF(AND(CG702&gt;2.5,CG702&lt;=3.5),"3 a 3,5",IF(AND(CG702&gt;3.5,CG702&lt;=4.5),"4 a 4,5",IF(AND(CG702&gt;4.5,CG702&lt;=5.5),"5 a 5,5",IF(AND(CG702&gt;5.5,CG702&lt;=6.5),"6 a 6,5",IF(AND(CG702&gt;6.5,CG702&lt;=7.5),"7 a 7,5",IF(AND(CG702&gt;7.5,CG702&lt;=8.5),"8 a 8,5",IF(AND(CG702&gt;8.5,CG702&lt;=9.5),"9 a 9,5",IF(CG702&gt;=10,"10","Fuera de rango")))))))))))))))))))))))</f>
        <v>-1 a -0,5</v>
      </c>
      <c r="CI702" s="11" t="n">
        <f aca="false">IF(CG702="","",IF(CG702=-2.25,"NORMA",IF(CG702&lt;=-9.5,1,IF(CG702&lt;=-8.5,2,IF(CG702&lt;=-7.5,3,IF(CG702&lt;=-6.5,4,IF(CG702&lt;=-5.5,5,IF(CG702&lt;=-4.5,6,IF(CG702&lt;=-3.5,7,IF(CG702&lt;=-2.5,8,IF(CG702&lt;=-1.5,9,IF(CG702&lt;=-0.5,10,IF(CG702&lt;=0.5,11,IF(CG702&lt;=1.5,12,IF(CG702&lt;=2.5,13,IF(CG702&lt;=3.5,14,IF(CG702&lt;=4.5,15,IF(CG702&lt;=5.5,16,IF(CG702&lt;=6.5,17,IF(CG702&lt;=7.5,18,IF(CG702&lt;=8.5,19,IF(CG702&lt;=9.5,20,IF(CG702=10,21,"Fuera de rango")))))))))))))))))))))))</f>
        <v>10</v>
      </c>
      <c r="CJ702" s="9" t="n">
        <v>1.5</v>
      </c>
      <c r="CK702" s="10" t="str">
        <f aca="false">IF(CJ702="","",IF(AND(CJ702&gt;=-6,CJ702&lt;=-5.5),"-6 a -5,5",IF(AND(CJ702&gt;-5.5,CJ702&lt;=-4.5),"-5 a -4,5",IF(AND(CJ702&gt;-4.5,CJ702&lt;=-3.5),"-4 a -3,5",IF(AND(CJ702&gt;-3.5,CJ702&lt;=-2.5),"-3 a -2,5",IF(AND(CJ702&gt;-2.5,CJ702&lt;=-1.5),"-2 a -1,5",IF(AND(CJ702&gt;-1.5,CJ702&lt;=-0.5),"-1 a -0,5",IF(AND(CJ702&gt;-0.5,CJ702&lt;=0.5),"0 a 0,5",IF(AND(CJ702&gt;0.5,CJ702&lt;=1.5),"1 a 1,5",IF(AND(CJ702&gt;1.5,CJ702&lt;2.5),"2",IF(AND(CJ702&gt;=2.5,CJ702&lt;=3),"2,5 a 3",IF(AND(CJ702&gt;3,CJ702&lt;=4),"3,5 a 4",IF(AND(CJ702&gt;4,CJ702&lt;=5),"4,5 a 5",IF(AND(CJ702&gt;5,CJ702&lt;=6),"5,5 a 6",IF(AND(CJ702&gt;6,CJ702&lt;=7),"6,5 a 7",IF(AND(CJ702&gt;7,CJ702&lt;=8),"7,5 a 8",IF(AND(CJ702&gt;8,CJ702&lt;=9.5),"8,5 a 9,5",IF(CJ702=10,"10","Fuera de rango"))))))))))))))))))</f>
        <v>1 a 1,5</v>
      </c>
      <c r="CL702" s="11" t="n">
        <f aca="false">IF(CK702="","",IF(OR(CK702="-6 a -5,5",CK702="-6 - -5,5"),1,IF(OR(CK702="-5 a -4,5",CK702="-5 - -4,5"),2,IF(OR(CK702="-4 a -3,5",CK702="-4 - -3,5"),3,IF(OR(CK702="-3 a -2,5",CK702="-3 - -2,5"),4,IF(OR(CK702="-2 a -1,5",CK702="-2 - -1,5"),5,IF(OR(CK702="-1 a -0,5",CK702="-1 - -0,5"),6,IF(OR(CK702="0 a 0,5",CK702="0 - 0,5"),7,IF(OR(CK702="1 a 1,5",CK702="1 - 1,5"),8,IF(CK702="2","NORMA",IF(OR(CK702="2,5 a 3",CK702="2,5 - 3"),9,IF(OR(CK702="3,5 a 4",CK702="3,5 - 4"),10,IF(OR(CK702="4,5 a 5",CK702="4,5 - 5"),11,IF(OR(CK702="5,5 a 6",CK702="5,5 - 6"),12,IF(OR(CK702="6,5 a 7",CK702="6,5 - 7"),13,IF(OR(CK702="7,5 a 8",CK702="7,5 - 8"),14,IF(OR(CK702="8,5 a 9",CK702="8,5 - 9,5",CK702="9 a 9,5"),15,IF(CK702="10",15,IF(OR(CK702="0,5 a 1",CK702="0,5 - 1"),7,"Fuera de rango")))))))))))))))))))</f>
        <v>8</v>
      </c>
      <c r="CO702" s="10" t="str">
        <f aca="false">IF(CM702&gt;0,"EME"," ")</f>
        <v> </v>
      </c>
      <c r="CQ702" s="10" t="str">
        <f aca="false">IF(CP702&gt;0,"0", " ")</f>
        <v> </v>
      </c>
      <c r="CR702" s="10" t="str">
        <f aca="false">IF(CP702&gt;0,"EME"," ")</f>
        <v> </v>
      </c>
      <c r="CS702" s="9" t="n">
        <v>0</v>
      </c>
      <c r="CV702" s="9" t="n">
        <v>0</v>
      </c>
      <c r="CY702" s="9" t="n">
        <v>0</v>
      </c>
      <c r="DB702" s="9" t="n">
        <v>-0.5</v>
      </c>
      <c r="DC702" s="11" t="str">
        <f aca="false">IF(DB702&lt;0,"2"," ")</f>
        <v>2</v>
      </c>
      <c r="DD702" s="11" t="str">
        <f aca="false">IF(DB702&lt;0,"MIO"," ")</f>
        <v>MIO</v>
      </c>
      <c r="DE702" s="9" t="n">
        <v>0</v>
      </c>
      <c r="DF702" s="10" t="str">
        <f aca="false">IF(DE702&lt;0,"3"," ")</f>
        <v> </v>
      </c>
      <c r="DG702" s="10" t="str">
        <f aca="false">IF(DE702&lt;0,"AST"," ")</f>
        <v> </v>
      </c>
      <c r="DH702" s="9" t="n">
        <v>-0.5</v>
      </c>
      <c r="DI702" s="10" t="str">
        <f aca="false">IF(DH702&lt;0,"3"," ")</f>
        <v>3</v>
      </c>
      <c r="DJ702" s="10" t="str">
        <f aca="false">IF(DH702&lt;0,"AST"," ")</f>
        <v>AST</v>
      </c>
      <c r="DK702" s="9" t="n">
        <v>1.5</v>
      </c>
      <c r="DL702" s="10" t="str">
        <f aca="false">IF(DK702&gt;0,"4"," ")</f>
        <v>4</v>
      </c>
      <c r="DM702" s="10" t="str">
        <f aca="false">IF(DK702&gt;0,"PRE"," ")</f>
        <v>PRE</v>
      </c>
      <c r="DN702" s="9" t="n">
        <v>1.5</v>
      </c>
      <c r="DO702" s="10" t="str">
        <f aca="false">IF(DN702&gt;0,"4"," ")</f>
        <v>4</v>
      </c>
      <c r="DP702" s="10" t="str">
        <f aca="false">IF(DN702&gt;0,"PRE"," ")</f>
        <v>PRE</v>
      </c>
      <c r="DS702" s="12" t="str">
        <f aca="false">CONCATENATE(CO702,CU702,DA702,DG702,DM702)</f>
        <v>  PRE</v>
      </c>
      <c r="DT702" s="10" t="e">
        <f aca="false" t="array" ref="DT702">_xlfn.IFS(DS702="EME    ","0", DS702=" HIP   ","1", DS702="  MIO  ","2", DS702="   AST ","3", DS702="    PRE","4", DS702="EME   PRE","5", DS702=" HIP  PRE","6", DS702=" HIP AST ","7", DS702="  MIO PRE","8", DS702="  MIOAST ","9", DS702="   ASTPRE","10",DS702=" HIP ASTPRE","11", DS702="  MIOASTPRE","12", DS702="     ","0")</f>
        <v>#N/A</v>
      </c>
      <c r="DV702" s="1" t="e">
        <f aca="false" t="array" ref="DV702">_xlfn.IFS(DU702="SI","2", DU702="NO","1")</f>
        <v>#N/A</v>
      </c>
      <c r="DX702" s="11" t="str">
        <f aca="false">IF(DW702=0,"1","2")</f>
        <v>1</v>
      </c>
      <c r="DY702" s="11" t="str">
        <f aca="false" t="array" ref="DY702">_xlfn.IFS(DW702=0,"0", DW702=0.25, "1", DW702=0.5,"2", DW702=0.75,"3", DW702=1,"4",DW702=1.25,"5", DW702=1.5,"6", DW702=1.75,"7", DW702=2,"8")</f>
        <v>0</v>
      </c>
      <c r="EA702" s="11" t="str">
        <f aca="false">IF(DZ702=0,"1","2")</f>
        <v>1</v>
      </c>
      <c r="EB702" s="11" t="str">
        <f aca="false" t="array" ref="EB702">_xlfn.IFS(DZ702=0,"0", DZ702=0.25, "1", DZ702=0.5,"2", DZ702=0.75,"3", DZ702=1,"4",DZ702=1.25,"5", DZ702=1.5,"6", DZ702=1.75,"7", DZ702=2,"8")</f>
        <v>0</v>
      </c>
      <c r="ED702" s="10" t="str">
        <f aca="false">IF(EC702=0,"1","2")</f>
        <v>1</v>
      </c>
      <c r="EE702" s="11" t="str">
        <f aca="false" t="array" ref="EE702">_xlfn.IFS(EC702=0,"0", EC702=-0.25, "1", EC702=-0.5,"2", EC702=-0.75,"3", EC702=-1,"4",EC702=-1.25,"5", EC702=-1.5,"6", EC702=-1.75,"7", EC702=-2,"8", EC702=-2.25,"9",EC702=-2.5,"10", EC702=-2.75,"11", EC702=-3,"12", EC702=-3.25,"13", EC702=-3.5,"14", EC702=-3.75,"15",EC702=-4,"16")</f>
        <v>0</v>
      </c>
      <c r="EG702" s="10" t="str">
        <f aca="false">IF(EF702=0,"1","2")</f>
        <v>1</v>
      </c>
      <c r="EH702" s="11" t="str">
        <f aca="false" t="array" ref="EH702">_xlfn.IFS(EF702=0,"0", EF702=-0.25, "1", EF702=-0.5,"2", EF702=-0.75,"3", EF702=-1,"4",EF702=-1.25,"5", EF702=-1.5,"6", EF702=-1.75,"7", EF702=-2,"8", EF702=-2.25,"9",EF702=-2.5,"10", EF702=-2.75,"11", EF702=-3,"12", EF702=-3.25,"13", EF702=-3.5,"14", EF702=-3.75,"15",EF702=-4,"16")</f>
        <v>0</v>
      </c>
      <c r="EJ702" s="11" t="str">
        <f aca="false">IF(EI702=0,"1","2")</f>
        <v>1</v>
      </c>
      <c r="EK702" s="11" t="str">
        <f aca="false" t="array" ref="EK702">_xlfn.IFS(EI702=0,"0", EI702=-0.25, "1", EI702=-0.5,"2", EI702=-0.75,"3", EI702=-1,"4",EI702=-1.25,"5", EI702=-1.5,"6", EI702=-1.75,"7", EI702=-2,"8", EI702=-2.25,"9", EI702=-2.25,"9",EI702=-2.5,"10", EI702=-2.75,"11", EI702=-3,"12", EI702=-3.25,"13", EI702=-3.5,"14", EI702=-3.75,"15",EI702=-4,"16", EI702=0.25, "17", EI702=0.5, "18")</f>
        <v>0</v>
      </c>
      <c r="EM702" s="11" t="str">
        <f aca="false">IF(EL702=0,"1","2")</f>
        <v>1</v>
      </c>
      <c r="EN702" s="11" t="str">
        <f aca="false" t="array" ref="EN702">_xlfn.IFS(EL702=0.25,"17",EL702=0.5,"18", EL702=0,"0", EL702=-0.25, "1", EL702=-0.5,"2", EL702=-0.75,"3", EL702=-1,"4",EL702=-1.25,"5", EL702=-1.5,"6", EL702=-1.75,"7", EL702=-2,"8",EL702= -2.25,"9",EL702=-2.5,"10",EL702= -2.75,"11",EL702= -3,"12",EL702= -3.25,"13",EL702= -3.5,"14",EL702= -3.75,"15",EL702=-4,"16")</f>
        <v>0</v>
      </c>
      <c r="EP702" s="11" t="str">
        <f aca="false">IF(EO702=0,"1","2")</f>
        <v>1</v>
      </c>
      <c r="EQ702" s="11" t="str">
        <f aca="false" t="array" ref="EQ702">_xlfn.IFS(EO702=0,"0", EO702=0.25, "1", EO702=0.5,"2", EO702=0.75,"3", EO702=1,"4",EO702=1.25,"5", EO702=1.5,"6", EO702=1.75,"7", EO702=2,"8", EO702=2.25,"9", EO702=2.25,"9",EO702=2.5,"10", EO702=2.75,"11", EO702=3,"12", EO702=3.25,"13", EO702=3.5,"14", EO702=3.75,"15",EO702=4,"16", EO702=-0.25, "17", bq=-0.5, "18")</f>
        <v>0</v>
      </c>
      <c r="ES702" s="11" t="str">
        <f aca="false">IF(ER702=0,"1","2")</f>
        <v>1</v>
      </c>
      <c r="ET702" s="11" t="str">
        <f aca="false" t="array" ref="ET702">_xlfn.IFS(ER702=0,"0", ER702=0.25, "1", ER702=0.5,"2", ER702=0.75,"3", ER702=1,"4",ER702=1.25,"5", ER702=1.5,"6", ER702=1.75,"7", ER702=2,"8", ER702=2.25,"9", ER702=2.25,"9",ER702=2.5,"10", ER702=2.75,"11", ER702=3,"12", ER702=3.25,"13", ER702=3.5,"14", ER702=3.75,"15",ER702=4,"16", ER702=-0.25, "17", bq=-0.5, "18")</f>
        <v>0</v>
      </c>
      <c r="EV702" s="14" t="e">
        <f aca="false">VLOOKUP(EU702,LEYENDA!$G$2:$H$8,2,TRUE())</f>
        <v>#N/A</v>
      </c>
      <c r="EW702" s="14" t="e">
        <f aca="false" t="array" ref="EW702">_xlfn.IFS(EV702="0-5","1", EV702="6-12","2", EV702="13-18","3", EV702="19-24","4", EV702="25-36","5", EV702="37-48","6", EV702="49-60","7")</f>
        <v>#N/A</v>
      </c>
    </row>
    <row r="703" customFormat="false" ht="13.5" hidden="false" customHeight="false" outlineLevel="0" collapsed="false">
      <c r="A703" s="1" t="n">
        <v>278</v>
      </c>
      <c r="B703" s="2" t="n">
        <v>1</v>
      </c>
      <c r="C703" s="33" t="n">
        <v>41359</v>
      </c>
      <c r="E703" s="5" t="str">
        <f aca="false">VLOOKUP(A703,'286'!$A$3:$J$6279,10,FALSE())</f>
        <v>VALLEJO BERMEJO, PALOMA</v>
      </c>
      <c r="F703" s="4" t="str">
        <f aca="false">VLOOKUP(A703,'286'!$A$3:$I$1768,3,FALSE())</f>
        <v>VABERPA</v>
      </c>
      <c r="G703" s="6" t="n">
        <f aca="false">VLOOKUP(A703,'286'!$A$3:$I$1768,4,FALSE())</f>
        <v>27077</v>
      </c>
      <c r="H703" s="7" t="n">
        <f aca="false">YEAR(C703)-YEAR(G703)</f>
        <v>39</v>
      </c>
      <c r="I703" s="1" t="str">
        <f aca="false">VLOOKUP(H703,LEYENDA!$C$2:$D$6,2,TRUE())</f>
        <v>25-40</v>
      </c>
      <c r="J703" s="5" t="str">
        <f aca="false">VLOOKUP(A703,'286'!$A$3:$I$1768,7,FALSE())</f>
        <v>M</v>
      </c>
      <c r="K703" s="8" t="n">
        <f aca="false">VLOOKUP(A703,'286'!$A$3:$I$1768,2,FALSE())</f>
        <v>0</v>
      </c>
      <c r="L703" s="4" t="str">
        <f aca="false">VLOOKUP(A703,'286'!$A$3:$I$1768,8,FALSE())</f>
        <v>D</v>
      </c>
      <c r="M703" s="4" t="str">
        <f aca="false">VLOOKUP(A703,'286'!$A$3:$I$1768,9,FALSE())</f>
        <v>I</v>
      </c>
      <c r="N703" s="8" t="str">
        <f aca="false">IF(R703=O703, "MISMA","CONTRARIA")</f>
        <v>CONTRARIA</v>
      </c>
      <c r="O703" s="8" t="str">
        <f aca="false" t="array" ref="O703">_xlfn.IFS(L703="D","1", L703="I","2")</f>
        <v>1</v>
      </c>
      <c r="P703" s="8" t="e">
        <f aca="false" t="array" ref="P703">_xlfn.IFS(K703="OD","1", K703="OI","2")</f>
        <v>#N/A</v>
      </c>
      <c r="Q703" s="1" t="str">
        <f aca="false" t="array" ref="Q703">_xlfn.IFS(J703="M","1", J703="H","2")</f>
        <v>1</v>
      </c>
      <c r="R703" s="8" t="str">
        <f aca="false" t="array" ref="R703">_xlfn.IFS(M703="D","1", M703="I","2")</f>
        <v>2</v>
      </c>
      <c r="S703" s="1" t="str">
        <f aca="false" t="array" ref="S703">_xlfn.IFS(N703="CONTRARIA", "1",N703= "MISMA","2")</f>
        <v>1</v>
      </c>
      <c r="T703" s="1" t="str">
        <f aca="false" t="array" ref="T703">_xlfn.IFS(I703="0-12","1", I703="13-24","2", I703="25-40","3", I703="41-60","4", I703="61-100","5")</f>
        <v>3</v>
      </c>
      <c r="U703" s="9" t="n">
        <v>-1.5</v>
      </c>
      <c r="V703" s="10" t="str">
        <f aca="false">IF(U703="","",IF(AND(U703&gt;=-9,U703&lt;=-6.5),"-9 a -6,5",IF(AND(U703&gt;=-6,U703&lt;=-3.5),"-6 a -3,5",IF(AND(U703&gt;=-3,U703&lt;=-1),"-3 a -1",IF(U703=-0.5,"-0,5",IF(AND(U703&gt;=0,U703&lt;=2.5),"0 a 2,5",IF(AND(U703&gt;=3,U703&lt;=5.5),"3 a 5,5",IF(AND(U703&gt;=6,U703&lt;=8.5),"6 a 8,5",IF(AND(U703&gt;=9,U703&lt;=20),"9 a 20","Fuera de rango")))))))))</f>
        <v>-3 a -1</v>
      </c>
      <c r="W703" s="11" t="n">
        <f aca="false">IF(V703="","",IF(V703="-9 a -6,5",2,IF(V703="-6 a -3,5",3,IF(V703="-3 a -1",4,IF(V703="-0,5","NORMA",IF(V703="0 a 2,5",5,IF(V703="3 a 5,5",6,IF(V703="6 a 8,5",7,IF(V703="9 a 20",8,"Fuera de rango")))))))))</f>
        <v>4</v>
      </c>
      <c r="X703" s="9" t="n">
        <v>0</v>
      </c>
      <c r="Y703" s="11" t="str">
        <f aca="false">IF(X703="","",IF(AND(X703&gt;=0,X703&lt;=4),"0 a 4",IF(AND(X703&gt;=4.5,X703&lt;=8.5),"4,5 a 8,5",IF(X703=9,"9",IF(AND(X703&gt;=9.5,X703&lt;=13),"9,5 a 13",IF(AND(X703&gt;=13.5,X703&lt;=20),"13,5 a 20",IF(AND(X703&gt;=20.5,X703&lt;=35),"20,5 a 35","Fuera de rango")))))))</f>
        <v>0 a 4</v>
      </c>
      <c r="Z703" s="11" t="n">
        <f aca="false">IF(Y703="","",IF(Y703="0 a 4",1,IF(Y703="4,5 a 8,5",2,IF(Y703="9","NORMA",IF(Y703="9,5 a 13",3,IF(Y703="13,5 a 20",4,IF(Y703="20,5 a 35",5,"Fuera de rango")))))))</f>
        <v>1</v>
      </c>
      <c r="AA703" s="9" t="n">
        <v>11</v>
      </c>
      <c r="AB703" s="10" t="str">
        <f aca="false">IF(AA703="","",IF(AND(AA703&gt;=0,AA703&lt;=9),"0 a 9",IF(AND(AA703&gt;=9.5,AA703&lt;=18.5),"9,5 a 18,5",IF(AA703=19,"19",IF(AND(AA703&gt;=19.5,AA703&lt;=28),"19,5 a 28",IF(AND(AA703&gt;=28.5,AA703&lt;=40),"28,5 a 40","Fuera de rango"))))))</f>
        <v>9,5 a 18,5</v>
      </c>
      <c r="AC703" s="11" t="n">
        <f aca="false" t="array" ref="AC703">_xlfn.IFS(AB703="","",AB703="0 a 9",1,AB703="9,5 a 18,5",2,AB703="19","NORMA",AB703="19,5 a 28",3,AB703="28,5 a 40",4,TRUE(),"Fuera de rango")</f>
        <v>2</v>
      </c>
      <c r="AD703" s="9" t="n">
        <v>2</v>
      </c>
      <c r="AE703" s="10" t="str">
        <f aca="false">IF(AD703="","",IF(AND(AD703&gt;=-10,AD703&lt;=0),"De -10 a 0",IF(AND(AD703&gt;=0.5,AD703&lt;=9.5),"0,5 a 9,5",IF(AD703=10,"10",IF(AND(AD703&gt;=10.5,AD703&lt;=20),"10,5 a 20",IF(AND(AD703&gt;=20.5,AD703&lt;=40),"20,5 a 40","Fuera de rango"))))))</f>
        <v>0,5 a 9,5</v>
      </c>
      <c r="AF703" s="12" t="n">
        <f aca="false">IF(AD703="","",IF(AND(AD703&gt;=-10,AD703&lt;=0),1,IF(AND(AD703&gt;=0.5,AD703&lt;=9.5),2,IF(AD703=10,"NORMA",IF(AND(AD703&gt;=10.5,AD703&lt;=20),3,IF(AND(AD703&gt;=20.5,AD703&lt;=40),4,""))))))</f>
        <v>2</v>
      </c>
      <c r="AG703" s="9" t="n">
        <v>9</v>
      </c>
      <c r="AH703" s="10" t="str">
        <f aca="false">IF(AG703="","",IF(AND(AG703&gt;=0,AG703&lt;=4),"0 a 4",IF(AND(AG703&gt;=4.5,AG703&lt;=8.5),"4,5 a 8,5",IF(AG703=9,"9",IF(AND(AG703&gt;=9.5,AG703&lt;=13),"9,5 a 13",IF(AND(AG703&gt;=13.5,AG703&lt;=25),"13,5 a 25","Fuera de rango"))))))</f>
        <v>9</v>
      </c>
      <c r="AI703" s="10" t="str">
        <f aca="false">IF(AH703="","",IF(AH703="0 a 4",1,IF(AH703="4,5 a 8,5",2,IF(AH703="9","NORMA",IF(AH703="9,5 a 13",3,IF(AH703="13,5 a 25",4,""))))))</f>
        <v>NORMA</v>
      </c>
      <c r="AJ703" s="9" t="n">
        <v>5</v>
      </c>
      <c r="AK703" s="10" t="str">
        <f aca="false">IF(AJ703="","",IF(AND(AJ703&gt;=-15,AJ703&lt;=-10.5),"-15 a -10,5",IF(AND(AJ703&gt;=-10,AJ703&lt;=-4),"-10 a -4",IF(AND(AJ703&gt;=-4.5,AJ703&lt;=0),"-4,5 a 0",IF(AND(AJ703&gt;=0.5,AJ703&lt;=4.5),"0,5 a 4,5",IF(AJ703=5,"5",IF(AND(AJ703&gt;=5.5,AJ703&lt;=10),"5,5 a 10",IF(AND(AJ703&gt;=10.5,AJ703&lt;=20),"10,5 a 20","Fuera de rango"))))))))</f>
        <v>5</v>
      </c>
      <c r="AL703" s="11" t="str">
        <f aca="false">IF(AK703="","",IF(AK703="-15 a -10,5",1,IF(AK703="-10 a -4",2,IF(AK703="-4,5 a 0",3,IF(AK703="0,5 a 4,5",4,IF(AK703="5","NORMA",IF(AK703="5,5 a 10",5,IF(AK703="10,5 a 20",6,"Error"))))))))</f>
        <v>NORMA</v>
      </c>
      <c r="AM703" s="9" t="n">
        <v>0</v>
      </c>
      <c r="AN703" s="10" t="str">
        <f aca="false">IF(AM703="","",IF(AND(AM703&gt;=-7.5,AM703&lt;=-5.5),"-7,5 a -5,5",IF(AND(AM703&gt;=-5,AM703&lt;=-3),"-5 a -3",IF(AND(AM703&gt;=-2.5,AM703&lt;=-0.5),"-2,5 a -0,5",IF(AM703=0,"0,00",IF(AND(AM703&gt;=0.5,AM703&lt;=2.5),"0,5 a 2,5",IF(AND(AM703&gt;=3,AM703&lt;=5),"3 a 5",IF(AND(AM703&gt;=5.5,AM703&lt;=7.5),"5,5 a 7,5",IF(AND(AM703&gt;=8,AM703&lt;=10),"8 a 10","Fuera de rango")))))))))</f>
        <v>0,00</v>
      </c>
      <c r="AO703" s="11" t="str">
        <f aca="false">IF(AN703="","",IF(AN703="-7,5 a -5,5",1,IF(AN703="-5 a -3",2,IF(AN703="-2,5 a -0,5",3,IF(AN703="0,00","NORMA",IF(AN703="0,5 a 2,5",4,IF(AN703="3 a 5",5,IF(AN703="5,5 a 7,5",6,IF(AN703="8 a 10",7,"Error")))))))))</f>
        <v>NORMA</v>
      </c>
      <c r="AP703" s="9" t="n">
        <v>-4</v>
      </c>
      <c r="AQ703" s="10" t="str">
        <f aca="false">IF(AP703="","",IF(AND(AP703&gt;=-20,AP703&lt;=-9.5),"-20 a -9,5",IF(AND(AP703&gt;=-9,AP703&lt;=-6.5),"-9 a -6,5",IF(AP703=-6,"-6",IF(AND(AP703&gt;=-5.5,AP703&lt;=-3),"-5,5 a -3",IF(AND(AP703&gt;=-2.5,AP703&lt;=0),"-2,5 a 0",IF(AND(AP703&gt;=0.5,AP703&lt;=3),"0,5 a 3",IF(AND(AP703&gt;=3.5,AP703&lt;=6),"3,5 a 6",IF(AND(AP703&gt;=6.5,AP703&lt;=9),"6,5 a 9",IF(AND(AP703&gt;=9.5,AP703&lt;=20),"9,5 a 20","Fuera de rango"))))))))))</f>
        <v>-5,5 a -3</v>
      </c>
      <c r="AR703" s="11" t="n">
        <f aca="false">IF(AQ703="","",IF(AQ703="-20 a -9,5",1,IF(AQ703="-9 a -6,5",2,IF(AQ703="-6","NORMA",IF(AQ703="-5,5 a -3",3,IF(AQ703="-2,5 a 0",4,IF(AQ703="0,5 a 3",5,IF(AQ703="3,5 a 6",6,IF(AQ703="6,5 a 9",7,IF(AQ703="9,5 a 20",8,""))))))))))</f>
        <v>3</v>
      </c>
      <c r="AS703" s="9" t="n">
        <v>2</v>
      </c>
      <c r="AT703" s="10" t="str">
        <f aca="false">IF(AS703="","",IF(AND(AS703&gt;=-16,AS703&lt;=-14),"-16 a -14",IF(AND(AS703&gt;=-13.5,AS703&lt;=-11.5),"-13,5 a -11,5",IF(AND(AS703&gt;=-11,AS703&lt;=-9),"-11 a -9",IF(AND(AS703&gt;=-8.5,AS703&lt;=-6.5),"-8,5 a -6,5",IF(AND(AS703&gt;=-6,AS703&lt;=-4),"-6 a -4",IF(AND(AS703&gt;=-3.5,AS703&lt;=-1.5),"-3,5 a -1,5",IF(AND(AS703&gt;=-1,AS703&lt;=1),"-1 a 1",IF(AND(AS703&gt;=1.5,AS703&lt;=3.5),"1,5 a 3,5",IF(AND(AS703&gt;=4,AS703&lt;=6),"4 a 6",IF(AND(AS703&gt;=6.5,AS703&lt;=8.5),"6,5 a 8,5",IF(AND(AS703&gt;=9,AS703&lt;=11),"9 a 11",IF(AND(AS703&gt;=11.5,AS703&lt;=13.5),"11,5 a 13,5",IF(AND(AS703&gt;=14,AS703&lt;=16),"14 a 16",IF(AND(AS703&gt;=16.5,AS703&lt;=18.5),"16,5 a 18,5",IF(AND(AS703&gt;=19,AS703&lt;=21),"19 a 21","Fuera de rango"))))))))))))))))</f>
        <v>1,5 a 3,5</v>
      </c>
      <c r="AU703" s="11" t="n">
        <f aca="false" t="array" ref="AU703">IF(AT703="","",_xlfn.IFS(AT703="-16 a -14",1,AT703="-13,5 a -11,5",2,AT703="-11 a -9",3,AT703="-8,5 a -6,5",4,AT703="-6 a -4",5,AT703="-3,5 a -1,5",6,AT703="-1 a 1",7,AT703="1,5 a 3,5",8,AT703="4 a 6","NORMA",AT703="6,5 a 8,5",9,AT703="9 a 11",10,AT703="11,5 a 13,5",11,AT703="14 a 16",12,AT703="16,5 a 18,5",13,AT703="19 a 21",14,TRUE(),""))</f>
        <v>8</v>
      </c>
      <c r="AV703" s="9" t="n">
        <v>1</v>
      </c>
      <c r="AW703" s="10" t="str">
        <f aca="false">IF(AV703="","",IF(AND(AV703&gt;=-1,AV703&lt;=-0.5),"-1 a -0,5",IF(AND(AV703&gt;-0.5,AV703&lt;=0),"De -0,5 a 0",IF(AND(AV703&gt;=0.25,AV703&lt;=0.75),"0,25 a 0,75",IF(AND(AV703&gt;=1,AV703&lt;=1.5),"1 a 1,5",IF(AND(AV703&gt;=1.75,AV703&lt;=2.25),"1,75 a 2,25",IF(AND(AV703&gt;=2.5,AV703&lt;=3),"2,5 a 3",IF(AND(AV703&gt;=3.25,AV703&lt;=3.75),"3,25 a 3,75","Fuera de rango"))))))))</f>
        <v>1 a 1,5</v>
      </c>
      <c r="AX703" s="10" t="n">
        <f aca="false">IF(AW703="","",IF(OR(AW703="-1 a -0,5",AW703="-1 a -0.5"),1,IF(OR(AW703="De -0,5 a 0",AW703="-0,5 a 0",AW703="De -0.5 a 0"),2,IF(OR(AW703="0,25 a 0,75",AW703="0.25 a 0.75"),"NORMA",IF(OR(AW703="1 a 1,5",AW703="1 a 1.5"),3,IF(OR(AW703="1,75 a 2,25",AW703="1.75 a 2.25"),4,IF(OR(AW703="2,5 a 3",AW703="2.5 a 3"),5,IF(OR(AW703="3,25 a 3,75",AW703="3.25 a 3.75"),6,""))))))))</f>
        <v>3</v>
      </c>
      <c r="AY703" s="9" t="n">
        <v>-5</v>
      </c>
      <c r="AZ703" s="10" t="str">
        <f aca="false">IF(AY703="","",IF(AND(AY703&gt;=-20,AY703&lt;=-9.5),"-20 a -9,5",IF(AND(AY703&gt;=-9,AY703&lt;=-6.5),"-9 a -6,5",IF(AY703=-6,"-6",IF(AND(AY703&gt;=-5.5,AY703&lt;=-3),"-5,5 a -3",IF(AND(AY703&gt;=-2.5,AY703&lt;=0),"-2,5 a 0",IF(AND(AY703&gt;=0.5,AY703&lt;=3),"0,5 a 3",IF(AND(AY703&gt;=3.5,AY703&lt;=6),"3,5 a 6","Fuera de rango"))))))))</f>
        <v>-5,5 a -3</v>
      </c>
      <c r="BA703" s="11" t="n">
        <f aca="false">IF(AZ703="","",IF(AZ703="-20 a -9,5",1,IF(AZ703="-9 a -6,5",2,IF(AZ703="-6","NORMA",IF(AZ703="-5,5 a -3",3,IF(AZ703="-2,5 a 0",4,IF(AZ703="0,5 a 3",5,IF(AZ703="3,5 a 6",6,""))))))))</f>
        <v>3</v>
      </c>
      <c r="BB703" s="9" t="n">
        <v>0</v>
      </c>
      <c r="BC703" s="10" t="str">
        <f aca="false" t="array" ref="BC703">IF(BB703="","",_xlfn.IFS(AND(BB703&gt;=0,BB703&lt;=2),"0 a 2",AND(BB703&gt;=2.5,BB703&lt;=4.5),"2,5 a 4,5",AND(BB703&gt;=5,BB703&lt;=7),"5 a 7",AND(BB703&gt;=7.5,BB703&lt;=9.5),"7,5 a 9,5",AND(BB703&gt;=10,BB703&lt;=12),"10 a 12",AND(BB703&gt;=12.5,BB703&lt;=14.5),"12,5 a 14,5",BB703=15,"15",AND(BB703&gt;=15.5,BB703&lt;=17.5),"15,5 a 17,5",AND(BB703&gt;=18,BB703&lt;=20),"18 a 20",AND(BB703&gt;=20.5,BB703&lt;=22.5),"20,5 a 22,5",AND(BB703&gt;=23,BB703&lt;=25),"23 a 25",TRUE(),"Fuera de rango"))</f>
        <v>0 a 2</v>
      </c>
      <c r="BD703" s="11" t="n">
        <f aca="false" t="array" ref="BD703">IF(BC703="","",_xlfn.IFS(BC703="0 a 2",1,BC703="2,5 a 4,5",2,BC703="5 a 7",3,BC703="7,5 a 9,5",4,BC703="10 a 12",5,BC703="12,5 a 14,5",6,BC703="15","NORMA",BC703="15,5 a 17,5",7,BC703="18 a 20",8,BC703="20,5 a 22,5",9,BC703="23 a 25",10,TRUE(),"Fuera de rango"))</f>
        <v>1</v>
      </c>
      <c r="BE703" s="9" t="n">
        <v>16</v>
      </c>
      <c r="BF703" s="10" t="str">
        <f aca="false">IF(BE703="","",IF(AND(BE703&gt;=-20,BE703&lt;=-10),"-20 a -10",IF(AND(BE703&gt;=-9.5,BE703&lt;=0.5),"-9,5 a 0,5",IF(AND(BE703&gt;=1,BE703&lt;=11),"1 a 11",IF(AND(BE703&gt;=11.5,BE703&lt;=20.5),"11,5 a 20,5",IF(BE703=21,"21",IF(AND(BE703&gt;=21.5,BE703&lt;=31.5),"21,5 a 31,5",IF(AND(BE703&gt;=32,BE703&lt;=42),"32 a 42","Fuera de rango"))))))))</f>
        <v>11,5 a 20,5</v>
      </c>
      <c r="BG703" s="11" t="n">
        <f aca="false">IF(BF703="","",IF(BF703="-20 a -10",1,IF(BF703="-9,5 a 0,5",2,IF(BF703="1 a 11",3,IF(BF703="11,5 a 20,5",4,IF(BF703="21","NORMA",IF(BF703="21,5 a 31,5",5,IF(BF703="32 a 42",6,""))))))))</f>
        <v>4</v>
      </c>
      <c r="BH703" s="9" t="n">
        <v>5</v>
      </c>
      <c r="BI703" s="10" t="str">
        <f aca="false">IF(BH703="","",IF(AND(BH703&gt;=-20,BH703&lt;=-15),"-20 a -15",IF(AND(BH703&gt;=-14.5,BH703&lt;=-9.5),"-14,5 a -9,5",IF(AND(BH703&gt;=-9,BH703&lt;=-4),"-9 a -4",IF(AND(BH703&gt;=-3.5,BH703&lt;=2.5),"-3,5 a 2,5",IF(AND(BH703&gt;=3,BH703&lt;=8),"3 a 8",IF(AND(BH703&gt;=8.5,BH703&lt;=14.5),"8,5 a 14,5",IF(BH703=15,"15",IF(AND(BH703&gt;=15.5,BH703&lt;=20.5),"15,5 a 20,5",IF(AND(BH703&gt;=21,BH703&lt;=26),"21 a 26","Fuera de rango"))))))))))</f>
        <v>3 a 8</v>
      </c>
      <c r="BJ703" s="11" t="n">
        <f aca="false">IF(BI703="","",IF(BI703="-20 a -15",1,IF(BI703="-14,5 a -9,5",2,IF(BI703="-9 a -4",3,IF(BI703="-3,5 a 2,5",4,IF(BI703="3 a 8",5,IF(BI703="8,5 a 14,5",6,IF(BI703="15","NORMA",IF(BI703="15,5 a 20,5",7,IF(BI703="21 a 26",8,IF(BI703="26,5 a 31,5",9,"")))))))))))</f>
        <v>5</v>
      </c>
      <c r="BK703" s="9" t="n">
        <v>0</v>
      </c>
      <c r="BL703" s="10" t="str">
        <f aca="false">IF(BK703="","",IF(AND(BK703&gt;=0,BK703&lt;=2),"0 - 2",IF(AND(BK703&gt;=2.5,BK703&lt;=4.5),"2,5 - 4,5",IF(AND(BK703&gt;=5,BK703&lt;=7),"5 - 7",IF(AND(BK703&gt;=7.5,BK703&lt;=9.5),"7,5 - 9,5",IF(AND(BK703&gt;=10,BK703&lt;=12),"10 - 12",IF(AND(BK703&gt;=12.5,BK703&lt;=13.5),"12,5 - 13,5",IF(BK703=14,"14",IF(AND(BK703&gt;=14.5,BK703&lt;=16.5),"14,5 - 16,5",IF(AND(BK703&gt;=17,BK703&lt;=19),"17 - 19",IF(AND(BK703&gt;=19.5,BK703&lt;=21.5),"19,5 - 21,5",IF(AND(BK703&gt;=22,BK703&lt;=24),"22 - 24",IF(AND(BK703&gt;=24.5,BK703&lt;=26.5),"24,5 - 26,5",IF(AND(BK703&gt;=27,BK703&lt;=29),"27 - 29",IF(AND(BK703&gt;=29.5,BK703&lt;=30),"29,5 - 30","Fuera de rango")))))))))))))))</f>
        <v>0 - 2</v>
      </c>
      <c r="BM703" s="11" t="n">
        <f aca="false">IF(BL703="","",IF(BL703="0 - 2",1,IF(BL703="2,5 - 4,5",2,IF(BL703="5 - 7",3,IF(BL703="7,5 - 9,5",4,IF(BL703="10 - 12",5,IF(BL703="12,5 - 13,5",6,IF(BL703="14","NORMA",IF(BL703="14,5 - 16,5",7,IF(BL703="17 - 19",8,IF(BL703="19,5 - 21,5",9,IF(BL703="22 - 24",10,IF(BL703="24,5 - 26,5",11,IF(BL703="27 - 29",12,IF(BL703="29,5 - 30",13,"")))))))))))))))</f>
        <v>1</v>
      </c>
      <c r="BN703" s="9" t="n">
        <v>19</v>
      </c>
      <c r="BO703" s="11" t="str">
        <f aca="false">IF(BN703="","",IF(AND(BN703&gt;=-20,BN703&lt;=-10),"-20 a -10",IF(AND(BN703&gt;=-9.5,BN703&lt;=0.5),"-9,5 a 0,5",IF(AND(BN703&gt;=1,BN703&lt;=11),"1 a 11",IF(AND(BN703&gt;=11.5,BN703&lt;=21.5),"11,5 a 21,5",IF(BN703=22,"22",IF(AND(BN703&gt;=22.5,BN703&lt;=32.5),"22,5 a 32,5",IF(AND(BN703&gt;=33,BN703&lt;=43),"33 a 43","Fuera de rango"))))))))</f>
        <v>11,5 a 21,5</v>
      </c>
      <c r="BP703" s="11" t="n">
        <f aca="false">IF(BO703="","",IF(BO703="-20 a -10",1,IF(BO703="-9,5 a 0,5",2,IF(BO703="1 a 11",3,IF(BO703="11,5 a 21,5",4,IF(BO703="22","NORMA",IF(BO703="22,5 a 32,5",5,IF(BO703="33 a 43",6,""))))))))</f>
        <v>4</v>
      </c>
      <c r="BQ703" s="9" t="n">
        <v>8</v>
      </c>
      <c r="BR703" s="10" t="str">
        <f aca="false">IF(BQ703="","",IF(AND(BQ703&gt;=-20,BQ703&lt;=-15),"-20 a -15",IF(AND(BQ703&gt;=-14.5,BQ703&lt;=-9.5),"-14,5 a -9,5",IF(AND(BQ703&gt;=-9,BQ703&lt;=-4),"-9 a -4",IF(AND(BQ703&gt;=-3.5,BQ703&lt;=2.5),"-3,5 a 2,5",IF(AND(BQ703&gt;=3,BQ703&lt;=8),"3 a 8",IF(AND(BQ703&gt;=8.5,BQ703&lt;=13.5),"8,5 a 13,5",IF(AND(BQ703&gt;=14,BQ703&lt;=17.5),"14 a 17,5",IF(BQ703=18,"18",IF(AND(BQ703&gt;=18.5,BQ703&lt;=23.5),"18,5 a 23,5",IF(AND(BQ703&gt;=24,BQ703&lt;=29),"24 a 29",IF(AND(BQ703&gt;=29.5,BQ703&lt;=34.5),"29,5 a 34,5",IF(AND(BQ703&gt;=35,BQ703&lt;=40),"35 a 40","Fuera de rango")))))))))))))</f>
        <v>3 a 8</v>
      </c>
      <c r="BS703" s="11" t="n">
        <f aca="false">IF(BR703="","",IF(BR703="-20 a -15",1,IF(BR703="-14,5 a -9,5",2,IF(BR703="-9 a -4",3,IF(BR703="-3,5 a 2,5",4,IF(BR703="3 a 8",5,IF(BR703="8,5 a 13,5",6,IF(BR703="14 a 17,5",7,IF(BR703="18","NORMA",IF(BR703="18,5 a 23,5",8,IF(BR703="24 a 29",9,IF(BR703="29,5 a 34,5",10,IF(BR703="35 a 40",11,"")))))))))))))</f>
        <v>5</v>
      </c>
      <c r="BT703" s="9" t="n">
        <v>1</v>
      </c>
      <c r="BU703" s="10" t="str">
        <f aca="false">IF(BT703="","",IF(AND(BT703&gt;=-20,BT703&lt;=-18),"-20 a -18",IF(AND(BT703&gt;=-17.5,BT703&lt;=-15.5),"-17,5 a -15,5",IF(AND(BT703&gt;=-15,BT703&lt;=-13),"-15 a -13",IF(AND(BT703&gt;=-12.5,BT703&lt;=-10.5),"-12,5 a -10,5",IF(AND(BT703&gt;=-10,BT703&lt;=-8),"-10 a -8",IF(AND(BT703&gt;=-7.5,BT703&lt;=-5.5),"-7,5 a -5,5",IF(AND(BT703&gt;=-5,BT703&lt;=-3),"-5 a -3",IF(AND(BT703&gt;=-2.5,BT703&lt;=-0.5),"-2,5 a -0,5",IF(BT703=0,"0",IF(AND(BT703&gt;=0.5,BT703&lt;=2.5),"0,5 a 2,5",IF(AND(BT703&gt;=3,BT703&lt;=5),"3 a 5",IF(AND(BT703&gt;=5.5,BT703&lt;=7.5),"5,5 a 7,5",IF(AND(BT703&gt;=8,BT703&lt;=10),"8 a 10",IF(AND(BT703&gt;=10.5,BT703&lt;=12.5),"10,5 a 12,5",IF(AND(BT703&gt;=13,BT703&lt;=15),"13 a 15",IF(AND(BT703&gt;=15.5,BT703&lt;=17.5),"15,5 a 17,5",IF(AND(BT703&gt;=18,BT703&lt;=20),"18 a 20","Fuera de rango"))))))))))))))))))</f>
        <v>0,5 a 2,5</v>
      </c>
      <c r="BV703" s="11" t="n">
        <f aca="false">IF(BT703="","",IF(BT703=0,"NORMA",IF(AND(BT703&gt;=-20,BT703&lt;=-18),2,IF(AND(BT703&gt;=-17.5,BT703&lt;=-15.5),2,IF(AND(BT703&gt;=-15,BT703&lt;=-13),3,IF(AND(BT703&gt;=-12.5,BT703&lt;=-10.5),4,IF(AND(BT703&gt;=-10,BT703&lt;=-8),5,IF(AND(BT703&gt;=-7.5,BT703&lt;=-5.5),6,IF(AND(BT703&gt;=-5,BT703&lt;=-3),7,IF(AND(BT703&gt;=-2.5,BT703&lt;=-0.5),8,IF(AND(BT703&gt;=0.5,BT703&lt;=2.5),9,IF(AND(BT703&gt;=3,BT703&lt;=5),10,IF(AND(BT703&gt;=5.5,BT703&lt;=7.5),11,IF(AND(BT703&gt;=8,BT703&lt;=10),12,IF(AND(BT703&gt;=10.5,BT703&lt;=12.5),13,IF(AND(BT703&gt;=13,BT703&lt;=15),14,IF(AND(BT703&gt;=15.5,BT703&lt;=17.5),15,IF(AND(BT703&gt;=18,BT703&lt;=20),16,"Fuera de rango"))))))))))))))))))</f>
        <v>9</v>
      </c>
      <c r="BW703" s="9" t="n">
        <v>-3.75</v>
      </c>
      <c r="BX703" s="10" t="n">
        <f aca="false">18.5- (0.3*H703)</f>
        <v>6.8</v>
      </c>
      <c r="BY703" s="10" t="n">
        <f aca="false">(BW703)-(BX703)</f>
        <v>-10.55</v>
      </c>
      <c r="BZ703" s="10" t="str">
        <f aca="false">IF(BY703="","",IF(BY703&lt;-27.5,"De -30 a -28",IF(BY703&lt;-25,"De -27,5 a -25,5",IF(BY703&lt;-22.5,"De -25 a -23",IF(BY703&lt;-20,"De -22,5 a -20,5",IF(BY703&lt;-17.5,"De -20 a -18",IF(BY703&lt;-15,"De -17,5 a -15,5",IF(BY703&lt;-12.5,"De -15 a -13",IF(BY703&lt;-10,"De -12,5 a -10,5",IF(BY703&lt;-7.5,"De -10 a -8",IF(BY703&lt;-5,"De -7,5 a -5,5",IF(BY703&lt;-2.5,"De -5 a -3",IF(BY703&lt;0,"De -2,5 a -0,5",IF(BY703&lt;2.5,"De 0 a 2",IF(BY703&lt;5,"De 2,5 a 4,5",IF(BY703&lt;7.5,"De 5 a 7",IF(BY703&lt;10,"De 7,5 a 9,5",IF(BY703&lt;12.5,"De 10 a 12",IF(BY703&lt;15,"De 12,5 a 14,5",IF(BY703&lt;17.5,"De 15 a 17",IF(BY703&lt;20,"De 17,5 a 19,5",IF(BY703&lt;22.5,"De 20 a 22",IF(BY703&lt;25,"De 22,5 a 24,5",IF(BY703&lt;27.5,"De 25 a 27","De 27,5 a 30"))))))))))))))))))))))))</f>
        <v>De -12,5 a -10,5</v>
      </c>
      <c r="CA703" s="12" t="n">
        <f aca="false">IF(BY703="","",IF(BY703&lt;=-28,1,IF(BY703&lt;=-25.5,2,IF(BY703&lt;=-23,3,IF(BY703&lt;=-20.5,4,IF(BY703&lt;=-18,5,IF(BY703&lt;=-15.5,6,IF(BY703&lt;=-13,7,IF(BY703&lt;=-10.5,8,IF(BY703&lt;=-8,9,IF(BY703&lt;=-5.5,10,IF(BY703&lt;=-3,11,IF(BY703&lt;=-0.5,12,IF(BY703&lt;=2,13,IF(BY703&lt;=4.5,14,IF(BY703&lt;=7,15,IF(BY703&lt;=9.5,16,IF(BY703&lt;=12,17,IF(BY703&lt;=14.5,18,IF(BY703&lt;=17,19,IF(BY703&lt;=19.5,20,IF(BY703&lt;=22,21,IF(BY703&lt;=24.5,22,IF(BY703&lt;=27,23,IF(BY703&lt;=30,24,"Fuera de rango")))))))))))))))))))))))))</f>
        <v>8</v>
      </c>
      <c r="CB703" s="9" t="n">
        <v>-3.75</v>
      </c>
      <c r="CC703" s="10" t="n">
        <f aca="false">18.5- (0.3*H703)</f>
        <v>6.8</v>
      </c>
      <c r="CD703" s="10" t="n">
        <f aca="false">(CB703)-(CC703)</f>
        <v>-10.55</v>
      </c>
      <c r="CE703" s="10" t="str">
        <f aca="false">IF(CD703="","",IF(CD703&lt;-27.5,"De -30 a -28",IF(CD703&lt;-25,"De -27,5 a -25,5",IF(CD703&lt;-22.5,"De -25 a -23",IF(CD703&lt;-20,"De -22,5 a -20,5",IF(CD703&lt;-17.5,"De -20 a -18",IF(CD703&lt;-15,"De -17,5 a -15,5",IF(CD703&lt;-12.5,"De -15 a -13",IF(CD703&lt;-10,"De -12,5 a -10,5",IF(CD703&lt;-7.5,"De -10 a -8",IF(CD703&lt;-5,"De -7,5 a -5,5",IF(CD703&lt;-2.5,"De -5 a -3",IF(CD703&lt;0,"De -2,5 a -0,5",IF(CD703&lt;=2,"De 0 a 2",IF(CD703&lt;=4.5,"De 2,5 a 4,5",IF(CD703&lt;=7,"De 5 a 7",IF(CD703&lt;=9.5,"De 7,5 a 9,5",IF(CD703&lt;=12,"De 10 a 12",IF(CD703&lt;=14.5,"De 12,5 a 14,5",IF(CD703&lt;=17,"De 15 a 17",IF(CD703&lt;=19.5,"De 17,5 a 19,5",IF(CD703&lt;=22,"De 20 a 22",IF(CD703&lt;=24.5,"De 22,5 a 24,5",IF(CD703&lt;=27,"De 25 a 27","De 27,5 a 30"))))))))))))))))))))))))</f>
        <v>De -12,5 a -10,5</v>
      </c>
      <c r="CF703" s="12" t="n">
        <f aca="false">IF(CD703="","",IF(CD703&lt;-27.5,1,IF(CD703&lt;-25,2,IF(CD703&lt;-22.5,3,IF(CD703&lt;-20,4,IF(CD703&lt;-17.5,5,IF(CD703&lt;-15,6,IF(CD703&lt;-12.5,7,IF(CD703&lt;-10,8,IF(CD703&lt;-7.5,9,IF(CD703&lt;-5,10,IF(CD703&lt;-2.5,11,IF(CD703&lt;0,12,IF(CD703&lt;2.5,13,IF(CD703&lt;5,14,IF(CD703&lt;7.5,15,IF(CD703&lt;10,16,IF(CD703&lt;12.5,17,IF(CD703&lt;15,18,IF(CD703&lt;17.5,19,IF(CD703&lt;20,20,IF(CD703&lt;22.5,21,IF(CD703&lt;25,22,IF(CD703&lt;27.5,23,24))))))))))))))))))))))))</f>
        <v>8</v>
      </c>
      <c r="CG703" s="9" t="n">
        <v>-2.75</v>
      </c>
      <c r="CH703" s="10" t="str">
        <f aca="false">IF(CG703="","",IF(AND(CG703&gt;=-10,CG703&lt;=-9.5),"-10 a -9,5",IF(AND(CG703&gt;-9.5,CG703&lt;=-8.5),"-9 a -8,5",IF(AND(CG703&gt;-8.5,CG703&lt;=-7.5),"-8 a -7,5",IF(AND(CG703&gt;-7.5,CG703&lt;=-6.5),"-7 a -6,5",IF(AND(CG703&gt;-6.5,CG703&lt;=-5.5),"-6 a -5,5",IF(AND(CG703&gt;-5.5,CG703&lt;=-4.5),"-5 a -4,5",IF(AND(CG703&gt;-4.5,CG703&lt;=-3.5),"-4 a -3,5",IF(AND(CG703&gt;-3.5,CG703&lt;=-2.5),"-3 a -2,5",IF(CG703=-2.25,"-2,25",IF(AND(CG703&gt;-2.5,CG703&lt;=-1.5),"-2 a -1,5",IF(AND(CG703&gt;-1.5,CG703&lt;=-0.5),"-1 a -0,5",IF(AND(CG703&gt;-0.5,CG703&lt;=0.5),"0 a 0,5",IF(AND(CG703&gt;0.5,CG703&lt;=1.5),"1 a 1,5",IF(AND(CG703&gt;1.5,CG703&lt;=2.5),"2 a 2,5",IF(AND(CG703&gt;2.5,CG703&lt;=3.5),"3 a 3,5",IF(AND(CG703&gt;3.5,CG703&lt;=4.5),"4 a 4,5",IF(AND(CG703&gt;4.5,CG703&lt;=5.5),"5 a 5,5",IF(AND(CG703&gt;5.5,CG703&lt;=6.5),"6 a 6,5",IF(AND(CG703&gt;6.5,CG703&lt;=7.5),"7 a 7,5",IF(AND(CG703&gt;7.5,CG703&lt;=8.5),"8 a 8,5",IF(AND(CG703&gt;8.5,CG703&lt;=9.5),"9 a 9,5",IF(CG703&gt;=10,"10","Fuera de rango")))))))))))))))))))))))</f>
        <v>-3 a -2,5</v>
      </c>
      <c r="CI703" s="11" t="n">
        <f aca="false">IF(CG703="","",IF(CG703=-2.25,"NORMA",IF(CG703&lt;=-9.5,1,IF(CG703&lt;=-8.5,2,IF(CG703&lt;=-7.5,3,IF(CG703&lt;=-6.5,4,IF(CG703&lt;=-5.5,5,IF(CG703&lt;=-4.5,6,IF(CG703&lt;=-3.5,7,IF(CG703&lt;=-2.5,8,IF(CG703&lt;=-1.5,9,IF(CG703&lt;=-0.5,10,IF(CG703&lt;=0.5,11,IF(CG703&lt;=1.5,12,IF(CG703&lt;=2.5,13,IF(CG703&lt;=3.5,14,IF(CG703&lt;=4.5,15,IF(CG703&lt;=5.5,16,IF(CG703&lt;=6.5,17,IF(CG703&lt;=7.5,18,IF(CG703&lt;=8.5,19,IF(CG703&lt;=9.5,20,IF(CG703=10,21,"Fuera de rango")))))))))))))))))))))))</f>
        <v>8</v>
      </c>
      <c r="CJ703" s="9" t="n">
        <v>2.25</v>
      </c>
      <c r="CK703" s="10" t="str">
        <f aca="false">IF(CJ703="","",IF(AND(CJ703&gt;=-6,CJ703&lt;=-5.5),"-6 a -5,5",IF(AND(CJ703&gt;-5.5,CJ703&lt;=-4.5),"-5 a -4,5",IF(AND(CJ703&gt;-4.5,CJ703&lt;=-3.5),"-4 a -3,5",IF(AND(CJ703&gt;-3.5,CJ703&lt;=-2.5),"-3 a -2,5",IF(AND(CJ703&gt;-2.5,CJ703&lt;=-1.5),"-2 a -1,5",IF(AND(CJ703&gt;-1.5,CJ703&lt;=-0.5),"-1 a -0,5",IF(AND(CJ703&gt;-0.5,CJ703&lt;=0.5),"0 a 0,5",IF(AND(CJ703&gt;0.5,CJ703&lt;=1.5),"1 a 1,5",IF(AND(CJ703&gt;1.5,CJ703&lt;2.5),"2",IF(AND(CJ703&gt;=2.5,CJ703&lt;=3),"2,5 a 3",IF(AND(CJ703&gt;3,CJ703&lt;=4),"3,5 a 4",IF(AND(CJ703&gt;4,CJ703&lt;=5),"4,5 a 5",IF(AND(CJ703&gt;5,CJ703&lt;=6),"5,5 a 6",IF(AND(CJ703&gt;6,CJ703&lt;=7),"6,5 a 7",IF(AND(CJ703&gt;7,CJ703&lt;=8),"7,5 a 8",IF(AND(CJ703&gt;8,CJ703&lt;=9.5),"8,5 a 9,5",IF(CJ703=10,"10","Fuera de rango"))))))))))))))))))</f>
        <v>2</v>
      </c>
      <c r="CL703" s="11" t="str">
        <f aca="false">IF(CK703="","",IF(OR(CK703="-6 a -5,5",CK703="-6 - -5,5"),1,IF(OR(CK703="-5 a -4,5",CK703="-5 - -4,5"),2,IF(OR(CK703="-4 a -3,5",CK703="-4 - -3,5"),3,IF(OR(CK703="-3 a -2,5",CK703="-3 - -2,5"),4,IF(OR(CK703="-2 a -1,5",CK703="-2 - -1,5"),5,IF(OR(CK703="-1 a -0,5",CK703="-1 - -0,5"),6,IF(OR(CK703="0 a 0,5",CK703="0 - 0,5"),7,IF(OR(CK703="1 a 1,5",CK703="1 - 1,5"),8,IF(CK703="2","NORMA",IF(OR(CK703="2,5 a 3",CK703="2,5 - 3"),9,IF(OR(CK703="3,5 a 4",CK703="3,5 - 4"),10,IF(OR(CK703="4,5 a 5",CK703="4,5 - 5"),11,IF(OR(CK703="5,5 a 6",CK703="5,5 - 6"),12,IF(OR(CK703="6,5 a 7",CK703="6,5 - 7"),13,IF(OR(CK703="7,5 a 8",CK703="7,5 - 8"),14,IF(OR(CK703="8,5 a 9",CK703="8,5 - 9,5",CK703="9 a 9,5"),15,IF(CK703="10",15,IF(OR(CK703="0,5 a 1",CK703="0,5 - 1"),7,"Fuera de rango")))))))))))))))))))</f>
        <v>NORMA</v>
      </c>
      <c r="CO703" s="10" t="str">
        <f aca="false">IF(CM703&gt;0,"EME"," ")</f>
        <v> </v>
      </c>
      <c r="CQ703" s="10" t="str">
        <f aca="false">IF(CP703&gt;0,"0", " ")</f>
        <v> </v>
      </c>
      <c r="CR703" s="10" t="str">
        <f aca="false">IF(CP703&gt;0,"EME"," ")</f>
        <v> </v>
      </c>
      <c r="CS703" s="9" t="n">
        <v>0</v>
      </c>
      <c r="CV703" s="9" t="n">
        <v>0</v>
      </c>
      <c r="CY703" s="9" t="n">
        <v>0</v>
      </c>
      <c r="DB703" s="9" t="n">
        <v>0</v>
      </c>
      <c r="DC703" s="11" t="str">
        <f aca="false">IF(DB703&lt;0,"2"," ")</f>
        <v> </v>
      </c>
      <c r="DD703" s="11" t="str">
        <f aca="false">IF(DB703&lt;0,"MIO"," ")</f>
        <v> </v>
      </c>
      <c r="DE703" s="9" t="n">
        <v>-0.25</v>
      </c>
      <c r="DF703" s="10" t="str">
        <f aca="false">IF(DE703&lt;0,"3"," ")</f>
        <v>3</v>
      </c>
      <c r="DG703" s="10" t="str">
        <f aca="false">IF(DE703&lt;0,"AST"," ")</f>
        <v>AST</v>
      </c>
      <c r="DH703" s="9" t="n">
        <v>-0.5</v>
      </c>
      <c r="DI703" s="10" t="str">
        <f aca="false">IF(DH703&lt;0,"3"," ")</f>
        <v>3</v>
      </c>
      <c r="DJ703" s="10" t="str">
        <f aca="false">IF(DH703&lt;0,"AST"," ")</f>
        <v>AST</v>
      </c>
      <c r="DK703" s="9" t="n">
        <v>0</v>
      </c>
      <c r="DL703" s="10" t="str">
        <f aca="false">IF(DK703&gt;0,"4"," ")</f>
        <v> </v>
      </c>
      <c r="DM703" s="10" t="str">
        <f aca="false">IF(DK703&gt;0,"PRE"," ")</f>
        <v> </v>
      </c>
      <c r="DN703" s="9" t="n">
        <v>0</v>
      </c>
      <c r="DO703" s="10" t="str">
        <f aca="false">IF(DN703&gt;0,"4"," ")</f>
        <v> </v>
      </c>
      <c r="DP703" s="10" t="str">
        <f aca="false">IF(DN703&gt;0,"PRE"," ")</f>
        <v> </v>
      </c>
      <c r="DS703" s="12" t="str">
        <f aca="false">CONCATENATE(CO703,CU703,DA703,DG703,DM703)</f>
        <v> AST </v>
      </c>
      <c r="DT703" s="10" t="e">
        <f aca="false" t="array" ref="DT703">_xlfn.IFS(DS703="EME    ","0", DS703=" HIP   ","1", DS703="  MIO  ","2", DS703="   AST ","3", DS703="    PRE","4", DS703="EME   PRE","5", DS703=" HIP  PRE","6", DS703=" HIP AST ","7", DS703="  MIO PRE","8", DS703="  MIOAST ","9", DS703="   ASTPRE","10",DS703=" HIP ASTPRE","11", DS703="  MIOASTPRE","12", DS703="     ","0")</f>
        <v>#N/A</v>
      </c>
      <c r="DV703" s="1" t="e">
        <f aca="false" t="array" ref="DV703">_xlfn.IFS(DU703="SI","2", DU703="NO","1")</f>
        <v>#N/A</v>
      </c>
      <c r="DX703" s="11" t="str">
        <f aca="false">IF(DW703=0,"1","2")</f>
        <v>1</v>
      </c>
      <c r="DY703" s="11" t="str">
        <f aca="false" t="array" ref="DY703">_xlfn.IFS(DW703=0,"0", DW703=0.25, "1", DW703=0.5,"2", DW703=0.75,"3", DW703=1,"4",DW703=1.25,"5", DW703=1.5,"6", DW703=1.75,"7", DW703=2,"8")</f>
        <v>0</v>
      </c>
      <c r="EA703" s="11" t="str">
        <f aca="false">IF(DZ703=0,"1","2")</f>
        <v>1</v>
      </c>
      <c r="EB703" s="11" t="str">
        <f aca="false" t="array" ref="EB703">_xlfn.IFS(DZ703=0,"0", DZ703=0.25, "1", DZ703=0.5,"2", DZ703=0.75,"3", DZ703=1,"4",DZ703=1.25,"5", DZ703=1.5,"6", DZ703=1.75,"7", DZ703=2,"8")</f>
        <v>0</v>
      </c>
      <c r="ED703" s="10" t="str">
        <f aca="false">IF(EC703=0,"1","2")</f>
        <v>1</v>
      </c>
      <c r="EE703" s="11" t="str">
        <f aca="false" t="array" ref="EE703">_xlfn.IFS(EC703=0,"0", EC703=-0.25, "1", EC703=-0.5,"2", EC703=-0.75,"3", EC703=-1,"4",EC703=-1.25,"5", EC703=-1.5,"6", EC703=-1.75,"7", EC703=-2,"8", EC703=-2.25,"9",EC703=-2.5,"10", EC703=-2.75,"11", EC703=-3,"12", EC703=-3.25,"13", EC703=-3.5,"14", EC703=-3.75,"15",EC703=-4,"16")</f>
        <v>0</v>
      </c>
      <c r="EG703" s="10" t="str">
        <f aca="false">IF(EF703=0,"1","2")</f>
        <v>1</v>
      </c>
      <c r="EH703" s="11" t="str">
        <f aca="false" t="array" ref="EH703">_xlfn.IFS(EF703=0,"0", EF703=-0.25, "1", EF703=-0.5,"2", EF703=-0.75,"3", EF703=-1,"4",EF703=-1.25,"5", EF703=-1.5,"6", EF703=-1.75,"7", EF703=-2,"8", EF703=-2.25,"9",EF703=-2.5,"10", EF703=-2.75,"11", EF703=-3,"12", EF703=-3.25,"13", EF703=-3.5,"14", EF703=-3.75,"15",EF703=-4,"16")</f>
        <v>0</v>
      </c>
      <c r="EJ703" s="11" t="str">
        <f aca="false">IF(EI703=0,"1","2")</f>
        <v>1</v>
      </c>
      <c r="EK703" s="11" t="str">
        <f aca="false" t="array" ref="EK703">_xlfn.IFS(EI703=0,"0", EI703=-0.25, "1", EI703=-0.5,"2", EI703=-0.75,"3", EI703=-1,"4",EI703=-1.25,"5", EI703=-1.5,"6", EI703=-1.75,"7", EI703=-2,"8", EI703=-2.25,"9", EI703=-2.25,"9",EI703=-2.5,"10", EI703=-2.75,"11", EI703=-3,"12", EI703=-3.25,"13", EI703=-3.5,"14", EI703=-3.75,"15",EI703=-4,"16", EI703=0.25, "17", EI703=0.5, "18")</f>
        <v>0</v>
      </c>
      <c r="EM703" s="11" t="str">
        <f aca="false">IF(EL703=0,"1","2")</f>
        <v>1</v>
      </c>
      <c r="EN703" s="11" t="str">
        <f aca="false" t="array" ref="EN703">_xlfn.IFS(EL703=0.25,"17",EL703=0.5,"18", EL703=0,"0", EL703=-0.25, "1", EL703=-0.5,"2", EL703=-0.75,"3", EL703=-1,"4",EL703=-1.25,"5", EL703=-1.5,"6", EL703=-1.75,"7", EL703=-2,"8",EL703= -2.25,"9",EL703=-2.5,"10",EL703= -2.75,"11",EL703= -3,"12",EL703= -3.25,"13",EL703= -3.5,"14",EL703= -3.75,"15",EL703=-4,"16")</f>
        <v>0</v>
      </c>
      <c r="EP703" s="11" t="str">
        <f aca="false">IF(EO703=0,"1","2")</f>
        <v>1</v>
      </c>
      <c r="EQ703" s="11" t="str">
        <f aca="false" t="array" ref="EQ703">_xlfn.IFS(EO703=0,"0", EO703=0.25, "1", EO703=0.5,"2", EO703=0.75,"3", EO703=1,"4",EO703=1.25,"5", EO703=1.5,"6", EO703=1.75,"7", EO703=2,"8", EO703=2.25,"9", EO703=2.25,"9",EO703=2.5,"10", EO703=2.75,"11", EO703=3,"12", EO703=3.25,"13", EO703=3.5,"14", EO703=3.75,"15",EO703=4,"16", EO703=-0.25, "17", bq=-0.5, "18")</f>
        <v>0</v>
      </c>
      <c r="ES703" s="11" t="str">
        <f aca="false">IF(ER703=0,"1","2")</f>
        <v>1</v>
      </c>
      <c r="ET703" s="11" t="str">
        <f aca="false" t="array" ref="ET703">_xlfn.IFS(ER703=0,"0", ER703=0.25, "1", ER703=0.5,"2", ER703=0.75,"3", ER703=1,"4",ER703=1.25,"5", ER703=1.5,"6", ER703=1.75,"7", ER703=2,"8", ER703=2.25,"9", ER703=2.25,"9",ER703=2.5,"10", ER703=2.75,"11", ER703=3,"12", ER703=3.25,"13", ER703=3.5,"14", ER703=3.75,"15",ER703=4,"16", ER703=-0.25, "17", bq=-0.5, "18")</f>
        <v>0</v>
      </c>
      <c r="EV703" s="14" t="e">
        <f aca="false">VLOOKUP(EU703,LEYENDA!$G$2:$H$8,2,TRUE())</f>
        <v>#N/A</v>
      </c>
      <c r="EW703" s="14" t="e">
        <f aca="false" t="array" ref="EW703">_xlfn.IFS(EV703="0-5","1", EV703="6-12","2", EV703="13-18","3", EV703="19-24","4", EV703="25-36","5", EV703="37-48","6", EV703="49-60","7")</f>
        <v>#N/A</v>
      </c>
    </row>
    <row r="704" customFormat="false" ht="13.5" hidden="false" customHeight="false" outlineLevel="0" collapsed="false">
      <c r="A704" s="1" t="n">
        <v>278</v>
      </c>
      <c r="B704" s="2" t="n">
        <v>2</v>
      </c>
      <c r="C704" s="33" t="n">
        <v>42612</v>
      </c>
      <c r="E704" s="5" t="str">
        <f aca="false">VLOOKUP(A704,'286'!$A$3:$J$6279,10,FALSE())</f>
        <v>VALLEJO BERMEJO, PALOMA</v>
      </c>
      <c r="F704" s="4" t="str">
        <f aca="false">VLOOKUP(A704,'286'!$A$3:$I$1768,3,FALSE())</f>
        <v>VABERPA</v>
      </c>
      <c r="G704" s="6" t="n">
        <f aca="false">VLOOKUP(A704,'286'!$A$3:$I$1768,4,FALSE())</f>
        <v>27077</v>
      </c>
      <c r="H704" s="7" t="n">
        <f aca="false">YEAR(C704)-YEAR(G704)</f>
        <v>42</v>
      </c>
      <c r="I704" s="1" t="str">
        <f aca="false">VLOOKUP(H704,LEYENDA!$C$2:$D$6,2,TRUE())</f>
        <v>41-60</v>
      </c>
      <c r="J704" s="5" t="str">
        <f aca="false">VLOOKUP(A704,'286'!$A$3:$I$1768,7,FALSE())</f>
        <v>M</v>
      </c>
      <c r="K704" s="8" t="n">
        <f aca="false">VLOOKUP(A704,'286'!$A$3:$I$1768,2,FALSE())</f>
        <v>0</v>
      </c>
      <c r="L704" s="4" t="str">
        <f aca="false">VLOOKUP(A704,'286'!$A$3:$I$1768,8,FALSE())</f>
        <v>D</v>
      </c>
      <c r="M704" s="4" t="str">
        <f aca="false">VLOOKUP(A704,'286'!$A$3:$I$1768,9,FALSE())</f>
        <v>I</v>
      </c>
      <c r="N704" s="8" t="str">
        <f aca="false">IF(R704=O704, "MISMA","CONTRARIA")</f>
        <v>CONTRARIA</v>
      </c>
      <c r="O704" s="8" t="str">
        <f aca="false" t="array" ref="O704">_xlfn.IFS(L704="D","1", L704="I","2")</f>
        <v>1</v>
      </c>
      <c r="P704" s="8" t="e">
        <f aca="false" t="array" ref="P704">_xlfn.IFS(K704="OD","1", K704="OI","2")</f>
        <v>#N/A</v>
      </c>
      <c r="Q704" s="1" t="str">
        <f aca="false" t="array" ref="Q704">_xlfn.IFS(J704="M","1", J704="H","2")</f>
        <v>1</v>
      </c>
      <c r="R704" s="8" t="str">
        <f aca="false" t="array" ref="R704">_xlfn.IFS(M704="D","1", M704="I","2")</f>
        <v>2</v>
      </c>
      <c r="S704" s="1" t="str">
        <f aca="false" t="array" ref="S704">_xlfn.IFS(N704="CONTRARIA", "1",N704= "MISMA","2")</f>
        <v>1</v>
      </c>
      <c r="T704" s="1" t="str">
        <f aca="false" t="array" ref="T704">_xlfn.IFS(I704="0-12","1", I704="13-24","2", I704="25-40","3", I704="41-60","4", I704="61-100","5")</f>
        <v>4</v>
      </c>
      <c r="U704" s="9" t="n">
        <v>-1</v>
      </c>
      <c r="V704" s="10" t="str">
        <f aca="false">IF(U704="","",IF(AND(U704&gt;=-9,U704&lt;=-6.5),"-9 a -6,5",IF(AND(U704&gt;=-6,U704&lt;=-3.5),"-6 a -3,5",IF(AND(U704&gt;=-3,U704&lt;=-1),"-3 a -1",IF(U704=-0.5,"-0,5",IF(AND(U704&gt;=0,U704&lt;=2.5),"0 a 2,5",IF(AND(U704&gt;=3,U704&lt;=5.5),"3 a 5,5",IF(AND(U704&gt;=6,U704&lt;=8.5),"6 a 8,5",IF(AND(U704&gt;=9,U704&lt;=20),"9 a 20","Fuera de rango")))))))))</f>
        <v>-3 a -1</v>
      </c>
      <c r="W704" s="11" t="n">
        <f aca="false">IF(V704="","",IF(V704="-9 a -6,5",2,IF(V704="-6 a -3,5",3,IF(V704="-3 a -1",4,IF(V704="-0,5","NORMA",IF(V704="0 a 2,5",5,IF(V704="3 a 5,5",6,IF(V704="6 a 8,5",7,IF(V704="9 a 20",8,"Fuera de rango")))))))))</f>
        <v>4</v>
      </c>
      <c r="X704" s="9" t="n">
        <v>0</v>
      </c>
      <c r="Y704" s="11" t="str">
        <f aca="false">IF(X704="","",IF(AND(X704&gt;=0,X704&lt;=4),"0 a 4",IF(AND(X704&gt;=4.5,X704&lt;=8.5),"4,5 a 8,5",IF(X704=9,"9",IF(AND(X704&gt;=9.5,X704&lt;=13),"9,5 a 13",IF(AND(X704&gt;=13.5,X704&lt;=20),"13,5 a 20",IF(AND(X704&gt;=20.5,X704&lt;=35),"20,5 a 35","Fuera de rango")))))))</f>
        <v>0 a 4</v>
      </c>
      <c r="Z704" s="11" t="n">
        <f aca="false">IF(Y704="","",IF(Y704="0 a 4",1,IF(Y704="4,5 a 8,5",2,IF(Y704="9","NORMA",IF(Y704="9,5 a 13",3,IF(Y704="13,5 a 20",4,IF(Y704="20,5 a 35",5,"Fuera de rango")))))))</f>
        <v>1</v>
      </c>
      <c r="AA704" s="9" t="n">
        <v>14</v>
      </c>
      <c r="AB704" s="10" t="str">
        <f aca="false">IF(AA704="","",IF(AND(AA704&gt;=0,AA704&lt;=9),"0 a 9",IF(AND(AA704&gt;=9.5,AA704&lt;=18.5),"9,5 a 18,5",IF(AA704=19,"19",IF(AND(AA704&gt;=19.5,AA704&lt;=28),"19,5 a 28",IF(AND(AA704&gt;=28.5,AA704&lt;=40),"28,5 a 40","Fuera de rango"))))))</f>
        <v>9,5 a 18,5</v>
      </c>
      <c r="AC704" s="11" t="n">
        <f aca="false" t="array" ref="AC704">_xlfn.IFS(AB704="","",AB704="0 a 9",1,AB704="9,5 a 18,5",2,AB704="19","NORMA",AB704="19,5 a 28",3,AB704="28,5 a 40",4,TRUE(),"Fuera de rango")</f>
        <v>2</v>
      </c>
      <c r="AD704" s="9" t="n">
        <v>4</v>
      </c>
      <c r="AE704" s="10" t="str">
        <f aca="false">IF(AD704="","",IF(AND(AD704&gt;=-10,AD704&lt;=0),"De -10 a 0",IF(AND(AD704&gt;=0.5,AD704&lt;=9.5),"0,5 a 9,5",IF(AD704=10,"10",IF(AND(AD704&gt;=10.5,AD704&lt;=20),"10,5 a 20",IF(AND(AD704&gt;=20.5,AD704&lt;=40),"20,5 a 40","Fuera de rango"))))))</f>
        <v>0,5 a 9,5</v>
      </c>
      <c r="AF704" s="12" t="n">
        <f aca="false">IF(AD704="","",IF(AND(AD704&gt;=-10,AD704&lt;=0),1,IF(AND(AD704&gt;=0.5,AD704&lt;=9.5),2,IF(AD704=10,"NORMA",IF(AND(AD704&gt;=10.5,AD704&lt;=20),3,IF(AND(AD704&gt;=20.5,AD704&lt;=40),4,""))))))</f>
        <v>2</v>
      </c>
      <c r="AG704" s="9" t="n">
        <v>9</v>
      </c>
      <c r="AH704" s="10" t="str">
        <f aca="false">IF(AG704="","",IF(AND(AG704&gt;=0,AG704&lt;=4),"0 a 4",IF(AND(AG704&gt;=4.5,AG704&lt;=8.5),"4,5 a 8,5",IF(AG704=9,"9",IF(AND(AG704&gt;=9.5,AG704&lt;=13),"9,5 a 13",IF(AND(AG704&gt;=13.5,AG704&lt;=25),"13,5 a 25","Fuera de rango"))))))</f>
        <v>9</v>
      </c>
      <c r="AI704" s="10" t="str">
        <f aca="false">IF(AH704="","",IF(AH704="0 a 4",1,IF(AH704="4,5 a 8,5",2,IF(AH704="9","NORMA",IF(AH704="9,5 a 13",3,IF(AH704="13,5 a 25",4,""))))))</f>
        <v>NORMA</v>
      </c>
      <c r="AJ704" s="9" t="n">
        <v>5</v>
      </c>
      <c r="AK704" s="10" t="str">
        <f aca="false">IF(AJ704="","",IF(AND(AJ704&gt;=-15,AJ704&lt;=-10.5),"-15 a -10,5",IF(AND(AJ704&gt;=-10,AJ704&lt;=-4),"-10 a -4",IF(AND(AJ704&gt;=-4.5,AJ704&lt;=0),"-4,5 a 0",IF(AND(AJ704&gt;=0.5,AJ704&lt;=4.5),"0,5 a 4,5",IF(AJ704=5,"5",IF(AND(AJ704&gt;=5.5,AJ704&lt;=10),"5,5 a 10",IF(AND(AJ704&gt;=10.5,AJ704&lt;=20),"10,5 a 20","Fuera de rango"))))))))</f>
        <v>5</v>
      </c>
      <c r="AL704" s="11" t="str">
        <f aca="false">IF(AK704="","",IF(AK704="-15 a -10,5",1,IF(AK704="-10 a -4",2,IF(AK704="-4,5 a 0",3,IF(AK704="0,5 a 4,5",4,IF(AK704="5","NORMA",IF(AK704="5,5 a 10",5,IF(AK704="10,5 a 20",6,"Error"))))))))</f>
        <v>NORMA</v>
      </c>
      <c r="AM704" s="9" t="n">
        <v>1</v>
      </c>
      <c r="AN704" s="10" t="str">
        <f aca="false">IF(AM704="","",IF(AND(AM704&gt;=-7.5,AM704&lt;=-5.5),"-7,5 a -5,5",IF(AND(AM704&gt;=-5,AM704&lt;=-3),"-5 a -3",IF(AND(AM704&gt;=-2.5,AM704&lt;=-0.5),"-2,5 a -0,5",IF(AM704=0,"0,00",IF(AND(AM704&gt;=0.5,AM704&lt;=2.5),"0,5 a 2,5",IF(AND(AM704&gt;=3,AM704&lt;=5),"3 a 5",IF(AND(AM704&gt;=5.5,AM704&lt;=7.5),"5,5 a 7,5",IF(AND(AM704&gt;=8,AM704&lt;=10),"8 a 10","Fuera de rango")))))))))</f>
        <v>0,5 a 2,5</v>
      </c>
      <c r="AO704" s="11" t="n">
        <f aca="false">IF(AN704="","",IF(AN704="-7,5 a -5,5",1,IF(AN704="-5 a -3",2,IF(AN704="-2,5 a -0,5",3,IF(AN704="0,00","NORMA",IF(AN704="0,5 a 2,5",4,IF(AN704="3 a 5",5,IF(AN704="5,5 a 7,5",6,IF(AN704="8 a 10",7,"Error")))))))))</f>
        <v>4</v>
      </c>
      <c r="AP704" s="9" t="n">
        <v>-3</v>
      </c>
      <c r="AQ704" s="10" t="str">
        <f aca="false">IF(AP704="","",IF(AND(AP704&gt;=-20,AP704&lt;=-9.5),"-20 a -9,5",IF(AND(AP704&gt;=-9,AP704&lt;=-6.5),"-9 a -6,5",IF(AP704=-6,"-6",IF(AND(AP704&gt;=-5.5,AP704&lt;=-3),"-5,5 a -3",IF(AND(AP704&gt;=-2.5,AP704&lt;=0),"-2,5 a 0",IF(AND(AP704&gt;=0.5,AP704&lt;=3),"0,5 a 3",IF(AND(AP704&gt;=3.5,AP704&lt;=6),"3,5 a 6",IF(AND(AP704&gt;=6.5,AP704&lt;=9),"6,5 a 9",IF(AND(AP704&gt;=9.5,AP704&lt;=20),"9,5 a 20","Fuera de rango"))))))))))</f>
        <v>-5,5 a -3</v>
      </c>
      <c r="AR704" s="11" t="n">
        <f aca="false">IF(AQ704="","",IF(AQ704="-20 a -9,5",1,IF(AQ704="-9 a -6,5",2,IF(AQ704="-6","NORMA",IF(AQ704="-5,5 a -3",3,IF(AQ704="-2,5 a 0",4,IF(AQ704="0,5 a 3",5,IF(AQ704="3,5 a 6",6,IF(AQ704="6,5 a 9",7,IF(AQ704="9,5 a 20",8,""))))))))))</f>
        <v>3</v>
      </c>
      <c r="AS704" s="9" t="n">
        <v>0</v>
      </c>
      <c r="AT704" s="10" t="str">
        <f aca="false">IF(AS704="","",IF(AND(AS704&gt;=-16,AS704&lt;=-14),"-16 a -14",IF(AND(AS704&gt;=-13.5,AS704&lt;=-11.5),"-13,5 a -11,5",IF(AND(AS704&gt;=-11,AS704&lt;=-9),"-11 a -9",IF(AND(AS704&gt;=-8.5,AS704&lt;=-6.5),"-8,5 a -6,5",IF(AND(AS704&gt;=-6,AS704&lt;=-4),"-6 a -4",IF(AND(AS704&gt;=-3.5,AS704&lt;=-1.5),"-3,5 a -1,5",IF(AND(AS704&gt;=-1,AS704&lt;=1),"-1 a 1",IF(AND(AS704&gt;=1.5,AS704&lt;=3.5),"1,5 a 3,5",IF(AND(AS704&gt;=4,AS704&lt;=6),"4 a 6",IF(AND(AS704&gt;=6.5,AS704&lt;=8.5),"6,5 a 8,5",IF(AND(AS704&gt;=9,AS704&lt;=11),"9 a 11",IF(AND(AS704&gt;=11.5,AS704&lt;=13.5),"11,5 a 13,5",IF(AND(AS704&gt;=14,AS704&lt;=16),"14 a 16",IF(AND(AS704&gt;=16.5,AS704&lt;=18.5),"16,5 a 18,5",IF(AND(AS704&gt;=19,AS704&lt;=21),"19 a 21","Fuera de rango"))))))))))))))))</f>
        <v>-1 a 1</v>
      </c>
      <c r="AU704" s="11" t="n">
        <f aca="false" t="array" ref="AU704">IF(AT704="","",_xlfn.IFS(AT704="-16 a -14",1,AT704="-13,5 a -11,5",2,AT704="-11 a -9",3,AT704="-8,5 a -6,5",4,AT704="-6 a -4",5,AT704="-3,5 a -1,5",6,AT704="-1 a 1",7,AT704="1,5 a 3,5",8,AT704="4 a 6","NORMA",AT704="6,5 a 8,5",9,AT704="9 a 11",10,AT704="11,5 a 13,5",11,AT704="14 a 16",12,AT704="16,5 a 18,5",13,AT704="19 a 21",14,TRUE(),""))</f>
        <v>7</v>
      </c>
      <c r="AV704" s="9" t="n">
        <v>1.5</v>
      </c>
      <c r="AW704" s="10" t="str">
        <f aca="false">IF(AV704="","",IF(AND(AV704&gt;=-1,AV704&lt;=-0.5),"-1 a -0,5",IF(AND(AV704&gt;-0.5,AV704&lt;=0),"De -0,5 a 0",IF(AND(AV704&gt;=0.25,AV704&lt;=0.75),"0,25 a 0,75",IF(AND(AV704&gt;=1,AV704&lt;=1.5),"1 a 1,5",IF(AND(AV704&gt;=1.75,AV704&lt;=2.25),"1,75 a 2,25",IF(AND(AV704&gt;=2.5,AV704&lt;=3),"2,5 a 3",IF(AND(AV704&gt;=3.25,AV704&lt;=3.75),"3,25 a 3,75","Fuera de rango"))))))))</f>
        <v>1 a 1,5</v>
      </c>
      <c r="AX704" s="10" t="n">
        <f aca="false">IF(AW704="","",IF(OR(AW704="-1 a -0,5",AW704="-1 a -0.5"),1,IF(OR(AW704="De -0,5 a 0",AW704="-0,5 a 0",AW704="De -0.5 a 0"),2,IF(OR(AW704="0,25 a 0,75",AW704="0.25 a 0.75"),"NORMA",IF(OR(AW704="1 a 1,5",AW704="1 a 1.5"),3,IF(OR(AW704="1,75 a 2,25",AW704="1.75 a 2.25"),4,IF(OR(AW704="2,5 a 3",AW704="2.5 a 3"),5,IF(OR(AW704="3,25 a 3,75",AW704="3.25 a 3.75"),6,""))))))))</f>
        <v>3</v>
      </c>
      <c r="AY704" s="9" t="n">
        <v>-9</v>
      </c>
      <c r="AZ704" s="10" t="str">
        <f aca="false">IF(AY704="","",IF(AND(AY704&gt;=-20,AY704&lt;=-9.5),"-20 a -9,5",IF(AND(AY704&gt;=-9,AY704&lt;=-6.5),"-9 a -6,5",IF(AY704=-6,"-6",IF(AND(AY704&gt;=-5.5,AY704&lt;=-3),"-5,5 a -3",IF(AND(AY704&gt;=-2.5,AY704&lt;=0),"-2,5 a 0",IF(AND(AY704&gt;=0.5,AY704&lt;=3),"0,5 a 3",IF(AND(AY704&gt;=3.5,AY704&lt;=6),"3,5 a 6","Fuera de rango"))))))))</f>
        <v>-9 a -6,5</v>
      </c>
      <c r="BA704" s="11" t="n">
        <f aca="false">IF(AZ704="","",IF(AZ704="-20 a -9,5",1,IF(AZ704="-9 a -6,5",2,IF(AZ704="-6","NORMA",IF(AZ704="-5,5 a -3",3,IF(AZ704="-2,5 a 0",4,IF(AZ704="0,5 a 3",5,IF(AZ704="3,5 a 6",6,""))))))))</f>
        <v>2</v>
      </c>
      <c r="BB704" s="9" t="n">
        <v>0</v>
      </c>
      <c r="BC704" s="10" t="str">
        <f aca="false" t="array" ref="BC704">IF(BB704="","",_xlfn.IFS(AND(BB704&gt;=0,BB704&lt;=2),"0 a 2",AND(BB704&gt;=2.5,BB704&lt;=4.5),"2,5 a 4,5",AND(BB704&gt;=5,BB704&lt;=7),"5 a 7",AND(BB704&gt;=7.5,BB704&lt;=9.5),"7,5 a 9,5",AND(BB704&gt;=10,BB704&lt;=12),"10 a 12",AND(BB704&gt;=12.5,BB704&lt;=14.5),"12,5 a 14,5",BB704=15,"15",AND(BB704&gt;=15.5,BB704&lt;=17.5),"15,5 a 17,5",AND(BB704&gt;=18,BB704&lt;=20),"18 a 20",AND(BB704&gt;=20.5,BB704&lt;=22.5),"20,5 a 22,5",AND(BB704&gt;=23,BB704&lt;=25),"23 a 25",TRUE(),"Fuera de rango"))</f>
        <v>0 a 2</v>
      </c>
      <c r="BD704" s="11" t="n">
        <f aca="false" t="array" ref="BD704">IF(BC704="","",_xlfn.IFS(BC704="0 a 2",1,BC704="2,5 a 4,5",2,BC704="5 a 7",3,BC704="7,5 a 9,5",4,BC704="10 a 12",5,BC704="12,5 a 14,5",6,BC704="15","NORMA",BC704="15,5 a 17,5",7,BC704="18 a 20",8,BC704="20,5 a 22,5",9,BC704="23 a 25",10,TRUE(),"Fuera de rango"))</f>
        <v>1</v>
      </c>
      <c r="BE704" s="9" t="n">
        <v>18</v>
      </c>
      <c r="BF704" s="10" t="str">
        <f aca="false">IF(BE704="","",IF(AND(BE704&gt;=-20,BE704&lt;=-10),"-20 a -10",IF(AND(BE704&gt;=-9.5,BE704&lt;=0.5),"-9,5 a 0,5",IF(AND(BE704&gt;=1,BE704&lt;=11),"1 a 11",IF(AND(BE704&gt;=11.5,BE704&lt;=20.5),"11,5 a 20,5",IF(BE704=21,"21",IF(AND(BE704&gt;=21.5,BE704&lt;=31.5),"21,5 a 31,5",IF(AND(BE704&gt;=32,BE704&lt;=42),"32 a 42","Fuera de rango"))))))))</f>
        <v>11,5 a 20,5</v>
      </c>
      <c r="BG704" s="11" t="n">
        <f aca="false">IF(BF704="","",IF(BF704="-20 a -10",1,IF(BF704="-9,5 a 0,5",2,IF(BF704="1 a 11",3,IF(BF704="11,5 a 20,5",4,IF(BF704="21","NORMA",IF(BF704="21,5 a 31,5",5,IF(BF704="32 a 42",6,""))))))))</f>
        <v>4</v>
      </c>
      <c r="BH704" s="9" t="n">
        <v>6</v>
      </c>
      <c r="BI704" s="10" t="str">
        <f aca="false">IF(BH704="","",IF(AND(BH704&gt;=-20,BH704&lt;=-15),"-20 a -15",IF(AND(BH704&gt;=-14.5,BH704&lt;=-9.5),"-14,5 a -9,5",IF(AND(BH704&gt;=-9,BH704&lt;=-4),"-9 a -4",IF(AND(BH704&gt;=-3.5,BH704&lt;=2.5),"-3,5 a 2,5",IF(AND(BH704&gt;=3,BH704&lt;=8),"3 a 8",IF(AND(BH704&gt;=8.5,BH704&lt;=14.5),"8,5 a 14,5",IF(BH704=15,"15",IF(AND(BH704&gt;=15.5,BH704&lt;=20.5),"15,5 a 20,5",IF(AND(BH704&gt;=21,BH704&lt;=26),"21 a 26","Fuera de rango"))))))))))</f>
        <v>3 a 8</v>
      </c>
      <c r="BJ704" s="11" t="n">
        <f aca="false">IF(BI704="","",IF(BI704="-20 a -15",1,IF(BI704="-14,5 a -9,5",2,IF(BI704="-9 a -4",3,IF(BI704="-3,5 a 2,5",4,IF(BI704="3 a 8",5,IF(BI704="8,5 a 14,5",6,IF(BI704="15","NORMA",IF(BI704="15,5 a 20,5",7,IF(BI704="21 a 26",8,IF(BI704="26,5 a 31,5",9,"")))))))))))</f>
        <v>5</v>
      </c>
      <c r="BK704" s="9" t="n">
        <v>0</v>
      </c>
      <c r="BL704" s="10" t="str">
        <f aca="false">IF(BK704="","",IF(AND(BK704&gt;=0,BK704&lt;=2),"0 - 2",IF(AND(BK704&gt;=2.5,BK704&lt;=4.5),"2,5 - 4,5",IF(AND(BK704&gt;=5,BK704&lt;=7),"5 - 7",IF(AND(BK704&gt;=7.5,BK704&lt;=9.5),"7,5 - 9,5",IF(AND(BK704&gt;=10,BK704&lt;=12),"10 - 12",IF(AND(BK704&gt;=12.5,BK704&lt;=13.5),"12,5 - 13,5",IF(BK704=14,"14",IF(AND(BK704&gt;=14.5,BK704&lt;=16.5),"14,5 - 16,5",IF(AND(BK704&gt;=17,BK704&lt;=19),"17 - 19",IF(AND(BK704&gt;=19.5,BK704&lt;=21.5),"19,5 - 21,5",IF(AND(BK704&gt;=22,BK704&lt;=24),"22 - 24",IF(AND(BK704&gt;=24.5,BK704&lt;=26.5),"24,5 - 26,5",IF(AND(BK704&gt;=27,BK704&lt;=29),"27 - 29",IF(AND(BK704&gt;=29.5,BK704&lt;=30),"29,5 - 30","Fuera de rango")))))))))))))))</f>
        <v>0 - 2</v>
      </c>
      <c r="BM704" s="11" t="n">
        <f aca="false">IF(BL704="","",IF(BL704="0 - 2",1,IF(BL704="2,5 - 4,5",2,IF(BL704="5 - 7",3,IF(BL704="7,5 - 9,5",4,IF(BL704="10 - 12",5,IF(BL704="12,5 - 13,5",6,IF(BL704="14","NORMA",IF(BL704="14,5 - 16,5",7,IF(BL704="17 - 19",8,IF(BL704="19,5 - 21,5",9,IF(BL704="22 - 24",10,IF(BL704="24,5 - 26,5",11,IF(BL704="27 - 29",12,IF(BL704="29,5 - 30",13,"")))))))))))))))</f>
        <v>1</v>
      </c>
      <c r="BN704" s="9" t="n">
        <v>16</v>
      </c>
      <c r="BO704" s="11" t="str">
        <f aca="false">IF(BN704="","",IF(AND(BN704&gt;=-20,BN704&lt;=-10),"-20 a -10",IF(AND(BN704&gt;=-9.5,BN704&lt;=0.5),"-9,5 a 0,5",IF(AND(BN704&gt;=1,BN704&lt;=11),"1 a 11",IF(AND(BN704&gt;=11.5,BN704&lt;=21.5),"11,5 a 21,5",IF(BN704=22,"22",IF(AND(BN704&gt;=22.5,BN704&lt;=32.5),"22,5 a 32,5",IF(AND(BN704&gt;=33,BN704&lt;=43),"33 a 43","Fuera de rango"))))))))</f>
        <v>11,5 a 21,5</v>
      </c>
      <c r="BP704" s="11" t="n">
        <f aca="false">IF(BO704="","",IF(BO704="-20 a -10",1,IF(BO704="-9,5 a 0,5",2,IF(BO704="1 a 11",3,IF(BO704="11,5 a 21,5",4,IF(BO704="22","NORMA",IF(BO704="22,5 a 32,5",5,IF(BO704="33 a 43",6,""))))))))</f>
        <v>4</v>
      </c>
      <c r="BQ704" s="9" t="n">
        <v>11</v>
      </c>
      <c r="BR704" s="10" t="str">
        <f aca="false">IF(BQ704="","",IF(AND(BQ704&gt;=-20,BQ704&lt;=-15),"-20 a -15",IF(AND(BQ704&gt;=-14.5,BQ704&lt;=-9.5),"-14,5 a -9,5",IF(AND(BQ704&gt;=-9,BQ704&lt;=-4),"-9 a -4",IF(AND(BQ704&gt;=-3.5,BQ704&lt;=2.5),"-3,5 a 2,5",IF(AND(BQ704&gt;=3,BQ704&lt;=8),"3 a 8",IF(AND(BQ704&gt;=8.5,BQ704&lt;=13.5),"8,5 a 13,5",IF(AND(BQ704&gt;=14,BQ704&lt;=17.5),"14 a 17,5",IF(BQ704=18,"18",IF(AND(BQ704&gt;=18.5,BQ704&lt;=23.5),"18,5 a 23,5",IF(AND(BQ704&gt;=24,BQ704&lt;=29),"24 a 29",IF(AND(BQ704&gt;=29.5,BQ704&lt;=34.5),"29,5 a 34,5",IF(AND(BQ704&gt;=35,BQ704&lt;=40),"35 a 40","Fuera de rango")))))))))))))</f>
        <v>8,5 a 13,5</v>
      </c>
      <c r="BS704" s="11" t="n">
        <f aca="false">IF(BR704="","",IF(BR704="-20 a -15",1,IF(BR704="-14,5 a -9,5",2,IF(BR704="-9 a -4",3,IF(BR704="-3,5 a 2,5",4,IF(BR704="3 a 8",5,IF(BR704="8,5 a 13,5",6,IF(BR704="14 a 17,5",7,IF(BR704="18","NORMA",IF(BR704="18,5 a 23,5",8,IF(BR704="24 a 29",9,IF(BR704="29,5 a 34,5",10,IF(BR704="35 a 40",11,"")))))))))))))</f>
        <v>6</v>
      </c>
      <c r="BT704" s="9" t="n">
        <v>1</v>
      </c>
      <c r="BU704" s="10" t="str">
        <f aca="false">IF(BT704="","",IF(AND(BT704&gt;=-20,BT704&lt;=-18),"-20 a -18",IF(AND(BT704&gt;=-17.5,BT704&lt;=-15.5),"-17,5 a -15,5",IF(AND(BT704&gt;=-15,BT704&lt;=-13),"-15 a -13",IF(AND(BT704&gt;=-12.5,BT704&lt;=-10.5),"-12,5 a -10,5",IF(AND(BT704&gt;=-10,BT704&lt;=-8),"-10 a -8",IF(AND(BT704&gt;=-7.5,BT704&lt;=-5.5),"-7,5 a -5,5",IF(AND(BT704&gt;=-5,BT704&lt;=-3),"-5 a -3",IF(AND(BT704&gt;=-2.5,BT704&lt;=-0.5),"-2,5 a -0,5",IF(BT704=0,"0",IF(AND(BT704&gt;=0.5,BT704&lt;=2.5),"0,5 a 2,5",IF(AND(BT704&gt;=3,BT704&lt;=5),"3 a 5",IF(AND(BT704&gt;=5.5,BT704&lt;=7.5),"5,5 a 7,5",IF(AND(BT704&gt;=8,BT704&lt;=10),"8 a 10",IF(AND(BT704&gt;=10.5,BT704&lt;=12.5),"10,5 a 12,5",IF(AND(BT704&gt;=13,BT704&lt;=15),"13 a 15",IF(AND(BT704&gt;=15.5,BT704&lt;=17.5),"15,5 a 17,5",IF(AND(BT704&gt;=18,BT704&lt;=20),"18 a 20","Fuera de rango"))))))))))))))))))</f>
        <v>0,5 a 2,5</v>
      </c>
      <c r="BV704" s="11" t="n">
        <f aca="false">IF(BT704="","",IF(BT704=0,"NORMA",IF(AND(BT704&gt;=-20,BT704&lt;=-18),2,IF(AND(BT704&gt;=-17.5,BT704&lt;=-15.5),2,IF(AND(BT704&gt;=-15,BT704&lt;=-13),3,IF(AND(BT704&gt;=-12.5,BT704&lt;=-10.5),4,IF(AND(BT704&gt;=-10,BT704&lt;=-8),5,IF(AND(BT704&gt;=-7.5,BT704&lt;=-5.5),6,IF(AND(BT704&gt;=-5,BT704&lt;=-3),7,IF(AND(BT704&gt;=-2.5,BT704&lt;=-0.5),8,IF(AND(BT704&gt;=0.5,BT704&lt;=2.5),9,IF(AND(BT704&gt;=3,BT704&lt;=5),10,IF(AND(BT704&gt;=5.5,BT704&lt;=7.5),11,IF(AND(BT704&gt;=8,BT704&lt;=10),12,IF(AND(BT704&gt;=10.5,BT704&lt;=12.5),13,IF(AND(BT704&gt;=13,BT704&lt;=15),14,IF(AND(BT704&gt;=15.5,BT704&lt;=17.5),15,IF(AND(BT704&gt;=18,BT704&lt;=20),16,"Fuera de rango"))))))))))))))))))</f>
        <v>9</v>
      </c>
      <c r="BW704" s="9" t="n">
        <v>-3</v>
      </c>
      <c r="BX704" s="10" t="n">
        <f aca="false">18.5- (0.3*H704)</f>
        <v>5.9</v>
      </c>
      <c r="BY704" s="10" t="n">
        <f aca="false">(BW704)-(BX704)</f>
        <v>-8.9</v>
      </c>
      <c r="BZ704" s="10" t="str">
        <f aca="false">IF(BY704="","",IF(BY704&lt;-27.5,"De -30 a -28",IF(BY704&lt;-25,"De -27,5 a -25,5",IF(BY704&lt;-22.5,"De -25 a -23",IF(BY704&lt;-20,"De -22,5 a -20,5",IF(BY704&lt;-17.5,"De -20 a -18",IF(BY704&lt;-15,"De -17,5 a -15,5",IF(BY704&lt;-12.5,"De -15 a -13",IF(BY704&lt;-10,"De -12,5 a -10,5",IF(BY704&lt;-7.5,"De -10 a -8",IF(BY704&lt;-5,"De -7,5 a -5,5",IF(BY704&lt;-2.5,"De -5 a -3",IF(BY704&lt;0,"De -2,5 a -0,5",IF(BY704&lt;2.5,"De 0 a 2",IF(BY704&lt;5,"De 2,5 a 4,5",IF(BY704&lt;7.5,"De 5 a 7",IF(BY704&lt;10,"De 7,5 a 9,5",IF(BY704&lt;12.5,"De 10 a 12",IF(BY704&lt;15,"De 12,5 a 14,5",IF(BY704&lt;17.5,"De 15 a 17",IF(BY704&lt;20,"De 17,5 a 19,5",IF(BY704&lt;22.5,"De 20 a 22",IF(BY704&lt;25,"De 22,5 a 24,5",IF(BY704&lt;27.5,"De 25 a 27","De 27,5 a 30"))))))))))))))))))))))))</f>
        <v>De -10 a -8</v>
      </c>
      <c r="CA704" s="12" t="n">
        <f aca="false">IF(BY704="","",IF(BY704&lt;=-28,1,IF(BY704&lt;=-25.5,2,IF(BY704&lt;=-23,3,IF(BY704&lt;=-20.5,4,IF(BY704&lt;=-18,5,IF(BY704&lt;=-15.5,6,IF(BY704&lt;=-13,7,IF(BY704&lt;=-10.5,8,IF(BY704&lt;=-8,9,IF(BY704&lt;=-5.5,10,IF(BY704&lt;=-3,11,IF(BY704&lt;=-0.5,12,IF(BY704&lt;=2,13,IF(BY704&lt;=4.5,14,IF(BY704&lt;=7,15,IF(BY704&lt;=9.5,16,IF(BY704&lt;=12,17,IF(BY704&lt;=14.5,18,IF(BY704&lt;=17,19,IF(BY704&lt;=19.5,20,IF(BY704&lt;=22,21,IF(BY704&lt;=24.5,22,IF(BY704&lt;=27,23,IF(BY704&lt;=30,24,"Fuera de rango")))))))))))))))))))))))))</f>
        <v>9</v>
      </c>
      <c r="CB704" s="9" t="n">
        <v>-3.25</v>
      </c>
      <c r="CC704" s="10" t="n">
        <f aca="false">18.5- (0.3*H704)</f>
        <v>5.9</v>
      </c>
      <c r="CD704" s="10" t="n">
        <f aca="false">(CB704)-(CC704)</f>
        <v>-9.15</v>
      </c>
      <c r="CE704" s="10" t="str">
        <f aca="false">IF(CD704="","",IF(CD704&lt;-27.5,"De -30 a -28",IF(CD704&lt;-25,"De -27,5 a -25,5",IF(CD704&lt;-22.5,"De -25 a -23",IF(CD704&lt;-20,"De -22,5 a -20,5",IF(CD704&lt;-17.5,"De -20 a -18",IF(CD704&lt;-15,"De -17,5 a -15,5",IF(CD704&lt;-12.5,"De -15 a -13",IF(CD704&lt;-10,"De -12,5 a -10,5",IF(CD704&lt;-7.5,"De -10 a -8",IF(CD704&lt;-5,"De -7,5 a -5,5",IF(CD704&lt;-2.5,"De -5 a -3",IF(CD704&lt;0,"De -2,5 a -0,5",IF(CD704&lt;=2,"De 0 a 2",IF(CD704&lt;=4.5,"De 2,5 a 4,5",IF(CD704&lt;=7,"De 5 a 7",IF(CD704&lt;=9.5,"De 7,5 a 9,5",IF(CD704&lt;=12,"De 10 a 12",IF(CD704&lt;=14.5,"De 12,5 a 14,5",IF(CD704&lt;=17,"De 15 a 17",IF(CD704&lt;=19.5,"De 17,5 a 19,5",IF(CD704&lt;=22,"De 20 a 22",IF(CD704&lt;=24.5,"De 22,5 a 24,5",IF(CD704&lt;=27,"De 25 a 27","De 27,5 a 30"))))))))))))))))))))))))</f>
        <v>De -10 a -8</v>
      </c>
      <c r="CF704" s="12" t="n">
        <f aca="false">IF(CD704="","",IF(CD704&lt;-27.5,1,IF(CD704&lt;-25,2,IF(CD704&lt;-22.5,3,IF(CD704&lt;-20,4,IF(CD704&lt;-17.5,5,IF(CD704&lt;-15,6,IF(CD704&lt;-12.5,7,IF(CD704&lt;-10,8,IF(CD704&lt;-7.5,9,IF(CD704&lt;-5,10,IF(CD704&lt;-2.5,11,IF(CD704&lt;0,12,IF(CD704&lt;2.5,13,IF(CD704&lt;5,14,IF(CD704&lt;7.5,15,IF(CD704&lt;10,16,IF(CD704&lt;12.5,17,IF(CD704&lt;15,18,IF(CD704&lt;17.5,19,IF(CD704&lt;20,20,IF(CD704&lt;22.5,21,IF(CD704&lt;25,22,IF(CD704&lt;27.5,23,24))))))))))))))))))))))))</f>
        <v>9</v>
      </c>
      <c r="CG704" s="9" t="n">
        <v>-1.5</v>
      </c>
      <c r="CH704" s="10" t="str">
        <f aca="false">IF(CG704="","",IF(AND(CG704&gt;=-10,CG704&lt;=-9.5),"-10 a -9,5",IF(AND(CG704&gt;-9.5,CG704&lt;=-8.5),"-9 a -8,5",IF(AND(CG704&gt;-8.5,CG704&lt;=-7.5),"-8 a -7,5",IF(AND(CG704&gt;-7.5,CG704&lt;=-6.5),"-7 a -6,5",IF(AND(CG704&gt;-6.5,CG704&lt;=-5.5),"-6 a -5,5",IF(AND(CG704&gt;-5.5,CG704&lt;=-4.5),"-5 a -4,5",IF(AND(CG704&gt;-4.5,CG704&lt;=-3.5),"-4 a -3,5",IF(AND(CG704&gt;-3.5,CG704&lt;=-2.5),"-3 a -2,5",IF(CG704=-2.25,"-2,25",IF(AND(CG704&gt;-2.5,CG704&lt;=-1.5),"-2 a -1,5",IF(AND(CG704&gt;-1.5,CG704&lt;=-0.5),"-1 a -0,5",IF(AND(CG704&gt;-0.5,CG704&lt;=0.5),"0 a 0,5",IF(AND(CG704&gt;0.5,CG704&lt;=1.5),"1 a 1,5",IF(AND(CG704&gt;1.5,CG704&lt;=2.5),"2 a 2,5",IF(AND(CG704&gt;2.5,CG704&lt;=3.5),"3 a 3,5",IF(AND(CG704&gt;3.5,CG704&lt;=4.5),"4 a 4,5",IF(AND(CG704&gt;4.5,CG704&lt;=5.5),"5 a 5,5",IF(AND(CG704&gt;5.5,CG704&lt;=6.5),"6 a 6,5",IF(AND(CG704&gt;6.5,CG704&lt;=7.5),"7 a 7,5",IF(AND(CG704&gt;7.5,CG704&lt;=8.5),"8 a 8,5",IF(AND(CG704&gt;8.5,CG704&lt;=9.5),"9 a 9,5",IF(CG704&gt;=10,"10","Fuera de rango")))))))))))))))))))))))</f>
        <v>-2 a -1,5</v>
      </c>
      <c r="CI704" s="11" t="n">
        <f aca="false">IF(CG704="","",IF(CG704=-2.25,"NORMA",IF(CG704&lt;=-9.5,1,IF(CG704&lt;=-8.5,2,IF(CG704&lt;=-7.5,3,IF(CG704&lt;=-6.5,4,IF(CG704&lt;=-5.5,5,IF(CG704&lt;=-4.5,6,IF(CG704&lt;=-3.5,7,IF(CG704&lt;=-2.5,8,IF(CG704&lt;=-1.5,9,IF(CG704&lt;=-0.5,10,IF(CG704&lt;=0.5,11,IF(CG704&lt;=1.5,12,IF(CG704&lt;=2.5,13,IF(CG704&lt;=3.5,14,IF(CG704&lt;=4.5,15,IF(CG704&lt;=5.5,16,IF(CG704&lt;=6.5,17,IF(CG704&lt;=7.5,18,IF(CG704&lt;=8.5,19,IF(CG704&lt;=9.5,20,IF(CG704=10,21,"Fuera de rango")))))))))))))))))))))))</f>
        <v>9</v>
      </c>
      <c r="CJ704" s="9" t="n">
        <v>2.25</v>
      </c>
      <c r="CK704" s="10" t="str">
        <f aca="false">IF(CJ704="","",IF(AND(CJ704&gt;=-6,CJ704&lt;=-5.5),"-6 a -5,5",IF(AND(CJ704&gt;-5.5,CJ704&lt;=-4.5),"-5 a -4,5",IF(AND(CJ704&gt;-4.5,CJ704&lt;=-3.5),"-4 a -3,5",IF(AND(CJ704&gt;-3.5,CJ704&lt;=-2.5),"-3 a -2,5",IF(AND(CJ704&gt;-2.5,CJ704&lt;=-1.5),"-2 a -1,5",IF(AND(CJ704&gt;-1.5,CJ704&lt;=-0.5),"-1 a -0,5",IF(AND(CJ704&gt;-0.5,CJ704&lt;=0.5),"0 a 0,5",IF(AND(CJ704&gt;0.5,CJ704&lt;=1.5),"1 a 1,5",IF(AND(CJ704&gt;1.5,CJ704&lt;2.5),"2",IF(AND(CJ704&gt;=2.5,CJ704&lt;=3),"2,5 a 3",IF(AND(CJ704&gt;3,CJ704&lt;=4),"3,5 a 4",IF(AND(CJ704&gt;4,CJ704&lt;=5),"4,5 a 5",IF(AND(CJ704&gt;5,CJ704&lt;=6),"5,5 a 6",IF(AND(CJ704&gt;6,CJ704&lt;=7),"6,5 a 7",IF(AND(CJ704&gt;7,CJ704&lt;=8),"7,5 a 8",IF(AND(CJ704&gt;8,CJ704&lt;=9.5),"8,5 a 9,5",IF(CJ704=10,"10","Fuera de rango"))))))))))))))))))</f>
        <v>2</v>
      </c>
      <c r="CL704" s="11" t="str">
        <f aca="false">IF(CK704="","",IF(OR(CK704="-6 a -5,5",CK704="-6 - -5,5"),1,IF(OR(CK704="-5 a -4,5",CK704="-5 - -4,5"),2,IF(OR(CK704="-4 a -3,5",CK704="-4 - -3,5"),3,IF(OR(CK704="-3 a -2,5",CK704="-3 - -2,5"),4,IF(OR(CK704="-2 a -1,5",CK704="-2 - -1,5"),5,IF(OR(CK704="-1 a -0,5",CK704="-1 - -0,5"),6,IF(OR(CK704="0 a 0,5",CK704="0 - 0,5"),7,IF(OR(CK704="1 a 1,5",CK704="1 - 1,5"),8,IF(CK704="2","NORMA",IF(OR(CK704="2,5 a 3",CK704="2,5 - 3"),9,IF(OR(CK704="3,5 a 4",CK704="3,5 - 4"),10,IF(OR(CK704="4,5 a 5",CK704="4,5 - 5"),11,IF(OR(CK704="5,5 a 6",CK704="5,5 - 6"),12,IF(OR(CK704="6,5 a 7",CK704="6,5 - 7"),13,IF(OR(CK704="7,5 a 8",CK704="7,5 - 8"),14,IF(OR(CK704="8,5 a 9",CK704="8,5 - 9,5",CK704="9 a 9,5"),15,IF(CK704="10",15,IF(OR(CK704="0,5 a 1",CK704="0,5 - 1"),7,"Fuera de rango")))))))))))))))))))</f>
        <v>NORMA</v>
      </c>
      <c r="CO704" s="10" t="str">
        <f aca="false">IF(CM704&gt;0,"EME"," ")</f>
        <v> </v>
      </c>
      <c r="CQ704" s="10" t="str">
        <f aca="false">IF(CP704&gt;0,"0", " ")</f>
        <v> </v>
      </c>
      <c r="CR704" s="10" t="str">
        <f aca="false">IF(CP704&gt;0,"EME"," ")</f>
        <v> </v>
      </c>
      <c r="CS704" s="9" t="n">
        <v>0</v>
      </c>
      <c r="CV704" s="9" t="n">
        <v>0.25</v>
      </c>
      <c r="CY704" s="9" t="n">
        <v>0</v>
      </c>
      <c r="DB704" s="9" t="n">
        <v>0</v>
      </c>
      <c r="DC704" s="11" t="str">
        <f aca="false">IF(DB704&lt;0,"2"," ")</f>
        <v> </v>
      </c>
      <c r="DD704" s="11" t="str">
        <f aca="false">IF(DB704&lt;0,"MIO"," ")</f>
        <v> </v>
      </c>
      <c r="DE704" s="9" t="n">
        <v>0</v>
      </c>
      <c r="DF704" s="10" t="str">
        <f aca="false">IF(DE704&lt;0,"3"," ")</f>
        <v> </v>
      </c>
      <c r="DG704" s="10" t="str">
        <f aca="false">IF(DE704&lt;0,"AST"," ")</f>
        <v> </v>
      </c>
      <c r="DH704" s="9" t="n">
        <v>-0.25</v>
      </c>
      <c r="DI704" s="10" t="str">
        <f aca="false">IF(DH704&lt;0,"3"," ")</f>
        <v>3</v>
      </c>
      <c r="DJ704" s="10" t="str">
        <f aca="false">IF(DH704&lt;0,"AST"," ")</f>
        <v>AST</v>
      </c>
      <c r="DK704" s="9" t="n">
        <v>0.25</v>
      </c>
      <c r="DL704" s="10" t="str">
        <f aca="false">IF(DK704&gt;0,"4"," ")</f>
        <v>4</v>
      </c>
      <c r="DM704" s="10" t="str">
        <f aca="false">IF(DK704&gt;0,"PRE"," ")</f>
        <v>PRE</v>
      </c>
      <c r="DN704" s="9" t="n">
        <v>0.25</v>
      </c>
      <c r="DO704" s="10" t="str">
        <f aca="false">IF(DN704&gt;0,"4"," ")</f>
        <v>4</v>
      </c>
      <c r="DP704" s="10" t="str">
        <f aca="false">IF(DN704&gt;0,"PRE"," ")</f>
        <v>PRE</v>
      </c>
      <c r="DS704" s="12" t="str">
        <f aca="false">CONCATENATE(CO704,CU704,DA704,DG704,DM704)</f>
        <v>  PRE</v>
      </c>
      <c r="DT704" s="10" t="e">
        <f aca="false" t="array" ref="DT704">_xlfn.IFS(DS704="EME    ","0", DS704=" HIP   ","1", DS704="  MIO  ","2", DS704="   AST ","3", DS704="    PRE","4", DS704="EME   PRE","5", DS704=" HIP  PRE","6", DS704=" HIP AST ","7", DS704="  MIO PRE","8", DS704="  MIOAST ","9", DS704="   ASTPRE","10",DS704=" HIP ASTPRE","11", DS704="  MIOASTPRE","12", DS704="     ","0")</f>
        <v>#N/A</v>
      </c>
      <c r="DV704" s="1" t="e">
        <f aca="false" t="array" ref="DV704">_xlfn.IFS(DU704="SI","2", DU704="NO","1")</f>
        <v>#N/A</v>
      </c>
      <c r="DX704" s="11" t="str">
        <f aca="false">IF(DW704=0,"1","2")</f>
        <v>1</v>
      </c>
      <c r="DY704" s="11" t="str">
        <f aca="false" t="array" ref="DY704">_xlfn.IFS(DW704=0,"0", DW704=0.25, "1", DW704=0.5,"2", DW704=0.75,"3", DW704=1,"4",DW704=1.25,"5", DW704=1.5,"6", DW704=1.75,"7", DW704=2,"8")</f>
        <v>0</v>
      </c>
      <c r="EA704" s="11" t="str">
        <f aca="false">IF(DZ704=0,"1","2")</f>
        <v>1</v>
      </c>
      <c r="EB704" s="11" t="str">
        <f aca="false" t="array" ref="EB704">_xlfn.IFS(DZ704=0,"0", DZ704=0.25, "1", DZ704=0.5,"2", DZ704=0.75,"3", DZ704=1,"4",DZ704=1.25,"5", DZ704=1.5,"6", DZ704=1.75,"7", DZ704=2,"8")</f>
        <v>0</v>
      </c>
      <c r="ED704" s="10" t="str">
        <f aca="false">IF(EC704=0,"1","2")</f>
        <v>1</v>
      </c>
      <c r="EE704" s="11" t="str">
        <f aca="false" t="array" ref="EE704">_xlfn.IFS(EC704=0,"0", EC704=-0.25, "1", EC704=-0.5,"2", EC704=-0.75,"3", EC704=-1,"4",EC704=-1.25,"5", EC704=-1.5,"6", EC704=-1.75,"7", EC704=-2,"8", EC704=-2.25,"9",EC704=-2.5,"10", EC704=-2.75,"11", EC704=-3,"12", EC704=-3.25,"13", EC704=-3.5,"14", EC704=-3.75,"15",EC704=-4,"16")</f>
        <v>0</v>
      </c>
      <c r="EG704" s="10" t="str">
        <f aca="false">IF(EF704=0,"1","2")</f>
        <v>1</v>
      </c>
      <c r="EH704" s="11" t="str">
        <f aca="false" t="array" ref="EH704">_xlfn.IFS(EF704=0,"0", EF704=-0.25, "1", EF704=-0.5,"2", EF704=-0.75,"3", EF704=-1,"4",EF704=-1.25,"5", EF704=-1.5,"6", EF704=-1.75,"7", EF704=-2,"8", EF704=-2.25,"9",EF704=-2.5,"10", EF704=-2.75,"11", EF704=-3,"12", EF704=-3.25,"13", EF704=-3.5,"14", EF704=-3.75,"15",EF704=-4,"16")</f>
        <v>0</v>
      </c>
      <c r="EJ704" s="11" t="str">
        <f aca="false">IF(EI704=0,"1","2")</f>
        <v>1</v>
      </c>
      <c r="EK704" s="11" t="str">
        <f aca="false" t="array" ref="EK704">_xlfn.IFS(EI704=0,"0", EI704=-0.25, "1", EI704=-0.5,"2", EI704=-0.75,"3", EI704=-1,"4",EI704=-1.25,"5", EI704=-1.5,"6", EI704=-1.75,"7", EI704=-2,"8", EI704=-2.25,"9", EI704=-2.25,"9",EI704=-2.5,"10", EI704=-2.75,"11", EI704=-3,"12", EI704=-3.25,"13", EI704=-3.5,"14", EI704=-3.75,"15",EI704=-4,"16", EI704=0.25, "17", EI704=0.5, "18")</f>
        <v>0</v>
      </c>
      <c r="EM704" s="11" t="str">
        <f aca="false">IF(EL704=0,"1","2")</f>
        <v>1</v>
      </c>
      <c r="EN704" s="11" t="str">
        <f aca="false" t="array" ref="EN704">_xlfn.IFS(EL704=0.25,"17",EL704=0.5,"18", EL704=0,"0", EL704=-0.25, "1", EL704=-0.5,"2", EL704=-0.75,"3", EL704=-1,"4",EL704=-1.25,"5", EL704=-1.5,"6", EL704=-1.75,"7", EL704=-2,"8",EL704= -2.25,"9",EL704=-2.5,"10",EL704= -2.75,"11",EL704= -3,"12",EL704= -3.25,"13",EL704= -3.5,"14",EL704= -3.75,"15",EL704=-4,"16")</f>
        <v>0</v>
      </c>
      <c r="EP704" s="11" t="str">
        <f aca="false">IF(EO704=0,"1","2")</f>
        <v>1</v>
      </c>
      <c r="EQ704" s="11" t="str">
        <f aca="false" t="array" ref="EQ704">_xlfn.IFS(EO704=0,"0", EO704=0.25, "1", EO704=0.5,"2", EO704=0.75,"3", EO704=1,"4",EO704=1.25,"5", EO704=1.5,"6", EO704=1.75,"7", EO704=2,"8", EO704=2.25,"9", EO704=2.25,"9",EO704=2.5,"10", EO704=2.75,"11", EO704=3,"12", EO704=3.25,"13", EO704=3.5,"14", EO704=3.75,"15",EO704=4,"16", EO704=-0.25, "17", bq=-0.5, "18")</f>
        <v>0</v>
      </c>
      <c r="ES704" s="11" t="str">
        <f aca="false">IF(ER704=0,"1","2")</f>
        <v>1</v>
      </c>
      <c r="ET704" s="11" t="str">
        <f aca="false" t="array" ref="ET704">_xlfn.IFS(ER704=0,"0", ER704=0.25, "1", ER704=0.5,"2", ER704=0.75,"3", ER704=1,"4",ER704=1.25,"5", ER704=1.5,"6", ER704=1.75,"7", ER704=2,"8", ER704=2.25,"9", ER704=2.25,"9",ER704=2.5,"10", ER704=2.75,"11", ER704=3,"12", ER704=3.25,"13", ER704=3.5,"14", ER704=3.75,"15",ER704=4,"16", ER704=-0.25, "17", bq=-0.5, "18")</f>
        <v>0</v>
      </c>
      <c r="EV704" s="14" t="e">
        <f aca="false">VLOOKUP(EU704,LEYENDA!$G$2:$H$8,2,TRUE())</f>
        <v>#N/A</v>
      </c>
      <c r="EW704" s="14" t="e">
        <f aca="false" t="array" ref="EW704">_xlfn.IFS(EV704="0-5","1", EV704="6-12","2", EV704="13-18","3", EV704="19-24","4", EV704="25-36","5", EV704="37-48","6", EV704="49-60","7")</f>
        <v>#N/A</v>
      </c>
    </row>
    <row r="705" customFormat="false" ht="13.5" hidden="false" customHeight="false" outlineLevel="0" collapsed="false">
      <c r="A705" s="1" t="n">
        <v>278</v>
      </c>
      <c r="B705" s="2" t="n">
        <v>3</v>
      </c>
      <c r="C705" s="33" t="n">
        <v>43462</v>
      </c>
      <c r="E705" s="5" t="str">
        <f aca="false">VLOOKUP(A705,'286'!$A$3:$J$6279,10,FALSE())</f>
        <v>VALLEJO BERMEJO, PALOMA</v>
      </c>
      <c r="F705" s="4" t="str">
        <f aca="false">VLOOKUP(A705,'286'!$A$3:$I$1768,3,FALSE())</f>
        <v>VABERPA</v>
      </c>
      <c r="G705" s="6" t="n">
        <f aca="false">VLOOKUP(A705,'286'!$A$3:$I$1768,4,FALSE())</f>
        <v>27077</v>
      </c>
      <c r="H705" s="7" t="n">
        <f aca="false">YEAR(C705)-YEAR(G705)</f>
        <v>44</v>
      </c>
      <c r="I705" s="1" t="str">
        <f aca="false">VLOOKUP(H705,LEYENDA!$C$2:$D$6,2,TRUE())</f>
        <v>41-60</v>
      </c>
      <c r="J705" s="5" t="str">
        <f aca="false">VLOOKUP(A705,'286'!$A$3:$I$1768,7,FALSE())</f>
        <v>M</v>
      </c>
      <c r="K705" s="8" t="n">
        <f aca="false">VLOOKUP(A705,'286'!$A$3:$I$1768,2,FALSE())</f>
        <v>0</v>
      </c>
      <c r="L705" s="4" t="str">
        <f aca="false">VLOOKUP(A705,'286'!$A$3:$I$1768,8,FALSE())</f>
        <v>D</v>
      </c>
      <c r="M705" s="4" t="str">
        <f aca="false">VLOOKUP(A705,'286'!$A$3:$I$1768,9,FALSE())</f>
        <v>I</v>
      </c>
      <c r="N705" s="8" t="str">
        <f aca="false">IF(R705=O705, "MISMA","CONTRARIA")</f>
        <v>CONTRARIA</v>
      </c>
      <c r="O705" s="8" t="str">
        <f aca="false" t="array" ref="O705">_xlfn.IFS(L705="D","1", L705="I","2")</f>
        <v>1</v>
      </c>
      <c r="P705" s="8" t="e">
        <f aca="false" t="array" ref="P705">_xlfn.IFS(K705="OD","1", K705="OI","2")</f>
        <v>#N/A</v>
      </c>
      <c r="Q705" s="1" t="str">
        <f aca="false" t="array" ref="Q705">_xlfn.IFS(J705="M","1", J705="H","2")</f>
        <v>1</v>
      </c>
      <c r="R705" s="8" t="str">
        <f aca="false" t="array" ref="R705">_xlfn.IFS(M705="D","1", M705="I","2")</f>
        <v>2</v>
      </c>
      <c r="S705" s="1" t="str">
        <f aca="false" t="array" ref="S705">_xlfn.IFS(N705="CONTRARIA", "1",N705= "MISMA","2")</f>
        <v>1</v>
      </c>
      <c r="T705" s="1" t="str">
        <f aca="false" t="array" ref="T705">_xlfn.IFS(I705="0-12","1", I705="13-24","2", I705="25-40","3", I705="41-60","4", I705="61-100","5")</f>
        <v>4</v>
      </c>
      <c r="U705" s="9" t="n">
        <v>0</v>
      </c>
      <c r="V705" s="10" t="str">
        <f aca="false">IF(U705="","",IF(AND(U705&gt;=-9,U705&lt;=-6.5),"-9 a -6,5",IF(AND(U705&gt;=-6,U705&lt;=-3.5),"-6 a -3,5",IF(AND(U705&gt;=-3,U705&lt;=-1),"-3 a -1",IF(U705=-0.5,"-0,5",IF(AND(U705&gt;=0,U705&lt;=2.5),"0 a 2,5",IF(AND(U705&gt;=3,U705&lt;=5.5),"3 a 5,5",IF(AND(U705&gt;=6,U705&lt;=8.5),"6 a 8,5",IF(AND(U705&gt;=9,U705&lt;=20),"9 a 20","Fuera de rango")))))))))</f>
        <v>0 a 2,5</v>
      </c>
      <c r="W705" s="11" t="n">
        <f aca="false">IF(V705="","",IF(V705="-9 a -6,5",2,IF(V705="-6 a -3,5",3,IF(V705="-3 a -1",4,IF(V705="-0,5","NORMA",IF(V705="0 a 2,5",5,IF(V705="3 a 5,5",6,IF(V705="6 a 8,5",7,IF(V705="9 a 20",8,"Fuera de rango")))))))))</f>
        <v>5</v>
      </c>
      <c r="X705" s="9" t="n">
        <v>0</v>
      </c>
      <c r="Y705" s="11" t="str">
        <f aca="false">IF(X705="","",IF(AND(X705&gt;=0,X705&lt;=4),"0 a 4",IF(AND(X705&gt;=4.5,X705&lt;=8.5),"4,5 a 8,5",IF(X705=9,"9",IF(AND(X705&gt;=9.5,X705&lt;=13),"9,5 a 13",IF(AND(X705&gt;=13.5,X705&lt;=20),"13,5 a 20",IF(AND(X705&gt;=20.5,X705&lt;=35),"20,5 a 35","Fuera de rango")))))))</f>
        <v>0 a 4</v>
      </c>
      <c r="Z705" s="11" t="n">
        <f aca="false">IF(Y705="","",IF(Y705="0 a 4",1,IF(Y705="4,5 a 8,5",2,IF(Y705="9","NORMA",IF(Y705="9,5 a 13",3,IF(Y705="13,5 a 20",4,IF(Y705="20,5 a 35",5,"Fuera de rango")))))))</f>
        <v>1</v>
      </c>
      <c r="AA705" s="9" t="n">
        <v>11</v>
      </c>
      <c r="AB705" s="10" t="str">
        <f aca="false">IF(AA705="","",IF(AND(AA705&gt;=0,AA705&lt;=9),"0 a 9",IF(AND(AA705&gt;=9.5,AA705&lt;=18.5),"9,5 a 18,5",IF(AA705=19,"19",IF(AND(AA705&gt;=19.5,AA705&lt;=28),"19,5 a 28",IF(AND(AA705&gt;=28.5,AA705&lt;=40),"28,5 a 40","Fuera de rango"))))))</f>
        <v>9,5 a 18,5</v>
      </c>
      <c r="AC705" s="11" t="n">
        <f aca="false" t="array" ref="AC705">_xlfn.IFS(AB705="","",AB705="0 a 9",1,AB705="9,5 a 18,5",2,AB705="19","NORMA",AB705="19,5 a 28",3,AB705="28,5 a 40",4,TRUE(),"Fuera de rango")</f>
        <v>2</v>
      </c>
      <c r="AD705" s="9" t="n">
        <v>5</v>
      </c>
      <c r="AE705" s="10" t="str">
        <f aca="false">IF(AD705="","",IF(AND(AD705&gt;=-10,AD705&lt;=0),"De -10 a 0",IF(AND(AD705&gt;=0.5,AD705&lt;=9.5),"0,5 a 9,5",IF(AD705=10,"10",IF(AND(AD705&gt;=10.5,AD705&lt;=20),"10,5 a 20",IF(AND(AD705&gt;=20.5,AD705&lt;=40),"20,5 a 40","Fuera de rango"))))))</f>
        <v>0,5 a 9,5</v>
      </c>
      <c r="AF705" s="12" t="n">
        <f aca="false">IF(AD705="","",IF(AND(AD705&gt;=-10,AD705&lt;=0),1,IF(AND(AD705&gt;=0.5,AD705&lt;=9.5),2,IF(AD705=10,"NORMA",IF(AND(AD705&gt;=10.5,AD705&lt;=20),3,IF(AND(AD705&gt;=20.5,AD705&lt;=40),4,""))))))</f>
        <v>2</v>
      </c>
      <c r="AG705" s="9" t="n">
        <v>8</v>
      </c>
      <c r="AH705" s="10" t="str">
        <f aca="false">IF(AG705="","",IF(AND(AG705&gt;=0,AG705&lt;=4),"0 a 4",IF(AND(AG705&gt;=4.5,AG705&lt;=8.5),"4,5 a 8,5",IF(AG705=9,"9",IF(AND(AG705&gt;=9.5,AG705&lt;=13),"9,5 a 13",IF(AND(AG705&gt;=13.5,AG705&lt;=25),"13,5 a 25","Fuera de rango"))))))</f>
        <v>4,5 a 8,5</v>
      </c>
      <c r="AI705" s="10" t="n">
        <f aca="false">IF(AH705="","",IF(AH705="0 a 4",1,IF(AH705="4,5 a 8,5",2,IF(AH705="9","NORMA",IF(AH705="9,5 a 13",3,IF(AH705="13,5 a 25",4,""))))))</f>
        <v>2</v>
      </c>
      <c r="AJ705" s="9" t="n">
        <v>6</v>
      </c>
      <c r="AK705" s="10" t="str">
        <f aca="false">IF(AJ705="","",IF(AND(AJ705&gt;=-15,AJ705&lt;=-10.5),"-15 a -10,5",IF(AND(AJ705&gt;=-10,AJ705&lt;=-4),"-10 a -4",IF(AND(AJ705&gt;=-4.5,AJ705&lt;=0),"-4,5 a 0",IF(AND(AJ705&gt;=0.5,AJ705&lt;=4.5),"0,5 a 4,5",IF(AJ705=5,"5",IF(AND(AJ705&gt;=5.5,AJ705&lt;=10),"5,5 a 10",IF(AND(AJ705&gt;=10.5,AJ705&lt;=20),"10,5 a 20","Fuera de rango"))))))))</f>
        <v>5,5 a 10</v>
      </c>
      <c r="AL705" s="11" t="n">
        <f aca="false">IF(AK705="","",IF(AK705="-15 a -10,5",1,IF(AK705="-10 a -4",2,IF(AK705="-4,5 a 0",3,IF(AK705="0,5 a 4,5",4,IF(AK705="5","NORMA",IF(AK705="5,5 a 10",5,IF(AK705="10,5 a 20",6,"Error"))))))))</f>
        <v>5</v>
      </c>
      <c r="AM705" s="9" t="n">
        <v>0</v>
      </c>
      <c r="AN705" s="10" t="str">
        <f aca="false">IF(AM705="","",IF(AND(AM705&gt;=-7.5,AM705&lt;=-5.5),"-7,5 a -5,5",IF(AND(AM705&gt;=-5,AM705&lt;=-3),"-5 a -3",IF(AND(AM705&gt;=-2.5,AM705&lt;=-0.5),"-2,5 a -0,5",IF(AM705=0,"0,00",IF(AND(AM705&gt;=0.5,AM705&lt;=2.5),"0,5 a 2,5",IF(AND(AM705&gt;=3,AM705&lt;=5),"3 a 5",IF(AND(AM705&gt;=5.5,AM705&lt;=7.5),"5,5 a 7,5",IF(AND(AM705&gt;=8,AM705&lt;=10),"8 a 10","Fuera de rango")))))))))</f>
        <v>0,00</v>
      </c>
      <c r="AO705" s="11" t="str">
        <f aca="false">IF(AN705="","",IF(AN705="-7,5 a -5,5",1,IF(AN705="-5 a -3",2,IF(AN705="-2,5 a -0,5",3,IF(AN705="0,00","NORMA",IF(AN705="0,5 a 2,5",4,IF(AN705="3 a 5",5,IF(AN705="5,5 a 7,5",6,IF(AN705="8 a 10",7,"Error")))))))))</f>
        <v>NORMA</v>
      </c>
      <c r="AP705" s="9" t="n">
        <v>-1</v>
      </c>
      <c r="AQ705" s="10" t="str">
        <f aca="false">IF(AP705="","",IF(AND(AP705&gt;=-20,AP705&lt;=-9.5),"-20 a -9,5",IF(AND(AP705&gt;=-9,AP705&lt;=-6.5),"-9 a -6,5",IF(AP705=-6,"-6",IF(AND(AP705&gt;=-5.5,AP705&lt;=-3),"-5,5 a -3",IF(AND(AP705&gt;=-2.5,AP705&lt;=0),"-2,5 a 0",IF(AND(AP705&gt;=0.5,AP705&lt;=3),"0,5 a 3",IF(AND(AP705&gt;=3.5,AP705&lt;=6),"3,5 a 6",IF(AND(AP705&gt;=6.5,AP705&lt;=9),"6,5 a 9",IF(AND(AP705&gt;=9.5,AP705&lt;=20),"9,5 a 20","Fuera de rango"))))))))))</f>
        <v>-2,5 a 0</v>
      </c>
      <c r="AR705" s="11" t="n">
        <f aca="false">IF(AQ705="","",IF(AQ705="-20 a -9,5",1,IF(AQ705="-9 a -6,5",2,IF(AQ705="-6","NORMA",IF(AQ705="-5,5 a -3",3,IF(AQ705="-2,5 a 0",4,IF(AQ705="0,5 a 3",5,IF(AQ705="3,5 a 6",6,IF(AQ705="6,5 a 9",7,IF(AQ705="9,5 a 20",8,""))))))))))</f>
        <v>4</v>
      </c>
      <c r="AS705" s="9" t="n">
        <v>-1</v>
      </c>
      <c r="AT705" s="10" t="str">
        <f aca="false">IF(AS705="","",IF(AND(AS705&gt;=-16,AS705&lt;=-14),"-16 a -14",IF(AND(AS705&gt;=-13.5,AS705&lt;=-11.5),"-13,5 a -11,5",IF(AND(AS705&gt;=-11,AS705&lt;=-9),"-11 a -9",IF(AND(AS705&gt;=-8.5,AS705&lt;=-6.5),"-8,5 a -6,5",IF(AND(AS705&gt;=-6,AS705&lt;=-4),"-6 a -4",IF(AND(AS705&gt;=-3.5,AS705&lt;=-1.5),"-3,5 a -1,5",IF(AND(AS705&gt;=-1,AS705&lt;=1),"-1 a 1",IF(AND(AS705&gt;=1.5,AS705&lt;=3.5),"1,5 a 3,5",IF(AND(AS705&gt;=4,AS705&lt;=6),"4 a 6",IF(AND(AS705&gt;=6.5,AS705&lt;=8.5),"6,5 a 8,5",IF(AND(AS705&gt;=9,AS705&lt;=11),"9 a 11",IF(AND(AS705&gt;=11.5,AS705&lt;=13.5),"11,5 a 13,5",IF(AND(AS705&gt;=14,AS705&lt;=16),"14 a 16",IF(AND(AS705&gt;=16.5,AS705&lt;=18.5),"16,5 a 18,5",IF(AND(AS705&gt;=19,AS705&lt;=21),"19 a 21","Fuera de rango"))))))))))))))))</f>
        <v>-1 a 1</v>
      </c>
      <c r="AU705" s="11" t="n">
        <f aca="false" t="array" ref="AU705">IF(AT705="","",_xlfn.IFS(AT705="-16 a -14",1,AT705="-13,5 a -11,5",2,AT705="-11 a -9",3,AT705="-8,5 a -6,5",4,AT705="-6 a -4",5,AT705="-3,5 a -1,5",6,AT705="-1 a 1",7,AT705="1,5 a 3,5",8,AT705="4 a 6","NORMA",AT705="6,5 a 8,5",9,AT705="9 a 11",10,AT705="11,5 a 13,5",11,AT705="14 a 16",12,AT705="16,5 a 18,5",13,AT705="19 a 21",14,TRUE(),""))</f>
        <v>7</v>
      </c>
      <c r="AV705" s="9" t="n">
        <v>1.5</v>
      </c>
      <c r="AW705" s="10" t="str">
        <f aca="false">IF(AV705="","",IF(AND(AV705&gt;=-1,AV705&lt;=-0.5),"-1 a -0,5",IF(AND(AV705&gt;-0.5,AV705&lt;=0),"De -0,5 a 0",IF(AND(AV705&gt;=0.25,AV705&lt;=0.75),"0,25 a 0,75",IF(AND(AV705&gt;=1,AV705&lt;=1.5),"1 a 1,5",IF(AND(AV705&gt;=1.75,AV705&lt;=2.25),"1,75 a 2,25",IF(AND(AV705&gt;=2.5,AV705&lt;=3),"2,5 a 3",IF(AND(AV705&gt;=3.25,AV705&lt;=3.75),"3,25 a 3,75","Fuera de rango"))))))))</f>
        <v>1 a 1,5</v>
      </c>
      <c r="AX705" s="10" t="n">
        <f aca="false">IF(AW705="","",IF(OR(AW705="-1 a -0,5",AW705="-1 a -0.5"),1,IF(OR(AW705="De -0,5 a 0",AW705="-0,5 a 0",AW705="De -0.5 a 0"),2,IF(OR(AW705="0,25 a 0,75",AW705="0.25 a 0.75"),"NORMA",IF(OR(AW705="1 a 1,5",AW705="1 a 1.5"),3,IF(OR(AW705="1,75 a 2,25",AW705="1.75 a 2.25"),4,IF(OR(AW705="2,5 a 3",AW705="2.5 a 3"),5,IF(OR(AW705="3,25 a 3,75",AW705="3.25 a 3.75"),6,""))))))))</f>
        <v>3</v>
      </c>
      <c r="AY705" s="9" t="n">
        <v>-4</v>
      </c>
      <c r="AZ705" s="10" t="str">
        <f aca="false">IF(AY705="","",IF(AND(AY705&gt;=-20,AY705&lt;=-9.5),"-20 a -9,5",IF(AND(AY705&gt;=-9,AY705&lt;=-6.5),"-9 a -6,5",IF(AY705=-6,"-6",IF(AND(AY705&gt;=-5.5,AY705&lt;=-3),"-5,5 a -3",IF(AND(AY705&gt;=-2.5,AY705&lt;=0),"-2,5 a 0",IF(AND(AY705&gt;=0.5,AY705&lt;=3),"0,5 a 3",IF(AND(AY705&gt;=3.5,AY705&lt;=6),"3,5 a 6","Fuera de rango"))))))))</f>
        <v>-5,5 a -3</v>
      </c>
      <c r="BA705" s="11" t="n">
        <f aca="false">IF(AZ705="","",IF(AZ705="-20 a -9,5",1,IF(AZ705="-9 a -6,5",2,IF(AZ705="-6","NORMA",IF(AZ705="-5,5 a -3",3,IF(AZ705="-2,5 a 0",4,IF(AZ705="0,5 a 3",5,IF(AZ705="3,5 a 6",6,""))))))))</f>
        <v>3</v>
      </c>
      <c r="BB705" s="9" t="n">
        <v>0</v>
      </c>
      <c r="BC705" s="10" t="str">
        <f aca="false" t="array" ref="BC705">IF(BB705="","",_xlfn.IFS(AND(BB705&gt;=0,BB705&lt;=2),"0 a 2",AND(BB705&gt;=2.5,BB705&lt;=4.5),"2,5 a 4,5",AND(BB705&gt;=5,BB705&lt;=7),"5 a 7",AND(BB705&gt;=7.5,BB705&lt;=9.5),"7,5 a 9,5",AND(BB705&gt;=10,BB705&lt;=12),"10 a 12",AND(BB705&gt;=12.5,BB705&lt;=14.5),"12,5 a 14,5",BB705=15,"15",AND(BB705&gt;=15.5,BB705&lt;=17.5),"15,5 a 17,5",AND(BB705&gt;=18,BB705&lt;=20),"18 a 20",AND(BB705&gt;=20.5,BB705&lt;=22.5),"20,5 a 22,5",AND(BB705&gt;=23,BB705&lt;=25),"23 a 25",TRUE(),"Fuera de rango"))</f>
        <v>0 a 2</v>
      </c>
      <c r="BD705" s="11" t="n">
        <f aca="false" t="array" ref="BD705">IF(BC705="","",_xlfn.IFS(BC705="0 a 2",1,BC705="2,5 a 4,5",2,BC705="5 a 7",3,BC705="7,5 a 9,5",4,BC705="10 a 12",5,BC705="12,5 a 14,5",6,BC705="15","NORMA",BC705="15,5 a 17,5",7,BC705="18 a 20",8,BC705="20,5 a 22,5",9,BC705="23 a 25",10,TRUE(),"Fuera de rango"))</f>
        <v>1</v>
      </c>
      <c r="BE705" s="9" t="n">
        <v>13</v>
      </c>
      <c r="BF705" s="10" t="str">
        <f aca="false">IF(BE705="","",IF(AND(BE705&gt;=-20,BE705&lt;=-10),"-20 a -10",IF(AND(BE705&gt;=-9.5,BE705&lt;=0.5),"-9,5 a 0,5",IF(AND(BE705&gt;=1,BE705&lt;=11),"1 a 11",IF(AND(BE705&gt;=11.5,BE705&lt;=20.5),"11,5 a 20,5",IF(BE705=21,"21",IF(AND(BE705&gt;=21.5,BE705&lt;=31.5),"21,5 a 31,5",IF(AND(BE705&gt;=32,BE705&lt;=42),"32 a 42","Fuera de rango"))))))))</f>
        <v>11,5 a 20,5</v>
      </c>
      <c r="BG705" s="11" t="n">
        <f aca="false">IF(BF705="","",IF(BF705="-20 a -10",1,IF(BF705="-9,5 a 0,5",2,IF(BF705="1 a 11",3,IF(BF705="11,5 a 20,5",4,IF(BF705="21","NORMA",IF(BF705="21,5 a 31,5",5,IF(BF705="32 a 42",6,""))))))))</f>
        <v>4</v>
      </c>
      <c r="BH705" s="9" t="n">
        <v>4</v>
      </c>
      <c r="BI705" s="10" t="str">
        <f aca="false">IF(BH705="","",IF(AND(BH705&gt;=-20,BH705&lt;=-15),"-20 a -15",IF(AND(BH705&gt;=-14.5,BH705&lt;=-9.5),"-14,5 a -9,5",IF(AND(BH705&gt;=-9,BH705&lt;=-4),"-9 a -4",IF(AND(BH705&gt;=-3.5,BH705&lt;=2.5),"-3,5 a 2,5",IF(AND(BH705&gt;=3,BH705&lt;=8),"3 a 8",IF(AND(BH705&gt;=8.5,BH705&lt;=14.5),"8,5 a 14,5",IF(BH705=15,"15",IF(AND(BH705&gt;=15.5,BH705&lt;=20.5),"15,5 a 20,5",IF(AND(BH705&gt;=21,BH705&lt;=26),"21 a 26","Fuera de rango"))))))))))</f>
        <v>3 a 8</v>
      </c>
      <c r="BJ705" s="11" t="n">
        <f aca="false">IF(BI705="","",IF(BI705="-20 a -15",1,IF(BI705="-14,5 a -9,5",2,IF(BI705="-9 a -4",3,IF(BI705="-3,5 a 2,5",4,IF(BI705="3 a 8",5,IF(BI705="8,5 a 14,5",6,IF(BI705="15","NORMA",IF(BI705="15,5 a 20,5",7,IF(BI705="21 a 26",8,IF(BI705="26,5 a 31,5",9,"")))))))))))</f>
        <v>5</v>
      </c>
      <c r="BK705" s="9" t="n">
        <v>0</v>
      </c>
      <c r="BL705" s="10" t="str">
        <f aca="false">IF(BK705="","",IF(AND(BK705&gt;=0,BK705&lt;=2),"0 - 2",IF(AND(BK705&gt;=2.5,BK705&lt;=4.5),"2,5 - 4,5",IF(AND(BK705&gt;=5,BK705&lt;=7),"5 - 7",IF(AND(BK705&gt;=7.5,BK705&lt;=9.5),"7,5 - 9,5",IF(AND(BK705&gt;=10,BK705&lt;=12),"10 - 12",IF(AND(BK705&gt;=12.5,BK705&lt;=13.5),"12,5 - 13,5",IF(BK705=14,"14",IF(AND(BK705&gt;=14.5,BK705&lt;=16.5),"14,5 - 16,5",IF(AND(BK705&gt;=17,BK705&lt;=19),"17 - 19",IF(AND(BK705&gt;=19.5,BK705&lt;=21.5),"19,5 - 21,5",IF(AND(BK705&gt;=22,BK705&lt;=24),"22 - 24",IF(AND(BK705&gt;=24.5,BK705&lt;=26.5),"24,5 - 26,5",IF(AND(BK705&gt;=27,BK705&lt;=29),"27 - 29",IF(AND(BK705&gt;=29.5,BK705&lt;=30),"29,5 - 30","Fuera de rango")))))))))))))))</f>
        <v>0 - 2</v>
      </c>
      <c r="BM705" s="11" t="n">
        <f aca="false">IF(BL705="","",IF(BL705="0 - 2",1,IF(BL705="2,5 - 4,5",2,IF(BL705="5 - 7",3,IF(BL705="7,5 - 9,5",4,IF(BL705="10 - 12",5,IF(BL705="12,5 - 13,5",6,IF(BL705="14","NORMA",IF(BL705="14,5 - 16,5",7,IF(BL705="17 - 19",8,IF(BL705="19,5 - 21,5",9,IF(BL705="22 - 24",10,IF(BL705="24,5 - 26,5",11,IF(BL705="27 - 29",12,IF(BL705="29,5 - 30",13,"")))))))))))))))</f>
        <v>1</v>
      </c>
      <c r="BN705" s="9" t="n">
        <v>19</v>
      </c>
      <c r="BO705" s="11" t="str">
        <f aca="false">IF(BN705="","",IF(AND(BN705&gt;=-20,BN705&lt;=-10),"-20 a -10",IF(AND(BN705&gt;=-9.5,BN705&lt;=0.5),"-9,5 a 0,5",IF(AND(BN705&gt;=1,BN705&lt;=11),"1 a 11",IF(AND(BN705&gt;=11.5,BN705&lt;=21.5),"11,5 a 21,5",IF(BN705=22,"22",IF(AND(BN705&gt;=22.5,BN705&lt;=32.5),"22,5 a 32,5",IF(AND(BN705&gt;=33,BN705&lt;=43),"33 a 43","Fuera de rango"))))))))</f>
        <v>11,5 a 21,5</v>
      </c>
      <c r="BP705" s="11" t="n">
        <f aca="false">IF(BO705="","",IF(BO705="-20 a -10",1,IF(BO705="-9,5 a 0,5",2,IF(BO705="1 a 11",3,IF(BO705="11,5 a 21,5",4,IF(BO705="22","NORMA",IF(BO705="22,5 a 32,5",5,IF(BO705="33 a 43",6,""))))))))</f>
        <v>4</v>
      </c>
      <c r="BQ705" s="9" t="n">
        <v>7</v>
      </c>
      <c r="BR705" s="10" t="str">
        <f aca="false">IF(BQ705="","",IF(AND(BQ705&gt;=-20,BQ705&lt;=-15),"-20 a -15",IF(AND(BQ705&gt;=-14.5,BQ705&lt;=-9.5),"-14,5 a -9,5",IF(AND(BQ705&gt;=-9,BQ705&lt;=-4),"-9 a -4",IF(AND(BQ705&gt;=-3.5,BQ705&lt;=2.5),"-3,5 a 2,5",IF(AND(BQ705&gt;=3,BQ705&lt;=8),"3 a 8",IF(AND(BQ705&gt;=8.5,BQ705&lt;=13.5),"8,5 a 13,5",IF(AND(BQ705&gt;=14,BQ705&lt;=17.5),"14 a 17,5",IF(BQ705=18,"18",IF(AND(BQ705&gt;=18.5,BQ705&lt;=23.5),"18,5 a 23,5",IF(AND(BQ705&gt;=24,BQ705&lt;=29),"24 a 29",IF(AND(BQ705&gt;=29.5,BQ705&lt;=34.5),"29,5 a 34,5",IF(AND(BQ705&gt;=35,BQ705&lt;=40),"35 a 40","Fuera de rango")))))))))))))</f>
        <v>3 a 8</v>
      </c>
      <c r="BS705" s="11" t="n">
        <f aca="false">IF(BR705="","",IF(BR705="-20 a -15",1,IF(BR705="-14,5 a -9,5",2,IF(BR705="-9 a -4",3,IF(BR705="-3,5 a 2,5",4,IF(BR705="3 a 8",5,IF(BR705="8,5 a 13,5",6,IF(BR705="14 a 17,5",7,IF(BR705="18","NORMA",IF(BR705="18,5 a 23,5",8,IF(BR705="24 a 29",9,IF(BR705="29,5 a 34,5",10,IF(BR705="35 a 40",11,"")))))))))))))</f>
        <v>5</v>
      </c>
      <c r="BT705" s="9" t="n">
        <v>0</v>
      </c>
      <c r="BU705" s="10" t="str">
        <f aca="false">IF(BT705="","",IF(AND(BT705&gt;=-20,BT705&lt;=-18),"-20 a -18",IF(AND(BT705&gt;=-17.5,BT705&lt;=-15.5),"-17,5 a -15,5",IF(AND(BT705&gt;=-15,BT705&lt;=-13),"-15 a -13",IF(AND(BT705&gt;=-12.5,BT705&lt;=-10.5),"-12,5 a -10,5",IF(AND(BT705&gt;=-10,BT705&lt;=-8),"-10 a -8",IF(AND(BT705&gt;=-7.5,BT705&lt;=-5.5),"-7,5 a -5,5",IF(AND(BT705&gt;=-5,BT705&lt;=-3),"-5 a -3",IF(AND(BT705&gt;=-2.5,BT705&lt;=-0.5),"-2,5 a -0,5",IF(BT705=0,"0",IF(AND(BT705&gt;=0.5,BT705&lt;=2.5),"0,5 a 2,5",IF(AND(BT705&gt;=3,BT705&lt;=5),"3 a 5",IF(AND(BT705&gt;=5.5,BT705&lt;=7.5),"5,5 a 7,5",IF(AND(BT705&gt;=8,BT705&lt;=10),"8 a 10",IF(AND(BT705&gt;=10.5,BT705&lt;=12.5),"10,5 a 12,5",IF(AND(BT705&gt;=13,BT705&lt;=15),"13 a 15",IF(AND(BT705&gt;=15.5,BT705&lt;=17.5),"15,5 a 17,5",IF(AND(BT705&gt;=18,BT705&lt;=20),"18 a 20","Fuera de rango"))))))))))))))))))</f>
        <v>0</v>
      </c>
      <c r="BV705" s="11" t="str">
        <f aca="false">IF(BT705="","",IF(BT705=0,"NORMA",IF(AND(BT705&gt;=-20,BT705&lt;=-18),2,IF(AND(BT705&gt;=-17.5,BT705&lt;=-15.5),2,IF(AND(BT705&gt;=-15,BT705&lt;=-13),3,IF(AND(BT705&gt;=-12.5,BT705&lt;=-10.5),4,IF(AND(BT705&gt;=-10,BT705&lt;=-8),5,IF(AND(BT705&gt;=-7.5,BT705&lt;=-5.5),6,IF(AND(BT705&gt;=-5,BT705&lt;=-3),7,IF(AND(BT705&gt;=-2.5,BT705&lt;=-0.5),8,IF(AND(BT705&gt;=0.5,BT705&lt;=2.5),9,IF(AND(BT705&gt;=3,BT705&lt;=5),10,IF(AND(BT705&gt;=5.5,BT705&lt;=7.5),11,IF(AND(BT705&gt;=8,BT705&lt;=10),12,IF(AND(BT705&gt;=10.5,BT705&lt;=12.5),13,IF(AND(BT705&gt;=13,BT705&lt;=15),14,IF(AND(BT705&gt;=15.5,BT705&lt;=17.5),15,IF(AND(BT705&gt;=18,BT705&lt;=20),16,"Fuera de rango"))))))))))))))))))</f>
        <v>NORMA</v>
      </c>
      <c r="BW705" s="9" t="n">
        <v>-3.5</v>
      </c>
      <c r="BX705" s="10" t="n">
        <f aca="false">18.5- (0.3*H705)</f>
        <v>5.3</v>
      </c>
      <c r="BY705" s="10" t="n">
        <f aca="false">(BW705)-(BX705)</f>
        <v>-8.8</v>
      </c>
      <c r="BZ705" s="10" t="str">
        <f aca="false">IF(BY705="","",IF(BY705&lt;-27.5,"De -30 a -28",IF(BY705&lt;-25,"De -27,5 a -25,5",IF(BY705&lt;-22.5,"De -25 a -23",IF(BY705&lt;-20,"De -22,5 a -20,5",IF(BY705&lt;-17.5,"De -20 a -18",IF(BY705&lt;-15,"De -17,5 a -15,5",IF(BY705&lt;-12.5,"De -15 a -13",IF(BY705&lt;-10,"De -12,5 a -10,5",IF(BY705&lt;-7.5,"De -10 a -8",IF(BY705&lt;-5,"De -7,5 a -5,5",IF(BY705&lt;-2.5,"De -5 a -3",IF(BY705&lt;0,"De -2,5 a -0,5",IF(BY705&lt;2.5,"De 0 a 2",IF(BY705&lt;5,"De 2,5 a 4,5",IF(BY705&lt;7.5,"De 5 a 7",IF(BY705&lt;10,"De 7,5 a 9,5",IF(BY705&lt;12.5,"De 10 a 12",IF(BY705&lt;15,"De 12,5 a 14,5",IF(BY705&lt;17.5,"De 15 a 17",IF(BY705&lt;20,"De 17,5 a 19,5",IF(BY705&lt;22.5,"De 20 a 22",IF(BY705&lt;25,"De 22,5 a 24,5",IF(BY705&lt;27.5,"De 25 a 27","De 27,5 a 30"))))))))))))))))))))))))</f>
        <v>De -10 a -8</v>
      </c>
      <c r="CA705" s="12" t="n">
        <f aca="false">IF(BY705="","",IF(BY705&lt;=-28,1,IF(BY705&lt;=-25.5,2,IF(BY705&lt;=-23,3,IF(BY705&lt;=-20.5,4,IF(BY705&lt;=-18,5,IF(BY705&lt;=-15.5,6,IF(BY705&lt;=-13,7,IF(BY705&lt;=-10.5,8,IF(BY705&lt;=-8,9,IF(BY705&lt;=-5.5,10,IF(BY705&lt;=-3,11,IF(BY705&lt;=-0.5,12,IF(BY705&lt;=2,13,IF(BY705&lt;=4.5,14,IF(BY705&lt;=7,15,IF(BY705&lt;=9.5,16,IF(BY705&lt;=12,17,IF(BY705&lt;=14.5,18,IF(BY705&lt;=17,19,IF(BY705&lt;=19.5,20,IF(BY705&lt;=22,21,IF(BY705&lt;=24.5,22,IF(BY705&lt;=27,23,IF(BY705&lt;=30,24,"Fuera de rango")))))))))))))))))))))))))</f>
        <v>9</v>
      </c>
      <c r="CB705" s="9" t="n">
        <v>-3.5</v>
      </c>
      <c r="CC705" s="10" t="n">
        <f aca="false">18.5- (0.3*H705)</f>
        <v>5.3</v>
      </c>
      <c r="CD705" s="10" t="n">
        <f aca="false">(CB705)-(CC705)</f>
        <v>-8.8</v>
      </c>
      <c r="CE705" s="10" t="str">
        <f aca="false">IF(CD705="","",IF(CD705&lt;-27.5,"De -30 a -28",IF(CD705&lt;-25,"De -27,5 a -25,5",IF(CD705&lt;-22.5,"De -25 a -23",IF(CD705&lt;-20,"De -22,5 a -20,5",IF(CD705&lt;-17.5,"De -20 a -18",IF(CD705&lt;-15,"De -17,5 a -15,5",IF(CD705&lt;-12.5,"De -15 a -13",IF(CD705&lt;-10,"De -12,5 a -10,5",IF(CD705&lt;-7.5,"De -10 a -8",IF(CD705&lt;-5,"De -7,5 a -5,5",IF(CD705&lt;-2.5,"De -5 a -3",IF(CD705&lt;0,"De -2,5 a -0,5",IF(CD705&lt;=2,"De 0 a 2",IF(CD705&lt;=4.5,"De 2,5 a 4,5",IF(CD705&lt;=7,"De 5 a 7",IF(CD705&lt;=9.5,"De 7,5 a 9,5",IF(CD705&lt;=12,"De 10 a 12",IF(CD705&lt;=14.5,"De 12,5 a 14,5",IF(CD705&lt;=17,"De 15 a 17",IF(CD705&lt;=19.5,"De 17,5 a 19,5",IF(CD705&lt;=22,"De 20 a 22",IF(CD705&lt;=24.5,"De 22,5 a 24,5",IF(CD705&lt;=27,"De 25 a 27","De 27,5 a 30"))))))))))))))))))))))))</f>
        <v>De -10 a -8</v>
      </c>
      <c r="CF705" s="12" t="n">
        <f aca="false">IF(CD705="","",IF(CD705&lt;-27.5,1,IF(CD705&lt;-25,2,IF(CD705&lt;-22.5,3,IF(CD705&lt;-20,4,IF(CD705&lt;-17.5,5,IF(CD705&lt;-15,6,IF(CD705&lt;-12.5,7,IF(CD705&lt;-10,8,IF(CD705&lt;-7.5,9,IF(CD705&lt;-5,10,IF(CD705&lt;-2.5,11,IF(CD705&lt;0,12,IF(CD705&lt;2.5,13,IF(CD705&lt;5,14,IF(CD705&lt;7.5,15,IF(CD705&lt;10,16,IF(CD705&lt;12.5,17,IF(CD705&lt;15,18,IF(CD705&lt;17.5,19,IF(CD705&lt;20,20,IF(CD705&lt;22.5,21,IF(CD705&lt;25,22,IF(CD705&lt;27.5,23,24))))))))))))))))))))))))</f>
        <v>9</v>
      </c>
      <c r="CG705" s="9" t="n">
        <v>-2</v>
      </c>
      <c r="CH705" s="10" t="str">
        <f aca="false">IF(CG705="","",IF(AND(CG705&gt;=-10,CG705&lt;=-9.5),"-10 a -9,5",IF(AND(CG705&gt;-9.5,CG705&lt;=-8.5),"-9 a -8,5",IF(AND(CG705&gt;-8.5,CG705&lt;=-7.5),"-8 a -7,5",IF(AND(CG705&gt;-7.5,CG705&lt;=-6.5),"-7 a -6,5",IF(AND(CG705&gt;-6.5,CG705&lt;=-5.5),"-6 a -5,5",IF(AND(CG705&gt;-5.5,CG705&lt;=-4.5),"-5 a -4,5",IF(AND(CG705&gt;-4.5,CG705&lt;=-3.5),"-4 a -3,5",IF(AND(CG705&gt;-3.5,CG705&lt;=-2.5),"-3 a -2,5",IF(CG705=-2.25,"-2,25",IF(AND(CG705&gt;-2.5,CG705&lt;=-1.5),"-2 a -1,5",IF(AND(CG705&gt;-1.5,CG705&lt;=-0.5),"-1 a -0,5",IF(AND(CG705&gt;-0.5,CG705&lt;=0.5),"0 a 0,5",IF(AND(CG705&gt;0.5,CG705&lt;=1.5),"1 a 1,5",IF(AND(CG705&gt;1.5,CG705&lt;=2.5),"2 a 2,5",IF(AND(CG705&gt;2.5,CG705&lt;=3.5),"3 a 3,5",IF(AND(CG705&gt;3.5,CG705&lt;=4.5),"4 a 4,5",IF(AND(CG705&gt;4.5,CG705&lt;=5.5),"5 a 5,5",IF(AND(CG705&gt;5.5,CG705&lt;=6.5),"6 a 6,5",IF(AND(CG705&gt;6.5,CG705&lt;=7.5),"7 a 7,5",IF(AND(CG705&gt;7.5,CG705&lt;=8.5),"8 a 8,5",IF(AND(CG705&gt;8.5,CG705&lt;=9.5),"9 a 9,5",IF(CG705&gt;=10,"10","Fuera de rango")))))))))))))))))))))))</f>
        <v>-2 a -1,5</v>
      </c>
      <c r="CI705" s="11" t="n">
        <f aca="false">IF(CG705="","",IF(CG705=-2.25,"NORMA",IF(CG705&lt;=-9.5,1,IF(CG705&lt;=-8.5,2,IF(CG705&lt;=-7.5,3,IF(CG705&lt;=-6.5,4,IF(CG705&lt;=-5.5,5,IF(CG705&lt;=-4.5,6,IF(CG705&lt;=-3.5,7,IF(CG705&lt;=-2.5,8,IF(CG705&lt;=-1.5,9,IF(CG705&lt;=-0.5,10,IF(CG705&lt;=0.5,11,IF(CG705&lt;=1.5,12,IF(CG705&lt;=2.5,13,IF(CG705&lt;=3.5,14,IF(CG705&lt;=4.5,15,IF(CG705&lt;=5.5,16,IF(CG705&lt;=6.5,17,IF(CG705&lt;=7.5,18,IF(CG705&lt;=8.5,19,IF(CG705&lt;=9.5,20,IF(CG705=10,21,"Fuera de rango")))))))))))))))))))))))</f>
        <v>9</v>
      </c>
      <c r="CJ705" s="9" t="n">
        <v>1.5</v>
      </c>
      <c r="CK705" s="10" t="str">
        <f aca="false">IF(CJ705="","",IF(AND(CJ705&gt;=-6,CJ705&lt;=-5.5),"-6 a -5,5",IF(AND(CJ705&gt;-5.5,CJ705&lt;=-4.5),"-5 a -4,5",IF(AND(CJ705&gt;-4.5,CJ705&lt;=-3.5),"-4 a -3,5",IF(AND(CJ705&gt;-3.5,CJ705&lt;=-2.5),"-3 a -2,5",IF(AND(CJ705&gt;-2.5,CJ705&lt;=-1.5),"-2 a -1,5",IF(AND(CJ705&gt;-1.5,CJ705&lt;=-0.5),"-1 a -0,5",IF(AND(CJ705&gt;-0.5,CJ705&lt;=0.5),"0 a 0,5",IF(AND(CJ705&gt;0.5,CJ705&lt;=1.5),"1 a 1,5",IF(AND(CJ705&gt;1.5,CJ705&lt;2.5),"2",IF(AND(CJ705&gt;=2.5,CJ705&lt;=3),"2,5 a 3",IF(AND(CJ705&gt;3,CJ705&lt;=4),"3,5 a 4",IF(AND(CJ705&gt;4,CJ705&lt;=5),"4,5 a 5",IF(AND(CJ705&gt;5,CJ705&lt;=6),"5,5 a 6",IF(AND(CJ705&gt;6,CJ705&lt;=7),"6,5 a 7",IF(AND(CJ705&gt;7,CJ705&lt;=8),"7,5 a 8",IF(AND(CJ705&gt;8,CJ705&lt;=9.5),"8,5 a 9,5",IF(CJ705=10,"10","Fuera de rango"))))))))))))))))))</f>
        <v>1 a 1,5</v>
      </c>
      <c r="CL705" s="11" t="n">
        <f aca="false">IF(CK705="","",IF(OR(CK705="-6 a -5,5",CK705="-6 - -5,5"),1,IF(OR(CK705="-5 a -4,5",CK705="-5 - -4,5"),2,IF(OR(CK705="-4 a -3,5",CK705="-4 - -3,5"),3,IF(OR(CK705="-3 a -2,5",CK705="-3 - -2,5"),4,IF(OR(CK705="-2 a -1,5",CK705="-2 - -1,5"),5,IF(OR(CK705="-1 a -0,5",CK705="-1 - -0,5"),6,IF(OR(CK705="0 a 0,5",CK705="0 - 0,5"),7,IF(OR(CK705="1 a 1,5",CK705="1 - 1,5"),8,IF(CK705="2","NORMA",IF(OR(CK705="2,5 a 3",CK705="2,5 - 3"),9,IF(OR(CK705="3,5 a 4",CK705="3,5 - 4"),10,IF(OR(CK705="4,5 a 5",CK705="4,5 - 5"),11,IF(OR(CK705="5,5 a 6",CK705="5,5 - 6"),12,IF(OR(CK705="6,5 a 7",CK705="6,5 - 7"),13,IF(OR(CK705="7,5 a 8",CK705="7,5 - 8"),14,IF(OR(CK705="8,5 a 9",CK705="8,5 - 9,5",CK705="9 a 9,5"),15,IF(CK705="10",15,IF(OR(CK705="0,5 a 1",CK705="0,5 - 1"),7,"Fuera de rango")))))))))))))))))))</f>
        <v>8</v>
      </c>
      <c r="CO705" s="10" t="str">
        <f aca="false">IF(CM705&gt;0,"EME"," ")</f>
        <v> </v>
      </c>
      <c r="CQ705" s="10" t="str">
        <f aca="false">IF(CP705&gt;0,"0", " ")</f>
        <v> </v>
      </c>
      <c r="CR705" s="10" t="str">
        <f aca="false">IF(CP705&gt;0,"EME"," ")</f>
        <v> </v>
      </c>
      <c r="CS705" s="9" t="n">
        <v>0</v>
      </c>
      <c r="CV705" s="9" t="n">
        <v>0</v>
      </c>
      <c r="CY705" s="9" t="n">
        <v>-0.5</v>
      </c>
      <c r="DB705" s="9" t="n">
        <v>0</v>
      </c>
      <c r="DC705" s="11" t="str">
        <f aca="false">IF(DB705&lt;0,"2"," ")</f>
        <v> </v>
      </c>
      <c r="DD705" s="11" t="str">
        <f aca="false">IF(DB705&lt;0,"MIO"," ")</f>
        <v> </v>
      </c>
      <c r="DE705" s="9" t="n">
        <v>0</v>
      </c>
      <c r="DF705" s="10" t="str">
        <f aca="false">IF(DE705&lt;0,"3"," ")</f>
        <v> </v>
      </c>
      <c r="DG705" s="10" t="str">
        <f aca="false">IF(DE705&lt;0,"AST"," ")</f>
        <v> </v>
      </c>
      <c r="DH705" s="9" t="n">
        <v>-0.25</v>
      </c>
      <c r="DI705" s="10" t="str">
        <f aca="false">IF(DH705&lt;0,"3"," ")</f>
        <v>3</v>
      </c>
      <c r="DJ705" s="10" t="str">
        <f aca="false">IF(DH705&lt;0,"AST"," ")</f>
        <v>AST</v>
      </c>
      <c r="DK705" s="9" t="n">
        <v>1</v>
      </c>
      <c r="DL705" s="10" t="str">
        <f aca="false">IF(DK705&gt;0,"4"," ")</f>
        <v>4</v>
      </c>
      <c r="DM705" s="10" t="str">
        <f aca="false">IF(DK705&gt;0,"PRE"," ")</f>
        <v>PRE</v>
      </c>
      <c r="DN705" s="9" t="n">
        <v>1</v>
      </c>
      <c r="DO705" s="10" t="str">
        <f aca="false">IF(DN705&gt;0,"4"," ")</f>
        <v>4</v>
      </c>
      <c r="DP705" s="10" t="str">
        <f aca="false">IF(DN705&gt;0,"PRE"," ")</f>
        <v>PRE</v>
      </c>
      <c r="DS705" s="12" t="str">
        <f aca="false">CONCATENATE(CO705,CU705,DA705,DG705,DM705)</f>
        <v>  PRE</v>
      </c>
      <c r="DT705" s="10" t="e">
        <f aca="false" t="array" ref="DT705">_xlfn.IFS(DS705="EME    ","0", DS705=" HIP   ","1", DS705="  MIO  ","2", DS705="   AST ","3", DS705="    PRE","4", DS705="EME   PRE","5", DS705=" HIP  PRE","6", DS705=" HIP AST ","7", DS705="  MIO PRE","8", DS705="  MIOAST ","9", DS705="   ASTPRE","10",DS705=" HIP ASTPRE","11", DS705="  MIOASTPRE","12", DS705="     ","0")</f>
        <v>#N/A</v>
      </c>
      <c r="DV705" s="1" t="e">
        <f aca="false" t="array" ref="DV705">_xlfn.IFS(DU705="SI","2", DU705="NO","1")</f>
        <v>#N/A</v>
      </c>
      <c r="DX705" s="11" t="str">
        <f aca="false">IF(DW705=0,"1","2")</f>
        <v>1</v>
      </c>
      <c r="DY705" s="11" t="str">
        <f aca="false" t="array" ref="DY705">_xlfn.IFS(DW705=0,"0", DW705=0.25, "1", DW705=0.5,"2", DW705=0.75,"3", DW705=1,"4",DW705=1.25,"5", DW705=1.5,"6", DW705=1.75,"7", DW705=2,"8")</f>
        <v>0</v>
      </c>
      <c r="EA705" s="11" t="str">
        <f aca="false">IF(DZ705=0,"1","2")</f>
        <v>1</v>
      </c>
      <c r="EB705" s="11" t="str">
        <f aca="false" t="array" ref="EB705">_xlfn.IFS(DZ705=0,"0", DZ705=0.25, "1", DZ705=0.5,"2", DZ705=0.75,"3", DZ705=1,"4",DZ705=1.25,"5", DZ705=1.5,"6", DZ705=1.75,"7", DZ705=2,"8")</f>
        <v>0</v>
      </c>
      <c r="ED705" s="10" t="str">
        <f aca="false">IF(EC705=0,"1","2")</f>
        <v>1</v>
      </c>
      <c r="EE705" s="11" t="str">
        <f aca="false" t="array" ref="EE705">_xlfn.IFS(EC705=0,"0", EC705=-0.25, "1", EC705=-0.5,"2", EC705=-0.75,"3", EC705=-1,"4",EC705=-1.25,"5", EC705=-1.5,"6", EC705=-1.75,"7", EC705=-2,"8", EC705=-2.25,"9",EC705=-2.5,"10", EC705=-2.75,"11", EC705=-3,"12", EC705=-3.25,"13", EC705=-3.5,"14", EC705=-3.75,"15",EC705=-4,"16")</f>
        <v>0</v>
      </c>
      <c r="EG705" s="10" t="str">
        <f aca="false">IF(EF705=0,"1","2")</f>
        <v>1</v>
      </c>
      <c r="EH705" s="11" t="str">
        <f aca="false" t="array" ref="EH705">_xlfn.IFS(EF705=0,"0", EF705=-0.25, "1", EF705=-0.5,"2", EF705=-0.75,"3", EF705=-1,"4",EF705=-1.25,"5", EF705=-1.5,"6", EF705=-1.75,"7", EF705=-2,"8", EF705=-2.25,"9",EF705=-2.5,"10", EF705=-2.75,"11", EF705=-3,"12", EF705=-3.25,"13", EF705=-3.5,"14", EF705=-3.75,"15",EF705=-4,"16")</f>
        <v>0</v>
      </c>
      <c r="EJ705" s="11" t="str">
        <f aca="false">IF(EI705=0,"1","2")</f>
        <v>1</v>
      </c>
      <c r="EK705" s="11" t="str">
        <f aca="false" t="array" ref="EK705">_xlfn.IFS(EI705=0,"0", EI705=-0.25, "1", EI705=-0.5,"2", EI705=-0.75,"3", EI705=-1,"4",EI705=-1.25,"5", EI705=-1.5,"6", EI705=-1.75,"7", EI705=-2,"8", EI705=-2.25,"9", EI705=-2.25,"9",EI705=-2.5,"10", EI705=-2.75,"11", EI705=-3,"12", EI705=-3.25,"13", EI705=-3.5,"14", EI705=-3.75,"15",EI705=-4,"16", EI705=0.25, "17", EI705=0.5, "18")</f>
        <v>0</v>
      </c>
      <c r="EM705" s="11" t="str">
        <f aca="false">IF(EL705=0,"1","2")</f>
        <v>1</v>
      </c>
      <c r="EN705" s="11" t="str">
        <f aca="false" t="array" ref="EN705">_xlfn.IFS(EL705=0.25,"17",EL705=0.5,"18", EL705=0,"0", EL705=-0.25, "1", EL705=-0.5,"2", EL705=-0.75,"3", EL705=-1,"4",EL705=-1.25,"5", EL705=-1.5,"6", EL705=-1.75,"7", EL705=-2,"8",EL705= -2.25,"9",EL705=-2.5,"10",EL705= -2.75,"11",EL705= -3,"12",EL705= -3.25,"13",EL705= -3.5,"14",EL705= -3.75,"15",EL705=-4,"16")</f>
        <v>0</v>
      </c>
      <c r="EP705" s="11" t="str">
        <f aca="false">IF(EO705=0,"1","2")</f>
        <v>1</v>
      </c>
      <c r="EQ705" s="11" t="str">
        <f aca="false" t="array" ref="EQ705">_xlfn.IFS(EO705=0,"0", EO705=0.25, "1", EO705=0.5,"2", EO705=0.75,"3", EO705=1,"4",EO705=1.25,"5", EO705=1.5,"6", EO705=1.75,"7", EO705=2,"8", EO705=2.25,"9", EO705=2.25,"9",EO705=2.5,"10", EO705=2.75,"11", EO705=3,"12", EO705=3.25,"13", EO705=3.5,"14", EO705=3.75,"15",EO705=4,"16", EO705=-0.25, "17", bq=-0.5, "18")</f>
        <v>0</v>
      </c>
      <c r="ES705" s="11" t="str">
        <f aca="false">IF(ER705=0,"1","2")</f>
        <v>1</v>
      </c>
      <c r="ET705" s="11" t="str">
        <f aca="false" t="array" ref="ET705">_xlfn.IFS(ER705=0,"0", ER705=0.25, "1", ER705=0.5,"2", ER705=0.75,"3", ER705=1,"4",ER705=1.25,"5", ER705=1.5,"6", ER705=1.75,"7", ER705=2,"8", ER705=2.25,"9", ER705=2.25,"9",ER705=2.5,"10", ER705=2.75,"11", ER705=3,"12", ER705=3.25,"13", ER705=3.5,"14", ER705=3.75,"15",ER705=4,"16", ER705=-0.25, "17", bq=-0.5, "18")</f>
        <v>0</v>
      </c>
      <c r="EV705" s="14" t="e">
        <f aca="false">VLOOKUP(EU705,LEYENDA!$G$2:$H$8,2,TRUE())</f>
        <v>#N/A</v>
      </c>
      <c r="EW705" s="14" t="e">
        <f aca="false" t="array" ref="EW705">_xlfn.IFS(EV705="0-5","1", EV705="6-12","2", EV705="13-18","3", EV705="19-24","4", EV705="25-36","5", EV705="37-48","6", EV705="49-60","7")</f>
        <v>#N/A</v>
      </c>
    </row>
    <row r="706" customFormat="false" ht="13.5" hidden="false" customHeight="false" outlineLevel="0" collapsed="false">
      <c r="A706" s="1" t="n">
        <v>278</v>
      </c>
      <c r="B706" s="2" t="n">
        <v>4</v>
      </c>
      <c r="C706" s="33" t="n">
        <v>44138</v>
      </c>
      <c r="E706" s="5" t="str">
        <f aca="false">VLOOKUP(A706,'286'!$A$3:$J$6279,10,FALSE())</f>
        <v>VALLEJO BERMEJO, PALOMA</v>
      </c>
      <c r="F706" s="4" t="str">
        <f aca="false">VLOOKUP(A706,'286'!$A$3:$I$1768,3,FALSE())</f>
        <v>VABERPA</v>
      </c>
      <c r="G706" s="6" t="n">
        <f aca="false">VLOOKUP(A706,'286'!$A$3:$I$1768,4,FALSE())</f>
        <v>27077</v>
      </c>
      <c r="H706" s="7" t="n">
        <f aca="false">YEAR(C706)-YEAR(G706)</f>
        <v>46</v>
      </c>
      <c r="I706" s="1" t="str">
        <f aca="false">VLOOKUP(H706,LEYENDA!$C$2:$D$6,2,TRUE())</f>
        <v>41-60</v>
      </c>
      <c r="J706" s="5" t="str">
        <f aca="false">VLOOKUP(A706,'286'!$A$3:$I$1768,7,FALSE())</f>
        <v>M</v>
      </c>
      <c r="K706" s="8" t="n">
        <f aca="false">VLOOKUP(A706,'286'!$A$3:$I$1768,2,FALSE())</f>
        <v>0</v>
      </c>
      <c r="L706" s="4" t="str">
        <f aca="false">VLOOKUP(A706,'286'!$A$3:$I$1768,8,FALSE())</f>
        <v>D</v>
      </c>
      <c r="M706" s="4" t="str">
        <f aca="false">VLOOKUP(A706,'286'!$A$3:$I$1768,9,FALSE())</f>
        <v>I</v>
      </c>
      <c r="N706" s="8" t="str">
        <f aca="false">IF(R706=O706, "MISMA","CONTRARIA")</f>
        <v>CONTRARIA</v>
      </c>
      <c r="O706" s="8" t="str">
        <f aca="false" t="array" ref="O706">_xlfn.IFS(L706="D","1", L706="I","2")</f>
        <v>1</v>
      </c>
      <c r="P706" s="8" t="e">
        <f aca="false" t="array" ref="P706">_xlfn.IFS(K706="OD","1", K706="OI","2")</f>
        <v>#N/A</v>
      </c>
      <c r="Q706" s="1" t="str">
        <f aca="false" t="array" ref="Q706">_xlfn.IFS(J706="M","1", J706="H","2")</f>
        <v>1</v>
      </c>
      <c r="R706" s="8" t="str">
        <f aca="false" t="array" ref="R706">_xlfn.IFS(M706="D","1", M706="I","2")</f>
        <v>2</v>
      </c>
      <c r="S706" s="1" t="str">
        <f aca="false" t="array" ref="S706">_xlfn.IFS(N706="CONTRARIA", "1",N706= "MISMA","2")</f>
        <v>1</v>
      </c>
      <c r="T706" s="1" t="str">
        <f aca="false" t="array" ref="T706">_xlfn.IFS(I706="0-12","1", I706="13-24","2", I706="25-40","3", I706="41-60","4", I706="61-100","5")</f>
        <v>4</v>
      </c>
      <c r="U706" s="9" t="n">
        <v>-2</v>
      </c>
      <c r="V706" s="10" t="str">
        <f aca="false">IF(U706="","",IF(AND(U706&gt;=-9,U706&lt;=-6.5),"-9 a -6,5",IF(AND(U706&gt;=-6,U706&lt;=-3.5),"-6 a -3,5",IF(AND(U706&gt;=-3,U706&lt;=-1),"-3 a -1",IF(U706=-0.5,"-0,5",IF(AND(U706&gt;=0,U706&lt;=2.5),"0 a 2,5",IF(AND(U706&gt;=3,U706&lt;=5.5),"3 a 5,5",IF(AND(U706&gt;=6,U706&lt;=8.5),"6 a 8,5",IF(AND(U706&gt;=9,U706&lt;=20),"9 a 20","Fuera de rango")))))))))</f>
        <v>-3 a -1</v>
      </c>
      <c r="W706" s="11" t="n">
        <f aca="false">IF(V706="","",IF(V706="-9 a -6,5",2,IF(V706="-6 a -3,5",3,IF(V706="-3 a -1",4,IF(V706="-0,5","NORMA",IF(V706="0 a 2,5",5,IF(V706="3 a 5,5",6,IF(V706="6 a 8,5",7,IF(V706="9 a 20",8,"Fuera de rango")))))))))</f>
        <v>4</v>
      </c>
      <c r="X706" s="9" t="n">
        <v>9</v>
      </c>
      <c r="Y706" s="11" t="str">
        <f aca="false">IF(X706="","",IF(AND(X706&gt;=0,X706&lt;=4),"0 a 4",IF(AND(X706&gt;=4.5,X706&lt;=8.5),"4,5 a 8,5",IF(X706=9,"9",IF(AND(X706&gt;=9.5,X706&lt;=13),"9,5 a 13",IF(AND(X706&gt;=13.5,X706&lt;=20),"13,5 a 20",IF(AND(X706&gt;=20.5,X706&lt;=35),"20,5 a 35","Fuera de rango")))))))</f>
        <v>9</v>
      </c>
      <c r="Z706" s="11" t="str">
        <f aca="false">IF(Y706="","",IF(Y706="0 a 4",1,IF(Y706="4,5 a 8,5",2,IF(Y706="9","NORMA",IF(Y706="9,5 a 13",3,IF(Y706="13,5 a 20",4,IF(Y706="20,5 a 35",5,"Fuera de rango")))))))</f>
        <v>NORMA</v>
      </c>
      <c r="AA706" s="9" t="n">
        <v>13</v>
      </c>
      <c r="AB706" s="10" t="str">
        <f aca="false">IF(AA706="","",IF(AND(AA706&gt;=0,AA706&lt;=9),"0 a 9",IF(AND(AA706&gt;=9.5,AA706&lt;=18.5),"9,5 a 18,5",IF(AA706=19,"19",IF(AND(AA706&gt;=19.5,AA706&lt;=28),"19,5 a 28",IF(AND(AA706&gt;=28.5,AA706&lt;=40),"28,5 a 40","Fuera de rango"))))))</f>
        <v>9,5 a 18,5</v>
      </c>
      <c r="AC706" s="11" t="n">
        <f aca="false" t="array" ref="AC706">_xlfn.IFS(AB706="","",AB706="0 a 9",1,AB706="9,5 a 18,5",2,AB706="19","NORMA",AB706="19,5 a 28",3,AB706="28,5 a 40",4,TRUE(),"Fuera de rango")</f>
        <v>2</v>
      </c>
      <c r="AD706" s="9" t="n">
        <v>3</v>
      </c>
      <c r="AE706" s="10" t="str">
        <f aca="false">IF(AD706="","",IF(AND(AD706&gt;=-10,AD706&lt;=0),"De -10 a 0",IF(AND(AD706&gt;=0.5,AD706&lt;=9.5),"0,5 a 9,5",IF(AD706=10,"10",IF(AND(AD706&gt;=10.5,AD706&lt;=20),"10,5 a 20",IF(AND(AD706&gt;=20.5,AD706&lt;=40),"20,5 a 40","Fuera de rango"))))))</f>
        <v>0,5 a 9,5</v>
      </c>
      <c r="AF706" s="12" t="n">
        <f aca="false">IF(AD706="","",IF(AND(AD706&gt;=-10,AD706&lt;=0),1,IF(AND(AD706&gt;=0.5,AD706&lt;=9.5),2,IF(AD706=10,"NORMA",IF(AND(AD706&gt;=10.5,AD706&lt;=20),3,IF(AND(AD706&gt;=20.5,AD706&lt;=40),4,""))))))</f>
        <v>2</v>
      </c>
      <c r="AG706" s="9" t="n">
        <v>8</v>
      </c>
      <c r="AH706" s="10" t="str">
        <f aca="false">IF(AG706="","",IF(AND(AG706&gt;=0,AG706&lt;=4),"0 a 4",IF(AND(AG706&gt;=4.5,AG706&lt;=8.5),"4,5 a 8,5",IF(AG706=9,"9",IF(AND(AG706&gt;=9.5,AG706&lt;=13),"9,5 a 13",IF(AND(AG706&gt;=13.5,AG706&lt;=25),"13,5 a 25","Fuera de rango"))))))</f>
        <v>4,5 a 8,5</v>
      </c>
      <c r="AI706" s="10" t="n">
        <f aca="false">IF(AH706="","",IF(AH706="0 a 4",1,IF(AH706="4,5 a 8,5",2,IF(AH706="9","NORMA",IF(AH706="9,5 a 13",3,IF(AH706="13,5 a 25",4,""))))))</f>
        <v>2</v>
      </c>
      <c r="AJ706" s="9" t="n">
        <v>4</v>
      </c>
      <c r="AK706" s="10" t="str">
        <f aca="false">IF(AJ706="","",IF(AND(AJ706&gt;=-15,AJ706&lt;=-10.5),"-15 a -10,5",IF(AND(AJ706&gt;=-10,AJ706&lt;=-4),"-10 a -4",IF(AND(AJ706&gt;=-4.5,AJ706&lt;=0),"-4,5 a 0",IF(AND(AJ706&gt;=0.5,AJ706&lt;=4.5),"0,5 a 4,5",IF(AJ706=5,"5",IF(AND(AJ706&gt;=5.5,AJ706&lt;=10),"5,5 a 10",IF(AND(AJ706&gt;=10.5,AJ706&lt;=20),"10,5 a 20","Fuera de rango"))))))))</f>
        <v>0,5 a 4,5</v>
      </c>
      <c r="AL706" s="11" t="n">
        <f aca="false">IF(AK706="","",IF(AK706="-15 a -10,5",1,IF(AK706="-10 a -4",2,IF(AK706="-4,5 a 0",3,IF(AK706="0,5 a 4,5",4,IF(AK706="5","NORMA",IF(AK706="5,5 a 10",5,IF(AK706="10,5 a 20",6,"Error"))))))))</f>
        <v>4</v>
      </c>
      <c r="AM706" s="9" t="n">
        <v>1</v>
      </c>
      <c r="AN706" s="10" t="str">
        <f aca="false">IF(AM706="","",IF(AND(AM706&gt;=-7.5,AM706&lt;=-5.5),"-7,5 a -5,5",IF(AND(AM706&gt;=-5,AM706&lt;=-3),"-5 a -3",IF(AND(AM706&gt;=-2.5,AM706&lt;=-0.5),"-2,5 a -0,5",IF(AM706=0,"0,00",IF(AND(AM706&gt;=0.5,AM706&lt;=2.5),"0,5 a 2,5",IF(AND(AM706&gt;=3,AM706&lt;=5),"3 a 5",IF(AND(AM706&gt;=5.5,AM706&lt;=7.5),"5,5 a 7,5",IF(AND(AM706&gt;=8,AM706&lt;=10),"8 a 10","Fuera de rango")))))))))</f>
        <v>0,5 a 2,5</v>
      </c>
      <c r="AO706" s="11" t="n">
        <f aca="false">IF(AN706="","",IF(AN706="-7,5 a -5,5",1,IF(AN706="-5 a -3",2,IF(AN706="-2,5 a -0,5",3,IF(AN706="0,00","NORMA",IF(AN706="0,5 a 2,5",4,IF(AN706="3 a 5",5,IF(AN706="5,5 a 7,5",6,IF(AN706="8 a 10",7,"Error")))))))))</f>
        <v>4</v>
      </c>
      <c r="AP706" s="9" t="n">
        <v>-5</v>
      </c>
      <c r="AQ706" s="10" t="str">
        <f aca="false">IF(AP706="","",IF(AND(AP706&gt;=-20,AP706&lt;=-9.5),"-20 a -9,5",IF(AND(AP706&gt;=-9,AP706&lt;=-6.5),"-9 a -6,5",IF(AP706=-6,"-6",IF(AND(AP706&gt;=-5.5,AP706&lt;=-3),"-5,5 a -3",IF(AND(AP706&gt;=-2.5,AP706&lt;=0),"-2,5 a 0",IF(AND(AP706&gt;=0.5,AP706&lt;=3),"0,5 a 3",IF(AND(AP706&gt;=3.5,AP706&lt;=6),"3,5 a 6",IF(AND(AP706&gt;=6.5,AP706&lt;=9),"6,5 a 9",IF(AND(AP706&gt;=9.5,AP706&lt;=20),"9,5 a 20","Fuera de rango"))))))))))</f>
        <v>-5,5 a -3</v>
      </c>
      <c r="AR706" s="11" t="n">
        <f aca="false">IF(AQ706="","",IF(AQ706="-20 a -9,5",1,IF(AQ706="-9 a -6,5",2,IF(AQ706="-6","NORMA",IF(AQ706="-5,5 a -3",3,IF(AQ706="-2,5 a 0",4,IF(AQ706="0,5 a 3",5,IF(AQ706="3,5 a 6",6,IF(AQ706="6,5 a 9",7,IF(AQ706="9,5 a 20",8,""))))))))))</f>
        <v>3</v>
      </c>
      <c r="AS706" s="9" t="n">
        <v>2</v>
      </c>
      <c r="AT706" s="10" t="str">
        <f aca="false">IF(AS706="","",IF(AND(AS706&gt;=-16,AS706&lt;=-14),"-16 a -14",IF(AND(AS706&gt;=-13.5,AS706&lt;=-11.5),"-13,5 a -11,5",IF(AND(AS706&gt;=-11,AS706&lt;=-9),"-11 a -9",IF(AND(AS706&gt;=-8.5,AS706&lt;=-6.5),"-8,5 a -6,5",IF(AND(AS706&gt;=-6,AS706&lt;=-4),"-6 a -4",IF(AND(AS706&gt;=-3.5,AS706&lt;=-1.5),"-3,5 a -1,5",IF(AND(AS706&gt;=-1,AS706&lt;=1),"-1 a 1",IF(AND(AS706&gt;=1.5,AS706&lt;=3.5),"1,5 a 3,5",IF(AND(AS706&gt;=4,AS706&lt;=6),"4 a 6",IF(AND(AS706&gt;=6.5,AS706&lt;=8.5),"6,5 a 8,5",IF(AND(AS706&gt;=9,AS706&lt;=11),"9 a 11",IF(AND(AS706&gt;=11.5,AS706&lt;=13.5),"11,5 a 13,5",IF(AND(AS706&gt;=14,AS706&lt;=16),"14 a 16",IF(AND(AS706&gt;=16.5,AS706&lt;=18.5),"16,5 a 18,5",IF(AND(AS706&gt;=19,AS706&lt;=21),"19 a 21","Fuera de rango"))))))))))))))))</f>
        <v>1,5 a 3,5</v>
      </c>
      <c r="AU706" s="11" t="n">
        <f aca="false" t="array" ref="AU706">IF(AT706="","",_xlfn.IFS(AT706="-16 a -14",1,AT706="-13,5 a -11,5",2,AT706="-11 a -9",3,AT706="-8,5 a -6,5",4,AT706="-6 a -4",5,AT706="-3,5 a -1,5",6,AT706="-1 a 1",7,AT706="1,5 a 3,5",8,AT706="4 a 6","NORMA",AT706="6,5 a 8,5",9,AT706="9 a 11",10,AT706="11,5 a 13,5",11,AT706="14 a 16",12,AT706="16,5 a 18,5",13,AT706="19 a 21",14,TRUE(),""))</f>
        <v>8</v>
      </c>
      <c r="AV706" s="9" t="n">
        <v>2</v>
      </c>
      <c r="AW706" s="10" t="str">
        <f aca="false">IF(AV706="","",IF(AND(AV706&gt;=-1,AV706&lt;=-0.5),"-1 a -0,5",IF(AND(AV706&gt;-0.5,AV706&lt;=0),"De -0,5 a 0",IF(AND(AV706&gt;=0.25,AV706&lt;=0.75),"0,25 a 0,75",IF(AND(AV706&gt;=1,AV706&lt;=1.5),"1 a 1,5",IF(AND(AV706&gt;=1.75,AV706&lt;=2.25),"1,75 a 2,25",IF(AND(AV706&gt;=2.5,AV706&lt;=3),"2,5 a 3",IF(AND(AV706&gt;=3.25,AV706&lt;=3.75),"3,25 a 3,75","Fuera de rango"))))))))</f>
        <v>1,75 a 2,25</v>
      </c>
      <c r="AX706" s="10" t="n">
        <f aca="false">IF(AW706="","",IF(OR(AW706="-1 a -0,5",AW706="-1 a -0.5"),1,IF(OR(AW706="De -0,5 a 0",AW706="-0,5 a 0",AW706="De -0.5 a 0"),2,IF(OR(AW706="0,25 a 0,75",AW706="0.25 a 0.75"),"NORMA",IF(OR(AW706="1 a 1,5",AW706="1 a 1.5"),3,IF(OR(AW706="1,75 a 2,25",AW706="1.75 a 2.25"),4,IF(OR(AW706="2,5 a 3",AW706="2.5 a 3"),5,IF(OR(AW706="3,25 a 3,75",AW706="3.25 a 3.75"),6,""))))))))</f>
        <v>4</v>
      </c>
      <c r="AY706" s="9" t="n">
        <v>-5</v>
      </c>
      <c r="AZ706" s="10" t="str">
        <f aca="false">IF(AY706="","",IF(AND(AY706&gt;=-20,AY706&lt;=-9.5),"-20 a -9,5",IF(AND(AY706&gt;=-9,AY706&lt;=-6.5),"-9 a -6,5",IF(AY706=-6,"-6",IF(AND(AY706&gt;=-5.5,AY706&lt;=-3),"-5,5 a -3",IF(AND(AY706&gt;=-2.5,AY706&lt;=0),"-2,5 a 0",IF(AND(AY706&gt;=0.5,AY706&lt;=3),"0,5 a 3",IF(AND(AY706&gt;=3.5,AY706&lt;=6),"3,5 a 6","Fuera de rango"))))))))</f>
        <v>-5,5 a -3</v>
      </c>
      <c r="BA706" s="11" t="n">
        <f aca="false">IF(AZ706="","",IF(AZ706="-20 a -9,5",1,IF(AZ706="-9 a -6,5",2,IF(AZ706="-6","NORMA",IF(AZ706="-5,5 a -3",3,IF(AZ706="-2,5 a 0",4,IF(AZ706="0,5 a 3",5,IF(AZ706="3,5 a 6",6,""))))))))</f>
        <v>3</v>
      </c>
      <c r="BB706" s="9" t="n">
        <v>0</v>
      </c>
      <c r="BC706" s="10" t="str">
        <f aca="false" t="array" ref="BC706">IF(BB706="","",_xlfn.IFS(AND(BB706&gt;=0,BB706&lt;=2),"0 a 2",AND(BB706&gt;=2.5,BB706&lt;=4.5),"2,5 a 4,5",AND(BB706&gt;=5,BB706&lt;=7),"5 a 7",AND(BB706&gt;=7.5,BB706&lt;=9.5),"7,5 a 9,5",AND(BB706&gt;=10,BB706&lt;=12),"10 a 12",AND(BB706&gt;=12.5,BB706&lt;=14.5),"12,5 a 14,5",BB706=15,"15",AND(BB706&gt;=15.5,BB706&lt;=17.5),"15,5 a 17,5",AND(BB706&gt;=18,BB706&lt;=20),"18 a 20",AND(BB706&gt;=20.5,BB706&lt;=22.5),"20,5 a 22,5",AND(BB706&gt;=23,BB706&lt;=25),"23 a 25",TRUE(),"Fuera de rango"))</f>
        <v>0 a 2</v>
      </c>
      <c r="BD706" s="11" t="n">
        <f aca="false" t="array" ref="BD706">IF(BC706="","",_xlfn.IFS(BC706="0 a 2",1,BC706="2,5 a 4,5",2,BC706="5 a 7",3,BC706="7,5 a 9,5",4,BC706="10 a 12",5,BC706="12,5 a 14,5",6,BC706="15","NORMA",BC706="15,5 a 17,5",7,BC706="18 a 20",8,BC706="20,5 a 22,5",9,BC706="23 a 25",10,TRUE(),"Fuera de rango"))</f>
        <v>1</v>
      </c>
      <c r="BE706" s="9" t="n">
        <v>13</v>
      </c>
      <c r="BF706" s="10" t="str">
        <f aca="false">IF(BE706="","",IF(AND(BE706&gt;=-20,BE706&lt;=-10),"-20 a -10",IF(AND(BE706&gt;=-9.5,BE706&lt;=0.5),"-9,5 a 0,5",IF(AND(BE706&gt;=1,BE706&lt;=11),"1 a 11",IF(AND(BE706&gt;=11.5,BE706&lt;=20.5),"11,5 a 20,5",IF(BE706=21,"21",IF(AND(BE706&gt;=21.5,BE706&lt;=31.5),"21,5 a 31,5",IF(AND(BE706&gt;=32,BE706&lt;=42),"32 a 42","Fuera de rango"))))))))</f>
        <v>11,5 a 20,5</v>
      </c>
      <c r="BG706" s="11" t="n">
        <f aca="false">IF(BF706="","",IF(BF706="-20 a -10",1,IF(BF706="-9,5 a 0,5",2,IF(BF706="1 a 11",3,IF(BF706="11,5 a 20,5",4,IF(BF706="21","NORMA",IF(BF706="21,5 a 31,5",5,IF(BF706="32 a 42",6,""))))))))</f>
        <v>4</v>
      </c>
      <c r="BH706" s="9" t="n">
        <v>0</v>
      </c>
      <c r="BI706" s="10" t="str">
        <f aca="false">IF(BH706="","",IF(AND(BH706&gt;=-20,BH706&lt;=-15),"-20 a -15",IF(AND(BH706&gt;=-14.5,BH706&lt;=-9.5),"-14,5 a -9,5",IF(AND(BH706&gt;=-9,BH706&lt;=-4),"-9 a -4",IF(AND(BH706&gt;=-3.5,BH706&lt;=2.5),"-3,5 a 2,5",IF(AND(BH706&gt;=3,BH706&lt;=8),"3 a 8",IF(AND(BH706&gt;=8.5,BH706&lt;=14.5),"8,5 a 14,5",IF(BH706=15,"15",IF(AND(BH706&gt;=15.5,BH706&lt;=20.5),"15,5 a 20,5",IF(AND(BH706&gt;=21,BH706&lt;=26),"21 a 26","Fuera de rango"))))))))))</f>
        <v>-3,5 a 2,5</v>
      </c>
      <c r="BJ706" s="11" t="n">
        <f aca="false">IF(BI706="","",IF(BI706="-20 a -15",1,IF(BI706="-14,5 a -9,5",2,IF(BI706="-9 a -4",3,IF(BI706="-3,5 a 2,5",4,IF(BI706="3 a 8",5,IF(BI706="8,5 a 14,5",6,IF(BI706="15","NORMA",IF(BI706="15,5 a 20,5",7,IF(BI706="21 a 26",8,IF(BI706="26,5 a 31,5",9,"")))))))))))</f>
        <v>4</v>
      </c>
      <c r="BK706" s="9" t="n">
        <v>0</v>
      </c>
      <c r="BL706" s="10" t="str">
        <f aca="false">IF(BK706="","",IF(AND(BK706&gt;=0,BK706&lt;=2),"0 - 2",IF(AND(BK706&gt;=2.5,BK706&lt;=4.5),"2,5 - 4,5",IF(AND(BK706&gt;=5,BK706&lt;=7),"5 - 7",IF(AND(BK706&gt;=7.5,BK706&lt;=9.5),"7,5 - 9,5",IF(AND(BK706&gt;=10,BK706&lt;=12),"10 - 12",IF(AND(BK706&gt;=12.5,BK706&lt;=13.5),"12,5 - 13,5",IF(BK706=14,"14",IF(AND(BK706&gt;=14.5,BK706&lt;=16.5),"14,5 - 16,5",IF(AND(BK706&gt;=17,BK706&lt;=19),"17 - 19",IF(AND(BK706&gt;=19.5,BK706&lt;=21.5),"19,5 - 21,5",IF(AND(BK706&gt;=22,BK706&lt;=24),"22 - 24",IF(AND(BK706&gt;=24.5,BK706&lt;=26.5),"24,5 - 26,5",IF(AND(BK706&gt;=27,BK706&lt;=29),"27 - 29",IF(AND(BK706&gt;=29.5,BK706&lt;=30),"29,5 - 30","Fuera de rango")))))))))))))))</f>
        <v>0 - 2</v>
      </c>
      <c r="BM706" s="11" t="n">
        <f aca="false">IF(BL706="","",IF(BL706="0 - 2",1,IF(BL706="2,5 - 4,5",2,IF(BL706="5 - 7",3,IF(BL706="7,5 - 9,5",4,IF(BL706="10 - 12",5,IF(BL706="12,5 - 13,5",6,IF(BL706="14","NORMA",IF(BL706="14,5 - 16,5",7,IF(BL706="17 - 19",8,IF(BL706="19,5 - 21,5",9,IF(BL706="22 - 24",10,IF(BL706="24,5 - 26,5",11,IF(BL706="27 - 29",12,IF(BL706="29,5 - 30",13,"")))))))))))))))</f>
        <v>1</v>
      </c>
      <c r="BN706" s="9" t="n">
        <v>16</v>
      </c>
      <c r="BO706" s="11" t="str">
        <f aca="false">IF(BN706="","",IF(AND(BN706&gt;=-20,BN706&lt;=-10),"-20 a -10",IF(AND(BN706&gt;=-9.5,BN706&lt;=0.5),"-9,5 a 0,5",IF(AND(BN706&gt;=1,BN706&lt;=11),"1 a 11",IF(AND(BN706&gt;=11.5,BN706&lt;=21.5),"11,5 a 21,5",IF(BN706=22,"22",IF(AND(BN706&gt;=22.5,BN706&lt;=32.5),"22,5 a 32,5",IF(AND(BN706&gt;=33,BN706&lt;=43),"33 a 43","Fuera de rango"))))))))</f>
        <v>11,5 a 21,5</v>
      </c>
      <c r="BP706" s="11" t="n">
        <f aca="false">IF(BO706="","",IF(BO706="-20 a -10",1,IF(BO706="-9,5 a 0,5",2,IF(BO706="1 a 11",3,IF(BO706="11,5 a 21,5",4,IF(BO706="22","NORMA",IF(BO706="22,5 a 32,5",5,IF(BO706="33 a 43",6,""))))))))</f>
        <v>4</v>
      </c>
      <c r="BQ706" s="9" t="n">
        <v>12</v>
      </c>
      <c r="BR706" s="10" t="str">
        <f aca="false">IF(BQ706="","",IF(AND(BQ706&gt;=-20,BQ706&lt;=-15),"-20 a -15",IF(AND(BQ706&gt;=-14.5,BQ706&lt;=-9.5),"-14,5 a -9,5",IF(AND(BQ706&gt;=-9,BQ706&lt;=-4),"-9 a -4",IF(AND(BQ706&gt;=-3.5,BQ706&lt;=2.5),"-3,5 a 2,5",IF(AND(BQ706&gt;=3,BQ706&lt;=8),"3 a 8",IF(AND(BQ706&gt;=8.5,BQ706&lt;=13.5),"8,5 a 13,5",IF(AND(BQ706&gt;=14,BQ706&lt;=17.5),"14 a 17,5",IF(BQ706=18,"18",IF(AND(BQ706&gt;=18.5,BQ706&lt;=23.5),"18,5 a 23,5",IF(AND(BQ706&gt;=24,BQ706&lt;=29),"24 a 29",IF(AND(BQ706&gt;=29.5,BQ706&lt;=34.5),"29,5 a 34,5",IF(AND(BQ706&gt;=35,BQ706&lt;=40),"35 a 40","Fuera de rango")))))))))))))</f>
        <v>8,5 a 13,5</v>
      </c>
      <c r="BS706" s="11" t="n">
        <f aca="false">IF(BR706="","",IF(BR706="-20 a -15",1,IF(BR706="-14,5 a -9,5",2,IF(BR706="-9 a -4",3,IF(BR706="-3,5 a 2,5",4,IF(BR706="3 a 8",5,IF(BR706="8,5 a 13,5",6,IF(BR706="14 a 17,5",7,IF(BR706="18","NORMA",IF(BR706="18,5 a 23,5",8,IF(BR706="24 a 29",9,IF(BR706="29,5 a 34,5",10,IF(BR706="35 a 40",11,"")))))))))))))</f>
        <v>6</v>
      </c>
      <c r="BT706" s="9" t="n">
        <v>1</v>
      </c>
      <c r="BU706" s="10" t="str">
        <f aca="false">IF(BT706="","",IF(AND(BT706&gt;=-20,BT706&lt;=-18),"-20 a -18",IF(AND(BT706&gt;=-17.5,BT706&lt;=-15.5),"-17,5 a -15,5",IF(AND(BT706&gt;=-15,BT706&lt;=-13),"-15 a -13",IF(AND(BT706&gt;=-12.5,BT706&lt;=-10.5),"-12,5 a -10,5",IF(AND(BT706&gt;=-10,BT706&lt;=-8),"-10 a -8",IF(AND(BT706&gt;=-7.5,BT706&lt;=-5.5),"-7,5 a -5,5",IF(AND(BT706&gt;=-5,BT706&lt;=-3),"-5 a -3",IF(AND(BT706&gt;=-2.5,BT706&lt;=-0.5),"-2,5 a -0,5",IF(BT706=0,"0",IF(AND(BT706&gt;=0.5,BT706&lt;=2.5),"0,5 a 2,5",IF(AND(BT706&gt;=3,BT706&lt;=5),"3 a 5",IF(AND(BT706&gt;=5.5,BT706&lt;=7.5),"5,5 a 7,5",IF(AND(BT706&gt;=8,BT706&lt;=10),"8 a 10",IF(AND(BT706&gt;=10.5,BT706&lt;=12.5),"10,5 a 12,5",IF(AND(BT706&gt;=13,BT706&lt;=15),"13 a 15",IF(AND(BT706&gt;=15.5,BT706&lt;=17.5),"15,5 a 17,5",IF(AND(BT706&gt;=18,BT706&lt;=20),"18 a 20","Fuera de rango"))))))))))))))))))</f>
        <v>0,5 a 2,5</v>
      </c>
      <c r="BV706" s="11" t="n">
        <f aca="false">IF(BT706="","",IF(BT706=0,"NORMA",IF(AND(BT706&gt;=-20,BT706&lt;=-18),2,IF(AND(BT706&gt;=-17.5,BT706&lt;=-15.5),2,IF(AND(BT706&gt;=-15,BT706&lt;=-13),3,IF(AND(BT706&gt;=-12.5,BT706&lt;=-10.5),4,IF(AND(BT706&gt;=-10,BT706&lt;=-8),5,IF(AND(BT706&gt;=-7.5,BT706&lt;=-5.5),6,IF(AND(BT706&gt;=-5,BT706&lt;=-3),7,IF(AND(BT706&gt;=-2.5,BT706&lt;=-0.5),8,IF(AND(BT706&gt;=0.5,BT706&lt;=2.5),9,IF(AND(BT706&gt;=3,BT706&lt;=5),10,IF(AND(BT706&gt;=5.5,BT706&lt;=7.5),11,IF(AND(BT706&gt;=8,BT706&lt;=10),12,IF(AND(BT706&gt;=10.5,BT706&lt;=12.5),13,IF(AND(BT706&gt;=13,BT706&lt;=15),14,IF(AND(BT706&gt;=15.5,BT706&lt;=17.5),15,IF(AND(BT706&gt;=18,BT706&lt;=20),16,"Fuera de rango"))))))))))))))))))</f>
        <v>9</v>
      </c>
      <c r="BW706" s="9" t="n">
        <v>-3.75</v>
      </c>
      <c r="BX706" s="10" t="n">
        <f aca="false">18.5- (0.3*H706)</f>
        <v>4.7</v>
      </c>
      <c r="BY706" s="10" t="n">
        <f aca="false">(BW706)-(BX706)</f>
        <v>-8.45</v>
      </c>
      <c r="BZ706" s="10" t="str">
        <f aca="false">IF(BY706="","",IF(BY706&lt;-27.5,"De -30 a -28",IF(BY706&lt;-25,"De -27,5 a -25,5",IF(BY706&lt;-22.5,"De -25 a -23",IF(BY706&lt;-20,"De -22,5 a -20,5",IF(BY706&lt;-17.5,"De -20 a -18",IF(BY706&lt;-15,"De -17,5 a -15,5",IF(BY706&lt;-12.5,"De -15 a -13",IF(BY706&lt;-10,"De -12,5 a -10,5",IF(BY706&lt;-7.5,"De -10 a -8",IF(BY706&lt;-5,"De -7,5 a -5,5",IF(BY706&lt;-2.5,"De -5 a -3",IF(BY706&lt;0,"De -2,5 a -0,5",IF(BY706&lt;2.5,"De 0 a 2",IF(BY706&lt;5,"De 2,5 a 4,5",IF(BY706&lt;7.5,"De 5 a 7",IF(BY706&lt;10,"De 7,5 a 9,5",IF(BY706&lt;12.5,"De 10 a 12",IF(BY706&lt;15,"De 12,5 a 14,5",IF(BY706&lt;17.5,"De 15 a 17",IF(BY706&lt;20,"De 17,5 a 19,5",IF(BY706&lt;22.5,"De 20 a 22",IF(BY706&lt;25,"De 22,5 a 24,5",IF(BY706&lt;27.5,"De 25 a 27","De 27,5 a 30"))))))))))))))))))))))))</f>
        <v>De -10 a -8</v>
      </c>
      <c r="CA706" s="12" t="n">
        <f aca="false">IF(BY706="","",IF(BY706&lt;=-28,1,IF(BY706&lt;=-25.5,2,IF(BY706&lt;=-23,3,IF(BY706&lt;=-20.5,4,IF(BY706&lt;=-18,5,IF(BY706&lt;=-15.5,6,IF(BY706&lt;=-13,7,IF(BY706&lt;=-10.5,8,IF(BY706&lt;=-8,9,IF(BY706&lt;=-5.5,10,IF(BY706&lt;=-3,11,IF(BY706&lt;=-0.5,12,IF(BY706&lt;=2,13,IF(BY706&lt;=4.5,14,IF(BY706&lt;=7,15,IF(BY706&lt;=9.5,16,IF(BY706&lt;=12,17,IF(BY706&lt;=14.5,18,IF(BY706&lt;=17,19,IF(BY706&lt;=19.5,20,IF(BY706&lt;=22,21,IF(BY706&lt;=24.5,22,IF(BY706&lt;=27,23,IF(BY706&lt;=30,24,"Fuera de rango")))))))))))))))))))))))))</f>
        <v>9</v>
      </c>
      <c r="CB706" s="9" t="n">
        <v>-3.75</v>
      </c>
      <c r="CC706" s="10" t="n">
        <f aca="false">18.5- (0.3*H706)</f>
        <v>4.7</v>
      </c>
      <c r="CD706" s="10" t="n">
        <f aca="false">(CB706)-(CC706)</f>
        <v>-8.45</v>
      </c>
      <c r="CE706" s="10" t="str">
        <f aca="false">IF(CD706="","",IF(CD706&lt;-27.5,"De -30 a -28",IF(CD706&lt;-25,"De -27,5 a -25,5",IF(CD706&lt;-22.5,"De -25 a -23",IF(CD706&lt;-20,"De -22,5 a -20,5",IF(CD706&lt;-17.5,"De -20 a -18",IF(CD706&lt;-15,"De -17,5 a -15,5",IF(CD706&lt;-12.5,"De -15 a -13",IF(CD706&lt;-10,"De -12,5 a -10,5",IF(CD706&lt;-7.5,"De -10 a -8",IF(CD706&lt;-5,"De -7,5 a -5,5",IF(CD706&lt;-2.5,"De -5 a -3",IF(CD706&lt;0,"De -2,5 a -0,5",IF(CD706&lt;=2,"De 0 a 2",IF(CD706&lt;=4.5,"De 2,5 a 4,5",IF(CD706&lt;=7,"De 5 a 7",IF(CD706&lt;=9.5,"De 7,5 a 9,5",IF(CD706&lt;=12,"De 10 a 12",IF(CD706&lt;=14.5,"De 12,5 a 14,5",IF(CD706&lt;=17,"De 15 a 17",IF(CD706&lt;=19.5,"De 17,5 a 19,5",IF(CD706&lt;=22,"De 20 a 22",IF(CD706&lt;=24.5,"De 22,5 a 24,5",IF(CD706&lt;=27,"De 25 a 27","De 27,5 a 30"))))))))))))))))))))))))</f>
        <v>De -10 a -8</v>
      </c>
      <c r="CF706" s="12" t="n">
        <f aca="false">IF(CD706="","",IF(CD706&lt;-27.5,1,IF(CD706&lt;-25,2,IF(CD706&lt;-22.5,3,IF(CD706&lt;-20,4,IF(CD706&lt;-17.5,5,IF(CD706&lt;-15,6,IF(CD706&lt;-12.5,7,IF(CD706&lt;-10,8,IF(CD706&lt;-7.5,9,IF(CD706&lt;-5,10,IF(CD706&lt;-2.5,11,IF(CD706&lt;0,12,IF(CD706&lt;2.5,13,IF(CD706&lt;5,14,IF(CD706&lt;7.5,15,IF(CD706&lt;10,16,IF(CD706&lt;12.5,17,IF(CD706&lt;15,18,IF(CD706&lt;17.5,19,IF(CD706&lt;20,20,IF(CD706&lt;22.5,21,IF(CD706&lt;25,22,IF(CD706&lt;27.5,23,24))))))))))))))))))))))))</f>
        <v>9</v>
      </c>
      <c r="CG706" s="9" t="n">
        <v>-2</v>
      </c>
      <c r="CH706" s="10" t="str">
        <f aca="false">IF(CG706="","",IF(AND(CG706&gt;=-10,CG706&lt;=-9.5),"-10 a -9,5",IF(AND(CG706&gt;-9.5,CG706&lt;=-8.5),"-9 a -8,5",IF(AND(CG706&gt;-8.5,CG706&lt;=-7.5),"-8 a -7,5",IF(AND(CG706&gt;-7.5,CG706&lt;=-6.5),"-7 a -6,5",IF(AND(CG706&gt;-6.5,CG706&lt;=-5.5),"-6 a -5,5",IF(AND(CG706&gt;-5.5,CG706&lt;=-4.5),"-5 a -4,5",IF(AND(CG706&gt;-4.5,CG706&lt;=-3.5),"-4 a -3,5",IF(AND(CG706&gt;-3.5,CG706&lt;=-2.5),"-3 a -2,5",IF(CG706=-2.25,"-2,25",IF(AND(CG706&gt;-2.5,CG706&lt;=-1.5),"-2 a -1,5",IF(AND(CG706&gt;-1.5,CG706&lt;=-0.5),"-1 a -0,5",IF(AND(CG706&gt;-0.5,CG706&lt;=0.5),"0 a 0,5",IF(AND(CG706&gt;0.5,CG706&lt;=1.5),"1 a 1,5",IF(AND(CG706&gt;1.5,CG706&lt;=2.5),"2 a 2,5",IF(AND(CG706&gt;2.5,CG706&lt;=3.5),"3 a 3,5",IF(AND(CG706&gt;3.5,CG706&lt;=4.5),"4 a 4,5",IF(AND(CG706&gt;4.5,CG706&lt;=5.5),"5 a 5,5",IF(AND(CG706&gt;5.5,CG706&lt;=6.5),"6 a 6,5",IF(AND(CG706&gt;6.5,CG706&lt;=7.5),"7 a 7,5",IF(AND(CG706&gt;7.5,CG706&lt;=8.5),"8 a 8,5",IF(AND(CG706&gt;8.5,CG706&lt;=9.5),"9 a 9,5",IF(CG706&gt;=10,"10","Fuera de rango")))))))))))))))))))))))</f>
        <v>-2 a -1,5</v>
      </c>
      <c r="CI706" s="11" t="n">
        <f aca="false">IF(CG706="","",IF(CG706=-2.25,"NORMA",IF(CG706&lt;=-9.5,1,IF(CG706&lt;=-8.5,2,IF(CG706&lt;=-7.5,3,IF(CG706&lt;=-6.5,4,IF(CG706&lt;=-5.5,5,IF(CG706&lt;=-4.5,6,IF(CG706&lt;=-3.5,7,IF(CG706&lt;=-2.5,8,IF(CG706&lt;=-1.5,9,IF(CG706&lt;=-0.5,10,IF(CG706&lt;=0.5,11,IF(CG706&lt;=1.5,12,IF(CG706&lt;=2.5,13,IF(CG706&lt;=3.5,14,IF(CG706&lt;=4.5,15,IF(CG706&lt;=5.5,16,IF(CG706&lt;=6.5,17,IF(CG706&lt;=7.5,18,IF(CG706&lt;=8.5,19,IF(CG706&lt;=9.5,20,IF(CG706=10,21,"Fuera de rango")))))))))))))))))))))))</f>
        <v>9</v>
      </c>
      <c r="CJ706" s="9" t="n">
        <v>0.75</v>
      </c>
      <c r="CK706" s="10" t="str">
        <f aca="false">IF(CJ706="","",IF(AND(CJ706&gt;=-6,CJ706&lt;=-5.5),"-6 a -5,5",IF(AND(CJ706&gt;-5.5,CJ706&lt;=-4.5),"-5 a -4,5",IF(AND(CJ706&gt;-4.5,CJ706&lt;=-3.5),"-4 a -3,5",IF(AND(CJ706&gt;-3.5,CJ706&lt;=-2.5),"-3 a -2,5",IF(AND(CJ706&gt;-2.5,CJ706&lt;=-1.5),"-2 a -1,5",IF(AND(CJ706&gt;-1.5,CJ706&lt;=-0.5),"-1 a -0,5",IF(AND(CJ706&gt;-0.5,CJ706&lt;=0.5),"0 a 0,5",IF(AND(CJ706&gt;0.5,CJ706&lt;=1.5),"1 a 1,5",IF(AND(CJ706&gt;1.5,CJ706&lt;2.5),"2",IF(AND(CJ706&gt;=2.5,CJ706&lt;=3),"2,5 a 3",IF(AND(CJ706&gt;3,CJ706&lt;=4),"3,5 a 4",IF(AND(CJ706&gt;4,CJ706&lt;=5),"4,5 a 5",IF(AND(CJ706&gt;5,CJ706&lt;=6),"5,5 a 6",IF(AND(CJ706&gt;6,CJ706&lt;=7),"6,5 a 7",IF(AND(CJ706&gt;7,CJ706&lt;=8),"7,5 a 8",IF(AND(CJ706&gt;8,CJ706&lt;=9.5),"8,5 a 9,5",IF(CJ706=10,"10","Fuera de rango"))))))))))))))))))</f>
        <v>1 a 1,5</v>
      </c>
      <c r="CL706" s="11" t="n">
        <f aca="false">IF(CK706="","",IF(OR(CK706="-6 a -5,5",CK706="-6 - -5,5"),1,IF(OR(CK706="-5 a -4,5",CK706="-5 - -4,5"),2,IF(OR(CK706="-4 a -3,5",CK706="-4 - -3,5"),3,IF(OR(CK706="-3 a -2,5",CK706="-3 - -2,5"),4,IF(OR(CK706="-2 a -1,5",CK706="-2 - -1,5"),5,IF(OR(CK706="-1 a -0,5",CK706="-1 - -0,5"),6,IF(OR(CK706="0 a 0,5",CK706="0 - 0,5"),7,IF(OR(CK706="1 a 1,5",CK706="1 - 1,5"),8,IF(CK706="2","NORMA",IF(OR(CK706="2,5 a 3",CK706="2,5 - 3"),9,IF(OR(CK706="3,5 a 4",CK706="3,5 - 4"),10,IF(OR(CK706="4,5 a 5",CK706="4,5 - 5"),11,IF(OR(CK706="5,5 a 6",CK706="5,5 - 6"),12,IF(OR(CK706="6,5 a 7",CK706="6,5 - 7"),13,IF(OR(CK706="7,5 a 8",CK706="7,5 - 8"),14,IF(OR(CK706="8,5 a 9",CK706="8,5 - 9,5",CK706="9 a 9,5"),15,IF(CK706="10",15,IF(OR(CK706="0,5 a 1",CK706="0,5 - 1"),7,"Fuera de rango")))))))))))))))))))</f>
        <v>8</v>
      </c>
      <c r="CO706" s="10" t="str">
        <f aca="false">IF(CM706&gt;0,"EME"," ")</f>
        <v> </v>
      </c>
      <c r="CQ706" s="10" t="str">
        <f aca="false">IF(CP706&gt;0,"0", " ")</f>
        <v> </v>
      </c>
      <c r="CR706" s="10" t="str">
        <f aca="false">IF(CP706&gt;0,"EME"," ")</f>
        <v> </v>
      </c>
      <c r="CS706" s="9" t="n">
        <v>0</v>
      </c>
      <c r="CV706" s="9" t="n">
        <v>0</v>
      </c>
      <c r="CY706" s="9" t="n">
        <v>-0.75</v>
      </c>
      <c r="DB706" s="9" t="n">
        <v>0</v>
      </c>
      <c r="DC706" s="11" t="str">
        <f aca="false">IF(DB706&lt;0,"2"," ")</f>
        <v> </v>
      </c>
      <c r="DD706" s="11" t="str">
        <f aca="false">IF(DB706&lt;0,"MIO"," ")</f>
        <v> </v>
      </c>
      <c r="DE706" s="9" t="n">
        <v>0</v>
      </c>
      <c r="DF706" s="10" t="str">
        <f aca="false">IF(DE706&lt;0,"3"," ")</f>
        <v> </v>
      </c>
      <c r="DG706" s="10" t="str">
        <f aca="false">IF(DE706&lt;0,"AST"," ")</f>
        <v> </v>
      </c>
      <c r="DH706" s="9" t="n">
        <v>-0.25</v>
      </c>
      <c r="DI706" s="10" t="str">
        <f aca="false">IF(DH706&lt;0,"3"," ")</f>
        <v>3</v>
      </c>
      <c r="DJ706" s="10" t="str">
        <f aca="false">IF(DH706&lt;0,"AST"," ")</f>
        <v>AST</v>
      </c>
      <c r="DK706" s="9" t="n">
        <v>1.5</v>
      </c>
      <c r="DL706" s="10" t="str">
        <f aca="false">IF(DK706&gt;0,"4"," ")</f>
        <v>4</v>
      </c>
      <c r="DM706" s="10" t="str">
        <f aca="false">IF(DK706&gt;0,"PRE"," ")</f>
        <v>PRE</v>
      </c>
      <c r="DN706" s="9" t="n">
        <v>1.5</v>
      </c>
      <c r="DO706" s="10" t="str">
        <f aca="false">IF(DN706&gt;0,"4"," ")</f>
        <v>4</v>
      </c>
      <c r="DP706" s="10" t="str">
        <f aca="false">IF(DN706&gt;0,"PRE"," ")</f>
        <v>PRE</v>
      </c>
      <c r="DS706" s="12" t="str">
        <f aca="false">CONCATENATE(CO706,CU706,DA706,DG706,DM706)</f>
        <v>  PRE</v>
      </c>
      <c r="DT706" s="10" t="e">
        <f aca="false" t="array" ref="DT706">_xlfn.IFS(DS706="EME    ","0", DS706=" HIP   ","1", DS706="  MIO  ","2", DS706="   AST ","3", DS706="    PRE","4", DS706="EME   PRE","5", DS706=" HIP  PRE","6", DS706=" HIP AST ","7", DS706="  MIO PRE","8", DS706="  MIOAST ","9", DS706="   ASTPRE","10",DS706=" HIP ASTPRE","11", DS706="  MIOASTPRE","12", DS706="     ","0")</f>
        <v>#N/A</v>
      </c>
      <c r="DV706" s="1" t="e">
        <f aca="false" t="array" ref="DV706">_xlfn.IFS(DU706="SI","2", DU706="NO","1")</f>
        <v>#N/A</v>
      </c>
      <c r="DX706" s="11" t="str">
        <f aca="false">IF(DW706=0,"1","2")</f>
        <v>1</v>
      </c>
      <c r="DY706" s="11" t="str">
        <f aca="false" t="array" ref="DY706">_xlfn.IFS(DW706=0,"0", DW706=0.25, "1", DW706=0.5,"2", DW706=0.75,"3", DW706=1,"4",DW706=1.25,"5", DW706=1.5,"6", DW706=1.75,"7", DW706=2,"8")</f>
        <v>0</v>
      </c>
      <c r="EA706" s="11" t="str">
        <f aca="false">IF(DZ706=0,"1","2")</f>
        <v>1</v>
      </c>
      <c r="EB706" s="11" t="str">
        <f aca="false" t="array" ref="EB706">_xlfn.IFS(DZ706=0,"0", DZ706=0.25, "1", DZ706=0.5,"2", DZ706=0.75,"3", DZ706=1,"4",DZ706=1.25,"5", DZ706=1.5,"6", DZ706=1.75,"7", DZ706=2,"8")</f>
        <v>0</v>
      </c>
      <c r="ED706" s="10" t="str">
        <f aca="false">IF(EC706=0,"1","2")</f>
        <v>1</v>
      </c>
      <c r="EE706" s="11" t="str">
        <f aca="false" t="array" ref="EE706">_xlfn.IFS(EC706=0,"0", EC706=-0.25, "1", EC706=-0.5,"2", EC706=-0.75,"3", EC706=-1,"4",EC706=-1.25,"5", EC706=-1.5,"6", EC706=-1.75,"7", EC706=-2,"8", EC706=-2.25,"9",EC706=-2.5,"10", EC706=-2.75,"11", EC706=-3,"12", EC706=-3.25,"13", EC706=-3.5,"14", EC706=-3.75,"15",EC706=-4,"16")</f>
        <v>0</v>
      </c>
      <c r="EG706" s="10" t="str">
        <f aca="false">IF(EF706=0,"1","2")</f>
        <v>1</v>
      </c>
      <c r="EH706" s="11" t="str">
        <f aca="false" t="array" ref="EH706">_xlfn.IFS(EF706=0,"0", EF706=-0.25, "1", EF706=-0.5,"2", EF706=-0.75,"3", EF706=-1,"4",EF706=-1.25,"5", EF706=-1.5,"6", EF706=-1.75,"7", EF706=-2,"8", EF706=-2.25,"9",EF706=-2.5,"10", EF706=-2.75,"11", EF706=-3,"12", EF706=-3.25,"13", EF706=-3.5,"14", EF706=-3.75,"15",EF706=-4,"16")</f>
        <v>0</v>
      </c>
      <c r="EJ706" s="11" t="str">
        <f aca="false">IF(EI706=0,"1","2")</f>
        <v>1</v>
      </c>
      <c r="EK706" s="11" t="str">
        <f aca="false" t="array" ref="EK706">_xlfn.IFS(EI706=0,"0", EI706=-0.25, "1", EI706=-0.5,"2", EI706=-0.75,"3", EI706=-1,"4",EI706=-1.25,"5", EI706=-1.5,"6", EI706=-1.75,"7", EI706=-2,"8", EI706=-2.25,"9", EI706=-2.25,"9",EI706=-2.5,"10", EI706=-2.75,"11", EI706=-3,"12", EI706=-3.25,"13", EI706=-3.5,"14", EI706=-3.75,"15",EI706=-4,"16", EI706=0.25, "17", EI706=0.5, "18")</f>
        <v>0</v>
      </c>
      <c r="EM706" s="11" t="str">
        <f aca="false">IF(EL706=0,"1","2")</f>
        <v>1</v>
      </c>
      <c r="EN706" s="11" t="str">
        <f aca="false" t="array" ref="EN706">_xlfn.IFS(EL706=0.25,"17",EL706=0.5,"18", EL706=0,"0", EL706=-0.25, "1", EL706=-0.5,"2", EL706=-0.75,"3", EL706=-1,"4",EL706=-1.25,"5", EL706=-1.5,"6", EL706=-1.75,"7", EL706=-2,"8",EL706= -2.25,"9",EL706=-2.5,"10",EL706= -2.75,"11",EL706= -3,"12",EL706= -3.25,"13",EL706= -3.5,"14",EL706= -3.75,"15",EL706=-4,"16")</f>
        <v>0</v>
      </c>
      <c r="EP706" s="11" t="str">
        <f aca="false">IF(EO706=0,"1","2")</f>
        <v>1</v>
      </c>
      <c r="EQ706" s="11" t="str">
        <f aca="false" t="array" ref="EQ706">_xlfn.IFS(EO706=0,"0", EO706=0.25, "1", EO706=0.5,"2", EO706=0.75,"3", EO706=1,"4",EO706=1.25,"5", EO706=1.5,"6", EO706=1.75,"7", EO706=2,"8", EO706=2.25,"9", EO706=2.25,"9",EO706=2.5,"10", EO706=2.75,"11", EO706=3,"12", EO706=3.25,"13", EO706=3.5,"14", EO706=3.75,"15",EO706=4,"16", EO706=-0.25, "17", bq=-0.5, "18")</f>
        <v>0</v>
      </c>
      <c r="ES706" s="11" t="str">
        <f aca="false">IF(ER706=0,"1","2")</f>
        <v>1</v>
      </c>
      <c r="ET706" s="11" t="str">
        <f aca="false" t="array" ref="ET706">_xlfn.IFS(ER706=0,"0", ER706=0.25, "1", ER706=0.5,"2", ER706=0.75,"3", ER706=1,"4",ER706=1.25,"5", ER706=1.5,"6", ER706=1.75,"7", ER706=2,"8", ER706=2.25,"9", ER706=2.25,"9",ER706=2.5,"10", ER706=2.75,"11", ER706=3,"12", ER706=3.25,"13", ER706=3.5,"14", ER706=3.75,"15",ER706=4,"16", ER706=-0.25, "17", bq=-0.5, "18")</f>
        <v>0</v>
      </c>
      <c r="EV706" s="14" t="e">
        <f aca="false">VLOOKUP(EU706,LEYENDA!$G$2:$H$8,2,TRUE())</f>
        <v>#N/A</v>
      </c>
      <c r="EW706" s="14" t="e">
        <f aca="false" t="array" ref="EW706">_xlfn.IFS(EV706="0-5","1", EV706="6-12","2", EV706="13-18","3", EV706="19-24","4", EV706="25-36","5", EV706="37-48","6", EV706="49-60","7")</f>
        <v>#N/A</v>
      </c>
    </row>
    <row r="707" customFormat="false" ht="13.5" hidden="false" customHeight="false" outlineLevel="0" collapsed="false">
      <c r="A707" s="1" t="n">
        <v>278</v>
      </c>
      <c r="B707" s="2" t="n">
        <v>5</v>
      </c>
      <c r="C707" s="33" t="n">
        <v>45432</v>
      </c>
      <c r="E707" s="5" t="str">
        <f aca="false">VLOOKUP(A707,'286'!$A$3:$J$6279,10,FALSE())</f>
        <v>VALLEJO BERMEJO, PALOMA</v>
      </c>
      <c r="F707" s="4" t="str">
        <f aca="false">VLOOKUP(A707,'286'!$A$3:$I$1768,3,FALSE())</f>
        <v>VABERPA</v>
      </c>
      <c r="G707" s="6" t="n">
        <f aca="false">VLOOKUP(A707,'286'!$A$3:$I$1768,4,FALSE())</f>
        <v>27077</v>
      </c>
      <c r="H707" s="7" t="n">
        <f aca="false">YEAR(C707)-YEAR(G707)</f>
        <v>50</v>
      </c>
      <c r="I707" s="1" t="str">
        <f aca="false">VLOOKUP(H707,LEYENDA!$C$2:$D$6,2,TRUE())</f>
        <v>41-60</v>
      </c>
      <c r="J707" s="5" t="str">
        <f aca="false">VLOOKUP(A707,'286'!$A$3:$I$1768,7,FALSE())</f>
        <v>M</v>
      </c>
      <c r="K707" s="8" t="n">
        <f aca="false">VLOOKUP(A707,'286'!$A$3:$I$1768,2,FALSE())</f>
        <v>0</v>
      </c>
      <c r="L707" s="4" t="str">
        <f aca="false">VLOOKUP(A707,'286'!$A$3:$I$1768,8,FALSE())</f>
        <v>D</v>
      </c>
      <c r="M707" s="4" t="str">
        <f aca="false">VLOOKUP(A707,'286'!$A$3:$I$1768,9,FALSE())</f>
        <v>I</v>
      </c>
      <c r="N707" s="8" t="str">
        <f aca="false">IF(R707=O707, "MISMA","CONTRARIA")</f>
        <v>CONTRARIA</v>
      </c>
      <c r="O707" s="8" t="str">
        <f aca="false" t="array" ref="O707">_xlfn.IFS(L707="D","1", L707="I","2")</f>
        <v>1</v>
      </c>
      <c r="P707" s="8" t="e">
        <f aca="false" t="array" ref="P707">_xlfn.IFS(K707="OD","1", K707="OI","2")</f>
        <v>#N/A</v>
      </c>
      <c r="Q707" s="1" t="str">
        <f aca="false" t="array" ref="Q707">_xlfn.IFS(J707="M","1", J707="H","2")</f>
        <v>1</v>
      </c>
      <c r="R707" s="8" t="str">
        <f aca="false" t="array" ref="R707">_xlfn.IFS(M707="D","1", M707="I","2")</f>
        <v>2</v>
      </c>
      <c r="S707" s="1" t="str">
        <f aca="false" t="array" ref="S707">_xlfn.IFS(N707="CONTRARIA", "1",N707= "MISMA","2")</f>
        <v>1</v>
      </c>
      <c r="T707" s="1" t="str">
        <f aca="false" t="array" ref="T707">_xlfn.IFS(I707="0-12","1", I707="13-24","2", I707="25-40","3", I707="41-60","4", I707="61-100","5")</f>
        <v>4</v>
      </c>
      <c r="U707" s="9" t="n">
        <v>-0.5</v>
      </c>
      <c r="V707" s="10" t="str">
        <f aca="false">IF(U707="","",IF(AND(U707&gt;=-9,U707&lt;=-6.5),"-9 a -6,5",IF(AND(U707&gt;=-6,U707&lt;=-3.5),"-6 a -3,5",IF(AND(U707&gt;=-3,U707&lt;=-1),"-3 a -1",IF(U707=-0.5,"-0,5",IF(AND(U707&gt;=0,U707&lt;=2.5),"0 a 2,5",IF(AND(U707&gt;=3,U707&lt;=5.5),"3 a 5,5",IF(AND(U707&gt;=6,U707&lt;=8.5),"6 a 8,5",IF(AND(U707&gt;=9,U707&lt;=20),"9 a 20","Fuera de rango")))))))))</f>
        <v>-0,5</v>
      </c>
      <c r="W707" s="11" t="str">
        <f aca="false">IF(V707="","",IF(V707="-9 a -6,5",2,IF(V707="-6 a -3,5",3,IF(V707="-3 a -1",4,IF(V707="-0,5","NORMA",IF(V707="0 a 2,5",5,IF(V707="3 a 5,5",6,IF(V707="6 a 8,5",7,IF(V707="9 a 20",8,"Fuera de rango")))))))))</f>
        <v>NORMA</v>
      </c>
      <c r="X707" s="9" t="n">
        <v>6</v>
      </c>
      <c r="Y707" s="11" t="str">
        <f aca="false">IF(X707="","",IF(AND(X707&gt;=0,X707&lt;=4),"0 a 4",IF(AND(X707&gt;=4.5,X707&lt;=8.5),"4,5 a 8,5",IF(X707=9,"9",IF(AND(X707&gt;=9.5,X707&lt;=13),"9,5 a 13",IF(AND(X707&gt;=13.5,X707&lt;=20),"13,5 a 20",IF(AND(X707&gt;=20.5,X707&lt;=35),"20,5 a 35","Fuera de rango")))))))</f>
        <v>4,5 a 8,5</v>
      </c>
      <c r="Z707" s="11" t="n">
        <f aca="false">IF(Y707="","",IF(Y707="0 a 4",1,IF(Y707="4,5 a 8,5",2,IF(Y707="9","NORMA",IF(Y707="9,5 a 13",3,IF(Y707="13,5 a 20",4,IF(Y707="20,5 a 35",5,"Fuera de rango")))))))</f>
        <v>2</v>
      </c>
      <c r="AA707" s="9" t="n">
        <v>12</v>
      </c>
      <c r="AB707" s="10" t="str">
        <f aca="false">IF(AA707="","",IF(AND(AA707&gt;=0,AA707&lt;=9),"0 a 9",IF(AND(AA707&gt;=9.5,AA707&lt;=18.5),"9,5 a 18,5",IF(AA707=19,"19",IF(AND(AA707&gt;=19.5,AA707&lt;=28),"19,5 a 28",IF(AND(AA707&gt;=28.5,AA707&lt;=40),"28,5 a 40","Fuera de rango"))))))</f>
        <v>9,5 a 18,5</v>
      </c>
      <c r="AC707" s="11" t="n">
        <f aca="false" t="array" ref="AC707">_xlfn.IFS(AB707="","",AB707="0 a 9",1,AB707="9,5 a 18,5",2,AB707="19","NORMA",AB707="19,5 a 28",3,AB707="28,5 a 40",4,TRUE(),"Fuera de rango")</f>
        <v>2</v>
      </c>
      <c r="AD707" s="9" t="n">
        <v>3</v>
      </c>
      <c r="AE707" s="10" t="str">
        <f aca="false">IF(AD707="","",IF(AND(AD707&gt;=-10,AD707&lt;=0),"De -10 a 0",IF(AND(AD707&gt;=0.5,AD707&lt;=9.5),"0,5 a 9,5",IF(AD707=10,"10",IF(AND(AD707&gt;=10.5,AD707&lt;=20),"10,5 a 20",IF(AND(AD707&gt;=20.5,AD707&lt;=40),"20,5 a 40","Fuera de rango"))))))</f>
        <v>0,5 a 9,5</v>
      </c>
      <c r="AF707" s="12" t="n">
        <f aca="false">IF(AD707="","",IF(AND(AD707&gt;=-10,AD707&lt;=0),1,IF(AND(AD707&gt;=0.5,AD707&lt;=9.5),2,IF(AD707=10,"NORMA",IF(AND(AD707&gt;=10.5,AD707&lt;=20),3,IF(AND(AD707&gt;=20.5,AD707&lt;=40),4,""))))))</f>
        <v>2</v>
      </c>
      <c r="AG707" s="9" t="n">
        <v>6</v>
      </c>
      <c r="AH707" s="10" t="str">
        <f aca="false">IF(AG707="","",IF(AND(AG707&gt;=0,AG707&lt;=4),"0 a 4",IF(AND(AG707&gt;=4.5,AG707&lt;=8.5),"4,5 a 8,5",IF(AG707=9,"9",IF(AND(AG707&gt;=9.5,AG707&lt;=13),"9,5 a 13",IF(AND(AG707&gt;=13.5,AG707&lt;=25),"13,5 a 25","Fuera de rango"))))))</f>
        <v>4,5 a 8,5</v>
      </c>
      <c r="AI707" s="10" t="n">
        <f aca="false">IF(AH707="","",IF(AH707="0 a 4",1,IF(AH707="4,5 a 8,5",2,IF(AH707="9","NORMA",IF(AH707="9,5 a 13",3,IF(AH707="13,5 a 25",4,""))))))</f>
        <v>2</v>
      </c>
      <c r="AJ707" s="9" t="n">
        <v>4</v>
      </c>
      <c r="AK707" s="10" t="str">
        <f aca="false">IF(AJ707="","",IF(AND(AJ707&gt;=-15,AJ707&lt;=-10.5),"-15 a -10,5",IF(AND(AJ707&gt;=-10,AJ707&lt;=-4),"-10 a -4",IF(AND(AJ707&gt;=-4.5,AJ707&lt;=0),"-4,5 a 0",IF(AND(AJ707&gt;=0.5,AJ707&lt;=4.5),"0,5 a 4,5",IF(AJ707=5,"5",IF(AND(AJ707&gt;=5.5,AJ707&lt;=10),"5,5 a 10",IF(AND(AJ707&gt;=10.5,AJ707&lt;=20),"10,5 a 20","Fuera de rango"))))))))</f>
        <v>0,5 a 4,5</v>
      </c>
      <c r="AL707" s="11" t="n">
        <f aca="false">IF(AK707="","",IF(AK707="-15 a -10,5",1,IF(AK707="-10 a -4",2,IF(AK707="-4,5 a 0",3,IF(AK707="0,5 a 4,5",4,IF(AK707="5","NORMA",IF(AK707="5,5 a 10",5,IF(AK707="10,5 a 20",6,"Error"))))))))</f>
        <v>4</v>
      </c>
      <c r="AM707" s="9" t="n">
        <v>0</v>
      </c>
      <c r="AN707" s="10" t="str">
        <f aca="false">IF(AM707="","",IF(AND(AM707&gt;=-7.5,AM707&lt;=-5.5),"-7,5 a -5,5",IF(AND(AM707&gt;=-5,AM707&lt;=-3),"-5 a -3",IF(AND(AM707&gt;=-2.5,AM707&lt;=-0.5),"-2,5 a -0,5",IF(AM707=0,"0,00",IF(AND(AM707&gt;=0.5,AM707&lt;=2.5),"0,5 a 2,5",IF(AND(AM707&gt;=3,AM707&lt;=5),"3 a 5",IF(AND(AM707&gt;=5.5,AM707&lt;=7.5),"5,5 a 7,5",IF(AND(AM707&gt;=8,AM707&lt;=10),"8 a 10","Fuera de rango")))))))))</f>
        <v>0,00</v>
      </c>
      <c r="AO707" s="11" t="str">
        <f aca="false">IF(AN707="","",IF(AN707="-7,5 a -5,5",1,IF(AN707="-5 a -3",2,IF(AN707="-2,5 a -0,5",3,IF(AN707="0,00","NORMA",IF(AN707="0,5 a 2,5",4,IF(AN707="3 a 5",5,IF(AN707="5,5 a 7,5",6,IF(AN707="8 a 10",7,"Error")))))))))</f>
        <v>NORMA</v>
      </c>
      <c r="AP707" s="9" t="n">
        <v>-8</v>
      </c>
      <c r="AQ707" s="10" t="str">
        <f aca="false">IF(AP707="","",IF(AND(AP707&gt;=-20,AP707&lt;=-9.5),"-20 a -9,5",IF(AND(AP707&gt;=-9,AP707&lt;=-6.5),"-9 a -6,5",IF(AP707=-6,"-6",IF(AND(AP707&gt;=-5.5,AP707&lt;=-3),"-5,5 a -3",IF(AND(AP707&gt;=-2.5,AP707&lt;=0),"-2,5 a 0",IF(AND(AP707&gt;=0.5,AP707&lt;=3),"0,5 a 3",IF(AND(AP707&gt;=3.5,AP707&lt;=6),"3,5 a 6",IF(AND(AP707&gt;=6.5,AP707&lt;=9),"6,5 a 9",IF(AND(AP707&gt;=9.5,AP707&lt;=20),"9,5 a 20","Fuera de rango"))))))))))</f>
        <v>-9 a -6,5</v>
      </c>
      <c r="AR707" s="11" t="n">
        <f aca="false">IF(AQ707="","",IF(AQ707="-20 a -9,5",1,IF(AQ707="-9 a -6,5",2,IF(AQ707="-6","NORMA",IF(AQ707="-5,5 a -3",3,IF(AQ707="-2,5 a 0",4,IF(AQ707="0,5 a 3",5,IF(AQ707="3,5 a 6",6,IF(AQ707="6,5 a 9",7,IF(AQ707="9,5 a 20",8,""))))))))))</f>
        <v>2</v>
      </c>
      <c r="AS707" s="9" t="n">
        <v>2</v>
      </c>
      <c r="AT707" s="10" t="str">
        <f aca="false">IF(AS707="","",IF(AND(AS707&gt;=-16,AS707&lt;=-14),"-16 a -14",IF(AND(AS707&gt;=-13.5,AS707&lt;=-11.5),"-13,5 a -11,5",IF(AND(AS707&gt;=-11,AS707&lt;=-9),"-11 a -9",IF(AND(AS707&gt;=-8.5,AS707&lt;=-6.5),"-8,5 a -6,5",IF(AND(AS707&gt;=-6,AS707&lt;=-4),"-6 a -4",IF(AND(AS707&gt;=-3.5,AS707&lt;=-1.5),"-3,5 a -1,5",IF(AND(AS707&gt;=-1,AS707&lt;=1),"-1 a 1",IF(AND(AS707&gt;=1.5,AS707&lt;=3.5),"1,5 a 3,5",IF(AND(AS707&gt;=4,AS707&lt;=6),"4 a 6",IF(AND(AS707&gt;=6.5,AS707&lt;=8.5),"6,5 a 8,5",IF(AND(AS707&gt;=9,AS707&lt;=11),"9 a 11",IF(AND(AS707&gt;=11.5,AS707&lt;=13.5),"11,5 a 13,5",IF(AND(AS707&gt;=14,AS707&lt;=16),"14 a 16",IF(AND(AS707&gt;=16.5,AS707&lt;=18.5),"16,5 a 18,5",IF(AND(AS707&gt;=19,AS707&lt;=21),"19 a 21","Fuera de rango"))))))))))))))))</f>
        <v>1,5 a 3,5</v>
      </c>
      <c r="AU707" s="11" t="n">
        <f aca="false" t="array" ref="AU707">IF(AT707="","",_xlfn.IFS(AT707="-16 a -14",1,AT707="-13,5 a -11,5",2,AT707="-11 a -9",3,AT707="-8,5 a -6,5",4,AT707="-6 a -4",5,AT707="-3,5 a -1,5",6,AT707="-1 a 1",7,AT707="1,5 a 3,5",8,AT707="4 a 6","NORMA",AT707="6,5 a 8,5",9,AT707="9 a 11",10,AT707="11,5 a 13,5",11,AT707="14 a 16",12,AT707="16,5 a 18,5",13,AT707="19 a 21",14,TRUE(),""))</f>
        <v>8</v>
      </c>
      <c r="AV707" s="9" t="n">
        <v>2</v>
      </c>
      <c r="AW707" s="10" t="str">
        <f aca="false">IF(AV707="","",IF(AND(AV707&gt;=-1,AV707&lt;=-0.5),"-1 a -0,5",IF(AND(AV707&gt;-0.5,AV707&lt;=0),"De -0,5 a 0",IF(AND(AV707&gt;=0.25,AV707&lt;=0.75),"0,25 a 0,75",IF(AND(AV707&gt;=1,AV707&lt;=1.5),"1 a 1,5",IF(AND(AV707&gt;=1.75,AV707&lt;=2.25),"1,75 a 2,25",IF(AND(AV707&gt;=2.5,AV707&lt;=3),"2,5 a 3",IF(AND(AV707&gt;=3.25,AV707&lt;=3.75),"3,25 a 3,75","Fuera de rango"))))))))</f>
        <v>1,75 a 2,25</v>
      </c>
      <c r="AX707" s="10" t="n">
        <f aca="false">IF(AW707="","",IF(OR(AW707="-1 a -0,5",AW707="-1 a -0.5"),1,IF(OR(AW707="De -0,5 a 0",AW707="-0,5 a 0",AW707="De -0.5 a 0"),2,IF(OR(AW707="0,25 a 0,75",AW707="0.25 a 0.75"),"NORMA",IF(OR(AW707="1 a 1,5",AW707="1 a 1.5"),3,IF(OR(AW707="1,75 a 2,25",AW707="1.75 a 2.25"),4,IF(OR(AW707="2,5 a 3",AW707="2.5 a 3"),5,IF(OR(AW707="3,25 a 3,75",AW707="3.25 a 3.75"),6,""))))))))</f>
        <v>4</v>
      </c>
      <c r="AY707" s="9" t="n">
        <v>-8</v>
      </c>
      <c r="AZ707" s="10" t="str">
        <f aca="false">IF(AY707="","",IF(AND(AY707&gt;=-20,AY707&lt;=-9.5),"-20 a -9,5",IF(AND(AY707&gt;=-9,AY707&lt;=-6.5),"-9 a -6,5",IF(AY707=-6,"-6",IF(AND(AY707&gt;=-5.5,AY707&lt;=-3),"-5,5 a -3",IF(AND(AY707&gt;=-2.5,AY707&lt;=0),"-2,5 a 0",IF(AND(AY707&gt;=0.5,AY707&lt;=3),"0,5 a 3",IF(AND(AY707&gt;=3.5,AY707&lt;=6),"3,5 a 6","Fuera de rango"))))))))</f>
        <v>-9 a -6,5</v>
      </c>
      <c r="BA707" s="11" t="n">
        <f aca="false">IF(AZ707="","",IF(AZ707="-20 a -9,5",1,IF(AZ707="-9 a -6,5",2,IF(AZ707="-6","NORMA",IF(AZ707="-5,5 a -3",3,IF(AZ707="-2,5 a 0",4,IF(AZ707="0,5 a 3",5,IF(AZ707="3,5 a 6",6,""))))))))</f>
        <v>2</v>
      </c>
      <c r="BB707" s="9" t="n">
        <v>-14</v>
      </c>
      <c r="BC707" s="10" t="str">
        <f aca="false" t="array" ref="BC707">IF(BB707="","",_xlfn.IFS(AND(BB707&gt;=0,BB707&lt;=2),"0 a 2",AND(BB707&gt;=2.5,BB707&lt;=4.5),"2,5 a 4,5",AND(BB707&gt;=5,BB707&lt;=7),"5 a 7",AND(BB707&gt;=7.5,BB707&lt;=9.5),"7,5 a 9,5",AND(BB707&gt;=10,BB707&lt;=12),"10 a 12",AND(BB707&gt;=12.5,BB707&lt;=14.5),"12,5 a 14,5",BB707=15,"15",AND(BB707&gt;=15.5,BB707&lt;=17.5),"15,5 a 17,5",AND(BB707&gt;=18,BB707&lt;=20),"18 a 20",AND(BB707&gt;=20.5,BB707&lt;=22.5),"20,5 a 22,5",AND(BB707&gt;=23,BB707&lt;=25),"23 a 25",TRUE(),"Fuera de rango"))</f>
        <v>Fuera de rango</v>
      </c>
      <c r="BD707" s="11" t="str">
        <f aca="false" t="array" ref="BD707">IF(BC707="","",_xlfn.IFS(BC707="0 a 2",1,BC707="2,5 a 4,5",2,BC707="5 a 7",3,BC707="7,5 a 9,5",4,BC707="10 a 12",5,BC707="12,5 a 14,5",6,BC707="15","NORMA",BC707="15,5 a 17,5",7,BC707="18 a 20",8,BC707="20,5 a 22,5",9,BC707="23 a 25",10,TRUE(),"Fuera de rango"))</f>
        <v>Fuera de rango</v>
      </c>
      <c r="BE707" s="9" t="n">
        <v>-15</v>
      </c>
      <c r="BF707" s="10" t="str">
        <f aca="false">IF(BE707="","",IF(AND(BE707&gt;=-20,BE707&lt;=-10),"-20 a -10",IF(AND(BE707&gt;=-9.5,BE707&lt;=0.5),"-9,5 a 0,5",IF(AND(BE707&gt;=1,BE707&lt;=11),"1 a 11",IF(AND(BE707&gt;=11.5,BE707&lt;=20.5),"11,5 a 20,5",IF(BE707=21,"21",IF(AND(BE707&gt;=21.5,BE707&lt;=31.5),"21,5 a 31,5",IF(AND(BE707&gt;=32,BE707&lt;=42),"32 a 42","Fuera de rango"))))))))</f>
        <v>-20 a -10</v>
      </c>
      <c r="BG707" s="11" t="n">
        <f aca="false">IF(BF707="","",IF(BF707="-20 a -10",1,IF(BF707="-9,5 a 0,5",2,IF(BF707="1 a 11",3,IF(BF707="11,5 a 20,5",4,IF(BF707="21","NORMA",IF(BF707="21,5 a 31,5",5,IF(BF707="32 a 42",6,""))))))))</f>
        <v>1</v>
      </c>
      <c r="BH707" s="9" t="n">
        <v>-2</v>
      </c>
      <c r="BI707" s="10" t="str">
        <f aca="false">IF(BH707="","",IF(AND(BH707&gt;=-20,BH707&lt;=-15),"-20 a -15",IF(AND(BH707&gt;=-14.5,BH707&lt;=-9.5),"-14,5 a -9,5",IF(AND(BH707&gt;=-9,BH707&lt;=-4),"-9 a -4",IF(AND(BH707&gt;=-3.5,BH707&lt;=2.5),"-3,5 a 2,5",IF(AND(BH707&gt;=3,BH707&lt;=8),"3 a 8",IF(AND(BH707&gt;=8.5,BH707&lt;=14.5),"8,5 a 14,5",IF(BH707=15,"15",IF(AND(BH707&gt;=15.5,BH707&lt;=20.5),"15,5 a 20,5",IF(AND(BH707&gt;=21,BH707&lt;=26),"21 a 26","Fuera de rango"))))))))))</f>
        <v>-3,5 a 2,5</v>
      </c>
      <c r="BJ707" s="11" t="n">
        <f aca="false">IF(BI707="","",IF(BI707="-20 a -15",1,IF(BI707="-14,5 a -9,5",2,IF(BI707="-9 a -4",3,IF(BI707="-3,5 a 2,5",4,IF(BI707="3 a 8",5,IF(BI707="8,5 a 14,5",6,IF(BI707="15","NORMA",IF(BI707="15,5 a 20,5",7,IF(BI707="21 a 26",8,IF(BI707="26,5 a 31,5",9,"")))))))))))</f>
        <v>4</v>
      </c>
      <c r="BK707" s="9" t="n">
        <v>18</v>
      </c>
      <c r="BL707" s="10" t="str">
        <f aca="false">IF(BK707="","",IF(AND(BK707&gt;=0,BK707&lt;=2),"0 - 2",IF(AND(BK707&gt;=2.5,BK707&lt;=4.5),"2,5 - 4,5",IF(AND(BK707&gt;=5,BK707&lt;=7),"5 - 7",IF(AND(BK707&gt;=7.5,BK707&lt;=9.5),"7,5 - 9,5",IF(AND(BK707&gt;=10,BK707&lt;=12),"10 - 12",IF(AND(BK707&gt;=12.5,BK707&lt;=13.5),"12,5 - 13,5",IF(BK707=14,"14",IF(AND(BK707&gt;=14.5,BK707&lt;=16.5),"14,5 - 16,5",IF(AND(BK707&gt;=17,BK707&lt;=19),"17 - 19",IF(AND(BK707&gt;=19.5,BK707&lt;=21.5),"19,5 - 21,5",IF(AND(BK707&gt;=22,BK707&lt;=24),"22 - 24",IF(AND(BK707&gt;=24.5,BK707&lt;=26.5),"24,5 - 26,5",IF(AND(BK707&gt;=27,BK707&lt;=29),"27 - 29",IF(AND(BK707&gt;=29.5,BK707&lt;=30),"29,5 - 30","Fuera de rango")))))))))))))))</f>
        <v>17 - 19</v>
      </c>
      <c r="BM707" s="11" t="n">
        <f aca="false">IF(BL707="","",IF(BL707="0 - 2",1,IF(BL707="2,5 - 4,5",2,IF(BL707="5 - 7",3,IF(BL707="7,5 - 9,5",4,IF(BL707="10 - 12",5,IF(BL707="12,5 - 13,5",6,IF(BL707="14","NORMA",IF(BL707="14,5 - 16,5",7,IF(BL707="17 - 19",8,IF(BL707="19,5 - 21,5",9,IF(BL707="22 - 24",10,IF(BL707="24,5 - 26,5",11,IF(BL707="27 - 29",12,IF(BL707="29,5 - 30",13,"")))))))))))))))</f>
        <v>8</v>
      </c>
      <c r="BN707" s="9" t="n">
        <v>21</v>
      </c>
      <c r="BO707" s="11" t="str">
        <f aca="false">IF(BN707="","",IF(AND(BN707&gt;=-20,BN707&lt;=-10),"-20 a -10",IF(AND(BN707&gt;=-9.5,BN707&lt;=0.5),"-9,5 a 0,5",IF(AND(BN707&gt;=1,BN707&lt;=11),"1 a 11",IF(AND(BN707&gt;=11.5,BN707&lt;=21.5),"11,5 a 21,5",IF(BN707=22,"22",IF(AND(BN707&gt;=22.5,BN707&lt;=32.5),"22,5 a 32,5",IF(AND(BN707&gt;=33,BN707&lt;=43),"33 a 43","Fuera de rango"))))))))</f>
        <v>11,5 a 21,5</v>
      </c>
      <c r="BP707" s="11" t="n">
        <f aca="false">IF(BO707="","",IF(BO707="-20 a -10",1,IF(BO707="-9,5 a 0,5",2,IF(BO707="1 a 11",3,IF(BO707="11,5 a 21,5",4,IF(BO707="22","NORMA",IF(BO707="22,5 a 32,5",5,IF(BO707="33 a 43",6,""))))))))</f>
        <v>4</v>
      </c>
      <c r="BQ707" s="9" t="n">
        <v>15</v>
      </c>
      <c r="BR707" s="10" t="str">
        <f aca="false">IF(BQ707="","",IF(AND(BQ707&gt;=-20,BQ707&lt;=-15),"-20 a -15",IF(AND(BQ707&gt;=-14.5,BQ707&lt;=-9.5),"-14,5 a -9,5",IF(AND(BQ707&gt;=-9,BQ707&lt;=-4),"-9 a -4",IF(AND(BQ707&gt;=-3.5,BQ707&lt;=2.5),"-3,5 a 2,5",IF(AND(BQ707&gt;=3,BQ707&lt;=8),"3 a 8",IF(AND(BQ707&gt;=8.5,BQ707&lt;=13.5),"8,5 a 13,5",IF(AND(BQ707&gt;=14,BQ707&lt;=17.5),"14 a 17,5",IF(BQ707=18,"18",IF(AND(BQ707&gt;=18.5,BQ707&lt;=23.5),"18,5 a 23,5",IF(AND(BQ707&gt;=24,BQ707&lt;=29),"24 a 29",IF(AND(BQ707&gt;=29.5,BQ707&lt;=34.5),"29,5 a 34,5",IF(AND(BQ707&gt;=35,BQ707&lt;=40),"35 a 40","Fuera de rango")))))))))))))</f>
        <v>14 a 17,5</v>
      </c>
      <c r="BS707" s="11" t="n">
        <f aca="false">IF(BR707="","",IF(BR707="-20 a -15",1,IF(BR707="-14,5 a -9,5",2,IF(BR707="-9 a -4",3,IF(BR707="-3,5 a 2,5",4,IF(BR707="3 a 8",5,IF(BR707="8,5 a 13,5",6,IF(BR707="14 a 17,5",7,IF(BR707="18","NORMA",IF(BR707="18,5 a 23,5",8,IF(BR707="24 a 29",9,IF(BR707="29,5 a 34,5",10,IF(BR707="35 a 40",11,"")))))))))))))</f>
        <v>7</v>
      </c>
      <c r="BT707" s="9" t="n">
        <v>0</v>
      </c>
      <c r="BU707" s="10" t="str">
        <f aca="false">IF(BT707="","",IF(AND(BT707&gt;=-20,BT707&lt;=-18),"-20 a -18",IF(AND(BT707&gt;=-17.5,BT707&lt;=-15.5),"-17,5 a -15,5",IF(AND(BT707&gt;=-15,BT707&lt;=-13),"-15 a -13",IF(AND(BT707&gt;=-12.5,BT707&lt;=-10.5),"-12,5 a -10,5",IF(AND(BT707&gt;=-10,BT707&lt;=-8),"-10 a -8",IF(AND(BT707&gt;=-7.5,BT707&lt;=-5.5),"-7,5 a -5,5",IF(AND(BT707&gt;=-5,BT707&lt;=-3),"-5 a -3",IF(AND(BT707&gt;=-2.5,BT707&lt;=-0.5),"-2,5 a -0,5",IF(BT707=0,"0",IF(AND(BT707&gt;=0.5,BT707&lt;=2.5),"0,5 a 2,5",IF(AND(BT707&gt;=3,BT707&lt;=5),"3 a 5",IF(AND(BT707&gt;=5.5,BT707&lt;=7.5),"5,5 a 7,5",IF(AND(BT707&gt;=8,BT707&lt;=10),"8 a 10",IF(AND(BT707&gt;=10.5,BT707&lt;=12.5),"10,5 a 12,5",IF(AND(BT707&gt;=13,BT707&lt;=15),"13 a 15",IF(AND(BT707&gt;=15.5,BT707&lt;=17.5),"15,5 a 17,5",IF(AND(BT707&gt;=18,BT707&lt;=20),"18 a 20","Fuera de rango"))))))))))))))))))</f>
        <v>0</v>
      </c>
      <c r="BV707" s="11" t="str">
        <f aca="false">IF(BT707="","",IF(BT707=0,"NORMA",IF(AND(BT707&gt;=-20,BT707&lt;=-18),2,IF(AND(BT707&gt;=-17.5,BT707&lt;=-15.5),2,IF(AND(BT707&gt;=-15,BT707&lt;=-13),3,IF(AND(BT707&gt;=-12.5,BT707&lt;=-10.5),4,IF(AND(BT707&gt;=-10,BT707&lt;=-8),5,IF(AND(BT707&gt;=-7.5,BT707&lt;=-5.5),6,IF(AND(BT707&gt;=-5,BT707&lt;=-3),7,IF(AND(BT707&gt;=-2.5,BT707&lt;=-0.5),8,IF(AND(BT707&gt;=0.5,BT707&lt;=2.5),9,IF(AND(BT707&gt;=3,BT707&lt;=5),10,IF(AND(BT707&gt;=5.5,BT707&lt;=7.5),11,IF(AND(BT707&gt;=8,BT707&lt;=10),12,IF(AND(BT707&gt;=10.5,BT707&lt;=12.5),13,IF(AND(BT707&gt;=13,BT707&lt;=15),14,IF(AND(BT707&gt;=15.5,BT707&lt;=17.5),15,IF(AND(BT707&gt;=18,BT707&lt;=20),16,"Fuera de rango"))))))))))))))))))</f>
        <v>NORMA</v>
      </c>
      <c r="BW707" s="9" t="n">
        <v>-3.5</v>
      </c>
      <c r="BX707" s="10" t="n">
        <f aca="false">18.5- (0.3*H707)</f>
        <v>3.5</v>
      </c>
      <c r="BY707" s="10" t="n">
        <f aca="false">(BW707)-(BX707)</f>
        <v>-7</v>
      </c>
      <c r="BZ707" s="10" t="str">
        <f aca="false">IF(BY707="","",IF(BY707&lt;-27.5,"De -30 a -28",IF(BY707&lt;-25,"De -27,5 a -25,5",IF(BY707&lt;-22.5,"De -25 a -23",IF(BY707&lt;-20,"De -22,5 a -20,5",IF(BY707&lt;-17.5,"De -20 a -18",IF(BY707&lt;-15,"De -17,5 a -15,5",IF(BY707&lt;-12.5,"De -15 a -13",IF(BY707&lt;-10,"De -12,5 a -10,5",IF(BY707&lt;-7.5,"De -10 a -8",IF(BY707&lt;-5,"De -7,5 a -5,5",IF(BY707&lt;-2.5,"De -5 a -3",IF(BY707&lt;0,"De -2,5 a -0,5",IF(BY707&lt;2.5,"De 0 a 2",IF(BY707&lt;5,"De 2,5 a 4,5",IF(BY707&lt;7.5,"De 5 a 7",IF(BY707&lt;10,"De 7,5 a 9,5",IF(BY707&lt;12.5,"De 10 a 12",IF(BY707&lt;15,"De 12,5 a 14,5",IF(BY707&lt;17.5,"De 15 a 17",IF(BY707&lt;20,"De 17,5 a 19,5",IF(BY707&lt;22.5,"De 20 a 22",IF(BY707&lt;25,"De 22,5 a 24,5",IF(BY707&lt;27.5,"De 25 a 27","De 27,5 a 30"))))))))))))))))))))))))</f>
        <v>De -7,5 a -5,5</v>
      </c>
      <c r="CA707" s="12" t="n">
        <f aca="false">IF(BY707="","",IF(BY707&lt;=-28,1,IF(BY707&lt;=-25.5,2,IF(BY707&lt;=-23,3,IF(BY707&lt;=-20.5,4,IF(BY707&lt;=-18,5,IF(BY707&lt;=-15.5,6,IF(BY707&lt;=-13,7,IF(BY707&lt;=-10.5,8,IF(BY707&lt;=-8,9,IF(BY707&lt;=-5.5,10,IF(BY707&lt;=-3,11,IF(BY707&lt;=-0.5,12,IF(BY707&lt;=2,13,IF(BY707&lt;=4.5,14,IF(BY707&lt;=7,15,IF(BY707&lt;=9.5,16,IF(BY707&lt;=12,17,IF(BY707&lt;=14.5,18,IF(BY707&lt;=17,19,IF(BY707&lt;=19.5,20,IF(BY707&lt;=22,21,IF(BY707&lt;=24.5,22,IF(BY707&lt;=27,23,IF(BY707&lt;=30,24,"Fuera de rango")))))))))))))))))))))))))</f>
        <v>10</v>
      </c>
      <c r="CB707" s="9" t="n">
        <v>-3.25</v>
      </c>
      <c r="CC707" s="10" t="n">
        <f aca="false">18.5- (0.3*H707)</f>
        <v>3.5</v>
      </c>
      <c r="CD707" s="10" t="n">
        <f aca="false">(CB707)-(CC707)</f>
        <v>-6.75</v>
      </c>
      <c r="CE707" s="10" t="str">
        <f aca="false">IF(CD707="","",IF(CD707&lt;-27.5,"De -30 a -28",IF(CD707&lt;-25,"De -27,5 a -25,5",IF(CD707&lt;-22.5,"De -25 a -23",IF(CD707&lt;-20,"De -22,5 a -20,5",IF(CD707&lt;-17.5,"De -20 a -18",IF(CD707&lt;-15,"De -17,5 a -15,5",IF(CD707&lt;-12.5,"De -15 a -13",IF(CD707&lt;-10,"De -12,5 a -10,5",IF(CD707&lt;-7.5,"De -10 a -8",IF(CD707&lt;-5,"De -7,5 a -5,5",IF(CD707&lt;-2.5,"De -5 a -3",IF(CD707&lt;0,"De -2,5 a -0,5",IF(CD707&lt;=2,"De 0 a 2",IF(CD707&lt;=4.5,"De 2,5 a 4,5",IF(CD707&lt;=7,"De 5 a 7",IF(CD707&lt;=9.5,"De 7,5 a 9,5",IF(CD707&lt;=12,"De 10 a 12",IF(CD707&lt;=14.5,"De 12,5 a 14,5",IF(CD707&lt;=17,"De 15 a 17",IF(CD707&lt;=19.5,"De 17,5 a 19,5",IF(CD707&lt;=22,"De 20 a 22",IF(CD707&lt;=24.5,"De 22,5 a 24,5",IF(CD707&lt;=27,"De 25 a 27","De 27,5 a 30"))))))))))))))))))))))))</f>
        <v>De -7,5 a -5,5</v>
      </c>
      <c r="CF707" s="12" t="n">
        <f aca="false">IF(CD707="","",IF(CD707&lt;-27.5,1,IF(CD707&lt;-25,2,IF(CD707&lt;-22.5,3,IF(CD707&lt;-20,4,IF(CD707&lt;-17.5,5,IF(CD707&lt;-15,6,IF(CD707&lt;-12.5,7,IF(CD707&lt;-10,8,IF(CD707&lt;-7.5,9,IF(CD707&lt;-5,10,IF(CD707&lt;-2.5,11,IF(CD707&lt;0,12,IF(CD707&lt;2.5,13,IF(CD707&lt;5,14,IF(CD707&lt;7.5,15,IF(CD707&lt;10,16,IF(CD707&lt;12.5,17,IF(CD707&lt;15,18,IF(CD707&lt;17.5,19,IF(CD707&lt;20,20,IF(CD707&lt;22.5,21,IF(CD707&lt;25,22,IF(CD707&lt;27.5,23,24))))))))))))))))))))))))</f>
        <v>10</v>
      </c>
      <c r="CG707" s="9" t="n">
        <v>-1.25</v>
      </c>
      <c r="CH707" s="10" t="str">
        <f aca="false">IF(CG707="","",IF(AND(CG707&gt;=-10,CG707&lt;=-9.5),"-10 a -9,5",IF(AND(CG707&gt;-9.5,CG707&lt;=-8.5),"-9 a -8,5",IF(AND(CG707&gt;-8.5,CG707&lt;=-7.5),"-8 a -7,5",IF(AND(CG707&gt;-7.5,CG707&lt;=-6.5),"-7 a -6,5",IF(AND(CG707&gt;-6.5,CG707&lt;=-5.5),"-6 a -5,5",IF(AND(CG707&gt;-5.5,CG707&lt;=-4.5),"-5 a -4,5",IF(AND(CG707&gt;-4.5,CG707&lt;=-3.5),"-4 a -3,5",IF(AND(CG707&gt;-3.5,CG707&lt;=-2.5),"-3 a -2,5",IF(CG707=-2.25,"-2,25",IF(AND(CG707&gt;-2.5,CG707&lt;=-1.5),"-2 a -1,5",IF(AND(CG707&gt;-1.5,CG707&lt;=-0.5),"-1 a -0,5",IF(AND(CG707&gt;-0.5,CG707&lt;=0.5),"0 a 0,5",IF(AND(CG707&gt;0.5,CG707&lt;=1.5),"1 a 1,5",IF(AND(CG707&gt;1.5,CG707&lt;=2.5),"2 a 2,5",IF(AND(CG707&gt;2.5,CG707&lt;=3.5),"3 a 3,5",IF(AND(CG707&gt;3.5,CG707&lt;=4.5),"4 a 4,5",IF(AND(CG707&gt;4.5,CG707&lt;=5.5),"5 a 5,5",IF(AND(CG707&gt;5.5,CG707&lt;=6.5),"6 a 6,5",IF(AND(CG707&gt;6.5,CG707&lt;=7.5),"7 a 7,5",IF(AND(CG707&gt;7.5,CG707&lt;=8.5),"8 a 8,5",IF(AND(CG707&gt;8.5,CG707&lt;=9.5),"9 a 9,5",IF(CG707&gt;=10,"10","Fuera de rango")))))))))))))))))))))))</f>
        <v>-1 a -0,5</v>
      </c>
      <c r="CI707" s="11" t="n">
        <f aca="false">IF(CG707="","",IF(CG707=-2.25,"NORMA",IF(CG707&lt;=-9.5,1,IF(CG707&lt;=-8.5,2,IF(CG707&lt;=-7.5,3,IF(CG707&lt;=-6.5,4,IF(CG707&lt;=-5.5,5,IF(CG707&lt;=-4.5,6,IF(CG707&lt;=-3.5,7,IF(CG707&lt;=-2.5,8,IF(CG707&lt;=-1.5,9,IF(CG707&lt;=-0.5,10,IF(CG707&lt;=0.5,11,IF(CG707&lt;=1.5,12,IF(CG707&lt;=2.5,13,IF(CG707&lt;=3.5,14,IF(CG707&lt;=4.5,15,IF(CG707&lt;=5.5,16,IF(CG707&lt;=6.5,17,IF(CG707&lt;=7.5,18,IF(CG707&lt;=8.5,19,IF(CG707&lt;=9.5,20,IF(CG707=10,21,"Fuera de rango")))))))))))))))))))))))</f>
        <v>10</v>
      </c>
      <c r="CJ707" s="9" t="n">
        <v>1.25</v>
      </c>
      <c r="CK707" s="10" t="str">
        <f aca="false">IF(CJ707="","",IF(AND(CJ707&gt;=-6,CJ707&lt;=-5.5),"-6 a -5,5",IF(AND(CJ707&gt;-5.5,CJ707&lt;=-4.5),"-5 a -4,5",IF(AND(CJ707&gt;-4.5,CJ707&lt;=-3.5),"-4 a -3,5",IF(AND(CJ707&gt;-3.5,CJ707&lt;=-2.5),"-3 a -2,5",IF(AND(CJ707&gt;-2.5,CJ707&lt;=-1.5),"-2 a -1,5",IF(AND(CJ707&gt;-1.5,CJ707&lt;=-0.5),"-1 a -0,5",IF(AND(CJ707&gt;-0.5,CJ707&lt;=0.5),"0 a 0,5",IF(AND(CJ707&gt;0.5,CJ707&lt;=1.5),"1 a 1,5",IF(AND(CJ707&gt;1.5,CJ707&lt;2.5),"2",IF(AND(CJ707&gt;=2.5,CJ707&lt;=3),"2,5 a 3",IF(AND(CJ707&gt;3,CJ707&lt;=4),"3,5 a 4",IF(AND(CJ707&gt;4,CJ707&lt;=5),"4,5 a 5",IF(AND(CJ707&gt;5,CJ707&lt;=6),"5,5 a 6",IF(AND(CJ707&gt;6,CJ707&lt;=7),"6,5 a 7",IF(AND(CJ707&gt;7,CJ707&lt;=8),"7,5 a 8",IF(AND(CJ707&gt;8,CJ707&lt;=9.5),"8,5 a 9,5",IF(CJ707=10,"10","Fuera de rango"))))))))))))))))))</f>
        <v>1 a 1,5</v>
      </c>
      <c r="CL707" s="11" t="n">
        <f aca="false">IF(CK707="","",IF(OR(CK707="-6 a -5,5",CK707="-6 - -5,5"),1,IF(OR(CK707="-5 a -4,5",CK707="-5 - -4,5"),2,IF(OR(CK707="-4 a -3,5",CK707="-4 - -3,5"),3,IF(OR(CK707="-3 a -2,5",CK707="-3 - -2,5"),4,IF(OR(CK707="-2 a -1,5",CK707="-2 - -1,5"),5,IF(OR(CK707="-1 a -0,5",CK707="-1 - -0,5"),6,IF(OR(CK707="0 a 0,5",CK707="0 - 0,5"),7,IF(OR(CK707="1 a 1,5",CK707="1 - 1,5"),8,IF(CK707="2","NORMA",IF(OR(CK707="2,5 a 3",CK707="2,5 - 3"),9,IF(OR(CK707="3,5 a 4",CK707="3,5 - 4"),10,IF(OR(CK707="4,5 a 5",CK707="4,5 - 5"),11,IF(OR(CK707="5,5 a 6",CK707="5,5 - 6"),12,IF(OR(CK707="6,5 a 7",CK707="6,5 - 7"),13,IF(OR(CK707="7,5 a 8",CK707="7,5 - 8"),14,IF(OR(CK707="8,5 a 9",CK707="8,5 - 9,5",CK707="9 a 9,5"),15,IF(CK707="10",15,IF(OR(CK707="0,5 a 1",CK707="0,5 - 1"),7,"Fuera de rango")))))))))))))))))))</f>
        <v>8</v>
      </c>
      <c r="CO707" s="10" t="str">
        <f aca="false">IF(CM707&gt;0,"EME"," ")</f>
        <v> </v>
      </c>
      <c r="CQ707" s="10" t="str">
        <f aca="false">IF(CP707&gt;0,"0", " ")</f>
        <v> </v>
      </c>
      <c r="CR707" s="10" t="str">
        <f aca="false">IF(CP707&gt;0,"EME"," ")</f>
        <v> </v>
      </c>
      <c r="CS707" s="9" t="n">
        <v>0</v>
      </c>
      <c r="CV707" s="9" t="n">
        <v>0</v>
      </c>
      <c r="CY707" s="9" t="n">
        <v>-0.75</v>
      </c>
      <c r="DB707" s="9" t="n">
        <v>0</v>
      </c>
      <c r="DC707" s="11" t="str">
        <f aca="false">IF(DB707&lt;0,"2"," ")</f>
        <v> </v>
      </c>
      <c r="DD707" s="11" t="str">
        <f aca="false">IF(DB707&lt;0,"MIO"," ")</f>
        <v> </v>
      </c>
      <c r="DE707" s="9" t="n">
        <v>0</v>
      </c>
      <c r="DF707" s="10" t="str">
        <f aca="false">IF(DE707&lt;0,"3"," ")</f>
        <v> </v>
      </c>
      <c r="DG707" s="10" t="str">
        <f aca="false">IF(DE707&lt;0,"AST"," ")</f>
        <v> </v>
      </c>
      <c r="DH707" s="9" t="n">
        <v>0</v>
      </c>
      <c r="DI707" s="10" t="str">
        <f aca="false">IF(DH707&lt;0,"3"," ")</f>
        <v> </v>
      </c>
      <c r="DJ707" s="10" t="str">
        <f aca="false">IF(DH707&lt;0,"AST"," ")</f>
        <v> </v>
      </c>
      <c r="DK707" s="9" t="n">
        <v>1.75</v>
      </c>
      <c r="DL707" s="10" t="str">
        <f aca="false">IF(DK707&gt;0,"4"," ")</f>
        <v>4</v>
      </c>
      <c r="DM707" s="10" t="str">
        <f aca="false">IF(DK707&gt;0,"PRE"," ")</f>
        <v>PRE</v>
      </c>
      <c r="DN707" s="9" t="n">
        <v>1.75</v>
      </c>
      <c r="DO707" s="10" t="str">
        <f aca="false">IF(DN707&gt;0,"4"," ")</f>
        <v>4</v>
      </c>
      <c r="DP707" s="10" t="str">
        <f aca="false">IF(DN707&gt;0,"PRE"," ")</f>
        <v>PRE</v>
      </c>
      <c r="DS707" s="12" t="str">
        <f aca="false">CONCATENATE(CO707,CU707,DA707,DG707,DM707)</f>
        <v>  PRE</v>
      </c>
      <c r="DT707" s="10" t="e">
        <f aca="false" t="array" ref="DT707">_xlfn.IFS(DS707="EME    ","0", DS707=" HIP   ","1", DS707="  MIO  ","2", DS707="   AST ","3", DS707="    PRE","4", DS707="EME   PRE","5", DS707=" HIP  PRE","6", DS707=" HIP AST ","7", DS707="  MIO PRE","8", DS707="  MIOAST ","9", DS707="   ASTPRE","10",DS707=" HIP ASTPRE","11", DS707="  MIOASTPRE","12", DS707="     ","0")</f>
        <v>#N/A</v>
      </c>
      <c r="DV707" s="1" t="e">
        <f aca="false" t="array" ref="DV707">_xlfn.IFS(DU707="SI","2", DU707="NO","1")</f>
        <v>#N/A</v>
      </c>
      <c r="DX707" s="11" t="str">
        <f aca="false">IF(DW707=0,"1","2")</f>
        <v>1</v>
      </c>
      <c r="DY707" s="11" t="str">
        <f aca="false" t="array" ref="DY707">_xlfn.IFS(DW707=0,"0", DW707=0.25, "1", DW707=0.5,"2", DW707=0.75,"3", DW707=1,"4",DW707=1.25,"5", DW707=1.5,"6", DW707=1.75,"7", DW707=2,"8")</f>
        <v>0</v>
      </c>
      <c r="EA707" s="11" t="str">
        <f aca="false">IF(DZ707=0,"1","2")</f>
        <v>1</v>
      </c>
      <c r="EB707" s="11" t="str">
        <f aca="false" t="array" ref="EB707">_xlfn.IFS(DZ707=0,"0", DZ707=0.25, "1", DZ707=0.5,"2", DZ707=0.75,"3", DZ707=1,"4",DZ707=1.25,"5", DZ707=1.5,"6", DZ707=1.75,"7", DZ707=2,"8")</f>
        <v>0</v>
      </c>
      <c r="ED707" s="10" t="str">
        <f aca="false">IF(EC707=0,"1","2")</f>
        <v>1</v>
      </c>
      <c r="EE707" s="11" t="str">
        <f aca="false" t="array" ref="EE707">_xlfn.IFS(EC707=0,"0", EC707=-0.25, "1", EC707=-0.5,"2", EC707=-0.75,"3", EC707=-1,"4",EC707=-1.25,"5", EC707=-1.5,"6", EC707=-1.75,"7", EC707=-2,"8", EC707=-2.25,"9",EC707=-2.5,"10", EC707=-2.75,"11", EC707=-3,"12", EC707=-3.25,"13", EC707=-3.5,"14", EC707=-3.75,"15",EC707=-4,"16")</f>
        <v>0</v>
      </c>
      <c r="EG707" s="10" t="str">
        <f aca="false">IF(EF707=0,"1","2")</f>
        <v>1</v>
      </c>
      <c r="EH707" s="11" t="str">
        <f aca="false" t="array" ref="EH707">_xlfn.IFS(EF707=0,"0", EF707=-0.25, "1", EF707=-0.5,"2", EF707=-0.75,"3", EF707=-1,"4",EF707=-1.25,"5", EF707=-1.5,"6", EF707=-1.75,"7", EF707=-2,"8", EF707=-2.25,"9",EF707=-2.5,"10", EF707=-2.75,"11", EF707=-3,"12", EF707=-3.25,"13", EF707=-3.5,"14", EF707=-3.75,"15",EF707=-4,"16")</f>
        <v>0</v>
      </c>
      <c r="EJ707" s="11" t="str">
        <f aca="false">IF(EI707=0,"1","2")</f>
        <v>1</v>
      </c>
      <c r="EK707" s="11" t="str">
        <f aca="false" t="array" ref="EK707">_xlfn.IFS(EI707=0,"0", EI707=-0.25, "1", EI707=-0.5,"2", EI707=-0.75,"3", EI707=-1,"4",EI707=-1.25,"5", EI707=-1.5,"6", EI707=-1.75,"7", EI707=-2,"8", EI707=-2.25,"9", EI707=-2.25,"9",EI707=-2.5,"10", EI707=-2.75,"11", EI707=-3,"12", EI707=-3.25,"13", EI707=-3.5,"14", EI707=-3.75,"15",EI707=-4,"16", EI707=0.25, "17", EI707=0.5, "18")</f>
        <v>0</v>
      </c>
      <c r="EM707" s="11" t="str">
        <f aca="false">IF(EL707=0,"1","2")</f>
        <v>1</v>
      </c>
      <c r="EN707" s="11" t="str">
        <f aca="false" t="array" ref="EN707">_xlfn.IFS(EL707=0.25,"17",EL707=0.5,"18", EL707=0,"0", EL707=-0.25, "1", EL707=-0.5,"2", EL707=-0.75,"3", EL707=-1,"4",EL707=-1.25,"5", EL707=-1.5,"6", EL707=-1.75,"7", EL707=-2,"8",EL707= -2.25,"9",EL707=-2.5,"10",EL707= -2.75,"11",EL707= -3,"12",EL707= -3.25,"13",EL707= -3.5,"14",EL707= -3.75,"15",EL707=-4,"16")</f>
        <v>0</v>
      </c>
      <c r="EP707" s="11" t="str">
        <f aca="false">IF(EO707=0,"1","2")</f>
        <v>1</v>
      </c>
      <c r="EQ707" s="11" t="str">
        <f aca="false" t="array" ref="EQ707">_xlfn.IFS(EO707=0,"0", EO707=0.25, "1", EO707=0.5,"2", EO707=0.75,"3", EO707=1,"4",EO707=1.25,"5", EO707=1.5,"6", EO707=1.75,"7", EO707=2,"8", EO707=2.25,"9", EO707=2.25,"9",EO707=2.5,"10", EO707=2.75,"11", EO707=3,"12", EO707=3.25,"13", EO707=3.5,"14", EO707=3.75,"15",EO707=4,"16", EO707=-0.25, "17", bq=-0.5, "18")</f>
        <v>0</v>
      </c>
      <c r="ES707" s="11" t="str">
        <f aca="false">IF(ER707=0,"1","2")</f>
        <v>1</v>
      </c>
      <c r="ET707" s="11" t="str">
        <f aca="false" t="array" ref="ET707">_xlfn.IFS(ER707=0,"0", ER707=0.25, "1", ER707=0.5,"2", ER707=0.75,"3", ER707=1,"4",ER707=1.25,"5", ER707=1.5,"6", ER707=1.75,"7", ER707=2,"8", ER707=2.25,"9", ER707=2.25,"9",ER707=2.5,"10", ER707=2.75,"11", ER707=3,"12", ER707=3.25,"13", ER707=3.5,"14", ER707=3.75,"15",ER707=4,"16", ER707=-0.25, "17", bq=-0.5, "18")</f>
        <v>0</v>
      </c>
      <c r="EV707" s="14" t="e">
        <f aca="false">VLOOKUP(EU707,LEYENDA!$G$2:$H$8,2,TRUE())</f>
        <v>#N/A</v>
      </c>
      <c r="EW707" s="14" t="e">
        <f aca="false" t="array" ref="EW707">_xlfn.IFS(EV707="0-5","1", EV707="6-12","2", EV707="13-18","3", EV707="19-24","4", EV707="25-36","5", EV707="37-48","6", EV707="49-60","7")</f>
        <v>#N/A</v>
      </c>
    </row>
    <row r="708" customFormat="false" ht="13.5" hidden="false" customHeight="false" outlineLevel="0" collapsed="false">
      <c r="A708" s="1" t="n">
        <v>278</v>
      </c>
      <c r="B708" s="2" t="n">
        <v>6</v>
      </c>
      <c r="C708" s="33" t="n">
        <v>45993</v>
      </c>
      <c r="E708" s="5" t="str">
        <f aca="false">VLOOKUP(A708,'286'!$A$3:$J$6279,10,FALSE())</f>
        <v>VALLEJO BERMEJO, PALOMA</v>
      </c>
      <c r="F708" s="4" t="str">
        <f aca="false">VLOOKUP(A708,'286'!$A$3:$I$1768,3,FALSE())</f>
        <v>VABERPA</v>
      </c>
      <c r="G708" s="6" t="n">
        <f aca="false">VLOOKUP(A708,'286'!$A$3:$I$1768,4,FALSE())</f>
        <v>27077</v>
      </c>
      <c r="H708" s="7" t="n">
        <f aca="false">YEAR(C708)-YEAR(G708)</f>
        <v>51</v>
      </c>
      <c r="I708" s="1" t="str">
        <f aca="false">VLOOKUP(H708,LEYENDA!$C$2:$D$6,2,TRUE())</f>
        <v>41-60</v>
      </c>
      <c r="J708" s="5" t="str">
        <f aca="false">VLOOKUP(A708,'286'!$A$3:$I$1768,7,FALSE())</f>
        <v>M</v>
      </c>
      <c r="K708" s="8" t="n">
        <f aca="false">VLOOKUP(A708,'286'!$A$3:$I$1768,2,FALSE())</f>
        <v>0</v>
      </c>
      <c r="L708" s="4" t="str">
        <f aca="false">VLOOKUP(A708,'286'!$A$3:$I$1768,8,FALSE())</f>
        <v>D</v>
      </c>
      <c r="M708" s="4" t="str">
        <f aca="false">VLOOKUP(A708,'286'!$A$3:$I$1768,9,FALSE())</f>
        <v>I</v>
      </c>
      <c r="N708" s="8" t="str">
        <f aca="false">IF(R708=O708, "MISMA","CONTRARIA")</f>
        <v>CONTRARIA</v>
      </c>
      <c r="O708" s="8" t="str">
        <f aca="false" t="array" ref="O708">_xlfn.IFS(L708="D","1", L708="I","2")</f>
        <v>1</v>
      </c>
      <c r="P708" s="8" t="e">
        <f aca="false" t="array" ref="P708">_xlfn.IFS(K708="OD","1", K708="OI","2")</f>
        <v>#N/A</v>
      </c>
      <c r="Q708" s="1" t="str">
        <f aca="false" t="array" ref="Q708">_xlfn.IFS(J708="M","1", J708="H","2")</f>
        <v>1</v>
      </c>
      <c r="R708" s="8" t="str">
        <f aca="false" t="array" ref="R708">_xlfn.IFS(M708="D","1", M708="I","2")</f>
        <v>2</v>
      </c>
      <c r="S708" s="1" t="str">
        <f aca="false" t="array" ref="S708">_xlfn.IFS(N708="CONTRARIA", "1",N708= "MISMA","2")</f>
        <v>1</v>
      </c>
      <c r="T708" s="1" t="str">
        <f aca="false" t="array" ref="T708">_xlfn.IFS(I708="0-12","1", I708="13-24","2", I708="25-40","3", I708="41-60","4", I708="61-100","5")</f>
        <v>4</v>
      </c>
      <c r="U708" s="9" t="n">
        <v>-3</v>
      </c>
      <c r="V708" s="10" t="str">
        <f aca="false">IF(U708="","",IF(AND(U708&gt;=-9,U708&lt;=-6.5),"-9 a -6,5",IF(AND(U708&gt;=-6,U708&lt;=-3.5),"-6 a -3,5",IF(AND(U708&gt;=-3,U708&lt;=-1),"-3 a -1",IF(U708=-0.5,"-0,5",IF(AND(U708&gt;=0,U708&lt;=2.5),"0 a 2,5",IF(AND(U708&gt;=3,U708&lt;=5.5),"3 a 5,5",IF(AND(U708&gt;=6,U708&lt;=8.5),"6 a 8,5",IF(AND(U708&gt;=9,U708&lt;=20),"9 a 20","Fuera de rango")))))))))</f>
        <v>-3 a -1</v>
      </c>
      <c r="W708" s="11" t="n">
        <f aca="false">IF(V708="","",IF(V708="-9 a -6,5",2,IF(V708="-6 a -3,5",3,IF(V708="-3 a -1",4,IF(V708="-0,5","NORMA",IF(V708="0 a 2,5",5,IF(V708="3 a 5,5",6,IF(V708="6 a 8,5",7,IF(V708="9 a 20",8,"Fuera de rango")))))))))</f>
        <v>4</v>
      </c>
      <c r="X708" s="9" t="n">
        <v>0</v>
      </c>
      <c r="Y708" s="11" t="str">
        <f aca="false">IF(X708="","",IF(AND(X708&gt;=0,X708&lt;=4),"0 a 4",IF(AND(X708&gt;=4.5,X708&lt;=8.5),"4,5 a 8,5",IF(X708=9,"9",IF(AND(X708&gt;=9.5,X708&lt;=13),"9,5 a 13",IF(AND(X708&gt;=13.5,X708&lt;=20),"13,5 a 20",IF(AND(X708&gt;=20.5,X708&lt;=35),"20,5 a 35","Fuera de rango")))))))</f>
        <v>0 a 4</v>
      </c>
      <c r="Z708" s="11" t="n">
        <f aca="false">IF(Y708="","",IF(Y708="0 a 4",1,IF(Y708="4,5 a 8,5",2,IF(Y708="9","NORMA",IF(Y708="9,5 a 13",3,IF(Y708="13,5 a 20",4,IF(Y708="20,5 a 35",5,"Fuera de rango")))))))</f>
        <v>1</v>
      </c>
      <c r="AA708" s="9" t="n">
        <v>15</v>
      </c>
      <c r="AB708" s="10" t="str">
        <f aca="false">IF(AA708="","",IF(AND(AA708&gt;=0,AA708&lt;=9),"0 a 9",IF(AND(AA708&gt;=9.5,AA708&lt;=18.5),"9,5 a 18,5",IF(AA708=19,"19",IF(AND(AA708&gt;=19.5,AA708&lt;=28),"19,5 a 28",IF(AND(AA708&gt;=28.5,AA708&lt;=40),"28,5 a 40","Fuera de rango"))))))</f>
        <v>9,5 a 18,5</v>
      </c>
      <c r="AC708" s="11" t="n">
        <f aca="false" t="array" ref="AC708">_xlfn.IFS(AB708="","",AB708="0 a 9",1,AB708="9,5 a 18,5",2,AB708="19","NORMA",AB708="19,5 a 28",3,AB708="28,5 a 40",4,TRUE(),"Fuera de rango")</f>
        <v>2</v>
      </c>
      <c r="AD708" s="9" t="n">
        <v>3</v>
      </c>
      <c r="AE708" s="10" t="str">
        <f aca="false">IF(AD708="","",IF(AND(AD708&gt;=-10,AD708&lt;=0),"De -10 a 0",IF(AND(AD708&gt;=0.5,AD708&lt;=9.5),"0,5 a 9,5",IF(AD708=10,"10",IF(AND(AD708&gt;=10.5,AD708&lt;=20),"10,5 a 20",IF(AND(AD708&gt;=20.5,AD708&lt;=40),"20,5 a 40","Fuera de rango"))))))</f>
        <v>0,5 a 9,5</v>
      </c>
      <c r="AF708" s="12" t="n">
        <f aca="false">IF(AD708="","",IF(AND(AD708&gt;=-10,AD708&lt;=0),1,IF(AND(AD708&gt;=0.5,AD708&lt;=9.5),2,IF(AD708=10,"NORMA",IF(AND(AD708&gt;=10.5,AD708&lt;=20),3,IF(AND(AD708&gt;=20.5,AD708&lt;=40),4,""))))))</f>
        <v>2</v>
      </c>
      <c r="AG708" s="9" t="n">
        <v>8</v>
      </c>
      <c r="AH708" s="10" t="str">
        <f aca="false">IF(AG708="","",IF(AND(AG708&gt;=0,AG708&lt;=4),"0 a 4",IF(AND(AG708&gt;=4.5,AG708&lt;=8.5),"4,5 a 8,5",IF(AG708=9,"9",IF(AND(AG708&gt;=9.5,AG708&lt;=13),"9,5 a 13",IF(AND(AG708&gt;=13.5,AG708&lt;=25),"13,5 a 25","Fuera de rango"))))))</f>
        <v>4,5 a 8,5</v>
      </c>
      <c r="AI708" s="10" t="n">
        <f aca="false">IF(AH708="","",IF(AH708="0 a 4",1,IF(AH708="4,5 a 8,5",2,IF(AH708="9","NORMA",IF(AH708="9,5 a 13",3,IF(AH708="13,5 a 25",4,""))))))</f>
        <v>2</v>
      </c>
      <c r="AJ708" s="9" t="n">
        <v>5</v>
      </c>
      <c r="AK708" s="10" t="str">
        <f aca="false">IF(AJ708="","",IF(AND(AJ708&gt;=-15,AJ708&lt;=-10.5),"-15 a -10,5",IF(AND(AJ708&gt;=-10,AJ708&lt;=-4),"-10 a -4",IF(AND(AJ708&gt;=-4.5,AJ708&lt;=0),"-4,5 a 0",IF(AND(AJ708&gt;=0.5,AJ708&lt;=4.5),"0,5 a 4,5",IF(AJ708=5,"5",IF(AND(AJ708&gt;=5.5,AJ708&lt;=10),"5,5 a 10",IF(AND(AJ708&gt;=10.5,AJ708&lt;=20),"10,5 a 20","Fuera de rango"))))))))</f>
        <v>5</v>
      </c>
      <c r="AL708" s="11" t="str">
        <f aca="false">IF(AK708="","",IF(AK708="-15 a -10,5",1,IF(AK708="-10 a -4",2,IF(AK708="-4,5 a 0",3,IF(AK708="0,5 a 4,5",4,IF(AK708="5","NORMA",IF(AK708="5,5 a 10",5,IF(AK708="10,5 a 20",6,"Error"))))))))</f>
        <v>NORMA</v>
      </c>
      <c r="AM708" s="9" t="n">
        <v>0.5</v>
      </c>
      <c r="AN708" s="10" t="str">
        <f aca="false">IF(AM708="","",IF(AND(AM708&gt;=-7.5,AM708&lt;=-5.5),"-7,5 a -5,5",IF(AND(AM708&gt;=-5,AM708&lt;=-3),"-5 a -3",IF(AND(AM708&gt;=-2.5,AM708&lt;=-0.5),"-2,5 a -0,5",IF(AM708=0,"0,00",IF(AND(AM708&gt;=0.5,AM708&lt;=2.5),"0,5 a 2,5",IF(AND(AM708&gt;=3,AM708&lt;=5),"3 a 5",IF(AND(AM708&gt;=5.5,AM708&lt;=7.5),"5,5 a 7,5",IF(AND(AM708&gt;=8,AM708&lt;=10),"8 a 10","Fuera de rango")))))))))</f>
        <v>0,5 a 2,5</v>
      </c>
      <c r="AO708" s="11" t="n">
        <f aca="false">IF(AN708="","",IF(AN708="-7,5 a -5,5",1,IF(AN708="-5 a -3",2,IF(AN708="-2,5 a -0,5",3,IF(AN708="0,00","NORMA",IF(AN708="0,5 a 2,5",4,IF(AN708="3 a 5",5,IF(AN708="5,5 a 7,5",6,IF(AN708="8 a 10",7,"Error")))))))))</f>
        <v>4</v>
      </c>
      <c r="AP708" s="9" t="n">
        <v>-9</v>
      </c>
      <c r="AQ708" s="10" t="str">
        <f aca="false">IF(AP708="","",IF(AND(AP708&gt;=-20,AP708&lt;=-9.5),"-20 a -9,5",IF(AND(AP708&gt;=-9,AP708&lt;=-6.5),"-9 a -6,5",IF(AP708=-6,"-6",IF(AND(AP708&gt;=-5.5,AP708&lt;=-3),"-5,5 a -3",IF(AND(AP708&gt;=-2.5,AP708&lt;=0),"-2,5 a 0",IF(AND(AP708&gt;=0.5,AP708&lt;=3),"0,5 a 3",IF(AND(AP708&gt;=3.5,AP708&lt;=6),"3,5 a 6",IF(AND(AP708&gt;=6.5,AP708&lt;=9),"6,5 a 9",IF(AND(AP708&gt;=9.5,AP708&lt;=20),"9,5 a 20","Fuera de rango"))))))))))</f>
        <v>-9 a -6,5</v>
      </c>
      <c r="AR708" s="11" t="n">
        <f aca="false">IF(AQ708="","",IF(AQ708="-20 a -9,5",1,IF(AQ708="-9 a -6,5",2,IF(AQ708="-6","NORMA",IF(AQ708="-5,5 a -3",3,IF(AQ708="-2,5 a 0",4,IF(AQ708="0,5 a 3",5,IF(AQ708="3,5 a 6",6,IF(AQ708="6,5 a 9",7,IF(AQ708="9,5 a 20",8,""))))))))))</f>
        <v>2</v>
      </c>
      <c r="AS708" s="9" t="n">
        <v>2</v>
      </c>
      <c r="AT708" s="10" t="str">
        <f aca="false">IF(AS708="","",IF(AND(AS708&gt;=-16,AS708&lt;=-14),"-16 a -14",IF(AND(AS708&gt;=-13.5,AS708&lt;=-11.5),"-13,5 a -11,5",IF(AND(AS708&gt;=-11,AS708&lt;=-9),"-11 a -9",IF(AND(AS708&gt;=-8.5,AS708&lt;=-6.5),"-8,5 a -6,5",IF(AND(AS708&gt;=-6,AS708&lt;=-4),"-6 a -4",IF(AND(AS708&gt;=-3.5,AS708&lt;=-1.5),"-3,5 a -1,5",IF(AND(AS708&gt;=-1,AS708&lt;=1),"-1 a 1",IF(AND(AS708&gt;=1.5,AS708&lt;=3.5),"1,5 a 3,5",IF(AND(AS708&gt;=4,AS708&lt;=6),"4 a 6",IF(AND(AS708&gt;=6.5,AS708&lt;=8.5),"6,5 a 8,5",IF(AND(AS708&gt;=9,AS708&lt;=11),"9 a 11",IF(AND(AS708&gt;=11.5,AS708&lt;=13.5),"11,5 a 13,5",IF(AND(AS708&gt;=14,AS708&lt;=16),"14 a 16",IF(AND(AS708&gt;=16.5,AS708&lt;=18.5),"16,5 a 18,5",IF(AND(AS708&gt;=19,AS708&lt;=21),"19 a 21","Fuera de rango"))))))))))))))))</f>
        <v>1,5 a 3,5</v>
      </c>
      <c r="AU708" s="11" t="n">
        <f aca="false" t="array" ref="AU708">IF(AT708="","",_xlfn.IFS(AT708="-16 a -14",1,AT708="-13,5 a -11,5",2,AT708="-11 a -9",3,AT708="-8,5 a -6,5",4,AT708="-6 a -4",5,AT708="-3,5 a -1,5",6,AT708="-1 a 1",7,AT708="1,5 a 3,5",8,AT708="4 a 6","NORMA",AT708="6,5 a 8,5",9,AT708="9 a 11",10,AT708="11,5 a 13,5",11,AT708="14 a 16",12,AT708="16,5 a 18,5",13,AT708="19 a 21",14,TRUE(),""))</f>
        <v>8</v>
      </c>
      <c r="AV708" s="9" t="n">
        <v>2</v>
      </c>
      <c r="AW708" s="10" t="str">
        <f aca="false">IF(AV708="","",IF(AND(AV708&gt;=-1,AV708&lt;=-0.5),"-1 a -0,5",IF(AND(AV708&gt;-0.5,AV708&lt;=0),"De -0,5 a 0",IF(AND(AV708&gt;=0.25,AV708&lt;=0.75),"0,25 a 0,75",IF(AND(AV708&gt;=1,AV708&lt;=1.5),"1 a 1,5",IF(AND(AV708&gt;=1.75,AV708&lt;=2.25),"1,75 a 2,25",IF(AND(AV708&gt;=2.5,AV708&lt;=3),"2,5 a 3",IF(AND(AV708&gt;=3.25,AV708&lt;=3.75),"3,25 a 3,75","Fuera de rango"))))))))</f>
        <v>1,75 a 2,25</v>
      </c>
      <c r="AX708" s="10" t="n">
        <f aca="false">IF(AW708="","",IF(OR(AW708="-1 a -0,5",AW708="-1 a -0.5"),1,IF(OR(AW708="De -0,5 a 0",AW708="-0,5 a 0",AW708="De -0.5 a 0"),2,IF(OR(AW708="0,25 a 0,75",AW708="0.25 a 0.75"),"NORMA",IF(OR(AW708="1 a 1,5",AW708="1 a 1.5"),3,IF(OR(AW708="1,75 a 2,25",AW708="1.75 a 2.25"),4,IF(OR(AW708="2,5 a 3",AW708="2.5 a 3"),5,IF(OR(AW708="3,25 a 3,75",AW708="3.25 a 3.75"),6,""))))))))</f>
        <v>4</v>
      </c>
      <c r="AY708" s="9" t="n">
        <v>-9</v>
      </c>
      <c r="AZ708" s="10" t="str">
        <f aca="false">IF(AY708="","",IF(AND(AY708&gt;=-20,AY708&lt;=-9.5),"-20 a -9,5",IF(AND(AY708&gt;=-9,AY708&lt;=-6.5),"-9 a -6,5",IF(AY708=-6,"-6",IF(AND(AY708&gt;=-5.5,AY708&lt;=-3),"-5,5 a -3",IF(AND(AY708&gt;=-2.5,AY708&lt;=0),"-2,5 a 0",IF(AND(AY708&gt;=0.5,AY708&lt;=3),"0,5 a 3",IF(AND(AY708&gt;=3.5,AY708&lt;=6),"3,5 a 6","Fuera de rango"))))))))</f>
        <v>-9 a -6,5</v>
      </c>
      <c r="BA708" s="11" t="n">
        <f aca="false">IF(AZ708="","",IF(AZ708="-20 a -9,5",1,IF(AZ708="-9 a -6,5",2,IF(AZ708="-6","NORMA",IF(AZ708="-5,5 a -3",3,IF(AZ708="-2,5 a 0",4,IF(AZ708="0,5 a 3",5,IF(AZ708="3,5 a 6",6,""))))))))</f>
        <v>2</v>
      </c>
      <c r="BB708" s="9" t="n">
        <v>0</v>
      </c>
      <c r="BC708" s="10" t="str">
        <f aca="false" t="array" ref="BC708">IF(BB708="","",_xlfn.IFS(AND(BB708&gt;=0,BB708&lt;=2),"0 a 2",AND(BB708&gt;=2.5,BB708&lt;=4.5),"2,5 a 4,5",AND(BB708&gt;=5,BB708&lt;=7),"5 a 7",AND(BB708&gt;=7.5,BB708&lt;=9.5),"7,5 a 9,5",AND(BB708&gt;=10,BB708&lt;=12),"10 a 12",AND(BB708&gt;=12.5,BB708&lt;=14.5),"12,5 a 14,5",BB708=15,"15",AND(BB708&gt;=15.5,BB708&lt;=17.5),"15,5 a 17,5",AND(BB708&gt;=18,BB708&lt;=20),"18 a 20",AND(BB708&gt;=20.5,BB708&lt;=22.5),"20,5 a 22,5",AND(BB708&gt;=23,BB708&lt;=25),"23 a 25",TRUE(),"Fuera de rango"))</f>
        <v>0 a 2</v>
      </c>
      <c r="BD708" s="11" t="n">
        <f aca="false" t="array" ref="BD708">IF(BC708="","",_xlfn.IFS(BC708="0 a 2",1,BC708="2,5 a 4,5",2,BC708="5 a 7",3,BC708="7,5 a 9,5",4,BC708="10 a 12",5,BC708="12,5 a 14,5",6,BC708="15","NORMA",BC708="15,5 a 17,5",7,BC708="18 a 20",8,BC708="20,5 a 22,5",9,BC708="23 a 25",10,TRUE(),"Fuera de rango"))</f>
        <v>1</v>
      </c>
      <c r="BE708" s="9" t="n">
        <v>12</v>
      </c>
      <c r="BF708" s="10" t="str">
        <f aca="false">IF(BE708="","",IF(AND(BE708&gt;=-20,BE708&lt;=-10),"-20 a -10",IF(AND(BE708&gt;=-9.5,BE708&lt;=0.5),"-9,5 a 0,5",IF(AND(BE708&gt;=1,BE708&lt;=11),"1 a 11",IF(AND(BE708&gt;=11.5,BE708&lt;=20.5),"11,5 a 20,5",IF(BE708=21,"21",IF(AND(BE708&gt;=21.5,BE708&lt;=31.5),"21,5 a 31,5",IF(AND(BE708&gt;=32,BE708&lt;=42),"32 a 42","Fuera de rango"))))))))</f>
        <v>11,5 a 20,5</v>
      </c>
      <c r="BG708" s="11" t="n">
        <f aca="false">IF(BF708="","",IF(BF708="-20 a -10",1,IF(BF708="-9,5 a 0,5",2,IF(BF708="1 a 11",3,IF(BF708="11,5 a 20,5",4,IF(BF708="21","NORMA",IF(BF708="21,5 a 31,5",5,IF(BF708="32 a 42",6,""))))))))</f>
        <v>4</v>
      </c>
      <c r="BH708" s="9" t="n">
        <v>-4</v>
      </c>
      <c r="BI708" s="10" t="str">
        <f aca="false">IF(BH708="","",IF(AND(BH708&gt;=-20,BH708&lt;=-15),"-20 a -15",IF(AND(BH708&gt;=-14.5,BH708&lt;=-9.5),"-14,5 a -9,5",IF(AND(BH708&gt;=-9,BH708&lt;=-4),"-9 a -4",IF(AND(BH708&gt;=-3.5,BH708&lt;=2.5),"-3,5 a 2,5",IF(AND(BH708&gt;=3,BH708&lt;=8),"3 a 8",IF(AND(BH708&gt;=8.5,BH708&lt;=14.5),"8,5 a 14,5",IF(BH708=15,"15",IF(AND(BH708&gt;=15.5,BH708&lt;=20.5),"15,5 a 20,5",IF(AND(BH708&gt;=21,BH708&lt;=26),"21 a 26","Fuera de rango"))))))))))</f>
        <v>-9 a -4</v>
      </c>
      <c r="BJ708" s="11" t="n">
        <f aca="false">IF(BI708="","",IF(BI708="-20 a -15",1,IF(BI708="-14,5 a -9,5",2,IF(BI708="-9 a -4",3,IF(BI708="-3,5 a 2,5",4,IF(BI708="3 a 8",5,IF(BI708="8,5 a 14,5",6,IF(BI708="15","NORMA",IF(BI708="15,5 a 20,5",7,IF(BI708="21 a 26",8,IF(BI708="26,5 a 31,5",9,"")))))))))))</f>
        <v>3</v>
      </c>
      <c r="BK708" s="9" t="n">
        <v>0</v>
      </c>
      <c r="BL708" s="10" t="str">
        <f aca="false">IF(BK708="","",IF(AND(BK708&gt;=0,BK708&lt;=2),"0 - 2",IF(AND(BK708&gt;=2.5,BK708&lt;=4.5),"2,5 - 4,5",IF(AND(BK708&gt;=5,BK708&lt;=7),"5 - 7",IF(AND(BK708&gt;=7.5,BK708&lt;=9.5),"7,5 - 9,5",IF(AND(BK708&gt;=10,BK708&lt;=12),"10 - 12",IF(AND(BK708&gt;=12.5,BK708&lt;=13.5),"12,5 - 13,5",IF(BK708=14,"14",IF(AND(BK708&gt;=14.5,BK708&lt;=16.5),"14,5 - 16,5",IF(AND(BK708&gt;=17,BK708&lt;=19),"17 - 19",IF(AND(BK708&gt;=19.5,BK708&lt;=21.5),"19,5 - 21,5",IF(AND(BK708&gt;=22,BK708&lt;=24),"22 - 24",IF(AND(BK708&gt;=24.5,BK708&lt;=26.5),"24,5 - 26,5",IF(AND(BK708&gt;=27,BK708&lt;=29),"27 - 29",IF(AND(BK708&gt;=29.5,BK708&lt;=30),"29,5 - 30","Fuera de rango")))))))))))))))</f>
        <v>0 - 2</v>
      </c>
      <c r="BM708" s="11" t="n">
        <f aca="false">IF(BL708="","",IF(BL708="0 - 2",1,IF(BL708="2,5 - 4,5",2,IF(BL708="5 - 7",3,IF(BL708="7,5 - 9,5",4,IF(BL708="10 - 12",5,IF(BL708="12,5 - 13,5",6,IF(BL708="14","NORMA",IF(BL708="14,5 - 16,5",7,IF(BL708="17 - 19",8,IF(BL708="19,5 - 21,5",9,IF(BL708="22 - 24",10,IF(BL708="24,5 - 26,5",11,IF(BL708="27 - 29",12,IF(BL708="29,5 - 30",13,"")))))))))))))))</f>
        <v>1</v>
      </c>
      <c r="BN708" s="9" t="n">
        <v>21</v>
      </c>
      <c r="BO708" s="11" t="str">
        <f aca="false">IF(BN708="","",IF(AND(BN708&gt;=-20,BN708&lt;=-10),"-20 a -10",IF(AND(BN708&gt;=-9.5,BN708&lt;=0.5),"-9,5 a 0,5",IF(AND(BN708&gt;=1,BN708&lt;=11),"1 a 11",IF(AND(BN708&gt;=11.5,BN708&lt;=21.5),"11,5 a 21,5",IF(BN708=22,"22",IF(AND(BN708&gt;=22.5,BN708&lt;=32.5),"22,5 a 32,5",IF(AND(BN708&gt;=33,BN708&lt;=43),"33 a 43","Fuera de rango"))))))))</f>
        <v>11,5 a 21,5</v>
      </c>
      <c r="BP708" s="11" t="n">
        <f aca="false">IF(BO708="","",IF(BO708="-20 a -10",1,IF(BO708="-9,5 a 0,5",2,IF(BO708="1 a 11",3,IF(BO708="11,5 a 21,5",4,IF(BO708="22","NORMA",IF(BO708="22,5 a 32,5",5,IF(BO708="33 a 43",6,""))))))))</f>
        <v>4</v>
      </c>
      <c r="BQ708" s="9" t="n">
        <v>18</v>
      </c>
      <c r="BR708" s="10" t="str">
        <f aca="false">IF(BQ708="","",IF(AND(BQ708&gt;=-20,BQ708&lt;=-15),"-20 a -15",IF(AND(BQ708&gt;=-14.5,BQ708&lt;=-9.5),"-14,5 a -9,5",IF(AND(BQ708&gt;=-9,BQ708&lt;=-4),"-9 a -4",IF(AND(BQ708&gt;=-3.5,BQ708&lt;=2.5),"-3,5 a 2,5",IF(AND(BQ708&gt;=3,BQ708&lt;=8),"3 a 8",IF(AND(BQ708&gt;=8.5,BQ708&lt;=13.5),"8,5 a 13,5",IF(AND(BQ708&gt;=14,BQ708&lt;=17.5),"14 a 17,5",IF(BQ708=18,"18",IF(AND(BQ708&gt;=18.5,BQ708&lt;=23.5),"18,5 a 23,5",IF(AND(BQ708&gt;=24,BQ708&lt;=29),"24 a 29",IF(AND(BQ708&gt;=29.5,BQ708&lt;=34.5),"29,5 a 34,5",IF(AND(BQ708&gt;=35,BQ708&lt;=40),"35 a 40","Fuera de rango")))))))))))))</f>
        <v>18</v>
      </c>
      <c r="BS708" s="11" t="str">
        <f aca="false">IF(BR708="","",IF(BR708="-20 a -15",1,IF(BR708="-14,5 a -9,5",2,IF(BR708="-9 a -4",3,IF(BR708="-3,5 a 2,5",4,IF(BR708="3 a 8",5,IF(BR708="8,5 a 13,5",6,IF(BR708="14 a 17,5",7,IF(BR708="18","NORMA",IF(BR708="18,5 a 23,5",8,IF(BR708="24 a 29",9,IF(BR708="29,5 a 34,5",10,IF(BR708="35 a 40",11,"")))))))))))))</f>
        <v>NORMA</v>
      </c>
      <c r="BT708" s="9" t="n">
        <v>0</v>
      </c>
      <c r="BU708" s="10" t="str">
        <f aca="false">IF(BT708="","",IF(AND(BT708&gt;=-20,BT708&lt;=-18),"-20 a -18",IF(AND(BT708&gt;=-17.5,BT708&lt;=-15.5),"-17,5 a -15,5",IF(AND(BT708&gt;=-15,BT708&lt;=-13),"-15 a -13",IF(AND(BT708&gt;=-12.5,BT708&lt;=-10.5),"-12,5 a -10,5",IF(AND(BT708&gt;=-10,BT708&lt;=-8),"-10 a -8",IF(AND(BT708&gt;=-7.5,BT708&lt;=-5.5),"-7,5 a -5,5",IF(AND(BT708&gt;=-5,BT708&lt;=-3),"-5 a -3",IF(AND(BT708&gt;=-2.5,BT708&lt;=-0.5),"-2,5 a -0,5",IF(BT708=0,"0",IF(AND(BT708&gt;=0.5,BT708&lt;=2.5),"0,5 a 2,5",IF(AND(BT708&gt;=3,BT708&lt;=5),"3 a 5",IF(AND(BT708&gt;=5.5,BT708&lt;=7.5),"5,5 a 7,5",IF(AND(BT708&gt;=8,BT708&lt;=10),"8 a 10",IF(AND(BT708&gt;=10.5,BT708&lt;=12.5),"10,5 a 12,5",IF(AND(BT708&gt;=13,BT708&lt;=15),"13 a 15",IF(AND(BT708&gt;=15.5,BT708&lt;=17.5),"15,5 a 17,5",IF(AND(BT708&gt;=18,BT708&lt;=20),"18 a 20","Fuera de rango"))))))))))))))))))</f>
        <v>0</v>
      </c>
      <c r="BV708" s="11" t="str">
        <f aca="false">IF(BT708="","",IF(BT708=0,"NORMA",IF(AND(BT708&gt;=-20,BT708&lt;=-18),2,IF(AND(BT708&gt;=-17.5,BT708&lt;=-15.5),2,IF(AND(BT708&gt;=-15,BT708&lt;=-13),3,IF(AND(BT708&gt;=-12.5,BT708&lt;=-10.5),4,IF(AND(BT708&gt;=-10,BT708&lt;=-8),5,IF(AND(BT708&gt;=-7.5,BT708&lt;=-5.5),6,IF(AND(BT708&gt;=-5,BT708&lt;=-3),7,IF(AND(BT708&gt;=-2.5,BT708&lt;=-0.5),8,IF(AND(BT708&gt;=0.5,BT708&lt;=2.5),9,IF(AND(BT708&gt;=3,BT708&lt;=5),10,IF(AND(BT708&gt;=5.5,BT708&lt;=7.5),11,IF(AND(BT708&gt;=8,BT708&lt;=10),12,IF(AND(BT708&gt;=10.5,BT708&lt;=12.5),13,IF(AND(BT708&gt;=13,BT708&lt;=15),14,IF(AND(BT708&gt;=15.5,BT708&lt;=17.5),15,IF(AND(BT708&gt;=18,BT708&lt;=20),16,"Fuera de rango"))))))))))))))))))</f>
        <v>NORMA</v>
      </c>
      <c r="BW708" s="9" t="n">
        <v>-3</v>
      </c>
      <c r="BX708" s="10" t="n">
        <f aca="false">18.5- (0.3*H708)</f>
        <v>3.2</v>
      </c>
      <c r="BY708" s="10" t="n">
        <f aca="false">(BW708)-(BX708)</f>
        <v>-6.2</v>
      </c>
      <c r="BZ708" s="10" t="str">
        <f aca="false">IF(BY708="","",IF(BY708&lt;-27.5,"De -30 a -28",IF(BY708&lt;-25,"De -27,5 a -25,5",IF(BY708&lt;-22.5,"De -25 a -23",IF(BY708&lt;-20,"De -22,5 a -20,5",IF(BY708&lt;-17.5,"De -20 a -18",IF(BY708&lt;-15,"De -17,5 a -15,5",IF(BY708&lt;-12.5,"De -15 a -13",IF(BY708&lt;-10,"De -12,5 a -10,5",IF(BY708&lt;-7.5,"De -10 a -8",IF(BY708&lt;-5,"De -7,5 a -5,5",IF(BY708&lt;-2.5,"De -5 a -3",IF(BY708&lt;0,"De -2,5 a -0,5",IF(BY708&lt;2.5,"De 0 a 2",IF(BY708&lt;5,"De 2,5 a 4,5",IF(BY708&lt;7.5,"De 5 a 7",IF(BY708&lt;10,"De 7,5 a 9,5",IF(BY708&lt;12.5,"De 10 a 12",IF(BY708&lt;15,"De 12,5 a 14,5",IF(BY708&lt;17.5,"De 15 a 17",IF(BY708&lt;20,"De 17,5 a 19,5",IF(BY708&lt;22.5,"De 20 a 22",IF(BY708&lt;25,"De 22,5 a 24,5",IF(BY708&lt;27.5,"De 25 a 27","De 27,5 a 30"))))))))))))))))))))))))</f>
        <v>De -7,5 a -5,5</v>
      </c>
      <c r="CA708" s="12" t="n">
        <f aca="false">IF(BY708="","",IF(BY708&lt;=-28,1,IF(BY708&lt;=-25.5,2,IF(BY708&lt;=-23,3,IF(BY708&lt;=-20.5,4,IF(BY708&lt;=-18,5,IF(BY708&lt;=-15.5,6,IF(BY708&lt;=-13,7,IF(BY708&lt;=-10.5,8,IF(BY708&lt;=-8,9,IF(BY708&lt;=-5.5,10,IF(BY708&lt;=-3,11,IF(BY708&lt;=-0.5,12,IF(BY708&lt;=2,13,IF(BY708&lt;=4.5,14,IF(BY708&lt;=7,15,IF(BY708&lt;=9.5,16,IF(BY708&lt;=12,17,IF(BY708&lt;=14.5,18,IF(BY708&lt;=17,19,IF(BY708&lt;=19.5,20,IF(BY708&lt;=22,21,IF(BY708&lt;=24.5,22,IF(BY708&lt;=27,23,IF(BY708&lt;=30,24,"Fuera de rango")))))))))))))))))))))))))</f>
        <v>10</v>
      </c>
      <c r="CB708" s="9" t="n">
        <v>-3</v>
      </c>
      <c r="CC708" s="10" t="n">
        <f aca="false">18.5- (0.3*H708)</f>
        <v>3.2</v>
      </c>
      <c r="CD708" s="10" t="n">
        <f aca="false">(CB708)-(CC708)</f>
        <v>-6.2</v>
      </c>
      <c r="CE708" s="10" t="str">
        <f aca="false">IF(CD708="","",IF(CD708&lt;-27.5,"De -30 a -28",IF(CD708&lt;-25,"De -27,5 a -25,5",IF(CD708&lt;-22.5,"De -25 a -23",IF(CD708&lt;-20,"De -22,5 a -20,5",IF(CD708&lt;-17.5,"De -20 a -18",IF(CD708&lt;-15,"De -17,5 a -15,5",IF(CD708&lt;-12.5,"De -15 a -13",IF(CD708&lt;-10,"De -12,5 a -10,5",IF(CD708&lt;-7.5,"De -10 a -8",IF(CD708&lt;-5,"De -7,5 a -5,5",IF(CD708&lt;-2.5,"De -5 a -3",IF(CD708&lt;0,"De -2,5 a -0,5",IF(CD708&lt;=2,"De 0 a 2",IF(CD708&lt;=4.5,"De 2,5 a 4,5",IF(CD708&lt;=7,"De 5 a 7",IF(CD708&lt;=9.5,"De 7,5 a 9,5",IF(CD708&lt;=12,"De 10 a 12",IF(CD708&lt;=14.5,"De 12,5 a 14,5",IF(CD708&lt;=17,"De 15 a 17",IF(CD708&lt;=19.5,"De 17,5 a 19,5",IF(CD708&lt;=22,"De 20 a 22",IF(CD708&lt;=24.5,"De 22,5 a 24,5",IF(CD708&lt;=27,"De 25 a 27","De 27,5 a 30"))))))))))))))))))))))))</f>
        <v>De -7,5 a -5,5</v>
      </c>
      <c r="CF708" s="12" t="n">
        <f aca="false">IF(CD708="","",IF(CD708&lt;-27.5,1,IF(CD708&lt;-25,2,IF(CD708&lt;-22.5,3,IF(CD708&lt;-20,4,IF(CD708&lt;-17.5,5,IF(CD708&lt;-15,6,IF(CD708&lt;-12.5,7,IF(CD708&lt;-10,8,IF(CD708&lt;-7.5,9,IF(CD708&lt;-5,10,IF(CD708&lt;-2.5,11,IF(CD708&lt;0,12,IF(CD708&lt;2.5,13,IF(CD708&lt;5,14,IF(CD708&lt;7.5,15,IF(CD708&lt;10,16,IF(CD708&lt;12.5,17,IF(CD708&lt;15,18,IF(CD708&lt;17.5,19,IF(CD708&lt;20,20,IF(CD708&lt;22.5,21,IF(CD708&lt;25,22,IF(CD708&lt;27.5,23,24))))))))))))))))))))))))</f>
        <v>10</v>
      </c>
      <c r="CG708" s="9" t="n">
        <v>-1.25</v>
      </c>
      <c r="CH708" s="10" t="str">
        <f aca="false">IF(CG708="","",IF(AND(CG708&gt;=-10,CG708&lt;=-9.5),"-10 a -9,5",IF(AND(CG708&gt;-9.5,CG708&lt;=-8.5),"-9 a -8,5",IF(AND(CG708&gt;-8.5,CG708&lt;=-7.5),"-8 a -7,5",IF(AND(CG708&gt;-7.5,CG708&lt;=-6.5),"-7 a -6,5",IF(AND(CG708&gt;-6.5,CG708&lt;=-5.5),"-6 a -5,5",IF(AND(CG708&gt;-5.5,CG708&lt;=-4.5),"-5 a -4,5",IF(AND(CG708&gt;-4.5,CG708&lt;=-3.5),"-4 a -3,5",IF(AND(CG708&gt;-3.5,CG708&lt;=-2.5),"-3 a -2,5",IF(CG708=-2.25,"-2,25",IF(AND(CG708&gt;-2.5,CG708&lt;=-1.5),"-2 a -1,5",IF(AND(CG708&gt;-1.5,CG708&lt;=-0.5),"-1 a -0,5",IF(AND(CG708&gt;-0.5,CG708&lt;=0.5),"0 a 0,5",IF(AND(CG708&gt;0.5,CG708&lt;=1.5),"1 a 1,5",IF(AND(CG708&gt;1.5,CG708&lt;=2.5),"2 a 2,5",IF(AND(CG708&gt;2.5,CG708&lt;=3.5),"3 a 3,5",IF(AND(CG708&gt;3.5,CG708&lt;=4.5),"4 a 4,5",IF(AND(CG708&gt;4.5,CG708&lt;=5.5),"5 a 5,5",IF(AND(CG708&gt;5.5,CG708&lt;=6.5),"6 a 6,5",IF(AND(CG708&gt;6.5,CG708&lt;=7.5),"7 a 7,5",IF(AND(CG708&gt;7.5,CG708&lt;=8.5),"8 a 8,5",IF(AND(CG708&gt;8.5,CG708&lt;=9.5),"9 a 9,5",IF(CG708&gt;=10,"10","Fuera de rango")))))))))))))))))))))))</f>
        <v>-1 a -0,5</v>
      </c>
      <c r="CI708" s="11" t="n">
        <f aca="false">IF(CG708="","",IF(CG708=-2.25,"NORMA",IF(CG708&lt;=-9.5,1,IF(CG708&lt;=-8.5,2,IF(CG708&lt;=-7.5,3,IF(CG708&lt;=-6.5,4,IF(CG708&lt;=-5.5,5,IF(CG708&lt;=-4.5,6,IF(CG708&lt;=-3.5,7,IF(CG708&lt;=-2.5,8,IF(CG708&lt;=-1.5,9,IF(CG708&lt;=-0.5,10,IF(CG708&lt;=0.5,11,IF(CG708&lt;=1.5,12,IF(CG708&lt;=2.5,13,IF(CG708&lt;=3.5,14,IF(CG708&lt;=4.5,15,IF(CG708&lt;=5.5,16,IF(CG708&lt;=6.5,17,IF(CG708&lt;=7.5,18,IF(CG708&lt;=8.5,19,IF(CG708&lt;=9.5,20,IF(CG708=10,21,"Fuera de rango")))))))))))))))))))))))</f>
        <v>10</v>
      </c>
      <c r="CJ708" s="9" t="n">
        <v>1.25</v>
      </c>
      <c r="CK708" s="10" t="str">
        <f aca="false">IF(CJ708="","",IF(AND(CJ708&gt;=-6,CJ708&lt;=-5.5),"-6 a -5,5",IF(AND(CJ708&gt;-5.5,CJ708&lt;=-4.5),"-5 a -4,5",IF(AND(CJ708&gt;-4.5,CJ708&lt;=-3.5),"-4 a -3,5",IF(AND(CJ708&gt;-3.5,CJ708&lt;=-2.5),"-3 a -2,5",IF(AND(CJ708&gt;-2.5,CJ708&lt;=-1.5),"-2 a -1,5",IF(AND(CJ708&gt;-1.5,CJ708&lt;=-0.5),"-1 a -0,5",IF(AND(CJ708&gt;-0.5,CJ708&lt;=0.5),"0 a 0,5",IF(AND(CJ708&gt;0.5,CJ708&lt;=1.5),"1 a 1,5",IF(AND(CJ708&gt;1.5,CJ708&lt;2.5),"2",IF(AND(CJ708&gt;=2.5,CJ708&lt;=3),"2,5 a 3",IF(AND(CJ708&gt;3,CJ708&lt;=4),"3,5 a 4",IF(AND(CJ708&gt;4,CJ708&lt;=5),"4,5 a 5",IF(AND(CJ708&gt;5,CJ708&lt;=6),"5,5 a 6",IF(AND(CJ708&gt;6,CJ708&lt;=7),"6,5 a 7",IF(AND(CJ708&gt;7,CJ708&lt;=8),"7,5 a 8",IF(AND(CJ708&gt;8,CJ708&lt;=9.5),"8,5 a 9,5",IF(CJ708=10,"10","Fuera de rango"))))))))))))))))))</f>
        <v>1 a 1,5</v>
      </c>
      <c r="CL708" s="11" t="n">
        <f aca="false">IF(CK708="","",IF(OR(CK708="-6 a -5,5",CK708="-6 - -5,5"),1,IF(OR(CK708="-5 a -4,5",CK708="-5 - -4,5"),2,IF(OR(CK708="-4 a -3,5",CK708="-4 - -3,5"),3,IF(OR(CK708="-3 a -2,5",CK708="-3 - -2,5"),4,IF(OR(CK708="-2 a -1,5",CK708="-2 - -1,5"),5,IF(OR(CK708="-1 a -0,5",CK708="-1 - -0,5"),6,IF(OR(CK708="0 a 0,5",CK708="0 - 0,5"),7,IF(OR(CK708="1 a 1,5",CK708="1 - 1,5"),8,IF(CK708="2","NORMA",IF(OR(CK708="2,5 a 3",CK708="2,5 - 3"),9,IF(OR(CK708="3,5 a 4",CK708="3,5 - 4"),10,IF(OR(CK708="4,5 a 5",CK708="4,5 - 5"),11,IF(OR(CK708="5,5 a 6",CK708="5,5 - 6"),12,IF(OR(CK708="6,5 a 7",CK708="6,5 - 7"),13,IF(OR(CK708="7,5 a 8",CK708="7,5 - 8"),14,IF(OR(CK708="8,5 a 9",CK708="8,5 - 9,5",CK708="9 a 9,5"),15,IF(CK708="10",15,IF(OR(CK708="0,5 a 1",CK708="0,5 - 1"),7,"Fuera de rango")))))))))))))))))))</f>
        <v>8</v>
      </c>
      <c r="CO708" s="10" t="str">
        <f aca="false">IF(CM708&gt;0,"EME"," ")</f>
        <v> </v>
      </c>
      <c r="CQ708" s="10" t="str">
        <f aca="false">IF(CP708&gt;0,"0", " ")</f>
        <v> </v>
      </c>
      <c r="CR708" s="10" t="str">
        <f aca="false">IF(CP708&gt;0,"EME"," ")</f>
        <v> </v>
      </c>
      <c r="CS708" s="9" t="n">
        <v>0</v>
      </c>
      <c r="CV708" s="9" t="n">
        <v>0</v>
      </c>
      <c r="CY708" s="9" t="n">
        <v>-1</v>
      </c>
      <c r="DB708" s="9" t="n">
        <v>0</v>
      </c>
      <c r="DC708" s="11" t="str">
        <f aca="false">IF(DB708&lt;0,"2"," ")</f>
        <v> </v>
      </c>
      <c r="DD708" s="11" t="str">
        <f aca="false">IF(DB708&lt;0,"MIO"," ")</f>
        <v> </v>
      </c>
      <c r="DE708" s="9" t="n">
        <v>-0.5</v>
      </c>
      <c r="DF708" s="10" t="str">
        <f aca="false">IF(DE708&lt;0,"3"," ")</f>
        <v>3</v>
      </c>
      <c r="DG708" s="10" t="str">
        <f aca="false">IF(DE708&lt;0,"AST"," ")</f>
        <v>AST</v>
      </c>
      <c r="DH708" s="9" t="n">
        <v>0</v>
      </c>
      <c r="DI708" s="10" t="str">
        <f aca="false">IF(DH708&lt;0,"3"," ")</f>
        <v> </v>
      </c>
      <c r="DJ708" s="10" t="str">
        <f aca="false">IF(DH708&lt;0,"AST"," ")</f>
        <v> </v>
      </c>
      <c r="DK708" s="9" t="n">
        <v>1.5</v>
      </c>
      <c r="DL708" s="10" t="str">
        <f aca="false">IF(DK708&gt;0,"4"," ")</f>
        <v>4</v>
      </c>
      <c r="DM708" s="10" t="str">
        <f aca="false">IF(DK708&gt;0,"PRE"," ")</f>
        <v>PRE</v>
      </c>
      <c r="DN708" s="9" t="n">
        <v>1.5</v>
      </c>
      <c r="DO708" s="10" t="str">
        <f aca="false">IF(DN708&gt;0,"4"," ")</f>
        <v>4</v>
      </c>
      <c r="DP708" s="10" t="str">
        <f aca="false">IF(DN708&gt;0,"PRE"," ")</f>
        <v>PRE</v>
      </c>
      <c r="DS708" s="12" t="str">
        <f aca="false">CONCATENATE(CO708,CU708,DA708,DG708,DM708)</f>
        <v> ASTPRE</v>
      </c>
      <c r="DT708" s="10" t="e">
        <f aca="false" t="array" ref="DT708">_xlfn.IFS(DS708="EME    ","0", DS708=" HIP   ","1", DS708="  MIO  ","2", DS708="   AST ","3", DS708="    PRE","4", DS708="EME   PRE","5", DS708=" HIP  PRE","6", DS708=" HIP AST ","7", DS708="  MIO PRE","8", DS708="  MIOAST ","9", DS708="   ASTPRE","10",DS708=" HIP ASTPRE","11", DS708="  MIOASTPRE","12", DS708="     ","0")</f>
        <v>#N/A</v>
      </c>
      <c r="DV708" s="1" t="e">
        <f aca="false" t="array" ref="DV708">_xlfn.IFS(DU708="SI","2", DU708="NO","1")</f>
        <v>#N/A</v>
      </c>
      <c r="DX708" s="11" t="str">
        <f aca="false">IF(DW708=0,"1","2")</f>
        <v>1</v>
      </c>
      <c r="DY708" s="11" t="str">
        <f aca="false" t="array" ref="DY708">_xlfn.IFS(DW708=0,"0", DW708=0.25, "1", DW708=0.5,"2", DW708=0.75,"3", DW708=1,"4",DW708=1.25,"5", DW708=1.5,"6", DW708=1.75,"7", DW708=2,"8")</f>
        <v>0</v>
      </c>
      <c r="EA708" s="11" t="str">
        <f aca="false">IF(DZ708=0,"1","2")</f>
        <v>1</v>
      </c>
      <c r="EB708" s="11" t="str">
        <f aca="false" t="array" ref="EB708">_xlfn.IFS(DZ708=0,"0", DZ708=0.25, "1", DZ708=0.5,"2", DZ708=0.75,"3", DZ708=1,"4",DZ708=1.25,"5", DZ708=1.5,"6", DZ708=1.75,"7", DZ708=2,"8")</f>
        <v>0</v>
      </c>
      <c r="ED708" s="10" t="str">
        <f aca="false">IF(EC708=0,"1","2")</f>
        <v>1</v>
      </c>
      <c r="EE708" s="11" t="str">
        <f aca="false" t="array" ref="EE708">_xlfn.IFS(EC708=0,"0", EC708=-0.25, "1", EC708=-0.5,"2", EC708=-0.75,"3", EC708=-1,"4",EC708=-1.25,"5", EC708=-1.5,"6", EC708=-1.75,"7", EC708=-2,"8", EC708=-2.25,"9",EC708=-2.5,"10", EC708=-2.75,"11", EC708=-3,"12", EC708=-3.25,"13", EC708=-3.5,"14", EC708=-3.75,"15",EC708=-4,"16")</f>
        <v>0</v>
      </c>
      <c r="EG708" s="10" t="str">
        <f aca="false">IF(EF708=0,"1","2")</f>
        <v>1</v>
      </c>
      <c r="EH708" s="11" t="str">
        <f aca="false" t="array" ref="EH708">_xlfn.IFS(EF708=0,"0", EF708=-0.25, "1", EF708=-0.5,"2", EF708=-0.75,"3", EF708=-1,"4",EF708=-1.25,"5", EF708=-1.5,"6", EF708=-1.75,"7", EF708=-2,"8", EF708=-2.25,"9",EF708=-2.5,"10", EF708=-2.75,"11", EF708=-3,"12", EF708=-3.25,"13", EF708=-3.5,"14", EF708=-3.75,"15",EF708=-4,"16")</f>
        <v>0</v>
      </c>
      <c r="EJ708" s="11" t="str">
        <f aca="false">IF(EI708=0,"1","2")</f>
        <v>1</v>
      </c>
      <c r="EK708" s="11" t="str">
        <f aca="false" t="array" ref="EK708">_xlfn.IFS(EI708=0,"0", EI708=-0.25, "1", EI708=-0.5,"2", EI708=-0.75,"3", EI708=-1,"4",EI708=-1.25,"5", EI708=-1.5,"6", EI708=-1.75,"7", EI708=-2,"8", EI708=-2.25,"9", EI708=-2.25,"9",EI708=-2.5,"10", EI708=-2.75,"11", EI708=-3,"12", EI708=-3.25,"13", EI708=-3.5,"14", EI708=-3.75,"15",EI708=-4,"16", EI708=0.25, "17", EI708=0.5, "18")</f>
        <v>0</v>
      </c>
      <c r="EM708" s="11" t="str">
        <f aca="false">IF(EL708=0,"1","2")</f>
        <v>1</v>
      </c>
      <c r="EN708" s="11" t="str">
        <f aca="false" t="array" ref="EN708">_xlfn.IFS(EL708=0.25,"17",EL708=0.5,"18", EL708=0,"0", EL708=-0.25, "1", EL708=-0.5,"2", EL708=-0.75,"3", EL708=-1,"4",EL708=-1.25,"5", EL708=-1.5,"6", EL708=-1.75,"7", EL708=-2,"8",EL708= -2.25,"9",EL708=-2.5,"10",EL708= -2.75,"11",EL708= -3,"12",EL708= -3.25,"13",EL708= -3.5,"14",EL708= -3.75,"15",EL708=-4,"16")</f>
        <v>0</v>
      </c>
      <c r="EP708" s="11" t="str">
        <f aca="false">IF(EO708=0,"1","2")</f>
        <v>1</v>
      </c>
      <c r="EQ708" s="11" t="str">
        <f aca="false" t="array" ref="EQ708">_xlfn.IFS(EO708=0,"0", EO708=0.25, "1", EO708=0.5,"2", EO708=0.75,"3", EO708=1,"4",EO708=1.25,"5", EO708=1.5,"6", EO708=1.75,"7", EO708=2,"8", EO708=2.25,"9", EO708=2.25,"9",EO708=2.5,"10", EO708=2.75,"11", EO708=3,"12", EO708=3.25,"13", EO708=3.5,"14", EO708=3.75,"15",EO708=4,"16", EO708=-0.25, "17", bq=-0.5, "18")</f>
        <v>0</v>
      </c>
      <c r="ES708" s="11" t="str">
        <f aca="false">IF(ER708=0,"1","2")</f>
        <v>1</v>
      </c>
      <c r="ET708" s="11" t="str">
        <f aca="false" t="array" ref="ET708">_xlfn.IFS(ER708=0,"0", ER708=0.25, "1", ER708=0.5,"2", ER708=0.75,"3", ER708=1,"4",ER708=1.25,"5", ER708=1.5,"6", ER708=1.75,"7", ER708=2,"8", ER708=2.25,"9", ER708=2.25,"9",ER708=2.5,"10", ER708=2.75,"11", ER708=3,"12", ER708=3.25,"13", ER708=3.5,"14", ER708=3.75,"15",ER708=4,"16", ER708=-0.25, "17", bq=-0.5, "18")</f>
        <v>0</v>
      </c>
      <c r="EV708" s="14" t="e">
        <f aca="false">VLOOKUP(EU708,LEYENDA!$G$2:$H$8,2,TRUE())</f>
        <v>#N/A</v>
      </c>
      <c r="EW708" s="14" t="e">
        <f aca="false" t="array" ref="EW708">_xlfn.IFS(EV708="0-5","1", EV708="6-12","2", EV708="13-18","3", EV708="19-24","4", EV708="25-36","5", EV708="37-48","6", EV708="49-60","7")</f>
        <v>#N/A</v>
      </c>
    </row>
    <row r="709" customFormat="false" ht="13.5" hidden="false" customHeight="false" outlineLevel="0" collapsed="false">
      <c r="A709" s="1" t="n">
        <v>279</v>
      </c>
      <c r="B709" s="2" t="n">
        <v>1</v>
      </c>
      <c r="C709" s="33" t="n">
        <v>45026</v>
      </c>
      <c r="E709" s="5" t="str">
        <f aca="false">VLOOKUP(A709,'286'!$A$3:$J$6279,10,FALSE())</f>
        <v>VALLEJO CÁCERES, CRISTINA</v>
      </c>
      <c r="F709" s="4" t="str">
        <f aca="false">VLOOKUP(A709,'286'!$A$3:$I$1768,3,FALSE())</f>
        <v>VACACRIS</v>
      </c>
      <c r="G709" s="6" t="n">
        <f aca="false">VLOOKUP(A709,'286'!$A$3:$I$1768,4,FALSE())</f>
        <v>39217</v>
      </c>
      <c r="H709" s="7" t="n">
        <f aca="false">YEAR(C709)-YEAR(G709)</f>
        <v>16</v>
      </c>
      <c r="I709" s="1" t="str">
        <f aca="false">VLOOKUP(H709,LEYENDA!$C$2:$D$6,2,TRUE())</f>
        <v>13-24</v>
      </c>
      <c r="J709" s="5" t="str">
        <f aca="false">VLOOKUP(A709,'286'!$A$3:$I$1768,7,FALSE())</f>
        <v>M</v>
      </c>
      <c r="K709" s="8" t="n">
        <f aca="false">VLOOKUP(A709,'286'!$A$3:$I$1768,2,FALSE())</f>
        <v>0</v>
      </c>
      <c r="L709" s="4" t="str">
        <f aca="false">VLOOKUP(A709,'286'!$A$3:$I$1768,8,FALSE())</f>
        <v>D</v>
      </c>
      <c r="M709" s="4" t="str">
        <f aca="false">VLOOKUP(A709,'286'!$A$3:$I$1768,9,FALSE())</f>
        <v>D</v>
      </c>
      <c r="N709" s="8" t="str">
        <f aca="false">IF(R709=O709, "MISMA","CONTRARIA")</f>
        <v>MISMA</v>
      </c>
      <c r="O709" s="8" t="str">
        <f aca="false" t="array" ref="O709">_xlfn.IFS(L709="D","1", L709="I","2")</f>
        <v>1</v>
      </c>
      <c r="P709" s="8" t="e">
        <f aca="false" t="array" ref="P709">_xlfn.IFS(K709="OD","1", K709="OI","2")</f>
        <v>#N/A</v>
      </c>
      <c r="Q709" s="1" t="str">
        <f aca="false" t="array" ref="Q709">_xlfn.IFS(J709="M","1", J709="H","2")</f>
        <v>1</v>
      </c>
      <c r="R709" s="8" t="str">
        <f aca="false" t="array" ref="R709">_xlfn.IFS(M709="D","1", M709="I","2")</f>
        <v>1</v>
      </c>
      <c r="S709" s="1" t="str">
        <f aca="false" t="array" ref="S709">_xlfn.IFS(N709="CONTRARIA", "1",N709= "MISMA","2")</f>
        <v>2</v>
      </c>
      <c r="T709" s="1" t="str">
        <f aca="false" t="array" ref="T709">_xlfn.IFS(I709="0-12","1", I709="13-24","2", I709="25-40","3", I709="41-60","4", I709="61-100","5")</f>
        <v>2</v>
      </c>
      <c r="U709" s="9" t="n">
        <v>-0.5</v>
      </c>
      <c r="V709" s="10" t="str">
        <f aca="false">IF(U709="","",IF(AND(U709&gt;=-9,U709&lt;=-6.5),"-9 a -6,5",IF(AND(U709&gt;=-6,U709&lt;=-3.5),"-6 a -3,5",IF(AND(U709&gt;=-3,U709&lt;=-1),"-3 a -1",IF(U709=-0.5,"-0,5",IF(AND(U709&gt;=0,U709&lt;=2.5),"0 a 2,5",IF(AND(U709&gt;=3,U709&lt;=5.5),"3 a 5,5",IF(AND(U709&gt;=6,U709&lt;=8.5),"6 a 8,5",IF(AND(U709&gt;=9,U709&lt;=20),"9 a 20","Fuera de rango")))))))))</f>
        <v>-0,5</v>
      </c>
      <c r="W709" s="11" t="str">
        <f aca="false">IF(V709="","",IF(V709="-9 a -6,5",2,IF(V709="-6 a -3,5",3,IF(V709="-3 a -1",4,IF(V709="-0,5","NORMA",IF(V709="0 a 2,5",5,IF(V709="3 a 5,5",6,IF(V709="6 a 8,5",7,IF(V709="9 a 20",8,"Fuera de rango")))))))))</f>
        <v>NORMA</v>
      </c>
      <c r="X709" s="9" t="n">
        <v>0</v>
      </c>
      <c r="Y709" s="11" t="str">
        <f aca="false">IF(X709="","",IF(AND(X709&gt;=0,X709&lt;=4),"0 a 4",IF(AND(X709&gt;=4.5,X709&lt;=8.5),"4,5 a 8,5",IF(X709=9,"9",IF(AND(X709&gt;=9.5,X709&lt;=13),"9,5 a 13",IF(AND(X709&gt;=13.5,X709&lt;=20),"13,5 a 20",IF(AND(X709&gt;=20.5,X709&lt;=35),"20,5 a 35","Fuera de rango")))))))</f>
        <v>0 a 4</v>
      </c>
      <c r="Z709" s="11" t="n">
        <f aca="false">IF(Y709="","",IF(Y709="0 a 4",1,IF(Y709="4,5 a 8,5",2,IF(Y709="9","NORMA",IF(Y709="9,5 a 13",3,IF(Y709="13,5 a 20",4,IF(Y709="20,5 a 35",5,"Fuera de rango")))))))</f>
        <v>1</v>
      </c>
      <c r="AA709" s="9" t="n">
        <v>25</v>
      </c>
      <c r="AB709" s="10" t="str">
        <f aca="false">IF(AA709="","",IF(AND(AA709&gt;=0,AA709&lt;=9),"0 a 9",IF(AND(AA709&gt;=9.5,AA709&lt;=18.5),"9,5 a 18,5",IF(AA709=19,"19",IF(AND(AA709&gt;=19.5,AA709&lt;=28),"19,5 a 28",IF(AND(AA709&gt;=28.5,AA709&lt;=40),"28,5 a 40","Fuera de rango"))))))</f>
        <v>19,5 a 28</v>
      </c>
      <c r="AC709" s="11" t="n">
        <f aca="false" t="array" ref="AC709">_xlfn.IFS(AB709="","",AB709="0 a 9",1,AB709="9,5 a 18,5",2,AB709="19","NORMA",AB709="19,5 a 28",3,AB709="28,5 a 40",4,TRUE(),"Fuera de rango")</f>
        <v>3</v>
      </c>
      <c r="AD709" s="9" t="n">
        <v>14</v>
      </c>
      <c r="AE709" s="10" t="str">
        <f aca="false">IF(AD709="","",IF(AND(AD709&gt;=-10,AD709&lt;=0),"De -10 a 0",IF(AND(AD709&gt;=0.5,AD709&lt;=9.5),"0,5 a 9,5",IF(AD709=10,"10",IF(AND(AD709&gt;=10.5,AD709&lt;=20),"10,5 a 20",IF(AND(AD709&gt;=20.5,AD709&lt;=40),"20,5 a 40","Fuera de rango"))))))</f>
        <v>10,5 a 20</v>
      </c>
      <c r="AF709" s="12" t="n">
        <f aca="false">IF(AD709="","",IF(AND(AD709&gt;=-10,AD709&lt;=0),1,IF(AND(AD709&gt;=0.5,AD709&lt;=9.5),2,IF(AD709=10,"NORMA",IF(AND(AD709&gt;=10.5,AD709&lt;=20),3,IF(AND(AD709&gt;=20.5,AD709&lt;=40),4,""))))))</f>
        <v>3</v>
      </c>
      <c r="AG709" s="9" t="n">
        <v>12</v>
      </c>
      <c r="AH709" s="10" t="str">
        <f aca="false">IF(AG709="","",IF(AND(AG709&gt;=0,AG709&lt;=4),"0 a 4",IF(AND(AG709&gt;=4.5,AG709&lt;=8.5),"4,5 a 8,5",IF(AG709=9,"9",IF(AND(AG709&gt;=9.5,AG709&lt;=13),"9,5 a 13",IF(AND(AG709&gt;=13.5,AG709&lt;=25),"13,5 a 25","Fuera de rango"))))))</f>
        <v>9,5 a 13</v>
      </c>
      <c r="AI709" s="10" t="n">
        <f aca="false">IF(AH709="","",IF(AH709="0 a 4",1,IF(AH709="4,5 a 8,5",2,IF(AH709="9","NORMA",IF(AH709="9,5 a 13",3,IF(AH709="13,5 a 25",4,""))))))</f>
        <v>3</v>
      </c>
      <c r="AJ709" s="9" t="n">
        <v>1</v>
      </c>
      <c r="AK709" s="10" t="str">
        <f aca="false">IF(AJ709="","",IF(AND(AJ709&gt;=-15,AJ709&lt;=-10.5),"-15 a -10,5",IF(AND(AJ709&gt;=-10,AJ709&lt;=-4),"-10 a -4",IF(AND(AJ709&gt;=-4.5,AJ709&lt;=0),"-4,5 a 0",IF(AND(AJ709&gt;=0.5,AJ709&lt;=4.5),"0,5 a 4,5",IF(AJ709=5,"5",IF(AND(AJ709&gt;=5.5,AJ709&lt;=10),"5,5 a 10",IF(AND(AJ709&gt;=10.5,AJ709&lt;=20),"10,5 a 20","Fuera de rango"))))))))</f>
        <v>0,5 a 4,5</v>
      </c>
      <c r="AL709" s="11" t="n">
        <f aca="false">IF(AK709="","",IF(AK709="-15 a -10,5",1,IF(AK709="-10 a -4",2,IF(AK709="-4,5 a 0",3,IF(AK709="0,5 a 4,5",4,IF(AK709="5","NORMA",IF(AK709="5,5 a 10",5,IF(AK709="10,5 a 20",6,"Error"))))))))</f>
        <v>4</v>
      </c>
      <c r="AM709" s="9" t="n">
        <v>0</v>
      </c>
      <c r="AN709" s="10" t="str">
        <f aca="false">IF(AM709="","",IF(AND(AM709&gt;=-7.5,AM709&lt;=-5.5),"-7,5 a -5,5",IF(AND(AM709&gt;=-5,AM709&lt;=-3),"-5 a -3",IF(AND(AM709&gt;=-2.5,AM709&lt;=-0.5),"-2,5 a -0,5",IF(AM709=0,"0,00",IF(AND(AM709&gt;=0.5,AM709&lt;=2.5),"0,5 a 2,5",IF(AND(AM709&gt;=3,AM709&lt;=5),"3 a 5",IF(AND(AM709&gt;=5.5,AM709&lt;=7.5),"5,5 a 7,5",IF(AND(AM709&gt;=8,AM709&lt;=10),"8 a 10","Fuera de rango")))))))))</f>
        <v>0,00</v>
      </c>
      <c r="AO709" s="11" t="str">
        <f aca="false">IF(AN709="","",IF(AN709="-7,5 a -5,5",1,IF(AN709="-5 a -3",2,IF(AN709="-2,5 a -0,5",3,IF(AN709="0,00","NORMA",IF(AN709="0,5 a 2,5",4,IF(AN709="3 a 5",5,IF(AN709="5,5 a 7,5",6,IF(AN709="8 a 10",7,"Error")))))))))</f>
        <v>NORMA</v>
      </c>
      <c r="AP709" s="9" t="n">
        <v>-6</v>
      </c>
      <c r="AQ709" s="10" t="str">
        <f aca="false">IF(AP709="","",IF(AND(AP709&gt;=-20,AP709&lt;=-9.5),"-20 a -9,5",IF(AND(AP709&gt;=-9,AP709&lt;=-6.5),"-9 a -6,5",IF(AP709=-6,"-6",IF(AND(AP709&gt;=-5.5,AP709&lt;=-3),"-5,5 a -3",IF(AND(AP709&gt;=-2.5,AP709&lt;=0),"-2,5 a 0",IF(AND(AP709&gt;=0.5,AP709&lt;=3),"0,5 a 3",IF(AND(AP709&gt;=3.5,AP709&lt;=6),"3,5 a 6",IF(AND(AP709&gt;=6.5,AP709&lt;=9),"6,5 a 9",IF(AND(AP709&gt;=9.5,AP709&lt;=20),"9,5 a 20","Fuera de rango"))))))))))</f>
        <v>-6</v>
      </c>
      <c r="AR709" s="11" t="str">
        <f aca="false">IF(AQ709="","",IF(AQ709="-20 a -9,5",1,IF(AQ709="-9 a -6,5",2,IF(AQ709="-6","NORMA",IF(AQ709="-5,5 a -3",3,IF(AQ709="-2,5 a 0",4,IF(AQ709="0,5 a 3",5,IF(AQ709="3,5 a 6",6,IF(AQ709="6,5 a 9",7,IF(AQ709="9,5 a 20",8,""))))))))))</f>
        <v>NORMA</v>
      </c>
      <c r="AS709" s="9" t="n">
        <v>4</v>
      </c>
      <c r="AT709" s="10" t="str">
        <f aca="false">IF(AS709="","",IF(AND(AS709&gt;=-16,AS709&lt;=-14),"-16 a -14",IF(AND(AS709&gt;=-13.5,AS709&lt;=-11.5),"-13,5 a -11,5",IF(AND(AS709&gt;=-11,AS709&lt;=-9),"-11 a -9",IF(AND(AS709&gt;=-8.5,AS709&lt;=-6.5),"-8,5 a -6,5",IF(AND(AS709&gt;=-6,AS709&lt;=-4),"-6 a -4",IF(AND(AS709&gt;=-3.5,AS709&lt;=-1.5),"-3,5 a -1,5",IF(AND(AS709&gt;=-1,AS709&lt;=1),"-1 a 1",IF(AND(AS709&gt;=1.5,AS709&lt;=3.5),"1,5 a 3,5",IF(AND(AS709&gt;=4,AS709&lt;=6),"4 a 6",IF(AND(AS709&gt;=6.5,AS709&lt;=8.5),"6,5 a 8,5",IF(AND(AS709&gt;=9,AS709&lt;=11),"9 a 11",IF(AND(AS709&gt;=11.5,AS709&lt;=13.5),"11,5 a 13,5",IF(AND(AS709&gt;=14,AS709&lt;=16),"14 a 16",IF(AND(AS709&gt;=16.5,AS709&lt;=18.5),"16,5 a 18,5",IF(AND(AS709&gt;=19,AS709&lt;=21),"19 a 21","Fuera de rango"))))))))))))))))</f>
        <v>4 a 6</v>
      </c>
      <c r="AU709" s="11" t="str">
        <f aca="false" t="array" ref="AU709">IF(AT709="","",_xlfn.IFS(AT709="-16 a -14",1,AT709="-13,5 a -11,5",2,AT709="-11 a -9",3,AT709="-8,5 a -6,5",4,AT709="-6 a -4",5,AT709="-3,5 a -1,5",6,AT709="-1 a 1",7,AT709="1,5 a 3,5",8,AT709="4 a 6","NORMA",AT709="6,5 a 8,5",9,AT709="9 a 11",10,AT709="11,5 a 13,5",11,AT709="14 a 16",12,AT709="16,5 a 18,5",13,AT709="19 a 21",14,TRUE(),""))</f>
        <v>NORMA</v>
      </c>
      <c r="AV709" s="9" t="n">
        <v>0.5</v>
      </c>
      <c r="AW709" s="10" t="str">
        <f aca="false">IF(AV709="","",IF(AND(AV709&gt;=-1,AV709&lt;=-0.5),"-1 a -0,5",IF(AND(AV709&gt;-0.5,AV709&lt;=0),"De -0,5 a 0",IF(AND(AV709&gt;=0.25,AV709&lt;=0.75),"0,25 a 0,75",IF(AND(AV709&gt;=1,AV709&lt;=1.5),"1 a 1,5",IF(AND(AV709&gt;=1.75,AV709&lt;=2.25),"1,75 a 2,25",IF(AND(AV709&gt;=2.5,AV709&lt;=3),"2,5 a 3",IF(AND(AV709&gt;=3.25,AV709&lt;=3.75),"3,25 a 3,75","Fuera de rango"))))))))</f>
        <v>0,25 a 0,75</v>
      </c>
      <c r="AX709" s="10" t="str">
        <f aca="false">IF(AW709="","",IF(OR(AW709="-1 a -0,5",AW709="-1 a -0.5"),1,IF(OR(AW709="De -0,5 a 0",AW709="-0,5 a 0",AW709="De -0.5 a 0"),2,IF(OR(AW709="0,25 a 0,75",AW709="0.25 a 0.75"),"NORMA",IF(OR(AW709="1 a 1,5",AW709="1 a 1.5"),3,IF(OR(AW709="1,75 a 2,25",AW709="1.75 a 2.25"),4,IF(OR(AW709="2,5 a 3",AW709="2.5 a 3"),5,IF(OR(AW709="3,25 a 3,75",AW709="3.25 a 3.75"),6,""))))))))</f>
        <v>NORMA</v>
      </c>
      <c r="AY709" s="9" t="n">
        <v>-7</v>
      </c>
      <c r="AZ709" s="10" t="str">
        <f aca="false">IF(AY709="","",IF(AND(AY709&gt;=-20,AY709&lt;=-9.5),"-20 a -9,5",IF(AND(AY709&gt;=-9,AY709&lt;=-6.5),"-9 a -6,5",IF(AY709=-6,"-6",IF(AND(AY709&gt;=-5.5,AY709&lt;=-3),"-5,5 a -3",IF(AND(AY709&gt;=-2.5,AY709&lt;=0),"-2,5 a 0",IF(AND(AY709&gt;=0.5,AY709&lt;=3),"0,5 a 3",IF(AND(AY709&gt;=3.5,AY709&lt;=6),"3,5 a 6","Fuera de rango"))))))))</f>
        <v>-9 a -6,5</v>
      </c>
      <c r="BA709" s="11" t="n">
        <f aca="false">IF(AZ709="","",IF(AZ709="-20 a -9,5",1,IF(AZ709="-9 a -6,5",2,IF(AZ709="-6","NORMA",IF(AZ709="-5,5 a -3",3,IF(AZ709="-2,5 a 0",4,IF(AZ709="0,5 a 3",5,IF(AZ709="3,5 a 6",6,""))))))))</f>
        <v>2</v>
      </c>
      <c r="BB709" s="9" t="n">
        <v>20</v>
      </c>
      <c r="BC709" s="10" t="str">
        <f aca="false" t="array" ref="BC709">IF(BB709="","",_xlfn.IFS(AND(BB709&gt;=0,BB709&lt;=2),"0 a 2",AND(BB709&gt;=2.5,BB709&lt;=4.5),"2,5 a 4,5",AND(BB709&gt;=5,BB709&lt;=7),"5 a 7",AND(BB709&gt;=7.5,BB709&lt;=9.5),"7,5 a 9,5",AND(BB709&gt;=10,BB709&lt;=12),"10 a 12",AND(BB709&gt;=12.5,BB709&lt;=14.5),"12,5 a 14,5",BB709=15,"15",AND(BB709&gt;=15.5,BB709&lt;=17.5),"15,5 a 17,5",AND(BB709&gt;=18,BB709&lt;=20),"18 a 20",AND(BB709&gt;=20.5,BB709&lt;=22.5),"20,5 a 22,5",AND(BB709&gt;=23,BB709&lt;=25),"23 a 25",TRUE(),"Fuera de rango"))</f>
        <v>18 a 20</v>
      </c>
      <c r="BD709" s="11" t="n">
        <f aca="false" t="array" ref="BD709">IF(BC709="","",_xlfn.IFS(BC709="0 a 2",1,BC709="2,5 a 4,5",2,BC709="5 a 7",3,BC709="7,5 a 9,5",4,BC709="10 a 12",5,BC709="12,5 a 14,5",6,BC709="15","NORMA",BC709="15,5 a 17,5",7,BC709="18 a 20",8,BC709="20,5 a 22,5",9,BC709="23 a 25",10,TRUE(),"Fuera de rango"))</f>
        <v>8</v>
      </c>
      <c r="BE709" s="9" t="n">
        <v>28</v>
      </c>
      <c r="BF709" s="10" t="str">
        <f aca="false">IF(BE709="","",IF(AND(BE709&gt;=-20,BE709&lt;=-10),"-20 a -10",IF(AND(BE709&gt;=-9.5,BE709&lt;=0.5),"-9,5 a 0,5",IF(AND(BE709&gt;=1,BE709&lt;=11),"1 a 11",IF(AND(BE709&gt;=11.5,BE709&lt;=20.5),"11,5 a 20,5",IF(BE709=21,"21",IF(AND(BE709&gt;=21.5,BE709&lt;=31.5),"21,5 a 31,5",IF(AND(BE709&gt;=32,BE709&lt;=42),"32 a 42","Fuera de rango"))))))))</f>
        <v>21,5 a 31,5</v>
      </c>
      <c r="BG709" s="11" t="n">
        <f aca="false">IF(BF709="","",IF(BF709="-20 a -10",1,IF(BF709="-9,5 a 0,5",2,IF(BF709="1 a 11",3,IF(BF709="11,5 a 20,5",4,IF(BF709="21","NORMA",IF(BF709="21,5 a 31,5",5,IF(BF709="32 a 42",6,""))))))))</f>
        <v>5</v>
      </c>
      <c r="BH709" s="9" t="n">
        <v>14</v>
      </c>
      <c r="BI709" s="10" t="str">
        <f aca="false">IF(BH709="","",IF(AND(BH709&gt;=-20,BH709&lt;=-15),"-20 a -15",IF(AND(BH709&gt;=-14.5,BH709&lt;=-9.5),"-14,5 a -9,5",IF(AND(BH709&gt;=-9,BH709&lt;=-4),"-9 a -4",IF(AND(BH709&gt;=-3.5,BH709&lt;=2.5),"-3,5 a 2,5",IF(AND(BH709&gt;=3,BH709&lt;=8),"3 a 8",IF(AND(BH709&gt;=8.5,BH709&lt;=14.5),"8,5 a 14,5",IF(BH709=15,"15",IF(AND(BH709&gt;=15.5,BH709&lt;=20.5),"15,5 a 20,5",IF(AND(BH709&gt;=21,BH709&lt;=26),"21 a 26","Fuera de rango"))))))))))</f>
        <v>8,5 a 14,5</v>
      </c>
      <c r="BJ709" s="11" t="n">
        <f aca="false">IF(BI709="","",IF(BI709="-20 a -15",1,IF(BI709="-14,5 a -9,5",2,IF(BI709="-9 a -4",3,IF(BI709="-3,5 a 2,5",4,IF(BI709="3 a 8",5,IF(BI709="8,5 a 14,5",6,IF(BI709="15","NORMA",IF(BI709="15,5 a 20,5",7,IF(BI709="21 a 26",8,IF(BI709="26,5 a 31,5",9,"")))))))))))</f>
        <v>6</v>
      </c>
      <c r="BK709" s="9" t="n">
        <v>19</v>
      </c>
      <c r="BL709" s="10" t="str">
        <f aca="false">IF(BK709="","",IF(AND(BK709&gt;=0,BK709&lt;=2),"0 - 2",IF(AND(BK709&gt;=2.5,BK709&lt;=4.5),"2,5 - 4,5",IF(AND(BK709&gt;=5,BK709&lt;=7),"5 - 7",IF(AND(BK709&gt;=7.5,BK709&lt;=9.5),"7,5 - 9,5",IF(AND(BK709&gt;=10,BK709&lt;=12),"10 - 12",IF(AND(BK709&gt;=12.5,BK709&lt;=13.5),"12,5 - 13,5",IF(BK709=14,"14",IF(AND(BK709&gt;=14.5,BK709&lt;=16.5),"14,5 - 16,5",IF(AND(BK709&gt;=17,BK709&lt;=19),"17 - 19",IF(AND(BK709&gt;=19.5,BK709&lt;=21.5),"19,5 - 21,5",IF(AND(BK709&gt;=22,BK709&lt;=24),"22 - 24",IF(AND(BK709&gt;=24.5,BK709&lt;=26.5),"24,5 - 26,5",IF(AND(BK709&gt;=27,BK709&lt;=29),"27 - 29",IF(AND(BK709&gt;=29.5,BK709&lt;=30),"29,5 - 30","Fuera de rango")))))))))))))))</f>
        <v>17 - 19</v>
      </c>
      <c r="BM709" s="11" t="n">
        <f aca="false">IF(BL709="","",IF(BL709="0 - 2",1,IF(BL709="2,5 - 4,5",2,IF(BL709="5 - 7",3,IF(BL709="7,5 - 9,5",4,IF(BL709="10 - 12",5,IF(BL709="12,5 - 13,5",6,IF(BL709="14","NORMA",IF(BL709="14,5 - 16,5",7,IF(BL709="17 - 19",8,IF(BL709="19,5 - 21,5",9,IF(BL709="22 - 24",10,IF(BL709="24,5 - 26,5",11,IF(BL709="27 - 29",12,IF(BL709="29,5 - 30",13,"")))))))))))))))</f>
        <v>8</v>
      </c>
      <c r="BN709" s="9" t="n">
        <v>24</v>
      </c>
      <c r="BO709" s="11" t="str">
        <f aca="false">IF(BN709="","",IF(AND(BN709&gt;=-20,BN709&lt;=-10),"-20 a -10",IF(AND(BN709&gt;=-9.5,BN709&lt;=0.5),"-9,5 a 0,5",IF(AND(BN709&gt;=1,BN709&lt;=11),"1 a 11",IF(AND(BN709&gt;=11.5,BN709&lt;=21.5),"11,5 a 21,5",IF(BN709=22,"22",IF(AND(BN709&gt;=22.5,BN709&lt;=32.5),"22,5 a 32,5",IF(AND(BN709&gt;=33,BN709&lt;=43),"33 a 43","Fuera de rango"))))))))</f>
        <v>22,5 a 32,5</v>
      </c>
      <c r="BP709" s="11" t="n">
        <f aca="false">IF(BO709="","",IF(BO709="-20 a -10",1,IF(BO709="-9,5 a 0,5",2,IF(BO709="1 a 11",3,IF(BO709="11,5 a 21,5",4,IF(BO709="22","NORMA",IF(BO709="22,5 a 32,5",5,IF(BO709="33 a 43",6,""))))))))</f>
        <v>5</v>
      </c>
      <c r="BQ709" s="9" t="n">
        <v>14</v>
      </c>
      <c r="BR709" s="10" t="str">
        <f aca="false">IF(BQ709="","",IF(AND(BQ709&gt;=-20,BQ709&lt;=-15),"-20 a -15",IF(AND(BQ709&gt;=-14.5,BQ709&lt;=-9.5),"-14,5 a -9,5",IF(AND(BQ709&gt;=-9,BQ709&lt;=-4),"-9 a -4",IF(AND(BQ709&gt;=-3.5,BQ709&lt;=2.5),"-3,5 a 2,5",IF(AND(BQ709&gt;=3,BQ709&lt;=8),"3 a 8",IF(AND(BQ709&gt;=8.5,BQ709&lt;=13.5),"8,5 a 13,5",IF(AND(BQ709&gt;=14,BQ709&lt;=17.5),"14 a 17,5",IF(BQ709=18,"18",IF(AND(BQ709&gt;=18.5,BQ709&lt;=23.5),"18,5 a 23,5",IF(AND(BQ709&gt;=24,BQ709&lt;=29),"24 a 29",IF(AND(BQ709&gt;=29.5,BQ709&lt;=34.5),"29,5 a 34,5",IF(AND(BQ709&gt;=35,BQ709&lt;=40),"35 a 40","Fuera de rango")))))))))))))</f>
        <v>14 a 17,5</v>
      </c>
      <c r="BS709" s="11" t="n">
        <f aca="false">IF(BR709="","",IF(BR709="-20 a -15",1,IF(BR709="-14,5 a -9,5",2,IF(BR709="-9 a -4",3,IF(BR709="-3,5 a 2,5",4,IF(BR709="3 a 8",5,IF(BR709="8,5 a 13,5",6,IF(BR709="14 a 17,5",7,IF(BR709="18","NORMA",IF(BR709="18,5 a 23,5",8,IF(BR709="24 a 29",9,IF(BR709="29,5 a 34,5",10,IF(BR709="35 a 40",11,"")))))))))))))</f>
        <v>7</v>
      </c>
      <c r="BT709" s="9" t="n">
        <v>0</v>
      </c>
      <c r="BU709" s="10" t="str">
        <f aca="false">IF(BT709="","",IF(AND(BT709&gt;=-20,BT709&lt;=-18),"-20 a -18",IF(AND(BT709&gt;=-17.5,BT709&lt;=-15.5),"-17,5 a -15,5",IF(AND(BT709&gt;=-15,BT709&lt;=-13),"-15 a -13",IF(AND(BT709&gt;=-12.5,BT709&lt;=-10.5),"-12,5 a -10,5",IF(AND(BT709&gt;=-10,BT709&lt;=-8),"-10 a -8",IF(AND(BT709&gt;=-7.5,BT709&lt;=-5.5),"-7,5 a -5,5",IF(AND(BT709&gt;=-5,BT709&lt;=-3),"-5 a -3",IF(AND(BT709&gt;=-2.5,BT709&lt;=-0.5),"-2,5 a -0,5",IF(BT709=0,"0",IF(AND(BT709&gt;=0.5,BT709&lt;=2.5),"0,5 a 2,5",IF(AND(BT709&gt;=3,BT709&lt;=5),"3 a 5",IF(AND(BT709&gt;=5.5,BT709&lt;=7.5),"5,5 a 7,5",IF(AND(BT709&gt;=8,BT709&lt;=10),"8 a 10",IF(AND(BT709&gt;=10.5,BT709&lt;=12.5),"10,5 a 12,5",IF(AND(BT709&gt;=13,BT709&lt;=15),"13 a 15",IF(AND(BT709&gt;=15.5,BT709&lt;=17.5),"15,5 a 17,5",IF(AND(BT709&gt;=18,BT709&lt;=20),"18 a 20","Fuera de rango"))))))))))))))))))</f>
        <v>0</v>
      </c>
      <c r="BV709" s="11" t="str">
        <f aca="false">IF(BT709="","",IF(BT709=0,"NORMA",IF(AND(BT709&gt;=-20,BT709&lt;=-18),2,IF(AND(BT709&gt;=-17.5,BT709&lt;=-15.5),2,IF(AND(BT709&gt;=-15,BT709&lt;=-13),3,IF(AND(BT709&gt;=-12.5,BT709&lt;=-10.5),4,IF(AND(BT709&gt;=-10,BT709&lt;=-8),5,IF(AND(BT709&gt;=-7.5,BT709&lt;=-5.5),6,IF(AND(BT709&gt;=-5,BT709&lt;=-3),7,IF(AND(BT709&gt;=-2.5,BT709&lt;=-0.5),8,IF(AND(BT709&gt;=0.5,BT709&lt;=2.5),9,IF(AND(BT709&gt;=3,BT709&lt;=5),10,IF(AND(BT709&gt;=5.5,BT709&lt;=7.5),11,IF(AND(BT709&gt;=8,BT709&lt;=10),12,IF(AND(BT709&gt;=10.5,BT709&lt;=12.5),13,IF(AND(BT709&gt;=13,BT709&lt;=15),14,IF(AND(BT709&gt;=15.5,BT709&lt;=17.5),15,IF(AND(BT709&gt;=18,BT709&lt;=20),16,"Fuera de rango"))))))))))))))))))</f>
        <v>NORMA</v>
      </c>
      <c r="BW709" s="9" t="n">
        <v>-7.5</v>
      </c>
      <c r="BX709" s="10" t="n">
        <f aca="false">18.5- (0.3*H709)</f>
        <v>13.7</v>
      </c>
      <c r="BY709" s="10" t="n">
        <f aca="false">(BW709)-(BX709)</f>
        <v>-21.2</v>
      </c>
      <c r="BZ709" s="10" t="str">
        <f aca="false">IF(BY709="","",IF(BY709&lt;-27.5,"De -30 a -28",IF(BY709&lt;-25,"De -27,5 a -25,5",IF(BY709&lt;-22.5,"De -25 a -23",IF(BY709&lt;-20,"De -22,5 a -20,5",IF(BY709&lt;-17.5,"De -20 a -18",IF(BY709&lt;-15,"De -17,5 a -15,5",IF(BY709&lt;-12.5,"De -15 a -13",IF(BY709&lt;-10,"De -12,5 a -10,5",IF(BY709&lt;-7.5,"De -10 a -8",IF(BY709&lt;-5,"De -7,5 a -5,5",IF(BY709&lt;-2.5,"De -5 a -3",IF(BY709&lt;0,"De -2,5 a -0,5",IF(BY709&lt;2.5,"De 0 a 2",IF(BY709&lt;5,"De 2,5 a 4,5",IF(BY709&lt;7.5,"De 5 a 7",IF(BY709&lt;10,"De 7,5 a 9,5",IF(BY709&lt;12.5,"De 10 a 12",IF(BY709&lt;15,"De 12,5 a 14,5",IF(BY709&lt;17.5,"De 15 a 17",IF(BY709&lt;20,"De 17,5 a 19,5",IF(BY709&lt;22.5,"De 20 a 22",IF(BY709&lt;25,"De 22,5 a 24,5",IF(BY709&lt;27.5,"De 25 a 27","De 27,5 a 30"))))))))))))))))))))))))</f>
        <v>De -22,5 a -20,5</v>
      </c>
      <c r="CA709" s="12" t="n">
        <f aca="false">IF(BY709="","",IF(BY709&lt;=-28,1,IF(BY709&lt;=-25.5,2,IF(BY709&lt;=-23,3,IF(BY709&lt;=-20.5,4,IF(BY709&lt;=-18,5,IF(BY709&lt;=-15.5,6,IF(BY709&lt;=-13,7,IF(BY709&lt;=-10.5,8,IF(BY709&lt;=-8,9,IF(BY709&lt;=-5.5,10,IF(BY709&lt;=-3,11,IF(BY709&lt;=-0.5,12,IF(BY709&lt;=2,13,IF(BY709&lt;=4.5,14,IF(BY709&lt;=7,15,IF(BY709&lt;=9.5,16,IF(BY709&lt;=12,17,IF(BY709&lt;=14.5,18,IF(BY709&lt;=17,19,IF(BY709&lt;=19.5,20,IF(BY709&lt;=22,21,IF(BY709&lt;=24.5,22,IF(BY709&lt;=27,23,IF(BY709&lt;=30,24,"Fuera de rango")))))))))))))))))))))))))</f>
        <v>4</v>
      </c>
      <c r="CB709" s="9" t="n">
        <v>-7.5</v>
      </c>
      <c r="CC709" s="10" t="n">
        <f aca="false">18.5- (0.3*H709)</f>
        <v>13.7</v>
      </c>
      <c r="CD709" s="10" t="n">
        <f aca="false">(CB709)-(CC709)</f>
        <v>-21.2</v>
      </c>
      <c r="CE709" s="10" t="str">
        <f aca="false">IF(CD709="","",IF(CD709&lt;-27.5,"De -30 a -28",IF(CD709&lt;-25,"De -27,5 a -25,5",IF(CD709&lt;-22.5,"De -25 a -23",IF(CD709&lt;-20,"De -22,5 a -20,5",IF(CD709&lt;-17.5,"De -20 a -18",IF(CD709&lt;-15,"De -17,5 a -15,5",IF(CD709&lt;-12.5,"De -15 a -13",IF(CD709&lt;-10,"De -12,5 a -10,5",IF(CD709&lt;-7.5,"De -10 a -8",IF(CD709&lt;-5,"De -7,5 a -5,5",IF(CD709&lt;-2.5,"De -5 a -3",IF(CD709&lt;0,"De -2,5 a -0,5",IF(CD709&lt;=2,"De 0 a 2",IF(CD709&lt;=4.5,"De 2,5 a 4,5",IF(CD709&lt;=7,"De 5 a 7",IF(CD709&lt;=9.5,"De 7,5 a 9,5",IF(CD709&lt;=12,"De 10 a 12",IF(CD709&lt;=14.5,"De 12,5 a 14,5",IF(CD709&lt;=17,"De 15 a 17",IF(CD709&lt;=19.5,"De 17,5 a 19,5",IF(CD709&lt;=22,"De 20 a 22",IF(CD709&lt;=24.5,"De 22,5 a 24,5",IF(CD709&lt;=27,"De 25 a 27","De 27,5 a 30"))))))))))))))))))))))))</f>
        <v>De -22,5 a -20,5</v>
      </c>
      <c r="CF709" s="12" t="n">
        <f aca="false">IF(CD709="","",IF(CD709&lt;-27.5,1,IF(CD709&lt;-25,2,IF(CD709&lt;-22.5,3,IF(CD709&lt;-20,4,IF(CD709&lt;-17.5,5,IF(CD709&lt;-15,6,IF(CD709&lt;-12.5,7,IF(CD709&lt;-10,8,IF(CD709&lt;-7.5,9,IF(CD709&lt;-5,10,IF(CD709&lt;-2.5,11,IF(CD709&lt;0,12,IF(CD709&lt;2.5,13,IF(CD709&lt;5,14,IF(CD709&lt;7.5,15,IF(CD709&lt;10,16,IF(CD709&lt;12.5,17,IF(CD709&lt;15,18,IF(CD709&lt;17.5,19,IF(CD709&lt;20,20,IF(CD709&lt;22.5,21,IF(CD709&lt;25,22,IF(CD709&lt;27.5,23,24))))))))))))))))))))))))</f>
        <v>4</v>
      </c>
      <c r="CG709" s="9" t="n">
        <v>-6.5</v>
      </c>
      <c r="CH709" s="10" t="str">
        <f aca="false">IF(CG709="","",IF(AND(CG709&gt;=-10,CG709&lt;=-9.5),"-10 a -9,5",IF(AND(CG709&gt;-9.5,CG709&lt;=-8.5),"-9 a -8,5",IF(AND(CG709&gt;-8.5,CG709&lt;=-7.5),"-8 a -7,5",IF(AND(CG709&gt;-7.5,CG709&lt;=-6.5),"-7 a -6,5",IF(AND(CG709&gt;-6.5,CG709&lt;=-5.5),"-6 a -5,5",IF(AND(CG709&gt;-5.5,CG709&lt;=-4.5),"-5 a -4,5",IF(AND(CG709&gt;-4.5,CG709&lt;=-3.5),"-4 a -3,5",IF(AND(CG709&gt;-3.5,CG709&lt;=-2.5),"-3 a -2,5",IF(CG709=-2.25,"-2,25",IF(AND(CG709&gt;-2.5,CG709&lt;=-1.5),"-2 a -1,5",IF(AND(CG709&gt;-1.5,CG709&lt;=-0.5),"-1 a -0,5",IF(AND(CG709&gt;-0.5,CG709&lt;=0.5),"0 a 0,5",IF(AND(CG709&gt;0.5,CG709&lt;=1.5),"1 a 1,5",IF(AND(CG709&gt;1.5,CG709&lt;=2.5),"2 a 2,5",IF(AND(CG709&gt;2.5,CG709&lt;=3.5),"3 a 3,5",IF(AND(CG709&gt;3.5,CG709&lt;=4.5),"4 a 4,5",IF(AND(CG709&gt;4.5,CG709&lt;=5.5),"5 a 5,5",IF(AND(CG709&gt;5.5,CG709&lt;=6.5),"6 a 6,5",IF(AND(CG709&gt;6.5,CG709&lt;=7.5),"7 a 7,5",IF(AND(CG709&gt;7.5,CG709&lt;=8.5),"8 a 8,5",IF(AND(CG709&gt;8.5,CG709&lt;=9.5),"9 a 9,5",IF(CG709&gt;=10,"10","Fuera de rango")))))))))))))))))))))))</f>
        <v>-7 a -6,5</v>
      </c>
      <c r="CI709" s="11" t="n">
        <f aca="false">IF(CG709="","",IF(CG709=-2.25,"NORMA",IF(CG709&lt;=-9.5,1,IF(CG709&lt;=-8.5,2,IF(CG709&lt;=-7.5,3,IF(CG709&lt;=-6.5,4,IF(CG709&lt;=-5.5,5,IF(CG709&lt;=-4.5,6,IF(CG709&lt;=-3.5,7,IF(CG709&lt;=-2.5,8,IF(CG709&lt;=-1.5,9,IF(CG709&lt;=-0.5,10,IF(CG709&lt;=0.5,11,IF(CG709&lt;=1.5,12,IF(CG709&lt;=2.5,13,IF(CG709&lt;=3.5,14,IF(CG709&lt;=4.5,15,IF(CG709&lt;=5.5,16,IF(CG709&lt;=6.5,17,IF(CG709&lt;=7.5,18,IF(CG709&lt;=8.5,19,IF(CG709&lt;=9.5,20,IF(CG709=10,21,"Fuera de rango")))))))))))))))))))))))</f>
        <v>4</v>
      </c>
      <c r="CJ709" s="9" t="n">
        <v>2.75</v>
      </c>
      <c r="CK709" s="10" t="str">
        <f aca="false">IF(CJ709="","",IF(AND(CJ709&gt;=-6,CJ709&lt;=-5.5),"-6 a -5,5",IF(AND(CJ709&gt;-5.5,CJ709&lt;=-4.5),"-5 a -4,5",IF(AND(CJ709&gt;-4.5,CJ709&lt;=-3.5),"-4 a -3,5",IF(AND(CJ709&gt;-3.5,CJ709&lt;=-2.5),"-3 a -2,5",IF(AND(CJ709&gt;-2.5,CJ709&lt;=-1.5),"-2 a -1,5",IF(AND(CJ709&gt;-1.5,CJ709&lt;=-0.5),"-1 a -0,5",IF(AND(CJ709&gt;-0.5,CJ709&lt;=0.5),"0 a 0,5",IF(AND(CJ709&gt;0.5,CJ709&lt;=1.5),"1 a 1,5",IF(AND(CJ709&gt;1.5,CJ709&lt;2.5),"2",IF(AND(CJ709&gt;=2.5,CJ709&lt;=3),"2,5 a 3",IF(AND(CJ709&gt;3,CJ709&lt;=4),"3,5 a 4",IF(AND(CJ709&gt;4,CJ709&lt;=5),"4,5 a 5",IF(AND(CJ709&gt;5,CJ709&lt;=6),"5,5 a 6",IF(AND(CJ709&gt;6,CJ709&lt;=7),"6,5 a 7",IF(AND(CJ709&gt;7,CJ709&lt;=8),"7,5 a 8",IF(AND(CJ709&gt;8,CJ709&lt;=9.5),"8,5 a 9,5",IF(CJ709=10,"10","Fuera de rango"))))))))))))))))))</f>
        <v>2,5 a 3</v>
      </c>
      <c r="CL709" s="11" t="n">
        <f aca="false">IF(CK709="","",IF(OR(CK709="-6 a -5,5",CK709="-6 - -5,5"),1,IF(OR(CK709="-5 a -4,5",CK709="-5 - -4,5"),2,IF(OR(CK709="-4 a -3,5",CK709="-4 - -3,5"),3,IF(OR(CK709="-3 a -2,5",CK709="-3 - -2,5"),4,IF(OR(CK709="-2 a -1,5",CK709="-2 - -1,5"),5,IF(OR(CK709="-1 a -0,5",CK709="-1 - -0,5"),6,IF(OR(CK709="0 a 0,5",CK709="0 - 0,5"),7,IF(OR(CK709="1 a 1,5",CK709="1 - 1,5"),8,IF(CK709="2","NORMA",IF(OR(CK709="2,5 a 3",CK709="2,5 - 3"),9,IF(OR(CK709="3,5 a 4",CK709="3,5 - 4"),10,IF(OR(CK709="4,5 a 5",CK709="4,5 - 5"),11,IF(OR(CK709="5,5 a 6",CK709="5,5 - 6"),12,IF(OR(CK709="6,5 a 7",CK709="6,5 - 7"),13,IF(OR(CK709="7,5 a 8",CK709="7,5 - 8"),14,IF(OR(CK709="8,5 a 9",CK709="8,5 - 9,5",CK709="9 a 9,5"),15,IF(CK709="10",15,IF(OR(CK709="0,5 a 1",CK709="0,5 - 1"),7,"Fuera de rango")))))))))))))))))))</f>
        <v>9</v>
      </c>
      <c r="CO709" s="10" t="str">
        <f aca="false">IF(CM709&gt;0,"EME"," ")</f>
        <v> </v>
      </c>
      <c r="CQ709" s="10" t="str">
        <f aca="false">IF(CP709&gt;0,"0", " ")</f>
        <v> </v>
      </c>
      <c r="CR709" s="10" t="str">
        <f aca="false">IF(CP709&gt;0,"EME"," ")</f>
        <v> </v>
      </c>
      <c r="CS709" s="9" t="n">
        <v>0</v>
      </c>
      <c r="CV709" s="9" t="n">
        <v>0</v>
      </c>
      <c r="CY709" s="9" t="n">
        <v>-1.25</v>
      </c>
      <c r="DB709" s="9" t="n">
        <v>-1.5</v>
      </c>
      <c r="DC709" s="11" t="str">
        <f aca="false">IF(DB709&lt;0,"2"," ")</f>
        <v>2</v>
      </c>
      <c r="DD709" s="11" t="str">
        <f aca="false">IF(DB709&lt;0,"MIO"," ")</f>
        <v>MIO</v>
      </c>
      <c r="DE709" s="9" t="n">
        <v>0</v>
      </c>
      <c r="DF709" s="10" t="str">
        <f aca="false">IF(DE709&lt;0,"3"," ")</f>
        <v> </v>
      </c>
      <c r="DG709" s="10" t="str">
        <f aca="false">IF(DE709&lt;0,"AST"," ")</f>
        <v> </v>
      </c>
      <c r="DH709" s="9" t="n">
        <v>0</v>
      </c>
      <c r="DI709" s="10" t="str">
        <f aca="false">IF(DH709&lt;0,"3"," ")</f>
        <v> </v>
      </c>
      <c r="DJ709" s="10" t="str">
        <f aca="false">IF(DH709&lt;0,"AST"," ")</f>
        <v> </v>
      </c>
      <c r="DK709" s="9" t="n">
        <v>0</v>
      </c>
      <c r="DL709" s="10" t="str">
        <f aca="false">IF(DK709&gt;0,"4"," ")</f>
        <v> </v>
      </c>
      <c r="DM709" s="10" t="str">
        <f aca="false">IF(DK709&gt;0,"PRE"," ")</f>
        <v> </v>
      </c>
      <c r="DN709" s="9" t="n">
        <v>0</v>
      </c>
      <c r="DO709" s="10" t="str">
        <f aca="false">IF(DN709&gt;0,"4"," ")</f>
        <v> </v>
      </c>
      <c r="DP709" s="10" t="str">
        <f aca="false">IF(DN709&gt;0,"PRE"," ")</f>
        <v> </v>
      </c>
      <c r="DS709" s="12" t="str">
        <f aca="false">CONCATENATE(CO709,CU709,DA709,DG709,DM709)</f>
        <v>   </v>
      </c>
      <c r="DT709" s="10" t="e">
        <f aca="false" t="array" ref="DT709">_xlfn.IFS(DS709="EME    ","0", DS709=" HIP   ","1", DS709="  MIO  ","2", DS709="   AST ","3", DS709="    PRE","4", DS709="EME   PRE","5", DS709=" HIP  PRE","6", DS709=" HIP AST ","7", DS709="  MIO PRE","8", DS709="  MIOAST ","9", DS709="   ASTPRE","10",DS709=" HIP ASTPRE","11", DS709="  MIOASTPRE","12", DS709="     ","0")</f>
        <v>#N/A</v>
      </c>
      <c r="DV709" s="1" t="e">
        <f aca="false" t="array" ref="DV709">_xlfn.IFS(DU709="SI","2", DU709="NO","1")</f>
        <v>#N/A</v>
      </c>
      <c r="DX709" s="11" t="str">
        <f aca="false">IF(DW709=0,"1","2")</f>
        <v>1</v>
      </c>
      <c r="DY709" s="11" t="str">
        <f aca="false" t="array" ref="DY709">_xlfn.IFS(DW709=0,"0", DW709=0.25, "1", DW709=0.5,"2", DW709=0.75,"3", DW709=1,"4",DW709=1.25,"5", DW709=1.5,"6", DW709=1.75,"7", DW709=2,"8")</f>
        <v>0</v>
      </c>
      <c r="EA709" s="11" t="str">
        <f aca="false">IF(DZ709=0,"1","2")</f>
        <v>1</v>
      </c>
      <c r="EB709" s="11" t="str">
        <f aca="false" t="array" ref="EB709">_xlfn.IFS(DZ709=0,"0", DZ709=0.25, "1", DZ709=0.5,"2", DZ709=0.75,"3", DZ709=1,"4",DZ709=1.25,"5", DZ709=1.5,"6", DZ709=1.75,"7", DZ709=2,"8")</f>
        <v>0</v>
      </c>
      <c r="ED709" s="10" t="str">
        <f aca="false">IF(EC709=0,"1","2")</f>
        <v>1</v>
      </c>
      <c r="EE709" s="11" t="str">
        <f aca="false" t="array" ref="EE709">_xlfn.IFS(EC709=0,"0", EC709=-0.25, "1", EC709=-0.5,"2", EC709=-0.75,"3", EC709=-1,"4",EC709=-1.25,"5", EC709=-1.5,"6", EC709=-1.75,"7", EC709=-2,"8", EC709=-2.25,"9",EC709=-2.5,"10", EC709=-2.75,"11", EC709=-3,"12", EC709=-3.25,"13", EC709=-3.5,"14", EC709=-3.75,"15",EC709=-4,"16")</f>
        <v>0</v>
      </c>
      <c r="EG709" s="10" t="str">
        <f aca="false">IF(EF709=0,"1","2")</f>
        <v>1</v>
      </c>
      <c r="EH709" s="11" t="str">
        <f aca="false" t="array" ref="EH709">_xlfn.IFS(EF709=0,"0", EF709=-0.25, "1", EF709=-0.5,"2", EF709=-0.75,"3", EF709=-1,"4",EF709=-1.25,"5", EF709=-1.5,"6", EF709=-1.75,"7", EF709=-2,"8", EF709=-2.25,"9",EF709=-2.5,"10", EF709=-2.75,"11", EF709=-3,"12", EF709=-3.25,"13", EF709=-3.5,"14", EF709=-3.75,"15",EF709=-4,"16")</f>
        <v>0</v>
      </c>
      <c r="EJ709" s="11" t="str">
        <f aca="false">IF(EI709=0,"1","2")</f>
        <v>1</v>
      </c>
      <c r="EK709" s="11" t="str">
        <f aca="false" t="array" ref="EK709">_xlfn.IFS(EI709=0,"0", EI709=-0.25, "1", EI709=-0.5,"2", EI709=-0.75,"3", EI709=-1,"4",EI709=-1.25,"5", EI709=-1.5,"6", EI709=-1.75,"7", EI709=-2,"8", EI709=-2.25,"9", EI709=-2.25,"9",EI709=-2.5,"10", EI709=-2.75,"11", EI709=-3,"12", EI709=-3.25,"13", EI709=-3.5,"14", EI709=-3.75,"15",EI709=-4,"16", EI709=0.25, "17", EI709=0.5, "18")</f>
        <v>0</v>
      </c>
      <c r="EM709" s="11" t="str">
        <f aca="false">IF(EL709=0,"1","2")</f>
        <v>1</v>
      </c>
      <c r="EN709" s="11" t="str">
        <f aca="false" t="array" ref="EN709">_xlfn.IFS(EL709=0.25,"17",EL709=0.5,"18", EL709=0,"0", EL709=-0.25, "1", EL709=-0.5,"2", EL709=-0.75,"3", EL709=-1,"4",EL709=-1.25,"5", EL709=-1.5,"6", EL709=-1.75,"7", EL709=-2,"8",EL709= -2.25,"9",EL709=-2.5,"10",EL709= -2.75,"11",EL709= -3,"12",EL709= -3.25,"13",EL709= -3.5,"14",EL709= -3.75,"15",EL709=-4,"16")</f>
        <v>0</v>
      </c>
      <c r="EP709" s="11" t="str">
        <f aca="false">IF(EO709=0,"1","2")</f>
        <v>1</v>
      </c>
      <c r="EQ709" s="11" t="str">
        <f aca="false" t="array" ref="EQ709">_xlfn.IFS(EO709=0,"0", EO709=0.25, "1", EO709=0.5,"2", EO709=0.75,"3", EO709=1,"4",EO709=1.25,"5", EO709=1.5,"6", EO709=1.75,"7", EO709=2,"8", EO709=2.25,"9", EO709=2.25,"9",EO709=2.5,"10", EO709=2.75,"11", EO709=3,"12", EO709=3.25,"13", EO709=3.5,"14", EO709=3.75,"15",EO709=4,"16", EO709=-0.25, "17", bq=-0.5, "18")</f>
        <v>0</v>
      </c>
      <c r="ES709" s="11" t="str">
        <f aca="false">IF(ER709=0,"1","2")</f>
        <v>1</v>
      </c>
      <c r="ET709" s="11" t="str">
        <f aca="false" t="array" ref="ET709">_xlfn.IFS(ER709=0,"0", ER709=0.25, "1", ER709=0.5,"2", ER709=0.75,"3", ER709=1,"4",ER709=1.25,"5", ER709=1.5,"6", ER709=1.75,"7", ER709=2,"8", ER709=2.25,"9", ER709=2.25,"9",ER709=2.5,"10", ER709=2.75,"11", ER709=3,"12", ER709=3.25,"13", ER709=3.5,"14", ER709=3.75,"15",ER709=4,"16", ER709=-0.25, "17", bq=-0.5, "18")</f>
        <v>0</v>
      </c>
      <c r="EV709" s="14" t="e">
        <f aca="false">VLOOKUP(EU709,LEYENDA!$G$2:$H$8,2,TRUE())</f>
        <v>#N/A</v>
      </c>
      <c r="EW709" s="14" t="e">
        <f aca="false" t="array" ref="EW709">_xlfn.IFS(EV709="0-5","1", EV709="6-12","2", EV709="13-18","3", EV709="19-24","4", EV709="25-36","5", EV709="37-48","6", EV709="49-60","7")</f>
        <v>#N/A</v>
      </c>
    </row>
    <row r="710" customFormat="false" ht="13.5" hidden="false" customHeight="false" outlineLevel="0" collapsed="false">
      <c r="A710" s="1" t="n">
        <v>279</v>
      </c>
      <c r="B710" s="2" t="n">
        <v>2</v>
      </c>
      <c r="C710" s="33" t="n">
        <v>45532</v>
      </c>
      <c r="E710" s="5" t="str">
        <f aca="false">VLOOKUP(A710,'286'!$A$3:$J$6279,10,FALSE())</f>
        <v>VALLEJO CÁCERES, CRISTINA</v>
      </c>
      <c r="F710" s="4" t="str">
        <f aca="false">VLOOKUP(A710,'286'!$A$3:$I$1768,3,FALSE())</f>
        <v>VACACRIS</v>
      </c>
      <c r="G710" s="6" t="n">
        <f aca="false">VLOOKUP(A710,'286'!$A$3:$I$1768,4,FALSE())</f>
        <v>39217</v>
      </c>
      <c r="H710" s="7" t="n">
        <f aca="false">YEAR(C710)-YEAR(G710)</f>
        <v>17</v>
      </c>
      <c r="I710" s="1" t="str">
        <f aca="false">VLOOKUP(H710,LEYENDA!$C$2:$D$6,2,TRUE())</f>
        <v>13-24</v>
      </c>
      <c r="J710" s="5" t="str">
        <f aca="false">VLOOKUP(A710,'286'!$A$3:$I$1768,7,FALSE())</f>
        <v>M</v>
      </c>
      <c r="K710" s="8" t="n">
        <f aca="false">VLOOKUP(A710,'286'!$A$3:$I$1768,2,FALSE())</f>
        <v>0</v>
      </c>
      <c r="L710" s="4" t="str">
        <f aca="false">VLOOKUP(A710,'286'!$A$3:$I$1768,8,FALSE())</f>
        <v>D</v>
      </c>
      <c r="M710" s="4" t="str">
        <f aca="false">VLOOKUP(A710,'286'!$A$3:$I$1768,9,FALSE())</f>
        <v>D</v>
      </c>
      <c r="N710" s="8" t="str">
        <f aca="false">IF(R710=O710, "MISMA","CONTRARIA")</f>
        <v>MISMA</v>
      </c>
      <c r="O710" s="8" t="str">
        <f aca="false" t="array" ref="O710">_xlfn.IFS(L710="D","1", L710="I","2")</f>
        <v>1</v>
      </c>
      <c r="P710" s="8" t="e">
        <f aca="false" t="array" ref="P710">_xlfn.IFS(K710="OD","1", K710="OI","2")</f>
        <v>#N/A</v>
      </c>
      <c r="Q710" s="1" t="str">
        <f aca="false" t="array" ref="Q710">_xlfn.IFS(J710="M","1", J710="H","2")</f>
        <v>1</v>
      </c>
      <c r="R710" s="8" t="str">
        <f aca="false" t="array" ref="R710">_xlfn.IFS(M710="D","1", M710="I","2")</f>
        <v>1</v>
      </c>
      <c r="S710" s="1" t="str">
        <f aca="false" t="array" ref="S710">_xlfn.IFS(N710="CONTRARIA", "1",N710= "MISMA","2")</f>
        <v>2</v>
      </c>
      <c r="T710" s="1" t="str">
        <f aca="false" t="array" ref="T710">_xlfn.IFS(I710="0-12","1", I710="13-24","2", I710="25-40","3", I710="41-60","4", I710="61-100","5")</f>
        <v>2</v>
      </c>
      <c r="U710" s="9" t="n">
        <v>-2</v>
      </c>
      <c r="V710" s="10" t="str">
        <f aca="false">IF(U710="","",IF(AND(U710&gt;=-9,U710&lt;=-6.5),"-9 a -6,5",IF(AND(U710&gt;=-6,U710&lt;=-3.5),"-6 a -3,5",IF(AND(U710&gt;=-3,U710&lt;=-1),"-3 a -1",IF(U710=-0.5,"-0,5",IF(AND(U710&gt;=0,U710&lt;=2.5),"0 a 2,5",IF(AND(U710&gt;=3,U710&lt;=5.5),"3 a 5,5",IF(AND(U710&gt;=6,U710&lt;=8.5),"6 a 8,5",IF(AND(U710&gt;=9,U710&lt;=20),"9 a 20","Fuera de rango")))))))))</f>
        <v>-3 a -1</v>
      </c>
      <c r="W710" s="11" t="n">
        <f aca="false">IF(V710="","",IF(V710="-9 a -6,5",2,IF(V710="-6 a -3,5",3,IF(V710="-3 a -1",4,IF(V710="-0,5","NORMA",IF(V710="0 a 2,5",5,IF(V710="3 a 5,5",6,IF(V710="6 a 8,5",7,IF(V710="9 a 20",8,"Fuera de rango")))))))))</f>
        <v>4</v>
      </c>
      <c r="X710" s="9" t="n">
        <v>14</v>
      </c>
      <c r="Y710" s="11" t="str">
        <f aca="false">IF(X710="","",IF(AND(X710&gt;=0,X710&lt;=4),"0 a 4",IF(AND(X710&gt;=4.5,X710&lt;=8.5),"4,5 a 8,5",IF(X710=9,"9",IF(AND(X710&gt;=9.5,X710&lt;=13),"9,5 a 13",IF(AND(X710&gt;=13.5,X710&lt;=20),"13,5 a 20",IF(AND(X710&gt;=20.5,X710&lt;=35),"20,5 a 35","Fuera de rango")))))))</f>
        <v>13,5 a 20</v>
      </c>
      <c r="Z710" s="11" t="n">
        <f aca="false">IF(Y710="","",IF(Y710="0 a 4",1,IF(Y710="4,5 a 8,5",2,IF(Y710="9","NORMA",IF(Y710="9,5 a 13",3,IF(Y710="13,5 a 20",4,IF(Y710="20,5 a 35",5,"Fuera de rango")))))))</f>
        <v>4</v>
      </c>
      <c r="AA710" s="9" t="n">
        <v>26</v>
      </c>
      <c r="AB710" s="10" t="str">
        <f aca="false">IF(AA710="","",IF(AND(AA710&gt;=0,AA710&lt;=9),"0 a 9",IF(AND(AA710&gt;=9.5,AA710&lt;=18.5),"9,5 a 18,5",IF(AA710=19,"19",IF(AND(AA710&gt;=19.5,AA710&lt;=28),"19,5 a 28",IF(AND(AA710&gt;=28.5,AA710&lt;=40),"28,5 a 40","Fuera de rango"))))))</f>
        <v>19,5 a 28</v>
      </c>
      <c r="AC710" s="11" t="n">
        <f aca="false" t="array" ref="AC710">_xlfn.IFS(AB710="","",AB710="0 a 9",1,AB710="9,5 a 18,5",2,AB710="19","NORMA",AB710="19,5 a 28",3,AB710="28,5 a 40",4,TRUE(),"Fuera de rango")</f>
        <v>3</v>
      </c>
      <c r="AD710" s="9" t="n">
        <v>7</v>
      </c>
      <c r="AE710" s="10" t="str">
        <f aca="false">IF(AD710="","",IF(AND(AD710&gt;=-10,AD710&lt;=0),"De -10 a 0",IF(AND(AD710&gt;=0.5,AD710&lt;=9.5),"0,5 a 9,5",IF(AD710=10,"10",IF(AND(AD710&gt;=10.5,AD710&lt;=20),"10,5 a 20",IF(AND(AD710&gt;=20.5,AD710&lt;=40),"20,5 a 40","Fuera de rango"))))))</f>
        <v>0,5 a 9,5</v>
      </c>
      <c r="AF710" s="12" t="n">
        <f aca="false">IF(AD710="","",IF(AND(AD710&gt;=-10,AD710&lt;=0),1,IF(AND(AD710&gt;=0.5,AD710&lt;=9.5),2,IF(AD710=10,"NORMA",IF(AND(AD710&gt;=10.5,AD710&lt;=20),3,IF(AND(AD710&gt;=20.5,AD710&lt;=40),4,""))))))</f>
        <v>2</v>
      </c>
      <c r="AG710" s="9" t="n">
        <v>9</v>
      </c>
      <c r="AH710" s="10" t="str">
        <f aca="false">IF(AG710="","",IF(AND(AG710&gt;=0,AG710&lt;=4),"0 a 4",IF(AND(AG710&gt;=4.5,AG710&lt;=8.5),"4,5 a 8,5",IF(AG710=9,"9",IF(AND(AG710&gt;=9.5,AG710&lt;=13),"9,5 a 13",IF(AND(AG710&gt;=13.5,AG710&lt;=25),"13,5 a 25","Fuera de rango"))))))</f>
        <v>9</v>
      </c>
      <c r="AI710" s="10" t="str">
        <f aca="false">IF(AH710="","",IF(AH710="0 a 4",1,IF(AH710="4,5 a 8,5",2,IF(AH710="9","NORMA",IF(AH710="9,5 a 13",3,IF(AH710="13,5 a 25",4,""))))))</f>
        <v>NORMA</v>
      </c>
      <c r="AJ710" s="9" t="n">
        <v>7</v>
      </c>
      <c r="AK710" s="10" t="str">
        <f aca="false">IF(AJ710="","",IF(AND(AJ710&gt;=-15,AJ710&lt;=-10.5),"-15 a -10,5",IF(AND(AJ710&gt;=-10,AJ710&lt;=-4),"-10 a -4",IF(AND(AJ710&gt;=-4.5,AJ710&lt;=0),"-4,5 a 0",IF(AND(AJ710&gt;=0.5,AJ710&lt;=4.5),"0,5 a 4,5",IF(AJ710=5,"5",IF(AND(AJ710&gt;=5.5,AJ710&lt;=10),"5,5 a 10",IF(AND(AJ710&gt;=10.5,AJ710&lt;=20),"10,5 a 20","Fuera de rango"))))))))</f>
        <v>5,5 a 10</v>
      </c>
      <c r="AL710" s="11" t="n">
        <f aca="false">IF(AK710="","",IF(AK710="-15 a -10,5",1,IF(AK710="-10 a -4",2,IF(AK710="-4,5 a 0",3,IF(AK710="0,5 a 4,5",4,IF(AK710="5","NORMA",IF(AK710="5,5 a 10",5,IF(AK710="10,5 a 20",6,"Error"))))))))</f>
        <v>5</v>
      </c>
      <c r="AM710" s="9" t="n">
        <v>0</v>
      </c>
      <c r="AN710" s="10" t="str">
        <f aca="false">IF(AM710="","",IF(AND(AM710&gt;=-7.5,AM710&lt;=-5.5),"-7,5 a -5,5",IF(AND(AM710&gt;=-5,AM710&lt;=-3),"-5 a -3",IF(AND(AM710&gt;=-2.5,AM710&lt;=-0.5),"-2,5 a -0,5",IF(AM710=0,"0,00",IF(AND(AM710&gt;=0.5,AM710&lt;=2.5),"0,5 a 2,5",IF(AND(AM710&gt;=3,AM710&lt;=5),"3 a 5",IF(AND(AM710&gt;=5.5,AM710&lt;=7.5),"5,5 a 7,5",IF(AND(AM710&gt;=8,AM710&lt;=10),"8 a 10","Fuera de rango")))))))))</f>
        <v>0,00</v>
      </c>
      <c r="AO710" s="11" t="str">
        <f aca="false">IF(AN710="","",IF(AN710="-7,5 a -5,5",1,IF(AN710="-5 a -3",2,IF(AN710="-2,5 a -0,5",3,IF(AN710="0,00","NORMA",IF(AN710="0,5 a 2,5",4,IF(AN710="3 a 5",5,IF(AN710="5,5 a 7,5",6,IF(AN710="8 a 10",7,"Error")))))))))</f>
        <v>NORMA</v>
      </c>
      <c r="AP710" s="9" t="n">
        <v>-6</v>
      </c>
      <c r="AQ710" s="10" t="str">
        <f aca="false">IF(AP710="","",IF(AND(AP710&gt;=-20,AP710&lt;=-9.5),"-20 a -9,5",IF(AND(AP710&gt;=-9,AP710&lt;=-6.5),"-9 a -6,5",IF(AP710=-6,"-6",IF(AND(AP710&gt;=-5.5,AP710&lt;=-3),"-5,5 a -3",IF(AND(AP710&gt;=-2.5,AP710&lt;=0),"-2,5 a 0",IF(AND(AP710&gt;=0.5,AP710&lt;=3),"0,5 a 3",IF(AND(AP710&gt;=3.5,AP710&lt;=6),"3,5 a 6",IF(AND(AP710&gt;=6.5,AP710&lt;=9),"6,5 a 9",IF(AND(AP710&gt;=9.5,AP710&lt;=20),"9,5 a 20","Fuera de rango"))))))))))</f>
        <v>-6</v>
      </c>
      <c r="AR710" s="11" t="str">
        <f aca="false">IF(AQ710="","",IF(AQ710="-20 a -9,5",1,IF(AQ710="-9 a -6,5",2,IF(AQ710="-6","NORMA",IF(AQ710="-5,5 a -3",3,IF(AQ710="-2,5 a 0",4,IF(AQ710="0,5 a 3",5,IF(AQ710="3,5 a 6",6,IF(AQ710="6,5 a 9",7,IF(AQ710="9,5 a 20",8,""))))))))))</f>
        <v>NORMA</v>
      </c>
      <c r="AS710" s="9" t="n">
        <v>4</v>
      </c>
      <c r="AT710" s="10" t="str">
        <f aca="false">IF(AS710="","",IF(AND(AS710&gt;=-16,AS710&lt;=-14),"-16 a -14",IF(AND(AS710&gt;=-13.5,AS710&lt;=-11.5),"-13,5 a -11,5",IF(AND(AS710&gt;=-11,AS710&lt;=-9),"-11 a -9",IF(AND(AS710&gt;=-8.5,AS710&lt;=-6.5),"-8,5 a -6,5",IF(AND(AS710&gt;=-6,AS710&lt;=-4),"-6 a -4",IF(AND(AS710&gt;=-3.5,AS710&lt;=-1.5),"-3,5 a -1,5",IF(AND(AS710&gt;=-1,AS710&lt;=1),"-1 a 1",IF(AND(AS710&gt;=1.5,AS710&lt;=3.5),"1,5 a 3,5",IF(AND(AS710&gt;=4,AS710&lt;=6),"4 a 6",IF(AND(AS710&gt;=6.5,AS710&lt;=8.5),"6,5 a 8,5",IF(AND(AS710&gt;=9,AS710&lt;=11),"9 a 11",IF(AND(AS710&gt;=11.5,AS710&lt;=13.5),"11,5 a 13,5",IF(AND(AS710&gt;=14,AS710&lt;=16),"14 a 16",IF(AND(AS710&gt;=16.5,AS710&lt;=18.5),"16,5 a 18,5",IF(AND(AS710&gt;=19,AS710&lt;=21),"19 a 21","Fuera de rango"))))))))))))))))</f>
        <v>4 a 6</v>
      </c>
      <c r="AU710" s="11" t="str">
        <f aca="false" t="array" ref="AU710">IF(AT710="","",_xlfn.IFS(AT710="-16 a -14",1,AT710="-13,5 a -11,5",2,AT710="-11 a -9",3,AT710="-8,5 a -6,5",4,AT710="-6 a -4",5,AT710="-3,5 a -1,5",6,AT710="-1 a 1",7,AT710="1,5 a 3,5",8,AT710="4 a 6","NORMA",AT710="6,5 a 8,5",9,AT710="9 a 11",10,AT710="11,5 a 13,5",11,AT710="14 a 16",12,AT710="16,5 a 18,5",13,AT710="19 a 21",14,TRUE(),""))</f>
        <v>NORMA</v>
      </c>
      <c r="AV710" s="9" t="n">
        <v>0.75</v>
      </c>
      <c r="AW710" s="10" t="str">
        <f aca="false">IF(AV710="","",IF(AND(AV710&gt;=-1,AV710&lt;=-0.5),"-1 a -0,5",IF(AND(AV710&gt;-0.5,AV710&lt;=0),"De -0,5 a 0",IF(AND(AV710&gt;=0.25,AV710&lt;=0.75),"0,25 a 0,75",IF(AND(AV710&gt;=1,AV710&lt;=1.5),"1 a 1,5",IF(AND(AV710&gt;=1.75,AV710&lt;=2.25),"1,75 a 2,25",IF(AND(AV710&gt;=2.5,AV710&lt;=3),"2,5 a 3",IF(AND(AV710&gt;=3.25,AV710&lt;=3.75),"3,25 a 3,75","Fuera de rango"))))))))</f>
        <v>0,25 a 0,75</v>
      </c>
      <c r="AX710" s="10" t="str">
        <f aca="false">IF(AW710="","",IF(OR(AW710="-1 a -0,5",AW710="-1 a -0.5"),1,IF(OR(AW710="De -0,5 a 0",AW710="-0,5 a 0",AW710="De -0.5 a 0"),2,IF(OR(AW710="0,25 a 0,75",AW710="0.25 a 0.75"),"NORMA",IF(OR(AW710="1 a 1,5",AW710="1 a 1.5"),3,IF(OR(AW710="1,75 a 2,25",AW710="1.75 a 2.25"),4,IF(OR(AW710="2,5 a 3",AW710="2.5 a 3"),5,IF(OR(AW710="3,25 a 3,75",AW710="3.25 a 3.75"),6,""))))))))</f>
        <v>NORMA</v>
      </c>
      <c r="AY710" s="9" t="n">
        <v>-8</v>
      </c>
      <c r="AZ710" s="10" t="str">
        <f aca="false">IF(AY710="","",IF(AND(AY710&gt;=-20,AY710&lt;=-9.5),"-20 a -9,5",IF(AND(AY710&gt;=-9,AY710&lt;=-6.5),"-9 a -6,5",IF(AY710=-6,"-6",IF(AND(AY710&gt;=-5.5,AY710&lt;=-3),"-5,5 a -3",IF(AND(AY710&gt;=-2.5,AY710&lt;=0),"-2,5 a 0",IF(AND(AY710&gt;=0.5,AY710&lt;=3),"0,5 a 3",IF(AND(AY710&gt;=3.5,AY710&lt;=6),"3,5 a 6","Fuera de rango"))))))))</f>
        <v>-9 a -6,5</v>
      </c>
      <c r="BA710" s="11" t="n">
        <f aca="false">IF(AZ710="","",IF(AZ710="-20 a -9,5",1,IF(AZ710="-9 a -6,5",2,IF(AZ710="-6","NORMA",IF(AZ710="-5,5 a -3",3,IF(AZ710="-2,5 a 0",4,IF(AZ710="0,5 a 3",5,IF(AZ710="3,5 a 6",6,""))))))))</f>
        <v>2</v>
      </c>
      <c r="BB710" s="9" t="n">
        <v>0</v>
      </c>
      <c r="BC710" s="10" t="str">
        <f aca="false" t="array" ref="BC710">IF(BB710="","",_xlfn.IFS(AND(BB710&gt;=0,BB710&lt;=2),"0 a 2",AND(BB710&gt;=2.5,BB710&lt;=4.5),"2,5 a 4,5",AND(BB710&gt;=5,BB710&lt;=7),"5 a 7",AND(BB710&gt;=7.5,BB710&lt;=9.5),"7,5 a 9,5",AND(BB710&gt;=10,BB710&lt;=12),"10 a 12",AND(BB710&gt;=12.5,BB710&lt;=14.5),"12,5 a 14,5",BB710=15,"15",AND(BB710&gt;=15.5,BB710&lt;=17.5),"15,5 a 17,5",AND(BB710&gt;=18,BB710&lt;=20),"18 a 20",AND(BB710&gt;=20.5,BB710&lt;=22.5),"20,5 a 22,5",AND(BB710&gt;=23,BB710&lt;=25),"23 a 25",TRUE(),"Fuera de rango"))</f>
        <v>0 a 2</v>
      </c>
      <c r="BD710" s="11" t="n">
        <f aca="false" t="array" ref="BD710">IF(BC710="","",_xlfn.IFS(BC710="0 a 2",1,BC710="2,5 a 4,5",2,BC710="5 a 7",3,BC710="7,5 a 9,5",4,BC710="10 a 12",5,BC710="12,5 a 14,5",6,BC710="15","NORMA",BC710="15,5 a 17,5",7,BC710="18 a 20",8,BC710="20,5 a 22,5",9,BC710="23 a 25",10,TRUE(),"Fuera de rango"))</f>
        <v>1</v>
      </c>
      <c r="BE710" s="9" t="n">
        <v>30</v>
      </c>
      <c r="BF710" s="10" t="str">
        <f aca="false">IF(BE710="","",IF(AND(BE710&gt;=-20,BE710&lt;=-10),"-20 a -10",IF(AND(BE710&gt;=-9.5,BE710&lt;=0.5),"-9,5 a 0,5",IF(AND(BE710&gt;=1,BE710&lt;=11),"1 a 11",IF(AND(BE710&gt;=11.5,BE710&lt;=20.5),"11,5 a 20,5",IF(BE710=21,"21",IF(AND(BE710&gt;=21.5,BE710&lt;=31.5),"21,5 a 31,5",IF(AND(BE710&gt;=32,BE710&lt;=42),"32 a 42","Fuera de rango"))))))))</f>
        <v>21,5 a 31,5</v>
      </c>
      <c r="BG710" s="11" t="n">
        <f aca="false">IF(BF710="","",IF(BF710="-20 a -10",1,IF(BF710="-9,5 a 0,5",2,IF(BF710="1 a 11",3,IF(BF710="11,5 a 20,5",4,IF(BF710="21","NORMA",IF(BF710="21,5 a 31,5",5,IF(BF710="32 a 42",6,""))))))))</f>
        <v>5</v>
      </c>
      <c r="BH710" s="9" t="n">
        <v>18</v>
      </c>
      <c r="BI710" s="10" t="str">
        <f aca="false">IF(BH710="","",IF(AND(BH710&gt;=-20,BH710&lt;=-15),"-20 a -15",IF(AND(BH710&gt;=-14.5,BH710&lt;=-9.5),"-14,5 a -9,5",IF(AND(BH710&gt;=-9,BH710&lt;=-4),"-9 a -4",IF(AND(BH710&gt;=-3.5,BH710&lt;=2.5),"-3,5 a 2,5",IF(AND(BH710&gt;=3,BH710&lt;=8),"3 a 8",IF(AND(BH710&gt;=8.5,BH710&lt;=14.5),"8,5 a 14,5",IF(BH710=15,"15",IF(AND(BH710&gt;=15.5,BH710&lt;=20.5),"15,5 a 20,5",IF(AND(BH710&gt;=21,BH710&lt;=26),"21 a 26","Fuera de rango"))))))))))</f>
        <v>15,5 a 20,5</v>
      </c>
      <c r="BJ710" s="11" t="n">
        <f aca="false">IF(BI710="","",IF(BI710="-20 a -15",1,IF(BI710="-14,5 a -9,5",2,IF(BI710="-9 a -4",3,IF(BI710="-3,5 a 2,5",4,IF(BI710="3 a 8",5,IF(BI710="8,5 a 14,5",6,IF(BI710="15","NORMA",IF(BI710="15,5 a 20,5",7,IF(BI710="21 a 26",8,IF(BI710="26,5 a 31,5",9,"")))))))))))</f>
        <v>7</v>
      </c>
      <c r="BK710" s="9" t="n">
        <v>15</v>
      </c>
      <c r="BL710" s="10" t="str">
        <f aca="false">IF(BK710="","",IF(AND(BK710&gt;=0,BK710&lt;=2),"0 - 2",IF(AND(BK710&gt;=2.5,BK710&lt;=4.5),"2,5 - 4,5",IF(AND(BK710&gt;=5,BK710&lt;=7),"5 - 7",IF(AND(BK710&gt;=7.5,BK710&lt;=9.5),"7,5 - 9,5",IF(AND(BK710&gt;=10,BK710&lt;=12),"10 - 12",IF(AND(BK710&gt;=12.5,BK710&lt;=13.5),"12,5 - 13,5",IF(BK710=14,"14",IF(AND(BK710&gt;=14.5,BK710&lt;=16.5),"14,5 - 16,5",IF(AND(BK710&gt;=17,BK710&lt;=19),"17 - 19",IF(AND(BK710&gt;=19.5,BK710&lt;=21.5),"19,5 - 21,5",IF(AND(BK710&gt;=22,BK710&lt;=24),"22 - 24",IF(AND(BK710&gt;=24.5,BK710&lt;=26.5),"24,5 - 26,5",IF(AND(BK710&gt;=27,BK710&lt;=29),"27 - 29",IF(AND(BK710&gt;=29.5,BK710&lt;=30),"29,5 - 30","Fuera de rango")))))))))))))))</f>
        <v>14,5 - 16,5</v>
      </c>
      <c r="BM710" s="11" t="n">
        <f aca="false">IF(BL710="","",IF(BL710="0 - 2",1,IF(BL710="2,5 - 4,5",2,IF(BL710="5 - 7",3,IF(BL710="7,5 - 9,5",4,IF(BL710="10 - 12",5,IF(BL710="12,5 - 13,5",6,IF(BL710="14","NORMA",IF(BL710="14,5 - 16,5",7,IF(BL710="17 - 19",8,IF(BL710="19,5 - 21,5",9,IF(BL710="22 - 24",10,IF(BL710="24,5 - 26,5",11,IF(BL710="27 - 29",12,IF(BL710="29,5 - 30",13,"")))))))))))))))</f>
        <v>7</v>
      </c>
      <c r="BN710" s="9" t="n">
        <v>23</v>
      </c>
      <c r="BO710" s="11" t="str">
        <f aca="false">IF(BN710="","",IF(AND(BN710&gt;=-20,BN710&lt;=-10),"-20 a -10",IF(AND(BN710&gt;=-9.5,BN710&lt;=0.5),"-9,5 a 0,5",IF(AND(BN710&gt;=1,BN710&lt;=11),"1 a 11",IF(AND(BN710&gt;=11.5,BN710&lt;=21.5),"11,5 a 21,5",IF(BN710=22,"22",IF(AND(BN710&gt;=22.5,BN710&lt;=32.5),"22,5 a 32,5",IF(AND(BN710&gt;=33,BN710&lt;=43),"33 a 43","Fuera de rango"))))))))</f>
        <v>22,5 a 32,5</v>
      </c>
      <c r="BP710" s="11" t="n">
        <f aca="false">IF(BO710="","",IF(BO710="-20 a -10",1,IF(BO710="-9,5 a 0,5",2,IF(BO710="1 a 11",3,IF(BO710="11,5 a 21,5",4,IF(BO710="22","NORMA",IF(BO710="22,5 a 32,5",5,IF(BO710="33 a 43",6,""))))))))</f>
        <v>5</v>
      </c>
      <c r="BQ710" s="9" t="n">
        <v>14</v>
      </c>
      <c r="BR710" s="10" t="str">
        <f aca="false">IF(BQ710="","",IF(AND(BQ710&gt;=-20,BQ710&lt;=-15),"-20 a -15",IF(AND(BQ710&gt;=-14.5,BQ710&lt;=-9.5),"-14,5 a -9,5",IF(AND(BQ710&gt;=-9,BQ710&lt;=-4),"-9 a -4",IF(AND(BQ710&gt;=-3.5,BQ710&lt;=2.5),"-3,5 a 2,5",IF(AND(BQ710&gt;=3,BQ710&lt;=8),"3 a 8",IF(AND(BQ710&gt;=8.5,BQ710&lt;=13.5),"8,5 a 13,5",IF(AND(BQ710&gt;=14,BQ710&lt;=17.5),"14 a 17,5",IF(BQ710=18,"18",IF(AND(BQ710&gt;=18.5,BQ710&lt;=23.5),"18,5 a 23,5",IF(AND(BQ710&gt;=24,BQ710&lt;=29),"24 a 29",IF(AND(BQ710&gt;=29.5,BQ710&lt;=34.5),"29,5 a 34,5",IF(AND(BQ710&gt;=35,BQ710&lt;=40),"35 a 40","Fuera de rango")))))))))))))</f>
        <v>14 a 17,5</v>
      </c>
      <c r="BS710" s="11" t="n">
        <f aca="false">IF(BR710="","",IF(BR710="-20 a -15",1,IF(BR710="-14,5 a -9,5",2,IF(BR710="-9 a -4",3,IF(BR710="-3,5 a 2,5",4,IF(BR710="3 a 8",5,IF(BR710="8,5 a 13,5",6,IF(BR710="14 a 17,5",7,IF(BR710="18","NORMA",IF(BR710="18,5 a 23,5",8,IF(BR710="24 a 29",9,IF(BR710="29,5 a 34,5",10,IF(BR710="35 a 40",11,"")))))))))))))</f>
        <v>7</v>
      </c>
      <c r="BT710" s="9" t="n">
        <v>0</v>
      </c>
      <c r="BU710" s="10" t="str">
        <f aca="false">IF(BT710="","",IF(AND(BT710&gt;=-20,BT710&lt;=-18),"-20 a -18",IF(AND(BT710&gt;=-17.5,BT710&lt;=-15.5),"-17,5 a -15,5",IF(AND(BT710&gt;=-15,BT710&lt;=-13),"-15 a -13",IF(AND(BT710&gt;=-12.5,BT710&lt;=-10.5),"-12,5 a -10,5",IF(AND(BT710&gt;=-10,BT710&lt;=-8),"-10 a -8",IF(AND(BT710&gt;=-7.5,BT710&lt;=-5.5),"-7,5 a -5,5",IF(AND(BT710&gt;=-5,BT710&lt;=-3),"-5 a -3",IF(AND(BT710&gt;=-2.5,BT710&lt;=-0.5),"-2,5 a -0,5",IF(BT710=0,"0",IF(AND(BT710&gt;=0.5,BT710&lt;=2.5),"0,5 a 2,5",IF(AND(BT710&gt;=3,BT710&lt;=5),"3 a 5",IF(AND(BT710&gt;=5.5,BT710&lt;=7.5),"5,5 a 7,5",IF(AND(BT710&gt;=8,BT710&lt;=10),"8 a 10",IF(AND(BT710&gt;=10.5,BT710&lt;=12.5),"10,5 a 12,5",IF(AND(BT710&gt;=13,BT710&lt;=15),"13 a 15",IF(AND(BT710&gt;=15.5,BT710&lt;=17.5),"15,5 a 17,5",IF(AND(BT710&gt;=18,BT710&lt;=20),"18 a 20","Fuera de rango"))))))))))))))))))</f>
        <v>0</v>
      </c>
      <c r="BV710" s="11" t="str">
        <f aca="false">IF(BT710="","",IF(BT710=0,"NORMA",IF(AND(BT710&gt;=-20,BT710&lt;=-18),2,IF(AND(BT710&gt;=-17.5,BT710&lt;=-15.5),2,IF(AND(BT710&gt;=-15,BT710&lt;=-13),3,IF(AND(BT710&gt;=-12.5,BT710&lt;=-10.5),4,IF(AND(BT710&gt;=-10,BT710&lt;=-8),5,IF(AND(BT710&gt;=-7.5,BT710&lt;=-5.5),6,IF(AND(BT710&gt;=-5,BT710&lt;=-3),7,IF(AND(BT710&gt;=-2.5,BT710&lt;=-0.5),8,IF(AND(BT710&gt;=0.5,BT710&lt;=2.5),9,IF(AND(BT710&gt;=3,BT710&lt;=5),10,IF(AND(BT710&gt;=5.5,BT710&lt;=7.5),11,IF(AND(BT710&gt;=8,BT710&lt;=10),12,IF(AND(BT710&gt;=10.5,BT710&lt;=12.5),13,IF(AND(BT710&gt;=13,BT710&lt;=15),14,IF(AND(BT710&gt;=15.5,BT710&lt;=17.5),15,IF(AND(BT710&gt;=18,BT710&lt;=20),16,"Fuera de rango"))))))))))))))))))</f>
        <v>NORMA</v>
      </c>
      <c r="BW710" s="9" t="n">
        <v>-9</v>
      </c>
      <c r="BX710" s="10" t="n">
        <f aca="false">18.5- (0.3*H710)</f>
        <v>13.4</v>
      </c>
      <c r="BY710" s="10" t="n">
        <f aca="false">(BW710)-(BX710)</f>
        <v>-22.4</v>
      </c>
      <c r="BZ710" s="10" t="str">
        <f aca="false">IF(BY710="","",IF(BY710&lt;-27.5,"De -30 a -28",IF(BY710&lt;-25,"De -27,5 a -25,5",IF(BY710&lt;-22.5,"De -25 a -23",IF(BY710&lt;-20,"De -22,5 a -20,5",IF(BY710&lt;-17.5,"De -20 a -18",IF(BY710&lt;-15,"De -17,5 a -15,5",IF(BY710&lt;-12.5,"De -15 a -13",IF(BY710&lt;-10,"De -12,5 a -10,5",IF(BY710&lt;-7.5,"De -10 a -8",IF(BY710&lt;-5,"De -7,5 a -5,5",IF(BY710&lt;-2.5,"De -5 a -3",IF(BY710&lt;0,"De -2,5 a -0,5",IF(BY710&lt;2.5,"De 0 a 2",IF(BY710&lt;5,"De 2,5 a 4,5",IF(BY710&lt;7.5,"De 5 a 7",IF(BY710&lt;10,"De 7,5 a 9,5",IF(BY710&lt;12.5,"De 10 a 12",IF(BY710&lt;15,"De 12,5 a 14,5",IF(BY710&lt;17.5,"De 15 a 17",IF(BY710&lt;20,"De 17,5 a 19,5",IF(BY710&lt;22.5,"De 20 a 22",IF(BY710&lt;25,"De 22,5 a 24,5",IF(BY710&lt;27.5,"De 25 a 27","De 27,5 a 30"))))))))))))))))))))))))</f>
        <v>De -22,5 a -20,5</v>
      </c>
      <c r="CA710" s="12" t="n">
        <f aca="false">IF(BY710="","",IF(BY710&lt;=-28,1,IF(BY710&lt;=-25.5,2,IF(BY710&lt;=-23,3,IF(BY710&lt;=-20.5,4,IF(BY710&lt;=-18,5,IF(BY710&lt;=-15.5,6,IF(BY710&lt;=-13,7,IF(BY710&lt;=-10.5,8,IF(BY710&lt;=-8,9,IF(BY710&lt;=-5.5,10,IF(BY710&lt;=-3,11,IF(BY710&lt;=-0.5,12,IF(BY710&lt;=2,13,IF(BY710&lt;=4.5,14,IF(BY710&lt;=7,15,IF(BY710&lt;=9.5,16,IF(BY710&lt;=12,17,IF(BY710&lt;=14.5,18,IF(BY710&lt;=17,19,IF(BY710&lt;=19.5,20,IF(BY710&lt;=22,21,IF(BY710&lt;=24.5,22,IF(BY710&lt;=27,23,IF(BY710&lt;=30,24,"Fuera de rango")))))))))))))))))))))))))</f>
        <v>4</v>
      </c>
      <c r="CB710" s="9" t="n">
        <v>-8.75</v>
      </c>
      <c r="CC710" s="10" t="n">
        <f aca="false">18.5- (0.3*H710)</f>
        <v>13.4</v>
      </c>
      <c r="CD710" s="10" t="n">
        <f aca="false">(CB710)-(CC710)</f>
        <v>-22.15</v>
      </c>
      <c r="CE710" s="10" t="str">
        <f aca="false">IF(CD710="","",IF(CD710&lt;-27.5,"De -30 a -28",IF(CD710&lt;-25,"De -27,5 a -25,5",IF(CD710&lt;-22.5,"De -25 a -23",IF(CD710&lt;-20,"De -22,5 a -20,5",IF(CD710&lt;-17.5,"De -20 a -18",IF(CD710&lt;-15,"De -17,5 a -15,5",IF(CD710&lt;-12.5,"De -15 a -13",IF(CD710&lt;-10,"De -12,5 a -10,5",IF(CD710&lt;-7.5,"De -10 a -8",IF(CD710&lt;-5,"De -7,5 a -5,5",IF(CD710&lt;-2.5,"De -5 a -3",IF(CD710&lt;0,"De -2,5 a -0,5",IF(CD710&lt;=2,"De 0 a 2",IF(CD710&lt;=4.5,"De 2,5 a 4,5",IF(CD710&lt;=7,"De 5 a 7",IF(CD710&lt;=9.5,"De 7,5 a 9,5",IF(CD710&lt;=12,"De 10 a 12",IF(CD710&lt;=14.5,"De 12,5 a 14,5",IF(CD710&lt;=17,"De 15 a 17",IF(CD710&lt;=19.5,"De 17,5 a 19,5",IF(CD710&lt;=22,"De 20 a 22",IF(CD710&lt;=24.5,"De 22,5 a 24,5",IF(CD710&lt;=27,"De 25 a 27","De 27,5 a 30"))))))))))))))))))))))))</f>
        <v>De -22,5 a -20,5</v>
      </c>
      <c r="CF710" s="12" t="n">
        <f aca="false">IF(CD710="","",IF(CD710&lt;-27.5,1,IF(CD710&lt;-25,2,IF(CD710&lt;-22.5,3,IF(CD710&lt;-20,4,IF(CD710&lt;-17.5,5,IF(CD710&lt;-15,6,IF(CD710&lt;-12.5,7,IF(CD710&lt;-10,8,IF(CD710&lt;-7.5,9,IF(CD710&lt;-5,10,IF(CD710&lt;-2.5,11,IF(CD710&lt;0,12,IF(CD710&lt;2.5,13,IF(CD710&lt;5,14,IF(CD710&lt;7.5,15,IF(CD710&lt;10,16,IF(CD710&lt;12.5,17,IF(CD710&lt;15,18,IF(CD710&lt;17.5,19,IF(CD710&lt;20,20,IF(CD710&lt;22.5,21,IF(CD710&lt;25,22,IF(CD710&lt;27.5,23,24))))))))))))))))))))))))</f>
        <v>4</v>
      </c>
      <c r="CG710" s="9" t="n">
        <v>-3</v>
      </c>
      <c r="CH710" s="10" t="str">
        <f aca="false">IF(CG710="","",IF(AND(CG710&gt;=-10,CG710&lt;=-9.5),"-10 a -9,5",IF(AND(CG710&gt;-9.5,CG710&lt;=-8.5),"-9 a -8,5",IF(AND(CG710&gt;-8.5,CG710&lt;=-7.5),"-8 a -7,5",IF(AND(CG710&gt;-7.5,CG710&lt;=-6.5),"-7 a -6,5",IF(AND(CG710&gt;-6.5,CG710&lt;=-5.5),"-6 a -5,5",IF(AND(CG710&gt;-5.5,CG710&lt;=-4.5),"-5 a -4,5",IF(AND(CG710&gt;-4.5,CG710&lt;=-3.5),"-4 a -3,5",IF(AND(CG710&gt;-3.5,CG710&lt;=-2.5),"-3 a -2,5",IF(CG710=-2.25,"-2,25",IF(AND(CG710&gt;-2.5,CG710&lt;=-1.5),"-2 a -1,5",IF(AND(CG710&gt;-1.5,CG710&lt;=-0.5),"-1 a -0,5",IF(AND(CG710&gt;-0.5,CG710&lt;=0.5),"0 a 0,5",IF(AND(CG710&gt;0.5,CG710&lt;=1.5),"1 a 1,5",IF(AND(CG710&gt;1.5,CG710&lt;=2.5),"2 a 2,5",IF(AND(CG710&gt;2.5,CG710&lt;=3.5),"3 a 3,5",IF(AND(CG710&gt;3.5,CG710&lt;=4.5),"4 a 4,5",IF(AND(CG710&gt;4.5,CG710&lt;=5.5),"5 a 5,5",IF(AND(CG710&gt;5.5,CG710&lt;=6.5),"6 a 6,5",IF(AND(CG710&gt;6.5,CG710&lt;=7.5),"7 a 7,5",IF(AND(CG710&gt;7.5,CG710&lt;=8.5),"8 a 8,5",IF(AND(CG710&gt;8.5,CG710&lt;=9.5),"9 a 9,5",IF(CG710&gt;=10,"10","Fuera de rango")))))))))))))))))))))))</f>
        <v>-3 a -2,5</v>
      </c>
      <c r="CI710" s="11" t="n">
        <f aca="false">IF(CG710="","",IF(CG710=-2.25,"NORMA",IF(CG710&lt;=-9.5,1,IF(CG710&lt;=-8.5,2,IF(CG710&lt;=-7.5,3,IF(CG710&lt;=-6.5,4,IF(CG710&lt;=-5.5,5,IF(CG710&lt;=-4.5,6,IF(CG710&lt;=-3.5,7,IF(CG710&lt;=-2.5,8,IF(CG710&lt;=-1.5,9,IF(CG710&lt;=-0.5,10,IF(CG710&lt;=0.5,11,IF(CG710&lt;=1.5,12,IF(CG710&lt;=2.5,13,IF(CG710&lt;=3.5,14,IF(CG710&lt;=4.5,15,IF(CG710&lt;=5.5,16,IF(CG710&lt;=6.5,17,IF(CG710&lt;=7.5,18,IF(CG710&lt;=8.5,19,IF(CG710&lt;=9.5,20,IF(CG710=10,21,"Fuera de rango")))))))))))))))))))))))</f>
        <v>8</v>
      </c>
      <c r="CJ710" s="9" t="n">
        <v>3.25</v>
      </c>
      <c r="CK710" s="10" t="str">
        <f aca="false">IF(CJ710="","",IF(AND(CJ710&gt;=-6,CJ710&lt;=-5.5),"-6 a -5,5",IF(AND(CJ710&gt;-5.5,CJ710&lt;=-4.5),"-5 a -4,5",IF(AND(CJ710&gt;-4.5,CJ710&lt;=-3.5),"-4 a -3,5",IF(AND(CJ710&gt;-3.5,CJ710&lt;=-2.5),"-3 a -2,5",IF(AND(CJ710&gt;-2.5,CJ710&lt;=-1.5),"-2 a -1,5",IF(AND(CJ710&gt;-1.5,CJ710&lt;=-0.5),"-1 a -0,5",IF(AND(CJ710&gt;-0.5,CJ710&lt;=0.5),"0 a 0,5",IF(AND(CJ710&gt;0.5,CJ710&lt;=1.5),"1 a 1,5",IF(AND(CJ710&gt;1.5,CJ710&lt;2.5),"2",IF(AND(CJ710&gt;=2.5,CJ710&lt;=3),"2,5 a 3",IF(AND(CJ710&gt;3,CJ710&lt;=4),"3,5 a 4",IF(AND(CJ710&gt;4,CJ710&lt;=5),"4,5 a 5",IF(AND(CJ710&gt;5,CJ710&lt;=6),"5,5 a 6",IF(AND(CJ710&gt;6,CJ710&lt;=7),"6,5 a 7",IF(AND(CJ710&gt;7,CJ710&lt;=8),"7,5 a 8",IF(AND(CJ710&gt;8,CJ710&lt;=9.5),"8,5 a 9,5",IF(CJ710=10,"10","Fuera de rango"))))))))))))))))))</f>
        <v>3,5 a 4</v>
      </c>
      <c r="CL710" s="11" t="n">
        <f aca="false">IF(CK710="","",IF(OR(CK710="-6 a -5,5",CK710="-6 - -5,5"),1,IF(OR(CK710="-5 a -4,5",CK710="-5 - -4,5"),2,IF(OR(CK710="-4 a -3,5",CK710="-4 - -3,5"),3,IF(OR(CK710="-3 a -2,5",CK710="-3 - -2,5"),4,IF(OR(CK710="-2 a -1,5",CK710="-2 - -1,5"),5,IF(OR(CK710="-1 a -0,5",CK710="-1 - -0,5"),6,IF(OR(CK710="0 a 0,5",CK710="0 - 0,5"),7,IF(OR(CK710="1 a 1,5",CK710="1 - 1,5"),8,IF(CK710="2","NORMA",IF(OR(CK710="2,5 a 3",CK710="2,5 - 3"),9,IF(OR(CK710="3,5 a 4",CK710="3,5 - 4"),10,IF(OR(CK710="4,5 a 5",CK710="4,5 - 5"),11,IF(OR(CK710="5,5 a 6",CK710="5,5 - 6"),12,IF(OR(CK710="6,5 a 7",CK710="6,5 - 7"),13,IF(OR(CK710="7,5 a 8",CK710="7,5 - 8"),14,IF(OR(CK710="8,5 a 9",CK710="8,5 - 9,5",CK710="9 a 9,5"),15,IF(CK710="10",15,IF(OR(CK710="0,5 a 1",CK710="0,5 - 1"),7,"Fuera de rango")))))))))))))))))))</f>
        <v>10</v>
      </c>
      <c r="CO710" s="10" t="str">
        <f aca="false">IF(CM710&gt;0,"EME"," ")</f>
        <v> </v>
      </c>
      <c r="CQ710" s="10" t="str">
        <f aca="false">IF(CP710&gt;0,"0", " ")</f>
        <v> </v>
      </c>
      <c r="CR710" s="10" t="str">
        <f aca="false">IF(CP710&gt;0,"EME"," ")</f>
        <v> </v>
      </c>
      <c r="CS710" s="9" t="n">
        <v>0</v>
      </c>
      <c r="CV710" s="9" t="n">
        <v>0</v>
      </c>
      <c r="CY710" s="9" t="n">
        <v>-1.25</v>
      </c>
      <c r="DB710" s="9" t="n">
        <v>-1.5</v>
      </c>
      <c r="DC710" s="11" t="str">
        <f aca="false">IF(DB710&lt;0,"2"," ")</f>
        <v>2</v>
      </c>
      <c r="DD710" s="11" t="str">
        <f aca="false">IF(DB710&lt;0,"MIO"," ")</f>
        <v>MIO</v>
      </c>
      <c r="DE710" s="9" t="n">
        <v>0</v>
      </c>
      <c r="DF710" s="10" t="str">
        <f aca="false">IF(DE710&lt;0,"3"," ")</f>
        <v> </v>
      </c>
      <c r="DG710" s="10" t="str">
        <f aca="false">IF(DE710&lt;0,"AST"," ")</f>
        <v> </v>
      </c>
      <c r="DH710" s="9" t="n">
        <v>0</v>
      </c>
      <c r="DI710" s="10" t="str">
        <f aca="false">IF(DH710&lt;0,"3"," ")</f>
        <v> </v>
      </c>
      <c r="DJ710" s="10" t="str">
        <f aca="false">IF(DH710&lt;0,"AST"," ")</f>
        <v> </v>
      </c>
      <c r="DK710" s="9" t="n">
        <v>0</v>
      </c>
      <c r="DL710" s="10" t="str">
        <f aca="false">IF(DK710&gt;0,"4"," ")</f>
        <v> </v>
      </c>
      <c r="DM710" s="10" t="str">
        <f aca="false">IF(DK710&gt;0,"PRE"," ")</f>
        <v> </v>
      </c>
      <c r="DN710" s="9" t="n">
        <v>0</v>
      </c>
      <c r="DO710" s="10" t="str">
        <f aca="false">IF(DN710&gt;0,"4"," ")</f>
        <v> </v>
      </c>
      <c r="DP710" s="10" t="str">
        <f aca="false">IF(DN710&gt;0,"PRE"," ")</f>
        <v> </v>
      </c>
      <c r="DS710" s="12" t="str">
        <f aca="false">CONCATENATE(CO710,CU710,DA710,DG710,DM710)</f>
        <v>   </v>
      </c>
      <c r="DT710" s="10" t="e">
        <f aca="false" t="array" ref="DT710">_xlfn.IFS(DS710="EME    ","0", DS710=" HIP   ","1", DS710="  MIO  ","2", DS710="   AST ","3", DS710="    PRE","4", DS710="EME   PRE","5", DS710=" HIP  PRE","6", DS710=" HIP AST ","7", DS710="  MIO PRE","8", DS710="  MIOAST ","9", DS710="   ASTPRE","10",DS710=" HIP ASTPRE","11", DS710="  MIOASTPRE","12", DS710="     ","0")</f>
        <v>#N/A</v>
      </c>
      <c r="DV710" s="1" t="e">
        <f aca="false" t="array" ref="DV710">_xlfn.IFS(DU710="SI","2", DU710="NO","1")</f>
        <v>#N/A</v>
      </c>
      <c r="DX710" s="11" t="str">
        <f aca="false">IF(DW710=0,"1","2")</f>
        <v>1</v>
      </c>
      <c r="DY710" s="11" t="str">
        <f aca="false" t="array" ref="DY710">_xlfn.IFS(DW710=0,"0", DW710=0.25, "1", DW710=0.5,"2", DW710=0.75,"3", DW710=1,"4",DW710=1.25,"5", DW710=1.5,"6", DW710=1.75,"7", DW710=2,"8")</f>
        <v>0</v>
      </c>
      <c r="EA710" s="11" t="str">
        <f aca="false">IF(DZ710=0,"1","2")</f>
        <v>1</v>
      </c>
      <c r="EB710" s="11" t="str">
        <f aca="false" t="array" ref="EB710">_xlfn.IFS(DZ710=0,"0", DZ710=0.25, "1", DZ710=0.5,"2", DZ710=0.75,"3", DZ710=1,"4",DZ710=1.25,"5", DZ710=1.5,"6", DZ710=1.75,"7", DZ710=2,"8")</f>
        <v>0</v>
      </c>
      <c r="ED710" s="10" t="str">
        <f aca="false">IF(EC710=0,"1","2")</f>
        <v>1</v>
      </c>
      <c r="EE710" s="11" t="str">
        <f aca="false" t="array" ref="EE710">_xlfn.IFS(EC710=0,"0", EC710=-0.25, "1", EC710=-0.5,"2", EC710=-0.75,"3", EC710=-1,"4",EC710=-1.25,"5", EC710=-1.5,"6", EC710=-1.75,"7", EC710=-2,"8", EC710=-2.25,"9",EC710=-2.5,"10", EC710=-2.75,"11", EC710=-3,"12", EC710=-3.25,"13", EC710=-3.5,"14", EC710=-3.75,"15",EC710=-4,"16")</f>
        <v>0</v>
      </c>
      <c r="EG710" s="10" t="str">
        <f aca="false">IF(EF710=0,"1","2")</f>
        <v>1</v>
      </c>
      <c r="EH710" s="11" t="str">
        <f aca="false" t="array" ref="EH710">_xlfn.IFS(EF710=0,"0", EF710=-0.25, "1", EF710=-0.5,"2", EF710=-0.75,"3", EF710=-1,"4",EF710=-1.25,"5", EF710=-1.5,"6", EF710=-1.75,"7", EF710=-2,"8", EF710=-2.25,"9",EF710=-2.5,"10", EF710=-2.75,"11", EF710=-3,"12", EF710=-3.25,"13", EF710=-3.5,"14", EF710=-3.75,"15",EF710=-4,"16")</f>
        <v>0</v>
      </c>
      <c r="EJ710" s="11" t="str">
        <f aca="false">IF(EI710=0,"1","2")</f>
        <v>1</v>
      </c>
      <c r="EK710" s="11" t="str">
        <f aca="false" t="array" ref="EK710">_xlfn.IFS(EI710=0,"0", EI710=-0.25, "1", EI710=-0.5,"2", EI710=-0.75,"3", EI710=-1,"4",EI710=-1.25,"5", EI710=-1.5,"6", EI710=-1.75,"7", EI710=-2,"8", EI710=-2.25,"9", EI710=-2.25,"9",EI710=-2.5,"10", EI710=-2.75,"11", EI710=-3,"12", EI710=-3.25,"13", EI710=-3.5,"14", EI710=-3.75,"15",EI710=-4,"16", EI710=0.25, "17", EI710=0.5, "18")</f>
        <v>0</v>
      </c>
      <c r="EM710" s="11" t="str">
        <f aca="false">IF(EL710=0,"1","2")</f>
        <v>1</v>
      </c>
      <c r="EN710" s="11" t="str">
        <f aca="false" t="array" ref="EN710">_xlfn.IFS(EL710=0.25,"17",EL710=0.5,"18", EL710=0,"0", EL710=-0.25, "1", EL710=-0.5,"2", EL710=-0.75,"3", EL710=-1,"4",EL710=-1.25,"5", EL710=-1.5,"6", EL710=-1.75,"7", EL710=-2,"8",EL710= -2.25,"9",EL710=-2.5,"10",EL710= -2.75,"11",EL710= -3,"12",EL710= -3.25,"13",EL710= -3.5,"14",EL710= -3.75,"15",EL710=-4,"16")</f>
        <v>0</v>
      </c>
      <c r="EP710" s="11" t="str">
        <f aca="false">IF(EO710=0,"1","2")</f>
        <v>1</v>
      </c>
      <c r="EQ710" s="11" t="str">
        <f aca="false" t="array" ref="EQ710">_xlfn.IFS(EO710=0,"0", EO710=0.25, "1", EO710=0.5,"2", EO710=0.75,"3", EO710=1,"4",EO710=1.25,"5", EO710=1.5,"6", EO710=1.75,"7", EO710=2,"8", EO710=2.25,"9", EO710=2.25,"9",EO710=2.5,"10", EO710=2.75,"11", EO710=3,"12", EO710=3.25,"13", EO710=3.5,"14", EO710=3.75,"15",EO710=4,"16", EO710=-0.25, "17", bq=-0.5, "18")</f>
        <v>0</v>
      </c>
      <c r="ES710" s="11" t="str">
        <f aca="false">IF(ER710=0,"1","2")</f>
        <v>1</v>
      </c>
      <c r="ET710" s="11" t="str">
        <f aca="false" t="array" ref="ET710">_xlfn.IFS(ER710=0,"0", ER710=0.25, "1", ER710=0.5,"2", ER710=0.75,"3", ER710=1,"4",ER710=1.25,"5", ER710=1.5,"6", ER710=1.75,"7", ER710=2,"8", ER710=2.25,"9", ER710=2.25,"9",ER710=2.5,"10", ER710=2.75,"11", ER710=3,"12", ER710=3.25,"13", ER710=3.5,"14", ER710=3.75,"15",ER710=4,"16", ER710=-0.25, "17", bq=-0.5, "18")</f>
        <v>0</v>
      </c>
      <c r="EV710" s="14" t="e">
        <f aca="false">VLOOKUP(EU710,LEYENDA!$G$2:$H$8,2,TRUE())</f>
        <v>#N/A</v>
      </c>
      <c r="EW710" s="14" t="e">
        <f aca="false" t="array" ref="EW710">_xlfn.IFS(EV710="0-5","1", EV710="6-12","2", EV710="13-18","3", EV710="19-24","4", EV710="25-36","5", EV710="37-48","6", EV710="49-60","7")</f>
        <v>#N/A</v>
      </c>
    </row>
    <row r="711" customFormat="false" ht="13.5" hidden="false" customHeight="false" outlineLevel="0" collapsed="false">
      <c r="A711" s="1" t="n">
        <v>279</v>
      </c>
      <c r="B711" s="2" t="n">
        <v>3</v>
      </c>
      <c r="C711" s="33" t="n">
        <v>46100</v>
      </c>
      <c r="E711" s="5" t="str">
        <f aca="false">VLOOKUP(A711,'286'!$A$3:$J$6279,10,FALSE())</f>
        <v>VALLEJO CÁCERES, CRISTINA</v>
      </c>
      <c r="F711" s="4" t="str">
        <f aca="false">VLOOKUP(A711,'286'!$A$3:$I$1768,3,FALSE())</f>
        <v>VACACRIS</v>
      </c>
      <c r="G711" s="6" t="n">
        <f aca="false">VLOOKUP(A711,'286'!$A$3:$I$1768,4,FALSE())</f>
        <v>39217</v>
      </c>
      <c r="H711" s="7" t="n">
        <f aca="false">YEAR(C711)-YEAR(G711)</f>
        <v>19</v>
      </c>
      <c r="I711" s="1" t="str">
        <f aca="false">VLOOKUP(H711,LEYENDA!$C$2:$D$6,2,TRUE())</f>
        <v>13-24</v>
      </c>
      <c r="J711" s="5" t="str">
        <f aca="false">VLOOKUP(A711,'286'!$A$3:$I$1768,7,FALSE())</f>
        <v>M</v>
      </c>
      <c r="K711" s="8" t="n">
        <f aca="false">VLOOKUP(A711,'286'!$A$3:$I$1768,2,FALSE())</f>
        <v>0</v>
      </c>
      <c r="L711" s="4" t="str">
        <f aca="false">VLOOKUP(A711,'286'!$A$3:$I$1768,8,FALSE())</f>
        <v>D</v>
      </c>
      <c r="M711" s="4" t="str">
        <f aca="false">VLOOKUP(A711,'286'!$A$3:$I$1768,9,FALSE())</f>
        <v>D</v>
      </c>
      <c r="N711" s="8" t="str">
        <f aca="false">IF(R711=O711, "MISMA","CONTRARIA")</f>
        <v>MISMA</v>
      </c>
      <c r="O711" s="8" t="str">
        <f aca="false" t="array" ref="O711">_xlfn.IFS(L711="D","1", L711="I","2")</f>
        <v>1</v>
      </c>
      <c r="P711" s="8" t="e">
        <f aca="false" t="array" ref="P711">_xlfn.IFS(K711="OD","1", K711="OI","2")</f>
        <v>#N/A</v>
      </c>
      <c r="Q711" s="1" t="str">
        <f aca="false" t="array" ref="Q711">_xlfn.IFS(J711="M","1", J711="H","2")</f>
        <v>1</v>
      </c>
      <c r="R711" s="8" t="str">
        <f aca="false" t="array" ref="R711">_xlfn.IFS(M711="D","1", M711="I","2")</f>
        <v>1</v>
      </c>
      <c r="S711" s="1" t="str">
        <f aca="false" t="array" ref="S711">_xlfn.IFS(N711="CONTRARIA", "1",N711= "MISMA","2")</f>
        <v>2</v>
      </c>
      <c r="T711" s="1" t="str">
        <f aca="false" t="array" ref="T711">_xlfn.IFS(I711="0-12","1", I711="13-24","2", I711="25-40","3", I711="41-60","4", I711="61-100","5")</f>
        <v>2</v>
      </c>
      <c r="U711" s="9" t="n">
        <v>-1</v>
      </c>
      <c r="V711" s="10" t="str">
        <f aca="false">IF(U711="","",IF(AND(U711&gt;=-9,U711&lt;=-6.5),"-9 a -6,5",IF(AND(U711&gt;=-6,U711&lt;=-3.5),"-6 a -3,5",IF(AND(U711&gt;=-3,U711&lt;=-1),"-3 a -1",IF(U711=-0.5,"-0,5",IF(AND(U711&gt;=0,U711&lt;=2.5),"0 a 2,5",IF(AND(U711&gt;=3,U711&lt;=5.5),"3 a 5,5",IF(AND(U711&gt;=6,U711&lt;=8.5),"6 a 8,5",IF(AND(U711&gt;=9,U711&lt;=20),"9 a 20","Fuera de rango")))))))))</f>
        <v>-3 a -1</v>
      </c>
      <c r="W711" s="11" t="n">
        <f aca="false">IF(V711="","",IF(V711="-9 a -6,5",2,IF(V711="-6 a -3,5",3,IF(V711="-3 a -1",4,IF(V711="-0,5","NORMA",IF(V711="0 a 2,5",5,IF(V711="3 a 5,5",6,IF(V711="6 a 8,5",7,IF(V711="9 a 20",8,"Fuera de rango")))))))))</f>
        <v>4</v>
      </c>
      <c r="X711" s="9" t="n">
        <v>21</v>
      </c>
      <c r="Y711" s="11" t="str">
        <f aca="false">IF(X711="","",IF(AND(X711&gt;=0,X711&lt;=4),"0 a 4",IF(AND(X711&gt;=4.5,X711&lt;=8.5),"4,5 a 8,5",IF(X711=9,"9",IF(AND(X711&gt;=9.5,X711&lt;=13),"9,5 a 13",IF(AND(X711&gt;=13.5,X711&lt;=20),"13,5 a 20",IF(AND(X711&gt;=20.5,X711&lt;=35),"20,5 a 35","Fuera de rango")))))))</f>
        <v>20,5 a 35</v>
      </c>
      <c r="Z711" s="11" t="n">
        <f aca="false">IF(Y711="","",IF(Y711="0 a 4",1,IF(Y711="4,5 a 8,5",2,IF(Y711="9","NORMA",IF(Y711="9,5 a 13",3,IF(Y711="13,5 a 20",4,IF(Y711="20,5 a 35",5,"Fuera de rango")))))))</f>
        <v>5</v>
      </c>
      <c r="AA711" s="9" t="n">
        <v>28</v>
      </c>
      <c r="AB711" s="10" t="str">
        <f aca="false">IF(AA711="","",IF(AND(AA711&gt;=0,AA711&lt;=9),"0 a 9",IF(AND(AA711&gt;=9.5,AA711&lt;=18.5),"9,5 a 18,5",IF(AA711=19,"19",IF(AND(AA711&gt;=19.5,AA711&lt;=28),"19,5 a 28",IF(AND(AA711&gt;=28.5,AA711&lt;=40),"28,5 a 40","Fuera de rango"))))))</f>
        <v>19,5 a 28</v>
      </c>
      <c r="AC711" s="11" t="n">
        <f aca="false" t="array" ref="AC711">_xlfn.IFS(AB711="","",AB711="0 a 9",1,AB711="9,5 a 18,5",2,AB711="19","NORMA",AB711="19,5 a 28",3,AB711="28,5 a 40",4,TRUE(),"Fuera de rango")</f>
        <v>3</v>
      </c>
      <c r="AD711" s="9" t="n">
        <v>18</v>
      </c>
      <c r="AE711" s="10" t="str">
        <f aca="false">IF(AD711="","",IF(AND(AD711&gt;=-10,AD711&lt;=0),"De -10 a 0",IF(AND(AD711&gt;=0.5,AD711&lt;=9.5),"0,5 a 9,5",IF(AD711=10,"10",IF(AND(AD711&gt;=10.5,AD711&lt;=20),"10,5 a 20",IF(AND(AD711&gt;=20.5,AD711&lt;=40),"20,5 a 40","Fuera de rango"))))))</f>
        <v>10,5 a 20</v>
      </c>
      <c r="AF711" s="12" t="n">
        <f aca="false">IF(AD711="","",IF(AND(AD711&gt;=-10,AD711&lt;=0),1,IF(AND(AD711&gt;=0.5,AD711&lt;=9.5),2,IF(AD711=10,"NORMA",IF(AND(AD711&gt;=10.5,AD711&lt;=20),3,IF(AND(AD711&gt;=20.5,AD711&lt;=40),4,""))))))</f>
        <v>3</v>
      </c>
      <c r="AG711" s="9" t="n">
        <v>10</v>
      </c>
      <c r="AH711" s="10" t="str">
        <f aca="false">IF(AG711="","",IF(AND(AG711&gt;=0,AG711&lt;=4),"0 a 4",IF(AND(AG711&gt;=4.5,AG711&lt;=8.5),"4,5 a 8,5",IF(AG711=9,"9",IF(AND(AG711&gt;=9.5,AG711&lt;=13),"9,5 a 13",IF(AND(AG711&gt;=13.5,AG711&lt;=25),"13,5 a 25","Fuera de rango"))))))</f>
        <v>9,5 a 13</v>
      </c>
      <c r="AI711" s="10" t="n">
        <f aca="false">IF(AH711="","",IF(AH711="0 a 4",1,IF(AH711="4,5 a 8,5",2,IF(AH711="9","NORMA",IF(AH711="9,5 a 13",3,IF(AH711="13,5 a 25",4,""))))))</f>
        <v>3</v>
      </c>
      <c r="AJ711" s="9" t="n">
        <v>7</v>
      </c>
      <c r="AK711" s="10" t="str">
        <f aca="false">IF(AJ711="","",IF(AND(AJ711&gt;=-15,AJ711&lt;=-10.5),"-15 a -10,5",IF(AND(AJ711&gt;=-10,AJ711&lt;=-4),"-10 a -4",IF(AND(AJ711&gt;=-4.5,AJ711&lt;=0),"-4,5 a 0",IF(AND(AJ711&gt;=0.5,AJ711&lt;=4.5),"0,5 a 4,5",IF(AJ711=5,"5",IF(AND(AJ711&gt;=5.5,AJ711&lt;=10),"5,5 a 10",IF(AND(AJ711&gt;=10.5,AJ711&lt;=20),"10,5 a 20","Fuera de rango"))))))))</f>
        <v>5,5 a 10</v>
      </c>
      <c r="AL711" s="11" t="n">
        <f aca="false">IF(AK711="","",IF(AK711="-15 a -10,5",1,IF(AK711="-10 a -4",2,IF(AK711="-4,5 a 0",3,IF(AK711="0,5 a 4,5",4,IF(AK711="5","NORMA",IF(AK711="5,5 a 10",5,IF(AK711="10,5 a 20",6,"Error"))))))))</f>
        <v>5</v>
      </c>
      <c r="AM711" s="9" t="n">
        <v>0</v>
      </c>
      <c r="AN711" s="10" t="str">
        <f aca="false">IF(AM711="","",IF(AND(AM711&gt;=-7.5,AM711&lt;=-5.5),"-7,5 a -5,5",IF(AND(AM711&gt;=-5,AM711&lt;=-3),"-5 a -3",IF(AND(AM711&gt;=-2.5,AM711&lt;=-0.5),"-2,5 a -0,5",IF(AM711=0,"0,00",IF(AND(AM711&gt;=0.5,AM711&lt;=2.5),"0,5 a 2,5",IF(AND(AM711&gt;=3,AM711&lt;=5),"3 a 5",IF(AND(AM711&gt;=5.5,AM711&lt;=7.5),"5,5 a 7,5",IF(AND(AM711&gt;=8,AM711&lt;=10),"8 a 10","Fuera de rango")))))))))</f>
        <v>0,00</v>
      </c>
      <c r="AO711" s="11" t="str">
        <f aca="false">IF(AN711="","",IF(AN711="-7,5 a -5,5",1,IF(AN711="-5 a -3",2,IF(AN711="-2,5 a -0,5",3,IF(AN711="0,00","NORMA",IF(AN711="0,5 a 2,5",4,IF(AN711="3 a 5",5,IF(AN711="5,5 a 7,5",6,IF(AN711="8 a 10",7,"Error")))))))))</f>
        <v>NORMA</v>
      </c>
      <c r="AP711" s="9" t="n">
        <v>-9</v>
      </c>
      <c r="AQ711" s="10" t="str">
        <f aca="false">IF(AP711="","",IF(AND(AP711&gt;=-20,AP711&lt;=-9.5),"-20 a -9,5",IF(AND(AP711&gt;=-9,AP711&lt;=-6.5),"-9 a -6,5",IF(AP711=-6,"-6",IF(AND(AP711&gt;=-5.5,AP711&lt;=-3),"-5,5 a -3",IF(AND(AP711&gt;=-2.5,AP711&lt;=0),"-2,5 a 0",IF(AND(AP711&gt;=0.5,AP711&lt;=3),"0,5 a 3",IF(AND(AP711&gt;=3.5,AP711&lt;=6),"3,5 a 6",IF(AND(AP711&gt;=6.5,AP711&lt;=9),"6,5 a 9",IF(AND(AP711&gt;=9.5,AP711&lt;=20),"9,5 a 20","Fuera de rango"))))))))))</f>
        <v>-9 a -6,5</v>
      </c>
      <c r="AR711" s="11" t="n">
        <f aca="false">IF(AQ711="","",IF(AQ711="-20 a -9,5",1,IF(AQ711="-9 a -6,5",2,IF(AQ711="-6","NORMA",IF(AQ711="-5,5 a -3",3,IF(AQ711="-2,5 a 0",4,IF(AQ711="0,5 a 3",5,IF(AQ711="3,5 a 6",6,IF(AQ711="6,5 a 9",7,IF(AQ711="9,5 a 20",8,""))))))))))</f>
        <v>2</v>
      </c>
      <c r="AS711" s="9" t="n">
        <v>7</v>
      </c>
      <c r="AT711" s="10" t="str">
        <f aca="false">IF(AS711="","",IF(AND(AS711&gt;=-16,AS711&lt;=-14),"-16 a -14",IF(AND(AS711&gt;=-13.5,AS711&lt;=-11.5),"-13,5 a -11,5",IF(AND(AS711&gt;=-11,AS711&lt;=-9),"-11 a -9",IF(AND(AS711&gt;=-8.5,AS711&lt;=-6.5),"-8,5 a -6,5",IF(AND(AS711&gt;=-6,AS711&lt;=-4),"-6 a -4",IF(AND(AS711&gt;=-3.5,AS711&lt;=-1.5),"-3,5 a -1,5",IF(AND(AS711&gt;=-1,AS711&lt;=1),"-1 a 1",IF(AND(AS711&gt;=1.5,AS711&lt;=3.5),"1,5 a 3,5",IF(AND(AS711&gt;=4,AS711&lt;=6),"4 a 6",IF(AND(AS711&gt;=6.5,AS711&lt;=8.5),"6,5 a 8,5",IF(AND(AS711&gt;=9,AS711&lt;=11),"9 a 11",IF(AND(AS711&gt;=11.5,AS711&lt;=13.5),"11,5 a 13,5",IF(AND(AS711&gt;=14,AS711&lt;=16),"14 a 16",IF(AND(AS711&gt;=16.5,AS711&lt;=18.5),"16,5 a 18,5",IF(AND(AS711&gt;=19,AS711&lt;=21),"19 a 21","Fuera de rango"))))))))))))))))</f>
        <v>6,5 a 8,5</v>
      </c>
      <c r="AU711" s="11" t="n">
        <f aca="false" t="array" ref="AU711">IF(AT711="","",_xlfn.IFS(AT711="-16 a -14",1,AT711="-13,5 a -11,5",2,AT711="-11 a -9",3,AT711="-8,5 a -6,5",4,AT711="-6 a -4",5,AT711="-3,5 a -1,5",6,AT711="-1 a 1",7,AT711="1,5 a 3,5",8,AT711="4 a 6","NORMA",AT711="6,5 a 8,5",9,AT711="9 a 11",10,AT711="11,5 a 13,5",11,AT711="14 a 16",12,AT711="16,5 a 18,5",13,AT711="19 a 21",14,TRUE(),""))</f>
        <v>9</v>
      </c>
      <c r="AV711" s="9" t="n">
        <v>1.5</v>
      </c>
      <c r="AW711" s="10" t="str">
        <f aca="false">IF(AV711="","",IF(AND(AV711&gt;=-1,AV711&lt;=-0.5),"-1 a -0,5",IF(AND(AV711&gt;-0.5,AV711&lt;=0),"De -0,5 a 0",IF(AND(AV711&gt;=0.25,AV711&lt;=0.75),"0,25 a 0,75",IF(AND(AV711&gt;=1,AV711&lt;=1.5),"1 a 1,5",IF(AND(AV711&gt;=1.75,AV711&lt;=2.25),"1,75 a 2,25",IF(AND(AV711&gt;=2.5,AV711&lt;=3),"2,5 a 3",IF(AND(AV711&gt;=3.25,AV711&lt;=3.75),"3,25 a 3,75","Fuera de rango"))))))))</f>
        <v>1 a 1,5</v>
      </c>
      <c r="AX711" s="10" t="n">
        <f aca="false">IF(AW711="","",IF(OR(AW711="-1 a -0,5",AW711="-1 a -0.5"),1,IF(OR(AW711="De -0,5 a 0",AW711="-0,5 a 0",AW711="De -0.5 a 0"),2,IF(OR(AW711="0,25 a 0,75",AW711="0.25 a 0.75"),"NORMA",IF(OR(AW711="1 a 1,5",AW711="1 a 1.5"),3,IF(OR(AW711="1,75 a 2,25",AW711="1.75 a 2.25"),4,IF(OR(AW711="2,5 a 3",AW711="2.5 a 3"),5,IF(OR(AW711="3,25 a 3,75",AW711="3.25 a 3.75"),6,""))))))))</f>
        <v>3</v>
      </c>
      <c r="AY711" s="9" t="n">
        <v>-8</v>
      </c>
      <c r="AZ711" s="10" t="str">
        <f aca="false">IF(AY711="","",IF(AND(AY711&gt;=-20,AY711&lt;=-9.5),"-20 a -9,5",IF(AND(AY711&gt;=-9,AY711&lt;=-6.5),"-9 a -6,5",IF(AY711=-6,"-6",IF(AND(AY711&gt;=-5.5,AY711&lt;=-3),"-5,5 a -3",IF(AND(AY711&gt;=-2.5,AY711&lt;=0),"-2,5 a 0",IF(AND(AY711&gt;=0.5,AY711&lt;=3),"0,5 a 3",IF(AND(AY711&gt;=3.5,AY711&lt;=6),"3,5 a 6","Fuera de rango"))))))))</f>
        <v>-9 a -6,5</v>
      </c>
      <c r="BA711" s="11" t="n">
        <f aca="false">IF(AZ711="","",IF(AZ711="-20 a -9,5",1,IF(AZ711="-9 a -6,5",2,IF(AZ711="-6","NORMA",IF(AZ711="-5,5 a -3",3,IF(AZ711="-2,5 a 0",4,IF(AZ711="0,5 a 3",5,IF(AZ711="3,5 a 6",6,""))))))))</f>
        <v>2</v>
      </c>
      <c r="BB711" s="9" t="n">
        <v>0</v>
      </c>
      <c r="BC711" s="10" t="str">
        <f aca="false" t="array" ref="BC711">IF(BB711="","",_xlfn.IFS(AND(BB711&gt;=0,BB711&lt;=2),"0 a 2",AND(BB711&gt;=2.5,BB711&lt;=4.5),"2,5 a 4,5",AND(BB711&gt;=5,BB711&lt;=7),"5 a 7",AND(BB711&gt;=7.5,BB711&lt;=9.5),"7,5 a 9,5",AND(BB711&gt;=10,BB711&lt;=12),"10 a 12",AND(BB711&gt;=12.5,BB711&lt;=14.5),"12,5 a 14,5",BB711=15,"15",AND(BB711&gt;=15.5,BB711&lt;=17.5),"15,5 a 17,5",AND(BB711&gt;=18,BB711&lt;=20),"18 a 20",AND(BB711&gt;=20.5,BB711&lt;=22.5),"20,5 a 22,5",AND(BB711&gt;=23,BB711&lt;=25),"23 a 25",TRUE(),"Fuera de rango"))</f>
        <v>0 a 2</v>
      </c>
      <c r="BD711" s="11" t="n">
        <f aca="false" t="array" ref="BD711">IF(BC711="","",_xlfn.IFS(BC711="0 a 2",1,BC711="2,5 a 4,5",2,BC711="5 a 7",3,BC711="7,5 a 9,5",4,BC711="10 a 12",5,BC711="12,5 a 14,5",6,BC711="15","NORMA",BC711="15,5 a 17,5",7,BC711="18 a 20",8,BC711="20,5 a 22,5",9,BC711="23 a 25",10,TRUE(),"Fuera de rango"))</f>
        <v>1</v>
      </c>
      <c r="BE711" s="9" t="n">
        <v>29</v>
      </c>
      <c r="BF711" s="10" t="str">
        <f aca="false">IF(BE711="","",IF(AND(BE711&gt;=-20,BE711&lt;=-10),"-20 a -10",IF(AND(BE711&gt;=-9.5,BE711&lt;=0.5),"-9,5 a 0,5",IF(AND(BE711&gt;=1,BE711&lt;=11),"1 a 11",IF(AND(BE711&gt;=11.5,BE711&lt;=20.5),"11,5 a 20,5",IF(BE711=21,"21",IF(AND(BE711&gt;=21.5,BE711&lt;=31.5),"21,5 a 31,5",IF(AND(BE711&gt;=32,BE711&lt;=42),"32 a 42","Fuera de rango"))))))))</f>
        <v>21,5 a 31,5</v>
      </c>
      <c r="BG711" s="11" t="n">
        <f aca="false">IF(BF711="","",IF(BF711="-20 a -10",1,IF(BF711="-9,5 a 0,5",2,IF(BF711="1 a 11",3,IF(BF711="11,5 a 20,5",4,IF(BF711="21","NORMA",IF(BF711="21,5 a 31,5",5,IF(BF711="32 a 42",6,""))))))))</f>
        <v>5</v>
      </c>
      <c r="BH711" s="9" t="n">
        <v>12</v>
      </c>
      <c r="BI711" s="10" t="str">
        <f aca="false">IF(BH711="","",IF(AND(BH711&gt;=-20,BH711&lt;=-15),"-20 a -15",IF(AND(BH711&gt;=-14.5,BH711&lt;=-9.5),"-14,5 a -9,5",IF(AND(BH711&gt;=-9,BH711&lt;=-4),"-9 a -4",IF(AND(BH711&gt;=-3.5,BH711&lt;=2.5),"-3,5 a 2,5",IF(AND(BH711&gt;=3,BH711&lt;=8),"3 a 8",IF(AND(BH711&gt;=8.5,BH711&lt;=14.5),"8,5 a 14,5",IF(BH711=15,"15",IF(AND(BH711&gt;=15.5,BH711&lt;=20.5),"15,5 a 20,5",IF(AND(BH711&gt;=21,BH711&lt;=26),"21 a 26","Fuera de rango"))))))))))</f>
        <v>8,5 a 14,5</v>
      </c>
      <c r="BJ711" s="11" t="n">
        <f aca="false">IF(BI711="","",IF(BI711="-20 a -15",1,IF(BI711="-14,5 a -9,5",2,IF(BI711="-9 a -4",3,IF(BI711="-3,5 a 2,5",4,IF(BI711="3 a 8",5,IF(BI711="8,5 a 14,5",6,IF(BI711="15","NORMA",IF(BI711="15,5 a 20,5",7,IF(BI711="21 a 26",8,IF(BI711="26,5 a 31,5",9,"")))))))))))</f>
        <v>6</v>
      </c>
      <c r="BK711" s="9" t="n">
        <v>21</v>
      </c>
      <c r="BL711" s="10" t="str">
        <f aca="false">IF(BK711="","",IF(AND(BK711&gt;=0,BK711&lt;=2),"0 - 2",IF(AND(BK711&gt;=2.5,BK711&lt;=4.5),"2,5 - 4,5",IF(AND(BK711&gt;=5,BK711&lt;=7),"5 - 7",IF(AND(BK711&gt;=7.5,BK711&lt;=9.5),"7,5 - 9,5",IF(AND(BK711&gt;=10,BK711&lt;=12),"10 - 12",IF(AND(BK711&gt;=12.5,BK711&lt;=13.5),"12,5 - 13,5",IF(BK711=14,"14",IF(AND(BK711&gt;=14.5,BK711&lt;=16.5),"14,5 - 16,5",IF(AND(BK711&gt;=17,BK711&lt;=19),"17 - 19",IF(AND(BK711&gt;=19.5,BK711&lt;=21.5),"19,5 - 21,5",IF(AND(BK711&gt;=22,BK711&lt;=24),"22 - 24",IF(AND(BK711&gt;=24.5,BK711&lt;=26.5),"24,5 - 26,5",IF(AND(BK711&gt;=27,BK711&lt;=29),"27 - 29",IF(AND(BK711&gt;=29.5,BK711&lt;=30),"29,5 - 30","Fuera de rango")))))))))))))))</f>
        <v>19,5 - 21,5</v>
      </c>
      <c r="BM711" s="11" t="n">
        <f aca="false">IF(BL711="","",IF(BL711="0 - 2",1,IF(BL711="2,5 - 4,5",2,IF(BL711="5 - 7",3,IF(BL711="7,5 - 9,5",4,IF(BL711="10 - 12",5,IF(BL711="12,5 - 13,5",6,IF(BL711="14","NORMA",IF(BL711="14,5 - 16,5",7,IF(BL711="17 - 19",8,IF(BL711="19,5 - 21,5",9,IF(BL711="22 - 24",10,IF(BL711="24,5 - 26,5",11,IF(BL711="27 - 29",12,IF(BL711="29,5 - 30",13,"")))))))))))))))</f>
        <v>9</v>
      </c>
      <c r="BN711" s="9" t="n">
        <v>23</v>
      </c>
      <c r="BO711" s="11" t="str">
        <f aca="false">IF(BN711="","",IF(AND(BN711&gt;=-20,BN711&lt;=-10),"-20 a -10",IF(AND(BN711&gt;=-9.5,BN711&lt;=0.5),"-9,5 a 0,5",IF(AND(BN711&gt;=1,BN711&lt;=11),"1 a 11",IF(AND(BN711&gt;=11.5,BN711&lt;=21.5),"11,5 a 21,5",IF(BN711=22,"22",IF(AND(BN711&gt;=22.5,BN711&lt;=32.5),"22,5 a 32,5",IF(AND(BN711&gt;=33,BN711&lt;=43),"33 a 43","Fuera de rango"))))))))</f>
        <v>22,5 a 32,5</v>
      </c>
      <c r="BP711" s="11" t="n">
        <f aca="false">IF(BO711="","",IF(BO711="-20 a -10",1,IF(BO711="-9,5 a 0,5",2,IF(BO711="1 a 11",3,IF(BO711="11,5 a 21,5",4,IF(BO711="22","NORMA",IF(BO711="22,5 a 32,5",5,IF(BO711="33 a 43",6,""))))))))</f>
        <v>5</v>
      </c>
      <c r="BQ711" s="9" t="n">
        <v>13</v>
      </c>
      <c r="BR711" s="10" t="str">
        <f aca="false">IF(BQ711="","",IF(AND(BQ711&gt;=-20,BQ711&lt;=-15),"-20 a -15",IF(AND(BQ711&gt;=-14.5,BQ711&lt;=-9.5),"-14,5 a -9,5",IF(AND(BQ711&gt;=-9,BQ711&lt;=-4),"-9 a -4",IF(AND(BQ711&gt;=-3.5,BQ711&lt;=2.5),"-3,5 a 2,5",IF(AND(BQ711&gt;=3,BQ711&lt;=8),"3 a 8",IF(AND(BQ711&gt;=8.5,BQ711&lt;=13.5),"8,5 a 13,5",IF(AND(BQ711&gt;=14,BQ711&lt;=17.5),"14 a 17,5",IF(BQ711=18,"18",IF(AND(BQ711&gt;=18.5,BQ711&lt;=23.5),"18,5 a 23,5",IF(AND(BQ711&gt;=24,BQ711&lt;=29),"24 a 29",IF(AND(BQ711&gt;=29.5,BQ711&lt;=34.5),"29,5 a 34,5",IF(AND(BQ711&gt;=35,BQ711&lt;=40),"35 a 40","Fuera de rango")))))))))))))</f>
        <v>8,5 a 13,5</v>
      </c>
      <c r="BS711" s="11" t="n">
        <f aca="false">IF(BR711="","",IF(BR711="-20 a -15",1,IF(BR711="-14,5 a -9,5",2,IF(BR711="-9 a -4",3,IF(BR711="-3,5 a 2,5",4,IF(BR711="3 a 8",5,IF(BR711="8,5 a 13,5",6,IF(BR711="14 a 17,5",7,IF(BR711="18","NORMA",IF(BR711="18,5 a 23,5",8,IF(BR711="24 a 29",9,IF(BR711="29,5 a 34,5",10,IF(BR711="35 a 40",11,"")))))))))))))</f>
        <v>6</v>
      </c>
      <c r="BT711" s="9" t="n">
        <v>0</v>
      </c>
      <c r="BU711" s="10" t="str">
        <f aca="false">IF(BT711="","",IF(AND(BT711&gt;=-20,BT711&lt;=-18),"-20 a -18",IF(AND(BT711&gt;=-17.5,BT711&lt;=-15.5),"-17,5 a -15,5",IF(AND(BT711&gt;=-15,BT711&lt;=-13),"-15 a -13",IF(AND(BT711&gt;=-12.5,BT711&lt;=-10.5),"-12,5 a -10,5",IF(AND(BT711&gt;=-10,BT711&lt;=-8),"-10 a -8",IF(AND(BT711&gt;=-7.5,BT711&lt;=-5.5),"-7,5 a -5,5",IF(AND(BT711&gt;=-5,BT711&lt;=-3),"-5 a -3",IF(AND(BT711&gt;=-2.5,BT711&lt;=-0.5),"-2,5 a -0,5",IF(BT711=0,"0",IF(AND(BT711&gt;=0.5,BT711&lt;=2.5),"0,5 a 2,5",IF(AND(BT711&gt;=3,BT711&lt;=5),"3 a 5",IF(AND(BT711&gt;=5.5,BT711&lt;=7.5),"5,5 a 7,5",IF(AND(BT711&gt;=8,BT711&lt;=10),"8 a 10",IF(AND(BT711&gt;=10.5,BT711&lt;=12.5),"10,5 a 12,5",IF(AND(BT711&gt;=13,BT711&lt;=15),"13 a 15",IF(AND(BT711&gt;=15.5,BT711&lt;=17.5),"15,5 a 17,5",IF(AND(BT711&gt;=18,BT711&lt;=20),"18 a 20","Fuera de rango"))))))))))))))))))</f>
        <v>0</v>
      </c>
      <c r="BV711" s="11" t="str">
        <f aca="false">IF(BT711="","",IF(BT711=0,"NORMA",IF(AND(BT711&gt;=-20,BT711&lt;=-18),2,IF(AND(BT711&gt;=-17.5,BT711&lt;=-15.5),2,IF(AND(BT711&gt;=-15,BT711&lt;=-13),3,IF(AND(BT711&gt;=-12.5,BT711&lt;=-10.5),4,IF(AND(BT711&gt;=-10,BT711&lt;=-8),5,IF(AND(BT711&gt;=-7.5,BT711&lt;=-5.5),6,IF(AND(BT711&gt;=-5,BT711&lt;=-3),7,IF(AND(BT711&gt;=-2.5,BT711&lt;=-0.5),8,IF(AND(BT711&gt;=0.5,BT711&lt;=2.5),9,IF(AND(BT711&gt;=3,BT711&lt;=5),10,IF(AND(BT711&gt;=5.5,BT711&lt;=7.5),11,IF(AND(BT711&gt;=8,BT711&lt;=10),12,IF(AND(BT711&gt;=10.5,BT711&lt;=12.5),13,IF(AND(BT711&gt;=13,BT711&lt;=15),14,IF(AND(BT711&gt;=15.5,BT711&lt;=17.5),15,IF(AND(BT711&gt;=18,BT711&lt;=20),16,"Fuera de rango"))))))))))))))))))</f>
        <v>NORMA</v>
      </c>
      <c r="BW711" s="9" t="n">
        <v>-12</v>
      </c>
      <c r="BX711" s="10" t="n">
        <f aca="false">18.5- (0.3*H711)</f>
        <v>12.8</v>
      </c>
      <c r="BY711" s="10" t="n">
        <f aca="false">(BW711)-(BX711)</f>
        <v>-24.8</v>
      </c>
      <c r="BZ711" s="10" t="str">
        <f aca="false">IF(BY711="","",IF(BY711&lt;-27.5,"De -30 a -28",IF(BY711&lt;-25,"De -27,5 a -25,5",IF(BY711&lt;-22.5,"De -25 a -23",IF(BY711&lt;-20,"De -22,5 a -20,5",IF(BY711&lt;-17.5,"De -20 a -18",IF(BY711&lt;-15,"De -17,5 a -15,5",IF(BY711&lt;-12.5,"De -15 a -13",IF(BY711&lt;-10,"De -12,5 a -10,5",IF(BY711&lt;-7.5,"De -10 a -8",IF(BY711&lt;-5,"De -7,5 a -5,5",IF(BY711&lt;-2.5,"De -5 a -3",IF(BY711&lt;0,"De -2,5 a -0,5",IF(BY711&lt;2.5,"De 0 a 2",IF(BY711&lt;5,"De 2,5 a 4,5",IF(BY711&lt;7.5,"De 5 a 7",IF(BY711&lt;10,"De 7,5 a 9,5",IF(BY711&lt;12.5,"De 10 a 12",IF(BY711&lt;15,"De 12,5 a 14,5",IF(BY711&lt;17.5,"De 15 a 17",IF(BY711&lt;20,"De 17,5 a 19,5",IF(BY711&lt;22.5,"De 20 a 22",IF(BY711&lt;25,"De 22,5 a 24,5",IF(BY711&lt;27.5,"De 25 a 27","De 27,5 a 30"))))))))))))))))))))))))</f>
        <v>De -25 a -23</v>
      </c>
      <c r="CA711" s="12" t="n">
        <f aca="false">IF(BY711="","",IF(BY711&lt;=-28,1,IF(BY711&lt;=-25.5,2,IF(BY711&lt;=-23,3,IF(BY711&lt;=-20.5,4,IF(BY711&lt;=-18,5,IF(BY711&lt;=-15.5,6,IF(BY711&lt;=-13,7,IF(BY711&lt;=-10.5,8,IF(BY711&lt;=-8,9,IF(BY711&lt;=-5.5,10,IF(BY711&lt;=-3,11,IF(BY711&lt;=-0.5,12,IF(BY711&lt;=2,13,IF(BY711&lt;=4.5,14,IF(BY711&lt;=7,15,IF(BY711&lt;=9.5,16,IF(BY711&lt;=12,17,IF(BY711&lt;=14.5,18,IF(BY711&lt;=17,19,IF(BY711&lt;=19.5,20,IF(BY711&lt;=22,21,IF(BY711&lt;=24.5,22,IF(BY711&lt;=27,23,IF(BY711&lt;=30,24,"Fuera de rango")))))))))))))))))))))))))</f>
        <v>3</v>
      </c>
      <c r="CB711" s="9" t="n">
        <v>-12.75</v>
      </c>
      <c r="CC711" s="10" t="n">
        <f aca="false">18.5- (0.3*H711)</f>
        <v>12.8</v>
      </c>
      <c r="CD711" s="10" t="n">
        <f aca="false">(CB711)-(CC711)</f>
        <v>-25.55</v>
      </c>
      <c r="CE711" s="10" t="str">
        <f aca="false">IF(CD711="","",IF(CD711&lt;-27.5,"De -30 a -28",IF(CD711&lt;-25,"De -27,5 a -25,5",IF(CD711&lt;-22.5,"De -25 a -23",IF(CD711&lt;-20,"De -22,5 a -20,5",IF(CD711&lt;-17.5,"De -20 a -18",IF(CD711&lt;-15,"De -17,5 a -15,5",IF(CD711&lt;-12.5,"De -15 a -13",IF(CD711&lt;-10,"De -12,5 a -10,5",IF(CD711&lt;-7.5,"De -10 a -8",IF(CD711&lt;-5,"De -7,5 a -5,5",IF(CD711&lt;-2.5,"De -5 a -3",IF(CD711&lt;0,"De -2,5 a -0,5",IF(CD711&lt;=2,"De 0 a 2",IF(CD711&lt;=4.5,"De 2,5 a 4,5",IF(CD711&lt;=7,"De 5 a 7",IF(CD711&lt;=9.5,"De 7,5 a 9,5",IF(CD711&lt;=12,"De 10 a 12",IF(CD711&lt;=14.5,"De 12,5 a 14,5",IF(CD711&lt;=17,"De 15 a 17",IF(CD711&lt;=19.5,"De 17,5 a 19,5",IF(CD711&lt;=22,"De 20 a 22",IF(CD711&lt;=24.5,"De 22,5 a 24,5",IF(CD711&lt;=27,"De 25 a 27","De 27,5 a 30"))))))))))))))))))))))))</f>
        <v>De -27,5 a -25,5</v>
      </c>
      <c r="CF711" s="12" t="n">
        <f aca="false">IF(CD711="","",IF(CD711&lt;-27.5,1,IF(CD711&lt;-25,2,IF(CD711&lt;-22.5,3,IF(CD711&lt;-20,4,IF(CD711&lt;-17.5,5,IF(CD711&lt;-15,6,IF(CD711&lt;-12.5,7,IF(CD711&lt;-10,8,IF(CD711&lt;-7.5,9,IF(CD711&lt;-5,10,IF(CD711&lt;-2.5,11,IF(CD711&lt;0,12,IF(CD711&lt;2.5,13,IF(CD711&lt;5,14,IF(CD711&lt;7.5,15,IF(CD711&lt;10,16,IF(CD711&lt;12.5,17,IF(CD711&lt;15,18,IF(CD711&lt;17.5,19,IF(CD711&lt;20,20,IF(CD711&lt;22.5,21,IF(CD711&lt;25,22,IF(CD711&lt;27.5,23,24))))))))))))))))))))))))</f>
        <v>2</v>
      </c>
      <c r="CG711" s="9" t="n">
        <v>-4</v>
      </c>
      <c r="CH711" s="10" t="str">
        <f aca="false">IF(CG711="","",IF(AND(CG711&gt;=-10,CG711&lt;=-9.5),"-10 a -9,5",IF(AND(CG711&gt;-9.5,CG711&lt;=-8.5),"-9 a -8,5",IF(AND(CG711&gt;-8.5,CG711&lt;=-7.5),"-8 a -7,5",IF(AND(CG711&gt;-7.5,CG711&lt;=-6.5),"-7 a -6,5",IF(AND(CG711&gt;-6.5,CG711&lt;=-5.5),"-6 a -5,5",IF(AND(CG711&gt;-5.5,CG711&lt;=-4.5),"-5 a -4,5",IF(AND(CG711&gt;-4.5,CG711&lt;=-3.5),"-4 a -3,5",IF(AND(CG711&gt;-3.5,CG711&lt;=-2.5),"-3 a -2,5",IF(CG711=-2.25,"-2,25",IF(AND(CG711&gt;-2.5,CG711&lt;=-1.5),"-2 a -1,5",IF(AND(CG711&gt;-1.5,CG711&lt;=-0.5),"-1 a -0,5",IF(AND(CG711&gt;-0.5,CG711&lt;=0.5),"0 a 0,5",IF(AND(CG711&gt;0.5,CG711&lt;=1.5),"1 a 1,5",IF(AND(CG711&gt;1.5,CG711&lt;=2.5),"2 a 2,5",IF(AND(CG711&gt;2.5,CG711&lt;=3.5),"3 a 3,5",IF(AND(CG711&gt;3.5,CG711&lt;=4.5),"4 a 4,5",IF(AND(CG711&gt;4.5,CG711&lt;=5.5),"5 a 5,5",IF(AND(CG711&gt;5.5,CG711&lt;=6.5),"6 a 6,5",IF(AND(CG711&gt;6.5,CG711&lt;=7.5),"7 a 7,5",IF(AND(CG711&gt;7.5,CG711&lt;=8.5),"8 a 8,5",IF(AND(CG711&gt;8.5,CG711&lt;=9.5),"9 a 9,5",IF(CG711&gt;=10,"10","Fuera de rango")))))))))))))))))))))))</f>
        <v>-4 a -3,5</v>
      </c>
      <c r="CI711" s="11" t="n">
        <f aca="false">IF(CG711="","",IF(CG711=-2.25,"NORMA",IF(CG711&lt;=-9.5,1,IF(CG711&lt;=-8.5,2,IF(CG711&lt;=-7.5,3,IF(CG711&lt;=-6.5,4,IF(CG711&lt;=-5.5,5,IF(CG711&lt;=-4.5,6,IF(CG711&lt;=-3.5,7,IF(CG711&lt;=-2.5,8,IF(CG711&lt;=-1.5,9,IF(CG711&lt;=-0.5,10,IF(CG711&lt;=0.5,11,IF(CG711&lt;=1.5,12,IF(CG711&lt;=2.5,13,IF(CG711&lt;=3.5,14,IF(CG711&lt;=4.5,15,IF(CG711&lt;=5.5,16,IF(CG711&lt;=6.5,17,IF(CG711&lt;=7.5,18,IF(CG711&lt;=8.5,19,IF(CG711&lt;=9.5,20,IF(CG711=10,21,"Fuera de rango")))))))))))))))))))))))</f>
        <v>7</v>
      </c>
      <c r="CJ711" s="9" t="n">
        <v>2.75</v>
      </c>
      <c r="CK711" s="10" t="str">
        <f aca="false">IF(CJ711="","",IF(AND(CJ711&gt;=-6,CJ711&lt;=-5.5),"-6 a -5,5",IF(AND(CJ711&gt;-5.5,CJ711&lt;=-4.5),"-5 a -4,5",IF(AND(CJ711&gt;-4.5,CJ711&lt;=-3.5),"-4 a -3,5",IF(AND(CJ711&gt;-3.5,CJ711&lt;=-2.5),"-3 a -2,5",IF(AND(CJ711&gt;-2.5,CJ711&lt;=-1.5),"-2 a -1,5",IF(AND(CJ711&gt;-1.5,CJ711&lt;=-0.5),"-1 a -0,5",IF(AND(CJ711&gt;-0.5,CJ711&lt;=0.5),"0 a 0,5",IF(AND(CJ711&gt;0.5,CJ711&lt;=1.5),"1 a 1,5",IF(AND(CJ711&gt;1.5,CJ711&lt;2.5),"2",IF(AND(CJ711&gt;=2.5,CJ711&lt;=3),"2,5 a 3",IF(AND(CJ711&gt;3,CJ711&lt;=4),"3,5 a 4",IF(AND(CJ711&gt;4,CJ711&lt;=5),"4,5 a 5",IF(AND(CJ711&gt;5,CJ711&lt;=6),"5,5 a 6",IF(AND(CJ711&gt;6,CJ711&lt;=7),"6,5 a 7",IF(AND(CJ711&gt;7,CJ711&lt;=8),"7,5 a 8",IF(AND(CJ711&gt;8,CJ711&lt;=9.5),"8,5 a 9,5",IF(CJ711=10,"10","Fuera de rango"))))))))))))))))))</f>
        <v>2,5 a 3</v>
      </c>
      <c r="CL711" s="11" t="n">
        <f aca="false">IF(CK711="","",IF(OR(CK711="-6 a -5,5",CK711="-6 - -5,5"),1,IF(OR(CK711="-5 a -4,5",CK711="-5 - -4,5"),2,IF(OR(CK711="-4 a -3,5",CK711="-4 - -3,5"),3,IF(OR(CK711="-3 a -2,5",CK711="-3 - -2,5"),4,IF(OR(CK711="-2 a -1,5",CK711="-2 - -1,5"),5,IF(OR(CK711="-1 a -0,5",CK711="-1 - -0,5"),6,IF(OR(CK711="0 a 0,5",CK711="0 - 0,5"),7,IF(OR(CK711="1 a 1,5",CK711="1 - 1,5"),8,IF(CK711="2","NORMA",IF(OR(CK711="2,5 a 3",CK711="2,5 - 3"),9,IF(OR(CK711="3,5 a 4",CK711="3,5 - 4"),10,IF(OR(CK711="4,5 a 5",CK711="4,5 - 5"),11,IF(OR(CK711="5,5 a 6",CK711="5,5 - 6"),12,IF(OR(CK711="6,5 a 7",CK711="6,5 - 7"),13,IF(OR(CK711="7,5 a 8",CK711="7,5 - 8"),14,IF(OR(CK711="8,5 a 9",CK711="8,5 - 9,5",CK711="9 a 9,5"),15,IF(CK711="10",15,IF(OR(CK711="0,5 a 1",CK711="0,5 - 1"),7,"Fuera de rango")))))))))))))))))))</f>
        <v>9</v>
      </c>
      <c r="CO711" s="10" t="str">
        <f aca="false">IF(CM711&gt;0,"EME"," ")</f>
        <v> </v>
      </c>
      <c r="CQ711" s="10" t="str">
        <f aca="false">IF(CP711&gt;0,"0", " ")</f>
        <v> </v>
      </c>
      <c r="CR711" s="10" t="str">
        <f aca="false">IF(CP711&gt;0,"EME"," ")</f>
        <v> </v>
      </c>
      <c r="CS711" s="9" t="n">
        <v>0</v>
      </c>
      <c r="CV711" s="9" t="n">
        <v>0</v>
      </c>
      <c r="CY711" s="9" t="n">
        <v>-1.25</v>
      </c>
      <c r="DB711" s="9" t="n">
        <v>-1.5</v>
      </c>
      <c r="DC711" s="11" t="str">
        <f aca="false">IF(DB711&lt;0,"2"," ")</f>
        <v>2</v>
      </c>
      <c r="DD711" s="11" t="str">
        <f aca="false">IF(DB711&lt;0,"MIO"," ")</f>
        <v>MIO</v>
      </c>
      <c r="DE711" s="9" t="n">
        <v>0</v>
      </c>
      <c r="DF711" s="10" t="str">
        <f aca="false">IF(DE711&lt;0,"3"," ")</f>
        <v> </v>
      </c>
      <c r="DG711" s="10" t="str">
        <f aca="false">IF(DE711&lt;0,"AST"," ")</f>
        <v> </v>
      </c>
      <c r="DH711" s="9" t="n">
        <v>-0.25</v>
      </c>
      <c r="DI711" s="10" t="str">
        <f aca="false">IF(DH711&lt;0,"3"," ")</f>
        <v>3</v>
      </c>
      <c r="DJ711" s="10" t="str">
        <f aca="false">IF(DH711&lt;0,"AST"," ")</f>
        <v>AST</v>
      </c>
      <c r="DK711" s="9" t="n">
        <v>0</v>
      </c>
      <c r="DL711" s="10" t="str">
        <f aca="false">IF(DK711&gt;0,"4"," ")</f>
        <v> </v>
      </c>
      <c r="DM711" s="10" t="str">
        <f aca="false">IF(DK711&gt;0,"PRE"," ")</f>
        <v> </v>
      </c>
      <c r="DN711" s="9" t="n">
        <v>0</v>
      </c>
      <c r="DO711" s="10" t="str">
        <f aca="false">IF(DN711&gt;0,"4"," ")</f>
        <v> </v>
      </c>
      <c r="DP711" s="10" t="str">
        <f aca="false">IF(DN711&gt;0,"PRE"," ")</f>
        <v> </v>
      </c>
      <c r="DS711" s="12" t="str">
        <f aca="false">CONCATENATE(CO711,CU711,DA711,DG711,DM711)</f>
        <v>   </v>
      </c>
      <c r="DT711" s="10" t="e">
        <f aca="false" t="array" ref="DT711">_xlfn.IFS(DS711="EME    ","0", DS711=" HIP   ","1", DS711="  MIO  ","2", DS711="   AST ","3", DS711="    PRE","4", DS711="EME   PRE","5", DS711=" HIP  PRE","6", DS711=" HIP AST ","7", DS711="  MIO PRE","8", DS711="  MIOAST ","9", DS711="   ASTPRE","10",DS711=" HIP ASTPRE","11", DS711="  MIOASTPRE","12", DS711="     ","0")</f>
        <v>#N/A</v>
      </c>
      <c r="DV711" s="1" t="e">
        <f aca="false" t="array" ref="DV711">_xlfn.IFS(DU711="SI","2", DU711="NO","1")</f>
        <v>#N/A</v>
      </c>
      <c r="DX711" s="11" t="str">
        <f aca="false">IF(DW711=0,"1","2")</f>
        <v>1</v>
      </c>
      <c r="DY711" s="11" t="str">
        <f aca="false" t="array" ref="DY711">_xlfn.IFS(DW711=0,"0", DW711=0.25, "1", DW711=0.5,"2", DW711=0.75,"3", DW711=1,"4",DW711=1.25,"5", DW711=1.5,"6", DW711=1.75,"7", DW711=2,"8")</f>
        <v>0</v>
      </c>
      <c r="EA711" s="11" t="str">
        <f aca="false">IF(DZ711=0,"1","2")</f>
        <v>1</v>
      </c>
      <c r="EB711" s="11" t="str">
        <f aca="false" t="array" ref="EB711">_xlfn.IFS(DZ711=0,"0", DZ711=0.25, "1", DZ711=0.5,"2", DZ711=0.75,"3", DZ711=1,"4",DZ711=1.25,"5", DZ711=1.5,"6", DZ711=1.75,"7", DZ711=2,"8")</f>
        <v>0</v>
      </c>
      <c r="ED711" s="10" t="str">
        <f aca="false">IF(EC711=0,"1","2")</f>
        <v>1</v>
      </c>
      <c r="EE711" s="11" t="str">
        <f aca="false" t="array" ref="EE711">_xlfn.IFS(EC711=0,"0", EC711=-0.25, "1", EC711=-0.5,"2", EC711=-0.75,"3", EC711=-1,"4",EC711=-1.25,"5", EC711=-1.5,"6", EC711=-1.75,"7", EC711=-2,"8", EC711=-2.25,"9",EC711=-2.5,"10", EC711=-2.75,"11", EC711=-3,"12", EC711=-3.25,"13", EC711=-3.5,"14", EC711=-3.75,"15",EC711=-4,"16")</f>
        <v>0</v>
      </c>
      <c r="EG711" s="10" t="str">
        <f aca="false">IF(EF711=0,"1","2")</f>
        <v>1</v>
      </c>
      <c r="EH711" s="11" t="str">
        <f aca="false" t="array" ref="EH711">_xlfn.IFS(EF711=0,"0", EF711=-0.25, "1", EF711=-0.5,"2", EF711=-0.75,"3", EF711=-1,"4",EF711=-1.25,"5", EF711=-1.5,"6", EF711=-1.75,"7", EF711=-2,"8", EF711=-2.25,"9",EF711=-2.5,"10", EF711=-2.75,"11", EF711=-3,"12", EF711=-3.25,"13", EF711=-3.5,"14", EF711=-3.75,"15",EF711=-4,"16")</f>
        <v>0</v>
      </c>
      <c r="EJ711" s="11" t="str">
        <f aca="false">IF(EI711=0,"1","2")</f>
        <v>1</v>
      </c>
      <c r="EK711" s="11" t="str">
        <f aca="false" t="array" ref="EK711">_xlfn.IFS(EI711=0,"0", EI711=-0.25, "1", EI711=-0.5,"2", EI711=-0.75,"3", EI711=-1,"4",EI711=-1.25,"5", EI711=-1.5,"6", EI711=-1.75,"7", EI711=-2,"8", EI711=-2.25,"9", EI711=-2.25,"9",EI711=-2.5,"10", EI711=-2.75,"11", EI711=-3,"12", EI711=-3.25,"13", EI711=-3.5,"14", EI711=-3.75,"15",EI711=-4,"16", EI711=0.25, "17", EI711=0.5, "18")</f>
        <v>0</v>
      </c>
      <c r="EM711" s="11" t="str">
        <f aca="false">IF(EL711=0,"1","2")</f>
        <v>1</v>
      </c>
      <c r="EN711" s="11" t="str">
        <f aca="false" t="array" ref="EN711">_xlfn.IFS(EL711=0.25,"17",EL711=0.5,"18", EL711=0,"0", EL711=-0.25, "1", EL711=-0.5,"2", EL711=-0.75,"3", EL711=-1,"4",EL711=-1.25,"5", EL711=-1.5,"6", EL711=-1.75,"7", EL711=-2,"8",EL711= -2.25,"9",EL711=-2.5,"10",EL711= -2.75,"11",EL711= -3,"12",EL711= -3.25,"13",EL711= -3.5,"14",EL711= -3.75,"15",EL711=-4,"16")</f>
        <v>0</v>
      </c>
      <c r="EP711" s="11" t="str">
        <f aca="false">IF(EO711=0,"1","2")</f>
        <v>1</v>
      </c>
      <c r="EQ711" s="11" t="str">
        <f aca="false" t="array" ref="EQ711">_xlfn.IFS(EO711=0,"0", EO711=0.25, "1", EO711=0.5,"2", EO711=0.75,"3", EO711=1,"4",EO711=1.25,"5", EO711=1.5,"6", EO711=1.75,"7", EO711=2,"8", EO711=2.25,"9", EO711=2.25,"9",EO711=2.5,"10", EO711=2.75,"11", EO711=3,"12", EO711=3.25,"13", EO711=3.5,"14", EO711=3.75,"15",EO711=4,"16", EO711=-0.25, "17", bq=-0.5, "18")</f>
        <v>0</v>
      </c>
      <c r="ES711" s="11" t="str">
        <f aca="false">IF(ER711=0,"1","2")</f>
        <v>1</v>
      </c>
      <c r="ET711" s="11" t="str">
        <f aca="false" t="array" ref="ET711">_xlfn.IFS(ER711=0,"0", ER711=0.25, "1", ER711=0.5,"2", ER711=0.75,"3", ER711=1,"4",ER711=1.25,"5", ER711=1.5,"6", ER711=1.75,"7", ER711=2,"8", ER711=2.25,"9", ER711=2.25,"9",ER711=2.5,"10", ER711=2.75,"11", ER711=3,"12", ER711=3.25,"13", ER711=3.5,"14", ER711=3.75,"15",ER711=4,"16", ER711=-0.25, "17", bq=-0.5, "18")</f>
        <v>0</v>
      </c>
      <c r="EV711" s="14" t="e">
        <f aca="false">VLOOKUP(EU711,LEYENDA!$G$2:$H$8,2,TRUE())</f>
        <v>#N/A</v>
      </c>
      <c r="EW711" s="14" t="e">
        <f aca="false" t="array" ref="EW711">_xlfn.IFS(EV711="0-5","1", EV711="6-12","2", EV711="13-18","3", EV711="19-24","4", EV711="25-36","5", EV711="37-48","6", EV711="49-60","7")</f>
        <v>#N/A</v>
      </c>
    </row>
    <row r="712" customFormat="false" ht="13.5" hidden="false" customHeight="false" outlineLevel="0" collapsed="false">
      <c r="A712" s="1" t="n">
        <v>280</v>
      </c>
      <c r="B712" s="2" t="n">
        <v>1</v>
      </c>
      <c r="C712" s="33" t="n">
        <v>45050</v>
      </c>
      <c r="E712" s="5" t="str">
        <f aca="false">VLOOKUP(A712,'286'!$A$3:$J$6279,10,FALSE())</f>
        <v>VIDAL MARÍN, ANTONIO</v>
      </c>
      <c r="F712" s="4" t="str">
        <f aca="false">VLOOKUP(A712,'286'!$A$3:$I$1768,3,FALSE())</f>
        <v>VIMAAN</v>
      </c>
      <c r="G712" s="6" t="n">
        <f aca="false">VLOOKUP(A712,'286'!$A$3:$I$1768,4,FALSE())</f>
        <v>22458</v>
      </c>
      <c r="H712" s="7" t="n">
        <f aca="false">YEAR(C712)-YEAR(G712)</f>
        <v>62</v>
      </c>
      <c r="I712" s="1" t="str">
        <f aca="false">VLOOKUP(H712,LEYENDA!$C$2:$D$6,2,TRUE())</f>
        <v>61-100</v>
      </c>
      <c r="J712" s="5" t="str">
        <f aca="false">VLOOKUP(A712,'286'!$A$3:$I$1768,7,FALSE())</f>
        <v>H</v>
      </c>
      <c r="K712" s="8" t="n">
        <f aca="false">VLOOKUP(A712,'286'!$A$3:$I$1768,2,FALSE())</f>
        <v>0</v>
      </c>
      <c r="L712" s="4" t="str">
        <f aca="false">VLOOKUP(A712,'286'!$A$3:$I$1768,8,FALSE())</f>
        <v>D</v>
      </c>
      <c r="M712" s="4" t="str">
        <f aca="false">VLOOKUP(A712,'286'!$A$3:$I$1768,9,FALSE())</f>
        <v>D</v>
      </c>
      <c r="N712" s="8" t="str">
        <f aca="false">IF(R712=O712, "MISMA","CONTRARIA")</f>
        <v>MISMA</v>
      </c>
      <c r="O712" s="8" t="str">
        <f aca="false" t="array" ref="O712">_xlfn.IFS(L712="D","1", L712="I","2")</f>
        <v>1</v>
      </c>
      <c r="P712" s="8" t="e">
        <f aca="false" t="array" ref="P712">_xlfn.IFS(K712="OD","1", K712="OI","2")</f>
        <v>#N/A</v>
      </c>
      <c r="Q712" s="1" t="str">
        <f aca="false" t="array" ref="Q712">_xlfn.IFS(J712="M","1", J712="H","2")</f>
        <v>2</v>
      </c>
      <c r="R712" s="8" t="str">
        <f aca="false" t="array" ref="R712">_xlfn.IFS(M712="D","1", M712="I","2")</f>
        <v>1</v>
      </c>
      <c r="S712" s="1" t="str">
        <f aca="false" t="array" ref="S712">_xlfn.IFS(N712="CONTRARIA", "1",N712= "MISMA","2")</f>
        <v>2</v>
      </c>
      <c r="T712" s="1" t="str">
        <f aca="false" t="array" ref="T712">_xlfn.IFS(I712="0-12","1", I712="13-24","2", I712="25-40","3", I712="41-60","4", I712="61-100","5")</f>
        <v>5</v>
      </c>
      <c r="U712" s="9" t="n">
        <v>-2</v>
      </c>
      <c r="V712" s="10" t="str">
        <f aca="false">IF(U712="","",IF(AND(U712&gt;=-9,U712&lt;=-6.5),"-9 a -6,5",IF(AND(U712&gt;=-6,U712&lt;=-3.5),"-6 a -3,5",IF(AND(U712&gt;=-3,U712&lt;=-1),"-3 a -1",IF(U712=-0.5,"-0,5",IF(AND(U712&gt;=0,U712&lt;=2.5),"0 a 2,5",IF(AND(U712&gt;=3,U712&lt;=5.5),"3 a 5,5",IF(AND(U712&gt;=6,U712&lt;=8.5),"6 a 8,5",IF(AND(U712&gt;=9,U712&lt;=20),"9 a 20","Fuera de rango")))))))))</f>
        <v>-3 a -1</v>
      </c>
      <c r="W712" s="11" t="n">
        <f aca="false">IF(V712="","",IF(V712="-9 a -6,5",2,IF(V712="-6 a -3,5",3,IF(V712="-3 a -1",4,IF(V712="-0,5","NORMA",IF(V712="0 a 2,5",5,IF(V712="3 a 5,5",6,IF(V712="6 a 8,5",7,IF(V712="9 a 20",8,"Fuera de rango")))))))))</f>
        <v>4</v>
      </c>
      <c r="X712" s="9" t="n">
        <v>0</v>
      </c>
      <c r="Y712" s="11" t="str">
        <f aca="false">IF(X712="","",IF(AND(X712&gt;=0,X712&lt;=4),"0 a 4",IF(AND(X712&gt;=4.5,X712&lt;=8.5),"4,5 a 8,5",IF(X712=9,"9",IF(AND(X712&gt;=9.5,X712&lt;=13),"9,5 a 13",IF(AND(X712&gt;=13.5,X712&lt;=20),"13,5 a 20",IF(AND(X712&gt;=20.5,X712&lt;=35),"20,5 a 35","Fuera de rango")))))))</f>
        <v>0 a 4</v>
      </c>
      <c r="Z712" s="11" t="n">
        <f aca="false">IF(Y712="","",IF(Y712="0 a 4",1,IF(Y712="4,5 a 8,5",2,IF(Y712="9","NORMA",IF(Y712="9,5 a 13",3,IF(Y712="13,5 a 20",4,IF(Y712="20,5 a 35",5,"Fuera de rango")))))))</f>
        <v>1</v>
      </c>
      <c r="AA712" s="9" t="n">
        <v>15</v>
      </c>
      <c r="AB712" s="10" t="str">
        <f aca="false">IF(AA712="","",IF(AND(AA712&gt;=0,AA712&lt;=9),"0 a 9",IF(AND(AA712&gt;=9.5,AA712&lt;=18.5),"9,5 a 18,5",IF(AA712=19,"19",IF(AND(AA712&gt;=19.5,AA712&lt;=28),"19,5 a 28",IF(AND(AA712&gt;=28.5,AA712&lt;=40),"28,5 a 40","Fuera de rango"))))))</f>
        <v>9,5 a 18,5</v>
      </c>
      <c r="AC712" s="11" t="n">
        <f aca="false" t="array" ref="AC712">_xlfn.IFS(AB712="","",AB712="0 a 9",1,AB712="9,5 a 18,5",2,AB712="19","NORMA",AB712="19,5 a 28",3,AB712="28,5 a 40",4,TRUE(),"Fuera de rango")</f>
        <v>2</v>
      </c>
      <c r="AD712" s="9" t="n">
        <v>6</v>
      </c>
      <c r="AE712" s="10" t="str">
        <f aca="false">IF(AD712="","",IF(AND(AD712&gt;=-10,AD712&lt;=0),"De -10 a 0",IF(AND(AD712&gt;=0.5,AD712&lt;=9.5),"0,5 a 9,5",IF(AD712=10,"10",IF(AND(AD712&gt;=10.5,AD712&lt;=20),"10,5 a 20",IF(AND(AD712&gt;=20.5,AD712&lt;=40),"20,5 a 40","Fuera de rango"))))))</f>
        <v>0,5 a 9,5</v>
      </c>
      <c r="AF712" s="12" t="n">
        <f aca="false">IF(AD712="","",IF(AND(AD712&gt;=-10,AD712&lt;=0),1,IF(AND(AD712&gt;=0.5,AD712&lt;=9.5),2,IF(AD712=10,"NORMA",IF(AND(AD712&gt;=10.5,AD712&lt;=20),3,IF(AND(AD712&gt;=20.5,AD712&lt;=40),4,""))))))</f>
        <v>2</v>
      </c>
      <c r="AG712" s="9" t="n">
        <v>9</v>
      </c>
      <c r="AH712" s="10" t="str">
        <f aca="false">IF(AG712="","",IF(AND(AG712&gt;=0,AG712&lt;=4),"0 a 4",IF(AND(AG712&gt;=4.5,AG712&lt;=8.5),"4,5 a 8,5",IF(AG712=9,"9",IF(AND(AG712&gt;=9.5,AG712&lt;=13),"9,5 a 13",IF(AND(AG712&gt;=13.5,AG712&lt;=25),"13,5 a 25","Fuera de rango"))))))</f>
        <v>9</v>
      </c>
      <c r="AI712" s="10" t="str">
        <f aca="false">IF(AH712="","",IF(AH712="0 a 4",1,IF(AH712="4,5 a 8,5",2,IF(AH712="9","NORMA",IF(AH712="9,5 a 13",3,IF(AH712="13,5 a 25",4,""))))))</f>
        <v>NORMA</v>
      </c>
      <c r="AJ712" s="9" t="n">
        <v>5</v>
      </c>
      <c r="AK712" s="10" t="str">
        <f aca="false">IF(AJ712="","",IF(AND(AJ712&gt;=-15,AJ712&lt;=-10.5),"-15 a -10,5",IF(AND(AJ712&gt;=-10,AJ712&lt;=-4),"-10 a -4",IF(AND(AJ712&gt;=-4.5,AJ712&lt;=0),"-4,5 a 0",IF(AND(AJ712&gt;=0.5,AJ712&lt;=4.5),"0,5 a 4,5",IF(AJ712=5,"5",IF(AND(AJ712&gt;=5.5,AJ712&lt;=10),"5,5 a 10",IF(AND(AJ712&gt;=10.5,AJ712&lt;=20),"10,5 a 20","Fuera de rango"))))))))</f>
        <v>5</v>
      </c>
      <c r="AL712" s="11" t="str">
        <f aca="false">IF(AK712="","",IF(AK712="-15 a -10,5",1,IF(AK712="-10 a -4",2,IF(AK712="-4,5 a 0",3,IF(AK712="0,5 a 4,5",4,IF(AK712="5","NORMA",IF(AK712="5,5 a 10",5,IF(AK712="10,5 a 20",6,"Error"))))))))</f>
        <v>NORMA</v>
      </c>
      <c r="AM712" s="9" t="n">
        <v>0</v>
      </c>
      <c r="AN712" s="10" t="str">
        <f aca="false">IF(AM712="","",IF(AND(AM712&gt;=-7.5,AM712&lt;=-5.5),"-7,5 a -5,5",IF(AND(AM712&gt;=-5,AM712&lt;=-3),"-5 a -3",IF(AND(AM712&gt;=-2.5,AM712&lt;=-0.5),"-2,5 a -0,5",IF(AM712=0,"0,00",IF(AND(AM712&gt;=0.5,AM712&lt;=2.5),"0,5 a 2,5",IF(AND(AM712&gt;=3,AM712&lt;=5),"3 a 5",IF(AND(AM712&gt;=5.5,AM712&lt;=7.5),"5,5 a 7,5",IF(AND(AM712&gt;=8,AM712&lt;=10),"8 a 10","Fuera de rango")))))))))</f>
        <v>0,00</v>
      </c>
      <c r="AO712" s="11" t="str">
        <f aca="false">IF(AN712="","",IF(AN712="-7,5 a -5,5",1,IF(AN712="-5 a -3",2,IF(AN712="-2,5 a -0,5",3,IF(AN712="0,00","NORMA",IF(AN712="0,5 a 2,5",4,IF(AN712="3 a 5",5,IF(AN712="5,5 a 7,5",6,IF(AN712="8 a 10",7,"Error")))))))))</f>
        <v>NORMA</v>
      </c>
      <c r="AP712" s="9" t="n">
        <v>-3</v>
      </c>
      <c r="AQ712" s="10" t="str">
        <f aca="false">IF(AP712="","",IF(AND(AP712&gt;=-20,AP712&lt;=-9.5),"-20 a -9,5",IF(AND(AP712&gt;=-9,AP712&lt;=-6.5),"-9 a -6,5",IF(AP712=-6,"-6",IF(AND(AP712&gt;=-5.5,AP712&lt;=-3),"-5,5 a -3",IF(AND(AP712&gt;=-2.5,AP712&lt;=0),"-2,5 a 0",IF(AND(AP712&gt;=0.5,AP712&lt;=3),"0,5 a 3",IF(AND(AP712&gt;=3.5,AP712&lt;=6),"3,5 a 6",IF(AND(AP712&gt;=6.5,AP712&lt;=9),"6,5 a 9",IF(AND(AP712&gt;=9.5,AP712&lt;=20),"9,5 a 20","Fuera de rango"))))))))))</f>
        <v>-5,5 a -3</v>
      </c>
      <c r="AR712" s="11" t="n">
        <f aca="false">IF(AQ712="","",IF(AQ712="-20 a -9,5",1,IF(AQ712="-9 a -6,5",2,IF(AQ712="-6","NORMA",IF(AQ712="-5,5 a -3",3,IF(AQ712="-2,5 a 0",4,IF(AQ712="0,5 a 3",5,IF(AQ712="3,5 a 6",6,IF(AQ712="6,5 a 9",7,IF(AQ712="9,5 a 20",8,""))))))))))</f>
        <v>3</v>
      </c>
      <c r="AS712" s="9" t="n">
        <v>1</v>
      </c>
      <c r="AT712" s="10" t="str">
        <f aca="false">IF(AS712="","",IF(AND(AS712&gt;=-16,AS712&lt;=-14),"-16 a -14",IF(AND(AS712&gt;=-13.5,AS712&lt;=-11.5),"-13,5 a -11,5",IF(AND(AS712&gt;=-11,AS712&lt;=-9),"-11 a -9",IF(AND(AS712&gt;=-8.5,AS712&lt;=-6.5),"-8,5 a -6,5",IF(AND(AS712&gt;=-6,AS712&lt;=-4),"-6 a -4",IF(AND(AS712&gt;=-3.5,AS712&lt;=-1.5),"-3,5 a -1,5",IF(AND(AS712&gt;=-1,AS712&lt;=1),"-1 a 1",IF(AND(AS712&gt;=1.5,AS712&lt;=3.5),"1,5 a 3,5",IF(AND(AS712&gt;=4,AS712&lt;=6),"4 a 6",IF(AND(AS712&gt;=6.5,AS712&lt;=8.5),"6,5 a 8,5",IF(AND(AS712&gt;=9,AS712&lt;=11),"9 a 11",IF(AND(AS712&gt;=11.5,AS712&lt;=13.5),"11,5 a 13,5",IF(AND(AS712&gt;=14,AS712&lt;=16),"14 a 16",IF(AND(AS712&gt;=16.5,AS712&lt;=18.5),"16,5 a 18,5",IF(AND(AS712&gt;=19,AS712&lt;=21),"19 a 21","Fuera de rango"))))))))))))))))</f>
        <v>-1 a 1</v>
      </c>
      <c r="AU712" s="11" t="n">
        <f aca="false" t="array" ref="AU712">IF(AT712="","",_xlfn.IFS(AT712="-16 a -14",1,AT712="-13,5 a -11,5",2,AT712="-11 a -9",3,AT712="-8,5 a -6,5",4,AT712="-6 a -4",5,AT712="-3,5 a -1,5",6,AT712="-1 a 1",7,AT712="1,5 a 3,5",8,AT712="4 a 6","NORMA",AT712="6,5 a 8,5",9,AT712="9 a 11",10,AT712="11,5 a 13,5",11,AT712="14 a 16",12,AT712="16,5 a 18,5",13,AT712="19 a 21",14,TRUE(),""))</f>
        <v>7</v>
      </c>
      <c r="AV712" s="9" t="n">
        <v>2.25</v>
      </c>
      <c r="AW712" s="10" t="str">
        <f aca="false">IF(AV712="","",IF(AND(AV712&gt;=-1,AV712&lt;=-0.5),"-1 a -0,5",IF(AND(AV712&gt;-0.5,AV712&lt;=0),"De -0,5 a 0",IF(AND(AV712&gt;=0.25,AV712&lt;=0.75),"0,25 a 0,75",IF(AND(AV712&gt;=1,AV712&lt;=1.5),"1 a 1,5",IF(AND(AV712&gt;=1.75,AV712&lt;=2.25),"1,75 a 2,25",IF(AND(AV712&gt;=2.5,AV712&lt;=3),"2,5 a 3",IF(AND(AV712&gt;=3.25,AV712&lt;=3.75),"3,25 a 3,75","Fuera de rango"))))))))</f>
        <v>1,75 a 2,25</v>
      </c>
      <c r="AX712" s="10" t="n">
        <f aca="false">IF(AW712="","",IF(OR(AW712="-1 a -0,5",AW712="-1 a -0.5"),1,IF(OR(AW712="De -0,5 a 0",AW712="-0,5 a 0",AW712="De -0.5 a 0"),2,IF(OR(AW712="0,25 a 0,75",AW712="0.25 a 0.75"),"NORMA",IF(OR(AW712="1 a 1,5",AW712="1 a 1.5"),3,IF(OR(AW712="1,75 a 2,25",AW712="1.75 a 2.25"),4,IF(OR(AW712="2,5 a 3",AW712="2.5 a 3"),5,IF(OR(AW712="3,25 a 3,75",AW712="3.25 a 3.75"),6,""))))))))</f>
        <v>4</v>
      </c>
      <c r="AY712" s="9" t="n">
        <v>-3</v>
      </c>
      <c r="AZ712" s="10" t="str">
        <f aca="false">IF(AY712="","",IF(AND(AY712&gt;=-20,AY712&lt;=-9.5),"-20 a -9,5",IF(AND(AY712&gt;=-9,AY712&lt;=-6.5),"-9 a -6,5",IF(AY712=-6,"-6",IF(AND(AY712&gt;=-5.5,AY712&lt;=-3),"-5,5 a -3",IF(AND(AY712&gt;=-2.5,AY712&lt;=0),"-2,5 a 0",IF(AND(AY712&gt;=0.5,AY712&lt;=3),"0,5 a 3",IF(AND(AY712&gt;=3.5,AY712&lt;=6),"3,5 a 6","Fuera de rango"))))))))</f>
        <v>-5,5 a -3</v>
      </c>
      <c r="BA712" s="11" t="n">
        <f aca="false">IF(AZ712="","",IF(AZ712="-20 a -9,5",1,IF(AZ712="-9 a -6,5",2,IF(AZ712="-6","NORMA",IF(AZ712="-5,5 a -3",3,IF(AZ712="-2,5 a 0",4,IF(AZ712="0,5 a 3",5,IF(AZ712="3,5 a 6",6,""))))))))</f>
        <v>3</v>
      </c>
      <c r="BB712" s="9" t="n">
        <v>0</v>
      </c>
      <c r="BC712" s="10" t="str">
        <f aca="false" t="array" ref="BC712">IF(BB712="","",_xlfn.IFS(AND(BB712&gt;=0,BB712&lt;=2),"0 a 2",AND(BB712&gt;=2.5,BB712&lt;=4.5),"2,5 a 4,5",AND(BB712&gt;=5,BB712&lt;=7),"5 a 7",AND(BB712&gt;=7.5,BB712&lt;=9.5),"7,5 a 9,5",AND(BB712&gt;=10,BB712&lt;=12),"10 a 12",AND(BB712&gt;=12.5,BB712&lt;=14.5),"12,5 a 14,5",BB712=15,"15",AND(BB712&gt;=15.5,BB712&lt;=17.5),"15,5 a 17,5",AND(BB712&gt;=18,BB712&lt;=20),"18 a 20",AND(BB712&gt;=20.5,BB712&lt;=22.5),"20,5 a 22,5",AND(BB712&gt;=23,BB712&lt;=25),"23 a 25",TRUE(),"Fuera de rango"))</f>
        <v>0 a 2</v>
      </c>
      <c r="BD712" s="11" t="n">
        <f aca="false" t="array" ref="BD712">IF(BC712="","",_xlfn.IFS(BC712="0 a 2",1,BC712="2,5 a 4,5",2,BC712="5 a 7",3,BC712="7,5 a 9,5",4,BC712="10 a 12",5,BC712="12,5 a 14,5",6,BC712="15","NORMA",BC712="15,5 a 17,5",7,BC712="18 a 20",8,BC712="20,5 a 22,5",9,BC712="23 a 25",10,TRUE(),"Fuera de rango"))</f>
        <v>1</v>
      </c>
      <c r="BE712" s="9" t="n">
        <v>10</v>
      </c>
      <c r="BF712" s="10" t="str">
        <f aca="false">IF(BE712="","",IF(AND(BE712&gt;=-20,BE712&lt;=-10),"-20 a -10",IF(AND(BE712&gt;=-9.5,BE712&lt;=0.5),"-9,5 a 0,5",IF(AND(BE712&gt;=1,BE712&lt;=11),"1 a 11",IF(AND(BE712&gt;=11.5,BE712&lt;=20.5),"11,5 a 20,5",IF(BE712=21,"21",IF(AND(BE712&gt;=21.5,BE712&lt;=31.5),"21,5 a 31,5",IF(AND(BE712&gt;=32,BE712&lt;=42),"32 a 42","Fuera de rango"))))))))</f>
        <v>1 a 11</v>
      </c>
      <c r="BG712" s="11" t="n">
        <f aca="false">IF(BF712="","",IF(BF712="-20 a -10",1,IF(BF712="-9,5 a 0,5",2,IF(BF712="1 a 11",3,IF(BF712="11,5 a 20,5",4,IF(BF712="21","NORMA",IF(BF712="21,5 a 31,5",5,IF(BF712="32 a 42",6,""))))))))</f>
        <v>3</v>
      </c>
      <c r="BH712" s="9" t="n">
        <v>-1</v>
      </c>
      <c r="BI712" s="10" t="str">
        <f aca="false">IF(BH712="","",IF(AND(BH712&gt;=-20,BH712&lt;=-15),"-20 a -15",IF(AND(BH712&gt;=-14.5,BH712&lt;=-9.5),"-14,5 a -9,5",IF(AND(BH712&gt;=-9,BH712&lt;=-4),"-9 a -4",IF(AND(BH712&gt;=-3.5,BH712&lt;=2.5),"-3,5 a 2,5",IF(AND(BH712&gt;=3,BH712&lt;=8),"3 a 8",IF(AND(BH712&gt;=8.5,BH712&lt;=14.5),"8,5 a 14,5",IF(BH712=15,"15",IF(AND(BH712&gt;=15.5,BH712&lt;=20.5),"15,5 a 20,5",IF(AND(BH712&gt;=21,BH712&lt;=26),"21 a 26","Fuera de rango"))))))))))</f>
        <v>-3,5 a 2,5</v>
      </c>
      <c r="BJ712" s="11" t="n">
        <f aca="false">IF(BI712="","",IF(BI712="-20 a -15",1,IF(BI712="-14,5 a -9,5",2,IF(BI712="-9 a -4",3,IF(BI712="-3,5 a 2,5",4,IF(BI712="3 a 8",5,IF(BI712="8,5 a 14,5",6,IF(BI712="15","NORMA",IF(BI712="15,5 a 20,5",7,IF(BI712="21 a 26",8,IF(BI712="26,5 a 31,5",9,"")))))))))))</f>
        <v>4</v>
      </c>
      <c r="BK712" s="9" t="n">
        <v>0</v>
      </c>
      <c r="BL712" s="10" t="str">
        <f aca="false">IF(BK712="","",IF(AND(BK712&gt;=0,BK712&lt;=2),"0 - 2",IF(AND(BK712&gt;=2.5,BK712&lt;=4.5),"2,5 - 4,5",IF(AND(BK712&gt;=5,BK712&lt;=7),"5 - 7",IF(AND(BK712&gt;=7.5,BK712&lt;=9.5),"7,5 - 9,5",IF(AND(BK712&gt;=10,BK712&lt;=12),"10 - 12",IF(AND(BK712&gt;=12.5,BK712&lt;=13.5),"12,5 - 13,5",IF(BK712=14,"14",IF(AND(BK712&gt;=14.5,BK712&lt;=16.5),"14,5 - 16,5",IF(AND(BK712&gt;=17,BK712&lt;=19),"17 - 19",IF(AND(BK712&gt;=19.5,BK712&lt;=21.5),"19,5 - 21,5",IF(AND(BK712&gt;=22,BK712&lt;=24),"22 - 24",IF(AND(BK712&gt;=24.5,BK712&lt;=26.5),"24,5 - 26,5",IF(AND(BK712&gt;=27,BK712&lt;=29),"27 - 29",IF(AND(BK712&gt;=29.5,BK712&lt;=30),"29,5 - 30","Fuera de rango")))))))))))))))</f>
        <v>0 - 2</v>
      </c>
      <c r="BM712" s="11" t="n">
        <f aca="false">IF(BL712="","",IF(BL712="0 - 2",1,IF(BL712="2,5 - 4,5",2,IF(BL712="5 - 7",3,IF(BL712="7,5 - 9,5",4,IF(BL712="10 - 12",5,IF(BL712="12,5 - 13,5",6,IF(BL712="14","NORMA",IF(BL712="14,5 - 16,5",7,IF(BL712="17 - 19",8,IF(BL712="19,5 - 21,5",9,IF(BL712="22 - 24",10,IF(BL712="24,5 - 26,5",11,IF(BL712="27 - 29",12,IF(BL712="29,5 - 30",13,"")))))))))))))))</f>
        <v>1</v>
      </c>
      <c r="BN712" s="9" t="n">
        <v>20</v>
      </c>
      <c r="BO712" s="11" t="str">
        <f aca="false">IF(BN712="","",IF(AND(BN712&gt;=-20,BN712&lt;=-10),"-20 a -10",IF(AND(BN712&gt;=-9.5,BN712&lt;=0.5),"-9,5 a 0,5",IF(AND(BN712&gt;=1,BN712&lt;=11),"1 a 11",IF(AND(BN712&gt;=11.5,BN712&lt;=21.5),"11,5 a 21,5",IF(BN712=22,"22",IF(AND(BN712&gt;=22.5,BN712&lt;=32.5),"22,5 a 32,5",IF(AND(BN712&gt;=33,BN712&lt;=43),"33 a 43","Fuera de rango"))))))))</f>
        <v>11,5 a 21,5</v>
      </c>
      <c r="BP712" s="11" t="n">
        <f aca="false">IF(BO712="","",IF(BO712="-20 a -10",1,IF(BO712="-9,5 a 0,5",2,IF(BO712="1 a 11",3,IF(BO712="11,5 a 21,5",4,IF(BO712="22","NORMA",IF(BO712="22,5 a 32,5",5,IF(BO712="33 a 43",6,""))))))))</f>
        <v>4</v>
      </c>
      <c r="BQ712" s="9" t="n">
        <v>18</v>
      </c>
      <c r="BR712" s="10" t="str">
        <f aca="false">IF(BQ712="","",IF(AND(BQ712&gt;=-20,BQ712&lt;=-15),"-20 a -15",IF(AND(BQ712&gt;=-14.5,BQ712&lt;=-9.5),"-14,5 a -9,5",IF(AND(BQ712&gt;=-9,BQ712&lt;=-4),"-9 a -4",IF(AND(BQ712&gt;=-3.5,BQ712&lt;=2.5),"-3,5 a 2,5",IF(AND(BQ712&gt;=3,BQ712&lt;=8),"3 a 8",IF(AND(BQ712&gt;=8.5,BQ712&lt;=13.5),"8,5 a 13,5",IF(AND(BQ712&gt;=14,BQ712&lt;=17.5),"14 a 17,5",IF(BQ712=18,"18",IF(AND(BQ712&gt;=18.5,BQ712&lt;=23.5),"18,5 a 23,5",IF(AND(BQ712&gt;=24,BQ712&lt;=29),"24 a 29",IF(AND(BQ712&gt;=29.5,BQ712&lt;=34.5),"29,5 a 34,5",IF(AND(BQ712&gt;=35,BQ712&lt;=40),"35 a 40","Fuera de rango")))))))))))))</f>
        <v>18</v>
      </c>
      <c r="BS712" s="11" t="str">
        <f aca="false">IF(BR712="","",IF(BR712="-20 a -15",1,IF(BR712="-14,5 a -9,5",2,IF(BR712="-9 a -4",3,IF(BR712="-3,5 a 2,5",4,IF(BR712="3 a 8",5,IF(BR712="8,5 a 13,5",6,IF(BR712="14 a 17,5",7,IF(BR712="18","NORMA",IF(BR712="18,5 a 23,5",8,IF(BR712="24 a 29",9,IF(BR712="29,5 a 34,5",10,IF(BR712="35 a 40",11,"")))))))))))))</f>
        <v>NORMA</v>
      </c>
      <c r="BT712" s="9" t="n">
        <v>-1</v>
      </c>
      <c r="BU712" s="10" t="str">
        <f aca="false">IF(BT712="","",IF(AND(BT712&gt;=-20,BT712&lt;=-18),"-20 a -18",IF(AND(BT712&gt;=-17.5,BT712&lt;=-15.5),"-17,5 a -15,5",IF(AND(BT712&gt;=-15,BT712&lt;=-13),"-15 a -13",IF(AND(BT712&gt;=-12.5,BT712&lt;=-10.5),"-12,5 a -10,5",IF(AND(BT712&gt;=-10,BT712&lt;=-8),"-10 a -8",IF(AND(BT712&gt;=-7.5,BT712&lt;=-5.5),"-7,5 a -5,5",IF(AND(BT712&gt;=-5,BT712&lt;=-3),"-5 a -3",IF(AND(BT712&gt;=-2.5,BT712&lt;=-0.5),"-2,5 a -0,5",IF(BT712=0,"0",IF(AND(BT712&gt;=0.5,BT712&lt;=2.5),"0,5 a 2,5",IF(AND(BT712&gt;=3,BT712&lt;=5),"3 a 5",IF(AND(BT712&gt;=5.5,BT712&lt;=7.5),"5,5 a 7,5",IF(AND(BT712&gt;=8,BT712&lt;=10),"8 a 10",IF(AND(BT712&gt;=10.5,BT712&lt;=12.5),"10,5 a 12,5",IF(AND(BT712&gt;=13,BT712&lt;=15),"13 a 15",IF(AND(BT712&gt;=15.5,BT712&lt;=17.5),"15,5 a 17,5",IF(AND(BT712&gt;=18,BT712&lt;=20),"18 a 20","Fuera de rango"))))))))))))))))))</f>
        <v>-2,5 a -0,5</v>
      </c>
      <c r="BV712" s="11" t="n">
        <f aca="false">IF(BT712="","",IF(BT712=0,"NORMA",IF(AND(BT712&gt;=-20,BT712&lt;=-18),2,IF(AND(BT712&gt;=-17.5,BT712&lt;=-15.5),2,IF(AND(BT712&gt;=-15,BT712&lt;=-13),3,IF(AND(BT712&gt;=-12.5,BT712&lt;=-10.5),4,IF(AND(BT712&gt;=-10,BT712&lt;=-8),5,IF(AND(BT712&gt;=-7.5,BT712&lt;=-5.5),6,IF(AND(BT712&gt;=-5,BT712&lt;=-3),7,IF(AND(BT712&gt;=-2.5,BT712&lt;=-0.5),8,IF(AND(BT712&gt;=0.5,BT712&lt;=2.5),9,IF(AND(BT712&gt;=3,BT712&lt;=5),10,IF(AND(BT712&gt;=5.5,BT712&lt;=7.5),11,IF(AND(BT712&gt;=8,BT712&lt;=10),12,IF(AND(BT712&gt;=10.5,BT712&lt;=12.5),13,IF(AND(BT712&gt;=13,BT712&lt;=15),14,IF(AND(BT712&gt;=15.5,BT712&lt;=17.5),15,IF(AND(BT712&gt;=18,BT712&lt;=20),16,"Fuera de rango"))))))))))))))))))</f>
        <v>8</v>
      </c>
      <c r="BW712" s="9" t="n">
        <v>-3.25</v>
      </c>
      <c r="BX712" s="10" t="n">
        <f aca="false">18.5- (0.3*H712)</f>
        <v>-0.0999999999999979</v>
      </c>
      <c r="BY712" s="10" t="n">
        <f aca="false">(BW712)-(BX712)</f>
        <v>-3.15</v>
      </c>
      <c r="BZ712" s="10" t="str">
        <f aca="false">IF(BY712="","",IF(BY712&lt;-27.5,"De -30 a -28",IF(BY712&lt;-25,"De -27,5 a -25,5",IF(BY712&lt;-22.5,"De -25 a -23",IF(BY712&lt;-20,"De -22,5 a -20,5",IF(BY712&lt;-17.5,"De -20 a -18",IF(BY712&lt;-15,"De -17,5 a -15,5",IF(BY712&lt;-12.5,"De -15 a -13",IF(BY712&lt;-10,"De -12,5 a -10,5",IF(BY712&lt;-7.5,"De -10 a -8",IF(BY712&lt;-5,"De -7,5 a -5,5",IF(BY712&lt;-2.5,"De -5 a -3",IF(BY712&lt;0,"De -2,5 a -0,5",IF(BY712&lt;2.5,"De 0 a 2",IF(BY712&lt;5,"De 2,5 a 4,5",IF(BY712&lt;7.5,"De 5 a 7",IF(BY712&lt;10,"De 7,5 a 9,5",IF(BY712&lt;12.5,"De 10 a 12",IF(BY712&lt;15,"De 12,5 a 14,5",IF(BY712&lt;17.5,"De 15 a 17",IF(BY712&lt;20,"De 17,5 a 19,5",IF(BY712&lt;22.5,"De 20 a 22",IF(BY712&lt;25,"De 22,5 a 24,5",IF(BY712&lt;27.5,"De 25 a 27","De 27,5 a 30"))))))))))))))))))))))))</f>
        <v>De -5 a -3</v>
      </c>
      <c r="CA712" s="12" t="n">
        <f aca="false">IF(BY712="","",IF(BY712&lt;=-28,1,IF(BY712&lt;=-25.5,2,IF(BY712&lt;=-23,3,IF(BY712&lt;=-20.5,4,IF(BY712&lt;=-18,5,IF(BY712&lt;=-15.5,6,IF(BY712&lt;=-13,7,IF(BY712&lt;=-10.5,8,IF(BY712&lt;=-8,9,IF(BY712&lt;=-5.5,10,IF(BY712&lt;=-3,11,IF(BY712&lt;=-0.5,12,IF(BY712&lt;=2,13,IF(BY712&lt;=4.5,14,IF(BY712&lt;=7,15,IF(BY712&lt;=9.5,16,IF(BY712&lt;=12,17,IF(BY712&lt;=14.5,18,IF(BY712&lt;=17,19,IF(BY712&lt;=19.5,20,IF(BY712&lt;=22,21,IF(BY712&lt;=24.5,22,IF(BY712&lt;=27,23,IF(BY712&lt;=30,24,"Fuera de rango")))))))))))))))))))))))))</f>
        <v>11</v>
      </c>
      <c r="CB712" s="9" t="n">
        <v>-3.25</v>
      </c>
      <c r="CC712" s="10" t="n">
        <f aca="false">18.5- (0.3*H712)</f>
        <v>-0.0999999999999979</v>
      </c>
      <c r="CD712" s="10" t="n">
        <f aca="false">(CB712)-(CC712)</f>
        <v>-3.15</v>
      </c>
      <c r="CE712" s="10" t="str">
        <f aca="false">IF(CD712="","",IF(CD712&lt;-27.5,"De -30 a -28",IF(CD712&lt;-25,"De -27,5 a -25,5",IF(CD712&lt;-22.5,"De -25 a -23",IF(CD712&lt;-20,"De -22,5 a -20,5",IF(CD712&lt;-17.5,"De -20 a -18",IF(CD712&lt;-15,"De -17,5 a -15,5",IF(CD712&lt;-12.5,"De -15 a -13",IF(CD712&lt;-10,"De -12,5 a -10,5",IF(CD712&lt;-7.5,"De -10 a -8",IF(CD712&lt;-5,"De -7,5 a -5,5",IF(CD712&lt;-2.5,"De -5 a -3",IF(CD712&lt;0,"De -2,5 a -0,5",IF(CD712&lt;=2,"De 0 a 2",IF(CD712&lt;=4.5,"De 2,5 a 4,5",IF(CD712&lt;=7,"De 5 a 7",IF(CD712&lt;=9.5,"De 7,5 a 9,5",IF(CD712&lt;=12,"De 10 a 12",IF(CD712&lt;=14.5,"De 12,5 a 14,5",IF(CD712&lt;=17,"De 15 a 17",IF(CD712&lt;=19.5,"De 17,5 a 19,5",IF(CD712&lt;=22,"De 20 a 22",IF(CD712&lt;=24.5,"De 22,5 a 24,5",IF(CD712&lt;=27,"De 25 a 27","De 27,5 a 30"))))))))))))))))))))))))</f>
        <v>De -5 a -3</v>
      </c>
      <c r="CF712" s="12" t="n">
        <f aca="false">IF(CD712="","",IF(CD712&lt;-27.5,1,IF(CD712&lt;-25,2,IF(CD712&lt;-22.5,3,IF(CD712&lt;-20,4,IF(CD712&lt;-17.5,5,IF(CD712&lt;-15,6,IF(CD712&lt;-12.5,7,IF(CD712&lt;-10,8,IF(CD712&lt;-7.5,9,IF(CD712&lt;-5,10,IF(CD712&lt;-2.5,11,IF(CD712&lt;0,12,IF(CD712&lt;2.5,13,IF(CD712&lt;5,14,IF(CD712&lt;7.5,15,IF(CD712&lt;10,16,IF(CD712&lt;12.5,17,IF(CD712&lt;15,18,IF(CD712&lt;17.5,19,IF(CD712&lt;20,20,IF(CD712&lt;22.5,21,IF(CD712&lt;25,22,IF(CD712&lt;27.5,23,24))))))))))))))))))))))))</f>
        <v>11</v>
      </c>
      <c r="CG712" s="9" t="n">
        <v>-1.5</v>
      </c>
      <c r="CH712" s="10" t="str">
        <f aca="false">IF(CG712="","",IF(AND(CG712&gt;=-10,CG712&lt;=-9.5),"-10 a -9,5",IF(AND(CG712&gt;-9.5,CG712&lt;=-8.5),"-9 a -8,5",IF(AND(CG712&gt;-8.5,CG712&lt;=-7.5),"-8 a -7,5",IF(AND(CG712&gt;-7.5,CG712&lt;=-6.5),"-7 a -6,5",IF(AND(CG712&gt;-6.5,CG712&lt;=-5.5),"-6 a -5,5",IF(AND(CG712&gt;-5.5,CG712&lt;=-4.5),"-5 a -4,5",IF(AND(CG712&gt;-4.5,CG712&lt;=-3.5),"-4 a -3,5",IF(AND(CG712&gt;-3.5,CG712&lt;=-2.5),"-3 a -2,5",IF(CG712=-2.25,"-2,25",IF(AND(CG712&gt;-2.5,CG712&lt;=-1.5),"-2 a -1,5",IF(AND(CG712&gt;-1.5,CG712&lt;=-0.5),"-1 a -0,5",IF(AND(CG712&gt;-0.5,CG712&lt;=0.5),"0 a 0,5",IF(AND(CG712&gt;0.5,CG712&lt;=1.5),"1 a 1,5",IF(AND(CG712&gt;1.5,CG712&lt;=2.5),"2 a 2,5",IF(AND(CG712&gt;2.5,CG712&lt;=3.5),"3 a 3,5",IF(AND(CG712&gt;3.5,CG712&lt;=4.5),"4 a 4,5",IF(AND(CG712&gt;4.5,CG712&lt;=5.5),"5 a 5,5",IF(AND(CG712&gt;5.5,CG712&lt;=6.5),"6 a 6,5",IF(AND(CG712&gt;6.5,CG712&lt;=7.5),"7 a 7,5",IF(AND(CG712&gt;7.5,CG712&lt;=8.5),"8 a 8,5",IF(AND(CG712&gt;8.5,CG712&lt;=9.5),"9 a 9,5",IF(CG712&gt;=10,"10","Fuera de rango")))))))))))))))))))))))</f>
        <v>-2 a -1,5</v>
      </c>
      <c r="CI712" s="11" t="n">
        <f aca="false">IF(CG712="","",IF(CG712=-2.25,"NORMA",IF(CG712&lt;=-9.5,1,IF(CG712&lt;=-8.5,2,IF(CG712&lt;=-7.5,3,IF(CG712&lt;=-6.5,4,IF(CG712&lt;=-5.5,5,IF(CG712&lt;=-4.5,6,IF(CG712&lt;=-3.5,7,IF(CG712&lt;=-2.5,8,IF(CG712&lt;=-1.5,9,IF(CG712&lt;=-0.5,10,IF(CG712&lt;=0.5,11,IF(CG712&lt;=1.5,12,IF(CG712&lt;=2.5,13,IF(CG712&lt;=3.5,14,IF(CG712&lt;=4.5,15,IF(CG712&lt;=5.5,16,IF(CG712&lt;=6.5,17,IF(CG712&lt;=7.5,18,IF(CG712&lt;=8.5,19,IF(CG712&lt;=9.5,20,IF(CG712=10,21,"Fuera de rango")))))))))))))))))))))))</f>
        <v>9</v>
      </c>
      <c r="CJ712" s="9" t="n">
        <v>1.25</v>
      </c>
      <c r="CK712" s="10" t="str">
        <f aca="false">IF(CJ712="","",IF(AND(CJ712&gt;=-6,CJ712&lt;=-5.5),"-6 a -5,5",IF(AND(CJ712&gt;-5.5,CJ712&lt;=-4.5),"-5 a -4,5",IF(AND(CJ712&gt;-4.5,CJ712&lt;=-3.5),"-4 a -3,5",IF(AND(CJ712&gt;-3.5,CJ712&lt;=-2.5),"-3 a -2,5",IF(AND(CJ712&gt;-2.5,CJ712&lt;=-1.5),"-2 a -1,5",IF(AND(CJ712&gt;-1.5,CJ712&lt;=-0.5),"-1 a -0,5",IF(AND(CJ712&gt;-0.5,CJ712&lt;=0.5),"0 a 0,5",IF(AND(CJ712&gt;0.5,CJ712&lt;=1.5),"1 a 1,5",IF(AND(CJ712&gt;1.5,CJ712&lt;2.5),"2",IF(AND(CJ712&gt;=2.5,CJ712&lt;=3),"2,5 a 3",IF(AND(CJ712&gt;3,CJ712&lt;=4),"3,5 a 4",IF(AND(CJ712&gt;4,CJ712&lt;=5),"4,5 a 5",IF(AND(CJ712&gt;5,CJ712&lt;=6),"5,5 a 6",IF(AND(CJ712&gt;6,CJ712&lt;=7),"6,5 a 7",IF(AND(CJ712&gt;7,CJ712&lt;=8),"7,5 a 8",IF(AND(CJ712&gt;8,CJ712&lt;=9.5),"8,5 a 9,5",IF(CJ712=10,"10","Fuera de rango"))))))))))))))))))</f>
        <v>1 a 1,5</v>
      </c>
      <c r="CL712" s="11" t="n">
        <f aca="false">IF(CK712="","",IF(OR(CK712="-6 a -5,5",CK712="-6 - -5,5"),1,IF(OR(CK712="-5 a -4,5",CK712="-5 - -4,5"),2,IF(OR(CK712="-4 a -3,5",CK712="-4 - -3,5"),3,IF(OR(CK712="-3 a -2,5",CK712="-3 - -2,5"),4,IF(OR(CK712="-2 a -1,5",CK712="-2 - -1,5"),5,IF(OR(CK712="-1 a -0,5",CK712="-1 - -0,5"),6,IF(OR(CK712="0 a 0,5",CK712="0 - 0,5"),7,IF(OR(CK712="1 a 1,5",CK712="1 - 1,5"),8,IF(CK712="2","NORMA",IF(OR(CK712="2,5 a 3",CK712="2,5 - 3"),9,IF(OR(CK712="3,5 a 4",CK712="3,5 - 4"),10,IF(OR(CK712="4,5 a 5",CK712="4,5 - 5"),11,IF(OR(CK712="5,5 a 6",CK712="5,5 - 6"),12,IF(OR(CK712="6,5 a 7",CK712="6,5 - 7"),13,IF(OR(CK712="7,5 a 8",CK712="7,5 - 8"),14,IF(OR(CK712="8,5 a 9",CK712="8,5 - 9,5",CK712="9 a 9,5"),15,IF(CK712="10",15,IF(OR(CK712="0,5 a 1",CK712="0,5 - 1"),7,"Fuera de rango")))))))))))))))))))</f>
        <v>8</v>
      </c>
      <c r="CO712" s="10" t="str">
        <f aca="false">IF(CM712&gt;0,"EME"," ")</f>
        <v> </v>
      </c>
      <c r="CQ712" s="10" t="str">
        <f aca="false">IF(CP712&gt;0,"0", " ")</f>
        <v> </v>
      </c>
      <c r="CR712" s="10" t="str">
        <f aca="false">IF(CP712&gt;0,"EME"," ")</f>
        <v> </v>
      </c>
      <c r="CS712" s="9" t="n">
        <v>1.25</v>
      </c>
      <c r="CV712" s="9" t="n">
        <v>1</v>
      </c>
      <c r="CY712" s="9" t="n">
        <v>0</v>
      </c>
      <c r="DB712" s="9" t="n">
        <v>0</v>
      </c>
      <c r="DC712" s="11" t="str">
        <f aca="false">IF(DB712&lt;0,"2"," ")</f>
        <v> </v>
      </c>
      <c r="DD712" s="11" t="str">
        <f aca="false">IF(DB712&lt;0,"MIO"," ")</f>
        <v> </v>
      </c>
      <c r="DE712" s="9" t="n">
        <v>0</v>
      </c>
      <c r="DF712" s="10" t="str">
        <f aca="false">IF(DE712&lt;0,"3"," ")</f>
        <v> </v>
      </c>
      <c r="DG712" s="10" t="str">
        <f aca="false">IF(DE712&lt;0,"AST"," ")</f>
        <v> </v>
      </c>
      <c r="DH712" s="9" t="n">
        <v>0</v>
      </c>
      <c r="DI712" s="10" t="str">
        <f aca="false">IF(DH712&lt;0,"3"," ")</f>
        <v> </v>
      </c>
      <c r="DJ712" s="10" t="str">
        <f aca="false">IF(DH712&lt;0,"AST"," ")</f>
        <v> </v>
      </c>
      <c r="DK712" s="9" t="n">
        <v>1.5</v>
      </c>
      <c r="DL712" s="10" t="str">
        <f aca="false">IF(DK712&gt;0,"4"," ")</f>
        <v>4</v>
      </c>
      <c r="DM712" s="10" t="str">
        <f aca="false">IF(DK712&gt;0,"PRE"," ")</f>
        <v>PRE</v>
      </c>
      <c r="DN712" s="9" t="n">
        <v>1.5</v>
      </c>
      <c r="DO712" s="10" t="str">
        <f aca="false">IF(DN712&gt;0,"4"," ")</f>
        <v>4</v>
      </c>
      <c r="DP712" s="10" t="str">
        <f aca="false">IF(DN712&gt;0,"PRE"," ")</f>
        <v>PRE</v>
      </c>
      <c r="DS712" s="12" t="str">
        <f aca="false">CONCATENATE(CO712,CU712,DA712,DG712,DM712)</f>
        <v>  PRE</v>
      </c>
      <c r="DT712" s="10" t="e">
        <f aca="false" t="array" ref="DT712">_xlfn.IFS(DS712="EME    ","0", DS712=" HIP   ","1", DS712="  MIO  ","2", DS712="   AST ","3", DS712="    PRE","4", DS712="EME   PRE","5", DS712=" HIP  PRE","6", DS712=" HIP AST ","7", DS712="  MIO PRE","8", DS712="  MIOAST ","9", DS712="   ASTPRE","10",DS712=" HIP ASTPRE","11", DS712="  MIOASTPRE","12", DS712="     ","0")</f>
        <v>#N/A</v>
      </c>
      <c r="DV712" s="1" t="e">
        <f aca="false" t="array" ref="DV712">_xlfn.IFS(DU712="SI","2", DU712="NO","1")</f>
        <v>#N/A</v>
      </c>
      <c r="DX712" s="11" t="str">
        <f aca="false">IF(DW712=0,"1","2")</f>
        <v>1</v>
      </c>
      <c r="DY712" s="11" t="str">
        <f aca="false" t="array" ref="DY712">_xlfn.IFS(DW712=0,"0", DW712=0.25, "1", DW712=0.5,"2", DW712=0.75,"3", DW712=1,"4",DW712=1.25,"5", DW712=1.5,"6", DW712=1.75,"7", DW712=2,"8")</f>
        <v>0</v>
      </c>
      <c r="EA712" s="11" t="str">
        <f aca="false">IF(DZ712=0,"1","2")</f>
        <v>1</v>
      </c>
      <c r="EB712" s="11" t="str">
        <f aca="false" t="array" ref="EB712">_xlfn.IFS(DZ712=0,"0", DZ712=0.25, "1", DZ712=0.5,"2", DZ712=0.75,"3", DZ712=1,"4",DZ712=1.25,"5", DZ712=1.5,"6", DZ712=1.75,"7", DZ712=2,"8")</f>
        <v>0</v>
      </c>
      <c r="ED712" s="10" t="str">
        <f aca="false">IF(EC712=0,"1","2")</f>
        <v>1</v>
      </c>
      <c r="EE712" s="11" t="str">
        <f aca="false" t="array" ref="EE712">_xlfn.IFS(EC712=0,"0", EC712=-0.25, "1", EC712=-0.5,"2", EC712=-0.75,"3", EC712=-1,"4",EC712=-1.25,"5", EC712=-1.5,"6", EC712=-1.75,"7", EC712=-2,"8", EC712=-2.25,"9",EC712=-2.5,"10", EC712=-2.75,"11", EC712=-3,"12", EC712=-3.25,"13", EC712=-3.5,"14", EC712=-3.75,"15",EC712=-4,"16")</f>
        <v>0</v>
      </c>
      <c r="EG712" s="10" t="str">
        <f aca="false">IF(EF712=0,"1","2")</f>
        <v>1</v>
      </c>
      <c r="EH712" s="11" t="str">
        <f aca="false" t="array" ref="EH712">_xlfn.IFS(EF712=0,"0", EF712=-0.25, "1", EF712=-0.5,"2", EF712=-0.75,"3", EF712=-1,"4",EF712=-1.25,"5", EF712=-1.5,"6", EF712=-1.75,"7", EF712=-2,"8", EF712=-2.25,"9",EF712=-2.5,"10", EF712=-2.75,"11", EF712=-3,"12", EF712=-3.25,"13", EF712=-3.5,"14", EF712=-3.75,"15",EF712=-4,"16")</f>
        <v>0</v>
      </c>
      <c r="EJ712" s="11" t="str">
        <f aca="false">IF(EI712=0,"1","2")</f>
        <v>1</v>
      </c>
      <c r="EK712" s="11" t="str">
        <f aca="false" t="array" ref="EK712">_xlfn.IFS(EI712=0,"0", EI712=-0.25, "1", EI712=-0.5,"2", EI712=-0.75,"3", EI712=-1,"4",EI712=-1.25,"5", EI712=-1.5,"6", EI712=-1.75,"7", EI712=-2,"8", EI712=-2.25,"9", EI712=-2.25,"9",EI712=-2.5,"10", EI712=-2.75,"11", EI712=-3,"12", EI712=-3.25,"13", EI712=-3.5,"14", EI712=-3.75,"15",EI712=-4,"16", EI712=0.25, "17", EI712=0.5, "18")</f>
        <v>0</v>
      </c>
      <c r="EM712" s="11" t="str">
        <f aca="false">IF(EL712=0,"1","2")</f>
        <v>1</v>
      </c>
      <c r="EN712" s="11" t="str">
        <f aca="false" t="array" ref="EN712">_xlfn.IFS(EL712=0.25,"17",EL712=0.5,"18", EL712=0,"0", EL712=-0.25, "1", EL712=-0.5,"2", EL712=-0.75,"3", EL712=-1,"4",EL712=-1.25,"5", EL712=-1.5,"6", EL712=-1.75,"7", EL712=-2,"8",EL712= -2.25,"9",EL712=-2.5,"10",EL712= -2.75,"11",EL712= -3,"12",EL712= -3.25,"13",EL712= -3.5,"14",EL712= -3.75,"15",EL712=-4,"16")</f>
        <v>0</v>
      </c>
      <c r="EP712" s="11" t="str">
        <f aca="false">IF(EO712=0,"1","2")</f>
        <v>1</v>
      </c>
      <c r="EQ712" s="11" t="str">
        <f aca="false" t="array" ref="EQ712">_xlfn.IFS(EO712=0,"0", EO712=0.25, "1", EO712=0.5,"2", EO712=0.75,"3", EO712=1,"4",EO712=1.25,"5", EO712=1.5,"6", EO712=1.75,"7", EO712=2,"8", EO712=2.25,"9", EO712=2.25,"9",EO712=2.5,"10", EO712=2.75,"11", EO712=3,"12", EO712=3.25,"13", EO712=3.5,"14", EO712=3.75,"15",EO712=4,"16", EO712=-0.25, "17", bq=-0.5, "18")</f>
        <v>0</v>
      </c>
      <c r="ES712" s="11" t="str">
        <f aca="false">IF(ER712=0,"1","2")</f>
        <v>1</v>
      </c>
      <c r="ET712" s="11" t="str">
        <f aca="false" t="array" ref="ET712">_xlfn.IFS(ER712=0,"0", ER712=0.25, "1", ER712=0.5,"2", ER712=0.75,"3", ER712=1,"4",ER712=1.25,"5", ER712=1.5,"6", ER712=1.75,"7", ER712=2,"8", ER712=2.25,"9", ER712=2.25,"9",ER712=2.5,"10", ER712=2.75,"11", ER712=3,"12", ER712=3.25,"13", ER712=3.5,"14", ER712=3.75,"15",ER712=4,"16", ER712=-0.25, "17", bq=-0.5, "18")</f>
        <v>0</v>
      </c>
      <c r="EV712" s="14" t="e">
        <f aca="false">VLOOKUP(EU712,LEYENDA!$G$2:$H$8,2,TRUE())</f>
        <v>#N/A</v>
      </c>
      <c r="EW712" s="14" t="e">
        <f aca="false" t="array" ref="EW712">_xlfn.IFS(EV712="0-5","1", EV712="6-12","2", EV712="13-18","3", EV712="19-24","4", EV712="25-36","5", EV712="37-48","6", EV712="49-60","7")</f>
        <v>#N/A</v>
      </c>
    </row>
    <row r="713" customFormat="false" ht="13.5" hidden="false" customHeight="false" outlineLevel="0" collapsed="false">
      <c r="A713" s="1" t="n">
        <v>281</v>
      </c>
      <c r="B713" s="2" t="n">
        <v>1</v>
      </c>
      <c r="C713" s="33" t="n">
        <v>43787</v>
      </c>
      <c r="E713" s="5" t="str">
        <f aca="false">VLOOKUP(A713,'286'!$A$3:$J$6279,10,FALSE())</f>
        <v>VILA MARTÍN, RAFAEL</v>
      </c>
      <c r="F713" s="4" t="str">
        <f aca="false">VLOOKUP(A713,'286'!$A$3:$I$1768,3,FALSE())</f>
        <v>VIMARRA</v>
      </c>
      <c r="G713" s="6" t="n">
        <f aca="false">VLOOKUP(A713,'286'!$A$3:$I$1768,4,FALSE())</f>
        <v>25482</v>
      </c>
      <c r="H713" s="7" t="n">
        <f aca="false">YEAR(C713)-YEAR(G713)</f>
        <v>50</v>
      </c>
      <c r="I713" s="1" t="str">
        <f aca="false">VLOOKUP(H713,LEYENDA!$C$2:$D$6,2,TRUE())</f>
        <v>41-60</v>
      </c>
      <c r="J713" s="5" t="str">
        <f aca="false">VLOOKUP(A713,'286'!$A$3:$I$1768,7,FALSE())</f>
        <v>H</v>
      </c>
      <c r="K713" s="8" t="n">
        <f aca="false">VLOOKUP(A713,'286'!$A$3:$I$1768,2,FALSE())</f>
        <v>0</v>
      </c>
      <c r="L713" s="4" t="str">
        <f aca="false">VLOOKUP(A713,'286'!$A$3:$I$1768,8,FALSE())</f>
        <v>D</v>
      </c>
      <c r="M713" s="4" t="str">
        <f aca="false">VLOOKUP(A713,'286'!$A$3:$I$1768,9,FALSE())</f>
        <v>D</v>
      </c>
      <c r="N713" s="8" t="str">
        <f aca="false">IF(R713=O713, "MISMA","CONTRARIA")</f>
        <v>MISMA</v>
      </c>
      <c r="O713" s="8" t="str">
        <f aca="false" t="array" ref="O713">_xlfn.IFS(L713="D","1", L713="I","2")</f>
        <v>1</v>
      </c>
      <c r="P713" s="8" t="e">
        <f aca="false" t="array" ref="P713">_xlfn.IFS(K713="OD","1", K713="OI","2")</f>
        <v>#N/A</v>
      </c>
      <c r="Q713" s="1" t="str">
        <f aca="false" t="array" ref="Q713">_xlfn.IFS(J713="M","1", J713="H","2")</f>
        <v>2</v>
      </c>
      <c r="R713" s="8" t="str">
        <f aca="false" t="array" ref="R713">_xlfn.IFS(M713="D","1", M713="I","2")</f>
        <v>1</v>
      </c>
      <c r="S713" s="1" t="str">
        <f aca="false" t="array" ref="S713">_xlfn.IFS(N713="CONTRARIA", "1",N713= "MISMA","2")</f>
        <v>2</v>
      </c>
      <c r="T713" s="1" t="str">
        <f aca="false" t="array" ref="T713">_xlfn.IFS(I713="0-12","1", I713="13-24","2", I713="25-40","3", I713="41-60","4", I713="61-100","5")</f>
        <v>4</v>
      </c>
      <c r="U713" s="9" t="n">
        <v>-1</v>
      </c>
      <c r="V713" s="10" t="str">
        <f aca="false">IF(U713="","",IF(AND(U713&gt;=-9,U713&lt;=-6.5),"-9 a -6,5",IF(AND(U713&gt;=-6,U713&lt;=-3.5),"-6 a -3,5",IF(AND(U713&gt;=-3,U713&lt;=-1),"-3 a -1",IF(U713=-0.5,"-0,5",IF(AND(U713&gt;=0,U713&lt;=2.5),"0 a 2,5",IF(AND(U713&gt;=3,U713&lt;=5.5),"3 a 5,5",IF(AND(U713&gt;=6,U713&lt;=8.5),"6 a 8,5",IF(AND(U713&gt;=9,U713&lt;=20),"9 a 20","Fuera de rango")))))))))</f>
        <v>-3 a -1</v>
      </c>
      <c r="W713" s="11" t="n">
        <f aca="false">IF(V713="","",IF(V713="-9 a -6,5",2,IF(V713="-6 a -3,5",3,IF(V713="-3 a -1",4,IF(V713="-0,5","NORMA",IF(V713="0 a 2,5",5,IF(V713="3 a 5,5",6,IF(V713="6 a 8,5",7,IF(V713="9 a 20",8,"Fuera de rango")))))))))</f>
        <v>4</v>
      </c>
      <c r="X713" s="9" t="n">
        <v>0</v>
      </c>
      <c r="Y713" s="11" t="str">
        <f aca="false">IF(X713="","",IF(AND(X713&gt;=0,X713&lt;=4),"0 a 4",IF(AND(X713&gt;=4.5,X713&lt;=8.5),"4,5 a 8,5",IF(X713=9,"9",IF(AND(X713&gt;=9.5,X713&lt;=13),"9,5 a 13",IF(AND(X713&gt;=13.5,X713&lt;=20),"13,5 a 20",IF(AND(X713&gt;=20.5,X713&lt;=35),"20,5 a 35","Fuera de rango")))))))</f>
        <v>0 a 4</v>
      </c>
      <c r="Z713" s="11" t="n">
        <f aca="false">IF(Y713="","",IF(Y713="0 a 4",1,IF(Y713="4,5 a 8,5",2,IF(Y713="9","NORMA",IF(Y713="9,5 a 13",3,IF(Y713="13,5 a 20",4,IF(Y713="20,5 a 35",5,"Fuera de rango")))))))</f>
        <v>1</v>
      </c>
      <c r="AA713" s="9" t="n">
        <v>21</v>
      </c>
      <c r="AB713" s="10" t="str">
        <f aca="false">IF(AA713="","",IF(AND(AA713&gt;=0,AA713&lt;=9),"0 a 9",IF(AND(AA713&gt;=9.5,AA713&lt;=18.5),"9,5 a 18,5",IF(AA713=19,"19",IF(AND(AA713&gt;=19.5,AA713&lt;=28),"19,5 a 28",IF(AND(AA713&gt;=28.5,AA713&lt;=40),"28,5 a 40","Fuera de rango"))))))</f>
        <v>19,5 a 28</v>
      </c>
      <c r="AC713" s="11" t="n">
        <f aca="false" t="array" ref="AC713">_xlfn.IFS(AB713="","",AB713="0 a 9",1,AB713="9,5 a 18,5",2,AB713="19","NORMA",AB713="19,5 a 28",3,AB713="28,5 a 40",4,TRUE(),"Fuera de rango")</f>
        <v>3</v>
      </c>
      <c r="AD713" s="9" t="n">
        <v>19</v>
      </c>
      <c r="AE713" s="10" t="str">
        <f aca="false">IF(AD713="","",IF(AND(AD713&gt;=-10,AD713&lt;=0),"De -10 a 0",IF(AND(AD713&gt;=0.5,AD713&lt;=9.5),"0,5 a 9,5",IF(AD713=10,"10",IF(AND(AD713&gt;=10.5,AD713&lt;=20),"10,5 a 20",IF(AND(AD713&gt;=20.5,AD713&lt;=40),"20,5 a 40","Fuera de rango"))))))</f>
        <v>10,5 a 20</v>
      </c>
      <c r="AF713" s="12" t="n">
        <f aca="false">IF(AD713="","",IF(AND(AD713&gt;=-10,AD713&lt;=0),1,IF(AND(AD713&gt;=0.5,AD713&lt;=9.5),2,IF(AD713=10,"NORMA",IF(AND(AD713&gt;=10.5,AD713&lt;=20),3,IF(AND(AD713&gt;=20.5,AD713&lt;=40),4,""))))))</f>
        <v>3</v>
      </c>
      <c r="AG713" s="9" t="n">
        <v>9</v>
      </c>
      <c r="AH713" s="10" t="str">
        <f aca="false">IF(AG713="","",IF(AND(AG713&gt;=0,AG713&lt;=4),"0 a 4",IF(AND(AG713&gt;=4.5,AG713&lt;=8.5),"4,5 a 8,5",IF(AG713=9,"9",IF(AND(AG713&gt;=9.5,AG713&lt;=13),"9,5 a 13",IF(AND(AG713&gt;=13.5,AG713&lt;=25),"13,5 a 25","Fuera de rango"))))))</f>
        <v>9</v>
      </c>
      <c r="AI713" s="10" t="str">
        <f aca="false">IF(AH713="","",IF(AH713="0 a 4",1,IF(AH713="4,5 a 8,5",2,IF(AH713="9","NORMA",IF(AH713="9,5 a 13",3,IF(AH713="13,5 a 25",4,""))))))</f>
        <v>NORMA</v>
      </c>
      <c r="AJ713" s="9" t="n">
        <v>5</v>
      </c>
      <c r="AK713" s="10" t="str">
        <f aca="false">IF(AJ713="","",IF(AND(AJ713&gt;=-15,AJ713&lt;=-10.5),"-15 a -10,5",IF(AND(AJ713&gt;=-10,AJ713&lt;=-4),"-10 a -4",IF(AND(AJ713&gt;=-4.5,AJ713&lt;=0),"-4,5 a 0",IF(AND(AJ713&gt;=0.5,AJ713&lt;=4.5),"0,5 a 4,5",IF(AJ713=5,"5",IF(AND(AJ713&gt;=5.5,AJ713&lt;=10),"5,5 a 10",IF(AND(AJ713&gt;=10.5,AJ713&lt;=20),"10,5 a 20","Fuera de rango"))))))))</f>
        <v>5</v>
      </c>
      <c r="AL713" s="11" t="str">
        <f aca="false">IF(AK713="","",IF(AK713="-15 a -10,5",1,IF(AK713="-10 a -4",2,IF(AK713="-4,5 a 0",3,IF(AK713="0,5 a 4,5",4,IF(AK713="5","NORMA",IF(AK713="5,5 a 10",5,IF(AK713="10,5 a 20",6,"Error"))))))))</f>
        <v>NORMA</v>
      </c>
      <c r="AM713" s="9" t="n">
        <v>0</v>
      </c>
      <c r="AN713" s="10" t="str">
        <f aca="false">IF(AM713="","",IF(AND(AM713&gt;=-7.5,AM713&lt;=-5.5),"-7,5 a -5,5",IF(AND(AM713&gt;=-5,AM713&lt;=-3),"-5 a -3",IF(AND(AM713&gt;=-2.5,AM713&lt;=-0.5),"-2,5 a -0,5",IF(AM713=0,"0,00",IF(AND(AM713&gt;=0.5,AM713&lt;=2.5),"0,5 a 2,5",IF(AND(AM713&gt;=3,AM713&lt;=5),"3 a 5",IF(AND(AM713&gt;=5.5,AM713&lt;=7.5),"5,5 a 7,5",IF(AND(AM713&gt;=8,AM713&lt;=10),"8 a 10","Fuera de rango")))))))))</f>
        <v>0,00</v>
      </c>
      <c r="AO713" s="11" t="str">
        <f aca="false">IF(AN713="","",IF(AN713="-7,5 a -5,5",1,IF(AN713="-5 a -3",2,IF(AN713="-2,5 a -0,5",3,IF(AN713="0,00","NORMA",IF(AN713="0,5 a 2,5",4,IF(AN713="3 a 5",5,IF(AN713="5,5 a 7,5",6,IF(AN713="8 a 10",7,"Error")))))))))</f>
        <v>NORMA</v>
      </c>
      <c r="AP713" s="9" t="n">
        <v>3</v>
      </c>
      <c r="AQ713" s="10" t="str">
        <f aca="false">IF(AP713="","",IF(AND(AP713&gt;=-20,AP713&lt;=-9.5),"-20 a -9,5",IF(AND(AP713&gt;=-9,AP713&lt;=-6.5),"-9 a -6,5",IF(AP713=-6,"-6",IF(AND(AP713&gt;=-5.5,AP713&lt;=-3),"-5,5 a -3",IF(AND(AP713&gt;=-2.5,AP713&lt;=0),"-2,5 a 0",IF(AND(AP713&gt;=0.5,AP713&lt;=3),"0,5 a 3",IF(AND(AP713&gt;=3.5,AP713&lt;=6),"3,5 a 6",IF(AND(AP713&gt;=6.5,AP713&lt;=9),"6,5 a 9",IF(AND(AP713&gt;=9.5,AP713&lt;=20),"9,5 a 20","Fuera de rango"))))))))))</f>
        <v>0,5 a 3</v>
      </c>
      <c r="AR713" s="11" t="n">
        <f aca="false">IF(AQ713="","",IF(AQ713="-20 a -9,5",1,IF(AQ713="-9 a -6,5",2,IF(AQ713="-6","NORMA",IF(AQ713="-5,5 a -3",3,IF(AQ713="-2,5 a 0",4,IF(AQ713="0,5 a 3",5,IF(AQ713="3,5 a 6",6,IF(AQ713="6,5 a 9",7,IF(AQ713="9,5 a 20",8,""))))))))))</f>
        <v>5</v>
      </c>
      <c r="AS713" s="9" t="n">
        <v>8</v>
      </c>
      <c r="AT713" s="10" t="str">
        <f aca="false">IF(AS713="","",IF(AND(AS713&gt;=-16,AS713&lt;=-14),"-16 a -14",IF(AND(AS713&gt;=-13.5,AS713&lt;=-11.5),"-13,5 a -11,5",IF(AND(AS713&gt;=-11,AS713&lt;=-9),"-11 a -9",IF(AND(AS713&gt;=-8.5,AS713&lt;=-6.5),"-8,5 a -6,5",IF(AND(AS713&gt;=-6,AS713&lt;=-4),"-6 a -4",IF(AND(AS713&gt;=-3.5,AS713&lt;=-1.5),"-3,5 a -1,5",IF(AND(AS713&gt;=-1,AS713&lt;=1),"-1 a 1",IF(AND(AS713&gt;=1.5,AS713&lt;=3.5),"1,5 a 3,5",IF(AND(AS713&gt;=4,AS713&lt;=6),"4 a 6",IF(AND(AS713&gt;=6.5,AS713&lt;=8.5),"6,5 a 8,5",IF(AND(AS713&gt;=9,AS713&lt;=11),"9 a 11",IF(AND(AS713&gt;=11.5,AS713&lt;=13.5),"11,5 a 13,5",IF(AND(AS713&gt;=14,AS713&lt;=16),"14 a 16",IF(AND(AS713&gt;=16.5,AS713&lt;=18.5),"16,5 a 18,5",IF(AND(AS713&gt;=19,AS713&lt;=21),"19 a 21","Fuera de rango"))))))))))))))))</f>
        <v>6,5 a 8,5</v>
      </c>
      <c r="AU713" s="11" t="n">
        <f aca="false" t="array" ref="AU713">IF(AT713="","",_xlfn.IFS(AT713="-16 a -14",1,AT713="-13,5 a -11,5",2,AT713="-11 a -9",3,AT713="-8,5 a -6,5",4,AT713="-6 a -4",5,AT713="-3,5 a -1,5",6,AT713="-1 a 1",7,AT713="1,5 a 3,5",8,AT713="4 a 6","NORMA",AT713="6,5 a 8,5",9,AT713="9 a 11",10,AT713="11,5 a 13,5",11,AT713="14 a 16",12,AT713="16,5 a 18,5",13,AT713="19 a 21",14,TRUE(),""))</f>
        <v>9</v>
      </c>
      <c r="AV713" s="9" t="n">
        <v>1.75</v>
      </c>
      <c r="AW713" s="10" t="str">
        <f aca="false">IF(AV713="","",IF(AND(AV713&gt;=-1,AV713&lt;=-0.5),"-1 a -0,5",IF(AND(AV713&gt;-0.5,AV713&lt;=0),"De -0,5 a 0",IF(AND(AV713&gt;=0.25,AV713&lt;=0.75),"0,25 a 0,75",IF(AND(AV713&gt;=1,AV713&lt;=1.5),"1 a 1,5",IF(AND(AV713&gt;=1.75,AV713&lt;=2.25),"1,75 a 2,25",IF(AND(AV713&gt;=2.5,AV713&lt;=3),"2,5 a 3",IF(AND(AV713&gt;=3.25,AV713&lt;=3.75),"3,25 a 3,75","Fuera de rango"))))))))</f>
        <v>1,75 a 2,25</v>
      </c>
      <c r="AX713" s="10" t="n">
        <f aca="false">IF(AW713="","",IF(OR(AW713="-1 a -0,5",AW713="-1 a -0.5"),1,IF(OR(AW713="De -0,5 a 0",AW713="-0,5 a 0",AW713="De -0.5 a 0"),2,IF(OR(AW713="0,25 a 0,75",AW713="0.25 a 0.75"),"NORMA",IF(OR(AW713="1 a 1,5",AW713="1 a 1.5"),3,IF(OR(AW713="1,75 a 2,25",AW713="1.75 a 2.25"),4,IF(OR(AW713="2,5 a 3",AW713="2.5 a 3"),5,IF(OR(AW713="3,25 a 3,75",AW713="3.25 a 3.75"),6,""))))))))</f>
        <v>4</v>
      </c>
      <c r="AY713" s="9" t="n">
        <v>-1.5</v>
      </c>
      <c r="AZ713" s="10" t="str">
        <f aca="false">IF(AY713="","",IF(AND(AY713&gt;=-20,AY713&lt;=-9.5),"-20 a -9,5",IF(AND(AY713&gt;=-9,AY713&lt;=-6.5),"-9 a -6,5",IF(AY713=-6,"-6",IF(AND(AY713&gt;=-5.5,AY713&lt;=-3),"-5,5 a -3",IF(AND(AY713&gt;=-2.5,AY713&lt;=0),"-2,5 a 0",IF(AND(AY713&gt;=0.5,AY713&lt;=3),"0,5 a 3",IF(AND(AY713&gt;=3.5,AY713&lt;=6),"3,5 a 6","Fuera de rango"))))))))</f>
        <v>-2,5 a 0</v>
      </c>
      <c r="BA713" s="11" t="n">
        <f aca="false">IF(AZ713="","",IF(AZ713="-20 a -9,5",1,IF(AZ713="-9 a -6,5",2,IF(AZ713="-6","NORMA",IF(AZ713="-5,5 a -3",3,IF(AZ713="-2,5 a 0",4,IF(AZ713="0,5 a 3",5,IF(AZ713="3,5 a 6",6,""))))))))</f>
        <v>4</v>
      </c>
      <c r="BB713" s="9" t="n">
        <v>0</v>
      </c>
      <c r="BC713" s="10" t="str">
        <f aca="false" t="array" ref="BC713">IF(BB713="","",_xlfn.IFS(AND(BB713&gt;=0,BB713&lt;=2),"0 a 2",AND(BB713&gt;=2.5,BB713&lt;=4.5),"2,5 a 4,5",AND(BB713&gt;=5,BB713&lt;=7),"5 a 7",AND(BB713&gt;=7.5,BB713&lt;=9.5),"7,5 a 9,5",AND(BB713&gt;=10,BB713&lt;=12),"10 a 12",AND(BB713&gt;=12.5,BB713&lt;=14.5),"12,5 a 14,5",BB713=15,"15",AND(BB713&gt;=15.5,BB713&lt;=17.5),"15,5 a 17,5",AND(BB713&gt;=18,BB713&lt;=20),"18 a 20",AND(BB713&gt;=20.5,BB713&lt;=22.5),"20,5 a 22,5",AND(BB713&gt;=23,BB713&lt;=25),"23 a 25",TRUE(),"Fuera de rango"))</f>
        <v>0 a 2</v>
      </c>
      <c r="BD713" s="11" t="n">
        <f aca="false" t="array" ref="BD713">IF(BC713="","",_xlfn.IFS(BC713="0 a 2",1,BC713="2,5 a 4,5",2,BC713="5 a 7",3,BC713="7,5 a 9,5",4,BC713="10 a 12",5,BC713="12,5 a 14,5",6,BC713="15","NORMA",BC713="15,5 a 17,5",7,BC713="18 a 20",8,BC713="20,5 a 22,5",9,BC713="23 a 25",10,TRUE(),"Fuera de rango"))</f>
        <v>1</v>
      </c>
      <c r="BE713" s="9" t="n">
        <v>17</v>
      </c>
      <c r="BF713" s="10" t="str">
        <f aca="false">IF(BE713="","",IF(AND(BE713&gt;=-20,BE713&lt;=-10),"-20 a -10",IF(AND(BE713&gt;=-9.5,BE713&lt;=0.5),"-9,5 a 0,5",IF(AND(BE713&gt;=1,BE713&lt;=11),"1 a 11",IF(AND(BE713&gt;=11.5,BE713&lt;=20.5),"11,5 a 20,5",IF(BE713=21,"21",IF(AND(BE713&gt;=21.5,BE713&lt;=31.5),"21,5 a 31,5",IF(AND(BE713&gt;=32,BE713&lt;=42),"32 a 42","Fuera de rango"))))))))</f>
        <v>11,5 a 20,5</v>
      </c>
      <c r="BG713" s="11" t="n">
        <f aca="false">IF(BF713="","",IF(BF713="-20 a -10",1,IF(BF713="-9,5 a 0,5",2,IF(BF713="1 a 11",3,IF(BF713="11,5 a 20,5",4,IF(BF713="21","NORMA",IF(BF713="21,5 a 31,5",5,IF(BF713="32 a 42",6,""))))))))</f>
        <v>4</v>
      </c>
      <c r="BH713" s="9" t="n">
        <v>5</v>
      </c>
      <c r="BI713" s="10" t="str">
        <f aca="false">IF(BH713="","",IF(AND(BH713&gt;=-20,BH713&lt;=-15),"-20 a -15",IF(AND(BH713&gt;=-14.5,BH713&lt;=-9.5),"-14,5 a -9,5",IF(AND(BH713&gt;=-9,BH713&lt;=-4),"-9 a -4",IF(AND(BH713&gt;=-3.5,BH713&lt;=2.5),"-3,5 a 2,5",IF(AND(BH713&gt;=3,BH713&lt;=8),"3 a 8",IF(AND(BH713&gt;=8.5,BH713&lt;=14.5),"8,5 a 14,5",IF(BH713=15,"15",IF(AND(BH713&gt;=15.5,BH713&lt;=20.5),"15,5 a 20,5",IF(AND(BH713&gt;=21,BH713&lt;=26),"21 a 26","Fuera de rango"))))))))))</f>
        <v>3 a 8</v>
      </c>
      <c r="BJ713" s="11" t="n">
        <f aca="false">IF(BI713="","",IF(BI713="-20 a -15",1,IF(BI713="-14,5 a -9,5",2,IF(BI713="-9 a -4",3,IF(BI713="-3,5 a 2,5",4,IF(BI713="3 a 8",5,IF(BI713="8,5 a 14,5",6,IF(BI713="15","NORMA",IF(BI713="15,5 a 20,5",7,IF(BI713="21 a 26",8,IF(BI713="26,5 a 31,5",9,"")))))))))))</f>
        <v>5</v>
      </c>
      <c r="BK713" s="9" t="n">
        <v>20</v>
      </c>
      <c r="BL713" s="10" t="str">
        <f aca="false">IF(BK713="","",IF(AND(BK713&gt;=0,BK713&lt;=2),"0 - 2",IF(AND(BK713&gt;=2.5,BK713&lt;=4.5),"2,5 - 4,5",IF(AND(BK713&gt;=5,BK713&lt;=7),"5 - 7",IF(AND(BK713&gt;=7.5,BK713&lt;=9.5),"7,5 - 9,5",IF(AND(BK713&gt;=10,BK713&lt;=12),"10 - 12",IF(AND(BK713&gt;=12.5,BK713&lt;=13.5),"12,5 - 13,5",IF(BK713=14,"14",IF(AND(BK713&gt;=14.5,BK713&lt;=16.5),"14,5 - 16,5",IF(AND(BK713&gt;=17,BK713&lt;=19),"17 - 19",IF(AND(BK713&gt;=19.5,BK713&lt;=21.5),"19,5 - 21,5",IF(AND(BK713&gt;=22,BK713&lt;=24),"22 - 24",IF(AND(BK713&gt;=24.5,BK713&lt;=26.5),"24,5 - 26,5",IF(AND(BK713&gt;=27,BK713&lt;=29),"27 - 29",IF(AND(BK713&gt;=29.5,BK713&lt;=30),"29,5 - 30","Fuera de rango")))))))))))))))</f>
        <v>19,5 - 21,5</v>
      </c>
      <c r="BM713" s="11" t="n">
        <f aca="false">IF(BL713="","",IF(BL713="0 - 2",1,IF(BL713="2,5 - 4,5",2,IF(BL713="5 - 7",3,IF(BL713="7,5 - 9,5",4,IF(BL713="10 - 12",5,IF(BL713="12,5 - 13,5",6,IF(BL713="14","NORMA",IF(BL713="14,5 - 16,5",7,IF(BL713="17 - 19",8,IF(BL713="19,5 - 21,5",9,IF(BL713="22 - 24",10,IF(BL713="24,5 - 26,5",11,IF(BL713="27 - 29",12,IF(BL713="29,5 - 30",13,"")))))))))))))))</f>
        <v>9</v>
      </c>
      <c r="BN713" s="9" t="n">
        <v>21</v>
      </c>
      <c r="BO713" s="11" t="str">
        <f aca="false">IF(BN713="","",IF(AND(BN713&gt;=-20,BN713&lt;=-10),"-20 a -10",IF(AND(BN713&gt;=-9.5,BN713&lt;=0.5),"-9,5 a 0,5",IF(AND(BN713&gt;=1,BN713&lt;=11),"1 a 11",IF(AND(BN713&gt;=11.5,BN713&lt;=21.5),"11,5 a 21,5",IF(BN713=22,"22",IF(AND(BN713&gt;=22.5,BN713&lt;=32.5),"22,5 a 32,5",IF(AND(BN713&gt;=33,BN713&lt;=43),"33 a 43","Fuera de rango"))))))))</f>
        <v>11,5 a 21,5</v>
      </c>
      <c r="BP713" s="11" t="n">
        <f aca="false">IF(BO713="","",IF(BO713="-20 a -10",1,IF(BO713="-9,5 a 0,5",2,IF(BO713="1 a 11",3,IF(BO713="11,5 a 21,5",4,IF(BO713="22","NORMA",IF(BO713="22,5 a 32,5",5,IF(BO713="33 a 43",6,""))))))))</f>
        <v>4</v>
      </c>
      <c r="BQ713" s="9" t="n">
        <v>12</v>
      </c>
      <c r="BR713" s="10" t="str">
        <f aca="false">IF(BQ713="","",IF(AND(BQ713&gt;=-20,BQ713&lt;=-15),"-20 a -15",IF(AND(BQ713&gt;=-14.5,BQ713&lt;=-9.5),"-14,5 a -9,5",IF(AND(BQ713&gt;=-9,BQ713&lt;=-4),"-9 a -4",IF(AND(BQ713&gt;=-3.5,BQ713&lt;=2.5),"-3,5 a 2,5",IF(AND(BQ713&gt;=3,BQ713&lt;=8),"3 a 8",IF(AND(BQ713&gt;=8.5,BQ713&lt;=13.5),"8,5 a 13,5",IF(AND(BQ713&gt;=14,BQ713&lt;=17.5),"14 a 17,5",IF(BQ713=18,"18",IF(AND(BQ713&gt;=18.5,BQ713&lt;=23.5),"18,5 a 23,5",IF(AND(BQ713&gt;=24,BQ713&lt;=29),"24 a 29",IF(AND(BQ713&gt;=29.5,BQ713&lt;=34.5),"29,5 a 34,5",IF(AND(BQ713&gt;=35,BQ713&lt;=40),"35 a 40","Fuera de rango")))))))))))))</f>
        <v>8,5 a 13,5</v>
      </c>
      <c r="BS713" s="11" t="n">
        <f aca="false">IF(BR713="","",IF(BR713="-20 a -15",1,IF(BR713="-14,5 a -9,5",2,IF(BR713="-9 a -4",3,IF(BR713="-3,5 a 2,5",4,IF(BR713="3 a 8",5,IF(BR713="8,5 a 13,5",6,IF(BR713="14 a 17,5",7,IF(BR713="18","NORMA",IF(BR713="18,5 a 23,5",8,IF(BR713="24 a 29",9,IF(BR713="29,5 a 34,5",10,IF(BR713="35 a 40",11,"")))))))))))))</f>
        <v>6</v>
      </c>
      <c r="BT713" s="9" t="n">
        <v>0</v>
      </c>
      <c r="BU713" s="10" t="str">
        <f aca="false">IF(BT713="","",IF(AND(BT713&gt;=-20,BT713&lt;=-18),"-20 a -18",IF(AND(BT713&gt;=-17.5,BT713&lt;=-15.5),"-17,5 a -15,5",IF(AND(BT713&gt;=-15,BT713&lt;=-13),"-15 a -13",IF(AND(BT713&gt;=-12.5,BT713&lt;=-10.5),"-12,5 a -10,5",IF(AND(BT713&gt;=-10,BT713&lt;=-8),"-10 a -8",IF(AND(BT713&gt;=-7.5,BT713&lt;=-5.5),"-7,5 a -5,5",IF(AND(BT713&gt;=-5,BT713&lt;=-3),"-5 a -3",IF(AND(BT713&gt;=-2.5,BT713&lt;=-0.5),"-2,5 a -0,5",IF(BT713=0,"0",IF(AND(BT713&gt;=0.5,BT713&lt;=2.5),"0,5 a 2,5",IF(AND(BT713&gt;=3,BT713&lt;=5),"3 a 5",IF(AND(BT713&gt;=5.5,BT713&lt;=7.5),"5,5 a 7,5",IF(AND(BT713&gt;=8,BT713&lt;=10),"8 a 10",IF(AND(BT713&gt;=10.5,BT713&lt;=12.5),"10,5 a 12,5",IF(AND(BT713&gt;=13,BT713&lt;=15),"13 a 15",IF(AND(BT713&gt;=15.5,BT713&lt;=17.5),"15,5 a 17,5",IF(AND(BT713&gt;=18,BT713&lt;=20),"18 a 20","Fuera de rango"))))))))))))))))))</f>
        <v>0</v>
      </c>
      <c r="BV713" s="11" t="str">
        <f aca="false">IF(BT713="","",IF(BT713=0,"NORMA",IF(AND(BT713&gt;=-20,BT713&lt;=-18),2,IF(AND(BT713&gt;=-17.5,BT713&lt;=-15.5),2,IF(AND(BT713&gt;=-15,BT713&lt;=-13),3,IF(AND(BT713&gt;=-12.5,BT713&lt;=-10.5),4,IF(AND(BT713&gt;=-10,BT713&lt;=-8),5,IF(AND(BT713&gt;=-7.5,BT713&lt;=-5.5),6,IF(AND(BT713&gt;=-5,BT713&lt;=-3),7,IF(AND(BT713&gt;=-2.5,BT713&lt;=-0.5),8,IF(AND(BT713&gt;=0.5,BT713&lt;=2.5),9,IF(AND(BT713&gt;=3,BT713&lt;=5),10,IF(AND(BT713&gt;=5.5,BT713&lt;=7.5),11,IF(AND(BT713&gt;=8,BT713&lt;=10),12,IF(AND(BT713&gt;=10.5,BT713&lt;=12.5),13,IF(AND(BT713&gt;=13,BT713&lt;=15),14,IF(AND(BT713&gt;=15.5,BT713&lt;=17.5),15,IF(AND(BT713&gt;=18,BT713&lt;=20),16,"Fuera de rango"))))))))))))))))))</f>
        <v>NORMA</v>
      </c>
      <c r="BW713" s="9" t="n">
        <v>-3</v>
      </c>
      <c r="BX713" s="10" t="n">
        <f aca="false">18.5- (0.3*H713)</f>
        <v>3.5</v>
      </c>
      <c r="BY713" s="10" t="n">
        <f aca="false">(BW713)-(BX713)</f>
        <v>-6.5</v>
      </c>
      <c r="BZ713" s="10" t="str">
        <f aca="false">IF(BY713="","",IF(BY713&lt;-27.5,"De -30 a -28",IF(BY713&lt;-25,"De -27,5 a -25,5",IF(BY713&lt;-22.5,"De -25 a -23",IF(BY713&lt;-20,"De -22,5 a -20,5",IF(BY713&lt;-17.5,"De -20 a -18",IF(BY713&lt;-15,"De -17,5 a -15,5",IF(BY713&lt;-12.5,"De -15 a -13",IF(BY713&lt;-10,"De -12,5 a -10,5",IF(BY713&lt;-7.5,"De -10 a -8",IF(BY713&lt;-5,"De -7,5 a -5,5",IF(BY713&lt;-2.5,"De -5 a -3",IF(BY713&lt;0,"De -2,5 a -0,5",IF(BY713&lt;2.5,"De 0 a 2",IF(BY713&lt;5,"De 2,5 a 4,5",IF(BY713&lt;7.5,"De 5 a 7",IF(BY713&lt;10,"De 7,5 a 9,5",IF(BY713&lt;12.5,"De 10 a 12",IF(BY713&lt;15,"De 12,5 a 14,5",IF(BY713&lt;17.5,"De 15 a 17",IF(BY713&lt;20,"De 17,5 a 19,5",IF(BY713&lt;22.5,"De 20 a 22",IF(BY713&lt;25,"De 22,5 a 24,5",IF(BY713&lt;27.5,"De 25 a 27","De 27,5 a 30"))))))))))))))))))))))))</f>
        <v>De -7,5 a -5,5</v>
      </c>
      <c r="CA713" s="12" t="n">
        <f aca="false">IF(BY713="","",IF(BY713&lt;=-28,1,IF(BY713&lt;=-25.5,2,IF(BY713&lt;=-23,3,IF(BY713&lt;=-20.5,4,IF(BY713&lt;=-18,5,IF(BY713&lt;=-15.5,6,IF(BY713&lt;=-13,7,IF(BY713&lt;=-10.5,8,IF(BY713&lt;=-8,9,IF(BY713&lt;=-5.5,10,IF(BY713&lt;=-3,11,IF(BY713&lt;=-0.5,12,IF(BY713&lt;=2,13,IF(BY713&lt;=4.5,14,IF(BY713&lt;=7,15,IF(BY713&lt;=9.5,16,IF(BY713&lt;=12,17,IF(BY713&lt;=14.5,18,IF(BY713&lt;=17,19,IF(BY713&lt;=19.5,20,IF(BY713&lt;=22,21,IF(BY713&lt;=24.5,22,IF(BY713&lt;=27,23,IF(BY713&lt;=30,24,"Fuera de rango")))))))))))))))))))))))))</f>
        <v>10</v>
      </c>
      <c r="CB713" s="9" t="n">
        <v>-2.75</v>
      </c>
      <c r="CC713" s="10" t="n">
        <f aca="false">18.5- (0.3*H713)</f>
        <v>3.5</v>
      </c>
      <c r="CD713" s="10" t="n">
        <f aca="false">(CB713)-(CC713)</f>
        <v>-6.25</v>
      </c>
      <c r="CE713" s="10" t="str">
        <f aca="false">IF(CD713="","",IF(CD713&lt;-27.5,"De -30 a -28",IF(CD713&lt;-25,"De -27,5 a -25,5",IF(CD713&lt;-22.5,"De -25 a -23",IF(CD713&lt;-20,"De -22,5 a -20,5",IF(CD713&lt;-17.5,"De -20 a -18",IF(CD713&lt;-15,"De -17,5 a -15,5",IF(CD713&lt;-12.5,"De -15 a -13",IF(CD713&lt;-10,"De -12,5 a -10,5",IF(CD713&lt;-7.5,"De -10 a -8",IF(CD713&lt;-5,"De -7,5 a -5,5",IF(CD713&lt;-2.5,"De -5 a -3",IF(CD713&lt;0,"De -2,5 a -0,5",IF(CD713&lt;=2,"De 0 a 2",IF(CD713&lt;=4.5,"De 2,5 a 4,5",IF(CD713&lt;=7,"De 5 a 7",IF(CD713&lt;=9.5,"De 7,5 a 9,5",IF(CD713&lt;=12,"De 10 a 12",IF(CD713&lt;=14.5,"De 12,5 a 14,5",IF(CD713&lt;=17,"De 15 a 17",IF(CD713&lt;=19.5,"De 17,5 a 19,5",IF(CD713&lt;=22,"De 20 a 22",IF(CD713&lt;=24.5,"De 22,5 a 24,5",IF(CD713&lt;=27,"De 25 a 27","De 27,5 a 30"))))))))))))))))))))))))</f>
        <v>De -7,5 a -5,5</v>
      </c>
      <c r="CF713" s="12" t="n">
        <f aca="false">IF(CD713="","",IF(CD713&lt;-27.5,1,IF(CD713&lt;-25,2,IF(CD713&lt;-22.5,3,IF(CD713&lt;-20,4,IF(CD713&lt;-17.5,5,IF(CD713&lt;-15,6,IF(CD713&lt;-12.5,7,IF(CD713&lt;-10,8,IF(CD713&lt;-7.5,9,IF(CD713&lt;-5,10,IF(CD713&lt;-2.5,11,IF(CD713&lt;0,12,IF(CD713&lt;2.5,13,IF(CD713&lt;5,14,IF(CD713&lt;7.5,15,IF(CD713&lt;10,16,IF(CD713&lt;12.5,17,IF(CD713&lt;15,18,IF(CD713&lt;17.5,19,IF(CD713&lt;20,20,IF(CD713&lt;22.5,21,IF(CD713&lt;25,22,IF(CD713&lt;27.5,23,24))))))))))))))))))))))))</f>
        <v>10</v>
      </c>
      <c r="CG713" s="9" t="n">
        <v>-1.5</v>
      </c>
      <c r="CH713" s="10" t="str">
        <f aca="false">IF(CG713="","",IF(AND(CG713&gt;=-10,CG713&lt;=-9.5),"-10 a -9,5",IF(AND(CG713&gt;-9.5,CG713&lt;=-8.5),"-9 a -8,5",IF(AND(CG713&gt;-8.5,CG713&lt;=-7.5),"-8 a -7,5",IF(AND(CG713&gt;-7.5,CG713&lt;=-6.5),"-7 a -6,5",IF(AND(CG713&gt;-6.5,CG713&lt;=-5.5),"-6 a -5,5",IF(AND(CG713&gt;-5.5,CG713&lt;=-4.5),"-5 a -4,5",IF(AND(CG713&gt;-4.5,CG713&lt;=-3.5),"-4 a -3,5",IF(AND(CG713&gt;-3.5,CG713&lt;=-2.5),"-3 a -2,5",IF(CG713=-2.25,"-2,25",IF(AND(CG713&gt;-2.5,CG713&lt;=-1.5),"-2 a -1,5",IF(AND(CG713&gt;-1.5,CG713&lt;=-0.5),"-1 a -0,5",IF(AND(CG713&gt;-0.5,CG713&lt;=0.5),"0 a 0,5",IF(AND(CG713&gt;0.5,CG713&lt;=1.5),"1 a 1,5",IF(AND(CG713&gt;1.5,CG713&lt;=2.5),"2 a 2,5",IF(AND(CG713&gt;2.5,CG713&lt;=3.5),"3 a 3,5",IF(AND(CG713&gt;3.5,CG713&lt;=4.5),"4 a 4,5",IF(AND(CG713&gt;4.5,CG713&lt;=5.5),"5 a 5,5",IF(AND(CG713&gt;5.5,CG713&lt;=6.5),"6 a 6,5",IF(AND(CG713&gt;6.5,CG713&lt;=7.5),"7 a 7,5",IF(AND(CG713&gt;7.5,CG713&lt;=8.5),"8 a 8,5",IF(AND(CG713&gt;8.5,CG713&lt;=9.5),"9 a 9,5",IF(CG713&gt;=10,"10","Fuera de rango")))))))))))))))))))))))</f>
        <v>-2 a -1,5</v>
      </c>
      <c r="CI713" s="11" t="n">
        <f aca="false">IF(CG713="","",IF(CG713=-2.25,"NORMA",IF(CG713&lt;=-9.5,1,IF(CG713&lt;=-8.5,2,IF(CG713&lt;=-7.5,3,IF(CG713&lt;=-6.5,4,IF(CG713&lt;=-5.5,5,IF(CG713&lt;=-4.5,6,IF(CG713&lt;=-3.5,7,IF(CG713&lt;=-2.5,8,IF(CG713&lt;=-1.5,9,IF(CG713&lt;=-0.5,10,IF(CG713&lt;=0.5,11,IF(CG713&lt;=1.5,12,IF(CG713&lt;=2.5,13,IF(CG713&lt;=3.5,14,IF(CG713&lt;=4.5,15,IF(CG713&lt;=5.5,16,IF(CG713&lt;=6.5,17,IF(CG713&lt;=7.5,18,IF(CG713&lt;=8.5,19,IF(CG713&lt;=9.5,20,IF(CG713=10,21,"Fuera de rango")))))))))))))))))))))))</f>
        <v>9</v>
      </c>
      <c r="CJ713" s="9" t="n">
        <v>1.25</v>
      </c>
      <c r="CK713" s="10" t="str">
        <f aca="false">IF(CJ713="","",IF(AND(CJ713&gt;=-6,CJ713&lt;=-5.5),"-6 a -5,5",IF(AND(CJ713&gt;-5.5,CJ713&lt;=-4.5),"-5 a -4,5",IF(AND(CJ713&gt;-4.5,CJ713&lt;=-3.5),"-4 a -3,5",IF(AND(CJ713&gt;-3.5,CJ713&lt;=-2.5),"-3 a -2,5",IF(AND(CJ713&gt;-2.5,CJ713&lt;=-1.5),"-2 a -1,5",IF(AND(CJ713&gt;-1.5,CJ713&lt;=-0.5),"-1 a -0,5",IF(AND(CJ713&gt;-0.5,CJ713&lt;=0.5),"0 a 0,5",IF(AND(CJ713&gt;0.5,CJ713&lt;=1.5),"1 a 1,5",IF(AND(CJ713&gt;1.5,CJ713&lt;2.5),"2",IF(AND(CJ713&gt;=2.5,CJ713&lt;=3),"2,5 a 3",IF(AND(CJ713&gt;3,CJ713&lt;=4),"3,5 a 4",IF(AND(CJ713&gt;4,CJ713&lt;=5),"4,5 a 5",IF(AND(CJ713&gt;5,CJ713&lt;=6),"5,5 a 6",IF(AND(CJ713&gt;6,CJ713&lt;=7),"6,5 a 7",IF(AND(CJ713&gt;7,CJ713&lt;=8),"7,5 a 8",IF(AND(CJ713&gt;8,CJ713&lt;=9.5),"8,5 a 9,5",IF(CJ713=10,"10","Fuera de rango"))))))))))))))))))</f>
        <v>1 a 1,5</v>
      </c>
      <c r="CL713" s="11" t="n">
        <f aca="false">IF(CK713="","",IF(OR(CK713="-6 a -5,5",CK713="-6 - -5,5"),1,IF(OR(CK713="-5 a -4,5",CK713="-5 - -4,5"),2,IF(OR(CK713="-4 a -3,5",CK713="-4 - -3,5"),3,IF(OR(CK713="-3 a -2,5",CK713="-3 - -2,5"),4,IF(OR(CK713="-2 a -1,5",CK713="-2 - -1,5"),5,IF(OR(CK713="-1 a -0,5",CK713="-1 - -0,5"),6,IF(OR(CK713="0 a 0,5",CK713="0 - 0,5"),7,IF(OR(CK713="1 a 1,5",CK713="1 - 1,5"),8,IF(CK713="2","NORMA",IF(OR(CK713="2,5 a 3",CK713="2,5 - 3"),9,IF(OR(CK713="3,5 a 4",CK713="3,5 - 4"),10,IF(OR(CK713="4,5 a 5",CK713="4,5 - 5"),11,IF(OR(CK713="5,5 a 6",CK713="5,5 - 6"),12,IF(OR(CK713="6,5 a 7",CK713="6,5 - 7"),13,IF(OR(CK713="7,5 a 8",CK713="7,5 - 8"),14,IF(OR(CK713="8,5 a 9",CK713="8,5 - 9,5",CK713="9 a 9,5"),15,IF(CK713="10",15,IF(OR(CK713="0,5 a 1",CK713="0,5 - 1"),7,"Fuera de rango")))))))))))))))))))</f>
        <v>8</v>
      </c>
      <c r="CO713" s="10" t="str">
        <f aca="false">IF(CM713&gt;0,"EME"," ")</f>
        <v> </v>
      </c>
      <c r="CQ713" s="10" t="str">
        <f aca="false">IF(CP713&gt;0,"0", " ")</f>
        <v> </v>
      </c>
      <c r="CR713" s="10" t="str">
        <f aca="false">IF(CP713&gt;0,"EME"," ")</f>
        <v> </v>
      </c>
      <c r="CS713" s="9" t="n">
        <v>0</v>
      </c>
      <c r="CV713" s="9" t="n">
        <v>0</v>
      </c>
      <c r="CY713" s="9" t="n">
        <v>-0.5</v>
      </c>
      <c r="DB713" s="9" t="n">
        <v>-0.25</v>
      </c>
      <c r="DC713" s="11" t="str">
        <f aca="false">IF(DB713&lt;0,"2"," ")</f>
        <v>2</v>
      </c>
      <c r="DD713" s="11" t="str">
        <f aca="false">IF(DB713&lt;0,"MIO"," ")</f>
        <v>MIO</v>
      </c>
      <c r="DE713" s="9" t="n">
        <v>0</v>
      </c>
      <c r="DF713" s="10" t="str">
        <f aca="false">IF(DE713&lt;0,"3"," ")</f>
        <v> </v>
      </c>
      <c r="DG713" s="10" t="str">
        <f aca="false">IF(DE713&lt;0,"AST"," ")</f>
        <v> </v>
      </c>
      <c r="DH713" s="9" t="n">
        <v>0</v>
      </c>
      <c r="DI713" s="10" t="str">
        <f aca="false">IF(DH713&lt;0,"3"," ")</f>
        <v> </v>
      </c>
      <c r="DJ713" s="10" t="str">
        <f aca="false">IF(DH713&lt;0,"AST"," ")</f>
        <v> </v>
      </c>
      <c r="DK713" s="9" t="n">
        <v>1</v>
      </c>
      <c r="DL713" s="10" t="str">
        <f aca="false">IF(DK713&gt;0,"4"," ")</f>
        <v>4</v>
      </c>
      <c r="DM713" s="10" t="str">
        <f aca="false">IF(DK713&gt;0,"PRE"," ")</f>
        <v>PRE</v>
      </c>
      <c r="DN713" s="9" t="n">
        <v>1</v>
      </c>
      <c r="DO713" s="10" t="str">
        <f aca="false">IF(DN713&gt;0,"4"," ")</f>
        <v>4</v>
      </c>
      <c r="DP713" s="10" t="str">
        <f aca="false">IF(DN713&gt;0,"PRE"," ")</f>
        <v>PRE</v>
      </c>
      <c r="DS713" s="12" t="str">
        <f aca="false">CONCATENATE(CO713,CU713,DA713,DG713,DM713)</f>
        <v>  PRE</v>
      </c>
      <c r="DT713" s="10" t="e">
        <f aca="false" t="array" ref="DT713">_xlfn.IFS(DS713="EME    ","0", DS713=" HIP   ","1", DS713="  MIO  ","2", DS713="   AST ","3", DS713="    PRE","4", DS713="EME   PRE","5", DS713=" HIP  PRE","6", DS713=" HIP AST ","7", DS713="  MIO PRE","8", DS713="  MIOAST ","9", DS713="   ASTPRE","10",DS713=" HIP ASTPRE","11", DS713="  MIOASTPRE","12", DS713="     ","0")</f>
        <v>#N/A</v>
      </c>
      <c r="DV713" s="1" t="e">
        <f aca="false" t="array" ref="DV713">_xlfn.IFS(DU713="SI","2", DU713="NO","1")</f>
        <v>#N/A</v>
      </c>
      <c r="DX713" s="11" t="str">
        <f aca="false">IF(DW713=0,"1","2")</f>
        <v>1</v>
      </c>
      <c r="DY713" s="11" t="str">
        <f aca="false" t="array" ref="DY713">_xlfn.IFS(DW713=0,"0", DW713=0.25, "1", DW713=0.5,"2", DW713=0.75,"3", DW713=1,"4",DW713=1.25,"5", DW713=1.5,"6", DW713=1.75,"7", DW713=2,"8")</f>
        <v>0</v>
      </c>
      <c r="EA713" s="11" t="str">
        <f aca="false">IF(DZ713=0,"1","2")</f>
        <v>1</v>
      </c>
      <c r="EB713" s="11" t="str">
        <f aca="false" t="array" ref="EB713">_xlfn.IFS(DZ713=0,"0", DZ713=0.25, "1", DZ713=0.5,"2", DZ713=0.75,"3", DZ713=1,"4",DZ713=1.25,"5", DZ713=1.5,"6", DZ713=1.75,"7", DZ713=2,"8")</f>
        <v>0</v>
      </c>
      <c r="ED713" s="10" t="str">
        <f aca="false">IF(EC713=0,"1","2")</f>
        <v>1</v>
      </c>
      <c r="EE713" s="11" t="str">
        <f aca="false" t="array" ref="EE713">_xlfn.IFS(EC713=0,"0", EC713=-0.25, "1", EC713=-0.5,"2", EC713=-0.75,"3", EC713=-1,"4",EC713=-1.25,"5", EC713=-1.5,"6", EC713=-1.75,"7", EC713=-2,"8", EC713=-2.25,"9",EC713=-2.5,"10", EC713=-2.75,"11", EC713=-3,"12", EC713=-3.25,"13", EC713=-3.5,"14", EC713=-3.75,"15",EC713=-4,"16")</f>
        <v>0</v>
      </c>
      <c r="EG713" s="10" t="str">
        <f aca="false">IF(EF713=0,"1","2")</f>
        <v>1</v>
      </c>
      <c r="EH713" s="11" t="str">
        <f aca="false" t="array" ref="EH713">_xlfn.IFS(EF713=0,"0", EF713=-0.25, "1", EF713=-0.5,"2", EF713=-0.75,"3", EF713=-1,"4",EF713=-1.25,"5", EF713=-1.5,"6", EF713=-1.75,"7", EF713=-2,"8", EF713=-2.25,"9",EF713=-2.5,"10", EF713=-2.75,"11", EF713=-3,"12", EF713=-3.25,"13", EF713=-3.5,"14", EF713=-3.75,"15",EF713=-4,"16")</f>
        <v>0</v>
      </c>
      <c r="EJ713" s="11" t="str">
        <f aca="false">IF(EI713=0,"1","2")</f>
        <v>1</v>
      </c>
      <c r="EK713" s="11" t="str">
        <f aca="false" t="array" ref="EK713">_xlfn.IFS(EI713=0,"0", EI713=-0.25, "1", EI713=-0.5,"2", EI713=-0.75,"3", EI713=-1,"4",EI713=-1.25,"5", EI713=-1.5,"6", EI713=-1.75,"7", EI713=-2,"8", EI713=-2.25,"9", EI713=-2.25,"9",EI713=-2.5,"10", EI713=-2.75,"11", EI713=-3,"12", EI713=-3.25,"13", EI713=-3.5,"14", EI713=-3.75,"15",EI713=-4,"16", EI713=0.25, "17", EI713=0.5, "18")</f>
        <v>0</v>
      </c>
      <c r="EM713" s="11" t="str">
        <f aca="false">IF(EL713=0,"1","2")</f>
        <v>1</v>
      </c>
      <c r="EN713" s="11" t="str">
        <f aca="false" t="array" ref="EN713">_xlfn.IFS(EL713=0.25,"17",EL713=0.5,"18", EL713=0,"0", EL713=-0.25, "1", EL713=-0.5,"2", EL713=-0.75,"3", EL713=-1,"4",EL713=-1.25,"5", EL713=-1.5,"6", EL713=-1.75,"7", EL713=-2,"8",EL713= -2.25,"9",EL713=-2.5,"10",EL713= -2.75,"11",EL713= -3,"12",EL713= -3.25,"13",EL713= -3.5,"14",EL713= -3.75,"15",EL713=-4,"16")</f>
        <v>0</v>
      </c>
      <c r="EP713" s="11" t="str">
        <f aca="false">IF(EO713=0,"1","2")</f>
        <v>1</v>
      </c>
      <c r="EQ713" s="11" t="str">
        <f aca="false" t="array" ref="EQ713">_xlfn.IFS(EO713=0,"0", EO713=0.25, "1", EO713=0.5,"2", EO713=0.75,"3", EO713=1,"4",EO713=1.25,"5", EO713=1.5,"6", EO713=1.75,"7", EO713=2,"8", EO713=2.25,"9", EO713=2.25,"9",EO713=2.5,"10", EO713=2.75,"11", EO713=3,"12", EO713=3.25,"13", EO713=3.5,"14", EO713=3.75,"15",EO713=4,"16", EO713=-0.25, "17", bq=-0.5, "18")</f>
        <v>0</v>
      </c>
      <c r="ES713" s="11" t="str">
        <f aca="false">IF(ER713=0,"1","2")</f>
        <v>1</v>
      </c>
      <c r="ET713" s="11" t="str">
        <f aca="false" t="array" ref="ET713">_xlfn.IFS(ER713=0,"0", ER713=0.25, "1", ER713=0.5,"2", ER713=0.75,"3", ER713=1,"4",ER713=1.25,"5", ER713=1.5,"6", ER713=1.75,"7", ER713=2,"8", ER713=2.25,"9", ER713=2.25,"9",ER713=2.5,"10", ER713=2.75,"11", ER713=3,"12", ER713=3.25,"13", ER713=3.5,"14", ER713=3.75,"15",ER713=4,"16", ER713=-0.25, "17", bq=-0.5, "18")</f>
        <v>0</v>
      </c>
      <c r="EV713" s="14" t="e">
        <f aca="false">VLOOKUP(EU713,LEYENDA!$G$2:$H$8,2,TRUE())</f>
        <v>#N/A</v>
      </c>
      <c r="EW713" s="14" t="e">
        <f aca="false" t="array" ref="EW713">_xlfn.IFS(EV713="0-5","1", EV713="6-12","2", EV713="13-18","3", EV713="19-24","4", EV713="25-36","5", EV713="37-48","6", EV713="49-60","7")</f>
        <v>#N/A</v>
      </c>
    </row>
    <row r="714" customFormat="false" ht="13.5" hidden="false" customHeight="false" outlineLevel="0" collapsed="false">
      <c r="A714" s="1" t="n">
        <v>282</v>
      </c>
      <c r="B714" s="2" t="n">
        <v>1</v>
      </c>
      <c r="C714" s="33" t="n">
        <v>45206</v>
      </c>
      <c r="E714" s="5" t="str">
        <f aca="false">VLOOKUP(A714,'286'!$A$3:$J$6279,10,FALSE())</f>
        <v>VERACIERTA OSORIO, ADRIÁN</v>
      </c>
      <c r="F714" s="4" t="str">
        <f aca="false">VLOOKUP(A714,'286'!$A$3:$I$1768,3,FALSE())</f>
        <v>VEOA</v>
      </c>
      <c r="G714" s="6" t="n">
        <f aca="false">VLOOKUP(A714,'286'!$A$3:$I$1768,4,FALSE())</f>
        <v>42366</v>
      </c>
      <c r="H714" s="7" t="n">
        <f aca="false">YEAR(C714)-YEAR(G714)</f>
        <v>8</v>
      </c>
      <c r="I714" s="1" t="str">
        <f aca="false">VLOOKUP(H714,LEYENDA!$C$2:$D$6,2,TRUE())</f>
        <v>0-12</v>
      </c>
      <c r="J714" s="5" t="str">
        <f aca="false">VLOOKUP(A714,'286'!$A$3:$I$1768,7,FALSE())</f>
        <v>H</v>
      </c>
      <c r="K714" s="8" t="n">
        <f aca="false">VLOOKUP(A714,'286'!$A$3:$I$1768,2,FALSE())</f>
        <v>0</v>
      </c>
      <c r="L714" s="4" t="str">
        <f aca="false">VLOOKUP(A714,'286'!$A$3:$I$1768,8,FALSE())</f>
        <v>D</v>
      </c>
      <c r="M714" s="4" t="str">
        <f aca="false">VLOOKUP(A714,'286'!$A$3:$I$1768,9,FALSE())</f>
        <v>D</v>
      </c>
      <c r="N714" s="8" t="str">
        <f aca="false">IF(R714=O714, "MISMA","CONTRARIA")</f>
        <v>MISMA</v>
      </c>
      <c r="O714" s="8" t="str">
        <f aca="false" t="array" ref="O714">_xlfn.IFS(L714="D","1", L714="I","2")</f>
        <v>1</v>
      </c>
      <c r="P714" s="8" t="e">
        <f aca="false" t="array" ref="P714">_xlfn.IFS(K714="OD","1", K714="OI","2")</f>
        <v>#N/A</v>
      </c>
      <c r="Q714" s="1" t="str">
        <f aca="false" t="array" ref="Q714">_xlfn.IFS(J714="M","1", J714="H","2")</f>
        <v>2</v>
      </c>
      <c r="R714" s="8" t="str">
        <f aca="false" t="array" ref="R714">_xlfn.IFS(M714="D","1", M714="I","2")</f>
        <v>1</v>
      </c>
      <c r="S714" s="1" t="str">
        <f aca="false" t="array" ref="S714">_xlfn.IFS(N714="CONTRARIA", "1",N714= "MISMA","2")</f>
        <v>2</v>
      </c>
      <c r="T714" s="1" t="str">
        <f aca="false" t="array" ref="T714">_xlfn.IFS(I714="0-12","1", I714="13-24","2", I714="25-40","3", I714="41-60","4", I714="61-100","5")</f>
        <v>1</v>
      </c>
      <c r="U714" s="9" t="n">
        <v>-2</v>
      </c>
      <c r="V714" s="10" t="str">
        <f aca="false">IF(U714="","",IF(AND(U714&gt;=-9,U714&lt;=-6.5),"-9 a -6,5",IF(AND(U714&gt;=-6,U714&lt;=-3.5),"-6 a -3,5",IF(AND(U714&gt;=-3,U714&lt;=-1),"-3 a -1",IF(U714=-0.5,"-0,5",IF(AND(U714&gt;=0,U714&lt;=2.5),"0 a 2,5",IF(AND(U714&gt;=3,U714&lt;=5.5),"3 a 5,5",IF(AND(U714&gt;=6,U714&lt;=8.5),"6 a 8,5",IF(AND(U714&gt;=9,U714&lt;=20),"9 a 20","Fuera de rango")))))))))</f>
        <v>-3 a -1</v>
      </c>
      <c r="W714" s="11" t="n">
        <f aca="false">IF(V714="","",IF(V714="-9 a -6,5",2,IF(V714="-6 a -3,5",3,IF(V714="-3 a -1",4,IF(V714="-0,5","NORMA",IF(V714="0 a 2,5",5,IF(V714="3 a 5,5",6,IF(V714="6 a 8,5",7,IF(V714="9 a 20",8,"Fuera de rango")))))))))</f>
        <v>4</v>
      </c>
      <c r="X714" s="9" t="n">
        <v>0</v>
      </c>
      <c r="Y714" s="11" t="str">
        <f aca="false">IF(X714="","",IF(AND(X714&gt;=0,X714&lt;=4),"0 a 4",IF(AND(X714&gt;=4.5,X714&lt;=8.5),"4,5 a 8,5",IF(X714=9,"9",IF(AND(X714&gt;=9.5,X714&lt;=13),"9,5 a 13",IF(AND(X714&gt;=13.5,X714&lt;=20),"13,5 a 20",IF(AND(X714&gt;=20.5,X714&lt;=35),"20,5 a 35","Fuera de rango")))))))</f>
        <v>0 a 4</v>
      </c>
      <c r="Z714" s="11" t="n">
        <f aca="false">IF(Y714="","",IF(Y714="0 a 4",1,IF(Y714="4,5 a 8,5",2,IF(Y714="9","NORMA",IF(Y714="9,5 a 13",3,IF(Y714="13,5 a 20",4,IF(Y714="20,5 a 35",5,"Fuera de rango")))))))</f>
        <v>1</v>
      </c>
      <c r="AA714" s="9" t="n">
        <v>26</v>
      </c>
      <c r="AB714" s="10" t="str">
        <f aca="false">IF(AA714="","",IF(AND(AA714&gt;=0,AA714&lt;=9),"0 a 9",IF(AND(AA714&gt;=9.5,AA714&lt;=18.5),"9,5 a 18,5",IF(AA714=19,"19",IF(AND(AA714&gt;=19.5,AA714&lt;=28),"19,5 a 28",IF(AND(AA714&gt;=28.5,AA714&lt;=40),"28,5 a 40","Fuera de rango"))))))</f>
        <v>19,5 a 28</v>
      </c>
      <c r="AC714" s="11" t="n">
        <f aca="false" t="array" ref="AC714">_xlfn.IFS(AB714="","",AB714="0 a 9",1,AB714="9,5 a 18,5",2,AB714="19","NORMA",AB714="19,5 a 28",3,AB714="28,5 a 40",4,TRUE(),"Fuera de rango")</f>
        <v>3</v>
      </c>
      <c r="AD714" s="9" t="n">
        <v>8</v>
      </c>
      <c r="AE714" s="10" t="str">
        <f aca="false">IF(AD714="","",IF(AND(AD714&gt;=-10,AD714&lt;=0),"De -10 a 0",IF(AND(AD714&gt;=0.5,AD714&lt;=9.5),"0,5 a 9,5",IF(AD714=10,"10",IF(AND(AD714&gt;=10.5,AD714&lt;=20),"10,5 a 20",IF(AND(AD714&gt;=20.5,AD714&lt;=40),"20,5 a 40","Fuera de rango"))))))</f>
        <v>0,5 a 9,5</v>
      </c>
      <c r="AF714" s="12" t="n">
        <f aca="false">IF(AD714="","",IF(AND(AD714&gt;=-10,AD714&lt;=0),1,IF(AND(AD714&gt;=0.5,AD714&lt;=9.5),2,IF(AD714=10,"NORMA",IF(AND(AD714&gt;=10.5,AD714&lt;=20),3,IF(AND(AD714&gt;=20.5,AD714&lt;=40),4,""))))))</f>
        <v>2</v>
      </c>
      <c r="AG714" s="9" t="n">
        <v>12</v>
      </c>
      <c r="AH714" s="10" t="str">
        <f aca="false">IF(AG714="","",IF(AND(AG714&gt;=0,AG714&lt;=4),"0 a 4",IF(AND(AG714&gt;=4.5,AG714&lt;=8.5),"4,5 a 8,5",IF(AG714=9,"9",IF(AND(AG714&gt;=9.5,AG714&lt;=13),"9,5 a 13",IF(AND(AG714&gt;=13.5,AG714&lt;=25),"13,5 a 25","Fuera de rango"))))))</f>
        <v>9,5 a 13</v>
      </c>
      <c r="AI714" s="10" t="n">
        <f aca="false">IF(AH714="","",IF(AH714="0 a 4",1,IF(AH714="4,5 a 8,5",2,IF(AH714="9","NORMA",IF(AH714="9,5 a 13",3,IF(AH714="13,5 a 25",4,""))))))</f>
        <v>3</v>
      </c>
      <c r="AJ714" s="9" t="n">
        <v>5</v>
      </c>
      <c r="AK714" s="10" t="str">
        <f aca="false">IF(AJ714="","",IF(AND(AJ714&gt;=-15,AJ714&lt;=-10.5),"-15 a -10,5",IF(AND(AJ714&gt;=-10,AJ714&lt;=-4),"-10 a -4",IF(AND(AJ714&gt;=-4.5,AJ714&lt;=0),"-4,5 a 0",IF(AND(AJ714&gt;=0.5,AJ714&lt;=4.5),"0,5 a 4,5",IF(AJ714=5,"5",IF(AND(AJ714&gt;=5.5,AJ714&lt;=10),"5,5 a 10",IF(AND(AJ714&gt;=10.5,AJ714&lt;=20),"10,5 a 20","Fuera de rango"))))))))</f>
        <v>5</v>
      </c>
      <c r="AL714" s="11" t="str">
        <f aca="false">IF(AK714="","",IF(AK714="-15 a -10,5",1,IF(AK714="-10 a -4",2,IF(AK714="-4,5 a 0",3,IF(AK714="0,5 a 4,5",4,IF(AK714="5","NORMA",IF(AK714="5,5 a 10",5,IF(AK714="10,5 a 20",6,"Error"))))))))</f>
        <v>NORMA</v>
      </c>
      <c r="AM714" s="9" t="n">
        <v>0</v>
      </c>
      <c r="AN714" s="10" t="str">
        <f aca="false">IF(AM714="","",IF(AND(AM714&gt;=-7.5,AM714&lt;=-5.5),"-7,5 a -5,5",IF(AND(AM714&gt;=-5,AM714&lt;=-3),"-5 a -3",IF(AND(AM714&gt;=-2.5,AM714&lt;=-0.5),"-2,5 a -0,5",IF(AM714=0,"0,00",IF(AND(AM714&gt;=0.5,AM714&lt;=2.5),"0,5 a 2,5",IF(AND(AM714&gt;=3,AM714&lt;=5),"3 a 5",IF(AND(AM714&gt;=5.5,AM714&lt;=7.5),"5,5 a 7,5",IF(AND(AM714&gt;=8,AM714&lt;=10),"8 a 10","Fuera de rango")))))))))</f>
        <v>0,00</v>
      </c>
      <c r="AO714" s="11" t="str">
        <f aca="false">IF(AN714="","",IF(AN714="-7,5 a -5,5",1,IF(AN714="-5 a -3",2,IF(AN714="-2,5 a -0,5",3,IF(AN714="0,00","NORMA",IF(AN714="0,5 a 2,5",4,IF(AN714="3 a 5",5,IF(AN714="5,5 a 7,5",6,IF(AN714="8 a 10",7,"Error")))))))))</f>
        <v>NORMA</v>
      </c>
      <c r="AP714" s="9" t="n">
        <v>-3</v>
      </c>
      <c r="AQ714" s="10" t="str">
        <f aca="false">IF(AP714="","",IF(AND(AP714&gt;=-20,AP714&lt;=-9.5),"-20 a -9,5",IF(AND(AP714&gt;=-9,AP714&lt;=-6.5),"-9 a -6,5",IF(AP714=-6,"-6",IF(AND(AP714&gt;=-5.5,AP714&lt;=-3),"-5,5 a -3",IF(AND(AP714&gt;=-2.5,AP714&lt;=0),"-2,5 a 0",IF(AND(AP714&gt;=0.5,AP714&lt;=3),"0,5 a 3",IF(AND(AP714&gt;=3.5,AP714&lt;=6),"3,5 a 6",IF(AND(AP714&gt;=6.5,AP714&lt;=9),"6,5 a 9",IF(AND(AP714&gt;=9.5,AP714&lt;=20),"9,5 a 20","Fuera de rango"))))))))))</f>
        <v>-5,5 a -3</v>
      </c>
      <c r="AR714" s="11" t="n">
        <f aca="false">IF(AQ714="","",IF(AQ714="-20 a -9,5",1,IF(AQ714="-9 a -6,5",2,IF(AQ714="-6","NORMA",IF(AQ714="-5,5 a -3",3,IF(AQ714="-2,5 a 0",4,IF(AQ714="0,5 a 3",5,IF(AQ714="3,5 a 6",6,IF(AQ714="6,5 a 9",7,IF(AQ714="9,5 a 20",8,""))))))))))</f>
        <v>3</v>
      </c>
      <c r="AS714" s="9" t="n">
        <v>0</v>
      </c>
      <c r="AT714" s="10" t="str">
        <f aca="false">IF(AS714="","",IF(AND(AS714&gt;=-16,AS714&lt;=-14),"-16 a -14",IF(AND(AS714&gt;=-13.5,AS714&lt;=-11.5),"-13,5 a -11,5",IF(AND(AS714&gt;=-11,AS714&lt;=-9),"-11 a -9",IF(AND(AS714&gt;=-8.5,AS714&lt;=-6.5),"-8,5 a -6,5",IF(AND(AS714&gt;=-6,AS714&lt;=-4),"-6 a -4",IF(AND(AS714&gt;=-3.5,AS714&lt;=-1.5),"-3,5 a -1,5",IF(AND(AS714&gt;=-1,AS714&lt;=1),"-1 a 1",IF(AND(AS714&gt;=1.5,AS714&lt;=3.5),"1,5 a 3,5",IF(AND(AS714&gt;=4,AS714&lt;=6),"4 a 6",IF(AND(AS714&gt;=6.5,AS714&lt;=8.5),"6,5 a 8,5",IF(AND(AS714&gt;=9,AS714&lt;=11),"9 a 11",IF(AND(AS714&gt;=11.5,AS714&lt;=13.5),"11,5 a 13,5",IF(AND(AS714&gt;=14,AS714&lt;=16),"14 a 16",IF(AND(AS714&gt;=16.5,AS714&lt;=18.5),"16,5 a 18,5",IF(AND(AS714&gt;=19,AS714&lt;=21),"19 a 21","Fuera de rango"))))))))))))))))</f>
        <v>-1 a 1</v>
      </c>
      <c r="AU714" s="11" t="n">
        <f aca="false" t="array" ref="AU714">IF(AT714="","",_xlfn.IFS(AT714="-16 a -14",1,AT714="-13,5 a -11,5",2,AT714="-11 a -9",3,AT714="-8,5 a -6,5",4,AT714="-6 a -4",5,AT714="-3,5 a -1,5",6,AT714="-1 a 1",7,AT714="1,5 a 3,5",8,AT714="4 a 6","NORMA",AT714="6,5 a 8,5",9,AT714="9 a 11",10,AT714="11,5 a 13,5",11,AT714="14 a 16",12,AT714="16,5 a 18,5",13,AT714="19 a 21",14,TRUE(),""))</f>
        <v>7</v>
      </c>
      <c r="AV714" s="9" t="n">
        <v>1.5</v>
      </c>
      <c r="AW714" s="10" t="str">
        <f aca="false">IF(AV714="","",IF(AND(AV714&gt;=-1,AV714&lt;=-0.5),"-1 a -0,5",IF(AND(AV714&gt;-0.5,AV714&lt;=0),"De -0,5 a 0",IF(AND(AV714&gt;=0.25,AV714&lt;=0.75),"0,25 a 0,75",IF(AND(AV714&gt;=1,AV714&lt;=1.5),"1 a 1,5",IF(AND(AV714&gt;=1.75,AV714&lt;=2.25),"1,75 a 2,25",IF(AND(AV714&gt;=2.5,AV714&lt;=3),"2,5 a 3",IF(AND(AV714&gt;=3.25,AV714&lt;=3.75),"3,25 a 3,75","Fuera de rango"))))))))</f>
        <v>1 a 1,5</v>
      </c>
      <c r="AX714" s="10" t="n">
        <f aca="false">IF(AW714="","",IF(OR(AW714="-1 a -0,5",AW714="-1 a -0.5"),1,IF(OR(AW714="De -0,5 a 0",AW714="-0,5 a 0",AW714="De -0.5 a 0"),2,IF(OR(AW714="0,25 a 0,75",AW714="0.25 a 0.75"),"NORMA",IF(OR(AW714="1 a 1,5",AW714="1 a 1.5"),3,IF(OR(AW714="1,75 a 2,25",AW714="1.75 a 2.25"),4,IF(OR(AW714="2,5 a 3",AW714="2.5 a 3"),5,IF(OR(AW714="3,25 a 3,75",AW714="3.25 a 3.75"),6,""))))))))</f>
        <v>3</v>
      </c>
      <c r="AY714" s="9" t="n">
        <v>-7</v>
      </c>
      <c r="AZ714" s="10" t="str">
        <f aca="false">IF(AY714="","",IF(AND(AY714&gt;=-20,AY714&lt;=-9.5),"-20 a -9,5",IF(AND(AY714&gt;=-9,AY714&lt;=-6.5),"-9 a -6,5",IF(AY714=-6,"-6",IF(AND(AY714&gt;=-5.5,AY714&lt;=-3),"-5,5 a -3",IF(AND(AY714&gt;=-2.5,AY714&lt;=0),"-2,5 a 0",IF(AND(AY714&gt;=0.5,AY714&lt;=3),"0,5 a 3",IF(AND(AY714&gt;=3.5,AY714&lt;=6),"3,5 a 6","Fuera de rango"))))))))</f>
        <v>-9 a -6,5</v>
      </c>
      <c r="BA714" s="11" t="n">
        <f aca="false">IF(AZ714="","",IF(AZ714="-20 a -9,5",1,IF(AZ714="-9 a -6,5",2,IF(AZ714="-6","NORMA",IF(AZ714="-5,5 a -3",3,IF(AZ714="-2,5 a 0",4,IF(AZ714="0,5 a 3",5,IF(AZ714="3,5 a 6",6,""))))))))</f>
        <v>2</v>
      </c>
      <c r="BB714" s="9" t="n">
        <v>0</v>
      </c>
      <c r="BC714" s="10" t="str">
        <f aca="false" t="array" ref="BC714">IF(BB714="","",_xlfn.IFS(AND(BB714&gt;=0,BB714&lt;=2),"0 a 2",AND(BB714&gt;=2.5,BB714&lt;=4.5),"2,5 a 4,5",AND(BB714&gt;=5,BB714&lt;=7),"5 a 7",AND(BB714&gt;=7.5,BB714&lt;=9.5),"7,5 a 9,5",AND(BB714&gt;=10,BB714&lt;=12),"10 a 12",AND(BB714&gt;=12.5,BB714&lt;=14.5),"12,5 a 14,5",BB714=15,"15",AND(BB714&gt;=15.5,BB714&lt;=17.5),"15,5 a 17,5",AND(BB714&gt;=18,BB714&lt;=20),"18 a 20",AND(BB714&gt;=20.5,BB714&lt;=22.5),"20,5 a 22,5",AND(BB714&gt;=23,BB714&lt;=25),"23 a 25",TRUE(),"Fuera de rango"))</f>
        <v>0 a 2</v>
      </c>
      <c r="BD714" s="11" t="n">
        <f aca="false" t="array" ref="BD714">IF(BC714="","",_xlfn.IFS(BC714="0 a 2",1,BC714="2,5 a 4,5",2,BC714="5 a 7",3,BC714="7,5 a 9,5",4,BC714="10 a 12",5,BC714="12,5 a 14,5",6,BC714="15","NORMA",BC714="15,5 a 17,5",7,BC714="18 a 20",8,BC714="20,5 a 22,5",9,BC714="23 a 25",10,TRUE(),"Fuera de rango"))</f>
        <v>1</v>
      </c>
      <c r="BE714" s="9" t="n">
        <v>19</v>
      </c>
      <c r="BF714" s="10" t="str">
        <f aca="false">IF(BE714="","",IF(AND(BE714&gt;=-20,BE714&lt;=-10),"-20 a -10",IF(AND(BE714&gt;=-9.5,BE714&lt;=0.5),"-9,5 a 0,5",IF(AND(BE714&gt;=1,BE714&lt;=11),"1 a 11",IF(AND(BE714&gt;=11.5,BE714&lt;=20.5),"11,5 a 20,5",IF(BE714=21,"21",IF(AND(BE714&gt;=21.5,BE714&lt;=31.5),"21,5 a 31,5",IF(AND(BE714&gt;=32,BE714&lt;=42),"32 a 42","Fuera de rango"))))))))</f>
        <v>11,5 a 20,5</v>
      </c>
      <c r="BG714" s="11" t="n">
        <f aca="false">IF(BF714="","",IF(BF714="-20 a -10",1,IF(BF714="-9,5 a 0,5",2,IF(BF714="1 a 11",3,IF(BF714="11,5 a 20,5",4,IF(BF714="21","NORMA",IF(BF714="21,5 a 31,5",5,IF(BF714="32 a 42",6,""))))))))</f>
        <v>4</v>
      </c>
      <c r="BH714" s="9" t="n">
        <v>0</v>
      </c>
      <c r="BI714" s="10" t="str">
        <f aca="false">IF(BH714="","",IF(AND(BH714&gt;=-20,BH714&lt;=-15),"-20 a -15",IF(AND(BH714&gt;=-14.5,BH714&lt;=-9.5),"-14,5 a -9,5",IF(AND(BH714&gt;=-9,BH714&lt;=-4),"-9 a -4",IF(AND(BH714&gt;=-3.5,BH714&lt;=2.5),"-3,5 a 2,5",IF(AND(BH714&gt;=3,BH714&lt;=8),"3 a 8",IF(AND(BH714&gt;=8.5,BH714&lt;=14.5),"8,5 a 14,5",IF(BH714=15,"15",IF(AND(BH714&gt;=15.5,BH714&lt;=20.5),"15,5 a 20,5",IF(AND(BH714&gt;=21,BH714&lt;=26),"21 a 26","Fuera de rango"))))))))))</f>
        <v>-3,5 a 2,5</v>
      </c>
      <c r="BJ714" s="11" t="n">
        <f aca="false">IF(BI714="","",IF(BI714="-20 a -15",1,IF(BI714="-14,5 a -9,5",2,IF(BI714="-9 a -4",3,IF(BI714="-3,5 a 2,5",4,IF(BI714="3 a 8",5,IF(BI714="8,5 a 14,5",6,IF(BI714="15","NORMA",IF(BI714="15,5 a 20,5",7,IF(BI714="21 a 26",8,IF(BI714="26,5 a 31,5",9,"")))))))))))</f>
        <v>4</v>
      </c>
      <c r="BK714" s="9" t="n">
        <v>0</v>
      </c>
      <c r="BL714" s="10" t="str">
        <f aca="false">IF(BK714="","",IF(AND(BK714&gt;=0,BK714&lt;=2),"0 - 2",IF(AND(BK714&gt;=2.5,BK714&lt;=4.5),"2,5 - 4,5",IF(AND(BK714&gt;=5,BK714&lt;=7),"5 - 7",IF(AND(BK714&gt;=7.5,BK714&lt;=9.5),"7,5 - 9,5",IF(AND(BK714&gt;=10,BK714&lt;=12),"10 - 12",IF(AND(BK714&gt;=12.5,BK714&lt;=13.5),"12,5 - 13,5",IF(BK714=14,"14",IF(AND(BK714&gt;=14.5,BK714&lt;=16.5),"14,5 - 16,5",IF(AND(BK714&gt;=17,BK714&lt;=19),"17 - 19",IF(AND(BK714&gt;=19.5,BK714&lt;=21.5),"19,5 - 21,5",IF(AND(BK714&gt;=22,BK714&lt;=24),"22 - 24",IF(AND(BK714&gt;=24.5,BK714&lt;=26.5),"24,5 - 26,5",IF(AND(BK714&gt;=27,BK714&lt;=29),"27 - 29",IF(AND(BK714&gt;=29.5,BK714&lt;=30),"29,5 - 30","Fuera de rango")))))))))))))))</f>
        <v>0 - 2</v>
      </c>
      <c r="BM714" s="11" t="n">
        <f aca="false">IF(BL714="","",IF(BL714="0 - 2",1,IF(BL714="2,5 - 4,5",2,IF(BL714="5 - 7",3,IF(BL714="7,5 - 9,5",4,IF(BL714="10 - 12",5,IF(BL714="12,5 - 13,5",6,IF(BL714="14","NORMA",IF(BL714="14,5 - 16,5",7,IF(BL714="17 - 19",8,IF(BL714="19,5 - 21,5",9,IF(BL714="22 - 24",10,IF(BL714="24,5 - 26,5",11,IF(BL714="27 - 29",12,IF(BL714="29,5 - 30",13,"")))))))))))))))</f>
        <v>1</v>
      </c>
      <c r="BN714" s="9" t="n">
        <v>21</v>
      </c>
      <c r="BO714" s="11" t="str">
        <f aca="false">IF(BN714="","",IF(AND(BN714&gt;=-20,BN714&lt;=-10),"-20 a -10",IF(AND(BN714&gt;=-9.5,BN714&lt;=0.5),"-9,5 a 0,5",IF(AND(BN714&gt;=1,BN714&lt;=11),"1 a 11",IF(AND(BN714&gt;=11.5,BN714&lt;=21.5),"11,5 a 21,5",IF(BN714=22,"22",IF(AND(BN714&gt;=22.5,BN714&lt;=32.5),"22,5 a 32,5",IF(AND(BN714&gt;=33,BN714&lt;=43),"33 a 43","Fuera de rango"))))))))</f>
        <v>11,5 a 21,5</v>
      </c>
      <c r="BP714" s="11" t="n">
        <f aca="false">IF(BO714="","",IF(BO714="-20 a -10",1,IF(BO714="-9,5 a 0,5",2,IF(BO714="1 a 11",3,IF(BO714="11,5 a 21,5",4,IF(BO714="22","NORMA",IF(BO714="22,5 a 32,5",5,IF(BO714="33 a 43",6,""))))))))</f>
        <v>4</v>
      </c>
      <c r="BQ714" s="9" t="n">
        <v>19</v>
      </c>
      <c r="BR714" s="10" t="str">
        <f aca="false">IF(BQ714="","",IF(AND(BQ714&gt;=-20,BQ714&lt;=-15),"-20 a -15",IF(AND(BQ714&gt;=-14.5,BQ714&lt;=-9.5),"-14,5 a -9,5",IF(AND(BQ714&gt;=-9,BQ714&lt;=-4),"-9 a -4",IF(AND(BQ714&gt;=-3.5,BQ714&lt;=2.5),"-3,5 a 2,5",IF(AND(BQ714&gt;=3,BQ714&lt;=8),"3 a 8",IF(AND(BQ714&gt;=8.5,BQ714&lt;=13.5),"8,5 a 13,5",IF(AND(BQ714&gt;=14,BQ714&lt;=17.5),"14 a 17,5",IF(BQ714=18,"18",IF(AND(BQ714&gt;=18.5,BQ714&lt;=23.5),"18,5 a 23,5",IF(AND(BQ714&gt;=24,BQ714&lt;=29),"24 a 29",IF(AND(BQ714&gt;=29.5,BQ714&lt;=34.5),"29,5 a 34,5",IF(AND(BQ714&gt;=35,BQ714&lt;=40),"35 a 40","Fuera de rango")))))))))))))</f>
        <v>18,5 a 23,5</v>
      </c>
      <c r="BS714" s="11" t="n">
        <f aca="false">IF(BR714="","",IF(BR714="-20 a -15",1,IF(BR714="-14,5 a -9,5",2,IF(BR714="-9 a -4",3,IF(BR714="-3,5 a 2,5",4,IF(BR714="3 a 8",5,IF(BR714="8,5 a 13,5",6,IF(BR714="14 a 17,5",7,IF(BR714="18","NORMA",IF(BR714="18,5 a 23,5",8,IF(BR714="24 a 29",9,IF(BR714="29,5 a 34,5",10,IF(BR714="35 a 40",11,"")))))))))))))</f>
        <v>8</v>
      </c>
      <c r="BT714" s="9" t="n">
        <v>0</v>
      </c>
      <c r="BU714" s="10" t="str">
        <f aca="false">IF(BT714="","",IF(AND(BT714&gt;=-20,BT714&lt;=-18),"-20 a -18",IF(AND(BT714&gt;=-17.5,BT714&lt;=-15.5),"-17,5 a -15,5",IF(AND(BT714&gt;=-15,BT714&lt;=-13),"-15 a -13",IF(AND(BT714&gt;=-12.5,BT714&lt;=-10.5),"-12,5 a -10,5",IF(AND(BT714&gt;=-10,BT714&lt;=-8),"-10 a -8",IF(AND(BT714&gt;=-7.5,BT714&lt;=-5.5),"-7,5 a -5,5",IF(AND(BT714&gt;=-5,BT714&lt;=-3),"-5 a -3",IF(AND(BT714&gt;=-2.5,BT714&lt;=-0.5),"-2,5 a -0,5",IF(BT714=0,"0",IF(AND(BT714&gt;=0.5,BT714&lt;=2.5),"0,5 a 2,5",IF(AND(BT714&gt;=3,BT714&lt;=5),"3 a 5",IF(AND(BT714&gt;=5.5,BT714&lt;=7.5),"5,5 a 7,5",IF(AND(BT714&gt;=8,BT714&lt;=10),"8 a 10",IF(AND(BT714&gt;=10.5,BT714&lt;=12.5),"10,5 a 12,5",IF(AND(BT714&gt;=13,BT714&lt;=15),"13 a 15",IF(AND(BT714&gt;=15.5,BT714&lt;=17.5),"15,5 a 17,5",IF(AND(BT714&gt;=18,BT714&lt;=20),"18 a 20","Fuera de rango"))))))))))))))))))</f>
        <v>0</v>
      </c>
      <c r="BV714" s="11" t="str">
        <f aca="false">IF(BT714="","",IF(BT714=0,"NORMA",IF(AND(BT714&gt;=-20,BT714&lt;=-18),2,IF(AND(BT714&gt;=-17.5,BT714&lt;=-15.5),2,IF(AND(BT714&gt;=-15,BT714&lt;=-13),3,IF(AND(BT714&gt;=-12.5,BT714&lt;=-10.5),4,IF(AND(BT714&gt;=-10,BT714&lt;=-8),5,IF(AND(BT714&gt;=-7.5,BT714&lt;=-5.5),6,IF(AND(BT714&gt;=-5,BT714&lt;=-3),7,IF(AND(BT714&gt;=-2.5,BT714&lt;=-0.5),8,IF(AND(BT714&gt;=0.5,BT714&lt;=2.5),9,IF(AND(BT714&gt;=3,BT714&lt;=5),10,IF(AND(BT714&gt;=5.5,BT714&lt;=7.5),11,IF(AND(BT714&gt;=8,BT714&lt;=10),12,IF(AND(BT714&gt;=10.5,BT714&lt;=12.5),13,IF(AND(BT714&gt;=13,BT714&lt;=15),14,IF(AND(BT714&gt;=15.5,BT714&lt;=17.5),15,IF(AND(BT714&gt;=18,BT714&lt;=20),16,"Fuera de rango"))))))))))))))))))</f>
        <v>NORMA</v>
      </c>
      <c r="BW714" s="9" t="n">
        <v>-6.25</v>
      </c>
      <c r="BX714" s="10" t="n">
        <f aca="false">18.5- (0.3*H714)</f>
        <v>16.1</v>
      </c>
      <c r="BY714" s="10" t="n">
        <f aca="false">(BW714)-(BX714)</f>
        <v>-22.35</v>
      </c>
      <c r="BZ714" s="10" t="str">
        <f aca="false">IF(BY714="","",IF(BY714&lt;-27.5,"De -30 a -28",IF(BY714&lt;-25,"De -27,5 a -25,5",IF(BY714&lt;-22.5,"De -25 a -23",IF(BY714&lt;-20,"De -22,5 a -20,5",IF(BY714&lt;-17.5,"De -20 a -18",IF(BY714&lt;-15,"De -17,5 a -15,5",IF(BY714&lt;-12.5,"De -15 a -13",IF(BY714&lt;-10,"De -12,5 a -10,5",IF(BY714&lt;-7.5,"De -10 a -8",IF(BY714&lt;-5,"De -7,5 a -5,5",IF(BY714&lt;-2.5,"De -5 a -3",IF(BY714&lt;0,"De -2,5 a -0,5",IF(BY714&lt;2.5,"De 0 a 2",IF(BY714&lt;5,"De 2,5 a 4,5",IF(BY714&lt;7.5,"De 5 a 7",IF(BY714&lt;10,"De 7,5 a 9,5",IF(BY714&lt;12.5,"De 10 a 12",IF(BY714&lt;15,"De 12,5 a 14,5",IF(BY714&lt;17.5,"De 15 a 17",IF(BY714&lt;20,"De 17,5 a 19,5",IF(BY714&lt;22.5,"De 20 a 22",IF(BY714&lt;25,"De 22,5 a 24,5",IF(BY714&lt;27.5,"De 25 a 27","De 27,5 a 30"))))))))))))))))))))))))</f>
        <v>De -22,5 a -20,5</v>
      </c>
      <c r="CA714" s="12" t="n">
        <f aca="false">IF(BY714="","",IF(BY714&lt;=-28,1,IF(BY714&lt;=-25.5,2,IF(BY714&lt;=-23,3,IF(BY714&lt;=-20.5,4,IF(BY714&lt;=-18,5,IF(BY714&lt;=-15.5,6,IF(BY714&lt;=-13,7,IF(BY714&lt;=-10.5,8,IF(BY714&lt;=-8,9,IF(BY714&lt;=-5.5,10,IF(BY714&lt;=-3,11,IF(BY714&lt;=-0.5,12,IF(BY714&lt;=2,13,IF(BY714&lt;=4.5,14,IF(BY714&lt;=7,15,IF(BY714&lt;=9.5,16,IF(BY714&lt;=12,17,IF(BY714&lt;=14.5,18,IF(BY714&lt;=17,19,IF(BY714&lt;=19.5,20,IF(BY714&lt;=22,21,IF(BY714&lt;=24.5,22,IF(BY714&lt;=27,23,IF(BY714&lt;=30,24,"Fuera de rango")))))))))))))))))))))))))</f>
        <v>4</v>
      </c>
      <c r="CB714" s="9" t="n">
        <v>-7.75</v>
      </c>
      <c r="CC714" s="10" t="n">
        <f aca="false">18.5- (0.3*H714)</f>
        <v>16.1</v>
      </c>
      <c r="CD714" s="10" t="n">
        <f aca="false">(CB714)-(CC714)</f>
        <v>-23.85</v>
      </c>
      <c r="CE714" s="10" t="str">
        <f aca="false">IF(CD714="","",IF(CD714&lt;-27.5,"De -30 a -28",IF(CD714&lt;-25,"De -27,5 a -25,5",IF(CD714&lt;-22.5,"De -25 a -23",IF(CD714&lt;-20,"De -22,5 a -20,5",IF(CD714&lt;-17.5,"De -20 a -18",IF(CD714&lt;-15,"De -17,5 a -15,5",IF(CD714&lt;-12.5,"De -15 a -13",IF(CD714&lt;-10,"De -12,5 a -10,5",IF(CD714&lt;-7.5,"De -10 a -8",IF(CD714&lt;-5,"De -7,5 a -5,5",IF(CD714&lt;-2.5,"De -5 a -3",IF(CD714&lt;0,"De -2,5 a -0,5",IF(CD714&lt;=2,"De 0 a 2",IF(CD714&lt;=4.5,"De 2,5 a 4,5",IF(CD714&lt;=7,"De 5 a 7",IF(CD714&lt;=9.5,"De 7,5 a 9,5",IF(CD714&lt;=12,"De 10 a 12",IF(CD714&lt;=14.5,"De 12,5 a 14,5",IF(CD714&lt;=17,"De 15 a 17",IF(CD714&lt;=19.5,"De 17,5 a 19,5",IF(CD714&lt;=22,"De 20 a 22",IF(CD714&lt;=24.5,"De 22,5 a 24,5",IF(CD714&lt;=27,"De 25 a 27","De 27,5 a 30"))))))))))))))))))))))))</f>
        <v>De -25 a -23</v>
      </c>
      <c r="CF714" s="12" t="n">
        <f aca="false">IF(CD714="","",IF(CD714&lt;-27.5,1,IF(CD714&lt;-25,2,IF(CD714&lt;-22.5,3,IF(CD714&lt;-20,4,IF(CD714&lt;-17.5,5,IF(CD714&lt;-15,6,IF(CD714&lt;-12.5,7,IF(CD714&lt;-10,8,IF(CD714&lt;-7.5,9,IF(CD714&lt;-5,10,IF(CD714&lt;-2.5,11,IF(CD714&lt;0,12,IF(CD714&lt;2.5,13,IF(CD714&lt;5,14,IF(CD714&lt;7.5,15,IF(CD714&lt;10,16,IF(CD714&lt;12.5,17,IF(CD714&lt;15,18,IF(CD714&lt;17.5,19,IF(CD714&lt;20,20,IF(CD714&lt;22.5,21,IF(CD714&lt;25,22,IF(CD714&lt;27.5,23,24))))))))))))))))))))))))</f>
        <v>3</v>
      </c>
      <c r="CG714" s="9" t="n">
        <v>-3.75</v>
      </c>
      <c r="CH714" s="10" t="str">
        <f aca="false">IF(CG714="","",IF(AND(CG714&gt;=-10,CG714&lt;=-9.5),"-10 a -9,5",IF(AND(CG714&gt;-9.5,CG714&lt;=-8.5),"-9 a -8,5",IF(AND(CG714&gt;-8.5,CG714&lt;=-7.5),"-8 a -7,5",IF(AND(CG714&gt;-7.5,CG714&lt;=-6.5),"-7 a -6,5",IF(AND(CG714&gt;-6.5,CG714&lt;=-5.5),"-6 a -5,5",IF(AND(CG714&gt;-5.5,CG714&lt;=-4.5),"-5 a -4,5",IF(AND(CG714&gt;-4.5,CG714&lt;=-3.5),"-4 a -3,5",IF(AND(CG714&gt;-3.5,CG714&lt;=-2.5),"-3 a -2,5",IF(CG714=-2.25,"-2,25",IF(AND(CG714&gt;-2.5,CG714&lt;=-1.5),"-2 a -1,5",IF(AND(CG714&gt;-1.5,CG714&lt;=-0.5),"-1 a -0,5",IF(AND(CG714&gt;-0.5,CG714&lt;=0.5),"0 a 0,5",IF(AND(CG714&gt;0.5,CG714&lt;=1.5),"1 a 1,5",IF(AND(CG714&gt;1.5,CG714&lt;=2.5),"2 a 2,5",IF(AND(CG714&gt;2.5,CG714&lt;=3.5),"3 a 3,5",IF(AND(CG714&gt;3.5,CG714&lt;=4.5),"4 a 4,5",IF(AND(CG714&gt;4.5,CG714&lt;=5.5),"5 a 5,5",IF(AND(CG714&gt;5.5,CG714&lt;=6.5),"6 a 6,5",IF(AND(CG714&gt;6.5,CG714&lt;=7.5),"7 a 7,5",IF(AND(CG714&gt;7.5,CG714&lt;=8.5),"8 a 8,5",IF(AND(CG714&gt;8.5,CG714&lt;=9.5),"9 a 9,5",IF(CG714&gt;=10,"10","Fuera de rango")))))))))))))))))))))))</f>
        <v>-4 a -3,5</v>
      </c>
      <c r="CI714" s="11" t="n">
        <f aca="false">IF(CG714="","",IF(CG714=-2.25,"NORMA",IF(CG714&lt;=-9.5,1,IF(CG714&lt;=-8.5,2,IF(CG714&lt;=-7.5,3,IF(CG714&lt;=-6.5,4,IF(CG714&lt;=-5.5,5,IF(CG714&lt;=-4.5,6,IF(CG714&lt;=-3.5,7,IF(CG714&lt;=-2.5,8,IF(CG714&lt;=-1.5,9,IF(CG714&lt;=-0.5,10,IF(CG714&lt;=0.5,11,IF(CG714&lt;=1.5,12,IF(CG714&lt;=2.5,13,IF(CG714&lt;=3.5,14,IF(CG714&lt;=4.5,15,IF(CG714&lt;=5.5,16,IF(CG714&lt;=6.5,17,IF(CG714&lt;=7.5,18,IF(CG714&lt;=8.5,19,IF(CG714&lt;=9.5,20,IF(CG714=10,21,"Fuera de rango")))))))))))))))))))))))</f>
        <v>7</v>
      </c>
      <c r="CJ714" s="9" t="n">
        <v>3</v>
      </c>
      <c r="CK714" s="10" t="str">
        <f aca="false">IF(CJ714="","",IF(AND(CJ714&gt;=-6,CJ714&lt;=-5.5),"-6 a -5,5",IF(AND(CJ714&gt;-5.5,CJ714&lt;=-4.5),"-5 a -4,5",IF(AND(CJ714&gt;-4.5,CJ714&lt;=-3.5),"-4 a -3,5",IF(AND(CJ714&gt;-3.5,CJ714&lt;=-2.5),"-3 a -2,5",IF(AND(CJ714&gt;-2.5,CJ714&lt;=-1.5),"-2 a -1,5",IF(AND(CJ714&gt;-1.5,CJ714&lt;=-0.5),"-1 a -0,5",IF(AND(CJ714&gt;-0.5,CJ714&lt;=0.5),"0 a 0,5",IF(AND(CJ714&gt;0.5,CJ714&lt;=1.5),"1 a 1,5",IF(AND(CJ714&gt;1.5,CJ714&lt;2.5),"2",IF(AND(CJ714&gt;=2.5,CJ714&lt;=3),"2,5 a 3",IF(AND(CJ714&gt;3,CJ714&lt;=4),"3,5 a 4",IF(AND(CJ714&gt;4,CJ714&lt;=5),"4,5 a 5",IF(AND(CJ714&gt;5,CJ714&lt;=6),"5,5 a 6",IF(AND(CJ714&gt;6,CJ714&lt;=7),"6,5 a 7",IF(AND(CJ714&gt;7,CJ714&lt;=8),"7,5 a 8",IF(AND(CJ714&gt;8,CJ714&lt;=9.5),"8,5 a 9,5",IF(CJ714=10,"10","Fuera de rango"))))))))))))))))))</f>
        <v>2,5 a 3</v>
      </c>
      <c r="CL714" s="11" t="n">
        <f aca="false">IF(CK714="","",IF(OR(CK714="-6 a -5,5",CK714="-6 - -5,5"),1,IF(OR(CK714="-5 a -4,5",CK714="-5 - -4,5"),2,IF(OR(CK714="-4 a -3,5",CK714="-4 - -3,5"),3,IF(OR(CK714="-3 a -2,5",CK714="-3 - -2,5"),4,IF(OR(CK714="-2 a -1,5",CK714="-2 - -1,5"),5,IF(OR(CK714="-1 a -0,5",CK714="-1 - -0,5"),6,IF(OR(CK714="0 a 0,5",CK714="0 - 0,5"),7,IF(OR(CK714="1 a 1,5",CK714="1 - 1,5"),8,IF(CK714="2","NORMA",IF(OR(CK714="2,5 a 3",CK714="2,5 - 3"),9,IF(OR(CK714="3,5 a 4",CK714="3,5 - 4"),10,IF(OR(CK714="4,5 a 5",CK714="4,5 - 5"),11,IF(OR(CK714="5,5 a 6",CK714="5,5 - 6"),12,IF(OR(CK714="6,5 a 7",CK714="6,5 - 7"),13,IF(OR(CK714="7,5 a 8",CK714="7,5 - 8"),14,IF(OR(CK714="8,5 a 9",CK714="8,5 - 9,5",CK714="9 a 9,5"),15,IF(CK714="10",15,IF(OR(CK714="0,5 a 1",CK714="0,5 - 1"),7,"Fuera de rango")))))))))))))))))))</f>
        <v>9</v>
      </c>
      <c r="CO714" s="10" t="str">
        <f aca="false">IF(CM714&gt;0,"EME"," ")</f>
        <v> </v>
      </c>
      <c r="CQ714" s="10" t="str">
        <f aca="false">IF(CP714&gt;0,"0", " ")</f>
        <v> </v>
      </c>
      <c r="CR714" s="10" t="str">
        <f aca="false">IF(CP714&gt;0,"EME"," ")</f>
        <v> </v>
      </c>
      <c r="CS714" s="9" t="n">
        <v>0.75</v>
      </c>
      <c r="CV714" s="9" t="n">
        <v>0.75</v>
      </c>
      <c r="CY714" s="9" t="n">
        <v>0</v>
      </c>
      <c r="DB714" s="9" t="n">
        <v>0</v>
      </c>
      <c r="DC714" s="11" t="str">
        <f aca="false">IF(DB714&lt;0,"2"," ")</f>
        <v> </v>
      </c>
      <c r="DD714" s="11" t="str">
        <f aca="false">IF(DB714&lt;0,"MIO"," ")</f>
        <v> </v>
      </c>
      <c r="DE714" s="9" t="n">
        <v>-0.5</v>
      </c>
      <c r="DF714" s="10" t="str">
        <f aca="false">IF(DE714&lt;0,"3"," ")</f>
        <v>3</v>
      </c>
      <c r="DG714" s="10" t="str">
        <f aca="false">IF(DE714&lt;0,"AST"," ")</f>
        <v>AST</v>
      </c>
      <c r="DH714" s="9" t="n">
        <v>-0.75</v>
      </c>
      <c r="DI714" s="10" t="str">
        <f aca="false">IF(DH714&lt;0,"3"," ")</f>
        <v>3</v>
      </c>
      <c r="DJ714" s="10" t="str">
        <f aca="false">IF(DH714&lt;0,"AST"," ")</f>
        <v>AST</v>
      </c>
      <c r="DK714" s="9" t="n">
        <v>0</v>
      </c>
      <c r="DL714" s="10" t="str">
        <f aca="false">IF(DK714&gt;0,"4"," ")</f>
        <v> </v>
      </c>
      <c r="DM714" s="10" t="str">
        <f aca="false">IF(DK714&gt;0,"PRE"," ")</f>
        <v> </v>
      </c>
      <c r="DN714" s="9" t="n">
        <v>0</v>
      </c>
      <c r="DO714" s="10" t="str">
        <f aca="false">IF(DN714&gt;0,"4"," ")</f>
        <v> </v>
      </c>
      <c r="DP714" s="10" t="str">
        <f aca="false">IF(DN714&gt;0,"PRE"," ")</f>
        <v> </v>
      </c>
      <c r="DS714" s="12" t="str">
        <f aca="false">CONCATENATE(CO714,CU714,DA714,DG714,DM714)</f>
        <v> AST </v>
      </c>
      <c r="DT714" s="10" t="e">
        <f aca="false" t="array" ref="DT714">_xlfn.IFS(DS714="EME    ","0", DS714=" HIP   ","1", DS714="  MIO  ","2", DS714="   AST ","3", DS714="    PRE","4", DS714="EME   PRE","5", DS714=" HIP  PRE","6", DS714=" HIP AST ","7", DS714="  MIO PRE","8", DS714="  MIOAST ","9", DS714="   ASTPRE","10",DS714=" HIP ASTPRE","11", DS714="  MIOASTPRE","12", DS714="     ","0")</f>
        <v>#N/A</v>
      </c>
      <c r="DV714" s="1" t="e">
        <f aca="false" t="array" ref="DV714">_xlfn.IFS(DU714="SI","2", DU714="NO","1")</f>
        <v>#N/A</v>
      </c>
      <c r="DX714" s="11" t="str">
        <f aca="false">IF(DW714=0,"1","2")</f>
        <v>1</v>
      </c>
      <c r="DY714" s="11" t="str">
        <f aca="false" t="array" ref="DY714">_xlfn.IFS(DW714=0,"0", DW714=0.25, "1", DW714=0.5,"2", DW714=0.75,"3", DW714=1,"4",DW714=1.25,"5", DW714=1.5,"6", DW714=1.75,"7", DW714=2,"8")</f>
        <v>0</v>
      </c>
      <c r="EA714" s="11" t="str">
        <f aca="false">IF(DZ714=0,"1","2")</f>
        <v>1</v>
      </c>
      <c r="EB714" s="11" t="str">
        <f aca="false" t="array" ref="EB714">_xlfn.IFS(DZ714=0,"0", DZ714=0.25, "1", DZ714=0.5,"2", DZ714=0.75,"3", DZ714=1,"4",DZ714=1.25,"5", DZ714=1.5,"6", DZ714=1.75,"7", DZ714=2,"8")</f>
        <v>0</v>
      </c>
      <c r="ED714" s="10" t="str">
        <f aca="false">IF(EC714=0,"1","2")</f>
        <v>1</v>
      </c>
      <c r="EE714" s="11" t="str">
        <f aca="false" t="array" ref="EE714">_xlfn.IFS(EC714=0,"0", EC714=-0.25, "1", EC714=-0.5,"2", EC714=-0.75,"3", EC714=-1,"4",EC714=-1.25,"5", EC714=-1.5,"6", EC714=-1.75,"7", EC714=-2,"8", EC714=-2.25,"9",EC714=-2.5,"10", EC714=-2.75,"11", EC714=-3,"12", EC714=-3.25,"13", EC714=-3.5,"14", EC714=-3.75,"15",EC714=-4,"16")</f>
        <v>0</v>
      </c>
      <c r="EG714" s="10" t="str">
        <f aca="false">IF(EF714=0,"1","2")</f>
        <v>1</v>
      </c>
      <c r="EH714" s="11" t="str">
        <f aca="false" t="array" ref="EH714">_xlfn.IFS(EF714=0,"0", EF714=-0.25, "1", EF714=-0.5,"2", EF714=-0.75,"3", EF714=-1,"4",EF714=-1.25,"5", EF714=-1.5,"6", EF714=-1.75,"7", EF714=-2,"8", EF714=-2.25,"9",EF714=-2.5,"10", EF714=-2.75,"11", EF714=-3,"12", EF714=-3.25,"13", EF714=-3.5,"14", EF714=-3.75,"15",EF714=-4,"16")</f>
        <v>0</v>
      </c>
      <c r="EJ714" s="11" t="str">
        <f aca="false">IF(EI714=0,"1","2")</f>
        <v>1</v>
      </c>
      <c r="EK714" s="11" t="str">
        <f aca="false" t="array" ref="EK714">_xlfn.IFS(EI714=0,"0", EI714=-0.25, "1", EI714=-0.5,"2", EI714=-0.75,"3", EI714=-1,"4",EI714=-1.25,"5", EI714=-1.5,"6", EI714=-1.75,"7", EI714=-2,"8", EI714=-2.25,"9", EI714=-2.25,"9",EI714=-2.5,"10", EI714=-2.75,"11", EI714=-3,"12", EI714=-3.25,"13", EI714=-3.5,"14", EI714=-3.75,"15",EI714=-4,"16", EI714=0.25, "17", EI714=0.5, "18")</f>
        <v>0</v>
      </c>
      <c r="EM714" s="11" t="str">
        <f aca="false">IF(EL714=0,"1","2")</f>
        <v>1</v>
      </c>
      <c r="EN714" s="11" t="str">
        <f aca="false" t="array" ref="EN714">_xlfn.IFS(EL714=0.25,"17",EL714=0.5,"18", EL714=0,"0", EL714=-0.25, "1", EL714=-0.5,"2", EL714=-0.75,"3", EL714=-1,"4",EL714=-1.25,"5", EL714=-1.5,"6", EL714=-1.75,"7", EL714=-2,"8",EL714= -2.25,"9",EL714=-2.5,"10",EL714= -2.75,"11",EL714= -3,"12",EL714= -3.25,"13",EL714= -3.5,"14",EL714= -3.75,"15",EL714=-4,"16")</f>
        <v>0</v>
      </c>
      <c r="EP714" s="11" t="str">
        <f aca="false">IF(EO714=0,"1","2")</f>
        <v>1</v>
      </c>
      <c r="EQ714" s="11" t="str">
        <f aca="false" t="array" ref="EQ714">_xlfn.IFS(EO714=0,"0", EO714=0.25, "1", EO714=0.5,"2", EO714=0.75,"3", EO714=1,"4",EO714=1.25,"5", EO714=1.5,"6", EO714=1.75,"7", EO714=2,"8", EO714=2.25,"9", EO714=2.25,"9",EO714=2.5,"10", EO714=2.75,"11", EO714=3,"12", EO714=3.25,"13", EO714=3.5,"14", EO714=3.75,"15",EO714=4,"16", EO714=-0.25, "17", bq=-0.5, "18")</f>
        <v>0</v>
      </c>
      <c r="ES714" s="11" t="str">
        <f aca="false">IF(ER714=0,"1","2")</f>
        <v>1</v>
      </c>
      <c r="ET714" s="11" t="str">
        <f aca="false" t="array" ref="ET714">_xlfn.IFS(ER714=0,"0", ER714=0.25, "1", ER714=0.5,"2", ER714=0.75,"3", ER714=1,"4",ER714=1.25,"5", ER714=1.5,"6", ER714=1.75,"7", ER714=2,"8", ER714=2.25,"9", ER714=2.25,"9",ER714=2.5,"10", ER714=2.75,"11", ER714=3,"12", ER714=3.25,"13", ER714=3.5,"14", ER714=3.75,"15",ER714=4,"16", ER714=-0.25, "17", bq=-0.5, "18")</f>
        <v>0</v>
      </c>
      <c r="EV714" s="14" t="e">
        <f aca="false">VLOOKUP(EU714,LEYENDA!$G$2:$H$8,2,TRUE())</f>
        <v>#N/A</v>
      </c>
      <c r="EW714" s="14" t="e">
        <f aca="false" t="array" ref="EW714">_xlfn.IFS(EV714="0-5","1", EV714="6-12","2", EV714="13-18","3", EV714="19-24","4", EV714="25-36","5", EV714="37-48","6", EV714="49-60","7")</f>
        <v>#N/A</v>
      </c>
    </row>
    <row r="715" customFormat="false" ht="13.5" hidden="false" customHeight="false" outlineLevel="0" collapsed="false">
      <c r="A715" s="1" t="n">
        <v>283</v>
      </c>
      <c r="B715" s="2" t="n">
        <v>1</v>
      </c>
      <c r="C715" s="33" t="n">
        <v>43166</v>
      </c>
      <c r="E715" s="5" t="str">
        <f aca="false">VLOOKUP(A715,'286'!$A$3:$J$6279,10,FALSE())</f>
        <v>VERA MARTÍNEZ, LOURDES</v>
      </c>
      <c r="F715" s="4" t="str">
        <f aca="false">VLOOKUP(A715,'286'!$A$3:$I$1768,3,FALSE())</f>
        <v>VEMARLO</v>
      </c>
      <c r="G715" s="6" t="n">
        <f aca="false">VLOOKUP(A715,'286'!$A$3:$I$1768,4,FALSE())</f>
        <v>33567</v>
      </c>
      <c r="H715" s="7" t="n">
        <f aca="false">YEAR(C715)-YEAR(G715)</f>
        <v>27</v>
      </c>
      <c r="I715" s="1" t="str">
        <f aca="false">VLOOKUP(H715,LEYENDA!$C$2:$D$6,2,TRUE())</f>
        <v>25-40</v>
      </c>
      <c r="J715" s="5" t="str">
        <f aca="false">VLOOKUP(A715,'286'!$A$3:$I$1768,7,FALSE())</f>
        <v>M</v>
      </c>
      <c r="K715" s="8" t="n">
        <f aca="false">VLOOKUP(A715,'286'!$A$3:$I$1768,2,FALSE())</f>
        <v>0</v>
      </c>
      <c r="L715" s="4" t="str">
        <f aca="false">VLOOKUP(A715,'286'!$A$3:$I$1768,8,FALSE())</f>
        <v>D</v>
      </c>
      <c r="M715" s="4" t="str">
        <f aca="false">VLOOKUP(A715,'286'!$A$3:$I$1768,9,FALSE())</f>
        <v>D</v>
      </c>
      <c r="N715" s="8" t="str">
        <f aca="false">IF(R715=O715, "MISMA","CONTRARIA")</f>
        <v>MISMA</v>
      </c>
      <c r="O715" s="8" t="str">
        <f aca="false" t="array" ref="O715">_xlfn.IFS(L715="D","1", L715="I","2")</f>
        <v>1</v>
      </c>
      <c r="P715" s="8" t="e">
        <f aca="false" t="array" ref="P715">_xlfn.IFS(K715="OD","1", K715="OI","2")</f>
        <v>#N/A</v>
      </c>
      <c r="Q715" s="1" t="str">
        <f aca="false" t="array" ref="Q715">_xlfn.IFS(J715="M","1", J715="H","2")</f>
        <v>1</v>
      </c>
      <c r="R715" s="8" t="str">
        <f aca="false" t="array" ref="R715">_xlfn.IFS(M715="D","1", M715="I","2")</f>
        <v>1</v>
      </c>
      <c r="S715" s="1" t="str">
        <f aca="false" t="array" ref="S715">_xlfn.IFS(N715="CONTRARIA", "1",N715= "MISMA","2")</f>
        <v>2</v>
      </c>
      <c r="T715" s="1" t="str">
        <f aca="false" t="array" ref="T715">_xlfn.IFS(I715="0-12","1", I715="13-24","2", I715="25-40","3", I715="41-60","4", I715="61-100","5")</f>
        <v>3</v>
      </c>
      <c r="U715" s="9" t="n">
        <v>-0.5</v>
      </c>
      <c r="V715" s="10" t="str">
        <f aca="false">IF(U715="","",IF(AND(U715&gt;=-9,U715&lt;=-6.5),"-9 a -6,5",IF(AND(U715&gt;=-6,U715&lt;=-3.5),"-6 a -3,5",IF(AND(U715&gt;=-3,U715&lt;=-1),"-3 a -1",IF(U715=-0.5,"-0,5",IF(AND(U715&gt;=0,U715&lt;=2.5),"0 a 2,5",IF(AND(U715&gt;=3,U715&lt;=5.5),"3 a 5,5",IF(AND(U715&gt;=6,U715&lt;=8.5),"6 a 8,5",IF(AND(U715&gt;=9,U715&lt;=20),"9 a 20","Fuera de rango")))))))))</f>
        <v>-0,5</v>
      </c>
      <c r="W715" s="11" t="str">
        <f aca="false">IF(V715="","",IF(V715="-9 a -6,5",2,IF(V715="-6 a -3,5",3,IF(V715="-3 a -1",4,IF(V715="-0,5","NORMA",IF(V715="0 a 2,5",5,IF(V715="3 a 5,5",6,IF(V715="6 a 8,5",7,IF(V715="9 a 20",8,"Fuera de rango")))))))))</f>
        <v>NORMA</v>
      </c>
      <c r="X715" s="9" t="n">
        <v>0</v>
      </c>
      <c r="Y715" s="11" t="str">
        <f aca="false">IF(X715="","",IF(AND(X715&gt;=0,X715&lt;=4),"0 a 4",IF(AND(X715&gt;=4.5,X715&lt;=8.5),"4,5 a 8,5",IF(X715=9,"9",IF(AND(X715&gt;=9.5,X715&lt;=13),"9,5 a 13",IF(AND(X715&gt;=13.5,X715&lt;=20),"13,5 a 20",IF(AND(X715&gt;=20.5,X715&lt;=35),"20,5 a 35","Fuera de rango")))))))</f>
        <v>0 a 4</v>
      </c>
      <c r="Z715" s="11" t="n">
        <f aca="false">IF(Y715="","",IF(Y715="0 a 4",1,IF(Y715="4,5 a 8,5",2,IF(Y715="9","NORMA",IF(Y715="9,5 a 13",3,IF(Y715="13,5 a 20",4,IF(Y715="20,5 a 35",5,"Fuera de rango")))))))</f>
        <v>1</v>
      </c>
      <c r="AA715" s="9" t="n">
        <v>20</v>
      </c>
      <c r="AB715" s="10" t="str">
        <f aca="false">IF(AA715="","",IF(AND(AA715&gt;=0,AA715&lt;=9),"0 a 9",IF(AND(AA715&gt;=9.5,AA715&lt;=18.5),"9,5 a 18,5",IF(AA715=19,"19",IF(AND(AA715&gt;=19.5,AA715&lt;=28),"19,5 a 28",IF(AND(AA715&gt;=28.5,AA715&lt;=40),"28,5 a 40","Fuera de rango"))))))</f>
        <v>19,5 a 28</v>
      </c>
      <c r="AC715" s="11" t="n">
        <f aca="false" t="array" ref="AC715">_xlfn.IFS(AB715="","",AB715="0 a 9",1,AB715="9,5 a 18,5",2,AB715="19","NORMA",AB715="19,5 a 28",3,AB715="28,5 a 40",4,TRUE(),"Fuera de rango")</f>
        <v>3</v>
      </c>
      <c r="AD715" s="9" t="n">
        <v>13</v>
      </c>
      <c r="AE715" s="10" t="str">
        <f aca="false">IF(AD715="","",IF(AND(AD715&gt;=-10,AD715&lt;=0),"De -10 a 0",IF(AND(AD715&gt;=0.5,AD715&lt;=9.5),"0,5 a 9,5",IF(AD715=10,"10",IF(AND(AD715&gt;=10.5,AD715&lt;=20),"10,5 a 20",IF(AND(AD715&gt;=20.5,AD715&lt;=40),"20,5 a 40","Fuera de rango"))))))</f>
        <v>10,5 a 20</v>
      </c>
      <c r="AF715" s="12" t="n">
        <f aca="false">IF(AD715="","",IF(AND(AD715&gt;=-10,AD715&lt;=0),1,IF(AND(AD715&gt;=0.5,AD715&lt;=9.5),2,IF(AD715=10,"NORMA",IF(AND(AD715&gt;=10.5,AD715&lt;=20),3,IF(AND(AD715&gt;=20.5,AD715&lt;=40),4,""))))))</f>
        <v>3</v>
      </c>
      <c r="AG715" s="9" t="n">
        <v>9</v>
      </c>
      <c r="AH715" s="10" t="str">
        <f aca="false">IF(AG715="","",IF(AND(AG715&gt;=0,AG715&lt;=4),"0 a 4",IF(AND(AG715&gt;=4.5,AG715&lt;=8.5),"4,5 a 8,5",IF(AG715=9,"9",IF(AND(AG715&gt;=9.5,AG715&lt;=13),"9,5 a 13",IF(AND(AG715&gt;=13.5,AG715&lt;=25),"13,5 a 25","Fuera de rango"))))))</f>
        <v>9</v>
      </c>
      <c r="AI715" s="10" t="str">
        <f aca="false">IF(AH715="","",IF(AH715="0 a 4",1,IF(AH715="4,5 a 8,5",2,IF(AH715="9","NORMA",IF(AH715="9,5 a 13",3,IF(AH715="13,5 a 25",4,""))))))</f>
        <v>NORMA</v>
      </c>
      <c r="AJ715" s="9" t="n">
        <v>5</v>
      </c>
      <c r="AK715" s="10" t="str">
        <f aca="false">IF(AJ715="","",IF(AND(AJ715&gt;=-15,AJ715&lt;=-10.5),"-15 a -10,5",IF(AND(AJ715&gt;=-10,AJ715&lt;=-4),"-10 a -4",IF(AND(AJ715&gt;=-4.5,AJ715&lt;=0),"-4,5 a 0",IF(AND(AJ715&gt;=0.5,AJ715&lt;=4.5),"0,5 a 4,5",IF(AJ715=5,"5",IF(AND(AJ715&gt;=5.5,AJ715&lt;=10),"5,5 a 10",IF(AND(AJ715&gt;=10.5,AJ715&lt;=20),"10,5 a 20","Fuera de rango"))))))))</f>
        <v>5</v>
      </c>
      <c r="AL715" s="11" t="str">
        <f aca="false">IF(AK715="","",IF(AK715="-15 a -10,5",1,IF(AK715="-10 a -4",2,IF(AK715="-4,5 a 0",3,IF(AK715="0,5 a 4,5",4,IF(AK715="5","NORMA",IF(AK715="5,5 a 10",5,IF(AK715="10,5 a 20",6,"Error"))))))))</f>
        <v>NORMA</v>
      </c>
      <c r="AM715" s="9" t="n">
        <v>0</v>
      </c>
      <c r="AN715" s="10" t="str">
        <f aca="false">IF(AM715="","",IF(AND(AM715&gt;=-7.5,AM715&lt;=-5.5),"-7,5 a -5,5",IF(AND(AM715&gt;=-5,AM715&lt;=-3),"-5 a -3",IF(AND(AM715&gt;=-2.5,AM715&lt;=-0.5),"-2,5 a -0,5",IF(AM715=0,"0,00",IF(AND(AM715&gt;=0.5,AM715&lt;=2.5),"0,5 a 2,5",IF(AND(AM715&gt;=3,AM715&lt;=5),"3 a 5",IF(AND(AM715&gt;=5.5,AM715&lt;=7.5),"5,5 a 7,5",IF(AND(AM715&gt;=8,AM715&lt;=10),"8 a 10","Fuera de rango")))))))))</f>
        <v>0,00</v>
      </c>
      <c r="AO715" s="11" t="str">
        <f aca="false">IF(AN715="","",IF(AN715="-7,5 a -5,5",1,IF(AN715="-5 a -3",2,IF(AN715="-2,5 a -0,5",3,IF(AN715="0,00","NORMA",IF(AN715="0,5 a 2,5",4,IF(AN715="3 a 5",5,IF(AN715="5,5 a 7,5",6,IF(AN715="8 a 10",7,"Error")))))))))</f>
        <v>NORMA</v>
      </c>
      <c r="AP715" s="9" t="n">
        <v>-1.5</v>
      </c>
      <c r="AQ715" s="10" t="str">
        <f aca="false">IF(AP715="","",IF(AND(AP715&gt;=-20,AP715&lt;=-9.5),"-20 a -9,5",IF(AND(AP715&gt;=-9,AP715&lt;=-6.5),"-9 a -6,5",IF(AP715=-6,"-6",IF(AND(AP715&gt;=-5.5,AP715&lt;=-3),"-5,5 a -3",IF(AND(AP715&gt;=-2.5,AP715&lt;=0),"-2,5 a 0",IF(AND(AP715&gt;=0.5,AP715&lt;=3),"0,5 a 3",IF(AND(AP715&gt;=3.5,AP715&lt;=6),"3,5 a 6",IF(AND(AP715&gt;=6.5,AP715&lt;=9),"6,5 a 9",IF(AND(AP715&gt;=9.5,AP715&lt;=20),"9,5 a 20","Fuera de rango"))))))))))</f>
        <v>-2,5 a 0</v>
      </c>
      <c r="AR715" s="11" t="n">
        <f aca="false">IF(AQ715="","",IF(AQ715="-20 a -9,5",1,IF(AQ715="-9 a -6,5",2,IF(AQ715="-6","NORMA",IF(AQ715="-5,5 a -3",3,IF(AQ715="-2,5 a 0",4,IF(AQ715="0,5 a 3",5,IF(AQ715="3,5 a 6",6,IF(AQ715="6,5 a 9",7,IF(AQ715="9,5 a 20",8,""))))))))))</f>
        <v>4</v>
      </c>
      <c r="AS715" s="9" t="n">
        <v>7.5</v>
      </c>
      <c r="AT715" s="10" t="str">
        <f aca="false">IF(AS715="","",IF(AND(AS715&gt;=-16,AS715&lt;=-14),"-16 a -14",IF(AND(AS715&gt;=-13.5,AS715&lt;=-11.5),"-13,5 a -11,5",IF(AND(AS715&gt;=-11,AS715&lt;=-9),"-11 a -9",IF(AND(AS715&gt;=-8.5,AS715&lt;=-6.5),"-8,5 a -6,5",IF(AND(AS715&gt;=-6,AS715&lt;=-4),"-6 a -4",IF(AND(AS715&gt;=-3.5,AS715&lt;=-1.5),"-3,5 a -1,5",IF(AND(AS715&gt;=-1,AS715&lt;=1),"-1 a 1",IF(AND(AS715&gt;=1.5,AS715&lt;=3.5),"1,5 a 3,5",IF(AND(AS715&gt;=4,AS715&lt;=6),"4 a 6",IF(AND(AS715&gt;=6.5,AS715&lt;=8.5),"6,5 a 8,5",IF(AND(AS715&gt;=9,AS715&lt;=11),"9 a 11",IF(AND(AS715&gt;=11.5,AS715&lt;=13.5),"11,5 a 13,5",IF(AND(AS715&gt;=14,AS715&lt;=16),"14 a 16",IF(AND(AS715&gt;=16.5,AS715&lt;=18.5),"16,5 a 18,5",IF(AND(AS715&gt;=19,AS715&lt;=21),"19 a 21","Fuera de rango"))))))))))))))))</f>
        <v>6,5 a 8,5</v>
      </c>
      <c r="AU715" s="11" t="n">
        <f aca="false" t="array" ref="AU715">IF(AT715="","",_xlfn.IFS(AT715="-16 a -14",1,AT715="-13,5 a -11,5",2,AT715="-11 a -9",3,AT715="-8,5 a -6,5",4,AT715="-6 a -4",5,AT715="-3,5 a -1,5",6,AT715="-1 a 1",7,AT715="1,5 a 3,5",8,AT715="4 a 6","NORMA",AT715="6,5 a 8,5",9,AT715="9 a 11",10,AT715="11,5 a 13,5",11,AT715="14 a 16",12,AT715="16,5 a 18,5",13,AT715="19 a 21",14,TRUE(),""))</f>
        <v>9</v>
      </c>
      <c r="AV715" s="9" t="n">
        <v>0.5</v>
      </c>
      <c r="AW715" s="10" t="str">
        <f aca="false">IF(AV715="","",IF(AND(AV715&gt;=-1,AV715&lt;=-0.5),"-1 a -0,5",IF(AND(AV715&gt;-0.5,AV715&lt;=0),"De -0,5 a 0",IF(AND(AV715&gt;=0.25,AV715&lt;=0.75),"0,25 a 0,75",IF(AND(AV715&gt;=1,AV715&lt;=1.5),"1 a 1,5",IF(AND(AV715&gt;=1.75,AV715&lt;=2.25),"1,75 a 2,25",IF(AND(AV715&gt;=2.5,AV715&lt;=3),"2,5 a 3",IF(AND(AV715&gt;=3.25,AV715&lt;=3.75),"3,25 a 3,75","Fuera de rango"))))))))</f>
        <v>0,25 a 0,75</v>
      </c>
      <c r="AX715" s="10" t="str">
        <f aca="false">IF(AW715="","",IF(OR(AW715="-1 a -0,5",AW715="-1 a -0.5"),1,IF(OR(AW715="De -0,5 a 0",AW715="-0,5 a 0",AW715="De -0.5 a 0"),2,IF(OR(AW715="0,25 a 0,75",AW715="0.25 a 0.75"),"NORMA",IF(OR(AW715="1 a 1,5",AW715="1 a 1.5"),3,IF(OR(AW715="1,75 a 2,25",AW715="1.75 a 2.25"),4,IF(OR(AW715="2,5 a 3",AW715="2.5 a 3"),5,IF(OR(AW715="3,25 a 3,75",AW715="3.25 a 3.75"),6,""))))))))</f>
        <v>NORMA</v>
      </c>
      <c r="AY715" s="9" t="n">
        <v>0</v>
      </c>
      <c r="AZ715" s="10" t="str">
        <f aca="false">IF(AY715="","",IF(AND(AY715&gt;=-20,AY715&lt;=-9.5),"-20 a -9,5",IF(AND(AY715&gt;=-9,AY715&lt;=-6.5),"-9 a -6,5",IF(AY715=-6,"-6",IF(AND(AY715&gt;=-5.5,AY715&lt;=-3),"-5,5 a -3",IF(AND(AY715&gt;=-2.5,AY715&lt;=0),"-2,5 a 0",IF(AND(AY715&gt;=0.5,AY715&lt;=3),"0,5 a 3",IF(AND(AY715&gt;=3.5,AY715&lt;=6),"3,5 a 6","Fuera de rango"))))))))</f>
        <v>-2,5 a 0</v>
      </c>
      <c r="BA715" s="11" t="n">
        <f aca="false">IF(AZ715="","",IF(AZ715="-20 a -9,5",1,IF(AZ715="-9 a -6,5",2,IF(AZ715="-6","NORMA",IF(AZ715="-5,5 a -3",3,IF(AZ715="-2,5 a 0",4,IF(AZ715="0,5 a 3",5,IF(AZ715="3,5 a 6",6,""))))))))</f>
        <v>4</v>
      </c>
      <c r="BB715" s="9" t="n">
        <v>0</v>
      </c>
      <c r="BC715" s="10" t="str">
        <f aca="false" t="array" ref="BC715">IF(BB715="","",_xlfn.IFS(AND(BB715&gt;=0,BB715&lt;=2),"0 a 2",AND(BB715&gt;=2.5,BB715&lt;=4.5),"2,5 a 4,5",AND(BB715&gt;=5,BB715&lt;=7),"5 a 7",AND(BB715&gt;=7.5,BB715&lt;=9.5),"7,5 a 9,5",AND(BB715&gt;=10,BB715&lt;=12),"10 a 12",AND(BB715&gt;=12.5,BB715&lt;=14.5),"12,5 a 14,5",BB715=15,"15",AND(BB715&gt;=15.5,BB715&lt;=17.5),"15,5 a 17,5",AND(BB715&gt;=18,BB715&lt;=20),"18 a 20",AND(BB715&gt;=20.5,BB715&lt;=22.5),"20,5 a 22,5",AND(BB715&gt;=23,BB715&lt;=25),"23 a 25",TRUE(),"Fuera de rango"))</f>
        <v>0 a 2</v>
      </c>
      <c r="BD715" s="11" t="n">
        <f aca="false" t="array" ref="BD715">IF(BC715="","",_xlfn.IFS(BC715="0 a 2",1,BC715="2,5 a 4,5",2,BC715="5 a 7",3,BC715="7,5 a 9,5",4,BC715="10 a 12",5,BC715="12,5 a 14,5",6,BC715="15","NORMA",BC715="15,5 a 17,5",7,BC715="18 a 20",8,BC715="20,5 a 22,5",9,BC715="23 a 25",10,TRUE(),"Fuera de rango"))</f>
        <v>1</v>
      </c>
      <c r="BE715" s="9" t="n">
        <v>32</v>
      </c>
      <c r="BF715" s="10" t="str">
        <f aca="false">IF(BE715="","",IF(AND(BE715&gt;=-20,BE715&lt;=-10),"-20 a -10",IF(AND(BE715&gt;=-9.5,BE715&lt;=0.5),"-9,5 a 0,5",IF(AND(BE715&gt;=1,BE715&lt;=11),"1 a 11",IF(AND(BE715&gt;=11.5,BE715&lt;=20.5),"11,5 a 20,5",IF(BE715=21,"21",IF(AND(BE715&gt;=21.5,BE715&lt;=31.5),"21,5 a 31,5",IF(AND(BE715&gt;=32,BE715&lt;=42),"32 a 42","Fuera de rango"))))))))</f>
        <v>32 a 42</v>
      </c>
      <c r="BG715" s="11" t="n">
        <f aca="false">IF(BF715="","",IF(BF715="-20 a -10",1,IF(BF715="-9,5 a 0,5",2,IF(BF715="1 a 11",3,IF(BF715="11,5 a 20,5",4,IF(BF715="21","NORMA",IF(BF715="21,5 a 31,5",5,IF(BF715="32 a 42",6,""))))))))</f>
        <v>6</v>
      </c>
      <c r="BH715" s="9" t="n">
        <v>18</v>
      </c>
      <c r="BI715" s="10" t="str">
        <f aca="false">IF(BH715="","",IF(AND(BH715&gt;=-20,BH715&lt;=-15),"-20 a -15",IF(AND(BH715&gt;=-14.5,BH715&lt;=-9.5),"-14,5 a -9,5",IF(AND(BH715&gt;=-9,BH715&lt;=-4),"-9 a -4",IF(AND(BH715&gt;=-3.5,BH715&lt;=2.5),"-3,5 a 2,5",IF(AND(BH715&gt;=3,BH715&lt;=8),"3 a 8",IF(AND(BH715&gt;=8.5,BH715&lt;=14.5),"8,5 a 14,5",IF(BH715=15,"15",IF(AND(BH715&gt;=15.5,BH715&lt;=20.5),"15,5 a 20,5",IF(AND(BH715&gt;=21,BH715&lt;=26),"21 a 26","Fuera de rango"))))))))))</f>
        <v>15,5 a 20,5</v>
      </c>
      <c r="BJ715" s="11" t="n">
        <f aca="false">IF(BI715="","",IF(BI715="-20 a -15",1,IF(BI715="-14,5 a -9,5",2,IF(BI715="-9 a -4",3,IF(BI715="-3,5 a 2,5",4,IF(BI715="3 a 8",5,IF(BI715="8,5 a 14,5",6,IF(BI715="15","NORMA",IF(BI715="15,5 a 20,5",7,IF(BI715="21 a 26",8,IF(BI715="26,5 a 31,5",9,"")))))))))))</f>
        <v>7</v>
      </c>
      <c r="BK715" s="9" t="n">
        <v>15</v>
      </c>
      <c r="BL715" s="10" t="str">
        <f aca="false">IF(BK715="","",IF(AND(BK715&gt;=0,BK715&lt;=2),"0 - 2",IF(AND(BK715&gt;=2.5,BK715&lt;=4.5),"2,5 - 4,5",IF(AND(BK715&gt;=5,BK715&lt;=7),"5 - 7",IF(AND(BK715&gt;=7.5,BK715&lt;=9.5),"7,5 - 9,5",IF(AND(BK715&gt;=10,BK715&lt;=12),"10 - 12",IF(AND(BK715&gt;=12.5,BK715&lt;=13.5),"12,5 - 13,5",IF(BK715=14,"14",IF(AND(BK715&gt;=14.5,BK715&lt;=16.5),"14,5 - 16,5",IF(AND(BK715&gt;=17,BK715&lt;=19),"17 - 19",IF(AND(BK715&gt;=19.5,BK715&lt;=21.5),"19,5 - 21,5",IF(AND(BK715&gt;=22,BK715&lt;=24),"22 - 24",IF(AND(BK715&gt;=24.5,BK715&lt;=26.5),"24,5 - 26,5",IF(AND(BK715&gt;=27,BK715&lt;=29),"27 - 29",IF(AND(BK715&gt;=29.5,BK715&lt;=30),"29,5 - 30","Fuera de rango")))))))))))))))</f>
        <v>14,5 - 16,5</v>
      </c>
      <c r="BM715" s="11" t="n">
        <f aca="false">IF(BL715="","",IF(BL715="0 - 2",1,IF(BL715="2,5 - 4,5",2,IF(BL715="5 - 7",3,IF(BL715="7,5 - 9,5",4,IF(BL715="10 - 12",5,IF(BL715="12,5 - 13,5",6,IF(BL715="14","NORMA",IF(BL715="14,5 - 16,5",7,IF(BL715="17 - 19",8,IF(BL715="19,5 - 21,5",9,IF(BL715="22 - 24",10,IF(BL715="24,5 - 26,5",11,IF(BL715="27 - 29",12,IF(BL715="29,5 - 30",13,"")))))))))))))))</f>
        <v>7</v>
      </c>
      <c r="BN715" s="9" t="n">
        <v>18</v>
      </c>
      <c r="BO715" s="11" t="str">
        <f aca="false">IF(BN715="","",IF(AND(BN715&gt;=-20,BN715&lt;=-10),"-20 a -10",IF(AND(BN715&gt;=-9.5,BN715&lt;=0.5),"-9,5 a 0,5",IF(AND(BN715&gt;=1,BN715&lt;=11),"1 a 11",IF(AND(BN715&gt;=11.5,BN715&lt;=21.5),"11,5 a 21,5",IF(BN715=22,"22",IF(AND(BN715&gt;=22.5,BN715&lt;=32.5),"22,5 a 32,5",IF(AND(BN715&gt;=33,BN715&lt;=43),"33 a 43","Fuera de rango"))))))))</f>
        <v>11,5 a 21,5</v>
      </c>
      <c r="BP715" s="11" t="n">
        <f aca="false">IF(BO715="","",IF(BO715="-20 a -10",1,IF(BO715="-9,5 a 0,5",2,IF(BO715="1 a 11",3,IF(BO715="11,5 a 21,5",4,IF(BO715="22","NORMA",IF(BO715="22,5 a 32,5",5,IF(BO715="33 a 43",6,""))))))))</f>
        <v>4</v>
      </c>
      <c r="BQ715" s="9" t="n">
        <v>6</v>
      </c>
      <c r="BR715" s="10" t="str">
        <f aca="false">IF(BQ715="","",IF(AND(BQ715&gt;=-20,BQ715&lt;=-15),"-20 a -15",IF(AND(BQ715&gt;=-14.5,BQ715&lt;=-9.5),"-14,5 a -9,5",IF(AND(BQ715&gt;=-9,BQ715&lt;=-4),"-9 a -4",IF(AND(BQ715&gt;=-3.5,BQ715&lt;=2.5),"-3,5 a 2,5",IF(AND(BQ715&gt;=3,BQ715&lt;=8),"3 a 8",IF(AND(BQ715&gt;=8.5,BQ715&lt;=13.5),"8,5 a 13,5",IF(AND(BQ715&gt;=14,BQ715&lt;=17.5),"14 a 17,5",IF(BQ715=18,"18",IF(AND(BQ715&gt;=18.5,BQ715&lt;=23.5),"18,5 a 23,5",IF(AND(BQ715&gt;=24,BQ715&lt;=29),"24 a 29",IF(AND(BQ715&gt;=29.5,BQ715&lt;=34.5),"29,5 a 34,5",IF(AND(BQ715&gt;=35,BQ715&lt;=40),"35 a 40","Fuera de rango")))))))))))))</f>
        <v>3 a 8</v>
      </c>
      <c r="BS715" s="11" t="n">
        <f aca="false">IF(BR715="","",IF(BR715="-20 a -15",1,IF(BR715="-14,5 a -9,5",2,IF(BR715="-9 a -4",3,IF(BR715="-3,5 a 2,5",4,IF(BR715="3 a 8",5,IF(BR715="8,5 a 13,5",6,IF(BR715="14 a 17,5",7,IF(BR715="18","NORMA",IF(BR715="18,5 a 23,5",8,IF(BR715="24 a 29",9,IF(BR715="29,5 a 34,5",10,IF(BR715="35 a 40",11,"")))))))))))))</f>
        <v>5</v>
      </c>
      <c r="BT715" s="9" t="n">
        <v>0</v>
      </c>
      <c r="BU715" s="10" t="str">
        <f aca="false">IF(BT715="","",IF(AND(BT715&gt;=-20,BT715&lt;=-18),"-20 a -18",IF(AND(BT715&gt;=-17.5,BT715&lt;=-15.5),"-17,5 a -15,5",IF(AND(BT715&gt;=-15,BT715&lt;=-13),"-15 a -13",IF(AND(BT715&gt;=-12.5,BT715&lt;=-10.5),"-12,5 a -10,5",IF(AND(BT715&gt;=-10,BT715&lt;=-8),"-10 a -8",IF(AND(BT715&gt;=-7.5,BT715&lt;=-5.5),"-7,5 a -5,5",IF(AND(BT715&gt;=-5,BT715&lt;=-3),"-5 a -3",IF(AND(BT715&gt;=-2.5,BT715&lt;=-0.5),"-2,5 a -0,5",IF(BT715=0,"0",IF(AND(BT715&gt;=0.5,BT715&lt;=2.5),"0,5 a 2,5",IF(AND(BT715&gt;=3,BT715&lt;=5),"3 a 5",IF(AND(BT715&gt;=5.5,BT715&lt;=7.5),"5,5 a 7,5",IF(AND(BT715&gt;=8,BT715&lt;=10),"8 a 10",IF(AND(BT715&gt;=10.5,BT715&lt;=12.5),"10,5 a 12,5",IF(AND(BT715&gt;=13,BT715&lt;=15),"13 a 15",IF(AND(BT715&gt;=15.5,BT715&lt;=17.5),"15,5 a 17,5",IF(AND(BT715&gt;=18,BT715&lt;=20),"18 a 20","Fuera de rango"))))))))))))))))))</f>
        <v>0</v>
      </c>
      <c r="BV715" s="11" t="str">
        <f aca="false">IF(BT715="","",IF(BT715=0,"NORMA",IF(AND(BT715&gt;=-20,BT715&lt;=-18),2,IF(AND(BT715&gt;=-17.5,BT715&lt;=-15.5),2,IF(AND(BT715&gt;=-15,BT715&lt;=-13),3,IF(AND(BT715&gt;=-12.5,BT715&lt;=-10.5),4,IF(AND(BT715&gt;=-10,BT715&lt;=-8),5,IF(AND(BT715&gt;=-7.5,BT715&lt;=-5.5),6,IF(AND(BT715&gt;=-5,BT715&lt;=-3),7,IF(AND(BT715&gt;=-2.5,BT715&lt;=-0.5),8,IF(AND(BT715&gt;=0.5,BT715&lt;=2.5),9,IF(AND(BT715&gt;=3,BT715&lt;=5),10,IF(AND(BT715&gt;=5.5,BT715&lt;=7.5),11,IF(AND(BT715&gt;=8,BT715&lt;=10),12,IF(AND(BT715&gt;=10.5,BT715&lt;=12.5),13,IF(AND(BT715&gt;=13,BT715&lt;=15),14,IF(AND(BT715&gt;=15.5,BT715&lt;=17.5),15,IF(AND(BT715&gt;=18,BT715&lt;=20),16,"Fuera de rango"))))))))))))))))))</f>
        <v>NORMA</v>
      </c>
      <c r="BW715" s="9" t="n">
        <v>-7.5</v>
      </c>
      <c r="BX715" s="10" t="n">
        <f aca="false">18.5- (0.3*H715)</f>
        <v>10.4</v>
      </c>
      <c r="BY715" s="10" t="n">
        <f aca="false">(BW715)-(BX715)</f>
        <v>-17.9</v>
      </c>
      <c r="BZ715" s="10" t="str">
        <f aca="false">IF(BY715="","",IF(BY715&lt;-27.5,"De -30 a -28",IF(BY715&lt;-25,"De -27,5 a -25,5",IF(BY715&lt;-22.5,"De -25 a -23",IF(BY715&lt;-20,"De -22,5 a -20,5",IF(BY715&lt;-17.5,"De -20 a -18",IF(BY715&lt;-15,"De -17,5 a -15,5",IF(BY715&lt;-12.5,"De -15 a -13",IF(BY715&lt;-10,"De -12,5 a -10,5",IF(BY715&lt;-7.5,"De -10 a -8",IF(BY715&lt;-5,"De -7,5 a -5,5",IF(BY715&lt;-2.5,"De -5 a -3",IF(BY715&lt;0,"De -2,5 a -0,5",IF(BY715&lt;2.5,"De 0 a 2",IF(BY715&lt;5,"De 2,5 a 4,5",IF(BY715&lt;7.5,"De 5 a 7",IF(BY715&lt;10,"De 7,5 a 9,5",IF(BY715&lt;12.5,"De 10 a 12",IF(BY715&lt;15,"De 12,5 a 14,5",IF(BY715&lt;17.5,"De 15 a 17",IF(BY715&lt;20,"De 17,5 a 19,5",IF(BY715&lt;22.5,"De 20 a 22",IF(BY715&lt;25,"De 22,5 a 24,5",IF(BY715&lt;27.5,"De 25 a 27","De 27,5 a 30"))))))))))))))))))))))))</f>
        <v>De -20 a -18</v>
      </c>
      <c r="CA715" s="12" t="n">
        <f aca="false">IF(BY715="","",IF(BY715&lt;=-28,1,IF(BY715&lt;=-25.5,2,IF(BY715&lt;=-23,3,IF(BY715&lt;=-20.5,4,IF(BY715&lt;=-18,5,IF(BY715&lt;=-15.5,6,IF(BY715&lt;=-13,7,IF(BY715&lt;=-10.5,8,IF(BY715&lt;=-8,9,IF(BY715&lt;=-5.5,10,IF(BY715&lt;=-3,11,IF(BY715&lt;=-0.5,12,IF(BY715&lt;=2,13,IF(BY715&lt;=4.5,14,IF(BY715&lt;=7,15,IF(BY715&lt;=9.5,16,IF(BY715&lt;=12,17,IF(BY715&lt;=14.5,18,IF(BY715&lt;=17,19,IF(BY715&lt;=19.5,20,IF(BY715&lt;=22,21,IF(BY715&lt;=24.5,22,IF(BY715&lt;=27,23,IF(BY715&lt;=30,24,"Fuera de rango")))))))))))))))))))))))))</f>
        <v>6</v>
      </c>
      <c r="CB715" s="9" t="n">
        <v>-6</v>
      </c>
      <c r="CC715" s="10" t="n">
        <f aca="false">18.5- (0.3*H715)</f>
        <v>10.4</v>
      </c>
      <c r="CD715" s="10" t="n">
        <f aca="false">(CB715)-(CC715)</f>
        <v>-16.4</v>
      </c>
      <c r="CE715" s="10" t="str">
        <f aca="false">IF(CD715="","",IF(CD715&lt;-27.5,"De -30 a -28",IF(CD715&lt;-25,"De -27,5 a -25,5",IF(CD715&lt;-22.5,"De -25 a -23",IF(CD715&lt;-20,"De -22,5 a -20,5",IF(CD715&lt;-17.5,"De -20 a -18",IF(CD715&lt;-15,"De -17,5 a -15,5",IF(CD715&lt;-12.5,"De -15 a -13",IF(CD715&lt;-10,"De -12,5 a -10,5",IF(CD715&lt;-7.5,"De -10 a -8",IF(CD715&lt;-5,"De -7,5 a -5,5",IF(CD715&lt;-2.5,"De -5 a -3",IF(CD715&lt;0,"De -2,5 a -0,5",IF(CD715&lt;=2,"De 0 a 2",IF(CD715&lt;=4.5,"De 2,5 a 4,5",IF(CD715&lt;=7,"De 5 a 7",IF(CD715&lt;=9.5,"De 7,5 a 9,5",IF(CD715&lt;=12,"De 10 a 12",IF(CD715&lt;=14.5,"De 12,5 a 14,5",IF(CD715&lt;=17,"De 15 a 17",IF(CD715&lt;=19.5,"De 17,5 a 19,5",IF(CD715&lt;=22,"De 20 a 22",IF(CD715&lt;=24.5,"De 22,5 a 24,5",IF(CD715&lt;=27,"De 25 a 27","De 27,5 a 30"))))))))))))))))))))))))</f>
        <v>De -17,5 a -15,5</v>
      </c>
      <c r="CF715" s="12" t="n">
        <f aca="false">IF(CD715="","",IF(CD715&lt;-27.5,1,IF(CD715&lt;-25,2,IF(CD715&lt;-22.5,3,IF(CD715&lt;-20,4,IF(CD715&lt;-17.5,5,IF(CD715&lt;-15,6,IF(CD715&lt;-12.5,7,IF(CD715&lt;-10,8,IF(CD715&lt;-7.5,9,IF(CD715&lt;-5,10,IF(CD715&lt;-2.5,11,IF(CD715&lt;0,12,IF(CD715&lt;2.5,13,IF(CD715&lt;5,14,IF(CD715&lt;7.5,15,IF(CD715&lt;10,16,IF(CD715&lt;12.5,17,IF(CD715&lt;15,18,IF(CD715&lt;17.5,19,IF(CD715&lt;20,20,IF(CD715&lt;22.5,21,IF(CD715&lt;25,22,IF(CD715&lt;27.5,23,24))))))))))))))))))))))))</f>
        <v>6</v>
      </c>
      <c r="CG715" s="9" t="n">
        <v>-3.25</v>
      </c>
      <c r="CH715" s="10" t="str">
        <f aca="false">IF(CG715="","",IF(AND(CG715&gt;=-10,CG715&lt;=-9.5),"-10 a -9,5",IF(AND(CG715&gt;-9.5,CG715&lt;=-8.5),"-9 a -8,5",IF(AND(CG715&gt;-8.5,CG715&lt;=-7.5),"-8 a -7,5",IF(AND(CG715&gt;-7.5,CG715&lt;=-6.5),"-7 a -6,5",IF(AND(CG715&gt;-6.5,CG715&lt;=-5.5),"-6 a -5,5",IF(AND(CG715&gt;-5.5,CG715&lt;=-4.5),"-5 a -4,5",IF(AND(CG715&gt;-4.5,CG715&lt;=-3.5),"-4 a -3,5",IF(AND(CG715&gt;-3.5,CG715&lt;=-2.5),"-3 a -2,5",IF(CG715=-2.25,"-2,25",IF(AND(CG715&gt;-2.5,CG715&lt;=-1.5),"-2 a -1,5",IF(AND(CG715&gt;-1.5,CG715&lt;=-0.5),"-1 a -0,5",IF(AND(CG715&gt;-0.5,CG715&lt;=0.5),"0 a 0,5",IF(AND(CG715&gt;0.5,CG715&lt;=1.5),"1 a 1,5",IF(AND(CG715&gt;1.5,CG715&lt;=2.5),"2 a 2,5",IF(AND(CG715&gt;2.5,CG715&lt;=3.5),"3 a 3,5",IF(AND(CG715&gt;3.5,CG715&lt;=4.5),"4 a 4,5",IF(AND(CG715&gt;4.5,CG715&lt;=5.5),"5 a 5,5",IF(AND(CG715&gt;5.5,CG715&lt;=6.5),"6 a 6,5",IF(AND(CG715&gt;6.5,CG715&lt;=7.5),"7 a 7,5",IF(AND(CG715&gt;7.5,CG715&lt;=8.5),"8 a 8,5",IF(AND(CG715&gt;8.5,CG715&lt;=9.5),"9 a 9,5",IF(CG715&gt;=10,"10","Fuera de rango")))))))))))))))))))))))</f>
        <v>-3 a -2,5</v>
      </c>
      <c r="CI715" s="11" t="n">
        <f aca="false">IF(CG715="","",IF(CG715=-2.25,"NORMA",IF(CG715&lt;=-9.5,1,IF(CG715&lt;=-8.5,2,IF(CG715&lt;=-7.5,3,IF(CG715&lt;=-6.5,4,IF(CG715&lt;=-5.5,5,IF(CG715&lt;=-4.5,6,IF(CG715&lt;=-3.5,7,IF(CG715&lt;=-2.5,8,IF(CG715&lt;=-1.5,9,IF(CG715&lt;=-0.5,10,IF(CG715&lt;=0.5,11,IF(CG715&lt;=1.5,12,IF(CG715&lt;=2.5,13,IF(CG715&lt;=3.5,14,IF(CG715&lt;=4.5,15,IF(CG715&lt;=5.5,16,IF(CG715&lt;=6.5,17,IF(CG715&lt;=7.5,18,IF(CG715&lt;=8.5,19,IF(CG715&lt;=9.5,20,IF(CG715=10,21,"Fuera de rango")))))))))))))))))))))))</f>
        <v>8</v>
      </c>
      <c r="CJ715" s="9" t="n">
        <v>2.25</v>
      </c>
      <c r="CK715" s="10" t="str">
        <f aca="false">IF(CJ715="","",IF(AND(CJ715&gt;=-6,CJ715&lt;=-5.5),"-6 a -5,5",IF(AND(CJ715&gt;-5.5,CJ715&lt;=-4.5),"-5 a -4,5",IF(AND(CJ715&gt;-4.5,CJ715&lt;=-3.5),"-4 a -3,5",IF(AND(CJ715&gt;-3.5,CJ715&lt;=-2.5),"-3 a -2,5",IF(AND(CJ715&gt;-2.5,CJ715&lt;=-1.5),"-2 a -1,5",IF(AND(CJ715&gt;-1.5,CJ715&lt;=-0.5),"-1 a -0,5",IF(AND(CJ715&gt;-0.5,CJ715&lt;=0.5),"0 a 0,5",IF(AND(CJ715&gt;0.5,CJ715&lt;=1.5),"1 a 1,5",IF(AND(CJ715&gt;1.5,CJ715&lt;2.5),"2",IF(AND(CJ715&gt;=2.5,CJ715&lt;=3),"2,5 a 3",IF(AND(CJ715&gt;3,CJ715&lt;=4),"3,5 a 4",IF(AND(CJ715&gt;4,CJ715&lt;=5),"4,5 a 5",IF(AND(CJ715&gt;5,CJ715&lt;=6),"5,5 a 6",IF(AND(CJ715&gt;6,CJ715&lt;=7),"6,5 a 7",IF(AND(CJ715&gt;7,CJ715&lt;=8),"7,5 a 8",IF(AND(CJ715&gt;8,CJ715&lt;=9.5),"8,5 a 9,5",IF(CJ715=10,"10","Fuera de rango"))))))))))))))))))</f>
        <v>2</v>
      </c>
      <c r="CL715" s="11" t="str">
        <f aca="false">IF(CK715="","",IF(OR(CK715="-6 a -5,5",CK715="-6 - -5,5"),1,IF(OR(CK715="-5 a -4,5",CK715="-5 - -4,5"),2,IF(OR(CK715="-4 a -3,5",CK715="-4 - -3,5"),3,IF(OR(CK715="-3 a -2,5",CK715="-3 - -2,5"),4,IF(OR(CK715="-2 a -1,5",CK715="-2 - -1,5"),5,IF(OR(CK715="-1 a -0,5",CK715="-1 - -0,5"),6,IF(OR(CK715="0 a 0,5",CK715="0 - 0,5"),7,IF(OR(CK715="1 a 1,5",CK715="1 - 1,5"),8,IF(CK715="2","NORMA",IF(OR(CK715="2,5 a 3",CK715="2,5 - 3"),9,IF(OR(CK715="3,5 a 4",CK715="3,5 - 4"),10,IF(OR(CK715="4,5 a 5",CK715="4,5 - 5"),11,IF(OR(CK715="5,5 a 6",CK715="5,5 - 6"),12,IF(OR(CK715="6,5 a 7",CK715="6,5 - 7"),13,IF(OR(CK715="7,5 a 8",CK715="7,5 - 8"),14,IF(OR(CK715="8,5 a 9",CK715="8,5 - 9,5",CK715="9 a 9,5"),15,IF(CK715="10",15,IF(OR(CK715="0,5 a 1",CK715="0,5 - 1"),7,"Fuera de rango")))))))))))))))))))</f>
        <v>NORMA</v>
      </c>
      <c r="CO715" s="10" t="str">
        <f aca="false">IF(CM715&gt;0,"EME"," ")</f>
        <v> </v>
      </c>
      <c r="CQ715" s="10" t="str">
        <f aca="false">IF(CP715&gt;0,"0", " ")</f>
        <v> </v>
      </c>
      <c r="CR715" s="10" t="str">
        <f aca="false">IF(CP715&gt;0,"EME"," ")</f>
        <v> </v>
      </c>
      <c r="CS715" s="9" t="n">
        <v>0</v>
      </c>
      <c r="CV715" s="9" t="n">
        <v>0</v>
      </c>
      <c r="CY715" s="9" t="n">
        <v>-0.5</v>
      </c>
      <c r="DB715" s="9" t="n">
        <v>-0.5</v>
      </c>
      <c r="DC715" s="11" t="str">
        <f aca="false">IF(DB715&lt;0,"2"," ")</f>
        <v>2</v>
      </c>
      <c r="DD715" s="11" t="str">
        <f aca="false">IF(DB715&lt;0,"MIO"," ")</f>
        <v>MIO</v>
      </c>
      <c r="DE715" s="9" t="n">
        <v>-0.25</v>
      </c>
      <c r="DF715" s="10" t="str">
        <f aca="false">IF(DE715&lt;0,"3"," ")</f>
        <v>3</v>
      </c>
      <c r="DG715" s="10" t="str">
        <f aca="false">IF(DE715&lt;0,"AST"," ")</f>
        <v>AST</v>
      </c>
      <c r="DH715" s="9" t="n">
        <v>0</v>
      </c>
      <c r="DI715" s="10" t="str">
        <f aca="false">IF(DH715&lt;0,"3"," ")</f>
        <v> </v>
      </c>
      <c r="DJ715" s="10" t="str">
        <f aca="false">IF(DH715&lt;0,"AST"," ")</f>
        <v> </v>
      </c>
      <c r="DK715" s="9" t="n">
        <v>0</v>
      </c>
      <c r="DL715" s="10" t="str">
        <f aca="false">IF(DK715&gt;0,"4"," ")</f>
        <v> </v>
      </c>
      <c r="DM715" s="10" t="str">
        <f aca="false">IF(DK715&gt;0,"PRE"," ")</f>
        <v> </v>
      </c>
      <c r="DN715" s="9" t="n">
        <v>0</v>
      </c>
      <c r="DO715" s="10" t="str">
        <f aca="false">IF(DN715&gt;0,"4"," ")</f>
        <v> </v>
      </c>
      <c r="DP715" s="10" t="str">
        <f aca="false">IF(DN715&gt;0,"PRE"," ")</f>
        <v> </v>
      </c>
      <c r="DS715" s="12" t="str">
        <f aca="false">CONCATENATE(CO715,CU715,DA715,DG715,DM715)</f>
        <v> AST </v>
      </c>
      <c r="DT715" s="10" t="e">
        <f aca="false" t="array" ref="DT715">_xlfn.IFS(DS715="EME    ","0", DS715=" HIP   ","1", DS715="  MIO  ","2", DS715="   AST ","3", DS715="    PRE","4", DS715="EME   PRE","5", DS715=" HIP  PRE","6", DS715=" HIP AST ","7", DS715="  MIO PRE","8", DS715="  MIOAST ","9", DS715="   ASTPRE","10",DS715=" HIP ASTPRE","11", DS715="  MIOASTPRE","12", DS715="     ","0")</f>
        <v>#N/A</v>
      </c>
      <c r="DV715" s="1" t="e">
        <f aca="false" t="array" ref="DV715">_xlfn.IFS(DU715="SI","2", DU715="NO","1")</f>
        <v>#N/A</v>
      </c>
      <c r="DX715" s="11" t="str">
        <f aca="false">IF(DW715=0,"1","2")</f>
        <v>1</v>
      </c>
      <c r="DY715" s="11" t="str">
        <f aca="false" t="array" ref="DY715">_xlfn.IFS(DW715=0,"0", DW715=0.25, "1", DW715=0.5,"2", DW715=0.75,"3", DW715=1,"4",DW715=1.25,"5", DW715=1.5,"6", DW715=1.75,"7", DW715=2,"8")</f>
        <v>0</v>
      </c>
      <c r="EA715" s="11" t="str">
        <f aca="false">IF(DZ715=0,"1","2")</f>
        <v>1</v>
      </c>
      <c r="EB715" s="11" t="str">
        <f aca="false" t="array" ref="EB715">_xlfn.IFS(DZ715=0,"0", DZ715=0.25, "1", DZ715=0.5,"2", DZ715=0.75,"3", DZ715=1,"4",DZ715=1.25,"5", DZ715=1.5,"6", DZ715=1.75,"7", DZ715=2,"8")</f>
        <v>0</v>
      </c>
      <c r="ED715" s="10" t="str">
        <f aca="false">IF(EC715=0,"1","2")</f>
        <v>1</v>
      </c>
      <c r="EE715" s="11" t="str">
        <f aca="false" t="array" ref="EE715">_xlfn.IFS(EC715=0,"0", EC715=-0.25, "1", EC715=-0.5,"2", EC715=-0.75,"3", EC715=-1,"4",EC715=-1.25,"5", EC715=-1.5,"6", EC715=-1.75,"7", EC715=-2,"8", EC715=-2.25,"9",EC715=-2.5,"10", EC715=-2.75,"11", EC715=-3,"12", EC715=-3.25,"13", EC715=-3.5,"14", EC715=-3.75,"15",EC715=-4,"16")</f>
        <v>0</v>
      </c>
      <c r="EG715" s="10" t="str">
        <f aca="false">IF(EF715=0,"1","2")</f>
        <v>1</v>
      </c>
      <c r="EH715" s="11" t="str">
        <f aca="false" t="array" ref="EH715">_xlfn.IFS(EF715=0,"0", EF715=-0.25, "1", EF715=-0.5,"2", EF715=-0.75,"3", EF715=-1,"4",EF715=-1.25,"5", EF715=-1.5,"6", EF715=-1.75,"7", EF715=-2,"8", EF715=-2.25,"9",EF715=-2.5,"10", EF715=-2.75,"11", EF715=-3,"12", EF715=-3.25,"13", EF715=-3.5,"14", EF715=-3.75,"15",EF715=-4,"16")</f>
        <v>0</v>
      </c>
      <c r="EJ715" s="11" t="str">
        <f aca="false">IF(EI715=0,"1","2")</f>
        <v>1</v>
      </c>
      <c r="EK715" s="11" t="str">
        <f aca="false" t="array" ref="EK715">_xlfn.IFS(EI715=0,"0", EI715=-0.25, "1", EI715=-0.5,"2", EI715=-0.75,"3", EI715=-1,"4",EI715=-1.25,"5", EI715=-1.5,"6", EI715=-1.75,"7", EI715=-2,"8", EI715=-2.25,"9", EI715=-2.25,"9",EI715=-2.5,"10", EI715=-2.75,"11", EI715=-3,"12", EI715=-3.25,"13", EI715=-3.5,"14", EI715=-3.75,"15",EI715=-4,"16", EI715=0.25, "17", EI715=0.5, "18")</f>
        <v>0</v>
      </c>
      <c r="EM715" s="11" t="str">
        <f aca="false">IF(EL715=0,"1","2")</f>
        <v>1</v>
      </c>
      <c r="EN715" s="11" t="str">
        <f aca="false" t="array" ref="EN715">_xlfn.IFS(EL715=0.25,"17",EL715=0.5,"18", EL715=0,"0", EL715=-0.25, "1", EL715=-0.5,"2", EL715=-0.75,"3", EL715=-1,"4",EL715=-1.25,"5", EL715=-1.5,"6", EL715=-1.75,"7", EL715=-2,"8",EL715= -2.25,"9",EL715=-2.5,"10",EL715= -2.75,"11",EL715= -3,"12",EL715= -3.25,"13",EL715= -3.5,"14",EL715= -3.75,"15",EL715=-4,"16")</f>
        <v>0</v>
      </c>
      <c r="EP715" s="11" t="str">
        <f aca="false">IF(EO715=0,"1","2")</f>
        <v>1</v>
      </c>
      <c r="EQ715" s="11" t="str">
        <f aca="false" t="array" ref="EQ715">_xlfn.IFS(EO715=0,"0", EO715=0.25, "1", EO715=0.5,"2", EO715=0.75,"3", EO715=1,"4",EO715=1.25,"5", EO715=1.5,"6", EO715=1.75,"7", EO715=2,"8", EO715=2.25,"9", EO715=2.25,"9",EO715=2.5,"10", EO715=2.75,"11", EO715=3,"12", EO715=3.25,"13", EO715=3.5,"14", EO715=3.75,"15",EO715=4,"16", EO715=-0.25, "17", bq=-0.5, "18")</f>
        <v>0</v>
      </c>
      <c r="ES715" s="11" t="str">
        <f aca="false">IF(ER715=0,"1","2")</f>
        <v>1</v>
      </c>
      <c r="ET715" s="11" t="str">
        <f aca="false" t="array" ref="ET715">_xlfn.IFS(ER715=0,"0", ER715=0.25, "1", ER715=0.5,"2", ER715=0.75,"3", ER715=1,"4",ER715=1.25,"5", ER715=1.5,"6", ER715=1.75,"7", ER715=2,"8", ER715=2.25,"9", ER715=2.25,"9",ER715=2.5,"10", ER715=2.75,"11", ER715=3,"12", ER715=3.25,"13", ER715=3.5,"14", ER715=3.75,"15",ER715=4,"16", ER715=-0.25, "17", bq=-0.5, "18")</f>
        <v>0</v>
      </c>
      <c r="EV715" s="14" t="e">
        <f aca="false">VLOOKUP(EU715,LEYENDA!$G$2:$H$8,2,TRUE())</f>
        <v>#N/A</v>
      </c>
      <c r="EW715" s="14" t="e">
        <f aca="false" t="array" ref="EW715">_xlfn.IFS(EV715="0-5","1", EV715="6-12","2", EV715="13-18","3", EV715="19-24","4", EV715="25-36","5", EV715="37-48","6", EV715="49-60","7")</f>
        <v>#N/A</v>
      </c>
    </row>
    <row r="716" customFormat="false" ht="13.5" hidden="false" customHeight="false" outlineLevel="0" collapsed="false">
      <c r="A716" s="1" t="n">
        <v>284</v>
      </c>
      <c r="B716" s="2" t="n">
        <v>1</v>
      </c>
      <c r="C716" s="33" t="n">
        <v>45317</v>
      </c>
      <c r="E716" s="5" t="str">
        <f aca="false">VLOOKUP(A716,'286'!$A$3:$J$6279,10,FALSE())</f>
        <v>VEGA JOVER, TRITRI</v>
      </c>
      <c r="F716" s="4" t="str">
        <f aca="false">VLOOKUP(A716,'286'!$A$3:$I$1768,3,FALSE())</f>
        <v>VEJOTRI</v>
      </c>
      <c r="G716" s="6" t="n">
        <f aca="false">VLOOKUP(A716,'286'!$A$3:$I$1768,4,FALSE())</f>
        <v>27244</v>
      </c>
      <c r="H716" s="7" t="n">
        <f aca="false">YEAR(C716)-YEAR(G716)</f>
        <v>50</v>
      </c>
      <c r="I716" s="1" t="str">
        <f aca="false">VLOOKUP(H716,LEYENDA!$C$2:$D$6,2,TRUE())</f>
        <v>41-60</v>
      </c>
      <c r="J716" s="5" t="str">
        <f aca="false">VLOOKUP(A716,'286'!$A$3:$I$1768,7,FALSE())</f>
        <v>M</v>
      </c>
      <c r="K716" s="8" t="n">
        <f aca="false">VLOOKUP(A716,'286'!$A$3:$I$1768,2,FALSE())</f>
        <v>0</v>
      </c>
      <c r="L716" s="4" t="str">
        <f aca="false">VLOOKUP(A716,'286'!$A$3:$I$1768,8,FALSE())</f>
        <v>D</v>
      </c>
      <c r="M716" s="4" t="str">
        <f aca="false">VLOOKUP(A716,'286'!$A$3:$I$1768,9,FALSE())</f>
        <v>D</v>
      </c>
      <c r="N716" s="8" t="str">
        <f aca="false">IF(R716=O716, "MISMA","CONTRARIA")</f>
        <v>MISMA</v>
      </c>
      <c r="O716" s="8" t="str">
        <f aca="false" t="array" ref="O716">_xlfn.IFS(L716="D","1", L716="I","2")</f>
        <v>1</v>
      </c>
      <c r="P716" s="8" t="e">
        <f aca="false" t="array" ref="P716">_xlfn.IFS(K716="OD","1", K716="OI","2")</f>
        <v>#N/A</v>
      </c>
      <c r="Q716" s="1" t="str">
        <f aca="false" t="array" ref="Q716">_xlfn.IFS(J716="M","1", J716="H","2")</f>
        <v>1</v>
      </c>
      <c r="R716" s="8" t="str">
        <f aca="false" t="array" ref="R716">_xlfn.IFS(M716="D","1", M716="I","2")</f>
        <v>1</v>
      </c>
      <c r="S716" s="1" t="str">
        <f aca="false" t="array" ref="S716">_xlfn.IFS(N716="CONTRARIA", "1",N716= "MISMA","2")</f>
        <v>2</v>
      </c>
      <c r="T716" s="1" t="str">
        <f aca="false" t="array" ref="T716">_xlfn.IFS(I716="0-12","1", I716="13-24","2", I716="25-40","3", I716="41-60","4", I716="61-100","5")</f>
        <v>4</v>
      </c>
      <c r="U716" s="9" t="n">
        <v>3</v>
      </c>
      <c r="V716" s="10" t="str">
        <f aca="false">IF(U716="","",IF(AND(U716&gt;=-9,U716&lt;=-6.5),"-9 a -6,5",IF(AND(U716&gt;=-6,U716&lt;=-3.5),"-6 a -3,5",IF(AND(U716&gt;=-3,U716&lt;=-1),"-3 a -1",IF(U716=-0.5,"-0,5",IF(AND(U716&gt;=0,U716&lt;=2.5),"0 a 2,5",IF(AND(U716&gt;=3,U716&lt;=5.5),"3 a 5,5",IF(AND(U716&gt;=6,U716&lt;=8.5),"6 a 8,5",IF(AND(U716&gt;=9,U716&lt;=20),"9 a 20","Fuera de rango")))))))))</f>
        <v>3 a 5,5</v>
      </c>
      <c r="W716" s="11" t="n">
        <f aca="false">IF(V716="","",IF(V716="-9 a -6,5",2,IF(V716="-6 a -3,5",3,IF(V716="-3 a -1",4,IF(V716="-0,5","NORMA",IF(V716="0 a 2,5",5,IF(V716="3 a 5,5",6,IF(V716="6 a 8,5",7,IF(V716="9 a 20",8,"Fuera de rango")))))))))</f>
        <v>6</v>
      </c>
      <c r="X716" s="9" t="n">
        <v>5</v>
      </c>
      <c r="Y716" s="11" t="str">
        <f aca="false">IF(X716="","",IF(AND(X716&gt;=0,X716&lt;=4),"0 a 4",IF(AND(X716&gt;=4.5,X716&lt;=8.5),"4,5 a 8,5",IF(X716=9,"9",IF(AND(X716&gt;=9.5,X716&lt;=13),"9,5 a 13",IF(AND(X716&gt;=13.5,X716&lt;=20),"13,5 a 20",IF(AND(X716&gt;=20.5,X716&lt;=35),"20,5 a 35","Fuera de rango")))))))</f>
        <v>4,5 a 8,5</v>
      </c>
      <c r="Z716" s="11" t="n">
        <f aca="false">IF(Y716="","",IF(Y716="0 a 4",1,IF(Y716="4,5 a 8,5",2,IF(Y716="9","NORMA",IF(Y716="9,5 a 13",3,IF(Y716="13,5 a 20",4,IF(Y716="20,5 a 35",5,"Fuera de rango")))))))</f>
        <v>2</v>
      </c>
      <c r="AA716" s="9" t="n">
        <v>18</v>
      </c>
      <c r="AB716" s="10" t="str">
        <f aca="false">IF(AA716="","",IF(AND(AA716&gt;=0,AA716&lt;=9),"0 a 9",IF(AND(AA716&gt;=9.5,AA716&lt;=18.5),"9,5 a 18,5",IF(AA716=19,"19",IF(AND(AA716&gt;=19.5,AA716&lt;=28),"19,5 a 28",IF(AND(AA716&gt;=28.5,AA716&lt;=40),"28,5 a 40","Fuera de rango"))))))</f>
        <v>9,5 a 18,5</v>
      </c>
      <c r="AC716" s="11" t="n">
        <f aca="false" t="array" ref="AC716">_xlfn.IFS(AB716="","",AB716="0 a 9",1,AB716="9,5 a 18,5",2,AB716="19","NORMA",AB716="19,5 a 28",3,AB716="28,5 a 40",4,TRUE(),"Fuera de rango")</f>
        <v>2</v>
      </c>
      <c r="AD716" s="9" t="n">
        <v>10</v>
      </c>
      <c r="AE716" s="10" t="str">
        <f aca="false">IF(AD716="","",IF(AND(AD716&gt;=-10,AD716&lt;=0),"De -10 a 0",IF(AND(AD716&gt;=0.5,AD716&lt;=9.5),"0,5 a 9,5",IF(AD716=10,"10",IF(AND(AD716&gt;=10.5,AD716&lt;=20),"10,5 a 20",IF(AND(AD716&gt;=20.5,AD716&lt;=40),"20,5 a 40","Fuera de rango"))))))</f>
        <v>10</v>
      </c>
      <c r="AF716" s="12" t="str">
        <f aca="false">IF(AD716="","",IF(AND(AD716&gt;=-10,AD716&lt;=0),1,IF(AND(AD716&gt;=0.5,AD716&lt;=9.5),2,IF(AD716=10,"NORMA",IF(AND(AD716&gt;=10.5,AD716&lt;=20),3,IF(AND(AD716&gt;=20.5,AD716&lt;=40),4,""))))))</f>
        <v>NORMA</v>
      </c>
      <c r="AG716" s="9" t="n">
        <v>9</v>
      </c>
      <c r="AH716" s="10" t="str">
        <f aca="false">IF(AG716="","",IF(AND(AG716&gt;=0,AG716&lt;=4),"0 a 4",IF(AND(AG716&gt;=4.5,AG716&lt;=8.5),"4,5 a 8,5",IF(AG716=9,"9",IF(AND(AG716&gt;=9.5,AG716&lt;=13),"9,5 a 13",IF(AND(AG716&gt;=13.5,AG716&lt;=25),"13,5 a 25","Fuera de rango"))))))</f>
        <v>9</v>
      </c>
      <c r="AI716" s="10" t="str">
        <f aca="false">IF(AH716="","",IF(AH716="0 a 4",1,IF(AH716="4,5 a 8,5",2,IF(AH716="9","NORMA",IF(AH716="9,5 a 13",3,IF(AH716="13,5 a 25",4,""))))))</f>
        <v>NORMA</v>
      </c>
      <c r="AJ716" s="9" t="n">
        <v>5</v>
      </c>
      <c r="AK716" s="10" t="str">
        <f aca="false">IF(AJ716="","",IF(AND(AJ716&gt;=-15,AJ716&lt;=-10.5),"-15 a -10,5",IF(AND(AJ716&gt;=-10,AJ716&lt;=-4),"-10 a -4",IF(AND(AJ716&gt;=-4.5,AJ716&lt;=0),"-4,5 a 0",IF(AND(AJ716&gt;=0.5,AJ716&lt;=4.5),"0,5 a 4,5",IF(AJ716=5,"5",IF(AND(AJ716&gt;=5.5,AJ716&lt;=10),"5,5 a 10",IF(AND(AJ716&gt;=10.5,AJ716&lt;=20),"10,5 a 20","Fuera de rango"))))))))</f>
        <v>5</v>
      </c>
      <c r="AL716" s="11" t="str">
        <f aca="false">IF(AK716="","",IF(AK716="-15 a -10,5",1,IF(AK716="-10 a -4",2,IF(AK716="-4,5 a 0",3,IF(AK716="0,5 a 4,5",4,IF(AK716="5","NORMA",IF(AK716="5,5 a 10",5,IF(AK716="10,5 a 20",6,"Error"))))))))</f>
        <v>NORMA</v>
      </c>
      <c r="AM716" s="9" t="n">
        <v>0</v>
      </c>
      <c r="AN716" s="10" t="str">
        <f aca="false">IF(AM716="","",IF(AND(AM716&gt;=-7.5,AM716&lt;=-5.5),"-7,5 a -5,5",IF(AND(AM716&gt;=-5,AM716&lt;=-3),"-5 a -3",IF(AND(AM716&gt;=-2.5,AM716&lt;=-0.5),"-2,5 a -0,5",IF(AM716=0,"0,00",IF(AND(AM716&gt;=0.5,AM716&lt;=2.5),"0,5 a 2,5",IF(AND(AM716&gt;=3,AM716&lt;=5),"3 a 5",IF(AND(AM716&gt;=5.5,AM716&lt;=7.5),"5,5 a 7,5",IF(AND(AM716&gt;=8,AM716&lt;=10),"8 a 10","Fuera de rango")))))))))</f>
        <v>0,00</v>
      </c>
      <c r="AO716" s="11" t="str">
        <f aca="false">IF(AN716="","",IF(AN716="-7,5 a -5,5",1,IF(AN716="-5 a -3",2,IF(AN716="-2,5 a -0,5",3,IF(AN716="0,00","NORMA",IF(AN716="0,5 a 2,5",4,IF(AN716="3 a 5",5,IF(AN716="5,5 a 7,5",6,IF(AN716="8 a 10",7,"Error")))))))))</f>
        <v>NORMA</v>
      </c>
      <c r="AP716" s="9" t="n">
        <v>1</v>
      </c>
      <c r="AQ716" s="10" t="str">
        <f aca="false">IF(AP716="","",IF(AND(AP716&gt;=-20,AP716&lt;=-9.5),"-20 a -9,5",IF(AND(AP716&gt;=-9,AP716&lt;=-6.5),"-9 a -6,5",IF(AP716=-6,"-6",IF(AND(AP716&gt;=-5.5,AP716&lt;=-3),"-5,5 a -3",IF(AND(AP716&gt;=-2.5,AP716&lt;=0),"-2,5 a 0",IF(AND(AP716&gt;=0.5,AP716&lt;=3),"0,5 a 3",IF(AND(AP716&gt;=3.5,AP716&lt;=6),"3,5 a 6",IF(AND(AP716&gt;=6.5,AP716&lt;=9),"6,5 a 9",IF(AND(AP716&gt;=9.5,AP716&lt;=20),"9,5 a 20","Fuera de rango"))))))))))</f>
        <v>0,5 a 3</v>
      </c>
      <c r="AR716" s="11" t="n">
        <f aca="false">IF(AQ716="","",IF(AQ716="-20 a -9,5",1,IF(AQ716="-9 a -6,5",2,IF(AQ716="-6","NORMA",IF(AQ716="-5,5 a -3",3,IF(AQ716="-2,5 a 0",4,IF(AQ716="0,5 a 3",5,IF(AQ716="3,5 a 6",6,IF(AQ716="6,5 a 9",7,IF(AQ716="9,5 a 20",8,""))))))))))</f>
        <v>5</v>
      </c>
      <c r="AS716" s="9" t="n">
        <v>8</v>
      </c>
      <c r="AT716" s="10" t="str">
        <f aca="false">IF(AS716="","",IF(AND(AS716&gt;=-16,AS716&lt;=-14),"-16 a -14",IF(AND(AS716&gt;=-13.5,AS716&lt;=-11.5),"-13,5 a -11,5",IF(AND(AS716&gt;=-11,AS716&lt;=-9),"-11 a -9",IF(AND(AS716&gt;=-8.5,AS716&lt;=-6.5),"-8,5 a -6,5",IF(AND(AS716&gt;=-6,AS716&lt;=-4),"-6 a -4",IF(AND(AS716&gt;=-3.5,AS716&lt;=-1.5),"-3,5 a -1,5",IF(AND(AS716&gt;=-1,AS716&lt;=1),"-1 a 1",IF(AND(AS716&gt;=1.5,AS716&lt;=3.5),"1,5 a 3,5",IF(AND(AS716&gt;=4,AS716&lt;=6),"4 a 6",IF(AND(AS716&gt;=6.5,AS716&lt;=8.5),"6,5 a 8,5",IF(AND(AS716&gt;=9,AS716&lt;=11),"9 a 11",IF(AND(AS716&gt;=11.5,AS716&lt;=13.5),"11,5 a 13,5",IF(AND(AS716&gt;=14,AS716&lt;=16),"14 a 16",IF(AND(AS716&gt;=16.5,AS716&lt;=18.5),"16,5 a 18,5",IF(AND(AS716&gt;=19,AS716&lt;=21),"19 a 21","Fuera de rango"))))))))))))))))</f>
        <v>6,5 a 8,5</v>
      </c>
      <c r="AU716" s="11" t="n">
        <f aca="false" t="array" ref="AU716">IF(AT716="","",_xlfn.IFS(AT716="-16 a -14",1,AT716="-13,5 a -11,5",2,AT716="-11 a -9",3,AT716="-8,5 a -6,5",4,AT716="-6 a -4",5,AT716="-3,5 a -1,5",6,AT716="-1 a 1",7,AT716="1,5 a 3,5",8,AT716="4 a 6","NORMA",AT716="6,5 a 8,5",9,AT716="9 a 11",10,AT716="11,5 a 13,5",11,AT716="14 a 16",12,AT716="16,5 a 18,5",13,AT716="19 a 21",14,TRUE(),""))</f>
        <v>9</v>
      </c>
      <c r="AV716" s="9" t="n">
        <v>2.25</v>
      </c>
      <c r="AW716" s="10" t="str">
        <f aca="false">IF(AV716="","",IF(AND(AV716&gt;=-1,AV716&lt;=-0.5),"-1 a -0,5",IF(AND(AV716&gt;-0.5,AV716&lt;=0),"De -0,5 a 0",IF(AND(AV716&gt;=0.25,AV716&lt;=0.75),"0,25 a 0,75",IF(AND(AV716&gt;=1,AV716&lt;=1.5),"1 a 1,5",IF(AND(AV716&gt;=1.75,AV716&lt;=2.25),"1,75 a 2,25",IF(AND(AV716&gt;=2.5,AV716&lt;=3),"2,5 a 3",IF(AND(AV716&gt;=3.25,AV716&lt;=3.75),"3,25 a 3,75","Fuera de rango"))))))))</f>
        <v>1,75 a 2,25</v>
      </c>
      <c r="AX716" s="10" t="n">
        <f aca="false">IF(AW716="","",IF(OR(AW716="-1 a -0,5",AW716="-1 a -0.5"),1,IF(OR(AW716="De -0,5 a 0",AW716="-0,5 a 0",AW716="De -0.5 a 0"),2,IF(OR(AW716="0,25 a 0,75",AW716="0.25 a 0.75"),"NORMA",IF(OR(AW716="1 a 1,5",AW716="1 a 1.5"),3,IF(OR(AW716="1,75 a 2,25",AW716="1.75 a 2.25"),4,IF(OR(AW716="2,5 a 3",AW716="2.5 a 3"),5,IF(OR(AW716="3,25 a 3,75",AW716="3.25 a 3.75"),6,""))))))))</f>
        <v>4</v>
      </c>
      <c r="AY716" s="9" t="n">
        <v>1</v>
      </c>
      <c r="AZ716" s="10" t="str">
        <f aca="false">IF(AY716="","",IF(AND(AY716&gt;=-20,AY716&lt;=-9.5),"-20 a -9,5",IF(AND(AY716&gt;=-9,AY716&lt;=-6.5),"-9 a -6,5",IF(AY716=-6,"-6",IF(AND(AY716&gt;=-5.5,AY716&lt;=-3),"-5,5 a -3",IF(AND(AY716&gt;=-2.5,AY716&lt;=0),"-2,5 a 0",IF(AND(AY716&gt;=0.5,AY716&lt;=3),"0,5 a 3",IF(AND(AY716&gt;=3.5,AY716&lt;=6),"3,5 a 6","Fuera de rango"))))))))</f>
        <v>0,5 a 3</v>
      </c>
      <c r="BA716" s="11" t="n">
        <f aca="false">IF(AZ716="","",IF(AZ716="-20 a -9,5",1,IF(AZ716="-9 a -6,5",2,IF(AZ716="-6","NORMA",IF(AZ716="-5,5 a -3",3,IF(AZ716="-2,5 a 0",4,IF(AZ716="0,5 a 3",5,IF(AZ716="3,5 a 6",6,""))))))))</f>
        <v>5</v>
      </c>
      <c r="BB716" s="9" t="n">
        <v>0</v>
      </c>
      <c r="BC716" s="10" t="str">
        <f aca="false" t="array" ref="BC716">IF(BB716="","",_xlfn.IFS(AND(BB716&gt;=0,BB716&lt;=2),"0 a 2",AND(BB716&gt;=2.5,BB716&lt;=4.5),"2,5 a 4,5",AND(BB716&gt;=5,BB716&lt;=7),"5 a 7",AND(BB716&gt;=7.5,BB716&lt;=9.5),"7,5 a 9,5",AND(BB716&gt;=10,BB716&lt;=12),"10 a 12",AND(BB716&gt;=12.5,BB716&lt;=14.5),"12,5 a 14,5",BB716=15,"15",AND(BB716&gt;=15.5,BB716&lt;=17.5),"15,5 a 17,5",AND(BB716&gt;=18,BB716&lt;=20),"18 a 20",AND(BB716&gt;=20.5,BB716&lt;=22.5),"20,5 a 22,5",AND(BB716&gt;=23,BB716&lt;=25),"23 a 25",TRUE(),"Fuera de rango"))</f>
        <v>0 a 2</v>
      </c>
      <c r="BD716" s="11" t="n">
        <f aca="false" t="array" ref="BD716">IF(BC716="","",_xlfn.IFS(BC716="0 a 2",1,BC716="2,5 a 4,5",2,BC716="5 a 7",3,BC716="7,5 a 9,5",4,BC716="10 a 12",5,BC716="12,5 a 14,5",6,BC716="15","NORMA",BC716="15,5 a 17,5",7,BC716="18 a 20",8,BC716="20,5 a 22,5",9,BC716="23 a 25",10,TRUE(),"Fuera de rango"))</f>
        <v>1</v>
      </c>
      <c r="BE716" s="9" t="n">
        <v>21</v>
      </c>
      <c r="BF716" s="10" t="str">
        <f aca="false">IF(BE716="","",IF(AND(BE716&gt;=-20,BE716&lt;=-10),"-20 a -10",IF(AND(BE716&gt;=-9.5,BE716&lt;=0.5),"-9,5 a 0,5",IF(AND(BE716&gt;=1,BE716&lt;=11),"1 a 11",IF(AND(BE716&gt;=11.5,BE716&lt;=20.5),"11,5 a 20,5",IF(BE716=21,"21",IF(AND(BE716&gt;=21.5,BE716&lt;=31.5),"21,5 a 31,5",IF(AND(BE716&gt;=32,BE716&lt;=42),"32 a 42","Fuera de rango"))))))))</f>
        <v>21</v>
      </c>
      <c r="BG716" s="11" t="str">
        <f aca="false">IF(BF716="","",IF(BF716="-20 a -10",1,IF(BF716="-9,5 a 0,5",2,IF(BF716="1 a 11",3,IF(BF716="11,5 a 20,5",4,IF(BF716="21","NORMA",IF(BF716="21,5 a 31,5",5,IF(BF716="32 a 42",6,""))))))))</f>
        <v>NORMA</v>
      </c>
      <c r="BH716" s="9" t="n">
        <v>11</v>
      </c>
      <c r="BI716" s="10" t="str">
        <f aca="false">IF(BH716="","",IF(AND(BH716&gt;=-20,BH716&lt;=-15),"-20 a -15",IF(AND(BH716&gt;=-14.5,BH716&lt;=-9.5),"-14,5 a -9,5",IF(AND(BH716&gt;=-9,BH716&lt;=-4),"-9 a -4",IF(AND(BH716&gt;=-3.5,BH716&lt;=2.5),"-3,5 a 2,5",IF(AND(BH716&gt;=3,BH716&lt;=8),"3 a 8",IF(AND(BH716&gt;=8.5,BH716&lt;=14.5),"8,5 a 14,5",IF(BH716=15,"15",IF(AND(BH716&gt;=15.5,BH716&lt;=20.5),"15,5 a 20,5",IF(AND(BH716&gt;=21,BH716&lt;=26),"21 a 26","Fuera de rango"))))))))))</f>
        <v>8,5 a 14,5</v>
      </c>
      <c r="BJ716" s="11" t="n">
        <f aca="false">IF(BI716="","",IF(BI716="-20 a -15",1,IF(BI716="-14,5 a -9,5",2,IF(BI716="-9 a -4",3,IF(BI716="-3,5 a 2,5",4,IF(BI716="3 a 8",5,IF(BI716="8,5 a 14,5",6,IF(BI716="15","NORMA",IF(BI716="15,5 a 20,5",7,IF(BI716="21 a 26",8,IF(BI716="26,5 a 31,5",9,"")))))))))))</f>
        <v>6</v>
      </c>
      <c r="BK716" s="9" t="n">
        <v>0</v>
      </c>
      <c r="BL716" s="10" t="str">
        <f aca="false">IF(BK716="","",IF(AND(BK716&gt;=0,BK716&lt;=2),"0 - 2",IF(AND(BK716&gt;=2.5,BK716&lt;=4.5),"2,5 - 4,5",IF(AND(BK716&gt;=5,BK716&lt;=7),"5 - 7",IF(AND(BK716&gt;=7.5,BK716&lt;=9.5),"7,5 - 9,5",IF(AND(BK716&gt;=10,BK716&lt;=12),"10 - 12",IF(AND(BK716&gt;=12.5,BK716&lt;=13.5),"12,5 - 13,5",IF(BK716=14,"14",IF(AND(BK716&gt;=14.5,BK716&lt;=16.5),"14,5 - 16,5",IF(AND(BK716&gt;=17,BK716&lt;=19),"17 - 19",IF(AND(BK716&gt;=19.5,BK716&lt;=21.5),"19,5 - 21,5",IF(AND(BK716&gt;=22,BK716&lt;=24),"22 - 24",IF(AND(BK716&gt;=24.5,BK716&lt;=26.5),"24,5 - 26,5",IF(AND(BK716&gt;=27,BK716&lt;=29),"27 - 29",IF(AND(BK716&gt;=29.5,BK716&lt;=30),"29,5 - 30","Fuera de rango")))))))))))))))</f>
        <v>0 - 2</v>
      </c>
      <c r="BM716" s="11" t="n">
        <f aca="false">IF(BL716="","",IF(BL716="0 - 2",1,IF(BL716="2,5 - 4,5",2,IF(BL716="5 - 7",3,IF(BL716="7,5 - 9,5",4,IF(BL716="10 - 12",5,IF(BL716="12,5 - 13,5",6,IF(BL716="14","NORMA",IF(BL716="14,5 - 16,5",7,IF(BL716="17 - 19",8,IF(BL716="19,5 - 21,5",9,IF(BL716="22 - 24",10,IF(BL716="24,5 - 26,5",11,IF(BL716="27 - 29",12,IF(BL716="29,5 - 30",13,"")))))))))))))))</f>
        <v>1</v>
      </c>
      <c r="BN716" s="9" t="n">
        <v>16</v>
      </c>
      <c r="BO716" s="11" t="str">
        <f aca="false">IF(BN716="","",IF(AND(BN716&gt;=-20,BN716&lt;=-10),"-20 a -10",IF(AND(BN716&gt;=-9.5,BN716&lt;=0.5),"-9,5 a 0,5",IF(AND(BN716&gt;=1,BN716&lt;=11),"1 a 11",IF(AND(BN716&gt;=11.5,BN716&lt;=21.5),"11,5 a 21,5",IF(BN716=22,"22",IF(AND(BN716&gt;=22.5,BN716&lt;=32.5),"22,5 a 32,5",IF(AND(BN716&gt;=33,BN716&lt;=43),"33 a 43","Fuera de rango"))))))))</f>
        <v>11,5 a 21,5</v>
      </c>
      <c r="BP716" s="11" t="n">
        <f aca="false">IF(BO716="","",IF(BO716="-20 a -10",1,IF(BO716="-9,5 a 0,5",2,IF(BO716="1 a 11",3,IF(BO716="11,5 a 21,5",4,IF(BO716="22","NORMA",IF(BO716="22,5 a 32,5",5,IF(BO716="33 a 43",6,""))))))))</f>
        <v>4</v>
      </c>
      <c r="BQ716" s="9" t="n">
        <v>15</v>
      </c>
      <c r="BR716" s="10" t="str">
        <f aca="false">IF(BQ716="","",IF(AND(BQ716&gt;=-20,BQ716&lt;=-15),"-20 a -15",IF(AND(BQ716&gt;=-14.5,BQ716&lt;=-9.5),"-14,5 a -9,5",IF(AND(BQ716&gt;=-9,BQ716&lt;=-4),"-9 a -4",IF(AND(BQ716&gt;=-3.5,BQ716&lt;=2.5),"-3,5 a 2,5",IF(AND(BQ716&gt;=3,BQ716&lt;=8),"3 a 8",IF(AND(BQ716&gt;=8.5,BQ716&lt;=13.5),"8,5 a 13,5",IF(AND(BQ716&gt;=14,BQ716&lt;=17.5),"14 a 17,5",IF(BQ716=18,"18",IF(AND(BQ716&gt;=18.5,BQ716&lt;=23.5),"18,5 a 23,5",IF(AND(BQ716&gt;=24,BQ716&lt;=29),"24 a 29",IF(AND(BQ716&gt;=29.5,BQ716&lt;=34.5),"29,5 a 34,5",IF(AND(BQ716&gt;=35,BQ716&lt;=40),"35 a 40","Fuera de rango")))))))))))))</f>
        <v>14 a 17,5</v>
      </c>
      <c r="BS716" s="11" t="n">
        <f aca="false">IF(BR716="","",IF(BR716="-20 a -15",1,IF(BR716="-14,5 a -9,5",2,IF(BR716="-9 a -4",3,IF(BR716="-3,5 a 2,5",4,IF(BR716="3 a 8",5,IF(BR716="8,5 a 13,5",6,IF(BR716="14 a 17,5",7,IF(BR716="18","NORMA",IF(BR716="18,5 a 23,5",8,IF(BR716="24 a 29",9,IF(BR716="29,5 a 34,5",10,IF(BR716="35 a 40",11,"")))))))))))))</f>
        <v>7</v>
      </c>
      <c r="BT716" s="9" t="n">
        <v>0</v>
      </c>
      <c r="BU716" s="10" t="str">
        <f aca="false">IF(BT716="","",IF(AND(BT716&gt;=-20,BT716&lt;=-18),"-20 a -18",IF(AND(BT716&gt;=-17.5,BT716&lt;=-15.5),"-17,5 a -15,5",IF(AND(BT716&gt;=-15,BT716&lt;=-13),"-15 a -13",IF(AND(BT716&gt;=-12.5,BT716&lt;=-10.5),"-12,5 a -10,5",IF(AND(BT716&gt;=-10,BT716&lt;=-8),"-10 a -8",IF(AND(BT716&gt;=-7.5,BT716&lt;=-5.5),"-7,5 a -5,5",IF(AND(BT716&gt;=-5,BT716&lt;=-3),"-5 a -3",IF(AND(BT716&gt;=-2.5,BT716&lt;=-0.5),"-2,5 a -0,5",IF(BT716=0,"0",IF(AND(BT716&gt;=0.5,BT716&lt;=2.5),"0,5 a 2,5",IF(AND(BT716&gt;=3,BT716&lt;=5),"3 a 5",IF(AND(BT716&gt;=5.5,BT716&lt;=7.5),"5,5 a 7,5",IF(AND(BT716&gt;=8,BT716&lt;=10),"8 a 10",IF(AND(BT716&gt;=10.5,BT716&lt;=12.5),"10,5 a 12,5",IF(AND(BT716&gt;=13,BT716&lt;=15),"13 a 15",IF(AND(BT716&gt;=15.5,BT716&lt;=17.5),"15,5 a 17,5",IF(AND(BT716&gt;=18,BT716&lt;=20),"18 a 20","Fuera de rango"))))))))))))))))))</f>
        <v>0</v>
      </c>
      <c r="BV716" s="11" t="str">
        <f aca="false">IF(BT716="","",IF(BT716=0,"NORMA",IF(AND(BT716&gt;=-20,BT716&lt;=-18),2,IF(AND(BT716&gt;=-17.5,BT716&lt;=-15.5),2,IF(AND(BT716&gt;=-15,BT716&lt;=-13),3,IF(AND(BT716&gt;=-12.5,BT716&lt;=-10.5),4,IF(AND(BT716&gt;=-10,BT716&lt;=-8),5,IF(AND(BT716&gt;=-7.5,BT716&lt;=-5.5),6,IF(AND(BT716&gt;=-5,BT716&lt;=-3),7,IF(AND(BT716&gt;=-2.5,BT716&lt;=-0.5),8,IF(AND(BT716&gt;=0.5,BT716&lt;=2.5),9,IF(AND(BT716&gt;=3,BT716&lt;=5),10,IF(AND(BT716&gt;=5.5,BT716&lt;=7.5),11,IF(AND(BT716&gt;=8,BT716&lt;=10),12,IF(AND(BT716&gt;=10.5,BT716&lt;=12.5),13,IF(AND(BT716&gt;=13,BT716&lt;=15),14,IF(AND(BT716&gt;=15.5,BT716&lt;=17.5),15,IF(AND(BT716&gt;=18,BT716&lt;=20),16,"Fuera de rango"))))))))))))))))))</f>
        <v>NORMA</v>
      </c>
      <c r="BW716" s="9" t="n">
        <v>-3</v>
      </c>
      <c r="BX716" s="10" t="n">
        <f aca="false">18.5- (0.3*H716)</f>
        <v>3.5</v>
      </c>
      <c r="BY716" s="10" t="n">
        <f aca="false">(BW716)-(BX716)</f>
        <v>-6.5</v>
      </c>
      <c r="BZ716" s="10" t="str">
        <f aca="false">IF(BY716="","",IF(BY716&lt;-27.5,"De -30 a -28",IF(BY716&lt;-25,"De -27,5 a -25,5",IF(BY716&lt;-22.5,"De -25 a -23",IF(BY716&lt;-20,"De -22,5 a -20,5",IF(BY716&lt;-17.5,"De -20 a -18",IF(BY716&lt;-15,"De -17,5 a -15,5",IF(BY716&lt;-12.5,"De -15 a -13",IF(BY716&lt;-10,"De -12,5 a -10,5",IF(BY716&lt;-7.5,"De -10 a -8",IF(BY716&lt;-5,"De -7,5 a -5,5",IF(BY716&lt;-2.5,"De -5 a -3",IF(BY716&lt;0,"De -2,5 a -0,5",IF(BY716&lt;2.5,"De 0 a 2",IF(BY716&lt;5,"De 2,5 a 4,5",IF(BY716&lt;7.5,"De 5 a 7",IF(BY716&lt;10,"De 7,5 a 9,5",IF(BY716&lt;12.5,"De 10 a 12",IF(BY716&lt;15,"De 12,5 a 14,5",IF(BY716&lt;17.5,"De 15 a 17",IF(BY716&lt;20,"De 17,5 a 19,5",IF(BY716&lt;22.5,"De 20 a 22",IF(BY716&lt;25,"De 22,5 a 24,5",IF(BY716&lt;27.5,"De 25 a 27","De 27,5 a 30"))))))))))))))))))))))))</f>
        <v>De -7,5 a -5,5</v>
      </c>
      <c r="CA716" s="12" t="n">
        <f aca="false">IF(BY716="","",IF(BY716&lt;=-28,1,IF(BY716&lt;=-25.5,2,IF(BY716&lt;=-23,3,IF(BY716&lt;=-20.5,4,IF(BY716&lt;=-18,5,IF(BY716&lt;=-15.5,6,IF(BY716&lt;=-13,7,IF(BY716&lt;=-10.5,8,IF(BY716&lt;=-8,9,IF(BY716&lt;=-5.5,10,IF(BY716&lt;=-3,11,IF(BY716&lt;=-0.5,12,IF(BY716&lt;=2,13,IF(BY716&lt;=4.5,14,IF(BY716&lt;=7,15,IF(BY716&lt;=9.5,16,IF(BY716&lt;=12,17,IF(BY716&lt;=14.5,18,IF(BY716&lt;=17,19,IF(BY716&lt;=19.5,20,IF(BY716&lt;=22,21,IF(BY716&lt;=24.5,22,IF(BY716&lt;=27,23,IF(BY716&lt;=30,24,"Fuera de rango")))))))))))))))))))))))))</f>
        <v>10</v>
      </c>
      <c r="CB716" s="9" t="n">
        <v>-3.25</v>
      </c>
      <c r="CC716" s="10" t="n">
        <f aca="false">18.5- (0.3*H716)</f>
        <v>3.5</v>
      </c>
      <c r="CD716" s="10" t="n">
        <f aca="false">(CB716)-(CC716)</f>
        <v>-6.75</v>
      </c>
      <c r="CE716" s="10" t="str">
        <f aca="false">IF(CD716="","",IF(CD716&lt;-27.5,"De -30 a -28",IF(CD716&lt;-25,"De -27,5 a -25,5",IF(CD716&lt;-22.5,"De -25 a -23",IF(CD716&lt;-20,"De -22,5 a -20,5",IF(CD716&lt;-17.5,"De -20 a -18",IF(CD716&lt;-15,"De -17,5 a -15,5",IF(CD716&lt;-12.5,"De -15 a -13",IF(CD716&lt;-10,"De -12,5 a -10,5",IF(CD716&lt;-7.5,"De -10 a -8",IF(CD716&lt;-5,"De -7,5 a -5,5",IF(CD716&lt;-2.5,"De -5 a -3",IF(CD716&lt;0,"De -2,5 a -0,5",IF(CD716&lt;=2,"De 0 a 2",IF(CD716&lt;=4.5,"De 2,5 a 4,5",IF(CD716&lt;=7,"De 5 a 7",IF(CD716&lt;=9.5,"De 7,5 a 9,5",IF(CD716&lt;=12,"De 10 a 12",IF(CD716&lt;=14.5,"De 12,5 a 14,5",IF(CD716&lt;=17,"De 15 a 17",IF(CD716&lt;=19.5,"De 17,5 a 19,5",IF(CD716&lt;=22,"De 20 a 22",IF(CD716&lt;=24.5,"De 22,5 a 24,5",IF(CD716&lt;=27,"De 25 a 27","De 27,5 a 30"))))))))))))))))))))))))</f>
        <v>De -7,5 a -5,5</v>
      </c>
      <c r="CF716" s="12" t="n">
        <f aca="false">IF(CD716="","",IF(CD716&lt;-27.5,1,IF(CD716&lt;-25,2,IF(CD716&lt;-22.5,3,IF(CD716&lt;-20,4,IF(CD716&lt;-17.5,5,IF(CD716&lt;-15,6,IF(CD716&lt;-12.5,7,IF(CD716&lt;-10,8,IF(CD716&lt;-7.5,9,IF(CD716&lt;-5,10,IF(CD716&lt;-2.5,11,IF(CD716&lt;0,12,IF(CD716&lt;2.5,13,IF(CD716&lt;5,14,IF(CD716&lt;7.5,15,IF(CD716&lt;10,16,IF(CD716&lt;12.5,17,IF(CD716&lt;15,18,IF(CD716&lt;17.5,19,IF(CD716&lt;20,20,IF(CD716&lt;22.5,21,IF(CD716&lt;25,22,IF(CD716&lt;27.5,23,24))))))))))))))))))))))))</f>
        <v>10</v>
      </c>
      <c r="CG716" s="9" t="n">
        <v>-1.5</v>
      </c>
      <c r="CH716" s="10" t="str">
        <f aca="false">IF(CG716="","",IF(AND(CG716&gt;=-10,CG716&lt;=-9.5),"-10 a -9,5",IF(AND(CG716&gt;-9.5,CG716&lt;=-8.5),"-9 a -8,5",IF(AND(CG716&gt;-8.5,CG716&lt;=-7.5),"-8 a -7,5",IF(AND(CG716&gt;-7.5,CG716&lt;=-6.5),"-7 a -6,5",IF(AND(CG716&gt;-6.5,CG716&lt;=-5.5),"-6 a -5,5",IF(AND(CG716&gt;-5.5,CG716&lt;=-4.5),"-5 a -4,5",IF(AND(CG716&gt;-4.5,CG716&lt;=-3.5),"-4 a -3,5",IF(AND(CG716&gt;-3.5,CG716&lt;=-2.5),"-3 a -2,5",IF(CG716=-2.25,"-2,25",IF(AND(CG716&gt;-2.5,CG716&lt;=-1.5),"-2 a -1,5",IF(AND(CG716&gt;-1.5,CG716&lt;=-0.5),"-1 a -0,5",IF(AND(CG716&gt;-0.5,CG716&lt;=0.5),"0 a 0,5",IF(AND(CG716&gt;0.5,CG716&lt;=1.5),"1 a 1,5",IF(AND(CG716&gt;1.5,CG716&lt;=2.5),"2 a 2,5",IF(AND(CG716&gt;2.5,CG716&lt;=3.5),"3 a 3,5",IF(AND(CG716&gt;3.5,CG716&lt;=4.5),"4 a 4,5",IF(AND(CG716&gt;4.5,CG716&lt;=5.5),"5 a 5,5",IF(AND(CG716&gt;5.5,CG716&lt;=6.5),"6 a 6,5",IF(AND(CG716&gt;6.5,CG716&lt;=7.5),"7 a 7,5",IF(AND(CG716&gt;7.5,CG716&lt;=8.5),"8 a 8,5",IF(AND(CG716&gt;8.5,CG716&lt;=9.5),"9 a 9,5",IF(CG716&gt;=10,"10","Fuera de rango")))))))))))))))))))))))</f>
        <v>-2 a -1,5</v>
      </c>
      <c r="CI716" s="11" t="n">
        <f aca="false">IF(CG716="","",IF(CG716=-2.25,"NORMA",IF(CG716&lt;=-9.5,1,IF(CG716&lt;=-8.5,2,IF(CG716&lt;=-7.5,3,IF(CG716&lt;=-6.5,4,IF(CG716&lt;=-5.5,5,IF(CG716&lt;=-4.5,6,IF(CG716&lt;=-3.5,7,IF(CG716&lt;=-2.5,8,IF(CG716&lt;=-1.5,9,IF(CG716&lt;=-0.5,10,IF(CG716&lt;=0.5,11,IF(CG716&lt;=1.5,12,IF(CG716&lt;=2.5,13,IF(CG716&lt;=3.5,14,IF(CG716&lt;=4.5,15,IF(CG716&lt;=5.5,16,IF(CG716&lt;=6.5,17,IF(CG716&lt;=7.5,18,IF(CG716&lt;=8.5,19,IF(CG716&lt;=9.5,20,IF(CG716=10,21,"Fuera de rango")))))))))))))))))))))))</f>
        <v>9</v>
      </c>
      <c r="CJ716" s="9" t="n">
        <v>1.25</v>
      </c>
      <c r="CK716" s="10" t="str">
        <f aca="false">IF(CJ716="","",IF(AND(CJ716&gt;=-6,CJ716&lt;=-5.5),"-6 a -5,5",IF(AND(CJ716&gt;-5.5,CJ716&lt;=-4.5),"-5 a -4,5",IF(AND(CJ716&gt;-4.5,CJ716&lt;=-3.5),"-4 a -3,5",IF(AND(CJ716&gt;-3.5,CJ716&lt;=-2.5),"-3 a -2,5",IF(AND(CJ716&gt;-2.5,CJ716&lt;=-1.5),"-2 a -1,5",IF(AND(CJ716&gt;-1.5,CJ716&lt;=-0.5),"-1 a -0,5",IF(AND(CJ716&gt;-0.5,CJ716&lt;=0.5),"0 a 0,5",IF(AND(CJ716&gt;0.5,CJ716&lt;=1.5),"1 a 1,5",IF(AND(CJ716&gt;1.5,CJ716&lt;2.5),"2",IF(AND(CJ716&gt;=2.5,CJ716&lt;=3),"2,5 a 3",IF(AND(CJ716&gt;3,CJ716&lt;=4),"3,5 a 4",IF(AND(CJ716&gt;4,CJ716&lt;=5),"4,5 a 5",IF(AND(CJ716&gt;5,CJ716&lt;=6),"5,5 a 6",IF(AND(CJ716&gt;6,CJ716&lt;=7),"6,5 a 7",IF(AND(CJ716&gt;7,CJ716&lt;=8),"7,5 a 8",IF(AND(CJ716&gt;8,CJ716&lt;=9.5),"8,5 a 9,5",IF(CJ716=10,"10","Fuera de rango"))))))))))))))))))</f>
        <v>1 a 1,5</v>
      </c>
      <c r="CL716" s="11" t="n">
        <f aca="false">IF(CK716="","",IF(OR(CK716="-6 a -5,5",CK716="-6 - -5,5"),1,IF(OR(CK716="-5 a -4,5",CK716="-5 - -4,5"),2,IF(OR(CK716="-4 a -3,5",CK716="-4 - -3,5"),3,IF(OR(CK716="-3 a -2,5",CK716="-3 - -2,5"),4,IF(OR(CK716="-2 a -1,5",CK716="-2 - -1,5"),5,IF(OR(CK716="-1 a -0,5",CK716="-1 - -0,5"),6,IF(OR(CK716="0 a 0,5",CK716="0 - 0,5"),7,IF(OR(CK716="1 a 1,5",CK716="1 - 1,5"),8,IF(CK716="2","NORMA",IF(OR(CK716="2,5 a 3",CK716="2,5 - 3"),9,IF(OR(CK716="3,5 a 4",CK716="3,5 - 4"),10,IF(OR(CK716="4,5 a 5",CK716="4,5 - 5"),11,IF(OR(CK716="5,5 a 6",CK716="5,5 - 6"),12,IF(OR(CK716="6,5 a 7",CK716="6,5 - 7"),13,IF(OR(CK716="7,5 a 8",CK716="7,5 - 8"),14,IF(OR(CK716="8,5 a 9",CK716="8,5 - 9,5",CK716="9 a 9,5"),15,IF(CK716="10",15,IF(OR(CK716="0,5 a 1",CK716="0,5 - 1"),7,"Fuera de rango")))))))))))))))))))</f>
        <v>8</v>
      </c>
      <c r="CO716" s="10" t="str">
        <f aca="false">IF(CM716&gt;0,"EME"," ")</f>
        <v> </v>
      </c>
      <c r="CQ716" s="10" t="str">
        <f aca="false">IF(CP716&gt;0,"0", " ")</f>
        <v> </v>
      </c>
      <c r="CR716" s="10" t="str">
        <f aca="false">IF(CP716&gt;0,"EME"," ")</f>
        <v> </v>
      </c>
      <c r="CS716" s="9" t="n">
        <v>0</v>
      </c>
      <c r="CV716" s="9" t="n">
        <v>0</v>
      </c>
      <c r="CY716" s="9" t="n">
        <v>0</v>
      </c>
      <c r="DB716" s="9" t="n">
        <v>0</v>
      </c>
      <c r="DC716" s="11" t="str">
        <f aca="false">IF(DB716&lt;0,"2"," ")</f>
        <v> </v>
      </c>
      <c r="DD716" s="11" t="str">
        <f aca="false">IF(DB716&lt;0,"MIO"," ")</f>
        <v> </v>
      </c>
      <c r="DE716" s="9" t="n">
        <v>-0.25</v>
      </c>
      <c r="DF716" s="10" t="str">
        <f aca="false">IF(DE716&lt;0,"3"," ")</f>
        <v>3</v>
      </c>
      <c r="DG716" s="10" t="str">
        <f aca="false">IF(DE716&lt;0,"AST"," ")</f>
        <v>AST</v>
      </c>
      <c r="DH716" s="9" t="n">
        <v>-0.5</v>
      </c>
      <c r="DI716" s="10" t="str">
        <f aca="false">IF(DH716&lt;0,"3"," ")</f>
        <v>3</v>
      </c>
      <c r="DJ716" s="10" t="str">
        <f aca="false">IF(DH716&lt;0,"AST"," ")</f>
        <v>AST</v>
      </c>
      <c r="DK716" s="9" t="n">
        <v>1.5</v>
      </c>
      <c r="DL716" s="10" t="str">
        <f aca="false">IF(DK716&gt;0,"4"," ")</f>
        <v>4</v>
      </c>
      <c r="DM716" s="10" t="str">
        <f aca="false">IF(DK716&gt;0,"PRE"," ")</f>
        <v>PRE</v>
      </c>
      <c r="DN716" s="9" t="n">
        <v>1.5</v>
      </c>
      <c r="DO716" s="10" t="str">
        <f aca="false">IF(DN716&gt;0,"4"," ")</f>
        <v>4</v>
      </c>
      <c r="DP716" s="10" t="str">
        <f aca="false">IF(DN716&gt;0,"PRE"," ")</f>
        <v>PRE</v>
      </c>
      <c r="DS716" s="12" t="str">
        <f aca="false">CONCATENATE(CO716,CU716,DA716,DG716,DM716)</f>
        <v> ASTPRE</v>
      </c>
      <c r="DT716" s="10" t="e">
        <f aca="false" t="array" ref="DT716">_xlfn.IFS(DS716="EME    ","0", DS716=" HIP   ","1", DS716="  MIO  ","2", DS716="   AST ","3", DS716="    PRE","4", DS716="EME   PRE","5", DS716=" HIP  PRE","6", DS716=" HIP AST ","7", DS716="  MIO PRE","8", DS716="  MIOAST ","9", DS716="   ASTPRE","10",DS716=" HIP ASTPRE","11", DS716="  MIOASTPRE","12", DS716="     ","0")</f>
        <v>#N/A</v>
      </c>
      <c r="DV716" s="1" t="e">
        <f aca="false" t="array" ref="DV716">_xlfn.IFS(DU716="SI","2", DU716="NO","1")</f>
        <v>#N/A</v>
      </c>
      <c r="DX716" s="11" t="str">
        <f aca="false">IF(DW716=0,"1","2")</f>
        <v>1</v>
      </c>
      <c r="DY716" s="11" t="str">
        <f aca="false" t="array" ref="DY716">_xlfn.IFS(DW716=0,"0", DW716=0.25, "1", DW716=0.5,"2", DW716=0.75,"3", DW716=1,"4",DW716=1.25,"5", DW716=1.5,"6", DW716=1.75,"7", DW716=2,"8")</f>
        <v>0</v>
      </c>
      <c r="EA716" s="11" t="str">
        <f aca="false">IF(DZ716=0,"1","2")</f>
        <v>1</v>
      </c>
      <c r="EB716" s="11" t="str">
        <f aca="false" t="array" ref="EB716">_xlfn.IFS(DZ716=0,"0", DZ716=0.25, "1", DZ716=0.5,"2", DZ716=0.75,"3", DZ716=1,"4",DZ716=1.25,"5", DZ716=1.5,"6", DZ716=1.75,"7", DZ716=2,"8")</f>
        <v>0</v>
      </c>
      <c r="ED716" s="10" t="str">
        <f aca="false">IF(EC716=0,"1","2")</f>
        <v>1</v>
      </c>
      <c r="EE716" s="11" t="str">
        <f aca="false" t="array" ref="EE716">_xlfn.IFS(EC716=0,"0", EC716=-0.25, "1", EC716=-0.5,"2", EC716=-0.75,"3", EC716=-1,"4",EC716=-1.25,"5", EC716=-1.5,"6", EC716=-1.75,"7", EC716=-2,"8", EC716=-2.25,"9",EC716=-2.5,"10", EC716=-2.75,"11", EC716=-3,"12", EC716=-3.25,"13", EC716=-3.5,"14", EC716=-3.75,"15",EC716=-4,"16")</f>
        <v>0</v>
      </c>
      <c r="EG716" s="10" t="str">
        <f aca="false">IF(EF716=0,"1","2")</f>
        <v>1</v>
      </c>
      <c r="EH716" s="11" t="str">
        <f aca="false" t="array" ref="EH716">_xlfn.IFS(EF716=0,"0", EF716=-0.25, "1", EF716=-0.5,"2", EF716=-0.75,"3", EF716=-1,"4",EF716=-1.25,"5", EF716=-1.5,"6", EF716=-1.75,"7", EF716=-2,"8", EF716=-2.25,"9",EF716=-2.5,"10", EF716=-2.75,"11", EF716=-3,"12", EF716=-3.25,"13", EF716=-3.5,"14", EF716=-3.75,"15",EF716=-4,"16")</f>
        <v>0</v>
      </c>
      <c r="EJ716" s="11" t="str">
        <f aca="false">IF(EI716=0,"1","2")</f>
        <v>1</v>
      </c>
      <c r="EK716" s="11" t="str">
        <f aca="false" t="array" ref="EK716">_xlfn.IFS(EI716=0,"0", EI716=-0.25, "1", EI716=-0.5,"2", EI716=-0.75,"3", EI716=-1,"4",EI716=-1.25,"5", EI716=-1.5,"6", EI716=-1.75,"7", EI716=-2,"8", EI716=-2.25,"9", EI716=-2.25,"9",EI716=-2.5,"10", EI716=-2.75,"11", EI716=-3,"12", EI716=-3.25,"13", EI716=-3.5,"14", EI716=-3.75,"15",EI716=-4,"16", EI716=0.25, "17", EI716=0.5, "18")</f>
        <v>0</v>
      </c>
      <c r="EM716" s="11" t="str">
        <f aca="false">IF(EL716=0,"1","2")</f>
        <v>1</v>
      </c>
      <c r="EN716" s="11" t="str">
        <f aca="false" t="array" ref="EN716">_xlfn.IFS(EL716=0.25,"17",EL716=0.5,"18", EL716=0,"0", EL716=-0.25, "1", EL716=-0.5,"2", EL716=-0.75,"3", EL716=-1,"4",EL716=-1.25,"5", EL716=-1.5,"6", EL716=-1.75,"7", EL716=-2,"8",EL716= -2.25,"9",EL716=-2.5,"10",EL716= -2.75,"11",EL716= -3,"12",EL716= -3.25,"13",EL716= -3.5,"14",EL716= -3.75,"15",EL716=-4,"16")</f>
        <v>0</v>
      </c>
      <c r="EP716" s="11" t="str">
        <f aca="false">IF(EO716=0,"1","2")</f>
        <v>1</v>
      </c>
      <c r="EQ716" s="11" t="str">
        <f aca="false" t="array" ref="EQ716">_xlfn.IFS(EO716=0,"0", EO716=0.25, "1", EO716=0.5,"2", EO716=0.75,"3", EO716=1,"4",EO716=1.25,"5", EO716=1.5,"6", EO716=1.75,"7", EO716=2,"8", EO716=2.25,"9", EO716=2.25,"9",EO716=2.5,"10", EO716=2.75,"11", EO716=3,"12", EO716=3.25,"13", EO716=3.5,"14", EO716=3.75,"15",EO716=4,"16", EO716=-0.25, "17", bq=-0.5, "18")</f>
        <v>0</v>
      </c>
      <c r="ES716" s="11" t="str">
        <f aca="false">IF(ER716=0,"1","2")</f>
        <v>1</v>
      </c>
      <c r="ET716" s="11" t="str">
        <f aca="false" t="array" ref="ET716">_xlfn.IFS(ER716=0,"0", ER716=0.25, "1", ER716=0.5,"2", ER716=0.75,"3", ER716=1,"4",ER716=1.25,"5", ER716=1.5,"6", ER716=1.75,"7", ER716=2,"8", ER716=2.25,"9", ER716=2.25,"9",ER716=2.5,"10", ER716=2.75,"11", ER716=3,"12", ER716=3.25,"13", ER716=3.5,"14", ER716=3.75,"15",ER716=4,"16", ER716=-0.25, "17", bq=-0.5, "18")</f>
        <v>0</v>
      </c>
      <c r="EV716" s="14" t="e">
        <f aca="false">VLOOKUP(EU716,LEYENDA!$G$2:$H$8,2,TRUE())</f>
        <v>#N/A</v>
      </c>
      <c r="EW716" s="14" t="e">
        <f aca="false" t="array" ref="EW716">_xlfn.IFS(EV716="0-5","1", EV716="6-12","2", EV716="13-18","3", EV716="19-24","4", EV716="25-36","5", EV716="37-48","6", EV716="49-60","7")</f>
        <v>#N/A</v>
      </c>
    </row>
    <row r="717" customFormat="false" ht="13.5" hidden="false" customHeight="false" outlineLevel="0" collapsed="false">
      <c r="A717" s="1" t="n">
        <v>285</v>
      </c>
      <c r="B717" s="2" t="n">
        <v>1</v>
      </c>
      <c r="C717" s="33" t="n">
        <v>41801</v>
      </c>
      <c r="E717" s="5" t="str">
        <f aca="false">VLOOKUP(A717,'286'!$A$3:$J$6279,10,FALSE())</f>
        <v>VALVERDE CARAMÉ, EVA</v>
      </c>
      <c r="F717" s="4" t="str">
        <f aca="false">VLOOKUP(A717,'286'!$A$3:$I$1768,3,FALSE())</f>
        <v>VALCAE</v>
      </c>
      <c r="G717" s="6" t="n">
        <f aca="false">VLOOKUP(A717,'286'!$A$3:$I$1768,4,FALSE())</f>
        <v>31840</v>
      </c>
      <c r="H717" s="7" t="n">
        <f aca="false">YEAR(C717)-YEAR(G717)</f>
        <v>27</v>
      </c>
      <c r="I717" s="1" t="str">
        <f aca="false">VLOOKUP(H717,LEYENDA!$C$2:$D$6,2,TRUE())</f>
        <v>25-40</v>
      </c>
      <c r="J717" s="5" t="str">
        <f aca="false">VLOOKUP(A717,'286'!$A$3:$I$1768,7,FALSE())</f>
        <v>M</v>
      </c>
      <c r="K717" s="8" t="n">
        <f aca="false">VLOOKUP(A717,'286'!$A$3:$I$1768,2,FALSE())</f>
        <v>0</v>
      </c>
      <c r="L717" s="4" t="str">
        <f aca="false">VLOOKUP(A717,'286'!$A$3:$I$1768,8,FALSE())</f>
        <v>D</v>
      </c>
      <c r="M717" s="4" t="str">
        <f aca="false">VLOOKUP(A717,'286'!$A$3:$I$1768,9,FALSE())</f>
        <v>I</v>
      </c>
      <c r="N717" s="8" t="str">
        <f aca="false">IF(R717=O717, "MISMA","CONTRARIA")</f>
        <v>CONTRARIA</v>
      </c>
      <c r="O717" s="8" t="str">
        <f aca="false" t="array" ref="O717">_xlfn.IFS(L717="D","1", L717="I","2")</f>
        <v>1</v>
      </c>
      <c r="P717" s="8" t="e">
        <f aca="false" t="array" ref="P717">_xlfn.IFS(K717="OD","1", K717="OI","2")</f>
        <v>#N/A</v>
      </c>
      <c r="Q717" s="1" t="str">
        <f aca="false" t="array" ref="Q717">_xlfn.IFS(J717="M","1", J717="H","2")</f>
        <v>1</v>
      </c>
      <c r="R717" s="8" t="str">
        <f aca="false" t="array" ref="R717">_xlfn.IFS(M717="D","1", M717="I","2")</f>
        <v>2</v>
      </c>
      <c r="S717" s="1" t="str">
        <f aca="false" t="array" ref="S717">_xlfn.IFS(N717="CONTRARIA", "1",N717= "MISMA","2")</f>
        <v>1</v>
      </c>
      <c r="T717" s="1" t="str">
        <f aca="false" t="array" ref="T717">_xlfn.IFS(I717="0-12","1", I717="13-24","2", I717="25-40","3", I717="41-60","4", I717="61-100","5")</f>
        <v>3</v>
      </c>
      <c r="U717" s="9" t="n">
        <v>1</v>
      </c>
      <c r="V717" s="10" t="str">
        <f aca="false">IF(U717="","",IF(AND(U717&gt;=-9,U717&lt;=-6.5),"-9 a -6,5",IF(AND(U717&gt;=-6,U717&lt;=-3.5),"-6 a -3,5",IF(AND(U717&gt;=-3,U717&lt;=-1),"-3 a -1",IF(U717=-0.5,"-0,5",IF(AND(U717&gt;=0,U717&lt;=2.5),"0 a 2,5",IF(AND(U717&gt;=3,U717&lt;=5.5),"3 a 5,5",IF(AND(U717&gt;=6,U717&lt;=8.5),"6 a 8,5",IF(AND(U717&gt;=9,U717&lt;=20),"9 a 20","Fuera de rango")))))))))</f>
        <v>0 a 2,5</v>
      </c>
      <c r="W717" s="11" t="n">
        <f aca="false">IF(V717="","",IF(V717="-9 a -6,5",2,IF(V717="-6 a -3,5",3,IF(V717="-3 a -1",4,IF(V717="-0,5","NORMA",IF(V717="0 a 2,5",5,IF(V717="3 a 5,5",6,IF(V717="6 a 8,5",7,IF(V717="9 a 20",8,"Fuera de rango")))))))))</f>
        <v>5</v>
      </c>
      <c r="X717" s="9" t="n">
        <v>8</v>
      </c>
      <c r="Y717" s="11" t="str">
        <f aca="false">IF(X717="","",IF(AND(X717&gt;=0,X717&lt;=4),"0 a 4",IF(AND(X717&gt;=4.5,X717&lt;=8.5),"4,5 a 8,5",IF(X717=9,"9",IF(AND(X717&gt;=9.5,X717&lt;=13),"9,5 a 13",IF(AND(X717&gt;=13.5,X717&lt;=20),"13,5 a 20",IF(AND(X717&gt;=20.5,X717&lt;=35),"20,5 a 35","Fuera de rango")))))))</f>
        <v>4,5 a 8,5</v>
      </c>
      <c r="Z717" s="11" t="n">
        <f aca="false">IF(Y717="","",IF(Y717="0 a 4",1,IF(Y717="4,5 a 8,5",2,IF(Y717="9","NORMA",IF(Y717="9,5 a 13",3,IF(Y717="13,5 a 20",4,IF(Y717="20,5 a 35",5,"Fuera de rango")))))))</f>
        <v>2</v>
      </c>
      <c r="AA717" s="9" t="n">
        <v>14</v>
      </c>
      <c r="AB717" s="10" t="str">
        <f aca="false">IF(AA717="","",IF(AND(AA717&gt;=0,AA717&lt;=9),"0 a 9",IF(AND(AA717&gt;=9.5,AA717&lt;=18.5),"9,5 a 18,5",IF(AA717=19,"19",IF(AND(AA717&gt;=19.5,AA717&lt;=28),"19,5 a 28",IF(AND(AA717&gt;=28.5,AA717&lt;=40),"28,5 a 40","Fuera de rango"))))))</f>
        <v>9,5 a 18,5</v>
      </c>
      <c r="AC717" s="11" t="n">
        <f aca="false" t="array" ref="AC717">_xlfn.IFS(AB717="","",AB717="0 a 9",1,AB717="9,5 a 18,5",2,AB717="19","NORMA",AB717="19,5 a 28",3,AB717="28,5 a 40",4,TRUE(),"Fuera de rango")</f>
        <v>2</v>
      </c>
      <c r="AD717" s="9" t="n">
        <v>12</v>
      </c>
      <c r="AE717" s="10" t="str">
        <f aca="false">IF(AD717="","",IF(AND(AD717&gt;=-10,AD717&lt;=0),"De -10 a 0",IF(AND(AD717&gt;=0.5,AD717&lt;=9.5),"0,5 a 9,5",IF(AD717=10,"10",IF(AND(AD717&gt;=10.5,AD717&lt;=20),"10,5 a 20",IF(AND(AD717&gt;=20.5,AD717&lt;=40),"20,5 a 40","Fuera de rango"))))))</f>
        <v>10,5 a 20</v>
      </c>
      <c r="AF717" s="12" t="n">
        <f aca="false">IF(AD717="","",IF(AND(AD717&gt;=-10,AD717&lt;=0),1,IF(AND(AD717&gt;=0.5,AD717&lt;=9.5),2,IF(AD717=10,"NORMA",IF(AND(AD717&gt;=10.5,AD717&lt;=20),3,IF(AND(AD717&gt;=20.5,AD717&lt;=40),4,""))))))</f>
        <v>3</v>
      </c>
      <c r="AG717" s="9" t="n">
        <v>8</v>
      </c>
      <c r="AH717" s="10" t="str">
        <f aca="false">IF(AG717="","",IF(AND(AG717&gt;=0,AG717&lt;=4),"0 a 4",IF(AND(AG717&gt;=4.5,AG717&lt;=8.5),"4,5 a 8,5",IF(AG717=9,"9",IF(AND(AG717&gt;=9.5,AG717&lt;=13),"9,5 a 13",IF(AND(AG717&gt;=13.5,AG717&lt;=25),"13,5 a 25","Fuera de rango"))))))</f>
        <v>4,5 a 8,5</v>
      </c>
      <c r="AI717" s="10" t="n">
        <f aca="false">IF(AH717="","",IF(AH717="0 a 4",1,IF(AH717="4,5 a 8,5",2,IF(AH717="9","NORMA",IF(AH717="9,5 a 13",3,IF(AH717="13,5 a 25",4,""))))))</f>
        <v>2</v>
      </c>
      <c r="AJ717" s="9" t="n">
        <v>5</v>
      </c>
      <c r="AK717" s="10" t="str">
        <f aca="false">IF(AJ717="","",IF(AND(AJ717&gt;=-15,AJ717&lt;=-10.5),"-15 a -10,5",IF(AND(AJ717&gt;=-10,AJ717&lt;=-4),"-10 a -4",IF(AND(AJ717&gt;=-4.5,AJ717&lt;=0),"-4,5 a 0",IF(AND(AJ717&gt;=0.5,AJ717&lt;=4.5),"0,5 a 4,5",IF(AJ717=5,"5",IF(AND(AJ717&gt;=5.5,AJ717&lt;=10),"5,5 a 10",IF(AND(AJ717&gt;=10.5,AJ717&lt;=20),"10,5 a 20","Fuera de rango"))))))))</f>
        <v>5</v>
      </c>
      <c r="AL717" s="11" t="str">
        <f aca="false">IF(AK717="","",IF(AK717="-15 a -10,5",1,IF(AK717="-10 a -4",2,IF(AK717="-4,5 a 0",3,IF(AK717="0,5 a 4,5",4,IF(AK717="5","NORMA",IF(AK717="5,5 a 10",5,IF(AK717="10,5 a 20",6,"Error"))))))))</f>
        <v>NORMA</v>
      </c>
      <c r="AM717" s="9" t="n">
        <v>0</v>
      </c>
      <c r="AN717" s="10" t="str">
        <f aca="false">IF(AM717="","",IF(AND(AM717&gt;=-7.5,AM717&lt;=-5.5),"-7,5 a -5,5",IF(AND(AM717&gt;=-5,AM717&lt;=-3),"-5 a -3",IF(AND(AM717&gt;=-2.5,AM717&lt;=-0.5),"-2,5 a -0,5",IF(AM717=0,"0,00",IF(AND(AM717&gt;=0.5,AM717&lt;=2.5),"0,5 a 2,5",IF(AND(AM717&gt;=3,AM717&lt;=5),"3 a 5",IF(AND(AM717&gt;=5.5,AM717&lt;=7.5),"5,5 a 7,5",IF(AND(AM717&gt;=8,AM717&lt;=10),"8 a 10","Fuera de rango")))))))))</f>
        <v>0,00</v>
      </c>
      <c r="AO717" s="11" t="str">
        <f aca="false">IF(AN717="","",IF(AN717="-7,5 a -5,5",1,IF(AN717="-5 a -3",2,IF(AN717="-2,5 a -0,5",3,IF(AN717="0,00","NORMA",IF(AN717="0,5 a 2,5",4,IF(AN717="3 a 5",5,IF(AN717="5,5 a 7,5",6,IF(AN717="8 a 10",7,"Error")))))))))</f>
        <v>NORMA</v>
      </c>
      <c r="AP717" s="9" t="n">
        <v>-4</v>
      </c>
      <c r="AQ717" s="10" t="str">
        <f aca="false">IF(AP717="","",IF(AND(AP717&gt;=-20,AP717&lt;=-9.5),"-20 a -9,5",IF(AND(AP717&gt;=-9,AP717&lt;=-6.5),"-9 a -6,5",IF(AP717=-6,"-6",IF(AND(AP717&gt;=-5.5,AP717&lt;=-3),"-5,5 a -3",IF(AND(AP717&gt;=-2.5,AP717&lt;=0),"-2,5 a 0",IF(AND(AP717&gt;=0.5,AP717&lt;=3),"0,5 a 3",IF(AND(AP717&gt;=3.5,AP717&lt;=6),"3,5 a 6",IF(AND(AP717&gt;=6.5,AP717&lt;=9),"6,5 a 9",IF(AND(AP717&gt;=9.5,AP717&lt;=20),"9,5 a 20","Fuera de rango"))))))))))</f>
        <v>-5,5 a -3</v>
      </c>
      <c r="AR717" s="11" t="n">
        <f aca="false">IF(AQ717="","",IF(AQ717="-20 a -9,5",1,IF(AQ717="-9 a -6,5",2,IF(AQ717="-6","NORMA",IF(AQ717="-5,5 a -3",3,IF(AQ717="-2,5 a 0",4,IF(AQ717="0,5 a 3",5,IF(AQ717="3,5 a 6",6,IF(AQ717="6,5 a 9",7,IF(AQ717="9,5 a 20",8,""))))))))))</f>
        <v>3</v>
      </c>
      <c r="AS717" s="9" t="n">
        <v>2</v>
      </c>
      <c r="AT717" s="10" t="str">
        <f aca="false">IF(AS717="","",IF(AND(AS717&gt;=-16,AS717&lt;=-14),"-16 a -14",IF(AND(AS717&gt;=-13.5,AS717&lt;=-11.5),"-13,5 a -11,5",IF(AND(AS717&gt;=-11,AS717&lt;=-9),"-11 a -9",IF(AND(AS717&gt;=-8.5,AS717&lt;=-6.5),"-8,5 a -6,5",IF(AND(AS717&gt;=-6,AS717&lt;=-4),"-6 a -4",IF(AND(AS717&gt;=-3.5,AS717&lt;=-1.5),"-3,5 a -1,5",IF(AND(AS717&gt;=-1,AS717&lt;=1),"-1 a 1",IF(AND(AS717&gt;=1.5,AS717&lt;=3.5),"1,5 a 3,5",IF(AND(AS717&gt;=4,AS717&lt;=6),"4 a 6",IF(AND(AS717&gt;=6.5,AS717&lt;=8.5),"6,5 a 8,5",IF(AND(AS717&gt;=9,AS717&lt;=11),"9 a 11",IF(AND(AS717&gt;=11.5,AS717&lt;=13.5),"11,5 a 13,5",IF(AND(AS717&gt;=14,AS717&lt;=16),"14 a 16",IF(AND(AS717&gt;=16.5,AS717&lt;=18.5),"16,5 a 18,5",IF(AND(AS717&gt;=19,AS717&lt;=21),"19 a 21","Fuera de rango"))))))))))))))))</f>
        <v>1,5 a 3,5</v>
      </c>
      <c r="AU717" s="11" t="n">
        <f aca="false" t="array" ref="AU717">IF(AT717="","",_xlfn.IFS(AT717="-16 a -14",1,AT717="-13,5 a -11,5",2,AT717="-11 a -9",3,AT717="-8,5 a -6,5",4,AT717="-6 a -4",5,AT717="-3,5 a -1,5",6,AT717="-1 a 1",7,AT717="1,5 a 3,5",8,AT717="4 a 6","NORMA",AT717="6,5 a 8,5",9,AT717="9 a 11",10,AT717="11,5 a 13,5",11,AT717="14 a 16",12,AT717="16,5 a 18,5",13,AT717="19 a 21",14,TRUE(),""))</f>
        <v>8</v>
      </c>
      <c r="AV717" s="9" t="n">
        <v>0.25</v>
      </c>
      <c r="AW717" s="10" t="str">
        <f aca="false">IF(AV717="","",IF(AND(AV717&gt;=-1,AV717&lt;=-0.5),"-1 a -0,5",IF(AND(AV717&gt;-0.5,AV717&lt;=0),"De -0,5 a 0",IF(AND(AV717&gt;=0.25,AV717&lt;=0.75),"0,25 a 0,75",IF(AND(AV717&gt;=1,AV717&lt;=1.5),"1 a 1,5",IF(AND(AV717&gt;=1.75,AV717&lt;=2.25),"1,75 a 2,25",IF(AND(AV717&gt;=2.5,AV717&lt;=3),"2,5 a 3",IF(AND(AV717&gt;=3.25,AV717&lt;=3.75),"3,25 a 3,75","Fuera de rango"))))))))</f>
        <v>0,25 a 0,75</v>
      </c>
      <c r="AX717" s="10" t="str">
        <f aca="false">IF(AW717="","",IF(OR(AW717="-1 a -0,5",AW717="-1 a -0.5"),1,IF(OR(AW717="De -0,5 a 0",AW717="-0,5 a 0",AW717="De -0.5 a 0"),2,IF(OR(AW717="0,25 a 0,75",AW717="0.25 a 0.75"),"NORMA",IF(OR(AW717="1 a 1,5",AW717="1 a 1.5"),3,IF(OR(AW717="1,75 a 2,25",AW717="1.75 a 2.25"),4,IF(OR(AW717="2,5 a 3",AW717="2.5 a 3"),5,IF(OR(AW717="3,25 a 3,75",AW717="3.25 a 3.75"),6,""))))))))</f>
        <v>NORMA</v>
      </c>
      <c r="AY717" s="9" t="n">
        <v>-3</v>
      </c>
      <c r="AZ717" s="10" t="str">
        <f aca="false">IF(AY717="","",IF(AND(AY717&gt;=-20,AY717&lt;=-9.5),"-20 a -9,5",IF(AND(AY717&gt;=-9,AY717&lt;=-6.5),"-9 a -6,5",IF(AY717=-6,"-6",IF(AND(AY717&gt;=-5.5,AY717&lt;=-3),"-5,5 a -3",IF(AND(AY717&gt;=-2.5,AY717&lt;=0),"-2,5 a 0",IF(AND(AY717&gt;=0.5,AY717&lt;=3),"0,5 a 3",IF(AND(AY717&gt;=3.5,AY717&lt;=6),"3,5 a 6","Fuera de rango"))))))))</f>
        <v>-5,5 a -3</v>
      </c>
      <c r="BA717" s="11" t="n">
        <f aca="false">IF(AZ717="","",IF(AZ717="-20 a -9,5",1,IF(AZ717="-9 a -6,5",2,IF(AZ717="-6","NORMA",IF(AZ717="-5,5 a -3",3,IF(AZ717="-2,5 a 0",4,IF(AZ717="0,5 a 3",5,IF(AZ717="3,5 a 6",6,""))))))))</f>
        <v>3</v>
      </c>
      <c r="BB717" s="9" t="n">
        <v>12</v>
      </c>
      <c r="BC717" s="10" t="str">
        <f aca="false" t="array" ref="BC717">IF(BB717="","",_xlfn.IFS(AND(BB717&gt;=0,BB717&lt;=2),"0 a 2",AND(BB717&gt;=2.5,BB717&lt;=4.5),"2,5 a 4,5",AND(BB717&gt;=5,BB717&lt;=7),"5 a 7",AND(BB717&gt;=7.5,BB717&lt;=9.5),"7,5 a 9,5",AND(BB717&gt;=10,BB717&lt;=12),"10 a 12",AND(BB717&gt;=12.5,BB717&lt;=14.5),"12,5 a 14,5",BB717=15,"15",AND(BB717&gt;=15.5,BB717&lt;=17.5),"15,5 a 17,5",AND(BB717&gt;=18,BB717&lt;=20),"18 a 20",AND(BB717&gt;=20.5,BB717&lt;=22.5),"20,5 a 22,5",AND(BB717&gt;=23,BB717&lt;=25),"23 a 25",TRUE(),"Fuera de rango"))</f>
        <v>10 a 12</v>
      </c>
      <c r="BD717" s="11" t="n">
        <f aca="false" t="array" ref="BD717">IF(BC717="","",_xlfn.IFS(BC717="0 a 2",1,BC717="2,5 a 4,5",2,BC717="5 a 7",3,BC717="7,5 a 9,5",4,BC717="10 a 12",5,BC717="12,5 a 14,5",6,BC717="15","NORMA",BC717="15,5 a 17,5",7,BC717="18 a 20",8,BC717="20,5 a 22,5",9,BC717="23 a 25",10,TRUE(),"Fuera de rango"))</f>
        <v>5</v>
      </c>
      <c r="BE717" s="9" t="n">
        <v>20</v>
      </c>
      <c r="BF717" s="10" t="str">
        <f aca="false">IF(BE717="","",IF(AND(BE717&gt;=-20,BE717&lt;=-10),"-20 a -10",IF(AND(BE717&gt;=-9.5,BE717&lt;=0.5),"-9,5 a 0,5",IF(AND(BE717&gt;=1,BE717&lt;=11),"1 a 11",IF(AND(BE717&gt;=11.5,BE717&lt;=20.5),"11,5 a 20,5",IF(BE717=21,"21",IF(AND(BE717&gt;=21.5,BE717&lt;=31.5),"21,5 a 31,5",IF(AND(BE717&gt;=32,BE717&lt;=42),"32 a 42","Fuera de rango"))))))))</f>
        <v>11,5 a 20,5</v>
      </c>
      <c r="BG717" s="11" t="n">
        <f aca="false">IF(BF717="","",IF(BF717="-20 a -10",1,IF(BF717="-9,5 a 0,5",2,IF(BF717="1 a 11",3,IF(BF717="11,5 a 20,5",4,IF(BF717="21","NORMA",IF(BF717="21,5 a 31,5",5,IF(BF717="32 a 42",6,""))))))))</f>
        <v>4</v>
      </c>
      <c r="BH717" s="9" t="n">
        <v>7</v>
      </c>
      <c r="BI717" s="10" t="str">
        <f aca="false">IF(BH717="","",IF(AND(BH717&gt;=-20,BH717&lt;=-15),"-20 a -15",IF(AND(BH717&gt;=-14.5,BH717&lt;=-9.5),"-14,5 a -9,5",IF(AND(BH717&gt;=-9,BH717&lt;=-4),"-9 a -4",IF(AND(BH717&gt;=-3.5,BH717&lt;=2.5),"-3,5 a 2,5",IF(AND(BH717&gt;=3,BH717&lt;=8),"3 a 8",IF(AND(BH717&gt;=8.5,BH717&lt;=14.5),"8,5 a 14,5",IF(BH717=15,"15",IF(AND(BH717&gt;=15.5,BH717&lt;=20.5),"15,5 a 20,5",IF(AND(BH717&gt;=21,BH717&lt;=26),"21 a 26","Fuera de rango"))))))))))</f>
        <v>3 a 8</v>
      </c>
      <c r="BJ717" s="11" t="n">
        <f aca="false">IF(BI717="","",IF(BI717="-20 a -15",1,IF(BI717="-14,5 a -9,5",2,IF(BI717="-9 a -4",3,IF(BI717="-3,5 a 2,5",4,IF(BI717="3 a 8",5,IF(BI717="8,5 a 14,5",6,IF(BI717="15","NORMA",IF(BI717="15,5 a 20,5",7,IF(BI717="21 a 26",8,IF(BI717="26,5 a 31,5",9,"")))))))))))</f>
        <v>5</v>
      </c>
      <c r="BK717" s="9" t="n">
        <v>12</v>
      </c>
      <c r="BL717" s="10" t="str">
        <f aca="false">IF(BK717="","",IF(AND(BK717&gt;=0,BK717&lt;=2),"0 - 2",IF(AND(BK717&gt;=2.5,BK717&lt;=4.5),"2,5 - 4,5",IF(AND(BK717&gt;=5,BK717&lt;=7),"5 - 7",IF(AND(BK717&gt;=7.5,BK717&lt;=9.5),"7,5 - 9,5",IF(AND(BK717&gt;=10,BK717&lt;=12),"10 - 12",IF(AND(BK717&gt;=12.5,BK717&lt;=13.5),"12,5 - 13,5",IF(BK717=14,"14",IF(AND(BK717&gt;=14.5,BK717&lt;=16.5),"14,5 - 16,5",IF(AND(BK717&gt;=17,BK717&lt;=19),"17 - 19",IF(AND(BK717&gt;=19.5,BK717&lt;=21.5),"19,5 - 21,5",IF(AND(BK717&gt;=22,BK717&lt;=24),"22 - 24",IF(AND(BK717&gt;=24.5,BK717&lt;=26.5),"24,5 - 26,5",IF(AND(BK717&gt;=27,BK717&lt;=29),"27 - 29",IF(AND(BK717&gt;=29.5,BK717&lt;=30),"29,5 - 30","Fuera de rango")))))))))))))))</f>
        <v>10 - 12</v>
      </c>
      <c r="BM717" s="11" t="n">
        <f aca="false">IF(BL717="","",IF(BL717="0 - 2",1,IF(BL717="2,5 - 4,5",2,IF(BL717="5 - 7",3,IF(BL717="7,5 - 9,5",4,IF(BL717="10 - 12",5,IF(BL717="12,5 - 13,5",6,IF(BL717="14","NORMA",IF(BL717="14,5 - 16,5",7,IF(BL717="17 - 19",8,IF(BL717="19,5 - 21,5",9,IF(BL717="22 - 24",10,IF(BL717="24,5 - 26,5",11,IF(BL717="27 - 29",12,IF(BL717="29,5 - 30",13,"")))))))))))))))</f>
        <v>5</v>
      </c>
      <c r="BN717" s="9" t="n">
        <v>16</v>
      </c>
      <c r="BO717" s="11" t="str">
        <f aca="false">IF(BN717="","",IF(AND(BN717&gt;=-20,BN717&lt;=-10),"-20 a -10",IF(AND(BN717&gt;=-9.5,BN717&lt;=0.5),"-9,5 a 0,5",IF(AND(BN717&gt;=1,BN717&lt;=11),"1 a 11",IF(AND(BN717&gt;=11.5,BN717&lt;=21.5),"11,5 a 21,5",IF(BN717=22,"22",IF(AND(BN717&gt;=22.5,BN717&lt;=32.5),"22,5 a 32,5",IF(AND(BN717&gt;=33,BN717&lt;=43),"33 a 43","Fuera de rango"))))))))</f>
        <v>11,5 a 21,5</v>
      </c>
      <c r="BP717" s="11" t="n">
        <f aca="false">IF(BO717="","",IF(BO717="-20 a -10",1,IF(BO717="-9,5 a 0,5",2,IF(BO717="1 a 11",3,IF(BO717="11,5 a 21,5",4,IF(BO717="22","NORMA",IF(BO717="22,5 a 32,5",5,IF(BO717="33 a 43",6,""))))))))</f>
        <v>4</v>
      </c>
      <c r="BQ717" s="9" t="n">
        <v>12</v>
      </c>
      <c r="BR717" s="10" t="str">
        <f aca="false">IF(BQ717="","",IF(AND(BQ717&gt;=-20,BQ717&lt;=-15),"-20 a -15",IF(AND(BQ717&gt;=-14.5,BQ717&lt;=-9.5),"-14,5 a -9,5",IF(AND(BQ717&gt;=-9,BQ717&lt;=-4),"-9 a -4",IF(AND(BQ717&gt;=-3.5,BQ717&lt;=2.5),"-3,5 a 2,5",IF(AND(BQ717&gt;=3,BQ717&lt;=8),"3 a 8",IF(AND(BQ717&gt;=8.5,BQ717&lt;=13.5),"8,5 a 13,5",IF(AND(BQ717&gt;=14,BQ717&lt;=17.5),"14 a 17,5",IF(BQ717=18,"18",IF(AND(BQ717&gt;=18.5,BQ717&lt;=23.5),"18,5 a 23,5",IF(AND(BQ717&gt;=24,BQ717&lt;=29),"24 a 29",IF(AND(BQ717&gt;=29.5,BQ717&lt;=34.5),"29,5 a 34,5",IF(AND(BQ717&gt;=35,BQ717&lt;=40),"35 a 40","Fuera de rango")))))))))))))</f>
        <v>8,5 a 13,5</v>
      </c>
      <c r="BS717" s="11" t="n">
        <f aca="false">IF(BR717="","",IF(BR717="-20 a -15",1,IF(BR717="-14,5 a -9,5",2,IF(BR717="-9 a -4",3,IF(BR717="-3,5 a 2,5",4,IF(BR717="3 a 8",5,IF(BR717="8,5 a 13,5",6,IF(BR717="14 a 17,5",7,IF(BR717="18","NORMA",IF(BR717="18,5 a 23,5",8,IF(BR717="24 a 29",9,IF(BR717="29,5 a 34,5",10,IF(BR717="35 a 40",11,"")))))))))))))</f>
        <v>6</v>
      </c>
      <c r="BT717" s="9" t="n">
        <v>2</v>
      </c>
      <c r="BU717" s="10" t="str">
        <f aca="false">IF(BT717="","",IF(AND(BT717&gt;=-20,BT717&lt;=-18),"-20 a -18",IF(AND(BT717&gt;=-17.5,BT717&lt;=-15.5),"-17,5 a -15,5",IF(AND(BT717&gt;=-15,BT717&lt;=-13),"-15 a -13",IF(AND(BT717&gt;=-12.5,BT717&lt;=-10.5),"-12,5 a -10,5",IF(AND(BT717&gt;=-10,BT717&lt;=-8),"-10 a -8",IF(AND(BT717&gt;=-7.5,BT717&lt;=-5.5),"-7,5 a -5,5",IF(AND(BT717&gt;=-5,BT717&lt;=-3),"-5 a -3",IF(AND(BT717&gt;=-2.5,BT717&lt;=-0.5),"-2,5 a -0,5",IF(BT717=0,"0",IF(AND(BT717&gt;=0.5,BT717&lt;=2.5),"0,5 a 2,5",IF(AND(BT717&gt;=3,BT717&lt;=5),"3 a 5",IF(AND(BT717&gt;=5.5,BT717&lt;=7.5),"5,5 a 7,5",IF(AND(BT717&gt;=8,BT717&lt;=10),"8 a 10",IF(AND(BT717&gt;=10.5,BT717&lt;=12.5),"10,5 a 12,5",IF(AND(BT717&gt;=13,BT717&lt;=15),"13 a 15",IF(AND(BT717&gt;=15.5,BT717&lt;=17.5),"15,5 a 17,5",IF(AND(BT717&gt;=18,BT717&lt;=20),"18 a 20","Fuera de rango"))))))))))))))))))</f>
        <v>0,5 a 2,5</v>
      </c>
      <c r="BV717" s="11" t="n">
        <f aca="false">IF(BT717="","",IF(BT717=0,"NORMA",IF(AND(BT717&gt;=-20,BT717&lt;=-18),2,IF(AND(BT717&gt;=-17.5,BT717&lt;=-15.5),2,IF(AND(BT717&gt;=-15,BT717&lt;=-13),3,IF(AND(BT717&gt;=-12.5,BT717&lt;=-10.5),4,IF(AND(BT717&gt;=-10,BT717&lt;=-8),5,IF(AND(BT717&gt;=-7.5,BT717&lt;=-5.5),6,IF(AND(BT717&gt;=-5,BT717&lt;=-3),7,IF(AND(BT717&gt;=-2.5,BT717&lt;=-0.5),8,IF(AND(BT717&gt;=0.5,BT717&lt;=2.5),9,IF(AND(BT717&gt;=3,BT717&lt;=5),10,IF(AND(BT717&gt;=5.5,BT717&lt;=7.5),11,IF(AND(BT717&gt;=8,BT717&lt;=10),12,IF(AND(BT717&gt;=10.5,BT717&lt;=12.5),13,IF(AND(BT717&gt;=13,BT717&lt;=15),14,IF(AND(BT717&gt;=15.5,BT717&lt;=17.5),15,IF(AND(BT717&gt;=18,BT717&lt;=20),16,"Fuera de rango"))))))))))))))))))</f>
        <v>9</v>
      </c>
      <c r="BW717" s="9" t="n">
        <v>-5.75</v>
      </c>
      <c r="BX717" s="10" t="n">
        <f aca="false">18.5- (0.3*H717)</f>
        <v>10.4</v>
      </c>
      <c r="BY717" s="10" t="n">
        <f aca="false">(BW717)-(BX717)</f>
        <v>-16.15</v>
      </c>
      <c r="BZ717" s="10" t="str">
        <f aca="false">IF(BY717="","",IF(BY717&lt;-27.5,"De -30 a -28",IF(BY717&lt;-25,"De -27,5 a -25,5",IF(BY717&lt;-22.5,"De -25 a -23",IF(BY717&lt;-20,"De -22,5 a -20,5",IF(BY717&lt;-17.5,"De -20 a -18",IF(BY717&lt;-15,"De -17,5 a -15,5",IF(BY717&lt;-12.5,"De -15 a -13",IF(BY717&lt;-10,"De -12,5 a -10,5",IF(BY717&lt;-7.5,"De -10 a -8",IF(BY717&lt;-5,"De -7,5 a -5,5",IF(BY717&lt;-2.5,"De -5 a -3",IF(BY717&lt;0,"De -2,5 a -0,5",IF(BY717&lt;2.5,"De 0 a 2",IF(BY717&lt;5,"De 2,5 a 4,5",IF(BY717&lt;7.5,"De 5 a 7",IF(BY717&lt;10,"De 7,5 a 9,5",IF(BY717&lt;12.5,"De 10 a 12",IF(BY717&lt;15,"De 12,5 a 14,5",IF(BY717&lt;17.5,"De 15 a 17",IF(BY717&lt;20,"De 17,5 a 19,5",IF(BY717&lt;22.5,"De 20 a 22",IF(BY717&lt;25,"De 22,5 a 24,5",IF(BY717&lt;27.5,"De 25 a 27","De 27,5 a 30"))))))))))))))))))))))))</f>
        <v>De -17,5 a -15,5</v>
      </c>
      <c r="CA717" s="12" t="n">
        <f aca="false">IF(BY717="","",IF(BY717&lt;=-28,1,IF(BY717&lt;=-25.5,2,IF(BY717&lt;=-23,3,IF(BY717&lt;=-20.5,4,IF(BY717&lt;=-18,5,IF(BY717&lt;=-15.5,6,IF(BY717&lt;=-13,7,IF(BY717&lt;=-10.5,8,IF(BY717&lt;=-8,9,IF(BY717&lt;=-5.5,10,IF(BY717&lt;=-3,11,IF(BY717&lt;=-0.5,12,IF(BY717&lt;=2,13,IF(BY717&lt;=4.5,14,IF(BY717&lt;=7,15,IF(BY717&lt;=9.5,16,IF(BY717&lt;=12,17,IF(BY717&lt;=14.5,18,IF(BY717&lt;=17,19,IF(BY717&lt;=19.5,20,IF(BY717&lt;=22,21,IF(BY717&lt;=24.5,22,IF(BY717&lt;=27,23,IF(BY717&lt;=30,24,"Fuera de rango")))))))))))))))))))))))))</f>
        <v>6</v>
      </c>
      <c r="CB717" s="9" t="n">
        <v>-5.75</v>
      </c>
      <c r="CC717" s="10" t="n">
        <f aca="false">18.5- (0.3*H717)</f>
        <v>10.4</v>
      </c>
      <c r="CD717" s="10" t="n">
        <f aca="false">(CB717)-(CC717)</f>
        <v>-16.15</v>
      </c>
      <c r="CE717" s="10" t="str">
        <f aca="false">IF(CD717="","",IF(CD717&lt;-27.5,"De -30 a -28",IF(CD717&lt;-25,"De -27,5 a -25,5",IF(CD717&lt;-22.5,"De -25 a -23",IF(CD717&lt;-20,"De -22,5 a -20,5",IF(CD717&lt;-17.5,"De -20 a -18",IF(CD717&lt;-15,"De -17,5 a -15,5",IF(CD717&lt;-12.5,"De -15 a -13",IF(CD717&lt;-10,"De -12,5 a -10,5",IF(CD717&lt;-7.5,"De -10 a -8",IF(CD717&lt;-5,"De -7,5 a -5,5",IF(CD717&lt;-2.5,"De -5 a -3",IF(CD717&lt;0,"De -2,5 a -0,5",IF(CD717&lt;=2,"De 0 a 2",IF(CD717&lt;=4.5,"De 2,5 a 4,5",IF(CD717&lt;=7,"De 5 a 7",IF(CD717&lt;=9.5,"De 7,5 a 9,5",IF(CD717&lt;=12,"De 10 a 12",IF(CD717&lt;=14.5,"De 12,5 a 14,5",IF(CD717&lt;=17,"De 15 a 17",IF(CD717&lt;=19.5,"De 17,5 a 19,5",IF(CD717&lt;=22,"De 20 a 22",IF(CD717&lt;=24.5,"De 22,5 a 24,5",IF(CD717&lt;=27,"De 25 a 27","De 27,5 a 30"))))))))))))))))))))))))</f>
        <v>De -17,5 a -15,5</v>
      </c>
      <c r="CF717" s="12" t="n">
        <f aca="false">IF(CD717="","",IF(CD717&lt;-27.5,1,IF(CD717&lt;-25,2,IF(CD717&lt;-22.5,3,IF(CD717&lt;-20,4,IF(CD717&lt;-17.5,5,IF(CD717&lt;-15,6,IF(CD717&lt;-12.5,7,IF(CD717&lt;-10,8,IF(CD717&lt;-7.5,9,IF(CD717&lt;-5,10,IF(CD717&lt;-2.5,11,IF(CD717&lt;0,12,IF(CD717&lt;2.5,13,IF(CD717&lt;5,14,IF(CD717&lt;7.5,15,IF(CD717&lt;10,16,IF(CD717&lt;12.5,17,IF(CD717&lt;15,18,IF(CD717&lt;17.5,19,IF(CD717&lt;20,20,IF(CD717&lt;22.5,21,IF(CD717&lt;25,22,IF(CD717&lt;27.5,23,24))))))))))))))))))))))))</f>
        <v>6</v>
      </c>
      <c r="CG717" s="9" t="n">
        <v>-3.75</v>
      </c>
      <c r="CH717" s="10" t="str">
        <f aca="false">IF(CG717="","",IF(AND(CG717&gt;=-10,CG717&lt;=-9.5),"-10 a -9,5",IF(AND(CG717&gt;-9.5,CG717&lt;=-8.5),"-9 a -8,5",IF(AND(CG717&gt;-8.5,CG717&lt;=-7.5),"-8 a -7,5",IF(AND(CG717&gt;-7.5,CG717&lt;=-6.5),"-7 a -6,5",IF(AND(CG717&gt;-6.5,CG717&lt;=-5.5),"-6 a -5,5",IF(AND(CG717&gt;-5.5,CG717&lt;=-4.5),"-5 a -4,5",IF(AND(CG717&gt;-4.5,CG717&lt;=-3.5),"-4 a -3,5",IF(AND(CG717&gt;-3.5,CG717&lt;=-2.5),"-3 a -2,5",IF(CG717=-2.25,"-2,25",IF(AND(CG717&gt;-2.5,CG717&lt;=-1.5),"-2 a -1,5",IF(AND(CG717&gt;-1.5,CG717&lt;=-0.5),"-1 a -0,5",IF(AND(CG717&gt;-0.5,CG717&lt;=0.5),"0 a 0,5",IF(AND(CG717&gt;0.5,CG717&lt;=1.5),"1 a 1,5",IF(AND(CG717&gt;1.5,CG717&lt;=2.5),"2 a 2,5",IF(AND(CG717&gt;2.5,CG717&lt;=3.5),"3 a 3,5",IF(AND(CG717&gt;3.5,CG717&lt;=4.5),"4 a 4,5",IF(AND(CG717&gt;4.5,CG717&lt;=5.5),"5 a 5,5",IF(AND(CG717&gt;5.5,CG717&lt;=6.5),"6 a 6,5",IF(AND(CG717&gt;6.5,CG717&lt;=7.5),"7 a 7,5",IF(AND(CG717&gt;7.5,CG717&lt;=8.5),"8 a 8,5",IF(AND(CG717&gt;8.5,CG717&lt;=9.5),"9 a 9,5",IF(CG717&gt;=10,"10","Fuera de rango")))))))))))))))))))))))</f>
        <v>-4 a -3,5</v>
      </c>
      <c r="CI717" s="11" t="n">
        <f aca="false">IF(CG717="","",IF(CG717=-2.25,"NORMA",IF(CG717&lt;=-9.5,1,IF(CG717&lt;=-8.5,2,IF(CG717&lt;=-7.5,3,IF(CG717&lt;=-6.5,4,IF(CG717&lt;=-5.5,5,IF(CG717&lt;=-4.5,6,IF(CG717&lt;=-3.5,7,IF(CG717&lt;=-2.5,8,IF(CG717&lt;=-1.5,9,IF(CG717&lt;=-0.5,10,IF(CG717&lt;=0.5,11,IF(CG717&lt;=1.5,12,IF(CG717&lt;=2.5,13,IF(CG717&lt;=3.5,14,IF(CG717&lt;=4.5,15,IF(CG717&lt;=5.5,16,IF(CG717&lt;=6.5,17,IF(CG717&lt;=7.5,18,IF(CG717&lt;=8.5,19,IF(CG717&lt;=9.5,20,IF(CG717=10,21,"Fuera de rango")))))))))))))))))))))))</f>
        <v>7</v>
      </c>
      <c r="CJ717" s="9" t="n">
        <v>2.5</v>
      </c>
      <c r="CK717" s="10" t="str">
        <f aca="false">IF(CJ717="","",IF(AND(CJ717&gt;=-6,CJ717&lt;=-5.5),"-6 a -5,5",IF(AND(CJ717&gt;-5.5,CJ717&lt;=-4.5),"-5 a -4,5",IF(AND(CJ717&gt;-4.5,CJ717&lt;=-3.5),"-4 a -3,5",IF(AND(CJ717&gt;-3.5,CJ717&lt;=-2.5),"-3 a -2,5",IF(AND(CJ717&gt;-2.5,CJ717&lt;=-1.5),"-2 a -1,5",IF(AND(CJ717&gt;-1.5,CJ717&lt;=-0.5),"-1 a -0,5",IF(AND(CJ717&gt;-0.5,CJ717&lt;=0.5),"0 a 0,5",IF(AND(CJ717&gt;0.5,CJ717&lt;=1.5),"1 a 1,5",IF(AND(CJ717&gt;1.5,CJ717&lt;2.5),"2",IF(AND(CJ717&gt;=2.5,CJ717&lt;=3),"2,5 a 3",IF(AND(CJ717&gt;3,CJ717&lt;=4),"3,5 a 4",IF(AND(CJ717&gt;4,CJ717&lt;=5),"4,5 a 5",IF(AND(CJ717&gt;5,CJ717&lt;=6),"5,5 a 6",IF(AND(CJ717&gt;6,CJ717&lt;=7),"6,5 a 7",IF(AND(CJ717&gt;7,CJ717&lt;=8),"7,5 a 8",IF(AND(CJ717&gt;8,CJ717&lt;=9.5),"8,5 a 9,5",IF(CJ717=10,"10","Fuera de rango"))))))))))))))))))</f>
        <v>2,5 a 3</v>
      </c>
      <c r="CL717" s="11" t="n">
        <f aca="false">IF(CK717="","",IF(OR(CK717="-6 a -5,5",CK717="-6 - -5,5"),1,IF(OR(CK717="-5 a -4,5",CK717="-5 - -4,5"),2,IF(OR(CK717="-4 a -3,5",CK717="-4 - -3,5"),3,IF(OR(CK717="-3 a -2,5",CK717="-3 - -2,5"),4,IF(OR(CK717="-2 a -1,5",CK717="-2 - -1,5"),5,IF(OR(CK717="-1 a -0,5",CK717="-1 - -0,5"),6,IF(OR(CK717="0 a 0,5",CK717="0 - 0,5"),7,IF(OR(CK717="1 a 1,5",CK717="1 - 1,5"),8,IF(CK717="2","NORMA",IF(OR(CK717="2,5 a 3",CK717="2,5 - 3"),9,IF(OR(CK717="3,5 a 4",CK717="3,5 - 4"),10,IF(OR(CK717="4,5 a 5",CK717="4,5 - 5"),11,IF(OR(CK717="5,5 a 6",CK717="5,5 - 6"),12,IF(OR(CK717="6,5 a 7",CK717="6,5 - 7"),13,IF(OR(CK717="7,5 a 8",CK717="7,5 - 8"),14,IF(OR(CK717="8,5 a 9",CK717="8,5 - 9,5",CK717="9 a 9,5"),15,IF(CK717="10",15,IF(OR(CK717="0,5 a 1",CK717="0,5 - 1"),7,"Fuera de rango")))))))))))))))))))</f>
        <v>9</v>
      </c>
      <c r="CO717" s="10" t="str">
        <f aca="false">IF(CM717&gt;0,"EME"," ")</f>
        <v> </v>
      </c>
      <c r="CQ717" s="10" t="str">
        <f aca="false">IF(CP717&gt;0,"0", " ")</f>
        <v> </v>
      </c>
      <c r="CR717" s="10" t="str">
        <f aca="false">IF(CP717&gt;0,"EME"," ")</f>
        <v> </v>
      </c>
      <c r="CS717" s="9" t="n">
        <v>0.25</v>
      </c>
      <c r="CV717" s="9" t="n">
        <v>0.25</v>
      </c>
      <c r="CY717" s="9" t="n">
        <v>0</v>
      </c>
      <c r="DB717" s="9" t="n">
        <v>0</v>
      </c>
      <c r="DC717" s="11" t="str">
        <f aca="false">IF(DB717&lt;0,"2"," ")</f>
        <v> </v>
      </c>
      <c r="DD717" s="11" t="str">
        <f aca="false">IF(DB717&lt;0,"MIO"," ")</f>
        <v> </v>
      </c>
      <c r="DE717" s="9" t="n">
        <v>-0.25</v>
      </c>
      <c r="DF717" s="10" t="str">
        <f aca="false">IF(DE717&lt;0,"3"," ")</f>
        <v>3</v>
      </c>
      <c r="DG717" s="10" t="str">
        <f aca="false">IF(DE717&lt;0,"AST"," ")</f>
        <v>AST</v>
      </c>
      <c r="DH717" s="9" t="n">
        <v>-0.5</v>
      </c>
      <c r="DI717" s="10" t="str">
        <f aca="false">IF(DH717&lt;0,"3"," ")</f>
        <v>3</v>
      </c>
      <c r="DJ717" s="10" t="str">
        <f aca="false">IF(DH717&lt;0,"AST"," ")</f>
        <v>AST</v>
      </c>
      <c r="DK717" s="9" t="n">
        <v>0</v>
      </c>
      <c r="DL717" s="10" t="str">
        <f aca="false">IF(DK717&gt;0,"4"," ")</f>
        <v> </v>
      </c>
      <c r="DM717" s="10" t="str">
        <f aca="false">IF(DK717&gt;0,"PRE"," ")</f>
        <v> </v>
      </c>
      <c r="DN717" s="9" t="n">
        <v>0</v>
      </c>
      <c r="DO717" s="10" t="str">
        <f aca="false">IF(DN717&gt;0,"4"," ")</f>
        <v> </v>
      </c>
      <c r="DP717" s="10" t="str">
        <f aca="false">IF(DN717&gt;0,"PRE"," ")</f>
        <v> </v>
      </c>
      <c r="DS717" s="12" t="str">
        <f aca="false">CONCATENATE(CO717,CU717,DA717,DG717,DM717)</f>
        <v> AST </v>
      </c>
      <c r="DT717" s="10" t="e">
        <f aca="false" t="array" ref="DT717">_xlfn.IFS(DS717="EME    ","0", DS717=" HIP   ","1", DS717="  MIO  ","2", DS717="   AST ","3", DS717="    PRE","4", DS717="EME   PRE","5", DS717=" HIP  PRE","6", DS717=" HIP AST ","7", DS717="  MIO PRE","8", DS717="  MIOAST ","9", DS717="   ASTPRE","10",DS717=" HIP ASTPRE","11", DS717="  MIOASTPRE","12", DS717="     ","0")</f>
        <v>#N/A</v>
      </c>
      <c r="DV717" s="1" t="e">
        <f aca="false" t="array" ref="DV717">_xlfn.IFS(DU717="SI","2", DU717="NO","1")</f>
        <v>#N/A</v>
      </c>
      <c r="DX717" s="11" t="str">
        <f aca="false">IF(DW717=0,"1","2")</f>
        <v>1</v>
      </c>
      <c r="DY717" s="11" t="str">
        <f aca="false" t="array" ref="DY717">_xlfn.IFS(DW717=0,"0", DW717=0.25, "1", DW717=0.5,"2", DW717=0.75,"3", DW717=1,"4",DW717=1.25,"5", DW717=1.5,"6", DW717=1.75,"7", DW717=2,"8")</f>
        <v>0</v>
      </c>
      <c r="EA717" s="11" t="str">
        <f aca="false">IF(DZ717=0,"1","2")</f>
        <v>1</v>
      </c>
      <c r="EB717" s="11" t="str">
        <f aca="false" t="array" ref="EB717">_xlfn.IFS(DZ717=0,"0", DZ717=0.25, "1", DZ717=0.5,"2", DZ717=0.75,"3", DZ717=1,"4",DZ717=1.25,"5", DZ717=1.5,"6", DZ717=1.75,"7", DZ717=2,"8")</f>
        <v>0</v>
      </c>
      <c r="ED717" s="10" t="str">
        <f aca="false">IF(EC717=0,"1","2")</f>
        <v>1</v>
      </c>
      <c r="EE717" s="11" t="str">
        <f aca="false" t="array" ref="EE717">_xlfn.IFS(EC717=0,"0", EC717=-0.25, "1", EC717=-0.5,"2", EC717=-0.75,"3", EC717=-1,"4",EC717=-1.25,"5", EC717=-1.5,"6", EC717=-1.75,"7", EC717=-2,"8", EC717=-2.25,"9",EC717=-2.5,"10", EC717=-2.75,"11", EC717=-3,"12", EC717=-3.25,"13", EC717=-3.5,"14", EC717=-3.75,"15",EC717=-4,"16")</f>
        <v>0</v>
      </c>
      <c r="EG717" s="10" t="str">
        <f aca="false">IF(EF717=0,"1","2")</f>
        <v>1</v>
      </c>
      <c r="EH717" s="11" t="str">
        <f aca="false" t="array" ref="EH717">_xlfn.IFS(EF717=0,"0", EF717=-0.25, "1", EF717=-0.5,"2", EF717=-0.75,"3", EF717=-1,"4",EF717=-1.25,"5", EF717=-1.5,"6", EF717=-1.75,"7", EF717=-2,"8", EF717=-2.25,"9",EF717=-2.5,"10", EF717=-2.75,"11", EF717=-3,"12", EF717=-3.25,"13", EF717=-3.5,"14", EF717=-3.75,"15",EF717=-4,"16")</f>
        <v>0</v>
      </c>
      <c r="EJ717" s="11" t="str">
        <f aca="false">IF(EI717=0,"1","2")</f>
        <v>1</v>
      </c>
      <c r="EK717" s="11" t="str">
        <f aca="false" t="array" ref="EK717">_xlfn.IFS(EI717=0,"0", EI717=-0.25, "1", EI717=-0.5,"2", EI717=-0.75,"3", EI717=-1,"4",EI717=-1.25,"5", EI717=-1.5,"6", EI717=-1.75,"7", EI717=-2,"8", EI717=-2.25,"9", EI717=-2.25,"9",EI717=-2.5,"10", EI717=-2.75,"11", EI717=-3,"12", EI717=-3.25,"13", EI717=-3.5,"14", EI717=-3.75,"15",EI717=-4,"16", EI717=0.25, "17", EI717=0.5, "18")</f>
        <v>0</v>
      </c>
      <c r="EM717" s="11" t="str">
        <f aca="false">IF(EL717=0,"1","2")</f>
        <v>1</v>
      </c>
      <c r="EN717" s="11" t="str">
        <f aca="false" t="array" ref="EN717">_xlfn.IFS(EL717=0.25,"17",EL717=0.5,"18", EL717=0,"0", EL717=-0.25, "1", EL717=-0.5,"2", EL717=-0.75,"3", EL717=-1,"4",EL717=-1.25,"5", EL717=-1.5,"6", EL717=-1.75,"7", EL717=-2,"8",EL717= -2.25,"9",EL717=-2.5,"10",EL717= -2.75,"11",EL717= -3,"12",EL717= -3.25,"13",EL717= -3.5,"14",EL717= -3.75,"15",EL717=-4,"16")</f>
        <v>0</v>
      </c>
      <c r="EP717" s="11" t="str">
        <f aca="false">IF(EO717=0,"1","2")</f>
        <v>1</v>
      </c>
      <c r="EQ717" s="11" t="str">
        <f aca="false" t="array" ref="EQ717">_xlfn.IFS(EO717=0,"0", EO717=0.25, "1", EO717=0.5,"2", EO717=0.75,"3", EO717=1,"4",EO717=1.25,"5", EO717=1.5,"6", EO717=1.75,"7", EO717=2,"8", EO717=2.25,"9", EO717=2.25,"9",EO717=2.5,"10", EO717=2.75,"11", EO717=3,"12", EO717=3.25,"13", EO717=3.5,"14", EO717=3.75,"15",EO717=4,"16", EO717=-0.25, "17", bq=-0.5, "18")</f>
        <v>0</v>
      </c>
      <c r="ES717" s="11" t="str">
        <f aca="false">IF(ER717=0,"1","2")</f>
        <v>1</v>
      </c>
      <c r="ET717" s="11" t="str">
        <f aca="false" t="array" ref="ET717">_xlfn.IFS(ER717=0,"0", ER717=0.25, "1", ER717=0.5,"2", ER717=0.75,"3", ER717=1,"4",ER717=1.25,"5", ER717=1.5,"6", ER717=1.75,"7", ER717=2,"8", ER717=2.25,"9", ER717=2.25,"9",ER717=2.5,"10", ER717=2.75,"11", ER717=3,"12", ER717=3.25,"13", ER717=3.5,"14", ER717=3.75,"15",ER717=4,"16", ER717=-0.25, "17", bq=-0.5, "18")</f>
        <v>0</v>
      </c>
      <c r="EV717" s="14" t="e">
        <f aca="false">VLOOKUP(EU717,LEYENDA!$G$2:$H$8,2,TRUE())</f>
        <v>#N/A</v>
      </c>
      <c r="EW717" s="14" t="e">
        <f aca="false" t="array" ref="EW717">_xlfn.IFS(EV717="0-5","1", EV717="6-12","2", EV717="13-18","3", EV717="19-24","4", EV717="25-36","5", EV717="37-48","6", EV717="49-60","7")</f>
        <v>#N/A</v>
      </c>
    </row>
    <row r="718" customFormat="false" ht="13.5" hidden="false" customHeight="false" outlineLevel="0" collapsed="false">
      <c r="A718" s="1" t="n">
        <v>286</v>
      </c>
      <c r="B718" s="2" t="n">
        <v>1</v>
      </c>
      <c r="C718" s="33" t="n">
        <v>43194</v>
      </c>
      <c r="E718" s="5" t="str">
        <f aca="false">VLOOKUP(A718,'286'!$A$3:$J$6279,10,FALSE())</f>
        <v>VAUDELIN, THIERRY</v>
      </c>
      <c r="F718" s="4" t="str">
        <f aca="false">VLOOKUP(A718,'286'!$A$3:$I$1768,3,FALSE())</f>
        <v>VATHI</v>
      </c>
      <c r="G718" s="6" t="n">
        <f aca="false">VLOOKUP(A718,'286'!$A$3:$I$1768,4,FALSE())</f>
        <v>29684</v>
      </c>
      <c r="H718" s="7" t="n">
        <f aca="false">YEAR(C718)-YEAR(G718)</f>
        <v>37</v>
      </c>
      <c r="I718" s="1" t="str">
        <f aca="false">VLOOKUP(H718,LEYENDA!$C$2:$D$6,2,TRUE())</f>
        <v>25-40</v>
      </c>
      <c r="J718" s="5" t="str">
        <f aca="false">VLOOKUP(A718,'286'!$A$3:$I$1768,7,FALSE())</f>
        <v>H</v>
      </c>
      <c r="K718" s="8" t="n">
        <f aca="false">VLOOKUP(A718,'286'!$A$3:$I$1768,2,FALSE())</f>
        <v>0</v>
      </c>
      <c r="L718" s="4" t="str">
        <f aca="false">VLOOKUP(A718,'286'!$A$3:$I$1768,8,FALSE())</f>
        <v>D</v>
      </c>
      <c r="M718" s="4" t="str">
        <f aca="false">VLOOKUP(A718,'286'!$A$3:$I$1768,9,FALSE())</f>
        <v>D</v>
      </c>
      <c r="N718" s="8" t="str">
        <f aca="false">IF(R718=O718, "MISMA","CONTRARIA")</f>
        <v>MISMA</v>
      </c>
      <c r="O718" s="8" t="str">
        <f aca="false" t="array" ref="O718">_xlfn.IFS(L718="D","1", L718="I","2")</f>
        <v>1</v>
      </c>
      <c r="P718" s="8" t="e">
        <f aca="false" t="array" ref="P718">_xlfn.IFS(K718="OD","1", K718="OI","2")</f>
        <v>#N/A</v>
      </c>
      <c r="Q718" s="1" t="str">
        <f aca="false" t="array" ref="Q718">_xlfn.IFS(J718="M","1", J718="H","2")</f>
        <v>2</v>
      </c>
      <c r="R718" s="8" t="str">
        <f aca="false" t="array" ref="R718">_xlfn.IFS(M718="D","1", M718="I","2")</f>
        <v>1</v>
      </c>
      <c r="S718" s="1" t="str">
        <f aca="false" t="array" ref="S718">_xlfn.IFS(N718="CONTRARIA", "1",N718= "MISMA","2")</f>
        <v>2</v>
      </c>
      <c r="T718" s="1" t="str">
        <f aca="false" t="array" ref="T718">_xlfn.IFS(I718="0-12","1", I718="13-24","2", I718="25-40","3", I718="41-60","4", I718="61-100","5")</f>
        <v>3</v>
      </c>
      <c r="U718" s="9" t="n">
        <v>-1.5</v>
      </c>
      <c r="V718" s="10" t="str">
        <f aca="false">IF(U718="","",IF(AND(U718&gt;=-9,U718&lt;=-6.5),"-9 a -6,5",IF(AND(U718&gt;=-6,U718&lt;=-3.5),"-6 a -3,5",IF(AND(U718&gt;=-3,U718&lt;=-1),"-3 a -1",IF(U718=-0.5,"-0,5",IF(AND(U718&gt;=0,U718&lt;=2.5),"0 a 2,5",IF(AND(U718&gt;=3,U718&lt;=5.5),"3 a 5,5",IF(AND(U718&gt;=6,U718&lt;=8.5),"6 a 8,5",IF(AND(U718&gt;=9,U718&lt;=20),"9 a 20","Fuera de rango")))))))))</f>
        <v>-3 a -1</v>
      </c>
      <c r="W718" s="11" t="n">
        <f aca="false">IF(V718="","",IF(V718="-9 a -6,5",2,IF(V718="-6 a -3,5",3,IF(V718="-3 a -1",4,IF(V718="-0,5","NORMA",IF(V718="0 a 2,5",5,IF(V718="3 a 5,5",6,IF(V718="6 a 8,5",7,IF(V718="9 a 20",8,"Fuera de rango")))))))))</f>
        <v>4</v>
      </c>
      <c r="X718" s="9" t="n">
        <v>0</v>
      </c>
      <c r="Y718" s="11" t="str">
        <f aca="false">IF(X718="","",IF(AND(X718&gt;=0,X718&lt;=4),"0 a 4",IF(AND(X718&gt;=4.5,X718&lt;=8.5),"4,5 a 8,5",IF(X718=9,"9",IF(AND(X718&gt;=9.5,X718&lt;=13),"9,5 a 13",IF(AND(X718&gt;=13.5,X718&lt;=20),"13,5 a 20",IF(AND(X718&gt;=20.5,X718&lt;=35),"20,5 a 35","Fuera de rango")))))))</f>
        <v>0 a 4</v>
      </c>
      <c r="Z718" s="11" t="n">
        <f aca="false">IF(Y718="","",IF(Y718="0 a 4",1,IF(Y718="4,5 a 8,5",2,IF(Y718="9","NORMA",IF(Y718="9,5 a 13",3,IF(Y718="13,5 a 20",4,IF(Y718="20,5 a 35",5,"Fuera de rango")))))))</f>
        <v>1</v>
      </c>
      <c r="AA718" s="9" t="n">
        <v>19</v>
      </c>
      <c r="AB718" s="10" t="str">
        <f aca="false">IF(AA718="","",IF(AND(AA718&gt;=0,AA718&lt;=9),"0 a 9",IF(AND(AA718&gt;=9.5,AA718&lt;=18.5),"9,5 a 18,5",IF(AA718=19,"19",IF(AND(AA718&gt;=19.5,AA718&lt;=28),"19,5 a 28",IF(AND(AA718&gt;=28.5,AA718&lt;=40),"28,5 a 40","Fuera de rango"))))))</f>
        <v>19</v>
      </c>
      <c r="AC718" s="11" t="str">
        <f aca="false" t="array" ref="AC718">_xlfn.IFS(AB718="","",AB718="0 a 9",1,AB718="9,5 a 18,5",2,AB718="19","NORMA",AB718="19,5 a 28",3,AB718="28,5 a 40",4,TRUE(),"Fuera de rango")</f>
        <v>NORMA</v>
      </c>
      <c r="AD718" s="9" t="n">
        <v>4</v>
      </c>
      <c r="AE718" s="10" t="str">
        <f aca="false">IF(AD718="","",IF(AND(AD718&gt;=-10,AD718&lt;=0),"De -10 a 0",IF(AND(AD718&gt;=0.5,AD718&lt;=9.5),"0,5 a 9,5",IF(AD718=10,"10",IF(AND(AD718&gt;=10.5,AD718&lt;=20),"10,5 a 20",IF(AND(AD718&gt;=20.5,AD718&lt;=40),"20,5 a 40","Fuera de rango"))))))</f>
        <v>0,5 a 9,5</v>
      </c>
      <c r="AF718" s="12" t="n">
        <f aca="false">IF(AD718="","",IF(AND(AD718&gt;=-10,AD718&lt;=0),1,IF(AND(AD718&gt;=0.5,AD718&lt;=9.5),2,IF(AD718=10,"NORMA",IF(AND(AD718&gt;=10.5,AD718&lt;=20),3,IF(AND(AD718&gt;=20.5,AD718&lt;=40),4,""))))))</f>
        <v>2</v>
      </c>
      <c r="AG718" s="9" t="n">
        <v>9</v>
      </c>
      <c r="AH718" s="10" t="str">
        <f aca="false">IF(AG718="","",IF(AND(AG718&gt;=0,AG718&lt;=4),"0 a 4",IF(AND(AG718&gt;=4.5,AG718&lt;=8.5),"4,5 a 8,5",IF(AG718=9,"9",IF(AND(AG718&gt;=9.5,AG718&lt;=13),"9,5 a 13",IF(AND(AG718&gt;=13.5,AG718&lt;=25),"13,5 a 25","Fuera de rango"))))))</f>
        <v>9</v>
      </c>
      <c r="AI718" s="10" t="str">
        <f aca="false">IF(AH718="","",IF(AH718="0 a 4",1,IF(AH718="4,5 a 8,5",2,IF(AH718="9","NORMA",IF(AH718="9,5 a 13",3,IF(AH718="13,5 a 25",4,""))))))</f>
        <v>NORMA</v>
      </c>
      <c r="AJ718" s="9" t="n">
        <v>5</v>
      </c>
      <c r="AK718" s="10" t="str">
        <f aca="false">IF(AJ718="","",IF(AND(AJ718&gt;=-15,AJ718&lt;=-10.5),"-15 a -10,5",IF(AND(AJ718&gt;=-10,AJ718&lt;=-4),"-10 a -4",IF(AND(AJ718&gt;=-4.5,AJ718&lt;=0),"-4,5 a 0",IF(AND(AJ718&gt;=0.5,AJ718&lt;=4.5),"0,5 a 4,5",IF(AJ718=5,"5",IF(AND(AJ718&gt;=5.5,AJ718&lt;=10),"5,5 a 10",IF(AND(AJ718&gt;=10.5,AJ718&lt;=20),"10,5 a 20","Fuera de rango"))))))))</f>
        <v>5</v>
      </c>
      <c r="AL718" s="11" t="str">
        <f aca="false">IF(AK718="","",IF(AK718="-15 a -10,5",1,IF(AK718="-10 a -4",2,IF(AK718="-4,5 a 0",3,IF(AK718="0,5 a 4,5",4,IF(AK718="5","NORMA",IF(AK718="5,5 a 10",5,IF(AK718="10,5 a 20",6,"Error"))))))))</f>
        <v>NORMA</v>
      </c>
      <c r="AM718" s="9" t="n">
        <v>0.5</v>
      </c>
      <c r="AN718" s="10" t="str">
        <f aca="false">IF(AM718="","",IF(AND(AM718&gt;=-7.5,AM718&lt;=-5.5),"-7,5 a -5,5",IF(AND(AM718&gt;=-5,AM718&lt;=-3),"-5 a -3",IF(AND(AM718&gt;=-2.5,AM718&lt;=-0.5),"-2,5 a -0,5",IF(AM718=0,"0,00",IF(AND(AM718&gt;=0.5,AM718&lt;=2.5),"0,5 a 2,5",IF(AND(AM718&gt;=3,AM718&lt;=5),"3 a 5",IF(AND(AM718&gt;=5.5,AM718&lt;=7.5),"5,5 a 7,5",IF(AND(AM718&gt;=8,AM718&lt;=10),"8 a 10","Fuera de rango")))))))))</f>
        <v>0,5 a 2,5</v>
      </c>
      <c r="AO718" s="11" t="n">
        <f aca="false">IF(AN718="","",IF(AN718="-7,5 a -5,5",1,IF(AN718="-5 a -3",2,IF(AN718="-2,5 a -0,5",3,IF(AN718="0,00","NORMA",IF(AN718="0,5 a 2,5",4,IF(AN718="3 a 5",5,IF(AN718="5,5 a 7,5",6,IF(AN718="8 a 10",7,"Error")))))))))</f>
        <v>4</v>
      </c>
      <c r="AP718" s="9" t="n">
        <v>0</v>
      </c>
      <c r="AQ718" s="10" t="str">
        <f aca="false">IF(AP718="","",IF(AND(AP718&gt;=-20,AP718&lt;=-9.5),"-20 a -9,5",IF(AND(AP718&gt;=-9,AP718&lt;=-6.5),"-9 a -6,5",IF(AP718=-6,"-6",IF(AND(AP718&gt;=-5.5,AP718&lt;=-3),"-5,5 a -3",IF(AND(AP718&gt;=-2.5,AP718&lt;=0),"-2,5 a 0",IF(AND(AP718&gt;=0.5,AP718&lt;=3),"0,5 a 3",IF(AND(AP718&gt;=3.5,AP718&lt;=6),"3,5 a 6",IF(AND(AP718&gt;=6.5,AP718&lt;=9),"6,5 a 9",IF(AND(AP718&gt;=9.5,AP718&lt;=20),"9,5 a 20","Fuera de rango"))))))))))</f>
        <v>-2,5 a 0</v>
      </c>
      <c r="AR718" s="11" t="n">
        <f aca="false">IF(AQ718="","",IF(AQ718="-20 a -9,5",1,IF(AQ718="-9 a -6,5",2,IF(AQ718="-6","NORMA",IF(AQ718="-5,5 a -3",3,IF(AQ718="-2,5 a 0",4,IF(AQ718="0,5 a 3",5,IF(AQ718="3,5 a 6",6,IF(AQ718="6,5 a 9",7,IF(AQ718="9,5 a 20",8,""))))))))))</f>
        <v>4</v>
      </c>
      <c r="AS718" s="9" t="n">
        <v>-3</v>
      </c>
      <c r="AT718" s="10" t="str">
        <f aca="false">IF(AS718="","",IF(AND(AS718&gt;=-16,AS718&lt;=-14),"-16 a -14",IF(AND(AS718&gt;=-13.5,AS718&lt;=-11.5),"-13,5 a -11,5",IF(AND(AS718&gt;=-11,AS718&lt;=-9),"-11 a -9",IF(AND(AS718&gt;=-8.5,AS718&lt;=-6.5),"-8,5 a -6,5",IF(AND(AS718&gt;=-6,AS718&lt;=-4),"-6 a -4",IF(AND(AS718&gt;=-3.5,AS718&lt;=-1.5),"-3,5 a -1,5",IF(AND(AS718&gt;=-1,AS718&lt;=1),"-1 a 1",IF(AND(AS718&gt;=1.5,AS718&lt;=3.5),"1,5 a 3,5",IF(AND(AS718&gt;=4,AS718&lt;=6),"4 a 6",IF(AND(AS718&gt;=6.5,AS718&lt;=8.5),"6,5 a 8,5",IF(AND(AS718&gt;=9,AS718&lt;=11),"9 a 11",IF(AND(AS718&gt;=11.5,AS718&lt;=13.5),"11,5 a 13,5",IF(AND(AS718&gt;=14,AS718&lt;=16),"14 a 16",IF(AND(AS718&gt;=16.5,AS718&lt;=18.5),"16,5 a 18,5",IF(AND(AS718&gt;=19,AS718&lt;=21),"19 a 21","Fuera de rango"))))))))))))))))</f>
        <v>-3,5 a -1,5</v>
      </c>
      <c r="AU718" s="11" t="n">
        <f aca="false" t="array" ref="AU718">IF(AT718="","",_xlfn.IFS(AT718="-16 a -14",1,AT718="-13,5 a -11,5",2,AT718="-11 a -9",3,AT718="-8,5 a -6,5",4,AT718="-6 a -4",5,AT718="-3,5 a -1,5",6,AT718="-1 a 1",7,AT718="1,5 a 3,5",8,AT718="4 a 6","NORMA",AT718="6,5 a 8,5",9,AT718="9 a 11",10,AT718="11,5 a 13,5",11,AT718="14 a 16",12,AT718="16,5 a 18,5",13,AT718="19 a 21",14,TRUE(),""))</f>
        <v>6</v>
      </c>
      <c r="AV718" s="9" t="n">
        <v>1.5</v>
      </c>
      <c r="AW718" s="10" t="str">
        <f aca="false">IF(AV718="","",IF(AND(AV718&gt;=-1,AV718&lt;=-0.5),"-1 a -0,5",IF(AND(AV718&gt;-0.5,AV718&lt;=0),"De -0,5 a 0",IF(AND(AV718&gt;=0.25,AV718&lt;=0.75),"0,25 a 0,75",IF(AND(AV718&gt;=1,AV718&lt;=1.5),"1 a 1,5",IF(AND(AV718&gt;=1.75,AV718&lt;=2.25),"1,75 a 2,25",IF(AND(AV718&gt;=2.5,AV718&lt;=3),"2,5 a 3",IF(AND(AV718&gt;=3.25,AV718&lt;=3.75),"3,25 a 3,75","Fuera de rango"))))))))</f>
        <v>1 a 1,5</v>
      </c>
      <c r="AX718" s="10" t="n">
        <f aca="false">IF(AW718="","",IF(OR(AW718="-1 a -0,5",AW718="-1 a -0.5"),1,IF(OR(AW718="De -0,5 a 0",AW718="-0,5 a 0",AW718="De -0.5 a 0"),2,IF(OR(AW718="0,25 a 0,75",AW718="0.25 a 0.75"),"NORMA",IF(OR(AW718="1 a 1,5",AW718="1 a 1.5"),3,IF(OR(AW718="1,75 a 2,25",AW718="1.75 a 2.25"),4,IF(OR(AW718="2,5 a 3",AW718="2.5 a 3"),5,IF(OR(AW718="3,25 a 3,75",AW718="3.25 a 3.75"),6,""))))))))</f>
        <v>3</v>
      </c>
      <c r="AY718" s="9" t="n">
        <v>-7</v>
      </c>
      <c r="AZ718" s="10" t="str">
        <f aca="false">IF(AY718="","",IF(AND(AY718&gt;=-20,AY718&lt;=-9.5),"-20 a -9,5",IF(AND(AY718&gt;=-9,AY718&lt;=-6.5),"-9 a -6,5",IF(AY718=-6,"-6",IF(AND(AY718&gt;=-5.5,AY718&lt;=-3),"-5,5 a -3",IF(AND(AY718&gt;=-2.5,AY718&lt;=0),"-2,5 a 0",IF(AND(AY718&gt;=0.5,AY718&lt;=3),"0,5 a 3",IF(AND(AY718&gt;=3.5,AY718&lt;=6),"3,5 a 6","Fuera de rango"))))))))</f>
        <v>-9 a -6,5</v>
      </c>
      <c r="BA718" s="11" t="n">
        <f aca="false">IF(AZ718="","",IF(AZ718="-20 a -9,5",1,IF(AZ718="-9 a -6,5",2,IF(AZ718="-6","NORMA",IF(AZ718="-5,5 a -3",3,IF(AZ718="-2,5 a 0",4,IF(AZ718="0,5 a 3",5,IF(AZ718="3,5 a 6",6,""))))))))</f>
        <v>2</v>
      </c>
      <c r="BB718" s="9" t="n">
        <v>0</v>
      </c>
      <c r="BC718" s="10" t="str">
        <f aca="false" t="array" ref="BC718">IF(BB718="","",_xlfn.IFS(AND(BB718&gt;=0,BB718&lt;=2),"0 a 2",AND(BB718&gt;=2.5,BB718&lt;=4.5),"2,5 a 4,5",AND(BB718&gt;=5,BB718&lt;=7),"5 a 7",AND(BB718&gt;=7.5,BB718&lt;=9.5),"7,5 a 9,5",AND(BB718&gt;=10,BB718&lt;=12),"10 a 12",AND(BB718&gt;=12.5,BB718&lt;=14.5),"12,5 a 14,5",BB718=15,"15",AND(BB718&gt;=15.5,BB718&lt;=17.5),"15,5 a 17,5",AND(BB718&gt;=18,BB718&lt;=20),"18 a 20",AND(BB718&gt;=20.5,BB718&lt;=22.5),"20,5 a 22,5",AND(BB718&gt;=23,BB718&lt;=25),"23 a 25",TRUE(),"Fuera de rango"))</f>
        <v>0 a 2</v>
      </c>
      <c r="BD718" s="11" t="n">
        <f aca="false" t="array" ref="BD718">IF(BC718="","",_xlfn.IFS(BC718="0 a 2",1,BC718="2,5 a 4,5",2,BC718="5 a 7",3,BC718="7,5 a 9,5",4,BC718="10 a 12",5,BC718="12,5 a 14,5",6,BC718="15","NORMA",BC718="15,5 a 17,5",7,BC718="18 a 20",8,BC718="20,5 a 22,5",9,BC718="23 a 25",10,TRUE(),"Fuera de rango"))</f>
        <v>1</v>
      </c>
      <c r="BE718" s="9" t="n">
        <v>30</v>
      </c>
      <c r="BF718" s="10" t="str">
        <f aca="false">IF(BE718="","",IF(AND(BE718&gt;=-20,BE718&lt;=-10),"-20 a -10",IF(AND(BE718&gt;=-9.5,BE718&lt;=0.5),"-9,5 a 0,5",IF(AND(BE718&gt;=1,BE718&lt;=11),"1 a 11",IF(AND(BE718&gt;=11.5,BE718&lt;=20.5),"11,5 a 20,5",IF(BE718=21,"21",IF(AND(BE718&gt;=21.5,BE718&lt;=31.5),"21,5 a 31,5",IF(AND(BE718&gt;=32,BE718&lt;=42),"32 a 42","Fuera de rango"))))))))</f>
        <v>21,5 a 31,5</v>
      </c>
      <c r="BG718" s="11" t="n">
        <f aca="false">IF(BF718="","",IF(BF718="-20 a -10",1,IF(BF718="-9,5 a 0,5",2,IF(BF718="1 a 11",3,IF(BF718="11,5 a 20,5",4,IF(BF718="21","NORMA",IF(BF718="21,5 a 31,5",5,IF(BF718="32 a 42",6,""))))))))</f>
        <v>5</v>
      </c>
      <c r="BH718" s="9" t="n">
        <v>3</v>
      </c>
      <c r="BI718" s="10" t="str">
        <f aca="false">IF(BH718="","",IF(AND(BH718&gt;=-20,BH718&lt;=-15),"-20 a -15",IF(AND(BH718&gt;=-14.5,BH718&lt;=-9.5),"-14,5 a -9,5",IF(AND(BH718&gt;=-9,BH718&lt;=-4),"-9 a -4",IF(AND(BH718&gt;=-3.5,BH718&lt;=2.5),"-3,5 a 2,5",IF(AND(BH718&gt;=3,BH718&lt;=8),"3 a 8",IF(AND(BH718&gt;=8.5,BH718&lt;=14.5),"8,5 a 14,5",IF(BH718=15,"15",IF(AND(BH718&gt;=15.5,BH718&lt;=20.5),"15,5 a 20,5",IF(AND(BH718&gt;=21,BH718&lt;=26),"21 a 26","Fuera de rango"))))))))))</f>
        <v>3 a 8</v>
      </c>
      <c r="BJ718" s="11" t="n">
        <f aca="false">IF(BI718="","",IF(BI718="-20 a -15",1,IF(BI718="-14,5 a -9,5",2,IF(BI718="-9 a -4",3,IF(BI718="-3,5 a 2,5",4,IF(BI718="3 a 8",5,IF(BI718="8,5 a 14,5",6,IF(BI718="15","NORMA",IF(BI718="15,5 a 20,5",7,IF(BI718="21 a 26",8,IF(BI718="26,5 a 31,5",9,"")))))))))))</f>
        <v>5</v>
      </c>
      <c r="BK718" s="9" t="n">
        <v>0</v>
      </c>
      <c r="BL718" s="10" t="str">
        <f aca="false">IF(BK718="","",IF(AND(BK718&gt;=0,BK718&lt;=2),"0 - 2",IF(AND(BK718&gt;=2.5,BK718&lt;=4.5),"2,5 - 4,5",IF(AND(BK718&gt;=5,BK718&lt;=7),"5 - 7",IF(AND(BK718&gt;=7.5,BK718&lt;=9.5),"7,5 - 9,5",IF(AND(BK718&gt;=10,BK718&lt;=12),"10 - 12",IF(AND(BK718&gt;=12.5,BK718&lt;=13.5),"12,5 - 13,5",IF(BK718=14,"14",IF(AND(BK718&gt;=14.5,BK718&lt;=16.5),"14,5 - 16,5",IF(AND(BK718&gt;=17,BK718&lt;=19),"17 - 19",IF(AND(BK718&gt;=19.5,BK718&lt;=21.5),"19,5 - 21,5",IF(AND(BK718&gt;=22,BK718&lt;=24),"22 - 24",IF(AND(BK718&gt;=24.5,BK718&lt;=26.5),"24,5 - 26,5",IF(AND(BK718&gt;=27,BK718&lt;=29),"27 - 29",IF(AND(BK718&gt;=29.5,BK718&lt;=30),"29,5 - 30","Fuera de rango")))))))))))))))</f>
        <v>0 - 2</v>
      </c>
      <c r="BM718" s="11" t="n">
        <f aca="false">IF(BL718="","",IF(BL718="0 - 2",1,IF(BL718="2,5 - 4,5",2,IF(BL718="5 - 7",3,IF(BL718="7,5 - 9,5",4,IF(BL718="10 - 12",5,IF(BL718="12,5 - 13,5",6,IF(BL718="14","NORMA",IF(BL718="14,5 - 16,5",7,IF(BL718="17 - 19",8,IF(BL718="19,5 - 21,5",9,IF(BL718="22 - 24",10,IF(BL718="24,5 - 26,5",11,IF(BL718="27 - 29",12,IF(BL718="29,5 - 30",13,"")))))))))))))))</f>
        <v>1</v>
      </c>
      <c r="BN718" s="9" t="n">
        <v>16</v>
      </c>
      <c r="BO718" s="11" t="str">
        <f aca="false">IF(BN718="","",IF(AND(BN718&gt;=-20,BN718&lt;=-10),"-20 a -10",IF(AND(BN718&gt;=-9.5,BN718&lt;=0.5),"-9,5 a 0,5",IF(AND(BN718&gt;=1,BN718&lt;=11),"1 a 11",IF(AND(BN718&gt;=11.5,BN718&lt;=21.5),"11,5 a 21,5",IF(BN718=22,"22",IF(AND(BN718&gt;=22.5,BN718&lt;=32.5),"22,5 a 32,5",IF(AND(BN718&gt;=33,BN718&lt;=43),"33 a 43","Fuera de rango"))))))))</f>
        <v>11,5 a 21,5</v>
      </c>
      <c r="BP718" s="11" t="n">
        <f aca="false">IF(BO718="","",IF(BO718="-20 a -10",1,IF(BO718="-9,5 a 0,5",2,IF(BO718="1 a 11",3,IF(BO718="11,5 a 21,5",4,IF(BO718="22","NORMA",IF(BO718="22,5 a 32,5",5,IF(BO718="33 a 43",6,""))))))))</f>
        <v>4</v>
      </c>
      <c r="BQ718" s="9" t="n">
        <v>13</v>
      </c>
      <c r="BR718" s="10" t="str">
        <f aca="false">IF(BQ718="","",IF(AND(BQ718&gt;=-20,BQ718&lt;=-15),"-20 a -15",IF(AND(BQ718&gt;=-14.5,BQ718&lt;=-9.5),"-14,5 a -9,5",IF(AND(BQ718&gt;=-9,BQ718&lt;=-4),"-9 a -4",IF(AND(BQ718&gt;=-3.5,BQ718&lt;=2.5),"-3,5 a 2,5",IF(AND(BQ718&gt;=3,BQ718&lt;=8),"3 a 8",IF(AND(BQ718&gt;=8.5,BQ718&lt;=13.5),"8,5 a 13,5",IF(AND(BQ718&gt;=14,BQ718&lt;=17.5),"14 a 17,5",IF(BQ718=18,"18",IF(AND(BQ718&gt;=18.5,BQ718&lt;=23.5),"18,5 a 23,5",IF(AND(BQ718&gt;=24,BQ718&lt;=29),"24 a 29",IF(AND(BQ718&gt;=29.5,BQ718&lt;=34.5),"29,5 a 34,5",IF(AND(BQ718&gt;=35,BQ718&lt;=40),"35 a 40","Fuera de rango")))))))))))))</f>
        <v>8,5 a 13,5</v>
      </c>
      <c r="BS718" s="11" t="n">
        <f aca="false">IF(BR718="","",IF(BR718="-20 a -15",1,IF(BR718="-14,5 a -9,5",2,IF(BR718="-9 a -4",3,IF(BR718="-3,5 a 2,5",4,IF(BR718="3 a 8",5,IF(BR718="8,5 a 13,5",6,IF(BR718="14 a 17,5",7,IF(BR718="18","NORMA",IF(BR718="18,5 a 23,5",8,IF(BR718="24 a 29",9,IF(BR718="29,5 a 34,5",10,IF(BR718="35 a 40",11,"")))))))))))))</f>
        <v>6</v>
      </c>
      <c r="BT718" s="9" t="n">
        <v>0</v>
      </c>
      <c r="BU718" s="10" t="str">
        <f aca="false">IF(BT718="","",IF(AND(BT718&gt;=-20,BT718&lt;=-18),"-20 a -18",IF(AND(BT718&gt;=-17.5,BT718&lt;=-15.5),"-17,5 a -15,5",IF(AND(BT718&gt;=-15,BT718&lt;=-13),"-15 a -13",IF(AND(BT718&gt;=-12.5,BT718&lt;=-10.5),"-12,5 a -10,5",IF(AND(BT718&gt;=-10,BT718&lt;=-8),"-10 a -8",IF(AND(BT718&gt;=-7.5,BT718&lt;=-5.5),"-7,5 a -5,5",IF(AND(BT718&gt;=-5,BT718&lt;=-3),"-5 a -3",IF(AND(BT718&gt;=-2.5,BT718&lt;=-0.5),"-2,5 a -0,5",IF(BT718=0,"0",IF(AND(BT718&gt;=0.5,BT718&lt;=2.5),"0,5 a 2,5",IF(AND(BT718&gt;=3,BT718&lt;=5),"3 a 5",IF(AND(BT718&gt;=5.5,BT718&lt;=7.5),"5,5 a 7,5",IF(AND(BT718&gt;=8,BT718&lt;=10),"8 a 10",IF(AND(BT718&gt;=10.5,BT718&lt;=12.5),"10,5 a 12,5",IF(AND(BT718&gt;=13,BT718&lt;=15),"13 a 15",IF(AND(BT718&gt;=15.5,BT718&lt;=17.5),"15,5 a 17,5",IF(AND(BT718&gt;=18,BT718&lt;=20),"18 a 20","Fuera de rango"))))))))))))))))))</f>
        <v>0</v>
      </c>
      <c r="BV718" s="11" t="str">
        <f aca="false">IF(BT718="","",IF(BT718=0,"NORMA",IF(AND(BT718&gt;=-20,BT718&lt;=-18),2,IF(AND(BT718&gt;=-17.5,BT718&lt;=-15.5),2,IF(AND(BT718&gt;=-15,BT718&lt;=-13),3,IF(AND(BT718&gt;=-12.5,BT718&lt;=-10.5),4,IF(AND(BT718&gt;=-10,BT718&lt;=-8),5,IF(AND(BT718&gt;=-7.5,BT718&lt;=-5.5),6,IF(AND(BT718&gt;=-5,BT718&lt;=-3),7,IF(AND(BT718&gt;=-2.5,BT718&lt;=-0.5),8,IF(AND(BT718&gt;=0.5,BT718&lt;=2.5),9,IF(AND(BT718&gt;=3,BT718&lt;=5),10,IF(AND(BT718&gt;=5.5,BT718&lt;=7.5),11,IF(AND(BT718&gt;=8,BT718&lt;=10),12,IF(AND(BT718&gt;=10.5,BT718&lt;=12.5),13,IF(AND(BT718&gt;=13,BT718&lt;=15),14,IF(AND(BT718&gt;=15.5,BT718&lt;=17.5),15,IF(AND(BT718&gt;=18,BT718&lt;=20),16,"Fuera de rango"))))))))))))))))))</f>
        <v>NORMA</v>
      </c>
      <c r="BW718" s="9" t="n">
        <v>-3.25</v>
      </c>
      <c r="BX718" s="10" t="n">
        <f aca="false">18.5- (0.3*H718)</f>
        <v>7.4</v>
      </c>
      <c r="BY718" s="10" t="n">
        <f aca="false">(BW718)-(BX718)</f>
        <v>-10.65</v>
      </c>
      <c r="BZ718" s="10" t="str">
        <f aca="false">IF(BY718="","",IF(BY718&lt;-27.5,"De -30 a -28",IF(BY718&lt;-25,"De -27,5 a -25,5",IF(BY718&lt;-22.5,"De -25 a -23",IF(BY718&lt;-20,"De -22,5 a -20,5",IF(BY718&lt;-17.5,"De -20 a -18",IF(BY718&lt;-15,"De -17,5 a -15,5",IF(BY718&lt;-12.5,"De -15 a -13",IF(BY718&lt;-10,"De -12,5 a -10,5",IF(BY718&lt;-7.5,"De -10 a -8",IF(BY718&lt;-5,"De -7,5 a -5,5",IF(BY718&lt;-2.5,"De -5 a -3",IF(BY718&lt;0,"De -2,5 a -0,5",IF(BY718&lt;2.5,"De 0 a 2",IF(BY718&lt;5,"De 2,5 a 4,5",IF(BY718&lt;7.5,"De 5 a 7",IF(BY718&lt;10,"De 7,5 a 9,5",IF(BY718&lt;12.5,"De 10 a 12",IF(BY718&lt;15,"De 12,5 a 14,5",IF(BY718&lt;17.5,"De 15 a 17",IF(BY718&lt;20,"De 17,5 a 19,5",IF(BY718&lt;22.5,"De 20 a 22",IF(BY718&lt;25,"De 22,5 a 24,5",IF(BY718&lt;27.5,"De 25 a 27","De 27,5 a 30"))))))))))))))))))))))))</f>
        <v>De -12,5 a -10,5</v>
      </c>
      <c r="CA718" s="12" t="n">
        <f aca="false">IF(BY718="","",IF(BY718&lt;=-28,1,IF(BY718&lt;=-25.5,2,IF(BY718&lt;=-23,3,IF(BY718&lt;=-20.5,4,IF(BY718&lt;=-18,5,IF(BY718&lt;=-15.5,6,IF(BY718&lt;=-13,7,IF(BY718&lt;=-10.5,8,IF(BY718&lt;=-8,9,IF(BY718&lt;=-5.5,10,IF(BY718&lt;=-3,11,IF(BY718&lt;=-0.5,12,IF(BY718&lt;=2,13,IF(BY718&lt;=4.5,14,IF(BY718&lt;=7,15,IF(BY718&lt;=9.5,16,IF(BY718&lt;=12,17,IF(BY718&lt;=14.5,18,IF(BY718&lt;=17,19,IF(BY718&lt;=19.5,20,IF(BY718&lt;=22,21,IF(BY718&lt;=24.5,22,IF(BY718&lt;=27,23,IF(BY718&lt;=30,24,"Fuera de rango")))))))))))))))))))))))))</f>
        <v>8</v>
      </c>
      <c r="CB718" s="9" t="n">
        <v>-3.75</v>
      </c>
      <c r="CC718" s="10" t="n">
        <f aca="false">18.5- (0.3*H718)</f>
        <v>7.4</v>
      </c>
      <c r="CD718" s="10" t="n">
        <f aca="false">(CB718)-(CC718)</f>
        <v>-11.15</v>
      </c>
      <c r="CE718" s="10" t="str">
        <f aca="false">IF(CD718="","",IF(CD718&lt;-27.5,"De -30 a -28",IF(CD718&lt;-25,"De -27,5 a -25,5",IF(CD718&lt;-22.5,"De -25 a -23",IF(CD718&lt;-20,"De -22,5 a -20,5",IF(CD718&lt;-17.5,"De -20 a -18",IF(CD718&lt;-15,"De -17,5 a -15,5",IF(CD718&lt;-12.5,"De -15 a -13",IF(CD718&lt;-10,"De -12,5 a -10,5",IF(CD718&lt;-7.5,"De -10 a -8",IF(CD718&lt;-5,"De -7,5 a -5,5",IF(CD718&lt;-2.5,"De -5 a -3",IF(CD718&lt;0,"De -2,5 a -0,5",IF(CD718&lt;=2,"De 0 a 2",IF(CD718&lt;=4.5,"De 2,5 a 4,5",IF(CD718&lt;=7,"De 5 a 7",IF(CD718&lt;=9.5,"De 7,5 a 9,5",IF(CD718&lt;=12,"De 10 a 12",IF(CD718&lt;=14.5,"De 12,5 a 14,5",IF(CD718&lt;=17,"De 15 a 17",IF(CD718&lt;=19.5,"De 17,5 a 19,5",IF(CD718&lt;=22,"De 20 a 22",IF(CD718&lt;=24.5,"De 22,5 a 24,5",IF(CD718&lt;=27,"De 25 a 27","De 27,5 a 30"))))))))))))))))))))))))</f>
        <v>De -12,5 a -10,5</v>
      </c>
      <c r="CF718" s="12" t="n">
        <f aca="false">IF(CD718="","",IF(CD718&lt;-27.5,1,IF(CD718&lt;-25,2,IF(CD718&lt;-22.5,3,IF(CD718&lt;-20,4,IF(CD718&lt;-17.5,5,IF(CD718&lt;-15,6,IF(CD718&lt;-12.5,7,IF(CD718&lt;-10,8,IF(CD718&lt;-7.5,9,IF(CD718&lt;-5,10,IF(CD718&lt;-2.5,11,IF(CD718&lt;0,12,IF(CD718&lt;2.5,13,IF(CD718&lt;5,14,IF(CD718&lt;7.5,15,IF(CD718&lt;10,16,IF(CD718&lt;12.5,17,IF(CD718&lt;15,18,IF(CD718&lt;17.5,19,IF(CD718&lt;20,20,IF(CD718&lt;22.5,21,IF(CD718&lt;25,22,IF(CD718&lt;27.5,23,24))))))))))))))))))))))))</f>
        <v>8</v>
      </c>
      <c r="CG718" s="9" t="n">
        <v>-1</v>
      </c>
      <c r="CH718" s="10" t="str">
        <f aca="false">IF(CG718="","",IF(AND(CG718&gt;=-10,CG718&lt;=-9.5),"-10 a -9,5",IF(AND(CG718&gt;-9.5,CG718&lt;=-8.5),"-9 a -8,5",IF(AND(CG718&gt;-8.5,CG718&lt;=-7.5),"-8 a -7,5",IF(AND(CG718&gt;-7.5,CG718&lt;=-6.5),"-7 a -6,5",IF(AND(CG718&gt;-6.5,CG718&lt;=-5.5),"-6 a -5,5",IF(AND(CG718&gt;-5.5,CG718&lt;=-4.5),"-5 a -4,5",IF(AND(CG718&gt;-4.5,CG718&lt;=-3.5),"-4 a -3,5",IF(AND(CG718&gt;-3.5,CG718&lt;=-2.5),"-3 a -2,5",IF(CG718=-2.25,"-2,25",IF(AND(CG718&gt;-2.5,CG718&lt;=-1.5),"-2 a -1,5",IF(AND(CG718&gt;-1.5,CG718&lt;=-0.5),"-1 a -0,5",IF(AND(CG718&gt;-0.5,CG718&lt;=0.5),"0 a 0,5",IF(AND(CG718&gt;0.5,CG718&lt;=1.5),"1 a 1,5",IF(AND(CG718&gt;1.5,CG718&lt;=2.5),"2 a 2,5",IF(AND(CG718&gt;2.5,CG718&lt;=3.5),"3 a 3,5",IF(AND(CG718&gt;3.5,CG718&lt;=4.5),"4 a 4,5",IF(AND(CG718&gt;4.5,CG718&lt;=5.5),"5 a 5,5",IF(AND(CG718&gt;5.5,CG718&lt;=6.5),"6 a 6,5",IF(AND(CG718&gt;6.5,CG718&lt;=7.5),"7 a 7,5",IF(AND(CG718&gt;7.5,CG718&lt;=8.5),"8 a 8,5",IF(AND(CG718&gt;8.5,CG718&lt;=9.5),"9 a 9,5",IF(CG718&gt;=10,"10","Fuera de rango")))))))))))))))))))))))</f>
        <v>-1 a -0,5</v>
      </c>
      <c r="CI718" s="11" t="n">
        <f aca="false">IF(CG718="","",IF(CG718=-2.25,"NORMA",IF(CG718&lt;=-9.5,1,IF(CG718&lt;=-8.5,2,IF(CG718&lt;=-7.5,3,IF(CG718&lt;=-6.5,4,IF(CG718&lt;=-5.5,5,IF(CG718&lt;=-4.5,6,IF(CG718&lt;=-3.5,7,IF(CG718&lt;=-2.5,8,IF(CG718&lt;=-1.5,9,IF(CG718&lt;=-0.5,10,IF(CG718&lt;=0.5,11,IF(CG718&lt;=1.5,12,IF(CG718&lt;=2.5,13,IF(CG718&lt;=3.5,14,IF(CG718&lt;=4.5,15,IF(CG718&lt;=5.5,16,IF(CG718&lt;=6.5,17,IF(CG718&lt;=7.5,18,IF(CG718&lt;=8.5,19,IF(CG718&lt;=9.5,20,IF(CG718=10,21,"Fuera de rango")))))))))))))))))))))))</f>
        <v>10</v>
      </c>
      <c r="CJ718" s="9" t="n">
        <v>3</v>
      </c>
      <c r="CK718" s="10" t="str">
        <f aca="false">IF(CJ718="","",IF(AND(CJ718&gt;=-6,CJ718&lt;=-5.5),"-6 a -5,5",IF(AND(CJ718&gt;-5.5,CJ718&lt;=-4.5),"-5 a -4,5",IF(AND(CJ718&gt;-4.5,CJ718&lt;=-3.5),"-4 a -3,5",IF(AND(CJ718&gt;-3.5,CJ718&lt;=-2.5),"-3 a -2,5",IF(AND(CJ718&gt;-2.5,CJ718&lt;=-1.5),"-2 a -1,5",IF(AND(CJ718&gt;-1.5,CJ718&lt;=-0.5),"-1 a -0,5",IF(AND(CJ718&gt;-0.5,CJ718&lt;=0.5),"0 a 0,5",IF(AND(CJ718&gt;0.5,CJ718&lt;=1.5),"1 a 1,5",IF(AND(CJ718&gt;1.5,CJ718&lt;2.5),"2",IF(AND(CJ718&gt;=2.5,CJ718&lt;=3),"2,5 a 3",IF(AND(CJ718&gt;3,CJ718&lt;=4),"3,5 a 4",IF(AND(CJ718&gt;4,CJ718&lt;=5),"4,5 a 5",IF(AND(CJ718&gt;5,CJ718&lt;=6),"5,5 a 6",IF(AND(CJ718&gt;6,CJ718&lt;=7),"6,5 a 7",IF(AND(CJ718&gt;7,CJ718&lt;=8),"7,5 a 8",IF(AND(CJ718&gt;8,CJ718&lt;=9.5),"8,5 a 9,5",IF(CJ718=10,"10","Fuera de rango"))))))))))))))))))</f>
        <v>2,5 a 3</v>
      </c>
      <c r="CL718" s="11" t="n">
        <f aca="false">IF(CK718="","",IF(OR(CK718="-6 a -5,5",CK718="-6 - -5,5"),1,IF(OR(CK718="-5 a -4,5",CK718="-5 - -4,5"),2,IF(OR(CK718="-4 a -3,5",CK718="-4 - -3,5"),3,IF(OR(CK718="-3 a -2,5",CK718="-3 - -2,5"),4,IF(OR(CK718="-2 a -1,5",CK718="-2 - -1,5"),5,IF(OR(CK718="-1 a -0,5",CK718="-1 - -0,5"),6,IF(OR(CK718="0 a 0,5",CK718="0 - 0,5"),7,IF(OR(CK718="1 a 1,5",CK718="1 - 1,5"),8,IF(CK718="2","NORMA",IF(OR(CK718="2,5 a 3",CK718="2,5 - 3"),9,IF(OR(CK718="3,5 a 4",CK718="3,5 - 4"),10,IF(OR(CK718="4,5 a 5",CK718="4,5 - 5"),11,IF(OR(CK718="5,5 a 6",CK718="5,5 - 6"),12,IF(OR(CK718="6,5 a 7",CK718="6,5 - 7"),13,IF(OR(CK718="7,5 a 8",CK718="7,5 - 8"),14,IF(OR(CK718="8,5 a 9",CK718="8,5 - 9,5",CK718="9 a 9,5"),15,IF(CK718="10",15,IF(OR(CK718="0,5 a 1",CK718="0,5 - 1"),7,"Fuera de rango")))))))))))))))))))</f>
        <v>9</v>
      </c>
      <c r="CO718" s="10" t="str">
        <f aca="false">IF(CM718&gt;0,"EME"," ")</f>
        <v> </v>
      </c>
      <c r="CQ718" s="10" t="str">
        <f aca="false">IF(CP718&gt;0,"0", " ")</f>
        <v> </v>
      </c>
      <c r="CR718" s="10" t="str">
        <f aca="false">IF(CP718&gt;0,"EME"," ")</f>
        <v> </v>
      </c>
      <c r="CS718" s="9" t="n">
        <v>0</v>
      </c>
      <c r="CV718" s="9" t="n">
        <v>0</v>
      </c>
      <c r="CY718" s="9" t="n">
        <v>-0.75</v>
      </c>
      <c r="DB718" s="9" t="n">
        <v>-1</v>
      </c>
      <c r="DC718" s="11" t="str">
        <f aca="false">IF(DB718&lt;0,"2"," ")</f>
        <v>2</v>
      </c>
      <c r="DD718" s="11" t="str">
        <f aca="false">IF(DB718&lt;0,"MIO"," ")</f>
        <v>MIO</v>
      </c>
      <c r="DE718" s="9" t="n">
        <v>-1.5</v>
      </c>
      <c r="DF718" s="10" t="str">
        <f aca="false">IF(DE718&lt;0,"3"," ")</f>
        <v>3</v>
      </c>
      <c r="DG718" s="10" t="str">
        <f aca="false">IF(DE718&lt;0,"AST"," ")</f>
        <v>AST</v>
      </c>
      <c r="DH718" s="9" t="n">
        <v>-0.75</v>
      </c>
      <c r="DI718" s="10" t="str">
        <f aca="false">IF(DH718&lt;0,"3"," ")</f>
        <v>3</v>
      </c>
      <c r="DJ718" s="10" t="str">
        <f aca="false">IF(DH718&lt;0,"AST"," ")</f>
        <v>AST</v>
      </c>
      <c r="DK718" s="9" t="n">
        <v>0</v>
      </c>
      <c r="DL718" s="10" t="str">
        <f aca="false">IF(DK718&gt;0,"4"," ")</f>
        <v> </v>
      </c>
      <c r="DM718" s="10" t="str">
        <f aca="false">IF(DK718&gt;0,"PRE"," ")</f>
        <v> </v>
      </c>
      <c r="DN718" s="9" t="n">
        <v>0</v>
      </c>
      <c r="DO718" s="10" t="str">
        <f aca="false">IF(DN718&gt;0,"4"," ")</f>
        <v> </v>
      </c>
      <c r="DP718" s="10" t="str">
        <f aca="false">IF(DN718&gt;0,"PRE"," ")</f>
        <v> </v>
      </c>
      <c r="DS718" s="12" t="str">
        <f aca="false">CONCATENATE(CO718,CU718,DA718,DG718,DM718)</f>
        <v> AST </v>
      </c>
      <c r="DT718" s="10" t="e">
        <f aca="false" t="array" ref="DT718">_xlfn.IFS(DS718="EME    ","0", DS718=" HIP   ","1", DS718="  MIO  ","2", DS718="   AST ","3", DS718="    PRE","4", DS718="EME   PRE","5", DS718=" HIP  PRE","6", DS718=" HIP AST ","7", DS718="  MIO PRE","8", DS718="  MIOAST ","9", DS718="   ASTPRE","10",DS718=" HIP ASTPRE","11", DS718="  MIOASTPRE","12", DS718="     ","0")</f>
        <v>#N/A</v>
      </c>
      <c r="DV718" s="1" t="e">
        <f aca="false" t="array" ref="DV718">_xlfn.IFS(DU718="SI","2", DU718="NO","1")</f>
        <v>#N/A</v>
      </c>
      <c r="DX718" s="11" t="str">
        <f aca="false">IF(DW718=0,"1","2")</f>
        <v>1</v>
      </c>
      <c r="DY718" s="11" t="str">
        <f aca="false" t="array" ref="DY718">_xlfn.IFS(DW718=0,"0", DW718=0.25, "1", DW718=0.5,"2", DW718=0.75,"3", DW718=1,"4",DW718=1.25,"5", DW718=1.5,"6", DW718=1.75,"7", DW718=2,"8")</f>
        <v>0</v>
      </c>
      <c r="EA718" s="11" t="str">
        <f aca="false">IF(DZ718=0,"1","2")</f>
        <v>1</v>
      </c>
      <c r="EB718" s="11" t="str">
        <f aca="false" t="array" ref="EB718">_xlfn.IFS(DZ718=0,"0", DZ718=0.25, "1", DZ718=0.5,"2", DZ718=0.75,"3", DZ718=1,"4",DZ718=1.25,"5", DZ718=1.5,"6", DZ718=1.75,"7", DZ718=2,"8")</f>
        <v>0</v>
      </c>
      <c r="ED718" s="10" t="str">
        <f aca="false">IF(EC718=0,"1","2")</f>
        <v>1</v>
      </c>
      <c r="EE718" s="11" t="str">
        <f aca="false" t="array" ref="EE718">_xlfn.IFS(EC718=0,"0", EC718=-0.25, "1", EC718=-0.5,"2", EC718=-0.75,"3", EC718=-1,"4",EC718=-1.25,"5", EC718=-1.5,"6", EC718=-1.75,"7", EC718=-2,"8", EC718=-2.25,"9",EC718=-2.5,"10", EC718=-2.75,"11", EC718=-3,"12", EC718=-3.25,"13", EC718=-3.5,"14", EC718=-3.75,"15",EC718=-4,"16")</f>
        <v>0</v>
      </c>
      <c r="EG718" s="10" t="str">
        <f aca="false">IF(EF718=0,"1","2")</f>
        <v>1</v>
      </c>
      <c r="EH718" s="11" t="str">
        <f aca="false" t="array" ref="EH718">_xlfn.IFS(EF718=0,"0", EF718=-0.25, "1", EF718=-0.5,"2", EF718=-0.75,"3", EF718=-1,"4",EF718=-1.25,"5", EF718=-1.5,"6", EF718=-1.75,"7", EF718=-2,"8", EF718=-2.25,"9",EF718=-2.5,"10", EF718=-2.75,"11", EF718=-3,"12", EF718=-3.25,"13", EF718=-3.5,"14", EF718=-3.75,"15",EF718=-4,"16")</f>
        <v>0</v>
      </c>
      <c r="EJ718" s="11" t="str">
        <f aca="false">IF(EI718=0,"1","2")</f>
        <v>1</v>
      </c>
      <c r="EK718" s="11" t="str">
        <f aca="false" t="array" ref="EK718">_xlfn.IFS(EI718=0,"0", EI718=-0.25, "1", EI718=-0.5,"2", EI718=-0.75,"3", EI718=-1,"4",EI718=-1.25,"5", EI718=-1.5,"6", EI718=-1.75,"7", EI718=-2,"8", EI718=-2.25,"9", EI718=-2.25,"9",EI718=-2.5,"10", EI718=-2.75,"11", EI718=-3,"12", EI718=-3.25,"13", EI718=-3.5,"14", EI718=-3.75,"15",EI718=-4,"16", EI718=0.25, "17", EI718=0.5, "18")</f>
        <v>0</v>
      </c>
      <c r="EM718" s="11" t="str">
        <f aca="false">IF(EL718=0,"1","2")</f>
        <v>1</v>
      </c>
      <c r="EN718" s="11" t="str">
        <f aca="false" t="array" ref="EN718">_xlfn.IFS(EL718=0.25,"17",EL718=0.5,"18", EL718=0,"0", EL718=-0.25, "1", EL718=-0.5,"2", EL718=-0.75,"3", EL718=-1,"4",EL718=-1.25,"5", EL718=-1.5,"6", EL718=-1.75,"7", EL718=-2,"8",EL718= -2.25,"9",EL718=-2.5,"10",EL718= -2.75,"11",EL718= -3,"12",EL718= -3.25,"13",EL718= -3.5,"14",EL718= -3.75,"15",EL718=-4,"16")</f>
        <v>0</v>
      </c>
      <c r="EP718" s="11" t="str">
        <f aca="false">IF(EO718=0,"1","2")</f>
        <v>1</v>
      </c>
      <c r="EQ718" s="11" t="str">
        <f aca="false" t="array" ref="EQ718">_xlfn.IFS(EO718=0,"0", EO718=0.25, "1", EO718=0.5,"2", EO718=0.75,"3", EO718=1,"4",EO718=1.25,"5", EO718=1.5,"6", EO718=1.75,"7", EO718=2,"8", EO718=2.25,"9", EO718=2.25,"9",EO718=2.5,"10", EO718=2.75,"11", EO718=3,"12", EO718=3.25,"13", EO718=3.5,"14", EO718=3.75,"15",EO718=4,"16", EO718=-0.25, "17", bq=-0.5, "18")</f>
        <v>0</v>
      </c>
      <c r="ES718" s="11" t="str">
        <f aca="false">IF(ER718=0,"1","2")</f>
        <v>1</v>
      </c>
      <c r="ET718" s="11" t="str">
        <f aca="false" t="array" ref="ET718">_xlfn.IFS(ER718=0,"0", ER718=0.25, "1", ER718=0.5,"2", ER718=0.75,"3", ER718=1,"4",ER718=1.25,"5", ER718=1.5,"6", ER718=1.75,"7", ER718=2,"8", ER718=2.25,"9", ER718=2.25,"9",ER718=2.5,"10", ER718=2.75,"11", ER718=3,"12", ER718=3.25,"13", ER718=3.5,"14", ER718=3.75,"15",ER718=4,"16", ER718=-0.25, "17", bq=-0.5, "18")</f>
        <v>0</v>
      </c>
      <c r="EV718" s="14" t="e">
        <f aca="false">VLOOKUP(EU718,LEYENDA!$G$2:$H$8,2,TRUE())</f>
        <v>#N/A</v>
      </c>
      <c r="EW718" s="14" t="e">
        <f aca="false" t="array" ref="EW718">_xlfn.IFS(EV718="0-5","1", EV718="6-12","2", EV718="13-18","3", EV718="19-24","4", EV718="25-36","5", EV718="37-48","6", EV718="49-60","7")</f>
        <v>#N/A</v>
      </c>
    </row>
    <row r="719" customFormat="false" ht="13.5" hidden="false" customHeight="false" outlineLevel="0" collapsed="false">
      <c r="A719" s="1" t="n">
        <v>287</v>
      </c>
      <c r="B719" s="2" t="n">
        <v>1</v>
      </c>
      <c r="C719" s="33" t="n">
        <v>45789</v>
      </c>
      <c r="E719" s="5" t="str">
        <f aca="false">VLOOKUP(A719,'286'!$A$3:$J$6279,10,FALSE())</f>
        <v>VARGAS GAZA, ARISTÓTELES</v>
      </c>
      <c r="F719" s="4" t="str">
        <f aca="false">VLOOKUP(A719,'286'!$A$3:$I$1768,3,FALSE())</f>
        <v>VARGAA</v>
      </c>
      <c r="G719" s="6" t="n">
        <f aca="false">VLOOKUP(A719,'286'!$A$3:$I$1768,4,FALSE())</f>
        <v>29548</v>
      </c>
      <c r="H719" s="7" t="n">
        <f aca="false">YEAR(C719)-YEAR(G719)</f>
        <v>45</v>
      </c>
      <c r="I719" s="1" t="str">
        <f aca="false">VLOOKUP(H719,LEYENDA!$C$2:$D$6,2,TRUE())</f>
        <v>41-60</v>
      </c>
      <c r="J719" s="5" t="str">
        <f aca="false">VLOOKUP(A719,'286'!$A$3:$I$1768,7,FALSE())</f>
        <v>H</v>
      </c>
      <c r="K719" s="8" t="n">
        <f aca="false">VLOOKUP(A719,'286'!$A$3:$I$1768,2,FALSE())</f>
        <v>0</v>
      </c>
      <c r="L719" s="4" t="str">
        <f aca="false">VLOOKUP(A719,'286'!$A$3:$I$1768,8,FALSE())</f>
        <v>D</v>
      </c>
      <c r="M719" s="4" t="str">
        <f aca="false">VLOOKUP(A719,'286'!$A$3:$I$1768,9,FALSE())</f>
        <v>D</v>
      </c>
      <c r="N719" s="8" t="str">
        <f aca="false">IF(R719=O719, "MISMA","CONTRARIA")</f>
        <v>MISMA</v>
      </c>
      <c r="O719" s="8" t="str">
        <f aca="false" t="array" ref="O719">_xlfn.IFS(L719="D","1", L719="I","2")</f>
        <v>1</v>
      </c>
      <c r="P719" s="8" t="e">
        <f aca="false" t="array" ref="P719">_xlfn.IFS(K719="OD","1", K719="OI","2")</f>
        <v>#N/A</v>
      </c>
      <c r="Q719" s="1" t="str">
        <f aca="false" t="array" ref="Q719">_xlfn.IFS(J719="M","1", J719="H","2")</f>
        <v>2</v>
      </c>
      <c r="R719" s="8" t="str">
        <f aca="false" t="array" ref="R719">_xlfn.IFS(M719="D","1", M719="I","2")</f>
        <v>1</v>
      </c>
      <c r="S719" s="1" t="str">
        <f aca="false" t="array" ref="S719">_xlfn.IFS(N719="CONTRARIA", "1",N719= "MISMA","2")</f>
        <v>2</v>
      </c>
      <c r="T719" s="1" t="str">
        <f aca="false" t="array" ref="T719">_xlfn.IFS(I719="0-12","1", I719="13-24","2", I719="25-40","3", I719="41-60","4", I719="61-100","5")</f>
        <v>4</v>
      </c>
      <c r="U719" s="9" t="n">
        <v>1</v>
      </c>
      <c r="V719" s="10" t="str">
        <f aca="false">IF(U719="","",IF(AND(U719&gt;=-9,U719&lt;=-6.5),"-9 a -6,5",IF(AND(U719&gt;=-6,U719&lt;=-3.5),"-6 a -3,5",IF(AND(U719&gt;=-3,U719&lt;=-1),"-3 a -1",IF(U719=-0.5,"-0,5",IF(AND(U719&gt;=0,U719&lt;=2.5),"0 a 2,5",IF(AND(U719&gt;=3,U719&lt;=5.5),"3 a 5,5",IF(AND(U719&gt;=6,U719&lt;=8.5),"6 a 8,5",IF(AND(U719&gt;=9,U719&lt;=20),"9 a 20","Fuera de rango")))))))))</f>
        <v>0 a 2,5</v>
      </c>
      <c r="W719" s="11" t="n">
        <f aca="false">IF(V719="","",IF(V719="-9 a -6,5",2,IF(V719="-6 a -3,5",3,IF(V719="-3 a -1",4,IF(V719="-0,5","NORMA",IF(V719="0 a 2,5",5,IF(V719="3 a 5,5",6,IF(V719="6 a 8,5",7,IF(V719="9 a 20",8,"Fuera de rango")))))))))</f>
        <v>5</v>
      </c>
      <c r="X719" s="9" t="n">
        <v>0</v>
      </c>
      <c r="Y719" s="11" t="str">
        <f aca="false">IF(X719="","",IF(AND(X719&gt;=0,X719&lt;=4),"0 a 4",IF(AND(X719&gt;=4.5,X719&lt;=8.5),"4,5 a 8,5",IF(X719=9,"9",IF(AND(X719&gt;=9.5,X719&lt;=13),"9,5 a 13",IF(AND(X719&gt;=13.5,X719&lt;=20),"13,5 a 20",IF(AND(X719&gt;=20.5,X719&lt;=35),"20,5 a 35","Fuera de rango")))))))</f>
        <v>0 a 4</v>
      </c>
      <c r="Z719" s="11" t="n">
        <f aca="false">IF(Y719="","",IF(Y719="0 a 4",1,IF(Y719="4,5 a 8,5",2,IF(Y719="9","NORMA",IF(Y719="9,5 a 13",3,IF(Y719="13,5 a 20",4,IF(Y719="20,5 a 35",5,"Fuera de rango")))))))</f>
        <v>1</v>
      </c>
      <c r="AA719" s="9" t="n">
        <v>22</v>
      </c>
      <c r="AB719" s="10" t="str">
        <f aca="false">IF(AA719="","",IF(AND(AA719&gt;=0,AA719&lt;=9),"0 a 9",IF(AND(AA719&gt;=9.5,AA719&lt;=18.5),"9,5 a 18,5",IF(AA719=19,"19",IF(AND(AA719&gt;=19.5,AA719&lt;=28),"19,5 a 28",IF(AND(AA719&gt;=28.5,AA719&lt;=40),"28,5 a 40","Fuera de rango"))))))</f>
        <v>19,5 a 28</v>
      </c>
      <c r="AC719" s="11" t="n">
        <f aca="false" t="array" ref="AC719">_xlfn.IFS(AB719="","",AB719="0 a 9",1,AB719="9,5 a 18,5",2,AB719="19","NORMA",AB719="19,5 a 28",3,AB719="28,5 a 40",4,TRUE(),"Fuera de rango")</f>
        <v>3</v>
      </c>
      <c r="AD719" s="9" t="n">
        <v>17</v>
      </c>
      <c r="AE719" s="10" t="str">
        <f aca="false">IF(AD719="","",IF(AND(AD719&gt;=-10,AD719&lt;=0),"De -10 a 0",IF(AND(AD719&gt;=0.5,AD719&lt;=9.5),"0,5 a 9,5",IF(AD719=10,"10",IF(AND(AD719&gt;=10.5,AD719&lt;=20),"10,5 a 20",IF(AND(AD719&gt;=20.5,AD719&lt;=40),"20,5 a 40","Fuera de rango"))))))</f>
        <v>10,5 a 20</v>
      </c>
      <c r="AF719" s="12" t="n">
        <f aca="false">IF(AD719="","",IF(AND(AD719&gt;=-10,AD719&lt;=0),1,IF(AND(AD719&gt;=0.5,AD719&lt;=9.5),2,IF(AD719=10,"NORMA",IF(AND(AD719&gt;=10.5,AD719&lt;=20),3,IF(AND(AD719&gt;=20.5,AD719&lt;=40),4,""))))))</f>
        <v>3</v>
      </c>
      <c r="AG719" s="9" t="n">
        <v>7</v>
      </c>
      <c r="AH719" s="10" t="str">
        <f aca="false">IF(AG719="","",IF(AND(AG719&gt;=0,AG719&lt;=4),"0 a 4",IF(AND(AG719&gt;=4.5,AG719&lt;=8.5),"4,5 a 8,5",IF(AG719=9,"9",IF(AND(AG719&gt;=9.5,AG719&lt;=13),"9,5 a 13",IF(AND(AG719&gt;=13.5,AG719&lt;=25),"13,5 a 25","Fuera de rango"))))))</f>
        <v>4,5 a 8,5</v>
      </c>
      <c r="AI719" s="10" t="n">
        <f aca="false">IF(AH719="","",IF(AH719="0 a 4",1,IF(AH719="4,5 a 8,5",2,IF(AH719="9","NORMA",IF(AH719="9,5 a 13",3,IF(AH719="13,5 a 25",4,""))))))</f>
        <v>2</v>
      </c>
      <c r="AJ719" s="9" t="n">
        <v>2</v>
      </c>
      <c r="AK719" s="10" t="str">
        <f aca="false">IF(AJ719="","",IF(AND(AJ719&gt;=-15,AJ719&lt;=-10.5),"-15 a -10,5",IF(AND(AJ719&gt;=-10,AJ719&lt;=-4),"-10 a -4",IF(AND(AJ719&gt;=-4.5,AJ719&lt;=0),"-4,5 a 0",IF(AND(AJ719&gt;=0.5,AJ719&lt;=4.5),"0,5 a 4,5",IF(AJ719=5,"5",IF(AND(AJ719&gt;=5.5,AJ719&lt;=10),"5,5 a 10",IF(AND(AJ719&gt;=10.5,AJ719&lt;=20),"10,5 a 20","Fuera de rango"))))))))</f>
        <v>0,5 a 4,5</v>
      </c>
      <c r="AL719" s="11" t="n">
        <f aca="false">IF(AK719="","",IF(AK719="-15 a -10,5",1,IF(AK719="-10 a -4",2,IF(AK719="-4,5 a 0",3,IF(AK719="0,5 a 4,5",4,IF(AK719="5","NORMA",IF(AK719="5,5 a 10",5,IF(AK719="10,5 a 20",6,"Error"))))))))</f>
        <v>4</v>
      </c>
      <c r="AM719" s="9" t="n">
        <v>0</v>
      </c>
      <c r="AN719" s="10" t="str">
        <f aca="false">IF(AM719="","",IF(AND(AM719&gt;=-7.5,AM719&lt;=-5.5),"-7,5 a -5,5",IF(AND(AM719&gt;=-5,AM719&lt;=-3),"-5 a -3",IF(AND(AM719&gt;=-2.5,AM719&lt;=-0.5),"-2,5 a -0,5",IF(AM719=0,"0,00",IF(AND(AM719&gt;=0.5,AM719&lt;=2.5),"0,5 a 2,5",IF(AND(AM719&gt;=3,AM719&lt;=5),"3 a 5",IF(AND(AM719&gt;=5.5,AM719&lt;=7.5),"5,5 a 7,5",IF(AND(AM719&gt;=8,AM719&lt;=10),"8 a 10","Fuera de rango")))))))))</f>
        <v>0,00</v>
      </c>
      <c r="AO719" s="11" t="str">
        <f aca="false">IF(AN719="","",IF(AN719="-7,5 a -5,5",1,IF(AN719="-5 a -3",2,IF(AN719="-2,5 a -0,5",3,IF(AN719="0,00","NORMA",IF(AN719="0,5 a 2,5",4,IF(AN719="3 a 5",5,IF(AN719="5,5 a 7,5",6,IF(AN719="8 a 10",7,"Error")))))))))</f>
        <v>NORMA</v>
      </c>
      <c r="AP719" s="9" t="n">
        <v>4</v>
      </c>
      <c r="AQ719" s="10" t="str">
        <f aca="false">IF(AP719="","",IF(AND(AP719&gt;=-20,AP719&lt;=-9.5),"-20 a -9,5",IF(AND(AP719&gt;=-9,AP719&lt;=-6.5),"-9 a -6,5",IF(AP719=-6,"-6",IF(AND(AP719&gt;=-5.5,AP719&lt;=-3),"-5,5 a -3",IF(AND(AP719&gt;=-2.5,AP719&lt;=0),"-2,5 a 0",IF(AND(AP719&gt;=0.5,AP719&lt;=3),"0,5 a 3",IF(AND(AP719&gt;=3.5,AP719&lt;=6),"3,5 a 6",IF(AND(AP719&gt;=6.5,AP719&lt;=9),"6,5 a 9",IF(AND(AP719&gt;=9.5,AP719&lt;=20),"9,5 a 20","Fuera de rango"))))))))))</f>
        <v>3,5 a 6</v>
      </c>
      <c r="AR719" s="11" t="n">
        <f aca="false">IF(AQ719="","",IF(AQ719="-20 a -9,5",1,IF(AQ719="-9 a -6,5",2,IF(AQ719="-6","NORMA",IF(AQ719="-5,5 a -3",3,IF(AQ719="-2,5 a 0",4,IF(AQ719="0,5 a 3",5,IF(AQ719="3,5 a 6",6,IF(AQ719="6,5 a 9",7,IF(AQ719="9,5 a 20",8,""))))))))))</f>
        <v>6</v>
      </c>
      <c r="AS719" s="9" t="n">
        <v>4</v>
      </c>
      <c r="AT719" s="10" t="str">
        <f aca="false">IF(AS719="","",IF(AND(AS719&gt;=-16,AS719&lt;=-14),"-16 a -14",IF(AND(AS719&gt;=-13.5,AS719&lt;=-11.5),"-13,5 a -11,5",IF(AND(AS719&gt;=-11,AS719&lt;=-9),"-11 a -9",IF(AND(AS719&gt;=-8.5,AS719&lt;=-6.5),"-8,5 a -6,5",IF(AND(AS719&gt;=-6,AS719&lt;=-4),"-6 a -4",IF(AND(AS719&gt;=-3.5,AS719&lt;=-1.5),"-3,5 a -1,5",IF(AND(AS719&gt;=-1,AS719&lt;=1),"-1 a 1",IF(AND(AS719&gt;=1.5,AS719&lt;=3.5),"1,5 a 3,5",IF(AND(AS719&gt;=4,AS719&lt;=6),"4 a 6",IF(AND(AS719&gt;=6.5,AS719&lt;=8.5),"6,5 a 8,5",IF(AND(AS719&gt;=9,AS719&lt;=11),"9 a 11",IF(AND(AS719&gt;=11.5,AS719&lt;=13.5),"11,5 a 13,5",IF(AND(AS719&gt;=14,AS719&lt;=16),"14 a 16",IF(AND(AS719&gt;=16.5,AS719&lt;=18.5),"16,5 a 18,5",IF(AND(AS719&gt;=19,AS719&lt;=21),"19 a 21","Fuera de rango"))))))))))))))))</f>
        <v>4 a 6</v>
      </c>
      <c r="AU719" s="11" t="str">
        <f aca="false" t="array" ref="AU719">IF(AT719="","",_xlfn.IFS(AT719="-16 a -14",1,AT719="-13,5 a -11,5",2,AT719="-11 a -9",3,AT719="-8,5 a -6,5",4,AT719="-6 a -4",5,AT719="-3,5 a -1,5",6,AT719="-1 a 1",7,AT719="1,5 a 3,5",8,AT719="4 a 6","NORMA",AT719="6,5 a 8,5",9,AT719="9 a 11",10,AT719="11,5 a 13,5",11,AT719="14 a 16",12,AT719="16,5 a 18,5",13,AT719="19 a 21",14,TRUE(),""))</f>
        <v>NORMA</v>
      </c>
      <c r="AV719" s="9" t="n">
        <v>1.25</v>
      </c>
      <c r="AW719" s="10" t="str">
        <f aca="false">IF(AV719="","",IF(AND(AV719&gt;=-1,AV719&lt;=-0.5),"-1 a -0,5",IF(AND(AV719&gt;-0.5,AV719&lt;=0),"De -0,5 a 0",IF(AND(AV719&gt;=0.25,AV719&lt;=0.75),"0,25 a 0,75",IF(AND(AV719&gt;=1,AV719&lt;=1.5),"1 a 1,5",IF(AND(AV719&gt;=1.75,AV719&lt;=2.25),"1,75 a 2,25",IF(AND(AV719&gt;=2.5,AV719&lt;=3),"2,5 a 3",IF(AND(AV719&gt;=3.25,AV719&lt;=3.75),"3,25 a 3,75","Fuera de rango"))))))))</f>
        <v>1 a 1,5</v>
      </c>
      <c r="AX719" s="10" t="n">
        <f aca="false">IF(AW719="","",IF(OR(AW719="-1 a -0,5",AW719="-1 a -0.5"),1,IF(OR(AW719="De -0,5 a 0",AW719="-0,5 a 0",AW719="De -0.5 a 0"),2,IF(OR(AW719="0,25 a 0,75",AW719="0.25 a 0.75"),"NORMA",IF(OR(AW719="1 a 1,5",AW719="1 a 1.5"),3,IF(OR(AW719="1,75 a 2,25",AW719="1.75 a 2.25"),4,IF(OR(AW719="2,5 a 3",AW719="2.5 a 3"),5,IF(OR(AW719="3,25 a 3,75",AW719="3.25 a 3.75"),6,""))))))))</f>
        <v>3</v>
      </c>
      <c r="AY719" s="9" t="n">
        <v>1.5</v>
      </c>
      <c r="AZ719" s="10" t="str">
        <f aca="false">IF(AY719="","",IF(AND(AY719&gt;=-20,AY719&lt;=-9.5),"-20 a -9,5",IF(AND(AY719&gt;=-9,AY719&lt;=-6.5),"-9 a -6,5",IF(AY719=-6,"-6",IF(AND(AY719&gt;=-5.5,AY719&lt;=-3),"-5,5 a -3",IF(AND(AY719&gt;=-2.5,AY719&lt;=0),"-2,5 a 0",IF(AND(AY719&gt;=0.5,AY719&lt;=3),"0,5 a 3",IF(AND(AY719&gt;=3.5,AY719&lt;=6),"3,5 a 6","Fuera de rango"))))))))</f>
        <v>0,5 a 3</v>
      </c>
      <c r="BA719" s="11" t="n">
        <f aca="false">IF(AZ719="","",IF(AZ719="-20 a -9,5",1,IF(AZ719="-9 a -6,5",2,IF(AZ719="-6","NORMA",IF(AZ719="-5,5 a -3",3,IF(AZ719="-2,5 a 0",4,IF(AZ719="0,5 a 3",5,IF(AZ719="3,5 a 6",6,""))))))))</f>
        <v>5</v>
      </c>
      <c r="BB719" s="9" t="n">
        <v>0</v>
      </c>
      <c r="BC719" s="10" t="str">
        <f aca="false" t="array" ref="BC719">IF(BB719="","",_xlfn.IFS(AND(BB719&gt;=0,BB719&lt;=2),"0 a 2",AND(BB719&gt;=2.5,BB719&lt;=4.5),"2,5 a 4,5",AND(BB719&gt;=5,BB719&lt;=7),"5 a 7",AND(BB719&gt;=7.5,BB719&lt;=9.5),"7,5 a 9,5",AND(BB719&gt;=10,BB719&lt;=12),"10 a 12",AND(BB719&gt;=12.5,BB719&lt;=14.5),"12,5 a 14,5",BB719=15,"15",AND(BB719&gt;=15.5,BB719&lt;=17.5),"15,5 a 17,5",AND(BB719&gt;=18,BB719&lt;=20),"18 a 20",AND(BB719&gt;=20.5,BB719&lt;=22.5),"20,5 a 22,5",AND(BB719&gt;=23,BB719&lt;=25),"23 a 25",TRUE(),"Fuera de rango"))</f>
        <v>0 a 2</v>
      </c>
      <c r="BD719" s="11" t="n">
        <f aca="false" t="array" ref="BD719">IF(BC719="","",_xlfn.IFS(BC719="0 a 2",1,BC719="2,5 a 4,5",2,BC719="5 a 7",3,BC719="7,5 a 9,5",4,BC719="10 a 12",5,BC719="12,5 a 14,5",6,BC719="15","NORMA",BC719="15,5 a 17,5",7,BC719="18 a 20",8,BC719="20,5 a 22,5",9,BC719="23 a 25",10,TRUE(),"Fuera de rango"))</f>
        <v>1</v>
      </c>
      <c r="BE719" s="9" t="n">
        <v>25</v>
      </c>
      <c r="BF719" s="10" t="str">
        <f aca="false">IF(BE719="","",IF(AND(BE719&gt;=-20,BE719&lt;=-10),"-20 a -10",IF(AND(BE719&gt;=-9.5,BE719&lt;=0.5),"-9,5 a 0,5",IF(AND(BE719&gt;=1,BE719&lt;=11),"1 a 11",IF(AND(BE719&gt;=11.5,BE719&lt;=20.5),"11,5 a 20,5",IF(BE719=21,"21",IF(AND(BE719&gt;=21.5,BE719&lt;=31.5),"21,5 a 31,5",IF(AND(BE719&gt;=32,BE719&lt;=42),"32 a 42","Fuera de rango"))))))))</f>
        <v>21,5 a 31,5</v>
      </c>
      <c r="BG719" s="11" t="n">
        <f aca="false">IF(BF719="","",IF(BF719="-20 a -10",1,IF(BF719="-9,5 a 0,5",2,IF(BF719="1 a 11",3,IF(BF719="11,5 a 20,5",4,IF(BF719="21","NORMA",IF(BF719="21,5 a 31,5",5,IF(BF719="32 a 42",6,""))))))))</f>
        <v>5</v>
      </c>
      <c r="BH719" s="9" t="n">
        <v>21</v>
      </c>
      <c r="BI719" s="10" t="str">
        <f aca="false">IF(BH719="","",IF(AND(BH719&gt;=-20,BH719&lt;=-15),"-20 a -15",IF(AND(BH719&gt;=-14.5,BH719&lt;=-9.5),"-14,5 a -9,5",IF(AND(BH719&gt;=-9,BH719&lt;=-4),"-9 a -4",IF(AND(BH719&gt;=-3.5,BH719&lt;=2.5),"-3,5 a 2,5",IF(AND(BH719&gt;=3,BH719&lt;=8),"3 a 8",IF(AND(BH719&gt;=8.5,BH719&lt;=14.5),"8,5 a 14,5",IF(BH719=15,"15",IF(AND(BH719&gt;=15.5,BH719&lt;=20.5),"15,5 a 20,5",IF(AND(BH719&gt;=21,BH719&lt;=26),"21 a 26","Fuera de rango"))))))))))</f>
        <v>21 a 26</v>
      </c>
      <c r="BJ719" s="11" t="n">
        <f aca="false">IF(BI719="","",IF(BI719="-20 a -15",1,IF(BI719="-14,5 a -9,5",2,IF(BI719="-9 a -4",3,IF(BI719="-3,5 a 2,5",4,IF(BI719="3 a 8",5,IF(BI719="8,5 a 14,5",6,IF(BI719="15","NORMA",IF(BI719="15,5 a 20,5",7,IF(BI719="21 a 26",8,IF(BI719="26,5 a 31,5",9,"")))))))))))</f>
        <v>8</v>
      </c>
      <c r="BK719" s="9" t="n">
        <v>0</v>
      </c>
      <c r="BL719" s="10" t="str">
        <f aca="false">IF(BK719="","",IF(AND(BK719&gt;=0,BK719&lt;=2),"0 - 2",IF(AND(BK719&gt;=2.5,BK719&lt;=4.5),"2,5 - 4,5",IF(AND(BK719&gt;=5,BK719&lt;=7),"5 - 7",IF(AND(BK719&gt;=7.5,BK719&lt;=9.5),"7,5 - 9,5",IF(AND(BK719&gt;=10,BK719&lt;=12),"10 - 12",IF(AND(BK719&gt;=12.5,BK719&lt;=13.5),"12,5 - 13,5",IF(BK719=14,"14",IF(AND(BK719&gt;=14.5,BK719&lt;=16.5),"14,5 - 16,5",IF(AND(BK719&gt;=17,BK719&lt;=19),"17 - 19",IF(AND(BK719&gt;=19.5,BK719&lt;=21.5),"19,5 - 21,5",IF(AND(BK719&gt;=22,BK719&lt;=24),"22 - 24",IF(AND(BK719&gt;=24.5,BK719&lt;=26.5),"24,5 - 26,5",IF(AND(BK719&gt;=27,BK719&lt;=29),"27 - 29",IF(AND(BK719&gt;=29.5,BK719&lt;=30),"29,5 - 30","Fuera de rango")))))))))))))))</f>
        <v>0 - 2</v>
      </c>
      <c r="BM719" s="11" t="n">
        <f aca="false">IF(BL719="","",IF(BL719="0 - 2",1,IF(BL719="2,5 - 4,5",2,IF(BL719="5 - 7",3,IF(BL719="7,5 - 9,5",4,IF(BL719="10 - 12",5,IF(BL719="12,5 - 13,5",6,IF(BL719="14","NORMA",IF(BL719="14,5 - 16,5",7,IF(BL719="17 - 19",8,IF(BL719="19,5 - 21,5",9,IF(BL719="22 - 24",10,IF(BL719="24,5 - 26,5",11,IF(BL719="27 - 29",12,IF(BL719="29,5 - 30",13,"")))))))))))))))</f>
        <v>1</v>
      </c>
      <c r="BN719" s="9" t="n">
        <v>9</v>
      </c>
      <c r="BO719" s="11" t="str">
        <f aca="false">IF(BN719="","",IF(AND(BN719&gt;=-20,BN719&lt;=-10),"-20 a -10",IF(AND(BN719&gt;=-9.5,BN719&lt;=0.5),"-9,5 a 0,5",IF(AND(BN719&gt;=1,BN719&lt;=11),"1 a 11",IF(AND(BN719&gt;=11.5,BN719&lt;=21.5),"11,5 a 21,5",IF(BN719=22,"22",IF(AND(BN719&gt;=22.5,BN719&lt;=32.5),"22,5 a 32,5",IF(AND(BN719&gt;=33,BN719&lt;=43),"33 a 43","Fuera de rango"))))))))</f>
        <v>1 a 11</v>
      </c>
      <c r="BP719" s="11" t="n">
        <f aca="false">IF(BO719="","",IF(BO719="-20 a -10",1,IF(BO719="-9,5 a 0,5",2,IF(BO719="1 a 11",3,IF(BO719="11,5 a 21,5",4,IF(BO719="22","NORMA",IF(BO719="22,5 a 32,5",5,IF(BO719="33 a 43",6,""))))))))</f>
        <v>3</v>
      </c>
      <c r="BQ719" s="9" t="n">
        <v>0</v>
      </c>
      <c r="BR719" s="10" t="str">
        <f aca="false">IF(BQ719="","",IF(AND(BQ719&gt;=-20,BQ719&lt;=-15),"-20 a -15",IF(AND(BQ719&gt;=-14.5,BQ719&lt;=-9.5),"-14,5 a -9,5",IF(AND(BQ719&gt;=-9,BQ719&lt;=-4),"-9 a -4",IF(AND(BQ719&gt;=-3.5,BQ719&lt;=2.5),"-3,5 a 2,5",IF(AND(BQ719&gt;=3,BQ719&lt;=8),"3 a 8",IF(AND(BQ719&gt;=8.5,BQ719&lt;=13.5),"8,5 a 13,5",IF(AND(BQ719&gt;=14,BQ719&lt;=17.5),"14 a 17,5",IF(BQ719=18,"18",IF(AND(BQ719&gt;=18.5,BQ719&lt;=23.5),"18,5 a 23,5",IF(AND(BQ719&gt;=24,BQ719&lt;=29),"24 a 29",IF(AND(BQ719&gt;=29.5,BQ719&lt;=34.5),"29,5 a 34,5",IF(AND(BQ719&gt;=35,BQ719&lt;=40),"35 a 40","Fuera de rango")))))))))))))</f>
        <v>-3,5 a 2,5</v>
      </c>
      <c r="BS719" s="11" t="n">
        <f aca="false">IF(BR719="","",IF(BR719="-20 a -15",1,IF(BR719="-14,5 a -9,5",2,IF(BR719="-9 a -4",3,IF(BR719="-3,5 a 2,5",4,IF(BR719="3 a 8",5,IF(BR719="8,5 a 13,5",6,IF(BR719="14 a 17,5",7,IF(BR719="18","NORMA",IF(BR719="18,5 a 23,5",8,IF(BR719="24 a 29",9,IF(BR719="29,5 a 34,5",10,IF(BR719="35 a 40",11,"")))))))))))))</f>
        <v>4</v>
      </c>
      <c r="BT719" s="9" t="n">
        <v>0</v>
      </c>
      <c r="BU719" s="10" t="str">
        <f aca="false">IF(BT719="","",IF(AND(BT719&gt;=-20,BT719&lt;=-18),"-20 a -18",IF(AND(BT719&gt;=-17.5,BT719&lt;=-15.5),"-17,5 a -15,5",IF(AND(BT719&gt;=-15,BT719&lt;=-13),"-15 a -13",IF(AND(BT719&gt;=-12.5,BT719&lt;=-10.5),"-12,5 a -10,5",IF(AND(BT719&gt;=-10,BT719&lt;=-8),"-10 a -8",IF(AND(BT719&gt;=-7.5,BT719&lt;=-5.5),"-7,5 a -5,5",IF(AND(BT719&gt;=-5,BT719&lt;=-3),"-5 a -3",IF(AND(BT719&gt;=-2.5,BT719&lt;=-0.5),"-2,5 a -0,5",IF(BT719=0,"0",IF(AND(BT719&gt;=0.5,BT719&lt;=2.5),"0,5 a 2,5",IF(AND(BT719&gt;=3,BT719&lt;=5),"3 a 5",IF(AND(BT719&gt;=5.5,BT719&lt;=7.5),"5,5 a 7,5",IF(AND(BT719&gt;=8,BT719&lt;=10),"8 a 10",IF(AND(BT719&gt;=10.5,BT719&lt;=12.5),"10,5 a 12,5",IF(AND(BT719&gt;=13,BT719&lt;=15),"13 a 15",IF(AND(BT719&gt;=15.5,BT719&lt;=17.5),"15,5 a 17,5",IF(AND(BT719&gt;=18,BT719&lt;=20),"18 a 20","Fuera de rango"))))))))))))))))))</f>
        <v>0</v>
      </c>
      <c r="BV719" s="11" t="str">
        <f aca="false">IF(BT719="","",IF(BT719=0,"NORMA",IF(AND(BT719&gt;=-20,BT719&lt;=-18),2,IF(AND(BT719&gt;=-17.5,BT719&lt;=-15.5),2,IF(AND(BT719&gt;=-15,BT719&lt;=-13),3,IF(AND(BT719&gt;=-12.5,BT719&lt;=-10.5),4,IF(AND(BT719&gt;=-10,BT719&lt;=-8),5,IF(AND(BT719&gt;=-7.5,BT719&lt;=-5.5),6,IF(AND(BT719&gt;=-5,BT719&lt;=-3),7,IF(AND(BT719&gt;=-2.5,BT719&lt;=-0.5),8,IF(AND(BT719&gt;=0.5,BT719&lt;=2.5),9,IF(AND(BT719&gt;=3,BT719&lt;=5),10,IF(AND(BT719&gt;=5.5,BT719&lt;=7.5),11,IF(AND(BT719&gt;=8,BT719&lt;=10),12,IF(AND(BT719&gt;=10.5,BT719&lt;=12.5),13,IF(AND(BT719&gt;=13,BT719&lt;=15),14,IF(AND(BT719&gt;=15.5,BT719&lt;=17.5),15,IF(AND(BT719&gt;=18,BT719&lt;=20),16,"Fuera de rango"))))))))))))))))))</f>
        <v>NORMA</v>
      </c>
      <c r="BW719" s="9" t="n">
        <v>-3</v>
      </c>
      <c r="BX719" s="10" t="n">
        <f aca="false">18.5- (0.3*H719)</f>
        <v>5</v>
      </c>
      <c r="BY719" s="10" t="n">
        <f aca="false">(BW719)-(BX719)</f>
        <v>-8</v>
      </c>
      <c r="BZ719" s="10" t="str">
        <f aca="false">IF(BY719="","",IF(BY719&lt;-27.5,"De -30 a -28",IF(BY719&lt;-25,"De -27,5 a -25,5",IF(BY719&lt;-22.5,"De -25 a -23",IF(BY719&lt;-20,"De -22,5 a -20,5",IF(BY719&lt;-17.5,"De -20 a -18",IF(BY719&lt;-15,"De -17,5 a -15,5",IF(BY719&lt;-12.5,"De -15 a -13",IF(BY719&lt;-10,"De -12,5 a -10,5",IF(BY719&lt;-7.5,"De -10 a -8",IF(BY719&lt;-5,"De -7,5 a -5,5",IF(BY719&lt;-2.5,"De -5 a -3",IF(BY719&lt;0,"De -2,5 a -0,5",IF(BY719&lt;2.5,"De 0 a 2",IF(BY719&lt;5,"De 2,5 a 4,5",IF(BY719&lt;7.5,"De 5 a 7",IF(BY719&lt;10,"De 7,5 a 9,5",IF(BY719&lt;12.5,"De 10 a 12",IF(BY719&lt;15,"De 12,5 a 14,5",IF(BY719&lt;17.5,"De 15 a 17",IF(BY719&lt;20,"De 17,5 a 19,5",IF(BY719&lt;22.5,"De 20 a 22",IF(BY719&lt;25,"De 22,5 a 24,5",IF(BY719&lt;27.5,"De 25 a 27","De 27,5 a 30"))))))))))))))))))))))))</f>
        <v>De -10 a -8</v>
      </c>
      <c r="CA719" s="12" t="n">
        <f aca="false">IF(BY719="","",IF(BY719&lt;=-28,1,IF(BY719&lt;=-25.5,2,IF(BY719&lt;=-23,3,IF(BY719&lt;=-20.5,4,IF(BY719&lt;=-18,5,IF(BY719&lt;=-15.5,6,IF(BY719&lt;=-13,7,IF(BY719&lt;=-10.5,8,IF(BY719&lt;=-8,9,IF(BY719&lt;=-5.5,10,IF(BY719&lt;=-3,11,IF(BY719&lt;=-0.5,12,IF(BY719&lt;=2,13,IF(BY719&lt;=4.5,14,IF(BY719&lt;=7,15,IF(BY719&lt;=9.5,16,IF(BY719&lt;=12,17,IF(BY719&lt;=14.5,18,IF(BY719&lt;=17,19,IF(BY719&lt;=19.5,20,IF(BY719&lt;=22,21,IF(BY719&lt;=24.5,22,IF(BY719&lt;=27,23,IF(BY719&lt;=30,24,"Fuera de rango")))))))))))))))))))))))))</f>
        <v>9</v>
      </c>
      <c r="CB719" s="9" t="n">
        <v>-3.75</v>
      </c>
      <c r="CC719" s="10" t="n">
        <f aca="false">18.5- (0.3*H719)</f>
        <v>5</v>
      </c>
      <c r="CD719" s="10" t="n">
        <f aca="false">(CB719)-(CC719)</f>
        <v>-8.75</v>
      </c>
      <c r="CE719" s="10" t="str">
        <f aca="false">IF(CD719="","",IF(CD719&lt;-27.5,"De -30 a -28",IF(CD719&lt;-25,"De -27,5 a -25,5",IF(CD719&lt;-22.5,"De -25 a -23",IF(CD719&lt;-20,"De -22,5 a -20,5",IF(CD719&lt;-17.5,"De -20 a -18",IF(CD719&lt;-15,"De -17,5 a -15,5",IF(CD719&lt;-12.5,"De -15 a -13",IF(CD719&lt;-10,"De -12,5 a -10,5",IF(CD719&lt;-7.5,"De -10 a -8",IF(CD719&lt;-5,"De -7,5 a -5,5",IF(CD719&lt;-2.5,"De -5 a -3",IF(CD719&lt;0,"De -2,5 a -0,5",IF(CD719&lt;=2,"De 0 a 2",IF(CD719&lt;=4.5,"De 2,5 a 4,5",IF(CD719&lt;=7,"De 5 a 7",IF(CD719&lt;=9.5,"De 7,5 a 9,5",IF(CD719&lt;=12,"De 10 a 12",IF(CD719&lt;=14.5,"De 12,5 a 14,5",IF(CD719&lt;=17,"De 15 a 17",IF(CD719&lt;=19.5,"De 17,5 a 19,5",IF(CD719&lt;=22,"De 20 a 22",IF(CD719&lt;=24.5,"De 22,5 a 24,5",IF(CD719&lt;=27,"De 25 a 27","De 27,5 a 30"))))))))))))))))))))))))</f>
        <v>De -10 a -8</v>
      </c>
      <c r="CF719" s="12" t="n">
        <f aca="false">IF(CD719="","",IF(CD719&lt;-27.5,1,IF(CD719&lt;-25,2,IF(CD719&lt;-22.5,3,IF(CD719&lt;-20,4,IF(CD719&lt;-17.5,5,IF(CD719&lt;-15,6,IF(CD719&lt;-12.5,7,IF(CD719&lt;-10,8,IF(CD719&lt;-7.5,9,IF(CD719&lt;-5,10,IF(CD719&lt;-2.5,11,IF(CD719&lt;0,12,IF(CD719&lt;2.5,13,IF(CD719&lt;5,14,IF(CD719&lt;7.5,15,IF(CD719&lt;10,16,IF(CD719&lt;12.5,17,IF(CD719&lt;15,18,IF(CD719&lt;17.5,19,IF(CD719&lt;20,20,IF(CD719&lt;22.5,21,IF(CD719&lt;25,22,IF(CD719&lt;27.5,23,24))))))))))))))))))))))))</f>
        <v>9</v>
      </c>
      <c r="CG719" s="9" t="n">
        <v>-2</v>
      </c>
      <c r="CH719" s="10" t="str">
        <f aca="false">IF(CG719="","",IF(AND(CG719&gt;=-10,CG719&lt;=-9.5),"-10 a -9,5",IF(AND(CG719&gt;-9.5,CG719&lt;=-8.5),"-9 a -8,5",IF(AND(CG719&gt;-8.5,CG719&lt;=-7.5),"-8 a -7,5",IF(AND(CG719&gt;-7.5,CG719&lt;=-6.5),"-7 a -6,5",IF(AND(CG719&gt;-6.5,CG719&lt;=-5.5),"-6 a -5,5",IF(AND(CG719&gt;-5.5,CG719&lt;=-4.5),"-5 a -4,5",IF(AND(CG719&gt;-4.5,CG719&lt;=-3.5),"-4 a -3,5",IF(AND(CG719&gt;-3.5,CG719&lt;=-2.5),"-3 a -2,5",IF(CG719=-2.25,"-2,25",IF(AND(CG719&gt;-2.5,CG719&lt;=-1.5),"-2 a -1,5",IF(AND(CG719&gt;-1.5,CG719&lt;=-0.5),"-1 a -0,5",IF(AND(CG719&gt;-0.5,CG719&lt;=0.5),"0 a 0,5",IF(AND(CG719&gt;0.5,CG719&lt;=1.5),"1 a 1,5",IF(AND(CG719&gt;1.5,CG719&lt;=2.5),"2 a 2,5",IF(AND(CG719&gt;2.5,CG719&lt;=3.5),"3 a 3,5",IF(AND(CG719&gt;3.5,CG719&lt;=4.5),"4 a 4,5",IF(AND(CG719&gt;4.5,CG719&lt;=5.5),"5 a 5,5",IF(AND(CG719&gt;5.5,CG719&lt;=6.5),"6 a 6,5",IF(AND(CG719&gt;6.5,CG719&lt;=7.5),"7 a 7,5",IF(AND(CG719&gt;7.5,CG719&lt;=8.5),"8 a 8,5",IF(AND(CG719&gt;8.5,CG719&lt;=9.5),"9 a 9,5",IF(CG719&gt;=10,"10","Fuera de rango")))))))))))))))))))))))</f>
        <v>-2 a -1,5</v>
      </c>
      <c r="CI719" s="11" t="n">
        <f aca="false">IF(CG719="","",IF(CG719=-2.25,"NORMA",IF(CG719&lt;=-9.5,1,IF(CG719&lt;=-8.5,2,IF(CG719&lt;=-7.5,3,IF(CG719&lt;=-6.5,4,IF(CG719&lt;=-5.5,5,IF(CG719&lt;=-4.5,6,IF(CG719&lt;=-3.5,7,IF(CG719&lt;=-2.5,8,IF(CG719&lt;=-1.5,9,IF(CG719&lt;=-0.5,10,IF(CG719&lt;=0.5,11,IF(CG719&lt;=1.5,12,IF(CG719&lt;=2.5,13,IF(CG719&lt;=3.5,14,IF(CG719&lt;=4.5,15,IF(CG719&lt;=5.5,16,IF(CG719&lt;=6.5,17,IF(CG719&lt;=7.5,18,IF(CG719&lt;=8.5,19,IF(CG719&lt;=9.5,20,IF(CG719=10,21,"Fuera de rango")))))))))))))))))))))))</f>
        <v>9</v>
      </c>
      <c r="CJ719" s="9" t="n">
        <v>1</v>
      </c>
      <c r="CK719" s="10" t="str">
        <f aca="false">IF(CJ719="","",IF(AND(CJ719&gt;=-6,CJ719&lt;=-5.5),"-6 a -5,5",IF(AND(CJ719&gt;-5.5,CJ719&lt;=-4.5),"-5 a -4,5",IF(AND(CJ719&gt;-4.5,CJ719&lt;=-3.5),"-4 a -3,5",IF(AND(CJ719&gt;-3.5,CJ719&lt;=-2.5),"-3 a -2,5",IF(AND(CJ719&gt;-2.5,CJ719&lt;=-1.5),"-2 a -1,5",IF(AND(CJ719&gt;-1.5,CJ719&lt;=-0.5),"-1 a -0,5",IF(AND(CJ719&gt;-0.5,CJ719&lt;=0.5),"0 a 0,5",IF(AND(CJ719&gt;0.5,CJ719&lt;=1.5),"1 a 1,5",IF(AND(CJ719&gt;1.5,CJ719&lt;2.5),"2",IF(AND(CJ719&gt;=2.5,CJ719&lt;=3),"2,5 a 3",IF(AND(CJ719&gt;3,CJ719&lt;=4),"3,5 a 4",IF(AND(CJ719&gt;4,CJ719&lt;=5),"4,5 a 5",IF(AND(CJ719&gt;5,CJ719&lt;=6),"5,5 a 6",IF(AND(CJ719&gt;6,CJ719&lt;=7),"6,5 a 7",IF(AND(CJ719&gt;7,CJ719&lt;=8),"7,5 a 8",IF(AND(CJ719&gt;8,CJ719&lt;=9.5),"8,5 a 9,5",IF(CJ719=10,"10","Fuera de rango"))))))))))))))))))</f>
        <v>1 a 1,5</v>
      </c>
      <c r="CL719" s="11" t="n">
        <f aca="false">IF(CK719="","",IF(OR(CK719="-6 a -5,5",CK719="-6 - -5,5"),1,IF(OR(CK719="-5 a -4,5",CK719="-5 - -4,5"),2,IF(OR(CK719="-4 a -3,5",CK719="-4 - -3,5"),3,IF(OR(CK719="-3 a -2,5",CK719="-3 - -2,5"),4,IF(OR(CK719="-2 a -1,5",CK719="-2 - -1,5"),5,IF(OR(CK719="-1 a -0,5",CK719="-1 - -0,5"),6,IF(OR(CK719="0 a 0,5",CK719="0 - 0,5"),7,IF(OR(CK719="1 a 1,5",CK719="1 - 1,5"),8,IF(CK719="2","NORMA",IF(OR(CK719="2,5 a 3",CK719="2,5 - 3"),9,IF(OR(CK719="3,5 a 4",CK719="3,5 - 4"),10,IF(OR(CK719="4,5 a 5",CK719="4,5 - 5"),11,IF(OR(CK719="5,5 a 6",CK719="5,5 - 6"),12,IF(OR(CK719="6,5 a 7",CK719="6,5 - 7"),13,IF(OR(CK719="7,5 a 8",CK719="7,5 - 8"),14,IF(OR(CK719="8,5 a 9",CK719="8,5 - 9,5",CK719="9 a 9,5"),15,IF(CK719="10",15,IF(OR(CK719="0,5 a 1",CK719="0,5 - 1"),7,"Fuera de rango")))))))))))))))))))</f>
        <v>8</v>
      </c>
      <c r="CO719" s="10" t="str">
        <f aca="false">IF(CM719&gt;0,"EME"," ")</f>
        <v> </v>
      </c>
      <c r="CQ719" s="10" t="str">
        <f aca="false">IF(CP719&gt;0,"0", " ")</f>
        <v> </v>
      </c>
      <c r="CR719" s="10" t="str">
        <f aca="false">IF(CP719&gt;0,"EME"," ")</f>
        <v> </v>
      </c>
      <c r="CS719" s="9" t="n">
        <v>0</v>
      </c>
      <c r="CV719" s="9" t="n">
        <v>0</v>
      </c>
      <c r="CY719" s="9" t="n">
        <v>-2.25</v>
      </c>
      <c r="DB719" s="9" t="n">
        <v>-3.25</v>
      </c>
      <c r="DC719" s="11" t="str">
        <f aca="false">IF(DB719&lt;0,"2"," ")</f>
        <v>2</v>
      </c>
      <c r="DD719" s="11" t="str">
        <f aca="false">IF(DB719&lt;0,"MIO"," ")</f>
        <v>MIO</v>
      </c>
      <c r="DE719" s="9" t="n">
        <v>-1</v>
      </c>
      <c r="DF719" s="10" t="str">
        <f aca="false">IF(DE719&lt;0,"3"," ")</f>
        <v>3</v>
      </c>
      <c r="DG719" s="10" t="str">
        <f aca="false">IF(DE719&lt;0,"AST"," ")</f>
        <v>AST</v>
      </c>
      <c r="DH719" s="9" t="n">
        <v>-0.75</v>
      </c>
      <c r="DI719" s="10" t="str">
        <f aca="false">IF(DH719&lt;0,"3"," ")</f>
        <v>3</v>
      </c>
      <c r="DJ719" s="10" t="str">
        <f aca="false">IF(DH719&lt;0,"AST"," ")</f>
        <v>AST</v>
      </c>
      <c r="DK719" s="9" t="n">
        <v>0</v>
      </c>
      <c r="DL719" s="10" t="str">
        <f aca="false">IF(DK719&gt;0,"4"," ")</f>
        <v> </v>
      </c>
      <c r="DM719" s="10" t="str">
        <f aca="false">IF(DK719&gt;0,"PRE"," ")</f>
        <v> </v>
      </c>
      <c r="DN719" s="9" t="n">
        <v>0</v>
      </c>
      <c r="DO719" s="10" t="str">
        <f aca="false">IF(DN719&gt;0,"4"," ")</f>
        <v> </v>
      </c>
      <c r="DP719" s="10" t="str">
        <f aca="false">IF(DN719&gt;0,"PRE"," ")</f>
        <v> </v>
      </c>
      <c r="DS719" s="12" t="str">
        <f aca="false">CONCATENATE(CO719,CU719,DA719,DG719,DM719)</f>
        <v> AST </v>
      </c>
      <c r="DT719" s="10" t="e">
        <f aca="false" t="array" ref="DT719">_xlfn.IFS(DS719="EME    ","0", DS719=" HIP   ","1", DS719="  MIO  ","2", DS719="   AST ","3", DS719="    PRE","4", DS719="EME   PRE","5", DS719=" HIP  PRE","6", DS719=" HIP AST ","7", DS719="  MIO PRE","8", DS719="  MIOAST ","9", DS719="   ASTPRE","10",DS719=" HIP ASTPRE","11", DS719="  MIOASTPRE","12", DS719="     ","0")</f>
        <v>#N/A</v>
      </c>
      <c r="DV719" s="1" t="e">
        <f aca="false" t="array" ref="DV719">_xlfn.IFS(DU719="SI","2", DU719="NO","1")</f>
        <v>#N/A</v>
      </c>
      <c r="DX719" s="11" t="str">
        <f aca="false">IF(DW719=0,"1","2")</f>
        <v>1</v>
      </c>
      <c r="DY719" s="11" t="str">
        <f aca="false" t="array" ref="DY719">_xlfn.IFS(DW719=0,"0", DW719=0.25, "1", DW719=0.5,"2", DW719=0.75,"3", DW719=1,"4",DW719=1.25,"5", DW719=1.5,"6", DW719=1.75,"7", DW719=2,"8")</f>
        <v>0</v>
      </c>
      <c r="EA719" s="11" t="str">
        <f aca="false">IF(DZ719=0,"1","2")</f>
        <v>1</v>
      </c>
      <c r="EB719" s="11" t="str">
        <f aca="false" t="array" ref="EB719">_xlfn.IFS(DZ719=0,"0", DZ719=0.25, "1", DZ719=0.5,"2", DZ719=0.75,"3", DZ719=1,"4",DZ719=1.25,"5", DZ719=1.5,"6", DZ719=1.75,"7", DZ719=2,"8")</f>
        <v>0</v>
      </c>
      <c r="ED719" s="10" t="str">
        <f aca="false">IF(EC719=0,"1","2")</f>
        <v>1</v>
      </c>
      <c r="EE719" s="11" t="str">
        <f aca="false" t="array" ref="EE719">_xlfn.IFS(EC719=0,"0", EC719=-0.25, "1", EC719=-0.5,"2", EC719=-0.75,"3", EC719=-1,"4",EC719=-1.25,"5", EC719=-1.5,"6", EC719=-1.75,"7", EC719=-2,"8", EC719=-2.25,"9",EC719=-2.5,"10", EC719=-2.75,"11", EC719=-3,"12", EC719=-3.25,"13", EC719=-3.5,"14", EC719=-3.75,"15",EC719=-4,"16")</f>
        <v>0</v>
      </c>
      <c r="EG719" s="10" t="str">
        <f aca="false">IF(EF719=0,"1","2")</f>
        <v>1</v>
      </c>
      <c r="EH719" s="11" t="str">
        <f aca="false" t="array" ref="EH719">_xlfn.IFS(EF719=0,"0", EF719=-0.25, "1", EF719=-0.5,"2", EF719=-0.75,"3", EF719=-1,"4",EF719=-1.25,"5", EF719=-1.5,"6", EF719=-1.75,"7", EF719=-2,"8", EF719=-2.25,"9",EF719=-2.5,"10", EF719=-2.75,"11", EF719=-3,"12", EF719=-3.25,"13", EF719=-3.5,"14", EF719=-3.75,"15",EF719=-4,"16")</f>
        <v>0</v>
      </c>
      <c r="EJ719" s="11" t="str">
        <f aca="false">IF(EI719=0,"1","2")</f>
        <v>1</v>
      </c>
      <c r="EK719" s="11" t="str">
        <f aca="false" t="array" ref="EK719">_xlfn.IFS(EI719=0,"0", EI719=-0.25, "1", EI719=-0.5,"2", EI719=-0.75,"3", EI719=-1,"4",EI719=-1.25,"5", EI719=-1.5,"6", EI719=-1.75,"7", EI719=-2,"8", EI719=-2.25,"9", EI719=-2.25,"9",EI719=-2.5,"10", EI719=-2.75,"11", EI719=-3,"12", EI719=-3.25,"13", EI719=-3.5,"14", EI719=-3.75,"15",EI719=-4,"16", EI719=0.25, "17", EI719=0.5, "18")</f>
        <v>0</v>
      </c>
      <c r="EM719" s="11" t="str">
        <f aca="false">IF(EL719=0,"1","2")</f>
        <v>1</v>
      </c>
      <c r="EN719" s="11" t="str">
        <f aca="false" t="array" ref="EN719">_xlfn.IFS(EL719=0.25,"17",EL719=0.5,"18", EL719=0,"0", EL719=-0.25, "1", EL719=-0.5,"2", EL719=-0.75,"3", EL719=-1,"4",EL719=-1.25,"5", EL719=-1.5,"6", EL719=-1.75,"7", EL719=-2,"8",EL719= -2.25,"9",EL719=-2.5,"10",EL719= -2.75,"11",EL719= -3,"12",EL719= -3.25,"13",EL719= -3.5,"14",EL719= -3.75,"15",EL719=-4,"16")</f>
        <v>0</v>
      </c>
      <c r="EP719" s="11" t="str">
        <f aca="false">IF(EO719=0,"1","2")</f>
        <v>1</v>
      </c>
      <c r="EQ719" s="11" t="str">
        <f aca="false" t="array" ref="EQ719">_xlfn.IFS(EO719=0,"0", EO719=0.25, "1", EO719=0.5,"2", EO719=0.75,"3", EO719=1,"4",EO719=1.25,"5", EO719=1.5,"6", EO719=1.75,"7", EO719=2,"8", EO719=2.25,"9", EO719=2.25,"9",EO719=2.5,"10", EO719=2.75,"11", EO719=3,"12", EO719=3.25,"13", EO719=3.5,"14", EO719=3.75,"15",EO719=4,"16", EO719=-0.25, "17", bq=-0.5, "18")</f>
        <v>0</v>
      </c>
      <c r="ES719" s="11" t="str">
        <f aca="false">IF(ER719=0,"1","2")</f>
        <v>1</v>
      </c>
      <c r="ET719" s="11" t="str">
        <f aca="false" t="array" ref="ET719">_xlfn.IFS(ER719=0,"0", ER719=0.25, "1", ER719=0.5,"2", ER719=0.75,"3", ER719=1,"4",ER719=1.25,"5", ER719=1.5,"6", ER719=1.75,"7", ER719=2,"8", ER719=2.25,"9", ER719=2.25,"9",ER719=2.5,"10", ER719=2.75,"11", ER719=3,"12", ER719=3.25,"13", ER719=3.5,"14", ER719=3.75,"15",ER719=4,"16", ER719=-0.25, "17", bq=-0.5, "18")</f>
        <v>0</v>
      </c>
      <c r="EV719" s="14" t="e">
        <f aca="false">VLOOKUP(EU719,LEYENDA!$G$2:$H$8,2,TRUE())</f>
        <v>#N/A</v>
      </c>
      <c r="EW719" s="14" t="e">
        <f aca="false" t="array" ref="EW719">_xlfn.IFS(EV719="0-5","1", EV719="6-12","2", EV719="13-18","3", EV719="19-24","4", EV719="25-36","5", EV719="37-48","6", EV719="49-60","7")</f>
        <v>#N/A</v>
      </c>
    </row>
    <row r="720" customFormat="false" ht="13.5" hidden="false" customHeight="false" outlineLevel="0" collapsed="false">
      <c r="A720" s="1" t="n">
        <v>288</v>
      </c>
      <c r="B720" s="2" t="n">
        <v>1</v>
      </c>
      <c r="C720" s="33" t="n">
        <v>42457</v>
      </c>
      <c r="E720" s="5" t="str">
        <f aca="false">VLOOKUP(A720,'286'!$A$3:$J$6279,10,FALSE())</f>
        <v>SÁNCHEZ FRANCO, EDUARDO</v>
      </c>
      <c r="F720" s="4" t="str">
        <f aca="false">VLOOKUP(A720,'286'!$A$3:$I$1768,3,FALSE())</f>
        <v>SANFRANE</v>
      </c>
      <c r="G720" s="6" t="n">
        <f aca="false">VLOOKUP(A720,'286'!$A$3:$I$1768,4,FALSE())</f>
        <v>33595</v>
      </c>
      <c r="H720" s="7" t="n">
        <f aca="false">YEAR(C720)-YEAR(G720)</f>
        <v>25</v>
      </c>
      <c r="I720" s="1" t="str">
        <f aca="false">VLOOKUP(H720,LEYENDA!$C$2:$D$6,2,TRUE())</f>
        <v>25-40</v>
      </c>
      <c r="J720" s="5" t="str">
        <f aca="false">VLOOKUP(A720,'286'!$A$3:$I$1768,7,FALSE())</f>
        <v>H</v>
      </c>
      <c r="K720" s="8" t="n">
        <f aca="false">VLOOKUP(A720,'286'!$A$3:$I$1768,2,FALSE())</f>
        <v>0</v>
      </c>
      <c r="L720" s="4" t="str">
        <f aca="false">VLOOKUP(A720,'286'!$A$3:$I$1768,8,FALSE())</f>
        <v>D</v>
      </c>
      <c r="M720" s="4" t="str">
        <f aca="false">VLOOKUP(A720,'286'!$A$3:$I$1768,9,FALSE())</f>
        <v>D</v>
      </c>
      <c r="N720" s="8" t="str">
        <f aca="false">IF(R720=O720, "MISMA","CONTRARIA")</f>
        <v>MISMA</v>
      </c>
      <c r="O720" s="8" t="str">
        <f aca="false" t="array" ref="O720">_xlfn.IFS(L720="D","1", L720="I","2")</f>
        <v>1</v>
      </c>
      <c r="P720" s="8" t="e">
        <f aca="false" t="array" ref="P720">_xlfn.IFS(K720="OD","1", K720="OI","2")</f>
        <v>#N/A</v>
      </c>
      <c r="Q720" s="1" t="str">
        <f aca="false" t="array" ref="Q720">_xlfn.IFS(J720="M","1", J720="H","2")</f>
        <v>2</v>
      </c>
      <c r="R720" s="8" t="str">
        <f aca="false" t="array" ref="R720">_xlfn.IFS(M720="D","1", M720="I","2")</f>
        <v>1</v>
      </c>
      <c r="S720" s="1" t="str">
        <f aca="false" t="array" ref="S720">_xlfn.IFS(N720="CONTRARIA", "1",N720= "MISMA","2")</f>
        <v>2</v>
      </c>
      <c r="T720" s="1" t="str">
        <f aca="false" t="array" ref="T720">_xlfn.IFS(I720="0-12","1", I720="13-24","2", I720="25-40","3", I720="41-60","4", I720="61-100","5")</f>
        <v>3</v>
      </c>
      <c r="U720" s="9" t="n">
        <v>-1</v>
      </c>
      <c r="V720" s="10" t="str">
        <f aca="false">IF(U720="","",IF(AND(U720&gt;=-9,U720&lt;=-6.5),"-9 a -6,5",IF(AND(U720&gt;=-6,U720&lt;=-3.5),"-6 a -3,5",IF(AND(U720&gt;=-3,U720&lt;=-1),"-3 a -1",IF(U720=-0.5,"-0,5",IF(AND(U720&gt;=0,U720&lt;=2.5),"0 a 2,5",IF(AND(U720&gt;=3,U720&lt;=5.5),"3 a 5,5",IF(AND(U720&gt;=6,U720&lt;=8.5),"6 a 8,5",IF(AND(U720&gt;=9,U720&lt;=20),"9 a 20","Fuera de rango")))))))))</f>
        <v>-3 a -1</v>
      </c>
      <c r="W720" s="11" t="n">
        <f aca="false">IF(V720="","",IF(V720="-9 a -6,5",2,IF(V720="-6 a -3,5",3,IF(V720="-3 a -1",4,IF(V720="-0,5","NORMA",IF(V720="0 a 2,5",5,IF(V720="3 a 5,5",6,IF(V720="6 a 8,5",7,IF(V720="9 a 20",8,"Fuera de rango")))))))))</f>
        <v>4</v>
      </c>
      <c r="X720" s="9" t="n">
        <v>9</v>
      </c>
      <c r="Y720" s="11" t="str">
        <f aca="false">IF(X720="","",IF(AND(X720&gt;=0,X720&lt;=4),"0 a 4",IF(AND(X720&gt;=4.5,X720&lt;=8.5),"4,5 a 8,5",IF(X720=9,"9",IF(AND(X720&gt;=9.5,X720&lt;=13),"9,5 a 13",IF(AND(X720&gt;=13.5,X720&lt;=20),"13,5 a 20",IF(AND(X720&gt;=20.5,X720&lt;=35),"20,5 a 35","Fuera de rango")))))))</f>
        <v>9</v>
      </c>
      <c r="Z720" s="11" t="str">
        <f aca="false">IF(Y720="","",IF(Y720="0 a 4",1,IF(Y720="4,5 a 8,5",2,IF(Y720="9","NORMA",IF(Y720="9,5 a 13",3,IF(Y720="13,5 a 20",4,IF(Y720="20,5 a 35",5,"Fuera de rango")))))))</f>
        <v>NORMA</v>
      </c>
      <c r="AA720" s="9" t="n">
        <v>20</v>
      </c>
      <c r="AB720" s="10" t="str">
        <f aca="false">IF(AA720="","",IF(AND(AA720&gt;=0,AA720&lt;=9),"0 a 9",IF(AND(AA720&gt;=9.5,AA720&lt;=18.5),"9,5 a 18,5",IF(AA720=19,"19",IF(AND(AA720&gt;=19.5,AA720&lt;=28),"19,5 a 28",IF(AND(AA720&gt;=28.5,AA720&lt;=40),"28,5 a 40","Fuera de rango"))))))</f>
        <v>19,5 a 28</v>
      </c>
      <c r="AC720" s="11" t="n">
        <f aca="false" t="array" ref="AC720">_xlfn.IFS(AB720="","",AB720="0 a 9",1,AB720="9,5 a 18,5",2,AB720="19","NORMA",AB720="19,5 a 28",3,AB720="28,5 a 40",4,TRUE(),"Fuera de rango")</f>
        <v>3</v>
      </c>
      <c r="AD720" s="9" t="n">
        <v>13</v>
      </c>
      <c r="AE720" s="10" t="str">
        <f aca="false">IF(AD720="","",IF(AND(AD720&gt;=-10,AD720&lt;=0),"De -10 a 0",IF(AND(AD720&gt;=0.5,AD720&lt;=9.5),"0,5 a 9,5",IF(AD720=10,"10",IF(AND(AD720&gt;=10.5,AD720&lt;=20),"10,5 a 20",IF(AND(AD720&gt;=20.5,AD720&lt;=40),"20,5 a 40","Fuera de rango"))))))</f>
        <v>10,5 a 20</v>
      </c>
      <c r="AF720" s="12" t="n">
        <f aca="false">IF(AD720="","",IF(AND(AD720&gt;=-10,AD720&lt;=0),1,IF(AND(AD720&gt;=0.5,AD720&lt;=9.5),2,IF(AD720=10,"NORMA",IF(AND(AD720&gt;=10.5,AD720&lt;=20),3,IF(AND(AD720&gt;=20.5,AD720&lt;=40),4,""))))))</f>
        <v>3</v>
      </c>
      <c r="AG720" s="9" t="n">
        <v>10</v>
      </c>
      <c r="AH720" s="10" t="str">
        <f aca="false">IF(AG720="","",IF(AND(AG720&gt;=0,AG720&lt;=4),"0 a 4",IF(AND(AG720&gt;=4.5,AG720&lt;=8.5),"4,5 a 8,5",IF(AG720=9,"9",IF(AND(AG720&gt;=9.5,AG720&lt;=13),"9,5 a 13",IF(AND(AG720&gt;=13.5,AG720&lt;=25),"13,5 a 25","Fuera de rango"))))))</f>
        <v>9,5 a 13</v>
      </c>
      <c r="AI720" s="10" t="n">
        <f aca="false">IF(AH720="","",IF(AH720="0 a 4",1,IF(AH720="4,5 a 8,5",2,IF(AH720="9","NORMA",IF(AH720="9,5 a 13",3,IF(AH720="13,5 a 25",4,""))))))</f>
        <v>3</v>
      </c>
      <c r="AJ720" s="9" t="n">
        <v>7</v>
      </c>
      <c r="AK720" s="10" t="str">
        <f aca="false">IF(AJ720="","",IF(AND(AJ720&gt;=-15,AJ720&lt;=-10.5),"-15 a -10,5",IF(AND(AJ720&gt;=-10,AJ720&lt;=-4),"-10 a -4",IF(AND(AJ720&gt;=-4.5,AJ720&lt;=0),"-4,5 a 0",IF(AND(AJ720&gt;=0.5,AJ720&lt;=4.5),"0,5 a 4,5",IF(AJ720=5,"5",IF(AND(AJ720&gt;=5.5,AJ720&lt;=10),"5,5 a 10",IF(AND(AJ720&gt;=10.5,AJ720&lt;=20),"10,5 a 20","Fuera de rango"))))))))</f>
        <v>5,5 a 10</v>
      </c>
      <c r="AL720" s="11" t="n">
        <f aca="false">IF(AK720="","",IF(AK720="-15 a -10,5",1,IF(AK720="-10 a -4",2,IF(AK720="-4,5 a 0",3,IF(AK720="0,5 a 4,5",4,IF(AK720="5","NORMA",IF(AK720="5,5 a 10",5,IF(AK720="10,5 a 20",6,"Error"))))))))</f>
        <v>5</v>
      </c>
      <c r="AM720" s="9" t="n">
        <v>0</v>
      </c>
      <c r="AN720" s="10" t="str">
        <f aca="false">IF(AM720="","",IF(AND(AM720&gt;=-7.5,AM720&lt;=-5.5),"-7,5 a -5,5",IF(AND(AM720&gt;=-5,AM720&lt;=-3),"-5 a -3",IF(AND(AM720&gt;=-2.5,AM720&lt;=-0.5),"-2,5 a -0,5",IF(AM720=0,"0,00",IF(AND(AM720&gt;=0.5,AM720&lt;=2.5),"0,5 a 2,5",IF(AND(AM720&gt;=3,AM720&lt;=5),"3 a 5",IF(AND(AM720&gt;=5.5,AM720&lt;=7.5),"5,5 a 7,5",IF(AND(AM720&gt;=8,AM720&lt;=10),"8 a 10","Fuera de rango")))))))))</f>
        <v>0,00</v>
      </c>
      <c r="AO720" s="11" t="str">
        <f aca="false">IF(AN720="","",IF(AN720="-7,5 a -5,5",1,IF(AN720="-5 a -3",2,IF(AN720="-2,5 a -0,5",3,IF(AN720="0,00","NORMA",IF(AN720="0,5 a 2,5",4,IF(AN720="3 a 5",5,IF(AN720="5,5 a 7,5",6,IF(AN720="8 a 10",7,"Error")))))))))</f>
        <v>NORMA</v>
      </c>
      <c r="AP720" s="9" t="n">
        <v>-2</v>
      </c>
      <c r="AQ720" s="10" t="str">
        <f aca="false">IF(AP720="","",IF(AND(AP720&gt;=-20,AP720&lt;=-9.5),"-20 a -9,5",IF(AND(AP720&gt;=-9,AP720&lt;=-6.5),"-9 a -6,5",IF(AP720=-6,"-6",IF(AND(AP720&gt;=-5.5,AP720&lt;=-3),"-5,5 a -3",IF(AND(AP720&gt;=-2.5,AP720&lt;=0),"-2,5 a 0",IF(AND(AP720&gt;=0.5,AP720&lt;=3),"0,5 a 3",IF(AND(AP720&gt;=3.5,AP720&lt;=6),"3,5 a 6",IF(AND(AP720&gt;=6.5,AP720&lt;=9),"6,5 a 9",IF(AND(AP720&gt;=9.5,AP720&lt;=20),"9,5 a 20","Fuera de rango"))))))))))</f>
        <v>-2,5 a 0</v>
      </c>
      <c r="AR720" s="11" t="n">
        <f aca="false">IF(AQ720="","",IF(AQ720="-20 a -9,5",1,IF(AQ720="-9 a -6,5",2,IF(AQ720="-6","NORMA",IF(AQ720="-5,5 a -3",3,IF(AQ720="-2,5 a 0",4,IF(AQ720="0,5 a 3",5,IF(AQ720="3,5 a 6",6,IF(AQ720="6,5 a 9",7,IF(AQ720="9,5 a 20",8,""))))))))))</f>
        <v>4</v>
      </c>
      <c r="AS720" s="9" t="n">
        <v>0</v>
      </c>
      <c r="AT720" s="10" t="str">
        <f aca="false">IF(AS720="","",IF(AND(AS720&gt;=-16,AS720&lt;=-14),"-16 a -14",IF(AND(AS720&gt;=-13.5,AS720&lt;=-11.5),"-13,5 a -11,5",IF(AND(AS720&gt;=-11,AS720&lt;=-9),"-11 a -9",IF(AND(AS720&gt;=-8.5,AS720&lt;=-6.5),"-8,5 a -6,5",IF(AND(AS720&gt;=-6,AS720&lt;=-4),"-6 a -4",IF(AND(AS720&gt;=-3.5,AS720&lt;=-1.5),"-3,5 a -1,5",IF(AND(AS720&gt;=-1,AS720&lt;=1),"-1 a 1",IF(AND(AS720&gt;=1.5,AS720&lt;=3.5),"1,5 a 3,5",IF(AND(AS720&gt;=4,AS720&lt;=6),"4 a 6",IF(AND(AS720&gt;=6.5,AS720&lt;=8.5),"6,5 a 8,5",IF(AND(AS720&gt;=9,AS720&lt;=11),"9 a 11",IF(AND(AS720&gt;=11.5,AS720&lt;=13.5),"11,5 a 13,5",IF(AND(AS720&gt;=14,AS720&lt;=16),"14 a 16",IF(AND(AS720&gt;=16.5,AS720&lt;=18.5),"16,5 a 18,5",IF(AND(AS720&gt;=19,AS720&lt;=21),"19 a 21","Fuera de rango"))))))))))))))))</f>
        <v>-1 a 1</v>
      </c>
      <c r="AU720" s="11" t="n">
        <f aca="false" t="array" ref="AU720">IF(AT720="","",_xlfn.IFS(AT720="-16 a -14",1,AT720="-13,5 a -11,5",2,AT720="-11 a -9",3,AT720="-8,5 a -6,5",4,AT720="-6 a -4",5,AT720="-3,5 a -1,5",6,AT720="-1 a 1",7,AT720="1,5 a 3,5",8,AT720="4 a 6","NORMA",AT720="6,5 a 8,5",9,AT720="9 a 11",10,AT720="11,5 a 13,5",11,AT720="14 a 16",12,AT720="16,5 a 18,5",13,AT720="19 a 21",14,TRUE(),""))</f>
        <v>7</v>
      </c>
      <c r="AV720" s="9" t="n">
        <v>0.5</v>
      </c>
      <c r="AW720" s="10" t="str">
        <f aca="false">IF(AV720="","",IF(AND(AV720&gt;=-1,AV720&lt;=-0.5),"-1 a -0,5",IF(AND(AV720&gt;-0.5,AV720&lt;=0),"De -0,5 a 0",IF(AND(AV720&gt;=0.25,AV720&lt;=0.75),"0,25 a 0,75",IF(AND(AV720&gt;=1,AV720&lt;=1.5),"1 a 1,5",IF(AND(AV720&gt;=1.75,AV720&lt;=2.25),"1,75 a 2,25",IF(AND(AV720&gt;=2.5,AV720&lt;=3),"2,5 a 3",IF(AND(AV720&gt;=3.25,AV720&lt;=3.75),"3,25 a 3,75","Fuera de rango"))))))))</f>
        <v>0,25 a 0,75</v>
      </c>
      <c r="AX720" s="10" t="str">
        <f aca="false">IF(AW720="","",IF(OR(AW720="-1 a -0,5",AW720="-1 a -0.5"),1,IF(OR(AW720="De -0,5 a 0",AW720="-0,5 a 0",AW720="De -0.5 a 0"),2,IF(OR(AW720="0,25 a 0,75",AW720="0.25 a 0.75"),"NORMA",IF(OR(AW720="1 a 1,5",AW720="1 a 1.5"),3,IF(OR(AW720="1,75 a 2,25",AW720="1.75 a 2.25"),4,IF(OR(AW720="2,5 a 3",AW720="2.5 a 3"),5,IF(OR(AW720="3,25 a 3,75",AW720="3.25 a 3.75"),6,""))))))))</f>
        <v>NORMA</v>
      </c>
      <c r="AY720" s="9" t="n">
        <v>-5</v>
      </c>
      <c r="AZ720" s="10" t="str">
        <f aca="false">IF(AY720="","",IF(AND(AY720&gt;=-20,AY720&lt;=-9.5),"-20 a -9,5",IF(AND(AY720&gt;=-9,AY720&lt;=-6.5),"-9 a -6,5",IF(AY720=-6,"-6",IF(AND(AY720&gt;=-5.5,AY720&lt;=-3),"-5,5 a -3",IF(AND(AY720&gt;=-2.5,AY720&lt;=0),"-2,5 a 0",IF(AND(AY720&gt;=0.5,AY720&lt;=3),"0,5 a 3",IF(AND(AY720&gt;=3.5,AY720&lt;=6),"3,5 a 6","Fuera de rango"))))))))</f>
        <v>-5,5 a -3</v>
      </c>
      <c r="BA720" s="11" t="n">
        <f aca="false">IF(AZ720="","",IF(AZ720="-20 a -9,5",1,IF(AZ720="-9 a -6,5",2,IF(AZ720="-6","NORMA",IF(AZ720="-5,5 a -3",3,IF(AZ720="-2,5 a 0",4,IF(AZ720="0,5 a 3",5,IF(AZ720="3,5 a 6",6,""))))))))</f>
        <v>3</v>
      </c>
      <c r="BB720" s="9" t="n">
        <v>0</v>
      </c>
      <c r="BC720" s="10" t="str">
        <f aca="false" t="array" ref="BC720">IF(BB720="","",_xlfn.IFS(AND(BB720&gt;=0,BB720&lt;=2),"0 a 2",AND(BB720&gt;=2.5,BB720&lt;=4.5),"2,5 a 4,5",AND(BB720&gt;=5,BB720&lt;=7),"5 a 7",AND(BB720&gt;=7.5,BB720&lt;=9.5),"7,5 a 9,5",AND(BB720&gt;=10,BB720&lt;=12),"10 a 12",AND(BB720&gt;=12.5,BB720&lt;=14.5),"12,5 a 14,5",BB720=15,"15",AND(BB720&gt;=15.5,BB720&lt;=17.5),"15,5 a 17,5",AND(BB720&gt;=18,BB720&lt;=20),"18 a 20",AND(BB720&gt;=20.5,BB720&lt;=22.5),"20,5 a 22,5",AND(BB720&gt;=23,BB720&lt;=25),"23 a 25",TRUE(),"Fuera de rango"))</f>
        <v>0 a 2</v>
      </c>
      <c r="BD720" s="11" t="n">
        <f aca="false" t="array" ref="BD720">IF(BC720="","",_xlfn.IFS(BC720="0 a 2",1,BC720="2,5 a 4,5",2,BC720="5 a 7",3,BC720="7,5 a 9,5",4,BC720="10 a 12",5,BC720="12,5 a 14,5",6,BC720="15","NORMA",BC720="15,5 a 17,5",7,BC720="18 a 20",8,BC720="20,5 a 22,5",9,BC720="23 a 25",10,TRUE(),"Fuera de rango"))</f>
        <v>1</v>
      </c>
      <c r="BE720" s="9" t="n">
        <v>20</v>
      </c>
      <c r="BF720" s="10" t="str">
        <f aca="false">IF(BE720="","",IF(AND(BE720&gt;=-20,BE720&lt;=-10),"-20 a -10",IF(AND(BE720&gt;=-9.5,BE720&lt;=0.5),"-9,5 a 0,5",IF(AND(BE720&gt;=1,BE720&lt;=11),"1 a 11",IF(AND(BE720&gt;=11.5,BE720&lt;=20.5),"11,5 a 20,5",IF(BE720=21,"21",IF(AND(BE720&gt;=21.5,BE720&lt;=31.5),"21,5 a 31,5",IF(AND(BE720&gt;=32,BE720&lt;=42),"32 a 42","Fuera de rango"))))))))</f>
        <v>11,5 a 20,5</v>
      </c>
      <c r="BG720" s="11" t="n">
        <f aca="false">IF(BF720="","",IF(BF720="-20 a -10",1,IF(BF720="-9,5 a 0,5",2,IF(BF720="1 a 11",3,IF(BF720="11,5 a 20,5",4,IF(BF720="21","NORMA",IF(BF720="21,5 a 31,5",5,IF(BF720="32 a 42",6,""))))))))</f>
        <v>4</v>
      </c>
      <c r="BH720" s="9" t="n">
        <v>8</v>
      </c>
      <c r="BI720" s="10" t="str">
        <f aca="false">IF(BH720="","",IF(AND(BH720&gt;=-20,BH720&lt;=-15),"-20 a -15",IF(AND(BH720&gt;=-14.5,BH720&lt;=-9.5),"-14,5 a -9,5",IF(AND(BH720&gt;=-9,BH720&lt;=-4),"-9 a -4",IF(AND(BH720&gt;=-3.5,BH720&lt;=2.5),"-3,5 a 2,5",IF(AND(BH720&gt;=3,BH720&lt;=8),"3 a 8",IF(AND(BH720&gt;=8.5,BH720&lt;=14.5),"8,5 a 14,5",IF(BH720=15,"15",IF(AND(BH720&gt;=15.5,BH720&lt;=20.5),"15,5 a 20,5",IF(AND(BH720&gt;=21,BH720&lt;=26),"21 a 26","Fuera de rango"))))))))))</f>
        <v>3 a 8</v>
      </c>
      <c r="BJ720" s="11" t="n">
        <f aca="false">IF(BI720="","",IF(BI720="-20 a -15",1,IF(BI720="-14,5 a -9,5",2,IF(BI720="-9 a -4",3,IF(BI720="-3,5 a 2,5",4,IF(BI720="3 a 8",5,IF(BI720="8,5 a 14,5",6,IF(BI720="15","NORMA",IF(BI720="15,5 a 20,5",7,IF(BI720="21 a 26",8,IF(BI720="26,5 a 31,5",9,"")))))))))))</f>
        <v>5</v>
      </c>
      <c r="BK720" s="9" t="n">
        <v>10</v>
      </c>
      <c r="BL720" s="10" t="str">
        <f aca="false">IF(BK720="","",IF(AND(BK720&gt;=0,BK720&lt;=2),"0 - 2",IF(AND(BK720&gt;=2.5,BK720&lt;=4.5),"2,5 - 4,5",IF(AND(BK720&gt;=5,BK720&lt;=7),"5 - 7",IF(AND(BK720&gt;=7.5,BK720&lt;=9.5),"7,5 - 9,5",IF(AND(BK720&gt;=10,BK720&lt;=12),"10 - 12",IF(AND(BK720&gt;=12.5,BK720&lt;=13.5),"12,5 - 13,5",IF(BK720=14,"14",IF(AND(BK720&gt;=14.5,BK720&lt;=16.5),"14,5 - 16,5",IF(AND(BK720&gt;=17,BK720&lt;=19),"17 - 19",IF(AND(BK720&gt;=19.5,BK720&lt;=21.5),"19,5 - 21,5",IF(AND(BK720&gt;=22,BK720&lt;=24),"22 - 24",IF(AND(BK720&gt;=24.5,BK720&lt;=26.5),"24,5 - 26,5",IF(AND(BK720&gt;=27,BK720&lt;=29),"27 - 29",IF(AND(BK720&gt;=29.5,BK720&lt;=30),"29,5 - 30","Fuera de rango")))))))))))))))</f>
        <v>10 - 12</v>
      </c>
      <c r="BM720" s="11" t="n">
        <f aca="false">IF(BL720="","",IF(BL720="0 - 2",1,IF(BL720="2,5 - 4,5",2,IF(BL720="5 - 7",3,IF(BL720="7,5 - 9,5",4,IF(BL720="10 - 12",5,IF(BL720="12,5 - 13,5",6,IF(BL720="14","NORMA",IF(BL720="14,5 - 16,5",7,IF(BL720="17 - 19",8,IF(BL720="19,5 - 21,5",9,IF(BL720="22 - 24",10,IF(BL720="24,5 - 26,5",11,IF(BL720="27 - 29",12,IF(BL720="29,5 - 30",13,"")))))))))))))))</f>
        <v>5</v>
      </c>
      <c r="BN720" s="9" t="n">
        <v>16</v>
      </c>
      <c r="BO720" s="11" t="str">
        <f aca="false">IF(BN720="","",IF(AND(BN720&gt;=-20,BN720&lt;=-10),"-20 a -10",IF(AND(BN720&gt;=-9.5,BN720&lt;=0.5),"-9,5 a 0,5",IF(AND(BN720&gt;=1,BN720&lt;=11),"1 a 11",IF(AND(BN720&gt;=11.5,BN720&lt;=21.5),"11,5 a 21,5",IF(BN720=22,"22",IF(AND(BN720&gt;=22.5,BN720&lt;=32.5),"22,5 a 32,5",IF(AND(BN720&gt;=33,BN720&lt;=43),"33 a 43","Fuera de rango"))))))))</f>
        <v>11,5 a 21,5</v>
      </c>
      <c r="BP720" s="11" t="n">
        <f aca="false">IF(BO720="","",IF(BO720="-20 a -10",1,IF(BO720="-9,5 a 0,5",2,IF(BO720="1 a 11",3,IF(BO720="11,5 a 21,5",4,IF(BO720="22","NORMA",IF(BO720="22,5 a 32,5",5,IF(BO720="33 a 43",6,""))))))))</f>
        <v>4</v>
      </c>
      <c r="BQ720" s="9" t="n">
        <v>8</v>
      </c>
      <c r="BR720" s="10" t="str">
        <f aca="false">IF(BQ720="","",IF(AND(BQ720&gt;=-20,BQ720&lt;=-15),"-20 a -15",IF(AND(BQ720&gt;=-14.5,BQ720&lt;=-9.5),"-14,5 a -9,5",IF(AND(BQ720&gt;=-9,BQ720&lt;=-4),"-9 a -4",IF(AND(BQ720&gt;=-3.5,BQ720&lt;=2.5),"-3,5 a 2,5",IF(AND(BQ720&gt;=3,BQ720&lt;=8),"3 a 8",IF(AND(BQ720&gt;=8.5,BQ720&lt;=13.5),"8,5 a 13,5",IF(AND(BQ720&gt;=14,BQ720&lt;=17.5),"14 a 17,5",IF(BQ720=18,"18",IF(AND(BQ720&gt;=18.5,BQ720&lt;=23.5),"18,5 a 23,5",IF(AND(BQ720&gt;=24,BQ720&lt;=29),"24 a 29",IF(AND(BQ720&gt;=29.5,BQ720&lt;=34.5),"29,5 a 34,5",IF(AND(BQ720&gt;=35,BQ720&lt;=40),"35 a 40","Fuera de rango")))))))))))))</f>
        <v>3 a 8</v>
      </c>
      <c r="BS720" s="11" t="n">
        <f aca="false">IF(BR720="","",IF(BR720="-20 a -15",1,IF(BR720="-14,5 a -9,5",2,IF(BR720="-9 a -4",3,IF(BR720="-3,5 a 2,5",4,IF(BR720="3 a 8",5,IF(BR720="8,5 a 13,5",6,IF(BR720="14 a 17,5",7,IF(BR720="18","NORMA",IF(BR720="18,5 a 23,5",8,IF(BR720="24 a 29",9,IF(BR720="29,5 a 34,5",10,IF(BR720="35 a 40",11,"")))))))))))))</f>
        <v>5</v>
      </c>
      <c r="BT720" s="9" t="n">
        <v>1</v>
      </c>
      <c r="BU720" s="10" t="str">
        <f aca="false">IF(BT720="","",IF(AND(BT720&gt;=-20,BT720&lt;=-18),"-20 a -18",IF(AND(BT720&gt;=-17.5,BT720&lt;=-15.5),"-17,5 a -15,5",IF(AND(BT720&gt;=-15,BT720&lt;=-13),"-15 a -13",IF(AND(BT720&gt;=-12.5,BT720&lt;=-10.5),"-12,5 a -10,5",IF(AND(BT720&gt;=-10,BT720&lt;=-8),"-10 a -8",IF(AND(BT720&gt;=-7.5,BT720&lt;=-5.5),"-7,5 a -5,5",IF(AND(BT720&gt;=-5,BT720&lt;=-3),"-5 a -3",IF(AND(BT720&gt;=-2.5,BT720&lt;=-0.5),"-2,5 a -0,5",IF(BT720=0,"0",IF(AND(BT720&gt;=0.5,BT720&lt;=2.5),"0,5 a 2,5",IF(AND(BT720&gt;=3,BT720&lt;=5),"3 a 5",IF(AND(BT720&gt;=5.5,BT720&lt;=7.5),"5,5 a 7,5",IF(AND(BT720&gt;=8,BT720&lt;=10),"8 a 10",IF(AND(BT720&gt;=10.5,BT720&lt;=12.5),"10,5 a 12,5",IF(AND(BT720&gt;=13,BT720&lt;=15),"13 a 15",IF(AND(BT720&gt;=15.5,BT720&lt;=17.5),"15,5 a 17,5",IF(AND(BT720&gt;=18,BT720&lt;=20),"18 a 20","Fuera de rango"))))))))))))))))))</f>
        <v>0,5 a 2,5</v>
      </c>
      <c r="BV720" s="11" t="n">
        <f aca="false">IF(BT720="","",IF(BT720=0,"NORMA",IF(AND(BT720&gt;=-20,BT720&lt;=-18),2,IF(AND(BT720&gt;=-17.5,BT720&lt;=-15.5),2,IF(AND(BT720&gt;=-15,BT720&lt;=-13),3,IF(AND(BT720&gt;=-12.5,BT720&lt;=-10.5),4,IF(AND(BT720&gt;=-10,BT720&lt;=-8),5,IF(AND(BT720&gt;=-7.5,BT720&lt;=-5.5),6,IF(AND(BT720&gt;=-5,BT720&lt;=-3),7,IF(AND(BT720&gt;=-2.5,BT720&lt;=-0.5),8,IF(AND(BT720&gt;=0.5,BT720&lt;=2.5),9,IF(AND(BT720&gt;=3,BT720&lt;=5),10,IF(AND(BT720&gt;=5.5,BT720&lt;=7.5),11,IF(AND(BT720&gt;=8,BT720&lt;=10),12,IF(AND(BT720&gt;=10.5,BT720&lt;=12.5),13,IF(AND(BT720&gt;=13,BT720&lt;=15),14,IF(AND(BT720&gt;=15.5,BT720&lt;=17.5),15,IF(AND(BT720&gt;=18,BT720&lt;=20),16,"Fuera de rango"))))))))))))))))))</f>
        <v>9</v>
      </c>
      <c r="BW720" s="9" t="n">
        <v>-6.75</v>
      </c>
      <c r="BX720" s="10" t="n">
        <f aca="false">18.5- (0.3*H720)</f>
        <v>11</v>
      </c>
      <c r="BY720" s="10" t="n">
        <f aca="false">(BW720)-(BX720)</f>
        <v>-17.75</v>
      </c>
      <c r="BZ720" s="10" t="str">
        <f aca="false">IF(BY720="","",IF(BY720&lt;-27.5,"De -30 a -28",IF(BY720&lt;-25,"De -27,5 a -25,5",IF(BY720&lt;-22.5,"De -25 a -23",IF(BY720&lt;-20,"De -22,5 a -20,5",IF(BY720&lt;-17.5,"De -20 a -18",IF(BY720&lt;-15,"De -17,5 a -15,5",IF(BY720&lt;-12.5,"De -15 a -13",IF(BY720&lt;-10,"De -12,5 a -10,5",IF(BY720&lt;-7.5,"De -10 a -8",IF(BY720&lt;-5,"De -7,5 a -5,5",IF(BY720&lt;-2.5,"De -5 a -3",IF(BY720&lt;0,"De -2,5 a -0,5",IF(BY720&lt;2.5,"De 0 a 2",IF(BY720&lt;5,"De 2,5 a 4,5",IF(BY720&lt;7.5,"De 5 a 7",IF(BY720&lt;10,"De 7,5 a 9,5",IF(BY720&lt;12.5,"De 10 a 12",IF(BY720&lt;15,"De 12,5 a 14,5",IF(BY720&lt;17.5,"De 15 a 17",IF(BY720&lt;20,"De 17,5 a 19,5",IF(BY720&lt;22.5,"De 20 a 22",IF(BY720&lt;25,"De 22,5 a 24,5",IF(BY720&lt;27.5,"De 25 a 27","De 27,5 a 30"))))))))))))))))))))))))</f>
        <v>De -20 a -18</v>
      </c>
      <c r="CA720" s="12" t="n">
        <f aca="false">IF(BY720="","",IF(BY720&lt;=-28,1,IF(BY720&lt;=-25.5,2,IF(BY720&lt;=-23,3,IF(BY720&lt;=-20.5,4,IF(BY720&lt;=-18,5,IF(BY720&lt;=-15.5,6,IF(BY720&lt;=-13,7,IF(BY720&lt;=-10.5,8,IF(BY720&lt;=-8,9,IF(BY720&lt;=-5.5,10,IF(BY720&lt;=-3,11,IF(BY720&lt;=-0.5,12,IF(BY720&lt;=2,13,IF(BY720&lt;=4.5,14,IF(BY720&lt;=7,15,IF(BY720&lt;=9.5,16,IF(BY720&lt;=12,17,IF(BY720&lt;=14.5,18,IF(BY720&lt;=17,19,IF(BY720&lt;=19.5,20,IF(BY720&lt;=22,21,IF(BY720&lt;=24.5,22,IF(BY720&lt;=27,23,IF(BY720&lt;=30,24,"Fuera de rango")))))))))))))))))))))))))</f>
        <v>6</v>
      </c>
      <c r="CB720" s="9" t="n">
        <v>-6.5</v>
      </c>
      <c r="CC720" s="10" t="n">
        <f aca="false">18.5- (0.3*H720)</f>
        <v>11</v>
      </c>
      <c r="CD720" s="10" t="n">
        <f aca="false">(CB720)-(CC720)</f>
        <v>-17.5</v>
      </c>
      <c r="CE720" s="10" t="str">
        <f aca="false">IF(CD720="","",IF(CD720&lt;-27.5,"De -30 a -28",IF(CD720&lt;-25,"De -27,5 a -25,5",IF(CD720&lt;-22.5,"De -25 a -23",IF(CD720&lt;-20,"De -22,5 a -20,5",IF(CD720&lt;-17.5,"De -20 a -18",IF(CD720&lt;-15,"De -17,5 a -15,5",IF(CD720&lt;-12.5,"De -15 a -13",IF(CD720&lt;-10,"De -12,5 a -10,5",IF(CD720&lt;-7.5,"De -10 a -8",IF(CD720&lt;-5,"De -7,5 a -5,5",IF(CD720&lt;-2.5,"De -5 a -3",IF(CD720&lt;0,"De -2,5 a -0,5",IF(CD720&lt;=2,"De 0 a 2",IF(CD720&lt;=4.5,"De 2,5 a 4,5",IF(CD720&lt;=7,"De 5 a 7",IF(CD720&lt;=9.5,"De 7,5 a 9,5",IF(CD720&lt;=12,"De 10 a 12",IF(CD720&lt;=14.5,"De 12,5 a 14,5",IF(CD720&lt;=17,"De 15 a 17",IF(CD720&lt;=19.5,"De 17,5 a 19,5",IF(CD720&lt;=22,"De 20 a 22",IF(CD720&lt;=24.5,"De 22,5 a 24,5",IF(CD720&lt;=27,"De 25 a 27","De 27,5 a 30"))))))))))))))))))))))))</f>
        <v>De -17,5 a -15,5</v>
      </c>
      <c r="CF720" s="12" t="n">
        <f aca="false">IF(CD720="","",IF(CD720&lt;-27.5,1,IF(CD720&lt;-25,2,IF(CD720&lt;-22.5,3,IF(CD720&lt;-20,4,IF(CD720&lt;-17.5,5,IF(CD720&lt;-15,6,IF(CD720&lt;-12.5,7,IF(CD720&lt;-10,8,IF(CD720&lt;-7.5,9,IF(CD720&lt;-5,10,IF(CD720&lt;-2.5,11,IF(CD720&lt;0,12,IF(CD720&lt;2.5,13,IF(CD720&lt;5,14,IF(CD720&lt;7.5,15,IF(CD720&lt;10,16,IF(CD720&lt;12.5,17,IF(CD720&lt;15,18,IF(CD720&lt;17.5,19,IF(CD720&lt;20,20,IF(CD720&lt;22.5,21,IF(CD720&lt;25,22,IF(CD720&lt;27.5,23,24))))))))))))))))))))))))</f>
        <v>6</v>
      </c>
      <c r="CG720" s="9" t="n">
        <v>-3</v>
      </c>
      <c r="CH720" s="10" t="str">
        <f aca="false">IF(CG720="","",IF(AND(CG720&gt;=-10,CG720&lt;=-9.5),"-10 a -9,5",IF(AND(CG720&gt;-9.5,CG720&lt;=-8.5),"-9 a -8,5",IF(AND(CG720&gt;-8.5,CG720&lt;=-7.5),"-8 a -7,5",IF(AND(CG720&gt;-7.5,CG720&lt;=-6.5),"-7 a -6,5",IF(AND(CG720&gt;-6.5,CG720&lt;=-5.5),"-6 a -5,5",IF(AND(CG720&gt;-5.5,CG720&lt;=-4.5),"-5 a -4,5",IF(AND(CG720&gt;-4.5,CG720&lt;=-3.5),"-4 a -3,5",IF(AND(CG720&gt;-3.5,CG720&lt;=-2.5),"-3 a -2,5",IF(CG720=-2.25,"-2,25",IF(AND(CG720&gt;-2.5,CG720&lt;=-1.5),"-2 a -1,5",IF(AND(CG720&gt;-1.5,CG720&lt;=-0.5),"-1 a -0,5",IF(AND(CG720&gt;-0.5,CG720&lt;=0.5),"0 a 0,5",IF(AND(CG720&gt;0.5,CG720&lt;=1.5),"1 a 1,5",IF(AND(CG720&gt;1.5,CG720&lt;=2.5),"2 a 2,5",IF(AND(CG720&gt;2.5,CG720&lt;=3.5),"3 a 3,5",IF(AND(CG720&gt;3.5,CG720&lt;=4.5),"4 a 4,5",IF(AND(CG720&gt;4.5,CG720&lt;=5.5),"5 a 5,5",IF(AND(CG720&gt;5.5,CG720&lt;=6.5),"6 a 6,5",IF(AND(CG720&gt;6.5,CG720&lt;=7.5),"7 a 7,5",IF(AND(CG720&gt;7.5,CG720&lt;=8.5),"8 a 8,5",IF(AND(CG720&gt;8.5,CG720&lt;=9.5),"9 a 9,5",IF(CG720&gt;=10,"10","Fuera de rango")))))))))))))))))))))))</f>
        <v>-3 a -2,5</v>
      </c>
      <c r="CI720" s="11" t="n">
        <f aca="false">IF(CG720="","",IF(CG720=-2.25,"NORMA",IF(CG720&lt;=-9.5,1,IF(CG720&lt;=-8.5,2,IF(CG720&lt;=-7.5,3,IF(CG720&lt;=-6.5,4,IF(CG720&lt;=-5.5,5,IF(CG720&lt;=-4.5,6,IF(CG720&lt;=-3.5,7,IF(CG720&lt;=-2.5,8,IF(CG720&lt;=-1.5,9,IF(CG720&lt;=-0.5,10,IF(CG720&lt;=0.5,11,IF(CG720&lt;=1.5,12,IF(CG720&lt;=2.5,13,IF(CG720&lt;=3.5,14,IF(CG720&lt;=4.5,15,IF(CG720&lt;=5.5,16,IF(CG720&lt;=6.5,17,IF(CG720&lt;=7.5,18,IF(CG720&lt;=8.5,19,IF(CG720&lt;=9.5,20,IF(CG720=10,21,"Fuera de rango")))))))))))))))))))))))</f>
        <v>8</v>
      </c>
      <c r="CJ720" s="9" t="n">
        <v>2</v>
      </c>
      <c r="CK720" s="10" t="str">
        <f aca="false">IF(CJ720="","",IF(AND(CJ720&gt;=-6,CJ720&lt;=-5.5),"-6 a -5,5",IF(AND(CJ720&gt;-5.5,CJ720&lt;=-4.5),"-5 a -4,5",IF(AND(CJ720&gt;-4.5,CJ720&lt;=-3.5),"-4 a -3,5",IF(AND(CJ720&gt;-3.5,CJ720&lt;=-2.5),"-3 a -2,5",IF(AND(CJ720&gt;-2.5,CJ720&lt;=-1.5),"-2 a -1,5",IF(AND(CJ720&gt;-1.5,CJ720&lt;=-0.5),"-1 a -0,5",IF(AND(CJ720&gt;-0.5,CJ720&lt;=0.5),"0 a 0,5",IF(AND(CJ720&gt;0.5,CJ720&lt;=1.5),"1 a 1,5",IF(AND(CJ720&gt;1.5,CJ720&lt;2.5),"2",IF(AND(CJ720&gt;=2.5,CJ720&lt;=3),"2,5 a 3",IF(AND(CJ720&gt;3,CJ720&lt;=4),"3,5 a 4",IF(AND(CJ720&gt;4,CJ720&lt;=5),"4,5 a 5",IF(AND(CJ720&gt;5,CJ720&lt;=6),"5,5 a 6",IF(AND(CJ720&gt;6,CJ720&lt;=7),"6,5 a 7",IF(AND(CJ720&gt;7,CJ720&lt;=8),"7,5 a 8",IF(AND(CJ720&gt;8,CJ720&lt;=9.5),"8,5 a 9,5",IF(CJ720=10,"10","Fuera de rango"))))))))))))))))))</f>
        <v>2</v>
      </c>
      <c r="CL720" s="11" t="str">
        <f aca="false">IF(CK720="","",IF(OR(CK720="-6 a -5,5",CK720="-6 - -5,5"),1,IF(OR(CK720="-5 a -4,5",CK720="-5 - -4,5"),2,IF(OR(CK720="-4 a -3,5",CK720="-4 - -3,5"),3,IF(OR(CK720="-3 a -2,5",CK720="-3 - -2,5"),4,IF(OR(CK720="-2 a -1,5",CK720="-2 - -1,5"),5,IF(OR(CK720="-1 a -0,5",CK720="-1 - -0,5"),6,IF(OR(CK720="0 a 0,5",CK720="0 - 0,5"),7,IF(OR(CK720="1 a 1,5",CK720="1 - 1,5"),8,IF(CK720="2","NORMA",IF(OR(CK720="2,5 a 3",CK720="2,5 - 3"),9,IF(OR(CK720="3,5 a 4",CK720="3,5 - 4"),10,IF(OR(CK720="4,5 a 5",CK720="4,5 - 5"),11,IF(OR(CK720="5,5 a 6",CK720="5,5 - 6"),12,IF(OR(CK720="6,5 a 7",CK720="6,5 - 7"),13,IF(OR(CK720="7,5 a 8",CK720="7,5 - 8"),14,IF(OR(CK720="8,5 a 9",CK720="8,5 - 9,5",CK720="9 a 9,5"),15,IF(CK720="10",15,IF(OR(CK720="0,5 a 1",CK720="0,5 - 1"),7,"Fuera de rango")))))))))))))))))))</f>
        <v>NORMA</v>
      </c>
      <c r="CO720" s="10" t="str">
        <f aca="false">IF(CM720&gt;0,"EME"," ")</f>
        <v> </v>
      </c>
      <c r="CQ720" s="10" t="str">
        <f aca="false">IF(CP720&gt;0,"0", " ")</f>
        <v> </v>
      </c>
      <c r="CR720" s="10" t="str">
        <f aca="false">IF(CP720&gt;0,"EME"," ")</f>
        <v> </v>
      </c>
      <c r="CS720" s="9" t="n">
        <v>0</v>
      </c>
      <c r="CV720" s="9" t="n">
        <v>0</v>
      </c>
      <c r="CY720" s="9" t="n">
        <v>0</v>
      </c>
      <c r="DB720" s="9" t="n">
        <v>0</v>
      </c>
      <c r="DC720" s="11" t="str">
        <f aca="false">IF(DB720&lt;0,"2"," ")</f>
        <v> </v>
      </c>
      <c r="DD720" s="11" t="str">
        <f aca="false">IF(DB720&lt;0,"MIO"," ")</f>
        <v> </v>
      </c>
      <c r="DE720" s="9" t="n">
        <v>0</v>
      </c>
      <c r="DF720" s="10" t="str">
        <f aca="false">IF(DE720&lt;0,"3"," ")</f>
        <v> </v>
      </c>
      <c r="DG720" s="10" t="str">
        <f aca="false">IF(DE720&lt;0,"AST"," ")</f>
        <v> </v>
      </c>
      <c r="DH720" s="9" t="n">
        <v>0</v>
      </c>
      <c r="DI720" s="10" t="str">
        <f aca="false">IF(DH720&lt;0,"3"," ")</f>
        <v> </v>
      </c>
      <c r="DJ720" s="10" t="str">
        <f aca="false">IF(DH720&lt;0,"AST"," ")</f>
        <v> </v>
      </c>
      <c r="DK720" s="9" t="n">
        <v>0</v>
      </c>
      <c r="DL720" s="10" t="str">
        <f aca="false">IF(DK720&gt;0,"4"," ")</f>
        <v> </v>
      </c>
      <c r="DM720" s="10" t="str">
        <f aca="false">IF(DK720&gt;0,"PRE"," ")</f>
        <v> </v>
      </c>
      <c r="DN720" s="9" t="n">
        <v>0</v>
      </c>
      <c r="DO720" s="10" t="str">
        <f aca="false">IF(DN720&gt;0,"4"," ")</f>
        <v> </v>
      </c>
      <c r="DP720" s="10" t="str">
        <f aca="false">IF(DN720&gt;0,"PRE"," ")</f>
        <v> </v>
      </c>
      <c r="DS720" s="12" t="str">
        <f aca="false">CONCATENATE(CO720,CU720,DA720,DG720,DM720)</f>
        <v>   </v>
      </c>
      <c r="DT720" s="10" t="e">
        <f aca="false" t="array" ref="DT720">_xlfn.IFS(DS720="EME    ","0", DS720=" HIP   ","1", DS720="  MIO  ","2", DS720="   AST ","3", DS720="    PRE","4", DS720="EME   PRE","5", DS720=" HIP  PRE","6", DS720=" HIP AST ","7", DS720="  MIO PRE","8", DS720="  MIOAST ","9", DS720="   ASTPRE","10",DS720=" HIP ASTPRE","11", DS720="  MIOASTPRE","12", DS720="     ","0")</f>
        <v>#N/A</v>
      </c>
      <c r="DV720" s="1" t="e">
        <f aca="false" t="array" ref="DV720">_xlfn.IFS(DU720="SI","2", DU720="NO","1")</f>
        <v>#N/A</v>
      </c>
      <c r="DX720" s="11" t="str">
        <f aca="false">IF(DW720=0,"1","2")</f>
        <v>1</v>
      </c>
      <c r="DY720" s="11" t="str">
        <f aca="false" t="array" ref="DY720">_xlfn.IFS(DW720=0,"0", DW720=0.25, "1", DW720=0.5,"2", DW720=0.75,"3", DW720=1,"4",DW720=1.25,"5", DW720=1.5,"6", DW720=1.75,"7", DW720=2,"8")</f>
        <v>0</v>
      </c>
      <c r="EA720" s="11" t="str">
        <f aca="false">IF(DZ720=0,"1","2")</f>
        <v>1</v>
      </c>
      <c r="EB720" s="11" t="str">
        <f aca="false" t="array" ref="EB720">_xlfn.IFS(DZ720=0,"0", DZ720=0.25, "1", DZ720=0.5,"2", DZ720=0.75,"3", DZ720=1,"4",DZ720=1.25,"5", DZ720=1.5,"6", DZ720=1.75,"7", DZ720=2,"8")</f>
        <v>0</v>
      </c>
      <c r="ED720" s="10" t="str">
        <f aca="false">IF(EC720=0,"1","2")</f>
        <v>1</v>
      </c>
      <c r="EE720" s="11" t="str">
        <f aca="false" t="array" ref="EE720">_xlfn.IFS(EC720=0,"0", EC720=-0.25, "1", EC720=-0.5,"2", EC720=-0.75,"3", EC720=-1,"4",EC720=-1.25,"5", EC720=-1.5,"6", EC720=-1.75,"7", EC720=-2,"8", EC720=-2.25,"9",EC720=-2.5,"10", EC720=-2.75,"11", EC720=-3,"12", EC720=-3.25,"13", EC720=-3.5,"14", EC720=-3.75,"15",EC720=-4,"16")</f>
        <v>0</v>
      </c>
      <c r="EG720" s="10" t="str">
        <f aca="false">IF(EF720=0,"1","2")</f>
        <v>1</v>
      </c>
      <c r="EH720" s="11" t="str">
        <f aca="false" t="array" ref="EH720">_xlfn.IFS(EF720=0,"0", EF720=-0.25, "1", EF720=-0.5,"2", EF720=-0.75,"3", EF720=-1,"4",EF720=-1.25,"5", EF720=-1.5,"6", EF720=-1.75,"7", EF720=-2,"8", EF720=-2.25,"9",EF720=-2.5,"10", EF720=-2.75,"11", EF720=-3,"12", EF720=-3.25,"13", EF720=-3.5,"14", EF720=-3.75,"15",EF720=-4,"16")</f>
        <v>0</v>
      </c>
      <c r="EJ720" s="11" t="str">
        <f aca="false">IF(EI720=0,"1","2")</f>
        <v>1</v>
      </c>
      <c r="EK720" s="11" t="str">
        <f aca="false" t="array" ref="EK720">_xlfn.IFS(EI720=0,"0", EI720=-0.25, "1", EI720=-0.5,"2", EI720=-0.75,"3", EI720=-1,"4",EI720=-1.25,"5", EI720=-1.5,"6", EI720=-1.75,"7", EI720=-2,"8", EI720=-2.25,"9", EI720=-2.25,"9",EI720=-2.5,"10", EI720=-2.75,"11", EI720=-3,"12", EI720=-3.25,"13", EI720=-3.5,"14", EI720=-3.75,"15",EI720=-4,"16", EI720=0.25, "17", EI720=0.5, "18")</f>
        <v>0</v>
      </c>
      <c r="EM720" s="11" t="str">
        <f aca="false">IF(EL720=0,"1","2")</f>
        <v>1</v>
      </c>
      <c r="EN720" s="11" t="str">
        <f aca="false" t="array" ref="EN720">_xlfn.IFS(EL720=0.25,"17",EL720=0.5,"18", EL720=0,"0", EL720=-0.25, "1", EL720=-0.5,"2", EL720=-0.75,"3", EL720=-1,"4",EL720=-1.25,"5", EL720=-1.5,"6", EL720=-1.75,"7", EL720=-2,"8",EL720= -2.25,"9",EL720=-2.5,"10",EL720= -2.75,"11",EL720= -3,"12",EL720= -3.25,"13",EL720= -3.5,"14",EL720= -3.75,"15",EL720=-4,"16")</f>
        <v>0</v>
      </c>
      <c r="EP720" s="11" t="str">
        <f aca="false">IF(EO720=0,"1","2")</f>
        <v>1</v>
      </c>
      <c r="EQ720" s="11" t="str">
        <f aca="false" t="array" ref="EQ720">_xlfn.IFS(EO720=0,"0", EO720=0.25, "1", EO720=0.5,"2", EO720=0.75,"3", EO720=1,"4",EO720=1.25,"5", EO720=1.5,"6", EO720=1.75,"7", EO720=2,"8", EO720=2.25,"9", EO720=2.25,"9",EO720=2.5,"10", EO720=2.75,"11", EO720=3,"12", EO720=3.25,"13", EO720=3.5,"14", EO720=3.75,"15",EO720=4,"16", EO720=-0.25, "17", bq=-0.5, "18")</f>
        <v>0</v>
      </c>
      <c r="ES720" s="11" t="str">
        <f aca="false">IF(ER720=0,"1","2")</f>
        <v>1</v>
      </c>
      <c r="ET720" s="11" t="str">
        <f aca="false" t="array" ref="ET720">_xlfn.IFS(ER720=0,"0", ER720=0.25, "1", ER720=0.5,"2", ER720=0.75,"3", ER720=1,"4",ER720=1.25,"5", ER720=1.5,"6", ER720=1.75,"7", ER720=2,"8", ER720=2.25,"9", ER720=2.25,"9",ER720=2.5,"10", ER720=2.75,"11", ER720=3,"12", ER720=3.25,"13", ER720=3.5,"14", ER720=3.75,"15",ER720=4,"16", ER720=-0.25, "17", bq=-0.5, "18")</f>
        <v>0</v>
      </c>
      <c r="EV720" s="14" t="e">
        <f aca="false">VLOOKUP(EU720,LEYENDA!$G$2:$H$8,2,TRUE())</f>
        <v>#N/A</v>
      </c>
      <c r="EW720" s="14" t="e">
        <f aca="false" t="array" ref="EW720">_xlfn.IFS(EV720="0-5","1", EV720="6-12","2", EV720="13-18","3", EV720="19-24","4", EV720="25-36","5", EV720="37-48","6", EV720="49-60","7")</f>
        <v>#N/A</v>
      </c>
    </row>
    <row r="721" customFormat="false" ht="13.5" hidden="false" customHeight="false" outlineLevel="0" collapsed="false">
      <c r="A721" s="1" t="n">
        <v>289</v>
      </c>
      <c r="B721" s="2" t="n">
        <v>1</v>
      </c>
      <c r="C721" s="33" t="n">
        <v>45737</v>
      </c>
      <c r="E721" s="5" t="str">
        <f aca="false">VLOOKUP(A721,'286'!$A$3:$J$6279,10,FALSE())</f>
        <v>SAN QUINTÍN RUIZ, IGNACIO</v>
      </c>
      <c r="F721" s="4" t="str">
        <f aca="false">VLOOKUP(A721,'286'!$A$3:$I$1768,3,FALSE())</f>
        <v>SANRUIG</v>
      </c>
      <c r="G721" s="6" t="n">
        <f aca="false">VLOOKUP(A721,'286'!$A$3:$I$1768,4,FALSE())</f>
        <v>41846</v>
      </c>
      <c r="H721" s="7" t="n">
        <f aca="false">YEAR(C721)-YEAR(G721)</f>
        <v>11</v>
      </c>
      <c r="I721" s="1" t="str">
        <f aca="false">VLOOKUP(H721,LEYENDA!$C$2:$D$6,2,TRUE())</f>
        <v>0-12</v>
      </c>
      <c r="J721" s="5" t="str">
        <f aca="false">VLOOKUP(A721,'286'!$A$3:$I$1768,7,FALSE())</f>
        <v>H</v>
      </c>
      <c r="K721" s="8" t="n">
        <f aca="false">VLOOKUP(A721,'286'!$A$3:$I$1768,2,FALSE())</f>
        <v>0</v>
      </c>
      <c r="L721" s="4" t="str">
        <f aca="false">VLOOKUP(A721,'286'!$A$3:$I$1768,8,FALSE())</f>
        <v>D</v>
      </c>
      <c r="M721" s="4" t="str">
        <f aca="false">VLOOKUP(A721,'286'!$A$3:$I$1768,9,FALSE())</f>
        <v>D</v>
      </c>
      <c r="N721" s="8" t="str">
        <f aca="false">IF(R721=O721, "MISMA","CONTRARIA")</f>
        <v>MISMA</v>
      </c>
      <c r="O721" s="8" t="str">
        <f aca="false" t="array" ref="O721">_xlfn.IFS(L721="D","1", L721="I","2")</f>
        <v>1</v>
      </c>
      <c r="P721" s="8" t="e">
        <f aca="false" t="array" ref="P721">_xlfn.IFS(K721="OD","1", K721="OI","2")</f>
        <v>#N/A</v>
      </c>
      <c r="Q721" s="1" t="str">
        <f aca="false" t="array" ref="Q721">_xlfn.IFS(J721="M","1", J721="H","2")</f>
        <v>2</v>
      </c>
      <c r="R721" s="8" t="str">
        <f aca="false" t="array" ref="R721">_xlfn.IFS(M721="D","1", M721="I","2")</f>
        <v>1</v>
      </c>
      <c r="S721" s="1" t="str">
        <f aca="false" t="array" ref="S721">_xlfn.IFS(N721="CONTRARIA", "1",N721= "MISMA","2")</f>
        <v>2</v>
      </c>
      <c r="T721" s="1" t="str">
        <f aca="false" t="array" ref="T721">_xlfn.IFS(I721="0-12","1", I721="13-24","2", I721="25-40","3", I721="41-60","4", I721="61-100","5")</f>
        <v>1</v>
      </c>
      <c r="U721" s="9" t="n">
        <v>-1.5</v>
      </c>
      <c r="V721" s="10" t="str">
        <f aca="false">IF(U721="","",IF(AND(U721&gt;=-9,U721&lt;=-6.5),"-9 a -6,5",IF(AND(U721&gt;=-6,U721&lt;=-3.5),"-6 a -3,5",IF(AND(U721&gt;=-3,U721&lt;=-1),"-3 a -1",IF(U721=-0.5,"-0,5",IF(AND(U721&gt;=0,U721&lt;=2.5),"0 a 2,5",IF(AND(U721&gt;=3,U721&lt;=5.5),"3 a 5,5",IF(AND(U721&gt;=6,U721&lt;=8.5),"6 a 8,5",IF(AND(U721&gt;=9,U721&lt;=20),"9 a 20","Fuera de rango")))))))))</f>
        <v>-3 a -1</v>
      </c>
      <c r="W721" s="11" t="n">
        <f aca="false">IF(V721="","",IF(V721="-9 a -6,5",2,IF(V721="-6 a -3,5",3,IF(V721="-3 a -1",4,IF(V721="-0,5","NORMA",IF(V721="0 a 2,5",5,IF(V721="3 a 5,5",6,IF(V721="6 a 8,5",7,IF(V721="9 a 20",8,"Fuera de rango")))))))))</f>
        <v>4</v>
      </c>
      <c r="X721" s="9" t="n">
        <v>0</v>
      </c>
      <c r="Y721" s="11" t="str">
        <f aca="false">IF(X721="","",IF(AND(X721&gt;=0,X721&lt;=4),"0 a 4",IF(AND(X721&gt;=4.5,X721&lt;=8.5),"4,5 a 8,5",IF(X721=9,"9",IF(AND(X721&gt;=9.5,X721&lt;=13),"9,5 a 13",IF(AND(X721&gt;=13.5,X721&lt;=20),"13,5 a 20",IF(AND(X721&gt;=20.5,X721&lt;=35),"20,5 a 35","Fuera de rango")))))))</f>
        <v>0 a 4</v>
      </c>
      <c r="Z721" s="11" t="n">
        <f aca="false">IF(Y721="","",IF(Y721="0 a 4",1,IF(Y721="4,5 a 8,5",2,IF(Y721="9","NORMA",IF(Y721="9,5 a 13",3,IF(Y721="13,5 a 20",4,IF(Y721="20,5 a 35",5,"Fuera de rango")))))))</f>
        <v>1</v>
      </c>
      <c r="AA721" s="9" t="n">
        <v>16</v>
      </c>
      <c r="AB721" s="10" t="str">
        <f aca="false">IF(AA721="","",IF(AND(AA721&gt;=0,AA721&lt;=9),"0 a 9",IF(AND(AA721&gt;=9.5,AA721&lt;=18.5),"9,5 a 18,5",IF(AA721=19,"19",IF(AND(AA721&gt;=19.5,AA721&lt;=28),"19,5 a 28",IF(AND(AA721&gt;=28.5,AA721&lt;=40),"28,5 a 40","Fuera de rango"))))))</f>
        <v>9,5 a 18,5</v>
      </c>
      <c r="AC721" s="11" t="n">
        <f aca="false" t="array" ref="AC721">_xlfn.IFS(AB721="","",AB721="0 a 9",1,AB721="9,5 a 18,5",2,AB721="19","NORMA",AB721="19,5 a 28",3,AB721="28,5 a 40",4,TRUE(),"Fuera de rango")</f>
        <v>2</v>
      </c>
      <c r="AD721" s="9" t="n">
        <v>7</v>
      </c>
      <c r="AE721" s="10" t="str">
        <f aca="false">IF(AD721="","",IF(AND(AD721&gt;=-10,AD721&lt;=0),"De -10 a 0",IF(AND(AD721&gt;=0.5,AD721&lt;=9.5),"0,5 a 9,5",IF(AD721=10,"10",IF(AND(AD721&gt;=10.5,AD721&lt;=20),"10,5 a 20",IF(AND(AD721&gt;=20.5,AD721&lt;=40),"20,5 a 40","Fuera de rango"))))))</f>
        <v>0,5 a 9,5</v>
      </c>
      <c r="AF721" s="12" t="n">
        <f aca="false">IF(AD721="","",IF(AND(AD721&gt;=-10,AD721&lt;=0),1,IF(AND(AD721&gt;=0.5,AD721&lt;=9.5),2,IF(AD721=10,"NORMA",IF(AND(AD721&gt;=10.5,AD721&lt;=20),3,IF(AND(AD721&gt;=20.5,AD721&lt;=40),4,""))))))</f>
        <v>2</v>
      </c>
      <c r="AG721" s="9" t="n">
        <v>9</v>
      </c>
      <c r="AH721" s="10" t="str">
        <f aca="false">IF(AG721="","",IF(AND(AG721&gt;=0,AG721&lt;=4),"0 a 4",IF(AND(AG721&gt;=4.5,AG721&lt;=8.5),"4,5 a 8,5",IF(AG721=9,"9",IF(AND(AG721&gt;=9.5,AG721&lt;=13),"9,5 a 13",IF(AND(AG721&gt;=13.5,AG721&lt;=25),"13,5 a 25","Fuera de rango"))))))</f>
        <v>9</v>
      </c>
      <c r="AI721" s="10" t="str">
        <f aca="false">IF(AH721="","",IF(AH721="0 a 4",1,IF(AH721="4,5 a 8,5",2,IF(AH721="9","NORMA",IF(AH721="9,5 a 13",3,IF(AH721="13,5 a 25",4,""))))))</f>
        <v>NORMA</v>
      </c>
      <c r="AJ721" s="9" t="n">
        <v>5</v>
      </c>
      <c r="AK721" s="10" t="str">
        <f aca="false">IF(AJ721="","",IF(AND(AJ721&gt;=-15,AJ721&lt;=-10.5),"-15 a -10,5",IF(AND(AJ721&gt;=-10,AJ721&lt;=-4),"-10 a -4",IF(AND(AJ721&gt;=-4.5,AJ721&lt;=0),"-4,5 a 0",IF(AND(AJ721&gt;=0.5,AJ721&lt;=4.5),"0,5 a 4,5",IF(AJ721=5,"5",IF(AND(AJ721&gt;=5.5,AJ721&lt;=10),"5,5 a 10",IF(AND(AJ721&gt;=10.5,AJ721&lt;=20),"10,5 a 20","Fuera de rango"))))))))</f>
        <v>5</v>
      </c>
      <c r="AL721" s="11" t="str">
        <f aca="false">IF(AK721="","",IF(AK721="-15 a -10,5",1,IF(AK721="-10 a -4",2,IF(AK721="-4,5 a 0",3,IF(AK721="0,5 a 4,5",4,IF(AK721="5","NORMA",IF(AK721="5,5 a 10",5,IF(AK721="10,5 a 20",6,"Error"))))))))</f>
        <v>NORMA</v>
      </c>
      <c r="AM721" s="9" t="n">
        <v>0</v>
      </c>
      <c r="AN721" s="10" t="str">
        <f aca="false">IF(AM721="","",IF(AND(AM721&gt;=-7.5,AM721&lt;=-5.5),"-7,5 a -5,5",IF(AND(AM721&gt;=-5,AM721&lt;=-3),"-5 a -3",IF(AND(AM721&gt;=-2.5,AM721&lt;=-0.5),"-2,5 a -0,5",IF(AM721=0,"0,00",IF(AND(AM721&gt;=0.5,AM721&lt;=2.5),"0,5 a 2,5",IF(AND(AM721&gt;=3,AM721&lt;=5),"3 a 5",IF(AND(AM721&gt;=5.5,AM721&lt;=7.5),"5,5 a 7,5",IF(AND(AM721&gt;=8,AM721&lt;=10),"8 a 10","Fuera de rango")))))))))</f>
        <v>0,00</v>
      </c>
      <c r="AO721" s="11" t="str">
        <f aca="false">IF(AN721="","",IF(AN721="-7,5 a -5,5",1,IF(AN721="-5 a -3",2,IF(AN721="-2,5 a -0,5",3,IF(AN721="0,00","NORMA",IF(AN721="0,5 a 2,5",4,IF(AN721="3 a 5",5,IF(AN721="5,5 a 7,5",6,IF(AN721="8 a 10",7,"Error")))))))))</f>
        <v>NORMA</v>
      </c>
      <c r="AP721" s="9" t="n">
        <v>-4</v>
      </c>
      <c r="AQ721" s="10" t="str">
        <f aca="false">IF(AP721="","",IF(AND(AP721&gt;=-20,AP721&lt;=-9.5),"-20 a -9,5",IF(AND(AP721&gt;=-9,AP721&lt;=-6.5),"-9 a -6,5",IF(AP721=-6,"-6",IF(AND(AP721&gt;=-5.5,AP721&lt;=-3),"-5,5 a -3",IF(AND(AP721&gt;=-2.5,AP721&lt;=0),"-2,5 a 0",IF(AND(AP721&gt;=0.5,AP721&lt;=3),"0,5 a 3",IF(AND(AP721&gt;=3.5,AP721&lt;=6),"3,5 a 6",IF(AND(AP721&gt;=6.5,AP721&lt;=9),"6,5 a 9",IF(AND(AP721&gt;=9.5,AP721&lt;=20),"9,5 a 20","Fuera de rango"))))))))))</f>
        <v>-5,5 a -3</v>
      </c>
      <c r="AR721" s="11" t="n">
        <f aca="false">IF(AQ721="","",IF(AQ721="-20 a -9,5",1,IF(AQ721="-9 a -6,5",2,IF(AQ721="-6","NORMA",IF(AQ721="-5,5 a -3",3,IF(AQ721="-2,5 a 0",4,IF(AQ721="0,5 a 3",5,IF(AQ721="3,5 a 6",6,IF(AQ721="6,5 a 9",7,IF(AQ721="9,5 a 20",8,""))))))))))</f>
        <v>3</v>
      </c>
      <c r="AS721" s="9" t="n">
        <v>0</v>
      </c>
      <c r="AT721" s="10" t="str">
        <f aca="false">IF(AS721="","",IF(AND(AS721&gt;=-16,AS721&lt;=-14),"-16 a -14",IF(AND(AS721&gt;=-13.5,AS721&lt;=-11.5),"-13,5 a -11,5",IF(AND(AS721&gt;=-11,AS721&lt;=-9),"-11 a -9",IF(AND(AS721&gt;=-8.5,AS721&lt;=-6.5),"-8,5 a -6,5",IF(AND(AS721&gt;=-6,AS721&lt;=-4),"-6 a -4",IF(AND(AS721&gt;=-3.5,AS721&lt;=-1.5),"-3,5 a -1,5",IF(AND(AS721&gt;=-1,AS721&lt;=1),"-1 a 1",IF(AND(AS721&gt;=1.5,AS721&lt;=3.5),"1,5 a 3,5",IF(AND(AS721&gt;=4,AS721&lt;=6),"4 a 6",IF(AND(AS721&gt;=6.5,AS721&lt;=8.5),"6,5 a 8,5",IF(AND(AS721&gt;=9,AS721&lt;=11),"9 a 11",IF(AND(AS721&gt;=11.5,AS721&lt;=13.5),"11,5 a 13,5",IF(AND(AS721&gt;=14,AS721&lt;=16),"14 a 16",IF(AND(AS721&gt;=16.5,AS721&lt;=18.5),"16,5 a 18,5",IF(AND(AS721&gt;=19,AS721&lt;=21),"19 a 21","Fuera de rango"))))))))))))))))</f>
        <v>-1 a 1</v>
      </c>
      <c r="AU721" s="11" t="n">
        <f aca="false" t="array" ref="AU721">IF(AT721="","",_xlfn.IFS(AT721="-16 a -14",1,AT721="-13,5 a -11,5",2,AT721="-11 a -9",3,AT721="-8,5 a -6,5",4,AT721="-6 a -4",5,AT721="-3,5 a -1,5",6,AT721="-1 a 1",7,AT721="1,5 a 3,5",8,AT721="4 a 6","NORMA",AT721="6,5 a 8,5",9,AT721="9 a 11",10,AT721="11,5 a 13,5",11,AT721="14 a 16",12,AT721="16,5 a 18,5",13,AT721="19 a 21",14,TRUE(),""))</f>
        <v>7</v>
      </c>
      <c r="AV721" s="9" t="n">
        <v>2.25</v>
      </c>
      <c r="AW721" s="10" t="str">
        <f aca="false">IF(AV721="","",IF(AND(AV721&gt;=-1,AV721&lt;=-0.5),"-1 a -0,5",IF(AND(AV721&gt;-0.5,AV721&lt;=0),"De -0,5 a 0",IF(AND(AV721&gt;=0.25,AV721&lt;=0.75),"0,25 a 0,75",IF(AND(AV721&gt;=1,AV721&lt;=1.5),"1 a 1,5",IF(AND(AV721&gt;=1.75,AV721&lt;=2.25),"1,75 a 2,25",IF(AND(AV721&gt;=2.5,AV721&lt;=3),"2,5 a 3",IF(AND(AV721&gt;=3.25,AV721&lt;=3.75),"3,25 a 3,75","Fuera de rango"))))))))</f>
        <v>1,75 a 2,25</v>
      </c>
      <c r="AX721" s="10" t="n">
        <f aca="false">IF(AW721="","",IF(OR(AW721="-1 a -0,5",AW721="-1 a -0.5"),1,IF(OR(AW721="De -0,5 a 0",AW721="-0,5 a 0",AW721="De -0.5 a 0"),2,IF(OR(AW721="0,25 a 0,75",AW721="0.25 a 0.75"),"NORMA",IF(OR(AW721="1 a 1,5",AW721="1 a 1.5"),3,IF(OR(AW721="1,75 a 2,25",AW721="1.75 a 2.25"),4,IF(OR(AW721="2,5 a 3",AW721="2.5 a 3"),5,IF(OR(AW721="3,25 a 3,75",AW721="3.25 a 3.75"),6,""))))))))</f>
        <v>4</v>
      </c>
      <c r="AY721" s="9" t="n">
        <v>-6</v>
      </c>
      <c r="AZ721" s="10" t="str">
        <f aca="false">IF(AY721="","",IF(AND(AY721&gt;=-20,AY721&lt;=-9.5),"-20 a -9,5",IF(AND(AY721&gt;=-9,AY721&lt;=-6.5),"-9 a -6,5",IF(AY721=-6,"-6",IF(AND(AY721&gt;=-5.5,AY721&lt;=-3),"-5,5 a -3",IF(AND(AY721&gt;=-2.5,AY721&lt;=0),"-2,5 a 0",IF(AND(AY721&gt;=0.5,AY721&lt;=3),"0,5 a 3",IF(AND(AY721&gt;=3.5,AY721&lt;=6),"3,5 a 6","Fuera de rango"))))))))</f>
        <v>-6</v>
      </c>
      <c r="BA721" s="11" t="str">
        <f aca="false">IF(AZ721="","",IF(AZ721="-20 a -9,5",1,IF(AZ721="-9 a -6,5",2,IF(AZ721="-6","NORMA",IF(AZ721="-5,5 a -3",3,IF(AZ721="-2,5 a 0",4,IF(AZ721="0,5 a 3",5,IF(AZ721="3,5 a 6",6,""))))))))</f>
        <v>NORMA</v>
      </c>
      <c r="BB721" s="9" t="n">
        <v>0</v>
      </c>
      <c r="BC721" s="10" t="str">
        <f aca="false" t="array" ref="BC721">IF(BB721="","",_xlfn.IFS(AND(BB721&gt;=0,BB721&lt;=2),"0 a 2",AND(BB721&gt;=2.5,BB721&lt;=4.5),"2,5 a 4,5",AND(BB721&gt;=5,BB721&lt;=7),"5 a 7",AND(BB721&gt;=7.5,BB721&lt;=9.5),"7,5 a 9,5",AND(BB721&gt;=10,BB721&lt;=12),"10 a 12",AND(BB721&gt;=12.5,BB721&lt;=14.5),"12,5 a 14,5",BB721=15,"15",AND(BB721&gt;=15.5,BB721&lt;=17.5),"15,5 a 17,5",AND(BB721&gt;=18,BB721&lt;=20),"18 a 20",AND(BB721&gt;=20.5,BB721&lt;=22.5),"20,5 a 22,5",AND(BB721&gt;=23,BB721&lt;=25),"23 a 25",TRUE(),"Fuera de rango"))</f>
        <v>0 a 2</v>
      </c>
      <c r="BD721" s="11" t="n">
        <f aca="false" t="array" ref="BD721">IF(BC721="","",_xlfn.IFS(BC721="0 a 2",1,BC721="2,5 a 4,5",2,BC721="5 a 7",3,BC721="7,5 a 9,5",4,BC721="10 a 12",5,BC721="12,5 a 14,5",6,BC721="15","NORMA",BC721="15,5 a 17,5",7,BC721="18 a 20",8,BC721="20,5 a 22,5",9,BC721="23 a 25",10,TRUE(),"Fuera de rango"))</f>
        <v>1</v>
      </c>
      <c r="BE721" s="9" t="n">
        <v>15</v>
      </c>
      <c r="BF721" s="10" t="str">
        <f aca="false">IF(BE721="","",IF(AND(BE721&gt;=-20,BE721&lt;=-10),"-20 a -10",IF(AND(BE721&gt;=-9.5,BE721&lt;=0.5),"-9,5 a 0,5",IF(AND(BE721&gt;=1,BE721&lt;=11),"1 a 11",IF(AND(BE721&gt;=11.5,BE721&lt;=20.5),"11,5 a 20,5",IF(BE721=21,"21",IF(AND(BE721&gt;=21.5,BE721&lt;=31.5),"21,5 a 31,5",IF(AND(BE721&gt;=32,BE721&lt;=42),"32 a 42","Fuera de rango"))))))))</f>
        <v>11,5 a 20,5</v>
      </c>
      <c r="BG721" s="11" t="n">
        <f aca="false">IF(BF721="","",IF(BF721="-20 a -10",1,IF(BF721="-9,5 a 0,5",2,IF(BF721="1 a 11",3,IF(BF721="11,5 a 20,5",4,IF(BF721="21","NORMA",IF(BF721="21,5 a 31,5",5,IF(BF721="32 a 42",6,""))))))))</f>
        <v>4</v>
      </c>
      <c r="BH721" s="9" t="n">
        <v>9</v>
      </c>
      <c r="BI721" s="10" t="str">
        <f aca="false">IF(BH721="","",IF(AND(BH721&gt;=-20,BH721&lt;=-15),"-20 a -15",IF(AND(BH721&gt;=-14.5,BH721&lt;=-9.5),"-14,5 a -9,5",IF(AND(BH721&gt;=-9,BH721&lt;=-4),"-9 a -4",IF(AND(BH721&gt;=-3.5,BH721&lt;=2.5),"-3,5 a 2,5",IF(AND(BH721&gt;=3,BH721&lt;=8),"3 a 8",IF(AND(BH721&gt;=8.5,BH721&lt;=14.5),"8,5 a 14,5",IF(BH721=15,"15",IF(AND(BH721&gt;=15.5,BH721&lt;=20.5),"15,5 a 20,5",IF(AND(BH721&gt;=21,BH721&lt;=26),"21 a 26","Fuera de rango"))))))))))</f>
        <v>8,5 a 14,5</v>
      </c>
      <c r="BJ721" s="11" t="n">
        <f aca="false">IF(BI721="","",IF(BI721="-20 a -15",1,IF(BI721="-14,5 a -9,5",2,IF(BI721="-9 a -4",3,IF(BI721="-3,5 a 2,5",4,IF(BI721="3 a 8",5,IF(BI721="8,5 a 14,5",6,IF(BI721="15","NORMA",IF(BI721="15,5 a 20,5",7,IF(BI721="21 a 26",8,IF(BI721="26,5 a 31,5",9,"")))))))))))</f>
        <v>6</v>
      </c>
      <c r="BK721" s="9" t="n">
        <v>0</v>
      </c>
      <c r="BL721" s="10" t="str">
        <f aca="false">IF(BK721="","",IF(AND(BK721&gt;=0,BK721&lt;=2),"0 - 2",IF(AND(BK721&gt;=2.5,BK721&lt;=4.5),"2,5 - 4,5",IF(AND(BK721&gt;=5,BK721&lt;=7),"5 - 7",IF(AND(BK721&gt;=7.5,BK721&lt;=9.5),"7,5 - 9,5",IF(AND(BK721&gt;=10,BK721&lt;=12),"10 - 12",IF(AND(BK721&gt;=12.5,BK721&lt;=13.5),"12,5 - 13,5",IF(BK721=14,"14",IF(AND(BK721&gt;=14.5,BK721&lt;=16.5),"14,5 - 16,5",IF(AND(BK721&gt;=17,BK721&lt;=19),"17 - 19",IF(AND(BK721&gt;=19.5,BK721&lt;=21.5),"19,5 - 21,5",IF(AND(BK721&gt;=22,BK721&lt;=24),"22 - 24",IF(AND(BK721&gt;=24.5,BK721&lt;=26.5),"24,5 - 26,5",IF(AND(BK721&gt;=27,BK721&lt;=29),"27 - 29",IF(AND(BK721&gt;=29.5,BK721&lt;=30),"29,5 - 30","Fuera de rango")))))))))))))))</f>
        <v>0 - 2</v>
      </c>
      <c r="BM721" s="11" t="n">
        <f aca="false">IF(BL721="","",IF(BL721="0 - 2",1,IF(BL721="2,5 - 4,5",2,IF(BL721="5 - 7",3,IF(BL721="7,5 - 9,5",4,IF(BL721="10 - 12",5,IF(BL721="12,5 - 13,5",6,IF(BL721="14","NORMA",IF(BL721="14,5 - 16,5",7,IF(BL721="17 - 19",8,IF(BL721="19,5 - 21,5",9,IF(BL721="22 - 24",10,IF(BL721="24,5 - 26,5",11,IF(BL721="27 - 29",12,IF(BL721="29,5 - 30",13,"")))))))))))))))</f>
        <v>1</v>
      </c>
      <c r="BN721" s="9" t="n">
        <v>20</v>
      </c>
      <c r="BO721" s="11" t="str">
        <f aca="false">IF(BN721="","",IF(AND(BN721&gt;=-20,BN721&lt;=-10),"-20 a -10",IF(AND(BN721&gt;=-9.5,BN721&lt;=0.5),"-9,5 a 0,5",IF(AND(BN721&gt;=1,BN721&lt;=11),"1 a 11",IF(AND(BN721&gt;=11.5,BN721&lt;=21.5),"11,5 a 21,5",IF(BN721=22,"22",IF(AND(BN721&gt;=22.5,BN721&lt;=32.5),"22,5 a 32,5",IF(AND(BN721&gt;=33,BN721&lt;=43),"33 a 43","Fuera de rango"))))))))</f>
        <v>11,5 a 21,5</v>
      </c>
      <c r="BP721" s="11" t="n">
        <f aca="false">IF(BO721="","",IF(BO721="-20 a -10",1,IF(BO721="-9,5 a 0,5",2,IF(BO721="1 a 11",3,IF(BO721="11,5 a 21,5",4,IF(BO721="22","NORMA",IF(BO721="22,5 a 32,5",5,IF(BO721="33 a 43",6,""))))))))</f>
        <v>4</v>
      </c>
      <c r="BQ721" s="9" t="n">
        <v>12</v>
      </c>
      <c r="BR721" s="10" t="str">
        <f aca="false">IF(BQ721="","",IF(AND(BQ721&gt;=-20,BQ721&lt;=-15),"-20 a -15",IF(AND(BQ721&gt;=-14.5,BQ721&lt;=-9.5),"-14,5 a -9,5",IF(AND(BQ721&gt;=-9,BQ721&lt;=-4),"-9 a -4",IF(AND(BQ721&gt;=-3.5,BQ721&lt;=2.5),"-3,5 a 2,5",IF(AND(BQ721&gt;=3,BQ721&lt;=8),"3 a 8",IF(AND(BQ721&gt;=8.5,BQ721&lt;=13.5),"8,5 a 13,5",IF(AND(BQ721&gt;=14,BQ721&lt;=17.5),"14 a 17,5",IF(BQ721=18,"18",IF(AND(BQ721&gt;=18.5,BQ721&lt;=23.5),"18,5 a 23,5",IF(AND(BQ721&gt;=24,BQ721&lt;=29),"24 a 29",IF(AND(BQ721&gt;=29.5,BQ721&lt;=34.5),"29,5 a 34,5",IF(AND(BQ721&gt;=35,BQ721&lt;=40),"35 a 40","Fuera de rango")))))))))))))</f>
        <v>8,5 a 13,5</v>
      </c>
      <c r="BS721" s="11" t="n">
        <f aca="false">IF(BR721="","",IF(BR721="-20 a -15",1,IF(BR721="-14,5 a -9,5",2,IF(BR721="-9 a -4",3,IF(BR721="-3,5 a 2,5",4,IF(BR721="3 a 8",5,IF(BR721="8,5 a 13,5",6,IF(BR721="14 a 17,5",7,IF(BR721="18","NORMA",IF(BR721="18,5 a 23,5",8,IF(BR721="24 a 29",9,IF(BR721="29,5 a 34,5",10,IF(BR721="35 a 40",11,"")))))))))))))</f>
        <v>6</v>
      </c>
      <c r="BT721" s="9" t="n">
        <v>0</v>
      </c>
      <c r="BU721" s="10" t="str">
        <f aca="false">IF(BT721="","",IF(AND(BT721&gt;=-20,BT721&lt;=-18),"-20 a -18",IF(AND(BT721&gt;=-17.5,BT721&lt;=-15.5),"-17,5 a -15,5",IF(AND(BT721&gt;=-15,BT721&lt;=-13),"-15 a -13",IF(AND(BT721&gt;=-12.5,BT721&lt;=-10.5),"-12,5 a -10,5",IF(AND(BT721&gt;=-10,BT721&lt;=-8),"-10 a -8",IF(AND(BT721&gt;=-7.5,BT721&lt;=-5.5),"-7,5 a -5,5",IF(AND(BT721&gt;=-5,BT721&lt;=-3),"-5 a -3",IF(AND(BT721&gt;=-2.5,BT721&lt;=-0.5),"-2,5 a -0,5",IF(BT721=0,"0",IF(AND(BT721&gt;=0.5,BT721&lt;=2.5),"0,5 a 2,5",IF(AND(BT721&gt;=3,BT721&lt;=5),"3 a 5",IF(AND(BT721&gt;=5.5,BT721&lt;=7.5),"5,5 a 7,5",IF(AND(BT721&gt;=8,BT721&lt;=10),"8 a 10",IF(AND(BT721&gt;=10.5,BT721&lt;=12.5),"10,5 a 12,5",IF(AND(BT721&gt;=13,BT721&lt;=15),"13 a 15",IF(AND(BT721&gt;=15.5,BT721&lt;=17.5),"15,5 a 17,5",IF(AND(BT721&gt;=18,BT721&lt;=20),"18 a 20","Fuera de rango"))))))))))))))))))</f>
        <v>0</v>
      </c>
      <c r="BV721" s="11" t="str">
        <f aca="false">IF(BT721="","",IF(BT721=0,"NORMA",IF(AND(BT721&gt;=-20,BT721&lt;=-18),2,IF(AND(BT721&gt;=-17.5,BT721&lt;=-15.5),2,IF(AND(BT721&gt;=-15,BT721&lt;=-13),3,IF(AND(BT721&gt;=-12.5,BT721&lt;=-10.5),4,IF(AND(BT721&gt;=-10,BT721&lt;=-8),5,IF(AND(BT721&gt;=-7.5,BT721&lt;=-5.5),6,IF(AND(BT721&gt;=-5,BT721&lt;=-3),7,IF(AND(BT721&gt;=-2.5,BT721&lt;=-0.5),8,IF(AND(BT721&gt;=0.5,BT721&lt;=2.5),9,IF(AND(BT721&gt;=3,BT721&lt;=5),10,IF(AND(BT721&gt;=5.5,BT721&lt;=7.5),11,IF(AND(BT721&gt;=8,BT721&lt;=10),12,IF(AND(BT721&gt;=10.5,BT721&lt;=12.5),13,IF(AND(BT721&gt;=13,BT721&lt;=15),14,IF(AND(BT721&gt;=15.5,BT721&lt;=17.5),15,IF(AND(BT721&gt;=18,BT721&lt;=20),16,"Fuera de rango"))))))))))))))))))</f>
        <v>NORMA</v>
      </c>
      <c r="BW721" s="9" t="n">
        <v>-6.75</v>
      </c>
      <c r="BX721" s="10" t="n">
        <f aca="false">18.5- (0.3*H721)</f>
        <v>15.2</v>
      </c>
      <c r="BY721" s="10" t="n">
        <f aca="false">(BW721)-(BX721)</f>
        <v>-21.95</v>
      </c>
      <c r="BZ721" s="10" t="str">
        <f aca="false">IF(BY721="","",IF(BY721&lt;-27.5,"De -30 a -28",IF(BY721&lt;-25,"De -27,5 a -25,5",IF(BY721&lt;-22.5,"De -25 a -23",IF(BY721&lt;-20,"De -22,5 a -20,5",IF(BY721&lt;-17.5,"De -20 a -18",IF(BY721&lt;-15,"De -17,5 a -15,5",IF(BY721&lt;-12.5,"De -15 a -13",IF(BY721&lt;-10,"De -12,5 a -10,5",IF(BY721&lt;-7.5,"De -10 a -8",IF(BY721&lt;-5,"De -7,5 a -5,5",IF(BY721&lt;-2.5,"De -5 a -3",IF(BY721&lt;0,"De -2,5 a -0,5",IF(BY721&lt;2.5,"De 0 a 2",IF(BY721&lt;5,"De 2,5 a 4,5",IF(BY721&lt;7.5,"De 5 a 7",IF(BY721&lt;10,"De 7,5 a 9,5",IF(BY721&lt;12.5,"De 10 a 12",IF(BY721&lt;15,"De 12,5 a 14,5",IF(BY721&lt;17.5,"De 15 a 17",IF(BY721&lt;20,"De 17,5 a 19,5",IF(BY721&lt;22.5,"De 20 a 22",IF(BY721&lt;25,"De 22,5 a 24,5",IF(BY721&lt;27.5,"De 25 a 27","De 27,5 a 30"))))))))))))))))))))))))</f>
        <v>De -22,5 a -20,5</v>
      </c>
      <c r="CA721" s="12" t="n">
        <f aca="false">IF(BY721="","",IF(BY721&lt;=-28,1,IF(BY721&lt;=-25.5,2,IF(BY721&lt;=-23,3,IF(BY721&lt;=-20.5,4,IF(BY721&lt;=-18,5,IF(BY721&lt;=-15.5,6,IF(BY721&lt;=-13,7,IF(BY721&lt;=-10.5,8,IF(BY721&lt;=-8,9,IF(BY721&lt;=-5.5,10,IF(BY721&lt;=-3,11,IF(BY721&lt;=-0.5,12,IF(BY721&lt;=2,13,IF(BY721&lt;=4.5,14,IF(BY721&lt;=7,15,IF(BY721&lt;=9.5,16,IF(BY721&lt;=12,17,IF(BY721&lt;=14.5,18,IF(BY721&lt;=17,19,IF(BY721&lt;=19.5,20,IF(BY721&lt;=22,21,IF(BY721&lt;=24.5,22,IF(BY721&lt;=27,23,IF(BY721&lt;=30,24,"Fuera de rango")))))))))))))))))))))))))</f>
        <v>4</v>
      </c>
      <c r="CB721" s="9" t="n">
        <v>-5.5</v>
      </c>
      <c r="CC721" s="10" t="n">
        <f aca="false">18.5- (0.3*H721)</f>
        <v>15.2</v>
      </c>
      <c r="CD721" s="10" t="n">
        <f aca="false">(CB721)-(CC721)</f>
        <v>-20.7</v>
      </c>
      <c r="CE721" s="10" t="str">
        <f aca="false">IF(CD721="","",IF(CD721&lt;-27.5,"De -30 a -28",IF(CD721&lt;-25,"De -27,5 a -25,5",IF(CD721&lt;-22.5,"De -25 a -23",IF(CD721&lt;-20,"De -22,5 a -20,5",IF(CD721&lt;-17.5,"De -20 a -18",IF(CD721&lt;-15,"De -17,5 a -15,5",IF(CD721&lt;-12.5,"De -15 a -13",IF(CD721&lt;-10,"De -12,5 a -10,5",IF(CD721&lt;-7.5,"De -10 a -8",IF(CD721&lt;-5,"De -7,5 a -5,5",IF(CD721&lt;-2.5,"De -5 a -3",IF(CD721&lt;0,"De -2,5 a -0,5",IF(CD721&lt;=2,"De 0 a 2",IF(CD721&lt;=4.5,"De 2,5 a 4,5",IF(CD721&lt;=7,"De 5 a 7",IF(CD721&lt;=9.5,"De 7,5 a 9,5",IF(CD721&lt;=12,"De 10 a 12",IF(CD721&lt;=14.5,"De 12,5 a 14,5",IF(CD721&lt;=17,"De 15 a 17",IF(CD721&lt;=19.5,"De 17,5 a 19,5",IF(CD721&lt;=22,"De 20 a 22",IF(CD721&lt;=24.5,"De 22,5 a 24,5",IF(CD721&lt;=27,"De 25 a 27","De 27,5 a 30"))))))))))))))))))))))))</f>
        <v>De -22,5 a -20,5</v>
      </c>
      <c r="CF721" s="12" t="n">
        <f aca="false">IF(CD721="","",IF(CD721&lt;-27.5,1,IF(CD721&lt;-25,2,IF(CD721&lt;-22.5,3,IF(CD721&lt;-20,4,IF(CD721&lt;-17.5,5,IF(CD721&lt;-15,6,IF(CD721&lt;-12.5,7,IF(CD721&lt;-10,8,IF(CD721&lt;-7.5,9,IF(CD721&lt;-5,10,IF(CD721&lt;-2.5,11,IF(CD721&lt;0,12,IF(CD721&lt;2.5,13,IF(CD721&lt;5,14,IF(CD721&lt;7.5,15,IF(CD721&lt;10,16,IF(CD721&lt;12.5,17,IF(CD721&lt;15,18,IF(CD721&lt;17.5,19,IF(CD721&lt;20,20,IF(CD721&lt;22.5,21,IF(CD721&lt;25,22,IF(CD721&lt;27.5,23,24))))))))))))))))))))))))</f>
        <v>4</v>
      </c>
      <c r="CG721" s="9" t="n">
        <v>-5</v>
      </c>
      <c r="CH721" s="10" t="str">
        <f aca="false">IF(CG721="","",IF(AND(CG721&gt;=-10,CG721&lt;=-9.5),"-10 a -9,5",IF(AND(CG721&gt;-9.5,CG721&lt;=-8.5),"-9 a -8,5",IF(AND(CG721&gt;-8.5,CG721&lt;=-7.5),"-8 a -7,5",IF(AND(CG721&gt;-7.5,CG721&lt;=-6.5),"-7 a -6,5",IF(AND(CG721&gt;-6.5,CG721&lt;=-5.5),"-6 a -5,5",IF(AND(CG721&gt;-5.5,CG721&lt;=-4.5),"-5 a -4,5",IF(AND(CG721&gt;-4.5,CG721&lt;=-3.5),"-4 a -3,5",IF(AND(CG721&gt;-3.5,CG721&lt;=-2.5),"-3 a -2,5",IF(CG721=-2.25,"-2,25",IF(AND(CG721&gt;-2.5,CG721&lt;=-1.5),"-2 a -1,5",IF(AND(CG721&gt;-1.5,CG721&lt;=-0.5),"-1 a -0,5",IF(AND(CG721&gt;-0.5,CG721&lt;=0.5),"0 a 0,5",IF(AND(CG721&gt;0.5,CG721&lt;=1.5),"1 a 1,5",IF(AND(CG721&gt;1.5,CG721&lt;=2.5),"2 a 2,5",IF(AND(CG721&gt;2.5,CG721&lt;=3.5),"3 a 3,5",IF(AND(CG721&gt;3.5,CG721&lt;=4.5),"4 a 4,5",IF(AND(CG721&gt;4.5,CG721&lt;=5.5),"5 a 5,5",IF(AND(CG721&gt;5.5,CG721&lt;=6.5),"6 a 6,5",IF(AND(CG721&gt;6.5,CG721&lt;=7.5),"7 a 7,5",IF(AND(CG721&gt;7.5,CG721&lt;=8.5),"8 a 8,5",IF(AND(CG721&gt;8.5,CG721&lt;=9.5),"9 a 9,5",IF(CG721&gt;=10,"10","Fuera de rango")))))))))))))))))))))))</f>
        <v>-5 a -4,5</v>
      </c>
      <c r="CI721" s="11" t="n">
        <f aca="false">IF(CG721="","",IF(CG721=-2.25,"NORMA",IF(CG721&lt;=-9.5,1,IF(CG721&lt;=-8.5,2,IF(CG721&lt;=-7.5,3,IF(CG721&lt;=-6.5,4,IF(CG721&lt;=-5.5,5,IF(CG721&lt;=-4.5,6,IF(CG721&lt;=-3.5,7,IF(CG721&lt;=-2.5,8,IF(CG721&lt;=-1.5,9,IF(CG721&lt;=-0.5,10,IF(CG721&lt;=0.5,11,IF(CG721&lt;=1.5,12,IF(CG721&lt;=2.5,13,IF(CG721&lt;=3.5,14,IF(CG721&lt;=4.5,15,IF(CG721&lt;=5.5,16,IF(CG721&lt;=6.5,17,IF(CG721&lt;=7.5,18,IF(CG721&lt;=8.5,19,IF(CG721&lt;=9.5,20,IF(CG721=10,21,"Fuera de rango")))))))))))))))))))))))</f>
        <v>6</v>
      </c>
      <c r="CJ721" s="9" t="n">
        <v>2.75</v>
      </c>
      <c r="CK721" s="10" t="str">
        <f aca="false">IF(CJ721="","",IF(AND(CJ721&gt;=-6,CJ721&lt;=-5.5),"-6 a -5,5",IF(AND(CJ721&gt;-5.5,CJ721&lt;=-4.5),"-5 a -4,5",IF(AND(CJ721&gt;-4.5,CJ721&lt;=-3.5),"-4 a -3,5",IF(AND(CJ721&gt;-3.5,CJ721&lt;=-2.5),"-3 a -2,5",IF(AND(CJ721&gt;-2.5,CJ721&lt;=-1.5),"-2 a -1,5",IF(AND(CJ721&gt;-1.5,CJ721&lt;=-0.5),"-1 a -0,5",IF(AND(CJ721&gt;-0.5,CJ721&lt;=0.5),"0 a 0,5",IF(AND(CJ721&gt;0.5,CJ721&lt;=1.5),"1 a 1,5",IF(AND(CJ721&gt;1.5,CJ721&lt;2.5),"2",IF(AND(CJ721&gt;=2.5,CJ721&lt;=3),"2,5 a 3",IF(AND(CJ721&gt;3,CJ721&lt;=4),"3,5 a 4",IF(AND(CJ721&gt;4,CJ721&lt;=5),"4,5 a 5",IF(AND(CJ721&gt;5,CJ721&lt;=6),"5,5 a 6",IF(AND(CJ721&gt;6,CJ721&lt;=7),"6,5 a 7",IF(AND(CJ721&gt;7,CJ721&lt;=8),"7,5 a 8",IF(AND(CJ721&gt;8,CJ721&lt;=9.5),"8,5 a 9,5",IF(CJ721=10,"10","Fuera de rango"))))))))))))))))))</f>
        <v>2,5 a 3</v>
      </c>
      <c r="CL721" s="11" t="n">
        <f aca="false">IF(CK721="","",IF(OR(CK721="-6 a -5,5",CK721="-6 - -5,5"),1,IF(OR(CK721="-5 a -4,5",CK721="-5 - -4,5"),2,IF(OR(CK721="-4 a -3,5",CK721="-4 - -3,5"),3,IF(OR(CK721="-3 a -2,5",CK721="-3 - -2,5"),4,IF(OR(CK721="-2 a -1,5",CK721="-2 - -1,5"),5,IF(OR(CK721="-1 a -0,5",CK721="-1 - -0,5"),6,IF(OR(CK721="0 a 0,5",CK721="0 - 0,5"),7,IF(OR(CK721="1 a 1,5",CK721="1 - 1,5"),8,IF(CK721="2","NORMA",IF(OR(CK721="2,5 a 3",CK721="2,5 - 3"),9,IF(OR(CK721="3,5 a 4",CK721="3,5 - 4"),10,IF(OR(CK721="4,5 a 5",CK721="4,5 - 5"),11,IF(OR(CK721="5,5 a 6",CK721="5,5 - 6"),12,IF(OR(CK721="6,5 a 7",CK721="6,5 - 7"),13,IF(OR(CK721="7,5 a 8",CK721="7,5 - 8"),14,IF(OR(CK721="8,5 a 9",CK721="8,5 - 9,5",CK721="9 a 9,5"),15,IF(CK721="10",15,IF(OR(CK721="0,5 a 1",CK721="0,5 - 1"),7,"Fuera de rango")))))))))))))))))))</f>
        <v>9</v>
      </c>
      <c r="CO721" s="10" t="str">
        <f aca="false">IF(CM721&gt;0,"EME"," ")</f>
        <v> </v>
      </c>
      <c r="CQ721" s="10" t="str">
        <f aca="false">IF(CP721&gt;0,"0", " ")</f>
        <v> </v>
      </c>
      <c r="CR721" s="10" t="str">
        <f aca="false">IF(CP721&gt;0,"EME"," ")</f>
        <v> </v>
      </c>
      <c r="CS721" s="9" t="n">
        <v>3.25</v>
      </c>
      <c r="CV721" s="9" t="n">
        <v>3.75</v>
      </c>
      <c r="CY721" s="9" t="n">
        <v>0</v>
      </c>
      <c r="DB721" s="9" t="n">
        <v>0</v>
      </c>
      <c r="DC721" s="11" t="str">
        <f aca="false">IF(DB721&lt;0,"2"," ")</f>
        <v> </v>
      </c>
      <c r="DD721" s="11" t="str">
        <f aca="false">IF(DB721&lt;0,"MIO"," ")</f>
        <v> </v>
      </c>
      <c r="DE721" s="9" t="n">
        <v>0</v>
      </c>
      <c r="DF721" s="10" t="str">
        <f aca="false">IF(DE721&lt;0,"3"," ")</f>
        <v> </v>
      </c>
      <c r="DG721" s="10" t="str">
        <f aca="false">IF(DE721&lt;0,"AST"," ")</f>
        <v> </v>
      </c>
      <c r="DH721" s="9" t="n">
        <v>-0.5</v>
      </c>
      <c r="DI721" s="10" t="str">
        <f aca="false">IF(DH721&lt;0,"3"," ")</f>
        <v>3</v>
      </c>
      <c r="DJ721" s="10" t="str">
        <f aca="false">IF(DH721&lt;0,"AST"," ")</f>
        <v>AST</v>
      </c>
      <c r="DK721" s="9" t="n">
        <v>0</v>
      </c>
      <c r="DL721" s="10" t="str">
        <f aca="false">IF(DK721&gt;0,"4"," ")</f>
        <v> </v>
      </c>
      <c r="DM721" s="10" t="str">
        <f aca="false">IF(DK721&gt;0,"PRE"," ")</f>
        <v> </v>
      </c>
      <c r="DN721" s="9" t="n">
        <v>0</v>
      </c>
      <c r="DO721" s="10" t="str">
        <f aca="false">IF(DN721&gt;0,"4"," ")</f>
        <v> </v>
      </c>
      <c r="DP721" s="10" t="str">
        <f aca="false">IF(DN721&gt;0,"PRE"," ")</f>
        <v> </v>
      </c>
      <c r="DS721" s="12" t="str">
        <f aca="false">CONCATENATE(CO721,CU721,DA721,DG721,DM721)</f>
        <v>   </v>
      </c>
      <c r="DT721" s="10" t="e">
        <f aca="false" t="array" ref="DT721">_xlfn.IFS(DS721="EME    ","0", DS721=" HIP   ","1", DS721="  MIO  ","2", DS721="   AST ","3", DS721="    PRE","4", DS721="EME   PRE","5", DS721=" HIP  PRE","6", DS721=" HIP AST ","7", DS721="  MIO PRE","8", DS721="  MIOAST ","9", DS721="   ASTPRE","10",DS721=" HIP ASTPRE","11", DS721="  MIOASTPRE","12", DS721="     ","0")</f>
        <v>#N/A</v>
      </c>
      <c r="DV721" s="1" t="e">
        <f aca="false" t="array" ref="DV721">_xlfn.IFS(DU721="SI","2", DU721="NO","1")</f>
        <v>#N/A</v>
      </c>
      <c r="DX721" s="11" t="str">
        <f aca="false">IF(DW721=0,"1","2")</f>
        <v>1</v>
      </c>
      <c r="DY721" s="11" t="str">
        <f aca="false" t="array" ref="DY721">_xlfn.IFS(DW721=0,"0", DW721=0.25, "1", DW721=0.5,"2", DW721=0.75,"3", DW721=1,"4",DW721=1.25,"5", DW721=1.5,"6", DW721=1.75,"7", DW721=2,"8")</f>
        <v>0</v>
      </c>
      <c r="EA721" s="11" t="str">
        <f aca="false">IF(DZ721=0,"1","2")</f>
        <v>1</v>
      </c>
      <c r="EB721" s="11" t="str">
        <f aca="false" t="array" ref="EB721">_xlfn.IFS(DZ721=0,"0", DZ721=0.25, "1", DZ721=0.5,"2", DZ721=0.75,"3", DZ721=1,"4",DZ721=1.25,"5", DZ721=1.5,"6", DZ721=1.75,"7", DZ721=2,"8")</f>
        <v>0</v>
      </c>
      <c r="ED721" s="10" t="str">
        <f aca="false">IF(EC721=0,"1","2")</f>
        <v>1</v>
      </c>
      <c r="EE721" s="11" t="str">
        <f aca="false" t="array" ref="EE721">_xlfn.IFS(EC721=0,"0", EC721=-0.25, "1", EC721=-0.5,"2", EC721=-0.75,"3", EC721=-1,"4",EC721=-1.25,"5", EC721=-1.5,"6", EC721=-1.75,"7", EC721=-2,"8", EC721=-2.25,"9",EC721=-2.5,"10", EC721=-2.75,"11", EC721=-3,"12", EC721=-3.25,"13", EC721=-3.5,"14", EC721=-3.75,"15",EC721=-4,"16")</f>
        <v>0</v>
      </c>
      <c r="EG721" s="10" t="str">
        <f aca="false">IF(EF721=0,"1","2")</f>
        <v>1</v>
      </c>
      <c r="EH721" s="11" t="str">
        <f aca="false" t="array" ref="EH721">_xlfn.IFS(EF721=0,"0", EF721=-0.25, "1", EF721=-0.5,"2", EF721=-0.75,"3", EF721=-1,"4",EF721=-1.25,"5", EF721=-1.5,"6", EF721=-1.75,"7", EF721=-2,"8", EF721=-2.25,"9",EF721=-2.5,"10", EF721=-2.75,"11", EF721=-3,"12", EF721=-3.25,"13", EF721=-3.5,"14", EF721=-3.75,"15",EF721=-4,"16")</f>
        <v>0</v>
      </c>
      <c r="EJ721" s="11" t="str">
        <f aca="false">IF(EI721=0,"1","2")</f>
        <v>1</v>
      </c>
      <c r="EK721" s="11" t="str">
        <f aca="false" t="array" ref="EK721">_xlfn.IFS(EI721=0,"0", EI721=-0.25, "1", EI721=-0.5,"2", EI721=-0.75,"3", EI721=-1,"4",EI721=-1.25,"5", EI721=-1.5,"6", EI721=-1.75,"7", EI721=-2,"8", EI721=-2.25,"9", EI721=-2.25,"9",EI721=-2.5,"10", EI721=-2.75,"11", EI721=-3,"12", EI721=-3.25,"13", EI721=-3.5,"14", EI721=-3.75,"15",EI721=-4,"16", EI721=0.25, "17", EI721=0.5, "18")</f>
        <v>0</v>
      </c>
      <c r="EM721" s="11" t="str">
        <f aca="false">IF(EL721=0,"1","2")</f>
        <v>1</v>
      </c>
      <c r="EN721" s="11" t="str">
        <f aca="false" t="array" ref="EN721">_xlfn.IFS(EL721=0.25,"17",EL721=0.5,"18", EL721=0,"0", EL721=-0.25, "1", EL721=-0.5,"2", EL721=-0.75,"3", EL721=-1,"4",EL721=-1.25,"5", EL721=-1.5,"6", EL721=-1.75,"7", EL721=-2,"8",EL721= -2.25,"9",EL721=-2.5,"10",EL721= -2.75,"11",EL721= -3,"12",EL721= -3.25,"13",EL721= -3.5,"14",EL721= -3.75,"15",EL721=-4,"16")</f>
        <v>0</v>
      </c>
      <c r="EP721" s="11" t="str">
        <f aca="false">IF(EO721=0,"1","2")</f>
        <v>1</v>
      </c>
      <c r="EQ721" s="11" t="str">
        <f aca="false" t="array" ref="EQ721">_xlfn.IFS(EO721=0,"0", EO721=0.25, "1", EO721=0.5,"2", EO721=0.75,"3", EO721=1,"4",EO721=1.25,"5", EO721=1.5,"6", EO721=1.75,"7", EO721=2,"8", EO721=2.25,"9", EO721=2.25,"9",EO721=2.5,"10", EO721=2.75,"11", EO721=3,"12", EO721=3.25,"13", EO721=3.5,"14", EO721=3.75,"15",EO721=4,"16", EO721=-0.25, "17", bq=-0.5, "18")</f>
        <v>0</v>
      </c>
      <c r="ES721" s="11" t="str">
        <f aca="false">IF(ER721=0,"1","2")</f>
        <v>1</v>
      </c>
      <c r="ET721" s="11" t="str">
        <f aca="false" t="array" ref="ET721">_xlfn.IFS(ER721=0,"0", ER721=0.25, "1", ER721=0.5,"2", ER721=0.75,"3", ER721=1,"4",ER721=1.25,"5", ER721=1.5,"6", ER721=1.75,"7", ER721=2,"8", ER721=2.25,"9", ER721=2.25,"9",ER721=2.5,"10", ER721=2.75,"11", ER721=3,"12", ER721=3.25,"13", ER721=3.5,"14", ER721=3.75,"15",ER721=4,"16", ER721=-0.25, "17", bq=-0.5, "18")</f>
        <v>0</v>
      </c>
      <c r="EV721" s="14" t="e">
        <f aca="false">VLOOKUP(EU721,LEYENDA!$G$2:$H$8,2,TRUE())</f>
        <v>#N/A</v>
      </c>
      <c r="EW721" s="14" t="e">
        <f aca="false" t="array" ref="EW721">_xlfn.IFS(EV721="0-5","1", EV721="6-12","2", EV721="13-18","3", EV721="19-24","4", EV721="25-36","5", EV721="37-48","6", EV721="49-60","7")</f>
        <v>#N/A</v>
      </c>
    </row>
    <row r="722" customFormat="false" ht="13.5" hidden="false" customHeight="false" outlineLevel="0" collapsed="false">
      <c r="A722" s="1" t="n">
        <v>290</v>
      </c>
      <c r="B722" s="2" t="n">
        <v>1</v>
      </c>
      <c r="C722" s="33" t="n">
        <v>41675</v>
      </c>
      <c r="E722" s="5" t="str">
        <f aca="false">VLOOKUP(A722,'286'!$A$3:$J$6279,10,FALSE())</f>
        <v>ROMERO DONGÍL, JAVIER</v>
      </c>
      <c r="F722" s="4" t="str">
        <f aca="false">VLOOKUP(A722,'286'!$A$3:$I$1768,3,FALSE())</f>
        <v>RODONJA</v>
      </c>
      <c r="G722" s="6" t="n">
        <f aca="false">VLOOKUP(A722,'286'!$A$3:$I$1768,4,FALSE())</f>
        <v>33620</v>
      </c>
      <c r="H722" s="7" t="n">
        <f aca="false">YEAR(C722)-YEAR(G722)</f>
        <v>22</v>
      </c>
      <c r="I722" s="1" t="str">
        <f aca="false">VLOOKUP(H722,LEYENDA!$C$2:$D$6,2,TRUE())</f>
        <v>13-24</v>
      </c>
      <c r="J722" s="5" t="str">
        <f aca="false">VLOOKUP(A722,'286'!$A$3:$I$1768,7,FALSE())</f>
        <v>H</v>
      </c>
      <c r="K722" s="8" t="n">
        <f aca="false">VLOOKUP(A722,'286'!$A$3:$I$1768,2,FALSE())</f>
        <v>0</v>
      </c>
      <c r="L722" s="4" t="str">
        <f aca="false">VLOOKUP(A722,'286'!$A$3:$I$1768,8,FALSE())</f>
        <v>D</v>
      </c>
      <c r="M722" s="4" t="str">
        <f aca="false">VLOOKUP(A722,'286'!$A$3:$I$1768,9,FALSE())</f>
        <v>I</v>
      </c>
      <c r="N722" s="8" t="str">
        <f aca="false">IF(R722=O722, "MISMA","CONTRARIA")</f>
        <v>CONTRARIA</v>
      </c>
      <c r="O722" s="8" t="str">
        <f aca="false" t="array" ref="O722">_xlfn.IFS(L722="D","1", L722="I","2")</f>
        <v>1</v>
      </c>
      <c r="P722" s="8" t="e">
        <f aca="false" t="array" ref="P722">_xlfn.IFS(K722="OD","1", K722="OI","2")</f>
        <v>#N/A</v>
      </c>
      <c r="Q722" s="1" t="str">
        <f aca="false" t="array" ref="Q722">_xlfn.IFS(J722="M","1", J722="H","2")</f>
        <v>2</v>
      </c>
      <c r="R722" s="8" t="str">
        <f aca="false" t="array" ref="R722">_xlfn.IFS(M722="D","1", M722="I","2")</f>
        <v>2</v>
      </c>
      <c r="S722" s="1" t="str">
        <f aca="false" t="array" ref="S722">_xlfn.IFS(N722="CONTRARIA", "1",N722= "MISMA","2")</f>
        <v>1</v>
      </c>
      <c r="T722" s="1" t="str">
        <f aca="false" t="array" ref="T722">_xlfn.IFS(I722="0-12","1", I722="13-24","2", I722="25-40","3", I722="41-60","4", I722="61-100","5")</f>
        <v>2</v>
      </c>
      <c r="U722" s="9" t="n">
        <v>-2</v>
      </c>
      <c r="V722" s="10" t="str">
        <f aca="false">IF(U722="","",IF(AND(U722&gt;=-9,U722&lt;=-6.5),"-9 a -6,5",IF(AND(U722&gt;=-6,U722&lt;=-3.5),"-6 a -3,5",IF(AND(U722&gt;=-3,U722&lt;=-1),"-3 a -1",IF(U722=-0.5,"-0,5",IF(AND(U722&gt;=0,U722&lt;=2.5),"0 a 2,5",IF(AND(U722&gt;=3,U722&lt;=5.5),"3 a 5,5",IF(AND(U722&gt;=6,U722&lt;=8.5),"6 a 8,5",IF(AND(U722&gt;=9,U722&lt;=20),"9 a 20","Fuera de rango")))))))))</f>
        <v>-3 a -1</v>
      </c>
      <c r="W722" s="11" t="n">
        <f aca="false">IF(V722="","",IF(V722="-9 a -6,5",2,IF(V722="-6 a -3,5",3,IF(V722="-3 a -1",4,IF(V722="-0,5","NORMA",IF(V722="0 a 2,5",5,IF(V722="3 a 5,5",6,IF(V722="6 a 8,5",7,IF(V722="9 a 20",8,"Fuera de rango")))))))))</f>
        <v>4</v>
      </c>
      <c r="X722" s="9" t="n">
        <v>0</v>
      </c>
      <c r="Y722" s="11" t="str">
        <f aca="false">IF(X722="","",IF(AND(X722&gt;=0,X722&lt;=4),"0 a 4",IF(AND(X722&gt;=4.5,X722&lt;=8.5),"4,5 a 8,5",IF(X722=9,"9",IF(AND(X722&gt;=9.5,X722&lt;=13),"9,5 a 13",IF(AND(X722&gt;=13.5,X722&lt;=20),"13,5 a 20",IF(AND(X722&gt;=20.5,X722&lt;=35),"20,5 a 35","Fuera de rango")))))))</f>
        <v>0 a 4</v>
      </c>
      <c r="Z722" s="11" t="n">
        <f aca="false">IF(Y722="","",IF(Y722="0 a 4",1,IF(Y722="4,5 a 8,5",2,IF(Y722="9","NORMA",IF(Y722="9,5 a 13",3,IF(Y722="13,5 a 20",4,IF(Y722="20,5 a 35",5,"Fuera de rango")))))))</f>
        <v>1</v>
      </c>
      <c r="AA722" s="9" t="n">
        <v>11</v>
      </c>
      <c r="AB722" s="10" t="str">
        <f aca="false">IF(AA722="","",IF(AND(AA722&gt;=0,AA722&lt;=9),"0 a 9",IF(AND(AA722&gt;=9.5,AA722&lt;=18.5),"9,5 a 18,5",IF(AA722=19,"19",IF(AND(AA722&gt;=19.5,AA722&lt;=28),"19,5 a 28",IF(AND(AA722&gt;=28.5,AA722&lt;=40),"28,5 a 40","Fuera de rango"))))))</f>
        <v>9,5 a 18,5</v>
      </c>
      <c r="AC722" s="11" t="n">
        <f aca="false" t="array" ref="AC722">_xlfn.IFS(AB722="","",AB722="0 a 9",1,AB722="9,5 a 18,5",2,AB722="19","NORMA",AB722="19,5 a 28",3,AB722="28,5 a 40",4,TRUE(),"Fuera de rango")</f>
        <v>2</v>
      </c>
      <c r="AD722" s="9" t="n">
        <v>8</v>
      </c>
      <c r="AE722" s="10" t="str">
        <f aca="false">IF(AD722="","",IF(AND(AD722&gt;=-10,AD722&lt;=0),"De -10 a 0",IF(AND(AD722&gt;=0.5,AD722&lt;=9.5),"0,5 a 9,5",IF(AD722=10,"10",IF(AND(AD722&gt;=10.5,AD722&lt;=20),"10,5 a 20",IF(AND(AD722&gt;=20.5,AD722&lt;=40),"20,5 a 40","Fuera de rango"))))))</f>
        <v>0,5 a 9,5</v>
      </c>
      <c r="AF722" s="12" t="n">
        <f aca="false">IF(AD722="","",IF(AND(AD722&gt;=-10,AD722&lt;=0),1,IF(AND(AD722&gt;=0.5,AD722&lt;=9.5),2,IF(AD722=10,"NORMA",IF(AND(AD722&gt;=10.5,AD722&lt;=20),3,IF(AND(AD722&gt;=20.5,AD722&lt;=40),4,""))))))</f>
        <v>2</v>
      </c>
      <c r="AG722" s="9" t="n">
        <v>8</v>
      </c>
      <c r="AH722" s="10" t="str">
        <f aca="false">IF(AG722="","",IF(AND(AG722&gt;=0,AG722&lt;=4),"0 a 4",IF(AND(AG722&gt;=4.5,AG722&lt;=8.5),"4,5 a 8,5",IF(AG722=9,"9",IF(AND(AG722&gt;=9.5,AG722&lt;=13),"9,5 a 13",IF(AND(AG722&gt;=13.5,AG722&lt;=25),"13,5 a 25","Fuera de rango"))))))</f>
        <v>4,5 a 8,5</v>
      </c>
      <c r="AI722" s="10" t="n">
        <f aca="false">IF(AH722="","",IF(AH722="0 a 4",1,IF(AH722="4,5 a 8,5",2,IF(AH722="9","NORMA",IF(AH722="9,5 a 13",3,IF(AH722="13,5 a 25",4,""))))))</f>
        <v>2</v>
      </c>
      <c r="AJ722" s="9" t="n">
        <v>5</v>
      </c>
      <c r="AK722" s="10" t="str">
        <f aca="false">IF(AJ722="","",IF(AND(AJ722&gt;=-15,AJ722&lt;=-10.5),"-15 a -10,5",IF(AND(AJ722&gt;=-10,AJ722&lt;=-4),"-10 a -4",IF(AND(AJ722&gt;=-4.5,AJ722&lt;=0),"-4,5 a 0",IF(AND(AJ722&gt;=0.5,AJ722&lt;=4.5),"0,5 a 4,5",IF(AJ722=5,"5",IF(AND(AJ722&gt;=5.5,AJ722&lt;=10),"5,5 a 10",IF(AND(AJ722&gt;=10.5,AJ722&lt;=20),"10,5 a 20","Fuera de rango"))))))))</f>
        <v>5</v>
      </c>
      <c r="AL722" s="11" t="str">
        <f aca="false">IF(AK722="","",IF(AK722="-15 a -10,5",1,IF(AK722="-10 a -4",2,IF(AK722="-4,5 a 0",3,IF(AK722="0,5 a 4,5",4,IF(AK722="5","NORMA",IF(AK722="5,5 a 10",5,IF(AK722="10,5 a 20",6,"Error"))))))))</f>
        <v>NORMA</v>
      </c>
      <c r="AM722" s="9" t="n">
        <v>0</v>
      </c>
      <c r="AN722" s="10" t="str">
        <f aca="false">IF(AM722="","",IF(AND(AM722&gt;=-7.5,AM722&lt;=-5.5),"-7,5 a -5,5",IF(AND(AM722&gt;=-5,AM722&lt;=-3),"-5 a -3",IF(AND(AM722&gt;=-2.5,AM722&lt;=-0.5),"-2,5 a -0,5",IF(AM722=0,"0,00",IF(AND(AM722&gt;=0.5,AM722&lt;=2.5),"0,5 a 2,5",IF(AND(AM722&gt;=3,AM722&lt;=5),"3 a 5",IF(AND(AM722&gt;=5.5,AM722&lt;=7.5),"5,5 a 7,5",IF(AND(AM722&gt;=8,AM722&lt;=10),"8 a 10","Fuera de rango")))))))))</f>
        <v>0,00</v>
      </c>
      <c r="AO722" s="11" t="str">
        <f aca="false">IF(AN722="","",IF(AN722="-7,5 a -5,5",1,IF(AN722="-5 a -3",2,IF(AN722="-2,5 a -0,5",3,IF(AN722="0,00","NORMA",IF(AN722="0,5 a 2,5",4,IF(AN722="3 a 5",5,IF(AN722="5,5 a 7,5",6,IF(AN722="8 a 10",7,"Error")))))))))</f>
        <v>NORMA</v>
      </c>
      <c r="AP722" s="9" t="n">
        <v>-0.5</v>
      </c>
      <c r="AQ722" s="10" t="str">
        <f aca="false">IF(AP722="","",IF(AND(AP722&gt;=-20,AP722&lt;=-9.5),"-20 a -9,5",IF(AND(AP722&gt;=-9,AP722&lt;=-6.5),"-9 a -6,5",IF(AP722=-6,"-6",IF(AND(AP722&gt;=-5.5,AP722&lt;=-3),"-5,5 a -3",IF(AND(AP722&gt;=-2.5,AP722&lt;=0),"-2,5 a 0",IF(AND(AP722&gt;=0.5,AP722&lt;=3),"0,5 a 3",IF(AND(AP722&gt;=3.5,AP722&lt;=6),"3,5 a 6",IF(AND(AP722&gt;=6.5,AP722&lt;=9),"6,5 a 9",IF(AND(AP722&gt;=9.5,AP722&lt;=20),"9,5 a 20","Fuera de rango"))))))))))</f>
        <v>-2,5 a 0</v>
      </c>
      <c r="AR722" s="11" t="n">
        <f aca="false">IF(AQ722="","",IF(AQ722="-20 a -9,5",1,IF(AQ722="-9 a -6,5",2,IF(AQ722="-6","NORMA",IF(AQ722="-5,5 a -3",3,IF(AQ722="-2,5 a 0",4,IF(AQ722="0,5 a 3",5,IF(AQ722="3,5 a 6",6,IF(AQ722="6,5 a 9",7,IF(AQ722="9,5 a 20",8,""))))))))))</f>
        <v>4</v>
      </c>
      <c r="AS722" s="9" t="n">
        <v>-0.5</v>
      </c>
      <c r="AT722" s="10" t="str">
        <f aca="false">IF(AS722="","",IF(AND(AS722&gt;=-16,AS722&lt;=-14),"-16 a -14",IF(AND(AS722&gt;=-13.5,AS722&lt;=-11.5),"-13,5 a -11,5",IF(AND(AS722&gt;=-11,AS722&lt;=-9),"-11 a -9",IF(AND(AS722&gt;=-8.5,AS722&lt;=-6.5),"-8,5 a -6,5",IF(AND(AS722&gt;=-6,AS722&lt;=-4),"-6 a -4",IF(AND(AS722&gt;=-3.5,AS722&lt;=-1.5),"-3,5 a -1,5",IF(AND(AS722&gt;=-1,AS722&lt;=1),"-1 a 1",IF(AND(AS722&gt;=1.5,AS722&lt;=3.5),"1,5 a 3,5",IF(AND(AS722&gt;=4,AS722&lt;=6),"4 a 6",IF(AND(AS722&gt;=6.5,AS722&lt;=8.5),"6,5 a 8,5",IF(AND(AS722&gt;=9,AS722&lt;=11),"9 a 11",IF(AND(AS722&gt;=11.5,AS722&lt;=13.5),"11,5 a 13,5",IF(AND(AS722&gt;=14,AS722&lt;=16),"14 a 16",IF(AND(AS722&gt;=16.5,AS722&lt;=18.5),"16,5 a 18,5",IF(AND(AS722&gt;=19,AS722&lt;=21),"19 a 21","Fuera de rango"))))))))))))))))</f>
        <v>-1 a 1</v>
      </c>
      <c r="AU722" s="11" t="n">
        <f aca="false" t="array" ref="AU722">IF(AT722="","",_xlfn.IFS(AT722="-16 a -14",1,AT722="-13,5 a -11,5",2,AT722="-11 a -9",3,AT722="-8,5 a -6,5",4,AT722="-6 a -4",5,AT722="-3,5 a -1,5",6,AT722="-1 a 1",7,AT722="1,5 a 3,5",8,AT722="4 a 6","NORMA",AT722="6,5 a 8,5",9,AT722="9 a 11",10,AT722="11,5 a 13,5",11,AT722="14 a 16",12,AT722="16,5 a 18,5",13,AT722="19 a 21",14,TRUE(),""))</f>
        <v>7</v>
      </c>
      <c r="AV722" s="9" t="n">
        <v>0.75</v>
      </c>
      <c r="AW722" s="10" t="str">
        <f aca="false">IF(AV722="","",IF(AND(AV722&gt;=-1,AV722&lt;=-0.5),"-1 a -0,5",IF(AND(AV722&gt;-0.5,AV722&lt;=0),"De -0,5 a 0",IF(AND(AV722&gt;=0.25,AV722&lt;=0.75),"0,25 a 0,75",IF(AND(AV722&gt;=1,AV722&lt;=1.5),"1 a 1,5",IF(AND(AV722&gt;=1.75,AV722&lt;=2.25),"1,75 a 2,25",IF(AND(AV722&gt;=2.5,AV722&lt;=3),"2,5 a 3",IF(AND(AV722&gt;=3.25,AV722&lt;=3.75),"3,25 a 3,75","Fuera de rango"))))))))</f>
        <v>0,25 a 0,75</v>
      </c>
      <c r="AX722" s="10" t="str">
        <f aca="false">IF(AW722="","",IF(OR(AW722="-1 a -0,5",AW722="-1 a -0.5"),1,IF(OR(AW722="De -0,5 a 0",AW722="-0,5 a 0",AW722="De -0.5 a 0"),2,IF(OR(AW722="0,25 a 0,75",AW722="0.25 a 0.75"),"NORMA",IF(OR(AW722="1 a 1,5",AW722="1 a 1.5"),3,IF(OR(AW722="1,75 a 2,25",AW722="1.75 a 2.25"),4,IF(OR(AW722="2,5 a 3",AW722="2.5 a 3"),5,IF(OR(AW722="3,25 a 3,75",AW722="3.25 a 3.75"),6,""))))))))</f>
        <v>NORMA</v>
      </c>
      <c r="AY722" s="9" t="n">
        <v>-9</v>
      </c>
      <c r="AZ722" s="10" t="str">
        <f aca="false">IF(AY722="","",IF(AND(AY722&gt;=-20,AY722&lt;=-9.5),"-20 a -9,5",IF(AND(AY722&gt;=-9,AY722&lt;=-6.5),"-9 a -6,5",IF(AY722=-6,"-6",IF(AND(AY722&gt;=-5.5,AY722&lt;=-3),"-5,5 a -3",IF(AND(AY722&gt;=-2.5,AY722&lt;=0),"-2,5 a 0",IF(AND(AY722&gt;=0.5,AY722&lt;=3),"0,5 a 3",IF(AND(AY722&gt;=3.5,AY722&lt;=6),"3,5 a 6","Fuera de rango"))))))))</f>
        <v>-9 a -6,5</v>
      </c>
      <c r="BA722" s="11" t="n">
        <f aca="false">IF(AZ722="","",IF(AZ722="-20 a -9,5",1,IF(AZ722="-9 a -6,5",2,IF(AZ722="-6","NORMA",IF(AZ722="-5,5 a -3",3,IF(AZ722="-2,5 a 0",4,IF(AZ722="0,5 a 3",5,IF(AZ722="3,5 a 6",6,""))))))))</f>
        <v>2</v>
      </c>
      <c r="BB722" s="9" t="n">
        <v>0</v>
      </c>
      <c r="BC722" s="10" t="str">
        <f aca="false" t="array" ref="BC722">IF(BB722="","",_xlfn.IFS(AND(BB722&gt;=0,BB722&lt;=2),"0 a 2",AND(BB722&gt;=2.5,BB722&lt;=4.5),"2,5 a 4,5",AND(BB722&gt;=5,BB722&lt;=7),"5 a 7",AND(BB722&gt;=7.5,BB722&lt;=9.5),"7,5 a 9,5",AND(BB722&gt;=10,BB722&lt;=12),"10 a 12",AND(BB722&gt;=12.5,BB722&lt;=14.5),"12,5 a 14,5",BB722=15,"15",AND(BB722&gt;=15.5,BB722&lt;=17.5),"15,5 a 17,5",AND(BB722&gt;=18,BB722&lt;=20),"18 a 20",AND(BB722&gt;=20.5,BB722&lt;=22.5),"20,5 a 22,5",AND(BB722&gt;=23,BB722&lt;=25),"23 a 25",TRUE(),"Fuera de rango"))</f>
        <v>0 a 2</v>
      </c>
      <c r="BD722" s="11" t="n">
        <f aca="false" t="array" ref="BD722">IF(BC722="","",_xlfn.IFS(BC722="0 a 2",1,BC722="2,5 a 4,5",2,BC722="5 a 7",3,BC722="7,5 a 9,5",4,BC722="10 a 12",5,BC722="12,5 a 14,5",6,BC722="15","NORMA",BC722="15,5 a 17,5",7,BC722="18 a 20",8,BC722="20,5 a 22,5",9,BC722="23 a 25",10,TRUE(),"Fuera de rango"))</f>
        <v>1</v>
      </c>
      <c r="BE722" s="9" t="n">
        <v>24</v>
      </c>
      <c r="BF722" s="10" t="str">
        <f aca="false">IF(BE722="","",IF(AND(BE722&gt;=-20,BE722&lt;=-10),"-20 a -10",IF(AND(BE722&gt;=-9.5,BE722&lt;=0.5),"-9,5 a 0,5",IF(AND(BE722&gt;=1,BE722&lt;=11),"1 a 11",IF(AND(BE722&gt;=11.5,BE722&lt;=20.5),"11,5 a 20,5",IF(BE722=21,"21",IF(AND(BE722&gt;=21.5,BE722&lt;=31.5),"21,5 a 31,5",IF(AND(BE722&gt;=32,BE722&lt;=42),"32 a 42","Fuera de rango"))))))))</f>
        <v>21,5 a 31,5</v>
      </c>
      <c r="BG722" s="11" t="n">
        <f aca="false">IF(BF722="","",IF(BF722="-20 a -10",1,IF(BF722="-9,5 a 0,5",2,IF(BF722="1 a 11",3,IF(BF722="11,5 a 20,5",4,IF(BF722="21","NORMA",IF(BF722="21,5 a 31,5",5,IF(BF722="32 a 42",6,""))))))))</f>
        <v>5</v>
      </c>
      <c r="BH722" s="9" t="n">
        <v>14</v>
      </c>
      <c r="BI722" s="10" t="str">
        <f aca="false">IF(BH722="","",IF(AND(BH722&gt;=-20,BH722&lt;=-15),"-20 a -15",IF(AND(BH722&gt;=-14.5,BH722&lt;=-9.5),"-14,5 a -9,5",IF(AND(BH722&gt;=-9,BH722&lt;=-4),"-9 a -4",IF(AND(BH722&gt;=-3.5,BH722&lt;=2.5),"-3,5 a 2,5",IF(AND(BH722&gt;=3,BH722&lt;=8),"3 a 8",IF(AND(BH722&gt;=8.5,BH722&lt;=14.5),"8,5 a 14,5",IF(BH722=15,"15",IF(AND(BH722&gt;=15.5,BH722&lt;=20.5),"15,5 a 20,5",IF(AND(BH722&gt;=21,BH722&lt;=26),"21 a 26","Fuera de rango"))))))))))</f>
        <v>8,5 a 14,5</v>
      </c>
      <c r="BJ722" s="11" t="n">
        <f aca="false">IF(BI722="","",IF(BI722="-20 a -15",1,IF(BI722="-14,5 a -9,5",2,IF(BI722="-9 a -4",3,IF(BI722="-3,5 a 2,5",4,IF(BI722="3 a 8",5,IF(BI722="8,5 a 14,5",6,IF(BI722="15","NORMA",IF(BI722="15,5 a 20,5",7,IF(BI722="21 a 26",8,IF(BI722="26,5 a 31,5",9,"")))))))))))</f>
        <v>6</v>
      </c>
      <c r="BK722" s="9" t="n">
        <v>0</v>
      </c>
      <c r="BL722" s="10" t="str">
        <f aca="false">IF(BK722="","",IF(AND(BK722&gt;=0,BK722&lt;=2),"0 - 2",IF(AND(BK722&gt;=2.5,BK722&lt;=4.5),"2,5 - 4,5",IF(AND(BK722&gt;=5,BK722&lt;=7),"5 - 7",IF(AND(BK722&gt;=7.5,BK722&lt;=9.5),"7,5 - 9,5",IF(AND(BK722&gt;=10,BK722&lt;=12),"10 - 12",IF(AND(BK722&gt;=12.5,BK722&lt;=13.5),"12,5 - 13,5",IF(BK722=14,"14",IF(AND(BK722&gt;=14.5,BK722&lt;=16.5),"14,5 - 16,5",IF(AND(BK722&gt;=17,BK722&lt;=19),"17 - 19",IF(AND(BK722&gt;=19.5,BK722&lt;=21.5),"19,5 - 21,5",IF(AND(BK722&gt;=22,BK722&lt;=24),"22 - 24",IF(AND(BK722&gt;=24.5,BK722&lt;=26.5),"24,5 - 26,5",IF(AND(BK722&gt;=27,BK722&lt;=29),"27 - 29",IF(AND(BK722&gt;=29.5,BK722&lt;=30),"29,5 - 30","Fuera de rango")))))))))))))))</f>
        <v>0 - 2</v>
      </c>
      <c r="BM722" s="11" t="n">
        <f aca="false">IF(BL722="","",IF(BL722="0 - 2",1,IF(BL722="2,5 - 4,5",2,IF(BL722="5 - 7",3,IF(BL722="7,5 - 9,5",4,IF(BL722="10 - 12",5,IF(BL722="12,5 - 13,5",6,IF(BL722="14","NORMA",IF(BL722="14,5 - 16,5",7,IF(BL722="17 - 19",8,IF(BL722="19,5 - 21,5",9,IF(BL722="22 - 24",10,IF(BL722="24,5 - 26,5",11,IF(BL722="27 - 29",12,IF(BL722="29,5 - 30",13,"")))))))))))))))</f>
        <v>1</v>
      </c>
      <c r="BN722" s="9" t="n">
        <v>18</v>
      </c>
      <c r="BO722" s="11" t="str">
        <f aca="false">IF(BN722="","",IF(AND(BN722&gt;=-20,BN722&lt;=-10),"-20 a -10",IF(AND(BN722&gt;=-9.5,BN722&lt;=0.5),"-9,5 a 0,5",IF(AND(BN722&gt;=1,BN722&lt;=11),"1 a 11",IF(AND(BN722&gt;=11.5,BN722&lt;=21.5),"11,5 a 21,5",IF(BN722=22,"22",IF(AND(BN722&gt;=22.5,BN722&lt;=32.5),"22,5 a 32,5",IF(AND(BN722&gt;=33,BN722&lt;=43),"33 a 43","Fuera de rango"))))))))</f>
        <v>11,5 a 21,5</v>
      </c>
      <c r="BP722" s="11" t="n">
        <f aca="false">IF(BO722="","",IF(BO722="-20 a -10",1,IF(BO722="-9,5 a 0,5",2,IF(BO722="1 a 11",3,IF(BO722="11,5 a 21,5",4,IF(BO722="22","NORMA",IF(BO722="22,5 a 32,5",5,IF(BO722="33 a 43",6,""))))))))</f>
        <v>4</v>
      </c>
      <c r="BQ722" s="9" t="n">
        <v>12</v>
      </c>
      <c r="BR722" s="10" t="str">
        <f aca="false">IF(BQ722="","",IF(AND(BQ722&gt;=-20,BQ722&lt;=-15),"-20 a -15",IF(AND(BQ722&gt;=-14.5,BQ722&lt;=-9.5),"-14,5 a -9,5",IF(AND(BQ722&gt;=-9,BQ722&lt;=-4),"-9 a -4",IF(AND(BQ722&gt;=-3.5,BQ722&lt;=2.5),"-3,5 a 2,5",IF(AND(BQ722&gt;=3,BQ722&lt;=8),"3 a 8",IF(AND(BQ722&gt;=8.5,BQ722&lt;=13.5),"8,5 a 13,5",IF(AND(BQ722&gt;=14,BQ722&lt;=17.5),"14 a 17,5",IF(BQ722=18,"18",IF(AND(BQ722&gt;=18.5,BQ722&lt;=23.5),"18,5 a 23,5",IF(AND(BQ722&gt;=24,BQ722&lt;=29),"24 a 29",IF(AND(BQ722&gt;=29.5,BQ722&lt;=34.5),"29,5 a 34,5",IF(AND(BQ722&gt;=35,BQ722&lt;=40),"35 a 40","Fuera de rango")))))))))))))</f>
        <v>8,5 a 13,5</v>
      </c>
      <c r="BS722" s="11" t="n">
        <f aca="false">IF(BR722="","",IF(BR722="-20 a -15",1,IF(BR722="-14,5 a -9,5",2,IF(BR722="-9 a -4",3,IF(BR722="-3,5 a 2,5",4,IF(BR722="3 a 8",5,IF(BR722="8,5 a 13,5",6,IF(BR722="14 a 17,5",7,IF(BR722="18","NORMA",IF(BR722="18,5 a 23,5",8,IF(BR722="24 a 29",9,IF(BR722="29,5 a 34,5",10,IF(BR722="35 a 40",11,"")))))))))))))</f>
        <v>6</v>
      </c>
      <c r="BT722" s="9" t="n">
        <v>0</v>
      </c>
      <c r="BU722" s="10" t="str">
        <f aca="false">IF(BT722="","",IF(AND(BT722&gt;=-20,BT722&lt;=-18),"-20 a -18",IF(AND(BT722&gt;=-17.5,BT722&lt;=-15.5),"-17,5 a -15,5",IF(AND(BT722&gt;=-15,BT722&lt;=-13),"-15 a -13",IF(AND(BT722&gt;=-12.5,BT722&lt;=-10.5),"-12,5 a -10,5",IF(AND(BT722&gt;=-10,BT722&lt;=-8),"-10 a -8",IF(AND(BT722&gt;=-7.5,BT722&lt;=-5.5),"-7,5 a -5,5",IF(AND(BT722&gt;=-5,BT722&lt;=-3),"-5 a -3",IF(AND(BT722&gt;=-2.5,BT722&lt;=-0.5),"-2,5 a -0,5",IF(BT722=0,"0",IF(AND(BT722&gt;=0.5,BT722&lt;=2.5),"0,5 a 2,5",IF(AND(BT722&gt;=3,BT722&lt;=5),"3 a 5",IF(AND(BT722&gt;=5.5,BT722&lt;=7.5),"5,5 a 7,5",IF(AND(BT722&gt;=8,BT722&lt;=10),"8 a 10",IF(AND(BT722&gt;=10.5,BT722&lt;=12.5),"10,5 a 12,5",IF(AND(BT722&gt;=13,BT722&lt;=15),"13 a 15",IF(AND(BT722&gt;=15.5,BT722&lt;=17.5),"15,5 a 17,5",IF(AND(BT722&gt;=18,BT722&lt;=20),"18 a 20","Fuera de rango"))))))))))))))))))</f>
        <v>0</v>
      </c>
      <c r="BV722" s="11" t="str">
        <f aca="false">IF(BT722="","",IF(BT722=0,"NORMA",IF(AND(BT722&gt;=-20,BT722&lt;=-18),2,IF(AND(BT722&gt;=-17.5,BT722&lt;=-15.5),2,IF(AND(BT722&gt;=-15,BT722&lt;=-13),3,IF(AND(BT722&gt;=-12.5,BT722&lt;=-10.5),4,IF(AND(BT722&gt;=-10,BT722&lt;=-8),5,IF(AND(BT722&gt;=-7.5,BT722&lt;=-5.5),6,IF(AND(BT722&gt;=-5,BT722&lt;=-3),7,IF(AND(BT722&gt;=-2.5,BT722&lt;=-0.5),8,IF(AND(BT722&gt;=0.5,BT722&lt;=2.5),9,IF(AND(BT722&gt;=3,BT722&lt;=5),10,IF(AND(BT722&gt;=5.5,BT722&lt;=7.5),11,IF(AND(BT722&gt;=8,BT722&lt;=10),12,IF(AND(BT722&gt;=10.5,BT722&lt;=12.5),13,IF(AND(BT722&gt;=13,BT722&lt;=15),14,IF(AND(BT722&gt;=15.5,BT722&lt;=17.5),15,IF(AND(BT722&gt;=18,BT722&lt;=20),16,"Fuera de rango"))))))))))))))))))</f>
        <v>NORMA</v>
      </c>
      <c r="BW722" s="9" t="n">
        <v>-8.5</v>
      </c>
      <c r="BX722" s="10" t="n">
        <f aca="false">18.5- (0.3*H722)</f>
        <v>11.9</v>
      </c>
      <c r="BY722" s="10" t="n">
        <f aca="false">(BW722)-(BX722)</f>
        <v>-20.4</v>
      </c>
      <c r="BZ722" s="10" t="str">
        <f aca="false">IF(BY722="","",IF(BY722&lt;-27.5,"De -30 a -28",IF(BY722&lt;-25,"De -27,5 a -25,5",IF(BY722&lt;-22.5,"De -25 a -23",IF(BY722&lt;-20,"De -22,5 a -20,5",IF(BY722&lt;-17.5,"De -20 a -18",IF(BY722&lt;-15,"De -17,5 a -15,5",IF(BY722&lt;-12.5,"De -15 a -13",IF(BY722&lt;-10,"De -12,5 a -10,5",IF(BY722&lt;-7.5,"De -10 a -8",IF(BY722&lt;-5,"De -7,5 a -5,5",IF(BY722&lt;-2.5,"De -5 a -3",IF(BY722&lt;0,"De -2,5 a -0,5",IF(BY722&lt;2.5,"De 0 a 2",IF(BY722&lt;5,"De 2,5 a 4,5",IF(BY722&lt;7.5,"De 5 a 7",IF(BY722&lt;10,"De 7,5 a 9,5",IF(BY722&lt;12.5,"De 10 a 12",IF(BY722&lt;15,"De 12,5 a 14,5",IF(BY722&lt;17.5,"De 15 a 17",IF(BY722&lt;20,"De 17,5 a 19,5",IF(BY722&lt;22.5,"De 20 a 22",IF(BY722&lt;25,"De 22,5 a 24,5",IF(BY722&lt;27.5,"De 25 a 27","De 27,5 a 30"))))))))))))))))))))))))</f>
        <v>De -22,5 a -20,5</v>
      </c>
      <c r="CA722" s="12" t="n">
        <f aca="false">IF(BY722="","",IF(BY722&lt;=-28,1,IF(BY722&lt;=-25.5,2,IF(BY722&lt;=-23,3,IF(BY722&lt;=-20.5,4,IF(BY722&lt;=-18,5,IF(BY722&lt;=-15.5,6,IF(BY722&lt;=-13,7,IF(BY722&lt;=-10.5,8,IF(BY722&lt;=-8,9,IF(BY722&lt;=-5.5,10,IF(BY722&lt;=-3,11,IF(BY722&lt;=-0.5,12,IF(BY722&lt;=2,13,IF(BY722&lt;=4.5,14,IF(BY722&lt;=7,15,IF(BY722&lt;=9.5,16,IF(BY722&lt;=12,17,IF(BY722&lt;=14.5,18,IF(BY722&lt;=17,19,IF(BY722&lt;=19.5,20,IF(BY722&lt;=22,21,IF(BY722&lt;=24.5,22,IF(BY722&lt;=27,23,IF(BY722&lt;=30,24,"Fuera de rango")))))))))))))))))))))))))</f>
        <v>5</v>
      </c>
      <c r="CB722" s="9" t="n">
        <v>-8</v>
      </c>
      <c r="CC722" s="10" t="n">
        <f aca="false">18.5- (0.3*H722)</f>
        <v>11.9</v>
      </c>
      <c r="CD722" s="10" t="n">
        <f aca="false">(CB722)-(CC722)</f>
        <v>-19.9</v>
      </c>
      <c r="CE722" s="10" t="str">
        <f aca="false">IF(CD722="","",IF(CD722&lt;-27.5,"De -30 a -28",IF(CD722&lt;-25,"De -27,5 a -25,5",IF(CD722&lt;-22.5,"De -25 a -23",IF(CD722&lt;-20,"De -22,5 a -20,5",IF(CD722&lt;-17.5,"De -20 a -18",IF(CD722&lt;-15,"De -17,5 a -15,5",IF(CD722&lt;-12.5,"De -15 a -13",IF(CD722&lt;-10,"De -12,5 a -10,5",IF(CD722&lt;-7.5,"De -10 a -8",IF(CD722&lt;-5,"De -7,5 a -5,5",IF(CD722&lt;-2.5,"De -5 a -3",IF(CD722&lt;0,"De -2,5 a -0,5",IF(CD722&lt;=2,"De 0 a 2",IF(CD722&lt;=4.5,"De 2,5 a 4,5",IF(CD722&lt;=7,"De 5 a 7",IF(CD722&lt;=9.5,"De 7,5 a 9,5",IF(CD722&lt;=12,"De 10 a 12",IF(CD722&lt;=14.5,"De 12,5 a 14,5",IF(CD722&lt;=17,"De 15 a 17",IF(CD722&lt;=19.5,"De 17,5 a 19,5",IF(CD722&lt;=22,"De 20 a 22",IF(CD722&lt;=24.5,"De 22,5 a 24,5",IF(CD722&lt;=27,"De 25 a 27","De 27,5 a 30"))))))))))))))))))))))))</f>
        <v>De -20 a -18</v>
      </c>
      <c r="CF722" s="12" t="n">
        <f aca="false">IF(CD722="","",IF(CD722&lt;-27.5,1,IF(CD722&lt;-25,2,IF(CD722&lt;-22.5,3,IF(CD722&lt;-20,4,IF(CD722&lt;-17.5,5,IF(CD722&lt;-15,6,IF(CD722&lt;-12.5,7,IF(CD722&lt;-10,8,IF(CD722&lt;-7.5,9,IF(CD722&lt;-5,10,IF(CD722&lt;-2.5,11,IF(CD722&lt;0,12,IF(CD722&lt;2.5,13,IF(CD722&lt;5,14,IF(CD722&lt;7.5,15,IF(CD722&lt;10,16,IF(CD722&lt;12.5,17,IF(CD722&lt;15,18,IF(CD722&lt;17.5,19,IF(CD722&lt;20,20,IF(CD722&lt;22.5,21,IF(CD722&lt;25,22,IF(CD722&lt;27.5,23,24))))))))))))))))))))))))</f>
        <v>5</v>
      </c>
      <c r="CG722" s="9" t="n">
        <v>-3.75</v>
      </c>
      <c r="CH722" s="10" t="str">
        <f aca="false">IF(CG722="","",IF(AND(CG722&gt;=-10,CG722&lt;=-9.5),"-10 a -9,5",IF(AND(CG722&gt;-9.5,CG722&lt;=-8.5),"-9 a -8,5",IF(AND(CG722&gt;-8.5,CG722&lt;=-7.5),"-8 a -7,5",IF(AND(CG722&gt;-7.5,CG722&lt;=-6.5),"-7 a -6,5",IF(AND(CG722&gt;-6.5,CG722&lt;=-5.5),"-6 a -5,5",IF(AND(CG722&gt;-5.5,CG722&lt;=-4.5),"-5 a -4,5",IF(AND(CG722&gt;-4.5,CG722&lt;=-3.5),"-4 a -3,5",IF(AND(CG722&gt;-3.5,CG722&lt;=-2.5),"-3 a -2,5",IF(CG722=-2.25,"-2,25",IF(AND(CG722&gt;-2.5,CG722&lt;=-1.5),"-2 a -1,5",IF(AND(CG722&gt;-1.5,CG722&lt;=-0.5),"-1 a -0,5",IF(AND(CG722&gt;-0.5,CG722&lt;=0.5),"0 a 0,5",IF(AND(CG722&gt;0.5,CG722&lt;=1.5),"1 a 1,5",IF(AND(CG722&gt;1.5,CG722&lt;=2.5),"2 a 2,5",IF(AND(CG722&gt;2.5,CG722&lt;=3.5),"3 a 3,5",IF(AND(CG722&gt;3.5,CG722&lt;=4.5),"4 a 4,5",IF(AND(CG722&gt;4.5,CG722&lt;=5.5),"5 a 5,5",IF(AND(CG722&gt;5.5,CG722&lt;=6.5),"6 a 6,5",IF(AND(CG722&gt;6.5,CG722&lt;=7.5),"7 a 7,5",IF(AND(CG722&gt;7.5,CG722&lt;=8.5),"8 a 8,5",IF(AND(CG722&gt;8.5,CG722&lt;=9.5),"9 a 9,5",IF(CG722&gt;=10,"10","Fuera de rango")))))))))))))))))))))))</f>
        <v>-4 a -3,5</v>
      </c>
      <c r="CI722" s="11" t="n">
        <f aca="false">IF(CG722="","",IF(CG722=-2.25,"NORMA",IF(CG722&lt;=-9.5,1,IF(CG722&lt;=-8.5,2,IF(CG722&lt;=-7.5,3,IF(CG722&lt;=-6.5,4,IF(CG722&lt;=-5.5,5,IF(CG722&lt;=-4.5,6,IF(CG722&lt;=-3.5,7,IF(CG722&lt;=-2.5,8,IF(CG722&lt;=-1.5,9,IF(CG722&lt;=-0.5,10,IF(CG722&lt;=0.5,11,IF(CG722&lt;=1.5,12,IF(CG722&lt;=2.5,13,IF(CG722&lt;=3.5,14,IF(CG722&lt;=4.5,15,IF(CG722&lt;=5.5,16,IF(CG722&lt;=6.5,17,IF(CG722&lt;=7.5,18,IF(CG722&lt;=8.5,19,IF(CG722&lt;=9.5,20,IF(CG722=10,21,"Fuera de rango")))))))))))))))))))))))</f>
        <v>7</v>
      </c>
      <c r="CJ722" s="9" t="n">
        <v>3</v>
      </c>
      <c r="CK722" s="10" t="str">
        <f aca="false">IF(CJ722="","",IF(AND(CJ722&gt;=-6,CJ722&lt;=-5.5),"-6 a -5,5",IF(AND(CJ722&gt;-5.5,CJ722&lt;=-4.5),"-5 a -4,5",IF(AND(CJ722&gt;-4.5,CJ722&lt;=-3.5),"-4 a -3,5",IF(AND(CJ722&gt;-3.5,CJ722&lt;=-2.5),"-3 a -2,5",IF(AND(CJ722&gt;-2.5,CJ722&lt;=-1.5),"-2 a -1,5",IF(AND(CJ722&gt;-1.5,CJ722&lt;=-0.5),"-1 a -0,5",IF(AND(CJ722&gt;-0.5,CJ722&lt;=0.5),"0 a 0,5",IF(AND(CJ722&gt;0.5,CJ722&lt;=1.5),"1 a 1,5",IF(AND(CJ722&gt;1.5,CJ722&lt;2.5),"2",IF(AND(CJ722&gt;=2.5,CJ722&lt;=3),"2,5 a 3",IF(AND(CJ722&gt;3,CJ722&lt;=4),"3,5 a 4",IF(AND(CJ722&gt;4,CJ722&lt;=5),"4,5 a 5",IF(AND(CJ722&gt;5,CJ722&lt;=6),"5,5 a 6",IF(AND(CJ722&gt;6,CJ722&lt;=7),"6,5 a 7",IF(AND(CJ722&gt;7,CJ722&lt;=8),"7,5 a 8",IF(AND(CJ722&gt;8,CJ722&lt;=9.5),"8,5 a 9,5",IF(CJ722=10,"10","Fuera de rango"))))))))))))))))))</f>
        <v>2,5 a 3</v>
      </c>
      <c r="CL722" s="11" t="n">
        <f aca="false">IF(CK722="","",IF(OR(CK722="-6 a -5,5",CK722="-6 - -5,5"),1,IF(OR(CK722="-5 a -4,5",CK722="-5 - -4,5"),2,IF(OR(CK722="-4 a -3,5",CK722="-4 - -3,5"),3,IF(OR(CK722="-3 a -2,5",CK722="-3 - -2,5"),4,IF(OR(CK722="-2 a -1,5",CK722="-2 - -1,5"),5,IF(OR(CK722="-1 a -0,5",CK722="-1 - -0,5"),6,IF(OR(CK722="0 a 0,5",CK722="0 - 0,5"),7,IF(OR(CK722="1 a 1,5",CK722="1 - 1,5"),8,IF(CK722="2","NORMA",IF(OR(CK722="2,5 a 3",CK722="2,5 - 3"),9,IF(OR(CK722="3,5 a 4",CK722="3,5 - 4"),10,IF(OR(CK722="4,5 a 5",CK722="4,5 - 5"),11,IF(OR(CK722="5,5 a 6",CK722="5,5 - 6"),12,IF(OR(CK722="6,5 a 7",CK722="6,5 - 7"),13,IF(OR(CK722="7,5 a 8",CK722="7,5 - 8"),14,IF(OR(CK722="8,5 a 9",CK722="8,5 - 9,5",CK722="9 a 9,5"),15,IF(CK722="10",15,IF(OR(CK722="0,5 a 1",CK722="0,5 - 1"),7,"Fuera de rango")))))))))))))))))))</f>
        <v>9</v>
      </c>
      <c r="CO722" s="10" t="str">
        <f aca="false">IF(CM722&gt;0,"EME"," ")</f>
        <v> </v>
      </c>
      <c r="CQ722" s="10" t="str">
        <f aca="false">IF(CP722&gt;0,"0", " ")</f>
        <v> </v>
      </c>
      <c r="CR722" s="10" t="str">
        <f aca="false">IF(CP722&gt;0,"EME"," ")</f>
        <v> </v>
      </c>
      <c r="CS722" s="9" t="n">
        <v>0</v>
      </c>
      <c r="CV722" s="9" t="n">
        <v>0</v>
      </c>
      <c r="CY722" s="9" t="n">
        <v>-3</v>
      </c>
      <c r="DB722" s="9" t="n">
        <v>-3.25</v>
      </c>
      <c r="DC722" s="11" t="str">
        <f aca="false">IF(DB722&lt;0,"2"," ")</f>
        <v>2</v>
      </c>
      <c r="DD722" s="11" t="str">
        <f aca="false">IF(DB722&lt;0,"MIO"," ")</f>
        <v>MIO</v>
      </c>
      <c r="DE722" s="9" t="n">
        <v>0</v>
      </c>
      <c r="DF722" s="10" t="str">
        <f aca="false">IF(DE722&lt;0,"3"," ")</f>
        <v> </v>
      </c>
      <c r="DG722" s="10" t="str">
        <f aca="false">IF(DE722&lt;0,"AST"," ")</f>
        <v> </v>
      </c>
      <c r="DH722" s="9" t="n">
        <v>0</v>
      </c>
      <c r="DI722" s="10" t="str">
        <f aca="false">IF(DH722&lt;0,"3"," ")</f>
        <v> </v>
      </c>
      <c r="DJ722" s="10" t="str">
        <f aca="false">IF(DH722&lt;0,"AST"," ")</f>
        <v> </v>
      </c>
      <c r="DK722" s="9" t="n">
        <v>0</v>
      </c>
      <c r="DL722" s="10" t="str">
        <f aca="false">IF(DK722&gt;0,"4"," ")</f>
        <v> </v>
      </c>
      <c r="DM722" s="10" t="str">
        <f aca="false">IF(DK722&gt;0,"PRE"," ")</f>
        <v> </v>
      </c>
      <c r="DN722" s="9" t="n">
        <v>0</v>
      </c>
      <c r="DO722" s="10" t="str">
        <f aca="false">IF(DN722&gt;0,"4"," ")</f>
        <v> </v>
      </c>
      <c r="DP722" s="10" t="str">
        <f aca="false">IF(DN722&gt;0,"PRE"," ")</f>
        <v> </v>
      </c>
      <c r="DS722" s="12" t="str">
        <f aca="false">CONCATENATE(CO722,CU722,DA722,DG722,DM722)</f>
        <v>   </v>
      </c>
      <c r="DT722" s="10" t="e">
        <f aca="false" t="array" ref="DT722">_xlfn.IFS(DS722="EME    ","0", DS722=" HIP   ","1", DS722="  MIO  ","2", DS722="   AST ","3", DS722="    PRE","4", DS722="EME   PRE","5", DS722=" HIP  PRE","6", DS722=" HIP AST ","7", DS722="  MIO PRE","8", DS722="  MIOAST ","9", DS722="   ASTPRE","10",DS722=" HIP ASTPRE","11", DS722="  MIOASTPRE","12", DS722="     ","0")</f>
        <v>#N/A</v>
      </c>
      <c r="DV722" s="1" t="e">
        <f aca="false" t="array" ref="DV722">_xlfn.IFS(DU722="SI","2", DU722="NO","1")</f>
        <v>#N/A</v>
      </c>
      <c r="DX722" s="11" t="str">
        <f aca="false">IF(DW722=0,"1","2")</f>
        <v>1</v>
      </c>
      <c r="DY722" s="11" t="str">
        <f aca="false" t="array" ref="DY722">_xlfn.IFS(DW722=0,"0", DW722=0.25, "1", DW722=0.5,"2", DW722=0.75,"3", DW722=1,"4",DW722=1.25,"5", DW722=1.5,"6", DW722=1.75,"7", DW722=2,"8")</f>
        <v>0</v>
      </c>
      <c r="EA722" s="11" t="str">
        <f aca="false">IF(DZ722=0,"1","2")</f>
        <v>1</v>
      </c>
      <c r="EB722" s="11" t="str">
        <f aca="false" t="array" ref="EB722">_xlfn.IFS(DZ722=0,"0", DZ722=0.25, "1", DZ722=0.5,"2", DZ722=0.75,"3", DZ722=1,"4",DZ722=1.25,"5", DZ722=1.5,"6", DZ722=1.75,"7", DZ722=2,"8")</f>
        <v>0</v>
      </c>
      <c r="ED722" s="10" t="str">
        <f aca="false">IF(EC722=0,"1","2")</f>
        <v>1</v>
      </c>
      <c r="EE722" s="11" t="str">
        <f aca="false" t="array" ref="EE722">_xlfn.IFS(EC722=0,"0", EC722=-0.25, "1", EC722=-0.5,"2", EC722=-0.75,"3", EC722=-1,"4",EC722=-1.25,"5", EC722=-1.5,"6", EC722=-1.75,"7", EC722=-2,"8", EC722=-2.25,"9",EC722=-2.5,"10", EC722=-2.75,"11", EC722=-3,"12", EC722=-3.25,"13", EC722=-3.5,"14", EC722=-3.75,"15",EC722=-4,"16")</f>
        <v>0</v>
      </c>
      <c r="EG722" s="10" t="str">
        <f aca="false">IF(EF722=0,"1","2")</f>
        <v>1</v>
      </c>
      <c r="EH722" s="11" t="str">
        <f aca="false" t="array" ref="EH722">_xlfn.IFS(EF722=0,"0", EF722=-0.25, "1", EF722=-0.5,"2", EF722=-0.75,"3", EF722=-1,"4",EF722=-1.25,"5", EF722=-1.5,"6", EF722=-1.75,"7", EF722=-2,"8", EF722=-2.25,"9",EF722=-2.5,"10", EF722=-2.75,"11", EF722=-3,"12", EF722=-3.25,"13", EF722=-3.5,"14", EF722=-3.75,"15",EF722=-4,"16")</f>
        <v>0</v>
      </c>
      <c r="EJ722" s="11" t="str">
        <f aca="false">IF(EI722=0,"1","2")</f>
        <v>1</v>
      </c>
      <c r="EK722" s="11" t="str">
        <f aca="false" t="array" ref="EK722">_xlfn.IFS(EI722=0,"0", EI722=-0.25, "1", EI722=-0.5,"2", EI722=-0.75,"3", EI722=-1,"4",EI722=-1.25,"5", EI722=-1.5,"6", EI722=-1.75,"7", EI722=-2,"8", EI722=-2.25,"9", EI722=-2.25,"9",EI722=-2.5,"10", EI722=-2.75,"11", EI722=-3,"12", EI722=-3.25,"13", EI722=-3.5,"14", EI722=-3.75,"15",EI722=-4,"16", EI722=0.25, "17", EI722=0.5, "18")</f>
        <v>0</v>
      </c>
      <c r="EM722" s="11" t="str">
        <f aca="false">IF(EL722=0,"1","2")</f>
        <v>1</v>
      </c>
      <c r="EN722" s="11" t="str">
        <f aca="false" t="array" ref="EN722">_xlfn.IFS(EL722=0.25,"17",EL722=0.5,"18", EL722=0,"0", EL722=-0.25, "1", EL722=-0.5,"2", EL722=-0.75,"3", EL722=-1,"4",EL722=-1.25,"5", EL722=-1.5,"6", EL722=-1.75,"7", EL722=-2,"8",EL722= -2.25,"9",EL722=-2.5,"10",EL722= -2.75,"11",EL722= -3,"12",EL722= -3.25,"13",EL722= -3.5,"14",EL722= -3.75,"15",EL722=-4,"16")</f>
        <v>0</v>
      </c>
      <c r="EP722" s="11" t="str">
        <f aca="false">IF(EO722=0,"1","2")</f>
        <v>1</v>
      </c>
      <c r="EQ722" s="11" t="str">
        <f aca="false" t="array" ref="EQ722">_xlfn.IFS(EO722=0,"0", EO722=0.25, "1", EO722=0.5,"2", EO722=0.75,"3", EO722=1,"4",EO722=1.25,"5", EO722=1.5,"6", EO722=1.75,"7", EO722=2,"8", EO722=2.25,"9", EO722=2.25,"9",EO722=2.5,"10", EO722=2.75,"11", EO722=3,"12", EO722=3.25,"13", EO722=3.5,"14", EO722=3.75,"15",EO722=4,"16", EO722=-0.25, "17", bq=-0.5, "18")</f>
        <v>0</v>
      </c>
      <c r="ES722" s="11" t="str">
        <f aca="false">IF(ER722=0,"1","2")</f>
        <v>1</v>
      </c>
      <c r="ET722" s="11" t="str">
        <f aca="false" t="array" ref="ET722">_xlfn.IFS(ER722=0,"0", ER722=0.25, "1", ER722=0.5,"2", ER722=0.75,"3", ER722=1,"4",ER722=1.25,"5", ER722=1.5,"6", ER722=1.75,"7", ER722=2,"8", ER722=2.25,"9", ER722=2.25,"9",ER722=2.5,"10", ER722=2.75,"11", ER722=3,"12", ER722=3.25,"13", ER722=3.5,"14", ER722=3.75,"15",ER722=4,"16", ER722=-0.25, "17", bq=-0.5, "18")</f>
        <v>0</v>
      </c>
      <c r="EV722" s="14" t="e">
        <f aca="false">VLOOKUP(EU722,LEYENDA!$G$2:$H$8,2,TRUE())</f>
        <v>#N/A</v>
      </c>
      <c r="EW722" s="14" t="e">
        <f aca="false" t="array" ref="EW722">_xlfn.IFS(EV722="0-5","1", EV722="6-12","2", EV722="13-18","3", EV722="19-24","4", EV722="25-36","5", EV722="37-48","6", EV722="49-60","7")</f>
        <v>#N/A</v>
      </c>
    </row>
    <row r="723" customFormat="false" ht="13.5" hidden="false" customHeight="false" outlineLevel="0" collapsed="false">
      <c r="A723" s="1" t="n">
        <v>290</v>
      </c>
      <c r="B723" s="2" t="n">
        <v>2</v>
      </c>
      <c r="C723" s="33" t="n">
        <v>42443</v>
      </c>
      <c r="E723" s="5" t="str">
        <f aca="false">VLOOKUP(A723,'286'!$A$3:$J$6279,10,FALSE())</f>
        <v>ROMERO DONGÍL, JAVIER</v>
      </c>
      <c r="F723" s="4" t="str">
        <f aca="false">VLOOKUP(A723,'286'!$A$3:$I$1768,3,FALSE())</f>
        <v>RODONJA</v>
      </c>
      <c r="G723" s="6" t="n">
        <f aca="false">VLOOKUP(A723,'286'!$A$3:$I$1768,4,FALSE())</f>
        <v>33620</v>
      </c>
      <c r="H723" s="7" t="n">
        <f aca="false">YEAR(C723)-YEAR(G723)</f>
        <v>24</v>
      </c>
      <c r="I723" s="1" t="str">
        <f aca="false">VLOOKUP(H723,LEYENDA!$C$2:$D$6,2,TRUE())</f>
        <v>13-24</v>
      </c>
      <c r="J723" s="5" t="str">
        <f aca="false">VLOOKUP(A723,'286'!$A$3:$I$1768,7,FALSE())</f>
        <v>H</v>
      </c>
      <c r="K723" s="8" t="n">
        <f aca="false">VLOOKUP(A723,'286'!$A$3:$I$1768,2,FALSE())</f>
        <v>0</v>
      </c>
      <c r="L723" s="4" t="str">
        <f aca="false">VLOOKUP(A723,'286'!$A$3:$I$1768,8,FALSE())</f>
        <v>D</v>
      </c>
      <c r="M723" s="4" t="str">
        <f aca="false">VLOOKUP(A723,'286'!$A$3:$I$1768,9,FALSE())</f>
        <v>I</v>
      </c>
      <c r="N723" s="8" t="str">
        <f aca="false">IF(R723=O723, "MISMA","CONTRARIA")</f>
        <v>CONTRARIA</v>
      </c>
      <c r="O723" s="8" t="str">
        <f aca="false" t="array" ref="O723">_xlfn.IFS(L723="D","1", L723="I","2")</f>
        <v>1</v>
      </c>
      <c r="P723" s="8" t="e">
        <f aca="false" t="array" ref="P723">_xlfn.IFS(K723="OD","1", K723="OI","2")</f>
        <v>#N/A</v>
      </c>
      <c r="Q723" s="1" t="str">
        <f aca="false" t="array" ref="Q723">_xlfn.IFS(J723="M","1", J723="H","2")</f>
        <v>2</v>
      </c>
      <c r="R723" s="8" t="str">
        <f aca="false" t="array" ref="R723">_xlfn.IFS(M723="D","1", M723="I","2")</f>
        <v>2</v>
      </c>
      <c r="S723" s="1" t="str">
        <f aca="false" t="array" ref="S723">_xlfn.IFS(N723="CONTRARIA", "1",N723= "MISMA","2")</f>
        <v>1</v>
      </c>
      <c r="T723" s="1" t="str">
        <f aca="false" t="array" ref="T723">_xlfn.IFS(I723="0-12","1", I723="13-24","2", I723="25-40","3", I723="41-60","4", I723="61-100","5")</f>
        <v>2</v>
      </c>
      <c r="U723" s="9" t="n">
        <v>-1.5</v>
      </c>
      <c r="V723" s="10" t="str">
        <f aca="false">IF(U723="","",IF(AND(U723&gt;=-9,U723&lt;=-6.5),"-9 a -6,5",IF(AND(U723&gt;=-6,U723&lt;=-3.5),"-6 a -3,5",IF(AND(U723&gt;=-3,U723&lt;=-1),"-3 a -1",IF(U723=-0.5,"-0,5",IF(AND(U723&gt;=0,U723&lt;=2.5),"0 a 2,5",IF(AND(U723&gt;=3,U723&lt;=5.5),"3 a 5,5",IF(AND(U723&gt;=6,U723&lt;=8.5),"6 a 8,5",IF(AND(U723&gt;=9,U723&lt;=20),"9 a 20","Fuera de rango")))))))))</f>
        <v>-3 a -1</v>
      </c>
      <c r="W723" s="11" t="n">
        <f aca="false">IF(V723="","",IF(V723="-9 a -6,5",2,IF(V723="-6 a -3,5",3,IF(V723="-3 a -1",4,IF(V723="-0,5","NORMA",IF(V723="0 a 2,5",5,IF(V723="3 a 5,5",6,IF(V723="6 a 8,5",7,IF(V723="9 a 20",8,"Fuera de rango")))))))))</f>
        <v>4</v>
      </c>
      <c r="X723" s="9" t="n">
        <v>0</v>
      </c>
      <c r="Y723" s="11" t="str">
        <f aca="false">IF(X723="","",IF(AND(X723&gt;=0,X723&lt;=4),"0 a 4",IF(AND(X723&gt;=4.5,X723&lt;=8.5),"4,5 a 8,5",IF(X723=9,"9",IF(AND(X723&gt;=9.5,X723&lt;=13),"9,5 a 13",IF(AND(X723&gt;=13.5,X723&lt;=20),"13,5 a 20",IF(AND(X723&gt;=20.5,X723&lt;=35),"20,5 a 35","Fuera de rango")))))))</f>
        <v>0 a 4</v>
      </c>
      <c r="Z723" s="11" t="n">
        <f aca="false">IF(Y723="","",IF(Y723="0 a 4",1,IF(Y723="4,5 a 8,5",2,IF(Y723="9","NORMA",IF(Y723="9,5 a 13",3,IF(Y723="13,5 a 20",4,IF(Y723="20,5 a 35",5,"Fuera de rango")))))))</f>
        <v>1</v>
      </c>
      <c r="AA723" s="9" t="n">
        <v>15</v>
      </c>
      <c r="AB723" s="10" t="str">
        <f aca="false">IF(AA723="","",IF(AND(AA723&gt;=0,AA723&lt;=9),"0 a 9",IF(AND(AA723&gt;=9.5,AA723&lt;=18.5),"9,5 a 18,5",IF(AA723=19,"19",IF(AND(AA723&gt;=19.5,AA723&lt;=28),"19,5 a 28",IF(AND(AA723&gt;=28.5,AA723&lt;=40),"28,5 a 40","Fuera de rango"))))))</f>
        <v>9,5 a 18,5</v>
      </c>
      <c r="AC723" s="11" t="n">
        <f aca="false" t="array" ref="AC723">_xlfn.IFS(AB723="","",AB723="0 a 9",1,AB723="9,5 a 18,5",2,AB723="19","NORMA",AB723="19,5 a 28",3,AB723="28,5 a 40",4,TRUE(),"Fuera de rango")</f>
        <v>2</v>
      </c>
      <c r="AD723" s="9" t="n">
        <v>8</v>
      </c>
      <c r="AE723" s="10" t="str">
        <f aca="false">IF(AD723="","",IF(AND(AD723&gt;=-10,AD723&lt;=0),"De -10 a 0",IF(AND(AD723&gt;=0.5,AD723&lt;=9.5),"0,5 a 9,5",IF(AD723=10,"10",IF(AND(AD723&gt;=10.5,AD723&lt;=20),"10,5 a 20",IF(AND(AD723&gt;=20.5,AD723&lt;=40),"20,5 a 40","Fuera de rango"))))))</f>
        <v>0,5 a 9,5</v>
      </c>
      <c r="AF723" s="12" t="n">
        <f aca="false">IF(AD723="","",IF(AND(AD723&gt;=-10,AD723&lt;=0),1,IF(AND(AD723&gt;=0.5,AD723&lt;=9.5),2,IF(AD723=10,"NORMA",IF(AND(AD723&gt;=10.5,AD723&lt;=20),3,IF(AND(AD723&gt;=20.5,AD723&lt;=40),4,""))))))</f>
        <v>2</v>
      </c>
      <c r="AG723" s="9" t="n">
        <v>8</v>
      </c>
      <c r="AH723" s="10" t="str">
        <f aca="false">IF(AG723="","",IF(AND(AG723&gt;=0,AG723&lt;=4),"0 a 4",IF(AND(AG723&gt;=4.5,AG723&lt;=8.5),"4,5 a 8,5",IF(AG723=9,"9",IF(AND(AG723&gt;=9.5,AG723&lt;=13),"9,5 a 13",IF(AND(AG723&gt;=13.5,AG723&lt;=25),"13,5 a 25","Fuera de rango"))))))</f>
        <v>4,5 a 8,5</v>
      </c>
      <c r="AI723" s="10" t="n">
        <f aca="false">IF(AH723="","",IF(AH723="0 a 4",1,IF(AH723="4,5 a 8,5",2,IF(AH723="9","NORMA",IF(AH723="9,5 a 13",3,IF(AH723="13,5 a 25",4,""))))))</f>
        <v>2</v>
      </c>
      <c r="AJ723" s="9" t="n">
        <v>5</v>
      </c>
      <c r="AK723" s="10" t="str">
        <f aca="false">IF(AJ723="","",IF(AND(AJ723&gt;=-15,AJ723&lt;=-10.5),"-15 a -10,5",IF(AND(AJ723&gt;=-10,AJ723&lt;=-4),"-10 a -4",IF(AND(AJ723&gt;=-4.5,AJ723&lt;=0),"-4,5 a 0",IF(AND(AJ723&gt;=0.5,AJ723&lt;=4.5),"0,5 a 4,5",IF(AJ723=5,"5",IF(AND(AJ723&gt;=5.5,AJ723&lt;=10),"5,5 a 10",IF(AND(AJ723&gt;=10.5,AJ723&lt;=20),"10,5 a 20","Fuera de rango"))))))))</f>
        <v>5</v>
      </c>
      <c r="AL723" s="11" t="str">
        <f aca="false">IF(AK723="","",IF(AK723="-15 a -10,5",1,IF(AK723="-10 a -4",2,IF(AK723="-4,5 a 0",3,IF(AK723="0,5 a 4,5",4,IF(AK723="5","NORMA",IF(AK723="5,5 a 10",5,IF(AK723="10,5 a 20",6,"Error"))))))))</f>
        <v>NORMA</v>
      </c>
      <c r="AM723" s="9" t="n">
        <v>0</v>
      </c>
      <c r="AN723" s="10" t="str">
        <f aca="false">IF(AM723="","",IF(AND(AM723&gt;=-7.5,AM723&lt;=-5.5),"-7,5 a -5,5",IF(AND(AM723&gt;=-5,AM723&lt;=-3),"-5 a -3",IF(AND(AM723&gt;=-2.5,AM723&lt;=-0.5),"-2,5 a -0,5",IF(AM723=0,"0,00",IF(AND(AM723&gt;=0.5,AM723&lt;=2.5),"0,5 a 2,5",IF(AND(AM723&gt;=3,AM723&lt;=5),"3 a 5",IF(AND(AM723&gt;=5.5,AM723&lt;=7.5),"5,5 a 7,5",IF(AND(AM723&gt;=8,AM723&lt;=10),"8 a 10","Fuera de rango")))))))))</f>
        <v>0,00</v>
      </c>
      <c r="AO723" s="11" t="str">
        <f aca="false">IF(AN723="","",IF(AN723="-7,5 a -5,5",1,IF(AN723="-5 a -3",2,IF(AN723="-2,5 a -0,5",3,IF(AN723="0,00","NORMA",IF(AN723="0,5 a 2,5",4,IF(AN723="3 a 5",5,IF(AN723="5,5 a 7,5",6,IF(AN723="8 a 10",7,"Error")))))))))</f>
        <v>NORMA</v>
      </c>
      <c r="AP723" s="9" t="n">
        <v>-5</v>
      </c>
      <c r="AQ723" s="10" t="str">
        <f aca="false">IF(AP723="","",IF(AND(AP723&gt;=-20,AP723&lt;=-9.5),"-20 a -9,5",IF(AND(AP723&gt;=-9,AP723&lt;=-6.5),"-9 a -6,5",IF(AP723=-6,"-6",IF(AND(AP723&gt;=-5.5,AP723&lt;=-3),"-5,5 a -3",IF(AND(AP723&gt;=-2.5,AP723&lt;=0),"-2,5 a 0",IF(AND(AP723&gt;=0.5,AP723&lt;=3),"0,5 a 3",IF(AND(AP723&gt;=3.5,AP723&lt;=6),"3,5 a 6",IF(AND(AP723&gt;=6.5,AP723&lt;=9),"6,5 a 9",IF(AND(AP723&gt;=9.5,AP723&lt;=20),"9,5 a 20","Fuera de rango"))))))))))</f>
        <v>-5,5 a -3</v>
      </c>
      <c r="AR723" s="11" t="n">
        <f aca="false">IF(AQ723="","",IF(AQ723="-20 a -9,5",1,IF(AQ723="-9 a -6,5",2,IF(AQ723="-6","NORMA",IF(AQ723="-5,5 a -3",3,IF(AQ723="-2,5 a 0",4,IF(AQ723="0,5 a 3",5,IF(AQ723="3,5 a 6",6,IF(AQ723="6,5 a 9",7,IF(AQ723="9,5 a 20",8,""))))))))))</f>
        <v>3</v>
      </c>
      <c r="AS723" s="9" t="n">
        <v>0</v>
      </c>
      <c r="AT723" s="10" t="str">
        <f aca="false">IF(AS723="","",IF(AND(AS723&gt;=-16,AS723&lt;=-14),"-16 a -14",IF(AND(AS723&gt;=-13.5,AS723&lt;=-11.5),"-13,5 a -11,5",IF(AND(AS723&gt;=-11,AS723&lt;=-9),"-11 a -9",IF(AND(AS723&gt;=-8.5,AS723&lt;=-6.5),"-8,5 a -6,5",IF(AND(AS723&gt;=-6,AS723&lt;=-4),"-6 a -4",IF(AND(AS723&gt;=-3.5,AS723&lt;=-1.5),"-3,5 a -1,5",IF(AND(AS723&gt;=-1,AS723&lt;=1),"-1 a 1",IF(AND(AS723&gt;=1.5,AS723&lt;=3.5),"1,5 a 3,5",IF(AND(AS723&gt;=4,AS723&lt;=6),"4 a 6",IF(AND(AS723&gt;=6.5,AS723&lt;=8.5),"6,5 a 8,5",IF(AND(AS723&gt;=9,AS723&lt;=11),"9 a 11",IF(AND(AS723&gt;=11.5,AS723&lt;=13.5),"11,5 a 13,5",IF(AND(AS723&gt;=14,AS723&lt;=16),"14 a 16",IF(AND(AS723&gt;=16.5,AS723&lt;=18.5),"16,5 a 18,5",IF(AND(AS723&gt;=19,AS723&lt;=21),"19 a 21","Fuera de rango"))))))))))))))))</f>
        <v>-1 a 1</v>
      </c>
      <c r="AU723" s="11" t="n">
        <f aca="false" t="array" ref="AU723">IF(AT723="","",_xlfn.IFS(AT723="-16 a -14",1,AT723="-13,5 a -11,5",2,AT723="-11 a -9",3,AT723="-8,5 a -6,5",4,AT723="-6 a -4",5,AT723="-3,5 a -1,5",6,AT723="-1 a 1",7,AT723="1,5 a 3,5",8,AT723="4 a 6","NORMA",AT723="6,5 a 8,5",9,AT723="9 a 11",10,AT723="11,5 a 13,5",11,AT723="14 a 16",12,AT723="16,5 a 18,5",13,AT723="19 a 21",14,TRUE(),""))</f>
        <v>7</v>
      </c>
      <c r="AV723" s="9" t="n">
        <v>0.5</v>
      </c>
      <c r="AW723" s="10" t="str">
        <f aca="false">IF(AV723="","",IF(AND(AV723&gt;=-1,AV723&lt;=-0.5),"-1 a -0,5",IF(AND(AV723&gt;-0.5,AV723&lt;=0),"De -0,5 a 0",IF(AND(AV723&gt;=0.25,AV723&lt;=0.75),"0,25 a 0,75",IF(AND(AV723&gt;=1,AV723&lt;=1.5),"1 a 1,5",IF(AND(AV723&gt;=1.75,AV723&lt;=2.25),"1,75 a 2,25",IF(AND(AV723&gt;=2.5,AV723&lt;=3),"2,5 a 3",IF(AND(AV723&gt;=3.25,AV723&lt;=3.75),"3,25 a 3,75","Fuera de rango"))))))))</f>
        <v>0,25 a 0,75</v>
      </c>
      <c r="AX723" s="10" t="str">
        <f aca="false">IF(AW723="","",IF(OR(AW723="-1 a -0,5",AW723="-1 a -0.5"),1,IF(OR(AW723="De -0,5 a 0",AW723="-0,5 a 0",AW723="De -0.5 a 0"),2,IF(OR(AW723="0,25 a 0,75",AW723="0.25 a 0.75"),"NORMA",IF(OR(AW723="1 a 1,5",AW723="1 a 1.5"),3,IF(OR(AW723="1,75 a 2,25",AW723="1.75 a 2.25"),4,IF(OR(AW723="2,5 a 3",AW723="2.5 a 3"),5,IF(OR(AW723="3,25 a 3,75",AW723="3.25 a 3.75"),6,""))))))))</f>
        <v>NORMA</v>
      </c>
      <c r="AY723" s="9" t="n">
        <v>-7</v>
      </c>
      <c r="AZ723" s="10" t="str">
        <f aca="false">IF(AY723="","",IF(AND(AY723&gt;=-20,AY723&lt;=-9.5),"-20 a -9,5",IF(AND(AY723&gt;=-9,AY723&lt;=-6.5),"-9 a -6,5",IF(AY723=-6,"-6",IF(AND(AY723&gt;=-5.5,AY723&lt;=-3),"-5,5 a -3",IF(AND(AY723&gt;=-2.5,AY723&lt;=0),"-2,5 a 0",IF(AND(AY723&gt;=0.5,AY723&lt;=3),"0,5 a 3",IF(AND(AY723&gt;=3.5,AY723&lt;=6),"3,5 a 6","Fuera de rango"))))))))</f>
        <v>-9 a -6,5</v>
      </c>
      <c r="BA723" s="11" t="n">
        <f aca="false">IF(AZ723="","",IF(AZ723="-20 a -9,5",1,IF(AZ723="-9 a -6,5",2,IF(AZ723="-6","NORMA",IF(AZ723="-5,5 a -3",3,IF(AZ723="-2,5 a 0",4,IF(AZ723="0,5 a 3",5,IF(AZ723="3,5 a 6",6,""))))))))</f>
        <v>2</v>
      </c>
      <c r="BB723" s="9" t="n">
        <v>0</v>
      </c>
      <c r="BC723" s="10" t="str">
        <f aca="false" t="array" ref="BC723">IF(BB723="","",_xlfn.IFS(AND(BB723&gt;=0,BB723&lt;=2),"0 a 2",AND(BB723&gt;=2.5,BB723&lt;=4.5),"2,5 a 4,5",AND(BB723&gt;=5,BB723&lt;=7),"5 a 7",AND(BB723&gt;=7.5,BB723&lt;=9.5),"7,5 a 9,5",AND(BB723&gt;=10,BB723&lt;=12),"10 a 12",AND(BB723&gt;=12.5,BB723&lt;=14.5),"12,5 a 14,5",BB723=15,"15",AND(BB723&gt;=15.5,BB723&lt;=17.5),"15,5 a 17,5",AND(BB723&gt;=18,BB723&lt;=20),"18 a 20",AND(BB723&gt;=20.5,BB723&lt;=22.5),"20,5 a 22,5",AND(BB723&gt;=23,BB723&lt;=25),"23 a 25",TRUE(),"Fuera de rango"))</f>
        <v>0 a 2</v>
      </c>
      <c r="BD723" s="11" t="n">
        <f aca="false" t="array" ref="BD723">IF(BC723="","",_xlfn.IFS(BC723="0 a 2",1,BC723="2,5 a 4,5",2,BC723="5 a 7",3,BC723="7,5 a 9,5",4,BC723="10 a 12",5,BC723="12,5 a 14,5",6,BC723="15","NORMA",BC723="15,5 a 17,5",7,BC723="18 a 20",8,BC723="20,5 a 22,5",9,BC723="23 a 25",10,TRUE(),"Fuera de rango"))</f>
        <v>1</v>
      </c>
      <c r="BE723" s="9" t="n">
        <v>24</v>
      </c>
      <c r="BF723" s="10" t="str">
        <f aca="false">IF(BE723="","",IF(AND(BE723&gt;=-20,BE723&lt;=-10),"-20 a -10",IF(AND(BE723&gt;=-9.5,BE723&lt;=0.5),"-9,5 a 0,5",IF(AND(BE723&gt;=1,BE723&lt;=11),"1 a 11",IF(AND(BE723&gt;=11.5,BE723&lt;=20.5),"11,5 a 20,5",IF(BE723=21,"21",IF(AND(BE723&gt;=21.5,BE723&lt;=31.5),"21,5 a 31,5",IF(AND(BE723&gt;=32,BE723&lt;=42),"32 a 42","Fuera de rango"))))))))</f>
        <v>21,5 a 31,5</v>
      </c>
      <c r="BG723" s="11" t="n">
        <f aca="false">IF(BF723="","",IF(BF723="-20 a -10",1,IF(BF723="-9,5 a 0,5",2,IF(BF723="1 a 11",3,IF(BF723="11,5 a 20,5",4,IF(BF723="21","NORMA",IF(BF723="21,5 a 31,5",5,IF(BF723="32 a 42",6,""))))))))</f>
        <v>5</v>
      </c>
      <c r="BH723" s="9" t="n">
        <v>13</v>
      </c>
      <c r="BI723" s="10" t="str">
        <f aca="false">IF(BH723="","",IF(AND(BH723&gt;=-20,BH723&lt;=-15),"-20 a -15",IF(AND(BH723&gt;=-14.5,BH723&lt;=-9.5),"-14,5 a -9,5",IF(AND(BH723&gt;=-9,BH723&lt;=-4),"-9 a -4",IF(AND(BH723&gt;=-3.5,BH723&lt;=2.5),"-3,5 a 2,5",IF(AND(BH723&gt;=3,BH723&lt;=8),"3 a 8",IF(AND(BH723&gt;=8.5,BH723&lt;=14.5),"8,5 a 14,5",IF(BH723=15,"15",IF(AND(BH723&gt;=15.5,BH723&lt;=20.5),"15,5 a 20,5",IF(AND(BH723&gt;=21,BH723&lt;=26),"21 a 26","Fuera de rango"))))))))))</f>
        <v>8,5 a 14,5</v>
      </c>
      <c r="BJ723" s="11" t="n">
        <f aca="false">IF(BI723="","",IF(BI723="-20 a -15",1,IF(BI723="-14,5 a -9,5",2,IF(BI723="-9 a -4",3,IF(BI723="-3,5 a 2,5",4,IF(BI723="3 a 8",5,IF(BI723="8,5 a 14,5",6,IF(BI723="15","NORMA",IF(BI723="15,5 a 20,5",7,IF(BI723="21 a 26",8,IF(BI723="26,5 a 31,5",9,"")))))))))))</f>
        <v>6</v>
      </c>
      <c r="BK723" s="9" t="n">
        <v>9</v>
      </c>
      <c r="BL723" s="10" t="str">
        <f aca="false">IF(BK723="","",IF(AND(BK723&gt;=0,BK723&lt;=2),"0 - 2",IF(AND(BK723&gt;=2.5,BK723&lt;=4.5),"2,5 - 4,5",IF(AND(BK723&gt;=5,BK723&lt;=7),"5 - 7",IF(AND(BK723&gt;=7.5,BK723&lt;=9.5),"7,5 - 9,5",IF(AND(BK723&gt;=10,BK723&lt;=12),"10 - 12",IF(AND(BK723&gt;=12.5,BK723&lt;=13.5),"12,5 - 13,5",IF(BK723=14,"14",IF(AND(BK723&gt;=14.5,BK723&lt;=16.5),"14,5 - 16,5",IF(AND(BK723&gt;=17,BK723&lt;=19),"17 - 19",IF(AND(BK723&gt;=19.5,BK723&lt;=21.5),"19,5 - 21,5",IF(AND(BK723&gt;=22,BK723&lt;=24),"22 - 24",IF(AND(BK723&gt;=24.5,BK723&lt;=26.5),"24,5 - 26,5",IF(AND(BK723&gt;=27,BK723&lt;=29),"27 - 29",IF(AND(BK723&gt;=29.5,BK723&lt;=30),"29,5 - 30","Fuera de rango")))))))))))))))</f>
        <v>7,5 - 9,5</v>
      </c>
      <c r="BM723" s="11" t="n">
        <f aca="false">IF(BL723="","",IF(BL723="0 - 2",1,IF(BL723="2,5 - 4,5",2,IF(BL723="5 - 7",3,IF(BL723="7,5 - 9,5",4,IF(BL723="10 - 12",5,IF(BL723="12,5 - 13,5",6,IF(BL723="14","NORMA",IF(BL723="14,5 - 16,5",7,IF(BL723="17 - 19",8,IF(BL723="19,5 - 21,5",9,IF(BL723="22 - 24",10,IF(BL723="24,5 - 26,5",11,IF(BL723="27 - 29",12,IF(BL723="29,5 - 30",13,"")))))))))))))))</f>
        <v>4</v>
      </c>
      <c r="BN723" s="9" t="n">
        <v>16</v>
      </c>
      <c r="BO723" s="11" t="str">
        <f aca="false">IF(BN723="","",IF(AND(BN723&gt;=-20,BN723&lt;=-10),"-20 a -10",IF(AND(BN723&gt;=-9.5,BN723&lt;=0.5),"-9,5 a 0,5",IF(AND(BN723&gt;=1,BN723&lt;=11),"1 a 11",IF(AND(BN723&gt;=11.5,BN723&lt;=21.5),"11,5 a 21,5",IF(BN723=22,"22",IF(AND(BN723&gt;=22.5,BN723&lt;=32.5),"22,5 a 32,5",IF(AND(BN723&gt;=33,BN723&lt;=43),"33 a 43","Fuera de rango"))))))))</f>
        <v>11,5 a 21,5</v>
      </c>
      <c r="BP723" s="11" t="n">
        <f aca="false">IF(BO723="","",IF(BO723="-20 a -10",1,IF(BO723="-9,5 a 0,5",2,IF(BO723="1 a 11",3,IF(BO723="11,5 a 21,5",4,IF(BO723="22","NORMA",IF(BO723="22,5 a 32,5",5,IF(BO723="33 a 43",6,""))))))))</f>
        <v>4</v>
      </c>
      <c r="BQ723" s="9" t="n">
        <v>13</v>
      </c>
      <c r="BR723" s="10" t="str">
        <f aca="false">IF(BQ723="","",IF(AND(BQ723&gt;=-20,BQ723&lt;=-15),"-20 a -15",IF(AND(BQ723&gt;=-14.5,BQ723&lt;=-9.5),"-14,5 a -9,5",IF(AND(BQ723&gt;=-9,BQ723&lt;=-4),"-9 a -4",IF(AND(BQ723&gt;=-3.5,BQ723&lt;=2.5),"-3,5 a 2,5",IF(AND(BQ723&gt;=3,BQ723&lt;=8),"3 a 8",IF(AND(BQ723&gt;=8.5,BQ723&lt;=13.5),"8,5 a 13,5",IF(AND(BQ723&gt;=14,BQ723&lt;=17.5),"14 a 17,5",IF(BQ723=18,"18",IF(AND(BQ723&gt;=18.5,BQ723&lt;=23.5),"18,5 a 23,5",IF(AND(BQ723&gt;=24,BQ723&lt;=29),"24 a 29",IF(AND(BQ723&gt;=29.5,BQ723&lt;=34.5),"29,5 a 34,5",IF(AND(BQ723&gt;=35,BQ723&lt;=40),"35 a 40","Fuera de rango")))))))))))))</f>
        <v>8,5 a 13,5</v>
      </c>
      <c r="BS723" s="11" t="n">
        <f aca="false">IF(BR723="","",IF(BR723="-20 a -15",1,IF(BR723="-14,5 a -9,5",2,IF(BR723="-9 a -4",3,IF(BR723="-3,5 a 2,5",4,IF(BR723="3 a 8",5,IF(BR723="8,5 a 13,5",6,IF(BR723="14 a 17,5",7,IF(BR723="18","NORMA",IF(BR723="18,5 a 23,5",8,IF(BR723="24 a 29",9,IF(BR723="29,5 a 34,5",10,IF(BR723="35 a 40",11,"")))))))))))))</f>
        <v>6</v>
      </c>
      <c r="BT723" s="9" t="n">
        <v>0</v>
      </c>
      <c r="BU723" s="10" t="str">
        <f aca="false">IF(BT723="","",IF(AND(BT723&gt;=-20,BT723&lt;=-18),"-20 a -18",IF(AND(BT723&gt;=-17.5,BT723&lt;=-15.5),"-17,5 a -15,5",IF(AND(BT723&gt;=-15,BT723&lt;=-13),"-15 a -13",IF(AND(BT723&gt;=-12.5,BT723&lt;=-10.5),"-12,5 a -10,5",IF(AND(BT723&gt;=-10,BT723&lt;=-8),"-10 a -8",IF(AND(BT723&gt;=-7.5,BT723&lt;=-5.5),"-7,5 a -5,5",IF(AND(BT723&gt;=-5,BT723&lt;=-3),"-5 a -3",IF(AND(BT723&gt;=-2.5,BT723&lt;=-0.5),"-2,5 a -0,5",IF(BT723=0,"0",IF(AND(BT723&gt;=0.5,BT723&lt;=2.5),"0,5 a 2,5",IF(AND(BT723&gt;=3,BT723&lt;=5),"3 a 5",IF(AND(BT723&gt;=5.5,BT723&lt;=7.5),"5,5 a 7,5",IF(AND(BT723&gt;=8,BT723&lt;=10),"8 a 10",IF(AND(BT723&gt;=10.5,BT723&lt;=12.5),"10,5 a 12,5",IF(AND(BT723&gt;=13,BT723&lt;=15),"13 a 15",IF(AND(BT723&gt;=15.5,BT723&lt;=17.5),"15,5 a 17,5",IF(AND(BT723&gt;=18,BT723&lt;=20),"18 a 20","Fuera de rango"))))))))))))))))))</f>
        <v>0</v>
      </c>
      <c r="BV723" s="11" t="str">
        <f aca="false">IF(BT723="","",IF(BT723=0,"NORMA",IF(AND(BT723&gt;=-20,BT723&lt;=-18),2,IF(AND(BT723&gt;=-17.5,BT723&lt;=-15.5),2,IF(AND(BT723&gt;=-15,BT723&lt;=-13),3,IF(AND(BT723&gt;=-12.5,BT723&lt;=-10.5),4,IF(AND(BT723&gt;=-10,BT723&lt;=-8),5,IF(AND(BT723&gt;=-7.5,BT723&lt;=-5.5),6,IF(AND(BT723&gt;=-5,BT723&lt;=-3),7,IF(AND(BT723&gt;=-2.5,BT723&lt;=-0.5),8,IF(AND(BT723&gt;=0.5,BT723&lt;=2.5),9,IF(AND(BT723&gt;=3,BT723&lt;=5),10,IF(AND(BT723&gt;=5.5,BT723&lt;=7.5),11,IF(AND(BT723&gt;=8,BT723&lt;=10),12,IF(AND(BT723&gt;=10.5,BT723&lt;=12.5),13,IF(AND(BT723&gt;=13,BT723&lt;=15),14,IF(AND(BT723&gt;=15.5,BT723&lt;=17.5),15,IF(AND(BT723&gt;=18,BT723&lt;=20),16,"Fuera de rango"))))))))))))))))))</f>
        <v>NORMA</v>
      </c>
      <c r="BW723" s="9" t="n">
        <v>-7</v>
      </c>
      <c r="BX723" s="10" t="n">
        <f aca="false">18.5- (0.3*H723)</f>
        <v>11.3</v>
      </c>
      <c r="BY723" s="10" t="n">
        <f aca="false">(BW723)-(BX723)</f>
        <v>-18.3</v>
      </c>
      <c r="BZ723" s="10" t="str">
        <f aca="false">IF(BY723="","",IF(BY723&lt;-27.5,"De -30 a -28",IF(BY723&lt;-25,"De -27,5 a -25,5",IF(BY723&lt;-22.5,"De -25 a -23",IF(BY723&lt;-20,"De -22,5 a -20,5",IF(BY723&lt;-17.5,"De -20 a -18",IF(BY723&lt;-15,"De -17,5 a -15,5",IF(BY723&lt;-12.5,"De -15 a -13",IF(BY723&lt;-10,"De -12,5 a -10,5",IF(BY723&lt;-7.5,"De -10 a -8",IF(BY723&lt;-5,"De -7,5 a -5,5",IF(BY723&lt;-2.5,"De -5 a -3",IF(BY723&lt;0,"De -2,5 a -0,5",IF(BY723&lt;2.5,"De 0 a 2",IF(BY723&lt;5,"De 2,5 a 4,5",IF(BY723&lt;7.5,"De 5 a 7",IF(BY723&lt;10,"De 7,5 a 9,5",IF(BY723&lt;12.5,"De 10 a 12",IF(BY723&lt;15,"De 12,5 a 14,5",IF(BY723&lt;17.5,"De 15 a 17",IF(BY723&lt;20,"De 17,5 a 19,5",IF(BY723&lt;22.5,"De 20 a 22",IF(BY723&lt;25,"De 22,5 a 24,5",IF(BY723&lt;27.5,"De 25 a 27","De 27,5 a 30"))))))))))))))))))))))))</f>
        <v>De -20 a -18</v>
      </c>
      <c r="CA723" s="12" t="n">
        <f aca="false">IF(BY723="","",IF(BY723&lt;=-28,1,IF(BY723&lt;=-25.5,2,IF(BY723&lt;=-23,3,IF(BY723&lt;=-20.5,4,IF(BY723&lt;=-18,5,IF(BY723&lt;=-15.5,6,IF(BY723&lt;=-13,7,IF(BY723&lt;=-10.5,8,IF(BY723&lt;=-8,9,IF(BY723&lt;=-5.5,10,IF(BY723&lt;=-3,11,IF(BY723&lt;=-0.5,12,IF(BY723&lt;=2,13,IF(BY723&lt;=4.5,14,IF(BY723&lt;=7,15,IF(BY723&lt;=9.5,16,IF(BY723&lt;=12,17,IF(BY723&lt;=14.5,18,IF(BY723&lt;=17,19,IF(BY723&lt;=19.5,20,IF(BY723&lt;=22,21,IF(BY723&lt;=24.5,22,IF(BY723&lt;=27,23,IF(BY723&lt;=30,24,"Fuera de rango")))))))))))))))))))))))))</f>
        <v>5</v>
      </c>
      <c r="CB723" s="9" t="n">
        <v>-6.5</v>
      </c>
      <c r="CC723" s="10" t="n">
        <f aca="false">18.5- (0.3*H723)</f>
        <v>11.3</v>
      </c>
      <c r="CD723" s="10" t="n">
        <f aca="false">(CB723)-(CC723)</f>
        <v>-17.8</v>
      </c>
      <c r="CE723" s="10" t="str">
        <f aca="false">IF(CD723="","",IF(CD723&lt;-27.5,"De -30 a -28",IF(CD723&lt;-25,"De -27,5 a -25,5",IF(CD723&lt;-22.5,"De -25 a -23",IF(CD723&lt;-20,"De -22,5 a -20,5",IF(CD723&lt;-17.5,"De -20 a -18",IF(CD723&lt;-15,"De -17,5 a -15,5",IF(CD723&lt;-12.5,"De -15 a -13",IF(CD723&lt;-10,"De -12,5 a -10,5",IF(CD723&lt;-7.5,"De -10 a -8",IF(CD723&lt;-5,"De -7,5 a -5,5",IF(CD723&lt;-2.5,"De -5 a -3",IF(CD723&lt;0,"De -2,5 a -0,5",IF(CD723&lt;=2,"De 0 a 2",IF(CD723&lt;=4.5,"De 2,5 a 4,5",IF(CD723&lt;=7,"De 5 a 7",IF(CD723&lt;=9.5,"De 7,5 a 9,5",IF(CD723&lt;=12,"De 10 a 12",IF(CD723&lt;=14.5,"De 12,5 a 14,5",IF(CD723&lt;=17,"De 15 a 17",IF(CD723&lt;=19.5,"De 17,5 a 19,5",IF(CD723&lt;=22,"De 20 a 22",IF(CD723&lt;=24.5,"De 22,5 a 24,5",IF(CD723&lt;=27,"De 25 a 27","De 27,5 a 30"))))))))))))))))))))))))</f>
        <v>De -20 a -18</v>
      </c>
      <c r="CF723" s="12" t="n">
        <f aca="false">IF(CD723="","",IF(CD723&lt;-27.5,1,IF(CD723&lt;-25,2,IF(CD723&lt;-22.5,3,IF(CD723&lt;-20,4,IF(CD723&lt;-17.5,5,IF(CD723&lt;-15,6,IF(CD723&lt;-12.5,7,IF(CD723&lt;-10,8,IF(CD723&lt;-7.5,9,IF(CD723&lt;-5,10,IF(CD723&lt;-2.5,11,IF(CD723&lt;0,12,IF(CD723&lt;2.5,13,IF(CD723&lt;5,14,IF(CD723&lt;7.5,15,IF(CD723&lt;10,16,IF(CD723&lt;12.5,17,IF(CD723&lt;15,18,IF(CD723&lt;17.5,19,IF(CD723&lt;20,20,IF(CD723&lt;22.5,21,IF(CD723&lt;25,22,IF(CD723&lt;27.5,23,24))))))))))))))))))))))))</f>
        <v>5</v>
      </c>
      <c r="CG723" s="9" t="n">
        <v>-3.25</v>
      </c>
      <c r="CH723" s="10" t="str">
        <f aca="false">IF(CG723="","",IF(AND(CG723&gt;=-10,CG723&lt;=-9.5),"-10 a -9,5",IF(AND(CG723&gt;-9.5,CG723&lt;=-8.5),"-9 a -8,5",IF(AND(CG723&gt;-8.5,CG723&lt;=-7.5),"-8 a -7,5",IF(AND(CG723&gt;-7.5,CG723&lt;=-6.5),"-7 a -6,5",IF(AND(CG723&gt;-6.5,CG723&lt;=-5.5),"-6 a -5,5",IF(AND(CG723&gt;-5.5,CG723&lt;=-4.5),"-5 a -4,5",IF(AND(CG723&gt;-4.5,CG723&lt;=-3.5),"-4 a -3,5",IF(AND(CG723&gt;-3.5,CG723&lt;=-2.5),"-3 a -2,5",IF(CG723=-2.25,"-2,25",IF(AND(CG723&gt;-2.5,CG723&lt;=-1.5),"-2 a -1,5",IF(AND(CG723&gt;-1.5,CG723&lt;=-0.5),"-1 a -0,5",IF(AND(CG723&gt;-0.5,CG723&lt;=0.5),"0 a 0,5",IF(AND(CG723&gt;0.5,CG723&lt;=1.5),"1 a 1,5",IF(AND(CG723&gt;1.5,CG723&lt;=2.5),"2 a 2,5",IF(AND(CG723&gt;2.5,CG723&lt;=3.5),"3 a 3,5",IF(AND(CG723&gt;3.5,CG723&lt;=4.5),"4 a 4,5",IF(AND(CG723&gt;4.5,CG723&lt;=5.5),"5 a 5,5",IF(AND(CG723&gt;5.5,CG723&lt;=6.5),"6 a 6,5",IF(AND(CG723&gt;6.5,CG723&lt;=7.5),"7 a 7,5",IF(AND(CG723&gt;7.5,CG723&lt;=8.5),"8 a 8,5",IF(AND(CG723&gt;8.5,CG723&lt;=9.5),"9 a 9,5",IF(CG723&gt;=10,"10","Fuera de rango")))))))))))))))))))))))</f>
        <v>-3 a -2,5</v>
      </c>
      <c r="CI723" s="11" t="n">
        <f aca="false">IF(CG723="","",IF(CG723=-2.25,"NORMA",IF(CG723&lt;=-9.5,1,IF(CG723&lt;=-8.5,2,IF(CG723&lt;=-7.5,3,IF(CG723&lt;=-6.5,4,IF(CG723&lt;=-5.5,5,IF(CG723&lt;=-4.5,6,IF(CG723&lt;=-3.5,7,IF(CG723&lt;=-2.5,8,IF(CG723&lt;=-1.5,9,IF(CG723&lt;=-0.5,10,IF(CG723&lt;=0.5,11,IF(CG723&lt;=1.5,12,IF(CG723&lt;=2.5,13,IF(CG723&lt;=3.5,14,IF(CG723&lt;=4.5,15,IF(CG723&lt;=5.5,16,IF(CG723&lt;=6.5,17,IF(CG723&lt;=7.5,18,IF(CG723&lt;=8.5,19,IF(CG723&lt;=9.5,20,IF(CG723=10,21,"Fuera de rango")))))))))))))))))))))))</f>
        <v>8</v>
      </c>
      <c r="CJ723" s="9" t="n">
        <v>2.25</v>
      </c>
      <c r="CK723" s="10" t="str">
        <f aca="false">IF(CJ723="","",IF(AND(CJ723&gt;=-6,CJ723&lt;=-5.5),"-6 a -5,5",IF(AND(CJ723&gt;-5.5,CJ723&lt;=-4.5),"-5 a -4,5",IF(AND(CJ723&gt;-4.5,CJ723&lt;=-3.5),"-4 a -3,5",IF(AND(CJ723&gt;-3.5,CJ723&lt;=-2.5),"-3 a -2,5",IF(AND(CJ723&gt;-2.5,CJ723&lt;=-1.5),"-2 a -1,5",IF(AND(CJ723&gt;-1.5,CJ723&lt;=-0.5),"-1 a -0,5",IF(AND(CJ723&gt;-0.5,CJ723&lt;=0.5),"0 a 0,5",IF(AND(CJ723&gt;0.5,CJ723&lt;=1.5),"1 a 1,5",IF(AND(CJ723&gt;1.5,CJ723&lt;2.5),"2",IF(AND(CJ723&gt;=2.5,CJ723&lt;=3),"2,5 a 3",IF(AND(CJ723&gt;3,CJ723&lt;=4),"3,5 a 4",IF(AND(CJ723&gt;4,CJ723&lt;=5),"4,5 a 5",IF(AND(CJ723&gt;5,CJ723&lt;=6),"5,5 a 6",IF(AND(CJ723&gt;6,CJ723&lt;=7),"6,5 a 7",IF(AND(CJ723&gt;7,CJ723&lt;=8),"7,5 a 8",IF(AND(CJ723&gt;8,CJ723&lt;=9.5),"8,5 a 9,5",IF(CJ723=10,"10","Fuera de rango"))))))))))))))))))</f>
        <v>2</v>
      </c>
      <c r="CL723" s="11" t="str">
        <f aca="false">IF(CK723="","",IF(OR(CK723="-6 a -5,5",CK723="-6 - -5,5"),1,IF(OR(CK723="-5 a -4,5",CK723="-5 - -4,5"),2,IF(OR(CK723="-4 a -3,5",CK723="-4 - -3,5"),3,IF(OR(CK723="-3 a -2,5",CK723="-3 - -2,5"),4,IF(OR(CK723="-2 a -1,5",CK723="-2 - -1,5"),5,IF(OR(CK723="-1 a -0,5",CK723="-1 - -0,5"),6,IF(OR(CK723="0 a 0,5",CK723="0 - 0,5"),7,IF(OR(CK723="1 a 1,5",CK723="1 - 1,5"),8,IF(CK723="2","NORMA",IF(OR(CK723="2,5 a 3",CK723="2,5 - 3"),9,IF(OR(CK723="3,5 a 4",CK723="3,5 - 4"),10,IF(OR(CK723="4,5 a 5",CK723="4,5 - 5"),11,IF(OR(CK723="5,5 a 6",CK723="5,5 - 6"),12,IF(OR(CK723="6,5 a 7",CK723="6,5 - 7"),13,IF(OR(CK723="7,5 a 8",CK723="7,5 - 8"),14,IF(OR(CK723="8,5 a 9",CK723="8,5 - 9,5",CK723="9 a 9,5"),15,IF(CK723="10",15,IF(OR(CK723="0,5 a 1",CK723="0,5 - 1"),7,"Fuera de rango")))))))))))))))))))</f>
        <v>NORMA</v>
      </c>
      <c r="CO723" s="10" t="str">
        <f aca="false">IF(CM723&gt;0,"EME"," ")</f>
        <v> </v>
      </c>
      <c r="CQ723" s="10" t="str">
        <f aca="false">IF(CP723&gt;0,"0", " ")</f>
        <v> </v>
      </c>
      <c r="CR723" s="10" t="str">
        <f aca="false">IF(CP723&gt;0,"EME"," ")</f>
        <v> </v>
      </c>
      <c r="CS723" s="9" t="n">
        <v>0</v>
      </c>
      <c r="CV723" s="9" t="n">
        <v>0</v>
      </c>
      <c r="CY723" s="9" t="n">
        <v>-3</v>
      </c>
      <c r="DB723" s="9" t="n">
        <v>-3.25</v>
      </c>
      <c r="DC723" s="11" t="str">
        <f aca="false">IF(DB723&lt;0,"2"," ")</f>
        <v>2</v>
      </c>
      <c r="DD723" s="11" t="str">
        <f aca="false">IF(DB723&lt;0,"MIO"," ")</f>
        <v>MIO</v>
      </c>
      <c r="DE723" s="9" t="n">
        <v>0</v>
      </c>
      <c r="DF723" s="10" t="str">
        <f aca="false">IF(DE723&lt;0,"3"," ")</f>
        <v> </v>
      </c>
      <c r="DG723" s="10" t="str">
        <f aca="false">IF(DE723&lt;0,"AST"," ")</f>
        <v> </v>
      </c>
      <c r="DH723" s="9" t="n">
        <v>0</v>
      </c>
      <c r="DI723" s="10" t="str">
        <f aca="false">IF(DH723&lt;0,"3"," ")</f>
        <v> </v>
      </c>
      <c r="DJ723" s="10" t="str">
        <f aca="false">IF(DH723&lt;0,"AST"," ")</f>
        <v> </v>
      </c>
      <c r="DK723" s="9" t="n">
        <v>0</v>
      </c>
      <c r="DL723" s="10" t="str">
        <f aca="false">IF(DK723&gt;0,"4"," ")</f>
        <v> </v>
      </c>
      <c r="DM723" s="10" t="str">
        <f aca="false">IF(DK723&gt;0,"PRE"," ")</f>
        <v> </v>
      </c>
      <c r="DN723" s="9" t="n">
        <v>0</v>
      </c>
      <c r="DO723" s="10" t="str">
        <f aca="false">IF(DN723&gt;0,"4"," ")</f>
        <v> </v>
      </c>
      <c r="DP723" s="10" t="str">
        <f aca="false">IF(DN723&gt;0,"PRE"," ")</f>
        <v> </v>
      </c>
      <c r="DS723" s="12" t="str">
        <f aca="false">CONCATENATE(CO723,CU723,DA723,DG723,DM723)</f>
        <v>   </v>
      </c>
      <c r="DT723" s="10" t="e">
        <f aca="false" t="array" ref="DT723">_xlfn.IFS(DS723="EME    ","0", DS723=" HIP   ","1", DS723="  MIO  ","2", DS723="   AST ","3", DS723="    PRE","4", DS723="EME   PRE","5", DS723=" HIP  PRE","6", DS723=" HIP AST ","7", DS723="  MIO PRE","8", DS723="  MIOAST ","9", DS723="   ASTPRE","10",DS723=" HIP ASTPRE","11", DS723="  MIOASTPRE","12", DS723="     ","0")</f>
        <v>#N/A</v>
      </c>
      <c r="DV723" s="1" t="e">
        <f aca="false" t="array" ref="DV723">_xlfn.IFS(DU723="SI","2", DU723="NO","1")</f>
        <v>#N/A</v>
      </c>
      <c r="DX723" s="11" t="str">
        <f aca="false">IF(DW723=0,"1","2")</f>
        <v>1</v>
      </c>
      <c r="DY723" s="11" t="str">
        <f aca="false" t="array" ref="DY723">_xlfn.IFS(DW723=0,"0", DW723=0.25, "1", DW723=0.5,"2", DW723=0.75,"3", DW723=1,"4",DW723=1.25,"5", DW723=1.5,"6", DW723=1.75,"7", DW723=2,"8")</f>
        <v>0</v>
      </c>
      <c r="EA723" s="11" t="str">
        <f aca="false">IF(DZ723=0,"1","2")</f>
        <v>1</v>
      </c>
      <c r="EB723" s="11" t="str">
        <f aca="false" t="array" ref="EB723">_xlfn.IFS(DZ723=0,"0", DZ723=0.25, "1", DZ723=0.5,"2", DZ723=0.75,"3", DZ723=1,"4",DZ723=1.25,"5", DZ723=1.5,"6", DZ723=1.75,"7", DZ723=2,"8")</f>
        <v>0</v>
      </c>
      <c r="ED723" s="10" t="str">
        <f aca="false">IF(EC723=0,"1","2")</f>
        <v>1</v>
      </c>
      <c r="EE723" s="11" t="str">
        <f aca="false" t="array" ref="EE723">_xlfn.IFS(EC723=0,"0", EC723=-0.25, "1", EC723=-0.5,"2", EC723=-0.75,"3", EC723=-1,"4",EC723=-1.25,"5", EC723=-1.5,"6", EC723=-1.75,"7", EC723=-2,"8", EC723=-2.25,"9",EC723=-2.5,"10", EC723=-2.75,"11", EC723=-3,"12", EC723=-3.25,"13", EC723=-3.5,"14", EC723=-3.75,"15",EC723=-4,"16")</f>
        <v>0</v>
      </c>
      <c r="EG723" s="10" t="str">
        <f aca="false">IF(EF723=0,"1","2")</f>
        <v>1</v>
      </c>
      <c r="EH723" s="11" t="str">
        <f aca="false" t="array" ref="EH723">_xlfn.IFS(EF723=0,"0", EF723=-0.25, "1", EF723=-0.5,"2", EF723=-0.75,"3", EF723=-1,"4",EF723=-1.25,"5", EF723=-1.5,"6", EF723=-1.75,"7", EF723=-2,"8", EF723=-2.25,"9",EF723=-2.5,"10", EF723=-2.75,"11", EF723=-3,"12", EF723=-3.25,"13", EF723=-3.5,"14", EF723=-3.75,"15",EF723=-4,"16")</f>
        <v>0</v>
      </c>
      <c r="EJ723" s="11" t="str">
        <f aca="false">IF(EI723=0,"1","2")</f>
        <v>1</v>
      </c>
      <c r="EK723" s="11" t="str">
        <f aca="false" t="array" ref="EK723">_xlfn.IFS(EI723=0,"0", EI723=-0.25, "1", EI723=-0.5,"2", EI723=-0.75,"3", EI723=-1,"4",EI723=-1.25,"5", EI723=-1.5,"6", EI723=-1.75,"7", EI723=-2,"8", EI723=-2.25,"9", EI723=-2.25,"9",EI723=-2.5,"10", EI723=-2.75,"11", EI723=-3,"12", EI723=-3.25,"13", EI723=-3.5,"14", EI723=-3.75,"15",EI723=-4,"16", EI723=0.25, "17", EI723=0.5, "18")</f>
        <v>0</v>
      </c>
      <c r="EM723" s="11" t="str">
        <f aca="false">IF(EL723=0,"1","2")</f>
        <v>1</v>
      </c>
      <c r="EN723" s="11" t="str">
        <f aca="false" t="array" ref="EN723">_xlfn.IFS(EL723=0.25,"17",EL723=0.5,"18", EL723=0,"0", EL723=-0.25, "1", EL723=-0.5,"2", EL723=-0.75,"3", EL723=-1,"4",EL723=-1.25,"5", EL723=-1.5,"6", EL723=-1.75,"7", EL723=-2,"8",EL723= -2.25,"9",EL723=-2.5,"10",EL723= -2.75,"11",EL723= -3,"12",EL723= -3.25,"13",EL723= -3.5,"14",EL723= -3.75,"15",EL723=-4,"16")</f>
        <v>0</v>
      </c>
      <c r="EP723" s="11" t="str">
        <f aca="false">IF(EO723=0,"1","2")</f>
        <v>1</v>
      </c>
      <c r="EQ723" s="11" t="str">
        <f aca="false" t="array" ref="EQ723">_xlfn.IFS(EO723=0,"0", EO723=0.25, "1", EO723=0.5,"2", EO723=0.75,"3", EO723=1,"4",EO723=1.25,"5", EO723=1.5,"6", EO723=1.75,"7", EO723=2,"8", EO723=2.25,"9", EO723=2.25,"9",EO723=2.5,"10", EO723=2.75,"11", EO723=3,"12", EO723=3.25,"13", EO723=3.5,"14", EO723=3.75,"15",EO723=4,"16", EO723=-0.25, "17", bq=-0.5, "18")</f>
        <v>0</v>
      </c>
      <c r="ES723" s="11" t="str">
        <f aca="false">IF(ER723=0,"1","2")</f>
        <v>1</v>
      </c>
      <c r="ET723" s="11" t="str">
        <f aca="false" t="array" ref="ET723">_xlfn.IFS(ER723=0,"0", ER723=0.25, "1", ER723=0.5,"2", ER723=0.75,"3", ER723=1,"4",ER723=1.25,"5", ER723=1.5,"6", ER723=1.75,"7", ER723=2,"8", ER723=2.25,"9", ER723=2.25,"9",ER723=2.5,"10", ER723=2.75,"11", ER723=3,"12", ER723=3.25,"13", ER723=3.5,"14", ER723=3.75,"15",ER723=4,"16", ER723=-0.25, "17", bq=-0.5, "18")</f>
        <v>0</v>
      </c>
      <c r="EV723" s="14" t="e">
        <f aca="false">VLOOKUP(EU723,LEYENDA!$G$2:$H$8,2,TRUE())</f>
        <v>#N/A</v>
      </c>
      <c r="EW723" s="14" t="e">
        <f aca="false" t="array" ref="EW723">_xlfn.IFS(EV723="0-5","1", EV723="6-12","2", EV723="13-18","3", EV723="19-24","4", EV723="25-36","5", EV723="37-48","6", EV723="49-60","7")</f>
        <v>#N/A</v>
      </c>
    </row>
    <row r="724" customFormat="false" ht="13.5" hidden="false" customHeight="false" outlineLevel="0" collapsed="false">
      <c r="A724" s="1" t="n">
        <v>290</v>
      </c>
      <c r="B724" s="2" t="n">
        <v>3</v>
      </c>
      <c r="C724" s="33" t="n">
        <v>45453</v>
      </c>
      <c r="E724" s="5" t="str">
        <f aca="false">VLOOKUP(A724,'286'!$A$3:$J$6279,10,FALSE())</f>
        <v>ROMERO DONGÍL, JAVIER</v>
      </c>
      <c r="F724" s="4" t="str">
        <f aca="false">VLOOKUP(A724,'286'!$A$3:$I$1768,3,FALSE())</f>
        <v>RODONJA</v>
      </c>
      <c r="G724" s="6" t="n">
        <f aca="false">VLOOKUP(A724,'286'!$A$3:$I$1768,4,FALSE())</f>
        <v>33620</v>
      </c>
      <c r="H724" s="7" t="n">
        <f aca="false">YEAR(C724)-YEAR(G724)</f>
        <v>32</v>
      </c>
      <c r="I724" s="1" t="str">
        <f aca="false">VLOOKUP(H724,LEYENDA!$C$2:$D$6,2,TRUE())</f>
        <v>25-40</v>
      </c>
      <c r="J724" s="5" t="str">
        <f aca="false">VLOOKUP(A724,'286'!$A$3:$I$1768,7,FALSE())</f>
        <v>H</v>
      </c>
      <c r="K724" s="8" t="n">
        <f aca="false">VLOOKUP(A724,'286'!$A$3:$I$1768,2,FALSE())</f>
        <v>0</v>
      </c>
      <c r="L724" s="4" t="str">
        <f aca="false">VLOOKUP(A724,'286'!$A$3:$I$1768,8,FALSE())</f>
        <v>D</v>
      </c>
      <c r="M724" s="4" t="str">
        <f aca="false">VLOOKUP(A724,'286'!$A$3:$I$1768,9,FALSE())</f>
        <v>I</v>
      </c>
      <c r="N724" s="8" t="str">
        <f aca="false">IF(R724=O724, "MISMA","CONTRARIA")</f>
        <v>CONTRARIA</v>
      </c>
      <c r="O724" s="8" t="str">
        <f aca="false" t="array" ref="O724">_xlfn.IFS(L724="D","1", L724="I","2")</f>
        <v>1</v>
      </c>
      <c r="P724" s="8" t="e">
        <f aca="false" t="array" ref="P724">_xlfn.IFS(K724="OD","1", K724="OI","2")</f>
        <v>#N/A</v>
      </c>
      <c r="Q724" s="1" t="str">
        <f aca="false" t="array" ref="Q724">_xlfn.IFS(J724="M","1", J724="H","2")</f>
        <v>2</v>
      </c>
      <c r="R724" s="8" t="str">
        <f aca="false" t="array" ref="R724">_xlfn.IFS(M724="D","1", M724="I","2")</f>
        <v>2</v>
      </c>
      <c r="S724" s="1" t="str">
        <f aca="false" t="array" ref="S724">_xlfn.IFS(N724="CONTRARIA", "1",N724= "MISMA","2")</f>
        <v>1</v>
      </c>
      <c r="T724" s="1" t="str">
        <f aca="false" t="array" ref="T724">_xlfn.IFS(I724="0-12","1", I724="13-24","2", I724="25-40","3", I724="41-60","4", I724="61-100","5")</f>
        <v>3</v>
      </c>
      <c r="U724" s="9" t="n">
        <v>-5</v>
      </c>
      <c r="V724" s="10" t="str">
        <f aca="false">IF(U724="","",IF(AND(U724&gt;=-9,U724&lt;=-6.5),"-9 a -6,5",IF(AND(U724&gt;=-6,U724&lt;=-3.5),"-6 a -3,5",IF(AND(U724&gt;=-3,U724&lt;=-1),"-3 a -1",IF(U724=-0.5,"-0,5",IF(AND(U724&gt;=0,U724&lt;=2.5),"0 a 2,5",IF(AND(U724&gt;=3,U724&lt;=5.5),"3 a 5,5",IF(AND(U724&gt;=6,U724&lt;=8.5),"6 a 8,5",IF(AND(U724&gt;=9,U724&lt;=20),"9 a 20","Fuera de rango")))))))))</f>
        <v>-6 a -3,5</v>
      </c>
      <c r="W724" s="11" t="n">
        <f aca="false">IF(V724="","",IF(V724="-9 a -6,5",2,IF(V724="-6 a -3,5",3,IF(V724="-3 a -1",4,IF(V724="-0,5","NORMA",IF(V724="0 a 2,5",5,IF(V724="3 a 5,5",6,IF(V724="6 a 8,5",7,IF(V724="9 a 20",8,"Fuera de rango")))))))))</f>
        <v>3</v>
      </c>
      <c r="X724" s="9" t="n">
        <v>8</v>
      </c>
      <c r="Y724" s="11" t="str">
        <f aca="false">IF(X724="","",IF(AND(X724&gt;=0,X724&lt;=4),"0 a 4",IF(AND(X724&gt;=4.5,X724&lt;=8.5),"4,5 a 8,5",IF(X724=9,"9",IF(AND(X724&gt;=9.5,X724&lt;=13),"9,5 a 13",IF(AND(X724&gt;=13.5,X724&lt;=20),"13,5 a 20",IF(AND(X724&gt;=20.5,X724&lt;=35),"20,5 a 35","Fuera de rango")))))))</f>
        <v>4,5 a 8,5</v>
      </c>
      <c r="Z724" s="11" t="n">
        <f aca="false">IF(Y724="","",IF(Y724="0 a 4",1,IF(Y724="4,5 a 8,5",2,IF(Y724="9","NORMA",IF(Y724="9,5 a 13",3,IF(Y724="13,5 a 20",4,IF(Y724="20,5 a 35",5,"Fuera de rango")))))))</f>
        <v>2</v>
      </c>
      <c r="AA724" s="9" t="n">
        <v>16</v>
      </c>
      <c r="AB724" s="10" t="str">
        <f aca="false">IF(AA724="","",IF(AND(AA724&gt;=0,AA724&lt;=9),"0 a 9",IF(AND(AA724&gt;=9.5,AA724&lt;=18.5),"9,5 a 18,5",IF(AA724=19,"19",IF(AND(AA724&gt;=19.5,AA724&lt;=28),"19,5 a 28",IF(AND(AA724&gt;=28.5,AA724&lt;=40),"28,5 a 40","Fuera de rango"))))))</f>
        <v>9,5 a 18,5</v>
      </c>
      <c r="AC724" s="11" t="n">
        <f aca="false" t="array" ref="AC724">_xlfn.IFS(AB724="","",AB724="0 a 9",1,AB724="9,5 a 18,5",2,AB724="19","NORMA",AB724="19,5 a 28",3,AB724="28,5 a 40",4,TRUE(),"Fuera de rango")</f>
        <v>2</v>
      </c>
      <c r="AD724" s="9" t="n">
        <v>6</v>
      </c>
      <c r="AE724" s="10" t="str">
        <f aca="false">IF(AD724="","",IF(AND(AD724&gt;=-10,AD724&lt;=0),"De -10 a 0",IF(AND(AD724&gt;=0.5,AD724&lt;=9.5),"0,5 a 9,5",IF(AD724=10,"10",IF(AND(AD724&gt;=10.5,AD724&lt;=20),"10,5 a 20",IF(AND(AD724&gt;=20.5,AD724&lt;=40),"20,5 a 40","Fuera de rango"))))))</f>
        <v>0,5 a 9,5</v>
      </c>
      <c r="AF724" s="12" t="n">
        <f aca="false">IF(AD724="","",IF(AND(AD724&gt;=-10,AD724&lt;=0),1,IF(AND(AD724&gt;=0.5,AD724&lt;=9.5),2,IF(AD724=10,"NORMA",IF(AND(AD724&gt;=10.5,AD724&lt;=20),3,IF(AND(AD724&gt;=20.5,AD724&lt;=40),4,""))))))</f>
        <v>2</v>
      </c>
      <c r="AG724" s="9" t="n">
        <v>9</v>
      </c>
      <c r="AH724" s="10" t="str">
        <f aca="false">IF(AG724="","",IF(AND(AG724&gt;=0,AG724&lt;=4),"0 a 4",IF(AND(AG724&gt;=4.5,AG724&lt;=8.5),"4,5 a 8,5",IF(AG724=9,"9",IF(AND(AG724&gt;=9.5,AG724&lt;=13),"9,5 a 13",IF(AND(AG724&gt;=13.5,AG724&lt;=25),"13,5 a 25","Fuera de rango"))))))</f>
        <v>9</v>
      </c>
      <c r="AI724" s="10" t="str">
        <f aca="false">IF(AH724="","",IF(AH724="0 a 4",1,IF(AH724="4,5 a 8,5",2,IF(AH724="9","NORMA",IF(AH724="9,5 a 13",3,IF(AH724="13,5 a 25",4,""))))))</f>
        <v>NORMA</v>
      </c>
      <c r="AJ724" s="9" t="n">
        <v>7</v>
      </c>
      <c r="AK724" s="10" t="str">
        <f aca="false">IF(AJ724="","",IF(AND(AJ724&gt;=-15,AJ724&lt;=-10.5),"-15 a -10,5",IF(AND(AJ724&gt;=-10,AJ724&lt;=-4),"-10 a -4",IF(AND(AJ724&gt;=-4.5,AJ724&lt;=0),"-4,5 a 0",IF(AND(AJ724&gt;=0.5,AJ724&lt;=4.5),"0,5 a 4,5",IF(AJ724=5,"5",IF(AND(AJ724&gt;=5.5,AJ724&lt;=10),"5,5 a 10",IF(AND(AJ724&gt;=10.5,AJ724&lt;=20),"10,5 a 20","Fuera de rango"))))))))</f>
        <v>5,5 a 10</v>
      </c>
      <c r="AL724" s="11" t="n">
        <f aca="false">IF(AK724="","",IF(AK724="-15 a -10,5",1,IF(AK724="-10 a -4",2,IF(AK724="-4,5 a 0",3,IF(AK724="0,5 a 4,5",4,IF(AK724="5","NORMA",IF(AK724="5,5 a 10",5,IF(AK724="10,5 a 20",6,"Error"))))))))</f>
        <v>5</v>
      </c>
      <c r="AM724" s="9" t="n">
        <v>0</v>
      </c>
      <c r="AN724" s="10" t="str">
        <f aca="false">IF(AM724="","",IF(AND(AM724&gt;=-7.5,AM724&lt;=-5.5),"-7,5 a -5,5",IF(AND(AM724&gt;=-5,AM724&lt;=-3),"-5 a -3",IF(AND(AM724&gt;=-2.5,AM724&lt;=-0.5),"-2,5 a -0,5",IF(AM724=0,"0,00",IF(AND(AM724&gt;=0.5,AM724&lt;=2.5),"0,5 a 2,5",IF(AND(AM724&gt;=3,AM724&lt;=5),"3 a 5",IF(AND(AM724&gt;=5.5,AM724&lt;=7.5),"5,5 a 7,5",IF(AND(AM724&gt;=8,AM724&lt;=10),"8 a 10","Fuera de rango")))))))))</f>
        <v>0,00</v>
      </c>
      <c r="AO724" s="11" t="str">
        <f aca="false">IF(AN724="","",IF(AN724="-7,5 a -5,5",1,IF(AN724="-5 a -3",2,IF(AN724="-2,5 a -0,5",3,IF(AN724="0,00","NORMA",IF(AN724="0,5 a 2,5",4,IF(AN724="3 a 5",5,IF(AN724="5,5 a 7,5",6,IF(AN724="8 a 10",7,"Error")))))))))</f>
        <v>NORMA</v>
      </c>
      <c r="AP724" s="9" t="n">
        <v>-6</v>
      </c>
      <c r="AQ724" s="10" t="str">
        <f aca="false">IF(AP724="","",IF(AND(AP724&gt;=-20,AP724&lt;=-9.5),"-20 a -9,5",IF(AND(AP724&gt;=-9,AP724&lt;=-6.5),"-9 a -6,5",IF(AP724=-6,"-6",IF(AND(AP724&gt;=-5.5,AP724&lt;=-3),"-5,5 a -3",IF(AND(AP724&gt;=-2.5,AP724&lt;=0),"-2,5 a 0",IF(AND(AP724&gt;=0.5,AP724&lt;=3),"0,5 a 3",IF(AND(AP724&gt;=3.5,AP724&lt;=6),"3,5 a 6",IF(AND(AP724&gt;=6.5,AP724&lt;=9),"6,5 a 9",IF(AND(AP724&gt;=9.5,AP724&lt;=20),"9,5 a 20","Fuera de rango"))))))))))</f>
        <v>-6</v>
      </c>
      <c r="AR724" s="11" t="str">
        <f aca="false">IF(AQ724="","",IF(AQ724="-20 a -9,5",1,IF(AQ724="-9 a -6,5",2,IF(AQ724="-6","NORMA",IF(AQ724="-5,5 a -3",3,IF(AQ724="-2,5 a 0",4,IF(AQ724="0,5 a 3",5,IF(AQ724="3,5 a 6",6,IF(AQ724="6,5 a 9",7,IF(AQ724="9,5 a 20",8,""))))))))))</f>
        <v>NORMA</v>
      </c>
      <c r="AS724" s="9" t="n">
        <v>0</v>
      </c>
      <c r="AT724" s="10" t="str">
        <f aca="false">IF(AS724="","",IF(AND(AS724&gt;=-16,AS724&lt;=-14),"-16 a -14",IF(AND(AS724&gt;=-13.5,AS724&lt;=-11.5),"-13,5 a -11,5",IF(AND(AS724&gt;=-11,AS724&lt;=-9),"-11 a -9",IF(AND(AS724&gt;=-8.5,AS724&lt;=-6.5),"-8,5 a -6,5",IF(AND(AS724&gt;=-6,AS724&lt;=-4),"-6 a -4",IF(AND(AS724&gt;=-3.5,AS724&lt;=-1.5),"-3,5 a -1,5",IF(AND(AS724&gt;=-1,AS724&lt;=1),"-1 a 1",IF(AND(AS724&gt;=1.5,AS724&lt;=3.5),"1,5 a 3,5",IF(AND(AS724&gt;=4,AS724&lt;=6),"4 a 6",IF(AND(AS724&gt;=6.5,AS724&lt;=8.5),"6,5 a 8,5",IF(AND(AS724&gt;=9,AS724&lt;=11),"9 a 11",IF(AND(AS724&gt;=11.5,AS724&lt;=13.5),"11,5 a 13,5",IF(AND(AS724&gt;=14,AS724&lt;=16),"14 a 16",IF(AND(AS724&gt;=16.5,AS724&lt;=18.5),"16,5 a 18,5",IF(AND(AS724&gt;=19,AS724&lt;=21),"19 a 21","Fuera de rango"))))))))))))))))</f>
        <v>-1 a 1</v>
      </c>
      <c r="AU724" s="11" t="n">
        <f aca="false" t="array" ref="AU724">IF(AT724="","",_xlfn.IFS(AT724="-16 a -14",1,AT724="-13,5 a -11,5",2,AT724="-11 a -9",3,AT724="-8,5 a -6,5",4,AT724="-6 a -4",5,AT724="-3,5 a -1,5",6,AT724="-1 a 1",7,AT724="1,5 a 3,5",8,AT724="4 a 6","NORMA",AT724="6,5 a 8,5",9,AT724="9 a 11",10,AT724="11,5 a 13,5",11,AT724="14 a 16",12,AT724="16,5 a 18,5",13,AT724="19 a 21",14,TRUE(),""))</f>
        <v>7</v>
      </c>
      <c r="AV724" s="9" t="n">
        <v>0.5</v>
      </c>
      <c r="AW724" s="10" t="str">
        <f aca="false">IF(AV724="","",IF(AND(AV724&gt;=-1,AV724&lt;=-0.5),"-1 a -0,5",IF(AND(AV724&gt;-0.5,AV724&lt;=0),"De -0,5 a 0",IF(AND(AV724&gt;=0.25,AV724&lt;=0.75),"0,25 a 0,75",IF(AND(AV724&gt;=1,AV724&lt;=1.5),"1 a 1,5",IF(AND(AV724&gt;=1.75,AV724&lt;=2.25),"1,75 a 2,25",IF(AND(AV724&gt;=2.5,AV724&lt;=3),"2,5 a 3",IF(AND(AV724&gt;=3.25,AV724&lt;=3.75),"3,25 a 3,75","Fuera de rango"))))))))</f>
        <v>0,25 a 0,75</v>
      </c>
      <c r="AX724" s="10" t="str">
        <f aca="false">IF(AW724="","",IF(OR(AW724="-1 a -0,5",AW724="-1 a -0.5"),1,IF(OR(AW724="De -0,5 a 0",AW724="-0,5 a 0",AW724="De -0.5 a 0"),2,IF(OR(AW724="0,25 a 0,75",AW724="0.25 a 0.75"),"NORMA",IF(OR(AW724="1 a 1,5",AW724="1 a 1.5"),3,IF(OR(AW724="1,75 a 2,25",AW724="1.75 a 2.25"),4,IF(OR(AW724="2,5 a 3",AW724="2.5 a 3"),5,IF(OR(AW724="3,25 a 3,75",AW724="3.25 a 3.75"),6,""))))))))</f>
        <v>NORMA</v>
      </c>
      <c r="AY724" s="9" t="n">
        <v>-9</v>
      </c>
      <c r="AZ724" s="10" t="str">
        <f aca="false">IF(AY724="","",IF(AND(AY724&gt;=-20,AY724&lt;=-9.5),"-20 a -9,5",IF(AND(AY724&gt;=-9,AY724&lt;=-6.5),"-9 a -6,5",IF(AY724=-6,"-6",IF(AND(AY724&gt;=-5.5,AY724&lt;=-3),"-5,5 a -3",IF(AND(AY724&gt;=-2.5,AY724&lt;=0),"-2,5 a 0",IF(AND(AY724&gt;=0.5,AY724&lt;=3),"0,5 a 3",IF(AND(AY724&gt;=3.5,AY724&lt;=6),"3,5 a 6","Fuera de rango"))))))))</f>
        <v>-9 a -6,5</v>
      </c>
      <c r="BA724" s="11" t="n">
        <f aca="false">IF(AZ724="","",IF(AZ724="-20 a -9,5",1,IF(AZ724="-9 a -6,5",2,IF(AZ724="-6","NORMA",IF(AZ724="-5,5 a -3",3,IF(AZ724="-2,5 a 0",4,IF(AZ724="0,5 a 3",5,IF(AZ724="3,5 a 6",6,""))))))))</f>
        <v>2</v>
      </c>
      <c r="BB724" s="9" t="n">
        <v>0</v>
      </c>
      <c r="BC724" s="10" t="str">
        <f aca="false" t="array" ref="BC724">IF(BB724="","",_xlfn.IFS(AND(BB724&gt;=0,BB724&lt;=2),"0 a 2",AND(BB724&gt;=2.5,BB724&lt;=4.5),"2,5 a 4,5",AND(BB724&gt;=5,BB724&lt;=7),"5 a 7",AND(BB724&gt;=7.5,BB724&lt;=9.5),"7,5 a 9,5",AND(BB724&gt;=10,BB724&lt;=12),"10 a 12",AND(BB724&gt;=12.5,BB724&lt;=14.5),"12,5 a 14,5",BB724=15,"15",AND(BB724&gt;=15.5,BB724&lt;=17.5),"15,5 a 17,5",AND(BB724&gt;=18,BB724&lt;=20),"18 a 20",AND(BB724&gt;=20.5,BB724&lt;=22.5),"20,5 a 22,5",AND(BB724&gt;=23,BB724&lt;=25),"23 a 25",TRUE(),"Fuera de rango"))</f>
        <v>0 a 2</v>
      </c>
      <c r="BD724" s="11" t="n">
        <f aca="false" t="array" ref="BD724">IF(BC724="","",_xlfn.IFS(BC724="0 a 2",1,BC724="2,5 a 4,5",2,BC724="5 a 7",3,BC724="7,5 a 9,5",4,BC724="10 a 12",5,BC724="12,5 a 14,5",6,BC724="15","NORMA",BC724="15,5 a 17,5",7,BC724="18 a 20",8,BC724="20,5 a 22,5",9,BC724="23 a 25",10,TRUE(),"Fuera de rango"))</f>
        <v>1</v>
      </c>
      <c r="BE724" s="9" t="n">
        <v>23</v>
      </c>
      <c r="BF724" s="10" t="str">
        <f aca="false">IF(BE724="","",IF(AND(BE724&gt;=-20,BE724&lt;=-10),"-20 a -10",IF(AND(BE724&gt;=-9.5,BE724&lt;=0.5),"-9,5 a 0,5",IF(AND(BE724&gt;=1,BE724&lt;=11),"1 a 11",IF(AND(BE724&gt;=11.5,BE724&lt;=20.5),"11,5 a 20,5",IF(BE724=21,"21",IF(AND(BE724&gt;=21.5,BE724&lt;=31.5),"21,5 a 31,5",IF(AND(BE724&gt;=32,BE724&lt;=42),"32 a 42","Fuera de rango"))))))))</f>
        <v>21,5 a 31,5</v>
      </c>
      <c r="BG724" s="11" t="n">
        <f aca="false">IF(BF724="","",IF(BF724="-20 a -10",1,IF(BF724="-9,5 a 0,5",2,IF(BF724="1 a 11",3,IF(BF724="11,5 a 20,5",4,IF(BF724="21","NORMA",IF(BF724="21,5 a 31,5",5,IF(BF724="32 a 42",6,""))))))))</f>
        <v>5</v>
      </c>
      <c r="BH724" s="9" t="n">
        <v>6</v>
      </c>
      <c r="BI724" s="10" t="str">
        <f aca="false">IF(BH724="","",IF(AND(BH724&gt;=-20,BH724&lt;=-15),"-20 a -15",IF(AND(BH724&gt;=-14.5,BH724&lt;=-9.5),"-14,5 a -9,5",IF(AND(BH724&gt;=-9,BH724&lt;=-4),"-9 a -4",IF(AND(BH724&gt;=-3.5,BH724&lt;=2.5),"-3,5 a 2,5",IF(AND(BH724&gt;=3,BH724&lt;=8),"3 a 8",IF(AND(BH724&gt;=8.5,BH724&lt;=14.5),"8,5 a 14,5",IF(BH724=15,"15",IF(AND(BH724&gt;=15.5,BH724&lt;=20.5),"15,5 a 20,5",IF(AND(BH724&gt;=21,BH724&lt;=26),"21 a 26","Fuera de rango"))))))))))</f>
        <v>3 a 8</v>
      </c>
      <c r="BJ724" s="11" t="n">
        <f aca="false">IF(BI724="","",IF(BI724="-20 a -15",1,IF(BI724="-14,5 a -9,5",2,IF(BI724="-9 a -4",3,IF(BI724="-3,5 a 2,5",4,IF(BI724="3 a 8",5,IF(BI724="8,5 a 14,5",6,IF(BI724="15","NORMA",IF(BI724="15,5 a 20,5",7,IF(BI724="21 a 26",8,IF(BI724="26,5 a 31,5",9,"")))))))))))</f>
        <v>5</v>
      </c>
      <c r="BK724" s="9" t="n">
        <v>15</v>
      </c>
      <c r="BL724" s="10" t="str">
        <f aca="false">IF(BK724="","",IF(AND(BK724&gt;=0,BK724&lt;=2),"0 - 2",IF(AND(BK724&gt;=2.5,BK724&lt;=4.5),"2,5 - 4,5",IF(AND(BK724&gt;=5,BK724&lt;=7),"5 - 7",IF(AND(BK724&gt;=7.5,BK724&lt;=9.5),"7,5 - 9,5",IF(AND(BK724&gt;=10,BK724&lt;=12),"10 - 12",IF(AND(BK724&gt;=12.5,BK724&lt;=13.5),"12,5 - 13,5",IF(BK724=14,"14",IF(AND(BK724&gt;=14.5,BK724&lt;=16.5),"14,5 - 16,5",IF(AND(BK724&gt;=17,BK724&lt;=19),"17 - 19",IF(AND(BK724&gt;=19.5,BK724&lt;=21.5),"19,5 - 21,5",IF(AND(BK724&gt;=22,BK724&lt;=24),"22 - 24",IF(AND(BK724&gt;=24.5,BK724&lt;=26.5),"24,5 - 26,5",IF(AND(BK724&gt;=27,BK724&lt;=29),"27 - 29",IF(AND(BK724&gt;=29.5,BK724&lt;=30),"29,5 - 30","Fuera de rango")))))))))))))))</f>
        <v>14,5 - 16,5</v>
      </c>
      <c r="BM724" s="11" t="n">
        <f aca="false">IF(BL724="","",IF(BL724="0 - 2",1,IF(BL724="2,5 - 4,5",2,IF(BL724="5 - 7",3,IF(BL724="7,5 - 9,5",4,IF(BL724="10 - 12",5,IF(BL724="12,5 - 13,5",6,IF(BL724="14","NORMA",IF(BL724="14,5 - 16,5",7,IF(BL724="17 - 19",8,IF(BL724="19,5 - 21,5",9,IF(BL724="22 - 24",10,IF(BL724="24,5 - 26,5",11,IF(BL724="27 - 29",12,IF(BL724="29,5 - 30",13,"")))))))))))))))</f>
        <v>7</v>
      </c>
      <c r="BN724" s="9" t="n">
        <v>23</v>
      </c>
      <c r="BO724" s="11" t="str">
        <f aca="false">IF(BN724="","",IF(AND(BN724&gt;=-20,BN724&lt;=-10),"-20 a -10",IF(AND(BN724&gt;=-9.5,BN724&lt;=0.5),"-9,5 a 0,5",IF(AND(BN724&gt;=1,BN724&lt;=11),"1 a 11",IF(AND(BN724&gt;=11.5,BN724&lt;=21.5),"11,5 a 21,5",IF(BN724=22,"22",IF(AND(BN724&gt;=22.5,BN724&lt;=32.5),"22,5 a 32,5",IF(AND(BN724&gt;=33,BN724&lt;=43),"33 a 43","Fuera de rango"))))))))</f>
        <v>22,5 a 32,5</v>
      </c>
      <c r="BP724" s="11" t="n">
        <f aca="false">IF(BO724="","",IF(BO724="-20 a -10",1,IF(BO724="-9,5 a 0,5",2,IF(BO724="1 a 11",3,IF(BO724="11,5 a 21,5",4,IF(BO724="22","NORMA",IF(BO724="22,5 a 32,5",5,IF(BO724="33 a 43",6,""))))))))</f>
        <v>5</v>
      </c>
      <c r="BQ724" s="9" t="n">
        <v>18</v>
      </c>
      <c r="BR724" s="10" t="str">
        <f aca="false">IF(BQ724="","",IF(AND(BQ724&gt;=-20,BQ724&lt;=-15),"-20 a -15",IF(AND(BQ724&gt;=-14.5,BQ724&lt;=-9.5),"-14,5 a -9,5",IF(AND(BQ724&gt;=-9,BQ724&lt;=-4),"-9 a -4",IF(AND(BQ724&gt;=-3.5,BQ724&lt;=2.5),"-3,5 a 2,5",IF(AND(BQ724&gt;=3,BQ724&lt;=8),"3 a 8",IF(AND(BQ724&gt;=8.5,BQ724&lt;=13.5),"8,5 a 13,5",IF(AND(BQ724&gt;=14,BQ724&lt;=17.5),"14 a 17,5",IF(BQ724=18,"18",IF(AND(BQ724&gt;=18.5,BQ724&lt;=23.5),"18,5 a 23,5",IF(AND(BQ724&gt;=24,BQ724&lt;=29),"24 a 29",IF(AND(BQ724&gt;=29.5,BQ724&lt;=34.5),"29,5 a 34,5",IF(AND(BQ724&gt;=35,BQ724&lt;=40),"35 a 40","Fuera de rango")))))))))))))</f>
        <v>18</v>
      </c>
      <c r="BS724" s="11" t="str">
        <f aca="false">IF(BR724="","",IF(BR724="-20 a -15",1,IF(BR724="-14,5 a -9,5",2,IF(BR724="-9 a -4",3,IF(BR724="-3,5 a 2,5",4,IF(BR724="3 a 8",5,IF(BR724="8,5 a 13,5",6,IF(BR724="14 a 17,5",7,IF(BR724="18","NORMA",IF(BR724="18,5 a 23,5",8,IF(BR724="24 a 29",9,IF(BR724="29,5 a 34,5",10,IF(BR724="35 a 40",11,"")))))))))))))</f>
        <v>NORMA</v>
      </c>
      <c r="BT724" s="9" t="n">
        <v>0</v>
      </c>
      <c r="BU724" s="10" t="str">
        <f aca="false">IF(BT724="","",IF(AND(BT724&gt;=-20,BT724&lt;=-18),"-20 a -18",IF(AND(BT724&gt;=-17.5,BT724&lt;=-15.5),"-17,5 a -15,5",IF(AND(BT724&gt;=-15,BT724&lt;=-13),"-15 a -13",IF(AND(BT724&gt;=-12.5,BT724&lt;=-10.5),"-12,5 a -10,5",IF(AND(BT724&gt;=-10,BT724&lt;=-8),"-10 a -8",IF(AND(BT724&gt;=-7.5,BT724&lt;=-5.5),"-7,5 a -5,5",IF(AND(BT724&gt;=-5,BT724&lt;=-3),"-5 a -3",IF(AND(BT724&gt;=-2.5,BT724&lt;=-0.5),"-2,5 a -0,5",IF(BT724=0,"0",IF(AND(BT724&gt;=0.5,BT724&lt;=2.5),"0,5 a 2,5",IF(AND(BT724&gt;=3,BT724&lt;=5),"3 a 5",IF(AND(BT724&gt;=5.5,BT724&lt;=7.5),"5,5 a 7,5",IF(AND(BT724&gt;=8,BT724&lt;=10),"8 a 10",IF(AND(BT724&gt;=10.5,BT724&lt;=12.5),"10,5 a 12,5",IF(AND(BT724&gt;=13,BT724&lt;=15),"13 a 15",IF(AND(BT724&gt;=15.5,BT724&lt;=17.5),"15,5 a 17,5",IF(AND(BT724&gt;=18,BT724&lt;=20),"18 a 20","Fuera de rango"))))))))))))))))))</f>
        <v>0</v>
      </c>
      <c r="BV724" s="11" t="str">
        <f aca="false">IF(BT724="","",IF(BT724=0,"NORMA",IF(AND(BT724&gt;=-20,BT724&lt;=-18),2,IF(AND(BT724&gt;=-17.5,BT724&lt;=-15.5),2,IF(AND(BT724&gt;=-15,BT724&lt;=-13),3,IF(AND(BT724&gt;=-12.5,BT724&lt;=-10.5),4,IF(AND(BT724&gt;=-10,BT724&lt;=-8),5,IF(AND(BT724&gt;=-7.5,BT724&lt;=-5.5),6,IF(AND(BT724&gt;=-5,BT724&lt;=-3),7,IF(AND(BT724&gt;=-2.5,BT724&lt;=-0.5),8,IF(AND(BT724&gt;=0.5,BT724&lt;=2.5),9,IF(AND(BT724&gt;=3,BT724&lt;=5),10,IF(AND(BT724&gt;=5.5,BT724&lt;=7.5),11,IF(AND(BT724&gt;=8,BT724&lt;=10),12,IF(AND(BT724&gt;=10.5,BT724&lt;=12.5),13,IF(AND(BT724&gt;=13,BT724&lt;=15),14,IF(AND(BT724&gt;=15.5,BT724&lt;=17.5),15,IF(AND(BT724&gt;=18,BT724&lt;=20),16,"Fuera de rango"))))))))))))))))))</f>
        <v>NORMA</v>
      </c>
      <c r="BW724" s="9" t="n">
        <v>-7.5</v>
      </c>
      <c r="BX724" s="10" t="n">
        <f aca="false">18.5- (0.3*H724)</f>
        <v>8.9</v>
      </c>
      <c r="BY724" s="10" t="n">
        <f aca="false">(BW724)-(BX724)</f>
        <v>-16.4</v>
      </c>
      <c r="BZ724" s="10" t="str">
        <f aca="false">IF(BY724="","",IF(BY724&lt;-27.5,"De -30 a -28",IF(BY724&lt;-25,"De -27,5 a -25,5",IF(BY724&lt;-22.5,"De -25 a -23",IF(BY724&lt;-20,"De -22,5 a -20,5",IF(BY724&lt;-17.5,"De -20 a -18",IF(BY724&lt;-15,"De -17,5 a -15,5",IF(BY724&lt;-12.5,"De -15 a -13",IF(BY724&lt;-10,"De -12,5 a -10,5",IF(BY724&lt;-7.5,"De -10 a -8",IF(BY724&lt;-5,"De -7,5 a -5,5",IF(BY724&lt;-2.5,"De -5 a -3",IF(BY724&lt;0,"De -2,5 a -0,5",IF(BY724&lt;2.5,"De 0 a 2",IF(BY724&lt;5,"De 2,5 a 4,5",IF(BY724&lt;7.5,"De 5 a 7",IF(BY724&lt;10,"De 7,5 a 9,5",IF(BY724&lt;12.5,"De 10 a 12",IF(BY724&lt;15,"De 12,5 a 14,5",IF(BY724&lt;17.5,"De 15 a 17",IF(BY724&lt;20,"De 17,5 a 19,5",IF(BY724&lt;22.5,"De 20 a 22",IF(BY724&lt;25,"De 22,5 a 24,5",IF(BY724&lt;27.5,"De 25 a 27","De 27,5 a 30"))))))))))))))))))))))))</f>
        <v>De -17,5 a -15,5</v>
      </c>
      <c r="CA724" s="12" t="n">
        <f aca="false">IF(BY724="","",IF(BY724&lt;=-28,1,IF(BY724&lt;=-25.5,2,IF(BY724&lt;=-23,3,IF(BY724&lt;=-20.5,4,IF(BY724&lt;=-18,5,IF(BY724&lt;=-15.5,6,IF(BY724&lt;=-13,7,IF(BY724&lt;=-10.5,8,IF(BY724&lt;=-8,9,IF(BY724&lt;=-5.5,10,IF(BY724&lt;=-3,11,IF(BY724&lt;=-0.5,12,IF(BY724&lt;=2,13,IF(BY724&lt;=4.5,14,IF(BY724&lt;=7,15,IF(BY724&lt;=9.5,16,IF(BY724&lt;=12,17,IF(BY724&lt;=14.5,18,IF(BY724&lt;=17,19,IF(BY724&lt;=19.5,20,IF(BY724&lt;=22,21,IF(BY724&lt;=24.5,22,IF(BY724&lt;=27,23,IF(BY724&lt;=30,24,"Fuera de rango")))))))))))))))))))))))))</f>
        <v>6</v>
      </c>
      <c r="CB724" s="9" t="n">
        <v>-8.75</v>
      </c>
      <c r="CC724" s="10" t="n">
        <f aca="false">18.5- (0.3*H724)</f>
        <v>8.9</v>
      </c>
      <c r="CD724" s="10" t="n">
        <f aca="false">(CB724)-(CC724)</f>
        <v>-17.65</v>
      </c>
      <c r="CE724" s="10" t="str">
        <f aca="false">IF(CD724="","",IF(CD724&lt;-27.5,"De -30 a -28",IF(CD724&lt;-25,"De -27,5 a -25,5",IF(CD724&lt;-22.5,"De -25 a -23",IF(CD724&lt;-20,"De -22,5 a -20,5",IF(CD724&lt;-17.5,"De -20 a -18",IF(CD724&lt;-15,"De -17,5 a -15,5",IF(CD724&lt;-12.5,"De -15 a -13",IF(CD724&lt;-10,"De -12,5 a -10,5",IF(CD724&lt;-7.5,"De -10 a -8",IF(CD724&lt;-5,"De -7,5 a -5,5",IF(CD724&lt;-2.5,"De -5 a -3",IF(CD724&lt;0,"De -2,5 a -0,5",IF(CD724&lt;=2,"De 0 a 2",IF(CD724&lt;=4.5,"De 2,5 a 4,5",IF(CD724&lt;=7,"De 5 a 7",IF(CD724&lt;=9.5,"De 7,5 a 9,5",IF(CD724&lt;=12,"De 10 a 12",IF(CD724&lt;=14.5,"De 12,5 a 14,5",IF(CD724&lt;=17,"De 15 a 17",IF(CD724&lt;=19.5,"De 17,5 a 19,5",IF(CD724&lt;=22,"De 20 a 22",IF(CD724&lt;=24.5,"De 22,5 a 24,5",IF(CD724&lt;=27,"De 25 a 27","De 27,5 a 30"))))))))))))))))))))))))</f>
        <v>De -20 a -18</v>
      </c>
      <c r="CF724" s="12" t="n">
        <f aca="false">IF(CD724="","",IF(CD724&lt;-27.5,1,IF(CD724&lt;-25,2,IF(CD724&lt;-22.5,3,IF(CD724&lt;-20,4,IF(CD724&lt;-17.5,5,IF(CD724&lt;-15,6,IF(CD724&lt;-12.5,7,IF(CD724&lt;-10,8,IF(CD724&lt;-7.5,9,IF(CD724&lt;-5,10,IF(CD724&lt;-2.5,11,IF(CD724&lt;0,12,IF(CD724&lt;2.5,13,IF(CD724&lt;5,14,IF(CD724&lt;7.5,15,IF(CD724&lt;10,16,IF(CD724&lt;12.5,17,IF(CD724&lt;15,18,IF(CD724&lt;17.5,19,IF(CD724&lt;20,20,IF(CD724&lt;22.5,21,IF(CD724&lt;25,22,IF(CD724&lt;27.5,23,24))))))))))))))))))))))))</f>
        <v>5</v>
      </c>
      <c r="CG724" s="9" t="n">
        <v>-5.25</v>
      </c>
      <c r="CH724" s="10" t="str">
        <f aca="false">IF(CG724="","",IF(AND(CG724&gt;=-10,CG724&lt;=-9.5),"-10 a -9,5",IF(AND(CG724&gt;-9.5,CG724&lt;=-8.5),"-9 a -8,5",IF(AND(CG724&gt;-8.5,CG724&lt;=-7.5),"-8 a -7,5",IF(AND(CG724&gt;-7.5,CG724&lt;=-6.5),"-7 a -6,5",IF(AND(CG724&gt;-6.5,CG724&lt;=-5.5),"-6 a -5,5",IF(AND(CG724&gt;-5.5,CG724&lt;=-4.5),"-5 a -4,5",IF(AND(CG724&gt;-4.5,CG724&lt;=-3.5),"-4 a -3,5",IF(AND(CG724&gt;-3.5,CG724&lt;=-2.5),"-3 a -2,5",IF(CG724=-2.25,"-2,25",IF(AND(CG724&gt;-2.5,CG724&lt;=-1.5),"-2 a -1,5",IF(AND(CG724&gt;-1.5,CG724&lt;=-0.5),"-1 a -0,5",IF(AND(CG724&gt;-0.5,CG724&lt;=0.5),"0 a 0,5",IF(AND(CG724&gt;0.5,CG724&lt;=1.5),"1 a 1,5",IF(AND(CG724&gt;1.5,CG724&lt;=2.5),"2 a 2,5",IF(AND(CG724&gt;2.5,CG724&lt;=3.5),"3 a 3,5",IF(AND(CG724&gt;3.5,CG724&lt;=4.5),"4 a 4,5",IF(AND(CG724&gt;4.5,CG724&lt;=5.5),"5 a 5,5",IF(AND(CG724&gt;5.5,CG724&lt;=6.5),"6 a 6,5",IF(AND(CG724&gt;6.5,CG724&lt;=7.5),"7 a 7,5",IF(AND(CG724&gt;7.5,CG724&lt;=8.5),"8 a 8,5",IF(AND(CG724&gt;8.5,CG724&lt;=9.5),"9 a 9,5",IF(CG724&gt;=10,"10","Fuera de rango")))))))))))))))))))))))</f>
        <v>-5 a -4,5</v>
      </c>
      <c r="CI724" s="11" t="n">
        <f aca="false">IF(CG724="","",IF(CG724=-2.25,"NORMA",IF(CG724&lt;=-9.5,1,IF(CG724&lt;=-8.5,2,IF(CG724&lt;=-7.5,3,IF(CG724&lt;=-6.5,4,IF(CG724&lt;=-5.5,5,IF(CG724&lt;=-4.5,6,IF(CG724&lt;=-3.5,7,IF(CG724&lt;=-2.5,8,IF(CG724&lt;=-1.5,9,IF(CG724&lt;=-0.5,10,IF(CG724&lt;=0.5,11,IF(CG724&lt;=1.5,12,IF(CG724&lt;=2.5,13,IF(CG724&lt;=3.5,14,IF(CG724&lt;=4.5,15,IF(CG724&lt;=5.5,16,IF(CG724&lt;=6.5,17,IF(CG724&lt;=7.5,18,IF(CG724&lt;=8.5,19,IF(CG724&lt;=9.5,20,IF(CG724=10,21,"Fuera de rango")))))))))))))))))))))))</f>
        <v>6</v>
      </c>
      <c r="CJ724" s="9" t="n">
        <v>2.5</v>
      </c>
      <c r="CK724" s="10" t="str">
        <f aca="false">IF(CJ724="","",IF(AND(CJ724&gt;=-6,CJ724&lt;=-5.5),"-6 a -5,5",IF(AND(CJ724&gt;-5.5,CJ724&lt;=-4.5),"-5 a -4,5",IF(AND(CJ724&gt;-4.5,CJ724&lt;=-3.5),"-4 a -3,5",IF(AND(CJ724&gt;-3.5,CJ724&lt;=-2.5),"-3 a -2,5",IF(AND(CJ724&gt;-2.5,CJ724&lt;=-1.5),"-2 a -1,5",IF(AND(CJ724&gt;-1.5,CJ724&lt;=-0.5),"-1 a -0,5",IF(AND(CJ724&gt;-0.5,CJ724&lt;=0.5),"0 a 0,5",IF(AND(CJ724&gt;0.5,CJ724&lt;=1.5),"1 a 1,5",IF(AND(CJ724&gt;1.5,CJ724&lt;2.5),"2",IF(AND(CJ724&gt;=2.5,CJ724&lt;=3),"2,5 a 3",IF(AND(CJ724&gt;3,CJ724&lt;=4),"3,5 a 4",IF(AND(CJ724&gt;4,CJ724&lt;=5),"4,5 a 5",IF(AND(CJ724&gt;5,CJ724&lt;=6),"5,5 a 6",IF(AND(CJ724&gt;6,CJ724&lt;=7),"6,5 a 7",IF(AND(CJ724&gt;7,CJ724&lt;=8),"7,5 a 8",IF(AND(CJ724&gt;8,CJ724&lt;=9.5),"8,5 a 9,5",IF(CJ724=10,"10","Fuera de rango"))))))))))))))))))</f>
        <v>2,5 a 3</v>
      </c>
      <c r="CL724" s="11" t="n">
        <f aca="false">IF(CK724="","",IF(OR(CK724="-6 a -5,5",CK724="-6 - -5,5"),1,IF(OR(CK724="-5 a -4,5",CK724="-5 - -4,5"),2,IF(OR(CK724="-4 a -3,5",CK724="-4 - -3,5"),3,IF(OR(CK724="-3 a -2,5",CK724="-3 - -2,5"),4,IF(OR(CK724="-2 a -1,5",CK724="-2 - -1,5"),5,IF(OR(CK724="-1 a -0,5",CK724="-1 - -0,5"),6,IF(OR(CK724="0 a 0,5",CK724="0 - 0,5"),7,IF(OR(CK724="1 a 1,5",CK724="1 - 1,5"),8,IF(CK724="2","NORMA",IF(OR(CK724="2,5 a 3",CK724="2,5 - 3"),9,IF(OR(CK724="3,5 a 4",CK724="3,5 - 4"),10,IF(OR(CK724="4,5 a 5",CK724="4,5 - 5"),11,IF(OR(CK724="5,5 a 6",CK724="5,5 - 6"),12,IF(OR(CK724="6,5 a 7",CK724="6,5 - 7"),13,IF(OR(CK724="7,5 a 8",CK724="7,5 - 8"),14,IF(OR(CK724="8,5 a 9",CK724="8,5 - 9,5",CK724="9 a 9,5"),15,IF(CK724="10",15,IF(OR(CK724="0,5 a 1",CK724="0,5 - 1"),7,"Fuera de rango")))))))))))))))))))</f>
        <v>9</v>
      </c>
      <c r="CO724" s="10" t="str">
        <f aca="false">IF(CM724&gt;0,"EME"," ")</f>
        <v> </v>
      </c>
      <c r="CQ724" s="10" t="str">
        <f aca="false">IF(CP724&gt;0,"0", " ")</f>
        <v> </v>
      </c>
      <c r="CR724" s="10" t="str">
        <f aca="false">IF(CP724&gt;0,"EME"," ")</f>
        <v> </v>
      </c>
      <c r="CS724" s="9" t="n">
        <v>0</v>
      </c>
      <c r="CV724" s="9" t="n">
        <v>0</v>
      </c>
      <c r="CY724" s="9" t="n">
        <v>-3</v>
      </c>
      <c r="DB724" s="9" t="n">
        <v>-3.25</v>
      </c>
      <c r="DC724" s="11" t="str">
        <f aca="false">IF(DB724&lt;0,"2"," ")</f>
        <v>2</v>
      </c>
      <c r="DD724" s="11" t="str">
        <f aca="false">IF(DB724&lt;0,"MIO"," ")</f>
        <v>MIO</v>
      </c>
      <c r="DE724" s="9" t="n">
        <v>0</v>
      </c>
      <c r="DF724" s="10" t="str">
        <f aca="false">IF(DE724&lt;0,"3"," ")</f>
        <v> </v>
      </c>
      <c r="DG724" s="10" t="str">
        <f aca="false">IF(DE724&lt;0,"AST"," ")</f>
        <v> </v>
      </c>
      <c r="DH724" s="9" t="n">
        <v>0</v>
      </c>
      <c r="DI724" s="10" t="str">
        <f aca="false">IF(DH724&lt;0,"3"," ")</f>
        <v> </v>
      </c>
      <c r="DJ724" s="10" t="str">
        <f aca="false">IF(DH724&lt;0,"AST"," ")</f>
        <v> </v>
      </c>
      <c r="DK724" s="9" t="n">
        <v>0</v>
      </c>
      <c r="DL724" s="10" t="str">
        <f aca="false">IF(DK724&gt;0,"4"," ")</f>
        <v> </v>
      </c>
      <c r="DM724" s="10" t="str">
        <f aca="false">IF(DK724&gt;0,"PRE"," ")</f>
        <v> </v>
      </c>
      <c r="DN724" s="9" t="n">
        <v>0</v>
      </c>
      <c r="DO724" s="10" t="str">
        <f aca="false">IF(DN724&gt;0,"4"," ")</f>
        <v> </v>
      </c>
      <c r="DP724" s="10" t="str">
        <f aca="false">IF(DN724&gt;0,"PRE"," ")</f>
        <v> </v>
      </c>
      <c r="DS724" s="12" t="str">
        <f aca="false">CONCATENATE(CO724,CU724,DA724,DG724,DM724)</f>
        <v>   </v>
      </c>
      <c r="DT724" s="10" t="e">
        <f aca="false" t="array" ref="DT724">_xlfn.IFS(DS724="EME    ","0", DS724=" HIP   ","1", DS724="  MIO  ","2", DS724="   AST ","3", DS724="    PRE","4", DS724="EME   PRE","5", DS724=" HIP  PRE","6", DS724=" HIP AST ","7", DS724="  MIO PRE","8", DS724="  MIOAST ","9", DS724="   ASTPRE","10",DS724=" HIP ASTPRE","11", DS724="  MIOASTPRE","12", DS724="     ","0")</f>
        <v>#N/A</v>
      </c>
      <c r="DV724" s="1" t="e">
        <f aca="false" t="array" ref="DV724">_xlfn.IFS(DU724="SI","2", DU724="NO","1")</f>
        <v>#N/A</v>
      </c>
      <c r="DX724" s="11" t="str">
        <f aca="false">IF(DW724=0,"1","2")</f>
        <v>1</v>
      </c>
      <c r="DY724" s="11" t="str">
        <f aca="false" t="array" ref="DY724">_xlfn.IFS(DW724=0,"0", DW724=0.25, "1", DW724=0.5,"2", DW724=0.75,"3", DW724=1,"4",DW724=1.25,"5", DW724=1.5,"6", DW724=1.75,"7", DW724=2,"8")</f>
        <v>0</v>
      </c>
      <c r="EA724" s="11" t="str">
        <f aca="false">IF(DZ724=0,"1","2")</f>
        <v>1</v>
      </c>
      <c r="EB724" s="11" t="str">
        <f aca="false" t="array" ref="EB724">_xlfn.IFS(DZ724=0,"0", DZ724=0.25, "1", DZ724=0.5,"2", DZ724=0.75,"3", DZ724=1,"4",DZ724=1.25,"5", DZ724=1.5,"6", DZ724=1.75,"7", DZ724=2,"8")</f>
        <v>0</v>
      </c>
      <c r="ED724" s="10" t="str">
        <f aca="false">IF(EC724=0,"1","2")</f>
        <v>1</v>
      </c>
      <c r="EE724" s="11" t="str">
        <f aca="false" t="array" ref="EE724">_xlfn.IFS(EC724=0,"0", EC724=-0.25, "1", EC724=-0.5,"2", EC724=-0.75,"3", EC724=-1,"4",EC724=-1.25,"5", EC724=-1.5,"6", EC724=-1.75,"7", EC724=-2,"8", EC724=-2.25,"9",EC724=-2.5,"10", EC724=-2.75,"11", EC724=-3,"12", EC724=-3.25,"13", EC724=-3.5,"14", EC724=-3.75,"15",EC724=-4,"16")</f>
        <v>0</v>
      </c>
      <c r="EG724" s="10" t="str">
        <f aca="false">IF(EF724=0,"1","2")</f>
        <v>1</v>
      </c>
      <c r="EH724" s="11" t="str">
        <f aca="false" t="array" ref="EH724">_xlfn.IFS(EF724=0,"0", EF724=-0.25, "1", EF724=-0.5,"2", EF724=-0.75,"3", EF724=-1,"4",EF724=-1.25,"5", EF724=-1.5,"6", EF724=-1.75,"7", EF724=-2,"8", EF724=-2.25,"9",EF724=-2.5,"10", EF724=-2.75,"11", EF724=-3,"12", EF724=-3.25,"13", EF724=-3.5,"14", EF724=-3.75,"15",EF724=-4,"16")</f>
        <v>0</v>
      </c>
      <c r="EJ724" s="11" t="str">
        <f aca="false">IF(EI724=0,"1","2")</f>
        <v>1</v>
      </c>
      <c r="EK724" s="11" t="str">
        <f aca="false" t="array" ref="EK724">_xlfn.IFS(EI724=0,"0", EI724=-0.25, "1", EI724=-0.5,"2", EI724=-0.75,"3", EI724=-1,"4",EI724=-1.25,"5", EI724=-1.5,"6", EI724=-1.75,"7", EI724=-2,"8", EI724=-2.25,"9", EI724=-2.25,"9",EI724=-2.5,"10", EI724=-2.75,"11", EI724=-3,"12", EI724=-3.25,"13", EI724=-3.5,"14", EI724=-3.75,"15",EI724=-4,"16", EI724=0.25, "17", EI724=0.5, "18")</f>
        <v>0</v>
      </c>
      <c r="EM724" s="11" t="str">
        <f aca="false">IF(EL724=0,"1","2")</f>
        <v>1</v>
      </c>
      <c r="EN724" s="11" t="str">
        <f aca="false" t="array" ref="EN724">_xlfn.IFS(EL724=0.25,"17",EL724=0.5,"18", EL724=0,"0", EL724=-0.25, "1", EL724=-0.5,"2", EL724=-0.75,"3", EL724=-1,"4",EL724=-1.25,"5", EL724=-1.5,"6", EL724=-1.75,"7", EL724=-2,"8",EL724= -2.25,"9",EL724=-2.5,"10",EL724= -2.75,"11",EL724= -3,"12",EL724= -3.25,"13",EL724= -3.5,"14",EL724= -3.75,"15",EL724=-4,"16")</f>
        <v>0</v>
      </c>
      <c r="EP724" s="11" t="str">
        <f aca="false">IF(EO724=0,"1","2")</f>
        <v>1</v>
      </c>
      <c r="EQ724" s="11" t="str">
        <f aca="false" t="array" ref="EQ724">_xlfn.IFS(EO724=0,"0", EO724=0.25, "1", EO724=0.5,"2", EO724=0.75,"3", EO724=1,"4",EO724=1.25,"5", EO724=1.5,"6", EO724=1.75,"7", EO724=2,"8", EO724=2.25,"9", EO724=2.25,"9",EO724=2.5,"10", EO724=2.75,"11", EO724=3,"12", EO724=3.25,"13", EO724=3.5,"14", EO724=3.75,"15",EO724=4,"16", EO724=-0.25, "17", bq=-0.5, "18")</f>
        <v>0</v>
      </c>
      <c r="ES724" s="11" t="str">
        <f aca="false">IF(ER724=0,"1","2")</f>
        <v>1</v>
      </c>
      <c r="ET724" s="11" t="str">
        <f aca="false" t="array" ref="ET724">_xlfn.IFS(ER724=0,"0", ER724=0.25, "1", ER724=0.5,"2", ER724=0.75,"3", ER724=1,"4",ER724=1.25,"5", ER724=1.5,"6", ER724=1.75,"7", ER724=2,"8", ER724=2.25,"9", ER724=2.25,"9",ER724=2.5,"10", ER724=2.75,"11", ER724=3,"12", ER724=3.25,"13", ER724=3.5,"14", ER724=3.75,"15",ER724=4,"16", ER724=-0.25, "17", bq=-0.5, "18")</f>
        <v>0</v>
      </c>
      <c r="EV724" s="14" t="e">
        <f aca="false">VLOOKUP(EU724,LEYENDA!$G$2:$H$8,2,TRUE())</f>
        <v>#N/A</v>
      </c>
      <c r="EW724" s="14" t="e">
        <f aca="false" t="array" ref="EW724">_xlfn.IFS(EV724="0-5","1", EV724="6-12","2", EV724="13-18","3", EV724="19-24","4", EV724="25-36","5", EV724="37-48","6", EV724="49-60","7")</f>
        <v>#N/A</v>
      </c>
    </row>
    <row r="725" customFormat="false" ht="13.5" hidden="false" customHeight="false" outlineLevel="0" collapsed="false">
      <c r="A725" s="1" t="n">
        <v>291</v>
      </c>
      <c r="B725" s="2" t="n">
        <v>1</v>
      </c>
      <c r="C725" s="33" t="n">
        <v>45611</v>
      </c>
      <c r="E725" s="5" t="str">
        <f aca="false">VLOOKUP(A725,'286'!$A$3:$J$6279,10,FALSE())</f>
        <v>SAÉZ, GONZÁLEZ, LAURA</v>
      </c>
      <c r="F725" s="4" t="str">
        <f aca="false">VLOOKUP(A725,'286'!$A$3:$I$1768,3,FALSE())</f>
        <v>SAGONLA</v>
      </c>
      <c r="G725" s="6" t="n">
        <f aca="false">VLOOKUP(A725,'286'!$A$3:$I$1768,4,FALSE())</f>
        <v>34387</v>
      </c>
      <c r="H725" s="7" t="n">
        <f aca="false">YEAR(C725)-YEAR(G725)</f>
        <v>30</v>
      </c>
      <c r="I725" s="1" t="str">
        <f aca="false">VLOOKUP(H725,LEYENDA!$C$2:$D$6,2,TRUE())</f>
        <v>25-40</v>
      </c>
      <c r="J725" s="5" t="str">
        <f aca="false">VLOOKUP(A725,'286'!$A$3:$I$1768,7,FALSE())</f>
        <v>M</v>
      </c>
      <c r="K725" s="8" t="n">
        <f aca="false">VLOOKUP(A725,'286'!$A$3:$I$1768,2,FALSE())</f>
        <v>0</v>
      </c>
      <c r="L725" s="4" t="str">
        <f aca="false">VLOOKUP(A725,'286'!$A$3:$I$1768,8,FALSE())</f>
        <v>D</v>
      </c>
      <c r="M725" s="4" t="str">
        <f aca="false">VLOOKUP(A725,'286'!$A$3:$I$1768,9,FALSE())</f>
        <v>D</v>
      </c>
      <c r="N725" s="8" t="str">
        <f aca="false">IF(R725=O725, "MISMA","CONTRARIA")</f>
        <v>MISMA</v>
      </c>
      <c r="O725" s="8" t="str">
        <f aca="false" t="array" ref="O725">_xlfn.IFS(L725="D","1", L725="I","2")</f>
        <v>1</v>
      </c>
      <c r="P725" s="8" t="e">
        <f aca="false" t="array" ref="P725">_xlfn.IFS(K725="OD","1", K725="OI","2")</f>
        <v>#N/A</v>
      </c>
      <c r="Q725" s="1" t="str">
        <f aca="false" t="array" ref="Q725">_xlfn.IFS(J725="M","1", J725="H","2")</f>
        <v>1</v>
      </c>
      <c r="R725" s="8" t="str">
        <f aca="false" t="array" ref="R725">_xlfn.IFS(M725="D","1", M725="I","2")</f>
        <v>1</v>
      </c>
      <c r="S725" s="1" t="str">
        <f aca="false" t="array" ref="S725">_xlfn.IFS(N725="CONTRARIA", "1",N725= "MISMA","2")</f>
        <v>2</v>
      </c>
      <c r="T725" s="1" t="str">
        <f aca="false" t="array" ref="T725">_xlfn.IFS(I725="0-12","1", I725="13-24","2", I725="25-40","3", I725="41-60","4", I725="61-100","5")</f>
        <v>3</v>
      </c>
      <c r="U725" s="9" t="n">
        <v>-2</v>
      </c>
      <c r="V725" s="10" t="str">
        <f aca="false">IF(U725="","",IF(AND(U725&gt;=-9,U725&lt;=-6.5),"-9 a -6,5",IF(AND(U725&gt;=-6,U725&lt;=-3.5),"-6 a -3,5",IF(AND(U725&gt;=-3,U725&lt;=-1),"-3 a -1",IF(U725=-0.5,"-0,5",IF(AND(U725&gt;=0,U725&lt;=2.5),"0 a 2,5",IF(AND(U725&gt;=3,U725&lt;=5.5),"3 a 5,5",IF(AND(U725&gt;=6,U725&lt;=8.5),"6 a 8,5",IF(AND(U725&gt;=9,U725&lt;=20),"9 a 20","Fuera de rango")))))))))</f>
        <v>-3 a -1</v>
      </c>
      <c r="W725" s="11" t="n">
        <f aca="false">IF(V725="","",IF(V725="-9 a -6,5",2,IF(V725="-6 a -3,5",3,IF(V725="-3 a -1",4,IF(V725="-0,5","NORMA",IF(V725="0 a 2,5",5,IF(V725="3 a 5,5",6,IF(V725="6 a 8,5",7,IF(V725="9 a 20",8,"Fuera de rango")))))))))</f>
        <v>4</v>
      </c>
      <c r="X725" s="9" t="n">
        <v>0</v>
      </c>
      <c r="Y725" s="11" t="str">
        <f aca="false">IF(X725="","",IF(AND(X725&gt;=0,X725&lt;=4),"0 a 4",IF(AND(X725&gt;=4.5,X725&lt;=8.5),"4,5 a 8,5",IF(X725=9,"9",IF(AND(X725&gt;=9.5,X725&lt;=13),"9,5 a 13",IF(AND(X725&gt;=13.5,X725&lt;=20),"13,5 a 20",IF(AND(X725&gt;=20.5,X725&lt;=35),"20,5 a 35","Fuera de rango")))))))</f>
        <v>0 a 4</v>
      </c>
      <c r="Z725" s="11" t="n">
        <f aca="false">IF(Y725="","",IF(Y725="0 a 4",1,IF(Y725="4,5 a 8,5",2,IF(Y725="9","NORMA",IF(Y725="9,5 a 13",3,IF(Y725="13,5 a 20",4,IF(Y725="20,5 a 35",5,"Fuera de rango")))))))</f>
        <v>1</v>
      </c>
      <c r="AA725" s="9" t="n">
        <v>17</v>
      </c>
      <c r="AB725" s="10" t="str">
        <f aca="false">IF(AA725="","",IF(AND(AA725&gt;=0,AA725&lt;=9),"0 a 9",IF(AND(AA725&gt;=9.5,AA725&lt;=18.5),"9,5 a 18,5",IF(AA725=19,"19",IF(AND(AA725&gt;=19.5,AA725&lt;=28),"19,5 a 28",IF(AND(AA725&gt;=28.5,AA725&lt;=40),"28,5 a 40","Fuera de rango"))))))</f>
        <v>9,5 a 18,5</v>
      </c>
      <c r="AC725" s="11" t="n">
        <f aca="false" t="array" ref="AC725">_xlfn.IFS(AB725="","",AB725="0 a 9",1,AB725="9,5 a 18,5",2,AB725="19","NORMA",AB725="19,5 a 28",3,AB725="28,5 a 40",4,TRUE(),"Fuera de rango")</f>
        <v>2</v>
      </c>
      <c r="AD725" s="9" t="n">
        <v>10</v>
      </c>
      <c r="AE725" s="10" t="str">
        <f aca="false">IF(AD725="","",IF(AND(AD725&gt;=-10,AD725&lt;=0),"De -10 a 0",IF(AND(AD725&gt;=0.5,AD725&lt;=9.5),"0,5 a 9,5",IF(AD725=10,"10",IF(AND(AD725&gt;=10.5,AD725&lt;=20),"10,5 a 20",IF(AND(AD725&gt;=20.5,AD725&lt;=40),"20,5 a 40","Fuera de rango"))))))</f>
        <v>10</v>
      </c>
      <c r="AF725" s="12" t="str">
        <f aca="false">IF(AD725="","",IF(AND(AD725&gt;=-10,AD725&lt;=0),1,IF(AND(AD725&gt;=0.5,AD725&lt;=9.5),2,IF(AD725=10,"NORMA",IF(AND(AD725&gt;=10.5,AD725&lt;=20),3,IF(AND(AD725&gt;=20.5,AD725&lt;=40),4,""))))))</f>
        <v>NORMA</v>
      </c>
      <c r="AG725" s="9" t="n">
        <v>9</v>
      </c>
      <c r="AH725" s="10" t="str">
        <f aca="false">IF(AG725="","",IF(AND(AG725&gt;=0,AG725&lt;=4),"0 a 4",IF(AND(AG725&gt;=4.5,AG725&lt;=8.5),"4,5 a 8,5",IF(AG725=9,"9",IF(AND(AG725&gt;=9.5,AG725&lt;=13),"9,5 a 13",IF(AND(AG725&gt;=13.5,AG725&lt;=25),"13,5 a 25","Fuera de rango"))))))</f>
        <v>9</v>
      </c>
      <c r="AI725" s="10" t="str">
        <f aca="false">IF(AH725="","",IF(AH725="0 a 4",1,IF(AH725="4,5 a 8,5",2,IF(AH725="9","NORMA",IF(AH725="9,5 a 13",3,IF(AH725="13,5 a 25",4,""))))))</f>
        <v>NORMA</v>
      </c>
      <c r="AJ725" s="9" t="n">
        <v>6</v>
      </c>
      <c r="AK725" s="10" t="str">
        <f aca="false">IF(AJ725="","",IF(AND(AJ725&gt;=-15,AJ725&lt;=-10.5),"-15 a -10,5",IF(AND(AJ725&gt;=-10,AJ725&lt;=-4),"-10 a -4",IF(AND(AJ725&gt;=-4.5,AJ725&lt;=0),"-4,5 a 0",IF(AND(AJ725&gt;=0.5,AJ725&lt;=4.5),"0,5 a 4,5",IF(AJ725=5,"5",IF(AND(AJ725&gt;=5.5,AJ725&lt;=10),"5,5 a 10",IF(AND(AJ725&gt;=10.5,AJ725&lt;=20),"10,5 a 20","Fuera de rango"))))))))</f>
        <v>5,5 a 10</v>
      </c>
      <c r="AL725" s="11" t="n">
        <f aca="false">IF(AK725="","",IF(AK725="-15 a -10,5",1,IF(AK725="-10 a -4",2,IF(AK725="-4,5 a 0",3,IF(AK725="0,5 a 4,5",4,IF(AK725="5","NORMA",IF(AK725="5,5 a 10",5,IF(AK725="10,5 a 20",6,"Error"))))))))</f>
        <v>5</v>
      </c>
      <c r="AM725" s="9" t="n">
        <v>0</v>
      </c>
      <c r="AN725" s="10" t="str">
        <f aca="false">IF(AM725="","",IF(AND(AM725&gt;=-7.5,AM725&lt;=-5.5),"-7,5 a -5,5",IF(AND(AM725&gt;=-5,AM725&lt;=-3),"-5 a -3",IF(AND(AM725&gt;=-2.5,AM725&lt;=-0.5),"-2,5 a -0,5",IF(AM725=0,"0,00",IF(AND(AM725&gt;=0.5,AM725&lt;=2.5),"0,5 a 2,5",IF(AND(AM725&gt;=3,AM725&lt;=5),"3 a 5",IF(AND(AM725&gt;=5.5,AM725&lt;=7.5),"5,5 a 7,5",IF(AND(AM725&gt;=8,AM725&lt;=10),"8 a 10","Fuera de rango")))))))))</f>
        <v>0,00</v>
      </c>
      <c r="AO725" s="11" t="str">
        <f aca="false">IF(AN725="","",IF(AN725="-7,5 a -5,5",1,IF(AN725="-5 a -3",2,IF(AN725="-2,5 a -0,5",3,IF(AN725="0,00","NORMA",IF(AN725="0,5 a 2,5",4,IF(AN725="3 a 5",5,IF(AN725="5,5 a 7,5",6,IF(AN725="8 a 10",7,"Error")))))))))</f>
        <v>NORMA</v>
      </c>
      <c r="AP725" s="9" t="n">
        <v>2</v>
      </c>
      <c r="AQ725" s="10" t="str">
        <f aca="false">IF(AP725="","",IF(AND(AP725&gt;=-20,AP725&lt;=-9.5),"-20 a -9,5",IF(AND(AP725&gt;=-9,AP725&lt;=-6.5),"-9 a -6,5",IF(AP725=-6,"-6",IF(AND(AP725&gt;=-5.5,AP725&lt;=-3),"-5,5 a -3",IF(AND(AP725&gt;=-2.5,AP725&lt;=0),"-2,5 a 0",IF(AND(AP725&gt;=0.5,AP725&lt;=3),"0,5 a 3",IF(AND(AP725&gt;=3.5,AP725&lt;=6),"3,5 a 6",IF(AND(AP725&gt;=6.5,AP725&lt;=9),"6,5 a 9",IF(AND(AP725&gt;=9.5,AP725&lt;=20),"9,5 a 20","Fuera de rango"))))))))))</f>
        <v>0,5 a 3</v>
      </c>
      <c r="AR725" s="11" t="n">
        <f aca="false">IF(AQ725="","",IF(AQ725="-20 a -9,5",1,IF(AQ725="-9 a -6,5",2,IF(AQ725="-6","NORMA",IF(AQ725="-5,5 a -3",3,IF(AQ725="-2,5 a 0",4,IF(AQ725="0,5 a 3",5,IF(AQ725="3,5 a 6",6,IF(AQ725="6,5 a 9",7,IF(AQ725="9,5 a 20",8,""))))))))))</f>
        <v>5</v>
      </c>
      <c r="AS725" s="9" t="n">
        <v>4</v>
      </c>
      <c r="AT725" s="10" t="str">
        <f aca="false">IF(AS725="","",IF(AND(AS725&gt;=-16,AS725&lt;=-14),"-16 a -14",IF(AND(AS725&gt;=-13.5,AS725&lt;=-11.5),"-13,5 a -11,5",IF(AND(AS725&gt;=-11,AS725&lt;=-9),"-11 a -9",IF(AND(AS725&gt;=-8.5,AS725&lt;=-6.5),"-8,5 a -6,5",IF(AND(AS725&gt;=-6,AS725&lt;=-4),"-6 a -4",IF(AND(AS725&gt;=-3.5,AS725&lt;=-1.5),"-3,5 a -1,5",IF(AND(AS725&gt;=-1,AS725&lt;=1),"-1 a 1",IF(AND(AS725&gt;=1.5,AS725&lt;=3.5),"1,5 a 3,5",IF(AND(AS725&gt;=4,AS725&lt;=6),"4 a 6",IF(AND(AS725&gt;=6.5,AS725&lt;=8.5),"6,5 a 8,5",IF(AND(AS725&gt;=9,AS725&lt;=11),"9 a 11",IF(AND(AS725&gt;=11.5,AS725&lt;=13.5),"11,5 a 13,5",IF(AND(AS725&gt;=14,AS725&lt;=16),"14 a 16",IF(AND(AS725&gt;=16.5,AS725&lt;=18.5),"16,5 a 18,5",IF(AND(AS725&gt;=19,AS725&lt;=21),"19 a 21","Fuera de rango"))))))))))))))))</f>
        <v>4 a 6</v>
      </c>
      <c r="AU725" s="11" t="str">
        <f aca="false" t="array" ref="AU725">IF(AT725="","",_xlfn.IFS(AT725="-16 a -14",1,AT725="-13,5 a -11,5",2,AT725="-11 a -9",3,AT725="-8,5 a -6,5",4,AT725="-6 a -4",5,AT725="-3,5 a -1,5",6,AT725="-1 a 1",7,AT725="1,5 a 3,5",8,AT725="4 a 6","NORMA",AT725="6,5 a 8,5",9,AT725="9 a 11",10,AT725="11,5 a 13,5",11,AT725="14 a 16",12,AT725="16,5 a 18,5",13,AT725="19 a 21",14,TRUE(),""))</f>
        <v>NORMA</v>
      </c>
      <c r="AV725" s="9" t="n">
        <v>1.25</v>
      </c>
      <c r="AW725" s="10" t="str">
        <f aca="false">IF(AV725="","",IF(AND(AV725&gt;=-1,AV725&lt;=-0.5),"-1 a -0,5",IF(AND(AV725&gt;-0.5,AV725&lt;=0),"De -0,5 a 0",IF(AND(AV725&gt;=0.25,AV725&lt;=0.75),"0,25 a 0,75",IF(AND(AV725&gt;=1,AV725&lt;=1.5),"1 a 1,5",IF(AND(AV725&gt;=1.75,AV725&lt;=2.25),"1,75 a 2,25",IF(AND(AV725&gt;=2.5,AV725&lt;=3),"2,5 a 3",IF(AND(AV725&gt;=3.25,AV725&lt;=3.75),"3,25 a 3,75","Fuera de rango"))))))))</f>
        <v>1 a 1,5</v>
      </c>
      <c r="AX725" s="10" t="n">
        <f aca="false">IF(AW725="","",IF(OR(AW725="-1 a -0,5",AW725="-1 a -0.5"),1,IF(OR(AW725="De -0,5 a 0",AW725="-0,5 a 0",AW725="De -0.5 a 0"),2,IF(OR(AW725="0,25 a 0,75",AW725="0.25 a 0.75"),"NORMA",IF(OR(AW725="1 a 1,5",AW725="1 a 1.5"),3,IF(OR(AW725="1,75 a 2,25",AW725="1.75 a 2.25"),4,IF(OR(AW725="2,5 a 3",AW725="2.5 a 3"),5,IF(OR(AW725="3,25 a 3,75",AW725="3.25 a 3.75"),6,""))))))))</f>
        <v>3</v>
      </c>
      <c r="AY725" s="9" t="n">
        <v>-9</v>
      </c>
      <c r="AZ725" s="10" t="str">
        <f aca="false">IF(AY725="","",IF(AND(AY725&gt;=-20,AY725&lt;=-9.5),"-20 a -9,5",IF(AND(AY725&gt;=-9,AY725&lt;=-6.5),"-9 a -6,5",IF(AY725=-6,"-6",IF(AND(AY725&gt;=-5.5,AY725&lt;=-3),"-5,5 a -3",IF(AND(AY725&gt;=-2.5,AY725&lt;=0),"-2,5 a 0",IF(AND(AY725&gt;=0.5,AY725&lt;=3),"0,5 a 3",IF(AND(AY725&gt;=3.5,AY725&lt;=6),"3,5 a 6","Fuera de rango"))))))))</f>
        <v>-9 a -6,5</v>
      </c>
      <c r="BA725" s="11" t="n">
        <f aca="false">IF(AZ725="","",IF(AZ725="-20 a -9,5",1,IF(AZ725="-9 a -6,5",2,IF(AZ725="-6","NORMA",IF(AZ725="-5,5 a -3",3,IF(AZ725="-2,5 a 0",4,IF(AZ725="0,5 a 3",5,IF(AZ725="3,5 a 6",6,""))))))))</f>
        <v>2</v>
      </c>
      <c r="BB725" s="9" t="n">
        <v>18</v>
      </c>
      <c r="BC725" s="10" t="str">
        <f aca="false" t="array" ref="BC725">IF(BB725="","",_xlfn.IFS(AND(BB725&gt;=0,BB725&lt;=2),"0 a 2",AND(BB725&gt;=2.5,BB725&lt;=4.5),"2,5 a 4,5",AND(BB725&gt;=5,BB725&lt;=7),"5 a 7",AND(BB725&gt;=7.5,BB725&lt;=9.5),"7,5 a 9,5",AND(BB725&gt;=10,BB725&lt;=12),"10 a 12",AND(BB725&gt;=12.5,BB725&lt;=14.5),"12,5 a 14,5",BB725=15,"15",AND(BB725&gt;=15.5,BB725&lt;=17.5),"15,5 a 17,5",AND(BB725&gt;=18,BB725&lt;=20),"18 a 20",AND(BB725&gt;=20.5,BB725&lt;=22.5),"20,5 a 22,5",AND(BB725&gt;=23,BB725&lt;=25),"23 a 25",TRUE(),"Fuera de rango"))</f>
        <v>18 a 20</v>
      </c>
      <c r="BD725" s="11" t="n">
        <f aca="false" t="array" ref="BD725">IF(BC725="","",_xlfn.IFS(BC725="0 a 2",1,BC725="2,5 a 4,5",2,BC725="5 a 7",3,BC725="7,5 a 9,5",4,BC725="10 a 12",5,BC725="12,5 a 14,5",6,BC725="15","NORMA",BC725="15,5 a 17,5",7,BC725="18 a 20",8,BC725="20,5 a 22,5",9,BC725="23 a 25",10,TRUE(),"Fuera de rango"))</f>
        <v>8</v>
      </c>
      <c r="BE725" s="9" t="n">
        <v>22</v>
      </c>
      <c r="BF725" s="10" t="str">
        <f aca="false">IF(BE725="","",IF(AND(BE725&gt;=-20,BE725&lt;=-10),"-20 a -10",IF(AND(BE725&gt;=-9.5,BE725&lt;=0.5),"-9,5 a 0,5",IF(AND(BE725&gt;=1,BE725&lt;=11),"1 a 11",IF(AND(BE725&gt;=11.5,BE725&lt;=20.5),"11,5 a 20,5",IF(BE725=21,"21",IF(AND(BE725&gt;=21.5,BE725&lt;=31.5),"21,5 a 31,5",IF(AND(BE725&gt;=32,BE725&lt;=42),"32 a 42","Fuera de rango"))))))))</f>
        <v>21,5 a 31,5</v>
      </c>
      <c r="BG725" s="11" t="n">
        <f aca="false">IF(BF725="","",IF(BF725="-20 a -10",1,IF(BF725="-9,5 a 0,5",2,IF(BF725="1 a 11",3,IF(BF725="11,5 a 20,5",4,IF(BF725="21","NORMA",IF(BF725="21,5 a 31,5",5,IF(BF725="32 a 42",6,""))))))))</f>
        <v>5</v>
      </c>
      <c r="BH725" s="9" t="n">
        <v>6</v>
      </c>
      <c r="BI725" s="10" t="str">
        <f aca="false">IF(BH725="","",IF(AND(BH725&gt;=-20,BH725&lt;=-15),"-20 a -15",IF(AND(BH725&gt;=-14.5,BH725&lt;=-9.5),"-14,5 a -9,5",IF(AND(BH725&gt;=-9,BH725&lt;=-4),"-9 a -4",IF(AND(BH725&gt;=-3.5,BH725&lt;=2.5),"-3,5 a 2,5",IF(AND(BH725&gt;=3,BH725&lt;=8),"3 a 8",IF(AND(BH725&gt;=8.5,BH725&lt;=14.5),"8,5 a 14,5",IF(BH725=15,"15",IF(AND(BH725&gt;=15.5,BH725&lt;=20.5),"15,5 a 20,5",IF(AND(BH725&gt;=21,BH725&lt;=26),"21 a 26","Fuera de rango"))))))))))</f>
        <v>3 a 8</v>
      </c>
      <c r="BJ725" s="11" t="n">
        <f aca="false">IF(BI725="","",IF(BI725="-20 a -15",1,IF(BI725="-14,5 a -9,5",2,IF(BI725="-9 a -4",3,IF(BI725="-3,5 a 2,5",4,IF(BI725="3 a 8",5,IF(BI725="8,5 a 14,5",6,IF(BI725="15","NORMA",IF(BI725="15,5 a 20,5",7,IF(BI725="21 a 26",8,IF(BI725="26,5 a 31,5",9,"")))))))))))</f>
        <v>5</v>
      </c>
      <c r="BK725" s="9" t="n">
        <v>12</v>
      </c>
      <c r="BL725" s="10" t="str">
        <f aca="false">IF(BK725="","",IF(AND(BK725&gt;=0,BK725&lt;=2),"0 - 2",IF(AND(BK725&gt;=2.5,BK725&lt;=4.5),"2,5 - 4,5",IF(AND(BK725&gt;=5,BK725&lt;=7),"5 - 7",IF(AND(BK725&gt;=7.5,BK725&lt;=9.5),"7,5 - 9,5",IF(AND(BK725&gt;=10,BK725&lt;=12),"10 - 12",IF(AND(BK725&gt;=12.5,BK725&lt;=13.5),"12,5 - 13,5",IF(BK725=14,"14",IF(AND(BK725&gt;=14.5,BK725&lt;=16.5),"14,5 - 16,5",IF(AND(BK725&gt;=17,BK725&lt;=19),"17 - 19",IF(AND(BK725&gt;=19.5,BK725&lt;=21.5),"19,5 - 21,5",IF(AND(BK725&gt;=22,BK725&lt;=24),"22 - 24",IF(AND(BK725&gt;=24.5,BK725&lt;=26.5),"24,5 - 26,5",IF(AND(BK725&gt;=27,BK725&lt;=29),"27 - 29",IF(AND(BK725&gt;=29.5,BK725&lt;=30),"29,5 - 30","Fuera de rango")))))))))))))))</f>
        <v>10 - 12</v>
      </c>
      <c r="BM725" s="11" t="n">
        <f aca="false">IF(BL725="","",IF(BL725="0 - 2",1,IF(BL725="2,5 - 4,5",2,IF(BL725="5 - 7",3,IF(BL725="7,5 - 9,5",4,IF(BL725="10 - 12",5,IF(BL725="12,5 - 13,5",6,IF(BL725="14","NORMA",IF(BL725="14,5 - 16,5",7,IF(BL725="17 - 19",8,IF(BL725="19,5 - 21,5",9,IF(BL725="22 - 24",10,IF(BL725="24,5 - 26,5",11,IF(BL725="27 - 29",12,IF(BL725="29,5 - 30",13,"")))))))))))))))</f>
        <v>5</v>
      </c>
      <c r="BN725" s="9" t="n">
        <v>15</v>
      </c>
      <c r="BO725" s="11" t="str">
        <f aca="false">IF(BN725="","",IF(AND(BN725&gt;=-20,BN725&lt;=-10),"-20 a -10",IF(AND(BN725&gt;=-9.5,BN725&lt;=0.5),"-9,5 a 0,5",IF(AND(BN725&gt;=1,BN725&lt;=11),"1 a 11",IF(AND(BN725&gt;=11.5,BN725&lt;=21.5),"11,5 a 21,5",IF(BN725=22,"22",IF(AND(BN725&gt;=22.5,BN725&lt;=32.5),"22,5 a 32,5",IF(AND(BN725&gt;=33,BN725&lt;=43),"33 a 43","Fuera de rango"))))))))</f>
        <v>11,5 a 21,5</v>
      </c>
      <c r="BP725" s="11" t="n">
        <f aca="false">IF(BO725="","",IF(BO725="-20 a -10",1,IF(BO725="-9,5 a 0,5",2,IF(BO725="1 a 11",3,IF(BO725="11,5 a 21,5",4,IF(BO725="22","NORMA",IF(BO725="22,5 a 32,5",5,IF(BO725="33 a 43",6,""))))))))</f>
        <v>4</v>
      </c>
      <c r="BQ725" s="9" t="n">
        <v>1</v>
      </c>
      <c r="BR725" s="10" t="str">
        <f aca="false">IF(BQ725="","",IF(AND(BQ725&gt;=-20,BQ725&lt;=-15),"-20 a -15",IF(AND(BQ725&gt;=-14.5,BQ725&lt;=-9.5),"-14,5 a -9,5",IF(AND(BQ725&gt;=-9,BQ725&lt;=-4),"-9 a -4",IF(AND(BQ725&gt;=-3.5,BQ725&lt;=2.5),"-3,5 a 2,5",IF(AND(BQ725&gt;=3,BQ725&lt;=8),"3 a 8",IF(AND(BQ725&gt;=8.5,BQ725&lt;=13.5),"8,5 a 13,5",IF(AND(BQ725&gt;=14,BQ725&lt;=17.5),"14 a 17,5",IF(BQ725=18,"18",IF(AND(BQ725&gt;=18.5,BQ725&lt;=23.5),"18,5 a 23,5",IF(AND(BQ725&gt;=24,BQ725&lt;=29),"24 a 29",IF(AND(BQ725&gt;=29.5,BQ725&lt;=34.5),"29,5 a 34,5",IF(AND(BQ725&gt;=35,BQ725&lt;=40),"35 a 40","Fuera de rango")))))))))))))</f>
        <v>-3,5 a 2,5</v>
      </c>
      <c r="BS725" s="11" t="n">
        <f aca="false">IF(BR725="","",IF(BR725="-20 a -15",1,IF(BR725="-14,5 a -9,5",2,IF(BR725="-9 a -4",3,IF(BR725="-3,5 a 2,5",4,IF(BR725="3 a 8",5,IF(BR725="8,5 a 13,5",6,IF(BR725="14 a 17,5",7,IF(BR725="18","NORMA",IF(BR725="18,5 a 23,5",8,IF(BR725="24 a 29",9,IF(BR725="29,5 a 34,5",10,IF(BR725="35 a 40",11,"")))))))))))))</f>
        <v>4</v>
      </c>
      <c r="BT725" s="9" t="n">
        <v>0</v>
      </c>
      <c r="BU725" s="10" t="str">
        <f aca="false">IF(BT725="","",IF(AND(BT725&gt;=-20,BT725&lt;=-18),"-20 a -18",IF(AND(BT725&gt;=-17.5,BT725&lt;=-15.5),"-17,5 a -15,5",IF(AND(BT725&gt;=-15,BT725&lt;=-13),"-15 a -13",IF(AND(BT725&gt;=-12.5,BT725&lt;=-10.5),"-12,5 a -10,5",IF(AND(BT725&gt;=-10,BT725&lt;=-8),"-10 a -8",IF(AND(BT725&gt;=-7.5,BT725&lt;=-5.5),"-7,5 a -5,5",IF(AND(BT725&gt;=-5,BT725&lt;=-3),"-5 a -3",IF(AND(BT725&gt;=-2.5,BT725&lt;=-0.5),"-2,5 a -0,5",IF(BT725=0,"0",IF(AND(BT725&gt;=0.5,BT725&lt;=2.5),"0,5 a 2,5",IF(AND(BT725&gt;=3,BT725&lt;=5),"3 a 5",IF(AND(BT725&gt;=5.5,BT725&lt;=7.5),"5,5 a 7,5",IF(AND(BT725&gt;=8,BT725&lt;=10),"8 a 10",IF(AND(BT725&gt;=10.5,BT725&lt;=12.5),"10,5 a 12,5",IF(AND(BT725&gt;=13,BT725&lt;=15),"13 a 15",IF(AND(BT725&gt;=15.5,BT725&lt;=17.5),"15,5 a 17,5",IF(AND(BT725&gt;=18,BT725&lt;=20),"18 a 20","Fuera de rango"))))))))))))))))))</f>
        <v>0</v>
      </c>
      <c r="BV725" s="11" t="str">
        <f aca="false">IF(BT725="","",IF(BT725=0,"NORMA",IF(AND(BT725&gt;=-20,BT725&lt;=-18),2,IF(AND(BT725&gt;=-17.5,BT725&lt;=-15.5),2,IF(AND(BT725&gt;=-15,BT725&lt;=-13),3,IF(AND(BT725&gt;=-12.5,BT725&lt;=-10.5),4,IF(AND(BT725&gt;=-10,BT725&lt;=-8),5,IF(AND(BT725&gt;=-7.5,BT725&lt;=-5.5),6,IF(AND(BT725&gt;=-5,BT725&lt;=-3),7,IF(AND(BT725&gt;=-2.5,BT725&lt;=-0.5),8,IF(AND(BT725&gt;=0.5,BT725&lt;=2.5),9,IF(AND(BT725&gt;=3,BT725&lt;=5),10,IF(AND(BT725&gt;=5.5,BT725&lt;=7.5),11,IF(AND(BT725&gt;=8,BT725&lt;=10),12,IF(AND(BT725&gt;=10.5,BT725&lt;=12.5),13,IF(AND(BT725&gt;=13,BT725&lt;=15),14,IF(AND(BT725&gt;=15.5,BT725&lt;=17.5),15,IF(AND(BT725&gt;=18,BT725&lt;=20),16,"Fuera de rango"))))))))))))))))))</f>
        <v>NORMA</v>
      </c>
      <c r="BW725" s="9" t="n">
        <v>-5.5</v>
      </c>
      <c r="BX725" s="10" t="n">
        <f aca="false">18.5- (0.3*H725)</f>
        <v>9.5</v>
      </c>
      <c r="BY725" s="10" t="n">
        <f aca="false">(BW725)-(BX725)</f>
        <v>-15</v>
      </c>
      <c r="BZ725" s="10" t="str">
        <f aca="false">IF(BY725="","",IF(BY725&lt;-27.5,"De -30 a -28",IF(BY725&lt;-25,"De -27,5 a -25,5",IF(BY725&lt;-22.5,"De -25 a -23",IF(BY725&lt;-20,"De -22,5 a -20,5",IF(BY725&lt;-17.5,"De -20 a -18",IF(BY725&lt;-15,"De -17,5 a -15,5",IF(BY725&lt;-12.5,"De -15 a -13",IF(BY725&lt;-10,"De -12,5 a -10,5",IF(BY725&lt;-7.5,"De -10 a -8",IF(BY725&lt;-5,"De -7,5 a -5,5",IF(BY725&lt;-2.5,"De -5 a -3",IF(BY725&lt;0,"De -2,5 a -0,5",IF(BY725&lt;2.5,"De 0 a 2",IF(BY725&lt;5,"De 2,5 a 4,5",IF(BY725&lt;7.5,"De 5 a 7",IF(BY725&lt;10,"De 7,5 a 9,5",IF(BY725&lt;12.5,"De 10 a 12",IF(BY725&lt;15,"De 12,5 a 14,5",IF(BY725&lt;17.5,"De 15 a 17",IF(BY725&lt;20,"De 17,5 a 19,5",IF(BY725&lt;22.5,"De 20 a 22",IF(BY725&lt;25,"De 22,5 a 24,5",IF(BY725&lt;27.5,"De 25 a 27","De 27,5 a 30"))))))))))))))))))))))))</f>
        <v>De -15 a -13</v>
      </c>
      <c r="CA725" s="12" t="n">
        <f aca="false">IF(BY725="","",IF(BY725&lt;=-28,1,IF(BY725&lt;=-25.5,2,IF(BY725&lt;=-23,3,IF(BY725&lt;=-20.5,4,IF(BY725&lt;=-18,5,IF(BY725&lt;=-15.5,6,IF(BY725&lt;=-13,7,IF(BY725&lt;=-10.5,8,IF(BY725&lt;=-8,9,IF(BY725&lt;=-5.5,10,IF(BY725&lt;=-3,11,IF(BY725&lt;=-0.5,12,IF(BY725&lt;=2,13,IF(BY725&lt;=4.5,14,IF(BY725&lt;=7,15,IF(BY725&lt;=9.5,16,IF(BY725&lt;=12,17,IF(BY725&lt;=14.5,18,IF(BY725&lt;=17,19,IF(BY725&lt;=19.5,20,IF(BY725&lt;=22,21,IF(BY725&lt;=24.5,22,IF(BY725&lt;=27,23,IF(BY725&lt;=30,24,"Fuera de rango")))))))))))))))))))))))))</f>
        <v>7</v>
      </c>
      <c r="CB725" s="9" t="n">
        <v>-5.75</v>
      </c>
      <c r="CC725" s="10" t="n">
        <f aca="false">18.5- (0.3*H725)</f>
        <v>9.5</v>
      </c>
      <c r="CD725" s="10" t="n">
        <f aca="false">(CB725)-(CC725)</f>
        <v>-15.25</v>
      </c>
      <c r="CE725" s="10" t="str">
        <f aca="false">IF(CD725="","",IF(CD725&lt;-27.5,"De -30 a -28",IF(CD725&lt;-25,"De -27,5 a -25,5",IF(CD725&lt;-22.5,"De -25 a -23",IF(CD725&lt;-20,"De -22,5 a -20,5",IF(CD725&lt;-17.5,"De -20 a -18",IF(CD725&lt;-15,"De -17,5 a -15,5",IF(CD725&lt;-12.5,"De -15 a -13",IF(CD725&lt;-10,"De -12,5 a -10,5",IF(CD725&lt;-7.5,"De -10 a -8",IF(CD725&lt;-5,"De -7,5 a -5,5",IF(CD725&lt;-2.5,"De -5 a -3",IF(CD725&lt;0,"De -2,5 a -0,5",IF(CD725&lt;=2,"De 0 a 2",IF(CD725&lt;=4.5,"De 2,5 a 4,5",IF(CD725&lt;=7,"De 5 a 7",IF(CD725&lt;=9.5,"De 7,5 a 9,5",IF(CD725&lt;=12,"De 10 a 12",IF(CD725&lt;=14.5,"De 12,5 a 14,5",IF(CD725&lt;=17,"De 15 a 17",IF(CD725&lt;=19.5,"De 17,5 a 19,5",IF(CD725&lt;=22,"De 20 a 22",IF(CD725&lt;=24.5,"De 22,5 a 24,5",IF(CD725&lt;=27,"De 25 a 27","De 27,5 a 30"))))))))))))))))))))))))</f>
        <v>De -17,5 a -15,5</v>
      </c>
      <c r="CF725" s="12" t="n">
        <f aca="false">IF(CD725="","",IF(CD725&lt;-27.5,1,IF(CD725&lt;-25,2,IF(CD725&lt;-22.5,3,IF(CD725&lt;-20,4,IF(CD725&lt;-17.5,5,IF(CD725&lt;-15,6,IF(CD725&lt;-12.5,7,IF(CD725&lt;-10,8,IF(CD725&lt;-7.5,9,IF(CD725&lt;-5,10,IF(CD725&lt;-2.5,11,IF(CD725&lt;0,12,IF(CD725&lt;2.5,13,IF(CD725&lt;5,14,IF(CD725&lt;7.5,15,IF(CD725&lt;10,16,IF(CD725&lt;12.5,17,IF(CD725&lt;15,18,IF(CD725&lt;17.5,19,IF(CD725&lt;20,20,IF(CD725&lt;22.5,21,IF(CD725&lt;25,22,IF(CD725&lt;27.5,23,24))))))))))))))))))))))))</f>
        <v>6</v>
      </c>
      <c r="CG725" s="9" t="n">
        <v>-3.25</v>
      </c>
      <c r="CH725" s="10" t="str">
        <f aca="false">IF(CG725="","",IF(AND(CG725&gt;=-10,CG725&lt;=-9.5),"-10 a -9,5",IF(AND(CG725&gt;-9.5,CG725&lt;=-8.5),"-9 a -8,5",IF(AND(CG725&gt;-8.5,CG725&lt;=-7.5),"-8 a -7,5",IF(AND(CG725&gt;-7.5,CG725&lt;=-6.5),"-7 a -6,5",IF(AND(CG725&gt;-6.5,CG725&lt;=-5.5),"-6 a -5,5",IF(AND(CG725&gt;-5.5,CG725&lt;=-4.5),"-5 a -4,5",IF(AND(CG725&gt;-4.5,CG725&lt;=-3.5),"-4 a -3,5",IF(AND(CG725&gt;-3.5,CG725&lt;=-2.5),"-3 a -2,5",IF(CG725=-2.25,"-2,25",IF(AND(CG725&gt;-2.5,CG725&lt;=-1.5),"-2 a -1,5",IF(AND(CG725&gt;-1.5,CG725&lt;=-0.5),"-1 a -0,5",IF(AND(CG725&gt;-0.5,CG725&lt;=0.5),"0 a 0,5",IF(AND(CG725&gt;0.5,CG725&lt;=1.5),"1 a 1,5",IF(AND(CG725&gt;1.5,CG725&lt;=2.5),"2 a 2,5",IF(AND(CG725&gt;2.5,CG725&lt;=3.5),"3 a 3,5",IF(AND(CG725&gt;3.5,CG725&lt;=4.5),"4 a 4,5",IF(AND(CG725&gt;4.5,CG725&lt;=5.5),"5 a 5,5",IF(AND(CG725&gt;5.5,CG725&lt;=6.5),"6 a 6,5",IF(AND(CG725&gt;6.5,CG725&lt;=7.5),"7 a 7,5",IF(AND(CG725&gt;7.5,CG725&lt;=8.5),"8 a 8,5",IF(AND(CG725&gt;8.5,CG725&lt;=9.5),"9 a 9,5",IF(CG725&gt;=10,"10","Fuera de rango")))))))))))))))))))))))</f>
        <v>-3 a -2,5</v>
      </c>
      <c r="CI725" s="11" t="n">
        <f aca="false">IF(CG725="","",IF(CG725=-2.25,"NORMA",IF(CG725&lt;=-9.5,1,IF(CG725&lt;=-8.5,2,IF(CG725&lt;=-7.5,3,IF(CG725&lt;=-6.5,4,IF(CG725&lt;=-5.5,5,IF(CG725&lt;=-4.5,6,IF(CG725&lt;=-3.5,7,IF(CG725&lt;=-2.5,8,IF(CG725&lt;=-1.5,9,IF(CG725&lt;=-0.5,10,IF(CG725&lt;=0.5,11,IF(CG725&lt;=1.5,12,IF(CG725&lt;=2.5,13,IF(CG725&lt;=3.5,14,IF(CG725&lt;=4.5,15,IF(CG725&lt;=5.5,16,IF(CG725&lt;=6.5,17,IF(CG725&lt;=7.5,18,IF(CG725&lt;=8.5,19,IF(CG725&lt;=9.5,20,IF(CG725=10,21,"Fuera de rango")))))))))))))))))))))))</f>
        <v>8</v>
      </c>
      <c r="CJ725" s="9" t="n">
        <v>2.75</v>
      </c>
      <c r="CK725" s="10" t="str">
        <f aca="false">IF(CJ725="","",IF(AND(CJ725&gt;=-6,CJ725&lt;=-5.5),"-6 a -5,5",IF(AND(CJ725&gt;-5.5,CJ725&lt;=-4.5),"-5 a -4,5",IF(AND(CJ725&gt;-4.5,CJ725&lt;=-3.5),"-4 a -3,5",IF(AND(CJ725&gt;-3.5,CJ725&lt;=-2.5),"-3 a -2,5",IF(AND(CJ725&gt;-2.5,CJ725&lt;=-1.5),"-2 a -1,5",IF(AND(CJ725&gt;-1.5,CJ725&lt;=-0.5),"-1 a -0,5",IF(AND(CJ725&gt;-0.5,CJ725&lt;=0.5),"0 a 0,5",IF(AND(CJ725&gt;0.5,CJ725&lt;=1.5),"1 a 1,5",IF(AND(CJ725&gt;1.5,CJ725&lt;2.5),"2",IF(AND(CJ725&gt;=2.5,CJ725&lt;=3),"2,5 a 3",IF(AND(CJ725&gt;3,CJ725&lt;=4),"3,5 a 4",IF(AND(CJ725&gt;4,CJ725&lt;=5),"4,5 a 5",IF(AND(CJ725&gt;5,CJ725&lt;=6),"5,5 a 6",IF(AND(CJ725&gt;6,CJ725&lt;=7),"6,5 a 7",IF(AND(CJ725&gt;7,CJ725&lt;=8),"7,5 a 8",IF(AND(CJ725&gt;8,CJ725&lt;=9.5),"8,5 a 9,5",IF(CJ725=10,"10","Fuera de rango"))))))))))))))))))</f>
        <v>2,5 a 3</v>
      </c>
      <c r="CL725" s="11" t="n">
        <f aca="false">IF(CK725="","",IF(OR(CK725="-6 a -5,5",CK725="-6 - -5,5"),1,IF(OR(CK725="-5 a -4,5",CK725="-5 - -4,5"),2,IF(OR(CK725="-4 a -3,5",CK725="-4 - -3,5"),3,IF(OR(CK725="-3 a -2,5",CK725="-3 - -2,5"),4,IF(OR(CK725="-2 a -1,5",CK725="-2 - -1,5"),5,IF(OR(CK725="-1 a -0,5",CK725="-1 - -0,5"),6,IF(OR(CK725="0 a 0,5",CK725="0 - 0,5"),7,IF(OR(CK725="1 a 1,5",CK725="1 - 1,5"),8,IF(CK725="2","NORMA",IF(OR(CK725="2,5 a 3",CK725="2,5 - 3"),9,IF(OR(CK725="3,5 a 4",CK725="3,5 - 4"),10,IF(OR(CK725="4,5 a 5",CK725="4,5 - 5"),11,IF(OR(CK725="5,5 a 6",CK725="5,5 - 6"),12,IF(OR(CK725="6,5 a 7",CK725="6,5 - 7"),13,IF(OR(CK725="7,5 a 8",CK725="7,5 - 8"),14,IF(OR(CK725="8,5 a 9",CK725="8,5 - 9,5",CK725="9 a 9,5"),15,IF(CK725="10",15,IF(OR(CK725="0,5 a 1",CK725="0,5 - 1"),7,"Fuera de rango")))))))))))))))))))</f>
        <v>9</v>
      </c>
      <c r="CO725" s="10" t="str">
        <f aca="false">IF(CM725&gt;0,"EME"," ")</f>
        <v> </v>
      </c>
      <c r="CQ725" s="10" t="str">
        <f aca="false">IF(CP725&gt;0,"0", " ")</f>
        <v> </v>
      </c>
      <c r="CR725" s="10" t="str">
        <f aca="false">IF(CP725&gt;0,"EME"," ")</f>
        <v> </v>
      </c>
      <c r="CS725" s="9" t="n">
        <v>0</v>
      </c>
      <c r="CV725" s="9" t="n">
        <v>0</v>
      </c>
      <c r="CY725" s="9" t="n">
        <v>-0.5</v>
      </c>
      <c r="DB725" s="9" t="n">
        <v>-0.5</v>
      </c>
      <c r="DC725" s="11" t="str">
        <f aca="false">IF(DB725&lt;0,"2"," ")</f>
        <v>2</v>
      </c>
      <c r="DD725" s="11" t="str">
        <f aca="false">IF(DB725&lt;0,"MIO"," ")</f>
        <v>MIO</v>
      </c>
      <c r="DE725" s="9" t="n">
        <v>0</v>
      </c>
      <c r="DF725" s="10" t="str">
        <f aca="false">IF(DE725&lt;0,"3"," ")</f>
        <v> </v>
      </c>
      <c r="DG725" s="10" t="str">
        <f aca="false">IF(DE725&lt;0,"AST"," ")</f>
        <v> </v>
      </c>
      <c r="DH725" s="9" t="n">
        <v>0</v>
      </c>
      <c r="DI725" s="10" t="str">
        <f aca="false">IF(DH725&lt;0,"3"," ")</f>
        <v> </v>
      </c>
      <c r="DJ725" s="10" t="str">
        <f aca="false">IF(DH725&lt;0,"AST"," ")</f>
        <v> </v>
      </c>
      <c r="DK725" s="9" t="n">
        <v>0</v>
      </c>
      <c r="DL725" s="10" t="str">
        <f aca="false">IF(DK725&gt;0,"4"," ")</f>
        <v> </v>
      </c>
      <c r="DM725" s="10" t="str">
        <f aca="false">IF(DK725&gt;0,"PRE"," ")</f>
        <v> </v>
      </c>
      <c r="DN725" s="9" t="n">
        <v>0</v>
      </c>
      <c r="DO725" s="10" t="str">
        <f aca="false">IF(DN725&gt;0,"4"," ")</f>
        <v> </v>
      </c>
      <c r="DP725" s="10" t="str">
        <f aca="false">IF(DN725&gt;0,"PRE"," ")</f>
        <v> </v>
      </c>
      <c r="DS725" s="12" t="str">
        <f aca="false">CONCATENATE(CO725,CU725,DA725,DG725,DM725)</f>
        <v>   </v>
      </c>
      <c r="DT725" s="10" t="e">
        <f aca="false" t="array" ref="DT725">_xlfn.IFS(DS725="EME    ","0", DS725=" HIP   ","1", DS725="  MIO  ","2", DS725="   AST ","3", DS725="    PRE","4", DS725="EME   PRE","5", DS725=" HIP  PRE","6", DS725=" HIP AST ","7", DS725="  MIO PRE","8", DS725="  MIOAST ","9", DS725="   ASTPRE","10",DS725=" HIP ASTPRE","11", DS725="  MIOASTPRE","12", DS725="     ","0")</f>
        <v>#N/A</v>
      </c>
      <c r="DV725" s="1" t="e">
        <f aca="false" t="array" ref="DV725">_xlfn.IFS(DU725="SI","2", DU725="NO","1")</f>
        <v>#N/A</v>
      </c>
      <c r="DX725" s="11" t="str">
        <f aca="false">IF(DW725=0,"1","2")</f>
        <v>1</v>
      </c>
      <c r="DY725" s="11" t="str">
        <f aca="false" t="array" ref="DY725">_xlfn.IFS(DW725=0,"0", DW725=0.25, "1", DW725=0.5,"2", DW725=0.75,"3", DW725=1,"4",DW725=1.25,"5", DW725=1.5,"6", DW725=1.75,"7", DW725=2,"8")</f>
        <v>0</v>
      </c>
      <c r="EA725" s="11" t="str">
        <f aca="false">IF(DZ725=0,"1","2")</f>
        <v>1</v>
      </c>
      <c r="EB725" s="11" t="str">
        <f aca="false" t="array" ref="EB725">_xlfn.IFS(DZ725=0,"0", DZ725=0.25, "1", DZ725=0.5,"2", DZ725=0.75,"3", DZ725=1,"4",DZ725=1.25,"5", DZ725=1.5,"6", DZ725=1.75,"7", DZ725=2,"8")</f>
        <v>0</v>
      </c>
      <c r="ED725" s="10" t="str">
        <f aca="false">IF(EC725=0,"1","2")</f>
        <v>1</v>
      </c>
      <c r="EE725" s="11" t="str">
        <f aca="false" t="array" ref="EE725">_xlfn.IFS(EC725=0,"0", EC725=-0.25, "1", EC725=-0.5,"2", EC725=-0.75,"3", EC725=-1,"4",EC725=-1.25,"5", EC725=-1.5,"6", EC725=-1.75,"7", EC725=-2,"8", EC725=-2.25,"9",EC725=-2.5,"10", EC725=-2.75,"11", EC725=-3,"12", EC725=-3.25,"13", EC725=-3.5,"14", EC725=-3.75,"15",EC725=-4,"16")</f>
        <v>0</v>
      </c>
      <c r="EG725" s="10" t="str">
        <f aca="false">IF(EF725=0,"1","2")</f>
        <v>1</v>
      </c>
      <c r="EH725" s="11" t="str">
        <f aca="false" t="array" ref="EH725">_xlfn.IFS(EF725=0,"0", EF725=-0.25, "1", EF725=-0.5,"2", EF725=-0.75,"3", EF725=-1,"4",EF725=-1.25,"5", EF725=-1.5,"6", EF725=-1.75,"7", EF725=-2,"8", EF725=-2.25,"9",EF725=-2.5,"10", EF725=-2.75,"11", EF725=-3,"12", EF725=-3.25,"13", EF725=-3.5,"14", EF725=-3.75,"15",EF725=-4,"16")</f>
        <v>0</v>
      </c>
      <c r="EJ725" s="11" t="str">
        <f aca="false">IF(EI725=0,"1","2")</f>
        <v>1</v>
      </c>
      <c r="EK725" s="11" t="str">
        <f aca="false" t="array" ref="EK725">_xlfn.IFS(EI725=0,"0", EI725=-0.25, "1", EI725=-0.5,"2", EI725=-0.75,"3", EI725=-1,"4",EI725=-1.25,"5", EI725=-1.5,"6", EI725=-1.75,"7", EI725=-2,"8", EI725=-2.25,"9", EI725=-2.25,"9",EI725=-2.5,"10", EI725=-2.75,"11", EI725=-3,"12", EI725=-3.25,"13", EI725=-3.5,"14", EI725=-3.75,"15",EI725=-4,"16", EI725=0.25, "17", EI725=0.5, "18")</f>
        <v>0</v>
      </c>
      <c r="EM725" s="11" t="str">
        <f aca="false">IF(EL725=0,"1","2")</f>
        <v>1</v>
      </c>
      <c r="EN725" s="11" t="str">
        <f aca="false" t="array" ref="EN725">_xlfn.IFS(EL725=0.25,"17",EL725=0.5,"18", EL725=0,"0", EL725=-0.25, "1", EL725=-0.5,"2", EL725=-0.75,"3", EL725=-1,"4",EL725=-1.25,"5", EL725=-1.5,"6", EL725=-1.75,"7", EL725=-2,"8",EL725= -2.25,"9",EL725=-2.5,"10",EL725= -2.75,"11",EL725= -3,"12",EL725= -3.25,"13",EL725= -3.5,"14",EL725= -3.75,"15",EL725=-4,"16")</f>
        <v>0</v>
      </c>
      <c r="EP725" s="11" t="str">
        <f aca="false">IF(EO725=0,"1","2")</f>
        <v>1</v>
      </c>
      <c r="EQ725" s="11" t="str">
        <f aca="false" t="array" ref="EQ725">_xlfn.IFS(EO725=0,"0", EO725=0.25, "1", EO725=0.5,"2", EO725=0.75,"3", EO725=1,"4",EO725=1.25,"5", EO725=1.5,"6", EO725=1.75,"7", EO725=2,"8", EO725=2.25,"9", EO725=2.25,"9",EO725=2.5,"10", EO725=2.75,"11", EO725=3,"12", EO725=3.25,"13", EO725=3.5,"14", EO725=3.75,"15",EO725=4,"16", EO725=-0.25, "17", bq=-0.5, "18")</f>
        <v>0</v>
      </c>
      <c r="ES725" s="11" t="str">
        <f aca="false">IF(ER725=0,"1","2")</f>
        <v>1</v>
      </c>
      <c r="ET725" s="11" t="str">
        <f aca="false" t="array" ref="ET725">_xlfn.IFS(ER725=0,"0", ER725=0.25, "1", ER725=0.5,"2", ER725=0.75,"3", ER725=1,"4",ER725=1.25,"5", ER725=1.5,"6", ER725=1.75,"7", ER725=2,"8", ER725=2.25,"9", ER725=2.25,"9",ER725=2.5,"10", ER725=2.75,"11", ER725=3,"12", ER725=3.25,"13", ER725=3.5,"14", ER725=3.75,"15",ER725=4,"16", ER725=-0.25, "17", bq=-0.5, "18")</f>
        <v>0</v>
      </c>
      <c r="EV725" s="14" t="e">
        <f aca="false">VLOOKUP(EU725,LEYENDA!$G$2:$H$8,2,TRUE())</f>
        <v>#N/A</v>
      </c>
      <c r="EW725" s="14" t="e">
        <f aca="false" t="array" ref="EW725">_xlfn.IFS(EV725="0-5","1", EV725="6-12","2", EV725="13-18","3", EV725="19-24","4", EV725="25-36","5", EV725="37-48","6", EV725="49-60","7")</f>
        <v>#N/A</v>
      </c>
    </row>
    <row r="726" customFormat="false" ht="13.5" hidden="false" customHeight="false" outlineLevel="0" collapsed="false">
      <c r="A726" s="1" t="n">
        <v>292</v>
      </c>
      <c r="B726" s="2" t="n">
        <v>1</v>
      </c>
      <c r="C726" s="33" t="n">
        <v>43743</v>
      </c>
      <c r="E726" s="5" t="str">
        <f aca="false">VLOOKUP(A726,'286'!$A$3:$J$6279,10,FALSE())</f>
        <v>ROMERO LOZANO, FRANCISCO MANUEL</v>
      </c>
      <c r="F726" s="4" t="str">
        <f aca="false">VLOOKUP(A726,'286'!$A$3:$I$1768,3,FALSE())</f>
        <v>ROLOFRANMA</v>
      </c>
      <c r="G726" s="6" t="n">
        <f aca="false">VLOOKUP(A726,'286'!$A$3:$I$1768,4,FALSE())</f>
        <v>26032</v>
      </c>
      <c r="H726" s="7" t="n">
        <f aca="false">YEAR(C726)-YEAR(G726)</f>
        <v>48</v>
      </c>
      <c r="I726" s="1" t="str">
        <f aca="false">VLOOKUP(H726,LEYENDA!$C$2:$D$6,2,TRUE())</f>
        <v>41-60</v>
      </c>
      <c r="J726" s="5" t="str">
        <f aca="false">VLOOKUP(A726,'286'!$A$3:$I$1768,7,FALSE())</f>
        <v>H</v>
      </c>
      <c r="K726" s="8" t="n">
        <f aca="false">VLOOKUP(A726,'286'!$A$3:$I$1768,2,FALSE())</f>
        <v>0</v>
      </c>
      <c r="L726" s="4" t="str">
        <f aca="false">VLOOKUP(A726,'286'!$A$3:$I$1768,8,FALSE())</f>
        <v>D</v>
      </c>
      <c r="M726" s="4" t="str">
        <f aca="false">VLOOKUP(A726,'286'!$A$3:$I$1768,9,FALSE())</f>
        <v>D</v>
      </c>
      <c r="N726" s="8" t="str">
        <f aca="false">IF(R726=O726, "MISMA","CONTRARIA")</f>
        <v>MISMA</v>
      </c>
      <c r="O726" s="8" t="str">
        <f aca="false" t="array" ref="O726">_xlfn.IFS(L726="D","1", L726="I","2")</f>
        <v>1</v>
      </c>
      <c r="P726" s="8" t="e">
        <f aca="false" t="array" ref="P726">_xlfn.IFS(K726="OD","1", K726="OI","2")</f>
        <v>#N/A</v>
      </c>
      <c r="Q726" s="1" t="str">
        <f aca="false" t="array" ref="Q726">_xlfn.IFS(J726="M","1", J726="H","2")</f>
        <v>2</v>
      </c>
      <c r="R726" s="8" t="str">
        <f aca="false" t="array" ref="R726">_xlfn.IFS(M726="D","1", M726="I","2")</f>
        <v>1</v>
      </c>
      <c r="S726" s="1" t="str">
        <f aca="false" t="array" ref="S726">_xlfn.IFS(N726="CONTRARIA", "1",N726= "MISMA","2")</f>
        <v>2</v>
      </c>
      <c r="T726" s="1" t="str">
        <f aca="false" t="array" ref="T726">_xlfn.IFS(I726="0-12","1", I726="13-24","2", I726="25-40","3", I726="41-60","4", I726="61-100","5")</f>
        <v>4</v>
      </c>
      <c r="U726" s="9" t="n">
        <v>1</v>
      </c>
      <c r="V726" s="10" t="str">
        <f aca="false">IF(U726="","",IF(AND(U726&gt;=-9,U726&lt;=-6.5),"-9 a -6,5",IF(AND(U726&gt;=-6,U726&lt;=-3.5),"-6 a -3,5",IF(AND(U726&gt;=-3,U726&lt;=-1),"-3 a -1",IF(U726=-0.5,"-0,5",IF(AND(U726&gt;=0,U726&lt;=2.5),"0 a 2,5",IF(AND(U726&gt;=3,U726&lt;=5.5),"3 a 5,5",IF(AND(U726&gt;=6,U726&lt;=8.5),"6 a 8,5",IF(AND(U726&gt;=9,U726&lt;=20),"9 a 20","Fuera de rango")))))))))</f>
        <v>0 a 2,5</v>
      </c>
      <c r="W726" s="11" t="n">
        <f aca="false">IF(V726="","",IF(V726="-9 a -6,5",2,IF(V726="-6 a -3,5",3,IF(V726="-3 a -1",4,IF(V726="-0,5","NORMA",IF(V726="0 a 2,5",5,IF(V726="3 a 5,5",6,IF(V726="6 a 8,5",7,IF(V726="9 a 20",8,"Fuera de rango")))))))))</f>
        <v>5</v>
      </c>
      <c r="X726" s="9" t="n">
        <v>0</v>
      </c>
      <c r="Y726" s="11" t="str">
        <f aca="false">IF(X726="","",IF(AND(X726&gt;=0,X726&lt;=4),"0 a 4",IF(AND(X726&gt;=4.5,X726&lt;=8.5),"4,5 a 8,5",IF(X726=9,"9",IF(AND(X726&gt;=9.5,X726&lt;=13),"9,5 a 13",IF(AND(X726&gt;=13.5,X726&lt;=20),"13,5 a 20",IF(AND(X726&gt;=20.5,X726&lt;=35),"20,5 a 35","Fuera de rango")))))))</f>
        <v>0 a 4</v>
      </c>
      <c r="Z726" s="11" t="n">
        <f aca="false">IF(Y726="","",IF(Y726="0 a 4",1,IF(Y726="4,5 a 8,5",2,IF(Y726="9","NORMA",IF(Y726="9,5 a 13",3,IF(Y726="13,5 a 20",4,IF(Y726="20,5 a 35",5,"Fuera de rango")))))))</f>
        <v>1</v>
      </c>
      <c r="AA726" s="9" t="n">
        <v>21</v>
      </c>
      <c r="AB726" s="10" t="str">
        <f aca="false">IF(AA726="","",IF(AND(AA726&gt;=0,AA726&lt;=9),"0 a 9",IF(AND(AA726&gt;=9.5,AA726&lt;=18.5),"9,5 a 18,5",IF(AA726=19,"19",IF(AND(AA726&gt;=19.5,AA726&lt;=28),"19,5 a 28",IF(AND(AA726&gt;=28.5,AA726&lt;=40),"28,5 a 40","Fuera de rango"))))))</f>
        <v>19,5 a 28</v>
      </c>
      <c r="AC726" s="11" t="n">
        <f aca="false" t="array" ref="AC726">_xlfn.IFS(AB726="","",AB726="0 a 9",1,AB726="9,5 a 18,5",2,AB726="19","NORMA",AB726="19,5 a 28",3,AB726="28,5 a 40",4,TRUE(),"Fuera de rango")</f>
        <v>3</v>
      </c>
      <c r="AD726" s="9" t="n">
        <v>20</v>
      </c>
      <c r="AE726" s="10" t="str">
        <f aca="false">IF(AD726="","",IF(AND(AD726&gt;=-10,AD726&lt;=0),"De -10 a 0",IF(AND(AD726&gt;=0.5,AD726&lt;=9.5),"0,5 a 9,5",IF(AD726=10,"10",IF(AND(AD726&gt;=10.5,AD726&lt;=20),"10,5 a 20",IF(AND(AD726&gt;=20.5,AD726&lt;=40),"20,5 a 40","Fuera de rango"))))))</f>
        <v>10,5 a 20</v>
      </c>
      <c r="AF726" s="12" t="n">
        <f aca="false">IF(AD726="","",IF(AND(AD726&gt;=-10,AD726&lt;=0),1,IF(AND(AD726&gt;=0.5,AD726&lt;=9.5),2,IF(AD726=10,"NORMA",IF(AND(AD726&gt;=10.5,AD726&lt;=20),3,IF(AND(AD726&gt;=20.5,AD726&lt;=40),4,""))))))</f>
        <v>3</v>
      </c>
      <c r="AG726" s="9" t="n">
        <v>9</v>
      </c>
      <c r="AH726" s="10" t="str">
        <f aca="false">IF(AG726="","",IF(AND(AG726&gt;=0,AG726&lt;=4),"0 a 4",IF(AND(AG726&gt;=4.5,AG726&lt;=8.5),"4,5 a 8,5",IF(AG726=9,"9",IF(AND(AG726&gt;=9.5,AG726&lt;=13),"9,5 a 13",IF(AND(AG726&gt;=13.5,AG726&lt;=25),"13,5 a 25","Fuera de rango"))))))</f>
        <v>9</v>
      </c>
      <c r="AI726" s="10" t="str">
        <f aca="false">IF(AH726="","",IF(AH726="0 a 4",1,IF(AH726="4,5 a 8,5",2,IF(AH726="9","NORMA",IF(AH726="9,5 a 13",3,IF(AH726="13,5 a 25",4,""))))))</f>
        <v>NORMA</v>
      </c>
      <c r="AJ726" s="9" t="n">
        <v>5</v>
      </c>
      <c r="AK726" s="10" t="str">
        <f aca="false">IF(AJ726="","",IF(AND(AJ726&gt;=-15,AJ726&lt;=-10.5),"-15 a -10,5",IF(AND(AJ726&gt;=-10,AJ726&lt;=-4),"-10 a -4",IF(AND(AJ726&gt;=-4.5,AJ726&lt;=0),"-4,5 a 0",IF(AND(AJ726&gt;=0.5,AJ726&lt;=4.5),"0,5 a 4,5",IF(AJ726=5,"5",IF(AND(AJ726&gt;=5.5,AJ726&lt;=10),"5,5 a 10",IF(AND(AJ726&gt;=10.5,AJ726&lt;=20),"10,5 a 20","Fuera de rango"))))))))</f>
        <v>5</v>
      </c>
      <c r="AL726" s="11" t="str">
        <f aca="false">IF(AK726="","",IF(AK726="-15 a -10,5",1,IF(AK726="-10 a -4",2,IF(AK726="-4,5 a 0",3,IF(AK726="0,5 a 4,5",4,IF(AK726="5","NORMA",IF(AK726="5,5 a 10",5,IF(AK726="10,5 a 20",6,"Error"))))))))</f>
        <v>NORMA</v>
      </c>
      <c r="AM726" s="9" t="n">
        <v>-1</v>
      </c>
      <c r="AN726" s="10" t="str">
        <f aca="false">IF(AM726="","",IF(AND(AM726&gt;=-7.5,AM726&lt;=-5.5),"-7,5 a -5,5",IF(AND(AM726&gt;=-5,AM726&lt;=-3),"-5 a -3",IF(AND(AM726&gt;=-2.5,AM726&lt;=-0.5),"-2,5 a -0,5",IF(AM726=0,"0,00",IF(AND(AM726&gt;=0.5,AM726&lt;=2.5),"0,5 a 2,5",IF(AND(AM726&gt;=3,AM726&lt;=5),"3 a 5",IF(AND(AM726&gt;=5.5,AM726&lt;=7.5),"5,5 a 7,5",IF(AND(AM726&gt;=8,AM726&lt;=10),"8 a 10","Fuera de rango")))))))))</f>
        <v>-2,5 a -0,5</v>
      </c>
      <c r="AO726" s="11" t="n">
        <f aca="false">IF(AN726="","",IF(AN726="-7,5 a -5,5",1,IF(AN726="-5 a -3",2,IF(AN726="-2,5 a -0,5",3,IF(AN726="0,00","NORMA",IF(AN726="0,5 a 2,5",4,IF(AN726="3 a 5",5,IF(AN726="5,5 a 7,5",6,IF(AN726="8 a 10",7,"Error")))))))))</f>
        <v>3</v>
      </c>
      <c r="AP726" s="9" t="n">
        <v>12</v>
      </c>
      <c r="AQ726" s="10" t="str">
        <f aca="false">IF(AP726="","",IF(AND(AP726&gt;=-20,AP726&lt;=-9.5),"-20 a -9,5",IF(AND(AP726&gt;=-9,AP726&lt;=-6.5),"-9 a -6,5",IF(AP726=-6,"-6",IF(AND(AP726&gt;=-5.5,AP726&lt;=-3),"-5,5 a -3",IF(AND(AP726&gt;=-2.5,AP726&lt;=0),"-2,5 a 0",IF(AND(AP726&gt;=0.5,AP726&lt;=3),"0,5 a 3",IF(AND(AP726&gt;=3.5,AP726&lt;=6),"3,5 a 6",IF(AND(AP726&gt;=6.5,AP726&lt;=9),"6,5 a 9",IF(AND(AP726&gt;=9.5,AP726&lt;=20),"9,5 a 20","Fuera de rango"))))))))))</f>
        <v>9,5 a 20</v>
      </c>
      <c r="AR726" s="11" t="n">
        <f aca="false">IF(AQ726="","",IF(AQ726="-20 a -9,5",1,IF(AQ726="-9 a -6,5",2,IF(AQ726="-6","NORMA",IF(AQ726="-5,5 a -3",3,IF(AQ726="-2,5 a 0",4,IF(AQ726="0,5 a 3",5,IF(AQ726="3,5 a 6",6,IF(AQ726="6,5 a 9",7,IF(AQ726="9,5 a 20",8,""))))))))))</f>
        <v>8</v>
      </c>
      <c r="AS726" s="9" t="n">
        <v>-2</v>
      </c>
      <c r="AT726" s="10" t="str">
        <f aca="false">IF(AS726="","",IF(AND(AS726&gt;=-16,AS726&lt;=-14),"-16 a -14",IF(AND(AS726&gt;=-13.5,AS726&lt;=-11.5),"-13,5 a -11,5",IF(AND(AS726&gt;=-11,AS726&lt;=-9),"-11 a -9",IF(AND(AS726&gt;=-8.5,AS726&lt;=-6.5),"-8,5 a -6,5",IF(AND(AS726&gt;=-6,AS726&lt;=-4),"-6 a -4",IF(AND(AS726&gt;=-3.5,AS726&lt;=-1.5),"-3,5 a -1,5",IF(AND(AS726&gt;=-1,AS726&lt;=1),"-1 a 1",IF(AND(AS726&gt;=1.5,AS726&lt;=3.5),"1,5 a 3,5",IF(AND(AS726&gt;=4,AS726&lt;=6),"4 a 6",IF(AND(AS726&gt;=6.5,AS726&lt;=8.5),"6,5 a 8,5",IF(AND(AS726&gt;=9,AS726&lt;=11),"9 a 11",IF(AND(AS726&gt;=11.5,AS726&lt;=13.5),"11,5 a 13,5",IF(AND(AS726&gt;=14,AS726&lt;=16),"14 a 16",IF(AND(AS726&gt;=16.5,AS726&lt;=18.5),"16,5 a 18,5",IF(AND(AS726&gt;=19,AS726&lt;=21),"19 a 21","Fuera de rango"))))))))))))))))</f>
        <v>-3,5 a -1,5</v>
      </c>
      <c r="AU726" s="11" t="n">
        <f aca="false" t="array" ref="AU726">IF(AT726="","",_xlfn.IFS(AT726="-16 a -14",1,AT726="-13,5 a -11,5",2,AT726="-11 a -9",3,AT726="-8,5 a -6,5",4,AT726="-6 a -4",5,AT726="-3,5 a -1,5",6,AT726="-1 a 1",7,AT726="1,5 a 3,5",8,AT726="4 a 6","NORMA",AT726="6,5 a 8,5",9,AT726="9 a 11",10,AT726="11,5 a 13,5",11,AT726="14 a 16",12,AT726="16,5 a 18,5",13,AT726="19 a 21",14,TRUE(),""))</f>
        <v>6</v>
      </c>
      <c r="AV726" s="9" t="n">
        <v>2</v>
      </c>
      <c r="AW726" s="10" t="str">
        <f aca="false">IF(AV726="","",IF(AND(AV726&gt;=-1,AV726&lt;=-0.5),"-1 a -0,5",IF(AND(AV726&gt;-0.5,AV726&lt;=0),"De -0,5 a 0",IF(AND(AV726&gt;=0.25,AV726&lt;=0.75),"0,25 a 0,75",IF(AND(AV726&gt;=1,AV726&lt;=1.5),"1 a 1,5",IF(AND(AV726&gt;=1.75,AV726&lt;=2.25),"1,75 a 2,25",IF(AND(AV726&gt;=2.5,AV726&lt;=3),"2,5 a 3",IF(AND(AV726&gt;=3.25,AV726&lt;=3.75),"3,25 a 3,75","Fuera de rango"))))))))</f>
        <v>1,75 a 2,25</v>
      </c>
      <c r="AX726" s="10" t="n">
        <f aca="false">IF(AW726="","",IF(OR(AW726="-1 a -0,5",AW726="-1 a -0.5"),1,IF(OR(AW726="De -0,5 a 0",AW726="-0,5 a 0",AW726="De -0.5 a 0"),2,IF(OR(AW726="0,25 a 0,75",AW726="0.25 a 0.75"),"NORMA",IF(OR(AW726="1 a 1,5",AW726="1 a 1.5"),3,IF(OR(AW726="1,75 a 2,25",AW726="1.75 a 2.25"),4,IF(OR(AW726="2,5 a 3",AW726="2.5 a 3"),5,IF(OR(AW726="3,25 a 3,75",AW726="3.25 a 3.75"),6,""))))))))</f>
        <v>4</v>
      </c>
      <c r="AY726" s="9" t="n">
        <v>-3</v>
      </c>
      <c r="AZ726" s="10" t="str">
        <f aca="false">IF(AY726="","",IF(AND(AY726&gt;=-20,AY726&lt;=-9.5),"-20 a -9,5",IF(AND(AY726&gt;=-9,AY726&lt;=-6.5),"-9 a -6,5",IF(AY726=-6,"-6",IF(AND(AY726&gt;=-5.5,AY726&lt;=-3),"-5,5 a -3",IF(AND(AY726&gt;=-2.5,AY726&lt;=0),"-2,5 a 0",IF(AND(AY726&gt;=0.5,AY726&lt;=3),"0,5 a 3",IF(AND(AY726&gt;=3.5,AY726&lt;=6),"3,5 a 6","Fuera de rango"))))))))</f>
        <v>-5,5 a -3</v>
      </c>
      <c r="BA726" s="11" t="n">
        <f aca="false">IF(AZ726="","",IF(AZ726="-20 a -9,5",1,IF(AZ726="-9 a -6,5",2,IF(AZ726="-6","NORMA",IF(AZ726="-5,5 a -3",3,IF(AZ726="-2,5 a 0",4,IF(AZ726="0,5 a 3",5,IF(AZ726="3,5 a 6",6,""))))))))</f>
        <v>3</v>
      </c>
      <c r="BB726" s="9" t="n">
        <v>0</v>
      </c>
      <c r="BC726" s="10" t="str">
        <f aca="false" t="array" ref="BC726">IF(BB726="","",_xlfn.IFS(AND(BB726&gt;=0,BB726&lt;=2),"0 a 2",AND(BB726&gt;=2.5,BB726&lt;=4.5),"2,5 a 4,5",AND(BB726&gt;=5,BB726&lt;=7),"5 a 7",AND(BB726&gt;=7.5,BB726&lt;=9.5),"7,5 a 9,5",AND(BB726&gt;=10,BB726&lt;=12),"10 a 12",AND(BB726&gt;=12.5,BB726&lt;=14.5),"12,5 a 14,5",BB726=15,"15",AND(BB726&gt;=15.5,BB726&lt;=17.5),"15,5 a 17,5",AND(BB726&gt;=18,BB726&lt;=20),"18 a 20",AND(BB726&gt;=20.5,BB726&lt;=22.5),"20,5 a 22,5",AND(BB726&gt;=23,BB726&lt;=25),"23 a 25",TRUE(),"Fuera de rango"))</f>
        <v>0 a 2</v>
      </c>
      <c r="BD726" s="11" t="n">
        <f aca="false" t="array" ref="BD726">IF(BC726="","",_xlfn.IFS(BC726="0 a 2",1,BC726="2,5 a 4,5",2,BC726="5 a 7",3,BC726="7,5 a 9,5",4,BC726="10 a 12",5,BC726="12,5 a 14,5",6,BC726="15","NORMA",BC726="15,5 a 17,5",7,BC726="18 a 20",8,BC726="20,5 a 22,5",9,BC726="23 a 25",10,TRUE(),"Fuera de rango"))</f>
        <v>1</v>
      </c>
      <c r="BE726" s="9" t="n">
        <v>28</v>
      </c>
      <c r="BF726" s="10" t="str">
        <f aca="false">IF(BE726="","",IF(AND(BE726&gt;=-20,BE726&lt;=-10),"-20 a -10",IF(AND(BE726&gt;=-9.5,BE726&lt;=0.5),"-9,5 a 0,5",IF(AND(BE726&gt;=1,BE726&lt;=11),"1 a 11",IF(AND(BE726&gt;=11.5,BE726&lt;=20.5),"11,5 a 20,5",IF(BE726=21,"21",IF(AND(BE726&gt;=21.5,BE726&lt;=31.5),"21,5 a 31,5",IF(AND(BE726&gt;=32,BE726&lt;=42),"32 a 42","Fuera de rango"))))))))</f>
        <v>21,5 a 31,5</v>
      </c>
      <c r="BG726" s="11" t="n">
        <f aca="false">IF(BF726="","",IF(BF726="-20 a -10",1,IF(BF726="-9,5 a 0,5",2,IF(BF726="1 a 11",3,IF(BF726="11,5 a 20,5",4,IF(BF726="21","NORMA",IF(BF726="21,5 a 31,5",5,IF(BF726="32 a 42",6,""))))))))</f>
        <v>5</v>
      </c>
      <c r="BH726" s="9" t="n">
        <v>7</v>
      </c>
      <c r="BI726" s="10" t="str">
        <f aca="false">IF(BH726="","",IF(AND(BH726&gt;=-20,BH726&lt;=-15),"-20 a -15",IF(AND(BH726&gt;=-14.5,BH726&lt;=-9.5),"-14,5 a -9,5",IF(AND(BH726&gt;=-9,BH726&lt;=-4),"-9 a -4",IF(AND(BH726&gt;=-3.5,BH726&lt;=2.5),"-3,5 a 2,5",IF(AND(BH726&gt;=3,BH726&lt;=8),"3 a 8",IF(AND(BH726&gt;=8.5,BH726&lt;=14.5),"8,5 a 14,5",IF(BH726=15,"15",IF(AND(BH726&gt;=15.5,BH726&lt;=20.5),"15,5 a 20,5",IF(AND(BH726&gt;=21,BH726&lt;=26),"21 a 26","Fuera de rango"))))))))))</f>
        <v>3 a 8</v>
      </c>
      <c r="BJ726" s="11" t="n">
        <f aca="false">IF(BI726="","",IF(BI726="-20 a -15",1,IF(BI726="-14,5 a -9,5",2,IF(BI726="-9 a -4",3,IF(BI726="-3,5 a 2,5",4,IF(BI726="3 a 8",5,IF(BI726="8,5 a 14,5",6,IF(BI726="15","NORMA",IF(BI726="15,5 a 20,5",7,IF(BI726="21 a 26",8,IF(BI726="26,5 a 31,5",9,"")))))))))))</f>
        <v>5</v>
      </c>
      <c r="BK726" s="9" t="n">
        <v>22</v>
      </c>
      <c r="BL726" s="10" t="str">
        <f aca="false">IF(BK726="","",IF(AND(BK726&gt;=0,BK726&lt;=2),"0 - 2",IF(AND(BK726&gt;=2.5,BK726&lt;=4.5),"2,5 - 4,5",IF(AND(BK726&gt;=5,BK726&lt;=7),"5 - 7",IF(AND(BK726&gt;=7.5,BK726&lt;=9.5),"7,5 - 9,5",IF(AND(BK726&gt;=10,BK726&lt;=12),"10 - 12",IF(AND(BK726&gt;=12.5,BK726&lt;=13.5),"12,5 - 13,5",IF(BK726=14,"14",IF(AND(BK726&gt;=14.5,BK726&lt;=16.5),"14,5 - 16,5",IF(AND(BK726&gt;=17,BK726&lt;=19),"17 - 19",IF(AND(BK726&gt;=19.5,BK726&lt;=21.5),"19,5 - 21,5",IF(AND(BK726&gt;=22,BK726&lt;=24),"22 - 24",IF(AND(BK726&gt;=24.5,BK726&lt;=26.5),"24,5 - 26,5",IF(AND(BK726&gt;=27,BK726&lt;=29),"27 - 29",IF(AND(BK726&gt;=29.5,BK726&lt;=30),"29,5 - 30","Fuera de rango")))))))))))))))</f>
        <v>22 - 24</v>
      </c>
      <c r="BM726" s="11" t="n">
        <f aca="false">IF(BL726="","",IF(BL726="0 - 2",1,IF(BL726="2,5 - 4,5",2,IF(BL726="5 - 7",3,IF(BL726="7,5 - 9,5",4,IF(BL726="10 - 12",5,IF(BL726="12,5 - 13,5",6,IF(BL726="14","NORMA",IF(BL726="14,5 - 16,5",7,IF(BL726="17 - 19",8,IF(BL726="19,5 - 21,5",9,IF(BL726="22 - 24",10,IF(BL726="24,5 - 26,5",11,IF(BL726="27 - 29",12,IF(BL726="29,5 - 30",13,"")))))))))))))))</f>
        <v>10</v>
      </c>
      <c r="BN726" s="9" t="n">
        <v>26</v>
      </c>
      <c r="BO726" s="11" t="str">
        <f aca="false">IF(BN726="","",IF(AND(BN726&gt;=-20,BN726&lt;=-10),"-20 a -10",IF(AND(BN726&gt;=-9.5,BN726&lt;=0.5),"-9,5 a 0,5",IF(AND(BN726&gt;=1,BN726&lt;=11),"1 a 11",IF(AND(BN726&gt;=11.5,BN726&lt;=21.5),"11,5 a 21,5",IF(BN726=22,"22",IF(AND(BN726&gt;=22.5,BN726&lt;=32.5),"22,5 a 32,5",IF(AND(BN726&gt;=33,BN726&lt;=43),"33 a 43","Fuera de rango"))))))))</f>
        <v>22,5 a 32,5</v>
      </c>
      <c r="BP726" s="11" t="n">
        <f aca="false">IF(BO726="","",IF(BO726="-20 a -10",1,IF(BO726="-9,5 a 0,5",2,IF(BO726="1 a 11",3,IF(BO726="11,5 a 21,5",4,IF(BO726="22","NORMA",IF(BO726="22,5 a 32,5",5,IF(BO726="33 a 43",6,""))))))))</f>
        <v>5</v>
      </c>
      <c r="BQ726" s="9" t="n">
        <v>22</v>
      </c>
      <c r="BR726" s="10" t="str">
        <f aca="false">IF(BQ726="","",IF(AND(BQ726&gt;=-20,BQ726&lt;=-15),"-20 a -15",IF(AND(BQ726&gt;=-14.5,BQ726&lt;=-9.5),"-14,5 a -9,5",IF(AND(BQ726&gt;=-9,BQ726&lt;=-4),"-9 a -4",IF(AND(BQ726&gt;=-3.5,BQ726&lt;=2.5),"-3,5 a 2,5",IF(AND(BQ726&gt;=3,BQ726&lt;=8),"3 a 8",IF(AND(BQ726&gt;=8.5,BQ726&lt;=13.5),"8,5 a 13,5",IF(AND(BQ726&gt;=14,BQ726&lt;=17.5),"14 a 17,5",IF(BQ726=18,"18",IF(AND(BQ726&gt;=18.5,BQ726&lt;=23.5),"18,5 a 23,5",IF(AND(BQ726&gt;=24,BQ726&lt;=29),"24 a 29",IF(AND(BQ726&gt;=29.5,BQ726&lt;=34.5),"29,5 a 34,5",IF(AND(BQ726&gt;=35,BQ726&lt;=40),"35 a 40","Fuera de rango")))))))))))))</f>
        <v>18,5 a 23,5</v>
      </c>
      <c r="BS726" s="11" t="n">
        <f aca="false">IF(BR726="","",IF(BR726="-20 a -15",1,IF(BR726="-14,5 a -9,5",2,IF(BR726="-9 a -4",3,IF(BR726="-3,5 a 2,5",4,IF(BR726="3 a 8",5,IF(BR726="8,5 a 13,5",6,IF(BR726="14 a 17,5",7,IF(BR726="18","NORMA",IF(BR726="18,5 a 23,5",8,IF(BR726="24 a 29",9,IF(BR726="29,5 a 34,5",10,IF(BR726="35 a 40",11,"")))))))))))))</f>
        <v>8</v>
      </c>
      <c r="BT726" s="9" t="n">
        <v>0</v>
      </c>
      <c r="BU726" s="10" t="str">
        <f aca="false">IF(BT726="","",IF(AND(BT726&gt;=-20,BT726&lt;=-18),"-20 a -18",IF(AND(BT726&gt;=-17.5,BT726&lt;=-15.5),"-17,5 a -15,5",IF(AND(BT726&gt;=-15,BT726&lt;=-13),"-15 a -13",IF(AND(BT726&gt;=-12.5,BT726&lt;=-10.5),"-12,5 a -10,5",IF(AND(BT726&gt;=-10,BT726&lt;=-8),"-10 a -8",IF(AND(BT726&gt;=-7.5,BT726&lt;=-5.5),"-7,5 a -5,5",IF(AND(BT726&gt;=-5,BT726&lt;=-3),"-5 a -3",IF(AND(BT726&gt;=-2.5,BT726&lt;=-0.5),"-2,5 a -0,5",IF(BT726=0,"0",IF(AND(BT726&gt;=0.5,BT726&lt;=2.5),"0,5 a 2,5",IF(AND(BT726&gt;=3,BT726&lt;=5),"3 a 5",IF(AND(BT726&gt;=5.5,BT726&lt;=7.5),"5,5 a 7,5",IF(AND(BT726&gt;=8,BT726&lt;=10),"8 a 10",IF(AND(BT726&gt;=10.5,BT726&lt;=12.5),"10,5 a 12,5",IF(AND(BT726&gt;=13,BT726&lt;=15),"13 a 15",IF(AND(BT726&gt;=15.5,BT726&lt;=17.5),"15,5 a 17,5",IF(AND(BT726&gt;=18,BT726&lt;=20),"18 a 20","Fuera de rango"))))))))))))))))))</f>
        <v>0</v>
      </c>
      <c r="BV726" s="11" t="str">
        <f aca="false">IF(BT726="","",IF(BT726=0,"NORMA",IF(AND(BT726&gt;=-20,BT726&lt;=-18),2,IF(AND(BT726&gt;=-17.5,BT726&lt;=-15.5),2,IF(AND(BT726&gt;=-15,BT726&lt;=-13),3,IF(AND(BT726&gt;=-12.5,BT726&lt;=-10.5),4,IF(AND(BT726&gt;=-10,BT726&lt;=-8),5,IF(AND(BT726&gt;=-7.5,BT726&lt;=-5.5),6,IF(AND(BT726&gt;=-5,BT726&lt;=-3),7,IF(AND(BT726&gt;=-2.5,BT726&lt;=-0.5),8,IF(AND(BT726&gt;=0.5,BT726&lt;=2.5),9,IF(AND(BT726&gt;=3,BT726&lt;=5),10,IF(AND(BT726&gt;=5.5,BT726&lt;=7.5),11,IF(AND(BT726&gt;=8,BT726&lt;=10),12,IF(AND(BT726&gt;=10.5,BT726&lt;=12.5),13,IF(AND(BT726&gt;=13,BT726&lt;=15),14,IF(AND(BT726&gt;=15.5,BT726&lt;=17.5),15,IF(AND(BT726&gt;=18,BT726&lt;=20),16,"Fuera de rango"))))))))))))))))))</f>
        <v>NORMA</v>
      </c>
      <c r="BW726" s="9" t="n">
        <v>-2.5</v>
      </c>
      <c r="BX726" s="10" t="n">
        <f aca="false">18.5- (0.3*H726)</f>
        <v>4.1</v>
      </c>
      <c r="BY726" s="10" t="n">
        <f aca="false">(BW726)-(BX726)</f>
        <v>-6.6</v>
      </c>
      <c r="BZ726" s="10" t="str">
        <f aca="false">IF(BY726="","",IF(BY726&lt;-27.5,"De -30 a -28",IF(BY726&lt;-25,"De -27,5 a -25,5",IF(BY726&lt;-22.5,"De -25 a -23",IF(BY726&lt;-20,"De -22,5 a -20,5",IF(BY726&lt;-17.5,"De -20 a -18",IF(BY726&lt;-15,"De -17,5 a -15,5",IF(BY726&lt;-12.5,"De -15 a -13",IF(BY726&lt;-10,"De -12,5 a -10,5",IF(BY726&lt;-7.5,"De -10 a -8",IF(BY726&lt;-5,"De -7,5 a -5,5",IF(BY726&lt;-2.5,"De -5 a -3",IF(BY726&lt;0,"De -2,5 a -0,5",IF(BY726&lt;2.5,"De 0 a 2",IF(BY726&lt;5,"De 2,5 a 4,5",IF(BY726&lt;7.5,"De 5 a 7",IF(BY726&lt;10,"De 7,5 a 9,5",IF(BY726&lt;12.5,"De 10 a 12",IF(BY726&lt;15,"De 12,5 a 14,5",IF(BY726&lt;17.5,"De 15 a 17",IF(BY726&lt;20,"De 17,5 a 19,5",IF(BY726&lt;22.5,"De 20 a 22",IF(BY726&lt;25,"De 22,5 a 24,5",IF(BY726&lt;27.5,"De 25 a 27","De 27,5 a 30"))))))))))))))))))))))))</f>
        <v>De -7,5 a -5,5</v>
      </c>
      <c r="CA726" s="12" t="n">
        <f aca="false">IF(BY726="","",IF(BY726&lt;=-28,1,IF(BY726&lt;=-25.5,2,IF(BY726&lt;=-23,3,IF(BY726&lt;=-20.5,4,IF(BY726&lt;=-18,5,IF(BY726&lt;=-15.5,6,IF(BY726&lt;=-13,7,IF(BY726&lt;=-10.5,8,IF(BY726&lt;=-8,9,IF(BY726&lt;=-5.5,10,IF(BY726&lt;=-3,11,IF(BY726&lt;=-0.5,12,IF(BY726&lt;=2,13,IF(BY726&lt;=4.5,14,IF(BY726&lt;=7,15,IF(BY726&lt;=9.5,16,IF(BY726&lt;=12,17,IF(BY726&lt;=14.5,18,IF(BY726&lt;=17,19,IF(BY726&lt;=19.5,20,IF(BY726&lt;=22,21,IF(BY726&lt;=24.5,22,IF(BY726&lt;=27,23,IF(BY726&lt;=30,24,"Fuera de rango")))))))))))))))))))))))))</f>
        <v>10</v>
      </c>
      <c r="CB726" s="9" t="n">
        <v>-2.5</v>
      </c>
      <c r="CC726" s="10" t="n">
        <f aca="false">18.5- (0.3*H726)</f>
        <v>4.1</v>
      </c>
      <c r="CD726" s="10" t="n">
        <f aca="false">(CB726)-(CC726)</f>
        <v>-6.6</v>
      </c>
      <c r="CE726" s="10" t="str">
        <f aca="false">IF(CD726="","",IF(CD726&lt;-27.5,"De -30 a -28",IF(CD726&lt;-25,"De -27,5 a -25,5",IF(CD726&lt;-22.5,"De -25 a -23",IF(CD726&lt;-20,"De -22,5 a -20,5",IF(CD726&lt;-17.5,"De -20 a -18",IF(CD726&lt;-15,"De -17,5 a -15,5",IF(CD726&lt;-12.5,"De -15 a -13",IF(CD726&lt;-10,"De -12,5 a -10,5",IF(CD726&lt;-7.5,"De -10 a -8",IF(CD726&lt;-5,"De -7,5 a -5,5",IF(CD726&lt;-2.5,"De -5 a -3",IF(CD726&lt;0,"De -2,5 a -0,5",IF(CD726&lt;=2,"De 0 a 2",IF(CD726&lt;=4.5,"De 2,5 a 4,5",IF(CD726&lt;=7,"De 5 a 7",IF(CD726&lt;=9.5,"De 7,5 a 9,5",IF(CD726&lt;=12,"De 10 a 12",IF(CD726&lt;=14.5,"De 12,5 a 14,5",IF(CD726&lt;=17,"De 15 a 17",IF(CD726&lt;=19.5,"De 17,5 a 19,5",IF(CD726&lt;=22,"De 20 a 22",IF(CD726&lt;=24.5,"De 22,5 a 24,5",IF(CD726&lt;=27,"De 25 a 27","De 27,5 a 30"))))))))))))))))))))))))</f>
        <v>De -7,5 a -5,5</v>
      </c>
      <c r="CF726" s="12" t="n">
        <f aca="false">IF(CD726="","",IF(CD726&lt;-27.5,1,IF(CD726&lt;-25,2,IF(CD726&lt;-22.5,3,IF(CD726&lt;-20,4,IF(CD726&lt;-17.5,5,IF(CD726&lt;-15,6,IF(CD726&lt;-12.5,7,IF(CD726&lt;-10,8,IF(CD726&lt;-7.5,9,IF(CD726&lt;-5,10,IF(CD726&lt;-2.5,11,IF(CD726&lt;0,12,IF(CD726&lt;2.5,13,IF(CD726&lt;5,14,IF(CD726&lt;7.5,15,IF(CD726&lt;10,16,IF(CD726&lt;12.5,17,IF(CD726&lt;15,18,IF(CD726&lt;17.5,19,IF(CD726&lt;20,20,IF(CD726&lt;22.5,21,IF(CD726&lt;25,22,IF(CD726&lt;27.5,23,24))))))))))))))))))))))))</f>
        <v>10</v>
      </c>
      <c r="CG726" s="9" t="n">
        <v>-2</v>
      </c>
      <c r="CH726" s="10" t="str">
        <f aca="false">IF(CG726="","",IF(AND(CG726&gt;=-10,CG726&lt;=-9.5),"-10 a -9,5",IF(AND(CG726&gt;-9.5,CG726&lt;=-8.5),"-9 a -8,5",IF(AND(CG726&gt;-8.5,CG726&lt;=-7.5),"-8 a -7,5",IF(AND(CG726&gt;-7.5,CG726&lt;=-6.5),"-7 a -6,5",IF(AND(CG726&gt;-6.5,CG726&lt;=-5.5),"-6 a -5,5",IF(AND(CG726&gt;-5.5,CG726&lt;=-4.5),"-5 a -4,5",IF(AND(CG726&gt;-4.5,CG726&lt;=-3.5),"-4 a -3,5",IF(AND(CG726&gt;-3.5,CG726&lt;=-2.5),"-3 a -2,5",IF(CG726=-2.25,"-2,25",IF(AND(CG726&gt;-2.5,CG726&lt;=-1.5),"-2 a -1,5",IF(AND(CG726&gt;-1.5,CG726&lt;=-0.5),"-1 a -0,5",IF(AND(CG726&gt;-0.5,CG726&lt;=0.5),"0 a 0,5",IF(AND(CG726&gt;0.5,CG726&lt;=1.5),"1 a 1,5",IF(AND(CG726&gt;1.5,CG726&lt;=2.5),"2 a 2,5",IF(AND(CG726&gt;2.5,CG726&lt;=3.5),"3 a 3,5",IF(AND(CG726&gt;3.5,CG726&lt;=4.5),"4 a 4,5",IF(AND(CG726&gt;4.5,CG726&lt;=5.5),"5 a 5,5",IF(AND(CG726&gt;5.5,CG726&lt;=6.5),"6 a 6,5",IF(AND(CG726&gt;6.5,CG726&lt;=7.5),"7 a 7,5",IF(AND(CG726&gt;7.5,CG726&lt;=8.5),"8 a 8,5",IF(AND(CG726&gt;8.5,CG726&lt;=9.5),"9 a 9,5",IF(CG726&gt;=10,"10","Fuera de rango")))))))))))))))))))))))</f>
        <v>-2 a -1,5</v>
      </c>
      <c r="CI726" s="11" t="n">
        <f aca="false">IF(CG726="","",IF(CG726=-2.25,"NORMA",IF(CG726&lt;=-9.5,1,IF(CG726&lt;=-8.5,2,IF(CG726&lt;=-7.5,3,IF(CG726&lt;=-6.5,4,IF(CG726&lt;=-5.5,5,IF(CG726&lt;=-4.5,6,IF(CG726&lt;=-3.5,7,IF(CG726&lt;=-2.5,8,IF(CG726&lt;=-1.5,9,IF(CG726&lt;=-0.5,10,IF(CG726&lt;=0.5,11,IF(CG726&lt;=1.5,12,IF(CG726&lt;=2.5,13,IF(CG726&lt;=3.5,14,IF(CG726&lt;=4.5,15,IF(CG726&lt;=5.5,16,IF(CG726&lt;=6.5,17,IF(CG726&lt;=7.5,18,IF(CG726&lt;=8.5,19,IF(CG726&lt;=9.5,20,IF(CG726=10,21,"Fuera de rango")))))))))))))))))))))))</f>
        <v>9</v>
      </c>
      <c r="CJ726" s="9" t="n">
        <v>1</v>
      </c>
      <c r="CK726" s="10" t="str">
        <f aca="false">IF(CJ726="","",IF(AND(CJ726&gt;=-6,CJ726&lt;=-5.5),"-6 a -5,5",IF(AND(CJ726&gt;-5.5,CJ726&lt;=-4.5),"-5 a -4,5",IF(AND(CJ726&gt;-4.5,CJ726&lt;=-3.5),"-4 a -3,5",IF(AND(CJ726&gt;-3.5,CJ726&lt;=-2.5),"-3 a -2,5",IF(AND(CJ726&gt;-2.5,CJ726&lt;=-1.5),"-2 a -1,5",IF(AND(CJ726&gt;-1.5,CJ726&lt;=-0.5),"-1 a -0,5",IF(AND(CJ726&gt;-0.5,CJ726&lt;=0.5),"0 a 0,5",IF(AND(CJ726&gt;0.5,CJ726&lt;=1.5),"1 a 1,5",IF(AND(CJ726&gt;1.5,CJ726&lt;2.5),"2",IF(AND(CJ726&gt;=2.5,CJ726&lt;=3),"2,5 a 3",IF(AND(CJ726&gt;3,CJ726&lt;=4),"3,5 a 4",IF(AND(CJ726&gt;4,CJ726&lt;=5),"4,5 a 5",IF(AND(CJ726&gt;5,CJ726&lt;=6),"5,5 a 6",IF(AND(CJ726&gt;6,CJ726&lt;=7),"6,5 a 7",IF(AND(CJ726&gt;7,CJ726&lt;=8),"7,5 a 8",IF(AND(CJ726&gt;8,CJ726&lt;=9.5),"8,5 a 9,5",IF(CJ726=10,"10","Fuera de rango"))))))))))))))))))</f>
        <v>1 a 1,5</v>
      </c>
      <c r="CL726" s="11" t="n">
        <f aca="false">IF(CK726="","",IF(OR(CK726="-6 a -5,5",CK726="-6 - -5,5"),1,IF(OR(CK726="-5 a -4,5",CK726="-5 - -4,5"),2,IF(OR(CK726="-4 a -3,5",CK726="-4 - -3,5"),3,IF(OR(CK726="-3 a -2,5",CK726="-3 - -2,5"),4,IF(OR(CK726="-2 a -1,5",CK726="-2 - -1,5"),5,IF(OR(CK726="-1 a -0,5",CK726="-1 - -0,5"),6,IF(OR(CK726="0 a 0,5",CK726="0 - 0,5"),7,IF(OR(CK726="1 a 1,5",CK726="1 - 1,5"),8,IF(CK726="2","NORMA",IF(OR(CK726="2,5 a 3",CK726="2,5 - 3"),9,IF(OR(CK726="3,5 a 4",CK726="3,5 - 4"),10,IF(OR(CK726="4,5 a 5",CK726="4,5 - 5"),11,IF(OR(CK726="5,5 a 6",CK726="5,5 - 6"),12,IF(OR(CK726="6,5 a 7",CK726="6,5 - 7"),13,IF(OR(CK726="7,5 a 8",CK726="7,5 - 8"),14,IF(OR(CK726="8,5 a 9",CK726="8,5 - 9,5",CK726="9 a 9,5"),15,IF(CK726="10",15,IF(OR(CK726="0,5 a 1",CK726="0,5 - 1"),7,"Fuera de rango")))))))))))))))))))</f>
        <v>8</v>
      </c>
      <c r="CO726" s="10" t="str">
        <f aca="false">IF(CM726&gt;0,"EME"," ")</f>
        <v> </v>
      </c>
      <c r="CQ726" s="10" t="str">
        <f aca="false">IF(CP726&gt;0,"0", " ")</f>
        <v> </v>
      </c>
      <c r="CR726" s="10" t="str">
        <f aca="false">IF(CP726&gt;0,"EME"," ")</f>
        <v> </v>
      </c>
      <c r="CS726" s="9" t="n">
        <v>0</v>
      </c>
      <c r="CV726" s="9" t="n">
        <v>0</v>
      </c>
      <c r="CY726" s="9" t="n">
        <v>0</v>
      </c>
      <c r="DB726" s="9" t="n">
        <v>0</v>
      </c>
      <c r="DC726" s="11" t="str">
        <f aca="false">IF(DB726&lt;0,"2"," ")</f>
        <v> </v>
      </c>
      <c r="DD726" s="11" t="str">
        <f aca="false">IF(DB726&lt;0,"MIO"," ")</f>
        <v> </v>
      </c>
      <c r="DE726" s="9" t="n">
        <v>-0.5</v>
      </c>
      <c r="DF726" s="10" t="str">
        <f aca="false">IF(DE726&lt;0,"3"," ")</f>
        <v>3</v>
      </c>
      <c r="DG726" s="10" t="str">
        <f aca="false">IF(DE726&lt;0,"AST"," ")</f>
        <v>AST</v>
      </c>
      <c r="DH726" s="9" t="n">
        <v>-0.5</v>
      </c>
      <c r="DI726" s="10" t="str">
        <f aca="false">IF(DH726&lt;0,"3"," ")</f>
        <v>3</v>
      </c>
      <c r="DJ726" s="10" t="str">
        <f aca="false">IF(DH726&lt;0,"AST"," ")</f>
        <v>AST</v>
      </c>
      <c r="DK726" s="9" t="n">
        <v>2</v>
      </c>
      <c r="DL726" s="10" t="str">
        <f aca="false">IF(DK726&gt;0,"4"," ")</f>
        <v>4</v>
      </c>
      <c r="DM726" s="10" t="str">
        <f aca="false">IF(DK726&gt;0,"PRE"," ")</f>
        <v>PRE</v>
      </c>
      <c r="DN726" s="9" t="n">
        <v>2</v>
      </c>
      <c r="DO726" s="10" t="str">
        <f aca="false">IF(DN726&gt;0,"4"," ")</f>
        <v>4</v>
      </c>
      <c r="DP726" s="10" t="str">
        <f aca="false">IF(DN726&gt;0,"PRE"," ")</f>
        <v>PRE</v>
      </c>
      <c r="DS726" s="12" t="str">
        <f aca="false">CONCATENATE(CO726,CU726,DA726,DG726,DM726)</f>
        <v> ASTPRE</v>
      </c>
      <c r="DT726" s="10" t="e">
        <f aca="false" t="array" ref="DT726">_xlfn.IFS(DS726="EME    ","0", DS726=" HIP   ","1", DS726="  MIO  ","2", DS726="   AST ","3", DS726="    PRE","4", DS726="EME   PRE","5", DS726=" HIP  PRE","6", DS726=" HIP AST ","7", DS726="  MIO PRE","8", DS726="  MIOAST ","9", DS726="   ASTPRE","10",DS726=" HIP ASTPRE","11", DS726="  MIOASTPRE","12", DS726="     ","0")</f>
        <v>#N/A</v>
      </c>
      <c r="DV726" s="1" t="e">
        <f aca="false" t="array" ref="DV726">_xlfn.IFS(DU726="SI","2", DU726="NO","1")</f>
        <v>#N/A</v>
      </c>
      <c r="DX726" s="11" t="str">
        <f aca="false">IF(DW726=0,"1","2")</f>
        <v>1</v>
      </c>
      <c r="DY726" s="11" t="str">
        <f aca="false" t="array" ref="DY726">_xlfn.IFS(DW726=0,"0", DW726=0.25, "1", DW726=0.5,"2", DW726=0.75,"3", DW726=1,"4",DW726=1.25,"5", DW726=1.5,"6", DW726=1.75,"7", DW726=2,"8")</f>
        <v>0</v>
      </c>
      <c r="EA726" s="11" t="str">
        <f aca="false">IF(DZ726=0,"1","2")</f>
        <v>1</v>
      </c>
      <c r="EB726" s="11" t="str">
        <f aca="false" t="array" ref="EB726">_xlfn.IFS(DZ726=0,"0", DZ726=0.25, "1", DZ726=0.5,"2", DZ726=0.75,"3", DZ726=1,"4",DZ726=1.25,"5", DZ726=1.5,"6", DZ726=1.75,"7", DZ726=2,"8")</f>
        <v>0</v>
      </c>
      <c r="ED726" s="10" t="str">
        <f aca="false">IF(EC726=0,"1","2")</f>
        <v>1</v>
      </c>
      <c r="EE726" s="11" t="str">
        <f aca="false" t="array" ref="EE726">_xlfn.IFS(EC726=0,"0", EC726=-0.25, "1", EC726=-0.5,"2", EC726=-0.75,"3", EC726=-1,"4",EC726=-1.25,"5", EC726=-1.5,"6", EC726=-1.75,"7", EC726=-2,"8", EC726=-2.25,"9",EC726=-2.5,"10", EC726=-2.75,"11", EC726=-3,"12", EC726=-3.25,"13", EC726=-3.5,"14", EC726=-3.75,"15",EC726=-4,"16")</f>
        <v>0</v>
      </c>
      <c r="EG726" s="10" t="str">
        <f aca="false">IF(EF726=0,"1","2")</f>
        <v>1</v>
      </c>
      <c r="EH726" s="11" t="str">
        <f aca="false" t="array" ref="EH726">_xlfn.IFS(EF726=0,"0", EF726=-0.25, "1", EF726=-0.5,"2", EF726=-0.75,"3", EF726=-1,"4",EF726=-1.25,"5", EF726=-1.5,"6", EF726=-1.75,"7", EF726=-2,"8", EF726=-2.25,"9",EF726=-2.5,"10", EF726=-2.75,"11", EF726=-3,"12", EF726=-3.25,"13", EF726=-3.5,"14", EF726=-3.75,"15",EF726=-4,"16")</f>
        <v>0</v>
      </c>
      <c r="EJ726" s="11" t="str">
        <f aca="false">IF(EI726=0,"1","2")</f>
        <v>1</v>
      </c>
      <c r="EK726" s="11" t="str">
        <f aca="false" t="array" ref="EK726">_xlfn.IFS(EI726=0,"0", EI726=-0.25, "1", EI726=-0.5,"2", EI726=-0.75,"3", EI726=-1,"4",EI726=-1.25,"5", EI726=-1.5,"6", EI726=-1.75,"7", EI726=-2,"8", EI726=-2.25,"9", EI726=-2.25,"9",EI726=-2.5,"10", EI726=-2.75,"11", EI726=-3,"12", EI726=-3.25,"13", EI726=-3.5,"14", EI726=-3.75,"15",EI726=-4,"16", EI726=0.25, "17", EI726=0.5, "18")</f>
        <v>0</v>
      </c>
      <c r="EM726" s="11" t="str">
        <f aca="false">IF(EL726=0,"1","2")</f>
        <v>1</v>
      </c>
      <c r="EN726" s="11" t="str">
        <f aca="false" t="array" ref="EN726">_xlfn.IFS(EL726=0.25,"17",EL726=0.5,"18", EL726=0,"0", EL726=-0.25, "1", EL726=-0.5,"2", EL726=-0.75,"3", EL726=-1,"4",EL726=-1.25,"5", EL726=-1.5,"6", EL726=-1.75,"7", EL726=-2,"8",EL726= -2.25,"9",EL726=-2.5,"10",EL726= -2.75,"11",EL726= -3,"12",EL726= -3.25,"13",EL726= -3.5,"14",EL726= -3.75,"15",EL726=-4,"16")</f>
        <v>0</v>
      </c>
      <c r="EP726" s="11" t="str">
        <f aca="false">IF(EO726=0,"1","2")</f>
        <v>1</v>
      </c>
      <c r="EQ726" s="11" t="str">
        <f aca="false" t="array" ref="EQ726">_xlfn.IFS(EO726=0,"0", EO726=0.25, "1", EO726=0.5,"2", EO726=0.75,"3", EO726=1,"4",EO726=1.25,"5", EO726=1.5,"6", EO726=1.75,"7", EO726=2,"8", EO726=2.25,"9", EO726=2.25,"9",EO726=2.5,"10", EO726=2.75,"11", EO726=3,"12", EO726=3.25,"13", EO726=3.5,"14", EO726=3.75,"15",EO726=4,"16", EO726=-0.25, "17", bq=-0.5, "18")</f>
        <v>0</v>
      </c>
      <c r="ES726" s="11" t="str">
        <f aca="false">IF(ER726=0,"1","2")</f>
        <v>1</v>
      </c>
      <c r="ET726" s="11" t="str">
        <f aca="false" t="array" ref="ET726">_xlfn.IFS(ER726=0,"0", ER726=0.25, "1", ER726=0.5,"2", ER726=0.75,"3", ER726=1,"4",ER726=1.25,"5", ER726=1.5,"6", ER726=1.75,"7", ER726=2,"8", ER726=2.25,"9", ER726=2.25,"9",ER726=2.5,"10", ER726=2.75,"11", ER726=3,"12", ER726=3.25,"13", ER726=3.5,"14", ER726=3.75,"15",ER726=4,"16", ER726=-0.25, "17", bq=-0.5, "18")</f>
        <v>0</v>
      </c>
      <c r="EV726" s="14" t="e">
        <f aca="false">VLOOKUP(EU726,LEYENDA!$G$2:$H$8,2,TRUE())</f>
        <v>#N/A</v>
      </c>
      <c r="EW726" s="14" t="e">
        <f aca="false" t="array" ref="EW726">_xlfn.IFS(EV726="0-5","1", EV726="6-12","2", EV726="13-18","3", EV726="19-24","4", EV726="25-36","5", EV726="37-48","6", EV726="49-60","7")</f>
        <v>#N/A</v>
      </c>
    </row>
    <row r="727" customFormat="false" ht="13.5" hidden="false" customHeight="false" outlineLevel="0" collapsed="false">
      <c r="A727" s="1" t="n">
        <v>293</v>
      </c>
      <c r="B727" s="2" t="n">
        <v>1</v>
      </c>
      <c r="C727" s="33" t="n">
        <v>42517</v>
      </c>
      <c r="E727" s="5" t="str">
        <f aca="false">VLOOKUP(A727,'286'!$A$3:$J$6279,10,FALSE())</f>
        <v>RUBIES GIRANÉS, ALEXIS</v>
      </c>
      <c r="F727" s="4" t="str">
        <f aca="false">VLOOKUP(A727,'286'!$A$3:$I$1768,3,FALSE())</f>
        <v>RUGIA</v>
      </c>
      <c r="G727" s="6" t="n">
        <f aca="false">VLOOKUP(A727,'286'!$A$3:$I$1768,4,FALSE())</f>
        <v>29624</v>
      </c>
      <c r="H727" s="7" t="n">
        <f aca="false">YEAR(C727)-YEAR(G727)</f>
        <v>35</v>
      </c>
      <c r="I727" s="1" t="str">
        <f aca="false">VLOOKUP(H727,LEYENDA!$C$2:$D$6,2,TRUE())</f>
        <v>25-40</v>
      </c>
      <c r="J727" s="5" t="str">
        <f aca="false">VLOOKUP(A727,'286'!$A$3:$I$1768,7,FALSE())</f>
        <v>H</v>
      </c>
      <c r="K727" s="8" t="n">
        <f aca="false">VLOOKUP(A727,'286'!$A$3:$I$1768,2,FALSE())</f>
        <v>0</v>
      </c>
      <c r="L727" s="4" t="str">
        <f aca="false">VLOOKUP(A727,'286'!$A$3:$I$1768,8,FALSE())</f>
        <v>D</v>
      </c>
      <c r="M727" s="4" t="str">
        <f aca="false">VLOOKUP(A727,'286'!$A$3:$I$1768,9,FALSE())</f>
        <v>I</v>
      </c>
      <c r="N727" s="8" t="str">
        <f aca="false">IF(R727=O727, "MISMA","CONTRARIA")</f>
        <v>CONTRARIA</v>
      </c>
      <c r="O727" s="8" t="str">
        <f aca="false" t="array" ref="O727">_xlfn.IFS(L727="D","1", L727="I","2")</f>
        <v>1</v>
      </c>
      <c r="P727" s="8" t="e">
        <f aca="false" t="array" ref="P727">_xlfn.IFS(K727="OD","1", K727="OI","2")</f>
        <v>#N/A</v>
      </c>
      <c r="Q727" s="1" t="str">
        <f aca="false" t="array" ref="Q727">_xlfn.IFS(J727="M","1", J727="H","2")</f>
        <v>2</v>
      </c>
      <c r="R727" s="8" t="str">
        <f aca="false" t="array" ref="R727">_xlfn.IFS(M727="D","1", M727="I","2")</f>
        <v>2</v>
      </c>
      <c r="S727" s="1" t="str">
        <f aca="false" t="array" ref="S727">_xlfn.IFS(N727="CONTRARIA", "1",N727= "MISMA","2")</f>
        <v>1</v>
      </c>
      <c r="T727" s="1" t="str">
        <f aca="false" t="array" ref="T727">_xlfn.IFS(I727="0-12","1", I727="13-24","2", I727="25-40","3", I727="41-60","4", I727="61-100","5")</f>
        <v>3</v>
      </c>
      <c r="U727" s="9" t="n">
        <v>3</v>
      </c>
      <c r="V727" s="10" t="str">
        <f aca="false">IF(U727="","",IF(AND(U727&gt;=-9,U727&lt;=-6.5),"-9 a -6,5",IF(AND(U727&gt;=-6,U727&lt;=-3.5),"-6 a -3,5",IF(AND(U727&gt;=-3,U727&lt;=-1),"-3 a -1",IF(U727=-0.5,"-0,5",IF(AND(U727&gt;=0,U727&lt;=2.5),"0 a 2,5",IF(AND(U727&gt;=3,U727&lt;=5.5),"3 a 5,5",IF(AND(U727&gt;=6,U727&lt;=8.5),"6 a 8,5",IF(AND(U727&gt;=9,U727&lt;=20),"9 a 20","Fuera de rango")))))))))</f>
        <v>3 a 5,5</v>
      </c>
      <c r="W727" s="11" t="n">
        <f aca="false">IF(V727="","",IF(V727="-9 a -6,5",2,IF(V727="-6 a -3,5",3,IF(V727="-3 a -1",4,IF(V727="-0,5","NORMA",IF(V727="0 a 2,5",5,IF(V727="3 a 5,5",6,IF(V727="6 a 8,5",7,IF(V727="9 a 20",8,"Fuera de rango")))))))))</f>
        <v>6</v>
      </c>
      <c r="X727" s="9" t="n">
        <v>0</v>
      </c>
      <c r="Y727" s="11" t="str">
        <f aca="false">IF(X727="","",IF(AND(X727&gt;=0,X727&lt;=4),"0 a 4",IF(AND(X727&gt;=4.5,X727&lt;=8.5),"4,5 a 8,5",IF(X727=9,"9",IF(AND(X727&gt;=9.5,X727&lt;=13),"9,5 a 13",IF(AND(X727&gt;=13.5,X727&lt;=20),"13,5 a 20",IF(AND(X727&gt;=20.5,X727&lt;=35),"20,5 a 35","Fuera de rango")))))))</f>
        <v>0 a 4</v>
      </c>
      <c r="Z727" s="11" t="n">
        <f aca="false">IF(Y727="","",IF(Y727="0 a 4",1,IF(Y727="4,5 a 8,5",2,IF(Y727="9","NORMA",IF(Y727="9,5 a 13",3,IF(Y727="13,5 a 20",4,IF(Y727="20,5 a 35",5,"Fuera de rango")))))))</f>
        <v>1</v>
      </c>
      <c r="AA727" s="9" t="n">
        <v>24</v>
      </c>
      <c r="AB727" s="10" t="str">
        <f aca="false">IF(AA727="","",IF(AND(AA727&gt;=0,AA727&lt;=9),"0 a 9",IF(AND(AA727&gt;=9.5,AA727&lt;=18.5),"9,5 a 18,5",IF(AA727=19,"19",IF(AND(AA727&gt;=19.5,AA727&lt;=28),"19,5 a 28",IF(AND(AA727&gt;=28.5,AA727&lt;=40),"28,5 a 40","Fuera de rango"))))))</f>
        <v>19,5 a 28</v>
      </c>
      <c r="AC727" s="11" t="n">
        <f aca="false" t="array" ref="AC727">_xlfn.IFS(AB727="","",AB727="0 a 9",1,AB727="9,5 a 18,5",2,AB727="19","NORMA",AB727="19,5 a 28",3,AB727="28,5 a 40",4,TRUE(),"Fuera de rango")</f>
        <v>3</v>
      </c>
      <c r="AD727" s="9" t="n">
        <v>22</v>
      </c>
      <c r="AE727" s="10" t="str">
        <f aca="false">IF(AD727="","",IF(AND(AD727&gt;=-10,AD727&lt;=0),"De -10 a 0",IF(AND(AD727&gt;=0.5,AD727&lt;=9.5),"0,5 a 9,5",IF(AD727=10,"10",IF(AND(AD727&gt;=10.5,AD727&lt;=20),"10,5 a 20",IF(AND(AD727&gt;=20.5,AD727&lt;=40),"20,5 a 40","Fuera de rango"))))))</f>
        <v>20,5 a 40</v>
      </c>
      <c r="AF727" s="12" t="n">
        <f aca="false">IF(AD727="","",IF(AND(AD727&gt;=-10,AD727&lt;=0),1,IF(AND(AD727&gt;=0.5,AD727&lt;=9.5),2,IF(AD727=10,"NORMA",IF(AND(AD727&gt;=10.5,AD727&lt;=20),3,IF(AND(AD727&gt;=20.5,AD727&lt;=40),4,""))))))</f>
        <v>4</v>
      </c>
      <c r="AG727" s="9" t="n">
        <v>8</v>
      </c>
      <c r="AH727" s="10" t="str">
        <f aca="false">IF(AG727="","",IF(AND(AG727&gt;=0,AG727&lt;=4),"0 a 4",IF(AND(AG727&gt;=4.5,AG727&lt;=8.5),"4,5 a 8,5",IF(AG727=9,"9",IF(AND(AG727&gt;=9.5,AG727&lt;=13),"9,5 a 13",IF(AND(AG727&gt;=13.5,AG727&lt;=25),"13,5 a 25","Fuera de rango"))))))</f>
        <v>4,5 a 8,5</v>
      </c>
      <c r="AI727" s="10" t="n">
        <f aca="false">IF(AH727="","",IF(AH727="0 a 4",1,IF(AH727="4,5 a 8,5",2,IF(AH727="9","NORMA",IF(AH727="9,5 a 13",3,IF(AH727="13,5 a 25",4,""))))))</f>
        <v>2</v>
      </c>
      <c r="AJ727" s="9" t="n">
        <v>2</v>
      </c>
      <c r="AK727" s="10" t="str">
        <f aca="false">IF(AJ727="","",IF(AND(AJ727&gt;=-15,AJ727&lt;=-10.5),"-15 a -10,5",IF(AND(AJ727&gt;=-10,AJ727&lt;=-4),"-10 a -4",IF(AND(AJ727&gt;=-4.5,AJ727&lt;=0),"-4,5 a 0",IF(AND(AJ727&gt;=0.5,AJ727&lt;=4.5),"0,5 a 4,5",IF(AJ727=5,"5",IF(AND(AJ727&gt;=5.5,AJ727&lt;=10),"5,5 a 10",IF(AND(AJ727&gt;=10.5,AJ727&lt;=20),"10,5 a 20","Fuera de rango"))))))))</f>
        <v>0,5 a 4,5</v>
      </c>
      <c r="AL727" s="11" t="n">
        <f aca="false">IF(AK727="","",IF(AK727="-15 a -10,5",1,IF(AK727="-10 a -4",2,IF(AK727="-4,5 a 0",3,IF(AK727="0,5 a 4,5",4,IF(AK727="5","NORMA",IF(AK727="5,5 a 10",5,IF(AK727="10,5 a 20",6,"Error"))))))))</f>
        <v>4</v>
      </c>
      <c r="AM727" s="9" t="n">
        <v>0</v>
      </c>
      <c r="AN727" s="10" t="str">
        <f aca="false">IF(AM727="","",IF(AND(AM727&gt;=-7.5,AM727&lt;=-5.5),"-7,5 a -5,5",IF(AND(AM727&gt;=-5,AM727&lt;=-3),"-5 a -3",IF(AND(AM727&gt;=-2.5,AM727&lt;=-0.5),"-2,5 a -0,5",IF(AM727=0,"0,00",IF(AND(AM727&gt;=0.5,AM727&lt;=2.5),"0,5 a 2,5",IF(AND(AM727&gt;=3,AM727&lt;=5),"3 a 5",IF(AND(AM727&gt;=5.5,AM727&lt;=7.5),"5,5 a 7,5",IF(AND(AM727&gt;=8,AM727&lt;=10),"8 a 10","Fuera de rango")))))))))</f>
        <v>0,00</v>
      </c>
      <c r="AO727" s="11" t="str">
        <f aca="false">IF(AN727="","",IF(AN727="-7,5 a -5,5",1,IF(AN727="-5 a -3",2,IF(AN727="-2,5 a -0,5",3,IF(AN727="0,00","NORMA",IF(AN727="0,5 a 2,5",4,IF(AN727="3 a 5",5,IF(AN727="5,5 a 7,5",6,IF(AN727="8 a 10",7,"Error")))))))))</f>
        <v>NORMA</v>
      </c>
      <c r="AP727" s="9" t="n">
        <v>7</v>
      </c>
      <c r="AQ727" s="10" t="str">
        <f aca="false">IF(AP727="","",IF(AND(AP727&gt;=-20,AP727&lt;=-9.5),"-20 a -9,5",IF(AND(AP727&gt;=-9,AP727&lt;=-6.5),"-9 a -6,5",IF(AP727=-6,"-6",IF(AND(AP727&gt;=-5.5,AP727&lt;=-3),"-5,5 a -3",IF(AND(AP727&gt;=-2.5,AP727&lt;=0),"-2,5 a 0",IF(AND(AP727&gt;=0.5,AP727&lt;=3),"0,5 a 3",IF(AND(AP727&gt;=3.5,AP727&lt;=6),"3,5 a 6",IF(AND(AP727&gt;=6.5,AP727&lt;=9),"6,5 a 9",IF(AND(AP727&gt;=9.5,AP727&lt;=20),"9,5 a 20","Fuera de rango"))))))))))</f>
        <v>6,5 a 9</v>
      </c>
      <c r="AR727" s="11" t="n">
        <f aca="false">IF(AQ727="","",IF(AQ727="-20 a -9,5",1,IF(AQ727="-9 a -6,5",2,IF(AQ727="-6","NORMA",IF(AQ727="-5,5 a -3",3,IF(AQ727="-2,5 a 0",4,IF(AQ727="0,5 a 3",5,IF(AQ727="3,5 a 6",6,IF(AQ727="6,5 a 9",7,IF(AQ727="9,5 a 20",8,""))))))))))</f>
        <v>7</v>
      </c>
      <c r="AS727" s="9" t="n">
        <v>7</v>
      </c>
      <c r="AT727" s="10" t="str">
        <f aca="false">IF(AS727="","",IF(AND(AS727&gt;=-16,AS727&lt;=-14),"-16 a -14",IF(AND(AS727&gt;=-13.5,AS727&lt;=-11.5),"-13,5 a -11,5",IF(AND(AS727&gt;=-11,AS727&lt;=-9),"-11 a -9",IF(AND(AS727&gt;=-8.5,AS727&lt;=-6.5),"-8,5 a -6,5",IF(AND(AS727&gt;=-6,AS727&lt;=-4),"-6 a -4",IF(AND(AS727&gt;=-3.5,AS727&lt;=-1.5),"-3,5 a -1,5",IF(AND(AS727&gt;=-1,AS727&lt;=1),"-1 a 1",IF(AND(AS727&gt;=1.5,AS727&lt;=3.5),"1,5 a 3,5",IF(AND(AS727&gt;=4,AS727&lt;=6),"4 a 6",IF(AND(AS727&gt;=6.5,AS727&lt;=8.5),"6,5 a 8,5",IF(AND(AS727&gt;=9,AS727&lt;=11),"9 a 11",IF(AND(AS727&gt;=11.5,AS727&lt;=13.5),"11,5 a 13,5",IF(AND(AS727&gt;=14,AS727&lt;=16),"14 a 16",IF(AND(AS727&gt;=16.5,AS727&lt;=18.5),"16,5 a 18,5",IF(AND(AS727&gt;=19,AS727&lt;=21),"19 a 21","Fuera de rango"))))))))))))))))</f>
        <v>6,5 a 8,5</v>
      </c>
      <c r="AU727" s="11" t="n">
        <f aca="false" t="array" ref="AU727">IF(AT727="","",_xlfn.IFS(AT727="-16 a -14",1,AT727="-13,5 a -11,5",2,AT727="-11 a -9",3,AT727="-8,5 a -6,5",4,AT727="-6 a -4",5,AT727="-3,5 a -1,5",6,AT727="-1 a 1",7,AT727="1,5 a 3,5",8,AT727="4 a 6","NORMA",AT727="6,5 a 8,5",9,AT727="9 a 11",10,AT727="11,5 a 13,5",11,AT727="14 a 16",12,AT727="16,5 a 18,5",13,AT727="19 a 21",14,TRUE(),""))</f>
        <v>9</v>
      </c>
      <c r="AV727" s="9" t="n">
        <v>1.25</v>
      </c>
      <c r="AW727" s="10" t="str">
        <f aca="false">IF(AV727="","",IF(AND(AV727&gt;=-1,AV727&lt;=-0.5),"-1 a -0,5",IF(AND(AV727&gt;-0.5,AV727&lt;=0),"De -0,5 a 0",IF(AND(AV727&gt;=0.25,AV727&lt;=0.75),"0,25 a 0,75",IF(AND(AV727&gt;=1,AV727&lt;=1.5),"1 a 1,5",IF(AND(AV727&gt;=1.75,AV727&lt;=2.25),"1,75 a 2,25",IF(AND(AV727&gt;=2.5,AV727&lt;=3),"2,5 a 3",IF(AND(AV727&gt;=3.25,AV727&lt;=3.75),"3,25 a 3,75","Fuera de rango"))))))))</f>
        <v>1 a 1,5</v>
      </c>
      <c r="AX727" s="10" t="n">
        <f aca="false">IF(AW727="","",IF(OR(AW727="-1 a -0,5",AW727="-1 a -0.5"),1,IF(OR(AW727="De -0,5 a 0",AW727="-0,5 a 0",AW727="De -0.5 a 0"),2,IF(OR(AW727="0,25 a 0,75",AW727="0.25 a 0.75"),"NORMA",IF(OR(AW727="1 a 1,5",AW727="1 a 1.5"),3,IF(OR(AW727="1,75 a 2,25",AW727="1.75 a 2.25"),4,IF(OR(AW727="2,5 a 3",AW727="2.5 a 3"),5,IF(OR(AW727="3,25 a 3,75",AW727="3.25 a 3.75"),6,""))))))))</f>
        <v>3</v>
      </c>
      <c r="AY727" s="9" t="n">
        <v>3</v>
      </c>
      <c r="AZ727" s="10" t="str">
        <f aca="false">IF(AY727="","",IF(AND(AY727&gt;=-20,AY727&lt;=-9.5),"-20 a -9,5",IF(AND(AY727&gt;=-9,AY727&lt;=-6.5),"-9 a -6,5",IF(AY727=-6,"-6",IF(AND(AY727&gt;=-5.5,AY727&lt;=-3),"-5,5 a -3",IF(AND(AY727&gt;=-2.5,AY727&lt;=0),"-2,5 a 0",IF(AND(AY727&gt;=0.5,AY727&lt;=3),"0,5 a 3",IF(AND(AY727&gt;=3.5,AY727&lt;=6),"3,5 a 6","Fuera de rango"))))))))</f>
        <v>0,5 a 3</v>
      </c>
      <c r="BA727" s="11" t="n">
        <f aca="false">IF(AZ727="","",IF(AZ727="-20 a -9,5",1,IF(AZ727="-9 a -6,5",2,IF(AZ727="-6","NORMA",IF(AZ727="-5,5 a -3",3,IF(AZ727="-2,5 a 0",4,IF(AZ727="0,5 a 3",5,IF(AZ727="3,5 a 6",6,""))))))))</f>
        <v>5</v>
      </c>
      <c r="BB727" s="9" t="n">
        <v>28</v>
      </c>
      <c r="BC727" s="10" t="str">
        <f aca="false" t="array" ref="BC727">IF(BB727="","",_xlfn.IFS(AND(BB727&gt;=0,BB727&lt;=2),"0 a 2",AND(BB727&gt;=2.5,BB727&lt;=4.5),"2,5 a 4,5",AND(BB727&gt;=5,BB727&lt;=7),"5 a 7",AND(BB727&gt;=7.5,BB727&lt;=9.5),"7,5 a 9,5",AND(BB727&gt;=10,BB727&lt;=12),"10 a 12",AND(BB727&gt;=12.5,BB727&lt;=14.5),"12,5 a 14,5",BB727=15,"15",AND(BB727&gt;=15.5,BB727&lt;=17.5),"15,5 a 17,5",AND(BB727&gt;=18,BB727&lt;=20),"18 a 20",AND(BB727&gt;=20.5,BB727&lt;=22.5),"20,5 a 22,5",AND(BB727&gt;=23,BB727&lt;=25),"23 a 25",TRUE(),"Fuera de rango"))</f>
        <v>Fuera de rango</v>
      </c>
      <c r="BD727" s="11" t="str">
        <f aca="false" t="array" ref="BD727">IF(BC727="","",_xlfn.IFS(BC727="0 a 2",1,BC727="2,5 a 4,5",2,BC727="5 a 7",3,BC727="7,5 a 9,5",4,BC727="10 a 12",5,BC727="12,5 a 14,5",6,BC727="15","NORMA",BC727="15,5 a 17,5",7,BC727="18 a 20",8,BC727="20,5 a 22,5",9,BC727="23 a 25",10,TRUE(),"Fuera de rango"))</f>
        <v>Fuera de rango</v>
      </c>
      <c r="BE727" s="9" t="n">
        <v>30</v>
      </c>
      <c r="BF727" s="10" t="str">
        <f aca="false">IF(BE727="","",IF(AND(BE727&gt;=-20,BE727&lt;=-10),"-20 a -10",IF(AND(BE727&gt;=-9.5,BE727&lt;=0.5),"-9,5 a 0,5",IF(AND(BE727&gt;=1,BE727&lt;=11),"1 a 11",IF(AND(BE727&gt;=11.5,BE727&lt;=20.5),"11,5 a 20,5",IF(BE727=21,"21",IF(AND(BE727&gt;=21.5,BE727&lt;=31.5),"21,5 a 31,5",IF(AND(BE727&gt;=32,BE727&lt;=42),"32 a 42","Fuera de rango"))))))))</f>
        <v>21,5 a 31,5</v>
      </c>
      <c r="BG727" s="11" t="n">
        <f aca="false">IF(BF727="","",IF(BF727="-20 a -10",1,IF(BF727="-9,5 a 0,5",2,IF(BF727="1 a 11",3,IF(BF727="11,5 a 20,5",4,IF(BF727="21","NORMA",IF(BF727="21,5 a 31,5",5,IF(BF727="32 a 42",6,""))))))))</f>
        <v>5</v>
      </c>
      <c r="BH727" s="9" t="n">
        <v>24</v>
      </c>
      <c r="BI727" s="10" t="str">
        <f aca="false">IF(BH727="","",IF(AND(BH727&gt;=-20,BH727&lt;=-15),"-20 a -15",IF(AND(BH727&gt;=-14.5,BH727&lt;=-9.5),"-14,5 a -9,5",IF(AND(BH727&gt;=-9,BH727&lt;=-4),"-9 a -4",IF(AND(BH727&gt;=-3.5,BH727&lt;=2.5),"-3,5 a 2,5",IF(AND(BH727&gt;=3,BH727&lt;=8),"3 a 8",IF(AND(BH727&gt;=8.5,BH727&lt;=14.5),"8,5 a 14,5",IF(BH727=15,"15",IF(AND(BH727&gt;=15.5,BH727&lt;=20.5),"15,5 a 20,5",IF(AND(BH727&gt;=21,BH727&lt;=26),"21 a 26","Fuera de rango"))))))))))</f>
        <v>21 a 26</v>
      </c>
      <c r="BJ727" s="11" t="n">
        <f aca="false">IF(BI727="","",IF(BI727="-20 a -15",1,IF(BI727="-14,5 a -9,5",2,IF(BI727="-9 a -4",3,IF(BI727="-3,5 a 2,5",4,IF(BI727="3 a 8",5,IF(BI727="8,5 a 14,5",6,IF(BI727="15","NORMA",IF(BI727="15,5 a 20,5",7,IF(BI727="21 a 26",8,IF(BI727="26,5 a 31,5",9,"")))))))))))</f>
        <v>8</v>
      </c>
      <c r="BK727" s="9" t="n">
        <v>0</v>
      </c>
      <c r="BL727" s="10" t="str">
        <f aca="false">IF(BK727="","",IF(AND(BK727&gt;=0,BK727&lt;=2),"0 - 2",IF(AND(BK727&gt;=2.5,BK727&lt;=4.5),"2,5 - 4,5",IF(AND(BK727&gt;=5,BK727&lt;=7),"5 - 7",IF(AND(BK727&gt;=7.5,BK727&lt;=9.5),"7,5 - 9,5",IF(AND(BK727&gt;=10,BK727&lt;=12),"10 - 12",IF(AND(BK727&gt;=12.5,BK727&lt;=13.5),"12,5 - 13,5",IF(BK727=14,"14",IF(AND(BK727&gt;=14.5,BK727&lt;=16.5),"14,5 - 16,5",IF(AND(BK727&gt;=17,BK727&lt;=19),"17 - 19",IF(AND(BK727&gt;=19.5,BK727&lt;=21.5),"19,5 - 21,5",IF(AND(BK727&gt;=22,BK727&lt;=24),"22 - 24",IF(AND(BK727&gt;=24.5,BK727&lt;=26.5),"24,5 - 26,5",IF(AND(BK727&gt;=27,BK727&lt;=29),"27 - 29",IF(AND(BK727&gt;=29.5,BK727&lt;=30),"29,5 - 30","Fuera de rango")))))))))))))))</f>
        <v>0 - 2</v>
      </c>
      <c r="BM727" s="11" t="n">
        <f aca="false">IF(BL727="","",IF(BL727="0 - 2",1,IF(BL727="2,5 - 4,5",2,IF(BL727="5 - 7",3,IF(BL727="7,5 - 9,5",4,IF(BL727="10 - 12",5,IF(BL727="12,5 - 13,5",6,IF(BL727="14","NORMA",IF(BL727="14,5 - 16,5",7,IF(BL727="17 - 19",8,IF(BL727="19,5 - 21,5",9,IF(BL727="22 - 24",10,IF(BL727="24,5 - 26,5",11,IF(BL727="27 - 29",12,IF(BL727="29,5 - 30",13,"")))))))))))))))</f>
        <v>1</v>
      </c>
      <c r="BN727" s="9" t="n">
        <v>12</v>
      </c>
      <c r="BO727" s="11" t="str">
        <f aca="false">IF(BN727="","",IF(AND(BN727&gt;=-20,BN727&lt;=-10),"-20 a -10",IF(AND(BN727&gt;=-9.5,BN727&lt;=0.5),"-9,5 a 0,5",IF(AND(BN727&gt;=1,BN727&lt;=11),"1 a 11",IF(AND(BN727&gt;=11.5,BN727&lt;=21.5),"11,5 a 21,5",IF(BN727=22,"22",IF(AND(BN727&gt;=22.5,BN727&lt;=32.5),"22,5 a 32,5",IF(AND(BN727&gt;=33,BN727&lt;=43),"33 a 43","Fuera de rango"))))))))</f>
        <v>11,5 a 21,5</v>
      </c>
      <c r="BP727" s="11" t="n">
        <f aca="false">IF(BO727="","",IF(BO727="-20 a -10",1,IF(BO727="-9,5 a 0,5",2,IF(BO727="1 a 11",3,IF(BO727="11,5 a 21,5",4,IF(BO727="22","NORMA",IF(BO727="22,5 a 32,5",5,IF(BO727="33 a 43",6,""))))))))</f>
        <v>4</v>
      </c>
      <c r="BQ727" s="9" t="n">
        <v>-2</v>
      </c>
      <c r="BR727" s="10" t="str">
        <f aca="false">IF(BQ727="","",IF(AND(BQ727&gt;=-20,BQ727&lt;=-15),"-20 a -15",IF(AND(BQ727&gt;=-14.5,BQ727&lt;=-9.5),"-14,5 a -9,5",IF(AND(BQ727&gt;=-9,BQ727&lt;=-4),"-9 a -4",IF(AND(BQ727&gt;=-3.5,BQ727&lt;=2.5),"-3,5 a 2,5",IF(AND(BQ727&gt;=3,BQ727&lt;=8),"3 a 8",IF(AND(BQ727&gt;=8.5,BQ727&lt;=13.5),"8,5 a 13,5",IF(AND(BQ727&gt;=14,BQ727&lt;=17.5),"14 a 17,5",IF(BQ727=18,"18",IF(AND(BQ727&gt;=18.5,BQ727&lt;=23.5),"18,5 a 23,5",IF(AND(BQ727&gt;=24,BQ727&lt;=29),"24 a 29",IF(AND(BQ727&gt;=29.5,BQ727&lt;=34.5),"29,5 a 34,5",IF(AND(BQ727&gt;=35,BQ727&lt;=40),"35 a 40","Fuera de rango")))))))))))))</f>
        <v>-3,5 a 2,5</v>
      </c>
      <c r="BS727" s="11" t="n">
        <f aca="false">IF(BR727="","",IF(BR727="-20 a -15",1,IF(BR727="-14,5 a -9,5",2,IF(BR727="-9 a -4",3,IF(BR727="-3,5 a 2,5",4,IF(BR727="3 a 8",5,IF(BR727="8,5 a 13,5",6,IF(BR727="14 a 17,5",7,IF(BR727="18","NORMA",IF(BR727="18,5 a 23,5",8,IF(BR727="24 a 29",9,IF(BR727="29,5 a 34,5",10,IF(BR727="35 a 40",11,"")))))))))))))</f>
        <v>4</v>
      </c>
      <c r="BT727" s="9" t="n">
        <v>0</v>
      </c>
      <c r="BU727" s="10" t="str">
        <f aca="false">IF(BT727="","",IF(AND(BT727&gt;=-20,BT727&lt;=-18),"-20 a -18",IF(AND(BT727&gt;=-17.5,BT727&lt;=-15.5),"-17,5 a -15,5",IF(AND(BT727&gt;=-15,BT727&lt;=-13),"-15 a -13",IF(AND(BT727&gt;=-12.5,BT727&lt;=-10.5),"-12,5 a -10,5",IF(AND(BT727&gt;=-10,BT727&lt;=-8),"-10 a -8",IF(AND(BT727&gt;=-7.5,BT727&lt;=-5.5),"-7,5 a -5,5",IF(AND(BT727&gt;=-5,BT727&lt;=-3),"-5 a -3",IF(AND(BT727&gt;=-2.5,BT727&lt;=-0.5),"-2,5 a -0,5",IF(BT727=0,"0",IF(AND(BT727&gt;=0.5,BT727&lt;=2.5),"0,5 a 2,5",IF(AND(BT727&gt;=3,BT727&lt;=5),"3 a 5",IF(AND(BT727&gt;=5.5,BT727&lt;=7.5),"5,5 a 7,5",IF(AND(BT727&gt;=8,BT727&lt;=10),"8 a 10",IF(AND(BT727&gt;=10.5,BT727&lt;=12.5),"10,5 a 12,5",IF(AND(BT727&gt;=13,BT727&lt;=15),"13 a 15",IF(AND(BT727&gt;=15.5,BT727&lt;=17.5),"15,5 a 17,5",IF(AND(BT727&gt;=18,BT727&lt;=20),"18 a 20","Fuera de rango"))))))))))))))))))</f>
        <v>0</v>
      </c>
      <c r="BV727" s="11" t="str">
        <f aca="false">IF(BT727="","",IF(BT727=0,"NORMA",IF(AND(BT727&gt;=-20,BT727&lt;=-18),2,IF(AND(BT727&gt;=-17.5,BT727&lt;=-15.5),2,IF(AND(BT727&gt;=-15,BT727&lt;=-13),3,IF(AND(BT727&gt;=-12.5,BT727&lt;=-10.5),4,IF(AND(BT727&gt;=-10,BT727&lt;=-8),5,IF(AND(BT727&gt;=-7.5,BT727&lt;=-5.5),6,IF(AND(BT727&gt;=-5,BT727&lt;=-3),7,IF(AND(BT727&gt;=-2.5,BT727&lt;=-0.5),8,IF(AND(BT727&gt;=0.5,BT727&lt;=2.5),9,IF(AND(BT727&gt;=3,BT727&lt;=5),10,IF(AND(BT727&gt;=5.5,BT727&lt;=7.5),11,IF(AND(BT727&gt;=8,BT727&lt;=10),12,IF(AND(BT727&gt;=10.5,BT727&lt;=12.5),13,IF(AND(BT727&gt;=13,BT727&lt;=15),14,IF(AND(BT727&gt;=15.5,BT727&lt;=17.5),15,IF(AND(BT727&gt;=18,BT727&lt;=20),16,"Fuera de rango"))))))))))))))))))</f>
        <v>NORMA</v>
      </c>
      <c r="BW727" s="9" t="n">
        <v>-6</v>
      </c>
      <c r="BX727" s="10" t="n">
        <f aca="false">18.5- (0.3*H727)</f>
        <v>8</v>
      </c>
      <c r="BY727" s="10" t="n">
        <f aca="false">(BW727)-(BX727)</f>
        <v>-14</v>
      </c>
      <c r="BZ727" s="10" t="str">
        <f aca="false">IF(BY727="","",IF(BY727&lt;-27.5,"De -30 a -28",IF(BY727&lt;-25,"De -27,5 a -25,5",IF(BY727&lt;-22.5,"De -25 a -23",IF(BY727&lt;-20,"De -22,5 a -20,5",IF(BY727&lt;-17.5,"De -20 a -18",IF(BY727&lt;-15,"De -17,5 a -15,5",IF(BY727&lt;-12.5,"De -15 a -13",IF(BY727&lt;-10,"De -12,5 a -10,5",IF(BY727&lt;-7.5,"De -10 a -8",IF(BY727&lt;-5,"De -7,5 a -5,5",IF(BY727&lt;-2.5,"De -5 a -3",IF(BY727&lt;0,"De -2,5 a -0,5",IF(BY727&lt;2.5,"De 0 a 2",IF(BY727&lt;5,"De 2,5 a 4,5",IF(BY727&lt;7.5,"De 5 a 7",IF(BY727&lt;10,"De 7,5 a 9,5",IF(BY727&lt;12.5,"De 10 a 12",IF(BY727&lt;15,"De 12,5 a 14,5",IF(BY727&lt;17.5,"De 15 a 17",IF(BY727&lt;20,"De 17,5 a 19,5",IF(BY727&lt;22.5,"De 20 a 22",IF(BY727&lt;25,"De 22,5 a 24,5",IF(BY727&lt;27.5,"De 25 a 27","De 27,5 a 30"))))))))))))))))))))))))</f>
        <v>De -15 a -13</v>
      </c>
      <c r="CA727" s="12" t="n">
        <f aca="false">IF(BY727="","",IF(BY727&lt;=-28,1,IF(BY727&lt;=-25.5,2,IF(BY727&lt;=-23,3,IF(BY727&lt;=-20.5,4,IF(BY727&lt;=-18,5,IF(BY727&lt;=-15.5,6,IF(BY727&lt;=-13,7,IF(BY727&lt;=-10.5,8,IF(BY727&lt;=-8,9,IF(BY727&lt;=-5.5,10,IF(BY727&lt;=-3,11,IF(BY727&lt;=-0.5,12,IF(BY727&lt;=2,13,IF(BY727&lt;=4.5,14,IF(BY727&lt;=7,15,IF(BY727&lt;=9.5,16,IF(BY727&lt;=12,17,IF(BY727&lt;=14.5,18,IF(BY727&lt;=17,19,IF(BY727&lt;=19.5,20,IF(BY727&lt;=22,21,IF(BY727&lt;=24.5,22,IF(BY727&lt;=27,23,IF(BY727&lt;=30,24,"Fuera de rango")))))))))))))))))))))))))</f>
        <v>7</v>
      </c>
      <c r="CB727" s="9" t="n">
        <v>-6</v>
      </c>
      <c r="CC727" s="10" t="n">
        <f aca="false">18.5- (0.3*H727)</f>
        <v>8</v>
      </c>
      <c r="CD727" s="10" t="n">
        <f aca="false">(CB727)-(CC727)</f>
        <v>-14</v>
      </c>
      <c r="CE727" s="10" t="str">
        <f aca="false">IF(CD727="","",IF(CD727&lt;-27.5,"De -30 a -28",IF(CD727&lt;-25,"De -27,5 a -25,5",IF(CD727&lt;-22.5,"De -25 a -23",IF(CD727&lt;-20,"De -22,5 a -20,5",IF(CD727&lt;-17.5,"De -20 a -18",IF(CD727&lt;-15,"De -17,5 a -15,5",IF(CD727&lt;-12.5,"De -15 a -13",IF(CD727&lt;-10,"De -12,5 a -10,5",IF(CD727&lt;-7.5,"De -10 a -8",IF(CD727&lt;-5,"De -7,5 a -5,5",IF(CD727&lt;-2.5,"De -5 a -3",IF(CD727&lt;0,"De -2,5 a -0,5",IF(CD727&lt;=2,"De 0 a 2",IF(CD727&lt;=4.5,"De 2,5 a 4,5",IF(CD727&lt;=7,"De 5 a 7",IF(CD727&lt;=9.5,"De 7,5 a 9,5",IF(CD727&lt;=12,"De 10 a 12",IF(CD727&lt;=14.5,"De 12,5 a 14,5",IF(CD727&lt;=17,"De 15 a 17",IF(CD727&lt;=19.5,"De 17,5 a 19,5",IF(CD727&lt;=22,"De 20 a 22",IF(CD727&lt;=24.5,"De 22,5 a 24,5",IF(CD727&lt;=27,"De 25 a 27","De 27,5 a 30"))))))))))))))))))))))))</f>
        <v>De -15 a -13</v>
      </c>
      <c r="CF727" s="12" t="n">
        <f aca="false">IF(CD727="","",IF(CD727&lt;-27.5,1,IF(CD727&lt;-25,2,IF(CD727&lt;-22.5,3,IF(CD727&lt;-20,4,IF(CD727&lt;-17.5,5,IF(CD727&lt;-15,6,IF(CD727&lt;-12.5,7,IF(CD727&lt;-10,8,IF(CD727&lt;-7.5,9,IF(CD727&lt;-5,10,IF(CD727&lt;-2.5,11,IF(CD727&lt;0,12,IF(CD727&lt;2.5,13,IF(CD727&lt;5,14,IF(CD727&lt;7.5,15,IF(CD727&lt;10,16,IF(CD727&lt;12.5,17,IF(CD727&lt;15,18,IF(CD727&lt;17.5,19,IF(CD727&lt;20,20,IF(CD727&lt;22.5,21,IF(CD727&lt;25,22,IF(CD727&lt;27.5,23,24))))))))))))))))))))))))</f>
        <v>7</v>
      </c>
      <c r="CG727" s="9" t="n">
        <v>-3.5</v>
      </c>
      <c r="CH727" s="10" t="str">
        <f aca="false">IF(CG727="","",IF(AND(CG727&gt;=-10,CG727&lt;=-9.5),"-10 a -9,5",IF(AND(CG727&gt;-9.5,CG727&lt;=-8.5),"-9 a -8,5",IF(AND(CG727&gt;-8.5,CG727&lt;=-7.5),"-8 a -7,5",IF(AND(CG727&gt;-7.5,CG727&lt;=-6.5),"-7 a -6,5",IF(AND(CG727&gt;-6.5,CG727&lt;=-5.5),"-6 a -5,5",IF(AND(CG727&gt;-5.5,CG727&lt;=-4.5),"-5 a -4,5",IF(AND(CG727&gt;-4.5,CG727&lt;=-3.5),"-4 a -3,5",IF(AND(CG727&gt;-3.5,CG727&lt;=-2.5),"-3 a -2,5",IF(CG727=-2.25,"-2,25",IF(AND(CG727&gt;-2.5,CG727&lt;=-1.5),"-2 a -1,5",IF(AND(CG727&gt;-1.5,CG727&lt;=-0.5),"-1 a -0,5",IF(AND(CG727&gt;-0.5,CG727&lt;=0.5),"0 a 0,5",IF(AND(CG727&gt;0.5,CG727&lt;=1.5),"1 a 1,5",IF(AND(CG727&gt;1.5,CG727&lt;=2.5),"2 a 2,5",IF(AND(CG727&gt;2.5,CG727&lt;=3.5),"3 a 3,5",IF(AND(CG727&gt;3.5,CG727&lt;=4.5),"4 a 4,5",IF(AND(CG727&gt;4.5,CG727&lt;=5.5),"5 a 5,5",IF(AND(CG727&gt;5.5,CG727&lt;=6.5),"6 a 6,5",IF(AND(CG727&gt;6.5,CG727&lt;=7.5),"7 a 7,5",IF(AND(CG727&gt;7.5,CG727&lt;=8.5),"8 a 8,5",IF(AND(CG727&gt;8.5,CG727&lt;=9.5),"9 a 9,5",IF(CG727&gt;=10,"10","Fuera de rango")))))))))))))))))))))))</f>
        <v>-4 a -3,5</v>
      </c>
      <c r="CI727" s="11" t="n">
        <f aca="false">IF(CG727="","",IF(CG727=-2.25,"NORMA",IF(CG727&lt;=-9.5,1,IF(CG727&lt;=-8.5,2,IF(CG727&lt;=-7.5,3,IF(CG727&lt;=-6.5,4,IF(CG727&lt;=-5.5,5,IF(CG727&lt;=-4.5,6,IF(CG727&lt;=-3.5,7,IF(CG727&lt;=-2.5,8,IF(CG727&lt;=-1.5,9,IF(CG727&lt;=-0.5,10,IF(CG727&lt;=0.5,11,IF(CG727&lt;=1.5,12,IF(CG727&lt;=2.5,13,IF(CG727&lt;=3.5,14,IF(CG727&lt;=4.5,15,IF(CG727&lt;=5.5,16,IF(CG727&lt;=6.5,17,IF(CG727&lt;=7.5,18,IF(CG727&lt;=8.5,19,IF(CG727&lt;=9.5,20,IF(CG727=10,21,"Fuera de rango")))))))))))))))))))))))</f>
        <v>7</v>
      </c>
      <c r="CJ727" s="9" t="n">
        <v>2.25</v>
      </c>
      <c r="CK727" s="10" t="str">
        <f aca="false">IF(CJ727="","",IF(AND(CJ727&gt;=-6,CJ727&lt;=-5.5),"-6 a -5,5",IF(AND(CJ727&gt;-5.5,CJ727&lt;=-4.5),"-5 a -4,5",IF(AND(CJ727&gt;-4.5,CJ727&lt;=-3.5),"-4 a -3,5",IF(AND(CJ727&gt;-3.5,CJ727&lt;=-2.5),"-3 a -2,5",IF(AND(CJ727&gt;-2.5,CJ727&lt;=-1.5),"-2 a -1,5",IF(AND(CJ727&gt;-1.5,CJ727&lt;=-0.5),"-1 a -0,5",IF(AND(CJ727&gt;-0.5,CJ727&lt;=0.5),"0 a 0,5",IF(AND(CJ727&gt;0.5,CJ727&lt;=1.5),"1 a 1,5",IF(AND(CJ727&gt;1.5,CJ727&lt;2.5),"2",IF(AND(CJ727&gt;=2.5,CJ727&lt;=3),"2,5 a 3",IF(AND(CJ727&gt;3,CJ727&lt;=4),"3,5 a 4",IF(AND(CJ727&gt;4,CJ727&lt;=5),"4,5 a 5",IF(AND(CJ727&gt;5,CJ727&lt;=6),"5,5 a 6",IF(AND(CJ727&gt;6,CJ727&lt;=7),"6,5 a 7",IF(AND(CJ727&gt;7,CJ727&lt;=8),"7,5 a 8",IF(AND(CJ727&gt;8,CJ727&lt;=9.5),"8,5 a 9,5",IF(CJ727=10,"10","Fuera de rango"))))))))))))))))))</f>
        <v>2</v>
      </c>
      <c r="CL727" s="11" t="str">
        <f aca="false">IF(CK727="","",IF(OR(CK727="-6 a -5,5",CK727="-6 - -5,5"),1,IF(OR(CK727="-5 a -4,5",CK727="-5 - -4,5"),2,IF(OR(CK727="-4 a -3,5",CK727="-4 - -3,5"),3,IF(OR(CK727="-3 a -2,5",CK727="-3 - -2,5"),4,IF(OR(CK727="-2 a -1,5",CK727="-2 - -1,5"),5,IF(OR(CK727="-1 a -0,5",CK727="-1 - -0,5"),6,IF(OR(CK727="0 a 0,5",CK727="0 - 0,5"),7,IF(OR(CK727="1 a 1,5",CK727="1 - 1,5"),8,IF(CK727="2","NORMA",IF(OR(CK727="2,5 a 3",CK727="2,5 - 3"),9,IF(OR(CK727="3,5 a 4",CK727="3,5 - 4"),10,IF(OR(CK727="4,5 a 5",CK727="4,5 - 5"),11,IF(OR(CK727="5,5 a 6",CK727="5,5 - 6"),12,IF(OR(CK727="6,5 a 7",CK727="6,5 - 7"),13,IF(OR(CK727="7,5 a 8",CK727="7,5 - 8"),14,IF(OR(CK727="8,5 a 9",CK727="8,5 - 9,5",CK727="9 a 9,5"),15,IF(CK727="10",15,IF(OR(CK727="0,5 a 1",CK727="0,5 - 1"),7,"Fuera de rango")))))))))))))))))))</f>
        <v>NORMA</v>
      </c>
      <c r="CO727" s="10" t="str">
        <f aca="false">IF(CM727&gt;0,"EME"," ")</f>
        <v> </v>
      </c>
      <c r="CQ727" s="10" t="str">
        <f aca="false">IF(CP727&gt;0,"0", " ")</f>
        <v> </v>
      </c>
      <c r="CR727" s="10" t="str">
        <f aca="false">IF(CP727&gt;0,"EME"," ")</f>
        <v> </v>
      </c>
      <c r="CS727" s="9" t="n">
        <v>0</v>
      </c>
      <c r="CV727" s="9" t="n">
        <v>0</v>
      </c>
      <c r="CY727" s="9" t="n">
        <v>-0.75</v>
      </c>
      <c r="DB727" s="9" t="n">
        <v>-0.75</v>
      </c>
      <c r="DC727" s="11" t="str">
        <f aca="false">IF(DB727&lt;0,"2"," ")</f>
        <v>2</v>
      </c>
      <c r="DD727" s="11" t="str">
        <f aca="false">IF(DB727&lt;0,"MIO"," ")</f>
        <v>MIO</v>
      </c>
      <c r="DE727" s="9" t="n">
        <v>0</v>
      </c>
      <c r="DF727" s="10" t="str">
        <f aca="false">IF(DE727&lt;0,"3"," ")</f>
        <v> </v>
      </c>
      <c r="DG727" s="10" t="str">
        <f aca="false">IF(DE727&lt;0,"AST"," ")</f>
        <v> </v>
      </c>
      <c r="DH727" s="9" t="n">
        <v>0</v>
      </c>
      <c r="DI727" s="10" t="str">
        <f aca="false">IF(DH727&lt;0,"3"," ")</f>
        <v> </v>
      </c>
      <c r="DJ727" s="10" t="str">
        <f aca="false">IF(DH727&lt;0,"AST"," ")</f>
        <v> </v>
      </c>
      <c r="DK727" s="9" t="n">
        <v>0</v>
      </c>
      <c r="DL727" s="10" t="str">
        <f aca="false">IF(DK727&gt;0,"4"," ")</f>
        <v> </v>
      </c>
      <c r="DM727" s="10" t="str">
        <f aca="false">IF(DK727&gt;0,"PRE"," ")</f>
        <v> </v>
      </c>
      <c r="DN727" s="9" t="n">
        <v>0</v>
      </c>
      <c r="DO727" s="10" t="str">
        <f aca="false">IF(DN727&gt;0,"4"," ")</f>
        <v> </v>
      </c>
      <c r="DP727" s="10" t="str">
        <f aca="false">IF(DN727&gt;0,"PRE"," ")</f>
        <v> </v>
      </c>
      <c r="DS727" s="12" t="str">
        <f aca="false">CONCATENATE(CO727,CU727,DA727,DG727,DM727)</f>
        <v>   </v>
      </c>
      <c r="DT727" s="10" t="e">
        <f aca="false" t="array" ref="DT727">_xlfn.IFS(DS727="EME    ","0", DS727=" HIP   ","1", DS727="  MIO  ","2", DS727="   AST ","3", DS727="    PRE","4", DS727="EME   PRE","5", DS727=" HIP  PRE","6", DS727=" HIP AST ","7", DS727="  MIO PRE","8", DS727="  MIOAST ","9", DS727="   ASTPRE","10",DS727=" HIP ASTPRE","11", DS727="  MIOASTPRE","12", DS727="     ","0")</f>
        <v>#N/A</v>
      </c>
      <c r="DV727" s="1" t="e">
        <f aca="false" t="array" ref="DV727">_xlfn.IFS(DU727="SI","2", DU727="NO","1")</f>
        <v>#N/A</v>
      </c>
      <c r="DX727" s="11" t="str">
        <f aca="false">IF(DW727=0,"1","2")</f>
        <v>1</v>
      </c>
      <c r="DY727" s="11" t="str">
        <f aca="false" t="array" ref="DY727">_xlfn.IFS(DW727=0,"0", DW727=0.25, "1", DW727=0.5,"2", DW727=0.75,"3", DW727=1,"4",DW727=1.25,"5", DW727=1.5,"6", DW727=1.75,"7", DW727=2,"8")</f>
        <v>0</v>
      </c>
      <c r="EA727" s="11" t="str">
        <f aca="false">IF(DZ727=0,"1","2")</f>
        <v>1</v>
      </c>
      <c r="EB727" s="11" t="str">
        <f aca="false" t="array" ref="EB727">_xlfn.IFS(DZ727=0,"0", DZ727=0.25, "1", DZ727=0.5,"2", DZ727=0.75,"3", DZ727=1,"4",DZ727=1.25,"5", DZ727=1.5,"6", DZ727=1.75,"7", DZ727=2,"8")</f>
        <v>0</v>
      </c>
      <c r="ED727" s="10" t="str">
        <f aca="false">IF(EC727=0,"1","2")</f>
        <v>1</v>
      </c>
      <c r="EE727" s="11" t="str">
        <f aca="false" t="array" ref="EE727">_xlfn.IFS(EC727=0,"0", EC727=-0.25, "1", EC727=-0.5,"2", EC727=-0.75,"3", EC727=-1,"4",EC727=-1.25,"5", EC727=-1.5,"6", EC727=-1.75,"7", EC727=-2,"8", EC727=-2.25,"9",EC727=-2.5,"10", EC727=-2.75,"11", EC727=-3,"12", EC727=-3.25,"13", EC727=-3.5,"14", EC727=-3.75,"15",EC727=-4,"16")</f>
        <v>0</v>
      </c>
      <c r="EG727" s="10" t="str">
        <f aca="false">IF(EF727=0,"1","2")</f>
        <v>1</v>
      </c>
      <c r="EH727" s="11" t="str">
        <f aca="false" t="array" ref="EH727">_xlfn.IFS(EF727=0,"0", EF727=-0.25, "1", EF727=-0.5,"2", EF727=-0.75,"3", EF727=-1,"4",EF727=-1.25,"5", EF727=-1.5,"6", EF727=-1.75,"7", EF727=-2,"8", EF727=-2.25,"9",EF727=-2.5,"10", EF727=-2.75,"11", EF727=-3,"12", EF727=-3.25,"13", EF727=-3.5,"14", EF727=-3.75,"15",EF727=-4,"16")</f>
        <v>0</v>
      </c>
      <c r="EJ727" s="11" t="str">
        <f aca="false">IF(EI727=0,"1","2")</f>
        <v>1</v>
      </c>
      <c r="EK727" s="11" t="str">
        <f aca="false" t="array" ref="EK727">_xlfn.IFS(EI727=0,"0", EI727=-0.25, "1", EI727=-0.5,"2", EI727=-0.75,"3", EI727=-1,"4",EI727=-1.25,"5", EI727=-1.5,"6", EI727=-1.75,"7", EI727=-2,"8", EI727=-2.25,"9", EI727=-2.25,"9",EI727=-2.5,"10", EI727=-2.75,"11", EI727=-3,"12", EI727=-3.25,"13", EI727=-3.5,"14", EI727=-3.75,"15",EI727=-4,"16", EI727=0.25, "17", EI727=0.5, "18")</f>
        <v>0</v>
      </c>
      <c r="EM727" s="11" t="str">
        <f aca="false">IF(EL727=0,"1","2")</f>
        <v>1</v>
      </c>
      <c r="EN727" s="11" t="str">
        <f aca="false" t="array" ref="EN727">_xlfn.IFS(EL727=0.25,"17",EL727=0.5,"18", EL727=0,"0", EL727=-0.25, "1", EL727=-0.5,"2", EL727=-0.75,"3", EL727=-1,"4",EL727=-1.25,"5", EL727=-1.5,"6", EL727=-1.75,"7", EL727=-2,"8",EL727= -2.25,"9",EL727=-2.5,"10",EL727= -2.75,"11",EL727= -3,"12",EL727= -3.25,"13",EL727= -3.5,"14",EL727= -3.75,"15",EL727=-4,"16")</f>
        <v>0</v>
      </c>
      <c r="EP727" s="11" t="str">
        <f aca="false">IF(EO727=0,"1","2")</f>
        <v>1</v>
      </c>
      <c r="EQ727" s="11" t="str">
        <f aca="false" t="array" ref="EQ727">_xlfn.IFS(EO727=0,"0", EO727=0.25, "1", EO727=0.5,"2", EO727=0.75,"3", EO727=1,"4",EO727=1.25,"5", EO727=1.5,"6", EO727=1.75,"7", EO727=2,"8", EO727=2.25,"9", EO727=2.25,"9",EO727=2.5,"10", EO727=2.75,"11", EO727=3,"12", EO727=3.25,"13", EO727=3.5,"14", EO727=3.75,"15",EO727=4,"16", EO727=-0.25, "17", bq=-0.5, "18")</f>
        <v>0</v>
      </c>
      <c r="ES727" s="11" t="str">
        <f aca="false">IF(ER727=0,"1","2")</f>
        <v>1</v>
      </c>
      <c r="ET727" s="11" t="str">
        <f aca="false" t="array" ref="ET727">_xlfn.IFS(ER727=0,"0", ER727=0.25, "1", ER727=0.5,"2", ER727=0.75,"3", ER727=1,"4",ER727=1.25,"5", ER727=1.5,"6", ER727=1.75,"7", ER727=2,"8", ER727=2.25,"9", ER727=2.25,"9",ER727=2.5,"10", ER727=2.75,"11", ER727=3,"12", ER727=3.25,"13", ER727=3.5,"14", ER727=3.75,"15",ER727=4,"16", ER727=-0.25, "17", bq=-0.5, "18")</f>
        <v>0</v>
      </c>
      <c r="EV727" s="14" t="e">
        <f aca="false">VLOOKUP(EU727,LEYENDA!$G$2:$H$8,2,TRUE())</f>
        <v>#N/A</v>
      </c>
      <c r="EW727" s="14" t="e">
        <f aca="false" t="array" ref="EW727">_xlfn.IFS(EV727="0-5","1", EV727="6-12","2", EV727="13-18","3", EV727="19-24","4", EV727="25-36","5", EV727="37-48","6", EV727="49-60","7")</f>
        <v>#N/A</v>
      </c>
    </row>
    <row r="728" customFormat="false" ht="13.5" hidden="false" customHeight="false" outlineLevel="0" collapsed="false">
      <c r="A728" s="1" t="n">
        <v>294</v>
      </c>
      <c r="B728" s="2" t="n">
        <v>1</v>
      </c>
      <c r="C728" s="33" t="n">
        <v>42103</v>
      </c>
      <c r="E728" s="5" t="str">
        <f aca="false">VLOOKUP(A728,'286'!$A$3:$J$6279,10,FALSE())</f>
        <v>RUÍZ JIMÉNEZ, LEONOR</v>
      </c>
      <c r="F728" s="4" t="str">
        <f aca="false">VLOOKUP(A728,'286'!$A$3:$I$1768,3,FALSE())</f>
        <v>RUJILE</v>
      </c>
      <c r="G728" s="6" t="n">
        <f aca="false">VLOOKUP(A728,'286'!$A$3:$I$1768,4,FALSE())</f>
        <v>30341</v>
      </c>
      <c r="H728" s="7" t="n">
        <f aca="false">YEAR(C728)-YEAR(G728)</f>
        <v>32</v>
      </c>
      <c r="I728" s="1" t="str">
        <f aca="false">VLOOKUP(H728,LEYENDA!$C$2:$D$6,2,TRUE())</f>
        <v>25-40</v>
      </c>
      <c r="J728" s="5" t="str">
        <f aca="false">VLOOKUP(A728,'286'!$A$3:$I$1768,7,FALSE())</f>
        <v>M</v>
      </c>
      <c r="K728" s="8" t="n">
        <f aca="false">VLOOKUP(A728,'286'!$A$3:$I$1768,2,FALSE())</f>
        <v>0</v>
      </c>
      <c r="L728" s="4" t="str">
        <f aca="false">VLOOKUP(A728,'286'!$A$3:$I$1768,8,FALSE())</f>
        <v>I</v>
      </c>
      <c r="M728" s="4" t="str">
        <f aca="false">VLOOKUP(A728,'286'!$A$3:$I$1768,9,FALSE())</f>
        <v>D</v>
      </c>
      <c r="N728" s="8" t="str">
        <f aca="false">IF(R728=O728, "MISMA","CONTRARIA")</f>
        <v>CONTRARIA</v>
      </c>
      <c r="O728" s="8" t="str">
        <f aca="false" t="array" ref="O728">_xlfn.IFS(L728="D","1", L728="I","2")</f>
        <v>2</v>
      </c>
      <c r="P728" s="8" t="e">
        <f aca="false" t="array" ref="P728">_xlfn.IFS(K728="OD","1", K728="OI","2")</f>
        <v>#N/A</v>
      </c>
      <c r="Q728" s="1" t="str">
        <f aca="false" t="array" ref="Q728">_xlfn.IFS(J728="M","1", J728="H","2")</f>
        <v>1</v>
      </c>
      <c r="R728" s="8" t="str">
        <f aca="false" t="array" ref="R728">_xlfn.IFS(M728="D","1", M728="I","2")</f>
        <v>1</v>
      </c>
      <c r="S728" s="1" t="str">
        <f aca="false" t="array" ref="S728">_xlfn.IFS(N728="CONTRARIA", "1",N728= "MISMA","2")</f>
        <v>1</v>
      </c>
      <c r="T728" s="1" t="str">
        <f aca="false" t="array" ref="T728">_xlfn.IFS(I728="0-12","1", I728="13-24","2", I728="25-40","3", I728="41-60","4", I728="61-100","5")</f>
        <v>3</v>
      </c>
      <c r="U728" s="9" t="n">
        <v>3</v>
      </c>
      <c r="V728" s="10" t="str">
        <f aca="false">IF(U728="","",IF(AND(U728&gt;=-9,U728&lt;=-6.5),"-9 a -6,5",IF(AND(U728&gt;=-6,U728&lt;=-3.5),"-6 a -3,5",IF(AND(U728&gt;=-3,U728&lt;=-1),"-3 a -1",IF(U728=-0.5,"-0,5",IF(AND(U728&gt;=0,U728&lt;=2.5),"0 a 2,5",IF(AND(U728&gt;=3,U728&lt;=5.5),"3 a 5,5",IF(AND(U728&gt;=6,U728&lt;=8.5),"6 a 8,5",IF(AND(U728&gt;=9,U728&lt;=20),"9 a 20","Fuera de rango")))))))))</f>
        <v>3 a 5,5</v>
      </c>
      <c r="W728" s="11" t="n">
        <f aca="false">IF(V728="","",IF(V728="-9 a -6,5",2,IF(V728="-6 a -3,5",3,IF(V728="-3 a -1",4,IF(V728="-0,5","NORMA",IF(V728="0 a 2,5",5,IF(V728="3 a 5,5",6,IF(V728="6 a 8,5",7,IF(V728="9 a 20",8,"Fuera de rango")))))))))</f>
        <v>6</v>
      </c>
      <c r="X728" s="9" t="n">
        <v>16</v>
      </c>
      <c r="Y728" s="11" t="str">
        <f aca="false">IF(X728="","",IF(AND(X728&gt;=0,X728&lt;=4),"0 a 4",IF(AND(X728&gt;=4.5,X728&lt;=8.5),"4,5 a 8,5",IF(X728=9,"9",IF(AND(X728&gt;=9.5,X728&lt;=13),"9,5 a 13",IF(AND(X728&gt;=13.5,X728&lt;=20),"13,5 a 20",IF(AND(X728&gt;=20.5,X728&lt;=35),"20,5 a 35","Fuera de rango")))))))</f>
        <v>13,5 a 20</v>
      </c>
      <c r="Z728" s="11" t="n">
        <f aca="false">IF(Y728="","",IF(Y728="0 a 4",1,IF(Y728="4,5 a 8,5",2,IF(Y728="9","NORMA",IF(Y728="9,5 a 13",3,IF(Y728="13,5 a 20",4,IF(Y728="20,5 a 35",5,"Fuera de rango")))))))</f>
        <v>4</v>
      </c>
      <c r="AA728" s="9" t="n">
        <v>34</v>
      </c>
      <c r="AB728" s="10" t="str">
        <f aca="false">IF(AA728="","",IF(AND(AA728&gt;=0,AA728&lt;=9),"0 a 9",IF(AND(AA728&gt;=9.5,AA728&lt;=18.5),"9,5 a 18,5",IF(AA728=19,"19",IF(AND(AA728&gt;=19.5,AA728&lt;=28),"19,5 a 28",IF(AND(AA728&gt;=28.5,AA728&lt;=40),"28,5 a 40","Fuera de rango"))))))</f>
        <v>28,5 a 40</v>
      </c>
      <c r="AC728" s="11" t="n">
        <f aca="false" t="array" ref="AC728">_xlfn.IFS(AB728="","",AB728="0 a 9",1,AB728="9,5 a 18,5",2,AB728="19","NORMA",AB728="19,5 a 28",3,AB728="28,5 a 40",4,TRUE(),"Fuera de rango")</f>
        <v>4</v>
      </c>
      <c r="AD728" s="9" t="n">
        <v>26</v>
      </c>
      <c r="AE728" s="10" t="str">
        <f aca="false">IF(AD728="","",IF(AND(AD728&gt;=-10,AD728&lt;=0),"De -10 a 0",IF(AND(AD728&gt;=0.5,AD728&lt;=9.5),"0,5 a 9,5",IF(AD728=10,"10",IF(AND(AD728&gt;=10.5,AD728&lt;=20),"10,5 a 20",IF(AND(AD728&gt;=20.5,AD728&lt;=40),"20,5 a 40","Fuera de rango"))))))</f>
        <v>20,5 a 40</v>
      </c>
      <c r="AF728" s="12" t="n">
        <f aca="false">IF(AD728="","",IF(AND(AD728&gt;=-10,AD728&lt;=0),1,IF(AND(AD728&gt;=0.5,AD728&lt;=9.5),2,IF(AD728=10,"NORMA",IF(AND(AD728&gt;=10.5,AD728&lt;=20),3,IF(AND(AD728&gt;=20.5,AD728&lt;=40),4,""))))))</f>
        <v>4</v>
      </c>
      <c r="AG728" s="9" t="n">
        <v>6</v>
      </c>
      <c r="AH728" s="10" t="str">
        <f aca="false">IF(AG728="","",IF(AND(AG728&gt;=0,AG728&lt;=4),"0 a 4",IF(AND(AG728&gt;=4.5,AG728&lt;=8.5),"4,5 a 8,5",IF(AG728=9,"9",IF(AND(AG728&gt;=9.5,AG728&lt;=13),"9,5 a 13",IF(AND(AG728&gt;=13.5,AG728&lt;=25),"13,5 a 25","Fuera de rango"))))))</f>
        <v>4,5 a 8,5</v>
      </c>
      <c r="AI728" s="10" t="n">
        <f aca="false">IF(AH728="","",IF(AH728="0 a 4",1,IF(AH728="4,5 a 8,5",2,IF(AH728="9","NORMA",IF(AH728="9,5 a 13",3,IF(AH728="13,5 a 25",4,""))))))</f>
        <v>2</v>
      </c>
      <c r="AJ728" s="9" t="n">
        <v>-1</v>
      </c>
      <c r="AK728" s="10" t="str">
        <f aca="false">IF(AJ728="","",IF(AND(AJ728&gt;=-15,AJ728&lt;=-10.5),"-15 a -10,5",IF(AND(AJ728&gt;=-10,AJ728&lt;=-4),"-10 a -4",IF(AND(AJ728&gt;=-4.5,AJ728&lt;=0),"-4,5 a 0",IF(AND(AJ728&gt;=0.5,AJ728&lt;=4.5),"0,5 a 4,5",IF(AJ728=5,"5",IF(AND(AJ728&gt;=5.5,AJ728&lt;=10),"5,5 a 10",IF(AND(AJ728&gt;=10.5,AJ728&lt;=20),"10,5 a 20","Fuera de rango"))))))))</f>
        <v>-4,5 a 0</v>
      </c>
      <c r="AL728" s="11" t="n">
        <f aca="false">IF(AK728="","",IF(AK728="-15 a -10,5",1,IF(AK728="-10 a -4",2,IF(AK728="-4,5 a 0",3,IF(AK728="0,5 a 4,5",4,IF(AK728="5","NORMA",IF(AK728="5,5 a 10",5,IF(AK728="10,5 a 20",6,"Error"))))))))</f>
        <v>3</v>
      </c>
      <c r="AM728" s="9" t="n">
        <v>-1</v>
      </c>
      <c r="AN728" s="10" t="str">
        <f aca="false">IF(AM728="","",IF(AND(AM728&gt;=-7.5,AM728&lt;=-5.5),"-7,5 a -5,5",IF(AND(AM728&gt;=-5,AM728&lt;=-3),"-5 a -3",IF(AND(AM728&gt;=-2.5,AM728&lt;=-0.5),"-2,5 a -0,5",IF(AM728=0,"0,00",IF(AND(AM728&gt;=0.5,AM728&lt;=2.5),"0,5 a 2,5",IF(AND(AM728&gt;=3,AM728&lt;=5),"3 a 5",IF(AND(AM728&gt;=5.5,AM728&lt;=7.5),"5,5 a 7,5",IF(AND(AM728&gt;=8,AM728&lt;=10),"8 a 10","Fuera de rango")))))))))</f>
        <v>-2,5 a -0,5</v>
      </c>
      <c r="AO728" s="11" t="n">
        <f aca="false">IF(AN728="","",IF(AN728="-7,5 a -5,5",1,IF(AN728="-5 a -3",2,IF(AN728="-2,5 a -0,5",3,IF(AN728="0,00","NORMA",IF(AN728="0,5 a 2,5",4,IF(AN728="3 a 5",5,IF(AN728="5,5 a 7,5",6,IF(AN728="8 a 10",7,"Error")))))))))</f>
        <v>3</v>
      </c>
      <c r="AP728" s="9" t="n">
        <v>9</v>
      </c>
      <c r="AQ728" s="10" t="str">
        <f aca="false">IF(AP728="","",IF(AND(AP728&gt;=-20,AP728&lt;=-9.5),"-20 a -9,5",IF(AND(AP728&gt;=-9,AP728&lt;=-6.5),"-9 a -6,5",IF(AP728=-6,"-6",IF(AND(AP728&gt;=-5.5,AP728&lt;=-3),"-5,5 a -3",IF(AND(AP728&gt;=-2.5,AP728&lt;=0),"-2,5 a 0",IF(AND(AP728&gt;=0.5,AP728&lt;=3),"0,5 a 3",IF(AND(AP728&gt;=3.5,AP728&lt;=6),"3,5 a 6",IF(AND(AP728&gt;=6.5,AP728&lt;=9),"6,5 a 9",IF(AND(AP728&gt;=9.5,AP728&lt;=20),"9,5 a 20","Fuera de rango"))))))))))</f>
        <v>6,5 a 9</v>
      </c>
      <c r="AR728" s="11" t="n">
        <f aca="false">IF(AQ728="","",IF(AQ728="-20 a -9,5",1,IF(AQ728="-9 a -6,5",2,IF(AQ728="-6","NORMA",IF(AQ728="-5,5 a -3",3,IF(AQ728="-2,5 a 0",4,IF(AQ728="0,5 a 3",5,IF(AQ728="3,5 a 6",6,IF(AQ728="6,5 a 9",7,IF(AQ728="9,5 a 20",8,""))))))))))</f>
        <v>7</v>
      </c>
      <c r="AS728" s="9" t="n">
        <v>3</v>
      </c>
      <c r="AT728" s="10" t="str">
        <f aca="false">IF(AS728="","",IF(AND(AS728&gt;=-16,AS728&lt;=-14),"-16 a -14",IF(AND(AS728&gt;=-13.5,AS728&lt;=-11.5),"-13,5 a -11,5",IF(AND(AS728&gt;=-11,AS728&lt;=-9),"-11 a -9",IF(AND(AS728&gt;=-8.5,AS728&lt;=-6.5),"-8,5 a -6,5",IF(AND(AS728&gt;=-6,AS728&lt;=-4),"-6 a -4",IF(AND(AS728&gt;=-3.5,AS728&lt;=-1.5),"-3,5 a -1,5",IF(AND(AS728&gt;=-1,AS728&lt;=1),"-1 a 1",IF(AND(AS728&gt;=1.5,AS728&lt;=3.5),"1,5 a 3,5",IF(AND(AS728&gt;=4,AS728&lt;=6),"4 a 6",IF(AND(AS728&gt;=6.5,AS728&lt;=8.5),"6,5 a 8,5",IF(AND(AS728&gt;=9,AS728&lt;=11),"9 a 11",IF(AND(AS728&gt;=11.5,AS728&lt;=13.5),"11,5 a 13,5",IF(AND(AS728&gt;=14,AS728&lt;=16),"14 a 16",IF(AND(AS728&gt;=16.5,AS728&lt;=18.5),"16,5 a 18,5",IF(AND(AS728&gt;=19,AS728&lt;=21),"19 a 21","Fuera de rango"))))))))))))))))</f>
        <v>1,5 a 3,5</v>
      </c>
      <c r="AU728" s="11" t="n">
        <f aca="false" t="array" ref="AU728">IF(AT728="","",_xlfn.IFS(AT728="-16 a -14",1,AT728="-13,5 a -11,5",2,AT728="-11 a -9",3,AT728="-8,5 a -6,5",4,AT728="-6 a -4",5,AT728="-3,5 a -1,5",6,AT728="-1 a 1",7,AT728="1,5 a 3,5",8,AT728="4 a 6","NORMA",AT728="6,5 a 8,5",9,AT728="9 a 11",10,AT728="11,5 a 13,5",11,AT728="14 a 16",12,AT728="16,5 a 18,5",13,AT728="19 a 21",14,TRUE(),""))</f>
        <v>8</v>
      </c>
      <c r="AV728" s="9" t="n">
        <v>2</v>
      </c>
      <c r="AW728" s="10" t="str">
        <f aca="false">IF(AV728="","",IF(AND(AV728&gt;=-1,AV728&lt;=-0.5),"-1 a -0,5",IF(AND(AV728&gt;-0.5,AV728&lt;=0),"De -0,5 a 0",IF(AND(AV728&gt;=0.25,AV728&lt;=0.75),"0,25 a 0,75",IF(AND(AV728&gt;=1,AV728&lt;=1.5),"1 a 1,5",IF(AND(AV728&gt;=1.75,AV728&lt;=2.25),"1,75 a 2,25",IF(AND(AV728&gt;=2.5,AV728&lt;=3),"2,5 a 3",IF(AND(AV728&gt;=3.25,AV728&lt;=3.75),"3,25 a 3,75","Fuera de rango"))))))))</f>
        <v>1,75 a 2,25</v>
      </c>
      <c r="AX728" s="10" t="n">
        <f aca="false">IF(AW728="","",IF(OR(AW728="-1 a -0,5",AW728="-1 a -0.5"),1,IF(OR(AW728="De -0,5 a 0",AW728="-0,5 a 0",AW728="De -0.5 a 0"),2,IF(OR(AW728="0,25 a 0,75",AW728="0.25 a 0.75"),"NORMA",IF(OR(AW728="1 a 1,5",AW728="1 a 1.5"),3,IF(OR(AW728="1,75 a 2,25",AW728="1.75 a 2.25"),4,IF(OR(AW728="2,5 a 3",AW728="2.5 a 3"),5,IF(OR(AW728="3,25 a 3,75",AW728="3.25 a 3.75"),6,""))))))))</f>
        <v>4</v>
      </c>
      <c r="AY728" s="9" t="n">
        <v>0</v>
      </c>
      <c r="AZ728" s="10" t="str">
        <f aca="false">IF(AY728="","",IF(AND(AY728&gt;=-20,AY728&lt;=-9.5),"-20 a -9,5",IF(AND(AY728&gt;=-9,AY728&lt;=-6.5),"-9 a -6,5",IF(AY728=-6,"-6",IF(AND(AY728&gt;=-5.5,AY728&lt;=-3),"-5,5 a -3",IF(AND(AY728&gt;=-2.5,AY728&lt;=0),"-2,5 a 0",IF(AND(AY728&gt;=0.5,AY728&lt;=3),"0,5 a 3",IF(AND(AY728&gt;=3.5,AY728&lt;=6),"3,5 a 6","Fuera de rango"))))))))</f>
        <v>-2,5 a 0</v>
      </c>
      <c r="BA728" s="11" t="n">
        <f aca="false">IF(AZ728="","",IF(AZ728="-20 a -9,5",1,IF(AZ728="-9 a -6,5",2,IF(AZ728="-6","NORMA",IF(AZ728="-5,5 a -3",3,IF(AZ728="-2,5 a 0",4,IF(AZ728="0,5 a 3",5,IF(AZ728="3,5 a 6",6,""))))))))</f>
        <v>4</v>
      </c>
      <c r="BB728" s="9" t="n">
        <v>28</v>
      </c>
      <c r="BC728" s="10" t="str">
        <f aca="false" t="array" ref="BC728">IF(BB728="","",_xlfn.IFS(AND(BB728&gt;=0,BB728&lt;=2),"0 a 2",AND(BB728&gt;=2.5,BB728&lt;=4.5),"2,5 a 4,5",AND(BB728&gt;=5,BB728&lt;=7),"5 a 7",AND(BB728&gt;=7.5,BB728&lt;=9.5),"7,5 a 9,5",AND(BB728&gt;=10,BB728&lt;=12),"10 a 12",AND(BB728&gt;=12.5,BB728&lt;=14.5),"12,5 a 14,5",BB728=15,"15",AND(BB728&gt;=15.5,BB728&lt;=17.5),"15,5 a 17,5",AND(BB728&gt;=18,BB728&lt;=20),"18 a 20",AND(BB728&gt;=20.5,BB728&lt;=22.5),"20,5 a 22,5",AND(BB728&gt;=23,BB728&lt;=25),"23 a 25",TRUE(),"Fuera de rango"))</f>
        <v>Fuera de rango</v>
      </c>
      <c r="BD728" s="11" t="str">
        <f aca="false" t="array" ref="BD728">IF(BC728="","",_xlfn.IFS(BC728="0 a 2",1,BC728="2,5 a 4,5",2,BC728="5 a 7",3,BC728="7,5 a 9,5",4,BC728="10 a 12",5,BC728="12,5 a 14,5",6,BC728="15","NORMA",BC728="15,5 a 17,5",7,BC728="18 a 20",8,BC728="20,5 a 22,5",9,BC728="23 a 25",10,TRUE(),"Fuera de rango"))</f>
        <v>Fuera de rango</v>
      </c>
      <c r="BE728" s="9" t="n">
        <v>38</v>
      </c>
      <c r="BF728" s="10" t="str">
        <f aca="false">IF(BE728="","",IF(AND(BE728&gt;=-20,BE728&lt;=-10),"-20 a -10",IF(AND(BE728&gt;=-9.5,BE728&lt;=0.5),"-9,5 a 0,5",IF(AND(BE728&gt;=1,BE728&lt;=11),"1 a 11",IF(AND(BE728&gt;=11.5,BE728&lt;=20.5),"11,5 a 20,5",IF(BE728=21,"21",IF(AND(BE728&gt;=21.5,BE728&lt;=31.5),"21,5 a 31,5",IF(AND(BE728&gt;=32,BE728&lt;=42),"32 a 42","Fuera de rango"))))))))</f>
        <v>32 a 42</v>
      </c>
      <c r="BG728" s="11" t="n">
        <f aca="false">IF(BF728="","",IF(BF728="-20 a -10",1,IF(BF728="-9,5 a 0,5",2,IF(BF728="1 a 11",3,IF(BF728="11,5 a 20,5",4,IF(BF728="21","NORMA",IF(BF728="21,5 a 31,5",5,IF(BF728="32 a 42",6,""))))))))</f>
        <v>6</v>
      </c>
      <c r="BH728" s="9" t="n">
        <v>30</v>
      </c>
      <c r="BI728" s="10" t="str">
        <f aca="false">IF(BH728="","",IF(AND(BH728&gt;=-20,BH728&lt;=-15),"-20 a -15",IF(AND(BH728&gt;=-14.5,BH728&lt;=-9.5),"-14,5 a -9,5",IF(AND(BH728&gt;=-9,BH728&lt;=-4),"-9 a -4",IF(AND(BH728&gt;=-3.5,BH728&lt;=2.5),"-3,5 a 2,5",IF(AND(BH728&gt;=3,BH728&lt;=8),"3 a 8",IF(AND(BH728&gt;=8.5,BH728&lt;=14.5),"8,5 a 14,5",IF(BH728=15,"15",IF(AND(BH728&gt;=15.5,BH728&lt;=20.5),"15,5 a 20,5",IF(AND(BH728&gt;=21,BH728&lt;=26),"21 a 26","Fuera de rango"))))))))))</f>
        <v>Fuera de rango</v>
      </c>
      <c r="BJ728" s="11" t="str">
        <f aca="false">IF(BI728="","",IF(BI728="-20 a -15",1,IF(BI728="-14,5 a -9,5",2,IF(BI728="-9 a -4",3,IF(BI728="-3,5 a 2,5",4,IF(BI728="3 a 8",5,IF(BI728="8,5 a 14,5",6,IF(BI728="15","NORMA",IF(BI728="15,5 a 20,5",7,IF(BI728="21 a 26",8,IF(BI728="26,5 a 31,5",9,"")))))))))))</f>
        <v/>
      </c>
      <c r="BK728" s="9" t="n">
        <v>8</v>
      </c>
      <c r="BL728" s="10" t="str">
        <f aca="false">IF(BK728="","",IF(AND(BK728&gt;=0,BK728&lt;=2),"0 - 2",IF(AND(BK728&gt;=2.5,BK728&lt;=4.5),"2,5 - 4,5",IF(AND(BK728&gt;=5,BK728&lt;=7),"5 - 7",IF(AND(BK728&gt;=7.5,BK728&lt;=9.5),"7,5 - 9,5",IF(AND(BK728&gt;=10,BK728&lt;=12),"10 - 12",IF(AND(BK728&gt;=12.5,BK728&lt;=13.5),"12,5 - 13,5",IF(BK728=14,"14",IF(AND(BK728&gt;=14.5,BK728&lt;=16.5),"14,5 - 16,5",IF(AND(BK728&gt;=17,BK728&lt;=19),"17 - 19",IF(AND(BK728&gt;=19.5,BK728&lt;=21.5),"19,5 - 21,5",IF(AND(BK728&gt;=22,BK728&lt;=24),"22 - 24",IF(AND(BK728&gt;=24.5,BK728&lt;=26.5),"24,5 - 26,5",IF(AND(BK728&gt;=27,BK728&lt;=29),"27 - 29",IF(AND(BK728&gt;=29.5,BK728&lt;=30),"29,5 - 30","Fuera de rango")))))))))))))))</f>
        <v>7,5 - 9,5</v>
      </c>
      <c r="BM728" s="11" t="n">
        <f aca="false">IF(BL728="","",IF(BL728="0 - 2",1,IF(BL728="2,5 - 4,5",2,IF(BL728="5 - 7",3,IF(BL728="7,5 - 9,5",4,IF(BL728="10 - 12",5,IF(BL728="12,5 - 13,5",6,IF(BL728="14","NORMA",IF(BL728="14,5 - 16,5",7,IF(BL728="17 - 19",8,IF(BL728="19,5 - 21,5",9,IF(BL728="22 - 24",10,IF(BL728="24,5 - 26,5",11,IF(BL728="27 - 29",12,IF(BL728="29,5 - 30",13,"")))))))))))))))</f>
        <v>4</v>
      </c>
      <c r="BN728" s="9" t="n">
        <v>9</v>
      </c>
      <c r="BO728" s="11" t="str">
        <f aca="false">IF(BN728="","",IF(AND(BN728&gt;=-20,BN728&lt;=-10),"-20 a -10",IF(AND(BN728&gt;=-9.5,BN728&lt;=0.5),"-9,5 a 0,5",IF(AND(BN728&gt;=1,BN728&lt;=11),"1 a 11",IF(AND(BN728&gt;=11.5,BN728&lt;=21.5),"11,5 a 21,5",IF(BN728=22,"22",IF(AND(BN728&gt;=22.5,BN728&lt;=32.5),"22,5 a 32,5",IF(AND(BN728&gt;=33,BN728&lt;=43),"33 a 43","Fuera de rango"))))))))</f>
        <v>1 a 11</v>
      </c>
      <c r="BP728" s="11" t="n">
        <f aca="false">IF(BO728="","",IF(BO728="-20 a -10",1,IF(BO728="-9,5 a 0,5",2,IF(BO728="1 a 11",3,IF(BO728="11,5 a 21,5",4,IF(BO728="22","NORMA",IF(BO728="22,5 a 32,5",5,IF(BO728="33 a 43",6,""))))))))</f>
        <v>3</v>
      </c>
      <c r="BQ728" s="9" t="n">
        <v>0</v>
      </c>
      <c r="BR728" s="10" t="str">
        <f aca="false">IF(BQ728="","",IF(AND(BQ728&gt;=-20,BQ728&lt;=-15),"-20 a -15",IF(AND(BQ728&gt;=-14.5,BQ728&lt;=-9.5),"-14,5 a -9,5",IF(AND(BQ728&gt;=-9,BQ728&lt;=-4),"-9 a -4",IF(AND(BQ728&gt;=-3.5,BQ728&lt;=2.5),"-3,5 a 2,5",IF(AND(BQ728&gt;=3,BQ728&lt;=8),"3 a 8",IF(AND(BQ728&gt;=8.5,BQ728&lt;=13.5),"8,5 a 13,5",IF(AND(BQ728&gt;=14,BQ728&lt;=17.5),"14 a 17,5",IF(BQ728=18,"18",IF(AND(BQ728&gt;=18.5,BQ728&lt;=23.5),"18,5 a 23,5",IF(AND(BQ728&gt;=24,BQ728&lt;=29),"24 a 29",IF(AND(BQ728&gt;=29.5,BQ728&lt;=34.5),"29,5 a 34,5",IF(AND(BQ728&gt;=35,BQ728&lt;=40),"35 a 40","Fuera de rango")))))))))))))</f>
        <v>-3,5 a 2,5</v>
      </c>
      <c r="BS728" s="11" t="n">
        <f aca="false">IF(BR728="","",IF(BR728="-20 a -15",1,IF(BR728="-14,5 a -9,5",2,IF(BR728="-9 a -4",3,IF(BR728="-3,5 a 2,5",4,IF(BR728="3 a 8",5,IF(BR728="8,5 a 13,5",6,IF(BR728="14 a 17,5",7,IF(BR728="18","NORMA",IF(BR728="18,5 a 23,5",8,IF(BR728="24 a 29",9,IF(BR728="29,5 a 34,5",10,IF(BR728="35 a 40",11,"")))))))))))))</f>
        <v>4</v>
      </c>
      <c r="BT728" s="9" t="n">
        <v>0</v>
      </c>
      <c r="BU728" s="10" t="str">
        <f aca="false">IF(BT728="","",IF(AND(BT728&gt;=-20,BT728&lt;=-18),"-20 a -18",IF(AND(BT728&gt;=-17.5,BT728&lt;=-15.5),"-17,5 a -15,5",IF(AND(BT728&gt;=-15,BT728&lt;=-13),"-15 a -13",IF(AND(BT728&gt;=-12.5,BT728&lt;=-10.5),"-12,5 a -10,5",IF(AND(BT728&gt;=-10,BT728&lt;=-8),"-10 a -8",IF(AND(BT728&gt;=-7.5,BT728&lt;=-5.5),"-7,5 a -5,5",IF(AND(BT728&gt;=-5,BT728&lt;=-3),"-5 a -3",IF(AND(BT728&gt;=-2.5,BT728&lt;=-0.5),"-2,5 a -0,5",IF(BT728=0,"0",IF(AND(BT728&gt;=0.5,BT728&lt;=2.5),"0,5 a 2,5",IF(AND(BT728&gt;=3,BT728&lt;=5),"3 a 5",IF(AND(BT728&gt;=5.5,BT728&lt;=7.5),"5,5 a 7,5",IF(AND(BT728&gt;=8,BT728&lt;=10),"8 a 10",IF(AND(BT728&gt;=10.5,BT728&lt;=12.5),"10,5 a 12,5",IF(AND(BT728&gt;=13,BT728&lt;=15),"13 a 15",IF(AND(BT728&gt;=15.5,BT728&lt;=17.5),"15,5 a 17,5",IF(AND(BT728&gt;=18,BT728&lt;=20),"18 a 20","Fuera de rango"))))))))))))))))))</f>
        <v>0</v>
      </c>
      <c r="BV728" s="11" t="str">
        <f aca="false">IF(BT728="","",IF(BT728=0,"NORMA",IF(AND(BT728&gt;=-20,BT728&lt;=-18),2,IF(AND(BT728&gt;=-17.5,BT728&lt;=-15.5),2,IF(AND(BT728&gt;=-15,BT728&lt;=-13),3,IF(AND(BT728&gt;=-12.5,BT728&lt;=-10.5),4,IF(AND(BT728&gt;=-10,BT728&lt;=-8),5,IF(AND(BT728&gt;=-7.5,BT728&lt;=-5.5),6,IF(AND(BT728&gt;=-5,BT728&lt;=-3),7,IF(AND(BT728&gt;=-2.5,BT728&lt;=-0.5),8,IF(AND(BT728&gt;=0.5,BT728&lt;=2.5),9,IF(AND(BT728&gt;=3,BT728&lt;=5),10,IF(AND(BT728&gt;=5.5,BT728&lt;=7.5),11,IF(AND(BT728&gt;=8,BT728&lt;=10),12,IF(AND(BT728&gt;=10.5,BT728&lt;=12.5),13,IF(AND(BT728&gt;=13,BT728&lt;=15),14,IF(AND(BT728&gt;=15.5,BT728&lt;=17.5),15,IF(AND(BT728&gt;=18,BT728&lt;=20),16,"Fuera de rango"))))))))))))))))))</f>
        <v>NORMA</v>
      </c>
      <c r="BW728" s="9" t="n">
        <v>-5</v>
      </c>
      <c r="BX728" s="10" t="n">
        <f aca="false">18.5- (0.3*H728)</f>
        <v>8.9</v>
      </c>
      <c r="BY728" s="10" t="n">
        <f aca="false">(BW728)-(BX728)</f>
        <v>-13.9</v>
      </c>
      <c r="BZ728" s="10" t="str">
        <f aca="false">IF(BY728="","",IF(BY728&lt;-27.5,"De -30 a -28",IF(BY728&lt;-25,"De -27,5 a -25,5",IF(BY728&lt;-22.5,"De -25 a -23",IF(BY728&lt;-20,"De -22,5 a -20,5",IF(BY728&lt;-17.5,"De -20 a -18",IF(BY728&lt;-15,"De -17,5 a -15,5",IF(BY728&lt;-12.5,"De -15 a -13",IF(BY728&lt;-10,"De -12,5 a -10,5",IF(BY728&lt;-7.5,"De -10 a -8",IF(BY728&lt;-5,"De -7,5 a -5,5",IF(BY728&lt;-2.5,"De -5 a -3",IF(BY728&lt;0,"De -2,5 a -0,5",IF(BY728&lt;2.5,"De 0 a 2",IF(BY728&lt;5,"De 2,5 a 4,5",IF(BY728&lt;7.5,"De 5 a 7",IF(BY728&lt;10,"De 7,5 a 9,5",IF(BY728&lt;12.5,"De 10 a 12",IF(BY728&lt;15,"De 12,5 a 14,5",IF(BY728&lt;17.5,"De 15 a 17",IF(BY728&lt;20,"De 17,5 a 19,5",IF(BY728&lt;22.5,"De 20 a 22",IF(BY728&lt;25,"De 22,5 a 24,5",IF(BY728&lt;27.5,"De 25 a 27","De 27,5 a 30"))))))))))))))))))))))))</f>
        <v>De -15 a -13</v>
      </c>
      <c r="CA728" s="12" t="n">
        <f aca="false">IF(BY728="","",IF(BY728&lt;=-28,1,IF(BY728&lt;=-25.5,2,IF(BY728&lt;=-23,3,IF(BY728&lt;=-20.5,4,IF(BY728&lt;=-18,5,IF(BY728&lt;=-15.5,6,IF(BY728&lt;=-13,7,IF(BY728&lt;=-10.5,8,IF(BY728&lt;=-8,9,IF(BY728&lt;=-5.5,10,IF(BY728&lt;=-3,11,IF(BY728&lt;=-0.5,12,IF(BY728&lt;=2,13,IF(BY728&lt;=4.5,14,IF(BY728&lt;=7,15,IF(BY728&lt;=9.5,16,IF(BY728&lt;=12,17,IF(BY728&lt;=14.5,18,IF(BY728&lt;=17,19,IF(BY728&lt;=19.5,20,IF(BY728&lt;=22,21,IF(BY728&lt;=24.5,22,IF(BY728&lt;=27,23,IF(BY728&lt;=30,24,"Fuera de rango")))))))))))))))))))))))))</f>
        <v>7</v>
      </c>
      <c r="CB728" s="9" t="n">
        <v>-3</v>
      </c>
      <c r="CC728" s="10" t="n">
        <f aca="false">18.5- (0.3*H728)</f>
        <v>8.9</v>
      </c>
      <c r="CD728" s="10" t="n">
        <f aca="false">(CB728)-(CC728)</f>
        <v>-11.9</v>
      </c>
      <c r="CE728" s="10" t="str">
        <f aca="false">IF(CD728="","",IF(CD728&lt;-27.5,"De -30 a -28",IF(CD728&lt;-25,"De -27,5 a -25,5",IF(CD728&lt;-22.5,"De -25 a -23",IF(CD728&lt;-20,"De -22,5 a -20,5",IF(CD728&lt;-17.5,"De -20 a -18",IF(CD728&lt;-15,"De -17,5 a -15,5",IF(CD728&lt;-12.5,"De -15 a -13",IF(CD728&lt;-10,"De -12,5 a -10,5",IF(CD728&lt;-7.5,"De -10 a -8",IF(CD728&lt;-5,"De -7,5 a -5,5",IF(CD728&lt;-2.5,"De -5 a -3",IF(CD728&lt;0,"De -2,5 a -0,5",IF(CD728&lt;=2,"De 0 a 2",IF(CD728&lt;=4.5,"De 2,5 a 4,5",IF(CD728&lt;=7,"De 5 a 7",IF(CD728&lt;=9.5,"De 7,5 a 9,5",IF(CD728&lt;=12,"De 10 a 12",IF(CD728&lt;=14.5,"De 12,5 a 14,5",IF(CD728&lt;=17,"De 15 a 17",IF(CD728&lt;=19.5,"De 17,5 a 19,5",IF(CD728&lt;=22,"De 20 a 22",IF(CD728&lt;=24.5,"De 22,5 a 24,5",IF(CD728&lt;=27,"De 25 a 27","De 27,5 a 30"))))))))))))))))))))))))</f>
        <v>De -12,5 a -10,5</v>
      </c>
      <c r="CF728" s="12" t="n">
        <f aca="false">IF(CD728="","",IF(CD728&lt;-27.5,1,IF(CD728&lt;-25,2,IF(CD728&lt;-22.5,3,IF(CD728&lt;-20,4,IF(CD728&lt;-17.5,5,IF(CD728&lt;-15,6,IF(CD728&lt;-12.5,7,IF(CD728&lt;-10,8,IF(CD728&lt;-7.5,9,IF(CD728&lt;-5,10,IF(CD728&lt;-2.5,11,IF(CD728&lt;0,12,IF(CD728&lt;2.5,13,IF(CD728&lt;5,14,IF(CD728&lt;7.5,15,IF(CD728&lt;10,16,IF(CD728&lt;12.5,17,IF(CD728&lt;15,18,IF(CD728&lt;17.5,19,IF(CD728&lt;20,20,IF(CD728&lt;22.5,21,IF(CD728&lt;25,22,IF(CD728&lt;27.5,23,24))))))))))))))))))))))))</f>
        <v>8</v>
      </c>
      <c r="CG728" s="9" t="n">
        <v>-1.25</v>
      </c>
      <c r="CH728" s="10" t="str">
        <f aca="false">IF(CG728="","",IF(AND(CG728&gt;=-10,CG728&lt;=-9.5),"-10 a -9,5",IF(AND(CG728&gt;-9.5,CG728&lt;=-8.5),"-9 a -8,5",IF(AND(CG728&gt;-8.5,CG728&lt;=-7.5),"-8 a -7,5",IF(AND(CG728&gt;-7.5,CG728&lt;=-6.5),"-7 a -6,5",IF(AND(CG728&gt;-6.5,CG728&lt;=-5.5),"-6 a -5,5",IF(AND(CG728&gt;-5.5,CG728&lt;=-4.5),"-5 a -4,5",IF(AND(CG728&gt;-4.5,CG728&lt;=-3.5),"-4 a -3,5",IF(AND(CG728&gt;-3.5,CG728&lt;=-2.5),"-3 a -2,5",IF(CG728=-2.25,"-2,25",IF(AND(CG728&gt;-2.5,CG728&lt;=-1.5),"-2 a -1,5",IF(AND(CG728&gt;-1.5,CG728&lt;=-0.5),"-1 a -0,5",IF(AND(CG728&gt;-0.5,CG728&lt;=0.5),"0 a 0,5",IF(AND(CG728&gt;0.5,CG728&lt;=1.5),"1 a 1,5",IF(AND(CG728&gt;1.5,CG728&lt;=2.5),"2 a 2,5",IF(AND(CG728&gt;2.5,CG728&lt;=3.5),"3 a 3,5",IF(AND(CG728&gt;3.5,CG728&lt;=4.5),"4 a 4,5",IF(AND(CG728&gt;4.5,CG728&lt;=5.5),"5 a 5,5",IF(AND(CG728&gt;5.5,CG728&lt;=6.5),"6 a 6,5",IF(AND(CG728&gt;6.5,CG728&lt;=7.5),"7 a 7,5",IF(AND(CG728&gt;7.5,CG728&lt;=8.5),"8 a 8,5",IF(AND(CG728&gt;8.5,CG728&lt;=9.5),"9 a 9,5",IF(CG728&gt;=10,"10","Fuera de rango")))))))))))))))))))))))</f>
        <v>-1 a -0,5</v>
      </c>
      <c r="CI728" s="11" t="n">
        <f aca="false">IF(CG728="","",IF(CG728=-2.25,"NORMA",IF(CG728&lt;=-9.5,1,IF(CG728&lt;=-8.5,2,IF(CG728&lt;=-7.5,3,IF(CG728&lt;=-6.5,4,IF(CG728&lt;=-5.5,5,IF(CG728&lt;=-4.5,6,IF(CG728&lt;=-3.5,7,IF(CG728&lt;=-2.5,8,IF(CG728&lt;=-1.5,9,IF(CG728&lt;=-0.5,10,IF(CG728&lt;=0.5,11,IF(CG728&lt;=1.5,12,IF(CG728&lt;=2.5,13,IF(CG728&lt;=3.5,14,IF(CG728&lt;=4.5,15,IF(CG728&lt;=5.5,16,IF(CG728&lt;=6.5,17,IF(CG728&lt;=7.5,18,IF(CG728&lt;=8.5,19,IF(CG728&lt;=9.5,20,IF(CG728=10,21,"Fuera de rango")))))))))))))))))))))))</f>
        <v>10</v>
      </c>
      <c r="CJ728" s="9" t="n">
        <v>3</v>
      </c>
      <c r="CK728" s="10" t="str">
        <f aca="false">IF(CJ728="","",IF(AND(CJ728&gt;=-6,CJ728&lt;=-5.5),"-6 a -5,5",IF(AND(CJ728&gt;-5.5,CJ728&lt;=-4.5),"-5 a -4,5",IF(AND(CJ728&gt;-4.5,CJ728&lt;=-3.5),"-4 a -3,5",IF(AND(CJ728&gt;-3.5,CJ728&lt;=-2.5),"-3 a -2,5",IF(AND(CJ728&gt;-2.5,CJ728&lt;=-1.5),"-2 a -1,5",IF(AND(CJ728&gt;-1.5,CJ728&lt;=-0.5),"-1 a -0,5",IF(AND(CJ728&gt;-0.5,CJ728&lt;=0.5),"0 a 0,5",IF(AND(CJ728&gt;0.5,CJ728&lt;=1.5),"1 a 1,5",IF(AND(CJ728&gt;1.5,CJ728&lt;2.5),"2",IF(AND(CJ728&gt;=2.5,CJ728&lt;=3),"2,5 a 3",IF(AND(CJ728&gt;3,CJ728&lt;=4),"3,5 a 4",IF(AND(CJ728&gt;4,CJ728&lt;=5),"4,5 a 5",IF(AND(CJ728&gt;5,CJ728&lt;=6),"5,5 a 6",IF(AND(CJ728&gt;6,CJ728&lt;=7),"6,5 a 7",IF(AND(CJ728&gt;7,CJ728&lt;=8),"7,5 a 8",IF(AND(CJ728&gt;8,CJ728&lt;=9.5),"8,5 a 9,5",IF(CJ728=10,"10","Fuera de rango"))))))))))))))))))</f>
        <v>2,5 a 3</v>
      </c>
      <c r="CL728" s="11" t="n">
        <f aca="false">IF(CK728="","",IF(OR(CK728="-6 a -5,5",CK728="-6 - -5,5"),1,IF(OR(CK728="-5 a -4,5",CK728="-5 - -4,5"),2,IF(OR(CK728="-4 a -3,5",CK728="-4 - -3,5"),3,IF(OR(CK728="-3 a -2,5",CK728="-3 - -2,5"),4,IF(OR(CK728="-2 a -1,5",CK728="-2 - -1,5"),5,IF(OR(CK728="-1 a -0,5",CK728="-1 - -0,5"),6,IF(OR(CK728="0 a 0,5",CK728="0 - 0,5"),7,IF(OR(CK728="1 a 1,5",CK728="1 - 1,5"),8,IF(CK728="2","NORMA",IF(OR(CK728="2,5 a 3",CK728="2,5 - 3"),9,IF(OR(CK728="3,5 a 4",CK728="3,5 - 4"),10,IF(OR(CK728="4,5 a 5",CK728="4,5 - 5"),11,IF(OR(CK728="5,5 a 6",CK728="5,5 - 6"),12,IF(OR(CK728="6,5 a 7",CK728="6,5 - 7"),13,IF(OR(CK728="7,5 a 8",CK728="7,5 - 8"),14,IF(OR(CK728="8,5 a 9",CK728="8,5 - 9,5",CK728="9 a 9,5"),15,IF(CK728="10",15,IF(OR(CK728="0,5 a 1",CK728="0,5 - 1"),7,"Fuera de rango")))))))))))))))))))</f>
        <v>9</v>
      </c>
      <c r="CO728" s="10" t="str">
        <f aca="false">IF(CM728&gt;0,"EME"," ")</f>
        <v> </v>
      </c>
      <c r="CQ728" s="10" t="str">
        <f aca="false">IF(CP728&gt;0,"0", " ")</f>
        <v> </v>
      </c>
      <c r="CR728" s="10" t="str">
        <f aca="false">IF(CP728&gt;0,"EME"," ")</f>
        <v> </v>
      </c>
      <c r="CS728" s="9" t="n">
        <v>0</v>
      </c>
      <c r="CV728" s="9" t="n">
        <v>0</v>
      </c>
      <c r="CY728" s="9" t="n">
        <v>-1.25</v>
      </c>
      <c r="DB728" s="9" t="n">
        <v>0</v>
      </c>
      <c r="DC728" s="11" t="str">
        <f aca="false">IF(DB728&lt;0,"2"," ")</f>
        <v> </v>
      </c>
      <c r="DD728" s="11" t="str">
        <f aca="false">IF(DB728&lt;0,"MIO"," ")</f>
        <v> </v>
      </c>
      <c r="DE728" s="9" t="n">
        <v>-1.75</v>
      </c>
      <c r="DF728" s="10" t="str">
        <f aca="false">IF(DE728&lt;0,"3"," ")</f>
        <v>3</v>
      </c>
      <c r="DG728" s="10" t="str">
        <f aca="false">IF(DE728&lt;0,"AST"," ")</f>
        <v>AST</v>
      </c>
      <c r="DH728" s="9" t="n">
        <v>-3</v>
      </c>
      <c r="DI728" s="10" t="str">
        <f aca="false">IF(DH728&lt;0,"3"," ")</f>
        <v>3</v>
      </c>
      <c r="DJ728" s="10" t="str">
        <f aca="false">IF(DH728&lt;0,"AST"," ")</f>
        <v>AST</v>
      </c>
      <c r="DK728" s="9" t="n">
        <v>0</v>
      </c>
      <c r="DL728" s="10" t="str">
        <f aca="false">IF(DK728&gt;0,"4"," ")</f>
        <v> </v>
      </c>
      <c r="DM728" s="10" t="str">
        <f aca="false">IF(DK728&gt;0,"PRE"," ")</f>
        <v> </v>
      </c>
      <c r="DN728" s="9" t="n">
        <v>0</v>
      </c>
      <c r="DO728" s="10" t="str">
        <f aca="false">IF(DN728&gt;0,"4"," ")</f>
        <v> </v>
      </c>
      <c r="DP728" s="10" t="str">
        <f aca="false">IF(DN728&gt;0,"PRE"," ")</f>
        <v> </v>
      </c>
      <c r="DS728" s="12" t="str">
        <f aca="false">CONCATENATE(CO728,CU728,DA728,DG728,DM728)</f>
        <v> AST </v>
      </c>
      <c r="DT728" s="10" t="e">
        <f aca="false" t="array" ref="DT728">_xlfn.IFS(DS728="EME    ","0", DS728=" HIP   ","1", DS728="  MIO  ","2", DS728="   AST ","3", DS728="    PRE","4", DS728="EME   PRE","5", DS728=" HIP  PRE","6", DS728=" HIP AST ","7", DS728="  MIO PRE","8", DS728="  MIOAST ","9", DS728="   ASTPRE","10",DS728=" HIP ASTPRE","11", DS728="  MIOASTPRE","12", DS728="     ","0")</f>
        <v>#N/A</v>
      </c>
      <c r="DV728" s="1" t="e">
        <f aca="false" t="array" ref="DV728">_xlfn.IFS(DU728="SI","2", DU728="NO","1")</f>
        <v>#N/A</v>
      </c>
      <c r="DX728" s="11" t="str">
        <f aca="false">IF(DW728=0,"1","2")</f>
        <v>1</v>
      </c>
      <c r="DY728" s="11" t="str">
        <f aca="false" t="array" ref="DY728">_xlfn.IFS(DW728=0,"0", DW728=0.25, "1", DW728=0.5,"2", DW728=0.75,"3", DW728=1,"4",DW728=1.25,"5", DW728=1.5,"6", DW728=1.75,"7", DW728=2,"8")</f>
        <v>0</v>
      </c>
      <c r="EA728" s="11" t="str">
        <f aca="false">IF(DZ728=0,"1","2")</f>
        <v>1</v>
      </c>
      <c r="EB728" s="11" t="str">
        <f aca="false" t="array" ref="EB728">_xlfn.IFS(DZ728=0,"0", DZ728=0.25, "1", DZ728=0.5,"2", DZ728=0.75,"3", DZ728=1,"4",DZ728=1.25,"5", DZ728=1.5,"6", DZ728=1.75,"7", DZ728=2,"8")</f>
        <v>0</v>
      </c>
      <c r="ED728" s="10" t="str">
        <f aca="false">IF(EC728=0,"1","2")</f>
        <v>1</v>
      </c>
      <c r="EE728" s="11" t="str">
        <f aca="false" t="array" ref="EE728">_xlfn.IFS(EC728=0,"0", EC728=-0.25, "1", EC728=-0.5,"2", EC728=-0.75,"3", EC728=-1,"4",EC728=-1.25,"5", EC728=-1.5,"6", EC728=-1.75,"7", EC728=-2,"8", EC728=-2.25,"9",EC728=-2.5,"10", EC728=-2.75,"11", EC728=-3,"12", EC728=-3.25,"13", EC728=-3.5,"14", EC728=-3.75,"15",EC728=-4,"16")</f>
        <v>0</v>
      </c>
      <c r="EG728" s="10" t="str">
        <f aca="false">IF(EF728=0,"1","2")</f>
        <v>1</v>
      </c>
      <c r="EH728" s="11" t="str">
        <f aca="false" t="array" ref="EH728">_xlfn.IFS(EF728=0,"0", EF728=-0.25, "1", EF728=-0.5,"2", EF728=-0.75,"3", EF728=-1,"4",EF728=-1.25,"5", EF728=-1.5,"6", EF728=-1.75,"7", EF728=-2,"8", EF728=-2.25,"9",EF728=-2.5,"10", EF728=-2.75,"11", EF728=-3,"12", EF728=-3.25,"13", EF728=-3.5,"14", EF728=-3.75,"15",EF728=-4,"16")</f>
        <v>0</v>
      </c>
      <c r="EJ728" s="11" t="str">
        <f aca="false">IF(EI728=0,"1","2")</f>
        <v>1</v>
      </c>
      <c r="EK728" s="11" t="str">
        <f aca="false" t="array" ref="EK728">_xlfn.IFS(EI728=0,"0", EI728=-0.25, "1", EI728=-0.5,"2", EI728=-0.75,"3", EI728=-1,"4",EI728=-1.25,"5", EI728=-1.5,"6", EI728=-1.75,"7", EI728=-2,"8", EI728=-2.25,"9", EI728=-2.25,"9",EI728=-2.5,"10", EI728=-2.75,"11", EI728=-3,"12", EI728=-3.25,"13", EI728=-3.5,"14", EI728=-3.75,"15",EI728=-4,"16", EI728=0.25, "17", EI728=0.5, "18")</f>
        <v>0</v>
      </c>
      <c r="EM728" s="11" t="str">
        <f aca="false">IF(EL728=0,"1","2")</f>
        <v>1</v>
      </c>
      <c r="EN728" s="11" t="str">
        <f aca="false" t="array" ref="EN728">_xlfn.IFS(EL728=0.25,"17",EL728=0.5,"18", EL728=0,"0", EL728=-0.25, "1", EL728=-0.5,"2", EL728=-0.75,"3", EL728=-1,"4",EL728=-1.25,"5", EL728=-1.5,"6", EL728=-1.75,"7", EL728=-2,"8",EL728= -2.25,"9",EL728=-2.5,"10",EL728= -2.75,"11",EL728= -3,"12",EL728= -3.25,"13",EL728= -3.5,"14",EL728= -3.75,"15",EL728=-4,"16")</f>
        <v>0</v>
      </c>
      <c r="EP728" s="11" t="str">
        <f aca="false">IF(EO728=0,"1","2")</f>
        <v>1</v>
      </c>
      <c r="EQ728" s="11" t="str">
        <f aca="false" t="array" ref="EQ728">_xlfn.IFS(EO728=0,"0", EO728=0.25, "1", EO728=0.5,"2", EO728=0.75,"3", EO728=1,"4",EO728=1.25,"5", EO728=1.5,"6", EO728=1.75,"7", EO728=2,"8", EO728=2.25,"9", EO728=2.25,"9",EO728=2.5,"10", EO728=2.75,"11", EO728=3,"12", EO728=3.25,"13", EO728=3.5,"14", EO728=3.75,"15",EO728=4,"16", EO728=-0.25, "17", bq=-0.5, "18")</f>
        <v>0</v>
      </c>
      <c r="ES728" s="11" t="str">
        <f aca="false">IF(ER728=0,"1","2")</f>
        <v>1</v>
      </c>
      <c r="ET728" s="11" t="str">
        <f aca="false" t="array" ref="ET728">_xlfn.IFS(ER728=0,"0", ER728=0.25, "1", ER728=0.5,"2", ER728=0.75,"3", ER728=1,"4",ER728=1.25,"5", ER728=1.5,"6", ER728=1.75,"7", ER728=2,"8", ER728=2.25,"9", ER728=2.25,"9",ER728=2.5,"10", ER728=2.75,"11", ER728=3,"12", ER728=3.25,"13", ER728=3.5,"14", ER728=3.75,"15",ER728=4,"16", ER728=-0.25, "17", bq=-0.5, "18")</f>
        <v>0</v>
      </c>
      <c r="EV728" s="14" t="e">
        <f aca="false">VLOOKUP(EU728,LEYENDA!$G$2:$H$8,2,TRUE())</f>
        <v>#N/A</v>
      </c>
      <c r="EW728" s="14" t="e">
        <f aca="false" t="array" ref="EW728">_xlfn.IFS(EV728="0-5","1", EV728="6-12","2", EV728="13-18","3", EV728="19-24","4", EV728="25-36","5", EV728="37-48","6", EV728="49-60","7")</f>
        <v>#N/A</v>
      </c>
    </row>
    <row r="729" customFormat="false" ht="13.5" hidden="false" customHeight="false" outlineLevel="0" collapsed="false">
      <c r="A729" s="1" t="n">
        <v>294</v>
      </c>
      <c r="B729" s="2" t="n">
        <v>2</v>
      </c>
      <c r="C729" s="33" t="n">
        <v>42514</v>
      </c>
      <c r="E729" s="5" t="str">
        <f aca="false">VLOOKUP(A729,'286'!$A$3:$J$6279,10,FALSE())</f>
        <v>RUÍZ JIMÉNEZ, LEONOR</v>
      </c>
      <c r="F729" s="4" t="str">
        <f aca="false">VLOOKUP(A729,'286'!$A$3:$I$1768,3,FALSE())</f>
        <v>RUJILE</v>
      </c>
      <c r="G729" s="6" t="n">
        <f aca="false">VLOOKUP(A729,'286'!$A$3:$I$1768,4,FALSE())</f>
        <v>30341</v>
      </c>
      <c r="H729" s="7" t="n">
        <f aca="false">YEAR(C729)-YEAR(G729)</f>
        <v>33</v>
      </c>
      <c r="I729" s="1" t="str">
        <f aca="false">VLOOKUP(H729,LEYENDA!$C$2:$D$6,2,TRUE())</f>
        <v>25-40</v>
      </c>
      <c r="J729" s="5" t="str">
        <f aca="false">VLOOKUP(A729,'286'!$A$3:$I$1768,7,FALSE())</f>
        <v>M</v>
      </c>
      <c r="K729" s="8" t="n">
        <f aca="false">VLOOKUP(A729,'286'!$A$3:$I$1768,2,FALSE())</f>
        <v>0</v>
      </c>
      <c r="L729" s="4" t="str">
        <f aca="false">VLOOKUP(A729,'286'!$A$3:$I$1768,8,FALSE())</f>
        <v>I</v>
      </c>
      <c r="M729" s="4" t="str">
        <f aca="false">VLOOKUP(A729,'286'!$A$3:$I$1768,9,FALSE())</f>
        <v>D</v>
      </c>
      <c r="N729" s="8" t="str">
        <f aca="false">IF(R729=O729, "MISMA","CONTRARIA")</f>
        <v>CONTRARIA</v>
      </c>
      <c r="O729" s="8" t="str">
        <f aca="false" t="array" ref="O729">_xlfn.IFS(L729="D","1", L729="I","2")</f>
        <v>2</v>
      </c>
      <c r="P729" s="8" t="e">
        <f aca="false" t="array" ref="P729">_xlfn.IFS(K729="OD","1", K729="OI","2")</f>
        <v>#N/A</v>
      </c>
      <c r="Q729" s="1" t="str">
        <f aca="false" t="array" ref="Q729">_xlfn.IFS(J729="M","1", J729="H","2")</f>
        <v>1</v>
      </c>
      <c r="R729" s="8" t="str">
        <f aca="false" t="array" ref="R729">_xlfn.IFS(M729="D","1", M729="I","2")</f>
        <v>1</v>
      </c>
      <c r="S729" s="1" t="str">
        <f aca="false" t="array" ref="S729">_xlfn.IFS(N729="CONTRARIA", "1",N729= "MISMA","2")</f>
        <v>1</v>
      </c>
      <c r="T729" s="1" t="str">
        <f aca="false" t="array" ref="T729">_xlfn.IFS(I729="0-12","1", I729="13-24","2", I729="25-40","3", I729="41-60","4", I729="61-100","5")</f>
        <v>3</v>
      </c>
      <c r="U729" s="9" t="n">
        <v>3</v>
      </c>
      <c r="V729" s="10" t="str">
        <f aca="false">IF(U729="","",IF(AND(U729&gt;=-9,U729&lt;=-6.5),"-9 a -6,5",IF(AND(U729&gt;=-6,U729&lt;=-3.5),"-6 a -3,5",IF(AND(U729&gt;=-3,U729&lt;=-1),"-3 a -1",IF(U729=-0.5,"-0,5",IF(AND(U729&gt;=0,U729&lt;=2.5),"0 a 2,5",IF(AND(U729&gt;=3,U729&lt;=5.5),"3 a 5,5",IF(AND(U729&gt;=6,U729&lt;=8.5),"6 a 8,5",IF(AND(U729&gt;=9,U729&lt;=20),"9 a 20","Fuera de rango")))))))))</f>
        <v>3 a 5,5</v>
      </c>
      <c r="W729" s="11" t="n">
        <f aca="false">IF(V729="","",IF(V729="-9 a -6,5",2,IF(V729="-6 a -3,5",3,IF(V729="-3 a -1",4,IF(V729="-0,5","NORMA",IF(V729="0 a 2,5",5,IF(V729="3 a 5,5",6,IF(V729="6 a 8,5",7,IF(V729="9 a 20",8,"Fuera de rango")))))))))</f>
        <v>6</v>
      </c>
      <c r="X729" s="9" t="n">
        <v>0</v>
      </c>
      <c r="Y729" s="11" t="str">
        <f aca="false">IF(X729="","",IF(AND(X729&gt;=0,X729&lt;=4),"0 a 4",IF(AND(X729&gt;=4.5,X729&lt;=8.5),"4,5 a 8,5",IF(X729=9,"9",IF(AND(X729&gt;=9.5,X729&lt;=13),"9,5 a 13",IF(AND(X729&gt;=13.5,X729&lt;=20),"13,5 a 20",IF(AND(X729&gt;=20.5,X729&lt;=35),"20,5 a 35","Fuera de rango")))))))</f>
        <v>0 a 4</v>
      </c>
      <c r="Z729" s="11" t="n">
        <f aca="false">IF(Y729="","",IF(Y729="0 a 4",1,IF(Y729="4,5 a 8,5",2,IF(Y729="9","NORMA",IF(Y729="9,5 a 13",3,IF(Y729="13,5 a 20",4,IF(Y729="20,5 a 35",5,"Fuera de rango")))))))</f>
        <v>1</v>
      </c>
      <c r="AA729" s="9" t="n">
        <v>30</v>
      </c>
      <c r="AB729" s="10" t="str">
        <f aca="false">IF(AA729="","",IF(AND(AA729&gt;=0,AA729&lt;=9),"0 a 9",IF(AND(AA729&gt;=9.5,AA729&lt;=18.5),"9,5 a 18,5",IF(AA729=19,"19",IF(AND(AA729&gt;=19.5,AA729&lt;=28),"19,5 a 28",IF(AND(AA729&gt;=28.5,AA729&lt;=40),"28,5 a 40","Fuera de rango"))))))</f>
        <v>28,5 a 40</v>
      </c>
      <c r="AC729" s="11" t="n">
        <f aca="false" t="array" ref="AC729">_xlfn.IFS(AB729="","",AB729="0 a 9",1,AB729="9,5 a 18,5",2,AB729="19","NORMA",AB729="19,5 a 28",3,AB729="28,5 a 40",4,TRUE(),"Fuera de rango")</f>
        <v>4</v>
      </c>
      <c r="AD729" s="9" t="n">
        <v>26</v>
      </c>
      <c r="AE729" s="10" t="str">
        <f aca="false">IF(AD729="","",IF(AND(AD729&gt;=-10,AD729&lt;=0),"De -10 a 0",IF(AND(AD729&gt;=0.5,AD729&lt;=9.5),"0,5 a 9,5",IF(AD729=10,"10",IF(AND(AD729&gt;=10.5,AD729&lt;=20),"10,5 a 20",IF(AND(AD729&gt;=20.5,AD729&lt;=40),"20,5 a 40","Fuera de rango"))))))</f>
        <v>20,5 a 40</v>
      </c>
      <c r="AF729" s="12" t="n">
        <f aca="false">IF(AD729="","",IF(AND(AD729&gt;=-10,AD729&lt;=0),1,IF(AND(AD729&gt;=0.5,AD729&lt;=9.5),2,IF(AD729=10,"NORMA",IF(AND(AD729&gt;=10.5,AD729&lt;=20),3,IF(AND(AD729&gt;=20.5,AD729&lt;=40),4,""))))))</f>
        <v>4</v>
      </c>
      <c r="AG729" s="9" t="n">
        <v>5</v>
      </c>
      <c r="AH729" s="10" t="str">
        <f aca="false">IF(AG729="","",IF(AND(AG729&gt;=0,AG729&lt;=4),"0 a 4",IF(AND(AG729&gt;=4.5,AG729&lt;=8.5),"4,5 a 8,5",IF(AG729=9,"9",IF(AND(AG729&gt;=9.5,AG729&lt;=13),"9,5 a 13",IF(AND(AG729&gt;=13.5,AG729&lt;=25),"13,5 a 25","Fuera de rango"))))))</f>
        <v>4,5 a 8,5</v>
      </c>
      <c r="AI729" s="10" t="n">
        <f aca="false">IF(AH729="","",IF(AH729="0 a 4",1,IF(AH729="4,5 a 8,5",2,IF(AH729="9","NORMA",IF(AH729="9,5 a 13",3,IF(AH729="13,5 a 25",4,""))))))</f>
        <v>2</v>
      </c>
      <c r="AJ729" s="9" t="n">
        <v>-2</v>
      </c>
      <c r="AK729" s="10" t="str">
        <f aca="false">IF(AJ729="","",IF(AND(AJ729&gt;=-15,AJ729&lt;=-10.5),"-15 a -10,5",IF(AND(AJ729&gt;=-10,AJ729&lt;=-4),"-10 a -4",IF(AND(AJ729&gt;=-4.5,AJ729&lt;=0),"-4,5 a 0",IF(AND(AJ729&gt;=0.5,AJ729&lt;=4.5),"0,5 a 4,5",IF(AJ729=5,"5",IF(AND(AJ729&gt;=5.5,AJ729&lt;=10),"5,5 a 10",IF(AND(AJ729&gt;=10.5,AJ729&lt;=20),"10,5 a 20","Fuera de rango"))))))))</f>
        <v>-4,5 a 0</v>
      </c>
      <c r="AL729" s="11" t="n">
        <f aca="false">IF(AK729="","",IF(AK729="-15 a -10,5",1,IF(AK729="-10 a -4",2,IF(AK729="-4,5 a 0",3,IF(AK729="0,5 a 4,5",4,IF(AK729="5","NORMA",IF(AK729="5,5 a 10",5,IF(AK729="10,5 a 20",6,"Error"))))))))</f>
        <v>3</v>
      </c>
      <c r="AM729" s="9" t="n">
        <v>0</v>
      </c>
      <c r="AN729" s="10" t="str">
        <f aca="false">IF(AM729="","",IF(AND(AM729&gt;=-7.5,AM729&lt;=-5.5),"-7,5 a -5,5",IF(AND(AM729&gt;=-5,AM729&lt;=-3),"-5 a -3",IF(AND(AM729&gt;=-2.5,AM729&lt;=-0.5),"-2,5 a -0,5",IF(AM729=0,"0,00",IF(AND(AM729&gt;=0.5,AM729&lt;=2.5),"0,5 a 2,5",IF(AND(AM729&gt;=3,AM729&lt;=5),"3 a 5",IF(AND(AM729&gt;=5.5,AM729&lt;=7.5),"5,5 a 7,5",IF(AND(AM729&gt;=8,AM729&lt;=10),"8 a 10","Fuera de rango")))))))))</f>
        <v>0,00</v>
      </c>
      <c r="AO729" s="11" t="str">
        <f aca="false">IF(AN729="","",IF(AN729="-7,5 a -5,5",1,IF(AN729="-5 a -3",2,IF(AN729="-2,5 a -0,5",3,IF(AN729="0,00","NORMA",IF(AN729="0,5 a 2,5",4,IF(AN729="3 a 5",5,IF(AN729="5,5 a 7,5",6,IF(AN729="8 a 10",7,"Error")))))))))</f>
        <v>NORMA</v>
      </c>
      <c r="AP729" s="9" t="n">
        <v>8</v>
      </c>
      <c r="AQ729" s="10" t="str">
        <f aca="false">IF(AP729="","",IF(AND(AP729&gt;=-20,AP729&lt;=-9.5),"-20 a -9,5",IF(AND(AP729&gt;=-9,AP729&lt;=-6.5),"-9 a -6,5",IF(AP729=-6,"-6",IF(AND(AP729&gt;=-5.5,AP729&lt;=-3),"-5,5 a -3",IF(AND(AP729&gt;=-2.5,AP729&lt;=0),"-2,5 a 0",IF(AND(AP729&gt;=0.5,AP729&lt;=3),"0,5 a 3",IF(AND(AP729&gt;=3.5,AP729&lt;=6),"3,5 a 6",IF(AND(AP729&gt;=6.5,AP729&lt;=9),"6,5 a 9",IF(AND(AP729&gt;=9.5,AP729&lt;=20),"9,5 a 20","Fuera de rango"))))))))))</f>
        <v>6,5 a 9</v>
      </c>
      <c r="AR729" s="11" t="n">
        <f aca="false">IF(AQ729="","",IF(AQ729="-20 a -9,5",1,IF(AQ729="-9 a -6,5",2,IF(AQ729="-6","NORMA",IF(AQ729="-5,5 a -3",3,IF(AQ729="-2,5 a 0",4,IF(AQ729="0,5 a 3",5,IF(AQ729="3,5 a 6",6,IF(AQ729="6,5 a 9",7,IF(AQ729="9,5 a 20",8,""))))))))))</f>
        <v>7</v>
      </c>
      <c r="AS729" s="9" t="n">
        <v>5</v>
      </c>
      <c r="AT729" s="10" t="str">
        <f aca="false">IF(AS729="","",IF(AND(AS729&gt;=-16,AS729&lt;=-14),"-16 a -14",IF(AND(AS729&gt;=-13.5,AS729&lt;=-11.5),"-13,5 a -11,5",IF(AND(AS729&gt;=-11,AS729&lt;=-9),"-11 a -9",IF(AND(AS729&gt;=-8.5,AS729&lt;=-6.5),"-8,5 a -6,5",IF(AND(AS729&gt;=-6,AS729&lt;=-4),"-6 a -4",IF(AND(AS729&gt;=-3.5,AS729&lt;=-1.5),"-3,5 a -1,5",IF(AND(AS729&gt;=-1,AS729&lt;=1),"-1 a 1",IF(AND(AS729&gt;=1.5,AS729&lt;=3.5),"1,5 a 3,5",IF(AND(AS729&gt;=4,AS729&lt;=6),"4 a 6",IF(AND(AS729&gt;=6.5,AS729&lt;=8.5),"6,5 a 8,5",IF(AND(AS729&gt;=9,AS729&lt;=11),"9 a 11",IF(AND(AS729&gt;=11.5,AS729&lt;=13.5),"11,5 a 13,5",IF(AND(AS729&gt;=14,AS729&lt;=16),"14 a 16",IF(AND(AS729&gt;=16.5,AS729&lt;=18.5),"16,5 a 18,5",IF(AND(AS729&gt;=19,AS729&lt;=21),"19 a 21","Fuera de rango"))))))))))))))))</f>
        <v>4 a 6</v>
      </c>
      <c r="AU729" s="11" t="str">
        <f aca="false" t="array" ref="AU729">IF(AT729="","",_xlfn.IFS(AT729="-16 a -14",1,AT729="-13,5 a -11,5",2,AT729="-11 a -9",3,AT729="-8,5 a -6,5",4,AT729="-6 a -4",5,AT729="-3,5 a -1,5",6,AT729="-1 a 1",7,AT729="1,5 a 3,5",8,AT729="4 a 6","NORMA",AT729="6,5 a 8,5",9,AT729="9 a 11",10,AT729="11,5 a 13,5",11,AT729="14 a 16",12,AT729="16,5 a 18,5",13,AT729="19 a 21",14,TRUE(),""))</f>
        <v>NORMA</v>
      </c>
      <c r="AV729" s="9" t="n">
        <v>1.25</v>
      </c>
      <c r="AW729" s="10" t="str">
        <f aca="false">IF(AV729="","",IF(AND(AV729&gt;=-1,AV729&lt;=-0.5),"-1 a -0,5",IF(AND(AV729&gt;-0.5,AV729&lt;=0),"De -0,5 a 0",IF(AND(AV729&gt;=0.25,AV729&lt;=0.75),"0,25 a 0,75",IF(AND(AV729&gt;=1,AV729&lt;=1.5),"1 a 1,5",IF(AND(AV729&gt;=1.75,AV729&lt;=2.25),"1,75 a 2,25",IF(AND(AV729&gt;=2.5,AV729&lt;=3),"2,5 a 3",IF(AND(AV729&gt;=3.25,AV729&lt;=3.75),"3,25 a 3,75","Fuera de rango"))))))))</f>
        <v>1 a 1,5</v>
      </c>
      <c r="AX729" s="10" t="n">
        <f aca="false">IF(AW729="","",IF(OR(AW729="-1 a -0,5",AW729="-1 a -0.5"),1,IF(OR(AW729="De -0,5 a 0",AW729="-0,5 a 0",AW729="De -0.5 a 0"),2,IF(OR(AW729="0,25 a 0,75",AW729="0.25 a 0.75"),"NORMA",IF(OR(AW729="1 a 1,5",AW729="1 a 1.5"),3,IF(OR(AW729="1,75 a 2,25",AW729="1.75 a 2.25"),4,IF(OR(AW729="2,5 a 3",AW729="2.5 a 3"),5,IF(OR(AW729="3,25 a 3,75",AW729="3.25 a 3.75"),6,""))))))))</f>
        <v>3</v>
      </c>
      <c r="AY729" s="9" t="n">
        <v>3</v>
      </c>
      <c r="AZ729" s="10" t="str">
        <f aca="false">IF(AY729="","",IF(AND(AY729&gt;=-20,AY729&lt;=-9.5),"-20 a -9,5",IF(AND(AY729&gt;=-9,AY729&lt;=-6.5),"-9 a -6,5",IF(AY729=-6,"-6",IF(AND(AY729&gt;=-5.5,AY729&lt;=-3),"-5,5 a -3",IF(AND(AY729&gt;=-2.5,AY729&lt;=0),"-2,5 a 0",IF(AND(AY729&gt;=0.5,AY729&lt;=3),"0,5 a 3",IF(AND(AY729&gt;=3.5,AY729&lt;=6),"3,5 a 6","Fuera de rango"))))))))</f>
        <v>0,5 a 3</v>
      </c>
      <c r="BA729" s="11" t="n">
        <f aca="false">IF(AZ729="","",IF(AZ729="-20 a -9,5",1,IF(AZ729="-9 a -6,5",2,IF(AZ729="-6","NORMA",IF(AZ729="-5,5 a -3",3,IF(AZ729="-2,5 a 0",4,IF(AZ729="0,5 a 3",5,IF(AZ729="3,5 a 6",6,""))))))))</f>
        <v>5</v>
      </c>
      <c r="BB729" s="9" t="n">
        <v>0</v>
      </c>
      <c r="BC729" s="10" t="str">
        <f aca="false" t="array" ref="BC729">IF(BB729="","",_xlfn.IFS(AND(BB729&gt;=0,BB729&lt;=2),"0 a 2",AND(BB729&gt;=2.5,BB729&lt;=4.5),"2,5 a 4,5",AND(BB729&gt;=5,BB729&lt;=7),"5 a 7",AND(BB729&gt;=7.5,BB729&lt;=9.5),"7,5 a 9,5",AND(BB729&gt;=10,BB729&lt;=12),"10 a 12",AND(BB729&gt;=12.5,BB729&lt;=14.5),"12,5 a 14,5",BB729=15,"15",AND(BB729&gt;=15.5,BB729&lt;=17.5),"15,5 a 17,5",AND(BB729&gt;=18,BB729&lt;=20),"18 a 20",AND(BB729&gt;=20.5,BB729&lt;=22.5),"20,5 a 22,5",AND(BB729&gt;=23,BB729&lt;=25),"23 a 25",TRUE(),"Fuera de rango"))</f>
        <v>0 a 2</v>
      </c>
      <c r="BD729" s="11" t="n">
        <f aca="false" t="array" ref="BD729">IF(BC729="","",_xlfn.IFS(BC729="0 a 2",1,BC729="2,5 a 4,5",2,BC729="5 a 7",3,BC729="7,5 a 9,5",4,BC729="10 a 12",5,BC729="12,5 a 14,5",6,BC729="15","NORMA",BC729="15,5 a 17,5",7,BC729="18 a 20",8,BC729="20,5 a 22,5",9,BC729="23 a 25",10,TRUE(),"Fuera de rango"))</f>
        <v>1</v>
      </c>
      <c r="BE729" s="9" t="n">
        <v>7</v>
      </c>
      <c r="BF729" s="10" t="str">
        <f aca="false">IF(BE729="","",IF(AND(BE729&gt;=-20,BE729&lt;=-10),"-20 a -10",IF(AND(BE729&gt;=-9.5,BE729&lt;=0.5),"-9,5 a 0,5",IF(AND(BE729&gt;=1,BE729&lt;=11),"1 a 11",IF(AND(BE729&gt;=11.5,BE729&lt;=20.5),"11,5 a 20,5",IF(BE729=21,"21",IF(AND(BE729&gt;=21.5,BE729&lt;=31.5),"21,5 a 31,5",IF(AND(BE729&gt;=32,BE729&lt;=42),"32 a 42","Fuera de rango"))))))))</f>
        <v>1 a 11</v>
      </c>
      <c r="BG729" s="11" t="n">
        <f aca="false">IF(BF729="","",IF(BF729="-20 a -10",1,IF(BF729="-9,5 a 0,5",2,IF(BF729="1 a 11",3,IF(BF729="11,5 a 20,5",4,IF(BF729="21","NORMA",IF(BF729="21,5 a 31,5",5,IF(BF729="32 a 42",6,""))))))))</f>
        <v>3</v>
      </c>
      <c r="BH729" s="9" t="n">
        <v>0</v>
      </c>
      <c r="BI729" s="10" t="str">
        <f aca="false">IF(BH729="","",IF(AND(BH729&gt;=-20,BH729&lt;=-15),"-20 a -15",IF(AND(BH729&gt;=-14.5,BH729&lt;=-9.5),"-14,5 a -9,5",IF(AND(BH729&gt;=-9,BH729&lt;=-4),"-9 a -4",IF(AND(BH729&gt;=-3.5,BH729&lt;=2.5),"-3,5 a 2,5",IF(AND(BH729&gt;=3,BH729&lt;=8),"3 a 8",IF(AND(BH729&gt;=8.5,BH729&lt;=14.5),"8,5 a 14,5",IF(BH729=15,"15",IF(AND(BH729&gt;=15.5,BH729&lt;=20.5),"15,5 a 20,5",IF(AND(BH729&gt;=21,BH729&lt;=26),"21 a 26","Fuera de rango"))))))))))</f>
        <v>-3,5 a 2,5</v>
      </c>
      <c r="BJ729" s="11" t="n">
        <f aca="false">IF(BI729="","",IF(BI729="-20 a -15",1,IF(BI729="-14,5 a -9,5",2,IF(BI729="-9 a -4",3,IF(BI729="-3,5 a 2,5",4,IF(BI729="3 a 8",5,IF(BI729="8,5 a 14,5",6,IF(BI729="15","NORMA",IF(BI729="15,5 a 20,5",7,IF(BI729="21 a 26",8,IF(BI729="26,5 a 31,5",9,"")))))))))))</f>
        <v>4</v>
      </c>
      <c r="BK729" s="9" t="n">
        <v>0</v>
      </c>
      <c r="BL729" s="10" t="str">
        <f aca="false">IF(BK729="","",IF(AND(BK729&gt;=0,BK729&lt;=2),"0 - 2",IF(AND(BK729&gt;=2.5,BK729&lt;=4.5),"2,5 - 4,5",IF(AND(BK729&gt;=5,BK729&lt;=7),"5 - 7",IF(AND(BK729&gt;=7.5,BK729&lt;=9.5),"7,5 - 9,5",IF(AND(BK729&gt;=10,BK729&lt;=12),"10 - 12",IF(AND(BK729&gt;=12.5,BK729&lt;=13.5),"12,5 - 13,5",IF(BK729=14,"14",IF(AND(BK729&gt;=14.5,BK729&lt;=16.5),"14,5 - 16,5",IF(AND(BK729&gt;=17,BK729&lt;=19),"17 - 19",IF(AND(BK729&gt;=19.5,BK729&lt;=21.5),"19,5 - 21,5",IF(AND(BK729&gt;=22,BK729&lt;=24),"22 - 24",IF(AND(BK729&gt;=24.5,BK729&lt;=26.5),"24,5 - 26,5",IF(AND(BK729&gt;=27,BK729&lt;=29),"27 - 29",IF(AND(BK729&gt;=29.5,BK729&lt;=30),"29,5 - 30","Fuera de rango")))))))))))))))</f>
        <v>0 - 2</v>
      </c>
      <c r="BM729" s="11" t="n">
        <f aca="false">IF(BL729="","",IF(BL729="0 - 2",1,IF(BL729="2,5 - 4,5",2,IF(BL729="5 - 7",3,IF(BL729="7,5 - 9,5",4,IF(BL729="10 - 12",5,IF(BL729="12,5 - 13,5",6,IF(BL729="14","NORMA",IF(BL729="14,5 - 16,5",7,IF(BL729="17 - 19",8,IF(BL729="19,5 - 21,5",9,IF(BL729="22 - 24",10,IF(BL729="24,5 - 26,5",11,IF(BL729="27 - 29",12,IF(BL729="29,5 - 30",13,"")))))))))))))))</f>
        <v>1</v>
      </c>
      <c r="BN729" s="9" t="n">
        <v>30</v>
      </c>
      <c r="BO729" s="11" t="str">
        <f aca="false">IF(BN729="","",IF(AND(BN729&gt;=-20,BN729&lt;=-10),"-20 a -10",IF(AND(BN729&gt;=-9.5,BN729&lt;=0.5),"-9,5 a 0,5",IF(AND(BN729&gt;=1,BN729&lt;=11),"1 a 11",IF(AND(BN729&gt;=11.5,BN729&lt;=21.5),"11,5 a 21,5",IF(BN729=22,"22",IF(AND(BN729&gt;=22.5,BN729&lt;=32.5),"22,5 a 32,5",IF(AND(BN729&gt;=33,BN729&lt;=43),"33 a 43","Fuera de rango"))))))))</f>
        <v>22,5 a 32,5</v>
      </c>
      <c r="BP729" s="11" t="n">
        <f aca="false">IF(BO729="","",IF(BO729="-20 a -10",1,IF(BO729="-9,5 a 0,5",2,IF(BO729="1 a 11",3,IF(BO729="11,5 a 21,5",4,IF(BO729="22","NORMA",IF(BO729="22,5 a 32,5",5,IF(BO729="33 a 43",6,""))))))))</f>
        <v>5</v>
      </c>
      <c r="BQ729" s="9" t="n">
        <v>24</v>
      </c>
      <c r="BR729" s="10" t="str">
        <f aca="false">IF(BQ729="","",IF(AND(BQ729&gt;=-20,BQ729&lt;=-15),"-20 a -15",IF(AND(BQ729&gt;=-14.5,BQ729&lt;=-9.5),"-14,5 a -9,5",IF(AND(BQ729&gt;=-9,BQ729&lt;=-4),"-9 a -4",IF(AND(BQ729&gt;=-3.5,BQ729&lt;=2.5),"-3,5 a 2,5",IF(AND(BQ729&gt;=3,BQ729&lt;=8),"3 a 8",IF(AND(BQ729&gt;=8.5,BQ729&lt;=13.5),"8,5 a 13,5",IF(AND(BQ729&gt;=14,BQ729&lt;=17.5),"14 a 17,5",IF(BQ729=18,"18",IF(AND(BQ729&gt;=18.5,BQ729&lt;=23.5),"18,5 a 23,5",IF(AND(BQ729&gt;=24,BQ729&lt;=29),"24 a 29",IF(AND(BQ729&gt;=29.5,BQ729&lt;=34.5),"29,5 a 34,5",IF(AND(BQ729&gt;=35,BQ729&lt;=40),"35 a 40","Fuera de rango")))))))))))))</f>
        <v>24 a 29</v>
      </c>
      <c r="BS729" s="11" t="n">
        <f aca="false">IF(BR729="","",IF(BR729="-20 a -15",1,IF(BR729="-14,5 a -9,5",2,IF(BR729="-9 a -4",3,IF(BR729="-3,5 a 2,5",4,IF(BR729="3 a 8",5,IF(BR729="8,5 a 13,5",6,IF(BR729="14 a 17,5",7,IF(BR729="18","NORMA",IF(BR729="18,5 a 23,5",8,IF(BR729="24 a 29",9,IF(BR729="29,5 a 34,5",10,IF(BR729="35 a 40",11,"")))))))))))))</f>
        <v>9</v>
      </c>
      <c r="BT729" s="9" t="n">
        <v>0</v>
      </c>
      <c r="BU729" s="10" t="str">
        <f aca="false">IF(BT729="","",IF(AND(BT729&gt;=-20,BT729&lt;=-18),"-20 a -18",IF(AND(BT729&gt;=-17.5,BT729&lt;=-15.5),"-17,5 a -15,5",IF(AND(BT729&gt;=-15,BT729&lt;=-13),"-15 a -13",IF(AND(BT729&gt;=-12.5,BT729&lt;=-10.5),"-12,5 a -10,5",IF(AND(BT729&gt;=-10,BT729&lt;=-8),"-10 a -8",IF(AND(BT729&gt;=-7.5,BT729&lt;=-5.5),"-7,5 a -5,5",IF(AND(BT729&gt;=-5,BT729&lt;=-3),"-5 a -3",IF(AND(BT729&gt;=-2.5,BT729&lt;=-0.5),"-2,5 a -0,5",IF(BT729=0,"0",IF(AND(BT729&gt;=0.5,BT729&lt;=2.5),"0,5 a 2,5",IF(AND(BT729&gt;=3,BT729&lt;=5),"3 a 5",IF(AND(BT729&gt;=5.5,BT729&lt;=7.5),"5,5 a 7,5",IF(AND(BT729&gt;=8,BT729&lt;=10),"8 a 10",IF(AND(BT729&gt;=10.5,BT729&lt;=12.5),"10,5 a 12,5",IF(AND(BT729&gt;=13,BT729&lt;=15),"13 a 15",IF(AND(BT729&gt;=15.5,BT729&lt;=17.5),"15,5 a 17,5",IF(AND(BT729&gt;=18,BT729&lt;=20),"18 a 20","Fuera de rango"))))))))))))))))))</f>
        <v>0</v>
      </c>
      <c r="BV729" s="11" t="str">
        <f aca="false">IF(BT729="","",IF(BT729=0,"NORMA",IF(AND(BT729&gt;=-20,BT729&lt;=-18),2,IF(AND(BT729&gt;=-17.5,BT729&lt;=-15.5),2,IF(AND(BT729&gt;=-15,BT729&lt;=-13),3,IF(AND(BT729&gt;=-12.5,BT729&lt;=-10.5),4,IF(AND(BT729&gt;=-10,BT729&lt;=-8),5,IF(AND(BT729&gt;=-7.5,BT729&lt;=-5.5),6,IF(AND(BT729&gt;=-5,BT729&lt;=-3),7,IF(AND(BT729&gt;=-2.5,BT729&lt;=-0.5),8,IF(AND(BT729&gt;=0.5,BT729&lt;=2.5),9,IF(AND(BT729&gt;=3,BT729&lt;=5),10,IF(AND(BT729&gt;=5.5,BT729&lt;=7.5),11,IF(AND(BT729&gt;=8,BT729&lt;=10),12,IF(AND(BT729&gt;=10.5,BT729&lt;=12.5),13,IF(AND(BT729&gt;=13,BT729&lt;=15),14,IF(AND(BT729&gt;=15.5,BT729&lt;=17.5),15,IF(AND(BT729&gt;=18,BT729&lt;=20),16,"Fuera de rango"))))))))))))))))))</f>
        <v>NORMA</v>
      </c>
      <c r="BW729" s="9" t="n">
        <v>-6</v>
      </c>
      <c r="BX729" s="10" t="n">
        <f aca="false">18.5- (0.3*H729)</f>
        <v>8.6</v>
      </c>
      <c r="BY729" s="10" t="n">
        <f aca="false">(BW729)-(BX729)</f>
        <v>-14.6</v>
      </c>
      <c r="BZ729" s="10" t="str">
        <f aca="false">IF(BY729="","",IF(BY729&lt;-27.5,"De -30 a -28",IF(BY729&lt;-25,"De -27,5 a -25,5",IF(BY729&lt;-22.5,"De -25 a -23",IF(BY729&lt;-20,"De -22,5 a -20,5",IF(BY729&lt;-17.5,"De -20 a -18",IF(BY729&lt;-15,"De -17,5 a -15,5",IF(BY729&lt;-12.5,"De -15 a -13",IF(BY729&lt;-10,"De -12,5 a -10,5",IF(BY729&lt;-7.5,"De -10 a -8",IF(BY729&lt;-5,"De -7,5 a -5,5",IF(BY729&lt;-2.5,"De -5 a -3",IF(BY729&lt;0,"De -2,5 a -0,5",IF(BY729&lt;2.5,"De 0 a 2",IF(BY729&lt;5,"De 2,5 a 4,5",IF(BY729&lt;7.5,"De 5 a 7",IF(BY729&lt;10,"De 7,5 a 9,5",IF(BY729&lt;12.5,"De 10 a 12",IF(BY729&lt;15,"De 12,5 a 14,5",IF(BY729&lt;17.5,"De 15 a 17",IF(BY729&lt;20,"De 17,5 a 19,5",IF(BY729&lt;22.5,"De 20 a 22",IF(BY729&lt;25,"De 22,5 a 24,5",IF(BY729&lt;27.5,"De 25 a 27","De 27,5 a 30"))))))))))))))))))))))))</f>
        <v>De -15 a -13</v>
      </c>
      <c r="CA729" s="12" t="n">
        <f aca="false">IF(BY729="","",IF(BY729&lt;=-28,1,IF(BY729&lt;=-25.5,2,IF(BY729&lt;=-23,3,IF(BY729&lt;=-20.5,4,IF(BY729&lt;=-18,5,IF(BY729&lt;=-15.5,6,IF(BY729&lt;=-13,7,IF(BY729&lt;=-10.5,8,IF(BY729&lt;=-8,9,IF(BY729&lt;=-5.5,10,IF(BY729&lt;=-3,11,IF(BY729&lt;=-0.5,12,IF(BY729&lt;=2,13,IF(BY729&lt;=4.5,14,IF(BY729&lt;=7,15,IF(BY729&lt;=9.5,16,IF(BY729&lt;=12,17,IF(BY729&lt;=14.5,18,IF(BY729&lt;=17,19,IF(BY729&lt;=19.5,20,IF(BY729&lt;=22,21,IF(BY729&lt;=24.5,22,IF(BY729&lt;=27,23,IF(BY729&lt;=30,24,"Fuera de rango")))))))))))))))))))))))))</f>
        <v>7</v>
      </c>
      <c r="CB729" s="9" t="n">
        <v>-3.5</v>
      </c>
      <c r="CC729" s="10" t="n">
        <f aca="false">18.5- (0.3*H729)</f>
        <v>8.6</v>
      </c>
      <c r="CD729" s="10" t="n">
        <f aca="false">(CB729)-(CC729)</f>
        <v>-12.1</v>
      </c>
      <c r="CE729" s="10" t="str">
        <f aca="false">IF(CD729="","",IF(CD729&lt;-27.5,"De -30 a -28",IF(CD729&lt;-25,"De -27,5 a -25,5",IF(CD729&lt;-22.5,"De -25 a -23",IF(CD729&lt;-20,"De -22,5 a -20,5",IF(CD729&lt;-17.5,"De -20 a -18",IF(CD729&lt;-15,"De -17,5 a -15,5",IF(CD729&lt;-12.5,"De -15 a -13",IF(CD729&lt;-10,"De -12,5 a -10,5",IF(CD729&lt;-7.5,"De -10 a -8",IF(CD729&lt;-5,"De -7,5 a -5,5",IF(CD729&lt;-2.5,"De -5 a -3",IF(CD729&lt;0,"De -2,5 a -0,5",IF(CD729&lt;=2,"De 0 a 2",IF(CD729&lt;=4.5,"De 2,5 a 4,5",IF(CD729&lt;=7,"De 5 a 7",IF(CD729&lt;=9.5,"De 7,5 a 9,5",IF(CD729&lt;=12,"De 10 a 12",IF(CD729&lt;=14.5,"De 12,5 a 14,5",IF(CD729&lt;=17,"De 15 a 17",IF(CD729&lt;=19.5,"De 17,5 a 19,5",IF(CD729&lt;=22,"De 20 a 22",IF(CD729&lt;=24.5,"De 22,5 a 24,5",IF(CD729&lt;=27,"De 25 a 27","De 27,5 a 30"))))))))))))))))))))))))</f>
        <v>De -12,5 a -10,5</v>
      </c>
      <c r="CF729" s="12" t="n">
        <f aca="false">IF(CD729="","",IF(CD729&lt;-27.5,1,IF(CD729&lt;-25,2,IF(CD729&lt;-22.5,3,IF(CD729&lt;-20,4,IF(CD729&lt;-17.5,5,IF(CD729&lt;-15,6,IF(CD729&lt;-12.5,7,IF(CD729&lt;-10,8,IF(CD729&lt;-7.5,9,IF(CD729&lt;-5,10,IF(CD729&lt;-2.5,11,IF(CD729&lt;0,12,IF(CD729&lt;2.5,13,IF(CD729&lt;5,14,IF(CD729&lt;7.5,15,IF(CD729&lt;10,16,IF(CD729&lt;12.5,17,IF(CD729&lt;15,18,IF(CD729&lt;17.5,19,IF(CD729&lt;20,20,IF(CD729&lt;22.5,21,IF(CD729&lt;25,22,IF(CD729&lt;27.5,23,24))))))))))))))))))))))))</f>
        <v>8</v>
      </c>
      <c r="CG729" s="9" t="n">
        <v>-2.75</v>
      </c>
      <c r="CH729" s="10" t="str">
        <f aca="false">IF(CG729="","",IF(AND(CG729&gt;=-10,CG729&lt;=-9.5),"-10 a -9,5",IF(AND(CG729&gt;-9.5,CG729&lt;=-8.5),"-9 a -8,5",IF(AND(CG729&gt;-8.5,CG729&lt;=-7.5),"-8 a -7,5",IF(AND(CG729&gt;-7.5,CG729&lt;=-6.5),"-7 a -6,5",IF(AND(CG729&gt;-6.5,CG729&lt;=-5.5),"-6 a -5,5",IF(AND(CG729&gt;-5.5,CG729&lt;=-4.5),"-5 a -4,5",IF(AND(CG729&gt;-4.5,CG729&lt;=-3.5),"-4 a -3,5",IF(AND(CG729&gt;-3.5,CG729&lt;=-2.5),"-3 a -2,5",IF(CG729=-2.25,"-2,25",IF(AND(CG729&gt;-2.5,CG729&lt;=-1.5),"-2 a -1,5",IF(AND(CG729&gt;-1.5,CG729&lt;=-0.5),"-1 a -0,5",IF(AND(CG729&gt;-0.5,CG729&lt;=0.5),"0 a 0,5",IF(AND(CG729&gt;0.5,CG729&lt;=1.5),"1 a 1,5",IF(AND(CG729&gt;1.5,CG729&lt;=2.5),"2 a 2,5",IF(AND(CG729&gt;2.5,CG729&lt;=3.5),"3 a 3,5",IF(AND(CG729&gt;3.5,CG729&lt;=4.5),"4 a 4,5",IF(AND(CG729&gt;4.5,CG729&lt;=5.5),"5 a 5,5",IF(AND(CG729&gt;5.5,CG729&lt;=6.5),"6 a 6,5",IF(AND(CG729&gt;6.5,CG729&lt;=7.5),"7 a 7,5",IF(AND(CG729&gt;7.5,CG729&lt;=8.5),"8 a 8,5",IF(AND(CG729&gt;8.5,CG729&lt;=9.5),"9 a 9,5",IF(CG729&gt;=10,"10","Fuera de rango")))))))))))))))))))))))</f>
        <v>-3 a -2,5</v>
      </c>
      <c r="CI729" s="11" t="n">
        <f aca="false">IF(CG729="","",IF(CG729=-2.25,"NORMA",IF(CG729&lt;=-9.5,1,IF(CG729&lt;=-8.5,2,IF(CG729&lt;=-7.5,3,IF(CG729&lt;=-6.5,4,IF(CG729&lt;=-5.5,5,IF(CG729&lt;=-4.5,6,IF(CG729&lt;=-3.5,7,IF(CG729&lt;=-2.5,8,IF(CG729&lt;=-1.5,9,IF(CG729&lt;=-0.5,10,IF(CG729&lt;=0.5,11,IF(CG729&lt;=1.5,12,IF(CG729&lt;=2.5,13,IF(CG729&lt;=3.5,14,IF(CG729&lt;=4.5,15,IF(CG729&lt;=5.5,16,IF(CG729&lt;=6.5,17,IF(CG729&lt;=7.5,18,IF(CG729&lt;=8.5,19,IF(CG729&lt;=9.5,20,IF(CG729=10,21,"Fuera de rango")))))))))))))))))))))))</f>
        <v>8</v>
      </c>
      <c r="CJ729" s="9" t="n">
        <v>2.75</v>
      </c>
      <c r="CK729" s="10" t="str">
        <f aca="false">IF(CJ729="","",IF(AND(CJ729&gt;=-6,CJ729&lt;=-5.5),"-6 a -5,5",IF(AND(CJ729&gt;-5.5,CJ729&lt;=-4.5),"-5 a -4,5",IF(AND(CJ729&gt;-4.5,CJ729&lt;=-3.5),"-4 a -3,5",IF(AND(CJ729&gt;-3.5,CJ729&lt;=-2.5),"-3 a -2,5",IF(AND(CJ729&gt;-2.5,CJ729&lt;=-1.5),"-2 a -1,5",IF(AND(CJ729&gt;-1.5,CJ729&lt;=-0.5),"-1 a -0,5",IF(AND(CJ729&gt;-0.5,CJ729&lt;=0.5),"0 a 0,5",IF(AND(CJ729&gt;0.5,CJ729&lt;=1.5),"1 a 1,5",IF(AND(CJ729&gt;1.5,CJ729&lt;2.5),"2",IF(AND(CJ729&gt;=2.5,CJ729&lt;=3),"2,5 a 3",IF(AND(CJ729&gt;3,CJ729&lt;=4),"3,5 a 4",IF(AND(CJ729&gt;4,CJ729&lt;=5),"4,5 a 5",IF(AND(CJ729&gt;5,CJ729&lt;=6),"5,5 a 6",IF(AND(CJ729&gt;6,CJ729&lt;=7),"6,5 a 7",IF(AND(CJ729&gt;7,CJ729&lt;=8),"7,5 a 8",IF(AND(CJ729&gt;8,CJ729&lt;=9.5),"8,5 a 9,5",IF(CJ729=10,"10","Fuera de rango"))))))))))))))))))</f>
        <v>2,5 a 3</v>
      </c>
      <c r="CL729" s="11" t="n">
        <f aca="false">IF(CK729="","",IF(OR(CK729="-6 a -5,5",CK729="-6 - -5,5"),1,IF(OR(CK729="-5 a -4,5",CK729="-5 - -4,5"),2,IF(OR(CK729="-4 a -3,5",CK729="-4 - -3,5"),3,IF(OR(CK729="-3 a -2,5",CK729="-3 - -2,5"),4,IF(OR(CK729="-2 a -1,5",CK729="-2 - -1,5"),5,IF(OR(CK729="-1 a -0,5",CK729="-1 - -0,5"),6,IF(OR(CK729="0 a 0,5",CK729="0 - 0,5"),7,IF(OR(CK729="1 a 1,5",CK729="1 - 1,5"),8,IF(CK729="2","NORMA",IF(OR(CK729="2,5 a 3",CK729="2,5 - 3"),9,IF(OR(CK729="3,5 a 4",CK729="3,5 - 4"),10,IF(OR(CK729="4,5 a 5",CK729="4,5 - 5"),11,IF(OR(CK729="5,5 a 6",CK729="5,5 - 6"),12,IF(OR(CK729="6,5 a 7",CK729="6,5 - 7"),13,IF(OR(CK729="7,5 a 8",CK729="7,5 - 8"),14,IF(OR(CK729="8,5 a 9",CK729="8,5 - 9,5",CK729="9 a 9,5"),15,IF(CK729="10",15,IF(OR(CK729="0,5 a 1",CK729="0,5 - 1"),7,"Fuera de rango")))))))))))))))))))</f>
        <v>9</v>
      </c>
      <c r="CO729" s="10" t="str">
        <f aca="false">IF(CM729&gt;0,"EME"," ")</f>
        <v> </v>
      </c>
      <c r="CQ729" s="10" t="str">
        <f aca="false">IF(CP729&gt;0,"0", " ")</f>
        <v> </v>
      </c>
      <c r="CR729" s="10" t="str">
        <f aca="false">IF(CP729&gt;0,"EME"," ")</f>
        <v> </v>
      </c>
      <c r="CS729" s="9" t="n">
        <v>0</v>
      </c>
      <c r="CV729" s="9" t="n">
        <v>0</v>
      </c>
      <c r="CY729" s="9" t="n">
        <v>-1.25</v>
      </c>
      <c r="DB729" s="9" t="n">
        <v>0</v>
      </c>
      <c r="DC729" s="11" t="str">
        <f aca="false">IF(DB729&lt;0,"2"," ")</f>
        <v> </v>
      </c>
      <c r="DD729" s="11" t="str">
        <f aca="false">IF(DB729&lt;0,"MIO"," ")</f>
        <v> </v>
      </c>
      <c r="DE729" s="9" t="n">
        <v>-1.75</v>
      </c>
      <c r="DF729" s="10" t="str">
        <f aca="false">IF(DE729&lt;0,"3"," ")</f>
        <v>3</v>
      </c>
      <c r="DG729" s="10" t="str">
        <f aca="false">IF(DE729&lt;0,"AST"," ")</f>
        <v>AST</v>
      </c>
      <c r="DH729" s="9" t="n">
        <v>-3</v>
      </c>
      <c r="DI729" s="10" t="str">
        <f aca="false">IF(DH729&lt;0,"3"," ")</f>
        <v>3</v>
      </c>
      <c r="DJ729" s="10" t="str">
        <f aca="false">IF(DH729&lt;0,"AST"," ")</f>
        <v>AST</v>
      </c>
      <c r="DK729" s="9" t="n">
        <v>0</v>
      </c>
      <c r="DL729" s="10" t="str">
        <f aca="false">IF(DK729&gt;0,"4"," ")</f>
        <v> </v>
      </c>
      <c r="DM729" s="10" t="str">
        <f aca="false">IF(DK729&gt;0,"PRE"," ")</f>
        <v> </v>
      </c>
      <c r="DN729" s="9" t="n">
        <v>0</v>
      </c>
      <c r="DO729" s="10" t="str">
        <f aca="false">IF(DN729&gt;0,"4"," ")</f>
        <v> </v>
      </c>
      <c r="DP729" s="10" t="str">
        <f aca="false">IF(DN729&gt;0,"PRE"," ")</f>
        <v> </v>
      </c>
      <c r="DS729" s="12" t="str">
        <f aca="false">CONCATENATE(CO729,CU729,DA729,DG729,DM729)</f>
        <v> AST </v>
      </c>
      <c r="DT729" s="10" t="e">
        <f aca="false" t="array" ref="DT729">_xlfn.IFS(DS729="EME    ","0", DS729=" HIP   ","1", DS729="  MIO  ","2", DS729="   AST ","3", DS729="    PRE","4", DS729="EME   PRE","5", DS729=" HIP  PRE","6", DS729=" HIP AST ","7", DS729="  MIO PRE","8", DS729="  MIOAST ","9", DS729="   ASTPRE","10",DS729=" HIP ASTPRE","11", DS729="  MIOASTPRE","12", DS729="     ","0")</f>
        <v>#N/A</v>
      </c>
      <c r="DV729" s="1" t="e">
        <f aca="false" t="array" ref="DV729">_xlfn.IFS(DU729="SI","2", DU729="NO","1")</f>
        <v>#N/A</v>
      </c>
      <c r="DX729" s="11" t="str">
        <f aca="false">IF(DW729=0,"1","2")</f>
        <v>1</v>
      </c>
      <c r="DY729" s="11" t="str">
        <f aca="false" t="array" ref="DY729">_xlfn.IFS(DW729=0,"0", DW729=0.25, "1", DW729=0.5,"2", DW729=0.75,"3", DW729=1,"4",DW729=1.25,"5", DW729=1.5,"6", DW729=1.75,"7", DW729=2,"8")</f>
        <v>0</v>
      </c>
      <c r="EA729" s="11" t="str">
        <f aca="false">IF(DZ729=0,"1","2")</f>
        <v>1</v>
      </c>
      <c r="EB729" s="11" t="str">
        <f aca="false" t="array" ref="EB729">_xlfn.IFS(DZ729=0,"0", DZ729=0.25, "1", DZ729=0.5,"2", DZ729=0.75,"3", DZ729=1,"4",DZ729=1.25,"5", DZ729=1.5,"6", DZ729=1.75,"7", DZ729=2,"8")</f>
        <v>0</v>
      </c>
      <c r="ED729" s="10" t="str">
        <f aca="false">IF(EC729=0,"1","2")</f>
        <v>1</v>
      </c>
      <c r="EE729" s="11" t="str">
        <f aca="false" t="array" ref="EE729">_xlfn.IFS(EC729=0,"0", EC729=-0.25, "1", EC729=-0.5,"2", EC729=-0.75,"3", EC729=-1,"4",EC729=-1.25,"5", EC729=-1.5,"6", EC729=-1.75,"7", EC729=-2,"8", EC729=-2.25,"9",EC729=-2.5,"10", EC729=-2.75,"11", EC729=-3,"12", EC729=-3.25,"13", EC729=-3.5,"14", EC729=-3.75,"15",EC729=-4,"16")</f>
        <v>0</v>
      </c>
      <c r="EG729" s="10" t="str">
        <f aca="false">IF(EF729=0,"1","2")</f>
        <v>1</v>
      </c>
      <c r="EH729" s="11" t="str">
        <f aca="false" t="array" ref="EH729">_xlfn.IFS(EF729=0,"0", EF729=-0.25, "1", EF729=-0.5,"2", EF729=-0.75,"3", EF729=-1,"4",EF729=-1.25,"5", EF729=-1.5,"6", EF729=-1.75,"7", EF729=-2,"8", EF729=-2.25,"9",EF729=-2.5,"10", EF729=-2.75,"11", EF729=-3,"12", EF729=-3.25,"13", EF729=-3.5,"14", EF729=-3.75,"15",EF729=-4,"16")</f>
        <v>0</v>
      </c>
      <c r="EJ729" s="11" t="str">
        <f aca="false">IF(EI729=0,"1","2")</f>
        <v>1</v>
      </c>
      <c r="EK729" s="11" t="str">
        <f aca="false" t="array" ref="EK729">_xlfn.IFS(EI729=0,"0", EI729=-0.25, "1", EI729=-0.5,"2", EI729=-0.75,"3", EI729=-1,"4",EI729=-1.25,"5", EI729=-1.5,"6", EI729=-1.75,"7", EI729=-2,"8", EI729=-2.25,"9", EI729=-2.25,"9",EI729=-2.5,"10", EI729=-2.75,"11", EI729=-3,"12", EI729=-3.25,"13", EI729=-3.5,"14", EI729=-3.75,"15",EI729=-4,"16", EI729=0.25, "17", EI729=0.5, "18")</f>
        <v>0</v>
      </c>
      <c r="EM729" s="11" t="str">
        <f aca="false">IF(EL729=0,"1","2")</f>
        <v>1</v>
      </c>
      <c r="EN729" s="11" t="str">
        <f aca="false" t="array" ref="EN729">_xlfn.IFS(EL729=0.25,"17",EL729=0.5,"18", EL729=0,"0", EL729=-0.25, "1", EL729=-0.5,"2", EL729=-0.75,"3", EL729=-1,"4",EL729=-1.25,"5", EL729=-1.5,"6", EL729=-1.75,"7", EL729=-2,"8",EL729= -2.25,"9",EL729=-2.5,"10",EL729= -2.75,"11",EL729= -3,"12",EL729= -3.25,"13",EL729= -3.5,"14",EL729= -3.75,"15",EL729=-4,"16")</f>
        <v>0</v>
      </c>
      <c r="EP729" s="11" t="str">
        <f aca="false">IF(EO729=0,"1","2")</f>
        <v>1</v>
      </c>
      <c r="EQ729" s="11" t="str">
        <f aca="false" t="array" ref="EQ729">_xlfn.IFS(EO729=0,"0", EO729=0.25, "1", EO729=0.5,"2", EO729=0.75,"3", EO729=1,"4",EO729=1.25,"5", EO729=1.5,"6", EO729=1.75,"7", EO729=2,"8", EO729=2.25,"9", EO729=2.25,"9",EO729=2.5,"10", EO729=2.75,"11", EO729=3,"12", EO729=3.25,"13", EO729=3.5,"14", EO729=3.75,"15",EO729=4,"16", EO729=-0.25, "17", bq=-0.5, "18")</f>
        <v>0</v>
      </c>
      <c r="ES729" s="11" t="str">
        <f aca="false">IF(ER729=0,"1","2")</f>
        <v>1</v>
      </c>
      <c r="ET729" s="11" t="str">
        <f aca="false" t="array" ref="ET729">_xlfn.IFS(ER729=0,"0", ER729=0.25, "1", ER729=0.5,"2", ER729=0.75,"3", ER729=1,"4",ER729=1.25,"5", ER729=1.5,"6", ER729=1.75,"7", ER729=2,"8", ER729=2.25,"9", ER729=2.25,"9",ER729=2.5,"10", ER729=2.75,"11", ER729=3,"12", ER729=3.25,"13", ER729=3.5,"14", ER729=3.75,"15",ER729=4,"16", ER729=-0.25, "17", bq=-0.5, "18")</f>
        <v>0</v>
      </c>
      <c r="EV729" s="14" t="e">
        <f aca="false">VLOOKUP(EU729,LEYENDA!$G$2:$H$8,2,TRUE())</f>
        <v>#N/A</v>
      </c>
      <c r="EW729" s="14" t="e">
        <f aca="false" t="array" ref="EW729">_xlfn.IFS(EV729="0-5","1", EV729="6-12","2", EV729="13-18","3", EV729="19-24","4", EV729="25-36","5", EV729="37-48","6", EV729="49-60","7")</f>
        <v>#N/A</v>
      </c>
    </row>
    <row r="730" customFormat="false" ht="13.5" hidden="false" customHeight="false" outlineLevel="0" collapsed="false">
      <c r="A730" s="1" t="n">
        <v>295</v>
      </c>
      <c r="B730" s="2" t="n">
        <v>1</v>
      </c>
      <c r="C730" s="33" t="n">
        <v>44439</v>
      </c>
      <c r="E730" s="5" t="str">
        <f aca="false">VLOOKUP(A730,'286'!$A$3:$J$6279,10,FALSE())</f>
        <v>ROSARIO JIMÉNEZ, JUAN LUIS</v>
      </c>
      <c r="F730" s="4" t="str">
        <f aca="false">VLOOKUP(A730,'286'!$A$3:$I$1768,3,FALSE())</f>
        <v>ROJIJULU</v>
      </c>
      <c r="G730" s="6" t="n">
        <f aca="false">VLOOKUP(A730,'286'!$A$3:$I$1768,4,FALSE())</f>
        <v>31540</v>
      </c>
      <c r="H730" s="7" t="n">
        <f aca="false">YEAR(C730)-YEAR(G730)</f>
        <v>35</v>
      </c>
      <c r="I730" s="1" t="str">
        <f aca="false">VLOOKUP(H730,LEYENDA!$C$2:$D$6,2,TRUE())</f>
        <v>25-40</v>
      </c>
      <c r="J730" s="5" t="str">
        <f aca="false">VLOOKUP(A730,'286'!$A$3:$I$1768,7,FALSE())</f>
        <v>H</v>
      </c>
      <c r="K730" s="8" t="n">
        <f aca="false">VLOOKUP(A730,'286'!$A$3:$I$1768,2,FALSE())</f>
        <v>0</v>
      </c>
      <c r="L730" s="4" t="str">
        <f aca="false">VLOOKUP(A730,'286'!$A$3:$I$1768,8,FALSE())</f>
        <v>D</v>
      </c>
      <c r="M730" s="4" t="str">
        <f aca="false">VLOOKUP(A730,'286'!$A$3:$I$1768,9,FALSE())</f>
        <v>D</v>
      </c>
      <c r="N730" s="8" t="str">
        <f aca="false">IF(R730=O730, "MISMA","CONTRARIA")</f>
        <v>MISMA</v>
      </c>
      <c r="O730" s="8" t="str">
        <f aca="false" t="array" ref="O730">_xlfn.IFS(L730="D","1", L730="I","2")</f>
        <v>1</v>
      </c>
      <c r="P730" s="8" t="e">
        <f aca="false" t="array" ref="P730">_xlfn.IFS(K730="OD","1", K730="OI","2")</f>
        <v>#N/A</v>
      </c>
      <c r="Q730" s="1" t="str">
        <f aca="false" t="array" ref="Q730">_xlfn.IFS(J730="M","1", J730="H","2")</f>
        <v>2</v>
      </c>
      <c r="R730" s="8" t="str">
        <f aca="false" t="array" ref="R730">_xlfn.IFS(M730="D","1", M730="I","2")</f>
        <v>1</v>
      </c>
      <c r="S730" s="1" t="str">
        <f aca="false" t="array" ref="S730">_xlfn.IFS(N730="CONTRARIA", "1",N730= "MISMA","2")</f>
        <v>2</v>
      </c>
      <c r="T730" s="1" t="str">
        <f aca="false" t="array" ref="T730">_xlfn.IFS(I730="0-12","1", I730="13-24","2", I730="25-40","3", I730="41-60","4", I730="61-100","5")</f>
        <v>3</v>
      </c>
      <c r="U730" s="9" t="n">
        <v>1</v>
      </c>
      <c r="V730" s="10" t="str">
        <f aca="false">IF(U730="","",IF(AND(U730&gt;=-9,U730&lt;=-6.5),"-9 a -6,5",IF(AND(U730&gt;=-6,U730&lt;=-3.5),"-6 a -3,5",IF(AND(U730&gt;=-3,U730&lt;=-1),"-3 a -1",IF(U730=-0.5,"-0,5",IF(AND(U730&gt;=0,U730&lt;=2.5),"0 a 2,5",IF(AND(U730&gt;=3,U730&lt;=5.5),"3 a 5,5",IF(AND(U730&gt;=6,U730&lt;=8.5),"6 a 8,5",IF(AND(U730&gt;=9,U730&lt;=20),"9 a 20","Fuera de rango")))))))))</f>
        <v>0 a 2,5</v>
      </c>
      <c r="W730" s="11" t="n">
        <f aca="false">IF(V730="","",IF(V730="-9 a -6,5",2,IF(V730="-6 a -3,5",3,IF(V730="-3 a -1",4,IF(V730="-0,5","NORMA",IF(V730="0 a 2,5",5,IF(V730="3 a 5,5",6,IF(V730="6 a 8,5",7,IF(V730="9 a 20",8,"Fuera de rango")))))))))</f>
        <v>5</v>
      </c>
      <c r="X730" s="9" t="n">
        <v>10</v>
      </c>
      <c r="Y730" s="11" t="str">
        <f aca="false">IF(X730="","",IF(AND(X730&gt;=0,X730&lt;=4),"0 a 4",IF(AND(X730&gt;=4.5,X730&lt;=8.5),"4,5 a 8,5",IF(X730=9,"9",IF(AND(X730&gt;=9.5,X730&lt;=13),"9,5 a 13",IF(AND(X730&gt;=13.5,X730&lt;=20),"13,5 a 20",IF(AND(X730&gt;=20.5,X730&lt;=35),"20,5 a 35","Fuera de rango")))))))</f>
        <v>9,5 a 13</v>
      </c>
      <c r="Z730" s="11" t="n">
        <f aca="false">IF(Y730="","",IF(Y730="0 a 4",1,IF(Y730="4,5 a 8,5",2,IF(Y730="9","NORMA",IF(Y730="9,5 a 13",3,IF(Y730="13,5 a 20",4,IF(Y730="20,5 a 35",5,"Fuera de rango")))))))</f>
        <v>3</v>
      </c>
      <c r="AA730" s="9" t="n">
        <v>8</v>
      </c>
      <c r="AB730" s="10" t="str">
        <f aca="false">IF(AA730="","",IF(AND(AA730&gt;=0,AA730&lt;=9),"0 a 9",IF(AND(AA730&gt;=9.5,AA730&lt;=18.5),"9,5 a 18,5",IF(AA730=19,"19",IF(AND(AA730&gt;=19.5,AA730&lt;=28),"19,5 a 28",IF(AND(AA730&gt;=28.5,AA730&lt;=40),"28,5 a 40","Fuera de rango"))))))</f>
        <v>0 a 9</v>
      </c>
      <c r="AC730" s="11" t="n">
        <f aca="false" t="array" ref="AC730">_xlfn.IFS(AB730="","",AB730="0 a 9",1,AB730="9,5 a 18,5",2,AB730="19","NORMA",AB730="19,5 a 28",3,AB730="28,5 a 40",4,TRUE(),"Fuera de rango")</f>
        <v>1</v>
      </c>
      <c r="AD730" s="9" t="n">
        <v>7</v>
      </c>
      <c r="AE730" s="10" t="str">
        <f aca="false">IF(AD730="","",IF(AND(AD730&gt;=-10,AD730&lt;=0),"De -10 a 0",IF(AND(AD730&gt;=0.5,AD730&lt;=9.5),"0,5 a 9,5",IF(AD730=10,"10",IF(AND(AD730&gt;=10.5,AD730&lt;=20),"10,5 a 20",IF(AND(AD730&gt;=20.5,AD730&lt;=40),"20,5 a 40","Fuera de rango"))))))</f>
        <v>0,5 a 9,5</v>
      </c>
      <c r="AF730" s="12" t="n">
        <f aca="false">IF(AD730="","",IF(AND(AD730&gt;=-10,AD730&lt;=0),1,IF(AND(AD730&gt;=0.5,AD730&lt;=9.5),2,IF(AD730=10,"NORMA",IF(AND(AD730&gt;=10.5,AD730&lt;=20),3,IF(AND(AD730&gt;=20.5,AD730&lt;=40),4,""))))))</f>
        <v>2</v>
      </c>
      <c r="AG730" s="9" t="n">
        <v>8</v>
      </c>
      <c r="AH730" s="10" t="str">
        <f aca="false">IF(AG730="","",IF(AND(AG730&gt;=0,AG730&lt;=4),"0 a 4",IF(AND(AG730&gt;=4.5,AG730&lt;=8.5),"4,5 a 8,5",IF(AG730=9,"9",IF(AND(AG730&gt;=9.5,AG730&lt;=13),"9,5 a 13",IF(AND(AG730&gt;=13.5,AG730&lt;=25),"13,5 a 25","Fuera de rango"))))))</f>
        <v>4,5 a 8,5</v>
      </c>
      <c r="AI730" s="10" t="n">
        <f aca="false">IF(AH730="","",IF(AH730="0 a 4",1,IF(AH730="4,5 a 8,5",2,IF(AH730="9","NORMA",IF(AH730="9,5 a 13",3,IF(AH730="13,5 a 25",4,""))))))</f>
        <v>2</v>
      </c>
      <c r="AJ730" s="9" t="n">
        <v>4</v>
      </c>
      <c r="AK730" s="10" t="str">
        <f aca="false">IF(AJ730="","",IF(AND(AJ730&gt;=-15,AJ730&lt;=-10.5),"-15 a -10,5",IF(AND(AJ730&gt;=-10,AJ730&lt;=-4),"-10 a -4",IF(AND(AJ730&gt;=-4.5,AJ730&lt;=0),"-4,5 a 0",IF(AND(AJ730&gt;=0.5,AJ730&lt;=4.5),"0,5 a 4,5",IF(AJ730=5,"5",IF(AND(AJ730&gt;=5.5,AJ730&lt;=10),"5,5 a 10",IF(AND(AJ730&gt;=10.5,AJ730&lt;=20),"10,5 a 20","Fuera de rango"))))))))</f>
        <v>0,5 a 4,5</v>
      </c>
      <c r="AL730" s="11" t="n">
        <f aca="false">IF(AK730="","",IF(AK730="-15 a -10,5",1,IF(AK730="-10 a -4",2,IF(AK730="-4,5 a 0",3,IF(AK730="0,5 a 4,5",4,IF(AK730="5","NORMA",IF(AK730="5,5 a 10",5,IF(AK730="10,5 a 20",6,"Error"))))))))</f>
        <v>4</v>
      </c>
      <c r="AM730" s="9" t="n">
        <v>0</v>
      </c>
      <c r="AN730" s="10" t="str">
        <f aca="false">IF(AM730="","",IF(AND(AM730&gt;=-7.5,AM730&lt;=-5.5),"-7,5 a -5,5",IF(AND(AM730&gt;=-5,AM730&lt;=-3),"-5 a -3",IF(AND(AM730&gt;=-2.5,AM730&lt;=-0.5),"-2,5 a -0,5",IF(AM730=0,"0,00",IF(AND(AM730&gt;=0.5,AM730&lt;=2.5),"0,5 a 2,5",IF(AND(AM730&gt;=3,AM730&lt;=5),"3 a 5",IF(AND(AM730&gt;=5.5,AM730&lt;=7.5),"5,5 a 7,5",IF(AND(AM730&gt;=8,AM730&lt;=10),"8 a 10","Fuera de rango")))))))))</f>
        <v>0,00</v>
      </c>
      <c r="AO730" s="11" t="str">
        <f aca="false">IF(AN730="","",IF(AN730="-7,5 a -5,5",1,IF(AN730="-5 a -3",2,IF(AN730="-2,5 a -0,5",3,IF(AN730="0,00","NORMA",IF(AN730="0,5 a 2,5",4,IF(AN730="3 a 5",5,IF(AN730="5,5 a 7,5",6,IF(AN730="8 a 10",7,"Error")))))))))</f>
        <v>NORMA</v>
      </c>
      <c r="AP730" s="9" t="n">
        <v>-3</v>
      </c>
      <c r="AQ730" s="10" t="str">
        <f aca="false">IF(AP730="","",IF(AND(AP730&gt;=-20,AP730&lt;=-9.5),"-20 a -9,5",IF(AND(AP730&gt;=-9,AP730&lt;=-6.5),"-9 a -6,5",IF(AP730=-6,"-6",IF(AND(AP730&gt;=-5.5,AP730&lt;=-3),"-5,5 a -3",IF(AND(AP730&gt;=-2.5,AP730&lt;=0),"-2,5 a 0",IF(AND(AP730&gt;=0.5,AP730&lt;=3),"0,5 a 3",IF(AND(AP730&gt;=3.5,AP730&lt;=6),"3,5 a 6",IF(AND(AP730&gt;=6.5,AP730&lt;=9),"6,5 a 9",IF(AND(AP730&gt;=9.5,AP730&lt;=20),"9,5 a 20","Fuera de rango"))))))))))</f>
        <v>-5,5 a -3</v>
      </c>
      <c r="AR730" s="11" t="n">
        <f aca="false">IF(AQ730="","",IF(AQ730="-20 a -9,5",1,IF(AQ730="-9 a -6,5",2,IF(AQ730="-6","NORMA",IF(AQ730="-5,5 a -3",3,IF(AQ730="-2,5 a 0",4,IF(AQ730="0,5 a 3",5,IF(AQ730="3,5 a 6",6,IF(AQ730="6,5 a 9",7,IF(AQ730="9,5 a 20",8,""))))))))))</f>
        <v>3</v>
      </c>
      <c r="AS730" s="9" t="n">
        <v>4</v>
      </c>
      <c r="AT730" s="10" t="str">
        <f aca="false">IF(AS730="","",IF(AND(AS730&gt;=-16,AS730&lt;=-14),"-16 a -14",IF(AND(AS730&gt;=-13.5,AS730&lt;=-11.5),"-13,5 a -11,5",IF(AND(AS730&gt;=-11,AS730&lt;=-9),"-11 a -9",IF(AND(AS730&gt;=-8.5,AS730&lt;=-6.5),"-8,5 a -6,5",IF(AND(AS730&gt;=-6,AS730&lt;=-4),"-6 a -4",IF(AND(AS730&gt;=-3.5,AS730&lt;=-1.5),"-3,5 a -1,5",IF(AND(AS730&gt;=-1,AS730&lt;=1),"-1 a 1",IF(AND(AS730&gt;=1.5,AS730&lt;=3.5),"1,5 a 3,5",IF(AND(AS730&gt;=4,AS730&lt;=6),"4 a 6",IF(AND(AS730&gt;=6.5,AS730&lt;=8.5),"6,5 a 8,5",IF(AND(AS730&gt;=9,AS730&lt;=11),"9 a 11",IF(AND(AS730&gt;=11.5,AS730&lt;=13.5),"11,5 a 13,5",IF(AND(AS730&gt;=14,AS730&lt;=16),"14 a 16",IF(AND(AS730&gt;=16.5,AS730&lt;=18.5),"16,5 a 18,5",IF(AND(AS730&gt;=19,AS730&lt;=21),"19 a 21","Fuera de rango"))))))))))))))))</f>
        <v>4 a 6</v>
      </c>
      <c r="AU730" s="11" t="str">
        <f aca="false" t="array" ref="AU730">IF(AT730="","",_xlfn.IFS(AT730="-16 a -14",1,AT730="-13,5 a -11,5",2,AT730="-11 a -9",3,AT730="-8,5 a -6,5",4,AT730="-6 a -4",5,AT730="-3,5 a -1,5",6,AT730="-1 a 1",7,AT730="1,5 a 3,5",8,AT730="4 a 6","NORMA",AT730="6,5 a 8,5",9,AT730="9 a 11",10,AT730="11,5 a 13,5",11,AT730="14 a 16",12,AT730="16,5 a 18,5",13,AT730="19 a 21",14,TRUE(),""))</f>
        <v>NORMA</v>
      </c>
      <c r="AV730" s="9" t="n">
        <v>1</v>
      </c>
      <c r="AW730" s="10" t="str">
        <f aca="false">IF(AV730="","",IF(AND(AV730&gt;=-1,AV730&lt;=-0.5),"-1 a -0,5",IF(AND(AV730&gt;-0.5,AV730&lt;=0),"De -0,5 a 0",IF(AND(AV730&gt;=0.25,AV730&lt;=0.75),"0,25 a 0,75",IF(AND(AV730&gt;=1,AV730&lt;=1.5),"1 a 1,5",IF(AND(AV730&gt;=1.75,AV730&lt;=2.25),"1,75 a 2,25",IF(AND(AV730&gt;=2.5,AV730&lt;=3),"2,5 a 3",IF(AND(AV730&gt;=3.25,AV730&lt;=3.75),"3,25 a 3,75","Fuera de rango"))))))))</f>
        <v>1 a 1,5</v>
      </c>
      <c r="AX730" s="10" t="n">
        <f aca="false">IF(AW730="","",IF(OR(AW730="-1 a -0,5",AW730="-1 a -0.5"),1,IF(OR(AW730="De -0,5 a 0",AW730="-0,5 a 0",AW730="De -0.5 a 0"),2,IF(OR(AW730="0,25 a 0,75",AW730="0.25 a 0.75"),"NORMA",IF(OR(AW730="1 a 1,5",AW730="1 a 1.5"),3,IF(OR(AW730="1,75 a 2,25",AW730="1.75 a 2.25"),4,IF(OR(AW730="2,5 a 3",AW730="2.5 a 3"),5,IF(OR(AW730="3,25 a 3,75",AW730="3.25 a 3.75"),6,""))))))))</f>
        <v>3</v>
      </c>
      <c r="AY730" s="9" t="n">
        <v>-3</v>
      </c>
      <c r="AZ730" s="10" t="str">
        <f aca="false">IF(AY730="","",IF(AND(AY730&gt;=-20,AY730&lt;=-9.5),"-20 a -9,5",IF(AND(AY730&gt;=-9,AY730&lt;=-6.5),"-9 a -6,5",IF(AY730=-6,"-6",IF(AND(AY730&gt;=-5.5,AY730&lt;=-3),"-5,5 a -3",IF(AND(AY730&gt;=-2.5,AY730&lt;=0),"-2,5 a 0",IF(AND(AY730&gt;=0.5,AY730&lt;=3),"0,5 a 3",IF(AND(AY730&gt;=3.5,AY730&lt;=6),"3,5 a 6","Fuera de rango"))))))))</f>
        <v>-5,5 a -3</v>
      </c>
      <c r="BA730" s="11" t="n">
        <f aca="false">IF(AZ730="","",IF(AZ730="-20 a -9,5",1,IF(AZ730="-9 a -6,5",2,IF(AZ730="-6","NORMA",IF(AZ730="-5,5 a -3",3,IF(AZ730="-2,5 a 0",4,IF(AZ730="0,5 a 3",5,IF(AZ730="3,5 a 6",6,""))))))))</f>
        <v>3</v>
      </c>
      <c r="BB730" s="9" t="n">
        <v>0</v>
      </c>
      <c r="BC730" s="10" t="str">
        <f aca="false" t="array" ref="BC730">IF(BB730="","",_xlfn.IFS(AND(BB730&gt;=0,BB730&lt;=2),"0 a 2",AND(BB730&gt;=2.5,BB730&lt;=4.5),"2,5 a 4,5",AND(BB730&gt;=5,BB730&lt;=7),"5 a 7",AND(BB730&gt;=7.5,BB730&lt;=9.5),"7,5 a 9,5",AND(BB730&gt;=10,BB730&lt;=12),"10 a 12",AND(BB730&gt;=12.5,BB730&lt;=14.5),"12,5 a 14,5",BB730=15,"15",AND(BB730&gt;=15.5,BB730&lt;=17.5),"15,5 a 17,5",AND(BB730&gt;=18,BB730&lt;=20),"18 a 20",AND(BB730&gt;=20.5,BB730&lt;=22.5),"20,5 a 22,5",AND(BB730&gt;=23,BB730&lt;=25),"23 a 25",TRUE(),"Fuera de rango"))</f>
        <v>0 a 2</v>
      </c>
      <c r="BD730" s="11" t="n">
        <f aca="false" t="array" ref="BD730">IF(BC730="","",_xlfn.IFS(BC730="0 a 2",1,BC730="2,5 a 4,5",2,BC730="5 a 7",3,BC730="7,5 a 9,5",4,BC730="10 a 12",5,BC730="12,5 a 14,5",6,BC730="15","NORMA",BC730="15,5 a 17,5",7,BC730="18 a 20",8,BC730="20,5 a 22,5",9,BC730="23 a 25",10,TRUE(),"Fuera de rango"))</f>
        <v>1</v>
      </c>
      <c r="BE730" s="9" t="n">
        <v>16</v>
      </c>
      <c r="BF730" s="10" t="str">
        <f aca="false">IF(BE730="","",IF(AND(BE730&gt;=-20,BE730&lt;=-10),"-20 a -10",IF(AND(BE730&gt;=-9.5,BE730&lt;=0.5),"-9,5 a 0,5",IF(AND(BE730&gt;=1,BE730&lt;=11),"1 a 11",IF(AND(BE730&gt;=11.5,BE730&lt;=20.5),"11,5 a 20,5",IF(BE730=21,"21",IF(AND(BE730&gt;=21.5,BE730&lt;=31.5),"21,5 a 31,5",IF(AND(BE730&gt;=32,BE730&lt;=42),"32 a 42","Fuera de rango"))))))))</f>
        <v>11,5 a 20,5</v>
      </c>
      <c r="BG730" s="11" t="n">
        <f aca="false">IF(BF730="","",IF(BF730="-20 a -10",1,IF(BF730="-9,5 a 0,5",2,IF(BF730="1 a 11",3,IF(BF730="11,5 a 20,5",4,IF(BF730="21","NORMA",IF(BF730="21,5 a 31,5",5,IF(BF730="32 a 42",6,""))))))))</f>
        <v>4</v>
      </c>
      <c r="BH730" s="9" t="n">
        <v>4</v>
      </c>
      <c r="BI730" s="10" t="str">
        <f aca="false">IF(BH730="","",IF(AND(BH730&gt;=-20,BH730&lt;=-15),"-20 a -15",IF(AND(BH730&gt;=-14.5,BH730&lt;=-9.5),"-14,5 a -9,5",IF(AND(BH730&gt;=-9,BH730&lt;=-4),"-9 a -4",IF(AND(BH730&gt;=-3.5,BH730&lt;=2.5),"-3,5 a 2,5",IF(AND(BH730&gt;=3,BH730&lt;=8),"3 a 8",IF(AND(BH730&gt;=8.5,BH730&lt;=14.5),"8,5 a 14,5",IF(BH730=15,"15",IF(AND(BH730&gt;=15.5,BH730&lt;=20.5),"15,5 a 20,5",IF(AND(BH730&gt;=21,BH730&lt;=26),"21 a 26","Fuera de rango"))))))))))</f>
        <v>3 a 8</v>
      </c>
      <c r="BJ730" s="11" t="n">
        <f aca="false">IF(BI730="","",IF(BI730="-20 a -15",1,IF(BI730="-14,5 a -9,5",2,IF(BI730="-9 a -4",3,IF(BI730="-3,5 a 2,5",4,IF(BI730="3 a 8",5,IF(BI730="8,5 a 14,5",6,IF(BI730="15","NORMA",IF(BI730="15,5 a 20,5",7,IF(BI730="21 a 26",8,IF(BI730="26,5 a 31,5",9,"")))))))))))</f>
        <v>5</v>
      </c>
      <c r="BK730" s="9" t="n">
        <v>10</v>
      </c>
      <c r="BL730" s="10" t="str">
        <f aca="false">IF(BK730="","",IF(AND(BK730&gt;=0,BK730&lt;=2),"0 - 2",IF(AND(BK730&gt;=2.5,BK730&lt;=4.5),"2,5 - 4,5",IF(AND(BK730&gt;=5,BK730&lt;=7),"5 - 7",IF(AND(BK730&gt;=7.5,BK730&lt;=9.5),"7,5 - 9,5",IF(AND(BK730&gt;=10,BK730&lt;=12),"10 - 12",IF(AND(BK730&gt;=12.5,BK730&lt;=13.5),"12,5 - 13,5",IF(BK730=14,"14",IF(AND(BK730&gt;=14.5,BK730&lt;=16.5),"14,5 - 16,5",IF(AND(BK730&gt;=17,BK730&lt;=19),"17 - 19",IF(AND(BK730&gt;=19.5,BK730&lt;=21.5),"19,5 - 21,5",IF(AND(BK730&gt;=22,BK730&lt;=24),"22 - 24",IF(AND(BK730&gt;=24.5,BK730&lt;=26.5),"24,5 - 26,5",IF(AND(BK730&gt;=27,BK730&lt;=29),"27 - 29",IF(AND(BK730&gt;=29.5,BK730&lt;=30),"29,5 - 30","Fuera de rango")))))))))))))))</f>
        <v>10 - 12</v>
      </c>
      <c r="BM730" s="11" t="n">
        <f aca="false">IF(BL730="","",IF(BL730="0 - 2",1,IF(BL730="2,5 - 4,5",2,IF(BL730="5 - 7",3,IF(BL730="7,5 - 9,5",4,IF(BL730="10 - 12",5,IF(BL730="12,5 - 13,5",6,IF(BL730="14","NORMA",IF(BL730="14,5 - 16,5",7,IF(BL730="17 - 19",8,IF(BL730="19,5 - 21,5",9,IF(BL730="22 - 24",10,IF(BL730="24,5 - 26,5",11,IF(BL730="27 - 29",12,IF(BL730="29,5 - 30",13,"")))))))))))))))</f>
        <v>5</v>
      </c>
      <c r="BN730" s="9" t="n">
        <v>18</v>
      </c>
      <c r="BO730" s="11" t="str">
        <f aca="false">IF(BN730="","",IF(AND(BN730&gt;=-20,BN730&lt;=-10),"-20 a -10",IF(AND(BN730&gt;=-9.5,BN730&lt;=0.5),"-9,5 a 0,5",IF(AND(BN730&gt;=1,BN730&lt;=11),"1 a 11",IF(AND(BN730&gt;=11.5,BN730&lt;=21.5),"11,5 a 21,5",IF(BN730=22,"22",IF(AND(BN730&gt;=22.5,BN730&lt;=32.5),"22,5 a 32,5",IF(AND(BN730&gt;=33,BN730&lt;=43),"33 a 43","Fuera de rango"))))))))</f>
        <v>11,5 a 21,5</v>
      </c>
      <c r="BP730" s="11" t="n">
        <f aca="false">IF(BO730="","",IF(BO730="-20 a -10",1,IF(BO730="-9,5 a 0,5",2,IF(BO730="1 a 11",3,IF(BO730="11,5 a 21,5",4,IF(BO730="22","NORMA",IF(BO730="22,5 a 32,5",5,IF(BO730="33 a 43",6,""))))))))</f>
        <v>4</v>
      </c>
      <c r="BQ730" s="9" t="n">
        <v>6</v>
      </c>
      <c r="BR730" s="10" t="str">
        <f aca="false">IF(BQ730="","",IF(AND(BQ730&gt;=-20,BQ730&lt;=-15),"-20 a -15",IF(AND(BQ730&gt;=-14.5,BQ730&lt;=-9.5),"-14,5 a -9,5",IF(AND(BQ730&gt;=-9,BQ730&lt;=-4),"-9 a -4",IF(AND(BQ730&gt;=-3.5,BQ730&lt;=2.5),"-3,5 a 2,5",IF(AND(BQ730&gt;=3,BQ730&lt;=8),"3 a 8",IF(AND(BQ730&gt;=8.5,BQ730&lt;=13.5),"8,5 a 13,5",IF(AND(BQ730&gt;=14,BQ730&lt;=17.5),"14 a 17,5",IF(BQ730=18,"18",IF(AND(BQ730&gt;=18.5,BQ730&lt;=23.5),"18,5 a 23,5",IF(AND(BQ730&gt;=24,BQ730&lt;=29),"24 a 29",IF(AND(BQ730&gt;=29.5,BQ730&lt;=34.5),"29,5 a 34,5",IF(AND(BQ730&gt;=35,BQ730&lt;=40),"35 a 40","Fuera de rango")))))))))))))</f>
        <v>3 a 8</v>
      </c>
      <c r="BS730" s="11" t="n">
        <f aca="false">IF(BR730="","",IF(BR730="-20 a -15",1,IF(BR730="-14,5 a -9,5",2,IF(BR730="-9 a -4",3,IF(BR730="-3,5 a 2,5",4,IF(BR730="3 a 8",5,IF(BR730="8,5 a 13,5",6,IF(BR730="14 a 17,5",7,IF(BR730="18","NORMA",IF(BR730="18,5 a 23,5",8,IF(BR730="24 a 29",9,IF(BR730="29,5 a 34,5",10,IF(BR730="35 a 40",11,"")))))))))))))</f>
        <v>5</v>
      </c>
      <c r="BT730" s="9" t="n">
        <v>0</v>
      </c>
      <c r="BU730" s="10" t="str">
        <f aca="false">IF(BT730="","",IF(AND(BT730&gt;=-20,BT730&lt;=-18),"-20 a -18",IF(AND(BT730&gt;=-17.5,BT730&lt;=-15.5),"-17,5 a -15,5",IF(AND(BT730&gt;=-15,BT730&lt;=-13),"-15 a -13",IF(AND(BT730&gt;=-12.5,BT730&lt;=-10.5),"-12,5 a -10,5",IF(AND(BT730&gt;=-10,BT730&lt;=-8),"-10 a -8",IF(AND(BT730&gt;=-7.5,BT730&lt;=-5.5),"-7,5 a -5,5",IF(AND(BT730&gt;=-5,BT730&lt;=-3),"-5 a -3",IF(AND(BT730&gt;=-2.5,BT730&lt;=-0.5),"-2,5 a -0,5",IF(BT730=0,"0",IF(AND(BT730&gt;=0.5,BT730&lt;=2.5),"0,5 a 2,5",IF(AND(BT730&gt;=3,BT730&lt;=5),"3 a 5",IF(AND(BT730&gt;=5.5,BT730&lt;=7.5),"5,5 a 7,5",IF(AND(BT730&gt;=8,BT730&lt;=10),"8 a 10",IF(AND(BT730&gt;=10.5,BT730&lt;=12.5),"10,5 a 12,5",IF(AND(BT730&gt;=13,BT730&lt;=15),"13 a 15",IF(AND(BT730&gt;=15.5,BT730&lt;=17.5),"15,5 a 17,5",IF(AND(BT730&gt;=18,BT730&lt;=20),"18 a 20","Fuera de rango"))))))))))))))))))</f>
        <v>0</v>
      </c>
      <c r="BV730" s="11" t="str">
        <f aca="false">IF(BT730="","",IF(BT730=0,"NORMA",IF(AND(BT730&gt;=-20,BT730&lt;=-18),2,IF(AND(BT730&gt;=-17.5,BT730&lt;=-15.5),2,IF(AND(BT730&gt;=-15,BT730&lt;=-13),3,IF(AND(BT730&gt;=-12.5,BT730&lt;=-10.5),4,IF(AND(BT730&gt;=-10,BT730&lt;=-8),5,IF(AND(BT730&gt;=-7.5,BT730&lt;=-5.5),6,IF(AND(BT730&gt;=-5,BT730&lt;=-3),7,IF(AND(BT730&gt;=-2.5,BT730&lt;=-0.5),8,IF(AND(BT730&gt;=0.5,BT730&lt;=2.5),9,IF(AND(BT730&gt;=3,BT730&lt;=5),10,IF(AND(BT730&gt;=5.5,BT730&lt;=7.5),11,IF(AND(BT730&gt;=8,BT730&lt;=10),12,IF(AND(BT730&gt;=10.5,BT730&lt;=12.5),13,IF(AND(BT730&gt;=13,BT730&lt;=15),14,IF(AND(BT730&gt;=15.5,BT730&lt;=17.5),15,IF(AND(BT730&gt;=18,BT730&lt;=20),16,"Fuera de rango"))))))))))))))))))</f>
        <v>NORMA</v>
      </c>
      <c r="BW730" s="9" t="n">
        <v>-4.25</v>
      </c>
      <c r="BX730" s="10" t="n">
        <f aca="false">18.5- (0.3*H730)</f>
        <v>8</v>
      </c>
      <c r="BY730" s="10" t="n">
        <f aca="false">(BW730)-(BX730)</f>
        <v>-12.25</v>
      </c>
      <c r="BZ730" s="10" t="str">
        <f aca="false">IF(BY730="","",IF(BY730&lt;-27.5,"De -30 a -28",IF(BY730&lt;-25,"De -27,5 a -25,5",IF(BY730&lt;-22.5,"De -25 a -23",IF(BY730&lt;-20,"De -22,5 a -20,5",IF(BY730&lt;-17.5,"De -20 a -18",IF(BY730&lt;-15,"De -17,5 a -15,5",IF(BY730&lt;-12.5,"De -15 a -13",IF(BY730&lt;-10,"De -12,5 a -10,5",IF(BY730&lt;-7.5,"De -10 a -8",IF(BY730&lt;-5,"De -7,5 a -5,5",IF(BY730&lt;-2.5,"De -5 a -3",IF(BY730&lt;0,"De -2,5 a -0,5",IF(BY730&lt;2.5,"De 0 a 2",IF(BY730&lt;5,"De 2,5 a 4,5",IF(BY730&lt;7.5,"De 5 a 7",IF(BY730&lt;10,"De 7,5 a 9,5",IF(BY730&lt;12.5,"De 10 a 12",IF(BY730&lt;15,"De 12,5 a 14,5",IF(BY730&lt;17.5,"De 15 a 17",IF(BY730&lt;20,"De 17,5 a 19,5",IF(BY730&lt;22.5,"De 20 a 22",IF(BY730&lt;25,"De 22,5 a 24,5",IF(BY730&lt;27.5,"De 25 a 27","De 27,5 a 30"))))))))))))))))))))))))</f>
        <v>De -12,5 a -10,5</v>
      </c>
      <c r="CA730" s="12" t="n">
        <f aca="false">IF(BY730="","",IF(BY730&lt;=-28,1,IF(BY730&lt;=-25.5,2,IF(BY730&lt;=-23,3,IF(BY730&lt;=-20.5,4,IF(BY730&lt;=-18,5,IF(BY730&lt;=-15.5,6,IF(BY730&lt;=-13,7,IF(BY730&lt;=-10.5,8,IF(BY730&lt;=-8,9,IF(BY730&lt;=-5.5,10,IF(BY730&lt;=-3,11,IF(BY730&lt;=-0.5,12,IF(BY730&lt;=2,13,IF(BY730&lt;=4.5,14,IF(BY730&lt;=7,15,IF(BY730&lt;=9.5,16,IF(BY730&lt;=12,17,IF(BY730&lt;=14.5,18,IF(BY730&lt;=17,19,IF(BY730&lt;=19.5,20,IF(BY730&lt;=22,21,IF(BY730&lt;=24.5,22,IF(BY730&lt;=27,23,IF(BY730&lt;=30,24,"Fuera de rango")))))))))))))))))))))))))</f>
        <v>8</v>
      </c>
      <c r="CB730" s="9" t="n">
        <v>-3.75</v>
      </c>
      <c r="CC730" s="10" t="n">
        <f aca="false">18.5- (0.3*H730)</f>
        <v>8</v>
      </c>
      <c r="CD730" s="10" t="n">
        <f aca="false">(CB730)-(CC730)</f>
        <v>-11.75</v>
      </c>
      <c r="CE730" s="10" t="str">
        <f aca="false">IF(CD730="","",IF(CD730&lt;-27.5,"De -30 a -28",IF(CD730&lt;-25,"De -27,5 a -25,5",IF(CD730&lt;-22.5,"De -25 a -23",IF(CD730&lt;-20,"De -22,5 a -20,5",IF(CD730&lt;-17.5,"De -20 a -18",IF(CD730&lt;-15,"De -17,5 a -15,5",IF(CD730&lt;-12.5,"De -15 a -13",IF(CD730&lt;-10,"De -12,5 a -10,5",IF(CD730&lt;-7.5,"De -10 a -8",IF(CD730&lt;-5,"De -7,5 a -5,5",IF(CD730&lt;-2.5,"De -5 a -3",IF(CD730&lt;0,"De -2,5 a -0,5",IF(CD730&lt;=2,"De 0 a 2",IF(CD730&lt;=4.5,"De 2,5 a 4,5",IF(CD730&lt;=7,"De 5 a 7",IF(CD730&lt;=9.5,"De 7,5 a 9,5",IF(CD730&lt;=12,"De 10 a 12",IF(CD730&lt;=14.5,"De 12,5 a 14,5",IF(CD730&lt;=17,"De 15 a 17",IF(CD730&lt;=19.5,"De 17,5 a 19,5",IF(CD730&lt;=22,"De 20 a 22",IF(CD730&lt;=24.5,"De 22,5 a 24,5",IF(CD730&lt;=27,"De 25 a 27","De 27,5 a 30"))))))))))))))))))))))))</f>
        <v>De -12,5 a -10,5</v>
      </c>
      <c r="CF730" s="12" t="n">
        <f aca="false">IF(CD730="","",IF(CD730&lt;-27.5,1,IF(CD730&lt;-25,2,IF(CD730&lt;-22.5,3,IF(CD730&lt;-20,4,IF(CD730&lt;-17.5,5,IF(CD730&lt;-15,6,IF(CD730&lt;-12.5,7,IF(CD730&lt;-10,8,IF(CD730&lt;-7.5,9,IF(CD730&lt;-5,10,IF(CD730&lt;-2.5,11,IF(CD730&lt;0,12,IF(CD730&lt;2.5,13,IF(CD730&lt;5,14,IF(CD730&lt;7.5,15,IF(CD730&lt;10,16,IF(CD730&lt;12.5,17,IF(CD730&lt;15,18,IF(CD730&lt;17.5,19,IF(CD730&lt;20,20,IF(CD730&lt;22.5,21,IF(CD730&lt;25,22,IF(CD730&lt;27.5,23,24))))))))))))))))))))))))</f>
        <v>8</v>
      </c>
      <c r="CG730" s="9" t="n">
        <v>-2.5</v>
      </c>
      <c r="CH730" s="10" t="str">
        <f aca="false">IF(CG730="","",IF(AND(CG730&gt;=-10,CG730&lt;=-9.5),"-10 a -9,5",IF(AND(CG730&gt;-9.5,CG730&lt;=-8.5),"-9 a -8,5",IF(AND(CG730&gt;-8.5,CG730&lt;=-7.5),"-8 a -7,5",IF(AND(CG730&gt;-7.5,CG730&lt;=-6.5),"-7 a -6,5",IF(AND(CG730&gt;-6.5,CG730&lt;=-5.5),"-6 a -5,5",IF(AND(CG730&gt;-5.5,CG730&lt;=-4.5),"-5 a -4,5",IF(AND(CG730&gt;-4.5,CG730&lt;=-3.5),"-4 a -3,5",IF(AND(CG730&gt;-3.5,CG730&lt;=-2.5),"-3 a -2,5",IF(CG730=-2.25,"-2,25",IF(AND(CG730&gt;-2.5,CG730&lt;=-1.5),"-2 a -1,5",IF(AND(CG730&gt;-1.5,CG730&lt;=-0.5),"-1 a -0,5",IF(AND(CG730&gt;-0.5,CG730&lt;=0.5),"0 a 0,5",IF(AND(CG730&gt;0.5,CG730&lt;=1.5),"1 a 1,5",IF(AND(CG730&gt;1.5,CG730&lt;=2.5),"2 a 2,5",IF(AND(CG730&gt;2.5,CG730&lt;=3.5),"3 a 3,5",IF(AND(CG730&gt;3.5,CG730&lt;=4.5),"4 a 4,5",IF(AND(CG730&gt;4.5,CG730&lt;=5.5),"5 a 5,5",IF(AND(CG730&gt;5.5,CG730&lt;=6.5),"6 a 6,5",IF(AND(CG730&gt;6.5,CG730&lt;=7.5),"7 a 7,5",IF(AND(CG730&gt;7.5,CG730&lt;=8.5),"8 a 8,5",IF(AND(CG730&gt;8.5,CG730&lt;=9.5),"9 a 9,5",IF(CG730&gt;=10,"10","Fuera de rango")))))))))))))))))))))))</f>
        <v>-3 a -2,5</v>
      </c>
      <c r="CI730" s="11" t="n">
        <f aca="false">IF(CG730="","",IF(CG730=-2.25,"NORMA",IF(CG730&lt;=-9.5,1,IF(CG730&lt;=-8.5,2,IF(CG730&lt;=-7.5,3,IF(CG730&lt;=-6.5,4,IF(CG730&lt;=-5.5,5,IF(CG730&lt;=-4.5,6,IF(CG730&lt;=-3.5,7,IF(CG730&lt;=-2.5,8,IF(CG730&lt;=-1.5,9,IF(CG730&lt;=-0.5,10,IF(CG730&lt;=0.5,11,IF(CG730&lt;=1.5,12,IF(CG730&lt;=2.5,13,IF(CG730&lt;=3.5,14,IF(CG730&lt;=4.5,15,IF(CG730&lt;=5.5,16,IF(CG730&lt;=6.5,17,IF(CG730&lt;=7.5,18,IF(CG730&lt;=8.5,19,IF(CG730&lt;=9.5,20,IF(CG730=10,21,"Fuera de rango")))))))))))))))))))))))</f>
        <v>8</v>
      </c>
      <c r="CJ730" s="9" t="n">
        <v>2.25</v>
      </c>
      <c r="CK730" s="10" t="str">
        <f aca="false">IF(CJ730="","",IF(AND(CJ730&gt;=-6,CJ730&lt;=-5.5),"-6 a -5,5",IF(AND(CJ730&gt;-5.5,CJ730&lt;=-4.5),"-5 a -4,5",IF(AND(CJ730&gt;-4.5,CJ730&lt;=-3.5),"-4 a -3,5",IF(AND(CJ730&gt;-3.5,CJ730&lt;=-2.5),"-3 a -2,5",IF(AND(CJ730&gt;-2.5,CJ730&lt;=-1.5),"-2 a -1,5",IF(AND(CJ730&gt;-1.5,CJ730&lt;=-0.5),"-1 a -0,5",IF(AND(CJ730&gt;-0.5,CJ730&lt;=0.5),"0 a 0,5",IF(AND(CJ730&gt;0.5,CJ730&lt;=1.5),"1 a 1,5",IF(AND(CJ730&gt;1.5,CJ730&lt;2.5),"2",IF(AND(CJ730&gt;=2.5,CJ730&lt;=3),"2,5 a 3",IF(AND(CJ730&gt;3,CJ730&lt;=4),"3,5 a 4",IF(AND(CJ730&gt;4,CJ730&lt;=5),"4,5 a 5",IF(AND(CJ730&gt;5,CJ730&lt;=6),"5,5 a 6",IF(AND(CJ730&gt;6,CJ730&lt;=7),"6,5 a 7",IF(AND(CJ730&gt;7,CJ730&lt;=8),"7,5 a 8",IF(AND(CJ730&gt;8,CJ730&lt;=9.5),"8,5 a 9,5",IF(CJ730=10,"10","Fuera de rango"))))))))))))))))))</f>
        <v>2</v>
      </c>
      <c r="CL730" s="11" t="str">
        <f aca="false">IF(CK730="","",IF(OR(CK730="-6 a -5,5",CK730="-6 - -5,5"),1,IF(OR(CK730="-5 a -4,5",CK730="-5 - -4,5"),2,IF(OR(CK730="-4 a -3,5",CK730="-4 - -3,5"),3,IF(OR(CK730="-3 a -2,5",CK730="-3 - -2,5"),4,IF(OR(CK730="-2 a -1,5",CK730="-2 - -1,5"),5,IF(OR(CK730="-1 a -0,5",CK730="-1 - -0,5"),6,IF(OR(CK730="0 a 0,5",CK730="0 - 0,5"),7,IF(OR(CK730="1 a 1,5",CK730="1 - 1,5"),8,IF(CK730="2","NORMA",IF(OR(CK730="2,5 a 3",CK730="2,5 - 3"),9,IF(OR(CK730="3,5 a 4",CK730="3,5 - 4"),10,IF(OR(CK730="4,5 a 5",CK730="4,5 - 5"),11,IF(OR(CK730="5,5 a 6",CK730="5,5 - 6"),12,IF(OR(CK730="6,5 a 7",CK730="6,5 - 7"),13,IF(OR(CK730="7,5 a 8",CK730="7,5 - 8"),14,IF(OR(CK730="8,5 a 9",CK730="8,5 - 9,5",CK730="9 a 9,5"),15,IF(CK730="10",15,IF(OR(CK730="0,5 a 1",CK730="0,5 - 1"),7,"Fuera de rango")))))))))))))))))))</f>
        <v>NORMA</v>
      </c>
      <c r="CO730" s="10" t="str">
        <f aca="false">IF(CM730&gt;0,"EME"," ")</f>
        <v> </v>
      </c>
      <c r="CQ730" s="10" t="str">
        <f aca="false">IF(CP730&gt;0,"0", " ")</f>
        <v> </v>
      </c>
      <c r="CR730" s="10" t="str">
        <f aca="false">IF(CP730&gt;0,"EME"," ")</f>
        <v> </v>
      </c>
      <c r="CS730" s="9" t="n">
        <v>0</v>
      </c>
      <c r="CV730" s="9" t="n">
        <v>0</v>
      </c>
      <c r="CY730" s="9" t="n">
        <v>0</v>
      </c>
      <c r="DB730" s="9" t="n">
        <v>0</v>
      </c>
      <c r="DC730" s="11" t="str">
        <f aca="false">IF(DB730&lt;0,"2"," ")</f>
        <v> </v>
      </c>
      <c r="DD730" s="11" t="str">
        <f aca="false">IF(DB730&lt;0,"MIO"," ")</f>
        <v> </v>
      </c>
      <c r="DE730" s="9" t="n">
        <v>-1</v>
      </c>
      <c r="DF730" s="10" t="str">
        <f aca="false">IF(DE730&lt;0,"3"," ")</f>
        <v>3</v>
      </c>
      <c r="DG730" s="10" t="str">
        <f aca="false">IF(DE730&lt;0,"AST"," ")</f>
        <v>AST</v>
      </c>
      <c r="DH730" s="9" t="n">
        <v>-1</v>
      </c>
      <c r="DI730" s="10" t="str">
        <f aca="false">IF(DH730&lt;0,"3"," ")</f>
        <v>3</v>
      </c>
      <c r="DJ730" s="10" t="str">
        <f aca="false">IF(DH730&lt;0,"AST"," ")</f>
        <v>AST</v>
      </c>
      <c r="DK730" s="9" t="n">
        <v>0</v>
      </c>
      <c r="DL730" s="10" t="str">
        <f aca="false">IF(DK730&gt;0,"4"," ")</f>
        <v> </v>
      </c>
      <c r="DM730" s="10" t="str">
        <f aca="false">IF(DK730&gt;0,"PRE"," ")</f>
        <v> </v>
      </c>
      <c r="DN730" s="9" t="n">
        <v>0</v>
      </c>
      <c r="DO730" s="10" t="str">
        <f aca="false">IF(DN730&gt;0,"4"," ")</f>
        <v> </v>
      </c>
      <c r="DP730" s="10" t="str">
        <f aca="false">IF(DN730&gt;0,"PRE"," ")</f>
        <v> </v>
      </c>
      <c r="DS730" s="12" t="str">
        <f aca="false">CONCATENATE(CO730,CU730,DA730,DG730,DM730)</f>
        <v> AST </v>
      </c>
      <c r="DT730" s="10" t="e">
        <f aca="false" t="array" ref="DT730">_xlfn.IFS(DS730="EME    ","0", DS730=" HIP   ","1", DS730="  MIO  ","2", DS730="   AST ","3", DS730="    PRE","4", DS730="EME   PRE","5", DS730=" HIP  PRE","6", DS730=" HIP AST ","7", DS730="  MIO PRE","8", DS730="  MIOAST ","9", DS730="   ASTPRE","10",DS730=" HIP ASTPRE","11", DS730="  MIOASTPRE","12", DS730="     ","0")</f>
        <v>#N/A</v>
      </c>
      <c r="DV730" s="1" t="e">
        <f aca="false" t="array" ref="DV730">_xlfn.IFS(DU730="SI","2", DU730="NO","1")</f>
        <v>#N/A</v>
      </c>
      <c r="DX730" s="11" t="str">
        <f aca="false">IF(DW730=0,"1","2")</f>
        <v>1</v>
      </c>
      <c r="DY730" s="11" t="str">
        <f aca="false" t="array" ref="DY730">_xlfn.IFS(DW730=0,"0", DW730=0.25, "1", DW730=0.5,"2", DW730=0.75,"3", DW730=1,"4",DW730=1.25,"5", DW730=1.5,"6", DW730=1.75,"7", DW730=2,"8")</f>
        <v>0</v>
      </c>
      <c r="EA730" s="11" t="str">
        <f aca="false">IF(DZ730=0,"1","2")</f>
        <v>1</v>
      </c>
      <c r="EB730" s="11" t="str">
        <f aca="false" t="array" ref="EB730">_xlfn.IFS(DZ730=0,"0", DZ730=0.25, "1", DZ730=0.5,"2", DZ730=0.75,"3", DZ730=1,"4",DZ730=1.25,"5", DZ730=1.5,"6", DZ730=1.75,"7", DZ730=2,"8")</f>
        <v>0</v>
      </c>
      <c r="ED730" s="10" t="str">
        <f aca="false">IF(EC730=0,"1","2")</f>
        <v>1</v>
      </c>
      <c r="EE730" s="11" t="str">
        <f aca="false" t="array" ref="EE730">_xlfn.IFS(EC730=0,"0", EC730=-0.25, "1", EC730=-0.5,"2", EC730=-0.75,"3", EC730=-1,"4",EC730=-1.25,"5", EC730=-1.5,"6", EC730=-1.75,"7", EC730=-2,"8", EC730=-2.25,"9",EC730=-2.5,"10", EC730=-2.75,"11", EC730=-3,"12", EC730=-3.25,"13", EC730=-3.5,"14", EC730=-3.75,"15",EC730=-4,"16")</f>
        <v>0</v>
      </c>
      <c r="EG730" s="10" t="str">
        <f aca="false">IF(EF730=0,"1","2")</f>
        <v>1</v>
      </c>
      <c r="EH730" s="11" t="str">
        <f aca="false" t="array" ref="EH730">_xlfn.IFS(EF730=0,"0", EF730=-0.25, "1", EF730=-0.5,"2", EF730=-0.75,"3", EF730=-1,"4",EF730=-1.25,"5", EF730=-1.5,"6", EF730=-1.75,"7", EF730=-2,"8", EF730=-2.25,"9",EF730=-2.5,"10", EF730=-2.75,"11", EF730=-3,"12", EF730=-3.25,"13", EF730=-3.5,"14", EF730=-3.75,"15",EF730=-4,"16")</f>
        <v>0</v>
      </c>
      <c r="EJ730" s="11" t="str">
        <f aca="false">IF(EI730=0,"1","2")</f>
        <v>1</v>
      </c>
      <c r="EK730" s="11" t="str">
        <f aca="false" t="array" ref="EK730">_xlfn.IFS(EI730=0,"0", EI730=-0.25, "1", EI730=-0.5,"2", EI730=-0.75,"3", EI730=-1,"4",EI730=-1.25,"5", EI730=-1.5,"6", EI730=-1.75,"7", EI730=-2,"8", EI730=-2.25,"9", EI730=-2.25,"9",EI730=-2.5,"10", EI730=-2.75,"11", EI730=-3,"12", EI730=-3.25,"13", EI730=-3.5,"14", EI730=-3.75,"15",EI730=-4,"16", EI730=0.25, "17", EI730=0.5, "18")</f>
        <v>0</v>
      </c>
      <c r="EM730" s="11" t="str">
        <f aca="false">IF(EL730=0,"1","2")</f>
        <v>1</v>
      </c>
      <c r="EN730" s="11" t="str">
        <f aca="false" t="array" ref="EN730">_xlfn.IFS(EL730=0.25,"17",EL730=0.5,"18", EL730=0,"0", EL730=-0.25, "1", EL730=-0.5,"2", EL730=-0.75,"3", EL730=-1,"4",EL730=-1.25,"5", EL730=-1.5,"6", EL730=-1.75,"7", EL730=-2,"8",EL730= -2.25,"9",EL730=-2.5,"10",EL730= -2.75,"11",EL730= -3,"12",EL730= -3.25,"13",EL730= -3.5,"14",EL730= -3.75,"15",EL730=-4,"16")</f>
        <v>0</v>
      </c>
      <c r="EP730" s="11" t="str">
        <f aca="false">IF(EO730=0,"1","2")</f>
        <v>1</v>
      </c>
      <c r="EQ730" s="11" t="str">
        <f aca="false" t="array" ref="EQ730">_xlfn.IFS(EO730=0,"0", EO730=0.25, "1", EO730=0.5,"2", EO730=0.75,"3", EO730=1,"4",EO730=1.25,"5", EO730=1.5,"6", EO730=1.75,"7", EO730=2,"8", EO730=2.25,"9", EO730=2.25,"9",EO730=2.5,"10", EO730=2.75,"11", EO730=3,"12", EO730=3.25,"13", EO730=3.5,"14", EO730=3.75,"15",EO730=4,"16", EO730=-0.25, "17", bq=-0.5, "18")</f>
        <v>0</v>
      </c>
      <c r="ES730" s="11" t="str">
        <f aca="false">IF(ER730=0,"1","2")</f>
        <v>1</v>
      </c>
      <c r="ET730" s="11" t="str">
        <f aca="false" t="array" ref="ET730">_xlfn.IFS(ER730=0,"0", ER730=0.25, "1", ER730=0.5,"2", ER730=0.75,"3", ER730=1,"4",ER730=1.25,"5", ER730=1.5,"6", ER730=1.75,"7", ER730=2,"8", ER730=2.25,"9", ER730=2.25,"9",ER730=2.5,"10", ER730=2.75,"11", ER730=3,"12", ER730=3.25,"13", ER730=3.5,"14", ER730=3.75,"15",ER730=4,"16", ER730=-0.25, "17", bq=-0.5, "18")</f>
        <v>0</v>
      </c>
      <c r="EV730" s="14" t="e">
        <f aca="false">VLOOKUP(EU730,LEYENDA!$G$2:$H$8,2,TRUE())</f>
        <v>#N/A</v>
      </c>
      <c r="EW730" s="14" t="e">
        <f aca="false" t="array" ref="EW730">_xlfn.IFS(EV730="0-5","1", EV730="6-12","2", EV730="13-18","3", EV730="19-24","4", EV730="25-36","5", EV730="37-48","6", EV730="49-60","7")</f>
        <v>#N/A</v>
      </c>
    </row>
    <row r="731" customFormat="false" ht="13.5" hidden="false" customHeight="false" outlineLevel="0" collapsed="false">
      <c r="A731" s="1" t="n">
        <v>296</v>
      </c>
      <c r="B731" s="2" t="n">
        <v>1</v>
      </c>
      <c r="C731" s="33" t="n">
        <v>41660</v>
      </c>
      <c r="E731" s="5" t="str">
        <f aca="false">VLOOKUP(A731,'286'!$A$3:$J$6279,10,FALSE())</f>
        <v>ROMO GONZÁLEZ, MEKDES</v>
      </c>
      <c r="F731" s="4" t="str">
        <f aca="false">VLOOKUP(A731,'286'!$A$3:$I$1768,3,FALSE())</f>
        <v>ROGONMEK</v>
      </c>
      <c r="G731" s="6" t="n">
        <f aca="false">VLOOKUP(A731,'286'!$A$3:$I$1768,4,FALSE())</f>
        <v>37885</v>
      </c>
      <c r="H731" s="7" t="n">
        <f aca="false">YEAR(C731)-YEAR(G731)</f>
        <v>11</v>
      </c>
      <c r="I731" s="1" t="str">
        <f aca="false">VLOOKUP(H731,LEYENDA!$C$2:$D$6,2,TRUE())</f>
        <v>0-12</v>
      </c>
      <c r="J731" s="5" t="str">
        <f aca="false">VLOOKUP(A731,'286'!$A$3:$I$1768,7,FALSE())</f>
        <v>M</v>
      </c>
      <c r="K731" s="8" t="n">
        <f aca="false">VLOOKUP(A731,'286'!$A$3:$I$1768,2,FALSE())</f>
        <v>0</v>
      </c>
      <c r="L731" s="4" t="str">
        <f aca="false">VLOOKUP(A731,'286'!$A$3:$I$1768,8,FALSE())</f>
        <v>D</v>
      </c>
      <c r="M731" s="4" t="str">
        <f aca="false">VLOOKUP(A731,'286'!$A$3:$I$1768,9,FALSE())</f>
        <v>D</v>
      </c>
      <c r="N731" s="8" t="str">
        <f aca="false">IF(R731=O731, "MISMA","CONTRARIA")</f>
        <v>MISMA</v>
      </c>
      <c r="O731" s="8" t="str">
        <f aca="false" t="array" ref="O731">_xlfn.IFS(L731="D","1", L731="I","2")</f>
        <v>1</v>
      </c>
      <c r="P731" s="8" t="e">
        <f aca="false" t="array" ref="P731">_xlfn.IFS(K731="OD","1", K731="OI","2")</f>
        <v>#N/A</v>
      </c>
      <c r="Q731" s="1" t="str">
        <f aca="false" t="array" ref="Q731">_xlfn.IFS(J731="M","1", J731="H","2")</f>
        <v>1</v>
      </c>
      <c r="R731" s="8" t="str">
        <f aca="false" t="array" ref="R731">_xlfn.IFS(M731="D","1", M731="I","2")</f>
        <v>1</v>
      </c>
      <c r="S731" s="1" t="str">
        <f aca="false" t="array" ref="S731">_xlfn.IFS(N731="CONTRARIA", "1",N731= "MISMA","2")</f>
        <v>2</v>
      </c>
      <c r="T731" s="1" t="str">
        <f aca="false" t="array" ref="T731">_xlfn.IFS(I731="0-12","1", I731="13-24","2", I731="25-40","3", I731="41-60","4", I731="61-100","5")</f>
        <v>1</v>
      </c>
      <c r="U731" s="9" t="n">
        <v>-1</v>
      </c>
      <c r="V731" s="10" t="str">
        <f aca="false">IF(U731="","",IF(AND(U731&gt;=-9,U731&lt;=-6.5),"-9 a -6,5",IF(AND(U731&gt;=-6,U731&lt;=-3.5),"-6 a -3,5",IF(AND(U731&gt;=-3,U731&lt;=-1),"-3 a -1",IF(U731=-0.5,"-0,5",IF(AND(U731&gt;=0,U731&lt;=2.5),"0 a 2,5",IF(AND(U731&gt;=3,U731&lt;=5.5),"3 a 5,5",IF(AND(U731&gt;=6,U731&lt;=8.5),"6 a 8,5",IF(AND(U731&gt;=9,U731&lt;=20),"9 a 20","Fuera de rango")))))))))</f>
        <v>-3 a -1</v>
      </c>
      <c r="W731" s="11" t="n">
        <f aca="false">IF(V731="","",IF(V731="-9 a -6,5",2,IF(V731="-6 a -3,5",3,IF(V731="-3 a -1",4,IF(V731="-0,5","NORMA",IF(V731="0 a 2,5",5,IF(V731="3 a 5,5",6,IF(V731="6 a 8,5",7,IF(V731="9 a 20",8,"Fuera de rango")))))))))</f>
        <v>4</v>
      </c>
      <c r="X731" s="9" t="n">
        <v>0</v>
      </c>
      <c r="Y731" s="11" t="str">
        <f aca="false">IF(X731="","",IF(AND(X731&gt;=0,X731&lt;=4),"0 a 4",IF(AND(X731&gt;=4.5,X731&lt;=8.5),"4,5 a 8,5",IF(X731=9,"9",IF(AND(X731&gt;=9.5,X731&lt;=13),"9,5 a 13",IF(AND(X731&gt;=13.5,X731&lt;=20),"13,5 a 20",IF(AND(X731&gt;=20.5,X731&lt;=35),"20,5 a 35","Fuera de rango")))))))</f>
        <v>0 a 4</v>
      </c>
      <c r="Z731" s="11" t="n">
        <f aca="false">IF(Y731="","",IF(Y731="0 a 4",1,IF(Y731="4,5 a 8,5",2,IF(Y731="9","NORMA",IF(Y731="9,5 a 13",3,IF(Y731="13,5 a 20",4,IF(Y731="20,5 a 35",5,"Fuera de rango")))))))</f>
        <v>1</v>
      </c>
      <c r="AA731" s="9" t="n">
        <v>16</v>
      </c>
      <c r="AB731" s="10" t="str">
        <f aca="false">IF(AA731="","",IF(AND(AA731&gt;=0,AA731&lt;=9),"0 a 9",IF(AND(AA731&gt;=9.5,AA731&lt;=18.5),"9,5 a 18,5",IF(AA731=19,"19",IF(AND(AA731&gt;=19.5,AA731&lt;=28),"19,5 a 28",IF(AND(AA731&gt;=28.5,AA731&lt;=40),"28,5 a 40","Fuera de rango"))))))</f>
        <v>9,5 a 18,5</v>
      </c>
      <c r="AC731" s="11" t="n">
        <f aca="false" t="array" ref="AC731">_xlfn.IFS(AB731="","",AB731="0 a 9",1,AB731="9,5 a 18,5",2,AB731="19","NORMA",AB731="19,5 a 28",3,AB731="28,5 a 40",4,TRUE(),"Fuera de rango")</f>
        <v>2</v>
      </c>
      <c r="AD731" s="9" t="n">
        <v>-1</v>
      </c>
      <c r="AE731" s="10" t="str">
        <f aca="false">IF(AD731="","",IF(AND(AD731&gt;=-10,AD731&lt;=0),"De -10 a 0",IF(AND(AD731&gt;=0.5,AD731&lt;=9.5),"0,5 a 9,5",IF(AD731=10,"10",IF(AND(AD731&gt;=10.5,AD731&lt;=20),"10,5 a 20",IF(AND(AD731&gt;=20.5,AD731&lt;=40),"20,5 a 40","Fuera de rango"))))))</f>
        <v>De -10 a 0</v>
      </c>
      <c r="AF731" s="12" t="n">
        <f aca="false">IF(AD731="","",IF(AND(AD731&gt;=-10,AD731&lt;=0),1,IF(AND(AD731&gt;=0.5,AD731&lt;=9.5),2,IF(AD731=10,"NORMA",IF(AND(AD731&gt;=10.5,AD731&lt;=20),3,IF(AND(AD731&gt;=20.5,AD731&lt;=40),4,""))))))</f>
        <v>1</v>
      </c>
      <c r="AG731" s="9" t="n">
        <v>10</v>
      </c>
      <c r="AH731" s="10" t="str">
        <f aca="false">IF(AG731="","",IF(AND(AG731&gt;=0,AG731&lt;=4),"0 a 4",IF(AND(AG731&gt;=4.5,AG731&lt;=8.5),"4,5 a 8,5",IF(AG731=9,"9",IF(AND(AG731&gt;=9.5,AG731&lt;=13),"9,5 a 13",IF(AND(AG731&gt;=13.5,AG731&lt;=25),"13,5 a 25","Fuera de rango"))))))</f>
        <v>9,5 a 13</v>
      </c>
      <c r="AI731" s="10" t="n">
        <f aca="false">IF(AH731="","",IF(AH731="0 a 4",1,IF(AH731="4,5 a 8,5",2,IF(AH731="9","NORMA",IF(AH731="9,5 a 13",3,IF(AH731="13,5 a 25",4,""))))))</f>
        <v>3</v>
      </c>
      <c r="AJ731" s="9" t="n">
        <v>6</v>
      </c>
      <c r="AK731" s="10" t="str">
        <f aca="false">IF(AJ731="","",IF(AND(AJ731&gt;=-15,AJ731&lt;=-10.5),"-15 a -10,5",IF(AND(AJ731&gt;=-10,AJ731&lt;=-4),"-10 a -4",IF(AND(AJ731&gt;=-4.5,AJ731&lt;=0),"-4,5 a 0",IF(AND(AJ731&gt;=0.5,AJ731&lt;=4.5),"0,5 a 4,5",IF(AJ731=5,"5",IF(AND(AJ731&gt;=5.5,AJ731&lt;=10),"5,5 a 10",IF(AND(AJ731&gt;=10.5,AJ731&lt;=20),"10,5 a 20","Fuera de rango"))))))))</f>
        <v>5,5 a 10</v>
      </c>
      <c r="AL731" s="11" t="n">
        <f aca="false">IF(AK731="","",IF(AK731="-15 a -10,5",1,IF(AK731="-10 a -4",2,IF(AK731="-4,5 a 0",3,IF(AK731="0,5 a 4,5",4,IF(AK731="5","NORMA",IF(AK731="5,5 a 10",5,IF(AK731="10,5 a 20",6,"Error"))))))))</f>
        <v>5</v>
      </c>
      <c r="AM731" s="9" t="n">
        <v>1</v>
      </c>
      <c r="AN731" s="10" t="str">
        <f aca="false">IF(AM731="","",IF(AND(AM731&gt;=-7.5,AM731&lt;=-5.5),"-7,5 a -5,5",IF(AND(AM731&gt;=-5,AM731&lt;=-3),"-5 a -3",IF(AND(AM731&gt;=-2.5,AM731&lt;=-0.5),"-2,5 a -0,5",IF(AM731=0,"0,00",IF(AND(AM731&gt;=0.5,AM731&lt;=2.5),"0,5 a 2,5",IF(AND(AM731&gt;=3,AM731&lt;=5),"3 a 5",IF(AND(AM731&gt;=5.5,AM731&lt;=7.5),"5,5 a 7,5",IF(AND(AM731&gt;=8,AM731&lt;=10),"8 a 10","Fuera de rango")))))))))</f>
        <v>0,5 a 2,5</v>
      </c>
      <c r="AO731" s="11" t="n">
        <f aca="false">IF(AN731="","",IF(AN731="-7,5 a -5,5",1,IF(AN731="-5 a -3",2,IF(AN731="-2,5 a -0,5",3,IF(AN731="0,00","NORMA",IF(AN731="0,5 a 2,5",4,IF(AN731="3 a 5",5,IF(AN731="5,5 a 7,5",6,IF(AN731="8 a 10",7,"Error")))))))))</f>
        <v>4</v>
      </c>
      <c r="AP731" s="9" t="n">
        <v>-3</v>
      </c>
      <c r="AQ731" s="10" t="str">
        <f aca="false">IF(AP731="","",IF(AND(AP731&gt;=-20,AP731&lt;=-9.5),"-20 a -9,5",IF(AND(AP731&gt;=-9,AP731&lt;=-6.5),"-9 a -6,5",IF(AP731=-6,"-6",IF(AND(AP731&gt;=-5.5,AP731&lt;=-3),"-5,5 a -3",IF(AND(AP731&gt;=-2.5,AP731&lt;=0),"-2,5 a 0",IF(AND(AP731&gt;=0.5,AP731&lt;=3),"0,5 a 3",IF(AND(AP731&gt;=3.5,AP731&lt;=6),"3,5 a 6",IF(AND(AP731&gt;=6.5,AP731&lt;=9),"6,5 a 9",IF(AND(AP731&gt;=9.5,AP731&lt;=20),"9,5 a 20","Fuera de rango"))))))))))</f>
        <v>-5,5 a -3</v>
      </c>
      <c r="AR731" s="11" t="n">
        <f aca="false">IF(AQ731="","",IF(AQ731="-20 a -9,5",1,IF(AQ731="-9 a -6,5",2,IF(AQ731="-6","NORMA",IF(AQ731="-5,5 a -3",3,IF(AQ731="-2,5 a 0",4,IF(AQ731="0,5 a 3",5,IF(AQ731="3,5 a 6",6,IF(AQ731="6,5 a 9",7,IF(AQ731="9,5 a 20",8,""))))))))))</f>
        <v>3</v>
      </c>
      <c r="AS731" s="9" t="n">
        <v>3</v>
      </c>
      <c r="AT731" s="10" t="str">
        <f aca="false">IF(AS731="","",IF(AND(AS731&gt;=-16,AS731&lt;=-14),"-16 a -14",IF(AND(AS731&gt;=-13.5,AS731&lt;=-11.5),"-13,5 a -11,5",IF(AND(AS731&gt;=-11,AS731&lt;=-9),"-11 a -9",IF(AND(AS731&gt;=-8.5,AS731&lt;=-6.5),"-8,5 a -6,5",IF(AND(AS731&gt;=-6,AS731&lt;=-4),"-6 a -4",IF(AND(AS731&gt;=-3.5,AS731&lt;=-1.5),"-3,5 a -1,5",IF(AND(AS731&gt;=-1,AS731&lt;=1),"-1 a 1",IF(AND(AS731&gt;=1.5,AS731&lt;=3.5),"1,5 a 3,5",IF(AND(AS731&gt;=4,AS731&lt;=6),"4 a 6",IF(AND(AS731&gt;=6.5,AS731&lt;=8.5),"6,5 a 8,5",IF(AND(AS731&gt;=9,AS731&lt;=11),"9 a 11",IF(AND(AS731&gt;=11.5,AS731&lt;=13.5),"11,5 a 13,5",IF(AND(AS731&gt;=14,AS731&lt;=16),"14 a 16",IF(AND(AS731&gt;=16.5,AS731&lt;=18.5),"16,5 a 18,5",IF(AND(AS731&gt;=19,AS731&lt;=21),"19 a 21","Fuera de rango"))))))))))))))))</f>
        <v>1,5 a 3,5</v>
      </c>
      <c r="AU731" s="11" t="n">
        <f aca="false" t="array" ref="AU731">IF(AT731="","",_xlfn.IFS(AT731="-16 a -14",1,AT731="-13,5 a -11,5",2,AT731="-11 a -9",3,AT731="-8,5 a -6,5",4,AT731="-6 a -4",5,AT731="-3,5 a -1,5",6,AT731="-1 a 1",7,AT731="1,5 a 3,5",8,AT731="4 a 6","NORMA",AT731="6,5 a 8,5",9,AT731="9 a 11",10,AT731="11,5 a 13,5",11,AT731="14 a 16",12,AT731="16,5 a 18,5",13,AT731="19 a 21",14,TRUE(),""))</f>
        <v>8</v>
      </c>
      <c r="AV731" s="9" t="n">
        <v>1</v>
      </c>
      <c r="AW731" s="10" t="str">
        <f aca="false">IF(AV731="","",IF(AND(AV731&gt;=-1,AV731&lt;=-0.5),"-1 a -0,5",IF(AND(AV731&gt;-0.5,AV731&lt;=0),"De -0,5 a 0",IF(AND(AV731&gt;=0.25,AV731&lt;=0.75),"0,25 a 0,75",IF(AND(AV731&gt;=1,AV731&lt;=1.5),"1 a 1,5",IF(AND(AV731&gt;=1.75,AV731&lt;=2.25),"1,75 a 2,25",IF(AND(AV731&gt;=2.5,AV731&lt;=3),"2,5 a 3",IF(AND(AV731&gt;=3.25,AV731&lt;=3.75),"3,25 a 3,75","Fuera de rango"))))))))</f>
        <v>1 a 1,5</v>
      </c>
      <c r="AX731" s="10" t="n">
        <f aca="false">IF(AW731="","",IF(OR(AW731="-1 a -0,5",AW731="-1 a -0.5"),1,IF(OR(AW731="De -0,5 a 0",AW731="-0,5 a 0",AW731="De -0.5 a 0"),2,IF(OR(AW731="0,25 a 0,75",AW731="0.25 a 0.75"),"NORMA",IF(OR(AW731="1 a 1,5",AW731="1 a 1.5"),3,IF(OR(AW731="1,75 a 2,25",AW731="1.75 a 2.25"),4,IF(OR(AW731="2,5 a 3",AW731="2.5 a 3"),5,IF(OR(AW731="3,25 a 3,75",AW731="3.25 a 3.75"),6,""))))))))</f>
        <v>3</v>
      </c>
      <c r="AY731" s="9" t="n">
        <v>-5</v>
      </c>
      <c r="AZ731" s="10" t="str">
        <f aca="false">IF(AY731="","",IF(AND(AY731&gt;=-20,AY731&lt;=-9.5),"-20 a -9,5",IF(AND(AY731&gt;=-9,AY731&lt;=-6.5),"-9 a -6,5",IF(AY731=-6,"-6",IF(AND(AY731&gt;=-5.5,AY731&lt;=-3),"-5,5 a -3",IF(AND(AY731&gt;=-2.5,AY731&lt;=0),"-2,5 a 0",IF(AND(AY731&gt;=0.5,AY731&lt;=3),"0,5 a 3",IF(AND(AY731&gt;=3.5,AY731&lt;=6),"3,5 a 6","Fuera de rango"))))))))</f>
        <v>-5,5 a -3</v>
      </c>
      <c r="BA731" s="11" t="n">
        <f aca="false">IF(AZ731="","",IF(AZ731="-20 a -9,5",1,IF(AZ731="-9 a -6,5",2,IF(AZ731="-6","NORMA",IF(AZ731="-5,5 a -3",3,IF(AZ731="-2,5 a 0",4,IF(AZ731="0,5 a 3",5,IF(AZ731="3,5 a 6",6,""))))))))</f>
        <v>3</v>
      </c>
      <c r="BB731" s="9" t="n">
        <v>0</v>
      </c>
      <c r="BC731" s="10" t="str">
        <f aca="false" t="array" ref="BC731">IF(BB731="","",_xlfn.IFS(AND(BB731&gt;=0,BB731&lt;=2),"0 a 2",AND(BB731&gt;=2.5,BB731&lt;=4.5),"2,5 a 4,5",AND(BB731&gt;=5,BB731&lt;=7),"5 a 7",AND(BB731&gt;=7.5,BB731&lt;=9.5),"7,5 a 9,5",AND(BB731&gt;=10,BB731&lt;=12),"10 a 12",AND(BB731&gt;=12.5,BB731&lt;=14.5),"12,5 a 14,5",BB731=15,"15",AND(BB731&gt;=15.5,BB731&lt;=17.5),"15,5 a 17,5",AND(BB731&gt;=18,BB731&lt;=20),"18 a 20",AND(BB731&gt;=20.5,BB731&lt;=22.5),"20,5 a 22,5",AND(BB731&gt;=23,BB731&lt;=25),"23 a 25",TRUE(),"Fuera de rango"))</f>
        <v>0 a 2</v>
      </c>
      <c r="BD731" s="11" t="n">
        <f aca="false" t="array" ref="BD731">IF(BC731="","",_xlfn.IFS(BC731="0 a 2",1,BC731="2,5 a 4,5",2,BC731="5 a 7",3,BC731="7,5 a 9,5",4,BC731="10 a 12",5,BC731="12,5 a 14,5",6,BC731="15","NORMA",BC731="15,5 a 17,5",7,BC731="18 a 20",8,BC731="20,5 a 22,5",9,BC731="23 a 25",10,TRUE(),"Fuera de rango"))</f>
        <v>1</v>
      </c>
      <c r="BE731" s="9" t="n">
        <v>28</v>
      </c>
      <c r="BF731" s="10" t="str">
        <f aca="false">IF(BE731="","",IF(AND(BE731&gt;=-20,BE731&lt;=-10),"-20 a -10",IF(AND(BE731&gt;=-9.5,BE731&lt;=0.5),"-9,5 a 0,5",IF(AND(BE731&gt;=1,BE731&lt;=11),"1 a 11",IF(AND(BE731&gt;=11.5,BE731&lt;=20.5),"11,5 a 20,5",IF(BE731=21,"21",IF(AND(BE731&gt;=21.5,BE731&lt;=31.5),"21,5 a 31,5",IF(AND(BE731&gt;=32,BE731&lt;=42),"32 a 42","Fuera de rango"))))))))</f>
        <v>21,5 a 31,5</v>
      </c>
      <c r="BG731" s="11" t="n">
        <f aca="false">IF(BF731="","",IF(BF731="-20 a -10",1,IF(BF731="-9,5 a 0,5",2,IF(BF731="1 a 11",3,IF(BF731="11,5 a 20,5",4,IF(BF731="21","NORMA",IF(BF731="21,5 a 31,5",5,IF(BF731="32 a 42",6,""))))))))</f>
        <v>5</v>
      </c>
      <c r="BH731" s="9" t="n">
        <v>14</v>
      </c>
      <c r="BI731" s="10" t="str">
        <f aca="false">IF(BH731="","",IF(AND(BH731&gt;=-20,BH731&lt;=-15),"-20 a -15",IF(AND(BH731&gt;=-14.5,BH731&lt;=-9.5),"-14,5 a -9,5",IF(AND(BH731&gt;=-9,BH731&lt;=-4),"-9 a -4",IF(AND(BH731&gt;=-3.5,BH731&lt;=2.5),"-3,5 a 2,5",IF(AND(BH731&gt;=3,BH731&lt;=8),"3 a 8",IF(AND(BH731&gt;=8.5,BH731&lt;=14.5),"8,5 a 14,5",IF(BH731=15,"15",IF(AND(BH731&gt;=15.5,BH731&lt;=20.5),"15,5 a 20,5",IF(AND(BH731&gt;=21,BH731&lt;=26),"21 a 26","Fuera de rango"))))))))))</f>
        <v>8,5 a 14,5</v>
      </c>
      <c r="BJ731" s="11" t="n">
        <f aca="false">IF(BI731="","",IF(BI731="-20 a -15",1,IF(BI731="-14,5 a -9,5",2,IF(BI731="-9 a -4",3,IF(BI731="-3,5 a 2,5",4,IF(BI731="3 a 8",5,IF(BI731="8,5 a 14,5",6,IF(BI731="15","NORMA",IF(BI731="15,5 a 20,5",7,IF(BI731="21 a 26",8,IF(BI731="26,5 a 31,5",9,"")))))))))))</f>
        <v>6</v>
      </c>
      <c r="BK731" s="9" t="n">
        <v>0</v>
      </c>
      <c r="BL731" s="10" t="str">
        <f aca="false">IF(BK731="","",IF(AND(BK731&gt;=0,BK731&lt;=2),"0 - 2",IF(AND(BK731&gt;=2.5,BK731&lt;=4.5),"2,5 - 4,5",IF(AND(BK731&gt;=5,BK731&lt;=7),"5 - 7",IF(AND(BK731&gt;=7.5,BK731&lt;=9.5),"7,5 - 9,5",IF(AND(BK731&gt;=10,BK731&lt;=12),"10 - 12",IF(AND(BK731&gt;=12.5,BK731&lt;=13.5),"12,5 - 13,5",IF(BK731=14,"14",IF(AND(BK731&gt;=14.5,BK731&lt;=16.5),"14,5 - 16,5",IF(AND(BK731&gt;=17,BK731&lt;=19),"17 - 19",IF(AND(BK731&gt;=19.5,BK731&lt;=21.5),"19,5 - 21,5",IF(AND(BK731&gt;=22,BK731&lt;=24),"22 - 24",IF(AND(BK731&gt;=24.5,BK731&lt;=26.5),"24,5 - 26,5",IF(AND(BK731&gt;=27,BK731&lt;=29),"27 - 29",IF(AND(BK731&gt;=29.5,BK731&lt;=30),"29,5 - 30","Fuera de rango")))))))))))))))</f>
        <v>0 - 2</v>
      </c>
      <c r="BM731" s="11" t="n">
        <f aca="false">IF(BL731="","",IF(BL731="0 - 2",1,IF(BL731="2,5 - 4,5",2,IF(BL731="5 - 7",3,IF(BL731="7,5 - 9,5",4,IF(BL731="10 - 12",5,IF(BL731="12,5 - 13,5",6,IF(BL731="14","NORMA",IF(BL731="14,5 - 16,5",7,IF(BL731="17 - 19",8,IF(BL731="19,5 - 21,5",9,IF(BL731="22 - 24",10,IF(BL731="24,5 - 26,5",11,IF(BL731="27 - 29",12,IF(BL731="29,5 - 30",13,"")))))))))))))))</f>
        <v>1</v>
      </c>
      <c r="BN731" s="9" t="n">
        <v>28</v>
      </c>
      <c r="BO731" s="11" t="str">
        <f aca="false">IF(BN731="","",IF(AND(BN731&gt;=-20,BN731&lt;=-10),"-20 a -10",IF(AND(BN731&gt;=-9.5,BN731&lt;=0.5),"-9,5 a 0,5",IF(AND(BN731&gt;=1,BN731&lt;=11),"1 a 11",IF(AND(BN731&gt;=11.5,BN731&lt;=21.5),"11,5 a 21,5",IF(BN731=22,"22",IF(AND(BN731&gt;=22.5,BN731&lt;=32.5),"22,5 a 32,5",IF(AND(BN731&gt;=33,BN731&lt;=43),"33 a 43","Fuera de rango"))))))))</f>
        <v>22,5 a 32,5</v>
      </c>
      <c r="BP731" s="11" t="n">
        <f aca="false">IF(BO731="","",IF(BO731="-20 a -10",1,IF(BO731="-9,5 a 0,5",2,IF(BO731="1 a 11",3,IF(BO731="11,5 a 21,5",4,IF(BO731="22","NORMA",IF(BO731="22,5 a 32,5",5,IF(BO731="33 a 43",6,""))))))))</f>
        <v>5</v>
      </c>
      <c r="BQ731" s="9" t="n">
        <v>16</v>
      </c>
      <c r="BR731" s="10" t="str">
        <f aca="false">IF(BQ731="","",IF(AND(BQ731&gt;=-20,BQ731&lt;=-15),"-20 a -15",IF(AND(BQ731&gt;=-14.5,BQ731&lt;=-9.5),"-14,5 a -9,5",IF(AND(BQ731&gt;=-9,BQ731&lt;=-4),"-9 a -4",IF(AND(BQ731&gt;=-3.5,BQ731&lt;=2.5),"-3,5 a 2,5",IF(AND(BQ731&gt;=3,BQ731&lt;=8),"3 a 8",IF(AND(BQ731&gt;=8.5,BQ731&lt;=13.5),"8,5 a 13,5",IF(AND(BQ731&gt;=14,BQ731&lt;=17.5),"14 a 17,5",IF(BQ731=18,"18",IF(AND(BQ731&gt;=18.5,BQ731&lt;=23.5),"18,5 a 23,5",IF(AND(BQ731&gt;=24,BQ731&lt;=29),"24 a 29",IF(AND(BQ731&gt;=29.5,BQ731&lt;=34.5),"29,5 a 34,5",IF(AND(BQ731&gt;=35,BQ731&lt;=40),"35 a 40","Fuera de rango")))))))))))))</f>
        <v>14 a 17,5</v>
      </c>
      <c r="BS731" s="11" t="n">
        <f aca="false">IF(BR731="","",IF(BR731="-20 a -15",1,IF(BR731="-14,5 a -9,5",2,IF(BR731="-9 a -4",3,IF(BR731="-3,5 a 2,5",4,IF(BR731="3 a 8",5,IF(BR731="8,5 a 13,5",6,IF(BR731="14 a 17,5",7,IF(BR731="18","NORMA",IF(BR731="18,5 a 23,5",8,IF(BR731="24 a 29",9,IF(BR731="29,5 a 34,5",10,IF(BR731="35 a 40",11,"")))))))))))))</f>
        <v>7</v>
      </c>
      <c r="BT731" s="9" t="n">
        <v>2</v>
      </c>
      <c r="BU731" s="10" t="str">
        <f aca="false">IF(BT731="","",IF(AND(BT731&gt;=-20,BT731&lt;=-18),"-20 a -18",IF(AND(BT731&gt;=-17.5,BT731&lt;=-15.5),"-17,5 a -15,5",IF(AND(BT731&gt;=-15,BT731&lt;=-13),"-15 a -13",IF(AND(BT731&gt;=-12.5,BT731&lt;=-10.5),"-12,5 a -10,5",IF(AND(BT731&gt;=-10,BT731&lt;=-8),"-10 a -8",IF(AND(BT731&gt;=-7.5,BT731&lt;=-5.5),"-7,5 a -5,5",IF(AND(BT731&gt;=-5,BT731&lt;=-3),"-5 a -3",IF(AND(BT731&gt;=-2.5,BT731&lt;=-0.5),"-2,5 a -0,5",IF(BT731=0,"0",IF(AND(BT731&gt;=0.5,BT731&lt;=2.5),"0,5 a 2,5",IF(AND(BT731&gt;=3,BT731&lt;=5),"3 a 5",IF(AND(BT731&gt;=5.5,BT731&lt;=7.5),"5,5 a 7,5",IF(AND(BT731&gt;=8,BT731&lt;=10),"8 a 10",IF(AND(BT731&gt;=10.5,BT731&lt;=12.5),"10,5 a 12,5",IF(AND(BT731&gt;=13,BT731&lt;=15),"13 a 15",IF(AND(BT731&gt;=15.5,BT731&lt;=17.5),"15,5 a 17,5",IF(AND(BT731&gt;=18,BT731&lt;=20),"18 a 20","Fuera de rango"))))))))))))))))))</f>
        <v>0,5 a 2,5</v>
      </c>
      <c r="BV731" s="11" t="n">
        <f aca="false">IF(BT731="","",IF(BT731=0,"NORMA",IF(AND(BT731&gt;=-20,BT731&lt;=-18),2,IF(AND(BT731&gt;=-17.5,BT731&lt;=-15.5),2,IF(AND(BT731&gt;=-15,BT731&lt;=-13),3,IF(AND(BT731&gt;=-12.5,BT731&lt;=-10.5),4,IF(AND(BT731&gt;=-10,BT731&lt;=-8),5,IF(AND(BT731&gt;=-7.5,BT731&lt;=-5.5),6,IF(AND(BT731&gt;=-5,BT731&lt;=-3),7,IF(AND(BT731&gt;=-2.5,BT731&lt;=-0.5),8,IF(AND(BT731&gt;=0.5,BT731&lt;=2.5),9,IF(AND(BT731&gt;=3,BT731&lt;=5),10,IF(AND(BT731&gt;=5.5,BT731&lt;=7.5),11,IF(AND(BT731&gt;=8,BT731&lt;=10),12,IF(AND(BT731&gt;=10.5,BT731&lt;=12.5),13,IF(AND(BT731&gt;=13,BT731&lt;=15),14,IF(AND(BT731&gt;=15.5,BT731&lt;=17.5),15,IF(AND(BT731&gt;=18,BT731&lt;=20),16,"Fuera de rango"))))))))))))))))))</f>
        <v>9</v>
      </c>
      <c r="BW731" s="9" t="n">
        <v>-3</v>
      </c>
      <c r="BX731" s="10" t="n">
        <f aca="false">18.5- (0.3*H731)</f>
        <v>15.2</v>
      </c>
      <c r="BY731" s="10" t="n">
        <f aca="false">(BW731)-(BX731)</f>
        <v>-18.2</v>
      </c>
      <c r="BZ731" s="10" t="str">
        <f aca="false">IF(BY731="","",IF(BY731&lt;-27.5,"De -30 a -28",IF(BY731&lt;-25,"De -27,5 a -25,5",IF(BY731&lt;-22.5,"De -25 a -23",IF(BY731&lt;-20,"De -22,5 a -20,5",IF(BY731&lt;-17.5,"De -20 a -18",IF(BY731&lt;-15,"De -17,5 a -15,5",IF(BY731&lt;-12.5,"De -15 a -13",IF(BY731&lt;-10,"De -12,5 a -10,5",IF(BY731&lt;-7.5,"De -10 a -8",IF(BY731&lt;-5,"De -7,5 a -5,5",IF(BY731&lt;-2.5,"De -5 a -3",IF(BY731&lt;0,"De -2,5 a -0,5",IF(BY731&lt;2.5,"De 0 a 2",IF(BY731&lt;5,"De 2,5 a 4,5",IF(BY731&lt;7.5,"De 5 a 7",IF(BY731&lt;10,"De 7,5 a 9,5",IF(BY731&lt;12.5,"De 10 a 12",IF(BY731&lt;15,"De 12,5 a 14,5",IF(BY731&lt;17.5,"De 15 a 17",IF(BY731&lt;20,"De 17,5 a 19,5",IF(BY731&lt;22.5,"De 20 a 22",IF(BY731&lt;25,"De 22,5 a 24,5",IF(BY731&lt;27.5,"De 25 a 27","De 27,5 a 30"))))))))))))))))))))))))</f>
        <v>De -20 a -18</v>
      </c>
      <c r="CA731" s="12" t="n">
        <f aca="false">IF(BY731="","",IF(BY731&lt;=-28,1,IF(BY731&lt;=-25.5,2,IF(BY731&lt;=-23,3,IF(BY731&lt;=-20.5,4,IF(BY731&lt;=-18,5,IF(BY731&lt;=-15.5,6,IF(BY731&lt;=-13,7,IF(BY731&lt;=-10.5,8,IF(BY731&lt;=-8,9,IF(BY731&lt;=-5.5,10,IF(BY731&lt;=-3,11,IF(BY731&lt;=-0.5,12,IF(BY731&lt;=2,13,IF(BY731&lt;=4.5,14,IF(BY731&lt;=7,15,IF(BY731&lt;=9.5,16,IF(BY731&lt;=12,17,IF(BY731&lt;=14.5,18,IF(BY731&lt;=17,19,IF(BY731&lt;=19.5,20,IF(BY731&lt;=22,21,IF(BY731&lt;=24.5,22,IF(BY731&lt;=27,23,IF(BY731&lt;=30,24,"Fuera de rango")))))))))))))))))))))))))</f>
        <v>5</v>
      </c>
      <c r="CB731" s="9" t="n">
        <v>-3</v>
      </c>
      <c r="CC731" s="10" t="n">
        <f aca="false">18.5- (0.3*H731)</f>
        <v>15.2</v>
      </c>
      <c r="CD731" s="10" t="n">
        <f aca="false">(CB731)-(CC731)</f>
        <v>-18.2</v>
      </c>
      <c r="CE731" s="10" t="str">
        <f aca="false">IF(CD731="","",IF(CD731&lt;-27.5,"De -30 a -28",IF(CD731&lt;-25,"De -27,5 a -25,5",IF(CD731&lt;-22.5,"De -25 a -23",IF(CD731&lt;-20,"De -22,5 a -20,5",IF(CD731&lt;-17.5,"De -20 a -18",IF(CD731&lt;-15,"De -17,5 a -15,5",IF(CD731&lt;-12.5,"De -15 a -13",IF(CD731&lt;-10,"De -12,5 a -10,5",IF(CD731&lt;-7.5,"De -10 a -8",IF(CD731&lt;-5,"De -7,5 a -5,5",IF(CD731&lt;-2.5,"De -5 a -3",IF(CD731&lt;0,"De -2,5 a -0,5",IF(CD731&lt;=2,"De 0 a 2",IF(CD731&lt;=4.5,"De 2,5 a 4,5",IF(CD731&lt;=7,"De 5 a 7",IF(CD731&lt;=9.5,"De 7,5 a 9,5",IF(CD731&lt;=12,"De 10 a 12",IF(CD731&lt;=14.5,"De 12,5 a 14,5",IF(CD731&lt;=17,"De 15 a 17",IF(CD731&lt;=19.5,"De 17,5 a 19,5",IF(CD731&lt;=22,"De 20 a 22",IF(CD731&lt;=24.5,"De 22,5 a 24,5",IF(CD731&lt;=27,"De 25 a 27","De 27,5 a 30"))))))))))))))))))))))))</f>
        <v>De -20 a -18</v>
      </c>
      <c r="CF731" s="12" t="n">
        <f aca="false">IF(CD731="","",IF(CD731&lt;-27.5,1,IF(CD731&lt;-25,2,IF(CD731&lt;-22.5,3,IF(CD731&lt;-20,4,IF(CD731&lt;-17.5,5,IF(CD731&lt;-15,6,IF(CD731&lt;-12.5,7,IF(CD731&lt;-10,8,IF(CD731&lt;-7.5,9,IF(CD731&lt;-5,10,IF(CD731&lt;-2.5,11,IF(CD731&lt;0,12,IF(CD731&lt;2.5,13,IF(CD731&lt;5,14,IF(CD731&lt;7.5,15,IF(CD731&lt;10,16,IF(CD731&lt;12.5,17,IF(CD731&lt;15,18,IF(CD731&lt;17.5,19,IF(CD731&lt;20,20,IF(CD731&lt;22.5,21,IF(CD731&lt;25,22,IF(CD731&lt;27.5,23,24))))))))))))))))))))))))</f>
        <v>5</v>
      </c>
      <c r="CG731" s="9" t="n">
        <v>-1.25</v>
      </c>
      <c r="CH731" s="10" t="str">
        <f aca="false">IF(CG731="","",IF(AND(CG731&gt;=-10,CG731&lt;=-9.5),"-10 a -9,5",IF(AND(CG731&gt;-9.5,CG731&lt;=-8.5),"-9 a -8,5",IF(AND(CG731&gt;-8.5,CG731&lt;=-7.5),"-8 a -7,5",IF(AND(CG731&gt;-7.5,CG731&lt;=-6.5),"-7 a -6,5",IF(AND(CG731&gt;-6.5,CG731&lt;=-5.5),"-6 a -5,5",IF(AND(CG731&gt;-5.5,CG731&lt;=-4.5),"-5 a -4,5",IF(AND(CG731&gt;-4.5,CG731&lt;=-3.5),"-4 a -3,5",IF(AND(CG731&gt;-3.5,CG731&lt;=-2.5),"-3 a -2,5",IF(CG731=-2.25,"-2,25",IF(AND(CG731&gt;-2.5,CG731&lt;=-1.5),"-2 a -1,5",IF(AND(CG731&gt;-1.5,CG731&lt;=-0.5),"-1 a -0,5",IF(AND(CG731&gt;-0.5,CG731&lt;=0.5),"0 a 0,5",IF(AND(CG731&gt;0.5,CG731&lt;=1.5),"1 a 1,5",IF(AND(CG731&gt;1.5,CG731&lt;=2.5),"2 a 2,5",IF(AND(CG731&gt;2.5,CG731&lt;=3.5),"3 a 3,5",IF(AND(CG731&gt;3.5,CG731&lt;=4.5),"4 a 4,5",IF(AND(CG731&gt;4.5,CG731&lt;=5.5),"5 a 5,5",IF(AND(CG731&gt;5.5,CG731&lt;=6.5),"6 a 6,5",IF(AND(CG731&gt;6.5,CG731&lt;=7.5),"7 a 7,5",IF(AND(CG731&gt;7.5,CG731&lt;=8.5),"8 a 8,5",IF(AND(CG731&gt;8.5,CG731&lt;=9.5),"9 a 9,5",IF(CG731&gt;=10,"10","Fuera de rango")))))))))))))))))))))))</f>
        <v>-1 a -0,5</v>
      </c>
      <c r="CI731" s="11" t="n">
        <f aca="false">IF(CG731="","",IF(CG731=-2.25,"NORMA",IF(CG731&lt;=-9.5,1,IF(CG731&lt;=-8.5,2,IF(CG731&lt;=-7.5,3,IF(CG731&lt;=-6.5,4,IF(CG731&lt;=-5.5,5,IF(CG731&lt;=-4.5,6,IF(CG731&lt;=-3.5,7,IF(CG731&lt;=-2.5,8,IF(CG731&lt;=-1.5,9,IF(CG731&lt;=-0.5,10,IF(CG731&lt;=0.5,11,IF(CG731&lt;=1.5,12,IF(CG731&lt;=2.5,13,IF(CG731&lt;=3.5,14,IF(CG731&lt;=4.5,15,IF(CG731&lt;=5.5,16,IF(CG731&lt;=6.5,17,IF(CG731&lt;=7.5,18,IF(CG731&lt;=8.5,19,IF(CG731&lt;=9.5,20,IF(CG731=10,21,"Fuera de rango")))))))))))))))))))))))</f>
        <v>10</v>
      </c>
      <c r="CJ731" s="9" t="n">
        <v>2</v>
      </c>
      <c r="CK731" s="10" t="str">
        <f aca="false">IF(CJ731="","",IF(AND(CJ731&gt;=-6,CJ731&lt;=-5.5),"-6 a -5,5",IF(AND(CJ731&gt;-5.5,CJ731&lt;=-4.5),"-5 a -4,5",IF(AND(CJ731&gt;-4.5,CJ731&lt;=-3.5),"-4 a -3,5",IF(AND(CJ731&gt;-3.5,CJ731&lt;=-2.5),"-3 a -2,5",IF(AND(CJ731&gt;-2.5,CJ731&lt;=-1.5),"-2 a -1,5",IF(AND(CJ731&gt;-1.5,CJ731&lt;=-0.5),"-1 a -0,5",IF(AND(CJ731&gt;-0.5,CJ731&lt;=0.5),"0 a 0,5",IF(AND(CJ731&gt;0.5,CJ731&lt;=1.5),"1 a 1,5",IF(AND(CJ731&gt;1.5,CJ731&lt;2.5),"2",IF(AND(CJ731&gt;=2.5,CJ731&lt;=3),"2,5 a 3",IF(AND(CJ731&gt;3,CJ731&lt;=4),"3,5 a 4",IF(AND(CJ731&gt;4,CJ731&lt;=5),"4,5 a 5",IF(AND(CJ731&gt;5,CJ731&lt;=6),"5,5 a 6",IF(AND(CJ731&gt;6,CJ731&lt;=7),"6,5 a 7",IF(AND(CJ731&gt;7,CJ731&lt;=8),"7,5 a 8",IF(AND(CJ731&gt;8,CJ731&lt;=9.5),"8,5 a 9,5",IF(CJ731=10,"10","Fuera de rango"))))))))))))))))))</f>
        <v>2</v>
      </c>
      <c r="CL731" s="11" t="str">
        <f aca="false">IF(CK731="","",IF(OR(CK731="-6 a -5,5",CK731="-6 - -5,5"),1,IF(OR(CK731="-5 a -4,5",CK731="-5 - -4,5"),2,IF(OR(CK731="-4 a -3,5",CK731="-4 - -3,5"),3,IF(OR(CK731="-3 a -2,5",CK731="-3 - -2,5"),4,IF(OR(CK731="-2 a -1,5",CK731="-2 - -1,5"),5,IF(OR(CK731="-1 a -0,5",CK731="-1 - -0,5"),6,IF(OR(CK731="0 a 0,5",CK731="0 - 0,5"),7,IF(OR(CK731="1 a 1,5",CK731="1 - 1,5"),8,IF(CK731="2","NORMA",IF(OR(CK731="2,5 a 3",CK731="2,5 - 3"),9,IF(OR(CK731="3,5 a 4",CK731="3,5 - 4"),10,IF(OR(CK731="4,5 a 5",CK731="4,5 - 5"),11,IF(OR(CK731="5,5 a 6",CK731="5,5 - 6"),12,IF(OR(CK731="6,5 a 7",CK731="6,5 - 7"),13,IF(OR(CK731="7,5 a 8",CK731="7,5 - 8"),14,IF(OR(CK731="8,5 a 9",CK731="8,5 - 9,5",CK731="9 a 9,5"),15,IF(CK731="10",15,IF(OR(CK731="0,5 a 1",CK731="0,5 - 1"),7,"Fuera de rango")))))))))))))))))))</f>
        <v>NORMA</v>
      </c>
      <c r="CO731" s="10" t="str">
        <f aca="false">IF(CM731&gt;0,"EME"," ")</f>
        <v> </v>
      </c>
      <c r="CQ731" s="10" t="str">
        <f aca="false">IF(CP731&gt;0,"0", " ")</f>
        <v> </v>
      </c>
      <c r="CR731" s="10" t="str">
        <f aca="false">IF(CP731&gt;0,"EME"," ")</f>
        <v> </v>
      </c>
      <c r="CS731" s="9" t="n">
        <v>0</v>
      </c>
      <c r="CV731" s="9" t="n">
        <v>0</v>
      </c>
      <c r="CY731" s="9" t="n">
        <v>-2</v>
      </c>
      <c r="DB731" s="9" t="n">
        <v>-2</v>
      </c>
      <c r="DC731" s="11" t="str">
        <f aca="false">IF(DB731&lt;0,"2"," ")</f>
        <v>2</v>
      </c>
      <c r="DD731" s="11" t="str">
        <f aca="false">IF(DB731&lt;0,"MIO"," ")</f>
        <v>MIO</v>
      </c>
      <c r="DE731" s="9" t="n">
        <v>0</v>
      </c>
      <c r="DF731" s="10" t="str">
        <f aca="false">IF(DE731&lt;0,"3"," ")</f>
        <v> </v>
      </c>
      <c r="DG731" s="10" t="str">
        <f aca="false">IF(DE731&lt;0,"AST"," ")</f>
        <v> </v>
      </c>
      <c r="DH731" s="9" t="n">
        <v>0</v>
      </c>
      <c r="DI731" s="10" t="str">
        <f aca="false">IF(DH731&lt;0,"3"," ")</f>
        <v> </v>
      </c>
      <c r="DJ731" s="10" t="str">
        <f aca="false">IF(DH731&lt;0,"AST"," ")</f>
        <v> </v>
      </c>
      <c r="DK731" s="9" t="n">
        <v>0</v>
      </c>
      <c r="DL731" s="10" t="str">
        <f aca="false">IF(DK731&gt;0,"4"," ")</f>
        <v> </v>
      </c>
      <c r="DM731" s="10" t="str">
        <f aca="false">IF(DK731&gt;0,"PRE"," ")</f>
        <v> </v>
      </c>
      <c r="DN731" s="9" t="n">
        <v>0</v>
      </c>
      <c r="DO731" s="10" t="str">
        <f aca="false">IF(DN731&gt;0,"4"," ")</f>
        <v> </v>
      </c>
      <c r="DP731" s="10" t="str">
        <f aca="false">IF(DN731&gt;0,"PRE"," ")</f>
        <v> </v>
      </c>
      <c r="DS731" s="12" t="str">
        <f aca="false">CONCATENATE(CO731,CU731,DA731,DG731,DM731)</f>
        <v>   </v>
      </c>
      <c r="DT731" s="10" t="e">
        <f aca="false" t="array" ref="DT731">_xlfn.IFS(DS731="EME    ","0", DS731=" HIP   ","1", DS731="  MIO  ","2", DS731="   AST ","3", DS731="    PRE","4", DS731="EME   PRE","5", DS731=" HIP  PRE","6", DS731=" HIP AST ","7", DS731="  MIO PRE","8", DS731="  MIOAST ","9", DS731="   ASTPRE","10",DS731=" HIP ASTPRE","11", DS731="  MIOASTPRE","12", DS731="     ","0")</f>
        <v>#N/A</v>
      </c>
      <c r="DV731" s="1" t="e">
        <f aca="false" t="array" ref="DV731">_xlfn.IFS(DU731="SI","2", DU731="NO","1")</f>
        <v>#N/A</v>
      </c>
      <c r="DX731" s="11" t="str">
        <f aca="false">IF(DW731=0,"1","2")</f>
        <v>1</v>
      </c>
      <c r="DY731" s="11" t="str">
        <f aca="false" t="array" ref="DY731">_xlfn.IFS(DW731=0,"0", DW731=0.25, "1", DW731=0.5,"2", DW731=0.75,"3", DW731=1,"4",DW731=1.25,"5", DW731=1.5,"6", DW731=1.75,"7", DW731=2,"8")</f>
        <v>0</v>
      </c>
      <c r="EA731" s="11" t="str">
        <f aca="false">IF(DZ731=0,"1","2")</f>
        <v>1</v>
      </c>
      <c r="EB731" s="11" t="str">
        <f aca="false" t="array" ref="EB731">_xlfn.IFS(DZ731=0,"0", DZ731=0.25, "1", DZ731=0.5,"2", DZ731=0.75,"3", DZ731=1,"4",DZ731=1.25,"5", DZ731=1.5,"6", DZ731=1.75,"7", DZ731=2,"8")</f>
        <v>0</v>
      </c>
      <c r="ED731" s="10" t="str">
        <f aca="false">IF(EC731=0,"1","2")</f>
        <v>1</v>
      </c>
      <c r="EE731" s="11" t="str">
        <f aca="false" t="array" ref="EE731">_xlfn.IFS(EC731=0,"0", EC731=-0.25, "1", EC731=-0.5,"2", EC731=-0.75,"3", EC731=-1,"4",EC731=-1.25,"5", EC731=-1.5,"6", EC731=-1.75,"7", EC731=-2,"8", EC731=-2.25,"9",EC731=-2.5,"10", EC731=-2.75,"11", EC731=-3,"12", EC731=-3.25,"13", EC731=-3.5,"14", EC731=-3.75,"15",EC731=-4,"16")</f>
        <v>0</v>
      </c>
      <c r="EG731" s="10" t="str">
        <f aca="false">IF(EF731=0,"1","2")</f>
        <v>1</v>
      </c>
      <c r="EH731" s="11" t="str">
        <f aca="false" t="array" ref="EH731">_xlfn.IFS(EF731=0,"0", EF731=-0.25, "1", EF731=-0.5,"2", EF731=-0.75,"3", EF731=-1,"4",EF731=-1.25,"5", EF731=-1.5,"6", EF731=-1.75,"7", EF731=-2,"8", EF731=-2.25,"9",EF731=-2.5,"10", EF731=-2.75,"11", EF731=-3,"12", EF731=-3.25,"13", EF731=-3.5,"14", EF731=-3.75,"15",EF731=-4,"16")</f>
        <v>0</v>
      </c>
      <c r="EJ731" s="11" t="str">
        <f aca="false">IF(EI731=0,"1","2")</f>
        <v>1</v>
      </c>
      <c r="EK731" s="11" t="str">
        <f aca="false" t="array" ref="EK731">_xlfn.IFS(EI731=0,"0", EI731=-0.25, "1", EI731=-0.5,"2", EI731=-0.75,"3", EI731=-1,"4",EI731=-1.25,"5", EI731=-1.5,"6", EI731=-1.75,"7", EI731=-2,"8", EI731=-2.25,"9", EI731=-2.25,"9",EI731=-2.5,"10", EI731=-2.75,"11", EI731=-3,"12", EI731=-3.25,"13", EI731=-3.5,"14", EI731=-3.75,"15",EI731=-4,"16", EI731=0.25, "17", EI731=0.5, "18")</f>
        <v>0</v>
      </c>
      <c r="EM731" s="11" t="str">
        <f aca="false">IF(EL731=0,"1","2")</f>
        <v>1</v>
      </c>
      <c r="EN731" s="11" t="str">
        <f aca="false" t="array" ref="EN731">_xlfn.IFS(EL731=0.25,"17",EL731=0.5,"18", EL731=0,"0", EL731=-0.25, "1", EL731=-0.5,"2", EL731=-0.75,"3", EL731=-1,"4",EL731=-1.25,"5", EL731=-1.5,"6", EL731=-1.75,"7", EL731=-2,"8",EL731= -2.25,"9",EL731=-2.5,"10",EL731= -2.75,"11",EL731= -3,"12",EL731= -3.25,"13",EL731= -3.5,"14",EL731= -3.75,"15",EL731=-4,"16")</f>
        <v>0</v>
      </c>
      <c r="EP731" s="11" t="str">
        <f aca="false">IF(EO731=0,"1","2")</f>
        <v>1</v>
      </c>
      <c r="EQ731" s="11" t="str">
        <f aca="false" t="array" ref="EQ731">_xlfn.IFS(EO731=0,"0", EO731=0.25, "1", EO731=0.5,"2", EO731=0.75,"3", EO731=1,"4",EO731=1.25,"5", EO731=1.5,"6", EO731=1.75,"7", EO731=2,"8", EO731=2.25,"9", EO731=2.25,"9",EO731=2.5,"10", EO731=2.75,"11", EO731=3,"12", EO731=3.25,"13", EO731=3.5,"14", EO731=3.75,"15",EO731=4,"16", EO731=-0.25, "17", bq=-0.5, "18")</f>
        <v>0</v>
      </c>
      <c r="ES731" s="11" t="str">
        <f aca="false">IF(ER731=0,"1","2")</f>
        <v>1</v>
      </c>
      <c r="ET731" s="11" t="str">
        <f aca="false" t="array" ref="ET731">_xlfn.IFS(ER731=0,"0", ER731=0.25, "1", ER731=0.5,"2", ER731=0.75,"3", ER731=1,"4",ER731=1.25,"5", ER731=1.5,"6", ER731=1.75,"7", ER731=2,"8", ER731=2.25,"9", ER731=2.25,"9",ER731=2.5,"10", ER731=2.75,"11", ER731=3,"12", ER731=3.25,"13", ER731=3.5,"14", ER731=3.75,"15",ER731=4,"16", ER731=-0.25, "17", bq=-0.5, "18")</f>
        <v>0</v>
      </c>
      <c r="EV731" s="14" t="e">
        <f aca="false">VLOOKUP(EU731,LEYENDA!$G$2:$H$8,2,TRUE())</f>
        <v>#N/A</v>
      </c>
      <c r="EW731" s="14" t="e">
        <f aca="false" t="array" ref="EW731">_xlfn.IFS(EV731="0-5","1", EV731="6-12","2", EV731="13-18","3", EV731="19-24","4", EV731="25-36","5", EV731="37-48","6", EV731="49-60","7")</f>
        <v>#N/A</v>
      </c>
    </row>
    <row r="732" customFormat="false" ht="13.5" hidden="false" customHeight="false" outlineLevel="0" collapsed="false">
      <c r="A732" s="1" t="n">
        <v>296</v>
      </c>
      <c r="B732" s="2" t="n">
        <v>2</v>
      </c>
      <c r="C732" s="33" t="n">
        <v>41879</v>
      </c>
      <c r="E732" s="5" t="str">
        <f aca="false">VLOOKUP(A732,'286'!$A$3:$J$6279,10,FALSE())</f>
        <v>ROMO GONZÁLEZ, MEKDES</v>
      </c>
      <c r="F732" s="4" t="str">
        <f aca="false">VLOOKUP(A732,'286'!$A$3:$I$1768,3,FALSE())</f>
        <v>ROGONMEK</v>
      </c>
      <c r="G732" s="6" t="n">
        <f aca="false">VLOOKUP(A732,'286'!$A$3:$I$1768,4,FALSE())</f>
        <v>37885</v>
      </c>
      <c r="H732" s="7" t="n">
        <f aca="false">YEAR(C732)-YEAR(G732)</f>
        <v>11</v>
      </c>
      <c r="I732" s="1" t="str">
        <f aca="false">VLOOKUP(H732,LEYENDA!$C$2:$D$6,2,TRUE())</f>
        <v>0-12</v>
      </c>
      <c r="J732" s="5" t="str">
        <f aca="false">VLOOKUP(A732,'286'!$A$3:$I$1768,7,FALSE())</f>
        <v>M</v>
      </c>
      <c r="K732" s="8" t="n">
        <f aca="false">VLOOKUP(A732,'286'!$A$3:$I$1768,2,FALSE())</f>
        <v>0</v>
      </c>
      <c r="L732" s="4" t="str">
        <f aca="false">VLOOKUP(A732,'286'!$A$3:$I$1768,8,FALSE())</f>
        <v>D</v>
      </c>
      <c r="M732" s="4" t="str">
        <f aca="false">VLOOKUP(A732,'286'!$A$3:$I$1768,9,FALSE())</f>
        <v>D</v>
      </c>
      <c r="N732" s="8" t="str">
        <f aca="false">IF(R732=O732, "MISMA","CONTRARIA")</f>
        <v>MISMA</v>
      </c>
      <c r="O732" s="8" t="str">
        <f aca="false" t="array" ref="O732">_xlfn.IFS(L732="D","1", L732="I","2")</f>
        <v>1</v>
      </c>
      <c r="P732" s="8" t="e">
        <f aca="false" t="array" ref="P732">_xlfn.IFS(K732="OD","1", K732="OI","2")</f>
        <v>#N/A</v>
      </c>
      <c r="Q732" s="1" t="str">
        <f aca="false" t="array" ref="Q732">_xlfn.IFS(J732="M","1", J732="H","2")</f>
        <v>1</v>
      </c>
      <c r="R732" s="8" t="str">
        <f aca="false" t="array" ref="R732">_xlfn.IFS(M732="D","1", M732="I","2")</f>
        <v>1</v>
      </c>
      <c r="S732" s="1" t="str">
        <f aca="false" t="array" ref="S732">_xlfn.IFS(N732="CONTRARIA", "1",N732= "MISMA","2")</f>
        <v>2</v>
      </c>
      <c r="T732" s="1" t="str">
        <f aca="false" t="array" ref="T732">_xlfn.IFS(I732="0-12","1", I732="13-24","2", I732="25-40","3", I732="41-60","4", I732="61-100","5")</f>
        <v>1</v>
      </c>
      <c r="U732" s="9" t="n">
        <v>-1</v>
      </c>
      <c r="V732" s="10" t="str">
        <f aca="false">IF(U732="","",IF(AND(U732&gt;=-9,U732&lt;=-6.5),"-9 a -6,5",IF(AND(U732&gt;=-6,U732&lt;=-3.5),"-6 a -3,5",IF(AND(U732&gt;=-3,U732&lt;=-1),"-3 a -1",IF(U732=-0.5,"-0,5",IF(AND(U732&gt;=0,U732&lt;=2.5),"0 a 2,5",IF(AND(U732&gt;=3,U732&lt;=5.5),"3 a 5,5",IF(AND(U732&gt;=6,U732&lt;=8.5),"6 a 8,5",IF(AND(U732&gt;=9,U732&lt;=20),"9 a 20","Fuera de rango")))))))))</f>
        <v>-3 a -1</v>
      </c>
      <c r="W732" s="11" t="n">
        <f aca="false">IF(V732="","",IF(V732="-9 a -6,5",2,IF(V732="-6 a -3,5",3,IF(V732="-3 a -1",4,IF(V732="-0,5","NORMA",IF(V732="0 a 2,5",5,IF(V732="3 a 5,5",6,IF(V732="6 a 8,5",7,IF(V732="9 a 20",8,"Fuera de rango")))))))))</f>
        <v>4</v>
      </c>
      <c r="X732" s="9" t="n">
        <v>0</v>
      </c>
      <c r="Y732" s="11" t="str">
        <f aca="false">IF(X732="","",IF(AND(X732&gt;=0,X732&lt;=4),"0 a 4",IF(AND(X732&gt;=4.5,X732&lt;=8.5),"4,5 a 8,5",IF(X732=9,"9",IF(AND(X732&gt;=9.5,X732&lt;=13),"9,5 a 13",IF(AND(X732&gt;=13.5,X732&lt;=20),"13,5 a 20",IF(AND(X732&gt;=20.5,X732&lt;=35),"20,5 a 35","Fuera de rango")))))))</f>
        <v>0 a 4</v>
      </c>
      <c r="Z732" s="11" t="n">
        <f aca="false">IF(Y732="","",IF(Y732="0 a 4",1,IF(Y732="4,5 a 8,5",2,IF(Y732="9","NORMA",IF(Y732="9,5 a 13",3,IF(Y732="13,5 a 20",4,IF(Y732="20,5 a 35",5,"Fuera de rango")))))))</f>
        <v>1</v>
      </c>
      <c r="AA732" s="9" t="n">
        <v>22</v>
      </c>
      <c r="AB732" s="10" t="str">
        <f aca="false">IF(AA732="","",IF(AND(AA732&gt;=0,AA732&lt;=9),"0 a 9",IF(AND(AA732&gt;=9.5,AA732&lt;=18.5),"9,5 a 18,5",IF(AA732=19,"19",IF(AND(AA732&gt;=19.5,AA732&lt;=28),"19,5 a 28",IF(AND(AA732&gt;=28.5,AA732&lt;=40),"28,5 a 40","Fuera de rango"))))))</f>
        <v>19,5 a 28</v>
      </c>
      <c r="AC732" s="11" t="n">
        <f aca="false" t="array" ref="AC732">_xlfn.IFS(AB732="","",AB732="0 a 9",1,AB732="9,5 a 18,5",2,AB732="19","NORMA",AB732="19,5 a 28",3,AB732="28,5 a 40",4,TRUE(),"Fuera de rango")</f>
        <v>3</v>
      </c>
      <c r="AD732" s="9" t="n">
        <v>3</v>
      </c>
      <c r="AE732" s="10" t="str">
        <f aca="false">IF(AD732="","",IF(AND(AD732&gt;=-10,AD732&lt;=0),"De -10 a 0",IF(AND(AD732&gt;=0.5,AD732&lt;=9.5),"0,5 a 9,5",IF(AD732=10,"10",IF(AND(AD732&gt;=10.5,AD732&lt;=20),"10,5 a 20",IF(AND(AD732&gt;=20.5,AD732&lt;=40),"20,5 a 40","Fuera de rango"))))))</f>
        <v>0,5 a 9,5</v>
      </c>
      <c r="AF732" s="12" t="n">
        <f aca="false">IF(AD732="","",IF(AND(AD732&gt;=-10,AD732&lt;=0),1,IF(AND(AD732&gt;=0.5,AD732&lt;=9.5),2,IF(AD732=10,"NORMA",IF(AND(AD732&gt;=10.5,AD732&lt;=20),3,IF(AND(AD732&gt;=20.5,AD732&lt;=40),4,""))))))</f>
        <v>2</v>
      </c>
      <c r="AG732" s="9" t="n">
        <v>11</v>
      </c>
      <c r="AH732" s="10" t="str">
        <f aca="false">IF(AG732="","",IF(AND(AG732&gt;=0,AG732&lt;=4),"0 a 4",IF(AND(AG732&gt;=4.5,AG732&lt;=8.5),"4,5 a 8,5",IF(AG732=9,"9",IF(AND(AG732&gt;=9.5,AG732&lt;=13),"9,5 a 13",IF(AND(AG732&gt;=13.5,AG732&lt;=25),"13,5 a 25","Fuera de rango"))))))</f>
        <v>9,5 a 13</v>
      </c>
      <c r="AI732" s="10" t="n">
        <f aca="false">IF(AH732="","",IF(AH732="0 a 4",1,IF(AH732="4,5 a 8,5",2,IF(AH732="9","NORMA",IF(AH732="9,5 a 13",3,IF(AH732="13,5 a 25",4,""))))))</f>
        <v>3</v>
      </c>
      <c r="AJ732" s="9" t="n">
        <v>4</v>
      </c>
      <c r="AK732" s="10" t="str">
        <f aca="false">IF(AJ732="","",IF(AND(AJ732&gt;=-15,AJ732&lt;=-10.5),"-15 a -10,5",IF(AND(AJ732&gt;=-10,AJ732&lt;=-4),"-10 a -4",IF(AND(AJ732&gt;=-4.5,AJ732&lt;=0),"-4,5 a 0",IF(AND(AJ732&gt;=0.5,AJ732&lt;=4.5),"0,5 a 4,5",IF(AJ732=5,"5",IF(AND(AJ732&gt;=5.5,AJ732&lt;=10),"5,5 a 10",IF(AND(AJ732&gt;=10.5,AJ732&lt;=20),"10,5 a 20","Fuera de rango"))))))))</f>
        <v>0,5 a 4,5</v>
      </c>
      <c r="AL732" s="11" t="n">
        <f aca="false">IF(AK732="","",IF(AK732="-15 a -10,5",1,IF(AK732="-10 a -4",2,IF(AK732="-4,5 a 0",3,IF(AK732="0,5 a 4,5",4,IF(AK732="5","NORMA",IF(AK732="5,5 a 10",5,IF(AK732="10,5 a 20",6,"Error"))))))))</f>
        <v>4</v>
      </c>
      <c r="AM732" s="9" t="n">
        <v>0</v>
      </c>
      <c r="AN732" s="10" t="str">
        <f aca="false">IF(AM732="","",IF(AND(AM732&gt;=-7.5,AM732&lt;=-5.5),"-7,5 a -5,5",IF(AND(AM732&gt;=-5,AM732&lt;=-3),"-5 a -3",IF(AND(AM732&gt;=-2.5,AM732&lt;=-0.5),"-2,5 a -0,5",IF(AM732=0,"0,00",IF(AND(AM732&gt;=0.5,AM732&lt;=2.5),"0,5 a 2,5",IF(AND(AM732&gt;=3,AM732&lt;=5),"3 a 5",IF(AND(AM732&gt;=5.5,AM732&lt;=7.5),"5,5 a 7,5",IF(AND(AM732&gt;=8,AM732&lt;=10),"8 a 10","Fuera de rango")))))))))</f>
        <v>0,00</v>
      </c>
      <c r="AO732" s="11" t="str">
        <f aca="false">IF(AN732="","",IF(AN732="-7,5 a -5,5",1,IF(AN732="-5 a -3",2,IF(AN732="-2,5 a -0,5",3,IF(AN732="0,00","NORMA",IF(AN732="0,5 a 2,5",4,IF(AN732="3 a 5",5,IF(AN732="5,5 a 7,5",6,IF(AN732="8 a 10",7,"Error")))))))))</f>
        <v>NORMA</v>
      </c>
      <c r="AP732" s="9" t="n">
        <v>-3</v>
      </c>
      <c r="AQ732" s="10" t="str">
        <f aca="false">IF(AP732="","",IF(AND(AP732&gt;=-20,AP732&lt;=-9.5),"-20 a -9,5",IF(AND(AP732&gt;=-9,AP732&lt;=-6.5),"-9 a -6,5",IF(AP732=-6,"-6",IF(AND(AP732&gt;=-5.5,AP732&lt;=-3),"-5,5 a -3",IF(AND(AP732&gt;=-2.5,AP732&lt;=0),"-2,5 a 0",IF(AND(AP732&gt;=0.5,AP732&lt;=3),"0,5 a 3",IF(AND(AP732&gt;=3.5,AP732&lt;=6),"3,5 a 6",IF(AND(AP732&gt;=6.5,AP732&lt;=9),"6,5 a 9",IF(AND(AP732&gt;=9.5,AP732&lt;=20),"9,5 a 20","Fuera de rango"))))))))))</f>
        <v>-5,5 a -3</v>
      </c>
      <c r="AR732" s="11" t="n">
        <f aca="false">IF(AQ732="","",IF(AQ732="-20 a -9,5",1,IF(AQ732="-9 a -6,5",2,IF(AQ732="-6","NORMA",IF(AQ732="-5,5 a -3",3,IF(AQ732="-2,5 a 0",4,IF(AQ732="0,5 a 3",5,IF(AQ732="3,5 a 6",6,IF(AQ732="6,5 a 9",7,IF(AQ732="9,5 a 20",8,""))))))))))</f>
        <v>3</v>
      </c>
      <c r="AS732" s="9" t="n">
        <v>4</v>
      </c>
      <c r="AT732" s="10" t="str">
        <f aca="false">IF(AS732="","",IF(AND(AS732&gt;=-16,AS732&lt;=-14),"-16 a -14",IF(AND(AS732&gt;=-13.5,AS732&lt;=-11.5),"-13,5 a -11,5",IF(AND(AS732&gt;=-11,AS732&lt;=-9),"-11 a -9",IF(AND(AS732&gt;=-8.5,AS732&lt;=-6.5),"-8,5 a -6,5",IF(AND(AS732&gt;=-6,AS732&lt;=-4),"-6 a -4",IF(AND(AS732&gt;=-3.5,AS732&lt;=-1.5),"-3,5 a -1,5",IF(AND(AS732&gt;=-1,AS732&lt;=1),"-1 a 1",IF(AND(AS732&gt;=1.5,AS732&lt;=3.5),"1,5 a 3,5",IF(AND(AS732&gt;=4,AS732&lt;=6),"4 a 6",IF(AND(AS732&gt;=6.5,AS732&lt;=8.5),"6,5 a 8,5",IF(AND(AS732&gt;=9,AS732&lt;=11),"9 a 11",IF(AND(AS732&gt;=11.5,AS732&lt;=13.5),"11,5 a 13,5",IF(AND(AS732&gt;=14,AS732&lt;=16),"14 a 16",IF(AND(AS732&gt;=16.5,AS732&lt;=18.5),"16,5 a 18,5",IF(AND(AS732&gt;=19,AS732&lt;=21),"19 a 21","Fuera de rango"))))))))))))))))</f>
        <v>4 a 6</v>
      </c>
      <c r="AU732" s="11" t="str">
        <f aca="false" t="array" ref="AU732">IF(AT732="","",_xlfn.IFS(AT732="-16 a -14",1,AT732="-13,5 a -11,5",2,AT732="-11 a -9",3,AT732="-8,5 a -6,5",4,AT732="-6 a -4",5,AT732="-3,5 a -1,5",6,AT732="-1 a 1",7,AT732="1,5 a 3,5",8,AT732="4 a 6","NORMA",AT732="6,5 a 8,5",9,AT732="9 a 11",10,AT732="11,5 a 13,5",11,AT732="14 a 16",12,AT732="16,5 a 18,5",13,AT732="19 a 21",14,TRUE(),""))</f>
        <v>NORMA</v>
      </c>
      <c r="AV732" s="9" t="n">
        <v>1</v>
      </c>
      <c r="AW732" s="10" t="str">
        <f aca="false">IF(AV732="","",IF(AND(AV732&gt;=-1,AV732&lt;=-0.5),"-1 a -0,5",IF(AND(AV732&gt;-0.5,AV732&lt;=0),"De -0,5 a 0",IF(AND(AV732&gt;=0.25,AV732&lt;=0.75),"0,25 a 0,75",IF(AND(AV732&gt;=1,AV732&lt;=1.5),"1 a 1,5",IF(AND(AV732&gt;=1.75,AV732&lt;=2.25),"1,75 a 2,25",IF(AND(AV732&gt;=2.5,AV732&lt;=3),"2,5 a 3",IF(AND(AV732&gt;=3.25,AV732&lt;=3.75),"3,25 a 3,75","Fuera de rango"))))))))</f>
        <v>1 a 1,5</v>
      </c>
      <c r="AX732" s="10" t="n">
        <f aca="false">IF(AW732="","",IF(OR(AW732="-1 a -0,5",AW732="-1 a -0.5"),1,IF(OR(AW732="De -0,5 a 0",AW732="-0,5 a 0",AW732="De -0.5 a 0"),2,IF(OR(AW732="0,25 a 0,75",AW732="0.25 a 0.75"),"NORMA",IF(OR(AW732="1 a 1,5",AW732="1 a 1.5"),3,IF(OR(AW732="1,75 a 2,25",AW732="1.75 a 2.25"),4,IF(OR(AW732="2,5 a 3",AW732="2.5 a 3"),5,IF(OR(AW732="3,25 a 3,75",AW732="3.25 a 3.75"),6,""))))))))</f>
        <v>3</v>
      </c>
      <c r="AY732" s="9" t="n">
        <v>-5</v>
      </c>
      <c r="AZ732" s="10" t="str">
        <f aca="false">IF(AY732="","",IF(AND(AY732&gt;=-20,AY732&lt;=-9.5),"-20 a -9,5",IF(AND(AY732&gt;=-9,AY732&lt;=-6.5),"-9 a -6,5",IF(AY732=-6,"-6",IF(AND(AY732&gt;=-5.5,AY732&lt;=-3),"-5,5 a -3",IF(AND(AY732&gt;=-2.5,AY732&lt;=0),"-2,5 a 0",IF(AND(AY732&gt;=0.5,AY732&lt;=3),"0,5 a 3",IF(AND(AY732&gt;=3.5,AY732&lt;=6),"3,5 a 6","Fuera de rango"))))))))</f>
        <v>-5,5 a -3</v>
      </c>
      <c r="BA732" s="11" t="n">
        <f aca="false">IF(AZ732="","",IF(AZ732="-20 a -9,5",1,IF(AZ732="-9 a -6,5",2,IF(AZ732="-6","NORMA",IF(AZ732="-5,5 a -3",3,IF(AZ732="-2,5 a 0",4,IF(AZ732="0,5 a 3",5,IF(AZ732="3,5 a 6",6,""))))))))</f>
        <v>3</v>
      </c>
      <c r="BB732" s="9" t="n">
        <v>0</v>
      </c>
      <c r="BC732" s="10" t="str">
        <f aca="false" t="array" ref="BC732">IF(BB732="","",_xlfn.IFS(AND(BB732&gt;=0,BB732&lt;=2),"0 a 2",AND(BB732&gt;=2.5,BB732&lt;=4.5),"2,5 a 4,5",AND(BB732&gt;=5,BB732&lt;=7),"5 a 7",AND(BB732&gt;=7.5,BB732&lt;=9.5),"7,5 a 9,5",AND(BB732&gt;=10,BB732&lt;=12),"10 a 12",AND(BB732&gt;=12.5,BB732&lt;=14.5),"12,5 a 14,5",BB732=15,"15",AND(BB732&gt;=15.5,BB732&lt;=17.5),"15,5 a 17,5",AND(BB732&gt;=18,BB732&lt;=20),"18 a 20",AND(BB732&gt;=20.5,BB732&lt;=22.5),"20,5 a 22,5",AND(BB732&gt;=23,BB732&lt;=25),"23 a 25",TRUE(),"Fuera de rango"))</f>
        <v>0 a 2</v>
      </c>
      <c r="BD732" s="11" t="n">
        <f aca="false" t="array" ref="BD732">IF(BC732="","",_xlfn.IFS(BC732="0 a 2",1,BC732="2,5 a 4,5",2,BC732="5 a 7",3,BC732="7,5 a 9,5",4,BC732="10 a 12",5,BC732="12,5 a 14,5",6,BC732="15","NORMA",BC732="15,5 a 17,5",7,BC732="18 a 20",8,BC732="20,5 a 22,5",9,BC732="23 a 25",10,TRUE(),"Fuera de rango"))</f>
        <v>1</v>
      </c>
      <c r="BE732" s="9" t="n">
        <v>16</v>
      </c>
      <c r="BF732" s="10" t="str">
        <f aca="false">IF(BE732="","",IF(AND(BE732&gt;=-20,BE732&lt;=-10),"-20 a -10",IF(AND(BE732&gt;=-9.5,BE732&lt;=0.5),"-9,5 a 0,5",IF(AND(BE732&gt;=1,BE732&lt;=11),"1 a 11",IF(AND(BE732&gt;=11.5,BE732&lt;=20.5),"11,5 a 20,5",IF(BE732=21,"21",IF(AND(BE732&gt;=21.5,BE732&lt;=31.5),"21,5 a 31,5",IF(AND(BE732&gt;=32,BE732&lt;=42),"32 a 42","Fuera de rango"))))))))</f>
        <v>11,5 a 20,5</v>
      </c>
      <c r="BG732" s="11" t="n">
        <f aca="false">IF(BF732="","",IF(BF732="-20 a -10",1,IF(BF732="-9,5 a 0,5",2,IF(BF732="1 a 11",3,IF(BF732="11,5 a 20,5",4,IF(BF732="21","NORMA",IF(BF732="21,5 a 31,5",5,IF(BF732="32 a 42",6,""))))))))</f>
        <v>4</v>
      </c>
      <c r="BH732" s="9" t="n">
        <v>11</v>
      </c>
      <c r="BI732" s="10" t="str">
        <f aca="false">IF(BH732="","",IF(AND(BH732&gt;=-20,BH732&lt;=-15),"-20 a -15",IF(AND(BH732&gt;=-14.5,BH732&lt;=-9.5),"-14,5 a -9,5",IF(AND(BH732&gt;=-9,BH732&lt;=-4),"-9 a -4",IF(AND(BH732&gt;=-3.5,BH732&lt;=2.5),"-3,5 a 2,5",IF(AND(BH732&gt;=3,BH732&lt;=8),"3 a 8",IF(AND(BH732&gt;=8.5,BH732&lt;=14.5),"8,5 a 14,5",IF(BH732=15,"15",IF(AND(BH732&gt;=15.5,BH732&lt;=20.5),"15,5 a 20,5",IF(AND(BH732&gt;=21,BH732&lt;=26),"21 a 26","Fuera de rango"))))))))))</f>
        <v>8,5 a 14,5</v>
      </c>
      <c r="BJ732" s="11" t="n">
        <f aca="false">IF(BI732="","",IF(BI732="-20 a -15",1,IF(BI732="-14,5 a -9,5",2,IF(BI732="-9 a -4",3,IF(BI732="-3,5 a 2,5",4,IF(BI732="3 a 8",5,IF(BI732="8,5 a 14,5",6,IF(BI732="15","NORMA",IF(BI732="15,5 a 20,5",7,IF(BI732="21 a 26",8,IF(BI732="26,5 a 31,5",9,"")))))))))))</f>
        <v>6</v>
      </c>
      <c r="BK732" s="9" t="n">
        <v>22</v>
      </c>
      <c r="BL732" s="10" t="str">
        <f aca="false">IF(BK732="","",IF(AND(BK732&gt;=0,BK732&lt;=2),"0 - 2",IF(AND(BK732&gt;=2.5,BK732&lt;=4.5),"2,5 - 4,5",IF(AND(BK732&gt;=5,BK732&lt;=7),"5 - 7",IF(AND(BK732&gt;=7.5,BK732&lt;=9.5),"7,5 - 9,5",IF(AND(BK732&gt;=10,BK732&lt;=12),"10 - 12",IF(AND(BK732&gt;=12.5,BK732&lt;=13.5),"12,5 - 13,5",IF(BK732=14,"14",IF(AND(BK732&gt;=14.5,BK732&lt;=16.5),"14,5 - 16,5",IF(AND(BK732&gt;=17,BK732&lt;=19),"17 - 19",IF(AND(BK732&gt;=19.5,BK732&lt;=21.5),"19,5 - 21,5",IF(AND(BK732&gt;=22,BK732&lt;=24),"22 - 24",IF(AND(BK732&gt;=24.5,BK732&lt;=26.5),"24,5 - 26,5",IF(AND(BK732&gt;=27,BK732&lt;=29),"27 - 29",IF(AND(BK732&gt;=29.5,BK732&lt;=30),"29,5 - 30","Fuera de rango")))))))))))))))</f>
        <v>22 - 24</v>
      </c>
      <c r="BM732" s="11" t="n">
        <f aca="false">IF(BL732="","",IF(BL732="0 - 2",1,IF(BL732="2,5 - 4,5",2,IF(BL732="5 - 7",3,IF(BL732="7,5 - 9,5",4,IF(BL732="10 - 12",5,IF(BL732="12,5 - 13,5",6,IF(BL732="14","NORMA",IF(BL732="14,5 - 16,5",7,IF(BL732="17 - 19",8,IF(BL732="19,5 - 21,5",9,IF(BL732="22 - 24",10,IF(BL732="24,5 - 26,5",11,IF(BL732="27 - 29",12,IF(BL732="29,5 - 30",13,"")))))))))))))))</f>
        <v>10</v>
      </c>
      <c r="BN732" s="9" t="n">
        <v>24</v>
      </c>
      <c r="BO732" s="11" t="str">
        <f aca="false">IF(BN732="","",IF(AND(BN732&gt;=-20,BN732&lt;=-10),"-20 a -10",IF(AND(BN732&gt;=-9.5,BN732&lt;=0.5),"-9,5 a 0,5",IF(AND(BN732&gt;=1,BN732&lt;=11),"1 a 11",IF(AND(BN732&gt;=11.5,BN732&lt;=21.5),"11,5 a 21,5",IF(BN732=22,"22",IF(AND(BN732&gt;=22.5,BN732&lt;=32.5),"22,5 a 32,5",IF(AND(BN732&gt;=33,BN732&lt;=43),"33 a 43","Fuera de rango"))))))))</f>
        <v>22,5 a 32,5</v>
      </c>
      <c r="BP732" s="11" t="n">
        <f aca="false">IF(BO732="","",IF(BO732="-20 a -10",1,IF(BO732="-9,5 a 0,5",2,IF(BO732="1 a 11",3,IF(BO732="11,5 a 21,5",4,IF(BO732="22","NORMA",IF(BO732="22,5 a 32,5",5,IF(BO732="33 a 43",6,""))))))))</f>
        <v>5</v>
      </c>
      <c r="BQ732" s="9" t="n">
        <v>10</v>
      </c>
      <c r="BR732" s="10" t="str">
        <f aca="false">IF(BQ732="","",IF(AND(BQ732&gt;=-20,BQ732&lt;=-15),"-20 a -15",IF(AND(BQ732&gt;=-14.5,BQ732&lt;=-9.5),"-14,5 a -9,5",IF(AND(BQ732&gt;=-9,BQ732&lt;=-4),"-9 a -4",IF(AND(BQ732&gt;=-3.5,BQ732&lt;=2.5),"-3,5 a 2,5",IF(AND(BQ732&gt;=3,BQ732&lt;=8),"3 a 8",IF(AND(BQ732&gt;=8.5,BQ732&lt;=13.5),"8,5 a 13,5",IF(AND(BQ732&gt;=14,BQ732&lt;=17.5),"14 a 17,5",IF(BQ732=18,"18",IF(AND(BQ732&gt;=18.5,BQ732&lt;=23.5),"18,5 a 23,5",IF(AND(BQ732&gt;=24,BQ732&lt;=29),"24 a 29",IF(AND(BQ732&gt;=29.5,BQ732&lt;=34.5),"29,5 a 34,5",IF(AND(BQ732&gt;=35,BQ732&lt;=40),"35 a 40","Fuera de rango")))))))))))))</f>
        <v>8,5 a 13,5</v>
      </c>
      <c r="BS732" s="11" t="n">
        <f aca="false">IF(BR732="","",IF(BR732="-20 a -15",1,IF(BR732="-14,5 a -9,5",2,IF(BR732="-9 a -4",3,IF(BR732="-3,5 a 2,5",4,IF(BR732="3 a 8",5,IF(BR732="8,5 a 13,5",6,IF(BR732="14 a 17,5",7,IF(BR732="18","NORMA",IF(BR732="18,5 a 23,5",8,IF(BR732="24 a 29",9,IF(BR732="29,5 a 34,5",10,IF(BR732="35 a 40",11,"")))))))))))))</f>
        <v>6</v>
      </c>
      <c r="BT732" s="9" t="n">
        <v>1</v>
      </c>
      <c r="BU732" s="10" t="str">
        <f aca="false">IF(BT732="","",IF(AND(BT732&gt;=-20,BT732&lt;=-18),"-20 a -18",IF(AND(BT732&gt;=-17.5,BT732&lt;=-15.5),"-17,5 a -15,5",IF(AND(BT732&gt;=-15,BT732&lt;=-13),"-15 a -13",IF(AND(BT732&gt;=-12.5,BT732&lt;=-10.5),"-12,5 a -10,5",IF(AND(BT732&gt;=-10,BT732&lt;=-8),"-10 a -8",IF(AND(BT732&gt;=-7.5,BT732&lt;=-5.5),"-7,5 a -5,5",IF(AND(BT732&gt;=-5,BT732&lt;=-3),"-5 a -3",IF(AND(BT732&gt;=-2.5,BT732&lt;=-0.5),"-2,5 a -0,5",IF(BT732=0,"0",IF(AND(BT732&gt;=0.5,BT732&lt;=2.5),"0,5 a 2,5",IF(AND(BT732&gt;=3,BT732&lt;=5),"3 a 5",IF(AND(BT732&gt;=5.5,BT732&lt;=7.5),"5,5 a 7,5",IF(AND(BT732&gt;=8,BT732&lt;=10),"8 a 10",IF(AND(BT732&gt;=10.5,BT732&lt;=12.5),"10,5 a 12,5",IF(AND(BT732&gt;=13,BT732&lt;=15),"13 a 15",IF(AND(BT732&gt;=15.5,BT732&lt;=17.5),"15,5 a 17,5",IF(AND(BT732&gt;=18,BT732&lt;=20),"18 a 20","Fuera de rango"))))))))))))))))))</f>
        <v>0,5 a 2,5</v>
      </c>
      <c r="BV732" s="11" t="n">
        <f aca="false">IF(BT732="","",IF(BT732=0,"NORMA",IF(AND(BT732&gt;=-20,BT732&lt;=-18),2,IF(AND(BT732&gt;=-17.5,BT732&lt;=-15.5),2,IF(AND(BT732&gt;=-15,BT732&lt;=-13),3,IF(AND(BT732&gt;=-12.5,BT732&lt;=-10.5),4,IF(AND(BT732&gt;=-10,BT732&lt;=-8),5,IF(AND(BT732&gt;=-7.5,BT732&lt;=-5.5),6,IF(AND(BT732&gt;=-5,BT732&lt;=-3),7,IF(AND(BT732&gt;=-2.5,BT732&lt;=-0.5),8,IF(AND(BT732&gt;=0.5,BT732&lt;=2.5),9,IF(AND(BT732&gt;=3,BT732&lt;=5),10,IF(AND(BT732&gt;=5.5,BT732&lt;=7.5),11,IF(AND(BT732&gt;=8,BT732&lt;=10),12,IF(AND(BT732&gt;=10.5,BT732&lt;=12.5),13,IF(AND(BT732&gt;=13,BT732&lt;=15),14,IF(AND(BT732&gt;=15.5,BT732&lt;=17.5),15,IF(AND(BT732&gt;=18,BT732&lt;=20),16,"Fuera de rango"))))))))))))))))))</f>
        <v>9</v>
      </c>
      <c r="BW732" s="9" t="n">
        <v>-3.25</v>
      </c>
      <c r="BX732" s="10" t="n">
        <f aca="false">18.5- (0.3*H732)</f>
        <v>15.2</v>
      </c>
      <c r="BY732" s="10" t="n">
        <f aca="false">(BW732)-(BX732)</f>
        <v>-18.45</v>
      </c>
      <c r="BZ732" s="10" t="str">
        <f aca="false">IF(BY732="","",IF(BY732&lt;-27.5,"De -30 a -28",IF(BY732&lt;-25,"De -27,5 a -25,5",IF(BY732&lt;-22.5,"De -25 a -23",IF(BY732&lt;-20,"De -22,5 a -20,5",IF(BY732&lt;-17.5,"De -20 a -18",IF(BY732&lt;-15,"De -17,5 a -15,5",IF(BY732&lt;-12.5,"De -15 a -13",IF(BY732&lt;-10,"De -12,5 a -10,5",IF(BY732&lt;-7.5,"De -10 a -8",IF(BY732&lt;-5,"De -7,5 a -5,5",IF(BY732&lt;-2.5,"De -5 a -3",IF(BY732&lt;0,"De -2,5 a -0,5",IF(BY732&lt;2.5,"De 0 a 2",IF(BY732&lt;5,"De 2,5 a 4,5",IF(BY732&lt;7.5,"De 5 a 7",IF(BY732&lt;10,"De 7,5 a 9,5",IF(BY732&lt;12.5,"De 10 a 12",IF(BY732&lt;15,"De 12,5 a 14,5",IF(BY732&lt;17.5,"De 15 a 17",IF(BY732&lt;20,"De 17,5 a 19,5",IF(BY732&lt;22.5,"De 20 a 22",IF(BY732&lt;25,"De 22,5 a 24,5",IF(BY732&lt;27.5,"De 25 a 27","De 27,5 a 30"))))))))))))))))))))))))</f>
        <v>De -20 a -18</v>
      </c>
      <c r="CA732" s="12" t="n">
        <f aca="false">IF(BY732="","",IF(BY732&lt;=-28,1,IF(BY732&lt;=-25.5,2,IF(BY732&lt;=-23,3,IF(BY732&lt;=-20.5,4,IF(BY732&lt;=-18,5,IF(BY732&lt;=-15.5,6,IF(BY732&lt;=-13,7,IF(BY732&lt;=-10.5,8,IF(BY732&lt;=-8,9,IF(BY732&lt;=-5.5,10,IF(BY732&lt;=-3,11,IF(BY732&lt;=-0.5,12,IF(BY732&lt;=2,13,IF(BY732&lt;=4.5,14,IF(BY732&lt;=7,15,IF(BY732&lt;=9.5,16,IF(BY732&lt;=12,17,IF(BY732&lt;=14.5,18,IF(BY732&lt;=17,19,IF(BY732&lt;=19.5,20,IF(BY732&lt;=22,21,IF(BY732&lt;=24.5,22,IF(BY732&lt;=27,23,IF(BY732&lt;=30,24,"Fuera de rango")))))))))))))))))))))))))</f>
        <v>5</v>
      </c>
      <c r="CB732" s="9" t="n">
        <v>-2.75</v>
      </c>
      <c r="CC732" s="10" t="n">
        <f aca="false">18.5- (0.3*H732)</f>
        <v>15.2</v>
      </c>
      <c r="CD732" s="10" t="n">
        <f aca="false">(CB732)-(CC732)</f>
        <v>-17.95</v>
      </c>
      <c r="CE732" s="10" t="str">
        <f aca="false">IF(CD732="","",IF(CD732&lt;-27.5,"De -30 a -28",IF(CD732&lt;-25,"De -27,5 a -25,5",IF(CD732&lt;-22.5,"De -25 a -23",IF(CD732&lt;-20,"De -22,5 a -20,5",IF(CD732&lt;-17.5,"De -20 a -18",IF(CD732&lt;-15,"De -17,5 a -15,5",IF(CD732&lt;-12.5,"De -15 a -13",IF(CD732&lt;-10,"De -12,5 a -10,5",IF(CD732&lt;-7.5,"De -10 a -8",IF(CD732&lt;-5,"De -7,5 a -5,5",IF(CD732&lt;-2.5,"De -5 a -3",IF(CD732&lt;0,"De -2,5 a -0,5",IF(CD732&lt;=2,"De 0 a 2",IF(CD732&lt;=4.5,"De 2,5 a 4,5",IF(CD732&lt;=7,"De 5 a 7",IF(CD732&lt;=9.5,"De 7,5 a 9,5",IF(CD732&lt;=12,"De 10 a 12",IF(CD732&lt;=14.5,"De 12,5 a 14,5",IF(CD732&lt;=17,"De 15 a 17",IF(CD732&lt;=19.5,"De 17,5 a 19,5",IF(CD732&lt;=22,"De 20 a 22",IF(CD732&lt;=24.5,"De 22,5 a 24,5",IF(CD732&lt;=27,"De 25 a 27","De 27,5 a 30"))))))))))))))))))))))))</f>
        <v>De -20 a -18</v>
      </c>
      <c r="CF732" s="12" t="n">
        <f aca="false">IF(CD732="","",IF(CD732&lt;-27.5,1,IF(CD732&lt;-25,2,IF(CD732&lt;-22.5,3,IF(CD732&lt;-20,4,IF(CD732&lt;-17.5,5,IF(CD732&lt;-15,6,IF(CD732&lt;-12.5,7,IF(CD732&lt;-10,8,IF(CD732&lt;-7.5,9,IF(CD732&lt;-5,10,IF(CD732&lt;-2.5,11,IF(CD732&lt;0,12,IF(CD732&lt;2.5,13,IF(CD732&lt;5,14,IF(CD732&lt;7.5,15,IF(CD732&lt;10,16,IF(CD732&lt;12.5,17,IF(CD732&lt;15,18,IF(CD732&lt;17.5,19,IF(CD732&lt;20,20,IF(CD732&lt;22.5,21,IF(CD732&lt;25,22,IF(CD732&lt;27.5,23,24))))))))))))))))))))))))</f>
        <v>5</v>
      </c>
      <c r="CG732" s="9" t="n">
        <v>-3.5</v>
      </c>
      <c r="CH732" s="10" t="str">
        <f aca="false">IF(CG732="","",IF(AND(CG732&gt;=-10,CG732&lt;=-9.5),"-10 a -9,5",IF(AND(CG732&gt;-9.5,CG732&lt;=-8.5),"-9 a -8,5",IF(AND(CG732&gt;-8.5,CG732&lt;=-7.5),"-8 a -7,5",IF(AND(CG732&gt;-7.5,CG732&lt;=-6.5),"-7 a -6,5",IF(AND(CG732&gt;-6.5,CG732&lt;=-5.5),"-6 a -5,5",IF(AND(CG732&gt;-5.5,CG732&lt;=-4.5),"-5 a -4,5",IF(AND(CG732&gt;-4.5,CG732&lt;=-3.5),"-4 a -3,5",IF(AND(CG732&gt;-3.5,CG732&lt;=-2.5),"-3 a -2,5",IF(CG732=-2.25,"-2,25",IF(AND(CG732&gt;-2.5,CG732&lt;=-1.5),"-2 a -1,5",IF(AND(CG732&gt;-1.5,CG732&lt;=-0.5),"-1 a -0,5",IF(AND(CG732&gt;-0.5,CG732&lt;=0.5),"0 a 0,5",IF(AND(CG732&gt;0.5,CG732&lt;=1.5),"1 a 1,5",IF(AND(CG732&gt;1.5,CG732&lt;=2.5),"2 a 2,5",IF(AND(CG732&gt;2.5,CG732&lt;=3.5),"3 a 3,5",IF(AND(CG732&gt;3.5,CG732&lt;=4.5),"4 a 4,5",IF(AND(CG732&gt;4.5,CG732&lt;=5.5),"5 a 5,5",IF(AND(CG732&gt;5.5,CG732&lt;=6.5),"6 a 6,5",IF(AND(CG732&gt;6.5,CG732&lt;=7.5),"7 a 7,5",IF(AND(CG732&gt;7.5,CG732&lt;=8.5),"8 a 8,5",IF(AND(CG732&gt;8.5,CG732&lt;=9.5),"9 a 9,5",IF(CG732&gt;=10,"10","Fuera de rango")))))))))))))))))))))))</f>
        <v>-4 a -3,5</v>
      </c>
      <c r="CI732" s="11" t="n">
        <f aca="false">IF(CG732="","",IF(CG732=-2.25,"NORMA",IF(CG732&lt;=-9.5,1,IF(CG732&lt;=-8.5,2,IF(CG732&lt;=-7.5,3,IF(CG732&lt;=-6.5,4,IF(CG732&lt;=-5.5,5,IF(CG732&lt;=-4.5,6,IF(CG732&lt;=-3.5,7,IF(CG732&lt;=-2.5,8,IF(CG732&lt;=-1.5,9,IF(CG732&lt;=-0.5,10,IF(CG732&lt;=0.5,11,IF(CG732&lt;=1.5,12,IF(CG732&lt;=2.5,13,IF(CG732&lt;=3.5,14,IF(CG732&lt;=4.5,15,IF(CG732&lt;=5.5,16,IF(CG732&lt;=6.5,17,IF(CG732&lt;=7.5,18,IF(CG732&lt;=8.5,19,IF(CG732&lt;=9.5,20,IF(CG732=10,21,"Fuera de rango")))))))))))))))))))))))</f>
        <v>7</v>
      </c>
      <c r="CJ732" s="9" t="n">
        <v>2</v>
      </c>
      <c r="CK732" s="10" t="str">
        <f aca="false">IF(CJ732="","",IF(AND(CJ732&gt;=-6,CJ732&lt;=-5.5),"-6 a -5,5",IF(AND(CJ732&gt;-5.5,CJ732&lt;=-4.5),"-5 a -4,5",IF(AND(CJ732&gt;-4.5,CJ732&lt;=-3.5),"-4 a -3,5",IF(AND(CJ732&gt;-3.5,CJ732&lt;=-2.5),"-3 a -2,5",IF(AND(CJ732&gt;-2.5,CJ732&lt;=-1.5),"-2 a -1,5",IF(AND(CJ732&gt;-1.5,CJ732&lt;=-0.5),"-1 a -0,5",IF(AND(CJ732&gt;-0.5,CJ732&lt;=0.5),"0 a 0,5",IF(AND(CJ732&gt;0.5,CJ732&lt;=1.5),"1 a 1,5",IF(AND(CJ732&gt;1.5,CJ732&lt;2.5),"2",IF(AND(CJ732&gt;=2.5,CJ732&lt;=3),"2,5 a 3",IF(AND(CJ732&gt;3,CJ732&lt;=4),"3,5 a 4",IF(AND(CJ732&gt;4,CJ732&lt;=5),"4,5 a 5",IF(AND(CJ732&gt;5,CJ732&lt;=6),"5,5 a 6",IF(AND(CJ732&gt;6,CJ732&lt;=7),"6,5 a 7",IF(AND(CJ732&gt;7,CJ732&lt;=8),"7,5 a 8",IF(AND(CJ732&gt;8,CJ732&lt;=9.5),"8,5 a 9,5",IF(CJ732=10,"10","Fuera de rango"))))))))))))))))))</f>
        <v>2</v>
      </c>
      <c r="CL732" s="11" t="str">
        <f aca="false">IF(CK732="","",IF(OR(CK732="-6 a -5,5",CK732="-6 - -5,5"),1,IF(OR(CK732="-5 a -4,5",CK732="-5 - -4,5"),2,IF(OR(CK732="-4 a -3,5",CK732="-4 - -3,5"),3,IF(OR(CK732="-3 a -2,5",CK732="-3 - -2,5"),4,IF(OR(CK732="-2 a -1,5",CK732="-2 - -1,5"),5,IF(OR(CK732="-1 a -0,5",CK732="-1 - -0,5"),6,IF(OR(CK732="0 a 0,5",CK732="0 - 0,5"),7,IF(OR(CK732="1 a 1,5",CK732="1 - 1,5"),8,IF(CK732="2","NORMA",IF(OR(CK732="2,5 a 3",CK732="2,5 - 3"),9,IF(OR(CK732="3,5 a 4",CK732="3,5 - 4"),10,IF(OR(CK732="4,5 a 5",CK732="4,5 - 5"),11,IF(OR(CK732="5,5 a 6",CK732="5,5 - 6"),12,IF(OR(CK732="6,5 a 7",CK732="6,5 - 7"),13,IF(OR(CK732="7,5 a 8",CK732="7,5 - 8"),14,IF(OR(CK732="8,5 a 9",CK732="8,5 - 9,5",CK732="9 a 9,5"),15,IF(CK732="10",15,IF(OR(CK732="0,5 a 1",CK732="0,5 - 1"),7,"Fuera de rango")))))))))))))))))))</f>
        <v>NORMA</v>
      </c>
      <c r="CO732" s="10" t="str">
        <f aca="false">IF(CM732&gt;0,"EME"," ")</f>
        <v> </v>
      </c>
      <c r="CQ732" s="10" t="str">
        <f aca="false">IF(CP732&gt;0,"0", " ")</f>
        <v> </v>
      </c>
      <c r="CR732" s="10" t="str">
        <f aca="false">IF(CP732&gt;0,"EME"," ")</f>
        <v> </v>
      </c>
      <c r="CS732" s="9" t="n">
        <v>0</v>
      </c>
      <c r="CV732" s="9" t="n">
        <v>0</v>
      </c>
      <c r="CY732" s="9" t="n">
        <v>-3</v>
      </c>
      <c r="DB732" s="9" t="n">
        <v>-3</v>
      </c>
      <c r="DC732" s="11" t="str">
        <f aca="false">IF(DB732&lt;0,"2"," ")</f>
        <v>2</v>
      </c>
      <c r="DD732" s="11" t="str">
        <f aca="false">IF(DB732&lt;0,"MIO"," ")</f>
        <v>MIO</v>
      </c>
      <c r="DE732" s="9" t="n">
        <v>0</v>
      </c>
      <c r="DF732" s="10" t="str">
        <f aca="false">IF(DE732&lt;0,"3"," ")</f>
        <v> </v>
      </c>
      <c r="DG732" s="10" t="str">
        <f aca="false">IF(DE732&lt;0,"AST"," ")</f>
        <v> </v>
      </c>
      <c r="DH732" s="9" t="n">
        <v>0</v>
      </c>
      <c r="DI732" s="10" t="str">
        <f aca="false">IF(DH732&lt;0,"3"," ")</f>
        <v> </v>
      </c>
      <c r="DJ732" s="10" t="str">
        <f aca="false">IF(DH732&lt;0,"AST"," ")</f>
        <v> </v>
      </c>
      <c r="DK732" s="9" t="n">
        <v>0</v>
      </c>
      <c r="DL732" s="10" t="str">
        <f aca="false">IF(DK732&gt;0,"4"," ")</f>
        <v> </v>
      </c>
      <c r="DM732" s="10" t="str">
        <f aca="false">IF(DK732&gt;0,"PRE"," ")</f>
        <v> </v>
      </c>
      <c r="DN732" s="9" t="n">
        <v>0</v>
      </c>
      <c r="DO732" s="10" t="str">
        <f aca="false">IF(DN732&gt;0,"4"," ")</f>
        <v> </v>
      </c>
      <c r="DP732" s="10" t="str">
        <f aca="false">IF(DN732&gt;0,"PRE"," ")</f>
        <v> </v>
      </c>
      <c r="DS732" s="12" t="str">
        <f aca="false">CONCATENATE(CO732,CU732,DA732,DG732,DM732)</f>
        <v>   </v>
      </c>
      <c r="DT732" s="10" t="e">
        <f aca="false" t="array" ref="DT732">_xlfn.IFS(DS732="EME    ","0", DS732=" HIP   ","1", DS732="  MIO  ","2", DS732="   AST ","3", DS732="    PRE","4", DS732="EME   PRE","5", DS732=" HIP  PRE","6", DS732=" HIP AST ","7", DS732="  MIO PRE","8", DS732="  MIOAST ","9", DS732="   ASTPRE","10",DS732=" HIP ASTPRE","11", DS732="  MIOASTPRE","12", DS732="     ","0")</f>
        <v>#N/A</v>
      </c>
      <c r="DV732" s="1" t="e">
        <f aca="false" t="array" ref="DV732">_xlfn.IFS(DU732="SI","2", DU732="NO","1")</f>
        <v>#N/A</v>
      </c>
      <c r="DX732" s="11" t="str">
        <f aca="false">IF(DW732=0,"1","2")</f>
        <v>1</v>
      </c>
      <c r="DY732" s="11" t="str">
        <f aca="false" t="array" ref="DY732">_xlfn.IFS(DW732=0,"0", DW732=0.25, "1", DW732=0.5,"2", DW732=0.75,"3", DW732=1,"4",DW732=1.25,"5", DW732=1.5,"6", DW732=1.75,"7", DW732=2,"8")</f>
        <v>0</v>
      </c>
      <c r="EA732" s="11" t="str">
        <f aca="false">IF(DZ732=0,"1","2")</f>
        <v>1</v>
      </c>
      <c r="EB732" s="11" t="str">
        <f aca="false" t="array" ref="EB732">_xlfn.IFS(DZ732=0,"0", DZ732=0.25, "1", DZ732=0.5,"2", DZ732=0.75,"3", DZ732=1,"4",DZ732=1.25,"5", DZ732=1.5,"6", DZ732=1.75,"7", DZ732=2,"8")</f>
        <v>0</v>
      </c>
      <c r="ED732" s="10" t="str">
        <f aca="false">IF(EC732=0,"1","2")</f>
        <v>1</v>
      </c>
      <c r="EE732" s="11" t="str">
        <f aca="false" t="array" ref="EE732">_xlfn.IFS(EC732=0,"0", EC732=-0.25, "1", EC732=-0.5,"2", EC732=-0.75,"3", EC732=-1,"4",EC732=-1.25,"5", EC732=-1.5,"6", EC732=-1.75,"7", EC732=-2,"8", EC732=-2.25,"9",EC732=-2.5,"10", EC732=-2.75,"11", EC732=-3,"12", EC732=-3.25,"13", EC732=-3.5,"14", EC732=-3.75,"15",EC732=-4,"16")</f>
        <v>0</v>
      </c>
      <c r="EG732" s="10" t="str">
        <f aca="false">IF(EF732=0,"1","2")</f>
        <v>1</v>
      </c>
      <c r="EH732" s="11" t="str">
        <f aca="false" t="array" ref="EH732">_xlfn.IFS(EF732=0,"0", EF732=-0.25, "1", EF732=-0.5,"2", EF732=-0.75,"3", EF732=-1,"4",EF732=-1.25,"5", EF732=-1.5,"6", EF732=-1.75,"7", EF732=-2,"8", EF732=-2.25,"9",EF732=-2.5,"10", EF732=-2.75,"11", EF732=-3,"12", EF732=-3.25,"13", EF732=-3.5,"14", EF732=-3.75,"15",EF732=-4,"16")</f>
        <v>0</v>
      </c>
      <c r="EJ732" s="11" t="str">
        <f aca="false">IF(EI732=0,"1","2")</f>
        <v>1</v>
      </c>
      <c r="EK732" s="11" t="str">
        <f aca="false" t="array" ref="EK732">_xlfn.IFS(EI732=0,"0", EI732=-0.25, "1", EI732=-0.5,"2", EI732=-0.75,"3", EI732=-1,"4",EI732=-1.25,"5", EI732=-1.5,"6", EI732=-1.75,"7", EI732=-2,"8", EI732=-2.25,"9", EI732=-2.25,"9",EI732=-2.5,"10", EI732=-2.75,"11", EI732=-3,"12", EI732=-3.25,"13", EI732=-3.5,"14", EI732=-3.75,"15",EI732=-4,"16", EI732=0.25, "17", EI732=0.5, "18")</f>
        <v>0</v>
      </c>
      <c r="EM732" s="11" t="str">
        <f aca="false">IF(EL732=0,"1","2")</f>
        <v>1</v>
      </c>
      <c r="EN732" s="11" t="str">
        <f aca="false" t="array" ref="EN732">_xlfn.IFS(EL732=0.25,"17",EL732=0.5,"18", EL732=0,"0", EL732=-0.25, "1", EL732=-0.5,"2", EL732=-0.75,"3", EL732=-1,"4",EL732=-1.25,"5", EL732=-1.5,"6", EL732=-1.75,"7", EL732=-2,"8",EL732= -2.25,"9",EL732=-2.5,"10",EL732= -2.75,"11",EL732= -3,"12",EL732= -3.25,"13",EL732= -3.5,"14",EL732= -3.75,"15",EL732=-4,"16")</f>
        <v>0</v>
      </c>
      <c r="EP732" s="11" t="str">
        <f aca="false">IF(EO732=0,"1","2")</f>
        <v>1</v>
      </c>
      <c r="EQ732" s="11" t="str">
        <f aca="false" t="array" ref="EQ732">_xlfn.IFS(EO732=0,"0", EO732=0.25, "1", EO732=0.5,"2", EO732=0.75,"3", EO732=1,"4",EO732=1.25,"5", EO732=1.5,"6", EO732=1.75,"7", EO732=2,"8", EO732=2.25,"9", EO732=2.25,"9",EO732=2.5,"10", EO732=2.75,"11", EO732=3,"12", EO732=3.25,"13", EO732=3.5,"14", EO732=3.75,"15",EO732=4,"16", EO732=-0.25, "17", bq=-0.5, "18")</f>
        <v>0</v>
      </c>
      <c r="ES732" s="11" t="str">
        <f aca="false">IF(ER732=0,"1","2")</f>
        <v>1</v>
      </c>
      <c r="ET732" s="11" t="str">
        <f aca="false" t="array" ref="ET732">_xlfn.IFS(ER732=0,"0", ER732=0.25, "1", ER732=0.5,"2", ER732=0.75,"3", ER732=1,"4",ER732=1.25,"5", ER732=1.5,"6", ER732=1.75,"7", ER732=2,"8", ER732=2.25,"9", ER732=2.25,"9",ER732=2.5,"10", ER732=2.75,"11", ER732=3,"12", ER732=3.25,"13", ER732=3.5,"14", ER732=3.75,"15",ER732=4,"16", ER732=-0.25, "17", bq=-0.5, "18")</f>
        <v>0</v>
      </c>
      <c r="EV732" s="14" t="e">
        <f aca="false">VLOOKUP(EU732,LEYENDA!$G$2:$H$8,2,TRUE())</f>
        <v>#N/A</v>
      </c>
      <c r="EW732" s="14" t="e">
        <f aca="false" t="array" ref="EW732">_xlfn.IFS(EV732="0-5","1", EV732="6-12","2", EV732="13-18","3", EV732="19-24","4", EV732="25-36","5", EV732="37-48","6", EV732="49-60","7")</f>
        <v>#N/A</v>
      </c>
    </row>
    <row r="733" customFormat="false" ht="13.5" hidden="false" customHeight="false" outlineLevel="0" collapsed="false">
      <c r="A733" s="1" t="n">
        <v>296</v>
      </c>
      <c r="B733" s="2" t="n">
        <v>3</v>
      </c>
      <c r="C733" s="33" t="n">
        <v>42268</v>
      </c>
      <c r="E733" s="5" t="str">
        <f aca="false">VLOOKUP(A733,'286'!$A$3:$J$6279,10,FALSE())</f>
        <v>ROMO GONZÁLEZ, MEKDES</v>
      </c>
      <c r="F733" s="4" t="str">
        <f aca="false">VLOOKUP(A733,'286'!$A$3:$I$1768,3,FALSE())</f>
        <v>ROGONMEK</v>
      </c>
      <c r="G733" s="6" t="n">
        <f aca="false">VLOOKUP(A733,'286'!$A$3:$I$1768,4,FALSE())</f>
        <v>37885</v>
      </c>
      <c r="H733" s="7" t="n">
        <f aca="false">YEAR(C733)-YEAR(G733)</f>
        <v>12</v>
      </c>
      <c r="I733" s="1" t="str">
        <f aca="false">VLOOKUP(H733,LEYENDA!$C$2:$D$6,2,TRUE())</f>
        <v>0-12</v>
      </c>
      <c r="J733" s="5" t="str">
        <f aca="false">VLOOKUP(A733,'286'!$A$3:$I$1768,7,FALSE())</f>
        <v>M</v>
      </c>
      <c r="K733" s="8" t="n">
        <f aca="false">VLOOKUP(A733,'286'!$A$3:$I$1768,2,FALSE())</f>
        <v>0</v>
      </c>
      <c r="L733" s="4" t="str">
        <f aca="false">VLOOKUP(A733,'286'!$A$3:$I$1768,8,FALSE())</f>
        <v>D</v>
      </c>
      <c r="M733" s="4" t="str">
        <f aca="false">VLOOKUP(A733,'286'!$A$3:$I$1768,9,FALSE())</f>
        <v>D</v>
      </c>
      <c r="N733" s="8" t="str">
        <f aca="false">IF(R733=O733, "MISMA","CONTRARIA")</f>
        <v>MISMA</v>
      </c>
      <c r="O733" s="8" t="str">
        <f aca="false" t="array" ref="O733">_xlfn.IFS(L733="D","1", L733="I","2")</f>
        <v>1</v>
      </c>
      <c r="P733" s="8" t="e">
        <f aca="false" t="array" ref="P733">_xlfn.IFS(K733="OD","1", K733="OI","2")</f>
        <v>#N/A</v>
      </c>
      <c r="Q733" s="1" t="str">
        <f aca="false" t="array" ref="Q733">_xlfn.IFS(J733="M","1", J733="H","2")</f>
        <v>1</v>
      </c>
      <c r="R733" s="8" t="str">
        <f aca="false" t="array" ref="R733">_xlfn.IFS(M733="D","1", M733="I","2")</f>
        <v>1</v>
      </c>
      <c r="S733" s="1" t="str">
        <f aca="false" t="array" ref="S733">_xlfn.IFS(N733="CONTRARIA", "1",N733= "MISMA","2")</f>
        <v>2</v>
      </c>
      <c r="T733" s="1" t="str">
        <f aca="false" t="array" ref="T733">_xlfn.IFS(I733="0-12","1", I733="13-24","2", I733="25-40","3", I733="41-60","4", I733="61-100","5")</f>
        <v>1</v>
      </c>
      <c r="U733" s="9" t="n">
        <v>-2</v>
      </c>
      <c r="V733" s="10" t="str">
        <f aca="false">IF(U733="","",IF(AND(U733&gt;=-9,U733&lt;=-6.5),"-9 a -6,5",IF(AND(U733&gt;=-6,U733&lt;=-3.5),"-6 a -3,5",IF(AND(U733&gt;=-3,U733&lt;=-1),"-3 a -1",IF(U733=-0.5,"-0,5",IF(AND(U733&gt;=0,U733&lt;=2.5),"0 a 2,5",IF(AND(U733&gt;=3,U733&lt;=5.5),"3 a 5,5",IF(AND(U733&gt;=6,U733&lt;=8.5),"6 a 8,5",IF(AND(U733&gt;=9,U733&lt;=20),"9 a 20","Fuera de rango")))))))))</f>
        <v>-3 a -1</v>
      </c>
      <c r="W733" s="11" t="n">
        <f aca="false">IF(V733="","",IF(V733="-9 a -6,5",2,IF(V733="-6 a -3,5",3,IF(V733="-3 a -1",4,IF(V733="-0,5","NORMA",IF(V733="0 a 2,5",5,IF(V733="3 a 5,5",6,IF(V733="6 a 8,5",7,IF(V733="9 a 20",8,"Fuera de rango")))))))))</f>
        <v>4</v>
      </c>
      <c r="X733" s="9" t="n">
        <v>0</v>
      </c>
      <c r="Y733" s="11" t="str">
        <f aca="false">IF(X733="","",IF(AND(X733&gt;=0,X733&lt;=4),"0 a 4",IF(AND(X733&gt;=4.5,X733&lt;=8.5),"4,5 a 8,5",IF(X733=9,"9",IF(AND(X733&gt;=9.5,X733&lt;=13),"9,5 a 13",IF(AND(X733&gt;=13.5,X733&lt;=20),"13,5 a 20",IF(AND(X733&gt;=20.5,X733&lt;=35),"20,5 a 35","Fuera de rango")))))))</f>
        <v>0 a 4</v>
      </c>
      <c r="Z733" s="11" t="n">
        <f aca="false">IF(Y733="","",IF(Y733="0 a 4",1,IF(Y733="4,5 a 8,5",2,IF(Y733="9","NORMA",IF(Y733="9,5 a 13",3,IF(Y733="13,5 a 20",4,IF(Y733="20,5 a 35",5,"Fuera de rango")))))))</f>
        <v>1</v>
      </c>
      <c r="AA733" s="9" t="n">
        <v>28</v>
      </c>
      <c r="AB733" s="10" t="str">
        <f aca="false">IF(AA733="","",IF(AND(AA733&gt;=0,AA733&lt;=9),"0 a 9",IF(AND(AA733&gt;=9.5,AA733&lt;=18.5),"9,5 a 18,5",IF(AA733=19,"19",IF(AND(AA733&gt;=19.5,AA733&lt;=28),"19,5 a 28",IF(AND(AA733&gt;=28.5,AA733&lt;=40),"28,5 a 40","Fuera de rango"))))))</f>
        <v>19,5 a 28</v>
      </c>
      <c r="AC733" s="11" t="n">
        <f aca="false" t="array" ref="AC733">_xlfn.IFS(AB733="","",AB733="0 a 9",1,AB733="9,5 a 18,5",2,AB733="19","NORMA",AB733="19,5 a 28",3,AB733="28,5 a 40",4,TRUE(),"Fuera de rango")</f>
        <v>3</v>
      </c>
      <c r="AD733" s="9" t="n">
        <v>4</v>
      </c>
      <c r="AE733" s="10" t="str">
        <f aca="false">IF(AD733="","",IF(AND(AD733&gt;=-10,AD733&lt;=0),"De -10 a 0",IF(AND(AD733&gt;=0.5,AD733&lt;=9.5),"0,5 a 9,5",IF(AD733=10,"10",IF(AND(AD733&gt;=10.5,AD733&lt;=20),"10,5 a 20",IF(AND(AD733&gt;=20.5,AD733&lt;=40),"20,5 a 40","Fuera de rango"))))))</f>
        <v>0,5 a 9,5</v>
      </c>
      <c r="AF733" s="12" t="n">
        <f aca="false">IF(AD733="","",IF(AND(AD733&gt;=-10,AD733&lt;=0),1,IF(AND(AD733&gt;=0.5,AD733&lt;=9.5),2,IF(AD733=10,"NORMA",IF(AND(AD733&gt;=10.5,AD733&lt;=20),3,IF(AND(AD733&gt;=20.5,AD733&lt;=40),4,""))))))</f>
        <v>2</v>
      </c>
      <c r="AG733" s="9" t="n">
        <v>9</v>
      </c>
      <c r="AH733" s="10" t="str">
        <f aca="false">IF(AG733="","",IF(AND(AG733&gt;=0,AG733&lt;=4),"0 a 4",IF(AND(AG733&gt;=4.5,AG733&lt;=8.5),"4,5 a 8,5",IF(AG733=9,"9",IF(AND(AG733&gt;=9.5,AG733&lt;=13),"9,5 a 13",IF(AND(AG733&gt;=13.5,AG733&lt;=25),"13,5 a 25","Fuera de rango"))))))</f>
        <v>9</v>
      </c>
      <c r="AI733" s="10" t="str">
        <f aca="false">IF(AH733="","",IF(AH733="0 a 4",1,IF(AH733="4,5 a 8,5",2,IF(AH733="9","NORMA",IF(AH733="9,5 a 13",3,IF(AH733="13,5 a 25",4,""))))))</f>
        <v>NORMA</v>
      </c>
      <c r="AJ733" s="9" t="n">
        <v>4</v>
      </c>
      <c r="AK733" s="10" t="str">
        <f aca="false">IF(AJ733="","",IF(AND(AJ733&gt;=-15,AJ733&lt;=-10.5),"-15 a -10,5",IF(AND(AJ733&gt;=-10,AJ733&lt;=-4),"-10 a -4",IF(AND(AJ733&gt;=-4.5,AJ733&lt;=0),"-4,5 a 0",IF(AND(AJ733&gt;=0.5,AJ733&lt;=4.5),"0,5 a 4,5",IF(AJ733=5,"5",IF(AND(AJ733&gt;=5.5,AJ733&lt;=10),"5,5 a 10",IF(AND(AJ733&gt;=10.5,AJ733&lt;=20),"10,5 a 20","Fuera de rango"))))))))</f>
        <v>0,5 a 4,5</v>
      </c>
      <c r="AL733" s="11" t="n">
        <f aca="false">IF(AK733="","",IF(AK733="-15 a -10,5",1,IF(AK733="-10 a -4",2,IF(AK733="-4,5 a 0",3,IF(AK733="0,5 a 4,5",4,IF(AK733="5","NORMA",IF(AK733="5,5 a 10",5,IF(AK733="10,5 a 20",6,"Error"))))))))</f>
        <v>4</v>
      </c>
      <c r="AM733" s="9" t="n">
        <v>0</v>
      </c>
      <c r="AN733" s="10" t="str">
        <f aca="false">IF(AM733="","",IF(AND(AM733&gt;=-7.5,AM733&lt;=-5.5),"-7,5 a -5,5",IF(AND(AM733&gt;=-5,AM733&lt;=-3),"-5 a -3",IF(AND(AM733&gt;=-2.5,AM733&lt;=-0.5),"-2,5 a -0,5",IF(AM733=0,"0,00",IF(AND(AM733&gt;=0.5,AM733&lt;=2.5),"0,5 a 2,5",IF(AND(AM733&gt;=3,AM733&lt;=5),"3 a 5",IF(AND(AM733&gt;=5.5,AM733&lt;=7.5),"5,5 a 7,5",IF(AND(AM733&gt;=8,AM733&lt;=10),"8 a 10","Fuera de rango")))))))))</f>
        <v>0,00</v>
      </c>
      <c r="AO733" s="11" t="str">
        <f aca="false">IF(AN733="","",IF(AN733="-7,5 a -5,5",1,IF(AN733="-5 a -3",2,IF(AN733="-2,5 a -0,5",3,IF(AN733="0,00","NORMA",IF(AN733="0,5 a 2,5",4,IF(AN733="3 a 5",5,IF(AN733="5,5 a 7,5",6,IF(AN733="8 a 10",7,"Error")))))))))</f>
        <v>NORMA</v>
      </c>
      <c r="AP733" s="9" t="n">
        <v>-5</v>
      </c>
      <c r="AQ733" s="10" t="str">
        <f aca="false">IF(AP733="","",IF(AND(AP733&gt;=-20,AP733&lt;=-9.5),"-20 a -9,5",IF(AND(AP733&gt;=-9,AP733&lt;=-6.5),"-9 a -6,5",IF(AP733=-6,"-6",IF(AND(AP733&gt;=-5.5,AP733&lt;=-3),"-5,5 a -3",IF(AND(AP733&gt;=-2.5,AP733&lt;=0),"-2,5 a 0",IF(AND(AP733&gt;=0.5,AP733&lt;=3),"0,5 a 3",IF(AND(AP733&gt;=3.5,AP733&lt;=6),"3,5 a 6",IF(AND(AP733&gt;=6.5,AP733&lt;=9),"6,5 a 9",IF(AND(AP733&gt;=9.5,AP733&lt;=20),"9,5 a 20","Fuera de rango"))))))))))</f>
        <v>-5,5 a -3</v>
      </c>
      <c r="AR733" s="11" t="n">
        <f aca="false">IF(AQ733="","",IF(AQ733="-20 a -9,5",1,IF(AQ733="-9 a -6,5",2,IF(AQ733="-6","NORMA",IF(AQ733="-5,5 a -3",3,IF(AQ733="-2,5 a 0",4,IF(AQ733="0,5 a 3",5,IF(AQ733="3,5 a 6",6,IF(AQ733="6,5 a 9",7,IF(AQ733="9,5 a 20",8,""))))))))))</f>
        <v>3</v>
      </c>
      <c r="AS733" s="9" t="n">
        <v>10</v>
      </c>
      <c r="AT733" s="10" t="str">
        <f aca="false">IF(AS733="","",IF(AND(AS733&gt;=-16,AS733&lt;=-14),"-16 a -14",IF(AND(AS733&gt;=-13.5,AS733&lt;=-11.5),"-13,5 a -11,5",IF(AND(AS733&gt;=-11,AS733&lt;=-9),"-11 a -9",IF(AND(AS733&gt;=-8.5,AS733&lt;=-6.5),"-8,5 a -6,5",IF(AND(AS733&gt;=-6,AS733&lt;=-4),"-6 a -4",IF(AND(AS733&gt;=-3.5,AS733&lt;=-1.5),"-3,5 a -1,5",IF(AND(AS733&gt;=-1,AS733&lt;=1),"-1 a 1",IF(AND(AS733&gt;=1.5,AS733&lt;=3.5),"1,5 a 3,5",IF(AND(AS733&gt;=4,AS733&lt;=6),"4 a 6",IF(AND(AS733&gt;=6.5,AS733&lt;=8.5),"6,5 a 8,5",IF(AND(AS733&gt;=9,AS733&lt;=11),"9 a 11",IF(AND(AS733&gt;=11.5,AS733&lt;=13.5),"11,5 a 13,5",IF(AND(AS733&gt;=14,AS733&lt;=16),"14 a 16",IF(AND(AS733&gt;=16.5,AS733&lt;=18.5),"16,5 a 18,5",IF(AND(AS733&gt;=19,AS733&lt;=21),"19 a 21","Fuera de rango"))))))))))))))))</f>
        <v>9 a 11</v>
      </c>
      <c r="AU733" s="11" t="n">
        <f aca="false" t="array" ref="AU733">IF(AT733="","",_xlfn.IFS(AT733="-16 a -14",1,AT733="-13,5 a -11,5",2,AT733="-11 a -9",3,AT733="-8,5 a -6,5",4,AT733="-6 a -4",5,AT733="-3,5 a -1,5",6,AT733="-1 a 1",7,AT733="1,5 a 3,5",8,AT733="4 a 6","NORMA",AT733="6,5 a 8,5",9,AT733="9 a 11",10,AT733="11,5 a 13,5",11,AT733="14 a 16",12,AT733="16,5 a 18,5",13,AT733="19 a 21",14,TRUE(),""))</f>
        <v>10</v>
      </c>
      <c r="AV733" s="9" t="n">
        <v>0.5</v>
      </c>
      <c r="AW733" s="10" t="str">
        <f aca="false">IF(AV733="","",IF(AND(AV733&gt;=-1,AV733&lt;=-0.5),"-1 a -0,5",IF(AND(AV733&gt;-0.5,AV733&lt;=0),"De -0,5 a 0",IF(AND(AV733&gt;=0.25,AV733&lt;=0.75),"0,25 a 0,75",IF(AND(AV733&gt;=1,AV733&lt;=1.5),"1 a 1,5",IF(AND(AV733&gt;=1.75,AV733&lt;=2.25),"1,75 a 2,25",IF(AND(AV733&gt;=2.5,AV733&lt;=3),"2,5 a 3",IF(AND(AV733&gt;=3.25,AV733&lt;=3.75),"3,25 a 3,75","Fuera de rango"))))))))</f>
        <v>0,25 a 0,75</v>
      </c>
      <c r="AX733" s="10" t="str">
        <f aca="false">IF(AW733="","",IF(OR(AW733="-1 a -0,5",AW733="-1 a -0.5"),1,IF(OR(AW733="De -0,5 a 0",AW733="-0,5 a 0",AW733="De -0.5 a 0"),2,IF(OR(AW733="0,25 a 0,75",AW733="0.25 a 0.75"),"NORMA",IF(OR(AW733="1 a 1,5",AW733="1 a 1.5"),3,IF(OR(AW733="1,75 a 2,25",AW733="1.75 a 2.25"),4,IF(OR(AW733="2,5 a 3",AW733="2.5 a 3"),5,IF(OR(AW733="3,25 a 3,75",AW733="3.25 a 3.75"),6,""))))))))</f>
        <v>NORMA</v>
      </c>
      <c r="AY733" s="9" t="n">
        <v>-3</v>
      </c>
      <c r="AZ733" s="10" t="str">
        <f aca="false">IF(AY733="","",IF(AND(AY733&gt;=-20,AY733&lt;=-9.5),"-20 a -9,5",IF(AND(AY733&gt;=-9,AY733&lt;=-6.5),"-9 a -6,5",IF(AY733=-6,"-6",IF(AND(AY733&gt;=-5.5,AY733&lt;=-3),"-5,5 a -3",IF(AND(AY733&gt;=-2.5,AY733&lt;=0),"-2,5 a 0",IF(AND(AY733&gt;=0.5,AY733&lt;=3),"0,5 a 3",IF(AND(AY733&gt;=3.5,AY733&lt;=6),"3,5 a 6","Fuera de rango"))))))))</f>
        <v>-5,5 a -3</v>
      </c>
      <c r="BA733" s="11" t="n">
        <f aca="false">IF(AZ733="","",IF(AZ733="-20 a -9,5",1,IF(AZ733="-9 a -6,5",2,IF(AZ733="-6","NORMA",IF(AZ733="-5,5 a -3",3,IF(AZ733="-2,5 a 0",4,IF(AZ733="0,5 a 3",5,IF(AZ733="3,5 a 6",6,""))))))))</f>
        <v>3</v>
      </c>
      <c r="BB733" s="9" t="n">
        <v>0</v>
      </c>
      <c r="BC733" s="10" t="str">
        <f aca="false" t="array" ref="BC733">IF(BB733="","",_xlfn.IFS(AND(BB733&gt;=0,BB733&lt;=2),"0 a 2",AND(BB733&gt;=2.5,BB733&lt;=4.5),"2,5 a 4,5",AND(BB733&gt;=5,BB733&lt;=7),"5 a 7",AND(BB733&gt;=7.5,BB733&lt;=9.5),"7,5 a 9,5",AND(BB733&gt;=10,BB733&lt;=12),"10 a 12",AND(BB733&gt;=12.5,BB733&lt;=14.5),"12,5 a 14,5",BB733=15,"15",AND(BB733&gt;=15.5,BB733&lt;=17.5),"15,5 a 17,5",AND(BB733&gt;=18,BB733&lt;=20),"18 a 20",AND(BB733&gt;=20.5,BB733&lt;=22.5),"20,5 a 22,5",AND(BB733&gt;=23,BB733&lt;=25),"23 a 25",TRUE(),"Fuera de rango"))</f>
        <v>0 a 2</v>
      </c>
      <c r="BD733" s="11" t="n">
        <f aca="false" t="array" ref="BD733">IF(BC733="","",_xlfn.IFS(BC733="0 a 2",1,BC733="2,5 a 4,5",2,BC733="5 a 7",3,BC733="7,5 a 9,5",4,BC733="10 a 12",5,BC733="12,5 a 14,5",6,BC733="15","NORMA",BC733="15,5 a 17,5",7,BC733="18 a 20",8,BC733="20,5 a 22,5",9,BC733="23 a 25",10,TRUE(),"Fuera de rango"))</f>
        <v>1</v>
      </c>
      <c r="BE733" s="9" t="n">
        <v>24</v>
      </c>
      <c r="BF733" s="10" t="str">
        <f aca="false">IF(BE733="","",IF(AND(BE733&gt;=-20,BE733&lt;=-10),"-20 a -10",IF(AND(BE733&gt;=-9.5,BE733&lt;=0.5),"-9,5 a 0,5",IF(AND(BE733&gt;=1,BE733&lt;=11),"1 a 11",IF(AND(BE733&gt;=11.5,BE733&lt;=20.5),"11,5 a 20,5",IF(BE733=21,"21",IF(AND(BE733&gt;=21.5,BE733&lt;=31.5),"21,5 a 31,5",IF(AND(BE733&gt;=32,BE733&lt;=42),"32 a 42","Fuera de rango"))))))))</f>
        <v>21,5 a 31,5</v>
      </c>
      <c r="BG733" s="11" t="n">
        <f aca="false">IF(BF733="","",IF(BF733="-20 a -10",1,IF(BF733="-9,5 a 0,5",2,IF(BF733="1 a 11",3,IF(BF733="11,5 a 20,5",4,IF(BF733="21","NORMA",IF(BF733="21,5 a 31,5",5,IF(BF733="32 a 42",6,""))))))))</f>
        <v>5</v>
      </c>
      <c r="BH733" s="9" t="n">
        <v>12</v>
      </c>
      <c r="BI733" s="10" t="str">
        <f aca="false">IF(BH733="","",IF(AND(BH733&gt;=-20,BH733&lt;=-15),"-20 a -15",IF(AND(BH733&gt;=-14.5,BH733&lt;=-9.5),"-14,5 a -9,5",IF(AND(BH733&gt;=-9,BH733&lt;=-4),"-9 a -4",IF(AND(BH733&gt;=-3.5,BH733&lt;=2.5),"-3,5 a 2,5",IF(AND(BH733&gt;=3,BH733&lt;=8),"3 a 8",IF(AND(BH733&gt;=8.5,BH733&lt;=14.5),"8,5 a 14,5",IF(BH733=15,"15",IF(AND(BH733&gt;=15.5,BH733&lt;=20.5),"15,5 a 20,5",IF(AND(BH733&gt;=21,BH733&lt;=26),"21 a 26","Fuera de rango"))))))))))</f>
        <v>8,5 a 14,5</v>
      </c>
      <c r="BJ733" s="11" t="n">
        <f aca="false">IF(BI733="","",IF(BI733="-20 a -15",1,IF(BI733="-14,5 a -9,5",2,IF(BI733="-9 a -4",3,IF(BI733="-3,5 a 2,5",4,IF(BI733="3 a 8",5,IF(BI733="8,5 a 14,5",6,IF(BI733="15","NORMA",IF(BI733="15,5 a 20,5",7,IF(BI733="21 a 26",8,IF(BI733="26,5 a 31,5",9,"")))))))))))</f>
        <v>6</v>
      </c>
      <c r="BK733" s="9" t="n">
        <v>0</v>
      </c>
      <c r="BL733" s="10" t="str">
        <f aca="false">IF(BK733="","",IF(AND(BK733&gt;=0,BK733&lt;=2),"0 - 2",IF(AND(BK733&gt;=2.5,BK733&lt;=4.5),"2,5 - 4,5",IF(AND(BK733&gt;=5,BK733&lt;=7),"5 - 7",IF(AND(BK733&gt;=7.5,BK733&lt;=9.5),"7,5 - 9,5",IF(AND(BK733&gt;=10,BK733&lt;=12),"10 - 12",IF(AND(BK733&gt;=12.5,BK733&lt;=13.5),"12,5 - 13,5",IF(BK733=14,"14",IF(AND(BK733&gt;=14.5,BK733&lt;=16.5),"14,5 - 16,5",IF(AND(BK733&gt;=17,BK733&lt;=19),"17 - 19",IF(AND(BK733&gt;=19.5,BK733&lt;=21.5),"19,5 - 21,5",IF(AND(BK733&gt;=22,BK733&lt;=24),"22 - 24",IF(AND(BK733&gt;=24.5,BK733&lt;=26.5),"24,5 - 26,5",IF(AND(BK733&gt;=27,BK733&lt;=29),"27 - 29",IF(AND(BK733&gt;=29.5,BK733&lt;=30),"29,5 - 30","Fuera de rango")))))))))))))))</f>
        <v>0 - 2</v>
      </c>
      <c r="BM733" s="11" t="n">
        <f aca="false">IF(BL733="","",IF(BL733="0 - 2",1,IF(BL733="2,5 - 4,5",2,IF(BL733="5 - 7",3,IF(BL733="7,5 - 9,5",4,IF(BL733="10 - 12",5,IF(BL733="12,5 - 13,5",6,IF(BL733="14","NORMA",IF(BL733="14,5 - 16,5",7,IF(BL733="17 - 19",8,IF(BL733="19,5 - 21,5",9,IF(BL733="22 - 24",10,IF(BL733="24,5 - 26,5",11,IF(BL733="27 - 29",12,IF(BL733="29,5 - 30",13,"")))))))))))))))</f>
        <v>1</v>
      </c>
      <c r="BN733" s="9" t="n">
        <v>27</v>
      </c>
      <c r="BO733" s="11" t="str">
        <f aca="false">IF(BN733="","",IF(AND(BN733&gt;=-20,BN733&lt;=-10),"-20 a -10",IF(AND(BN733&gt;=-9.5,BN733&lt;=0.5),"-9,5 a 0,5",IF(AND(BN733&gt;=1,BN733&lt;=11),"1 a 11",IF(AND(BN733&gt;=11.5,BN733&lt;=21.5),"11,5 a 21,5",IF(BN733=22,"22",IF(AND(BN733&gt;=22.5,BN733&lt;=32.5),"22,5 a 32,5",IF(AND(BN733&gt;=33,BN733&lt;=43),"33 a 43","Fuera de rango"))))))))</f>
        <v>22,5 a 32,5</v>
      </c>
      <c r="BP733" s="11" t="n">
        <f aca="false">IF(BO733="","",IF(BO733="-20 a -10",1,IF(BO733="-9,5 a 0,5",2,IF(BO733="1 a 11",3,IF(BO733="11,5 a 21,5",4,IF(BO733="22","NORMA",IF(BO733="22,5 a 32,5",5,IF(BO733="33 a 43",6,""))))))))</f>
        <v>5</v>
      </c>
      <c r="BQ733" s="9" t="n">
        <v>16</v>
      </c>
      <c r="BR733" s="10" t="str">
        <f aca="false">IF(BQ733="","",IF(AND(BQ733&gt;=-20,BQ733&lt;=-15),"-20 a -15",IF(AND(BQ733&gt;=-14.5,BQ733&lt;=-9.5),"-14,5 a -9,5",IF(AND(BQ733&gt;=-9,BQ733&lt;=-4),"-9 a -4",IF(AND(BQ733&gt;=-3.5,BQ733&lt;=2.5),"-3,5 a 2,5",IF(AND(BQ733&gt;=3,BQ733&lt;=8),"3 a 8",IF(AND(BQ733&gt;=8.5,BQ733&lt;=13.5),"8,5 a 13,5",IF(AND(BQ733&gt;=14,BQ733&lt;=17.5),"14 a 17,5",IF(BQ733=18,"18",IF(AND(BQ733&gt;=18.5,BQ733&lt;=23.5),"18,5 a 23,5",IF(AND(BQ733&gt;=24,BQ733&lt;=29),"24 a 29",IF(AND(BQ733&gt;=29.5,BQ733&lt;=34.5),"29,5 a 34,5",IF(AND(BQ733&gt;=35,BQ733&lt;=40),"35 a 40","Fuera de rango")))))))))))))</f>
        <v>14 a 17,5</v>
      </c>
      <c r="BS733" s="11" t="n">
        <f aca="false">IF(BR733="","",IF(BR733="-20 a -15",1,IF(BR733="-14,5 a -9,5",2,IF(BR733="-9 a -4",3,IF(BR733="-3,5 a 2,5",4,IF(BR733="3 a 8",5,IF(BR733="8,5 a 13,5",6,IF(BR733="14 a 17,5",7,IF(BR733="18","NORMA",IF(BR733="18,5 a 23,5",8,IF(BR733="24 a 29",9,IF(BR733="29,5 a 34,5",10,IF(BR733="35 a 40",11,"")))))))))))))</f>
        <v>7</v>
      </c>
      <c r="BT733" s="9" t="n">
        <v>0</v>
      </c>
      <c r="BU733" s="10" t="str">
        <f aca="false">IF(BT733="","",IF(AND(BT733&gt;=-20,BT733&lt;=-18),"-20 a -18",IF(AND(BT733&gt;=-17.5,BT733&lt;=-15.5),"-17,5 a -15,5",IF(AND(BT733&gt;=-15,BT733&lt;=-13),"-15 a -13",IF(AND(BT733&gt;=-12.5,BT733&lt;=-10.5),"-12,5 a -10,5",IF(AND(BT733&gt;=-10,BT733&lt;=-8),"-10 a -8",IF(AND(BT733&gt;=-7.5,BT733&lt;=-5.5),"-7,5 a -5,5",IF(AND(BT733&gt;=-5,BT733&lt;=-3),"-5 a -3",IF(AND(BT733&gt;=-2.5,BT733&lt;=-0.5),"-2,5 a -0,5",IF(BT733=0,"0",IF(AND(BT733&gt;=0.5,BT733&lt;=2.5),"0,5 a 2,5",IF(AND(BT733&gt;=3,BT733&lt;=5),"3 a 5",IF(AND(BT733&gt;=5.5,BT733&lt;=7.5),"5,5 a 7,5",IF(AND(BT733&gt;=8,BT733&lt;=10),"8 a 10",IF(AND(BT733&gt;=10.5,BT733&lt;=12.5),"10,5 a 12,5",IF(AND(BT733&gt;=13,BT733&lt;=15),"13 a 15",IF(AND(BT733&gt;=15.5,BT733&lt;=17.5),"15,5 a 17,5",IF(AND(BT733&gt;=18,BT733&lt;=20),"18 a 20","Fuera de rango"))))))))))))))))))</f>
        <v>0</v>
      </c>
      <c r="BV733" s="11" t="str">
        <f aca="false">IF(BT733="","",IF(BT733=0,"NORMA",IF(AND(BT733&gt;=-20,BT733&lt;=-18),2,IF(AND(BT733&gt;=-17.5,BT733&lt;=-15.5),2,IF(AND(BT733&gt;=-15,BT733&lt;=-13),3,IF(AND(BT733&gt;=-12.5,BT733&lt;=-10.5),4,IF(AND(BT733&gt;=-10,BT733&lt;=-8),5,IF(AND(BT733&gt;=-7.5,BT733&lt;=-5.5),6,IF(AND(BT733&gt;=-5,BT733&lt;=-3),7,IF(AND(BT733&gt;=-2.5,BT733&lt;=-0.5),8,IF(AND(BT733&gt;=0.5,BT733&lt;=2.5),9,IF(AND(BT733&gt;=3,BT733&lt;=5),10,IF(AND(BT733&gt;=5.5,BT733&lt;=7.5),11,IF(AND(BT733&gt;=8,BT733&lt;=10),12,IF(AND(BT733&gt;=10.5,BT733&lt;=12.5),13,IF(AND(BT733&gt;=13,BT733&lt;=15),14,IF(AND(BT733&gt;=15.5,BT733&lt;=17.5),15,IF(AND(BT733&gt;=18,BT733&lt;=20),16,"Fuera de rango"))))))))))))))))))</f>
        <v>NORMA</v>
      </c>
      <c r="BW733" s="9" t="n">
        <v>-3.75</v>
      </c>
      <c r="BX733" s="10" t="n">
        <f aca="false">18.5- (0.3*H733)</f>
        <v>14.9</v>
      </c>
      <c r="BY733" s="10" t="n">
        <f aca="false">(BW733)-(BX733)</f>
        <v>-18.65</v>
      </c>
      <c r="BZ733" s="10" t="str">
        <f aca="false">IF(BY733="","",IF(BY733&lt;-27.5,"De -30 a -28",IF(BY733&lt;-25,"De -27,5 a -25,5",IF(BY733&lt;-22.5,"De -25 a -23",IF(BY733&lt;-20,"De -22,5 a -20,5",IF(BY733&lt;-17.5,"De -20 a -18",IF(BY733&lt;-15,"De -17,5 a -15,5",IF(BY733&lt;-12.5,"De -15 a -13",IF(BY733&lt;-10,"De -12,5 a -10,5",IF(BY733&lt;-7.5,"De -10 a -8",IF(BY733&lt;-5,"De -7,5 a -5,5",IF(BY733&lt;-2.5,"De -5 a -3",IF(BY733&lt;0,"De -2,5 a -0,5",IF(BY733&lt;2.5,"De 0 a 2",IF(BY733&lt;5,"De 2,5 a 4,5",IF(BY733&lt;7.5,"De 5 a 7",IF(BY733&lt;10,"De 7,5 a 9,5",IF(BY733&lt;12.5,"De 10 a 12",IF(BY733&lt;15,"De 12,5 a 14,5",IF(BY733&lt;17.5,"De 15 a 17",IF(BY733&lt;20,"De 17,5 a 19,5",IF(BY733&lt;22.5,"De 20 a 22",IF(BY733&lt;25,"De 22,5 a 24,5",IF(BY733&lt;27.5,"De 25 a 27","De 27,5 a 30"))))))))))))))))))))))))</f>
        <v>De -20 a -18</v>
      </c>
      <c r="CA733" s="12" t="n">
        <f aca="false">IF(BY733="","",IF(BY733&lt;=-28,1,IF(BY733&lt;=-25.5,2,IF(BY733&lt;=-23,3,IF(BY733&lt;=-20.5,4,IF(BY733&lt;=-18,5,IF(BY733&lt;=-15.5,6,IF(BY733&lt;=-13,7,IF(BY733&lt;=-10.5,8,IF(BY733&lt;=-8,9,IF(BY733&lt;=-5.5,10,IF(BY733&lt;=-3,11,IF(BY733&lt;=-0.5,12,IF(BY733&lt;=2,13,IF(BY733&lt;=4.5,14,IF(BY733&lt;=7,15,IF(BY733&lt;=9.5,16,IF(BY733&lt;=12,17,IF(BY733&lt;=14.5,18,IF(BY733&lt;=17,19,IF(BY733&lt;=19.5,20,IF(BY733&lt;=22,21,IF(BY733&lt;=24.5,22,IF(BY733&lt;=27,23,IF(BY733&lt;=30,24,"Fuera de rango")))))))))))))))))))))))))</f>
        <v>5</v>
      </c>
      <c r="CB733" s="9" t="n">
        <v>-2.5</v>
      </c>
      <c r="CC733" s="10" t="n">
        <f aca="false">18.5- (0.3*H733)</f>
        <v>14.9</v>
      </c>
      <c r="CD733" s="10" t="n">
        <f aca="false">(CB733)-(CC733)</f>
        <v>-17.4</v>
      </c>
      <c r="CE733" s="10" t="str">
        <f aca="false">IF(CD733="","",IF(CD733&lt;-27.5,"De -30 a -28",IF(CD733&lt;-25,"De -27,5 a -25,5",IF(CD733&lt;-22.5,"De -25 a -23",IF(CD733&lt;-20,"De -22,5 a -20,5",IF(CD733&lt;-17.5,"De -20 a -18",IF(CD733&lt;-15,"De -17,5 a -15,5",IF(CD733&lt;-12.5,"De -15 a -13",IF(CD733&lt;-10,"De -12,5 a -10,5",IF(CD733&lt;-7.5,"De -10 a -8",IF(CD733&lt;-5,"De -7,5 a -5,5",IF(CD733&lt;-2.5,"De -5 a -3",IF(CD733&lt;0,"De -2,5 a -0,5",IF(CD733&lt;=2,"De 0 a 2",IF(CD733&lt;=4.5,"De 2,5 a 4,5",IF(CD733&lt;=7,"De 5 a 7",IF(CD733&lt;=9.5,"De 7,5 a 9,5",IF(CD733&lt;=12,"De 10 a 12",IF(CD733&lt;=14.5,"De 12,5 a 14,5",IF(CD733&lt;=17,"De 15 a 17",IF(CD733&lt;=19.5,"De 17,5 a 19,5",IF(CD733&lt;=22,"De 20 a 22",IF(CD733&lt;=24.5,"De 22,5 a 24,5",IF(CD733&lt;=27,"De 25 a 27","De 27,5 a 30"))))))))))))))))))))))))</f>
        <v>De -17,5 a -15,5</v>
      </c>
      <c r="CF733" s="12" t="n">
        <f aca="false">IF(CD733="","",IF(CD733&lt;-27.5,1,IF(CD733&lt;-25,2,IF(CD733&lt;-22.5,3,IF(CD733&lt;-20,4,IF(CD733&lt;-17.5,5,IF(CD733&lt;-15,6,IF(CD733&lt;-12.5,7,IF(CD733&lt;-10,8,IF(CD733&lt;-7.5,9,IF(CD733&lt;-5,10,IF(CD733&lt;-2.5,11,IF(CD733&lt;0,12,IF(CD733&lt;2.5,13,IF(CD733&lt;5,14,IF(CD733&lt;7.5,15,IF(CD733&lt;10,16,IF(CD733&lt;12.5,17,IF(CD733&lt;15,18,IF(CD733&lt;17.5,19,IF(CD733&lt;20,20,IF(CD733&lt;22.5,21,IF(CD733&lt;25,22,IF(CD733&lt;27.5,23,24))))))))))))))))))))))))</f>
        <v>6</v>
      </c>
      <c r="CG733" s="9" t="n">
        <v>-2.5</v>
      </c>
      <c r="CH733" s="10" t="str">
        <f aca="false">IF(CG733="","",IF(AND(CG733&gt;=-10,CG733&lt;=-9.5),"-10 a -9,5",IF(AND(CG733&gt;-9.5,CG733&lt;=-8.5),"-9 a -8,5",IF(AND(CG733&gt;-8.5,CG733&lt;=-7.5),"-8 a -7,5",IF(AND(CG733&gt;-7.5,CG733&lt;=-6.5),"-7 a -6,5",IF(AND(CG733&gt;-6.5,CG733&lt;=-5.5),"-6 a -5,5",IF(AND(CG733&gt;-5.5,CG733&lt;=-4.5),"-5 a -4,5",IF(AND(CG733&gt;-4.5,CG733&lt;=-3.5),"-4 a -3,5",IF(AND(CG733&gt;-3.5,CG733&lt;=-2.5),"-3 a -2,5",IF(CG733=-2.25,"-2,25",IF(AND(CG733&gt;-2.5,CG733&lt;=-1.5),"-2 a -1,5",IF(AND(CG733&gt;-1.5,CG733&lt;=-0.5),"-1 a -0,5",IF(AND(CG733&gt;-0.5,CG733&lt;=0.5),"0 a 0,5",IF(AND(CG733&gt;0.5,CG733&lt;=1.5),"1 a 1,5",IF(AND(CG733&gt;1.5,CG733&lt;=2.5),"2 a 2,5",IF(AND(CG733&gt;2.5,CG733&lt;=3.5),"3 a 3,5",IF(AND(CG733&gt;3.5,CG733&lt;=4.5),"4 a 4,5",IF(AND(CG733&gt;4.5,CG733&lt;=5.5),"5 a 5,5",IF(AND(CG733&gt;5.5,CG733&lt;=6.5),"6 a 6,5",IF(AND(CG733&gt;6.5,CG733&lt;=7.5),"7 a 7,5",IF(AND(CG733&gt;7.5,CG733&lt;=8.5),"8 a 8,5",IF(AND(CG733&gt;8.5,CG733&lt;=9.5),"9 a 9,5",IF(CG733&gt;=10,"10","Fuera de rango")))))))))))))))))))))))</f>
        <v>-3 a -2,5</v>
      </c>
      <c r="CI733" s="11" t="n">
        <f aca="false">IF(CG733="","",IF(CG733=-2.25,"NORMA",IF(CG733&lt;=-9.5,1,IF(CG733&lt;=-8.5,2,IF(CG733&lt;=-7.5,3,IF(CG733&lt;=-6.5,4,IF(CG733&lt;=-5.5,5,IF(CG733&lt;=-4.5,6,IF(CG733&lt;=-3.5,7,IF(CG733&lt;=-2.5,8,IF(CG733&lt;=-1.5,9,IF(CG733&lt;=-0.5,10,IF(CG733&lt;=0.5,11,IF(CG733&lt;=1.5,12,IF(CG733&lt;=2.5,13,IF(CG733&lt;=3.5,14,IF(CG733&lt;=4.5,15,IF(CG733&lt;=5.5,16,IF(CG733&lt;=6.5,17,IF(CG733&lt;=7.5,18,IF(CG733&lt;=8.5,19,IF(CG733&lt;=9.5,20,IF(CG733=10,21,"Fuera de rango")))))))))))))))))))))))</f>
        <v>8</v>
      </c>
      <c r="CJ733" s="9" t="n">
        <v>2.5</v>
      </c>
      <c r="CK733" s="10" t="str">
        <f aca="false">IF(CJ733="","",IF(AND(CJ733&gt;=-6,CJ733&lt;=-5.5),"-6 a -5,5",IF(AND(CJ733&gt;-5.5,CJ733&lt;=-4.5),"-5 a -4,5",IF(AND(CJ733&gt;-4.5,CJ733&lt;=-3.5),"-4 a -3,5",IF(AND(CJ733&gt;-3.5,CJ733&lt;=-2.5),"-3 a -2,5",IF(AND(CJ733&gt;-2.5,CJ733&lt;=-1.5),"-2 a -1,5",IF(AND(CJ733&gt;-1.5,CJ733&lt;=-0.5),"-1 a -0,5",IF(AND(CJ733&gt;-0.5,CJ733&lt;=0.5),"0 a 0,5",IF(AND(CJ733&gt;0.5,CJ733&lt;=1.5),"1 a 1,5",IF(AND(CJ733&gt;1.5,CJ733&lt;2.5),"2",IF(AND(CJ733&gt;=2.5,CJ733&lt;=3),"2,5 a 3",IF(AND(CJ733&gt;3,CJ733&lt;=4),"3,5 a 4",IF(AND(CJ733&gt;4,CJ733&lt;=5),"4,5 a 5",IF(AND(CJ733&gt;5,CJ733&lt;=6),"5,5 a 6",IF(AND(CJ733&gt;6,CJ733&lt;=7),"6,5 a 7",IF(AND(CJ733&gt;7,CJ733&lt;=8),"7,5 a 8",IF(AND(CJ733&gt;8,CJ733&lt;=9.5),"8,5 a 9,5",IF(CJ733=10,"10","Fuera de rango"))))))))))))))))))</f>
        <v>2,5 a 3</v>
      </c>
      <c r="CL733" s="11" t="n">
        <f aca="false">IF(CK733="","",IF(OR(CK733="-6 a -5,5",CK733="-6 - -5,5"),1,IF(OR(CK733="-5 a -4,5",CK733="-5 - -4,5"),2,IF(OR(CK733="-4 a -3,5",CK733="-4 - -3,5"),3,IF(OR(CK733="-3 a -2,5",CK733="-3 - -2,5"),4,IF(OR(CK733="-2 a -1,5",CK733="-2 - -1,5"),5,IF(OR(CK733="-1 a -0,5",CK733="-1 - -0,5"),6,IF(OR(CK733="0 a 0,5",CK733="0 - 0,5"),7,IF(OR(CK733="1 a 1,5",CK733="1 - 1,5"),8,IF(CK733="2","NORMA",IF(OR(CK733="2,5 a 3",CK733="2,5 - 3"),9,IF(OR(CK733="3,5 a 4",CK733="3,5 - 4"),10,IF(OR(CK733="4,5 a 5",CK733="4,5 - 5"),11,IF(OR(CK733="5,5 a 6",CK733="5,5 - 6"),12,IF(OR(CK733="6,5 a 7",CK733="6,5 - 7"),13,IF(OR(CK733="7,5 a 8",CK733="7,5 - 8"),14,IF(OR(CK733="8,5 a 9",CK733="8,5 - 9,5",CK733="9 a 9,5"),15,IF(CK733="10",15,IF(OR(CK733="0,5 a 1",CK733="0,5 - 1"),7,"Fuera de rango")))))))))))))))))))</f>
        <v>9</v>
      </c>
      <c r="CO733" s="10" t="str">
        <f aca="false">IF(CM733&gt;0,"EME"," ")</f>
        <v> </v>
      </c>
      <c r="CQ733" s="10" t="str">
        <f aca="false">IF(CP733&gt;0,"0", " ")</f>
        <v> </v>
      </c>
      <c r="CR733" s="10" t="str">
        <f aca="false">IF(CP733&gt;0,"EME"," ")</f>
        <v> </v>
      </c>
      <c r="CS733" s="9" t="n">
        <v>0</v>
      </c>
      <c r="CV733" s="9" t="n">
        <v>0</v>
      </c>
      <c r="CY733" s="9" t="n">
        <v>-3.75</v>
      </c>
      <c r="DB733" s="9" t="n">
        <v>-3.75</v>
      </c>
      <c r="DC733" s="11" t="str">
        <f aca="false">IF(DB733&lt;0,"2"," ")</f>
        <v>2</v>
      </c>
      <c r="DD733" s="11" t="str">
        <f aca="false">IF(DB733&lt;0,"MIO"," ")</f>
        <v>MIO</v>
      </c>
      <c r="DE733" s="9" t="n">
        <v>0</v>
      </c>
      <c r="DF733" s="10" t="str">
        <f aca="false">IF(DE733&lt;0,"3"," ")</f>
        <v> </v>
      </c>
      <c r="DG733" s="10" t="str">
        <f aca="false">IF(DE733&lt;0,"AST"," ")</f>
        <v> </v>
      </c>
      <c r="DH733" s="9" t="n">
        <v>0</v>
      </c>
      <c r="DI733" s="10" t="str">
        <f aca="false">IF(DH733&lt;0,"3"," ")</f>
        <v> </v>
      </c>
      <c r="DJ733" s="10" t="str">
        <f aca="false">IF(DH733&lt;0,"AST"," ")</f>
        <v> </v>
      </c>
      <c r="DK733" s="9" t="n">
        <v>0</v>
      </c>
      <c r="DL733" s="10" t="str">
        <f aca="false">IF(DK733&gt;0,"4"," ")</f>
        <v> </v>
      </c>
      <c r="DM733" s="10" t="str">
        <f aca="false">IF(DK733&gt;0,"PRE"," ")</f>
        <v> </v>
      </c>
      <c r="DN733" s="9" t="n">
        <v>0</v>
      </c>
      <c r="DO733" s="10" t="str">
        <f aca="false">IF(DN733&gt;0,"4"," ")</f>
        <v> </v>
      </c>
      <c r="DP733" s="10" t="str">
        <f aca="false">IF(DN733&gt;0,"PRE"," ")</f>
        <v> </v>
      </c>
      <c r="DS733" s="12" t="str">
        <f aca="false">CONCATENATE(CO733,CU733,DA733,DG733,DM733)</f>
        <v>   </v>
      </c>
      <c r="DT733" s="10" t="e">
        <f aca="false" t="array" ref="DT733">_xlfn.IFS(DS733="EME    ","0", DS733=" HIP   ","1", DS733="  MIO  ","2", DS733="   AST ","3", DS733="    PRE","4", DS733="EME   PRE","5", DS733=" HIP  PRE","6", DS733=" HIP AST ","7", DS733="  MIO PRE","8", DS733="  MIOAST ","9", DS733="   ASTPRE","10",DS733=" HIP ASTPRE","11", DS733="  MIOASTPRE","12", DS733="     ","0")</f>
        <v>#N/A</v>
      </c>
      <c r="DV733" s="1" t="e">
        <f aca="false" t="array" ref="DV733">_xlfn.IFS(DU733="SI","2", DU733="NO","1")</f>
        <v>#N/A</v>
      </c>
      <c r="DX733" s="11" t="str">
        <f aca="false">IF(DW733=0,"1","2")</f>
        <v>1</v>
      </c>
      <c r="DY733" s="11" t="str">
        <f aca="false" t="array" ref="DY733">_xlfn.IFS(DW733=0,"0", DW733=0.25, "1", DW733=0.5,"2", DW733=0.75,"3", DW733=1,"4",DW733=1.25,"5", DW733=1.5,"6", DW733=1.75,"7", DW733=2,"8")</f>
        <v>0</v>
      </c>
      <c r="EA733" s="11" t="str">
        <f aca="false">IF(DZ733=0,"1","2")</f>
        <v>1</v>
      </c>
      <c r="EB733" s="11" t="str">
        <f aca="false" t="array" ref="EB733">_xlfn.IFS(DZ733=0,"0", DZ733=0.25, "1", DZ733=0.5,"2", DZ733=0.75,"3", DZ733=1,"4",DZ733=1.25,"5", DZ733=1.5,"6", DZ733=1.75,"7", DZ733=2,"8")</f>
        <v>0</v>
      </c>
      <c r="ED733" s="10" t="str">
        <f aca="false">IF(EC733=0,"1","2")</f>
        <v>1</v>
      </c>
      <c r="EE733" s="11" t="str">
        <f aca="false" t="array" ref="EE733">_xlfn.IFS(EC733=0,"0", EC733=-0.25, "1", EC733=-0.5,"2", EC733=-0.75,"3", EC733=-1,"4",EC733=-1.25,"5", EC733=-1.5,"6", EC733=-1.75,"7", EC733=-2,"8", EC733=-2.25,"9",EC733=-2.5,"10", EC733=-2.75,"11", EC733=-3,"12", EC733=-3.25,"13", EC733=-3.5,"14", EC733=-3.75,"15",EC733=-4,"16")</f>
        <v>0</v>
      </c>
      <c r="EG733" s="10" t="str">
        <f aca="false">IF(EF733=0,"1","2")</f>
        <v>1</v>
      </c>
      <c r="EH733" s="11" t="str">
        <f aca="false" t="array" ref="EH733">_xlfn.IFS(EF733=0,"0", EF733=-0.25, "1", EF733=-0.5,"2", EF733=-0.75,"3", EF733=-1,"4",EF733=-1.25,"5", EF733=-1.5,"6", EF733=-1.75,"7", EF733=-2,"8", EF733=-2.25,"9",EF733=-2.5,"10", EF733=-2.75,"11", EF733=-3,"12", EF733=-3.25,"13", EF733=-3.5,"14", EF733=-3.75,"15",EF733=-4,"16")</f>
        <v>0</v>
      </c>
      <c r="EJ733" s="11" t="str">
        <f aca="false">IF(EI733=0,"1","2")</f>
        <v>1</v>
      </c>
      <c r="EK733" s="11" t="str">
        <f aca="false" t="array" ref="EK733">_xlfn.IFS(EI733=0,"0", EI733=-0.25, "1", EI733=-0.5,"2", EI733=-0.75,"3", EI733=-1,"4",EI733=-1.25,"5", EI733=-1.5,"6", EI733=-1.75,"7", EI733=-2,"8", EI733=-2.25,"9", EI733=-2.25,"9",EI733=-2.5,"10", EI733=-2.75,"11", EI733=-3,"12", EI733=-3.25,"13", EI733=-3.5,"14", EI733=-3.75,"15",EI733=-4,"16", EI733=0.25, "17", EI733=0.5, "18")</f>
        <v>0</v>
      </c>
      <c r="EM733" s="11" t="str">
        <f aca="false">IF(EL733=0,"1","2")</f>
        <v>1</v>
      </c>
      <c r="EN733" s="11" t="str">
        <f aca="false" t="array" ref="EN733">_xlfn.IFS(EL733=0.25,"17",EL733=0.5,"18", EL733=0,"0", EL733=-0.25, "1", EL733=-0.5,"2", EL733=-0.75,"3", EL733=-1,"4",EL733=-1.25,"5", EL733=-1.5,"6", EL733=-1.75,"7", EL733=-2,"8",EL733= -2.25,"9",EL733=-2.5,"10",EL733= -2.75,"11",EL733= -3,"12",EL733= -3.25,"13",EL733= -3.5,"14",EL733= -3.75,"15",EL733=-4,"16")</f>
        <v>0</v>
      </c>
      <c r="EP733" s="11" t="str">
        <f aca="false">IF(EO733=0,"1","2")</f>
        <v>1</v>
      </c>
      <c r="EQ733" s="11" t="str">
        <f aca="false" t="array" ref="EQ733">_xlfn.IFS(EO733=0,"0", EO733=0.25, "1", EO733=0.5,"2", EO733=0.75,"3", EO733=1,"4",EO733=1.25,"5", EO733=1.5,"6", EO733=1.75,"7", EO733=2,"8", EO733=2.25,"9", EO733=2.25,"9",EO733=2.5,"10", EO733=2.75,"11", EO733=3,"12", EO733=3.25,"13", EO733=3.5,"14", EO733=3.75,"15",EO733=4,"16", EO733=-0.25, "17", bq=-0.5, "18")</f>
        <v>0</v>
      </c>
      <c r="ES733" s="11" t="str">
        <f aca="false">IF(ER733=0,"1","2")</f>
        <v>1</v>
      </c>
      <c r="ET733" s="11" t="str">
        <f aca="false" t="array" ref="ET733">_xlfn.IFS(ER733=0,"0", ER733=0.25, "1", ER733=0.5,"2", ER733=0.75,"3", ER733=1,"4",ER733=1.25,"5", ER733=1.5,"6", ER733=1.75,"7", ER733=2,"8", ER733=2.25,"9", ER733=2.25,"9",ER733=2.5,"10", ER733=2.75,"11", ER733=3,"12", ER733=3.25,"13", ER733=3.5,"14", ER733=3.75,"15",ER733=4,"16", ER733=-0.25, "17", bq=-0.5, "18")</f>
        <v>0</v>
      </c>
      <c r="EV733" s="14" t="e">
        <f aca="false">VLOOKUP(EU733,LEYENDA!$G$2:$H$8,2,TRUE())</f>
        <v>#N/A</v>
      </c>
      <c r="EW733" s="14" t="e">
        <f aca="false" t="array" ref="EW733">_xlfn.IFS(EV733="0-5","1", EV733="6-12","2", EV733="13-18","3", EV733="19-24","4", EV733="25-36","5", EV733="37-48","6", EV733="49-60","7")</f>
        <v>#N/A</v>
      </c>
    </row>
    <row r="734" customFormat="false" ht="13.5" hidden="false" customHeight="false" outlineLevel="0" collapsed="false">
      <c r="A734" s="1" t="n">
        <v>296</v>
      </c>
      <c r="B734" s="2" t="n">
        <v>4</v>
      </c>
      <c r="C734" s="33" t="n">
        <v>42613</v>
      </c>
      <c r="E734" s="5" t="str">
        <f aca="false">VLOOKUP(A734,'286'!$A$3:$J$6279,10,FALSE())</f>
        <v>ROMO GONZÁLEZ, MEKDES</v>
      </c>
      <c r="F734" s="4" t="str">
        <f aca="false">VLOOKUP(A734,'286'!$A$3:$I$1768,3,FALSE())</f>
        <v>ROGONMEK</v>
      </c>
      <c r="G734" s="6" t="n">
        <f aca="false">VLOOKUP(A734,'286'!$A$3:$I$1768,4,FALSE())</f>
        <v>37885</v>
      </c>
      <c r="H734" s="7" t="n">
        <f aca="false">YEAR(C734)-YEAR(G734)</f>
        <v>13</v>
      </c>
      <c r="I734" s="1" t="str">
        <f aca="false">VLOOKUP(H734,LEYENDA!$C$2:$D$6,2,TRUE())</f>
        <v>13-24</v>
      </c>
      <c r="J734" s="5" t="str">
        <f aca="false">VLOOKUP(A734,'286'!$A$3:$I$1768,7,FALSE())</f>
        <v>M</v>
      </c>
      <c r="K734" s="8" t="n">
        <f aca="false">VLOOKUP(A734,'286'!$A$3:$I$1768,2,FALSE())</f>
        <v>0</v>
      </c>
      <c r="L734" s="4" t="str">
        <f aca="false">VLOOKUP(A734,'286'!$A$3:$I$1768,8,FALSE())</f>
        <v>D</v>
      </c>
      <c r="M734" s="4" t="str">
        <f aca="false">VLOOKUP(A734,'286'!$A$3:$I$1768,9,FALSE())</f>
        <v>D</v>
      </c>
      <c r="N734" s="8" t="str">
        <f aca="false">IF(R734=O734, "MISMA","CONTRARIA")</f>
        <v>MISMA</v>
      </c>
      <c r="O734" s="8" t="str">
        <f aca="false" t="array" ref="O734">_xlfn.IFS(L734="D","1", L734="I","2")</f>
        <v>1</v>
      </c>
      <c r="P734" s="8" t="e">
        <f aca="false" t="array" ref="P734">_xlfn.IFS(K734="OD","1", K734="OI","2")</f>
        <v>#N/A</v>
      </c>
      <c r="Q734" s="1" t="str">
        <f aca="false" t="array" ref="Q734">_xlfn.IFS(J734="M","1", J734="H","2")</f>
        <v>1</v>
      </c>
      <c r="R734" s="8" t="str">
        <f aca="false" t="array" ref="R734">_xlfn.IFS(M734="D","1", M734="I","2")</f>
        <v>1</v>
      </c>
      <c r="S734" s="1" t="str">
        <f aca="false" t="array" ref="S734">_xlfn.IFS(N734="CONTRARIA", "1",N734= "MISMA","2")</f>
        <v>2</v>
      </c>
      <c r="T734" s="1" t="str">
        <f aca="false" t="array" ref="T734">_xlfn.IFS(I734="0-12","1", I734="13-24","2", I734="25-40","3", I734="41-60","4", I734="61-100","5")</f>
        <v>2</v>
      </c>
      <c r="U734" s="9" t="n">
        <v>-1</v>
      </c>
      <c r="V734" s="10" t="str">
        <f aca="false">IF(U734="","",IF(AND(U734&gt;=-9,U734&lt;=-6.5),"-9 a -6,5",IF(AND(U734&gt;=-6,U734&lt;=-3.5),"-6 a -3,5",IF(AND(U734&gt;=-3,U734&lt;=-1),"-3 a -1",IF(U734=-0.5,"-0,5",IF(AND(U734&gt;=0,U734&lt;=2.5),"0 a 2,5",IF(AND(U734&gt;=3,U734&lt;=5.5),"3 a 5,5",IF(AND(U734&gt;=6,U734&lt;=8.5),"6 a 8,5",IF(AND(U734&gt;=9,U734&lt;=20),"9 a 20","Fuera de rango")))))))))</f>
        <v>-3 a -1</v>
      </c>
      <c r="W734" s="11" t="n">
        <f aca="false">IF(V734="","",IF(V734="-9 a -6,5",2,IF(V734="-6 a -3,5",3,IF(V734="-3 a -1",4,IF(V734="-0,5","NORMA",IF(V734="0 a 2,5",5,IF(V734="3 a 5,5",6,IF(V734="6 a 8,5",7,IF(V734="9 a 20",8,"Fuera de rango")))))))))</f>
        <v>4</v>
      </c>
      <c r="X734" s="9" t="n">
        <v>0</v>
      </c>
      <c r="Y734" s="11" t="str">
        <f aca="false">IF(X734="","",IF(AND(X734&gt;=0,X734&lt;=4),"0 a 4",IF(AND(X734&gt;=4.5,X734&lt;=8.5),"4,5 a 8,5",IF(X734=9,"9",IF(AND(X734&gt;=9.5,X734&lt;=13),"9,5 a 13",IF(AND(X734&gt;=13.5,X734&lt;=20),"13,5 a 20",IF(AND(X734&gt;=20.5,X734&lt;=35),"20,5 a 35","Fuera de rango")))))))</f>
        <v>0 a 4</v>
      </c>
      <c r="Z734" s="11" t="n">
        <f aca="false">IF(Y734="","",IF(Y734="0 a 4",1,IF(Y734="4,5 a 8,5",2,IF(Y734="9","NORMA",IF(Y734="9,5 a 13",3,IF(Y734="13,5 a 20",4,IF(Y734="20,5 a 35",5,"Fuera de rango")))))))</f>
        <v>1</v>
      </c>
      <c r="AA734" s="9" t="n">
        <v>22</v>
      </c>
      <c r="AB734" s="10" t="str">
        <f aca="false">IF(AA734="","",IF(AND(AA734&gt;=0,AA734&lt;=9),"0 a 9",IF(AND(AA734&gt;=9.5,AA734&lt;=18.5),"9,5 a 18,5",IF(AA734=19,"19",IF(AND(AA734&gt;=19.5,AA734&lt;=28),"19,5 a 28",IF(AND(AA734&gt;=28.5,AA734&lt;=40),"28,5 a 40","Fuera de rango"))))))</f>
        <v>19,5 a 28</v>
      </c>
      <c r="AC734" s="11" t="n">
        <f aca="false" t="array" ref="AC734">_xlfn.IFS(AB734="","",AB734="0 a 9",1,AB734="9,5 a 18,5",2,AB734="19","NORMA",AB734="19,5 a 28",3,AB734="28,5 a 40",4,TRUE(),"Fuera de rango")</f>
        <v>3</v>
      </c>
      <c r="AD734" s="9" t="n">
        <v>4</v>
      </c>
      <c r="AE734" s="10" t="str">
        <f aca="false">IF(AD734="","",IF(AND(AD734&gt;=-10,AD734&lt;=0),"De -10 a 0",IF(AND(AD734&gt;=0.5,AD734&lt;=9.5),"0,5 a 9,5",IF(AD734=10,"10",IF(AND(AD734&gt;=10.5,AD734&lt;=20),"10,5 a 20",IF(AND(AD734&gt;=20.5,AD734&lt;=40),"20,5 a 40","Fuera de rango"))))))</f>
        <v>0,5 a 9,5</v>
      </c>
      <c r="AF734" s="12" t="n">
        <f aca="false">IF(AD734="","",IF(AND(AD734&gt;=-10,AD734&lt;=0),1,IF(AND(AD734&gt;=0.5,AD734&lt;=9.5),2,IF(AD734=10,"NORMA",IF(AND(AD734&gt;=10.5,AD734&lt;=20),3,IF(AND(AD734&gt;=20.5,AD734&lt;=40),4,""))))))</f>
        <v>2</v>
      </c>
      <c r="AG734" s="9" t="n">
        <v>9</v>
      </c>
      <c r="AH734" s="10" t="str">
        <f aca="false">IF(AG734="","",IF(AND(AG734&gt;=0,AG734&lt;=4),"0 a 4",IF(AND(AG734&gt;=4.5,AG734&lt;=8.5),"4,5 a 8,5",IF(AG734=9,"9",IF(AND(AG734&gt;=9.5,AG734&lt;=13),"9,5 a 13",IF(AND(AG734&gt;=13.5,AG734&lt;=25),"13,5 a 25","Fuera de rango"))))))</f>
        <v>9</v>
      </c>
      <c r="AI734" s="10" t="str">
        <f aca="false">IF(AH734="","",IF(AH734="0 a 4",1,IF(AH734="4,5 a 8,5",2,IF(AH734="9","NORMA",IF(AH734="9,5 a 13",3,IF(AH734="13,5 a 25",4,""))))))</f>
        <v>NORMA</v>
      </c>
      <c r="AJ734" s="9" t="n">
        <v>5</v>
      </c>
      <c r="AK734" s="10" t="str">
        <f aca="false">IF(AJ734="","",IF(AND(AJ734&gt;=-15,AJ734&lt;=-10.5),"-15 a -10,5",IF(AND(AJ734&gt;=-10,AJ734&lt;=-4),"-10 a -4",IF(AND(AJ734&gt;=-4.5,AJ734&lt;=0),"-4,5 a 0",IF(AND(AJ734&gt;=0.5,AJ734&lt;=4.5),"0,5 a 4,5",IF(AJ734=5,"5",IF(AND(AJ734&gt;=5.5,AJ734&lt;=10),"5,5 a 10",IF(AND(AJ734&gt;=10.5,AJ734&lt;=20),"10,5 a 20","Fuera de rango"))))))))</f>
        <v>5</v>
      </c>
      <c r="AL734" s="11" t="str">
        <f aca="false">IF(AK734="","",IF(AK734="-15 a -10,5",1,IF(AK734="-10 a -4",2,IF(AK734="-4,5 a 0",3,IF(AK734="0,5 a 4,5",4,IF(AK734="5","NORMA",IF(AK734="5,5 a 10",5,IF(AK734="10,5 a 20",6,"Error"))))))))</f>
        <v>NORMA</v>
      </c>
      <c r="AM734" s="9" t="n">
        <v>1</v>
      </c>
      <c r="AN734" s="10" t="str">
        <f aca="false">IF(AM734="","",IF(AND(AM734&gt;=-7.5,AM734&lt;=-5.5),"-7,5 a -5,5",IF(AND(AM734&gt;=-5,AM734&lt;=-3),"-5 a -3",IF(AND(AM734&gt;=-2.5,AM734&lt;=-0.5),"-2,5 a -0,5",IF(AM734=0,"0,00",IF(AND(AM734&gt;=0.5,AM734&lt;=2.5),"0,5 a 2,5",IF(AND(AM734&gt;=3,AM734&lt;=5),"3 a 5",IF(AND(AM734&gt;=5.5,AM734&lt;=7.5),"5,5 a 7,5",IF(AND(AM734&gt;=8,AM734&lt;=10),"8 a 10","Fuera de rango")))))))))</f>
        <v>0,5 a 2,5</v>
      </c>
      <c r="AO734" s="11" t="n">
        <f aca="false">IF(AN734="","",IF(AN734="-7,5 a -5,5",1,IF(AN734="-5 a -3",2,IF(AN734="-2,5 a -0,5",3,IF(AN734="0,00","NORMA",IF(AN734="0,5 a 2,5",4,IF(AN734="3 a 5",5,IF(AN734="5,5 a 7,5",6,IF(AN734="8 a 10",7,"Error")))))))))</f>
        <v>4</v>
      </c>
      <c r="AP734" s="9" t="n">
        <v>-3</v>
      </c>
      <c r="AQ734" s="10" t="str">
        <f aca="false">IF(AP734="","",IF(AND(AP734&gt;=-20,AP734&lt;=-9.5),"-20 a -9,5",IF(AND(AP734&gt;=-9,AP734&lt;=-6.5),"-9 a -6,5",IF(AP734=-6,"-6",IF(AND(AP734&gt;=-5.5,AP734&lt;=-3),"-5,5 a -3",IF(AND(AP734&gt;=-2.5,AP734&lt;=0),"-2,5 a 0",IF(AND(AP734&gt;=0.5,AP734&lt;=3),"0,5 a 3",IF(AND(AP734&gt;=3.5,AP734&lt;=6),"3,5 a 6",IF(AND(AP734&gt;=6.5,AP734&lt;=9),"6,5 a 9",IF(AND(AP734&gt;=9.5,AP734&lt;=20),"9,5 a 20","Fuera de rango"))))))))))</f>
        <v>-5,5 a -3</v>
      </c>
      <c r="AR734" s="11" t="n">
        <f aca="false">IF(AQ734="","",IF(AQ734="-20 a -9,5",1,IF(AQ734="-9 a -6,5",2,IF(AQ734="-6","NORMA",IF(AQ734="-5,5 a -3",3,IF(AQ734="-2,5 a 0",4,IF(AQ734="0,5 a 3",5,IF(AQ734="3,5 a 6",6,IF(AQ734="6,5 a 9",7,IF(AQ734="9,5 a 20",8,""))))))))))</f>
        <v>3</v>
      </c>
      <c r="AS734" s="9" t="n">
        <v>1</v>
      </c>
      <c r="AT734" s="10" t="str">
        <f aca="false">IF(AS734="","",IF(AND(AS734&gt;=-16,AS734&lt;=-14),"-16 a -14",IF(AND(AS734&gt;=-13.5,AS734&lt;=-11.5),"-13,5 a -11,5",IF(AND(AS734&gt;=-11,AS734&lt;=-9),"-11 a -9",IF(AND(AS734&gt;=-8.5,AS734&lt;=-6.5),"-8,5 a -6,5",IF(AND(AS734&gt;=-6,AS734&lt;=-4),"-6 a -4",IF(AND(AS734&gt;=-3.5,AS734&lt;=-1.5),"-3,5 a -1,5",IF(AND(AS734&gt;=-1,AS734&lt;=1),"-1 a 1",IF(AND(AS734&gt;=1.5,AS734&lt;=3.5),"1,5 a 3,5",IF(AND(AS734&gt;=4,AS734&lt;=6),"4 a 6",IF(AND(AS734&gt;=6.5,AS734&lt;=8.5),"6,5 a 8,5",IF(AND(AS734&gt;=9,AS734&lt;=11),"9 a 11",IF(AND(AS734&gt;=11.5,AS734&lt;=13.5),"11,5 a 13,5",IF(AND(AS734&gt;=14,AS734&lt;=16),"14 a 16",IF(AND(AS734&gt;=16.5,AS734&lt;=18.5),"16,5 a 18,5",IF(AND(AS734&gt;=19,AS734&lt;=21),"19 a 21","Fuera de rango"))))))))))))))))</f>
        <v>-1 a 1</v>
      </c>
      <c r="AU734" s="11" t="n">
        <f aca="false" t="array" ref="AU734">IF(AT734="","",_xlfn.IFS(AT734="-16 a -14",1,AT734="-13,5 a -11,5",2,AT734="-11 a -9",3,AT734="-8,5 a -6,5",4,AT734="-6 a -4",5,AT734="-3,5 a -1,5",6,AT734="-1 a 1",7,AT734="1,5 a 3,5",8,AT734="4 a 6","NORMA",AT734="6,5 a 8,5",9,AT734="9 a 11",10,AT734="11,5 a 13,5",11,AT734="14 a 16",12,AT734="16,5 a 18,5",13,AT734="19 a 21",14,TRUE(),""))</f>
        <v>7</v>
      </c>
      <c r="AV734" s="9" t="n">
        <v>0.5</v>
      </c>
      <c r="AW734" s="10" t="str">
        <f aca="false">IF(AV734="","",IF(AND(AV734&gt;=-1,AV734&lt;=-0.5),"-1 a -0,5",IF(AND(AV734&gt;-0.5,AV734&lt;=0),"De -0,5 a 0",IF(AND(AV734&gt;=0.25,AV734&lt;=0.75),"0,25 a 0,75",IF(AND(AV734&gt;=1,AV734&lt;=1.5),"1 a 1,5",IF(AND(AV734&gt;=1.75,AV734&lt;=2.25),"1,75 a 2,25",IF(AND(AV734&gt;=2.5,AV734&lt;=3),"2,5 a 3",IF(AND(AV734&gt;=3.25,AV734&lt;=3.75),"3,25 a 3,75","Fuera de rango"))))))))</f>
        <v>0,25 a 0,75</v>
      </c>
      <c r="AX734" s="10" t="str">
        <f aca="false">IF(AW734="","",IF(OR(AW734="-1 a -0,5",AW734="-1 a -0.5"),1,IF(OR(AW734="De -0,5 a 0",AW734="-0,5 a 0",AW734="De -0.5 a 0"),2,IF(OR(AW734="0,25 a 0,75",AW734="0.25 a 0.75"),"NORMA",IF(OR(AW734="1 a 1,5",AW734="1 a 1.5"),3,IF(OR(AW734="1,75 a 2,25",AW734="1.75 a 2.25"),4,IF(OR(AW734="2,5 a 3",AW734="2.5 a 3"),5,IF(OR(AW734="3,25 a 3,75",AW734="3.25 a 3.75"),6,""))))))))</f>
        <v>NORMA</v>
      </c>
      <c r="AY734" s="9" t="n">
        <v>2</v>
      </c>
      <c r="AZ734" s="10" t="str">
        <f aca="false">IF(AY734="","",IF(AND(AY734&gt;=-20,AY734&lt;=-9.5),"-20 a -9,5",IF(AND(AY734&gt;=-9,AY734&lt;=-6.5),"-9 a -6,5",IF(AY734=-6,"-6",IF(AND(AY734&gt;=-5.5,AY734&lt;=-3),"-5,5 a -3",IF(AND(AY734&gt;=-2.5,AY734&lt;=0),"-2,5 a 0",IF(AND(AY734&gt;=0.5,AY734&lt;=3),"0,5 a 3",IF(AND(AY734&gt;=3.5,AY734&lt;=6),"3,5 a 6","Fuera de rango"))))))))</f>
        <v>0,5 a 3</v>
      </c>
      <c r="BA734" s="11" t="n">
        <f aca="false">IF(AZ734="","",IF(AZ734="-20 a -9,5",1,IF(AZ734="-9 a -6,5",2,IF(AZ734="-6","NORMA",IF(AZ734="-5,5 a -3",3,IF(AZ734="-2,5 a 0",4,IF(AZ734="0,5 a 3",5,IF(AZ734="3,5 a 6",6,""))))))))</f>
        <v>5</v>
      </c>
      <c r="BB734" s="9" t="n">
        <v>0</v>
      </c>
      <c r="BC734" s="10" t="str">
        <f aca="false" t="array" ref="BC734">IF(BB734="","",_xlfn.IFS(AND(BB734&gt;=0,BB734&lt;=2),"0 a 2",AND(BB734&gt;=2.5,BB734&lt;=4.5),"2,5 a 4,5",AND(BB734&gt;=5,BB734&lt;=7),"5 a 7",AND(BB734&gt;=7.5,BB734&lt;=9.5),"7,5 a 9,5",AND(BB734&gt;=10,BB734&lt;=12),"10 a 12",AND(BB734&gt;=12.5,BB734&lt;=14.5),"12,5 a 14,5",BB734=15,"15",AND(BB734&gt;=15.5,BB734&lt;=17.5),"15,5 a 17,5",AND(BB734&gt;=18,BB734&lt;=20),"18 a 20",AND(BB734&gt;=20.5,BB734&lt;=22.5),"20,5 a 22,5",AND(BB734&gt;=23,BB734&lt;=25),"23 a 25",TRUE(),"Fuera de rango"))</f>
        <v>0 a 2</v>
      </c>
      <c r="BD734" s="11" t="n">
        <f aca="false" t="array" ref="BD734">IF(BC734="","",_xlfn.IFS(BC734="0 a 2",1,BC734="2,5 a 4,5",2,BC734="5 a 7",3,BC734="7,5 a 9,5",4,BC734="10 a 12",5,BC734="12,5 a 14,5",6,BC734="15","NORMA",BC734="15,5 a 17,5",7,BC734="18 a 20",8,BC734="20,5 a 22,5",9,BC734="23 a 25",10,TRUE(),"Fuera de rango"))</f>
        <v>1</v>
      </c>
      <c r="BE734" s="9" t="n">
        <v>13</v>
      </c>
      <c r="BF734" s="10" t="str">
        <f aca="false">IF(BE734="","",IF(AND(BE734&gt;=-20,BE734&lt;=-10),"-20 a -10",IF(AND(BE734&gt;=-9.5,BE734&lt;=0.5),"-9,5 a 0,5",IF(AND(BE734&gt;=1,BE734&lt;=11),"1 a 11",IF(AND(BE734&gt;=11.5,BE734&lt;=20.5),"11,5 a 20,5",IF(BE734=21,"21",IF(AND(BE734&gt;=21.5,BE734&lt;=31.5),"21,5 a 31,5",IF(AND(BE734&gt;=32,BE734&lt;=42),"32 a 42","Fuera de rango"))))))))</f>
        <v>11,5 a 20,5</v>
      </c>
      <c r="BG734" s="11" t="n">
        <f aca="false">IF(BF734="","",IF(BF734="-20 a -10",1,IF(BF734="-9,5 a 0,5",2,IF(BF734="1 a 11",3,IF(BF734="11,5 a 20,5",4,IF(BF734="21","NORMA",IF(BF734="21,5 a 31,5",5,IF(BF734="32 a 42",6,""))))))))</f>
        <v>4</v>
      </c>
      <c r="BH734" s="9" t="n">
        <v>0</v>
      </c>
      <c r="BI734" s="10" t="str">
        <f aca="false">IF(BH734="","",IF(AND(BH734&gt;=-20,BH734&lt;=-15),"-20 a -15",IF(AND(BH734&gt;=-14.5,BH734&lt;=-9.5),"-14,5 a -9,5",IF(AND(BH734&gt;=-9,BH734&lt;=-4),"-9 a -4",IF(AND(BH734&gt;=-3.5,BH734&lt;=2.5),"-3,5 a 2,5",IF(AND(BH734&gt;=3,BH734&lt;=8),"3 a 8",IF(AND(BH734&gt;=8.5,BH734&lt;=14.5),"8,5 a 14,5",IF(BH734=15,"15",IF(AND(BH734&gt;=15.5,BH734&lt;=20.5),"15,5 a 20,5",IF(AND(BH734&gt;=21,BH734&lt;=26),"21 a 26","Fuera de rango"))))))))))</f>
        <v>-3,5 a 2,5</v>
      </c>
      <c r="BJ734" s="11" t="n">
        <f aca="false">IF(BI734="","",IF(BI734="-20 a -15",1,IF(BI734="-14,5 a -9,5",2,IF(BI734="-9 a -4",3,IF(BI734="-3,5 a 2,5",4,IF(BI734="3 a 8",5,IF(BI734="8,5 a 14,5",6,IF(BI734="15","NORMA",IF(BI734="15,5 a 20,5",7,IF(BI734="21 a 26",8,IF(BI734="26,5 a 31,5",9,"")))))))))))</f>
        <v>4</v>
      </c>
      <c r="BK734" s="9" t="n">
        <v>20</v>
      </c>
      <c r="BL734" s="10" t="str">
        <f aca="false">IF(BK734="","",IF(AND(BK734&gt;=0,BK734&lt;=2),"0 - 2",IF(AND(BK734&gt;=2.5,BK734&lt;=4.5),"2,5 - 4,5",IF(AND(BK734&gt;=5,BK734&lt;=7),"5 - 7",IF(AND(BK734&gt;=7.5,BK734&lt;=9.5),"7,5 - 9,5",IF(AND(BK734&gt;=10,BK734&lt;=12),"10 - 12",IF(AND(BK734&gt;=12.5,BK734&lt;=13.5),"12,5 - 13,5",IF(BK734=14,"14",IF(AND(BK734&gt;=14.5,BK734&lt;=16.5),"14,5 - 16,5",IF(AND(BK734&gt;=17,BK734&lt;=19),"17 - 19",IF(AND(BK734&gt;=19.5,BK734&lt;=21.5),"19,5 - 21,5",IF(AND(BK734&gt;=22,BK734&lt;=24),"22 - 24",IF(AND(BK734&gt;=24.5,BK734&lt;=26.5),"24,5 - 26,5",IF(AND(BK734&gt;=27,BK734&lt;=29),"27 - 29",IF(AND(BK734&gt;=29.5,BK734&lt;=30),"29,5 - 30","Fuera de rango")))))))))))))))</f>
        <v>19,5 - 21,5</v>
      </c>
      <c r="BM734" s="11" t="n">
        <f aca="false">IF(BL734="","",IF(BL734="0 - 2",1,IF(BL734="2,5 - 4,5",2,IF(BL734="5 - 7",3,IF(BL734="7,5 - 9,5",4,IF(BL734="10 - 12",5,IF(BL734="12,5 - 13,5",6,IF(BL734="14","NORMA",IF(BL734="14,5 - 16,5",7,IF(BL734="17 - 19",8,IF(BL734="19,5 - 21,5",9,IF(BL734="22 - 24",10,IF(BL734="24,5 - 26,5",11,IF(BL734="27 - 29",12,IF(BL734="29,5 - 30",13,"")))))))))))))))</f>
        <v>9</v>
      </c>
      <c r="BN734" s="9" t="n">
        <v>25</v>
      </c>
      <c r="BO734" s="11" t="str">
        <f aca="false">IF(BN734="","",IF(AND(BN734&gt;=-20,BN734&lt;=-10),"-20 a -10",IF(AND(BN734&gt;=-9.5,BN734&lt;=0.5),"-9,5 a 0,5",IF(AND(BN734&gt;=1,BN734&lt;=11),"1 a 11",IF(AND(BN734&gt;=11.5,BN734&lt;=21.5),"11,5 a 21,5",IF(BN734=22,"22",IF(AND(BN734&gt;=22.5,BN734&lt;=32.5),"22,5 a 32,5",IF(AND(BN734&gt;=33,BN734&lt;=43),"33 a 43","Fuera de rango"))))))))</f>
        <v>22,5 a 32,5</v>
      </c>
      <c r="BP734" s="11" t="n">
        <f aca="false">IF(BO734="","",IF(BO734="-20 a -10",1,IF(BO734="-9,5 a 0,5",2,IF(BO734="1 a 11",3,IF(BO734="11,5 a 21,5",4,IF(BO734="22","NORMA",IF(BO734="22,5 a 32,5",5,IF(BO734="33 a 43",6,""))))))))</f>
        <v>5</v>
      </c>
      <c r="BQ734" s="9" t="n">
        <v>14</v>
      </c>
      <c r="BR734" s="10" t="str">
        <f aca="false">IF(BQ734="","",IF(AND(BQ734&gt;=-20,BQ734&lt;=-15),"-20 a -15",IF(AND(BQ734&gt;=-14.5,BQ734&lt;=-9.5),"-14,5 a -9,5",IF(AND(BQ734&gt;=-9,BQ734&lt;=-4),"-9 a -4",IF(AND(BQ734&gt;=-3.5,BQ734&lt;=2.5),"-3,5 a 2,5",IF(AND(BQ734&gt;=3,BQ734&lt;=8),"3 a 8",IF(AND(BQ734&gt;=8.5,BQ734&lt;=13.5),"8,5 a 13,5",IF(AND(BQ734&gt;=14,BQ734&lt;=17.5),"14 a 17,5",IF(BQ734=18,"18",IF(AND(BQ734&gt;=18.5,BQ734&lt;=23.5),"18,5 a 23,5",IF(AND(BQ734&gt;=24,BQ734&lt;=29),"24 a 29",IF(AND(BQ734&gt;=29.5,BQ734&lt;=34.5),"29,5 a 34,5",IF(AND(BQ734&gt;=35,BQ734&lt;=40),"35 a 40","Fuera de rango")))))))))))))</f>
        <v>14 a 17,5</v>
      </c>
      <c r="BS734" s="11" t="n">
        <f aca="false">IF(BR734="","",IF(BR734="-20 a -15",1,IF(BR734="-14,5 a -9,5",2,IF(BR734="-9 a -4",3,IF(BR734="-3,5 a 2,5",4,IF(BR734="3 a 8",5,IF(BR734="8,5 a 13,5",6,IF(BR734="14 a 17,5",7,IF(BR734="18","NORMA",IF(BR734="18,5 a 23,5",8,IF(BR734="24 a 29",9,IF(BR734="29,5 a 34,5",10,IF(BR734="35 a 40",11,"")))))))))))))</f>
        <v>7</v>
      </c>
      <c r="BT734" s="9" t="n">
        <v>1</v>
      </c>
      <c r="BU734" s="10" t="str">
        <f aca="false">IF(BT734="","",IF(AND(BT734&gt;=-20,BT734&lt;=-18),"-20 a -18",IF(AND(BT734&gt;=-17.5,BT734&lt;=-15.5),"-17,5 a -15,5",IF(AND(BT734&gt;=-15,BT734&lt;=-13),"-15 a -13",IF(AND(BT734&gt;=-12.5,BT734&lt;=-10.5),"-12,5 a -10,5",IF(AND(BT734&gt;=-10,BT734&lt;=-8),"-10 a -8",IF(AND(BT734&gt;=-7.5,BT734&lt;=-5.5),"-7,5 a -5,5",IF(AND(BT734&gt;=-5,BT734&lt;=-3),"-5 a -3",IF(AND(BT734&gt;=-2.5,BT734&lt;=-0.5),"-2,5 a -0,5",IF(BT734=0,"0",IF(AND(BT734&gt;=0.5,BT734&lt;=2.5),"0,5 a 2,5",IF(AND(BT734&gt;=3,BT734&lt;=5),"3 a 5",IF(AND(BT734&gt;=5.5,BT734&lt;=7.5),"5,5 a 7,5",IF(AND(BT734&gt;=8,BT734&lt;=10),"8 a 10",IF(AND(BT734&gt;=10.5,BT734&lt;=12.5),"10,5 a 12,5",IF(AND(BT734&gt;=13,BT734&lt;=15),"13 a 15",IF(AND(BT734&gt;=15.5,BT734&lt;=17.5),"15,5 a 17,5",IF(AND(BT734&gt;=18,BT734&lt;=20),"18 a 20","Fuera de rango"))))))))))))))))))</f>
        <v>0,5 a 2,5</v>
      </c>
      <c r="BV734" s="11" t="n">
        <f aca="false">IF(BT734="","",IF(BT734=0,"NORMA",IF(AND(BT734&gt;=-20,BT734&lt;=-18),2,IF(AND(BT734&gt;=-17.5,BT734&lt;=-15.5),2,IF(AND(BT734&gt;=-15,BT734&lt;=-13),3,IF(AND(BT734&gt;=-12.5,BT734&lt;=-10.5),4,IF(AND(BT734&gt;=-10,BT734&lt;=-8),5,IF(AND(BT734&gt;=-7.5,BT734&lt;=-5.5),6,IF(AND(BT734&gt;=-5,BT734&lt;=-3),7,IF(AND(BT734&gt;=-2.5,BT734&lt;=-0.5),8,IF(AND(BT734&gt;=0.5,BT734&lt;=2.5),9,IF(AND(BT734&gt;=3,BT734&lt;=5),10,IF(AND(BT734&gt;=5.5,BT734&lt;=7.5),11,IF(AND(BT734&gt;=8,BT734&lt;=10),12,IF(AND(BT734&gt;=10.5,BT734&lt;=12.5),13,IF(AND(BT734&gt;=13,BT734&lt;=15),14,IF(AND(BT734&gt;=15.5,BT734&lt;=17.5),15,IF(AND(BT734&gt;=18,BT734&lt;=20),16,"Fuera de rango"))))))))))))))))))</f>
        <v>9</v>
      </c>
      <c r="BW734" s="9" t="n">
        <v>-5</v>
      </c>
      <c r="BX734" s="10" t="n">
        <f aca="false">18.5- (0.3*H734)</f>
        <v>14.6</v>
      </c>
      <c r="BY734" s="10" t="n">
        <f aca="false">(BW734)-(BX734)</f>
        <v>-19.6</v>
      </c>
      <c r="BZ734" s="10" t="str">
        <f aca="false">IF(BY734="","",IF(BY734&lt;-27.5,"De -30 a -28",IF(BY734&lt;-25,"De -27,5 a -25,5",IF(BY734&lt;-22.5,"De -25 a -23",IF(BY734&lt;-20,"De -22,5 a -20,5",IF(BY734&lt;-17.5,"De -20 a -18",IF(BY734&lt;-15,"De -17,5 a -15,5",IF(BY734&lt;-12.5,"De -15 a -13",IF(BY734&lt;-10,"De -12,5 a -10,5",IF(BY734&lt;-7.5,"De -10 a -8",IF(BY734&lt;-5,"De -7,5 a -5,5",IF(BY734&lt;-2.5,"De -5 a -3",IF(BY734&lt;0,"De -2,5 a -0,5",IF(BY734&lt;2.5,"De 0 a 2",IF(BY734&lt;5,"De 2,5 a 4,5",IF(BY734&lt;7.5,"De 5 a 7",IF(BY734&lt;10,"De 7,5 a 9,5",IF(BY734&lt;12.5,"De 10 a 12",IF(BY734&lt;15,"De 12,5 a 14,5",IF(BY734&lt;17.5,"De 15 a 17",IF(BY734&lt;20,"De 17,5 a 19,5",IF(BY734&lt;22.5,"De 20 a 22",IF(BY734&lt;25,"De 22,5 a 24,5",IF(BY734&lt;27.5,"De 25 a 27","De 27,5 a 30"))))))))))))))))))))))))</f>
        <v>De -20 a -18</v>
      </c>
      <c r="CA734" s="12" t="n">
        <f aca="false">IF(BY734="","",IF(BY734&lt;=-28,1,IF(BY734&lt;=-25.5,2,IF(BY734&lt;=-23,3,IF(BY734&lt;=-20.5,4,IF(BY734&lt;=-18,5,IF(BY734&lt;=-15.5,6,IF(BY734&lt;=-13,7,IF(BY734&lt;=-10.5,8,IF(BY734&lt;=-8,9,IF(BY734&lt;=-5.5,10,IF(BY734&lt;=-3,11,IF(BY734&lt;=-0.5,12,IF(BY734&lt;=2,13,IF(BY734&lt;=4.5,14,IF(BY734&lt;=7,15,IF(BY734&lt;=9.5,16,IF(BY734&lt;=12,17,IF(BY734&lt;=14.5,18,IF(BY734&lt;=17,19,IF(BY734&lt;=19.5,20,IF(BY734&lt;=22,21,IF(BY734&lt;=24.5,22,IF(BY734&lt;=27,23,IF(BY734&lt;=30,24,"Fuera de rango")))))))))))))))))))))))))</f>
        <v>5</v>
      </c>
      <c r="CB734" s="9" t="n">
        <v>-3.75</v>
      </c>
      <c r="CC734" s="10" t="n">
        <f aca="false">18.5- (0.3*H734)</f>
        <v>14.6</v>
      </c>
      <c r="CD734" s="10" t="n">
        <f aca="false">(CB734)-(CC734)</f>
        <v>-18.35</v>
      </c>
      <c r="CE734" s="10" t="str">
        <f aca="false">IF(CD734="","",IF(CD734&lt;-27.5,"De -30 a -28",IF(CD734&lt;-25,"De -27,5 a -25,5",IF(CD734&lt;-22.5,"De -25 a -23",IF(CD734&lt;-20,"De -22,5 a -20,5",IF(CD734&lt;-17.5,"De -20 a -18",IF(CD734&lt;-15,"De -17,5 a -15,5",IF(CD734&lt;-12.5,"De -15 a -13",IF(CD734&lt;-10,"De -12,5 a -10,5",IF(CD734&lt;-7.5,"De -10 a -8",IF(CD734&lt;-5,"De -7,5 a -5,5",IF(CD734&lt;-2.5,"De -5 a -3",IF(CD734&lt;0,"De -2,5 a -0,5",IF(CD734&lt;=2,"De 0 a 2",IF(CD734&lt;=4.5,"De 2,5 a 4,5",IF(CD734&lt;=7,"De 5 a 7",IF(CD734&lt;=9.5,"De 7,5 a 9,5",IF(CD734&lt;=12,"De 10 a 12",IF(CD734&lt;=14.5,"De 12,5 a 14,5",IF(CD734&lt;=17,"De 15 a 17",IF(CD734&lt;=19.5,"De 17,5 a 19,5",IF(CD734&lt;=22,"De 20 a 22",IF(CD734&lt;=24.5,"De 22,5 a 24,5",IF(CD734&lt;=27,"De 25 a 27","De 27,5 a 30"))))))))))))))))))))))))</f>
        <v>De -20 a -18</v>
      </c>
      <c r="CF734" s="12" t="n">
        <f aca="false">IF(CD734="","",IF(CD734&lt;-27.5,1,IF(CD734&lt;-25,2,IF(CD734&lt;-22.5,3,IF(CD734&lt;-20,4,IF(CD734&lt;-17.5,5,IF(CD734&lt;-15,6,IF(CD734&lt;-12.5,7,IF(CD734&lt;-10,8,IF(CD734&lt;-7.5,9,IF(CD734&lt;-5,10,IF(CD734&lt;-2.5,11,IF(CD734&lt;0,12,IF(CD734&lt;2.5,13,IF(CD734&lt;5,14,IF(CD734&lt;7.5,15,IF(CD734&lt;10,16,IF(CD734&lt;12.5,17,IF(CD734&lt;15,18,IF(CD734&lt;17.5,19,IF(CD734&lt;20,20,IF(CD734&lt;22.5,21,IF(CD734&lt;25,22,IF(CD734&lt;27.5,23,24))))))))))))))))))))))))</f>
        <v>5</v>
      </c>
      <c r="CG734" s="9" t="n">
        <v>-2.75</v>
      </c>
      <c r="CH734" s="10" t="str">
        <f aca="false">IF(CG734="","",IF(AND(CG734&gt;=-10,CG734&lt;=-9.5),"-10 a -9,5",IF(AND(CG734&gt;-9.5,CG734&lt;=-8.5),"-9 a -8,5",IF(AND(CG734&gt;-8.5,CG734&lt;=-7.5),"-8 a -7,5",IF(AND(CG734&gt;-7.5,CG734&lt;=-6.5),"-7 a -6,5",IF(AND(CG734&gt;-6.5,CG734&lt;=-5.5),"-6 a -5,5",IF(AND(CG734&gt;-5.5,CG734&lt;=-4.5),"-5 a -4,5",IF(AND(CG734&gt;-4.5,CG734&lt;=-3.5),"-4 a -3,5",IF(AND(CG734&gt;-3.5,CG734&lt;=-2.5),"-3 a -2,5",IF(CG734=-2.25,"-2,25",IF(AND(CG734&gt;-2.5,CG734&lt;=-1.5),"-2 a -1,5",IF(AND(CG734&gt;-1.5,CG734&lt;=-0.5),"-1 a -0,5",IF(AND(CG734&gt;-0.5,CG734&lt;=0.5),"0 a 0,5",IF(AND(CG734&gt;0.5,CG734&lt;=1.5),"1 a 1,5",IF(AND(CG734&gt;1.5,CG734&lt;=2.5),"2 a 2,5",IF(AND(CG734&gt;2.5,CG734&lt;=3.5),"3 a 3,5",IF(AND(CG734&gt;3.5,CG734&lt;=4.5),"4 a 4,5",IF(AND(CG734&gt;4.5,CG734&lt;=5.5),"5 a 5,5",IF(AND(CG734&gt;5.5,CG734&lt;=6.5),"6 a 6,5",IF(AND(CG734&gt;6.5,CG734&lt;=7.5),"7 a 7,5",IF(AND(CG734&gt;7.5,CG734&lt;=8.5),"8 a 8,5",IF(AND(CG734&gt;8.5,CG734&lt;=9.5),"9 a 9,5",IF(CG734&gt;=10,"10","Fuera de rango")))))))))))))))))))))))</f>
        <v>-3 a -2,5</v>
      </c>
      <c r="CI734" s="11" t="n">
        <f aca="false">IF(CG734="","",IF(CG734=-2.25,"NORMA",IF(CG734&lt;=-9.5,1,IF(CG734&lt;=-8.5,2,IF(CG734&lt;=-7.5,3,IF(CG734&lt;=-6.5,4,IF(CG734&lt;=-5.5,5,IF(CG734&lt;=-4.5,6,IF(CG734&lt;=-3.5,7,IF(CG734&lt;=-2.5,8,IF(CG734&lt;=-1.5,9,IF(CG734&lt;=-0.5,10,IF(CG734&lt;=0.5,11,IF(CG734&lt;=1.5,12,IF(CG734&lt;=2.5,13,IF(CG734&lt;=3.5,14,IF(CG734&lt;=4.5,15,IF(CG734&lt;=5.5,16,IF(CG734&lt;=6.5,17,IF(CG734&lt;=7.5,18,IF(CG734&lt;=8.5,19,IF(CG734&lt;=9.5,20,IF(CG734=10,21,"Fuera de rango")))))))))))))))))))))))</f>
        <v>8</v>
      </c>
      <c r="CJ734" s="9" t="n">
        <v>2.75</v>
      </c>
      <c r="CK734" s="10" t="str">
        <f aca="false">IF(CJ734="","",IF(AND(CJ734&gt;=-6,CJ734&lt;=-5.5),"-6 a -5,5",IF(AND(CJ734&gt;-5.5,CJ734&lt;=-4.5),"-5 a -4,5",IF(AND(CJ734&gt;-4.5,CJ734&lt;=-3.5),"-4 a -3,5",IF(AND(CJ734&gt;-3.5,CJ734&lt;=-2.5),"-3 a -2,5",IF(AND(CJ734&gt;-2.5,CJ734&lt;=-1.5),"-2 a -1,5",IF(AND(CJ734&gt;-1.5,CJ734&lt;=-0.5),"-1 a -0,5",IF(AND(CJ734&gt;-0.5,CJ734&lt;=0.5),"0 a 0,5",IF(AND(CJ734&gt;0.5,CJ734&lt;=1.5),"1 a 1,5",IF(AND(CJ734&gt;1.5,CJ734&lt;2.5),"2",IF(AND(CJ734&gt;=2.5,CJ734&lt;=3),"2,5 a 3",IF(AND(CJ734&gt;3,CJ734&lt;=4),"3,5 a 4",IF(AND(CJ734&gt;4,CJ734&lt;=5),"4,5 a 5",IF(AND(CJ734&gt;5,CJ734&lt;=6),"5,5 a 6",IF(AND(CJ734&gt;6,CJ734&lt;=7),"6,5 a 7",IF(AND(CJ734&gt;7,CJ734&lt;=8),"7,5 a 8",IF(AND(CJ734&gt;8,CJ734&lt;=9.5),"8,5 a 9,5",IF(CJ734=10,"10","Fuera de rango"))))))))))))))))))</f>
        <v>2,5 a 3</v>
      </c>
      <c r="CL734" s="11" t="n">
        <f aca="false">IF(CK734="","",IF(OR(CK734="-6 a -5,5",CK734="-6 - -5,5"),1,IF(OR(CK734="-5 a -4,5",CK734="-5 - -4,5"),2,IF(OR(CK734="-4 a -3,5",CK734="-4 - -3,5"),3,IF(OR(CK734="-3 a -2,5",CK734="-3 - -2,5"),4,IF(OR(CK734="-2 a -1,5",CK734="-2 - -1,5"),5,IF(OR(CK734="-1 a -0,5",CK734="-1 - -0,5"),6,IF(OR(CK734="0 a 0,5",CK734="0 - 0,5"),7,IF(OR(CK734="1 a 1,5",CK734="1 - 1,5"),8,IF(CK734="2","NORMA",IF(OR(CK734="2,5 a 3",CK734="2,5 - 3"),9,IF(OR(CK734="3,5 a 4",CK734="3,5 - 4"),10,IF(OR(CK734="4,5 a 5",CK734="4,5 - 5"),11,IF(OR(CK734="5,5 a 6",CK734="5,5 - 6"),12,IF(OR(CK734="6,5 a 7",CK734="6,5 - 7"),13,IF(OR(CK734="7,5 a 8",CK734="7,5 - 8"),14,IF(OR(CK734="8,5 a 9",CK734="8,5 - 9,5",CK734="9 a 9,5"),15,IF(CK734="10",15,IF(OR(CK734="0,5 a 1",CK734="0,5 - 1"),7,"Fuera de rango")))))))))))))))))))</f>
        <v>9</v>
      </c>
      <c r="CO734" s="10" t="str">
        <f aca="false">IF(CM734&gt;0,"EME"," ")</f>
        <v> </v>
      </c>
      <c r="CQ734" s="10" t="str">
        <f aca="false">IF(CP734&gt;0,"0", " ")</f>
        <v> </v>
      </c>
      <c r="CR734" s="10" t="str">
        <f aca="false">IF(CP734&gt;0,"EME"," ")</f>
        <v> </v>
      </c>
      <c r="CS734" s="9" t="n">
        <v>0</v>
      </c>
      <c r="CV734" s="9" t="n">
        <v>0</v>
      </c>
      <c r="CY734" s="9" t="n">
        <v>-4.25</v>
      </c>
      <c r="DB734" s="9" t="n">
        <v>-4</v>
      </c>
      <c r="DC734" s="11" t="str">
        <f aca="false">IF(DB734&lt;0,"2"," ")</f>
        <v>2</v>
      </c>
      <c r="DD734" s="11" t="str">
        <f aca="false">IF(DB734&lt;0,"MIO"," ")</f>
        <v>MIO</v>
      </c>
      <c r="DE734" s="9" t="n">
        <v>0</v>
      </c>
      <c r="DF734" s="10" t="str">
        <f aca="false">IF(DE734&lt;0,"3"," ")</f>
        <v> </v>
      </c>
      <c r="DG734" s="10" t="str">
        <f aca="false">IF(DE734&lt;0,"AST"," ")</f>
        <v> </v>
      </c>
      <c r="DH734" s="9" t="n">
        <v>0</v>
      </c>
      <c r="DI734" s="10" t="str">
        <f aca="false">IF(DH734&lt;0,"3"," ")</f>
        <v> </v>
      </c>
      <c r="DJ734" s="10" t="str">
        <f aca="false">IF(DH734&lt;0,"AST"," ")</f>
        <v> </v>
      </c>
      <c r="DK734" s="9" t="n">
        <v>0</v>
      </c>
      <c r="DL734" s="10" t="str">
        <f aca="false">IF(DK734&gt;0,"4"," ")</f>
        <v> </v>
      </c>
      <c r="DM734" s="10" t="str">
        <f aca="false">IF(DK734&gt;0,"PRE"," ")</f>
        <v> </v>
      </c>
      <c r="DN734" s="9" t="n">
        <v>0</v>
      </c>
      <c r="DO734" s="10" t="str">
        <f aca="false">IF(DN734&gt;0,"4"," ")</f>
        <v> </v>
      </c>
      <c r="DP734" s="10" t="str">
        <f aca="false">IF(DN734&gt;0,"PRE"," ")</f>
        <v> </v>
      </c>
      <c r="DS734" s="12" t="str">
        <f aca="false">CONCATENATE(CO734,CU734,DA734,DG734,DM734)</f>
        <v>   </v>
      </c>
      <c r="DT734" s="10" t="e">
        <f aca="false" t="array" ref="DT734">_xlfn.IFS(DS734="EME    ","0", DS734=" HIP   ","1", DS734="  MIO  ","2", DS734="   AST ","3", DS734="    PRE","4", DS734="EME   PRE","5", DS734=" HIP  PRE","6", DS734=" HIP AST ","7", DS734="  MIO PRE","8", DS734="  MIOAST ","9", DS734="   ASTPRE","10",DS734=" HIP ASTPRE","11", DS734="  MIOASTPRE","12", DS734="     ","0")</f>
        <v>#N/A</v>
      </c>
      <c r="DV734" s="1" t="e">
        <f aca="false" t="array" ref="DV734">_xlfn.IFS(DU734="SI","2", DU734="NO","1")</f>
        <v>#N/A</v>
      </c>
      <c r="DX734" s="11" t="str">
        <f aca="false">IF(DW734=0,"1","2")</f>
        <v>1</v>
      </c>
      <c r="DY734" s="11" t="str">
        <f aca="false" t="array" ref="DY734">_xlfn.IFS(DW734=0,"0", DW734=0.25, "1", DW734=0.5,"2", DW734=0.75,"3", DW734=1,"4",DW734=1.25,"5", DW734=1.5,"6", DW734=1.75,"7", DW734=2,"8")</f>
        <v>0</v>
      </c>
      <c r="EA734" s="11" t="str">
        <f aca="false">IF(DZ734=0,"1","2")</f>
        <v>1</v>
      </c>
      <c r="EB734" s="11" t="str">
        <f aca="false" t="array" ref="EB734">_xlfn.IFS(DZ734=0,"0", DZ734=0.25, "1", DZ734=0.5,"2", DZ734=0.75,"3", DZ734=1,"4",DZ734=1.25,"5", DZ734=1.5,"6", DZ734=1.75,"7", DZ734=2,"8")</f>
        <v>0</v>
      </c>
      <c r="ED734" s="10" t="str">
        <f aca="false">IF(EC734=0,"1","2")</f>
        <v>1</v>
      </c>
      <c r="EE734" s="11" t="str">
        <f aca="false" t="array" ref="EE734">_xlfn.IFS(EC734=0,"0", EC734=-0.25, "1", EC734=-0.5,"2", EC734=-0.75,"3", EC734=-1,"4",EC734=-1.25,"5", EC734=-1.5,"6", EC734=-1.75,"7", EC734=-2,"8", EC734=-2.25,"9",EC734=-2.5,"10", EC734=-2.75,"11", EC734=-3,"12", EC734=-3.25,"13", EC734=-3.5,"14", EC734=-3.75,"15",EC734=-4,"16")</f>
        <v>0</v>
      </c>
      <c r="EG734" s="10" t="str">
        <f aca="false">IF(EF734=0,"1","2")</f>
        <v>1</v>
      </c>
      <c r="EH734" s="11" t="str">
        <f aca="false" t="array" ref="EH734">_xlfn.IFS(EF734=0,"0", EF734=-0.25, "1", EF734=-0.5,"2", EF734=-0.75,"3", EF734=-1,"4",EF734=-1.25,"5", EF734=-1.5,"6", EF734=-1.75,"7", EF734=-2,"8", EF734=-2.25,"9",EF734=-2.5,"10", EF734=-2.75,"11", EF734=-3,"12", EF734=-3.25,"13", EF734=-3.5,"14", EF734=-3.75,"15",EF734=-4,"16")</f>
        <v>0</v>
      </c>
      <c r="EJ734" s="11" t="str">
        <f aca="false">IF(EI734=0,"1","2")</f>
        <v>1</v>
      </c>
      <c r="EK734" s="11" t="str">
        <f aca="false" t="array" ref="EK734">_xlfn.IFS(EI734=0,"0", EI734=-0.25, "1", EI734=-0.5,"2", EI734=-0.75,"3", EI734=-1,"4",EI734=-1.25,"5", EI734=-1.5,"6", EI734=-1.75,"7", EI734=-2,"8", EI734=-2.25,"9", EI734=-2.25,"9",EI734=-2.5,"10", EI734=-2.75,"11", EI734=-3,"12", EI734=-3.25,"13", EI734=-3.5,"14", EI734=-3.75,"15",EI734=-4,"16", EI734=0.25, "17", EI734=0.5, "18")</f>
        <v>0</v>
      </c>
      <c r="EM734" s="11" t="str">
        <f aca="false">IF(EL734=0,"1","2")</f>
        <v>1</v>
      </c>
      <c r="EN734" s="11" t="str">
        <f aca="false" t="array" ref="EN734">_xlfn.IFS(EL734=0.25,"17",EL734=0.5,"18", EL734=0,"0", EL734=-0.25, "1", EL734=-0.5,"2", EL734=-0.75,"3", EL734=-1,"4",EL734=-1.25,"5", EL734=-1.5,"6", EL734=-1.75,"7", EL734=-2,"8",EL734= -2.25,"9",EL734=-2.5,"10",EL734= -2.75,"11",EL734= -3,"12",EL734= -3.25,"13",EL734= -3.5,"14",EL734= -3.75,"15",EL734=-4,"16")</f>
        <v>0</v>
      </c>
      <c r="EP734" s="11" t="str">
        <f aca="false">IF(EO734=0,"1","2")</f>
        <v>1</v>
      </c>
      <c r="EQ734" s="11" t="str">
        <f aca="false" t="array" ref="EQ734">_xlfn.IFS(EO734=0,"0", EO734=0.25, "1", EO734=0.5,"2", EO734=0.75,"3", EO734=1,"4",EO734=1.25,"5", EO734=1.5,"6", EO734=1.75,"7", EO734=2,"8", EO734=2.25,"9", EO734=2.25,"9",EO734=2.5,"10", EO734=2.75,"11", EO734=3,"12", EO734=3.25,"13", EO734=3.5,"14", EO734=3.75,"15",EO734=4,"16", EO734=-0.25, "17", bq=-0.5, "18")</f>
        <v>0</v>
      </c>
      <c r="ES734" s="11" t="str">
        <f aca="false">IF(ER734=0,"1","2")</f>
        <v>1</v>
      </c>
      <c r="ET734" s="11" t="str">
        <f aca="false" t="array" ref="ET734">_xlfn.IFS(ER734=0,"0", ER734=0.25, "1", ER734=0.5,"2", ER734=0.75,"3", ER734=1,"4",ER734=1.25,"5", ER734=1.5,"6", ER734=1.75,"7", ER734=2,"8", ER734=2.25,"9", ER734=2.25,"9",ER734=2.5,"10", ER734=2.75,"11", ER734=3,"12", ER734=3.25,"13", ER734=3.5,"14", ER734=3.75,"15",ER734=4,"16", ER734=-0.25, "17", bq=-0.5, "18")</f>
        <v>0</v>
      </c>
      <c r="EV734" s="14" t="e">
        <f aca="false">VLOOKUP(EU734,LEYENDA!$G$2:$H$8,2,TRUE())</f>
        <v>#N/A</v>
      </c>
      <c r="EW734" s="14" t="e">
        <f aca="false" t="array" ref="EW734">_xlfn.IFS(EV734="0-5","1", EV734="6-12","2", EV734="13-18","3", EV734="19-24","4", EV734="25-36","5", EV734="37-48","6", EV734="49-60","7")</f>
        <v>#N/A</v>
      </c>
    </row>
    <row r="735" customFormat="false" ht="13.5" hidden="false" customHeight="false" outlineLevel="0" collapsed="false">
      <c r="A735" s="1" t="n">
        <v>297</v>
      </c>
      <c r="B735" s="2" t="n">
        <v>1</v>
      </c>
      <c r="C735" s="33" t="n">
        <v>41879</v>
      </c>
      <c r="E735" s="5" t="str">
        <f aca="false">VLOOKUP(A735,'286'!$A$3:$J$6279,10,FALSE())</f>
        <v>ROMO DONAIRE, MARTA</v>
      </c>
      <c r="F735" s="4" t="str">
        <f aca="false">VLOOKUP(A735,'286'!$A$3:$I$1768,3,FALSE())</f>
        <v>RODOMAR</v>
      </c>
      <c r="G735" s="6" t="n">
        <f aca="false">VLOOKUP(A735,'286'!$A$3:$I$1768,4,FALSE())</f>
        <v>25156</v>
      </c>
      <c r="H735" s="7" t="n">
        <f aca="false">YEAR(C735)-YEAR(G735)</f>
        <v>46</v>
      </c>
      <c r="I735" s="1" t="str">
        <f aca="false">VLOOKUP(H735,LEYENDA!$C$2:$D$6,2,TRUE())</f>
        <v>41-60</v>
      </c>
      <c r="J735" s="5" t="str">
        <f aca="false">VLOOKUP(A735,'286'!$A$3:$I$1768,7,FALSE())</f>
        <v>M</v>
      </c>
      <c r="K735" s="8" t="n">
        <f aca="false">VLOOKUP(A735,'286'!$A$3:$I$1768,2,FALSE())</f>
        <v>0</v>
      </c>
      <c r="L735" s="4" t="str">
        <f aca="false">VLOOKUP(A735,'286'!$A$3:$I$1768,8,FALSE())</f>
        <v>D</v>
      </c>
      <c r="M735" s="4" t="str">
        <f aca="false">VLOOKUP(A735,'286'!$A$3:$I$1768,9,FALSE())</f>
        <v>I</v>
      </c>
      <c r="N735" s="8" t="str">
        <f aca="false">IF(R735=O735, "MISMA","CONTRARIA")</f>
        <v>CONTRARIA</v>
      </c>
      <c r="O735" s="8" t="str">
        <f aca="false" t="array" ref="O735">_xlfn.IFS(L735="D","1", L735="I","2")</f>
        <v>1</v>
      </c>
      <c r="P735" s="8" t="e">
        <f aca="false" t="array" ref="P735">_xlfn.IFS(K735="OD","1", K735="OI","2")</f>
        <v>#N/A</v>
      </c>
      <c r="Q735" s="1" t="str">
        <f aca="false" t="array" ref="Q735">_xlfn.IFS(J735="M","1", J735="H","2")</f>
        <v>1</v>
      </c>
      <c r="R735" s="8" t="str">
        <f aca="false" t="array" ref="R735">_xlfn.IFS(M735="D","1", M735="I","2")</f>
        <v>2</v>
      </c>
      <c r="S735" s="1" t="str">
        <f aca="false" t="array" ref="S735">_xlfn.IFS(N735="CONTRARIA", "1",N735= "MISMA","2")</f>
        <v>1</v>
      </c>
      <c r="T735" s="1" t="str">
        <f aca="false" t="array" ref="T735">_xlfn.IFS(I735="0-12","1", I735="13-24","2", I735="25-40","3", I735="41-60","4", I735="61-100","5")</f>
        <v>4</v>
      </c>
      <c r="U735" s="9" t="n">
        <v>-0.5</v>
      </c>
      <c r="V735" s="10" t="str">
        <f aca="false">IF(U735="","",IF(AND(U735&gt;=-9,U735&lt;=-6.5),"-9 a -6,5",IF(AND(U735&gt;=-6,U735&lt;=-3.5),"-6 a -3,5",IF(AND(U735&gt;=-3,U735&lt;=-1),"-3 a -1",IF(U735=-0.5,"-0,5",IF(AND(U735&gt;=0,U735&lt;=2.5),"0 a 2,5",IF(AND(U735&gt;=3,U735&lt;=5.5),"3 a 5,5",IF(AND(U735&gt;=6,U735&lt;=8.5),"6 a 8,5",IF(AND(U735&gt;=9,U735&lt;=20),"9 a 20","Fuera de rango")))))))))</f>
        <v>-0,5</v>
      </c>
      <c r="W735" s="11" t="str">
        <f aca="false">IF(V735="","",IF(V735="-9 a -6,5",2,IF(V735="-6 a -3,5",3,IF(V735="-3 a -1",4,IF(V735="-0,5","NORMA",IF(V735="0 a 2,5",5,IF(V735="3 a 5,5",6,IF(V735="6 a 8,5",7,IF(V735="9 a 20",8,"Fuera de rango")))))))))</f>
        <v>NORMA</v>
      </c>
      <c r="X735" s="9" t="n">
        <v>0</v>
      </c>
      <c r="Y735" s="11" t="str">
        <f aca="false">IF(X735="","",IF(AND(X735&gt;=0,X735&lt;=4),"0 a 4",IF(AND(X735&gt;=4.5,X735&lt;=8.5),"4,5 a 8,5",IF(X735=9,"9",IF(AND(X735&gt;=9.5,X735&lt;=13),"9,5 a 13",IF(AND(X735&gt;=13.5,X735&lt;=20),"13,5 a 20",IF(AND(X735&gt;=20.5,X735&lt;=35),"20,5 a 35","Fuera de rango")))))))</f>
        <v>0 a 4</v>
      </c>
      <c r="Z735" s="11" t="n">
        <f aca="false">IF(Y735="","",IF(Y735="0 a 4",1,IF(Y735="4,5 a 8,5",2,IF(Y735="9","NORMA",IF(Y735="9,5 a 13",3,IF(Y735="13,5 a 20",4,IF(Y735="20,5 a 35",5,"Fuera de rango")))))))</f>
        <v>1</v>
      </c>
      <c r="AA735" s="9" t="n">
        <v>11</v>
      </c>
      <c r="AB735" s="10" t="str">
        <f aca="false">IF(AA735="","",IF(AND(AA735&gt;=0,AA735&lt;=9),"0 a 9",IF(AND(AA735&gt;=9.5,AA735&lt;=18.5),"9,5 a 18,5",IF(AA735=19,"19",IF(AND(AA735&gt;=19.5,AA735&lt;=28),"19,5 a 28",IF(AND(AA735&gt;=28.5,AA735&lt;=40),"28,5 a 40","Fuera de rango"))))))</f>
        <v>9,5 a 18,5</v>
      </c>
      <c r="AC735" s="11" t="n">
        <f aca="false" t="array" ref="AC735">_xlfn.IFS(AB735="","",AB735="0 a 9",1,AB735="9,5 a 18,5",2,AB735="19","NORMA",AB735="19,5 a 28",3,AB735="28,5 a 40",4,TRUE(),"Fuera de rango")</f>
        <v>2</v>
      </c>
      <c r="AD735" s="9" t="n">
        <v>4</v>
      </c>
      <c r="AE735" s="10" t="str">
        <f aca="false">IF(AD735="","",IF(AND(AD735&gt;=-10,AD735&lt;=0),"De -10 a 0",IF(AND(AD735&gt;=0.5,AD735&lt;=9.5),"0,5 a 9,5",IF(AD735=10,"10",IF(AND(AD735&gt;=10.5,AD735&lt;=20),"10,5 a 20",IF(AND(AD735&gt;=20.5,AD735&lt;=40),"20,5 a 40","Fuera de rango"))))))</f>
        <v>0,5 a 9,5</v>
      </c>
      <c r="AF735" s="12" t="n">
        <f aca="false">IF(AD735="","",IF(AND(AD735&gt;=-10,AD735&lt;=0),1,IF(AND(AD735&gt;=0.5,AD735&lt;=9.5),2,IF(AD735=10,"NORMA",IF(AND(AD735&gt;=10.5,AD735&lt;=20),3,IF(AND(AD735&gt;=20.5,AD735&lt;=40),4,""))))))</f>
        <v>2</v>
      </c>
      <c r="AG735" s="9" t="n">
        <v>7</v>
      </c>
      <c r="AH735" s="10" t="str">
        <f aca="false">IF(AG735="","",IF(AND(AG735&gt;=0,AG735&lt;=4),"0 a 4",IF(AND(AG735&gt;=4.5,AG735&lt;=8.5),"4,5 a 8,5",IF(AG735=9,"9",IF(AND(AG735&gt;=9.5,AG735&lt;=13),"9,5 a 13",IF(AND(AG735&gt;=13.5,AG735&lt;=25),"13,5 a 25","Fuera de rango"))))))</f>
        <v>4,5 a 8,5</v>
      </c>
      <c r="AI735" s="10" t="n">
        <f aca="false">IF(AH735="","",IF(AH735="0 a 4",1,IF(AH735="4,5 a 8,5",2,IF(AH735="9","NORMA",IF(AH735="9,5 a 13",3,IF(AH735="13,5 a 25",4,""))))))</f>
        <v>2</v>
      </c>
      <c r="AJ735" s="9" t="n">
        <v>4</v>
      </c>
      <c r="AK735" s="10" t="str">
        <f aca="false">IF(AJ735="","",IF(AND(AJ735&gt;=-15,AJ735&lt;=-10.5),"-15 a -10,5",IF(AND(AJ735&gt;=-10,AJ735&lt;=-4),"-10 a -4",IF(AND(AJ735&gt;=-4.5,AJ735&lt;=0),"-4,5 a 0",IF(AND(AJ735&gt;=0.5,AJ735&lt;=4.5),"0,5 a 4,5",IF(AJ735=5,"5",IF(AND(AJ735&gt;=5.5,AJ735&lt;=10),"5,5 a 10",IF(AND(AJ735&gt;=10.5,AJ735&lt;=20),"10,5 a 20","Fuera de rango"))))))))</f>
        <v>0,5 a 4,5</v>
      </c>
      <c r="AL735" s="11" t="n">
        <f aca="false">IF(AK735="","",IF(AK735="-15 a -10,5",1,IF(AK735="-10 a -4",2,IF(AK735="-4,5 a 0",3,IF(AK735="0,5 a 4,5",4,IF(AK735="5","NORMA",IF(AK735="5,5 a 10",5,IF(AK735="10,5 a 20",6,"Error"))))))))</f>
        <v>4</v>
      </c>
      <c r="AM735" s="9" t="n">
        <v>0</v>
      </c>
      <c r="AN735" s="10" t="str">
        <f aca="false">IF(AM735="","",IF(AND(AM735&gt;=-7.5,AM735&lt;=-5.5),"-7,5 a -5,5",IF(AND(AM735&gt;=-5,AM735&lt;=-3),"-5 a -3",IF(AND(AM735&gt;=-2.5,AM735&lt;=-0.5),"-2,5 a -0,5",IF(AM735=0,"0,00",IF(AND(AM735&gt;=0.5,AM735&lt;=2.5),"0,5 a 2,5",IF(AND(AM735&gt;=3,AM735&lt;=5),"3 a 5",IF(AND(AM735&gt;=5.5,AM735&lt;=7.5),"5,5 a 7,5",IF(AND(AM735&gt;=8,AM735&lt;=10),"8 a 10","Fuera de rango")))))))))</f>
        <v>0,00</v>
      </c>
      <c r="AO735" s="11" t="str">
        <f aca="false">IF(AN735="","",IF(AN735="-7,5 a -5,5",1,IF(AN735="-5 a -3",2,IF(AN735="-2,5 a -0,5",3,IF(AN735="0,00","NORMA",IF(AN735="0,5 a 2,5",4,IF(AN735="3 a 5",5,IF(AN735="5,5 a 7,5",6,IF(AN735="8 a 10",7,"Error")))))))))</f>
        <v>NORMA</v>
      </c>
      <c r="AP735" s="9" t="n">
        <v>-5</v>
      </c>
      <c r="AQ735" s="10" t="str">
        <f aca="false">IF(AP735="","",IF(AND(AP735&gt;=-20,AP735&lt;=-9.5),"-20 a -9,5",IF(AND(AP735&gt;=-9,AP735&lt;=-6.5),"-9 a -6,5",IF(AP735=-6,"-6",IF(AND(AP735&gt;=-5.5,AP735&lt;=-3),"-5,5 a -3",IF(AND(AP735&gt;=-2.5,AP735&lt;=0),"-2,5 a 0",IF(AND(AP735&gt;=0.5,AP735&lt;=3),"0,5 a 3",IF(AND(AP735&gt;=3.5,AP735&lt;=6),"3,5 a 6",IF(AND(AP735&gt;=6.5,AP735&lt;=9),"6,5 a 9",IF(AND(AP735&gt;=9.5,AP735&lt;=20),"9,5 a 20","Fuera de rango"))))))))))</f>
        <v>-5,5 a -3</v>
      </c>
      <c r="AR735" s="11" t="n">
        <f aca="false">IF(AQ735="","",IF(AQ735="-20 a -9,5",1,IF(AQ735="-9 a -6,5",2,IF(AQ735="-6","NORMA",IF(AQ735="-5,5 a -3",3,IF(AQ735="-2,5 a 0",4,IF(AQ735="0,5 a 3",5,IF(AQ735="3,5 a 6",6,IF(AQ735="6,5 a 9",7,IF(AQ735="9,5 a 20",8,""))))))))))</f>
        <v>3</v>
      </c>
      <c r="AS735" s="9" t="n">
        <v>2</v>
      </c>
      <c r="AT735" s="10" t="str">
        <f aca="false">IF(AS735="","",IF(AND(AS735&gt;=-16,AS735&lt;=-14),"-16 a -14",IF(AND(AS735&gt;=-13.5,AS735&lt;=-11.5),"-13,5 a -11,5",IF(AND(AS735&gt;=-11,AS735&lt;=-9),"-11 a -9",IF(AND(AS735&gt;=-8.5,AS735&lt;=-6.5),"-8,5 a -6,5",IF(AND(AS735&gt;=-6,AS735&lt;=-4),"-6 a -4",IF(AND(AS735&gt;=-3.5,AS735&lt;=-1.5),"-3,5 a -1,5",IF(AND(AS735&gt;=-1,AS735&lt;=1),"-1 a 1",IF(AND(AS735&gt;=1.5,AS735&lt;=3.5),"1,5 a 3,5",IF(AND(AS735&gt;=4,AS735&lt;=6),"4 a 6",IF(AND(AS735&gt;=6.5,AS735&lt;=8.5),"6,5 a 8,5",IF(AND(AS735&gt;=9,AS735&lt;=11),"9 a 11",IF(AND(AS735&gt;=11.5,AS735&lt;=13.5),"11,5 a 13,5",IF(AND(AS735&gt;=14,AS735&lt;=16),"14 a 16",IF(AND(AS735&gt;=16.5,AS735&lt;=18.5),"16,5 a 18,5",IF(AND(AS735&gt;=19,AS735&lt;=21),"19 a 21","Fuera de rango"))))))))))))))))</f>
        <v>1,5 a 3,5</v>
      </c>
      <c r="AU735" s="11" t="n">
        <f aca="false" t="array" ref="AU735">IF(AT735="","",_xlfn.IFS(AT735="-16 a -14",1,AT735="-13,5 a -11,5",2,AT735="-11 a -9",3,AT735="-8,5 a -6,5",4,AT735="-6 a -4",5,AT735="-3,5 a -1,5",6,AT735="-1 a 1",7,AT735="1,5 a 3,5",8,AT735="4 a 6","NORMA",AT735="6,5 a 8,5",9,AT735="9 a 11",10,AT735="11,5 a 13,5",11,AT735="14 a 16",12,AT735="16,5 a 18,5",13,AT735="19 a 21",14,TRUE(),""))</f>
        <v>8</v>
      </c>
      <c r="AV735" s="9" t="n">
        <v>1.75</v>
      </c>
      <c r="AW735" s="10" t="str">
        <f aca="false">IF(AV735="","",IF(AND(AV735&gt;=-1,AV735&lt;=-0.5),"-1 a -0,5",IF(AND(AV735&gt;-0.5,AV735&lt;=0),"De -0,5 a 0",IF(AND(AV735&gt;=0.25,AV735&lt;=0.75),"0,25 a 0,75",IF(AND(AV735&gt;=1,AV735&lt;=1.5),"1 a 1,5",IF(AND(AV735&gt;=1.75,AV735&lt;=2.25),"1,75 a 2,25",IF(AND(AV735&gt;=2.5,AV735&lt;=3),"2,5 a 3",IF(AND(AV735&gt;=3.25,AV735&lt;=3.75),"3,25 a 3,75","Fuera de rango"))))))))</f>
        <v>1,75 a 2,25</v>
      </c>
      <c r="AX735" s="10" t="n">
        <f aca="false">IF(AW735="","",IF(OR(AW735="-1 a -0,5",AW735="-1 a -0.5"),1,IF(OR(AW735="De -0,5 a 0",AW735="-0,5 a 0",AW735="De -0.5 a 0"),2,IF(OR(AW735="0,25 a 0,75",AW735="0.25 a 0.75"),"NORMA",IF(OR(AW735="1 a 1,5",AW735="1 a 1.5"),3,IF(OR(AW735="1,75 a 2,25",AW735="1.75 a 2.25"),4,IF(OR(AW735="2,5 a 3",AW735="2.5 a 3"),5,IF(OR(AW735="3,25 a 3,75",AW735="3.25 a 3.75"),6,""))))))))</f>
        <v>4</v>
      </c>
      <c r="AY735" s="9" t="n">
        <v>-7.5</v>
      </c>
      <c r="AZ735" s="10" t="str">
        <f aca="false">IF(AY735="","",IF(AND(AY735&gt;=-20,AY735&lt;=-9.5),"-20 a -9,5",IF(AND(AY735&gt;=-9,AY735&lt;=-6.5),"-9 a -6,5",IF(AY735=-6,"-6",IF(AND(AY735&gt;=-5.5,AY735&lt;=-3),"-5,5 a -3",IF(AND(AY735&gt;=-2.5,AY735&lt;=0),"-2,5 a 0",IF(AND(AY735&gt;=0.5,AY735&lt;=3),"0,5 a 3",IF(AND(AY735&gt;=3.5,AY735&lt;=6),"3,5 a 6","Fuera de rango"))))))))</f>
        <v>-9 a -6,5</v>
      </c>
      <c r="BA735" s="11" t="n">
        <f aca="false">IF(AZ735="","",IF(AZ735="-20 a -9,5",1,IF(AZ735="-9 a -6,5",2,IF(AZ735="-6","NORMA",IF(AZ735="-5,5 a -3",3,IF(AZ735="-2,5 a 0",4,IF(AZ735="0,5 a 3",5,IF(AZ735="3,5 a 6",6,""))))))))</f>
        <v>2</v>
      </c>
      <c r="BB735" s="9" t="n">
        <v>0</v>
      </c>
      <c r="BC735" s="10" t="str">
        <f aca="false" t="array" ref="BC735">IF(BB735="","",_xlfn.IFS(AND(BB735&gt;=0,BB735&lt;=2),"0 a 2",AND(BB735&gt;=2.5,BB735&lt;=4.5),"2,5 a 4,5",AND(BB735&gt;=5,BB735&lt;=7),"5 a 7",AND(BB735&gt;=7.5,BB735&lt;=9.5),"7,5 a 9,5",AND(BB735&gt;=10,BB735&lt;=12),"10 a 12",AND(BB735&gt;=12.5,BB735&lt;=14.5),"12,5 a 14,5",BB735=15,"15",AND(BB735&gt;=15.5,BB735&lt;=17.5),"15,5 a 17,5",AND(BB735&gt;=18,BB735&lt;=20),"18 a 20",AND(BB735&gt;=20.5,BB735&lt;=22.5),"20,5 a 22,5",AND(BB735&gt;=23,BB735&lt;=25),"23 a 25",TRUE(),"Fuera de rango"))</f>
        <v>0 a 2</v>
      </c>
      <c r="BD735" s="11" t="n">
        <f aca="false" t="array" ref="BD735">IF(BC735="","",_xlfn.IFS(BC735="0 a 2",1,BC735="2,5 a 4,5",2,BC735="5 a 7",3,BC735="7,5 a 9,5",4,BC735="10 a 12",5,BC735="12,5 a 14,5",6,BC735="15","NORMA",BC735="15,5 a 17,5",7,BC735="18 a 20",8,BC735="20,5 a 22,5",9,BC735="23 a 25",10,TRUE(),"Fuera de rango"))</f>
        <v>1</v>
      </c>
      <c r="BE735" s="9" t="n">
        <v>10</v>
      </c>
      <c r="BF735" s="10" t="str">
        <f aca="false">IF(BE735="","",IF(AND(BE735&gt;=-20,BE735&lt;=-10),"-20 a -10",IF(AND(BE735&gt;=-9.5,BE735&lt;=0.5),"-9,5 a 0,5",IF(AND(BE735&gt;=1,BE735&lt;=11),"1 a 11",IF(AND(BE735&gt;=11.5,BE735&lt;=20.5),"11,5 a 20,5",IF(BE735=21,"21",IF(AND(BE735&gt;=21.5,BE735&lt;=31.5),"21,5 a 31,5",IF(AND(BE735&gt;=32,BE735&lt;=42),"32 a 42","Fuera de rango"))))))))</f>
        <v>1 a 11</v>
      </c>
      <c r="BG735" s="11" t="n">
        <f aca="false">IF(BF735="","",IF(BF735="-20 a -10",1,IF(BF735="-9,5 a 0,5",2,IF(BF735="1 a 11",3,IF(BF735="11,5 a 20,5",4,IF(BF735="21","NORMA",IF(BF735="21,5 a 31,5",5,IF(BF735="32 a 42",6,""))))))))</f>
        <v>3</v>
      </c>
      <c r="BH735" s="9" t="n">
        <v>4</v>
      </c>
      <c r="BI735" s="10" t="str">
        <f aca="false">IF(BH735="","",IF(AND(BH735&gt;=-20,BH735&lt;=-15),"-20 a -15",IF(AND(BH735&gt;=-14.5,BH735&lt;=-9.5),"-14,5 a -9,5",IF(AND(BH735&gt;=-9,BH735&lt;=-4),"-9 a -4",IF(AND(BH735&gt;=-3.5,BH735&lt;=2.5),"-3,5 a 2,5",IF(AND(BH735&gt;=3,BH735&lt;=8),"3 a 8",IF(AND(BH735&gt;=8.5,BH735&lt;=14.5),"8,5 a 14,5",IF(BH735=15,"15",IF(AND(BH735&gt;=15.5,BH735&lt;=20.5),"15,5 a 20,5",IF(AND(BH735&gt;=21,BH735&lt;=26),"21 a 26","Fuera de rango"))))))))))</f>
        <v>3 a 8</v>
      </c>
      <c r="BJ735" s="11" t="n">
        <f aca="false">IF(BI735="","",IF(BI735="-20 a -15",1,IF(BI735="-14,5 a -9,5",2,IF(BI735="-9 a -4",3,IF(BI735="-3,5 a 2,5",4,IF(BI735="3 a 8",5,IF(BI735="8,5 a 14,5",6,IF(BI735="15","NORMA",IF(BI735="15,5 a 20,5",7,IF(BI735="21 a 26",8,IF(BI735="26,5 a 31,5",9,"")))))))))))</f>
        <v>5</v>
      </c>
      <c r="BK735" s="9" t="n">
        <v>8</v>
      </c>
      <c r="BL735" s="10" t="str">
        <f aca="false">IF(BK735="","",IF(AND(BK735&gt;=0,BK735&lt;=2),"0 - 2",IF(AND(BK735&gt;=2.5,BK735&lt;=4.5),"2,5 - 4,5",IF(AND(BK735&gt;=5,BK735&lt;=7),"5 - 7",IF(AND(BK735&gt;=7.5,BK735&lt;=9.5),"7,5 - 9,5",IF(AND(BK735&gt;=10,BK735&lt;=12),"10 - 12",IF(AND(BK735&gt;=12.5,BK735&lt;=13.5),"12,5 - 13,5",IF(BK735=14,"14",IF(AND(BK735&gt;=14.5,BK735&lt;=16.5),"14,5 - 16,5",IF(AND(BK735&gt;=17,BK735&lt;=19),"17 - 19",IF(AND(BK735&gt;=19.5,BK735&lt;=21.5),"19,5 - 21,5",IF(AND(BK735&gt;=22,BK735&lt;=24),"22 - 24",IF(AND(BK735&gt;=24.5,BK735&lt;=26.5),"24,5 - 26,5",IF(AND(BK735&gt;=27,BK735&lt;=29),"27 - 29",IF(AND(BK735&gt;=29.5,BK735&lt;=30),"29,5 - 30","Fuera de rango")))))))))))))))</f>
        <v>7,5 - 9,5</v>
      </c>
      <c r="BM735" s="11" t="n">
        <f aca="false">IF(BL735="","",IF(BL735="0 - 2",1,IF(BL735="2,5 - 4,5",2,IF(BL735="5 - 7",3,IF(BL735="7,5 - 9,5",4,IF(BL735="10 - 12",5,IF(BL735="12,5 - 13,5",6,IF(BL735="14","NORMA",IF(BL735="14,5 - 16,5",7,IF(BL735="17 - 19",8,IF(BL735="19,5 - 21,5",9,IF(BL735="22 - 24",10,IF(BL735="24,5 - 26,5",11,IF(BL735="27 - 29",12,IF(BL735="29,5 - 30",13,"")))))))))))))))</f>
        <v>4</v>
      </c>
      <c r="BN735" s="9" t="n">
        <v>9</v>
      </c>
      <c r="BO735" s="11" t="str">
        <f aca="false">IF(BN735="","",IF(AND(BN735&gt;=-20,BN735&lt;=-10),"-20 a -10",IF(AND(BN735&gt;=-9.5,BN735&lt;=0.5),"-9,5 a 0,5",IF(AND(BN735&gt;=1,BN735&lt;=11),"1 a 11",IF(AND(BN735&gt;=11.5,BN735&lt;=21.5),"11,5 a 21,5",IF(BN735=22,"22",IF(AND(BN735&gt;=22.5,BN735&lt;=32.5),"22,5 a 32,5",IF(AND(BN735&gt;=33,BN735&lt;=43),"33 a 43","Fuera de rango"))))))))</f>
        <v>1 a 11</v>
      </c>
      <c r="BP735" s="11" t="n">
        <f aca="false">IF(BO735="","",IF(BO735="-20 a -10",1,IF(BO735="-9,5 a 0,5",2,IF(BO735="1 a 11",3,IF(BO735="11,5 a 21,5",4,IF(BO735="22","NORMA",IF(BO735="22,5 a 32,5",5,IF(BO735="33 a 43",6,""))))))))</f>
        <v>3</v>
      </c>
      <c r="BQ735" s="9" t="n">
        <v>6</v>
      </c>
      <c r="BR735" s="10" t="str">
        <f aca="false">IF(BQ735="","",IF(AND(BQ735&gt;=-20,BQ735&lt;=-15),"-20 a -15",IF(AND(BQ735&gt;=-14.5,BQ735&lt;=-9.5),"-14,5 a -9,5",IF(AND(BQ735&gt;=-9,BQ735&lt;=-4),"-9 a -4",IF(AND(BQ735&gt;=-3.5,BQ735&lt;=2.5),"-3,5 a 2,5",IF(AND(BQ735&gt;=3,BQ735&lt;=8),"3 a 8",IF(AND(BQ735&gt;=8.5,BQ735&lt;=13.5),"8,5 a 13,5",IF(AND(BQ735&gt;=14,BQ735&lt;=17.5),"14 a 17,5",IF(BQ735=18,"18",IF(AND(BQ735&gt;=18.5,BQ735&lt;=23.5),"18,5 a 23,5",IF(AND(BQ735&gt;=24,BQ735&lt;=29),"24 a 29",IF(AND(BQ735&gt;=29.5,BQ735&lt;=34.5),"29,5 a 34,5",IF(AND(BQ735&gt;=35,BQ735&lt;=40),"35 a 40","Fuera de rango")))))))))))))</f>
        <v>3 a 8</v>
      </c>
      <c r="BS735" s="11" t="n">
        <f aca="false">IF(BR735="","",IF(BR735="-20 a -15",1,IF(BR735="-14,5 a -9,5",2,IF(BR735="-9 a -4",3,IF(BR735="-3,5 a 2,5",4,IF(BR735="3 a 8",5,IF(BR735="8,5 a 13,5",6,IF(BR735="14 a 17,5",7,IF(BR735="18","NORMA",IF(BR735="18,5 a 23,5",8,IF(BR735="24 a 29",9,IF(BR735="29,5 a 34,5",10,IF(BR735="35 a 40",11,"")))))))))))))</f>
        <v>5</v>
      </c>
      <c r="BT735" s="9" t="n">
        <v>0</v>
      </c>
      <c r="BU735" s="10" t="str">
        <f aca="false">IF(BT735="","",IF(AND(BT735&gt;=-20,BT735&lt;=-18),"-20 a -18",IF(AND(BT735&gt;=-17.5,BT735&lt;=-15.5),"-17,5 a -15,5",IF(AND(BT735&gt;=-15,BT735&lt;=-13),"-15 a -13",IF(AND(BT735&gt;=-12.5,BT735&lt;=-10.5),"-12,5 a -10,5",IF(AND(BT735&gt;=-10,BT735&lt;=-8),"-10 a -8",IF(AND(BT735&gt;=-7.5,BT735&lt;=-5.5),"-7,5 a -5,5",IF(AND(BT735&gt;=-5,BT735&lt;=-3),"-5 a -3",IF(AND(BT735&gt;=-2.5,BT735&lt;=-0.5),"-2,5 a -0,5",IF(BT735=0,"0",IF(AND(BT735&gt;=0.5,BT735&lt;=2.5),"0,5 a 2,5",IF(AND(BT735&gt;=3,BT735&lt;=5),"3 a 5",IF(AND(BT735&gt;=5.5,BT735&lt;=7.5),"5,5 a 7,5",IF(AND(BT735&gt;=8,BT735&lt;=10),"8 a 10",IF(AND(BT735&gt;=10.5,BT735&lt;=12.5),"10,5 a 12,5",IF(AND(BT735&gt;=13,BT735&lt;=15),"13 a 15",IF(AND(BT735&gt;=15.5,BT735&lt;=17.5),"15,5 a 17,5",IF(AND(BT735&gt;=18,BT735&lt;=20),"18 a 20","Fuera de rango"))))))))))))))))))</f>
        <v>0</v>
      </c>
      <c r="BV735" s="11" t="str">
        <f aca="false">IF(BT735="","",IF(BT735=0,"NORMA",IF(AND(BT735&gt;=-20,BT735&lt;=-18),2,IF(AND(BT735&gt;=-17.5,BT735&lt;=-15.5),2,IF(AND(BT735&gt;=-15,BT735&lt;=-13),3,IF(AND(BT735&gt;=-12.5,BT735&lt;=-10.5),4,IF(AND(BT735&gt;=-10,BT735&lt;=-8),5,IF(AND(BT735&gt;=-7.5,BT735&lt;=-5.5),6,IF(AND(BT735&gt;=-5,BT735&lt;=-3),7,IF(AND(BT735&gt;=-2.5,BT735&lt;=-0.5),8,IF(AND(BT735&gt;=0.5,BT735&lt;=2.5),9,IF(AND(BT735&gt;=3,BT735&lt;=5),10,IF(AND(BT735&gt;=5.5,BT735&lt;=7.5),11,IF(AND(BT735&gt;=8,BT735&lt;=10),12,IF(AND(BT735&gt;=10.5,BT735&lt;=12.5),13,IF(AND(BT735&gt;=13,BT735&lt;=15),14,IF(AND(BT735&gt;=15.5,BT735&lt;=17.5),15,IF(AND(BT735&gt;=18,BT735&lt;=20),16,"Fuera de rango"))))))))))))))))))</f>
        <v>NORMA</v>
      </c>
      <c r="BW735" s="9" t="n">
        <v>-2.75</v>
      </c>
      <c r="BX735" s="10" t="n">
        <f aca="false">18.5- (0.3*H735)</f>
        <v>4.7</v>
      </c>
      <c r="BY735" s="10" t="n">
        <f aca="false">(BW735)-(BX735)</f>
        <v>-7.45</v>
      </c>
      <c r="BZ735" s="10" t="str">
        <f aca="false">IF(BY735="","",IF(BY735&lt;-27.5,"De -30 a -28",IF(BY735&lt;-25,"De -27,5 a -25,5",IF(BY735&lt;-22.5,"De -25 a -23",IF(BY735&lt;-20,"De -22,5 a -20,5",IF(BY735&lt;-17.5,"De -20 a -18",IF(BY735&lt;-15,"De -17,5 a -15,5",IF(BY735&lt;-12.5,"De -15 a -13",IF(BY735&lt;-10,"De -12,5 a -10,5",IF(BY735&lt;-7.5,"De -10 a -8",IF(BY735&lt;-5,"De -7,5 a -5,5",IF(BY735&lt;-2.5,"De -5 a -3",IF(BY735&lt;0,"De -2,5 a -0,5",IF(BY735&lt;2.5,"De 0 a 2",IF(BY735&lt;5,"De 2,5 a 4,5",IF(BY735&lt;7.5,"De 5 a 7",IF(BY735&lt;10,"De 7,5 a 9,5",IF(BY735&lt;12.5,"De 10 a 12",IF(BY735&lt;15,"De 12,5 a 14,5",IF(BY735&lt;17.5,"De 15 a 17",IF(BY735&lt;20,"De 17,5 a 19,5",IF(BY735&lt;22.5,"De 20 a 22",IF(BY735&lt;25,"De 22,5 a 24,5",IF(BY735&lt;27.5,"De 25 a 27","De 27,5 a 30"))))))))))))))))))))))))</f>
        <v>De -7,5 a -5,5</v>
      </c>
      <c r="CA735" s="12" t="n">
        <f aca="false">IF(BY735="","",IF(BY735&lt;=-28,1,IF(BY735&lt;=-25.5,2,IF(BY735&lt;=-23,3,IF(BY735&lt;=-20.5,4,IF(BY735&lt;=-18,5,IF(BY735&lt;=-15.5,6,IF(BY735&lt;=-13,7,IF(BY735&lt;=-10.5,8,IF(BY735&lt;=-8,9,IF(BY735&lt;=-5.5,10,IF(BY735&lt;=-3,11,IF(BY735&lt;=-0.5,12,IF(BY735&lt;=2,13,IF(BY735&lt;=4.5,14,IF(BY735&lt;=7,15,IF(BY735&lt;=9.5,16,IF(BY735&lt;=12,17,IF(BY735&lt;=14.5,18,IF(BY735&lt;=17,19,IF(BY735&lt;=19.5,20,IF(BY735&lt;=22,21,IF(BY735&lt;=24.5,22,IF(BY735&lt;=27,23,IF(BY735&lt;=30,24,"Fuera de rango")))))))))))))))))))))))))</f>
        <v>10</v>
      </c>
      <c r="CB735" s="9" t="n">
        <v>-2.75</v>
      </c>
      <c r="CC735" s="10" t="n">
        <f aca="false">18.5- (0.3*H735)</f>
        <v>4.7</v>
      </c>
      <c r="CD735" s="10" t="n">
        <f aca="false">(CB735)-(CC735)</f>
        <v>-7.45</v>
      </c>
      <c r="CE735" s="10" t="str">
        <f aca="false">IF(CD735="","",IF(CD735&lt;-27.5,"De -30 a -28",IF(CD735&lt;-25,"De -27,5 a -25,5",IF(CD735&lt;-22.5,"De -25 a -23",IF(CD735&lt;-20,"De -22,5 a -20,5",IF(CD735&lt;-17.5,"De -20 a -18",IF(CD735&lt;-15,"De -17,5 a -15,5",IF(CD735&lt;-12.5,"De -15 a -13",IF(CD735&lt;-10,"De -12,5 a -10,5",IF(CD735&lt;-7.5,"De -10 a -8",IF(CD735&lt;-5,"De -7,5 a -5,5",IF(CD735&lt;-2.5,"De -5 a -3",IF(CD735&lt;0,"De -2,5 a -0,5",IF(CD735&lt;=2,"De 0 a 2",IF(CD735&lt;=4.5,"De 2,5 a 4,5",IF(CD735&lt;=7,"De 5 a 7",IF(CD735&lt;=9.5,"De 7,5 a 9,5",IF(CD735&lt;=12,"De 10 a 12",IF(CD735&lt;=14.5,"De 12,5 a 14,5",IF(CD735&lt;=17,"De 15 a 17",IF(CD735&lt;=19.5,"De 17,5 a 19,5",IF(CD735&lt;=22,"De 20 a 22",IF(CD735&lt;=24.5,"De 22,5 a 24,5",IF(CD735&lt;=27,"De 25 a 27","De 27,5 a 30"))))))))))))))))))))))))</f>
        <v>De -7,5 a -5,5</v>
      </c>
      <c r="CF735" s="12" t="n">
        <f aca="false">IF(CD735="","",IF(CD735&lt;-27.5,1,IF(CD735&lt;-25,2,IF(CD735&lt;-22.5,3,IF(CD735&lt;-20,4,IF(CD735&lt;-17.5,5,IF(CD735&lt;-15,6,IF(CD735&lt;-12.5,7,IF(CD735&lt;-10,8,IF(CD735&lt;-7.5,9,IF(CD735&lt;-5,10,IF(CD735&lt;-2.5,11,IF(CD735&lt;0,12,IF(CD735&lt;2.5,13,IF(CD735&lt;5,14,IF(CD735&lt;7.5,15,IF(CD735&lt;10,16,IF(CD735&lt;12.5,17,IF(CD735&lt;15,18,IF(CD735&lt;17.5,19,IF(CD735&lt;20,20,IF(CD735&lt;22.5,21,IF(CD735&lt;25,22,IF(CD735&lt;27.5,23,24))))))))))))))))))))))))</f>
        <v>10</v>
      </c>
      <c r="CG735" s="9" t="n">
        <v>-1</v>
      </c>
      <c r="CH735" s="10" t="str">
        <f aca="false">IF(CG735="","",IF(AND(CG735&gt;=-10,CG735&lt;=-9.5),"-10 a -9,5",IF(AND(CG735&gt;-9.5,CG735&lt;=-8.5),"-9 a -8,5",IF(AND(CG735&gt;-8.5,CG735&lt;=-7.5),"-8 a -7,5",IF(AND(CG735&gt;-7.5,CG735&lt;=-6.5),"-7 a -6,5",IF(AND(CG735&gt;-6.5,CG735&lt;=-5.5),"-6 a -5,5",IF(AND(CG735&gt;-5.5,CG735&lt;=-4.5),"-5 a -4,5",IF(AND(CG735&gt;-4.5,CG735&lt;=-3.5),"-4 a -3,5",IF(AND(CG735&gt;-3.5,CG735&lt;=-2.5),"-3 a -2,5",IF(CG735=-2.25,"-2,25",IF(AND(CG735&gt;-2.5,CG735&lt;=-1.5),"-2 a -1,5",IF(AND(CG735&gt;-1.5,CG735&lt;=-0.5),"-1 a -0,5",IF(AND(CG735&gt;-0.5,CG735&lt;=0.5),"0 a 0,5",IF(AND(CG735&gt;0.5,CG735&lt;=1.5),"1 a 1,5",IF(AND(CG735&gt;1.5,CG735&lt;=2.5),"2 a 2,5",IF(AND(CG735&gt;2.5,CG735&lt;=3.5),"3 a 3,5",IF(AND(CG735&gt;3.5,CG735&lt;=4.5),"4 a 4,5",IF(AND(CG735&gt;4.5,CG735&lt;=5.5),"5 a 5,5",IF(AND(CG735&gt;5.5,CG735&lt;=6.5),"6 a 6,5",IF(AND(CG735&gt;6.5,CG735&lt;=7.5),"7 a 7,5",IF(AND(CG735&gt;7.5,CG735&lt;=8.5),"8 a 8,5",IF(AND(CG735&gt;8.5,CG735&lt;=9.5),"9 a 9,5",IF(CG735&gt;=10,"10","Fuera de rango")))))))))))))))))))))))</f>
        <v>-1 a -0,5</v>
      </c>
      <c r="CI735" s="11" t="n">
        <f aca="false">IF(CG735="","",IF(CG735=-2.25,"NORMA",IF(CG735&lt;=-9.5,1,IF(CG735&lt;=-8.5,2,IF(CG735&lt;=-7.5,3,IF(CG735&lt;=-6.5,4,IF(CG735&lt;=-5.5,5,IF(CG735&lt;=-4.5,6,IF(CG735&lt;=-3.5,7,IF(CG735&lt;=-2.5,8,IF(CG735&lt;=-1.5,9,IF(CG735&lt;=-0.5,10,IF(CG735&lt;=0.5,11,IF(CG735&lt;=1.5,12,IF(CG735&lt;=2.5,13,IF(CG735&lt;=3.5,14,IF(CG735&lt;=4.5,15,IF(CG735&lt;=5.5,16,IF(CG735&lt;=6.5,17,IF(CG735&lt;=7.5,18,IF(CG735&lt;=8.5,19,IF(CG735&lt;=9.5,20,IF(CG735=10,21,"Fuera de rango")))))))))))))))))))))))</f>
        <v>10</v>
      </c>
      <c r="CJ735" s="9" t="n">
        <v>1</v>
      </c>
      <c r="CK735" s="10" t="str">
        <f aca="false">IF(CJ735="","",IF(AND(CJ735&gt;=-6,CJ735&lt;=-5.5),"-6 a -5,5",IF(AND(CJ735&gt;-5.5,CJ735&lt;=-4.5),"-5 a -4,5",IF(AND(CJ735&gt;-4.5,CJ735&lt;=-3.5),"-4 a -3,5",IF(AND(CJ735&gt;-3.5,CJ735&lt;=-2.5),"-3 a -2,5",IF(AND(CJ735&gt;-2.5,CJ735&lt;=-1.5),"-2 a -1,5",IF(AND(CJ735&gt;-1.5,CJ735&lt;=-0.5),"-1 a -0,5",IF(AND(CJ735&gt;-0.5,CJ735&lt;=0.5),"0 a 0,5",IF(AND(CJ735&gt;0.5,CJ735&lt;=1.5),"1 a 1,5",IF(AND(CJ735&gt;1.5,CJ735&lt;2.5),"2",IF(AND(CJ735&gt;=2.5,CJ735&lt;=3),"2,5 a 3",IF(AND(CJ735&gt;3,CJ735&lt;=4),"3,5 a 4",IF(AND(CJ735&gt;4,CJ735&lt;=5),"4,5 a 5",IF(AND(CJ735&gt;5,CJ735&lt;=6),"5,5 a 6",IF(AND(CJ735&gt;6,CJ735&lt;=7),"6,5 a 7",IF(AND(CJ735&gt;7,CJ735&lt;=8),"7,5 a 8",IF(AND(CJ735&gt;8,CJ735&lt;=9.5),"8,5 a 9,5",IF(CJ735=10,"10","Fuera de rango"))))))))))))))))))</f>
        <v>1 a 1,5</v>
      </c>
      <c r="CL735" s="11" t="n">
        <f aca="false">IF(CK735="","",IF(OR(CK735="-6 a -5,5",CK735="-6 - -5,5"),1,IF(OR(CK735="-5 a -4,5",CK735="-5 - -4,5"),2,IF(OR(CK735="-4 a -3,5",CK735="-4 - -3,5"),3,IF(OR(CK735="-3 a -2,5",CK735="-3 - -2,5"),4,IF(OR(CK735="-2 a -1,5",CK735="-2 - -1,5"),5,IF(OR(CK735="-1 a -0,5",CK735="-1 - -0,5"),6,IF(OR(CK735="0 a 0,5",CK735="0 - 0,5"),7,IF(OR(CK735="1 a 1,5",CK735="1 - 1,5"),8,IF(CK735="2","NORMA",IF(OR(CK735="2,5 a 3",CK735="2,5 - 3"),9,IF(OR(CK735="3,5 a 4",CK735="3,5 - 4"),10,IF(OR(CK735="4,5 a 5",CK735="4,5 - 5"),11,IF(OR(CK735="5,5 a 6",CK735="5,5 - 6"),12,IF(OR(CK735="6,5 a 7",CK735="6,5 - 7"),13,IF(OR(CK735="7,5 a 8",CK735="7,5 - 8"),14,IF(OR(CK735="8,5 a 9",CK735="8,5 - 9,5",CK735="9 a 9,5"),15,IF(CK735="10",15,IF(OR(CK735="0,5 a 1",CK735="0,5 - 1"),7,"Fuera de rango")))))))))))))))))))</f>
        <v>8</v>
      </c>
      <c r="CO735" s="10" t="str">
        <f aca="false">IF(CM735&gt;0,"EME"," ")</f>
        <v> </v>
      </c>
      <c r="CQ735" s="10" t="str">
        <f aca="false">IF(CP735&gt;0,"0", " ")</f>
        <v> </v>
      </c>
      <c r="CR735" s="10" t="str">
        <f aca="false">IF(CP735&gt;0,"EME"," ")</f>
        <v> </v>
      </c>
      <c r="CS735" s="9" t="n">
        <v>0</v>
      </c>
      <c r="CV735" s="9" t="n">
        <v>0</v>
      </c>
      <c r="CY735" s="9" t="n">
        <v>0</v>
      </c>
      <c r="DB735" s="9" t="n">
        <v>0</v>
      </c>
      <c r="DC735" s="11" t="str">
        <f aca="false">IF(DB735&lt;0,"2"," ")</f>
        <v> </v>
      </c>
      <c r="DD735" s="11" t="str">
        <f aca="false">IF(DB735&lt;0,"MIO"," ")</f>
        <v> </v>
      </c>
      <c r="DE735" s="9" t="n">
        <v>0</v>
      </c>
      <c r="DF735" s="10" t="str">
        <f aca="false">IF(DE735&lt;0,"3"," ")</f>
        <v> </v>
      </c>
      <c r="DG735" s="10" t="str">
        <f aca="false">IF(DE735&lt;0,"AST"," ")</f>
        <v> </v>
      </c>
      <c r="DH735" s="9" t="n">
        <v>0</v>
      </c>
      <c r="DI735" s="10" t="str">
        <f aca="false">IF(DH735&lt;0,"3"," ")</f>
        <v> </v>
      </c>
      <c r="DJ735" s="10" t="str">
        <f aca="false">IF(DH735&lt;0,"AST"," ")</f>
        <v> </v>
      </c>
      <c r="DK735" s="9" t="n">
        <v>1.5</v>
      </c>
      <c r="DL735" s="10" t="str">
        <f aca="false">IF(DK735&gt;0,"4"," ")</f>
        <v>4</v>
      </c>
      <c r="DM735" s="10" t="str">
        <f aca="false">IF(DK735&gt;0,"PRE"," ")</f>
        <v>PRE</v>
      </c>
      <c r="DN735" s="9" t="n">
        <v>1.5</v>
      </c>
      <c r="DO735" s="10" t="str">
        <f aca="false">IF(DN735&gt;0,"4"," ")</f>
        <v>4</v>
      </c>
      <c r="DP735" s="10" t="str">
        <f aca="false">IF(DN735&gt;0,"PRE"," ")</f>
        <v>PRE</v>
      </c>
      <c r="DS735" s="12" t="str">
        <f aca="false">CONCATENATE(CO735,CU735,DA735,DG735,DM735)</f>
        <v>  PRE</v>
      </c>
      <c r="DT735" s="10" t="e">
        <f aca="false" t="array" ref="DT735">_xlfn.IFS(DS735="EME    ","0", DS735=" HIP   ","1", DS735="  MIO  ","2", DS735="   AST ","3", DS735="    PRE","4", DS735="EME   PRE","5", DS735=" HIP  PRE","6", DS735=" HIP AST ","7", DS735="  MIO PRE","8", DS735="  MIOAST ","9", DS735="   ASTPRE","10",DS735=" HIP ASTPRE","11", DS735="  MIOASTPRE","12", DS735="     ","0")</f>
        <v>#N/A</v>
      </c>
      <c r="DV735" s="1" t="e">
        <f aca="false" t="array" ref="DV735">_xlfn.IFS(DU735="SI","2", DU735="NO","1")</f>
        <v>#N/A</v>
      </c>
      <c r="DX735" s="11" t="str">
        <f aca="false">IF(DW735=0,"1","2")</f>
        <v>1</v>
      </c>
      <c r="DY735" s="11" t="str">
        <f aca="false" t="array" ref="DY735">_xlfn.IFS(DW735=0,"0", DW735=0.25, "1", DW735=0.5,"2", DW735=0.75,"3", DW735=1,"4",DW735=1.25,"5", DW735=1.5,"6", DW735=1.75,"7", DW735=2,"8")</f>
        <v>0</v>
      </c>
      <c r="EA735" s="11" t="str">
        <f aca="false">IF(DZ735=0,"1","2")</f>
        <v>1</v>
      </c>
      <c r="EB735" s="11" t="str">
        <f aca="false" t="array" ref="EB735">_xlfn.IFS(DZ735=0,"0", DZ735=0.25, "1", DZ735=0.5,"2", DZ735=0.75,"3", DZ735=1,"4",DZ735=1.25,"5", DZ735=1.5,"6", DZ735=1.75,"7", DZ735=2,"8")</f>
        <v>0</v>
      </c>
      <c r="ED735" s="10" t="str">
        <f aca="false">IF(EC735=0,"1","2")</f>
        <v>1</v>
      </c>
      <c r="EE735" s="11" t="str">
        <f aca="false" t="array" ref="EE735">_xlfn.IFS(EC735=0,"0", EC735=-0.25, "1", EC735=-0.5,"2", EC735=-0.75,"3", EC735=-1,"4",EC735=-1.25,"5", EC735=-1.5,"6", EC735=-1.75,"7", EC735=-2,"8", EC735=-2.25,"9",EC735=-2.5,"10", EC735=-2.75,"11", EC735=-3,"12", EC735=-3.25,"13", EC735=-3.5,"14", EC735=-3.75,"15",EC735=-4,"16")</f>
        <v>0</v>
      </c>
      <c r="EG735" s="10" t="str">
        <f aca="false">IF(EF735=0,"1","2")</f>
        <v>1</v>
      </c>
      <c r="EH735" s="11" t="str">
        <f aca="false" t="array" ref="EH735">_xlfn.IFS(EF735=0,"0", EF735=-0.25, "1", EF735=-0.5,"2", EF735=-0.75,"3", EF735=-1,"4",EF735=-1.25,"5", EF735=-1.5,"6", EF735=-1.75,"7", EF735=-2,"8", EF735=-2.25,"9",EF735=-2.5,"10", EF735=-2.75,"11", EF735=-3,"12", EF735=-3.25,"13", EF735=-3.5,"14", EF735=-3.75,"15",EF735=-4,"16")</f>
        <v>0</v>
      </c>
      <c r="EJ735" s="11" t="str">
        <f aca="false">IF(EI735=0,"1","2")</f>
        <v>1</v>
      </c>
      <c r="EK735" s="11" t="str">
        <f aca="false" t="array" ref="EK735">_xlfn.IFS(EI735=0,"0", EI735=-0.25, "1", EI735=-0.5,"2", EI735=-0.75,"3", EI735=-1,"4",EI735=-1.25,"5", EI735=-1.5,"6", EI735=-1.75,"7", EI735=-2,"8", EI735=-2.25,"9", EI735=-2.25,"9",EI735=-2.5,"10", EI735=-2.75,"11", EI735=-3,"12", EI735=-3.25,"13", EI735=-3.5,"14", EI735=-3.75,"15",EI735=-4,"16", EI735=0.25, "17", EI735=0.5, "18")</f>
        <v>0</v>
      </c>
      <c r="EM735" s="11" t="str">
        <f aca="false">IF(EL735=0,"1","2")</f>
        <v>1</v>
      </c>
      <c r="EN735" s="11" t="str">
        <f aca="false" t="array" ref="EN735">_xlfn.IFS(EL735=0.25,"17",EL735=0.5,"18", EL735=0,"0", EL735=-0.25, "1", EL735=-0.5,"2", EL735=-0.75,"3", EL735=-1,"4",EL735=-1.25,"5", EL735=-1.5,"6", EL735=-1.75,"7", EL735=-2,"8",EL735= -2.25,"9",EL735=-2.5,"10",EL735= -2.75,"11",EL735= -3,"12",EL735= -3.25,"13",EL735= -3.5,"14",EL735= -3.75,"15",EL735=-4,"16")</f>
        <v>0</v>
      </c>
      <c r="EP735" s="11" t="str">
        <f aca="false">IF(EO735=0,"1","2")</f>
        <v>1</v>
      </c>
      <c r="EQ735" s="11" t="str">
        <f aca="false" t="array" ref="EQ735">_xlfn.IFS(EO735=0,"0", EO735=0.25, "1", EO735=0.5,"2", EO735=0.75,"3", EO735=1,"4",EO735=1.25,"5", EO735=1.5,"6", EO735=1.75,"7", EO735=2,"8", EO735=2.25,"9", EO735=2.25,"9",EO735=2.5,"10", EO735=2.75,"11", EO735=3,"12", EO735=3.25,"13", EO735=3.5,"14", EO735=3.75,"15",EO735=4,"16", EO735=-0.25, "17", bq=-0.5, "18")</f>
        <v>0</v>
      </c>
      <c r="ES735" s="11" t="str">
        <f aca="false">IF(ER735=0,"1","2")</f>
        <v>1</v>
      </c>
      <c r="ET735" s="11" t="str">
        <f aca="false" t="array" ref="ET735">_xlfn.IFS(ER735=0,"0", ER735=0.25, "1", ER735=0.5,"2", ER735=0.75,"3", ER735=1,"4",ER735=1.25,"5", ER735=1.5,"6", ER735=1.75,"7", ER735=2,"8", ER735=2.25,"9", ER735=2.25,"9",ER735=2.5,"10", ER735=2.75,"11", ER735=3,"12", ER735=3.25,"13", ER735=3.5,"14", ER735=3.75,"15",ER735=4,"16", ER735=-0.25, "17", bq=-0.5, "18")</f>
        <v>0</v>
      </c>
      <c r="EV735" s="14" t="e">
        <f aca="false">VLOOKUP(EU735,LEYENDA!$G$2:$H$8,2,TRUE())</f>
        <v>#N/A</v>
      </c>
      <c r="EW735" s="14" t="e">
        <f aca="false" t="array" ref="EW735">_xlfn.IFS(EV735="0-5","1", EV735="6-12","2", EV735="13-18","3", EV735="19-24","4", EV735="25-36","5", EV735="37-48","6", EV735="49-60","7")</f>
        <v>#N/A</v>
      </c>
    </row>
    <row r="736" customFormat="false" ht="13.5" hidden="false" customHeight="false" outlineLevel="0" collapsed="false">
      <c r="A736" s="1" t="n">
        <v>298</v>
      </c>
      <c r="B736" s="2" t="n">
        <v>1</v>
      </c>
      <c r="C736" s="33" t="n">
        <v>45831</v>
      </c>
      <c r="E736" s="5" t="str">
        <f aca="false">VLOOKUP(A736,'286'!$A$3:$J$6279,10,FALSE())</f>
        <v>TOBARUELA BLANCO, CLARA</v>
      </c>
      <c r="F736" s="4" t="str">
        <f aca="false">VLOOKUP(A736,'286'!$A$3:$I$1768,3,FALSE())</f>
        <v>TOBLANCLA</v>
      </c>
      <c r="G736" s="6" t="n">
        <f aca="false">VLOOKUP(A736,'286'!$A$3:$I$1768,4,FALSE())</f>
        <v>6556</v>
      </c>
      <c r="H736" s="7" t="n">
        <f aca="false">YEAR(C736)-YEAR(G736)</f>
        <v>108</v>
      </c>
      <c r="I736" s="1" t="str">
        <f aca="false">VLOOKUP(H736,LEYENDA!$C$2:$D$6,2,TRUE())</f>
        <v>61-100</v>
      </c>
      <c r="J736" s="5" t="str">
        <f aca="false">VLOOKUP(A736,'286'!$A$3:$I$1768,7,FALSE())</f>
        <v>M</v>
      </c>
      <c r="K736" s="8" t="n">
        <f aca="false">VLOOKUP(A736,'286'!$A$3:$I$1768,2,FALSE())</f>
        <v>0</v>
      </c>
      <c r="L736" s="4" t="str">
        <f aca="false">VLOOKUP(A736,'286'!$A$3:$I$1768,8,FALSE())</f>
        <v>D</v>
      </c>
      <c r="M736" s="4" t="str">
        <f aca="false">VLOOKUP(A736,'286'!$A$3:$I$1768,9,FALSE())</f>
        <v>D</v>
      </c>
      <c r="N736" s="8" t="str">
        <f aca="false">IF(R736=O736, "MISMA","CONTRARIA")</f>
        <v>MISMA</v>
      </c>
      <c r="O736" s="8" t="str">
        <f aca="false" t="array" ref="O736">_xlfn.IFS(L736="D","1", L736="I","2")</f>
        <v>1</v>
      </c>
      <c r="P736" s="8" t="e">
        <f aca="false" t="array" ref="P736">_xlfn.IFS(K736="OD","1", K736="OI","2")</f>
        <v>#N/A</v>
      </c>
      <c r="Q736" s="1" t="str">
        <f aca="false" t="array" ref="Q736">_xlfn.IFS(J736="M","1", J736="H","2")</f>
        <v>1</v>
      </c>
      <c r="R736" s="8" t="str">
        <f aca="false" t="array" ref="R736">_xlfn.IFS(M736="D","1", M736="I","2")</f>
        <v>1</v>
      </c>
      <c r="S736" s="1" t="str">
        <f aca="false" t="array" ref="S736">_xlfn.IFS(N736="CONTRARIA", "1",N736= "MISMA","2")</f>
        <v>2</v>
      </c>
      <c r="T736" s="1" t="str">
        <f aca="false" t="array" ref="T736">_xlfn.IFS(I736="0-12","1", I736="13-24","2", I736="25-40","3", I736="41-60","4", I736="61-100","5")</f>
        <v>5</v>
      </c>
      <c r="U736" s="9" t="n">
        <v>-0.5</v>
      </c>
      <c r="V736" s="10" t="str">
        <f aca="false">IF(U736="","",IF(AND(U736&gt;=-9,U736&lt;=-6.5),"-9 a -6,5",IF(AND(U736&gt;=-6,U736&lt;=-3.5),"-6 a -3,5",IF(AND(U736&gt;=-3,U736&lt;=-1),"-3 a -1",IF(U736=-0.5,"-0,5",IF(AND(U736&gt;=0,U736&lt;=2.5),"0 a 2,5",IF(AND(U736&gt;=3,U736&lt;=5.5),"3 a 5,5",IF(AND(U736&gt;=6,U736&lt;=8.5),"6 a 8,5",IF(AND(U736&gt;=9,U736&lt;=20),"9 a 20","Fuera de rango")))))))))</f>
        <v>-0,5</v>
      </c>
      <c r="W736" s="11" t="str">
        <f aca="false">IF(V736="","",IF(V736="-9 a -6,5",2,IF(V736="-6 a -3,5",3,IF(V736="-3 a -1",4,IF(V736="-0,5","NORMA",IF(V736="0 a 2,5",5,IF(V736="3 a 5,5",6,IF(V736="6 a 8,5",7,IF(V736="9 a 20",8,"Fuera de rango")))))))))</f>
        <v>NORMA</v>
      </c>
      <c r="X736" s="9" t="n">
        <v>18</v>
      </c>
      <c r="Y736" s="11" t="str">
        <f aca="false">IF(X736="","",IF(AND(X736&gt;=0,X736&lt;=4),"0 a 4",IF(AND(X736&gt;=4.5,X736&lt;=8.5),"4,5 a 8,5",IF(X736=9,"9",IF(AND(X736&gt;=9.5,X736&lt;=13),"9,5 a 13",IF(AND(X736&gt;=13.5,X736&lt;=20),"13,5 a 20",IF(AND(X736&gt;=20.5,X736&lt;=35),"20,5 a 35","Fuera de rango")))))))</f>
        <v>13,5 a 20</v>
      </c>
      <c r="Z736" s="11" t="n">
        <f aca="false">IF(Y736="","",IF(Y736="0 a 4",1,IF(Y736="4,5 a 8,5",2,IF(Y736="9","NORMA",IF(Y736="9,5 a 13",3,IF(Y736="13,5 a 20",4,IF(Y736="20,5 a 35",5,"Fuera de rango")))))))</f>
        <v>4</v>
      </c>
      <c r="AA736" s="9" t="n">
        <v>18</v>
      </c>
      <c r="AB736" s="10" t="str">
        <f aca="false">IF(AA736="","",IF(AND(AA736&gt;=0,AA736&lt;=9),"0 a 9",IF(AND(AA736&gt;=9.5,AA736&lt;=18.5),"9,5 a 18,5",IF(AA736=19,"19",IF(AND(AA736&gt;=19.5,AA736&lt;=28),"19,5 a 28",IF(AND(AA736&gt;=28.5,AA736&lt;=40),"28,5 a 40","Fuera de rango"))))))</f>
        <v>9,5 a 18,5</v>
      </c>
      <c r="AC736" s="11" t="n">
        <f aca="false" t="array" ref="AC736">_xlfn.IFS(AB736="","",AB736="0 a 9",1,AB736="9,5 a 18,5",2,AB736="19","NORMA",AB736="19,5 a 28",3,AB736="28,5 a 40",4,TRUE(),"Fuera de rango")</f>
        <v>2</v>
      </c>
      <c r="AD736" s="9" t="n">
        <v>18</v>
      </c>
      <c r="AE736" s="10" t="str">
        <f aca="false">IF(AD736="","",IF(AND(AD736&gt;=-10,AD736&lt;=0),"De -10 a 0",IF(AND(AD736&gt;=0.5,AD736&lt;=9.5),"0,5 a 9,5",IF(AD736=10,"10",IF(AND(AD736&gt;=10.5,AD736&lt;=20),"10,5 a 20",IF(AND(AD736&gt;=20.5,AD736&lt;=40),"20,5 a 40","Fuera de rango"))))))</f>
        <v>10,5 a 20</v>
      </c>
      <c r="AF736" s="12" t="n">
        <f aca="false">IF(AD736="","",IF(AND(AD736&gt;=-10,AD736&lt;=0),1,IF(AND(AD736&gt;=0.5,AD736&lt;=9.5),2,IF(AD736=10,"NORMA",IF(AND(AD736&gt;=10.5,AD736&lt;=20),3,IF(AND(AD736&gt;=20.5,AD736&lt;=40),4,""))))))</f>
        <v>3</v>
      </c>
      <c r="AG736" s="9" t="n">
        <v>9</v>
      </c>
      <c r="AH736" s="10" t="str">
        <f aca="false">IF(AG736="","",IF(AND(AG736&gt;=0,AG736&lt;=4),"0 a 4",IF(AND(AG736&gt;=4.5,AG736&lt;=8.5),"4,5 a 8,5",IF(AG736=9,"9",IF(AND(AG736&gt;=9.5,AG736&lt;=13),"9,5 a 13",IF(AND(AG736&gt;=13.5,AG736&lt;=25),"13,5 a 25","Fuera de rango"))))))</f>
        <v>9</v>
      </c>
      <c r="AI736" s="10" t="str">
        <f aca="false">IF(AH736="","",IF(AH736="0 a 4",1,IF(AH736="4,5 a 8,5",2,IF(AH736="9","NORMA",IF(AH736="9,5 a 13",3,IF(AH736="13,5 a 25",4,""))))))</f>
        <v>NORMA</v>
      </c>
      <c r="AJ736" s="9" t="n">
        <v>8</v>
      </c>
      <c r="AK736" s="10" t="str">
        <f aca="false">IF(AJ736="","",IF(AND(AJ736&gt;=-15,AJ736&lt;=-10.5),"-15 a -10,5",IF(AND(AJ736&gt;=-10,AJ736&lt;=-4),"-10 a -4",IF(AND(AJ736&gt;=-4.5,AJ736&lt;=0),"-4,5 a 0",IF(AND(AJ736&gt;=0.5,AJ736&lt;=4.5),"0,5 a 4,5",IF(AJ736=5,"5",IF(AND(AJ736&gt;=5.5,AJ736&lt;=10),"5,5 a 10",IF(AND(AJ736&gt;=10.5,AJ736&lt;=20),"10,5 a 20","Fuera de rango"))))))))</f>
        <v>5,5 a 10</v>
      </c>
      <c r="AL736" s="11" t="n">
        <f aca="false">IF(AK736="","",IF(AK736="-15 a -10,5",1,IF(AK736="-10 a -4",2,IF(AK736="-4,5 a 0",3,IF(AK736="0,5 a 4,5",4,IF(AK736="5","NORMA",IF(AK736="5,5 a 10",5,IF(AK736="10,5 a 20",6,"Error"))))))))</f>
        <v>5</v>
      </c>
      <c r="AM736" s="9" t="n">
        <v>0</v>
      </c>
      <c r="AN736" s="10" t="str">
        <f aca="false">IF(AM736="","",IF(AND(AM736&gt;=-7.5,AM736&lt;=-5.5),"-7,5 a -5,5",IF(AND(AM736&gt;=-5,AM736&lt;=-3),"-5 a -3",IF(AND(AM736&gt;=-2.5,AM736&lt;=-0.5),"-2,5 a -0,5",IF(AM736=0,"0,00",IF(AND(AM736&gt;=0.5,AM736&lt;=2.5),"0,5 a 2,5",IF(AND(AM736&gt;=3,AM736&lt;=5),"3 a 5",IF(AND(AM736&gt;=5.5,AM736&lt;=7.5),"5,5 a 7,5",IF(AND(AM736&gt;=8,AM736&lt;=10),"8 a 10","Fuera de rango")))))))))</f>
        <v>0,00</v>
      </c>
      <c r="AO736" s="11" t="str">
        <f aca="false">IF(AN736="","",IF(AN736="-7,5 a -5,5",1,IF(AN736="-5 a -3",2,IF(AN736="-2,5 a -0,5",3,IF(AN736="0,00","NORMA",IF(AN736="0,5 a 2,5",4,IF(AN736="3 a 5",5,IF(AN736="5,5 a 7,5",6,IF(AN736="8 a 10",7,"Error")))))))))</f>
        <v>NORMA</v>
      </c>
      <c r="AP736" s="9" t="n">
        <v>4</v>
      </c>
      <c r="AQ736" s="10" t="str">
        <f aca="false">IF(AP736="","",IF(AND(AP736&gt;=-20,AP736&lt;=-9.5),"-20 a -9,5",IF(AND(AP736&gt;=-9,AP736&lt;=-6.5),"-9 a -6,5",IF(AP736=-6,"-6",IF(AND(AP736&gt;=-5.5,AP736&lt;=-3),"-5,5 a -3",IF(AND(AP736&gt;=-2.5,AP736&lt;=0),"-2,5 a 0",IF(AND(AP736&gt;=0.5,AP736&lt;=3),"0,5 a 3",IF(AND(AP736&gt;=3.5,AP736&lt;=6),"3,5 a 6",IF(AND(AP736&gt;=6.5,AP736&lt;=9),"6,5 a 9",IF(AND(AP736&gt;=9.5,AP736&lt;=20),"9,5 a 20","Fuera de rango"))))))))))</f>
        <v>3,5 a 6</v>
      </c>
      <c r="AR736" s="11" t="n">
        <f aca="false">IF(AQ736="","",IF(AQ736="-20 a -9,5",1,IF(AQ736="-9 a -6,5",2,IF(AQ736="-6","NORMA",IF(AQ736="-5,5 a -3",3,IF(AQ736="-2,5 a 0",4,IF(AQ736="0,5 a 3",5,IF(AQ736="3,5 a 6",6,IF(AQ736="6,5 a 9",7,IF(AQ736="9,5 a 20",8,""))))))))))</f>
        <v>6</v>
      </c>
      <c r="AS736" s="9" t="n">
        <v>0</v>
      </c>
      <c r="AT736" s="10" t="str">
        <f aca="false">IF(AS736="","",IF(AND(AS736&gt;=-16,AS736&lt;=-14),"-16 a -14",IF(AND(AS736&gt;=-13.5,AS736&lt;=-11.5),"-13,5 a -11,5",IF(AND(AS736&gt;=-11,AS736&lt;=-9),"-11 a -9",IF(AND(AS736&gt;=-8.5,AS736&lt;=-6.5),"-8,5 a -6,5",IF(AND(AS736&gt;=-6,AS736&lt;=-4),"-6 a -4",IF(AND(AS736&gt;=-3.5,AS736&lt;=-1.5),"-3,5 a -1,5",IF(AND(AS736&gt;=-1,AS736&lt;=1),"-1 a 1",IF(AND(AS736&gt;=1.5,AS736&lt;=3.5),"1,5 a 3,5",IF(AND(AS736&gt;=4,AS736&lt;=6),"4 a 6",IF(AND(AS736&gt;=6.5,AS736&lt;=8.5),"6,5 a 8,5",IF(AND(AS736&gt;=9,AS736&lt;=11),"9 a 11",IF(AND(AS736&gt;=11.5,AS736&lt;=13.5),"11,5 a 13,5",IF(AND(AS736&gt;=14,AS736&lt;=16),"14 a 16",IF(AND(AS736&gt;=16.5,AS736&lt;=18.5),"16,5 a 18,5",IF(AND(AS736&gt;=19,AS736&lt;=21),"19 a 21","Fuera de rango"))))))))))))))))</f>
        <v>-1 a 1</v>
      </c>
      <c r="AU736" s="11" t="n">
        <f aca="false" t="array" ref="AU736">IF(AT736="","",_xlfn.IFS(AT736="-16 a -14",1,AT736="-13,5 a -11,5",2,AT736="-11 a -9",3,AT736="-8,5 a -6,5",4,AT736="-6 a -4",5,AT736="-3,5 a -1,5",6,AT736="-1 a 1",7,AT736="1,5 a 3,5",8,AT736="4 a 6","NORMA",AT736="6,5 a 8,5",9,AT736="9 a 11",10,AT736="11,5 a 13,5",11,AT736="14 a 16",12,AT736="16,5 a 18,5",13,AT736="19 a 21",14,TRUE(),""))</f>
        <v>7</v>
      </c>
      <c r="AV736" s="9" t="n">
        <v>2</v>
      </c>
      <c r="AW736" s="10" t="str">
        <f aca="false">IF(AV736="","",IF(AND(AV736&gt;=-1,AV736&lt;=-0.5),"-1 a -0,5",IF(AND(AV736&gt;-0.5,AV736&lt;=0),"De -0,5 a 0",IF(AND(AV736&gt;=0.25,AV736&lt;=0.75),"0,25 a 0,75",IF(AND(AV736&gt;=1,AV736&lt;=1.5),"1 a 1,5",IF(AND(AV736&gt;=1.75,AV736&lt;=2.25),"1,75 a 2,25",IF(AND(AV736&gt;=2.5,AV736&lt;=3),"2,5 a 3",IF(AND(AV736&gt;=3.25,AV736&lt;=3.75),"3,25 a 3,75","Fuera de rango"))))))))</f>
        <v>1,75 a 2,25</v>
      </c>
      <c r="AX736" s="10" t="n">
        <f aca="false">IF(AW736="","",IF(OR(AW736="-1 a -0,5",AW736="-1 a -0.5"),1,IF(OR(AW736="De -0,5 a 0",AW736="-0,5 a 0",AW736="De -0.5 a 0"),2,IF(OR(AW736="0,25 a 0,75",AW736="0.25 a 0.75"),"NORMA",IF(OR(AW736="1 a 1,5",AW736="1 a 1.5"),3,IF(OR(AW736="1,75 a 2,25",AW736="1.75 a 2.25"),4,IF(OR(AW736="2,5 a 3",AW736="2.5 a 3"),5,IF(OR(AW736="3,25 a 3,75",AW736="3.25 a 3.75"),6,""))))))))</f>
        <v>4</v>
      </c>
      <c r="AY736" s="9" t="n">
        <v>-6</v>
      </c>
      <c r="AZ736" s="10" t="str">
        <f aca="false">IF(AY736="","",IF(AND(AY736&gt;=-20,AY736&lt;=-9.5),"-20 a -9,5",IF(AND(AY736&gt;=-9,AY736&lt;=-6.5),"-9 a -6,5",IF(AY736=-6,"-6",IF(AND(AY736&gt;=-5.5,AY736&lt;=-3),"-5,5 a -3",IF(AND(AY736&gt;=-2.5,AY736&lt;=0),"-2,5 a 0",IF(AND(AY736&gt;=0.5,AY736&lt;=3),"0,5 a 3",IF(AND(AY736&gt;=3.5,AY736&lt;=6),"3,5 a 6","Fuera de rango"))))))))</f>
        <v>-6</v>
      </c>
      <c r="BA736" s="11" t="str">
        <f aca="false">IF(AZ736="","",IF(AZ736="-20 a -9,5",1,IF(AZ736="-9 a -6,5",2,IF(AZ736="-6","NORMA",IF(AZ736="-5,5 a -3",3,IF(AZ736="-2,5 a 0",4,IF(AZ736="0,5 a 3",5,IF(AZ736="3,5 a 6",6,""))))))))</f>
        <v>NORMA</v>
      </c>
      <c r="BB736" s="9" t="n">
        <v>0</v>
      </c>
      <c r="BC736" s="10" t="str">
        <f aca="false" t="array" ref="BC736">IF(BB736="","",_xlfn.IFS(AND(BB736&gt;=0,BB736&lt;=2),"0 a 2",AND(BB736&gt;=2.5,BB736&lt;=4.5),"2,5 a 4,5",AND(BB736&gt;=5,BB736&lt;=7),"5 a 7",AND(BB736&gt;=7.5,BB736&lt;=9.5),"7,5 a 9,5",AND(BB736&gt;=10,BB736&lt;=12),"10 a 12",AND(BB736&gt;=12.5,BB736&lt;=14.5),"12,5 a 14,5",BB736=15,"15",AND(BB736&gt;=15.5,BB736&lt;=17.5),"15,5 a 17,5",AND(BB736&gt;=18,BB736&lt;=20),"18 a 20",AND(BB736&gt;=20.5,BB736&lt;=22.5),"20,5 a 22,5",AND(BB736&gt;=23,BB736&lt;=25),"23 a 25",TRUE(),"Fuera de rango"))</f>
        <v>0 a 2</v>
      </c>
      <c r="BD736" s="11" t="n">
        <f aca="false" t="array" ref="BD736">IF(BC736="","",_xlfn.IFS(BC736="0 a 2",1,BC736="2,5 a 4,5",2,BC736="5 a 7",3,BC736="7,5 a 9,5",4,BC736="10 a 12",5,BC736="12,5 a 14,5",6,BC736="15","NORMA",BC736="15,5 a 17,5",7,BC736="18 a 20",8,BC736="20,5 a 22,5",9,BC736="23 a 25",10,TRUE(),"Fuera de rango"))</f>
        <v>1</v>
      </c>
      <c r="BE736" s="9" t="n">
        <v>18</v>
      </c>
      <c r="BF736" s="10" t="str">
        <f aca="false">IF(BE736="","",IF(AND(BE736&gt;=-20,BE736&lt;=-10),"-20 a -10",IF(AND(BE736&gt;=-9.5,BE736&lt;=0.5),"-9,5 a 0,5",IF(AND(BE736&gt;=1,BE736&lt;=11),"1 a 11",IF(AND(BE736&gt;=11.5,BE736&lt;=20.5),"11,5 a 20,5",IF(BE736=21,"21",IF(AND(BE736&gt;=21.5,BE736&lt;=31.5),"21,5 a 31,5",IF(AND(BE736&gt;=32,BE736&lt;=42),"32 a 42","Fuera de rango"))))))))</f>
        <v>11,5 a 20,5</v>
      </c>
      <c r="BG736" s="11" t="n">
        <f aca="false">IF(BF736="","",IF(BF736="-20 a -10",1,IF(BF736="-9,5 a 0,5",2,IF(BF736="1 a 11",3,IF(BF736="11,5 a 20,5",4,IF(BF736="21","NORMA",IF(BF736="21,5 a 31,5",5,IF(BF736="32 a 42",6,""))))))))</f>
        <v>4</v>
      </c>
      <c r="BH736" s="9" t="n">
        <v>12</v>
      </c>
      <c r="BI736" s="10" t="str">
        <f aca="false">IF(BH736="","",IF(AND(BH736&gt;=-20,BH736&lt;=-15),"-20 a -15",IF(AND(BH736&gt;=-14.5,BH736&lt;=-9.5),"-14,5 a -9,5",IF(AND(BH736&gt;=-9,BH736&lt;=-4),"-9 a -4",IF(AND(BH736&gt;=-3.5,BH736&lt;=2.5),"-3,5 a 2,5",IF(AND(BH736&gt;=3,BH736&lt;=8),"3 a 8",IF(AND(BH736&gt;=8.5,BH736&lt;=14.5),"8,5 a 14,5",IF(BH736=15,"15",IF(AND(BH736&gt;=15.5,BH736&lt;=20.5),"15,5 a 20,5",IF(AND(BH736&gt;=21,BH736&lt;=26),"21 a 26","Fuera de rango"))))))))))</f>
        <v>8,5 a 14,5</v>
      </c>
      <c r="BJ736" s="11" t="n">
        <f aca="false">IF(BI736="","",IF(BI736="-20 a -15",1,IF(BI736="-14,5 a -9,5",2,IF(BI736="-9 a -4",3,IF(BI736="-3,5 a 2,5",4,IF(BI736="3 a 8",5,IF(BI736="8,5 a 14,5",6,IF(BI736="15","NORMA",IF(BI736="15,5 a 20,5",7,IF(BI736="21 a 26",8,IF(BI736="26,5 a 31,5",9,"")))))))))))</f>
        <v>6</v>
      </c>
      <c r="BK736" s="9" t="n">
        <v>16</v>
      </c>
      <c r="BL736" s="10" t="str">
        <f aca="false">IF(BK736="","",IF(AND(BK736&gt;=0,BK736&lt;=2),"0 - 2",IF(AND(BK736&gt;=2.5,BK736&lt;=4.5),"2,5 - 4,5",IF(AND(BK736&gt;=5,BK736&lt;=7),"5 - 7",IF(AND(BK736&gt;=7.5,BK736&lt;=9.5),"7,5 - 9,5",IF(AND(BK736&gt;=10,BK736&lt;=12),"10 - 12",IF(AND(BK736&gt;=12.5,BK736&lt;=13.5),"12,5 - 13,5",IF(BK736=14,"14",IF(AND(BK736&gt;=14.5,BK736&lt;=16.5),"14,5 - 16,5",IF(AND(BK736&gt;=17,BK736&lt;=19),"17 - 19",IF(AND(BK736&gt;=19.5,BK736&lt;=21.5),"19,5 - 21,5",IF(AND(BK736&gt;=22,BK736&lt;=24),"22 - 24",IF(AND(BK736&gt;=24.5,BK736&lt;=26.5),"24,5 - 26,5",IF(AND(BK736&gt;=27,BK736&lt;=29),"27 - 29",IF(AND(BK736&gt;=29.5,BK736&lt;=30),"29,5 - 30","Fuera de rango")))))))))))))))</f>
        <v>14,5 - 16,5</v>
      </c>
      <c r="BM736" s="11" t="n">
        <f aca="false">IF(BL736="","",IF(BL736="0 - 2",1,IF(BL736="2,5 - 4,5",2,IF(BL736="5 - 7",3,IF(BL736="7,5 - 9,5",4,IF(BL736="10 - 12",5,IF(BL736="12,5 - 13,5",6,IF(BL736="14","NORMA",IF(BL736="14,5 - 16,5",7,IF(BL736="17 - 19",8,IF(BL736="19,5 - 21,5",9,IF(BL736="22 - 24",10,IF(BL736="24,5 - 26,5",11,IF(BL736="27 - 29",12,IF(BL736="29,5 - 30",13,"")))))))))))))))</f>
        <v>7</v>
      </c>
      <c r="BN736" s="9" t="n">
        <v>21</v>
      </c>
      <c r="BO736" s="11" t="str">
        <f aca="false">IF(BN736="","",IF(AND(BN736&gt;=-20,BN736&lt;=-10),"-20 a -10",IF(AND(BN736&gt;=-9.5,BN736&lt;=0.5),"-9,5 a 0,5",IF(AND(BN736&gt;=1,BN736&lt;=11),"1 a 11",IF(AND(BN736&gt;=11.5,BN736&lt;=21.5),"11,5 a 21,5",IF(BN736=22,"22",IF(AND(BN736&gt;=22.5,BN736&lt;=32.5),"22,5 a 32,5",IF(AND(BN736&gt;=33,BN736&lt;=43),"33 a 43","Fuera de rango"))))))))</f>
        <v>11,5 a 21,5</v>
      </c>
      <c r="BP736" s="11" t="n">
        <f aca="false">IF(BO736="","",IF(BO736="-20 a -10",1,IF(BO736="-9,5 a 0,5",2,IF(BO736="1 a 11",3,IF(BO736="11,5 a 21,5",4,IF(BO736="22","NORMA",IF(BO736="22,5 a 32,5",5,IF(BO736="33 a 43",6,""))))))))</f>
        <v>4</v>
      </c>
      <c r="BQ736" s="9" t="n">
        <v>12</v>
      </c>
      <c r="BR736" s="10" t="str">
        <f aca="false">IF(BQ736="","",IF(AND(BQ736&gt;=-20,BQ736&lt;=-15),"-20 a -15",IF(AND(BQ736&gt;=-14.5,BQ736&lt;=-9.5),"-14,5 a -9,5",IF(AND(BQ736&gt;=-9,BQ736&lt;=-4),"-9 a -4",IF(AND(BQ736&gt;=-3.5,BQ736&lt;=2.5),"-3,5 a 2,5",IF(AND(BQ736&gt;=3,BQ736&lt;=8),"3 a 8",IF(AND(BQ736&gt;=8.5,BQ736&lt;=13.5),"8,5 a 13,5",IF(AND(BQ736&gt;=14,BQ736&lt;=17.5),"14 a 17,5",IF(BQ736=18,"18",IF(AND(BQ736&gt;=18.5,BQ736&lt;=23.5),"18,5 a 23,5",IF(AND(BQ736&gt;=24,BQ736&lt;=29),"24 a 29",IF(AND(BQ736&gt;=29.5,BQ736&lt;=34.5),"29,5 a 34,5",IF(AND(BQ736&gt;=35,BQ736&lt;=40),"35 a 40","Fuera de rango")))))))))))))</f>
        <v>8,5 a 13,5</v>
      </c>
      <c r="BS736" s="11" t="n">
        <f aca="false">IF(BR736="","",IF(BR736="-20 a -15",1,IF(BR736="-14,5 a -9,5",2,IF(BR736="-9 a -4",3,IF(BR736="-3,5 a 2,5",4,IF(BR736="3 a 8",5,IF(BR736="8,5 a 13,5",6,IF(BR736="14 a 17,5",7,IF(BR736="18","NORMA",IF(BR736="18,5 a 23,5",8,IF(BR736="24 a 29",9,IF(BR736="29,5 a 34,5",10,IF(BR736="35 a 40",11,"")))))))))))))</f>
        <v>6</v>
      </c>
      <c r="BT736" s="9" t="n">
        <v>0</v>
      </c>
      <c r="BU736" s="10" t="str">
        <f aca="false">IF(BT736="","",IF(AND(BT736&gt;=-20,BT736&lt;=-18),"-20 a -18",IF(AND(BT736&gt;=-17.5,BT736&lt;=-15.5),"-17,5 a -15,5",IF(AND(BT736&gt;=-15,BT736&lt;=-13),"-15 a -13",IF(AND(BT736&gt;=-12.5,BT736&lt;=-10.5),"-12,5 a -10,5",IF(AND(BT736&gt;=-10,BT736&lt;=-8),"-10 a -8",IF(AND(BT736&gt;=-7.5,BT736&lt;=-5.5),"-7,5 a -5,5",IF(AND(BT736&gt;=-5,BT736&lt;=-3),"-5 a -3",IF(AND(BT736&gt;=-2.5,BT736&lt;=-0.5),"-2,5 a -0,5",IF(BT736=0,"0",IF(AND(BT736&gt;=0.5,BT736&lt;=2.5),"0,5 a 2,5",IF(AND(BT736&gt;=3,BT736&lt;=5),"3 a 5",IF(AND(BT736&gt;=5.5,BT736&lt;=7.5),"5,5 a 7,5",IF(AND(BT736&gt;=8,BT736&lt;=10),"8 a 10",IF(AND(BT736&gt;=10.5,BT736&lt;=12.5),"10,5 a 12,5",IF(AND(BT736&gt;=13,BT736&lt;=15),"13 a 15",IF(AND(BT736&gt;=15.5,BT736&lt;=17.5),"15,5 a 17,5",IF(AND(BT736&gt;=18,BT736&lt;=20),"18 a 20","Fuera de rango"))))))))))))))))))</f>
        <v>0</v>
      </c>
      <c r="BV736" s="11" t="str">
        <f aca="false">IF(BT736="","",IF(BT736=0,"NORMA",IF(AND(BT736&gt;=-20,BT736&lt;=-18),2,IF(AND(BT736&gt;=-17.5,BT736&lt;=-15.5),2,IF(AND(BT736&gt;=-15,BT736&lt;=-13),3,IF(AND(BT736&gt;=-12.5,BT736&lt;=-10.5),4,IF(AND(BT736&gt;=-10,BT736&lt;=-8),5,IF(AND(BT736&gt;=-7.5,BT736&lt;=-5.5),6,IF(AND(BT736&gt;=-5,BT736&lt;=-3),7,IF(AND(BT736&gt;=-2.5,BT736&lt;=-0.5),8,IF(AND(BT736&gt;=0.5,BT736&lt;=2.5),9,IF(AND(BT736&gt;=3,BT736&lt;=5),10,IF(AND(BT736&gt;=5.5,BT736&lt;=7.5),11,IF(AND(BT736&gt;=8,BT736&lt;=10),12,IF(AND(BT736&gt;=10.5,BT736&lt;=12.5),13,IF(AND(BT736&gt;=13,BT736&lt;=15),14,IF(AND(BT736&gt;=15.5,BT736&lt;=17.5),15,IF(AND(BT736&gt;=18,BT736&lt;=20),16,"Fuera de rango"))))))))))))))))))</f>
        <v>NORMA</v>
      </c>
      <c r="BW736" s="9" t="n">
        <v>-5.5</v>
      </c>
      <c r="BX736" s="10" t="n">
        <f aca="false">18.5- (0.3*H736)</f>
        <v>-13.9</v>
      </c>
      <c r="BY736" s="10" t="n">
        <f aca="false">(BW736)-(BX736)</f>
        <v>8.4</v>
      </c>
      <c r="BZ736" s="10" t="str">
        <f aca="false">IF(BY736="","",IF(BY736&lt;-27.5,"De -30 a -28",IF(BY736&lt;-25,"De -27,5 a -25,5",IF(BY736&lt;-22.5,"De -25 a -23",IF(BY736&lt;-20,"De -22,5 a -20,5",IF(BY736&lt;-17.5,"De -20 a -18",IF(BY736&lt;-15,"De -17,5 a -15,5",IF(BY736&lt;-12.5,"De -15 a -13",IF(BY736&lt;-10,"De -12,5 a -10,5",IF(BY736&lt;-7.5,"De -10 a -8",IF(BY736&lt;-5,"De -7,5 a -5,5",IF(BY736&lt;-2.5,"De -5 a -3",IF(BY736&lt;0,"De -2,5 a -0,5",IF(BY736&lt;2.5,"De 0 a 2",IF(BY736&lt;5,"De 2,5 a 4,5",IF(BY736&lt;7.5,"De 5 a 7",IF(BY736&lt;10,"De 7,5 a 9,5",IF(BY736&lt;12.5,"De 10 a 12",IF(BY736&lt;15,"De 12,5 a 14,5",IF(BY736&lt;17.5,"De 15 a 17",IF(BY736&lt;20,"De 17,5 a 19,5",IF(BY736&lt;22.5,"De 20 a 22",IF(BY736&lt;25,"De 22,5 a 24,5",IF(BY736&lt;27.5,"De 25 a 27","De 27,5 a 30"))))))))))))))))))))))))</f>
        <v>De 7,5 a 9,5</v>
      </c>
      <c r="CA736" s="12" t="n">
        <f aca="false">IF(BY736="","",IF(BY736&lt;=-28,1,IF(BY736&lt;=-25.5,2,IF(BY736&lt;=-23,3,IF(BY736&lt;=-20.5,4,IF(BY736&lt;=-18,5,IF(BY736&lt;=-15.5,6,IF(BY736&lt;=-13,7,IF(BY736&lt;=-10.5,8,IF(BY736&lt;=-8,9,IF(BY736&lt;=-5.5,10,IF(BY736&lt;=-3,11,IF(BY736&lt;=-0.5,12,IF(BY736&lt;=2,13,IF(BY736&lt;=4.5,14,IF(BY736&lt;=7,15,IF(BY736&lt;=9.5,16,IF(BY736&lt;=12,17,IF(BY736&lt;=14.5,18,IF(BY736&lt;=17,19,IF(BY736&lt;=19.5,20,IF(BY736&lt;=22,21,IF(BY736&lt;=24.5,22,IF(BY736&lt;=27,23,IF(BY736&lt;=30,24,"Fuera de rango")))))))))))))))))))))))))</f>
        <v>16</v>
      </c>
      <c r="CB736" s="9" t="n">
        <v>-5.25</v>
      </c>
      <c r="CC736" s="10" t="n">
        <f aca="false">18.5- (0.3*H736)</f>
        <v>-13.9</v>
      </c>
      <c r="CD736" s="10" t="n">
        <f aca="false">(CB736)-(CC736)</f>
        <v>8.65</v>
      </c>
      <c r="CE736" s="10" t="str">
        <f aca="false">IF(CD736="","",IF(CD736&lt;-27.5,"De -30 a -28",IF(CD736&lt;-25,"De -27,5 a -25,5",IF(CD736&lt;-22.5,"De -25 a -23",IF(CD736&lt;-20,"De -22,5 a -20,5",IF(CD736&lt;-17.5,"De -20 a -18",IF(CD736&lt;-15,"De -17,5 a -15,5",IF(CD736&lt;-12.5,"De -15 a -13",IF(CD736&lt;-10,"De -12,5 a -10,5",IF(CD736&lt;-7.5,"De -10 a -8",IF(CD736&lt;-5,"De -7,5 a -5,5",IF(CD736&lt;-2.5,"De -5 a -3",IF(CD736&lt;0,"De -2,5 a -0,5",IF(CD736&lt;=2,"De 0 a 2",IF(CD736&lt;=4.5,"De 2,5 a 4,5",IF(CD736&lt;=7,"De 5 a 7",IF(CD736&lt;=9.5,"De 7,5 a 9,5",IF(CD736&lt;=12,"De 10 a 12",IF(CD736&lt;=14.5,"De 12,5 a 14,5",IF(CD736&lt;=17,"De 15 a 17",IF(CD736&lt;=19.5,"De 17,5 a 19,5",IF(CD736&lt;=22,"De 20 a 22",IF(CD736&lt;=24.5,"De 22,5 a 24,5",IF(CD736&lt;=27,"De 25 a 27","De 27,5 a 30"))))))))))))))))))))))))</f>
        <v>De 7,5 a 9,5</v>
      </c>
      <c r="CF736" s="12" t="n">
        <f aca="false">IF(CD736="","",IF(CD736&lt;-27.5,1,IF(CD736&lt;-25,2,IF(CD736&lt;-22.5,3,IF(CD736&lt;-20,4,IF(CD736&lt;-17.5,5,IF(CD736&lt;-15,6,IF(CD736&lt;-12.5,7,IF(CD736&lt;-10,8,IF(CD736&lt;-7.5,9,IF(CD736&lt;-5,10,IF(CD736&lt;-2.5,11,IF(CD736&lt;0,12,IF(CD736&lt;2.5,13,IF(CD736&lt;5,14,IF(CD736&lt;7.5,15,IF(CD736&lt;10,16,IF(CD736&lt;12.5,17,IF(CD736&lt;15,18,IF(CD736&lt;17.5,19,IF(CD736&lt;20,20,IF(CD736&lt;22.5,21,IF(CD736&lt;25,22,IF(CD736&lt;27.5,23,24))))))))))))))))))))))))</f>
        <v>16</v>
      </c>
      <c r="CG736" s="9" t="n">
        <v>-1.5</v>
      </c>
      <c r="CH736" s="10" t="str">
        <f aca="false">IF(CG736="","",IF(AND(CG736&gt;=-10,CG736&lt;=-9.5),"-10 a -9,5",IF(AND(CG736&gt;-9.5,CG736&lt;=-8.5),"-9 a -8,5",IF(AND(CG736&gt;-8.5,CG736&lt;=-7.5),"-8 a -7,5",IF(AND(CG736&gt;-7.5,CG736&lt;=-6.5),"-7 a -6,5",IF(AND(CG736&gt;-6.5,CG736&lt;=-5.5),"-6 a -5,5",IF(AND(CG736&gt;-5.5,CG736&lt;=-4.5),"-5 a -4,5",IF(AND(CG736&gt;-4.5,CG736&lt;=-3.5),"-4 a -3,5",IF(AND(CG736&gt;-3.5,CG736&lt;=-2.5),"-3 a -2,5",IF(CG736=-2.25,"-2,25",IF(AND(CG736&gt;-2.5,CG736&lt;=-1.5),"-2 a -1,5",IF(AND(CG736&gt;-1.5,CG736&lt;=-0.5),"-1 a -0,5",IF(AND(CG736&gt;-0.5,CG736&lt;=0.5),"0 a 0,5",IF(AND(CG736&gt;0.5,CG736&lt;=1.5),"1 a 1,5",IF(AND(CG736&gt;1.5,CG736&lt;=2.5),"2 a 2,5",IF(AND(CG736&gt;2.5,CG736&lt;=3.5),"3 a 3,5",IF(AND(CG736&gt;3.5,CG736&lt;=4.5),"4 a 4,5",IF(AND(CG736&gt;4.5,CG736&lt;=5.5),"5 a 5,5",IF(AND(CG736&gt;5.5,CG736&lt;=6.5),"6 a 6,5",IF(AND(CG736&gt;6.5,CG736&lt;=7.5),"7 a 7,5",IF(AND(CG736&gt;7.5,CG736&lt;=8.5),"8 a 8,5",IF(AND(CG736&gt;8.5,CG736&lt;=9.5),"9 a 9,5",IF(CG736&gt;=10,"10","Fuera de rango")))))))))))))))))))))))</f>
        <v>-2 a -1,5</v>
      </c>
      <c r="CI736" s="11" t="n">
        <f aca="false">IF(CG736="","",IF(CG736=-2.25,"NORMA",IF(CG736&lt;=-9.5,1,IF(CG736&lt;=-8.5,2,IF(CG736&lt;=-7.5,3,IF(CG736&lt;=-6.5,4,IF(CG736&lt;=-5.5,5,IF(CG736&lt;=-4.5,6,IF(CG736&lt;=-3.5,7,IF(CG736&lt;=-2.5,8,IF(CG736&lt;=-1.5,9,IF(CG736&lt;=-0.5,10,IF(CG736&lt;=0.5,11,IF(CG736&lt;=1.5,12,IF(CG736&lt;=2.5,13,IF(CG736&lt;=3.5,14,IF(CG736&lt;=4.5,15,IF(CG736&lt;=5.5,16,IF(CG736&lt;=6.5,17,IF(CG736&lt;=7.5,18,IF(CG736&lt;=8.5,19,IF(CG736&lt;=9.5,20,IF(CG736=10,21,"Fuera de rango")))))))))))))))))))))))</f>
        <v>9</v>
      </c>
      <c r="CJ736" s="9" t="n">
        <v>3</v>
      </c>
      <c r="CK736" s="10" t="str">
        <f aca="false">IF(CJ736="","",IF(AND(CJ736&gt;=-6,CJ736&lt;=-5.5),"-6 a -5,5",IF(AND(CJ736&gt;-5.5,CJ736&lt;=-4.5),"-5 a -4,5",IF(AND(CJ736&gt;-4.5,CJ736&lt;=-3.5),"-4 a -3,5",IF(AND(CJ736&gt;-3.5,CJ736&lt;=-2.5),"-3 a -2,5",IF(AND(CJ736&gt;-2.5,CJ736&lt;=-1.5),"-2 a -1,5",IF(AND(CJ736&gt;-1.5,CJ736&lt;=-0.5),"-1 a -0,5",IF(AND(CJ736&gt;-0.5,CJ736&lt;=0.5),"0 a 0,5",IF(AND(CJ736&gt;0.5,CJ736&lt;=1.5),"1 a 1,5",IF(AND(CJ736&gt;1.5,CJ736&lt;2.5),"2",IF(AND(CJ736&gt;=2.5,CJ736&lt;=3),"2,5 a 3",IF(AND(CJ736&gt;3,CJ736&lt;=4),"3,5 a 4",IF(AND(CJ736&gt;4,CJ736&lt;=5),"4,5 a 5",IF(AND(CJ736&gt;5,CJ736&lt;=6),"5,5 a 6",IF(AND(CJ736&gt;6,CJ736&lt;=7),"6,5 a 7",IF(AND(CJ736&gt;7,CJ736&lt;=8),"7,5 a 8",IF(AND(CJ736&gt;8,CJ736&lt;=9.5),"8,5 a 9,5",IF(CJ736=10,"10","Fuera de rango"))))))))))))))))))</f>
        <v>2,5 a 3</v>
      </c>
      <c r="CL736" s="11" t="n">
        <f aca="false">IF(CK736="","",IF(OR(CK736="-6 a -5,5",CK736="-6 - -5,5"),1,IF(OR(CK736="-5 a -4,5",CK736="-5 - -4,5"),2,IF(OR(CK736="-4 a -3,5",CK736="-4 - -3,5"),3,IF(OR(CK736="-3 a -2,5",CK736="-3 - -2,5"),4,IF(OR(CK736="-2 a -1,5",CK736="-2 - -1,5"),5,IF(OR(CK736="-1 a -0,5",CK736="-1 - -0,5"),6,IF(OR(CK736="0 a 0,5",CK736="0 - 0,5"),7,IF(OR(CK736="1 a 1,5",CK736="1 - 1,5"),8,IF(CK736="2","NORMA",IF(OR(CK736="2,5 a 3",CK736="2,5 - 3"),9,IF(OR(CK736="3,5 a 4",CK736="3,5 - 4"),10,IF(OR(CK736="4,5 a 5",CK736="4,5 - 5"),11,IF(OR(CK736="5,5 a 6",CK736="5,5 - 6"),12,IF(OR(CK736="6,5 a 7",CK736="6,5 - 7"),13,IF(OR(CK736="7,5 a 8",CK736="7,5 - 8"),14,IF(OR(CK736="8,5 a 9",CK736="8,5 - 9,5",CK736="9 a 9,5"),15,IF(CK736="10",15,IF(OR(CK736="0,5 a 1",CK736="0,5 - 1"),7,"Fuera de rango")))))))))))))))))))</f>
        <v>9</v>
      </c>
      <c r="CO736" s="10" t="str">
        <f aca="false">IF(CM736&gt;0,"EME"," ")</f>
        <v> </v>
      </c>
      <c r="CQ736" s="10" t="str">
        <f aca="false">IF(CP736&gt;0,"0", " ")</f>
        <v> </v>
      </c>
      <c r="CR736" s="10" t="str">
        <f aca="false">IF(CP736&gt;0,"EME"," ")</f>
        <v> </v>
      </c>
      <c r="CS736" s="9" t="n">
        <v>0</v>
      </c>
      <c r="CV736" s="9" t="n">
        <v>0</v>
      </c>
      <c r="CY736" s="9" t="n">
        <v>0</v>
      </c>
      <c r="DB736" s="9" t="n">
        <v>0</v>
      </c>
      <c r="DC736" s="11" t="str">
        <f aca="false">IF(DB736&lt;0,"2"," ")</f>
        <v> </v>
      </c>
      <c r="DD736" s="11" t="str">
        <f aca="false">IF(DB736&lt;0,"MIO"," ")</f>
        <v> </v>
      </c>
      <c r="DE736" s="9" t="n">
        <v>0</v>
      </c>
      <c r="DF736" s="10" t="str">
        <f aca="false">IF(DE736&lt;0,"3"," ")</f>
        <v> </v>
      </c>
      <c r="DG736" s="10" t="str">
        <f aca="false">IF(DE736&lt;0,"AST"," ")</f>
        <v> </v>
      </c>
      <c r="DH736" s="9" t="n">
        <v>0</v>
      </c>
      <c r="DI736" s="10" t="str">
        <f aca="false">IF(DH736&lt;0,"3"," ")</f>
        <v> </v>
      </c>
      <c r="DJ736" s="10" t="str">
        <f aca="false">IF(DH736&lt;0,"AST"," ")</f>
        <v> </v>
      </c>
      <c r="DK736" s="9" t="n">
        <v>0</v>
      </c>
      <c r="DL736" s="10" t="str">
        <f aca="false">IF(DK736&gt;0,"4"," ")</f>
        <v> </v>
      </c>
      <c r="DM736" s="10" t="str">
        <f aca="false">IF(DK736&gt;0,"PRE"," ")</f>
        <v> </v>
      </c>
      <c r="DN736" s="9" t="n">
        <v>0</v>
      </c>
      <c r="DO736" s="10" t="str">
        <f aca="false">IF(DN736&gt;0,"4"," ")</f>
        <v> </v>
      </c>
      <c r="DP736" s="10" t="str">
        <f aca="false">IF(DN736&gt;0,"PRE"," ")</f>
        <v> </v>
      </c>
      <c r="DS736" s="12" t="str">
        <f aca="false">CONCATENATE(CO736,CU736,DA736,DG736,DM736)</f>
        <v>   </v>
      </c>
      <c r="DT736" s="10" t="e">
        <f aca="false" t="array" ref="DT736">_xlfn.IFS(DS736="EME    ","0", DS736=" HIP   ","1", DS736="  MIO  ","2", DS736="   AST ","3", DS736="    PRE","4", DS736="EME   PRE","5", DS736=" HIP  PRE","6", DS736=" HIP AST ","7", DS736="  MIO PRE","8", DS736="  MIOAST ","9", DS736="   ASTPRE","10",DS736=" HIP ASTPRE","11", DS736="  MIOASTPRE","12", DS736="     ","0")</f>
        <v>#N/A</v>
      </c>
      <c r="DV736" s="1" t="e">
        <f aca="false" t="array" ref="DV736">_xlfn.IFS(DU736="SI","2", DU736="NO","1")</f>
        <v>#N/A</v>
      </c>
      <c r="DX736" s="11" t="str">
        <f aca="false">IF(DW736=0,"1","2")</f>
        <v>1</v>
      </c>
      <c r="DY736" s="11" t="str">
        <f aca="false" t="array" ref="DY736">_xlfn.IFS(DW736=0,"0", DW736=0.25, "1", DW736=0.5,"2", DW736=0.75,"3", DW736=1,"4",DW736=1.25,"5", DW736=1.5,"6", DW736=1.75,"7", DW736=2,"8")</f>
        <v>0</v>
      </c>
      <c r="EA736" s="11" t="str">
        <f aca="false">IF(DZ736=0,"1","2")</f>
        <v>1</v>
      </c>
      <c r="EB736" s="11" t="str">
        <f aca="false" t="array" ref="EB736">_xlfn.IFS(DZ736=0,"0", DZ736=0.25, "1", DZ736=0.5,"2", DZ736=0.75,"3", DZ736=1,"4",DZ736=1.25,"5", DZ736=1.5,"6", DZ736=1.75,"7", DZ736=2,"8")</f>
        <v>0</v>
      </c>
      <c r="ED736" s="10" t="str">
        <f aca="false">IF(EC736=0,"1","2")</f>
        <v>1</v>
      </c>
      <c r="EE736" s="11" t="str">
        <f aca="false" t="array" ref="EE736">_xlfn.IFS(EC736=0,"0", EC736=-0.25, "1", EC736=-0.5,"2", EC736=-0.75,"3", EC736=-1,"4",EC736=-1.25,"5", EC736=-1.5,"6", EC736=-1.75,"7", EC736=-2,"8", EC736=-2.25,"9",EC736=-2.5,"10", EC736=-2.75,"11", EC736=-3,"12", EC736=-3.25,"13", EC736=-3.5,"14", EC736=-3.75,"15",EC736=-4,"16")</f>
        <v>0</v>
      </c>
      <c r="EG736" s="10" t="str">
        <f aca="false">IF(EF736=0,"1","2")</f>
        <v>1</v>
      </c>
      <c r="EH736" s="11" t="str">
        <f aca="false" t="array" ref="EH736">_xlfn.IFS(EF736=0,"0", EF736=-0.25, "1", EF736=-0.5,"2", EF736=-0.75,"3", EF736=-1,"4",EF736=-1.25,"5", EF736=-1.5,"6", EF736=-1.75,"7", EF736=-2,"8", EF736=-2.25,"9",EF736=-2.5,"10", EF736=-2.75,"11", EF736=-3,"12", EF736=-3.25,"13", EF736=-3.5,"14", EF736=-3.75,"15",EF736=-4,"16")</f>
        <v>0</v>
      </c>
      <c r="EJ736" s="11" t="str">
        <f aca="false">IF(EI736=0,"1","2")</f>
        <v>1</v>
      </c>
      <c r="EK736" s="11" t="str">
        <f aca="false" t="array" ref="EK736">_xlfn.IFS(EI736=0,"0", EI736=-0.25, "1", EI736=-0.5,"2", EI736=-0.75,"3", EI736=-1,"4",EI736=-1.25,"5", EI736=-1.5,"6", EI736=-1.75,"7", EI736=-2,"8", EI736=-2.25,"9", EI736=-2.25,"9",EI736=-2.5,"10", EI736=-2.75,"11", EI736=-3,"12", EI736=-3.25,"13", EI736=-3.5,"14", EI736=-3.75,"15",EI736=-4,"16", EI736=0.25, "17", EI736=0.5, "18")</f>
        <v>0</v>
      </c>
      <c r="EM736" s="11" t="str">
        <f aca="false">IF(EL736=0,"1","2")</f>
        <v>1</v>
      </c>
      <c r="EN736" s="11" t="str">
        <f aca="false" t="array" ref="EN736">_xlfn.IFS(EL736=0.25,"17",EL736=0.5,"18", EL736=0,"0", EL736=-0.25, "1", EL736=-0.5,"2", EL736=-0.75,"3", EL736=-1,"4",EL736=-1.25,"5", EL736=-1.5,"6", EL736=-1.75,"7", EL736=-2,"8",EL736= -2.25,"9",EL736=-2.5,"10",EL736= -2.75,"11",EL736= -3,"12",EL736= -3.25,"13",EL736= -3.5,"14",EL736= -3.75,"15",EL736=-4,"16")</f>
        <v>0</v>
      </c>
      <c r="EP736" s="11" t="str">
        <f aca="false">IF(EO736=0,"1","2")</f>
        <v>1</v>
      </c>
      <c r="EQ736" s="11" t="str">
        <f aca="false" t="array" ref="EQ736">_xlfn.IFS(EO736=0,"0", EO736=0.25, "1", EO736=0.5,"2", EO736=0.75,"3", EO736=1,"4",EO736=1.25,"5", EO736=1.5,"6", EO736=1.75,"7", EO736=2,"8", EO736=2.25,"9", EO736=2.25,"9",EO736=2.5,"10", EO736=2.75,"11", EO736=3,"12", EO736=3.25,"13", EO736=3.5,"14", EO736=3.75,"15",EO736=4,"16", EO736=-0.25, "17", bq=-0.5, "18")</f>
        <v>0</v>
      </c>
      <c r="ES736" s="11" t="str">
        <f aca="false">IF(ER736=0,"1","2")</f>
        <v>1</v>
      </c>
      <c r="ET736" s="11" t="str">
        <f aca="false" t="array" ref="ET736">_xlfn.IFS(ER736=0,"0", ER736=0.25, "1", ER736=0.5,"2", ER736=0.75,"3", ER736=1,"4",ER736=1.25,"5", ER736=1.5,"6", ER736=1.75,"7", ER736=2,"8", ER736=2.25,"9", ER736=2.25,"9",ER736=2.5,"10", ER736=2.75,"11", ER736=3,"12", ER736=3.25,"13", ER736=3.5,"14", ER736=3.75,"15",ER736=4,"16", ER736=-0.25, "17", bq=-0.5, "18")</f>
        <v>0</v>
      </c>
      <c r="EV736" s="14" t="e">
        <f aca="false">VLOOKUP(EU736,LEYENDA!$G$2:$H$8,2,TRUE())</f>
        <v>#N/A</v>
      </c>
      <c r="EW736" s="14" t="e">
        <f aca="false" t="array" ref="EW736">_xlfn.IFS(EV736="0-5","1", EV736="6-12","2", EV736="13-18","3", EV736="19-24","4", EV736="25-36","5", EV736="37-48","6", EV736="49-60","7")</f>
        <v>#N/A</v>
      </c>
    </row>
    <row r="737" customFormat="false" ht="13.5" hidden="false" customHeight="false" outlineLevel="0" collapsed="false">
      <c r="A737" s="1" t="n">
        <v>299</v>
      </c>
      <c r="B737" s="2" t="n">
        <v>1</v>
      </c>
      <c r="C737" s="33" t="n">
        <v>42173</v>
      </c>
      <c r="E737" s="5" t="str">
        <f aca="false">VLOOKUP(A737,'286'!$A$3:$J$6279,10,FALSE())</f>
        <v>TOMES REYES, INMACULADA</v>
      </c>
      <c r="F737" s="4" t="str">
        <f aca="false">VLOOKUP(A737,'286'!$A$3:$I$1768,3,FALSE())</f>
        <v>TOREIN</v>
      </c>
      <c r="G737" s="6" t="n">
        <f aca="false">VLOOKUP(A737,'286'!$A$3:$I$1768,4,FALSE())</f>
        <v>29777</v>
      </c>
      <c r="H737" s="7" t="n">
        <f aca="false">YEAR(C737)-YEAR(G737)</f>
        <v>34</v>
      </c>
      <c r="I737" s="1" t="str">
        <f aca="false">VLOOKUP(H737,LEYENDA!$C$2:$D$6,2,TRUE())</f>
        <v>25-40</v>
      </c>
      <c r="J737" s="5" t="str">
        <f aca="false">VLOOKUP(A737,'286'!$A$3:$I$1768,7,FALSE())</f>
        <v>M</v>
      </c>
      <c r="K737" s="8" t="n">
        <f aca="false">VLOOKUP(A737,'286'!$A$3:$I$1768,2,FALSE())</f>
        <v>0</v>
      </c>
      <c r="L737" s="4" t="str">
        <f aca="false">VLOOKUP(A737,'286'!$A$3:$I$1768,8,FALSE())</f>
        <v>D</v>
      </c>
      <c r="M737" s="4" t="str">
        <f aca="false">VLOOKUP(A737,'286'!$A$3:$I$1768,9,FALSE())</f>
        <v>I</v>
      </c>
      <c r="N737" s="8" t="str">
        <f aca="false">IF(R737=O737, "MISMA","CONTRARIA")</f>
        <v>CONTRARIA</v>
      </c>
      <c r="O737" s="8" t="str">
        <f aca="false" t="array" ref="O737">_xlfn.IFS(L737="D","1", L737="I","2")</f>
        <v>1</v>
      </c>
      <c r="P737" s="8" t="e">
        <f aca="false" t="array" ref="P737">_xlfn.IFS(K737="OD","1", K737="OI","2")</f>
        <v>#N/A</v>
      </c>
      <c r="Q737" s="1" t="str">
        <f aca="false" t="array" ref="Q737">_xlfn.IFS(J737="M","1", J737="H","2")</f>
        <v>1</v>
      </c>
      <c r="R737" s="8" t="str">
        <f aca="false" t="array" ref="R737">_xlfn.IFS(M737="D","1", M737="I","2")</f>
        <v>2</v>
      </c>
      <c r="S737" s="1" t="str">
        <f aca="false" t="array" ref="S737">_xlfn.IFS(N737="CONTRARIA", "1",N737= "MISMA","2")</f>
        <v>1</v>
      </c>
      <c r="T737" s="1" t="str">
        <f aca="false" t="array" ref="T737">_xlfn.IFS(I737="0-12","1", I737="13-24","2", I737="25-40","3", I737="41-60","4", I737="61-100","5")</f>
        <v>3</v>
      </c>
      <c r="U737" s="9" t="n">
        <v>1.5</v>
      </c>
      <c r="V737" s="10" t="str">
        <f aca="false">IF(U737="","",IF(AND(U737&gt;=-9,U737&lt;=-6.5),"-9 a -6,5",IF(AND(U737&gt;=-6,U737&lt;=-3.5),"-6 a -3,5",IF(AND(U737&gt;=-3,U737&lt;=-1),"-3 a -1",IF(U737=-0.5,"-0,5",IF(AND(U737&gt;=0,U737&lt;=2.5),"0 a 2,5",IF(AND(U737&gt;=3,U737&lt;=5.5),"3 a 5,5",IF(AND(U737&gt;=6,U737&lt;=8.5),"6 a 8,5",IF(AND(U737&gt;=9,U737&lt;=20),"9 a 20","Fuera de rango")))))))))</f>
        <v>0 a 2,5</v>
      </c>
      <c r="W737" s="11" t="n">
        <f aca="false">IF(V737="","",IF(V737="-9 a -6,5",2,IF(V737="-6 a -3,5",3,IF(V737="-3 a -1",4,IF(V737="-0,5","NORMA",IF(V737="0 a 2,5",5,IF(V737="3 a 5,5",6,IF(V737="6 a 8,5",7,IF(V737="9 a 20",8,"Fuera de rango")))))))))</f>
        <v>5</v>
      </c>
      <c r="X737" s="9" t="n">
        <v>0</v>
      </c>
      <c r="Y737" s="11" t="str">
        <f aca="false">IF(X737="","",IF(AND(X737&gt;=0,X737&lt;=4),"0 a 4",IF(AND(X737&gt;=4.5,X737&lt;=8.5),"4,5 a 8,5",IF(X737=9,"9",IF(AND(X737&gt;=9.5,X737&lt;=13),"9,5 a 13",IF(AND(X737&gt;=13.5,X737&lt;=20),"13,5 a 20",IF(AND(X737&gt;=20.5,X737&lt;=35),"20,5 a 35","Fuera de rango")))))))</f>
        <v>0 a 4</v>
      </c>
      <c r="Z737" s="11" t="n">
        <f aca="false">IF(Y737="","",IF(Y737="0 a 4",1,IF(Y737="4,5 a 8,5",2,IF(Y737="9","NORMA",IF(Y737="9,5 a 13",3,IF(Y737="13,5 a 20",4,IF(Y737="20,5 a 35",5,"Fuera de rango")))))))</f>
        <v>1</v>
      </c>
      <c r="AA737" s="9" t="n">
        <v>12</v>
      </c>
      <c r="AB737" s="10" t="str">
        <f aca="false">IF(AA737="","",IF(AND(AA737&gt;=0,AA737&lt;=9),"0 a 9",IF(AND(AA737&gt;=9.5,AA737&lt;=18.5),"9,5 a 18,5",IF(AA737=19,"19",IF(AND(AA737&gt;=19.5,AA737&lt;=28),"19,5 a 28",IF(AND(AA737&gt;=28.5,AA737&lt;=40),"28,5 a 40","Fuera de rango"))))))</f>
        <v>9,5 a 18,5</v>
      </c>
      <c r="AC737" s="11" t="n">
        <f aca="false" t="array" ref="AC737">_xlfn.IFS(AB737="","",AB737="0 a 9",1,AB737="9,5 a 18,5",2,AB737="19","NORMA",AB737="19,5 a 28",3,AB737="28,5 a 40",4,TRUE(),"Fuera de rango")</f>
        <v>2</v>
      </c>
      <c r="AD737" s="9" t="n">
        <v>7</v>
      </c>
      <c r="AE737" s="10" t="str">
        <f aca="false">IF(AD737="","",IF(AND(AD737&gt;=-10,AD737&lt;=0),"De -10 a 0",IF(AND(AD737&gt;=0.5,AD737&lt;=9.5),"0,5 a 9,5",IF(AD737=10,"10",IF(AND(AD737&gt;=10.5,AD737&lt;=20),"10,5 a 20",IF(AND(AD737&gt;=20.5,AD737&lt;=40),"20,5 a 40","Fuera de rango"))))))</f>
        <v>0,5 a 9,5</v>
      </c>
      <c r="AF737" s="12" t="n">
        <f aca="false">IF(AD737="","",IF(AND(AD737&gt;=-10,AD737&lt;=0),1,IF(AND(AD737&gt;=0.5,AD737&lt;=9.5),2,IF(AD737=10,"NORMA",IF(AND(AD737&gt;=10.5,AD737&lt;=20),3,IF(AND(AD737&gt;=20.5,AD737&lt;=40),4,""))))))</f>
        <v>2</v>
      </c>
      <c r="AG737" s="9" t="n">
        <v>8</v>
      </c>
      <c r="AH737" s="10" t="str">
        <f aca="false">IF(AG737="","",IF(AND(AG737&gt;=0,AG737&lt;=4),"0 a 4",IF(AND(AG737&gt;=4.5,AG737&lt;=8.5),"4,5 a 8,5",IF(AG737=9,"9",IF(AND(AG737&gt;=9.5,AG737&lt;=13),"9,5 a 13",IF(AND(AG737&gt;=13.5,AG737&lt;=25),"13,5 a 25","Fuera de rango"))))))</f>
        <v>4,5 a 8,5</v>
      </c>
      <c r="AI737" s="10" t="n">
        <f aca="false">IF(AH737="","",IF(AH737="0 a 4",1,IF(AH737="4,5 a 8,5",2,IF(AH737="9","NORMA",IF(AH737="9,5 a 13",3,IF(AH737="13,5 a 25",4,""))))))</f>
        <v>2</v>
      </c>
      <c r="AJ737" s="9" t="n">
        <v>4</v>
      </c>
      <c r="AK737" s="10" t="str">
        <f aca="false">IF(AJ737="","",IF(AND(AJ737&gt;=-15,AJ737&lt;=-10.5),"-15 a -10,5",IF(AND(AJ737&gt;=-10,AJ737&lt;=-4),"-10 a -4",IF(AND(AJ737&gt;=-4.5,AJ737&lt;=0),"-4,5 a 0",IF(AND(AJ737&gt;=0.5,AJ737&lt;=4.5),"0,5 a 4,5",IF(AJ737=5,"5",IF(AND(AJ737&gt;=5.5,AJ737&lt;=10),"5,5 a 10",IF(AND(AJ737&gt;=10.5,AJ737&lt;=20),"10,5 a 20","Fuera de rango"))))))))</f>
        <v>0,5 a 4,5</v>
      </c>
      <c r="AL737" s="11" t="n">
        <f aca="false">IF(AK737="","",IF(AK737="-15 a -10,5",1,IF(AK737="-10 a -4",2,IF(AK737="-4,5 a 0",3,IF(AK737="0,5 a 4,5",4,IF(AK737="5","NORMA",IF(AK737="5,5 a 10",5,IF(AK737="10,5 a 20",6,"Error"))))))))</f>
        <v>4</v>
      </c>
      <c r="AM737" s="9" t="n">
        <v>0</v>
      </c>
      <c r="AN737" s="10" t="str">
        <f aca="false">IF(AM737="","",IF(AND(AM737&gt;=-7.5,AM737&lt;=-5.5),"-7,5 a -5,5",IF(AND(AM737&gt;=-5,AM737&lt;=-3),"-5 a -3",IF(AND(AM737&gt;=-2.5,AM737&lt;=-0.5),"-2,5 a -0,5",IF(AM737=0,"0,00",IF(AND(AM737&gt;=0.5,AM737&lt;=2.5),"0,5 a 2,5",IF(AND(AM737&gt;=3,AM737&lt;=5),"3 a 5",IF(AND(AM737&gt;=5.5,AM737&lt;=7.5),"5,5 a 7,5",IF(AND(AM737&gt;=8,AM737&lt;=10),"8 a 10","Fuera de rango")))))))))</f>
        <v>0,00</v>
      </c>
      <c r="AO737" s="11" t="str">
        <f aca="false">IF(AN737="","",IF(AN737="-7,5 a -5,5",1,IF(AN737="-5 a -3",2,IF(AN737="-2,5 a -0,5",3,IF(AN737="0,00","NORMA",IF(AN737="0,5 a 2,5",4,IF(AN737="3 a 5",5,IF(AN737="5,5 a 7,5",6,IF(AN737="8 a 10",7,"Error")))))))))</f>
        <v>NORMA</v>
      </c>
      <c r="AP737" s="9" t="n">
        <v>8</v>
      </c>
      <c r="AQ737" s="10" t="str">
        <f aca="false">IF(AP737="","",IF(AND(AP737&gt;=-20,AP737&lt;=-9.5),"-20 a -9,5",IF(AND(AP737&gt;=-9,AP737&lt;=-6.5),"-9 a -6,5",IF(AP737=-6,"-6",IF(AND(AP737&gt;=-5.5,AP737&lt;=-3),"-5,5 a -3",IF(AND(AP737&gt;=-2.5,AP737&lt;=0),"-2,5 a 0",IF(AND(AP737&gt;=0.5,AP737&lt;=3),"0,5 a 3",IF(AND(AP737&gt;=3.5,AP737&lt;=6),"3,5 a 6",IF(AND(AP737&gt;=6.5,AP737&lt;=9),"6,5 a 9",IF(AND(AP737&gt;=9.5,AP737&lt;=20),"9,5 a 20","Fuera de rango"))))))))))</f>
        <v>6,5 a 9</v>
      </c>
      <c r="AR737" s="11" t="n">
        <f aca="false">IF(AQ737="","",IF(AQ737="-20 a -9,5",1,IF(AQ737="-9 a -6,5",2,IF(AQ737="-6","NORMA",IF(AQ737="-5,5 a -3",3,IF(AQ737="-2,5 a 0",4,IF(AQ737="0,5 a 3",5,IF(AQ737="3,5 a 6",6,IF(AQ737="6,5 a 9",7,IF(AQ737="9,5 a 20",8,""))))))))))</f>
        <v>7</v>
      </c>
      <c r="AS737" s="9" t="n">
        <v>1</v>
      </c>
      <c r="AT737" s="10" t="str">
        <f aca="false">IF(AS737="","",IF(AND(AS737&gt;=-16,AS737&lt;=-14),"-16 a -14",IF(AND(AS737&gt;=-13.5,AS737&lt;=-11.5),"-13,5 a -11,5",IF(AND(AS737&gt;=-11,AS737&lt;=-9),"-11 a -9",IF(AND(AS737&gt;=-8.5,AS737&lt;=-6.5),"-8,5 a -6,5",IF(AND(AS737&gt;=-6,AS737&lt;=-4),"-6 a -4",IF(AND(AS737&gt;=-3.5,AS737&lt;=-1.5),"-3,5 a -1,5",IF(AND(AS737&gt;=-1,AS737&lt;=1),"-1 a 1",IF(AND(AS737&gt;=1.5,AS737&lt;=3.5),"1,5 a 3,5",IF(AND(AS737&gt;=4,AS737&lt;=6),"4 a 6",IF(AND(AS737&gt;=6.5,AS737&lt;=8.5),"6,5 a 8,5",IF(AND(AS737&gt;=9,AS737&lt;=11),"9 a 11",IF(AND(AS737&gt;=11.5,AS737&lt;=13.5),"11,5 a 13,5",IF(AND(AS737&gt;=14,AS737&lt;=16),"14 a 16",IF(AND(AS737&gt;=16.5,AS737&lt;=18.5),"16,5 a 18,5",IF(AND(AS737&gt;=19,AS737&lt;=21),"19 a 21","Fuera de rango"))))))))))))))))</f>
        <v>-1 a 1</v>
      </c>
      <c r="AU737" s="11" t="n">
        <f aca="false" t="array" ref="AU737">IF(AT737="","",_xlfn.IFS(AT737="-16 a -14",1,AT737="-13,5 a -11,5",2,AT737="-11 a -9",3,AT737="-8,5 a -6,5",4,AT737="-6 a -4",5,AT737="-3,5 a -1,5",6,AT737="-1 a 1",7,AT737="1,5 a 3,5",8,AT737="4 a 6","NORMA",AT737="6,5 a 8,5",9,AT737="9 a 11",10,AT737="11,5 a 13,5",11,AT737="14 a 16",12,AT737="16,5 a 18,5",13,AT737="19 a 21",14,TRUE(),""))</f>
        <v>7</v>
      </c>
      <c r="AV737" s="9" t="n">
        <v>1</v>
      </c>
      <c r="AW737" s="10" t="str">
        <f aca="false">IF(AV737="","",IF(AND(AV737&gt;=-1,AV737&lt;=-0.5),"-1 a -0,5",IF(AND(AV737&gt;-0.5,AV737&lt;=0),"De -0,5 a 0",IF(AND(AV737&gt;=0.25,AV737&lt;=0.75),"0,25 a 0,75",IF(AND(AV737&gt;=1,AV737&lt;=1.5),"1 a 1,5",IF(AND(AV737&gt;=1.75,AV737&lt;=2.25),"1,75 a 2,25",IF(AND(AV737&gt;=2.5,AV737&lt;=3),"2,5 a 3",IF(AND(AV737&gt;=3.25,AV737&lt;=3.75),"3,25 a 3,75","Fuera de rango"))))))))</f>
        <v>1 a 1,5</v>
      </c>
      <c r="AX737" s="10" t="n">
        <f aca="false">IF(AW737="","",IF(OR(AW737="-1 a -0,5",AW737="-1 a -0.5"),1,IF(OR(AW737="De -0,5 a 0",AW737="-0,5 a 0",AW737="De -0.5 a 0"),2,IF(OR(AW737="0,25 a 0,75",AW737="0.25 a 0.75"),"NORMA",IF(OR(AW737="1 a 1,5",AW737="1 a 1.5"),3,IF(OR(AW737="1,75 a 2,25",AW737="1.75 a 2.25"),4,IF(OR(AW737="2,5 a 3",AW737="2.5 a 3"),5,IF(OR(AW737="3,25 a 3,75",AW737="3.25 a 3.75"),6,""))))))))</f>
        <v>3</v>
      </c>
      <c r="AY737" s="9" t="n">
        <v>1</v>
      </c>
      <c r="AZ737" s="10" t="str">
        <f aca="false">IF(AY737="","",IF(AND(AY737&gt;=-20,AY737&lt;=-9.5),"-20 a -9,5",IF(AND(AY737&gt;=-9,AY737&lt;=-6.5),"-9 a -6,5",IF(AY737=-6,"-6",IF(AND(AY737&gt;=-5.5,AY737&lt;=-3),"-5,5 a -3",IF(AND(AY737&gt;=-2.5,AY737&lt;=0),"-2,5 a 0",IF(AND(AY737&gt;=0.5,AY737&lt;=3),"0,5 a 3",IF(AND(AY737&gt;=3.5,AY737&lt;=6),"3,5 a 6","Fuera de rango"))))))))</f>
        <v>0,5 a 3</v>
      </c>
      <c r="BA737" s="11" t="n">
        <f aca="false">IF(AZ737="","",IF(AZ737="-20 a -9,5",1,IF(AZ737="-9 a -6,5",2,IF(AZ737="-6","NORMA",IF(AZ737="-5,5 a -3",3,IF(AZ737="-2,5 a 0",4,IF(AZ737="0,5 a 3",5,IF(AZ737="3,5 a 6",6,""))))))))</f>
        <v>5</v>
      </c>
      <c r="BB737" s="9" t="n">
        <v>26</v>
      </c>
      <c r="BC737" s="10" t="str">
        <f aca="false" t="array" ref="BC737">IF(BB737="","",_xlfn.IFS(AND(BB737&gt;=0,BB737&lt;=2),"0 a 2",AND(BB737&gt;=2.5,BB737&lt;=4.5),"2,5 a 4,5",AND(BB737&gt;=5,BB737&lt;=7),"5 a 7",AND(BB737&gt;=7.5,BB737&lt;=9.5),"7,5 a 9,5",AND(BB737&gt;=10,BB737&lt;=12),"10 a 12",AND(BB737&gt;=12.5,BB737&lt;=14.5),"12,5 a 14,5",BB737=15,"15",AND(BB737&gt;=15.5,BB737&lt;=17.5),"15,5 a 17,5",AND(BB737&gt;=18,BB737&lt;=20),"18 a 20",AND(BB737&gt;=20.5,BB737&lt;=22.5),"20,5 a 22,5",AND(BB737&gt;=23,BB737&lt;=25),"23 a 25",TRUE(),"Fuera de rango"))</f>
        <v>Fuera de rango</v>
      </c>
      <c r="BD737" s="11" t="str">
        <f aca="false" t="array" ref="BD737">IF(BC737="","",_xlfn.IFS(BC737="0 a 2",1,BC737="2,5 a 4,5",2,BC737="5 a 7",3,BC737="7,5 a 9,5",4,BC737="10 a 12",5,BC737="12,5 a 14,5",6,BC737="15","NORMA",BC737="15,5 a 17,5",7,BC737="18 a 20",8,BC737="20,5 a 22,5",9,BC737="23 a 25",10,TRUE(),"Fuera de rango"))</f>
        <v>Fuera de rango</v>
      </c>
      <c r="BE737" s="9" t="n">
        <v>27</v>
      </c>
      <c r="BF737" s="10" t="str">
        <f aca="false">IF(BE737="","",IF(AND(BE737&gt;=-20,BE737&lt;=-10),"-20 a -10",IF(AND(BE737&gt;=-9.5,BE737&lt;=0.5),"-9,5 a 0,5",IF(AND(BE737&gt;=1,BE737&lt;=11),"1 a 11",IF(AND(BE737&gt;=11.5,BE737&lt;=20.5),"11,5 a 20,5",IF(BE737=21,"21",IF(AND(BE737&gt;=21.5,BE737&lt;=31.5),"21,5 a 31,5",IF(AND(BE737&gt;=32,BE737&lt;=42),"32 a 42","Fuera de rango"))))))))</f>
        <v>21,5 a 31,5</v>
      </c>
      <c r="BG737" s="11" t="n">
        <f aca="false">IF(BF737="","",IF(BF737="-20 a -10",1,IF(BF737="-9,5 a 0,5",2,IF(BF737="1 a 11",3,IF(BF737="11,5 a 20,5",4,IF(BF737="21","NORMA",IF(BF737="21,5 a 31,5",5,IF(BF737="32 a 42",6,""))))))))</f>
        <v>5</v>
      </c>
      <c r="BH737" s="9" t="n">
        <v>16</v>
      </c>
      <c r="BI737" s="10" t="str">
        <f aca="false">IF(BH737="","",IF(AND(BH737&gt;=-20,BH737&lt;=-15),"-20 a -15",IF(AND(BH737&gt;=-14.5,BH737&lt;=-9.5),"-14,5 a -9,5",IF(AND(BH737&gt;=-9,BH737&lt;=-4),"-9 a -4",IF(AND(BH737&gt;=-3.5,BH737&lt;=2.5),"-3,5 a 2,5",IF(AND(BH737&gt;=3,BH737&lt;=8),"3 a 8",IF(AND(BH737&gt;=8.5,BH737&lt;=14.5),"8,5 a 14,5",IF(BH737=15,"15",IF(AND(BH737&gt;=15.5,BH737&lt;=20.5),"15,5 a 20,5",IF(AND(BH737&gt;=21,BH737&lt;=26),"21 a 26","Fuera de rango"))))))))))</f>
        <v>15,5 a 20,5</v>
      </c>
      <c r="BJ737" s="11" t="n">
        <f aca="false">IF(BI737="","",IF(BI737="-20 a -15",1,IF(BI737="-14,5 a -9,5",2,IF(BI737="-9 a -4",3,IF(BI737="-3,5 a 2,5",4,IF(BI737="3 a 8",5,IF(BI737="8,5 a 14,5",6,IF(BI737="15","NORMA",IF(BI737="15,5 a 20,5",7,IF(BI737="21 a 26",8,IF(BI737="26,5 a 31,5",9,"")))))))))))</f>
        <v>7</v>
      </c>
      <c r="BK737" s="9" t="n">
        <v>13</v>
      </c>
      <c r="BL737" s="10" t="str">
        <f aca="false">IF(BK737="","",IF(AND(BK737&gt;=0,BK737&lt;=2),"0 - 2",IF(AND(BK737&gt;=2.5,BK737&lt;=4.5),"2,5 - 4,5",IF(AND(BK737&gt;=5,BK737&lt;=7),"5 - 7",IF(AND(BK737&gt;=7.5,BK737&lt;=9.5),"7,5 - 9,5",IF(AND(BK737&gt;=10,BK737&lt;=12),"10 - 12",IF(AND(BK737&gt;=12.5,BK737&lt;=13.5),"12,5 - 13,5",IF(BK737=14,"14",IF(AND(BK737&gt;=14.5,BK737&lt;=16.5),"14,5 - 16,5",IF(AND(BK737&gt;=17,BK737&lt;=19),"17 - 19",IF(AND(BK737&gt;=19.5,BK737&lt;=21.5),"19,5 - 21,5",IF(AND(BK737&gt;=22,BK737&lt;=24),"22 - 24",IF(AND(BK737&gt;=24.5,BK737&lt;=26.5),"24,5 - 26,5",IF(AND(BK737&gt;=27,BK737&lt;=29),"27 - 29",IF(AND(BK737&gt;=29.5,BK737&lt;=30),"29,5 - 30","Fuera de rango")))))))))))))))</f>
        <v>12,5 - 13,5</v>
      </c>
      <c r="BM737" s="11" t="n">
        <f aca="false">IF(BL737="","",IF(BL737="0 - 2",1,IF(BL737="2,5 - 4,5",2,IF(BL737="5 - 7",3,IF(BL737="7,5 - 9,5",4,IF(BL737="10 - 12",5,IF(BL737="12,5 - 13,5",6,IF(BL737="14","NORMA",IF(BL737="14,5 - 16,5",7,IF(BL737="17 - 19",8,IF(BL737="19,5 - 21,5",9,IF(BL737="22 - 24",10,IF(BL737="24,5 - 26,5",11,IF(BL737="27 - 29",12,IF(BL737="29,5 - 30",13,"")))))))))))))))</f>
        <v>6</v>
      </c>
      <c r="BN737" s="9" t="n">
        <v>15</v>
      </c>
      <c r="BO737" s="11" t="str">
        <f aca="false">IF(BN737="","",IF(AND(BN737&gt;=-20,BN737&lt;=-10),"-20 a -10",IF(AND(BN737&gt;=-9.5,BN737&lt;=0.5),"-9,5 a 0,5",IF(AND(BN737&gt;=1,BN737&lt;=11),"1 a 11",IF(AND(BN737&gt;=11.5,BN737&lt;=21.5),"11,5 a 21,5",IF(BN737=22,"22",IF(AND(BN737&gt;=22.5,BN737&lt;=32.5),"22,5 a 32,5",IF(AND(BN737&gt;=33,BN737&lt;=43),"33 a 43","Fuera de rango"))))))))</f>
        <v>11,5 a 21,5</v>
      </c>
      <c r="BP737" s="11" t="n">
        <f aca="false">IF(BO737="","",IF(BO737="-20 a -10",1,IF(BO737="-9,5 a 0,5",2,IF(BO737="1 a 11",3,IF(BO737="11,5 a 21,5",4,IF(BO737="22","NORMA",IF(BO737="22,5 a 32,5",5,IF(BO737="33 a 43",6,""))))))))</f>
        <v>4</v>
      </c>
      <c r="BQ737" s="9" t="n">
        <v>1</v>
      </c>
      <c r="BR737" s="10" t="str">
        <f aca="false">IF(BQ737="","",IF(AND(BQ737&gt;=-20,BQ737&lt;=-15),"-20 a -15",IF(AND(BQ737&gt;=-14.5,BQ737&lt;=-9.5),"-14,5 a -9,5",IF(AND(BQ737&gt;=-9,BQ737&lt;=-4),"-9 a -4",IF(AND(BQ737&gt;=-3.5,BQ737&lt;=2.5),"-3,5 a 2,5",IF(AND(BQ737&gt;=3,BQ737&lt;=8),"3 a 8",IF(AND(BQ737&gt;=8.5,BQ737&lt;=13.5),"8,5 a 13,5",IF(AND(BQ737&gt;=14,BQ737&lt;=17.5),"14 a 17,5",IF(BQ737=18,"18",IF(AND(BQ737&gt;=18.5,BQ737&lt;=23.5),"18,5 a 23,5",IF(AND(BQ737&gt;=24,BQ737&lt;=29),"24 a 29",IF(AND(BQ737&gt;=29.5,BQ737&lt;=34.5),"29,5 a 34,5",IF(AND(BQ737&gt;=35,BQ737&lt;=40),"35 a 40","Fuera de rango")))))))))))))</f>
        <v>-3,5 a 2,5</v>
      </c>
      <c r="BS737" s="11" t="n">
        <f aca="false">IF(BR737="","",IF(BR737="-20 a -15",1,IF(BR737="-14,5 a -9,5",2,IF(BR737="-9 a -4",3,IF(BR737="-3,5 a 2,5",4,IF(BR737="3 a 8",5,IF(BR737="8,5 a 13,5",6,IF(BR737="14 a 17,5",7,IF(BR737="18","NORMA",IF(BR737="18,5 a 23,5",8,IF(BR737="24 a 29",9,IF(BR737="29,5 a 34,5",10,IF(BR737="35 a 40",11,"")))))))))))))</f>
        <v>4</v>
      </c>
      <c r="BT737" s="9" t="n">
        <v>0</v>
      </c>
      <c r="BU737" s="10" t="str">
        <f aca="false">IF(BT737="","",IF(AND(BT737&gt;=-20,BT737&lt;=-18),"-20 a -18",IF(AND(BT737&gt;=-17.5,BT737&lt;=-15.5),"-17,5 a -15,5",IF(AND(BT737&gt;=-15,BT737&lt;=-13),"-15 a -13",IF(AND(BT737&gt;=-12.5,BT737&lt;=-10.5),"-12,5 a -10,5",IF(AND(BT737&gt;=-10,BT737&lt;=-8),"-10 a -8",IF(AND(BT737&gt;=-7.5,BT737&lt;=-5.5),"-7,5 a -5,5",IF(AND(BT737&gt;=-5,BT737&lt;=-3),"-5 a -3",IF(AND(BT737&gt;=-2.5,BT737&lt;=-0.5),"-2,5 a -0,5",IF(BT737=0,"0",IF(AND(BT737&gt;=0.5,BT737&lt;=2.5),"0,5 a 2,5",IF(AND(BT737&gt;=3,BT737&lt;=5),"3 a 5",IF(AND(BT737&gt;=5.5,BT737&lt;=7.5),"5,5 a 7,5",IF(AND(BT737&gt;=8,BT737&lt;=10),"8 a 10",IF(AND(BT737&gt;=10.5,BT737&lt;=12.5),"10,5 a 12,5",IF(AND(BT737&gt;=13,BT737&lt;=15),"13 a 15",IF(AND(BT737&gt;=15.5,BT737&lt;=17.5),"15,5 a 17,5",IF(AND(BT737&gt;=18,BT737&lt;=20),"18 a 20","Fuera de rango"))))))))))))))))))</f>
        <v>0</v>
      </c>
      <c r="BV737" s="11" t="str">
        <f aca="false">IF(BT737="","",IF(BT737=0,"NORMA",IF(AND(BT737&gt;=-20,BT737&lt;=-18),2,IF(AND(BT737&gt;=-17.5,BT737&lt;=-15.5),2,IF(AND(BT737&gt;=-15,BT737&lt;=-13),3,IF(AND(BT737&gt;=-12.5,BT737&lt;=-10.5),4,IF(AND(BT737&gt;=-10,BT737&lt;=-8),5,IF(AND(BT737&gt;=-7.5,BT737&lt;=-5.5),6,IF(AND(BT737&gt;=-5,BT737&lt;=-3),7,IF(AND(BT737&gt;=-2.5,BT737&lt;=-0.5),8,IF(AND(BT737&gt;=0.5,BT737&lt;=2.5),9,IF(AND(BT737&gt;=3,BT737&lt;=5),10,IF(AND(BT737&gt;=5.5,BT737&lt;=7.5),11,IF(AND(BT737&gt;=8,BT737&lt;=10),12,IF(AND(BT737&gt;=10.5,BT737&lt;=12.5),13,IF(AND(BT737&gt;=13,BT737&lt;=15),14,IF(AND(BT737&gt;=15.5,BT737&lt;=17.5),15,IF(AND(BT737&gt;=18,BT737&lt;=20),16,"Fuera de rango"))))))))))))))))))</f>
        <v>NORMA</v>
      </c>
      <c r="BW737" s="9" t="n">
        <v>-5.75</v>
      </c>
      <c r="BX737" s="10" t="n">
        <f aca="false">18.5- (0.3*H737)</f>
        <v>8.3</v>
      </c>
      <c r="BY737" s="10" t="n">
        <f aca="false">(BW737)-(BX737)</f>
        <v>-14.05</v>
      </c>
      <c r="BZ737" s="10" t="str">
        <f aca="false">IF(BY737="","",IF(BY737&lt;-27.5,"De -30 a -28",IF(BY737&lt;-25,"De -27,5 a -25,5",IF(BY737&lt;-22.5,"De -25 a -23",IF(BY737&lt;-20,"De -22,5 a -20,5",IF(BY737&lt;-17.5,"De -20 a -18",IF(BY737&lt;-15,"De -17,5 a -15,5",IF(BY737&lt;-12.5,"De -15 a -13",IF(BY737&lt;-10,"De -12,5 a -10,5",IF(BY737&lt;-7.5,"De -10 a -8",IF(BY737&lt;-5,"De -7,5 a -5,5",IF(BY737&lt;-2.5,"De -5 a -3",IF(BY737&lt;0,"De -2,5 a -0,5",IF(BY737&lt;2.5,"De 0 a 2",IF(BY737&lt;5,"De 2,5 a 4,5",IF(BY737&lt;7.5,"De 5 a 7",IF(BY737&lt;10,"De 7,5 a 9,5",IF(BY737&lt;12.5,"De 10 a 12",IF(BY737&lt;15,"De 12,5 a 14,5",IF(BY737&lt;17.5,"De 15 a 17",IF(BY737&lt;20,"De 17,5 a 19,5",IF(BY737&lt;22.5,"De 20 a 22",IF(BY737&lt;25,"De 22,5 a 24,5",IF(BY737&lt;27.5,"De 25 a 27","De 27,5 a 30"))))))))))))))))))))))))</f>
        <v>De -15 a -13</v>
      </c>
      <c r="CA737" s="12" t="n">
        <f aca="false">IF(BY737="","",IF(BY737&lt;=-28,1,IF(BY737&lt;=-25.5,2,IF(BY737&lt;=-23,3,IF(BY737&lt;=-20.5,4,IF(BY737&lt;=-18,5,IF(BY737&lt;=-15.5,6,IF(BY737&lt;=-13,7,IF(BY737&lt;=-10.5,8,IF(BY737&lt;=-8,9,IF(BY737&lt;=-5.5,10,IF(BY737&lt;=-3,11,IF(BY737&lt;=-0.5,12,IF(BY737&lt;=2,13,IF(BY737&lt;=4.5,14,IF(BY737&lt;=7,15,IF(BY737&lt;=9.5,16,IF(BY737&lt;=12,17,IF(BY737&lt;=14.5,18,IF(BY737&lt;=17,19,IF(BY737&lt;=19.5,20,IF(BY737&lt;=22,21,IF(BY737&lt;=24.5,22,IF(BY737&lt;=27,23,IF(BY737&lt;=30,24,"Fuera de rango")))))))))))))))))))))))))</f>
        <v>7</v>
      </c>
      <c r="CB737" s="9" t="n">
        <v>-5.75</v>
      </c>
      <c r="CC737" s="10" t="n">
        <f aca="false">18.5- (0.3*H737)</f>
        <v>8.3</v>
      </c>
      <c r="CD737" s="10" t="n">
        <f aca="false">(CB737)-(CC737)</f>
        <v>-14.05</v>
      </c>
      <c r="CE737" s="10" t="str">
        <f aca="false">IF(CD737="","",IF(CD737&lt;-27.5,"De -30 a -28",IF(CD737&lt;-25,"De -27,5 a -25,5",IF(CD737&lt;-22.5,"De -25 a -23",IF(CD737&lt;-20,"De -22,5 a -20,5",IF(CD737&lt;-17.5,"De -20 a -18",IF(CD737&lt;-15,"De -17,5 a -15,5",IF(CD737&lt;-12.5,"De -15 a -13",IF(CD737&lt;-10,"De -12,5 a -10,5",IF(CD737&lt;-7.5,"De -10 a -8",IF(CD737&lt;-5,"De -7,5 a -5,5",IF(CD737&lt;-2.5,"De -5 a -3",IF(CD737&lt;0,"De -2,5 a -0,5",IF(CD737&lt;=2,"De 0 a 2",IF(CD737&lt;=4.5,"De 2,5 a 4,5",IF(CD737&lt;=7,"De 5 a 7",IF(CD737&lt;=9.5,"De 7,5 a 9,5",IF(CD737&lt;=12,"De 10 a 12",IF(CD737&lt;=14.5,"De 12,5 a 14,5",IF(CD737&lt;=17,"De 15 a 17",IF(CD737&lt;=19.5,"De 17,5 a 19,5",IF(CD737&lt;=22,"De 20 a 22",IF(CD737&lt;=24.5,"De 22,5 a 24,5",IF(CD737&lt;=27,"De 25 a 27","De 27,5 a 30"))))))))))))))))))))))))</f>
        <v>De -15 a -13</v>
      </c>
      <c r="CF737" s="12" t="n">
        <f aca="false">IF(CD737="","",IF(CD737&lt;-27.5,1,IF(CD737&lt;-25,2,IF(CD737&lt;-22.5,3,IF(CD737&lt;-20,4,IF(CD737&lt;-17.5,5,IF(CD737&lt;-15,6,IF(CD737&lt;-12.5,7,IF(CD737&lt;-10,8,IF(CD737&lt;-7.5,9,IF(CD737&lt;-5,10,IF(CD737&lt;-2.5,11,IF(CD737&lt;0,12,IF(CD737&lt;2.5,13,IF(CD737&lt;5,14,IF(CD737&lt;7.5,15,IF(CD737&lt;10,16,IF(CD737&lt;12.5,17,IF(CD737&lt;15,18,IF(CD737&lt;17.5,19,IF(CD737&lt;20,20,IF(CD737&lt;22.5,21,IF(CD737&lt;25,22,IF(CD737&lt;27.5,23,24))))))))))))))))))))))))</f>
        <v>7</v>
      </c>
      <c r="CG737" s="9" t="n">
        <v>-3.25</v>
      </c>
      <c r="CH737" s="10" t="str">
        <f aca="false">IF(CG737="","",IF(AND(CG737&gt;=-10,CG737&lt;=-9.5),"-10 a -9,5",IF(AND(CG737&gt;-9.5,CG737&lt;=-8.5),"-9 a -8,5",IF(AND(CG737&gt;-8.5,CG737&lt;=-7.5),"-8 a -7,5",IF(AND(CG737&gt;-7.5,CG737&lt;=-6.5),"-7 a -6,5",IF(AND(CG737&gt;-6.5,CG737&lt;=-5.5),"-6 a -5,5",IF(AND(CG737&gt;-5.5,CG737&lt;=-4.5),"-5 a -4,5",IF(AND(CG737&gt;-4.5,CG737&lt;=-3.5),"-4 a -3,5",IF(AND(CG737&gt;-3.5,CG737&lt;=-2.5),"-3 a -2,5",IF(CG737=-2.25,"-2,25",IF(AND(CG737&gt;-2.5,CG737&lt;=-1.5),"-2 a -1,5",IF(AND(CG737&gt;-1.5,CG737&lt;=-0.5),"-1 a -0,5",IF(AND(CG737&gt;-0.5,CG737&lt;=0.5),"0 a 0,5",IF(AND(CG737&gt;0.5,CG737&lt;=1.5),"1 a 1,5",IF(AND(CG737&gt;1.5,CG737&lt;=2.5),"2 a 2,5",IF(AND(CG737&gt;2.5,CG737&lt;=3.5),"3 a 3,5",IF(AND(CG737&gt;3.5,CG737&lt;=4.5),"4 a 4,5",IF(AND(CG737&gt;4.5,CG737&lt;=5.5),"5 a 5,5",IF(AND(CG737&gt;5.5,CG737&lt;=6.5),"6 a 6,5",IF(AND(CG737&gt;6.5,CG737&lt;=7.5),"7 a 7,5",IF(AND(CG737&gt;7.5,CG737&lt;=8.5),"8 a 8,5",IF(AND(CG737&gt;8.5,CG737&lt;=9.5),"9 a 9,5",IF(CG737&gt;=10,"10","Fuera de rango")))))))))))))))))))))))</f>
        <v>-3 a -2,5</v>
      </c>
      <c r="CI737" s="11" t="n">
        <f aca="false">IF(CG737="","",IF(CG737=-2.25,"NORMA",IF(CG737&lt;=-9.5,1,IF(CG737&lt;=-8.5,2,IF(CG737&lt;=-7.5,3,IF(CG737&lt;=-6.5,4,IF(CG737&lt;=-5.5,5,IF(CG737&lt;=-4.5,6,IF(CG737&lt;=-3.5,7,IF(CG737&lt;=-2.5,8,IF(CG737&lt;=-1.5,9,IF(CG737&lt;=-0.5,10,IF(CG737&lt;=0.5,11,IF(CG737&lt;=1.5,12,IF(CG737&lt;=2.5,13,IF(CG737&lt;=3.5,14,IF(CG737&lt;=4.5,15,IF(CG737&lt;=5.5,16,IF(CG737&lt;=6.5,17,IF(CG737&lt;=7.5,18,IF(CG737&lt;=8.5,19,IF(CG737&lt;=9.5,20,IF(CG737=10,21,"Fuera de rango")))))))))))))))))))))))</f>
        <v>8</v>
      </c>
      <c r="CJ737" s="9" t="n">
        <v>2.5</v>
      </c>
      <c r="CK737" s="10" t="str">
        <f aca="false">IF(CJ737="","",IF(AND(CJ737&gt;=-6,CJ737&lt;=-5.5),"-6 a -5,5",IF(AND(CJ737&gt;-5.5,CJ737&lt;=-4.5),"-5 a -4,5",IF(AND(CJ737&gt;-4.5,CJ737&lt;=-3.5),"-4 a -3,5",IF(AND(CJ737&gt;-3.5,CJ737&lt;=-2.5),"-3 a -2,5",IF(AND(CJ737&gt;-2.5,CJ737&lt;=-1.5),"-2 a -1,5",IF(AND(CJ737&gt;-1.5,CJ737&lt;=-0.5),"-1 a -0,5",IF(AND(CJ737&gt;-0.5,CJ737&lt;=0.5),"0 a 0,5",IF(AND(CJ737&gt;0.5,CJ737&lt;=1.5),"1 a 1,5",IF(AND(CJ737&gt;1.5,CJ737&lt;2.5),"2",IF(AND(CJ737&gt;=2.5,CJ737&lt;=3),"2,5 a 3",IF(AND(CJ737&gt;3,CJ737&lt;=4),"3,5 a 4",IF(AND(CJ737&gt;4,CJ737&lt;=5),"4,5 a 5",IF(AND(CJ737&gt;5,CJ737&lt;=6),"5,5 a 6",IF(AND(CJ737&gt;6,CJ737&lt;=7),"6,5 a 7",IF(AND(CJ737&gt;7,CJ737&lt;=8),"7,5 a 8",IF(AND(CJ737&gt;8,CJ737&lt;=9.5),"8,5 a 9,5",IF(CJ737=10,"10","Fuera de rango"))))))))))))))))))</f>
        <v>2,5 a 3</v>
      </c>
      <c r="CL737" s="11" t="n">
        <f aca="false">IF(CK737="","",IF(OR(CK737="-6 a -5,5",CK737="-6 - -5,5"),1,IF(OR(CK737="-5 a -4,5",CK737="-5 - -4,5"),2,IF(OR(CK737="-4 a -3,5",CK737="-4 - -3,5"),3,IF(OR(CK737="-3 a -2,5",CK737="-3 - -2,5"),4,IF(OR(CK737="-2 a -1,5",CK737="-2 - -1,5"),5,IF(OR(CK737="-1 a -0,5",CK737="-1 - -0,5"),6,IF(OR(CK737="0 a 0,5",CK737="0 - 0,5"),7,IF(OR(CK737="1 a 1,5",CK737="1 - 1,5"),8,IF(CK737="2","NORMA",IF(OR(CK737="2,5 a 3",CK737="2,5 - 3"),9,IF(OR(CK737="3,5 a 4",CK737="3,5 - 4"),10,IF(OR(CK737="4,5 a 5",CK737="4,5 - 5"),11,IF(OR(CK737="5,5 a 6",CK737="5,5 - 6"),12,IF(OR(CK737="6,5 a 7",CK737="6,5 - 7"),13,IF(OR(CK737="7,5 a 8",CK737="7,5 - 8"),14,IF(OR(CK737="8,5 a 9",CK737="8,5 - 9,5",CK737="9 a 9,5"),15,IF(CK737="10",15,IF(OR(CK737="0,5 a 1",CK737="0,5 - 1"),7,"Fuera de rango")))))))))))))))))))</f>
        <v>9</v>
      </c>
      <c r="CO737" s="10" t="str">
        <f aca="false">IF(CM737&gt;0,"EME"," ")</f>
        <v> </v>
      </c>
      <c r="CQ737" s="10" t="str">
        <f aca="false">IF(CP737&gt;0,"0", " ")</f>
        <v> </v>
      </c>
      <c r="CR737" s="10" t="str">
        <f aca="false">IF(CP737&gt;0,"EME"," ")</f>
        <v> </v>
      </c>
      <c r="CS737" s="9" t="n">
        <v>0</v>
      </c>
      <c r="CV737" s="9" t="n">
        <v>0</v>
      </c>
      <c r="CY737" s="9" t="n">
        <v>-0.25</v>
      </c>
      <c r="DB737" s="9" t="n">
        <v>-0.5</v>
      </c>
      <c r="DC737" s="11" t="str">
        <f aca="false">IF(DB737&lt;0,"2"," ")</f>
        <v>2</v>
      </c>
      <c r="DD737" s="11" t="str">
        <f aca="false">IF(DB737&lt;0,"MIO"," ")</f>
        <v>MIO</v>
      </c>
      <c r="DE737" s="9" t="n">
        <v>0</v>
      </c>
      <c r="DF737" s="10" t="str">
        <f aca="false">IF(DE737&lt;0,"3"," ")</f>
        <v> </v>
      </c>
      <c r="DG737" s="10" t="str">
        <f aca="false">IF(DE737&lt;0,"AST"," ")</f>
        <v> </v>
      </c>
      <c r="DH737" s="9" t="n">
        <v>0</v>
      </c>
      <c r="DI737" s="10" t="str">
        <f aca="false">IF(DH737&lt;0,"3"," ")</f>
        <v> </v>
      </c>
      <c r="DJ737" s="10" t="str">
        <f aca="false">IF(DH737&lt;0,"AST"," ")</f>
        <v> </v>
      </c>
      <c r="DK737" s="9" t="n">
        <v>0</v>
      </c>
      <c r="DL737" s="10" t="str">
        <f aca="false">IF(DK737&gt;0,"4"," ")</f>
        <v> </v>
      </c>
      <c r="DM737" s="10" t="str">
        <f aca="false">IF(DK737&gt;0,"PRE"," ")</f>
        <v> </v>
      </c>
      <c r="DN737" s="9" t="n">
        <v>0</v>
      </c>
      <c r="DO737" s="10" t="str">
        <f aca="false">IF(DN737&gt;0,"4"," ")</f>
        <v> </v>
      </c>
      <c r="DP737" s="10" t="str">
        <f aca="false">IF(DN737&gt;0,"PRE"," ")</f>
        <v> </v>
      </c>
      <c r="DS737" s="12" t="str">
        <f aca="false">CONCATENATE(CO737,CU737,DA737,DG737,DM737)</f>
        <v>   </v>
      </c>
      <c r="DT737" s="10" t="e">
        <f aca="false" t="array" ref="DT737">_xlfn.IFS(DS737="EME    ","0", DS737=" HIP   ","1", DS737="  MIO  ","2", DS737="   AST ","3", DS737="    PRE","4", DS737="EME   PRE","5", DS737=" HIP  PRE","6", DS737=" HIP AST ","7", DS737="  MIO PRE","8", DS737="  MIOAST ","9", DS737="   ASTPRE","10",DS737=" HIP ASTPRE","11", DS737="  MIOASTPRE","12", DS737="     ","0")</f>
        <v>#N/A</v>
      </c>
      <c r="DV737" s="1" t="e">
        <f aca="false" t="array" ref="DV737">_xlfn.IFS(DU737="SI","2", DU737="NO","1")</f>
        <v>#N/A</v>
      </c>
      <c r="DX737" s="11" t="str">
        <f aca="false">IF(DW737=0,"1","2")</f>
        <v>1</v>
      </c>
      <c r="DY737" s="11" t="str">
        <f aca="false" t="array" ref="DY737">_xlfn.IFS(DW737=0,"0", DW737=0.25, "1", DW737=0.5,"2", DW737=0.75,"3", DW737=1,"4",DW737=1.25,"5", DW737=1.5,"6", DW737=1.75,"7", DW737=2,"8")</f>
        <v>0</v>
      </c>
      <c r="EA737" s="11" t="str">
        <f aca="false">IF(DZ737=0,"1","2")</f>
        <v>1</v>
      </c>
      <c r="EB737" s="11" t="str">
        <f aca="false" t="array" ref="EB737">_xlfn.IFS(DZ737=0,"0", DZ737=0.25, "1", DZ737=0.5,"2", DZ737=0.75,"3", DZ737=1,"4",DZ737=1.25,"5", DZ737=1.5,"6", DZ737=1.75,"7", DZ737=2,"8")</f>
        <v>0</v>
      </c>
      <c r="ED737" s="10" t="str">
        <f aca="false">IF(EC737=0,"1","2")</f>
        <v>1</v>
      </c>
      <c r="EE737" s="11" t="str">
        <f aca="false" t="array" ref="EE737">_xlfn.IFS(EC737=0,"0", EC737=-0.25, "1", EC737=-0.5,"2", EC737=-0.75,"3", EC737=-1,"4",EC737=-1.25,"5", EC737=-1.5,"6", EC737=-1.75,"7", EC737=-2,"8", EC737=-2.25,"9",EC737=-2.5,"10", EC737=-2.75,"11", EC737=-3,"12", EC737=-3.25,"13", EC737=-3.5,"14", EC737=-3.75,"15",EC737=-4,"16")</f>
        <v>0</v>
      </c>
      <c r="EG737" s="10" t="str">
        <f aca="false">IF(EF737=0,"1","2")</f>
        <v>1</v>
      </c>
      <c r="EH737" s="11" t="str">
        <f aca="false" t="array" ref="EH737">_xlfn.IFS(EF737=0,"0", EF737=-0.25, "1", EF737=-0.5,"2", EF737=-0.75,"3", EF737=-1,"4",EF737=-1.25,"5", EF737=-1.5,"6", EF737=-1.75,"7", EF737=-2,"8", EF737=-2.25,"9",EF737=-2.5,"10", EF737=-2.75,"11", EF737=-3,"12", EF737=-3.25,"13", EF737=-3.5,"14", EF737=-3.75,"15",EF737=-4,"16")</f>
        <v>0</v>
      </c>
      <c r="EJ737" s="11" t="str">
        <f aca="false">IF(EI737=0,"1","2")</f>
        <v>1</v>
      </c>
      <c r="EK737" s="11" t="str">
        <f aca="false" t="array" ref="EK737">_xlfn.IFS(EI737=0,"0", EI737=-0.25, "1", EI737=-0.5,"2", EI737=-0.75,"3", EI737=-1,"4",EI737=-1.25,"5", EI737=-1.5,"6", EI737=-1.75,"7", EI737=-2,"8", EI737=-2.25,"9", EI737=-2.25,"9",EI737=-2.5,"10", EI737=-2.75,"11", EI737=-3,"12", EI737=-3.25,"13", EI737=-3.5,"14", EI737=-3.75,"15",EI737=-4,"16", EI737=0.25, "17", EI737=0.5, "18")</f>
        <v>0</v>
      </c>
      <c r="EM737" s="11" t="str">
        <f aca="false">IF(EL737=0,"1","2")</f>
        <v>1</v>
      </c>
      <c r="EN737" s="11" t="str">
        <f aca="false" t="array" ref="EN737">_xlfn.IFS(EL737=0.25,"17",EL737=0.5,"18", EL737=0,"0", EL737=-0.25, "1", EL737=-0.5,"2", EL737=-0.75,"3", EL737=-1,"4",EL737=-1.25,"5", EL737=-1.5,"6", EL737=-1.75,"7", EL737=-2,"8",EL737= -2.25,"9",EL737=-2.5,"10",EL737= -2.75,"11",EL737= -3,"12",EL737= -3.25,"13",EL737= -3.5,"14",EL737= -3.75,"15",EL737=-4,"16")</f>
        <v>0</v>
      </c>
      <c r="EP737" s="11" t="str">
        <f aca="false">IF(EO737=0,"1","2")</f>
        <v>1</v>
      </c>
      <c r="EQ737" s="11" t="str">
        <f aca="false" t="array" ref="EQ737">_xlfn.IFS(EO737=0,"0", EO737=0.25, "1", EO737=0.5,"2", EO737=0.75,"3", EO737=1,"4",EO737=1.25,"5", EO737=1.5,"6", EO737=1.75,"7", EO737=2,"8", EO737=2.25,"9", EO737=2.25,"9",EO737=2.5,"10", EO737=2.75,"11", EO737=3,"12", EO737=3.25,"13", EO737=3.5,"14", EO737=3.75,"15",EO737=4,"16", EO737=-0.25, "17", bq=-0.5, "18")</f>
        <v>0</v>
      </c>
      <c r="ES737" s="11" t="str">
        <f aca="false">IF(ER737=0,"1","2")</f>
        <v>1</v>
      </c>
      <c r="ET737" s="11" t="str">
        <f aca="false" t="array" ref="ET737">_xlfn.IFS(ER737=0,"0", ER737=0.25, "1", ER737=0.5,"2", ER737=0.75,"3", ER737=1,"4",ER737=1.25,"5", ER737=1.5,"6", ER737=1.75,"7", ER737=2,"8", ER737=2.25,"9", ER737=2.25,"9",ER737=2.5,"10", ER737=2.75,"11", ER737=3,"12", ER737=3.25,"13", ER737=3.5,"14", ER737=3.75,"15",ER737=4,"16", ER737=-0.25, "17", bq=-0.5, "18")</f>
        <v>0</v>
      </c>
      <c r="EV737" s="14" t="e">
        <f aca="false">VLOOKUP(EU737,LEYENDA!$G$2:$H$8,2,TRUE())</f>
        <v>#N/A</v>
      </c>
      <c r="EW737" s="14" t="e">
        <f aca="false" t="array" ref="EW737">_xlfn.IFS(EV737="0-5","1", EV737="6-12","2", EV737="13-18","3", EV737="19-24","4", EV737="25-36","5", EV737="37-48","6", EV737="49-60","7")</f>
        <v>#N/A</v>
      </c>
    </row>
    <row r="738" customFormat="false" ht="13.5" hidden="false" customHeight="false" outlineLevel="0" collapsed="false">
      <c r="A738" s="1" t="n">
        <v>300</v>
      </c>
      <c r="B738" s="2" t="n">
        <v>1</v>
      </c>
      <c r="C738" s="33" t="n">
        <v>43734</v>
      </c>
      <c r="E738" s="5" t="str">
        <f aca="false">VLOOKUP(A738,'286'!$A$3:$J$6279,10,FALSE())</f>
        <v>TAPIA TERRERO, ALBERT</v>
      </c>
      <c r="F738" s="4" t="str">
        <f aca="false">VLOOKUP(A738,'286'!$A$3:$I$1768,3,FALSE())</f>
        <v>TATEAL</v>
      </c>
      <c r="G738" s="6" t="n">
        <f aca="false">VLOOKUP(A738,'286'!$A$3:$I$1768,4,FALSE())</f>
        <v>31208</v>
      </c>
      <c r="H738" s="7" t="n">
        <f aca="false">YEAR(C738)-YEAR(G738)</f>
        <v>34</v>
      </c>
      <c r="I738" s="1" t="str">
        <f aca="false">VLOOKUP(H738,LEYENDA!$C$2:$D$6,2,TRUE())</f>
        <v>25-40</v>
      </c>
      <c r="J738" s="5" t="str">
        <f aca="false">VLOOKUP(A738,'286'!$A$3:$I$1768,7,FALSE())</f>
        <v>H</v>
      </c>
      <c r="K738" s="8" t="n">
        <f aca="false">VLOOKUP(A738,'286'!$A$3:$I$1768,2,FALSE())</f>
        <v>0</v>
      </c>
      <c r="L738" s="4" t="str">
        <f aca="false">VLOOKUP(A738,'286'!$A$3:$I$1768,8,FALSE())</f>
        <v>D</v>
      </c>
      <c r="M738" s="4" t="str">
        <f aca="false">VLOOKUP(A738,'286'!$A$3:$I$1768,9,FALSE())</f>
        <v>I</v>
      </c>
      <c r="N738" s="8" t="str">
        <f aca="false">IF(R738=O738, "MISMA","CONTRARIA")</f>
        <v>CONTRARIA</v>
      </c>
      <c r="O738" s="8" t="str">
        <f aca="false" t="array" ref="O738">_xlfn.IFS(L738="D","1", L738="I","2")</f>
        <v>1</v>
      </c>
      <c r="P738" s="8" t="e">
        <f aca="false" t="array" ref="P738">_xlfn.IFS(K738="OD","1", K738="OI","2")</f>
        <v>#N/A</v>
      </c>
      <c r="Q738" s="1" t="str">
        <f aca="false" t="array" ref="Q738">_xlfn.IFS(J738="M","1", J738="H","2")</f>
        <v>2</v>
      </c>
      <c r="R738" s="8" t="str">
        <f aca="false" t="array" ref="R738">_xlfn.IFS(M738="D","1", M738="I","2")</f>
        <v>2</v>
      </c>
      <c r="S738" s="1" t="str">
        <f aca="false" t="array" ref="S738">_xlfn.IFS(N738="CONTRARIA", "1",N738= "MISMA","2")</f>
        <v>1</v>
      </c>
      <c r="T738" s="1" t="str">
        <f aca="false" t="array" ref="T738">_xlfn.IFS(I738="0-12","1", I738="13-24","2", I738="25-40","3", I738="41-60","4", I738="61-100","5")</f>
        <v>3</v>
      </c>
      <c r="U738" s="9" t="n">
        <v>1.5</v>
      </c>
      <c r="V738" s="10" t="str">
        <f aca="false">IF(U738="","",IF(AND(U738&gt;=-9,U738&lt;=-6.5),"-9 a -6,5",IF(AND(U738&gt;=-6,U738&lt;=-3.5),"-6 a -3,5",IF(AND(U738&gt;=-3,U738&lt;=-1),"-3 a -1",IF(U738=-0.5,"-0,5",IF(AND(U738&gt;=0,U738&lt;=2.5),"0 a 2,5",IF(AND(U738&gt;=3,U738&lt;=5.5),"3 a 5,5",IF(AND(U738&gt;=6,U738&lt;=8.5),"6 a 8,5",IF(AND(U738&gt;=9,U738&lt;=20),"9 a 20","Fuera de rango")))))))))</f>
        <v>0 a 2,5</v>
      </c>
      <c r="W738" s="11" t="n">
        <f aca="false">IF(V738="","",IF(V738="-9 a -6,5",2,IF(V738="-6 a -3,5",3,IF(V738="-3 a -1",4,IF(V738="-0,5","NORMA",IF(V738="0 a 2,5",5,IF(V738="3 a 5,5",6,IF(V738="6 a 8,5",7,IF(V738="9 a 20",8,"Fuera de rango")))))))))</f>
        <v>5</v>
      </c>
      <c r="X738" s="9" t="n">
        <v>0</v>
      </c>
      <c r="Y738" s="11" t="str">
        <f aca="false">IF(X738="","",IF(AND(X738&gt;=0,X738&lt;=4),"0 a 4",IF(AND(X738&gt;=4.5,X738&lt;=8.5),"4,5 a 8,5",IF(X738=9,"9",IF(AND(X738&gt;=9.5,X738&lt;=13),"9,5 a 13",IF(AND(X738&gt;=13.5,X738&lt;=20),"13,5 a 20",IF(AND(X738&gt;=20.5,X738&lt;=35),"20,5 a 35","Fuera de rango")))))))</f>
        <v>0 a 4</v>
      </c>
      <c r="Z738" s="11" t="n">
        <f aca="false">IF(Y738="","",IF(Y738="0 a 4",1,IF(Y738="4,5 a 8,5",2,IF(Y738="9","NORMA",IF(Y738="9,5 a 13",3,IF(Y738="13,5 a 20",4,IF(Y738="20,5 a 35",5,"Fuera de rango")))))))</f>
        <v>1</v>
      </c>
      <c r="AA738" s="9" t="n">
        <v>18</v>
      </c>
      <c r="AB738" s="10" t="str">
        <f aca="false">IF(AA738="","",IF(AND(AA738&gt;=0,AA738&lt;=9),"0 a 9",IF(AND(AA738&gt;=9.5,AA738&lt;=18.5),"9,5 a 18,5",IF(AA738=19,"19",IF(AND(AA738&gt;=19.5,AA738&lt;=28),"19,5 a 28",IF(AND(AA738&gt;=28.5,AA738&lt;=40),"28,5 a 40","Fuera de rango"))))))</f>
        <v>9,5 a 18,5</v>
      </c>
      <c r="AC738" s="11" t="n">
        <f aca="false" t="array" ref="AC738">_xlfn.IFS(AB738="","",AB738="0 a 9",1,AB738="9,5 a 18,5",2,AB738="19","NORMA",AB738="19,5 a 28",3,AB738="28,5 a 40",4,TRUE(),"Fuera de rango")</f>
        <v>2</v>
      </c>
      <c r="AD738" s="9" t="n">
        <v>14</v>
      </c>
      <c r="AE738" s="10" t="str">
        <f aca="false">IF(AD738="","",IF(AND(AD738&gt;=-10,AD738&lt;=0),"De -10 a 0",IF(AND(AD738&gt;=0.5,AD738&lt;=9.5),"0,5 a 9,5",IF(AD738=10,"10",IF(AND(AD738&gt;=10.5,AD738&lt;=20),"10,5 a 20",IF(AND(AD738&gt;=20.5,AD738&lt;=40),"20,5 a 40","Fuera de rango"))))))</f>
        <v>10,5 a 20</v>
      </c>
      <c r="AF738" s="12" t="n">
        <f aca="false">IF(AD738="","",IF(AND(AD738&gt;=-10,AD738&lt;=0),1,IF(AND(AD738&gt;=0.5,AD738&lt;=9.5),2,IF(AD738=10,"NORMA",IF(AND(AD738&gt;=10.5,AD738&lt;=20),3,IF(AND(AD738&gt;=20.5,AD738&lt;=40),4,""))))))</f>
        <v>3</v>
      </c>
      <c r="AG738" s="9" t="n">
        <v>10</v>
      </c>
      <c r="AH738" s="10" t="str">
        <f aca="false">IF(AG738="","",IF(AND(AG738&gt;=0,AG738&lt;=4),"0 a 4",IF(AND(AG738&gt;=4.5,AG738&lt;=8.5),"4,5 a 8,5",IF(AG738=9,"9",IF(AND(AG738&gt;=9.5,AG738&lt;=13),"9,5 a 13",IF(AND(AG738&gt;=13.5,AG738&lt;=25),"13,5 a 25","Fuera de rango"))))))</f>
        <v>9,5 a 13</v>
      </c>
      <c r="AI738" s="10" t="n">
        <f aca="false">IF(AH738="","",IF(AH738="0 a 4",1,IF(AH738="4,5 a 8,5",2,IF(AH738="9","NORMA",IF(AH738="9,5 a 13",3,IF(AH738="13,5 a 25",4,""))))))</f>
        <v>3</v>
      </c>
      <c r="AJ738" s="9" t="n">
        <v>4</v>
      </c>
      <c r="AK738" s="10" t="str">
        <f aca="false">IF(AJ738="","",IF(AND(AJ738&gt;=-15,AJ738&lt;=-10.5),"-15 a -10,5",IF(AND(AJ738&gt;=-10,AJ738&lt;=-4),"-10 a -4",IF(AND(AJ738&gt;=-4.5,AJ738&lt;=0),"-4,5 a 0",IF(AND(AJ738&gt;=0.5,AJ738&lt;=4.5),"0,5 a 4,5",IF(AJ738=5,"5",IF(AND(AJ738&gt;=5.5,AJ738&lt;=10),"5,5 a 10",IF(AND(AJ738&gt;=10.5,AJ738&lt;=20),"10,5 a 20","Fuera de rango"))))))))</f>
        <v>0,5 a 4,5</v>
      </c>
      <c r="AL738" s="11" t="n">
        <f aca="false">IF(AK738="","",IF(AK738="-15 a -10,5",1,IF(AK738="-10 a -4",2,IF(AK738="-4,5 a 0",3,IF(AK738="0,5 a 4,5",4,IF(AK738="5","NORMA",IF(AK738="5,5 a 10",5,IF(AK738="10,5 a 20",6,"Error"))))))))</f>
        <v>4</v>
      </c>
      <c r="AM738" s="9" t="n">
        <v>0</v>
      </c>
      <c r="AN738" s="10" t="str">
        <f aca="false">IF(AM738="","",IF(AND(AM738&gt;=-7.5,AM738&lt;=-5.5),"-7,5 a -5,5",IF(AND(AM738&gt;=-5,AM738&lt;=-3),"-5 a -3",IF(AND(AM738&gt;=-2.5,AM738&lt;=-0.5),"-2,5 a -0,5",IF(AM738=0,"0,00",IF(AND(AM738&gt;=0.5,AM738&lt;=2.5),"0,5 a 2,5",IF(AND(AM738&gt;=3,AM738&lt;=5),"3 a 5",IF(AND(AM738&gt;=5.5,AM738&lt;=7.5),"5,5 a 7,5",IF(AND(AM738&gt;=8,AM738&lt;=10),"8 a 10","Fuera de rango")))))))))</f>
        <v>0,00</v>
      </c>
      <c r="AO738" s="11" t="str">
        <f aca="false">IF(AN738="","",IF(AN738="-7,5 a -5,5",1,IF(AN738="-5 a -3",2,IF(AN738="-2,5 a -0,5",3,IF(AN738="0,00","NORMA",IF(AN738="0,5 a 2,5",4,IF(AN738="3 a 5",5,IF(AN738="5,5 a 7,5",6,IF(AN738="8 a 10",7,"Error")))))))))</f>
        <v>NORMA</v>
      </c>
      <c r="AP738" s="9" t="n">
        <v>-1</v>
      </c>
      <c r="AQ738" s="10" t="str">
        <f aca="false">IF(AP738="","",IF(AND(AP738&gt;=-20,AP738&lt;=-9.5),"-20 a -9,5",IF(AND(AP738&gt;=-9,AP738&lt;=-6.5),"-9 a -6,5",IF(AP738=-6,"-6",IF(AND(AP738&gt;=-5.5,AP738&lt;=-3),"-5,5 a -3",IF(AND(AP738&gt;=-2.5,AP738&lt;=0),"-2,5 a 0",IF(AND(AP738&gt;=0.5,AP738&lt;=3),"0,5 a 3",IF(AND(AP738&gt;=3.5,AP738&lt;=6),"3,5 a 6",IF(AND(AP738&gt;=6.5,AP738&lt;=9),"6,5 a 9",IF(AND(AP738&gt;=9.5,AP738&lt;=20),"9,5 a 20","Fuera de rango"))))))))))</f>
        <v>-2,5 a 0</v>
      </c>
      <c r="AR738" s="11" t="n">
        <f aca="false">IF(AQ738="","",IF(AQ738="-20 a -9,5",1,IF(AQ738="-9 a -6,5",2,IF(AQ738="-6","NORMA",IF(AQ738="-5,5 a -3",3,IF(AQ738="-2,5 a 0",4,IF(AQ738="0,5 a 3",5,IF(AQ738="3,5 a 6",6,IF(AQ738="6,5 a 9",7,IF(AQ738="9,5 a 20",8,""))))))))))</f>
        <v>4</v>
      </c>
      <c r="AS738" s="9" t="n">
        <v>-2</v>
      </c>
      <c r="AT738" s="10" t="str">
        <f aca="false">IF(AS738="","",IF(AND(AS738&gt;=-16,AS738&lt;=-14),"-16 a -14",IF(AND(AS738&gt;=-13.5,AS738&lt;=-11.5),"-13,5 a -11,5",IF(AND(AS738&gt;=-11,AS738&lt;=-9),"-11 a -9",IF(AND(AS738&gt;=-8.5,AS738&lt;=-6.5),"-8,5 a -6,5",IF(AND(AS738&gt;=-6,AS738&lt;=-4),"-6 a -4",IF(AND(AS738&gt;=-3.5,AS738&lt;=-1.5),"-3,5 a -1,5",IF(AND(AS738&gt;=-1,AS738&lt;=1),"-1 a 1",IF(AND(AS738&gt;=1.5,AS738&lt;=3.5),"1,5 a 3,5",IF(AND(AS738&gt;=4,AS738&lt;=6),"4 a 6",IF(AND(AS738&gt;=6.5,AS738&lt;=8.5),"6,5 a 8,5",IF(AND(AS738&gt;=9,AS738&lt;=11),"9 a 11",IF(AND(AS738&gt;=11.5,AS738&lt;=13.5),"11,5 a 13,5",IF(AND(AS738&gt;=14,AS738&lt;=16),"14 a 16",IF(AND(AS738&gt;=16.5,AS738&lt;=18.5),"16,5 a 18,5",IF(AND(AS738&gt;=19,AS738&lt;=21),"19 a 21","Fuera de rango"))))))))))))))))</f>
        <v>-3,5 a -1,5</v>
      </c>
      <c r="AU738" s="11" t="n">
        <f aca="false" t="array" ref="AU738">IF(AT738="","",_xlfn.IFS(AT738="-16 a -14",1,AT738="-13,5 a -11,5",2,AT738="-11 a -9",3,AT738="-8,5 a -6,5",4,AT738="-6 a -4",5,AT738="-3,5 a -1,5",6,AT738="-1 a 1",7,AT738="1,5 a 3,5",8,AT738="4 a 6","NORMA",AT738="6,5 a 8,5",9,AT738="9 a 11",10,AT738="11,5 a 13,5",11,AT738="14 a 16",12,AT738="16,5 a 18,5",13,AT738="19 a 21",14,TRUE(),""))</f>
        <v>6</v>
      </c>
      <c r="AV738" s="9" t="n">
        <v>0.5</v>
      </c>
      <c r="AW738" s="10" t="str">
        <f aca="false">IF(AV738="","",IF(AND(AV738&gt;=-1,AV738&lt;=-0.5),"-1 a -0,5",IF(AND(AV738&gt;-0.5,AV738&lt;=0),"De -0,5 a 0",IF(AND(AV738&gt;=0.25,AV738&lt;=0.75),"0,25 a 0,75",IF(AND(AV738&gt;=1,AV738&lt;=1.5),"1 a 1,5",IF(AND(AV738&gt;=1.75,AV738&lt;=2.25),"1,75 a 2,25",IF(AND(AV738&gt;=2.5,AV738&lt;=3),"2,5 a 3",IF(AND(AV738&gt;=3.25,AV738&lt;=3.75),"3,25 a 3,75","Fuera de rango"))))))))</f>
        <v>0,25 a 0,75</v>
      </c>
      <c r="AX738" s="10" t="str">
        <f aca="false">IF(AW738="","",IF(OR(AW738="-1 a -0,5",AW738="-1 a -0.5"),1,IF(OR(AW738="De -0,5 a 0",AW738="-0,5 a 0",AW738="De -0.5 a 0"),2,IF(OR(AW738="0,25 a 0,75",AW738="0.25 a 0.75"),"NORMA",IF(OR(AW738="1 a 1,5",AW738="1 a 1.5"),3,IF(OR(AW738="1,75 a 2,25",AW738="1.75 a 2.25"),4,IF(OR(AW738="2,5 a 3",AW738="2.5 a 3"),5,IF(OR(AW738="3,25 a 3,75",AW738="3.25 a 3.75"),6,""))))))))</f>
        <v>NORMA</v>
      </c>
      <c r="AY738" s="9" t="n">
        <v>-1</v>
      </c>
      <c r="AZ738" s="10" t="str">
        <f aca="false">IF(AY738="","",IF(AND(AY738&gt;=-20,AY738&lt;=-9.5),"-20 a -9,5",IF(AND(AY738&gt;=-9,AY738&lt;=-6.5),"-9 a -6,5",IF(AY738=-6,"-6",IF(AND(AY738&gt;=-5.5,AY738&lt;=-3),"-5,5 a -3",IF(AND(AY738&gt;=-2.5,AY738&lt;=0),"-2,5 a 0",IF(AND(AY738&gt;=0.5,AY738&lt;=3),"0,5 a 3",IF(AND(AY738&gt;=3.5,AY738&lt;=6),"3,5 a 6","Fuera de rango"))))))))</f>
        <v>-2,5 a 0</v>
      </c>
      <c r="BA738" s="11" t="n">
        <f aca="false">IF(AZ738="","",IF(AZ738="-20 a -9,5",1,IF(AZ738="-9 a -6,5",2,IF(AZ738="-6","NORMA",IF(AZ738="-5,5 a -3",3,IF(AZ738="-2,5 a 0",4,IF(AZ738="0,5 a 3",5,IF(AZ738="3,5 a 6",6,""))))))))</f>
        <v>4</v>
      </c>
      <c r="BB738" s="9" t="n">
        <v>0</v>
      </c>
      <c r="BC738" s="10" t="str">
        <f aca="false" t="array" ref="BC738">IF(BB738="","",_xlfn.IFS(AND(BB738&gt;=0,BB738&lt;=2),"0 a 2",AND(BB738&gt;=2.5,BB738&lt;=4.5),"2,5 a 4,5",AND(BB738&gt;=5,BB738&lt;=7),"5 a 7",AND(BB738&gt;=7.5,BB738&lt;=9.5),"7,5 a 9,5",AND(BB738&gt;=10,BB738&lt;=12),"10 a 12",AND(BB738&gt;=12.5,BB738&lt;=14.5),"12,5 a 14,5",BB738=15,"15",AND(BB738&gt;=15.5,BB738&lt;=17.5),"15,5 a 17,5",AND(BB738&gt;=18,BB738&lt;=20),"18 a 20",AND(BB738&gt;=20.5,BB738&lt;=22.5),"20,5 a 22,5",AND(BB738&gt;=23,BB738&lt;=25),"23 a 25",TRUE(),"Fuera de rango"))</f>
        <v>0 a 2</v>
      </c>
      <c r="BD738" s="11" t="n">
        <f aca="false" t="array" ref="BD738">IF(BC738="","",_xlfn.IFS(BC738="0 a 2",1,BC738="2,5 a 4,5",2,BC738="5 a 7",3,BC738="7,5 a 9,5",4,BC738="10 a 12",5,BC738="12,5 a 14,5",6,BC738="15","NORMA",BC738="15,5 a 17,5",7,BC738="18 a 20",8,BC738="20,5 a 22,5",9,BC738="23 a 25",10,TRUE(),"Fuera de rango"))</f>
        <v>1</v>
      </c>
      <c r="BE738" s="9" t="n">
        <v>23</v>
      </c>
      <c r="BF738" s="10" t="str">
        <f aca="false">IF(BE738="","",IF(AND(BE738&gt;=-20,BE738&lt;=-10),"-20 a -10",IF(AND(BE738&gt;=-9.5,BE738&lt;=0.5),"-9,5 a 0,5",IF(AND(BE738&gt;=1,BE738&lt;=11),"1 a 11",IF(AND(BE738&gt;=11.5,BE738&lt;=20.5),"11,5 a 20,5",IF(BE738=21,"21",IF(AND(BE738&gt;=21.5,BE738&lt;=31.5),"21,5 a 31,5",IF(AND(BE738&gt;=32,BE738&lt;=42),"32 a 42","Fuera de rango"))))))))</f>
        <v>21,5 a 31,5</v>
      </c>
      <c r="BG738" s="11" t="n">
        <f aca="false">IF(BF738="","",IF(BF738="-20 a -10",1,IF(BF738="-9,5 a 0,5",2,IF(BF738="1 a 11",3,IF(BF738="11,5 a 20,5",4,IF(BF738="21","NORMA",IF(BF738="21,5 a 31,5",5,IF(BF738="32 a 42",6,""))))))))</f>
        <v>5</v>
      </c>
      <c r="BH738" s="9" t="n">
        <v>12</v>
      </c>
      <c r="BI738" s="10" t="str">
        <f aca="false">IF(BH738="","",IF(AND(BH738&gt;=-20,BH738&lt;=-15),"-20 a -15",IF(AND(BH738&gt;=-14.5,BH738&lt;=-9.5),"-14,5 a -9,5",IF(AND(BH738&gt;=-9,BH738&lt;=-4),"-9 a -4",IF(AND(BH738&gt;=-3.5,BH738&lt;=2.5),"-3,5 a 2,5",IF(AND(BH738&gt;=3,BH738&lt;=8),"3 a 8",IF(AND(BH738&gt;=8.5,BH738&lt;=14.5),"8,5 a 14,5",IF(BH738=15,"15",IF(AND(BH738&gt;=15.5,BH738&lt;=20.5),"15,5 a 20,5",IF(AND(BH738&gt;=21,BH738&lt;=26),"21 a 26","Fuera de rango"))))))))))</f>
        <v>8,5 a 14,5</v>
      </c>
      <c r="BJ738" s="11" t="n">
        <f aca="false">IF(BI738="","",IF(BI738="-20 a -15",1,IF(BI738="-14,5 a -9,5",2,IF(BI738="-9 a -4",3,IF(BI738="-3,5 a 2,5",4,IF(BI738="3 a 8",5,IF(BI738="8,5 a 14,5",6,IF(BI738="15","NORMA",IF(BI738="15,5 a 20,5",7,IF(BI738="21 a 26",8,IF(BI738="26,5 a 31,5",9,"")))))))))))</f>
        <v>6</v>
      </c>
      <c r="BK738" s="9" t="n">
        <v>22</v>
      </c>
      <c r="BL738" s="10" t="str">
        <f aca="false">IF(BK738="","",IF(AND(BK738&gt;=0,BK738&lt;=2),"0 - 2",IF(AND(BK738&gt;=2.5,BK738&lt;=4.5),"2,5 - 4,5",IF(AND(BK738&gt;=5,BK738&lt;=7),"5 - 7",IF(AND(BK738&gt;=7.5,BK738&lt;=9.5),"7,5 - 9,5",IF(AND(BK738&gt;=10,BK738&lt;=12),"10 - 12",IF(AND(BK738&gt;=12.5,BK738&lt;=13.5),"12,5 - 13,5",IF(BK738=14,"14",IF(AND(BK738&gt;=14.5,BK738&lt;=16.5),"14,5 - 16,5",IF(AND(BK738&gt;=17,BK738&lt;=19),"17 - 19",IF(AND(BK738&gt;=19.5,BK738&lt;=21.5),"19,5 - 21,5",IF(AND(BK738&gt;=22,BK738&lt;=24),"22 - 24",IF(AND(BK738&gt;=24.5,BK738&lt;=26.5),"24,5 - 26,5",IF(AND(BK738&gt;=27,BK738&lt;=29),"27 - 29",IF(AND(BK738&gt;=29.5,BK738&lt;=30),"29,5 - 30","Fuera de rango")))))))))))))))</f>
        <v>22 - 24</v>
      </c>
      <c r="BM738" s="11" t="n">
        <f aca="false">IF(BL738="","",IF(BL738="0 - 2",1,IF(BL738="2,5 - 4,5",2,IF(BL738="5 - 7",3,IF(BL738="7,5 - 9,5",4,IF(BL738="10 - 12",5,IF(BL738="12,5 - 13,5",6,IF(BL738="14","NORMA",IF(BL738="14,5 - 16,5",7,IF(BL738="17 - 19",8,IF(BL738="19,5 - 21,5",9,IF(BL738="22 - 24",10,IF(BL738="24,5 - 26,5",11,IF(BL738="27 - 29",12,IF(BL738="29,5 - 30",13,"")))))))))))))))</f>
        <v>10</v>
      </c>
      <c r="BN738" s="9" t="n">
        <v>23</v>
      </c>
      <c r="BO738" s="11" t="str">
        <f aca="false">IF(BN738="","",IF(AND(BN738&gt;=-20,BN738&lt;=-10),"-20 a -10",IF(AND(BN738&gt;=-9.5,BN738&lt;=0.5),"-9,5 a 0,5",IF(AND(BN738&gt;=1,BN738&lt;=11),"1 a 11",IF(AND(BN738&gt;=11.5,BN738&lt;=21.5),"11,5 a 21,5",IF(BN738=22,"22",IF(AND(BN738&gt;=22.5,BN738&lt;=32.5),"22,5 a 32,5",IF(AND(BN738&gt;=33,BN738&lt;=43),"33 a 43","Fuera de rango"))))))))</f>
        <v>22,5 a 32,5</v>
      </c>
      <c r="BP738" s="11" t="n">
        <f aca="false">IF(BO738="","",IF(BO738="-20 a -10",1,IF(BO738="-9,5 a 0,5",2,IF(BO738="1 a 11",3,IF(BO738="11,5 a 21,5",4,IF(BO738="22","NORMA",IF(BO738="22,5 a 32,5",5,IF(BO738="33 a 43",6,""))))))))</f>
        <v>5</v>
      </c>
      <c r="BQ738" s="9" t="n">
        <v>8</v>
      </c>
      <c r="BR738" s="10" t="str">
        <f aca="false">IF(BQ738="","",IF(AND(BQ738&gt;=-20,BQ738&lt;=-15),"-20 a -15",IF(AND(BQ738&gt;=-14.5,BQ738&lt;=-9.5),"-14,5 a -9,5",IF(AND(BQ738&gt;=-9,BQ738&lt;=-4),"-9 a -4",IF(AND(BQ738&gt;=-3.5,BQ738&lt;=2.5),"-3,5 a 2,5",IF(AND(BQ738&gt;=3,BQ738&lt;=8),"3 a 8",IF(AND(BQ738&gt;=8.5,BQ738&lt;=13.5),"8,5 a 13,5",IF(AND(BQ738&gt;=14,BQ738&lt;=17.5),"14 a 17,5",IF(BQ738=18,"18",IF(AND(BQ738&gt;=18.5,BQ738&lt;=23.5),"18,5 a 23,5",IF(AND(BQ738&gt;=24,BQ738&lt;=29),"24 a 29",IF(AND(BQ738&gt;=29.5,BQ738&lt;=34.5),"29,5 a 34,5",IF(AND(BQ738&gt;=35,BQ738&lt;=40),"35 a 40","Fuera de rango")))))))))))))</f>
        <v>3 a 8</v>
      </c>
      <c r="BS738" s="11" t="n">
        <f aca="false">IF(BR738="","",IF(BR738="-20 a -15",1,IF(BR738="-14,5 a -9,5",2,IF(BR738="-9 a -4",3,IF(BR738="-3,5 a 2,5",4,IF(BR738="3 a 8",5,IF(BR738="8,5 a 13,5",6,IF(BR738="14 a 17,5",7,IF(BR738="18","NORMA",IF(BR738="18,5 a 23,5",8,IF(BR738="24 a 29",9,IF(BR738="29,5 a 34,5",10,IF(BR738="35 a 40",11,"")))))))))))))</f>
        <v>5</v>
      </c>
      <c r="BT738" s="9" t="n">
        <v>0</v>
      </c>
      <c r="BU738" s="10" t="str">
        <f aca="false">IF(BT738="","",IF(AND(BT738&gt;=-20,BT738&lt;=-18),"-20 a -18",IF(AND(BT738&gt;=-17.5,BT738&lt;=-15.5),"-17,5 a -15,5",IF(AND(BT738&gt;=-15,BT738&lt;=-13),"-15 a -13",IF(AND(BT738&gt;=-12.5,BT738&lt;=-10.5),"-12,5 a -10,5",IF(AND(BT738&gt;=-10,BT738&lt;=-8),"-10 a -8",IF(AND(BT738&gt;=-7.5,BT738&lt;=-5.5),"-7,5 a -5,5",IF(AND(BT738&gt;=-5,BT738&lt;=-3),"-5 a -3",IF(AND(BT738&gt;=-2.5,BT738&lt;=-0.5),"-2,5 a -0,5",IF(BT738=0,"0",IF(AND(BT738&gt;=0.5,BT738&lt;=2.5),"0,5 a 2,5",IF(AND(BT738&gt;=3,BT738&lt;=5),"3 a 5",IF(AND(BT738&gt;=5.5,BT738&lt;=7.5),"5,5 a 7,5",IF(AND(BT738&gt;=8,BT738&lt;=10),"8 a 10",IF(AND(BT738&gt;=10.5,BT738&lt;=12.5),"10,5 a 12,5",IF(AND(BT738&gt;=13,BT738&lt;=15),"13 a 15",IF(AND(BT738&gt;=15.5,BT738&lt;=17.5),"15,5 a 17,5",IF(AND(BT738&gt;=18,BT738&lt;=20),"18 a 20","Fuera de rango"))))))))))))))))))</f>
        <v>0</v>
      </c>
      <c r="BV738" s="11" t="str">
        <f aca="false">IF(BT738="","",IF(BT738=0,"NORMA",IF(AND(BT738&gt;=-20,BT738&lt;=-18),2,IF(AND(BT738&gt;=-17.5,BT738&lt;=-15.5),2,IF(AND(BT738&gt;=-15,BT738&lt;=-13),3,IF(AND(BT738&gt;=-12.5,BT738&lt;=-10.5),4,IF(AND(BT738&gt;=-10,BT738&lt;=-8),5,IF(AND(BT738&gt;=-7.5,BT738&lt;=-5.5),6,IF(AND(BT738&gt;=-5,BT738&lt;=-3),7,IF(AND(BT738&gt;=-2.5,BT738&lt;=-0.5),8,IF(AND(BT738&gt;=0.5,BT738&lt;=2.5),9,IF(AND(BT738&gt;=3,BT738&lt;=5),10,IF(AND(BT738&gt;=5.5,BT738&lt;=7.5),11,IF(AND(BT738&gt;=8,BT738&lt;=10),12,IF(AND(BT738&gt;=10.5,BT738&lt;=12.5),13,IF(AND(BT738&gt;=13,BT738&lt;=15),14,IF(AND(BT738&gt;=15.5,BT738&lt;=17.5),15,IF(AND(BT738&gt;=18,BT738&lt;=20),16,"Fuera de rango"))))))))))))))))))</f>
        <v>NORMA</v>
      </c>
      <c r="BW738" s="9" t="n">
        <v>-4.75</v>
      </c>
      <c r="BX738" s="10" t="n">
        <f aca="false">18.5- (0.3*H738)</f>
        <v>8.3</v>
      </c>
      <c r="BY738" s="10" t="n">
        <f aca="false">(BW738)-(BX738)</f>
        <v>-13.05</v>
      </c>
      <c r="BZ738" s="10" t="str">
        <f aca="false">IF(BY738="","",IF(BY738&lt;-27.5,"De -30 a -28",IF(BY738&lt;-25,"De -27,5 a -25,5",IF(BY738&lt;-22.5,"De -25 a -23",IF(BY738&lt;-20,"De -22,5 a -20,5",IF(BY738&lt;-17.5,"De -20 a -18",IF(BY738&lt;-15,"De -17,5 a -15,5",IF(BY738&lt;-12.5,"De -15 a -13",IF(BY738&lt;-10,"De -12,5 a -10,5",IF(BY738&lt;-7.5,"De -10 a -8",IF(BY738&lt;-5,"De -7,5 a -5,5",IF(BY738&lt;-2.5,"De -5 a -3",IF(BY738&lt;0,"De -2,5 a -0,5",IF(BY738&lt;2.5,"De 0 a 2",IF(BY738&lt;5,"De 2,5 a 4,5",IF(BY738&lt;7.5,"De 5 a 7",IF(BY738&lt;10,"De 7,5 a 9,5",IF(BY738&lt;12.5,"De 10 a 12",IF(BY738&lt;15,"De 12,5 a 14,5",IF(BY738&lt;17.5,"De 15 a 17",IF(BY738&lt;20,"De 17,5 a 19,5",IF(BY738&lt;22.5,"De 20 a 22",IF(BY738&lt;25,"De 22,5 a 24,5",IF(BY738&lt;27.5,"De 25 a 27","De 27,5 a 30"))))))))))))))))))))))))</f>
        <v>De -15 a -13</v>
      </c>
      <c r="CA738" s="12" t="n">
        <f aca="false">IF(BY738="","",IF(BY738&lt;=-28,1,IF(BY738&lt;=-25.5,2,IF(BY738&lt;=-23,3,IF(BY738&lt;=-20.5,4,IF(BY738&lt;=-18,5,IF(BY738&lt;=-15.5,6,IF(BY738&lt;=-13,7,IF(BY738&lt;=-10.5,8,IF(BY738&lt;=-8,9,IF(BY738&lt;=-5.5,10,IF(BY738&lt;=-3,11,IF(BY738&lt;=-0.5,12,IF(BY738&lt;=2,13,IF(BY738&lt;=4.5,14,IF(BY738&lt;=7,15,IF(BY738&lt;=9.5,16,IF(BY738&lt;=12,17,IF(BY738&lt;=14.5,18,IF(BY738&lt;=17,19,IF(BY738&lt;=19.5,20,IF(BY738&lt;=22,21,IF(BY738&lt;=24.5,22,IF(BY738&lt;=27,23,IF(BY738&lt;=30,24,"Fuera de rango")))))))))))))))))))))))))</f>
        <v>7</v>
      </c>
      <c r="CB738" s="9" t="n">
        <v>-4.5</v>
      </c>
      <c r="CC738" s="10" t="n">
        <f aca="false">18.5- (0.3*H738)</f>
        <v>8.3</v>
      </c>
      <c r="CD738" s="10" t="n">
        <f aca="false">(CB738)-(CC738)</f>
        <v>-12.8</v>
      </c>
      <c r="CE738" s="10" t="str">
        <f aca="false">IF(CD738="","",IF(CD738&lt;-27.5,"De -30 a -28",IF(CD738&lt;-25,"De -27,5 a -25,5",IF(CD738&lt;-22.5,"De -25 a -23",IF(CD738&lt;-20,"De -22,5 a -20,5",IF(CD738&lt;-17.5,"De -20 a -18",IF(CD738&lt;-15,"De -17,5 a -15,5",IF(CD738&lt;-12.5,"De -15 a -13",IF(CD738&lt;-10,"De -12,5 a -10,5",IF(CD738&lt;-7.5,"De -10 a -8",IF(CD738&lt;-5,"De -7,5 a -5,5",IF(CD738&lt;-2.5,"De -5 a -3",IF(CD738&lt;0,"De -2,5 a -0,5",IF(CD738&lt;=2,"De 0 a 2",IF(CD738&lt;=4.5,"De 2,5 a 4,5",IF(CD738&lt;=7,"De 5 a 7",IF(CD738&lt;=9.5,"De 7,5 a 9,5",IF(CD738&lt;=12,"De 10 a 12",IF(CD738&lt;=14.5,"De 12,5 a 14,5",IF(CD738&lt;=17,"De 15 a 17",IF(CD738&lt;=19.5,"De 17,5 a 19,5",IF(CD738&lt;=22,"De 20 a 22",IF(CD738&lt;=24.5,"De 22,5 a 24,5",IF(CD738&lt;=27,"De 25 a 27","De 27,5 a 30"))))))))))))))))))))))))</f>
        <v>De -15 a -13</v>
      </c>
      <c r="CF738" s="12" t="n">
        <f aca="false">IF(CD738="","",IF(CD738&lt;-27.5,1,IF(CD738&lt;-25,2,IF(CD738&lt;-22.5,3,IF(CD738&lt;-20,4,IF(CD738&lt;-17.5,5,IF(CD738&lt;-15,6,IF(CD738&lt;-12.5,7,IF(CD738&lt;-10,8,IF(CD738&lt;-7.5,9,IF(CD738&lt;-5,10,IF(CD738&lt;-2.5,11,IF(CD738&lt;0,12,IF(CD738&lt;2.5,13,IF(CD738&lt;5,14,IF(CD738&lt;7.5,15,IF(CD738&lt;10,16,IF(CD738&lt;12.5,17,IF(CD738&lt;15,18,IF(CD738&lt;17.5,19,IF(CD738&lt;20,20,IF(CD738&lt;22.5,21,IF(CD738&lt;25,22,IF(CD738&lt;27.5,23,24))))))))))))))))))))))))</f>
        <v>7</v>
      </c>
      <c r="CG738" s="9" t="n">
        <v>-1.75</v>
      </c>
      <c r="CH738" s="10" t="str">
        <f aca="false">IF(CG738="","",IF(AND(CG738&gt;=-10,CG738&lt;=-9.5),"-10 a -9,5",IF(AND(CG738&gt;-9.5,CG738&lt;=-8.5),"-9 a -8,5",IF(AND(CG738&gt;-8.5,CG738&lt;=-7.5),"-8 a -7,5",IF(AND(CG738&gt;-7.5,CG738&lt;=-6.5),"-7 a -6,5",IF(AND(CG738&gt;-6.5,CG738&lt;=-5.5),"-6 a -5,5",IF(AND(CG738&gt;-5.5,CG738&lt;=-4.5),"-5 a -4,5",IF(AND(CG738&gt;-4.5,CG738&lt;=-3.5),"-4 a -3,5",IF(AND(CG738&gt;-3.5,CG738&lt;=-2.5),"-3 a -2,5",IF(CG738=-2.25,"-2,25",IF(AND(CG738&gt;-2.5,CG738&lt;=-1.5),"-2 a -1,5",IF(AND(CG738&gt;-1.5,CG738&lt;=-0.5),"-1 a -0,5",IF(AND(CG738&gt;-0.5,CG738&lt;=0.5),"0 a 0,5",IF(AND(CG738&gt;0.5,CG738&lt;=1.5),"1 a 1,5",IF(AND(CG738&gt;1.5,CG738&lt;=2.5),"2 a 2,5",IF(AND(CG738&gt;2.5,CG738&lt;=3.5),"3 a 3,5",IF(AND(CG738&gt;3.5,CG738&lt;=4.5),"4 a 4,5",IF(AND(CG738&gt;4.5,CG738&lt;=5.5),"5 a 5,5",IF(AND(CG738&gt;5.5,CG738&lt;=6.5),"6 a 6,5",IF(AND(CG738&gt;6.5,CG738&lt;=7.5),"7 a 7,5",IF(AND(CG738&gt;7.5,CG738&lt;=8.5),"8 a 8,5",IF(AND(CG738&gt;8.5,CG738&lt;=9.5),"9 a 9,5",IF(CG738&gt;=10,"10","Fuera de rango")))))))))))))))))))))))</f>
        <v>-2 a -1,5</v>
      </c>
      <c r="CI738" s="11" t="n">
        <f aca="false">IF(CG738="","",IF(CG738=-2.25,"NORMA",IF(CG738&lt;=-9.5,1,IF(CG738&lt;=-8.5,2,IF(CG738&lt;=-7.5,3,IF(CG738&lt;=-6.5,4,IF(CG738&lt;=-5.5,5,IF(CG738&lt;=-4.5,6,IF(CG738&lt;=-3.5,7,IF(CG738&lt;=-2.5,8,IF(CG738&lt;=-1.5,9,IF(CG738&lt;=-0.5,10,IF(CG738&lt;=0.5,11,IF(CG738&lt;=1.5,12,IF(CG738&lt;=2.5,13,IF(CG738&lt;=3.5,14,IF(CG738&lt;=4.5,15,IF(CG738&lt;=5.5,16,IF(CG738&lt;=6.5,17,IF(CG738&lt;=7.5,18,IF(CG738&lt;=8.5,19,IF(CG738&lt;=9.5,20,IF(CG738=10,21,"Fuera de rango")))))))))))))))))))))))</f>
        <v>9</v>
      </c>
      <c r="CJ738" s="9" t="n">
        <v>3</v>
      </c>
      <c r="CK738" s="10" t="str">
        <f aca="false">IF(CJ738="","",IF(AND(CJ738&gt;=-6,CJ738&lt;=-5.5),"-6 a -5,5",IF(AND(CJ738&gt;-5.5,CJ738&lt;=-4.5),"-5 a -4,5",IF(AND(CJ738&gt;-4.5,CJ738&lt;=-3.5),"-4 a -3,5",IF(AND(CJ738&gt;-3.5,CJ738&lt;=-2.5),"-3 a -2,5",IF(AND(CJ738&gt;-2.5,CJ738&lt;=-1.5),"-2 a -1,5",IF(AND(CJ738&gt;-1.5,CJ738&lt;=-0.5),"-1 a -0,5",IF(AND(CJ738&gt;-0.5,CJ738&lt;=0.5),"0 a 0,5",IF(AND(CJ738&gt;0.5,CJ738&lt;=1.5),"1 a 1,5",IF(AND(CJ738&gt;1.5,CJ738&lt;2.5),"2",IF(AND(CJ738&gt;=2.5,CJ738&lt;=3),"2,5 a 3",IF(AND(CJ738&gt;3,CJ738&lt;=4),"3,5 a 4",IF(AND(CJ738&gt;4,CJ738&lt;=5),"4,5 a 5",IF(AND(CJ738&gt;5,CJ738&lt;=6),"5,5 a 6",IF(AND(CJ738&gt;6,CJ738&lt;=7),"6,5 a 7",IF(AND(CJ738&gt;7,CJ738&lt;=8),"7,5 a 8",IF(AND(CJ738&gt;8,CJ738&lt;=9.5),"8,5 a 9,5",IF(CJ738=10,"10","Fuera de rango"))))))))))))))))))</f>
        <v>2,5 a 3</v>
      </c>
      <c r="CL738" s="11" t="n">
        <f aca="false">IF(CK738="","",IF(OR(CK738="-6 a -5,5",CK738="-6 - -5,5"),1,IF(OR(CK738="-5 a -4,5",CK738="-5 - -4,5"),2,IF(OR(CK738="-4 a -3,5",CK738="-4 - -3,5"),3,IF(OR(CK738="-3 a -2,5",CK738="-3 - -2,5"),4,IF(OR(CK738="-2 a -1,5",CK738="-2 - -1,5"),5,IF(OR(CK738="-1 a -0,5",CK738="-1 - -0,5"),6,IF(OR(CK738="0 a 0,5",CK738="0 - 0,5"),7,IF(OR(CK738="1 a 1,5",CK738="1 - 1,5"),8,IF(CK738="2","NORMA",IF(OR(CK738="2,5 a 3",CK738="2,5 - 3"),9,IF(OR(CK738="3,5 a 4",CK738="3,5 - 4"),10,IF(OR(CK738="4,5 a 5",CK738="4,5 - 5"),11,IF(OR(CK738="5,5 a 6",CK738="5,5 - 6"),12,IF(OR(CK738="6,5 a 7",CK738="6,5 - 7"),13,IF(OR(CK738="7,5 a 8",CK738="7,5 - 8"),14,IF(OR(CK738="8,5 a 9",CK738="8,5 - 9,5",CK738="9 a 9,5"),15,IF(CK738="10",15,IF(OR(CK738="0,5 a 1",CK738="0,5 - 1"),7,"Fuera de rango")))))))))))))))))))</f>
        <v>9</v>
      </c>
      <c r="CO738" s="10" t="str">
        <f aca="false">IF(CM738&gt;0,"EME"," ")</f>
        <v> </v>
      </c>
      <c r="CQ738" s="10" t="str">
        <f aca="false">IF(CP738&gt;0,"0", " ")</f>
        <v> </v>
      </c>
      <c r="CR738" s="10" t="str">
        <f aca="false">IF(CP738&gt;0,"EME"," ")</f>
        <v> </v>
      </c>
      <c r="CS738" s="9" t="n">
        <v>0</v>
      </c>
      <c r="CV738" s="9" t="n">
        <v>0</v>
      </c>
      <c r="CY738" s="9" t="n">
        <v>-1</v>
      </c>
      <c r="DB738" s="9" t="n">
        <v>-1</v>
      </c>
      <c r="DC738" s="11" t="str">
        <f aca="false">IF(DB738&lt;0,"2"," ")</f>
        <v>2</v>
      </c>
      <c r="DD738" s="11" t="str">
        <f aca="false">IF(DB738&lt;0,"MIO"," ")</f>
        <v>MIO</v>
      </c>
      <c r="DE738" s="9" t="n">
        <v>0</v>
      </c>
      <c r="DF738" s="10" t="str">
        <f aca="false">IF(DE738&lt;0,"3"," ")</f>
        <v> </v>
      </c>
      <c r="DG738" s="10" t="str">
        <f aca="false">IF(DE738&lt;0,"AST"," ")</f>
        <v> </v>
      </c>
      <c r="DH738" s="9" t="n">
        <v>0</v>
      </c>
      <c r="DI738" s="10" t="str">
        <f aca="false">IF(DH738&lt;0,"3"," ")</f>
        <v> </v>
      </c>
      <c r="DJ738" s="10" t="str">
        <f aca="false">IF(DH738&lt;0,"AST"," ")</f>
        <v> </v>
      </c>
      <c r="DK738" s="9" t="n">
        <v>0</v>
      </c>
      <c r="DL738" s="10" t="str">
        <f aca="false">IF(DK738&gt;0,"4"," ")</f>
        <v> </v>
      </c>
      <c r="DM738" s="10" t="str">
        <f aca="false">IF(DK738&gt;0,"PRE"," ")</f>
        <v> </v>
      </c>
      <c r="DN738" s="9" t="n">
        <v>0</v>
      </c>
      <c r="DO738" s="10" t="str">
        <f aca="false">IF(DN738&gt;0,"4"," ")</f>
        <v> </v>
      </c>
      <c r="DP738" s="10" t="str">
        <f aca="false">IF(DN738&gt;0,"PRE"," ")</f>
        <v> </v>
      </c>
      <c r="DS738" s="12" t="str">
        <f aca="false">CONCATENATE(CO738,CU738,DA738,DG738,DM738)</f>
        <v>   </v>
      </c>
      <c r="DT738" s="10" t="e">
        <f aca="false" t="array" ref="DT738">_xlfn.IFS(DS738="EME    ","0", DS738=" HIP   ","1", DS738="  MIO  ","2", DS738="   AST ","3", DS738="    PRE","4", DS738="EME   PRE","5", DS738=" HIP  PRE","6", DS738=" HIP AST ","7", DS738="  MIO PRE","8", DS738="  MIOAST ","9", DS738="   ASTPRE","10",DS738=" HIP ASTPRE","11", DS738="  MIOASTPRE","12", DS738="     ","0")</f>
        <v>#N/A</v>
      </c>
      <c r="DV738" s="1" t="e">
        <f aca="false" t="array" ref="DV738">_xlfn.IFS(DU738="SI","2", DU738="NO","1")</f>
        <v>#N/A</v>
      </c>
      <c r="DX738" s="11" t="str">
        <f aca="false">IF(DW738=0,"1","2")</f>
        <v>1</v>
      </c>
      <c r="DY738" s="11" t="str">
        <f aca="false" t="array" ref="DY738">_xlfn.IFS(DW738=0,"0", DW738=0.25, "1", DW738=0.5,"2", DW738=0.75,"3", DW738=1,"4",DW738=1.25,"5", DW738=1.5,"6", DW738=1.75,"7", DW738=2,"8")</f>
        <v>0</v>
      </c>
      <c r="EA738" s="11" t="str">
        <f aca="false">IF(DZ738=0,"1","2")</f>
        <v>1</v>
      </c>
      <c r="EB738" s="11" t="str">
        <f aca="false" t="array" ref="EB738">_xlfn.IFS(DZ738=0,"0", DZ738=0.25, "1", DZ738=0.5,"2", DZ738=0.75,"3", DZ738=1,"4",DZ738=1.25,"5", DZ738=1.5,"6", DZ738=1.75,"7", DZ738=2,"8")</f>
        <v>0</v>
      </c>
      <c r="ED738" s="10" t="str">
        <f aca="false">IF(EC738=0,"1","2")</f>
        <v>1</v>
      </c>
      <c r="EE738" s="11" t="str">
        <f aca="false" t="array" ref="EE738">_xlfn.IFS(EC738=0,"0", EC738=-0.25, "1", EC738=-0.5,"2", EC738=-0.75,"3", EC738=-1,"4",EC738=-1.25,"5", EC738=-1.5,"6", EC738=-1.75,"7", EC738=-2,"8", EC738=-2.25,"9",EC738=-2.5,"10", EC738=-2.75,"11", EC738=-3,"12", EC738=-3.25,"13", EC738=-3.5,"14", EC738=-3.75,"15",EC738=-4,"16")</f>
        <v>0</v>
      </c>
      <c r="EG738" s="10" t="str">
        <f aca="false">IF(EF738=0,"1","2")</f>
        <v>1</v>
      </c>
      <c r="EH738" s="11" t="str">
        <f aca="false" t="array" ref="EH738">_xlfn.IFS(EF738=0,"0", EF738=-0.25, "1", EF738=-0.5,"2", EF738=-0.75,"3", EF738=-1,"4",EF738=-1.25,"5", EF738=-1.5,"6", EF738=-1.75,"7", EF738=-2,"8", EF738=-2.25,"9",EF738=-2.5,"10", EF738=-2.75,"11", EF738=-3,"12", EF738=-3.25,"13", EF738=-3.5,"14", EF738=-3.75,"15",EF738=-4,"16")</f>
        <v>0</v>
      </c>
      <c r="EJ738" s="11" t="str">
        <f aca="false">IF(EI738=0,"1","2")</f>
        <v>1</v>
      </c>
      <c r="EK738" s="11" t="str">
        <f aca="false" t="array" ref="EK738">_xlfn.IFS(EI738=0,"0", EI738=-0.25, "1", EI738=-0.5,"2", EI738=-0.75,"3", EI738=-1,"4",EI738=-1.25,"5", EI738=-1.5,"6", EI738=-1.75,"7", EI738=-2,"8", EI738=-2.25,"9", EI738=-2.25,"9",EI738=-2.5,"10", EI738=-2.75,"11", EI738=-3,"12", EI738=-3.25,"13", EI738=-3.5,"14", EI738=-3.75,"15",EI738=-4,"16", EI738=0.25, "17", EI738=0.5, "18")</f>
        <v>0</v>
      </c>
      <c r="EM738" s="11" t="str">
        <f aca="false">IF(EL738=0,"1","2")</f>
        <v>1</v>
      </c>
      <c r="EN738" s="11" t="str">
        <f aca="false" t="array" ref="EN738">_xlfn.IFS(EL738=0.25,"17",EL738=0.5,"18", EL738=0,"0", EL738=-0.25, "1", EL738=-0.5,"2", EL738=-0.75,"3", EL738=-1,"4",EL738=-1.25,"5", EL738=-1.5,"6", EL738=-1.75,"7", EL738=-2,"8",EL738= -2.25,"9",EL738=-2.5,"10",EL738= -2.75,"11",EL738= -3,"12",EL738= -3.25,"13",EL738= -3.5,"14",EL738= -3.75,"15",EL738=-4,"16")</f>
        <v>0</v>
      </c>
      <c r="EP738" s="11" t="str">
        <f aca="false">IF(EO738=0,"1","2")</f>
        <v>1</v>
      </c>
      <c r="EQ738" s="11" t="str">
        <f aca="false" t="array" ref="EQ738">_xlfn.IFS(EO738=0,"0", EO738=0.25, "1", EO738=0.5,"2", EO738=0.75,"3", EO738=1,"4",EO738=1.25,"5", EO738=1.5,"6", EO738=1.75,"7", EO738=2,"8", EO738=2.25,"9", EO738=2.25,"9",EO738=2.5,"10", EO738=2.75,"11", EO738=3,"12", EO738=3.25,"13", EO738=3.5,"14", EO738=3.75,"15",EO738=4,"16", EO738=-0.25, "17", bq=-0.5, "18")</f>
        <v>0</v>
      </c>
      <c r="ES738" s="11" t="str">
        <f aca="false">IF(ER738=0,"1","2")</f>
        <v>1</v>
      </c>
      <c r="ET738" s="11" t="str">
        <f aca="false" t="array" ref="ET738">_xlfn.IFS(ER738=0,"0", ER738=0.25, "1", ER738=0.5,"2", ER738=0.75,"3", ER738=1,"4",ER738=1.25,"5", ER738=1.5,"6", ER738=1.75,"7", ER738=2,"8", ER738=2.25,"9", ER738=2.25,"9",ER738=2.5,"10", ER738=2.75,"11", ER738=3,"12", ER738=3.25,"13", ER738=3.5,"14", ER738=3.75,"15",ER738=4,"16", ER738=-0.25, "17", bq=-0.5, "18")</f>
        <v>0</v>
      </c>
      <c r="EV738" s="14" t="e">
        <f aca="false">VLOOKUP(EU738,LEYENDA!$G$2:$H$8,2,TRUE())</f>
        <v>#N/A</v>
      </c>
      <c r="EW738" s="14" t="e">
        <f aca="false" t="array" ref="EW738">_xlfn.IFS(EV738="0-5","1", EV738="6-12","2", EV738="13-18","3", EV738="19-24","4", EV738="25-36","5", EV738="37-48","6", EV738="49-60","7")</f>
        <v>#N/A</v>
      </c>
    </row>
    <row r="739" customFormat="false" ht="13.5" hidden="false" customHeight="false" outlineLevel="0" collapsed="false">
      <c r="A739" s="1" t="n">
        <v>300</v>
      </c>
      <c r="B739" s="2" t="n">
        <v>2</v>
      </c>
      <c r="C739" s="33" t="n">
        <v>45215</v>
      </c>
      <c r="E739" s="5" t="str">
        <f aca="false">VLOOKUP(A739,'286'!$A$3:$J$6279,10,FALSE())</f>
        <v>TAPIA TERRERO, ALBERT</v>
      </c>
      <c r="F739" s="4" t="str">
        <f aca="false">VLOOKUP(A739,'286'!$A$3:$I$1768,3,FALSE())</f>
        <v>TATEAL</v>
      </c>
      <c r="G739" s="6" t="n">
        <f aca="false">VLOOKUP(A739,'286'!$A$3:$I$1768,4,FALSE())</f>
        <v>31208</v>
      </c>
      <c r="H739" s="7" t="n">
        <f aca="false">YEAR(C739)-YEAR(G739)</f>
        <v>38</v>
      </c>
      <c r="I739" s="1" t="str">
        <f aca="false">VLOOKUP(H739,LEYENDA!$C$2:$D$6,2,TRUE())</f>
        <v>25-40</v>
      </c>
      <c r="J739" s="5" t="str">
        <f aca="false">VLOOKUP(A739,'286'!$A$3:$I$1768,7,FALSE())</f>
        <v>H</v>
      </c>
      <c r="K739" s="8" t="n">
        <f aca="false">VLOOKUP(A739,'286'!$A$3:$I$1768,2,FALSE())</f>
        <v>0</v>
      </c>
      <c r="L739" s="4" t="str">
        <f aca="false">VLOOKUP(A739,'286'!$A$3:$I$1768,8,FALSE())</f>
        <v>D</v>
      </c>
      <c r="M739" s="4" t="str">
        <f aca="false">VLOOKUP(A739,'286'!$A$3:$I$1768,9,FALSE())</f>
        <v>I</v>
      </c>
      <c r="N739" s="8" t="str">
        <f aca="false">IF(R739=O739, "MISMA","CONTRARIA")</f>
        <v>CONTRARIA</v>
      </c>
      <c r="O739" s="8" t="str">
        <f aca="false" t="array" ref="O739">_xlfn.IFS(L739="D","1", L739="I","2")</f>
        <v>1</v>
      </c>
      <c r="P739" s="8" t="e">
        <f aca="false" t="array" ref="P739">_xlfn.IFS(K739="OD","1", K739="OI","2")</f>
        <v>#N/A</v>
      </c>
      <c r="Q739" s="1" t="str">
        <f aca="false" t="array" ref="Q739">_xlfn.IFS(J739="M","1", J739="H","2")</f>
        <v>2</v>
      </c>
      <c r="R739" s="8" t="str">
        <f aca="false" t="array" ref="R739">_xlfn.IFS(M739="D","1", M739="I","2")</f>
        <v>2</v>
      </c>
      <c r="S739" s="1" t="str">
        <f aca="false" t="array" ref="S739">_xlfn.IFS(N739="CONTRARIA", "1",N739= "MISMA","2")</f>
        <v>1</v>
      </c>
      <c r="T739" s="1" t="str">
        <f aca="false" t="array" ref="T739">_xlfn.IFS(I739="0-12","1", I739="13-24","2", I739="25-40","3", I739="41-60","4", I739="61-100","5")</f>
        <v>3</v>
      </c>
      <c r="U739" s="9" t="n">
        <v>-1</v>
      </c>
      <c r="V739" s="10" t="str">
        <f aca="false">IF(U739="","",IF(AND(U739&gt;=-9,U739&lt;=-6.5),"-9 a -6,5",IF(AND(U739&gt;=-6,U739&lt;=-3.5),"-6 a -3,5",IF(AND(U739&gt;=-3,U739&lt;=-1),"-3 a -1",IF(U739=-0.5,"-0,5",IF(AND(U739&gt;=0,U739&lt;=2.5),"0 a 2,5",IF(AND(U739&gt;=3,U739&lt;=5.5),"3 a 5,5",IF(AND(U739&gt;=6,U739&lt;=8.5),"6 a 8,5",IF(AND(U739&gt;=9,U739&lt;=20),"9 a 20","Fuera de rango")))))))))</f>
        <v>-3 a -1</v>
      </c>
      <c r="W739" s="11" t="n">
        <f aca="false">IF(V739="","",IF(V739="-9 a -6,5",2,IF(V739="-6 a -3,5",3,IF(V739="-3 a -1",4,IF(V739="-0,5","NORMA",IF(V739="0 a 2,5",5,IF(V739="3 a 5,5",6,IF(V739="6 a 8,5",7,IF(V739="9 a 20",8,"Fuera de rango")))))))))</f>
        <v>4</v>
      </c>
      <c r="X739" s="9" t="n">
        <v>16</v>
      </c>
      <c r="Y739" s="11" t="str">
        <f aca="false">IF(X739="","",IF(AND(X739&gt;=0,X739&lt;=4),"0 a 4",IF(AND(X739&gt;=4.5,X739&lt;=8.5),"4,5 a 8,5",IF(X739=9,"9",IF(AND(X739&gt;=9.5,X739&lt;=13),"9,5 a 13",IF(AND(X739&gt;=13.5,X739&lt;=20),"13,5 a 20",IF(AND(X739&gt;=20.5,X739&lt;=35),"20,5 a 35","Fuera de rango")))))))</f>
        <v>13,5 a 20</v>
      </c>
      <c r="Z739" s="11" t="n">
        <f aca="false">IF(Y739="","",IF(Y739="0 a 4",1,IF(Y739="4,5 a 8,5",2,IF(Y739="9","NORMA",IF(Y739="9,5 a 13",3,IF(Y739="13,5 a 20",4,IF(Y739="20,5 a 35",5,"Fuera de rango")))))))</f>
        <v>4</v>
      </c>
      <c r="AA739" s="9" t="n">
        <v>18</v>
      </c>
      <c r="AB739" s="10" t="str">
        <f aca="false">IF(AA739="","",IF(AND(AA739&gt;=0,AA739&lt;=9),"0 a 9",IF(AND(AA739&gt;=9.5,AA739&lt;=18.5),"9,5 a 18,5",IF(AA739=19,"19",IF(AND(AA739&gt;=19.5,AA739&lt;=28),"19,5 a 28",IF(AND(AA739&gt;=28.5,AA739&lt;=40),"28,5 a 40","Fuera de rango"))))))</f>
        <v>9,5 a 18,5</v>
      </c>
      <c r="AC739" s="11" t="n">
        <f aca="false" t="array" ref="AC739">_xlfn.IFS(AB739="","",AB739="0 a 9",1,AB739="9,5 a 18,5",2,AB739="19","NORMA",AB739="19,5 a 28",3,AB739="28,5 a 40",4,TRUE(),"Fuera de rango")</f>
        <v>2</v>
      </c>
      <c r="AD739" s="9" t="n">
        <v>11</v>
      </c>
      <c r="AE739" s="10" t="str">
        <f aca="false">IF(AD739="","",IF(AND(AD739&gt;=-10,AD739&lt;=0),"De -10 a 0",IF(AND(AD739&gt;=0.5,AD739&lt;=9.5),"0,5 a 9,5",IF(AD739=10,"10",IF(AND(AD739&gt;=10.5,AD739&lt;=20),"10,5 a 20",IF(AND(AD739&gt;=20.5,AD739&lt;=40),"20,5 a 40","Fuera de rango"))))))</f>
        <v>10,5 a 20</v>
      </c>
      <c r="AF739" s="12" t="n">
        <f aca="false">IF(AD739="","",IF(AND(AD739&gt;=-10,AD739&lt;=0),1,IF(AND(AD739&gt;=0.5,AD739&lt;=9.5),2,IF(AD739=10,"NORMA",IF(AND(AD739&gt;=10.5,AD739&lt;=20),3,IF(AND(AD739&gt;=20.5,AD739&lt;=40),4,""))))))</f>
        <v>3</v>
      </c>
      <c r="AG739" s="9" t="n">
        <v>10</v>
      </c>
      <c r="AH739" s="10" t="str">
        <f aca="false">IF(AG739="","",IF(AND(AG739&gt;=0,AG739&lt;=4),"0 a 4",IF(AND(AG739&gt;=4.5,AG739&lt;=8.5),"4,5 a 8,5",IF(AG739=9,"9",IF(AND(AG739&gt;=9.5,AG739&lt;=13),"9,5 a 13",IF(AND(AG739&gt;=13.5,AG739&lt;=25),"13,5 a 25","Fuera de rango"))))))</f>
        <v>9,5 a 13</v>
      </c>
      <c r="AI739" s="10" t="n">
        <f aca="false">IF(AH739="","",IF(AH739="0 a 4",1,IF(AH739="4,5 a 8,5",2,IF(AH739="9","NORMA",IF(AH739="9,5 a 13",3,IF(AH739="13,5 a 25",4,""))))))</f>
        <v>3</v>
      </c>
      <c r="AJ739" s="9" t="n">
        <v>3.5</v>
      </c>
      <c r="AK739" s="10" t="str">
        <f aca="false">IF(AJ739="","",IF(AND(AJ739&gt;=-15,AJ739&lt;=-10.5),"-15 a -10,5",IF(AND(AJ739&gt;=-10,AJ739&lt;=-4),"-10 a -4",IF(AND(AJ739&gt;=-4.5,AJ739&lt;=0),"-4,5 a 0",IF(AND(AJ739&gt;=0.5,AJ739&lt;=4.5),"0,5 a 4,5",IF(AJ739=5,"5",IF(AND(AJ739&gt;=5.5,AJ739&lt;=10),"5,5 a 10",IF(AND(AJ739&gt;=10.5,AJ739&lt;=20),"10,5 a 20","Fuera de rango"))))))))</f>
        <v>0,5 a 4,5</v>
      </c>
      <c r="AL739" s="11" t="n">
        <f aca="false">IF(AK739="","",IF(AK739="-15 a -10,5",1,IF(AK739="-10 a -4",2,IF(AK739="-4,5 a 0",3,IF(AK739="0,5 a 4,5",4,IF(AK739="5","NORMA",IF(AK739="5,5 a 10",5,IF(AK739="10,5 a 20",6,"Error"))))))))</f>
        <v>4</v>
      </c>
      <c r="AM739" s="9" t="n">
        <v>0</v>
      </c>
      <c r="AN739" s="10" t="str">
        <f aca="false">IF(AM739="","",IF(AND(AM739&gt;=-7.5,AM739&lt;=-5.5),"-7,5 a -5,5",IF(AND(AM739&gt;=-5,AM739&lt;=-3),"-5 a -3",IF(AND(AM739&gt;=-2.5,AM739&lt;=-0.5),"-2,5 a -0,5",IF(AM739=0,"0,00",IF(AND(AM739&gt;=0.5,AM739&lt;=2.5),"0,5 a 2,5",IF(AND(AM739&gt;=3,AM739&lt;=5),"3 a 5",IF(AND(AM739&gt;=5.5,AM739&lt;=7.5),"5,5 a 7,5",IF(AND(AM739&gt;=8,AM739&lt;=10),"8 a 10","Fuera de rango")))))))))</f>
        <v>0,00</v>
      </c>
      <c r="AO739" s="11" t="str">
        <f aca="false">IF(AN739="","",IF(AN739="-7,5 a -5,5",1,IF(AN739="-5 a -3",2,IF(AN739="-2,5 a -0,5",3,IF(AN739="0,00","NORMA",IF(AN739="0,5 a 2,5",4,IF(AN739="3 a 5",5,IF(AN739="5,5 a 7,5",6,IF(AN739="8 a 10",7,"Error")))))))))</f>
        <v>NORMA</v>
      </c>
      <c r="AP739" s="9" t="n">
        <v>-3</v>
      </c>
      <c r="AQ739" s="10" t="str">
        <f aca="false">IF(AP739="","",IF(AND(AP739&gt;=-20,AP739&lt;=-9.5),"-20 a -9,5",IF(AND(AP739&gt;=-9,AP739&lt;=-6.5),"-9 a -6,5",IF(AP739=-6,"-6",IF(AND(AP739&gt;=-5.5,AP739&lt;=-3),"-5,5 a -3",IF(AND(AP739&gt;=-2.5,AP739&lt;=0),"-2,5 a 0",IF(AND(AP739&gt;=0.5,AP739&lt;=3),"0,5 a 3",IF(AND(AP739&gt;=3.5,AP739&lt;=6),"3,5 a 6",IF(AND(AP739&gt;=6.5,AP739&lt;=9),"6,5 a 9",IF(AND(AP739&gt;=9.5,AP739&lt;=20),"9,5 a 20","Fuera de rango"))))))))))</f>
        <v>-5,5 a -3</v>
      </c>
      <c r="AR739" s="11" t="n">
        <f aca="false">IF(AQ739="","",IF(AQ739="-20 a -9,5",1,IF(AQ739="-9 a -6,5",2,IF(AQ739="-6","NORMA",IF(AQ739="-5,5 a -3",3,IF(AQ739="-2,5 a 0",4,IF(AQ739="0,5 a 3",5,IF(AQ739="3,5 a 6",6,IF(AQ739="6,5 a 9",7,IF(AQ739="9,5 a 20",8,""))))))))))</f>
        <v>3</v>
      </c>
      <c r="AS739" s="9" t="n">
        <v>3</v>
      </c>
      <c r="AT739" s="10" t="str">
        <f aca="false">IF(AS739="","",IF(AND(AS739&gt;=-16,AS739&lt;=-14),"-16 a -14",IF(AND(AS739&gt;=-13.5,AS739&lt;=-11.5),"-13,5 a -11,5",IF(AND(AS739&gt;=-11,AS739&lt;=-9),"-11 a -9",IF(AND(AS739&gt;=-8.5,AS739&lt;=-6.5),"-8,5 a -6,5",IF(AND(AS739&gt;=-6,AS739&lt;=-4),"-6 a -4",IF(AND(AS739&gt;=-3.5,AS739&lt;=-1.5),"-3,5 a -1,5",IF(AND(AS739&gt;=-1,AS739&lt;=1),"-1 a 1",IF(AND(AS739&gt;=1.5,AS739&lt;=3.5),"1,5 a 3,5",IF(AND(AS739&gt;=4,AS739&lt;=6),"4 a 6",IF(AND(AS739&gt;=6.5,AS739&lt;=8.5),"6,5 a 8,5",IF(AND(AS739&gt;=9,AS739&lt;=11),"9 a 11",IF(AND(AS739&gt;=11.5,AS739&lt;=13.5),"11,5 a 13,5",IF(AND(AS739&gt;=14,AS739&lt;=16),"14 a 16",IF(AND(AS739&gt;=16.5,AS739&lt;=18.5),"16,5 a 18,5",IF(AND(AS739&gt;=19,AS739&lt;=21),"19 a 21","Fuera de rango"))))))))))))))))</f>
        <v>1,5 a 3,5</v>
      </c>
      <c r="AU739" s="11" t="n">
        <f aca="false" t="array" ref="AU739">IF(AT739="","",_xlfn.IFS(AT739="-16 a -14",1,AT739="-13,5 a -11,5",2,AT739="-11 a -9",3,AT739="-8,5 a -6,5",4,AT739="-6 a -4",5,AT739="-3,5 a -1,5",6,AT739="-1 a 1",7,AT739="1,5 a 3,5",8,AT739="4 a 6","NORMA",AT739="6,5 a 8,5",9,AT739="9 a 11",10,AT739="11,5 a 13,5",11,AT739="14 a 16",12,AT739="16,5 a 18,5",13,AT739="19 a 21",14,TRUE(),""))</f>
        <v>8</v>
      </c>
      <c r="AV739" s="9" t="n">
        <v>0.25</v>
      </c>
      <c r="AW739" s="10" t="str">
        <f aca="false">IF(AV739="","",IF(AND(AV739&gt;=-1,AV739&lt;=-0.5),"-1 a -0,5",IF(AND(AV739&gt;-0.5,AV739&lt;=0),"De -0,5 a 0",IF(AND(AV739&gt;=0.25,AV739&lt;=0.75),"0,25 a 0,75",IF(AND(AV739&gt;=1,AV739&lt;=1.5),"1 a 1,5",IF(AND(AV739&gt;=1.75,AV739&lt;=2.25),"1,75 a 2,25",IF(AND(AV739&gt;=2.5,AV739&lt;=3),"2,5 a 3",IF(AND(AV739&gt;=3.25,AV739&lt;=3.75),"3,25 a 3,75","Fuera de rango"))))))))</f>
        <v>0,25 a 0,75</v>
      </c>
      <c r="AX739" s="10" t="str">
        <f aca="false">IF(AW739="","",IF(OR(AW739="-1 a -0,5",AW739="-1 a -0.5"),1,IF(OR(AW739="De -0,5 a 0",AW739="-0,5 a 0",AW739="De -0.5 a 0"),2,IF(OR(AW739="0,25 a 0,75",AW739="0.25 a 0.75"),"NORMA",IF(OR(AW739="1 a 1,5",AW739="1 a 1.5"),3,IF(OR(AW739="1,75 a 2,25",AW739="1.75 a 2.25"),4,IF(OR(AW739="2,5 a 3",AW739="2.5 a 3"),5,IF(OR(AW739="3,25 a 3,75",AW739="3.25 a 3.75"),6,""))))))))</f>
        <v>NORMA</v>
      </c>
      <c r="AY739" s="9" t="n">
        <v>-3</v>
      </c>
      <c r="AZ739" s="10" t="str">
        <f aca="false">IF(AY739="","",IF(AND(AY739&gt;=-20,AY739&lt;=-9.5),"-20 a -9,5",IF(AND(AY739&gt;=-9,AY739&lt;=-6.5),"-9 a -6,5",IF(AY739=-6,"-6",IF(AND(AY739&gt;=-5.5,AY739&lt;=-3),"-5,5 a -3",IF(AND(AY739&gt;=-2.5,AY739&lt;=0),"-2,5 a 0",IF(AND(AY739&gt;=0.5,AY739&lt;=3),"0,5 a 3",IF(AND(AY739&gt;=3.5,AY739&lt;=6),"3,5 a 6","Fuera de rango"))))))))</f>
        <v>-5,5 a -3</v>
      </c>
      <c r="BA739" s="11" t="n">
        <f aca="false">IF(AZ739="","",IF(AZ739="-20 a -9,5",1,IF(AZ739="-9 a -6,5",2,IF(AZ739="-6","NORMA",IF(AZ739="-5,5 a -3",3,IF(AZ739="-2,5 a 0",4,IF(AZ739="0,5 a 3",5,IF(AZ739="3,5 a 6",6,""))))))))</f>
        <v>3</v>
      </c>
      <c r="BB739" s="9" t="n">
        <v>0</v>
      </c>
      <c r="BC739" s="10" t="str">
        <f aca="false" t="array" ref="BC739">IF(BB739="","",_xlfn.IFS(AND(BB739&gt;=0,BB739&lt;=2),"0 a 2",AND(BB739&gt;=2.5,BB739&lt;=4.5),"2,5 a 4,5",AND(BB739&gt;=5,BB739&lt;=7),"5 a 7",AND(BB739&gt;=7.5,BB739&lt;=9.5),"7,5 a 9,5",AND(BB739&gt;=10,BB739&lt;=12),"10 a 12",AND(BB739&gt;=12.5,BB739&lt;=14.5),"12,5 a 14,5",BB739=15,"15",AND(BB739&gt;=15.5,BB739&lt;=17.5),"15,5 a 17,5",AND(BB739&gt;=18,BB739&lt;=20),"18 a 20",AND(BB739&gt;=20.5,BB739&lt;=22.5),"20,5 a 22,5",AND(BB739&gt;=23,BB739&lt;=25),"23 a 25",TRUE(),"Fuera de rango"))</f>
        <v>0 a 2</v>
      </c>
      <c r="BD739" s="11" t="n">
        <f aca="false" t="array" ref="BD739">IF(BC739="","",_xlfn.IFS(BC739="0 a 2",1,BC739="2,5 a 4,5",2,BC739="5 a 7",3,BC739="7,5 a 9,5",4,BC739="10 a 12",5,BC739="12,5 a 14,5",6,BC739="15","NORMA",BC739="15,5 a 17,5",7,BC739="18 a 20",8,BC739="20,5 a 22,5",9,BC739="23 a 25",10,TRUE(),"Fuera de rango"))</f>
        <v>1</v>
      </c>
      <c r="BE739" s="9" t="n">
        <v>18</v>
      </c>
      <c r="BF739" s="10" t="str">
        <f aca="false">IF(BE739="","",IF(AND(BE739&gt;=-20,BE739&lt;=-10),"-20 a -10",IF(AND(BE739&gt;=-9.5,BE739&lt;=0.5),"-9,5 a 0,5",IF(AND(BE739&gt;=1,BE739&lt;=11),"1 a 11",IF(AND(BE739&gt;=11.5,BE739&lt;=20.5),"11,5 a 20,5",IF(BE739=21,"21",IF(AND(BE739&gt;=21.5,BE739&lt;=31.5),"21,5 a 31,5",IF(AND(BE739&gt;=32,BE739&lt;=42),"32 a 42","Fuera de rango"))))))))</f>
        <v>11,5 a 20,5</v>
      </c>
      <c r="BG739" s="11" t="n">
        <f aca="false">IF(BF739="","",IF(BF739="-20 a -10",1,IF(BF739="-9,5 a 0,5",2,IF(BF739="1 a 11",3,IF(BF739="11,5 a 20,5",4,IF(BF739="21","NORMA",IF(BF739="21,5 a 31,5",5,IF(BF739="32 a 42",6,""))))))))</f>
        <v>4</v>
      </c>
      <c r="BH739" s="9" t="n">
        <v>9</v>
      </c>
      <c r="BI739" s="10" t="str">
        <f aca="false">IF(BH739="","",IF(AND(BH739&gt;=-20,BH739&lt;=-15),"-20 a -15",IF(AND(BH739&gt;=-14.5,BH739&lt;=-9.5),"-14,5 a -9,5",IF(AND(BH739&gt;=-9,BH739&lt;=-4),"-9 a -4",IF(AND(BH739&gt;=-3.5,BH739&lt;=2.5),"-3,5 a 2,5",IF(AND(BH739&gt;=3,BH739&lt;=8),"3 a 8",IF(AND(BH739&gt;=8.5,BH739&lt;=14.5),"8,5 a 14,5",IF(BH739=15,"15",IF(AND(BH739&gt;=15.5,BH739&lt;=20.5),"15,5 a 20,5",IF(AND(BH739&gt;=21,BH739&lt;=26),"21 a 26","Fuera de rango"))))))))))</f>
        <v>8,5 a 14,5</v>
      </c>
      <c r="BJ739" s="11" t="n">
        <f aca="false">IF(BI739="","",IF(BI739="-20 a -15",1,IF(BI739="-14,5 a -9,5",2,IF(BI739="-9 a -4",3,IF(BI739="-3,5 a 2,5",4,IF(BI739="3 a 8",5,IF(BI739="8,5 a 14,5",6,IF(BI739="15","NORMA",IF(BI739="15,5 a 20,5",7,IF(BI739="21 a 26",8,IF(BI739="26,5 a 31,5",9,"")))))))))))</f>
        <v>6</v>
      </c>
      <c r="BK739" s="9" t="n">
        <v>6</v>
      </c>
      <c r="BL739" s="10" t="str">
        <f aca="false">IF(BK739="","",IF(AND(BK739&gt;=0,BK739&lt;=2),"0 - 2",IF(AND(BK739&gt;=2.5,BK739&lt;=4.5),"2,5 - 4,5",IF(AND(BK739&gt;=5,BK739&lt;=7),"5 - 7",IF(AND(BK739&gt;=7.5,BK739&lt;=9.5),"7,5 - 9,5",IF(AND(BK739&gt;=10,BK739&lt;=12),"10 - 12",IF(AND(BK739&gt;=12.5,BK739&lt;=13.5),"12,5 - 13,5",IF(BK739=14,"14",IF(AND(BK739&gt;=14.5,BK739&lt;=16.5),"14,5 - 16,5",IF(AND(BK739&gt;=17,BK739&lt;=19),"17 - 19",IF(AND(BK739&gt;=19.5,BK739&lt;=21.5),"19,5 - 21,5",IF(AND(BK739&gt;=22,BK739&lt;=24),"22 - 24",IF(AND(BK739&gt;=24.5,BK739&lt;=26.5),"24,5 - 26,5",IF(AND(BK739&gt;=27,BK739&lt;=29),"27 - 29",IF(AND(BK739&gt;=29.5,BK739&lt;=30),"29,5 - 30","Fuera de rango")))))))))))))))</f>
        <v>5 - 7</v>
      </c>
      <c r="BM739" s="11" t="n">
        <f aca="false">IF(BL739="","",IF(BL739="0 - 2",1,IF(BL739="2,5 - 4,5",2,IF(BL739="5 - 7",3,IF(BL739="7,5 - 9,5",4,IF(BL739="10 - 12",5,IF(BL739="12,5 - 13,5",6,IF(BL739="14","NORMA",IF(BL739="14,5 - 16,5",7,IF(BL739="17 - 19",8,IF(BL739="19,5 - 21,5",9,IF(BL739="22 - 24",10,IF(BL739="24,5 - 26,5",11,IF(BL739="27 - 29",12,IF(BL739="29,5 - 30",13,"")))))))))))))))</f>
        <v>3</v>
      </c>
      <c r="BN739" s="9" t="n">
        <v>20</v>
      </c>
      <c r="BO739" s="11" t="str">
        <f aca="false">IF(BN739="","",IF(AND(BN739&gt;=-20,BN739&lt;=-10),"-20 a -10",IF(AND(BN739&gt;=-9.5,BN739&lt;=0.5),"-9,5 a 0,5",IF(AND(BN739&gt;=1,BN739&lt;=11),"1 a 11",IF(AND(BN739&gt;=11.5,BN739&lt;=21.5),"11,5 a 21,5",IF(BN739=22,"22",IF(AND(BN739&gt;=22.5,BN739&lt;=32.5),"22,5 a 32,5",IF(AND(BN739&gt;=33,BN739&lt;=43),"33 a 43","Fuera de rango"))))))))</f>
        <v>11,5 a 21,5</v>
      </c>
      <c r="BP739" s="11" t="n">
        <f aca="false">IF(BO739="","",IF(BO739="-20 a -10",1,IF(BO739="-9,5 a 0,5",2,IF(BO739="1 a 11",3,IF(BO739="11,5 a 21,5",4,IF(BO739="22","NORMA",IF(BO739="22,5 a 32,5",5,IF(BO739="33 a 43",6,""))))))))</f>
        <v>4</v>
      </c>
      <c r="BQ739" s="9" t="n">
        <v>7</v>
      </c>
      <c r="BR739" s="10" t="str">
        <f aca="false">IF(BQ739="","",IF(AND(BQ739&gt;=-20,BQ739&lt;=-15),"-20 a -15",IF(AND(BQ739&gt;=-14.5,BQ739&lt;=-9.5),"-14,5 a -9,5",IF(AND(BQ739&gt;=-9,BQ739&lt;=-4),"-9 a -4",IF(AND(BQ739&gt;=-3.5,BQ739&lt;=2.5),"-3,5 a 2,5",IF(AND(BQ739&gt;=3,BQ739&lt;=8),"3 a 8",IF(AND(BQ739&gt;=8.5,BQ739&lt;=13.5),"8,5 a 13,5",IF(AND(BQ739&gt;=14,BQ739&lt;=17.5),"14 a 17,5",IF(BQ739=18,"18",IF(AND(BQ739&gt;=18.5,BQ739&lt;=23.5),"18,5 a 23,5",IF(AND(BQ739&gt;=24,BQ739&lt;=29),"24 a 29",IF(AND(BQ739&gt;=29.5,BQ739&lt;=34.5),"29,5 a 34,5",IF(AND(BQ739&gt;=35,BQ739&lt;=40),"35 a 40","Fuera de rango")))))))))))))</f>
        <v>3 a 8</v>
      </c>
      <c r="BS739" s="11" t="n">
        <f aca="false">IF(BR739="","",IF(BR739="-20 a -15",1,IF(BR739="-14,5 a -9,5",2,IF(BR739="-9 a -4",3,IF(BR739="-3,5 a 2,5",4,IF(BR739="3 a 8",5,IF(BR739="8,5 a 13,5",6,IF(BR739="14 a 17,5",7,IF(BR739="18","NORMA",IF(BR739="18,5 a 23,5",8,IF(BR739="24 a 29",9,IF(BR739="29,5 a 34,5",10,IF(BR739="35 a 40",11,"")))))))))))))</f>
        <v>5</v>
      </c>
      <c r="BT739" s="9" t="n">
        <v>-3</v>
      </c>
      <c r="BU739" s="10" t="str">
        <f aca="false">IF(BT739="","",IF(AND(BT739&gt;=-20,BT739&lt;=-18),"-20 a -18",IF(AND(BT739&gt;=-17.5,BT739&lt;=-15.5),"-17,5 a -15,5",IF(AND(BT739&gt;=-15,BT739&lt;=-13),"-15 a -13",IF(AND(BT739&gt;=-12.5,BT739&lt;=-10.5),"-12,5 a -10,5",IF(AND(BT739&gt;=-10,BT739&lt;=-8),"-10 a -8",IF(AND(BT739&gt;=-7.5,BT739&lt;=-5.5),"-7,5 a -5,5",IF(AND(BT739&gt;=-5,BT739&lt;=-3),"-5 a -3",IF(AND(BT739&gt;=-2.5,BT739&lt;=-0.5),"-2,5 a -0,5",IF(BT739=0,"0",IF(AND(BT739&gt;=0.5,BT739&lt;=2.5),"0,5 a 2,5",IF(AND(BT739&gt;=3,BT739&lt;=5),"3 a 5",IF(AND(BT739&gt;=5.5,BT739&lt;=7.5),"5,5 a 7,5",IF(AND(BT739&gt;=8,BT739&lt;=10),"8 a 10",IF(AND(BT739&gt;=10.5,BT739&lt;=12.5),"10,5 a 12,5",IF(AND(BT739&gt;=13,BT739&lt;=15),"13 a 15",IF(AND(BT739&gt;=15.5,BT739&lt;=17.5),"15,5 a 17,5",IF(AND(BT739&gt;=18,BT739&lt;=20),"18 a 20","Fuera de rango"))))))))))))))))))</f>
        <v>-5 a -3</v>
      </c>
      <c r="BV739" s="11" t="n">
        <f aca="false">IF(BT739="","",IF(BT739=0,"NORMA",IF(AND(BT739&gt;=-20,BT739&lt;=-18),2,IF(AND(BT739&gt;=-17.5,BT739&lt;=-15.5),2,IF(AND(BT739&gt;=-15,BT739&lt;=-13),3,IF(AND(BT739&gt;=-12.5,BT739&lt;=-10.5),4,IF(AND(BT739&gt;=-10,BT739&lt;=-8),5,IF(AND(BT739&gt;=-7.5,BT739&lt;=-5.5),6,IF(AND(BT739&gt;=-5,BT739&lt;=-3),7,IF(AND(BT739&gt;=-2.5,BT739&lt;=-0.5),8,IF(AND(BT739&gt;=0.5,BT739&lt;=2.5),9,IF(AND(BT739&gt;=3,BT739&lt;=5),10,IF(AND(BT739&gt;=5.5,BT739&lt;=7.5),11,IF(AND(BT739&gt;=8,BT739&lt;=10),12,IF(AND(BT739&gt;=10.5,BT739&lt;=12.5),13,IF(AND(BT739&gt;=13,BT739&lt;=15),14,IF(AND(BT739&gt;=15.5,BT739&lt;=17.5),15,IF(AND(BT739&gt;=18,BT739&lt;=20),16,"Fuera de rango"))))))))))))))))))</f>
        <v>7</v>
      </c>
      <c r="BW739" s="9" t="n">
        <v>-5</v>
      </c>
      <c r="BX739" s="10" t="n">
        <f aca="false">18.5- (0.3*H739)</f>
        <v>7.1</v>
      </c>
      <c r="BY739" s="10" t="n">
        <f aca="false">(BW739)-(BX739)</f>
        <v>-12.1</v>
      </c>
      <c r="BZ739" s="10" t="str">
        <f aca="false">IF(BY739="","",IF(BY739&lt;-27.5,"De -30 a -28",IF(BY739&lt;-25,"De -27,5 a -25,5",IF(BY739&lt;-22.5,"De -25 a -23",IF(BY739&lt;-20,"De -22,5 a -20,5",IF(BY739&lt;-17.5,"De -20 a -18",IF(BY739&lt;-15,"De -17,5 a -15,5",IF(BY739&lt;-12.5,"De -15 a -13",IF(BY739&lt;-10,"De -12,5 a -10,5",IF(BY739&lt;-7.5,"De -10 a -8",IF(BY739&lt;-5,"De -7,5 a -5,5",IF(BY739&lt;-2.5,"De -5 a -3",IF(BY739&lt;0,"De -2,5 a -0,5",IF(BY739&lt;2.5,"De 0 a 2",IF(BY739&lt;5,"De 2,5 a 4,5",IF(BY739&lt;7.5,"De 5 a 7",IF(BY739&lt;10,"De 7,5 a 9,5",IF(BY739&lt;12.5,"De 10 a 12",IF(BY739&lt;15,"De 12,5 a 14,5",IF(BY739&lt;17.5,"De 15 a 17",IF(BY739&lt;20,"De 17,5 a 19,5",IF(BY739&lt;22.5,"De 20 a 22",IF(BY739&lt;25,"De 22,5 a 24,5",IF(BY739&lt;27.5,"De 25 a 27","De 27,5 a 30"))))))))))))))))))))))))</f>
        <v>De -12,5 a -10,5</v>
      </c>
      <c r="CA739" s="12" t="n">
        <f aca="false">IF(BY739="","",IF(BY739&lt;=-28,1,IF(BY739&lt;=-25.5,2,IF(BY739&lt;=-23,3,IF(BY739&lt;=-20.5,4,IF(BY739&lt;=-18,5,IF(BY739&lt;=-15.5,6,IF(BY739&lt;=-13,7,IF(BY739&lt;=-10.5,8,IF(BY739&lt;=-8,9,IF(BY739&lt;=-5.5,10,IF(BY739&lt;=-3,11,IF(BY739&lt;=-0.5,12,IF(BY739&lt;=2,13,IF(BY739&lt;=4.5,14,IF(BY739&lt;=7,15,IF(BY739&lt;=9.5,16,IF(BY739&lt;=12,17,IF(BY739&lt;=14.5,18,IF(BY739&lt;=17,19,IF(BY739&lt;=19.5,20,IF(BY739&lt;=22,21,IF(BY739&lt;=24.5,22,IF(BY739&lt;=27,23,IF(BY739&lt;=30,24,"Fuera de rango")))))))))))))))))))))))))</f>
        <v>8</v>
      </c>
      <c r="CB739" s="9" t="n">
        <v>-5.25</v>
      </c>
      <c r="CC739" s="10" t="n">
        <f aca="false">18.5- (0.3*H739)</f>
        <v>7.1</v>
      </c>
      <c r="CD739" s="10" t="n">
        <f aca="false">(CB739)-(CC739)</f>
        <v>-12.35</v>
      </c>
      <c r="CE739" s="10" t="str">
        <f aca="false">IF(CD739="","",IF(CD739&lt;-27.5,"De -30 a -28",IF(CD739&lt;-25,"De -27,5 a -25,5",IF(CD739&lt;-22.5,"De -25 a -23",IF(CD739&lt;-20,"De -22,5 a -20,5",IF(CD739&lt;-17.5,"De -20 a -18",IF(CD739&lt;-15,"De -17,5 a -15,5",IF(CD739&lt;-12.5,"De -15 a -13",IF(CD739&lt;-10,"De -12,5 a -10,5",IF(CD739&lt;-7.5,"De -10 a -8",IF(CD739&lt;-5,"De -7,5 a -5,5",IF(CD739&lt;-2.5,"De -5 a -3",IF(CD739&lt;0,"De -2,5 a -0,5",IF(CD739&lt;=2,"De 0 a 2",IF(CD739&lt;=4.5,"De 2,5 a 4,5",IF(CD739&lt;=7,"De 5 a 7",IF(CD739&lt;=9.5,"De 7,5 a 9,5",IF(CD739&lt;=12,"De 10 a 12",IF(CD739&lt;=14.5,"De 12,5 a 14,5",IF(CD739&lt;=17,"De 15 a 17",IF(CD739&lt;=19.5,"De 17,5 a 19,5",IF(CD739&lt;=22,"De 20 a 22",IF(CD739&lt;=24.5,"De 22,5 a 24,5",IF(CD739&lt;=27,"De 25 a 27","De 27,5 a 30"))))))))))))))))))))))))</f>
        <v>De -12,5 a -10,5</v>
      </c>
      <c r="CF739" s="12" t="n">
        <f aca="false">IF(CD739="","",IF(CD739&lt;-27.5,1,IF(CD739&lt;-25,2,IF(CD739&lt;-22.5,3,IF(CD739&lt;-20,4,IF(CD739&lt;-17.5,5,IF(CD739&lt;-15,6,IF(CD739&lt;-12.5,7,IF(CD739&lt;-10,8,IF(CD739&lt;-7.5,9,IF(CD739&lt;-5,10,IF(CD739&lt;-2.5,11,IF(CD739&lt;0,12,IF(CD739&lt;2.5,13,IF(CD739&lt;5,14,IF(CD739&lt;7.5,15,IF(CD739&lt;10,16,IF(CD739&lt;12.5,17,IF(CD739&lt;15,18,IF(CD739&lt;17.5,19,IF(CD739&lt;20,20,IF(CD739&lt;22.5,21,IF(CD739&lt;25,22,IF(CD739&lt;27.5,23,24))))))))))))))))))))))))</f>
        <v>8</v>
      </c>
      <c r="CG739" s="9" t="n">
        <v>-3</v>
      </c>
      <c r="CH739" s="10" t="str">
        <f aca="false">IF(CG739="","",IF(AND(CG739&gt;=-10,CG739&lt;=-9.5),"-10 a -9,5",IF(AND(CG739&gt;-9.5,CG739&lt;=-8.5),"-9 a -8,5",IF(AND(CG739&gt;-8.5,CG739&lt;=-7.5),"-8 a -7,5",IF(AND(CG739&gt;-7.5,CG739&lt;=-6.5),"-7 a -6,5",IF(AND(CG739&gt;-6.5,CG739&lt;=-5.5),"-6 a -5,5",IF(AND(CG739&gt;-5.5,CG739&lt;=-4.5),"-5 a -4,5",IF(AND(CG739&gt;-4.5,CG739&lt;=-3.5),"-4 a -3,5",IF(AND(CG739&gt;-3.5,CG739&lt;=-2.5),"-3 a -2,5",IF(CG739=-2.25,"-2,25",IF(AND(CG739&gt;-2.5,CG739&lt;=-1.5),"-2 a -1,5",IF(AND(CG739&gt;-1.5,CG739&lt;=-0.5),"-1 a -0,5",IF(AND(CG739&gt;-0.5,CG739&lt;=0.5),"0 a 0,5",IF(AND(CG739&gt;0.5,CG739&lt;=1.5),"1 a 1,5",IF(AND(CG739&gt;1.5,CG739&lt;=2.5),"2 a 2,5",IF(AND(CG739&gt;2.5,CG739&lt;=3.5),"3 a 3,5",IF(AND(CG739&gt;3.5,CG739&lt;=4.5),"4 a 4,5",IF(AND(CG739&gt;4.5,CG739&lt;=5.5),"5 a 5,5",IF(AND(CG739&gt;5.5,CG739&lt;=6.5),"6 a 6,5",IF(AND(CG739&gt;6.5,CG739&lt;=7.5),"7 a 7,5",IF(AND(CG739&gt;7.5,CG739&lt;=8.5),"8 a 8,5",IF(AND(CG739&gt;8.5,CG739&lt;=9.5),"9 a 9,5",IF(CG739&gt;=10,"10","Fuera de rango")))))))))))))))))))))))</f>
        <v>-3 a -2,5</v>
      </c>
      <c r="CI739" s="11" t="n">
        <f aca="false">IF(CG739="","",IF(CG739=-2.25,"NORMA",IF(CG739&lt;=-9.5,1,IF(CG739&lt;=-8.5,2,IF(CG739&lt;=-7.5,3,IF(CG739&lt;=-6.5,4,IF(CG739&lt;=-5.5,5,IF(CG739&lt;=-4.5,6,IF(CG739&lt;=-3.5,7,IF(CG739&lt;=-2.5,8,IF(CG739&lt;=-1.5,9,IF(CG739&lt;=-0.5,10,IF(CG739&lt;=0.5,11,IF(CG739&lt;=1.5,12,IF(CG739&lt;=2.5,13,IF(CG739&lt;=3.5,14,IF(CG739&lt;=4.5,15,IF(CG739&lt;=5.5,16,IF(CG739&lt;=6.5,17,IF(CG739&lt;=7.5,18,IF(CG739&lt;=8.5,19,IF(CG739&lt;=9.5,20,IF(CG739=10,21,"Fuera de rango")))))))))))))))))))))))</f>
        <v>8</v>
      </c>
      <c r="CJ739" s="9" t="n">
        <v>3.25</v>
      </c>
      <c r="CK739" s="10" t="str">
        <f aca="false">IF(CJ739="","",IF(AND(CJ739&gt;=-6,CJ739&lt;=-5.5),"-6 a -5,5",IF(AND(CJ739&gt;-5.5,CJ739&lt;=-4.5),"-5 a -4,5",IF(AND(CJ739&gt;-4.5,CJ739&lt;=-3.5),"-4 a -3,5",IF(AND(CJ739&gt;-3.5,CJ739&lt;=-2.5),"-3 a -2,5",IF(AND(CJ739&gt;-2.5,CJ739&lt;=-1.5),"-2 a -1,5",IF(AND(CJ739&gt;-1.5,CJ739&lt;=-0.5),"-1 a -0,5",IF(AND(CJ739&gt;-0.5,CJ739&lt;=0.5),"0 a 0,5",IF(AND(CJ739&gt;0.5,CJ739&lt;=1.5),"1 a 1,5",IF(AND(CJ739&gt;1.5,CJ739&lt;2.5),"2",IF(AND(CJ739&gt;=2.5,CJ739&lt;=3),"2,5 a 3",IF(AND(CJ739&gt;3,CJ739&lt;=4),"3,5 a 4",IF(AND(CJ739&gt;4,CJ739&lt;=5),"4,5 a 5",IF(AND(CJ739&gt;5,CJ739&lt;=6),"5,5 a 6",IF(AND(CJ739&gt;6,CJ739&lt;=7),"6,5 a 7",IF(AND(CJ739&gt;7,CJ739&lt;=8),"7,5 a 8",IF(AND(CJ739&gt;8,CJ739&lt;=9.5),"8,5 a 9,5",IF(CJ739=10,"10","Fuera de rango"))))))))))))))))))</f>
        <v>3,5 a 4</v>
      </c>
      <c r="CL739" s="11" t="n">
        <f aca="false">IF(CK739="","",IF(OR(CK739="-6 a -5,5",CK739="-6 - -5,5"),1,IF(OR(CK739="-5 a -4,5",CK739="-5 - -4,5"),2,IF(OR(CK739="-4 a -3,5",CK739="-4 - -3,5"),3,IF(OR(CK739="-3 a -2,5",CK739="-3 - -2,5"),4,IF(OR(CK739="-2 a -1,5",CK739="-2 - -1,5"),5,IF(OR(CK739="-1 a -0,5",CK739="-1 - -0,5"),6,IF(OR(CK739="0 a 0,5",CK739="0 - 0,5"),7,IF(OR(CK739="1 a 1,5",CK739="1 - 1,5"),8,IF(CK739="2","NORMA",IF(OR(CK739="2,5 a 3",CK739="2,5 - 3"),9,IF(OR(CK739="3,5 a 4",CK739="3,5 - 4"),10,IF(OR(CK739="4,5 a 5",CK739="4,5 - 5"),11,IF(OR(CK739="5,5 a 6",CK739="5,5 - 6"),12,IF(OR(CK739="6,5 a 7",CK739="6,5 - 7"),13,IF(OR(CK739="7,5 a 8",CK739="7,5 - 8"),14,IF(OR(CK739="8,5 a 9",CK739="8,5 - 9,5",CK739="9 a 9,5"),15,IF(CK739="10",15,IF(OR(CK739="0,5 a 1",CK739="0,5 - 1"),7,"Fuera de rango")))))))))))))))))))</f>
        <v>10</v>
      </c>
      <c r="CO739" s="10" t="str">
        <f aca="false">IF(CM739&gt;0,"EME"," ")</f>
        <v> </v>
      </c>
      <c r="CQ739" s="10" t="str">
        <f aca="false">IF(CP739&gt;0,"0", " ")</f>
        <v> </v>
      </c>
      <c r="CR739" s="10" t="str">
        <f aca="false">IF(CP739&gt;0,"EME"," ")</f>
        <v> </v>
      </c>
      <c r="CS739" s="9" t="n">
        <v>0</v>
      </c>
      <c r="CV739" s="9" t="n">
        <v>0</v>
      </c>
      <c r="CY739" s="9" t="n">
        <v>-1.25</v>
      </c>
      <c r="DB739" s="9" t="n">
        <v>-1.25</v>
      </c>
      <c r="DC739" s="11" t="str">
        <f aca="false">IF(DB739&lt;0,"2"," ")</f>
        <v>2</v>
      </c>
      <c r="DD739" s="11" t="str">
        <f aca="false">IF(DB739&lt;0,"MIO"," ")</f>
        <v>MIO</v>
      </c>
      <c r="DE739" s="9" t="n">
        <v>-0.25</v>
      </c>
      <c r="DF739" s="10" t="str">
        <f aca="false">IF(DE739&lt;0,"3"," ")</f>
        <v>3</v>
      </c>
      <c r="DG739" s="10" t="str">
        <f aca="false">IF(DE739&lt;0,"AST"," ")</f>
        <v>AST</v>
      </c>
      <c r="DH739" s="9" t="n">
        <v>0</v>
      </c>
      <c r="DI739" s="10" t="str">
        <f aca="false">IF(DH739&lt;0,"3"," ")</f>
        <v> </v>
      </c>
      <c r="DJ739" s="10" t="str">
        <f aca="false">IF(DH739&lt;0,"AST"," ")</f>
        <v> </v>
      </c>
      <c r="DK739" s="9" t="n">
        <v>0</v>
      </c>
      <c r="DL739" s="10" t="str">
        <f aca="false">IF(DK739&gt;0,"4"," ")</f>
        <v> </v>
      </c>
      <c r="DM739" s="10" t="str">
        <f aca="false">IF(DK739&gt;0,"PRE"," ")</f>
        <v> </v>
      </c>
      <c r="DN739" s="9" t="n">
        <v>0</v>
      </c>
      <c r="DO739" s="10" t="str">
        <f aca="false">IF(DN739&gt;0,"4"," ")</f>
        <v> </v>
      </c>
      <c r="DP739" s="10" t="str">
        <f aca="false">IF(DN739&gt;0,"PRE"," ")</f>
        <v> </v>
      </c>
      <c r="DS739" s="12" t="str">
        <f aca="false">CONCATENATE(CO739,CU739,DA739,DG739,DM739)</f>
        <v> AST </v>
      </c>
      <c r="DT739" s="10" t="e">
        <f aca="false" t="array" ref="DT739">_xlfn.IFS(DS739="EME    ","0", DS739=" HIP   ","1", DS739="  MIO  ","2", DS739="   AST ","3", DS739="    PRE","4", DS739="EME   PRE","5", DS739=" HIP  PRE","6", DS739=" HIP AST ","7", DS739="  MIO PRE","8", DS739="  MIOAST ","9", DS739="   ASTPRE","10",DS739=" HIP ASTPRE","11", DS739="  MIOASTPRE","12", DS739="     ","0")</f>
        <v>#N/A</v>
      </c>
      <c r="DV739" s="1" t="e">
        <f aca="false" t="array" ref="DV739">_xlfn.IFS(DU739="SI","2", DU739="NO","1")</f>
        <v>#N/A</v>
      </c>
      <c r="DX739" s="11" t="str">
        <f aca="false">IF(DW739=0,"1","2")</f>
        <v>1</v>
      </c>
      <c r="DY739" s="11" t="str">
        <f aca="false" t="array" ref="DY739">_xlfn.IFS(DW739=0,"0", DW739=0.25, "1", DW739=0.5,"2", DW739=0.75,"3", DW739=1,"4",DW739=1.25,"5", DW739=1.5,"6", DW739=1.75,"7", DW739=2,"8")</f>
        <v>0</v>
      </c>
      <c r="EA739" s="11" t="str">
        <f aca="false">IF(DZ739=0,"1","2")</f>
        <v>1</v>
      </c>
      <c r="EB739" s="11" t="str">
        <f aca="false" t="array" ref="EB739">_xlfn.IFS(DZ739=0,"0", DZ739=0.25, "1", DZ739=0.5,"2", DZ739=0.75,"3", DZ739=1,"4",DZ739=1.25,"5", DZ739=1.5,"6", DZ739=1.75,"7", DZ739=2,"8")</f>
        <v>0</v>
      </c>
      <c r="ED739" s="10" t="str">
        <f aca="false">IF(EC739=0,"1","2")</f>
        <v>1</v>
      </c>
      <c r="EE739" s="11" t="str">
        <f aca="false" t="array" ref="EE739">_xlfn.IFS(EC739=0,"0", EC739=-0.25, "1", EC739=-0.5,"2", EC739=-0.75,"3", EC739=-1,"4",EC739=-1.25,"5", EC739=-1.5,"6", EC739=-1.75,"7", EC739=-2,"8", EC739=-2.25,"9",EC739=-2.5,"10", EC739=-2.75,"11", EC739=-3,"12", EC739=-3.25,"13", EC739=-3.5,"14", EC739=-3.75,"15",EC739=-4,"16")</f>
        <v>0</v>
      </c>
      <c r="EG739" s="10" t="str">
        <f aca="false">IF(EF739=0,"1","2")</f>
        <v>1</v>
      </c>
      <c r="EH739" s="11" t="str">
        <f aca="false" t="array" ref="EH739">_xlfn.IFS(EF739=0,"0", EF739=-0.25, "1", EF739=-0.5,"2", EF739=-0.75,"3", EF739=-1,"4",EF739=-1.25,"5", EF739=-1.5,"6", EF739=-1.75,"7", EF739=-2,"8", EF739=-2.25,"9",EF739=-2.5,"10", EF739=-2.75,"11", EF739=-3,"12", EF739=-3.25,"13", EF739=-3.5,"14", EF739=-3.75,"15",EF739=-4,"16")</f>
        <v>0</v>
      </c>
      <c r="EJ739" s="11" t="str">
        <f aca="false">IF(EI739=0,"1","2")</f>
        <v>1</v>
      </c>
      <c r="EK739" s="11" t="str">
        <f aca="false" t="array" ref="EK739">_xlfn.IFS(EI739=0,"0", EI739=-0.25, "1", EI739=-0.5,"2", EI739=-0.75,"3", EI739=-1,"4",EI739=-1.25,"5", EI739=-1.5,"6", EI739=-1.75,"7", EI739=-2,"8", EI739=-2.25,"9", EI739=-2.25,"9",EI739=-2.5,"10", EI739=-2.75,"11", EI739=-3,"12", EI739=-3.25,"13", EI739=-3.5,"14", EI739=-3.75,"15",EI739=-4,"16", EI739=0.25, "17", EI739=0.5, "18")</f>
        <v>0</v>
      </c>
      <c r="EM739" s="11" t="str">
        <f aca="false">IF(EL739=0,"1","2")</f>
        <v>1</v>
      </c>
      <c r="EN739" s="11" t="str">
        <f aca="false" t="array" ref="EN739">_xlfn.IFS(EL739=0.25,"17",EL739=0.5,"18", EL739=0,"0", EL739=-0.25, "1", EL739=-0.5,"2", EL739=-0.75,"3", EL739=-1,"4",EL739=-1.25,"5", EL739=-1.5,"6", EL739=-1.75,"7", EL739=-2,"8",EL739= -2.25,"9",EL739=-2.5,"10",EL739= -2.75,"11",EL739= -3,"12",EL739= -3.25,"13",EL739= -3.5,"14",EL739= -3.75,"15",EL739=-4,"16")</f>
        <v>0</v>
      </c>
      <c r="EP739" s="11" t="str">
        <f aca="false">IF(EO739=0,"1","2")</f>
        <v>1</v>
      </c>
      <c r="EQ739" s="11" t="str">
        <f aca="false" t="array" ref="EQ739">_xlfn.IFS(EO739=0,"0", EO739=0.25, "1", EO739=0.5,"2", EO739=0.75,"3", EO739=1,"4",EO739=1.25,"5", EO739=1.5,"6", EO739=1.75,"7", EO739=2,"8", EO739=2.25,"9", EO739=2.25,"9",EO739=2.5,"10", EO739=2.75,"11", EO739=3,"12", EO739=3.25,"13", EO739=3.5,"14", EO739=3.75,"15",EO739=4,"16", EO739=-0.25, "17", bq=-0.5, "18")</f>
        <v>0</v>
      </c>
      <c r="ES739" s="11" t="str">
        <f aca="false">IF(ER739=0,"1","2")</f>
        <v>1</v>
      </c>
      <c r="ET739" s="11" t="str">
        <f aca="false" t="array" ref="ET739">_xlfn.IFS(ER739=0,"0", ER739=0.25, "1", ER739=0.5,"2", ER739=0.75,"3", ER739=1,"4",ER739=1.25,"5", ER739=1.5,"6", ER739=1.75,"7", ER739=2,"8", ER739=2.25,"9", ER739=2.25,"9",ER739=2.5,"10", ER739=2.75,"11", ER739=3,"12", ER739=3.25,"13", ER739=3.5,"14", ER739=3.75,"15",ER739=4,"16", ER739=-0.25, "17", bq=-0.5, "18")</f>
        <v>0</v>
      </c>
      <c r="EV739" s="14" t="e">
        <f aca="false">VLOOKUP(EU739,LEYENDA!$G$2:$H$8,2,TRUE())</f>
        <v>#N/A</v>
      </c>
      <c r="EW739" s="14" t="e">
        <f aca="false" t="array" ref="EW739">_xlfn.IFS(EV739="0-5","1", EV739="6-12","2", EV739="13-18","3", EV739="19-24","4", EV739="25-36","5", EV739="37-48","6", EV739="49-60","7")</f>
        <v>#N/A</v>
      </c>
    </row>
    <row r="740" customFormat="false" ht="13.5" hidden="false" customHeight="false" outlineLevel="0" collapsed="false">
      <c r="A740" s="1" t="n">
        <v>301</v>
      </c>
      <c r="B740" s="2" t="n">
        <v>1</v>
      </c>
      <c r="C740" s="33" t="n">
        <v>42053</v>
      </c>
      <c r="E740" s="5" t="str">
        <f aca="false">VLOOKUP(A740,'286'!$A$3:$J$6279,10,FALSE())</f>
        <v>UREÑA CORTÉS, IVÁN</v>
      </c>
      <c r="F740" s="4" t="str">
        <f aca="false">VLOOKUP(A740,'286'!$A$3:$I$1768,3,FALSE())</f>
        <v>UCORI</v>
      </c>
      <c r="G740" s="6" t="n">
        <f aca="false">VLOOKUP(A740,'286'!$A$3:$I$1768,4,FALSE())</f>
        <v>28739</v>
      </c>
      <c r="H740" s="7" t="n">
        <f aca="false">YEAR(C740)-YEAR(G740)</f>
        <v>37</v>
      </c>
      <c r="I740" s="1" t="str">
        <f aca="false">VLOOKUP(H740,LEYENDA!$C$2:$D$6,2,TRUE())</f>
        <v>25-40</v>
      </c>
      <c r="J740" s="5" t="str">
        <f aca="false">VLOOKUP(A740,'286'!$A$3:$I$1768,7,FALSE())</f>
        <v>H</v>
      </c>
      <c r="K740" s="8" t="n">
        <f aca="false">VLOOKUP(A740,'286'!$A$3:$I$1768,2,FALSE())</f>
        <v>0</v>
      </c>
      <c r="L740" s="4" t="str">
        <f aca="false">VLOOKUP(A740,'286'!$A$3:$I$1768,8,FALSE())</f>
        <v>D</v>
      </c>
      <c r="M740" s="4" t="str">
        <f aca="false">VLOOKUP(A740,'286'!$A$3:$I$1768,9,FALSE())</f>
        <v>D</v>
      </c>
      <c r="N740" s="8" t="str">
        <f aca="false">IF(R740=O740, "MISMA","CONTRARIA")</f>
        <v>MISMA</v>
      </c>
      <c r="O740" s="8" t="str">
        <f aca="false" t="array" ref="O740">_xlfn.IFS(L740="D","1", L740="I","2")</f>
        <v>1</v>
      </c>
      <c r="P740" s="8" t="e">
        <f aca="false" t="array" ref="P740">_xlfn.IFS(K740="OD","1", K740="OI","2")</f>
        <v>#N/A</v>
      </c>
      <c r="Q740" s="1" t="str">
        <f aca="false" t="array" ref="Q740">_xlfn.IFS(J740="M","1", J740="H","2")</f>
        <v>2</v>
      </c>
      <c r="R740" s="8" t="str">
        <f aca="false" t="array" ref="R740">_xlfn.IFS(M740="D","1", M740="I","2")</f>
        <v>1</v>
      </c>
      <c r="S740" s="1" t="str">
        <f aca="false" t="array" ref="S740">_xlfn.IFS(N740="CONTRARIA", "1",N740= "MISMA","2")</f>
        <v>2</v>
      </c>
      <c r="T740" s="1" t="str">
        <f aca="false" t="array" ref="T740">_xlfn.IFS(I740="0-12","1", I740="13-24","2", I740="25-40","3", I740="41-60","4", I740="61-100","5")</f>
        <v>3</v>
      </c>
      <c r="U740" s="9" t="n">
        <v>1</v>
      </c>
      <c r="V740" s="10" t="str">
        <f aca="false">IF(U740="","",IF(AND(U740&gt;=-9,U740&lt;=-6.5),"-9 a -6,5",IF(AND(U740&gt;=-6,U740&lt;=-3.5),"-6 a -3,5",IF(AND(U740&gt;=-3,U740&lt;=-1),"-3 a -1",IF(U740=-0.5,"-0,5",IF(AND(U740&gt;=0,U740&lt;=2.5),"0 a 2,5",IF(AND(U740&gt;=3,U740&lt;=5.5),"3 a 5,5",IF(AND(U740&gt;=6,U740&lt;=8.5),"6 a 8,5",IF(AND(U740&gt;=9,U740&lt;=20),"9 a 20","Fuera de rango")))))))))</f>
        <v>0 a 2,5</v>
      </c>
      <c r="W740" s="11" t="n">
        <f aca="false">IF(V740="","",IF(V740="-9 a -6,5",2,IF(V740="-6 a -3,5",3,IF(V740="-3 a -1",4,IF(V740="-0,5","NORMA",IF(V740="0 a 2,5",5,IF(V740="3 a 5,5",6,IF(V740="6 a 8,5",7,IF(V740="9 a 20",8,"Fuera de rango")))))))))</f>
        <v>5</v>
      </c>
      <c r="X740" s="9" t="n">
        <v>0</v>
      </c>
      <c r="Y740" s="11" t="str">
        <f aca="false">IF(X740="","",IF(AND(X740&gt;=0,X740&lt;=4),"0 a 4",IF(AND(X740&gt;=4.5,X740&lt;=8.5),"4,5 a 8,5",IF(X740=9,"9",IF(AND(X740&gt;=9.5,X740&lt;=13),"9,5 a 13",IF(AND(X740&gt;=13.5,X740&lt;=20),"13,5 a 20",IF(AND(X740&gt;=20.5,X740&lt;=35),"20,5 a 35","Fuera de rango")))))))</f>
        <v>0 a 4</v>
      </c>
      <c r="Z740" s="11" t="n">
        <f aca="false">IF(Y740="","",IF(Y740="0 a 4",1,IF(Y740="4,5 a 8,5",2,IF(Y740="9","NORMA",IF(Y740="9,5 a 13",3,IF(Y740="13,5 a 20",4,IF(Y740="20,5 a 35",5,"Fuera de rango")))))))</f>
        <v>1</v>
      </c>
      <c r="AA740" s="9" t="n">
        <v>24</v>
      </c>
      <c r="AB740" s="10" t="str">
        <f aca="false">IF(AA740="","",IF(AND(AA740&gt;=0,AA740&lt;=9),"0 a 9",IF(AND(AA740&gt;=9.5,AA740&lt;=18.5),"9,5 a 18,5",IF(AA740=19,"19",IF(AND(AA740&gt;=19.5,AA740&lt;=28),"19,5 a 28",IF(AND(AA740&gt;=28.5,AA740&lt;=40),"28,5 a 40","Fuera de rango"))))))</f>
        <v>19,5 a 28</v>
      </c>
      <c r="AC740" s="11" t="n">
        <f aca="false" t="array" ref="AC740">_xlfn.IFS(AB740="","",AB740="0 a 9",1,AB740="9,5 a 18,5",2,AB740="19","NORMA",AB740="19,5 a 28",3,AB740="28,5 a 40",4,TRUE(),"Fuera de rango")</f>
        <v>3</v>
      </c>
      <c r="AD740" s="9" t="n">
        <v>8</v>
      </c>
      <c r="AE740" s="10" t="str">
        <f aca="false">IF(AD740="","",IF(AND(AD740&gt;=-10,AD740&lt;=0),"De -10 a 0",IF(AND(AD740&gt;=0.5,AD740&lt;=9.5),"0,5 a 9,5",IF(AD740=10,"10",IF(AND(AD740&gt;=10.5,AD740&lt;=20),"10,5 a 20",IF(AND(AD740&gt;=20.5,AD740&lt;=40),"20,5 a 40","Fuera de rango"))))))</f>
        <v>0,5 a 9,5</v>
      </c>
      <c r="AF740" s="12" t="n">
        <f aca="false">IF(AD740="","",IF(AND(AD740&gt;=-10,AD740&lt;=0),1,IF(AND(AD740&gt;=0.5,AD740&lt;=9.5),2,IF(AD740=10,"NORMA",IF(AND(AD740&gt;=10.5,AD740&lt;=20),3,IF(AND(AD740&gt;=20.5,AD740&lt;=40),4,""))))))</f>
        <v>2</v>
      </c>
      <c r="AG740" s="9" t="n">
        <v>9</v>
      </c>
      <c r="AH740" s="10" t="str">
        <f aca="false">IF(AG740="","",IF(AND(AG740&gt;=0,AG740&lt;=4),"0 a 4",IF(AND(AG740&gt;=4.5,AG740&lt;=8.5),"4,5 a 8,5",IF(AG740=9,"9",IF(AND(AG740&gt;=9.5,AG740&lt;=13),"9,5 a 13",IF(AND(AG740&gt;=13.5,AG740&lt;=25),"13,5 a 25","Fuera de rango"))))))</f>
        <v>9</v>
      </c>
      <c r="AI740" s="10" t="str">
        <f aca="false">IF(AH740="","",IF(AH740="0 a 4",1,IF(AH740="4,5 a 8,5",2,IF(AH740="9","NORMA",IF(AH740="9,5 a 13",3,IF(AH740="13,5 a 25",4,""))))))</f>
        <v>NORMA</v>
      </c>
      <c r="AJ740" s="9" t="n">
        <v>5</v>
      </c>
      <c r="AK740" s="10" t="str">
        <f aca="false">IF(AJ740="","",IF(AND(AJ740&gt;=-15,AJ740&lt;=-10.5),"-15 a -10,5",IF(AND(AJ740&gt;=-10,AJ740&lt;=-4),"-10 a -4",IF(AND(AJ740&gt;=-4.5,AJ740&lt;=0),"-4,5 a 0",IF(AND(AJ740&gt;=0.5,AJ740&lt;=4.5),"0,5 a 4,5",IF(AJ740=5,"5",IF(AND(AJ740&gt;=5.5,AJ740&lt;=10),"5,5 a 10",IF(AND(AJ740&gt;=10.5,AJ740&lt;=20),"10,5 a 20","Fuera de rango"))))))))</f>
        <v>5</v>
      </c>
      <c r="AL740" s="11" t="str">
        <f aca="false">IF(AK740="","",IF(AK740="-15 a -10,5",1,IF(AK740="-10 a -4",2,IF(AK740="-4,5 a 0",3,IF(AK740="0,5 a 4,5",4,IF(AK740="5","NORMA",IF(AK740="5,5 a 10",5,IF(AK740="10,5 a 20",6,"Error"))))))))</f>
        <v>NORMA</v>
      </c>
      <c r="AM740" s="9" t="n">
        <v>0</v>
      </c>
      <c r="AN740" s="10" t="str">
        <f aca="false">IF(AM740="","",IF(AND(AM740&gt;=-7.5,AM740&lt;=-5.5),"-7,5 a -5,5",IF(AND(AM740&gt;=-5,AM740&lt;=-3),"-5 a -3",IF(AND(AM740&gt;=-2.5,AM740&lt;=-0.5),"-2,5 a -0,5",IF(AM740=0,"0,00",IF(AND(AM740&gt;=0.5,AM740&lt;=2.5),"0,5 a 2,5",IF(AND(AM740&gt;=3,AM740&lt;=5),"3 a 5",IF(AND(AM740&gt;=5.5,AM740&lt;=7.5),"5,5 a 7,5",IF(AND(AM740&gt;=8,AM740&lt;=10),"8 a 10","Fuera de rango")))))))))</f>
        <v>0,00</v>
      </c>
      <c r="AO740" s="11" t="str">
        <f aca="false">IF(AN740="","",IF(AN740="-7,5 a -5,5",1,IF(AN740="-5 a -3",2,IF(AN740="-2,5 a -0,5",3,IF(AN740="0,00","NORMA",IF(AN740="0,5 a 2,5",4,IF(AN740="3 a 5",5,IF(AN740="5,5 a 7,5",6,IF(AN740="8 a 10",7,"Error")))))))))</f>
        <v>NORMA</v>
      </c>
      <c r="AP740" s="9" t="n">
        <v>2</v>
      </c>
      <c r="AQ740" s="10" t="str">
        <f aca="false">IF(AP740="","",IF(AND(AP740&gt;=-20,AP740&lt;=-9.5),"-20 a -9,5",IF(AND(AP740&gt;=-9,AP740&lt;=-6.5),"-9 a -6,5",IF(AP740=-6,"-6",IF(AND(AP740&gt;=-5.5,AP740&lt;=-3),"-5,5 a -3",IF(AND(AP740&gt;=-2.5,AP740&lt;=0),"-2,5 a 0",IF(AND(AP740&gt;=0.5,AP740&lt;=3),"0,5 a 3",IF(AND(AP740&gt;=3.5,AP740&lt;=6),"3,5 a 6",IF(AND(AP740&gt;=6.5,AP740&lt;=9),"6,5 a 9",IF(AND(AP740&gt;=9.5,AP740&lt;=20),"9,5 a 20","Fuera de rango"))))))))))</f>
        <v>0,5 a 3</v>
      </c>
      <c r="AR740" s="11" t="n">
        <f aca="false">IF(AQ740="","",IF(AQ740="-20 a -9,5",1,IF(AQ740="-9 a -6,5",2,IF(AQ740="-6","NORMA",IF(AQ740="-5,5 a -3",3,IF(AQ740="-2,5 a 0",4,IF(AQ740="0,5 a 3",5,IF(AQ740="3,5 a 6",6,IF(AQ740="6,5 a 9",7,IF(AQ740="9,5 a 20",8,""))))))))))</f>
        <v>5</v>
      </c>
      <c r="AS740" s="9" t="n">
        <v>2</v>
      </c>
      <c r="AT740" s="10" t="str">
        <f aca="false">IF(AS740="","",IF(AND(AS740&gt;=-16,AS740&lt;=-14),"-16 a -14",IF(AND(AS740&gt;=-13.5,AS740&lt;=-11.5),"-13,5 a -11,5",IF(AND(AS740&gt;=-11,AS740&lt;=-9),"-11 a -9",IF(AND(AS740&gt;=-8.5,AS740&lt;=-6.5),"-8,5 a -6,5",IF(AND(AS740&gt;=-6,AS740&lt;=-4),"-6 a -4",IF(AND(AS740&gt;=-3.5,AS740&lt;=-1.5),"-3,5 a -1,5",IF(AND(AS740&gt;=-1,AS740&lt;=1),"-1 a 1",IF(AND(AS740&gt;=1.5,AS740&lt;=3.5),"1,5 a 3,5",IF(AND(AS740&gt;=4,AS740&lt;=6),"4 a 6",IF(AND(AS740&gt;=6.5,AS740&lt;=8.5),"6,5 a 8,5",IF(AND(AS740&gt;=9,AS740&lt;=11),"9 a 11",IF(AND(AS740&gt;=11.5,AS740&lt;=13.5),"11,5 a 13,5",IF(AND(AS740&gt;=14,AS740&lt;=16),"14 a 16",IF(AND(AS740&gt;=16.5,AS740&lt;=18.5),"16,5 a 18,5",IF(AND(AS740&gt;=19,AS740&lt;=21),"19 a 21","Fuera de rango"))))))))))))))))</f>
        <v>1,5 a 3,5</v>
      </c>
      <c r="AU740" s="11" t="n">
        <f aca="false" t="array" ref="AU740">IF(AT740="","",_xlfn.IFS(AT740="-16 a -14",1,AT740="-13,5 a -11,5",2,AT740="-11 a -9",3,AT740="-8,5 a -6,5",4,AT740="-6 a -4",5,AT740="-3,5 a -1,5",6,AT740="-1 a 1",7,AT740="1,5 a 3,5",8,AT740="4 a 6","NORMA",AT740="6,5 a 8,5",9,AT740="9 a 11",10,AT740="11,5 a 13,5",11,AT740="14 a 16",12,AT740="16,5 a 18,5",13,AT740="19 a 21",14,TRUE(),""))</f>
        <v>8</v>
      </c>
      <c r="AV740" s="9" t="n">
        <v>1.75</v>
      </c>
      <c r="AW740" s="10" t="str">
        <f aca="false">IF(AV740="","",IF(AND(AV740&gt;=-1,AV740&lt;=-0.5),"-1 a -0,5",IF(AND(AV740&gt;-0.5,AV740&lt;=0),"De -0,5 a 0",IF(AND(AV740&gt;=0.25,AV740&lt;=0.75),"0,25 a 0,75",IF(AND(AV740&gt;=1,AV740&lt;=1.5),"1 a 1,5",IF(AND(AV740&gt;=1.75,AV740&lt;=2.25),"1,75 a 2,25",IF(AND(AV740&gt;=2.5,AV740&lt;=3),"2,5 a 3",IF(AND(AV740&gt;=3.25,AV740&lt;=3.75),"3,25 a 3,75","Fuera de rango"))))))))</f>
        <v>1,75 a 2,25</v>
      </c>
      <c r="AX740" s="10" t="n">
        <f aca="false">IF(AW740="","",IF(OR(AW740="-1 a -0,5",AW740="-1 a -0.5"),1,IF(OR(AW740="De -0,5 a 0",AW740="-0,5 a 0",AW740="De -0.5 a 0"),2,IF(OR(AW740="0,25 a 0,75",AW740="0.25 a 0.75"),"NORMA",IF(OR(AW740="1 a 1,5",AW740="1 a 1.5"),3,IF(OR(AW740="1,75 a 2,25",AW740="1.75 a 2.25"),4,IF(OR(AW740="2,5 a 3",AW740="2.5 a 3"),5,IF(OR(AW740="3,25 a 3,75",AW740="3.25 a 3.75"),6,""))))))))</f>
        <v>4</v>
      </c>
      <c r="AY740" s="9" t="n">
        <v>0</v>
      </c>
      <c r="AZ740" s="10" t="str">
        <f aca="false">IF(AY740="","",IF(AND(AY740&gt;=-20,AY740&lt;=-9.5),"-20 a -9,5",IF(AND(AY740&gt;=-9,AY740&lt;=-6.5),"-9 a -6,5",IF(AY740=-6,"-6",IF(AND(AY740&gt;=-5.5,AY740&lt;=-3),"-5,5 a -3",IF(AND(AY740&gt;=-2.5,AY740&lt;=0),"-2,5 a 0",IF(AND(AY740&gt;=0.5,AY740&lt;=3),"0,5 a 3",IF(AND(AY740&gt;=3.5,AY740&lt;=6),"3,5 a 6","Fuera de rango"))))))))</f>
        <v>-2,5 a 0</v>
      </c>
      <c r="BA740" s="11" t="n">
        <f aca="false">IF(AZ740="","",IF(AZ740="-20 a -9,5",1,IF(AZ740="-9 a -6,5",2,IF(AZ740="-6","NORMA",IF(AZ740="-5,5 a -3",3,IF(AZ740="-2,5 a 0",4,IF(AZ740="0,5 a 3",5,IF(AZ740="3,5 a 6",6,""))))))))</f>
        <v>4</v>
      </c>
      <c r="BB740" s="9" t="n">
        <v>0</v>
      </c>
      <c r="BC740" s="10" t="str">
        <f aca="false" t="array" ref="BC740">IF(BB740="","",_xlfn.IFS(AND(BB740&gt;=0,BB740&lt;=2),"0 a 2",AND(BB740&gt;=2.5,BB740&lt;=4.5),"2,5 a 4,5",AND(BB740&gt;=5,BB740&lt;=7),"5 a 7",AND(BB740&gt;=7.5,BB740&lt;=9.5),"7,5 a 9,5",AND(BB740&gt;=10,BB740&lt;=12),"10 a 12",AND(BB740&gt;=12.5,BB740&lt;=14.5),"12,5 a 14,5",BB740=15,"15",AND(BB740&gt;=15.5,BB740&lt;=17.5),"15,5 a 17,5",AND(BB740&gt;=18,BB740&lt;=20),"18 a 20",AND(BB740&gt;=20.5,BB740&lt;=22.5),"20,5 a 22,5",AND(BB740&gt;=23,BB740&lt;=25),"23 a 25",TRUE(),"Fuera de rango"))</f>
        <v>0 a 2</v>
      </c>
      <c r="BD740" s="11" t="n">
        <f aca="false" t="array" ref="BD740">IF(BC740="","",_xlfn.IFS(BC740="0 a 2",1,BC740="2,5 a 4,5",2,BC740="5 a 7",3,BC740="7,5 a 9,5",4,BC740="10 a 12",5,BC740="12,5 a 14,5",6,BC740="15","NORMA",BC740="15,5 a 17,5",7,BC740="18 a 20",8,BC740="20,5 a 22,5",9,BC740="23 a 25",10,TRUE(),"Fuera de rango"))</f>
        <v>1</v>
      </c>
      <c r="BE740" s="9" t="n">
        <v>24</v>
      </c>
      <c r="BF740" s="10" t="str">
        <f aca="false">IF(BE740="","",IF(AND(BE740&gt;=-20,BE740&lt;=-10),"-20 a -10",IF(AND(BE740&gt;=-9.5,BE740&lt;=0.5),"-9,5 a 0,5",IF(AND(BE740&gt;=1,BE740&lt;=11),"1 a 11",IF(AND(BE740&gt;=11.5,BE740&lt;=20.5),"11,5 a 20,5",IF(BE740=21,"21",IF(AND(BE740&gt;=21.5,BE740&lt;=31.5),"21,5 a 31,5",IF(AND(BE740&gt;=32,BE740&lt;=42),"32 a 42","Fuera de rango"))))))))</f>
        <v>21,5 a 31,5</v>
      </c>
      <c r="BG740" s="11" t="n">
        <f aca="false">IF(BF740="","",IF(BF740="-20 a -10",1,IF(BF740="-9,5 a 0,5",2,IF(BF740="1 a 11",3,IF(BF740="11,5 a 20,5",4,IF(BF740="21","NORMA",IF(BF740="21,5 a 31,5",5,IF(BF740="32 a 42",6,""))))))))</f>
        <v>5</v>
      </c>
      <c r="BH740" s="9" t="n">
        <v>18</v>
      </c>
      <c r="BI740" s="10" t="str">
        <f aca="false">IF(BH740="","",IF(AND(BH740&gt;=-20,BH740&lt;=-15),"-20 a -15",IF(AND(BH740&gt;=-14.5,BH740&lt;=-9.5),"-14,5 a -9,5",IF(AND(BH740&gt;=-9,BH740&lt;=-4),"-9 a -4",IF(AND(BH740&gt;=-3.5,BH740&lt;=2.5),"-3,5 a 2,5",IF(AND(BH740&gt;=3,BH740&lt;=8),"3 a 8",IF(AND(BH740&gt;=8.5,BH740&lt;=14.5),"8,5 a 14,5",IF(BH740=15,"15",IF(AND(BH740&gt;=15.5,BH740&lt;=20.5),"15,5 a 20,5",IF(AND(BH740&gt;=21,BH740&lt;=26),"21 a 26","Fuera de rango"))))))))))</f>
        <v>15,5 a 20,5</v>
      </c>
      <c r="BJ740" s="11" t="n">
        <f aca="false">IF(BI740="","",IF(BI740="-20 a -15",1,IF(BI740="-14,5 a -9,5",2,IF(BI740="-9 a -4",3,IF(BI740="-3,5 a 2,5",4,IF(BI740="3 a 8",5,IF(BI740="8,5 a 14,5",6,IF(BI740="15","NORMA",IF(BI740="15,5 a 20,5",7,IF(BI740="21 a 26",8,IF(BI740="26,5 a 31,5",9,"")))))))))))</f>
        <v>7</v>
      </c>
      <c r="BK740" s="9" t="n">
        <v>12</v>
      </c>
      <c r="BL740" s="10" t="str">
        <f aca="false">IF(BK740="","",IF(AND(BK740&gt;=0,BK740&lt;=2),"0 - 2",IF(AND(BK740&gt;=2.5,BK740&lt;=4.5),"2,5 - 4,5",IF(AND(BK740&gt;=5,BK740&lt;=7),"5 - 7",IF(AND(BK740&gt;=7.5,BK740&lt;=9.5),"7,5 - 9,5",IF(AND(BK740&gt;=10,BK740&lt;=12),"10 - 12",IF(AND(BK740&gt;=12.5,BK740&lt;=13.5),"12,5 - 13,5",IF(BK740=14,"14",IF(AND(BK740&gt;=14.5,BK740&lt;=16.5),"14,5 - 16,5",IF(AND(BK740&gt;=17,BK740&lt;=19),"17 - 19",IF(AND(BK740&gt;=19.5,BK740&lt;=21.5),"19,5 - 21,5",IF(AND(BK740&gt;=22,BK740&lt;=24),"22 - 24",IF(AND(BK740&gt;=24.5,BK740&lt;=26.5),"24,5 - 26,5",IF(AND(BK740&gt;=27,BK740&lt;=29),"27 - 29",IF(AND(BK740&gt;=29.5,BK740&lt;=30),"29,5 - 30","Fuera de rango")))))))))))))))</f>
        <v>10 - 12</v>
      </c>
      <c r="BM740" s="11" t="n">
        <f aca="false">IF(BL740="","",IF(BL740="0 - 2",1,IF(BL740="2,5 - 4,5",2,IF(BL740="5 - 7",3,IF(BL740="7,5 - 9,5",4,IF(BL740="10 - 12",5,IF(BL740="12,5 - 13,5",6,IF(BL740="14","NORMA",IF(BL740="14,5 - 16,5",7,IF(BL740="17 - 19",8,IF(BL740="19,5 - 21,5",9,IF(BL740="22 - 24",10,IF(BL740="24,5 - 26,5",11,IF(BL740="27 - 29",12,IF(BL740="29,5 - 30",13,"")))))))))))))))</f>
        <v>5</v>
      </c>
      <c r="BN740" s="9" t="n">
        <v>20</v>
      </c>
      <c r="BO740" s="11" t="str">
        <f aca="false">IF(BN740="","",IF(AND(BN740&gt;=-20,BN740&lt;=-10),"-20 a -10",IF(AND(BN740&gt;=-9.5,BN740&lt;=0.5),"-9,5 a 0,5",IF(AND(BN740&gt;=1,BN740&lt;=11),"1 a 11",IF(AND(BN740&gt;=11.5,BN740&lt;=21.5),"11,5 a 21,5",IF(BN740=22,"22",IF(AND(BN740&gt;=22.5,BN740&lt;=32.5),"22,5 a 32,5",IF(AND(BN740&gt;=33,BN740&lt;=43),"33 a 43","Fuera de rango"))))))))</f>
        <v>11,5 a 21,5</v>
      </c>
      <c r="BP740" s="11" t="n">
        <f aca="false">IF(BO740="","",IF(BO740="-20 a -10",1,IF(BO740="-9,5 a 0,5",2,IF(BO740="1 a 11",3,IF(BO740="11,5 a 21,5",4,IF(BO740="22","NORMA",IF(BO740="22,5 a 32,5",5,IF(BO740="33 a 43",6,""))))))))</f>
        <v>4</v>
      </c>
      <c r="BQ740" s="9" t="n">
        <v>3</v>
      </c>
      <c r="BR740" s="10" t="str">
        <f aca="false">IF(BQ740="","",IF(AND(BQ740&gt;=-20,BQ740&lt;=-15),"-20 a -15",IF(AND(BQ740&gt;=-14.5,BQ740&lt;=-9.5),"-14,5 a -9,5",IF(AND(BQ740&gt;=-9,BQ740&lt;=-4),"-9 a -4",IF(AND(BQ740&gt;=-3.5,BQ740&lt;=2.5),"-3,5 a 2,5",IF(AND(BQ740&gt;=3,BQ740&lt;=8),"3 a 8",IF(AND(BQ740&gt;=8.5,BQ740&lt;=13.5),"8,5 a 13,5",IF(AND(BQ740&gt;=14,BQ740&lt;=17.5),"14 a 17,5",IF(BQ740=18,"18",IF(AND(BQ740&gt;=18.5,BQ740&lt;=23.5),"18,5 a 23,5",IF(AND(BQ740&gt;=24,BQ740&lt;=29),"24 a 29",IF(AND(BQ740&gt;=29.5,BQ740&lt;=34.5),"29,5 a 34,5",IF(AND(BQ740&gt;=35,BQ740&lt;=40),"35 a 40","Fuera de rango")))))))))))))</f>
        <v>3 a 8</v>
      </c>
      <c r="BS740" s="11" t="n">
        <f aca="false">IF(BR740="","",IF(BR740="-20 a -15",1,IF(BR740="-14,5 a -9,5",2,IF(BR740="-9 a -4",3,IF(BR740="-3,5 a 2,5",4,IF(BR740="3 a 8",5,IF(BR740="8,5 a 13,5",6,IF(BR740="14 a 17,5",7,IF(BR740="18","NORMA",IF(BR740="18,5 a 23,5",8,IF(BR740="24 a 29",9,IF(BR740="29,5 a 34,5",10,IF(BR740="35 a 40",11,"")))))))))))))</f>
        <v>5</v>
      </c>
      <c r="BT740" s="9" t="n">
        <v>1</v>
      </c>
      <c r="BU740" s="10" t="str">
        <f aca="false">IF(BT740="","",IF(AND(BT740&gt;=-20,BT740&lt;=-18),"-20 a -18",IF(AND(BT740&gt;=-17.5,BT740&lt;=-15.5),"-17,5 a -15,5",IF(AND(BT740&gt;=-15,BT740&lt;=-13),"-15 a -13",IF(AND(BT740&gt;=-12.5,BT740&lt;=-10.5),"-12,5 a -10,5",IF(AND(BT740&gt;=-10,BT740&lt;=-8),"-10 a -8",IF(AND(BT740&gt;=-7.5,BT740&lt;=-5.5),"-7,5 a -5,5",IF(AND(BT740&gt;=-5,BT740&lt;=-3),"-5 a -3",IF(AND(BT740&gt;=-2.5,BT740&lt;=-0.5),"-2,5 a -0,5",IF(BT740=0,"0",IF(AND(BT740&gt;=0.5,BT740&lt;=2.5),"0,5 a 2,5",IF(AND(BT740&gt;=3,BT740&lt;=5),"3 a 5",IF(AND(BT740&gt;=5.5,BT740&lt;=7.5),"5,5 a 7,5",IF(AND(BT740&gt;=8,BT740&lt;=10),"8 a 10",IF(AND(BT740&gt;=10.5,BT740&lt;=12.5),"10,5 a 12,5",IF(AND(BT740&gt;=13,BT740&lt;=15),"13 a 15",IF(AND(BT740&gt;=15.5,BT740&lt;=17.5),"15,5 a 17,5",IF(AND(BT740&gt;=18,BT740&lt;=20),"18 a 20","Fuera de rango"))))))))))))))))))</f>
        <v>0,5 a 2,5</v>
      </c>
      <c r="BV740" s="11" t="n">
        <f aca="false">IF(BT740="","",IF(BT740=0,"NORMA",IF(AND(BT740&gt;=-20,BT740&lt;=-18),2,IF(AND(BT740&gt;=-17.5,BT740&lt;=-15.5),2,IF(AND(BT740&gt;=-15,BT740&lt;=-13),3,IF(AND(BT740&gt;=-12.5,BT740&lt;=-10.5),4,IF(AND(BT740&gt;=-10,BT740&lt;=-8),5,IF(AND(BT740&gt;=-7.5,BT740&lt;=-5.5),6,IF(AND(BT740&gt;=-5,BT740&lt;=-3),7,IF(AND(BT740&gt;=-2.5,BT740&lt;=-0.5),8,IF(AND(BT740&gt;=0.5,BT740&lt;=2.5),9,IF(AND(BT740&gt;=3,BT740&lt;=5),10,IF(AND(BT740&gt;=5.5,BT740&lt;=7.5),11,IF(AND(BT740&gt;=8,BT740&lt;=10),12,IF(AND(BT740&gt;=10.5,BT740&lt;=12.5),13,IF(AND(BT740&gt;=13,BT740&lt;=15),14,IF(AND(BT740&gt;=15.5,BT740&lt;=17.5),15,IF(AND(BT740&gt;=18,BT740&lt;=20),16,"Fuera de rango"))))))))))))))))))</f>
        <v>9</v>
      </c>
      <c r="BW740" s="9" t="n">
        <v>-3</v>
      </c>
      <c r="BX740" s="10" t="n">
        <f aca="false">18.5- (0.3*H740)</f>
        <v>7.4</v>
      </c>
      <c r="BY740" s="10" t="n">
        <f aca="false">(BW740)-(BX740)</f>
        <v>-10.4</v>
      </c>
      <c r="BZ740" s="10" t="str">
        <f aca="false">IF(BY740="","",IF(BY740&lt;-27.5,"De -30 a -28",IF(BY740&lt;-25,"De -27,5 a -25,5",IF(BY740&lt;-22.5,"De -25 a -23",IF(BY740&lt;-20,"De -22,5 a -20,5",IF(BY740&lt;-17.5,"De -20 a -18",IF(BY740&lt;-15,"De -17,5 a -15,5",IF(BY740&lt;-12.5,"De -15 a -13",IF(BY740&lt;-10,"De -12,5 a -10,5",IF(BY740&lt;-7.5,"De -10 a -8",IF(BY740&lt;-5,"De -7,5 a -5,5",IF(BY740&lt;-2.5,"De -5 a -3",IF(BY740&lt;0,"De -2,5 a -0,5",IF(BY740&lt;2.5,"De 0 a 2",IF(BY740&lt;5,"De 2,5 a 4,5",IF(BY740&lt;7.5,"De 5 a 7",IF(BY740&lt;10,"De 7,5 a 9,5",IF(BY740&lt;12.5,"De 10 a 12",IF(BY740&lt;15,"De 12,5 a 14,5",IF(BY740&lt;17.5,"De 15 a 17",IF(BY740&lt;20,"De 17,5 a 19,5",IF(BY740&lt;22.5,"De 20 a 22",IF(BY740&lt;25,"De 22,5 a 24,5",IF(BY740&lt;27.5,"De 25 a 27","De 27,5 a 30"))))))))))))))))))))))))</f>
        <v>De -12,5 a -10,5</v>
      </c>
      <c r="CA740" s="12" t="n">
        <f aca="false">IF(BY740="","",IF(BY740&lt;=-28,1,IF(BY740&lt;=-25.5,2,IF(BY740&lt;=-23,3,IF(BY740&lt;=-20.5,4,IF(BY740&lt;=-18,5,IF(BY740&lt;=-15.5,6,IF(BY740&lt;=-13,7,IF(BY740&lt;=-10.5,8,IF(BY740&lt;=-8,9,IF(BY740&lt;=-5.5,10,IF(BY740&lt;=-3,11,IF(BY740&lt;=-0.5,12,IF(BY740&lt;=2,13,IF(BY740&lt;=4.5,14,IF(BY740&lt;=7,15,IF(BY740&lt;=9.5,16,IF(BY740&lt;=12,17,IF(BY740&lt;=14.5,18,IF(BY740&lt;=17,19,IF(BY740&lt;=19.5,20,IF(BY740&lt;=22,21,IF(BY740&lt;=24.5,22,IF(BY740&lt;=27,23,IF(BY740&lt;=30,24,"Fuera de rango")))))))))))))))))))))))))</f>
        <v>9</v>
      </c>
      <c r="CB740" s="9" t="n">
        <v>-2.75</v>
      </c>
      <c r="CC740" s="10" t="n">
        <f aca="false">18.5- (0.3*H740)</f>
        <v>7.4</v>
      </c>
      <c r="CD740" s="10" t="n">
        <f aca="false">(CB740)-(CC740)</f>
        <v>-10.15</v>
      </c>
      <c r="CE740" s="10" t="str">
        <f aca="false">IF(CD740="","",IF(CD740&lt;-27.5,"De -30 a -28",IF(CD740&lt;-25,"De -27,5 a -25,5",IF(CD740&lt;-22.5,"De -25 a -23",IF(CD740&lt;-20,"De -22,5 a -20,5",IF(CD740&lt;-17.5,"De -20 a -18",IF(CD740&lt;-15,"De -17,5 a -15,5",IF(CD740&lt;-12.5,"De -15 a -13",IF(CD740&lt;-10,"De -12,5 a -10,5",IF(CD740&lt;-7.5,"De -10 a -8",IF(CD740&lt;-5,"De -7,5 a -5,5",IF(CD740&lt;-2.5,"De -5 a -3",IF(CD740&lt;0,"De -2,5 a -0,5",IF(CD740&lt;=2,"De 0 a 2",IF(CD740&lt;=4.5,"De 2,5 a 4,5",IF(CD740&lt;=7,"De 5 a 7",IF(CD740&lt;=9.5,"De 7,5 a 9,5",IF(CD740&lt;=12,"De 10 a 12",IF(CD740&lt;=14.5,"De 12,5 a 14,5",IF(CD740&lt;=17,"De 15 a 17",IF(CD740&lt;=19.5,"De 17,5 a 19,5",IF(CD740&lt;=22,"De 20 a 22",IF(CD740&lt;=24.5,"De 22,5 a 24,5",IF(CD740&lt;=27,"De 25 a 27","De 27,5 a 30"))))))))))))))))))))))))</f>
        <v>De -12,5 a -10,5</v>
      </c>
      <c r="CF740" s="12" t="n">
        <f aca="false">IF(CD740="","",IF(CD740&lt;-27.5,1,IF(CD740&lt;-25,2,IF(CD740&lt;-22.5,3,IF(CD740&lt;-20,4,IF(CD740&lt;-17.5,5,IF(CD740&lt;-15,6,IF(CD740&lt;-12.5,7,IF(CD740&lt;-10,8,IF(CD740&lt;-7.5,9,IF(CD740&lt;-5,10,IF(CD740&lt;-2.5,11,IF(CD740&lt;0,12,IF(CD740&lt;2.5,13,IF(CD740&lt;5,14,IF(CD740&lt;7.5,15,IF(CD740&lt;10,16,IF(CD740&lt;12.5,17,IF(CD740&lt;15,18,IF(CD740&lt;17.5,19,IF(CD740&lt;20,20,IF(CD740&lt;22.5,21,IF(CD740&lt;25,22,IF(CD740&lt;27.5,23,24))))))))))))))))))))))))</f>
        <v>8</v>
      </c>
      <c r="CG740" s="9" t="n">
        <v>-0.75</v>
      </c>
      <c r="CH740" s="10" t="str">
        <f aca="false">IF(CG740="","",IF(AND(CG740&gt;=-10,CG740&lt;=-9.5),"-10 a -9,5",IF(AND(CG740&gt;-9.5,CG740&lt;=-8.5),"-9 a -8,5",IF(AND(CG740&gt;-8.5,CG740&lt;=-7.5),"-8 a -7,5",IF(AND(CG740&gt;-7.5,CG740&lt;=-6.5),"-7 a -6,5",IF(AND(CG740&gt;-6.5,CG740&lt;=-5.5),"-6 a -5,5",IF(AND(CG740&gt;-5.5,CG740&lt;=-4.5),"-5 a -4,5",IF(AND(CG740&gt;-4.5,CG740&lt;=-3.5),"-4 a -3,5",IF(AND(CG740&gt;-3.5,CG740&lt;=-2.5),"-3 a -2,5",IF(CG740=-2.25,"-2,25",IF(AND(CG740&gt;-2.5,CG740&lt;=-1.5),"-2 a -1,5",IF(AND(CG740&gt;-1.5,CG740&lt;=-0.5),"-1 a -0,5",IF(AND(CG740&gt;-0.5,CG740&lt;=0.5),"0 a 0,5",IF(AND(CG740&gt;0.5,CG740&lt;=1.5),"1 a 1,5",IF(AND(CG740&gt;1.5,CG740&lt;=2.5),"2 a 2,5",IF(AND(CG740&gt;2.5,CG740&lt;=3.5),"3 a 3,5",IF(AND(CG740&gt;3.5,CG740&lt;=4.5),"4 a 4,5",IF(AND(CG740&gt;4.5,CG740&lt;=5.5),"5 a 5,5",IF(AND(CG740&gt;5.5,CG740&lt;=6.5),"6 a 6,5",IF(AND(CG740&gt;6.5,CG740&lt;=7.5),"7 a 7,5",IF(AND(CG740&gt;7.5,CG740&lt;=8.5),"8 a 8,5",IF(AND(CG740&gt;8.5,CG740&lt;=9.5),"9 a 9,5",IF(CG740&gt;=10,"10","Fuera de rango")))))))))))))))))))))))</f>
        <v>-1 a -0,5</v>
      </c>
      <c r="CI740" s="11" t="n">
        <f aca="false">IF(CG740="","",IF(CG740=-2.25,"NORMA",IF(CG740&lt;=-9.5,1,IF(CG740&lt;=-8.5,2,IF(CG740&lt;=-7.5,3,IF(CG740&lt;=-6.5,4,IF(CG740&lt;=-5.5,5,IF(CG740&lt;=-4.5,6,IF(CG740&lt;=-3.5,7,IF(CG740&lt;=-2.5,8,IF(CG740&lt;=-1.5,9,IF(CG740&lt;=-0.5,10,IF(CG740&lt;=0.5,11,IF(CG740&lt;=1.5,12,IF(CG740&lt;=2.5,13,IF(CG740&lt;=3.5,14,IF(CG740&lt;=4.5,15,IF(CG740&lt;=5.5,16,IF(CG740&lt;=6.5,17,IF(CG740&lt;=7.5,18,IF(CG740&lt;=8.5,19,IF(CG740&lt;=9.5,20,IF(CG740=10,21,"Fuera de rango")))))))))))))))))))))))</f>
        <v>10</v>
      </c>
      <c r="CJ740" s="9" t="n">
        <v>2</v>
      </c>
      <c r="CK740" s="10" t="str">
        <f aca="false">IF(CJ740="","",IF(AND(CJ740&gt;=-6,CJ740&lt;=-5.5),"-6 a -5,5",IF(AND(CJ740&gt;-5.5,CJ740&lt;=-4.5),"-5 a -4,5",IF(AND(CJ740&gt;-4.5,CJ740&lt;=-3.5),"-4 a -3,5",IF(AND(CJ740&gt;-3.5,CJ740&lt;=-2.5),"-3 a -2,5",IF(AND(CJ740&gt;-2.5,CJ740&lt;=-1.5),"-2 a -1,5",IF(AND(CJ740&gt;-1.5,CJ740&lt;=-0.5),"-1 a -0,5",IF(AND(CJ740&gt;-0.5,CJ740&lt;=0.5),"0 a 0,5",IF(AND(CJ740&gt;0.5,CJ740&lt;=1.5),"1 a 1,5",IF(AND(CJ740&gt;1.5,CJ740&lt;2.5),"2",IF(AND(CJ740&gt;=2.5,CJ740&lt;=3),"2,5 a 3",IF(AND(CJ740&gt;3,CJ740&lt;=4),"3,5 a 4",IF(AND(CJ740&gt;4,CJ740&lt;=5),"4,5 a 5",IF(AND(CJ740&gt;5,CJ740&lt;=6),"5,5 a 6",IF(AND(CJ740&gt;6,CJ740&lt;=7),"6,5 a 7",IF(AND(CJ740&gt;7,CJ740&lt;=8),"7,5 a 8",IF(AND(CJ740&gt;8,CJ740&lt;=9.5),"8,5 a 9,5",IF(CJ740=10,"10","Fuera de rango"))))))))))))))))))</f>
        <v>2</v>
      </c>
      <c r="CL740" s="11" t="str">
        <f aca="false">IF(CK740="","",IF(OR(CK740="-6 a -5,5",CK740="-6 - -5,5"),1,IF(OR(CK740="-5 a -4,5",CK740="-5 - -4,5"),2,IF(OR(CK740="-4 a -3,5",CK740="-4 - -3,5"),3,IF(OR(CK740="-3 a -2,5",CK740="-3 - -2,5"),4,IF(OR(CK740="-2 a -1,5",CK740="-2 - -1,5"),5,IF(OR(CK740="-1 a -0,5",CK740="-1 - -0,5"),6,IF(OR(CK740="0 a 0,5",CK740="0 - 0,5"),7,IF(OR(CK740="1 a 1,5",CK740="1 - 1,5"),8,IF(CK740="2","NORMA",IF(OR(CK740="2,5 a 3",CK740="2,5 - 3"),9,IF(OR(CK740="3,5 a 4",CK740="3,5 - 4"),10,IF(OR(CK740="4,5 a 5",CK740="4,5 - 5"),11,IF(OR(CK740="5,5 a 6",CK740="5,5 - 6"),12,IF(OR(CK740="6,5 a 7",CK740="6,5 - 7"),13,IF(OR(CK740="7,5 a 8",CK740="7,5 - 8"),14,IF(OR(CK740="8,5 a 9",CK740="8,5 - 9,5",CK740="9 a 9,5"),15,IF(CK740="10",15,IF(OR(CK740="0,5 a 1",CK740="0,5 - 1"),7,"Fuera de rango")))))))))))))))))))</f>
        <v>NORMA</v>
      </c>
      <c r="CO740" s="10" t="str">
        <f aca="false">IF(CM740&gt;0,"EME"," ")</f>
        <v> </v>
      </c>
      <c r="CQ740" s="10" t="str">
        <f aca="false">IF(CP740&gt;0,"0", " ")</f>
        <v> </v>
      </c>
      <c r="CR740" s="10" t="str">
        <f aca="false">IF(CP740&gt;0,"EME"," ")</f>
        <v> </v>
      </c>
      <c r="CS740" s="9" t="n">
        <v>0</v>
      </c>
      <c r="CV740" s="9" t="n">
        <v>0</v>
      </c>
      <c r="CY740" s="9" t="n">
        <v>0</v>
      </c>
      <c r="DB740" s="9" t="n">
        <v>0</v>
      </c>
      <c r="DC740" s="11" t="str">
        <f aca="false">IF(DB740&lt;0,"2"," ")</f>
        <v> </v>
      </c>
      <c r="DD740" s="11" t="str">
        <f aca="false">IF(DB740&lt;0,"MIO"," ")</f>
        <v> </v>
      </c>
      <c r="DE740" s="9" t="n">
        <v>-1.5</v>
      </c>
      <c r="DF740" s="10" t="str">
        <f aca="false">IF(DE740&lt;0,"3"," ")</f>
        <v>3</v>
      </c>
      <c r="DG740" s="10" t="str">
        <f aca="false">IF(DE740&lt;0,"AST"," ")</f>
        <v>AST</v>
      </c>
      <c r="DH740" s="9" t="n">
        <v>-1.5</v>
      </c>
      <c r="DI740" s="10" t="str">
        <f aca="false">IF(DH740&lt;0,"3"," ")</f>
        <v>3</v>
      </c>
      <c r="DJ740" s="10" t="str">
        <f aca="false">IF(DH740&lt;0,"AST"," ")</f>
        <v>AST</v>
      </c>
      <c r="DK740" s="9" t="n">
        <v>0</v>
      </c>
      <c r="DL740" s="10" t="str">
        <f aca="false">IF(DK740&gt;0,"4"," ")</f>
        <v> </v>
      </c>
      <c r="DM740" s="10" t="str">
        <f aca="false">IF(DK740&gt;0,"PRE"," ")</f>
        <v> </v>
      </c>
      <c r="DN740" s="9" t="n">
        <v>0</v>
      </c>
      <c r="DO740" s="10" t="str">
        <f aca="false">IF(DN740&gt;0,"4"," ")</f>
        <v> </v>
      </c>
      <c r="DP740" s="10" t="str">
        <f aca="false">IF(DN740&gt;0,"PRE"," ")</f>
        <v> </v>
      </c>
      <c r="DS740" s="12" t="str">
        <f aca="false">CONCATENATE(CO740,CU740,DA740,DG740,DM740)</f>
        <v> AST </v>
      </c>
      <c r="DT740" s="10" t="e">
        <f aca="false" t="array" ref="DT740">_xlfn.IFS(DS740="EME    ","0", DS740=" HIP   ","1", DS740="  MIO  ","2", DS740="   AST ","3", DS740="    PRE","4", DS740="EME   PRE","5", DS740=" HIP  PRE","6", DS740=" HIP AST ","7", DS740="  MIO PRE","8", DS740="  MIOAST ","9", DS740="   ASTPRE","10",DS740=" HIP ASTPRE","11", DS740="  MIOASTPRE","12", DS740="     ","0")</f>
        <v>#N/A</v>
      </c>
      <c r="DV740" s="1" t="e">
        <f aca="false" t="array" ref="DV740">_xlfn.IFS(DU740="SI","2", DU740="NO","1")</f>
        <v>#N/A</v>
      </c>
      <c r="DX740" s="11" t="str">
        <f aca="false">IF(DW740=0,"1","2")</f>
        <v>1</v>
      </c>
      <c r="DY740" s="11" t="str">
        <f aca="false" t="array" ref="DY740">_xlfn.IFS(DW740=0,"0", DW740=0.25, "1", DW740=0.5,"2", DW740=0.75,"3", DW740=1,"4",DW740=1.25,"5", DW740=1.5,"6", DW740=1.75,"7", DW740=2,"8")</f>
        <v>0</v>
      </c>
      <c r="EA740" s="11" t="str">
        <f aca="false">IF(DZ740=0,"1","2")</f>
        <v>1</v>
      </c>
      <c r="EB740" s="11" t="str">
        <f aca="false" t="array" ref="EB740">_xlfn.IFS(DZ740=0,"0", DZ740=0.25, "1", DZ740=0.5,"2", DZ740=0.75,"3", DZ740=1,"4",DZ740=1.25,"5", DZ740=1.5,"6", DZ740=1.75,"7", DZ740=2,"8")</f>
        <v>0</v>
      </c>
      <c r="ED740" s="10" t="str">
        <f aca="false">IF(EC740=0,"1","2")</f>
        <v>1</v>
      </c>
      <c r="EE740" s="11" t="str">
        <f aca="false" t="array" ref="EE740">_xlfn.IFS(EC740=0,"0", EC740=-0.25, "1", EC740=-0.5,"2", EC740=-0.75,"3", EC740=-1,"4",EC740=-1.25,"5", EC740=-1.5,"6", EC740=-1.75,"7", EC740=-2,"8", EC740=-2.25,"9",EC740=-2.5,"10", EC740=-2.75,"11", EC740=-3,"12", EC740=-3.25,"13", EC740=-3.5,"14", EC740=-3.75,"15",EC740=-4,"16")</f>
        <v>0</v>
      </c>
      <c r="EG740" s="10" t="str">
        <f aca="false">IF(EF740=0,"1","2")</f>
        <v>1</v>
      </c>
      <c r="EH740" s="11" t="str">
        <f aca="false" t="array" ref="EH740">_xlfn.IFS(EF740=0,"0", EF740=-0.25, "1", EF740=-0.5,"2", EF740=-0.75,"3", EF740=-1,"4",EF740=-1.25,"5", EF740=-1.5,"6", EF740=-1.75,"7", EF740=-2,"8", EF740=-2.25,"9",EF740=-2.5,"10", EF740=-2.75,"11", EF740=-3,"12", EF740=-3.25,"13", EF740=-3.5,"14", EF740=-3.75,"15",EF740=-4,"16")</f>
        <v>0</v>
      </c>
      <c r="EJ740" s="11" t="str">
        <f aca="false">IF(EI740=0,"1","2")</f>
        <v>1</v>
      </c>
      <c r="EK740" s="11" t="str">
        <f aca="false" t="array" ref="EK740">_xlfn.IFS(EI740=0,"0", EI740=-0.25, "1", EI740=-0.5,"2", EI740=-0.75,"3", EI740=-1,"4",EI740=-1.25,"5", EI740=-1.5,"6", EI740=-1.75,"7", EI740=-2,"8", EI740=-2.25,"9", EI740=-2.25,"9",EI740=-2.5,"10", EI740=-2.75,"11", EI740=-3,"12", EI740=-3.25,"13", EI740=-3.5,"14", EI740=-3.75,"15",EI740=-4,"16", EI740=0.25, "17", EI740=0.5, "18")</f>
        <v>0</v>
      </c>
      <c r="EM740" s="11" t="str">
        <f aca="false">IF(EL740=0,"1","2")</f>
        <v>1</v>
      </c>
      <c r="EN740" s="11" t="str">
        <f aca="false" t="array" ref="EN740">_xlfn.IFS(EL740=0.25,"17",EL740=0.5,"18", EL740=0,"0", EL740=-0.25, "1", EL740=-0.5,"2", EL740=-0.75,"3", EL740=-1,"4",EL740=-1.25,"5", EL740=-1.5,"6", EL740=-1.75,"7", EL740=-2,"8",EL740= -2.25,"9",EL740=-2.5,"10",EL740= -2.75,"11",EL740= -3,"12",EL740= -3.25,"13",EL740= -3.5,"14",EL740= -3.75,"15",EL740=-4,"16")</f>
        <v>0</v>
      </c>
      <c r="EP740" s="11" t="str">
        <f aca="false">IF(EO740=0,"1","2")</f>
        <v>1</v>
      </c>
      <c r="EQ740" s="11" t="str">
        <f aca="false" t="array" ref="EQ740">_xlfn.IFS(EO740=0,"0", EO740=0.25, "1", EO740=0.5,"2", EO740=0.75,"3", EO740=1,"4",EO740=1.25,"5", EO740=1.5,"6", EO740=1.75,"7", EO740=2,"8", EO740=2.25,"9", EO740=2.25,"9",EO740=2.5,"10", EO740=2.75,"11", EO740=3,"12", EO740=3.25,"13", EO740=3.5,"14", EO740=3.75,"15",EO740=4,"16", EO740=-0.25, "17", bq=-0.5, "18")</f>
        <v>0</v>
      </c>
      <c r="ES740" s="11" t="str">
        <f aca="false">IF(ER740=0,"1","2")</f>
        <v>1</v>
      </c>
      <c r="ET740" s="11" t="str">
        <f aca="false" t="array" ref="ET740">_xlfn.IFS(ER740=0,"0", ER740=0.25, "1", ER740=0.5,"2", ER740=0.75,"3", ER740=1,"4",ER740=1.25,"5", ER740=1.5,"6", ER740=1.75,"7", ER740=2,"8", ER740=2.25,"9", ER740=2.25,"9",ER740=2.5,"10", ER740=2.75,"11", ER740=3,"12", ER740=3.25,"13", ER740=3.5,"14", ER740=3.75,"15",ER740=4,"16", ER740=-0.25, "17", bq=-0.5, "18")</f>
        <v>0</v>
      </c>
      <c r="EV740" s="14" t="e">
        <f aca="false">VLOOKUP(EU740,LEYENDA!$G$2:$H$8,2,TRUE())</f>
        <v>#N/A</v>
      </c>
      <c r="EW740" s="14" t="e">
        <f aca="false" t="array" ref="EW740">_xlfn.IFS(EV740="0-5","1", EV740="6-12","2", EV740="13-18","3", EV740="19-24","4", EV740="25-36","5", EV740="37-48","6", EV740="49-60","7")</f>
        <v>#N/A</v>
      </c>
    </row>
    <row r="741" customFormat="false" ht="13.5" hidden="false" customHeight="false" outlineLevel="0" collapsed="false">
      <c r="A741" s="1" t="n">
        <v>301</v>
      </c>
      <c r="B741" s="2" t="n">
        <v>2</v>
      </c>
      <c r="C741" s="33" t="n">
        <v>43411</v>
      </c>
      <c r="E741" s="5" t="str">
        <f aca="false">VLOOKUP(A741,'286'!$A$3:$J$6279,10,FALSE())</f>
        <v>UREÑA CORTÉS, IVÁN</v>
      </c>
      <c r="F741" s="4" t="str">
        <f aca="false">VLOOKUP(A741,'286'!$A$3:$I$1768,3,FALSE())</f>
        <v>UCORI</v>
      </c>
      <c r="G741" s="6" t="n">
        <f aca="false">VLOOKUP(A741,'286'!$A$3:$I$1768,4,FALSE())</f>
        <v>28739</v>
      </c>
      <c r="H741" s="7" t="n">
        <f aca="false">YEAR(C741)-YEAR(G741)</f>
        <v>40</v>
      </c>
      <c r="I741" s="1" t="str">
        <f aca="false">VLOOKUP(H741,LEYENDA!$C$2:$D$6,2,TRUE())</f>
        <v>25-40</v>
      </c>
      <c r="J741" s="5" t="str">
        <f aca="false">VLOOKUP(A741,'286'!$A$3:$I$1768,7,FALSE())</f>
        <v>H</v>
      </c>
      <c r="K741" s="8" t="n">
        <f aca="false">VLOOKUP(A741,'286'!$A$3:$I$1768,2,FALSE())</f>
        <v>0</v>
      </c>
      <c r="L741" s="4" t="str">
        <f aca="false">VLOOKUP(A741,'286'!$A$3:$I$1768,8,FALSE())</f>
        <v>D</v>
      </c>
      <c r="M741" s="4" t="str">
        <f aca="false">VLOOKUP(A741,'286'!$A$3:$I$1768,9,FALSE())</f>
        <v>D</v>
      </c>
      <c r="N741" s="8" t="str">
        <f aca="false">IF(R741=O741, "MISMA","CONTRARIA")</f>
        <v>MISMA</v>
      </c>
      <c r="O741" s="8" t="str">
        <f aca="false" t="array" ref="O741">_xlfn.IFS(L741="D","1", L741="I","2")</f>
        <v>1</v>
      </c>
      <c r="P741" s="8" t="e">
        <f aca="false" t="array" ref="P741">_xlfn.IFS(K741="OD","1", K741="OI","2")</f>
        <v>#N/A</v>
      </c>
      <c r="Q741" s="1" t="str">
        <f aca="false" t="array" ref="Q741">_xlfn.IFS(J741="M","1", J741="H","2")</f>
        <v>2</v>
      </c>
      <c r="R741" s="8" t="str">
        <f aca="false" t="array" ref="R741">_xlfn.IFS(M741="D","1", M741="I","2")</f>
        <v>1</v>
      </c>
      <c r="S741" s="1" t="str">
        <f aca="false" t="array" ref="S741">_xlfn.IFS(N741="CONTRARIA", "1",N741= "MISMA","2")</f>
        <v>2</v>
      </c>
      <c r="T741" s="1" t="str">
        <f aca="false" t="array" ref="T741">_xlfn.IFS(I741="0-12","1", I741="13-24","2", I741="25-40","3", I741="41-60","4", I741="61-100","5")</f>
        <v>3</v>
      </c>
      <c r="U741" s="9" t="n">
        <v>1.5</v>
      </c>
      <c r="V741" s="10" t="str">
        <f aca="false">IF(U741="","",IF(AND(U741&gt;=-9,U741&lt;=-6.5),"-9 a -6,5",IF(AND(U741&gt;=-6,U741&lt;=-3.5),"-6 a -3,5",IF(AND(U741&gt;=-3,U741&lt;=-1),"-3 a -1",IF(U741=-0.5,"-0,5",IF(AND(U741&gt;=0,U741&lt;=2.5),"0 a 2,5",IF(AND(U741&gt;=3,U741&lt;=5.5),"3 a 5,5",IF(AND(U741&gt;=6,U741&lt;=8.5),"6 a 8,5",IF(AND(U741&gt;=9,U741&lt;=20),"9 a 20","Fuera de rango")))))))))</f>
        <v>0 a 2,5</v>
      </c>
      <c r="W741" s="11" t="n">
        <f aca="false">IF(V741="","",IF(V741="-9 a -6,5",2,IF(V741="-6 a -3,5",3,IF(V741="-3 a -1",4,IF(V741="-0,5","NORMA",IF(V741="0 a 2,5",5,IF(V741="3 a 5,5",6,IF(V741="6 a 8,5",7,IF(V741="9 a 20",8,"Fuera de rango")))))))))</f>
        <v>5</v>
      </c>
      <c r="X741" s="9" t="n">
        <v>0</v>
      </c>
      <c r="Y741" s="11" t="str">
        <f aca="false">IF(X741="","",IF(AND(X741&gt;=0,X741&lt;=4),"0 a 4",IF(AND(X741&gt;=4.5,X741&lt;=8.5),"4,5 a 8,5",IF(X741=9,"9",IF(AND(X741&gt;=9.5,X741&lt;=13),"9,5 a 13",IF(AND(X741&gt;=13.5,X741&lt;=20),"13,5 a 20",IF(AND(X741&gt;=20.5,X741&lt;=35),"20,5 a 35","Fuera de rango")))))))</f>
        <v>0 a 4</v>
      </c>
      <c r="Z741" s="11" t="n">
        <f aca="false">IF(Y741="","",IF(Y741="0 a 4",1,IF(Y741="4,5 a 8,5",2,IF(Y741="9","NORMA",IF(Y741="9,5 a 13",3,IF(Y741="13,5 a 20",4,IF(Y741="20,5 a 35",5,"Fuera de rango")))))))</f>
        <v>1</v>
      </c>
      <c r="AA741" s="9" t="n">
        <v>27</v>
      </c>
      <c r="AB741" s="10" t="str">
        <f aca="false">IF(AA741="","",IF(AND(AA741&gt;=0,AA741&lt;=9),"0 a 9",IF(AND(AA741&gt;=9.5,AA741&lt;=18.5),"9,5 a 18,5",IF(AA741=19,"19",IF(AND(AA741&gt;=19.5,AA741&lt;=28),"19,5 a 28",IF(AND(AA741&gt;=28.5,AA741&lt;=40),"28,5 a 40","Fuera de rango"))))))</f>
        <v>19,5 a 28</v>
      </c>
      <c r="AC741" s="11" t="n">
        <f aca="false" t="array" ref="AC741">_xlfn.IFS(AB741="","",AB741="0 a 9",1,AB741="9,5 a 18,5",2,AB741="19","NORMA",AB741="19,5 a 28",3,AB741="28,5 a 40",4,TRUE(),"Fuera de rango")</f>
        <v>3</v>
      </c>
      <c r="AD741" s="9" t="n">
        <v>21</v>
      </c>
      <c r="AE741" s="10" t="str">
        <f aca="false">IF(AD741="","",IF(AND(AD741&gt;=-10,AD741&lt;=0),"De -10 a 0",IF(AND(AD741&gt;=0.5,AD741&lt;=9.5),"0,5 a 9,5",IF(AD741=10,"10",IF(AND(AD741&gt;=10.5,AD741&lt;=20),"10,5 a 20",IF(AND(AD741&gt;=20.5,AD741&lt;=40),"20,5 a 40","Fuera de rango"))))))</f>
        <v>20,5 a 40</v>
      </c>
      <c r="AF741" s="12" t="n">
        <f aca="false">IF(AD741="","",IF(AND(AD741&gt;=-10,AD741&lt;=0),1,IF(AND(AD741&gt;=0.5,AD741&lt;=9.5),2,IF(AD741=10,"NORMA",IF(AND(AD741&gt;=10.5,AD741&lt;=20),3,IF(AND(AD741&gt;=20.5,AD741&lt;=40),4,""))))))</f>
        <v>4</v>
      </c>
      <c r="AG741" s="9" t="n">
        <v>12</v>
      </c>
      <c r="AH741" s="10" t="str">
        <f aca="false">IF(AG741="","",IF(AND(AG741&gt;=0,AG741&lt;=4),"0 a 4",IF(AND(AG741&gt;=4.5,AG741&lt;=8.5),"4,5 a 8,5",IF(AG741=9,"9",IF(AND(AG741&gt;=9.5,AG741&lt;=13),"9,5 a 13",IF(AND(AG741&gt;=13.5,AG741&lt;=25),"13,5 a 25","Fuera de rango"))))))</f>
        <v>9,5 a 13</v>
      </c>
      <c r="AI741" s="10" t="n">
        <f aca="false">IF(AH741="","",IF(AH741="0 a 4",1,IF(AH741="4,5 a 8,5",2,IF(AH741="9","NORMA",IF(AH741="9,5 a 13",3,IF(AH741="13,5 a 25",4,""))))))</f>
        <v>3</v>
      </c>
      <c r="AJ741" s="9" t="n">
        <v>6</v>
      </c>
      <c r="AK741" s="10" t="str">
        <f aca="false">IF(AJ741="","",IF(AND(AJ741&gt;=-15,AJ741&lt;=-10.5),"-15 a -10,5",IF(AND(AJ741&gt;=-10,AJ741&lt;=-4),"-10 a -4",IF(AND(AJ741&gt;=-4.5,AJ741&lt;=0),"-4,5 a 0",IF(AND(AJ741&gt;=0.5,AJ741&lt;=4.5),"0,5 a 4,5",IF(AJ741=5,"5",IF(AND(AJ741&gt;=5.5,AJ741&lt;=10),"5,5 a 10",IF(AND(AJ741&gt;=10.5,AJ741&lt;=20),"10,5 a 20","Fuera de rango"))))))))</f>
        <v>5,5 a 10</v>
      </c>
      <c r="AL741" s="11" t="n">
        <f aca="false">IF(AK741="","",IF(AK741="-15 a -10,5",1,IF(AK741="-10 a -4",2,IF(AK741="-4,5 a 0",3,IF(AK741="0,5 a 4,5",4,IF(AK741="5","NORMA",IF(AK741="5,5 a 10",5,IF(AK741="10,5 a 20",6,"Error"))))))))</f>
        <v>5</v>
      </c>
      <c r="AM741" s="9" t="n">
        <v>0</v>
      </c>
      <c r="AN741" s="10" t="str">
        <f aca="false">IF(AM741="","",IF(AND(AM741&gt;=-7.5,AM741&lt;=-5.5),"-7,5 a -5,5",IF(AND(AM741&gt;=-5,AM741&lt;=-3),"-5 a -3",IF(AND(AM741&gt;=-2.5,AM741&lt;=-0.5),"-2,5 a -0,5",IF(AM741=0,"0,00",IF(AND(AM741&gt;=0.5,AM741&lt;=2.5),"0,5 a 2,5",IF(AND(AM741&gt;=3,AM741&lt;=5),"3 a 5",IF(AND(AM741&gt;=5.5,AM741&lt;=7.5),"5,5 a 7,5",IF(AND(AM741&gt;=8,AM741&lt;=10),"8 a 10","Fuera de rango")))))))))</f>
        <v>0,00</v>
      </c>
      <c r="AO741" s="11" t="str">
        <f aca="false">IF(AN741="","",IF(AN741="-7,5 a -5,5",1,IF(AN741="-5 a -3",2,IF(AN741="-2,5 a -0,5",3,IF(AN741="0,00","NORMA",IF(AN741="0,5 a 2,5",4,IF(AN741="3 a 5",5,IF(AN741="5,5 a 7,5",6,IF(AN741="8 a 10",7,"Error")))))))))</f>
        <v>NORMA</v>
      </c>
      <c r="AP741" s="9" t="n">
        <v>1</v>
      </c>
      <c r="AQ741" s="10" t="str">
        <f aca="false">IF(AP741="","",IF(AND(AP741&gt;=-20,AP741&lt;=-9.5),"-20 a -9,5",IF(AND(AP741&gt;=-9,AP741&lt;=-6.5),"-9 a -6,5",IF(AP741=-6,"-6",IF(AND(AP741&gt;=-5.5,AP741&lt;=-3),"-5,5 a -3",IF(AND(AP741&gt;=-2.5,AP741&lt;=0),"-2,5 a 0",IF(AND(AP741&gt;=0.5,AP741&lt;=3),"0,5 a 3",IF(AND(AP741&gt;=3.5,AP741&lt;=6),"3,5 a 6",IF(AND(AP741&gt;=6.5,AP741&lt;=9),"6,5 a 9",IF(AND(AP741&gt;=9.5,AP741&lt;=20),"9,5 a 20","Fuera de rango"))))))))))</f>
        <v>0,5 a 3</v>
      </c>
      <c r="AR741" s="11" t="n">
        <f aca="false">IF(AQ741="","",IF(AQ741="-20 a -9,5",1,IF(AQ741="-9 a -6,5",2,IF(AQ741="-6","NORMA",IF(AQ741="-5,5 a -3",3,IF(AQ741="-2,5 a 0",4,IF(AQ741="0,5 a 3",5,IF(AQ741="3,5 a 6",6,IF(AQ741="6,5 a 9",7,IF(AQ741="9,5 a 20",8,""))))))))))</f>
        <v>5</v>
      </c>
      <c r="AS741" s="9" t="n">
        <v>-1</v>
      </c>
      <c r="AT741" s="10" t="str">
        <f aca="false">IF(AS741="","",IF(AND(AS741&gt;=-16,AS741&lt;=-14),"-16 a -14",IF(AND(AS741&gt;=-13.5,AS741&lt;=-11.5),"-13,5 a -11,5",IF(AND(AS741&gt;=-11,AS741&lt;=-9),"-11 a -9",IF(AND(AS741&gt;=-8.5,AS741&lt;=-6.5),"-8,5 a -6,5",IF(AND(AS741&gt;=-6,AS741&lt;=-4),"-6 a -4",IF(AND(AS741&gt;=-3.5,AS741&lt;=-1.5),"-3,5 a -1,5",IF(AND(AS741&gt;=-1,AS741&lt;=1),"-1 a 1",IF(AND(AS741&gt;=1.5,AS741&lt;=3.5),"1,5 a 3,5",IF(AND(AS741&gt;=4,AS741&lt;=6),"4 a 6",IF(AND(AS741&gt;=6.5,AS741&lt;=8.5),"6,5 a 8,5",IF(AND(AS741&gt;=9,AS741&lt;=11),"9 a 11",IF(AND(AS741&gt;=11.5,AS741&lt;=13.5),"11,5 a 13,5",IF(AND(AS741&gt;=14,AS741&lt;=16),"14 a 16",IF(AND(AS741&gt;=16.5,AS741&lt;=18.5),"16,5 a 18,5",IF(AND(AS741&gt;=19,AS741&lt;=21),"19 a 21","Fuera de rango"))))))))))))))))</f>
        <v>-1 a 1</v>
      </c>
      <c r="AU741" s="11" t="n">
        <f aca="false" t="array" ref="AU741">IF(AT741="","",_xlfn.IFS(AT741="-16 a -14",1,AT741="-13,5 a -11,5",2,AT741="-11 a -9",3,AT741="-8,5 a -6,5",4,AT741="-6 a -4",5,AT741="-3,5 a -1,5",6,AT741="-1 a 1",7,AT741="1,5 a 3,5",8,AT741="4 a 6","NORMA",AT741="6,5 a 8,5",9,AT741="9 a 11",10,AT741="11,5 a 13,5",11,AT741="14 a 16",12,AT741="16,5 a 18,5",13,AT741="19 a 21",14,TRUE(),""))</f>
        <v>7</v>
      </c>
      <c r="AV741" s="9" t="n">
        <v>0.5</v>
      </c>
      <c r="AW741" s="10" t="str">
        <f aca="false">IF(AV741="","",IF(AND(AV741&gt;=-1,AV741&lt;=-0.5),"-1 a -0,5",IF(AND(AV741&gt;-0.5,AV741&lt;=0),"De -0,5 a 0",IF(AND(AV741&gt;=0.25,AV741&lt;=0.75),"0,25 a 0,75",IF(AND(AV741&gt;=1,AV741&lt;=1.5),"1 a 1,5",IF(AND(AV741&gt;=1.75,AV741&lt;=2.25),"1,75 a 2,25",IF(AND(AV741&gt;=2.5,AV741&lt;=3),"2,5 a 3",IF(AND(AV741&gt;=3.25,AV741&lt;=3.75),"3,25 a 3,75","Fuera de rango"))))))))</f>
        <v>0,25 a 0,75</v>
      </c>
      <c r="AX741" s="10" t="str">
        <f aca="false">IF(AW741="","",IF(OR(AW741="-1 a -0,5",AW741="-1 a -0.5"),1,IF(OR(AW741="De -0,5 a 0",AW741="-0,5 a 0",AW741="De -0.5 a 0"),2,IF(OR(AW741="0,25 a 0,75",AW741="0.25 a 0.75"),"NORMA",IF(OR(AW741="1 a 1,5",AW741="1 a 1.5"),3,IF(OR(AW741="1,75 a 2,25",AW741="1.75 a 2.25"),4,IF(OR(AW741="2,5 a 3",AW741="2.5 a 3"),5,IF(OR(AW741="3,25 a 3,75",AW741="3.25 a 3.75"),6,""))))))))</f>
        <v>NORMA</v>
      </c>
      <c r="AY741" s="9" t="n">
        <v>-2</v>
      </c>
      <c r="AZ741" s="10" t="str">
        <f aca="false">IF(AY741="","",IF(AND(AY741&gt;=-20,AY741&lt;=-9.5),"-20 a -9,5",IF(AND(AY741&gt;=-9,AY741&lt;=-6.5),"-9 a -6,5",IF(AY741=-6,"-6",IF(AND(AY741&gt;=-5.5,AY741&lt;=-3),"-5,5 a -3",IF(AND(AY741&gt;=-2.5,AY741&lt;=0),"-2,5 a 0",IF(AND(AY741&gt;=0.5,AY741&lt;=3),"0,5 a 3",IF(AND(AY741&gt;=3.5,AY741&lt;=6),"3,5 a 6","Fuera de rango"))))))))</f>
        <v>-2,5 a 0</v>
      </c>
      <c r="BA741" s="11" t="n">
        <f aca="false">IF(AZ741="","",IF(AZ741="-20 a -9,5",1,IF(AZ741="-9 a -6,5",2,IF(AZ741="-6","NORMA",IF(AZ741="-5,5 a -3",3,IF(AZ741="-2,5 a 0",4,IF(AZ741="0,5 a 3",5,IF(AZ741="3,5 a 6",6,""))))))))</f>
        <v>4</v>
      </c>
      <c r="BB741" s="9" t="n">
        <v>0</v>
      </c>
      <c r="BC741" s="10" t="str">
        <f aca="false" t="array" ref="BC741">IF(BB741="","",_xlfn.IFS(AND(BB741&gt;=0,BB741&lt;=2),"0 a 2",AND(BB741&gt;=2.5,BB741&lt;=4.5),"2,5 a 4,5",AND(BB741&gt;=5,BB741&lt;=7),"5 a 7",AND(BB741&gt;=7.5,BB741&lt;=9.5),"7,5 a 9,5",AND(BB741&gt;=10,BB741&lt;=12),"10 a 12",AND(BB741&gt;=12.5,BB741&lt;=14.5),"12,5 a 14,5",BB741=15,"15",AND(BB741&gt;=15.5,BB741&lt;=17.5),"15,5 a 17,5",AND(BB741&gt;=18,BB741&lt;=20),"18 a 20",AND(BB741&gt;=20.5,BB741&lt;=22.5),"20,5 a 22,5",AND(BB741&gt;=23,BB741&lt;=25),"23 a 25",TRUE(),"Fuera de rango"))</f>
        <v>0 a 2</v>
      </c>
      <c r="BD741" s="11" t="n">
        <f aca="false" t="array" ref="BD741">IF(BC741="","",_xlfn.IFS(BC741="0 a 2",1,BC741="2,5 a 4,5",2,BC741="5 a 7",3,BC741="7,5 a 9,5",4,BC741="10 a 12",5,BC741="12,5 a 14,5",6,BC741="15","NORMA",BC741="15,5 a 17,5",7,BC741="18 a 20",8,BC741="20,5 a 22,5",9,BC741="23 a 25",10,TRUE(),"Fuera de rango"))</f>
        <v>1</v>
      </c>
      <c r="BE741" s="9" t="n">
        <v>34</v>
      </c>
      <c r="BF741" s="10" t="str">
        <f aca="false">IF(BE741="","",IF(AND(BE741&gt;=-20,BE741&lt;=-10),"-20 a -10",IF(AND(BE741&gt;=-9.5,BE741&lt;=0.5),"-9,5 a 0,5",IF(AND(BE741&gt;=1,BE741&lt;=11),"1 a 11",IF(AND(BE741&gt;=11.5,BE741&lt;=20.5),"11,5 a 20,5",IF(BE741=21,"21",IF(AND(BE741&gt;=21.5,BE741&lt;=31.5),"21,5 a 31,5",IF(AND(BE741&gt;=32,BE741&lt;=42),"32 a 42","Fuera de rango"))))))))</f>
        <v>32 a 42</v>
      </c>
      <c r="BG741" s="11" t="n">
        <f aca="false">IF(BF741="","",IF(BF741="-20 a -10",1,IF(BF741="-9,5 a 0,5",2,IF(BF741="1 a 11",3,IF(BF741="11,5 a 20,5",4,IF(BF741="21","NORMA",IF(BF741="21,5 a 31,5",5,IF(BF741="32 a 42",6,""))))))))</f>
        <v>6</v>
      </c>
      <c r="BH741" s="9" t="n">
        <v>12</v>
      </c>
      <c r="BI741" s="10" t="str">
        <f aca="false">IF(BH741="","",IF(AND(BH741&gt;=-20,BH741&lt;=-15),"-20 a -15",IF(AND(BH741&gt;=-14.5,BH741&lt;=-9.5),"-14,5 a -9,5",IF(AND(BH741&gt;=-9,BH741&lt;=-4),"-9 a -4",IF(AND(BH741&gt;=-3.5,BH741&lt;=2.5),"-3,5 a 2,5",IF(AND(BH741&gt;=3,BH741&lt;=8),"3 a 8",IF(AND(BH741&gt;=8.5,BH741&lt;=14.5),"8,5 a 14,5",IF(BH741=15,"15",IF(AND(BH741&gt;=15.5,BH741&lt;=20.5),"15,5 a 20,5",IF(AND(BH741&gt;=21,BH741&lt;=26),"21 a 26","Fuera de rango"))))))))))</f>
        <v>8,5 a 14,5</v>
      </c>
      <c r="BJ741" s="11" t="n">
        <f aca="false">IF(BI741="","",IF(BI741="-20 a -15",1,IF(BI741="-14,5 a -9,5",2,IF(BI741="-9 a -4",3,IF(BI741="-3,5 a 2,5",4,IF(BI741="3 a 8",5,IF(BI741="8,5 a 14,5",6,IF(BI741="15","NORMA",IF(BI741="15,5 a 20,5",7,IF(BI741="21 a 26",8,IF(BI741="26,5 a 31,5",9,"")))))))))))</f>
        <v>6</v>
      </c>
      <c r="BK741" s="9" t="n">
        <v>12</v>
      </c>
      <c r="BL741" s="10" t="str">
        <f aca="false">IF(BK741="","",IF(AND(BK741&gt;=0,BK741&lt;=2),"0 - 2",IF(AND(BK741&gt;=2.5,BK741&lt;=4.5),"2,5 - 4,5",IF(AND(BK741&gt;=5,BK741&lt;=7),"5 - 7",IF(AND(BK741&gt;=7.5,BK741&lt;=9.5),"7,5 - 9,5",IF(AND(BK741&gt;=10,BK741&lt;=12),"10 - 12",IF(AND(BK741&gt;=12.5,BK741&lt;=13.5),"12,5 - 13,5",IF(BK741=14,"14",IF(AND(BK741&gt;=14.5,BK741&lt;=16.5),"14,5 - 16,5",IF(AND(BK741&gt;=17,BK741&lt;=19),"17 - 19",IF(AND(BK741&gt;=19.5,BK741&lt;=21.5),"19,5 - 21,5",IF(AND(BK741&gt;=22,BK741&lt;=24),"22 - 24",IF(AND(BK741&gt;=24.5,BK741&lt;=26.5),"24,5 - 26,5",IF(AND(BK741&gt;=27,BK741&lt;=29),"27 - 29",IF(AND(BK741&gt;=29.5,BK741&lt;=30),"29,5 - 30","Fuera de rango")))))))))))))))</f>
        <v>10 - 12</v>
      </c>
      <c r="BM741" s="11" t="n">
        <f aca="false">IF(BL741="","",IF(BL741="0 - 2",1,IF(BL741="2,5 - 4,5",2,IF(BL741="5 - 7",3,IF(BL741="7,5 - 9,5",4,IF(BL741="10 - 12",5,IF(BL741="12,5 - 13,5",6,IF(BL741="14","NORMA",IF(BL741="14,5 - 16,5",7,IF(BL741="17 - 19",8,IF(BL741="19,5 - 21,5",9,IF(BL741="22 - 24",10,IF(BL741="24,5 - 26,5",11,IF(BL741="27 - 29",12,IF(BL741="29,5 - 30",13,"")))))))))))))))</f>
        <v>5</v>
      </c>
      <c r="BN741" s="9" t="n">
        <v>24</v>
      </c>
      <c r="BO741" s="11" t="str">
        <f aca="false">IF(BN741="","",IF(AND(BN741&gt;=-20,BN741&lt;=-10),"-20 a -10",IF(AND(BN741&gt;=-9.5,BN741&lt;=0.5),"-9,5 a 0,5",IF(AND(BN741&gt;=1,BN741&lt;=11),"1 a 11",IF(AND(BN741&gt;=11.5,BN741&lt;=21.5),"11,5 a 21,5",IF(BN741=22,"22",IF(AND(BN741&gt;=22.5,BN741&lt;=32.5),"22,5 a 32,5",IF(AND(BN741&gt;=33,BN741&lt;=43),"33 a 43","Fuera de rango"))))))))</f>
        <v>22,5 a 32,5</v>
      </c>
      <c r="BP741" s="11" t="n">
        <f aca="false">IF(BO741="","",IF(BO741="-20 a -10",1,IF(BO741="-9,5 a 0,5",2,IF(BO741="1 a 11",3,IF(BO741="11,5 a 21,5",4,IF(BO741="22","NORMA",IF(BO741="22,5 a 32,5",5,IF(BO741="33 a 43",6,""))))))))</f>
        <v>5</v>
      </c>
      <c r="BQ741" s="9" t="n">
        <v>11</v>
      </c>
      <c r="BR741" s="10" t="str">
        <f aca="false">IF(BQ741="","",IF(AND(BQ741&gt;=-20,BQ741&lt;=-15),"-20 a -15",IF(AND(BQ741&gt;=-14.5,BQ741&lt;=-9.5),"-14,5 a -9,5",IF(AND(BQ741&gt;=-9,BQ741&lt;=-4),"-9 a -4",IF(AND(BQ741&gt;=-3.5,BQ741&lt;=2.5),"-3,5 a 2,5",IF(AND(BQ741&gt;=3,BQ741&lt;=8),"3 a 8",IF(AND(BQ741&gt;=8.5,BQ741&lt;=13.5),"8,5 a 13,5",IF(AND(BQ741&gt;=14,BQ741&lt;=17.5),"14 a 17,5",IF(BQ741=18,"18",IF(AND(BQ741&gt;=18.5,BQ741&lt;=23.5),"18,5 a 23,5",IF(AND(BQ741&gt;=24,BQ741&lt;=29),"24 a 29",IF(AND(BQ741&gt;=29.5,BQ741&lt;=34.5),"29,5 a 34,5",IF(AND(BQ741&gt;=35,BQ741&lt;=40),"35 a 40","Fuera de rango")))))))))))))</f>
        <v>8,5 a 13,5</v>
      </c>
      <c r="BS741" s="11" t="n">
        <f aca="false">IF(BR741="","",IF(BR741="-20 a -15",1,IF(BR741="-14,5 a -9,5",2,IF(BR741="-9 a -4",3,IF(BR741="-3,5 a 2,5",4,IF(BR741="3 a 8",5,IF(BR741="8,5 a 13,5",6,IF(BR741="14 a 17,5",7,IF(BR741="18","NORMA",IF(BR741="18,5 a 23,5",8,IF(BR741="24 a 29",9,IF(BR741="29,5 a 34,5",10,IF(BR741="35 a 40",11,"")))))))))))))</f>
        <v>6</v>
      </c>
      <c r="BT741" s="9" t="n">
        <v>0</v>
      </c>
      <c r="BU741" s="10" t="str">
        <f aca="false">IF(BT741="","",IF(AND(BT741&gt;=-20,BT741&lt;=-18),"-20 a -18",IF(AND(BT741&gt;=-17.5,BT741&lt;=-15.5),"-17,5 a -15,5",IF(AND(BT741&gt;=-15,BT741&lt;=-13),"-15 a -13",IF(AND(BT741&gt;=-12.5,BT741&lt;=-10.5),"-12,5 a -10,5",IF(AND(BT741&gt;=-10,BT741&lt;=-8),"-10 a -8",IF(AND(BT741&gt;=-7.5,BT741&lt;=-5.5),"-7,5 a -5,5",IF(AND(BT741&gt;=-5,BT741&lt;=-3),"-5 a -3",IF(AND(BT741&gt;=-2.5,BT741&lt;=-0.5),"-2,5 a -0,5",IF(BT741=0,"0",IF(AND(BT741&gt;=0.5,BT741&lt;=2.5),"0,5 a 2,5",IF(AND(BT741&gt;=3,BT741&lt;=5),"3 a 5",IF(AND(BT741&gt;=5.5,BT741&lt;=7.5),"5,5 a 7,5",IF(AND(BT741&gt;=8,BT741&lt;=10),"8 a 10",IF(AND(BT741&gt;=10.5,BT741&lt;=12.5),"10,5 a 12,5",IF(AND(BT741&gt;=13,BT741&lt;=15),"13 a 15",IF(AND(BT741&gt;=15.5,BT741&lt;=17.5),"15,5 a 17,5",IF(AND(BT741&gt;=18,BT741&lt;=20),"18 a 20","Fuera de rango"))))))))))))))))))</f>
        <v>0</v>
      </c>
      <c r="BV741" s="11" t="str">
        <f aca="false">IF(BT741="","",IF(BT741=0,"NORMA",IF(AND(BT741&gt;=-20,BT741&lt;=-18),2,IF(AND(BT741&gt;=-17.5,BT741&lt;=-15.5),2,IF(AND(BT741&gt;=-15,BT741&lt;=-13),3,IF(AND(BT741&gt;=-12.5,BT741&lt;=-10.5),4,IF(AND(BT741&gt;=-10,BT741&lt;=-8),5,IF(AND(BT741&gt;=-7.5,BT741&lt;=-5.5),6,IF(AND(BT741&gt;=-5,BT741&lt;=-3),7,IF(AND(BT741&gt;=-2.5,BT741&lt;=-0.5),8,IF(AND(BT741&gt;=0.5,BT741&lt;=2.5),9,IF(AND(BT741&gt;=3,BT741&lt;=5),10,IF(AND(BT741&gt;=5.5,BT741&lt;=7.5),11,IF(AND(BT741&gt;=8,BT741&lt;=10),12,IF(AND(BT741&gt;=10.5,BT741&lt;=12.5),13,IF(AND(BT741&gt;=13,BT741&lt;=15),14,IF(AND(BT741&gt;=15.5,BT741&lt;=17.5),15,IF(AND(BT741&gt;=18,BT741&lt;=20),16,"Fuera de rango"))))))))))))))))))</f>
        <v>NORMA</v>
      </c>
      <c r="BW741" s="9" t="n">
        <v>-3</v>
      </c>
      <c r="BX741" s="10" t="n">
        <f aca="false">18.5- (0.3*H741)</f>
        <v>6.5</v>
      </c>
      <c r="BY741" s="10" t="n">
        <f aca="false">(BW741)-(BX741)</f>
        <v>-9.5</v>
      </c>
      <c r="BZ741" s="10" t="str">
        <f aca="false">IF(BY741="","",IF(BY741&lt;-27.5,"De -30 a -28",IF(BY741&lt;-25,"De -27,5 a -25,5",IF(BY741&lt;-22.5,"De -25 a -23",IF(BY741&lt;-20,"De -22,5 a -20,5",IF(BY741&lt;-17.5,"De -20 a -18",IF(BY741&lt;-15,"De -17,5 a -15,5",IF(BY741&lt;-12.5,"De -15 a -13",IF(BY741&lt;-10,"De -12,5 a -10,5",IF(BY741&lt;-7.5,"De -10 a -8",IF(BY741&lt;-5,"De -7,5 a -5,5",IF(BY741&lt;-2.5,"De -5 a -3",IF(BY741&lt;0,"De -2,5 a -0,5",IF(BY741&lt;2.5,"De 0 a 2",IF(BY741&lt;5,"De 2,5 a 4,5",IF(BY741&lt;7.5,"De 5 a 7",IF(BY741&lt;10,"De 7,5 a 9,5",IF(BY741&lt;12.5,"De 10 a 12",IF(BY741&lt;15,"De 12,5 a 14,5",IF(BY741&lt;17.5,"De 15 a 17",IF(BY741&lt;20,"De 17,5 a 19,5",IF(BY741&lt;22.5,"De 20 a 22",IF(BY741&lt;25,"De 22,5 a 24,5",IF(BY741&lt;27.5,"De 25 a 27","De 27,5 a 30"))))))))))))))))))))))))</f>
        <v>De -10 a -8</v>
      </c>
      <c r="CA741" s="12" t="n">
        <f aca="false">IF(BY741="","",IF(BY741&lt;=-28,1,IF(BY741&lt;=-25.5,2,IF(BY741&lt;=-23,3,IF(BY741&lt;=-20.5,4,IF(BY741&lt;=-18,5,IF(BY741&lt;=-15.5,6,IF(BY741&lt;=-13,7,IF(BY741&lt;=-10.5,8,IF(BY741&lt;=-8,9,IF(BY741&lt;=-5.5,10,IF(BY741&lt;=-3,11,IF(BY741&lt;=-0.5,12,IF(BY741&lt;=2,13,IF(BY741&lt;=4.5,14,IF(BY741&lt;=7,15,IF(BY741&lt;=9.5,16,IF(BY741&lt;=12,17,IF(BY741&lt;=14.5,18,IF(BY741&lt;=17,19,IF(BY741&lt;=19.5,20,IF(BY741&lt;=22,21,IF(BY741&lt;=24.5,22,IF(BY741&lt;=27,23,IF(BY741&lt;=30,24,"Fuera de rango")))))))))))))))))))))))))</f>
        <v>9</v>
      </c>
      <c r="CB741" s="9" t="n">
        <v>-2.5</v>
      </c>
      <c r="CC741" s="10" t="n">
        <f aca="false">18.5- (0.3*H741)</f>
        <v>6.5</v>
      </c>
      <c r="CD741" s="10" t="n">
        <f aca="false">(CB741)-(CC741)</f>
        <v>-9</v>
      </c>
      <c r="CE741" s="10" t="str">
        <f aca="false">IF(CD741="","",IF(CD741&lt;-27.5,"De -30 a -28",IF(CD741&lt;-25,"De -27,5 a -25,5",IF(CD741&lt;-22.5,"De -25 a -23",IF(CD741&lt;-20,"De -22,5 a -20,5",IF(CD741&lt;-17.5,"De -20 a -18",IF(CD741&lt;-15,"De -17,5 a -15,5",IF(CD741&lt;-12.5,"De -15 a -13",IF(CD741&lt;-10,"De -12,5 a -10,5",IF(CD741&lt;-7.5,"De -10 a -8",IF(CD741&lt;-5,"De -7,5 a -5,5",IF(CD741&lt;-2.5,"De -5 a -3",IF(CD741&lt;0,"De -2,5 a -0,5",IF(CD741&lt;=2,"De 0 a 2",IF(CD741&lt;=4.5,"De 2,5 a 4,5",IF(CD741&lt;=7,"De 5 a 7",IF(CD741&lt;=9.5,"De 7,5 a 9,5",IF(CD741&lt;=12,"De 10 a 12",IF(CD741&lt;=14.5,"De 12,5 a 14,5",IF(CD741&lt;=17,"De 15 a 17",IF(CD741&lt;=19.5,"De 17,5 a 19,5",IF(CD741&lt;=22,"De 20 a 22",IF(CD741&lt;=24.5,"De 22,5 a 24,5",IF(CD741&lt;=27,"De 25 a 27","De 27,5 a 30"))))))))))))))))))))))))</f>
        <v>De -10 a -8</v>
      </c>
      <c r="CF741" s="12" t="n">
        <f aca="false">IF(CD741="","",IF(CD741&lt;-27.5,1,IF(CD741&lt;-25,2,IF(CD741&lt;-22.5,3,IF(CD741&lt;-20,4,IF(CD741&lt;-17.5,5,IF(CD741&lt;-15,6,IF(CD741&lt;-12.5,7,IF(CD741&lt;-10,8,IF(CD741&lt;-7.5,9,IF(CD741&lt;-5,10,IF(CD741&lt;-2.5,11,IF(CD741&lt;0,12,IF(CD741&lt;2.5,13,IF(CD741&lt;5,14,IF(CD741&lt;7.5,15,IF(CD741&lt;10,16,IF(CD741&lt;12.5,17,IF(CD741&lt;15,18,IF(CD741&lt;17.5,19,IF(CD741&lt;20,20,IF(CD741&lt;22.5,21,IF(CD741&lt;25,22,IF(CD741&lt;27.5,23,24))))))))))))))))))))))))</f>
        <v>9</v>
      </c>
      <c r="CG741" s="9" t="n">
        <v>-0.75</v>
      </c>
      <c r="CH741" s="10" t="str">
        <f aca="false">IF(CG741="","",IF(AND(CG741&gt;=-10,CG741&lt;=-9.5),"-10 a -9,5",IF(AND(CG741&gt;-9.5,CG741&lt;=-8.5),"-9 a -8,5",IF(AND(CG741&gt;-8.5,CG741&lt;=-7.5),"-8 a -7,5",IF(AND(CG741&gt;-7.5,CG741&lt;=-6.5),"-7 a -6,5",IF(AND(CG741&gt;-6.5,CG741&lt;=-5.5),"-6 a -5,5",IF(AND(CG741&gt;-5.5,CG741&lt;=-4.5),"-5 a -4,5",IF(AND(CG741&gt;-4.5,CG741&lt;=-3.5),"-4 a -3,5",IF(AND(CG741&gt;-3.5,CG741&lt;=-2.5),"-3 a -2,5",IF(CG741=-2.25,"-2,25",IF(AND(CG741&gt;-2.5,CG741&lt;=-1.5),"-2 a -1,5",IF(AND(CG741&gt;-1.5,CG741&lt;=-0.5),"-1 a -0,5",IF(AND(CG741&gt;-0.5,CG741&lt;=0.5),"0 a 0,5",IF(AND(CG741&gt;0.5,CG741&lt;=1.5),"1 a 1,5",IF(AND(CG741&gt;1.5,CG741&lt;=2.5),"2 a 2,5",IF(AND(CG741&gt;2.5,CG741&lt;=3.5),"3 a 3,5",IF(AND(CG741&gt;3.5,CG741&lt;=4.5),"4 a 4,5",IF(AND(CG741&gt;4.5,CG741&lt;=5.5),"5 a 5,5",IF(AND(CG741&gt;5.5,CG741&lt;=6.5),"6 a 6,5",IF(AND(CG741&gt;6.5,CG741&lt;=7.5),"7 a 7,5",IF(AND(CG741&gt;7.5,CG741&lt;=8.5),"8 a 8,5",IF(AND(CG741&gt;8.5,CG741&lt;=9.5),"9 a 9,5",IF(CG741&gt;=10,"10","Fuera de rango")))))))))))))))))))))))</f>
        <v>-1 a -0,5</v>
      </c>
      <c r="CI741" s="11" t="n">
        <f aca="false">IF(CG741="","",IF(CG741=-2.25,"NORMA",IF(CG741&lt;=-9.5,1,IF(CG741&lt;=-8.5,2,IF(CG741&lt;=-7.5,3,IF(CG741&lt;=-6.5,4,IF(CG741&lt;=-5.5,5,IF(CG741&lt;=-4.5,6,IF(CG741&lt;=-3.5,7,IF(CG741&lt;=-2.5,8,IF(CG741&lt;=-1.5,9,IF(CG741&lt;=-0.5,10,IF(CG741&lt;=0.5,11,IF(CG741&lt;=1.5,12,IF(CG741&lt;=2.5,13,IF(CG741&lt;=3.5,14,IF(CG741&lt;=4.5,15,IF(CG741&lt;=5.5,16,IF(CG741&lt;=6.5,17,IF(CG741&lt;=7.5,18,IF(CG741&lt;=8.5,19,IF(CG741&lt;=9.5,20,IF(CG741=10,21,"Fuera de rango")))))))))))))))))))))))</f>
        <v>10</v>
      </c>
      <c r="CJ741" s="9" t="n">
        <v>2</v>
      </c>
      <c r="CK741" s="10" t="str">
        <f aca="false">IF(CJ741="","",IF(AND(CJ741&gt;=-6,CJ741&lt;=-5.5),"-6 a -5,5",IF(AND(CJ741&gt;-5.5,CJ741&lt;=-4.5),"-5 a -4,5",IF(AND(CJ741&gt;-4.5,CJ741&lt;=-3.5),"-4 a -3,5",IF(AND(CJ741&gt;-3.5,CJ741&lt;=-2.5),"-3 a -2,5",IF(AND(CJ741&gt;-2.5,CJ741&lt;=-1.5),"-2 a -1,5",IF(AND(CJ741&gt;-1.5,CJ741&lt;=-0.5),"-1 a -0,5",IF(AND(CJ741&gt;-0.5,CJ741&lt;=0.5),"0 a 0,5",IF(AND(CJ741&gt;0.5,CJ741&lt;=1.5),"1 a 1,5",IF(AND(CJ741&gt;1.5,CJ741&lt;2.5),"2",IF(AND(CJ741&gt;=2.5,CJ741&lt;=3),"2,5 a 3",IF(AND(CJ741&gt;3,CJ741&lt;=4),"3,5 a 4",IF(AND(CJ741&gt;4,CJ741&lt;=5),"4,5 a 5",IF(AND(CJ741&gt;5,CJ741&lt;=6),"5,5 a 6",IF(AND(CJ741&gt;6,CJ741&lt;=7),"6,5 a 7",IF(AND(CJ741&gt;7,CJ741&lt;=8),"7,5 a 8",IF(AND(CJ741&gt;8,CJ741&lt;=9.5),"8,5 a 9,5",IF(CJ741=10,"10","Fuera de rango"))))))))))))))))))</f>
        <v>2</v>
      </c>
      <c r="CL741" s="11" t="str">
        <f aca="false">IF(CK741="","",IF(OR(CK741="-6 a -5,5",CK741="-6 - -5,5"),1,IF(OR(CK741="-5 a -4,5",CK741="-5 - -4,5"),2,IF(OR(CK741="-4 a -3,5",CK741="-4 - -3,5"),3,IF(OR(CK741="-3 a -2,5",CK741="-3 - -2,5"),4,IF(OR(CK741="-2 a -1,5",CK741="-2 - -1,5"),5,IF(OR(CK741="-1 a -0,5",CK741="-1 - -0,5"),6,IF(OR(CK741="0 a 0,5",CK741="0 - 0,5"),7,IF(OR(CK741="1 a 1,5",CK741="1 - 1,5"),8,IF(CK741="2","NORMA",IF(OR(CK741="2,5 a 3",CK741="2,5 - 3"),9,IF(OR(CK741="3,5 a 4",CK741="3,5 - 4"),10,IF(OR(CK741="4,5 a 5",CK741="4,5 - 5"),11,IF(OR(CK741="5,5 a 6",CK741="5,5 - 6"),12,IF(OR(CK741="6,5 a 7",CK741="6,5 - 7"),13,IF(OR(CK741="7,5 a 8",CK741="7,5 - 8"),14,IF(OR(CK741="8,5 a 9",CK741="8,5 - 9,5",CK741="9 a 9,5"),15,IF(CK741="10",15,IF(OR(CK741="0,5 a 1",CK741="0,5 - 1"),7,"Fuera de rango")))))))))))))))))))</f>
        <v>NORMA</v>
      </c>
      <c r="CO741" s="10" t="str">
        <f aca="false">IF(CM741&gt;0,"EME"," ")</f>
        <v> </v>
      </c>
      <c r="CQ741" s="10" t="str">
        <f aca="false">IF(CP741&gt;0,"0", " ")</f>
        <v> </v>
      </c>
      <c r="CR741" s="10" t="str">
        <f aca="false">IF(CP741&gt;0,"EME"," ")</f>
        <v> </v>
      </c>
      <c r="CS741" s="9" t="n">
        <v>0</v>
      </c>
      <c r="CV741" s="9" t="n">
        <v>0</v>
      </c>
      <c r="CY741" s="9" t="n">
        <v>0</v>
      </c>
      <c r="DB741" s="9" t="n">
        <v>0</v>
      </c>
      <c r="DC741" s="11" t="str">
        <f aca="false">IF(DB741&lt;0,"2"," ")</f>
        <v> </v>
      </c>
      <c r="DD741" s="11" t="str">
        <f aca="false">IF(DB741&lt;0,"MIO"," ")</f>
        <v> </v>
      </c>
      <c r="DE741" s="9" t="n">
        <v>-1.5</v>
      </c>
      <c r="DF741" s="10" t="str">
        <f aca="false">IF(DE741&lt;0,"3"," ")</f>
        <v>3</v>
      </c>
      <c r="DG741" s="10" t="str">
        <f aca="false">IF(DE741&lt;0,"AST"," ")</f>
        <v>AST</v>
      </c>
      <c r="DH741" s="9" t="n">
        <v>-2.25</v>
      </c>
      <c r="DI741" s="10" t="str">
        <f aca="false">IF(DH741&lt;0,"3"," ")</f>
        <v>3</v>
      </c>
      <c r="DJ741" s="10" t="str">
        <f aca="false">IF(DH741&lt;0,"AST"," ")</f>
        <v>AST</v>
      </c>
      <c r="DK741" s="9" t="n">
        <v>0.75</v>
      </c>
      <c r="DL741" s="10" t="str">
        <f aca="false">IF(DK741&gt;0,"4"," ")</f>
        <v>4</v>
      </c>
      <c r="DM741" s="10" t="str">
        <f aca="false">IF(DK741&gt;0,"PRE"," ")</f>
        <v>PRE</v>
      </c>
      <c r="DN741" s="9" t="n">
        <v>0.75</v>
      </c>
      <c r="DO741" s="10" t="str">
        <f aca="false">IF(DN741&gt;0,"4"," ")</f>
        <v>4</v>
      </c>
      <c r="DP741" s="10" t="str">
        <f aca="false">IF(DN741&gt;0,"PRE"," ")</f>
        <v>PRE</v>
      </c>
      <c r="DS741" s="12" t="str">
        <f aca="false">CONCATENATE(CO741,CU741,DA741,DG741,DM741)</f>
        <v> ASTPRE</v>
      </c>
      <c r="DT741" s="10" t="e">
        <f aca="false" t="array" ref="DT741">_xlfn.IFS(DS741="EME    ","0", DS741=" HIP   ","1", DS741="  MIO  ","2", DS741="   AST ","3", DS741="    PRE","4", DS741="EME   PRE","5", DS741=" HIP  PRE","6", DS741=" HIP AST ","7", DS741="  MIO PRE","8", DS741="  MIOAST ","9", DS741="   ASTPRE","10",DS741=" HIP ASTPRE","11", DS741="  MIOASTPRE","12", DS741="     ","0")</f>
        <v>#N/A</v>
      </c>
      <c r="DV741" s="1" t="e">
        <f aca="false" t="array" ref="DV741">_xlfn.IFS(DU741="SI","2", DU741="NO","1")</f>
        <v>#N/A</v>
      </c>
      <c r="DX741" s="11" t="str">
        <f aca="false">IF(DW741=0,"1","2")</f>
        <v>1</v>
      </c>
      <c r="DY741" s="11" t="str">
        <f aca="false" t="array" ref="DY741">_xlfn.IFS(DW741=0,"0", DW741=0.25, "1", DW741=0.5,"2", DW741=0.75,"3", DW741=1,"4",DW741=1.25,"5", DW741=1.5,"6", DW741=1.75,"7", DW741=2,"8")</f>
        <v>0</v>
      </c>
      <c r="EA741" s="11" t="str">
        <f aca="false">IF(DZ741=0,"1","2")</f>
        <v>1</v>
      </c>
      <c r="EB741" s="11" t="str">
        <f aca="false" t="array" ref="EB741">_xlfn.IFS(DZ741=0,"0", DZ741=0.25, "1", DZ741=0.5,"2", DZ741=0.75,"3", DZ741=1,"4",DZ741=1.25,"5", DZ741=1.5,"6", DZ741=1.75,"7", DZ741=2,"8")</f>
        <v>0</v>
      </c>
      <c r="ED741" s="10" t="str">
        <f aca="false">IF(EC741=0,"1","2")</f>
        <v>1</v>
      </c>
      <c r="EE741" s="11" t="str">
        <f aca="false" t="array" ref="EE741">_xlfn.IFS(EC741=0,"0", EC741=-0.25, "1", EC741=-0.5,"2", EC741=-0.75,"3", EC741=-1,"4",EC741=-1.25,"5", EC741=-1.5,"6", EC741=-1.75,"7", EC741=-2,"8", EC741=-2.25,"9",EC741=-2.5,"10", EC741=-2.75,"11", EC741=-3,"12", EC741=-3.25,"13", EC741=-3.5,"14", EC741=-3.75,"15",EC741=-4,"16")</f>
        <v>0</v>
      </c>
      <c r="EG741" s="10" t="str">
        <f aca="false">IF(EF741=0,"1","2")</f>
        <v>1</v>
      </c>
      <c r="EH741" s="11" t="str">
        <f aca="false" t="array" ref="EH741">_xlfn.IFS(EF741=0,"0", EF741=-0.25, "1", EF741=-0.5,"2", EF741=-0.75,"3", EF741=-1,"4",EF741=-1.25,"5", EF741=-1.5,"6", EF741=-1.75,"7", EF741=-2,"8", EF741=-2.25,"9",EF741=-2.5,"10", EF741=-2.75,"11", EF741=-3,"12", EF741=-3.25,"13", EF741=-3.5,"14", EF741=-3.75,"15",EF741=-4,"16")</f>
        <v>0</v>
      </c>
      <c r="EJ741" s="11" t="str">
        <f aca="false">IF(EI741=0,"1","2")</f>
        <v>1</v>
      </c>
      <c r="EK741" s="11" t="str">
        <f aca="false" t="array" ref="EK741">_xlfn.IFS(EI741=0,"0", EI741=-0.25, "1", EI741=-0.5,"2", EI741=-0.75,"3", EI741=-1,"4",EI741=-1.25,"5", EI741=-1.5,"6", EI741=-1.75,"7", EI741=-2,"8", EI741=-2.25,"9", EI741=-2.25,"9",EI741=-2.5,"10", EI741=-2.75,"11", EI741=-3,"12", EI741=-3.25,"13", EI741=-3.5,"14", EI741=-3.75,"15",EI741=-4,"16", EI741=0.25, "17", EI741=0.5, "18")</f>
        <v>0</v>
      </c>
      <c r="EM741" s="11" t="str">
        <f aca="false">IF(EL741=0,"1","2")</f>
        <v>1</v>
      </c>
      <c r="EN741" s="11" t="str">
        <f aca="false" t="array" ref="EN741">_xlfn.IFS(EL741=0.25,"17",EL741=0.5,"18", EL741=0,"0", EL741=-0.25, "1", EL741=-0.5,"2", EL741=-0.75,"3", EL741=-1,"4",EL741=-1.25,"5", EL741=-1.5,"6", EL741=-1.75,"7", EL741=-2,"8",EL741= -2.25,"9",EL741=-2.5,"10",EL741= -2.75,"11",EL741= -3,"12",EL741= -3.25,"13",EL741= -3.5,"14",EL741= -3.75,"15",EL741=-4,"16")</f>
        <v>0</v>
      </c>
      <c r="EP741" s="11" t="str">
        <f aca="false">IF(EO741=0,"1","2")</f>
        <v>1</v>
      </c>
      <c r="EQ741" s="11" t="str">
        <f aca="false" t="array" ref="EQ741">_xlfn.IFS(EO741=0,"0", EO741=0.25, "1", EO741=0.5,"2", EO741=0.75,"3", EO741=1,"4",EO741=1.25,"5", EO741=1.5,"6", EO741=1.75,"7", EO741=2,"8", EO741=2.25,"9", EO741=2.25,"9",EO741=2.5,"10", EO741=2.75,"11", EO741=3,"12", EO741=3.25,"13", EO741=3.5,"14", EO741=3.75,"15",EO741=4,"16", EO741=-0.25, "17", bq=-0.5, "18")</f>
        <v>0</v>
      </c>
      <c r="ES741" s="11" t="str">
        <f aca="false">IF(ER741=0,"1","2")</f>
        <v>1</v>
      </c>
      <c r="ET741" s="11" t="str">
        <f aca="false" t="array" ref="ET741">_xlfn.IFS(ER741=0,"0", ER741=0.25, "1", ER741=0.5,"2", ER741=0.75,"3", ER741=1,"4",ER741=1.25,"5", ER741=1.5,"6", ER741=1.75,"7", ER741=2,"8", ER741=2.25,"9", ER741=2.25,"9",ER741=2.5,"10", ER741=2.75,"11", ER741=3,"12", ER741=3.25,"13", ER741=3.5,"14", ER741=3.75,"15",ER741=4,"16", ER741=-0.25, "17", bq=-0.5, "18")</f>
        <v>0</v>
      </c>
      <c r="EV741" s="14" t="e">
        <f aca="false">VLOOKUP(EU741,LEYENDA!$G$2:$H$8,2,TRUE())</f>
        <v>#N/A</v>
      </c>
      <c r="EW741" s="14" t="e">
        <f aca="false" t="array" ref="EW741">_xlfn.IFS(EV741="0-5","1", EV741="6-12","2", EV741="13-18","3", EV741="19-24","4", EV741="25-36","5", EV741="37-48","6", EV741="49-60","7")</f>
        <v>#N/A</v>
      </c>
    </row>
    <row r="742" customFormat="false" ht="13.5" hidden="false" customHeight="false" outlineLevel="0" collapsed="false">
      <c r="A742" s="1" t="n">
        <v>302</v>
      </c>
      <c r="B742" s="2" t="n">
        <v>1</v>
      </c>
      <c r="C742" s="33" t="n">
        <v>45273</v>
      </c>
      <c r="E742" s="5" t="str">
        <f aca="false">VLOOKUP(A742,'286'!$A$3:$J$6279,10,FALSE())</f>
        <v>HIDALGO DÍAZ, JAVIER</v>
      </c>
      <c r="F742" s="4" t="str">
        <f aca="false">VLOOKUP(A742,'286'!$A$3:$I$1768,3,FALSE())</f>
        <v>HIDIJA</v>
      </c>
      <c r="G742" s="6" t="n">
        <f aca="false">VLOOKUP(A742,'286'!$A$3:$I$1768,4,FALSE())</f>
        <v>40174</v>
      </c>
      <c r="H742" s="7" t="n">
        <f aca="false">YEAR(C742)-YEAR(G742)</f>
        <v>14</v>
      </c>
      <c r="I742" s="1" t="str">
        <f aca="false">VLOOKUP(H742,LEYENDA!$C$2:$D$6,2,TRUE())</f>
        <v>13-24</v>
      </c>
      <c r="J742" s="5" t="str">
        <f aca="false">VLOOKUP(A742,'286'!$A$3:$I$1768,7,FALSE())</f>
        <v>H</v>
      </c>
      <c r="K742" s="8" t="n">
        <f aca="false">VLOOKUP(A742,'286'!$A$3:$I$1768,2,FALSE())</f>
        <v>0</v>
      </c>
      <c r="L742" s="4" t="str">
        <f aca="false">VLOOKUP(A742,'286'!$A$3:$I$1768,8,FALSE())</f>
        <v>D</v>
      </c>
      <c r="M742" s="4" t="str">
        <f aca="false">VLOOKUP(A742,'286'!$A$3:$I$1768,9,FALSE())</f>
        <v>D</v>
      </c>
      <c r="N742" s="8" t="str">
        <f aca="false">IF(R742=O742, "MISMA","CONTRARIA")</f>
        <v>MISMA</v>
      </c>
      <c r="O742" s="8" t="str">
        <f aca="false" t="array" ref="O742">_xlfn.IFS(L742="D","1", L742="I","2")</f>
        <v>1</v>
      </c>
      <c r="P742" s="8" t="e">
        <f aca="false" t="array" ref="P742">_xlfn.IFS(K742="OD","1", K742="OI","2")</f>
        <v>#N/A</v>
      </c>
      <c r="Q742" s="1" t="str">
        <f aca="false" t="array" ref="Q742">_xlfn.IFS(J742="M","1", J742="H","2")</f>
        <v>2</v>
      </c>
      <c r="R742" s="8" t="str">
        <f aca="false" t="array" ref="R742">_xlfn.IFS(M742="D","1", M742="I","2")</f>
        <v>1</v>
      </c>
      <c r="S742" s="1" t="str">
        <f aca="false" t="array" ref="S742">_xlfn.IFS(N742="CONTRARIA", "1",N742= "MISMA","2")</f>
        <v>2</v>
      </c>
      <c r="T742" s="1" t="str">
        <f aca="false" t="array" ref="T742">_xlfn.IFS(I742="0-12","1", I742="13-24","2", I742="25-40","3", I742="41-60","4", I742="61-100","5")</f>
        <v>2</v>
      </c>
      <c r="U742" s="9" t="n">
        <v>-1.5</v>
      </c>
      <c r="V742" s="10" t="str">
        <f aca="false">IF(U742="","",IF(AND(U742&gt;=-9,U742&lt;=-6.5),"-9 a -6,5",IF(AND(U742&gt;=-6,U742&lt;=-3.5),"-6 a -3,5",IF(AND(U742&gt;=-3,U742&lt;=-1),"-3 a -1",IF(U742=-0.5,"-0,5",IF(AND(U742&gt;=0,U742&lt;=2.5),"0 a 2,5",IF(AND(U742&gt;=3,U742&lt;=5.5),"3 a 5,5",IF(AND(U742&gt;=6,U742&lt;=8.5),"6 a 8,5",IF(AND(U742&gt;=9,U742&lt;=20),"9 a 20","Fuera de rango")))))))))</f>
        <v>-3 a -1</v>
      </c>
      <c r="W742" s="11" t="n">
        <f aca="false">IF(V742="","",IF(V742="-9 a -6,5",2,IF(V742="-6 a -3,5",3,IF(V742="-3 a -1",4,IF(V742="-0,5","NORMA",IF(V742="0 a 2,5",5,IF(V742="3 a 5,5",6,IF(V742="6 a 8,5",7,IF(V742="9 a 20",8,"Fuera de rango")))))))))</f>
        <v>4</v>
      </c>
      <c r="X742" s="9" t="n">
        <v>10</v>
      </c>
      <c r="Y742" s="11" t="str">
        <f aca="false">IF(X742="","",IF(AND(X742&gt;=0,X742&lt;=4),"0 a 4",IF(AND(X742&gt;=4.5,X742&lt;=8.5),"4,5 a 8,5",IF(X742=9,"9",IF(AND(X742&gt;=9.5,X742&lt;=13),"9,5 a 13",IF(AND(X742&gt;=13.5,X742&lt;=20),"13,5 a 20",IF(AND(X742&gt;=20.5,X742&lt;=35),"20,5 a 35","Fuera de rango")))))))</f>
        <v>9,5 a 13</v>
      </c>
      <c r="Z742" s="11" t="n">
        <f aca="false">IF(Y742="","",IF(Y742="0 a 4",1,IF(Y742="4,5 a 8,5",2,IF(Y742="9","NORMA",IF(Y742="9,5 a 13",3,IF(Y742="13,5 a 20",4,IF(Y742="20,5 a 35",5,"Fuera de rango")))))))</f>
        <v>3</v>
      </c>
      <c r="AA742" s="9" t="n">
        <v>18</v>
      </c>
      <c r="AB742" s="10" t="str">
        <f aca="false">IF(AA742="","",IF(AND(AA742&gt;=0,AA742&lt;=9),"0 a 9",IF(AND(AA742&gt;=9.5,AA742&lt;=18.5),"9,5 a 18,5",IF(AA742=19,"19",IF(AND(AA742&gt;=19.5,AA742&lt;=28),"19,5 a 28",IF(AND(AA742&gt;=28.5,AA742&lt;=40),"28,5 a 40","Fuera de rango"))))))</f>
        <v>9,5 a 18,5</v>
      </c>
      <c r="AC742" s="11" t="n">
        <f aca="false" t="array" ref="AC742">_xlfn.IFS(AB742="","",AB742="0 a 9",1,AB742="9,5 a 18,5",2,AB742="19","NORMA",AB742="19,5 a 28",3,AB742="28,5 a 40",4,TRUE(),"Fuera de rango")</f>
        <v>2</v>
      </c>
      <c r="AD742" s="9" t="n">
        <v>11</v>
      </c>
      <c r="AE742" s="10" t="str">
        <f aca="false">IF(AD742="","",IF(AND(AD742&gt;=-10,AD742&lt;=0),"De -10 a 0",IF(AND(AD742&gt;=0.5,AD742&lt;=9.5),"0,5 a 9,5",IF(AD742=10,"10",IF(AND(AD742&gt;=10.5,AD742&lt;=20),"10,5 a 20",IF(AND(AD742&gt;=20.5,AD742&lt;=40),"20,5 a 40","Fuera de rango"))))))</f>
        <v>10,5 a 20</v>
      </c>
      <c r="AF742" s="12" t="n">
        <f aca="false">IF(AD742="","",IF(AND(AD742&gt;=-10,AD742&lt;=0),1,IF(AND(AD742&gt;=0.5,AD742&lt;=9.5),2,IF(AD742=10,"NORMA",IF(AND(AD742&gt;=10.5,AD742&lt;=20),3,IF(AND(AD742&gt;=20.5,AD742&lt;=40),4,""))))))</f>
        <v>3</v>
      </c>
      <c r="AG742" s="9" t="n">
        <v>9</v>
      </c>
      <c r="AH742" s="10" t="str">
        <f aca="false">IF(AG742="","",IF(AND(AG742&gt;=0,AG742&lt;=4),"0 a 4",IF(AND(AG742&gt;=4.5,AG742&lt;=8.5),"4,5 a 8,5",IF(AG742=9,"9",IF(AND(AG742&gt;=9.5,AG742&lt;=13),"9,5 a 13",IF(AND(AG742&gt;=13.5,AG742&lt;=25),"13,5 a 25","Fuera de rango"))))))</f>
        <v>9</v>
      </c>
      <c r="AI742" s="10" t="str">
        <f aca="false">IF(AH742="","",IF(AH742="0 a 4",1,IF(AH742="4,5 a 8,5",2,IF(AH742="9","NORMA",IF(AH742="9,5 a 13",3,IF(AH742="13,5 a 25",4,""))))))</f>
        <v>NORMA</v>
      </c>
      <c r="AJ742" s="9" t="n">
        <v>5</v>
      </c>
      <c r="AK742" s="10" t="str">
        <f aca="false">IF(AJ742="","",IF(AND(AJ742&gt;=-15,AJ742&lt;=-10.5),"-15 a -10,5",IF(AND(AJ742&gt;=-10,AJ742&lt;=-4),"-10 a -4",IF(AND(AJ742&gt;=-4.5,AJ742&lt;=0),"-4,5 a 0",IF(AND(AJ742&gt;=0.5,AJ742&lt;=4.5),"0,5 a 4,5",IF(AJ742=5,"5",IF(AND(AJ742&gt;=5.5,AJ742&lt;=10),"5,5 a 10",IF(AND(AJ742&gt;=10.5,AJ742&lt;=20),"10,5 a 20","Fuera de rango"))))))))</f>
        <v>5</v>
      </c>
      <c r="AL742" s="11" t="str">
        <f aca="false">IF(AK742="","",IF(AK742="-15 a -10,5",1,IF(AK742="-10 a -4",2,IF(AK742="-4,5 a 0",3,IF(AK742="0,5 a 4,5",4,IF(AK742="5","NORMA",IF(AK742="5,5 a 10",5,IF(AK742="10,5 a 20",6,"Error"))))))))</f>
        <v>NORMA</v>
      </c>
      <c r="AM742" s="9" t="n">
        <v>0</v>
      </c>
      <c r="AN742" s="10" t="str">
        <f aca="false">IF(AM742="","",IF(AND(AM742&gt;=-7.5,AM742&lt;=-5.5),"-7,5 a -5,5",IF(AND(AM742&gt;=-5,AM742&lt;=-3),"-5 a -3",IF(AND(AM742&gt;=-2.5,AM742&lt;=-0.5),"-2,5 a -0,5",IF(AM742=0,"0,00",IF(AND(AM742&gt;=0.5,AM742&lt;=2.5),"0,5 a 2,5",IF(AND(AM742&gt;=3,AM742&lt;=5),"3 a 5",IF(AND(AM742&gt;=5.5,AM742&lt;=7.5),"5,5 a 7,5",IF(AND(AM742&gt;=8,AM742&lt;=10),"8 a 10","Fuera de rango")))))))))</f>
        <v>0,00</v>
      </c>
      <c r="AO742" s="11" t="str">
        <f aca="false">IF(AN742="","",IF(AN742="-7,5 a -5,5",1,IF(AN742="-5 a -3",2,IF(AN742="-2,5 a -0,5",3,IF(AN742="0,00","NORMA",IF(AN742="0,5 a 2,5",4,IF(AN742="3 a 5",5,IF(AN742="5,5 a 7,5",6,IF(AN742="8 a 10",7,"Error")))))))))</f>
        <v>NORMA</v>
      </c>
      <c r="AP742" s="9" t="n">
        <v>-4</v>
      </c>
      <c r="AQ742" s="10" t="str">
        <f aca="false">IF(AP742="","",IF(AND(AP742&gt;=-20,AP742&lt;=-9.5),"-20 a -9,5",IF(AND(AP742&gt;=-9,AP742&lt;=-6.5),"-9 a -6,5",IF(AP742=-6,"-6",IF(AND(AP742&gt;=-5.5,AP742&lt;=-3),"-5,5 a -3",IF(AND(AP742&gt;=-2.5,AP742&lt;=0),"-2,5 a 0",IF(AND(AP742&gt;=0.5,AP742&lt;=3),"0,5 a 3",IF(AND(AP742&gt;=3.5,AP742&lt;=6),"3,5 a 6",IF(AND(AP742&gt;=6.5,AP742&lt;=9),"6,5 a 9",IF(AND(AP742&gt;=9.5,AP742&lt;=20),"9,5 a 20","Fuera de rango"))))))))))</f>
        <v>-5,5 a -3</v>
      </c>
      <c r="AR742" s="11" t="n">
        <f aca="false">IF(AQ742="","",IF(AQ742="-20 a -9,5",1,IF(AQ742="-9 a -6,5",2,IF(AQ742="-6","NORMA",IF(AQ742="-5,5 a -3",3,IF(AQ742="-2,5 a 0",4,IF(AQ742="0,5 a 3",5,IF(AQ742="3,5 a 6",6,IF(AQ742="6,5 a 9",7,IF(AQ742="9,5 a 20",8,""))))))))))</f>
        <v>3</v>
      </c>
      <c r="AS742" s="9" t="n">
        <v>5</v>
      </c>
      <c r="AT742" s="10" t="str">
        <f aca="false">IF(AS742="","",IF(AND(AS742&gt;=-16,AS742&lt;=-14),"-16 a -14",IF(AND(AS742&gt;=-13.5,AS742&lt;=-11.5),"-13,5 a -11,5",IF(AND(AS742&gt;=-11,AS742&lt;=-9),"-11 a -9",IF(AND(AS742&gt;=-8.5,AS742&lt;=-6.5),"-8,5 a -6,5",IF(AND(AS742&gt;=-6,AS742&lt;=-4),"-6 a -4",IF(AND(AS742&gt;=-3.5,AS742&lt;=-1.5),"-3,5 a -1,5",IF(AND(AS742&gt;=-1,AS742&lt;=1),"-1 a 1",IF(AND(AS742&gt;=1.5,AS742&lt;=3.5),"1,5 a 3,5",IF(AND(AS742&gt;=4,AS742&lt;=6),"4 a 6",IF(AND(AS742&gt;=6.5,AS742&lt;=8.5),"6,5 a 8,5",IF(AND(AS742&gt;=9,AS742&lt;=11),"9 a 11",IF(AND(AS742&gt;=11.5,AS742&lt;=13.5),"11,5 a 13,5",IF(AND(AS742&gt;=14,AS742&lt;=16),"14 a 16",IF(AND(AS742&gt;=16.5,AS742&lt;=18.5),"16,5 a 18,5",IF(AND(AS742&gt;=19,AS742&lt;=21),"19 a 21","Fuera de rango"))))))))))))))))</f>
        <v>4 a 6</v>
      </c>
      <c r="AU742" s="11" t="str">
        <f aca="false" t="array" ref="AU742">IF(AT742="","",_xlfn.IFS(AT742="-16 a -14",1,AT742="-13,5 a -11,5",2,AT742="-11 a -9",3,AT742="-8,5 a -6,5",4,AT742="-6 a -4",5,AT742="-3,5 a -1,5",6,AT742="-1 a 1",7,AT742="1,5 a 3,5",8,AT742="4 a 6","NORMA",AT742="6,5 a 8,5",9,AT742="9 a 11",10,AT742="11,5 a 13,5",11,AT742="14 a 16",12,AT742="16,5 a 18,5",13,AT742="19 a 21",14,TRUE(),""))</f>
        <v>NORMA</v>
      </c>
      <c r="AV742" s="9" t="n">
        <v>0.75</v>
      </c>
      <c r="AW742" s="10" t="str">
        <f aca="false">IF(AV742="","",IF(AND(AV742&gt;=-1,AV742&lt;=-0.5),"-1 a -0,5",IF(AND(AV742&gt;-0.5,AV742&lt;=0),"De -0,5 a 0",IF(AND(AV742&gt;=0.25,AV742&lt;=0.75),"0,25 a 0,75",IF(AND(AV742&gt;=1,AV742&lt;=1.5),"1 a 1,5",IF(AND(AV742&gt;=1.75,AV742&lt;=2.25),"1,75 a 2,25",IF(AND(AV742&gt;=2.5,AV742&lt;=3),"2,5 a 3",IF(AND(AV742&gt;=3.25,AV742&lt;=3.75),"3,25 a 3,75","Fuera de rango"))))))))</f>
        <v>0,25 a 0,75</v>
      </c>
      <c r="AX742" s="10" t="str">
        <f aca="false">IF(AW742="","",IF(OR(AW742="-1 a -0,5",AW742="-1 a -0.5"),1,IF(OR(AW742="De -0,5 a 0",AW742="-0,5 a 0",AW742="De -0.5 a 0"),2,IF(OR(AW742="0,25 a 0,75",AW742="0.25 a 0.75"),"NORMA",IF(OR(AW742="1 a 1,5",AW742="1 a 1.5"),3,IF(OR(AW742="1,75 a 2,25",AW742="1.75 a 2.25"),4,IF(OR(AW742="2,5 a 3",AW742="2.5 a 3"),5,IF(OR(AW742="3,25 a 3,75",AW742="3.25 a 3.75"),6,""))))))))</f>
        <v>NORMA</v>
      </c>
      <c r="AY742" s="9" t="n">
        <v>-4</v>
      </c>
      <c r="AZ742" s="10" t="str">
        <f aca="false">IF(AY742="","",IF(AND(AY742&gt;=-20,AY742&lt;=-9.5),"-20 a -9,5",IF(AND(AY742&gt;=-9,AY742&lt;=-6.5),"-9 a -6,5",IF(AY742=-6,"-6",IF(AND(AY742&gt;=-5.5,AY742&lt;=-3),"-5,5 a -3",IF(AND(AY742&gt;=-2.5,AY742&lt;=0),"-2,5 a 0",IF(AND(AY742&gt;=0.5,AY742&lt;=3),"0,5 a 3",IF(AND(AY742&gt;=3.5,AY742&lt;=6),"3,5 a 6","Fuera de rango"))))))))</f>
        <v>-5,5 a -3</v>
      </c>
      <c r="BA742" s="11" t="n">
        <f aca="false">IF(AZ742="","",IF(AZ742="-20 a -9,5",1,IF(AZ742="-9 a -6,5",2,IF(AZ742="-6","NORMA",IF(AZ742="-5,5 a -3",3,IF(AZ742="-2,5 a 0",4,IF(AZ742="0,5 a 3",5,IF(AZ742="3,5 a 6",6,""))))))))</f>
        <v>3</v>
      </c>
      <c r="BB742" s="9" t="n">
        <v>0</v>
      </c>
      <c r="BC742" s="10" t="str">
        <f aca="false" t="array" ref="BC742">IF(BB742="","",_xlfn.IFS(AND(BB742&gt;=0,BB742&lt;=2),"0 a 2",AND(BB742&gt;=2.5,BB742&lt;=4.5),"2,5 a 4,5",AND(BB742&gt;=5,BB742&lt;=7),"5 a 7",AND(BB742&gt;=7.5,BB742&lt;=9.5),"7,5 a 9,5",AND(BB742&gt;=10,BB742&lt;=12),"10 a 12",AND(BB742&gt;=12.5,BB742&lt;=14.5),"12,5 a 14,5",BB742=15,"15",AND(BB742&gt;=15.5,BB742&lt;=17.5),"15,5 a 17,5",AND(BB742&gt;=18,BB742&lt;=20),"18 a 20",AND(BB742&gt;=20.5,BB742&lt;=22.5),"20,5 a 22,5",AND(BB742&gt;=23,BB742&lt;=25),"23 a 25",TRUE(),"Fuera de rango"))</f>
        <v>0 a 2</v>
      </c>
      <c r="BD742" s="11" t="n">
        <f aca="false" t="array" ref="BD742">IF(BC742="","",_xlfn.IFS(BC742="0 a 2",1,BC742="2,5 a 4,5",2,BC742="5 a 7",3,BC742="7,5 a 9,5",4,BC742="10 a 12",5,BC742="12,5 a 14,5",6,BC742="15","NORMA",BC742="15,5 a 17,5",7,BC742="18 a 20",8,BC742="20,5 a 22,5",9,BC742="23 a 25",10,TRUE(),"Fuera de rango"))</f>
        <v>1</v>
      </c>
      <c r="BE742" s="9" t="n">
        <v>18</v>
      </c>
      <c r="BF742" s="10" t="str">
        <f aca="false">IF(BE742="","",IF(AND(BE742&gt;=-20,BE742&lt;=-10),"-20 a -10",IF(AND(BE742&gt;=-9.5,BE742&lt;=0.5),"-9,5 a 0,5",IF(AND(BE742&gt;=1,BE742&lt;=11),"1 a 11",IF(AND(BE742&gt;=11.5,BE742&lt;=20.5),"11,5 a 20,5",IF(BE742=21,"21",IF(AND(BE742&gt;=21.5,BE742&lt;=31.5),"21,5 a 31,5",IF(AND(BE742&gt;=32,BE742&lt;=42),"32 a 42","Fuera de rango"))))))))</f>
        <v>11,5 a 20,5</v>
      </c>
      <c r="BG742" s="11" t="n">
        <f aca="false">IF(BF742="","",IF(BF742="-20 a -10",1,IF(BF742="-9,5 a 0,5",2,IF(BF742="1 a 11",3,IF(BF742="11,5 a 20,5",4,IF(BF742="21","NORMA",IF(BF742="21,5 a 31,5",5,IF(BF742="32 a 42",6,""))))))))</f>
        <v>4</v>
      </c>
      <c r="BH742" s="9" t="n">
        <v>10</v>
      </c>
      <c r="BI742" s="10" t="str">
        <f aca="false">IF(BH742="","",IF(AND(BH742&gt;=-20,BH742&lt;=-15),"-20 a -15",IF(AND(BH742&gt;=-14.5,BH742&lt;=-9.5),"-14,5 a -9,5",IF(AND(BH742&gt;=-9,BH742&lt;=-4),"-9 a -4",IF(AND(BH742&gt;=-3.5,BH742&lt;=2.5),"-3,5 a 2,5",IF(AND(BH742&gt;=3,BH742&lt;=8),"3 a 8",IF(AND(BH742&gt;=8.5,BH742&lt;=14.5),"8,5 a 14,5",IF(BH742=15,"15",IF(AND(BH742&gt;=15.5,BH742&lt;=20.5),"15,5 a 20,5",IF(AND(BH742&gt;=21,BH742&lt;=26),"21 a 26","Fuera de rango"))))))))))</f>
        <v>8,5 a 14,5</v>
      </c>
      <c r="BJ742" s="11" t="n">
        <f aca="false">IF(BI742="","",IF(BI742="-20 a -15",1,IF(BI742="-14,5 a -9,5",2,IF(BI742="-9 a -4",3,IF(BI742="-3,5 a 2,5",4,IF(BI742="3 a 8",5,IF(BI742="8,5 a 14,5",6,IF(BI742="15","NORMA",IF(BI742="15,5 a 20,5",7,IF(BI742="21 a 26",8,IF(BI742="26,5 a 31,5",9,"")))))))))))</f>
        <v>6</v>
      </c>
      <c r="BK742" s="9" t="n">
        <v>0</v>
      </c>
      <c r="BL742" s="10" t="str">
        <f aca="false">IF(BK742="","",IF(AND(BK742&gt;=0,BK742&lt;=2),"0 - 2",IF(AND(BK742&gt;=2.5,BK742&lt;=4.5),"2,5 - 4,5",IF(AND(BK742&gt;=5,BK742&lt;=7),"5 - 7",IF(AND(BK742&gt;=7.5,BK742&lt;=9.5),"7,5 - 9,5",IF(AND(BK742&gt;=10,BK742&lt;=12),"10 - 12",IF(AND(BK742&gt;=12.5,BK742&lt;=13.5),"12,5 - 13,5",IF(BK742=14,"14",IF(AND(BK742&gt;=14.5,BK742&lt;=16.5),"14,5 - 16,5",IF(AND(BK742&gt;=17,BK742&lt;=19),"17 - 19",IF(AND(BK742&gt;=19.5,BK742&lt;=21.5),"19,5 - 21,5",IF(AND(BK742&gt;=22,BK742&lt;=24),"22 - 24",IF(AND(BK742&gt;=24.5,BK742&lt;=26.5),"24,5 - 26,5",IF(AND(BK742&gt;=27,BK742&lt;=29),"27 - 29",IF(AND(BK742&gt;=29.5,BK742&lt;=30),"29,5 - 30","Fuera de rango")))))))))))))))</f>
        <v>0 - 2</v>
      </c>
      <c r="BM742" s="11" t="n">
        <f aca="false">IF(BL742="","",IF(BL742="0 - 2",1,IF(BL742="2,5 - 4,5",2,IF(BL742="5 - 7",3,IF(BL742="7,5 - 9,5",4,IF(BL742="10 - 12",5,IF(BL742="12,5 - 13,5",6,IF(BL742="14","NORMA",IF(BL742="14,5 - 16,5",7,IF(BL742="17 - 19",8,IF(BL742="19,5 - 21,5",9,IF(BL742="22 - 24",10,IF(BL742="24,5 - 26,5",11,IF(BL742="27 - 29",12,IF(BL742="29,5 - 30",13,"")))))))))))))))</f>
        <v>1</v>
      </c>
      <c r="BN742" s="9" t="n">
        <v>18</v>
      </c>
      <c r="BO742" s="11" t="str">
        <f aca="false">IF(BN742="","",IF(AND(BN742&gt;=-20,BN742&lt;=-10),"-20 a -10",IF(AND(BN742&gt;=-9.5,BN742&lt;=0.5),"-9,5 a 0,5",IF(AND(BN742&gt;=1,BN742&lt;=11),"1 a 11",IF(AND(BN742&gt;=11.5,BN742&lt;=21.5),"11,5 a 21,5",IF(BN742=22,"22",IF(AND(BN742&gt;=22.5,BN742&lt;=32.5),"22,5 a 32,5",IF(AND(BN742&gt;=33,BN742&lt;=43),"33 a 43","Fuera de rango"))))))))</f>
        <v>11,5 a 21,5</v>
      </c>
      <c r="BP742" s="11" t="n">
        <f aca="false">IF(BO742="","",IF(BO742="-20 a -10",1,IF(BO742="-9,5 a 0,5",2,IF(BO742="1 a 11",3,IF(BO742="11,5 a 21,5",4,IF(BO742="22","NORMA",IF(BO742="22,5 a 32,5",5,IF(BO742="33 a 43",6,""))))))))</f>
        <v>4</v>
      </c>
      <c r="BQ742" s="9" t="n">
        <v>14</v>
      </c>
      <c r="BR742" s="10" t="str">
        <f aca="false">IF(BQ742="","",IF(AND(BQ742&gt;=-20,BQ742&lt;=-15),"-20 a -15",IF(AND(BQ742&gt;=-14.5,BQ742&lt;=-9.5),"-14,5 a -9,5",IF(AND(BQ742&gt;=-9,BQ742&lt;=-4),"-9 a -4",IF(AND(BQ742&gt;=-3.5,BQ742&lt;=2.5),"-3,5 a 2,5",IF(AND(BQ742&gt;=3,BQ742&lt;=8),"3 a 8",IF(AND(BQ742&gt;=8.5,BQ742&lt;=13.5),"8,5 a 13,5",IF(AND(BQ742&gt;=14,BQ742&lt;=17.5),"14 a 17,5",IF(BQ742=18,"18",IF(AND(BQ742&gt;=18.5,BQ742&lt;=23.5),"18,5 a 23,5",IF(AND(BQ742&gt;=24,BQ742&lt;=29),"24 a 29",IF(AND(BQ742&gt;=29.5,BQ742&lt;=34.5),"29,5 a 34,5",IF(AND(BQ742&gt;=35,BQ742&lt;=40),"35 a 40","Fuera de rango")))))))))))))</f>
        <v>14 a 17,5</v>
      </c>
      <c r="BS742" s="11" t="n">
        <f aca="false">IF(BR742="","",IF(BR742="-20 a -15",1,IF(BR742="-14,5 a -9,5",2,IF(BR742="-9 a -4",3,IF(BR742="-3,5 a 2,5",4,IF(BR742="3 a 8",5,IF(BR742="8,5 a 13,5",6,IF(BR742="14 a 17,5",7,IF(BR742="18","NORMA",IF(BR742="18,5 a 23,5",8,IF(BR742="24 a 29",9,IF(BR742="29,5 a 34,5",10,IF(BR742="35 a 40",11,"")))))))))))))</f>
        <v>7</v>
      </c>
      <c r="BT742" s="9" t="n">
        <v>0</v>
      </c>
      <c r="BU742" s="10" t="str">
        <f aca="false">IF(BT742="","",IF(AND(BT742&gt;=-20,BT742&lt;=-18),"-20 a -18",IF(AND(BT742&gt;=-17.5,BT742&lt;=-15.5),"-17,5 a -15,5",IF(AND(BT742&gt;=-15,BT742&lt;=-13),"-15 a -13",IF(AND(BT742&gt;=-12.5,BT742&lt;=-10.5),"-12,5 a -10,5",IF(AND(BT742&gt;=-10,BT742&lt;=-8),"-10 a -8",IF(AND(BT742&gt;=-7.5,BT742&lt;=-5.5),"-7,5 a -5,5",IF(AND(BT742&gt;=-5,BT742&lt;=-3),"-5 a -3",IF(AND(BT742&gt;=-2.5,BT742&lt;=-0.5),"-2,5 a -0,5",IF(BT742=0,"0",IF(AND(BT742&gt;=0.5,BT742&lt;=2.5),"0,5 a 2,5",IF(AND(BT742&gt;=3,BT742&lt;=5),"3 a 5",IF(AND(BT742&gt;=5.5,BT742&lt;=7.5),"5,5 a 7,5",IF(AND(BT742&gt;=8,BT742&lt;=10),"8 a 10",IF(AND(BT742&gt;=10.5,BT742&lt;=12.5),"10,5 a 12,5",IF(AND(BT742&gt;=13,BT742&lt;=15),"13 a 15",IF(AND(BT742&gt;=15.5,BT742&lt;=17.5),"15,5 a 17,5",IF(AND(BT742&gt;=18,BT742&lt;=20),"18 a 20","Fuera de rango"))))))))))))))))))</f>
        <v>0</v>
      </c>
      <c r="BV742" s="11" t="str">
        <f aca="false">IF(BT742="","",IF(BT742=0,"NORMA",IF(AND(BT742&gt;=-20,BT742&lt;=-18),2,IF(AND(BT742&gt;=-17.5,BT742&lt;=-15.5),2,IF(AND(BT742&gt;=-15,BT742&lt;=-13),3,IF(AND(BT742&gt;=-12.5,BT742&lt;=-10.5),4,IF(AND(BT742&gt;=-10,BT742&lt;=-8),5,IF(AND(BT742&gt;=-7.5,BT742&lt;=-5.5),6,IF(AND(BT742&gt;=-5,BT742&lt;=-3),7,IF(AND(BT742&gt;=-2.5,BT742&lt;=-0.5),8,IF(AND(BT742&gt;=0.5,BT742&lt;=2.5),9,IF(AND(BT742&gt;=3,BT742&lt;=5),10,IF(AND(BT742&gt;=5.5,BT742&lt;=7.5),11,IF(AND(BT742&gt;=8,BT742&lt;=10),12,IF(AND(BT742&gt;=10.5,BT742&lt;=12.5),13,IF(AND(BT742&gt;=13,BT742&lt;=15),14,IF(AND(BT742&gt;=15.5,BT742&lt;=17.5),15,IF(AND(BT742&gt;=18,BT742&lt;=20),16,"Fuera de rango"))))))))))))))))))</f>
        <v>NORMA</v>
      </c>
      <c r="BW742" s="9" t="n">
        <v>-8</v>
      </c>
      <c r="BX742" s="10" t="n">
        <f aca="false">18.5- (0.3*H742)</f>
        <v>14.3</v>
      </c>
      <c r="BY742" s="10" t="n">
        <f aca="false">(BW742)-(BX742)</f>
        <v>-22.3</v>
      </c>
      <c r="BZ742" s="10" t="str">
        <f aca="false">IF(BY742="","",IF(BY742&lt;-27.5,"De -30 a -28",IF(BY742&lt;-25,"De -27,5 a -25,5",IF(BY742&lt;-22.5,"De -25 a -23",IF(BY742&lt;-20,"De -22,5 a -20,5",IF(BY742&lt;-17.5,"De -20 a -18",IF(BY742&lt;-15,"De -17,5 a -15,5",IF(BY742&lt;-12.5,"De -15 a -13",IF(BY742&lt;-10,"De -12,5 a -10,5",IF(BY742&lt;-7.5,"De -10 a -8",IF(BY742&lt;-5,"De -7,5 a -5,5",IF(BY742&lt;-2.5,"De -5 a -3",IF(BY742&lt;0,"De -2,5 a -0,5",IF(BY742&lt;2.5,"De 0 a 2",IF(BY742&lt;5,"De 2,5 a 4,5",IF(BY742&lt;7.5,"De 5 a 7",IF(BY742&lt;10,"De 7,5 a 9,5",IF(BY742&lt;12.5,"De 10 a 12",IF(BY742&lt;15,"De 12,5 a 14,5",IF(BY742&lt;17.5,"De 15 a 17",IF(BY742&lt;20,"De 17,5 a 19,5",IF(BY742&lt;22.5,"De 20 a 22",IF(BY742&lt;25,"De 22,5 a 24,5",IF(BY742&lt;27.5,"De 25 a 27","De 27,5 a 30"))))))))))))))))))))))))</f>
        <v>De -22,5 a -20,5</v>
      </c>
      <c r="CA742" s="12" t="n">
        <f aca="false">IF(BY742="","",IF(BY742&lt;=-28,1,IF(BY742&lt;=-25.5,2,IF(BY742&lt;=-23,3,IF(BY742&lt;=-20.5,4,IF(BY742&lt;=-18,5,IF(BY742&lt;=-15.5,6,IF(BY742&lt;=-13,7,IF(BY742&lt;=-10.5,8,IF(BY742&lt;=-8,9,IF(BY742&lt;=-5.5,10,IF(BY742&lt;=-3,11,IF(BY742&lt;=-0.5,12,IF(BY742&lt;=2,13,IF(BY742&lt;=4.5,14,IF(BY742&lt;=7,15,IF(BY742&lt;=9.5,16,IF(BY742&lt;=12,17,IF(BY742&lt;=14.5,18,IF(BY742&lt;=17,19,IF(BY742&lt;=19.5,20,IF(BY742&lt;=22,21,IF(BY742&lt;=24.5,22,IF(BY742&lt;=27,23,IF(BY742&lt;=30,24,"Fuera de rango")))))))))))))))))))))))))</f>
        <v>4</v>
      </c>
      <c r="CB742" s="9" t="n">
        <v>-8.5</v>
      </c>
      <c r="CC742" s="10" t="n">
        <f aca="false">18.5- (0.3*H742)</f>
        <v>14.3</v>
      </c>
      <c r="CD742" s="10" t="n">
        <f aca="false">(CB742)-(CC742)</f>
        <v>-22.8</v>
      </c>
      <c r="CE742" s="10" t="str">
        <f aca="false">IF(CD742="","",IF(CD742&lt;-27.5,"De -30 a -28",IF(CD742&lt;-25,"De -27,5 a -25,5",IF(CD742&lt;-22.5,"De -25 a -23",IF(CD742&lt;-20,"De -22,5 a -20,5",IF(CD742&lt;-17.5,"De -20 a -18",IF(CD742&lt;-15,"De -17,5 a -15,5",IF(CD742&lt;-12.5,"De -15 a -13",IF(CD742&lt;-10,"De -12,5 a -10,5",IF(CD742&lt;-7.5,"De -10 a -8",IF(CD742&lt;-5,"De -7,5 a -5,5",IF(CD742&lt;-2.5,"De -5 a -3",IF(CD742&lt;0,"De -2,5 a -0,5",IF(CD742&lt;=2,"De 0 a 2",IF(CD742&lt;=4.5,"De 2,5 a 4,5",IF(CD742&lt;=7,"De 5 a 7",IF(CD742&lt;=9.5,"De 7,5 a 9,5",IF(CD742&lt;=12,"De 10 a 12",IF(CD742&lt;=14.5,"De 12,5 a 14,5",IF(CD742&lt;=17,"De 15 a 17",IF(CD742&lt;=19.5,"De 17,5 a 19,5",IF(CD742&lt;=22,"De 20 a 22",IF(CD742&lt;=24.5,"De 22,5 a 24,5",IF(CD742&lt;=27,"De 25 a 27","De 27,5 a 30"))))))))))))))))))))))))</f>
        <v>De -25 a -23</v>
      </c>
      <c r="CF742" s="12" t="n">
        <f aca="false">IF(CD742="","",IF(CD742&lt;-27.5,1,IF(CD742&lt;-25,2,IF(CD742&lt;-22.5,3,IF(CD742&lt;-20,4,IF(CD742&lt;-17.5,5,IF(CD742&lt;-15,6,IF(CD742&lt;-12.5,7,IF(CD742&lt;-10,8,IF(CD742&lt;-7.5,9,IF(CD742&lt;-5,10,IF(CD742&lt;-2.5,11,IF(CD742&lt;0,12,IF(CD742&lt;2.5,13,IF(CD742&lt;5,14,IF(CD742&lt;7.5,15,IF(CD742&lt;10,16,IF(CD742&lt;12.5,17,IF(CD742&lt;15,18,IF(CD742&lt;17.5,19,IF(CD742&lt;20,20,IF(CD742&lt;22.5,21,IF(CD742&lt;25,22,IF(CD742&lt;27.5,23,24))))))))))))))))))))))))</f>
        <v>3</v>
      </c>
      <c r="CG742" s="9" t="n">
        <v>-4.5</v>
      </c>
      <c r="CH742" s="10" t="str">
        <f aca="false">IF(CG742="","",IF(AND(CG742&gt;=-10,CG742&lt;=-9.5),"-10 a -9,5",IF(AND(CG742&gt;-9.5,CG742&lt;=-8.5),"-9 a -8,5",IF(AND(CG742&gt;-8.5,CG742&lt;=-7.5),"-8 a -7,5",IF(AND(CG742&gt;-7.5,CG742&lt;=-6.5),"-7 a -6,5",IF(AND(CG742&gt;-6.5,CG742&lt;=-5.5),"-6 a -5,5",IF(AND(CG742&gt;-5.5,CG742&lt;=-4.5),"-5 a -4,5",IF(AND(CG742&gt;-4.5,CG742&lt;=-3.5),"-4 a -3,5",IF(AND(CG742&gt;-3.5,CG742&lt;=-2.5),"-3 a -2,5",IF(CG742=-2.25,"-2,25",IF(AND(CG742&gt;-2.5,CG742&lt;=-1.5),"-2 a -1,5",IF(AND(CG742&gt;-1.5,CG742&lt;=-0.5),"-1 a -0,5",IF(AND(CG742&gt;-0.5,CG742&lt;=0.5),"0 a 0,5",IF(AND(CG742&gt;0.5,CG742&lt;=1.5),"1 a 1,5",IF(AND(CG742&gt;1.5,CG742&lt;=2.5),"2 a 2,5",IF(AND(CG742&gt;2.5,CG742&lt;=3.5),"3 a 3,5",IF(AND(CG742&gt;3.5,CG742&lt;=4.5),"4 a 4,5",IF(AND(CG742&gt;4.5,CG742&lt;=5.5),"5 a 5,5",IF(AND(CG742&gt;5.5,CG742&lt;=6.5),"6 a 6,5",IF(AND(CG742&gt;6.5,CG742&lt;=7.5),"7 a 7,5",IF(AND(CG742&gt;7.5,CG742&lt;=8.5),"8 a 8,5",IF(AND(CG742&gt;8.5,CG742&lt;=9.5),"9 a 9,5",IF(CG742&gt;=10,"10","Fuera de rango")))))))))))))))))))))))</f>
        <v>-5 a -4,5</v>
      </c>
      <c r="CI742" s="11" t="n">
        <f aca="false">IF(CG742="","",IF(CG742=-2.25,"NORMA",IF(CG742&lt;=-9.5,1,IF(CG742&lt;=-8.5,2,IF(CG742&lt;=-7.5,3,IF(CG742&lt;=-6.5,4,IF(CG742&lt;=-5.5,5,IF(CG742&lt;=-4.5,6,IF(CG742&lt;=-3.5,7,IF(CG742&lt;=-2.5,8,IF(CG742&lt;=-1.5,9,IF(CG742&lt;=-0.5,10,IF(CG742&lt;=0.5,11,IF(CG742&lt;=1.5,12,IF(CG742&lt;=2.5,13,IF(CG742&lt;=3.5,14,IF(CG742&lt;=4.5,15,IF(CG742&lt;=5.5,16,IF(CG742&lt;=6.5,17,IF(CG742&lt;=7.5,18,IF(CG742&lt;=8.5,19,IF(CG742&lt;=9.5,20,IF(CG742=10,21,"Fuera de rango")))))))))))))))))))))))</f>
        <v>6</v>
      </c>
      <c r="CJ742" s="9" t="n">
        <v>2.25</v>
      </c>
      <c r="CK742" s="10" t="str">
        <f aca="false">IF(CJ742="","",IF(AND(CJ742&gt;=-6,CJ742&lt;=-5.5),"-6 a -5,5",IF(AND(CJ742&gt;-5.5,CJ742&lt;=-4.5),"-5 a -4,5",IF(AND(CJ742&gt;-4.5,CJ742&lt;=-3.5),"-4 a -3,5",IF(AND(CJ742&gt;-3.5,CJ742&lt;=-2.5),"-3 a -2,5",IF(AND(CJ742&gt;-2.5,CJ742&lt;=-1.5),"-2 a -1,5",IF(AND(CJ742&gt;-1.5,CJ742&lt;=-0.5),"-1 a -0,5",IF(AND(CJ742&gt;-0.5,CJ742&lt;=0.5),"0 a 0,5",IF(AND(CJ742&gt;0.5,CJ742&lt;=1.5),"1 a 1,5",IF(AND(CJ742&gt;1.5,CJ742&lt;2.5),"2",IF(AND(CJ742&gt;=2.5,CJ742&lt;=3),"2,5 a 3",IF(AND(CJ742&gt;3,CJ742&lt;=4),"3,5 a 4",IF(AND(CJ742&gt;4,CJ742&lt;=5),"4,5 a 5",IF(AND(CJ742&gt;5,CJ742&lt;=6),"5,5 a 6",IF(AND(CJ742&gt;6,CJ742&lt;=7),"6,5 a 7",IF(AND(CJ742&gt;7,CJ742&lt;=8),"7,5 a 8",IF(AND(CJ742&gt;8,CJ742&lt;=9.5),"8,5 a 9,5",IF(CJ742=10,"10","Fuera de rango"))))))))))))))))))</f>
        <v>2</v>
      </c>
      <c r="CL742" s="11" t="str">
        <f aca="false">IF(CK742="","",IF(OR(CK742="-6 a -5,5",CK742="-6 - -5,5"),1,IF(OR(CK742="-5 a -4,5",CK742="-5 - -4,5"),2,IF(OR(CK742="-4 a -3,5",CK742="-4 - -3,5"),3,IF(OR(CK742="-3 a -2,5",CK742="-3 - -2,5"),4,IF(OR(CK742="-2 a -1,5",CK742="-2 - -1,5"),5,IF(OR(CK742="-1 a -0,5",CK742="-1 - -0,5"),6,IF(OR(CK742="0 a 0,5",CK742="0 - 0,5"),7,IF(OR(CK742="1 a 1,5",CK742="1 - 1,5"),8,IF(CK742="2","NORMA",IF(OR(CK742="2,5 a 3",CK742="2,5 - 3"),9,IF(OR(CK742="3,5 a 4",CK742="3,5 - 4"),10,IF(OR(CK742="4,5 a 5",CK742="4,5 - 5"),11,IF(OR(CK742="5,5 a 6",CK742="5,5 - 6"),12,IF(OR(CK742="6,5 a 7",CK742="6,5 - 7"),13,IF(OR(CK742="7,5 a 8",CK742="7,5 - 8"),14,IF(OR(CK742="8,5 a 9",CK742="8,5 - 9,5",CK742="9 a 9,5"),15,IF(CK742="10",15,IF(OR(CK742="0,5 a 1",CK742="0,5 - 1"),7,"Fuera de rango")))))))))))))))))))</f>
        <v>NORMA</v>
      </c>
      <c r="CO742" s="10" t="str">
        <f aca="false">IF(CM742&gt;0,"EME"," ")</f>
        <v> </v>
      </c>
      <c r="CQ742" s="10" t="str">
        <f aca="false">IF(CP742&gt;0,"0", " ")</f>
        <v> </v>
      </c>
      <c r="CR742" s="10" t="str">
        <f aca="false">IF(CP742&gt;0,"EME"," ")</f>
        <v> </v>
      </c>
      <c r="CS742" s="9" t="n">
        <v>0</v>
      </c>
      <c r="CV742" s="9" t="n">
        <v>0</v>
      </c>
      <c r="CY742" s="9" t="n">
        <v>0</v>
      </c>
      <c r="DB742" s="9" t="n">
        <v>0</v>
      </c>
      <c r="DC742" s="11" t="str">
        <f aca="false">IF(DB742&lt;0,"2"," ")</f>
        <v> </v>
      </c>
      <c r="DD742" s="11" t="str">
        <f aca="false">IF(DB742&lt;0,"MIO"," ")</f>
        <v> </v>
      </c>
      <c r="DE742" s="9" t="n">
        <v>-0.5</v>
      </c>
      <c r="DF742" s="10" t="str">
        <f aca="false">IF(DE742&lt;0,"3"," ")</f>
        <v>3</v>
      </c>
      <c r="DG742" s="10" t="str">
        <f aca="false">IF(DE742&lt;0,"AST"," ")</f>
        <v>AST</v>
      </c>
      <c r="DH742" s="9" t="n">
        <v>-0.5</v>
      </c>
      <c r="DI742" s="10" t="str">
        <f aca="false">IF(DH742&lt;0,"3"," ")</f>
        <v>3</v>
      </c>
      <c r="DJ742" s="10" t="str">
        <f aca="false">IF(DH742&lt;0,"AST"," ")</f>
        <v>AST</v>
      </c>
      <c r="DK742" s="9" t="n">
        <v>0</v>
      </c>
      <c r="DL742" s="10" t="str">
        <f aca="false">IF(DK742&gt;0,"4"," ")</f>
        <v> </v>
      </c>
      <c r="DM742" s="10" t="str">
        <f aca="false">IF(DK742&gt;0,"PRE"," ")</f>
        <v> </v>
      </c>
      <c r="DN742" s="9" t="n">
        <v>0</v>
      </c>
      <c r="DO742" s="10" t="str">
        <f aca="false">IF(DN742&gt;0,"4"," ")</f>
        <v> </v>
      </c>
      <c r="DP742" s="10" t="str">
        <f aca="false">IF(DN742&gt;0,"PRE"," ")</f>
        <v> </v>
      </c>
      <c r="DS742" s="12" t="str">
        <f aca="false">CONCATENATE(CO742,CU742,DA742,DG742,DM742)</f>
        <v> AST </v>
      </c>
      <c r="DT742" s="10" t="e">
        <f aca="false" t="array" ref="DT742">_xlfn.IFS(DS742="EME    ","0", DS742=" HIP   ","1", DS742="  MIO  ","2", DS742="   AST ","3", DS742="    PRE","4", DS742="EME   PRE","5", DS742=" HIP  PRE","6", DS742=" HIP AST ","7", DS742="  MIO PRE","8", DS742="  MIOAST ","9", DS742="   ASTPRE","10",DS742=" HIP ASTPRE","11", DS742="  MIOASTPRE","12", DS742="     ","0")</f>
        <v>#N/A</v>
      </c>
      <c r="DV742" s="1" t="e">
        <f aca="false" t="array" ref="DV742">_xlfn.IFS(DU742="SI","2", DU742="NO","1")</f>
        <v>#N/A</v>
      </c>
      <c r="DX742" s="11" t="str">
        <f aca="false">IF(DW742=0,"1","2")</f>
        <v>1</v>
      </c>
      <c r="DY742" s="11" t="str">
        <f aca="false" t="array" ref="DY742">_xlfn.IFS(DW742=0,"0", DW742=0.25, "1", DW742=0.5,"2", DW742=0.75,"3", DW742=1,"4",DW742=1.25,"5", DW742=1.5,"6", DW742=1.75,"7", DW742=2,"8")</f>
        <v>0</v>
      </c>
      <c r="EA742" s="11" t="str">
        <f aca="false">IF(DZ742=0,"1","2")</f>
        <v>1</v>
      </c>
      <c r="EB742" s="11" t="str">
        <f aca="false" t="array" ref="EB742">_xlfn.IFS(DZ742=0,"0", DZ742=0.25, "1", DZ742=0.5,"2", DZ742=0.75,"3", DZ742=1,"4",DZ742=1.25,"5", DZ742=1.5,"6", DZ742=1.75,"7", DZ742=2,"8")</f>
        <v>0</v>
      </c>
      <c r="ED742" s="10" t="str">
        <f aca="false">IF(EC742=0,"1","2")</f>
        <v>1</v>
      </c>
      <c r="EE742" s="11" t="str">
        <f aca="false" t="array" ref="EE742">_xlfn.IFS(EC742=0,"0", EC742=-0.25, "1", EC742=-0.5,"2", EC742=-0.75,"3", EC742=-1,"4",EC742=-1.25,"5", EC742=-1.5,"6", EC742=-1.75,"7", EC742=-2,"8", EC742=-2.25,"9",EC742=-2.5,"10", EC742=-2.75,"11", EC742=-3,"12", EC742=-3.25,"13", EC742=-3.5,"14", EC742=-3.75,"15",EC742=-4,"16")</f>
        <v>0</v>
      </c>
      <c r="EG742" s="10" t="str">
        <f aca="false">IF(EF742=0,"1","2")</f>
        <v>1</v>
      </c>
      <c r="EH742" s="11" t="str">
        <f aca="false" t="array" ref="EH742">_xlfn.IFS(EF742=0,"0", EF742=-0.25, "1", EF742=-0.5,"2", EF742=-0.75,"3", EF742=-1,"4",EF742=-1.25,"5", EF742=-1.5,"6", EF742=-1.75,"7", EF742=-2,"8", EF742=-2.25,"9",EF742=-2.5,"10", EF742=-2.75,"11", EF742=-3,"12", EF742=-3.25,"13", EF742=-3.5,"14", EF742=-3.75,"15",EF742=-4,"16")</f>
        <v>0</v>
      </c>
      <c r="EJ742" s="11" t="str">
        <f aca="false">IF(EI742=0,"1","2")</f>
        <v>1</v>
      </c>
      <c r="EK742" s="11" t="str">
        <f aca="false" t="array" ref="EK742">_xlfn.IFS(EI742=0,"0", EI742=-0.25, "1", EI742=-0.5,"2", EI742=-0.75,"3", EI742=-1,"4",EI742=-1.25,"5", EI742=-1.5,"6", EI742=-1.75,"7", EI742=-2,"8", EI742=-2.25,"9", EI742=-2.25,"9",EI742=-2.5,"10", EI742=-2.75,"11", EI742=-3,"12", EI742=-3.25,"13", EI742=-3.5,"14", EI742=-3.75,"15",EI742=-4,"16", EI742=0.25, "17", EI742=0.5, "18")</f>
        <v>0</v>
      </c>
      <c r="EM742" s="11" t="str">
        <f aca="false">IF(EL742=0,"1","2")</f>
        <v>1</v>
      </c>
      <c r="EN742" s="11" t="str">
        <f aca="false" t="array" ref="EN742">_xlfn.IFS(EL742=0.25,"17",EL742=0.5,"18", EL742=0,"0", EL742=-0.25, "1", EL742=-0.5,"2", EL742=-0.75,"3", EL742=-1,"4",EL742=-1.25,"5", EL742=-1.5,"6", EL742=-1.75,"7", EL742=-2,"8",EL742= -2.25,"9",EL742=-2.5,"10",EL742= -2.75,"11",EL742= -3,"12",EL742= -3.25,"13",EL742= -3.5,"14",EL742= -3.75,"15",EL742=-4,"16")</f>
        <v>0</v>
      </c>
      <c r="EP742" s="11" t="str">
        <f aca="false">IF(EO742=0,"1","2")</f>
        <v>1</v>
      </c>
      <c r="EQ742" s="11" t="str">
        <f aca="false" t="array" ref="EQ742">_xlfn.IFS(EO742=0,"0", EO742=0.25, "1", EO742=0.5,"2", EO742=0.75,"3", EO742=1,"4",EO742=1.25,"5", EO742=1.5,"6", EO742=1.75,"7", EO742=2,"8", EO742=2.25,"9", EO742=2.25,"9",EO742=2.5,"10", EO742=2.75,"11", EO742=3,"12", EO742=3.25,"13", EO742=3.5,"14", EO742=3.75,"15",EO742=4,"16", EO742=-0.25, "17", bq=-0.5, "18")</f>
        <v>0</v>
      </c>
      <c r="ES742" s="11" t="str">
        <f aca="false">IF(ER742=0,"1","2")</f>
        <v>1</v>
      </c>
      <c r="ET742" s="11" t="str">
        <f aca="false" t="array" ref="ET742">_xlfn.IFS(ER742=0,"0", ER742=0.25, "1", ER742=0.5,"2", ER742=0.75,"3", ER742=1,"4",ER742=1.25,"5", ER742=1.5,"6", ER742=1.75,"7", ER742=2,"8", ER742=2.25,"9", ER742=2.25,"9",ER742=2.5,"10", ER742=2.75,"11", ER742=3,"12", ER742=3.25,"13", ER742=3.5,"14", ER742=3.75,"15",ER742=4,"16", ER742=-0.25, "17", bq=-0.5, "18")</f>
        <v>0</v>
      </c>
      <c r="EV742" s="14" t="e">
        <f aca="false">VLOOKUP(EU742,LEYENDA!$G$2:$H$8,2,TRUE())</f>
        <v>#N/A</v>
      </c>
      <c r="EW742" s="14" t="e">
        <f aca="false" t="array" ref="EW742">_xlfn.IFS(EV742="0-5","1", EV742="6-12","2", EV742="13-18","3", EV742="19-24","4", EV742="25-36","5", EV742="37-48","6", EV742="49-60","7")</f>
        <v>#N/A</v>
      </c>
    </row>
    <row r="743" customFormat="false" ht="13.5" hidden="false" customHeight="false" outlineLevel="0" collapsed="false">
      <c r="A743" s="1" t="n">
        <v>303</v>
      </c>
      <c r="B743" s="2" t="n">
        <v>1</v>
      </c>
      <c r="C743" s="33" t="n">
        <v>42060</v>
      </c>
      <c r="E743" s="5" t="str">
        <f aca="false">VLOOKUP(A743,'286'!$A$3:$J$6279,10,FALSE())</f>
        <v>LIÉBANA BLANCO, MIGUEL</v>
      </c>
      <c r="F743" s="4" t="str">
        <f aca="false">VLOOKUP(A743,'286'!$A$3:$I$1768,3,FALSE())</f>
        <v>LIBLANMI</v>
      </c>
      <c r="G743" s="6" t="n">
        <f aca="false">VLOOKUP(A743,'286'!$A$3:$I$1768,4,FALSE())</f>
        <v>28349</v>
      </c>
      <c r="H743" s="7" t="n">
        <f aca="false">YEAR(C743)-YEAR(G743)</f>
        <v>38</v>
      </c>
      <c r="I743" s="1" t="str">
        <f aca="false">VLOOKUP(H743,LEYENDA!$C$2:$D$6,2,TRUE())</f>
        <v>25-40</v>
      </c>
      <c r="J743" s="5" t="str">
        <f aca="false">VLOOKUP(A743,'286'!$A$3:$I$1768,7,FALSE())</f>
        <v>H</v>
      </c>
      <c r="K743" s="8" t="n">
        <f aca="false">VLOOKUP(A743,'286'!$A$3:$I$1768,2,FALSE())</f>
        <v>0</v>
      </c>
      <c r="L743" s="4" t="str">
        <f aca="false">VLOOKUP(A743,'286'!$A$3:$I$1768,8,FALSE())</f>
        <v>D</v>
      </c>
      <c r="M743" s="4" t="str">
        <f aca="false">VLOOKUP(A743,'286'!$A$3:$I$1768,9,FALSE())</f>
        <v>I</v>
      </c>
      <c r="N743" s="8" t="str">
        <f aca="false">IF(R743=O743, "MISMA","CONTRARIA")</f>
        <v>CONTRARIA</v>
      </c>
      <c r="O743" s="8" t="str">
        <f aca="false" t="array" ref="O743">_xlfn.IFS(L743="D","1", L743="I","2")</f>
        <v>1</v>
      </c>
      <c r="P743" s="8" t="e">
        <f aca="false" t="array" ref="P743">_xlfn.IFS(K743="OD","1", K743="OI","2")</f>
        <v>#N/A</v>
      </c>
      <c r="Q743" s="1" t="str">
        <f aca="false" t="array" ref="Q743">_xlfn.IFS(J743="M","1", J743="H","2")</f>
        <v>2</v>
      </c>
      <c r="R743" s="8" t="str">
        <f aca="false" t="array" ref="R743">_xlfn.IFS(M743="D","1", M743="I","2")</f>
        <v>2</v>
      </c>
      <c r="S743" s="1" t="str">
        <f aca="false" t="array" ref="S743">_xlfn.IFS(N743="CONTRARIA", "1",N743= "MISMA","2")</f>
        <v>1</v>
      </c>
      <c r="T743" s="1" t="str">
        <f aca="false" t="array" ref="T743">_xlfn.IFS(I743="0-12","1", I743="13-24","2", I743="25-40","3", I743="41-60","4", I743="61-100","5")</f>
        <v>3</v>
      </c>
      <c r="U743" s="9" t="n">
        <v>7</v>
      </c>
      <c r="V743" s="10" t="str">
        <f aca="false">IF(U743="","",IF(AND(U743&gt;=-9,U743&lt;=-6.5),"-9 a -6,5",IF(AND(U743&gt;=-6,U743&lt;=-3.5),"-6 a -3,5",IF(AND(U743&gt;=-3,U743&lt;=-1),"-3 a -1",IF(U743=-0.5,"-0,5",IF(AND(U743&gt;=0,U743&lt;=2.5),"0 a 2,5",IF(AND(U743&gt;=3,U743&lt;=5.5),"3 a 5,5",IF(AND(U743&gt;=6,U743&lt;=8.5),"6 a 8,5",IF(AND(U743&gt;=9,U743&lt;=20),"9 a 20","Fuera de rango")))))))))</f>
        <v>6 a 8,5</v>
      </c>
      <c r="W743" s="11" t="n">
        <f aca="false">IF(V743="","",IF(V743="-9 a -6,5",2,IF(V743="-6 a -3,5",3,IF(V743="-3 a -1",4,IF(V743="-0,5","NORMA",IF(V743="0 a 2,5",5,IF(V743="3 a 5,5",6,IF(V743="6 a 8,5",7,IF(V743="9 a 20",8,"Fuera de rango")))))))))</f>
        <v>7</v>
      </c>
      <c r="X743" s="9" t="n">
        <v>0</v>
      </c>
      <c r="Y743" s="11" t="str">
        <f aca="false">IF(X743="","",IF(AND(X743&gt;=0,X743&lt;=4),"0 a 4",IF(AND(X743&gt;=4.5,X743&lt;=8.5),"4,5 a 8,5",IF(X743=9,"9",IF(AND(X743&gt;=9.5,X743&lt;=13),"9,5 a 13",IF(AND(X743&gt;=13.5,X743&lt;=20),"13,5 a 20",IF(AND(X743&gt;=20.5,X743&lt;=35),"20,5 a 35","Fuera de rango")))))))</f>
        <v>0 a 4</v>
      </c>
      <c r="Z743" s="11" t="n">
        <f aca="false">IF(Y743="","",IF(Y743="0 a 4",1,IF(Y743="4,5 a 8,5",2,IF(Y743="9","NORMA",IF(Y743="9,5 a 13",3,IF(Y743="13,5 a 20",4,IF(Y743="20,5 a 35",5,"Fuera de rango")))))))</f>
        <v>1</v>
      </c>
      <c r="AA743" s="9" t="n">
        <v>36</v>
      </c>
      <c r="AB743" s="10" t="str">
        <f aca="false">IF(AA743="","",IF(AND(AA743&gt;=0,AA743&lt;=9),"0 a 9",IF(AND(AA743&gt;=9.5,AA743&lt;=18.5),"9,5 a 18,5",IF(AA743=19,"19",IF(AND(AA743&gt;=19.5,AA743&lt;=28),"19,5 a 28",IF(AND(AA743&gt;=28.5,AA743&lt;=40),"28,5 a 40","Fuera de rango"))))))</f>
        <v>28,5 a 40</v>
      </c>
      <c r="AC743" s="11" t="n">
        <f aca="false" t="array" ref="AC743">_xlfn.IFS(AB743="","",AB743="0 a 9",1,AB743="9,5 a 18,5",2,AB743="19","NORMA",AB743="19,5 a 28",3,AB743="28,5 a 40",4,TRUE(),"Fuera de rango")</f>
        <v>4</v>
      </c>
      <c r="AD743" s="9" t="n">
        <v>24</v>
      </c>
      <c r="AE743" s="10" t="str">
        <f aca="false">IF(AD743="","",IF(AND(AD743&gt;=-10,AD743&lt;=0),"De -10 a 0",IF(AND(AD743&gt;=0.5,AD743&lt;=9.5),"0,5 a 9,5",IF(AD743=10,"10",IF(AND(AD743&gt;=10.5,AD743&lt;=20),"10,5 a 20",IF(AND(AD743&gt;=20.5,AD743&lt;=40),"20,5 a 40","Fuera de rango"))))))</f>
        <v>20,5 a 40</v>
      </c>
      <c r="AF743" s="12" t="n">
        <f aca="false">IF(AD743="","",IF(AND(AD743&gt;=-10,AD743&lt;=0),1,IF(AND(AD743&gt;=0.5,AD743&lt;=9.5),2,IF(AD743=10,"NORMA",IF(AND(AD743&gt;=10.5,AD743&lt;=20),3,IF(AND(AD743&gt;=20.5,AD743&lt;=40),4,""))))))</f>
        <v>4</v>
      </c>
      <c r="AG743" s="9" t="n">
        <v>5</v>
      </c>
      <c r="AH743" s="10" t="str">
        <f aca="false">IF(AG743="","",IF(AND(AG743&gt;=0,AG743&lt;=4),"0 a 4",IF(AND(AG743&gt;=4.5,AG743&lt;=8.5),"4,5 a 8,5",IF(AG743=9,"9",IF(AND(AG743&gt;=9.5,AG743&lt;=13),"9,5 a 13",IF(AND(AG743&gt;=13.5,AG743&lt;=25),"13,5 a 25","Fuera de rango"))))))</f>
        <v>4,5 a 8,5</v>
      </c>
      <c r="AI743" s="10" t="n">
        <f aca="false">IF(AH743="","",IF(AH743="0 a 4",1,IF(AH743="4,5 a 8,5",2,IF(AH743="9","NORMA",IF(AH743="9,5 a 13",3,IF(AH743="13,5 a 25",4,""))))))</f>
        <v>2</v>
      </c>
      <c r="AJ743" s="9" t="n">
        <v>0</v>
      </c>
      <c r="AK743" s="10" t="str">
        <f aca="false">IF(AJ743="","",IF(AND(AJ743&gt;=-15,AJ743&lt;=-10.5),"-15 a -10,5",IF(AND(AJ743&gt;=-10,AJ743&lt;=-4),"-10 a -4",IF(AND(AJ743&gt;=-4.5,AJ743&lt;=0),"-4,5 a 0",IF(AND(AJ743&gt;=0.5,AJ743&lt;=4.5),"0,5 a 4,5",IF(AJ743=5,"5",IF(AND(AJ743&gt;=5.5,AJ743&lt;=10),"5,5 a 10",IF(AND(AJ743&gt;=10.5,AJ743&lt;=20),"10,5 a 20","Fuera de rango"))))))))</f>
        <v>-4,5 a 0</v>
      </c>
      <c r="AL743" s="11" t="n">
        <f aca="false">IF(AK743="","",IF(AK743="-15 a -10,5",1,IF(AK743="-10 a -4",2,IF(AK743="-4,5 a 0",3,IF(AK743="0,5 a 4,5",4,IF(AK743="5","NORMA",IF(AK743="5,5 a 10",5,IF(AK743="10,5 a 20",6,"Error"))))))))</f>
        <v>3</v>
      </c>
      <c r="AM743" s="9" t="n">
        <v>-2</v>
      </c>
      <c r="AN743" s="10" t="str">
        <f aca="false">IF(AM743="","",IF(AND(AM743&gt;=-7.5,AM743&lt;=-5.5),"-7,5 a -5,5",IF(AND(AM743&gt;=-5,AM743&lt;=-3),"-5 a -3",IF(AND(AM743&gt;=-2.5,AM743&lt;=-0.5),"-2,5 a -0,5",IF(AM743=0,"0,00",IF(AND(AM743&gt;=0.5,AM743&lt;=2.5),"0,5 a 2,5",IF(AND(AM743&gt;=3,AM743&lt;=5),"3 a 5",IF(AND(AM743&gt;=5.5,AM743&lt;=7.5),"5,5 a 7,5",IF(AND(AM743&gt;=8,AM743&lt;=10),"8 a 10","Fuera de rango")))))))))</f>
        <v>-2,5 a -0,5</v>
      </c>
      <c r="AO743" s="11" t="n">
        <f aca="false">IF(AN743="","",IF(AN743="-7,5 a -5,5",1,IF(AN743="-5 a -3",2,IF(AN743="-2,5 a -0,5",3,IF(AN743="0,00","NORMA",IF(AN743="0,5 a 2,5",4,IF(AN743="3 a 5",5,IF(AN743="5,5 a 7,5",6,IF(AN743="8 a 10",7,"Error")))))))))</f>
        <v>3</v>
      </c>
      <c r="AP743" s="9" t="n">
        <v>2</v>
      </c>
      <c r="AQ743" s="10" t="str">
        <f aca="false">IF(AP743="","",IF(AND(AP743&gt;=-20,AP743&lt;=-9.5),"-20 a -9,5",IF(AND(AP743&gt;=-9,AP743&lt;=-6.5),"-9 a -6,5",IF(AP743=-6,"-6",IF(AND(AP743&gt;=-5.5,AP743&lt;=-3),"-5,5 a -3",IF(AND(AP743&gt;=-2.5,AP743&lt;=0),"-2,5 a 0",IF(AND(AP743&gt;=0.5,AP743&lt;=3),"0,5 a 3",IF(AND(AP743&gt;=3.5,AP743&lt;=6),"3,5 a 6",IF(AND(AP743&gt;=6.5,AP743&lt;=9),"6,5 a 9",IF(AND(AP743&gt;=9.5,AP743&lt;=20),"9,5 a 20","Fuera de rango"))))))))))</f>
        <v>0,5 a 3</v>
      </c>
      <c r="AR743" s="11" t="n">
        <f aca="false">IF(AQ743="","",IF(AQ743="-20 a -9,5",1,IF(AQ743="-9 a -6,5",2,IF(AQ743="-6","NORMA",IF(AQ743="-5,5 a -3",3,IF(AQ743="-2,5 a 0",4,IF(AQ743="0,5 a 3",5,IF(AQ743="3,5 a 6",6,IF(AQ743="6,5 a 9",7,IF(AQ743="9,5 a 20",8,""))))))))))</f>
        <v>5</v>
      </c>
      <c r="AS743" s="9" t="n">
        <v>3</v>
      </c>
      <c r="AT743" s="10" t="str">
        <f aca="false">IF(AS743="","",IF(AND(AS743&gt;=-16,AS743&lt;=-14),"-16 a -14",IF(AND(AS743&gt;=-13.5,AS743&lt;=-11.5),"-13,5 a -11,5",IF(AND(AS743&gt;=-11,AS743&lt;=-9),"-11 a -9",IF(AND(AS743&gt;=-8.5,AS743&lt;=-6.5),"-8,5 a -6,5",IF(AND(AS743&gt;=-6,AS743&lt;=-4),"-6 a -4",IF(AND(AS743&gt;=-3.5,AS743&lt;=-1.5),"-3,5 a -1,5",IF(AND(AS743&gt;=-1,AS743&lt;=1),"-1 a 1",IF(AND(AS743&gt;=1.5,AS743&lt;=3.5),"1,5 a 3,5",IF(AND(AS743&gt;=4,AS743&lt;=6),"4 a 6",IF(AND(AS743&gt;=6.5,AS743&lt;=8.5),"6,5 a 8,5",IF(AND(AS743&gt;=9,AS743&lt;=11),"9 a 11",IF(AND(AS743&gt;=11.5,AS743&lt;=13.5),"11,5 a 13,5",IF(AND(AS743&gt;=14,AS743&lt;=16),"14 a 16",IF(AND(AS743&gt;=16.5,AS743&lt;=18.5),"16,5 a 18,5",IF(AND(AS743&gt;=19,AS743&lt;=21),"19 a 21","Fuera de rango"))))))))))))))))</f>
        <v>1,5 a 3,5</v>
      </c>
      <c r="AU743" s="11" t="n">
        <f aca="false" t="array" ref="AU743">IF(AT743="","",_xlfn.IFS(AT743="-16 a -14",1,AT743="-13,5 a -11,5",2,AT743="-11 a -9",3,AT743="-8,5 a -6,5",4,AT743="-6 a -4",5,AT743="-3,5 a -1,5",6,AT743="-1 a 1",7,AT743="1,5 a 3,5",8,AT743="4 a 6","NORMA",AT743="6,5 a 8,5",9,AT743="9 a 11",10,AT743="11,5 a 13,5",11,AT743="14 a 16",12,AT743="16,5 a 18,5",13,AT743="19 a 21",14,TRUE(),""))</f>
        <v>8</v>
      </c>
      <c r="AV743" s="9" t="n">
        <v>1.5</v>
      </c>
      <c r="AW743" s="10" t="str">
        <f aca="false">IF(AV743="","",IF(AND(AV743&gt;=-1,AV743&lt;=-0.5),"-1 a -0,5",IF(AND(AV743&gt;-0.5,AV743&lt;=0),"De -0,5 a 0",IF(AND(AV743&gt;=0.25,AV743&lt;=0.75),"0,25 a 0,75",IF(AND(AV743&gt;=1,AV743&lt;=1.5),"1 a 1,5",IF(AND(AV743&gt;=1.75,AV743&lt;=2.25),"1,75 a 2,25",IF(AND(AV743&gt;=2.5,AV743&lt;=3),"2,5 a 3",IF(AND(AV743&gt;=3.25,AV743&lt;=3.75),"3,25 a 3,75","Fuera de rango"))))))))</f>
        <v>1 a 1,5</v>
      </c>
      <c r="AX743" s="10" t="n">
        <f aca="false">IF(AW743="","",IF(OR(AW743="-1 a -0,5",AW743="-1 a -0.5"),1,IF(OR(AW743="De -0,5 a 0",AW743="-0,5 a 0",AW743="De -0.5 a 0"),2,IF(OR(AW743="0,25 a 0,75",AW743="0.25 a 0.75"),"NORMA",IF(OR(AW743="1 a 1,5",AW743="1 a 1.5"),3,IF(OR(AW743="1,75 a 2,25",AW743="1.75 a 2.25"),4,IF(OR(AW743="2,5 a 3",AW743="2.5 a 3"),5,IF(OR(AW743="3,25 a 3,75",AW743="3.25 a 3.75"),6,""))))))))</f>
        <v>3</v>
      </c>
      <c r="AY743" s="9" t="n">
        <v>-2</v>
      </c>
      <c r="AZ743" s="10" t="str">
        <f aca="false">IF(AY743="","",IF(AND(AY743&gt;=-20,AY743&lt;=-9.5),"-20 a -9,5",IF(AND(AY743&gt;=-9,AY743&lt;=-6.5),"-9 a -6,5",IF(AY743=-6,"-6",IF(AND(AY743&gt;=-5.5,AY743&lt;=-3),"-5,5 a -3",IF(AND(AY743&gt;=-2.5,AY743&lt;=0),"-2,5 a 0",IF(AND(AY743&gt;=0.5,AY743&lt;=3),"0,5 a 3",IF(AND(AY743&gt;=3.5,AY743&lt;=6),"3,5 a 6","Fuera de rango"))))))))</f>
        <v>-2,5 a 0</v>
      </c>
      <c r="BA743" s="11" t="n">
        <f aca="false">IF(AZ743="","",IF(AZ743="-20 a -9,5",1,IF(AZ743="-9 a -6,5",2,IF(AZ743="-6","NORMA",IF(AZ743="-5,5 a -3",3,IF(AZ743="-2,5 a 0",4,IF(AZ743="0,5 a 3",5,IF(AZ743="3,5 a 6",6,""))))))))</f>
        <v>4</v>
      </c>
      <c r="BB743" s="9" t="n">
        <v>0</v>
      </c>
      <c r="BC743" s="10" t="str">
        <f aca="false" t="array" ref="BC743">IF(BB743="","",_xlfn.IFS(AND(BB743&gt;=0,BB743&lt;=2),"0 a 2",AND(BB743&gt;=2.5,BB743&lt;=4.5),"2,5 a 4,5",AND(BB743&gt;=5,BB743&lt;=7),"5 a 7",AND(BB743&gt;=7.5,BB743&lt;=9.5),"7,5 a 9,5",AND(BB743&gt;=10,BB743&lt;=12),"10 a 12",AND(BB743&gt;=12.5,BB743&lt;=14.5),"12,5 a 14,5",BB743=15,"15",AND(BB743&gt;=15.5,BB743&lt;=17.5),"15,5 a 17,5",AND(BB743&gt;=18,BB743&lt;=20),"18 a 20",AND(BB743&gt;=20.5,BB743&lt;=22.5),"20,5 a 22,5",AND(BB743&gt;=23,BB743&lt;=25),"23 a 25",TRUE(),"Fuera de rango"))</f>
        <v>0 a 2</v>
      </c>
      <c r="BD743" s="11" t="n">
        <f aca="false" t="array" ref="BD743">IF(BC743="","",_xlfn.IFS(BC743="0 a 2",1,BC743="2,5 a 4,5",2,BC743="5 a 7",3,BC743="7,5 a 9,5",4,BC743="10 a 12",5,BC743="12,5 a 14,5",6,BC743="15","NORMA",BC743="15,5 a 17,5",7,BC743="18 a 20",8,BC743="20,5 a 22,5",9,BC743="23 a 25",10,TRUE(),"Fuera de rango"))</f>
        <v>1</v>
      </c>
      <c r="BE743" s="9" t="n">
        <v>31</v>
      </c>
      <c r="BF743" s="10" t="str">
        <f aca="false">IF(BE743="","",IF(AND(BE743&gt;=-20,BE743&lt;=-10),"-20 a -10",IF(AND(BE743&gt;=-9.5,BE743&lt;=0.5),"-9,5 a 0,5",IF(AND(BE743&gt;=1,BE743&lt;=11),"1 a 11",IF(AND(BE743&gt;=11.5,BE743&lt;=20.5),"11,5 a 20,5",IF(BE743=21,"21",IF(AND(BE743&gt;=21.5,BE743&lt;=31.5),"21,5 a 31,5",IF(AND(BE743&gt;=32,BE743&lt;=42),"32 a 42","Fuera de rango"))))))))</f>
        <v>21,5 a 31,5</v>
      </c>
      <c r="BG743" s="11" t="n">
        <f aca="false">IF(BF743="","",IF(BF743="-20 a -10",1,IF(BF743="-9,5 a 0,5",2,IF(BF743="1 a 11",3,IF(BF743="11,5 a 20,5",4,IF(BF743="21","NORMA",IF(BF743="21,5 a 31,5",5,IF(BF743="32 a 42",6,""))))))))</f>
        <v>5</v>
      </c>
      <c r="BH743" s="9" t="n">
        <v>21</v>
      </c>
      <c r="BI743" s="10" t="str">
        <f aca="false">IF(BH743="","",IF(AND(BH743&gt;=-20,BH743&lt;=-15),"-20 a -15",IF(AND(BH743&gt;=-14.5,BH743&lt;=-9.5),"-14,5 a -9,5",IF(AND(BH743&gt;=-9,BH743&lt;=-4),"-9 a -4",IF(AND(BH743&gt;=-3.5,BH743&lt;=2.5),"-3,5 a 2,5",IF(AND(BH743&gt;=3,BH743&lt;=8),"3 a 8",IF(AND(BH743&gt;=8.5,BH743&lt;=14.5),"8,5 a 14,5",IF(BH743=15,"15",IF(AND(BH743&gt;=15.5,BH743&lt;=20.5),"15,5 a 20,5",IF(AND(BH743&gt;=21,BH743&lt;=26),"21 a 26","Fuera de rango"))))))))))</f>
        <v>21 a 26</v>
      </c>
      <c r="BJ743" s="11" t="n">
        <f aca="false">IF(BI743="","",IF(BI743="-20 a -15",1,IF(BI743="-14,5 a -9,5",2,IF(BI743="-9 a -4",3,IF(BI743="-3,5 a 2,5",4,IF(BI743="3 a 8",5,IF(BI743="8,5 a 14,5",6,IF(BI743="15","NORMA",IF(BI743="15,5 a 20,5",7,IF(BI743="21 a 26",8,IF(BI743="26,5 a 31,5",9,"")))))))))))</f>
        <v>8</v>
      </c>
      <c r="BK743" s="9" t="n">
        <v>0</v>
      </c>
      <c r="BL743" s="10" t="str">
        <f aca="false">IF(BK743="","",IF(AND(BK743&gt;=0,BK743&lt;=2),"0 - 2",IF(AND(BK743&gt;=2.5,BK743&lt;=4.5),"2,5 - 4,5",IF(AND(BK743&gt;=5,BK743&lt;=7),"5 - 7",IF(AND(BK743&gt;=7.5,BK743&lt;=9.5),"7,5 - 9,5",IF(AND(BK743&gt;=10,BK743&lt;=12),"10 - 12",IF(AND(BK743&gt;=12.5,BK743&lt;=13.5),"12,5 - 13,5",IF(BK743=14,"14",IF(AND(BK743&gt;=14.5,BK743&lt;=16.5),"14,5 - 16,5",IF(AND(BK743&gt;=17,BK743&lt;=19),"17 - 19",IF(AND(BK743&gt;=19.5,BK743&lt;=21.5),"19,5 - 21,5",IF(AND(BK743&gt;=22,BK743&lt;=24),"22 - 24",IF(AND(BK743&gt;=24.5,BK743&lt;=26.5),"24,5 - 26,5",IF(AND(BK743&gt;=27,BK743&lt;=29),"27 - 29",IF(AND(BK743&gt;=29.5,BK743&lt;=30),"29,5 - 30","Fuera de rango")))))))))))))))</f>
        <v>0 - 2</v>
      </c>
      <c r="BM743" s="11" t="n">
        <f aca="false">IF(BL743="","",IF(BL743="0 - 2",1,IF(BL743="2,5 - 4,5",2,IF(BL743="5 - 7",3,IF(BL743="7,5 - 9,5",4,IF(BL743="10 - 12",5,IF(BL743="12,5 - 13,5",6,IF(BL743="14","NORMA",IF(BL743="14,5 - 16,5",7,IF(BL743="17 - 19",8,IF(BL743="19,5 - 21,5",9,IF(BL743="22 - 24",10,IF(BL743="24,5 - 26,5",11,IF(BL743="27 - 29",12,IF(BL743="29,5 - 30",13,"")))))))))))))))</f>
        <v>1</v>
      </c>
      <c r="BN743" s="9" t="n">
        <v>21</v>
      </c>
      <c r="BO743" s="11" t="str">
        <f aca="false">IF(BN743="","",IF(AND(BN743&gt;=-20,BN743&lt;=-10),"-20 a -10",IF(AND(BN743&gt;=-9.5,BN743&lt;=0.5),"-9,5 a 0,5",IF(AND(BN743&gt;=1,BN743&lt;=11),"1 a 11",IF(AND(BN743&gt;=11.5,BN743&lt;=21.5),"11,5 a 21,5",IF(BN743=22,"22",IF(AND(BN743&gt;=22.5,BN743&lt;=32.5),"22,5 a 32,5",IF(AND(BN743&gt;=33,BN743&lt;=43),"33 a 43","Fuera de rango"))))))))</f>
        <v>11,5 a 21,5</v>
      </c>
      <c r="BP743" s="11" t="n">
        <f aca="false">IF(BO743="","",IF(BO743="-20 a -10",1,IF(BO743="-9,5 a 0,5",2,IF(BO743="1 a 11",3,IF(BO743="11,5 a 21,5",4,IF(BO743="22","NORMA",IF(BO743="22,5 a 32,5",5,IF(BO743="33 a 43",6,""))))))))</f>
        <v>4</v>
      </c>
      <c r="BQ743" s="9" t="n">
        <v>4</v>
      </c>
      <c r="BR743" s="10" t="str">
        <f aca="false">IF(BQ743="","",IF(AND(BQ743&gt;=-20,BQ743&lt;=-15),"-20 a -15",IF(AND(BQ743&gt;=-14.5,BQ743&lt;=-9.5),"-14,5 a -9,5",IF(AND(BQ743&gt;=-9,BQ743&lt;=-4),"-9 a -4",IF(AND(BQ743&gt;=-3.5,BQ743&lt;=2.5),"-3,5 a 2,5",IF(AND(BQ743&gt;=3,BQ743&lt;=8),"3 a 8",IF(AND(BQ743&gt;=8.5,BQ743&lt;=13.5),"8,5 a 13,5",IF(AND(BQ743&gt;=14,BQ743&lt;=17.5),"14 a 17,5",IF(BQ743=18,"18",IF(AND(BQ743&gt;=18.5,BQ743&lt;=23.5),"18,5 a 23,5",IF(AND(BQ743&gt;=24,BQ743&lt;=29),"24 a 29",IF(AND(BQ743&gt;=29.5,BQ743&lt;=34.5),"29,5 a 34,5",IF(AND(BQ743&gt;=35,BQ743&lt;=40),"35 a 40","Fuera de rango")))))))))))))</f>
        <v>3 a 8</v>
      </c>
      <c r="BS743" s="11" t="n">
        <f aca="false">IF(BR743="","",IF(BR743="-20 a -15",1,IF(BR743="-14,5 a -9,5",2,IF(BR743="-9 a -4",3,IF(BR743="-3,5 a 2,5",4,IF(BR743="3 a 8",5,IF(BR743="8,5 a 13,5",6,IF(BR743="14 a 17,5",7,IF(BR743="18","NORMA",IF(BR743="18,5 a 23,5",8,IF(BR743="24 a 29",9,IF(BR743="29,5 a 34,5",10,IF(BR743="35 a 40",11,"")))))))))))))</f>
        <v>5</v>
      </c>
      <c r="BT743" s="9" t="n">
        <v>-3</v>
      </c>
      <c r="BU743" s="10" t="str">
        <f aca="false">IF(BT743="","",IF(AND(BT743&gt;=-20,BT743&lt;=-18),"-20 a -18",IF(AND(BT743&gt;=-17.5,BT743&lt;=-15.5),"-17,5 a -15,5",IF(AND(BT743&gt;=-15,BT743&lt;=-13),"-15 a -13",IF(AND(BT743&gt;=-12.5,BT743&lt;=-10.5),"-12,5 a -10,5",IF(AND(BT743&gt;=-10,BT743&lt;=-8),"-10 a -8",IF(AND(BT743&gt;=-7.5,BT743&lt;=-5.5),"-7,5 a -5,5",IF(AND(BT743&gt;=-5,BT743&lt;=-3),"-5 a -3",IF(AND(BT743&gt;=-2.5,BT743&lt;=-0.5),"-2,5 a -0,5",IF(BT743=0,"0",IF(AND(BT743&gt;=0.5,BT743&lt;=2.5),"0,5 a 2,5",IF(AND(BT743&gt;=3,BT743&lt;=5),"3 a 5",IF(AND(BT743&gt;=5.5,BT743&lt;=7.5),"5,5 a 7,5",IF(AND(BT743&gt;=8,BT743&lt;=10),"8 a 10",IF(AND(BT743&gt;=10.5,BT743&lt;=12.5),"10,5 a 12,5",IF(AND(BT743&gt;=13,BT743&lt;=15),"13 a 15",IF(AND(BT743&gt;=15.5,BT743&lt;=17.5),"15,5 a 17,5",IF(AND(BT743&gt;=18,BT743&lt;=20),"18 a 20","Fuera de rango"))))))))))))))))))</f>
        <v>-5 a -3</v>
      </c>
      <c r="BV743" s="11" t="n">
        <f aca="false">IF(BT743="","",IF(BT743=0,"NORMA",IF(AND(BT743&gt;=-20,BT743&lt;=-18),2,IF(AND(BT743&gt;=-17.5,BT743&lt;=-15.5),2,IF(AND(BT743&gt;=-15,BT743&lt;=-13),3,IF(AND(BT743&gt;=-12.5,BT743&lt;=-10.5),4,IF(AND(BT743&gt;=-10,BT743&lt;=-8),5,IF(AND(BT743&gt;=-7.5,BT743&lt;=-5.5),6,IF(AND(BT743&gt;=-5,BT743&lt;=-3),7,IF(AND(BT743&gt;=-2.5,BT743&lt;=-0.5),8,IF(AND(BT743&gt;=0.5,BT743&lt;=2.5),9,IF(AND(BT743&gt;=3,BT743&lt;=5),10,IF(AND(BT743&gt;=5.5,BT743&lt;=7.5),11,IF(AND(BT743&gt;=8,BT743&lt;=10),12,IF(AND(BT743&gt;=10.5,BT743&lt;=12.5),13,IF(AND(BT743&gt;=13,BT743&lt;=15),14,IF(AND(BT743&gt;=15.5,BT743&lt;=17.5),15,IF(AND(BT743&gt;=18,BT743&lt;=20),16,"Fuera de rango"))))))))))))))))))</f>
        <v>7</v>
      </c>
      <c r="BW743" s="9" t="n">
        <v>-6</v>
      </c>
      <c r="BX743" s="10" t="n">
        <f aca="false">18.5- (0.3*H743)</f>
        <v>7.1</v>
      </c>
      <c r="BY743" s="10" t="n">
        <f aca="false">(BW743)-(BX743)</f>
        <v>-13.1</v>
      </c>
      <c r="BZ743" s="10" t="str">
        <f aca="false">IF(BY743="","",IF(BY743&lt;-27.5,"De -30 a -28",IF(BY743&lt;-25,"De -27,5 a -25,5",IF(BY743&lt;-22.5,"De -25 a -23",IF(BY743&lt;-20,"De -22,5 a -20,5",IF(BY743&lt;-17.5,"De -20 a -18",IF(BY743&lt;-15,"De -17,5 a -15,5",IF(BY743&lt;-12.5,"De -15 a -13",IF(BY743&lt;-10,"De -12,5 a -10,5",IF(BY743&lt;-7.5,"De -10 a -8",IF(BY743&lt;-5,"De -7,5 a -5,5",IF(BY743&lt;-2.5,"De -5 a -3",IF(BY743&lt;0,"De -2,5 a -0,5",IF(BY743&lt;2.5,"De 0 a 2",IF(BY743&lt;5,"De 2,5 a 4,5",IF(BY743&lt;7.5,"De 5 a 7",IF(BY743&lt;10,"De 7,5 a 9,5",IF(BY743&lt;12.5,"De 10 a 12",IF(BY743&lt;15,"De 12,5 a 14,5",IF(BY743&lt;17.5,"De 15 a 17",IF(BY743&lt;20,"De 17,5 a 19,5",IF(BY743&lt;22.5,"De 20 a 22",IF(BY743&lt;25,"De 22,5 a 24,5",IF(BY743&lt;27.5,"De 25 a 27","De 27,5 a 30"))))))))))))))))))))))))</f>
        <v>De -15 a -13</v>
      </c>
      <c r="CA743" s="12" t="n">
        <f aca="false">IF(BY743="","",IF(BY743&lt;=-28,1,IF(BY743&lt;=-25.5,2,IF(BY743&lt;=-23,3,IF(BY743&lt;=-20.5,4,IF(BY743&lt;=-18,5,IF(BY743&lt;=-15.5,6,IF(BY743&lt;=-13,7,IF(BY743&lt;=-10.5,8,IF(BY743&lt;=-8,9,IF(BY743&lt;=-5.5,10,IF(BY743&lt;=-3,11,IF(BY743&lt;=-0.5,12,IF(BY743&lt;=2,13,IF(BY743&lt;=4.5,14,IF(BY743&lt;=7,15,IF(BY743&lt;=9.5,16,IF(BY743&lt;=12,17,IF(BY743&lt;=14.5,18,IF(BY743&lt;=17,19,IF(BY743&lt;=19.5,20,IF(BY743&lt;=22,21,IF(BY743&lt;=24.5,22,IF(BY743&lt;=27,23,IF(BY743&lt;=30,24,"Fuera de rango")))))))))))))))))))))))))</f>
        <v>7</v>
      </c>
      <c r="CB743" s="9" t="n">
        <v>-7.5</v>
      </c>
      <c r="CC743" s="10" t="n">
        <f aca="false">18.5- (0.3*H743)</f>
        <v>7.1</v>
      </c>
      <c r="CD743" s="10" t="n">
        <f aca="false">(CB743)-(CC743)</f>
        <v>-14.6</v>
      </c>
      <c r="CE743" s="10" t="str">
        <f aca="false">IF(CD743="","",IF(CD743&lt;-27.5,"De -30 a -28",IF(CD743&lt;-25,"De -27,5 a -25,5",IF(CD743&lt;-22.5,"De -25 a -23",IF(CD743&lt;-20,"De -22,5 a -20,5",IF(CD743&lt;-17.5,"De -20 a -18",IF(CD743&lt;-15,"De -17,5 a -15,5",IF(CD743&lt;-12.5,"De -15 a -13",IF(CD743&lt;-10,"De -12,5 a -10,5",IF(CD743&lt;-7.5,"De -10 a -8",IF(CD743&lt;-5,"De -7,5 a -5,5",IF(CD743&lt;-2.5,"De -5 a -3",IF(CD743&lt;0,"De -2,5 a -0,5",IF(CD743&lt;=2,"De 0 a 2",IF(CD743&lt;=4.5,"De 2,5 a 4,5",IF(CD743&lt;=7,"De 5 a 7",IF(CD743&lt;=9.5,"De 7,5 a 9,5",IF(CD743&lt;=12,"De 10 a 12",IF(CD743&lt;=14.5,"De 12,5 a 14,5",IF(CD743&lt;=17,"De 15 a 17",IF(CD743&lt;=19.5,"De 17,5 a 19,5",IF(CD743&lt;=22,"De 20 a 22",IF(CD743&lt;=24.5,"De 22,5 a 24,5",IF(CD743&lt;=27,"De 25 a 27","De 27,5 a 30"))))))))))))))))))))))))</f>
        <v>De -15 a -13</v>
      </c>
      <c r="CF743" s="12" t="n">
        <f aca="false">IF(CD743="","",IF(CD743&lt;-27.5,1,IF(CD743&lt;-25,2,IF(CD743&lt;-22.5,3,IF(CD743&lt;-20,4,IF(CD743&lt;-17.5,5,IF(CD743&lt;-15,6,IF(CD743&lt;-12.5,7,IF(CD743&lt;-10,8,IF(CD743&lt;-7.5,9,IF(CD743&lt;-5,10,IF(CD743&lt;-2.5,11,IF(CD743&lt;0,12,IF(CD743&lt;2.5,13,IF(CD743&lt;5,14,IF(CD743&lt;7.5,15,IF(CD743&lt;10,16,IF(CD743&lt;12.5,17,IF(CD743&lt;15,18,IF(CD743&lt;17.5,19,IF(CD743&lt;20,20,IF(CD743&lt;22.5,21,IF(CD743&lt;25,22,IF(CD743&lt;27.5,23,24))))))))))))))))))))))))</f>
        <v>7</v>
      </c>
      <c r="CG743" s="9" t="n">
        <v>-3.5</v>
      </c>
      <c r="CH743" s="10" t="str">
        <f aca="false">IF(CG743="","",IF(AND(CG743&gt;=-10,CG743&lt;=-9.5),"-10 a -9,5",IF(AND(CG743&gt;-9.5,CG743&lt;=-8.5),"-9 a -8,5",IF(AND(CG743&gt;-8.5,CG743&lt;=-7.5),"-8 a -7,5",IF(AND(CG743&gt;-7.5,CG743&lt;=-6.5),"-7 a -6,5",IF(AND(CG743&gt;-6.5,CG743&lt;=-5.5),"-6 a -5,5",IF(AND(CG743&gt;-5.5,CG743&lt;=-4.5),"-5 a -4,5",IF(AND(CG743&gt;-4.5,CG743&lt;=-3.5),"-4 a -3,5",IF(AND(CG743&gt;-3.5,CG743&lt;=-2.5),"-3 a -2,5",IF(CG743=-2.25,"-2,25",IF(AND(CG743&gt;-2.5,CG743&lt;=-1.5),"-2 a -1,5",IF(AND(CG743&gt;-1.5,CG743&lt;=-0.5),"-1 a -0,5",IF(AND(CG743&gt;-0.5,CG743&lt;=0.5),"0 a 0,5",IF(AND(CG743&gt;0.5,CG743&lt;=1.5),"1 a 1,5",IF(AND(CG743&gt;1.5,CG743&lt;=2.5),"2 a 2,5",IF(AND(CG743&gt;2.5,CG743&lt;=3.5),"3 a 3,5",IF(AND(CG743&gt;3.5,CG743&lt;=4.5),"4 a 4,5",IF(AND(CG743&gt;4.5,CG743&lt;=5.5),"5 a 5,5",IF(AND(CG743&gt;5.5,CG743&lt;=6.5),"6 a 6,5",IF(AND(CG743&gt;6.5,CG743&lt;=7.5),"7 a 7,5",IF(AND(CG743&gt;7.5,CG743&lt;=8.5),"8 a 8,5",IF(AND(CG743&gt;8.5,CG743&lt;=9.5),"9 a 9,5",IF(CG743&gt;=10,"10","Fuera de rango")))))))))))))))))))))))</f>
        <v>-4 a -3,5</v>
      </c>
      <c r="CI743" s="11" t="n">
        <f aca="false">IF(CG743="","",IF(CG743=-2.25,"NORMA",IF(CG743&lt;=-9.5,1,IF(CG743&lt;=-8.5,2,IF(CG743&lt;=-7.5,3,IF(CG743&lt;=-6.5,4,IF(CG743&lt;=-5.5,5,IF(CG743&lt;=-4.5,6,IF(CG743&lt;=-3.5,7,IF(CG743&lt;=-2.5,8,IF(CG743&lt;=-1.5,9,IF(CG743&lt;=-0.5,10,IF(CG743&lt;=0.5,11,IF(CG743&lt;=1.5,12,IF(CG743&lt;=2.5,13,IF(CG743&lt;=3.5,14,IF(CG743&lt;=4.5,15,IF(CG743&lt;=5.5,16,IF(CG743&lt;=6.5,17,IF(CG743&lt;=7.5,18,IF(CG743&lt;=8.5,19,IF(CG743&lt;=9.5,20,IF(CG743=10,21,"Fuera de rango")))))))))))))))))))))))</f>
        <v>7</v>
      </c>
      <c r="CJ743" s="9" t="n">
        <v>3</v>
      </c>
      <c r="CK743" s="10" t="str">
        <f aca="false">IF(CJ743="","",IF(AND(CJ743&gt;=-6,CJ743&lt;=-5.5),"-6 a -5,5",IF(AND(CJ743&gt;-5.5,CJ743&lt;=-4.5),"-5 a -4,5",IF(AND(CJ743&gt;-4.5,CJ743&lt;=-3.5),"-4 a -3,5",IF(AND(CJ743&gt;-3.5,CJ743&lt;=-2.5),"-3 a -2,5",IF(AND(CJ743&gt;-2.5,CJ743&lt;=-1.5),"-2 a -1,5",IF(AND(CJ743&gt;-1.5,CJ743&lt;=-0.5),"-1 a -0,5",IF(AND(CJ743&gt;-0.5,CJ743&lt;=0.5),"0 a 0,5",IF(AND(CJ743&gt;0.5,CJ743&lt;=1.5),"1 a 1,5",IF(AND(CJ743&gt;1.5,CJ743&lt;2.5),"2",IF(AND(CJ743&gt;=2.5,CJ743&lt;=3),"2,5 a 3",IF(AND(CJ743&gt;3,CJ743&lt;=4),"3,5 a 4",IF(AND(CJ743&gt;4,CJ743&lt;=5),"4,5 a 5",IF(AND(CJ743&gt;5,CJ743&lt;=6),"5,5 a 6",IF(AND(CJ743&gt;6,CJ743&lt;=7),"6,5 a 7",IF(AND(CJ743&gt;7,CJ743&lt;=8),"7,5 a 8",IF(AND(CJ743&gt;8,CJ743&lt;=9.5),"8,5 a 9,5",IF(CJ743=10,"10","Fuera de rango"))))))))))))))))))</f>
        <v>2,5 a 3</v>
      </c>
      <c r="CL743" s="11" t="n">
        <f aca="false">IF(CK743="","",IF(OR(CK743="-6 a -5,5",CK743="-6 - -5,5"),1,IF(OR(CK743="-5 a -4,5",CK743="-5 - -4,5"),2,IF(OR(CK743="-4 a -3,5",CK743="-4 - -3,5"),3,IF(OR(CK743="-3 a -2,5",CK743="-3 - -2,5"),4,IF(OR(CK743="-2 a -1,5",CK743="-2 - -1,5"),5,IF(OR(CK743="-1 a -0,5",CK743="-1 - -0,5"),6,IF(OR(CK743="0 a 0,5",CK743="0 - 0,5"),7,IF(OR(CK743="1 a 1,5",CK743="1 - 1,5"),8,IF(CK743="2","NORMA",IF(OR(CK743="2,5 a 3",CK743="2,5 - 3"),9,IF(OR(CK743="3,5 a 4",CK743="3,5 - 4"),10,IF(OR(CK743="4,5 a 5",CK743="4,5 - 5"),11,IF(OR(CK743="5,5 a 6",CK743="5,5 - 6"),12,IF(OR(CK743="6,5 a 7",CK743="6,5 - 7"),13,IF(OR(CK743="7,5 a 8",CK743="7,5 - 8"),14,IF(OR(CK743="8,5 a 9",CK743="8,5 - 9,5",CK743="9 a 9,5"),15,IF(CK743="10",15,IF(OR(CK743="0,5 a 1",CK743="0,5 - 1"),7,"Fuera de rango")))))))))))))))))))</f>
        <v>9</v>
      </c>
      <c r="CO743" s="10" t="str">
        <f aca="false">IF(CM743&gt;0,"EME"," ")</f>
        <v> </v>
      </c>
      <c r="CQ743" s="10" t="str">
        <f aca="false">IF(CP743&gt;0,"0", " ")</f>
        <v> </v>
      </c>
      <c r="CR743" s="10" t="str">
        <f aca="false">IF(CP743&gt;0,"EME"," ")</f>
        <v> </v>
      </c>
      <c r="CS743" s="9" t="n">
        <v>0</v>
      </c>
      <c r="CV743" s="9" t="n">
        <v>0</v>
      </c>
      <c r="CY743" s="9" t="n">
        <v>-4.5</v>
      </c>
      <c r="DB743" s="9" t="n">
        <v>-7.25</v>
      </c>
      <c r="DC743" s="11" t="str">
        <f aca="false">IF(DB743&lt;0,"2"," ")</f>
        <v>2</v>
      </c>
      <c r="DD743" s="11" t="str">
        <f aca="false">IF(DB743&lt;0,"MIO"," ")</f>
        <v>MIO</v>
      </c>
      <c r="DE743" s="9" t="n">
        <v>-1.5</v>
      </c>
      <c r="DF743" s="10" t="str">
        <f aca="false">IF(DE743&lt;0,"3"," ")</f>
        <v>3</v>
      </c>
      <c r="DG743" s="10" t="str">
        <f aca="false">IF(DE743&lt;0,"AST"," ")</f>
        <v>AST</v>
      </c>
      <c r="DH743" s="9" t="n">
        <v>-1.25</v>
      </c>
      <c r="DI743" s="10" t="str">
        <f aca="false">IF(DH743&lt;0,"3"," ")</f>
        <v>3</v>
      </c>
      <c r="DJ743" s="10" t="str">
        <f aca="false">IF(DH743&lt;0,"AST"," ")</f>
        <v>AST</v>
      </c>
      <c r="DK743" s="9" t="n">
        <v>0</v>
      </c>
      <c r="DL743" s="10" t="str">
        <f aca="false">IF(DK743&gt;0,"4"," ")</f>
        <v> </v>
      </c>
      <c r="DM743" s="10" t="str">
        <f aca="false">IF(DK743&gt;0,"PRE"," ")</f>
        <v> </v>
      </c>
      <c r="DN743" s="9" t="n">
        <v>0</v>
      </c>
      <c r="DO743" s="10" t="str">
        <f aca="false">IF(DN743&gt;0,"4"," ")</f>
        <v> </v>
      </c>
      <c r="DP743" s="10" t="str">
        <f aca="false">IF(DN743&gt;0,"PRE"," ")</f>
        <v> </v>
      </c>
      <c r="DS743" s="12" t="str">
        <f aca="false">CONCATENATE(CO743,CU743,DA743,DG743,DM743)</f>
        <v> AST </v>
      </c>
      <c r="DT743" s="10" t="e">
        <f aca="false" t="array" ref="DT743">_xlfn.IFS(DS743="EME    ","0", DS743=" HIP   ","1", DS743="  MIO  ","2", DS743="   AST ","3", DS743="    PRE","4", DS743="EME   PRE","5", DS743=" HIP  PRE","6", DS743=" HIP AST ","7", DS743="  MIO PRE","8", DS743="  MIOAST ","9", DS743="   ASTPRE","10",DS743=" HIP ASTPRE","11", DS743="  MIOASTPRE","12", DS743="     ","0")</f>
        <v>#N/A</v>
      </c>
      <c r="DV743" s="1" t="e">
        <f aca="false" t="array" ref="DV743">_xlfn.IFS(DU743="SI","2", DU743="NO","1")</f>
        <v>#N/A</v>
      </c>
      <c r="DX743" s="11" t="str">
        <f aca="false">IF(DW743=0,"1","2")</f>
        <v>1</v>
      </c>
      <c r="DY743" s="11" t="str">
        <f aca="false" t="array" ref="DY743">_xlfn.IFS(DW743=0,"0", DW743=0.25, "1", DW743=0.5,"2", DW743=0.75,"3", DW743=1,"4",DW743=1.25,"5", DW743=1.5,"6", DW743=1.75,"7", DW743=2,"8")</f>
        <v>0</v>
      </c>
      <c r="EA743" s="11" t="str">
        <f aca="false">IF(DZ743=0,"1","2")</f>
        <v>1</v>
      </c>
      <c r="EB743" s="11" t="str">
        <f aca="false" t="array" ref="EB743">_xlfn.IFS(DZ743=0,"0", DZ743=0.25, "1", DZ743=0.5,"2", DZ743=0.75,"3", DZ743=1,"4",DZ743=1.25,"5", DZ743=1.5,"6", DZ743=1.75,"7", DZ743=2,"8")</f>
        <v>0</v>
      </c>
      <c r="ED743" s="10" t="str">
        <f aca="false">IF(EC743=0,"1","2")</f>
        <v>1</v>
      </c>
      <c r="EE743" s="11" t="str">
        <f aca="false" t="array" ref="EE743">_xlfn.IFS(EC743=0,"0", EC743=-0.25, "1", EC743=-0.5,"2", EC743=-0.75,"3", EC743=-1,"4",EC743=-1.25,"5", EC743=-1.5,"6", EC743=-1.75,"7", EC743=-2,"8", EC743=-2.25,"9",EC743=-2.5,"10", EC743=-2.75,"11", EC743=-3,"12", EC743=-3.25,"13", EC743=-3.5,"14", EC743=-3.75,"15",EC743=-4,"16")</f>
        <v>0</v>
      </c>
      <c r="EG743" s="10" t="str">
        <f aca="false">IF(EF743=0,"1","2")</f>
        <v>1</v>
      </c>
      <c r="EH743" s="11" t="str">
        <f aca="false" t="array" ref="EH743">_xlfn.IFS(EF743=0,"0", EF743=-0.25, "1", EF743=-0.5,"2", EF743=-0.75,"3", EF743=-1,"4",EF743=-1.25,"5", EF743=-1.5,"6", EF743=-1.75,"7", EF743=-2,"8", EF743=-2.25,"9",EF743=-2.5,"10", EF743=-2.75,"11", EF743=-3,"12", EF743=-3.25,"13", EF743=-3.5,"14", EF743=-3.75,"15",EF743=-4,"16")</f>
        <v>0</v>
      </c>
      <c r="EJ743" s="11" t="str">
        <f aca="false">IF(EI743=0,"1","2")</f>
        <v>1</v>
      </c>
      <c r="EK743" s="11" t="str">
        <f aca="false" t="array" ref="EK743">_xlfn.IFS(EI743=0,"0", EI743=-0.25, "1", EI743=-0.5,"2", EI743=-0.75,"3", EI743=-1,"4",EI743=-1.25,"5", EI743=-1.5,"6", EI743=-1.75,"7", EI743=-2,"8", EI743=-2.25,"9", EI743=-2.25,"9",EI743=-2.5,"10", EI743=-2.75,"11", EI743=-3,"12", EI743=-3.25,"13", EI743=-3.5,"14", EI743=-3.75,"15",EI743=-4,"16", EI743=0.25, "17", EI743=0.5, "18")</f>
        <v>0</v>
      </c>
      <c r="EM743" s="11" t="str">
        <f aca="false">IF(EL743=0,"1","2")</f>
        <v>1</v>
      </c>
      <c r="EN743" s="11" t="str">
        <f aca="false" t="array" ref="EN743">_xlfn.IFS(EL743=0.25,"17",EL743=0.5,"18", EL743=0,"0", EL743=-0.25, "1", EL743=-0.5,"2", EL743=-0.75,"3", EL743=-1,"4",EL743=-1.25,"5", EL743=-1.5,"6", EL743=-1.75,"7", EL743=-2,"8",EL743= -2.25,"9",EL743=-2.5,"10",EL743= -2.75,"11",EL743= -3,"12",EL743= -3.25,"13",EL743= -3.5,"14",EL743= -3.75,"15",EL743=-4,"16")</f>
        <v>0</v>
      </c>
      <c r="EP743" s="11" t="str">
        <f aca="false">IF(EO743=0,"1","2")</f>
        <v>1</v>
      </c>
      <c r="EQ743" s="11" t="str">
        <f aca="false" t="array" ref="EQ743">_xlfn.IFS(EO743=0,"0", EO743=0.25, "1", EO743=0.5,"2", EO743=0.75,"3", EO743=1,"4",EO743=1.25,"5", EO743=1.5,"6", EO743=1.75,"7", EO743=2,"8", EO743=2.25,"9", EO743=2.25,"9",EO743=2.5,"10", EO743=2.75,"11", EO743=3,"12", EO743=3.25,"13", EO743=3.5,"14", EO743=3.75,"15",EO743=4,"16", EO743=-0.25, "17", bq=-0.5, "18")</f>
        <v>0</v>
      </c>
      <c r="ES743" s="11" t="str">
        <f aca="false">IF(ER743=0,"1","2")</f>
        <v>1</v>
      </c>
      <c r="ET743" s="11" t="str">
        <f aca="false" t="array" ref="ET743">_xlfn.IFS(ER743=0,"0", ER743=0.25, "1", ER743=0.5,"2", ER743=0.75,"3", ER743=1,"4",ER743=1.25,"5", ER743=1.5,"6", ER743=1.75,"7", ER743=2,"8", ER743=2.25,"9", ER743=2.25,"9",ER743=2.5,"10", ER743=2.75,"11", ER743=3,"12", ER743=3.25,"13", ER743=3.5,"14", ER743=3.75,"15",ER743=4,"16", ER743=-0.25, "17", bq=-0.5, "18")</f>
        <v>0</v>
      </c>
      <c r="EV743" s="14" t="e">
        <f aca="false">VLOOKUP(EU743,LEYENDA!$G$2:$H$8,2,TRUE())</f>
        <v>#N/A</v>
      </c>
      <c r="EW743" s="14" t="e">
        <f aca="false" t="array" ref="EW743">_xlfn.IFS(EV743="0-5","1", EV743="6-12","2", EV743="13-18","3", EV743="19-24","4", EV743="25-36","5", EV743="37-48","6", EV743="49-60","7")</f>
        <v>#N/A</v>
      </c>
    </row>
    <row r="744" customFormat="false" ht="13.5" hidden="false" customHeight="false" outlineLevel="0" collapsed="false">
      <c r="A744" s="1" t="n">
        <v>303</v>
      </c>
      <c r="B744" s="2" t="n">
        <v>2</v>
      </c>
      <c r="C744" s="33" t="n">
        <v>43202</v>
      </c>
      <c r="E744" s="5" t="str">
        <f aca="false">VLOOKUP(A744,'286'!$A$3:$J$6279,10,FALSE())</f>
        <v>LIÉBANA BLANCO, MIGUEL</v>
      </c>
      <c r="F744" s="4" t="str">
        <f aca="false">VLOOKUP(A744,'286'!$A$3:$I$1768,3,FALSE())</f>
        <v>LIBLANMI</v>
      </c>
      <c r="G744" s="6" t="n">
        <f aca="false">VLOOKUP(A744,'286'!$A$3:$I$1768,4,FALSE())</f>
        <v>28349</v>
      </c>
      <c r="H744" s="7" t="n">
        <f aca="false">YEAR(C744)-YEAR(G744)</f>
        <v>41</v>
      </c>
      <c r="I744" s="1" t="str">
        <f aca="false">VLOOKUP(H744,LEYENDA!$C$2:$D$6,2,TRUE())</f>
        <v>41-60</v>
      </c>
      <c r="J744" s="5" t="str">
        <f aca="false">VLOOKUP(A744,'286'!$A$3:$I$1768,7,FALSE())</f>
        <v>H</v>
      </c>
      <c r="K744" s="8" t="n">
        <f aca="false">VLOOKUP(A744,'286'!$A$3:$I$1768,2,FALSE())</f>
        <v>0</v>
      </c>
      <c r="L744" s="4" t="str">
        <f aca="false">VLOOKUP(A744,'286'!$A$3:$I$1768,8,FALSE())</f>
        <v>D</v>
      </c>
      <c r="M744" s="4" t="str">
        <f aca="false">VLOOKUP(A744,'286'!$A$3:$I$1768,9,FALSE())</f>
        <v>I</v>
      </c>
      <c r="N744" s="8" t="str">
        <f aca="false">IF(R744=O744, "MISMA","CONTRARIA")</f>
        <v>CONTRARIA</v>
      </c>
      <c r="O744" s="8" t="str">
        <f aca="false" t="array" ref="O744">_xlfn.IFS(L744="D","1", L744="I","2")</f>
        <v>1</v>
      </c>
      <c r="P744" s="8" t="e">
        <f aca="false" t="array" ref="P744">_xlfn.IFS(K744="OD","1", K744="OI","2")</f>
        <v>#N/A</v>
      </c>
      <c r="Q744" s="1" t="str">
        <f aca="false" t="array" ref="Q744">_xlfn.IFS(J744="M","1", J744="H","2")</f>
        <v>2</v>
      </c>
      <c r="R744" s="8" t="str">
        <f aca="false" t="array" ref="R744">_xlfn.IFS(M744="D","1", M744="I","2")</f>
        <v>2</v>
      </c>
      <c r="S744" s="1" t="str">
        <f aca="false" t="array" ref="S744">_xlfn.IFS(N744="CONTRARIA", "1",N744= "MISMA","2")</f>
        <v>1</v>
      </c>
      <c r="T744" s="1" t="str">
        <f aca="false" t="array" ref="T744">_xlfn.IFS(I744="0-12","1", I744="13-24","2", I744="25-40","3", I744="41-60","4", I744="61-100","5")</f>
        <v>4</v>
      </c>
      <c r="U744" s="9" t="n">
        <v>8</v>
      </c>
      <c r="V744" s="10" t="str">
        <f aca="false">IF(U744="","",IF(AND(U744&gt;=-9,U744&lt;=-6.5),"-9 a -6,5",IF(AND(U744&gt;=-6,U744&lt;=-3.5),"-6 a -3,5",IF(AND(U744&gt;=-3,U744&lt;=-1),"-3 a -1",IF(U744=-0.5,"-0,5",IF(AND(U744&gt;=0,U744&lt;=2.5),"0 a 2,5",IF(AND(U744&gt;=3,U744&lt;=5.5),"3 a 5,5",IF(AND(U744&gt;=6,U744&lt;=8.5),"6 a 8,5",IF(AND(U744&gt;=9,U744&lt;=20),"9 a 20","Fuera de rango")))))))))</f>
        <v>6 a 8,5</v>
      </c>
      <c r="W744" s="11" t="n">
        <f aca="false">IF(V744="","",IF(V744="-9 a -6,5",2,IF(V744="-6 a -3,5",3,IF(V744="-3 a -1",4,IF(V744="-0,5","NORMA",IF(V744="0 a 2,5",5,IF(V744="3 a 5,5",6,IF(V744="6 a 8,5",7,IF(V744="9 a 20",8,"Fuera de rango")))))))))</f>
        <v>7</v>
      </c>
      <c r="X744" s="9" t="n">
        <v>0</v>
      </c>
      <c r="Y744" s="11" t="str">
        <f aca="false">IF(X744="","",IF(AND(X744&gt;=0,X744&lt;=4),"0 a 4",IF(AND(X744&gt;=4.5,X744&lt;=8.5),"4,5 a 8,5",IF(X744=9,"9",IF(AND(X744&gt;=9.5,X744&lt;=13),"9,5 a 13",IF(AND(X744&gt;=13.5,X744&lt;=20),"13,5 a 20",IF(AND(X744&gt;=20.5,X744&lt;=35),"20,5 a 35","Fuera de rango")))))))</f>
        <v>0 a 4</v>
      </c>
      <c r="Z744" s="11" t="n">
        <f aca="false">IF(Y744="","",IF(Y744="0 a 4",1,IF(Y744="4,5 a 8,5",2,IF(Y744="9","NORMA",IF(Y744="9,5 a 13",3,IF(Y744="13,5 a 20",4,IF(Y744="20,5 a 35",5,"Fuera de rango")))))))</f>
        <v>1</v>
      </c>
      <c r="AA744" s="9" t="n">
        <v>32</v>
      </c>
      <c r="AB744" s="10" t="str">
        <f aca="false">IF(AA744="","",IF(AND(AA744&gt;=0,AA744&lt;=9),"0 a 9",IF(AND(AA744&gt;=9.5,AA744&lt;=18.5),"9,5 a 18,5",IF(AA744=19,"19",IF(AND(AA744&gt;=19.5,AA744&lt;=28),"19,5 a 28",IF(AND(AA744&gt;=28.5,AA744&lt;=40),"28,5 a 40","Fuera de rango"))))))</f>
        <v>28,5 a 40</v>
      </c>
      <c r="AC744" s="11" t="n">
        <f aca="false" t="array" ref="AC744">_xlfn.IFS(AB744="","",AB744="0 a 9",1,AB744="9,5 a 18,5",2,AB744="19","NORMA",AB744="19,5 a 28",3,AB744="28,5 a 40",4,TRUE(),"Fuera de rango")</f>
        <v>4</v>
      </c>
      <c r="AD744" s="9" t="n">
        <v>24</v>
      </c>
      <c r="AE744" s="10" t="str">
        <f aca="false">IF(AD744="","",IF(AND(AD744&gt;=-10,AD744&lt;=0),"De -10 a 0",IF(AND(AD744&gt;=0.5,AD744&lt;=9.5),"0,5 a 9,5",IF(AD744=10,"10",IF(AND(AD744&gt;=10.5,AD744&lt;=20),"10,5 a 20",IF(AND(AD744&gt;=20.5,AD744&lt;=40),"20,5 a 40","Fuera de rango"))))))</f>
        <v>20,5 a 40</v>
      </c>
      <c r="AF744" s="12" t="n">
        <f aca="false">IF(AD744="","",IF(AND(AD744&gt;=-10,AD744&lt;=0),1,IF(AND(AD744&gt;=0.5,AD744&lt;=9.5),2,IF(AD744=10,"NORMA",IF(AND(AD744&gt;=10.5,AD744&lt;=20),3,IF(AND(AD744&gt;=20.5,AD744&lt;=40),4,""))))))</f>
        <v>4</v>
      </c>
      <c r="AG744" s="9" t="n">
        <v>6</v>
      </c>
      <c r="AH744" s="10" t="str">
        <f aca="false">IF(AG744="","",IF(AND(AG744&gt;=0,AG744&lt;=4),"0 a 4",IF(AND(AG744&gt;=4.5,AG744&lt;=8.5),"4,5 a 8,5",IF(AG744=9,"9",IF(AND(AG744&gt;=9.5,AG744&lt;=13),"9,5 a 13",IF(AND(AG744&gt;=13.5,AG744&lt;=25),"13,5 a 25","Fuera de rango"))))))</f>
        <v>4,5 a 8,5</v>
      </c>
      <c r="AI744" s="10" t="n">
        <f aca="false">IF(AH744="","",IF(AH744="0 a 4",1,IF(AH744="4,5 a 8,5",2,IF(AH744="9","NORMA",IF(AH744="9,5 a 13",3,IF(AH744="13,5 a 25",4,""))))))</f>
        <v>2</v>
      </c>
      <c r="AJ744" s="9" t="n">
        <v>2</v>
      </c>
      <c r="AK744" s="10" t="str">
        <f aca="false">IF(AJ744="","",IF(AND(AJ744&gt;=-15,AJ744&lt;=-10.5),"-15 a -10,5",IF(AND(AJ744&gt;=-10,AJ744&lt;=-4),"-10 a -4",IF(AND(AJ744&gt;=-4.5,AJ744&lt;=0),"-4,5 a 0",IF(AND(AJ744&gt;=0.5,AJ744&lt;=4.5),"0,5 a 4,5",IF(AJ744=5,"5",IF(AND(AJ744&gt;=5.5,AJ744&lt;=10),"5,5 a 10",IF(AND(AJ744&gt;=10.5,AJ744&lt;=20),"10,5 a 20","Fuera de rango"))))))))</f>
        <v>0,5 a 4,5</v>
      </c>
      <c r="AL744" s="11" t="n">
        <f aca="false">IF(AK744="","",IF(AK744="-15 a -10,5",1,IF(AK744="-10 a -4",2,IF(AK744="-4,5 a 0",3,IF(AK744="0,5 a 4,5",4,IF(AK744="5","NORMA",IF(AK744="5,5 a 10",5,IF(AK744="10,5 a 20",6,"Error"))))))))</f>
        <v>4</v>
      </c>
      <c r="AM744" s="9" t="n">
        <v>-3</v>
      </c>
      <c r="AN744" s="10" t="str">
        <f aca="false">IF(AM744="","",IF(AND(AM744&gt;=-7.5,AM744&lt;=-5.5),"-7,5 a -5,5",IF(AND(AM744&gt;=-5,AM744&lt;=-3),"-5 a -3",IF(AND(AM744&gt;=-2.5,AM744&lt;=-0.5),"-2,5 a -0,5",IF(AM744=0,"0,00",IF(AND(AM744&gt;=0.5,AM744&lt;=2.5),"0,5 a 2,5",IF(AND(AM744&gt;=3,AM744&lt;=5),"3 a 5",IF(AND(AM744&gt;=5.5,AM744&lt;=7.5),"5,5 a 7,5",IF(AND(AM744&gt;=8,AM744&lt;=10),"8 a 10","Fuera de rango")))))))))</f>
        <v>-5 a -3</v>
      </c>
      <c r="AO744" s="11" t="n">
        <f aca="false">IF(AN744="","",IF(AN744="-7,5 a -5,5",1,IF(AN744="-5 a -3",2,IF(AN744="-2,5 a -0,5",3,IF(AN744="0,00","NORMA",IF(AN744="0,5 a 2,5",4,IF(AN744="3 a 5",5,IF(AN744="5,5 a 7,5",6,IF(AN744="8 a 10",7,"Error")))))))))</f>
        <v>2</v>
      </c>
      <c r="AP744" s="9" t="n">
        <v>-0.5</v>
      </c>
      <c r="AQ744" s="10" t="str">
        <f aca="false">IF(AP744="","",IF(AND(AP744&gt;=-20,AP744&lt;=-9.5),"-20 a -9,5",IF(AND(AP744&gt;=-9,AP744&lt;=-6.5),"-9 a -6,5",IF(AP744=-6,"-6",IF(AND(AP744&gt;=-5.5,AP744&lt;=-3),"-5,5 a -3",IF(AND(AP744&gt;=-2.5,AP744&lt;=0),"-2,5 a 0",IF(AND(AP744&gt;=0.5,AP744&lt;=3),"0,5 a 3",IF(AND(AP744&gt;=3.5,AP744&lt;=6),"3,5 a 6",IF(AND(AP744&gt;=6.5,AP744&lt;=9),"6,5 a 9",IF(AND(AP744&gt;=9.5,AP744&lt;=20),"9,5 a 20","Fuera de rango"))))))))))</f>
        <v>-2,5 a 0</v>
      </c>
      <c r="AR744" s="11" t="n">
        <f aca="false">IF(AQ744="","",IF(AQ744="-20 a -9,5",1,IF(AQ744="-9 a -6,5",2,IF(AQ744="-6","NORMA",IF(AQ744="-5,5 a -3",3,IF(AQ744="-2,5 a 0",4,IF(AQ744="0,5 a 3",5,IF(AQ744="3,5 a 6",6,IF(AQ744="6,5 a 9",7,IF(AQ744="9,5 a 20",8,""))))))))))</f>
        <v>4</v>
      </c>
      <c r="AS744" s="9" t="n">
        <v>5.5</v>
      </c>
      <c r="AT744" s="10" t="str">
        <f aca="false">IF(AS744="","",IF(AND(AS744&gt;=-16,AS744&lt;=-14),"-16 a -14",IF(AND(AS744&gt;=-13.5,AS744&lt;=-11.5),"-13,5 a -11,5",IF(AND(AS744&gt;=-11,AS744&lt;=-9),"-11 a -9",IF(AND(AS744&gt;=-8.5,AS744&lt;=-6.5),"-8,5 a -6,5",IF(AND(AS744&gt;=-6,AS744&lt;=-4),"-6 a -4",IF(AND(AS744&gt;=-3.5,AS744&lt;=-1.5),"-3,5 a -1,5",IF(AND(AS744&gt;=-1,AS744&lt;=1),"-1 a 1",IF(AND(AS744&gt;=1.5,AS744&lt;=3.5),"1,5 a 3,5",IF(AND(AS744&gt;=4,AS744&lt;=6),"4 a 6",IF(AND(AS744&gt;=6.5,AS744&lt;=8.5),"6,5 a 8,5",IF(AND(AS744&gt;=9,AS744&lt;=11),"9 a 11",IF(AND(AS744&gt;=11.5,AS744&lt;=13.5),"11,5 a 13,5",IF(AND(AS744&gt;=14,AS744&lt;=16),"14 a 16",IF(AND(AS744&gt;=16.5,AS744&lt;=18.5),"16,5 a 18,5",IF(AND(AS744&gt;=19,AS744&lt;=21),"19 a 21","Fuera de rango"))))))))))))))))</f>
        <v>4 a 6</v>
      </c>
      <c r="AU744" s="11" t="str">
        <f aca="false" t="array" ref="AU744">IF(AT744="","",_xlfn.IFS(AT744="-16 a -14",1,AT744="-13,5 a -11,5",2,AT744="-11 a -9",3,AT744="-8,5 a -6,5",4,AT744="-6 a -4",5,AT744="-3,5 a -1,5",6,AT744="-1 a 1",7,AT744="1,5 a 3,5",8,AT744="4 a 6","NORMA",AT744="6,5 a 8,5",9,AT744="9 a 11",10,AT744="11,5 a 13,5",11,AT744="14 a 16",12,AT744="16,5 a 18,5",13,AT744="19 a 21",14,TRUE(),""))</f>
        <v>NORMA</v>
      </c>
      <c r="AV744" s="9" t="n">
        <v>1</v>
      </c>
      <c r="AW744" s="10" t="str">
        <f aca="false">IF(AV744="","",IF(AND(AV744&gt;=-1,AV744&lt;=-0.5),"-1 a -0,5",IF(AND(AV744&gt;-0.5,AV744&lt;=0),"De -0,5 a 0",IF(AND(AV744&gt;=0.25,AV744&lt;=0.75),"0,25 a 0,75",IF(AND(AV744&gt;=1,AV744&lt;=1.5),"1 a 1,5",IF(AND(AV744&gt;=1.75,AV744&lt;=2.25),"1,75 a 2,25",IF(AND(AV744&gt;=2.5,AV744&lt;=3),"2,5 a 3",IF(AND(AV744&gt;=3.25,AV744&lt;=3.75),"3,25 a 3,75","Fuera de rango"))))))))</f>
        <v>1 a 1,5</v>
      </c>
      <c r="AX744" s="10" t="n">
        <f aca="false">IF(AW744="","",IF(OR(AW744="-1 a -0,5",AW744="-1 a -0.5"),1,IF(OR(AW744="De -0,5 a 0",AW744="-0,5 a 0",AW744="De -0.5 a 0"),2,IF(OR(AW744="0,25 a 0,75",AW744="0.25 a 0.75"),"NORMA",IF(OR(AW744="1 a 1,5",AW744="1 a 1.5"),3,IF(OR(AW744="1,75 a 2,25",AW744="1.75 a 2.25"),4,IF(OR(AW744="2,5 a 3",AW744="2.5 a 3"),5,IF(OR(AW744="3,25 a 3,75",AW744="3.25 a 3.75"),6,""))))))))</f>
        <v>3</v>
      </c>
      <c r="AY744" s="9" t="n">
        <v>3</v>
      </c>
      <c r="AZ744" s="10" t="str">
        <f aca="false">IF(AY744="","",IF(AND(AY744&gt;=-20,AY744&lt;=-9.5),"-20 a -9,5",IF(AND(AY744&gt;=-9,AY744&lt;=-6.5),"-9 a -6,5",IF(AY744=-6,"-6",IF(AND(AY744&gt;=-5.5,AY744&lt;=-3),"-5,5 a -3",IF(AND(AY744&gt;=-2.5,AY744&lt;=0),"-2,5 a 0",IF(AND(AY744&gt;=0.5,AY744&lt;=3),"0,5 a 3",IF(AND(AY744&gt;=3.5,AY744&lt;=6),"3,5 a 6","Fuera de rango"))))))))</f>
        <v>0,5 a 3</v>
      </c>
      <c r="BA744" s="11" t="n">
        <f aca="false">IF(AZ744="","",IF(AZ744="-20 a -9,5",1,IF(AZ744="-9 a -6,5",2,IF(AZ744="-6","NORMA",IF(AZ744="-5,5 a -3",3,IF(AZ744="-2,5 a 0",4,IF(AZ744="0,5 a 3",5,IF(AZ744="3,5 a 6",6,""))))))))</f>
        <v>5</v>
      </c>
      <c r="BB744" s="9" t="n">
        <v>0</v>
      </c>
      <c r="BC744" s="10" t="str">
        <f aca="false" t="array" ref="BC744">IF(BB744="","",_xlfn.IFS(AND(BB744&gt;=0,BB744&lt;=2),"0 a 2",AND(BB744&gt;=2.5,BB744&lt;=4.5),"2,5 a 4,5",AND(BB744&gt;=5,BB744&lt;=7),"5 a 7",AND(BB744&gt;=7.5,BB744&lt;=9.5),"7,5 a 9,5",AND(BB744&gt;=10,BB744&lt;=12),"10 a 12",AND(BB744&gt;=12.5,BB744&lt;=14.5),"12,5 a 14,5",BB744=15,"15",AND(BB744&gt;=15.5,BB744&lt;=17.5),"15,5 a 17,5",AND(BB744&gt;=18,BB744&lt;=20),"18 a 20",AND(BB744&gt;=20.5,BB744&lt;=22.5),"20,5 a 22,5",AND(BB744&gt;=23,BB744&lt;=25),"23 a 25",TRUE(),"Fuera de rango"))</f>
        <v>0 a 2</v>
      </c>
      <c r="BD744" s="11" t="n">
        <f aca="false" t="array" ref="BD744">IF(BC744="","",_xlfn.IFS(BC744="0 a 2",1,BC744="2,5 a 4,5",2,BC744="5 a 7",3,BC744="7,5 a 9,5",4,BC744="10 a 12",5,BC744="12,5 a 14,5",6,BC744="15","NORMA",BC744="15,5 a 17,5",7,BC744="18 a 20",8,BC744="20,5 a 22,5",9,BC744="23 a 25",10,TRUE(),"Fuera de rango"))</f>
        <v>1</v>
      </c>
      <c r="BE744" s="9" t="n">
        <v>32</v>
      </c>
      <c r="BF744" s="10" t="str">
        <f aca="false">IF(BE744="","",IF(AND(BE744&gt;=-20,BE744&lt;=-10),"-20 a -10",IF(AND(BE744&gt;=-9.5,BE744&lt;=0.5),"-9,5 a 0,5",IF(AND(BE744&gt;=1,BE744&lt;=11),"1 a 11",IF(AND(BE744&gt;=11.5,BE744&lt;=20.5),"11,5 a 20,5",IF(BE744=21,"21",IF(AND(BE744&gt;=21.5,BE744&lt;=31.5),"21,5 a 31,5",IF(AND(BE744&gt;=32,BE744&lt;=42),"32 a 42","Fuera de rango"))))))))</f>
        <v>32 a 42</v>
      </c>
      <c r="BG744" s="11" t="n">
        <f aca="false">IF(BF744="","",IF(BF744="-20 a -10",1,IF(BF744="-9,5 a 0,5",2,IF(BF744="1 a 11",3,IF(BF744="11,5 a 20,5",4,IF(BF744="21","NORMA",IF(BF744="21,5 a 31,5",5,IF(BF744="32 a 42",6,""))))))))</f>
        <v>6</v>
      </c>
      <c r="BH744" s="9" t="n">
        <v>0</v>
      </c>
      <c r="BI744" s="10" t="str">
        <f aca="false">IF(BH744="","",IF(AND(BH744&gt;=-20,BH744&lt;=-15),"-20 a -15",IF(AND(BH744&gt;=-14.5,BH744&lt;=-9.5),"-14,5 a -9,5",IF(AND(BH744&gt;=-9,BH744&lt;=-4),"-9 a -4",IF(AND(BH744&gt;=-3.5,BH744&lt;=2.5),"-3,5 a 2,5",IF(AND(BH744&gt;=3,BH744&lt;=8),"3 a 8",IF(AND(BH744&gt;=8.5,BH744&lt;=14.5),"8,5 a 14,5",IF(BH744=15,"15",IF(AND(BH744&gt;=15.5,BH744&lt;=20.5),"15,5 a 20,5",IF(AND(BH744&gt;=21,BH744&lt;=26),"21 a 26","Fuera de rango"))))))))))</f>
        <v>-3,5 a 2,5</v>
      </c>
      <c r="BJ744" s="11" t="n">
        <f aca="false">IF(BI744="","",IF(BI744="-20 a -15",1,IF(BI744="-14,5 a -9,5",2,IF(BI744="-9 a -4",3,IF(BI744="-3,5 a 2,5",4,IF(BI744="3 a 8",5,IF(BI744="8,5 a 14,5",6,IF(BI744="15","NORMA",IF(BI744="15,5 a 20,5",7,IF(BI744="21 a 26",8,IF(BI744="26,5 a 31,5",9,"")))))))))))</f>
        <v>4</v>
      </c>
      <c r="BK744" s="9" t="n">
        <v>0</v>
      </c>
      <c r="BL744" s="10" t="str">
        <f aca="false">IF(BK744="","",IF(AND(BK744&gt;=0,BK744&lt;=2),"0 - 2",IF(AND(BK744&gt;=2.5,BK744&lt;=4.5),"2,5 - 4,5",IF(AND(BK744&gt;=5,BK744&lt;=7),"5 - 7",IF(AND(BK744&gt;=7.5,BK744&lt;=9.5),"7,5 - 9,5",IF(AND(BK744&gt;=10,BK744&lt;=12),"10 - 12",IF(AND(BK744&gt;=12.5,BK744&lt;=13.5),"12,5 - 13,5",IF(BK744=14,"14",IF(AND(BK744&gt;=14.5,BK744&lt;=16.5),"14,5 - 16,5",IF(AND(BK744&gt;=17,BK744&lt;=19),"17 - 19",IF(AND(BK744&gt;=19.5,BK744&lt;=21.5),"19,5 - 21,5",IF(AND(BK744&gt;=22,BK744&lt;=24),"22 - 24",IF(AND(BK744&gt;=24.5,BK744&lt;=26.5),"24,5 - 26,5",IF(AND(BK744&gt;=27,BK744&lt;=29),"27 - 29",IF(AND(BK744&gt;=29.5,BK744&lt;=30),"29,5 - 30","Fuera de rango")))))))))))))))</f>
        <v>0 - 2</v>
      </c>
      <c r="BM744" s="11" t="n">
        <f aca="false">IF(BL744="","",IF(BL744="0 - 2",1,IF(BL744="2,5 - 4,5",2,IF(BL744="5 - 7",3,IF(BL744="7,5 - 9,5",4,IF(BL744="10 - 12",5,IF(BL744="12,5 - 13,5",6,IF(BL744="14","NORMA",IF(BL744="14,5 - 16,5",7,IF(BL744="17 - 19",8,IF(BL744="19,5 - 21,5",9,IF(BL744="22 - 24",10,IF(BL744="24,5 - 26,5",11,IF(BL744="27 - 29",12,IF(BL744="29,5 - 30",13,"")))))))))))))))</f>
        <v>1</v>
      </c>
      <c r="BN744" s="9" t="n">
        <v>15</v>
      </c>
      <c r="BO744" s="11" t="str">
        <f aca="false">IF(BN744="","",IF(AND(BN744&gt;=-20,BN744&lt;=-10),"-20 a -10",IF(AND(BN744&gt;=-9.5,BN744&lt;=0.5),"-9,5 a 0,5",IF(AND(BN744&gt;=1,BN744&lt;=11),"1 a 11",IF(AND(BN744&gt;=11.5,BN744&lt;=21.5),"11,5 a 21,5",IF(BN744=22,"22",IF(AND(BN744&gt;=22.5,BN744&lt;=32.5),"22,5 a 32,5",IF(AND(BN744&gt;=33,BN744&lt;=43),"33 a 43","Fuera de rango"))))))))</f>
        <v>11,5 a 21,5</v>
      </c>
      <c r="BP744" s="11" t="n">
        <f aca="false">IF(BO744="","",IF(BO744="-20 a -10",1,IF(BO744="-9,5 a 0,5",2,IF(BO744="1 a 11",3,IF(BO744="11,5 a 21,5",4,IF(BO744="22","NORMA",IF(BO744="22,5 a 32,5",5,IF(BO744="33 a 43",6,""))))))))</f>
        <v>4</v>
      </c>
      <c r="BQ744" s="9" t="n">
        <v>10</v>
      </c>
      <c r="BR744" s="10" t="str">
        <f aca="false">IF(BQ744="","",IF(AND(BQ744&gt;=-20,BQ744&lt;=-15),"-20 a -15",IF(AND(BQ744&gt;=-14.5,BQ744&lt;=-9.5),"-14,5 a -9,5",IF(AND(BQ744&gt;=-9,BQ744&lt;=-4),"-9 a -4",IF(AND(BQ744&gt;=-3.5,BQ744&lt;=2.5),"-3,5 a 2,5",IF(AND(BQ744&gt;=3,BQ744&lt;=8),"3 a 8",IF(AND(BQ744&gt;=8.5,BQ744&lt;=13.5),"8,5 a 13,5",IF(AND(BQ744&gt;=14,BQ744&lt;=17.5),"14 a 17,5",IF(BQ744=18,"18",IF(AND(BQ744&gt;=18.5,BQ744&lt;=23.5),"18,5 a 23,5",IF(AND(BQ744&gt;=24,BQ744&lt;=29),"24 a 29",IF(AND(BQ744&gt;=29.5,BQ744&lt;=34.5),"29,5 a 34,5",IF(AND(BQ744&gt;=35,BQ744&lt;=40),"35 a 40","Fuera de rango")))))))))))))</f>
        <v>8,5 a 13,5</v>
      </c>
      <c r="BS744" s="11" t="n">
        <f aca="false">IF(BR744="","",IF(BR744="-20 a -15",1,IF(BR744="-14,5 a -9,5",2,IF(BR744="-9 a -4",3,IF(BR744="-3,5 a 2,5",4,IF(BR744="3 a 8",5,IF(BR744="8,5 a 13,5",6,IF(BR744="14 a 17,5",7,IF(BR744="18","NORMA",IF(BR744="18,5 a 23,5",8,IF(BR744="24 a 29",9,IF(BR744="29,5 a 34,5",10,IF(BR744="35 a 40",11,"")))))))))))))</f>
        <v>6</v>
      </c>
      <c r="BT744" s="9" t="n">
        <v>0</v>
      </c>
      <c r="BU744" s="10" t="str">
        <f aca="false">IF(BT744="","",IF(AND(BT744&gt;=-20,BT744&lt;=-18),"-20 a -18",IF(AND(BT744&gt;=-17.5,BT744&lt;=-15.5),"-17,5 a -15,5",IF(AND(BT744&gt;=-15,BT744&lt;=-13),"-15 a -13",IF(AND(BT744&gt;=-12.5,BT744&lt;=-10.5),"-12,5 a -10,5",IF(AND(BT744&gt;=-10,BT744&lt;=-8),"-10 a -8",IF(AND(BT744&gt;=-7.5,BT744&lt;=-5.5),"-7,5 a -5,5",IF(AND(BT744&gt;=-5,BT744&lt;=-3),"-5 a -3",IF(AND(BT744&gt;=-2.5,BT744&lt;=-0.5),"-2,5 a -0,5",IF(BT744=0,"0",IF(AND(BT744&gt;=0.5,BT744&lt;=2.5),"0,5 a 2,5",IF(AND(BT744&gt;=3,BT744&lt;=5),"3 a 5",IF(AND(BT744&gt;=5.5,BT744&lt;=7.5),"5,5 a 7,5",IF(AND(BT744&gt;=8,BT744&lt;=10),"8 a 10",IF(AND(BT744&gt;=10.5,BT744&lt;=12.5),"10,5 a 12,5",IF(AND(BT744&gt;=13,BT744&lt;=15),"13 a 15",IF(AND(BT744&gt;=15.5,BT744&lt;=17.5),"15,5 a 17,5",IF(AND(BT744&gt;=18,BT744&lt;=20),"18 a 20","Fuera de rango"))))))))))))))))))</f>
        <v>0</v>
      </c>
      <c r="BV744" s="11" t="str">
        <f aca="false">IF(BT744="","",IF(BT744=0,"NORMA",IF(AND(BT744&gt;=-20,BT744&lt;=-18),2,IF(AND(BT744&gt;=-17.5,BT744&lt;=-15.5),2,IF(AND(BT744&gt;=-15,BT744&lt;=-13),3,IF(AND(BT744&gt;=-12.5,BT744&lt;=-10.5),4,IF(AND(BT744&gt;=-10,BT744&lt;=-8),5,IF(AND(BT744&gt;=-7.5,BT744&lt;=-5.5),6,IF(AND(BT744&gt;=-5,BT744&lt;=-3),7,IF(AND(BT744&gt;=-2.5,BT744&lt;=-0.5),8,IF(AND(BT744&gt;=0.5,BT744&lt;=2.5),9,IF(AND(BT744&gt;=3,BT744&lt;=5),10,IF(AND(BT744&gt;=5.5,BT744&lt;=7.5),11,IF(AND(BT744&gt;=8,BT744&lt;=10),12,IF(AND(BT744&gt;=10.5,BT744&lt;=12.5),13,IF(AND(BT744&gt;=13,BT744&lt;=15),14,IF(AND(BT744&gt;=15.5,BT744&lt;=17.5),15,IF(AND(BT744&gt;=18,BT744&lt;=20),16,"Fuera de rango"))))))))))))))))))</f>
        <v>NORMA</v>
      </c>
      <c r="BW744" s="9" t="n">
        <v>-7.25</v>
      </c>
      <c r="BX744" s="10" t="n">
        <f aca="false">18.5- (0.3*H744)</f>
        <v>6.2</v>
      </c>
      <c r="BY744" s="10" t="n">
        <f aca="false">(BW744)-(BX744)</f>
        <v>-13.45</v>
      </c>
      <c r="BZ744" s="10" t="str">
        <f aca="false">IF(BY744="","",IF(BY744&lt;-27.5,"De -30 a -28",IF(BY744&lt;-25,"De -27,5 a -25,5",IF(BY744&lt;-22.5,"De -25 a -23",IF(BY744&lt;-20,"De -22,5 a -20,5",IF(BY744&lt;-17.5,"De -20 a -18",IF(BY744&lt;-15,"De -17,5 a -15,5",IF(BY744&lt;-12.5,"De -15 a -13",IF(BY744&lt;-10,"De -12,5 a -10,5",IF(BY744&lt;-7.5,"De -10 a -8",IF(BY744&lt;-5,"De -7,5 a -5,5",IF(BY744&lt;-2.5,"De -5 a -3",IF(BY744&lt;0,"De -2,5 a -0,5",IF(BY744&lt;2.5,"De 0 a 2",IF(BY744&lt;5,"De 2,5 a 4,5",IF(BY744&lt;7.5,"De 5 a 7",IF(BY744&lt;10,"De 7,5 a 9,5",IF(BY744&lt;12.5,"De 10 a 12",IF(BY744&lt;15,"De 12,5 a 14,5",IF(BY744&lt;17.5,"De 15 a 17",IF(BY744&lt;20,"De 17,5 a 19,5",IF(BY744&lt;22.5,"De 20 a 22",IF(BY744&lt;25,"De 22,5 a 24,5",IF(BY744&lt;27.5,"De 25 a 27","De 27,5 a 30"))))))))))))))))))))))))</f>
        <v>De -15 a -13</v>
      </c>
      <c r="CA744" s="12" t="n">
        <f aca="false">IF(BY744="","",IF(BY744&lt;=-28,1,IF(BY744&lt;=-25.5,2,IF(BY744&lt;=-23,3,IF(BY744&lt;=-20.5,4,IF(BY744&lt;=-18,5,IF(BY744&lt;=-15.5,6,IF(BY744&lt;=-13,7,IF(BY744&lt;=-10.5,8,IF(BY744&lt;=-8,9,IF(BY744&lt;=-5.5,10,IF(BY744&lt;=-3,11,IF(BY744&lt;=-0.5,12,IF(BY744&lt;=2,13,IF(BY744&lt;=4.5,14,IF(BY744&lt;=7,15,IF(BY744&lt;=9.5,16,IF(BY744&lt;=12,17,IF(BY744&lt;=14.5,18,IF(BY744&lt;=17,19,IF(BY744&lt;=19.5,20,IF(BY744&lt;=22,21,IF(BY744&lt;=24.5,22,IF(BY744&lt;=27,23,IF(BY744&lt;=30,24,"Fuera de rango")))))))))))))))))))))))))</f>
        <v>7</v>
      </c>
      <c r="CB744" s="9" t="n">
        <v>-9.25</v>
      </c>
      <c r="CC744" s="10" t="n">
        <f aca="false">18.5- (0.3*H744)</f>
        <v>6.2</v>
      </c>
      <c r="CD744" s="10" t="n">
        <f aca="false">(CB744)-(CC744)</f>
        <v>-15.45</v>
      </c>
      <c r="CE744" s="10" t="str">
        <f aca="false">IF(CD744="","",IF(CD744&lt;-27.5,"De -30 a -28",IF(CD744&lt;-25,"De -27,5 a -25,5",IF(CD744&lt;-22.5,"De -25 a -23",IF(CD744&lt;-20,"De -22,5 a -20,5",IF(CD744&lt;-17.5,"De -20 a -18",IF(CD744&lt;-15,"De -17,5 a -15,5",IF(CD744&lt;-12.5,"De -15 a -13",IF(CD744&lt;-10,"De -12,5 a -10,5",IF(CD744&lt;-7.5,"De -10 a -8",IF(CD744&lt;-5,"De -7,5 a -5,5",IF(CD744&lt;-2.5,"De -5 a -3",IF(CD744&lt;0,"De -2,5 a -0,5",IF(CD744&lt;=2,"De 0 a 2",IF(CD744&lt;=4.5,"De 2,5 a 4,5",IF(CD744&lt;=7,"De 5 a 7",IF(CD744&lt;=9.5,"De 7,5 a 9,5",IF(CD744&lt;=12,"De 10 a 12",IF(CD744&lt;=14.5,"De 12,5 a 14,5",IF(CD744&lt;=17,"De 15 a 17",IF(CD744&lt;=19.5,"De 17,5 a 19,5",IF(CD744&lt;=22,"De 20 a 22",IF(CD744&lt;=24.5,"De 22,5 a 24,5",IF(CD744&lt;=27,"De 25 a 27","De 27,5 a 30"))))))))))))))))))))))))</f>
        <v>De -17,5 a -15,5</v>
      </c>
      <c r="CF744" s="12" t="n">
        <f aca="false">IF(CD744="","",IF(CD744&lt;-27.5,1,IF(CD744&lt;-25,2,IF(CD744&lt;-22.5,3,IF(CD744&lt;-20,4,IF(CD744&lt;-17.5,5,IF(CD744&lt;-15,6,IF(CD744&lt;-12.5,7,IF(CD744&lt;-10,8,IF(CD744&lt;-7.5,9,IF(CD744&lt;-5,10,IF(CD744&lt;-2.5,11,IF(CD744&lt;0,12,IF(CD744&lt;2.5,13,IF(CD744&lt;5,14,IF(CD744&lt;7.5,15,IF(CD744&lt;10,16,IF(CD744&lt;12.5,17,IF(CD744&lt;15,18,IF(CD744&lt;17.5,19,IF(CD744&lt;20,20,IF(CD744&lt;22.5,21,IF(CD744&lt;25,22,IF(CD744&lt;27.5,23,24))))))))))))))))))))))))</f>
        <v>6</v>
      </c>
      <c r="CG744" s="9" t="n">
        <v>-9</v>
      </c>
      <c r="CH744" s="10" t="str">
        <f aca="false">IF(CG744="","",IF(AND(CG744&gt;=-10,CG744&lt;=-9.5),"-10 a -9,5",IF(AND(CG744&gt;-9.5,CG744&lt;=-8.5),"-9 a -8,5",IF(AND(CG744&gt;-8.5,CG744&lt;=-7.5),"-8 a -7,5",IF(AND(CG744&gt;-7.5,CG744&lt;=-6.5),"-7 a -6,5",IF(AND(CG744&gt;-6.5,CG744&lt;=-5.5),"-6 a -5,5",IF(AND(CG744&gt;-5.5,CG744&lt;=-4.5),"-5 a -4,5",IF(AND(CG744&gt;-4.5,CG744&lt;=-3.5),"-4 a -3,5",IF(AND(CG744&gt;-3.5,CG744&lt;=-2.5),"-3 a -2,5",IF(CG744=-2.25,"-2,25",IF(AND(CG744&gt;-2.5,CG744&lt;=-1.5),"-2 a -1,5",IF(AND(CG744&gt;-1.5,CG744&lt;=-0.5),"-1 a -0,5",IF(AND(CG744&gt;-0.5,CG744&lt;=0.5),"0 a 0,5",IF(AND(CG744&gt;0.5,CG744&lt;=1.5),"1 a 1,5",IF(AND(CG744&gt;1.5,CG744&lt;=2.5),"2 a 2,5",IF(AND(CG744&gt;2.5,CG744&lt;=3.5),"3 a 3,5",IF(AND(CG744&gt;3.5,CG744&lt;=4.5),"4 a 4,5",IF(AND(CG744&gt;4.5,CG744&lt;=5.5),"5 a 5,5",IF(AND(CG744&gt;5.5,CG744&lt;=6.5),"6 a 6,5",IF(AND(CG744&gt;6.5,CG744&lt;=7.5),"7 a 7,5",IF(AND(CG744&gt;7.5,CG744&lt;=8.5),"8 a 8,5",IF(AND(CG744&gt;8.5,CG744&lt;=9.5),"9 a 9,5",IF(CG744&gt;=10,"10","Fuera de rango")))))))))))))))))))))))</f>
        <v>-9 a -8,5</v>
      </c>
      <c r="CI744" s="11" t="n">
        <f aca="false">IF(CG744="","",IF(CG744=-2.25,"NORMA",IF(CG744&lt;=-9.5,1,IF(CG744&lt;=-8.5,2,IF(CG744&lt;=-7.5,3,IF(CG744&lt;=-6.5,4,IF(CG744&lt;=-5.5,5,IF(CG744&lt;=-4.5,6,IF(CG744&lt;=-3.5,7,IF(CG744&lt;=-2.5,8,IF(CG744&lt;=-1.5,9,IF(CG744&lt;=-0.5,10,IF(CG744&lt;=0.5,11,IF(CG744&lt;=1.5,12,IF(CG744&lt;=2.5,13,IF(CG744&lt;=3.5,14,IF(CG744&lt;=4.5,15,IF(CG744&lt;=5.5,16,IF(CG744&lt;=6.5,17,IF(CG744&lt;=7.5,18,IF(CG744&lt;=8.5,19,IF(CG744&lt;=9.5,20,IF(CG744=10,21,"Fuera de rango")))))))))))))))))))))))</f>
        <v>2</v>
      </c>
      <c r="CJ744" s="9" t="n">
        <v>3</v>
      </c>
      <c r="CK744" s="10" t="str">
        <f aca="false">IF(CJ744="","",IF(AND(CJ744&gt;=-6,CJ744&lt;=-5.5),"-6 a -5,5",IF(AND(CJ744&gt;-5.5,CJ744&lt;=-4.5),"-5 a -4,5",IF(AND(CJ744&gt;-4.5,CJ744&lt;=-3.5),"-4 a -3,5",IF(AND(CJ744&gt;-3.5,CJ744&lt;=-2.5),"-3 a -2,5",IF(AND(CJ744&gt;-2.5,CJ744&lt;=-1.5),"-2 a -1,5",IF(AND(CJ744&gt;-1.5,CJ744&lt;=-0.5),"-1 a -0,5",IF(AND(CJ744&gt;-0.5,CJ744&lt;=0.5),"0 a 0,5",IF(AND(CJ744&gt;0.5,CJ744&lt;=1.5),"1 a 1,5",IF(AND(CJ744&gt;1.5,CJ744&lt;2.5),"2",IF(AND(CJ744&gt;=2.5,CJ744&lt;=3),"2,5 a 3",IF(AND(CJ744&gt;3,CJ744&lt;=4),"3,5 a 4",IF(AND(CJ744&gt;4,CJ744&lt;=5),"4,5 a 5",IF(AND(CJ744&gt;5,CJ744&lt;=6),"5,5 a 6",IF(AND(CJ744&gt;6,CJ744&lt;=7),"6,5 a 7",IF(AND(CJ744&gt;7,CJ744&lt;=8),"7,5 a 8",IF(AND(CJ744&gt;8,CJ744&lt;=9.5),"8,5 a 9,5",IF(CJ744=10,"10","Fuera de rango"))))))))))))))))))</f>
        <v>2,5 a 3</v>
      </c>
      <c r="CL744" s="11" t="n">
        <f aca="false">IF(CK744="","",IF(OR(CK744="-6 a -5,5",CK744="-6 - -5,5"),1,IF(OR(CK744="-5 a -4,5",CK744="-5 - -4,5"),2,IF(OR(CK744="-4 a -3,5",CK744="-4 - -3,5"),3,IF(OR(CK744="-3 a -2,5",CK744="-3 - -2,5"),4,IF(OR(CK744="-2 a -1,5",CK744="-2 - -1,5"),5,IF(OR(CK744="-1 a -0,5",CK744="-1 - -0,5"),6,IF(OR(CK744="0 a 0,5",CK744="0 - 0,5"),7,IF(OR(CK744="1 a 1,5",CK744="1 - 1,5"),8,IF(CK744="2","NORMA",IF(OR(CK744="2,5 a 3",CK744="2,5 - 3"),9,IF(OR(CK744="3,5 a 4",CK744="3,5 - 4"),10,IF(OR(CK744="4,5 a 5",CK744="4,5 - 5"),11,IF(OR(CK744="5,5 a 6",CK744="5,5 - 6"),12,IF(OR(CK744="6,5 a 7",CK744="6,5 - 7"),13,IF(OR(CK744="7,5 a 8",CK744="7,5 - 8"),14,IF(OR(CK744="8,5 a 9",CK744="8,5 - 9,5",CK744="9 a 9,5"),15,IF(CK744="10",15,IF(OR(CK744="0,5 a 1",CK744="0,5 - 1"),7,"Fuera de rango")))))))))))))))))))</f>
        <v>9</v>
      </c>
      <c r="CO744" s="10" t="str">
        <f aca="false">IF(CM744&gt;0,"EME"," ")</f>
        <v> </v>
      </c>
      <c r="CQ744" s="10" t="str">
        <f aca="false">IF(CP744&gt;0,"0", " ")</f>
        <v> </v>
      </c>
      <c r="CR744" s="10" t="str">
        <f aca="false">IF(CP744&gt;0,"EME"," ")</f>
        <v> </v>
      </c>
      <c r="CS744" s="9" t="n">
        <v>0</v>
      </c>
      <c r="CV744" s="9" t="n">
        <v>0</v>
      </c>
      <c r="CY744" s="9" t="n">
        <v>-5</v>
      </c>
      <c r="DB744" s="9" t="n">
        <v>-7.75</v>
      </c>
      <c r="DC744" s="11" t="str">
        <f aca="false">IF(DB744&lt;0,"2"," ")</f>
        <v>2</v>
      </c>
      <c r="DD744" s="11" t="str">
        <f aca="false">IF(DB744&lt;0,"MIO"," ")</f>
        <v>MIO</v>
      </c>
      <c r="DE744" s="9" t="n">
        <v>-1.5</v>
      </c>
      <c r="DF744" s="10" t="str">
        <f aca="false">IF(DE744&lt;0,"3"," ")</f>
        <v>3</v>
      </c>
      <c r="DG744" s="10" t="str">
        <f aca="false">IF(DE744&lt;0,"AST"," ")</f>
        <v>AST</v>
      </c>
      <c r="DH744" s="9" t="n">
        <v>-1.25</v>
      </c>
      <c r="DI744" s="10" t="str">
        <f aca="false">IF(DH744&lt;0,"3"," ")</f>
        <v>3</v>
      </c>
      <c r="DJ744" s="10" t="str">
        <f aca="false">IF(DH744&lt;0,"AST"," ")</f>
        <v>AST</v>
      </c>
      <c r="DK744" s="9" t="n">
        <v>0</v>
      </c>
      <c r="DL744" s="10" t="str">
        <f aca="false">IF(DK744&gt;0,"4"," ")</f>
        <v> </v>
      </c>
      <c r="DM744" s="10" t="str">
        <f aca="false">IF(DK744&gt;0,"PRE"," ")</f>
        <v> </v>
      </c>
      <c r="DN744" s="9" t="n">
        <v>0</v>
      </c>
      <c r="DO744" s="10" t="str">
        <f aca="false">IF(DN744&gt;0,"4"," ")</f>
        <v> </v>
      </c>
      <c r="DP744" s="10" t="str">
        <f aca="false">IF(DN744&gt;0,"PRE"," ")</f>
        <v> </v>
      </c>
      <c r="DS744" s="12" t="str">
        <f aca="false">CONCATENATE(CO744,CU744,DA744,DG744,DM744)</f>
        <v> AST </v>
      </c>
      <c r="DT744" s="10" t="e">
        <f aca="false" t="array" ref="DT744">_xlfn.IFS(DS744="EME    ","0", DS744=" HIP   ","1", DS744="  MIO  ","2", DS744="   AST ","3", DS744="    PRE","4", DS744="EME   PRE","5", DS744=" HIP  PRE","6", DS744=" HIP AST ","7", DS744="  MIO PRE","8", DS744="  MIOAST ","9", DS744="   ASTPRE","10",DS744=" HIP ASTPRE","11", DS744="  MIOASTPRE","12", DS744="     ","0")</f>
        <v>#N/A</v>
      </c>
      <c r="DV744" s="1" t="e">
        <f aca="false" t="array" ref="DV744">_xlfn.IFS(DU744="SI","2", DU744="NO","1")</f>
        <v>#N/A</v>
      </c>
      <c r="DX744" s="11" t="str">
        <f aca="false">IF(DW744=0,"1","2")</f>
        <v>1</v>
      </c>
      <c r="DY744" s="11" t="str">
        <f aca="false" t="array" ref="DY744">_xlfn.IFS(DW744=0,"0", DW744=0.25, "1", DW744=0.5,"2", DW744=0.75,"3", DW744=1,"4",DW744=1.25,"5", DW744=1.5,"6", DW744=1.75,"7", DW744=2,"8")</f>
        <v>0</v>
      </c>
      <c r="EA744" s="11" t="str">
        <f aca="false">IF(DZ744=0,"1","2")</f>
        <v>1</v>
      </c>
      <c r="EB744" s="11" t="str">
        <f aca="false" t="array" ref="EB744">_xlfn.IFS(DZ744=0,"0", DZ744=0.25, "1", DZ744=0.5,"2", DZ744=0.75,"3", DZ744=1,"4",DZ744=1.25,"5", DZ744=1.5,"6", DZ744=1.75,"7", DZ744=2,"8")</f>
        <v>0</v>
      </c>
      <c r="ED744" s="10" t="str">
        <f aca="false">IF(EC744=0,"1","2")</f>
        <v>1</v>
      </c>
      <c r="EE744" s="11" t="str">
        <f aca="false" t="array" ref="EE744">_xlfn.IFS(EC744=0,"0", EC744=-0.25, "1", EC744=-0.5,"2", EC744=-0.75,"3", EC744=-1,"4",EC744=-1.25,"5", EC744=-1.5,"6", EC744=-1.75,"7", EC744=-2,"8", EC744=-2.25,"9",EC744=-2.5,"10", EC744=-2.75,"11", EC744=-3,"12", EC744=-3.25,"13", EC744=-3.5,"14", EC744=-3.75,"15",EC744=-4,"16")</f>
        <v>0</v>
      </c>
      <c r="EG744" s="10" t="str">
        <f aca="false">IF(EF744=0,"1","2")</f>
        <v>1</v>
      </c>
      <c r="EH744" s="11" t="str">
        <f aca="false" t="array" ref="EH744">_xlfn.IFS(EF744=0,"0", EF744=-0.25, "1", EF744=-0.5,"2", EF744=-0.75,"3", EF744=-1,"4",EF744=-1.25,"5", EF744=-1.5,"6", EF744=-1.75,"7", EF744=-2,"8", EF744=-2.25,"9",EF744=-2.5,"10", EF744=-2.75,"11", EF744=-3,"12", EF744=-3.25,"13", EF744=-3.5,"14", EF744=-3.75,"15",EF744=-4,"16")</f>
        <v>0</v>
      </c>
      <c r="EJ744" s="11" t="str">
        <f aca="false">IF(EI744=0,"1","2")</f>
        <v>1</v>
      </c>
      <c r="EK744" s="11" t="str">
        <f aca="false" t="array" ref="EK744">_xlfn.IFS(EI744=0,"0", EI744=-0.25, "1", EI744=-0.5,"2", EI744=-0.75,"3", EI744=-1,"4",EI744=-1.25,"5", EI744=-1.5,"6", EI744=-1.75,"7", EI744=-2,"8", EI744=-2.25,"9", EI744=-2.25,"9",EI744=-2.5,"10", EI744=-2.75,"11", EI744=-3,"12", EI744=-3.25,"13", EI744=-3.5,"14", EI744=-3.75,"15",EI744=-4,"16", EI744=0.25, "17", EI744=0.5, "18")</f>
        <v>0</v>
      </c>
      <c r="EM744" s="11" t="str">
        <f aca="false">IF(EL744=0,"1","2")</f>
        <v>1</v>
      </c>
      <c r="EN744" s="11" t="str">
        <f aca="false" t="array" ref="EN744">_xlfn.IFS(EL744=0.25,"17",EL744=0.5,"18", EL744=0,"0", EL744=-0.25, "1", EL744=-0.5,"2", EL744=-0.75,"3", EL744=-1,"4",EL744=-1.25,"5", EL744=-1.5,"6", EL744=-1.75,"7", EL744=-2,"8",EL744= -2.25,"9",EL744=-2.5,"10",EL744= -2.75,"11",EL744= -3,"12",EL744= -3.25,"13",EL744= -3.5,"14",EL744= -3.75,"15",EL744=-4,"16")</f>
        <v>0</v>
      </c>
      <c r="EP744" s="11" t="str">
        <f aca="false">IF(EO744=0,"1","2")</f>
        <v>1</v>
      </c>
      <c r="EQ744" s="11" t="str">
        <f aca="false" t="array" ref="EQ744">_xlfn.IFS(EO744=0,"0", EO744=0.25, "1", EO744=0.5,"2", EO744=0.75,"3", EO744=1,"4",EO744=1.25,"5", EO744=1.5,"6", EO744=1.75,"7", EO744=2,"8", EO744=2.25,"9", EO744=2.25,"9",EO744=2.5,"10", EO744=2.75,"11", EO744=3,"12", EO744=3.25,"13", EO744=3.5,"14", EO744=3.75,"15",EO744=4,"16", EO744=-0.25, "17", bq=-0.5, "18")</f>
        <v>0</v>
      </c>
      <c r="ES744" s="11" t="str">
        <f aca="false">IF(ER744=0,"1","2")</f>
        <v>1</v>
      </c>
      <c r="ET744" s="11" t="str">
        <f aca="false" t="array" ref="ET744">_xlfn.IFS(ER744=0,"0", ER744=0.25, "1", ER744=0.5,"2", ER744=0.75,"3", ER744=1,"4",ER744=1.25,"5", ER744=1.5,"6", ER744=1.75,"7", ER744=2,"8", ER744=2.25,"9", ER744=2.25,"9",ER744=2.5,"10", ER744=2.75,"11", ER744=3,"12", ER744=3.25,"13", ER744=3.5,"14", ER744=3.75,"15",ER744=4,"16", ER744=-0.25, "17", bq=-0.5, "18")</f>
        <v>0</v>
      </c>
      <c r="EV744" s="14" t="e">
        <f aca="false">VLOOKUP(EU744,LEYENDA!$G$2:$H$8,2,TRUE())</f>
        <v>#N/A</v>
      </c>
      <c r="EW744" s="14" t="e">
        <f aca="false" t="array" ref="EW744">_xlfn.IFS(EV744="0-5","1", EV744="6-12","2", EV744="13-18","3", EV744="19-24","4", EV744="25-36","5", EV744="37-48","6", EV744="49-60","7")</f>
        <v>#N/A</v>
      </c>
    </row>
    <row r="745" customFormat="false" ht="13.5" hidden="false" customHeight="false" outlineLevel="0" collapsed="false">
      <c r="A745" s="1" t="n">
        <v>303</v>
      </c>
      <c r="B745" s="2" t="n">
        <v>3</v>
      </c>
      <c r="C745" s="33" t="n">
        <v>43867</v>
      </c>
      <c r="E745" s="5" t="str">
        <f aca="false">VLOOKUP(A745,'286'!$A$3:$J$6279,10,FALSE())</f>
        <v>LIÉBANA BLANCO, MIGUEL</v>
      </c>
      <c r="F745" s="4" t="str">
        <f aca="false">VLOOKUP(A745,'286'!$A$3:$I$1768,3,FALSE())</f>
        <v>LIBLANMI</v>
      </c>
      <c r="G745" s="6" t="n">
        <f aca="false">VLOOKUP(A745,'286'!$A$3:$I$1768,4,FALSE())</f>
        <v>28349</v>
      </c>
      <c r="H745" s="7" t="n">
        <f aca="false">YEAR(C745)-YEAR(G745)</f>
        <v>43</v>
      </c>
      <c r="I745" s="1" t="str">
        <f aca="false">VLOOKUP(H745,LEYENDA!$C$2:$D$6,2,TRUE())</f>
        <v>41-60</v>
      </c>
      <c r="J745" s="5" t="str">
        <f aca="false">VLOOKUP(A745,'286'!$A$3:$I$1768,7,FALSE())</f>
        <v>H</v>
      </c>
      <c r="K745" s="8" t="n">
        <f aca="false">VLOOKUP(A745,'286'!$A$3:$I$1768,2,FALSE())</f>
        <v>0</v>
      </c>
      <c r="L745" s="4" t="str">
        <f aca="false">VLOOKUP(A745,'286'!$A$3:$I$1768,8,FALSE())</f>
        <v>D</v>
      </c>
      <c r="M745" s="4" t="str">
        <f aca="false">VLOOKUP(A745,'286'!$A$3:$I$1768,9,FALSE())</f>
        <v>I</v>
      </c>
      <c r="N745" s="8" t="str">
        <f aca="false">IF(R745=O745, "MISMA","CONTRARIA")</f>
        <v>CONTRARIA</v>
      </c>
      <c r="O745" s="8" t="str">
        <f aca="false" t="array" ref="O745">_xlfn.IFS(L745="D","1", L745="I","2")</f>
        <v>1</v>
      </c>
      <c r="P745" s="8" t="e">
        <f aca="false" t="array" ref="P745">_xlfn.IFS(K745="OD","1", K745="OI","2")</f>
        <v>#N/A</v>
      </c>
      <c r="Q745" s="1" t="str">
        <f aca="false" t="array" ref="Q745">_xlfn.IFS(J745="M","1", J745="H","2")</f>
        <v>2</v>
      </c>
      <c r="R745" s="8" t="str">
        <f aca="false" t="array" ref="R745">_xlfn.IFS(M745="D","1", M745="I","2")</f>
        <v>2</v>
      </c>
      <c r="S745" s="1" t="str">
        <f aca="false" t="array" ref="S745">_xlfn.IFS(N745="CONTRARIA", "1",N745= "MISMA","2")</f>
        <v>1</v>
      </c>
      <c r="T745" s="1" t="str">
        <f aca="false" t="array" ref="T745">_xlfn.IFS(I745="0-12","1", I745="13-24","2", I745="25-40","3", I745="41-60","4", I745="61-100","5")</f>
        <v>4</v>
      </c>
      <c r="U745" s="9" t="n">
        <v>1</v>
      </c>
      <c r="V745" s="10" t="str">
        <f aca="false">IF(U745="","",IF(AND(U745&gt;=-9,U745&lt;=-6.5),"-9 a -6,5",IF(AND(U745&gt;=-6,U745&lt;=-3.5),"-6 a -3,5",IF(AND(U745&gt;=-3,U745&lt;=-1),"-3 a -1",IF(U745=-0.5,"-0,5",IF(AND(U745&gt;=0,U745&lt;=2.5),"0 a 2,5",IF(AND(U745&gt;=3,U745&lt;=5.5),"3 a 5,5",IF(AND(U745&gt;=6,U745&lt;=8.5),"6 a 8,5",IF(AND(U745&gt;=9,U745&lt;=20),"9 a 20","Fuera de rango")))))))))</f>
        <v>0 a 2,5</v>
      </c>
      <c r="W745" s="11" t="n">
        <f aca="false">IF(V745="","",IF(V745="-9 a -6,5",2,IF(V745="-6 a -3,5",3,IF(V745="-3 a -1",4,IF(V745="-0,5","NORMA",IF(V745="0 a 2,5",5,IF(V745="3 a 5,5",6,IF(V745="6 a 8,5",7,IF(V745="9 a 20",8,"Fuera de rango")))))))))</f>
        <v>5</v>
      </c>
      <c r="X745" s="9" t="n">
        <v>0</v>
      </c>
      <c r="Y745" s="11" t="str">
        <f aca="false">IF(X745="","",IF(AND(X745&gt;=0,X745&lt;=4),"0 a 4",IF(AND(X745&gt;=4.5,X745&lt;=8.5),"4,5 a 8,5",IF(X745=9,"9",IF(AND(X745&gt;=9.5,X745&lt;=13),"9,5 a 13",IF(AND(X745&gt;=13.5,X745&lt;=20),"13,5 a 20",IF(AND(X745&gt;=20.5,X745&lt;=35),"20,5 a 35","Fuera de rango")))))))</f>
        <v>0 a 4</v>
      </c>
      <c r="Z745" s="11" t="n">
        <f aca="false">IF(Y745="","",IF(Y745="0 a 4",1,IF(Y745="4,5 a 8,5",2,IF(Y745="9","NORMA",IF(Y745="9,5 a 13",3,IF(Y745="13,5 a 20",4,IF(Y745="20,5 a 35",5,"Fuera de rango")))))))</f>
        <v>1</v>
      </c>
      <c r="AA745" s="9" t="n">
        <v>24</v>
      </c>
      <c r="AB745" s="10" t="str">
        <f aca="false">IF(AA745="","",IF(AND(AA745&gt;=0,AA745&lt;=9),"0 a 9",IF(AND(AA745&gt;=9.5,AA745&lt;=18.5),"9,5 a 18,5",IF(AA745=19,"19",IF(AND(AA745&gt;=19.5,AA745&lt;=28),"19,5 a 28",IF(AND(AA745&gt;=28.5,AA745&lt;=40),"28,5 a 40","Fuera de rango"))))))</f>
        <v>19,5 a 28</v>
      </c>
      <c r="AC745" s="11" t="n">
        <f aca="false" t="array" ref="AC745">_xlfn.IFS(AB745="","",AB745="0 a 9",1,AB745="9,5 a 18,5",2,AB745="19","NORMA",AB745="19,5 a 28",3,AB745="28,5 a 40",4,TRUE(),"Fuera de rango")</f>
        <v>3</v>
      </c>
      <c r="AD745" s="9" t="n">
        <v>17</v>
      </c>
      <c r="AE745" s="10" t="str">
        <f aca="false">IF(AD745="","",IF(AND(AD745&gt;=-10,AD745&lt;=0),"De -10 a 0",IF(AND(AD745&gt;=0.5,AD745&lt;=9.5),"0,5 a 9,5",IF(AD745=10,"10",IF(AND(AD745&gt;=10.5,AD745&lt;=20),"10,5 a 20",IF(AND(AD745&gt;=20.5,AD745&lt;=40),"20,5 a 40","Fuera de rango"))))))</f>
        <v>10,5 a 20</v>
      </c>
      <c r="AF745" s="12" t="n">
        <f aca="false">IF(AD745="","",IF(AND(AD745&gt;=-10,AD745&lt;=0),1,IF(AND(AD745&gt;=0.5,AD745&lt;=9.5),2,IF(AD745=10,"NORMA",IF(AND(AD745&gt;=10.5,AD745&lt;=20),3,IF(AND(AD745&gt;=20.5,AD745&lt;=40),4,""))))))</f>
        <v>3</v>
      </c>
      <c r="AG745" s="9" t="n">
        <v>6</v>
      </c>
      <c r="AH745" s="10" t="str">
        <f aca="false">IF(AG745="","",IF(AND(AG745&gt;=0,AG745&lt;=4),"0 a 4",IF(AND(AG745&gt;=4.5,AG745&lt;=8.5),"4,5 a 8,5",IF(AG745=9,"9",IF(AND(AG745&gt;=9.5,AG745&lt;=13),"9,5 a 13",IF(AND(AG745&gt;=13.5,AG745&lt;=25),"13,5 a 25","Fuera de rango"))))))</f>
        <v>4,5 a 8,5</v>
      </c>
      <c r="AI745" s="10" t="n">
        <f aca="false">IF(AH745="","",IF(AH745="0 a 4",1,IF(AH745="4,5 a 8,5",2,IF(AH745="9","NORMA",IF(AH745="9,5 a 13",3,IF(AH745="13,5 a 25",4,""))))))</f>
        <v>2</v>
      </c>
      <c r="AJ745" s="9" t="n">
        <v>2</v>
      </c>
      <c r="AK745" s="10" t="str">
        <f aca="false">IF(AJ745="","",IF(AND(AJ745&gt;=-15,AJ745&lt;=-10.5),"-15 a -10,5",IF(AND(AJ745&gt;=-10,AJ745&lt;=-4),"-10 a -4",IF(AND(AJ745&gt;=-4.5,AJ745&lt;=0),"-4,5 a 0",IF(AND(AJ745&gt;=0.5,AJ745&lt;=4.5),"0,5 a 4,5",IF(AJ745=5,"5",IF(AND(AJ745&gt;=5.5,AJ745&lt;=10),"5,5 a 10",IF(AND(AJ745&gt;=10.5,AJ745&lt;=20),"10,5 a 20","Fuera de rango"))))))))</f>
        <v>0,5 a 4,5</v>
      </c>
      <c r="AL745" s="11" t="n">
        <f aca="false">IF(AK745="","",IF(AK745="-15 a -10,5",1,IF(AK745="-10 a -4",2,IF(AK745="-4,5 a 0",3,IF(AK745="0,5 a 4,5",4,IF(AK745="5","NORMA",IF(AK745="5,5 a 10",5,IF(AK745="10,5 a 20",6,"Error"))))))))</f>
        <v>4</v>
      </c>
      <c r="AM745" s="9" t="n">
        <v>-3</v>
      </c>
      <c r="AN745" s="10" t="str">
        <f aca="false">IF(AM745="","",IF(AND(AM745&gt;=-7.5,AM745&lt;=-5.5),"-7,5 a -5,5",IF(AND(AM745&gt;=-5,AM745&lt;=-3),"-5 a -3",IF(AND(AM745&gt;=-2.5,AM745&lt;=-0.5),"-2,5 a -0,5",IF(AM745=0,"0,00",IF(AND(AM745&gt;=0.5,AM745&lt;=2.5),"0,5 a 2,5",IF(AND(AM745&gt;=3,AM745&lt;=5),"3 a 5",IF(AND(AM745&gt;=5.5,AM745&lt;=7.5),"5,5 a 7,5",IF(AND(AM745&gt;=8,AM745&lt;=10),"8 a 10","Fuera de rango")))))))))</f>
        <v>-5 a -3</v>
      </c>
      <c r="AO745" s="11" t="n">
        <f aca="false">IF(AN745="","",IF(AN745="-7,5 a -5,5",1,IF(AN745="-5 a -3",2,IF(AN745="-2,5 a -0,5",3,IF(AN745="0,00","NORMA",IF(AN745="0,5 a 2,5",4,IF(AN745="3 a 5",5,IF(AN745="5,5 a 7,5",6,IF(AN745="8 a 10",7,"Error")))))))))</f>
        <v>2</v>
      </c>
      <c r="AP745" s="9" t="n">
        <v>-6</v>
      </c>
      <c r="AQ745" s="10" t="str">
        <f aca="false">IF(AP745="","",IF(AND(AP745&gt;=-20,AP745&lt;=-9.5),"-20 a -9,5",IF(AND(AP745&gt;=-9,AP745&lt;=-6.5),"-9 a -6,5",IF(AP745=-6,"-6",IF(AND(AP745&gt;=-5.5,AP745&lt;=-3),"-5,5 a -3",IF(AND(AP745&gt;=-2.5,AP745&lt;=0),"-2,5 a 0",IF(AND(AP745&gt;=0.5,AP745&lt;=3),"0,5 a 3",IF(AND(AP745&gt;=3.5,AP745&lt;=6),"3,5 a 6",IF(AND(AP745&gt;=6.5,AP745&lt;=9),"6,5 a 9",IF(AND(AP745&gt;=9.5,AP745&lt;=20),"9,5 a 20","Fuera de rango"))))))))))</f>
        <v>-6</v>
      </c>
      <c r="AR745" s="11" t="str">
        <f aca="false">IF(AQ745="","",IF(AQ745="-20 a -9,5",1,IF(AQ745="-9 a -6,5",2,IF(AQ745="-6","NORMA",IF(AQ745="-5,5 a -3",3,IF(AQ745="-2,5 a 0",4,IF(AQ745="0,5 a 3",5,IF(AQ745="3,5 a 6",6,IF(AQ745="6,5 a 9",7,IF(AQ745="9,5 a 20",8,""))))))))))</f>
        <v>NORMA</v>
      </c>
      <c r="AS745" s="9" t="n">
        <v>4</v>
      </c>
      <c r="AT745" s="10" t="str">
        <f aca="false">IF(AS745="","",IF(AND(AS745&gt;=-16,AS745&lt;=-14),"-16 a -14",IF(AND(AS745&gt;=-13.5,AS745&lt;=-11.5),"-13,5 a -11,5",IF(AND(AS745&gt;=-11,AS745&lt;=-9),"-11 a -9",IF(AND(AS745&gt;=-8.5,AS745&lt;=-6.5),"-8,5 a -6,5",IF(AND(AS745&gt;=-6,AS745&lt;=-4),"-6 a -4",IF(AND(AS745&gt;=-3.5,AS745&lt;=-1.5),"-3,5 a -1,5",IF(AND(AS745&gt;=-1,AS745&lt;=1),"-1 a 1",IF(AND(AS745&gt;=1.5,AS745&lt;=3.5),"1,5 a 3,5",IF(AND(AS745&gt;=4,AS745&lt;=6),"4 a 6",IF(AND(AS745&gt;=6.5,AS745&lt;=8.5),"6,5 a 8,5",IF(AND(AS745&gt;=9,AS745&lt;=11),"9 a 11",IF(AND(AS745&gt;=11.5,AS745&lt;=13.5),"11,5 a 13,5",IF(AND(AS745&gt;=14,AS745&lt;=16),"14 a 16",IF(AND(AS745&gt;=16.5,AS745&lt;=18.5),"16,5 a 18,5",IF(AND(AS745&gt;=19,AS745&lt;=21),"19 a 21","Fuera de rango"))))))))))))))))</f>
        <v>4 a 6</v>
      </c>
      <c r="AU745" s="11" t="str">
        <f aca="false" t="array" ref="AU745">IF(AT745="","",_xlfn.IFS(AT745="-16 a -14",1,AT745="-13,5 a -11,5",2,AT745="-11 a -9",3,AT745="-8,5 a -6,5",4,AT745="-6 a -4",5,AT745="-3,5 a -1,5",6,AT745="-1 a 1",7,AT745="1,5 a 3,5",8,AT745="4 a 6","NORMA",AT745="6,5 a 8,5",9,AT745="9 a 11",10,AT745="11,5 a 13,5",11,AT745="14 a 16",12,AT745="16,5 a 18,5",13,AT745="19 a 21",14,TRUE(),""))</f>
        <v>NORMA</v>
      </c>
      <c r="AV745" s="9" t="n">
        <v>0.75</v>
      </c>
      <c r="AW745" s="10" t="str">
        <f aca="false">IF(AV745="","",IF(AND(AV745&gt;=-1,AV745&lt;=-0.5),"-1 a -0,5",IF(AND(AV745&gt;-0.5,AV745&lt;=0),"De -0,5 a 0",IF(AND(AV745&gt;=0.25,AV745&lt;=0.75),"0,25 a 0,75",IF(AND(AV745&gt;=1,AV745&lt;=1.5),"1 a 1,5",IF(AND(AV745&gt;=1.75,AV745&lt;=2.25),"1,75 a 2,25",IF(AND(AV745&gt;=2.5,AV745&lt;=3),"2,5 a 3",IF(AND(AV745&gt;=3.25,AV745&lt;=3.75),"3,25 a 3,75","Fuera de rango"))))))))</f>
        <v>0,25 a 0,75</v>
      </c>
      <c r="AX745" s="10" t="str">
        <f aca="false">IF(AW745="","",IF(OR(AW745="-1 a -0,5",AW745="-1 a -0.5"),1,IF(OR(AW745="De -0,5 a 0",AW745="-0,5 a 0",AW745="De -0.5 a 0"),2,IF(OR(AW745="0,25 a 0,75",AW745="0.25 a 0.75"),"NORMA",IF(OR(AW745="1 a 1,5",AW745="1 a 1.5"),3,IF(OR(AW745="1,75 a 2,25",AW745="1.75 a 2.25"),4,IF(OR(AW745="2,5 a 3",AW745="2.5 a 3"),5,IF(OR(AW745="3,25 a 3,75",AW745="3.25 a 3.75"),6,""))))))))</f>
        <v>NORMA</v>
      </c>
      <c r="AY745" s="9" t="n">
        <v>-3</v>
      </c>
      <c r="AZ745" s="10" t="str">
        <f aca="false">IF(AY745="","",IF(AND(AY745&gt;=-20,AY745&lt;=-9.5),"-20 a -9,5",IF(AND(AY745&gt;=-9,AY745&lt;=-6.5),"-9 a -6,5",IF(AY745=-6,"-6",IF(AND(AY745&gt;=-5.5,AY745&lt;=-3),"-5,5 a -3",IF(AND(AY745&gt;=-2.5,AY745&lt;=0),"-2,5 a 0",IF(AND(AY745&gt;=0.5,AY745&lt;=3),"0,5 a 3",IF(AND(AY745&gt;=3.5,AY745&lt;=6),"3,5 a 6","Fuera de rango"))))))))</f>
        <v>-5,5 a -3</v>
      </c>
      <c r="BA745" s="11" t="n">
        <f aca="false">IF(AZ745="","",IF(AZ745="-20 a -9,5",1,IF(AZ745="-9 a -6,5",2,IF(AZ745="-6","NORMA",IF(AZ745="-5,5 a -3",3,IF(AZ745="-2,5 a 0",4,IF(AZ745="0,5 a 3",5,IF(AZ745="3,5 a 6",6,""))))))))</f>
        <v>3</v>
      </c>
      <c r="BB745" s="9" t="n">
        <v>0</v>
      </c>
      <c r="BC745" s="10" t="str">
        <f aca="false" t="array" ref="BC745">IF(BB745="","",_xlfn.IFS(AND(BB745&gt;=0,BB745&lt;=2),"0 a 2",AND(BB745&gt;=2.5,BB745&lt;=4.5),"2,5 a 4,5",AND(BB745&gt;=5,BB745&lt;=7),"5 a 7",AND(BB745&gt;=7.5,BB745&lt;=9.5),"7,5 a 9,5",AND(BB745&gt;=10,BB745&lt;=12),"10 a 12",AND(BB745&gt;=12.5,BB745&lt;=14.5),"12,5 a 14,5",BB745=15,"15",AND(BB745&gt;=15.5,BB745&lt;=17.5),"15,5 a 17,5",AND(BB745&gt;=18,BB745&lt;=20),"18 a 20",AND(BB745&gt;=20.5,BB745&lt;=22.5),"20,5 a 22,5",AND(BB745&gt;=23,BB745&lt;=25),"23 a 25",TRUE(),"Fuera de rango"))</f>
        <v>0 a 2</v>
      </c>
      <c r="BD745" s="11" t="n">
        <f aca="false" t="array" ref="BD745">IF(BC745="","",_xlfn.IFS(BC745="0 a 2",1,BC745="2,5 a 4,5",2,BC745="5 a 7",3,BC745="7,5 a 9,5",4,BC745="10 a 12",5,BC745="12,5 a 14,5",6,BC745="15","NORMA",BC745="15,5 a 17,5",7,BC745="18 a 20",8,BC745="20,5 a 22,5",9,BC745="23 a 25",10,TRUE(),"Fuera de rango"))</f>
        <v>1</v>
      </c>
      <c r="BE745" s="9" t="n">
        <v>14</v>
      </c>
      <c r="BF745" s="10" t="str">
        <f aca="false">IF(BE745="","",IF(AND(BE745&gt;=-20,BE745&lt;=-10),"-20 a -10",IF(AND(BE745&gt;=-9.5,BE745&lt;=0.5),"-9,5 a 0,5",IF(AND(BE745&gt;=1,BE745&lt;=11),"1 a 11",IF(AND(BE745&gt;=11.5,BE745&lt;=20.5),"11,5 a 20,5",IF(BE745=21,"21",IF(AND(BE745&gt;=21.5,BE745&lt;=31.5),"21,5 a 31,5",IF(AND(BE745&gt;=32,BE745&lt;=42),"32 a 42","Fuera de rango"))))))))</f>
        <v>11,5 a 20,5</v>
      </c>
      <c r="BG745" s="11" t="n">
        <f aca="false">IF(BF745="","",IF(BF745="-20 a -10",1,IF(BF745="-9,5 a 0,5",2,IF(BF745="1 a 11",3,IF(BF745="11,5 a 20,5",4,IF(BF745="21","NORMA",IF(BF745="21,5 a 31,5",5,IF(BF745="32 a 42",6,""))))))))</f>
        <v>4</v>
      </c>
      <c r="BH745" s="9" t="n">
        <v>8</v>
      </c>
      <c r="BI745" s="10" t="str">
        <f aca="false">IF(BH745="","",IF(AND(BH745&gt;=-20,BH745&lt;=-15),"-20 a -15",IF(AND(BH745&gt;=-14.5,BH745&lt;=-9.5),"-14,5 a -9,5",IF(AND(BH745&gt;=-9,BH745&lt;=-4),"-9 a -4",IF(AND(BH745&gt;=-3.5,BH745&lt;=2.5),"-3,5 a 2,5",IF(AND(BH745&gt;=3,BH745&lt;=8),"3 a 8",IF(AND(BH745&gt;=8.5,BH745&lt;=14.5),"8,5 a 14,5",IF(BH745=15,"15",IF(AND(BH745&gt;=15.5,BH745&lt;=20.5),"15,5 a 20,5",IF(AND(BH745&gt;=21,BH745&lt;=26),"21 a 26","Fuera de rango"))))))))))</f>
        <v>3 a 8</v>
      </c>
      <c r="BJ745" s="11" t="n">
        <f aca="false">IF(BI745="","",IF(BI745="-20 a -15",1,IF(BI745="-14,5 a -9,5",2,IF(BI745="-9 a -4",3,IF(BI745="-3,5 a 2,5",4,IF(BI745="3 a 8",5,IF(BI745="8,5 a 14,5",6,IF(BI745="15","NORMA",IF(BI745="15,5 a 20,5",7,IF(BI745="21 a 26",8,IF(BI745="26,5 a 31,5",9,"")))))))))))</f>
        <v>5</v>
      </c>
      <c r="BK745" s="9" t="n">
        <v>0</v>
      </c>
      <c r="BL745" s="10" t="str">
        <f aca="false">IF(BK745="","",IF(AND(BK745&gt;=0,BK745&lt;=2),"0 - 2",IF(AND(BK745&gt;=2.5,BK745&lt;=4.5),"2,5 - 4,5",IF(AND(BK745&gt;=5,BK745&lt;=7),"5 - 7",IF(AND(BK745&gt;=7.5,BK745&lt;=9.5),"7,5 - 9,5",IF(AND(BK745&gt;=10,BK745&lt;=12),"10 - 12",IF(AND(BK745&gt;=12.5,BK745&lt;=13.5),"12,5 - 13,5",IF(BK745=14,"14",IF(AND(BK745&gt;=14.5,BK745&lt;=16.5),"14,5 - 16,5",IF(AND(BK745&gt;=17,BK745&lt;=19),"17 - 19",IF(AND(BK745&gt;=19.5,BK745&lt;=21.5),"19,5 - 21,5",IF(AND(BK745&gt;=22,BK745&lt;=24),"22 - 24",IF(AND(BK745&gt;=24.5,BK745&lt;=26.5),"24,5 - 26,5",IF(AND(BK745&gt;=27,BK745&lt;=29),"27 - 29",IF(AND(BK745&gt;=29.5,BK745&lt;=30),"29,5 - 30","Fuera de rango")))))))))))))))</f>
        <v>0 - 2</v>
      </c>
      <c r="BM745" s="11" t="n">
        <f aca="false">IF(BL745="","",IF(BL745="0 - 2",1,IF(BL745="2,5 - 4,5",2,IF(BL745="5 - 7",3,IF(BL745="7,5 - 9,5",4,IF(BL745="10 - 12",5,IF(BL745="12,5 - 13,5",6,IF(BL745="14","NORMA",IF(BL745="14,5 - 16,5",7,IF(BL745="17 - 19",8,IF(BL745="19,5 - 21,5",9,IF(BL745="22 - 24",10,IF(BL745="24,5 - 26,5",11,IF(BL745="27 - 29",12,IF(BL745="29,5 - 30",13,"")))))))))))))))</f>
        <v>1</v>
      </c>
      <c r="BN745" s="9" t="n">
        <v>16</v>
      </c>
      <c r="BO745" s="11" t="str">
        <f aca="false">IF(BN745="","",IF(AND(BN745&gt;=-20,BN745&lt;=-10),"-20 a -10",IF(AND(BN745&gt;=-9.5,BN745&lt;=0.5),"-9,5 a 0,5",IF(AND(BN745&gt;=1,BN745&lt;=11),"1 a 11",IF(AND(BN745&gt;=11.5,BN745&lt;=21.5),"11,5 a 21,5",IF(BN745=22,"22",IF(AND(BN745&gt;=22.5,BN745&lt;=32.5),"22,5 a 32,5",IF(AND(BN745&gt;=33,BN745&lt;=43),"33 a 43","Fuera de rango"))))))))</f>
        <v>11,5 a 21,5</v>
      </c>
      <c r="BP745" s="11" t="n">
        <f aca="false">IF(BO745="","",IF(BO745="-20 a -10",1,IF(BO745="-9,5 a 0,5",2,IF(BO745="1 a 11",3,IF(BO745="11,5 a 21,5",4,IF(BO745="22","NORMA",IF(BO745="22,5 a 32,5",5,IF(BO745="33 a 43",6,""))))))))</f>
        <v>4</v>
      </c>
      <c r="BQ745" s="9" t="n">
        <v>3</v>
      </c>
      <c r="BR745" s="10" t="str">
        <f aca="false">IF(BQ745="","",IF(AND(BQ745&gt;=-20,BQ745&lt;=-15),"-20 a -15",IF(AND(BQ745&gt;=-14.5,BQ745&lt;=-9.5),"-14,5 a -9,5",IF(AND(BQ745&gt;=-9,BQ745&lt;=-4),"-9 a -4",IF(AND(BQ745&gt;=-3.5,BQ745&lt;=2.5),"-3,5 a 2,5",IF(AND(BQ745&gt;=3,BQ745&lt;=8),"3 a 8",IF(AND(BQ745&gt;=8.5,BQ745&lt;=13.5),"8,5 a 13,5",IF(AND(BQ745&gt;=14,BQ745&lt;=17.5),"14 a 17,5",IF(BQ745=18,"18",IF(AND(BQ745&gt;=18.5,BQ745&lt;=23.5),"18,5 a 23,5",IF(AND(BQ745&gt;=24,BQ745&lt;=29),"24 a 29",IF(AND(BQ745&gt;=29.5,BQ745&lt;=34.5),"29,5 a 34,5",IF(AND(BQ745&gt;=35,BQ745&lt;=40),"35 a 40","Fuera de rango")))))))))))))</f>
        <v>3 a 8</v>
      </c>
      <c r="BS745" s="11" t="n">
        <f aca="false">IF(BR745="","",IF(BR745="-20 a -15",1,IF(BR745="-14,5 a -9,5",2,IF(BR745="-9 a -4",3,IF(BR745="-3,5 a 2,5",4,IF(BR745="3 a 8",5,IF(BR745="8,5 a 13,5",6,IF(BR745="14 a 17,5",7,IF(BR745="18","NORMA",IF(BR745="18,5 a 23,5",8,IF(BR745="24 a 29",9,IF(BR745="29,5 a 34,5",10,IF(BR745="35 a 40",11,"")))))))))))))</f>
        <v>5</v>
      </c>
      <c r="BT745" s="9" t="n">
        <v>-2</v>
      </c>
      <c r="BU745" s="10" t="str">
        <f aca="false">IF(BT745="","",IF(AND(BT745&gt;=-20,BT745&lt;=-18),"-20 a -18",IF(AND(BT745&gt;=-17.5,BT745&lt;=-15.5),"-17,5 a -15,5",IF(AND(BT745&gt;=-15,BT745&lt;=-13),"-15 a -13",IF(AND(BT745&gt;=-12.5,BT745&lt;=-10.5),"-12,5 a -10,5",IF(AND(BT745&gt;=-10,BT745&lt;=-8),"-10 a -8",IF(AND(BT745&gt;=-7.5,BT745&lt;=-5.5),"-7,5 a -5,5",IF(AND(BT745&gt;=-5,BT745&lt;=-3),"-5 a -3",IF(AND(BT745&gt;=-2.5,BT745&lt;=-0.5),"-2,5 a -0,5",IF(BT745=0,"0",IF(AND(BT745&gt;=0.5,BT745&lt;=2.5),"0,5 a 2,5",IF(AND(BT745&gt;=3,BT745&lt;=5),"3 a 5",IF(AND(BT745&gt;=5.5,BT745&lt;=7.5),"5,5 a 7,5",IF(AND(BT745&gt;=8,BT745&lt;=10),"8 a 10",IF(AND(BT745&gt;=10.5,BT745&lt;=12.5),"10,5 a 12,5",IF(AND(BT745&gt;=13,BT745&lt;=15),"13 a 15",IF(AND(BT745&gt;=15.5,BT745&lt;=17.5),"15,5 a 17,5",IF(AND(BT745&gt;=18,BT745&lt;=20),"18 a 20","Fuera de rango"))))))))))))))))))</f>
        <v>-2,5 a -0,5</v>
      </c>
      <c r="BV745" s="11" t="n">
        <f aca="false">IF(BT745="","",IF(BT745=0,"NORMA",IF(AND(BT745&gt;=-20,BT745&lt;=-18),2,IF(AND(BT745&gt;=-17.5,BT745&lt;=-15.5),2,IF(AND(BT745&gt;=-15,BT745&lt;=-13),3,IF(AND(BT745&gt;=-12.5,BT745&lt;=-10.5),4,IF(AND(BT745&gt;=-10,BT745&lt;=-8),5,IF(AND(BT745&gt;=-7.5,BT745&lt;=-5.5),6,IF(AND(BT745&gt;=-5,BT745&lt;=-3),7,IF(AND(BT745&gt;=-2.5,BT745&lt;=-0.5),8,IF(AND(BT745&gt;=0.5,BT745&lt;=2.5),9,IF(AND(BT745&gt;=3,BT745&lt;=5),10,IF(AND(BT745&gt;=5.5,BT745&lt;=7.5),11,IF(AND(BT745&gt;=8,BT745&lt;=10),12,IF(AND(BT745&gt;=10.5,BT745&lt;=12.5),13,IF(AND(BT745&gt;=13,BT745&lt;=15),14,IF(AND(BT745&gt;=15.5,BT745&lt;=17.5),15,IF(AND(BT745&gt;=18,BT745&lt;=20),16,"Fuera de rango"))))))))))))))))))</f>
        <v>8</v>
      </c>
      <c r="BW745" s="9" t="n">
        <v>-7.5</v>
      </c>
      <c r="BX745" s="10" t="n">
        <f aca="false">18.5- (0.3*H745)</f>
        <v>5.6</v>
      </c>
      <c r="BY745" s="10" t="n">
        <f aca="false">(BW745)-(BX745)</f>
        <v>-13.1</v>
      </c>
      <c r="BZ745" s="10" t="str">
        <f aca="false">IF(BY745="","",IF(BY745&lt;-27.5,"De -30 a -28",IF(BY745&lt;-25,"De -27,5 a -25,5",IF(BY745&lt;-22.5,"De -25 a -23",IF(BY745&lt;-20,"De -22,5 a -20,5",IF(BY745&lt;-17.5,"De -20 a -18",IF(BY745&lt;-15,"De -17,5 a -15,5",IF(BY745&lt;-12.5,"De -15 a -13",IF(BY745&lt;-10,"De -12,5 a -10,5",IF(BY745&lt;-7.5,"De -10 a -8",IF(BY745&lt;-5,"De -7,5 a -5,5",IF(BY745&lt;-2.5,"De -5 a -3",IF(BY745&lt;0,"De -2,5 a -0,5",IF(BY745&lt;2.5,"De 0 a 2",IF(BY745&lt;5,"De 2,5 a 4,5",IF(BY745&lt;7.5,"De 5 a 7",IF(BY745&lt;10,"De 7,5 a 9,5",IF(BY745&lt;12.5,"De 10 a 12",IF(BY745&lt;15,"De 12,5 a 14,5",IF(BY745&lt;17.5,"De 15 a 17",IF(BY745&lt;20,"De 17,5 a 19,5",IF(BY745&lt;22.5,"De 20 a 22",IF(BY745&lt;25,"De 22,5 a 24,5",IF(BY745&lt;27.5,"De 25 a 27","De 27,5 a 30"))))))))))))))))))))))))</f>
        <v>De -15 a -13</v>
      </c>
      <c r="CA745" s="12" t="n">
        <f aca="false">IF(BY745="","",IF(BY745&lt;=-28,1,IF(BY745&lt;=-25.5,2,IF(BY745&lt;=-23,3,IF(BY745&lt;=-20.5,4,IF(BY745&lt;=-18,5,IF(BY745&lt;=-15.5,6,IF(BY745&lt;=-13,7,IF(BY745&lt;=-10.5,8,IF(BY745&lt;=-8,9,IF(BY745&lt;=-5.5,10,IF(BY745&lt;=-3,11,IF(BY745&lt;=-0.5,12,IF(BY745&lt;=2,13,IF(BY745&lt;=4.5,14,IF(BY745&lt;=7,15,IF(BY745&lt;=9.5,16,IF(BY745&lt;=12,17,IF(BY745&lt;=14.5,18,IF(BY745&lt;=17,19,IF(BY745&lt;=19.5,20,IF(BY745&lt;=22,21,IF(BY745&lt;=24.5,22,IF(BY745&lt;=27,23,IF(BY745&lt;=30,24,"Fuera de rango")))))))))))))))))))))))))</f>
        <v>7</v>
      </c>
      <c r="CB745" s="9" t="n">
        <v>-9.7</v>
      </c>
      <c r="CC745" s="10" t="n">
        <f aca="false">18.5- (0.3*H745)</f>
        <v>5.6</v>
      </c>
      <c r="CD745" s="10" t="n">
        <f aca="false">(CB745)-(CC745)</f>
        <v>-15.3</v>
      </c>
      <c r="CE745" s="10" t="str">
        <f aca="false">IF(CD745="","",IF(CD745&lt;-27.5,"De -30 a -28",IF(CD745&lt;-25,"De -27,5 a -25,5",IF(CD745&lt;-22.5,"De -25 a -23",IF(CD745&lt;-20,"De -22,5 a -20,5",IF(CD745&lt;-17.5,"De -20 a -18",IF(CD745&lt;-15,"De -17,5 a -15,5",IF(CD745&lt;-12.5,"De -15 a -13",IF(CD745&lt;-10,"De -12,5 a -10,5",IF(CD745&lt;-7.5,"De -10 a -8",IF(CD745&lt;-5,"De -7,5 a -5,5",IF(CD745&lt;-2.5,"De -5 a -3",IF(CD745&lt;0,"De -2,5 a -0,5",IF(CD745&lt;=2,"De 0 a 2",IF(CD745&lt;=4.5,"De 2,5 a 4,5",IF(CD745&lt;=7,"De 5 a 7",IF(CD745&lt;=9.5,"De 7,5 a 9,5",IF(CD745&lt;=12,"De 10 a 12",IF(CD745&lt;=14.5,"De 12,5 a 14,5",IF(CD745&lt;=17,"De 15 a 17",IF(CD745&lt;=19.5,"De 17,5 a 19,5",IF(CD745&lt;=22,"De 20 a 22",IF(CD745&lt;=24.5,"De 22,5 a 24,5",IF(CD745&lt;=27,"De 25 a 27","De 27,5 a 30"))))))))))))))))))))))))</f>
        <v>De -17,5 a -15,5</v>
      </c>
      <c r="CF745" s="12" t="n">
        <f aca="false">IF(CD745="","",IF(CD745&lt;-27.5,1,IF(CD745&lt;-25,2,IF(CD745&lt;-22.5,3,IF(CD745&lt;-20,4,IF(CD745&lt;-17.5,5,IF(CD745&lt;-15,6,IF(CD745&lt;-12.5,7,IF(CD745&lt;-10,8,IF(CD745&lt;-7.5,9,IF(CD745&lt;-5,10,IF(CD745&lt;-2.5,11,IF(CD745&lt;0,12,IF(CD745&lt;2.5,13,IF(CD745&lt;5,14,IF(CD745&lt;7.5,15,IF(CD745&lt;10,16,IF(CD745&lt;12.5,17,IF(CD745&lt;15,18,IF(CD745&lt;17.5,19,IF(CD745&lt;20,20,IF(CD745&lt;22.5,21,IF(CD745&lt;25,22,IF(CD745&lt;27.5,23,24))))))))))))))))))))))))</f>
        <v>6</v>
      </c>
      <c r="CG745" s="9" t="n">
        <v>-5.5</v>
      </c>
      <c r="CH745" s="10" t="str">
        <f aca="false">IF(CG745="","",IF(AND(CG745&gt;=-10,CG745&lt;=-9.5),"-10 a -9,5",IF(AND(CG745&gt;-9.5,CG745&lt;=-8.5),"-9 a -8,5",IF(AND(CG745&gt;-8.5,CG745&lt;=-7.5),"-8 a -7,5",IF(AND(CG745&gt;-7.5,CG745&lt;=-6.5),"-7 a -6,5",IF(AND(CG745&gt;-6.5,CG745&lt;=-5.5),"-6 a -5,5",IF(AND(CG745&gt;-5.5,CG745&lt;=-4.5),"-5 a -4,5",IF(AND(CG745&gt;-4.5,CG745&lt;=-3.5),"-4 a -3,5",IF(AND(CG745&gt;-3.5,CG745&lt;=-2.5),"-3 a -2,5",IF(CG745=-2.25,"-2,25",IF(AND(CG745&gt;-2.5,CG745&lt;=-1.5),"-2 a -1,5",IF(AND(CG745&gt;-1.5,CG745&lt;=-0.5),"-1 a -0,5",IF(AND(CG745&gt;-0.5,CG745&lt;=0.5),"0 a 0,5",IF(AND(CG745&gt;0.5,CG745&lt;=1.5),"1 a 1,5",IF(AND(CG745&gt;1.5,CG745&lt;=2.5),"2 a 2,5",IF(AND(CG745&gt;2.5,CG745&lt;=3.5),"3 a 3,5",IF(AND(CG745&gt;3.5,CG745&lt;=4.5),"4 a 4,5",IF(AND(CG745&gt;4.5,CG745&lt;=5.5),"5 a 5,5",IF(AND(CG745&gt;5.5,CG745&lt;=6.5),"6 a 6,5",IF(AND(CG745&gt;6.5,CG745&lt;=7.5),"7 a 7,5",IF(AND(CG745&gt;7.5,CG745&lt;=8.5),"8 a 8,5",IF(AND(CG745&gt;8.5,CG745&lt;=9.5),"9 a 9,5",IF(CG745&gt;=10,"10","Fuera de rango")))))))))))))))))))))))</f>
        <v>-6 a -5,5</v>
      </c>
      <c r="CI745" s="11" t="n">
        <f aca="false">IF(CG745="","",IF(CG745=-2.25,"NORMA",IF(CG745&lt;=-9.5,1,IF(CG745&lt;=-8.5,2,IF(CG745&lt;=-7.5,3,IF(CG745&lt;=-6.5,4,IF(CG745&lt;=-5.5,5,IF(CG745&lt;=-4.5,6,IF(CG745&lt;=-3.5,7,IF(CG745&lt;=-2.5,8,IF(CG745&lt;=-1.5,9,IF(CG745&lt;=-0.5,10,IF(CG745&lt;=0.5,11,IF(CG745&lt;=1.5,12,IF(CG745&lt;=2.5,13,IF(CG745&lt;=3.5,14,IF(CG745&lt;=4.5,15,IF(CG745&lt;=5.5,16,IF(CG745&lt;=6.5,17,IF(CG745&lt;=7.5,18,IF(CG745&lt;=8.5,19,IF(CG745&lt;=9.5,20,IF(CG745=10,21,"Fuera de rango")))))))))))))))))))))))</f>
        <v>5</v>
      </c>
      <c r="CJ745" s="9" t="n">
        <v>3.5</v>
      </c>
      <c r="CK745" s="10" t="str">
        <f aca="false">IF(CJ745="","",IF(AND(CJ745&gt;=-6,CJ745&lt;=-5.5),"-6 a -5,5",IF(AND(CJ745&gt;-5.5,CJ745&lt;=-4.5),"-5 a -4,5",IF(AND(CJ745&gt;-4.5,CJ745&lt;=-3.5),"-4 a -3,5",IF(AND(CJ745&gt;-3.5,CJ745&lt;=-2.5),"-3 a -2,5",IF(AND(CJ745&gt;-2.5,CJ745&lt;=-1.5),"-2 a -1,5",IF(AND(CJ745&gt;-1.5,CJ745&lt;=-0.5),"-1 a -0,5",IF(AND(CJ745&gt;-0.5,CJ745&lt;=0.5),"0 a 0,5",IF(AND(CJ745&gt;0.5,CJ745&lt;=1.5),"1 a 1,5",IF(AND(CJ745&gt;1.5,CJ745&lt;2.5),"2",IF(AND(CJ745&gt;=2.5,CJ745&lt;=3),"2,5 a 3",IF(AND(CJ745&gt;3,CJ745&lt;=4),"3,5 a 4",IF(AND(CJ745&gt;4,CJ745&lt;=5),"4,5 a 5",IF(AND(CJ745&gt;5,CJ745&lt;=6),"5,5 a 6",IF(AND(CJ745&gt;6,CJ745&lt;=7),"6,5 a 7",IF(AND(CJ745&gt;7,CJ745&lt;=8),"7,5 a 8",IF(AND(CJ745&gt;8,CJ745&lt;=9.5),"8,5 a 9,5",IF(CJ745=10,"10","Fuera de rango"))))))))))))))))))</f>
        <v>3,5 a 4</v>
      </c>
      <c r="CL745" s="11" t="n">
        <f aca="false">IF(CK745="","",IF(OR(CK745="-6 a -5,5",CK745="-6 - -5,5"),1,IF(OR(CK745="-5 a -4,5",CK745="-5 - -4,5"),2,IF(OR(CK745="-4 a -3,5",CK745="-4 - -3,5"),3,IF(OR(CK745="-3 a -2,5",CK745="-3 - -2,5"),4,IF(OR(CK745="-2 a -1,5",CK745="-2 - -1,5"),5,IF(OR(CK745="-1 a -0,5",CK745="-1 - -0,5"),6,IF(OR(CK745="0 a 0,5",CK745="0 - 0,5"),7,IF(OR(CK745="1 a 1,5",CK745="1 - 1,5"),8,IF(CK745="2","NORMA",IF(OR(CK745="2,5 a 3",CK745="2,5 - 3"),9,IF(OR(CK745="3,5 a 4",CK745="3,5 - 4"),10,IF(OR(CK745="4,5 a 5",CK745="4,5 - 5"),11,IF(OR(CK745="5,5 a 6",CK745="5,5 - 6"),12,IF(OR(CK745="6,5 a 7",CK745="6,5 - 7"),13,IF(OR(CK745="7,5 a 8",CK745="7,5 - 8"),14,IF(OR(CK745="8,5 a 9",CK745="8,5 - 9,5",CK745="9 a 9,5"),15,IF(CK745="10",15,IF(OR(CK745="0,5 a 1",CK745="0,5 - 1"),7,"Fuera de rango")))))))))))))))))))</f>
        <v>10</v>
      </c>
      <c r="CO745" s="10" t="str">
        <f aca="false">IF(CM745&gt;0,"EME"," ")</f>
        <v> </v>
      </c>
      <c r="CQ745" s="10" t="str">
        <f aca="false">IF(CP745&gt;0,"0", " ")</f>
        <v> </v>
      </c>
      <c r="CR745" s="10" t="str">
        <f aca="false">IF(CP745&gt;0,"EME"," ")</f>
        <v> </v>
      </c>
      <c r="CS745" s="9" t="n">
        <v>0</v>
      </c>
      <c r="CV745" s="9" t="n">
        <v>0</v>
      </c>
      <c r="CY745" s="9" t="n">
        <v>-5</v>
      </c>
      <c r="DB745" s="9" t="n">
        <v>-8.25</v>
      </c>
      <c r="DC745" s="11" t="str">
        <f aca="false">IF(DB745&lt;0,"2"," ")</f>
        <v>2</v>
      </c>
      <c r="DD745" s="11" t="str">
        <f aca="false">IF(DB745&lt;0,"MIO"," ")</f>
        <v>MIO</v>
      </c>
      <c r="DE745" s="9" t="n">
        <v>-1.5</v>
      </c>
      <c r="DF745" s="10" t="str">
        <f aca="false">IF(DE745&lt;0,"3"," ")</f>
        <v>3</v>
      </c>
      <c r="DG745" s="10" t="str">
        <f aca="false">IF(DE745&lt;0,"AST"," ")</f>
        <v>AST</v>
      </c>
      <c r="DH745" s="9" t="n">
        <v>-1.25</v>
      </c>
      <c r="DI745" s="10" t="str">
        <f aca="false">IF(DH745&lt;0,"3"," ")</f>
        <v>3</v>
      </c>
      <c r="DJ745" s="10" t="str">
        <f aca="false">IF(DH745&lt;0,"AST"," ")</f>
        <v>AST</v>
      </c>
      <c r="DK745" s="9" t="n">
        <v>0</v>
      </c>
      <c r="DL745" s="10" t="str">
        <f aca="false">IF(DK745&gt;0,"4"," ")</f>
        <v> </v>
      </c>
      <c r="DM745" s="10" t="str">
        <f aca="false">IF(DK745&gt;0,"PRE"," ")</f>
        <v> </v>
      </c>
      <c r="DN745" s="9" t="n">
        <v>0</v>
      </c>
      <c r="DO745" s="10" t="str">
        <f aca="false">IF(DN745&gt;0,"4"," ")</f>
        <v> </v>
      </c>
      <c r="DP745" s="10" t="str">
        <f aca="false">IF(DN745&gt;0,"PRE"," ")</f>
        <v> </v>
      </c>
      <c r="DS745" s="12" t="str">
        <f aca="false">CONCATENATE(CO745,CU745,DA745,DG745,DM745)</f>
        <v> AST </v>
      </c>
      <c r="DT745" s="10" t="e">
        <f aca="false" t="array" ref="DT745">_xlfn.IFS(DS745="EME    ","0", DS745=" HIP   ","1", DS745="  MIO  ","2", DS745="   AST ","3", DS745="    PRE","4", DS745="EME   PRE","5", DS745=" HIP  PRE","6", DS745=" HIP AST ","7", DS745="  MIO PRE","8", DS745="  MIOAST ","9", DS745="   ASTPRE","10",DS745=" HIP ASTPRE","11", DS745="  MIOASTPRE","12", DS745="     ","0")</f>
        <v>#N/A</v>
      </c>
      <c r="DV745" s="1" t="e">
        <f aca="false" t="array" ref="DV745">_xlfn.IFS(DU745="SI","2", DU745="NO","1")</f>
        <v>#N/A</v>
      </c>
      <c r="DX745" s="11" t="str">
        <f aca="false">IF(DW745=0,"1","2")</f>
        <v>1</v>
      </c>
      <c r="DY745" s="11" t="str">
        <f aca="false" t="array" ref="DY745">_xlfn.IFS(DW745=0,"0", DW745=0.25, "1", DW745=0.5,"2", DW745=0.75,"3", DW745=1,"4",DW745=1.25,"5", DW745=1.5,"6", DW745=1.75,"7", DW745=2,"8")</f>
        <v>0</v>
      </c>
      <c r="EA745" s="11" t="str">
        <f aca="false">IF(DZ745=0,"1","2")</f>
        <v>1</v>
      </c>
      <c r="EB745" s="11" t="str">
        <f aca="false" t="array" ref="EB745">_xlfn.IFS(DZ745=0,"0", DZ745=0.25, "1", DZ745=0.5,"2", DZ745=0.75,"3", DZ745=1,"4",DZ745=1.25,"5", DZ745=1.5,"6", DZ745=1.75,"7", DZ745=2,"8")</f>
        <v>0</v>
      </c>
      <c r="ED745" s="10" t="str">
        <f aca="false">IF(EC745=0,"1","2")</f>
        <v>1</v>
      </c>
      <c r="EE745" s="11" t="str">
        <f aca="false" t="array" ref="EE745">_xlfn.IFS(EC745=0,"0", EC745=-0.25, "1", EC745=-0.5,"2", EC745=-0.75,"3", EC745=-1,"4",EC745=-1.25,"5", EC745=-1.5,"6", EC745=-1.75,"7", EC745=-2,"8", EC745=-2.25,"9",EC745=-2.5,"10", EC745=-2.75,"11", EC745=-3,"12", EC745=-3.25,"13", EC745=-3.5,"14", EC745=-3.75,"15",EC745=-4,"16")</f>
        <v>0</v>
      </c>
      <c r="EG745" s="10" t="str">
        <f aca="false">IF(EF745=0,"1","2")</f>
        <v>1</v>
      </c>
      <c r="EH745" s="11" t="str">
        <f aca="false" t="array" ref="EH745">_xlfn.IFS(EF745=0,"0", EF745=-0.25, "1", EF745=-0.5,"2", EF745=-0.75,"3", EF745=-1,"4",EF745=-1.25,"5", EF745=-1.5,"6", EF745=-1.75,"7", EF745=-2,"8", EF745=-2.25,"9",EF745=-2.5,"10", EF745=-2.75,"11", EF745=-3,"12", EF745=-3.25,"13", EF745=-3.5,"14", EF745=-3.75,"15",EF745=-4,"16")</f>
        <v>0</v>
      </c>
      <c r="EJ745" s="11" t="str">
        <f aca="false">IF(EI745=0,"1","2")</f>
        <v>1</v>
      </c>
      <c r="EK745" s="11" t="str">
        <f aca="false" t="array" ref="EK745">_xlfn.IFS(EI745=0,"0", EI745=-0.25, "1", EI745=-0.5,"2", EI745=-0.75,"3", EI745=-1,"4",EI745=-1.25,"5", EI745=-1.5,"6", EI745=-1.75,"7", EI745=-2,"8", EI745=-2.25,"9", EI745=-2.25,"9",EI745=-2.5,"10", EI745=-2.75,"11", EI745=-3,"12", EI745=-3.25,"13", EI745=-3.5,"14", EI745=-3.75,"15",EI745=-4,"16", EI745=0.25, "17", EI745=0.5, "18")</f>
        <v>0</v>
      </c>
      <c r="EM745" s="11" t="str">
        <f aca="false">IF(EL745=0,"1","2")</f>
        <v>1</v>
      </c>
      <c r="EN745" s="11" t="str">
        <f aca="false" t="array" ref="EN745">_xlfn.IFS(EL745=0.25,"17",EL745=0.5,"18", EL745=0,"0", EL745=-0.25, "1", EL745=-0.5,"2", EL745=-0.75,"3", EL745=-1,"4",EL745=-1.25,"5", EL745=-1.5,"6", EL745=-1.75,"7", EL745=-2,"8",EL745= -2.25,"9",EL745=-2.5,"10",EL745= -2.75,"11",EL745= -3,"12",EL745= -3.25,"13",EL745= -3.5,"14",EL745= -3.75,"15",EL745=-4,"16")</f>
        <v>0</v>
      </c>
      <c r="EP745" s="11" t="str">
        <f aca="false">IF(EO745=0,"1","2")</f>
        <v>1</v>
      </c>
      <c r="EQ745" s="11" t="str">
        <f aca="false" t="array" ref="EQ745">_xlfn.IFS(EO745=0,"0", EO745=0.25, "1", EO745=0.5,"2", EO745=0.75,"3", EO745=1,"4",EO745=1.25,"5", EO745=1.5,"6", EO745=1.75,"7", EO745=2,"8", EO745=2.25,"9", EO745=2.25,"9",EO745=2.5,"10", EO745=2.75,"11", EO745=3,"12", EO745=3.25,"13", EO745=3.5,"14", EO745=3.75,"15",EO745=4,"16", EO745=-0.25, "17", bq=-0.5, "18")</f>
        <v>0</v>
      </c>
      <c r="ES745" s="11" t="str">
        <f aca="false">IF(ER745=0,"1","2")</f>
        <v>1</v>
      </c>
      <c r="ET745" s="11" t="str">
        <f aca="false" t="array" ref="ET745">_xlfn.IFS(ER745=0,"0", ER745=0.25, "1", ER745=0.5,"2", ER745=0.75,"3", ER745=1,"4",ER745=1.25,"5", ER745=1.5,"6", ER745=1.75,"7", ER745=2,"8", ER745=2.25,"9", ER745=2.25,"9",ER745=2.5,"10", ER745=2.75,"11", ER745=3,"12", ER745=3.25,"13", ER745=3.5,"14", ER745=3.75,"15",ER745=4,"16", ER745=-0.25, "17", bq=-0.5, "18")</f>
        <v>0</v>
      </c>
      <c r="EV745" s="14" t="e">
        <f aca="false">VLOOKUP(EU745,LEYENDA!$G$2:$H$8,2,TRUE())</f>
        <v>#N/A</v>
      </c>
      <c r="EW745" s="14" t="e">
        <f aca="false" t="array" ref="EW745">_xlfn.IFS(EV745="0-5","1", EV745="6-12","2", EV745="13-18","3", EV745="19-24","4", EV745="25-36","5", EV745="37-48","6", EV745="49-60","7")</f>
        <v>#N/A</v>
      </c>
    </row>
    <row r="746" customFormat="false" ht="13.5" hidden="false" customHeight="false" outlineLevel="0" collapsed="false">
      <c r="A746" s="1" t="n">
        <v>303</v>
      </c>
      <c r="B746" s="2" t="n">
        <v>4</v>
      </c>
      <c r="C746" s="33" t="n">
        <v>45672</v>
      </c>
      <c r="E746" s="5" t="str">
        <f aca="false">VLOOKUP(A746,'286'!$A$3:$J$6279,10,FALSE())</f>
        <v>LIÉBANA BLANCO, MIGUEL</v>
      </c>
      <c r="F746" s="4" t="str">
        <f aca="false">VLOOKUP(A746,'286'!$A$3:$I$1768,3,FALSE())</f>
        <v>LIBLANMI</v>
      </c>
      <c r="G746" s="6" t="n">
        <f aca="false">VLOOKUP(A746,'286'!$A$3:$I$1768,4,FALSE())</f>
        <v>28349</v>
      </c>
      <c r="H746" s="7" t="n">
        <f aca="false">YEAR(C746)-YEAR(G746)</f>
        <v>48</v>
      </c>
      <c r="I746" s="1" t="str">
        <f aca="false">VLOOKUP(H746,LEYENDA!$C$2:$D$6,2,TRUE())</f>
        <v>41-60</v>
      </c>
      <c r="J746" s="5" t="str">
        <f aca="false">VLOOKUP(A746,'286'!$A$3:$I$1768,7,FALSE())</f>
        <v>H</v>
      </c>
      <c r="K746" s="8" t="n">
        <f aca="false">VLOOKUP(A746,'286'!$A$3:$I$1768,2,FALSE())</f>
        <v>0</v>
      </c>
      <c r="L746" s="4" t="str">
        <f aca="false">VLOOKUP(A746,'286'!$A$3:$I$1768,8,FALSE())</f>
        <v>D</v>
      </c>
      <c r="M746" s="4" t="str">
        <f aca="false">VLOOKUP(A746,'286'!$A$3:$I$1768,9,FALSE())</f>
        <v>I</v>
      </c>
      <c r="N746" s="8" t="str">
        <f aca="false">IF(R746=O746, "MISMA","CONTRARIA")</f>
        <v>CONTRARIA</v>
      </c>
      <c r="O746" s="8" t="str">
        <f aca="false" t="array" ref="O746">_xlfn.IFS(L746="D","1", L746="I","2")</f>
        <v>1</v>
      </c>
      <c r="P746" s="8" t="e">
        <f aca="false" t="array" ref="P746">_xlfn.IFS(K746="OD","1", K746="OI","2")</f>
        <v>#N/A</v>
      </c>
      <c r="Q746" s="1" t="str">
        <f aca="false" t="array" ref="Q746">_xlfn.IFS(J746="M","1", J746="H","2")</f>
        <v>2</v>
      </c>
      <c r="R746" s="8" t="str">
        <f aca="false" t="array" ref="R746">_xlfn.IFS(M746="D","1", M746="I","2")</f>
        <v>2</v>
      </c>
      <c r="S746" s="1" t="str">
        <f aca="false" t="array" ref="S746">_xlfn.IFS(N746="CONTRARIA", "1",N746= "MISMA","2")</f>
        <v>1</v>
      </c>
      <c r="T746" s="1" t="str">
        <f aca="false" t="array" ref="T746">_xlfn.IFS(I746="0-12","1", I746="13-24","2", I746="25-40","3", I746="41-60","4", I746="61-100","5")</f>
        <v>4</v>
      </c>
      <c r="U746" s="9" t="n">
        <v>7.5</v>
      </c>
      <c r="V746" s="10" t="str">
        <f aca="false">IF(U746="","",IF(AND(U746&gt;=-9,U746&lt;=-6.5),"-9 a -6,5",IF(AND(U746&gt;=-6,U746&lt;=-3.5),"-6 a -3,5",IF(AND(U746&gt;=-3,U746&lt;=-1),"-3 a -1",IF(U746=-0.5,"-0,5",IF(AND(U746&gt;=0,U746&lt;=2.5),"0 a 2,5",IF(AND(U746&gt;=3,U746&lt;=5.5),"3 a 5,5",IF(AND(U746&gt;=6,U746&lt;=8.5),"6 a 8,5",IF(AND(U746&gt;=9,U746&lt;=20),"9 a 20","Fuera de rango")))))))))</f>
        <v>6 a 8,5</v>
      </c>
      <c r="W746" s="11" t="n">
        <f aca="false">IF(V746="","",IF(V746="-9 a -6,5",2,IF(V746="-6 a -3,5",3,IF(V746="-3 a -1",4,IF(V746="-0,5","NORMA",IF(V746="0 a 2,5",5,IF(V746="3 a 5,5",6,IF(V746="6 a 8,5",7,IF(V746="9 a 20",8,"Fuera de rango")))))))))</f>
        <v>7</v>
      </c>
      <c r="X746" s="9" t="n">
        <v>-4</v>
      </c>
      <c r="Y746" s="11" t="str">
        <f aca="false">IF(X746="","",IF(AND(X746&gt;=0,X746&lt;=4),"0 a 4",IF(AND(X746&gt;=4.5,X746&lt;=8.5),"4,5 a 8,5",IF(X746=9,"9",IF(AND(X746&gt;=9.5,X746&lt;=13),"9,5 a 13",IF(AND(X746&gt;=13.5,X746&lt;=20),"13,5 a 20",IF(AND(X746&gt;=20.5,X746&lt;=35),"20,5 a 35","Fuera de rango")))))))</f>
        <v>Fuera de rango</v>
      </c>
      <c r="Z746" s="11" t="str">
        <f aca="false">IF(Y746="","",IF(Y746="0 a 4",1,IF(Y746="4,5 a 8,5",2,IF(Y746="9","NORMA",IF(Y746="9,5 a 13",3,IF(Y746="13,5 a 20",4,IF(Y746="20,5 a 35",5,"Fuera de rango")))))))</f>
        <v>Fuera de rango</v>
      </c>
      <c r="AA746" s="9" t="n">
        <v>-2</v>
      </c>
      <c r="AB746" s="10" t="str">
        <f aca="false">IF(AA746="","",IF(AND(AA746&gt;=0,AA746&lt;=9),"0 a 9",IF(AND(AA746&gt;=9.5,AA746&lt;=18.5),"9,5 a 18,5",IF(AA746=19,"19",IF(AND(AA746&gt;=19.5,AA746&lt;=28),"19,5 a 28",IF(AND(AA746&gt;=28.5,AA746&lt;=40),"28,5 a 40","Fuera de rango"))))))</f>
        <v>Fuera de rango</v>
      </c>
      <c r="AC746" s="11" t="str">
        <f aca="false" t="array" ref="AC746">_xlfn.IFS(AB746="","",AB746="0 a 9",1,AB746="9,5 a 18,5",2,AB746="19","NORMA",AB746="19,5 a 28",3,AB746="28,5 a 40",4,TRUE(),"Fuera de rango")</f>
        <v>Fuera de rango</v>
      </c>
      <c r="AD746" s="9" t="n">
        <v>-6</v>
      </c>
      <c r="AE746" s="10" t="str">
        <f aca="false">IF(AD746="","",IF(AND(AD746&gt;=-10,AD746&lt;=0),"De -10 a 0",IF(AND(AD746&gt;=0.5,AD746&lt;=9.5),"0,5 a 9,5",IF(AD746=10,"10",IF(AND(AD746&gt;=10.5,AD746&lt;=20),"10,5 a 20",IF(AND(AD746&gt;=20.5,AD746&lt;=40),"20,5 a 40","Fuera de rango"))))))</f>
        <v>De -10 a 0</v>
      </c>
      <c r="AF746" s="12" t="n">
        <f aca="false">IF(AD746="","",IF(AND(AD746&gt;=-10,AD746&lt;=0),1,IF(AND(AD746&gt;=0.5,AD746&lt;=9.5),2,IF(AD746=10,"NORMA",IF(AND(AD746&gt;=10.5,AD746&lt;=20),3,IF(AND(AD746&gt;=20.5,AD746&lt;=40),4,""))))))</f>
        <v>1</v>
      </c>
      <c r="AG746" s="9" t="n">
        <v>25</v>
      </c>
      <c r="AH746" s="10" t="str">
        <f aca="false">IF(AG746="","",IF(AND(AG746&gt;=0,AG746&lt;=4),"0 a 4",IF(AND(AG746&gt;=4.5,AG746&lt;=8.5),"4,5 a 8,5",IF(AG746=9,"9",IF(AND(AG746&gt;=9.5,AG746&lt;=13),"9,5 a 13",IF(AND(AG746&gt;=13.5,AG746&lt;=25),"13,5 a 25","Fuera de rango"))))))</f>
        <v>13,5 a 25</v>
      </c>
      <c r="AI746" s="10" t="n">
        <f aca="false">IF(AH746="","",IF(AH746="0 a 4",1,IF(AH746="4,5 a 8,5",2,IF(AH746="9","NORMA",IF(AH746="9,5 a 13",3,IF(AH746="13,5 a 25",4,""))))))</f>
        <v>4</v>
      </c>
      <c r="AJ746" s="9" t="n">
        <v>12</v>
      </c>
      <c r="AK746" s="10" t="str">
        <f aca="false">IF(AJ746="","",IF(AND(AJ746&gt;=-15,AJ746&lt;=-10.5),"-15 a -10,5",IF(AND(AJ746&gt;=-10,AJ746&lt;=-4),"-10 a -4",IF(AND(AJ746&gt;=-4.5,AJ746&lt;=0),"-4,5 a 0",IF(AND(AJ746&gt;=0.5,AJ746&lt;=4.5),"0,5 a 4,5",IF(AJ746=5,"5",IF(AND(AJ746&gt;=5.5,AJ746&lt;=10),"5,5 a 10",IF(AND(AJ746&gt;=10.5,AJ746&lt;=20),"10,5 a 20","Fuera de rango"))))))))</f>
        <v>10,5 a 20</v>
      </c>
      <c r="AL746" s="11" t="n">
        <f aca="false">IF(AK746="","",IF(AK746="-15 a -10,5",1,IF(AK746="-10 a -4",2,IF(AK746="-4,5 a 0",3,IF(AK746="0,5 a 4,5",4,IF(AK746="5","NORMA",IF(AK746="5,5 a 10",5,IF(AK746="10,5 a 20",6,"Error"))))))))</f>
        <v>6</v>
      </c>
      <c r="AM746" s="9" t="n">
        <v>-4</v>
      </c>
      <c r="AN746" s="10" t="str">
        <f aca="false">IF(AM746="","",IF(AND(AM746&gt;=-7.5,AM746&lt;=-5.5),"-7,5 a -5,5",IF(AND(AM746&gt;=-5,AM746&lt;=-3),"-5 a -3",IF(AND(AM746&gt;=-2.5,AM746&lt;=-0.5),"-2,5 a -0,5",IF(AM746=0,"0,00",IF(AND(AM746&gt;=0.5,AM746&lt;=2.5),"0,5 a 2,5",IF(AND(AM746&gt;=3,AM746&lt;=5),"3 a 5",IF(AND(AM746&gt;=5.5,AM746&lt;=7.5),"5,5 a 7,5",IF(AND(AM746&gt;=8,AM746&lt;=10),"8 a 10","Fuera de rango")))))))))</f>
        <v>-5 a -3</v>
      </c>
      <c r="AO746" s="11" t="n">
        <f aca="false">IF(AN746="","",IF(AN746="-7,5 a -5,5",1,IF(AN746="-5 a -3",2,IF(AN746="-2,5 a -0,5",3,IF(AN746="0,00","NORMA",IF(AN746="0,5 a 2,5",4,IF(AN746="3 a 5",5,IF(AN746="5,5 a 7,5",6,IF(AN746="8 a 10",7,"Error")))))))))</f>
        <v>2</v>
      </c>
      <c r="AP746" s="9" t="n">
        <v>0</v>
      </c>
      <c r="AQ746" s="10" t="str">
        <f aca="false">IF(AP746="","",IF(AND(AP746&gt;=-20,AP746&lt;=-9.5),"-20 a -9,5",IF(AND(AP746&gt;=-9,AP746&lt;=-6.5),"-9 a -6,5",IF(AP746=-6,"-6",IF(AND(AP746&gt;=-5.5,AP746&lt;=-3),"-5,5 a -3",IF(AND(AP746&gt;=-2.5,AP746&lt;=0),"-2,5 a 0",IF(AND(AP746&gt;=0.5,AP746&lt;=3),"0,5 a 3",IF(AND(AP746&gt;=3.5,AP746&lt;=6),"3,5 a 6",IF(AND(AP746&gt;=6.5,AP746&lt;=9),"6,5 a 9",IF(AND(AP746&gt;=9.5,AP746&lt;=20),"9,5 a 20","Fuera de rango"))))))))))</f>
        <v>-2,5 a 0</v>
      </c>
      <c r="AR746" s="11" t="n">
        <f aca="false">IF(AQ746="","",IF(AQ746="-20 a -9,5",1,IF(AQ746="-9 a -6,5",2,IF(AQ746="-6","NORMA",IF(AQ746="-5,5 a -3",3,IF(AQ746="-2,5 a 0",4,IF(AQ746="0,5 a 3",5,IF(AQ746="3,5 a 6",6,IF(AQ746="6,5 a 9",7,IF(AQ746="9,5 a 20",8,""))))))))))</f>
        <v>4</v>
      </c>
      <c r="AS746" s="9" t="n">
        <v>2</v>
      </c>
      <c r="AT746" s="10" t="str">
        <f aca="false">IF(AS746="","",IF(AND(AS746&gt;=-16,AS746&lt;=-14),"-16 a -14",IF(AND(AS746&gt;=-13.5,AS746&lt;=-11.5),"-13,5 a -11,5",IF(AND(AS746&gt;=-11,AS746&lt;=-9),"-11 a -9",IF(AND(AS746&gt;=-8.5,AS746&lt;=-6.5),"-8,5 a -6,5",IF(AND(AS746&gt;=-6,AS746&lt;=-4),"-6 a -4",IF(AND(AS746&gt;=-3.5,AS746&lt;=-1.5),"-3,5 a -1,5",IF(AND(AS746&gt;=-1,AS746&lt;=1),"-1 a 1",IF(AND(AS746&gt;=1.5,AS746&lt;=3.5),"1,5 a 3,5",IF(AND(AS746&gt;=4,AS746&lt;=6),"4 a 6",IF(AND(AS746&gt;=6.5,AS746&lt;=8.5),"6,5 a 8,5",IF(AND(AS746&gt;=9,AS746&lt;=11),"9 a 11",IF(AND(AS746&gt;=11.5,AS746&lt;=13.5),"11,5 a 13,5",IF(AND(AS746&gt;=14,AS746&lt;=16),"14 a 16",IF(AND(AS746&gt;=16.5,AS746&lt;=18.5),"16,5 a 18,5",IF(AND(AS746&gt;=19,AS746&lt;=21),"19 a 21","Fuera de rango"))))))))))))))))</f>
        <v>1,5 a 3,5</v>
      </c>
      <c r="AU746" s="11" t="n">
        <f aca="false" t="array" ref="AU746">IF(AT746="","",_xlfn.IFS(AT746="-16 a -14",1,AT746="-13,5 a -11,5",2,AT746="-11 a -9",3,AT746="-8,5 a -6,5",4,AT746="-6 a -4",5,AT746="-3,5 a -1,5",6,AT746="-1 a 1",7,AT746="1,5 a 3,5",8,AT746="4 a 6","NORMA",AT746="6,5 a 8,5",9,AT746="9 a 11",10,AT746="11,5 a 13,5",11,AT746="14 a 16",12,AT746="16,5 a 18,5",13,AT746="19 a 21",14,TRUE(),""))</f>
        <v>8</v>
      </c>
      <c r="AV746" s="9" t="n">
        <v>1.5</v>
      </c>
      <c r="AW746" s="10" t="str">
        <f aca="false">IF(AV746="","",IF(AND(AV746&gt;=-1,AV746&lt;=-0.5),"-1 a -0,5",IF(AND(AV746&gt;-0.5,AV746&lt;=0),"De -0,5 a 0",IF(AND(AV746&gt;=0.25,AV746&lt;=0.75),"0,25 a 0,75",IF(AND(AV746&gt;=1,AV746&lt;=1.5),"1 a 1,5",IF(AND(AV746&gt;=1.75,AV746&lt;=2.25),"1,75 a 2,25",IF(AND(AV746&gt;=2.5,AV746&lt;=3),"2,5 a 3",IF(AND(AV746&gt;=3.25,AV746&lt;=3.75),"3,25 a 3,75","Fuera de rango"))))))))</f>
        <v>1 a 1,5</v>
      </c>
      <c r="AX746" s="10" t="n">
        <f aca="false">IF(AW746="","",IF(OR(AW746="-1 a -0,5",AW746="-1 a -0.5"),1,IF(OR(AW746="De -0,5 a 0",AW746="-0,5 a 0",AW746="De -0.5 a 0"),2,IF(OR(AW746="0,25 a 0,75",AW746="0.25 a 0.75"),"NORMA",IF(OR(AW746="1 a 1,5",AW746="1 a 1.5"),3,IF(OR(AW746="1,75 a 2,25",AW746="1.75 a 2.25"),4,IF(OR(AW746="2,5 a 3",AW746="2.5 a 3"),5,IF(OR(AW746="3,25 a 3,75",AW746="3.25 a 3.75"),6,""))))))))</f>
        <v>3</v>
      </c>
      <c r="AY746" s="9" t="n">
        <v>5</v>
      </c>
      <c r="AZ746" s="10" t="str">
        <f aca="false">IF(AY746="","",IF(AND(AY746&gt;=-20,AY746&lt;=-9.5),"-20 a -9,5",IF(AND(AY746&gt;=-9,AY746&lt;=-6.5),"-9 a -6,5",IF(AY746=-6,"-6",IF(AND(AY746&gt;=-5.5,AY746&lt;=-3),"-5,5 a -3",IF(AND(AY746&gt;=-2.5,AY746&lt;=0),"-2,5 a 0",IF(AND(AY746&gt;=0.5,AY746&lt;=3),"0,5 a 3",IF(AND(AY746&gt;=3.5,AY746&lt;=6),"3,5 a 6","Fuera de rango"))))))))</f>
        <v>3,5 a 6</v>
      </c>
      <c r="BA746" s="11" t="n">
        <f aca="false">IF(AZ746="","",IF(AZ746="-20 a -9,5",1,IF(AZ746="-9 a -6,5",2,IF(AZ746="-6","NORMA",IF(AZ746="-5,5 a -3",3,IF(AZ746="-2,5 a 0",4,IF(AZ746="0,5 a 3",5,IF(AZ746="3,5 a 6",6,""))))))))</f>
        <v>6</v>
      </c>
      <c r="BB746" s="9" t="n">
        <v>0</v>
      </c>
      <c r="BC746" s="10" t="str">
        <f aca="false" t="array" ref="BC746">IF(BB746="","",_xlfn.IFS(AND(BB746&gt;=0,BB746&lt;=2),"0 a 2",AND(BB746&gt;=2.5,BB746&lt;=4.5),"2,5 a 4,5",AND(BB746&gt;=5,BB746&lt;=7),"5 a 7",AND(BB746&gt;=7.5,BB746&lt;=9.5),"7,5 a 9,5",AND(BB746&gt;=10,BB746&lt;=12),"10 a 12",AND(BB746&gt;=12.5,BB746&lt;=14.5),"12,5 a 14,5",BB746=15,"15",AND(BB746&gt;=15.5,BB746&lt;=17.5),"15,5 a 17,5",AND(BB746&gt;=18,BB746&lt;=20),"18 a 20",AND(BB746&gt;=20.5,BB746&lt;=22.5),"20,5 a 22,5",AND(BB746&gt;=23,BB746&lt;=25),"23 a 25",TRUE(),"Fuera de rango"))</f>
        <v>0 a 2</v>
      </c>
      <c r="BD746" s="11" t="n">
        <f aca="false" t="array" ref="BD746">IF(BC746="","",_xlfn.IFS(BC746="0 a 2",1,BC746="2,5 a 4,5",2,BC746="5 a 7",3,BC746="7,5 a 9,5",4,BC746="10 a 12",5,BC746="12,5 a 14,5",6,BC746="15","NORMA",BC746="15,5 a 17,5",7,BC746="18 a 20",8,BC746="20,5 a 22,5",9,BC746="23 a 25",10,TRUE(),"Fuera de rango"))</f>
        <v>1</v>
      </c>
      <c r="BE746" s="9" t="n">
        <v>21</v>
      </c>
      <c r="BF746" s="10" t="str">
        <f aca="false">IF(BE746="","",IF(AND(BE746&gt;=-20,BE746&lt;=-10),"-20 a -10",IF(AND(BE746&gt;=-9.5,BE746&lt;=0.5),"-9,5 a 0,5",IF(AND(BE746&gt;=1,BE746&lt;=11),"1 a 11",IF(AND(BE746&gt;=11.5,BE746&lt;=20.5),"11,5 a 20,5",IF(BE746=21,"21",IF(AND(BE746&gt;=21.5,BE746&lt;=31.5),"21,5 a 31,5",IF(AND(BE746&gt;=32,BE746&lt;=42),"32 a 42","Fuera de rango"))))))))</f>
        <v>21</v>
      </c>
      <c r="BG746" s="11" t="str">
        <f aca="false">IF(BF746="","",IF(BF746="-20 a -10",1,IF(BF746="-9,5 a 0,5",2,IF(BF746="1 a 11",3,IF(BF746="11,5 a 20,5",4,IF(BF746="21","NORMA",IF(BF746="21,5 a 31,5",5,IF(BF746="32 a 42",6,""))))))))</f>
        <v>NORMA</v>
      </c>
      <c r="BH746" s="9" t="n">
        <v>5</v>
      </c>
      <c r="BI746" s="10" t="str">
        <f aca="false">IF(BH746="","",IF(AND(BH746&gt;=-20,BH746&lt;=-15),"-20 a -15",IF(AND(BH746&gt;=-14.5,BH746&lt;=-9.5),"-14,5 a -9,5",IF(AND(BH746&gt;=-9,BH746&lt;=-4),"-9 a -4",IF(AND(BH746&gt;=-3.5,BH746&lt;=2.5),"-3,5 a 2,5",IF(AND(BH746&gt;=3,BH746&lt;=8),"3 a 8",IF(AND(BH746&gt;=8.5,BH746&lt;=14.5),"8,5 a 14,5",IF(BH746=15,"15",IF(AND(BH746&gt;=15.5,BH746&lt;=20.5),"15,5 a 20,5",IF(AND(BH746&gt;=21,BH746&lt;=26),"21 a 26","Fuera de rango"))))))))))</f>
        <v>3 a 8</v>
      </c>
      <c r="BJ746" s="11" t="n">
        <f aca="false">IF(BI746="","",IF(BI746="-20 a -15",1,IF(BI746="-14,5 a -9,5",2,IF(BI746="-9 a -4",3,IF(BI746="-3,5 a 2,5",4,IF(BI746="3 a 8",5,IF(BI746="8,5 a 14,5",6,IF(BI746="15","NORMA",IF(BI746="15,5 a 20,5",7,IF(BI746="21 a 26",8,IF(BI746="26,5 a 31,5",9,"")))))))))))</f>
        <v>5</v>
      </c>
      <c r="BK746" s="9" t="n">
        <v>0</v>
      </c>
      <c r="BL746" s="10" t="str">
        <f aca="false">IF(BK746="","",IF(AND(BK746&gt;=0,BK746&lt;=2),"0 - 2",IF(AND(BK746&gt;=2.5,BK746&lt;=4.5),"2,5 - 4,5",IF(AND(BK746&gt;=5,BK746&lt;=7),"5 - 7",IF(AND(BK746&gt;=7.5,BK746&lt;=9.5),"7,5 - 9,5",IF(AND(BK746&gt;=10,BK746&lt;=12),"10 - 12",IF(AND(BK746&gt;=12.5,BK746&lt;=13.5),"12,5 - 13,5",IF(BK746=14,"14",IF(AND(BK746&gt;=14.5,BK746&lt;=16.5),"14,5 - 16,5",IF(AND(BK746&gt;=17,BK746&lt;=19),"17 - 19",IF(AND(BK746&gt;=19.5,BK746&lt;=21.5),"19,5 - 21,5",IF(AND(BK746&gt;=22,BK746&lt;=24),"22 - 24",IF(AND(BK746&gt;=24.5,BK746&lt;=26.5),"24,5 - 26,5",IF(AND(BK746&gt;=27,BK746&lt;=29),"27 - 29",IF(AND(BK746&gt;=29.5,BK746&lt;=30),"29,5 - 30","Fuera de rango")))))))))))))))</f>
        <v>0 - 2</v>
      </c>
      <c r="BM746" s="11" t="n">
        <f aca="false">IF(BL746="","",IF(BL746="0 - 2",1,IF(BL746="2,5 - 4,5",2,IF(BL746="5 - 7",3,IF(BL746="7,5 - 9,5",4,IF(BL746="10 - 12",5,IF(BL746="12,5 - 13,5",6,IF(BL746="14","NORMA",IF(BL746="14,5 - 16,5",7,IF(BL746="17 - 19",8,IF(BL746="19,5 - 21,5",9,IF(BL746="22 - 24",10,IF(BL746="24,5 - 26,5",11,IF(BL746="27 - 29",12,IF(BL746="29,5 - 30",13,"")))))))))))))))</f>
        <v>1</v>
      </c>
      <c r="BN746" s="9" t="n">
        <v>15</v>
      </c>
      <c r="BO746" s="11" t="str">
        <f aca="false">IF(BN746="","",IF(AND(BN746&gt;=-20,BN746&lt;=-10),"-20 a -10",IF(AND(BN746&gt;=-9.5,BN746&lt;=0.5),"-9,5 a 0,5",IF(AND(BN746&gt;=1,BN746&lt;=11),"1 a 11",IF(AND(BN746&gt;=11.5,BN746&lt;=21.5),"11,5 a 21,5",IF(BN746=22,"22",IF(AND(BN746&gt;=22.5,BN746&lt;=32.5),"22,5 a 32,5",IF(AND(BN746&gt;=33,BN746&lt;=43),"33 a 43","Fuera de rango"))))))))</f>
        <v>11,5 a 21,5</v>
      </c>
      <c r="BP746" s="11" t="n">
        <f aca="false">IF(BO746="","",IF(BO746="-20 a -10",1,IF(BO746="-9,5 a 0,5",2,IF(BO746="1 a 11",3,IF(BO746="11,5 a 21,5",4,IF(BO746="22","NORMA",IF(BO746="22,5 a 32,5",5,IF(BO746="33 a 43",6,""))))))))</f>
        <v>4</v>
      </c>
      <c r="BQ746" s="9" t="n">
        <v>8</v>
      </c>
      <c r="BR746" s="10" t="str">
        <f aca="false">IF(BQ746="","",IF(AND(BQ746&gt;=-20,BQ746&lt;=-15),"-20 a -15",IF(AND(BQ746&gt;=-14.5,BQ746&lt;=-9.5),"-14,5 a -9,5",IF(AND(BQ746&gt;=-9,BQ746&lt;=-4),"-9 a -4",IF(AND(BQ746&gt;=-3.5,BQ746&lt;=2.5),"-3,5 a 2,5",IF(AND(BQ746&gt;=3,BQ746&lt;=8),"3 a 8",IF(AND(BQ746&gt;=8.5,BQ746&lt;=13.5),"8,5 a 13,5",IF(AND(BQ746&gt;=14,BQ746&lt;=17.5),"14 a 17,5",IF(BQ746=18,"18",IF(AND(BQ746&gt;=18.5,BQ746&lt;=23.5),"18,5 a 23,5",IF(AND(BQ746&gt;=24,BQ746&lt;=29),"24 a 29",IF(AND(BQ746&gt;=29.5,BQ746&lt;=34.5),"29,5 a 34,5",IF(AND(BQ746&gt;=35,BQ746&lt;=40),"35 a 40","Fuera de rango")))))))))))))</f>
        <v>3 a 8</v>
      </c>
      <c r="BS746" s="11" t="n">
        <f aca="false">IF(BR746="","",IF(BR746="-20 a -15",1,IF(BR746="-14,5 a -9,5",2,IF(BR746="-9 a -4",3,IF(BR746="-3,5 a 2,5",4,IF(BR746="3 a 8",5,IF(BR746="8,5 a 13,5",6,IF(BR746="14 a 17,5",7,IF(BR746="18","NORMA",IF(BR746="18,5 a 23,5",8,IF(BR746="24 a 29",9,IF(BR746="29,5 a 34,5",10,IF(BR746="35 a 40",11,"")))))))))))))</f>
        <v>5</v>
      </c>
      <c r="BT746" s="9" t="n">
        <v>-3</v>
      </c>
      <c r="BU746" s="10" t="str">
        <f aca="false">IF(BT746="","",IF(AND(BT746&gt;=-20,BT746&lt;=-18),"-20 a -18",IF(AND(BT746&gt;=-17.5,BT746&lt;=-15.5),"-17,5 a -15,5",IF(AND(BT746&gt;=-15,BT746&lt;=-13),"-15 a -13",IF(AND(BT746&gt;=-12.5,BT746&lt;=-10.5),"-12,5 a -10,5",IF(AND(BT746&gt;=-10,BT746&lt;=-8),"-10 a -8",IF(AND(BT746&gt;=-7.5,BT746&lt;=-5.5),"-7,5 a -5,5",IF(AND(BT746&gt;=-5,BT746&lt;=-3),"-5 a -3",IF(AND(BT746&gt;=-2.5,BT746&lt;=-0.5),"-2,5 a -0,5",IF(BT746=0,"0",IF(AND(BT746&gt;=0.5,BT746&lt;=2.5),"0,5 a 2,5",IF(AND(BT746&gt;=3,BT746&lt;=5),"3 a 5",IF(AND(BT746&gt;=5.5,BT746&lt;=7.5),"5,5 a 7,5",IF(AND(BT746&gt;=8,BT746&lt;=10),"8 a 10",IF(AND(BT746&gt;=10.5,BT746&lt;=12.5),"10,5 a 12,5",IF(AND(BT746&gt;=13,BT746&lt;=15),"13 a 15",IF(AND(BT746&gt;=15.5,BT746&lt;=17.5),"15,5 a 17,5",IF(AND(BT746&gt;=18,BT746&lt;=20),"18 a 20","Fuera de rango"))))))))))))))))))</f>
        <v>-5 a -3</v>
      </c>
      <c r="BV746" s="11" t="n">
        <f aca="false">IF(BT746="","",IF(BT746=0,"NORMA",IF(AND(BT746&gt;=-20,BT746&lt;=-18),2,IF(AND(BT746&gt;=-17.5,BT746&lt;=-15.5),2,IF(AND(BT746&gt;=-15,BT746&lt;=-13),3,IF(AND(BT746&gt;=-12.5,BT746&lt;=-10.5),4,IF(AND(BT746&gt;=-10,BT746&lt;=-8),5,IF(AND(BT746&gt;=-7.5,BT746&lt;=-5.5),6,IF(AND(BT746&gt;=-5,BT746&lt;=-3),7,IF(AND(BT746&gt;=-2.5,BT746&lt;=-0.5),8,IF(AND(BT746&gt;=0.5,BT746&lt;=2.5),9,IF(AND(BT746&gt;=3,BT746&lt;=5),10,IF(AND(BT746&gt;=5.5,BT746&lt;=7.5),11,IF(AND(BT746&gt;=8,BT746&lt;=10),12,IF(AND(BT746&gt;=10.5,BT746&lt;=12.5),13,IF(AND(BT746&gt;=13,BT746&lt;=15),14,IF(AND(BT746&gt;=15.5,BT746&lt;=17.5),15,IF(AND(BT746&gt;=18,BT746&lt;=20),16,"Fuera de rango"))))))))))))))))))</f>
        <v>7</v>
      </c>
      <c r="BW746" s="9" t="n">
        <v>-5.5</v>
      </c>
      <c r="BX746" s="10" t="n">
        <f aca="false">18.5- (0.3*H746)</f>
        <v>4.1</v>
      </c>
      <c r="BY746" s="10" t="n">
        <f aca="false">(BW746)-(BX746)</f>
        <v>-9.6</v>
      </c>
      <c r="BZ746" s="10" t="str">
        <f aca="false">IF(BY746="","",IF(BY746&lt;-27.5,"De -30 a -28",IF(BY746&lt;-25,"De -27,5 a -25,5",IF(BY746&lt;-22.5,"De -25 a -23",IF(BY746&lt;-20,"De -22,5 a -20,5",IF(BY746&lt;-17.5,"De -20 a -18",IF(BY746&lt;-15,"De -17,5 a -15,5",IF(BY746&lt;-12.5,"De -15 a -13",IF(BY746&lt;-10,"De -12,5 a -10,5",IF(BY746&lt;-7.5,"De -10 a -8",IF(BY746&lt;-5,"De -7,5 a -5,5",IF(BY746&lt;-2.5,"De -5 a -3",IF(BY746&lt;0,"De -2,5 a -0,5",IF(BY746&lt;2.5,"De 0 a 2",IF(BY746&lt;5,"De 2,5 a 4,5",IF(BY746&lt;7.5,"De 5 a 7",IF(BY746&lt;10,"De 7,5 a 9,5",IF(BY746&lt;12.5,"De 10 a 12",IF(BY746&lt;15,"De 12,5 a 14,5",IF(BY746&lt;17.5,"De 15 a 17",IF(BY746&lt;20,"De 17,5 a 19,5",IF(BY746&lt;22.5,"De 20 a 22",IF(BY746&lt;25,"De 22,5 a 24,5",IF(BY746&lt;27.5,"De 25 a 27","De 27,5 a 30"))))))))))))))))))))))))</f>
        <v>De -10 a -8</v>
      </c>
      <c r="CA746" s="12" t="n">
        <f aca="false">IF(BY746="","",IF(BY746&lt;=-28,1,IF(BY746&lt;=-25.5,2,IF(BY746&lt;=-23,3,IF(BY746&lt;=-20.5,4,IF(BY746&lt;=-18,5,IF(BY746&lt;=-15.5,6,IF(BY746&lt;=-13,7,IF(BY746&lt;=-10.5,8,IF(BY746&lt;=-8,9,IF(BY746&lt;=-5.5,10,IF(BY746&lt;=-3,11,IF(BY746&lt;=-0.5,12,IF(BY746&lt;=2,13,IF(BY746&lt;=4.5,14,IF(BY746&lt;=7,15,IF(BY746&lt;=9.5,16,IF(BY746&lt;=12,17,IF(BY746&lt;=14.5,18,IF(BY746&lt;=17,19,IF(BY746&lt;=19.5,20,IF(BY746&lt;=22,21,IF(BY746&lt;=24.5,22,IF(BY746&lt;=27,23,IF(BY746&lt;=30,24,"Fuera de rango")))))))))))))))))))))))))</f>
        <v>9</v>
      </c>
      <c r="CB746" s="9" t="n">
        <v>-7</v>
      </c>
      <c r="CC746" s="10" t="n">
        <f aca="false">18.5- (0.3*H746)</f>
        <v>4.1</v>
      </c>
      <c r="CD746" s="10" t="n">
        <f aca="false">(CB746)-(CC746)</f>
        <v>-11.1</v>
      </c>
      <c r="CE746" s="10" t="str">
        <f aca="false">IF(CD746="","",IF(CD746&lt;-27.5,"De -30 a -28",IF(CD746&lt;-25,"De -27,5 a -25,5",IF(CD746&lt;-22.5,"De -25 a -23",IF(CD746&lt;-20,"De -22,5 a -20,5",IF(CD746&lt;-17.5,"De -20 a -18",IF(CD746&lt;-15,"De -17,5 a -15,5",IF(CD746&lt;-12.5,"De -15 a -13",IF(CD746&lt;-10,"De -12,5 a -10,5",IF(CD746&lt;-7.5,"De -10 a -8",IF(CD746&lt;-5,"De -7,5 a -5,5",IF(CD746&lt;-2.5,"De -5 a -3",IF(CD746&lt;0,"De -2,5 a -0,5",IF(CD746&lt;=2,"De 0 a 2",IF(CD746&lt;=4.5,"De 2,5 a 4,5",IF(CD746&lt;=7,"De 5 a 7",IF(CD746&lt;=9.5,"De 7,5 a 9,5",IF(CD746&lt;=12,"De 10 a 12",IF(CD746&lt;=14.5,"De 12,5 a 14,5",IF(CD746&lt;=17,"De 15 a 17",IF(CD746&lt;=19.5,"De 17,5 a 19,5",IF(CD746&lt;=22,"De 20 a 22",IF(CD746&lt;=24.5,"De 22,5 a 24,5",IF(CD746&lt;=27,"De 25 a 27","De 27,5 a 30"))))))))))))))))))))))))</f>
        <v>De -12,5 a -10,5</v>
      </c>
      <c r="CF746" s="12" t="n">
        <f aca="false">IF(CD746="","",IF(CD746&lt;-27.5,1,IF(CD746&lt;-25,2,IF(CD746&lt;-22.5,3,IF(CD746&lt;-20,4,IF(CD746&lt;-17.5,5,IF(CD746&lt;-15,6,IF(CD746&lt;-12.5,7,IF(CD746&lt;-10,8,IF(CD746&lt;-7.5,9,IF(CD746&lt;-5,10,IF(CD746&lt;-2.5,11,IF(CD746&lt;0,12,IF(CD746&lt;2.5,13,IF(CD746&lt;5,14,IF(CD746&lt;7.5,15,IF(CD746&lt;10,16,IF(CD746&lt;12.5,17,IF(CD746&lt;15,18,IF(CD746&lt;17.5,19,IF(CD746&lt;20,20,IF(CD746&lt;22.5,21,IF(CD746&lt;25,22,IF(CD746&lt;27.5,23,24))))))))))))))))))))))))</f>
        <v>8</v>
      </c>
      <c r="CG746" s="9" t="n">
        <v>-4.25</v>
      </c>
      <c r="CH746" s="10" t="str">
        <f aca="false">IF(CG746="","",IF(AND(CG746&gt;=-10,CG746&lt;=-9.5),"-10 a -9,5",IF(AND(CG746&gt;-9.5,CG746&lt;=-8.5),"-9 a -8,5",IF(AND(CG746&gt;-8.5,CG746&lt;=-7.5),"-8 a -7,5",IF(AND(CG746&gt;-7.5,CG746&lt;=-6.5),"-7 a -6,5",IF(AND(CG746&gt;-6.5,CG746&lt;=-5.5),"-6 a -5,5",IF(AND(CG746&gt;-5.5,CG746&lt;=-4.5),"-5 a -4,5",IF(AND(CG746&gt;-4.5,CG746&lt;=-3.5),"-4 a -3,5",IF(AND(CG746&gt;-3.5,CG746&lt;=-2.5),"-3 a -2,5",IF(CG746=-2.25,"-2,25",IF(AND(CG746&gt;-2.5,CG746&lt;=-1.5),"-2 a -1,5",IF(AND(CG746&gt;-1.5,CG746&lt;=-0.5),"-1 a -0,5",IF(AND(CG746&gt;-0.5,CG746&lt;=0.5),"0 a 0,5",IF(AND(CG746&gt;0.5,CG746&lt;=1.5),"1 a 1,5",IF(AND(CG746&gt;1.5,CG746&lt;=2.5),"2 a 2,5",IF(AND(CG746&gt;2.5,CG746&lt;=3.5),"3 a 3,5",IF(AND(CG746&gt;3.5,CG746&lt;=4.5),"4 a 4,5",IF(AND(CG746&gt;4.5,CG746&lt;=5.5),"5 a 5,5",IF(AND(CG746&gt;5.5,CG746&lt;=6.5),"6 a 6,5",IF(AND(CG746&gt;6.5,CG746&lt;=7.5),"7 a 7,5",IF(AND(CG746&gt;7.5,CG746&lt;=8.5),"8 a 8,5",IF(AND(CG746&gt;8.5,CG746&lt;=9.5),"9 a 9,5",IF(CG746&gt;=10,"10","Fuera de rango")))))))))))))))))))))))</f>
        <v>-4 a -3,5</v>
      </c>
      <c r="CI746" s="11" t="n">
        <f aca="false">IF(CG746="","",IF(CG746=-2.25,"NORMA",IF(CG746&lt;=-9.5,1,IF(CG746&lt;=-8.5,2,IF(CG746&lt;=-7.5,3,IF(CG746&lt;=-6.5,4,IF(CG746&lt;=-5.5,5,IF(CG746&lt;=-4.5,6,IF(CG746&lt;=-3.5,7,IF(CG746&lt;=-2.5,8,IF(CG746&lt;=-1.5,9,IF(CG746&lt;=-0.5,10,IF(CG746&lt;=0.5,11,IF(CG746&lt;=1.5,12,IF(CG746&lt;=2.5,13,IF(CG746&lt;=3.5,14,IF(CG746&lt;=4.5,15,IF(CG746&lt;=5.5,16,IF(CG746&lt;=6.5,17,IF(CG746&lt;=7.5,18,IF(CG746&lt;=8.5,19,IF(CG746&lt;=9.5,20,IF(CG746=10,21,"Fuera de rango")))))))))))))))))))))))</f>
        <v>7</v>
      </c>
      <c r="CJ746" s="9" t="n">
        <v>1.5</v>
      </c>
      <c r="CK746" s="10" t="str">
        <f aca="false">IF(CJ746="","",IF(AND(CJ746&gt;=-6,CJ746&lt;=-5.5),"-6 a -5,5",IF(AND(CJ746&gt;-5.5,CJ746&lt;=-4.5),"-5 a -4,5",IF(AND(CJ746&gt;-4.5,CJ746&lt;=-3.5),"-4 a -3,5",IF(AND(CJ746&gt;-3.5,CJ746&lt;=-2.5),"-3 a -2,5",IF(AND(CJ746&gt;-2.5,CJ746&lt;=-1.5),"-2 a -1,5",IF(AND(CJ746&gt;-1.5,CJ746&lt;=-0.5),"-1 a -0,5",IF(AND(CJ746&gt;-0.5,CJ746&lt;=0.5),"0 a 0,5",IF(AND(CJ746&gt;0.5,CJ746&lt;=1.5),"1 a 1,5",IF(AND(CJ746&gt;1.5,CJ746&lt;2.5),"2",IF(AND(CJ746&gt;=2.5,CJ746&lt;=3),"2,5 a 3",IF(AND(CJ746&gt;3,CJ746&lt;=4),"3,5 a 4",IF(AND(CJ746&gt;4,CJ746&lt;=5),"4,5 a 5",IF(AND(CJ746&gt;5,CJ746&lt;=6),"5,5 a 6",IF(AND(CJ746&gt;6,CJ746&lt;=7),"6,5 a 7",IF(AND(CJ746&gt;7,CJ746&lt;=8),"7,5 a 8",IF(AND(CJ746&gt;8,CJ746&lt;=9.5),"8,5 a 9,5",IF(CJ746=10,"10","Fuera de rango"))))))))))))))))))</f>
        <v>1 a 1,5</v>
      </c>
      <c r="CL746" s="11" t="n">
        <f aca="false">IF(CK746="","",IF(OR(CK746="-6 a -5,5",CK746="-6 - -5,5"),1,IF(OR(CK746="-5 a -4,5",CK746="-5 - -4,5"),2,IF(OR(CK746="-4 a -3,5",CK746="-4 - -3,5"),3,IF(OR(CK746="-3 a -2,5",CK746="-3 - -2,5"),4,IF(OR(CK746="-2 a -1,5",CK746="-2 - -1,5"),5,IF(OR(CK746="-1 a -0,5",CK746="-1 - -0,5"),6,IF(OR(CK746="0 a 0,5",CK746="0 - 0,5"),7,IF(OR(CK746="1 a 1,5",CK746="1 - 1,5"),8,IF(CK746="2","NORMA",IF(OR(CK746="2,5 a 3",CK746="2,5 - 3"),9,IF(OR(CK746="3,5 a 4",CK746="3,5 - 4"),10,IF(OR(CK746="4,5 a 5",CK746="4,5 - 5"),11,IF(OR(CK746="5,5 a 6",CK746="5,5 - 6"),12,IF(OR(CK746="6,5 a 7",CK746="6,5 - 7"),13,IF(OR(CK746="7,5 a 8",CK746="7,5 - 8"),14,IF(OR(CK746="8,5 a 9",CK746="8,5 - 9,5",CK746="9 a 9,5"),15,IF(CK746="10",15,IF(OR(CK746="0,5 a 1",CK746="0,5 - 1"),7,"Fuera de rango")))))))))))))))))))</f>
        <v>8</v>
      </c>
      <c r="CO746" s="10" t="str">
        <f aca="false">IF(CM746&gt;0,"EME"," ")</f>
        <v> </v>
      </c>
      <c r="CQ746" s="10" t="str">
        <f aca="false">IF(CP746&gt;0,"0", " ")</f>
        <v> </v>
      </c>
      <c r="CR746" s="10" t="str">
        <f aca="false">IF(CP746&gt;0,"EME"," ")</f>
        <v> </v>
      </c>
      <c r="CS746" s="9" t="n">
        <v>0</v>
      </c>
      <c r="CV746" s="9" t="n">
        <v>0</v>
      </c>
      <c r="CY746" s="9" t="n">
        <v>-6.26</v>
      </c>
      <c r="DB746" s="9" t="n">
        <v>-9.5</v>
      </c>
      <c r="DC746" s="11" t="str">
        <f aca="false">IF(DB746&lt;0,"2"," ")</f>
        <v>2</v>
      </c>
      <c r="DD746" s="11" t="str">
        <f aca="false">IF(DB746&lt;0,"MIO"," ")</f>
        <v>MIO</v>
      </c>
      <c r="DE746" s="9" t="n">
        <v>-1.25</v>
      </c>
      <c r="DF746" s="10" t="str">
        <f aca="false">IF(DE746&lt;0,"3"," ")</f>
        <v>3</v>
      </c>
      <c r="DG746" s="10" t="str">
        <f aca="false">IF(DE746&lt;0,"AST"," ")</f>
        <v>AST</v>
      </c>
      <c r="DH746" s="9" t="n">
        <v>-1.25</v>
      </c>
      <c r="DI746" s="10" t="str">
        <f aca="false">IF(DH746&lt;0,"3"," ")</f>
        <v>3</v>
      </c>
      <c r="DJ746" s="10" t="str">
        <f aca="false">IF(DH746&lt;0,"AST"," ")</f>
        <v>AST</v>
      </c>
      <c r="DK746" s="9" t="n">
        <v>1.5</v>
      </c>
      <c r="DL746" s="10" t="str">
        <f aca="false">IF(DK746&gt;0,"4"," ")</f>
        <v>4</v>
      </c>
      <c r="DM746" s="10" t="str">
        <f aca="false">IF(DK746&gt;0,"PRE"," ")</f>
        <v>PRE</v>
      </c>
      <c r="DN746" s="9" t="n">
        <v>1.5</v>
      </c>
      <c r="DO746" s="10" t="str">
        <f aca="false">IF(DN746&gt;0,"4"," ")</f>
        <v>4</v>
      </c>
      <c r="DP746" s="10" t="str">
        <f aca="false">IF(DN746&gt;0,"PRE"," ")</f>
        <v>PRE</v>
      </c>
      <c r="DS746" s="12" t="str">
        <f aca="false">CONCATENATE(CO746,CU746,DA746,DG746,DM746)</f>
        <v> ASTPRE</v>
      </c>
      <c r="DT746" s="10" t="e">
        <f aca="false" t="array" ref="DT746">_xlfn.IFS(DS746="EME    ","0", DS746=" HIP   ","1", DS746="  MIO  ","2", DS746="   AST ","3", DS746="    PRE","4", DS746="EME   PRE","5", DS746=" HIP  PRE","6", DS746=" HIP AST ","7", DS746="  MIO PRE","8", DS746="  MIOAST ","9", DS746="   ASTPRE","10",DS746=" HIP ASTPRE","11", DS746="  MIOASTPRE","12", DS746="     ","0")</f>
        <v>#N/A</v>
      </c>
      <c r="DV746" s="1" t="e">
        <f aca="false" t="array" ref="DV746">_xlfn.IFS(DU746="SI","2", DU746="NO","1")</f>
        <v>#N/A</v>
      </c>
      <c r="DX746" s="11" t="str">
        <f aca="false">IF(DW746=0,"1","2")</f>
        <v>1</v>
      </c>
      <c r="DY746" s="11" t="str">
        <f aca="false" t="array" ref="DY746">_xlfn.IFS(DW746=0,"0", DW746=0.25, "1", DW746=0.5,"2", DW746=0.75,"3", DW746=1,"4",DW746=1.25,"5", DW746=1.5,"6", DW746=1.75,"7", DW746=2,"8")</f>
        <v>0</v>
      </c>
      <c r="EA746" s="11" t="str">
        <f aca="false">IF(DZ746=0,"1","2")</f>
        <v>1</v>
      </c>
      <c r="EB746" s="11" t="str">
        <f aca="false" t="array" ref="EB746">_xlfn.IFS(DZ746=0,"0", DZ746=0.25, "1", DZ746=0.5,"2", DZ746=0.75,"3", DZ746=1,"4",DZ746=1.25,"5", DZ746=1.5,"6", DZ746=1.75,"7", DZ746=2,"8")</f>
        <v>0</v>
      </c>
      <c r="ED746" s="10" t="str">
        <f aca="false">IF(EC746=0,"1","2")</f>
        <v>1</v>
      </c>
      <c r="EE746" s="11" t="str">
        <f aca="false" t="array" ref="EE746">_xlfn.IFS(EC746=0,"0", EC746=-0.25, "1", EC746=-0.5,"2", EC746=-0.75,"3", EC746=-1,"4",EC746=-1.25,"5", EC746=-1.5,"6", EC746=-1.75,"7", EC746=-2,"8", EC746=-2.25,"9",EC746=-2.5,"10", EC746=-2.75,"11", EC746=-3,"12", EC746=-3.25,"13", EC746=-3.5,"14", EC746=-3.75,"15",EC746=-4,"16")</f>
        <v>0</v>
      </c>
      <c r="EG746" s="10" t="str">
        <f aca="false">IF(EF746=0,"1","2")</f>
        <v>1</v>
      </c>
      <c r="EH746" s="11" t="str">
        <f aca="false" t="array" ref="EH746">_xlfn.IFS(EF746=0,"0", EF746=-0.25, "1", EF746=-0.5,"2", EF746=-0.75,"3", EF746=-1,"4",EF746=-1.25,"5", EF746=-1.5,"6", EF746=-1.75,"7", EF746=-2,"8", EF746=-2.25,"9",EF746=-2.5,"10", EF746=-2.75,"11", EF746=-3,"12", EF746=-3.25,"13", EF746=-3.5,"14", EF746=-3.75,"15",EF746=-4,"16")</f>
        <v>0</v>
      </c>
      <c r="EJ746" s="11" t="str">
        <f aca="false">IF(EI746=0,"1","2")</f>
        <v>1</v>
      </c>
      <c r="EK746" s="11" t="str">
        <f aca="false" t="array" ref="EK746">_xlfn.IFS(EI746=0,"0", EI746=-0.25, "1", EI746=-0.5,"2", EI746=-0.75,"3", EI746=-1,"4",EI746=-1.25,"5", EI746=-1.5,"6", EI746=-1.75,"7", EI746=-2,"8", EI746=-2.25,"9", EI746=-2.25,"9",EI746=-2.5,"10", EI746=-2.75,"11", EI746=-3,"12", EI746=-3.25,"13", EI746=-3.5,"14", EI746=-3.75,"15",EI746=-4,"16", EI746=0.25, "17", EI746=0.5, "18")</f>
        <v>0</v>
      </c>
      <c r="EM746" s="11" t="str">
        <f aca="false">IF(EL746=0,"1","2")</f>
        <v>1</v>
      </c>
      <c r="EN746" s="11" t="str">
        <f aca="false" t="array" ref="EN746">_xlfn.IFS(EL746=0.25,"17",EL746=0.5,"18", EL746=0,"0", EL746=-0.25, "1", EL746=-0.5,"2", EL746=-0.75,"3", EL746=-1,"4",EL746=-1.25,"5", EL746=-1.5,"6", EL746=-1.75,"7", EL746=-2,"8",EL746= -2.25,"9",EL746=-2.5,"10",EL746= -2.75,"11",EL746= -3,"12",EL746= -3.25,"13",EL746= -3.5,"14",EL746= -3.75,"15",EL746=-4,"16")</f>
        <v>0</v>
      </c>
      <c r="EP746" s="11" t="str">
        <f aca="false">IF(EO746=0,"1","2")</f>
        <v>1</v>
      </c>
      <c r="EQ746" s="11" t="str">
        <f aca="false" t="array" ref="EQ746">_xlfn.IFS(EO746=0,"0", EO746=0.25, "1", EO746=0.5,"2", EO746=0.75,"3", EO746=1,"4",EO746=1.25,"5", EO746=1.5,"6", EO746=1.75,"7", EO746=2,"8", EO746=2.25,"9", EO746=2.25,"9",EO746=2.5,"10", EO746=2.75,"11", EO746=3,"12", EO746=3.25,"13", EO746=3.5,"14", EO746=3.75,"15",EO746=4,"16", EO746=-0.25, "17", bq=-0.5, "18")</f>
        <v>0</v>
      </c>
      <c r="ES746" s="11" t="str">
        <f aca="false">IF(ER746=0,"1","2")</f>
        <v>1</v>
      </c>
      <c r="ET746" s="11" t="str">
        <f aca="false" t="array" ref="ET746">_xlfn.IFS(ER746=0,"0", ER746=0.25, "1", ER746=0.5,"2", ER746=0.75,"3", ER746=1,"4",ER746=1.25,"5", ER746=1.5,"6", ER746=1.75,"7", ER746=2,"8", ER746=2.25,"9", ER746=2.25,"9",ER746=2.5,"10", ER746=2.75,"11", ER746=3,"12", ER746=3.25,"13", ER746=3.5,"14", ER746=3.75,"15",ER746=4,"16", ER746=-0.25, "17", bq=-0.5, "18")</f>
        <v>0</v>
      </c>
      <c r="EV746" s="14" t="e">
        <f aca="false">VLOOKUP(EU746,LEYENDA!$G$2:$H$8,2,TRUE())</f>
        <v>#N/A</v>
      </c>
      <c r="EW746" s="14" t="e">
        <f aca="false" t="array" ref="EW746">_xlfn.IFS(EV746="0-5","1", EV746="6-12","2", EV746="13-18","3", EV746="19-24","4", EV746="25-36","5", EV746="37-48","6", EV746="49-60","7")</f>
        <v>#N/A</v>
      </c>
    </row>
    <row r="747" customFormat="false" ht="13.5" hidden="false" customHeight="false" outlineLevel="0" collapsed="false">
      <c r="A747" s="1" t="n">
        <v>303</v>
      </c>
      <c r="B747" s="2" t="n">
        <v>5</v>
      </c>
      <c r="C747" s="33" t="n">
        <v>46132</v>
      </c>
      <c r="E747" s="5" t="str">
        <f aca="false">VLOOKUP(A747,'286'!$A$3:$J$6279,10,FALSE())</f>
        <v>LIÉBANA BLANCO, MIGUEL</v>
      </c>
      <c r="F747" s="4" t="str">
        <f aca="false">VLOOKUP(A747,'286'!$A$3:$I$1768,3,FALSE())</f>
        <v>LIBLANMI</v>
      </c>
      <c r="G747" s="6" t="n">
        <f aca="false">VLOOKUP(A747,'286'!$A$3:$I$1768,4,FALSE())</f>
        <v>28349</v>
      </c>
      <c r="H747" s="7" t="n">
        <f aca="false">YEAR(C747)-YEAR(G747)</f>
        <v>49</v>
      </c>
      <c r="I747" s="1" t="str">
        <f aca="false">VLOOKUP(H747,LEYENDA!$C$2:$D$6,2,TRUE())</f>
        <v>41-60</v>
      </c>
      <c r="J747" s="5" t="str">
        <f aca="false">VLOOKUP(A747,'286'!$A$3:$I$1768,7,FALSE())</f>
        <v>H</v>
      </c>
      <c r="K747" s="8" t="n">
        <f aca="false">VLOOKUP(A747,'286'!$A$3:$I$1768,2,FALSE())</f>
        <v>0</v>
      </c>
      <c r="L747" s="4" t="str">
        <f aca="false">VLOOKUP(A747,'286'!$A$3:$I$1768,8,FALSE())</f>
        <v>D</v>
      </c>
      <c r="M747" s="4" t="str">
        <f aca="false">VLOOKUP(A747,'286'!$A$3:$I$1768,9,FALSE())</f>
        <v>I</v>
      </c>
      <c r="N747" s="8" t="str">
        <f aca="false">IF(R747=O747, "MISMA","CONTRARIA")</f>
        <v>CONTRARIA</v>
      </c>
      <c r="O747" s="8" t="str">
        <f aca="false" t="array" ref="O747">_xlfn.IFS(L747="D","1", L747="I","2")</f>
        <v>1</v>
      </c>
      <c r="P747" s="8" t="e">
        <f aca="false" t="array" ref="P747">_xlfn.IFS(K747="OD","1", K747="OI","2")</f>
        <v>#N/A</v>
      </c>
      <c r="Q747" s="1" t="str">
        <f aca="false" t="array" ref="Q747">_xlfn.IFS(J747="M","1", J747="H","2")</f>
        <v>2</v>
      </c>
      <c r="R747" s="8" t="str">
        <f aca="false" t="array" ref="R747">_xlfn.IFS(M747="D","1", M747="I","2")</f>
        <v>2</v>
      </c>
      <c r="S747" s="1" t="str">
        <f aca="false" t="array" ref="S747">_xlfn.IFS(N747="CONTRARIA", "1",N747= "MISMA","2")</f>
        <v>1</v>
      </c>
      <c r="T747" s="1" t="str">
        <f aca="false" t="array" ref="T747">_xlfn.IFS(I747="0-12","1", I747="13-24","2", I747="25-40","3", I747="41-60","4", I747="61-100","5")</f>
        <v>4</v>
      </c>
      <c r="U747" s="9" t="n">
        <v>11</v>
      </c>
      <c r="V747" s="10" t="str">
        <f aca="false">IF(U747="","",IF(AND(U747&gt;=-9,U747&lt;=-6.5),"-9 a -6,5",IF(AND(U747&gt;=-6,U747&lt;=-3.5),"-6 a -3,5",IF(AND(U747&gt;=-3,U747&lt;=-1),"-3 a -1",IF(U747=-0.5,"-0,5",IF(AND(U747&gt;=0,U747&lt;=2.5),"0 a 2,5",IF(AND(U747&gt;=3,U747&lt;=5.5),"3 a 5,5",IF(AND(U747&gt;=6,U747&lt;=8.5),"6 a 8,5",IF(AND(U747&gt;=9,U747&lt;=20),"9 a 20","Fuera de rango")))))))))</f>
        <v>9 a 20</v>
      </c>
      <c r="W747" s="11" t="n">
        <f aca="false">IF(V747="","",IF(V747="-9 a -6,5",2,IF(V747="-6 a -3,5",3,IF(V747="-3 a -1",4,IF(V747="-0,5","NORMA",IF(V747="0 a 2,5",5,IF(V747="3 a 5,5",6,IF(V747="6 a 8,5",7,IF(V747="9 a 20",8,"Fuera de rango")))))))))</f>
        <v>8</v>
      </c>
      <c r="X747" s="9" t="n">
        <v>0</v>
      </c>
      <c r="Y747" s="11" t="str">
        <f aca="false">IF(X747="","",IF(AND(X747&gt;=0,X747&lt;=4),"0 a 4",IF(AND(X747&gt;=4.5,X747&lt;=8.5),"4,5 a 8,5",IF(X747=9,"9",IF(AND(X747&gt;=9.5,X747&lt;=13),"9,5 a 13",IF(AND(X747&gt;=13.5,X747&lt;=20),"13,5 a 20",IF(AND(X747&gt;=20.5,X747&lt;=35),"20,5 a 35","Fuera de rango")))))))</f>
        <v>0 a 4</v>
      </c>
      <c r="Z747" s="11" t="n">
        <f aca="false">IF(Y747="","",IF(Y747="0 a 4",1,IF(Y747="4,5 a 8,5",2,IF(Y747="9","NORMA",IF(Y747="9,5 a 13",3,IF(Y747="13,5 a 20",4,IF(Y747="20,5 a 35",5,"Fuera de rango")))))))</f>
        <v>1</v>
      </c>
      <c r="AA747" s="9" t="n">
        <v>27</v>
      </c>
      <c r="AB747" s="10" t="str">
        <f aca="false">IF(AA747="","",IF(AND(AA747&gt;=0,AA747&lt;=9),"0 a 9",IF(AND(AA747&gt;=9.5,AA747&lt;=18.5),"9,5 a 18,5",IF(AA747=19,"19",IF(AND(AA747&gt;=19.5,AA747&lt;=28),"19,5 a 28",IF(AND(AA747&gt;=28.5,AA747&lt;=40),"28,5 a 40","Fuera de rango"))))))</f>
        <v>19,5 a 28</v>
      </c>
      <c r="AC747" s="11" t="n">
        <f aca="false" t="array" ref="AC747">_xlfn.IFS(AB747="","",AB747="0 a 9",1,AB747="9,5 a 18,5",2,AB747="19","NORMA",AB747="19,5 a 28",3,AB747="28,5 a 40",4,TRUE(),"Fuera de rango")</f>
        <v>3</v>
      </c>
      <c r="AD747" s="9" t="n">
        <v>15</v>
      </c>
      <c r="AE747" s="10" t="str">
        <f aca="false">IF(AD747="","",IF(AND(AD747&gt;=-10,AD747&lt;=0),"De -10 a 0",IF(AND(AD747&gt;=0.5,AD747&lt;=9.5),"0,5 a 9,5",IF(AD747=10,"10",IF(AND(AD747&gt;=10.5,AD747&lt;=20),"10,5 a 20",IF(AND(AD747&gt;=20.5,AD747&lt;=40),"20,5 a 40","Fuera de rango"))))))</f>
        <v>10,5 a 20</v>
      </c>
      <c r="AF747" s="12" t="n">
        <f aca="false">IF(AD747="","",IF(AND(AD747&gt;=-10,AD747&lt;=0),1,IF(AND(AD747&gt;=0.5,AD747&lt;=9.5),2,IF(AD747=10,"NORMA",IF(AND(AD747&gt;=10.5,AD747&lt;=20),3,IF(AND(AD747&gt;=20.5,AD747&lt;=40),4,""))))))</f>
        <v>3</v>
      </c>
      <c r="AG747" s="9" t="n">
        <v>12</v>
      </c>
      <c r="AH747" s="10" t="str">
        <f aca="false">IF(AG747="","",IF(AND(AG747&gt;=0,AG747&lt;=4),"0 a 4",IF(AND(AG747&gt;=4.5,AG747&lt;=8.5),"4,5 a 8,5",IF(AG747=9,"9",IF(AND(AG747&gt;=9.5,AG747&lt;=13),"9,5 a 13",IF(AND(AG747&gt;=13.5,AG747&lt;=25),"13,5 a 25","Fuera de rango"))))))</f>
        <v>9,5 a 13</v>
      </c>
      <c r="AI747" s="10" t="n">
        <f aca="false">IF(AH747="","",IF(AH747="0 a 4",1,IF(AH747="4,5 a 8,5",2,IF(AH747="9","NORMA",IF(AH747="9,5 a 13",3,IF(AH747="13,5 a 25",4,""))))))</f>
        <v>3</v>
      </c>
      <c r="AJ747" s="9" t="n">
        <v>8</v>
      </c>
      <c r="AK747" s="10" t="str">
        <f aca="false">IF(AJ747="","",IF(AND(AJ747&gt;=-15,AJ747&lt;=-10.5),"-15 a -10,5",IF(AND(AJ747&gt;=-10,AJ747&lt;=-4),"-10 a -4",IF(AND(AJ747&gt;=-4.5,AJ747&lt;=0),"-4,5 a 0",IF(AND(AJ747&gt;=0.5,AJ747&lt;=4.5),"0,5 a 4,5",IF(AJ747=5,"5",IF(AND(AJ747&gt;=5.5,AJ747&lt;=10),"5,5 a 10",IF(AND(AJ747&gt;=10.5,AJ747&lt;=20),"10,5 a 20","Fuera de rango"))))))))</f>
        <v>5,5 a 10</v>
      </c>
      <c r="AL747" s="11" t="n">
        <f aca="false">IF(AK747="","",IF(AK747="-15 a -10,5",1,IF(AK747="-10 a -4",2,IF(AK747="-4,5 a 0",3,IF(AK747="0,5 a 4,5",4,IF(AK747="5","NORMA",IF(AK747="5,5 a 10",5,IF(AK747="10,5 a 20",6,"Error"))))))))</f>
        <v>5</v>
      </c>
      <c r="AM747" s="9" t="n">
        <v>-6</v>
      </c>
      <c r="AN747" s="10" t="str">
        <f aca="false">IF(AM747="","",IF(AND(AM747&gt;=-7.5,AM747&lt;=-5.5),"-7,5 a -5,5",IF(AND(AM747&gt;=-5,AM747&lt;=-3),"-5 a -3",IF(AND(AM747&gt;=-2.5,AM747&lt;=-0.5),"-2,5 a -0,5",IF(AM747=0,"0,00",IF(AND(AM747&gt;=0.5,AM747&lt;=2.5),"0,5 a 2,5",IF(AND(AM747&gt;=3,AM747&lt;=5),"3 a 5",IF(AND(AM747&gt;=5.5,AM747&lt;=7.5),"5,5 a 7,5",IF(AND(AM747&gt;=8,AM747&lt;=10),"8 a 10","Fuera de rango")))))))))</f>
        <v>-7,5 a -5,5</v>
      </c>
      <c r="AO747" s="11" t="n">
        <f aca="false">IF(AN747="","",IF(AN747="-7,5 a -5,5",1,IF(AN747="-5 a -3",2,IF(AN747="-2,5 a -0,5",3,IF(AN747="0,00","NORMA",IF(AN747="0,5 a 2,5",4,IF(AN747="3 a 5",5,IF(AN747="5,5 a 7,5",6,IF(AN747="8 a 10",7,"Error")))))))))</f>
        <v>1</v>
      </c>
      <c r="AP747" s="9" t="n">
        <v>3</v>
      </c>
      <c r="AQ747" s="10" t="str">
        <f aca="false">IF(AP747="","",IF(AND(AP747&gt;=-20,AP747&lt;=-9.5),"-20 a -9,5",IF(AND(AP747&gt;=-9,AP747&lt;=-6.5),"-9 a -6,5",IF(AP747=-6,"-6",IF(AND(AP747&gt;=-5.5,AP747&lt;=-3),"-5,5 a -3",IF(AND(AP747&gt;=-2.5,AP747&lt;=0),"-2,5 a 0",IF(AND(AP747&gt;=0.5,AP747&lt;=3),"0,5 a 3",IF(AND(AP747&gt;=3.5,AP747&lt;=6),"3,5 a 6",IF(AND(AP747&gt;=6.5,AP747&lt;=9),"6,5 a 9",IF(AND(AP747&gt;=9.5,AP747&lt;=20),"9,5 a 20","Fuera de rango"))))))))))</f>
        <v>0,5 a 3</v>
      </c>
      <c r="AR747" s="11" t="n">
        <f aca="false">IF(AQ747="","",IF(AQ747="-20 a -9,5",1,IF(AQ747="-9 a -6,5",2,IF(AQ747="-6","NORMA",IF(AQ747="-5,5 a -3",3,IF(AQ747="-2,5 a 0",4,IF(AQ747="0,5 a 3",5,IF(AQ747="3,5 a 6",6,IF(AQ747="6,5 a 9",7,IF(AQ747="9,5 a 20",8,""))))))))))</f>
        <v>5</v>
      </c>
      <c r="AS747" s="9" t="n">
        <v>9</v>
      </c>
      <c r="AT747" s="10" t="str">
        <f aca="false">IF(AS747="","",IF(AND(AS747&gt;=-16,AS747&lt;=-14),"-16 a -14",IF(AND(AS747&gt;=-13.5,AS747&lt;=-11.5),"-13,5 a -11,5",IF(AND(AS747&gt;=-11,AS747&lt;=-9),"-11 a -9",IF(AND(AS747&gt;=-8.5,AS747&lt;=-6.5),"-8,5 a -6,5",IF(AND(AS747&gt;=-6,AS747&lt;=-4),"-6 a -4",IF(AND(AS747&gt;=-3.5,AS747&lt;=-1.5),"-3,5 a -1,5",IF(AND(AS747&gt;=-1,AS747&lt;=1),"-1 a 1",IF(AND(AS747&gt;=1.5,AS747&lt;=3.5),"1,5 a 3,5",IF(AND(AS747&gt;=4,AS747&lt;=6),"4 a 6",IF(AND(AS747&gt;=6.5,AS747&lt;=8.5),"6,5 a 8,5",IF(AND(AS747&gt;=9,AS747&lt;=11),"9 a 11",IF(AND(AS747&gt;=11.5,AS747&lt;=13.5),"11,5 a 13,5",IF(AND(AS747&gt;=14,AS747&lt;=16),"14 a 16",IF(AND(AS747&gt;=16.5,AS747&lt;=18.5),"16,5 a 18,5",IF(AND(AS747&gt;=19,AS747&lt;=21),"19 a 21","Fuera de rango"))))))))))))))))</f>
        <v>9 a 11</v>
      </c>
      <c r="AU747" s="11" t="n">
        <f aca="false" t="array" ref="AU747">IF(AT747="","",_xlfn.IFS(AT747="-16 a -14",1,AT747="-13,5 a -11,5",2,AT747="-11 a -9",3,AT747="-8,5 a -6,5",4,AT747="-6 a -4",5,AT747="-3,5 a -1,5",6,AT747="-1 a 1",7,AT747="1,5 a 3,5",8,AT747="4 a 6","NORMA",AT747="6,5 a 8,5",9,AT747="9 a 11",10,AT747="11,5 a 13,5",11,AT747="14 a 16",12,AT747="16,5 a 18,5",13,AT747="19 a 21",14,TRUE(),""))</f>
        <v>10</v>
      </c>
      <c r="AV747" s="9" t="n">
        <v>0.75</v>
      </c>
      <c r="AW747" s="10" t="str">
        <f aca="false">IF(AV747="","",IF(AND(AV747&gt;=-1,AV747&lt;=-0.5),"-1 a -0,5",IF(AND(AV747&gt;-0.5,AV747&lt;=0),"De -0,5 a 0",IF(AND(AV747&gt;=0.25,AV747&lt;=0.75),"0,25 a 0,75",IF(AND(AV747&gt;=1,AV747&lt;=1.5),"1 a 1,5",IF(AND(AV747&gt;=1.75,AV747&lt;=2.25),"1,75 a 2,25",IF(AND(AV747&gt;=2.5,AV747&lt;=3),"2,5 a 3",IF(AND(AV747&gt;=3.25,AV747&lt;=3.75),"3,25 a 3,75","Fuera de rango"))))))))</f>
        <v>0,25 a 0,75</v>
      </c>
      <c r="AX747" s="10" t="str">
        <f aca="false">IF(AW747="","",IF(OR(AW747="-1 a -0,5",AW747="-1 a -0.5"),1,IF(OR(AW747="De -0,5 a 0",AW747="-0,5 a 0",AW747="De -0.5 a 0"),2,IF(OR(AW747="0,25 a 0,75",AW747="0.25 a 0.75"),"NORMA",IF(OR(AW747="1 a 1,5",AW747="1 a 1.5"),3,IF(OR(AW747="1,75 a 2,25",AW747="1.75 a 2.25"),4,IF(OR(AW747="2,5 a 3",AW747="2.5 a 3"),5,IF(OR(AW747="3,25 a 3,75",AW747="3.25 a 3.75"),6,""))))))))</f>
        <v>NORMA</v>
      </c>
      <c r="AY747" s="9" t="n">
        <v>3</v>
      </c>
      <c r="AZ747" s="10" t="str">
        <f aca="false">IF(AY747="","",IF(AND(AY747&gt;=-20,AY747&lt;=-9.5),"-20 a -9,5",IF(AND(AY747&gt;=-9,AY747&lt;=-6.5),"-9 a -6,5",IF(AY747=-6,"-6",IF(AND(AY747&gt;=-5.5,AY747&lt;=-3),"-5,5 a -3",IF(AND(AY747&gt;=-2.5,AY747&lt;=0),"-2,5 a 0",IF(AND(AY747&gt;=0.5,AY747&lt;=3),"0,5 a 3",IF(AND(AY747&gt;=3.5,AY747&lt;=6),"3,5 a 6","Fuera de rango"))))))))</f>
        <v>0,5 a 3</v>
      </c>
      <c r="BA747" s="11" t="n">
        <f aca="false">IF(AZ747="","",IF(AZ747="-20 a -9,5",1,IF(AZ747="-9 a -6,5",2,IF(AZ747="-6","NORMA",IF(AZ747="-5,5 a -3",3,IF(AZ747="-2,5 a 0",4,IF(AZ747="0,5 a 3",5,IF(AZ747="3,5 a 6",6,""))))))))</f>
        <v>5</v>
      </c>
      <c r="BB747" s="9" t="n">
        <v>0</v>
      </c>
      <c r="BC747" s="10" t="str">
        <f aca="false" t="array" ref="BC747">IF(BB747="","",_xlfn.IFS(AND(BB747&gt;=0,BB747&lt;=2),"0 a 2",AND(BB747&gt;=2.5,BB747&lt;=4.5),"2,5 a 4,5",AND(BB747&gt;=5,BB747&lt;=7),"5 a 7",AND(BB747&gt;=7.5,BB747&lt;=9.5),"7,5 a 9,5",AND(BB747&gt;=10,BB747&lt;=12),"10 a 12",AND(BB747&gt;=12.5,BB747&lt;=14.5),"12,5 a 14,5",BB747=15,"15",AND(BB747&gt;=15.5,BB747&lt;=17.5),"15,5 a 17,5",AND(BB747&gt;=18,BB747&lt;=20),"18 a 20",AND(BB747&gt;=20.5,BB747&lt;=22.5),"20,5 a 22,5",AND(BB747&gt;=23,BB747&lt;=25),"23 a 25",TRUE(),"Fuera de rango"))</f>
        <v>0 a 2</v>
      </c>
      <c r="BD747" s="11" t="n">
        <f aca="false" t="array" ref="BD747">IF(BC747="","",_xlfn.IFS(BC747="0 a 2",1,BC747="2,5 a 4,5",2,BC747="5 a 7",3,BC747="7,5 a 9,5",4,BC747="10 a 12",5,BC747="12,5 a 14,5",6,BC747="15","NORMA",BC747="15,5 a 17,5",7,BC747="18 a 20",8,BC747="20,5 a 22,5",9,BC747="23 a 25",10,TRUE(),"Fuera de rango"))</f>
        <v>1</v>
      </c>
      <c r="BE747" s="9" t="n">
        <v>18</v>
      </c>
      <c r="BF747" s="10" t="str">
        <f aca="false">IF(BE747="","",IF(AND(BE747&gt;=-20,BE747&lt;=-10),"-20 a -10",IF(AND(BE747&gt;=-9.5,BE747&lt;=0.5),"-9,5 a 0,5",IF(AND(BE747&gt;=1,BE747&lt;=11),"1 a 11",IF(AND(BE747&gt;=11.5,BE747&lt;=20.5),"11,5 a 20,5",IF(BE747=21,"21",IF(AND(BE747&gt;=21.5,BE747&lt;=31.5),"21,5 a 31,5",IF(AND(BE747&gt;=32,BE747&lt;=42),"32 a 42","Fuera de rango"))))))))</f>
        <v>11,5 a 20,5</v>
      </c>
      <c r="BG747" s="11" t="n">
        <f aca="false">IF(BF747="","",IF(BF747="-20 a -10",1,IF(BF747="-9,5 a 0,5",2,IF(BF747="1 a 11",3,IF(BF747="11,5 a 20,5",4,IF(BF747="21","NORMA",IF(BF747="21,5 a 31,5",5,IF(BF747="32 a 42",6,""))))))))</f>
        <v>4</v>
      </c>
      <c r="BH747" s="9" t="n">
        <v>-1</v>
      </c>
      <c r="BI747" s="10" t="str">
        <f aca="false">IF(BH747="","",IF(AND(BH747&gt;=-20,BH747&lt;=-15),"-20 a -15",IF(AND(BH747&gt;=-14.5,BH747&lt;=-9.5),"-14,5 a -9,5",IF(AND(BH747&gt;=-9,BH747&lt;=-4),"-9 a -4",IF(AND(BH747&gt;=-3.5,BH747&lt;=2.5),"-3,5 a 2,5",IF(AND(BH747&gt;=3,BH747&lt;=8),"3 a 8",IF(AND(BH747&gt;=8.5,BH747&lt;=14.5),"8,5 a 14,5",IF(BH747=15,"15",IF(AND(BH747&gt;=15.5,BH747&lt;=20.5),"15,5 a 20,5",IF(AND(BH747&gt;=21,BH747&lt;=26),"21 a 26","Fuera de rango"))))))))))</f>
        <v>-3,5 a 2,5</v>
      </c>
      <c r="BJ747" s="11" t="n">
        <f aca="false">IF(BI747="","",IF(BI747="-20 a -15",1,IF(BI747="-14,5 a -9,5",2,IF(BI747="-9 a -4",3,IF(BI747="-3,5 a 2,5",4,IF(BI747="3 a 8",5,IF(BI747="8,5 a 14,5",6,IF(BI747="15","NORMA",IF(BI747="15,5 a 20,5",7,IF(BI747="21 a 26",8,IF(BI747="26,5 a 31,5",9,"")))))))))))</f>
        <v>4</v>
      </c>
      <c r="BK747" s="9" t="n">
        <v>0</v>
      </c>
      <c r="BL747" s="10" t="str">
        <f aca="false">IF(BK747="","",IF(AND(BK747&gt;=0,BK747&lt;=2),"0 - 2",IF(AND(BK747&gt;=2.5,BK747&lt;=4.5),"2,5 - 4,5",IF(AND(BK747&gt;=5,BK747&lt;=7),"5 - 7",IF(AND(BK747&gt;=7.5,BK747&lt;=9.5),"7,5 - 9,5",IF(AND(BK747&gt;=10,BK747&lt;=12),"10 - 12",IF(AND(BK747&gt;=12.5,BK747&lt;=13.5),"12,5 - 13,5",IF(BK747=14,"14",IF(AND(BK747&gt;=14.5,BK747&lt;=16.5),"14,5 - 16,5",IF(AND(BK747&gt;=17,BK747&lt;=19),"17 - 19",IF(AND(BK747&gt;=19.5,BK747&lt;=21.5),"19,5 - 21,5",IF(AND(BK747&gt;=22,BK747&lt;=24),"22 - 24",IF(AND(BK747&gt;=24.5,BK747&lt;=26.5),"24,5 - 26,5",IF(AND(BK747&gt;=27,BK747&lt;=29),"27 - 29",IF(AND(BK747&gt;=29.5,BK747&lt;=30),"29,5 - 30","Fuera de rango")))))))))))))))</f>
        <v>0 - 2</v>
      </c>
      <c r="BM747" s="11" t="n">
        <f aca="false">IF(BL747="","",IF(BL747="0 - 2",1,IF(BL747="2,5 - 4,5",2,IF(BL747="5 - 7",3,IF(BL747="7,5 - 9,5",4,IF(BL747="10 - 12",5,IF(BL747="12,5 - 13,5",6,IF(BL747="14","NORMA",IF(BL747="14,5 - 16,5",7,IF(BL747="17 - 19",8,IF(BL747="19,5 - 21,5",9,IF(BL747="22 - 24",10,IF(BL747="24,5 - 26,5",11,IF(BL747="27 - 29",12,IF(BL747="29,5 - 30",13,"")))))))))))))))</f>
        <v>1</v>
      </c>
      <c r="BN747" s="9" t="n">
        <v>18</v>
      </c>
      <c r="BO747" s="11" t="str">
        <f aca="false">IF(BN747="","",IF(AND(BN747&gt;=-20,BN747&lt;=-10),"-20 a -10",IF(AND(BN747&gt;=-9.5,BN747&lt;=0.5),"-9,5 a 0,5",IF(AND(BN747&gt;=1,BN747&lt;=11),"1 a 11",IF(AND(BN747&gt;=11.5,BN747&lt;=21.5),"11,5 a 21,5",IF(BN747=22,"22",IF(AND(BN747&gt;=22.5,BN747&lt;=32.5),"22,5 a 32,5",IF(AND(BN747&gt;=33,BN747&lt;=43),"33 a 43","Fuera de rango"))))))))</f>
        <v>11,5 a 21,5</v>
      </c>
      <c r="BP747" s="11" t="n">
        <f aca="false">IF(BO747="","",IF(BO747="-20 a -10",1,IF(BO747="-9,5 a 0,5",2,IF(BO747="1 a 11",3,IF(BO747="11,5 a 21,5",4,IF(BO747="22","NORMA",IF(BO747="22,5 a 32,5",5,IF(BO747="33 a 43",6,""))))))))</f>
        <v>4</v>
      </c>
      <c r="BQ747" s="9" t="n">
        <v>12</v>
      </c>
      <c r="BR747" s="10" t="str">
        <f aca="false">IF(BQ747="","",IF(AND(BQ747&gt;=-20,BQ747&lt;=-15),"-20 a -15",IF(AND(BQ747&gt;=-14.5,BQ747&lt;=-9.5),"-14,5 a -9,5",IF(AND(BQ747&gt;=-9,BQ747&lt;=-4),"-9 a -4",IF(AND(BQ747&gt;=-3.5,BQ747&lt;=2.5),"-3,5 a 2,5",IF(AND(BQ747&gt;=3,BQ747&lt;=8),"3 a 8",IF(AND(BQ747&gt;=8.5,BQ747&lt;=13.5),"8,5 a 13,5",IF(AND(BQ747&gt;=14,BQ747&lt;=17.5),"14 a 17,5",IF(BQ747=18,"18",IF(AND(BQ747&gt;=18.5,BQ747&lt;=23.5),"18,5 a 23,5",IF(AND(BQ747&gt;=24,BQ747&lt;=29),"24 a 29",IF(AND(BQ747&gt;=29.5,BQ747&lt;=34.5),"29,5 a 34,5",IF(AND(BQ747&gt;=35,BQ747&lt;=40),"35 a 40","Fuera de rango")))))))))))))</f>
        <v>8,5 a 13,5</v>
      </c>
      <c r="BS747" s="11" t="n">
        <f aca="false">IF(BR747="","",IF(BR747="-20 a -15",1,IF(BR747="-14,5 a -9,5",2,IF(BR747="-9 a -4",3,IF(BR747="-3,5 a 2,5",4,IF(BR747="3 a 8",5,IF(BR747="8,5 a 13,5",6,IF(BR747="14 a 17,5",7,IF(BR747="18","NORMA",IF(BR747="18,5 a 23,5",8,IF(BR747="24 a 29",9,IF(BR747="29,5 a 34,5",10,IF(BR747="35 a 40",11,"")))))))))))))</f>
        <v>6</v>
      </c>
      <c r="BT747" s="9" t="n">
        <v>-3</v>
      </c>
      <c r="BU747" s="10" t="str">
        <f aca="false">IF(BT747="","",IF(AND(BT747&gt;=-20,BT747&lt;=-18),"-20 a -18",IF(AND(BT747&gt;=-17.5,BT747&lt;=-15.5),"-17,5 a -15,5",IF(AND(BT747&gt;=-15,BT747&lt;=-13),"-15 a -13",IF(AND(BT747&gt;=-12.5,BT747&lt;=-10.5),"-12,5 a -10,5",IF(AND(BT747&gt;=-10,BT747&lt;=-8),"-10 a -8",IF(AND(BT747&gt;=-7.5,BT747&lt;=-5.5),"-7,5 a -5,5",IF(AND(BT747&gt;=-5,BT747&lt;=-3),"-5 a -3",IF(AND(BT747&gt;=-2.5,BT747&lt;=-0.5),"-2,5 a -0,5",IF(BT747=0,"0",IF(AND(BT747&gt;=0.5,BT747&lt;=2.5),"0,5 a 2,5",IF(AND(BT747&gt;=3,BT747&lt;=5),"3 a 5",IF(AND(BT747&gt;=5.5,BT747&lt;=7.5),"5,5 a 7,5",IF(AND(BT747&gt;=8,BT747&lt;=10),"8 a 10",IF(AND(BT747&gt;=10.5,BT747&lt;=12.5),"10,5 a 12,5",IF(AND(BT747&gt;=13,BT747&lt;=15),"13 a 15",IF(AND(BT747&gt;=15.5,BT747&lt;=17.5),"15,5 a 17,5",IF(AND(BT747&gt;=18,BT747&lt;=20),"18 a 20","Fuera de rango"))))))))))))))))))</f>
        <v>-5 a -3</v>
      </c>
      <c r="BV747" s="11" t="n">
        <f aca="false">IF(BT747="","",IF(BT747=0,"NORMA",IF(AND(BT747&gt;=-20,BT747&lt;=-18),2,IF(AND(BT747&gt;=-17.5,BT747&lt;=-15.5),2,IF(AND(BT747&gt;=-15,BT747&lt;=-13),3,IF(AND(BT747&gt;=-12.5,BT747&lt;=-10.5),4,IF(AND(BT747&gt;=-10,BT747&lt;=-8),5,IF(AND(BT747&gt;=-7.5,BT747&lt;=-5.5),6,IF(AND(BT747&gt;=-5,BT747&lt;=-3),7,IF(AND(BT747&gt;=-2.5,BT747&lt;=-0.5),8,IF(AND(BT747&gt;=0.5,BT747&lt;=2.5),9,IF(AND(BT747&gt;=3,BT747&lt;=5),10,IF(AND(BT747&gt;=5.5,BT747&lt;=7.5),11,IF(AND(BT747&gt;=8,BT747&lt;=10),12,IF(AND(BT747&gt;=10.5,BT747&lt;=12.5),13,IF(AND(BT747&gt;=13,BT747&lt;=15),14,IF(AND(BT747&gt;=15.5,BT747&lt;=17.5),15,IF(AND(BT747&gt;=18,BT747&lt;=20),16,"Fuera de rango"))))))))))))))))))</f>
        <v>7</v>
      </c>
      <c r="BW747" s="9" t="n">
        <v>-5.25</v>
      </c>
      <c r="BX747" s="10" t="n">
        <f aca="false">18.5- (0.3*H747)</f>
        <v>3.8</v>
      </c>
      <c r="BY747" s="10" t="n">
        <f aca="false">(BW747)-(BX747)</f>
        <v>-9.05</v>
      </c>
      <c r="BZ747" s="10" t="str">
        <f aca="false">IF(BY747="","",IF(BY747&lt;-27.5,"De -30 a -28",IF(BY747&lt;-25,"De -27,5 a -25,5",IF(BY747&lt;-22.5,"De -25 a -23",IF(BY747&lt;-20,"De -22,5 a -20,5",IF(BY747&lt;-17.5,"De -20 a -18",IF(BY747&lt;-15,"De -17,5 a -15,5",IF(BY747&lt;-12.5,"De -15 a -13",IF(BY747&lt;-10,"De -12,5 a -10,5",IF(BY747&lt;-7.5,"De -10 a -8",IF(BY747&lt;-5,"De -7,5 a -5,5",IF(BY747&lt;-2.5,"De -5 a -3",IF(BY747&lt;0,"De -2,5 a -0,5",IF(BY747&lt;2.5,"De 0 a 2",IF(BY747&lt;5,"De 2,5 a 4,5",IF(BY747&lt;7.5,"De 5 a 7",IF(BY747&lt;10,"De 7,5 a 9,5",IF(BY747&lt;12.5,"De 10 a 12",IF(BY747&lt;15,"De 12,5 a 14,5",IF(BY747&lt;17.5,"De 15 a 17",IF(BY747&lt;20,"De 17,5 a 19,5",IF(BY747&lt;22.5,"De 20 a 22",IF(BY747&lt;25,"De 22,5 a 24,5",IF(BY747&lt;27.5,"De 25 a 27","De 27,5 a 30"))))))))))))))))))))))))</f>
        <v>De -10 a -8</v>
      </c>
      <c r="CA747" s="12" t="n">
        <f aca="false">IF(BY747="","",IF(BY747&lt;=-28,1,IF(BY747&lt;=-25.5,2,IF(BY747&lt;=-23,3,IF(BY747&lt;=-20.5,4,IF(BY747&lt;=-18,5,IF(BY747&lt;=-15.5,6,IF(BY747&lt;=-13,7,IF(BY747&lt;=-10.5,8,IF(BY747&lt;=-8,9,IF(BY747&lt;=-5.5,10,IF(BY747&lt;=-3,11,IF(BY747&lt;=-0.5,12,IF(BY747&lt;=2,13,IF(BY747&lt;=4.5,14,IF(BY747&lt;=7,15,IF(BY747&lt;=9.5,16,IF(BY747&lt;=12,17,IF(BY747&lt;=14.5,18,IF(BY747&lt;=17,19,IF(BY747&lt;=19.5,20,IF(BY747&lt;=22,21,IF(BY747&lt;=24.5,22,IF(BY747&lt;=27,23,IF(BY747&lt;=30,24,"Fuera de rango")))))))))))))))))))))))))</f>
        <v>9</v>
      </c>
      <c r="CB747" s="9" t="n">
        <v>-6.5</v>
      </c>
      <c r="CC747" s="10" t="n">
        <f aca="false">18.5- (0.3*H747)</f>
        <v>3.8</v>
      </c>
      <c r="CD747" s="10" t="n">
        <f aca="false">(CB747)-(CC747)</f>
        <v>-10.3</v>
      </c>
      <c r="CE747" s="10" t="str">
        <f aca="false">IF(CD747="","",IF(CD747&lt;-27.5,"De -30 a -28",IF(CD747&lt;-25,"De -27,5 a -25,5",IF(CD747&lt;-22.5,"De -25 a -23",IF(CD747&lt;-20,"De -22,5 a -20,5",IF(CD747&lt;-17.5,"De -20 a -18",IF(CD747&lt;-15,"De -17,5 a -15,5",IF(CD747&lt;-12.5,"De -15 a -13",IF(CD747&lt;-10,"De -12,5 a -10,5",IF(CD747&lt;-7.5,"De -10 a -8",IF(CD747&lt;-5,"De -7,5 a -5,5",IF(CD747&lt;-2.5,"De -5 a -3",IF(CD747&lt;0,"De -2,5 a -0,5",IF(CD747&lt;=2,"De 0 a 2",IF(CD747&lt;=4.5,"De 2,5 a 4,5",IF(CD747&lt;=7,"De 5 a 7",IF(CD747&lt;=9.5,"De 7,5 a 9,5",IF(CD747&lt;=12,"De 10 a 12",IF(CD747&lt;=14.5,"De 12,5 a 14,5",IF(CD747&lt;=17,"De 15 a 17",IF(CD747&lt;=19.5,"De 17,5 a 19,5",IF(CD747&lt;=22,"De 20 a 22",IF(CD747&lt;=24.5,"De 22,5 a 24,5",IF(CD747&lt;=27,"De 25 a 27","De 27,5 a 30"))))))))))))))))))))))))</f>
        <v>De -12,5 a -10,5</v>
      </c>
      <c r="CF747" s="12" t="n">
        <f aca="false">IF(CD747="","",IF(CD747&lt;-27.5,1,IF(CD747&lt;-25,2,IF(CD747&lt;-22.5,3,IF(CD747&lt;-20,4,IF(CD747&lt;-17.5,5,IF(CD747&lt;-15,6,IF(CD747&lt;-12.5,7,IF(CD747&lt;-10,8,IF(CD747&lt;-7.5,9,IF(CD747&lt;-5,10,IF(CD747&lt;-2.5,11,IF(CD747&lt;0,12,IF(CD747&lt;2.5,13,IF(CD747&lt;5,14,IF(CD747&lt;7.5,15,IF(CD747&lt;10,16,IF(CD747&lt;12.5,17,IF(CD747&lt;15,18,IF(CD747&lt;17.5,19,IF(CD747&lt;20,20,IF(CD747&lt;22.5,21,IF(CD747&lt;25,22,IF(CD747&lt;27.5,23,24))))))))))))))))))))))))</f>
        <v>8</v>
      </c>
      <c r="CG747" s="9" t="n">
        <v>-4</v>
      </c>
      <c r="CH747" s="10" t="str">
        <f aca="false">IF(CG747="","",IF(AND(CG747&gt;=-10,CG747&lt;=-9.5),"-10 a -9,5",IF(AND(CG747&gt;-9.5,CG747&lt;=-8.5),"-9 a -8,5",IF(AND(CG747&gt;-8.5,CG747&lt;=-7.5),"-8 a -7,5",IF(AND(CG747&gt;-7.5,CG747&lt;=-6.5),"-7 a -6,5",IF(AND(CG747&gt;-6.5,CG747&lt;=-5.5),"-6 a -5,5",IF(AND(CG747&gt;-5.5,CG747&lt;=-4.5),"-5 a -4,5",IF(AND(CG747&gt;-4.5,CG747&lt;=-3.5),"-4 a -3,5",IF(AND(CG747&gt;-3.5,CG747&lt;=-2.5),"-3 a -2,5",IF(CG747=-2.25,"-2,25",IF(AND(CG747&gt;-2.5,CG747&lt;=-1.5),"-2 a -1,5",IF(AND(CG747&gt;-1.5,CG747&lt;=-0.5),"-1 a -0,5",IF(AND(CG747&gt;-0.5,CG747&lt;=0.5),"0 a 0,5",IF(AND(CG747&gt;0.5,CG747&lt;=1.5),"1 a 1,5",IF(AND(CG747&gt;1.5,CG747&lt;=2.5),"2 a 2,5",IF(AND(CG747&gt;2.5,CG747&lt;=3.5),"3 a 3,5",IF(AND(CG747&gt;3.5,CG747&lt;=4.5),"4 a 4,5",IF(AND(CG747&gt;4.5,CG747&lt;=5.5),"5 a 5,5",IF(AND(CG747&gt;5.5,CG747&lt;=6.5),"6 a 6,5",IF(AND(CG747&gt;6.5,CG747&lt;=7.5),"7 a 7,5",IF(AND(CG747&gt;7.5,CG747&lt;=8.5),"8 a 8,5",IF(AND(CG747&gt;8.5,CG747&lt;=9.5),"9 a 9,5",IF(CG747&gt;=10,"10","Fuera de rango")))))))))))))))))))))))</f>
        <v>-4 a -3,5</v>
      </c>
      <c r="CI747" s="11" t="n">
        <f aca="false">IF(CG747="","",IF(CG747=-2.25,"NORMA",IF(CG747&lt;=-9.5,1,IF(CG747&lt;=-8.5,2,IF(CG747&lt;=-7.5,3,IF(CG747&lt;=-6.5,4,IF(CG747&lt;=-5.5,5,IF(CG747&lt;=-4.5,6,IF(CG747&lt;=-3.5,7,IF(CG747&lt;=-2.5,8,IF(CG747&lt;=-1.5,9,IF(CG747&lt;=-0.5,10,IF(CG747&lt;=0.5,11,IF(CG747&lt;=1.5,12,IF(CG747&lt;=2.5,13,IF(CG747&lt;=3.5,14,IF(CG747&lt;=4.5,15,IF(CG747&lt;=5.5,16,IF(CG747&lt;=6.5,17,IF(CG747&lt;=7.5,18,IF(CG747&lt;=8.5,19,IF(CG747&lt;=9.5,20,IF(CG747=10,21,"Fuera de rango")))))))))))))))))))))))</f>
        <v>7</v>
      </c>
      <c r="CJ747" s="9" t="n">
        <v>2</v>
      </c>
      <c r="CK747" s="10" t="str">
        <f aca="false">IF(CJ747="","",IF(AND(CJ747&gt;=-6,CJ747&lt;=-5.5),"-6 a -5,5",IF(AND(CJ747&gt;-5.5,CJ747&lt;=-4.5),"-5 a -4,5",IF(AND(CJ747&gt;-4.5,CJ747&lt;=-3.5),"-4 a -3,5",IF(AND(CJ747&gt;-3.5,CJ747&lt;=-2.5),"-3 a -2,5",IF(AND(CJ747&gt;-2.5,CJ747&lt;=-1.5),"-2 a -1,5",IF(AND(CJ747&gt;-1.5,CJ747&lt;=-0.5),"-1 a -0,5",IF(AND(CJ747&gt;-0.5,CJ747&lt;=0.5),"0 a 0,5",IF(AND(CJ747&gt;0.5,CJ747&lt;=1.5),"1 a 1,5",IF(AND(CJ747&gt;1.5,CJ747&lt;2.5),"2",IF(AND(CJ747&gt;=2.5,CJ747&lt;=3),"2,5 a 3",IF(AND(CJ747&gt;3,CJ747&lt;=4),"3,5 a 4",IF(AND(CJ747&gt;4,CJ747&lt;=5),"4,5 a 5",IF(AND(CJ747&gt;5,CJ747&lt;=6),"5,5 a 6",IF(AND(CJ747&gt;6,CJ747&lt;=7),"6,5 a 7",IF(AND(CJ747&gt;7,CJ747&lt;=8),"7,5 a 8",IF(AND(CJ747&gt;8,CJ747&lt;=9.5),"8,5 a 9,5",IF(CJ747=10,"10","Fuera de rango"))))))))))))))))))</f>
        <v>2</v>
      </c>
      <c r="CL747" s="11" t="str">
        <f aca="false">IF(CK747="","",IF(OR(CK747="-6 a -5,5",CK747="-6 - -5,5"),1,IF(OR(CK747="-5 a -4,5",CK747="-5 - -4,5"),2,IF(OR(CK747="-4 a -3,5",CK747="-4 - -3,5"),3,IF(OR(CK747="-3 a -2,5",CK747="-3 - -2,5"),4,IF(OR(CK747="-2 a -1,5",CK747="-2 - -1,5"),5,IF(OR(CK747="-1 a -0,5",CK747="-1 - -0,5"),6,IF(OR(CK747="0 a 0,5",CK747="0 - 0,5"),7,IF(OR(CK747="1 a 1,5",CK747="1 - 1,5"),8,IF(CK747="2","NORMA",IF(OR(CK747="2,5 a 3",CK747="2,5 - 3"),9,IF(OR(CK747="3,5 a 4",CK747="3,5 - 4"),10,IF(OR(CK747="4,5 a 5",CK747="4,5 - 5"),11,IF(OR(CK747="5,5 a 6",CK747="5,5 - 6"),12,IF(OR(CK747="6,5 a 7",CK747="6,5 - 7"),13,IF(OR(CK747="7,5 a 8",CK747="7,5 - 8"),14,IF(OR(CK747="8,5 a 9",CK747="8,5 - 9,5",CK747="9 a 9,5"),15,IF(CK747="10",15,IF(OR(CK747="0,5 a 1",CK747="0,5 - 1"),7,"Fuera de rango")))))))))))))))))))</f>
        <v>NORMA</v>
      </c>
      <c r="CO747" s="10" t="str">
        <f aca="false">IF(CM747&gt;0,"EME"," ")</f>
        <v> </v>
      </c>
      <c r="CQ747" s="10" t="str">
        <f aca="false">IF(CP747&gt;0,"0", " ")</f>
        <v> </v>
      </c>
      <c r="CR747" s="10" t="str">
        <f aca="false">IF(CP747&gt;0,"EME"," ")</f>
        <v> </v>
      </c>
      <c r="CS747" s="9" t="n">
        <v>0</v>
      </c>
      <c r="CV747" s="9" t="n">
        <v>0</v>
      </c>
      <c r="CY747" s="9" t="n">
        <v>-6.5</v>
      </c>
      <c r="DB747" s="9" t="n">
        <v>-10</v>
      </c>
      <c r="DC747" s="11" t="str">
        <f aca="false">IF(DB747&lt;0,"2"," ")</f>
        <v>2</v>
      </c>
      <c r="DD747" s="11" t="str">
        <f aca="false">IF(DB747&lt;0,"MIO"," ")</f>
        <v>MIO</v>
      </c>
      <c r="DE747" s="9" t="n">
        <v>-0.75</v>
      </c>
      <c r="DF747" s="10" t="str">
        <f aca="false">IF(DE747&lt;0,"3"," ")</f>
        <v>3</v>
      </c>
      <c r="DG747" s="10" t="str">
        <f aca="false">IF(DE747&lt;0,"AST"," ")</f>
        <v>AST</v>
      </c>
      <c r="DH747" s="9" t="n">
        <v>-1</v>
      </c>
      <c r="DI747" s="10" t="str">
        <f aca="false">IF(DH747&lt;0,"3"," ")</f>
        <v>3</v>
      </c>
      <c r="DJ747" s="10" t="str">
        <f aca="false">IF(DH747&lt;0,"AST"," ")</f>
        <v>AST</v>
      </c>
      <c r="DK747" s="9" t="n">
        <v>1</v>
      </c>
      <c r="DL747" s="10" t="str">
        <f aca="false">IF(DK747&gt;0,"4"," ")</f>
        <v>4</v>
      </c>
      <c r="DM747" s="10" t="str">
        <f aca="false">IF(DK747&gt;0,"PRE"," ")</f>
        <v>PRE</v>
      </c>
      <c r="DN747" s="9" t="n">
        <v>1</v>
      </c>
      <c r="DO747" s="10" t="str">
        <f aca="false">IF(DN747&gt;0,"4"," ")</f>
        <v>4</v>
      </c>
      <c r="DP747" s="10" t="str">
        <f aca="false">IF(DN747&gt;0,"PRE"," ")</f>
        <v>PRE</v>
      </c>
      <c r="DS747" s="12" t="str">
        <f aca="false">CONCATENATE(CO747,CU747,DA747,DG747,DM747)</f>
        <v> ASTPRE</v>
      </c>
      <c r="DT747" s="10" t="e">
        <f aca="false" t="array" ref="DT747">_xlfn.IFS(DS747="EME    ","0", DS747=" HIP   ","1", DS747="  MIO  ","2", DS747="   AST ","3", DS747="    PRE","4", DS747="EME   PRE","5", DS747=" HIP  PRE","6", DS747=" HIP AST ","7", DS747="  MIO PRE","8", DS747="  MIOAST ","9", DS747="   ASTPRE","10",DS747=" HIP ASTPRE","11", DS747="  MIOASTPRE","12", DS747="     ","0")</f>
        <v>#N/A</v>
      </c>
      <c r="DV747" s="1" t="e">
        <f aca="false" t="array" ref="DV747">_xlfn.IFS(DU747="SI","2", DU747="NO","1")</f>
        <v>#N/A</v>
      </c>
      <c r="DX747" s="11" t="str">
        <f aca="false">IF(DW747=0,"1","2")</f>
        <v>1</v>
      </c>
      <c r="DY747" s="11" t="str">
        <f aca="false" t="array" ref="DY747">_xlfn.IFS(DW747=0,"0", DW747=0.25, "1", DW747=0.5,"2", DW747=0.75,"3", DW747=1,"4",DW747=1.25,"5", DW747=1.5,"6", DW747=1.75,"7", DW747=2,"8")</f>
        <v>0</v>
      </c>
      <c r="EA747" s="11" t="str">
        <f aca="false">IF(DZ747=0,"1","2")</f>
        <v>1</v>
      </c>
      <c r="EB747" s="11" t="str">
        <f aca="false" t="array" ref="EB747">_xlfn.IFS(DZ747=0,"0", DZ747=0.25, "1", DZ747=0.5,"2", DZ747=0.75,"3", DZ747=1,"4",DZ747=1.25,"5", DZ747=1.5,"6", DZ747=1.75,"7", DZ747=2,"8")</f>
        <v>0</v>
      </c>
      <c r="ED747" s="10" t="str">
        <f aca="false">IF(EC747=0,"1","2")</f>
        <v>1</v>
      </c>
      <c r="EE747" s="11" t="str">
        <f aca="false" t="array" ref="EE747">_xlfn.IFS(EC747=0,"0", EC747=-0.25, "1", EC747=-0.5,"2", EC747=-0.75,"3", EC747=-1,"4",EC747=-1.25,"5", EC747=-1.5,"6", EC747=-1.75,"7", EC747=-2,"8", EC747=-2.25,"9",EC747=-2.5,"10", EC747=-2.75,"11", EC747=-3,"12", EC747=-3.25,"13", EC747=-3.5,"14", EC747=-3.75,"15",EC747=-4,"16")</f>
        <v>0</v>
      </c>
      <c r="EG747" s="10" t="str">
        <f aca="false">IF(EF747=0,"1","2")</f>
        <v>1</v>
      </c>
      <c r="EH747" s="11" t="str">
        <f aca="false" t="array" ref="EH747">_xlfn.IFS(EF747=0,"0", EF747=-0.25, "1", EF747=-0.5,"2", EF747=-0.75,"3", EF747=-1,"4",EF747=-1.25,"5", EF747=-1.5,"6", EF747=-1.75,"7", EF747=-2,"8", EF747=-2.25,"9",EF747=-2.5,"10", EF747=-2.75,"11", EF747=-3,"12", EF747=-3.25,"13", EF747=-3.5,"14", EF747=-3.75,"15",EF747=-4,"16")</f>
        <v>0</v>
      </c>
      <c r="EJ747" s="11" t="str">
        <f aca="false">IF(EI747=0,"1","2")</f>
        <v>1</v>
      </c>
      <c r="EK747" s="11" t="str">
        <f aca="false" t="array" ref="EK747">_xlfn.IFS(EI747=0,"0", EI747=-0.25, "1", EI747=-0.5,"2", EI747=-0.75,"3", EI747=-1,"4",EI747=-1.25,"5", EI747=-1.5,"6", EI747=-1.75,"7", EI747=-2,"8", EI747=-2.25,"9", EI747=-2.25,"9",EI747=-2.5,"10", EI747=-2.75,"11", EI747=-3,"12", EI747=-3.25,"13", EI747=-3.5,"14", EI747=-3.75,"15",EI747=-4,"16", EI747=0.25, "17", EI747=0.5, "18")</f>
        <v>0</v>
      </c>
      <c r="EM747" s="11" t="str">
        <f aca="false">IF(EL747=0,"1","2")</f>
        <v>1</v>
      </c>
      <c r="EN747" s="11" t="str">
        <f aca="false" t="array" ref="EN747">_xlfn.IFS(EL747=0.25,"17",EL747=0.5,"18", EL747=0,"0", EL747=-0.25, "1", EL747=-0.5,"2", EL747=-0.75,"3", EL747=-1,"4",EL747=-1.25,"5", EL747=-1.5,"6", EL747=-1.75,"7", EL747=-2,"8",EL747= -2.25,"9",EL747=-2.5,"10",EL747= -2.75,"11",EL747= -3,"12",EL747= -3.25,"13",EL747= -3.5,"14",EL747= -3.75,"15",EL747=-4,"16")</f>
        <v>0</v>
      </c>
      <c r="EP747" s="11" t="str">
        <f aca="false">IF(EO747=0,"1","2")</f>
        <v>1</v>
      </c>
      <c r="EQ747" s="11" t="str">
        <f aca="false" t="array" ref="EQ747">_xlfn.IFS(EO747=0,"0", EO747=0.25, "1", EO747=0.5,"2", EO747=0.75,"3", EO747=1,"4",EO747=1.25,"5", EO747=1.5,"6", EO747=1.75,"7", EO747=2,"8", EO747=2.25,"9", EO747=2.25,"9",EO747=2.5,"10", EO747=2.75,"11", EO747=3,"12", EO747=3.25,"13", EO747=3.5,"14", EO747=3.75,"15",EO747=4,"16", EO747=-0.25, "17", bq=-0.5, "18")</f>
        <v>0</v>
      </c>
      <c r="ES747" s="11" t="str">
        <f aca="false">IF(ER747=0,"1","2")</f>
        <v>1</v>
      </c>
      <c r="ET747" s="11" t="str">
        <f aca="false" t="array" ref="ET747">_xlfn.IFS(ER747=0,"0", ER747=0.25, "1", ER747=0.5,"2", ER747=0.75,"3", ER747=1,"4",ER747=1.25,"5", ER747=1.5,"6", ER747=1.75,"7", ER747=2,"8", ER747=2.25,"9", ER747=2.25,"9",ER747=2.5,"10", ER747=2.75,"11", ER747=3,"12", ER747=3.25,"13", ER747=3.5,"14", ER747=3.75,"15",ER747=4,"16", ER747=-0.25, "17", bq=-0.5, "18")</f>
        <v>0</v>
      </c>
      <c r="EV747" s="14" t="e">
        <f aca="false">VLOOKUP(EU747,LEYENDA!$G$2:$H$8,2,TRUE())</f>
        <v>#N/A</v>
      </c>
      <c r="EW747" s="14" t="e">
        <f aca="false" t="array" ref="EW747">_xlfn.IFS(EV747="0-5","1", EV747="6-12","2", EV747="13-18","3", EV747="19-24","4", EV747="25-36","5", EV747="37-48","6", EV747="49-60","7")</f>
        <v>#N/A</v>
      </c>
    </row>
    <row r="748" customFormat="false" ht="13.5" hidden="false" customHeight="false" outlineLevel="0" collapsed="false">
      <c r="A748" s="1" t="n">
        <v>304</v>
      </c>
      <c r="B748" s="2" t="n">
        <v>1</v>
      </c>
      <c r="C748" s="33" t="n">
        <v>45007</v>
      </c>
      <c r="E748" s="5" t="str">
        <f aca="false">VLOOKUP(A748,'286'!$A$3:$J$6279,10,FALSE())</f>
        <v>DE LA HIGUERA VÁZQUEZ, JAVIER</v>
      </c>
      <c r="F748" s="4" t="str">
        <f aca="false">VLOOKUP(A748,'286'!$A$3:$I$1768,3,FALSE())</f>
        <v>DEVAZJA</v>
      </c>
      <c r="G748" s="6" t="n">
        <f aca="false">VLOOKUP(A748,'286'!$A$3:$I$1768,4,FALSE())</f>
        <v>32793</v>
      </c>
      <c r="H748" s="7" t="n">
        <f aca="false">YEAR(C748)-YEAR(G748)</f>
        <v>34</v>
      </c>
      <c r="I748" s="1" t="str">
        <f aca="false">VLOOKUP(H748,LEYENDA!$C$2:$D$6,2,TRUE())</f>
        <v>25-40</v>
      </c>
      <c r="J748" s="5" t="str">
        <f aca="false">VLOOKUP(A748,'286'!$A$3:$I$1768,7,FALSE())</f>
        <v>H</v>
      </c>
      <c r="K748" s="8" t="n">
        <f aca="false">VLOOKUP(A748,'286'!$A$3:$I$1768,2,FALSE())</f>
        <v>0</v>
      </c>
      <c r="L748" s="4" t="str">
        <f aca="false">VLOOKUP(A748,'286'!$A$3:$I$1768,8,FALSE())</f>
        <v>I</v>
      </c>
      <c r="M748" s="4" t="str">
        <f aca="false">VLOOKUP(A748,'286'!$A$3:$I$1768,9,FALSE())</f>
        <v>I</v>
      </c>
      <c r="N748" s="8" t="str">
        <f aca="false">IF(R748=O748, "MISMA","CONTRARIA")</f>
        <v>MISMA</v>
      </c>
      <c r="O748" s="8" t="str">
        <f aca="false" t="array" ref="O748">_xlfn.IFS(L748="D","1", L748="I","2")</f>
        <v>2</v>
      </c>
      <c r="P748" s="8" t="e">
        <f aca="false" t="array" ref="P748">_xlfn.IFS(K748="OD","1", K748="OI","2")</f>
        <v>#N/A</v>
      </c>
      <c r="Q748" s="1" t="str">
        <f aca="false" t="array" ref="Q748">_xlfn.IFS(J748="M","1", J748="H","2")</f>
        <v>2</v>
      </c>
      <c r="R748" s="8" t="str">
        <f aca="false" t="array" ref="R748">_xlfn.IFS(M748="D","1", M748="I","2")</f>
        <v>2</v>
      </c>
      <c r="S748" s="1" t="str">
        <f aca="false" t="array" ref="S748">_xlfn.IFS(N748="CONTRARIA", "1",N748= "MISMA","2")</f>
        <v>2</v>
      </c>
      <c r="T748" s="1" t="str">
        <f aca="false" t="array" ref="T748">_xlfn.IFS(I748="0-12","1", I748="13-24","2", I748="25-40","3", I748="41-60","4", I748="61-100","5")</f>
        <v>3</v>
      </c>
      <c r="U748" s="9" t="n">
        <v>4</v>
      </c>
      <c r="V748" s="10" t="str">
        <f aca="false">IF(U748="","",IF(AND(U748&gt;=-9,U748&lt;=-6.5),"-9 a -6,5",IF(AND(U748&gt;=-6,U748&lt;=-3.5),"-6 a -3,5",IF(AND(U748&gt;=-3,U748&lt;=-1),"-3 a -1",IF(U748=-0.5,"-0,5",IF(AND(U748&gt;=0,U748&lt;=2.5),"0 a 2,5",IF(AND(U748&gt;=3,U748&lt;=5.5),"3 a 5,5",IF(AND(U748&gt;=6,U748&lt;=8.5),"6 a 8,5",IF(AND(U748&gt;=9,U748&lt;=20),"9 a 20","Fuera de rango")))))))))</f>
        <v>3 a 5,5</v>
      </c>
      <c r="W748" s="11" t="n">
        <f aca="false">IF(V748="","",IF(V748="-9 a -6,5",2,IF(V748="-6 a -3,5",3,IF(V748="-3 a -1",4,IF(V748="-0,5","NORMA",IF(V748="0 a 2,5",5,IF(V748="3 a 5,5",6,IF(V748="6 a 8,5",7,IF(V748="9 a 20",8,"Fuera de rango")))))))))</f>
        <v>6</v>
      </c>
      <c r="X748" s="9" t="n">
        <v>0</v>
      </c>
      <c r="Y748" s="11" t="str">
        <f aca="false">IF(X748="","",IF(AND(X748&gt;=0,X748&lt;=4),"0 a 4",IF(AND(X748&gt;=4.5,X748&lt;=8.5),"4,5 a 8,5",IF(X748=9,"9",IF(AND(X748&gt;=9.5,X748&lt;=13),"9,5 a 13",IF(AND(X748&gt;=13.5,X748&lt;=20),"13,5 a 20",IF(AND(X748&gt;=20.5,X748&lt;=35),"20,5 a 35","Fuera de rango")))))))</f>
        <v>0 a 4</v>
      </c>
      <c r="Z748" s="11" t="n">
        <f aca="false">IF(Y748="","",IF(Y748="0 a 4",1,IF(Y748="4,5 a 8,5",2,IF(Y748="9","NORMA",IF(Y748="9,5 a 13",3,IF(Y748="13,5 a 20",4,IF(Y748="20,5 a 35",5,"Fuera de rango")))))))</f>
        <v>1</v>
      </c>
      <c r="AA748" s="9" t="n">
        <v>28</v>
      </c>
      <c r="AB748" s="10" t="str">
        <f aca="false">IF(AA748="","",IF(AND(AA748&gt;=0,AA748&lt;=9),"0 a 9",IF(AND(AA748&gt;=9.5,AA748&lt;=18.5),"9,5 a 18,5",IF(AA748=19,"19",IF(AND(AA748&gt;=19.5,AA748&lt;=28),"19,5 a 28",IF(AND(AA748&gt;=28.5,AA748&lt;=40),"28,5 a 40","Fuera de rango"))))))</f>
        <v>19,5 a 28</v>
      </c>
      <c r="AC748" s="11" t="n">
        <f aca="false" t="array" ref="AC748">_xlfn.IFS(AB748="","",AB748="0 a 9",1,AB748="9,5 a 18,5",2,AB748="19","NORMA",AB748="19,5 a 28",3,AB748="28,5 a 40",4,TRUE(),"Fuera de rango")</f>
        <v>3</v>
      </c>
      <c r="AD748" s="9" t="n">
        <v>20</v>
      </c>
      <c r="AE748" s="10" t="str">
        <f aca="false">IF(AD748="","",IF(AND(AD748&gt;=-10,AD748&lt;=0),"De -10 a 0",IF(AND(AD748&gt;=0.5,AD748&lt;=9.5),"0,5 a 9,5",IF(AD748=10,"10",IF(AND(AD748&gt;=10.5,AD748&lt;=20),"10,5 a 20",IF(AND(AD748&gt;=20.5,AD748&lt;=40),"20,5 a 40","Fuera de rango"))))))</f>
        <v>10,5 a 20</v>
      </c>
      <c r="AF748" s="12" t="n">
        <f aca="false">IF(AD748="","",IF(AND(AD748&gt;=-10,AD748&lt;=0),1,IF(AND(AD748&gt;=0.5,AD748&lt;=9.5),2,IF(AD748=10,"NORMA",IF(AND(AD748&gt;=10.5,AD748&lt;=20),3,IF(AND(AD748&gt;=20.5,AD748&lt;=40),4,""))))))</f>
        <v>3</v>
      </c>
      <c r="AG748" s="9" t="n">
        <v>8</v>
      </c>
      <c r="AH748" s="10" t="str">
        <f aca="false">IF(AG748="","",IF(AND(AG748&gt;=0,AG748&lt;=4),"0 a 4",IF(AND(AG748&gt;=4.5,AG748&lt;=8.5),"4,5 a 8,5",IF(AG748=9,"9",IF(AND(AG748&gt;=9.5,AG748&lt;=13),"9,5 a 13",IF(AND(AG748&gt;=13.5,AG748&lt;=25),"13,5 a 25","Fuera de rango"))))))</f>
        <v>4,5 a 8,5</v>
      </c>
      <c r="AI748" s="10" t="n">
        <f aca="false">IF(AH748="","",IF(AH748="0 a 4",1,IF(AH748="4,5 a 8,5",2,IF(AH748="9","NORMA",IF(AH748="9,5 a 13",3,IF(AH748="13,5 a 25",4,""))))))</f>
        <v>2</v>
      </c>
      <c r="AJ748" s="9" t="n">
        <v>5</v>
      </c>
      <c r="AK748" s="10" t="str">
        <f aca="false">IF(AJ748="","",IF(AND(AJ748&gt;=-15,AJ748&lt;=-10.5),"-15 a -10,5",IF(AND(AJ748&gt;=-10,AJ748&lt;=-4),"-10 a -4",IF(AND(AJ748&gt;=-4.5,AJ748&lt;=0),"-4,5 a 0",IF(AND(AJ748&gt;=0.5,AJ748&lt;=4.5),"0,5 a 4,5",IF(AJ748=5,"5",IF(AND(AJ748&gt;=5.5,AJ748&lt;=10),"5,5 a 10",IF(AND(AJ748&gt;=10.5,AJ748&lt;=20),"10,5 a 20","Fuera de rango"))))))))</f>
        <v>5</v>
      </c>
      <c r="AL748" s="11" t="str">
        <f aca="false">IF(AK748="","",IF(AK748="-15 a -10,5",1,IF(AK748="-10 a -4",2,IF(AK748="-4,5 a 0",3,IF(AK748="0,5 a 4,5",4,IF(AK748="5","NORMA",IF(AK748="5,5 a 10",5,IF(AK748="10,5 a 20",6,"Error"))))))))</f>
        <v>NORMA</v>
      </c>
      <c r="AM748" s="9" t="n">
        <v>0</v>
      </c>
      <c r="AN748" s="10" t="str">
        <f aca="false">IF(AM748="","",IF(AND(AM748&gt;=-7.5,AM748&lt;=-5.5),"-7,5 a -5,5",IF(AND(AM748&gt;=-5,AM748&lt;=-3),"-5 a -3",IF(AND(AM748&gt;=-2.5,AM748&lt;=-0.5),"-2,5 a -0,5",IF(AM748=0,"0,00",IF(AND(AM748&gt;=0.5,AM748&lt;=2.5),"0,5 a 2,5",IF(AND(AM748&gt;=3,AM748&lt;=5),"3 a 5",IF(AND(AM748&gt;=5.5,AM748&lt;=7.5),"5,5 a 7,5",IF(AND(AM748&gt;=8,AM748&lt;=10),"8 a 10","Fuera de rango")))))))))</f>
        <v>0,00</v>
      </c>
      <c r="AO748" s="11" t="str">
        <f aca="false">IF(AN748="","",IF(AN748="-7,5 a -5,5",1,IF(AN748="-5 a -3",2,IF(AN748="-2,5 a -0,5",3,IF(AN748="0,00","NORMA",IF(AN748="0,5 a 2,5",4,IF(AN748="3 a 5",5,IF(AN748="5,5 a 7,5",6,IF(AN748="8 a 10",7,"Error")))))))))</f>
        <v>NORMA</v>
      </c>
      <c r="AP748" s="9" t="n">
        <v>3</v>
      </c>
      <c r="AQ748" s="10" t="str">
        <f aca="false">IF(AP748="","",IF(AND(AP748&gt;=-20,AP748&lt;=-9.5),"-20 a -9,5",IF(AND(AP748&gt;=-9,AP748&lt;=-6.5),"-9 a -6,5",IF(AP748=-6,"-6",IF(AND(AP748&gt;=-5.5,AP748&lt;=-3),"-5,5 a -3",IF(AND(AP748&gt;=-2.5,AP748&lt;=0),"-2,5 a 0",IF(AND(AP748&gt;=0.5,AP748&lt;=3),"0,5 a 3",IF(AND(AP748&gt;=3.5,AP748&lt;=6),"3,5 a 6",IF(AND(AP748&gt;=6.5,AP748&lt;=9),"6,5 a 9",IF(AND(AP748&gt;=9.5,AP748&lt;=20),"9,5 a 20","Fuera de rango"))))))))))</f>
        <v>0,5 a 3</v>
      </c>
      <c r="AR748" s="11" t="n">
        <f aca="false">IF(AQ748="","",IF(AQ748="-20 a -9,5",1,IF(AQ748="-9 a -6,5",2,IF(AQ748="-6","NORMA",IF(AQ748="-5,5 a -3",3,IF(AQ748="-2,5 a 0",4,IF(AQ748="0,5 a 3",5,IF(AQ748="3,5 a 6",6,IF(AQ748="6,5 a 9",7,IF(AQ748="9,5 a 20",8,""))))))))))</f>
        <v>5</v>
      </c>
      <c r="AS748" s="9" t="n">
        <v>4</v>
      </c>
      <c r="AT748" s="10" t="str">
        <f aca="false">IF(AS748="","",IF(AND(AS748&gt;=-16,AS748&lt;=-14),"-16 a -14",IF(AND(AS748&gt;=-13.5,AS748&lt;=-11.5),"-13,5 a -11,5",IF(AND(AS748&gt;=-11,AS748&lt;=-9),"-11 a -9",IF(AND(AS748&gt;=-8.5,AS748&lt;=-6.5),"-8,5 a -6,5",IF(AND(AS748&gt;=-6,AS748&lt;=-4),"-6 a -4",IF(AND(AS748&gt;=-3.5,AS748&lt;=-1.5),"-3,5 a -1,5",IF(AND(AS748&gt;=-1,AS748&lt;=1),"-1 a 1",IF(AND(AS748&gt;=1.5,AS748&lt;=3.5),"1,5 a 3,5",IF(AND(AS748&gt;=4,AS748&lt;=6),"4 a 6",IF(AND(AS748&gt;=6.5,AS748&lt;=8.5),"6,5 a 8,5",IF(AND(AS748&gt;=9,AS748&lt;=11),"9 a 11",IF(AND(AS748&gt;=11.5,AS748&lt;=13.5),"11,5 a 13,5",IF(AND(AS748&gt;=14,AS748&lt;=16),"14 a 16",IF(AND(AS748&gt;=16.5,AS748&lt;=18.5),"16,5 a 18,5",IF(AND(AS748&gt;=19,AS748&lt;=21),"19 a 21","Fuera de rango"))))))))))))))))</f>
        <v>4 a 6</v>
      </c>
      <c r="AU748" s="11" t="str">
        <f aca="false" t="array" ref="AU748">IF(AT748="","",_xlfn.IFS(AT748="-16 a -14",1,AT748="-13,5 a -11,5",2,AT748="-11 a -9",3,AT748="-8,5 a -6,5",4,AT748="-6 a -4",5,AT748="-3,5 a -1,5",6,AT748="-1 a 1",7,AT748="1,5 a 3,5",8,AT748="4 a 6","NORMA",AT748="6,5 a 8,5",9,AT748="9 a 11",10,AT748="11,5 a 13,5",11,AT748="14 a 16",12,AT748="16,5 a 18,5",13,AT748="19 a 21",14,TRUE(),""))</f>
        <v>NORMA</v>
      </c>
      <c r="AV748" s="9" t="n">
        <v>1.5</v>
      </c>
      <c r="AW748" s="10" t="str">
        <f aca="false">IF(AV748="","",IF(AND(AV748&gt;=-1,AV748&lt;=-0.5),"-1 a -0,5",IF(AND(AV748&gt;-0.5,AV748&lt;=0),"De -0,5 a 0",IF(AND(AV748&gt;=0.25,AV748&lt;=0.75),"0,25 a 0,75",IF(AND(AV748&gt;=1,AV748&lt;=1.5),"1 a 1,5",IF(AND(AV748&gt;=1.75,AV748&lt;=2.25),"1,75 a 2,25",IF(AND(AV748&gt;=2.5,AV748&lt;=3),"2,5 a 3",IF(AND(AV748&gt;=3.25,AV748&lt;=3.75),"3,25 a 3,75","Fuera de rango"))))))))</f>
        <v>1 a 1,5</v>
      </c>
      <c r="AX748" s="10" t="n">
        <f aca="false">IF(AW748="","",IF(OR(AW748="-1 a -0,5",AW748="-1 a -0.5"),1,IF(OR(AW748="De -0,5 a 0",AW748="-0,5 a 0",AW748="De -0.5 a 0"),2,IF(OR(AW748="0,25 a 0,75",AW748="0.25 a 0.75"),"NORMA",IF(OR(AW748="1 a 1,5",AW748="1 a 1.5"),3,IF(OR(AW748="1,75 a 2,25",AW748="1.75 a 2.25"),4,IF(OR(AW748="2,5 a 3",AW748="2.5 a 3"),5,IF(OR(AW748="3,25 a 3,75",AW748="3.25 a 3.75"),6,""))))))))</f>
        <v>3</v>
      </c>
      <c r="AY748" s="9" t="n">
        <v>-7</v>
      </c>
      <c r="AZ748" s="10" t="str">
        <f aca="false">IF(AY748="","",IF(AND(AY748&gt;=-20,AY748&lt;=-9.5),"-20 a -9,5",IF(AND(AY748&gt;=-9,AY748&lt;=-6.5),"-9 a -6,5",IF(AY748=-6,"-6",IF(AND(AY748&gt;=-5.5,AY748&lt;=-3),"-5,5 a -3",IF(AND(AY748&gt;=-2.5,AY748&lt;=0),"-2,5 a 0",IF(AND(AY748&gt;=0.5,AY748&lt;=3),"0,5 a 3",IF(AND(AY748&gt;=3.5,AY748&lt;=6),"3,5 a 6","Fuera de rango"))))))))</f>
        <v>-9 a -6,5</v>
      </c>
      <c r="BA748" s="11" t="n">
        <f aca="false">IF(AZ748="","",IF(AZ748="-20 a -9,5",1,IF(AZ748="-9 a -6,5",2,IF(AZ748="-6","NORMA",IF(AZ748="-5,5 a -3",3,IF(AZ748="-2,5 a 0",4,IF(AZ748="0,5 a 3",5,IF(AZ748="3,5 a 6",6,""))))))))</f>
        <v>2</v>
      </c>
      <c r="BB748" s="9" t="n">
        <v>0</v>
      </c>
      <c r="BC748" s="10" t="str">
        <f aca="false" t="array" ref="BC748">IF(BB748="","",_xlfn.IFS(AND(BB748&gt;=0,BB748&lt;=2),"0 a 2",AND(BB748&gt;=2.5,BB748&lt;=4.5),"2,5 a 4,5",AND(BB748&gt;=5,BB748&lt;=7),"5 a 7",AND(BB748&gt;=7.5,BB748&lt;=9.5),"7,5 a 9,5",AND(BB748&gt;=10,BB748&lt;=12),"10 a 12",AND(BB748&gt;=12.5,BB748&lt;=14.5),"12,5 a 14,5",BB748=15,"15",AND(BB748&gt;=15.5,BB748&lt;=17.5),"15,5 a 17,5",AND(BB748&gt;=18,BB748&lt;=20),"18 a 20",AND(BB748&gt;=20.5,BB748&lt;=22.5),"20,5 a 22,5",AND(BB748&gt;=23,BB748&lt;=25),"23 a 25",TRUE(),"Fuera de rango"))</f>
        <v>0 a 2</v>
      </c>
      <c r="BD748" s="11" t="n">
        <f aca="false" t="array" ref="BD748">IF(BC748="","",_xlfn.IFS(BC748="0 a 2",1,BC748="2,5 a 4,5",2,BC748="5 a 7",3,BC748="7,5 a 9,5",4,BC748="10 a 12",5,BC748="12,5 a 14,5",6,BC748="15","NORMA",BC748="15,5 a 17,5",7,BC748="18 a 20",8,BC748="20,5 a 22,5",9,BC748="23 a 25",10,TRUE(),"Fuera de rango"))</f>
        <v>1</v>
      </c>
      <c r="BE748" s="9" t="n">
        <v>32</v>
      </c>
      <c r="BF748" s="10" t="str">
        <f aca="false">IF(BE748="","",IF(AND(BE748&gt;=-20,BE748&lt;=-10),"-20 a -10",IF(AND(BE748&gt;=-9.5,BE748&lt;=0.5),"-9,5 a 0,5",IF(AND(BE748&gt;=1,BE748&lt;=11),"1 a 11",IF(AND(BE748&gt;=11.5,BE748&lt;=20.5),"11,5 a 20,5",IF(BE748=21,"21",IF(AND(BE748&gt;=21.5,BE748&lt;=31.5),"21,5 a 31,5",IF(AND(BE748&gt;=32,BE748&lt;=42),"32 a 42","Fuera de rango"))))))))</f>
        <v>32 a 42</v>
      </c>
      <c r="BG748" s="11" t="n">
        <f aca="false">IF(BF748="","",IF(BF748="-20 a -10",1,IF(BF748="-9,5 a 0,5",2,IF(BF748="1 a 11",3,IF(BF748="11,5 a 20,5",4,IF(BF748="21","NORMA",IF(BF748="21,5 a 31,5",5,IF(BF748="32 a 42",6,""))))))))</f>
        <v>6</v>
      </c>
      <c r="BH748" s="9" t="n">
        <v>28</v>
      </c>
      <c r="BI748" s="10" t="str">
        <f aca="false">IF(BH748="","",IF(AND(BH748&gt;=-20,BH748&lt;=-15),"-20 a -15",IF(AND(BH748&gt;=-14.5,BH748&lt;=-9.5),"-14,5 a -9,5",IF(AND(BH748&gt;=-9,BH748&lt;=-4),"-9 a -4",IF(AND(BH748&gt;=-3.5,BH748&lt;=2.5),"-3,5 a 2,5",IF(AND(BH748&gt;=3,BH748&lt;=8),"3 a 8",IF(AND(BH748&gt;=8.5,BH748&lt;=14.5),"8,5 a 14,5",IF(BH748=15,"15",IF(AND(BH748&gt;=15.5,BH748&lt;=20.5),"15,5 a 20,5",IF(AND(BH748&gt;=21,BH748&lt;=26),"21 a 26","Fuera de rango"))))))))))</f>
        <v>Fuera de rango</v>
      </c>
      <c r="BJ748" s="11" t="str">
        <f aca="false">IF(BI748="","",IF(BI748="-20 a -15",1,IF(BI748="-14,5 a -9,5",2,IF(BI748="-9 a -4",3,IF(BI748="-3,5 a 2,5",4,IF(BI748="3 a 8",5,IF(BI748="8,5 a 14,5",6,IF(BI748="15","NORMA",IF(BI748="15,5 a 20,5",7,IF(BI748="21 a 26",8,IF(BI748="26,5 a 31,5",9,"")))))))))))</f>
        <v/>
      </c>
      <c r="BK748" s="9" t="n">
        <v>0</v>
      </c>
      <c r="BL748" s="10" t="str">
        <f aca="false">IF(BK748="","",IF(AND(BK748&gt;=0,BK748&lt;=2),"0 - 2",IF(AND(BK748&gt;=2.5,BK748&lt;=4.5),"2,5 - 4,5",IF(AND(BK748&gt;=5,BK748&lt;=7),"5 - 7",IF(AND(BK748&gt;=7.5,BK748&lt;=9.5),"7,5 - 9,5",IF(AND(BK748&gt;=10,BK748&lt;=12),"10 - 12",IF(AND(BK748&gt;=12.5,BK748&lt;=13.5),"12,5 - 13,5",IF(BK748=14,"14",IF(AND(BK748&gt;=14.5,BK748&lt;=16.5),"14,5 - 16,5",IF(AND(BK748&gt;=17,BK748&lt;=19),"17 - 19",IF(AND(BK748&gt;=19.5,BK748&lt;=21.5),"19,5 - 21,5",IF(AND(BK748&gt;=22,BK748&lt;=24),"22 - 24",IF(AND(BK748&gt;=24.5,BK748&lt;=26.5),"24,5 - 26,5",IF(AND(BK748&gt;=27,BK748&lt;=29),"27 - 29",IF(AND(BK748&gt;=29.5,BK748&lt;=30),"29,5 - 30","Fuera de rango")))))))))))))))</f>
        <v>0 - 2</v>
      </c>
      <c r="BM748" s="11" t="n">
        <f aca="false">IF(BL748="","",IF(BL748="0 - 2",1,IF(BL748="2,5 - 4,5",2,IF(BL748="5 - 7",3,IF(BL748="7,5 - 9,5",4,IF(BL748="10 - 12",5,IF(BL748="12,5 - 13,5",6,IF(BL748="14","NORMA",IF(BL748="14,5 - 16,5",7,IF(BL748="17 - 19",8,IF(BL748="19,5 - 21,5",9,IF(BL748="22 - 24",10,IF(BL748="24,5 - 26,5",11,IF(BL748="27 - 29",12,IF(BL748="29,5 - 30",13,"")))))))))))))))</f>
        <v>1</v>
      </c>
      <c r="BN748" s="9" t="n">
        <v>21</v>
      </c>
      <c r="BO748" s="11" t="str">
        <f aca="false">IF(BN748="","",IF(AND(BN748&gt;=-20,BN748&lt;=-10),"-20 a -10",IF(AND(BN748&gt;=-9.5,BN748&lt;=0.5),"-9,5 a 0,5",IF(AND(BN748&gt;=1,BN748&lt;=11),"1 a 11",IF(AND(BN748&gt;=11.5,BN748&lt;=21.5),"11,5 a 21,5",IF(BN748=22,"22",IF(AND(BN748&gt;=22.5,BN748&lt;=32.5),"22,5 a 32,5",IF(AND(BN748&gt;=33,BN748&lt;=43),"33 a 43","Fuera de rango"))))))))</f>
        <v>11,5 a 21,5</v>
      </c>
      <c r="BP748" s="11" t="n">
        <f aca="false">IF(BO748="","",IF(BO748="-20 a -10",1,IF(BO748="-9,5 a 0,5",2,IF(BO748="1 a 11",3,IF(BO748="11,5 a 21,5",4,IF(BO748="22","NORMA",IF(BO748="22,5 a 32,5",5,IF(BO748="33 a 43",6,""))))))))</f>
        <v>4</v>
      </c>
      <c r="BQ748" s="9" t="n">
        <v>15</v>
      </c>
      <c r="BR748" s="10" t="str">
        <f aca="false">IF(BQ748="","",IF(AND(BQ748&gt;=-20,BQ748&lt;=-15),"-20 a -15",IF(AND(BQ748&gt;=-14.5,BQ748&lt;=-9.5),"-14,5 a -9,5",IF(AND(BQ748&gt;=-9,BQ748&lt;=-4),"-9 a -4",IF(AND(BQ748&gt;=-3.5,BQ748&lt;=2.5),"-3,5 a 2,5",IF(AND(BQ748&gt;=3,BQ748&lt;=8),"3 a 8",IF(AND(BQ748&gt;=8.5,BQ748&lt;=13.5),"8,5 a 13,5",IF(AND(BQ748&gt;=14,BQ748&lt;=17.5),"14 a 17,5",IF(BQ748=18,"18",IF(AND(BQ748&gt;=18.5,BQ748&lt;=23.5),"18,5 a 23,5",IF(AND(BQ748&gt;=24,BQ748&lt;=29),"24 a 29",IF(AND(BQ748&gt;=29.5,BQ748&lt;=34.5),"29,5 a 34,5",IF(AND(BQ748&gt;=35,BQ748&lt;=40),"35 a 40","Fuera de rango")))))))))))))</f>
        <v>14 a 17,5</v>
      </c>
      <c r="BS748" s="11" t="n">
        <f aca="false">IF(BR748="","",IF(BR748="-20 a -15",1,IF(BR748="-14,5 a -9,5",2,IF(BR748="-9 a -4",3,IF(BR748="-3,5 a 2,5",4,IF(BR748="3 a 8",5,IF(BR748="8,5 a 13,5",6,IF(BR748="14 a 17,5",7,IF(BR748="18","NORMA",IF(BR748="18,5 a 23,5",8,IF(BR748="24 a 29",9,IF(BR748="29,5 a 34,5",10,IF(BR748="35 a 40",11,"")))))))))))))</f>
        <v>7</v>
      </c>
      <c r="BT748" s="9" t="n">
        <v>0</v>
      </c>
      <c r="BU748" s="10" t="str">
        <f aca="false">IF(BT748="","",IF(AND(BT748&gt;=-20,BT748&lt;=-18),"-20 a -18",IF(AND(BT748&gt;=-17.5,BT748&lt;=-15.5),"-17,5 a -15,5",IF(AND(BT748&gt;=-15,BT748&lt;=-13),"-15 a -13",IF(AND(BT748&gt;=-12.5,BT748&lt;=-10.5),"-12,5 a -10,5",IF(AND(BT748&gt;=-10,BT748&lt;=-8),"-10 a -8",IF(AND(BT748&gt;=-7.5,BT748&lt;=-5.5),"-7,5 a -5,5",IF(AND(BT748&gt;=-5,BT748&lt;=-3),"-5 a -3",IF(AND(BT748&gt;=-2.5,BT748&lt;=-0.5),"-2,5 a -0,5",IF(BT748=0,"0",IF(AND(BT748&gt;=0.5,BT748&lt;=2.5),"0,5 a 2,5",IF(AND(BT748&gt;=3,BT748&lt;=5),"3 a 5",IF(AND(BT748&gt;=5.5,BT748&lt;=7.5),"5,5 a 7,5",IF(AND(BT748&gt;=8,BT748&lt;=10),"8 a 10",IF(AND(BT748&gt;=10.5,BT748&lt;=12.5),"10,5 a 12,5",IF(AND(BT748&gt;=13,BT748&lt;=15),"13 a 15",IF(AND(BT748&gt;=15.5,BT748&lt;=17.5),"15,5 a 17,5",IF(AND(BT748&gt;=18,BT748&lt;=20),"18 a 20","Fuera de rango"))))))))))))))))))</f>
        <v>0</v>
      </c>
      <c r="BV748" s="11" t="str">
        <f aca="false">IF(BT748="","",IF(BT748=0,"NORMA",IF(AND(BT748&gt;=-20,BT748&lt;=-18),2,IF(AND(BT748&gt;=-17.5,BT748&lt;=-15.5),2,IF(AND(BT748&gt;=-15,BT748&lt;=-13),3,IF(AND(BT748&gt;=-12.5,BT748&lt;=-10.5),4,IF(AND(BT748&gt;=-10,BT748&lt;=-8),5,IF(AND(BT748&gt;=-7.5,BT748&lt;=-5.5),6,IF(AND(BT748&gt;=-5,BT748&lt;=-3),7,IF(AND(BT748&gt;=-2.5,BT748&lt;=-0.5),8,IF(AND(BT748&gt;=0.5,BT748&lt;=2.5),9,IF(AND(BT748&gt;=3,BT748&lt;=5),10,IF(AND(BT748&gt;=5.5,BT748&lt;=7.5),11,IF(AND(BT748&gt;=8,BT748&lt;=10),12,IF(AND(BT748&gt;=10.5,BT748&lt;=12.5),13,IF(AND(BT748&gt;=13,BT748&lt;=15),14,IF(AND(BT748&gt;=15.5,BT748&lt;=17.5),15,IF(AND(BT748&gt;=18,BT748&lt;=20),16,"Fuera de rango"))))))))))))))))))</f>
        <v>NORMA</v>
      </c>
      <c r="BW748" s="9" t="n">
        <v>-6.25</v>
      </c>
      <c r="BX748" s="10" t="n">
        <f aca="false">18.5- (0.3*H748)</f>
        <v>8.3</v>
      </c>
      <c r="BY748" s="10" t="n">
        <f aca="false">(BW748)-(BX748)</f>
        <v>-14.55</v>
      </c>
      <c r="BZ748" s="10" t="str">
        <f aca="false">IF(BY748="","",IF(BY748&lt;-27.5,"De -30 a -28",IF(BY748&lt;-25,"De -27,5 a -25,5",IF(BY748&lt;-22.5,"De -25 a -23",IF(BY748&lt;-20,"De -22,5 a -20,5",IF(BY748&lt;-17.5,"De -20 a -18",IF(BY748&lt;-15,"De -17,5 a -15,5",IF(BY748&lt;-12.5,"De -15 a -13",IF(BY748&lt;-10,"De -12,5 a -10,5",IF(BY748&lt;-7.5,"De -10 a -8",IF(BY748&lt;-5,"De -7,5 a -5,5",IF(BY748&lt;-2.5,"De -5 a -3",IF(BY748&lt;0,"De -2,5 a -0,5",IF(BY748&lt;2.5,"De 0 a 2",IF(BY748&lt;5,"De 2,5 a 4,5",IF(BY748&lt;7.5,"De 5 a 7",IF(BY748&lt;10,"De 7,5 a 9,5",IF(BY748&lt;12.5,"De 10 a 12",IF(BY748&lt;15,"De 12,5 a 14,5",IF(BY748&lt;17.5,"De 15 a 17",IF(BY748&lt;20,"De 17,5 a 19,5",IF(BY748&lt;22.5,"De 20 a 22",IF(BY748&lt;25,"De 22,5 a 24,5",IF(BY748&lt;27.5,"De 25 a 27","De 27,5 a 30"))))))))))))))))))))))))</f>
        <v>De -15 a -13</v>
      </c>
      <c r="CA748" s="12" t="n">
        <f aca="false">IF(BY748="","",IF(BY748&lt;=-28,1,IF(BY748&lt;=-25.5,2,IF(BY748&lt;=-23,3,IF(BY748&lt;=-20.5,4,IF(BY748&lt;=-18,5,IF(BY748&lt;=-15.5,6,IF(BY748&lt;=-13,7,IF(BY748&lt;=-10.5,8,IF(BY748&lt;=-8,9,IF(BY748&lt;=-5.5,10,IF(BY748&lt;=-3,11,IF(BY748&lt;=-0.5,12,IF(BY748&lt;=2,13,IF(BY748&lt;=4.5,14,IF(BY748&lt;=7,15,IF(BY748&lt;=9.5,16,IF(BY748&lt;=12,17,IF(BY748&lt;=14.5,18,IF(BY748&lt;=17,19,IF(BY748&lt;=19.5,20,IF(BY748&lt;=22,21,IF(BY748&lt;=24.5,22,IF(BY748&lt;=27,23,IF(BY748&lt;=30,24,"Fuera de rango")))))))))))))))))))))))))</f>
        <v>7</v>
      </c>
      <c r="CB748" s="9" t="n">
        <v>-5.75</v>
      </c>
      <c r="CC748" s="10" t="n">
        <f aca="false">18.5- (0.3*H748)</f>
        <v>8.3</v>
      </c>
      <c r="CD748" s="10" t="n">
        <f aca="false">(CB748)-(CC748)</f>
        <v>-14.05</v>
      </c>
      <c r="CE748" s="10" t="str">
        <f aca="false">IF(CD748="","",IF(CD748&lt;-27.5,"De -30 a -28",IF(CD748&lt;-25,"De -27,5 a -25,5",IF(CD748&lt;-22.5,"De -25 a -23",IF(CD748&lt;-20,"De -22,5 a -20,5",IF(CD748&lt;-17.5,"De -20 a -18",IF(CD748&lt;-15,"De -17,5 a -15,5",IF(CD748&lt;-12.5,"De -15 a -13",IF(CD748&lt;-10,"De -12,5 a -10,5",IF(CD748&lt;-7.5,"De -10 a -8",IF(CD748&lt;-5,"De -7,5 a -5,5",IF(CD748&lt;-2.5,"De -5 a -3",IF(CD748&lt;0,"De -2,5 a -0,5",IF(CD748&lt;=2,"De 0 a 2",IF(CD748&lt;=4.5,"De 2,5 a 4,5",IF(CD748&lt;=7,"De 5 a 7",IF(CD748&lt;=9.5,"De 7,5 a 9,5",IF(CD748&lt;=12,"De 10 a 12",IF(CD748&lt;=14.5,"De 12,5 a 14,5",IF(CD748&lt;=17,"De 15 a 17",IF(CD748&lt;=19.5,"De 17,5 a 19,5",IF(CD748&lt;=22,"De 20 a 22",IF(CD748&lt;=24.5,"De 22,5 a 24,5",IF(CD748&lt;=27,"De 25 a 27","De 27,5 a 30"))))))))))))))))))))))))</f>
        <v>De -15 a -13</v>
      </c>
      <c r="CF748" s="12" t="n">
        <f aca="false">IF(CD748="","",IF(CD748&lt;-27.5,1,IF(CD748&lt;-25,2,IF(CD748&lt;-22.5,3,IF(CD748&lt;-20,4,IF(CD748&lt;-17.5,5,IF(CD748&lt;-15,6,IF(CD748&lt;-12.5,7,IF(CD748&lt;-10,8,IF(CD748&lt;-7.5,9,IF(CD748&lt;-5,10,IF(CD748&lt;-2.5,11,IF(CD748&lt;0,12,IF(CD748&lt;2.5,13,IF(CD748&lt;5,14,IF(CD748&lt;7.5,15,IF(CD748&lt;10,16,IF(CD748&lt;12.5,17,IF(CD748&lt;15,18,IF(CD748&lt;17.5,19,IF(CD748&lt;20,20,IF(CD748&lt;22.5,21,IF(CD748&lt;25,22,IF(CD748&lt;27.5,23,24))))))))))))))))))))))))</f>
        <v>7</v>
      </c>
      <c r="CG748" s="9" t="n">
        <v>-1</v>
      </c>
      <c r="CH748" s="10" t="str">
        <f aca="false">IF(CG748="","",IF(AND(CG748&gt;=-10,CG748&lt;=-9.5),"-10 a -9,5",IF(AND(CG748&gt;-9.5,CG748&lt;=-8.5),"-9 a -8,5",IF(AND(CG748&gt;-8.5,CG748&lt;=-7.5),"-8 a -7,5",IF(AND(CG748&gt;-7.5,CG748&lt;=-6.5),"-7 a -6,5",IF(AND(CG748&gt;-6.5,CG748&lt;=-5.5),"-6 a -5,5",IF(AND(CG748&gt;-5.5,CG748&lt;=-4.5),"-5 a -4,5",IF(AND(CG748&gt;-4.5,CG748&lt;=-3.5),"-4 a -3,5",IF(AND(CG748&gt;-3.5,CG748&lt;=-2.5),"-3 a -2,5",IF(CG748=-2.25,"-2,25",IF(AND(CG748&gt;-2.5,CG748&lt;=-1.5),"-2 a -1,5",IF(AND(CG748&gt;-1.5,CG748&lt;=-0.5),"-1 a -0,5",IF(AND(CG748&gt;-0.5,CG748&lt;=0.5),"0 a 0,5",IF(AND(CG748&gt;0.5,CG748&lt;=1.5),"1 a 1,5",IF(AND(CG748&gt;1.5,CG748&lt;=2.5),"2 a 2,5",IF(AND(CG748&gt;2.5,CG748&lt;=3.5),"3 a 3,5",IF(AND(CG748&gt;3.5,CG748&lt;=4.5),"4 a 4,5",IF(AND(CG748&gt;4.5,CG748&lt;=5.5),"5 a 5,5",IF(AND(CG748&gt;5.5,CG748&lt;=6.5),"6 a 6,5",IF(AND(CG748&gt;6.5,CG748&lt;=7.5),"7 a 7,5",IF(AND(CG748&gt;7.5,CG748&lt;=8.5),"8 a 8,5",IF(AND(CG748&gt;8.5,CG748&lt;=9.5),"9 a 9,5",IF(CG748&gt;=10,"10","Fuera de rango")))))))))))))))))))))))</f>
        <v>-1 a -0,5</v>
      </c>
      <c r="CI748" s="11" t="n">
        <f aca="false">IF(CG748="","",IF(CG748=-2.25,"NORMA",IF(CG748&lt;=-9.5,1,IF(CG748&lt;=-8.5,2,IF(CG748&lt;=-7.5,3,IF(CG748&lt;=-6.5,4,IF(CG748&lt;=-5.5,5,IF(CG748&lt;=-4.5,6,IF(CG748&lt;=-3.5,7,IF(CG748&lt;=-2.5,8,IF(CG748&lt;=-1.5,9,IF(CG748&lt;=-0.5,10,IF(CG748&lt;=0.5,11,IF(CG748&lt;=1.5,12,IF(CG748&lt;=2.5,13,IF(CG748&lt;=3.5,14,IF(CG748&lt;=4.5,15,IF(CG748&lt;=5.5,16,IF(CG748&lt;=6.5,17,IF(CG748&lt;=7.5,18,IF(CG748&lt;=8.5,19,IF(CG748&lt;=9.5,20,IF(CG748=10,21,"Fuera de rango")))))))))))))))))))))))</f>
        <v>10</v>
      </c>
      <c r="CJ748" s="9" t="n">
        <v>2</v>
      </c>
      <c r="CK748" s="10" t="str">
        <f aca="false">IF(CJ748="","",IF(AND(CJ748&gt;=-6,CJ748&lt;=-5.5),"-6 a -5,5",IF(AND(CJ748&gt;-5.5,CJ748&lt;=-4.5),"-5 a -4,5",IF(AND(CJ748&gt;-4.5,CJ748&lt;=-3.5),"-4 a -3,5",IF(AND(CJ748&gt;-3.5,CJ748&lt;=-2.5),"-3 a -2,5",IF(AND(CJ748&gt;-2.5,CJ748&lt;=-1.5),"-2 a -1,5",IF(AND(CJ748&gt;-1.5,CJ748&lt;=-0.5),"-1 a -0,5",IF(AND(CJ748&gt;-0.5,CJ748&lt;=0.5),"0 a 0,5",IF(AND(CJ748&gt;0.5,CJ748&lt;=1.5),"1 a 1,5",IF(AND(CJ748&gt;1.5,CJ748&lt;2.5),"2",IF(AND(CJ748&gt;=2.5,CJ748&lt;=3),"2,5 a 3",IF(AND(CJ748&gt;3,CJ748&lt;=4),"3,5 a 4",IF(AND(CJ748&gt;4,CJ748&lt;=5),"4,5 a 5",IF(AND(CJ748&gt;5,CJ748&lt;=6),"5,5 a 6",IF(AND(CJ748&gt;6,CJ748&lt;=7),"6,5 a 7",IF(AND(CJ748&gt;7,CJ748&lt;=8),"7,5 a 8",IF(AND(CJ748&gt;8,CJ748&lt;=9.5),"8,5 a 9,5",IF(CJ748=10,"10","Fuera de rango"))))))))))))))))))</f>
        <v>2</v>
      </c>
      <c r="CL748" s="11" t="str">
        <f aca="false">IF(CK748="","",IF(OR(CK748="-6 a -5,5",CK748="-6 - -5,5"),1,IF(OR(CK748="-5 a -4,5",CK748="-5 - -4,5"),2,IF(OR(CK748="-4 a -3,5",CK748="-4 - -3,5"),3,IF(OR(CK748="-3 a -2,5",CK748="-3 - -2,5"),4,IF(OR(CK748="-2 a -1,5",CK748="-2 - -1,5"),5,IF(OR(CK748="-1 a -0,5",CK748="-1 - -0,5"),6,IF(OR(CK748="0 a 0,5",CK748="0 - 0,5"),7,IF(OR(CK748="1 a 1,5",CK748="1 - 1,5"),8,IF(CK748="2","NORMA",IF(OR(CK748="2,5 a 3",CK748="2,5 - 3"),9,IF(OR(CK748="3,5 a 4",CK748="3,5 - 4"),10,IF(OR(CK748="4,5 a 5",CK748="4,5 - 5"),11,IF(OR(CK748="5,5 a 6",CK748="5,5 - 6"),12,IF(OR(CK748="6,5 a 7",CK748="6,5 - 7"),13,IF(OR(CK748="7,5 a 8",CK748="7,5 - 8"),14,IF(OR(CK748="8,5 a 9",CK748="8,5 - 9,5",CK748="9 a 9,5"),15,IF(CK748="10",15,IF(OR(CK748="0,5 a 1",CK748="0,5 - 1"),7,"Fuera de rango")))))))))))))))))))</f>
        <v>NORMA</v>
      </c>
      <c r="CO748" s="10" t="str">
        <f aca="false">IF(CM748&gt;0,"EME"," ")</f>
        <v> </v>
      </c>
      <c r="CQ748" s="10" t="str">
        <f aca="false">IF(CP748&gt;0,"0", " ")</f>
        <v> </v>
      </c>
      <c r="CR748" s="10" t="str">
        <f aca="false">IF(CP748&gt;0,"EME"," ")</f>
        <v> </v>
      </c>
      <c r="CS748" s="9" t="n">
        <v>0</v>
      </c>
      <c r="CV748" s="9" t="n">
        <v>0</v>
      </c>
      <c r="CY748" s="9" t="n">
        <v>-0.25</v>
      </c>
      <c r="DB748" s="9" t="n">
        <v>-0.25</v>
      </c>
      <c r="DC748" s="11" t="str">
        <f aca="false">IF(DB748&lt;0,"2"," ")</f>
        <v>2</v>
      </c>
      <c r="DD748" s="11" t="str">
        <f aca="false">IF(DB748&lt;0,"MIO"," ")</f>
        <v>MIO</v>
      </c>
      <c r="DE748" s="9" t="n">
        <v>-0.75</v>
      </c>
      <c r="DF748" s="10" t="str">
        <f aca="false">IF(DE748&lt;0,"3"," ")</f>
        <v>3</v>
      </c>
      <c r="DG748" s="10" t="str">
        <f aca="false">IF(DE748&lt;0,"AST"," ")</f>
        <v>AST</v>
      </c>
      <c r="DH748" s="9" t="n">
        <v>-0.75</v>
      </c>
      <c r="DI748" s="10" t="str">
        <f aca="false">IF(DH748&lt;0,"3"," ")</f>
        <v>3</v>
      </c>
      <c r="DJ748" s="10" t="str">
        <f aca="false">IF(DH748&lt;0,"AST"," ")</f>
        <v>AST</v>
      </c>
      <c r="DK748" s="9" t="n">
        <v>0</v>
      </c>
      <c r="DL748" s="10" t="str">
        <f aca="false">IF(DK748&gt;0,"4"," ")</f>
        <v> </v>
      </c>
      <c r="DM748" s="10" t="str">
        <f aca="false">IF(DK748&gt;0,"PRE"," ")</f>
        <v> </v>
      </c>
      <c r="DN748" s="9" t="n">
        <v>0</v>
      </c>
      <c r="DO748" s="10" t="str">
        <f aca="false">IF(DN748&gt;0,"4"," ")</f>
        <v> </v>
      </c>
      <c r="DP748" s="10" t="str">
        <f aca="false">IF(DN748&gt;0,"PRE"," ")</f>
        <v> </v>
      </c>
      <c r="DS748" s="12" t="str">
        <f aca="false">CONCATENATE(CO748,CU748,DA748,DG748,DM748)</f>
        <v> AST </v>
      </c>
      <c r="DT748" s="10" t="e">
        <f aca="false" t="array" ref="DT748">_xlfn.IFS(DS748="EME    ","0", DS748=" HIP   ","1", DS748="  MIO  ","2", DS748="   AST ","3", DS748="    PRE","4", DS748="EME   PRE","5", DS748=" HIP  PRE","6", DS748=" HIP AST ","7", DS748="  MIO PRE","8", DS748="  MIOAST ","9", DS748="   ASTPRE","10",DS748=" HIP ASTPRE","11", DS748="  MIOASTPRE","12", DS748="     ","0")</f>
        <v>#N/A</v>
      </c>
      <c r="DV748" s="1" t="e">
        <f aca="false" t="array" ref="DV748">_xlfn.IFS(DU748="SI","2", DU748="NO","1")</f>
        <v>#N/A</v>
      </c>
      <c r="DX748" s="11" t="str">
        <f aca="false">IF(DW748=0,"1","2")</f>
        <v>1</v>
      </c>
      <c r="DY748" s="11" t="str">
        <f aca="false" t="array" ref="DY748">_xlfn.IFS(DW748=0,"0", DW748=0.25, "1", DW748=0.5,"2", DW748=0.75,"3", DW748=1,"4",DW748=1.25,"5", DW748=1.5,"6", DW748=1.75,"7", DW748=2,"8")</f>
        <v>0</v>
      </c>
      <c r="EA748" s="11" t="str">
        <f aca="false">IF(DZ748=0,"1","2")</f>
        <v>1</v>
      </c>
      <c r="EB748" s="11" t="str">
        <f aca="false" t="array" ref="EB748">_xlfn.IFS(DZ748=0,"0", DZ748=0.25, "1", DZ748=0.5,"2", DZ748=0.75,"3", DZ748=1,"4",DZ748=1.25,"5", DZ748=1.5,"6", DZ748=1.75,"7", DZ748=2,"8")</f>
        <v>0</v>
      </c>
      <c r="ED748" s="10" t="str">
        <f aca="false">IF(EC748=0,"1","2")</f>
        <v>1</v>
      </c>
      <c r="EE748" s="11" t="str">
        <f aca="false" t="array" ref="EE748">_xlfn.IFS(EC748=0,"0", EC748=-0.25, "1", EC748=-0.5,"2", EC748=-0.75,"3", EC748=-1,"4",EC748=-1.25,"5", EC748=-1.5,"6", EC748=-1.75,"7", EC748=-2,"8", EC748=-2.25,"9",EC748=-2.5,"10", EC748=-2.75,"11", EC748=-3,"12", EC748=-3.25,"13", EC748=-3.5,"14", EC748=-3.75,"15",EC748=-4,"16")</f>
        <v>0</v>
      </c>
      <c r="EG748" s="10" t="str">
        <f aca="false">IF(EF748=0,"1","2")</f>
        <v>1</v>
      </c>
      <c r="EH748" s="11" t="str">
        <f aca="false" t="array" ref="EH748">_xlfn.IFS(EF748=0,"0", EF748=-0.25, "1", EF748=-0.5,"2", EF748=-0.75,"3", EF748=-1,"4",EF748=-1.25,"5", EF748=-1.5,"6", EF748=-1.75,"7", EF748=-2,"8", EF748=-2.25,"9",EF748=-2.5,"10", EF748=-2.75,"11", EF748=-3,"12", EF748=-3.25,"13", EF748=-3.5,"14", EF748=-3.75,"15",EF748=-4,"16")</f>
        <v>0</v>
      </c>
      <c r="EJ748" s="11" t="str">
        <f aca="false">IF(EI748=0,"1","2")</f>
        <v>1</v>
      </c>
      <c r="EK748" s="11" t="str">
        <f aca="false" t="array" ref="EK748">_xlfn.IFS(EI748=0,"0", EI748=-0.25, "1", EI748=-0.5,"2", EI748=-0.75,"3", EI748=-1,"4",EI748=-1.25,"5", EI748=-1.5,"6", EI748=-1.75,"7", EI748=-2,"8", EI748=-2.25,"9", EI748=-2.25,"9",EI748=-2.5,"10", EI748=-2.75,"11", EI748=-3,"12", EI748=-3.25,"13", EI748=-3.5,"14", EI748=-3.75,"15",EI748=-4,"16", EI748=0.25, "17", EI748=0.5, "18")</f>
        <v>0</v>
      </c>
      <c r="EM748" s="11" t="str">
        <f aca="false">IF(EL748=0,"1","2")</f>
        <v>1</v>
      </c>
      <c r="EN748" s="11" t="str">
        <f aca="false" t="array" ref="EN748">_xlfn.IFS(EL748=0.25,"17",EL748=0.5,"18", EL748=0,"0", EL748=-0.25, "1", EL748=-0.5,"2", EL748=-0.75,"3", EL748=-1,"4",EL748=-1.25,"5", EL748=-1.5,"6", EL748=-1.75,"7", EL748=-2,"8",EL748= -2.25,"9",EL748=-2.5,"10",EL748= -2.75,"11",EL748= -3,"12",EL748= -3.25,"13",EL748= -3.5,"14",EL748= -3.75,"15",EL748=-4,"16")</f>
        <v>0</v>
      </c>
      <c r="EP748" s="11" t="str">
        <f aca="false">IF(EO748=0,"1","2")</f>
        <v>1</v>
      </c>
      <c r="EQ748" s="11" t="str">
        <f aca="false" t="array" ref="EQ748">_xlfn.IFS(EO748=0,"0", EO748=0.25, "1", EO748=0.5,"2", EO748=0.75,"3", EO748=1,"4",EO748=1.25,"5", EO748=1.5,"6", EO748=1.75,"7", EO748=2,"8", EO748=2.25,"9", EO748=2.25,"9",EO748=2.5,"10", EO748=2.75,"11", EO748=3,"12", EO748=3.25,"13", EO748=3.5,"14", EO748=3.75,"15",EO748=4,"16", EO748=-0.25, "17", bq=-0.5, "18")</f>
        <v>0</v>
      </c>
      <c r="ES748" s="11" t="str">
        <f aca="false">IF(ER748=0,"1","2")</f>
        <v>1</v>
      </c>
      <c r="ET748" s="11" t="str">
        <f aca="false" t="array" ref="ET748">_xlfn.IFS(ER748=0,"0", ER748=0.25, "1", ER748=0.5,"2", ER748=0.75,"3", ER748=1,"4",ER748=1.25,"5", ER748=1.5,"6", ER748=1.75,"7", ER748=2,"8", ER748=2.25,"9", ER748=2.25,"9",ER748=2.5,"10", ER748=2.75,"11", ER748=3,"12", ER748=3.25,"13", ER748=3.5,"14", ER748=3.75,"15",ER748=4,"16", ER748=-0.25, "17", bq=-0.5, "18")</f>
        <v>0</v>
      </c>
      <c r="EV748" s="14" t="e">
        <f aca="false">VLOOKUP(EU748,LEYENDA!$G$2:$H$8,2,TRUE())</f>
        <v>#N/A</v>
      </c>
      <c r="EW748" s="14" t="e">
        <f aca="false" t="array" ref="EW748">_xlfn.IFS(EV748="0-5","1", EV748="6-12","2", EV748="13-18","3", EV748="19-24","4", EV748="25-36","5", EV748="37-48","6", EV748="49-60","7")</f>
        <v>#N/A</v>
      </c>
    </row>
    <row r="749" customFormat="false" ht="13.5" hidden="false" customHeight="false" outlineLevel="0" collapsed="false">
      <c r="A749" s="1" t="n">
        <v>305</v>
      </c>
      <c r="B749" s="2" t="n">
        <v>1</v>
      </c>
      <c r="C749" s="33" t="n">
        <v>42765</v>
      </c>
      <c r="E749" s="5" t="str">
        <f aca="false">VLOOKUP(A749,'286'!$A$3:$J$6279,10,FALSE())</f>
        <v>DE LA LANZA RICO, DINO</v>
      </c>
      <c r="F749" s="4" t="str">
        <f aca="false">VLOOKUP(A749,'286'!$A$3:$I$1768,3,FALSE())</f>
        <v>DERIDI</v>
      </c>
      <c r="G749" s="6" t="n">
        <f aca="false">VLOOKUP(A749,'286'!$A$3:$I$1768,4,FALSE())</f>
        <v>31657</v>
      </c>
      <c r="H749" s="7" t="n">
        <f aca="false">YEAR(C749)-YEAR(G749)</f>
        <v>31</v>
      </c>
      <c r="I749" s="1" t="str">
        <f aca="false">VLOOKUP(H749,LEYENDA!$C$2:$D$6,2,TRUE())</f>
        <v>25-40</v>
      </c>
      <c r="J749" s="5" t="str">
        <f aca="false">VLOOKUP(A749,'286'!$A$3:$I$1768,7,FALSE())</f>
        <v>H</v>
      </c>
      <c r="K749" s="8" t="n">
        <f aca="false">VLOOKUP(A749,'286'!$A$3:$I$1768,2,FALSE())</f>
        <v>0</v>
      </c>
      <c r="L749" s="4" t="str">
        <f aca="false">VLOOKUP(A749,'286'!$A$3:$I$1768,8,FALSE())</f>
        <v>D</v>
      </c>
      <c r="M749" s="4" t="str">
        <f aca="false">VLOOKUP(A749,'286'!$A$3:$I$1768,9,FALSE())</f>
        <v>D</v>
      </c>
      <c r="N749" s="8" t="str">
        <f aca="false">IF(R749=O749, "MISMA","CONTRARIA")</f>
        <v>MISMA</v>
      </c>
      <c r="O749" s="8" t="str">
        <f aca="false" t="array" ref="O749">_xlfn.IFS(L749="D","1", L749="I","2")</f>
        <v>1</v>
      </c>
      <c r="P749" s="8" t="e">
        <f aca="false" t="array" ref="P749">_xlfn.IFS(K749="OD","1", K749="OI","2")</f>
        <v>#N/A</v>
      </c>
      <c r="Q749" s="1" t="str">
        <f aca="false" t="array" ref="Q749">_xlfn.IFS(J749="M","1", J749="H","2")</f>
        <v>2</v>
      </c>
      <c r="R749" s="8" t="str">
        <f aca="false" t="array" ref="R749">_xlfn.IFS(M749="D","1", M749="I","2")</f>
        <v>1</v>
      </c>
      <c r="S749" s="1" t="str">
        <f aca="false" t="array" ref="S749">_xlfn.IFS(N749="CONTRARIA", "1",N749= "MISMA","2")</f>
        <v>2</v>
      </c>
      <c r="T749" s="1" t="str">
        <f aca="false" t="array" ref="T749">_xlfn.IFS(I749="0-12","1", I749="13-24","2", I749="25-40","3", I749="41-60","4", I749="61-100","5")</f>
        <v>3</v>
      </c>
      <c r="U749" s="9" t="n">
        <v>-1</v>
      </c>
      <c r="V749" s="10" t="str">
        <f aca="false">IF(U749="","",IF(AND(U749&gt;=-9,U749&lt;=-6.5),"-9 a -6,5",IF(AND(U749&gt;=-6,U749&lt;=-3.5),"-6 a -3,5",IF(AND(U749&gt;=-3,U749&lt;=-1),"-3 a -1",IF(U749=-0.5,"-0,5",IF(AND(U749&gt;=0,U749&lt;=2.5),"0 a 2,5",IF(AND(U749&gt;=3,U749&lt;=5.5),"3 a 5,5",IF(AND(U749&gt;=6,U749&lt;=8.5),"6 a 8,5",IF(AND(U749&gt;=9,U749&lt;=20),"9 a 20","Fuera de rango")))))))))</f>
        <v>-3 a -1</v>
      </c>
      <c r="W749" s="11" t="n">
        <f aca="false">IF(V749="","",IF(V749="-9 a -6,5",2,IF(V749="-6 a -3,5",3,IF(V749="-3 a -1",4,IF(V749="-0,5","NORMA",IF(V749="0 a 2,5",5,IF(V749="3 a 5,5",6,IF(V749="6 a 8,5",7,IF(V749="9 a 20",8,"Fuera de rango")))))))))</f>
        <v>4</v>
      </c>
      <c r="X749" s="9" t="n">
        <v>20</v>
      </c>
      <c r="Y749" s="11" t="str">
        <f aca="false">IF(X749="","",IF(AND(X749&gt;=0,X749&lt;=4),"0 a 4",IF(AND(X749&gt;=4.5,X749&lt;=8.5),"4,5 a 8,5",IF(X749=9,"9",IF(AND(X749&gt;=9.5,X749&lt;=13),"9,5 a 13",IF(AND(X749&gt;=13.5,X749&lt;=20),"13,5 a 20",IF(AND(X749&gt;=20.5,X749&lt;=35),"20,5 a 35","Fuera de rango")))))))</f>
        <v>13,5 a 20</v>
      </c>
      <c r="Z749" s="11" t="n">
        <f aca="false">IF(Y749="","",IF(Y749="0 a 4",1,IF(Y749="4,5 a 8,5",2,IF(Y749="9","NORMA",IF(Y749="9,5 a 13",3,IF(Y749="13,5 a 20",4,IF(Y749="20,5 a 35",5,"Fuera de rango")))))))</f>
        <v>4</v>
      </c>
      <c r="AA749" s="9" t="n">
        <v>26</v>
      </c>
      <c r="AB749" s="10" t="str">
        <f aca="false">IF(AA749="","",IF(AND(AA749&gt;=0,AA749&lt;=9),"0 a 9",IF(AND(AA749&gt;=9.5,AA749&lt;=18.5),"9,5 a 18,5",IF(AA749=19,"19",IF(AND(AA749&gt;=19.5,AA749&lt;=28),"19,5 a 28",IF(AND(AA749&gt;=28.5,AA749&lt;=40),"28,5 a 40","Fuera de rango"))))))</f>
        <v>19,5 a 28</v>
      </c>
      <c r="AC749" s="11" t="n">
        <f aca="false" t="array" ref="AC749">_xlfn.IFS(AB749="","",AB749="0 a 9",1,AB749="9,5 a 18,5",2,AB749="19","NORMA",AB749="19,5 a 28",3,AB749="28,5 a 40",4,TRUE(),"Fuera de rango")</f>
        <v>3</v>
      </c>
      <c r="AD749" s="9" t="n">
        <v>14</v>
      </c>
      <c r="AE749" s="10" t="str">
        <f aca="false">IF(AD749="","",IF(AND(AD749&gt;=-10,AD749&lt;=0),"De -10 a 0",IF(AND(AD749&gt;=0.5,AD749&lt;=9.5),"0,5 a 9,5",IF(AD749=10,"10",IF(AND(AD749&gt;=10.5,AD749&lt;=20),"10,5 a 20",IF(AND(AD749&gt;=20.5,AD749&lt;=40),"20,5 a 40","Fuera de rango"))))))</f>
        <v>10,5 a 20</v>
      </c>
      <c r="AF749" s="12" t="n">
        <f aca="false">IF(AD749="","",IF(AND(AD749&gt;=-10,AD749&lt;=0),1,IF(AND(AD749&gt;=0.5,AD749&lt;=9.5),2,IF(AD749=10,"NORMA",IF(AND(AD749&gt;=10.5,AD749&lt;=20),3,IF(AND(AD749&gt;=20.5,AD749&lt;=40),4,""))))))</f>
        <v>3</v>
      </c>
      <c r="AG749" s="9" t="n">
        <v>6</v>
      </c>
      <c r="AH749" s="10" t="str">
        <f aca="false">IF(AG749="","",IF(AND(AG749&gt;=0,AG749&lt;=4),"0 a 4",IF(AND(AG749&gt;=4.5,AG749&lt;=8.5),"4,5 a 8,5",IF(AG749=9,"9",IF(AND(AG749&gt;=9.5,AG749&lt;=13),"9,5 a 13",IF(AND(AG749&gt;=13.5,AG749&lt;=25),"13,5 a 25","Fuera de rango"))))))</f>
        <v>4,5 a 8,5</v>
      </c>
      <c r="AI749" s="10" t="n">
        <f aca="false">IF(AH749="","",IF(AH749="0 a 4",1,IF(AH749="4,5 a 8,5",2,IF(AH749="9","NORMA",IF(AH749="9,5 a 13",3,IF(AH749="13,5 a 25",4,""))))))</f>
        <v>2</v>
      </c>
      <c r="AJ749" s="9" t="n">
        <v>4</v>
      </c>
      <c r="AK749" s="10" t="str">
        <f aca="false">IF(AJ749="","",IF(AND(AJ749&gt;=-15,AJ749&lt;=-10.5),"-15 a -10,5",IF(AND(AJ749&gt;=-10,AJ749&lt;=-4),"-10 a -4",IF(AND(AJ749&gt;=-4.5,AJ749&lt;=0),"-4,5 a 0",IF(AND(AJ749&gt;=0.5,AJ749&lt;=4.5),"0,5 a 4,5",IF(AJ749=5,"5",IF(AND(AJ749&gt;=5.5,AJ749&lt;=10),"5,5 a 10",IF(AND(AJ749&gt;=10.5,AJ749&lt;=20),"10,5 a 20","Fuera de rango"))))))))</f>
        <v>0,5 a 4,5</v>
      </c>
      <c r="AL749" s="11" t="n">
        <f aca="false">IF(AK749="","",IF(AK749="-15 a -10,5",1,IF(AK749="-10 a -4",2,IF(AK749="-4,5 a 0",3,IF(AK749="0,5 a 4,5",4,IF(AK749="5","NORMA",IF(AK749="5,5 a 10",5,IF(AK749="10,5 a 20",6,"Error"))))))))</f>
        <v>4</v>
      </c>
      <c r="AM749" s="9" t="n">
        <v>0</v>
      </c>
      <c r="AN749" s="10" t="str">
        <f aca="false">IF(AM749="","",IF(AND(AM749&gt;=-7.5,AM749&lt;=-5.5),"-7,5 a -5,5",IF(AND(AM749&gt;=-5,AM749&lt;=-3),"-5 a -3",IF(AND(AM749&gt;=-2.5,AM749&lt;=-0.5),"-2,5 a -0,5",IF(AM749=0,"0,00",IF(AND(AM749&gt;=0.5,AM749&lt;=2.5),"0,5 a 2,5",IF(AND(AM749&gt;=3,AM749&lt;=5),"3 a 5",IF(AND(AM749&gt;=5.5,AM749&lt;=7.5),"5,5 a 7,5",IF(AND(AM749&gt;=8,AM749&lt;=10),"8 a 10","Fuera de rango")))))))))</f>
        <v>0,00</v>
      </c>
      <c r="AO749" s="11" t="str">
        <f aca="false">IF(AN749="","",IF(AN749="-7,5 a -5,5",1,IF(AN749="-5 a -3",2,IF(AN749="-2,5 a -0,5",3,IF(AN749="0,00","NORMA",IF(AN749="0,5 a 2,5",4,IF(AN749="3 a 5",5,IF(AN749="5,5 a 7,5",6,IF(AN749="8 a 10",7,"Error")))))))))</f>
        <v>NORMA</v>
      </c>
      <c r="AP749" s="9" t="n">
        <v>7</v>
      </c>
      <c r="AQ749" s="10" t="str">
        <f aca="false">IF(AP749="","",IF(AND(AP749&gt;=-20,AP749&lt;=-9.5),"-20 a -9,5",IF(AND(AP749&gt;=-9,AP749&lt;=-6.5),"-9 a -6,5",IF(AP749=-6,"-6",IF(AND(AP749&gt;=-5.5,AP749&lt;=-3),"-5,5 a -3",IF(AND(AP749&gt;=-2.5,AP749&lt;=0),"-2,5 a 0",IF(AND(AP749&gt;=0.5,AP749&lt;=3),"0,5 a 3",IF(AND(AP749&gt;=3.5,AP749&lt;=6),"3,5 a 6",IF(AND(AP749&gt;=6.5,AP749&lt;=9),"6,5 a 9",IF(AND(AP749&gt;=9.5,AP749&lt;=20),"9,5 a 20","Fuera de rango"))))))))))</f>
        <v>6,5 a 9</v>
      </c>
      <c r="AR749" s="11" t="n">
        <f aca="false">IF(AQ749="","",IF(AQ749="-20 a -9,5",1,IF(AQ749="-9 a -6,5",2,IF(AQ749="-6","NORMA",IF(AQ749="-5,5 a -3",3,IF(AQ749="-2,5 a 0",4,IF(AQ749="0,5 a 3",5,IF(AQ749="3,5 a 6",6,IF(AQ749="6,5 a 9",7,IF(AQ749="9,5 a 20",8,""))))))))))</f>
        <v>7</v>
      </c>
      <c r="AS749" s="9" t="n">
        <v>6</v>
      </c>
      <c r="AT749" s="10" t="str">
        <f aca="false">IF(AS749="","",IF(AND(AS749&gt;=-16,AS749&lt;=-14),"-16 a -14",IF(AND(AS749&gt;=-13.5,AS749&lt;=-11.5),"-13,5 a -11,5",IF(AND(AS749&gt;=-11,AS749&lt;=-9),"-11 a -9",IF(AND(AS749&gt;=-8.5,AS749&lt;=-6.5),"-8,5 a -6,5",IF(AND(AS749&gt;=-6,AS749&lt;=-4),"-6 a -4",IF(AND(AS749&gt;=-3.5,AS749&lt;=-1.5),"-3,5 a -1,5",IF(AND(AS749&gt;=-1,AS749&lt;=1),"-1 a 1",IF(AND(AS749&gt;=1.5,AS749&lt;=3.5),"1,5 a 3,5",IF(AND(AS749&gt;=4,AS749&lt;=6),"4 a 6",IF(AND(AS749&gt;=6.5,AS749&lt;=8.5),"6,5 a 8,5",IF(AND(AS749&gt;=9,AS749&lt;=11),"9 a 11",IF(AND(AS749&gt;=11.5,AS749&lt;=13.5),"11,5 a 13,5",IF(AND(AS749&gt;=14,AS749&lt;=16),"14 a 16",IF(AND(AS749&gt;=16.5,AS749&lt;=18.5),"16,5 a 18,5",IF(AND(AS749&gt;=19,AS749&lt;=21),"19 a 21","Fuera de rango"))))))))))))))))</f>
        <v>4 a 6</v>
      </c>
      <c r="AU749" s="11" t="str">
        <f aca="false" t="array" ref="AU749">IF(AT749="","",_xlfn.IFS(AT749="-16 a -14",1,AT749="-13,5 a -11,5",2,AT749="-11 a -9",3,AT749="-8,5 a -6,5",4,AT749="-6 a -4",5,AT749="-3,5 a -1,5",6,AT749="-1 a 1",7,AT749="1,5 a 3,5",8,AT749="4 a 6","NORMA",AT749="6,5 a 8,5",9,AT749="9 a 11",10,AT749="11,5 a 13,5",11,AT749="14 a 16",12,AT749="16,5 a 18,5",13,AT749="19 a 21",14,TRUE(),""))</f>
        <v>NORMA</v>
      </c>
      <c r="AV749" s="9" t="n">
        <v>1</v>
      </c>
      <c r="AW749" s="10" t="str">
        <f aca="false">IF(AV749="","",IF(AND(AV749&gt;=-1,AV749&lt;=-0.5),"-1 a -0,5",IF(AND(AV749&gt;-0.5,AV749&lt;=0),"De -0,5 a 0",IF(AND(AV749&gt;=0.25,AV749&lt;=0.75),"0,25 a 0,75",IF(AND(AV749&gt;=1,AV749&lt;=1.5),"1 a 1,5",IF(AND(AV749&gt;=1.75,AV749&lt;=2.25),"1,75 a 2,25",IF(AND(AV749&gt;=2.5,AV749&lt;=3),"2,5 a 3",IF(AND(AV749&gt;=3.25,AV749&lt;=3.75),"3,25 a 3,75","Fuera de rango"))))))))</f>
        <v>1 a 1,5</v>
      </c>
      <c r="AX749" s="10" t="n">
        <f aca="false">IF(AW749="","",IF(OR(AW749="-1 a -0,5",AW749="-1 a -0.5"),1,IF(OR(AW749="De -0,5 a 0",AW749="-0,5 a 0",AW749="De -0.5 a 0"),2,IF(OR(AW749="0,25 a 0,75",AW749="0.25 a 0.75"),"NORMA",IF(OR(AW749="1 a 1,5",AW749="1 a 1.5"),3,IF(OR(AW749="1,75 a 2,25",AW749="1.75 a 2.25"),4,IF(OR(AW749="2,5 a 3",AW749="2.5 a 3"),5,IF(OR(AW749="3,25 a 3,75",AW749="3.25 a 3.75"),6,""))))))))</f>
        <v>3</v>
      </c>
      <c r="AY749" s="9" t="n">
        <v>6</v>
      </c>
      <c r="AZ749" s="10" t="str">
        <f aca="false">IF(AY749="","",IF(AND(AY749&gt;=-20,AY749&lt;=-9.5),"-20 a -9,5",IF(AND(AY749&gt;=-9,AY749&lt;=-6.5),"-9 a -6,5",IF(AY749=-6,"-6",IF(AND(AY749&gt;=-5.5,AY749&lt;=-3),"-5,5 a -3",IF(AND(AY749&gt;=-2.5,AY749&lt;=0),"-2,5 a 0",IF(AND(AY749&gt;=0.5,AY749&lt;=3),"0,5 a 3",IF(AND(AY749&gt;=3.5,AY749&lt;=6),"3,5 a 6","Fuera de rango"))))))))</f>
        <v>3,5 a 6</v>
      </c>
      <c r="BA749" s="11" t="n">
        <f aca="false">IF(AZ749="","",IF(AZ749="-20 a -9,5",1,IF(AZ749="-9 a -6,5",2,IF(AZ749="-6","NORMA",IF(AZ749="-5,5 a -3",3,IF(AZ749="-2,5 a 0",4,IF(AZ749="0,5 a 3",5,IF(AZ749="3,5 a 6",6,""))))))))</f>
        <v>6</v>
      </c>
      <c r="BB749" s="9" t="n">
        <v>24</v>
      </c>
      <c r="BC749" s="10" t="str">
        <f aca="false" t="array" ref="BC749">IF(BB749="","",_xlfn.IFS(AND(BB749&gt;=0,BB749&lt;=2),"0 a 2",AND(BB749&gt;=2.5,BB749&lt;=4.5),"2,5 a 4,5",AND(BB749&gt;=5,BB749&lt;=7),"5 a 7",AND(BB749&gt;=7.5,BB749&lt;=9.5),"7,5 a 9,5",AND(BB749&gt;=10,BB749&lt;=12),"10 a 12",AND(BB749&gt;=12.5,BB749&lt;=14.5),"12,5 a 14,5",BB749=15,"15",AND(BB749&gt;=15.5,BB749&lt;=17.5),"15,5 a 17,5",AND(BB749&gt;=18,BB749&lt;=20),"18 a 20",AND(BB749&gt;=20.5,BB749&lt;=22.5),"20,5 a 22,5",AND(BB749&gt;=23,BB749&lt;=25),"23 a 25",TRUE(),"Fuera de rango"))</f>
        <v>23 a 25</v>
      </c>
      <c r="BD749" s="11" t="n">
        <f aca="false" t="array" ref="BD749">IF(BC749="","",_xlfn.IFS(BC749="0 a 2",1,BC749="2,5 a 4,5",2,BC749="5 a 7",3,BC749="7,5 a 9,5",4,BC749="10 a 12",5,BC749="12,5 a 14,5",6,BC749="15","NORMA",BC749="15,5 a 17,5",7,BC749="18 a 20",8,BC749="20,5 a 22,5",9,BC749="23 a 25",10,TRUE(),"Fuera de rango"))</f>
        <v>10</v>
      </c>
      <c r="BE749" s="9" t="n">
        <v>30</v>
      </c>
      <c r="BF749" s="10" t="str">
        <f aca="false">IF(BE749="","",IF(AND(BE749&gt;=-20,BE749&lt;=-10),"-20 a -10",IF(AND(BE749&gt;=-9.5,BE749&lt;=0.5),"-9,5 a 0,5",IF(AND(BE749&gt;=1,BE749&lt;=11),"1 a 11",IF(AND(BE749&gt;=11.5,BE749&lt;=20.5),"11,5 a 20,5",IF(BE749=21,"21",IF(AND(BE749&gt;=21.5,BE749&lt;=31.5),"21,5 a 31,5",IF(AND(BE749&gt;=32,BE749&lt;=42),"32 a 42","Fuera de rango"))))))))</f>
        <v>21,5 a 31,5</v>
      </c>
      <c r="BG749" s="11" t="n">
        <f aca="false">IF(BF749="","",IF(BF749="-20 a -10",1,IF(BF749="-9,5 a 0,5",2,IF(BF749="1 a 11",3,IF(BF749="11,5 a 20,5",4,IF(BF749="21","NORMA",IF(BF749="21,5 a 31,5",5,IF(BF749="32 a 42",6,""))))))))</f>
        <v>5</v>
      </c>
      <c r="BH749" s="9" t="n">
        <v>20</v>
      </c>
      <c r="BI749" s="10" t="str">
        <f aca="false">IF(BH749="","",IF(AND(BH749&gt;=-20,BH749&lt;=-15),"-20 a -15",IF(AND(BH749&gt;=-14.5,BH749&lt;=-9.5),"-14,5 a -9,5",IF(AND(BH749&gt;=-9,BH749&lt;=-4),"-9 a -4",IF(AND(BH749&gt;=-3.5,BH749&lt;=2.5),"-3,5 a 2,5",IF(AND(BH749&gt;=3,BH749&lt;=8),"3 a 8",IF(AND(BH749&gt;=8.5,BH749&lt;=14.5),"8,5 a 14,5",IF(BH749=15,"15",IF(AND(BH749&gt;=15.5,BH749&lt;=20.5),"15,5 a 20,5",IF(AND(BH749&gt;=21,BH749&lt;=26),"21 a 26","Fuera de rango"))))))))))</f>
        <v>15,5 a 20,5</v>
      </c>
      <c r="BJ749" s="11" t="n">
        <f aca="false">IF(BI749="","",IF(BI749="-20 a -15",1,IF(BI749="-14,5 a -9,5",2,IF(BI749="-9 a -4",3,IF(BI749="-3,5 a 2,5",4,IF(BI749="3 a 8",5,IF(BI749="8,5 a 14,5",6,IF(BI749="15","NORMA",IF(BI749="15,5 a 20,5",7,IF(BI749="21 a 26",8,IF(BI749="26,5 a 31,5",9,"")))))))))))</f>
        <v>7</v>
      </c>
      <c r="BK749" s="9" t="n">
        <v>16</v>
      </c>
      <c r="BL749" s="10" t="str">
        <f aca="false">IF(BK749="","",IF(AND(BK749&gt;=0,BK749&lt;=2),"0 - 2",IF(AND(BK749&gt;=2.5,BK749&lt;=4.5),"2,5 - 4,5",IF(AND(BK749&gt;=5,BK749&lt;=7),"5 - 7",IF(AND(BK749&gt;=7.5,BK749&lt;=9.5),"7,5 - 9,5",IF(AND(BK749&gt;=10,BK749&lt;=12),"10 - 12",IF(AND(BK749&gt;=12.5,BK749&lt;=13.5),"12,5 - 13,5",IF(BK749=14,"14",IF(AND(BK749&gt;=14.5,BK749&lt;=16.5),"14,5 - 16,5",IF(AND(BK749&gt;=17,BK749&lt;=19),"17 - 19",IF(AND(BK749&gt;=19.5,BK749&lt;=21.5),"19,5 - 21,5",IF(AND(BK749&gt;=22,BK749&lt;=24),"22 - 24",IF(AND(BK749&gt;=24.5,BK749&lt;=26.5),"24,5 - 26,5",IF(AND(BK749&gt;=27,BK749&lt;=29),"27 - 29",IF(AND(BK749&gt;=29.5,BK749&lt;=30),"29,5 - 30","Fuera de rango")))))))))))))))</f>
        <v>14,5 - 16,5</v>
      </c>
      <c r="BM749" s="11" t="n">
        <f aca="false">IF(BL749="","",IF(BL749="0 - 2",1,IF(BL749="2,5 - 4,5",2,IF(BL749="5 - 7",3,IF(BL749="7,5 - 9,5",4,IF(BL749="10 - 12",5,IF(BL749="12,5 - 13,5",6,IF(BL749="14","NORMA",IF(BL749="14,5 - 16,5",7,IF(BL749="17 - 19",8,IF(BL749="19,5 - 21,5",9,IF(BL749="22 - 24",10,IF(BL749="24,5 - 26,5",11,IF(BL749="27 - 29",12,IF(BL749="29,5 - 30",13,"")))))))))))))))</f>
        <v>7</v>
      </c>
      <c r="BN749" s="9" t="n">
        <v>24</v>
      </c>
      <c r="BO749" s="11" t="str">
        <f aca="false">IF(BN749="","",IF(AND(BN749&gt;=-20,BN749&lt;=-10),"-20 a -10",IF(AND(BN749&gt;=-9.5,BN749&lt;=0.5),"-9,5 a 0,5",IF(AND(BN749&gt;=1,BN749&lt;=11),"1 a 11",IF(AND(BN749&gt;=11.5,BN749&lt;=21.5),"11,5 a 21,5",IF(BN749=22,"22",IF(AND(BN749&gt;=22.5,BN749&lt;=32.5),"22,5 a 32,5",IF(AND(BN749&gt;=33,BN749&lt;=43),"33 a 43","Fuera de rango"))))))))</f>
        <v>22,5 a 32,5</v>
      </c>
      <c r="BP749" s="11" t="n">
        <f aca="false">IF(BO749="","",IF(BO749="-20 a -10",1,IF(BO749="-9,5 a 0,5",2,IF(BO749="1 a 11",3,IF(BO749="11,5 a 21,5",4,IF(BO749="22","NORMA",IF(BO749="22,5 a 32,5",5,IF(BO749="33 a 43",6,""))))))))</f>
        <v>5</v>
      </c>
      <c r="BQ749" s="9" t="n">
        <v>20</v>
      </c>
      <c r="BR749" s="10" t="str">
        <f aca="false">IF(BQ749="","",IF(AND(BQ749&gt;=-20,BQ749&lt;=-15),"-20 a -15",IF(AND(BQ749&gt;=-14.5,BQ749&lt;=-9.5),"-14,5 a -9,5",IF(AND(BQ749&gt;=-9,BQ749&lt;=-4),"-9 a -4",IF(AND(BQ749&gt;=-3.5,BQ749&lt;=2.5),"-3,5 a 2,5",IF(AND(BQ749&gt;=3,BQ749&lt;=8),"3 a 8",IF(AND(BQ749&gt;=8.5,BQ749&lt;=13.5),"8,5 a 13,5",IF(AND(BQ749&gt;=14,BQ749&lt;=17.5),"14 a 17,5",IF(BQ749=18,"18",IF(AND(BQ749&gt;=18.5,BQ749&lt;=23.5),"18,5 a 23,5",IF(AND(BQ749&gt;=24,BQ749&lt;=29),"24 a 29",IF(AND(BQ749&gt;=29.5,BQ749&lt;=34.5),"29,5 a 34,5",IF(AND(BQ749&gt;=35,BQ749&lt;=40),"35 a 40","Fuera de rango")))))))))))))</f>
        <v>18,5 a 23,5</v>
      </c>
      <c r="BS749" s="11" t="n">
        <f aca="false">IF(BR749="","",IF(BR749="-20 a -15",1,IF(BR749="-14,5 a -9,5",2,IF(BR749="-9 a -4",3,IF(BR749="-3,5 a 2,5",4,IF(BR749="3 a 8",5,IF(BR749="8,5 a 13,5",6,IF(BR749="14 a 17,5",7,IF(BR749="18","NORMA",IF(BR749="18,5 a 23,5",8,IF(BR749="24 a 29",9,IF(BR749="29,5 a 34,5",10,IF(BR749="35 a 40",11,"")))))))))))))</f>
        <v>8</v>
      </c>
      <c r="BT749" s="9" t="n">
        <v>0</v>
      </c>
      <c r="BU749" s="10" t="str">
        <f aca="false">IF(BT749="","",IF(AND(BT749&gt;=-20,BT749&lt;=-18),"-20 a -18",IF(AND(BT749&gt;=-17.5,BT749&lt;=-15.5),"-17,5 a -15,5",IF(AND(BT749&gt;=-15,BT749&lt;=-13),"-15 a -13",IF(AND(BT749&gt;=-12.5,BT749&lt;=-10.5),"-12,5 a -10,5",IF(AND(BT749&gt;=-10,BT749&lt;=-8),"-10 a -8",IF(AND(BT749&gt;=-7.5,BT749&lt;=-5.5),"-7,5 a -5,5",IF(AND(BT749&gt;=-5,BT749&lt;=-3),"-5 a -3",IF(AND(BT749&gt;=-2.5,BT749&lt;=-0.5),"-2,5 a -0,5",IF(BT749=0,"0",IF(AND(BT749&gt;=0.5,BT749&lt;=2.5),"0,5 a 2,5",IF(AND(BT749&gt;=3,BT749&lt;=5),"3 a 5",IF(AND(BT749&gt;=5.5,BT749&lt;=7.5),"5,5 a 7,5",IF(AND(BT749&gt;=8,BT749&lt;=10),"8 a 10",IF(AND(BT749&gt;=10.5,BT749&lt;=12.5),"10,5 a 12,5",IF(AND(BT749&gt;=13,BT749&lt;=15),"13 a 15",IF(AND(BT749&gt;=15.5,BT749&lt;=17.5),"15,5 a 17,5",IF(AND(BT749&gt;=18,BT749&lt;=20),"18 a 20","Fuera de rango"))))))))))))))))))</f>
        <v>0</v>
      </c>
      <c r="BV749" s="11" t="str">
        <f aca="false">IF(BT749="","",IF(BT749=0,"NORMA",IF(AND(BT749&gt;=-20,BT749&lt;=-18),2,IF(AND(BT749&gt;=-17.5,BT749&lt;=-15.5),2,IF(AND(BT749&gt;=-15,BT749&lt;=-13),3,IF(AND(BT749&gt;=-12.5,BT749&lt;=-10.5),4,IF(AND(BT749&gt;=-10,BT749&lt;=-8),5,IF(AND(BT749&gt;=-7.5,BT749&lt;=-5.5),6,IF(AND(BT749&gt;=-5,BT749&lt;=-3),7,IF(AND(BT749&gt;=-2.5,BT749&lt;=-0.5),8,IF(AND(BT749&gt;=0.5,BT749&lt;=2.5),9,IF(AND(BT749&gt;=3,BT749&lt;=5),10,IF(AND(BT749&gt;=5.5,BT749&lt;=7.5),11,IF(AND(BT749&gt;=8,BT749&lt;=10),12,IF(AND(BT749&gt;=10.5,BT749&lt;=12.5),13,IF(AND(BT749&gt;=13,BT749&lt;=15),14,IF(AND(BT749&gt;=15.5,BT749&lt;=17.5),15,IF(AND(BT749&gt;=18,BT749&lt;=20),16,"Fuera de rango"))))))))))))))))))</f>
        <v>NORMA</v>
      </c>
      <c r="BW749" s="9" t="n">
        <v>-6.75</v>
      </c>
      <c r="BX749" s="10" t="n">
        <f aca="false">18.5- (0.3*H749)</f>
        <v>9.2</v>
      </c>
      <c r="BY749" s="10" t="n">
        <f aca="false">(BW749)-(BX749)</f>
        <v>-15.95</v>
      </c>
      <c r="BZ749" s="10" t="str">
        <f aca="false">IF(BY749="","",IF(BY749&lt;-27.5,"De -30 a -28",IF(BY749&lt;-25,"De -27,5 a -25,5",IF(BY749&lt;-22.5,"De -25 a -23",IF(BY749&lt;-20,"De -22,5 a -20,5",IF(BY749&lt;-17.5,"De -20 a -18",IF(BY749&lt;-15,"De -17,5 a -15,5",IF(BY749&lt;-12.5,"De -15 a -13",IF(BY749&lt;-10,"De -12,5 a -10,5",IF(BY749&lt;-7.5,"De -10 a -8",IF(BY749&lt;-5,"De -7,5 a -5,5",IF(BY749&lt;-2.5,"De -5 a -3",IF(BY749&lt;0,"De -2,5 a -0,5",IF(BY749&lt;2.5,"De 0 a 2",IF(BY749&lt;5,"De 2,5 a 4,5",IF(BY749&lt;7.5,"De 5 a 7",IF(BY749&lt;10,"De 7,5 a 9,5",IF(BY749&lt;12.5,"De 10 a 12",IF(BY749&lt;15,"De 12,5 a 14,5",IF(BY749&lt;17.5,"De 15 a 17",IF(BY749&lt;20,"De 17,5 a 19,5",IF(BY749&lt;22.5,"De 20 a 22",IF(BY749&lt;25,"De 22,5 a 24,5",IF(BY749&lt;27.5,"De 25 a 27","De 27,5 a 30"))))))))))))))))))))))))</f>
        <v>De -17,5 a -15,5</v>
      </c>
      <c r="CA749" s="12" t="n">
        <f aca="false">IF(BY749="","",IF(BY749&lt;=-28,1,IF(BY749&lt;=-25.5,2,IF(BY749&lt;=-23,3,IF(BY749&lt;=-20.5,4,IF(BY749&lt;=-18,5,IF(BY749&lt;=-15.5,6,IF(BY749&lt;=-13,7,IF(BY749&lt;=-10.5,8,IF(BY749&lt;=-8,9,IF(BY749&lt;=-5.5,10,IF(BY749&lt;=-3,11,IF(BY749&lt;=-0.5,12,IF(BY749&lt;=2,13,IF(BY749&lt;=4.5,14,IF(BY749&lt;=7,15,IF(BY749&lt;=9.5,16,IF(BY749&lt;=12,17,IF(BY749&lt;=14.5,18,IF(BY749&lt;=17,19,IF(BY749&lt;=19.5,20,IF(BY749&lt;=22,21,IF(BY749&lt;=24.5,22,IF(BY749&lt;=27,23,IF(BY749&lt;=30,24,"Fuera de rango")))))))))))))))))))))))))</f>
        <v>6</v>
      </c>
      <c r="CB749" s="9" t="n">
        <v>-8</v>
      </c>
      <c r="CC749" s="10" t="n">
        <f aca="false">18.5- (0.3*H749)</f>
        <v>9.2</v>
      </c>
      <c r="CD749" s="10" t="n">
        <f aca="false">(CB749)-(CC749)</f>
        <v>-17.2</v>
      </c>
      <c r="CE749" s="10" t="str">
        <f aca="false">IF(CD749="","",IF(CD749&lt;-27.5,"De -30 a -28",IF(CD749&lt;-25,"De -27,5 a -25,5",IF(CD749&lt;-22.5,"De -25 a -23",IF(CD749&lt;-20,"De -22,5 a -20,5",IF(CD749&lt;-17.5,"De -20 a -18",IF(CD749&lt;-15,"De -17,5 a -15,5",IF(CD749&lt;-12.5,"De -15 a -13",IF(CD749&lt;-10,"De -12,5 a -10,5",IF(CD749&lt;-7.5,"De -10 a -8",IF(CD749&lt;-5,"De -7,5 a -5,5",IF(CD749&lt;-2.5,"De -5 a -3",IF(CD749&lt;0,"De -2,5 a -0,5",IF(CD749&lt;=2,"De 0 a 2",IF(CD749&lt;=4.5,"De 2,5 a 4,5",IF(CD749&lt;=7,"De 5 a 7",IF(CD749&lt;=9.5,"De 7,5 a 9,5",IF(CD749&lt;=12,"De 10 a 12",IF(CD749&lt;=14.5,"De 12,5 a 14,5",IF(CD749&lt;=17,"De 15 a 17",IF(CD749&lt;=19.5,"De 17,5 a 19,5",IF(CD749&lt;=22,"De 20 a 22",IF(CD749&lt;=24.5,"De 22,5 a 24,5",IF(CD749&lt;=27,"De 25 a 27","De 27,5 a 30"))))))))))))))))))))))))</f>
        <v>De -17,5 a -15,5</v>
      </c>
      <c r="CF749" s="12" t="n">
        <f aca="false">IF(CD749="","",IF(CD749&lt;-27.5,1,IF(CD749&lt;-25,2,IF(CD749&lt;-22.5,3,IF(CD749&lt;-20,4,IF(CD749&lt;-17.5,5,IF(CD749&lt;-15,6,IF(CD749&lt;-12.5,7,IF(CD749&lt;-10,8,IF(CD749&lt;-7.5,9,IF(CD749&lt;-5,10,IF(CD749&lt;-2.5,11,IF(CD749&lt;0,12,IF(CD749&lt;2.5,13,IF(CD749&lt;5,14,IF(CD749&lt;7.5,15,IF(CD749&lt;10,16,IF(CD749&lt;12.5,17,IF(CD749&lt;15,18,IF(CD749&lt;17.5,19,IF(CD749&lt;20,20,IF(CD749&lt;22.5,21,IF(CD749&lt;25,22,IF(CD749&lt;27.5,23,24))))))))))))))))))))))))</f>
        <v>6</v>
      </c>
      <c r="CG749" s="9" t="n">
        <v>-3.5</v>
      </c>
      <c r="CH749" s="10" t="str">
        <f aca="false">IF(CG749="","",IF(AND(CG749&gt;=-10,CG749&lt;=-9.5),"-10 a -9,5",IF(AND(CG749&gt;-9.5,CG749&lt;=-8.5),"-9 a -8,5",IF(AND(CG749&gt;-8.5,CG749&lt;=-7.5),"-8 a -7,5",IF(AND(CG749&gt;-7.5,CG749&lt;=-6.5),"-7 a -6,5",IF(AND(CG749&gt;-6.5,CG749&lt;=-5.5),"-6 a -5,5",IF(AND(CG749&gt;-5.5,CG749&lt;=-4.5),"-5 a -4,5",IF(AND(CG749&gt;-4.5,CG749&lt;=-3.5),"-4 a -3,5",IF(AND(CG749&gt;-3.5,CG749&lt;=-2.5),"-3 a -2,5",IF(CG749=-2.25,"-2,25",IF(AND(CG749&gt;-2.5,CG749&lt;=-1.5),"-2 a -1,5",IF(AND(CG749&gt;-1.5,CG749&lt;=-0.5),"-1 a -0,5",IF(AND(CG749&gt;-0.5,CG749&lt;=0.5),"0 a 0,5",IF(AND(CG749&gt;0.5,CG749&lt;=1.5),"1 a 1,5",IF(AND(CG749&gt;1.5,CG749&lt;=2.5),"2 a 2,5",IF(AND(CG749&gt;2.5,CG749&lt;=3.5),"3 a 3,5",IF(AND(CG749&gt;3.5,CG749&lt;=4.5),"4 a 4,5",IF(AND(CG749&gt;4.5,CG749&lt;=5.5),"5 a 5,5",IF(AND(CG749&gt;5.5,CG749&lt;=6.5),"6 a 6,5",IF(AND(CG749&gt;6.5,CG749&lt;=7.5),"7 a 7,5",IF(AND(CG749&gt;7.5,CG749&lt;=8.5),"8 a 8,5",IF(AND(CG749&gt;8.5,CG749&lt;=9.5),"9 a 9,5",IF(CG749&gt;=10,"10","Fuera de rango")))))))))))))))))))))))</f>
        <v>-4 a -3,5</v>
      </c>
      <c r="CI749" s="11" t="n">
        <f aca="false">IF(CG749="","",IF(CG749=-2.25,"NORMA",IF(CG749&lt;=-9.5,1,IF(CG749&lt;=-8.5,2,IF(CG749&lt;=-7.5,3,IF(CG749&lt;=-6.5,4,IF(CG749&lt;=-5.5,5,IF(CG749&lt;=-4.5,6,IF(CG749&lt;=-3.5,7,IF(CG749&lt;=-2.5,8,IF(CG749&lt;=-1.5,9,IF(CG749&lt;=-0.5,10,IF(CG749&lt;=0.5,11,IF(CG749&lt;=1.5,12,IF(CG749&lt;=2.5,13,IF(CG749&lt;=3.5,14,IF(CG749&lt;=4.5,15,IF(CG749&lt;=5.5,16,IF(CG749&lt;=6.5,17,IF(CG749&lt;=7.5,18,IF(CG749&lt;=8.5,19,IF(CG749&lt;=9.5,20,IF(CG749=10,21,"Fuera de rango")))))))))))))))))))))))</f>
        <v>7</v>
      </c>
      <c r="CJ749" s="9" t="n">
        <v>1.75</v>
      </c>
      <c r="CK749" s="10" t="str">
        <f aca="false">IF(CJ749="","",IF(AND(CJ749&gt;=-6,CJ749&lt;=-5.5),"-6 a -5,5",IF(AND(CJ749&gt;-5.5,CJ749&lt;=-4.5),"-5 a -4,5",IF(AND(CJ749&gt;-4.5,CJ749&lt;=-3.5),"-4 a -3,5",IF(AND(CJ749&gt;-3.5,CJ749&lt;=-2.5),"-3 a -2,5",IF(AND(CJ749&gt;-2.5,CJ749&lt;=-1.5),"-2 a -1,5",IF(AND(CJ749&gt;-1.5,CJ749&lt;=-0.5),"-1 a -0,5",IF(AND(CJ749&gt;-0.5,CJ749&lt;=0.5),"0 a 0,5",IF(AND(CJ749&gt;0.5,CJ749&lt;=1.5),"1 a 1,5",IF(AND(CJ749&gt;1.5,CJ749&lt;2.5),"2",IF(AND(CJ749&gt;=2.5,CJ749&lt;=3),"2,5 a 3",IF(AND(CJ749&gt;3,CJ749&lt;=4),"3,5 a 4",IF(AND(CJ749&gt;4,CJ749&lt;=5),"4,5 a 5",IF(AND(CJ749&gt;5,CJ749&lt;=6),"5,5 a 6",IF(AND(CJ749&gt;6,CJ749&lt;=7),"6,5 a 7",IF(AND(CJ749&gt;7,CJ749&lt;=8),"7,5 a 8",IF(AND(CJ749&gt;8,CJ749&lt;=9.5),"8,5 a 9,5",IF(CJ749=10,"10","Fuera de rango"))))))))))))))))))</f>
        <v>2</v>
      </c>
      <c r="CL749" s="11" t="str">
        <f aca="false">IF(CK749="","",IF(OR(CK749="-6 a -5,5",CK749="-6 - -5,5"),1,IF(OR(CK749="-5 a -4,5",CK749="-5 - -4,5"),2,IF(OR(CK749="-4 a -3,5",CK749="-4 - -3,5"),3,IF(OR(CK749="-3 a -2,5",CK749="-3 - -2,5"),4,IF(OR(CK749="-2 a -1,5",CK749="-2 - -1,5"),5,IF(OR(CK749="-1 a -0,5",CK749="-1 - -0,5"),6,IF(OR(CK749="0 a 0,5",CK749="0 - 0,5"),7,IF(OR(CK749="1 a 1,5",CK749="1 - 1,5"),8,IF(CK749="2","NORMA",IF(OR(CK749="2,5 a 3",CK749="2,5 - 3"),9,IF(OR(CK749="3,5 a 4",CK749="3,5 - 4"),10,IF(OR(CK749="4,5 a 5",CK749="4,5 - 5"),11,IF(OR(CK749="5,5 a 6",CK749="5,5 - 6"),12,IF(OR(CK749="6,5 a 7",CK749="6,5 - 7"),13,IF(OR(CK749="7,5 a 8",CK749="7,5 - 8"),14,IF(OR(CK749="8,5 a 9",CK749="8,5 - 9,5",CK749="9 a 9,5"),15,IF(CK749="10",15,IF(OR(CK749="0,5 a 1",CK749="0,5 - 1"),7,"Fuera de rango")))))))))))))))))))</f>
        <v>NORMA</v>
      </c>
      <c r="CO749" s="10" t="str">
        <f aca="false">IF(CM749&gt;0,"EME"," ")</f>
        <v> </v>
      </c>
      <c r="CQ749" s="10" t="str">
        <f aca="false">IF(CP749&gt;0,"0", " ")</f>
        <v> </v>
      </c>
      <c r="CR749" s="10" t="str">
        <f aca="false">IF(CP749&gt;0,"EME"," ")</f>
        <v> </v>
      </c>
      <c r="CS749" s="9" t="n">
        <v>0</v>
      </c>
      <c r="CV749" s="9" t="n">
        <v>0</v>
      </c>
      <c r="CY749" s="9" t="n">
        <v>-1.5</v>
      </c>
      <c r="DB749" s="9" t="n">
        <v>-2</v>
      </c>
      <c r="DC749" s="11" t="str">
        <f aca="false">IF(DB749&lt;0,"2"," ")</f>
        <v>2</v>
      </c>
      <c r="DD749" s="11" t="str">
        <f aca="false">IF(DB749&lt;0,"MIO"," ")</f>
        <v>MIO</v>
      </c>
      <c r="DE749" s="9" t="n">
        <v>-1.75</v>
      </c>
      <c r="DF749" s="10" t="str">
        <f aca="false">IF(DE749&lt;0,"3"," ")</f>
        <v>3</v>
      </c>
      <c r="DG749" s="10" t="str">
        <f aca="false">IF(DE749&lt;0,"AST"," ")</f>
        <v>AST</v>
      </c>
      <c r="DH749" s="9" t="n">
        <v>-1.25</v>
      </c>
      <c r="DI749" s="10" t="str">
        <f aca="false">IF(DH749&lt;0,"3"," ")</f>
        <v>3</v>
      </c>
      <c r="DJ749" s="10" t="str">
        <f aca="false">IF(DH749&lt;0,"AST"," ")</f>
        <v>AST</v>
      </c>
      <c r="DK749" s="9" t="n">
        <v>0</v>
      </c>
      <c r="DL749" s="10" t="str">
        <f aca="false">IF(DK749&gt;0,"4"," ")</f>
        <v> </v>
      </c>
      <c r="DM749" s="10" t="str">
        <f aca="false">IF(DK749&gt;0,"PRE"," ")</f>
        <v> </v>
      </c>
      <c r="DN749" s="9" t="n">
        <v>0</v>
      </c>
      <c r="DO749" s="10" t="str">
        <f aca="false">IF(DN749&gt;0,"4"," ")</f>
        <v> </v>
      </c>
      <c r="DP749" s="10" t="str">
        <f aca="false">IF(DN749&gt;0,"PRE"," ")</f>
        <v> </v>
      </c>
      <c r="DS749" s="12" t="str">
        <f aca="false">CONCATENATE(CO749,CU749,DA749,DG749,DM749)</f>
        <v> AST </v>
      </c>
      <c r="DT749" s="10" t="e">
        <f aca="false" t="array" ref="DT749">_xlfn.IFS(DS749="EME    ","0", DS749=" HIP   ","1", DS749="  MIO  ","2", DS749="   AST ","3", DS749="    PRE","4", DS749="EME   PRE","5", DS749=" HIP  PRE","6", DS749=" HIP AST ","7", DS749="  MIO PRE","8", DS749="  MIOAST ","9", DS749="   ASTPRE","10",DS749=" HIP ASTPRE","11", DS749="  MIOASTPRE","12", DS749="     ","0")</f>
        <v>#N/A</v>
      </c>
      <c r="DV749" s="1" t="e">
        <f aca="false" t="array" ref="DV749">_xlfn.IFS(DU749="SI","2", DU749="NO","1")</f>
        <v>#N/A</v>
      </c>
      <c r="DX749" s="11" t="str">
        <f aca="false">IF(DW749=0,"1","2")</f>
        <v>1</v>
      </c>
      <c r="DY749" s="11" t="str">
        <f aca="false" t="array" ref="DY749">_xlfn.IFS(DW749=0,"0", DW749=0.25, "1", DW749=0.5,"2", DW749=0.75,"3", DW749=1,"4",DW749=1.25,"5", DW749=1.5,"6", DW749=1.75,"7", DW749=2,"8")</f>
        <v>0</v>
      </c>
      <c r="EA749" s="11" t="str">
        <f aca="false">IF(DZ749=0,"1","2")</f>
        <v>1</v>
      </c>
      <c r="EB749" s="11" t="str">
        <f aca="false" t="array" ref="EB749">_xlfn.IFS(DZ749=0,"0", DZ749=0.25, "1", DZ749=0.5,"2", DZ749=0.75,"3", DZ749=1,"4",DZ749=1.25,"5", DZ749=1.5,"6", DZ749=1.75,"7", DZ749=2,"8")</f>
        <v>0</v>
      </c>
      <c r="ED749" s="10" t="str">
        <f aca="false">IF(EC749=0,"1","2")</f>
        <v>1</v>
      </c>
      <c r="EE749" s="11" t="str">
        <f aca="false" t="array" ref="EE749">_xlfn.IFS(EC749=0,"0", EC749=-0.25, "1", EC749=-0.5,"2", EC749=-0.75,"3", EC749=-1,"4",EC749=-1.25,"5", EC749=-1.5,"6", EC749=-1.75,"7", EC749=-2,"8", EC749=-2.25,"9",EC749=-2.5,"10", EC749=-2.75,"11", EC749=-3,"12", EC749=-3.25,"13", EC749=-3.5,"14", EC749=-3.75,"15",EC749=-4,"16")</f>
        <v>0</v>
      </c>
      <c r="EG749" s="10" t="str">
        <f aca="false">IF(EF749=0,"1","2")</f>
        <v>1</v>
      </c>
      <c r="EH749" s="11" t="str">
        <f aca="false" t="array" ref="EH749">_xlfn.IFS(EF749=0,"0", EF749=-0.25, "1", EF749=-0.5,"2", EF749=-0.75,"3", EF749=-1,"4",EF749=-1.25,"5", EF749=-1.5,"6", EF749=-1.75,"7", EF749=-2,"8", EF749=-2.25,"9",EF749=-2.5,"10", EF749=-2.75,"11", EF749=-3,"12", EF749=-3.25,"13", EF749=-3.5,"14", EF749=-3.75,"15",EF749=-4,"16")</f>
        <v>0</v>
      </c>
      <c r="EJ749" s="11" t="str">
        <f aca="false">IF(EI749=0,"1","2")</f>
        <v>1</v>
      </c>
      <c r="EK749" s="11" t="str">
        <f aca="false" t="array" ref="EK749">_xlfn.IFS(EI749=0,"0", EI749=-0.25, "1", EI749=-0.5,"2", EI749=-0.75,"3", EI749=-1,"4",EI749=-1.25,"5", EI749=-1.5,"6", EI749=-1.75,"7", EI749=-2,"8", EI749=-2.25,"9", EI749=-2.25,"9",EI749=-2.5,"10", EI749=-2.75,"11", EI749=-3,"12", EI749=-3.25,"13", EI749=-3.5,"14", EI749=-3.75,"15",EI749=-4,"16", EI749=0.25, "17", EI749=0.5, "18")</f>
        <v>0</v>
      </c>
      <c r="EM749" s="11" t="str">
        <f aca="false">IF(EL749=0,"1","2")</f>
        <v>1</v>
      </c>
      <c r="EN749" s="11" t="str">
        <f aca="false" t="array" ref="EN749">_xlfn.IFS(EL749=0.25,"17",EL749=0.5,"18", EL749=0,"0", EL749=-0.25, "1", EL749=-0.5,"2", EL749=-0.75,"3", EL749=-1,"4",EL749=-1.25,"5", EL749=-1.5,"6", EL749=-1.75,"7", EL749=-2,"8",EL749= -2.25,"9",EL749=-2.5,"10",EL749= -2.75,"11",EL749= -3,"12",EL749= -3.25,"13",EL749= -3.5,"14",EL749= -3.75,"15",EL749=-4,"16")</f>
        <v>0</v>
      </c>
      <c r="EP749" s="11" t="str">
        <f aca="false">IF(EO749=0,"1","2")</f>
        <v>1</v>
      </c>
      <c r="EQ749" s="11" t="str">
        <f aca="false" t="array" ref="EQ749">_xlfn.IFS(EO749=0,"0", EO749=0.25, "1", EO749=0.5,"2", EO749=0.75,"3", EO749=1,"4",EO749=1.25,"5", EO749=1.5,"6", EO749=1.75,"7", EO749=2,"8", EO749=2.25,"9", EO749=2.25,"9",EO749=2.5,"10", EO749=2.75,"11", EO749=3,"12", EO749=3.25,"13", EO749=3.5,"14", EO749=3.75,"15",EO749=4,"16", EO749=-0.25, "17", bq=-0.5, "18")</f>
        <v>0</v>
      </c>
      <c r="ES749" s="11" t="str">
        <f aca="false">IF(ER749=0,"1","2")</f>
        <v>1</v>
      </c>
      <c r="ET749" s="11" t="str">
        <f aca="false" t="array" ref="ET749">_xlfn.IFS(ER749=0,"0", ER749=0.25, "1", ER749=0.5,"2", ER749=0.75,"3", ER749=1,"4",ER749=1.25,"5", ER749=1.5,"6", ER749=1.75,"7", ER749=2,"8", ER749=2.25,"9", ER749=2.25,"9",ER749=2.5,"10", ER749=2.75,"11", ER749=3,"12", ER749=3.25,"13", ER749=3.5,"14", ER749=3.75,"15",ER749=4,"16", ER749=-0.25, "17", bq=-0.5, "18")</f>
        <v>0</v>
      </c>
      <c r="EV749" s="14" t="e">
        <f aca="false">VLOOKUP(EU749,LEYENDA!$G$2:$H$8,2,TRUE())</f>
        <v>#N/A</v>
      </c>
      <c r="EW749" s="14" t="e">
        <f aca="false" t="array" ref="EW749">_xlfn.IFS(EV749="0-5","1", EV749="6-12","2", EV749="13-18","3", EV749="19-24","4", EV749="25-36","5", EV749="37-48","6", EV749="49-60","7")</f>
        <v>#N/A</v>
      </c>
    </row>
    <row r="750" customFormat="false" ht="13.5" hidden="false" customHeight="false" outlineLevel="0" collapsed="false">
      <c r="A750" s="1" t="n">
        <v>306</v>
      </c>
      <c r="B750" s="2" t="n">
        <v>1</v>
      </c>
      <c r="C750" s="33" t="n">
        <v>43306</v>
      </c>
      <c r="E750" s="5" t="str">
        <f aca="false">VLOOKUP(A750,'286'!$A$3:$J$6279,10,FALSE())</f>
        <v>DE LA FUENTE GARCÍA, CRISTINA</v>
      </c>
      <c r="F750" s="4" t="str">
        <f aca="false">VLOOKUP(A750,'286'!$A$3:$I$1768,3,FALSE())</f>
        <v>DEGAARCRIS</v>
      </c>
      <c r="G750" s="6" t="n">
        <f aca="false">VLOOKUP(A750,'286'!$A$3:$I$1768,4,FALSE())</f>
        <v>35981</v>
      </c>
      <c r="H750" s="7" t="n">
        <f aca="false">YEAR(C750)-YEAR(G750)</f>
        <v>20</v>
      </c>
      <c r="I750" s="1" t="str">
        <f aca="false">VLOOKUP(H750,LEYENDA!$C$2:$D$6,2,TRUE())</f>
        <v>13-24</v>
      </c>
      <c r="J750" s="5" t="str">
        <f aca="false">VLOOKUP(A750,'286'!$A$3:$I$1768,7,FALSE())</f>
        <v>M</v>
      </c>
      <c r="K750" s="8" t="n">
        <f aca="false">VLOOKUP(A750,'286'!$A$3:$I$1768,2,FALSE())</f>
        <v>0</v>
      </c>
      <c r="L750" s="4" t="str">
        <f aca="false">VLOOKUP(A750,'286'!$A$3:$I$1768,8,FALSE())</f>
        <v>D</v>
      </c>
      <c r="M750" s="4" t="str">
        <f aca="false">VLOOKUP(A750,'286'!$A$3:$I$1768,9,FALSE())</f>
        <v>D</v>
      </c>
      <c r="N750" s="8" t="str">
        <f aca="false">IF(R750=O750, "MISMA","CONTRARIA")</f>
        <v>MISMA</v>
      </c>
      <c r="O750" s="8" t="str">
        <f aca="false" t="array" ref="O750">_xlfn.IFS(L750="D","1", L750="I","2")</f>
        <v>1</v>
      </c>
      <c r="P750" s="8" t="e">
        <f aca="false" t="array" ref="P750">_xlfn.IFS(K750="OD","1", K750="OI","2")</f>
        <v>#N/A</v>
      </c>
      <c r="Q750" s="1" t="str">
        <f aca="false" t="array" ref="Q750">_xlfn.IFS(J750="M","1", J750="H","2")</f>
        <v>1</v>
      </c>
      <c r="R750" s="8" t="str">
        <f aca="false" t="array" ref="R750">_xlfn.IFS(M750="D","1", M750="I","2")</f>
        <v>1</v>
      </c>
      <c r="S750" s="1" t="str">
        <f aca="false" t="array" ref="S750">_xlfn.IFS(N750="CONTRARIA", "1",N750= "MISMA","2")</f>
        <v>2</v>
      </c>
      <c r="T750" s="1" t="str">
        <f aca="false" t="array" ref="T750">_xlfn.IFS(I750="0-12","1", I750="13-24","2", I750="25-40","3", I750="41-60","4", I750="61-100","5")</f>
        <v>2</v>
      </c>
      <c r="U750" s="9" t="n">
        <v>-5</v>
      </c>
      <c r="V750" s="10" t="str">
        <f aca="false">IF(U750="","",IF(AND(U750&gt;=-9,U750&lt;=-6.5),"-9 a -6,5",IF(AND(U750&gt;=-6,U750&lt;=-3.5),"-6 a -3,5",IF(AND(U750&gt;=-3,U750&lt;=-1),"-3 a -1",IF(U750=-0.5,"-0,5",IF(AND(U750&gt;=0,U750&lt;=2.5),"0 a 2,5",IF(AND(U750&gt;=3,U750&lt;=5.5),"3 a 5,5",IF(AND(U750&gt;=6,U750&lt;=8.5),"6 a 8,5",IF(AND(U750&gt;=9,U750&lt;=20),"9 a 20","Fuera de rango")))))))))</f>
        <v>-6 a -3,5</v>
      </c>
      <c r="W750" s="11" t="n">
        <f aca="false">IF(V750="","",IF(V750="-9 a -6,5",2,IF(V750="-6 a -3,5",3,IF(V750="-3 a -1",4,IF(V750="-0,5","NORMA",IF(V750="0 a 2,5",5,IF(V750="3 a 5,5",6,IF(V750="6 a 8,5",7,IF(V750="9 a 20",8,"Fuera de rango")))))))))</f>
        <v>3</v>
      </c>
      <c r="X750" s="9" t="n">
        <v>6</v>
      </c>
      <c r="Y750" s="11" t="str">
        <f aca="false">IF(X750="","",IF(AND(X750&gt;=0,X750&lt;=4),"0 a 4",IF(AND(X750&gt;=4.5,X750&lt;=8.5),"4,5 a 8,5",IF(X750=9,"9",IF(AND(X750&gt;=9.5,X750&lt;=13),"9,5 a 13",IF(AND(X750&gt;=13.5,X750&lt;=20),"13,5 a 20",IF(AND(X750&gt;=20.5,X750&lt;=35),"20,5 a 35","Fuera de rango")))))))</f>
        <v>4,5 a 8,5</v>
      </c>
      <c r="Z750" s="11" t="n">
        <f aca="false">IF(Y750="","",IF(Y750="0 a 4",1,IF(Y750="4,5 a 8,5",2,IF(Y750="9","NORMA",IF(Y750="9,5 a 13",3,IF(Y750="13,5 a 20",4,IF(Y750="20,5 a 35",5,"Fuera de rango")))))))</f>
        <v>2</v>
      </c>
      <c r="AA750" s="9" t="n">
        <v>10</v>
      </c>
      <c r="AB750" s="10" t="str">
        <f aca="false">IF(AA750="","",IF(AND(AA750&gt;=0,AA750&lt;=9),"0 a 9",IF(AND(AA750&gt;=9.5,AA750&lt;=18.5),"9,5 a 18,5",IF(AA750=19,"19",IF(AND(AA750&gt;=19.5,AA750&lt;=28),"19,5 a 28",IF(AND(AA750&gt;=28.5,AA750&lt;=40),"28,5 a 40","Fuera de rango"))))))</f>
        <v>9,5 a 18,5</v>
      </c>
      <c r="AC750" s="11" t="n">
        <f aca="false" t="array" ref="AC750">_xlfn.IFS(AB750="","",AB750="0 a 9",1,AB750="9,5 a 18,5",2,AB750="19","NORMA",AB750="19,5 a 28",3,AB750="28,5 a 40",4,TRUE(),"Fuera de rango")</f>
        <v>2</v>
      </c>
      <c r="AD750" s="9" t="n">
        <v>1</v>
      </c>
      <c r="AE750" s="10" t="str">
        <f aca="false">IF(AD750="","",IF(AND(AD750&gt;=-10,AD750&lt;=0),"De -10 a 0",IF(AND(AD750&gt;=0.5,AD750&lt;=9.5),"0,5 a 9,5",IF(AD750=10,"10",IF(AND(AD750&gt;=10.5,AD750&lt;=20),"10,5 a 20",IF(AND(AD750&gt;=20.5,AD750&lt;=40),"20,5 a 40","Fuera de rango"))))))</f>
        <v>0,5 a 9,5</v>
      </c>
      <c r="AF750" s="12" t="n">
        <f aca="false">IF(AD750="","",IF(AND(AD750&gt;=-10,AD750&lt;=0),1,IF(AND(AD750&gt;=0.5,AD750&lt;=9.5),2,IF(AD750=10,"NORMA",IF(AND(AD750&gt;=10.5,AD750&lt;=20),3,IF(AND(AD750&gt;=20.5,AD750&lt;=40),4,""))))))</f>
        <v>2</v>
      </c>
      <c r="AG750" s="9" t="n">
        <v>11</v>
      </c>
      <c r="AH750" s="10" t="str">
        <f aca="false">IF(AG750="","",IF(AND(AG750&gt;=0,AG750&lt;=4),"0 a 4",IF(AND(AG750&gt;=4.5,AG750&lt;=8.5),"4,5 a 8,5",IF(AG750=9,"9",IF(AND(AG750&gt;=9.5,AG750&lt;=13),"9,5 a 13",IF(AND(AG750&gt;=13.5,AG750&lt;=25),"13,5 a 25","Fuera de rango"))))))</f>
        <v>9,5 a 13</v>
      </c>
      <c r="AI750" s="10" t="n">
        <f aca="false">IF(AH750="","",IF(AH750="0 a 4",1,IF(AH750="4,5 a 8,5",2,IF(AH750="9","NORMA",IF(AH750="9,5 a 13",3,IF(AH750="13,5 a 25",4,""))))))</f>
        <v>3</v>
      </c>
      <c r="AJ750" s="9" t="n">
        <v>8</v>
      </c>
      <c r="AK750" s="10" t="str">
        <f aca="false">IF(AJ750="","",IF(AND(AJ750&gt;=-15,AJ750&lt;=-10.5),"-15 a -10,5",IF(AND(AJ750&gt;=-10,AJ750&lt;=-4),"-10 a -4",IF(AND(AJ750&gt;=-4.5,AJ750&lt;=0),"-4,5 a 0",IF(AND(AJ750&gt;=0.5,AJ750&lt;=4.5),"0,5 a 4,5",IF(AJ750=5,"5",IF(AND(AJ750&gt;=5.5,AJ750&lt;=10),"5,5 a 10",IF(AND(AJ750&gt;=10.5,AJ750&lt;=20),"10,5 a 20","Fuera de rango"))))))))</f>
        <v>5,5 a 10</v>
      </c>
      <c r="AL750" s="11" t="n">
        <f aca="false">IF(AK750="","",IF(AK750="-15 a -10,5",1,IF(AK750="-10 a -4",2,IF(AK750="-4,5 a 0",3,IF(AK750="0,5 a 4,5",4,IF(AK750="5","NORMA",IF(AK750="5,5 a 10",5,IF(AK750="10,5 a 20",6,"Error"))))))))</f>
        <v>5</v>
      </c>
      <c r="AM750" s="9" t="n">
        <v>0</v>
      </c>
      <c r="AN750" s="10" t="str">
        <f aca="false">IF(AM750="","",IF(AND(AM750&gt;=-7.5,AM750&lt;=-5.5),"-7,5 a -5,5",IF(AND(AM750&gt;=-5,AM750&lt;=-3),"-5 a -3",IF(AND(AM750&gt;=-2.5,AM750&lt;=-0.5),"-2,5 a -0,5",IF(AM750=0,"0,00",IF(AND(AM750&gt;=0.5,AM750&lt;=2.5),"0,5 a 2,5",IF(AND(AM750&gt;=3,AM750&lt;=5),"3 a 5",IF(AND(AM750&gt;=5.5,AM750&lt;=7.5),"5,5 a 7,5",IF(AND(AM750&gt;=8,AM750&lt;=10),"8 a 10","Fuera de rango")))))))))</f>
        <v>0,00</v>
      </c>
      <c r="AO750" s="11" t="str">
        <f aca="false">IF(AN750="","",IF(AN750="-7,5 a -5,5",1,IF(AN750="-5 a -3",2,IF(AN750="-2,5 a -0,5",3,IF(AN750="0,00","NORMA",IF(AN750="0,5 a 2,5",4,IF(AN750="3 a 5",5,IF(AN750="5,5 a 7,5",6,IF(AN750="8 a 10",7,"Error")))))))))</f>
        <v>NORMA</v>
      </c>
      <c r="AP750" s="9" t="n">
        <v>-6</v>
      </c>
      <c r="AQ750" s="10" t="str">
        <f aca="false">IF(AP750="","",IF(AND(AP750&gt;=-20,AP750&lt;=-9.5),"-20 a -9,5",IF(AND(AP750&gt;=-9,AP750&lt;=-6.5),"-9 a -6,5",IF(AP750=-6,"-6",IF(AND(AP750&gt;=-5.5,AP750&lt;=-3),"-5,5 a -3",IF(AND(AP750&gt;=-2.5,AP750&lt;=0),"-2,5 a 0",IF(AND(AP750&gt;=0.5,AP750&lt;=3),"0,5 a 3",IF(AND(AP750&gt;=3.5,AP750&lt;=6),"3,5 a 6",IF(AND(AP750&gt;=6.5,AP750&lt;=9),"6,5 a 9",IF(AND(AP750&gt;=9.5,AP750&lt;=20),"9,5 a 20","Fuera de rango"))))))))))</f>
        <v>-6</v>
      </c>
      <c r="AR750" s="11" t="str">
        <f aca="false">IF(AQ750="","",IF(AQ750="-20 a -9,5",1,IF(AQ750="-9 a -6,5",2,IF(AQ750="-6","NORMA",IF(AQ750="-5,5 a -3",3,IF(AQ750="-2,5 a 0",4,IF(AQ750="0,5 a 3",5,IF(AQ750="3,5 a 6",6,IF(AQ750="6,5 a 9",7,IF(AQ750="9,5 a 20",8,""))))))))))</f>
        <v>NORMA</v>
      </c>
      <c r="AS750" s="9" t="n">
        <v>1</v>
      </c>
      <c r="AT750" s="10" t="str">
        <f aca="false">IF(AS750="","",IF(AND(AS750&gt;=-16,AS750&lt;=-14),"-16 a -14",IF(AND(AS750&gt;=-13.5,AS750&lt;=-11.5),"-13,5 a -11,5",IF(AND(AS750&gt;=-11,AS750&lt;=-9),"-11 a -9",IF(AND(AS750&gt;=-8.5,AS750&lt;=-6.5),"-8,5 a -6,5",IF(AND(AS750&gt;=-6,AS750&lt;=-4),"-6 a -4",IF(AND(AS750&gt;=-3.5,AS750&lt;=-1.5),"-3,5 a -1,5",IF(AND(AS750&gt;=-1,AS750&lt;=1),"-1 a 1",IF(AND(AS750&gt;=1.5,AS750&lt;=3.5),"1,5 a 3,5",IF(AND(AS750&gt;=4,AS750&lt;=6),"4 a 6",IF(AND(AS750&gt;=6.5,AS750&lt;=8.5),"6,5 a 8,5",IF(AND(AS750&gt;=9,AS750&lt;=11),"9 a 11",IF(AND(AS750&gt;=11.5,AS750&lt;=13.5),"11,5 a 13,5",IF(AND(AS750&gt;=14,AS750&lt;=16),"14 a 16",IF(AND(AS750&gt;=16.5,AS750&lt;=18.5),"16,5 a 18,5",IF(AND(AS750&gt;=19,AS750&lt;=21),"19 a 21","Fuera de rango"))))))))))))))))</f>
        <v>-1 a 1</v>
      </c>
      <c r="AU750" s="11" t="n">
        <f aca="false" t="array" ref="AU750">IF(AT750="","",_xlfn.IFS(AT750="-16 a -14",1,AT750="-13,5 a -11,5",2,AT750="-11 a -9",3,AT750="-8,5 a -6,5",4,AT750="-6 a -4",5,AT750="-3,5 a -1,5",6,AT750="-1 a 1",7,AT750="1,5 a 3,5",8,AT750="4 a 6","NORMA",AT750="6,5 a 8,5",9,AT750="9 a 11",10,AT750="11,5 a 13,5",11,AT750="14 a 16",12,AT750="16,5 a 18,5",13,AT750="19 a 21",14,TRUE(),""))</f>
        <v>7</v>
      </c>
      <c r="AV750" s="9" t="n">
        <v>0.5</v>
      </c>
      <c r="AW750" s="10" t="str">
        <f aca="false">IF(AV750="","",IF(AND(AV750&gt;=-1,AV750&lt;=-0.5),"-1 a -0,5",IF(AND(AV750&gt;-0.5,AV750&lt;=0),"De -0,5 a 0",IF(AND(AV750&gt;=0.25,AV750&lt;=0.75),"0,25 a 0,75",IF(AND(AV750&gt;=1,AV750&lt;=1.5),"1 a 1,5",IF(AND(AV750&gt;=1.75,AV750&lt;=2.25),"1,75 a 2,25",IF(AND(AV750&gt;=2.5,AV750&lt;=3),"2,5 a 3",IF(AND(AV750&gt;=3.25,AV750&lt;=3.75),"3,25 a 3,75","Fuera de rango"))))))))</f>
        <v>0,25 a 0,75</v>
      </c>
      <c r="AX750" s="10" t="str">
        <f aca="false">IF(AW750="","",IF(OR(AW750="-1 a -0,5",AW750="-1 a -0.5"),1,IF(OR(AW750="De -0,5 a 0",AW750="-0,5 a 0",AW750="De -0.5 a 0"),2,IF(OR(AW750="0,25 a 0,75",AW750="0.25 a 0.75"),"NORMA",IF(OR(AW750="1 a 1,5",AW750="1 a 1.5"),3,IF(OR(AW750="1,75 a 2,25",AW750="1.75 a 2.25"),4,IF(OR(AW750="2,5 a 3",AW750="2.5 a 3"),5,IF(OR(AW750="3,25 a 3,75",AW750="3.25 a 3.75"),6,""))))))))</f>
        <v>NORMA</v>
      </c>
      <c r="AY750" s="9" t="n">
        <v>-7</v>
      </c>
      <c r="AZ750" s="10" t="str">
        <f aca="false">IF(AY750="","",IF(AND(AY750&gt;=-20,AY750&lt;=-9.5),"-20 a -9,5",IF(AND(AY750&gt;=-9,AY750&lt;=-6.5),"-9 a -6,5",IF(AY750=-6,"-6",IF(AND(AY750&gt;=-5.5,AY750&lt;=-3),"-5,5 a -3",IF(AND(AY750&gt;=-2.5,AY750&lt;=0),"-2,5 a 0",IF(AND(AY750&gt;=0.5,AY750&lt;=3),"0,5 a 3",IF(AND(AY750&gt;=3.5,AY750&lt;=6),"3,5 a 6","Fuera de rango"))))))))</f>
        <v>-9 a -6,5</v>
      </c>
      <c r="BA750" s="11" t="n">
        <f aca="false">IF(AZ750="","",IF(AZ750="-20 a -9,5",1,IF(AZ750="-9 a -6,5",2,IF(AZ750="-6","NORMA",IF(AZ750="-5,5 a -3",3,IF(AZ750="-2,5 a 0",4,IF(AZ750="0,5 a 3",5,IF(AZ750="3,5 a 6",6,""))))))))</f>
        <v>2</v>
      </c>
      <c r="BB750" s="9" t="n">
        <v>0</v>
      </c>
      <c r="BC750" s="10" t="str">
        <f aca="false" t="array" ref="BC750">IF(BB750="","",_xlfn.IFS(AND(BB750&gt;=0,BB750&lt;=2),"0 a 2",AND(BB750&gt;=2.5,BB750&lt;=4.5),"2,5 a 4,5",AND(BB750&gt;=5,BB750&lt;=7),"5 a 7",AND(BB750&gt;=7.5,BB750&lt;=9.5),"7,5 a 9,5",AND(BB750&gt;=10,BB750&lt;=12),"10 a 12",AND(BB750&gt;=12.5,BB750&lt;=14.5),"12,5 a 14,5",BB750=15,"15",AND(BB750&gt;=15.5,BB750&lt;=17.5),"15,5 a 17,5",AND(BB750&gt;=18,BB750&lt;=20),"18 a 20",AND(BB750&gt;=20.5,BB750&lt;=22.5),"20,5 a 22,5",AND(BB750&gt;=23,BB750&lt;=25),"23 a 25",TRUE(),"Fuera de rango"))</f>
        <v>0 a 2</v>
      </c>
      <c r="BD750" s="11" t="n">
        <f aca="false" t="array" ref="BD750">IF(BC750="","",_xlfn.IFS(BC750="0 a 2",1,BC750="2,5 a 4,5",2,BC750="5 a 7",3,BC750="7,5 a 9,5",4,BC750="10 a 12",5,BC750="12,5 a 14,5",6,BC750="15","NORMA",BC750="15,5 a 17,5",7,BC750="18 a 20",8,BC750="20,5 a 22,5",9,BC750="23 a 25",10,TRUE(),"Fuera de rango"))</f>
        <v>1</v>
      </c>
      <c r="BE750" s="9" t="n">
        <v>16</v>
      </c>
      <c r="BF750" s="10" t="str">
        <f aca="false">IF(BE750="","",IF(AND(BE750&gt;=-20,BE750&lt;=-10),"-20 a -10",IF(AND(BE750&gt;=-9.5,BE750&lt;=0.5),"-9,5 a 0,5",IF(AND(BE750&gt;=1,BE750&lt;=11),"1 a 11",IF(AND(BE750&gt;=11.5,BE750&lt;=20.5),"11,5 a 20,5",IF(BE750=21,"21",IF(AND(BE750&gt;=21.5,BE750&lt;=31.5),"21,5 a 31,5",IF(AND(BE750&gt;=32,BE750&lt;=42),"32 a 42","Fuera de rango"))))))))</f>
        <v>11,5 a 20,5</v>
      </c>
      <c r="BG750" s="11" t="n">
        <f aca="false">IF(BF750="","",IF(BF750="-20 a -10",1,IF(BF750="-9,5 a 0,5",2,IF(BF750="1 a 11",3,IF(BF750="11,5 a 20,5",4,IF(BF750="21","NORMA",IF(BF750="21,5 a 31,5",5,IF(BF750="32 a 42",6,""))))))))</f>
        <v>4</v>
      </c>
      <c r="BH750" s="9" t="n">
        <v>10</v>
      </c>
      <c r="BI750" s="10" t="str">
        <f aca="false">IF(BH750="","",IF(AND(BH750&gt;=-20,BH750&lt;=-15),"-20 a -15",IF(AND(BH750&gt;=-14.5,BH750&lt;=-9.5),"-14,5 a -9,5",IF(AND(BH750&gt;=-9,BH750&lt;=-4),"-9 a -4",IF(AND(BH750&gt;=-3.5,BH750&lt;=2.5),"-3,5 a 2,5",IF(AND(BH750&gt;=3,BH750&lt;=8),"3 a 8",IF(AND(BH750&gt;=8.5,BH750&lt;=14.5),"8,5 a 14,5",IF(BH750=15,"15",IF(AND(BH750&gt;=15.5,BH750&lt;=20.5),"15,5 a 20,5",IF(AND(BH750&gt;=21,BH750&lt;=26),"21 a 26","Fuera de rango"))))))))))</f>
        <v>8,5 a 14,5</v>
      </c>
      <c r="BJ750" s="11" t="n">
        <f aca="false">IF(BI750="","",IF(BI750="-20 a -15",1,IF(BI750="-14,5 a -9,5",2,IF(BI750="-9 a -4",3,IF(BI750="-3,5 a 2,5",4,IF(BI750="3 a 8",5,IF(BI750="8,5 a 14,5",6,IF(BI750="15","NORMA",IF(BI750="15,5 a 20,5",7,IF(BI750="21 a 26",8,IF(BI750="26,5 a 31,5",9,"")))))))))))</f>
        <v>6</v>
      </c>
      <c r="BK750" s="9" t="n">
        <v>13</v>
      </c>
      <c r="BL750" s="10" t="str">
        <f aca="false">IF(BK750="","",IF(AND(BK750&gt;=0,BK750&lt;=2),"0 - 2",IF(AND(BK750&gt;=2.5,BK750&lt;=4.5),"2,5 - 4,5",IF(AND(BK750&gt;=5,BK750&lt;=7),"5 - 7",IF(AND(BK750&gt;=7.5,BK750&lt;=9.5),"7,5 - 9,5",IF(AND(BK750&gt;=10,BK750&lt;=12),"10 - 12",IF(AND(BK750&gt;=12.5,BK750&lt;=13.5),"12,5 - 13,5",IF(BK750=14,"14",IF(AND(BK750&gt;=14.5,BK750&lt;=16.5),"14,5 - 16,5",IF(AND(BK750&gt;=17,BK750&lt;=19),"17 - 19",IF(AND(BK750&gt;=19.5,BK750&lt;=21.5),"19,5 - 21,5",IF(AND(BK750&gt;=22,BK750&lt;=24),"22 - 24",IF(AND(BK750&gt;=24.5,BK750&lt;=26.5),"24,5 - 26,5",IF(AND(BK750&gt;=27,BK750&lt;=29),"27 - 29",IF(AND(BK750&gt;=29.5,BK750&lt;=30),"29,5 - 30","Fuera de rango")))))))))))))))</f>
        <v>12,5 - 13,5</v>
      </c>
      <c r="BM750" s="11" t="n">
        <f aca="false">IF(BL750="","",IF(BL750="0 - 2",1,IF(BL750="2,5 - 4,5",2,IF(BL750="5 - 7",3,IF(BL750="7,5 - 9,5",4,IF(BL750="10 - 12",5,IF(BL750="12,5 - 13,5",6,IF(BL750="14","NORMA",IF(BL750="14,5 - 16,5",7,IF(BL750="17 - 19",8,IF(BL750="19,5 - 21,5",9,IF(BL750="22 - 24",10,IF(BL750="24,5 - 26,5",11,IF(BL750="27 - 29",12,IF(BL750="29,5 - 30",13,"")))))))))))))))</f>
        <v>6</v>
      </c>
      <c r="BN750" s="9" t="n">
        <v>18</v>
      </c>
      <c r="BO750" s="11" t="str">
        <f aca="false">IF(BN750="","",IF(AND(BN750&gt;=-20,BN750&lt;=-10),"-20 a -10",IF(AND(BN750&gt;=-9.5,BN750&lt;=0.5),"-9,5 a 0,5",IF(AND(BN750&gt;=1,BN750&lt;=11),"1 a 11",IF(AND(BN750&gt;=11.5,BN750&lt;=21.5),"11,5 a 21,5",IF(BN750=22,"22",IF(AND(BN750&gt;=22.5,BN750&lt;=32.5),"22,5 a 32,5",IF(AND(BN750&gt;=33,BN750&lt;=43),"33 a 43","Fuera de rango"))))))))</f>
        <v>11,5 a 21,5</v>
      </c>
      <c r="BP750" s="11" t="n">
        <f aca="false">IF(BO750="","",IF(BO750="-20 a -10",1,IF(BO750="-9,5 a 0,5",2,IF(BO750="1 a 11",3,IF(BO750="11,5 a 21,5",4,IF(BO750="22","NORMA",IF(BO750="22,5 a 32,5",5,IF(BO750="33 a 43",6,""))))))))</f>
        <v>4</v>
      </c>
      <c r="BQ750" s="9" t="n">
        <v>11</v>
      </c>
      <c r="BR750" s="10" t="str">
        <f aca="false">IF(BQ750="","",IF(AND(BQ750&gt;=-20,BQ750&lt;=-15),"-20 a -15",IF(AND(BQ750&gt;=-14.5,BQ750&lt;=-9.5),"-14,5 a -9,5",IF(AND(BQ750&gt;=-9,BQ750&lt;=-4),"-9 a -4",IF(AND(BQ750&gt;=-3.5,BQ750&lt;=2.5),"-3,5 a 2,5",IF(AND(BQ750&gt;=3,BQ750&lt;=8),"3 a 8",IF(AND(BQ750&gt;=8.5,BQ750&lt;=13.5),"8,5 a 13,5",IF(AND(BQ750&gt;=14,BQ750&lt;=17.5),"14 a 17,5",IF(BQ750=18,"18",IF(AND(BQ750&gt;=18.5,BQ750&lt;=23.5),"18,5 a 23,5",IF(AND(BQ750&gt;=24,BQ750&lt;=29),"24 a 29",IF(AND(BQ750&gt;=29.5,BQ750&lt;=34.5),"29,5 a 34,5",IF(AND(BQ750&gt;=35,BQ750&lt;=40),"35 a 40","Fuera de rango")))))))))))))</f>
        <v>8,5 a 13,5</v>
      </c>
      <c r="BS750" s="11" t="n">
        <f aca="false">IF(BR750="","",IF(BR750="-20 a -15",1,IF(BR750="-14,5 a -9,5",2,IF(BR750="-9 a -4",3,IF(BR750="-3,5 a 2,5",4,IF(BR750="3 a 8",5,IF(BR750="8,5 a 13,5",6,IF(BR750="14 a 17,5",7,IF(BR750="18","NORMA",IF(BR750="18,5 a 23,5",8,IF(BR750="24 a 29",9,IF(BR750="29,5 a 34,5",10,IF(BR750="35 a 40",11,"")))))))))))))</f>
        <v>6</v>
      </c>
      <c r="BT750" s="9" t="n">
        <v>0</v>
      </c>
      <c r="BU750" s="10" t="str">
        <f aca="false">IF(BT750="","",IF(AND(BT750&gt;=-20,BT750&lt;=-18),"-20 a -18",IF(AND(BT750&gt;=-17.5,BT750&lt;=-15.5),"-17,5 a -15,5",IF(AND(BT750&gt;=-15,BT750&lt;=-13),"-15 a -13",IF(AND(BT750&gt;=-12.5,BT750&lt;=-10.5),"-12,5 a -10,5",IF(AND(BT750&gt;=-10,BT750&lt;=-8),"-10 a -8",IF(AND(BT750&gt;=-7.5,BT750&lt;=-5.5),"-7,5 a -5,5",IF(AND(BT750&gt;=-5,BT750&lt;=-3),"-5 a -3",IF(AND(BT750&gt;=-2.5,BT750&lt;=-0.5),"-2,5 a -0,5",IF(BT750=0,"0",IF(AND(BT750&gt;=0.5,BT750&lt;=2.5),"0,5 a 2,5",IF(AND(BT750&gt;=3,BT750&lt;=5),"3 a 5",IF(AND(BT750&gt;=5.5,BT750&lt;=7.5),"5,5 a 7,5",IF(AND(BT750&gt;=8,BT750&lt;=10),"8 a 10",IF(AND(BT750&gt;=10.5,BT750&lt;=12.5),"10,5 a 12,5",IF(AND(BT750&gt;=13,BT750&lt;=15),"13 a 15",IF(AND(BT750&gt;=15.5,BT750&lt;=17.5),"15,5 a 17,5",IF(AND(BT750&gt;=18,BT750&lt;=20),"18 a 20","Fuera de rango"))))))))))))))))))</f>
        <v>0</v>
      </c>
      <c r="BV750" s="11" t="str">
        <f aca="false">IF(BT750="","",IF(BT750=0,"NORMA",IF(AND(BT750&gt;=-20,BT750&lt;=-18),2,IF(AND(BT750&gt;=-17.5,BT750&lt;=-15.5),2,IF(AND(BT750&gt;=-15,BT750&lt;=-13),3,IF(AND(BT750&gt;=-12.5,BT750&lt;=-10.5),4,IF(AND(BT750&gt;=-10,BT750&lt;=-8),5,IF(AND(BT750&gt;=-7.5,BT750&lt;=-5.5),6,IF(AND(BT750&gt;=-5,BT750&lt;=-3),7,IF(AND(BT750&gt;=-2.5,BT750&lt;=-0.5),8,IF(AND(BT750&gt;=0.5,BT750&lt;=2.5),9,IF(AND(BT750&gt;=3,BT750&lt;=5),10,IF(AND(BT750&gt;=5.5,BT750&lt;=7.5),11,IF(AND(BT750&gt;=8,BT750&lt;=10),12,IF(AND(BT750&gt;=10.5,BT750&lt;=12.5),13,IF(AND(BT750&gt;=13,BT750&lt;=15),14,IF(AND(BT750&gt;=15.5,BT750&lt;=17.5),15,IF(AND(BT750&gt;=18,BT750&lt;=20),16,"Fuera de rango"))))))))))))))))))</f>
        <v>NORMA</v>
      </c>
      <c r="BW750" s="9" t="n">
        <v>-7.75</v>
      </c>
      <c r="BX750" s="10" t="n">
        <f aca="false">18.5- (0.3*H750)</f>
        <v>12.5</v>
      </c>
      <c r="BY750" s="10" t="n">
        <f aca="false">(BW750)-(BX750)</f>
        <v>-20.25</v>
      </c>
      <c r="BZ750" s="10" t="str">
        <f aca="false">IF(BY750="","",IF(BY750&lt;-27.5,"De -30 a -28",IF(BY750&lt;-25,"De -27,5 a -25,5",IF(BY750&lt;-22.5,"De -25 a -23",IF(BY750&lt;-20,"De -22,5 a -20,5",IF(BY750&lt;-17.5,"De -20 a -18",IF(BY750&lt;-15,"De -17,5 a -15,5",IF(BY750&lt;-12.5,"De -15 a -13",IF(BY750&lt;-10,"De -12,5 a -10,5",IF(BY750&lt;-7.5,"De -10 a -8",IF(BY750&lt;-5,"De -7,5 a -5,5",IF(BY750&lt;-2.5,"De -5 a -3",IF(BY750&lt;0,"De -2,5 a -0,5",IF(BY750&lt;2.5,"De 0 a 2",IF(BY750&lt;5,"De 2,5 a 4,5",IF(BY750&lt;7.5,"De 5 a 7",IF(BY750&lt;10,"De 7,5 a 9,5",IF(BY750&lt;12.5,"De 10 a 12",IF(BY750&lt;15,"De 12,5 a 14,5",IF(BY750&lt;17.5,"De 15 a 17",IF(BY750&lt;20,"De 17,5 a 19,5",IF(BY750&lt;22.5,"De 20 a 22",IF(BY750&lt;25,"De 22,5 a 24,5",IF(BY750&lt;27.5,"De 25 a 27","De 27,5 a 30"))))))))))))))))))))))))</f>
        <v>De -22,5 a -20,5</v>
      </c>
      <c r="CA750" s="12" t="n">
        <f aca="false">IF(BY750="","",IF(BY750&lt;=-28,1,IF(BY750&lt;=-25.5,2,IF(BY750&lt;=-23,3,IF(BY750&lt;=-20.5,4,IF(BY750&lt;=-18,5,IF(BY750&lt;=-15.5,6,IF(BY750&lt;=-13,7,IF(BY750&lt;=-10.5,8,IF(BY750&lt;=-8,9,IF(BY750&lt;=-5.5,10,IF(BY750&lt;=-3,11,IF(BY750&lt;=-0.5,12,IF(BY750&lt;=2,13,IF(BY750&lt;=4.5,14,IF(BY750&lt;=7,15,IF(BY750&lt;=9.5,16,IF(BY750&lt;=12,17,IF(BY750&lt;=14.5,18,IF(BY750&lt;=17,19,IF(BY750&lt;=19.5,20,IF(BY750&lt;=22,21,IF(BY750&lt;=24.5,22,IF(BY750&lt;=27,23,IF(BY750&lt;=30,24,"Fuera de rango")))))))))))))))))))))))))</f>
        <v>5</v>
      </c>
      <c r="CB750" s="9" t="n">
        <v>-5.25</v>
      </c>
      <c r="CC750" s="10" t="n">
        <f aca="false">18.5- (0.3*H750)</f>
        <v>12.5</v>
      </c>
      <c r="CD750" s="10" t="n">
        <f aca="false">(CB750)-(CC750)</f>
        <v>-17.75</v>
      </c>
      <c r="CE750" s="10" t="str">
        <f aca="false">IF(CD750="","",IF(CD750&lt;-27.5,"De -30 a -28",IF(CD750&lt;-25,"De -27,5 a -25,5",IF(CD750&lt;-22.5,"De -25 a -23",IF(CD750&lt;-20,"De -22,5 a -20,5",IF(CD750&lt;-17.5,"De -20 a -18",IF(CD750&lt;-15,"De -17,5 a -15,5",IF(CD750&lt;-12.5,"De -15 a -13",IF(CD750&lt;-10,"De -12,5 a -10,5",IF(CD750&lt;-7.5,"De -10 a -8",IF(CD750&lt;-5,"De -7,5 a -5,5",IF(CD750&lt;-2.5,"De -5 a -3",IF(CD750&lt;0,"De -2,5 a -0,5",IF(CD750&lt;=2,"De 0 a 2",IF(CD750&lt;=4.5,"De 2,5 a 4,5",IF(CD750&lt;=7,"De 5 a 7",IF(CD750&lt;=9.5,"De 7,5 a 9,5",IF(CD750&lt;=12,"De 10 a 12",IF(CD750&lt;=14.5,"De 12,5 a 14,5",IF(CD750&lt;=17,"De 15 a 17",IF(CD750&lt;=19.5,"De 17,5 a 19,5",IF(CD750&lt;=22,"De 20 a 22",IF(CD750&lt;=24.5,"De 22,5 a 24,5",IF(CD750&lt;=27,"De 25 a 27","De 27,5 a 30"))))))))))))))))))))))))</f>
        <v>De -20 a -18</v>
      </c>
      <c r="CF750" s="12" t="n">
        <f aca="false">IF(CD750="","",IF(CD750&lt;-27.5,1,IF(CD750&lt;-25,2,IF(CD750&lt;-22.5,3,IF(CD750&lt;-20,4,IF(CD750&lt;-17.5,5,IF(CD750&lt;-15,6,IF(CD750&lt;-12.5,7,IF(CD750&lt;-10,8,IF(CD750&lt;-7.5,9,IF(CD750&lt;-5,10,IF(CD750&lt;-2.5,11,IF(CD750&lt;0,12,IF(CD750&lt;2.5,13,IF(CD750&lt;5,14,IF(CD750&lt;7.5,15,IF(CD750&lt;10,16,IF(CD750&lt;12.5,17,IF(CD750&lt;15,18,IF(CD750&lt;17.5,19,IF(CD750&lt;20,20,IF(CD750&lt;22.5,21,IF(CD750&lt;25,22,IF(CD750&lt;27.5,23,24))))))))))))))))))))))))</f>
        <v>5</v>
      </c>
      <c r="CG750" s="9" t="n">
        <v>-3.75</v>
      </c>
      <c r="CH750" s="10" t="str">
        <f aca="false">IF(CG750="","",IF(AND(CG750&gt;=-10,CG750&lt;=-9.5),"-10 a -9,5",IF(AND(CG750&gt;-9.5,CG750&lt;=-8.5),"-9 a -8,5",IF(AND(CG750&gt;-8.5,CG750&lt;=-7.5),"-8 a -7,5",IF(AND(CG750&gt;-7.5,CG750&lt;=-6.5),"-7 a -6,5",IF(AND(CG750&gt;-6.5,CG750&lt;=-5.5),"-6 a -5,5",IF(AND(CG750&gt;-5.5,CG750&lt;=-4.5),"-5 a -4,5",IF(AND(CG750&gt;-4.5,CG750&lt;=-3.5),"-4 a -3,5",IF(AND(CG750&gt;-3.5,CG750&lt;=-2.5),"-3 a -2,5",IF(CG750=-2.25,"-2,25",IF(AND(CG750&gt;-2.5,CG750&lt;=-1.5),"-2 a -1,5",IF(AND(CG750&gt;-1.5,CG750&lt;=-0.5),"-1 a -0,5",IF(AND(CG750&gt;-0.5,CG750&lt;=0.5),"0 a 0,5",IF(AND(CG750&gt;0.5,CG750&lt;=1.5),"1 a 1,5",IF(AND(CG750&gt;1.5,CG750&lt;=2.5),"2 a 2,5",IF(AND(CG750&gt;2.5,CG750&lt;=3.5),"3 a 3,5",IF(AND(CG750&gt;3.5,CG750&lt;=4.5),"4 a 4,5",IF(AND(CG750&gt;4.5,CG750&lt;=5.5),"5 a 5,5",IF(AND(CG750&gt;5.5,CG750&lt;=6.5),"6 a 6,5",IF(AND(CG750&gt;6.5,CG750&lt;=7.5),"7 a 7,5",IF(AND(CG750&gt;7.5,CG750&lt;=8.5),"8 a 8,5",IF(AND(CG750&gt;8.5,CG750&lt;=9.5),"9 a 9,5",IF(CG750&gt;=10,"10","Fuera de rango")))))))))))))))))))))))</f>
        <v>-4 a -3,5</v>
      </c>
      <c r="CI750" s="11" t="n">
        <f aca="false">IF(CG750="","",IF(CG750=-2.25,"NORMA",IF(CG750&lt;=-9.5,1,IF(CG750&lt;=-8.5,2,IF(CG750&lt;=-7.5,3,IF(CG750&lt;=-6.5,4,IF(CG750&lt;=-5.5,5,IF(CG750&lt;=-4.5,6,IF(CG750&lt;=-3.5,7,IF(CG750&lt;=-2.5,8,IF(CG750&lt;=-1.5,9,IF(CG750&lt;=-0.5,10,IF(CG750&lt;=0.5,11,IF(CG750&lt;=1.5,12,IF(CG750&lt;=2.5,13,IF(CG750&lt;=3.5,14,IF(CG750&lt;=4.5,15,IF(CG750&lt;=5.5,16,IF(CG750&lt;=6.5,17,IF(CG750&lt;=7.5,18,IF(CG750&lt;=8.5,19,IF(CG750&lt;=9.5,20,IF(CG750=10,21,"Fuera de rango")))))))))))))))))))))))</f>
        <v>7</v>
      </c>
      <c r="CJ750" s="9" t="n">
        <v>1.75</v>
      </c>
      <c r="CK750" s="10" t="str">
        <f aca="false">IF(CJ750="","",IF(AND(CJ750&gt;=-6,CJ750&lt;=-5.5),"-6 a -5,5",IF(AND(CJ750&gt;-5.5,CJ750&lt;=-4.5),"-5 a -4,5",IF(AND(CJ750&gt;-4.5,CJ750&lt;=-3.5),"-4 a -3,5",IF(AND(CJ750&gt;-3.5,CJ750&lt;=-2.5),"-3 a -2,5",IF(AND(CJ750&gt;-2.5,CJ750&lt;=-1.5),"-2 a -1,5",IF(AND(CJ750&gt;-1.5,CJ750&lt;=-0.5),"-1 a -0,5",IF(AND(CJ750&gt;-0.5,CJ750&lt;=0.5),"0 a 0,5",IF(AND(CJ750&gt;0.5,CJ750&lt;=1.5),"1 a 1,5",IF(AND(CJ750&gt;1.5,CJ750&lt;2.5),"2",IF(AND(CJ750&gt;=2.5,CJ750&lt;=3),"2,5 a 3",IF(AND(CJ750&gt;3,CJ750&lt;=4),"3,5 a 4",IF(AND(CJ750&gt;4,CJ750&lt;=5),"4,5 a 5",IF(AND(CJ750&gt;5,CJ750&lt;=6),"5,5 a 6",IF(AND(CJ750&gt;6,CJ750&lt;=7),"6,5 a 7",IF(AND(CJ750&gt;7,CJ750&lt;=8),"7,5 a 8",IF(AND(CJ750&gt;8,CJ750&lt;=9.5),"8,5 a 9,5",IF(CJ750=10,"10","Fuera de rango"))))))))))))))))))</f>
        <v>2</v>
      </c>
      <c r="CL750" s="11" t="str">
        <f aca="false">IF(CK750="","",IF(OR(CK750="-6 a -5,5",CK750="-6 - -5,5"),1,IF(OR(CK750="-5 a -4,5",CK750="-5 - -4,5"),2,IF(OR(CK750="-4 a -3,5",CK750="-4 - -3,5"),3,IF(OR(CK750="-3 a -2,5",CK750="-3 - -2,5"),4,IF(OR(CK750="-2 a -1,5",CK750="-2 - -1,5"),5,IF(OR(CK750="-1 a -0,5",CK750="-1 - -0,5"),6,IF(OR(CK750="0 a 0,5",CK750="0 - 0,5"),7,IF(OR(CK750="1 a 1,5",CK750="1 - 1,5"),8,IF(CK750="2","NORMA",IF(OR(CK750="2,5 a 3",CK750="2,5 - 3"),9,IF(OR(CK750="3,5 a 4",CK750="3,5 - 4"),10,IF(OR(CK750="4,5 a 5",CK750="4,5 - 5"),11,IF(OR(CK750="5,5 a 6",CK750="5,5 - 6"),12,IF(OR(CK750="6,5 a 7",CK750="6,5 - 7"),13,IF(OR(CK750="7,5 a 8",CK750="7,5 - 8"),14,IF(OR(CK750="8,5 a 9",CK750="8,5 - 9,5",CK750="9 a 9,5"),15,IF(CK750="10",15,IF(OR(CK750="0,5 a 1",CK750="0,5 - 1"),7,"Fuera de rango")))))))))))))))))))</f>
        <v>NORMA</v>
      </c>
      <c r="CO750" s="10" t="str">
        <f aca="false">IF(CM750&gt;0,"EME"," ")</f>
        <v> </v>
      </c>
      <c r="CQ750" s="10" t="str">
        <f aca="false">IF(CP750&gt;0,"0", " ")</f>
        <v> </v>
      </c>
      <c r="CR750" s="10" t="str">
        <f aca="false">IF(CP750&gt;0,"EME"," ")</f>
        <v> </v>
      </c>
      <c r="CS750" s="9" t="n">
        <v>0</v>
      </c>
      <c r="CV750" s="9" t="n">
        <v>2.5</v>
      </c>
      <c r="CY750" s="9" t="n">
        <v>0</v>
      </c>
      <c r="DB750" s="9" t="n">
        <v>0</v>
      </c>
      <c r="DC750" s="11" t="str">
        <f aca="false">IF(DB750&lt;0,"2"," ")</f>
        <v> </v>
      </c>
      <c r="DD750" s="11" t="str">
        <f aca="false">IF(DB750&lt;0,"MIO"," ")</f>
        <v> </v>
      </c>
      <c r="DE750" s="9" t="n">
        <v>-0.5</v>
      </c>
      <c r="DF750" s="10" t="str">
        <f aca="false">IF(DE750&lt;0,"3"," ")</f>
        <v>3</v>
      </c>
      <c r="DG750" s="10" t="str">
        <f aca="false">IF(DE750&lt;0,"AST"," ")</f>
        <v>AST</v>
      </c>
      <c r="DH750" s="9" t="n">
        <v>0</v>
      </c>
      <c r="DI750" s="10" t="str">
        <f aca="false">IF(DH750&lt;0,"3"," ")</f>
        <v> </v>
      </c>
      <c r="DJ750" s="10" t="str">
        <f aca="false">IF(DH750&lt;0,"AST"," ")</f>
        <v> </v>
      </c>
      <c r="DK750" s="9" t="n">
        <v>0</v>
      </c>
      <c r="DL750" s="10" t="str">
        <f aca="false">IF(DK750&gt;0,"4"," ")</f>
        <v> </v>
      </c>
      <c r="DM750" s="10" t="str">
        <f aca="false">IF(DK750&gt;0,"PRE"," ")</f>
        <v> </v>
      </c>
      <c r="DN750" s="9" t="n">
        <v>0</v>
      </c>
      <c r="DO750" s="10" t="str">
        <f aca="false">IF(DN750&gt;0,"4"," ")</f>
        <v> </v>
      </c>
      <c r="DP750" s="10" t="str">
        <f aca="false">IF(DN750&gt;0,"PRE"," ")</f>
        <v> </v>
      </c>
      <c r="DS750" s="12" t="str">
        <f aca="false">CONCATENATE(CO750,CU750,DA750,DG750,DM750)</f>
        <v> AST </v>
      </c>
      <c r="DT750" s="10" t="e">
        <f aca="false" t="array" ref="DT750">_xlfn.IFS(DS750="EME    ","0", DS750=" HIP   ","1", DS750="  MIO  ","2", DS750="   AST ","3", DS750="    PRE","4", DS750="EME   PRE","5", DS750=" HIP  PRE","6", DS750=" HIP AST ","7", DS750="  MIO PRE","8", DS750="  MIOAST ","9", DS750="   ASTPRE","10",DS750=" HIP ASTPRE","11", DS750="  MIOASTPRE","12", DS750="     ","0")</f>
        <v>#N/A</v>
      </c>
      <c r="DV750" s="1" t="e">
        <f aca="false" t="array" ref="DV750">_xlfn.IFS(DU750="SI","2", DU750="NO","1")</f>
        <v>#N/A</v>
      </c>
      <c r="DX750" s="11" t="str">
        <f aca="false">IF(DW750=0,"1","2")</f>
        <v>1</v>
      </c>
      <c r="DY750" s="11" t="str">
        <f aca="false" t="array" ref="DY750">_xlfn.IFS(DW750=0,"0", DW750=0.25, "1", DW750=0.5,"2", DW750=0.75,"3", DW750=1,"4",DW750=1.25,"5", DW750=1.5,"6", DW750=1.75,"7", DW750=2,"8")</f>
        <v>0</v>
      </c>
      <c r="EA750" s="11" t="str">
        <f aca="false">IF(DZ750=0,"1","2")</f>
        <v>1</v>
      </c>
      <c r="EB750" s="11" t="str">
        <f aca="false" t="array" ref="EB750">_xlfn.IFS(DZ750=0,"0", DZ750=0.25, "1", DZ750=0.5,"2", DZ750=0.75,"3", DZ750=1,"4",DZ750=1.25,"5", DZ750=1.5,"6", DZ750=1.75,"7", DZ750=2,"8")</f>
        <v>0</v>
      </c>
      <c r="ED750" s="10" t="str">
        <f aca="false">IF(EC750=0,"1","2")</f>
        <v>1</v>
      </c>
      <c r="EE750" s="11" t="str">
        <f aca="false" t="array" ref="EE750">_xlfn.IFS(EC750=0,"0", EC750=-0.25, "1", EC750=-0.5,"2", EC750=-0.75,"3", EC750=-1,"4",EC750=-1.25,"5", EC750=-1.5,"6", EC750=-1.75,"7", EC750=-2,"8", EC750=-2.25,"9",EC750=-2.5,"10", EC750=-2.75,"11", EC750=-3,"12", EC750=-3.25,"13", EC750=-3.5,"14", EC750=-3.75,"15",EC750=-4,"16")</f>
        <v>0</v>
      </c>
      <c r="EG750" s="10" t="str">
        <f aca="false">IF(EF750=0,"1","2")</f>
        <v>1</v>
      </c>
      <c r="EH750" s="11" t="str">
        <f aca="false" t="array" ref="EH750">_xlfn.IFS(EF750=0,"0", EF750=-0.25, "1", EF750=-0.5,"2", EF750=-0.75,"3", EF750=-1,"4",EF750=-1.25,"5", EF750=-1.5,"6", EF750=-1.75,"7", EF750=-2,"8", EF750=-2.25,"9",EF750=-2.5,"10", EF750=-2.75,"11", EF750=-3,"12", EF750=-3.25,"13", EF750=-3.5,"14", EF750=-3.75,"15",EF750=-4,"16")</f>
        <v>0</v>
      </c>
      <c r="EJ750" s="11" t="str">
        <f aca="false">IF(EI750=0,"1","2")</f>
        <v>1</v>
      </c>
      <c r="EK750" s="11" t="str">
        <f aca="false" t="array" ref="EK750">_xlfn.IFS(EI750=0,"0", EI750=-0.25, "1", EI750=-0.5,"2", EI750=-0.75,"3", EI750=-1,"4",EI750=-1.25,"5", EI750=-1.5,"6", EI750=-1.75,"7", EI750=-2,"8", EI750=-2.25,"9", EI750=-2.25,"9",EI750=-2.5,"10", EI750=-2.75,"11", EI750=-3,"12", EI750=-3.25,"13", EI750=-3.5,"14", EI750=-3.75,"15",EI750=-4,"16", EI750=0.25, "17", EI750=0.5, "18")</f>
        <v>0</v>
      </c>
      <c r="EM750" s="11" t="str">
        <f aca="false">IF(EL750=0,"1","2")</f>
        <v>1</v>
      </c>
      <c r="EN750" s="11" t="str">
        <f aca="false" t="array" ref="EN750">_xlfn.IFS(EL750=0.25,"17",EL750=0.5,"18", EL750=0,"0", EL750=-0.25, "1", EL750=-0.5,"2", EL750=-0.75,"3", EL750=-1,"4",EL750=-1.25,"5", EL750=-1.5,"6", EL750=-1.75,"7", EL750=-2,"8",EL750= -2.25,"9",EL750=-2.5,"10",EL750= -2.75,"11",EL750= -3,"12",EL750= -3.25,"13",EL750= -3.5,"14",EL750= -3.75,"15",EL750=-4,"16")</f>
        <v>0</v>
      </c>
      <c r="EP750" s="11" t="str">
        <f aca="false">IF(EO750=0,"1","2")</f>
        <v>1</v>
      </c>
      <c r="EQ750" s="11" t="str">
        <f aca="false" t="array" ref="EQ750">_xlfn.IFS(EO750=0,"0", EO750=0.25, "1", EO750=0.5,"2", EO750=0.75,"3", EO750=1,"4",EO750=1.25,"5", EO750=1.5,"6", EO750=1.75,"7", EO750=2,"8", EO750=2.25,"9", EO750=2.25,"9",EO750=2.5,"10", EO750=2.75,"11", EO750=3,"12", EO750=3.25,"13", EO750=3.5,"14", EO750=3.75,"15",EO750=4,"16", EO750=-0.25, "17", bq=-0.5, "18")</f>
        <v>0</v>
      </c>
      <c r="ES750" s="11" t="str">
        <f aca="false">IF(ER750=0,"1","2")</f>
        <v>1</v>
      </c>
      <c r="ET750" s="11" t="str">
        <f aca="false" t="array" ref="ET750">_xlfn.IFS(ER750=0,"0", ER750=0.25, "1", ER750=0.5,"2", ER750=0.75,"3", ER750=1,"4",ER750=1.25,"5", ER750=1.5,"6", ER750=1.75,"7", ER750=2,"8", ER750=2.25,"9", ER750=2.25,"9",ER750=2.5,"10", ER750=2.75,"11", ER750=3,"12", ER750=3.25,"13", ER750=3.5,"14", ER750=3.75,"15",ER750=4,"16", ER750=-0.25, "17", bq=-0.5, "18")</f>
        <v>0</v>
      </c>
      <c r="EV750" s="14" t="e">
        <f aca="false">VLOOKUP(EU750,LEYENDA!$G$2:$H$8,2,TRUE())</f>
        <v>#N/A</v>
      </c>
      <c r="EW750" s="14" t="e">
        <f aca="false" t="array" ref="EW750">_xlfn.IFS(EV750="0-5","1", EV750="6-12","2", EV750="13-18","3", EV750="19-24","4", EV750="25-36","5", EV750="37-48","6", EV750="49-60","7")</f>
        <v>#N/A</v>
      </c>
    </row>
    <row r="751" customFormat="false" ht="13.5" hidden="false" customHeight="false" outlineLevel="0" collapsed="false">
      <c r="A751" s="1" t="n">
        <v>307</v>
      </c>
      <c r="B751" s="2" t="n">
        <v>1</v>
      </c>
      <c r="C751" s="33" t="n">
        <v>42037</v>
      </c>
      <c r="E751" s="5" t="str">
        <f aca="false">VLOOKUP(A751,'286'!$A$3:$J$6279,10,FALSE())</f>
        <v>DE LUCAS VENTURA, JOSÉ CARLOS</v>
      </c>
      <c r="F751" s="4" t="str">
        <f aca="false">VLOOKUP(A751,'286'!$A$3:$I$1768,3,FALSE())</f>
        <v>DEVENJOCAR</v>
      </c>
      <c r="G751" s="6" t="n">
        <f aca="false">VLOOKUP(A751,'286'!$A$3:$I$1768,4,FALSE())</f>
        <v>30106</v>
      </c>
      <c r="H751" s="7" t="n">
        <f aca="false">YEAR(C751)-YEAR(G751)</f>
        <v>33</v>
      </c>
      <c r="I751" s="1" t="str">
        <f aca="false">VLOOKUP(H751,LEYENDA!$C$2:$D$6,2,TRUE())</f>
        <v>25-40</v>
      </c>
      <c r="J751" s="5" t="str">
        <f aca="false">VLOOKUP(A751,'286'!$A$3:$I$1768,7,FALSE())</f>
        <v>H</v>
      </c>
      <c r="K751" s="8" t="n">
        <f aca="false">VLOOKUP(A751,'286'!$A$3:$I$1768,2,FALSE())</f>
        <v>0</v>
      </c>
      <c r="L751" s="4" t="str">
        <f aca="false">VLOOKUP(A751,'286'!$A$3:$I$1768,8,FALSE())</f>
        <v>D</v>
      </c>
      <c r="M751" s="4" t="str">
        <f aca="false">VLOOKUP(A751,'286'!$A$3:$I$1768,9,FALSE())</f>
        <v>D</v>
      </c>
      <c r="N751" s="8" t="str">
        <f aca="false">IF(R751=O751, "MISMA","CONTRARIA")</f>
        <v>MISMA</v>
      </c>
      <c r="O751" s="8" t="str">
        <f aca="false" t="array" ref="O751">_xlfn.IFS(L751="D","1", L751="I","2")</f>
        <v>1</v>
      </c>
      <c r="P751" s="8" t="e">
        <f aca="false" t="array" ref="P751">_xlfn.IFS(K751="OD","1", K751="OI","2")</f>
        <v>#N/A</v>
      </c>
      <c r="Q751" s="1" t="str">
        <f aca="false" t="array" ref="Q751">_xlfn.IFS(J751="M","1", J751="H","2")</f>
        <v>2</v>
      </c>
      <c r="R751" s="8" t="str">
        <f aca="false" t="array" ref="R751">_xlfn.IFS(M751="D","1", M751="I","2")</f>
        <v>1</v>
      </c>
      <c r="S751" s="1" t="str">
        <f aca="false" t="array" ref="S751">_xlfn.IFS(N751="CONTRARIA", "1",N751= "MISMA","2")</f>
        <v>2</v>
      </c>
      <c r="T751" s="1" t="str">
        <f aca="false" t="array" ref="T751">_xlfn.IFS(I751="0-12","1", I751="13-24","2", I751="25-40","3", I751="41-60","4", I751="61-100","5")</f>
        <v>3</v>
      </c>
      <c r="U751" s="9" t="n">
        <v>-0.5</v>
      </c>
      <c r="V751" s="10" t="str">
        <f aca="false">IF(U751="","",IF(AND(U751&gt;=-9,U751&lt;=-6.5),"-9 a -6,5",IF(AND(U751&gt;=-6,U751&lt;=-3.5),"-6 a -3,5",IF(AND(U751&gt;=-3,U751&lt;=-1),"-3 a -1",IF(U751=-0.5,"-0,5",IF(AND(U751&gt;=0,U751&lt;=2.5),"0 a 2,5",IF(AND(U751&gt;=3,U751&lt;=5.5),"3 a 5,5",IF(AND(U751&gt;=6,U751&lt;=8.5),"6 a 8,5",IF(AND(U751&gt;=9,U751&lt;=20),"9 a 20","Fuera de rango")))))))))</f>
        <v>-0,5</v>
      </c>
      <c r="W751" s="11" t="str">
        <f aca="false">IF(V751="","",IF(V751="-9 a -6,5",2,IF(V751="-6 a -3,5",3,IF(V751="-3 a -1",4,IF(V751="-0,5","NORMA",IF(V751="0 a 2,5",5,IF(V751="3 a 5,5",6,IF(V751="6 a 8,5",7,IF(V751="9 a 20",8,"Fuera de rango")))))))))</f>
        <v>NORMA</v>
      </c>
      <c r="X751" s="9" t="n">
        <v>0</v>
      </c>
      <c r="Y751" s="11" t="str">
        <f aca="false">IF(X751="","",IF(AND(X751&gt;=0,X751&lt;=4),"0 a 4",IF(AND(X751&gt;=4.5,X751&lt;=8.5),"4,5 a 8,5",IF(X751=9,"9",IF(AND(X751&gt;=9.5,X751&lt;=13),"9,5 a 13",IF(AND(X751&gt;=13.5,X751&lt;=20),"13,5 a 20",IF(AND(X751&gt;=20.5,X751&lt;=35),"20,5 a 35","Fuera de rango")))))))</f>
        <v>0 a 4</v>
      </c>
      <c r="Z751" s="11" t="n">
        <f aca="false">IF(Y751="","",IF(Y751="0 a 4",1,IF(Y751="4,5 a 8,5",2,IF(Y751="9","NORMA",IF(Y751="9,5 a 13",3,IF(Y751="13,5 a 20",4,IF(Y751="20,5 a 35",5,"Fuera de rango")))))))</f>
        <v>1</v>
      </c>
      <c r="AA751" s="9" t="n">
        <v>10</v>
      </c>
      <c r="AB751" s="10" t="str">
        <f aca="false">IF(AA751="","",IF(AND(AA751&gt;=0,AA751&lt;=9),"0 a 9",IF(AND(AA751&gt;=9.5,AA751&lt;=18.5),"9,5 a 18,5",IF(AA751=19,"19",IF(AND(AA751&gt;=19.5,AA751&lt;=28),"19,5 a 28",IF(AND(AA751&gt;=28.5,AA751&lt;=40),"28,5 a 40","Fuera de rango"))))))</f>
        <v>9,5 a 18,5</v>
      </c>
      <c r="AC751" s="11" t="n">
        <f aca="false" t="array" ref="AC751">_xlfn.IFS(AB751="","",AB751="0 a 9",1,AB751="9,5 a 18,5",2,AB751="19","NORMA",AB751="19,5 a 28",3,AB751="28,5 a 40",4,TRUE(),"Fuera de rango")</f>
        <v>2</v>
      </c>
      <c r="AD751" s="9" t="n">
        <v>3</v>
      </c>
      <c r="AE751" s="10" t="str">
        <f aca="false">IF(AD751="","",IF(AND(AD751&gt;=-10,AD751&lt;=0),"De -10 a 0",IF(AND(AD751&gt;=0.5,AD751&lt;=9.5),"0,5 a 9,5",IF(AD751=10,"10",IF(AND(AD751&gt;=10.5,AD751&lt;=20),"10,5 a 20",IF(AND(AD751&gt;=20.5,AD751&lt;=40),"20,5 a 40","Fuera de rango"))))))</f>
        <v>0,5 a 9,5</v>
      </c>
      <c r="AF751" s="12" t="n">
        <f aca="false">IF(AD751="","",IF(AND(AD751&gt;=-10,AD751&lt;=0),1,IF(AND(AD751&gt;=0.5,AD751&lt;=9.5),2,IF(AD751=10,"NORMA",IF(AND(AD751&gt;=10.5,AD751&lt;=20),3,IF(AND(AD751&gt;=20.5,AD751&lt;=40),4,""))))))</f>
        <v>2</v>
      </c>
      <c r="AG751" s="9" t="n">
        <v>6</v>
      </c>
      <c r="AH751" s="10" t="str">
        <f aca="false">IF(AG751="","",IF(AND(AG751&gt;=0,AG751&lt;=4),"0 a 4",IF(AND(AG751&gt;=4.5,AG751&lt;=8.5),"4,5 a 8,5",IF(AG751=9,"9",IF(AND(AG751&gt;=9.5,AG751&lt;=13),"9,5 a 13",IF(AND(AG751&gt;=13.5,AG751&lt;=25),"13,5 a 25","Fuera de rango"))))))</f>
        <v>4,5 a 8,5</v>
      </c>
      <c r="AI751" s="10" t="n">
        <f aca="false">IF(AH751="","",IF(AH751="0 a 4",1,IF(AH751="4,5 a 8,5",2,IF(AH751="9","NORMA",IF(AH751="9,5 a 13",3,IF(AH751="13,5 a 25",4,""))))))</f>
        <v>2</v>
      </c>
      <c r="AJ751" s="9" t="n">
        <v>2</v>
      </c>
      <c r="AK751" s="10" t="str">
        <f aca="false">IF(AJ751="","",IF(AND(AJ751&gt;=-15,AJ751&lt;=-10.5),"-15 a -10,5",IF(AND(AJ751&gt;=-10,AJ751&lt;=-4),"-10 a -4",IF(AND(AJ751&gt;=-4.5,AJ751&lt;=0),"-4,5 a 0",IF(AND(AJ751&gt;=0.5,AJ751&lt;=4.5),"0,5 a 4,5",IF(AJ751=5,"5",IF(AND(AJ751&gt;=5.5,AJ751&lt;=10),"5,5 a 10",IF(AND(AJ751&gt;=10.5,AJ751&lt;=20),"10,5 a 20","Fuera de rango"))))))))</f>
        <v>0,5 a 4,5</v>
      </c>
      <c r="AL751" s="11" t="n">
        <f aca="false">IF(AK751="","",IF(AK751="-15 a -10,5",1,IF(AK751="-10 a -4",2,IF(AK751="-4,5 a 0",3,IF(AK751="0,5 a 4,5",4,IF(AK751="5","NORMA",IF(AK751="5,5 a 10",5,IF(AK751="10,5 a 20",6,"Error"))))))))</f>
        <v>4</v>
      </c>
      <c r="AM751" s="9" t="n">
        <v>0.5</v>
      </c>
      <c r="AN751" s="10" t="str">
        <f aca="false">IF(AM751="","",IF(AND(AM751&gt;=-7.5,AM751&lt;=-5.5),"-7,5 a -5,5",IF(AND(AM751&gt;=-5,AM751&lt;=-3),"-5 a -3",IF(AND(AM751&gt;=-2.5,AM751&lt;=-0.5),"-2,5 a -0,5",IF(AM751=0,"0,00",IF(AND(AM751&gt;=0.5,AM751&lt;=2.5),"0,5 a 2,5",IF(AND(AM751&gt;=3,AM751&lt;=5),"3 a 5",IF(AND(AM751&gt;=5.5,AM751&lt;=7.5),"5,5 a 7,5",IF(AND(AM751&gt;=8,AM751&lt;=10),"8 a 10","Fuera de rango")))))))))</f>
        <v>0,5 a 2,5</v>
      </c>
      <c r="AO751" s="11" t="n">
        <f aca="false">IF(AN751="","",IF(AN751="-7,5 a -5,5",1,IF(AN751="-5 a -3",2,IF(AN751="-2,5 a -0,5",3,IF(AN751="0,00","NORMA",IF(AN751="0,5 a 2,5",4,IF(AN751="3 a 5",5,IF(AN751="5,5 a 7,5",6,IF(AN751="8 a 10",7,"Error")))))))))</f>
        <v>4</v>
      </c>
      <c r="AP751" s="9" t="n">
        <v>-4</v>
      </c>
      <c r="AQ751" s="10" t="str">
        <f aca="false">IF(AP751="","",IF(AND(AP751&gt;=-20,AP751&lt;=-9.5),"-20 a -9,5",IF(AND(AP751&gt;=-9,AP751&lt;=-6.5),"-9 a -6,5",IF(AP751=-6,"-6",IF(AND(AP751&gt;=-5.5,AP751&lt;=-3),"-5,5 a -3",IF(AND(AP751&gt;=-2.5,AP751&lt;=0),"-2,5 a 0",IF(AND(AP751&gt;=0.5,AP751&lt;=3),"0,5 a 3",IF(AND(AP751&gt;=3.5,AP751&lt;=6),"3,5 a 6",IF(AND(AP751&gt;=6.5,AP751&lt;=9),"6,5 a 9",IF(AND(AP751&gt;=9.5,AP751&lt;=20),"9,5 a 20","Fuera de rango"))))))))))</f>
        <v>-5,5 a -3</v>
      </c>
      <c r="AR751" s="11" t="n">
        <f aca="false">IF(AQ751="","",IF(AQ751="-20 a -9,5",1,IF(AQ751="-9 a -6,5",2,IF(AQ751="-6","NORMA",IF(AQ751="-5,5 a -3",3,IF(AQ751="-2,5 a 0",4,IF(AQ751="0,5 a 3",5,IF(AQ751="3,5 a 6",6,IF(AQ751="6,5 a 9",7,IF(AQ751="9,5 a 20",8,""))))))))))</f>
        <v>3</v>
      </c>
      <c r="AS751" s="9" t="n">
        <v>2</v>
      </c>
      <c r="AT751" s="10" t="str">
        <f aca="false">IF(AS751="","",IF(AND(AS751&gt;=-16,AS751&lt;=-14),"-16 a -14",IF(AND(AS751&gt;=-13.5,AS751&lt;=-11.5),"-13,5 a -11,5",IF(AND(AS751&gt;=-11,AS751&lt;=-9),"-11 a -9",IF(AND(AS751&gt;=-8.5,AS751&lt;=-6.5),"-8,5 a -6,5",IF(AND(AS751&gt;=-6,AS751&lt;=-4),"-6 a -4",IF(AND(AS751&gt;=-3.5,AS751&lt;=-1.5),"-3,5 a -1,5",IF(AND(AS751&gt;=-1,AS751&lt;=1),"-1 a 1",IF(AND(AS751&gt;=1.5,AS751&lt;=3.5),"1,5 a 3,5",IF(AND(AS751&gt;=4,AS751&lt;=6),"4 a 6",IF(AND(AS751&gt;=6.5,AS751&lt;=8.5),"6,5 a 8,5",IF(AND(AS751&gt;=9,AS751&lt;=11),"9 a 11",IF(AND(AS751&gt;=11.5,AS751&lt;=13.5),"11,5 a 13,5",IF(AND(AS751&gt;=14,AS751&lt;=16),"14 a 16",IF(AND(AS751&gt;=16.5,AS751&lt;=18.5),"16,5 a 18,5",IF(AND(AS751&gt;=19,AS751&lt;=21),"19 a 21","Fuera de rango"))))))))))))))))</f>
        <v>1,5 a 3,5</v>
      </c>
      <c r="AU751" s="11" t="n">
        <f aca="false" t="array" ref="AU751">IF(AT751="","",_xlfn.IFS(AT751="-16 a -14",1,AT751="-13,5 a -11,5",2,AT751="-11 a -9",3,AT751="-8,5 a -6,5",4,AT751="-6 a -4",5,AT751="-3,5 a -1,5",6,AT751="-1 a 1",7,AT751="1,5 a 3,5",8,AT751="4 a 6","NORMA",AT751="6,5 a 8,5",9,AT751="9 a 11",10,AT751="11,5 a 13,5",11,AT751="14 a 16",12,AT751="16,5 a 18,5",13,AT751="19 a 21",14,TRUE(),""))</f>
        <v>8</v>
      </c>
      <c r="AV751" s="9" t="n">
        <v>1.25</v>
      </c>
      <c r="AW751" s="10" t="str">
        <f aca="false">IF(AV751="","",IF(AND(AV751&gt;=-1,AV751&lt;=-0.5),"-1 a -0,5",IF(AND(AV751&gt;-0.5,AV751&lt;=0),"De -0,5 a 0",IF(AND(AV751&gt;=0.25,AV751&lt;=0.75),"0,25 a 0,75",IF(AND(AV751&gt;=1,AV751&lt;=1.5),"1 a 1,5",IF(AND(AV751&gt;=1.75,AV751&lt;=2.25),"1,75 a 2,25",IF(AND(AV751&gt;=2.5,AV751&lt;=3),"2,5 a 3",IF(AND(AV751&gt;=3.25,AV751&lt;=3.75),"3,25 a 3,75","Fuera de rango"))))))))</f>
        <v>1 a 1,5</v>
      </c>
      <c r="AX751" s="10" t="n">
        <f aca="false">IF(AW751="","",IF(OR(AW751="-1 a -0,5",AW751="-1 a -0.5"),1,IF(OR(AW751="De -0,5 a 0",AW751="-0,5 a 0",AW751="De -0.5 a 0"),2,IF(OR(AW751="0,25 a 0,75",AW751="0.25 a 0.75"),"NORMA",IF(OR(AW751="1 a 1,5",AW751="1 a 1.5"),3,IF(OR(AW751="1,75 a 2,25",AW751="1.75 a 2.25"),4,IF(OR(AW751="2,5 a 3",AW751="2.5 a 3"),5,IF(OR(AW751="3,25 a 3,75",AW751="3.25 a 3.75"),6,""))))))))</f>
        <v>3</v>
      </c>
      <c r="AY751" s="9" t="n">
        <v>-5</v>
      </c>
      <c r="AZ751" s="10" t="str">
        <f aca="false">IF(AY751="","",IF(AND(AY751&gt;=-20,AY751&lt;=-9.5),"-20 a -9,5",IF(AND(AY751&gt;=-9,AY751&lt;=-6.5),"-9 a -6,5",IF(AY751=-6,"-6",IF(AND(AY751&gt;=-5.5,AY751&lt;=-3),"-5,5 a -3",IF(AND(AY751&gt;=-2.5,AY751&lt;=0),"-2,5 a 0",IF(AND(AY751&gt;=0.5,AY751&lt;=3),"0,5 a 3",IF(AND(AY751&gt;=3.5,AY751&lt;=6),"3,5 a 6","Fuera de rango"))))))))</f>
        <v>-5,5 a -3</v>
      </c>
      <c r="BA751" s="11" t="n">
        <f aca="false">IF(AZ751="","",IF(AZ751="-20 a -9,5",1,IF(AZ751="-9 a -6,5",2,IF(AZ751="-6","NORMA",IF(AZ751="-5,5 a -3",3,IF(AZ751="-2,5 a 0",4,IF(AZ751="0,5 a 3",5,IF(AZ751="3,5 a 6",6,""))))))))</f>
        <v>3</v>
      </c>
      <c r="BB751" s="9" t="n">
        <v>0</v>
      </c>
      <c r="BC751" s="10" t="str">
        <f aca="false" t="array" ref="BC751">IF(BB751="","",_xlfn.IFS(AND(BB751&gt;=0,BB751&lt;=2),"0 a 2",AND(BB751&gt;=2.5,BB751&lt;=4.5),"2,5 a 4,5",AND(BB751&gt;=5,BB751&lt;=7),"5 a 7",AND(BB751&gt;=7.5,BB751&lt;=9.5),"7,5 a 9,5",AND(BB751&gt;=10,BB751&lt;=12),"10 a 12",AND(BB751&gt;=12.5,BB751&lt;=14.5),"12,5 a 14,5",BB751=15,"15",AND(BB751&gt;=15.5,BB751&lt;=17.5),"15,5 a 17,5",AND(BB751&gt;=18,BB751&lt;=20),"18 a 20",AND(BB751&gt;=20.5,BB751&lt;=22.5),"20,5 a 22,5",AND(BB751&gt;=23,BB751&lt;=25),"23 a 25",TRUE(),"Fuera de rango"))</f>
        <v>0 a 2</v>
      </c>
      <c r="BD751" s="11" t="n">
        <f aca="false" t="array" ref="BD751">IF(BC751="","",_xlfn.IFS(BC751="0 a 2",1,BC751="2,5 a 4,5",2,BC751="5 a 7",3,BC751="7,5 a 9,5",4,BC751="10 a 12",5,BC751="12,5 a 14,5",6,BC751="15","NORMA",BC751="15,5 a 17,5",7,BC751="18 a 20",8,BC751="20,5 a 22,5",9,BC751="23 a 25",10,TRUE(),"Fuera de rango"))</f>
        <v>1</v>
      </c>
      <c r="BE751" s="9" t="n">
        <v>12</v>
      </c>
      <c r="BF751" s="10" t="str">
        <f aca="false">IF(BE751="","",IF(AND(BE751&gt;=-20,BE751&lt;=-10),"-20 a -10",IF(AND(BE751&gt;=-9.5,BE751&lt;=0.5),"-9,5 a 0,5",IF(AND(BE751&gt;=1,BE751&lt;=11),"1 a 11",IF(AND(BE751&gt;=11.5,BE751&lt;=20.5),"11,5 a 20,5",IF(BE751=21,"21",IF(AND(BE751&gt;=21.5,BE751&lt;=31.5),"21,5 a 31,5",IF(AND(BE751&gt;=32,BE751&lt;=42),"32 a 42","Fuera de rango"))))))))</f>
        <v>11,5 a 20,5</v>
      </c>
      <c r="BG751" s="11" t="n">
        <f aca="false">IF(BF751="","",IF(BF751="-20 a -10",1,IF(BF751="-9,5 a 0,5",2,IF(BF751="1 a 11",3,IF(BF751="11,5 a 20,5",4,IF(BF751="21","NORMA",IF(BF751="21,5 a 31,5",5,IF(BF751="32 a 42",6,""))))))))</f>
        <v>4</v>
      </c>
      <c r="BH751" s="9" t="n">
        <v>3</v>
      </c>
      <c r="BI751" s="10" t="str">
        <f aca="false">IF(BH751="","",IF(AND(BH751&gt;=-20,BH751&lt;=-15),"-20 a -15",IF(AND(BH751&gt;=-14.5,BH751&lt;=-9.5),"-14,5 a -9,5",IF(AND(BH751&gt;=-9,BH751&lt;=-4),"-9 a -4",IF(AND(BH751&gt;=-3.5,BH751&lt;=2.5),"-3,5 a 2,5",IF(AND(BH751&gt;=3,BH751&lt;=8),"3 a 8",IF(AND(BH751&gt;=8.5,BH751&lt;=14.5),"8,5 a 14,5",IF(BH751=15,"15",IF(AND(BH751&gt;=15.5,BH751&lt;=20.5),"15,5 a 20,5",IF(AND(BH751&gt;=21,BH751&lt;=26),"21 a 26","Fuera de rango"))))))))))</f>
        <v>3 a 8</v>
      </c>
      <c r="BJ751" s="11" t="n">
        <f aca="false">IF(BI751="","",IF(BI751="-20 a -15",1,IF(BI751="-14,5 a -9,5",2,IF(BI751="-9 a -4",3,IF(BI751="-3,5 a 2,5",4,IF(BI751="3 a 8",5,IF(BI751="8,5 a 14,5",6,IF(BI751="15","NORMA",IF(BI751="15,5 a 20,5",7,IF(BI751="21 a 26",8,IF(BI751="26,5 a 31,5",9,"")))))))))))</f>
        <v>5</v>
      </c>
      <c r="BK751" s="9" t="n">
        <v>0</v>
      </c>
      <c r="BL751" s="10" t="str">
        <f aca="false">IF(BK751="","",IF(AND(BK751&gt;=0,BK751&lt;=2),"0 - 2",IF(AND(BK751&gt;=2.5,BK751&lt;=4.5),"2,5 - 4,5",IF(AND(BK751&gt;=5,BK751&lt;=7),"5 - 7",IF(AND(BK751&gt;=7.5,BK751&lt;=9.5),"7,5 - 9,5",IF(AND(BK751&gt;=10,BK751&lt;=12),"10 - 12",IF(AND(BK751&gt;=12.5,BK751&lt;=13.5),"12,5 - 13,5",IF(BK751=14,"14",IF(AND(BK751&gt;=14.5,BK751&lt;=16.5),"14,5 - 16,5",IF(AND(BK751&gt;=17,BK751&lt;=19),"17 - 19",IF(AND(BK751&gt;=19.5,BK751&lt;=21.5),"19,5 - 21,5",IF(AND(BK751&gt;=22,BK751&lt;=24),"22 - 24",IF(AND(BK751&gt;=24.5,BK751&lt;=26.5),"24,5 - 26,5",IF(AND(BK751&gt;=27,BK751&lt;=29),"27 - 29",IF(AND(BK751&gt;=29.5,BK751&lt;=30),"29,5 - 30","Fuera de rango")))))))))))))))</f>
        <v>0 - 2</v>
      </c>
      <c r="BM751" s="11" t="n">
        <f aca="false">IF(BL751="","",IF(BL751="0 - 2",1,IF(BL751="2,5 - 4,5",2,IF(BL751="5 - 7",3,IF(BL751="7,5 - 9,5",4,IF(BL751="10 - 12",5,IF(BL751="12,5 - 13,5",6,IF(BL751="14","NORMA",IF(BL751="14,5 - 16,5",7,IF(BL751="17 - 19",8,IF(BL751="19,5 - 21,5",9,IF(BL751="22 - 24",10,IF(BL751="24,5 - 26,5",11,IF(BL751="27 - 29",12,IF(BL751="29,5 - 30",13,"")))))))))))))))</f>
        <v>1</v>
      </c>
      <c r="BN751" s="9" t="n">
        <v>9</v>
      </c>
      <c r="BO751" s="11" t="str">
        <f aca="false">IF(BN751="","",IF(AND(BN751&gt;=-20,BN751&lt;=-10),"-20 a -10",IF(AND(BN751&gt;=-9.5,BN751&lt;=0.5),"-9,5 a 0,5",IF(AND(BN751&gt;=1,BN751&lt;=11),"1 a 11",IF(AND(BN751&gt;=11.5,BN751&lt;=21.5),"11,5 a 21,5",IF(BN751=22,"22",IF(AND(BN751&gt;=22.5,BN751&lt;=32.5),"22,5 a 32,5",IF(AND(BN751&gt;=33,BN751&lt;=43),"33 a 43","Fuera de rango"))))))))</f>
        <v>1 a 11</v>
      </c>
      <c r="BP751" s="11" t="n">
        <f aca="false">IF(BO751="","",IF(BO751="-20 a -10",1,IF(BO751="-9,5 a 0,5",2,IF(BO751="1 a 11",3,IF(BO751="11,5 a 21,5",4,IF(BO751="22","NORMA",IF(BO751="22,5 a 32,5",5,IF(BO751="33 a 43",6,""))))))))</f>
        <v>3</v>
      </c>
      <c r="BQ751" s="9" t="n">
        <v>3</v>
      </c>
      <c r="BR751" s="10" t="str">
        <f aca="false">IF(BQ751="","",IF(AND(BQ751&gt;=-20,BQ751&lt;=-15),"-20 a -15",IF(AND(BQ751&gt;=-14.5,BQ751&lt;=-9.5),"-14,5 a -9,5",IF(AND(BQ751&gt;=-9,BQ751&lt;=-4),"-9 a -4",IF(AND(BQ751&gt;=-3.5,BQ751&lt;=2.5),"-3,5 a 2,5",IF(AND(BQ751&gt;=3,BQ751&lt;=8),"3 a 8",IF(AND(BQ751&gt;=8.5,BQ751&lt;=13.5),"8,5 a 13,5",IF(AND(BQ751&gt;=14,BQ751&lt;=17.5),"14 a 17,5",IF(BQ751=18,"18",IF(AND(BQ751&gt;=18.5,BQ751&lt;=23.5),"18,5 a 23,5",IF(AND(BQ751&gt;=24,BQ751&lt;=29),"24 a 29",IF(AND(BQ751&gt;=29.5,BQ751&lt;=34.5),"29,5 a 34,5",IF(AND(BQ751&gt;=35,BQ751&lt;=40),"35 a 40","Fuera de rango")))))))))))))</f>
        <v>3 a 8</v>
      </c>
      <c r="BS751" s="11" t="n">
        <f aca="false">IF(BR751="","",IF(BR751="-20 a -15",1,IF(BR751="-14,5 a -9,5",2,IF(BR751="-9 a -4",3,IF(BR751="-3,5 a 2,5",4,IF(BR751="3 a 8",5,IF(BR751="8,5 a 13,5",6,IF(BR751="14 a 17,5",7,IF(BR751="18","NORMA",IF(BR751="18,5 a 23,5",8,IF(BR751="24 a 29",9,IF(BR751="29,5 a 34,5",10,IF(BR751="35 a 40",11,"")))))))))))))</f>
        <v>5</v>
      </c>
      <c r="BT751" s="9" t="n">
        <v>1</v>
      </c>
      <c r="BU751" s="10" t="str">
        <f aca="false">IF(BT751="","",IF(AND(BT751&gt;=-20,BT751&lt;=-18),"-20 a -18",IF(AND(BT751&gt;=-17.5,BT751&lt;=-15.5),"-17,5 a -15,5",IF(AND(BT751&gt;=-15,BT751&lt;=-13),"-15 a -13",IF(AND(BT751&gt;=-12.5,BT751&lt;=-10.5),"-12,5 a -10,5",IF(AND(BT751&gt;=-10,BT751&lt;=-8),"-10 a -8",IF(AND(BT751&gt;=-7.5,BT751&lt;=-5.5),"-7,5 a -5,5",IF(AND(BT751&gt;=-5,BT751&lt;=-3),"-5 a -3",IF(AND(BT751&gt;=-2.5,BT751&lt;=-0.5),"-2,5 a -0,5",IF(BT751=0,"0",IF(AND(BT751&gt;=0.5,BT751&lt;=2.5),"0,5 a 2,5",IF(AND(BT751&gt;=3,BT751&lt;=5),"3 a 5",IF(AND(BT751&gt;=5.5,BT751&lt;=7.5),"5,5 a 7,5",IF(AND(BT751&gt;=8,BT751&lt;=10),"8 a 10",IF(AND(BT751&gt;=10.5,BT751&lt;=12.5),"10,5 a 12,5",IF(AND(BT751&gt;=13,BT751&lt;=15),"13 a 15",IF(AND(BT751&gt;=15.5,BT751&lt;=17.5),"15,5 a 17,5",IF(AND(BT751&gt;=18,BT751&lt;=20),"18 a 20","Fuera de rango"))))))))))))))))))</f>
        <v>0,5 a 2,5</v>
      </c>
      <c r="BV751" s="11" t="n">
        <f aca="false">IF(BT751="","",IF(BT751=0,"NORMA",IF(AND(BT751&gt;=-20,BT751&lt;=-18),2,IF(AND(BT751&gt;=-17.5,BT751&lt;=-15.5),2,IF(AND(BT751&gt;=-15,BT751&lt;=-13),3,IF(AND(BT751&gt;=-12.5,BT751&lt;=-10.5),4,IF(AND(BT751&gt;=-10,BT751&lt;=-8),5,IF(AND(BT751&gt;=-7.5,BT751&lt;=-5.5),6,IF(AND(BT751&gt;=-5,BT751&lt;=-3),7,IF(AND(BT751&gt;=-2.5,BT751&lt;=-0.5),8,IF(AND(BT751&gt;=0.5,BT751&lt;=2.5),9,IF(AND(BT751&gt;=3,BT751&lt;=5),10,IF(AND(BT751&gt;=5.5,BT751&lt;=7.5),11,IF(AND(BT751&gt;=8,BT751&lt;=10),12,IF(AND(BT751&gt;=10.5,BT751&lt;=12.5),13,IF(AND(BT751&gt;=13,BT751&lt;=15),14,IF(AND(BT751&gt;=15.5,BT751&lt;=17.5),15,IF(AND(BT751&gt;=18,BT751&lt;=20),16,"Fuera de rango"))))))))))))))))))</f>
        <v>9</v>
      </c>
      <c r="BW751" s="9" t="n">
        <v>-5</v>
      </c>
      <c r="BX751" s="10" t="n">
        <f aca="false">18.5- (0.3*H751)</f>
        <v>8.6</v>
      </c>
      <c r="BY751" s="10" t="n">
        <f aca="false">(BW751)-(BX751)</f>
        <v>-13.6</v>
      </c>
      <c r="BZ751" s="10" t="str">
        <f aca="false">IF(BY751="","",IF(BY751&lt;-27.5,"De -30 a -28",IF(BY751&lt;-25,"De -27,5 a -25,5",IF(BY751&lt;-22.5,"De -25 a -23",IF(BY751&lt;-20,"De -22,5 a -20,5",IF(BY751&lt;-17.5,"De -20 a -18",IF(BY751&lt;-15,"De -17,5 a -15,5",IF(BY751&lt;-12.5,"De -15 a -13",IF(BY751&lt;-10,"De -12,5 a -10,5",IF(BY751&lt;-7.5,"De -10 a -8",IF(BY751&lt;-5,"De -7,5 a -5,5",IF(BY751&lt;-2.5,"De -5 a -3",IF(BY751&lt;0,"De -2,5 a -0,5",IF(BY751&lt;2.5,"De 0 a 2",IF(BY751&lt;5,"De 2,5 a 4,5",IF(BY751&lt;7.5,"De 5 a 7",IF(BY751&lt;10,"De 7,5 a 9,5",IF(BY751&lt;12.5,"De 10 a 12",IF(BY751&lt;15,"De 12,5 a 14,5",IF(BY751&lt;17.5,"De 15 a 17",IF(BY751&lt;20,"De 17,5 a 19,5",IF(BY751&lt;22.5,"De 20 a 22",IF(BY751&lt;25,"De 22,5 a 24,5",IF(BY751&lt;27.5,"De 25 a 27","De 27,5 a 30"))))))))))))))))))))))))</f>
        <v>De -15 a -13</v>
      </c>
      <c r="CA751" s="12" t="n">
        <f aca="false">IF(BY751="","",IF(BY751&lt;=-28,1,IF(BY751&lt;=-25.5,2,IF(BY751&lt;=-23,3,IF(BY751&lt;=-20.5,4,IF(BY751&lt;=-18,5,IF(BY751&lt;=-15.5,6,IF(BY751&lt;=-13,7,IF(BY751&lt;=-10.5,8,IF(BY751&lt;=-8,9,IF(BY751&lt;=-5.5,10,IF(BY751&lt;=-3,11,IF(BY751&lt;=-0.5,12,IF(BY751&lt;=2,13,IF(BY751&lt;=4.5,14,IF(BY751&lt;=7,15,IF(BY751&lt;=9.5,16,IF(BY751&lt;=12,17,IF(BY751&lt;=14.5,18,IF(BY751&lt;=17,19,IF(BY751&lt;=19.5,20,IF(BY751&lt;=22,21,IF(BY751&lt;=24.5,22,IF(BY751&lt;=27,23,IF(BY751&lt;=30,24,"Fuera de rango")))))))))))))))))))))))))</f>
        <v>7</v>
      </c>
      <c r="CB751" s="9" t="n">
        <v>-4.75</v>
      </c>
      <c r="CC751" s="10" t="n">
        <f aca="false">18.5- (0.3*H751)</f>
        <v>8.6</v>
      </c>
      <c r="CD751" s="10" t="n">
        <f aca="false">(CB751)-(CC751)</f>
        <v>-13.35</v>
      </c>
      <c r="CE751" s="10" t="str">
        <f aca="false">IF(CD751="","",IF(CD751&lt;-27.5,"De -30 a -28",IF(CD751&lt;-25,"De -27,5 a -25,5",IF(CD751&lt;-22.5,"De -25 a -23",IF(CD751&lt;-20,"De -22,5 a -20,5",IF(CD751&lt;-17.5,"De -20 a -18",IF(CD751&lt;-15,"De -17,5 a -15,5",IF(CD751&lt;-12.5,"De -15 a -13",IF(CD751&lt;-10,"De -12,5 a -10,5",IF(CD751&lt;-7.5,"De -10 a -8",IF(CD751&lt;-5,"De -7,5 a -5,5",IF(CD751&lt;-2.5,"De -5 a -3",IF(CD751&lt;0,"De -2,5 a -0,5",IF(CD751&lt;=2,"De 0 a 2",IF(CD751&lt;=4.5,"De 2,5 a 4,5",IF(CD751&lt;=7,"De 5 a 7",IF(CD751&lt;=9.5,"De 7,5 a 9,5",IF(CD751&lt;=12,"De 10 a 12",IF(CD751&lt;=14.5,"De 12,5 a 14,5",IF(CD751&lt;=17,"De 15 a 17",IF(CD751&lt;=19.5,"De 17,5 a 19,5",IF(CD751&lt;=22,"De 20 a 22",IF(CD751&lt;=24.5,"De 22,5 a 24,5",IF(CD751&lt;=27,"De 25 a 27","De 27,5 a 30"))))))))))))))))))))))))</f>
        <v>De -15 a -13</v>
      </c>
      <c r="CF751" s="12" t="n">
        <f aca="false">IF(CD751="","",IF(CD751&lt;-27.5,1,IF(CD751&lt;-25,2,IF(CD751&lt;-22.5,3,IF(CD751&lt;-20,4,IF(CD751&lt;-17.5,5,IF(CD751&lt;-15,6,IF(CD751&lt;-12.5,7,IF(CD751&lt;-10,8,IF(CD751&lt;-7.5,9,IF(CD751&lt;-5,10,IF(CD751&lt;-2.5,11,IF(CD751&lt;0,12,IF(CD751&lt;2.5,13,IF(CD751&lt;5,14,IF(CD751&lt;7.5,15,IF(CD751&lt;10,16,IF(CD751&lt;12.5,17,IF(CD751&lt;15,18,IF(CD751&lt;17.5,19,IF(CD751&lt;20,20,IF(CD751&lt;22.5,21,IF(CD751&lt;25,22,IF(CD751&lt;27.5,23,24))))))))))))))))))))))))</f>
        <v>7</v>
      </c>
      <c r="CG751" s="9" t="n">
        <v>-2</v>
      </c>
      <c r="CH751" s="10" t="str">
        <f aca="false">IF(CG751="","",IF(AND(CG751&gt;=-10,CG751&lt;=-9.5),"-10 a -9,5",IF(AND(CG751&gt;-9.5,CG751&lt;=-8.5),"-9 a -8,5",IF(AND(CG751&gt;-8.5,CG751&lt;=-7.5),"-8 a -7,5",IF(AND(CG751&gt;-7.5,CG751&lt;=-6.5),"-7 a -6,5",IF(AND(CG751&gt;-6.5,CG751&lt;=-5.5),"-6 a -5,5",IF(AND(CG751&gt;-5.5,CG751&lt;=-4.5),"-5 a -4,5",IF(AND(CG751&gt;-4.5,CG751&lt;=-3.5),"-4 a -3,5",IF(AND(CG751&gt;-3.5,CG751&lt;=-2.5),"-3 a -2,5",IF(CG751=-2.25,"-2,25",IF(AND(CG751&gt;-2.5,CG751&lt;=-1.5),"-2 a -1,5",IF(AND(CG751&gt;-1.5,CG751&lt;=-0.5),"-1 a -0,5",IF(AND(CG751&gt;-0.5,CG751&lt;=0.5),"0 a 0,5",IF(AND(CG751&gt;0.5,CG751&lt;=1.5),"1 a 1,5",IF(AND(CG751&gt;1.5,CG751&lt;=2.5),"2 a 2,5",IF(AND(CG751&gt;2.5,CG751&lt;=3.5),"3 a 3,5",IF(AND(CG751&gt;3.5,CG751&lt;=4.5),"4 a 4,5",IF(AND(CG751&gt;4.5,CG751&lt;=5.5),"5 a 5,5",IF(AND(CG751&gt;5.5,CG751&lt;=6.5),"6 a 6,5",IF(AND(CG751&gt;6.5,CG751&lt;=7.5),"7 a 7,5",IF(AND(CG751&gt;7.5,CG751&lt;=8.5),"8 a 8,5",IF(AND(CG751&gt;8.5,CG751&lt;=9.5),"9 a 9,5",IF(CG751&gt;=10,"10","Fuera de rango")))))))))))))))))))))))</f>
        <v>-2 a -1,5</v>
      </c>
      <c r="CI751" s="11" t="n">
        <f aca="false">IF(CG751="","",IF(CG751=-2.25,"NORMA",IF(CG751&lt;=-9.5,1,IF(CG751&lt;=-8.5,2,IF(CG751&lt;=-7.5,3,IF(CG751&lt;=-6.5,4,IF(CG751&lt;=-5.5,5,IF(CG751&lt;=-4.5,6,IF(CG751&lt;=-3.5,7,IF(CG751&lt;=-2.5,8,IF(CG751&lt;=-1.5,9,IF(CG751&lt;=-0.5,10,IF(CG751&lt;=0.5,11,IF(CG751&lt;=1.5,12,IF(CG751&lt;=2.5,13,IF(CG751&lt;=3.5,14,IF(CG751&lt;=4.5,15,IF(CG751&lt;=5.5,16,IF(CG751&lt;=6.5,17,IF(CG751&lt;=7.5,18,IF(CG751&lt;=8.5,19,IF(CG751&lt;=9.5,20,IF(CG751=10,21,"Fuera de rango")))))))))))))))))))))))</f>
        <v>9</v>
      </c>
      <c r="CJ751" s="9" t="n">
        <v>2.5</v>
      </c>
      <c r="CK751" s="10" t="str">
        <f aca="false">IF(CJ751="","",IF(AND(CJ751&gt;=-6,CJ751&lt;=-5.5),"-6 a -5,5",IF(AND(CJ751&gt;-5.5,CJ751&lt;=-4.5),"-5 a -4,5",IF(AND(CJ751&gt;-4.5,CJ751&lt;=-3.5),"-4 a -3,5",IF(AND(CJ751&gt;-3.5,CJ751&lt;=-2.5),"-3 a -2,5",IF(AND(CJ751&gt;-2.5,CJ751&lt;=-1.5),"-2 a -1,5",IF(AND(CJ751&gt;-1.5,CJ751&lt;=-0.5),"-1 a -0,5",IF(AND(CJ751&gt;-0.5,CJ751&lt;=0.5),"0 a 0,5",IF(AND(CJ751&gt;0.5,CJ751&lt;=1.5),"1 a 1,5",IF(AND(CJ751&gt;1.5,CJ751&lt;2.5),"2",IF(AND(CJ751&gt;=2.5,CJ751&lt;=3),"2,5 a 3",IF(AND(CJ751&gt;3,CJ751&lt;=4),"3,5 a 4",IF(AND(CJ751&gt;4,CJ751&lt;=5),"4,5 a 5",IF(AND(CJ751&gt;5,CJ751&lt;=6),"5,5 a 6",IF(AND(CJ751&gt;6,CJ751&lt;=7),"6,5 a 7",IF(AND(CJ751&gt;7,CJ751&lt;=8),"7,5 a 8",IF(AND(CJ751&gt;8,CJ751&lt;=9.5),"8,5 a 9,5",IF(CJ751=10,"10","Fuera de rango"))))))))))))))))))</f>
        <v>2,5 a 3</v>
      </c>
      <c r="CL751" s="11" t="n">
        <f aca="false">IF(CK751="","",IF(OR(CK751="-6 a -5,5",CK751="-6 - -5,5"),1,IF(OR(CK751="-5 a -4,5",CK751="-5 - -4,5"),2,IF(OR(CK751="-4 a -3,5",CK751="-4 - -3,5"),3,IF(OR(CK751="-3 a -2,5",CK751="-3 - -2,5"),4,IF(OR(CK751="-2 a -1,5",CK751="-2 - -1,5"),5,IF(OR(CK751="-1 a -0,5",CK751="-1 - -0,5"),6,IF(OR(CK751="0 a 0,5",CK751="0 - 0,5"),7,IF(OR(CK751="1 a 1,5",CK751="1 - 1,5"),8,IF(CK751="2","NORMA",IF(OR(CK751="2,5 a 3",CK751="2,5 - 3"),9,IF(OR(CK751="3,5 a 4",CK751="3,5 - 4"),10,IF(OR(CK751="4,5 a 5",CK751="4,5 - 5"),11,IF(OR(CK751="5,5 a 6",CK751="5,5 - 6"),12,IF(OR(CK751="6,5 a 7",CK751="6,5 - 7"),13,IF(OR(CK751="7,5 a 8",CK751="7,5 - 8"),14,IF(OR(CK751="8,5 a 9",CK751="8,5 - 9,5",CK751="9 a 9,5"),15,IF(CK751="10",15,IF(OR(CK751="0,5 a 1",CK751="0,5 - 1"),7,"Fuera de rango")))))))))))))))))))</f>
        <v>9</v>
      </c>
      <c r="CO751" s="10" t="str">
        <f aca="false">IF(CM751&gt;0,"EME"," ")</f>
        <v> </v>
      </c>
      <c r="CQ751" s="10" t="str">
        <f aca="false">IF(CP751&gt;0,"0", " ")</f>
        <v> </v>
      </c>
      <c r="CR751" s="10" t="str">
        <f aca="false">IF(CP751&gt;0,"EME"," ")</f>
        <v> </v>
      </c>
      <c r="CS751" s="9" t="n">
        <v>0</v>
      </c>
      <c r="CV751" s="9" t="n">
        <v>0</v>
      </c>
      <c r="CY751" s="9" t="n">
        <v>-2.25</v>
      </c>
      <c r="DB751" s="9" t="n">
        <v>-2.25</v>
      </c>
      <c r="DC751" s="11" t="str">
        <f aca="false">IF(DB751&lt;0,"2"," ")</f>
        <v>2</v>
      </c>
      <c r="DD751" s="11" t="str">
        <f aca="false">IF(DB751&lt;0,"MIO"," ")</f>
        <v>MIO</v>
      </c>
      <c r="DE751" s="9" t="n">
        <v>-3.75</v>
      </c>
      <c r="DF751" s="10" t="str">
        <f aca="false">IF(DE751&lt;0,"3"," ")</f>
        <v>3</v>
      </c>
      <c r="DG751" s="10" t="str">
        <f aca="false">IF(DE751&lt;0,"AST"," ")</f>
        <v>AST</v>
      </c>
      <c r="DH751" s="9" t="n">
        <v>-2.75</v>
      </c>
      <c r="DI751" s="10" t="str">
        <f aca="false">IF(DH751&lt;0,"3"," ")</f>
        <v>3</v>
      </c>
      <c r="DJ751" s="10" t="str">
        <f aca="false">IF(DH751&lt;0,"AST"," ")</f>
        <v>AST</v>
      </c>
      <c r="DK751" s="9" t="n">
        <v>0</v>
      </c>
      <c r="DL751" s="10" t="str">
        <f aca="false">IF(DK751&gt;0,"4"," ")</f>
        <v> </v>
      </c>
      <c r="DM751" s="10" t="str">
        <f aca="false">IF(DK751&gt;0,"PRE"," ")</f>
        <v> </v>
      </c>
      <c r="DN751" s="9" t="n">
        <v>0</v>
      </c>
      <c r="DO751" s="10" t="str">
        <f aca="false">IF(DN751&gt;0,"4"," ")</f>
        <v> </v>
      </c>
      <c r="DP751" s="10" t="str">
        <f aca="false">IF(DN751&gt;0,"PRE"," ")</f>
        <v> </v>
      </c>
      <c r="DS751" s="12" t="str">
        <f aca="false">CONCATENATE(CO751,CU751,DA751,DG751,DM751)</f>
        <v> AST </v>
      </c>
      <c r="DT751" s="10" t="e">
        <f aca="false" t="array" ref="DT751">_xlfn.IFS(DS751="EME    ","0", DS751=" HIP   ","1", DS751="  MIO  ","2", DS751="   AST ","3", DS751="    PRE","4", DS751="EME   PRE","5", DS751=" HIP  PRE","6", DS751=" HIP AST ","7", DS751="  MIO PRE","8", DS751="  MIOAST ","9", DS751="   ASTPRE","10",DS751=" HIP ASTPRE","11", DS751="  MIOASTPRE","12", DS751="     ","0")</f>
        <v>#N/A</v>
      </c>
      <c r="DV751" s="1" t="e">
        <f aca="false" t="array" ref="DV751">_xlfn.IFS(DU751="SI","2", DU751="NO","1")</f>
        <v>#N/A</v>
      </c>
      <c r="DX751" s="11" t="str">
        <f aca="false">IF(DW751=0,"1","2")</f>
        <v>1</v>
      </c>
      <c r="DY751" s="11" t="str">
        <f aca="false" t="array" ref="DY751">_xlfn.IFS(DW751=0,"0", DW751=0.25, "1", DW751=0.5,"2", DW751=0.75,"3", DW751=1,"4",DW751=1.25,"5", DW751=1.5,"6", DW751=1.75,"7", DW751=2,"8")</f>
        <v>0</v>
      </c>
      <c r="EA751" s="11" t="str">
        <f aca="false">IF(DZ751=0,"1","2")</f>
        <v>1</v>
      </c>
      <c r="EB751" s="11" t="str">
        <f aca="false" t="array" ref="EB751">_xlfn.IFS(DZ751=0,"0", DZ751=0.25, "1", DZ751=0.5,"2", DZ751=0.75,"3", DZ751=1,"4",DZ751=1.25,"5", DZ751=1.5,"6", DZ751=1.75,"7", DZ751=2,"8")</f>
        <v>0</v>
      </c>
      <c r="ED751" s="10" t="str">
        <f aca="false">IF(EC751=0,"1","2")</f>
        <v>1</v>
      </c>
      <c r="EE751" s="11" t="str">
        <f aca="false" t="array" ref="EE751">_xlfn.IFS(EC751=0,"0", EC751=-0.25, "1", EC751=-0.5,"2", EC751=-0.75,"3", EC751=-1,"4",EC751=-1.25,"5", EC751=-1.5,"6", EC751=-1.75,"7", EC751=-2,"8", EC751=-2.25,"9",EC751=-2.5,"10", EC751=-2.75,"11", EC751=-3,"12", EC751=-3.25,"13", EC751=-3.5,"14", EC751=-3.75,"15",EC751=-4,"16")</f>
        <v>0</v>
      </c>
      <c r="EG751" s="10" t="str">
        <f aca="false">IF(EF751=0,"1","2")</f>
        <v>1</v>
      </c>
      <c r="EH751" s="11" t="str">
        <f aca="false" t="array" ref="EH751">_xlfn.IFS(EF751=0,"0", EF751=-0.25, "1", EF751=-0.5,"2", EF751=-0.75,"3", EF751=-1,"4",EF751=-1.25,"5", EF751=-1.5,"6", EF751=-1.75,"7", EF751=-2,"8", EF751=-2.25,"9",EF751=-2.5,"10", EF751=-2.75,"11", EF751=-3,"12", EF751=-3.25,"13", EF751=-3.5,"14", EF751=-3.75,"15",EF751=-4,"16")</f>
        <v>0</v>
      </c>
      <c r="EJ751" s="11" t="str">
        <f aca="false">IF(EI751=0,"1","2")</f>
        <v>1</v>
      </c>
      <c r="EK751" s="11" t="str">
        <f aca="false" t="array" ref="EK751">_xlfn.IFS(EI751=0,"0", EI751=-0.25, "1", EI751=-0.5,"2", EI751=-0.75,"3", EI751=-1,"4",EI751=-1.25,"5", EI751=-1.5,"6", EI751=-1.75,"7", EI751=-2,"8", EI751=-2.25,"9", EI751=-2.25,"9",EI751=-2.5,"10", EI751=-2.75,"11", EI751=-3,"12", EI751=-3.25,"13", EI751=-3.5,"14", EI751=-3.75,"15",EI751=-4,"16", EI751=0.25, "17", EI751=0.5, "18")</f>
        <v>0</v>
      </c>
      <c r="EM751" s="11" t="str">
        <f aca="false">IF(EL751=0,"1","2")</f>
        <v>1</v>
      </c>
      <c r="EN751" s="11" t="str">
        <f aca="false" t="array" ref="EN751">_xlfn.IFS(EL751=0.25,"17",EL751=0.5,"18", EL751=0,"0", EL751=-0.25, "1", EL751=-0.5,"2", EL751=-0.75,"3", EL751=-1,"4",EL751=-1.25,"5", EL751=-1.5,"6", EL751=-1.75,"7", EL751=-2,"8",EL751= -2.25,"9",EL751=-2.5,"10",EL751= -2.75,"11",EL751= -3,"12",EL751= -3.25,"13",EL751= -3.5,"14",EL751= -3.75,"15",EL751=-4,"16")</f>
        <v>0</v>
      </c>
      <c r="EP751" s="11" t="str">
        <f aca="false">IF(EO751=0,"1","2")</f>
        <v>1</v>
      </c>
      <c r="EQ751" s="11" t="str">
        <f aca="false" t="array" ref="EQ751">_xlfn.IFS(EO751=0,"0", EO751=0.25, "1", EO751=0.5,"2", EO751=0.75,"3", EO751=1,"4",EO751=1.25,"5", EO751=1.5,"6", EO751=1.75,"7", EO751=2,"8", EO751=2.25,"9", EO751=2.25,"9",EO751=2.5,"10", EO751=2.75,"11", EO751=3,"12", EO751=3.25,"13", EO751=3.5,"14", EO751=3.75,"15",EO751=4,"16", EO751=-0.25, "17", bq=-0.5, "18")</f>
        <v>0</v>
      </c>
      <c r="ES751" s="11" t="str">
        <f aca="false">IF(ER751=0,"1","2")</f>
        <v>1</v>
      </c>
      <c r="ET751" s="11" t="str">
        <f aca="false" t="array" ref="ET751">_xlfn.IFS(ER751=0,"0", ER751=0.25, "1", ER751=0.5,"2", ER751=0.75,"3", ER751=1,"4",ER751=1.25,"5", ER751=1.5,"6", ER751=1.75,"7", ER751=2,"8", ER751=2.25,"9", ER751=2.25,"9",ER751=2.5,"10", ER751=2.75,"11", ER751=3,"12", ER751=3.25,"13", ER751=3.5,"14", ER751=3.75,"15",ER751=4,"16", ER751=-0.25, "17", bq=-0.5, "18")</f>
        <v>0</v>
      </c>
      <c r="EV751" s="14" t="e">
        <f aca="false">VLOOKUP(EU751,LEYENDA!$G$2:$H$8,2,TRUE())</f>
        <v>#N/A</v>
      </c>
      <c r="EW751" s="14" t="e">
        <f aca="false" t="array" ref="EW751">_xlfn.IFS(EV751="0-5","1", EV751="6-12","2", EV751="13-18","3", EV751="19-24","4", EV751="25-36","5", EV751="37-48","6", EV751="49-60","7")</f>
        <v>#N/A</v>
      </c>
    </row>
    <row r="752" customFormat="false" ht="13.5" hidden="false" customHeight="false" outlineLevel="0" collapsed="false">
      <c r="A752" s="1" t="n">
        <v>307</v>
      </c>
      <c r="B752" s="2" t="n">
        <v>2</v>
      </c>
      <c r="C752" s="33" t="n">
        <v>42905</v>
      </c>
      <c r="E752" s="5" t="str">
        <f aca="false">VLOOKUP(A752,'286'!$A$3:$J$6279,10,FALSE())</f>
        <v>DE LUCAS VENTURA, JOSÉ CARLOS</v>
      </c>
      <c r="F752" s="4" t="str">
        <f aca="false">VLOOKUP(A752,'286'!$A$3:$I$1768,3,FALSE())</f>
        <v>DEVENJOCAR</v>
      </c>
      <c r="G752" s="6" t="n">
        <f aca="false">VLOOKUP(A752,'286'!$A$3:$I$1768,4,FALSE())</f>
        <v>30106</v>
      </c>
      <c r="H752" s="7" t="n">
        <f aca="false">YEAR(C752)-YEAR(G752)</f>
        <v>35</v>
      </c>
      <c r="I752" s="1" t="str">
        <f aca="false">VLOOKUP(H752,LEYENDA!$C$2:$D$6,2,TRUE())</f>
        <v>25-40</v>
      </c>
      <c r="J752" s="5" t="str">
        <f aca="false">VLOOKUP(A752,'286'!$A$3:$I$1768,7,FALSE())</f>
        <v>H</v>
      </c>
      <c r="K752" s="8" t="n">
        <f aca="false">VLOOKUP(A752,'286'!$A$3:$I$1768,2,FALSE())</f>
        <v>0</v>
      </c>
      <c r="L752" s="4" t="str">
        <f aca="false">VLOOKUP(A752,'286'!$A$3:$I$1768,8,FALSE())</f>
        <v>D</v>
      </c>
      <c r="M752" s="4" t="str">
        <f aca="false">VLOOKUP(A752,'286'!$A$3:$I$1768,9,FALSE())</f>
        <v>D</v>
      </c>
      <c r="N752" s="8" t="str">
        <f aca="false">IF(R752=O752, "MISMA","CONTRARIA")</f>
        <v>MISMA</v>
      </c>
      <c r="O752" s="8" t="str">
        <f aca="false" t="array" ref="O752">_xlfn.IFS(L752="D","1", L752="I","2")</f>
        <v>1</v>
      </c>
      <c r="P752" s="8" t="e">
        <f aca="false" t="array" ref="P752">_xlfn.IFS(K752="OD","1", K752="OI","2")</f>
        <v>#N/A</v>
      </c>
      <c r="Q752" s="1" t="str">
        <f aca="false" t="array" ref="Q752">_xlfn.IFS(J752="M","1", J752="H","2")</f>
        <v>2</v>
      </c>
      <c r="R752" s="8" t="str">
        <f aca="false" t="array" ref="R752">_xlfn.IFS(M752="D","1", M752="I","2")</f>
        <v>1</v>
      </c>
      <c r="S752" s="1" t="str">
        <f aca="false" t="array" ref="S752">_xlfn.IFS(N752="CONTRARIA", "1",N752= "MISMA","2")</f>
        <v>2</v>
      </c>
      <c r="T752" s="1" t="str">
        <f aca="false" t="array" ref="T752">_xlfn.IFS(I752="0-12","1", I752="13-24","2", I752="25-40","3", I752="41-60","4", I752="61-100","5")</f>
        <v>3</v>
      </c>
      <c r="U752" s="9" t="n">
        <v>-2</v>
      </c>
      <c r="V752" s="10" t="str">
        <f aca="false">IF(U752="","",IF(AND(U752&gt;=-9,U752&lt;=-6.5),"-9 a -6,5",IF(AND(U752&gt;=-6,U752&lt;=-3.5),"-6 a -3,5",IF(AND(U752&gt;=-3,U752&lt;=-1),"-3 a -1",IF(U752=-0.5,"-0,5",IF(AND(U752&gt;=0,U752&lt;=2.5),"0 a 2,5",IF(AND(U752&gt;=3,U752&lt;=5.5),"3 a 5,5",IF(AND(U752&gt;=6,U752&lt;=8.5),"6 a 8,5",IF(AND(U752&gt;=9,U752&lt;=20),"9 a 20","Fuera de rango")))))))))</f>
        <v>-3 a -1</v>
      </c>
      <c r="W752" s="11" t="n">
        <f aca="false">IF(V752="","",IF(V752="-9 a -6,5",2,IF(V752="-6 a -3,5",3,IF(V752="-3 a -1",4,IF(V752="-0,5","NORMA",IF(V752="0 a 2,5",5,IF(V752="3 a 5,5",6,IF(V752="6 a 8,5",7,IF(V752="9 a 20",8,"Fuera de rango")))))))))</f>
        <v>4</v>
      </c>
      <c r="X752" s="9" t="n">
        <v>0</v>
      </c>
      <c r="Y752" s="11" t="str">
        <f aca="false">IF(X752="","",IF(AND(X752&gt;=0,X752&lt;=4),"0 a 4",IF(AND(X752&gt;=4.5,X752&lt;=8.5),"4,5 a 8,5",IF(X752=9,"9",IF(AND(X752&gt;=9.5,X752&lt;=13),"9,5 a 13",IF(AND(X752&gt;=13.5,X752&lt;=20),"13,5 a 20",IF(AND(X752&gt;=20.5,X752&lt;=35),"20,5 a 35","Fuera de rango")))))))</f>
        <v>0 a 4</v>
      </c>
      <c r="Z752" s="11" t="n">
        <f aca="false">IF(Y752="","",IF(Y752="0 a 4",1,IF(Y752="4,5 a 8,5",2,IF(Y752="9","NORMA",IF(Y752="9,5 a 13",3,IF(Y752="13,5 a 20",4,IF(Y752="20,5 a 35",5,"Fuera de rango")))))))</f>
        <v>1</v>
      </c>
      <c r="AA752" s="9" t="n">
        <v>9</v>
      </c>
      <c r="AB752" s="10" t="str">
        <f aca="false">IF(AA752="","",IF(AND(AA752&gt;=0,AA752&lt;=9),"0 a 9",IF(AND(AA752&gt;=9.5,AA752&lt;=18.5),"9,5 a 18,5",IF(AA752=19,"19",IF(AND(AA752&gt;=19.5,AA752&lt;=28),"19,5 a 28",IF(AND(AA752&gt;=28.5,AA752&lt;=40),"28,5 a 40","Fuera de rango"))))))</f>
        <v>0 a 9</v>
      </c>
      <c r="AC752" s="11" t="n">
        <f aca="false" t="array" ref="AC752">_xlfn.IFS(AB752="","",AB752="0 a 9",1,AB752="9,5 a 18,5",2,AB752="19","NORMA",AB752="19,5 a 28",3,AB752="28,5 a 40",4,TRUE(),"Fuera de rango")</f>
        <v>1</v>
      </c>
      <c r="AD752" s="9" t="n">
        <v>2</v>
      </c>
      <c r="AE752" s="10" t="str">
        <f aca="false">IF(AD752="","",IF(AND(AD752&gt;=-10,AD752&lt;=0),"De -10 a 0",IF(AND(AD752&gt;=0.5,AD752&lt;=9.5),"0,5 a 9,5",IF(AD752=10,"10",IF(AND(AD752&gt;=10.5,AD752&lt;=20),"10,5 a 20",IF(AND(AD752&gt;=20.5,AD752&lt;=40),"20,5 a 40","Fuera de rango"))))))</f>
        <v>0,5 a 9,5</v>
      </c>
      <c r="AF752" s="12" t="n">
        <f aca="false">IF(AD752="","",IF(AND(AD752&gt;=-10,AD752&lt;=0),1,IF(AND(AD752&gt;=0.5,AD752&lt;=9.5),2,IF(AD752=10,"NORMA",IF(AND(AD752&gt;=10.5,AD752&lt;=20),3,IF(AND(AD752&gt;=20.5,AD752&lt;=40),4,""))))))</f>
        <v>2</v>
      </c>
      <c r="AG752" s="9" t="n">
        <v>6</v>
      </c>
      <c r="AH752" s="10" t="str">
        <f aca="false">IF(AG752="","",IF(AND(AG752&gt;=0,AG752&lt;=4),"0 a 4",IF(AND(AG752&gt;=4.5,AG752&lt;=8.5),"4,5 a 8,5",IF(AG752=9,"9",IF(AND(AG752&gt;=9.5,AG752&lt;=13),"9,5 a 13",IF(AND(AG752&gt;=13.5,AG752&lt;=25),"13,5 a 25","Fuera de rango"))))))</f>
        <v>4,5 a 8,5</v>
      </c>
      <c r="AI752" s="10" t="n">
        <f aca="false">IF(AH752="","",IF(AH752="0 a 4",1,IF(AH752="4,5 a 8,5",2,IF(AH752="9","NORMA",IF(AH752="9,5 a 13",3,IF(AH752="13,5 a 25",4,""))))))</f>
        <v>2</v>
      </c>
      <c r="AJ752" s="9" t="n">
        <v>3</v>
      </c>
      <c r="AK752" s="10" t="str">
        <f aca="false">IF(AJ752="","",IF(AND(AJ752&gt;=-15,AJ752&lt;=-10.5),"-15 a -10,5",IF(AND(AJ752&gt;=-10,AJ752&lt;=-4),"-10 a -4",IF(AND(AJ752&gt;=-4.5,AJ752&lt;=0),"-4,5 a 0",IF(AND(AJ752&gt;=0.5,AJ752&lt;=4.5),"0,5 a 4,5",IF(AJ752=5,"5",IF(AND(AJ752&gt;=5.5,AJ752&lt;=10),"5,5 a 10",IF(AND(AJ752&gt;=10.5,AJ752&lt;=20),"10,5 a 20","Fuera de rango"))))))))</f>
        <v>0,5 a 4,5</v>
      </c>
      <c r="AL752" s="11" t="n">
        <f aca="false">IF(AK752="","",IF(AK752="-15 a -10,5",1,IF(AK752="-10 a -4",2,IF(AK752="-4,5 a 0",3,IF(AK752="0,5 a 4,5",4,IF(AK752="5","NORMA",IF(AK752="5,5 a 10",5,IF(AK752="10,5 a 20",6,"Error"))))))))</f>
        <v>4</v>
      </c>
      <c r="AM752" s="9" t="n">
        <v>2</v>
      </c>
      <c r="AN752" s="10" t="str">
        <f aca="false">IF(AM752="","",IF(AND(AM752&gt;=-7.5,AM752&lt;=-5.5),"-7,5 a -5,5",IF(AND(AM752&gt;=-5,AM752&lt;=-3),"-5 a -3",IF(AND(AM752&gt;=-2.5,AM752&lt;=-0.5),"-2,5 a -0,5",IF(AM752=0,"0,00",IF(AND(AM752&gt;=0.5,AM752&lt;=2.5),"0,5 a 2,5",IF(AND(AM752&gt;=3,AM752&lt;=5),"3 a 5",IF(AND(AM752&gt;=5.5,AM752&lt;=7.5),"5,5 a 7,5",IF(AND(AM752&gt;=8,AM752&lt;=10),"8 a 10","Fuera de rango")))))))))</f>
        <v>0,5 a 2,5</v>
      </c>
      <c r="AO752" s="11" t="n">
        <f aca="false">IF(AN752="","",IF(AN752="-7,5 a -5,5",1,IF(AN752="-5 a -3",2,IF(AN752="-2,5 a -0,5",3,IF(AN752="0,00","NORMA",IF(AN752="0,5 a 2,5",4,IF(AN752="3 a 5",5,IF(AN752="5,5 a 7,5",6,IF(AN752="8 a 10",7,"Error")))))))))</f>
        <v>4</v>
      </c>
      <c r="AP752" s="9" t="n">
        <v>-5</v>
      </c>
      <c r="AQ752" s="10" t="str">
        <f aca="false">IF(AP752="","",IF(AND(AP752&gt;=-20,AP752&lt;=-9.5),"-20 a -9,5",IF(AND(AP752&gt;=-9,AP752&lt;=-6.5),"-9 a -6,5",IF(AP752=-6,"-6",IF(AND(AP752&gt;=-5.5,AP752&lt;=-3),"-5,5 a -3",IF(AND(AP752&gt;=-2.5,AP752&lt;=0),"-2,5 a 0",IF(AND(AP752&gt;=0.5,AP752&lt;=3),"0,5 a 3",IF(AND(AP752&gt;=3.5,AP752&lt;=6),"3,5 a 6",IF(AND(AP752&gt;=6.5,AP752&lt;=9),"6,5 a 9",IF(AND(AP752&gt;=9.5,AP752&lt;=20),"9,5 a 20","Fuera de rango"))))))))))</f>
        <v>-5,5 a -3</v>
      </c>
      <c r="AR752" s="11" t="n">
        <f aca="false">IF(AQ752="","",IF(AQ752="-20 a -9,5",1,IF(AQ752="-9 a -6,5",2,IF(AQ752="-6","NORMA",IF(AQ752="-5,5 a -3",3,IF(AQ752="-2,5 a 0",4,IF(AQ752="0,5 a 3",5,IF(AQ752="3,5 a 6",6,IF(AQ752="6,5 a 9",7,IF(AQ752="9,5 a 20",8,""))))))))))</f>
        <v>3</v>
      </c>
      <c r="AS752" s="9" t="n">
        <v>3</v>
      </c>
      <c r="AT752" s="10" t="str">
        <f aca="false">IF(AS752="","",IF(AND(AS752&gt;=-16,AS752&lt;=-14),"-16 a -14",IF(AND(AS752&gt;=-13.5,AS752&lt;=-11.5),"-13,5 a -11,5",IF(AND(AS752&gt;=-11,AS752&lt;=-9),"-11 a -9",IF(AND(AS752&gt;=-8.5,AS752&lt;=-6.5),"-8,5 a -6,5",IF(AND(AS752&gt;=-6,AS752&lt;=-4),"-6 a -4",IF(AND(AS752&gt;=-3.5,AS752&lt;=-1.5),"-3,5 a -1,5",IF(AND(AS752&gt;=-1,AS752&lt;=1),"-1 a 1",IF(AND(AS752&gt;=1.5,AS752&lt;=3.5),"1,5 a 3,5",IF(AND(AS752&gt;=4,AS752&lt;=6),"4 a 6",IF(AND(AS752&gt;=6.5,AS752&lt;=8.5),"6,5 a 8,5",IF(AND(AS752&gt;=9,AS752&lt;=11),"9 a 11",IF(AND(AS752&gt;=11.5,AS752&lt;=13.5),"11,5 a 13,5",IF(AND(AS752&gt;=14,AS752&lt;=16),"14 a 16",IF(AND(AS752&gt;=16.5,AS752&lt;=18.5),"16,5 a 18,5",IF(AND(AS752&gt;=19,AS752&lt;=21),"19 a 21","Fuera de rango"))))))))))))))))</f>
        <v>1,5 a 3,5</v>
      </c>
      <c r="AU752" s="11" t="n">
        <f aca="false" t="array" ref="AU752">IF(AT752="","",_xlfn.IFS(AT752="-16 a -14",1,AT752="-13,5 a -11,5",2,AT752="-11 a -9",3,AT752="-8,5 a -6,5",4,AT752="-6 a -4",5,AT752="-3,5 a -1,5",6,AT752="-1 a 1",7,AT752="1,5 a 3,5",8,AT752="4 a 6","NORMA",AT752="6,5 a 8,5",9,AT752="9 a 11",10,AT752="11,5 a 13,5",11,AT752="14 a 16",12,AT752="16,5 a 18,5",13,AT752="19 a 21",14,TRUE(),""))</f>
        <v>8</v>
      </c>
      <c r="AV752" s="9" t="n">
        <v>0.5</v>
      </c>
      <c r="AW752" s="10" t="str">
        <f aca="false">IF(AV752="","",IF(AND(AV752&gt;=-1,AV752&lt;=-0.5),"-1 a -0,5",IF(AND(AV752&gt;-0.5,AV752&lt;=0),"De -0,5 a 0",IF(AND(AV752&gt;=0.25,AV752&lt;=0.75),"0,25 a 0,75",IF(AND(AV752&gt;=1,AV752&lt;=1.5),"1 a 1,5",IF(AND(AV752&gt;=1.75,AV752&lt;=2.25),"1,75 a 2,25",IF(AND(AV752&gt;=2.5,AV752&lt;=3),"2,5 a 3",IF(AND(AV752&gt;=3.25,AV752&lt;=3.75),"3,25 a 3,75","Fuera de rango"))))))))</f>
        <v>0,25 a 0,75</v>
      </c>
      <c r="AX752" s="10" t="str">
        <f aca="false">IF(AW752="","",IF(OR(AW752="-1 a -0,5",AW752="-1 a -0.5"),1,IF(OR(AW752="De -0,5 a 0",AW752="-0,5 a 0",AW752="De -0.5 a 0"),2,IF(OR(AW752="0,25 a 0,75",AW752="0.25 a 0.75"),"NORMA",IF(OR(AW752="1 a 1,5",AW752="1 a 1.5"),3,IF(OR(AW752="1,75 a 2,25",AW752="1.75 a 2.25"),4,IF(OR(AW752="2,5 a 3",AW752="2.5 a 3"),5,IF(OR(AW752="3,25 a 3,75",AW752="3.25 a 3.75"),6,""))))))))</f>
        <v>NORMA</v>
      </c>
      <c r="AY752" s="9" t="n">
        <v>-4</v>
      </c>
      <c r="AZ752" s="10" t="str">
        <f aca="false">IF(AY752="","",IF(AND(AY752&gt;=-20,AY752&lt;=-9.5),"-20 a -9,5",IF(AND(AY752&gt;=-9,AY752&lt;=-6.5),"-9 a -6,5",IF(AY752=-6,"-6",IF(AND(AY752&gt;=-5.5,AY752&lt;=-3),"-5,5 a -3",IF(AND(AY752&gt;=-2.5,AY752&lt;=0),"-2,5 a 0",IF(AND(AY752&gt;=0.5,AY752&lt;=3),"0,5 a 3",IF(AND(AY752&gt;=3.5,AY752&lt;=6),"3,5 a 6","Fuera de rango"))))))))</f>
        <v>-5,5 a -3</v>
      </c>
      <c r="BA752" s="11" t="n">
        <f aca="false">IF(AZ752="","",IF(AZ752="-20 a -9,5",1,IF(AZ752="-9 a -6,5",2,IF(AZ752="-6","NORMA",IF(AZ752="-5,5 a -3",3,IF(AZ752="-2,5 a 0",4,IF(AZ752="0,5 a 3",5,IF(AZ752="3,5 a 6",6,""))))))))</f>
        <v>3</v>
      </c>
      <c r="BB752" s="9" t="n">
        <v>0</v>
      </c>
      <c r="BC752" s="10" t="str">
        <f aca="false" t="array" ref="BC752">IF(BB752="","",_xlfn.IFS(AND(BB752&gt;=0,BB752&lt;=2),"0 a 2",AND(BB752&gt;=2.5,BB752&lt;=4.5),"2,5 a 4,5",AND(BB752&gt;=5,BB752&lt;=7),"5 a 7",AND(BB752&gt;=7.5,BB752&lt;=9.5),"7,5 a 9,5",AND(BB752&gt;=10,BB752&lt;=12),"10 a 12",AND(BB752&gt;=12.5,BB752&lt;=14.5),"12,5 a 14,5",BB752=15,"15",AND(BB752&gt;=15.5,BB752&lt;=17.5),"15,5 a 17,5",AND(BB752&gt;=18,BB752&lt;=20),"18 a 20",AND(BB752&gt;=20.5,BB752&lt;=22.5),"20,5 a 22,5",AND(BB752&gt;=23,BB752&lt;=25),"23 a 25",TRUE(),"Fuera de rango"))</f>
        <v>0 a 2</v>
      </c>
      <c r="BD752" s="11" t="n">
        <f aca="false" t="array" ref="BD752">IF(BC752="","",_xlfn.IFS(BC752="0 a 2",1,BC752="2,5 a 4,5",2,BC752="5 a 7",3,BC752="7,5 a 9,5",4,BC752="10 a 12",5,BC752="12,5 a 14,5",6,BC752="15","NORMA",BC752="15,5 a 17,5",7,BC752="18 a 20",8,BC752="20,5 a 22,5",9,BC752="23 a 25",10,TRUE(),"Fuera de rango"))</f>
        <v>1</v>
      </c>
      <c r="BE752" s="9" t="n">
        <v>10</v>
      </c>
      <c r="BF752" s="10" t="str">
        <f aca="false">IF(BE752="","",IF(AND(BE752&gt;=-20,BE752&lt;=-10),"-20 a -10",IF(AND(BE752&gt;=-9.5,BE752&lt;=0.5),"-9,5 a 0,5",IF(AND(BE752&gt;=1,BE752&lt;=11),"1 a 11",IF(AND(BE752&gt;=11.5,BE752&lt;=20.5),"11,5 a 20,5",IF(BE752=21,"21",IF(AND(BE752&gt;=21.5,BE752&lt;=31.5),"21,5 a 31,5",IF(AND(BE752&gt;=32,BE752&lt;=42),"32 a 42","Fuera de rango"))))))))</f>
        <v>1 a 11</v>
      </c>
      <c r="BG752" s="11" t="n">
        <f aca="false">IF(BF752="","",IF(BF752="-20 a -10",1,IF(BF752="-9,5 a 0,5",2,IF(BF752="1 a 11",3,IF(BF752="11,5 a 20,5",4,IF(BF752="21","NORMA",IF(BF752="21,5 a 31,5",5,IF(BF752="32 a 42",6,""))))))))</f>
        <v>3</v>
      </c>
      <c r="BH752" s="9" t="n">
        <v>0</v>
      </c>
      <c r="BI752" s="10" t="str">
        <f aca="false">IF(BH752="","",IF(AND(BH752&gt;=-20,BH752&lt;=-15),"-20 a -15",IF(AND(BH752&gt;=-14.5,BH752&lt;=-9.5),"-14,5 a -9,5",IF(AND(BH752&gt;=-9,BH752&lt;=-4),"-9 a -4",IF(AND(BH752&gt;=-3.5,BH752&lt;=2.5),"-3,5 a 2,5",IF(AND(BH752&gt;=3,BH752&lt;=8),"3 a 8",IF(AND(BH752&gt;=8.5,BH752&lt;=14.5),"8,5 a 14,5",IF(BH752=15,"15",IF(AND(BH752&gt;=15.5,BH752&lt;=20.5),"15,5 a 20,5",IF(AND(BH752&gt;=21,BH752&lt;=26),"21 a 26","Fuera de rango"))))))))))</f>
        <v>-3,5 a 2,5</v>
      </c>
      <c r="BJ752" s="11" t="n">
        <f aca="false">IF(BI752="","",IF(BI752="-20 a -15",1,IF(BI752="-14,5 a -9,5",2,IF(BI752="-9 a -4",3,IF(BI752="-3,5 a 2,5",4,IF(BI752="3 a 8",5,IF(BI752="8,5 a 14,5",6,IF(BI752="15","NORMA",IF(BI752="15,5 a 20,5",7,IF(BI752="21 a 26",8,IF(BI752="26,5 a 31,5",9,"")))))))))))</f>
        <v>4</v>
      </c>
      <c r="BK752" s="9" t="n">
        <v>0</v>
      </c>
      <c r="BL752" s="10" t="str">
        <f aca="false">IF(BK752="","",IF(AND(BK752&gt;=0,BK752&lt;=2),"0 - 2",IF(AND(BK752&gt;=2.5,BK752&lt;=4.5),"2,5 - 4,5",IF(AND(BK752&gt;=5,BK752&lt;=7),"5 - 7",IF(AND(BK752&gt;=7.5,BK752&lt;=9.5),"7,5 - 9,5",IF(AND(BK752&gt;=10,BK752&lt;=12),"10 - 12",IF(AND(BK752&gt;=12.5,BK752&lt;=13.5),"12,5 - 13,5",IF(BK752=14,"14",IF(AND(BK752&gt;=14.5,BK752&lt;=16.5),"14,5 - 16,5",IF(AND(BK752&gt;=17,BK752&lt;=19),"17 - 19",IF(AND(BK752&gt;=19.5,BK752&lt;=21.5),"19,5 - 21,5",IF(AND(BK752&gt;=22,BK752&lt;=24),"22 - 24",IF(AND(BK752&gt;=24.5,BK752&lt;=26.5),"24,5 - 26,5",IF(AND(BK752&gt;=27,BK752&lt;=29),"27 - 29",IF(AND(BK752&gt;=29.5,BK752&lt;=30),"29,5 - 30","Fuera de rango")))))))))))))))</f>
        <v>0 - 2</v>
      </c>
      <c r="BM752" s="11" t="n">
        <f aca="false">IF(BL752="","",IF(BL752="0 - 2",1,IF(BL752="2,5 - 4,5",2,IF(BL752="5 - 7",3,IF(BL752="7,5 - 9,5",4,IF(BL752="10 - 12",5,IF(BL752="12,5 - 13,5",6,IF(BL752="14","NORMA",IF(BL752="14,5 - 16,5",7,IF(BL752="17 - 19",8,IF(BL752="19,5 - 21,5",9,IF(BL752="22 - 24",10,IF(BL752="24,5 - 26,5",11,IF(BL752="27 - 29",12,IF(BL752="29,5 - 30",13,"")))))))))))))))</f>
        <v>1</v>
      </c>
      <c r="BN752" s="9" t="n">
        <v>12</v>
      </c>
      <c r="BO752" s="11" t="str">
        <f aca="false">IF(BN752="","",IF(AND(BN752&gt;=-20,BN752&lt;=-10),"-20 a -10",IF(AND(BN752&gt;=-9.5,BN752&lt;=0.5),"-9,5 a 0,5",IF(AND(BN752&gt;=1,BN752&lt;=11),"1 a 11",IF(AND(BN752&gt;=11.5,BN752&lt;=21.5),"11,5 a 21,5",IF(BN752=22,"22",IF(AND(BN752&gt;=22.5,BN752&lt;=32.5),"22,5 a 32,5",IF(AND(BN752&gt;=33,BN752&lt;=43),"33 a 43","Fuera de rango"))))))))</f>
        <v>11,5 a 21,5</v>
      </c>
      <c r="BP752" s="11" t="n">
        <f aca="false">IF(BO752="","",IF(BO752="-20 a -10",1,IF(BO752="-9,5 a 0,5",2,IF(BO752="1 a 11",3,IF(BO752="11,5 a 21,5",4,IF(BO752="22","NORMA",IF(BO752="22,5 a 32,5",5,IF(BO752="33 a 43",6,""))))))))</f>
        <v>4</v>
      </c>
      <c r="BQ752" s="9" t="n">
        <v>4</v>
      </c>
      <c r="BR752" s="10" t="str">
        <f aca="false">IF(BQ752="","",IF(AND(BQ752&gt;=-20,BQ752&lt;=-15),"-20 a -15",IF(AND(BQ752&gt;=-14.5,BQ752&lt;=-9.5),"-14,5 a -9,5",IF(AND(BQ752&gt;=-9,BQ752&lt;=-4),"-9 a -4",IF(AND(BQ752&gt;=-3.5,BQ752&lt;=2.5),"-3,5 a 2,5",IF(AND(BQ752&gt;=3,BQ752&lt;=8),"3 a 8",IF(AND(BQ752&gt;=8.5,BQ752&lt;=13.5),"8,5 a 13,5",IF(AND(BQ752&gt;=14,BQ752&lt;=17.5),"14 a 17,5",IF(BQ752=18,"18",IF(AND(BQ752&gt;=18.5,BQ752&lt;=23.5),"18,5 a 23,5",IF(AND(BQ752&gt;=24,BQ752&lt;=29),"24 a 29",IF(AND(BQ752&gt;=29.5,BQ752&lt;=34.5),"29,5 a 34,5",IF(AND(BQ752&gt;=35,BQ752&lt;=40),"35 a 40","Fuera de rango")))))))))))))</f>
        <v>3 a 8</v>
      </c>
      <c r="BS752" s="11" t="n">
        <f aca="false">IF(BR752="","",IF(BR752="-20 a -15",1,IF(BR752="-14,5 a -9,5",2,IF(BR752="-9 a -4",3,IF(BR752="-3,5 a 2,5",4,IF(BR752="3 a 8",5,IF(BR752="8,5 a 13,5",6,IF(BR752="14 a 17,5",7,IF(BR752="18","NORMA",IF(BR752="18,5 a 23,5",8,IF(BR752="24 a 29",9,IF(BR752="29,5 a 34,5",10,IF(BR752="35 a 40",11,"")))))))))))))</f>
        <v>5</v>
      </c>
      <c r="BT752" s="9" t="n">
        <v>1</v>
      </c>
      <c r="BU752" s="10" t="str">
        <f aca="false">IF(BT752="","",IF(AND(BT752&gt;=-20,BT752&lt;=-18),"-20 a -18",IF(AND(BT752&gt;=-17.5,BT752&lt;=-15.5),"-17,5 a -15,5",IF(AND(BT752&gt;=-15,BT752&lt;=-13),"-15 a -13",IF(AND(BT752&gt;=-12.5,BT752&lt;=-10.5),"-12,5 a -10,5",IF(AND(BT752&gt;=-10,BT752&lt;=-8),"-10 a -8",IF(AND(BT752&gt;=-7.5,BT752&lt;=-5.5),"-7,5 a -5,5",IF(AND(BT752&gt;=-5,BT752&lt;=-3),"-5 a -3",IF(AND(BT752&gt;=-2.5,BT752&lt;=-0.5),"-2,5 a -0,5",IF(BT752=0,"0",IF(AND(BT752&gt;=0.5,BT752&lt;=2.5),"0,5 a 2,5",IF(AND(BT752&gt;=3,BT752&lt;=5),"3 a 5",IF(AND(BT752&gt;=5.5,BT752&lt;=7.5),"5,5 a 7,5",IF(AND(BT752&gt;=8,BT752&lt;=10),"8 a 10",IF(AND(BT752&gt;=10.5,BT752&lt;=12.5),"10,5 a 12,5",IF(AND(BT752&gt;=13,BT752&lt;=15),"13 a 15",IF(AND(BT752&gt;=15.5,BT752&lt;=17.5),"15,5 a 17,5",IF(AND(BT752&gt;=18,BT752&lt;=20),"18 a 20","Fuera de rango"))))))))))))))))))</f>
        <v>0,5 a 2,5</v>
      </c>
      <c r="BV752" s="11" t="n">
        <f aca="false">IF(BT752="","",IF(BT752=0,"NORMA",IF(AND(BT752&gt;=-20,BT752&lt;=-18),2,IF(AND(BT752&gt;=-17.5,BT752&lt;=-15.5),2,IF(AND(BT752&gt;=-15,BT752&lt;=-13),3,IF(AND(BT752&gt;=-12.5,BT752&lt;=-10.5),4,IF(AND(BT752&gt;=-10,BT752&lt;=-8),5,IF(AND(BT752&gt;=-7.5,BT752&lt;=-5.5),6,IF(AND(BT752&gt;=-5,BT752&lt;=-3),7,IF(AND(BT752&gt;=-2.5,BT752&lt;=-0.5),8,IF(AND(BT752&gt;=0.5,BT752&lt;=2.5),9,IF(AND(BT752&gt;=3,BT752&lt;=5),10,IF(AND(BT752&gt;=5.5,BT752&lt;=7.5),11,IF(AND(BT752&gt;=8,BT752&lt;=10),12,IF(AND(BT752&gt;=10.5,BT752&lt;=12.5),13,IF(AND(BT752&gt;=13,BT752&lt;=15),14,IF(AND(BT752&gt;=15.5,BT752&lt;=17.5),15,IF(AND(BT752&gt;=18,BT752&lt;=20),16,"Fuera de rango"))))))))))))))))))</f>
        <v>9</v>
      </c>
      <c r="BW752" s="9" t="n">
        <v>-5</v>
      </c>
      <c r="BX752" s="10" t="n">
        <f aca="false">18.5- (0.3*H752)</f>
        <v>8</v>
      </c>
      <c r="BY752" s="10" t="n">
        <f aca="false">(BW752)-(BX752)</f>
        <v>-13</v>
      </c>
      <c r="BZ752" s="10" t="str">
        <f aca="false">IF(BY752="","",IF(BY752&lt;-27.5,"De -30 a -28",IF(BY752&lt;-25,"De -27,5 a -25,5",IF(BY752&lt;-22.5,"De -25 a -23",IF(BY752&lt;-20,"De -22,5 a -20,5",IF(BY752&lt;-17.5,"De -20 a -18",IF(BY752&lt;-15,"De -17,5 a -15,5",IF(BY752&lt;-12.5,"De -15 a -13",IF(BY752&lt;-10,"De -12,5 a -10,5",IF(BY752&lt;-7.5,"De -10 a -8",IF(BY752&lt;-5,"De -7,5 a -5,5",IF(BY752&lt;-2.5,"De -5 a -3",IF(BY752&lt;0,"De -2,5 a -0,5",IF(BY752&lt;2.5,"De 0 a 2",IF(BY752&lt;5,"De 2,5 a 4,5",IF(BY752&lt;7.5,"De 5 a 7",IF(BY752&lt;10,"De 7,5 a 9,5",IF(BY752&lt;12.5,"De 10 a 12",IF(BY752&lt;15,"De 12,5 a 14,5",IF(BY752&lt;17.5,"De 15 a 17",IF(BY752&lt;20,"De 17,5 a 19,5",IF(BY752&lt;22.5,"De 20 a 22",IF(BY752&lt;25,"De 22,5 a 24,5",IF(BY752&lt;27.5,"De 25 a 27","De 27,5 a 30"))))))))))))))))))))))))</f>
        <v>De -15 a -13</v>
      </c>
      <c r="CA752" s="12" t="n">
        <f aca="false">IF(BY752="","",IF(BY752&lt;=-28,1,IF(BY752&lt;=-25.5,2,IF(BY752&lt;=-23,3,IF(BY752&lt;=-20.5,4,IF(BY752&lt;=-18,5,IF(BY752&lt;=-15.5,6,IF(BY752&lt;=-13,7,IF(BY752&lt;=-10.5,8,IF(BY752&lt;=-8,9,IF(BY752&lt;=-5.5,10,IF(BY752&lt;=-3,11,IF(BY752&lt;=-0.5,12,IF(BY752&lt;=2,13,IF(BY752&lt;=4.5,14,IF(BY752&lt;=7,15,IF(BY752&lt;=9.5,16,IF(BY752&lt;=12,17,IF(BY752&lt;=14.5,18,IF(BY752&lt;=17,19,IF(BY752&lt;=19.5,20,IF(BY752&lt;=22,21,IF(BY752&lt;=24.5,22,IF(BY752&lt;=27,23,IF(BY752&lt;=30,24,"Fuera de rango")))))))))))))))))))))))))</f>
        <v>7</v>
      </c>
      <c r="CB752" s="9" t="n">
        <v>-5</v>
      </c>
      <c r="CC752" s="10" t="n">
        <f aca="false">18.5- (0.3*H752)</f>
        <v>8</v>
      </c>
      <c r="CD752" s="10" t="n">
        <f aca="false">(CB752)-(CC752)</f>
        <v>-13</v>
      </c>
      <c r="CE752" s="10" t="str">
        <f aca="false">IF(CD752="","",IF(CD752&lt;-27.5,"De -30 a -28",IF(CD752&lt;-25,"De -27,5 a -25,5",IF(CD752&lt;-22.5,"De -25 a -23",IF(CD752&lt;-20,"De -22,5 a -20,5",IF(CD752&lt;-17.5,"De -20 a -18",IF(CD752&lt;-15,"De -17,5 a -15,5",IF(CD752&lt;-12.5,"De -15 a -13",IF(CD752&lt;-10,"De -12,5 a -10,5",IF(CD752&lt;-7.5,"De -10 a -8",IF(CD752&lt;-5,"De -7,5 a -5,5",IF(CD752&lt;-2.5,"De -5 a -3",IF(CD752&lt;0,"De -2,5 a -0,5",IF(CD752&lt;=2,"De 0 a 2",IF(CD752&lt;=4.5,"De 2,5 a 4,5",IF(CD752&lt;=7,"De 5 a 7",IF(CD752&lt;=9.5,"De 7,5 a 9,5",IF(CD752&lt;=12,"De 10 a 12",IF(CD752&lt;=14.5,"De 12,5 a 14,5",IF(CD752&lt;=17,"De 15 a 17",IF(CD752&lt;=19.5,"De 17,5 a 19,5",IF(CD752&lt;=22,"De 20 a 22",IF(CD752&lt;=24.5,"De 22,5 a 24,5",IF(CD752&lt;=27,"De 25 a 27","De 27,5 a 30"))))))))))))))))))))))))</f>
        <v>De -15 a -13</v>
      </c>
      <c r="CF752" s="12" t="n">
        <f aca="false">IF(CD752="","",IF(CD752&lt;-27.5,1,IF(CD752&lt;-25,2,IF(CD752&lt;-22.5,3,IF(CD752&lt;-20,4,IF(CD752&lt;-17.5,5,IF(CD752&lt;-15,6,IF(CD752&lt;-12.5,7,IF(CD752&lt;-10,8,IF(CD752&lt;-7.5,9,IF(CD752&lt;-5,10,IF(CD752&lt;-2.5,11,IF(CD752&lt;0,12,IF(CD752&lt;2.5,13,IF(CD752&lt;5,14,IF(CD752&lt;7.5,15,IF(CD752&lt;10,16,IF(CD752&lt;12.5,17,IF(CD752&lt;15,18,IF(CD752&lt;17.5,19,IF(CD752&lt;20,20,IF(CD752&lt;22.5,21,IF(CD752&lt;25,22,IF(CD752&lt;27.5,23,24))))))))))))))))))))))))</f>
        <v>7</v>
      </c>
      <c r="CG752" s="9" t="n">
        <v>-1.75</v>
      </c>
      <c r="CH752" s="10" t="str">
        <f aca="false">IF(CG752="","",IF(AND(CG752&gt;=-10,CG752&lt;=-9.5),"-10 a -9,5",IF(AND(CG752&gt;-9.5,CG752&lt;=-8.5),"-9 a -8,5",IF(AND(CG752&gt;-8.5,CG752&lt;=-7.5),"-8 a -7,5",IF(AND(CG752&gt;-7.5,CG752&lt;=-6.5),"-7 a -6,5",IF(AND(CG752&gt;-6.5,CG752&lt;=-5.5),"-6 a -5,5",IF(AND(CG752&gt;-5.5,CG752&lt;=-4.5),"-5 a -4,5",IF(AND(CG752&gt;-4.5,CG752&lt;=-3.5),"-4 a -3,5",IF(AND(CG752&gt;-3.5,CG752&lt;=-2.5),"-3 a -2,5",IF(CG752=-2.25,"-2,25",IF(AND(CG752&gt;-2.5,CG752&lt;=-1.5),"-2 a -1,5",IF(AND(CG752&gt;-1.5,CG752&lt;=-0.5),"-1 a -0,5",IF(AND(CG752&gt;-0.5,CG752&lt;=0.5),"0 a 0,5",IF(AND(CG752&gt;0.5,CG752&lt;=1.5),"1 a 1,5",IF(AND(CG752&gt;1.5,CG752&lt;=2.5),"2 a 2,5",IF(AND(CG752&gt;2.5,CG752&lt;=3.5),"3 a 3,5",IF(AND(CG752&gt;3.5,CG752&lt;=4.5),"4 a 4,5",IF(AND(CG752&gt;4.5,CG752&lt;=5.5),"5 a 5,5",IF(AND(CG752&gt;5.5,CG752&lt;=6.5),"6 a 6,5",IF(AND(CG752&gt;6.5,CG752&lt;=7.5),"7 a 7,5",IF(AND(CG752&gt;7.5,CG752&lt;=8.5),"8 a 8,5",IF(AND(CG752&gt;8.5,CG752&lt;=9.5),"9 a 9,5",IF(CG752&gt;=10,"10","Fuera de rango")))))))))))))))))))))))</f>
        <v>-2 a -1,5</v>
      </c>
      <c r="CI752" s="11" t="n">
        <f aca="false">IF(CG752="","",IF(CG752=-2.25,"NORMA",IF(CG752&lt;=-9.5,1,IF(CG752&lt;=-8.5,2,IF(CG752&lt;=-7.5,3,IF(CG752&lt;=-6.5,4,IF(CG752&lt;=-5.5,5,IF(CG752&lt;=-4.5,6,IF(CG752&lt;=-3.5,7,IF(CG752&lt;=-2.5,8,IF(CG752&lt;=-1.5,9,IF(CG752&lt;=-0.5,10,IF(CG752&lt;=0.5,11,IF(CG752&lt;=1.5,12,IF(CG752&lt;=2.5,13,IF(CG752&lt;=3.5,14,IF(CG752&lt;=4.5,15,IF(CG752&lt;=5.5,16,IF(CG752&lt;=6.5,17,IF(CG752&lt;=7.5,18,IF(CG752&lt;=8.5,19,IF(CG752&lt;=9.5,20,IF(CG752=10,21,"Fuera de rango")))))))))))))))))))))))</f>
        <v>9</v>
      </c>
      <c r="CJ752" s="9" t="n">
        <v>2</v>
      </c>
      <c r="CK752" s="10" t="str">
        <f aca="false">IF(CJ752="","",IF(AND(CJ752&gt;=-6,CJ752&lt;=-5.5),"-6 a -5,5",IF(AND(CJ752&gt;-5.5,CJ752&lt;=-4.5),"-5 a -4,5",IF(AND(CJ752&gt;-4.5,CJ752&lt;=-3.5),"-4 a -3,5",IF(AND(CJ752&gt;-3.5,CJ752&lt;=-2.5),"-3 a -2,5",IF(AND(CJ752&gt;-2.5,CJ752&lt;=-1.5),"-2 a -1,5",IF(AND(CJ752&gt;-1.5,CJ752&lt;=-0.5),"-1 a -0,5",IF(AND(CJ752&gt;-0.5,CJ752&lt;=0.5),"0 a 0,5",IF(AND(CJ752&gt;0.5,CJ752&lt;=1.5),"1 a 1,5",IF(AND(CJ752&gt;1.5,CJ752&lt;2.5),"2",IF(AND(CJ752&gt;=2.5,CJ752&lt;=3),"2,5 a 3",IF(AND(CJ752&gt;3,CJ752&lt;=4),"3,5 a 4",IF(AND(CJ752&gt;4,CJ752&lt;=5),"4,5 a 5",IF(AND(CJ752&gt;5,CJ752&lt;=6),"5,5 a 6",IF(AND(CJ752&gt;6,CJ752&lt;=7),"6,5 a 7",IF(AND(CJ752&gt;7,CJ752&lt;=8),"7,5 a 8",IF(AND(CJ752&gt;8,CJ752&lt;=9.5),"8,5 a 9,5",IF(CJ752=10,"10","Fuera de rango"))))))))))))))))))</f>
        <v>2</v>
      </c>
      <c r="CL752" s="11" t="str">
        <f aca="false">IF(CK752="","",IF(OR(CK752="-6 a -5,5",CK752="-6 - -5,5"),1,IF(OR(CK752="-5 a -4,5",CK752="-5 - -4,5"),2,IF(OR(CK752="-4 a -3,5",CK752="-4 - -3,5"),3,IF(OR(CK752="-3 a -2,5",CK752="-3 - -2,5"),4,IF(OR(CK752="-2 a -1,5",CK752="-2 - -1,5"),5,IF(OR(CK752="-1 a -0,5",CK752="-1 - -0,5"),6,IF(OR(CK752="0 a 0,5",CK752="0 - 0,5"),7,IF(OR(CK752="1 a 1,5",CK752="1 - 1,5"),8,IF(CK752="2","NORMA",IF(OR(CK752="2,5 a 3",CK752="2,5 - 3"),9,IF(OR(CK752="3,5 a 4",CK752="3,5 - 4"),10,IF(OR(CK752="4,5 a 5",CK752="4,5 - 5"),11,IF(OR(CK752="5,5 a 6",CK752="5,5 - 6"),12,IF(OR(CK752="6,5 a 7",CK752="6,5 - 7"),13,IF(OR(CK752="7,5 a 8",CK752="7,5 - 8"),14,IF(OR(CK752="8,5 a 9",CK752="8,5 - 9,5",CK752="9 a 9,5"),15,IF(CK752="10",15,IF(OR(CK752="0,5 a 1",CK752="0,5 - 1"),7,"Fuera de rango")))))))))))))))))))</f>
        <v>NORMA</v>
      </c>
      <c r="CO752" s="10" t="str">
        <f aca="false">IF(CM752&gt;0,"EME"," ")</f>
        <v> </v>
      </c>
      <c r="CQ752" s="10" t="str">
        <f aca="false">IF(CP752&gt;0,"0", " ")</f>
        <v> </v>
      </c>
      <c r="CR752" s="10" t="str">
        <f aca="false">IF(CP752&gt;0,"EME"," ")</f>
        <v> </v>
      </c>
      <c r="CS752" s="9" t="n">
        <v>0</v>
      </c>
      <c r="CV752" s="9" t="n">
        <v>0</v>
      </c>
      <c r="CY752" s="9" t="n">
        <v>-2.25</v>
      </c>
      <c r="DB752" s="9" t="n">
        <v>-2.25</v>
      </c>
      <c r="DC752" s="11" t="str">
        <f aca="false">IF(DB752&lt;0,"2"," ")</f>
        <v>2</v>
      </c>
      <c r="DD752" s="11" t="str">
        <f aca="false">IF(DB752&lt;0,"MIO"," ")</f>
        <v>MIO</v>
      </c>
      <c r="DE752" s="9" t="n">
        <v>-3.75</v>
      </c>
      <c r="DF752" s="10" t="str">
        <f aca="false">IF(DE752&lt;0,"3"," ")</f>
        <v>3</v>
      </c>
      <c r="DG752" s="10" t="str">
        <f aca="false">IF(DE752&lt;0,"AST"," ")</f>
        <v>AST</v>
      </c>
      <c r="DH752" s="9" t="n">
        <v>-2.75</v>
      </c>
      <c r="DI752" s="10" t="str">
        <f aca="false">IF(DH752&lt;0,"3"," ")</f>
        <v>3</v>
      </c>
      <c r="DJ752" s="10" t="str">
        <f aca="false">IF(DH752&lt;0,"AST"," ")</f>
        <v>AST</v>
      </c>
      <c r="DK752" s="9" t="n">
        <v>0</v>
      </c>
      <c r="DL752" s="10" t="str">
        <f aca="false">IF(DK752&gt;0,"4"," ")</f>
        <v> </v>
      </c>
      <c r="DM752" s="10" t="str">
        <f aca="false">IF(DK752&gt;0,"PRE"," ")</f>
        <v> </v>
      </c>
      <c r="DN752" s="9" t="n">
        <v>0</v>
      </c>
      <c r="DO752" s="10" t="str">
        <f aca="false">IF(DN752&gt;0,"4"," ")</f>
        <v> </v>
      </c>
      <c r="DP752" s="10" t="str">
        <f aca="false">IF(DN752&gt;0,"PRE"," ")</f>
        <v> </v>
      </c>
      <c r="DS752" s="12" t="str">
        <f aca="false">CONCATENATE(CO752,CU752,DA752,DG752,DM752)</f>
        <v> AST </v>
      </c>
      <c r="DT752" s="10" t="e">
        <f aca="false" t="array" ref="DT752">_xlfn.IFS(DS752="EME    ","0", DS752=" HIP   ","1", DS752="  MIO  ","2", DS752="   AST ","3", DS752="    PRE","4", DS752="EME   PRE","5", DS752=" HIP  PRE","6", DS752=" HIP AST ","7", DS752="  MIO PRE","8", DS752="  MIOAST ","9", DS752="   ASTPRE","10",DS752=" HIP ASTPRE","11", DS752="  MIOASTPRE","12", DS752="     ","0")</f>
        <v>#N/A</v>
      </c>
      <c r="DV752" s="1" t="e">
        <f aca="false" t="array" ref="DV752">_xlfn.IFS(DU752="SI","2", DU752="NO","1")</f>
        <v>#N/A</v>
      </c>
      <c r="DX752" s="11" t="str">
        <f aca="false">IF(DW752=0,"1","2")</f>
        <v>1</v>
      </c>
      <c r="DY752" s="11" t="str">
        <f aca="false" t="array" ref="DY752">_xlfn.IFS(DW752=0,"0", DW752=0.25, "1", DW752=0.5,"2", DW752=0.75,"3", DW752=1,"4",DW752=1.25,"5", DW752=1.5,"6", DW752=1.75,"7", DW752=2,"8")</f>
        <v>0</v>
      </c>
      <c r="EA752" s="11" t="str">
        <f aca="false">IF(DZ752=0,"1","2")</f>
        <v>1</v>
      </c>
      <c r="EB752" s="11" t="str">
        <f aca="false" t="array" ref="EB752">_xlfn.IFS(DZ752=0,"0", DZ752=0.25, "1", DZ752=0.5,"2", DZ752=0.75,"3", DZ752=1,"4",DZ752=1.25,"5", DZ752=1.5,"6", DZ752=1.75,"7", DZ752=2,"8")</f>
        <v>0</v>
      </c>
      <c r="ED752" s="10" t="str">
        <f aca="false">IF(EC752=0,"1","2")</f>
        <v>1</v>
      </c>
      <c r="EE752" s="11" t="str">
        <f aca="false" t="array" ref="EE752">_xlfn.IFS(EC752=0,"0", EC752=-0.25, "1", EC752=-0.5,"2", EC752=-0.75,"3", EC752=-1,"4",EC752=-1.25,"5", EC752=-1.5,"6", EC752=-1.75,"7", EC752=-2,"8", EC752=-2.25,"9",EC752=-2.5,"10", EC752=-2.75,"11", EC752=-3,"12", EC752=-3.25,"13", EC752=-3.5,"14", EC752=-3.75,"15",EC752=-4,"16")</f>
        <v>0</v>
      </c>
      <c r="EG752" s="10" t="str">
        <f aca="false">IF(EF752=0,"1","2")</f>
        <v>1</v>
      </c>
      <c r="EH752" s="11" t="str">
        <f aca="false" t="array" ref="EH752">_xlfn.IFS(EF752=0,"0", EF752=-0.25, "1", EF752=-0.5,"2", EF752=-0.75,"3", EF752=-1,"4",EF752=-1.25,"5", EF752=-1.5,"6", EF752=-1.75,"7", EF752=-2,"8", EF752=-2.25,"9",EF752=-2.5,"10", EF752=-2.75,"11", EF752=-3,"12", EF752=-3.25,"13", EF752=-3.5,"14", EF752=-3.75,"15",EF752=-4,"16")</f>
        <v>0</v>
      </c>
      <c r="EJ752" s="11" t="str">
        <f aca="false">IF(EI752=0,"1","2")</f>
        <v>1</v>
      </c>
      <c r="EK752" s="11" t="str">
        <f aca="false" t="array" ref="EK752">_xlfn.IFS(EI752=0,"0", EI752=-0.25, "1", EI752=-0.5,"2", EI752=-0.75,"3", EI752=-1,"4",EI752=-1.25,"5", EI752=-1.5,"6", EI752=-1.75,"7", EI752=-2,"8", EI752=-2.25,"9", EI752=-2.25,"9",EI752=-2.5,"10", EI752=-2.75,"11", EI752=-3,"12", EI752=-3.25,"13", EI752=-3.5,"14", EI752=-3.75,"15",EI752=-4,"16", EI752=0.25, "17", EI752=0.5, "18")</f>
        <v>0</v>
      </c>
      <c r="EM752" s="11" t="str">
        <f aca="false">IF(EL752=0,"1","2")</f>
        <v>1</v>
      </c>
      <c r="EN752" s="11" t="str">
        <f aca="false" t="array" ref="EN752">_xlfn.IFS(EL752=0.25,"17",EL752=0.5,"18", EL752=0,"0", EL752=-0.25, "1", EL752=-0.5,"2", EL752=-0.75,"3", EL752=-1,"4",EL752=-1.25,"5", EL752=-1.5,"6", EL752=-1.75,"7", EL752=-2,"8",EL752= -2.25,"9",EL752=-2.5,"10",EL752= -2.75,"11",EL752= -3,"12",EL752= -3.25,"13",EL752= -3.5,"14",EL752= -3.75,"15",EL752=-4,"16")</f>
        <v>0</v>
      </c>
      <c r="EP752" s="11" t="str">
        <f aca="false">IF(EO752=0,"1","2")</f>
        <v>1</v>
      </c>
      <c r="EQ752" s="11" t="str">
        <f aca="false" t="array" ref="EQ752">_xlfn.IFS(EO752=0,"0", EO752=0.25, "1", EO752=0.5,"2", EO752=0.75,"3", EO752=1,"4",EO752=1.25,"5", EO752=1.5,"6", EO752=1.75,"7", EO752=2,"8", EO752=2.25,"9", EO752=2.25,"9",EO752=2.5,"10", EO752=2.75,"11", EO752=3,"12", EO752=3.25,"13", EO752=3.5,"14", EO752=3.75,"15",EO752=4,"16", EO752=-0.25, "17", bq=-0.5, "18")</f>
        <v>0</v>
      </c>
      <c r="ES752" s="11" t="str">
        <f aca="false">IF(ER752=0,"1","2")</f>
        <v>1</v>
      </c>
      <c r="ET752" s="11" t="str">
        <f aca="false" t="array" ref="ET752">_xlfn.IFS(ER752=0,"0", ER752=0.25, "1", ER752=0.5,"2", ER752=0.75,"3", ER752=1,"4",ER752=1.25,"5", ER752=1.5,"6", ER752=1.75,"7", ER752=2,"8", ER752=2.25,"9", ER752=2.25,"9",ER752=2.5,"10", ER752=2.75,"11", ER752=3,"12", ER752=3.25,"13", ER752=3.5,"14", ER752=3.75,"15",ER752=4,"16", ER752=-0.25, "17", bq=-0.5, "18")</f>
        <v>0</v>
      </c>
      <c r="EV752" s="14" t="e">
        <f aca="false">VLOOKUP(EU752,LEYENDA!$G$2:$H$8,2,TRUE())</f>
        <v>#N/A</v>
      </c>
      <c r="EW752" s="14" t="e">
        <f aca="false" t="array" ref="EW752">_xlfn.IFS(EV752="0-5","1", EV752="6-12","2", EV752="13-18","3", EV752="19-24","4", EV752="25-36","5", EV752="37-48","6", EV752="49-60","7")</f>
        <v>#N/A</v>
      </c>
    </row>
    <row r="753" customFormat="false" ht="13.5" hidden="false" customHeight="false" outlineLevel="0" collapsed="false">
      <c r="A753" s="1" t="n">
        <v>307</v>
      </c>
      <c r="B753" s="2" t="n">
        <v>3</v>
      </c>
      <c r="C753" s="33" t="n">
        <v>43214</v>
      </c>
      <c r="E753" s="5" t="str">
        <f aca="false">VLOOKUP(A753,'286'!$A$3:$J$6279,10,FALSE())</f>
        <v>DE LUCAS VENTURA, JOSÉ CARLOS</v>
      </c>
      <c r="F753" s="4" t="str">
        <f aca="false">VLOOKUP(A753,'286'!$A$3:$I$1768,3,FALSE())</f>
        <v>DEVENJOCAR</v>
      </c>
      <c r="G753" s="6" t="n">
        <f aca="false">VLOOKUP(A753,'286'!$A$3:$I$1768,4,FALSE())</f>
        <v>30106</v>
      </c>
      <c r="H753" s="7" t="n">
        <f aca="false">YEAR(C753)-YEAR(G753)</f>
        <v>36</v>
      </c>
      <c r="I753" s="1" t="str">
        <f aca="false">VLOOKUP(H753,LEYENDA!$C$2:$D$6,2,TRUE())</f>
        <v>25-40</v>
      </c>
      <c r="J753" s="5" t="str">
        <f aca="false">VLOOKUP(A753,'286'!$A$3:$I$1768,7,FALSE())</f>
        <v>H</v>
      </c>
      <c r="K753" s="8" t="n">
        <f aca="false">VLOOKUP(A753,'286'!$A$3:$I$1768,2,FALSE())</f>
        <v>0</v>
      </c>
      <c r="L753" s="4" t="str">
        <f aca="false">VLOOKUP(A753,'286'!$A$3:$I$1768,8,FALSE())</f>
        <v>D</v>
      </c>
      <c r="M753" s="4" t="str">
        <f aca="false">VLOOKUP(A753,'286'!$A$3:$I$1768,9,FALSE())</f>
        <v>D</v>
      </c>
      <c r="N753" s="8" t="str">
        <f aca="false">IF(R753=O753, "MISMA","CONTRARIA")</f>
        <v>MISMA</v>
      </c>
      <c r="O753" s="8" t="str">
        <f aca="false" t="array" ref="O753">_xlfn.IFS(L753="D","1", L753="I","2")</f>
        <v>1</v>
      </c>
      <c r="P753" s="8" t="e">
        <f aca="false" t="array" ref="P753">_xlfn.IFS(K753="OD","1", K753="OI","2")</f>
        <v>#N/A</v>
      </c>
      <c r="Q753" s="1" t="str">
        <f aca="false" t="array" ref="Q753">_xlfn.IFS(J753="M","1", J753="H","2")</f>
        <v>2</v>
      </c>
      <c r="R753" s="8" t="str">
        <f aca="false" t="array" ref="R753">_xlfn.IFS(M753="D","1", M753="I","2")</f>
        <v>1</v>
      </c>
      <c r="S753" s="1" t="str">
        <f aca="false" t="array" ref="S753">_xlfn.IFS(N753="CONTRARIA", "1",N753= "MISMA","2")</f>
        <v>2</v>
      </c>
      <c r="T753" s="1" t="str">
        <f aca="false" t="array" ref="T753">_xlfn.IFS(I753="0-12","1", I753="13-24","2", I753="25-40","3", I753="41-60","4", I753="61-100","5")</f>
        <v>3</v>
      </c>
      <c r="U753" s="9" t="n">
        <v>-1</v>
      </c>
      <c r="V753" s="10" t="str">
        <f aca="false">IF(U753="","",IF(AND(U753&gt;=-9,U753&lt;=-6.5),"-9 a -6,5",IF(AND(U753&gt;=-6,U753&lt;=-3.5),"-6 a -3,5",IF(AND(U753&gt;=-3,U753&lt;=-1),"-3 a -1",IF(U753=-0.5,"-0,5",IF(AND(U753&gt;=0,U753&lt;=2.5),"0 a 2,5",IF(AND(U753&gt;=3,U753&lt;=5.5),"3 a 5,5",IF(AND(U753&gt;=6,U753&lt;=8.5),"6 a 8,5",IF(AND(U753&gt;=9,U753&lt;=20),"9 a 20","Fuera de rango")))))))))</f>
        <v>-3 a -1</v>
      </c>
      <c r="W753" s="11" t="n">
        <f aca="false">IF(V753="","",IF(V753="-9 a -6,5",2,IF(V753="-6 a -3,5",3,IF(V753="-3 a -1",4,IF(V753="-0,5","NORMA",IF(V753="0 a 2,5",5,IF(V753="3 a 5,5",6,IF(V753="6 a 8,5",7,IF(V753="9 a 20",8,"Fuera de rango")))))))))</f>
        <v>4</v>
      </c>
      <c r="X753" s="9" t="n">
        <v>0</v>
      </c>
      <c r="Y753" s="11" t="str">
        <f aca="false">IF(X753="","",IF(AND(X753&gt;=0,X753&lt;=4),"0 a 4",IF(AND(X753&gt;=4.5,X753&lt;=8.5),"4,5 a 8,5",IF(X753=9,"9",IF(AND(X753&gt;=9.5,X753&lt;=13),"9,5 a 13",IF(AND(X753&gt;=13.5,X753&lt;=20),"13,5 a 20",IF(AND(X753&gt;=20.5,X753&lt;=35),"20,5 a 35","Fuera de rango")))))))</f>
        <v>0 a 4</v>
      </c>
      <c r="Z753" s="11" t="n">
        <f aca="false">IF(Y753="","",IF(Y753="0 a 4",1,IF(Y753="4,5 a 8,5",2,IF(Y753="9","NORMA",IF(Y753="9,5 a 13",3,IF(Y753="13,5 a 20",4,IF(Y753="20,5 a 35",5,"Fuera de rango")))))))</f>
        <v>1</v>
      </c>
      <c r="AA753" s="9" t="n">
        <v>6</v>
      </c>
      <c r="AB753" s="10" t="str">
        <f aca="false">IF(AA753="","",IF(AND(AA753&gt;=0,AA753&lt;=9),"0 a 9",IF(AND(AA753&gt;=9.5,AA753&lt;=18.5),"9,5 a 18,5",IF(AA753=19,"19",IF(AND(AA753&gt;=19.5,AA753&lt;=28),"19,5 a 28",IF(AND(AA753&gt;=28.5,AA753&lt;=40),"28,5 a 40","Fuera de rango"))))))</f>
        <v>0 a 9</v>
      </c>
      <c r="AC753" s="11" t="n">
        <f aca="false" t="array" ref="AC753">_xlfn.IFS(AB753="","",AB753="0 a 9",1,AB753="9,5 a 18,5",2,AB753="19","NORMA",AB753="19,5 a 28",3,AB753="28,5 a 40",4,TRUE(),"Fuera de rango")</f>
        <v>1</v>
      </c>
      <c r="AD753" s="9" t="n">
        <v>2</v>
      </c>
      <c r="AE753" s="10" t="str">
        <f aca="false">IF(AD753="","",IF(AND(AD753&gt;=-10,AD753&lt;=0),"De -10 a 0",IF(AND(AD753&gt;=0.5,AD753&lt;=9.5),"0,5 a 9,5",IF(AD753=10,"10",IF(AND(AD753&gt;=10.5,AD753&lt;=20),"10,5 a 20",IF(AND(AD753&gt;=20.5,AD753&lt;=40),"20,5 a 40","Fuera de rango"))))))</f>
        <v>0,5 a 9,5</v>
      </c>
      <c r="AF753" s="12" t="n">
        <f aca="false">IF(AD753="","",IF(AND(AD753&gt;=-10,AD753&lt;=0),1,IF(AND(AD753&gt;=0.5,AD753&lt;=9.5),2,IF(AD753=10,"NORMA",IF(AND(AD753&gt;=10.5,AD753&lt;=20),3,IF(AND(AD753&gt;=20.5,AD753&lt;=40),4,""))))))</f>
        <v>2</v>
      </c>
      <c r="AG753" s="9" t="n">
        <v>4</v>
      </c>
      <c r="AH753" s="10" t="str">
        <f aca="false">IF(AG753="","",IF(AND(AG753&gt;=0,AG753&lt;=4),"0 a 4",IF(AND(AG753&gt;=4.5,AG753&lt;=8.5),"4,5 a 8,5",IF(AG753=9,"9",IF(AND(AG753&gt;=9.5,AG753&lt;=13),"9,5 a 13",IF(AND(AG753&gt;=13.5,AG753&lt;=25),"13,5 a 25","Fuera de rango"))))))</f>
        <v>0 a 4</v>
      </c>
      <c r="AI753" s="10" t="n">
        <f aca="false">IF(AH753="","",IF(AH753="0 a 4",1,IF(AH753="4,5 a 8,5",2,IF(AH753="9","NORMA",IF(AH753="9,5 a 13",3,IF(AH753="13,5 a 25",4,""))))))</f>
        <v>1</v>
      </c>
      <c r="AJ753" s="9" t="n">
        <v>2</v>
      </c>
      <c r="AK753" s="10" t="str">
        <f aca="false">IF(AJ753="","",IF(AND(AJ753&gt;=-15,AJ753&lt;=-10.5),"-15 a -10,5",IF(AND(AJ753&gt;=-10,AJ753&lt;=-4),"-10 a -4",IF(AND(AJ753&gt;=-4.5,AJ753&lt;=0),"-4,5 a 0",IF(AND(AJ753&gt;=0.5,AJ753&lt;=4.5),"0,5 a 4,5",IF(AJ753=5,"5",IF(AND(AJ753&gt;=5.5,AJ753&lt;=10),"5,5 a 10",IF(AND(AJ753&gt;=10.5,AJ753&lt;=20),"10,5 a 20","Fuera de rango"))))))))</f>
        <v>0,5 a 4,5</v>
      </c>
      <c r="AL753" s="11" t="n">
        <f aca="false">IF(AK753="","",IF(AK753="-15 a -10,5",1,IF(AK753="-10 a -4",2,IF(AK753="-4,5 a 0",3,IF(AK753="0,5 a 4,5",4,IF(AK753="5","NORMA",IF(AK753="5,5 a 10",5,IF(AK753="10,5 a 20",6,"Error"))))))))</f>
        <v>4</v>
      </c>
      <c r="AM753" s="9" t="n">
        <v>0</v>
      </c>
      <c r="AN753" s="10" t="str">
        <f aca="false">IF(AM753="","",IF(AND(AM753&gt;=-7.5,AM753&lt;=-5.5),"-7,5 a -5,5",IF(AND(AM753&gt;=-5,AM753&lt;=-3),"-5 a -3",IF(AND(AM753&gt;=-2.5,AM753&lt;=-0.5),"-2,5 a -0,5",IF(AM753=0,"0,00",IF(AND(AM753&gt;=0.5,AM753&lt;=2.5),"0,5 a 2,5",IF(AND(AM753&gt;=3,AM753&lt;=5),"3 a 5",IF(AND(AM753&gt;=5.5,AM753&lt;=7.5),"5,5 a 7,5",IF(AND(AM753&gt;=8,AM753&lt;=10),"8 a 10","Fuera de rango")))))))))</f>
        <v>0,00</v>
      </c>
      <c r="AO753" s="11" t="str">
        <f aca="false">IF(AN753="","",IF(AN753="-7,5 a -5,5",1,IF(AN753="-5 a -3",2,IF(AN753="-2,5 a -0,5",3,IF(AN753="0,00","NORMA",IF(AN753="0,5 a 2,5",4,IF(AN753="3 a 5",5,IF(AN753="5,5 a 7,5",6,IF(AN753="8 a 10",7,"Error")))))))))</f>
        <v>NORMA</v>
      </c>
      <c r="AP753" s="9" t="n">
        <v>-5</v>
      </c>
      <c r="AQ753" s="10" t="str">
        <f aca="false">IF(AP753="","",IF(AND(AP753&gt;=-20,AP753&lt;=-9.5),"-20 a -9,5",IF(AND(AP753&gt;=-9,AP753&lt;=-6.5),"-9 a -6,5",IF(AP753=-6,"-6",IF(AND(AP753&gt;=-5.5,AP753&lt;=-3),"-5,5 a -3",IF(AND(AP753&gt;=-2.5,AP753&lt;=0),"-2,5 a 0",IF(AND(AP753&gt;=0.5,AP753&lt;=3),"0,5 a 3",IF(AND(AP753&gt;=3.5,AP753&lt;=6),"3,5 a 6",IF(AND(AP753&gt;=6.5,AP753&lt;=9),"6,5 a 9",IF(AND(AP753&gt;=9.5,AP753&lt;=20),"9,5 a 20","Fuera de rango"))))))))))</f>
        <v>-5,5 a -3</v>
      </c>
      <c r="AR753" s="11" t="n">
        <f aca="false">IF(AQ753="","",IF(AQ753="-20 a -9,5",1,IF(AQ753="-9 a -6,5",2,IF(AQ753="-6","NORMA",IF(AQ753="-5,5 a -3",3,IF(AQ753="-2,5 a 0",4,IF(AQ753="0,5 a 3",5,IF(AQ753="3,5 a 6",6,IF(AQ753="6,5 a 9",7,IF(AQ753="9,5 a 20",8,""))))))))))</f>
        <v>3</v>
      </c>
      <c r="AS753" s="9" t="n">
        <v>4</v>
      </c>
      <c r="AT753" s="10" t="str">
        <f aca="false">IF(AS753="","",IF(AND(AS753&gt;=-16,AS753&lt;=-14),"-16 a -14",IF(AND(AS753&gt;=-13.5,AS753&lt;=-11.5),"-13,5 a -11,5",IF(AND(AS753&gt;=-11,AS753&lt;=-9),"-11 a -9",IF(AND(AS753&gt;=-8.5,AS753&lt;=-6.5),"-8,5 a -6,5",IF(AND(AS753&gt;=-6,AS753&lt;=-4),"-6 a -4",IF(AND(AS753&gt;=-3.5,AS753&lt;=-1.5),"-3,5 a -1,5",IF(AND(AS753&gt;=-1,AS753&lt;=1),"-1 a 1",IF(AND(AS753&gt;=1.5,AS753&lt;=3.5),"1,5 a 3,5",IF(AND(AS753&gt;=4,AS753&lt;=6),"4 a 6",IF(AND(AS753&gt;=6.5,AS753&lt;=8.5),"6,5 a 8,5",IF(AND(AS753&gt;=9,AS753&lt;=11),"9 a 11",IF(AND(AS753&gt;=11.5,AS753&lt;=13.5),"11,5 a 13,5",IF(AND(AS753&gt;=14,AS753&lt;=16),"14 a 16",IF(AND(AS753&gt;=16.5,AS753&lt;=18.5),"16,5 a 18,5",IF(AND(AS753&gt;=19,AS753&lt;=21),"19 a 21","Fuera de rango"))))))))))))))))</f>
        <v>4 a 6</v>
      </c>
      <c r="AU753" s="11" t="str">
        <f aca="false" t="array" ref="AU753">IF(AT753="","",_xlfn.IFS(AT753="-16 a -14",1,AT753="-13,5 a -11,5",2,AT753="-11 a -9",3,AT753="-8,5 a -6,5",4,AT753="-6 a -4",5,AT753="-3,5 a -1,5",6,AT753="-1 a 1",7,AT753="1,5 a 3,5",8,AT753="4 a 6","NORMA",AT753="6,5 a 8,5",9,AT753="9 a 11",10,AT753="11,5 a 13,5",11,AT753="14 a 16",12,AT753="16,5 a 18,5",13,AT753="19 a 21",14,TRUE(),""))</f>
        <v>NORMA</v>
      </c>
      <c r="AV753" s="9" t="n">
        <v>1</v>
      </c>
      <c r="AW753" s="10" t="str">
        <f aca="false">IF(AV753="","",IF(AND(AV753&gt;=-1,AV753&lt;=-0.5),"-1 a -0,5",IF(AND(AV753&gt;-0.5,AV753&lt;=0),"De -0,5 a 0",IF(AND(AV753&gt;=0.25,AV753&lt;=0.75),"0,25 a 0,75",IF(AND(AV753&gt;=1,AV753&lt;=1.5),"1 a 1,5",IF(AND(AV753&gt;=1.75,AV753&lt;=2.25),"1,75 a 2,25",IF(AND(AV753&gt;=2.5,AV753&lt;=3),"2,5 a 3",IF(AND(AV753&gt;=3.25,AV753&lt;=3.75),"3,25 a 3,75","Fuera de rango"))))))))</f>
        <v>1 a 1,5</v>
      </c>
      <c r="AX753" s="10" t="n">
        <f aca="false">IF(AW753="","",IF(OR(AW753="-1 a -0,5",AW753="-1 a -0.5"),1,IF(OR(AW753="De -0,5 a 0",AW753="-0,5 a 0",AW753="De -0.5 a 0"),2,IF(OR(AW753="0,25 a 0,75",AW753="0.25 a 0.75"),"NORMA",IF(OR(AW753="1 a 1,5",AW753="1 a 1.5"),3,IF(OR(AW753="1,75 a 2,25",AW753="1.75 a 2.25"),4,IF(OR(AW753="2,5 a 3",AW753="2.5 a 3"),5,IF(OR(AW753="3,25 a 3,75",AW753="3.25 a 3.75"),6,""))))))))</f>
        <v>3</v>
      </c>
      <c r="AY753" s="9" t="n">
        <v>-9</v>
      </c>
      <c r="AZ753" s="10" t="str">
        <f aca="false">IF(AY753="","",IF(AND(AY753&gt;=-20,AY753&lt;=-9.5),"-20 a -9,5",IF(AND(AY753&gt;=-9,AY753&lt;=-6.5),"-9 a -6,5",IF(AY753=-6,"-6",IF(AND(AY753&gt;=-5.5,AY753&lt;=-3),"-5,5 a -3",IF(AND(AY753&gt;=-2.5,AY753&lt;=0),"-2,5 a 0",IF(AND(AY753&gt;=0.5,AY753&lt;=3),"0,5 a 3",IF(AND(AY753&gt;=3.5,AY753&lt;=6),"3,5 a 6","Fuera de rango"))))))))</f>
        <v>-9 a -6,5</v>
      </c>
      <c r="BA753" s="11" t="n">
        <f aca="false">IF(AZ753="","",IF(AZ753="-20 a -9,5",1,IF(AZ753="-9 a -6,5",2,IF(AZ753="-6","NORMA",IF(AZ753="-5,5 a -3",3,IF(AZ753="-2,5 a 0",4,IF(AZ753="0,5 a 3",5,IF(AZ753="3,5 a 6",6,""))))))))</f>
        <v>2</v>
      </c>
      <c r="BB753" s="9" t="n">
        <v>0</v>
      </c>
      <c r="BC753" s="10" t="str">
        <f aca="false" t="array" ref="BC753">IF(BB753="","",_xlfn.IFS(AND(BB753&gt;=0,BB753&lt;=2),"0 a 2",AND(BB753&gt;=2.5,BB753&lt;=4.5),"2,5 a 4,5",AND(BB753&gt;=5,BB753&lt;=7),"5 a 7",AND(BB753&gt;=7.5,BB753&lt;=9.5),"7,5 a 9,5",AND(BB753&gt;=10,BB753&lt;=12),"10 a 12",AND(BB753&gt;=12.5,BB753&lt;=14.5),"12,5 a 14,5",BB753=15,"15",AND(BB753&gt;=15.5,BB753&lt;=17.5),"15,5 a 17,5",AND(BB753&gt;=18,BB753&lt;=20),"18 a 20",AND(BB753&gt;=20.5,BB753&lt;=22.5),"20,5 a 22,5",AND(BB753&gt;=23,BB753&lt;=25),"23 a 25",TRUE(),"Fuera de rango"))</f>
        <v>0 a 2</v>
      </c>
      <c r="BD753" s="11" t="n">
        <f aca="false" t="array" ref="BD753">IF(BC753="","",_xlfn.IFS(BC753="0 a 2",1,BC753="2,5 a 4,5",2,BC753="5 a 7",3,BC753="7,5 a 9,5",4,BC753="10 a 12",5,BC753="12,5 a 14,5",6,BC753="15","NORMA",BC753="15,5 a 17,5",7,BC753="18 a 20",8,BC753="20,5 a 22,5",9,BC753="23 a 25",10,TRUE(),"Fuera de rango"))</f>
        <v>1</v>
      </c>
      <c r="BE753" s="9" t="n">
        <v>6</v>
      </c>
      <c r="BF753" s="10" t="str">
        <f aca="false">IF(BE753="","",IF(AND(BE753&gt;=-20,BE753&lt;=-10),"-20 a -10",IF(AND(BE753&gt;=-9.5,BE753&lt;=0.5),"-9,5 a 0,5",IF(AND(BE753&gt;=1,BE753&lt;=11),"1 a 11",IF(AND(BE753&gt;=11.5,BE753&lt;=20.5),"11,5 a 20,5",IF(BE753=21,"21",IF(AND(BE753&gt;=21.5,BE753&lt;=31.5),"21,5 a 31,5",IF(AND(BE753&gt;=32,BE753&lt;=42),"32 a 42","Fuera de rango"))))))))</f>
        <v>1 a 11</v>
      </c>
      <c r="BG753" s="11" t="n">
        <f aca="false">IF(BF753="","",IF(BF753="-20 a -10",1,IF(BF753="-9,5 a 0,5",2,IF(BF753="1 a 11",3,IF(BF753="11,5 a 20,5",4,IF(BF753="21","NORMA",IF(BF753="21,5 a 31,5",5,IF(BF753="32 a 42",6,""))))))))</f>
        <v>3</v>
      </c>
      <c r="BH753" s="9" t="n">
        <v>-4</v>
      </c>
      <c r="BI753" s="10" t="str">
        <f aca="false">IF(BH753="","",IF(AND(BH753&gt;=-20,BH753&lt;=-15),"-20 a -15",IF(AND(BH753&gt;=-14.5,BH753&lt;=-9.5),"-14,5 a -9,5",IF(AND(BH753&gt;=-9,BH753&lt;=-4),"-9 a -4",IF(AND(BH753&gt;=-3.5,BH753&lt;=2.5),"-3,5 a 2,5",IF(AND(BH753&gt;=3,BH753&lt;=8),"3 a 8",IF(AND(BH753&gt;=8.5,BH753&lt;=14.5),"8,5 a 14,5",IF(BH753=15,"15",IF(AND(BH753&gt;=15.5,BH753&lt;=20.5),"15,5 a 20,5",IF(AND(BH753&gt;=21,BH753&lt;=26),"21 a 26","Fuera de rango"))))))))))</f>
        <v>-9 a -4</v>
      </c>
      <c r="BJ753" s="11" t="n">
        <f aca="false">IF(BI753="","",IF(BI753="-20 a -15",1,IF(BI753="-14,5 a -9,5",2,IF(BI753="-9 a -4",3,IF(BI753="-3,5 a 2,5",4,IF(BI753="3 a 8",5,IF(BI753="8,5 a 14,5",6,IF(BI753="15","NORMA",IF(BI753="15,5 a 20,5",7,IF(BI753="21 a 26",8,IF(BI753="26,5 a 31,5",9,"")))))))))))</f>
        <v>3</v>
      </c>
      <c r="BK753" s="9" t="n">
        <v>0</v>
      </c>
      <c r="BL753" s="10" t="str">
        <f aca="false">IF(BK753="","",IF(AND(BK753&gt;=0,BK753&lt;=2),"0 - 2",IF(AND(BK753&gt;=2.5,BK753&lt;=4.5),"2,5 - 4,5",IF(AND(BK753&gt;=5,BK753&lt;=7),"5 - 7",IF(AND(BK753&gt;=7.5,BK753&lt;=9.5),"7,5 - 9,5",IF(AND(BK753&gt;=10,BK753&lt;=12),"10 - 12",IF(AND(BK753&gt;=12.5,BK753&lt;=13.5),"12,5 - 13,5",IF(BK753=14,"14",IF(AND(BK753&gt;=14.5,BK753&lt;=16.5),"14,5 - 16,5",IF(AND(BK753&gt;=17,BK753&lt;=19),"17 - 19",IF(AND(BK753&gt;=19.5,BK753&lt;=21.5),"19,5 - 21,5",IF(AND(BK753&gt;=22,BK753&lt;=24),"22 - 24",IF(AND(BK753&gt;=24.5,BK753&lt;=26.5),"24,5 - 26,5",IF(AND(BK753&gt;=27,BK753&lt;=29),"27 - 29",IF(AND(BK753&gt;=29.5,BK753&lt;=30),"29,5 - 30","Fuera de rango")))))))))))))))</f>
        <v>0 - 2</v>
      </c>
      <c r="BM753" s="11" t="n">
        <f aca="false">IF(BL753="","",IF(BL753="0 - 2",1,IF(BL753="2,5 - 4,5",2,IF(BL753="5 - 7",3,IF(BL753="7,5 - 9,5",4,IF(BL753="10 - 12",5,IF(BL753="12,5 - 13,5",6,IF(BL753="14","NORMA",IF(BL753="14,5 - 16,5",7,IF(BL753="17 - 19",8,IF(BL753="19,5 - 21,5",9,IF(BL753="22 - 24",10,IF(BL753="24,5 - 26,5",11,IF(BL753="27 - 29",12,IF(BL753="29,5 - 30",13,"")))))))))))))))</f>
        <v>1</v>
      </c>
      <c r="BN753" s="9" t="n">
        <v>10</v>
      </c>
      <c r="BO753" s="11" t="str">
        <f aca="false">IF(BN753="","",IF(AND(BN753&gt;=-20,BN753&lt;=-10),"-20 a -10",IF(AND(BN753&gt;=-9.5,BN753&lt;=0.5),"-9,5 a 0,5",IF(AND(BN753&gt;=1,BN753&lt;=11),"1 a 11",IF(AND(BN753&gt;=11.5,BN753&lt;=21.5),"11,5 a 21,5",IF(BN753=22,"22",IF(AND(BN753&gt;=22.5,BN753&lt;=32.5),"22,5 a 32,5",IF(AND(BN753&gt;=33,BN753&lt;=43),"33 a 43","Fuera de rango"))))))))</f>
        <v>1 a 11</v>
      </c>
      <c r="BP753" s="11" t="n">
        <f aca="false">IF(BO753="","",IF(BO753="-20 a -10",1,IF(BO753="-9,5 a 0,5",2,IF(BO753="1 a 11",3,IF(BO753="11,5 a 21,5",4,IF(BO753="22","NORMA",IF(BO753="22,5 a 32,5",5,IF(BO753="33 a 43",6,""))))))))</f>
        <v>3</v>
      </c>
      <c r="BQ753" s="9" t="n">
        <v>6</v>
      </c>
      <c r="BR753" s="10" t="str">
        <f aca="false">IF(BQ753="","",IF(AND(BQ753&gt;=-20,BQ753&lt;=-15),"-20 a -15",IF(AND(BQ753&gt;=-14.5,BQ753&lt;=-9.5),"-14,5 a -9,5",IF(AND(BQ753&gt;=-9,BQ753&lt;=-4),"-9 a -4",IF(AND(BQ753&gt;=-3.5,BQ753&lt;=2.5),"-3,5 a 2,5",IF(AND(BQ753&gt;=3,BQ753&lt;=8),"3 a 8",IF(AND(BQ753&gt;=8.5,BQ753&lt;=13.5),"8,5 a 13,5",IF(AND(BQ753&gt;=14,BQ753&lt;=17.5),"14 a 17,5",IF(BQ753=18,"18",IF(AND(BQ753&gt;=18.5,BQ753&lt;=23.5),"18,5 a 23,5",IF(AND(BQ753&gt;=24,BQ753&lt;=29),"24 a 29",IF(AND(BQ753&gt;=29.5,BQ753&lt;=34.5),"29,5 a 34,5",IF(AND(BQ753&gt;=35,BQ753&lt;=40),"35 a 40","Fuera de rango")))))))))))))</f>
        <v>3 a 8</v>
      </c>
      <c r="BS753" s="11" t="n">
        <f aca="false">IF(BR753="","",IF(BR753="-20 a -15",1,IF(BR753="-14,5 a -9,5",2,IF(BR753="-9 a -4",3,IF(BR753="-3,5 a 2,5",4,IF(BR753="3 a 8",5,IF(BR753="8,5 a 13,5",6,IF(BR753="14 a 17,5",7,IF(BR753="18","NORMA",IF(BR753="18,5 a 23,5",8,IF(BR753="24 a 29",9,IF(BR753="29,5 a 34,5",10,IF(BR753="35 a 40",11,"")))))))))))))</f>
        <v>5</v>
      </c>
      <c r="BT753" s="9" t="n">
        <v>0</v>
      </c>
      <c r="BU753" s="10" t="str">
        <f aca="false">IF(BT753="","",IF(AND(BT753&gt;=-20,BT753&lt;=-18),"-20 a -18",IF(AND(BT753&gt;=-17.5,BT753&lt;=-15.5),"-17,5 a -15,5",IF(AND(BT753&gt;=-15,BT753&lt;=-13),"-15 a -13",IF(AND(BT753&gt;=-12.5,BT753&lt;=-10.5),"-12,5 a -10,5",IF(AND(BT753&gt;=-10,BT753&lt;=-8),"-10 a -8",IF(AND(BT753&gt;=-7.5,BT753&lt;=-5.5),"-7,5 a -5,5",IF(AND(BT753&gt;=-5,BT753&lt;=-3),"-5 a -3",IF(AND(BT753&gt;=-2.5,BT753&lt;=-0.5),"-2,5 a -0,5",IF(BT753=0,"0",IF(AND(BT753&gt;=0.5,BT753&lt;=2.5),"0,5 a 2,5",IF(AND(BT753&gt;=3,BT753&lt;=5),"3 a 5",IF(AND(BT753&gt;=5.5,BT753&lt;=7.5),"5,5 a 7,5",IF(AND(BT753&gt;=8,BT753&lt;=10),"8 a 10",IF(AND(BT753&gt;=10.5,BT753&lt;=12.5),"10,5 a 12,5",IF(AND(BT753&gt;=13,BT753&lt;=15),"13 a 15",IF(AND(BT753&gt;=15.5,BT753&lt;=17.5),"15,5 a 17,5",IF(AND(BT753&gt;=18,BT753&lt;=20),"18 a 20","Fuera de rango"))))))))))))))))))</f>
        <v>0</v>
      </c>
      <c r="BV753" s="11" t="str">
        <f aca="false">IF(BT753="","",IF(BT753=0,"NORMA",IF(AND(BT753&gt;=-20,BT753&lt;=-18),2,IF(AND(BT753&gt;=-17.5,BT753&lt;=-15.5),2,IF(AND(BT753&gt;=-15,BT753&lt;=-13),3,IF(AND(BT753&gt;=-12.5,BT753&lt;=-10.5),4,IF(AND(BT753&gt;=-10,BT753&lt;=-8),5,IF(AND(BT753&gt;=-7.5,BT753&lt;=-5.5),6,IF(AND(BT753&gt;=-5,BT753&lt;=-3),7,IF(AND(BT753&gt;=-2.5,BT753&lt;=-0.5),8,IF(AND(BT753&gt;=0.5,BT753&lt;=2.5),9,IF(AND(BT753&gt;=3,BT753&lt;=5),10,IF(AND(BT753&gt;=5.5,BT753&lt;=7.5),11,IF(AND(BT753&gt;=8,BT753&lt;=10),12,IF(AND(BT753&gt;=10.5,BT753&lt;=12.5),13,IF(AND(BT753&gt;=13,BT753&lt;=15),14,IF(AND(BT753&gt;=15.5,BT753&lt;=17.5),15,IF(AND(BT753&gt;=18,BT753&lt;=20),16,"Fuera de rango"))))))))))))))))))</f>
        <v>NORMA</v>
      </c>
      <c r="BW753" s="9" t="n">
        <v>-9.25</v>
      </c>
      <c r="BX753" s="10" t="n">
        <f aca="false">18.5- (0.3*H753)</f>
        <v>7.7</v>
      </c>
      <c r="BY753" s="10" t="n">
        <f aca="false">(BW753)-(BX753)</f>
        <v>-16.95</v>
      </c>
      <c r="BZ753" s="10" t="str">
        <f aca="false">IF(BY753="","",IF(BY753&lt;-27.5,"De -30 a -28",IF(BY753&lt;-25,"De -27,5 a -25,5",IF(BY753&lt;-22.5,"De -25 a -23",IF(BY753&lt;-20,"De -22,5 a -20,5",IF(BY753&lt;-17.5,"De -20 a -18",IF(BY753&lt;-15,"De -17,5 a -15,5",IF(BY753&lt;-12.5,"De -15 a -13",IF(BY753&lt;-10,"De -12,5 a -10,5",IF(BY753&lt;-7.5,"De -10 a -8",IF(BY753&lt;-5,"De -7,5 a -5,5",IF(BY753&lt;-2.5,"De -5 a -3",IF(BY753&lt;0,"De -2,5 a -0,5",IF(BY753&lt;2.5,"De 0 a 2",IF(BY753&lt;5,"De 2,5 a 4,5",IF(BY753&lt;7.5,"De 5 a 7",IF(BY753&lt;10,"De 7,5 a 9,5",IF(BY753&lt;12.5,"De 10 a 12",IF(BY753&lt;15,"De 12,5 a 14,5",IF(BY753&lt;17.5,"De 15 a 17",IF(BY753&lt;20,"De 17,5 a 19,5",IF(BY753&lt;22.5,"De 20 a 22",IF(BY753&lt;25,"De 22,5 a 24,5",IF(BY753&lt;27.5,"De 25 a 27","De 27,5 a 30"))))))))))))))))))))))))</f>
        <v>De -17,5 a -15,5</v>
      </c>
      <c r="CA753" s="12" t="n">
        <f aca="false">IF(BY753="","",IF(BY753&lt;=-28,1,IF(BY753&lt;=-25.5,2,IF(BY753&lt;=-23,3,IF(BY753&lt;=-20.5,4,IF(BY753&lt;=-18,5,IF(BY753&lt;=-15.5,6,IF(BY753&lt;=-13,7,IF(BY753&lt;=-10.5,8,IF(BY753&lt;=-8,9,IF(BY753&lt;=-5.5,10,IF(BY753&lt;=-3,11,IF(BY753&lt;=-0.5,12,IF(BY753&lt;=2,13,IF(BY753&lt;=4.5,14,IF(BY753&lt;=7,15,IF(BY753&lt;=9.5,16,IF(BY753&lt;=12,17,IF(BY753&lt;=14.5,18,IF(BY753&lt;=17,19,IF(BY753&lt;=19.5,20,IF(BY753&lt;=22,21,IF(BY753&lt;=24.5,22,IF(BY753&lt;=27,23,IF(BY753&lt;=30,24,"Fuera de rango")))))))))))))))))))))))))</f>
        <v>6</v>
      </c>
      <c r="CB753" s="9" t="n">
        <v>-9.5</v>
      </c>
      <c r="CC753" s="10" t="n">
        <f aca="false">18.5- (0.3*H753)</f>
        <v>7.7</v>
      </c>
      <c r="CD753" s="10" t="n">
        <f aca="false">(CB753)-(CC753)</f>
        <v>-17.2</v>
      </c>
      <c r="CE753" s="10" t="str">
        <f aca="false">IF(CD753="","",IF(CD753&lt;-27.5,"De -30 a -28",IF(CD753&lt;-25,"De -27,5 a -25,5",IF(CD753&lt;-22.5,"De -25 a -23",IF(CD753&lt;-20,"De -22,5 a -20,5",IF(CD753&lt;-17.5,"De -20 a -18",IF(CD753&lt;-15,"De -17,5 a -15,5",IF(CD753&lt;-12.5,"De -15 a -13",IF(CD753&lt;-10,"De -12,5 a -10,5",IF(CD753&lt;-7.5,"De -10 a -8",IF(CD753&lt;-5,"De -7,5 a -5,5",IF(CD753&lt;-2.5,"De -5 a -3",IF(CD753&lt;0,"De -2,5 a -0,5",IF(CD753&lt;=2,"De 0 a 2",IF(CD753&lt;=4.5,"De 2,5 a 4,5",IF(CD753&lt;=7,"De 5 a 7",IF(CD753&lt;=9.5,"De 7,5 a 9,5",IF(CD753&lt;=12,"De 10 a 12",IF(CD753&lt;=14.5,"De 12,5 a 14,5",IF(CD753&lt;=17,"De 15 a 17",IF(CD753&lt;=19.5,"De 17,5 a 19,5",IF(CD753&lt;=22,"De 20 a 22",IF(CD753&lt;=24.5,"De 22,5 a 24,5",IF(CD753&lt;=27,"De 25 a 27","De 27,5 a 30"))))))))))))))))))))))))</f>
        <v>De -17,5 a -15,5</v>
      </c>
      <c r="CF753" s="12" t="n">
        <f aca="false">IF(CD753="","",IF(CD753&lt;-27.5,1,IF(CD753&lt;-25,2,IF(CD753&lt;-22.5,3,IF(CD753&lt;-20,4,IF(CD753&lt;-17.5,5,IF(CD753&lt;-15,6,IF(CD753&lt;-12.5,7,IF(CD753&lt;-10,8,IF(CD753&lt;-7.5,9,IF(CD753&lt;-5,10,IF(CD753&lt;-2.5,11,IF(CD753&lt;0,12,IF(CD753&lt;2.5,13,IF(CD753&lt;5,14,IF(CD753&lt;7.5,15,IF(CD753&lt;10,16,IF(CD753&lt;12.5,17,IF(CD753&lt;15,18,IF(CD753&lt;17.5,19,IF(CD753&lt;20,20,IF(CD753&lt;22.5,21,IF(CD753&lt;25,22,IF(CD753&lt;27.5,23,24))))))))))))))))))))))))</f>
        <v>6</v>
      </c>
      <c r="CG753" s="9" t="n">
        <v>-2.25</v>
      </c>
      <c r="CH753" s="10" t="str">
        <f aca="false">IF(CG753="","",IF(AND(CG753&gt;=-10,CG753&lt;=-9.5),"-10 a -9,5",IF(AND(CG753&gt;-9.5,CG753&lt;=-8.5),"-9 a -8,5",IF(AND(CG753&gt;-8.5,CG753&lt;=-7.5),"-8 a -7,5",IF(AND(CG753&gt;-7.5,CG753&lt;=-6.5),"-7 a -6,5",IF(AND(CG753&gt;-6.5,CG753&lt;=-5.5),"-6 a -5,5",IF(AND(CG753&gt;-5.5,CG753&lt;=-4.5),"-5 a -4,5",IF(AND(CG753&gt;-4.5,CG753&lt;=-3.5),"-4 a -3,5",IF(AND(CG753&gt;-3.5,CG753&lt;=-2.5),"-3 a -2,5",IF(CG753=-2.25,"-2,25",IF(AND(CG753&gt;-2.5,CG753&lt;=-1.5),"-2 a -1,5",IF(AND(CG753&gt;-1.5,CG753&lt;=-0.5),"-1 a -0,5",IF(AND(CG753&gt;-0.5,CG753&lt;=0.5),"0 a 0,5",IF(AND(CG753&gt;0.5,CG753&lt;=1.5),"1 a 1,5",IF(AND(CG753&gt;1.5,CG753&lt;=2.5),"2 a 2,5",IF(AND(CG753&gt;2.5,CG753&lt;=3.5),"3 a 3,5",IF(AND(CG753&gt;3.5,CG753&lt;=4.5),"4 a 4,5",IF(AND(CG753&gt;4.5,CG753&lt;=5.5),"5 a 5,5",IF(AND(CG753&gt;5.5,CG753&lt;=6.5),"6 a 6,5",IF(AND(CG753&gt;6.5,CG753&lt;=7.5),"7 a 7,5",IF(AND(CG753&gt;7.5,CG753&lt;=8.5),"8 a 8,5",IF(AND(CG753&gt;8.5,CG753&lt;=9.5),"9 a 9,5",IF(CG753&gt;=10,"10","Fuera de rango")))))))))))))))))))))))</f>
        <v>-2,25</v>
      </c>
      <c r="CI753" s="11" t="str">
        <f aca="false">IF(CG753="","",IF(CG753=-2.25,"NORMA",IF(CG753&lt;=-9.5,1,IF(CG753&lt;=-8.5,2,IF(CG753&lt;=-7.5,3,IF(CG753&lt;=-6.5,4,IF(CG753&lt;=-5.5,5,IF(CG753&lt;=-4.5,6,IF(CG753&lt;=-3.5,7,IF(CG753&lt;=-2.5,8,IF(CG753&lt;=-1.5,9,IF(CG753&lt;=-0.5,10,IF(CG753&lt;=0.5,11,IF(CG753&lt;=1.5,12,IF(CG753&lt;=2.5,13,IF(CG753&lt;=3.5,14,IF(CG753&lt;=4.5,15,IF(CG753&lt;=5.5,16,IF(CG753&lt;=6.5,17,IF(CG753&lt;=7.5,18,IF(CG753&lt;=8.5,19,IF(CG753&lt;=9.5,20,IF(CG753=10,21,"Fuera de rango")))))))))))))))))))))))</f>
        <v>NORMA</v>
      </c>
      <c r="CJ753" s="9" t="n">
        <v>4</v>
      </c>
      <c r="CK753" s="10" t="str">
        <f aca="false">IF(CJ753="","",IF(AND(CJ753&gt;=-6,CJ753&lt;=-5.5),"-6 a -5,5",IF(AND(CJ753&gt;-5.5,CJ753&lt;=-4.5),"-5 a -4,5",IF(AND(CJ753&gt;-4.5,CJ753&lt;=-3.5),"-4 a -3,5",IF(AND(CJ753&gt;-3.5,CJ753&lt;=-2.5),"-3 a -2,5",IF(AND(CJ753&gt;-2.5,CJ753&lt;=-1.5),"-2 a -1,5",IF(AND(CJ753&gt;-1.5,CJ753&lt;=-0.5),"-1 a -0,5",IF(AND(CJ753&gt;-0.5,CJ753&lt;=0.5),"0 a 0,5",IF(AND(CJ753&gt;0.5,CJ753&lt;=1.5),"1 a 1,5",IF(AND(CJ753&gt;1.5,CJ753&lt;2.5),"2",IF(AND(CJ753&gt;=2.5,CJ753&lt;=3),"2,5 a 3",IF(AND(CJ753&gt;3,CJ753&lt;=4),"3,5 a 4",IF(AND(CJ753&gt;4,CJ753&lt;=5),"4,5 a 5",IF(AND(CJ753&gt;5,CJ753&lt;=6),"5,5 a 6",IF(AND(CJ753&gt;6,CJ753&lt;=7),"6,5 a 7",IF(AND(CJ753&gt;7,CJ753&lt;=8),"7,5 a 8",IF(AND(CJ753&gt;8,CJ753&lt;=9.5),"8,5 a 9,5",IF(CJ753=10,"10","Fuera de rango"))))))))))))))))))</f>
        <v>3,5 a 4</v>
      </c>
      <c r="CL753" s="11" t="n">
        <f aca="false">IF(CK753="","",IF(OR(CK753="-6 a -5,5",CK753="-6 - -5,5"),1,IF(OR(CK753="-5 a -4,5",CK753="-5 - -4,5"),2,IF(OR(CK753="-4 a -3,5",CK753="-4 - -3,5"),3,IF(OR(CK753="-3 a -2,5",CK753="-3 - -2,5"),4,IF(OR(CK753="-2 a -1,5",CK753="-2 - -1,5"),5,IF(OR(CK753="-1 a -0,5",CK753="-1 - -0,5"),6,IF(OR(CK753="0 a 0,5",CK753="0 - 0,5"),7,IF(OR(CK753="1 a 1,5",CK753="1 - 1,5"),8,IF(CK753="2","NORMA",IF(OR(CK753="2,5 a 3",CK753="2,5 - 3"),9,IF(OR(CK753="3,5 a 4",CK753="3,5 - 4"),10,IF(OR(CK753="4,5 a 5",CK753="4,5 - 5"),11,IF(OR(CK753="5,5 a 6",CK753="5,5 - 6"),12,IF(OR(CK753="6,5 a 7",CK753="6,5 - 7"),13,IF(OR(CK753="7,5 a 8",CK753="7,5 - 8"),14,IF(OR(CK753="8,5 a 9",CK753="8,5 - 9,5",CK753="9 a 9,5"),15,IF(CK753="10",15,IF(OR(CK753="0,5 a 1",CK753="0,5 - 1"),7,"Fuera de rango")))))))))))))))))))</f>
        <v>10</v>
      </c>
      <c r="CO753" s="10" t="str">
        <f aca="false">IF(CM753&gt;0,"EME"," ")</f>
        <v> </v>
      </c>
      <c r="CQ753" s="10" t="str">
        <f aca="false">IF(CP753&gt;0,"0", " ")</f>
        <v> </v>
      </c>
      <c r="CR753" s="10" t="str">
        <f aca="false">IF(CP753&gt;0,"EME"," ")</f>
        <v> </v>
      </c>
      <c r="CS753" s="9" t="n">
        <v>0</v>
      </c>
      <c r="CV753" s="9" t="n">
        <v>0</v>
      </c>
      <c r="CY753" s="9" t="n">
        <v>-2.25</v>
      </c>
      <c r="DB753" s="9" t="n">
        <v>-2.25</v>
      </c>
      <c r="DC753" s="11" t="str">
        <f aca="false">IF(DB753&lt;0,"2"," ")</f>
        <v>2</v>
      </c>
      <c r="DD753" s="11" t="str">
        <f aca="false">IF(DB753&lt;0,"MIO"," ")</f>
        <v>MIO</v>
      </c>
      <c r="DE753" s="9" t="n">
        <v>-3.75</v>
      </c>
      <c r="DF753" s="10" t="str">
        <f aca="false">IF(DE753&lt;0,"3"," ")</f>
        <v>3</v>
      </c>
      <c r="DG753" s="10" t="str">
        <f aca="false">IF(DE753&lt;0,"AST"," ")</f>
        <v>AST</v>
      </c>
      <c r="DH753" s="9" t="n">
        <v>-2.75</v>
      </c>
      <c r="DI753" s="10" t="str">
        <f aca="false">IF(DH753&lt;0,"3"," ")</f>
        <v>3</v>
      </c>
      <c r="DJ753" s="10" t="str">
        <f aca="false">IF(DH753&lt;0,"AST"," ")</f>
        <v>AST</v>
      </c>
      <c r="DK753" s="9" t="n">
        <v>0</v>
      </c>
      <c r="DL753" s="10" t="str">
        <f aca="false">IF(DK753&gt;0,"4"," ")</f>
        <v> </v>
      </c>
      <c r="DM753" s="10" t="str">
        <f aca="false">IF(DK753&gt;0,"PRE"," ")</f>
        <v> </v>
      </c>
      <c r="DN753" s="9" t="n">
        <v>0</v>
      </c>
      <c r="DO753" s="10" t="str">
        <f aca="false">IF(DN753&gt;0,"4"," ")</f>
        <v> </v>
      </c>
      <c r="DP753" s="10" t="str">
        <f aca="false">IF(DN753&gt;0,"PRE"," ")</f>
        <v> </v>
      </c>
      <c r="DS753" s="12" t="str">
        <f aca="false">CONCATENATE(CO753,CU753,DA753,DG753,DM753)</f>
        <v> AST </v>
      </c>
      <c r="DT753" s="10" t="e">
        <f aca="false" t="array" ref="DT753">_xlfn.IFS(DS753="EME    ","0", DS753=" HIP   ","1", DS753="  MIO  ","2", DS753="   AST ","3", DS753="    PRE","4", DS753="EME   PRE","5", DS753=" HIP  PRE","6", DS753=" HIP AST ","7", DS753="  MIO PRE","8", DS753="  MIOAST ","9", DS753="   ASTPRE","10",DS753=" HIP ASTPRE","11", DS753="  MIOASTPRE","12", DS753="     ","0")</f>
        <v>#N/A</v>
      </c>
      <c r="DV753" s="1" t="e">
        <f aca="false" t="array" ref="DV753">_xlfn.IFS(DU753="SI","2", DU753="NO","1")</f>
        <v>#N/A</v>
      </c>
      <c r="DX753" s="11" t="str">
        <f aca="false">IF(DW753=0,"1","2")</f>
        <v>1</v>
      </c>
      <c r="DY753" s="11" t="str">
        <f aca="false" t="array" ref="DY753">_xlfn.IFS(DW753=0,"0", DW753=0.25, "1", DW753=0.5,"2", DW753=0.75,"3", DW753=1,"4",DW753=1.25,"5", DW753=1.5,"6", DW753=1.75,"7", DW753=2,"8")</f>
        <v>0</v>
      </c>
      <c r="EA753" s="11" t="str">
        <f aca="false">IF(DZ753=0,"1","2")</f>
        <v>1</v>
      </c>
      <c r="EB753" s="11" t="str">
        <f aca="false" t="array" ref="EB753">_xlfn.IFS(DZ753=0,"0", DZ753=0.25, "1", DZ753=0.5,"2", DZ753=0.75,"3", DZ753=1,"4",DZ753=1.25,"5", DZ753=1.5,"6", DZ753=1.75,"7", DZ753=2,"8")</f>
        <v>0</v>
      </c>
      <c r="ED753" s="10" t="str">
        <f aca="false">IF(EC753=0,"1","2")</f>
        <v>1</v>
      </c>
      <c r="EE753" s="11" t="str">
        <f aca="false" t="array" ref="EE753">_xlfn.IFS(EC753=0,"0", EC753=-0.25, "1", EC753=-0.5,"2", EC753=-0.75,"3", EC753=-1,"4",EC753=-1.25,"5", EC753=-1.5,"6", EC753=-1.75,"7", EC753=-2,"8", EC753=-2.25,"9",EC753=-2.5,"10", EC753=-2.75,"11", EC753=-3,"12", EC753=-3.25,"13", EC753=-3.5,"14", EC753=-3.75,"15",EC753=-4,"16")</f>
        <v>0</v>
      </c>
      <c r="EG753" s="10" t="str">
        <f aca="false">IF(EF753=0,"1","2")</f>
        <v>1</v>
      </c>
      <c r="EH753" s="11" t="str">
        <f aca="false" t="array" ref="EH753">_xlfn.IFS(EF753=0,"0", EF753=-0.25, "1", EF753=-0.5,"2", EF753=-0.75,"3", EF753=-1,"4",EF753=-1.25,"5", EF753=-1.5,"6", EF753=-1.75,"7", EF753=-2,"8", EF753=-2.25,"9",EF753=-2.5,"10", EF753=-2.75,"11", EF753=-3,"12", EF753=-3.25,"13", EF753=-3.5,"14", EF753=-3.75,"15",EF753=-4,"16")</f>
        <v>0</v>
      </c>
      <c r="EJ753" s="11" t="str">
        <f aca="false">IF(EI753=0,"1","2")</f>
        <v>1</v>
      </c>
      <c r="EK753" s="11" t="str">
        <f aca="false" t="array" ref="EK753">_xlfn.IFS(EI753=0,"0", EI753=-0.25, "1", EI753=-0.5,"2", EI753=-0.75,"3", EI753=-1,"4",EI753=-1.25,"5", EI753=-1.5,"6", EI753=-1.75,"7", EI753=-2,"8", EI753=-2.25,"9", EI753=-2.25,"9",EI753=-2.5,"10", EI753=-2.75,"11", EI753=-3,"12", EI753=-3.25,"13", EI753=-3.5,"14", EI753=-3.75,"15",EI753=-4,"16", EI753=0.25, "17", EI753=0.5, "18")</f>
        <v>0</v>
      </c>
      <c r="EM753" s="11" t="str">
        <f aca="false">IF(EL753=0,"1","2")</f>
        <v>1</v>
      </c>
      <c r="EN753" s="11" t="str">
        <f aca="false" t="array" ref="EN753">_xlfn.IFS(EL753=0.25,"17",EL753=0.5,"18", EL753=0,"0", EL753=-0.25, "1", EL753=-0.5,"2", EL753=-0.75,"3", EL753=-1,"4",EL753=-1.25,"5", EL753=-1.5,"6", EL753=-1.75,"7", EL753=-2,"8",EL753= -2.25,"9",EL753=-2.5,"10",EL753= -2.75,"11",EL753= -3,"12",EL753= -3.25,"13",EL753= -3.5,"14",EL753= -3.75,"15",EL753=-4,"16")</f>
        <v>0</v>
      </c>
      <c r="EP753" s="11" t="str">
        <f aca="false">IF(EO753=0,"1","2")</f>
        <v>1</v>
      </c>
      <c r="EQ753" s="11" t="str">
        <f aca="false" t="array" ref="EQ753">_xlfn.IFS(EO753=0,"0", EO753=0.25, "1", EO753=0.5,"2", EO753=0.75,"3", EO753=1,"4",EO753=1.25,"5", EO753=1.5,"6", EO753=1.75,"7", EO753=2,"8", EO753=2.25,"9", EO753=2.25,"9",EO753=2.5,"10", EO753=2.75,"11", EO753=3,"12", EO753=3.25,"13", EO753=3.5,"14", EO753=3.75,"15",EO753=4,"16", EO753=-0.25, "17", bq=-0.5, "18")</f>
        <v>0</v>
      </c>
      <c r="ES753" s="11" t="str">
        <f aca="false">IF(ER753=0,"1","2")</f>
        <v>1</v>
      </c>
      <c r="ET753" s="11" t="str">
        <f aca="false" t="array" ref="ET753">_xlfn.IFS(ER753=0,"0", ER753=0.25, "1", ER753=0.5,"2", ER753=0.75,"3", ER753=1,"4",ER753=1.25,"5", ER753=1.5,"6", ER753=1.75,"7", ER753=2,"8", ER753=2.25,"9", ER753=2.25,"9",ER753=2.5,"10", ER753=2.75,"11", ER753=3,"12", ER753=3.25,"13", ER753=3.5,"14", ER753=3.75,"15",ER753=4,"16", ER753=-0.25, "17", bq=-0.5, "18")</f>
        <v>0</v>
      </c>
      <c r="EV753" s="14" t="e">
        <f aca="false">VLOOKUP(EU753,LEYENDA!$G$2:$H$8,2,TRUE())</f>
        <v>#N/A</v>
      </c>
      <c r="EW753" s="14" t="e">
        <f aca="false" t="array" ref="EW753">_xlfn.IFS(EV753="0-5","1", EV753="6-12","2", EV753="13-18","3", EV753="19-24","4", EV753="25-36","5", EV753="37-48","6", EV753="49-60","7")</f>
        <v>#N/A</v>
      </c>
    </row>
    <row r="754" customFormat="false" ht="13.5" hidden="false" customHeight="false" outlineLevel="0" collapsed="false">
      <c r="A754" s="1" t="n">
        <v>307</v>
      </c>
      <c r="B754" s="2" t="n">
        <v>4</v>
      </c>
      <c r="C754" s="33" t="n">
        <v>44627</v>
      </c>
      <c r="E754" s="5" t="str">
        <f aca="false">VLOOKUP(A754,'286'!$A$3:$J$6279,10,FALSE())</f>
        <v>DE LUCAS VENTURA, JOSÉ CARLOS</v>
      </c>
      <c r="F754" s="4" t="str">
        <f aca="false">VLOOKUP(A754,'286'!$A$3:$I$1768,3,FALSE())</f>
        <v>DEVENJOCAR</v>
      </c>
      <c r="G754" s="6" t="n">
        <f aca="false">VLOOKUP(A754,'286'!$A$3:$I$1768,4,FALSE())</f>
        <v>30106</v>
      </c>
      <c r="H754" s="7" t="n">
        <f aca="false">YEAR(C754)-YEAR(G754)</f>
        <v>40</v>
      </c>
      <c r="I754" s="1" t="str">
        <f aca="false">VLOOKUP(H754,LEYENDA!$C$2:$D$6,2,TRUE())</f>
        <v>25-40</v>
      </c>
      <c r="J754" s="5" t="str">
        <f aca="false">VLOOKUP(A754,'286'!$A$3:$I$1768,7,FALSE())</f>
        <v>H</v>
      </c>
      <c r="K754" s="8" t="n">
        <f aca="false">VLOOKUP(A754,'286'!$A$3:$I$1768,2,FALSE())</f>
        <v>0</v>
      </c>
      <c r="L754" s="4" t="str">
        <f aca="false">VLOOKUP(A754,'286'!$A$3:$I$1768,8,FALSE())</f>
        <v>D</v>
      </c>
      <c r="M754" s="4" t="str">
        <f aca="false">VLOOKUP(A754,'286'!$A$3:$I$1768,9,FALSE())</f>
        <v>D</v>
      </c>
      <c r="N754" s="8" t="str">
        <f aca="false">IF(R754=O754, "MISMA","CONTRARIA")</f>
        <v>MISMA</v>
      </c>
      <c r="O754" s="8" t="str">
        <f aca="false" t="array" ref="O754">_xlfn.IFS(L754="D","1", L754="I","2")</f>
        <v>1</v>
      </c>
      <c r="P754" s="8" t="e">
        <f aca="false" t="array" ref="P754">_xlfn.IFS(K754="OD","1", K754="OI","2")</f>
        <v>#N/A</v>
      </c>
      <c r="Q754" s="1" t="str">
        <f aca="false" t="array" ref="Q754">_xlfn.IFS(J754="M","1", J754="H","2")</f>
        <v>2</v>
      </c>
      <c r="R754" s="8" t="str">
        <f aca="false" t="array" ref="R754">_xlfn.IFS(M754="D","1", M754="I","2")</f>
        <v>1</v>
      </c>
      <c r="S754" s="1" t="str">
        <f aca="false" t="array" ref="S754">_xlfn.IFS(N754="CONTRARIA", "1",N754= "MISMA","2")</f>
        <v>2</v>
      </c>
      <c r="T754" s="1" t="str">
        <f aca="false" t="array" ref="T754">_xlfn.IFS(I754="0-12","1", I754="13-24","2", I754="25-40","3", I754="41-60","4", I754="61-100","5")</f>
        <v>3</v>
      </c>
      <c r="U754" s="9" t="n">
        <v>-1.5</v>
      </c>
      <c r="V754" s="10" t="str">
        <f aca="false">IF(U754="","",IF(AND(U754&gt;=-9,U754&lt;=-6.5),"-9 a -6,5",IF(AND(U754&gt;=-6,U754&lt;=-3.5),"-6 a -3,5",IF(AND(U754&gt;=-3,U754&lt;=-1),"-3 a -1",IF(U754=-0.5,"-0,5",IF(AND(U754&gt;=0,U754&lt;=2.5),"0 a 2,5",IF(AND(U754&gt;=3,U754&lt;=5.5),"3 a 5,5",IF(AND(U754&gt;=6,U754&lt;=8.5),"6 a 8,5",IF(AND(U754&gt;=9,U754&lt;=20),"9 a 20","Fuera de rango")))))))))</f>
        <v>-3 a -1</v>
      </c>
      <c r="W754" s="11" t="n">
        <f aca="false">IF(V754="","",IF(V754="-9 a -6,5",2,IF(V754="-6 a -3,5",3,IF(V754="-3 a -1",4,IF(V754="-0,5","NORMA",IF(V754="0 a 2,5",5,IF(V754="3 a 5,5",6,IF(V754="6 a 8,5",7,IF(V754="9 a 20",8,"Fuera de rango")))))))))</f>
        <v>4</v>
      </c>
      <c r="X754" s="9" t="n">
        <v>0</v>
      </c>
      <c r="Y754" s="11" t="str">
        <f aca="false">IF(X754="","",IF(AND(X754&gt;=0,X754&lt;=4),"0 a 4",IF(AND(X754&gt;=4.5,X754&lt;=8.5),"4,5 a 8,5",IF(X754=9,"9",IF(AND(X754&gt;=9.5,X754&lt;=13),"9,5 a 13",IF(AND(X754&gt;=13.5,X754&lt;=20),"13,5 a 20",IF(AND(X754&gt;=20.5,X754&lt;=35),"20,5 a 35","Fuera de rango")))))))</f>
        <v>0 a 4</v>
      </c>
      <c r="Z754" s="11" t="n">
        <f aca="false">IF(Y754="","",IF(Y754="0 a 4",1,IF(Y754="4,5 a 8,5",2,IF(Y754="9","NORMA",IF(Y754="9,5 a 13",3,IF(Y754="13,5 a 20",4,IF(Y754="20,5 a 35",5,"Fuera de rango")))))))</f>
        <v>1</v>
      </c>
      <c r="AA754" s="9" t="n">
        <v>9</v>
      </c>
      <c r="AB754" s="10" t="str">
        <f aca="false">IF(AA754="","",IF(AND(AA754&gt;=0,AA754&lt;=9),"0 a 9",IF(AND(AA754&gt;=9.5,AA754&lt;=18.5),"9,5 a 18,5",IF(AA754=19,"19",IF(AND(AA754&gt;=19.5,AA754&lt;=28),"19,5 a 28",IF(AND(AA754&gt;=28.5,AA754&lt;=40),"28,5 a 40","Fuera de rango"))))))</f>
        <v>0 a 9</v>
      </c>
      <c r="AC754" s="11" t="n">
        <f aca="false" t="array" ref="AC754">_xlfn.IFS(AB754="","",AB754="0 a 9",1,AB754="9,5 a 18,5",2,AB754="19","NORMA",AB754="19,5 a 28",3,AB754="28,5 a 40",4,TRUE(),"Fuera de rango")</f>
        <v>1</v>
      </c>
      <c r="AD754" s="9" t="n">
        <v>3</v>
      </c>
      <c r="AE754" s="10" t="str">
        <f aca="false">IF(AD754="","",IF(AND(AD754&gt;=-10,AD754&lt;=0),"De -10 a 0",IF(AND(AD754&gt;=0.5,AD754&lt;=9.5),"0,5 a 9,5",IF(AD754=10,"10",IF(AND(AD754&gt;=10.5,AD754&lt;=20),"10,5 a 20",IF(AND(AD754&gt;=20.5,AD754&lt;=40),"20,5 a 40","Fuera de rango"))))))</f>
        <v>0,5 a 9,5</v>
      </c>
      <c r="AF754" s="12" t="n">
        <f aca="false">IF(AD754="","",IF(AND(AD754&gt;=-10,AD754&lt;=0),1,IF(AND(AD754&gt;=0.5,AD754&lt;=9.5),2,IF(AD754=10,"NORMA",IF(AND(AD754&gt;=10.5,AD754&lt;=20),3,IF(AND(AD754&gt;=20.5,AD754&lt;=40),4,""))))))</f>
        <v>2</v>
      </c>
      <c r="AG754" s="9" t="n">
        <v>5</v>
      </c>
      <c r="AH754" s="10" t="str">
        <f aca="false">IF(AG754="","",IF(AND(AG754&gt;=0,AG754&lt;=4),"0 a 4",IF(AND(AG754&gt;=4.5,AG754&lt;=8.5),"4,5 a 8,5",IF(AG754=9,"9",IF(AND(AG754&gt;=9.5,AG754&lt;=13),"9,5 a 13",IF(AND(AG754&gt;=13.5,AG754&lt;=25),"13,5 a 25","Fuera de rango"))))))</f>
        <v>4,5 a 8,5</v>
      </c>
      <c r="AI754" s="10" t="n">
        <f aca="false">IF(AH754="","",IF(AH754="0 a 4",1,IF(AH754="4,5 a 8,5",2,IF(AH754="9","NORMA",IF(AH754="9,5 a 13",3,IF(AH754="13,5 a 25",4,""))))))</f>
        <v>2</v>
      </c>
      <c r="AJ754" s="9" t="n">
        <v>3</v>
      </c>
      <c r="AK754" s="10" t="str">
        <f aca="false">IF(AJ754="","",IF(AND(AJ754&gt;=-15,AJ754&lt;=-10.5),"-15 a -10,5",IF(AND(AJ754&gt;=-10,AJ754&lt;=-4),"-10 a -4",IF(AND(AJ754&gt;=-4.5,AJ754&lt;=0),"-4,5 a 0",IF(AND(AJ754&gt;=0.5,AJ754&lt;=4.5),"0,5 a 4,5",IF(AJ754=5,"5",IF(AND(AJ754&gt;=5.5,AJ754&lt;=10),"5,5 a 10",IF(AND(AJ754&gt;=10.5,AJ754&lt;=20),"10,5 a 20","Fuera de rango"))))))))</f>
        <v>0,5 a 4,5</v>
      </c>
      <c r="AL754" s="11" t="n">
        <f aca="false">IF(AK754="","",IF(AK754="-15 a -10,5",1,IF(AK754="-10 a -4",2,IF(AK754="-4,5 a 0",3,IF(AK754="0,5 a 4,5",4,IF(AK754="5","NORMA",IF(AK754="5,5 a 10",5,IF(AK754="10,5 a 20",6,"Error"))))))))</f>
        <v>4</v>
      </c>
      <c r="AM754" s="9" t="n">
        <v>1</v>
      </c>
      <c r="AN754" s="10" t="str">
        <f aca="false">IF(AM754="","",IF(AND(AM754&gt;=-7.5,AM754&lt;=-5.5),"-7,5 a -5,5",IF(AND(AM754&gt;=-5,AM754&lt;=-3),"-5 a -3",IF(AND(AM754&gt;=-2.5,AM754&lt;=-0.5),"-2,5 a -0,5",IF(AM754=0,"0,00",IF(AND(AM754&gt;=0.5,AM754&lt;=2.5),"0,5 a 2,5",IF(AND(AM754&gt;=3,AM754&lt;=5),"3 a 5",IF(AND(AM754&gt;=5.5,AM754&lt;=7.5),"5,5 a 7,5",IF(AND(AM754&gt;=8,AM754&lt;=10),"8 a 10","Fuera de rango")))))))))</f>
        <v>0,5 a 2,5</v>
      </c>
      <c r="AO754" s="11" t="n">
        <f aca="false">IF(AN754="","",IF(AN754="-7,5 a -5,5",1,IF(AN754="-5 a -3",2,IF(AN754="-2,5 a -0,5",3,IF(AN754="0,00","NORMA",IF(AN754="0,5 a 2,5",4,IF(AN754="3 a 5",5,IF(AN754="5,5 a 7,5",6,IF(AN754="8 a 10",7,"Error")))))))))</f>
        <v>4</v>
      </c>
      <c r="AP754" s="9" t="n">
        <v>-1.5</v>
      </c>
      <c r="AQ754" s="10" t="str">
        <f aca="false">IF(AP754="","",IF(AND(AP754&gt;=-20,AP754&lt;=-9.5),"-20 a -9,5",IF(AND(AP754&gt;=-9,AP754&lt;=-6.5),"-9 a -6,5",IF(AP754=-6,"-6",IF(AND(AP754&gt;=-5.5,AP754&lt;=-3),"-5,5 a -3",IF(AND(AP754&gt;=-2.5,AP754&lt;=0),"-2,5 a 0",IF(AND(AP754&gt;=0.5,AP754&lt;=3),"0,5 a 3",IF(AND(AP754&gt;=3.5,AP754&lt;=6),"3,5 a 6",IF(AND(AP754&gt;=6.5,AP754&lt;=9),"6,5 a 9",IF(AND(AP754&gt;=9.5,AP754&lt;=20),"9,5 a 20","Fuera de rango"))))))))))</f>
        <v>-2,5 a 0</v>
      </c>
      <c r="AR754" s="11" t="n">
        <f aca="false">IF(AQ754="","",IF(AQ754="-20 a -9,5",1,IF(AQ754="-9 a -6,5",2,IF(AQ754="-6","NORMA",IF(AQ754="-5,5 a -3",3,IF(AQ754="-2,5 a 0",4,IF(AQ754="0,5 a 3",5,IF(AQ754="3,5 a 6",6,IF(AQ754="6,5 a 9",7,IF(AQ754="9,5 a 20",8,""))))))))))</f>
        <v>4</v>
      </c>
      <c r="AS754" s="9" t="n">
        <v>3</v>
      </c>
      <c r="AT754" s="10" t="str">
        <f aca="false">IF(AS754="","",IF(AND(AS754&gt;=-16,AS754&lt;=-14),"-16 a -14",IF(AND(AS754&gt;=-13.5,AS754&lt;=-11.5),"-13,5 a -11,5",IF(AND(AS754&gt;=-11,AS754&lt;=-9),"-11 a -9",IF(AND(AS754&gt;=-8.5,AS754&lt;=-6.5),"-8,5 a -6,5",IF(AND(AS754&gt;=-6,AS754&lt;=-4),"-6 a -4",IF(AND(AS754&gt;=-3.5,AS754&lt;=-1.5),"-3,5 a -1,5",IF(AND(AS754&gt;=-1,AS754&lt;=1),"-1 a 1",IF(AND(AS754&gt;=1.5,AS754&lt;=3.5),"1,5 a 3,5",IF(AND(AS754&gt;=4,AS754&lt;=6),"4 a 6",IF(AND(AS754&gt;=6.5,AS754&lt;=8.5),"6,5 a 8,5",IF(AND(AS754&gt;=9,AS754&lt;=11),"9 a 11",IF(AND(AS754&gt;=11.5,AS754&lt;=13.5),"11,5 a 13,5",IF(AND(AS754&gt;=14,AS754&lt;=16),"14 a 16",IF(AND(AS754&gt;=16.5,AS754&lt;=18.5),"16,5 a 18,5",IF(AND(AS754&gt;=19,AS754&lt;=21),"19 a 21","Fuera de rango"))))))))))))))))</f>
        <v>1,5 a 3,5</v>
      </c>
      <c r="AU754" s="11" t="n">
        <f aca="false" t="array" ref="AU754">IF(AT754="","",_xlfn.IFS(AT754="-16 a -14",1,AT754="-13,5 a -11,5",2,AT754="-11 a -9",3,AT754="-8,5 a -6,5",4,AT754="-6 a -4",5,AT754="-3,5 a -1,5",6,AT754="-1 a 1",7,AT754="1,5 a 3,5",8,AT754="4 a 6","NORMA",AT754="6,5 a 8,5",9,AT754="9 a 11",10,AT754="11,5 a 13,5",11,AT754="14 a 16",12,AT754="16,5 a 18,5",13,AT754="19 a 21",14,TRUE(),""))</f>
        <v>8</v>
      </c>
      <c r="AV754" s="9" t="n">
        <v>1.25</v>
      </c>
      <c r="AW754" s="10" t="str">
        <f aca="false">IF(AV754="","",IF(AND(AV754&gt;=-1,AV754&lt;=-0.5),"-1 a -0,5",IF(AND(AV754&gt;-0.5,AV754&lt;=0),"De -0,5 a 0",IF(AND(AV754&gt;=0.25,AV754&lt;=0.75),"0,25 a 0,75",IF(AND(AV754&gt;=1,AV754&lt;=1.5),"1 a 1,5",IF(AND(AV754&gt;=1.75,AV754&lt;=2.25),"1,75 a 2,25",IF(AND(AV754&gt;=2.5,AV754&lt;=3),"2,5 a 3",IF(AND(AV754&gt;=3.25,AV754&lt;=3.75),"3,25 a 3,75","Fuera de rango"))))))))</f>
        <v>1 a 1,5</v>
      </c>
      <c r="AX754" s="10" t="n">
        <f aca="false">IF(AW754="","",IF(OR(AW754="-1 a -0,5",AW754="-1 a -0.5"),1,IF(OR(AW754="De -0,5 a 0",AW754="-0,5 a 0",AW754="De -0.5 a 0"),2,IF(OR(AW754="0,25 a 0,75",AW754="0.25 a 0.75"),"NORMA",IF(OR(AW754="1 a 1,5",AW754="1 a 1.5"),3,IF(OR(AW754="1,75 a 2,25",AW754="1.75 a 2.25"),4,IF(OR(AW754="2,5 a 3",AW754="2.5 a 3"),5,IF(OR(AW754="3,25 a 3,75",AW754="3.25 a 3.75"),6,""))))))))</f>
        <v>3</v>
      </c>
      <c r="AY754" s="9" t="n">
        <v>-6</v>
      </c>
      <c r="AZ754" s="10" t="str">
        <f aca="false">IF(AY754="","",IF(AND(AY754&gt;=-20,AY754&lt;=-9.5),"-20 a -9,5",IF(AND(AY754&gt;=-9,AY754&lt;=-6.5),"-9 a -6,5",IF(AY754=-6,"-6",IF(AND(AY754&gt;=-5.5,AY754&lt;=-3),"-5,5 a -3",IF(AND(AY754&gt;=-2.5,AY754&lt;=0),"-2,5 a 0",IF(AND(AY754&gt;=0.5,AY754&lt;=3),"0,5 a 3",IF(AND(AY754&gt;=3.5,AY754&lt;=6),"3,5 a 6","Fuera de rango"))))))))</f>
        <v>-6</v>
      </c>
      <c r="BA754" s="11" t="str">
        <f aca="false">IF(AZ754="","",IF(AZ754="-20 a -9,5",1,IF(AZ754="-9 a -6,5",2,IF(AZ754="-6","NORMA",IF(AZ754="-5,5 a -3",3,IF(AZ754="-2,5 a 0",4,IF(AZ754="0,5 a 3",5,IF(AZ754="3,5 a 6",6,""))))))))</f>
        <v>NORMA</v>
      </c>
      <c r="BB754" s="9" t="n">
        <v>0</v>
      </c>
      <c r="BC754" s="10" t="str">
        <f aca="false" t="array" ref="BC754">IF(BB754="","",_xlfn.IFS(AND(BB754&gt;=0,BB754&lt;=2),"0 a 2",AND(BB754&gt;=2.5,BB754&lt;=4.5),"2,5 a 4,5",AND(BB754&gt;=5,BB754&lt;=7),"5 a 7",AND(BB754&gt;=7.5,BB754&lt;=9.5),"7,5 a 9,5",AND(BB754&gt;=10,BB754&lt;=12),"10 a 12",AND(BB754&gt;=12.5,BB754&lt;=14.5),"12,5 a 14,5",BB754=15,"15",AND(BB754&gt;=15.5,BB754&lt;=17.5),"15,5 a 17,5",AND(BB754&gt;=18,BB754&lt;=20),"18 a 20",AND(BB754&gt;=20.5,BB754&lt;=22.5),"20,5 a 22,5",AND(BB754&gt;=23,BB754&lt;=25),"23 a 25",TRUE(),"Fuera de rango"))</f>
        <v>0 a 2</v>
      </c>
      <c r="BD754" s="11" t="n">
        <f aca="false" t="array" ref="BD754">IF(BC754="","",_xlfn.IFS(BC754="0 a 2",1,BC754="2,5 a 4,5",2,BC754="5 a 7",3,BC754="7,5 a 9,5",4,BC754="10 a 12",5,BC754="12,5 a 14,5",6,BC754="15","NORMA",BC754="15,5 a 17,5",7,BC754="18 a 20",8,BC754="20,5 a 22,5",9,BC754="23 a 25",10,TRUE(),"Fuera de rango"))</f>
        <v>1</v>
      </c>
      <c r="BE754" s="9" t="n">
        <v>11</v>
      </c>
      <c r="BF754" s="10" t="str">
        <f aca="false">IF(BE754="","",IF(AND(BE754&gt;=-20,BE754&lt;=-10),"-20 a -10",IF(AND(BE754&gt;=-9.5,BE754&lt;=0.5),"-9,5 a 0,5",IF(AND(BE754&gt;=1,BE754&lt;=11),"1 a 11",IF(AND(BE754&gt;=11.5,BE754&lt;=20.5),"11,5 a 20,5",IF(BE754=21,"21",IF(AND(BE754&gt;=21.5,BE754&lt;=31.5),"21,5 a 31,5",IF(AND(BE754&gt;=32,BE754&lt;=42),"32 a 42","Fuera de rango"))))))))</f>
        <v>1 a 11</v>
      </c>
      <c r="BG754" s="11" t="n">
        <f aca="false">IF(BF754="","",IF(BF754="-20 a -10",1,IF(BF754="-9,5 a 0,5",2,IF(BF754="1 a 11",3,IF(BF754="11,5 a 20,5",4,IF(BF754="21","NORMA",IF(BF754="21,5 a 31,5",5,IF(BF754="32 a 42",6,""))))))))</f>
        <v>3</v>
      </c>
      <c r="BH754" s="9" t="n">
        <v>-3</v>
      </c>
      <c r="BI754" s="10" t="str">
        <f aca="false">IF(BH754="","",IF(AND(BH754&gt;=-20,BH754&lt;=-15),"-20 a -15",IF(AND(BH754&gt;=-14.5,BH754&lt;=-9.5),"-14,5 a -9,5",IF(AND(BH754&gt;=-9,BH754&lt;=-4),"-9 a -4",IF(AND(BH754&gt;=-3.5,BH754&lt;=2.5),"-3,5 a 2,5",IF(AND(BH754&gt;=3,BH754&lt;=8),"3 a 8",IF(AND(BH754&gt;=8.5,BH754&lt;=14.5),"8,5 a 14,5",IF(BH754=15,"15",IF(AND(BH754&gt;=15.5,BH754&lt;=20.5),"15,5 a 20,5",IF(AND(BH754&gt;=21,BH754&lt;=26),"21 a 26","Fuera de rango"))))))))))</f>
        <v>-3,5 a 2,5</v>
      </c>
      <c r="BJ754" s="11" t="n">
        <f aca="false">IF(BI754="","",IF(BI754="-20 a -15",1,IF(BI754="-14,5 a -9,5",2,IF(BI754="-9 a -4",3,IF(BI754="-3,5 a 2,5",4,IF(BI754="3 a 8",5,IF(BI754="8,5 a 14,5",6,IF(BI754="15","NORMA",IF(BI754="15,5 a 20,5",7,IF(BI754="21 a 26",8,IF(BI754="26,5 a 31,5",9,"")))))))))))</f>
        <v>4</v>
      </c>
      <c r="BK754" s="9" t="n">
        <v>0</v>
      </c>
      <c r="BL754" s="10" t="str">
        <f aca="false">IF(BK754="","",IF(AND(BK754&gt;=0,BK754&lt;=2),"0 - 2",IF(AND(BK754&gt;=2.5,BK754&lt;=4.5),"2,5 - 4,5",IF(AND(BK754&gt;=5,BK754&lt;=7),"5 - 7",IF(AND(BK754&gt;=7.5,BK754&lt;=9.5),"7,5 - 9,5",IF(AND(BK754&gt;=10,BK754&lt;=12),"10 - 12",IF(AND(BK754&gt;=12.5,BK754&lt;=13.5),"12,5 - 13,5",IF(BK754=14,"14",IF(AND(BK754&gt;=14.5,BK754&lt;=16.5),"14,5 - 16,5",IF(AND(BK754&gt;=17,BK754&lt;=19),"17 - 19",IF(AND(BK754&gt;=19.5,BK754&lt;=21.5),"19,5 - 21,5",IF(AND(BK754&gt;=22,BK754&lt;=24),"22 - 24",IF(AND(BK754&gt;=24.5,BK754&lt;=26.5),"24,5 - 26,5",IF(AND(BK754&gt;=27,BK754&lt;=29),"27 - 29",IF(AND(BK754&gt;=29.5,BK754&lt;=30),"29,5 - 30","Fuera de rango")))))))))))))))</f>
        <v>0 - 2</v>
      </c>
      <c r="BM754" s="11" t="n">
        <f aca="false">IF(BL754="","",IF(BL754="0 - 2",1,IF(BL754="2,5 - 4,5",2,IF(BL754="5 - 7",3,IF(BL754="7,5 - 9,5",4,IF(BL754="10 - 12",5,IF(BL754="12,5 - 13,5",6,IF(BL754="14","NORMA",IF(BL754="14,5 - 16,5",7,IF(BL754="17 - 19",8,IF(BL754="19,5 - 21,5",9,IF(BL754="22 - 24",10,IF(BL754="24,5 - 26,5",11,IF(BL754="27 - 29",12,IF(BL754="29,5 - 30",13,"")))))))))))))))</f>
        <v>1</v>
      </c>
      <c r="BN754" s="9" t="n">
        <v>9</v>
      </c>
      <c r="BO754" s="11" t="str">
        <f aca="false">IF(BN754="","",IF(AND(BN754&gt;=-20,BN754&lt;=-10),"-20 a -10",IF(AND(BN754&gt;=-9.5,BN754&lt;=0.5),"-9,5 a 0,5",IF(AND(BN754&gt;=1,BN754&lt;=11),"1 a 11",IF(AND(BN754&gt;=11.5,BN754&lt;=21.5),"11,5 a 21,5",IF(BN754=22,"22",IF(AND(BN754&gt;=22.5,BN754&lt;=32.5),"22,5 a 32,5",IF(AND(BN754&gt;=33,BN754&lt;=43),"33 a 43","Fuera de rango"))))))))</f>
        <v>1 a 11</v>
      </c>
      <c r="BP754" s="11" t="n">
        <f aca="false">IF(BO754="","",IF(BO754="-20 a -10",1,IF(BO754="-9,5 a 0,5",2,IF(BO754="1 a 11",3,IF(BO754="11,5 a 21,5",4,IF(BO754="22","NORMA",IF(BO754="22,5 a 32,5",5,IF(BO754="33 a 43",6,""))))))))</f>
        <v>3</v>
      </c>
      <c r="BQ754" s="9" t="n">
        <v>5</v>
      </c>
      <c r="BR754" s="10" t="str">
        <f aca="false">IF(BQ754="","",IF(AND(BQ754&gt;=-20,BQ754&lt;=-15),"-20 a -15",IF(AND(BQ754&gt;=-14.5,BQ754&lt;=-9.5),"-14,5 a -9,5",IF(AND(BQ754&gt;=-9,BQ754&lt;=-4),"-9 a -4",IF(AND(BQ754&gt;=-3.5,BQ754&lt;=2.5),"-3,5 a 2,5",IF(AND(BQ754&gt;=3,BQ754&lt;=8),"3 a 8",IF(AND(BQ754&gt;=8.5,BQ754&lt;=13.5),"8,5 a 13,5",IF(AND(BQ754&gt;=14,BQ754&lt;=17.5),"14 a 17,5",IF(BQ754=18,"18",IF(AND(BQ754&gt;=18.5,BQ754&lt;=23.5),"18,5 a 23,5",IF(AND(BQ754&gt;=24,BQ754&lt;=29),"24 a 29",IF(AND(BQ754&gt;=29.5,BQ754&lt;=34.5),"29,5 a 34,5",IF(AND(BQ754&gt;=35,BQ754&lt;=40),"35 a 40","Fuera de rango")))))))))))))</f>
        <v>3 a 8</v>
      </c>
      <c r="BS754" s="11" t="n">
        <f aca="false">IF(BR754="","",IF(BR754="-20 a -15",1,IF(BR754="-14,5 a -9,5",2,IF(BR754="-9 a -4",3,IF(BR754="-3,5 a 2,5",4,IF(BR754="3 a 8",5,IF(BR754="8,5 a 13,5",6,IF(BR754="14 a 17,5",7,IF(BR754="18","NORMA",IF(BR754="18,5 a 23,5",8,IF(BR754="24 a 29",9,IF(BR754="29,5 a 34,5",10,IF(BR754="35 a 40",11,"")))))))))))))</f>
        <v>5</v>
      </c>
      <c r="BT754" s="9" t="n">
        <v>0</v>
      </c>
      <c r="BU754" s="10" t="str">
        <f aca="false">IF(BT754="","",IF(AND(BT754&gt;=-20,BT754&lt;=-18),"-20 a -18",IF(AND(BT754&gt;=-17.5,BT754&lt;=-15.5),"-17,5 a -15,5",IF(AND(BT754&gt;=-15,BT754&lt;=-13),"-15 a -13",IF(AND(BT754&gt;=-12.5,BT754&lt;=-10.5),"-12,5 a -10,5",IF(AND(BT754&gt;=-10,BT754&lt;=-8),"-10 a -8",IF(AND(BT754&gt;=-7.5,BT754&lt;=-5.5),"-7,5 a -5,5",IF(AND(BT754&gt;=-5,BT754&lt;=-3),"-5 a -3",IF(AND(BT754&gt;=-2.5,BT754&lt;=-0.5),"-2,5 a -0,5",IF(BT754=0,"0",IF(AND(BT754&gt;=0.5,BT754&lt;=2.5),"0,5 a 2,5",IF(AND(BT754&gt;=3,BT754&lt;=5),"3 a 5",IF(AND(BT754&gt;=5.5,BT754&lt;=7.5),"5,5 a 7,5",IF(AND(BT754&gt;=8,BT754&lt;=10),"8 a 10",IF(AND(BT754&gt;=10.5,BT754&lt;=12.5),"10,5 a 12,5",IF(AND(BT754&gt;=13,BT754&lt;=15),"13 a 15",IF(AND(BT754&gt;=15.5,BT754&lt;=17.5),"15,5 a 17,5",IF(AND(BT754&gt;=18,BT754&lt;=20),"18 a 20","Fuera de rango"))))))))))))))))))</f>
        <v>0</v>
      </c>
      <c r="BV754" s="11" t="str">
        <f aca="false">IF(BT754="","",IF(BT754=0,"NORMA",IF(AND(BT754&gt;=-20,BT754&lt;=-18),2,IF(AND(BT754&gt;=-17.5,BT754&lt;=-15.5),2,IF(AND(BT754&gt;=-15,BT754&lt;=-13),3,IF(AND(BT754&gt;=-12.5,BT754&lt;=-10.5),4,IF(AND(BT754&gt;=-10,BT754&lt;=-8),5,IF(AND(BT754&gt;=-7.5,BT754&lt;=-5.5),6,IF(AND(BT754&gt;=-5,BT754&lt;=-3),7,IF(AND(BT754&gt;=-2.5,BT754&lt;=-0.5),8,IF(AND(BT754&gt;=0.5,BT754&lt;=2.5),9,IF(AND(BT754&gt;=3,BT754&lt;=5),10,IF(AND(BT754&gt;=5.5,BT754&lt;=7.5),11,IF(AND(BT754&gt;=8,BT754&lt;=10),12,IF(AND(BT754&gt;=10.5,BT754&lt;=12.5),13,IF(AND(BT754&gt;=13,BT754&lt;=15),14,IF(AND(BT754&gt;=15.5,BT754&lt;=17.5),15,IF(AND(BT754&gt;=18,BT754&lt;=20),16,"Fuera de rango"))))))))))))))))))</f>
        <v>NORMA</v>
      </c>
      <c r="BW754" s="9" t="n">
        <v>-4</v>
      </c>
      <c r="BX754" s="10" t="n">
        <f aca="false">18.5- (0.3*H754)</f>
        <v>6.5</v>
      </c>
      <c r="BY754" s="10" t="n">
        <f aca="false">(BW754)-(BX754)</f>
        <v>-10.5</v>
      </c>
      <c r="BZ754" s="10" t="str">
        <f aca="false">IF(BY754="","",IF(BY754&lt;-27.5,"De -30 a -28",IF(BY754&lt;-25,"De -27,5 a -25,5",IF(BY754&lt;-22.5,"De -25 a -23",IF(BY754&lt;-20,"De -22,5 a -20,5",IF(BY754&lt;-17.5,"De -20 a -18",IF(BY754&lt;-15,"De -17,5 a -15,5",IF(BY754&lt;-12.5,"De -15 a -13",IF(BY754&lt;-10,"De -12,5 a -10,5",IF(BY754&lt;-7.5,"De -10 a -8",IF(BY754&lt;-5,"De -7,5 a -5,5",IF(BY754&lt;-2.5,"De -5 a -3",IF(BY754&lt;0,"De -2,5 a -0,5",IF(BY754&lt;2.5,"De 0 a 2",IF(BY754&lt;5,"De 2,5 a 4,5",IF(BY754&lt;7.5,"De 5 a 7",IF(BY754&lt;10,"De 7,5 a 9,5",IF(BY754&lt;12.5,"De 10 a 12",IF(BY754&lt;15,"De 12,5 a 14,5",IF(BY754&lt;17.5,"De 15 a 17",IF(BY754&lt;20,"De 17,5 a 19,5",IF(BY754&lt;22.5,"De 20 a 22",IF(BY754&lt;25,"De 22,5 a 24,5",IF(BY754&lt;27.5,"De 25 a 27","De 27,5 a 30"))))))))))))))))))))))))</f>
        <v>De -12,5 a -10,5</v>
      </c>
      <c r="CA754" s="12" t="n">
        <f aca="false">IF(BY754="","",IF(BY754&lt;=-28,1,IF(BY754&lt;=-25.5,2,IF(BY754&lt;=-23,3,IF(BY754&lt;=-20.5,4,IF(BY754&lt;=-18,5,IF(BY754&lt;=-15.5,6,IF(BY754&lt;=-13,7,IF(BY754&lt;=-10.5,8,IF(BY754&lt;=-8,9,IF(BY754&lt;=-5.5,10,IF(BY754&lt;=-3,11,IF(BY754&lt;=-0.5,12,IF(BY754&lt;=2,13,IF(BY754&lt;=4.5,14,IF(BY754&lt;=7,15,IF(BY754&lt;=9.5,16,IF(BY754&lt;=12,17,IF(BY754&lt;=14.5,18,IF(BY754&lt;=17,19,IF(BY754&lt;=19.5,20,IF(BY754&lt;=22,21,IF(BY754&lt;=24.5,22,IF(BY754&lt;=27,23,IF(BY754&lt;=30,24,"Fuera de rango")))))))))))))))))))))))))</f>
        <v>8</v>
      </c>
      <c r="CB754" s="9" t="n">
        <v>-4.75</v>
      </c>
      <c r="CC754" s="10" t="n">
        <f aca="false">18.5- (0.3*H754)</f>
        <v>6.5</v>
      </c>
      <c r="CD754" s="10" t="n">
        <f aca="false">(CB754)-(CC754)</f>
        <v>-11.25</v>
      </c>
      <c r="CE754" s="10" t="str">
        <f aca="false">IF(CD754="","",IF(CD754&lt;-27.5,"De -30 a -28",IF(CD754&lt;-25,"De -27,5 a -25,5",IF(CD754&lt;-22.5,"De -25 a -23",IF(CD754&lt;-20,"De -22,5 a -20,5",IF(CD754&lt;-17.5,"De -20 a -18",IF(CD754&lt;-15,"De -17,5 a -15,5",IF(CD754&lt;-12.5,"De -15 a -13",IF(CD754&lt;-10,"De -12,5 a -10,5",IF(CD754&lt;-7.5,"De -10 a -8",IF(CD754&lt;-5,"De -7,5 a -5,5",IF(CD754&lt;-2.5,"De -5 a -3",IF(CD754&lt;0,"De -2,5 a -0,5",IF(CD754&lt;=2,"De 0 a 2",IF(CD754&lt;=4.5,"De 2,5 a 4,5",IF(CD754&lt;=7,"De 5 a 7",IF(CD754&lt;=9.5,"De 7,5 a 9,5",IF(CD754&lt;=12,"De 10 a 12",IF(CD754&lt;=14.5,"De 12,5 a 14,5",IF(CD754&lt;=17,"De 15 a 17",IF(CD754&lt;=19.5,"De 17,5 a 19,5",IF(CD754&lt;=22,"De 20 a 22",IF(CD754&lt;=24.5,"De 22,5 a 24,5",IF(CD754&lt;=27,"De 25 a 27","De 27,5 a 30"))))))))))))))))))))))))</f>
        <v>De -12,5 a -10,5</v>
      </c>
      <c r="CF754" s="12" t="n">
        <f aca="false">IF(CD754="","",IF(CD754&lt;-27.5,1,IF(CD754&lt;-25,2,IF(CD754&lt;-22.5,3,IF(CD754&lt;-20,4,IF(CD754&lt;-17.5,5,IF(CD754&lt;-15,6,IF(CD754&lt;-12.5,7,IF(CD754&lt;-10,8,IF(CD754&lt;-7.5,9,IF(CD754&lt;-5,10,IF(CD754&lt;-2.5,11,IF(CD754&lt;0,12,IF(CD754&lt;2.5,13,IF(CD754&lt;5,14,IF(CD754&lt;7.5,15,IF(CD754&lt;10,16,IF(CD754&lt;12.5,17,IF(CD754&lt;15,18,IF(CD754&lt;17.5,19,IF(CD754&lt;20,20,IF(CD754&lt;22.5,21,IF(CD754&lt;25,22,IF(CD754&lt;27.5,23,24))))))))))))))))))))))))</f>
        <v>8</v>
      </c>
      <c r="CG754" s="9" t="n">
        <v>-1.75</v>
      </c>
      <c r="CH754" s="10" t="str">
        <f aca="false">IF(CG754="","",IF(AND(CG754&gt;=-10,CG754&lt;=-9.5),"-10 a -9,5",IF(AND(CG754&gt;-9.5,CG754&lt;=-8.5),"-9 a -8,5",IF(AND(CG754&gt;-8.5,CG754&lt;=-7.5),"-8 a -7,5",IF(AND(CG754&gt;-7.5,CG754&lt;=-6.5),"-7 a -6,5",IF(AND(CG754&gt;-6.5,CG754&lt;=-5.5),"-6 a -5,5",IF(AND(CG754&gt;-5.5,CG754&lt;=-4.5),"-5 a -4,5",IF(AND(CG754&gt;-4.5,CG754&lt;=-3.5),"-4 a -3,5",IF(AND(CG754&gt;-3.5,CG754&lt;=-2.5),"-3 a -2,5",IF(CG754=-2.25,"-2,25",IF(AND(CG754&gt;-2.5,CG754&lt;=-1.5),"-2 a -1,5",IF(AND(CG754&gt;-1.5,CG754&lt;=-0.5),"-1 a -0,5",IF(AND(CG754&gt;-0.5,CG754&lt;=0.5),"0 a 0,5",IF(AND(CG754&gt;0.5,CG754&lt;=1.5),"1 a 1,5",IF(AND(CG754&gt;1.5,CG754&lt;=2.5),"2 a 2,5",IF(AND(CG754&gt;2.5,CG754&lt;=3.5),"3 a 3,5",IF(AND(CG754&gt;3.5,CG754&lt;=4.5),"4 a 4,5",IF(AND(CG754&gt;4.5,CG754&lt;=5.5),"5 a 5,5",IF(AND(CG754&gt;5.5,CG754&lt;=6.5),"6 a 6,5",IF(AND(CG754&gt;6.5,CG754&lt;=7.5),"7 a 7,5",IF(AND(CG754&gt;7.5,CG754&lt;=8.5),"8 a 8,5",IF(AND(CG754&gt;8.5,CG754&lt;=9.5),"9 a 9,5",IF(CG754&gt;=10,"10","Fuera de rango")))))))))))))))))))))))</f>
        <v>-2 a -1,5</v>
      </c>
      <c r="CI754" s="11" t="n">
        <f aca="false">IF(CG754="","",IF(CG754=-2.25,"NORMA",IF(CG754&lt;=-9.5,1,IF(CG754&lt;=-8.5,2,IF(CG754&lt;=-7.5,3,IF(CG754&lt;=-6.5,4,IF(CG754&lt;=-5.5,5,IF(CG754&lt;=-4.5,6,IF(CG754&lt;=-3.5,7,IF(CG754&lt;=-2.5,8,IF(CG754&lt;=-1.5,9,IF(CG754&lt;=-0.5,10,IF(CG754&lt;=0.5,11,IF(CG754&lt;=1.5,12,IF(CG754&lt;=2.5,13,IF(CG754&lt;=3.5,14,IF(CG754&lt;=4.5,15,IF(CG754&lt;=5.5,16,IF(CG754&lt;=6.5,17,IF(CG754&lt;=7.5,18,IF(CG754&lt;=8.5,19,IF(CG754&lt;=9.5,20,IF(CG754=10,21,"Fuera de rango")))))))))))))))))))))))</f>
        <v>9</v>
      </c>
      <c r="CJ754" s="9" t="n">
        <v>2.75</v>
      </c>
      <c r="CK754" s="10" t="str">
        <f aca="false">IF(CJ754="","",IF(AND(CJ754&gt;=-6,CJ754&lt;=-5.5),"-6 a -5,5",IF(AND(CJ754&gt;-5.5,CJ754&lt;=-4.5),"-5 a -4,5",IF(AND(CJ754&gt;-4.5,CJ754&lt;=-3.5),"-4 a -3,5",IF(AND(CJ754&gt;-3.5,CJ754&lt;=-2.5),"-3 a -2,5",IF(AND(CJ754&gt;-2.5,CJ754&lt;=-1.5),"-2 a -1,5",IF(AND(CJ754&gt;-1.5,CJ754&lt;=-0.5),"-1 a -0,5",IF(AND(CJ754&gt;-0.5,CJ754&lt;=0.5),"0 a 0,5",IF(AND(CJ754&gt;0.5,CJ754&lt;=1.5),"1 a 1,5",IF(AND(CJ754&gt;1.5,CJ754&lt;2.5),"2",IF(AND(CJ754&gt;=2.5,CJ754&lt;=3),"2,5 a 3",IF(AND(CJ754&gt;3,CJ754&lt;=4),"3,5 a 4",IF(AND(CJ754&gt;4,CJ754&lt;=5),"4,5 a 5",IF(AND(CJ754&gt;5,CJ754&lt;=6),"5,5 a 6",IF(AND(CJ754&gt;6,CJ754&lt;=7),"6,5 a 7",IF(AND(CJ754&gt;7,CJ754&lt;=8),"7,5 a 8",IF(AND(CJ754&gt;8,CJ754&lt;=9.5),"8,5 a 9,5",IF(CJ754=10,"10","Fuera de rango"))))))))))))))))))</f>
        <v>2,5 a 3</v>
      </c>
      <c r="CL754" s="11" t="n">
        <f aca="false">IF(CK754="","",IF(OR(CK754="-6 a -5,5",CK754="-6 - -5,5"),1,IF(OR(CK754="-5 a -4,5",CK754="-5 - -4,5"),2,IF(OR(CK754="-4 a -3,5",CK754="-4 - -3,5"),3,IF(OR(CK754="-3 a -2,5",CK754="-3 - -2,5"),4,IF(OR(CK754="-2 a -1,5",CK754="-2 - -1,5"),5,IF(OR(CK754="-1 a -0,5",CK754="-1 - -0,5"),6,IF(OR(CK754="0 a 0,5",CK754="0 - 0,5"),7,IF(OR(CK754="1 a 1,5",CK754="1 - 1,5"),8,IF(CK754="2","NORMA",IF(OR(CK754="2,5 a 3",CK754="2,5 - 3"),9,IF(OR(CK754="3,5 a 4",CK754="3,5 - 4"),10,IF(OR(CK754="4,5 a 5",CK754="4,5 - 5"),11,IF(OR(CK754="5,5 a 6",CK754="5,5 - 6"),12,IF(OR(CK754="6,5 a 7",CK754="6,5 - 7"),13,IF(OR(CK754="7,5 a 8",CK754="7,5 - 8"),14,IF(OR(CK754="8,5 a 9",CK754="8,5 - 9,5",CK754="9 a 9,5"),15,IF(CK754="10",15,IF(OR(CK754="0,5 a 1",CK754="0,5 - 1"),7,"Fuera de rango")))))))))))))))))))</f>
        <v>9</v>
      </c>
      <c r="CO754" s="10" t="str">
        <f aca="false">IF(CM754&gt;0,"EME"," ")</f>
        <v> </v>
      </c>
      <c r="CQ754" s="10" t="str">
        <f aca="false">IF(CP754&gt;0,"0", " ")</f>
        <v> </v>
      </c>
      <c r="CR754" s="10" t="str">
        <f aca="false">IF(CP754&gt;0,"EME"," ")</f>
        <v> </v>
      </c>
      <c r="CS754" s="9" t="n">
        <v>0</v>
      </c>
      <c r="CV754" s="9" t="n">
        <v>0</v>
      </c>
      <c r="CY754" s="9" t="n">
        <v>-3.75</v>
      </c>
      <c r="DB754" s="9" t="n">
        <v>-2.5</v>
      </c>
      <c r="DC754" s="11" t="str">
        <f aca="false">IF(DB754&lt;0,"2"," ")</f>
        <v>2</v>
      </c>
      <c r="DD754" s="11" t="str">
        <f aca="false">IF(DB754&lt;0,"MIO"," ")</f>
        <v>MIO</v>
      </c>
      <c r="DE754" s="9" t="n">
        <v>-2.75</v>
      </c>
      <c r="DF754" s="10" t="str">
        <f aca="false">IF(DE754&lt;0,"3"," ")</f>
        <v>3</v>
      </c>
      <c r="DG754" s="10" t="str">
        <f aca="false">IF(DE754&lt;0,"AST"," ")</f>
        <v>AST</v>
      </c>
      <c r="DH754" s="9" t="n">
        <v>-2.75</v>
      </c>
      <c r="DI754" s="10" t="str">
        <f aca="false">IF(DH754&lt;0,"3"," ")</f>
        <v>3</v>
      </c>
      <c r="DJ754" s="10" t="str">
        <f aca="false">IF(DH754&lt;0,"AST"," ")</f>
        <v>AST</v>
      </c>
      <c r="DK754" s="9" t="n">
        <v>0</v>
      </c>
      <c r="DL754" s="10" t="str">
        <f aca="false">IF(DK754&gt;0,"4"," ")</f>
        <v> </v>
      </c>
      <c r="DM754" s="10" t="str">
        <f aca="false">IF(DK754&gt;0,"PRE"," ")</f>
        <v> </v>
      </c>
      <c r="DN754" s="9" t="n">
        <v>0</v>
      </c>
      <c r="DO754" s="10" t="str">
        <f aca="false">IF(DN754&gt;0,"4"," ")</f>
        <v> </v>
      </c>
      <c r="DP754" s="10" t="str">
        <f aca="false">IF(DN754&gt;0,"PRE"," ")</f>
        <v> </v>
      </c>
      <c r="DS754" s="12" t="str">
        <f aca="false">CONCATENATE(CO754,CU754,DA754,DG754,DM754)</f>
        <v> AST </v>
      </c>
      <c r="DT754" s="10" t="e">
        <f aca="false" t="array" ref="DT754">_xlfn.IFS(DS754="EME    ","0", DS754=" HIP   ","1", DS754="  MIO  ","2", DS754="   AST ","3", DS754="    PRE","4", DS754="EME   PRE","5", DS754=" HIP  PRE","6", DS754=" HIP AST ","7", DS754="  MIO PRE","8", DS754="  MIOAST ","9", DS754="   ASTPRE","10",DS754=" HIP ASTPRE","11", DS754="  MIOASTPRE","12", DS754="     ","0")</f>
        <v>#N/A</v>
      </c>
      <c r="DV754" s="1" t="e">
        <f aca="false" t="array" ref="DV754">_xlfn.IFS(DU754="SI","2", DU754="NO","1")</f>
        <v>#N/A</v>
      </c>
      <c r="DX754" s="11" t="str">
        <f aca="false">IF(DW754=0,"1","2")</f>
        <v>1</v>
      </c>
      <c r="DY754" s="11" t="str">
        <f aca="false" t="array" ref="DY754">_xlfn.IFS(DW754=0,"0", DW754=0.25, "1", DW754=0.5,"2", DW754=0.75,"3", DW754=1,"4",DW754=1.25,"5", DW754=1.5,"6", DW754=1.75,"7", DW754=2,"8")</f>
        <v>0</v>
      </c>
      <c r="EA754" s="11" t="str">
        <f aca="false">IF(DZ754=0,"1","2")</f>
        <v>1</v>
      </c>
      <c r="EB754" s="11" t="str">
        <f aca="false" t="array" ref="EB754">_xlfn.IFS(DZ754=0,"0", DZ754=0.25, "1", DZ754=0.5,"2", DZ754=0.75,"3", DZ754=1,"4",DZ754=1.25,"5", DZ754=1.5,"6", DZ754=1.75,"7", DZ754=2,"8")</f>
        <v>0</v>
      </c>
      <c r="ED754" s="10" t="str">
        <f aca="false">IF(EC754=0,"1","2")</f>
        <v>1</v>
      </c>
      <c r="EE754" s="11" t="str">
        <f aca="false" t="array" ref="EE754">_xlfn.IFS(EC754=0,"0", EC754=-0.25, "1", EC754=-0.5,"2", EC754=-0.75,"3", EC754=-1,"4",EC754=-1.25,"5", EC754=-1.5,"6", EC754=-1.75,"7", EC754=-2,"8", EC754=-2.25,"9",EC754=-2.5,"10", EC754=-2.75,"11", EC754=-3,"12", EC754=-3.25,"13", EC754=-3.5,"14", EC754=-3.75,"15",EC754=-4,"16")</f>
        <v>0</v>
      </c>
      <c r="EG754" s="10" t="str">
        <f aca="false">IF(EF754=0,"1","2")</f>
        <v>1</v>
      </c>
      <c r="EH754" s="11" t="str">
        <f aca="false" t="array" ref="EH754">_xlfn.IFS(EF754=0,"0", EF754=-0.25, "1", EF754=-0.5,"2", EF754=-0.75,"3", EF754=-1,"4",EF754=-1.25,"5", EF754=-1.5,"6", EF754=-1.75,"7", EF754=-2,"8", EF754=-2.25,"9",EF754=-2.5,"10", EF754=-2.75,"11", EF754=-3,"12", EF754=-3.25,"13", EF754=-3.5,"14", EF754=-3.75,"15",EF754=-4,"16")</f>
        <v>0</v>
      </c>
      <c r="EJ754" s="11" t="str">
        <f aca="false">IF(EI754=0,"1","2")</f>
        <v>1</v>
      </c>
      <c r="EK754" s="11" t="str">
        <f aca="false" t="array" ref="EK754">_xlfn.IFS(EI754=0,"0", EI754=-0.25, "1", EI754=-0.5,"2", EI754=-0.75,"3", EI754=-1,"4",EI754=-1.25,"5", EI754=-1.5,"6", EI754=-1.75,"7", EI754=-2,"8", EI754=-2.25,"9", EI754=-2.25,"9",EI754=-2.5,"10", EI754=-2.75,"11", EI754=-3,"12", EI754=-3.25,"13", EI754=-3.5,"14", EI754=-3.75,"15",EI754=-4,"16", EI754=0.25, "17", EI754=0.5, "18")</f>
        <v>0</v>
      </c>
      <c r="EM754" s="11" t="str">
        <f aca="false">IF(EL754=0,"1","2")</f>
        <v>1</v>
      </c>
      <c r="EN754" s="11" t="str">
        <f aca="false" t="array" ref="EN754">_xlfn.IFS(EL754=0.25,"17",EL754=0.5,"18", EL754=0,"0", EL754=-0.25, "1", EL754=-0.5,"2", EL754=-0.75,"3", EL754=-1,"4",EL754=-1.25,"5", EL754=-1.5,"6", EL754=-1.75,"7", EL754=-2,"8",EL754= -2.25,"9",EL754=-2.5,"10",EL754= -2.75,"11",EL754= -3,"12",EL754= -3.25,"13",EL754= -3.5,"14",EL754= -3.75,"15",EL754=-4,"16")</f>
        <v>0</v>
      </c>
      <c r="EP754" s="11" t="str">
        <f aca="false">IF(EO754=0,"1","2")</f>
        <v>1</v>
      </c>
      <c r="EQ754" s="11" t="str">
        <f aca="false" t="array" ref="EQ754">_xlfn.IFS(EO754=0,"0", EO754=0.25, "1", EO754=0.5,"2", EO754=0.75,"3", EO754=1,"4",EO754=1.25,"5", EO754=1.5,"6", EO754=1.75,"7", EO754=2,"8", EO754=2.25,"9", EO754=2.25,"9",EO754=2.5,"10", EO754=2.75,"11", EO754=3,"12", EO754=3.25,"13", EO754=3.5,"14", EO754=3.75,"15",EO754=4,"16", EO754=-0.25, "17", bq=-0.5, "18")</f>
        <v>0</v>
      </c>
      <c r="ES754" s="11" t="str">
        <f aca="false">IF(ER754=0,"1","2")</f>
        <v>1</v>
      </c>
      <c r="ET754" s="11" t="str">
        <f aca="false" t="array" ref="ET754">_xlfn.IFS(ER754=0,"0", ER754=0.25, "1", ER754=0.5,"2", ER754=0.75,"3", ER754=1,"4",ER754=1.25,"5", ER754=1.5,"6", ER754=1.75,"7", ER754=2,"8", ER754=2.25,"9", ER754=2.25,"9",ER754=2.5,"10", ER754=2.75,"11", ER754=3,"12", ER754=3.25,"13", ER754=3.5,"14", ER754=3.75,"15",ER754=4,"16", ER754=-0.25, "17", bq=-0.5, "18")</f>
        <v>0</v>
      </c>
      <c r="EV754" s="14" t="e">
        <f aca="false">VLOOKUP(EU754,LEYENDA!$G$2:$H$8,2,TRUE())</f>
        <v>#N/A</v>
      </c>
      <c r="EW754" s="14" t="e">
        <f aca="false" t="array" ref="EW754">_xlfn.IFS(EV754="0-5","1", EV754="6-12","2", EV754="13-18","3", EV754="19-24","4", EV754="25-36","5", EV754="37-48","6", EV754="49-60","7")</f>
        <v>#N/A</v>
      </c>
    </row>
    <row r="755" customFormat="false" ht="13.5" hidden="false" customHeight="false" outlineLevel="0" collapsed="false">
      <c r="A755" s="1" t="n">
        <v>307</v>
      </c>
      <c r="B755" s="2" t="n">
        <v>5</v>
      </c>
      <c r="C755" s="33" t="n">
        <v>45327</v>
      </c>
      <c r="E755" s="5" t="str">
        <f aca="false">VLOOKUP(A755,'286'!$A$3:$J$6279,10,FALSE())</f>
        <v>DE LUCAS VENTURA, JOSÉ CARLOS</v>
      </c>
      <c r="F755" s="4" t="str">
        <f aca="false">VLOOKUP(A755,'286'!$A$3:$I$1768,3,FALSE())</f>
        <v>DEVENJOCAR</v>
      </c>
      <c r="G755" s="6" t="n">
        <f aca="false">VLOOKUP(A755,'286'!$A$3:$I$1768,4,FALSE())</f>
        <v>30106</v>
      </c>
      <c r="H755" s="7" t="n">
        <f aca="false">YEAR(C755)-YEAR(G755)</f>
        <v>42</v>
      </c>
      <c r="I755" s="1" t="str">
        <f aca="false">VLOOKUP(H755,LEYENDA!$C$2:$D$6,2,TRUE())</f>
        <v>41-60</v>
      </c>
      <c r="J755" s="5" t="str">
        <f aca="false">VLOOKUP(A755,'286'!$A$3:$I$1768,7,FALSE())</f>
        <v>H</v>
      </c>
      <c r="K755" s="8" t="n">
        <f aca="false">VLOOKUP(A755,'286'!$A$3:$I$1768,2,FALSE())</f>
        <v>0</v>
      </c>
      <c r="L755" s="4" t="str">
        <f aca="false">VLOOKUP(A755,'286'!$A$3:$I$1768,8,FALSE())</f>
        <v>D</v>
      </c>
      <c r="M755" s="4" t="str">
        <f aca="false">VLOOKUP(A755,'286'!$A$3:$I$1768,9,FALSE())</f>
        <v>D</v>
      </c>
      <c r="N755" s="8" t="str">
        <f aca="false">IF(R755=O755, "MISMA","CONTRARIA")</f>
        <v>MISMA</v>
      </c>
      <c r="O755" s="8" t="str">
        <f aca="false" t="array" ref="O755">_xlfn.IFS(L755="D","1", L755="I","2")</f>
        <v>1</v>
      </c>
      <c r="P755" s="8" t="e">
        <f aca="false" t="array" ref="P755">_xlfn.IFS(K755="OD","1", K755="OI","2")</f>
        <v>#N/A</v>
      </c>
      <c r="Q755" s="1" t="str">
        <f aca="false" t="array" ref="Q755">_xlfn.IFS(J755="M","1", J755="H","2")</f>
        <v>2</v>
      </c>
      <c r="R755" s="8" t="str">
        <f aca="false" t="array" ref="R755">_xlfn.IFS(M755="D","1", M755="I","2")</f>
        <v>1</v>
      </c>
      <c r="S755" s="1" t="str">
        <f aca="false" t="array" ref="S755">_xlfn.IFS(N755="CONTRARIA", "1",N755= "MISMA","2")</f>
        <v>2</v>
      </c>
      <c r="T755" s="1" t="str">
        <f aca="false" t="array" ref="T755">_xlfn.IFS(I755="0-12","1", I755="13-24","2", I755="25-40","3", I755="41-60","4", I755="61-100","5")</f>
        <v>4</v>
      </c>
      <c r="U755" s="9" t="n">
        <v>-0.5</v>
      </c>
      <c r="V755" s="10" t="str">
        <f aca="false">IF(U755="","",IF(AND(U755&gt;=-9,U755&lt;=-6.5),"-9 a -6,5",IF(AND(U755&gt;=-6,U755&lt;=-3.5),"-6 a -3,5",IF(AND(U755&gt;=-3,U755&lt;=-1),"-3 a -1",IF(U755=-0.5,"-0,5",IF(AND(U755&gt;=0,U755&lt;=2.5),"0 a 2,5",IF(AND(U755&gt;=3,U755&lt;=5.5),"3 a 5,5",IF(AND(U755&gt;=6,U755&lt;=8.5),"6 a 8,5",IF(AND(U755&gt;=9,U755&lt;=20),"9 a 20","Fuera de rango")))))))))</f>
        <v>-0,5</v>
      </c>
      <c r="W755" s="11" t="str">
        <f aca="false">IF(V755="","",IF(V755="-9 a -6,5",2,IF(V755="-6 a -3,5",3,IF(V755="-3 a -1",4,IF(V755="-0,5","NORMA",IF(V755="0 a 2,5",5,IF(V755="3 a 5,5",6,IF(V755="6 a 8,5",7,IF(V755="9 a 20",8,"Fuera de rango")))))))))</f>
        <v>NORMA</v>
      </c>
      <c r="X755" s="9" t="n">
        <v>0</v>
      </c>
      <c r="Y755" s="11" t="str">
        <f aca="false">IF(X755="","",IF(AND(X755&gt;=0,X755&lt;=4),"0 a 4",IF(AND(X755&gt;=4.5,X755&lt;=8.5),"4,5 a 8,5",IF(X755=9,"9",IF(AND(X755&gt;=9.5,X755&lt;=13),"9,5 a 13",IF(AND(X755&gt;=13.5,X755&lt;=20),"13,5 a 20",IF(AND(X755&gt;=20.5,X755&lt;=35),"20,5 a 35","Fuera de rango")))))))</f>
        <v>0 a 4</v>
      </c>
      <c r="Z755" s="11" t="n">
        <f aca="false">IF(Y755="","",IF(Y755="0 a 4",1,IF(Y755="4,5 a 8,5",2,IF(Y755="9","NORMA",IF(Y755="9,5 a 13",3,IF(Y755="13,5 a 20",4,IF(Y755="20,5 a 35",5,"Fuera de rango")))))))</f>
        <v>1</v>
      </c>
      <c r="AA755" s="9" t="n">
        <v>16</v>
      </c>
      <c r="AB755" s="10" t="str">
        <f aca="false">IF(AA755="","",IF(AND(AA755&gt;=0,AA755&lt;=9),"0 a 9",IF(AND(AA755&gt;=9.5,AA755&lt;=18.5),"9,5 a 18,5",IF(AA755=19,"19",IF(AND(AA755&gt;=19.5,AA755&lt;=28),"19,5 a 28",IF(AND(AA755&gt;=28.5,AA755&lt;=40),"28,5 a 40","Fuera de rango"))))))</f>
        <v>9,5 a 18,5</v>
      </c>
      <c r="AC755" s="11" t="n">
        <f aca="false" t="array" ref="AC755">_xlfn.IFS(AB755="","",AB755="0 a 9",1,AB755="9,5 a 18,5",2,AB755="19","NORMA",AB755="19,5 a 28",3,AB755="28,5 a 40",4,TRUE(),"Fuera de rango")</f>
        <v>2</v>
      </c>
      <c r="AD755" s="9" t="n">
        <v>5</v>
      </c>
      <c r="AE755" s="10" t="str">
        <f aca="false">IF(AD755="","",IF(AND(AD755&gt;=-10,AD755&lt;=0),"De -10 a 0",IF(AND(AD755&gt;=0.5,AD755&lt;=9.5),"0,5 a 9,5",IF(AD755=10,"10",IF(AND(AD755&gt;=10.5,AD755&lt;=20),"10,5 a 20",IF(AND(AD755&gt;=20.5,AD755&lt;=40),"20,5 a 40","Fuera de rango"))))))</f>
        <v>0,5 a 9,5</v>
      </c>
      <c r="AF755" s="12" t="n">
        <f aca="false">IF(AD755="","",IF(AND(AD755&gt;=-10,AD755&lt;=0),1,IF(AND(AD755&gt;=0.5,AD755&lt;=9.5),2,IF(AD755=10,"NORMA",IF(AND(AD755&gt;=10.5,AD755&lt;=20),3,IF(AND(AD755&gt;=20.5,AD755&lt;=40),4,""))))))</f>
        <v>2</v>
      </c>
      <c r="AG755" s="9" t="n">
        <v>8</v>
      </c>
      <c r="AH755" s="10" t="str">
        <f aca="false">IF(AG755="","",IF(AND(AG755&gt;=0,AG755&lt;=4),"0 a 4",IF(AND(AG755&gt;=4.5,AG755&lt;=8.5),"4,5 a 8,5",IF(AG755=9,"9",IF(AND(AG755&gt;=9.5,AG755&lt;=13),"9,5 a 13",IF(AND(AG755&gt;=13.5,AG755&lt;=25),"13,5 a 25","Fuera de rango"))))))</f>
        <v>4,5 a 8,5</v>
      </c>
      <c r="AI755" s="10" t="n">
        <f aca="false">IF(AH755="","",IF(AH755="0 a 4",1,IF(AH755="4,5 a 8,5",2,IF(AH755="9","NORMA",IF(AH755="9,5 a 13",3,IF(AH755="13,5 a 25",4,""))))))</f>
        <v>2</v>
      </c>
      <c r="AJ755" s="9" t="n">
        <v>3</v>
      </c>
      <c r="AK755" s="10" t="str">
        <f aca="false">IF(AJ755="","",IF(AND(AJ755&gt;=-15,AJ755&lt;=-10.5),"-15 a -10,5",IF(AND(AJ755&gt;=-10,AJ755&lt;=-4),"-10 a -4",IF(AND(AJ755&gt;=-4.5,AJ755&lt;=0),"-4,5 a 0",IF(AND(AJ755&gt;=0.5,AJ755&lt;=4.5),"0,5 a 4,5",IF(AJ755=5,"5",IF(AND(AJ755&gt;=5.5,AJ755&lt;=10),"5,5 a 10",IF(AND(AJ755&gt;=10.5,AJ755&lt;=20),"10,5 a 20","Fuera de rango"))))))))</f>
        <v>0,5 a 4,5</v>
      </c>
      <c r="AL755" s="11" t="n">
        <f aca="false">IF(AK755="","",IF(AK755="-15 a -10,5",1,IF(AK755="-10 a -4",2,IF(AK755="-4,5 a 0",3,IF(AK755="0,5 a 4,5",4,IF(AK755="5","NORMA",IF(AK755="5,5 a 10",5,IF(AK755="10,5 a 20",6,"Error"))))))))</f>
        <v>4</v>
      </c>
      <c r="AM755" s="9" t="n">
        <v>0</v>
      </c>
      <c r="AN755" s="10" t="str">
        <f aca="false">IF(AM755="","",IF(AND(AM755&gt;=-7.5,AM755&lt;=-5.5),"-7,5 a -5,5",IF(AND(AM755&gt;=-5,AM755&lt;=-3),"-5 a -3",IF(AND(AM755&gt;=-2.5,AM755&lt;=-0.5),"-2,5 a -0,5",IF(AM755=0,"0,00",IF(AND(AM755&gt;=0.5,AM755&lt;=2.5),"0,5 a 2,5",IF(AND(AM755&gt;=3,AM755&lt;=5),"3 a 5",IF(AND(AM755&gt;=5.5,AM755&lt;=7.5),"5,5 a 7,5",IF(AND(AM755&gt;=8,AM755&lt;=10),"8 a 10","Fuera de rango")))))))))</f>
        <v>0,00</v>
      </c>
      <c r="AO755" s="11" t="str">
        <f aca="false">IF(AN755="","",IF(AN755="-7,5 a -5,5",1,IF(AN755="-5 a -3",2,IF(AN755="-2,5 a -0,5",3,IF(AN755="0,00","NORMA",IF(AN755="0,5 a 2,5",4,IF(AN755="3 a 5",5,IF(AN755="5,5 a 7,5",6,IF(AN755="8 a 10",7,"Error")))))))))</f>
        <v>NORMA</v>
      </c>
      <c r="AP755" s="9" t="n">
        <v>-0.5</v>
      </c>
      <c r="AQ755" s="10" t="str">
        <f aca="false">IF(AP755="","",IF(AND(AP755&gt;=-20,AP755&lt;=-9.5),"-20 a -9,5",IF(AND(AP755&gt;=-9,AP755&lt;=-6.5),"-9 a -6,5",IF(AP755=-6,"-6",IF(AND(AP755&gt;=-5.5,AP755&lt;=-3),"-5,5 a -3",IF(AND(AP755&gt;=-2.5,AP755&lt;=0),"-2,5 a 0",IF(AND(AP755&gt;=0.5,AP755&lt;=3),"0,5 a 3",IF(AND(AP755&gt;=3.5,AP755&lt;=6),"3,5 a 6",IF(AND(AP755&gt;=6.5,AP755&lt;=9),"6,5 a 9",IF(AND(AP755&gt;=9.5,AP755&lt;=20),"9,5 a 20","Fuera de rango"))))))))))</f>
        <v>-2,5 a 0</v>
      </c>
      <c r="AR755" s="11" t="n">
        <f aca="false">IF(AQ755="","",IF(AQ755="-20 a -9,5",1,IF(AQ755="-9 a -6,5",2,IF(AQ755="-6","NORMA",IF(AQ755="-5,5 a -3",3,IF(AQ755="-2,5 a 0",4,IF(AQ755="0,5 a 3",5,IF(AQ755="3,5 a 6",6,IF(AQ755="6,5 a 9",7,IF(AQ755="9,5 a 20",8,""))))))))))</f>
        <v>4</v>
      </c>
      <c r="AS755" s="9" t="n">
        <v>3.5</v>
      </c>
      <c r="AT755" s="10" t="str">
        <f aca="false">IF(AS755="","",IF(AND(AS755&gt;=-16,AS755&lt;=-14),"-16 a -14",IF(AND(AS755&gt;=-13.5,AS755&lt;=-11.5),"-13,5 a -11,5",IF(AND(AS755&gt;=-11,AS755&lt;=-9),"-11 a -9",IF(AND(AS755&gt;=-8.5,AS755&lt;=-6.5),"-8,5 a -6,5",IF(AND(AS755&gt;=-6,AS755&lt;=-4),"-6 a -4",IF(AND(AS755&gt;=-3.5,AS755&lt;=-1.5),"-3,5 a -1,5",IF(AND(AS755&gt;=-1,AS755&lt;=1),"-1 a 1",IF(AND(AS755&gt;=1.5,AS755&lt;=3.5),"1,5 a 3,5",IF(AND(AS755&gt;=4,AS755&lt;=6),"4 a 6",IF(AND(AS755&gt;=6.5,AS755&lt;=8.5),"6,5 a 8,5",IF(AND(AS755&gt;=9,AS755&lt;=11),"9 a 11",IF(AND(AS755&gt;=11.5,AS755&lt;=13.5),"11,5 a 13,5",IF(AND(AS755&gt;=14,AS755&lt;=16),"14 a 16",IF(AND(AS755&gt;=16.5,AS755&lt;=18.5),"16,5 a 18,5",IF(AND(AS755&gt;=19,AS755&lt;=21),"19 a 21","Fuera de rango"))))))))))))))))</f>
        <v>1,5 a 3,5</v>
      </c>
      <c r="AU755" s="11" t="n">
        <f aca="false" t="array" ref="AU755">IF(AT755="","",_xlfn.IFS(AT755="-16 a -14",1,AT755="-13,5 a -11,5",2,AT755="-11 a -9",3,AT755="-8,5 a -6,5",4,AT755="-6 a -4",5,AT755="-3,5 a -1,5",6,AT755="-1 a 1",7,AT755="1,5 a 3,5",8,AT755="4 a 6","NORMA",AT755="6,5 a 8,5",9,AT755="9 a 11",10,AT755="11,5 a 13,5",11,AT755="14 a 16",12,AT755="16,5 a 18,5",13,AT755="19 a 21",14,TRUE(),""))</f>
        <v>8</v>
      </c>
      <c r="AV755" s="9" t="n">
        <v>0.75</v>
      </c>
      <c r="AW755" s="10" t="str">
        <f aca="false">IF(AV755="","",IF(AND(AV755&gt;=-1,AV755&lt;=-0.5),"-1 a -0,5",IF(AND(AV755&gt;-0.5,AV755&lt;=0),"De -0,5 a 0",IF(AND(AV755&gt;=0.25,AV755&lt;=0.75),"0,25 a 0,75",IF(AND(AV755&gt;=1,AV755&lt;=1.5),"1 a 1,5",IF(AND(AV755&gt;=1.75,AV755&lt;=2.25),"1,75 a 2,25",IF(AND(AV755&gt;=2.5,AV755&lt;=3),"2,5 a 3",IF(AND(AV755&gt;=3.25,AV755&lt;=3.75),"3,25 a 3,75","Fuera de rango"))))))))</f>
        <v>0,25 a 0,75</v>
      </c>
      <c r="AX755" s="10" t="str">
        <f aca="false">IF(AW755="","",IF(OR(AW755="-1 a -0,5",AW755="-1 a -0.5"),1,IF(OR(AW755="De -0,5 a 0",AW755="-0,5 a 0",AW755="De -0.5 a 0"),2,IF(OR(AW755="0,25 a 0,75",AW755="0.25 a 0.75"),"NORMA",IF(OR(AW755="1 a 1,5",AW755="1 a 1.5"),3,IF(OR(AW755="1,75 a 2,25",AW755="1.75 a 2.25"),4,IF(OR(AW755="2,5 a 3",AW755="2.5 a 3"),5,IF(OR(AW755="3,25 a 3,75",AW755="3.25 a 3.75"),6,""))))))))</f>
        <v>NORMA</v>
      </c>
      <c r="AY755" s="9" t="n">
        <v>-2.5</v>
      </c>
      <c r="AZ755" s="10" t="str">
        <f aca="false">IF(AY755="","",IF(AND(AY755&gt;=-20,AY755&lt;=-9.5),"-20 a -9,5",IF(AND(AY755&gt;=-9,AY755&lt;=-6.5),"-9 a -6,5",IF(AY755=-6,"-6",IF(AND(AY755&gt;=-5.5,AY755&lt;=-3),"-5,5 a -3",IF(AND(AY755&gt;=-2.5,AY755&lt;=0),"-2,5 a 0",IF(AND(AY755&gt;=0.5,AY755&lt;=3),"0,5 a 3",IF(AND(AY755&gt;=3.5,AY755&lt;=6),"3,5 a 6","Fuera de rango"))))))))</f>
        <v>-2,5 a 0</v>
      </c>
      <c r="BA755" s="11" t="n">
        <f aca="false">IF(AZ755="","",IF(AZ755="-20 a -9,5",1,IF(AZ755="-9 a -6,5",2,IF(AZ755="-6","NORMA",IF(AZ755="-5,5 a -3",3,IF(AZ755="-2,5 a 0",4,IF(AZ755="0,5 a 3",5,IF(AZ755="3,5 a 6",6,""))))))))</f>
        <v>4</v>
      </c>
      <c r="BB755" s="9" t="n">
        <v>0</v>
      </c>
      <c r="BC755" s="10" t="str">
        <f aca="false" t="array" ref="BC755">IF(BB755="","",_xlfn.IFS(AND(BB755&gt;=0,BB755&lt;=2),"0 a 2",AND(BB755&gt;=2.5,BB755&lt;=4.5),"2,5 a 4,5",AND(BB755&gt;=5,BB755&lt;=7),"5 a 7",AND(BB755&gt;=7.5,BB755&lt;=9.5),"7,5 a 9,5",AND(BB755&gt;=10,BB755&lt;=12),"10 a 12",AND(BB755&gt;=12.5,BB755&lt;=14.5),"12,5 a 14,5",BB755=15,"15",AND(BB755&gt;=15.5,BB755&lt;=17.5),"15,5 a 17,5",AND(BB755&gt;=18,BB755&lt;=20),"18 a 20",AND(BB755&gt;=20.5,BB755&lt;=22.5),"20,5 a 22,5",AND(BB755&gt;=23,BB755&lt;=25),"23 a 25",TRUE(),"Fuera de rango"))</f>
        <v>0 a 2</v>
      </c>
      <c r="BD755" s="11" t="n">
        <f aca="false" t="array" ref="BD755">IF(BC755="","",_xlfn.IFS(BC755="0 a 2",1,BC755="2,5 a 4,5",2,BC755="5 a 7",3,BC755="7,5 a 9,5",4,BC755="10 a 12",5,BC755="12,5 a 14,5",6,BC755="15","NORMA",BC755="15,5 a 17,5",7,BC755="18 a 20",8,BC755="20,5 a 22,5",9,BC755="23 a 25",10,TRUE(),"Fuera de rango"))</f>
        <v>1</v>
      </c>
      <c r="BE755" s="9" t="n">
        <v>8</v>
      </c>
      <c r="BF755" s="10" t="str">
        <f aca="false">IF(BE755="","",IF(AND(BE755&gt;=-20,BE755&lt;=-10),"-20 a -10",IF(AND(BE755&gt;=-9.5,BE755&lt;=0.5),"-9,5 a 0,5",IF(AND(BE755&gt;=1,BE755&lt;=11),"1 a 11",IF(AND(BE755&gt;=11.5,BE755&lt;=20.5),"11,5 a 20,5",IF(BE755=21,"21",IF(AND(BE755&gt;=21.5,BE755&lt;=31.5),"21,5 a 31,5",IF(AND(BE755&gt;=32,BE755&lt;=42),"32 a 42","Fuera de rango"))))))))</f>
        <v>1 a 11</v>
      </c>
      <c r="BG755" s="11" t="n">
        <f aca="false">IF(BF755="","",IF(BF755="-20 a -10",1,IF(BF755="-9,5 a 0,5",2,IF(BF755="1 a 11",3,IF(BF755="11,5 a 20,5",4,IF(BF755="21","NORMA",IF(BF755="21,5 a 31,5",5,IF(BF755="32 a 42",6,""))))))))</f>
        <v>3</v>
      </c>
      <c r="BH755" s="9" t="n">
        <v>-1</v>
      </c>
      <c r="BI755" s="10" t="str">
        <f aca="false">IF(BH755="","",IF(AND(BH755&gt;=-20,BH755&lt;=-15),"-20 a -15",IF(AND(BH755&gt;=-14.5,BH755&lt;=-9.5),"-14,5 a -9,5",IF(AND(BH755&gt;=-9,BH755&lt;=-4),"-9 a -4",IF(AND(BH755&gt;=-3.5,BH755&lt;=2.5),"-3,5 a 2,5",IF(AND(BH755&gt;=3,BH755&lt;=8),"3 a 8",IF(AND(BH755&gt;=8.5,BH755&lt;=14.5),"8,5 a 14,5",IF(BH755=15,"15",IF(AND(BH755&gt;=15.5,BH755&lt;=20.5),"15,5 a 20,5",IF(AND(BH755&gt;=21,BH755&lt;=26),"21 a 26","Fuera de rango"))))))))))</f>
        <v>-3,5 a 2,5</v>
      </c>
      <c r="BJ755" s="11" t="n">
        <f aca="false">IF(BI755="","",IF(BI755="-20 a -15",1,IF(BI755="-14,5 a -9,5",2,IF(BI755="-9 a -4",3,IF(BI755="-3,5 a 2,5",4,IF(BI755="3 a 8",5,IF(BI755="8,5 a 14,5",6,IF(BI755="15","NORMA",IF(BI755="15,5 a 20,5",7,IF(BI755="21 a 26",8,IF(BI755="26,5 a 31,5",9,"")))))))))))</f>
        <v>4</v>
      </c>
      <c r="BK755" s="9" t="n">
        <v>0</v>
      </c>
      <c r="BL755" s="10" t="str">
        <f aca="false">IF(BK755="","",IF(AND(BK755&gt;=0,BK755&lt;=2),"0 - 2",IF(AND(BK755&gt;=2.5,BK755&lt;=4.5),"2,5 - 4,5",IF(AND(BK755&gt;=5,BK755&lt;=7),"5 - 7",IF(AND(BK755&gt;=7.5,BK755&lt;=9.5),"7,5 - 9,5",IF(AND(BK755&gt;=10,BK755&lt;=12),"10 - 12",IF(AND(BK755&gt;=12.5,BK755&lt;=13.5),"12,5 - 13,5",IF(BK755=14,"14",IF(AND(BK755&gt;=14.5,BK755&lt;=16.5),"14,5 - 16,5",IF(AND(BK755&gt;=17,BK755&lt;=19),"17 - 19",IF(AND(BK755&gt;=19.5,BK755&lt;=21.5),"19,5 - 21,5",IF(AND(BK755&gt;=22,BK755&lt;=24),"22 - 24",IF(AND(BK755&gt;=24.5,BK755&lt;=26.5),"24,5 - 26,5",IF(AND(BK755&gt;=27,BK755&lt;=29),"27 - 29",IF(AND(BK755&gt;=29.5,BK755&lt;=30),"29,5 - 30","Fuera de rango")))))))))))))))</f>
        <v>0 - 2</v>
      </c>
      <c r="BM755" s="11" t="n">
        <f aca="false">IF(BL755="","",IF(BL755="0 - 2",1,IF(BL755="2,5 - 4,5",2,IF(BL755="5 - 7",3,IF(BL755="7,5 - 9,5",4,IF(BL755="10 - 12",5,IF(BL755="12,5 - 13,5",6,IF(BL755="14","NORMA",IF(BL755="14,5 - 16,5",7,IF(BL755="17 - 19",8,IF(BL755="19,5 - 21,5",9,IF(BL755="22 - 24",10,IF(BL755="24,5 - 26,5",11,IF(BL755="27 - 29",12,IF(BL755="29,5 - 30",13,"")))))))))))))))</f>
        <v>1</v>
      </c>
      <c r="BN755" s="9" t="n">
        <v>9</v>
      </c>
      <c r="BO755" s="11" t="str">
        <f aca="false">IF(BN755="","",IF(AND(BN755&gt;=-20,BN755&lt;=-10),"-20 a -10",IF(AND(BN755&gt;=-9.5,BN755&lt;=0.5),"-9,5 a 0,5",IF(AND(BN755&gt;=1,BN755&lt;=11),"1 a 11",IF(AND(BN755&gt;=11.5,BN755&lt;=21.5),"11,5 a 21,5",IF(BN755=22,"22",IF(AND(BN755&gt;=22.5,BN755&lt;=32.5),"22,5 a 32,5",IF(AND(BN755&gt;=33,BN755&lt;=43),"33 a 43","Fuera de rango"))))))))</f>
        <v>1 a 11</v>
      </c>
      <c r="BP755" s="11" t="n">
        <f aca="false">IF(BO755="","",IF(BO755="-20 a -10",1,IF(BO755="-9,5 a 0,5",2,IF(BO755="1 a 11",3,IF(BO755="11,5 a 21,5",4,IF(BO755="22","NORMA",IF(BO755="22,5 a 32,5",5,IF(BO755="33 a 43",6,""))))))))</f>
        <v>3</v>
      </c>
      <c r="BQ755" s="9" t="n">
        <v>4</v>
      </c>
      <c r="BR755" s="10" t="str">
        <f aca="false">IF(BQ755="","",IF(AND(BQ755&gt;=-20,BQ755&lt;=-15),"-20 a -15",IF(AND(BQ755&gt;=-14.5,BQ755&lt;=-9.5),"-14,5 a -9,5",IF(AND(BQ755&gt;=-9,BQ755&lt;=-4),"-9 a -4",IF(AND(BQ755&gt;=-3.5,BQ755&lt;=2.5),"-3,5 a 2,5",IF(AND(BQ755&gt;=3,BQ755&lt;=8),"3 a 8",IF(AND(BQ755&gt;=8.5,BQ755&lt;=13.5),"8,5 a 13,5",IF(AND(BQ755&gt;=14,BQ755&lt;=17.5),"14 a 17,5",IF(BQ755=18,"18",IF(AND(BQ755&gt;=18.5,BQ755&lt;=23.5),"18,5 a 23,5",IF(AND(BQ755&gt;=24,BQ755&lt;=29),"24 a 29",IF(AND(BQ755&gt;=29.5,BQ755&lt;=34.5),"29,5 a 34,5",IF(AND(BQ755&gt;=35,BQ755&lt;=40),"35 a 40","Fuera de rango")))))))))))))</f>
        <v>3 a 8</v>
      </c>
      <c r="BS755" s="11" t="n">
        <f aca="false">IF(BR755="","",IF(BR755="-20 a -15",1,IF(BR755="-14,5 a -9,5",2,IF(BR755="-9 a -4",3,IF(BR755="-3,5 a 2,5",4,IF(BR755="3 a 8",5,IF(BR755="8,5 a 13,5",6,IF(BR755="14 a 17,5",7,IF(BR755="18","NORMA",IF(BR755="18,5 a 23,5",8,IF(BR755="24 a 29",9,IF(BR755="29,5 a 34,5",10,IF(BR755="35 a 40",11,"")))))))))))))</f>
        <v>5</v>
      </c>
      <c r="BT755" s="9" t="n">
        <v>-2</v>
      </c>
      <c r="BU755" s="10" t="str">
        <f aca="false">IF(BT755="","",IF(AND(BT755&gt;=-20,BT755&lt;=-18),"-20 a -18",IF(AND(BT755&gt;=-17.5,BT755&lt;=-15.5),"-17,5 a -15,5",IF(AND(BT755&gt;=-15,BT755&lt;=-13),"-15 a -13",IF(AND(BT755&gt;=-12.5,BT755&lt;=-10.5),"-12,5 a -10,5",IF(AND(BT755&gt;=-10,BT755&lt;=-8),"-10 a -8",IF(AND(BT755&gt;=-7.5,BT755&lt;=-5.5),"-7,5 a -5,5",IF(AND(BT755&gt;=-5,BT755&lt;=-3),"-5 a -3",IF(AND(BT755&gt;=-2.5,BT755&lt;=-0.5),"-2,5 a -0,5",IF(BT755=0,"0",IF(AND(BT755&gt;=0.5,BT755&lt;=2.5),"0,5 a 2,5",IF(AND(BT755&gt;=3,BT755&lt;=5),"3 a 5",IF(AND(BT755&gt;=5.5,BT755&lt;=7.5),"5,5 a 7,5",IF(AND(BT755&gt;=8,BT755&lt;=10),"8 a 10",IF(AND(BT755&gt;=10.5,BT755&lt;=12.5),"10,5 a 12,5",IF(AND(BT755&gt;=13,BT755&lt;=15),"13 a 15",IF(AND(BT755&gt;=15.5,BT755&lt;=17.5),"15,5 a 17,5",IF(AND(BT755&gt;=18,BT755&lt;=20),"18 a 20","Fuera de rango"))))))))))))))))))</f>
        <v>-2,5 a -0,5</v>
      </c>
      <c r="BV755" s="11" t="n">
        <f aca="false">IF(BT755="","",IF(BT755=0,"NORMA",IF(AND(BT755&gt;=-20,BT755&lt;=-18),2,IF(AND(BT755&gt;=-17.5,BT755&lt;=-15.5),2,IF(AND(BT755&gt;=-15,BT755&lt;=-13),3,IF(AND(BT755&gt;=-12.5,BT755&lt;=-10.5),4,IF(AND(BT755&gt;=-10,BT755&lt;=-8),5,IF(AND(BT755&gt;=-7.5,BT755&lt;=-5.5),6,IF(AND(BT755&gt;=-5,BT755&lt;=-3),7,IF(AND(BT755&gt;=-2.5,BT755&lt;=-0.5),8,IF(AND(BT755&gt;=0.5,BT755&lt;=2.5),9,IF(AND(BT755&gt;=3,BT755&lt;=5),10,IF(AND(BT755&gt;=5.5,BT755&lt;=7.5),11,IF(AND(BT755&gt;=8,BT755&lt;=10),12,IF(AND(BT755&gt;=10.5,BT755&lt;=12.5),13,IF(AND(BT755&gt;=13,BT755&lt;=15),14,IF(AND(BT755&gt;=15.5,BT755&lt;=17.5),15,IF(AND(BT755&gt;=18,BT755&lt;=20),16,"Fuera de rango"))))))))))))))))))</f>
        <v>8</v>
      </c>
      <c r="BW755" s="9" t="n">
        <v>-4</v>
      </c>
      <c r="BX755" s="10" t="n">
        <f aca="false">18.5- (0.3*H755)</f>
        <v>5.9</v>
      </c>
      <c r="BY755" s="10" t="n">
        <f aca="false">(BW755)-(BX755)</f>
        <v>-9.9</v>
      </c>
      <c r="BZ755" s="10" t="str">
        <f aca="false">IF(BY755="","",IF(BY755&lt;-27.5,"De -30 a -28",IF(BY755&lt;-25,"De -27,5 a -25,5",IF(BY755&lt;-22.5,"De -25 a -23",IF(BY755&lt;-20,"De -22,5 a -20,5",IF(BY755&lt;-17.5,"De -20 a -18",IF(BY755&lt;-15,"De -17,5 a -15,5",IF(BY755&lt;-12.5,"De -15 a -13",IF(BY755&lt;-10,"De -12,5 a -10,5",IF(BY755&lt;-7.5,"De -10 a -8",IF(BY755&lt;-5,"De -7,5 a -5,5",IF(BY755&lt;-2.5,"De -5 a -3",IF(BY755&lt;0,"De -2,5 a -0,5",IF(BY755&lt;2.5,"De 0 a 2",IF(BY755&lt;5,"De 2,5 a 4,5",IF(BY755&lt;7.5,"De 5 a 7",IF(BY755&lt;10,"De 7,5 a 9,5",IF(BY755&lt;12.5,"De 10 a 12",IF(BY755&lt;15,"De 12,5 a 14,5",IF(BY755&lt;17.5,"De 15 a 17",IF(BY755&lt;20,"De 17,5 a 19,5",IF(BY755&lt;22.5,"De 20 a 22",IF(BY755&lt;25,"De 22,5 a 24,5",IF(BY755&lt;27.5,"De 25 a 27","De 27,5 a 30"))))))))))))))))))))))))</f>
        <v>De -10 a -8</v>
      </c>
      <c r="CA755" s="12" t="n">
        <f aca="false">IF(BY755="","",IF(BY755&lt;=-28,1,IF(BY755&lt;=-25.5,2,IF(BY755&lt;=-23,3,IF(BY755&lt;=-20.5,4,IF(BY755&lt;=-18,5,IF(BY755&lt;=-15.5,6,IF(BY755&lt;=-13,7,IF(BY755&lt;=-10.5,8,IF(BY755&lt;=-8,9,IF(BY755&lt;=-5.5,10,IF(BY755&lt;=-3,11,IF(BY755&lt;=-0.5,12,IF(BY755&lt;=2,13,IF(BY755&lt;=4.5,14,IF(BY755&lt;=7,15,IF(BY755&lt;=9.5,16,IF(BY755&lt;=12,17,IF(BY755&lt;=14.5,18,IF(BY755&lt;=17,19,IF(BY755&lt;=19.5,20,IF(BY755&lt;=22,21,IF(BY755&lt;=24.5,22,IF(BY755&lt;=27,23,IF(BY755&lt;=30,24,"Fuera de rango")))))))))))))))))))))))))</f>
        <v>9</v>
      </c>
      <c r="CB755" s="9" t="n">
        <v>-3.75</v>
      </c>
      <c r="CC755" s="10" t="n">
        <f aca="false">18.5- (0.3*H755)</f>
        <v>5.9</v>
      </c>
      <c r="CD755" s="10" t="n">
        <f aca="false">(CB755)-(CC755)</f>
        <v>-9.65</v>
      </c>
      <c r="CE755" s="10" t="str">
        <f aca="false">IF(CD755="","",IF(CD755&lt;-27.5,"De -30 a -28",IF(CD755&lt;-25,"De -27,5 a -25,5",IF(CD755&lt;-22.5,"De -25 a -23",IF(CD755&lt;-20,"De -22,5 a -20,5",IF(CD755&lt;-17.5,"De -20 a -18",IF(CD755&lt;-15,"De -17,5 a -15,5",IF(CD755&lt;-12.5,"De -15 a -13",IF(CD755&lt;-10,"De -12,5 a -10,5",IF(CD755&lt;-7.5,"De -10 a -8",IF(CD755&lt;-5,"De -7,5 a -5,5",IF(CD755&lt;-2.5,"De -5 a -3",IF(CD755&lt;0,"De -2,5 a -0,5",IF(CD755&lt;=2,"De 0 a 2",IF(CD755&lt;=4.5,"De 2,5 a 4,5",IF(CD755&lt;=7,"De 5 a 7",IF(CD755&lt;=9.5,"De 7,5 a 9,5",IF(CD755&lt;=12,"De 10 a 12",IF(CD755&lt;=14.5,"De 12,5 a 14,5",IF(CD755&lt;=17,"De 15 a 17",IF(CD755&lt;=19.5,"De 17,5 a 19,5",IF(CD755&lt;=22,"De 20 a 22",IF(CD755&lt;=24.5,"De 22,5 a 24,5",IF(CD755&lt;=27,"De 25 a 27","De 27,5 a 30"))))))))))))))))))))))))</f>
        <v>De -10 a -8</v>
      </c>
      <c r="CF755" s="12" t="n">
        <f aca="false">IF(CD755="","",IF(CD755&lt;-27.5,1,IF(CD755&lt;-25,2,IF(CD755&lt;-22.5,3,IF(CD755&lt;-20,4,IF(CD755&lt;-17.5,5,IF(CD755&lt;-15,6,IF(CD755&lt;-12.5,7,IF(CD755&lt;-10,8,IF(CD755&lt;-7.5,9,IF(CD755&lt;-5,10,IF(CD755&lt;-2.5,11,IF(CD755&lt;0,12,IF(CD755&lt;2.5,13,IF(CD755&lt;5,14,IF(CD755&lt;7.5,15,IF(CD755&lt;10,16,IF(CD755&lt;12.5,17,IF(CD755&lt;15,18,IF(CD755&lt;17.5,19,IF(CD755&lt;20,20,IF(CD755&lt;22.5,21,IF(CD755&lt;25,22,IF(CD755&lt;27.5,23,24))))))))))))))))))))))))</f>
        <v>9</v>
      </c>
      <c r="CG755" s="9" t="n">
        <v>-2</v>
      </c>
      <c r="CH755" s="10" t="str">
        <f aca="false">IF(CG755="","",IF(AND(CG755&gt;=-10,CG755&lt;=-9.5),"-10 a -9,5",IF(AND(CG755&gt;-9.5,CG755&lt;=-8.5),"-9 a -8,5",IF(AND(CG755&gt;-8.5,CG755&lt;=-7.5),"-8 a -7,5",IF(AND(CG755&gt;-7.5,CG755&lt;=-6.5),"-7 a -6,5",IF(AND(CG755&gt;-6.5,CG755&lt;=-5.5),"-6 a -5,5",IF(AND(CG755&gt;-5.5,CG755&lt;=-4.5),"-5 a -4,5",IF(AND(CG755&gt;-4.5,CG755&lt;=-3.5),"-4 a -3,5",IF(AND(CG755&gt;-3.5,CG755&lt;=-2.5),"-3 a -2,5",IF(CG755=-2.25,"-2,25",IF(AND(CG755&gt;-2.5,CG755&lt;=-1.5),"-2 a -1,5",IF(AND(CG755&gt;-1.5,CG755&lt;=-0.5),"-1 a -0,5",IF(AND(CG755&gt;-0.5,CG755&lt;=0.5),"0 a 0,5",IF(AND(CG755&gt;0.5,CG755&lt;=1.5),"1 a 1,5",IF(AND(CG755&gt;1.5,CG755&lt;=2.5),"2 a 2,5",IF(AND(CG755&gt;2.5,CG755&lt;=3.5),"3 a 3,5",IF(AND(CG755&gt;3.5,CG755&lt;=4.5),"4 a 4,5",IF(AND(CG755&gt;4.5,CG755&lt;=5.5),"5 a 5,5",IF(AND(CG755&gt;5.5,CG755&lt;=6.5),"6 a 6,5",IF(AND(CG755&gt;6.5,CG755&lt;=7.5),"7 a 7,5",IF(AND(CG755&gt;7.5,CG755&lt;=8.5),"8 a 8,5",IF(AND(CG755&gt;8.5,CG755&lt;=9.5),"9 a 9,5",IF(CG755&gt;=10,"10","Fuera de rango")))))))))))))))))))))))</f>
        <v>-2 a -1,5</v>
      </c>
      <c r="CI755" s="11" t="n">
        <f aca="false">IF(CG755="","",IF(CG755=-2.25,"NORMA",IF(CG755&lt;=-9.5,1,IF(CG755&lt;=-8.5,2,IF(CG755&lt;=-7.5,3,IF(CG755&lt;=-6.5,4,IF(CG755&lt;=-5.5,5,IF(CG755&lt;=-4.5,6,IF(CG755&lt;=-3.5,7,IF(CG755&lt;=-2.5,8,IF(CG755&lt;=-1.5,9,IF(CG755&lt;=-0.5,10,IF(CG755&lt;=0.5,11,IF(CG755&lt;=1.5,12,IF(CG755&lt;=2.5,13,IF(CG755&lt;=3.5,14,IF(CG755&lt;=4.5,15,IF(CG755&lt;=5.5,16,IF(CG755&lt;=6.5,17,IF(CG755&lt;=7.5,18,IF(CG755&lt;=8.5,19,IF(CG755&lt;=9.5,20,IF(CG755=10,21,"Fuera de rango")))))))))))))))))))))))</f>
        <v>9</v>
      </c>
      <c r="CJ755" s="9" t="n">
        <v>3</v>
      </c>
      <c r="CK755" s="10" t="str">
        <f aca="false">IF(CJ755="","",IF(AND(CJ755&gt;=-6,CJ755&lt;=-5.5),"-6 a -5,5",IF(AND(CJ755&gt;-5.5,CJ755&lt;=-4.5),"-5 a -4,5",IF(AND(CJ755&gt;-4.5,CJ755&lt;=-3.5),"-4 a -3,5",IF(AND(CJ755&gt;-3.5,CJ755&lt;=-2.5),"-3 a -2,5",IF(AND(CJ755&gt;-2.5,CJ755&lt;=-1.5),"-2 a -1,5",IF(AND(CJ755&gt;-1.5,CJ755&lt;=-0.5),"-1 a -0,5",IF(AND(CJ755&gt;-0.5,CJ755&lt;=0.5),"0 a 0,5",IF(AND(CJ755&gt;0.5,CJ755&lt;=1.5),"1 a 1,5",IF(AND(CJ755&gt;1.5,CJ755&lt;2.5),"2",IF(AND(CJ755&gt;=2.5,CJ755&lt;=3),"2,5 a 3",IF(AND(CJ755&gt;3,CJ755&lt;=4),"3,5 a 4",IF(AND(CJ755&gt;4,CJ755&lt;=5),"4,5 a 5",IF(AND(CJ755&gt;5,CJ755&lt;=6),"5,5 a 6",IF(AND(CJ755&gt;6,CJ755&lt;=7),"6,5 a 7",IF(AND(CJ755&gt;7,CJ755&lt;=8),"7,5 a 8",IF(AND(CJ755&gt;8,CJ755&lt;=9.5),"8,5 a 9,5",IF(CJ755=10,"10","Fuera de rango"))))))))))))))))))</f>
        <v>2,5 a 3</v>
      </c>
      <c r="CL755" s="11" t="n">
        <f aca="false">IF(CK755="","",IF(OR(CK755="-6 a -5,5",CK755="-6 - -5,5"),1,IF(OR(CK755="-5 a -4,5",CK755="-5 - -4,5"),2,IF(OR(CK755="-4 a -3,5",CK755="-4 - -3,5"),3,IF(OR(CK755="-3 a -2,5",CK755="-3 - -2,5"),4,IF(OR(CK755="-2 a -1,5",CK755="-2 - -1,5"),5,IF(OR(CK755="-1 a -0,5",CK755="-1 - -0,5"),6,IF(OR(CK755="0 a 0,5",CK755="0 - 0,5"),7,IF(OR(CK755="1 a 1,5",CK755="1 - 1,5"),8,IF(CK755="2","NORMA",IF(OR(CK755="2,5 a 3",CK755="2,5 - 3"),9,IF(OR(CK755="3,5 a 4",CK755="3,5 - 4"),10,IF(OR(CK755="4,5 a 5",CK755="4,5 - 5"),11,IF(OR(CK755="5,5 a 6",CK755="5,5 - 6"),12,IF(OR(CK755="6,5 a 7",CK755="6,5 - 7"),13,IF(OR(CK755="7,5 a 8",CK755="7,5 - 8"),14,IF(OR(CK755="8,5 a 9",CK755="8,5 - 9,5",CK755="9 a 9,5"),15,IF(CK755="10",15,IF(OR(CK755="0,5 a 1",CK755="0,5 - 1"),7,"Fuera de rango")))))))))))))))))))</f>
        <v>9</v>
      </c>
      <c r="CO755" s="10" t="str">
        <f aca="false">IF(CM755&gt;0,"EME"," ")</f>
        <v> </v>
      </c>
      <c r="CQ755" s="10" t="str">
        <f aca="false">IF(CP755&gt;0,"0", " ")</f>
        <v> </v>
      </c>
      <c r="CR755" s="10" t="str">
        <f aca="false">IF(CP755&gt;0,"EME"," ")</f>
        <v> </v>
      </c>
      <c r="CS755" s="9" t="n">
        <v>0</v>
      </c>
      <c r="CV755" s="9" t="n">
        <v>0</v>
      </c>
      <c r="CY755" s="9" t="n">
        <v>-3.75</v>
      </c>
      <c r="DB755" s="9" t="n">
        <v>-2.5</v>
      </c>
      <c r="DC755" s="11" t="str">
        <f aca="false">IF(DB755&lt;0,"2"," ")</f>
        <v>2</v>
      </c>
      <c r="DD755" s="11" t="str">
        <f aca="false">IF(DB755&lt;0,"MIO"," ")</f>
        <v>MIO</v>
      </c>
      <c r="DE755" s="9" t="n">
        <v>-2.75</v>
      </c>
      <c r="DF755" s="10" t="str">
        <f aca="false">IF(DE755&lt;0,"3"," ")</f>
        <v>3</v>
      </c>
      <c r="DG755" s="10" t="str">
        <f aca="false">IF(DE755&lt;0,"AST"," ")</f>
        <v>AST</v>
      </c>
      <c r="DH755" s="9" t="n">
        <v>-2.75</v>
      </c>
      <c r="DI755" s="10" t="str">
        <f aca="false">IF(DH755&lt;0,"3"," ")</f>
        <v>3</v>
      </c>
      <c r="DJ755" s="10" t="str">
        <f aca="false">IF(DH755&lt;0,"AST"," ")</f>
        <v>AST</v>
      </c>
      <c r="DK755" s="9" t="n">
        <v>0</v>
      </c>
      <c r="DL755" s="10" t="str">
        <f aca="false">IF(DK755&gt;0,"4"," ")</f>
        <v> </v>
      </c>
      <c r="DM755" s="10" t="str">
        <f aca="false">IF(DK755&gt;0,"PRE"," ")</f>
        <v> </v>
      </c>
      <c r="DN755" s="9" t="n">
        <v>0</v>
      </c>
      <c r="DO755" s="10" t="str">
        <f aca="false">IF(DN755&gt;0,"4"," ")</f>
        <v> </v>
      </c>
      <c r="DP755" s="10" t="str">
        <f aca="false">IF(DN755&gt;0,"PRE"," ")</f>
        <v> </v>
      </c>
      <c r="DS755" s="12" t="str">
        <f aca="false">CONCATENATE(CO755,CU755,DA755,DG755,DM755)</f>
        <v> AST </v>
      </c>
      <c r="DT755" s="10" t="e">
        <f aca="false" t="array" ref="DT755">_xlfn.IFS(DS755="EME    ","0", DS755=" HIP   ","1", DS755="  MIO  ","2", DS755="   AST ","3", DS755="    PRE","4", DS755="EME   PRE","5", DS755=" HIP  PRE","6", DS755=" HIP AST ","7", DS755="  MIO PRE","8", DS755="  MIOAST ","9", DS755="   ASTPRE","10",DS755=" HIP ASTPRE","11", DS755="  MIOASTPRE","12", DS755="     ","0")</f>
        <v>#N/A</v>
      </c>
      <c r="DV755" s="1" t="e">
        <f aca="false" t="array" ref="DV755">_xlfn.IFS(DU755="SI","2", DU755="NO","1")</f>
        <v>#N/A</v>
      </c>
      <c r="DX755" s="11" t="str">
        <f aca="false">IF(DW755=0,"1","2")</f>
        <v>1</v>
      </c>
      <c r="DY755" s="11" t="str">
        <f aca="false" t="array" ref="DY755">_xlfn.IFS(DW755=0,"0", DW755=0.25, "1", DW755=0.5,"2", DW755=0.75,"3", DW755=1,"4",DW755=1.25,"5", DW755=1.5,"6", DW755=1.75,"7", DW755=2,"8")</f>
        <v>0</v>
      </c>
      <c r="EA755" s="11" t="str">
        <f aca="false">IF(DZ755=0,"1","2")</f>
        <v>1</v>
      </c>
      <c r="EB755" s="11" t="str">
        <f aca="false" t="array" ref="EB755">_xlfn.IFS(DZ755=0,"0", DZ755=0.25, "1", DZ755=0.5,"2", DZ755=0.75,"3", DZ755=1,"4",DZ755=1.25,"5", DZ755=1.5,"6", DZ755=1.75,"7", DZ755=2,"8")</f>
        <v>0</v>
      </c>
      <c r="ED755" s="10" t="str">
        <f aca="false">IF(EC755=0,"1","2")</f>
        <v>1</v>
      </c>
      <c r="EE755" s="11" t="str">
        <f aca="false" t="array" ref="EE755">_xlfn.IFS(EC755=0,"0", EC755=-0.25, "1", EC755=-0.5,"2", EC755=-0.75,"3", EC755=-1,"4",EC755=-1.25,"5", EC755=-1.5,"6", EC755=-1.75,"7", EC755=-2,"8", EC755=-2.25,"9",EC755=-2.5,"10", EC755=-2.75,"11", EC755=-3,"12", EC755=-3.25,"13", EC755=-3.5,"14", EC755=-3.75,"15",EC755=-4,"16")</f>
        <v>0</v>
      </c>
      <c r="EG755" s="10" t="str">
        <f aca="false">IF(EF755=0,"1","2")</f>
        <v>1</v>
      </c>
      <c r="EH755" s="11" t="str">
        <f aca="false" t="array" ref="EH755">_xlfn.IFS(EF755=0,"0", EF755=-0.25, "1", EF755=-0.5,"2", EF755=-0.75,"3", EF755=-1,"4",EF755=-1.25,"5", EF755=-1.5,"6", EF755=-1.75,"7", EF755=-2,"8", EF755=-2.25,"9",EF755=-2.5,"10", EF755=-2.75,"11", EF755=-3,"12", EF755=-3.25,"13", EF755=-3.5,"14", EF755=-3.75,"15",EF755=-4,"16")</f>
        <v>0</v>
      </c>
      <c r="EJ755" s="11" t="str">
        <f aca="false">IF(EI755=0,"1","2")</f>
        <v>1</v>
      </c>
      <c r="EK755" s="11" t="str">
        <f aca="false" t="array" ref="EK755">_xlfn.IFS(EI755=0,"0", EI755=-0.25, "1", EI755=-0.5,"2", EI755=-0.75,"3", EI755=-1,"4",EI755=-1.25,"5", EI755=-1.5,"6", EI755=-1.75,"7", EI755=-2,"8", EI755=-2.25,"9", EI755=-2.25,"9",EI755=-2.5,"10", EI755=-2.75,"11", EI755=-3,"12", EI755=-3.25,"13", EI755=-3.5,"14", EI755=-3.75,"15",EI755=-4,"16", EI755=0.25, "17", EI755=0.5, "18")</f>
        <v>0</v>
      </c>
      <c r="EM755" s="11" t="str">
        <f aca="false">IF(EL755=0,"1","2")</f>
        <v>1</v>
      </c>
      <c r="EN755" s="11" t="str">
        <f aca="false" t="array" ref="EN755">_xlfn.IFS(EL755=0.25,"17",EL755=0.5,"18", EL755=0,"0", EL755=-0.25, "1", EL755=-0.5,"2", EL755=-0.75,"3", EL755=-1,"4",EL755=-1.25,"5", EL755=-1.5,"6", EL755=-1.75,"7", EL755=-2,"8",EL755= -2.25,"9",EL755=-2.5,"10",EL755= -2.75,"11",EL755= -3,"12",EL755= -3.25,"13",EL755= -3.5,"14",EL755= -3.75,"15",EL755=-4,"16")</f>
        <v>0</v>
      </c>
      <c r="EP755" s="11" t="str">
        <f aca="false">IF(EO755=0,"1","2")</f>
        <v>1</v>
      </c>
      <c r="EQ755" s="11" t="str">
        <f aca="false" t="array" ref="EQ755">_xlfn.IFS(EO755=0,"0", EO755=0.25, "1", EO755=0.5,"2", EO755=0.75,"3", EO755=1,"4",EO755=1.25,"5", EO755=1.5,"6", EO755=1.75,"7", EO755=2,"8", EO755=2.25,"9", EO755=2.25,"9",EO755=2.5,"10", EO755=2.75,"11", EO755=3,"12", EO755=3.25,"13", EO755=3.5,"14", EO755=3.75,"15",EO755=4,"16", EO755=-0.25, "17", bq=-0.5, "18")</f>
        <v>0</v>
      </c>
      <c r="ES755" s="11" t="str">
        <f aca="false">IF(ER755=0,"1","2")</f>
        <v>1</v>
      </c>
      <c r="ET755" s="11" t="str">
        <f aca="false" t="array" ref="ET755">_xlfn.IFS(ER755=0,"0", ER755=0.25, "1", ER755=0.5,"2", ER755=0.75,"3", ER755=1,"4",ER755=1.25,"5", ER755=1.5,"6", ER755=1.75,"7", ER755=2,"8", ER755=2.25,"9", ER755=2.25,"9",ER755=2.5,"10", ER755=2.75,"11", ER755=3,"12", ER755=3.25,"13", ER755=3.5,"14", ER755=3.75,"15",ER755=4,"16", ER755=-0.25, "17", bq=-0.5, "18")</f>
        <v>0</v>
      </c>
      <c r="EV755" s="14" t="e">
        <f aca="false">VLOOKUP(EU755,LEYENDA!$G$2:$H$8,2,TRUE())</f>
        <v>#N/A</v>
      </c>
      <c r="EW755" s="14" t="e">
        <f aca="false" t="array" ref="EW755">_xlfn.IFS(EV755="0-5","1", EV755="6-12","2", EV755="13-18","3", EV755="19-24","4", EV755="25-36","5", EV755="37-48","6", EV755="49-60","7")</f>
        <v>#N/A</v>
      </c>
    </row>
    <row r="756" customFormat="false" ht="13.5" hidden="false" customHeight="false" outlineLevel="0" collapsed="false">
      <c r="A756" s="1" t="n">
        <v>307</v>
      </c>
      <c r="B756" s="2" t="n">
        <v>6</v>
      </c>
      <c r="C756" s="33" t="n">
        <v>45840</v>
      </c>
      <c r="E756" s="5" t="str">
        <f aca="false">VLOOKUP(A756,'286'!$A$3:$J$6279,10,FALSE())</f>
        <v>DE LUCAS VENTURA, JOSÉ CARLOS</v>
      </c>
      <c r="F756" s="4" t="str">
        <f aca="false">VLOOKUP(A756,'286'!$A$3:$I$1768,3,FALSE())</f>
        <v>DEVENJOCAR</v>
      </c>
      <c r="G756" s="6" t="n">
        <f aca="false">VLOOKUP(A756,'286'!$A$3:$I$1768,4,FALSE())</f>
        <v>30106</v>
      </c>
      <c r="H756" s="7" t="n">
        <f aca="false">YEAR(C756)-YEAR(G756)</f>
        <v>43</v>
      </c>
      <c r="I756" s="1" t="str">
        <f aca="false">VLOOKUP(H756,LEYENDA!$C$2:$D$6,2,TRUE())</f>
        <v>41-60</v>
      </c>
      <c r="J756" s="5" t="str">
        <f aca="false">VLOOKUP(A756,'286'!$A$3:$I$1768,7,FALSE())</f>
        <v>H</v>
      </c>
      <c r="K756" s="8" t="n">
        <f aca="false">VLOOKUP(A756,'286'!$A$3:$I$1768,2,FALSE())</f>
        <v>0</v>
      </c>
      <c r="L756" s="4" t="str">
        <f aca="false">VLOOKUP(A756,'286'!$A$3:$I$1768,8,FALSE())</f>
        <v>D</v>
      </c>
      <c r="M756" s="4" t="str">
        <f aca="false">VLOOKUP(A756,'286'!$A$3:$I$1768,9,FALSE())</f>
        <v>D</v>
      </c>
      <c r="N756" s="8" t="str">
        <f aca="false">IF(R756=O756, "MISMA","CONTRARIA")</f>
        <v>MISMA</v>
      </c>
      <c r="O756" s="8" t="str">
        <f aca="false" t="array" ref="O756">_xlfn.IFS(L756="D","1", L756="I","2")</f>
        <v>1</v>
      </c>
      <c r="P756" s="8" t="e">
        <f aca="false" t="array" ref="P756">_xlfn.IFS(K756="OD","1", K756="OI","2")</f>
        <v>#N/A</v>
      </c>
      <c r="Q756" s="1" t="str">
        <f aca="false" t="array" ref="Q756">_xlfn.IFS(J756="M","1", J756="H","2")</f>
        <v>2</v>
      </c>
      <c r="R756" s="8" t="str">
        <f aca="false" t="array" ref="R756">_xlfn.IFS(M756="D","1", M756="I","2")</f>
        <v>1</v>
      </c>
      <c r="S756" s="1" t="str">
        <f aca="false" t="array" ref="S756">_xlfn.IFS(N756="CONTRARIA", "1",N756= "MISMA","2")</f>
        <v>2</v>
      </c>
      <c r="T756" s="1" t="str">
        <f aca="false" t="array" ref="T756">_xlfn.IFS(I756="0-12","1", I756="13-24","2", I756="25-40","3", I756="41-60","4", I756="61-100","5")</f>
        <v>4</v>
      </c>
      <c r="U756" s="9" t="n">
        <v>-1</v>
      </c>
      <c r="V756" s="10" t="str">
        <f aca="false">IF(U756="","",IF(AND(U756&gt;=-9,U756&lt;=-6.5),"-9 a -6,5",IF(AND(U756&gt;=-6,U756&lt;=-3.5),"-6 a -3,5",IF(AND(U756&gt;=-3,U756&lt;=-1),"-3 a -1",IF(U756=-0.5,"-0,5",IF(AND(U756&gt;=0,U756&lt;=2.5),"0 a 2,5",IF(AND(U756&gt;=3,U756&lt;=5.5),"3 a 5,5",IF(AND(U756&gt;=6,U756&lt;=8.5),"6 a 8,5",IF(AND(U756&gt;=9,U756&lt;=20),"9 a 20","Fuera de rango")))))))))</f>
        <v>-3 a -1</v>
      </c>
      <c r="W756" s="11" t="n">
        <f aca="false">IF(V756="","",IF(V756="-9 a -6,5",2,IF(V756="-6 a -3,5",3,IF(V756="-3 a -1",4,IF(V756="-0,5","NORMA",IF(V756="0 a 2,5",5,IF(V756="3 a 5,5",6,IF(V756="6 a 8,5",7,IF(V756="9 a 20",8,"Fuera de rango")))))))))</f>
        <v>4</v>
      </c>
      <c r="X756" s="9" t="n">
        <v>0</v>
      </c>
      <c r="Y756" s="11" t="str">
        <f aca="false">IF(X756="","",IF(AND(X756&gt;=0,X756&lt;=4),"0 a 4",IF(AND(X756&gt;=4.5,X756&lt;=8.5),"4,5 a 8,5",IF(X756=9,"9",IF(AND(X756&gt;=9.5,X756&lt;=13),"9,5 a 13",IF(AND(X756&gt;=13.5,X756&lt;=20),"13,5 a 20",IF(AND(X756&gt;=20.5,X756&lt;=35),"20,5 a 35","Fuera de rango")))))))</f>
        <v>0 a 4</v>
      </c>
      <c r="Z756" s="11" t="n">
        <f aca="false">IF(Y756="","",IF(Y756="0 a 4",1,IF(Y756="4,5 a 8,5",2,IF(Y756="9","NORMA",IF(Y756="9,5 a 13",3,IF(Y756="13,5 a 20",4,IF(Y756="20,5 a 35",5,"Fuera de rango")))))))</f>
        <v>1</v>
      </c>
      <c r="AA756" s="9" t="n">
        <v>12</v>
      </c>
      <c r="AB756" s="10" t="str">
        <f aca="false">IF(AA756="","",IF(AND(AA756&gt;=0,AA756&lt;=9),"0 a 9",IF(AND(AA756&gt;=9.5,AA756&lt;=18.5),"9,5 a 18,5",IF(AA756=19,"19",IF(AND(AA756&gt;=19.5,AA756&lt;=28),"19,5 a 28",IF(AND(AA756&gt;=28.5,AA756&lt;=40),"28,5 a 40","Fuera de rango"))))))</f>
        <v>9,5 a 18,5</v>
      </c>
      <c r="AC756" s="11" t="n">
        <f aca="false" t="array" ref="AC756">_xlfn.IFS(AB756="","",AB756="0 a 9",1,AB756="9,5 a 18,5",2,AB756="19","NORMA",AB756="19,5 a 28",3,AB756="28,5 a 40",4,TRUE(),"Fuera de rango")</f>
        <v>2</v>
      </c>
      <c r="AD756" s="9" t="n">
        <v>4</v>
      </c>
      <c r="AE756" s="10" t="str">
        <f aca="false">IF(AD756="","",IF(AND(AD756&gt;=-10,AD756&lt;=0),"De -10 a 0",IF(AND(AD756&gt;=0.5,AD756&lt;=9.5),"0,5 a 9,5",IF(AD756=10,"10",IF(AND(AD756&gt;=10.5,AD756&lt;=20),"10,5 a 20",IF(AND(AD756&gt;=20.5,AD756&lt;=40),"20,5 a 40","Fuera de rango"))))))</f>
        <v>0,5 a 9,5</v>
      </c>
      <c r="AF756" s="12" t="n">
        <f aca="false">IF(AD756="","",IF(AND(AD756&gt;=-10,AD756&lt;=0),1,IF(AND(AD756&gt;=0.5,AD756&lt;=9.5),2,IF(AD756=10,"NORMA",IF(AND(AD756&gt;=10.5,AD756&lt;=20),3,IF(AND(AD756&gt;=20.5,AD756&lt;=40),4,""))))))</f>
        <v>2</v>
      </c>
      <c r="AG756" s="9" t="n">
        <v>5</v>
      </c>
      <c r="AH756" s="10" t="str">
        <f aca="false">IF(AG756="","",IF(AND(AG756&gt;=0,AG756&lt;=4),"0 a 4",IF(AND(AG756&gt;=4.5,AG756&lt;=8.5),"4,5 a 8,5",IF(AG756=9,"9",IF(AND(AG756&gt;=9.5,AG756&lt;=13),"9,5 a 13",IF(AND(AG756&gt;=13.5,AG756&lt;=25),"13,5 a 25","Fuera de rango"))))))</f>
        <v>4,5 a 8,5</v>
      </c>
      <c r="AI756" s="10" t="n">
        <f aca="false">IF(AH756="","",IF(AH756="0 a 4",1,IF(AH756="4,5 a 8,5",2,IF(AH756="9","NORMA",IF(AH756="9,5 a 13",3,IF(AH756="13,5 a 25",4,""))))))</f>
        <v>2</v>
      </c>
      <c r="AJ756" s="9" t="n">
        <v>1</v>
      </c>
      <c r="AK756" s="10" t="str">
        <f aca="false">IF(AJ756="","",IF(AND(AJ756&gt;=-15,AJ756&lt;=-10.5),"-15 a -10,5",IF(AND(AJ756&gt;=-10,AJ756&lt;=-4),"-10 a -4",IF(AND(AJ756&gt;=-4.5,AJ756&lt;=0),"-4,5 a 0",IF(AND(AJ756&gt;=0.5,AJ756&lt;=4.5),"0,5 a 4,5",IF(AJ756=5,"5",IF(AND(AJ756&gt;=5.5,AJ756&lt;=10),"5,5 a 10",IF(AND(AJ756&gt;=10.5,AJ756&lt;=20),"10,5 a 20","Fuera de rango"))))))))</f>
        <v>0,5 a 4,5</v>
      </c>
      <c r="AL756" s="11" t="n">
        <f aca="false">IF(AK756="","",IF(AK756="-15 a -10,5",1,IF(AK756="-10 a -4",2,IF(AK756="-4,5 a 0",3,IF(AK756="0,5 a 4,5",4,IF(AK756="5","NORMA",IF(AK756="5,5 a 10",5,IF(AK756="10,5 a 20",6,"Error"))))))))</f>
        <v>4</v>
      </c>
      <c r="AM756" s="9" t="n">
        <v>0</v>
      </c>
      <c r="AN756" s="10" t="str">
        <f aca="false">IF(AM756="","",IF(AND(AM756&gt;=-7.5,AM756&lt;=-5.5),"-7,5 a -5,5",IF(AND(AM756&gt;=-5,AM756&lt;=-3),"-5 a -3",IF(AND(AM756&gt;=-2.5,AM756&lt;=-0.5),"-2,5 a -0,5",IF(AM756=0,"0,00",IF(AND(AM756&gt;=0.5,AM756&lt;=2.5),"0,5 a 2,5",IF(AND(AM756&gt;=3,AM756&lt;=5),"3 a 5",IF(AND(AM756&gt;=5.5,AM756&lt;=7.5),"5,5 a 7,5",IF(AND(AM756&gt;=8,AM756&lt;=10),"8 a 10","Fuera de rango")))))))))</f>
        <v>0,00</v>
      </c>
      <c r="AO756" s="11" t="str">
        <f aca="false">IF(AN756="","",IF(AN756="-7,5 a -5,5",1,IF(AN756="-5 a -3",2,IF(AN756="-2,5 a -0,5",3,IF(AN756="0,00","NORMA",IF(AN756="0,5 a 2,5",4,IF(AN756="3 a 5",5,IF(AN756="5,5 a 7,5",6,IF(AN756="8 a 10",7,"Error")))))))))</f>
        <v>NORMA</v>
      </c>
      <c r="AP756" s="9" t="n">
        <v>-5</v>
      </c>
      <c r="AQ756" s="10" t="str">
        <f aca="false">IF(AP756="","",IF(AND(AP756&gt;=-20,AP756&lt;=-9.5),"-20 a -9,5",IF(AND(AP756&gt;=-9,AP756&lt;=-6.5),"-9 a -6,5",IF(AP756=-6,"-6",IF(AND(AP756&gt;=-5.5,AP756&lt;=-3),"-5,5 a -3",IF(AND(AP756&gt;=-2.5,AP756&lt;=0),"-2,5 a 0",IF(AND(AP756&gt;=0.5,AP756&lt;=3),"0,5 a 3",IF(AND(AP756&gt;=3.5,AP756&lt;=6),"3,5 a 6",IF(AND(AP756&gt;=6.5,AP756&lt;=9),"6,5 a 9",IF(AND(AP756&gt;=9.5,AP756&lt;=20),"9,5 a 20","Fuera de rango"))))))))))</f>
        <v>-5,5 a -3</v>
      </c>
      <c r="AR756" s="11" t="n">
        <f aca="false">IF(AQ756="","",IF(AQ756="-20 a -9,5",1,IF(AQ756="-9 a -6,5",2,IF(AQ756="-6","NORMA",IF(AQ756="-5,5 a -3",3,IF(AQ756="-2,5 a 0",4,IF(AQ756="0,5 a 3",5,IF(AQ756="3,5 a 6",6,IF(AQ756="6,5 a 9",7,IF(AQ756="9,5 a 20",8,""))))))))))</f>
        <v>3</v>
      </c>
      <c r="AS756" s="9" t="n">
        <v>6</v>
      </c>
      <c r="AT756" s="10" t="str">
        <f aca="false">IF(AS756="","",IF(AND(AS756&gt;=-16,AS756&lt;=-14),"-16 a -14",IF(AND(AS756&gt;=-13.5,AS756&lt;=-11.5),"-13,5 a -11,5",IF(AND(AS756&gt;=-11,AS756&lt;=-9),"-11 a -9",IF(AND(AS756&gt;=-8.5,AS756&lt;=-6.5),"-8,5 a -6,5",IF(AND(AS756&gt;=-6,AS756&lt;=-4),"-6 a -4",IF(AND(AS756&gt;=-3.5,AS756&lt;=-1.5),"-3,5 a -1,5",IF(AND(AS756&gt;=-1,AS756&lt;=1),"-1 a 1",IF(AND(AS756&gt;=1.5,AS756&lt;=3.5),"1,5 a 3,5",IF(AND(AS756&gt;=4,AS756&lt;=6),"4 a 6",IF(AND(AS756&gt;=6.5,AS756&lt;=8.5),"6,5 a 8,5",IF(AND(AS756&gt;=9,AS756&lt;=11),"9 a 11",IF(AND(AS756&gt;=11.5,AS756&lt;=13.5),"11,5 a 13,5",IF(AND(AS756&gt;=14,AS756&lt;=16),"14 a 16",IF(AND(AS756&gt;=16.5,AS756&lt;=18.5),"16,5 a 18,5",IF(AND(AS756&gt;=19,AS756&lt;=21),"19 a 21","Fuera de rango"))))))))))))))))</f>
        <v>4 a 6</v>
      </c>
      <c r="AU756" s="11" t="str">
        <f aca="false" t="array" ref="AU756">IF(AT756="","",_xlfn.IFS(AT756="-16 a -14",1,AT756="-13,5 a -11,5",2,AT756="-11 a -9",3,AT756="-8,5 a -6,5",4,AT756="-6 a -4",5,AT756="-3,5 a -1,5",6,AT756="-1 a 1",7,AT756="1,5 a 3,5",8,AT756="4 a 6","NORMA",AT756="6,5 a 8,5",9,AT756="9 a 11",10,AT756="11,5 a 13,5",11,AT756="14 a 16",12,AT756="16,5 a 18,5",13,AT756="19 a 21",14,TRUE(),""))</f>
        <v>NORMA</v>
      </c>
      <c r="AV756" s="9" t="n">
        <v>1.5</v>
      </c>
      <c r="AW756" s="10" t="str">
        <f aca="false">IF(AV756="","",IF(AND(AV756&gt;=-1,AV756&lt;=-0.5),"-1 a -0,5",IF(AND(AV756&gt;-0.5,AV756&lt;=0),"De -0,5 a 0",IF(AND(AV756&gt;=0.25,AV756&lt;=0.75),"0,25 a 0,75",IF(AND(AV756&gt;=1,AV756&lt;=1.5),"1 a 1,5",IF(AND(AV756&gt;=1.75,AV756&lt;=2.25),"1,75 a 2,25",IF(AND(AV756&gt;=2.5,AV756&lt;=3),"2,5 a 3",IF(AND(AV756&gt;=3.25,AV756&lt;=3.75),"3,25 a 3,75","Fuera de rango"))))))))</f>
        <v>1 a 1,5</v>
      </c>
      <c r="AX756" s="10" t="n">
        <f aca="false">IF(AW756="","",IF(OR(AW756="-1 a -0,5",AW756="-1 a -0.5"),1,IF(OR(AW756="De -0,5 a 0",AW756="-0,5 a 0",AW756="De -0.5 a 0"),2,IF(OR(AW756="0,25 a 0,75",AW756="0.25 a 0.75"),"NORMA",IF(OR(AW756="1 a 1,5",AW756="1 a 1.5"),3,IF(OR(AW756="1,75 a 2,25",AW756="1.75 a 2.25"),4,IF(OR(AW756="2,5 a 3",AW756="2.5 a 3"),5,IF(OR(AW756="3,25 a 3,75",AW756="3.25 a 3.75"),6,""))))))))</f>
        <v>3</v>
      </c>
      <c r="AY756" s="9" t="n">
        <v>-6</v>
      </c>
      <c r="AZ756" s="10" t="str">
        <f aca="false">IF(AY756="","",IF(AND(AY756&gt;=-20,AY756&lt;=-9.5),"-20 a -9,5",IF(AND(AY756&gt;=-9,AY756&lt;=-6.5),"-9 a -6,5",IF(AY756=-6,"-6",IF(AND(AY756&gt;=-5.5,AY756&lt;=-3),"-5,5 a -3",IF(AND(AY756&gt;=-2.5,AY756&lt;=0),"-2,5 a 0",IF(AND(AY756&gt;=0.5,AY756&lt;=3),"0,5 a 3",IF(AND(AY756&gt;=3.5,AY756&lt;=6),"3,5 a 6","Fuera de rango"))))))))</f>
        <v>-6</v>
      </c>
      <c r="BA756" s="11" t="str">
        <f aca="false">IF(AZ756="","",IF(AZ756="-20 a -9,5",1,IF(AZ756="-9 a -6,5",2,IF(AZ756="-6","NORMA",IF(AZ756="-5,5 a -3",3,IF(AZ756="-2,5 a 0",4,IF(AZ756="0,5 a 3",5,IF(AZ756="3,5 a 6",6,""))))))))</f>
        <v>NORMA</v>
      </c>
      <c r="BB756" s="9" t="n">
        <v>0</v>
      </c>
      <c r="BC756" s="10" t="str">
        <f aca="false" t="array" ref="BC756">IF(BB756="","",_xlfn.IFS(AND(BB756&gt;=0,BB756&lt;=2),"0 a 2",AND(BB756&gt;=2.5,BB756&lt;=4.5),"2,5 a 4,5",AND(BB756&gt;=5,BB756&lt;=7),"5 a 7",AND(BB756&gt;=7.5,BB756&lt;=9.5),"7,5 a 9,5",AND(BB756&gt;=10,BB756&lt;=12),"10 a 12",AND(BB756&gt;=12.5,BB756&lt;=14.5),"12,5 a 14,5",BB756=15,"15",AND(BB756&gt;=15.5,BB756&lt;=17.5),"15,5 a 17,5",AND(BB756&gt;=18,BB756&lt;=20),"18 a 20",AND(BB756&gt;=20.5,BB756&lt;=22.5),"20,5 a 22,5",AND(BB756&gt;=23,BB756&lt;=25),"23 a 25",TRUE(),"Fuera de rango"))</f>
        <v>0 a 2</v>
      </c>
      <c r="BD756" s="11" t="n">
        <f aca="false" t="array" ref="BD756">IF(BC756="","",_xlfn.IFS(BC756="0 a 2",1,BC756="2,5 a 4,5",2,BC756="5 a 7",3,BC756="7,5 a 9,5",4,BC756="10 a 12",5,BC756="12,5 a 14,5",6,BC756="15","NORMA",BC756="15,5 a 17,5",7,BC756="18 a 20",8,BC756="20,5 a 22,5",9,BC756="23 a 25",10,TRUE(),"Fuera de rango"))</f>
        <v>1</v>
      </c>
      <c r="BE756" s="9" t="n">
        <v>10</v>
      </c>
      <c r="BF756" s="10" t="str">
        <f aca="false">IF(BE756="","",IF(AND(BE756&gt;=-20,BE756&lt;=-10),"-20 a -10",IF(AND(BE756&gt;=-9.5,BE756&lt;=0.5),"-9,5 a 0,5",IF(AND(BE756&gt;=1,BE756&lt;=11),"1 a 11",IF(AND(BE756&gt;=11.5,BE756&lt;=20.5),"11,5 a 20,5",IF(BE756=21,"21",IF(AND(BE756&gt;=21.5,BE756&lt;=31.5),"21,5 a 31,5",IF(AND(BE756&gt;=32,BE756&lt;=42),"32 a 42","Fuera de rango"))))))))</f>
        <v>1 a 11</v>
      </c>
      <c r="BG756" s="11" t="n">
        <f aca="false">IF(BF756="","",IF(BF756="-20 a -10",1,IF(BF756="-9,5 a 0,5",2,IF(BF756="1 a 11",3,IF(BF756="11,5 a 20,5",4,IF(BF756="21","NORMA",IF(BF756="21,5 a 31,5",5,IF(BF756="32 a 42",6,""))))))))</f>
        <v>3</v>
      </c>
      <c r="BH756" s="9" t="n">
        <v>0</v>
      </c>
      <c r="BI756" s="10" t="str">
        <f aca="false">IF(BH756="","",IF(AND(BH756&gt;=-20,BH756&lt;=-15),"-20 a -15",IF(AND(BH756&gt;=-14.5,BH756&lt;=-9.5),"-14,5 a -9,5",IF(AND(BH756&gt;=-9,BH756&lt;=-4),"-9 a -4",IF(AND(BH756&gt;=-3.5,BH756&lt;=2.5),"-3,5 a 2,5",IF(AND(BH756&gt;=3,BH756&lt;=8),"3 a 8",IF(AND(BH756&gt;=8.5,BH756&lt;=14.5),"8,5 a 14,5",IF(BH756=15,"15",IF(AND(BH756&gt;=15.5,BH756&lt;=20.5),"15,5 a 20,5",IF(AND(BH756&gt;=21,BH756&lt;=26),"21 a 26","Fuera de rango"))))))))))</f>
        <v>-3,5 a 2,5</v>
      </c>
      <c r="BJ756" s="11" t="n">
        <f aca="false">IF(BI756="","",IF(BI756="-20 a -15",1,IF(BI756="-14,5 a -9,5",2,IF(BI756="-9 a -4",3,IF(BI756="-3,5 a 2,5",4,IF(BI756="3 a 8",5,IF(BI756="8,5 a 14,5",6,IF(BI756="15","NORMA",IF(BI756="15,5 a 20,5",7,IF(BI756="21 a 26",8,IF(BI756="26,5 a 31,5",9,"")))))))))))</f>
        <v>4</v>
      </c>
      <c r="BK756" s="9" t="n">
        <v>0</v>
      </c>
      <c r="BL756" s="10" t="str">
        <f aca="false">IF(BK756="","",IF(AND(BK756&gt;=0,BK756&lt;=2),"0 - 2",IF(AND(BK756&gt;=2.5,BK756&lt;=4.5),"2,5 - 4,5",IF(AND(BK756&gt;=5,BK756&lt;=7),"5 - 7",IF(AND(BK756&gt;=7.5,BK756&lt;=9.5),"7,5 - 9,5",IF(AND(BK756&gt;=10,BK756&lt;=12),"10 - 12",IF(AND(BK756&gt;=12.5,BK756&lt;=13.5),"12,5 - 13,5",IF(BK756=14,"14",IF(AND(BK756&gt;=14.5,BK756&lt;=16.5),"14,5 - 16,5",IF(AND(BK756&gt;=17,BK756&lt;=19),"17 - 19",IF(AND(BK756&gt;=19.5,BK756&lt;=21.5),"19,5 - 21,5",IF(AND(BK756&gt;=22,BK756&lt;=24),"22 - 24",IF(AND(BK756&gt;=24.5,BK756&lt;=26.5),"24,5 - 26,5",IF(AND(BK756&gt;=27,BK756&lt;=29),"27 - 29",IF(AND(BK756&gt;=29.5,BK756&lt;=30),"29,5 - 30","Fuera de rango")))))))))))))))</f>
        <v>0 - 2</v>
      </c>
      <c r="BM756" s="11" t="n">
        <f aca="false">IF(BL756="","",IF(BL756="0 - 2",1,IF(BL756="2,5 - 4,5",2,IF(BL756="5 - 7",3,IF(BL756="7,5 - 9,5",4,IF(BL756="10 - 12",5,IF(BL756="12,5 - 13,5",6,IF(BL756="14","NORMA",IF(BL756="14,5 - 16,5",7,IF(BL756="17 - 19",8,IF(BL756="19,5 - 21,5",9,IF(BL756="22 - 24",10,IF(BL756="24,5 - 26,5",11,IF(BL756="27 - 29",12,IF(BL756="29,5 - 30",13,"")))))))))))))))</f>
        <v>1</v>
      </c>
      <c r="BN756" s="9" t="n">
        <v>14</v>
      </c>
      <c r="BO756" s="11" t="str">
        <f aca="false">IF(BN756="","",IF(AND(BN756&gt;=-20,BN756&lt;=-10),"-20 a -10",IF(AND(BN756&gt;=-9.5,BN756&lt;=0.5),"-9,5 a 0,5",IF(AND(BN756&gt;=1,BN756&lt;=11),"1 a 11",IF(AND(BN756&gt;=11.5,BN756&lt;=21.5),"11,5 a 21,5",IF(BN756=22,"22",IF(AND(BN756&gt;=22.5,BN756&lt;=32.5),"22,5 a 32,5",IF(AND(BN756&gt;=33,BN756&lt;=43),"33 a 43","Fuera de rango"))))))))</f>
        <v>11,5 a 21,5</v>
      </c>
      <c r="BP756" s="11" t="n">
        <f aca="false">IF(BO756="","",IF(BO756="-20 a -10",1,IF(BO756="-9,5 a 0,5",2,IF(BO756="1 a 11",3,IF(BO756="11,5 a 21,5",4,IF(BO756="22","NORMA",IF(BO756="22,5 a 32,5",5,IF(BO756="33 a 43",6,""))))))))</f>
        <v>4</v>
      </c>
      <c r="BQ756" s="9" t="n">
        <v>5</v>
      </c>
      <c r="BR756" s="10" t="str">
        <f aca="false">IF(BQ756="","",IF(AND(BQ756&gt;=-20,BQ756&lt;=-15),"-20 a -15",IF(AND(BQ756&gt;=-14.5,BQ756&lt;=-9.5),"-14,5 a -9,5",IF(AND(BQ756&gt;=-9,BQ756&lt;=-4),"-9 a -4",IF(AND(BQ756&gt;=-3.5,BQ756&lt;=2.5),"-3,5 a 2,5",IF(AND(BQ756&gt;=3,BQ756&lt;=8),"3 a 8",IF(AND(BQ756&gt;=8.5,BQ756&lt;=13.5),"8,5 a 13,5",IF(AND(BQ756&gt;=14,BQ756&lt;=17.5),"14 a 17,5",IF(BQ756=18,"18",IF(AND(BQ756&gt;=18.5,BQ756&lt;=23.5),"18,5 a 23,5",IF(AND(BQ756&gt;=24,BQ756&lt;=29),"24 a 29",IF(AND(BQ756&gt;=29.5,BQ756&lt;=34.5),"29,5 a 34,5",IF(AND(BQ756&gt;=35,BQ756&lt;=40),"35 a 40","Fuera de rango")))))))))))))</f>
        <v>3 a 8</v>
      </c>
      <c r="BS756" s="11" t="n">
        <f aca="false">IF(BR756="","",IF(BR756="-20 a -15",1,IF(BR756="-14,5 a -9,5",2,IF(BR756="-9 a -4",3,IF(BR756="-3,5 a 2,5",4,IF(BR756="3 a 8",5,IF(BR756="8,5 a 13,5",6,IF(BR756="14 a 17,5",7,IF(BR756="18","NORMA",IF(BR756="18,5 a 23,5",8,IF(BR756="24 a 29",9,IF(BR756="29,5 a 34,5",10,IF(BR756="35 a 40",11,"")))))))))))))</f>
        <v>5</v>
      </c>
      <c r="BT756" s="9" t="n">
        <v>0</v>
      </c>
      <c r="BU756" s="10" t="str">
        <f aca="false">IF(BT756="","",IF(AND(BT756&gt;=-20,BT756&lt;=-18),"-20 a -18",IF(AND(BT756&gt;=-17.5,BT756&lt;=-15.5),"-17,5 a -15,5",IF(AND(BT756&gt;=-15,BT756&lt;=-13),"-15 a -13",IF(AND(BT756&gt;=-12.5,BT756&lt;=-10.5),"-12,5 a -10,5",IF(AND(BT756&gt;=-10,BT756&lt;=-8),"-10 a -8",IF(AND(BT756&gt;=-7.5,BT756&lt;=-5.5),"-7,5 a -5,5",IF(AND(BT756&gt;=-5,BT756&lt;=-3),"-5 a -3",IF(AND(BT756&gt;=-2.5,BT756&lt;=-0.5),"-2,5 a -0,5",IF(BT756=0,"0",IF(AND(BT756&gt;=0.5,BT756&lt;=2.5),"0,5 a 2,5",IF(AND(BT756&gt;=3,BT756&lt;=5),"3 a 5",IF(AND(BT756&gt;=5.5,BT756&lt;=7.5),"5,5 a 7,5",IF(AND(BT756&gt;=8,BT756&lt;=10),"8 a 10",IF(AND(BT756&gt;=10.5,BT756&lt;=12.5),"10,5 a 12,5",IF(AND(BT756&gt;=13,BT756&lt;=15),"13 a 15",IF(AND(BT756&gt;=15.5,BT756&lt;=17.5),"15,5 a 17,5",IF(AND(BT756&gt;=18,BT756&lt;=20),"18 a 20","Fuera de rango"))))))))))))))))))</f>
        <v>0</v>
      </c>
      <c r="BV756" s="11" t="str">
        <f aca="false">IF(BT756="","",IF(BT756=0,"NORMA",IF(AND(BT756&gt;=-20,BT756&lt;=-18),2,IF(AND(BT756&gt;=-17.5,BT756&lt;=-15.5),2,IF(AND(BT756&gt;=-15,BT756&lt;=-13),3,IF(AND(BT756&gt;=-12.5,BT756&lt;=-10.5),4,IF(AND(BT756&gt;=-10,BT756&lt;=-8),5,IF(AND(BT756&gt;=-7.5,BT756&lt;=-5.5),6,IF(AND(BT756&gt;=-5,BT756&lt;=-3),7,IF(AND(BT756&gt;=-2.5,BT756&lt;=-0.5),8,IF(AND(BT756&gt;=0.5,BT756&lt;=2.5),9,IF(AND(BT756&gt;=3,BT756&lt;=5),10,IF(AND(BT756&gt;=5.5,BT756&lt;=7.5),11,IF(AND(BT756&gt;=8,BT756&lt;=10),12,IF(AND(BT756&gt;=10.5,BT756&lt;=12.5),13,IF(AND(BT756&gt;=13,BT756&lt;=15),14,IF(AND(BT756&gt;=15.5,BT756&lt;=17.5),15,IF(AND(BT756&gt;=18,BT756&lt;=20),16,"Fuera de rango"))))))))))))))))))</f>
        <v>NORMA</v>
      </c>
      <c r="BW756" s="9" t="n">
        <v>-3.25</v>
      </c>
      <c r="BX756" s="10" t="n">
        <f aca="false">18.5- (0.3*H756)</f>
        <v>5.6</v>
      </c>
      <c r="BY756" s="10" t="n">
        <f aca="false">(BW756)-(BX756)</f>
        <v>-8.85</v>
      </c>
      <c r="BZ756" s="10" t="str">
        <f aca="false">IF(BY756="","",IF(BY756&lt;-27.5,"De -30 a -28",IF(BY756&lt;-25,"De -27,5 a -25,5",IF(BY756&lt;-22.5,"De -25 a -23",IF(BY756&lt;-20,"De -22,5 a -20,5",IF(BY756&lt;-17.5,"De -20 a -18",IF(BY756&lt;-15,"De -17,5 a -15,5",IF(BY756&lt;-12.5,"De -15 a -13",IF(BY756&lt;-10,"De -12,5 a -10,5",IF(BY756&lt;-7.5,"De -10 a -8",IF(BY756&lt;-5,"De -7,5 a -5,5",IF(BY756&lt;-2.5,"De -5 a -3",IF(BY756&lt;0,"De -2,5 a -0,5",IF(BY756&lt;2.5,"De 0 a 2",IF(BY756&lt;5,"De 2,5 a 4,5",IF(BY756&lt;7.5,"De 5 a 7",IF(BY756&lt;10,"De 7,5 a 9,5",IF(BY756&lt;12.5,"De 10 a 12",IF(BY756&lt;15,"De 12,5 a 14,5",IF(BY756&lt;17.5,"De 15 a 17",IF(BY756&lt;20,"De 17,5 a 19,5",IF(BY756&lt;22.5,"De 20 a 22",IF(BY756&lt;25,"De 22,5 a 24,5",IF(BY756&lt;27.5,"De 25 a 27","De 27,5 a 30"))))))))))))))))))))))))</f>
        <v>De -10 a -8</v>
      </c>
      <c r="CA756" s="12" t="n">
        <f aca="false">IF(BY756="","",IF(BY756&lt;=-28,1,IF(BY756&lt;=-25.5,2,IF(BY756&lt;=-23,3,IF(BY756&lt;=-20.5,4,IF(BY756&lt;=-18,5,IF(BY756&lt;=-15.5,6,IF(BY756&lt;=-13,7,IF(BY756&lt;=-10.5,8,IF(BY756&lt;=-8,9,IF(BY756&lt;=-5.5,10,IF(BY756&lt;=-3,11,IF(BY756&lt;=-0.5,12,IF(BY756&lt;=2,13,IF(BY756&lt;=4.5,14,IF(BY756&lt;=7,15,IF(BY756&lt;=9.5,16,IF(BY756&lt;=12,17,IF(BY756&lt;=14.5,18,IF(BY756&lt;=17,19,IF(BY756&lt;=19.5,20,IF(BY756&lt;=22,21,IF(BY756&lt;=24.5,22,IF(BY756&lt;=27,23,IF(BY756&lt;=30,24,"Fuera de rango")))))))))))))))))))))))))</f>
        <v>9</v>
      </c>
      <c r="CB756" s="9" t="n">
        <v>-3</v>
      </c>
      <c r="CC756" s="10" t="n">
        <f aca="false">18.5- (0.3*H756)</f>
        <v>5.6</v>
      </c>
      <c r="CD756" s="10" t="n">
        <f aca="false">(CB756)-(CC756)</f>
        <v>-8.6</v>
      </c>
      <c r="CE756" s="10" t="str">
        <f aca="false">IF(CD756="","",IF(CD756&lt;-27.5,"De -30 a -28",IF(CD756&lt;-25,"De -27,5 a -25,5",IF(CD756&lt;-22.5,"De -25 a -23",IF(CD756&lt;-20,"De -22,5 a -20,5",IF(CD756&lt;-17.5,"De -20 a -18",IF(CD756&lt;-15,"De -17,5 a -15,5",IF(CD756&lt;-12.5,"De -15 a -13",IF(CD756&lt;-10,"De -12,5 a -10,5",IF(CD756&lt;-7.5,"De -10 a -8",IF(CD756&lt;-5,"De -7,5 a -5,5",IF(CD756&lt;-2.5,"De -5 a -3",IF(CD756&lt;0,"De -2,5 a -0,5",IF(CD756&lt;=2,"De 0 a 2",IF(CD756&lt;=4.5,"De 2,5 a 4,5",IF(CD756&lt;=7,"De 5 a 7",IF(CD756&lt;=9.5,"De 7,5 a 9,5",IF(CD756&lt;=12,"De 10 a 12",IF(CD756&lt;=14.5,"De 12,5 a 14,5",IF(CD756&lt;=17,"De 15 a 17",IF(CD756&lt;=19.5,"De 17,5 a 19,5",IF(CD756&lt;=22,"De 20 a 22",IF(CD756&lt;=24.5,"De 22,5 a 24,5",IF(CD756&lt;=27,"De 25 a 27","De 27,5 a 30"))))))))))))))))))))))))</f>
        <v>De -10 a -8</v>
      </c>
      <c r="CF756" s="12" t="n">
        <f aca="false">IF(CD756="","",IF(CD756&lt;-27.5,1,IF(CD756&lt;-25,2,IF(CD756&lt;-22.5,3,IF(CD756&lt;-20,4,IF(CD756&lt;-17.5,5,IF(CD756&lt;-15,6,IF(CD756&lt;-12.5,7,IF(CD756&lt;-10,8,IF(CD756&lt;-7.5,9,IF(CD756&lt;-5,10,IF(CD756&lt;-2.5,11,IF(CD756&lt;0,12,IF(CD756&lt;2.5,13,IF(CD756&lt;5,14,IF(CD756&lt;7.5,15,IF(CD756&lt;10,16,IF(CD756&lt;12.5,17,IF(CD756&lt;15,18,IF(CD756&lt;17.5,19,IF(CD756&lt;20,20,IF(CD756&lt;22.5,21,IF(CD756&lt;25,22,IF(CD756&lt;27.5,23,24))))))))))))))))))))))))</f>
        <v>9</v>
      </c>
      <c r="CG756" s="9" t="n">
        <v>-1.25</v>
      </c>
      <c r="CH756" s="10" t="str">
        <f aca="false">IF(CG756="","",IF(AND(CG756&gt;=-10,CG756&lt;=-9.5),"-10 a -9,5",IF(AND(CG756&gt;-9.5,CG756&lt;=-8.5),"-9 a -8,5",IF(AND(CG756&gt;-8.5,CG756&lt;=-7.5),"-8 a -7,5",IF(AND(CG756&gt;-7.5,CG756&lt;=-6.5),"-7 a -6,5",IF(AND(CG756&gt;-6.5,CG756&lt;=-5.5),"-6 a -5,5",IF(AND(CG756&gt;-5.5,CG756&lt;=-4.5),"-5 a -4,5",IF(AND(CG756&gt;-4.5,CG756&lt;=-3.5),"-4 a -3,5",IF(AND(CG756&gt;-3.5,CG756&lt;=-2.5),"-3 a -2,5",IF(CG756=-2.25,"-2,25",IF(AND(CG756&gt;-2.5,CG756&lt;=-1.5),"-2 a -1,5",IF(AND(CG756&gt;-1.5,CG756&lt;=-0.5),"-1 a -0,5",IF(AND(CG756&gt;-0.5,CG756&lt;=0.5),"0 a 0,5",IF(AND(CG756&gt;0.5,CG756&lt;=1.5),"1 a 1,5",IF(AND(CG756&gt;1.5,CG756&lt;=2.5),"2 a 2,5",IF(AND(CG756&gt;2.5,CG756&lt;=3.5),"3 a 3,5",IF(AND(CG756&gt;3.5,CG756&lt;=4.5),"4 a 4,5",IF(AND(CG756&gt;4.5,CG756&lt;=5.5),"5 a 5,5",IF(AND(CG756&gt;5.5,CG756&lt;=6.5),"6 a 6,5",IF(AND(CG756&gt;6.5,CG756&lt;=7.5),"7 a 7,5",IF(AND(CG756&gt;7.5,CG756&lt;=8.5),"8 a 8,5",IF(AND(CG756&gt;8.5,CG756&lt;=9.5),"9 a 9,5",IF(CG756&gt;=10,"10","Fuera de rango")))))))))))))))))))))))</f>
        <v>-1 a -0,5</v>
      </c>
      <c r="CI756" s="11" t="n">
        <f aca="false">IF(CG756="","",IF(CG756=-2.25,"NORMA",IF(CG756&lt;=-9.5,1,IF(CG756&lt;=-8.5,2,IF(CG756&lt;=-7.5,3,IF(CG756&lt;=-6.5,4,IF(CG756&lt;=-5.5,5,IF(CG756&lt;=-4.5,6,IF(CG756&lt;=-3.5,7,IF(CG756&lt;=-2.5,8,IF(CG756&lt;=-1.5,9,IF(CG756&lt;=-0.5,10,IF(CG756&lt;=0.5,11,IF(CG756&lt;=1.5,12,IF(CG756&lt;=2.5,13,IF(CG756&lt;=3.5,14,IF(CG756&lt;=4.5,15,IF(CG756&lt;=5.5,16,IF(CG756&lt;=6.5,17,IF(CG756&lt;=7.5,18,IF(CG756&lt;=8.5,19,IF(CG756&lt;=9.5,20,IF(CG756=10,21,"Fuera de rango")))))))))))))))))))))))</f>
        <v>10</v>
      </c>
      <c r="CJ756" s="9" t="n">
        <v>2.5</v>
      </c>
      <c r="CK756" s="10" t="str">
        <f aca="false">IF(CJ756="","",IF(AND(CJ756&gt;=-6,CJ756&lt;=-5.5),"-6 a -5,5",IF(AND(CJ756&gt;-5.5,CJ756&lt;=-4.5),"-5 a -4,5",IF(AND(CJ756&gt;-4.5,CJ756&lt;=-3.5),"-4 a -3,5",IF(AND(CJ756&gt;-3.5,CJ756&lt;=-2.5),"-3 a -2,5",IF(AND(CJ756&gt;-2.5,CJ756&lt;=-1.5),"-2 a -1,5",IF(AND(CJ756&gt;-1.5,CJ756&lt;=-0.5),"-1 a -0,5",IF(AND(CJ756&gt;-0.5,CJ756&lt;=0.5),"0 a 0,5",IF(AND(CJ756&gt;0.5,CJ756&lt;=1.5),"1 a 1,5",IF(AND(CJ756&gt;1.5,CJ756&lt;2.5),"2",IF(AND(CJ756&gt;=2.5,CJ756&lt;=3),"2,5 a 3",IF(AND(CJ756&gt;3,CJ756&lt;=4),"3,5 a 4",IF(AND(CJ756&gt;4,CJ756&lt;=5),"4,5 a 5",IF(AND(CJ756&gt;5,CJ756&lt;=6),"5,5 a 6",IF(AND(CJ756&gt;6,CJ756&lt;=7),"6,5 a 7",IF(AND(CJ756&gt;7,CJ756&lt;=8),"7,5 a 8",IF(AND(CJ756&gt;8,CJ756&lt;=9.5),"8,5 a 9,5",IF(CJ756=10,"10","Fuera de rango"))))))))))))))))))</f>
        <v>2,5 a 3</v>
      </c>
      <c r="CL756" s="11" t="n">
        <f aca="false">IF(CK756="","",IF(OR(CK756="-6 a -5,5",CK756="-6 - -5,5"),1,IF(OR(CK756="-5 a -4,5",CK756="-5 - -4,5"),2,IF(OR(CK756="-4 a -3,5",CK756="-4 - -3,5"),3,IF(OR(CK756="-3 a -2,5",CK756="-3 - -2,5"),4,IF(OR(CK756="-2 a -1,5",CK756="-2 - -1,5"),5,IF(OR(CK756="-1 a -0,5",CK756="-1 - -0,5"),6,IF(OR(CK756="0 a 0,5",CK756="0 - 0,5"),7,IF(OR(CK756="1 a 1,5",CK756="1 - 1,5"),8,IF(CK756="2","NORMA",IF(OR(CK756="2,5 a 3",CK756="2,5 - 3"),9,IF(OR(CK756="3,5 a 4",CK756="3,5 - 4"),10,IF(OR(CK756="4,5 a 5",CK756="4,5 - 5"),11,IF(OR(CK756="5,5 a 6",CK756="5,5 - 6"),12,IF(OR(CK756="6,5 a 7",CK756="6,5 - 7"),13,IF(OR(CK756="7,5 a 8",CK756="7,5 - 8"),14,IF(OR(CK756="8,5 a 9",CK756="8,5 - 9,5",CK756="9 a 9,5"),15,IF(CK756="10",15,IF(OR(CK756="0,5 a 1",CK756="0,5 - 1"),7,"Fuera de rango")))))))))))))))))))</f>
        <v>9</v>
      </c>
      <c r="CO756" s="10" t="str">
        <f aca="false">IF(CM756&gt;0,"EME"," ")</f>
        <v> </v>
      </c>
      <c r="CQ756" s="10" t="str">
        <f aca="false">IF(CP756&gt;0,"0", " ")</f>
        <v> </v>
      </c>
      <c r="CR756" s="10" t="str">
        <f aca="false">IF(CP756&gt;0,"EME"," ")</f>
        <v> </v>
      </c>
      <c r="CS756" s="9" t="n">
        <v>0</v>
      </c>
      <c r="CV756" s="9" t="n">
        <v>0</v>
      </c>
      <c r="CY756" s="9" t="n">
        <v>-3.75</v>
      </c>
      <c r="DB756" s="9" t="n">
        <v>-2.5</v>
      </c>
      <c r="DC756" s="11" t="str">
        <f aca="false">IF(DB756&lt;0,"2"," ")</f>
        <v>2</v>
      </c>
      <c r="DD756" s="11" t="str">
        <f aca="false">IF(DB756&lt;0,"MIO"," ")</f>
        <v>MIO</v>
      </c>
      <c r="DE756" s="9" t="n">
        <v>-2.75</v>
      </c>
      <c r="DF756" s="10" t="str">
        <f aca="false">IF(DE756&lt;0,"3"," ")</f>
        <v>3</v>
      </c>
      <c r="DG756" s="10" t="str">
        <f aca="false">IF(DE756&lt;0,"AST"," ")</f>
        <v>AST</v>
      </c>
      <c r="DH756" s="9" t="n">
        <v>-2.75</v>
      </c>
      <c r="DI756" s="10" t="str">
        <f aca="false">IF(DH756&lt;0,"3"," ")</f>
        <v>3</v>
      </c>
      <c r="DJ756" s="10" t="str">
        <f aca="false">IF(DH756&lt;0,"AST"," ")</f>
        <v>AST</v>
      </c>
      <c r="DK756" s="9" t="n">
        <v>0</v>
      </c>
      <c r="DL756" s="10" t="str">
        <f aca="false">IF(DK756&gt;0,"4"," ")</f>
        <v> </v>
      </c>
      <c r="DM756" s="10" t="str">
        <f aca="false">IF(DK756&gt;0,"PRE"," ")</f>
        <v> </v>
      </c>
      <c r="DN756" s="9" t="n">
        <v>0</v>
      </c>
      <c r="DO756" s="10" t="str">
        <f aca="false">IF(DN756&gt;0,"4"," ")</f>
        <v> </v>
      </c>
      <c r="DP756" s="10" t="str">
        <f aca="false">IF(DN756&gt;0,"PRE"," ")</f>
        <v> </v>
      </c>
      <c r="DS756" s="12" t="str">
        <f aca="false">CONCATENATE(CO756,CU756,DA756,DG756,DM756)</f>
        <v> AST </v>
      </c>
      <c r="DT756" s="10" t="e">
        <f aca="false" t="array" ref="DT756">_xlfn.IFS(DS756="EME    ","0", DS756=" HIP   ","1", DS756="  MIO  ","2", DS756="   AST ","3", DS756="    PRE","4", DS756="EME   PRE","5", DS756=" HIP  PRE","6", DS756=" HIP AST ","7", DS756="  MIO PRE","8", DS756="  MIOAST ","9", DS756="   ASTPRE","10",DS756=" HIP ASTPRE","11", DS756="  MIOASTPRE","12", DS756="     ","0")</f>
        <v>#N/A</v>
      </c>
      <c r="DV756" s="1" t="e">
        <f aca="false" t="array" ref="DV756">_xlfn.IFS(DU756="SI","2", DU756="NO","1")</f>
        <v>#N/A</v>
      </c>
      <c r="DX756" s="11" t="str">
        <f aca="false">IF(DW756=0,"1","2")</f>
        <v>1</v>
      </c>
      <c r="DY756" s="11" t="str">
        <f aca="false" t="array" ref="DY756">_xlfn.IFS(DW756=0,"0", DW756=0.25, "1", DW756=0.5,"2", DW756=0.75,"3", DW756=1,"4",DW756=1.25,"5", DW756=1.5,"6", DW756=1.75,"7", DW756=2,"8")</f>
        <v>0</v>
      </c>
      <c r="EA756" s="11" t="str">
        <f aca="false">IF(DZ756=0,"1","2")</f>
        <v>1</v>
      </c>
      <c r="EB756" s="11" t="str">
        <f aca="false" t="array" ref="EB756">_xlfn.IFS(DZ756=0,"0", DZ756=0.25, "1", DZ756=0.5,"2", DZ756=0.75,"3", DZ756=1,"4",DZ756=1.25,"5", DZ756=1.5,"6", DZ756=1.75,"7", DZ756=2,"8")</f>
        <v>0</v>
      </c>
      <c r="ED756" s="10" t="str">
        <f aca="false">IF(EC756=0,"1","2")</f>
        <v>1</v>
      </c>
      <c r="EE756" s="11" t="str">
        <f aca="false" t="array" ref="EE756">_xlfn.IFS(EC756=0,"0", EC756=-0.25, "1", EC756=-0.5,"2", EC756=-0.75,"3", EC756=-1,"4",EC756=-1.25,"5", EC756=-1.5,"6", EC756=-1.75,"7", EC756=-2,"8", EC756=-2.25,"9",EC756=-2.5,"10", EC756=-2.75,"11", EC756=-3,"12", EC756=-3.25,"13", EC756=-3.5,"14", EC756=-3.75,"15",EC756=-4,"16")</f>
        <v>0</v>
      </c>
      <c r="EG756" s="10" t="str">
        <f aca="false">IF(EF756=0,"1","2")</f>
        <v>1</v>
      </c>
      <c r="EH756" s="11" t="str">
        <f aca="false" t="array" ref="EH756">_xlfn.IFS(EF756=0,"0", EF756=-0.25, "1", EF756=-0.5,"2", EF756=-0.75,"3", EF756=-1,"4",EF756=-1.25,"5", EF756=-1.5,"6", EF756=-1.75,"7", EF756=-2,"8", EF756=-2.25,"9",EF756=-2.5,"10", EF756=-2.75,"11", EF756=-3,"12", EF756=-3.25,"13", EF756=-3.5,"14", EF756=-3.75,"15",EF756=-4,"16")</f>
        <v>0</v>
      </c>
      <c r="EJ756" s="11" t="str">
        <f aca="false">IF(EI756=0,"1","2")</f>
        <v>1</v>
      </c>
      <c r="EK756" s="11" t="str">
        <f aca="false" t="array" ref="EK756">_xlfn.IFS(EI756=0,"0", EI756=-0.25, "1", EI756=-0.5,"2", EI756=-0.75,"3", EI756=-1,"4",EI756=-1.25,"5", EI756=-1.5,"6", EI756=-1.75,"7", EI756=-2,"8", EI756=-2.25,"9", EI756=-2.25,"9",EI756=-2.5,"10", EI756=-2.75,"11", EI756=-3,"12", EI756=-3.25,"13", EI756=-3.5,"14", EI756=-3.75,"15",EI756=-4,"16", EI756=0.25, "17", EI756=0.5, "18")</f>
        <v>0</v>
      </c>
      <c r="EM756" s="11" t="str">
        <f aca="false">IF(EL756=0,"1","2")</f>
        <v>1</v>
      </c>
      <c r="EN756" s="11" t="str">
        <f aca="false" t="array" ref="EN756">_xlfn.IFS(EL756=0.25,"17",EL756=0.5,"18", EL756=0,"0", EL756=-0.25, "1", EL756=-0.5,"2", EL756=-0.75,"3", EL756=-1,"4",EL756=-1.25,"5", EL756=-1.5,"6", EL756=-1.75,"7", EL756=-2,"8",EL756= -2.25,"9",EL756=-2.5,"10",EL756= -2.75,"11",EL756= -3,"12",EL756= -3.25,"13",EL756= -3.5,"14",EL756= -3.75,"15",EL756=-4,"16")</f>
        <v>0</v>
      </c>
      <c r="EP756" s="11" t="str">
        <f aca="false">IF(EO756=0,"1","2")</f>
        <v>1</v>
      </c>
      <c r="EQ756" s="11" t="str">
        <f aca="false" t="array" ref="EQ756">_xlfn.IFS(EO756=0,"0", EO756=0.25, "1", EO756=0.5,"2", EO756=0.75,"3", EO756=1,"4",EO756=1.25,"5", EO756=1.5,"6", EO756=1.75,"7", EO756=2,"8", EO756=2.25,"9", EO756=2.25,"9",EO756=2.5,"10", EO756=2.75,"11", EO756=3,"12", EO756=3.25,"13", EO756=3.5,"14", EO756=3.75,"15",EO756=4,"16", EO756=-0.25, "17", bq=-0.5, "18")</f>
        <v>0</v>
      </c>
      <c r="ES756" s="11" t="str">
        <f aca="false">IF(ER756=0,"1","2")</f>
        <v>1</v>
      </c>
      <c r="ET756" s="11" t="str">
        <f aca="false" t="array" ref="ET756">_xlfn.IFS(ER756=0,"0", ER756=0.25, "1", ER756=0.5,"2", ER756=0.75,"3", ER756=1,"4",ER756=1.25,"5", ER756=1.5,"6", ER756=1.75,"7", ER756=2,"8", ER756=2.25,"9", ER756=2.25,"9",ER756=2.5,"10", ER756=2.75,"11", ER756=3,"12", ER756=3.25,"13", ER756=3.5,"14", ER756=3.75,"15",ER756=4,"16", ER756=-0.25, "17", bq=-0.5, "18")</f>
        <v>0</v>
      </c>
      <c r="EV756" s="14" t="e">
        <f aca="false">VLOOKUP(EU756,LEYENDA!$G$2:$H$8,2,TRUE())</f>
        <v>#N/A</v>
      </c>
      <c r="EW756" s="14" t="e">
        <f aca="false" t="array" ref="EW756">_xlfn.IFS(EV756="0-5","1", EV756="6-12","2", EV756="13-18","3", EV756="19-24","4", EV756="25-36","5", EV756="37-48","6", EV756="49-60","7")</f>
        <v>#N/A</v>
      </c>
    </row>
    <row r="757" customFormat="false" ht="13.5" hidden="false" customHeight="false" outlineLevel="0" collapsed="false">
      <c r="A757" s="1" t="n">
        <v>307</v>
      </c>
      <c r="B757" s="2" t="n">
        <v>7</v>
      </c>
      <c r="C757" s="33" t="n">
        <v>46003</v>
      </c>
      <c r="E757" s="5" t="str">
        <f aca="false">VLOOKUP(A757,'286'!$A$3:$J$6279,10,FALSE())</f>
        <v>DE LUCAS VENTURA, JOSÉ CARLOS</v>
      </c>
      <c r="F757" s="4" t="str">
        <f aca="false">VLOOKUP(A757,'286'!$A$3:$I$1768,3,FALSE())</f>
        <v>DEVENJOCAR</v>
      </c>
      <c r="G757" s="6" t="n">
        <f aca="false">VLOOKUP(A757,'286'!$A$3:$I$1768,4,FALSE())</f>
        <v>30106</v>
      </c>
      <c r="H757" s="7" t="n">
        <f aca="false">YEAR(C757)-YEAR(G757)</f>
        <v>43</v>
      </c>
      <c r="I757" s="1" t="str">
        <f aca="false">VLOOKUP(H757,LEYENDA!$C$2:$D$6,2,TRUE())</f>
        <v>41-60</v>
      </c>
      <c r="J757" s="5" t="str">
        <f aca="false">VLOOKUP(A757,'286'!$A$3:$I$1768,7,FALSE())</f>
        <v>H</v>
      </c>
      <c r="K757" s="8" t="n">
        <f aca="false">VLOOKUP(A757,'286'!$A$3:$I$1768,2,FALSE())</f>
        <v>0</v>
      </c>
      <c r="L757" s="4" t="str">
        <f aca="false">VLOOKUP(A757,'286'!$A$3:$I$1768,8,FALSE())</f>
        <v>D</v>
      </c>
      <c r="M757" s="4" t="str">
        <f aca="false">VLOOKUP(A757,'286'!$A$3:$I$1768,9,FALSE())</f>
        <v>D</v>
      </c>
      <c r="N757" s="8" t="str">
        <f aca="false">IF(R757=O757, "MISMA","CONTRARIA")</f>
        <v>MISMA</v>
      </c>
      <c r="O757" s="8" t="str">
        <f aca="false" t="array" ref="O757">_xlfn.IFS(L757="D","1", L757="I","2")</f>
        <v>1</v>
      </c>
      <c r="P757" s="8" t="e">
        <f aca="false" t="array" ref="P757">_xlfn.IFS(K757="OD","1", K757="OI","2")</f>
        <v>#N/A</v>
      </c>
      <c r="Q757" s="1" t="str">
        <f aca="false" t="array" ref="Q757">_xlfn.IFS(J757="M","1", J757="H","2")</f>
        <v>2</v>
      </c>
      <c r="R757" s="8" t="str">
        <f aca="false" t="array" ref="R757">_xlfn.IFS(M757="D","1", M757="I","2")</f>
        <v>1</v>
      </c>
      <c r="S757" s="1" t="str">
        <f aca="false" t="array" ref="S757">_xlfn.IFS(N757="CONTRARIA", "1",N757= "MISMA","2")</f>
        <v>2</v>
      </c>
      <c r="T757" s="1" t="str">
        <f aca="false" t="array" ref="T757">_xlfn.IFS(I757="0-12","1", I757="13-24","2", I757="25-40","3", I757="41-60","4", I757="61-100","5")</f>
        <v>4</v>
      </c>
      <c r="U757" s="9" t="n">
        <v>-0.5</v>
      </c>
      <c r="V757" s="10" t="str">
        <f aca="false">IF(U757="","",IF(AND(U757&gt;=-9,U757&lt;=-6.5),"-9 a -6,5",IF(AND(U757&gt;=-6,U757&lt;=-3.5),"-6 a -3,5",IF(AND(U757&gt;=-3,U757&lt;=-1),"-3 a -1",IF(U757=-0.5,"-0,5",IF(AND(U757&gt;=0,U757&lt;=2.5),"0 a 2,5",IF(AND(U757&gt;=3,U757&lt;=5.5),"3 a 5,5",IF(AND(U757&gt;=6,U757&lt;=8.5),"6 a 8,5",IF(AND(U757&gt;=9,U757&lt;=20),"9 a 20","Fuera de rango")))))))))</f>
        <v>-0,5</v>
      </c>
      <c r="W757" s="11" t="str">
        <f aca="false">IF(V757="","",IF(V757="-9 a -6,5",2,IF(V757="-6 a -3,5",3,IF(V757="-3 a -1",4,IF(V757="-0,5","NORMA",IF(V757="0 a 2,5",5,IF(V757="3 a 5,5",6,IF(V757="6 a 8,5",7,IF(V757="9 a 20",8,"Fuera de rango")))))))))</f>
        <v>NORMA</v>
      </c>
      <c r="X757" s="9" t="n">
        <v>0</v>
      </c>
      <c r="Y757" s="11" t="str">
        <f aca="false">IF(X757="","",IF(AND(X757&gt;=0,X757&lt;=4),"0 a 4",IF(AND(X757&gt;=4.5,X757&lt;=8.5),"4,5 a 8,5",IF(X757=9,"9",IF(AND(X757&gt;=9.5,X757&lt;=13),"9,5 a 13",IF(AND(X757&gt;=13.5,X757&lt;=20),"13,5 a 20",IF(AND(X757&gt;=20.5,X757&lt;=35),"20,5 a 35","Fuera de rango")))))))</f>
        <v>0 a 4</v>
      </c>
      <c r="Z757" s="11" t="n">
        <f aca="false">IF(Y757="","",IF(Y757="0 a 4",1,IF(Y757="4,5 a 8,5",2,IF(Y757="9","NORMA",IF(Y757="9,5 a 13",3,IF(Y757="13,5 a 20",4,IF(Y757="20,5 a 35",5,"Fuera de rango")))))))</f>
        <v>1</v>
      </c>
      <c r="AA757" s="9" t="n">
        <v>14</v>
      </c>
      <c r="AB757" s="10" t="str">
        <f aca="false">IF(AA757="","",IF(AND(AA757&gt;=0,AA757&lt;=9),"0 a 9",IF(AND(AA757&gt;=9.5,AA757&lt;=18.5),"9,5 a 18,5",IF(AA757=19,"19",IF(AND(AA757&gt;=19.5,AA757&lt;=28),"19,5 a 28",IF(AND(AA757&gt;=28.5,AA757&lt;=40),"28,5 a 40","Fuera de rango"))))))</f>
        <v>9,5 a 18,5</v>
      </c>
      <c r="AC757" s="11" t="n">
        <f aca="false" t="array" ref="AC757">_xlfn.IFS(AB757="","",AB757="0 a 9",1,AB757="9,5 a 18,5",2,AB757="19","NORMA",AB757="19,5 a 28",3,AB757="28,5 a 40",4,TRUE(),"Fuera de rango")</f>
        <v>2</v>
      </c>
      <c r="AD757" s="9" t="n">
        <v>5</v>
      </c>
      <c r="AE757" s="10" t="str">
        <f aca="false">IF(AD757="","",IF(AND(AD757&gt;=-10,AD757&lt;=0),"De -10 a 0",IF(AND(AD757&gt;=0.5,AD757&lt;=9.5),"0,5 a 9,5",IF(AD757=10,"10",IF(AND(AD757&gt;=10.5,AD757&lt;=20),"10,5 a 20",IF(AND(AD757&gt;=20.5,AD757&lt;=40),"20,5 a 40","Fuera de rango"))))))</f>
        <v>0,5 a 9,5</v>
      </c>
      <c r="AF757" s="12" t="n">
        <f aca="false">IF(AD757="","",IF(AND(AD757&gt;=-10,AD757&lt;=0),1,IF(AND(AD757&gt;=0.5,AD757&lt;=9.5),2,IF(AD757=10,"NORMA",IF(AND(AD757&gt;=10.5,AD757&lt;=20),3,IF(AND(AD757&gt;=20.5,AD757&lt;=40),4,""))))))</f>
        <v>2</v>
      </c>
      <c r="AG757" s="9" t="n">
        <v>7</v>
      </c>
      <c r="AH757" s="10" t="str">
        <f aca="false">IF(AG757="","",IF(AND(AG757&gt;=0,AG757&lt;=4),"0 a 4",IF(AND(AG757&gt;=4.5,AG757&lt;=8.5),"4,5 a 8,5",IF(AG757=9,"9",IF(AND(AG757&gt;=9.5,AG757&lt;=13),"9,5 a 13",IF(AND(AG757&gt;=13.5,AG757&lt;=25),"13,5 a 25","Fuera de rango"))))))</f>
        <v>4,5 a 8,5</v>
      </c>
      <c r="AI757" s="10" t="n">
        <f aca="false">IF(AH757="","",IF(AH757="0 a 4",1,IF(AH757="4,5 a 8,5",2,IF(AH757="9","NORMA",IF(AH757="9,5 a 13",3,IF(AH757="13,5 a 25",4,""))))))</f>
        <v>2</v>
      </c>
      <c r="AJ757" s="9" t="n">
        <v>1</v>
      </c>
      <c r="AK757" s="10" t="str">
        <f aca="false">IF(AJ757="","",IF(AND(AJ757&gt;=-15,AJ757&lt;=-10.5),"-15 a -10,5",IF(AND(AJ757&gt;=-10,AJ757&lt;=-4),"-10 a -4",IF(AND(AJ757&gt;=-4.5,AJ757&lt;=0),"-4,5 a 0",IF(AND(AJ757&gt;=0.5,AJ757&lt;=4.5),"0,5 a 4,5",IF(AJ757=5,"5",IF(AND(AJ757&gt;=5.5,AJ757&lt;=10),"5,5 a 10",IF(AND(AJ757&gt;=10.5,AJ757&lt;=20),"10,5 a 20","Fuera de rango"))))))))</f>
        <v>0,5 a 4,5</v>
      </c>
      <c r="AL757" s="11" t="n">
        <f aca="false">IF(AK757="","",IF(AK757="-15 a -10,5",1,IF(AK757="-10 a -4",2,IF(AK757="-4,5 a 0",3,IF(AK757="0,5 a 4,5",4,IF(AK757="5","NORMA",IF(AK757="5,5 a 10",5,IF(AK757="10,5 a 20",6,"Error"))))))))</f>
        <v>4</v>
      </c>
      <c r="AM757" s="9" t="n">
        <v>0</v>
      </c>
      <c r="AN757" s="10" t="str">
        <f aca="false">IF(AM757="","",IF(AND(AM757&gt;=-7.5,AM757&lt;=-5.5),"-7,5 a -5,5",IF(AND(AM757&gt;=-5,AM757&lt;=-3),"-5 a -3",IF(AND(AM757&gt;=-2.5,AM757&lt;=-0.5),"-2,5 a -0,5",IF(AM757=0,"0,00",IF(AND(AM757&gt;=0.5,AM757&lt;=2.5),"0,5 a 2,5",IF(AND(AM757&gt;=3,AM757&lt;=5),"3 a 5",IF(AND(AM757&gt;=5.5,AM757&lt;=7.5),"5,5 a 7,5",IF(AND(AM757&gt;=8,AM757&lt;=10),"8 a 10","Fuera de rango")))))))))</f>
        <v>0,00</v>
      </c>
      <c r="AO757" s="11" t="str">
        <f aca="false">IF(AN757="","",IF(AN757="-7,5 a -5,5",1,IF(AN757="-5 a -3",2,IF(AN757="-2,5 a -0,5",3,IF(AN757="0,00","NORMA",IF(AN757="0,5 a 2,5",4,IF(AN757="3 a 5",5,IF(AN757="5,5 a 7,5",6,IF(AN757="8 a 10",7,"Error")))))))))</f>
        <v>NORMA</v>
      </c>
      <c r="AP757" s="9" t="n">
        <v>0.5</v>
      </c>
      <c r="AQ757" s="10" t="str">
        <f aca="false">IF(AP757="","",IF(AND(AP757&gt;=-20,AP757&lt;=-9.5),"-20 a -9,5",IF(AND(AP757&gt;=-9,AP757&lt;=-6.5),"-9 a -6,5",IF(AP757=-6,"-6",IF(AND(AP757&gt;=-5.5,AP757&lt;=-3),"-5,5 a -3",IF(AND(AP757&gt;=-2.5,AP757&lt;=0),"-2,5 a 0",IF(AND(AP757&gt;=0.5,AP757&lt;=3),"0,5 a 3",IF(AND(AP757&gt;=3.5,AP757&lt;=6),"3,5 a 6",IF(AND(AP757&gt;=6.5,AP757&lt;=9),"6,5 a 9",IF(AND(AP757&gt;=9.5,AP757&lt;=20),"9,5 a 20","Fuera de rango"))))))))))</f>
        <v>0,5 a 3</v>
      </c>
      <c r="AR757" s="11" t="n">
        <f aca="false">IF(AQ757="","",IF(AQ757="-20 a -9,5",1,IF(AQ757="-9 a -6,5",2,IF(AQ757="-6","NORMA",IF(AQ757="-5,5 a -3",3,IF(AQ757="-2,5 a 0",4,IF(AQ757="0,5 a 3",5,IF(AQ757="3,5 a 6",6,IF(AQ757="6,5 a 9",7,IF(AQ757="9,5 a 20",8,""))))))))))</f>
        <v>5</v>
      </c>
      <c r="AS757" s="9" t="n">
        <v>3</v>
      </c>
      <c r="AT757" s="10" t="str">
        <f aca="false">IF(AS757="","",IF(AND(AS757&gt;=-16,AS757&lt;=-14),"-16 a -14",IF(AND(AS757&gt;=-13.5,AS757&lt;=-11.5),"-13,5 a -11,5",IF(AND(AS757&gt;=-11,AS757&lt;=-9),"-11 a -9",IF(AND(AS757&gt;=-8.5,AS757&lt;=-6.5),"-8,5 a -6,5",IF(AND(AS757&gt;=-6,AS757&lt;=-4),"-6 a -4",IF(AND(AS757&gt;=-3.5,AS757&lt;=-1.5),"-3,5 a -1,5",IF(AND(AS757&gt;=-1,AS757&lt;=1),"-1 a 1",IF(AND(AS757&gt;=1.5,AS757&lt;=3.5),"1,5 a 3,5",IF(AND(AS757&gt;=4,AS757&lt;=6),"4 a 6",IF(AND(AS757&gt;=6.5,AS757&lt;=8.5),"6,5 a 8,5",IF(AND(AS757&gt;=9,AS757&lt;=11),"9 a 11",IF(AND(AS757&gt;=11.5,AS757&lt;=13.5),"11,5 a 13,5",IF(AND(AS757&gt;=14,AS757&lt;=16),"14 a 16",IF(AND(AS757&gt;=16.5,AS757&lt;=18.5),"16,5 a 18,5",IF(AND(AS757&gt;=19,AS757&lt;=21),"19 a 21","Fuera de rango"))))))))))))))))</f>
        <v>1,5 a 3,5</v>
      </c>
      <c r="AU757" s="11" t="n">
        <f aca="false" t="array" ref="AU757">IF(AT757="","",_xlfn.IFS(AT757="-16 a -14",1,AT757="-13,5 a -11,5",2,AT757="-11 a -9",3,AT757="-8,5 a -6,5",4,AT757="-6 a -4",5,AT757="-3,5 a -1,5",6,AT757="-1 a 1",7,AT757="1,5 a 3,5",8,AT757="4 a 6","NORMA",AT757="6,5 a 8,5",9,AT757="9 a 11",10,AT757="11,5 a 13,5",11,AT757="14 a 16",12,AT757="16,5 a 18,5",13,AT757="19 a 21",14,TRUE(),""))</f>
        <v>8</v>
      </c>
      <c r="AV757" s="9" t="n">
        <v>1.5</v>
      </c>
      <c r="AW757" s="10" t="str">
        <f aca="false">IF(AV757="","",IF(AND(AV757&gt;=-1,AV757&lt;=-0.5),"-1 a -0,5",IF(AND(AV757&gt;-0.5,AV757&lt;=0),"De -0,5 a 0",IF(AND(AV757&gt;=0.25,AV757&lt;=0.75),"0,25 a 0,75",IF(AND(AV757&gt;=1,AV757&lt;=1.5),"1 a 1,5",IF(AND(AV757&gt;=1.75,AV757&lt;=2.25),"1,75 a 2,25",IF(AND(AV757&gt;=2.5,AV757&lt;=3),"2,5 a 3",IF(AND(AV757&gt;=3.25,AV757&lt;=3.75),"3,25 a 3,75","Fuera de rango"))))))))</f>
        <v>1 a 1,5</v>
      </c>
      <c r="AX757" s="10" t="n">
        <f aca="false">IF(AW757="","",IF(OR(AW757="-1 a -0,5",AW757="-1 a -0.5"),1,IF(OR(AW757="De -0,5 a 0",AW757="-0,5 a 0",AW757="De -0.5 a 0"),2,IF(OR(AW757="0,25 a 0,75",AW757="0.25 a 0.75"),"NORMA",IF(OR(AW757="1 a 1,5",AW757="1 a 1.5"),3,IF(OR(AW757="1,75 a 2,25",AW757="1.75 a 2.25"),4,IF(OR(AW757="2,5 a 3",AW757="2.5 a 3"),5,IF(OR(AW757="3,25 a 3,75",AW757="3.25 a 3.75"),6,""))))))))</f>
        <v>3</v>
      </c>
      <c r="AY757" s="9" t="n">
        <v>-4</v>
      </c>
      <c r="AZ757" s="10" t="str">
        <f aca="false">IF(AY757="","",IF(AND(AY757&gt;=-20,AY757&lt;=-9.5),"-20 a -9,5",IF(AND(AY757&gt;=-9,AY757&lt;=-6.5),"-9 a -6,5",IF(AY757=-6,"-6",IF(AND(AY757&gt;=-5.5,AY757&lt;=-3),"-5,5 a -3",IF(AND(AY757&gt;=-2.5,AY757&lt;=0),"-2,5 a 0",IF(AND(AY757&gt;=0.5,AY757&lt;=3),"0,5 a 3",IF(AND(AY757&gt;=3.5,AY757&lt;=6),"3,5 a 6","Fuera de rango"))))))))</f>
        <v>-5,5 a -3</v>
      </c>
      <c r="BA757" s="11" t="n">
        <f aca="false">IF(AZ757="","",IF(AZ757="-20 a -9,5",1,IF(AZ757="-9 a -6,5",2,IF(AZ757="-6","NORMA",IF(AZ757="-5,5 a -3",3,IF(AZ757="-2,5 a 0",4,IF(AZ757="0,5 a 3",5,IF(AZ757="3,5 a 6",6,""))))))))</f>
        <v>3</v>
      </c>
      <c r="BB757" s="9" t="n">
        <v>0</v>
      </c>
      <c r="BC757" s="10" t="str">
        <f aca="false" t="array" ref="BC757">IF(BB757="","",_xlfn.IFS(AND(BB757&gt;=0,BB757&lt;=2),"0 a 2",AND(BB757&gt;=2.5,BB757&lt;=4.5),"2,5 a 4,5",AND(BB757&gt;=5,BB757&lt;=7),"5 a 7",AND(BB757&gt;=7.5,BB757&lt;=9.5),"7,5 a 9,5",AND(BB757&gt;=10,BB757&lt;=12),"10 a 12",AND(BB757&gt;=12.5,BB757&lt;=14.5),"12,5 a 14,5",BB757=15,"15",AND(BB757&gt;=15.5,BB757&lt;=17.5),"15,5 a 17,5",AND(BB757&gt;=18,BB757&lt;=20),"18 a 20",AND(BB757&gt;=20.5,BB757&lt;=22.5),"20,5 a 22,5",AND(BB757&gt;=23,BB757&lt;=25),"23 a 25",TRUE(),"Fuera de rango"))</f>
        <v>0 a 2</v>
      </c>
      <c r="BD757" s="11" t="n">
        <f aca="false" t="array" ref="BD757">IF(BC757="","",_xlfn.IFS(BC757="0 a 2",1,BC757="2,5 a 4,5",2,BC757="5 a 7",3,BC757="7,5 a 9,5",4,BC757="10 a 12",5,BC757="12,5 a 14,5",6,BC757="15","NORMA",BC757="15,5 a 17,5",7,BC757="18 a 20",8,BC757="20,5 a 22,5",9,BC757="23 a 25",10,TRUE(),"Fuera de rango"))</f>
        <v>1</v>
      </c>
      <c r="BE757" s="9" t="n">
        <v>10</v>
      </c>
      <c r="BF757" s="10" t="str">
        <f aca="false">IF(BE757="","",IF(AND(BE757&gt;=-20,BE757&lt;=-10),"-20 a -10",IF(AND(BE757&gt;=-9.5,BE757&lt;=0.5),"-9,5 a 0,5",IF(AND(BE757&gt;=1,BE757&lt;=11),"1 a 11",IF(AND(BE757&gt;=11.5,BE757&lt;=20.5),"11,5 a 20,5",IF(BE757=21,"21",IF(AND(BE757&gt;=21.5,BE757&lt;=31.5),"21,5 a 31,5",IF(AND(BE757&gt;=32,BE757&lt;=42),"32 a 42","Fuera de rango"))))))))</f>
        <v>1 a 11</v>
      </c>
      <c r="BG757" s="11" t="n">
        <f aca="false">IF(BF757="","",IF(BF757="-20 a -10",1,IF(BF757="-9,5 a 0,5",2,IF(BF757="1 a 11",3,IF(BF757="11,5 a 20,5",4,IF(BF757="21","NORMA",IF(BF757="21,5 a 31,5",5,IF(BF757="32 a 42",6,""))))))))</f>
        <v>3</v>
      </c>
      <c r="BH757" s="9" t="n">
        <v>-6</v>
      </c>
      <c r="BI757" s="10" t="str">
        <f aca="false">IF(BH757="","",IF(AND(BH757&gt;=-20,BH757&lt;=-15),"-20 a -15",IF(AND(BH757&gt;=-14.5,BH757&lt;=-9.5),"-14,5 a -9,5",IF(AND(BH757&gt;=-9,BH757&lt;=-4),"-9 a -4",IF(AND(BH757&gt;=-3.5,BH757&lt;=2.5),"-3,5 a 2,5",IF(AND(BH757&gt;=3,BH757&lt;=8),"3 a 8",IF(AND(BH757&gt;=8.5,BH757&lt;=14.5),"8,5 a 14,5",IF(BH757=15,"15",IF(AND(BH757&gt;=15.5,BH757&lt;=20.5),"15,5 a 20,5",IF(AND(BH757&gt;=21,BH757&lt;=26),"21 a 26","Fuera de rango"))))))))))</f>
        <v>-9 a -4</v>
      </c>
      <c r="BJ757" s="11" t="n">
        <f aca="false">IF(BI757="","",IF(BI757="-20 a -15",1,IF(BI757="-14,5 a -9,5",2,IF(BI757="-9 a -4",3,IF(BI757="-3,5 a 2,5",4,IF(BI757="3 a 8",5,IF(BI757="8,5 a 14,5",6,IF(BI757="15","NORMA",IF(BI757="15,5 a 20,5",7,IF(BI757="21 a 26",8,IF(BI757="26,5 a 31,5",9,"")))))))))))</f>
        <v>3</v>
      </c>
      <c r="BK757" s="9" t="n">
        <v>0</v>
      </c>
      <c r="BL757" s="10" t="str">
        <f aca="false">IF(BK757="","",IF(AND(BK757&gt;=0,BK757&lt;=2),"0 - 2",IF(AND(BK757&gt;=2.5,BK757&lt;=4.5),"2,5 - 4,5",IF(AND(BK757&gt;=5,BK757&lt;=7),"5 - 7",IF(AND(BK757&gt;=7.5,BK757&lt;=9.5),"7,5 - 9,5",IF(AND(BK757&gt;=10,BK757&lt;=12),"10 - 12",IF(AND(BK757&gt;=12.5,BK757&lt;=13.5),"12,5 - 13,5",IF(BK757=14,"14",IF(AND(BK757&gt;=14.5,BK757&lt;=16.5),"14,5 - 16,5",IF(AND(BK757&gt;=17,BK757&lt;=19),"17 - 19",IF(AND(BK757&gt;=19.5,BK757&lt;=21.5),"19,5 - 21,5",IF(AND(BK757&gt;=22,BK757&lt;=24),"22 - 24",IF(AND(BK757&gt;=24.5,BK757&lt;=26.5),"24,5 - 26,5",IF(AND(BK757&gt;=27,BK757&lt;=29),"27 - 29",IF(AND(BK757&gt;=29.5,BK757&lt;=30),"29,5 - 30","Fuera de rango")))))))))))))))</f>
        <v>0 - 2</v>
      </c>
      <c r="BM757" s="11" t="n">
        <f aca="false">IF(BL757="","",IF(BL757="0 - 2",1,IF(BL757="2,5 - 4,5",2,IF(BL757="5 - 7",3,IF(BL757="7,5 - 9,5",4,IF(BL757="10 - 12",5,IF(BL757="12,5 - 13,5",6,IF(BL757="14","NORMA",IF(BL757="14,5 - 16,5",7,IF(BL757="17 - 19",8,IF(BL757="19,5 - 21,5",9,IF(BL757="22 - 24",10,IF(BL757="24,5 - 26,5",11,IF(BL757="27 - 29",12,IF(BL757="29,5 - 30",13,"")))))))))))))))</f>
        <v>1</v>
      </c>
      <c r="BN757" s="9" t="n">
        <v>18</v>
      </c>
      <c r="BO757" s="11" t="str">
        <f aca="false">IF(BN757="","",IF(AND(BN757&gt;=-20,BN757&lt;=-10),"-20 a -10",IF(AND(BN757&gt;=-9.5,BN757&lt;=0.5),"-9,5 a 0,5",IF(AND(BN757&gt;=1,BN757&lt;=11),"1 a 11",IF(AND(BN757&gt;=11.5,BN757&lt;=21.5),"11,5 a 21,5",IF(BN757=22,"22",IF(AND(BN757&gt;=22.5,BN757&lt;=32.5),"22,5 a 32,5",IF(AND(BN757&gt;=33,BN757&lt;=43),"33 a 43","Fuera de rango"))))))))</f>
        <v>11,5 a 21,5</v>
      </c>
      <c r="BP757" s="11" t="n">
        <f aca="false">IF(BO757="","",IF(BO757="-20 a -10",1,IF(BO757="-9,5 a 0,5",2,IF(BO757="1 a 11",3,IF(BO757="11,5 a 21,5",4,IF(BO757="22","NORMA",IF(BO757="22,5 a 32,5",5,IF(BO757="33 a 43",6,""))))))))</f>
        <v>4</v>
      </c>
      <c r="BQ757" s="9" t="n">
        <v>11</v>
      </c>
      <c r="BR757" s="10" t="str">
        <f aca="false">IF(BQ757="","",IF(AND(BQ757&gt;=-20,BQ757&lt;=-15),"-20 a -15",IF(AND(BQ757&gt;=-14.5,BQ757&lt;=-9.5),"-14,5 a -9,5",IF(AND(BQ757&gt;=-9,BQ757&lt;=-4),"-9 a -4",IF(AND(BQ757&gt;=-3.5,BQ757&lt;=2.5),"-3,5 a 2,5",IF(AND(BQ757&gt;=3,BQ757&lt;=8),"3 a 8",IF(AND(BQ757&gt;=8.5,BQ757&lt;=13.5),"8,5 a 13,5",IF(AND(BQ757&gt;=14,BQ757&lt;=17.5),"14 a 17,5",IF(BQ757=18,"18",IF(AND(BQ757&gt;=18.5,BQ757&lt;=23.5),"18,5 a 23,5",IF(AND(BQ757&gt;=24,BQ757&lt;=29),"24 a 29",IF(AND(BQ757&gt;=29.5,BQ757&lt;=34.5),"29,5 a 34,5",IF(AND(BQ757&gt;=35,BQ757&lt;=40),"35 a 40","Fuera de rango")))))))))))))</f>
        <v>8,5 a 13,5</v>
      </c>
      <c r="BS757" s="11" t="n">
        <f aca="false">IF(BR757="","",IF(BR757="-20 a -15",1,IF(BR757="-14,5 a -9,5",2,IF(BR757="-9 a -4",3,IF(BR757="-3,5 a 2,5",4,IF(BR757="3 a 8",5,IF(BR757="8,5 a 13,5",6,IF(BR757="14 a 17,5",7,IF(BR757="18","NORMA",IF(BR757="18,5 a 23,5",8,IF(BR757="24 a 29",9,IF(BR757="29,5 a 34,5",10,IF(BR757="35 a 40",11,"")))))))))))))</f>
        <v>6</v>
      </c>
      <c r="BT757" s="9" t="n">
        <v>-1</v>
      </c>
      <c r="BU757" s="10" t="str">
        <f aca="false">IF(BT757="","",IF(AND(BT757&gt;=-20,BT757&lt;=-18),"-20 a -18",IF(AND(BT757&gt;=-17.5,BT757&lt;=-15.5),"-17,5 a -15,5",IF(AND(BT757&gt;=-15,BT757&lt;=-13),"-15 a -13",IF(AND(BT757&gt;=-12.5,BT757&lt;=-10.5),"-12,5 a -10,5",IF(AND(BT757&gt;=-10,BT757&lt;=-8),"-10 a -8",IF(AND(BT757&gt;=-7.5,BT757&lt;=-5.5),"-7,5 a -5,5",IF(AND(BT757&gt;=-5,BT757&lt;=-3),"-5 a -3",IF(AND(BT757&gt;=-2.5,BT757&lt;=-0.5),"-2,5 a -0,5",IF(BT757=0,"0",IF(AND(BT757&gt;=0.5,BT757&lt;=2.5),"0,5 a 2,5",IF(AND(BT757&gt;=3,BT757&lt;=5),"3 a 5",IF(AND(BT757&gt;=5.5,BT757&lt;=7.5),"5,5 a 7,5",IF(AND(BT757&gt;=8,BT757&lt;=10),"8 a 10",IF(AND(BT757&gt;=10.5,BT757&lt;=12.5),"10,5 a 12,5",IF(AND(BT757&gt;=13,BT757&lt;=15),"13 a 15",IF(AND(BT757&gt;=15.5,BT757&lt;=17.5),"15,5 a 17,5",IF(AND(BT757&gt;=18,BT757&lt;=20),"18 a 20","Fuera de rango"))))))))))))))))))</f>
        <v>-2,5 a -0,5</v>
      </c>
      <c r="BV757" s="11" t="n">
        <f aca="false">IF(BT757="","",IF(BT757=0,"NORMA",IF(AND(BT757&gt;=-20,BT757&lt;=-18),2,IF(AND(BT757&gt;=-17.5,BT757&lt;=-15.5),2,IF(AND(BT757&gt;=-15,BT757&lt;=-13),3,IF(AND(BT757&gt;=-12.5,BT757&lt;=-10.5),4,IF(AND(BT757&gt;=-10,BT757&lt;=-8),5,IF(AND(BT757&gt;=-7.5,BT757&lt;=-5.5),6,IF(AND(BT757&gt;=-5,BT757&lt;=-3),7,IF(AND(BT757&gt;=-2.5,BT757&lt;=-0.5),8,IF(AND(BT757&gt;=0.5,BT757&lt;=2.5),9,IF(AND(BT757&gt;=3,BT757&lt;=5),10,IF(AND(BT757&gt;=5.5,BT757&lt;=7.5),11,IF(AND(BT757&gt;=8,BT757&lt;=10),12,IF(AND(BT757&gt;=10.5,BT757&lt;=12.5),13,IF(AND(BT757&gt;=13,BT757&lt;=15),14,IF(AND(BT757&gt;=15.5,BT757&lt;=17.5),15,IF(AND(BT757&gt;=18,BT757&lt;=20),16,"Fuera de rango"))))))))))))))))))</f>
        <v>8</v>
      </c>
      <c r="BW757" s="9" t="n">
        <v>-4.25</v>
      </c>
      <c r="BX757" s="10" t="n">
        <f aca="false">18.5- (0.3*H757)</f>
        <v>5.6</v>
      </c>
      <c r="BY757" s="10" t="n">
        <f aca="false">(BW757)-(BX757)</f>
        <v>-9.85</v>
      </c>
      <c r="BZ757" s="10" t="str">
        <f aca="false">IF(BY757="","",IF(BY757&lt;-27.5,"De -30 a -28",IF(BY757&lt;-25,"De -27,5 a -25,5",IF(BY757&lt;-22.5,"De -25 a -23",IF(BY757&lt;-20,"De -22,5 a -20,5",IF(BY757&lt;-17.5,"De -20 a -18",IF(BY757&lt;-15,"De -17,5 a -15,5",IF(BY757&lt;-12.5,"De -15 a -13",IF(BY757&lt;-10,"De -12,5 a -10,5",IF(BY757&lt;-7.5,"De -10 a -8",IF(BY757&lt;-5,"De -7,5 a -5,5",IF(BY757&lt;-2.5,"De -5 a -3",IF(BY757&lt;0,"De -2,5 a -0,5",IF(BY757&lt;2.5,"De 0 a 2",IF(BY757&lt;5,"De 2,5 a 4,5",IF(BY757&lt;7.5,"De 5 a 7",IF(BY757&lt;10,"De 7,5 a 9,5",IF(BY757&lt;12.5,"De 10 a 12",IF(BY757&lt;15,"De 12,5 a 14,5",IF(BY757&lt;17.5,"De 15 a 17",IF(BY757&lt;20,"De 17,5 a 19,5",IF(BY757&lt;22.5,"De 20 a 22",IF(BY757&lt;25,"De 22,5 a 24,5",IF(BY757&lt;27.5,"De 25 a 27","De 27,5 a 30"))))))))))))))))))))))))</f>
        <v>De -10 a -8</v>
      </c>
      <c r="CA757" s="12" t="n">
        <f aca="false">IF(BY757="","",IF(BY757&lt;=-28,1,IF(BY757&lt;=-25.5,2,IF(BY757&lt;=-23,3,IF(BY757&lt;=-20.5,4,IF(BY757&lt;=-18,5,IF(BY757&lt;=-15.5,6,IF(BY757&lt;=-13,7,IF(BY757&lt;=-10.5,8,IF(BY757&lt;=-8,9,IF(BY757&lt;=-5.5,10,IF(BY757&lt;=-3,11,IF(BY757&lt;=-0.5,12,IF(BY757&lt;=2,13,IF(BY757&lt;=4.5,14,IF(BY757&lt;=7,15,IF(BY757&lt;=9.5,16,IF(BY757&lt;=12,17,IF(BY757&lt;=14.5,18,IF(BY757&lt;=17,19,IF(BY757&lt;=19.5,20,IF(BY757&lt;=22,21,IF(BY757&lt;=24.5,22,IF(BY757&lt;=27,23,IF(BY757&lt;=30,24,"Fuera de rango")))))))))))))))))))))))))</f>
        <v>9</v>
      </c>
      <c r="CB757" s="9" t="n">
        <v>-4</v>
      </c>
      <c r="CC757" s="10" t="n">
        <f aca="false">18.5- (0.3*H757)</f>
        <v>5.6</v>
      </c>
      <c r="CD757" s="10" t="n">
        <f aca="false">(CB757)-(CC757)</f>
        <v>-9.6</v>
      </c>
      <c r="CE757" s="10" t="str">
        <f aca="false">IF(CD757="","",IF(CD757&lt;-27.5,"De -30 a -28",IF(CD757&lt;-25,"De -27,5 a -25,5",IF(CD757&lt;-22.5,"De -25 a -23",IF(CD757&lt;-20,"De -22,5 a -20,5",IF(CD757&lt;-17.5,"De -20 a -18",IF(CD757&lt;-15,"De -17,5 a -15,5",IF(CD757&lt;-12.5,"De -15 a -13",IF(CD757&lt;-10,"De -12,5 a -10,5",IF(CD757&lt;-7.5,"De -10 a -8",IF(CD757&lt;-5,"De -7,5 a -5,5",IF(CD757&lt;-2.5,"De -5 a -3",IF(CD757&lt;0,"De -2,5 a -0,5",IF(CD757&lt;=2,"De 0 a 2",IF(CD757&lt;=4.5,"De 2,5 a 4,5",IF(CD757&lt;=7,"De 5 a 7",IF(CD757&lt;=9.5,"De 7,5 a 9,5",IF(CD757&lt;=12,"De 10 a 12",IF(CD757&lt;=14.5,"De 12,5 a 14,5",IF(CD757&lt;=17,"De 15 a 17",IF(CD757&lt;=19.5,"De 17,5 a 19,5",IF(CD757&lt;=22,"De 20 a 22",IF(CD757&lt;=24.5,"De 22,5 a 24,5",IF(CD757&lt;=27,"De 25 a 27","De 27,5 a 30"))))))))))))))))))))))))</f>
        <v>De -10 a -8</v>
      </c>
      <c r="CF757" s="12" t="n">
        <f aca="false">IF(CD757="","",IF(CD757&lt;-27.5,1,IF(CD757&lt;-25,2,IF(CD757&lt;-22.5,3,IF(CD757&lt;-20,4,IF(CD757&lt;-17.5,5,IF(CD757&lt;-15,6,IF(CD757&lt;-12.5,7,IF(CD757&lt;-10,8,IF(CD757&lt;-7.5,9,IF(CD757&lt;-5,10,IF(CD757&lt;-2.5,11,IF(CD757&lt;0,12,IF(CD757&lt;2.5,13,IF(CD757&lt;5,14,IF(CD757&lt;7.5,15,IF(CD757&lt;10,16,IF(CD757&lt;12.5,17,IF(CD757&lt;15,18,IF(CD757&lt;17.5,19,IF(CD757&lt;20,20,IF(CD757&lt;22.5,21,IF(CD757&lt;25,22,IF(CD757&lt;27.5,23,24))))))))))))))))))))))))</f>
        <v>9</v>
      </c>
      <c r="CG757" s="9" t="n">
        <v>-2</v>
      </c>
      <c r="CH757" s="10" t="str">
        <f aca="false">IF(CG757="","",IF(AND(CG757&gt;=-10,CG757&lt;=-9.5),"-10 a -9,5",IF(AND(CG757&gt;-9.5,CG757&lt;=-8.5),"-9 a -8,5",IF(AND(CG757&gt;-8.5,CG757&lt;=-7.5),"-8 a -7,5",IF(AND(CG757&gt;-7.5,CG757&lt;=-6.5),"-7 a -6,5",IF(AND(CG757&gt;-6.5,CG757&lt;=-5.5),"-6 a -5,5",IF(AND(CG757&gt;-5.5,CG757&lt;=-4.5),"-5 a -4,5",IF(AND(CG757&gt;-4.5,CG757&lt;=-3.5),"-4 a -3,5",IF(AND(CG757&gt;-3.5,CG757&lt;=-2.5),"-3 a -2,5",IF(CG757=-2.25,"-2,25",IF(AND(CG757&gt;-2.5,CG757&lt;=-1.5),"-2 a -1,5",IF(AND(CG757&gt;-1.5,CG757&lt;=-0.5),"-1 a -0,5",IF(AND(CG757&gt;-0.5,CG757&lt;=0.5),"0 a 0,5",IF(AND(CG757&gt;0.5,CG757&lt;=1.5),"1 a 1,5",IF(AND(CG757&gt;1.5,CG757&lt;=2.5),"2 a 2,5",IF(AND(CG757&gt;2.5,CG757&lt;=3.5),"3 a 3,5",IF(AND(CG757&gt;3.5,CG757&lt;=4.5),"4 a 4,5",IF(AND(CG757&gt;4.5,CG757&lt;=5.5),"5 a 5,5",IF(AND(CG757&gt;5.5,CG757&lt;=6.5),"6 a 6,5",IF(AND(CG757&gt;6.5,CG757&lt;=7.5),"7 a 7,5",IF(AND(CG757&gt;7.5,CG757&lt;=8.5),"8 a 8,5",IF(AND(CG757&gt;8.5,CG757&lt;=9.5),"9 a 9,5",IF(CG757&gt;=10,"10","Fuera de rango")))))))))))))))))))))))</f>
        <v>-2 a -1,5</v>
      </c>
      <c r="CI757" s="11" t="n">
        <f aca="false">IF(CG757="","",IF(CG757=-2.25,"NORMA",IF(CG757&lt;=-9.5,1,IF(CG757&lt;=-8.5,2,IF(CG757&lt;=-7.5,3,IF(CG757&lt;=-6.5,4,IF(CG757&lt;=-5.5,5,IF(CG757&lt;=-4.5,6,IF(CG757&lt;=-3.5,7,IF(CG757&lt;=-2.5,8,IF(CG757&lt;=-1.5,9,IF(CG757&lt;=-0.5,10,IF(CG757&lt;=0.5,11,IF(CG757&lt;=1.5,12,IF(CG757&lt;=2.5,13,IF(CG757&lt;=3.5,14,IF(CG757&lt;=4.5,15,IF(CG757&lt;=5.5,16,IF(CG757&lt;=6.5,17,IF(CG757&lt;=7.5,18,IF(CG757&lt;=8.5,19,IF(CG757&lt;=9.5,20,IF(CG757=10,21,"Fuera de rango")))))))))))))))))))))))</f>
        <v>9</v>
      </c>
      <c r="CJ757" s="9" t="n">
        <v>1</v>
      </c>
      <c r="CK757" s="10" t="str">
        <f aca="false">IF(CJ757="","",IF(AND(CJ757&gt;=-6,CJ757&lt;=-5.5),"-6 a -5,5",IF(AND(CJ757&gt;-5.5,CJ757&lt;=-4.5),"-5 a -4,5",IF(AND(CJ757&gt;-4.5,CJ757&lt;=-3.5),"-4 a -3,5",IF(AND(CJ757&gt;-3.5,CJ757&lt;=-2.5),"-3 a -2,5",IF(AND(CJ757&gt;-2.5,CJ757&lt;=-1.5),"-2 a -1,5",IF(AND(CJ757&gt;-1.5,CJ757&lt;=-0.5),"-1 a -0,5",IF(AND(CJ757&gt;-0.5,CJ757&lt;=0.5),"0 a 0,5",IF(AND(CJ757&gt;0.5,CJ757&lt;=1.5),"1 a 1,5",IF(AND(CJ757&gt;1.5,CJ757&lt;2.5),"2",IF(AND(CJ757&gt;=2.5,CJ757&lt;=3),"2,5 a 3",IF(AND(CJ757&gt;3,CJ757&lt;=4),"3,5 a 4",IF(AND(CJ757&gt;4,CJ757&lt;=5),"4,5 a 5",IF(AND(CJ757&gt;5,CJ757&lt;=6),"5,5 a 6",IF(AND(CJ757&gt;6,CJ757&lt;=7),"6,5 a 7",IF(AND(CJ757&gt;7,CJ757&lt;=8),"7,5 a 8",IF(AND(CJ757&gt;8,CJ757&lt;=9.5),"8,5 a 9,5",IF(CJ757=10,"10","Fuera de rango"))))))))))))))))))</f>
        <v>1 a 1,5</v>
      </c>
      <c r="CL757" s="11" t="n">
        <f aca="false">IF(CK757="","",IF(OR(CK757="-6 a -5,5",CK757="-6 - -5,5"),1,IF(OR(CK757="-5 a -4,5",CK757="-5 - -4,5"),2,IF(OR(CK757="-4 a -3,5",CK757="-4 - -3,5"),3,IF(OR(CK757="-3 a -2,5",CK757="-3 - -2,5"),4,IF(OR(CK757="-2 a -1,5",CK757="-2 - -1,5"),5,IF(OR(CK757="-1 a -0,5",CK757="-1 - -0,5"),6,IF(OR(CK757="0 a 0,5",CK757="0 - 0,5"),7,IF(OR(CK757="1 a 1,5",CK757="1 - 1,5"),8,IF(CK757="2","NORMA",IF(OR(CK757="2,5 a 3",CK757="2,5 - 3"),9,IF(OR(CK757="3,5 a 4",CK757="3,5 - 4"),10,IF(OR(CK757="4,5 a 5",CK757="4,5 - 5"),11,IF(OR(CK757="5,5 a 6",CK757="5,5 - 6"),12,IF(OR(CK757="6,5 a 7",CK757="6,5 - 7"),13,IF(OR(CK757="7,5 a 8",CK757="7,5 - 8"),14,IF(OR(CK757="8,5 a 9",CK757="8,5 - 9,5",CK757="9 a 9,5"),15,IF(CK757="10",15,IF(OR(CK757="0,5 a 1",CK757="0,5 - 1"),7,"Fuera de rango")))))))))))))))))))</f>
        <v>8</v>
      </c>
      <c r="CO757" s="10" t="str">
        <f aca="false">IF(CM757&gt;0,"EME"," ")</f>
        <v> </v>
      </c>
      <c r="CQ757" s="10" t="str">
        <f aca="false">IF(CP757&gt;0,"0", " ")</f>
        <v> </v>
      </c>
      <c r="CR757" s="10" t="str">
        <f aca="false">IF(CP757&gt;0,"EME"," ")</f>
        <v> </v>
      </c>
      <c r="CS757" s="9" t="n">
        <v>0</v>
      </c>
      <c r="CV757" s="9" t="n">
        <v>0</v>
      </c>
      <c r="CY757" s="9" t="n">
        <v>-3.75</v>
      </c>
      <c r="DB757" s="9" t="n">
        <v>-3</v>
      </c>
      <c r="DC757" s="11" t="str">
        <f aca="false">IF(DB757&lt;0,"2"," ")</f>
        <v>2</v>
      </c>
      <c r="DD757" s="11" t="str">
        <f aca="false">IF(DB757&lt;0,"MIO"," ")</f>
        <v>MIO</v>
      </c>
      <c r="DE757" s="9" t="n">
        <v>-2.75</v>
      </c>
      <c r="DF757" s="10" t="str">
        <f aca="false">IF(DE757&lt;0,"3"," ")</f>
        <v>3</v>
      </c>
      <c r="DG757" s="10" t="str">
        <f aca="false">IF(DE757&lt;0,"AST"," ")</f>
        <v>AST</v>
      </c>
      <c r="DH757" s="9" t="n">
        <v>-2.75</v>
      </c>
      <c r="DI757" s="10" t="str">
        <f aca="false">IF(DH757&lt;0,"3"," ")</f>
        <v>3</v>
      </c>
      <c r="DJ757" s="10" t="str">
        <f aca="false">IF(DH757&lt;0,"AST"," ")</f>
        <v>AST</v>
      </c>
      <c r="DK757" s="9" t="n">
        <v>1</v>
      </c>
      <c r="DL757" s="10" t="str">
        <f aca="false">IF(DK757&gt;0,"4"," ")</f>
        <v>4</v>
      </c>
      <c r="DM757" s="10" t="str">
        <f aca="false">IF(DK757&gt;0,"PRE"," ")</f>
        <v>PRE</v>
      </c>
      <c r="DN757" s="9" t="n">
        <v>1</v>
      </c>
      <c r="DO757" s="10" t="str">
        <f aca="false">IF(DN757&gt;0,"4"," ")</f>
        <v>4</v>
      </c>
      <c r="DP757" s="10" t="str">
        <f aca="false">IF(DN757&gt;0,"PRE"," ")</f>
        <v>PRE</v>
      </c>
      <c r="DS757" s="12" t="str">
        <f aca="false">CONCATENATE(CO757,CU757,DA757,DG757,DM757)</f>
        <v> ASTPRE</v>
      </c>
      <c r="DT757" s="10" t="e">
        <f aca="false" t="array" ref="DT757">_xlfn.IFS(DS757="EME    ","0", DS757=" HIP   ","1", DS757="  MIO  ","2", DS757="   AST ","3", DS757="    PRE","4", DS757="EME   PRE","5", DS757=" HIP  PRE","6", DS757=" HIP AST ","7", DS757="  MIO PRE","8", DS757="  MIOAST ","9", DS757="   ASTPRE","10",DS757=" HIP ASTPRE","11", DS757="  MIOASTPRE","12", DS757="     ","0")</f>
        <v>#N/A</v>
      </c>
      <c r="DV757" s="1" t="e">
        <f aca="false" t="array" ref="DV757">_xlfn.IFS(DU757="SI","2", DU757="NO","1")</f>
        <v>#N/A</v>
      </c>
      <c r="DX757" s="11" t="str">
        <f aca="false">IF(DW757=0,"1","2")</f>
        <v>1</v>
      </c>
      <c r="DY757" s="11" t="str">
        <f aca="false" t="array" ref="DY757">_xlfn.IFS(DW757=0,"0", DW757=0.25, "1", DW757=0.5,"2", DW757=0.75,"3", DW757=1,"4",DW757=1.25,"5", DW757=1.5,"6", DW757=1.75,"7", DW757=2,"8")</f>
        <v>0</v>
      </c>
      <c r="EA757" s="11" t="str">
        <f aca="false">IF(DZ757=0,"1","2")</f>
        <v>1</v>
      </c>
      <c r="EB757" s="11" t="str">
        <f aca="false" t="array" ref="EB757">_xlfn.IFS(DZ757=0,"0", DZ757=0.25, "1", DZ757=0.5,"2", DZ757=0.75,"3", DZ757=1,"4",DZ757=1.25,"5", DZ757=1.5,"6", DZ757=1.75,"7", DZ757=2,"8")</f>
        <v>0</v>
      </c>
      <c r="ED757" s="10" t="str">
        <f aca="false">IF(EC757=0,"1","2")</f>
        <v>1</v>
      </c>
      <c r="EE757" s="11" t="str">
        <f aca="false" t="array" ref="EE757">_xlfn.IFS(EC757=0,"0", EC757=-0.25, "1", EC757=-0.5,"2", EC757=-0.75,"3", EC757=-1,"4",EC757=-1.25,"5", EC757=-1.5,"6", EC757=-1.75,"7", EC757=-2,"8", EC757=-2.25,"9",EC757=-2.5,"10", EC757=-2.75,"11", EC757=-3,"12", EC757=-3.25,"13", EC757=-3.5,"14", EC757=-3.75,"15",EC757=-4,"16")</f>
        <v>0</v>
      </c>
      <c r="EG757" s="10" t="str">
        <f aca="false">IF(EF757=0,"1","2")</f>
        <v>1</v>
      </c>
      <c r="EH757" s="11" t="str">
        <f aca="false" t="array" ref="EH757">_xlfn.IFS(EF757=0,"0", EF757=-0.25, "1", EF757=-0.5,"2", EF757=-0.75,"3", EF757=-1,"4",EF757=-1.25,"5", EF757=-1.5,"6", EF757=-1.75,"7", EF757=-2,"8", EF757=-2.25,"9",EF757=-2.5,"10", EF757=-2.75,"11", EF757=-3,"12", EF757=-3.25,"13", EF757=-3.5,"14", EF757=-3.75,"15",EF757=-4,"16")</f>
        <v>0</v>
      </c>
      <c r="EJ757" s="11" t="str">
        <f aca="false">IF(EI757=0,"1","2")</f>
        <v>1</v>
      </c>
      <c r="EK757" s="11" t="str">
        <f aca="false" t="array" ref="EK757">_xlfn.IFS(EI757=0,"0", EI757=-0.25, "1", EI757=-0.5,"2", EI757=-0.75,"3", EI757=-1,"4",EI757=-1.25,"5", EI757=-1.5,"6", EI757=-1.75,"7", EI757=-2,"8", EI757=-2.25,"9", EI757=-2.25,"9",EI757=-2.5,"10", EI757=-2.75,"11", EI757=-3,"12", EI757=-3.25,"13", EI757=-3.5,"14", EI757=-3.75,"15",EI757=-4,"16", EI757=0.25, "17", EI757=0.5, "18")</f>
        <v>0</v>
      </c>
      <c r="EM757" s="11" t="str">
        <f aca="false">IF(EL757=0,"1","2")</f>
        <v>1</v>
      </c>
      <c r="EN757" s="11" t="str">
        <f aca="false" t="array" ref="EN757">_xlfn.IFS(EL757=0.25,"17",EL757=0.5,"18", EL757=0,"0", EL757=-0.25, "1", EL757=-0.5,"2", EL757=-0.75,"3", EL757=-1,"4",EL757=-1.25,"5", EL757=-1.5,"6", EL757=-1.75,"7", EL757=-2,"8",EL757= -2.25,"9",EL757=-2.5,"10",EL757= -2.75,"11",EL757= -3,"12",EL757= -3.25,"13",EL757= -3.5,"14",EL757= -3.75,"15",EL757=-4,"16")</f>
        <v>0</v>
      </c>
      <c r="EP757" s="11" t="str">
        <f aca="false">IF(EO757=0,"1","2")</f>
        <v>1</v>
      </c>
      <c r="EQ757" s="11" t="str">
        <f aca="false" t="array" ref="EQ757">_xlfn.IFS(EO757=0,"0", EO757=0.25, "1", EO757=0.5,"2", EO757=0.75,"3", EO757=1,"4",EO757=1.25,"5", EO757=1.5,"6", EO757=1.75,"7", EO757=2,"8", EO757=2.25,"9", EO757=2.25,"9",EO757=2.5,"10", EO757=2.75,"11", EO757=3,"12", EO757=3.25,"13", EO757=3.5,"14", EO757=3.75,"15",EO757=4,"16", EO757=-0.25, "17", bq=-0.5, "18")</f>
        <v>0</v>
      </c>
      <c r="ES757" s="11" t="str">
        <f aca="false">IF(ER757=0,"1","2")</f>
        <v>1</v>
      </c>
      <c r="ET757" s="11" t="str">
        <f aca="false" t="array" ref="ET757">_xlfn.IFS(ER757=0,"0", ER757=0.25, "1", ER757=0.5,"2", ER757=0.75,"3", ER757=1,"4",ER757=1.25,"5", ER757=1.5,"6", ER757=1.75,"7", ER757=2,"8", ER757=2.25,"9", ER757=2.25,"9",ER757=2.5,"10", ER757=2.75,"11", ER757=3,"12", ER757=3.25,"13", ER757=3.5,"14", ER757=3.75,"15",ER757=4,"16", ER757=-0.25, "17", bq=-0.5, "18")</f>
        <v>0</v>
      </c>
      <c r="EV757" s="14" t="e">
        <f aca="false">VLOOKUP(EU757,LEYENDA!$G$2:$H$8,2,TRUE())</f>
        <v>#N/A</v>
      </c>
      <c r="EW757" s="14" t="e">
        <f aca="false" t="array" ref="EW757">_xlfn.IFS(EV757="0-5","1", EV757="6-12","2", EV757="13-18","3", EV757="19-24","4", EV757="25-36","5", EV757="37-48","6", EV757="49-60","7")</f>
        <v>#N/A</v>
      </c>
    </row>
    <row r="758" customFormat="false" ht="13.5" hidden="false" customHeight="false" outlineLevel="0" collapsed="false">
      <c r="A758" s="1" t="n">
        <v>308</v>
      </c>
      <c r="B758" s="2" t="n">
        <v>1</v>
      </c>
      <c r="C758" s="33" t="n">
        <v>41916</v>
      </c>
      <c r="E758" s="5" t="str">
        <f aca="false">VLOOKUP(A758,'286'!$A$3:$J$6279,10,FALSE())</f>
        <v>DE LUCAS GARCÍA, CARLOS</v>
      </c>
      <c r="F758" s="4" t="str">
        <f aca="false">VLOOKUP(A758,'286'!$A$3:$I$1768,3,FALSE())</f>
        <v>DEGARCAR</v>
      </c>
      <c r="G758" s="6" t="n">
        <f aca="false">VLOOKUP(A758,'286'!$A$3:$I$1768,4,FALSE())</f>
        <v>24337</v>
      </c>
      <c r="H758" s="7" t="n">
        <f aca="false">YEAR(C758)-YEAR(G758)</f>
        <v>48</v>
      </c>
      <c r="I758" s="1" t="str">
        <f aca="false">VLOOKUP(H758,LEYENDA!$C$2:$D$6,2,TRUE())</f>
        <v>41-60</v>
      </c>
      <c r="J758" s="5" t="str">
        <f aca="false">VLOOKUP(A758,'286'!$A$3:$I$1768,7,FALSE())</f>
        <v>H</v>
      </c>
      <c r="K758" s="8" t="n">
        <f aca="false">VLOOKUP(A758,'286'!$A$3:$I$1768,2,FALSE())</f>
        <v>0</v>
      </c>
      <c r="L758" s="4" t="str">
        <f aca="false">VLOOKUP(A758,'286'!$A$3:$I$1768,8,FALSE())</f>
        <v>D</v>
      </c>
      <c r="M758" s="4" t="str">
        <f aca="false">VLOOKUP(A758,'286'!$A$3:$I$1768,9,FALSE())</f>
        <v>D</v>
      </c>
      <c r="N758" s="8" t="str">
        <f aca="false">IF(R758=O758, "MISMA","CONTRARIA")</f>
        <v>MISMA</v>
      </c>
      <c r="O758" s="8" t="str">
        <f aca="false" t="array" ref="O758">_xlfn.IFS(L758="D","1", L758="I","2")</f>
        <v>1</v>
      </c>
      <c r="P758" s="8" t="e">
        <f aca="false" t="array" ref="P758">_xlfn.IFS(K758="OD","1", K758="OI","2")</f>
        <v>#N/A</v>
      </c>
      <c r="Q758" s="1" t="str">
        <f aca="false" t="array" ref="Q758">_xlfn.IFS(J758="M","1", J758="H","2")</f>
        <v>2</v>
      </c>
      <c r="R758" s="8" t="str">
        <f aca="false" t="array" ref="R758">_xlfn.IFS(M758="D","1", M758="I","2")</f>
        <v>1</v>
      </c>
      <c r="S758" s="1" t="str">
        <f aca="false" t="array" ref="S758">_xlfn.IFS(N758="CONTRARIA", "1",N758= "MISMA","2")</f>
        <v>2</v>
      </c>
      <c r="T758" s="1" t="str">
        <f aca="false" t="array" ref="T758">_xlfn.IFS(I758="0-12","1", I758="13-24","2", I758="25-40","3", I758="41-60","4", I758="61-100","5")</f>
        <v>4</v>
      </c>
      <c r="U758" s="9" t="n">
        <v>-1</v>
      </c>
      <c r="V758" s="10" t="str">
        <f aca="false">IF(U758="","",IF(AND(U758&gt;=-9,U758&lt;=-6.5),"-9 a -6,5",IF(AND(U758&gt;=-6,U758&lt;=-3.5),"-6 a -3,5",IF(AND(U758&gt;=-3,U758&lt;=-1),"-3 a -1",IF(U758=-0.5,"-0,5",IF(AND(U758&gt;=0,U758&lt;=2.5),"0 a 2,5",IF(AND(U758&gt;=3,U758&lt;=5.5),"3 a 5,5",IF(AND(U758&gt;=6,U758&lt;=8.5),"6 a 8,5",IF(AND(U758&gt;=9,U758&lt;=20),"9 a 20","Fuera de rango")))))))))</f>
        <v>-3 a -1</v>
      </c>
      <c r="W758" s="11" t="n">
        <f aca="false">IF(V758="","",IF(V758="-9 a -6,5",2,IF(V758="-6 a -3,5",3,IF(V758="-3 a -1",4,IF(V758="-0,5","NORMA",IF(V758="0 a 2,5",5,IF(V758="3 a 5,5",6,IF(V758="6 a 8,5",7,IF(V758="9 a 20",8,"Fuera de rango")))))))))</f>
        <v>4</v>
      </c>
      <c r="X758" s="9" t="n">
        <v>0</v>
      </c>
      <c r="Y758" s="11" t="str">
        <f aca="false">IF(X758="","",IF(AND(X758&gt;=0,X758&lt;=4),"0 a 4",IF(AND(X758&gt;=4.5,X758&lt;=8.5),"4,5 a 8,5",IF(X758=9,"9",IF(AND(X758&gt;=9.5,X758&lt;=13),"9,5 a 13",IF(AND(X758&gt;=13.5,X758&lt;=20),"13,5 a 20",IF(AND(X758&gt;=20.5,X758&lt;=35),"20,5 a 35","Fuera de rango")))))))</f>
        <v>0 a 4</v>
      </c>
      <c r="Z758" s="11" t="n">
        <f aca="false">IF(Y758="","",IF(Y758="0 a 4",1,IF(Y758="4,5 a 8,5",2,IF(Y758="9","NORMA",IF(Y758="9,5 a 13",3,IF(Y758="13,5 a 20",4,IF(Y758="20,5 a 35",5,"Fuera de rango")))))))</f>
        <v>1</v>
      </c>
      <c r="AA758" s="9" t="n">
        <v>20</v>
      </c>
      <c r="AB758" s="10" t="str">
        <f aca="false">IF(AA758="","",IF(AND(AA758&gt;=0,AA758&lt;=9),"0 a 9",IF(AND(AA758&gt;=9.5,AA758&lt;=18.5),"9,5 a 18,5",IF(AA758=19,"19",IF(AND(AA758&gt;=19.5,AA758&lt;=28),"19,5 a 28",IF(AND(AA758&gt;=28.5,AA758&lt;=40),"28,5 a 40","Fuera de rango"))))))</f>
        <v>19,5 a 28</v>
      </c>
      <c r="AC758" s="11" t="n">
        <f aca="false" t="array" ref="AC758">_xlfn.IFS(AB758="","",AB758="0 a 9",1,AB758="9,5 a 18,5",2,AB758="19","NORMA",AB758="19,5 a 28",3,AB758="28,5 a 40",4,TRUE(),"Fuera de rango")</f>
        <v>3</v>
      </c>
      <c r="AD758" s="9" t="n">
        <v>11</v>
      </c>
      <c r="AE758" s="10" t="str">
        <f aca="false">IF(AD758="","",IF(AND(AD758&gt;=-10,AD758&lt;=0),"De -10 a 0",IF(AND(AD758&gt;=0.5,AD758&lt;=9.5),"0,5 a 9,5",IF(AD758=10,"10",IF(AND(AD758&gt;=10.5,AD758&lt;=20),"10,5 a 20",IF(AND(AD758&gt;=20.5,AD758&lt;=40),"20,5 a 40","Fuera de rango"))))))</f>
        <v>10,5 a 20</v>
      </c>
      <c r="AF758" s="12" t="n">
        <f aca="false">IF(AD758="","",IF(AND(AD758&gt;=-10,AD758&lt;=0),1,IF(AND(AD758&gt;=0.5,AD758&lt;=9.5),2,IF(AD758=10,"NORMA",IF(AND(AD758&gt;=10.5,AD758&lt;=20),3,IF(AND(AD758&gt;=20.5,AD758&lt;=40),4,""))))))</f>
        <v>3</v>
      </c>
      <c r="AG758" s="9" t="n">
        <v>9</v>
      </c>
      <c r="AH758" s="10" t="str">
        <f aca="false">IF(AG758="","",IF(AND(AG758&gt;=0,AG758&lt;=4),"0 a 4",IF(AND(AG758&gt;=4.5,AG758&lt;=8.5),"4,5 a 8,5",IF(AG758=9,"9",IF(AND(AG758&gt;=9.5,AG758&lt;=13),"9,5 a 13",IF(AND(AG758&gt;=13.5,AG758&lt;=25),"13,5 a 25","Fuera de rango"))))))</f>
        <v>9</v>
      </c>
      <c r="AI758" s="10" t="str">
        <f aca="false">IF(AH758="","",IF(AH758="0 a 4",1,IF(AH758="4,5 a 8,5",2,IF(AH758="9","NORMA",IF(AH758="9,5 a 13",3,IF(AH758="13,5 a 25",4,""))))))</f>
        <v>NORMA</v>
      </c>
      <c r="AJ758" s="9" t="n">
        <v>4</v>
      </c>
      <c r="AK758" s="10" t="str">
        <f aca="false">IF(AJ758="","",IF(AND(AJ758&gt;=-15,AJ758&lt;=-10.5),"-15 a -10,5",IF(AND(AJ758&gt;=-10,AJ758&lt;=-4),"-10 a -4",IF(AND(AJ758&gt;=-4.5,AJ758&lt;=0),"-4,5 a 0",IF(AND(AJ758&gt;=0.5,AJ758&lt;=4.5),"0,5 a 4,5",IF(AJ758=5,"5",IF(AND(AJ758&gt;=5.5,AJ758&lt;=10),"5,5 a 10",IF(AND(AJ758&gt;=10.5,AJ758&lt;=20),"10,5 a 20","Fuera de rango"))))))))</f>
        <v>0,5 a 4,5</v>
      </c>
      <c r="AL758" s="11" t="n">
        <f aca="false">IF(AK758="","",IF(AK758="-15 a -10,5",1,IF(AK758="-10 a -4",2,IF(AK758="-4,5 a 0",3,IF(AK758="0,5 a 4,5",4,IF(AK758="5","NORMA",IF(AK758="5,5 a 10",5,IF(AK758="10,5 a 20",6,"Error"))))))))</f>
        <v>4</v>
      </c>
      <c r="AM758" s="9" t="n">
        <v>2</v>
      </c>
      <c r="AN758" s="10" t="str">
        <f aca="false">IF(AM758="","",IF(AND(AM758&gt;=-7.5,AM758&lt;=-5.5),"-7,5 a -5,5",IF(AND(AM758&gt;=-5,AM758&lt;=-3),"-5 a -3",IF(AND(AM758&gt;=-2.5,AM758&lt;=-0.5),"-2,5 a -0,5",IF(AM758=0,"0,00",IF(AND(AM758&gt;=0.5,AM758&lt;=2.5),"0,5 a 2,5",IF(AND(AM758&gt;=3,AM758&lt;=5),"3 a 5",IF(AND(AM758&gt;=5.5,AM758&lt;=7.5),"5,5 a 7,5",IF(AND(AM758&gt;=8,AM758&lt;=10),"8 a 10","Fuera de rango")))))))))</f>
        <v>0,5 a 2,5</v>
      </c>
      <c r="AO758" s="11" t="n">
        <f aca="false">IF(AN758="","",IF(AN758="-7,5 a -5,5",1,IF(AN758="-5 a -3",2,IF(AN758="-2,5 a -0,5",3,IF(AN758="0,00","NORMA",IF(AN758="0,5 a 2,5",4,IF(AN758="3 a 5",5,IF(AN758="5,5 a 7,5",6,IF(AN758="8 a 10",7,"Error")))))))))</f>
        <v>4</v>
      </c>
      <c r="AP758" s="9" t="n">
        <v>-5</v>
      </c>
      <c r="AQ758" s="10" t="str">
        <f aca="false">IF(AP758="","",IF(AND(AP758&gt;=-20,AP758&lt;=-9.5),"-20 a -9,5",IF(AND(AP758&gt;=-9,AP758&lt;=-6.5),"-9 a -6,5",IF(AP758=-6,"-6",IF(AND(AP758&gt;=-5.5,AP758&lt;=-3),"-5,5 a -3",IF(AND(AP758&gt;=-2.5,AP758&lt;=0),"-2,5 a 0",IF(AND(AP758&gt;=0.5,AP758&lt;=3),"0,5 a 3",IF(AND(AP758&gt;=3.5,AP758&lt;=6),"3,5 a 6",IF(AND(AP758&gt;=6.5,AP758&lt;=9),"6,5 a 9",IF(AND(AP758&gt;=9.5,AP758&lt;=20),"9,5 a 20","Fuera de rango"))))))))))</f>
        <v>-5,5 a -3</v>
      </c>
      <c r="AR758" s="11" t="n">
        <f aca="false">IF(AQ758="","",IF(AQ758="-20 a -9,5",1,IF(AQ758="-9 a -6,5",2,IF(AQ758="-6","NORMA",IF(AQ758="-5,5 a -3",3,IF(AQ758="-2,5 a 0",4,IF(AQ758="0,5 a 3",5,IF(AQ758="3,5 a 6",6,IF(AQ758="6,5 a 9",7,IF(AQ758="9,5 a 20",8,""))))))))))</f>
        <v>3</v>
      </c>
      <c r="AS758" s="9" t="n">
        <v>7</v>
      </c>
      <c r="AT758" s="10" t="str">
        <f aca="false">IF(AS758="","",IF(AND(AS758&gt;=-16,AS758&lt;=-14),"-16 a -14",IF(AND(AS758&gt;=-13.5,AS758&lt;=-11.5),"-13,5 a -11,5",IF(AND(AS758&gt;=-11,AS758&lt;=-9),"-11 a -9",IF(AND(AS758&gt;=-8.5,AS758&lt;=-6.5),"-8,5 a -6,5",IF(AND(AS758&gt;=-6,AS758&lt;=-4),"-6 a -4",IF(AND(AS758&gt;=-3.5,AS758&lt;=-1.5),"-3,5 a -1,5",IF(AND(AS758&gt;=-1,AS758&lt;=1),"-1 a 1",IF(AND(AS758&gt;=1.5,AS758&lt;=3.5),"1,5 a 3,5",IF(AND(AS758&gt;=4,AS758&lt;=6),"4 a 6",IF(AND(AS758&gt;=6.5,AS758&lt;=8.5),"6,5 a 8,5",IF(AND(AS758&gt;=9,AS758&lt;=11),"9 a 11",IF(AND(AS758&gt;=11.5,AS758&lt;=13.5),"11,5 a 13,5",IF(AND(AS758&gt;=14,AS758&lt;=16),"14 a 16",IF(AND(AS758&gt;=16.5,AS758&lt;=18.5),"16,5 a 18,5",IF(AND(AS758&gt;=19,AS758&lt;=21),"19 a 21","Fuera de rango"))))))))))))))))</f>
        <v>6,5 a 8,5</v>
      </c>
      <c r="AU758" s="11" t="n">
        <f aca="false" t="array" ref="AU758">IF(AT758="","",_xlfn.IFS(AT758="-16 a -14",1,AT758="-13,5 a -11,5",2,AT758="-11 a -9",3,AT758="-8,5 a -6,5",4,AT758="-6 a -4",5,AT758="-3,5 a -1,5",6,AT758="-1 a 1",7,AT758="1,5 a 3,5",8,AT758="4 a 6","NORMA",AT758="6,5 a 8,5",9,AT758="9 a 11",10,AT758="11,5 a 13,5",11,AT758="14 a 16",12,AT758="16,5 a 18,5",13,AT758="19 a 21",14,TRUE(),""))</f>
        <v>9</v>
      </c>
      <c r="AV758" s="9" t="n">
        <v>0.25</v>
      </c>
      <c r="AW758" s="10" t="str">
        <f aca="false">IF(AV758="","",IF(AND(AV758&gt;=-1,AV758&lt;=-0.5),"-1 a -0,5",IF(AND(AV758&gt;-0.5,AV758&lt;=0),"De -0,5 a 0",IF(AND(AV758&gt;=0.25,AV758&lt;=0.75),"0,25 a 0,75",IF(AND(AV758&gt;=1,AV758&lt;=1.5),"1 a 1,5",IF(AND(AV758&gt;=1.75,AV758&lt;=2.25),"1,75 a 2,25",IF(AND(AV758&gt;=2.5,AV758&lt;=3),"2,5 a 3",IF(AND(AV758&gt;=3.25,AV758&lt;=3.75),"3,25 a 3,75","Fuera de rango"))))))))</f>
        <v>0,25 a 0,75</v>
      </c>
      <c r="AX758" s="10" t="str">
        <f aca="false">IF(AW758="","",IF(OR(AW758="-1 a -0,5",AW758="-1 a -0.5"),1,IF(OR(AW758="De -0,5 a 0",AW758="-0,5 a 0",AW758="De -0.5 a 0"),2,IF(OR(AW758="0,25 a 0,75",AW758="0.25 a 0.75"),"NORMA",IF(OR(AW758="1 a 1,5",AW758="1 a 1.5"),3,IF(OR(AW758="1,75 a 2,25",AW758="1.75 a 2.25"),4,IF(OR(AW758="2,5 a 3",AW758="2.5 a 3"),5,IF(OR(AW758="3,25 a 3,75",AW758="3.25 a 3.75"),6,""))))))))</f>
        <v>NORMA</v>
      </c>
      <c r="AY758" s="9" t="n">
        <v>-4</v>
      </c>
      <c r="AZ758" s="10" t="str">
        <f aca="false">IF(AY758="","",IF(AND(AY758&gt;=-20,AY758&lt;=-9.5),"-20 a -9,5",IF(AND(AY758&gt;=-9,AY758&lt;=-6.5),"-9 a -6,5",IF(AY758=-6,"-6",IF(AND(AY758&gt;=-5.5,AY758&lt;=-3),"-5,5 a -3",IF(AND(AY758&gt;=-2.5,AY758&lt;=0),"-2,5 a 0",IF(AND(AY758&gt;=0.5,AY758&lt;=3),"0,5 a 3",IF(AND(AY758&gt;=3.5,AY758&lt;=6),"3,5 a 6","Fuera de rango"))))))))</f>
        <v>-5,5 a -3</v>
      </c>
      <c r="BA758" s="11" t="n">
        <f aca="false">IF(AZ758="","",IF(AZ758="-20 a -9,5",1,IF(AZ758="-9 a -6,5",2,IF(AZ758="-6","NORMA",IF(AZ758="-5,5 a -3",3,IF(AZ758="-2,5 a 0",4,IF(AZ758="0,5 a 3",5,IF(AZ758="3,5 a 6",6,""))))))))</f>
        <v>3</v>
      </c>
      <c r="BB758" s="9" t="n">
        <v>0</v>
      </c>
      <c r="BC758" s="10" t="str">
        <f aca="false" t="array" ref="BC758">IF(BB758="","",_xlfn.IFS(AND(BB758&gt;=0,BB758&lt;=2),"0 a 2",AND(BB758&gt;=2.5,BB758&lt;=4.5),"2,5 a 4,5",AND(BB758&gt;=5,BB758&lt;=7),"5 a 7",AND(BB758&gt;=7.5,BB758&lt;=9.5),"7,5 a 9,5",AND(BB758&gt;=10,BB758&lt;=12),"10 a 12",AND(BB758&gt;=12.5,BB758&lt;=14.5),"12,5 a 14,5",BB758=15,"15",AND(BB758&gt;=15.5,BB758&lt;=17.5),"15,5 a 17,5",AND(BB758&gt;=18,BB758&lt;=20),"18 a 20",AND(BB758&gt;=20.5,BB758&lt;=22.5),"20,5 a 22,5",AND(BB758&gt;=23,BB758&lt;=25),"23 a 25",TRUE(),"Fuera de rango"))</f>
        <v>0 a 2</v>
      </c>
      <c r="BD758" s="11" t="n">
        <f aca="false" t="array" ref="BD758">IF(BC758="","",_xlfn.IFS(BC758="0 a 2",1,BC758="2,5 a 4,5",2,BC758="5 a 7",3,BC758="7,5 a 9,5",4,BC758="10 a 12",5,BC758="12,5 a 14,5",6,BC758="15","NORMA",BC758="15,5 a 17,5",7,BC758="18 a 20",8,BC758="20,5 a 22,5",9,BC758="23 a 25",10,TRUE(),"Fuera de rango"))</f>
        <v>1</v>
      </c>
      <c r="BE758" s="9" t="n">
        <v>16</v>
      </c>
      <c r="BF758" s="10" t="str">
        <f aca="false">IF(BE758="","",IF(AND(BE758&gt;=-20,BE758&lt;=-10),"-20 a -10",IF(AND(BE758&gt;=-9.5,BE758&lt;=0.5),"-9,5 a 0,5",IF(AND(BE758&gt;=1,BE758&lt;=11),"1 a 11",IF(AND(BE758&gt;=11.5,BE758&lt;=20.5),"11,5 a 20,5",IF(BE758=21,"21",IF(AND(BE758&gt;=21.5,BE758&lt;=31.5),"21,5 a 31,5",IF(AND(BE758&gt;=32,BE758&lt;=42),"32 a 42","Fuera de rango"))))))))</f>
        <v>11,5 a 20,5</v>
      </c>
      <c r="BG758" s="11" t="n">
        <f aca="false">IF(BF758="","",IF(BF758="-20 a -10",1,IF(BF758="-9,5 a 0,5",2,IF(BF758="1 a 11",3,IF(BF758="11,5 a 20,5",4,IF(BF758="21","NORMA",IF(BF758="21,5 a 31,5",5,IF(BF758="32 a 42",6,""))))))))</f>
        <v>4</v>
      </c>
      <c r="BH758" s="9" t="n">
        <v>-4</v>
      </c>
      <c r="BI758" s="10" t="str">
        <f aca="false">IF(BH758="","",IF(AND(BH758&gt;=-20,BH758&lt;=-15),"-20 a -15",IF(AND(BH758&gt;=-14.5,BH758&lt;=-9.5),"-14,5 a -9,5",IF(AND(BH758&gt;=-9,BH758&lt;=-4),"-9 a -4",IF(AND(BH758&gt;=-3.5,BH758&lt;=2.5),"-3,5 a 2,5",IF(AND(BH758&gt;=3,BH758&lt;=8),"3 a 8",IF(AND(BH758&gt;=8.5,BH758&lt;=14.5),"8,5 a 14,5",IF(BH758=15,"15",IF(AND(BH758&gt;=15.5,BH758&lt;=20.5),"15,5 a 20,5",IF(AND(BH758&gt;=21,BH758&lt;=26),"21 a 26","Fuera de rango"))))))))))</f>
        <v>-9 a -4</v>
      </c>
      <c r="BJ758" s="11" t="n">
        <f aca="false">IF(BI758="","",IF(BI758="-20 a -15",1,IF(BI758="-14,5 a -9,5",2,IF(BI758="-9 a -4",3,IF(BI758="-3,5 a 2,5",4,IF(BI758="3 a 8",5,IF(BI758="8,5 a 14,5",6,IF(BI758="15","NORMA",IF(BI758="15,5 a 20,5",7,IF(BI758="21 a 26",8,IF(BI758="26,5 a 31,5",9,"")))))))))))</f>
        <v>3</v>
      </c>
      <c r="BK758" s="9" t="n">
        <v>0</v>
      </c>
      <c r="BL758" s="10" t="str">
        <f aca="false">IF(BK758="","",IF(AND(BK758&gt;=0,BK758&lt;=2),"0 - 2",IF(AND(BK758&gt;=2.5,BK758&lt;=4.5),"2,5 - 4,5",IF(AND(BK758&gt;=5,BK758&lt;=7),"5 - 7",IF(AND(BK758&gt;=7.5,BK758&lt;=9.5),"7,5 - 9,5",IF(AND(BK758&gt;=10,BK758&lt;=12),"10 - 12",IF(AND(BK758&gt;=12.5,BK758&lt;=13.5),"12,5 - 13,5",IF(BK758=14,"14",IF(AND(BK758&gt;=14.5,BK758&lt;=16.5),"14,5 - 16,5",IF(AND(BK758&gt;=17,BK758&lt;=19),"17 - 19",IF(AND(BK758&gt;=19.5,BK758&lt;=21.5),"19,5 - 21,5",IF(AND(BK758&gt;=22,BK758&lt;=24),"22 - 24",IF(AND(BK758&gt;=24.5,BK758&lt;=26.5),"24,5 - 26,5",IF(AND(BK758&gt;=27,BK758&lt;=29),"27 - 29",IF(AND(BK758&gt;=29.5,BK758&lt;=30),"29,5 - 30","Fuera de rango")))))))))))))))</f>
        <v>0 - 2</v>
      </c>
      <c r="BM758" s="11" t="n">
        <f aca="false">IF(BL758="","",IF(BL758="0 - 2",1,IF(BL758="2,5 - 4,5",2,IF(BL758="5 - 7",3,IF(BL758="7,5 - 9,5",4,IF(BL758="10 - 12",5,IF(BL758="12,5 - 13,5",6,IF(BL758="14","NORMA",IF(BL758="14,5 - 16,5",7,IF(BL758="17 - 19",8,IF(BL758="19,5 - 21,5",9,IF(BL758="22 - 24",10,IF(BL758="24,5 - 26,5",11,IF(BL758="27 - 29",12,IF(BL758="29,5 - 30",13,"")))))))))))))))</f>
        <v>1</v>
      </c>
      <c r="BN758" s="9" t="n">
        <v>22</v>
      </c>
      <c r="BO758" s="11" t="str">
        <f aca="false">IF(BN758="","",IF(AND(BN758&gt;=-20,BN758&lt;=-10),"-20 a -10",IF(AND(BN758&gt;=-9.5,BN758&lt;=0.5),"-9,5 a 0,5",IF(AND(BN758&gt;=1,BN758&lt;=11),"1 a 11",IF(AND(BN758&gt;=11.5,BN758&lt;=21.5),"11,5 a 21,5",IF(BN758=22,"22",IF(AND(BN758&gt;=22.5,BN758&lt;=32.5),"22,5 a 32,5",IF(AND(BN758&gt;=33,BN758&lt;=43),"33 a 43","Fuera de rango"))))))))</f>
        <v>22</v>
      </c>
      <c r="BP758" s="11" t="str">
        <f aca="false">IF(BO758="","",IF(BO758="-20 a -10",1,IF(BO758="-9,5 a 0,5",2,IF(BO758="1 a 11",3,IF(BO758="11,5 a 21,5",4,IF(BO758="22","NORMA",IF(BO758="22,5 a 32,5",5,IF(BO758="33 a 43",6,""))))))))</f>
        <v>NORMA</v>
      </c>
      <c r="BQ758" s="9" t="n">
        <v>12</v>
      </c>
      <c r="BR758" s="10" t="str">
        <f aca="false">IF(BQ758="","",IF(AND(BQ758&gt;=-20,BQ758&lt;=-15),"-20 a -15",IF(AND(BQ758&gt;=-14.5,BQ758&lt;=-9.5),"-14,5 a -9,5",IF(AND(BQ758&gt;=-9,BQ758&lt;=-4),"-9 a -4",IF(AND(BQ758&gt;=-3.5,BQ758&lt;=2.5),"-3,5 a 2,5",IF(AND(BQ758&gt;=3,BQ758&lt;=8),"3 a 8",IF(AND(BQ758&gt;=8.5,BQ758&lt;=13.5),"8,5 a 13,5",IF(AND(BQ758&gt;=14,BQ758&lt;=17.5),"14 a 17,5",IF(BQ758=18,"18",IF(AND(BQ758&gt;=18.5,BQ758&lt;=23.5),"18,5 a 23,5",IF(AND(BQ758&gt;=24,BQ758&lt;=29),"24 a 29",IF(AND(BQ758&gt;=29.5,BQ758&lt;=34.5),"29,5 a 34,5",IF(AND(BQ758&gt;=35,BQ758&lt;=40),"35 a 40","Fuera de rango")))))))))))))</f>
        <v>8,5 a 13,5</v>
      </c>
      <c r="BS758" s="11" t="n">
        <f aca="false">IF(BR758="","",IF(BR758="-20 a -15",1,IF(BR758="-14,5 a -9,5",2,IF(BR758="-9 a -4",3,IF(BR758="-3,5 a 2,5",4,IF(BR758="3 a 8",5,IF(BR758="8,5 a 13,5",6,IF(BR758="14 a 17,5",7,IF(BR758="18","NORMA",IF(BR758="18,5 a 23,5",8,IF(BR758="24 a 29",9,IF(BR758="29,5 a 34,5",10,IF(BR758="35 a 40",11,"")))))))))))))</f>
        <v>6</v>
      </c>
      <c r="BT758" s="9" t="n">
        <v>2</v>
      </c>
      <c r="BU758" s="10" t="str">
        <f aca="false">IF(BT758="","",IF(AND(BT758&gt;=-20,BT758&lt;=-18),"-20 a -18",IF(AND(BT758&gt;=-17.5,BT758&lt;=-15.5),"-17,5 a -15,5",IF(AND(BT758&gt;=-15,BT758&lt;=-13),"-15 a -13",IF(AND(BT758&gt;=-12.5,BT758&lt;=-10.5),"-12,5 a -10,5",IF(AND(BT758&gt;=-10,BT758&lt;=-8),"-10 a -8",IF(AND(BT758&gt;=-7.5,BT758&lt;=-5.5),"-7,5 a -5,5",IF(AND(BT758&gt;=-5,BT758&lt;=-3),"-5 a -3",IF(AND(BT758&gt;=-2.5,BT758&lt;=-0.5),"-2,5 a -0,5",IF(BT758=0,"0",IF(AND(BT758&gt;=0.5,BT758&lt;=2.5),"0,5 a 2,5",IF(AND(BT758&gt;=3,BT758&lt;=5),"3 a 5",IF(AND(BT758&gt;=5.5,BT758&lt;=7.5),"5,5 a 7,5",IF(AND(BT758&gt;=8,BT758&lt;=10),"8 a 10",IF(AND(BT758&gt;=10.5,BT758&lt;=12.5),"10,5 a 12,5",IF(AND(BT758&gt;=13,BT758&lt;=15),"13 a 15",IF(AND(BT758&gt;=15.5,BT758&lt;=17.5),"15,5 a 17,5",IF(AND(BT758&gt;=18,BT758&lt;=20),"18 a 20","Fuera de rango"))))))))))))))))))</f>
        <v>0,5 a 2,5</v>
      </c>
      <c r="BV758" s="11" t="n">
        <f aca="false">IF(BT758="","",IF(BT758=0,"NORMA",IF(AND(BT758&gt;=-20,BT758&lt;=-18),2,IF(AND(BT758&gt;=-17.5,BT758&lt;=-15.5),2,IF(AND(BT758&gt;=-15,BT758&lt;=-13),3,IF(AND(BT758&gt;=-12.5,BT758&lt;=-10.5),4,IF(AND(BT758&gt;=-10,BT758&lt;=-8),5,IF(AND(BT758&gt;=-7.5,BT758&lt;=-5.5),6,IF(AND(BT758&gt;=-5,BT758&lt;=-3),7,IF(AND(BT758&gt;=-2.5,BT758&lt;=-0.5),8,IF(AND(BT758&gt;=0.5,BT758&lt;=2.5),9,IF(AND(BT758&gt;=3,BT758&lt;=5),10,IF(AND(BT758&gt;=5.5,BT758&lt;=7.5),11,IF(AND(BT758&gt;=8,BT758&lt;=10),12,IF(AND(BT758&gt;=10.5,BT758&lt;=12.5),13,IF(AND(BT758&gt;=13,BT758&lt;=15),14,IF(AND(BT758&gt;=15.5,BT758&lt;=17.5),15,IF(AND(BT758&gt;=18,BT758&lt;=20),16,"Fuera de rango"))))))))))))))))))</f>
        <v>9</v>
      </c>
      <c r="BW758" s="9" t="n">
        <v>-4.5</v>
      </c>
      <c r="BX758" s="10" t="n">
        <f aca="false">18.5- (0.3*H758)</f>
        <v>4.1</v>
      </c>
      <c r="BY758" s="10" t="n">
        <f aca="false">(BW758)-(BX758)</f>
        <v>-8.6</v>
      </c>
      <c r="BZ758" s="10" t="str">
        <f aca="false">IF(BY758="","",IF(BY758&lt;-27.5,"De -30 a -28",IF(BY758&lt;-25,"De -27,5 a -25,5",IF(BY758&lt;-22.5,"De -25 a -23",IF(BY758&lt;-20,"De -22,5 a -20,5",IF(BY758&lt;-17.5,"De -20 a -18",IF(BY758&lt;-15,"De -17,5 a -15,5",IF(BY758&lt;-12.5,"De -15 a -13",IF(BY758&lt;-10,"De -12,5 a -10,5",IF(BY758&lt;-7.5,"De -10 a -8",IF(BY758&lt;-5,"De -7,5 a -5,5",IF(BY758&lt;-2.5,"De -5 a -3",IF(BY758&lt;0,"De -2,5 a -0,5",IF(BY758&lt;2.5,"De 0 a 2",IF(BY758&lt;5,"De 2,5 a 4,5",IF(BY758&lt;7.5,"De 5 a 7",IF(BY758&lt;10,"De 7,5 a 9,5",IF(BY758&lt;12.5,"De 10 a 12",IF(BY758&lt;15,"De 12,5 a 14,5",IF(BY758&lt;17.5,"De 15 a 17",IF(BY758&lt;20,"De 17,5 a 19,5",IF(BY758&lt;22.5,"De 20 a 22",IF(BY758&lt;25,"De 22,5 a 24,5",IF(BY758&lt;27.5,"De 25 a 27","De 27,5 a 30"))))))))))))))))))))))))</f>
        <v>De -10 a -8</v>
      </c>
      <c r="CA758" s="12" t="n">
        <f aca="false">IF(BY758="","",IF(BY758&lt;=-28,1,IF(BY758&lt;=-25.5,2,IF(BY758&lt;=-23,3,IF(BY758&lt;=-20.5,4,IF(BY758&lt;=-18,5,IF(BY758&lt;=-15.5,6,IF(BY758&lt;=-13,7,IF(BY758&lt;=-10.5,8,IF(BY758&lt;=-8,9,IF(BY758&lt;=-5.5,10,IF(BY758&lt;=-3,11,IF(BY758&lt;=-0.5,12,IF(BY758&lt;=2,13,IF(BY758&lt;=4.5,14,IF(BY758&lt;=7,15,IF(BY758&lt;=9.5,16,IF(BY758&lt;=12,17,IF(BY758&lt;=14.5,18,IF(BY758&lt;=17,19,IF(BY758&lt;=19.5,20,IF(BY758&lt;=22,21,IF(BY758&lt;=24.5,22,IF(BY758&lt;=27,23,IF(BY758&lt;=30,24,"Fuera de rango")))))))))))))))))))))))))</f>
        <v>9</v>
      </c>
      <c r="CB758" s="9" t="n">
        <v>-3.25</v>
      </c>
      <c r="CC758" s="10" t="n">
        <f aca="false">18.5- (0.3*H758)</f>
        <v>4.1</v>
      </c>
      <c r="CD758" s="10" t="n">
        <f aca="false">(CB758)-(CC758)</f>
        <v>-7.35</v>
      </c>
      <c r="CE758" s="10" t="str">
        <f aca="false">IF(CD758="","",IF(CD758&lt;-27.5,"De -30 a -28",IF(CD758&lt;-25,"De -27,5 a -25,5",IF(CD758&lt;-22.5,"De -25 a -23",IF(CD758&lt;-20,"De -22,5 a -20,5",IF(CD758&lt;-17.5,"De -20 a -18",IF(CD758&lt;-15,"De -17,5 a -15,5",IF(CD758&lt;-12.5,"De -15 a -13",IF(CD758&lt;-10,"De -12,5 a -10,5",IF(CD758&lt;-7.5,"De -10 a -8",IF(CD758&lt;-5,"De -7,5 a -5,5",IF(CD758&lt;-2.5,"De -5 a -3",IF(CD758&lt;0,"De -2,5 a -0,5",IF(CD758&lt;=2,"De 0 a 2",IF(CD758&lt;=4.5,"De 2,5 a 4,5",IF(CD758&lt;=7,"De 5 a 7",IF(CD758&lt;=9.5,"De 7,5 a 9,5",IF(CD758&lt;=12,"De 10 a 12",IF(CD758&lt;=14.5,"De 12,5 a 14,5",IF(CD758&lt;=17,"De 15 a 17",IF(CD758&lt;=19.5,"De 17,5 a 19,5",IF(CD758&lt;=22,"De 20 a 22",IF(CD758&lt;=24.5,"De 22,5 a 24,5",IF(CD758&lt;=27,"De 25 a 27","De 27,5 a 30"))))))))))))))))))))))))</f>
        <v>De -7,5 a -5,5</v>
      </c>
      <c r="CF758" s="12" t="n">
        <f aca="false">IF(CD758="","",IF(CD758&lt;-27.5,1,IF(CD758&lt;-25,2,IF(CD758&lt;-22.5,3,IF(CD758&lt;-20,4,IF(CD758&lt;-17.5,5,IF(CD758&lt;-15,6,IF(CD758&lt;-12.5,7,IF(CD758&lt;-10,8,IF(CD758&lt;-7.5,9,IF(CD758&lt;-5,10,IF(CD758&lt;-2.5,11,IF(CD758&lt;0,12,IF(CD758&lt;2.5,13,IF(CD758&lt;5,14,IF(CD758&lt;7.5,15,IF(CD758&lt;10,16,IF(CD758&lt;12.5,17,IF(CD758&lt;15,18,IF(CD758&lt;17.5,19,IF(CD758&lt;20,20,IF(CD758&lt;22.5,21,IF(CD758&lt;25,22,IF(CD758&lt;27.5,23,24))))))))))))))))))))))))</f>
        <v>10</v>
      </c>
      <c r="CG758" s="9" t="n">
        <v>-2.25</v>
      </c>
      <c r="CH758" s="10" t="str">
        <f aca="false">IF(CG758="","",IF(AND(CG758&gt;=-10,CG758&lt;=-9.5),"-10 a -9,5",IF(AND(CG758&gt;-9.5,CG758&lt;=-8.5),"-9 a -8,5",IF(AND(CG758&gt;-8.5,CG758&lt;=-7.5),"-8 a -7,5",IF(AND(CG758&gt;-7.5,CG758&lt;=-6.5),"-7 a -6,5",IF(AND(CG758&gt;-6.5,CG758&lt;=-5.5),"-6 a -5,5",IF(AND(CG758&gt;-5.5,CG758&lt;=-4.5),"-5 a -4,5",IF(AND(CG758&gt;-4.5,CG758&lt;=-3.5),"-4 a -3,5",IF(AND(CG758&gt;-3.5,CG758&lt;=-2.5),"-3 a -2,5",IF(CG758=-2.25,"-2,25",IF(AND(CG758&gt;-2.5,CG758&lt;=-1.5),"-2 a -1,5",IF(AND(CG758&gt;-1.5,CG758&lt;=-0.5),"-1 a -0,5",IF(AND(CG758&gt;-0.5,CG758&lt;=0.5),"0 a 0,5",IF(AND(CG758&gt;0.5,CG758&lt;=1.5),"1 a 1,5",IF(AND(CG758&gt;1.5,CG758&lt;=2.5),"2 a 2,5",IF(AND(CG758&gt;2.5,CG758&lt;=3.5),"3 a 3,5",IF(AND(CG758&gt;3.5,CG758&lt;=4.5),"4 a 4,5",IF(AND(CG758&gt;4.5,CG758&lt;=5.5),"5 a 5,5",IF(AND(CG758&gt;5.5,CG758&lt;=6.5),"6 a 6,5",IF(AND(CG758&gt;6.5,CG758&lt;=7.5),"7 a 7,5",IF(AND(CG758&gt;7.5,CG758&lt;=8.5),"8 a 8,5",IF(AND(CG758&gt;8.5,CG758&lt;=9.5),"9 a 9,5",IF(CG758&gt;=10,"10","Fuera de rango")))))))))))))))))))))))</f>
        <v>-2,25</v>
      </c>
      <c r="CI758" s="11" t="str">
        <f aca="false">IF(CG758="","",IF(CG758=-2.25,"NORMA",IF(CG758&lt;=-9.5,1,IF(CG758&lt;=-8.5,2,IF(CG758&lt;=-7.5,3,IF(CG758&lt;=-6.5,4,IF(CG758&lt;=-5.5,5,IF(CG758&lt;=-4.5,6,IF(CG758&lt;=-3.5,7,IF(CG758&lt;=-2.5,8,IF(CG758&lt;=-1.5,9,IF(CG758&lt;=-0.5,10,IF(CG758&lt;=0.5,11,IF(CG758&lt;=1.5,12,IF(CG758&lt;=2.5,13,IF(CG758&lt;=3.5,14,IF(CG758&lt;=4.5,15,IF(CG758&lt;=5.5,16,IF(CG758&lt;=6.5,17,IF(CG758&lt;=7.5,18,IF(CG758&lt;=8.5,19,IF(CG758&lt;=9.5,20,IF(CG758=10,21,"Fuera de rango")))))))))))))))))))))))</f>
        <v>NORMA</v>
      </c>
      <c r="CJ758" s="9" t="n">
        <v>3</v>
      </c>
      <c r="CK758" s="10" t="str">
        <f aca="false">IF(CJ758="","",IF(AND(CJ758&gt;=-6,CJ758&lt;=-5.5),"-6 a -5,5",IF(AND(CJ758&gt;-5.5,CJ758&lt;=-4.5),"-5 a -4,5",IF(AND(CJ758&gt;-4.5,CJ758&lt;=-3.5),"-4 a -3,5",IF(AND(CJ758&gt;-3.5,CJ758&lt;=-2.5),"-3 a -2,5",IF(AND(CJ758&gt;-2.5,CJ758&lt;=-1.5),"-2 a -1,5",IF(AND(CJ758&gt;-1.5,CJ758&lt;=-0.5),"-1 a -0,5",IF(AND(CJ758&gt;-0.5,CJ758&lt;=0.5),"0 a 0,5",IF(AND(CJ758&gt;0.5,CJ758&lt;=1.5),"1 a 1,5",IF(AND(CJ758&gt;1.5,CJ758&lt;2.5),"2",IF(AND(CJ758&gt;=2.5,CJ758&lt;=3),"2,5 a 3",IF(AND(CJ758&gt;3,CJ758&lt;=4),"3,5 a 4",IF(AND(CJ758&gt;4,CJ758&lt;=5),"4,5 a 5",IF(AND(CJ758&gt;5,CJ758&lt;=6),"5,5 a 6",IF(AND(CJ758&gt;6,CJ758&lt;=7),"6,5 a 7",IF(AND(CJ758&gt;7,CJ758&lt;=8),"7,5 a 8",IF(AND(CJ758&gt;8,CJ758&lt;=9.5),"8,5 a 9,5",IF(CJ758=10,"10","Fuera de rango"))))))))))))))))))</f>
        <v>2,5 a 3</v>
      </c>
      <c r="CL758" s="11" t="n">
        <f aca="false">IF(CK758="","",IF(OR(CK758="-6 a -5,5",CK758="-6 - -5,5"),1,IF(OR(CK758="-5 a -4,5",CK758="-5 - -4,5"),2,IF(OR(CK758="-4 a -3,5",CK758="-4 - -3,5"),3,IF(OR(CK758="-3 a -2,5",CK758="-3 - -2,5"),4,IF(OR(CK758="-2 a -1,5",CK758="-2 - -1,5"),5,IF(OR(CK758="-1 a -0,5",CK758="-1 - -0,5"),6,IF(OR(CK758="0 a 0,5",CK758="0 - 0,5"),7,IF(OR(CK758="1 a 1,5",CK758="1 - 1,5"),8,IF(CK758="2","NORMA",IF(OR(CK758="2,5 a 3",CK758="2,5 - 3"),9,IF(OR(CK758="3,5 a 4",CK758="3,5 - 4"),10,IF(OR(CK758="4,5 a 5",CK758="4,5 - 5"),11,IF(OR(CK758="5,5 a 6",CK758="5,5 - 6"),12,IF(OR(CK758="6,5 a 7",CK758="6,5 - 7"),13,IF(OR(CK758="7,5 a 8",CK758="7,5 - 8"),14,IF(OR(CK758="8,5 a 9",CK758="8,5 - 9,5",CK758="9 a 9,5"),15,IF(CK758="10",15,IF(OR(CK758="0,5 a 1",CK758="0,5 - 1"),7,"Fuera de rango")))))))))))))))))))</f>
        <v>9</v>
      </c>
      <c r="CO758" s="10" t="str">
        <f aca="false">IF(CM758&gt;0,"EME"," ")</f>
        <v> </v>
      </c>
      <c r="CQ758" s="10" t="str">
        <f aca="false">IF(CP758&gt;0,"0", " ")</f>
        <v> </v>
      </c>
      <c r="CR758" s="10" t="str">
        <f aca="false">IF(CP758&gt;0,"EME"," ")</f>
        <v> </v>
      </c>
      <c r="CS758" s="9" t="n">
        <v>0</v>
      </c>
      <c r="CV758" s="9" t="n">
        <v>0</v>
      </c>
      <c r="CY758" s="9" t="n">
        <v>-9.5</v>
      </c>
      <c r="DB758" s="9" t="n">
        <v>-9</v>
      </c>
      <c r="DC758" s="11" t="str">
        <f aca="false">IF(DB758&lt;0,"2"," ")</f>
        <v>2</v>
      </c>
      <c r="DD758" s="11" t="str">
        <f aca="false">IF(DB758&lt;0,"MIO"," ")</f>
        <v>MIO</v>
      </c>
      <c r="DE758" s="9" t="n">
        <v>0</v>
      </c>
      <c r="DF758" s="10" t="str">
        <f aca="false">IF(DE758&lt;0,"3"," ")</f>
        <v> </v>
      </c>
      <c r="DG758" s="10" t="str">
        <f aca="false">IF(DE758&lt;0,"AST"," ")</f>
        <v> </v>
      </c>
      <c r="DH758" s="9" t="n">
        <v>-0.5</v>
      </c>
      <c r="DI758" s="10" t="str">
        <f aca="false">IF(DH758&lt;0,"3"," ")</f>
        <v>3</v>
      </c>
      <c r="DJ758" s="10" t="str">
        <f aca="false">IF(DH758&lt;0,"AST"," ")</f>
        <v>AST</v>
      </c>
      <c r="DK758" s="9" t="n">
        <v>0</v>
      </c>
      <c r="DL758" s="10" t="str">
        <f aca="false">IF(DK758&gt;0,"4"," ")</f>
        <v> </v>
      </c>
      <c r="DM758" s="10" t="str">
        <f aca="false">IF(DK758&gt;0,"PRE"," ")</f>
        <v> </v>
      </c>
      <c r="DN758" s="9" t="n">
        <v>0</v>
      </c>
      <c r="DO758" s="10" t="str">
        <f aca="false">IF(DN758&gt;0,"4"," ")</f>
        <v> </v>
      </c>
      <c r="DP758" s="10" t="str">
        <f aca="false">IF(DN758&gt;0,"PRE"," ")</f>
        <v> </v>
      </c>
      <c r="DS758" s="12" t="str">
        <f aca="false">CONCATENATE(CO758,CU758,DA758,DG758,DM758)</f>
        <v>   </v>
      </c>
      <c r="DT758" s="10" t="e">
        <f aca="false" t="array" ref="DT758">_xlfn.IFS(DS758="EME    ","0", DS758=" HIP   ","1", DS758="  MIO  ","2", DS758="   AST ","3", DS758="    PRE","4", DS758="EME   PRE","5", DS758=" HIP  PRE","6", DS758=" HIP AST ","7", DS758="  MIO PRE","8", DS758="  MIOAST ","9", DS758="   ASTPRE","10",DS758=" HIP ASTPRE","11", DS758="  MIOASTPRE","12", DS758="     ","0")</f>
        <v>#N/A</v>
      </c>
      <c r="DV758" s="1" t="e">
        <f aca="false" t="array" ref="DV758">_xlfn.IFS(DU758="SI","2", DU758="NO","1")</f>
        <v>#N/A</v>
      </c>
      <c r="DX758" s="11" t="str">
        <f aca="false">IF(DW758=0,"1","2")</f>
        <v>1</v>
      </c>
      <c r="DY758" s="11" t="str">
        <f aca="false" t="array" ref="DY758">_xlfn.IFS(DW758=0,"0", DW758=0.25, "1", DW758=0.5,"2", DW758=0.75,"3", DW758=1,"4",DW758=1.25,"5", DW758=1.5,"6", DW758=1.75,"7", DW758=2,"8")</f>
        <v>0</v>
      </c>
      <c r="EA758" s="11" t="str">
        <f aca="false">IF(DZ758=0,"1","2")</f>
        <v>1</v>
      </c>
      <c r="EB758" s="11" t="str">
        <f aca="false" t="array" ref="EB758">_xlfn.IFS(DZ758=0,"0", DZ758=0.25, "1", DZ758=0.5,"2", DZ758=0.75,"3", DZ758=1,"4",DZ758=1.25,"5", DZ758=1.5,"6", DZ758=1.75,"7", DZ758=2,"8")</f>
        <v>0</v>
      </c>
      <c r="ED758" s="10" t="str">
        <f aca="false">IF(EC758=0,"1","2")</f>
        <v>1</v>
      </c>
      <c r="EE758" s="11" t="str">
        <f aca="false" t="array" ref="EE758">_xlfn.IFS(EC758=0,"0", EC758=-0.25, "1", EC758=-0.5,"2", EC758=-0.75,"3", EC758=-1,"4",EC758=-1.25,"5", EC758=-1.5,"6", EC758=-1.75,"7", EC758=-2,"8", EC758=-2.25,"9",EC758=-2.5,"10", EC758=-2.75,"11", EC758=-3,"12", EC758=-3.25,"13", EC758=-3.5,"14", EC758=-3.75,"15",EC758=-4,"16")</f>
        <v>0</v>
      </c>
      <c r="EG758" s="10" t="str">
        <f aca="false">IF(EF758=0,"1","2")</f>
        <v>1</v>
      </c>
      <c r="EH758" s="11" t="str">
        <f aca="false" t="array" ref="EH758">_xlfn.IFS(EF758=0,"0", EF758=-0.25, "1", EF758=-0.5,"2", EF758=-0.75,"3", EF758=-1,"4",EF758=-1.25,"5", EF758=-1.5,"6", EF758=-1.75,"7", EF758=-2,"8", EF758=-2.25,"9",EF758=-2.5,"10", EF758=-2.75,"11", EF758=-3,"12", EF758=-3.25,"13", EF758=-3.5,"14", EF758=-3.75,"15",EF758=-4,"16")</f>
        <v>0</v>
      </c>
      <c r="EJ758" s="11" t="str">
        <f aca="false">IF(EI758=0,"1","2")</f>
        <v>1</v>
      </c>
      <c r="EK758" s="11" t="str">
        <f aca="false" t="array" ref="EK758">_xlfn.IFS(EI758=0,"0", EI758=-0.25, "1", EI758=-0.5,"2", EI758=-0.75,"3", EI758=-1,"4",EI758=-1.25,"5", EI758=-1.5,"6", EI758=-1.75,"7", EI758=-2,"8", EI758=-2.25,"9", EI758=-2.25,"9",EI758=-2.5,"10", EI758=-2.75,"11", EI758=-3,"12", EI758=-3.25,"13", EI758=-3.5,"14", EI758=-3.75,"15",EI758=-4,"16", EI758=0.25, "17", EI758=0.5, "18")</f>
        <v>0</v>
      </c>
      <c r="EM758" s="11" t="str">
        <f aca="false">IF(EL758=0,"1","2")</f>
        <v>1</v>
      </c>
      <c r="EN758" s="11" t="str">
        <f aca="false" t="array" ref="EN758">_xlfn.IFS(EL758=0.25,"17",EL758=0.5,"18", EL758=0,"0", EL758=-0.25, "1", EL758=-0.5,"2", EL758=-0.75,"3", EL758=-1,"4",EL758=-1.25,"5", EL758=-1.5,"6", EL758=-1.75,"7", EL758=-2,"8",EL758= -2.25,"9",EL758=-2.5,"10",EL758= -2.75,"11",EL758= -3,"12",EL758= -3.25,"13",EL758= -3.5,"14",EL758= -3.75,"15",EL758=-4,"16")</f>
        <v>0</v>
      </c>
      <c r="EP758" s="11" t="str">
        <f aca="false">IF(EO758=0,"1","2")</f>
        <v>1</v>
      </c>
      <c r="EQ758" s="11" t="str">
        <f aca="false" t="array" ref="EQ758">_xlfn.IFS(EO758=0,"0", EO758=0.25, "1", EO758=0.5,"2", EO758=0.75,"3", EO758=1,"4",EO758=1.25,"5", EO758=1.5,"6", EO758=1.75,"7", EO758=2,"8", EO758=2.25,"9", EO758=2.25,"9",EO758=2.5,"10", EO758=2.75,"11", EO758=3,"12", EO758=3.25,"13", EO758=3.5,"14", EO758=3.75,"15",EO758=4,"16", EO758=-0.25, "17", bq=-0.5, "18")</f>
        <v>0</v>
      </c>
      <c r="ES758" s="11" t="str">
        <f aca="false">IF(ER758=0,"1","2")</f>
        <v>1</v>
      </c>
      <c r="ET758" s="11" t="str">
        <f aca="false" t="array" ref="ET758">_xlfn.IFS(ER758=0,"0", ER758=0.25, "1", ER758=0.5,"2", ER758=0.75,"3", ER758=1,"4",ER758=1.25,"5", ER758=1.5,"6", ER758=1.75,"7", ER758=2,"8", ER758=2.25,"9", ER758=2.25,"9",ER758=2.5,"10", ER758=2.75,"11", ER758=3,"12", ER758=3.25,"13", ER758=3.5,"14", ER758=3.75,"15",ER758=4,"16", ER758=-0.25, "17", bq=-0.5, "18")</f>
        <v>0</v>
      </c>
      <c r="EV758" s="14" t="e">
        <f aca="false">VLOOKUP(EU758,LEYENDA!$G$2:$H$8,2,TRUE())</f>
        <v>#N/A</v>
      </c>
      <c r="EW758" s="14" t="e">
        <f aca="false" t="array" ref="EW758">_xlfn.IFS(EV758="0-5","1", EV758="6-12","2", EV758="13-18","3", EV758="19-24","4", EV758="25-36","5", EV758="37-48","6", EV758="49-60","7")</f>
        <v>#N/A</v>
      </c>
    </row>
    <row r="759" customFormat="false" ht="13.5" hidden="false" customHeight="false" outlineLevel="0" collapsed="false">
      <c r="A759" s="1" t="n">
        <v>308</v>
      </c>
      <c r="B759" s="2" t="n">
        <v>2</v>
      </c>
      <c r="C759" s="33" t="n">
        <v>43155</v>
      </c>
      <c r="E759" s="5" t="str">
        <f aca="false">VLOOKUP(A759,'286'!$A$3:$J$6279,10,FALSE())</f>
        <v>DE LUCAS GARCÍA, CARLOS</v>
      </c>
      <c r="F759" s="4" t="str">
        <f aca="false">VLOOKUP(A759,'286'!$A$3:$I$1768,3,FALSE())</f>
        <v>DEGARCAR</v>
      </c>
      <c r="G759" s="6" t="n">
        <f aca="false">VLOOKUP(A759,'286'!$A$3:$I$1768,4,FALSE())</f>
        <v>24337</v>
      </c>
      <c r="H759" s="7" t="n">
        <f aca="false">YEAR(C759)-YEAR(G759)</f>
        <v>52</v>
      </c>
      <c r="I759" s="1" t="str">
        <f aca="false">VLOOKUP(H759,LEYENDA!$C$2:$D$6,2,TRUE())</f>
        <v>41-60</v>
      </c>
      <c r="J759" s="5" t="str">
        <f aca="false">VLOOKUP(A759,'286'!$A$3:$I$1768,7,FALSE())</f>
        <v>H</v>
      </c>
      <c r="K759" s="8" t="n">
        <f aca="false">VLOOKUP(A759,'286'!$A$3:$I$1768,2,FALSE())</f>
        <v>0</v>
      </c>
      <c r="L759" s="4" t="str">
        <f aca="false">VLOOKUP(A759,'286'!$A$3:$I$1768,8,FALSE())</f>
        <v>D</v>
      </c>
      <c r="M759" s="4" t="str">
        <f aca="false">VLOOKUP(A759,'286'!$A$3:$I$1768,9,FALSE())</f>
        <v>D</v>
      </c>
      <c r="N759" s="8" t="str">
        <f aca="false">IF(R759=O759, "MISMA","CONTRARIA")</f>
        <v>MISMA</v>
      </c>
      <c r="O759" s="8" t="str">
        <f aca="false" t="array" ref="O759">_xlfn.IFS(L759="D","1", L759="I","2")</f>
        <v>1</v>
      </c>
      <c r="P759" s="8" t="e">
        <f aca="false" t="array" ref="P759">_xlfn.IFS(K759="OD","1", K759="OI","2")</f>
        <v>#N/A</v>
      </c>
      <c r="Q759" s="1" t="str">
        <f aca="false" t="array" ref="Q759">_xlfn.IFS(J759="M","1", J759="H","2")</f>
        <v>2</v>
      </c>
      <c r="R759" s="8" t="str">
        <f aca="false" t="array" ref="R759">_xlfn.IFS(M759="D","1", M759="I","2")</f>
        <v>1</v>
      </c>
      <c r="S759" s="1" t="str">
        <f aca="false" t="array" ref="S759">_xlfn.IFS(N759="CONTRARIA", "1",N759= "MISMA","2")</f>
        <v>2</v>
      </c>
      <c r="T759" s="1" t="str">
        <f aca="false" t="array" ref="T759">_xlfn.IFS(I759="0-12","1", I759="13-24","2", I759="25-40","3", I759="41-60","4", I759="61-100","5")</f>
        <v>4</v>
      </c>
      <c r="U759" s="9" t="n">
        <v>-2.5</v>
      </c>
      <c r="V759" s="10" t="str">
        <f aca="false">IF(U759="","",IF(AND(U759&gt;=-9,U759&lt;=-6.5),"-9 a -6,5",IF(AND(U759&gt;=-6,U759&lt;=-3.5),"-6 a -3,5",IF(AND(U759&gt;=-3,U759&lt;=-1),"-3 a -1",IF(U759=-0.5,"-0,5",IF(AND(U759&gt;=0,U759&lt;=2.5),"0 a 2,5",IF(AND(U759&gt;=3,U759&lt;=5.5),"3 a 5,5",IF(AND(U759&gt;=6,U759&lt;=8.5),"6 a 8,5",IF(AND(U759&gt;=9,U759&lt;=20),"9 a 20","Fuera de rango")))))))))</f>
        <v>-3 a -1</v>
      </c>
      <c r="W759" s="11" t="n">
        <f aca="false">IF(V759="","",IF(V759="-9 a -6,5",2,IF(V759="-6 a -3,5",3,IF(V759="-3 a -1",4,IF(V759="-0,5","NORMA",IF(V759="0 a 2,5",5,IF(V759="3 a 5,5",6,IF(V759="6 a 8,5",7,IF(V759="9 a 20",8,"Fuera de rango")))))))))</f>
        <v>4</v>
      </c>
      <c r="X759" s="9" t="n">
        <v>0</v>
      </c>
      <c r="Y759" s="11" t="str">
        <f aca="false">IF(X759="","",IF(AND(X759&gt;=0,X759&lt;=4),"0 a 4",IF(AND(X759&gt;=4.5,X759&lt;=8.5),"4,5 a 8,5",IF(X759=9,"9",IF(AND(X759&gt;=9.5,X759&lt;=13),"9,5 a 13",IF(AND(X759&gt;=13.5,X759&lt;=20),"13,5 a 20",IF(AND(X759&gt;=20.5,X759&lt;=35),"20,5 a 35","Fuera de rango")))))))</f>
        <v>0 a 4</v>
      </c>
      <c r="Z759" s="11" t="n">
        <f aca="false">IF(Y759="","",IF(Y759="0 a 4",1,IF(Y759="4,5 a 8,5",2,IF(Y759="9","NORMA",IF(Y759="9,5 a 13",3,IF(Y759="13,5 a 20",4,IF(Y759="20,5 a 35",5,"Fuera de rango")))))))</f>
        <v>1</v>
      </c>
      <c r="AA759" s="9" t="n">
        <v>18</v>
      </c>
      <c r="AB759" s="10" t="str">
        <f aca="false">IF(AA759="","",IF(AND(AA759&gt;=0,AA759&lt;=9),"0 a 9",IF(AND(AA759&gt;=9.5,AA759&lt;=18.5),"9,5 a 18,5",IF(AA759=19,"19",IF(AND(AA759&gt;=19.5,AA759&lt;=28),"19,5 a 28",IF(AND(AA759&gt;=28.5,AA759&lt;=40),"28,5 a 40","Fuera de rango"))))))</f>
        <v>9,5 a 18,5</v>
      </c>
      <c r="AC759" s="11" t="n">
        <f aca="false" t="array" ref="AC759">_xlfn.IFS(AB759="","",AB759="0 a 9",1,AB759="9,5 a 18,5",2,AB759="19","NORMA",AB759="19,5 a 28",3,AB759="28,5 a 40",4,TRUE(),"Fuera de rango")</f>
        <v>2</v>
      </c>
      <c r="AD759" s="9" t="n">
        <v>12</v>
      </c>
      <c r="AE759" s="10" t="str">
        <f aca="false">IF(AD759="","",IF(AND(AD759&gt;=-10,AD759&lt;=0),"De -10 a 0",IF(AND(AD759&gt;=0.5,AD759&lt;=9.5),"0,5 a 9,5",IF(AD759=10,"10",IF(AND(AD759&gt;=10.5,AD759&lt;=20),"10,5 a 20",IF(AND(AD759&gt;=20.5,AD759&lt;=40),"20,5 a 40","Fuera de rango"))))))</f>
        <v>10,5 a 20</v>
      </c>
      <c r="AF759" s="12" t="n">
        <f aca="false">IF(AD759="","",IF(AND(AD759&gt;=-10,AD759&lt;=0),1,IF(AND(AD759&gt;=0.5,AD759&lt;=9.5),2,IF(AD759=10,"NORMA",IF(AND(AD759&gt;=10.5,AD759&lt;=20),3,IF(AND(AD759&gt;=20.5,AD759&lt;=40),4,""))))))</f>
        <v>3</v>
      </c>
      <c r="AG759" s="9" t="n">
        <v>9</v>
      </c>
      <c r="AH759" s="10" t="str">
        <f aca="false">IF(AG759="","",IF(AND(AG759&gt;=0,AG759&lt;=4),"0 a 4",IF(AND(AG759&gt;=4.5,AG759&lt;=8.5),"4,5 a 8,5",IF(AG759=9,"9",IF(AND(AG759&gt;=9.5,AG759&lt;=13),"9,5 a 13",IF(AND(AG759&gt;=13.5,AG759&lt;=25),"13,5 a 25","Fuera de rango"))))))</f>
        <v>9</v>
      </c>
      <c r="AI759" s="10" t="str">
        <f aca="false">IF(AH759="","",IF(AH759="0 a 4",1,IF(AH759="4,5 a 8,5",2,IF(AH759="9","NORMA",IF(AH759="9,5 a 13",3,IF(AH759="13,5 a 25",4,""))))))</f>
        <v>NORMA</v>
      </c>
      <c r="AJ759" s="9" t="n">
        <v>5</v>
      </c>
      <c r="AK759" s="10" t="str">
        <f aca="false">IF(AJ759="","",IF(AND(AJ759&gt;=-15,AJ759&lt;=-10.5),"-15 a -10,5",IF(AND(AJ759&gt;=-10,AJ759&lt;=-4),"-10 a -4",IF(AND(AJ759&gt;=-4.5,AJ759&lt;=0),"-4,5 a 0",IF(AND(AJ759&gt;=0.5,AJ759&lt;=4.5),"0,5 a 4,5",IF(AJ759=5,"5",IF(AND(AJ759&gt;=5.5,AJ759&lt;=10),"5,5 a 10",IF(AND(AJ759&gt;=10.5,AJ759&lt;=20),"10,5 a 20","Fuera de rango"))))))))</f>
        <v>5</v>
      </c>
      <c r="AL759" s="11" t="str">
        <f aca="false">IF(AK759="","",IF(AK759="-15 a -10,5",1,IF(AK759="-10 a -4",2,IF(AK759="-4,5 a 0",3,IF(AK759="0,5 a 4,5",4,IF(AK759="5","NORMA",IF(AK759="5,5 a 10",5,IF(AK759="10,5 a 20",6,"Error"))))))))</f>
        <v>NORMA</v>
      </c>
      <c r="AM759" s="9" t="n">
        <v>1</v>
      </c>
      <c r="AN759" s="10" t="str">
        <f aca="false">IF(AM759="","",IF(AND(AM759&gt;=-7.5,AM759&lt;=-5.5),"-7,5 a -5,5",IF(AND(AM759&gt;=-5,AM759&lt;=-3),"-5 a -3",IF(AND(AM759&gt;=-2.5,AM759&lt;=-0.5),"-2,5 a -0,5",IF(AM759=0,"0,00",IF(AND(AM759&gt;=0.5,AM759&lt;=2.5),"0,5 a 2,5",IF(AND(AM759&gt;=3,AM759&lt;=5),"3 a 5",IF(AND(AM759&gt;=5.5,AM759&lt;=7.5),"5,5 a 7,5",IF(AND(AM759&gt;=8,AM759&lt;=10),"8 a 10","Fuera de rango")))))))))</f>
        <v>0,5 a 2,5</v>
      </c>
      <c r="AO759" s="11" t="n">
        <f aca="false">IF(AN759="","",IF(AN759="-7,5 a -5,5",1,IF(AN759="-5 a -3",2,IF(AN759="-2,5 a -0,5",3,IF(AN759="0,00","NORMA",IF(AN759="0,5 a 2,5",4,IF(AN759="3 a 5",5,IF(AN759="5,5 a 7,5",6,IF(AN759="8 a 10",7,"Error")))))))))</f>
        <v>4</v>
      </c>
      <c r="AP759" s="9" t="n">
        <v>-7</v>
      </c>
      <c r="AQ759" s="10" t="str">
        <f aca="false">IF(AP759="","",IF(AND(AP759&gt;=-20,AP759&lt;=-9.5),"-20 a -9,5",IF(AND(AP759&gt;=-9,AP759&lt;=-6.5),"-9 a -6,5",IF(AP759=-6,"-6",IF(AND(AP759&gt;=-5.5,AP759&lt;=-3),"-5,5 a -3",IF(AND(AP759&gt;=-2.5,AP759&lt;=0),"-2,5 a 0",IF(AND(AP759&gt;=0.5,AP759&lt;=3),"0,5 a 3",IF(AND(AP759&gt;=3.5,AP759&lt;=6),"3,5 a 6",IF(AND(AP759&gt;=6.5,AP759&lt;=9),"6,5 a 9",IF(AND(AP759&gt;=9.5,AP759&lt;=20),"9,5 a 20","Fuera de rango"))))))))))</f>
        <v>-9 a -6,5</v>
      </c>
      <c r="AR759" s="11" t="n">
        <f aca="false">IF(AQ759="","",IF(AQ759="-20 a -9,5",1,IF(AQ759="-9 a -6,5",2,IF(AQ759="-6","NORMA",IF(AQ759="-5,5 a -3",3,IF(AQ759="-2,5 a 0",4,IF(AQ759="0,5 a 3",5,IF(AQ759="3,5 a 6",6,IF(AQ759="6,5 a 9",7,IF(AQ759="9,5 a 20",8,""))))))))))</f>
        <v>2</v>
      </c>
      <c r="AS759" s="9" t="n">
        <v>1</v>
      </c>
      <c r="AT759" s="10" t="str">
        <f aca="false">IF(AS759="","",IF(AND(AS759&gt;=-16,AS759&lt;=-14),"-16 a -14",IF(AND(AS759&gt;=-13.5,AS759&lt;=-11.5),"-13,5 a -11,5",IF(AND(AS759&gt;=-11,AS759&lt;=-9),"-11 a -9",IF(AND(AS759&gt;=-8.5,AS759&lt;=-6.5),"-8,5 a -6,5",IF(AND(AS759&gt;=-6,AS759&lt;=-4),"-6 a -4",IF(AND(AS759&gt;=-3.5,AS759&lt;=-1.5),"-3,5 a -1,5",IF(AND(AS759&gt;=-1,AS759&lt;=1),"-1 a 1",IF(AND(AS759&gt;=1.5,AS759&lt;=3.5),"1,5 a 3,5",IF(AND(AS759&gt;=4,AS759&lt;=6),"4 a 6",IF(AND(AS759&gt;=6.5,AS759&lt;=8.5),"6,5 a 8,5",IF(AND(AS759&gt;=9,AS759&lt;=11),"9 a 11",IF(AND(AS759&gt;=11.5,AS759&lt;=13.5),"11,5 a 13,5",IF(AND(AS759&gt;=14,AS759&lt;=16),"14 a 16",IF(AND(AS759&gt;=16.5,AS759&lt;=18.5),"16,5 a 18,5",IF(AND(AS759&gt;=19,AS759&lt;=21),"19 a 21","Fuera de rango"))))))))))))))))</f>
        <v>-1 a 1</v>
      </c>
      <c r="AU759" s="11" t="n">
        <f aca="false" t="array" ref="AU759">IF(AT759="","",_xlfn.IFS(AT759="-16 a -14",1,AT759="-13,5 a -11,5",2,AT759="-11 a -9",3,AT759="-8,5 a -6,5",4,AT759="-6 a -4",5,AT759="-3,5 a -1,5",6,AT759="-1 a 1",7,AT759="1,5 a 3,5",8,AT759="4 a 6","NORMA",AT759="6,5 a 8,5",9,AT759="9 a 11",10,AT759="11,5 a 13,5",11,AT759="14 a 16",12,AT759="16,5 a 18,5",13,AT759="19 a 21",14,TRUE(),""))</f>
        <v>7</v>
      </c>
      <c r="AV759" s="9" t="n">
        <v>0.75</v>
      </c>
      <c r="AW759" s="10" t="str">
        <f aca="false">IF(AV759="","",IF(AND(AV759&gt;=-1,AV759&lt;=-0.5),"-1 a -0,5",IF(AND(AV759&gt;-0.5,AV759&lt;=0),"De -0,5 a 0",IF(AND(AV759&gt;=0.25,AV759&lt;=0.75),"0,25 a 0,75",IF(AND(AV759&gt;=1,AV759&lt;=1.5),"1 a 1,5",IF(AND(AV759&gt;=1.75,AV759&lt;=2.25),"1,75 a 2,25",IF(AND(AV759&gt;=2.5,AV759&lt;=3),"2,5 a 3",IF(AND(AV759&gt;=3.25,AV759&lt;=3.75),"3,25 a 3,75","Fuera de rango"))))))))</f>
        <v>0,25 a 0,75</v>
      </c>
      <c r="AX759" s="10" t="str">
        <f aca="false">IF(AW759="","",IF(OR(AW759="-1 a -0,5",AW759="-1 a -0.5"),1,IF(OR(AW759="De -0,5 a 0",AW759="-0,5 a 0",AW759="De -0.5 a 0"),2,IF(OR(AW759="0,25 a 0,75",AW759="0.25 a 0.75"),"NORMA",IF(OR(AW759="1 a 1,5",AW759="1 a 1.5"),3,IF(OR(AW759="1,75 a 2,25",AW759="1.75 a 2.25"),4,IF(OR(AW759="2,5 a 3",AW759="2.5 a 3"),5,IF(OR(AW759="3,25 a 3,75",AW759="3.25 a 3.75"),6,""))))))))</f>
        <v>NORMA</v>
      </c>
      <c r="AY759" s="9" t="n">
        <v>-7</v>
      </c>
      <c r="AZ759" s="10" t="str">
        <f aca="false">IF(AY759="","",IF(AND(AY759&gt;=-20,AY759&lt;=-9.5),"-20 a -9,5",IF(AND(AY759&gt;=-9,AY759&lt;=-6.5),"-9 a -6,5",IF(AY759=-6,"-6",IF(AND(AY759&gt;=-5.5,AY759&lt;=-3),"-5,5 a -3",IF(AND(AY759&gt;=-2.5,AY759&lt;=0),"-2,5 a 0",IF(AND(AY759&gt;=0.5,AY759&lt;=3),"0,5 a 3",IF(AND(AY759&gt;=3.5,AY759&lt;=6),"3,5 a 6","Fuera de rango"))))))))</f>
        <v>-9 a -6,5</v>
      </c>
      <c r="BA759" s="11" t="n">
        <f aca="false">IF(AZ759="","",IF(AZ759="-20 a -9,5",1,IF(AZ759="-9 a -6,5",2,IF(AZ759="-6","NORMA",IF(AZ759="-5,5 a -3",3,IF(AZ759="-2,5 a 0",4,IF(AZ759="0,5 a 3",5,IF(AZ759="3,5 a 6",6,""))))))))</f>
        <v>2</v>
      </c>
      <c r="BB759" s="9" t="n">
        <v>0</v>
      </c>
      <c r="BC759" s="10" t="str">
        <f aca="false" t="array" ref="BC759">IF(BB759="","",_xlfn.IFS(AND(BB759&gt;=0,BB759&lt;=2),"0 a 2",AND(BB759&gt;=2.5,BB759&lt;=4.5),"2,5 a 4,5",AND(BB759&gt;=5,BB759&lt;=7),"5 a 7",AND(BB759&gt;=7.5,BB759&lt;=9.5),"7,5 a 9,5",AND(BB759&gt;=10,BB759&lt;=12),"10 a 12",AND(BB759&gt;=12.5,BB759&lt;=14.5),"12,5 a 14,5",BB759=15,"15",AND(BB759&gt;=15.5,BB759&lt;=17.5),"15,5 a 17,5",AND(BB759&gt;=18,BB759&lt;=20),"18 a 20",AND(BB759&gt;=20.5,BB759&lt;=22.5),"20,5 a 22,5",AND(BB759&gt;=23,BB759&lt;=25),"23 a 25",TRUE(),"Fuera de rango"))</f>
        <v>0 a 2</v>
      </c>
      <c r="BD759" s="11" t="n">
        <f aca="false" t="array" ref="BD759">IF(BC759="","",_xlfn.IFS(BC759="0 a 2",1,BC759="2,5 a 4,5",2,BC759="5 a 7",3,BC759="7,5 a 9,5",4,BC759="10 a 12",5,BC759="12,5 a 14,5",6,BC759="15","NORMA",BC759="15,5 a 17,5",7,BC759="18 a 20",8,BC759="20,5 a 22,5",9,BC759="23 a 25",10,TRUE(),"Fuera de rango"))</f>
        <v>1</v>
      </c>
      <c r="BE759" s="9" t="n">
        <v>16</v>
      </c>
      <c r="BF759" s="10" t="str">
        <f aca="false">IF(BE759="","",IF(AND(BE759&gt;=-20,BE759&lt;=-10),"-20 a -10",IF(AND(BE759&gt;=-9.5,BE759&lt;=0.5),"-9,5 a 0,5",IF(AND(BE759&gt;=1,BE759&lt;=11),"1 a 11",IF(AND(BE759&gt;=11.5,BE759&lt;=20.5),"11,5 a 20,5",IF(BE759=21,"21",IF(AND(BE759&gt;=21.5,BE759&lt;=31.5),"21,5 a 31,5",IF(AND(BE759&gt;=32,BE759&lt;=42),"32 a 42","Fuera de rango"))))))))</f>
        <v>11,5 a 20,5</v>
      </c>
      <c r="BG759" s="11" t="n">
        <f aca="false">IF(BF759="","",IF(BF759="-20 a -10",1,IF(BF759="-9,5 a 0,5",2,IF(BF759="1 a 11",3,IF(BF759="11,5 a 20,5",4,IF(BF759="21","NORMA",IF(BF759="21,5 a 31,5",5,IF(BF759="32 a 42",6,""))))))))</f>
        <v>4</v>
      </c>
      <c r="BH759" s="9" t="n">
        <v>-6</v>
      </c>
      <c r="BI759" s="10" t="str">
        <f aca="false">IF(BH759="","",IF(AND(BH759&gt;=-20,BH759&lt;=-15),"-20 a -15",IF(AND(BH759&gt;=-14.5,BH759&lt;=-9.5),"-14,5 a -9,5",IF(AND(BH759&gt;=-9,BH759&lt;=-4),"-9 a -4",IF(AND(BH759&gt;=-3.5,BH759&lt;=2.5),"-3,5 a 2,5",IF(AND(BH759&gt;=3,BH759&lt;=8),"3 a 8",IF(AND(BH759&gt;=8.5,BH759&lt;=14.5),"8,5 a 14,5",IF(BH759=15,"15",IF(AND(BH759&gt;=15.5,BH759&lt;=20.5),"15,5 a 20,5",IF(AND(BH759&gt;=21,BH759&lt;=26),"21 a 26","Fuera de rango"))))))))))</f>
        <v>-9 a -4</v>
      </c>
      <c r="BJ759" s="11" t="n">
        <f aca="false">IF(BI759="","",IF(BI759="-20 a -15",1,IF(BI759="-14,5 a -9,5",2,IF(BI759="-9 a -4",3,IF(BI759="-3,5 a 2,5",4,IF(BI759="3 a 8",5,IF(BI759="8,5 a 14,5",6,IF(BI759="15","NORMA",IF(BI759="15,5 a 20,5",7,IF(BI759="21 a 26",8,IF(BI759="26,5 a 31,5",9,"")))))))))))</f>
        <v>3</v>
      </c>
      <c r="BK759" s="9" t="n">
        <v>0</v>
      </c>
      <c r="BL759" s="10" t="str">
        <f aca="false">IF(BK759="","",IF(AND(BK759&gt;=0,BK759&lt;=2),"0 - 2",IF(AND(BK759&gt;=2.5,BK759&lt;=4.5),"2,5 - 4,5",IF(AND(BK759&gt;=5,BK759&lt;=7),"5 - 7",IF(AND(BK759&gt;=7.5,BK759&lt;=9.5),"7,5 - 9,5",IF(AND(BK759&gt;=10,BK759&lt;=12),"10 - 12",IF(AND(BK759&gt;=12.5,BK759&lt;=13.5),"12,5 - 13,5",IF(BK759=14,"14",IF(AND(BK759&gt;=14.5,BK759&lt;=16.5),"14,5 - 16,5",IF(AND(BK759&gt;=17,BK759&lt;=19),"17 - 19",IF(AND(BK759&gt;=19.5,BK759&lt;=21.5),"19,5 - 21,5",IF(AND(BK759&gt;=22,BK759&lt;=24),"22 - 24",IF(AND(BK759&gt;=24.5,BK759&lt;=26.5),"24,5 - 26,5",IF(AND(BK759&gt;=27,BK759&lt;=29),"27 - 29",IF(AND(BK759&gt;=29.5,BK759&lt;=30),"29,5 - 30","Fuera de rango")))))))))))))))</f>
        <v>0 - 2</v>
      </c>
      <c r="BM759" s="11" t="n">
        <f aca="false">IF(BL759="","",IF(BL759="0 - 2",1,IF(BL759="2,5 - 4,5",2,IF(BL759="5 - 7",3,IF(BL759="7,5 - 9,5",4,IF(BL759="10 - 12",5,IF(BL759="12,5 - 13,5",6,IF(BL759="14","NORMA",IF(BL759="14,5 - 16,5",7,IF(BL759="17 - 19",8,IF(BL759="19,5 - 21,5",9,IF(BL759="22 - 24",10,IF(BL759="24,5 - 26,5",11,IF(BL759="27 - 29",12,IF(BL759="29,5 - 30",13,"")))))))))))))))</f>
        <v>1</v>
      </c>
      <c r="BN759" s="9" t="n">
        <v>24</v>
      </c>
      <c r="BO759" s="11" t="str">
        <f aca="false">IF(BN759="","",IF(AND(BN759&gt;=-20,BN759&lt;=-10),"-20 a -10",IF(AND(BN759&gt;=-9.5,BN759&lt;=0.5),"-9,5 a 0,5",IF(AND(BN759&gt;=1,BN759&lt;=11),"1 a 11",IF(AND(BN759&gt;=11.5,BN759&lt;=21.5),"11,5 a 21,5",IF(BN759=22,"22",IF(AND(BN759&gt;=22.5,BN759&lt;=32.5),"22,5 a 32,5",IF(AND(BN759&gt;=33,BN759&lt;=43),"33 a 43","Fuera de rango"))))))))</f>
        <v>22,5 a 32,5</v>
      </c>
      <c r="BP759" s="11" t="n">
        <f aca="false">IF(BO759="","",IF(BO759="-20 a -10",1,IF(BO759="-9,5 a 0,5",2,IF(BO759="1 a 11",3,IF(BO759="11,5 a 21,5",4,IF(BO759="22","NORMA",IF(BO759="22,5 a 32,5",5,IF(BO759="33 a 43",6,""))))))))</f>
        <v>5</v>
      </c>
      <c r="BQ759" s="9" t="n">
        <v>19</v>
      </c>
      <c r="BR759" s="10" t="str">
        <f aca="false">IF(BQ759="","",IF(AND(BQ759&gt;=-20,BQ759&lt;=-15),"-20 a -15",IF(AND(BQ759&gt;=-14.5,BQ759&lt;=-9.5),"-14,5 a -9,5",IF(AND(BQ759&gt;=-9,BQ759&lt;=-4),"-9 a -4",IF(AND(BQ759&gt;=-3.5,BQ759&lt;=2.5),"-3,5 a 2,5",IF(AND(BQ759&gt;=3,BQ759&lt;=8),"3 a 8",IF(AND(BQ759&gt;=8.5,BQ759&lt;=13.5),"8,5 a 13,5",IF(AND(BQ759&gt;=14,BQ759&lt;=17.5),"14 a 17,5",IF(BQ759=18,"18",IF(AND(BQ759&gt;=18.5,BQ759&lt;=23.5),"18,5 a 23,5",IF(AND(BQ759&gt;=24,BQ759&lt;=29),"24 a 29",IF(AND(BQ759&gt;=29.5,BQ759&lt;=34.5),"29,5 a 34,5",IF(AND(BQ759&gt;=35,BQ759&lt;=40),"35 a 40","Fuera de rango")))))))))))))</f>
        <v>18,5 a 23,5</v>
      </c>
      <c r="BS759" s="11" t="n">
        <f aca="false">IF(BR759="","",IF(BR759="-20 a -15",1,IF(BR759="-14,5 a -9,5",2,IF(BR759="-9 a -4",3,IF(BR759="-3,5 a 2,5",4,IF(BR759="3 a 8",5,IF(BR759="8,5 a 13,5",6,IF(BR759="14 a 17,5",7,IF(BR759="18","NORMA",IF(BR759="18,5 a 23,5",8,IF(BR759="24 a 29",9,IF(BR759="29,5 a 34,5",10,IF(BR759="35 a 40",11,"")))))))))))))</f>
        <v>8</v>
      </c>
      <c r="BT759" s="9" t="n">
        <v>1</v>
      </c>
      <c r="BU759" s="10" t="str">
        <f aca="false">IF(BT759="","",IF(AND(BT759&gt;=-20,BT759&lt;=-18),"-20 a -18",IF(AND(BT759&gt;=-17.5,BT759&lt;=-15.5),"-17,5 a -15,5",IF(AND(BT759&gt;=-15,BT759&lt;=-13),"-15 a -13",IF(AND(BT759&gt;=-12.5,BT759&lt;=-10.5),"-12,5 a -10,5",IF(AND(BT759&gt;=-10,BT759&lt;=-8),"-10 a -8",IF(AND(BT759&gt;=-7.5,BT759&lt;=-5.5),"-7,5 a -5,5",IF(AND(BT759&gt;=-5,BT759&lt;=-3),"-5 a -3",IF(AND(BT759&gt;=-2.5,BT759&lt;=-0.5),"-2,5 a -0,5",IF(BT759=0,"0",IF(AND(BT759&gt;=0.5,BT759&lt;=2.5),"0,5 a 2,5",IF(AND(BT759&gt;=3,BT759&lt;=5),"3 a 5",IF(AND(BT759&gt;=5.5,BT759&lt;=7.5),"5,5 a 7,5",IF(AND(BT759&gt;=8,BT759&lt;=10),"8 a 10",IF(AND(BT759&gt;=10.5,BT759&lt;=12.5),"10,5 a 12,5",IF(AND(BT759&gt;=13,BT759&lt;=15),"13 a 15",IF(AND(BT759&gt;=15.5,BT759&lt;=17.5),"15,5 a 17,5",IF(AND(BT759&gt;=18,BT759&lt;=20),"18 a 20","Fuera de rango"))))))))))))))))))</f>
        <v>0,5 a 2,5</v>
      </c>
      <c r="BV759" s="11" t="n">
        <f aca="false">IF(BT759="","",IF(BT759=0,"NORMA",IF(AND(BT759&gt;=-20,BT759&lt;=-18),2,IF(AND(BT759&gt;=-17.5,BT759&lt;=-15.5),2,IF(AND(BT759&gt;=-15,BT759&lt;=-13),3,IF(AND(BT759&gt;=-12.5,BT759&lt;=-10.5),4,IF(AND(BT759&gt;=-10,BT759&lt;=-8),5,IF(AND(BT759&gt;=-7.5,BT759&lt;=-5.5),6,IF(AND(BT759&gt;=-5,BT759&lt;=-3),7,IF(AND(BT759&gt;=-2.5,BT759&lt;=-0.5),8,IF(AND(BT759&gt;=0.5,BT759&lt;=2.5),9,IF(AND(BT759&gt;=3,BT759&lt;=5),10,IF(AND(BT759&gt;=5.5,BT759&lt;=7.5),11,IF(AND(BT759&gt;=8,BT759&lt;=10),12,IF(AND(BT759&gt;=10.5,BT759&lt;=12.5),13,IF(AND(BT759&gt;=13,BT759&lt;=15),14,IF(AND(BT759&gt;=15.5,BT759&lt;=17.5),15,IF(AND(BT759&gt;=18,BT759&lt;=20),16,"Fuera de rango"))))))))))))))))))</f>
        <v>9</v>
      </c>
      <c r="BW759" s="9" t="n">
        <v>-3.75</v>
      </c>
      <c r="BX759" s="10" t="n">
        <f aca="false">18.5- (0.3*H759)</f>
        <v>2.9</v>
      </c>
      <c r="BY759" s="10" t="n">
        <f aca="false">(BW759)-(BX759)</f>
        <v>-6.65</v>
      </c>
      <c r="BZ759" s="10" t="str">
        <f aca="false">IF(BY759="","",IF(BY759&lt;-27.5,"De -30 a -28",IF(BY759&lt;-25,"De -27,5 a -25,5",IF(BY759&lt;-22.5,"De -25 a -23",IF(BY759&lt;-20,"De -22,5 a -20,5",IF(BY759&lt;-17.5,"De -20 a -18",IF(BY759&lt;-15,"De -17,5 a -15,5",IF(BY759&lt;-12.5,"De -15 a -13",IF(BY759&lt;-10,"De -12,5 a -10,5",IF(BY759&lt;-7.5,"De -10 a -8",IF(BY759&lt;-5,"De -7,5 a -5,5",IF(BY759&lt;-2.5,"De -5 a -3",IF(BY759&lt;0,"De -2,5 a -0,5",IF(BY759&lt;2.5,"De 0 a 2",IF(BY759&lt;5,"De 2,5 a 4,5",IF(BY759&lt;7.5,"De 5 a 7",IF(BY759&lt;10,"De 7,5 a 9,5",IF(BY759&lt;12.5,"De 10 a 12",IF(BY759&lt;15,"De 12,5 a 14,5",IF(BY759&lt;17.5,"De 15 a 17",IF(BY759&lt;20,"De 17,5 a 19,5",IF(BY759&lt;22.5,"De 20 a 22",IF(BY759&lt;25,"De 22,5 a 24,5",IF(BY759&lt;27.5,"De 25 a 27","De 27,5 a 30"))))))))))))))))))))))))</f>
        <v>De -7,5 a -5,5</v>
      </c>
      <c r="CA759" s="12" t="n">
        <f aca="false">IF(BY759="","",IF(BY759&lt;=-28,1,IF(BY759&lt;=-25.5,2,IF(BY759&lt;=-23,3,IF(BY759&lt;=-20.5,4,IF(BY759&lt;=-18,5,IF(BY759&lt;=-15.5,6,IF(BY759&lt;=-13,7,IF(BY759&lt;=-10.5,8,IF(BY759&lt;=-8,9,IF(BY759&lt;=-5.5,10,IF(BY759&lt;=-3,11,IF(BY759&lt;=-0.5,12,IF(BY759&lt;=2,13,IF(BY759&lt;=4.5,14,IF(BY759&lt;=7,15,IF(BY759&lt;=9.5,16,IF(BY759&lt;=12,17,IF(BY759&lt;=14.5,18,IF(BY759&lt;=17,19,IF(BY759&lt;=19.5,20,IF(BY759&lt;=22,21,IF(BY759&lt;=24.5,22,IF(BY759&lt;=27,23,IF(BY759&lt;=30,24,"Fuera de rango")))))))))))))))))))))))))</f>
        <v>10</v>
      </c>
      <c r="CB759" s="9" t="n">
        <v>-3.25</v>
      </c>
      <c r="CC759" s="10" t="n">
        <f aca="false">18.5- (0.3*H759)</f>
        <v>2.9</v>
      </c>
      <c r="CD759" s="10" t="n">
        <f aca="false">(CB759)-(CC759)</f>
        <v>-6.15</v>
      </c>
      <c r="CE759" s="10" t="str">
        <f aca="false">IF(CD759="","",IF(CD759&lt;-27.5,"De -30 a -28",IF(CD759&lt;-25,"De -27,5 a -25,5",IF(CD759&lt;-22.5,"De -25 a -23",IF(CD759&lt;-20,"De -22,5 a -20,5",IF(CD759&lt;-17.5,"De -20 a -18",IF(CD759&lt;-15,"De -17,5 a -15,5",IF(CD759&lt;-12.5,"De -15 a -13",IF(CD759&lt;-10,"De -12,5 a -10,5",IF(CD759&lt;-7.5,"De -10 a -8",IF(CD759&lt;-5,"De -7,5 a -5,5",IF(CD759&lt;-2.5,"De -5 a -3",IF(CD759&lt;0,"De -2,5 a -0,5",IF(CD759&lt;=2,"De 0 a 2",IF(CD759&lt;=4.5,"De 2,5 a 4,5",IF(CD759&lt;=7,"De 5 a 7",IF(CD759&lt;=9.5,"De 7,5 a 9,5",IF(CD759&lt;=12,"De 10 a 12",IF(CD759&lt;=14.5,"De 12,5 a 14,5",IF(CD759&lt;=17,"De 15 a 17",IF(CD759&lt;=19.5,"De 17,5 a 19,5",IF(CD759&lt;=22,"De 20 a 22",IF(CD759&lt;=24.5,"De 22,5 a 24,5",IF(CD759&lt;=27,"De 25 a 27","De 27,5 a 30"))))))))))))))))))))))))</f>
        <v>De -7,5 a -5,5</v>
      </c>
      <c r="CF759" s="12" t="n">
        <f aca="false">IF(CD759="","",IF(CD759&lt;-27.5,1,IF(CD759&lt;-25,2,IF(CD759&lt;-22.5,3,IF(CD759&lt;-20,4,IF(CD759&lt;-17.5,5,IF(CD759&lt;-15,6,IF(CD759&lt;-12.5,7,IF(CD759&lt;-10,8,IF(CD759&lt;-7.5,9,IF(CD759&lt;-5,10,IF(CD759&lt;-2.5,11,IF(CD759&lt;0,12,IF(CD759&lt;2.5,13,IF(CD759&lt;5,14,IF(CD759&lt;7.5,15,IF(CD759&lt;10,16,IF(CD759&lt;12.5,17,IF(CD759&lt;15,18,IF(CD759&lt;17.5,19,IF(CD759&lt;20,20,IF(CD759&lt;22.5,21,IF(CD759&lt;25,22,IF(CD759&lt;27.5,23,24))))))))))))))))))))))))</f>
        <v>10</v>
      </c>
      <c r="CG759" s="9" t="n">
        <v>-2.25</v>
      </c>
      <c r="CH759" s="10" t="str">
        <f aca="false">IF(CG759="","",IF(AND(CG759&gt;=-10,CG759&lt;=-9.5),"-10 a -9,5",IF(AND(CG759&gt;-9.5,CG759&lt;=-8.5),"-9 a -8,5",IF(AND(CG759&gt;-8.5,CG759&lt;=-7.5),"-8 a -7,5",IF(AND(CG759&gt;-7.5,CG759&lt;=-6.5),"-7 a -6,5",IF(AND(CG759&gt;-6.5,CG759&lt;=-5.5),"-6 a -5,5",IF(AND(CG759&gt;-5.5,CG759&lt;=-4.5),"-5 a -4,5",IF(AND(CG759&gt;-4.5,CG759&lt;=-3.5),"-4 a -3,5",IF(AND(CG759&gt;-3.5,CG759&lt;=-2.5),"-3 a -2,5",IF(CG759=-2.25,"-2,25",IF(AND(CG759&gt;-2.5,CG759&lt;=-1.5),"-2 a -1,5",IF(AND(CG759&gt;-1.5,CG759&lt;=-0.5),"-1 a -0,5",IF(AND(CG759&gt;-0.5,CG759&lt;=0.5),"0 a 0,5",IF(AND(CG759&gt;0.5,CG759&lt;=1.5),"1 a 1,5",IF(AND(CG759&gt;1.5,CG759&lt;=2.5),"2 a 2,5",IF(AND(CG759&gt;2.5,CG759&lt;=3.5),"3 a 3,5",IF(AND(CG759&gt;3.5,CG759&lt;=4.5),"4 a 4,5",IF(AND(CG759&gt;4.5,CG759&lt;=5.5),"5 a 5,5",IF(AND(CG759&gt;5.5,CG759&lt;=6.5),"6 a 6,5",IF(AND(CG759&gt;6.5,CG759&lt;=7.5),"7 a 7,5",IF(AND(CG759&gt;7.5,CG759&lt;=8.5),"8 a 8,5",IF(AND(CG759&gt;8.5,CG759&lt;=9.5),"9 a 9,5",IF(CG759&gt;=10,"10","Fuera de rango")))))))))))))))))))))))</f>
        <v>-2,25</v>
      </c>
      <c r="CI759" s="11" t="str">
        <f aca="false">IF(CG759="","",IF(CG759=-2.25,"NORMA",IF(CG759&lt;=-9.5,1,IF(CG759&lt;=-8.5,2,IF(CG759&lt;=-7.5,3,IF(CG759&lt;=-6.5,4,IF(CG759&lt;=-5.5,5,IF(CG759&lt;=-4.5,6,IF(CG759&lt;=-3.5,7,IF(CG759&lt;=-2.5,8,IF(CG759&lt;=-1.5,9,IF(CG759&lt;=-0.5,10,IF(CG759&lt;=0.5,11,IF(CG759&lt;=1.5,12,IF(CG759&lt;=2.5,13,IF(CG759&lt;=3.5,14,IF(CG759&lt;=4.5,15,IF(CG759&lt;=5.5,16,IF(CG759&lt;=6.5,17,IF(CG759&lt;=7.5,18,IF(CG759&lt;=8.5,19,IF(CG759&lt;=9.5,20,IF(CG759=10,21,"Fuera de rango")))))))))))))))))))))))</f>
        <v>NORMA</v>
      </c>
      <c r="CJ759" s="9" t="n">
        <v>2.25</v>
      </c>
      <c r="CK759" s="10" t="str">
        <f aca="false">IF(CJ759="","",IF(AND(CJ759&gt;=-6,CJ759&lt;=-5.5),"-6 a -5,5",IF(AND(CJ759&gt;-5.5,CJ759&lt;=-4.5),"-5 a -4,5",IF(AND(CJ759&gt;-4.5,CJ759&lt;=-3.5),"-4 a -3,5",IF(AND(CJ759&gt;-3.5,CJ759&lt;=-2.5),"-3 a -2,5",IF(AND(CJ759&gt;-2.5,CJ759&lt;=-1.5),"-2 a -1,5",IF(AND(CJ759&gt;-1.5,CJ759&lt;=-0.5),"-1 a -0,5",IF(AND(CJ759&gt;-0.5,CJ759&lt;=0.5),"0 a 0,5",IF(AND(CJ759&gt;0.5,CJ759&lt;=1.5),"1 a 1,5",IF(AND(CJ759&gt;1.5,CJ759&lt;2.5),"2",IF(AND(CJ759&gt;=2.5,CJ759&lt;=3),"2,5 a 3",IF(AND(CJ759&gt;3,CJ759&lt;=4),"3,5 a 4",IF(AND(CJ759&gt;4,CJ759&lt;=5),"4,5 a 5",IF(AND(CJ759&gt;5,CJ759&lt;=6),"5,5 a 6",IF(AND(CJ759&gt;6,CJ759&lt;=7),"6,5 a 7",IF(AND(CJ759&gt;7,CJ759&lt;=8),"7,5 a 8",IF(AND(CJ759&gt;8,CJ759&lt;=9.5),"8,5 a 9,5",IF(CJ759=10,"10","Fuera de rango"))))))))))))))))))</f>
        <v>2</v>
      </c>
      <c r="CL759" s="11" t="str">
        <f aca="false">IF(CK759="","",IF(OR(CK759="-6 a -5,5",CK759="-6 - -5,5"),1,IF(OR(CK759="-5 a -4,5",CK759="-5 - -4,5"),2,IF(OR(CK759="-4 a -3,5",CK759="-4 - -3,5"),3,IF(OR(CK759="-3 a -2,5",CK759="-3 - -2,5"),4,IF(OR(CK759="-2 a -1,5",CK759="-2 - -1,5"),5,IF(OR(CK759="-1 a -0,5",CK759="-1 - -0,5"),6,IF(OR(CK759="0 a 0,5",CK759="0 - 0,5"),7,IF(OR(CK759="1 a 1,5",CK759="1 - 1,5"),8,IF(CK759="2","NORMA",IF(OR(CK759="2,5 a 3",CK759="2,5 - 3"),9,IF(OR(CK759="3,5 a 4",CK759="3,5 - 4"),10,IF(OR(CK759="4,5 a 5",CK759="4,5 - 5"),11,IF(OR(CK759="5,5 a 6",CK759="5,5 - 6"),12,IF(OR(CK759="6,5 a 7",CK759="6,5 - 7"),13,IF(OR(CK759="7,5 a 8",CK759="7,5 - 8"),14,IF(OR(CK759="8,5 a 9",CK759="8,5 - 9,5",CK759="9 a 9,5"),15,IF(CK759="10",15,IF(OR(CK759="0,5 a 1",CK759="0,5 - 1"),7,"Fuera de rango")))))))))))))))))))</f>
        <v>NORMA</v>
      </c>
      <c r="CO759" s="10" t="str">
        <f aca="false">IF(CM759&gt;0,"EME"," ")</f>
        <v> </v>
      </c>
      <c r="CQ759" s="10" t="str">
        <f aca="false">IF(CP759&gt;0,"0", " ")</f>
        <v> </v>
      </c>
      <c r="CR759" s="10" t="str">
        <f aca="false">IF(CP759&gt;0,"EME"," ")</f>
        <v> </v>
      </c>
      <c r="CS759" s="9" t="n">
        <v>0</v>
      </c>
      <c r="CV759" s="9" t="n">
        <v>0</v>
      </c>
      <c r="CY759" s="9" t="n">
        <v>-9.5</v>
      </c>
      <c r="DB759" s="9" t="n">
        <v>-9</v>
      </c>
      <c r="DC759" s="11" t="str">
        <f aca="false">IF(DB759&lt;0,"2"," ")</f>
        <v>2</v>
      </c>
      <c r="DD759" s="11" t="str">
        <f aca="false">IF(DB759&lt;0,"MIO"," ")</f>
        <v>MIO</v>
      </c>
      <c r="DE759" s="9" t="n">
        <v>0</v>
      </c>
      <c r="DF759" s="10" t="str">
        <f aca="false">IF(DE759&lt;0,"3"," ")</f>
        <v> </v>
      </c>
      <c r="DG759" s="10" t="str">
        <f aca="false">IF(DE759&lt;0,"AST"," ")</f>
        <v> </v>
      </c>
      <c r="DH759" s="9" t="n">
        <v>0</v>
      </c>
      <c r="DI759" s="10" t="str">
        <f aca="false">IF(DH759&lt;0,"3"," ")</f>
        <v> </v>
      </c>
      <c r="DJ759" s="10" t="str">
        <f aca="false">IF(DH759&lt;0,"AST"," ")</f>
        <v> </v>
      </c>
      <c r="DK759" s="9" t="n">
        <v>1</v>
      </c>
      <c r="DL759" s="10" t="str">
        <f aca="false">IF(DK759&gt;0,"4"," ")</f>
        <v>4</v>
      </c>
      <c r="DM759" s="10" t="str">
        <f aca="false">IF(DK759&gt;0,"PRE"," ")</f>
        <v>PRE</v>
      </c>
      <c r="DN759" s="9" t="n">
        <v>1</v>
      </c>
      <c r="DO759" s="10" t="str">
        <f aca="false">IF(DN759&gt;0,"4"," ")</f>
        <v>4</v>
      </c>
      <c r="DP759" s="10" t="str">
        <f aca="false">IF(DN759&gt;0,"PRE"," ")</f>
        <v>PRE</v>
      </c>
      <c r="DS759" s="12" t="str">
        <f aca="false">CONCATENATE(CO759,CU759,DA759,DG759,DM759)</f>
        <v>  PRE</v>
      </c>
      <c r="DT759" s="10" t="e">
        <f aca="false" t="array" ref="DT759">_xlfn.IFS(DS759="EME    ","0", DS759=" HIP   ","1", DS759="  MIO  ","2", DS759="   AST ","3", DS759="    PRE","4", DS759="EME   PRE","5", DS759=" HIP  PRE","6", DS759=" HIP AST ","7", DS759="  MIO PRE","8", DS759="  MIOAST ","9", DS759="   ASTPRE","10",DS759=" HIP ASTPRE","11", DS759="  MIOASTPRE","12", DS759="     ","0")</f>
        <v>#N/A</v>
      </c>
      <c r="DV759" s="1" t="e">
        <f aca="false" t="array" ref="DV759">_xlfn.IFS(DU759="SI","2", DU759="NO","1")</f>
        <v>#N/A</v>
      </c>
      <c r="DX759" s="11" t="str">
        <f aca="false">IF(DW759=0,"1","2")</f>
        <v>1</v>
      </c>
      <c r="DY759" s="11" t="str">
        <f aca="false" t="array" ref="DY759">_xlfn.IFS(DW759=0,"0", DW759=0.25, "1", DW759=0.5,"2", DW759=0.75,"3", DW759=1,"4",DW759=1.25,"5", DW759=1.5,"6", DW759=1.75,"7", DW759=2,"8")</f>
        <v>0</v>
      </c>
      <c r="EA759" s="11" t="str">
        <f aca="false">IF(DZ759=0,"1","2")</f>
        <v>1</v>
      </c>
      <c r="EB759" s="11" t="str">
        <f aca="false" t="array" ref="EB759">_xlfn.IFS(DZ759=0,"0", DZ759=0.25, "1", DZ759=0.5,"2", DZ759=0.75,"3", DZ759=1,"4",DZ759=1.25,"5", DZ759=1.5,"6", DZ759=1.75,"7", DZ759=2,"8")</f>
        <v>0</v>
      </c>
      <c r="ED759" s="10" t="str">
        <f aca="false">IF(EC759=0,"1","2")</f>
        <v>1</v>
      </c>
      <c r="EE759" s="11" t="str">
        <f aca="false" t="array" ref="EE759">_xlfn.IFS(EC759=0,"0", EC759=-0.25, "1", EC759=-0.5,"2", EC759=-0.75,"3", EC759=-1,"4",EC759=-1.25,"5", EC759=-1.5,"6", EC759=-1.75,"7", EC759=-2,"8", EC759=-2.25,"9",EC759=-2.5,"10", EC759=-2.75,"11", EC759=-3,"12", EC759=-3.25,"13", EC759=-3.5,"14", EC759=-3.75,"15",EC759=-4,"16")</f>
        <v>0</v>
      </c>
      <c r="EG759" s="10" t="str">
        <f aca="false">IF(EF759=0,"1","2")</f>
        <v>1</v>
      </c>
      <c r="EH759" s="11" t="str">
        <f aca="false" t="array" ref="EH759">_xlfn.IFS(EF759=0,"0", EF759=-0.25, "1", EF759=-0.5,"2", EF759=-0.75,"3", EF759=-1,"4",EF759=-1.25,"5", EF759=-1.5,"6", EF759=-1.75,"7", EF759=-2,"8", EF759=-2.25,"9",EF759=-2.5,"10", EF759=-2.75,"11", EF759=-3,"12", EF759=-3.25,"13", EF759=-3.5,"14", EF759=-3.75,"15",EF759=-4,"16")</f>
        <v>0</v>
      </c>
      <c r="EJ759" s="11" t="str">
        <f aca="false">IF(EI759=0,"1","2")</f>
        <v>1</v>
      </c>
      <c r="EK759" s="11" t="str">
        <f aca="false" t="array" ref="EK759">_xlfn.IFS(EI759=0,"0", EI759=-0.25, "1", EI759=-0.5,"2", EI759=-0.75,"3", EI759=-1,"4",EI759=-1.25,"5", EI759=-1.5,"6", EI759=-1.75,"7", EI759=-2,"8", EI759=-2.25,"9", EI759=-2.25,"9",EI759=-2.5,"10", EI759=-2.75,"11", EI759=-3,"12", EI759=-3.25,"13", EI759=-3.5,"14", EI759=-3.75,"15",EI759=-4,"16", EI759=0.25, "17", EI759=0.5, "18")</f>
        <v>0</v>
      </c>
      <c r="EM759" s="11" t="str">
        <f aca="false">IF(EL759=0,"1","2")</f>
        <v>1</v>
      </c>
      <c r="EN759" s="11" t="str">
        <f aca="false" t="array" ref="EN759">_xlfn.IFS(EL759=0.25,"17",EL759=0.5,"18", EL759=0,"0", EL759=-0.25, "1", EL759=-0.5,"2", EL759=-0.75,"3", EL759=-1,"4",EL759=-1.25,"5", EL759=-1.5,"6", EL759=-1.75,"7", EL759=-2,"8",EL759= -2.25,"9",EL759=-2.5,"10",EL759= -2.75,"11",EL759= -3,"12",EL759= -3.25,"13",EL759= -3.5,"14",EL759= -3.75,"15",EL759=-4,"16")</f>
        <v>0</v>
      </c>
      <c r="EP759" s="11" t="str">
        <f aca="false">IF(EO759=0,"1","2")</f>
        <v>1</v>
      </c>
      <c r="EQ759" s="11" t="str">
        <f aca="false" t="array" ref="EQ759">_xlfn.IFS(EO759=0,"0", EO759=0.25, "1", EO759=0.5,"2", EO759=0.75,"3", EO759=1,"4",EO759=1.25,"5", EO759=1.5,"6", EO759=1.75,"7", EO759=2,"8", EO759=2.25,"9", EO759=2.25,"9",EO759=2.5,"10", EO759=2.75,"11", EO759=3,"12", EO759=3.25,"13", EO759=3.5,"14", EO759=3.75,"15",EO759=4,"16", EO759=-0.25, "17", bq=-0.5, "18")</f>
        <v>0</v>
      </c>
      <c r="ES759" s="11" t="str">
        <f aca="false">IF(ER759=0,"1","2")</f>
        <v>1</v>
      </c>
      <c r="ET759" s="11" t="str">
        <f aca="false" t="array" ref="ET759">_xlfn.IFS(ER759=0,"0", ER759=0.25, "1", ER759=0.5,"2", ER759=0.75,"3", ER759=1,"4",ER759=1.25,"5", ER759=1.5,"6", ER759=1.75,"7", ER759=2,"8", ER759=2.25,"9", ER759=2.25,"9",ER759=2.5,"10", ER759=2.75,"11", ER759=3,"12", ER759=3.25,"13", ER759=3.5,"14", ER759=3.75,"15",ER759=4,"16", ER759=-0.25, "17", bq=-0.5, "18")</f>
        <v>0</v>
      </c>
      <c r="EV759" s="14" t="e">
        <f aca="false">VLOOKUP(EU759,LEYENDA!$G$2:$H$8,2,TRUE())</f>
        <v>#N/A</v>
      </c>
      <c r="EW759" s="14" t="e">
        <f aca="false" t="array" ref="EW759">_xlfn.IFS(EV759="0-5","1", EV759="6-12","2", EV759="13-18","3", EV759="19-24","4", EV759="25-36","5", EV759="37-48","6", EV759="49-60","7")</f>
        <v>#N/A</v>
      </c>
    </row>
    <row r="760" customFormat="false" ht="13.5" hidden="false" customHeight="false" outlineLevel="0" collapsed="false">
      <c r="A760" s="1" t="n">
        <v>308</v>
      </c>
      <c r="B760" s="2" t="n">
        <v>3</v>
      </c>
      <c r="C760" s="33" t="n">
        <v>43522</v>
      </c>
      <c r="E760" s="5" t="str">
        <f aca="false">VLOOKUP(A760,'286'!$A$3:$J$6279,10,FALSE())</f>
        <v>DE LUCAS GARCÍA, CARLOS</v>
      </c>
      <c r="F760" s="4" t="str">
        <f aca="false">VLOOKUP(A760,'286'!$A$3:$I$1768,3,FALSE())</f>
        <v>DEGARCAR</v>
      </c>
      <c r="G760" s="6" t="n">
        <f aca="false">VLOOKUP(A760,'286'!$A$3:$I$1768,4,FALSE())</f>
        <v>24337</v>
      </c>
      <c r="H760" s="7" t="n">
        <f aca="false">YEAR(C760)-YEAR(G760)</f>
        <v>53</v>
      </c>
      <c r="I760" s="1" t="str">
        <f aca="false">VLOOKUP(H760,LEYENDA!$C$2:$D$6,2,TRUE())</f>
        <v>41-60</v>
      </c>
      <c r="J760" s="5" t="str">
        <f aca="false">VLOOKUP(A760,'286'!$A$3:$I$1768,7,FALSE())</f>
        <v>H</v>
      </c>
      <c r="K760" s="8" t="n">
        <f aca="false">VLOOKUP(A760,'286'!$A$3:$I$1768,2,FALSE())</f>
        <v>0</v>
      </c>
      <c r="L760" s="4" t="str">
        <f aca="false">VLOOKUP(A760,'286'!$A$3:$I$1768,8,FALSE())</f>
        <v>D</v>
      </c>
      <c r="M760" s="4" t="str">
        <f aca="false">VLOOKUP(A760,'286'!$A$3:$I$1768,9,FALSE())</f>
        <v>D</v>
      </c>
      <c r="N760" s="8" t="str">
        <f aca="false">IF(R760=O760, "MISMA","CONTRARIA")</f>
        <v>MISMA</v>
      </c>
      <c r="O760" s="8" t="str">
        <f aca="false" t="array" ref="O760">_xlfn.IFS(L760="D","1", L760="I","2")</f>
        <v>1</v>
      </c>
      <c r="P760" s="8" t="e">
        <f aca="false" t="array" ref="P760">_xlfn.IFS(K760="OD","1", K760="OI","2")</f>
        <v>#N/A</v>
      </c>
      <c r="Q760" s="1" t="str">
        <f aca="false" t="array" ref="Q760">_xlfn.IFS(J760="M","1", J760="H","2")</f>
        <v>2</v>
      </c>
      <c r="R760" s="8" t="str">
        <f aca="false" t="array" ref="R760">_xlfn.IFS(M760="D","1", M760="I","2")</f>
        <v>1</v>
      </c>
      <c r="S760" s="1" t="str">
        <f aca="false" t="array" ref="S760">_xlfn.IFS(N760="CONTRARIA", "1",N760= "MISMA","2")</f>
        <v>2</v>
      </c>
      <c r="T760" s="1" t="str">
        <f aca="false" t="array" ref="T760">_xlfn.IFS(I760="0-12","1", I760="13-24","2", I760="25-40","3", I760="41-60","4", I760="61-100","5")</f>
        <v>4</v>
      </c>
      <c r="U760" s="9" t="n">
        <v>-2</v>
      </c>
      <c r="V760" s="10" t="str">
        <f aca="false">IF(U760="","",IF(AND(U760&gt;=-9,U760&lt;=-6.5),"-9 a -6,5",IF(AND(U760&gt;=-6,U760&lt;=-3.5),"-6 a -3,5",IF(AND(U760&gt;=-3,U760&lt;=-1),"-3 a -1",IF(U760=-0.5,"-0,5",IF(AND(U760&gt;=0,U760&lt;=2.5),"0 a 2,5",IF(AND(U760&gt;=3,U760&lt;=5.5),"3 a 5,5",IF(AND(U760&gt;=6,U760&lt;=8.5),"6 a 8,5",IF(AND(U760&gt;=9,U760&lt;=20),"9 a 20","Fuera de rango")))))))))</f>
        <v>-3 a -1</v>
      </c>
      <c r="W760" s="11" t="n">
        <f aca="false">IF(V760="","",IF(V760="-9 a -6,5",2,IF(V760="-6 a -3,5",3,IF(V760="-3 a -1",4,IF(V760="-0,5","NORMA",IF(V760="0 a 2,5",5,IF(V760="3 a 5,5",6,IF(V760="6 a 8,5",7,IF(V760="9 a 20",8,"Fuera de rango")))))))))</f>
        <v>4</v>
      </c>
      <c r="X760" s="9" t="n">
        <v>0</v>
      </c>
      <c r="Y760" s="11" t="str">
        <f aca="false">IF(X760="","",IF(AND(X760&gt;=0,X760&lt;=4),"0 a 4",IF(AND(X760&gt;=4.5,X760&lt;=8.5),"4,5 a 8,5",IF(X760=9,"9",IF(AND(X760&gt;=9.5,X760&lt;=13),"9,5 a 13",IF(AND(X760&gt;=13.5,X760&lt;=20),"13,5 a 20",IF(AND(X760&gt;=20.5,X760&lt;=35),"20,5 a 35","Fuera de rango")))))))</f>
        <v>0 a 4</v>
      </c>
      <c r="Z760" s="11" t="n">
        <f aca="false">IF(Y760="","",IF(Y760="0 a 4",1,IF(Y760="4,5 a 8,5",2,IF(Y760="9","NORMA",IF(Y760="9,5 a 13",3,IF(Y760="13,5 a 20",4,IF(Y760="20,5 a 35",5,"Fuera de rango")))))))</f>
        <v>1</v>
      </c>
      <c r="AA760" s="9" t="n">
        <v>24</v>
      </c>
      <c r="AB760" s="10" t="str">
        <f aca="false">IF(AA760="","",IF(AND(AA760&gt;=0,AA760&lt;=9),"0 a 9",IF(AND(AA760&gt;=9.5,AA760&lt;=18.5),"9,5 a 18,5",IF(AA760=19,"19",IF(AND(AA760&gt;=19.5,AA760&lt;=28),"19,5 a 28",IF(AND(AA760&gt;=28.5,AA760&lt;=40),"28,5 a 40","Fuera de rango"))))))</f>
        <v>19,5 a 28</v>
      </c>
      <c r="AC760" s="11" t="n">
        <f aca="false" t="array" ref="AC760">_xlfn.IFS(AB760="","",AB760="0 a 9",1,AB760="9,5 a 18,5",2,AB760="19","NORMA",AB760="19,5 a 28",3,AB760="28,5 a 40",4,TRUE(),"Fuera de rango")</f>
        <v>3</v>
      </c>
      <c r="AD760" s="9" t="n">
        <v>11</v>
      </c>
      <c r="AE760" s="10" t="str">
        <f aca="false">IF(AD760="","",IF(AND(AD760&gt;=-10,AD760&lt;=0),"De -10 a 0",IF(AND(AD760&gt;=0.5,AD760&lt;=9.5),"0,5 a 9,5",IF(AD760=10,"10",IF(AND(AD760&gt;=10.5,AD760&lt;=20),"10,5 a 20",IF(AND(AD760&gt;=20.5,AD760&lt;=40),"20,5 a 40","Fuera de rango"))))))</f>
        <v>10,5 a 20</v>
      </c>
      <c r="AF760" s="12" t="n">
        <f aca="false">IF(AD760="","",IF(AND(AD760&gt;=-10,AD760&lt;=0),1,IF(AND(AD760&gt;=0.5,AD760&lt;=9.5),2,IF(AD760=10,"NORMA",IF(AND(AD760&gt;=10.5,AD760&lt;=20),3,IF(AND(AD760&gt;=20.5,AD760&lt;=40),4,""))))))</f>
        <v>3</v>
      </c>
      <c r="AG760" s="9" t="n">
        <v>10</v>
      </c>
      <c r="AH760" s="10" t="str">
        <f aca="false">IF(AG760="","",IF(AND(AG760&gt;=0,AG760&lt;=4),"0 a 4",IF(AND(AG760&gt;=4.5,AG760&lt;=8.5),"4,5 a 8,5",IF(AG760=9,"9",IF(AND(AG760&gt;=9.5,AG760&lt;=13),"9,5 a 13",IF(AND(AG760&gt;=13.5,AG760&lt;=25),"13,5 a 25","Fuera de rango"))))))</f>
        <v>9,5 a 13</v>
      </c>
      <c r="AI760" s="10" t="n">
        <f aca="false">IF(AH760="","",IF(AH760="0 a 4",1,IF(AH760="4,5 a 8,5",2,IF(AH760="9","NORMA",IF(AH760="9,5 a 13",3,IF(AH760="13,5 a 25",4,""))))))</f>
        <v>3</v>
      </c>
      <c r="AJ760" s="9" t="n">
        <v>7</v>
      </c>
      <c r="AK760" s="10" t="str">
        <f aca="false">IF(AJ760="","",IF(AND(AJ760&gt;=-15,AJ760&lt;=-10.5),"-15 a -10,5",IF(AND(AJ760&gt;=-10,AJ760&lt;=-4),"-10 a -4",IF(AND(AJ760&gt;=-4.5,AJ760&lt;=0),"-4,5 a 0",IF(AND(AJ760&gt;=0.5,AJ760&lt;=4.5),"0,5 a 4,5",IF(AJ760=5,"5",IF(AND(AJ760&gt;=5.5,AJ760&lt;=10),"5,5 a 10",IF(AND(AJ760&gt;=10.5,AJ760&lt;=20),"10,5 a 20","Fuera de rango"))))))))</f>
        <v>5,5 a 10</v>
      </c>
      <c r="AL760" s="11" t="n">
        <f aca="false">IF(AK760="","",IF(AK760="-15 a -10,5",1,IF(AK760="-10 a -4",2,IF(AK760="-4,5 a 0",3,IF(AK760="0,5 a 4,5",4,IF(AK760="5","NORMA",IF(AK760="5,5 a 10",5,IF(AK760="10,5 a 20",6,"Error"))))))))</f>
        <v>5</v>
      </c>
      <c r="AM760" s="9" t="n">
        <v>0.5</v>
      </c>
      <c r="AN760" s="10" t="str">
        <f aca="false">IF(AM760="","",IF(AND(AM760&gt;=-7.5,AM760&lt;=-5.5),"-7,5 a -5,5",IF(AND(AM760&gt;=-5,AM760&lt;=-3),"-5 a -3",IF(AND(AM760&gt;=-2.5,AM760&lt;=-0.5),"-2,5 a -0,5",IF(AM760=0,"0,00",IF(AND(AM760&gt;=0.5,AM760&lt;=2.5),"0,5 a 2,5",IF(AND(AM760&gt;=3,AM760&lt;=5),"3 a 5",IF(AND(AM760&gt;=5.5,AM760&lt;=7.5),"5,5 a 7,5",IF(AND(AM760&gt;=8,AM760&lt;=10),"8 a 10","Fuera de rango")))))))))</f>
        <v>0,5 a 2,5</v>
      </c>
      <c r="AO760" s="11" t="n">
        <f aca="false">IF(AN760="","",IF(AN760="-7,5 a -5,5",1,IF(AN760="-5 a -3",2,IF(AN760="-2,5 a -0,5",3,IF(AN760="0,00","NORMA",IF(AN760="0,5 a 2,5",4,IF(AN760="3 a 5",5,IF(AN760="5,5 a 7,5",6,IF(AN760="8 a 10",7,"Error")))))))))</f>
        <v>4</v>
      </c>
      <c r="AP760" s="9" t="n">
        <v>-3</v>
      </c>
      <c r="AQ760" s="10" t="str">
        <f aca="false">IF(AP760="","",IF(AND(AP760&gt;=-20,AP760&lt;=-9.5),"-20 a -9,5",IF(AND(AP760&gt;=-9,AP760&lt;=-6.5),"-9 a -6,5",IF(AP760=-6,"-6",IF(AND(AP760&gt;=-5.5,AP760&lt;=-3),"-5,5 a -3",IF(AND(AP760&gt;=-2.5,AP760&lt;=0),"-2,5 a 0",IF(AND(AP760&gt;=0.5,AP760&lt;=3),"0,5 a 3",IF(AND(AP760&gt;=3.5,AP760&lt;=6),"3,5 a 6",IF(AND(AP760&gt;=6.5,AP760&lt;=9),"6,5 a 9",IF(AND(AP760&gt;=9.5,AP760&lt;=20),"9,5 a 20","Fuera de rango"))))))))))</f>
        <v>-5,5 a -3</v>
      </c>
      <c r="AR760" s="11" t="n">
        <f aca="false">IF(AQ760="","",IF(AQ760="-20 a -9,5",1,IF(AQ760="-9 a -6,5",2,IF(AQ760="-6","NORMA",IF(AQ760="-5,5 a -3",3,IF(AQ760="-2,5 a 0",4,IF(AQ760="0,5 a 3",5,IF(AQ760="3,5 a 6",6,IF(AQ760="6,5 a 9",7,IF(AQ760="9,5 a 20",8,""))))))))))</f>
        <v>3</v>
      </c>
      <c r="AS760" s="9" t="n">
        <v>3</v>
      </c>
      <c r="AT760" s="10" t="str">
        <f aca="false">IF(AS760="","",IF(AND(AS760&gt;=-16,AS760&lt;=-14),"-16 a -14",IF(AND(AS760&gt;=-13.5,AS760&lt;=-11.5),"-13,5 a -11,5",IF(AND(AS760&gt;=-11,AS760&lt;=-9),"-11 a -9",IF(AND(AS760&gt;=-8.5,AS760&lt;=-6.5),"-8,5 a -6,5",IF(AND(AS760&gt;=-6,AS760&lt;=-4),"-6 a -4",IF(AND(AS760&gt;=-3.5,AS760&lt;=-1.5),"-3,5 a -1,5",IF(AND(AS760&gt;=-1,AS760&lt;=1),"-1 a 1",IF(AND(AS760&gt;=1.5,AS760&lt;=3.5),"1,5 a 3,5",IF(AND(AS760&gt;=4,AS760&lt;=6),"4 a 6",IF(AND(AS760&gt;=6.5,AS760&lt;=8.5),"6,5 a 8,5",IF(AND(AS760&gt;=9,AS760&lt;=11),"9 a 11",IF(AND(AS760&gt;=11.5,AS760&lt;=13.5),"11,5 a 13,5",IF(AND(AS760&gt;=14,AS760&lt;=16),"14 a 16",IF(AND(AS760&gt;=16.5,AS760&lt;=18.5),"16,5 a 18,5",IF(AND(AS760&gt;=19,AS760&lt;=21),"19 a 21","Fuera de rango"))))))))))))))))</f>
        <v>1,5 a 3,5</v>
      </c>
      <c r="AU760" s="11" t="n">
        <f aca="false" t="array" ref="AU760">IF(AT760="","",_xlfn.IFS(AT760="-16 a -14",1,AT760="-13,5 a -11,5",2,AT760="-11 a -9",3,AT760="-8,5 a -6,5",4,AT760="-6 a -4",5,AT760="-3,5 a -1,5",6,AT760="-1 a 1",7,AT760="1,5 a 3,5",8,AT760="4 a 6","NORMA",AT760="6,5 a 8,5",9,AT760="9 a 11",10,AT760="11,5 a 13,5",11,AT760="14 a 16",12,AT760="16,5 a 18,5",13,AT760="19 a 21",14,TRUE(),""))</f>
        <v>8</v>
      </c>
      <c r="AV760" s="9" t="n">
        <v>-0.5</v>
      </c>
      <c r="AW760" s="10" t="str">
        <f aca="false">IF(AV760="","",IF(AND(AV760&gt;=-1,AV760&lt;=-0.5),"-1 a -0,5",IF(AND(AV760&gt;-0.5,AV760&lt;=0),"De -0,5 a 0",IF(AND(AV760&gt;=0.25,AV760&lt;=0.75),"0,25 a 0,75",IF(AND(AV760&gt;=1,AV760&lt;=1.5),"1 a 1,5",IF(AND(AV760&gt;=1.75,AV760&lt;=2.25),"1,75 a 2,25",IF(AND(AV760&gt;=2.5,AV760&lt;=3),"2,5 a 3",IF(AND(AV760&gt;=3.25,AV760&lt;=3.75),"3,25 a 3,75","Fuera de rango"))))))))</f>
        <v>-1 a -0,5</v>
      </c>
      <c r="AX760" s="10" t="n">
        <f aca="false">IF(AW760="","",IF(OR(AW760="-1 a -0,5",AW760="-1 a -0.5"),1,IF(OR(AW760="De -0,5 a 0",AW760="-0,5 a 0",AW760="De -0.5 a 0"),2,IF(OR(AW760="0,25 a 0,75",AW760="0.25 a 0.75"),"NORMA",IF(OR(AW760="1 a 1,5",AW760="1 a 1.5"),3,IF(OR(AW760="1,75 a 2,25",AW760="1.75 a 2.25"),4,IF(OR(AW760="2,5 a 3",AW760="2.5 a 3"),5,IF(OR(AW760="3,25 a 3,75",AW760="3.25 a 3.75"),6,""))))))))</f>
        <v>1</v>
      </c>
      <c r="AY760" s="9" t="n">
        <v>-3</v>
      </c>
      <c r="AZ760" s="10" t="str">
        <f aca="false">IF(AY760="","",IF(AND(AY760&gt;=-20,AY760&lt;=-9.5),"-20 a -9,5",IF(AND(AY760&gt;=-9,AY760&lt;=-6.5),"-9 a -6,5",IF(AY760=-6,"-6",IF(AND(AY760&gt;=-5.5,AY760&lt;=-3),"-5,5 a -3",IF(AND(AY760&gt;=-2.5,AY760&lt;=0),"-2,5 a 0",IF(AND(AY760&gt;=0.5,AY760&lt;=3),"0,5 a 3",IF(AND(AY760&gt;=3.5,AY760&lt;=6),"3,5 a 6","Fuera de rango"))))))))</f>
        <v>-5,5 a -3</v>
      </c>
      <c r="BA760" s="11" t="n">
        <f aca="false">IF(AZ760="","",IF(AZ760="-20 a -9,5",1,IF(AZ760="-9 a -6,5",2,IF(AZ760="-6","NORMA",IF(AZ760="-5,5 a -3",3,IF(AZ760="-2,5 a 0",4,IF(AZ760="0,5 a 3",5,IF(AZ760="3,5 a 6",6,""))))))))</f>
        <v>3</v>
      </c>
      <c r="BB760" s="9" t="n">
        <v>0</v>
      </c>
      <c r="BC760" s="10" t="str">
        <f aca="false" t="array" ref="BC760">IF(BB760="","",_xlfn.IFS(AND(BB760&gt;=0,BB760&lt;=2),"0 a 2",AND(BB760&gt;=2.5,BB760&lt;=4.5),"2,5 a 4,5",AND(BB760&gt;=5,BB760&lt;=7),"5 a 7",AND(BB760&gt;=7.5,BB760&lt;=9.5),"7,5 a 9,5",AND(BB760&gt;=10,BB760&lt;=12),"10 a 12",AND(BB760&gt;=12.5,BB760&lt;=14.5),"12,5 a 14,5",BB760=15,"15",AND(BB760&gt;=15.5,BB760&lt;=17.5),"15,5 a 17,5",AND(BB760&gt;=18,BB760&lt;=20),"18 a 20",AND(BB760&gt;=20.5,BB760&lt;=22.5),"20,5 a 22,5",AND(BB760&gt;=23,BB760&lt;=25),"23 a 25",TRUE(),"Fuera de rango"))</f>
        <v>0 a 2</v>
      </c>
      <c r="BD760" s="11" t="n">
        <f aca="false" t="array" ref="BD760">IF(BC760="","",_xlfn.IFS(BC760="0 a 2",1,BC760="2,5 a 4,5",2,BC760="5 a 7",3,BC760="7,5 a 9,5",4,BC760="10 a 12",5,BC760="12,5 a 14,5",6,BC760="15","NORMA",BC760="15,5 a 17,5",7,BC760="18 a 20",8,BC760="20,5 a 22,5",9,BC760="23 a 25",10,TRUE(),"Fuera de rango"))</f>
        <v>1</v>
      </c>
      <c r="BE760" s="9" t="n">
        <v>17</v>
      </c>
      <c r="BF760" s="10" t="str">
        <f aca="false">IF(BE760="","",IF(AND(BE760&gt;=-20,BE760&lt;=-10),"-20 a -10",IF(AND(BE760&gt;=-9.5,BE760&lt;=0.5),"-9,5 a 0,5",IF(AND(BE760&gt;=1,BE760&lt;=11),"1 a 11",IF(AND(BE760&gt;=11.5,BE760&lt;=20.5),"11,5 a 20,5",IF(BE760=21,"21",IF(AND(BE760&gt;=21.5,BE760&lt;=31.5),"21,5 a 31,5",IF(AND(BE760&gt;=32,BE760&lt;=42),"32 a 42","Fuera de rango"))))))))</f>
        <v>11,5 a 20,5</v>
      </c>
      <c r="BG760" s="11" t="n">
        <f aca="false">IF(BF760="","",IF(BF760="-20 a -10",1,IF(BF760="-9,5 a 0,5",2,IF(BF760="1 a 11",3,IF(BF760="11,5 a 20,5",4,IF(BF760="21","NORMA",IF(BF760="21,5 a 31,5",5,IF(BF760="32 a 42",6,""))))))))</f>
        <v>4</v>
      </c>
      <c r="BH760" s="9" t="n">
        <v>-2</v>
      </c>
      <c r="BI760" s="10" t="str">
        <f aca="false">IF(BH760="","",IF(AND(BH760&gt;=-20,BH760&lt;=-15),"-20 a -15",IF(AND(BH760&gt;=-14.5,BH760&lt;=-9.5),"-14,5 a -9,5",IF(AND(BH760&gt;=-9,BH760&lt;=-4),"-9 a -4",IF(AND(BH760&gt;=-3.5,BH760&lt;=2.5),"-3,5 a 2,5",IF(AND(BH760&gt;=3,BH760&lt;=8),"3 a 8",IF(AND(BH760&gt;=8.5,BH760&lt;=14.5),"8,5 a 14,5",IF(BH760=15,"15",IF(AND(BH760&gt;=15.5,BH760&lt;=20.5),"15,5 a 20,5",IF(AND(BH760&gt;=21,BH760&lt;=26),"21 a 26","Fuera de rango"))))))))))</f>
        <v>-3,5 a 2,5</v>
      </c>
      <c r="BJ760" s="11" t="n">
        <f aca="false">IF(BI760="","",IF(BI760="-20 a -15",1,IF(BI760="-14,5 a -9,5",2,IF(BI760="-9 a -4",3,IF(BI760="-3,5 a 2,5",4,IF(BI760="3 a 8",5,IF(BI760="8,5 a 14,5",6,IF(BI760="15","NORMA",IF(BI760="15,5 a 20,5",7,IF(BI760="21 a 26",8,IF(BI760="26,5 a 31,5",9,"")))))))))))</f>
        <v>4</v>
      </c>
      <c r="BK760" s="9" t="n">
        <v>0</v>
      </c>
      <c r="BL760" s="10" t="str">
        <f aca="false">IF(BK760="","",IF(AND(BK760&gt;=0,BK760&lt;=2),"0 - 2",IF(AND(BK760&gt;=2.5,BK760&lt;=4.5),"2,5 - 4,5",IF(AND(BK760&gt;=5,BK760&lt;=7),"5 - 7",IF(AND(BK760&gt;=7.5,BK760&lt;=9.5),"7,5 - 9,5",IF(AND(BK760&gt;=10,BK760&lt;=12),"10 - 12",IF(AND(BK760&gt;=12.5,BK760&lt;=13.5),"12,5 - 13,5",IF(BK760=14,"14",IF(AND(BK760&gt;=14.5,BK760&lt;=16.5),"14,5 - 16,5",IF(AND(BK760&gt;=17,BK760&lt;=19),"17 - 19",IF(AND(BK760&gt;=19.5,BK760&lt;=21.5),"19,5 - 21,5",IF(AND(BK760&gt;=22,BK760&lt;=24),"22 - 24",IF(AND(BK760&gt;=24.5,BK760&lt;=26.5),"24,5 - 26,5",IF(AND(BK760&gt;=27,BK760&lt;=29),"27 - 29",IF(AND(BK760&gt;=29.5,BK760&lt;=30),"29,5 - 30","Fuera de rango")))))))))))))))</f>
        <v>0 - 2</v>
      </c>
      <c r="BM760" s="11" t="n">
        <f aca="false">IF(BL760="","",IF(BL760="0 - 2",1,IF(BL760="2,5 - 4,5",2,IF(BL760="5 - 7",3,IF(BL760="7,5 - 9,5",4,IF(BL760="10 - 12",5,IF(BL760="12,5 - 13,5",6,IF(BL760="14","NORMA",IF(BL760="14,5 - 16,5",7,IF(BL760="17 - 19",8,IF(BL760="19,5 - 21,5",9,IF(BL760="22 - 24",10,IF(BL760="24,5 - 26,5",11,IF(BL760="27 - 29",12,IF(BL760="29,5 - 30",13,"")))))))))))))))</f>
        <v>1</v>
      </c>
      <c r="BN760" s="9" t="n">
        <v>22</v>
      </c>
      <c r="BO760" s="11" t="str">
        <f aca="false">IF(BN760="","",IF(AND(BN760&gt;=-20,BN760&lt;=-10),"-20 a -10",IF(AND(BN760&gt;=-9.5,BN760&lt;=0.5),"-9,5 a 0,5",IF(AND(BN760&gt;=1,BN760&lt;=11),"1 a 11",IF(AND(BN760&gt;=11.5,BN760&lt;=21.5),"11,5 a 21,5",IF(BN760=22,"22",IF(AND(BN760&gt;=22.5,BN760&lt;=32.5),"22,5 a 32,5",IF(AND(BN760&gt;=33,BN760&lt;=43),"33 a 43","Fuera de rango"))))))))</f>
        <v>22</v>
      </c>
      <c r="BP760" s="11" t="str">
        <f aca="false">IF(BO760="","",IF(BO760="-20 a -10",1,IF(BO760="-9,5 a 0,5",2,IF(BO760="1 a 11",3,IF(BO760="11,5 a 21,5",4,IF(BO760="22","NORMA",IF(BO760="22,5 a 32,5",5,IF(BO760="33 a 43",6,""))))))))</f>
        <v>NORMA</v>
      </c>
      <c r="BQ760" s="9" t="n">
        <v>14</v>
      </c>
      <c r="BR760" s="10" t="str">
        <f aca="false">IF(BQ760="","",IF(AND(BQ760&gt;=-20,BQ760&lt;=-15),"-20 a -15",IF(AND(BQ760&gt;=-14.5,BQ760&lt;=-9.5),"-14,5 a -9,5",IF(AND(BQ760&gt;=-9,BQ760&lt;=-4),"-9 a -4",IF(AND(BQ760&gt;=-3.5,BQ760&lt;=2.5),"-3,5 a 2,5",IF(AND(BQ760&gt;=3,BQ760&lt;=8),"3 a 8",IF(AND(BQ760&gt;=8.5,BQ760&lt;=13.5),"8,5 a 13,5",IF(AND(BQ760&gt;=14,BQ760&lt;=17.5),"14 a 17,5",IF(BQ760=18,"18",IF(AND(BQ760&gt;=18.5,BQ760&lt;=23.5),"18,5 a 23,5",IF(AND(BQ760&gt;=24,BQ760&lt;=29),"24 a 29",IF(AND(BQ760&gt;=29.5,BQ760&lt;=34.5),"29,5 a 34,5",IF(AND(BQ760&gt;=35,BQ760&lt;=40),"35 a 40","Fuera de rango")))))))))))))</f>
        <v>14 a 17,5</v>
      </c>
      <c r="BS760" s="11" t="n">
        <f aca="false">IF(BR760="","",IF(BR760="-20 a -15",1,IF(BR760="-14,5 a -9,5",2,IF(BR760="-9 a -4",3,IF(BR760="-3,5 a 2,5",4,IF(BR760="3 a 8",5,IF(BR760="8,5 a 13,5",6,IF(BR760="14 a 17,5",7,IF(BR760="18","NORMA",IF(BR760="18,5 a 23,5",8,IF(BR760="24 a 29",9,IF(BR760="29,5 a 34,5",10,IF(BR760="35 a 40",11,"")))))))))))))</f>
        <v>7</v>
      </c>
      <c r="BT760" s="9" t="n">
        <v>0</v>
      </c>
      <c r="BU760" s="10" t="str">
        <f aca="false">IF(BT760="","",IF(AND(BT760&gt;=-20,BT760&lt;=-18),"-20 a -18",IF(AND(BT760&gt;=-17.5,BT760&lt;=-15.5),"-17,5 a -15,5",IF(AND(BT760&gt;=-15,BT760&lt;=-13),"-15 a -13",IF(AND(BT760&gt;=-12.5,BT760&lt;=-10.5),"-12,5 a -10,5",IF(AND(BT760&gt;=-10,BT760&lt;=-8),"-10 a -8",IF(AND(BT760&gt;=-7.5,BT760&lt;=-5.5),"-7,5 a -5,5",IF(AND(BT760&gt;=-5,BT760&lt;=-3),"-5 a -3",IF(AND(BT760&gt;=-2.5,BT760&lt;=-0.5),"-2,5 a -0,5",IF(BT760=0,"0",IF(AND(BT760&gt;=0.5,BT760&lt;=2.5),"0,5 a 2,5",IF(AND(BT760&gt;=3,BT760&lt;=5),"3 a 5",IF(AND(BT760&gt;=5.5,BT760&lt;=7.5),"5,5 a 7,5",IF(AND(BT760&gt;=8,BT760&lt;=10),"8 a 10",IF(AND(BT760&gt;=10.5,BT760&lt;=12.5),"10,5 a 12,5",IF(AND(BT760&gt;=13,BT760&lt;=15),"13 a 15",IF(AND(BT760&gt;=15.5,BT760&lt;=17.5),"15,5 a 17,5",IF(AND(BT760&gt;=18,BT760&lt;=20),"18 a 20","Fuera de rango"))))))))))))))))))</f>
        <v>0</v>
      </c>
      <c r="BV760" s="11" t="str">
        <f aca="false">IF(BT760="","",IF(BT760=0,"NORMA",IF(AND(BT760&gt;=-20,BT760&lt;=-18),2,IF(AND(BT760&gt;=-17.5,BT760&lt;=-15.5),2,IF(AND(BT760&gt;=-15,BT760&lt;=-13),3,IF(AND(BT760&gt;=-12.5,BT760&lt;=-10.5),4,IF(AND(BT760&gt;=-10,BT760&lt;=-8),5,IF(AND(BT760&gt;=-7.5,BT760&lt;=-5.5),6,IF(AND(BT760&gt;=-5,BT760&lt;=-3),7,IF(AND(BT760&gt;=-2.5,BT760&lt;=-0.5),8,IF(AND(BT760&gt;=0.5,BT760&lt;=2.5),9,IF(AND(BT760&gt;=3,BT760&lt;=5),10,IF(AND(BT760&gt;=5.5,BT760&lt;=7.5),11,IF(AND(BT760&gt;=8,BT760&lt;=10),12,IF(AND(BT760&gt;=10.5,BT760&lt;=12.5),13,IF(AND(BT760&gt;=13,BT760&lt;=15),14,IF(AND(BT760&gt;=15.5,BT760&lt;=17.5),15,IF(AND(BT760&gt;=18,BT760&lt;=20),16,"Fuera de rango"))))))))))))))))))</f>
        <v>NORMA</v>
      </c>
      <c r="BW760" s="9" t="n">
        <v>-4.75</v>
      </c>
      <c r="BX760" s="10" t="n">
        <f aca="false">18.5- (0.3*H760)</f>
        <v>2.6</v>
      </c>
      <c r="BY760" s="10" t="n">
        <f aca="false">(BW760)-(BX760)</f>
        <v>-7.35</v>
      </c>
      <c r="BZ760" s="10" t="str">
        <f aca="false">IF(BY760="","",IF(BY760&lt;-27.5,"De -30 a -28",IF(BY760&lt;-25,"De -27,5 a -25,5",IF(BY760&lt;-22.5,"De -25 a -23",IF(BY760&lt;-20,"De -22,5 a -20,5",IF(BY760&lt;-17.5,"De -20 a -18",IF(BY760&lt;-15,"De -17,5 a -15,5",IF(BY760&lt;-12.5,"De -15 a -13",IF(BY760&lt;-10,"De -12,5 a -10,5",IF(BY760&lt;-7.5,"De -10 a -8",IF(BY760&lt;-5,"De -7,5 a -5,5",IF(BY760&lt;-2.5,"De -5 a -3",IF(BY760&lt;0,"De -2,5 a -0,5",IF(BY760&lt;2.5,"De 0 a 2",IF(BY760&lt;5,"De 2,5 a 4,5",IF(BY760&lt;7.5,"De 5 a 7",IF(BY760&lt;10,"De 7,5 a 9,5",IF(BY760&lt;12.5,"De 10 a 12",IF(BY760&lt;15,"De 12,5 a 14,5",IF(BY760&lt;17.5,"De 15 a 17",IF(BY760&lt;20,"De 17,5 a 19,5",IF(BY760&lt;22.5,"De 20 a 22",IF(BY760&lt;25,"De 22,5 a 24,5",IF(BY760&lt;27.5,"De 25 a 27","De 27,5 a 30"))))))))))))))))))))))))</f>
        <v>De -7,5 a -5,5</v>
      </c>
      <c r="CA760" s="12" t="n">
        <f aca="false">IF(BY760="","",IF(BY760&lt;=-28,1,IF(BY760&lt;=-25.5,2,IF(BY760&lt;=-23,3,IF(BY760&lt;=-20.5,4,IF(BY760&lt;=-18,5,IF(BY760&lt;=-15.5,6,IF(BY760&lt;=-13,7,IF(BY760&lt;=-10.5,8,IF(BY760&lt;=-8,9,IF(BY760&lt;=-5.5,10,IF(BY760&lt;=-3,11,IF(BY760&lt;=-0.5,12,IF(BY760&lt;=2,13,IF(BY760&lt;=4.5,14,IF(BY760&lt;=7,15,IF(BY760&lt;=9.5,16,IF(BY760&lt;=12,17,IF(BY760&lt;=14.5,18,IF(BY760&lt;=17,19,IF(BY760&lt;=19.5,20,IF(BY760&lt;=22,21,IF(BY760&lt;=24.5,22,IF(BY760&lt;=27,23,IF(BY760&lt;=30,24,"Fuera de rango")))))))))))))))))))))))))</f>
        <v>10</v>
      </c>
      <c r="CB760" s="9" t="n">
        <v>-3</v>
      </c>
      <c r="CC760" s="10" t="n">
        <f aca="false">18.5- (0.3*H760)</f>
        <v>2.6</v>
      </c>
      <c r="CD760" s="10" t="n">
        <f aca="false">(CB760)-(CC760)</f>
        <v>-5.6</v>
      </c>
      <c r="CE760" s="10" t="str">
        <f aca="false">IF(CD760="","",IF(CD760&lt;-27.5,"De -30 a -28",IF(CD760&lt;-25,"De -27,5 a -25,5",IF(CD760&lt;-22.5,"De -25 a -23",IF(CD760&lt;-20,"De -22,5 a -20,5",IF(CD760&lt;-17.5,"De -20 a -18",IF(CD760&lt;-15,"De -17,5 a -15,5",IF(CD760&lt;-12.5,"De -15 a -13",IF(CD760&lt;-10,"De -12,5 a -10,5",IF(CD760&lt;-7.5,"De -10 a -8",IF(CD760&lt;-5,"De -7,5 a -5,5",IF(CD760&lt;-2.5,"De -5 a -3",IF(CD760&lt;0,"De -2,5 a -0,5",IF(CD760&lt;=2,"De 0 a 2",IF(CD760&lt;=4.5,"De 2,5 a 4,5",IF(CD760&lt;=7,"De 5 a 7",IF(CD760&lt;=9.5,"De 7,5 a 9,5",IF(CD760&lt;=12,"De 10 a 12",IF(CD760&lt;=14.5,"De 12,5 a 14,5",IF(CD760&lt;=17,"De 15 a 17",IF(CD760&lt;=19.5,"De 17,5 a 19,5",IF(CD760&lt;=22,"De 20 a 22",IF(CD760&lt;=24.5,"De 22,5 a 24,5",IF(CD760&lt;=27,"De 25 a 27","De 27,5 a 30"))))))))))))))))))))))))</f>
        <v>De -7,5 a -5,5</v>
      </c>
      <c r="CF760" s="12" t="n">
        <f aca="false">IF(CD760="","",IF(CD760&lt;-27.5,1,IF(CD760&lt;-25,2,IF(CD760&lt;-22.5,3,IF(CD760&lt;-20,4,IF(CD760&lt;-17.5,5,IF(CD760&lt;-15,6,IF(CD760&lt;-12.5,7,IF(CD760&lt;-10,8,IF(CD760&lt;-7.5,9,IF(CD760&lt;-5,10,IF(CD760&lt;-2.5,11,IF(CD760&lt;0,12,IF(CD760&lt;2.5,13,IF(CD760&lt;5,14,IF(CD760&lt;7.5,15,IF(CD760&lt;10,16,IF(CD760&lt;12.5,17,IF(CD760&lt;15,18,IF(CD760&lt;17.5,19,IF(CD760&lt;20,20,IF(CD760&lt;22.5,21,IF(CD760&lt;25,22,IF(CD760&lt;27.5,23,24))))))))))))))))))))))))</f>
        <v>10</v>
      </c>
      <c r="CG760" s="9" t="n">
        <v>-2.5</v>
      </c>
      <c r="CH760" s="10" t="str">
        <f aca="false">IF(CG760="","",IF(AND(CG760&gt;=-10,CG760&lt;=-9.5),"-10 a -9,5",IF(AND(CG760&gt;-9.5,CG760&lt;=-8.5),"-9 a -8,5",IF(AND(CG760&gt;-8.5,CG760&lt;=-7.5),"-8 a -7,5",IF(AND(CG760&gt;-7.5,CG760&lt;=-6.5),"-7 a -6,5",IF(AND(CG760&gt;-6.5,CG760&lt;=-5.5),"-6 a -5,5",IF(AND(CG760&gt;-5.5,CG760&lt;=-4.5),"-5 a -4,5",IF(AND(CG760&gt;-4.5,CG760&lt;=-3.5),"-4 a -3,5",IF(AND(CG760&gt;-3.5,CG760&lt;=-2.5),"-3 a -2,5",IF(CG760=-2.25,"-2,25",IF(AND(CG760&gt;-2.5,CG760&lt;=-1.5),"-2 a -1,5",IF(AND(CG760&gt;-1.5,CG760&lt;=-0.5),"-1 a -0,5",IF(AND(CG760&gt;-0.5,CG760&lt;=0.5),"0 a 0,5",IF(AND(CG760&gt;0.5,CG760&lt;=1.5),"1 a 1,5",IF(AND(CG760&gt;1.5,CG760&lt;=2.5),"2 a 2,5",IF(AND(CG760&gt;2.5,CG760&lt;=3.5),"3 a 3,5",IF(AND(CG760&gt;3.5,CG760&lt;=4.5),"4 a 4,5",IF(AND(CG760&gt;4.5,CG760&lt;=5.5),"5 a 5,5",IF(AND(CG760&gt;5.5,CG760&lt;=6.5),"6 a 6,5",IF(AND(CG760&gt;6.5,CG760&lt;=7.5),"7 a 7,5",IF(AND(CG760&gt;7.5,CG760&lt;=8.5),"8 a 8,5",IF(AND(CG760&gt;8.5,CG760&lt;=9.5),"9 a 9,5",IF(CG760&gt;=10,"10","Fuera de rango")))))))))))))))))))))))</f>
        <v>-3 a -2,5</v>
      </c>
      <c r="CI760" s="11" t="n">
        <f aca="false">IF(CG760="","",IF(CG760=-2.25,"NORMA",IF(CG760&lt;=-9.5,1,IF(CG760&lt;=-8.5,2,IF(CG760&lt;=-7.5,3,IF(CG760&lt;=-6.5,4,IF(CG760&lt;=-5.5,5,IF(CG760&lt;=-4.5,6,IF(CG760&lt;=-3.5,7,IF(CG760&lt;=-2.5,8,IF(CG760&lt;=-1.5,9,IF(CG760&lt;=-0.5,10,IF(CG760&lt;=0.5,11,IF(CG760&lt;=1.5,12,IF(CG760&lt;=2.5,13,IF(CG760&lt;=3.5,14,IF(CG760&lt;=4.5,15,IF(CG760&lt;=5.5,16,IF(CG760&lt;=6.5,17,IF(CG760&lt;=7.5,18,IF(CG760&lt;=8.5,19,IF(CG760&lt;=9.5,20,IF(CG760=10,21,"Fuera de rango")))))))))))))))))))))))</f>
        <v>8</v>
      </c>
      <c r="CJ760" s="9" t="n">
        <v>2.75</v>
      </c>
      <c r="CK760" s="10" t="str">
        <f aca="false">IF(CJ760="","",IF(AND(CJ760&gt;=-6,CJ760&lt;=-5.5),"-6 a -5,5",IF(AND(CJ760&gt;-5.5,CJ760&lt;=-4.5),"-5 a -4,5",IF(AND(CJ760&gt;-4.5,CJ760&lt;=-3.5),"-4 a -3,5",IF(AND(CJ760&gt;-3.5,CJ760&lt;=-2.5),"-3 a -2,5",IF(AND(CJ760&gt;-2.5,CJ760&lt;=-1.5),"-2 a -1,5",IF(AND(CJ760&gt;-1.5,CJ760&lt;=-0.5),"-1 a -0,5",IF(AND(CJ760&gt;-0.5,CJ760&lt;=0.5),"0 a 0,5",IF(AND(CJ760&gt;0.5,CJ760&lt;=1.5),"1 a 1,5",IF(AND(CJ760&gt;1.5,CJ760&lt;2.5),"2",IF(AND(CJ760&gt;=2.5,CJ760&lt;=3),"2,5 a 3",IF(AND(CJ760&gt;3,CJ760&lt;=4),"3,5 a 4",IF(AND(CJ760&gt;4,CJ760&lt;=5),"4,5 a 5",IF(AND(CJ760&gt;5,CJ760&lt;=6),"5,5 a 6",IF(AND(CJ760&gt;6,CJ760&lt;=7),"6,5 a 7",IF(AND(CJ760&gt;7,CJ760&lt;=8),"7,5 a 8",IF(AND(CJ760&gt;8,CJ760&lt;=9.5),"8,5 a 9,5",IF(CJ760=10,"10","Fuera de rango"))))))))))))))))))</f>
        <v>2,5 a 3</v>
      </c>
      <c r="CL760" s="11" t="n">
        <f aca="false">IF(CK760="","",IF(OR(CK760="-6 a -5,5",CK760="-6 - -5,5"),1,IF(OR(CK760="-5 a -4,5",CK760="-5 - -4,5"),2,IF(OR(CK760="-4 a -3,5",CK760="-4 - -3,5"),3,IF(OR(CK760="-3 a -2,5",CK760="-3 - -2,5"),4,IF(OR(CK760="-2 a -1,5",CK760="-2 - -1,5"),5,IF(OR(CK760="-1 a -0,5",CK760="-1 - -0,5"),6,IF(OR(CK760="0 a 0,5",CK760="0 - 0,5"),7,IF(OR(CK760="1 a 1,5",CK760="1 - 1,5"),8,IF(CK760="2","NORMA",IF(OR(CK760="2,5 a 3",CK760="2,5 - 3"),9,IF(OR(CK760="3,5 a 4",CK760="3,5 - 4"),10,IF(OR(CK760="4,5 a 5",CK760="4,5 - 5"),11,IF(OR(CK760="5,5 a 6",CK760="5,5 - 6"),12,IF(OR(CK760="6,5 a 7",CK760="6,5 - 7"),13,IF(OR(CK760="7,5 a 8",CK760="7,5 - 8"),14,IF(OR(CK760="8,5 a 9",CK760="8,5 - 9,5",CK760="9 a 9,5"),15,IF(CK760="10",15,IF(OR(CK760="0,5 a 1",CK760="0,5 - 1"),7,"Fuera de rango")))))))))))))))))))</f>
        <v>9</v>
      </c>
      <c r="CO760" s="10" t="str">
        <f aca="false">IF(CM760&gt;0,"EME"," ")</f>
        <v> </v>
      </c>
      <c r="CQ760" s="10" t="str">
        <f aca="false">IF(CP760&gt;0,"0", " ")</f>
        <v> </v>
      </c>
      <c r="CR760" s="10" t="str">
        <f aca="false">IF(CP760&gt;0,"EME"," ")</f>
        <v> </v>
      </c>
      <c r="CS760" s="9" t="n">
        <v>0</v>
      </c>
      <c r="CV760" s="9" t="n">
        <v>0</v>
      </c>
      <c r="CY760" s="9" t="n">
        <v>-10.5</v>
      </c>
      <c r="DB760" s="9" t="n">
        <v>-10.5</v>
      </c>
      <c r="DC760" s="11" t="str">
        <f aca="false">IF(DB760&lt;0,"2"," ")</f>
        <v>2</v>
      </c>
      <c r="DD760" s="11" t="str">
        <f aca="false">IF(DB760&lt;0,"MIO"," ")</f>
        <v>MIO</v>
      </c>
      <c r="DE760" s="9" t="n">
        <v>0</v>
      </c>
      <c r="DF760" s="10" t="str">
        <f aca="false">IF(DE760&lt;0,"3"," ")</f>
        <v> </v>
      </c>
      <c r="DG760" s="10" t="str">
        <f aca="false">IF(DE760&lt;0,"AST"," ")</f>
        <v> </v>
      </c>
      <c r="DH760" s="9" t="n">
        <v>-1.5</v>
      </c>
      <c r="DI760" s="10" t="str">
        <f aca="false">IF(DH760&lt;0,"3"," ")</f>
        <v>3</v>
      </c>
      <c r="DJ760" s="10" t="str">
        <f aca="false">IF(DH760&lt;0,"AST"," ")</f>
        <v>AST</v>
      </c>
      <c r="DK760" s="9" t="n">
        <v>1</v>
      </c>
      <c r="DL760" s="10" t="str">
        <f aca="false">IF(DK760&gt;0,"4"," ")</f>
        <v>4</v>
      </c>
      <c r="DM760" s="10" t="str">
        <f aca="false">IF(DK760&gt;0,"PRE"," ")</f>
        <v>PRE</v>
      </c>
      <c r="DN760" s="9" t="n">
        <v>1</v>
      </c>
      <c r="DO760" s="10" t="str">
        <f aca="false">IF(DN760&gt;0,"4"," ")</f>
        <v>4</v>
      </c>
      <c r="DP760" s="10" t="str">
        <f aca="false">IF(DN760&gt;0,"PRE"," ")</f>
        <v>PRE</v>
      </c>
      <c r="DS760" s="12" t="str">
        <f aca="false">CONCATENATE(CO760,CU760,DA760,DG760,DM760)</f>
        <v>  PRE</v>
      </c>
      <c r="DT760" s="10" t="e">
        <f aca="false" t="array" ref="DT760">_xlfn.IFS(DS760="EME    ","0", DS760=" HIP   ","1", DS760="  MIO  ","2", DS760="   AST ","3", DS760="    PRE","4", DS760="EME   PRE","5", DS760=" HIP  PRE","6", DS760=" HIP AST ","7", DS760="  MIO PRE","8", DS760="  MIOAST ","9", DS760="   ASTPRE","10",DS760=" HIP ASTPRE","11", DS760="  MIOASTPRE","12", DS760="     ","0")</f>
        <v>#N/A</v>
      </c>
      <c r="DV760" s="1" t="e">
        <f aca="false" t="array" ref="DV760">_xlfn.IFS(DU760="SI","2", DU760="NO","1")</f>
        <v>#N/A</v>
      </c>
      <c r="DX760" s="11" t="str">
        <f aca="false">IF(DW760=0,"1","2")</f>
        <v>1</v>
      </c>
      <c r="DY760" s="11" t="str">
        <f aca="false" t="array" ref="DY760">_xlfn.IFS(DW760=0,"0", DW760=0.25, "1", DW760=0.5,"2", DW760=0.75,"3", DW760=1,"4",DW760=1.25,"5", DW760=1.5,"6", DW760=1.75,"7", DW760=2,"8")</f>
        <v>0</v>
      </c>
      <c r="EA760" s="11" t="str">
        <f aca="false">IF(DZ760=0,"1","2")</f>
        <v>1</v>
      </c>
      <c r="EB760" s="11" t="str">
        <f aca="false" t="array" ref="EB760">_xlfn.IFS(DZ760=0,"0", DZ760=0.25, "1", DZ760=0.5,"2", DZ760=0.75,"3", DZ760=1,"4",DZ760=1.25,"5", DZ760=1.5,"6", DZ760=1.75,"7", DZ760=2,"8")</f>
        <v>0</v>
      </c>
      <c r="ED760" s="10" t="str">
        <f aca="false">IF(EC760=0,"1","2")</f>
        <v>1</v>
      </c>
      <c r="EE760" s="11" t="str">
        <f aca="false" t="array" ref="EE760">_xlfn.IFS(EC760=0,"0", EC760=-0.25, "1", EC760=-0.5,"2", EC760=-0.75,"3", EC760=-1,"4",EC760=-1.25,"5", EC760=-1.5,"6", EC760=-1.75,"7", EC760=-2,"8", EC760=-2.25,"9",EC760=-2.5,"10", EC760=-2.75,"11", EC760=-3,"12", EC760=-3.25,"13", EC760=-3.5,"14", EC760=-3.75,"15",EC760=-4,"16")</f>
        <v>0</v>
      </c>
      <c r="EG760" s="10" t="str">
        <f aca="false">IF(EF760=0,"1","2")</f>
        <v>1</v>
      </c>
      <c r="EH760" s="11" t="str">
        <f aca="false" t="array" ref="EH760">_xlfn.IFS(EF760=0,"0", EF760=-0.25, "1", EF760=-0.5,"2", EF760=-0.75,"3", EF760=-1,"4",EF760=-1.25,"5", EF760=-1.5,"6", EF760=-1.75,"7", EF760=-2,"8", EF760=-2.25,"9",EF760=-2.5,"10", EF760=-2.75,"11", EF760=-3,"12", EF760=-3.25,"13", EF760=-3.5,"14", EF760=-3.75,"15",EF760=-4,"16")</f>
        <v>0</v>
      </c>
      <c r="EJ760" s="11" t="str">
        <f aca="false">IF(EI760=0,"1","2")</f>
        <v>1</v>
      </c>
      <c r="EK760" s="11" t="str">
        <f aca="false" t="array" ref="EK760">_xlfn.IFS(EI760=0,"0", EI760=-0.25, "1", EI760=-0.5,"2", EI760=-0.75,"3", EI760=-1,"4",EI760=-1.25,"5", EI760=-1.5,"6", EI760=-1.75,"7", EI760=-2,"8", EI760=-2.25,"9", EI760=-2.25,"9",EI760=-2.5,"10", EI760=-2.75,"11", EI760=-3,"12", EI760=-3.25,"13", EI760=-3.5,"14", EI760=-3.75,"15",EI760=-4,"16", EI760=0.25, "17", EI760=0.5, "18")</f>
        <v>0</v>
      </c>
      <c r="EM760" s="11" t="str">
        <f aca="false">IF(EL760=0,"1","2")</f>
        <v>1</v>
      </c>
      <c r="EN760" s="11" t="str">
        <f aca="false" t="array" ref="EN760">_xlfn.IFS(EL760=0.25,"17",EL760=0.5,"18", EL760=0,"0", EL760=-0.25, "1", EL760=-0.5,"2", EL760=-0.75,"3", EL760=-1,"4",EL760=-1.25,"5", EL760=-1.5,"6", EL760=-1.75,"7", EL760=-2,"8",EL760= -2.25,"9",EL760=-2.5,"10",EL760= -2.75,"11",EL760= -3,"12",EL760= -3.25,"13",EL760= -3.5,"14",EL760= -3.75,"15",EL760=-4,"16")</f>
        <v>0</v>
      </c>
      <c r="EP760" s="11" t="str">
        <f aca="false">IF(EO760=0,"1","2")</f>
        <v>1</v>
      </c>
      <c r="EQ760" s="11" t="str">
        <f aca="false" t="array" ref="EQ760">_xlfn.IFS(EO760=0,"0", EO760=0.25, "1", EO760=0.5,"2", EO760=0.75,"3", EO760=1,"4",EO760=1.25,"5", EO760=1.5,"6", EO760=1.75,"7", EO760=2,"8", EO760=2.25,"9", EO760=2.25,"9",EO760=2.5,"10", EO760=2.75,"11", EO760=3,"12", EO760=3.25,"13", EO760=3.5,"14", EO760=3.75,"15",EO760=4,"16", EO760=-0.25, "17", bq=-0.5, "18")</f>
        <v>0</v>
      </c>
      <c r="ES760" s="11" t="str">
        <f aca="false">IF(ER760=0,"1","2")</f>
        <v>1</v>
      </c>
      <c r="ET760" s="11" t="str">
        <f aca="false" t="array" ref="ET760">_xlfn.IFS(ER760=0,"0", ER760=0.25, "1", ER760=0.5,"2", ER760=0.75,"3", ER760=1,"4",ER760=1.25,"5", ER760=1.5,"6", ER760=1.75,"7", ER760=2,"8", ER760=2.25,"9", ER760=2.25,"9",ER760=2.5,"10", ER760=2.75,"11", ER760=3,"12", ER760=3.25,"13", ER760=3.5,"14", ER760=3.75,"15",ER760=4,"16", ER760=-0.25, "17", bq=-0.5, "18")</f>
        <v>0</v>
      </c>
      <c r="EV760" s="14" t="e">
        <f aca="false">VLOOKUP(EU760,LEYENDA!$G$2:$H$8,2,TRUE())</f>
        <v>#N/A</v>
      </c>
      <c r="EW760" s="14" t="e">
        <f aca="false" t="array" ref="EW760">_xlfn.IFS(EV760="0-5","1", EV760="6-12","2", EV760="13-18","3", EV760="19-24","4", EV760="25-36","5", EV760="37-48","6", EV760="49-60","7")</f>
        <v>#N/A</v>
      </c>
    </row>
    <row r="761" customFormat="false" ht="13.5" hidden="false" customHeight="false" outlineLevel="0" collapsed="false">
      <c r="A761" s="1" t="n">
        <v>308</v>
      </c>
      <c r="B761" s="2" t="n">
        <v>4</v>
      </c>
      <c r="C761" s="33" t="n">
        <v>44022</v>
      </c>
      <c r="E761" s="5" t="str">
        <f aca="false">VLOOKUP(A761,'286'!$A$3:$J$6279,10,FALSE())</f>
        <v>DE LUCAS GARCÍA, CARLOS</v>
      </c>
      <c r="F761" s="4" t="str">
        <f aca="false">VLOOKUP(A761,'286'!$A$3:$I$1768,3,FALSE())</f>
        <v>DEGARCAR</v>
      </c>
      <c r="G761" s="6" t="n">
        <f aca="false">VLOOKUP(A761,'286'!$A$3:$I$1768,4,FALSE())</f>
        <v>24337</v>
      </c>
      <c r="H761" s="7" t="n">
        <f aca="false">YEAR(C761)-YEAR(G761)</f>
        <v>54</v>
      </c>
      <c r="I761" s="1" t="str">
        <f aca="false">VLOOKUP(H761,LEYENDA!$C$2:$D$6,2,TRUE())</f>
        <v>41-60</v>
      </c>
      <c r="J761" s="5" t="str">
        <f aca="false">VLOOKUP(A761,'286'!$A$3:$I$1768,7,FALSE())</f>
        <v>H</v>
      </c>
      <c r="K761" s="8" t="n">
        <f aca="false">VLOOKUP(A761,'286'!$A$3:$I$1768,2,FALSE())</f>
        <v>0</v>
      </c>
      <c r="L761" s="4" t="str">
        <f aca="false">VLOOKUP(A761,'286'!$A$3:$I$1768,8,FALSE())</f>
        <v>D</v>
      </c>
      <c r="M761" s="4" t="str">
        <f aca="false">VLOOKUP(A761,'286'!$A$3:$I$1768,9,FALSE())</f>
        <v>D</v>
      </c>
      <c r="N761" s="8" t="str">
        <f aca="false">IF(R761=O761, "MISMA","CONTRARIA")</f>
        <v>MISMA</v>
      </c>
      <c r="O761" s="8" t="str">
        <f aca="false" t="array" ref="O761">_xlfn.IFS(L761="D","1", L761="I","2")</f>
        <v>1</v>
      </c>
      <c r="P761" s="8" t="e">
        <f aca="false" t="array" ref="P761">_xlfn.IFS(K761="OD","1", K761="OI","2")</f>
        <v>#N/A</v>
      </c>
      <c r="Q761" s="1" t="str">
        <f aca="false" t="array" ref="Q761">_xlfn.IFS(J761="M","1", J761="H","2")</f>
        <v>2</v>
      </c>
      <c r="R761" s="8" t="str">
        <f aca="false" t="array" ref="R761">_xlfn.IFS(M761="D","1", M761="I","2")</f>
        <v>1</v>
      </c>
      <c r="S761" s="1" t="str">
        <f aca="false" t="array" ref="S761">_xlfn.IFS(N761="CONTRARIA", "1",N761= "MISMA","2")</f>
        <v>2</v>
      </c>
      <c r="T761" s="1" t="str">
        <f aca="false" t="array" ref="T761">_xlfn.IFS(I761="0-12","1", I761="13-24","2", I761="25-40","3", I761="41-60","4", I761="61-100","5")</f>
        <v>4</v>
      </c>
      <c r="U761" s="9" t="n">
        <v>-2</v>
      </c>
      <c r="V761" s="10" t="str">
        <f aca="false">IF(U761="","",IF(AND(U761&gt;=-9,U761&lt;=-6.5),"-9 a -6,5",IF(AND(U761&gt;=-6,U761&lt;=-3.5),"-6 a -3,5",IF(AND(U761&gt;=-3,U761&lt;=-1),"-3 a -1",IF(U761=-0.5,"-0,5",IF(AND(U761&gt;=0,U761&lt;=2.5),"0 a 2,5",IF(AND(U761&gt;=3,U761&lt;=5.5),"3 a 5,5",IF(AND(U761&gt;=6,U761&lt;=8.5),"6 a 8,5",IF(AND(U761&gt;=9,U761&lt;=20),"9 a 20","Fuera de rango")))))))))</f>
        <v>-3 a -1</v>
      </c>
      <c r="W761" s="11" t="n">
        <f aca="false">IF(V761="","",IF(V761="-9 a -6,5",2,IF(V761="-6 a -3,5",3,IF(V761="-3 a -1",4,IF(V761="-0,5","NORMA",IF(V761="0 a 2,5",5,IF(V761="3 a 5,5",6,IF(V761="6 a 8,5",7,IF(V761="9 a 20",8,"Fuera de rango")))))))))</f>
        <v>4</v>
      </c>
      <c r="X761" s="9" t="n">
        <v>0</v>
      </c>
      <c r="Y761" s="11" t="str">
        <f aca="false">IF(X761="","",IF(AND(X761&gt;=0,X761&lt;=4),"0 a 4",IF(AND(X761&gt;=4.5,X761&lt;=8.5),"4,5 a 8,5",IF(X761=9,"9",IF(AND(X761&gt;=9.5,X761&lt;=13),"9,5 a 13",IF(AND(X761&gt;=13.5,X761&lt;=20),"13,5 a 20",IF(AND(X761&gt;=20.5,X761&lt;=35),"20,5 a 35","Fuera de rango")))))))</f>
        <v>0 a 4</v>
      </c>
      <c r="Z761" s="11" t="n">
        <f aca="false">IF(Y761="","",IF(Y761="0 a 4",1,IF(Y761="4,5 a 8,5",2,IF(Y761="9","NORMA",IF(Y761="9,5 a 13",3,IF(Y761="13,5 a 20",4,IF(Y761="20,5 a 35",5,"Fuera de rango")))))))</f>
        <v>1</v>
      </c>
      <c r="AA761" s="9" t="n">
        <v>20</v>
      </c>
      <c r="AB761" s="10" t="str">
        <f aca="false">IF(AA761="","",IF(AND(AA761&gt;=0,AA761&lt;=9),"0 a 9",IF(AND(AA761&gt;=9.5,AA761&lt;=18.5),"9,5 a 18,5",IF(AA761=19,"19",IF(AND(AA761&gt;=19.5,AA761&lt;=28),"19,5 a 28",IF(AND(AA761&gt;=28.5,AA761&lt;=40),"28,5 a 40","Fuera de rango"))))))</f>
        <v>19,5 a 28</v>
      </c>
      <c r="AC761" s="11" t="n">
        <f aca="false" t="array" ref="AC761">_xlfn.IFS(AB761="","",AB761="0 a 9",1,AB761="9,5 a 18,5",2,AB761="19","NORMA",AB761="19,5 a 28",3,AB761="28,5 a 40",4,TRUE(),"Fuera de rango")</f>
        <v>3</v>
      </c>
      <c r="AD761" s="9" t="n">
        <v>14</v>
      </c>
      <c r="AE761" s="10" t="str">
        <f aca="false">IF(AD761="","",IF(AND(AD761&gt;=-10,AD761&lt;=0),"De -10 a 0",IF(AND(AD761&gt;=0.5,AD761&lt;=9.5),"0,5 a 9,5",IF(AD761=10,"10",IF(AND(AD761&gt;=10.5,AD761&lt;=20),"10,5 a 20",IF(AND(AD761&gt;=20.5,AD761&lt;=40),"20,5 a 40","Fuera de rango"))))))</f>
        <v>10,5 a 20</v>
      </c>
      <c r="AF761" s="12" t="n">
        <f aca="false">IF(AD761="","",IF(AND(AD761&gt;=-10,AD761&lt;=0),1,IF(AND(AD761&gt;=0.5,AD761&lt;=9.5),2,IF(AD761=10,"NORMA",IF(AND(AD761&gt;=10.5,AD761&lt;=20),3,IF(AND(AD761&gt;=20.5,AD761&lt;=40),4,""))))))</f>
        <v>3</v>
      </c>
      <c r="AG761" s="9" t="n">
        <v>11</v>
      </c>
      <c r="AH761" s="10" t="str">
        <f aca="false">IF(AG761="","",IF(AND(AG761&gt;=0,AG761&lt;=4),"0 a 4",IF(AND(AG761&gt;=4.5,AG761&lt;=8.5),"4,5 a 8,5",IF(AG761=9,"9",IF(AND(AG761&gt;=9.5,AG761&lt;=13),"9,5 a 13",IF(AND(AG761&gt;=13.5,AG761&lt;=25),"13,5 a 25","Fuera de rango"))))))</f>
        <v>9,5 a 13</v>
      </c>
      <c r="AI761" s="10" t="n">
        <f aca="false">IF(AH761="","",IF(AH761="0 a 4",1,IF(AH761="4,5 a 8,5",2,IF(AH761="9","NORMA",IF(AH761="9,5 a 13",3,IF(AH761="13,5 a 25",4,""))))))</f>
        <v>3</v>
      </c>
      <c r="AJ761" s="9" t="n">
        <v>3</v>
      </c>
      <c r="AK761" s="10" t="str">
        <f aca="false">IF(AJ761="","",IF(AND(AJ761&gt;=-15,AJ761&lt;=-10.5),"-15 a -10,5",IF(AND(AJ761&gt;=-10,AJ761&lt;=-4),"-10 a -4",IF(AND(AJ761&gt;=-4.5,AJ761&lt;=0),"-4,5 a 0",IF(AND(AJ761&gt;=0.5,AJ761&lt;=4.5),"0,5 a 4,5",IF(AJ761=5,"5",IF(AND(AJ761&gt;=5.5,AJ761&lt;=10),"5,5 a 10",IF(AND(AJ761&gt;=10.5,AJ761&lt;=20),"10,5 a 20","Fuera de rango"))))))))</f>
        <v>0,5 a 4,5</v>
      </c>
      <c r="AL761" s="11" t="n">
        <f aca="false">IF(AK761="","",IF(AK761="-15 a -10,5",1,IF(AK761="-10 a -4",2,IF(AK761="-4,5 a 0",3,IF(AK761="0,5 a 4,5",4,IF(AK761="5","NORMA",IF(AK761="5,5 a 10",5,IF(AK761="10,5 a 20",6,"Error"))))))))</f>
        <v>4</v>
      </c>
      <c r="AM761" s="9" t="n">
        <v>0</v>
      </c>
      <c r="AN761" s="10" t="str">
        <f aca="false">IF(AM761="","",IF(AND(AM761&gt;=-7.5,AM761&lt;=-5.5),"-7,5 a -5,5",IF(AND(AM761&gt;=-5,AM761&lt;=-3),"-5 a -3",IF(AND(AM761&gt;=-2.5,AM761&lt;=-0.5),"-2,5 a -0,5",IF(AM761=0,"0,00",IF(AND(AM761&gt;=0.5,AM761&lt;=2.5),"0,5 a 2,5",IF(AND(AM761&gt;=3,AM761&lt;=5),"3 a 5",IF(AND(AM761&gt;=5.5,AM761&lt;=7.5),"5,5 a 7,5",IF(AND(AM761&gt;=8,AM761&lt;=10),"8 a 10","Fuera de rango")))))))))</f>
        <v>0,00</v>
      </c>
      <c r="AO761" s="11" t="str">
        <f aca="false">IF(AN761="","",IF(AN761="-7,5 a -5,5",1,IF(AN761="-5 a -3",2,IF(AN761="-2,5 a -0,5",3,IF(AN761="0,00","NORMA",IF(AN761="0,5 a 2,5",4,IF(AN761="3 a 5",5,IF(AN761="5,5 a 7,5",6,IF(AN761="8 a 10",7,"Error")))))))))</f>
        <v>NORMA</v>
      </c>
      <c r="AP761" s="9" t="n">
        <v>-7</v>
      </c>
      <c r="AQ761" s="10" t="str">
        <f aca="false">IF(AP761="","",IF(AND(AP761&gt;=-20,AP761&lt;=-9.5),"-20 a -9,5",IF(AND(AP761&gt;=-9,AP761&lt;=-6.5),"-9 a -6,5",IF(AP761=-6,"-6",IF(AND(AP761&gt;=-5.5,AP761&lt;=-3),"-5,5 a -3",IF(AND(AP761&gt;=-2.5,AP761&lt;=0),"-2,5 a 0",IF(AND(AP761&gt;=0.5,AP761&lt;=3),"0,5 a 3",IF(AND(AP761&gt;=3.5,AP761&lt;=6),"3,5 a 6",IF(AND(AP761&gt;=6.5,AP761&lt;=9),"6,5 a 9",IF(AND(AP761&gt;=9.5,AP761&lt;=20),"9,5 a 20","Fuera de rango"))))))))))</f>
        <v>-9 a -6,5</v>
      </c>
      <c r="AR761" s="11" t="n">
        <f aca="false">IF(AQ761="","",IF(AQ761="-20 a -9,5",1,IF(AQ761="-9 a -6,5",2,IF(AQ761="-6","NORMA",IF(AQ761="-5,5 a -3",3,IF(AQ761="-2,5 a 0",4,IF(AQ761="0,5 a 3",5,IF(AQ761="3,5 a 6",6,IF(AQ761="6,5 a 9",7,IF(AQ761="9,5 a 20",8,""))))))))))</f>
        <v>2</v>
      </c>
      <c r="AS761" s="9" t="n">
        <v>5</v>
      </c>
      <c r="AT761" s="10" t="str">
        <f aca="false">IF(AS761="","",IF(AND(AS761&gt;=-16,AS761&lt;=-14),"-16 a -14",IF(AND(AS761&gt;=-13.5,AS761&lt;=-11.5),"-13,5 a -11,5",IF(AND(AS761&gt;=-11,AS761&lt;=-9),"-11 a -9",IF(AND(AS761&gt;=-8.5,AS761&lt;=-6.5),"-8,5 a -6,5",IF(AND(AS761&gt;=-6,AS761&lt;=-4),"-6 a -4",IF(AND(AS761&gt;=-3.5,AS761&lt;=-1.5),"-3,5 a -1,5",IF(AND(AS761&gt;=-1,AS761&lt;=1),"-1 a 1",IF(AND(AS761&gt;=1.5,AS761&lt;=3.5),"1,5 a 3,5",IF(AND(AS761&gt;=4,AS761&lt;=6),"4 a 6",IF(AND(AS761&gt;=6.5,AS761&lt;=8.5),"6,5 a 8,5",IF(AND(AS761&gt;=9,AS761&lt;=11),"9 a 11",IF(AND(AS761&gt;=11.5,AS761&lt;=13.5),"11,5 a 13,5",IF(AND(AS761&gt;=14,AS761&lt;=16),"14 a 16",IF(AND(AS761&gt;=16.5,AS761&lt;=18.5),"16,5 a 18,5",IF(AND(AS761&gt;=19,AS761&lt;=21),"19 a 21","Fuera de rango"))))))))))))))))</f>
        <v>4 a 6</v>
      </c>
      <c r="AU761" s="11" t="str">
        <f aca="false" t="array" ref="AU761">IF(AT761="","",_xlfn.IFS(AT761="-16 a -14",1,AT761="-13,5 a -11,5",2,AT761="-11 a -9",3,AT761="-8,5 a -6,5",4,AT761="-6 a -4",5,AT761="-3,5 a -1,5",6,AT761="-1 a 1",7,AT761="1,5 a 3,5",8,AT761="4 a 6","NORMA",AT761="6,5 a 8,5",9,AT761="9 a 11",10,AT761="11,5 a 13,5",11,AT761="14 a 16",12,AT761="16,5 a 18,5",13,AT761="19 a 21",14,TRUE(),""))</f>
        <v>NORMA</v>
      </c>
      <c r="AV761" s="9" t="n">
        <v>1.5</v>
      </c>
      <c r="AW761" s="10" t="str">
        <f aca="false">IF(AV761="","",IF(AND(AV761&gt;=-1,AV761&lt;=-0.5),"-1 a -0,5",IF(AND(AV761&gt;-0.5,AV761&lt;=0),"De -0,5 a 0",IF(AND(AV761&gt;=0.25,AV761&lt;=0.75),"0,25 a 0,75",IF(AND(AV761&gt;=1,AV761&lt;=1.5),"1 a 1,5",IF(AND(AV761&gt;=1.75,AV761&lt;=2.25),"1,75 a 2,25",IF(AND(AV761&gt;=2.5,AV761&lt;=3),"2,5 a 3",IF(AND(AV761&gt;=3.25,AV761&lt;=3.75),"3,25 a 3,75","Fuera de rango"))))))))</f>
        <v>1 a 1,5</v>
      </c>
      <c r="AX761" s="10" t="n">
        <f aca="false">IF(AW761="","",IF(OR(AW761="-1 a -0,5",AW761="-1 a -0.5"),1,IF(OR(AW761="De -0,5 a 0",AW761="-0,5 a 0",AW761="De -0.5 a 0"),2,IF(OR(AW761="0,25 a 0,75",AW761="0.25 a 0.75"),"NORMA",IF(OR(AW761="1 a 1,5",AW761="1 a 1.5"),3,IF(OR(AW761="1,75 a 2,25",AW761="1.75 a 2.25"),4,IF(OR(AW761="2,5 a 3",AW761="2.5 a 3"),5,IF(OR(AW761="3,25 a 3,75",AW761="3.25 a 3.75"),6,""))))))))</f>
        <v>3</v>
      </c>
      <c r="AY761" s="9" t="n">
        <v>-7</v>
      </c>
      <c r="AZ761" s="10" t="str">
        <f aca="false">IF(AY761="","",IF(AND(AY761&gt;=-20,AY761&lt;=-9.5),"-20 a -9,5",IF(AND(AY761&gt;=-9,AY761&lt;=-6.5),"-9 a -6,5",IF(AY761=-6,"-6",IF(AND(AY761&gt;=-5.5,AY761&lt;=-3),"-5,5 a -3",IF(AND(AY761&gt;=-2.5,AY761&lt;=0),"-2,5 a 0",IF(AND(AY761&gt;=0.5,AY761&lt;=3),"0,5 a 3",IF(AND(AY761&gt;=3.5,AY761&lt;=6),"3,5 a 6","Fuera de rango"))))))))</f>
        <v>-9 a -6,5</v>
      </c>
      <c r="BA761" s="11" t="n">
        <f aca="false">IF(AZ761="","",IF(AZ761="-20 a -9,5",1,IF(AZ761="-9 a -6,5",2,IF(AZ761="-6","NORMA",IF(AZ761="-5,5 a -3",3,IF(AZ761="-2,5 a 0",4,IF(AZ761="0,5 a 3",5,IF(AZ761="3,5 a 6",6,""))))))))</f>
        <v>2</v>
      </c>
      <c r="BB761" s="9" t="n">
        <v>0</v>
      </c>
      <c r="BC761" s="10" t="str">
        <f aca="false" t="array" ref="BC761">IF(BB761="","",_xlfn.IFS(AND(BB761&gt;=0,BB761&lt;=2),"0 a 2",AND(BB761&gt;=2.5,BB761&lt;=4.5),"2,5 a 4,5",AND(BB761&gt;=5,BB761&lt;=7),"5 a 7",AND(BB761&gt;=7.5,BB761&lt;=9.5),"7,5 a 9,5",AND(BB761&gt;=10,BB761&lt;=12),"10 a 12",AND(BB761&gt;=12.5,BB761&lt;=14.5),"12,5 a 14,5",BB761=15,"15",AND(BB761&gt;=15.5,BB761&lt;=17.5),"15,5 a 17,5",AND(BB761&gt;=18,BB761&lt;=20),"18 a 20",AND(BB761&gt;=20.5,BB761&lt;=22.5),"20,5 a 22,5",AND(BB761&gt;=23,BB761&lt;=25),"23 a 25",TRUE(),"Fuera de rango"))</f>
        <v>0 a 2</v>
      </c>
      <c r="BD761" s="11" t="n">
        <f aca="false" t="array" ref="BD761">IF(BC761="","",_xlfn.IFS(BC761="0 a 2",1,BC761="2,5 a 4,5",2,BC761="5 a 7",3,BC761="7,5 a 9,5",4,BC761="10 a 12",5,BC761="12,5 a 14,5",6,BC761="15","NORMA",BC761="15,5 a 17,5",7,BC761="18 a 20",8,BC761="20,5 a 22,5",9,BC761="23 a 25",10,TRUE(),"Fuera de rango"))</f>
        <v>1</v>
      </c>
      <c r="BE761" s="9" t="n">
        <v>16</v>
      </c>
      <c r="BF761" s="10" t="str">
        <f aca="false">IF(BE761="","",IF(AND(BE761&gt;=-20,BE761&lt;=-10),"-20 a -10",IF(AND(BE761&gt;=-9.5,BE761&lt;=0.5),"-9,5 a 0,5",IF(AND(BE761&gt;=1,BE761&lt;=11),"1 a 11",IF(AND(BE761&gt;=11.5,BE761&lt;=20.5),"11,5 a 20,5",IF(BE761=21,"21",IF(AND(BE761&gt;=21.5,BE761&lt;=31.5),"21,5 a 31,5",IF(AND(BE761&gt;=32,BE761&lt;=42),"32 a 42","Fuera de rango"))))))))</f>
        <v>11,5 a 20,5</v>
      </c>
      <c r="BG761" s="11" t="n">
        <f aca="false">IF(BF761="","",IF(BF761="-20 a -10",1,IF(BF761="-9,5 a 0,5",2,IF(BF761="1 a 11",3,IF(BF761="11,5 a 20,5",4,IF(BF761="21","NORMA",IF(BF761="21,5 a 31,5",5,IF(BF761="32 a 42",6,""))))))))</f>
        <v>4</v>
      </c>
      <c r="BH761" s="9" t="n">
        <v>0</v>
      </c>
      <c r="BI761" s="10" t="str">
        <f aca="false">IF(BH761="","",IF(AND(BH761&gt;=-20,BH761&lt;=-15),"-20 a -15",IF(AND(BH761&gt;=-14.5,BH761&lt;=-9.5),"-14,5 a -9,5",IF(AND(BH761&gt;=-9,BH761&lt;=-4),"-9 a -4",IF(AND(BH761&gt;=-3.5,BH761&lt;=2.5),"-3,5 a 2,5",IF(AND(BH761&gt;=3,BH761&lt;=8),"3 a 8",IF(AND(BH761&gt;=8.5,BH761&lt;=14.5),"8,5 a 14,5",IF(BH761=15,"15",IF(AND(BH761&gt;=15.5,BH761&lt;=20.5),"15,5 a 20,5",IF(AND(BH761&gt;=21,BH761&lt;=26),"21 a 26","Fuera de rango"))))))))))</f>
        <v>-3,5 a 2,5</v>
      </c>
      <c r="BJ761" s="11" t="n">
        <f aca="false">IF(BI761="","",IF(BI761="-20 a -15",1,IF(BI761="-14,5 a -9,5",2,IF(BI761="-9 a -4",3,IF(BI761="-3,5 a 2,5",4,IF(BI761="3 a 8",5,IF(BI761="8,5 a 14,5",6,IF(BI761="15","NORMA",IF(BI761="15,5 a 20,5",7,IF(BI761="21 a 26",8,IF(BI761="26,5 a 31,5",9,"")))))))))))</f>
        <v>4</v>
      </c>
      <c r="BK761" s="9" t="n">
        <v>0</v>
      </c>
      <c r="BL761" s="10" t="str">
        <f aca="false">IF(BK761="","",IF(AND(BK761&gt;=0,BK761&lt;=2),"0 - 2",IF(AND(BK761&gt;=2.5,BK761&lt;=4.5),"2,5 - 4,5",IF(AND(BK761&gt;=5,BK761&lt;=7),"5 - 7",IF(AND(BK761&gt;=7.5,BK761&lt;=9.5),"7,5 - 9,5",IF(AND(BK761&gt;=10,BK761&lt;=12),"10 - 12",IF(AND(BK761&gt;=12.5,BK761&lt;=13.5),"12,5 - 13,5",IF(BK761=14,"14",IF(AND(BK761&gt;=14.5,BK761&lt;=16.5),"14,5 - 16,5",IF(AND(BK761&gt;=17,BK761&lt;=19),"17 - 19",IF(AND(BK761&gt;=19.5,BK761&lt;=21.5),"19,5 - 21,5",IF(AND(BK761&gt;=22,BK761&lt;=24),"22 - 24",IF(AND(BK761&gt;=24.5,BK761&lt;=26.5),"24,5 - 26,5",IF(AND(BK761&gt;=27,BK761&lt;=29),"27 - 29",IF(AND(BK761&gt;=29.5,BK761&lt;=30),"29,5 - 30","Fuera de rango")))))))))))))))</f>
        <v>0 - 2</v>
      </c>
      <c r="BM761" s="11" t="n">
        <f aca="false">IF(BL761="","",IF(BL761="0 - 2",1,IF(BL761="2,5 - 4,5",2,IF(BL761="5 - 7",3,IF(BL761="7,5 - 9,5",4,IF(BL761="10 - 12",5,IF(BL761="12,5 - 13,5",6,IF(BL761="14","NORMA",IF(BL761="14,5 - 16,5",7,IF(BL761="17 - 19",8,IF(BL761="19,5 - 21,5",9,IF(BL761="22 - 24",10,IF(BL761="24,5 - 26,5",11,IF(BL761="27 - 29",12,IF(BL761="29,5 - 30",13,"")))))))))))))))</f>
        <v>1</v>
      </c>
      <c r="BN761" s="9" t="n">
        <v>24</v>
      </c>
      <c r="BO761" s="11" t="str">
        <f aca="false">IF(BN761="","",IF(AND(BN761&gt;=-20,BN761&lt;=-10),"-20 a -10",IF(AND(BN761&gt;=-9.5,BN761&lt;=0.5),"-9,5 a 0,5",IF(AND(BN761&gt;=1,BN761&lt;=11),"1 a 11",IF(AND(BN761&gt;=11.5,BN761&lt;=21.5),"11,5 a 21,5",IF(BN761=22,"22",IF(AND(BN761&gt;=22.5,BN761&lt;=32.5),"22,5 a 32,5",IF(AND(BN761&gt;=33,BN761&lt;=43),"33 a 43","Fuera de rango"))))))))</f>
        <v>22,5 a 32,5</v>
      </c>
      <c r="BP761" s="11" t="n">
        <f aca="false">IF(BO761="","",IF(BO761="-20 a -10",1,IF(BO761="-9,5 a 0,5",2,IF(BO761="1 a 11",3,IF(BO761="11,5 a 21,5",4,IF(BO761="22","NORMA",IF(BO761="22,5 a 32,5",5,IF(BO761="33 a 43",6,""))))))))</f>
        <v>5</v>
      </c>
      <c r="BQ761" s="9" t="n">
        <v>18</v>
      </c>
      <c r="BR761" s="10" t="str">
        <f aca="false">IF(BQ761="","",IF(AND(BQ761&gt;=-20,BQ761&lt;=-15),"-20 a -15",IF(AND(BQ761&gt;=-14.5,BQ761&lt;=-9.5),"-14,5 a -9,5",IF(AND(BQ761&gt;=-9,BQ761&lt;=-4),"-9 a -4",IF(AND(BQ761&gt;=-3.5,BQ761&lt;=2.5),"-3,5 a 2,5",IF(AND(BQ761&gt;=3,BQ761&lt;=8),"3 a 8",IF(AND(BQ761&gt;=8.5,BQ761&lt;=13.5),"8,5 a 13,5",IF(AND(BQ761&gt;=14,BQ761&lt;=17.5),"14 a 17,5",IF(BQ761=18,"18",IF(AND(BQ761&gt;=18.5,BQ761&lt;=23.5),"18,5 a 23,5",IF(AND(BQ761&gt;=24,BQ761&lt;=29),"24 a 29",IF(AND(BQ761&gt;=29.5,BQ761&lt;=34.5),"29,5 a 34,5",IF(AND(BQ761&gt;=35,BQ761&lt;=40),"35 a 40","Fuera de rango")))))))))))))</f>
        <v>18</v>
      </c>
      <c r="BS761" s="11" t="str">
        <f aca="false">IF(BR761="","",IF(BR761="-20 a -15",1,IF(BR761="-14,5 a -9,5",2,IF(BR761="-9 a -4",3,IF(BR761="-3,5 a 2,5",4,IF(BR761="3 a 8",5,IF(BR761="8,5 a 13,5",6,IF(BR761="14 a 17,5",7,IF(BR761="18","NORMA",IF(BR761="18,5 a 23,5",8,IF(BR761="24 a 29",9,IF(BR761="29,5 a 34,5",10,IF(BR761="35 a 40",11,"")))))))))))))</f>
        <v>NORMA</v>
      </c>
      <c r="BT761" s="9" t="n">
        <v>-1.5</v>
      </c>
      <c r="BU761" s="10" t="str">
        <f aca="false">IF(BT761="","",IF(AND(BT761&gt;=-20,BT761&lt;=-18),"-20 a -18",IF(AND(BT761&gt;=-17.5,BT761&lt;=-15.5),"-17,5 a -15,5",IF(AND(BT761&gt;=-15,BT761&lt;=-13),"-15 a -13",IF(AND(BT761&gt;=-12.5,BT761&lt;=-10.5),"-12,5 a -10,5",IF(AND(BT761&gt;=-10,BT761&lt;=-8),"-10 a -8",IF(AND(BT761&gt;=-7.5,BT761&lt;=-5.5),"-7,5 a -5,5",IF(AND(BT761&gt;=-5,BT761&lt;=-3),"-5 a -3",IF(AND(BT761&gt;=-2.5,BT761&lt;=-0.5),"-2,5 a -0,5",IF(BT761=0,"0",IF(AND(BT761&gt;=0.5,BT761&lt;=2.5),"0,5 a 2,5",IF(AND(BT761&gt;=3,BT761&lt;=5),"3 a 5",IF(AND(BT761&gt;=5.5,BT761&lt;=7.5),"5,5 a 7,5",IF(AND(BT761&gt;=8,BT761&lt;=10),"8 a 10",IF(AND(BT761&gt;=10.5,BT761&lt;=12.5),"10,5 a 12,5",IF(AND(BT761&gt;=13,BT761&lt;=15),"13 a 15",IF(AND(BT761&gt;=15.5,BT761&lt;=17.5),"15,5 a 17,5",IF(AND(BT761&gt;=18,BT761&lt;=20),"18 a 20","Fuera de rango"))))))))))))))))))</f>
        <v>-2,5 a -0,5</v>
      </c>
      <c r="BV761" s="11" t="n">
        <f aca="false">IF(BT761="","",IF(BT761=0,"NORMA",IF(AND(BT761&gt;=-20,BT761&lt;=-18),2,IF(AND(BT761&gt;=-17.5,BT761&lt;=-15.5),2,IF(AND(BT761&gt;=-15,BT761&lt;=-13),3,IF(AND(BT761&gt;=-12.5,BT761&lt;=-10.5),4,IF(AND(BT761&gt;=-10,BT761&lt;=-8),5,IF(AND(BT761&gt;=-7.5,BT761&lt;=-5.5),6,IF(AND(BT761&gt;=-5,BT761&lt;=-3),7,IF(AND(BT761&gt;=-2.5,BT761&lt;=-0.5),8,IF(AND(BT761&gt;=0.5,BT761&lt;=2.5),9,IF(AND(BT761&gt;=3,BT761&lt;=5),10,IF(AND(BT761&gt;=5.5,BT761&lt;=7.5),11,IF(AND(BT761&gt;=8,BT761&lt;=10),12,IF(AND(BT761&gt;=10.5,BT761&lt;=12.5),13,IF(AND(BT761&gt;=13,BT761&lt;=15),14,IF(AND(BT761&gt;=15.5,BT761&lt;=17.5),15,IF(AND(BT761&gt;=18,BT761&lt;=20),16,"Fuera de rango"))))))))))))))))))</f>
        <v>8</v>
      </c>
      <c r="BW761" s="9" t="n">
        <v>-4</v>
      </c>
      <c r="BX761" s="10" t="n">
        <f aca="false">18.5- (0.3*H761)</f>
        <v>2.3</v>
      </c>
      <c r="BY761" s="10" t="n">
        <f aca="false">(BW761)-(BX761)</f>
        <v>-6.3</v>
      </c>
      <c r="BZ761" s="10" t="str">
        <f aca="false">IF(BY761="","",IF(BY761&lt;-27.5,"De -30 a -28",IF(BY761&lt;-25,"De -27,5 a -25,5",IF(BY761&lt;-22.5,"De -25 a -23",IF(BY761&lt;-20,"De -22,5 a -20,5",IF(BY761&lt;-17.5,"De -20 a -18",IF(BY761&lt;-15,"De -17,5 a -15,5",IF(BY761&lt;-12.5,"De -15 a -13",IF(BY761&lt;-10,"De -12,5 a -10,5",IF(BY761&lt;-7.5,"De -10 a -8",IF(BY761&lt;-5,"De -7,5 a -5,5",IF(BY761&lt;-2.5,"De -5 a -3",IF(BY761&lt;0,"De -2,5 a -0,5",IF(BY761&lt;2.5,"De 0 a 2",IF(BY761&lt;5,"De 2,5 a 4,5",IF(BY761&lt;7.5,"De 5 a 7",IF(BY761&lt;10,"De 7,5 a 9,5",IF(BY761&lt;12.5,"De 10 a 12",IF(BY761&lt;15,"De 12,5 a 14,5",IF(BY761&lt;17.5,"De 15 a 17",IF(BY761&lt;20,"De 17,5 a 19,5",IF(BY761&lt;22.5,"De 20 a 22",IF(BY761&lt;25,"De 22,5 a 24,5",IF(BY761&lt;27.5,"De 25 a 27","De 27,5 a 30"))))))))))))))))))))))))</f>
        <v>De -7,5 a -5,5</v>
      </c>
      <c r="CA761" s="12" t="n">
        <f aca="false">IF(BY761="","",IF(BY761&lt;=-28,1,IF(BY761&lt;=-25.5,2,IF(BY761&lt;=-23,3,IF(BY761&lt;=-20.5,4,IF(BY761&lt;=-18,5,IF(BY761&lt;=-15.5,6,IF(BY761&lt;=-13,7,IF(BY761&lt;=-10.5,8,IF(BY761&lt;=-8,9,IF(BY761&lt;=-5.5,10,IF(BY761&lt;=-3,11,IF(BY761&lt;=-0.5,12,IF(BY761&lt;=2,13,IF(BY761&lt;=4.5,14,IF(BY761&lt;=7,15,IF(BY761&lt;=9.5,16,IF(BY761&lt;=12,17,IF(BY761&lt;=14.5,18,IF(BY761&lt;=17,19,IF(BY761&lt;=19.5,20,IF(BY761&lt;=22,21,IF(BY761&lt;=24.5,22,IF(BY761&lt;=27,23,IF(BY761&lt;=30,24,"Fuera de rango")))))))))))))))))))))))))</f>
        <v>10</v>
      </c>
      <c r="CB761" s="9" t="n">
        <v>-3.75</v>
      </c>
      <c r="CC761" s="10" t="n">
        <f aca="false">18.5- (0.3*H761)</f>
        <v>2.3</v>
      </c>
      <c r="CD761" s="10" t="n">
        <f aca="false">(CB761)-(CC761)</f>
        <v>-6.05</v>
      </c>
      <c r="CE761" s="10" t="str">
        <f aca="false">IF(CD761="","",IF(CD761&lt;-27.5,"De -30 a -28",IF(CD761&lt;-25,"De -27,5 a -25,5",IF(CD761&lt;-22.5,"De -25 a -23",IF(CD761&lt;-20,"De -22,5 a -20,5",IF(CD761&lt;-17.5,"De -20 a -18",IF(CD761&lt;-15,"De -17,5 a -15,5",IF(CD761&lt;-12.5,"De -15 a -13",IF(CD761&lt;-10,"De -12,5 a -10,5",IF(CD761&lt;-7.5,"De -10 a -8",IF(CD761&lt;-5,"De -7,5 a -5,5",IF(CD761&lt;-2.5,"De -5 a -3",IF(CD761&lt;0,"De -2,5 a -0,5",IF(CD761&lt;=2,"De 0 a 2",IF(CD761&lt;=4.5,"De 2,5 a 4,5",IF(CD761&lt;=7,"De 5 a 7",IF(CD761&lt;=9.5,"De 7,5 a 9,5",IF(CD761&lt;=12,"De 10 a 12",IF(CD761&lt;=14.5,"De 12,5 a 14,5",IF(CD761&lt;=17,"De 15 a 17",IF(CD761&lt;=19.5,"De 17,5 a 19,5",IF(CD761&lt;=22,"De 20 a 22",IF(CD761&lt;=24.5,"De 22,5 a 24,5",IF(CD761&lt;=27,"De 25 a 27","De 27,5 a 30"))))))))))))))))))))))))</f>
        <v>De -7,5 a -5,5</v>
      </c>
      <c r="CF761" s="12" t="n">
        <f aca="false">IF(CD761="","",IF(CD761&lt;-27.5,1,IF(CD761&lt;-25,2,IF(CD761&lt;-22.5,3,IF(CD761&lt;-20,4,IF(CD761&lt;-17.5,5,IF(CD761&lt;-15,6,IF(CD761&lt;-12.5,7,IF(CD761&lt;-10,8,IF(CD761&lt;-7.5,9,IF(CD761&lt;-5,10,IF(CD761&lt;-2.5,11,IF(CD761&lt;0,12,IF(CD761&lt;2.5,13,IF(CD761&lt;5,14,IF(CD761&lt;7.5,15,IF(CD761&lt;10,16,IF(CD761&lt;12.5,17,IF(CD761&lt;15,18,IF(CD761&lt;17.5,19,IF(CD761&lt;20,20,IF(CD761&lt;22.5,21,IF(CD761&lt;25,22,IF(CD761&lt;27.5,23,24))))))))))))))))))))))))</f>
        <v>10</v>
      </c>
      <c r="CG761" s="9" t="n">
        <v>-2</v>
      </c>
      <c r="CH761" s="10" t="str">
        <f aca="false">IF(CG761="","",IF(AND(CG761&gt;=-10,CG761&lt;=-9.5),"-10 a -9,5",IF(AND(CG761&gt;-9.5,CG761&lt;=-8.5),"-9 a -8,5",IF(AND(CG761&gt;-8.5,CG761&lt;=-7.5),"-8 a -7,5",IF(AND(CG761&gt;-7.5,CG761&lt;=-6.5),"-7 a -6,5",IF(AND(CG761&gt;-6.5,CG761&lt;=-5.5),"-6 a -5,5",IF(AND(CG761&gt;-5.5,CG761&lt;=-4.5),"-5 a -4,5",IF(AND(CG761&gt;-4.5,CG761&lt;=-3.5),"-4 a -3,5",IF(AND(CG761&gt;-3.5,CG761&lt;=-2.5),"-3 a -2,5",IF(CG761=-2.25,"-2,25",IF(AND(CG761&gt;-2.5,CG761&lt;=-1.5),"-2 a -1,5",IF(AND(CG761&gt;-1.5,CG761&lt;=-0.5),"-1 a -0,5",IF(AND(CG761&gt;-0.5,CG761&lt;=0.5),"0 a 0,5",IF(AND(CG761&gt;0.5,CG761&lt;=1.5),"1 a 1,5",IF(AND(CG761&gt;1.5,CG761&lt;=2.5),"2 a 2,5",IF(AND(CG761&gt;2.5,CG761&lt;=3.5),"3 a 3,5",IF(AND(CG761&gt;3.5,CG761&lt;=4.5),"4 a 4,5",IF(AND(CG761&gt;4.5,CG761&lt;=5.5),"5 a 5,5",IF(AND(CG761&gt;5.5,CG761&lt;=6.5),"6 a 6,5",IF(AND(CG761&gt;6.5,CG761&lt;=7.5),"7 a 7,5",IF(AND(CG761&gt;7.5,CG761&lt;=8.5),"8 a 8,5",IF(AND(CG761&gt;8.5,CG761&lt;=9.5),"9 a 9,5",IF(CG761&gt;=10,"10","Fuera de rango")))))))))))))))))))))))</f>
        <v>-2 a -1,5</v>
      </c>
      <c r="CI761" s="11" t="n">
        <f aca="false">IF(CG761="","",IF(CG761=-2.25,"NORMA",IF(CG761&lt;=-9.5,1,IF(CG761&lt;=-8.5,2,IF(CG761&lt;=-7.5,3,IF(CG761&lt;=-6.5,4,IF(CG761&lt;=-5.5,5,IF(CG761&lt;=-4.5,6,IF(CG761&lt;=-3.5,7,IF(CG761&lt;=-2.5,8,IF(CG761&lt;=-1.5,9,IF(CG761&lt;=-0.5,10,IF(CG761&lt;=0.5,11,IF(CG761&lt;=1.5,12,IF(CG761&lt;=2.5,13,IF(CG761&lt;=3.5,14,IF(CG761&lt;=4.5,15,IF(CG761&lt;=5.5,16,IF(CG761&lt;=6.5,17,IF(CG761&lt;=7.5,18,IF(CG761&lt;=8.5,19,IF(CG761&lt;=9.5,20,IF(CG761=10,21,"Fuera de rango")))))))))))))))))))))))</f>
        <v>9</v>
      </c>
      <c r="CJ761" s="9" t="n">
        <v>2.25</v>
      </c>
      <c r="CK761" s="10" t="str">
        <f aca="false">IF(CJ761="","",IF(AND(CJ761&gt;=-6,CJ761&lt;=-5.5),"-6 a -5,5",IF(AND(CJ761&gt;-5.5,CJ761&lt;=-4.5),"-5 a -4,5",IF(AND(CJ761&gt;-4.5,CJ761&lt;=-3.5),"-4 a -3,5",IF(AND(CJ761&gt;-3.5,CJ761&lt;=-2.5),"-3 a -2,5",IF(AND(CJ761&gt;-2.5,CJ761&lt;=-1.5),"-2 a -1,5",IF(AND(CJ761&gt;-1.5,CJ761&lt;=-0.5),"-1 a -0,5",IF(AND(CJ761&gt;-0.5,CJ761&lt;=0.5),"0 a 0,5",IF(AND(CJ761&gt;0.5,CJ761&lt;=1.5),"1 a 1,5",IF(AND(CJ761&gt;1.5,CJ761&lt;2.5),"2",IF(AND(CJ761&gt;=2.5,CJ761&lt;=3),"2,5 a 3",IF(AND(CJ761&gt;3,CJ761&lt;=4),"3,5 a 4",IF(AND(CJ761&gt;4,CJ761&lt;=5),"4,5 a 5",IF(AND(CJ761&gt;5,CJ761&lt;=6),"5,5 a 6",IF(AND(CJ761&gt;6,CJ761&lt;=7),"6,5 a 7",IF(AND(CJ761&gt;7,CJ761&lt;=8),"7,5 a 8",IF(AND(CJ761&gt;8,CJ761&lt;=9.5),"8,5 a 9,5",IF(CJ761=10,"10","Fuera de rango"))))))))))))))))))</f>
        <v>2</v>
      </c>
      <c r="CL761" s="11" t="str">
        <f aca="false">IF(CK761="","",IF(OR(CK761="-6 a -5,5",CK761="-6 - -5,5"),1,IF(OR(CK761="-5 a -4,5",CK761="-5 - -4,5"),2,IF(OR(CK761="-4 a -3,5",CK761="-4 - -3,5"),3,IF(OR(CK761="-3 a -2,5",CK761="-3 - -2,5"),4,IF(OR(CK761="-2 a -1,5",CK761="-2 - -1,5"),5,IF(OR(CK761="-1 a -0,5",CK761="-1 - -0,5"),6,IF(OR(CK761="0 a 0,5",CK761="0 - 0,5"),7,IF(OR(CK761="1 a 1,5",CK761="1 - 1,5"),8,IF(CK761="2","NORMA",IF(OR(CK761="2,5 a 3",CK761="2,5 - 3"),9,IF(OR(CK761="3,5 a 4",CK761="3,5 - 4"),10,IF(OR(CK761="4,5 a 5",CK761="4,5 - 5"),11,IF(OR(CK761="5,5 a 6",CK761="5,5 - 6"),12,IF(OR(CK761="6,5 a 7",CK761="6,5 - 7"),13,IF(OR(CK761="7,5 a 8",CK761="7,5 - 8"),14,IF(OR(CK761="8,5 a 9",CK761="8,5 - 9,5",CK761="9 a 9,5"),15,IF(CK761="10",15,IF(OR(CK761="0,5 a 1",CK761="0,5 - 1"),7,"Fuera de rango")))))))))))))))))))</f>
        <v>NORMA</v>
      </c>
      <c r="CO761" s="10" t="str">
        <f aca="false">IF(CM761&gt;0,"EME"," ")</f>
        <v> </v>
      </c>
      <c r="CQ761" s="10" t="str">
        <f aca="false">IF(CP761&gt;0,"0", " ")</f>
        <v> </v>
      </c>
      <c r="CR761" s="10" t="str">
        <f aca="false">IF(CP761&gt;0,"EME"," ")</f>
        <v> </v>
      </c>
      <c r="CS761" s="9" t="n">
        <v>0</v>
      </c>
      <c r="CV761" s="9" t="n">
        <v>0</v>
      </c>
      <c r="CY761" s="9" t="n">
        <v>-9.5</v>
      </c>
      <c r="DB761" s="9" t="n">
        <v>-9</v>
      </c>
      <c r="DC761" s="11" t="str">
        <f aca="false">IF(DB761&lt;0,"2"," ")</f>
        <v>2</v>
      </c>
      <c r="DD761" s="11" t="str">
        <f aca="false">IF(DB761&lt;0,"MIO"," ")</f>
        <v>MIO</v>
      </c>
      <c r="DE761" s="9" t="n">
        <v>-0.75</v>
      </c>
      <c r="DF761" s="10" t="str">
        <f aca="false">IF(DE761&lt;0,"3"," ")</f>
        <v>3</v>
      </c>
      <c r="DG761" s="10" t="str">
        <f aca="false">IF(DE761&lt;0,"AST"," ")</f>
        <v>AST</v>
      </c>
      <c r="DH761" s="9" t="n">
        <v>0</v>
      </c>
      <c r="DI761" s="10" t="str">
        <f aca="false">IF(DH761&lt;0,"3"," ")</f>
        <v> </v>
      </c>
      <c r="DJ761" s="10" t="str">
        <f aca="false">IF(DH761&lt;0,"AST"," ")</f>
        <v> </v>
      </c>
      <c r="DK761" s="9" t="n">
        <v>1.5</v>
      </c>
      <c r="DL761" s="10" t="str">
        <f aca="false">IF(DK761&gt;0,"4"," ")</f>
        <v>4</v>
      </c>
      <c r="DM761" s="10" t="str">
        <f aca="false">IF(DK761&gt;0,"PRE"," ")</f>
        <v>PRE</v>
      </c>
      <c r="DN761" s="9" t="n">
        <v>1.5</v>
      </c>
      <c r="DO761" s="10" t="str">
        <f aca="false">IF(DN761&gt;0,"4"," ")</f>
        <v>4</v>
      </c>
      <c r="DP761" s="10" t="str">
        <f aca="false">IF(DN761&gt;0,"PRE"," ")</f>
        <v>PRE</v>
      </c>
      <c r="DS761" s="12" t="str">
        <f aca="false">CONCATENATE(CO761,CU761,DA761,DG761,DM761)</f>
        <v> ASTPRE</v>
      </c>
      <c r="DT761" s="10" t="e">
        <f aca="false" t="array" ref="DT761">_xlfn.IFS(DS761="EME    ","0", DS761=" HIP   ","1", DS761="  MIO  ","2", DS761="   AST ","3", DS761="    PRE","4", DS761="EME   PRE","5", DS761=" HIP  PRE","6", DS761=" HIP AST ","7", DS761="  MIO PRE","8", DS761="  MIOAST ","9", DS761="   ASTPRE","10",DS761=" HIP ASTPRE","11", DS761="  MIOASTPRE","12", DS761="     ","0")</f>
        <v>#N/A</v>
      </c>
      <c r="DV761" s="1" t="e">
        <f aca="false" t="array" ref="DV761">_xlfn.IFS(DU761="SI","2", DU761="NO","1")</f>
        <v>#N/A</v>
      </c>
      <c r="DX761" s="11" t="str">
        <f aca="false">IF(DW761=0,"1","2")</f>
        <v>1</v>
      </c>
      <c r="DY761" s="11" t="str">
        <f aca="false" t="array" ref="DY761">_xlfn.IFS(DW761=0,"0", DW761=0.25, "1", DW761=0.5,"2", DW761=0.75,"3", DW761=1,"4",DW761=1.25,"5", DW761=1.5,"6", DW761=1.75,"7", DW761=2,"8")</f>
        <v>0</v>
      </c>
      <c r="EA761" s="11" t="str">
        <f aca="false">IF(DZ761=0,"1","2")</f>
        <v>1</v>
      </c>
      <c r="EB761" s="11" t="str">
        <f aca="false" t="array" ref="EB761">_xlfn.IFS(DZ761=0,"0", DZ761=0.25, "1", DZ761=0.5,"2", DZ761=0.75,"3", DZ761=1,"4",DZ761=1.25,"5", DZ761=1.5,"6", DZ761=1.75,"7", DZ761=2,"8")</f>
        <v>0</v>
      </c>
      <c r="ED761" s="10" t="str">
        <f aca="false">IF(EC761=0,"1","2")</f>
        <v>1</v>
      </c>
      <c r="EE761" s="11" t="str">
        <f aca="false" t="array" ref="EE761">_xlfn.IFS(EC761=0,"0", EC761=-0.25, "1", EC761=-0.5,"2", EC761=-0.75,"3", EC761=-1,"4",EC761=-1.25,"5", EC761=-1.5,"6", EC761=-1.75,"7", EC761=-2,"8", EC761=-2.25,"9",EC761=-2.5,"10", EC761=-2.75,"11", EC761=-3,"12", EC761=-3.25,"13", EC761=-3.5,"14", EC761=-3.75,"15",EC761=-4,"16")</f>
        <v>0</v>
      </c>
      <c r="EG761" s="10" t="str">
        <f aca="false">IF(EF761=0,"1","2")</f>
        <v>1</v>
      </c>
      <c r="EH761" s="11" t="str">
        <f aca="false" t="array" ref="EH761">_xlfn.IFS(EF761=0,"0", EF761=-0.25, "1", EF761=-0.5,"2", EF761=-0.75,"3", EF761=-1,"4",EF761=-1.25,"5", EF761=-1.5,"6", EF761=-1.75,"7", EF761=-2,"8", EF761=-2.25,"9",EF761=-2.5,"10", EF761=-2.75,"11", EF761=-3,"12", EF761=-3.25,"13", EF761=-3.5,"14", EF761=-3.75,"15",EF761=-4,"16")</f>
        <v>0</v>
      </c>
      <c r="EJ761" s="11" t="str">
        <f aca="false">IF(EI761=0,"1","2")</f>
        <v>1</v>
      </c>
      <c r="EK761" s="11" t="str">
        <f aca="false" t="array" ref="EK761">_xlfn.IFS(EI761=0,"0", EI761=-0.25, "1", EI761=-0.5,"2", EI761=-0.75,"3", EI761=-1,"4",EI761=-1.25,"5", EI761=-1.5,"6", EI761=-1.75,"7", EI761=-2,"8", EI761=-2.25,"9", EI761=-2.25,"9",EI761=-2.5,"10", EI761=-2.75,"11", EI761=-3,"12", EI761=-3.25,"13", EI761=-3.5,"14", EI761=-3.75,"15",EI761=-4,"16", EI761=0.25, "17", EI761=0.5, "18")</f>
        <v>0</v>
      </c>
      <c r="EM761" s="11" t="str">
        <f aca="false">IF(EL761=0,"1","2")</f>
        <v>1</v>
      </c>
      <c r="EN761" s="11" t="str">
        <f aca="false" t="array" ref="EN761">_xlfn.IFS(EL761=0.25,"17",EL761=0.5,"18", EL761=0,"0", EL761=-0.25, "1", EL761=-0.5,"2", EL761=-0.75,"3", EL761=-1,"4",EL761=-1.25,"5", EL761=-1.5,"6", EL761=-1.75,"7", EL761=-2,"8",EL761= -2.25,"9",EL761=-2.5,"10",EL761= -2.75,"11",EL761= -3,"12",EL761= -3.25,"13",EL761= -3.5,"14",EL761= -3.75,"15",EL761=-4,"16")</f>
        <v>0</v>
      </c>
      <c r="EP761" s="11" t="str">
        <f aca="false">IF(EO761=0,"1","2")</f>
        <v>1</v>
      </c>
      <c r="EQ761" s="11" t="str">
        <f aca="false" t="array" ref="EQ761">_xlfn.IFS(EO761=0,"0", EO761=0.25, "1", EO761=0.5,"2", EO761=0.75,"3", EO761=1,"4",EO761=1.25,"5", EO761=1.5,"6", EO761=1.75,"7", EO761=2,"8", EO761=2.25,"9", EO761=2.25,"9",EO761=2.5,"10", EO761=2.75,"11", EO761=3,"12", EO761=3.25,"13", EO761=3.5,"14", EO761=3.75,"15",EO761=4,"16", EO761=-0.25, "17", bq=-0.5, "18")</f>
        <v>0</v>
      </c>
      <c r="ES761" s="11" t="str">
        <f aca="false">IF(ER761=0,"1","2")</f>
        <v>1</v>
      </c>
      <c r="ET761" s="11" t="str">
        <f aca="false" t="array" ref="ET761">_xlfn.IFS(ER761=0,"0", ER761=0.25, "1", ER761=0.5,"2", ER761=0.75,"3", ER761=1,"4",ER761=1.25,"5", ER761=1.5,"6", ER761=1.75,"7", ER761=2,"8", ER761=2.25,"9", ER761=2.25,"9",ER761=2.5,"10", ER761=2.75,"11", ER761=3,"12", ER761=3.25,"13", ER761=3.5,"14", ER761=3.75,"15",ER761=4,"16", ER761=-0.25, "17", bq=-0.5, "18")</f>
        <v>0</v>
      </c>
      <c r="EV761" s="14" t="e">
        <f aca="false">VLOOKUP(EU761,LEYENDA!$G$2:$H$8,2,TRUE())</f>
        <v>#N/A</v>
      </c>
      <c r="EW761" s="14" t="e">
        <f aca="false" t="array" ref="EW761">_xlfn.IFS(EV761="0-5","1", EV761="6-12","2", EV761="13-18","3", EV761="19-24","4", EV761="25-36","5", EV761="37-48","6", EV761="49-60","7")</f>
        <v>#N/A</v>
      </c>
    </row>
    <row r="762" customFormat="false" ht="13.5" hidden="false" customHeight="false" outlineLevel="0" collapsed="false">
      <c r="A762" s="1" t="n">
        <v>308</v>
      </c>
      <c r="B762" s="2" t="n">
        <v>5</v>
      </c>
      <c r="C762" s="33" t="n">
        <v>44431</v>
      </c>
      <c r="E762" s="5" t="str">
        <f aca="false">VLOOKUP(A762,'286'!$A$3:$J$6279,10,FALSE())</f>
        <v>DE LUCAS GARCÍA, CARLOS</v>
      </c>
      <c r="F762" s="4" t="str">
        <f aca="false">VLOOKUP(A762,'286'!$A$3:$I$1768,3,FALSE())</f>
        <v>DEGARCAR</v>
      </c>
      <c r="G762" s="6" t="n">
        <f aca="false">VLOOKUP(A762,'286'!$A$3:$I$1768,4,FALSE())</f>
        <v>24337</v>
      </c>
      <c r="H762" s="7" t="n">
        <f aca="false">YEAR(C762)-YEAR(G762)</f>
        <v>55</v>
      </c>
      <c r="I762" s="1" t="str">
        <f aca="false">VLOOKUP(H762,LEYENDA!$C$2:$D$6,2,TRUE())</f>
        <v>41-60</v>
      </c>
      <c r="J762" s="5" t="str">
        <f aca="false">VLOOKUP(A762,'286'!$A$3:$I$1768,7,FALSE())</f>
        <v>H</v>
      </c>
      <c r="K762" s="8" t="n">
        <f aca="false">VLOOKUP(A762,'286'!$A$3:$I$1768,2,FALSE())</f>
        <v>0</v>
      </c>
      <c r="L762" s="4" t="str">
        <f aca="false">VLOOKUP(A762,'286'!$A$3:$I$1768,8,FALSE())</f>
        <v>D</v>
      </c>
      <c r="M762" s="4" t="str">
        <f aca="false">VLOOKUP(A762,'286'!$A$3:$I$1768,9,FALSE())</f>
        <v>D</v>
      </c>
      <c r="N762" s="8" t="str">
        <f aca="false">IF(R762=O762, "MISMA","CONTRARIA")</f>
        <v>MISMA</v>
      </c>
      <c r="O762" s="8" t="str">
        <f aca="false" t="array" ref="O762">_xlfn.IFS(L762="D","1", L762="I","2")</f>
        <v>1</v>
      </c>
      <c r="P762" s="8" t="e">
        <f aca="false" t="array" ref="P762">_xlfn.IFS(K762="OD","1", K762="OI","2")</f>
        <v>#N/A</v>
      </c>
      <c r="Q762" s="1" t="str">
        <f aca="false" t="array" ref="Q762">_xlfn.IFS(J762="M","1", J762="H","2")</f>
        <v>2</v>
      </c>
      <c r="R762" s="8" t="str">
        <f aca="false" t="array" ref="R762">_xlfn.IFS(M762="D","1", M762="I","2")</f>
        <v>1</v>
      </c>
      <c r="S762" s="1" t="str">
        <f aca="false" t="array" ref="S762">_xlfn.IFS(N762="CONTRARIA", "1",N762= "MISMA","2")</f>
        <v>2</v>
      </c>
      <c r="T762" s="1" t="str">
        <f aca="false" t="array" ref="T762">_xlfn.IFS(I762="0-12","1", I762="13-24","2", I762="25-40","3", I762="41-60","4", I762="61-100","5")</f>
        <v>4</v>
      </c>
      <c r="U762" s="9" t="n">
        <v>-4</v>
      </c>
      <c r="V762" s="10" t="str">
        <f aca="false">IF(U762="","",IF(AND(U762&gt;=-9,U762&lt;=-6.5),"-9 a -6,5",IF(AND(U762&gt;=-6,U762&lt;=-3.5),"-6 a -3,5",IF(AND(U762&gt;=-3,U762&lt;=-1),"-3 a -1",IF(U762=-0.5,"-0,5",IF(AND(U762&gt;=0,U762&lt;=2.5),"0 a 2,5",IF(AND(U762&gt;=3,U762&lt;=5.5),"3 a 5,5",IF(AND(U762&gt;=6,U762&lt;=8.5),"6 a 8,5",IF(AND(U762&gt;=9,U762&lt;=20),"9 a 20","Fuera de rango")))))))))</f>
        <v>-6 a -3,5</v>
      </c>
      <c r="W762" s="11" t="n">
        <f aca="false">IF(V762="","",IF(V762="-9 a -6,5",2,IF(V762="-6 a -3,5",3,IF(V762="-3 a -1",4,IF(V762="-0,5","NORMA",IF(V762="0 a 2,5",5,IF(V762="3 a 5,5",6,IF(V762="6 a 8,5",7,IF(V762="9 a 20",8,"Fuera de rango")))))))))</f>
        <v>3</v>
      </c>
      <c r="X762" s="9" t="n">
        <v>0</v>
      </c>
      <c r="Y762" s="11" t="str">
        <f aca="false">IF(X762="","",IF(AND(X762&gt;=0,X762&lt;=4),"0 a 4",IF(AND(X762&gt;=4.5,X762&lt;=8.5),"4,5 a 8,5",IF(X762=9,"9",IF(AND(X762&gt;=9.5,X762&lt;=13),"9,5 a 13",IF(AND(X762&gt;=13.5,X762&lt;=20),"13,5 a 20",IF(AND(X762&gt;=20.5,X762&lt;=35),"20,5 a 35","Fuera de rango")))))))</f>
        <v>0 a 4</v>
      </c>
      <c r="Z762" s="11" t="n">
        <f aca="false">IF(Y762="","",IF(Y762="0 a 4",1,IF(Y762="4,5 a 8,5",2,IF(Y762="9","NORMA",IF(Y762="9,5 a 13",3,IF(Y762="13,5 a 20",4,IF(Y762="20,5 a 35",5,"Fuera de rango")))))))</f>
        <v>1</v>
      </c>
      <c r="AA762" s="9" t="n">
        <v>14</v>
      </c>
      <c r="AB762" s="10" t="str">
        <f aca="false">IF(AA762="","",IF(AND(AA762&gt;=0,AA762&lt;=9),"0 a 9",IF(AND(AA762&gt;=9.5,AA762&lt;=18.5),"9,5 a 18,5",IF(AA762=19,"19",IF(AND(AA762&gt;=19.5,AA762&lt;=28),"19,5 a 28",IF(AND(AA762&gt;=28.5,AA762&lt;=40),"28,5 a 40","Fuera de rango"))))))</f>
        <v>9,5 a 18,5</v>
      </c>
      <c r="AC762" s="11" t="n">
        <f aca="false" t="array" ref="AC762">_xlfn.IFS(AB762="","",AB762="0 a 9",1,AB762="9,5 a 18,5",2,AB762="19","NORMA",AB762="19,5 a 28",3,AB762="28,5 a 40",4,TRUE(),"Fuera de rango")</f>
        <v>2</v>
      </c>
      <c r="AD762" s="9" t="n">
        <v>7</v>
      </c>
      <c r="AE762" s="10" t="str">
        <f aca="false">IF(AD762="","",IF(AND(AD762&gt;=-10,AD762&lt;=0),"De -10 a 0",IF(AND(AD762&gt;=0.5,AD762&lt;=9.5),"0,5 a 9,5",IF(AD762=10,"10",IF(AND(AD762&gt;=10.5,AD762&lt;=20),"10,5 a 20",IF(AND(AD762&gt;=20.5,AD762&lt;=40),"20,5 a 40","Fuera de rango"))))))</f>
        <v>0,5 a 9,5</v>
      </c>
      <c r="AF762" s="12" t="n">
        <f aca="false">IF(AD762="","",IF(AND(AD762&gt;=-10,AD762&lt;=0),1,IF(AND(AD762&gt;=0.5,AD762&lt;=9.5),2,IF(AD762=10,"NORMA",IF(AND(AD762&gt;=10.5,AD762&lt;=20),3,IF(AND(AD762&gt;=20.5,AD762&lt;=40),4,""))))))</f>
        <v>2</v>
      </c>
      <c r="AG762" s="9" t="n">
        <v>9</v>
      </c>
      <c r="AH762" s="10" t="str">
        <f aca="false">IF(AG762="","",IF(AND(AG762&gt;=0,AG762&lt;=4),"0 a 4",IF(AND(AG762&gt;=4.5,AG762&lt;=8.5),"4,5 a 8,5",IF(AG762=9,"9",IF(AND(AG762&gt;=9.5,AG762&lt;=13),"9,5 a 13",IF(AND(AG762&gt;=13.5,AG762&lt;=25),"13,5 a 25","Fuera de rango"))))))</f>
        <v>9</v>
      </c>
      <c r="AI762" s="10" t="str">
        <f aca="false">IF(AH762="","",IF(AH762="0 a 4",1,IF(AH762="4,5 a 8,5",2,IF(AH762="9","NORMA",IF(AH762="9,5 a 13",3,IF(AH762="13,5 a 25",4,""))))))</f>
        <v>NORMA</v>
      </c>
      <c r="AJ762" s="9" t="n">
        <v>6</v>
      </c>
      <c r="AK762" s="10" t="str">
        <f aca="false">IF(AJ762="","",IF(AND(AJ762&gt;=-15,AJ762&lt;=-10.5),"-15 a -10,5",IF(AND(AJ762&gt;=-10,AJ762&lt;=-4),"-10 a -4",IF(AND(AJ762&gt;=-4.5,AJ762&lt;=0),"-4,5 a 0",IF(AND(AJ762&gt;=0.5,AJ762&lt;=4.5),"0,5 a 4,5",IF(AJ762=5,"5",IF(AND(AJ762&gt;=5.5,AJ762&lt;=10),"5,5 a 10",IF(AND(AJ762&gt;=10.5,AJ762&lt;=20),"10,5 a 20","Fuera de rango"))))))))</f>
        <v>5,5 a 10</v>
      </c>
      <c r="AL762" s="11" t="n">
        <f aca="false">IF(AK762="","",IF(AK762="-15 a -10,5",1,IF(AK762="-10 a -4",2,IF(AK762="-4,5 a 0",3,IF(AK762="0,5 a 4,5",4,IF(AK762="5","NORMA",IF(AK762="5,5 a 10",5,IF(AK762="10,5 a 20",6,"Error"))))))))</f>
        <v>5</v>
      </c>
      <c r="AM762" s="9" t="n">
        <v>1.5</v>
      </c>
      <c r="AN762" s="10" t="str">
        <f aca="false">IF(AM762="","",IF(AND(AM762&gt;=-7.5,AM762&lt;=-5.5),"-7,5 a -5,5",IF(AND(AM762&gt;=-5,AM762&lt;=-3),"-5 a -3",IF(AND(AM762&gt;=-2.5,AM762&lt;=-0.5),"-2,5 a -0,5",IF(AM762=0,"0,00",IF(AND(AM762&gt;=0.5,AM762&lt;=2.5),"0,5 a 2,5",IF(AND(AM762&gt;=3,AM762&lt;=5),"3 a 5",IF(AND(AM762&gt;=5.5,AM762&lt;=7.5),"5,5 a 7,5",IF(AND(AM762&gt;=8,AM762&lt;=10),"8 a 10","Fuera de rango")))))))))</f>
        <v>0,5 a 2,5</v>
      </c>
      <c r="AO762" s="11" t="n">
        <f aca="false">IF(AN762="","",IF(AN762="-7,5 a -5,5",1,IF(AN762="-5 a -3",2,IF(AN762="-2,5 a -0,5",3,IF(AN762="0,00","NORMA",IF(AN762="0,5 a 2,5",4,IF(AN762="3 a 5",5,IF(AN762="5,5 a 7,5",6,IF(AN762="8 a 10",7,"Error")))))))))</f>
        <v>4</v>
      </c>
      <c r="AP762" s="9" t="n">
        <v>-5</v>
      </c>
      <c r="AQ762" s="10" t="str">
        <f aca="false">IF(AP762="","",IF(AND(AP762&gt;=-20,AP762&lt;=-9.5),"-20 a -9,5",IF(AND(AP762&gt;=-9,AP762&lt;=-6.5),"-9 a -6,5",IF(AP762=-6,"-6",IF(AND(AP762&gt;=-5.5,AP762&lt;=-3),"-5,5 a -3",IF(AND(AP762&gt;=-2.5,AP762&lt;=0),"-2,5 a 0",IF(AND(AP762&gt;=0.5,AP762&lt;=3),"0,5 a 3",IF(AND(AP762&gt;=3.5,AP762&lt;=6),"3,5 a 6",IF(AND(AP762&gt;=6.5,AP762&lt;=9),"6,5 a 9",IF(AND(AP762&gt;=9.5,AP762&lt;=20),"9,5 a 20","Fuera de rango"))))))))))</f>
        <v>-5,5 a -3</v>
      </c>
      <c r="AR762" s="11" t="n">
        <f aca="false">IF(AQ762="","",IF(AQ762="-20 a -9,5",1,IF(AQ762="-9 a -6,5",2,IF(AQ762="-6","NORMA",IF(AQ762="-5,5 a -3",3,IF(AQ762="-2,5 a 0",4,IF(AQ762="0,5 a 3",5,IF(AQ762="3,5 a 6",6,IF(AQ762="6,5 a 9",7,IF(AQ762="9,5 a 20",8,""))))))))))</f>
        <v>3</v>
      </c>
      <c r="AS762" s="9" t="n">
        <v>-2</v>
      </c>
      <c r="AT762" s="10" t="str">
        <f aca="false">IF(AS762="","",IF(AND(AS762&gt;=-16,AS762&lt;=-14),"-16 a -14",IF(AND(AS762&gt;=-13.5,AS762&lt;=-11.5),"-13,5 a -11,5",IF(AND(AS762&gt;=-11,AS762&lt;=-9),"-11 a -9",IF(AND(AS762&gt;=-8.5,AS762&lt;=-6.5),"-8,5 a -6,5",IF(AND(AS762&gt;=-6,AS762&lt;=-4),"-6 a -4",IF(AND(AS762&gt;=-3.5,AS762&lt;=-1.5),"-3,5 a -1,5",IF(AND(AS762&gt;=-1,AS762&lt;=1),"-1 a 1",IF(AND(AS762&gt;=1.5,AS762&lt;=3.5),"1,5 a 3,5",IF(AND(AS762&gt;=4,AS762&lt;=6),"4 a 6",IF(AND(AS762&gt;=6.5,AS762&lt;=8.5),"6,5 a 8,5",IF(AND(AS762&gt;=9,AS762&lt;=11),"9 a 11",IF(AND(AS762&gt;=11.5,AS762&lt;=13.5),"11,5 a 13,5",IF(AND(AS762&gt;=14,AS762&lt;=16),"14 a 16",IF(AND(AS762&gt;=16.5,AS762&lt;=18.5),"16,5 a 18,5",IF(AND(AS762&gt;=19,AS762&lt;=21),"19 a 21","Fuera de rango"))))))))))))))))</f>
        <v>-3,5 a -1,5</v>
      </c>
      <c r="AU762" s="11" t="n">
        <f aca="false" t="array" ref="AU762">IF(AT762="","",_xlfn.IFS(AT762="-16 a -14",1,AT762="-13,5 a -11,5",2,AT762="-11 a -9",3,AT762="-8,5 a -6,5",4,AT762="-6 a -4",5,AT762="-3,5 a -1,5",6,AT762="-1 a 1",7,AT762="1,5 a 3,5",8,AT762="4 a 6","NORMA",AT762="6,5 a 8,5",9,AT762="9 a 11",10,AT762="11,5 a 13,5",11,AT762="14 a 16",12,AT762="16,5 a 18,5",13,AT762="19 a 21",14,TRUE(),""))</f>
        <v>6</v>
      </c>
      <c r="AV762" s="9" t="n">
        <v>0.5</v>
      </c>
      <c r="AW762" s="10" t="str">
        <f aca="false">IF(AV762="","",IF(AND(AV762&gt;=-1,AV762&lt;=-0.5),"-1 a -0,5",IF(AND(AV762&gt;-0.5,AV762&lt;=0),"De -0,5 a 0",IF(AND(AV762&gt;=0.25,AV762&lt;=0.75),"0,25 a 0,75",IF(AND(AV762&gt;=1,AV762&lt;=1.5),"1 a 1,5",IF(AND(AV762&gt;=1.75,AV762&lt;=2.25),"1,75 a 2,25",IF(AND(AV762&gt;=2.5,AV762&lt;=3),"2,5 a 3",IF(AND(AV762&gt;=3.25,AV762&lt;=3.75),"3,25 a 3,75","Fuera de rango"))))))))</f>
        <v>0,25 a 0,75</v>
      </c>
      <c r="AX762" s="10" t="str">
        <f aca="false">IF(AW762="","",IF(OR(AW762="-1 a -0,5",AW762="-1 a -0.5"),1,IF(OR(AW762="De -0,5 a 0",AW762="-0,5 a 0",AW762="De -0.5 a 0"),2,IF(OR(AW762="0,25 a 0,75",AW762="0.25 a 0.75"),"NORMA",IF(OR(AW762="1 a 1,5",AW762="1 a 1.5"),3,IF(OR(AW762="1,75 a 2,25",AW762="1.75 a 2.25"),4,IF(OR(AW762="2,5 a 3",AW762="2.5 a 3"),5,IF(OR(AW762="3,25 a 3,75",AW762="3.25 a 3.75"),6,""))))))))</f>
        <v>NORMA</v>
      </c>
      <c r="AY762" s="9" t="n">
        <v>-5</v>
      </c>
      <c r="AZ762" s="10" t="str">
        <f aca="false">IF(AY762="","",IF(AND(AY762&gt;=-20,AY762&lt;=-9.5),"-20 a -9,5",IF(AND(AY762&gt;=-9,AY762&lt;=-6.5),"-9 a -6,5",IF(AY762=-6,"-6",IF(AND(AY762&gt;=-5.5,AY762&lt;=-3),"-5,5 a -3",IF(AND(AY762&gt;=-2.5,AY762&lt;=0),"-2,5 a 0",IF(AND(AY762&gt;=0.5,AY762&lt;=3),"0,5 a 3",IF(AND(AY762&gt;=3.5,AY762&lt;=6),"3,5 a 6","Fuera de rango"))))))))</f>
        <v>-5,5 a -3</v>
      </c>
      <c r="BA762" s="11" t="n">
        <f aca="false">IF(AZ762="","",IF(AZ762="-20 a -9,5",1,IF(AZ762="-9 a -6,5",2,IF(AZ762="-6","NORMA",IF(AZ762="-5,5 a -3",3,IF(AZ762="-2,5 a 0",4,IF(AZ762="0,5 a 3",5,IF(AZ762="3,5 a 6",6,""))))))))</f>
        <v>3</v>
      </c>
      <c r="BB762" s="9" t="n">
        <v>0</v>
      </c>
      <c r="BC762" s="10" t="str">
        <f aca="false" t="array" ref="BC762">IF(BB762="","",_xlfn.IFS(AND(BB762&gt;=0,BB762&lt;=2),"0 a 2",AND(BB762&gt;=2.5,BB762&lt;=4.5),"2,5 a 4,5",AND(BB762&gt;=5,BB762&lt;=7),"5 a 7",AND(BB762&gt;=7.5,BB762&lt;=9.5),"7,5 a 9,5",AND(BB762&gt;=10,BB762&lt;=12),"10 a 12",AND(BB762&gt;=12.5,BB762&lt;=14.5),"12,5 a 14,5",BB762=15,"15",AND(BB762&gt;=15.5,BB762&lt;=17.5),"15,5 a 17,5",AND(BB762&gt;=18,BB762&lt;=20),"18 a 20",AND(BB762&gt;=20.5,BB762&lt;=22.5),"20,5 a 22,5",AND(BB762&gt;=23,BB762&lt;=25),"23 a 25",TRUE(),"Fuera de rango"))</f>
        <v>0 a 2</v>
      </c>
      <c r="BD762" s="11" t="n">
        <f aca="false" t="array" ref="BD762">IF(BC762="","",_xlfn.IFS(BC762="0 a 2",1,BC762="2,5 a 4,5",2,BC762="5 a 7",3,BC762="7,5 a 9,5",4,BC762="10 a 12",5,BC762="12,5 a 14,5",6,BC762="15","NORMA",BC762="15,5 a 17,5",7,BC762="18 a 20",8,BC762="20,5 a 22,5",9,BC762="23 a 25",10,TRUE(),"Fuera de rango"))</f>
        <v>1</v>
      </c>
      <c r="BE762" s="9" t="n">
        <v>15</v>
      </c>
      <c r="BF762" s="10" t="str">
        <f aca="false">IF(BE762="","",IF(AND(BE762&gt;=-20,BE762&lt;=-10),"-20 a -10",IF(AND(BE762&gt;=-9.5,BE762&lt;=0.5),"-9,5 a 0,5",IF(AND(BE762&gt;=1,BE762&lt;=11),"1 a 11",IF(AND(BE762&gt;=11.5,BE762&lt;=20.5),"11,5 a 20,5",IF(BE762=21,"21",IF(AND(BE762&gt;=21.5,BE762&lt;=31.5),"21,5 a 31,5",IF(AND(BE762&gt;=32,BE762&lt;=42),"32 a 42","Fuera de rango"))))))))</f>
        <v>11,5 a 20,5</v>
      </c>
      <c r="BG762" s="11" t="n">
        <f aca="false">IF(BF762="","",IF(BF762="-20 a -10",1,IF(BF762="-9,5 a 0,5",2,IF(BF762="1 a 11",3,IF(BF762="11,5 a 20,5",4,IF(BF762="21","NORMA",IF(BF762="21,5 a 31,5",5,IF(BF762="32 a 42",6,""))))))))</f>
        <v>4</v>
      </c>
      <c r="BH762" s="9" t="n">
        <v>-3</v>
      </c>
      <c r="BI762" s="10" t="str">
        <f aca="false">IF(BH762="","",IF(AND(BH762&gt;=-20,BH762&lt;=-15),"-20 a -15",IF(AND(BH762&gt;=-14.5,BH762&lt;=-9.5),"-14,5 a -9,5",IF(AND(BH762&gt;=-9,BH762&lt;=-4),"-9 a -4",IF(AND(BH762&gt;=-3.5,BH762&lt;=2.5),"-3,5 a 2,5",IF(AND(BH762&gt;=3,BH762&lt;=8),"3 a 8",IF(AND(BH762&gt;=8.5,BH762&lt;=14.5),"8,5 a 14,5",IF(BH762=15,"15",IF(AND(BH762&gt;=15.5,BH762&lt;=20.5),"15,5 a 20,5",IF(AND(BH762&gt;=21,BH762&lt;=26),"21 a 26","Fuera de rango"))))))))))</f>
        <v>-3,5 a 2,5</v>
      </c>
      <c r="BJ762" s="11" t="n">
        <f aca="false">IF(BI762="","",IF(BI762="-20 a -15",1,IF(BI762="-14,5 a -9,5",2,IF(BI762="-9 a -4",3,IF(BI762="-3,5 a 2,5",4,IF(BI762="3 a 8",5,IF(BI762="8,5 a 14,5",6,IF(BI762="15","NORMA",IF(BI762="15,5 a 20,5",7,IF(BI762="21 a 26",8,IF(BI762="26,5 a 31,5",9,"")))))))))))</f>
        <v>4</v>
      </c>
      <c r="BK762" s="9" t="n">
        <v>0</v>
      </c>
      <c r="BL762" s="10" t="str">
        <f aca="false">IF(BK762="","",IF(AND(BK762&gt;=0,BK762&lt;=2),"0 - 2",IF(AND(BK762&gt;=2.5,BK762&lt;=4.5),"2,5 - 4,5",IF(AND(BK762&gt;=5,BK762&lt;=7),"5 - 7",IF(AND(BK762&gt;=7.5,BK762&lt;=9.5),"7,5 - 9,5",IF(AND(BK762&gt;=10,BK762&lt;=12),"10 - 12",IF(AND(BK762&gt;=12.5,BK762&lt;=13.5),"12,5 - 13,5",IF(BK762=14,"14",IF(AND(BK762&gt;=14.5,BK762&lt;=16.5),"14,5 - 16,5",IF(AND(BK762&gt;=17,BK762&lt;=19),"17 - 19",IF(AND(BK762&gt;=19.5,BK762&lt;=21.5),"19,5 - 21,5",IF(AND(BK762&gt;=22,BK762&lt;=24),"22 - 24",IF(AND(BK762&gt;=24.5,BK762&lt;=26.5),"24,5 - 26,5",IF(AND(BK762&gt;=27,BK762&lt;=29),"27 - 29",IF(AND(BK762&gt;=29.5,BK762&lt;=30),"29,5 - 30","Fuera de rango")))))))))))))))</f>
        <v>0 - 2</v>
      </c>
      <c r="BM762" s="11" t="n">
        <f aca="false">IF(BL762="","",IF(BL762="0 - 2",1,IF(BL762="2,5 - 4,5",2,IF(BL762="5 - 7",3,IF(BL762="7,5 - 9,5",4,IF(BL762="10 - 12",5,IF(BL762="12,5 - 13,5",6,IF(BL762="14","NORMA",IF(BL762="14,5 - 16,5",7,IF(BL762="17 - 19",8,IF(BL762="19,5 - 21,5",9,IF(BL762="22 - 24",10,IF(BL762="24,5 - 26,5",11,IF(BL762="27 - 29",12,IF(BL762="29,5 - 30",13,"")))))))))))))))</f>
        <v>1</v>
      </c>
      <c r="BN762" s="9" t="n">
        <v>24</v>
      </c>
      <c r="BO762" s="11" t="str">
        <f aca="false">IF(BN762="","",IF(AND(BN762&gt;=-20,BN762&lt;=-10),"-20 a -10",IF(AND(BN762&gt;=-9.5,BN762&lt;=0.5),"-9,5 a 0,5",IF(AND(BN762&gt;=1,BN762&lt;=11),"1 a 11",IF(AND(BN762&gt;=11.5,BN762&lt;=21.5),"11,5 a 21,5",IF(BN762=22,"22",IF(AND(BN762&gt;=22.5,BN762&lt;=32.5),"22,5 a 32,5",IF(AND(BN762&gt;=33,BN762&lt;=43),"33 a 43","Fuera de rango"))))))))</f>
        <v>22,5 a 32,5</v>
      </c>
      <c r="BP762" s="11" t="n">
        <f aca="false">IF(BO762="","",IF(BO762="-20 a -10",1,IF(BO762="-9,5 a 0,5",2,IF(BO762="1 a 11",3,IF(BO762="11,5 a 21,5",4,IF(BO762="22","NORMA",IF(BO762="22,5 a 32,5",5,IF(BO762="33 a 43",6,""))))))))</f>
        <v>5</v>
      </c>
      <c r="BQ762" s="9" t="n">
        <v>20</v>
      </c>
      <c r="BR762" s="10" t="str">
        <f aca="false">IF(BQ762="","",IF(AND(BQ762&gt;=-20,BQ762&lt;=-15),"-20 a -15",IF(AND(BQ762&gt;=-14.5,BQ762&lt;=-9.5),"-14,5 a -9,5",IF(AND(BQ762&gt;=-9,BQ762&lt;=-4),"-9 a -4",IF(AND(BQ762&gt;=-3.5,BQ762&lt;=2.5),"-3,5 a 2,5",IF(AND(BQ762&gt;=3,BQ762&lt;=8),"3 a 8",IF(AND(BQ762&gt;=8.5,BQ762&lt;=13.5),"8,5 a 13,5",IF(AND(BQ762&gt;=14,BQ762&lt;=17.5),"14 a 17,5",IF(BQ762=18,"18",IF(AND(BQ762&gt;=18.5,BQ762&lt;=23.5),"18,5 a 23,5",IF(AND(BQ762&gt;=24,BQ762&lt;=29),"24 a 29",IF(AND(BQ762&gt;=29.5,BQ762&lt;=34.5),"29,5 a 34,5",IF(AND(BQ762&gt;=35,BQ762&lt;=40),"35 a 40","Fuera de rango")))))))))))))</f>
        <v>18,5 a 23,5</v>
      </c>
      <c r="BS762" s="11" t="n">
        <f aca="false">IF(BR762="","",IF(BR762="-20 a -15",1,IF(BR762="-14,5 a -9,5",2,IF(BR762="-9 a -4",3,IF(BR762="-3,5 a 2,5",4,IF(BR762="3 a 8",5,IF(BR762="8,5 a 13,5",6,IF(BR762="14 a 17,5",7,IF(BR762="18","NORMA",IF(BR762="18,5 a 23,5",8,IF(BR762="24 a 29",9,IF(BR762="29,5 a 34,5",10,IF(BR762="35 a 40",11,"")))))))))))))</f>
        <v>8</v>
      </c>
      <c r="BT762" s="9" t="n">
        <v>1</v>
      </c>
      <c r="BU762" s="10" t="str">
        <f aca="false">IF(BT762="","",IF(AND(BT762&gt;=-20,BT762&lt;=-18),"-20 a -18",IF(AND(BT762&gt;=-17.5,BT762&lt;=-15.5),"-17,5 a -15,5",IF(AND(BT762&gt;=-15,BT762&lt;=-13),"-15 a -13",IF(AND(BT762&gt;=-12.5,BT762&lt;=-10.5),"-12,5 a -10,5",IF(AND(BT762&gt;=-10,BT762&lt;=-8),"-10 a -8",IF(AND(BT762&gt;=-7.5,BT762&lt;=-5.5),"-7,5 a -5,5",IF(AND(BT762&gt;=-5,BT762&lt;=-3),"-5 a -3",IF(AND(BT762&gt;=-2.5,BT762&lt;=-0.5),"-2,5 a -0,5",IF(BT762=0,"0",IF(AND(BT762&gt;=0.5,BT762&lt;=2.5),"0,5 a 2,5",IF(AND(BT762&gt;=3,BT762&lt;=5),"3 a 5",IF(AND(BT762&gt;=5.5,BT762&lt;=7.5),"5,5 a 7,5",IF(AND(BT762&gt;=8,BT762&lt;=10),"8 a 10",IF(AND(BT762&gt;=10.5,BT762&lt;=12.5),"10,5 a 12,5",IF(AND(BT762&gt;=13,BT762&lt;=15),"13 a 15",IF(AND(BT762&gt;=15.5,BT762&lt;=17.5),"15,5 a 17,5",IF(AND(BT762&gt;=18,BT762&lt;=20),"18 a 20","Fuera de rango"))))))))))))))))))</f>
        <v>0,5 a 2,5</v>
      </c>
      <c r="BV762" s="11" t="n">
        <f aca="false">IF(BT762="","",IF(BT762=0,"NORMA",IF(AND(BT762&gt;=-20,BT762&lt;=-18),2,IF(AND(BT762&gt;=-17.5,BT762&lt;=-15.5),2,IF(AND(BT762&gt;=-15,BT762&lt;=-13),3,IF(AND(BT762&gt;=-12.5,BT762&lt;=-10.5),4,IF(AND(BT762&gt;=-10,BT762&lt;=-8),5,IF(AND(BT762&gt;=-7.5,BT762&lt;=-5.5),6,IF(AND(BT762&gt;=-5,BT762&lt;=-3),7,IF(AND(BT762&gt;=-2.5,BT762&lt;=-0.5),8,IF(AND(BT762&gt;=0.5,BT762&lt;=2.5),9,IF(AND(BT762&gt;=3,BT762&lt;=5),10,IF(AND(BT762&gt;=5.5,BT762&lt;=7.5),11,IF(AND(BT762&gt;=8,BT762&lt;=10),12,IF(AND(BT762&gt;=10.5,BT762&lt;=12.5),13,IF(AND(BT762&gt;=13,BT762&lt;=15),14,IF(AND(BT762&gt;=15.5,BT762&lt;=17.5),15,IF(AND(BT762&gt;=18,BT762&lt;=20),16,"Fuera de rango"))))))))))))))))))</f>
        <v>9</v>
      </c>
      <c r="BW762" s="9" t="n">
        <v>-3.75</v>
      </c>
      <c r="BX762" s="10" t="n">
        <f aca="false">18.5- (0.3*H762)</f>
        <v>2</v>
      </c>
      <c r="BY762" s="10" t="n">
        <f aca="false">(BW762)-(BX762)</f>
        <v>-5.75</v>
      </c>
      <c r="BZ762" s="10" t="str">
        <f aca="false">IF(BY762="","",IF(BY762&lt;-27.5,"De -30 a -28",IF(BY762&lt;-25,"De -27,5 a -25,5",IF(BY762&lt;-22.5,"De -25 a -23",IF(BY762&lt;-20,"De -22,5 a -20,5",IF(BY762&lt;-17.5,"De -20 a -18",IF(BY762&lt;-15,"De -17,5 a -15,5",IF(BY762&lt;-12.5,"De -15 a -13",IF(BY762&lt;-10,"De -12,5 a -10,5",IF(BY762&lt;-7.5,"De -10 a -8",IF(BY762&lt;-5,"De -7,5 a -5,5",IF(BY762&lt;-2.5,"De -5 a -3",IF(BY762&lt;0,"De -2,5 a -0,5",IF(BY762&lt;2.5,"De 0 a 2",IF(BY762&lt;5,"De 2,5 a 4,5",IF(BY762&lt;7.5,"De 5 a 7",IF(BY762&lt;10,"De 7,5 a 9,5",IF(BY762&lt;12.5,"De 10 a 12",IF(BY762&lt;15,"De 12,5 a 14,5",IF(BY762&lt;17.5,"De 15 a 17",IF(BY762&lt;20,"De 17,5 a 19,5",IF(BY762&lt;22.5,"De 20 a 22",IF(BY762&lt;25,"De 22,5 a 24,5",IF(BY762&lt;27.5,"De 25 a 27","De 27,5 a 30"))))))))))))))))))))))))</f>
        <v>De -7,5 a -5,5</v>
      </c>
      <c r="CA762" s="12" t="n">
        <f aca="false">IF(BY762="","",IF(BY762&lt;=-28,1,IF(BY762&lt;=-25.5,2,IF(BY762&lt;=-23,3,IF(BY762&lt;=-20.5,4,IF(BY762&lt;=-18,5,IF(BY762&lt;=-15.5,6,IF(BY762&lt;=-13,7,IF(BY762&lt;=-10.5,8,IF(BY762&lt;=-8,9,IF(BY762&lt;=-5.5,10,IF(BY762&lt;=-3,11,IF(BY762&lt;=-0.5,12,IF(BY762&lt;=2,13,IF(BY762&lt;=4.5,14,IF(BY762&lt;=7,15,IF(BY762&lt;=9.5,16,IF(BY762&lt;=12,17,IF(BY762&lt;=14.5,18,IF(BY762&lt;=17,19,IF(BY762&lt;=19.5,20,IF(BY762&lt;=22,21,IF(BY762&lt;=24.5,22,IF(BY762&lt;=27,23,IF(BY762&lt;=30,24,"Fuera de rango")))))))))))))))))))))))))</f>
        <v>10</v>
      </c>
      <c r="CB762" s="9" t="n">
        <v>-3.25</v>
      </c>
      <c r="CC762" s="10" t="n">
        <f aca="false">18.5- (0.3*H762)</f>
        <v>2</v>
      </c>
      <c r="CD762" s="10" t="n">
        <f aca="false">(CB762)-(CC762)</f>
        <v>-5.25</v>
      </c>
      <c r="CE762" s="10" t="str">
        <f aca="false">IF(CD762="","",IF(CD762&lt;-27.5,"De -30 a -28",IF(CD762&lt;-25,"De -27,5 a -25,5",IF(CD762&lt;-22.5,"De -25 a -23",IF(CD762&lt;-20,"De -22,5 a -20,5",IF(CD762&lt;-17.5,"De -20 a -18",IF(CD762&lt;-15,"De -17,5 a -15,5",IF(CD762&lt;-12.5,"De -15 a -13",IF(CD762&lt;-10,"De -12,5 a -10,5",IF(CD762&lt;-7.5,"De -10 a -8",IF(CD762&lt;-5,"De -7,5 a -5,5",IF(CD762&lt;-2.5,"De -5 a -3",IF(CD762&lt;0,"De -2,5 a -0,5",IF(CD762&lt;=2,"De 0 a 2",IF(CD762&lt;=4.5,"De 2,5 a 4,5",IF(CD762&lt;=7,"De 5 a 7",IF(CD762&lt;=9.5,"De 7,5 a 9,5",IF(CD762&lt;=12,"De 10 a 12",IF(CD762&lt;=14.5,"De 12,5 a 14,5",IF(CD762&lt;=17,"De 15 a 17",IF(CD762&lt;=19.5,"De 17,5 a 19,5",IF(CD762&lt;=22,"De 20 a 22",IF(CD762&lt;=24.5,"De 22,5 a 24,5",IF(CD762&lt;=27,"De 25 a 27","De 27,5 a 30"))))))))))))))))))))))))</f>
        <v>De -7,5 a -5,5</v>
      </c>
      <c r="CF762" s="12" t="n">
        <f aca="false">IF(CD762="","",IF(CD762&lt;-27.5,1,IF(CD762&lt;-25,2,IF(CD762&lt;-22.5,3,IF(CD762&lt;-20,4,IF(CD762&lt;-17.5,5,IF(CD762&lt;-15,6,IF(CD762&lt;-12.5,7,IF(CD762&lt;-10,8,IF(CD762&lt;-7.5,9,IF(CD762&lt;-5,10,IF(CD762&lt;-2.5,11,IF(CD762&lt;0,12,IF(CD762&lt;2.5,13,IF(CD762&lt;5,14,IF(CD762&lt;7.5,15,IF(CD762&lt;10,16,IF(CD762&lt;12.5,17,IF(CD762&lt;15,18,IF(CD762&lt;17.5,19,IF(CD762&lt;20,20,IF(CD762&lt;22.5,21,IF(CD762&lt;25,22,IF(CD762&lt;27.5,23,24))))))))))))))))))))))))</f>
        <v>10</v>
      </c>
      <c r="CG762" s="9" t="n">
        <v>-2</v>
      </c>
      <c r="CH762" s="10" t="str">
        <f aca="false">IF(CG762="","",IF(AND(CG762&gt;=-10,CG762&lt;=-9.5),"-10 a -9,5",IF(AND(CG762&gt;-9.5,CG762&lt;=-8.5),"-9 a -8,5",IF(AND(CG762&gt;-8.5,CG762&lt;=-7.5),"-8 a -7,5",IF(AND(CG762&gt;-7.5,CG762&lt;=-6.5),"-7 a -6,5",IF(AND(CG762&gt;-6.5,CG762&lt;=-5.5),"-6 a -5,5",IF(AND(CG762&gt;-5.5,CG762&lt;=-4.5),"-5 a -4,5",IF(AND(CG762&gt;-4.5,CG762&lt;=-3.5),"-4 a -3,5",IF(AND(CG762&gt;-3.5,CG762&lt;=-2.5),"-3 a -2,5",IF(CG762=-2.25,"-2,25",IF(AND(CG762&gt;-2.5,CG762&lt;=-1.5),"-2 a -1,5",IF(AND(CG762&gt;-1.5,CG762&lt;=-0.5),"-1 a -0,5",IF(AND(CG762&gt;-0.5,CG762&lt;=0.5),"0 a 0,5",IF(AND(CG762&gt;0.5,CG762&lt;=1.5),"1 a 1,5",IF(AND(CG762&gt;1.5,CG762&lt;=2.5),"2 a 2,5",IF(AND(CG762&gt;2.5,CG762&lt;=3.5),"3 a 3,5",IF(AND(CG762&gt;3.5,CG762&lt;=4.5),"4 a 4,5",IF(AND(CG762&gt;4.5,CG762&lt;=5.5),"5 a 5,5",IF(AND(CG762&gt;5.5,CG762&lt;=6.5),"6 a 6,5",IF(AND(CG762&gt;6.5,CG762&lt;=7.5),"7 a 7,5",IF(AND(CG762&gt;7.5,CG762&lt;=8.5),"8 a 8,5",IF(AND(CG762&gt;8.5,CG762&lt;=9.5),"9 a 9,5",IF(CG762&gt;=10,"10","Fuera de rango")))))))))))))))))))))))</f>
        <v>-2 a -1,5</v>
      </c>
      <c r="CI762" s="11" t="n">
        <f aca="false">IF(CG762="","",IF(CG762=-2.25,"NORMA",IF(CG762&lt;=-9.5,1,IF(CG762&lt;=-8.5,2,IF(CG762&lt;=-7.5,3,IF(CG762&lt;=-6.5,4,IF(CG762&lt;=-5.5,5,IF(CG762&lt;=-4.5,6,IF(CG762&lt;=-3.5,7,IF(CG762&lt;=-2.5,8,IF(CG762&lt;=-1.5,9,IF(CG762&lt;=-0.5,10,IF(CG762&lt;=0.5,11,IF(CG762&lt;=1.5,12,IF(CG762&lt;=2.5,13,IF(CG762&lt;=3.5,14,IF(CG762&lt;=4.5,15,IF(CG762&lt;=5.5,16,IF(CG762&lt;=6.5,17,IF(CG762&lt;=7.5,18,IF(CG762&lt;=8.5,19,IF(CG762&lt;=9.5,20,IF(CG762=10,21,"Fuera de rango")))))))))))))))))))))))</f>
        <v>9</v>
      </c>
      <c r="CJ762" s="9" t="n">
        <v>3</v>
      </c>
      <c r="CK762" s="10" t="str">
        <f aca="false">IF(CJ762="","",IF(AND(CJ762&gt;=-6,CJ762&lt;=-5.5),"-6 a -5,5",IF(AND(CJ762&gt;-5.5,CJ762&lt;=-4.5),"-5 a -4,5",IF(AND(CJ762&gt;-4.5,CJ762&lt;=-3.5),"-4 a -3,5",IF(AND(CJ762&gt;-3.5,CJ762&lt;=-2.5),"-3 a -2,5",IF(AND(CJ762&gt;-2.5,CJ762&lt;=-1.5),"-2 a -1,5",IF(AND(CJ762&gt;-1.5,CJ762&lt;=-0.5),"-1 a -0,5",IF(AND(CJ762&gt;-0.5,CJ762&lt;=0.5),"0 a 0,5",IF(AND(CJ762&gt;0.5,CJ762&lt;=1.5),"1 a 1,5",IF(AND(CJ762&gt;1.5,CJ762&lt;2.5),"2",IF(AND(CJ762&gt;=2.5,CJ762&lt;=3),"2,5 a 3",IF(AND(CJ762&gt;3,CJ762&lt;=4),"3,5 a 4",IF(AND(CJ762&gt;4,CJ762&lt;=5),"4,5 a 5",IF(AND(CJ762&gt;5,CJ762&lt;=6),"5,5 a 6",IF(AND(CJ762&gt;6,CJ762&lt;=7),"6,5 a 7",IF(AND(CJ762&gt;7,CJ762&lt;=8),"7,5 a 8",IF(AND(CJ762&gt;8,CJ762&lt;=9.5),"8,5 a 9,5",IF(CJ762=10,"10","Fuera de rango"))))))))))))))))))</f>
        <v>2,5 a 3</v>
      </c>
      <c r="CL762" s="11" t="n">
        <f aca="false">IF(CK762="","",IF(OR(CK762="-6 a -5,5",CK762="-6 - -5,5"),1,IF(OR(CK762="-5 a -4,5",CK762="-5 - -4,5"),2,IF(OR(CK762="-4 a -3,5",CK762="-4 - -3,5"),3,IF(OR(CK762="-3 a -2,5",CK762="-3 - -2,5"),4,IF(OR(CK762="-2 a -1,5",CK762="-2 - -1,5"),5,IF(OR(CK762="-1 a -0,5",CK762="-1 - -0,5"),6,IF(OR(CK762="0 a 0,5",CK762="0 - 0,5"),7,IF(OR(CK762="1 a 1,5",CK762="1 - 1,5"),8,IF(CK762="2","NORMA",IF(OR(CK762="2,5 a 3",CK762="2,5 - 3"),9,IF(OR(CK762="3,5 a 4",CK762="3,5 - 4"),10,IF(OR(CK762="4,5 a 5",CK762="4,5 - 5"),11,IF(OR(CK762="5,5 a 6",CK762="5,5 - 6"),12,IF(OR(CK762="6,5 a 7",CK762="6,5 - 7"),13,IF(OR(CK762="7,5 a 8",CK762="7,5 - 8"),14,IF(OR(CK762="8,5 a 9",CK762="8,5 - 9,5",CK762="9 a 9,5"),15,IF(CK762="10",15,IF(OR(CK762="0,5 a 1",CK762="0,5 - 1"),7,"Fuera de rango")))))))))))))))))))</f>
        <v>9</v>
      </c>
      <c r="CO762" s="10" t="str">
        <f aca="false">IF(CM762&gt;0,"EME"," ")</f>
        <v> </v>
      </c>
      <c r="CQ762" s="10" t="str">
        <f aca="false">IF(CP762&gt;0,"0", " ")</f>
        <v> </v>
      </c>
      <c r="CR762" s="10" t="str">
        <f aca="false">IF(CP762&gt;0,"EME"," ")</f>
        <v> </v>
      </c>
      <c r="CS762" s="9" t="n">
        <v>0</v>
      </c>
      <c r="CV762" s="9" t="n">
        <v>0</v>
      </c>
      <c r="CY762" s="9" t="n">
        <v>-9.5</v>
      </c>
      <c r="DB762" s="9" t="n">
        <v>-9.5</v>
      </c>
      <c r="DC762" s="11" t="str">
        <f aca="false">IF(DB762&lt;0,"2"," ")</f>
        <v>2</v>
      </c>
      <c r="DD762" s="11" t="str">
        <f aca="false">IF(DB762&lt;0,"MIO"," ")</f>
        <v>MIO</v>
      </c>
      <c r="DE762" s="9" t="n">
        <v>-0.5</v>
      </c>
      <c r="DF762" s="10" t="str">
        <f aca="false">IF(DE762&lt;0,"3"," ")</f>
        <v>3</v>
      </c>
      <c r="DG762" s="10" t="str">
        <f aca="false">IF(DE762&lt;0,"AST"," ")</f>
        <v>AST</v>
      </c>
      <c r="DH762" s="9" t="n">
        <v>0</v>
      </c>
      <c r="DI762" s="10" t="str">
        <f aca="false">IF(DH762&lt;0,"3"," ")</f>
        <v> </v>
      </c>
      <c r="DJ762" s="10" t="str">
        <f aca="false">IF(DH762&lt;0,"AST"," ")</f>
        <v> </v>
      </c>
      <c r="DK762" s="9" t="n">
        <v>1.5</v>
      </c>
      <c r="DL762" s="10" t="str">
        <f aca="false">IF(DK762&gt;0,"4"," ")</f>
        <v>4</v>
      </c>
      <c r="DM762" s="10" t="str">
        <f aca="false">IF(DK762&gt;0,"PRE"," ")</f>
        <v>PRE</v>
      </c>
      <c r="DN762" s="9" t="n">
        <v>1.5</v>
      </c>
      <c r="DO762" s="10" t="str">
        <f aca="false">IF(DN762&gt;0,"4"," ")</f>
        <v>4</v>
      </c>
      <c r="DP762" s="10" t="str">
        <f aca="false">IF(DN762&gt;0,"PRE"," ")</f>
        <v>PRE</v>
      </c>
      <c r="DS762" s="12" t="str">
        <f aca="false">CONCATENATE(CO762,CU762,DA762,DG762,DM762)</f>
        <v> ASTPRE</v>
      </c>
      <c r="DT762" s="10" t="e">
        <f aca="false" t="array" ref="DT762">_xlfn.IFS(DS762="EME    ","0", DS762=" HIP   ","1", DS762="  MIO  ","2", DS762="   AST ","3", DS762="    PRE","4", DS762="EME   PRE","5", DS762=" HIP  PRE","6", DS762=" HIP AST ","7", DS762="  MIO PRE","8", DS762="  MIOAST ","9", DS762="   ASTPRE","10",DS762=" HIP ASTPRE","11", DS762="  MIOASTPRE","12", DS762="     ","0")</f>
        <v>#N/A</v>
      </c>
      <c r="DV762" s="1" t="e">
        <f aca="false" t="array" ref="DV762">_xlfn.IFS(DU762="SI","2", DU762="NO","1")</f>
        <v>#N/A</v>
      </c>
      <c r="DX762" s="11" t="str">
        <f aca="false">IF(DW762=0,"1","2")</f>
        <v>1</v>
      </c>
      <c r="DY762" s="11" t="str">
        <f aca="false" t="array" ref="DY762">_xlfn.IFS(DW762=0,"0", DW762=0.25, "1", DW762=0.5,"2", DW762=0.75,"3", DW762=1,"4",DW762=1.25,"5", DW762=1.5,"6", DW762=1.75,"7", DW762=2,"8")</f>
        <v>0</v>
      </c>
      <c r="EA762" s="11" t="str">
        <f aca="false">IF(DZ762=0,"1","2")</f>
        <v>1</v>
      </c>
      <c r="EB762" s="11" t="str">
        <f aca="false" t="array" ref="EB762">_xlfn.IFS(DZ762=0,"0", DZ762=0.25, "1", DZ762=0.5,"2", DZ762=0.75,"3", DZ762=1,"4",DZ762=1.25,"5", DZ762=1.5,"6", DZ762=1.75,"7", DZ762=2,"8")</f>
        <v>0</v>
      </c>
      <c r="ED762" s="10" t="str">
        <f aca="false">IF(EC762=0,"1","2")</f>
        <v>1</v>
      </c>
      <c r="EE762" s="11" t="str">
        <f aca="false" t="array" ref="EE762">_xlfn.IFS(EC762=0,"0", EC762=-0.25, "1", EC762=-0.5,"2", EC762=-0.75,"3", EC762=-1,"4",EC762=-1.25,"5", EC762=-1.5,"6", EC762=-1.75,"7", EC762=-2,"8", EC762=-2.25,"9",EC762=-2.5,"10", EC762=-2.75,"11", EC762=-3,"12", EC762=-3.25,"13", EC762=-3.5,"14", EC762=-3.75,"15",EC762=-4,"16")</f>
        <v>0</v>
      </c>
      <c r="EG762" s="10" t="str">
        <f aca="false">IF(EF762=0,"1","2")</f>
        <v>1</v>
      </c>
      <c r="EH762" s="11" t="str">
        <f aca="false" t="array" ref="EH762">_xlfn.IFS(EF762=0,"0", EF762=-0.25, "1", EF762=-0.5,"2", EF762=-0.75,"3", EF762=-1,"4",EF762=-1.25,"5", EF762=-1.5,"6", EF762=-1.75,"7", EF762=-2,"8", EF762=-2.25,"9",EF762=-2.5,"10", EF762=-2.75,"11", EF762=-3,"12", EF762=-3.25,"13", EF762=-3.5,"14", EF762=-3.75,"15",EF762=-4,"16")</f>
        <v>0</v>
      </c>
      <c r="EJ762" s="11" t="str">
        <f aca="false">IF(EI762=0,"1","2")</f>
        <v>1</v>
      </c>
      <c r="EK762" s="11" t="str">
        <f aca="false" t="array" ref="EK762">_xlfn.IFS(EI762=0,"0", EI762=-0.25, "1", EI762=-0.5,"2", EI762=-0.75,"3", EI762=-1,"4",EI762=-1.25,"5", EI762=-1.5,"6", EI762=-1.75,"7", EI762=-2,"8", EI762=-2.25,"9", EI762=-2.25,"9",EI762=-2.5,"10", EI762=-2.75,"11", EI762=-3,"12", EI762=-3.25,"13", EI762=-3.5,"14", EI762=-3.75,"15",EI762=-4,"16", EI762=0.25, "17", EI762=0.5, "18")</f>
        <v>0</v>
      </c>
      <c r="EM762" s="11" t="str">
        <f aca="false">IF(EL762=0,"1","2")</f>
        <v>1</v>
      </c>
      <c r="EN762" s="11" t="str">
        <f aca="false" t="array" ref="EN762">_xlfn.IFS(EL762=0.25,"17",EL762=0.5,"18", EL762=0,"0", EL762=-0.25, "1", EL762=-0.5,"2", EL762=-0.75,"3", EL762=-1,"4",EL762=-1.25,"5", EL762=-1.5,"6", EL762=-1.75,"7", EL762=-2,"8",EL762= -2.25,"9",EL762=-2.5,"10",EL762= -2.75,"11",EL762= -3,"12",EL762= -3.25,"13",EL762= -3.5,"14",EL762= -3.75,"15",EL762=-4,"16")</f>
        <v>0</v>
      </c>
      <c r="EP762" s="11" t="str">
        <f aca="false">IF(EO762=0,"1","2")</f>
        <v>1</v>
      </c>
      <c r="EQ762" s="11" t="str">
        <f aca="false" t="array" ref="EQ762">_xlfn.IFS(EO762=0,"0", EO762=0.25, "1", EO762=0.5,"2", EO762=0.75,"3", EO762=1,"4",EO762=1.25,"5", EO762=1.5,"6", EO762=1.75,"7", EO762=2,"8", EO762=2.25,"9", EO762=2.25,"9",EO762=2.5,"10", EO762=2.75,"11", EO762=3,"12", EO762=3.25,"13", EO762=3.5,"14", EO762=3.75,"15",EO762=4,"16", EO762=-0.25, "17", bq=-0.5, "18")</f>
        <v>0</v>
      </c>
      <c r="ES762" s="11" t="str">
        <f aca="false">IF(ER762=0,"1","2")</f>
        <v>1</v>
      </c>
      <c r="ET762" s="11" t="str">
        <f aca="false" t="array" ref="ET762">_xlfn.IFS(ER762=0,"0", ER762=0.25, "1", ER762=0.5,"2", ER762=0.75,"3", ER762=1,"4",ER762=1.25,"5", ER762=1.5,"6", ER762=1.75,"7", ER762=2,"8", ER762=2.25,"9", ER762=2.25,"9",ER762=2.5,"10", ER762=2.75,"11", ER762=3,"12", ER762=3.25,"13", ER762=3.5,"14", ER762=3.75,"15",ER762=4,"16", ER762=-0.25, "17", bq=-0.5, "18")</f>
        <v>0</v>
      </c>
      <c r="EV762" s="14" t="e">
        <f aca="false">VLOOKUP(EU762,LEYENDA!$G$2:$H$8,2,TRUE())</f>
        <v>#N/A</v>
      </c>
      <c r="EW762" s="14" t="e">
        <f aca="false" t="array" ref="EW762">_xlfn.IFS(EV762="0-5","1", EV762="6-12","2", EV762="13-18","3", EV762="19-24","4", EV762="25-36","5", EV762="37-48","6", EV762="49-60","7")</f>
        <v>#N/A</v>
      </c>
    </row>
    <row r="763" customFormat="false" ht="13.5" hidden="false" customHeight="false" outlineLevel="0" collapsed="false">
      <c r="A763" s="1" t="n">
        <v>308</v>
      </c>
      <c r="B763" s="2" t="n">
        <v>6</v>
      </c>
      <c r="C763" s="33" t="n">
        <v>44915</v>
      </c>
      <c r="E763" s="5" t="str">
        <f aca="false">VLOOKUP(A763,'286'!$A$3:$J$6279,10,FALSE())</f>
        <v>DE LUCAS GARCÍA, CARLOS</v>
      </c>
      <c r="F763" s="4" t="str">
        <f aca="false">VLOOKUP(A763,'286'!$A$3:$I$1768,3,FALSE())</f>
        <v>DEGARCAR</v>
      </c>
      <c r="G763" s="6" t="n">
        <f aca="false">VLOOKUP(A763,'286'!$A$3:$I$1768,4,FALSE())</f>
        <v>24337</v>
      </c>
      <c r="H763" s="7" t="n">
        <f aca="false">YEAR(C763)-YEAR(G763)</f>
        <v>56</v>
      </c>
      <c r="I763" s="1" t="str">
        <f aca="false">VLOOKUP(H763,LEYENDA!$C$2:$D$6,2,TRUE())</f>
        <v>41-60</v>
      </c>
      <c r="J763" s="5" t="str">
        <f aca="false">VLOOKUP(A763,'286'!$A$3:$I$1768,7,FALSE())</f>
        <v>H</v>
      </c>
      <c r="K763" s="8" t="n">
        <f aca="false">VLOOKUP(A763,'286'!$A$3:$I$1768,2,FALSE())</f>
        <v>0</v>
      </c>
      <c r="L763" s="4" t="str">
        <f aca="false">VLOOKUP(A763,'286'!$A$3:$I$1768,8,FALSE())</f>
        <v>D</v>
      </c>
      <c r="M763" s="4" t="str">
        <f aca="false">VLOOKUP(A763,'286'!$A$3:$I$1768,9,FALSE())</f>
        <v>D</v>
      </c>
      <c r="N763" s="8" t="str">
        <f aca="false">IF(R763=O763, "MISMA","CONTRARIA")</f>
        <v>MISMA</v>
      </c>
      <c r="O763" s="8" t="str">
        <f aca="false" t="array" ref="O763">_xlfn.IFS(L763="D","1", L763="I","2")</f>
        <v>1</v>
      </c>
      <c r="P763" s="8" t="e">
        <f aca="false" t="array" ref="P763">_xlfn.IFS(K763="OD","1", K763="OI","2")</f>
        <v>#N/A</v>
      </c>
      <c r="Q763" s="1" t="str">
        <f aca="false" t="array" ref="Q763">_xlfn.IFS(J763="M","1", J763="H","2")</f>
        <v>2</v>
      </c>
      <c r="R763" s="8" t="str">
        <f aca="false" t="array" ref="R763">_xlfn.IFS(M763="D","1", M763="I","2")</f>
        <v>1</v>
      </c>
      <c r="S763" s="1" t="str">
        <f aca="false" t="array" ref="S763">_xlfn.IFS(N763="CONTRARIA", "1",N763= "MISMA","2")</f>
        <v>2</v>
      </c>
      <c r="T763" s="1" t="str">
        <f aca="false" t="array" ref="T763">_xlfn.IFS(I763="0-12","1", I763="13-24","2", I763="25-40","3", I763="41-60","4", I763="61-100","5")</f>
        <v>4</v>
      </c>
      <c r="U763" s="9" t="n">
        <v>-2</v>
      </c>
      <c r="V763" s="10" t="str">
        <f aca="false">IF(U763="","",IF(AND(U763&gt;=-9,U763&lt;=-6.5),"-9 a -6,5",IF(AND(U763&gt;=-6,U763&lt;=-3.5),"-6 a -3,5",IF(AND(U763&gt;=-3,U763&lt;=-1),"-3 a -1",IF(U763=-0.5,"-0,5",IF(AND(U763&gt;=0,U763&lt;=2.5),"0 a 2,5",IF(AND(U763&gt;=3,U763&lt;=5.5),"3 a 5,5",IF(AND(U763&gt;=6,U763&lt;=8.5),"6 a 8,5",IF(AND(U763&gt;=9,U763&lt;=20),"9 a 20","Fuera de rango")))))))))</f>
        <v>-3 a -1</v>
      </c>
      <c r="W763" s="11" t="n">
        <f aca="false">IF(V763="","",IF(V763="-9 a -6,5",2,IF(V763="-6 a -3,5",3,IF(V763="-3 a -1",4,IF(V763="-0,5","NORMA",IF(V763="0 a 2,5",5,IF(V763="3 a 5,5",6,IF(V763="6 a 8,5",7,IF(V763="9 a 20",8,"Fuera de rango")))))))))</f>
        <v>4</v>
      </c>
      <c r="X763" s="9" t="n">
        <v>0</v>
      </c>
      <c r="Y763" s="11" t="str">
        <f aca="false">IF(X763="","",IF(AND(X763&gt;=0,X763&lt;=4),"0 a 4",IF(AND(X763&gt;=4.5,X763&lt;=8.5),"4,5 a 8,5",IF(X763=9,"9",IF(AND(X763&gt;=9.5,X763&lt;=13),"9,5 a 13",IF(AND(X763&gt;=13.5,X763&lt;=20),"13,5 a 20",IF(AND(X763&gt;=20.5,X763&lt;=35),"20,5 a 35","Fuera de rango")))))))</f>
        <v>0 a 4</v>
      </c>
      <c r="Z763" s="11" t="n">
        <f aca="false">IF(Y763="","",IF(Y763="0 a 4",1,IF(Y763="4,5 a 8,5",2,IF(Y763="9","NORMA",IF(Y763="9,5 a 13",3,IF(Y763="13,5 a 20",4,IF(Y763="20,5 a 35",5,"Fuera de rango")))))))</f>
        <v>1</v>
      </c>
      <c r="AA763" s="9" t="n">
        <v>10</v>
      </c>
      <c r="AB763" s="10" t="str">
        <f aca="false">IF(AA763="","",IF(AND(AA763&gt;=0,AA763&lt;=9),"0 a 9",IF(AND(AA763&gt;=9.5,AA763&lt;=18.5),"9,5 a 18,5",IF(AA763=19,"19",IF(AND(AA763&gt;=19.5,AA763&lt;=28),"19,5 a 28",IF(AND(AA763&gt;=28.5,AA763&lt;=40),"28,5 a 40","Fuera de rango"))))))</f>
        <v>9,5 a 18,5</v>
      </c>
      <c r="AC763" s="11" t="n">
        <f aca="false" t="array" ref="AC763">_xlfn.IFS(AB763="","",AB763="0 a 9",1,AB763="9,5 a 18,5",2,AB763="19","NORMA",AB763="19,5 a 28",3,AB763="28,5 a 40",4,TRUE(),"Fuera de rango")</f>
        <v>2</v>
      </c>
      <c r="AD763" s="9" t="n">
        <v>6</v>
      </c>
      <c r="AE763" s="10" t="str">
        <f aca="false">IF(AD763="","",IF(AND(AD763&gt;=-10,AD763&lt;=0),"De -10 a 0",IF(AND(AD763&gt;=0.5,AD763&lt;=9.5),"0,5 a 9,5",IF(AD763=10,"10",IF(AND(AD763&gt;=10.5,AD763&lt;=20),"10,5 a 20",IF(AND(AD763&gt;=20.5,AD763&lt;=40),"20,5 a 40","Fuera de rango"))))))</f>
        <v>0,5 a 9,5</v>
      </c>
      <c r="AF763" s="12" t="n">
        <f aca="false">IF(AD763="","",IF(AND(AD763&gt;=-10,AD763&lt;=0),1,IF(AND(AD763&gt;=0.5,AD763&lt;=9.5),2,IF(AD763=10,"NORMA",IF(AND(AD763&gt;=10.5,AD763&lt;=20),3,IF(AND(AD763&gt;=20.5,AD763&lt;=40),4,""))))))</f>
        <v>2</v>
      </c>
      <c r="AG763" s="9" t="n">
        <v>10</v>
      </c>
      <c r="AH763" s="10" t="str">
        <f aca="false">IF(AG763="","",IF(AND(AG763&gt;=0,AG763&lt;=4),"0 a 4",IF(AND(AG763&gt;=4.5,AG763&lt;=8.5),"4,5 a 8,5",IF(AG763=9,"9",IF(AND(AG763&gt;=9.5,AG763&lt;=13),"9,5 a 13",IF(AND(AG763&gt;=13.5,AG763&lt;=25),"13,5 a 25","Fuera de rango"))))))</f>
        <v>9,5 a 13</v>
      </c>
      <c r="AI763" s="10" t="n">
        <f aca="false">IF(AH763="","",IF(AH763="0 a 4",1,IF(AH763="4,5 a 8,5",2,IF(AH763="9","NORMA",IF(AH763="9,5 a 13",3,IF(AH763="13,5 a 25",4,""))))))</f>
        <v>3</v>
      </c>
      <c r="AJ763" s="9" t="n">
        <v>5</v>
      </c>
      <c r="AK763" s="10" t="str">
        <f aca="false">IF(AJ763="","",IF(AND(AJ763&gt;=-15,AJ763&lt;=-10.5),"-15 a -10,5",IF(AND(AJ763&gt;=-10,AJ763&lt;=-4),"-10 a -4",IF(AND(AJ763&gt;=-4.5,AJ763&lt;=0),"-4,5 a 0",IF(AND(AJ763&gt;=0.5,AJ763&lt;=4.5),"0,5 a 4,5",IF(AJ763=5,"5",IF(AND(AJ763&gt;=5.5,AJ763&lt;=10),"5,5 a 10",IF(AND(AJ763&gt;=10.5,AJ763&lt;=20),"10,5 a 20","Fuera de rango"))))))))</f>
        <v>5</v>
      </c>
      <c r="AL763" s="11" t="str">
        <f aca="false">IF(AK763="","",IF(AK763="-15 a -10,5",1,IF(AK763="-10 a -4",2,IF(AK763="-4,5 a 0",3,IF(AK763="0,5 a 4,5",4,IF(AK763="5","NORMA",IF(AK763="5,5 a 10",5,IF(AK763="10,5 a 20",6,"Error"))))))))</f>
        <v>NORMA</v>
      </c>
      <c r="AM763" s="9" t="n">
        <v>0.5</v>
      </c>
      <c r="AN763" s="10" t="str">
        <f aca="false">IF(AM763="","",IF(AND(AM763&gt;=-7.5,AM763&lt;=-5.5),"-7,5 a -5,5",IF(AND(AM763&gt;=-5,AM763&lt;=-3),"-5 a -3",IF(AND(AM763&gt;=-2.5,AM763&lt;=-0.5),"-2,5 a -0,5",IF(AM763=0,"0,00",IF(AND(AM763&gt;=0.5,AM763&lt;=2.5),"0,5 a 2,5",IF(AND(AM763&gt;=3,AM763&lt;=5),"3 a 5",IF(AND(AM763&gt;=5.5,AM763&lt;=7.5),"5,5 a 7,5",IF(AND(AM763&gt;=8,AM763&lt;=10),"8 a 10","Fuera de rango")))))))))</f>
        <v>0,5 a 2,5</v>
      </c>
      <c r="AO763" s="11" t="n">
        <f aca="false">IF(AN763="","",IF(AN763="-7,5 a -5,5",1,IF(AN763="-5 a -3",2,IF(AN763="-2,5 a -0,5",3,IF(AN763="0,00","NORMA",IF(AN763="0,5 a 2,5",4,IF(AN763="3 a 5",5,IF(AN763="5,5 a 7,5",6,IF(AN763="8 a 10",7,"Error")))))))))</f>
        <v>4</v>
      </c>
      <c r="AP763" s="9" t="n">
        <v>-10</v>
      </c>
      <c r="AQ763" s="10" t="str">
        <f aca="false">IF(AP763="","",IF(AND(AP763&gt;=-20,AP763&lt;=-9.5),"-20 a -9,5",IF(AND(AP763&gt;=-9,AP763&lt;=-6.5),"-9 a -6,5",IF(AP763=-6,"-6",IF(AND(AP763&gt;=-5.5,AP763&lt;=-3),"-5,5 a -3",IF(AND(AP763&gt;=-2.5,AP763&lt;=0),"-2,5 a 0",IF(AND(AP763&gt;=0.5,AP763&lt;=3),"0,5 a 3",IF(AND(AP763&gt;=3.5,AP763&lt;=6),"3,5 a 6",IF(AND(AP763&gt;=6.5,AP763&lt;=9),"6,5 a 9",IF(AND(AP763&gt;=9.5,AP763&lt;=20),"9,5 a 20","Fuera de rango"))))))))))</f>
        <v>-20 a -9,5</v>
      </c>
      <c r="AR763" s="11" t="n">
        <f aca="false">IF(AQ763="","",IF(AQ763="-20 a -9,5",1,IF(AQ763="-9 a -6,5",2,IF(AQ763="-6","NORMA",IF(AQ763="-5,5 a -3",3,IF(AQ763="-2,5 a 0",4,IF(AQ763="0,5 a 3",5,IF(AQ763="3,5 a 6",6,IF(AQ763="6,5 a 9",7,IF(AQ763="9,5 a 20",8,""))))))))))</f>
        <v>1</v>
      </c>
      <c r="AS763" s="9" t="n">
        <v>2</v>
      </c>
      <c r="AT763" s="10" t="str">
        <f aca="false">IF(AS763="","",IF(AND(AS763&gt;=-16,AS763&lt;=-14),"-16 a -14",IF(AND(AS763&gt;=-13.5,AS763&lt;=-11.5),"-13,5 a -11,5",IF(AND(AS763&gt;=-11,AS763&lt;=-9),"-11 a -9",IF(AND(AS763&gt;=-8.5,AS763&lt;=-6.5),"-8,5 a -6,5",IF(AND(AS763&gt;=-6,AS763&lt;=-4),"-6 a -4",IF(AND(AS763&gt;=-3.5,AS763&lt;=-1.5),"-3,5 a -1,5",IF(AND(AS763&gt;=-1,AS763&lt;=1),"-1 a 1",IF(AND(AS763&gt;=1.5,AS763&lt;=3.5),"1,5 a 3,5",IF(AND(AS763&gt;=4,AS763&lt;=6),"4 a 6",IF(AND(AS763&gt;=6.5,AS763&lt;=8.5),"6,5 a 8,5",IF(AND(AS763&gt;=9,AS763&lt;=11),"9 a 11",IF(AND(AS763&gt;=11.5,AS763&lt;=13.5),"11,5 a 13,5",IF(AND(AS763&gt;=14,AS763&lt;=16),"14 a 16",IF(AND(AS763&gt;=16.5,AS763&lt;=18.5),"16,5 a 18,5",IF(AND(AS763&gt;=19,AS763&lt;=21),"19 a 21","Fuera de rango"))))))))))))))))</f>
        <v>1,5 a 3,5</v>
      </c>
      <c r="AU763" s="11" t="n">
        <f aca="false" t="array" ref="AU763">IF(AT763="","",_xlfn.IFS(AT763="-16 a -14",1,AT763="-13,5 a -11,5",2,AT763="-11 a -9",3,AT763="-8,5 a -6,5",4,AT763="-6 a -4",5,AT763="-3,5 a -1,5",6,AT763="-1 a 1",7,AT763="1,5 a 3,5",8,AT763="4 a 6","NORMA",AT763="6,5 a 8,5",9,AT763="9 a 11",10,AT763="11,5 a 13,5",11,AT763="14 a 16",12,AT763="16,5 a 18,5",13,AT763="19 a 21",14,TRUE(),""))</f>
        <v>8</v>
      </c>
      <c r="AV763" s="9" t="n">
        <v>1.5</v>
      </c>
      <c r="AW763" s="10" t="str">
        <f aca="false">IF(AV763="","",IF(AND(AV763&gt;=-1,AV763&lt;=-0.5),"-1 a -0,5",IF(AND(AV763&gt;-0.5,AV763&lt;=0),"De -0,5 a 0",IF(AND(AV763&gt;=0.25,AV763&lt;=0.75),"0,25 a 0,75",IF(AND(AV763&gt;=1,AV763&lt;=1.5),"1 a 1,5",IF(AND(AV763&gt;=1.75,AV763&lt;=2.25),"1,75 a 2,25",IF(AND(AV763&gt;=2.5,AV763&lt;=3),"2,5 a 3",IF(AND(AV763&gt;=3.25,AV763&lt;=3.75),"3,25 a 3,75","Fuera de rango"))))))))</f>
        <v>1 a 1,5</v>
      </c>
      <c r="AX763" s="10" t="n">
        <f aca="false">IF(AW763="","",IF(OR(AW763="-1 a -0,5",AW763="-1 a -0.5"),1,IF(OR(AW763="De -0,5 a 0",AW763="-0,5 a 0",AW763="De -0.5 a 0"),2,IF(OR(AW763="0,25 a 0,75",AW763="0.25 a 0.75"),"NORMA",IF(OR(AW763="1 a 1,5",AW763="1 a 1.5"),3,IF(OR(AW763="1,75 a 2,25",AW763="1.75 a 2.25"),4,IF(OR(AW763="2,5 a 3",AW763="2.5 a 3"),5,IF(OR(AW763="3,25 a 3,75",AW763="3.25 a 3.75"),6,""))))))))</f>
        <v>3</v>
      </c>
      <c r="AY763" s="9" t="n">
        <v>-10</v>
      </c>
      <c r="AZ763" s="10" t="str">
        <f aca="false">IF(AY763="","",IF(AND(AY763&gt;=-20,AY763&lt;=-9.5),"-20 a -9,5",IF(AND(AY763&gt;=-9,AY763&lt;=-6.5),"-9 a -6,5",IF(AY763=-6,"-6",IF(AND(AY763&gt;=-5.5,AY763&lt;=-3),"-5,5 a -3",IF(AND(AY763&gt;=-2.5,AY763&lt;=0),"-2,5 a 0",IF(AND(AY763&gt;=0.5,AY763&lt;=3),"0,5 a 3",IF(AND(AY763&gt;=3.5,AY763&lt;=6),"3,5 a 6","Fuera de rango"))))))))</f>
        <v>-20 a -9,5</v>
      </c>
      <c r="BA763" s="11" t="n">
        <f aca="false">IF(AZ763="","",IF(AZ763="-20 a -9,5",1,IF(AZ763="-9 a -6,5",2,IF(AZ763="-6","NORMA",IF(AZ763="-5,5 a -3",3,IF(AZ763="-2,5 a 0",4,IF(AZ763="0,5 a 3",5,IF(AZ763="3,5 a 6",6,""))))))))</f>
        <v>1</v>
      </c>
      <c r="BB763" s="9" t="n">
        <v>0</v>
      </c>
      <c r="BC763" s="10" t="str">
        <f aca="false" t="array" ref="BC763">IF(BB763="","",_xlfn.IFS(AND(BB763&gt;=0,BB763&lt;=2),"0 a 2",AND(BB763&gt;=2.5,BB763&lt;=4.5),"2,5 a 4,5",AND(BB763&gt;=5,BB763&lt;=7),"5 a 7",AND(BB763&gt;=7.5,BB763&lt;=9.5),"7,5 a 9,5",AND(BB763&gt;=10,BB763&lt;=12),"10 a 12",AND(BB763&gt;=12.5,BB763&lt;=14.5),"12,5 a 14,5",BB763=15,"15",AND(BB763&gt;=15.5,BB763&lt;=17.5),"15,5 a 17,5",AND(BB763&gt;=18,BB763&lt;=20),"18 a 20",AND(BB763&gt;=20.5,BB763&lt;=22.5),"20,5 a 22,5",AND(BB763&gt;=23,BB763&lt;=25),"23 a 25",TRUE(),"Fuera de rango"))</f>
        <v>0 a 2</v>
      </c>
      <c r="BD763" s="11" t="n">
        <f aca="false" t="array" ref="BD763">IF(BC763="","",_xlfn.IFS(BC763="0 a 2",1,BC763="2,5 a 4,5",2,BC763="5 a 7",3,BC763="7,5 a 9,5",4,BC763="10 a 12",5,BC763="12,5 a 14,5",6,BC763="15","NORMA",BC763="15,5 a 17,5",7,BC763="18 a 20",8,BC763="20,5 a 22,5",9,BC763="23 a 25",10,TRUE(),"Fuera de rango"))</f>
        <v>1</v>
      </c>
      <c r="BE763" s="9" t="n">
        <v>8</v>
      </c>
      <c r="BF763" s="10" t="str">
        <f aca="false">IF(BE763="","",IF(AND(BE763&gt;=-20,BE763&lt;=-10),"-20 a -10",IF(AND(BE763&gt;=-9.5,BE763&lt;=0.5),"-9,5 a 0,5",IF(AND(BE763&gt;=1,BE763&lt;=11),"1 a 11",IF(AND(BE763&gt;=11.5,BE763&lt;=20.5),"11,5 a 20,5",IF(BE763=21,"21",IF(AND(BE763&gt;=21.5,BE763&lt;=31.5),"21,5 a 31,5",IF(AND(BE763&gt;=32,BE763&lt;=42),"32 a 42","Fuera de rango"))))))))</f>
        <v>1 a 11</v>
      </c>
      <c r="BG763" s="11" t="n">
        <f aca="false">IF(BF763="","",IF(BF763="-20 a -10",1,IF(BF763="-9,5 a 0,5",2,IF(BF763="1 a 11",3,IF(BF763="11,5 a 20,5",4,IF(BF763="21","NORMA",IF(BF763="21,5 a 31,5",5,IF(BF763="32 a 42",6,""))))))))</f>
        <v>3</v>
      </c>
      <c r="BH763" s="9" t="n">
        <v>4</v>
      </c>
      <c r="BI763" s="10" t="str">
        <f aca="false">IF(BH763="","",IF(AND(BH763&gt;=-20,BH763&lt;=-15),"-20 a -15",IF(AND(BH763&gt;=-14.5,BH763&lt;=-9.5),"-14,5 a -9,5",IF(AND(BH763&gt;=-9,BH763&lt;=-4),"-9 a -4",IF(AND(BH763&gt;=-3.5,BH763&lt;=2.5),"-3,5 a 2,5",IF(AND(BH763&gt;=3,BH763&lt;=8),"3 a 8",IF(AND(BH763&gt;=8.5,BH763&lt;=14.5),"8,5 a 14,5",IF(BH763=15,"15",IF(AND(BH763&gt;=15.5,BH763&lt;=20.5),"15,5 a 20,5",IF(AND(BH763&gt;=21,BH763&lt;=26),"21 a 26","Fuera de rango"))))))))))</f>
        <v>3 a 8</v>
      </c>
      <c r="BJ763" s="11" t="n">
        <f aca="false">IF(BI763="","",IF(BI763="-20 a -15",1,IF(BI763="-14,5 a -9,5",2,IF(BI763="-9 a -4",3,IF(BI763="-3,5 a 2,5",4,IF(BI763="3 a 8",5,IF(BI763="8,5 a 14,5",6,IF(BI763="15","NORMA",IF(BI763="15,5 a 20,5",7,IF(BI763="21 a 26",8,IF(BI763="26,5 a 31,5",9,"")))))))))))</f>
        <v>5</v>
      </c>
      <c r="BK763" s="9" t="n">
        <v>0</v>
      </c>
      <c r="BL763" s="10" t="str">
        <f aca="false">IF(BK763="","",IF(AND(BK763&gt;=0,BK763&lt;=2),"0 - 2",IF(AND(BK763&gt;=2.5,BK763&lt;=4.5),"2,5 - 4,5",IF(AND(BK763&gt;=5,BK763&lt;=7),"5 - 7",IF(AND(BK763&gt;=7.5,BK763&lt;=9.5),"7,5 - 9,5",IF(AND(BK763&gt;=10,BK763&lt;=12),"10 - 12",IF(AND(BK763&gt;=12.5,BK763&lt;=13.5),"12,5 - 13,5",IF(BK763=14,"14",IF(AND(BK763&gt;=14.5,BK763&lt;=16.5),"14,5 - 16,5",IF(AND(BK763&gt;=17,BK763&lt;=19),"17 - 19",IF(AND(BK763&gt;=19.5,BK763&lt;=21.5),"19,5 - 21,5",IF(AND(BK763&gt;=22,BK763&lt;=24),"22 - 24",IF(AND(BK763&gt;=24.5,BK763&lt;=26.5),"24,5 - 26,5",IF(AND(BK763&gt;=27,BK763&lt;=29),"27 - 29",IF(AND(BK763&gt;=29.5,BK763&lt;=30),"29,5 - 30","Fuera de rango")))))))))))))))</f>
        <v>0 - 2</v>
      </c>
      <c r="BM763" s="11" t="n">
        <f aca="false">IF(BL763="","",IF(BL763="0 - 2",1,IF(BL763="2,5 - 4,5",2,IF(BL763="5 - 7",3,IF(BL763="7,5 - 9,5",4,IF(BL763="10 - 12",5,IF(BL763="12,5 - 13,5",6,IF(BL763="14","NORMA",IF(BL763="14,5 - 16,5",7,IF(BL763="17 - 19",8,IF(BL763="19,5 - 21,5",9,IF(BL763="22 - 24",10,IF(BL763="24,5 - 26,5",11,IF(BL763="27 - 29",12,IF(BL763="29,5 - 30",13,"")))))))))))))))</f>
        <v>1</v>
      </c>
      <c r="BN763" s="9" t="n">
        <v>26</v>
      </c>
      <c r="BO763" s="11" t="str">
        <f aca="false">IF(BN763="","",IF(AND(BN763&gt;=-20,BN763&lt;=-10),"-20 a -10",IF(AND(BN763&gt;=-9.5,BN763&lt;=0.5),"-9,5 a 0,5",IF(AND(BN763&gt;=1,BN763&lt;=11),"1 a 11",IF(AND(BN763&gt;=11.5,BN763&lt;=21.5),"11,5 a 21,5",IF(BN763=22,"22",IF(AND(BN763&gt;=22.5,BN763&lt;=32.5),"22,5 a 32,5",IF(AND(BN763&gt;=33,BN763&lt;=43),"33 a 43","Fuera de rango"))))))))</f>
        <v>22,5 a 32,5</v>
      </c>
      <c r="BP763" s="11" t="n">
        <f aca="false">IF(BO763="","",IF(BO763="-20 a -10",1,IF(BO763="-9,5 a 0,5",2,IF(BO763="1 a 11",3,IF(BO763="11,5 a 21,5",4,IF(BO763="22","NORMA",IF(BO763="22,5 a 32,5",5,IF(BO763="33 a 43",6,""))))))))</f>
        <v>5</v>
      </c>
      <c r="BQ763" s="9" t="n">
        <v>23</v>
      </c>
      <c r="BR763" s="10" t="str">
        <f aca="false">IF(BQ763="","",IF(AND(BQ763&gt;=-20,BQ763&lt;=-15),"-20 a -15",IF(AND(BQ763&gt;=-14.5,BQ763&lt;=-9.5),"-14,5 a -9,5",IF(AND(BQ763&gt;=-9,BQ763&lt;=-4),"-9 a -4",IF(AND(BQ763&gt;=-3.5,BQ763&lt;=2.5),"-3,5 a 2,5",IF(AND(BQ763&gt;=3,BQ763&lt;=8),"3 a 8",IF(AND(BQ763&gt;=8.5,BQ763&lt;=13.5),"8,5 a 13,5",IF(AND(BQ763&gt;=14,BQ763&lt;=17.5),"14 a 17,5",IF(BQ763=18,"18",IF(AND(BQ763&gt;=18.5,BQ763&lt;=23.5),"18,5 a 23,5",IF(AND(BQ763&gt;=24,BQ763&lt;=29),"24 a 29",IF(AND(BQ763&gt;=29.5,BQ763&lt;=34.5),"29,5 a 34,5",IF(AND(BQ763&gt;=35,BQ763&lt;=40),"35 a 40","Fuera de rango")))))))))))))</f>
        <v>18,5 a 23,5</v>
      </c>
      <c r="BS763" s="11" t="n">
        <f aca="false">IF(BR763="","",IF(BR763="-20 a -15",1,IF(BR763="-14,5 a -9,5",2,IF(BR763="-9 a -4",3,IF(BR763="-3,5 a 2,5",4,IF(BR763="3 a 8",5,IF(BR763="8,5 a 13,5",6,IF(BR763="14 a 17,5",7,IF(BR763="18","NORMA",IF(BR763="18,5 a 23,5",8,IF(BR763="24 a 29",9,IF(BR763="29,5 a 34,5",10,IF(BR763="35 a 40",11,"")))))))))))))</f>
        <v>8</v>
      </c>
      <c r="BT763" s="9" t="n">
        <v>0</v>
      </c>
      <c r="BU763" s="10" t="str">
        <f aca="false">IF(BT763="","",IF(AND(BT763&gt;=-20,BT763&lt;=-18),"-20 a -18",IF(AND(BT763&gt;=-17.5,BT763&lt;=-15.5),"-17,5 a -15,5",IF(AND(BT763&gt;=-15,BT763&lt;=-13),"-15 a -13",IF(AND(BT763&gt;=-12.5,BT763&lt;=-10.5),"-12,5 a -10,5",IF(AND(BT763&gt;=-10,BT763&lt;=-8),"-10 a -8",IF(AND(BT763&gt;=-7.5,BT763&lt;=-5.5),"-7,5 a -5,5",IF(AND(BT763&gt;=-5,BT763&lt;=-3),"-5 a -3",IF(AND(BT763&gt;=-2.5,BT763&lt;=-0.5),"-2,5 a -0,5",IF(BT763=0,"0",IF(AND(BT763&gt;=0.5,BT763&lt;=2.5),"0,5 a 2,5",IF(AND(BT763&gt;=3,BT763&lt;=5),"3 a 5",IF(AND(BT763&gt;=5.5,BT763&lt;=7.5),"5,5 a 7,5",IF(AND(BT763&gt;=8,BT763&lt;=10),"8 a 10",IF(AND(BT763&gt;=10.5,BT763&lt;=12.5),"10,5 a 12,5",IF(AND(BT763&gt;=13,BT763&lt;=15),"13 a 15",IF(AND(BT763&gt;=15.5,BT763&lt;=17.5),"15,5 a 17,5",IF(AND(BT763&gt;=18,BT763&lt;=20),"18 a 20","Fuera de rango"))))))))))))))))))</f>
        <v>0</v>
      </c>
      <c r="BV763" s="11" t="str">
        <f aca="false">IF(BT763="","",IF(BT763=0,"NORMA",IF(AND(BT763&gt;=-20,BT763&lt;=-18),2,IF(AND(BT763&gt;=-17.5,BT763&lt;=-15.5),2,IF(AND(BT763&gt;=-15,BT763&lt;=-13),3,IF(AND(BT763&gt;=-12.5,BT763&lt;=-10.5),4,IF(AND(BT763&gt;=-10,BT763&lt;=-8),5,IF(AND(BT763&gt;=-7.5,BT763&lt;=-5.5),6,IF(AND(BT763&gt;=-5,BT763&lt;=-3),7,IF(AND(BT763&gt;=-2.5,BT763&lt;=-0.5),8,IF(AND(BT763&gt;=0.5,BT763&lt;=2.5),9,IF(AND(BT763&gt;=3,BT763&lt;=5),10,IF(AND(BT763&gt;=5.5,BT763&lt;=7.5),11,IF(AND(BT763&gt;=8,BT763&lt;=10),12,IF(AND(BT763&gt;=10.5,BT763&lt;=12.5),13,IF(AND(BT763&gt;=13,BT763&lt;=15),14,IF(AND(BT763&gt;=15.5,BT763&lt;=17.5),15,IF(AND(BT763&gt;=18,BT763&lt;=20),16,"Fuera de rango"))))))))))))))))))</f>
        <v>NORMA</v>
      </c>
      <c r="BW763" s="9" t="n">
        <v>-4</v>
      </c>
      <c r="BX763" s="10" t="n">
        <f aca="false">18.5- (0.3*H763)</f>
        <v>1.7</v>
      </c>
      <c r="BY763" s="10" t="n">
        <f aca="false">(BW763)-(BX763)</f>
        <v>-5.7</v>
      </c>
      <c r="BZ763" s="10" t="str">
        <f aca="false">IF(BY763="","",IF(BY763&lt;-27.5,"De -30 a -28",IF(BY763&lt;-25,"De -27,5 a -25,5",IF(BY763&lt;-22.5,"De -25 a -23",IF(BY763&lt;-20,"De -22,5 a -20,5",IF(BY763&lt;-17.5,"De -20 a -18",IF(BY763&lt;-15,"De -17,5 a -15,5",IF(BY763&lt;-12.5,"De -15 a -13",IF(BY763&lt;-10,"De -12,5 a -10,5",IF(BY763&lt;-7.5,"De -10 a -8",IF(BY763&lt;-5,"De -7,5 a -5,5",IF(BY763&lt;-2.5,"De -5 a -3",IF(BY763&lt;0,"De -2,5 a -0,5",IF(BY763&lt;2.5,"De 0 a 2",IF(BY763&lt;5,"De 2,5 a 4,5",IF(BY763&lt;7.5,"De 5 a 7",IF(BY763&lt;10,"De 7,5 a 9,5",IF(BY763&lt;12.5,"De 10 a 12",IF(BY763&lt;15,"De 12,5 a 14,5",IF(BY763&lt;17.5,"De 15 a 17",IF(BY763&lt;20,"De 17,5 a 19,5",IF(BY763&lt;22.5,"De 20 a 22",IF(BY763&lt;25,"De 22,5 a 24,5",IF(BY763&lt;27.5,"De 25 a 27","De 27,5 a 30"))))))))))))))))))))))))</f>
        <v>De -7,5 a -5,5</v>
      </c>
      <c r="CA763" s="12" t="n">
        <f aca="false">IF(BY763="","",IF(BY763&lt;=-28,1,IF(BY763&lt;=-25.5,2,IF(BY763&lt;=-23,3,IF(BY763&lt;=-20.5,4,IF(BY763&lt;=-18,5,IF(BY763&lt;=-15.5,6,IF(BY763&lt;=-13,7,IF(BY763&lt;=-10.5,8,IF(BY763&lt;=-8,9,IF(BY763&lt;=-5.5,10,IF(BY763&lt;=-3,11,IF(BY763&lt;=-0.5,12,IF(BY763&lt;=2,13,IF(BY763&lt;=4.5,14,IF(BY763&lt;=7,15,IF(BY763&lt;=9.5,16,IF(BY763&lt;=12,17,IF(BY763&lt;=14.5,18,IF(BY763&lt;=17,19,IF(BY763&lt;=19.5,20,IF(BY763&lt;=22,21,IF(BY763&lt;=24.5,22,IF(BY763&lt;=27,23,IF(BY763&lt;=30,24,"Fuera de rango")))))))))))))))))))))))))</f>
        <v>10</v>
      </c>
      <c r="CB763" s="9" t="n">
        <v>-3.5</v>
      </c>
      <c r="CC763" s="10" t="n">
        <f aca="false">18.5- (0.3*H763)</f>
        <v>1.7</v>
      </c>
      <c r="CD763" s="10" t="n">
        <f aca="false">(CB763)-(CC763)</f>
        <v>-5.2</v>
      </c>
      <c r="CE763" s="10" t="str">
        <f aca="false">IF(CD763="","",IF(CD763&lt;-27.5,"De -30 a -28",IF(CD763&lt;-25,"De -27,5 a -25,5",IF(CD763&lt;-22.5,"De -25 a -23",IF(CD763&lt;-20,"De -22,5 a -20,5",IF(CD763&lt;-17.5,"De -20 a -18",IF(CD763&lt;-15,"De -17,5 a -15,5",IF(CD763&lt;-12.5,"De -15 a -13",IF(CD763&lt;-10,"De -12,5 a -10,5",IF(CD763&lt;-7.5,"De -10 a -8",IF(CD763&lt;-5,"De -7,5 a -5,5",IF(CD763&lt;-2.5,"De -5 a -3",IF(CD763&lt;0,"De -2,5 a -0,5",IF(CD763&lt;=2,"De 0 a 2",IF(CD763&lt;=4.5,"De 2,5 a 4,5",IF(CD763&lt;=7,"De 5 a 7",IF(CD763&lt;=9.5,"De 7,5 a 9,5",IF(CD763&lt;=12,"De 10 a 12",IF(CD763&lt;=14.5,"De 12,5 a 14,5",IF(CD763&lt;=17,"De 15 a 17",IF(CD763&lt;=19.5,"De 17,5 a 19,5",IF(CD763&lt;=22,"De 20 a 22",IF(CD763&lt;=24.5,"De 22,5 a 24,5",IF(CD763&lt;=27,"De 25 a 27","De 27,5 a 30"))))))))))))))))))))))))</f>
        <v>De -7,5 a -5,5</v>
      </c>
      <c r="CF763" s="12" t="n">
        <f aca="false">IF(CD763="","",IF(CD763&lt;-27.5,1,IF(CD763&lt;-25,2,IF(CD763&lt;-22.5,3,IF(CD763&lt;-20,4,IF(CD763&lt;-17.5,5,IF(CD763&lt;-15,6,IF(CD763&lt;-12.5,7,IF(CD763&lt;-10,8,IF(CD763&lt;-7.5,9,IF(CD763&lt;-5,10,IF(CD763&lt;-2.5,11,IF(CD763&lt;0,12,IF(CD763&lt;2.5,13,IF(CD763&lt;5,14,IF(CD763&lt;7.5,15,IF(CD763&lt;10,16,IF(CD763&lt;12.5,17,IF(CD763&lt;15,18,IF(CD763&lt;17.5,19,IF(CD763&lt;20,20,IF(CD763&lt;22.5,21,IF(CD763&lt;25,22,IF(CD763&lt;27.5,23,24))))))))))))))))))))))))</f>
        <v>10</v>
      </c>
      <c r="CG763" s="9" t="n">
        <v>-2</v>
      </c>
      <c r="CH763" s="10" t="str">
        <f aca="false">IF(CG763="","",IF(AND(CG763&gt;=-10,CG763&lt;=-9.5),"-10 a -9,5",IF(AND(CG763&gt;-9.5,CG763&lt;=-8.5),"-9 a -8,5",IF(AND(CG763&gt;-8.5,CG763&lt;=-7.5),"-8 a -7,5",IF(AND(CG763&gt;-7.5,CG763&lt;=-6.5),"-7 a -6,5",IF(AND(CG763&gt;-6.5,CG763&lt;=-5.5),"-6 a -5,5",IF(AND(CG763&gt;-5.5,CG763&lt;=-4.5),"-5 a -4,5",IF(AND(CG763&gt;-4.5,CG763&lt;=-3.5),"-4 a -3,5",IF(AND(CG763&gt;-3.5,CG763&lt;=-2.5),"-3 a -2,5",IF(CG763=-2.25,"-2,25",IF(AND(CG763&gt;-2.5,CG763&lt;=-1.5),"-2 a -1,5",IF(AND(CG763&gt;-1.5,CG763&lt;=-0.5),"-1 a -0,5",IF(AND(CG763&gt;-0.5,CG763&lt;=0.5),"0 a 0,5",IF(AND(CG763&gt;0.5,CG763&lt;=1.5),"1 a 1,5",IF(AND(CG763&gt;1.5,CG763&lt;=2.5),"2 a 2,5",IF(AND(CG763&gt;2.5,CG763&lt;=3.5),"3 a 3,5",IF(AND(CG763&gt;3.5,CG763&lt;=4.5),"4 a 4,5",IF(AND(CG763&gt;4.5,CG763&lt;=5.5),"5 a 5,5",IF(AND(CG763&gt;5.5,CG763&lt;=6.5),"6 a 6,5",IF(AND(CG763&gt;6.5,CG763&lt;=7.5),"7 a 7,5",IF(AND(CG763&gt;7.5,CG763&lt;=8.5),"8 a 8,5",IF(AND(CG763&gt;8.5,CG763&lt;=9.5),"9 a 9,5",IF(CG763&gt;=10,"10","Fuera de rango")))))))))))))))))))))))</f>
        <v>-2 a -1,5</v>
      </c>
      <c r="CI763" s="11" t="n">
        <f aca="false">IF(CG763="","",IF(CG763=-2.25,"NORMA",IF(CG763&lt;=-9.5,1,IF(CG763&lt;=-8.5,2,IF(CG763&lt;=-7.5,3,IF(CG763&lt;=-6.5,4,IF(CG763&lt;=-5.5,5,IF(CG763&lt;=-4.5,6,IF(CG763&lt;=-3.5,7,IF(CG763&lt;=-2.5,8,IF(CG763&lt;=-1.5,9,IF(CG763&lt;=-0.5,10,IF(CG763&lt;=0.5,11,IF(CG763&lt;=1.5,12,IF(CG763&lt;=2.5,13,IF(CG763&lt;=3.5,14,IF(CG763&lt;=4.5,15,IF(CG763&lt;=5.5,16,IF(CG763&lt;=6.5,17,IF(CG763&lt;=7.5,18,IF(CG763&lt;=8.5,19,IF(CG763&lt;=9.5,20,IF(CG763=10,21,"Fuera de rango")))))))))))))))))))))))</f>
        <v>9</v>
      </c>
      <c r="CJ763" s="9" t="n">
        <v>3.5</v>
      </c>
      <c r="CK763" s="10" t="str">
        <f aca="false">IF(CJ763="","",IF(AND(CJ763&gt;=-6,CJ763&lt;=-5.5),"-6 a -5,5",IF(AND(CJ763&gt;-5.5,CJ763&lt;=-4.5),"-5 a -4,5",IF(AND(CJ763&gt;-4.5,CJ763&lt;=-3.5),"-4 a -3,5",IF(AND(CJ763&gt;-3.5,CJ763&lt;=-2.5),"-3 a -2,5",IF(AND(CJ763&gt;-2.5,CJ763&lt;=-1.5),"-2 a -1,5",IF(AND(CJ763&gt;-1.5,CJ763&lt;=-0.5),"-1 a -0,5",IF(AND(CJ763&gt;-0.5,CJ763&lt;=0.5),"0 a 0,5",IF(AND(CJ763&gt;0.5,CJ763&lt;=1.5),"1 a 1,5",IF(AND(CJ763&gt;1.5,CJ763&lt;2.5),"2",IF(AND(CJ763&gt;=2.5,CJ763&lt;=3),"2,5 a 3",IF(AND(CJ763&gt;3,CJ763&lt;=4),"3,5 a 4",IF(AND(CJ763&gt;4,CJ763&lt;=5),"4,5 a 5",IF(AND(CJ763&gt;5,CJ763&lt;=6),"5,5 a 6",IF(AND(CJ763&gt;6,CJ763&lt;=7),"6,5 a 7",IF(AND(CJ763&gt;7,CJ763&lt;=8),"7,5 a 8",IF(AND(CJ763&gt;8,CJ763&lt;=9.5),"8,5 a 9,5",IF(CJ763=10,"10","Fuera de rango"))))))))))))))))))</f>
        <v>3,5 a 4</v>
      </c>
      <c r="CL763" s="11" t="n">
        <f aca="false">IF(CK763="","",IF(OR(CK763="-6 a -5,5",CK763="-6 - -5,5"),1,IF(OR(CK763="-5 a -4,5",CK763="-5 - -4,5"),2,IF(OR(CK763="-4 a -3,5",CK763="-4 - -3,5"),3,IF(OR(CK763="-3 a -2,5",CK763="-3 - -2,5"),4,IF(OR(CK763="-2 a -1,5",CK763="-2 - -1,5"),5,IF(OR(CK763="-1 a -0,5",CK763="-1 - -0,5"),6,IF(OR(CK763="0 a 0,5",CK763="0 - 0,5"),7,IF(OR(CK763="1 a 1,5",CK763="1 - 1,5"),8,IF(CK763="2","NORMA",IF(OR(CK763="2,5 a 3",CK763="2,5 - 3"),9,IF(OR(CK763="3,5 a 4",CK763="3,5 - 4"),10,IF(OR(CK763="4,5 a 5",CK763="4,5 - 5"),11,IF(OR(CK763="5,5 a 6",CK763="5,5 - 6"),12,IF(OR(CK763="6,5 a 7",CK763="6,5 - 7"),13,IF(OR(CK763="7,5 a 8",CK763="7,5 - 8"),14,IF(OR(CK763="8,5 a 9",CK763="8,5 - 9,5",CK763="9 a 9,5"),15,IF(CK763="10",15,IF(OR(CK763="0,5 a 1",CK763="0,5 - 1"),7,"Fuera de rango")))))))))))))))))))</f>
        <v>10</v>
      </c>
      <c r="CO763" s="10" t="str">
        <f aca="false">IF(CM763&gt;0,"EME"," ")</f>
        <v> </v>
      </c>
      <c r="CQ763" s="10" t="str">
        <f aca="false">IF(CP763&gt;0,"0", " ")</f>
        <v> </v>
      </c>
      <c r="CR763" s="10" t="str">
        <f aca="false">IF(CP763&gt;0,"EME"," ")</f>
        <v> </v>
      </c>
      <c r="CS763" s="9" t="n">
        <v>0</v>
      </c>
      <c r="CV763" s="9" t="n">
        <v>0</v>
      </c>
      <c r="CY763" s="9" t="n">
        <v>-8.5</v>
      </c>
      <c r="DB763" s="9" t="n">
        <v>-10</v>
      </c>
      <c r="DC763" s="11" t="str">
        <f aca="false">IF(DB763&lt;0,"2"," ")</f>
        <v>2</v>
      </c>
      <c r="DD763" s="11" t="str">
        <f aca="false">IF(DB763&lt;0,"MIO"," ")</f>
        <v>MIO</v>
      </c>
      <c r="DE763" s="9" t="n">
        <v>-1.5</v>
      </c>
      <c r="DF763" s="10" t="str">
        <f aca="false">IF(DE763&lt;0,"3"," ")</f>
        <v>3</v>
      </c>
      <c r="DG763" s="10" t="str">
        <f aca="false">IF(DE763&lt;0,"AST"," ")</f>
        <v>AST</v>
      </c>
      <c r="DH763" s="9" t="n">
        <v>-1</v>
      </c>
      <c r="DI763" s="10" t="str">
        <f aca="false">IF(DH763&lt;0,"3"," ")</f>
        <v>3</v>
      </c>
      <c r="DJ763" s="10" t="str">
        <f aca="false">IF(DH763&lt;0,"AST"," ")</f>
        <v>AST</v>
      </c>
      <c r="DK763" s="9" t="n">
        <v>1.25</v>
      </c>
      <c r="DL763" s="10" t="str">
        <f aca="false">IF(DK763&gt;0,"4"," ")</f>
        <v>4</v>
      </c>
      <c r="DM763" s="10" t="str">
        <f aca="false">IF(DK763&gt;0,"PRE"," ")</f>
        <v>PRE</v>
      </c>
      <c r="DN763" s="9" t="n">
        <v>1.25</v>
      </c>
      <c r="DO763" s="10" t="str">
        <f aca="false">IF(DN763&gt;0,"4"," ")</f>
        <v>4</v>
      </c>
      <c r="DP763" s="10" t="str">
        <f aca="false">IF(DN763&gt;0,"PRE"," ")</f>
        <v>PRE</v>
      </c>
      <c r="DS763" s="12" t="str">
        <f aca="false">CONCATENATE(CO763,CU763,DA763,DG763,DM763)</f>
        <v> ASTPRE</v>
      </c>
      <c r="DT763" s="10" t="e">
        <f aca="false" t="array" ref="DT763">_xlfn.IFS(DS763="EME    ","0", DS763=" HIP   ","1", DS763="  MIO  ","2", DS763="   AST ","3", DS763="    PRE","4", DS763="EME   PRE","5", DS763=" HIP  PRE","6", DS763=" HIP AST ","7", DS763="  MIO PRE","8", DS763="  MIOAST ","9", DS763="   ASTPRE","10",DS763=" HIP ASTPRE","11", DS763="  MIOASTPRE","12", DS763="     ","0")</f>
        <v>#N/A</v>
      </c>
      <c r="DV763" s="1" t="e">
        <f aca="false" t="array" ref="DV763">_xlfn.IFS(DU763="SI","2", DU763="NO","1")</f>
        <v>#N/A</v>
      </c>
      <c r="DX763" s="11" t="str">
        <f aca="false">IF(DW763=0,"1","2")</f>
        <v>1</v>
      </c>
      <c r="DY763" s="11" t="str">
        <f aca="false" t="array" ref="DY763">_xlfn.IFS(DW763=0,"0", DW763=0.25, "1", DW763=0.5,"2", DW763=0.75,"3", DW763=1,"4",DW763=1.25,"5", DW763=1.5,"6", DW763=1.75,"7", DW763=2,"8")</f>
        <v>0</v>
      </c>
      <c r="EA763" s="11" t="str">
        <f aca="false">IF(DZ763=0,"1","2")</f>
        <v>1</v>
      </c>
      <c r="EB763" s="11" t="str">
        <f aca="false" t="array" ref="EB763">_xlfn.IFS(DZ763=0,"0", DZ763=0.25, "1", DZ763=0.5,"2", DZ763=0.75,"3", DZ763=1,"4",DZ763=1.25,"5", DZ763=1.5,"6", DZ763=1.75,"7", DZ763=2,"8")</f>
        <v>0</v>
      </c>
      <c r="ED763" s="10" t="str">
        <f aca="false">IF(EC763=0,"1","2")</f>
        <v>1</v>
      </c>
      <c r="EE763" s="11" t="str">
        <f aca="false" t="array" ref="EE763">_xlfn.IFS(EC763=0,"0", EC763=-0.25, "1", EC763=-0.5,"2", EC763=-0.75,"3", EC763=-1,"4",EC763=-1.25,"5", EC763=-1.5,"6", EC763=-1.75,"7", EC763=-2,"8", EC763=-2.25,"9",EC763=-2.5,"10", EC763=-2.75,"11", EC763=-3,"12", EC763=-3.25,"13", EC763=-3.5,"14", EC763=-3.75,"15",EC763=-4,"16")</f>
        <v>0</v>
      </c>
      <c r="EG763" s="10" t="str">
        <f aca="false">IF(EF763=0,"1","2")</f>
        <v>1</v>
      </c>
      <c r="EH763" s="11" t="str">
        <f aca="false" t="array" ref="EH763">_xlfn.IFS(EF763=0,"0", EF763=-0.25, "1", EF763=-0.5,"2", EF763=-0.75,"3", EF763=-1,"4",EF763=-1.25,"5", EF763=-1.5,"6", EF763=-1.75,"7", EF763=-2,"8", EF763=-2.25,"9",EF763=-2.5,"10", EF763=-2.75,"11", EF763=-3,"12", EF763=-3.25,"13", EF763=-3.5,"14", EF763=-3.75,"15",EF763=-4,"16")</f>
        <v>0</v>
      </c>
      <c r="EJ763" s="11" t="str">
        <f aca="false">IF(EI763=0,"1","2")</f>
        <v>1</v>
      </c>
      <c r="EK763" s="11" t="str">
        <f aca="false" t="array" ref="EK763">_xlfn.IFS(EI763=0,"0", EI763=-0.25, "1", EI763=-0.5,"2", EI763=-0.75,"3", EI763=-1,"4",EI763=-1.25,"5", EI763=-1.5,"6", EI763=-1.75,"7", EI763=-2,"8", EI763=-2.25,"9", EI763=-2.25,"9",EI763=-2.5,"10", EI763=-2.75,"11", EI763=-3,"12", EI763=-3.25,"13", EI763=-3.5,"14", EI763=-3.75,"15",EI763=-4,"16", EI763=0.25, "17", EI763=0.5, "18")</f>
        <v>0</v>
      </c>
      <c r="EM763" s="11" t="str">
        <f aca="false">IF(EL763=0,"1","2")</f>
        <v>1</v>
      </c>
      <c r="EN763" s="11" t="str">
        <f aca="false" t="array" ref="EN763">_xlfn.IFS(EL763=0.25,"17",EL763=0.5,"18", EL763=0,"0", EL763=-0.25, "1", EL763=-0.5,"2", EL763=-0.75,"3", EL763=-1,"4",EL763=-1.25,"5", EL763=-1.5,"6", EL763=-1.75,"7", EL763=-2,"8",EL763= -2.25,"9",EL763=-2.5,"10",EL763= -2.75,"11",EL763= -3,"12",EL763= -3.25,"13",EL763= -3.5,"14",EL763= -3.75,"15",EL763=-4,"16")</f>
        <v>0</v>
      </c>
      <c r="EP763" s="11" t="str">
        <f aca="false">IF(EO763=0,"1","2")</f>
        <v>1</v>
      </c>
      <c r="EQ763" s="11" t="str">
        <f aca="false" t="array" ref="EQ763">_xlfn.IFS(EO763=0,"0", EO763=0.25, "1", EO763=0.5,"2", EO763=0.75,"3", EO763=1,"4",EO763=1.25,"5", EO763=1.5,"6", EO763=1.75,"7", EO763=2,"8", EO763=2.25,"9", EO763=2.25,"9",EO763=2.5,"10", EO763=2.75,"11", EO763=3,"12", EO763=3.25,"13", EO763=3.5,"14", EO763=3.75,"15",EO763=4,"16", EO763=-0.25, "17", bq=-0.5, "18")</f>
        <v>0</v>
      </c>
      <c r="ES763" s="11" t="str">
        <f aca="false">IF(ER763=0,"1","2")</f>
        <v>1</v>
      </c>
      <c r="ET763" s="11" t="str">
        <f aca="false" t="array" ref="ET763">_xlfn.IFS(ER763=0,"0", ER763=0.25, "1", ER763=0.5,"2", ER763=0.75,"3", ER763=1,"4",ER763=1.25,"5", ER763=1.5,"6", ER763=1.75,"7", ER763=2,"8", ER763=2.25,"9", ER763=2.25,"9",ER763=2.5,"10", ER763=2.75,"11", ER763=3,"12", ER763=3.25,"13", ER763=3.5,"14", ER763=3.75,"15",ER763=4,"16", ER763=-0.25, "17", bq=-0.5, "18")</f>
        <v>0</v>
      </c>
      <c r="EV763" s="14" t="e">
        <f aca="false">VLOOKUP(EU763,LEYENDA!$G$2:$H$8,2,TRUE())</f>
        <v>#N/A</v>
      </c>
      <c r="EW763" s="14" t="e">
        <f aca="false" t="array" ref="EW763">_xlfn.IFS(EV763="0-5","1", EV763="6-12","2", EV763="13-18","3", EV763="19-24","4", EV763="25-36","5", EV763="37-48","6", EV763="49-60","7")</f>
        <v>#N/A</v>
      </c>
    </row>
    <row r="764" customFormat="false" ht="13.5" hidden="false" customHeight="false" outlineLevel="0" collapsed="false">
      <c r="A764" s="1" t="n">
        <v>308</v>
      </c>
      <c r="B764" s="2" t="n">
        <v>7</v>
      </c>
      <c r="C764" s="33" t="n">
        <v>45531</v>
      </c>
      <c r="E764" s="5" t="str">
        <f aca="false">VLOOKUP(A764,'286'!$A$3:$J$6279,10,FALSE())</f>
        <v>DE LUCAS GARCÍA, CARLOS</v>
      </c>
      <c r="F764" s="4" t="str">
        <f aca="false">VLOOKUP(A764,'286'!$A$3:$I$1768,3,FALSE())</f>
        <v>DEGARCAR</v>
      </c>
      <c r="G764" s="6" t="n">
        <f aca="false">VLOOKUP(A764,'286'!$A$3:$I$1768,4,FALSE())</f>
        <v>24337</v>
      </c>
      <c r="H764" s="7" t="n">
        <f aca="false">YEAR(C764)-YEAR(G764)</f>
        <v>58</v>
      </c>
      <c r="I764" s="1" t="str">
        <f aca="false">VLOOKUP(H764,LEYENDA!$C$2:$D$6,2,TRUE())</f>
        <v>41-60</v>
      </c>
      <c r="J764" s="5" t="str">
        <f aca="false">VLOOKUP(A764,'286'!$A$3:$I$1768,7,FALSE())</f>
        <v>H</v>
      </c>
      <c r="K764" s="8" t="n">
        <f aca="false">VLOOKUP(A764,'286'!$A$3:$I$1768,2,FALSE())</f>
        <v>0</v>
      </c>
      <c r="L764" s="4" t="str">
        <f aca="false">VLOOKUP(A764,'286'!$A$3:$I$1768,8,FALSE())</f>
        <v>D</v>
      </c>
      <c r="M764" s="4" t="str">
        <f aca="false">VLOOKUP(A764,'286'!$A$3:$I$1768,9,FALSE())</f>
        <v>D</v>
      </c>
      <c r="N764" s="8" t="str">
        <f aca="false">IF(R764=O764, "MISMA","CONTRARIA")</f>
        <v>MISMA</v>
      </c>
      <c r="O764" s="8" t="str">
        <f aca="false" t="array" ref="O764">_xlfn.IFS(L764="D","1", L764="I","2")</f>
        <v>1</v>
      </c>
      <c r="P764" s="8" t="e">
        <f aca="false" t="array" ref="P764">_xlfn.IFS(K764="OD","1", K764="OI","2")</f>
        <v>#N/A</v>
      </c>
      <c r="Q764" s="1" t="str">
        <f aca="false" t="array" ref="Q764">_xlfn.IFS(J764="M","1", J764="H","2")</f>
        <v>2</v>
      </c>
      <c r="R764" s="8" t="str">
        <f aca="false" t="array" ref="R764">_xlfn.IFS(M764="D","1", M764="I","2")</f>
        <v>1</v>
      </c>
      <c r="S764" s="1" t="str">
        <f aca="false" t="array" ref="S764">_xlfn.IFS(N764="CONTRARIA", "1",N764= "MISMA","2")</f>
        <v>2</v>
      </c>
      <c r="T764" s="1" t="str">
        <f aca="false" t="array" ref="T764">_xlfn.IFS(I764="0-12","1", I764="13-24","2", I764="25-40","3", I764="41-60","4", I764="61-100","5")</f>
        <v>4</v>
      </c>
      <c r="U764" s="9" t="n">
        <v>-4</v>
      </c>
      <c r="V764" s="10" t="str">
        <f aca="false">IF(U764="","",IF(AND(U764&gt;=-9,U764&lt;=-6.5),"-9 a -6,5",IF(AND(U764&gt;=-6,U764&lt;=-3.5),"-6 a -3,5",IF(AND(U764&gt;=-3,U764&lt;=-1),"-3 a -1",IF(U764=-0.5,"-0,5",IF(AND(U764&gt;=0,U764&lt;=2.5),"0 a 2,5",IF(AND(U764&gt;=3,U764&lt;=5.5),"3 a 5,5",IF(AND(U764&gt;=6,U764&lt;=8.5),"6 a 8,5",IF(AND(U764&gt;=9,U764&lt;=20),"9 a 20","Fuera de rango")))))))))</f>
        <v>-6 a -3,5</v>
      </c>
      <c r="W764" s="11" t="n">
        <f aca="false">IF(V764="","",IF(V764="-9 a -6,5",2,IF(V764="-6 a -3,5",3,IF(V764="-3 a -1",4,IF(V764="-0,5","NORMA",IF(V764="0 a 2,5",5,IF(V764="3 a 5,5",6,IF(V764="6 a 8,5",7,IF(V764="9 a 20",8,"Fuera de rango")))))))))</f>
        <v>3</v>
      </c>
      <c r="X764" s="9" t="n">
        <v>0</v>
      </c>
      <c r="Y764" s="11" t="str">
        <f aca="false">IF(X764="","",IF(AND(X764&gt;=0,X764&lt;=4),"0 a 4",IF(AND(X764&gt;=4.5,X764&lt;=8.5),"4,5 a 8,5",IF(X764=9,"9",IF(AND(X764&gt;=9.5,X764&lt;=13),"9,5 a 13",IF(AND(X764&gt;=13.5,X764&lt;=20),"13,5 a 20",IF(AND(X764&gt;=20.5,X764&lt;=35),"20,5 a 35","Fuera de rango")))))))</f>
        <v>0 a 4</v>
      </c>
      <c r="Z764" s="11" t="n">
        <f aca="false">IF(Y764="","",IF(Y764="0 a 4",1,IF(Y764="4,5 a 8,5",2,IF(Y764="9","NORMA",IF(Y764="9,5 a 13",3,IF(Y764="13,5 a 20",4,IF(Y764="20,5 a 35",5,"Fuera de rango")))))))</f>
        <v>1</v>
      </c>
      <c r="AA764" s="9" t="n">
        <v>20</v>
      </c>
      <c r="AB764" s="10" t="str">
        <f aca="false">IF(AA764="","",IF(AND(AA764&gt;=0,AA764&lt;=9),"0 a 9",IF(AND(AA764&gt;=9.5,AA764&lt;=18.5),"9,5 a 18,5",IF(AA764=19,"19",IF(AND(AA764&gt;=19.5,AA764&lt;=28),"19,5 a 28",IF(AND(AA764&gt;=28.5,AA764&lt;=40),"28,5 a 40","Fuera de rango"))))))</f>
        <v>19,5 a 28</v>
      </c>
      <c r="AC764" s="11" t="n">
        <f aca="false" t="array" ref="AC764">_xlfn.IFS(AB764="","",AB764="0 a 9",1,AB764="9,5 a 18,5",2,AB764="19","NORMA",AB764="19,5 a 28",3,AB764="28,5 a 40",4,TRUE(),"Fuera de rango")</f>
        <v>3</v>
      </c>
      <c r="AD764" s="9" t="n">
        <v>10</v>
      </c>
      <c r="AE764" s="10" t="str">
        <f aca="false">IF(AD764="","",IF(AND(AD764&gt;=-10,AD764&lt;=0),"De -10 a 0",IF(AND(AD764&gt;=0.5,AD764&lt;=9.5),"0,5 a 9,5",IF(AD764=10,"10",IF(AND(AD764&gt;=10.5,AD764&lt;=20),"10,5 a 20",IF(AND(AD764&gt;=20.5,AD764&lt;=40),"20,5 a 40","Fuera de rango"))))))</f>
        <v>10</v>
      </c>
      <c r="AF764" s="12" t="str">
        <f aca="false">IF(AD764="","",IF(AND(AD764&gt;=-10,AD764&lt;=0),1,IF(AND(AD764&gt;=0.5,AD764&lt;=9.5),2,IF(AD764=10,"NORMA",IF(AND(AD764&gt;=10.5,AD764&lt;=20),3,IF(AND(AD764&gt;=20.5,AD764&lt;=40),4,""))))))</f>
        <v>NORMA</v>
      </c>
      <c r="AG764" s="9" t="n">
        <v>9</v>
      </c>
      <c r="AH764" s="10" t="str">
        <f aca="false">IF(AG764="","",IF(AND(AG764&gt;=0,AG764&lt;=4),"0 a 4",IF(AND(AG764&gt;=4.5,AG764&lt;=8.5),"4,5 a 8,5",IF(AG764=9,"9",IF(AND(AG764&gt;=9.5,AG764&lt;=13),"9,5 a 13",IF(AND(AG764&gt;=13.5,AG764&lt;=25),"13,5 a 25","Fuera de rango"))))))</f>
        <v>9</v>
      </c>
      <c r="AI764" s="10" t="str">
        <f aca="false">IF(AH764="","",IF(AH764="0 a 4",1,IF(AH764="4,5 a 8,5",2,IF(AH764="9","NORMA",IF(AH764="9,5 a 13",3,IF(AH764="13,5 a 25",4,""))))))</f>
        <v>NORMA</v>
      </c>
      <c r="AJ764" s="9" t="n">
        <v>5</v>
      </c>
      <c r="AK764" s="10" t="str">
        <f aca="false">IF(AJ764="","",IF(AND(AJ764&gt;=-15,AJ764&lt;=-10.5),"-15 a -10,5",IF(AND(AJ764&gt;=-10,AJ764&lt;=-4),"-10 a -4",IF(AND(AJ764&gt;=-4.5,AJ764&lt;=0),"-4,5 a 0",IF(AND(AJ764&gt;=0.5,AJ764&lt;=4.5),"0,5 a 4,5",IF(AJ764=5,"5",IF(AND(AJ764&gt;=5.5,AJ764&lt;=10),"5,5 a 10",IF(AND(AJ764&gt;=10.5,AJ764&lt;=20),"10,5 a 20","Fuera de rango"))))))))</f>
        <v>5</v>
      </c>
      <c r="AL764" s="11" t="str">
        <f aca="false">IF(AK764="","",IF(AK764="-15 a -10,5",1,IF(AK764="-10 a -4",2,IF(AK764="-4,5 a 0",3,IF(AK764="0,5 a 4,5",4,IF(AK764="5","NORMA",IF(AK764="5,5 a 10",5,IF(AK764="10,5 a 20",6,"Error"))))))))</f>
        <v>NORMA</v>
      </c>
      <c r="AM764" s="9" t="n">
        <v>0</v>
      </c>
      <c r="AN764" s="10" t="str">
        <f aca="false">IF(AM764="","",IF(AND(AM764&gt;=-7.5,AM764&lt;=-5.5),"-7,5 a -5,5",IF(AND(AM764&gt;=-5,AM764&lt;=-3),"-5 a -3",IF(AND(AM764&gt;=-2.5,AM764&lt;=-0.5),"-2,5 a -0,5",IF(AM764=0,"0,00",IF(AND(AM764&gt;=0.5,AM764&lt;=2.5),"0,5 a 2,5",IF(AND(AM764&gt;=3,AM764&lt;=5),"3 a 5",IF(AND(AM764&gt;=5.5,AM764&lt;=7.5),"5,5 a 7,5",IF(AND(AM764&gt;=8,AM764&lt;=10),"8 a 10","Fuera de rango")))))))))</f>
        <v>0,00</v>
      </c>
      <c r="AO764" s="11" t="str">
        <f aca="false">IF(AN764="","",IF(AN764="-7,5 a -5,5",1,IF(AN764="-5 a -3",2,IF(AN764="-2,5 a -0,5",3,IF(AN764="0,00","NORMA",IF(AN764="0,5 a 2,5",4,IF(AN764="3 a 5",5,IF(AN764="5,5 a 7,5",6,IF(AN764="8 a 10",7,"Error")))))))))</f>
        <v>NORMA</v>
      </c>
      <c r="AP764" s="9" t="n">
        <v>-8</v>
      </c>
      <c r="AQ764" s="10" t="str">
        <f aca="false">IF(AP764="","",IF(AND(AP764&gt;=-20,AP764&lt;=-9.5),"-20 a -9,5",IF(AND(AP764&gt;=-9,AP764&lt;=-6.5),"-9 a -6,5",IF(AP764=-6,"-6",IF(AND(AP764&gt;=-5.5,AP764&lt;=-3),"-5,5 a -3",IF(AND(AP764&gt;=-2.5,AP764&lt;=0),"-2,5 a 0",IF(AND(AP764&gt;=0.5,AP764&lt;=3),"0,5 a 3",IF(AND(AP764&gt;=3.5,AP764&lt;=6),"3,5 a 6",IF(AND(AP764&gt;=6.5,AP764&lt;=9),"6,5 a 9",IF(AND(AP764&gt;=9.5,AP764&lt;=20),"9,5 a 20","Fuera de rango"))))))))))</f>
        <v>-9 a -6,5</v>
      </c>
      <c r="AR764" s="11" t="n">
        <f aca="false">IF(AQ764="","",IF(AQ764="-20 a -9,5",1,IF(AQ764="-9 a -6,5",2,IF(AQ764="-6","NORMA",IF(AQ764="-5,5 a -3",3,IF(AQ764="-2,5 a 0",4,IF(AQ764="0,5 a 3",5,IF(AQ764="3,5 a 6",6,IF(AQ764="6,5 a 9",7,IF(AQ764="9,5 a 20",8,""))))))))))</f>
        <v>2</v>
      </c>
      <c r="AS764" s="9" t="n">
        <v>-1</v>
      </c>
      <c r="AT764" s="10" t="str">
        <f aca="false">IF(AS764="","",IF(AND(AS764&gt;=-16,AS764&lt;=-14),"-16 a -14",IF(AND(AS764&gt;=-13.5,AS764&lt;=-11.5),"-13,5 a -11,5",IF(AND(AS764&gt;=-11,AS764&lt;=-9),"-11 a -9",IF(AND(AS764&gt;=-8.5,AS764&lt;=-6.5),"-8,5 a -6,5",IF(AND(AS764&gt;=-6,AS764&lt;=-4),"-6 a -4",IF(AND(AS764&gt;=-3.5,AS764&lt;=-1.5),"-3,5 a -1,5",IF(AND(AS764&gt;=-1,AS764&lt;=1),"-1 a 1",IF(AND(AS764&gt;=1.5,AS764&lt;=3.5),"1,5 a 3,5",IF(AND(AS764&gt;=4,AS764&lt;=6),"4 a 6",IF(AND(AS764&gt;=6.5,AS764&lt;=8.5),"6,5 a 8,5",IF(AND(AS764&gt;=9,AS764&lt;=11),"9 a 11",IF(AND(AS764&gt;=11.5,AS764&lt;=13.5),"11,5 a 13,5",IF(AND(AS764&gt;=14,AS764&lt;=16),"14 a 16",IF(AND(AS764&gt;=16.5,AS764&lt;=18.5),"16,5 a 18,5",IF(AND(AS764&gt;=19,AS764&lt;=21),"19 a 21","Fuera de rango"))))))))))))))))</f>
        <v>-1 a 1</v>
      </c>
      <c r="AU764" s="11" t="n">
        <f aca="false" t="array" ref="AU764">IF(AT764="","",_xlfn.IFS(AT764="-16 a -14",1,AT764="-13,5 a -11,5",2,AT764="-11 a -9",3,AT764="-8,5 a -6,5",4,AT764="-6 a -4",5,AT764="-3,5 a -1,5",6,AT764="-1 a 1",7,AT764="1,5 a 3,5",8,AT764="4 a 6","NORMA",AT764="6,5 a 8,5",9,AT764="9 a 11",10,AT764="11,5 a 13,5",11,AT764="14 a 16",12,AT764="16,5 a 18,5",13,AT764="19 a 21",14,TRUE(),""))</f>
        <v>7</v>
      </c>
      <c r="AV764" s="9" t="n">
        <v>1.5</v>
      </c>
      <c r="AW764" s="10" t="str">
        <f aca="false">IF(AV764="","",IF(AND(AV764&gt;=-1,AV764&lt;=-0.5),"-1 a -0,5",IF(AND(AV764&gt;-0.5,AV764&lt;=0),"De -0,5 a 0",IF(AND(AV764&gt;=0.25,AV764&lt;=0.75),"0,25 a 0,75",IF(AND(AV764&gt;=1,AV764&lt;=1.5),"1 a 1,5",IF(AND(AV764&gt;=1.75,AV764&lt;=2.25),"1,75 a 2,25",IF(AND(AV764&gt;=2.5,AV764&lt;=3),"2,5 a 3",IF(AND(AV764&gt;=3.25,AV764&lt;=3.75),"3,25 a 3,75","Fuera de rango"))))))))</f>
        <v>1 a 1,5</v>
      </c>
      <c r="AX764" s="10" t="n">
        <f aca="false">IF(AW764="","",IF(OR(AW764="-1 a -0,5",AW764="-1 a -0.5"),1,IF(OR(AW764="De -0,5 a 0",AW764="-0,5 a 0",AW764="De -0.5 a 0"),2,IF(OR(AW764="0,25 a 0,75",AW764="0.25 a 0.75"),"NORMA",IF(OR(AW764="1 a 1,5",AW764="1 a 1.5"),3,IF(OR(AW764="1,75 a 2,25",AW764="1.75 a 2.25"),4,IF(OR(AW764="2,5 a 3",AW764="2.5 a 3"),5,IF(OR(AW764="3,25 a 3,75",AW764="3.25 a 3.75"),6,""))))))))</f>
        <v>3</v>
      </c>
      <c r="AY764" s="9" t="n">
        <v>-8</v>
      </c>
      <c r="AZ764" s="10" t="str">
        <f aca="false">IF(AY764="","",IF(AND(AY764&gt;=-20,AY764&lt;=-9.5),"-20 a -9,5",IF(AND(AY764&gt;=-9,AY764&lt;=-6.5),"-9 a -6,5",IF(AY764=-6,"-6",IF(AND(AY764&gt;=-5.5,AY764&lt;=-3),"-5,5 a -3",IF(AND(AY764&gt;=-2.5,AY764&lt;=0),"-2,5 a 0",IF(AND(AY764&gt;=0.5,AY764&lt;=3),"0,5 a 3",IF(AND(AY764&gt;=3.5,AY764&lt;=6),"3,5 a 6","Fuera de rango"))))))))</f>
        <v>-9 a -6,5</v>
      </c>
      <c r="BA764" s="11" t="n">
        <f aca="false">IF(AZ764="","",IF(AZ764="-20 a -9,5",1,IF(AZ764="-9 a -6,5",2,IF(AZ764="-6","NORMA",IF(AZ764="-5,5 a -3",3,IF(AZ764="-2,5 a 0",4,IF(AZ764="0,5 a 3",5,IF(AZ764="3,5 a 6",6,""))))))))</f>
        <v>2</v>
      </c>
      <c r="BB764" s="9" t="n">
        <v>0</v>
      </c>
      <c r="BC764" s="10" t="str">
        <f aca="false" t="array" ref="BC764">IF(BB764="","",_xlfn.IFS(AND(BB764&gt;=0,BB764&lt;=2),"0 a 2",AND(BB764&gt;=2.5,BB764&lt;=4.5),"2,5 a 4,5",AND(BB764&gt;=5,BB764&lt;=7),"5 a 7",AND(BB764&gt;=7.5,BB764&lt;=9.5),"7,5 a 9,5",AND(BB764&gt;=10,BB764&lt;=12),"10 a 12",AND(BB764&gt;=12.5,BB764&lt;=14.5),"12,5 a 14,5",BB764=15,"15",AND(BB764&gt;=15.5,BB764&lt;=17.5),"15,5 a 17,5",AND(BB764&gt;=18,BB764&lt;=20),"18 a 20",AND(BB764&gt;=20.5,BB764&lt;=22.5),"20,5 a 22,5",AND(BB764&gt;=23,BB764&lt;=25),"23 a 25",TRUE(),"Fuera de rango"))</f>
        <v>0 a 2</v>
      </c>
      <c r="BD764" s="11" t="n">
        <f aca="false" t="array" ref="BD764">IF(BC764="","",_xlfn.IFS(BC764="0 a 2",1,BC764="2,5 a 4,5",2,BC764="5 a 7",3,BC764="7,5 a 9,5",4,BC764="10 a 12",5,BC764="12,5 a 14,5",6,BC764="15","NORMA",BC764="15,5 a 17,5",7,BC764="18 a 20",8,BC764="20,5 a 22,5",9,BC764="23 a 25",10,TRUE(),"Fuera de rango"))</f>
        <v>1</v>
      </c>
      <c r="BE764" s="9" t="n">
        <v>20</v>
      </c>
      <c r="BF764" s="10" t="str">
        <f aca="false">IF(BE764="","",IF(AND(BE764&gt;=-20,BE764&lt;=-10),"-20 a -10",IF(AND(BE764&gt;=-9.5,BE764&lt;=0.5),"-9,5 a 0,5",IF(AND(BE764&gt;=1,BE764&lt;=11),"1 a 11",IF(AND(BE764&gt;=11.5,BE764&lt;=20.5),"11,5 a 20,5",IF(BE764=21,"21",IF(AND(BE764&gt;=21.5,BE764&lt;=31.5),"21,5 a 31,5",IF(AND(BE764&gt;=32,BE764&lt;=42),"32 a 42","Fuera de rango"))))))))</f>
        <v>11,5 a 20,5</v>
      </c>
      <c r="BG764" s="11" t="n">
        <f aca="false">IF(BF764="","",IF(BF764="-20 a -10",1,IF(BF764="-9,5 a 0,5",2,IF(BF764="1 a 11",3,IF(BF764="11,5 a 20,5",4,IF(BF764="21","NORMA",IF(BF764="21,5 a 31,5",5,IF(BF764="32 a 42",6,""))))))))</f>
        <v>4</v>
      </c>
      <c r="BH764" s="9" t="n">
        <v>-7</v>
      </c>
      <c r="BI764" s="10" t="str">
        <f aca="false">IF(BH764="","",IF(AND(BH764&gt;=-20,BH764&lt;=-15),"-20 a -15",IF(AND(BH764&gt;=-14.5,BH764&lt;=-9.5),"-14,5 a -9,5",IF(AND(BH764&gt;=-9,BH764&lt;=-4),"-9 a -4",IF(AND(BH764&gt;=-3.5,BH764&lt;=2.5),"-3,5 a 2,5",IF(AND(BH764&gt;=3,BH764&lt;=8),"3 a 8",IF(AND(BH764&gt;=8.5,BH764&lt;=14.5),"8,5 a 14,5",IF(BH764=15,"15",IF(AND(BH764&gt;=15.5,BH764&lt;=20.5),"15,5 a 20,5",IF(AND(BH764&gt;=21,BH764&lt;=26),"21 a 26","Fuera de rango"))))))))))</f>
        <v>-9 a -4</v>
      </c>
      <c r="BJ764" s="11" t="n">
        <f aca="false">IF(BI764="","",IF(BI764="-20 a -15",1,IF(BI764="-14,5 a -9,5",2,IF(BI764="-9 a -4",3,IF(BI764="-3,5 a 2,5",4,IF(BI764="3 a 8",5,IF(BI764="8,5 a 14,5",6,IF(BI764="15","NORMA",IF(BI764="15,5 a 20,5",7,IF(BI764="21 a 26",8,IF(BI764="26,5 a 31,5",9,"")))))))))))</f>
        <v>3</v>
      </c>
      <c r="BK764" s="9" t="n">
        <v>0</v>
      </c>
      <c r="BL764" s="10" t="str">
        <f aca="false">IF(BK764="","",IF(AND(BK764&gt;=0,BK764&lt;=2),"0 - 2",IF(AND(BK764&gt;=2.5,BK764&lt;=4.5),"2,5 - 4,5",IF(AND(BK764&gt;=5,BK764&lt;=7),"5 - 7",IF(AND(BK764&gt;=7.5,BK764&lt;=9.5),"7,5 - 9,5",IF(AND(BK764&gt;=10,BK764&lt;=12),"10 - 12",IF(AND(BK764&gt;=12.5,BK764&lt;=13.5),"12,5 - 13,5",IF(BK764=14,"14",IF(AND(BK764&gt;=14.5,BK764&lt;=16.5),"14,5 - 16,5",IF(AND(BK764&gt;=17,BK764&lt;=19),"17 - 19",IF(AND(BK764&gt;=19.5,BK764&lt;=21.5),"19,5 - 21,5",IF(AND(BK764&gt;=22,BK764&lt;=24),"22 - 24",IF(AND(BK764&gt;=24.5,BK764&lt;=26.5),"24,5 - 26,5",IF(AND(BK764&gt;=27,BK764&lt;=29),"27 - 29",IF(AND(BK764&gt;=29.5,BK764&lt;=30),"29,5 - 30","Fuera de rango")))))))))))))))</f>
        <v>0 - 2</v>
      </c>
      <c r="BM764" s="11" t="n">
        <f aca="false">IF(BL764="","",IF(BL764="0 - 2",1,IF(BL764="2,5 - 4,5",2,IF(BL764="5 - 7",3,IF(BL764="7,5 - 9,5",4,IF(BL764="10 - 12",5,IF(BL764="12,5 - 13,5",6,IF(BL764="14","NORMA",IF(BL764="14,5 - 16,5",7,IF(BL764="17 - 19",8,IF(BL764="19,5 - 21,5",9,IF(BL764="22 - 24",10,IF(BL764="24,5 - 26,5",11,IF(BL764="27 - 29",12,IF(BL764="29,5 - 30",13,"")))))))))))))))</f>
        <v>1</v>
      </c>
      <c r="BN764" s="9" t="n">
        <v>28</v>
      </c>
      <c r="BO764" s="11" t="str">
        <f aca="false">IF(BN764="","",IF(AND(BN764&gt;=-20,BN764&lt;=-10),"-20 a -10",IF(AND(BN764&gt;=-9.5,BN764&lt;=0.5),"-9,5 a 0,5",IF(AND(BN764&gt;=1,BN764&lt;=11),"1 a 11",IF(AND(BN764&gt;=11.5,BN764&lt;=21.5),"11,5 a 21,5",IF(BN764=22,"22",IF(AND(BN764&gt;=22.5,BN764&lt;=32.5),"22,5 a 32,5",IF(AND(BN764&gt;=33,BN764&lt;=43),"33 a 43","Fuera de rango"))))))))</f>
        <v>22,5 a 32,5</v>
      </c>
      <c r="BP764" s="11" t="n">
        <f aca="false">IF(BO764="","",IF(BO764="-20 a -10",1,IF(BO764="-9,5 a 0,5",2,IF(BO764="1 a 11",3,IF(BO764="11,5 a 21,5",4,IF(BO764="22","NORMA",IF(BO764="22,5 a 32,5",5,IF(BO764="33 a 43",6,""))))))))</f>
        <v>5</v>
      </c>
      <c r="BQ764" s="9" t="n">
        <v>23</v>
      </c>
      <c r="BR764" s="10" t="str">
        <f aca="false">IF(BQ764="","",IF(AND(BQ764&gt;=-20,BQ764&lt;=-15),"-20 a -15",IF(AND(BQ764&gt;=-14.5,BQ764&lt;=-9.5),"-14,5 a -9,5",IF(AND(BQ764&gt;=-9,BQ764&lt;=-4),"-9 a -4",IF(AND(BQ764&gt;=-3.5,BQ764&lt;=2.5),"-3,5 a 2,5",IF(AND(BQ764&gt;=3,BQ764&lt;=8),"3 a 8",IF(AND(BQ764&gt;=8.5,BQ764&lt;=13.5),"8,5 a 13,5",IF(AND(BQ764&gt;=14,BQ764&lt;=17.5),"14 a 17,5",IF(BQ764=18,"18",IF(AND(BQ764&gt;=18.5,BQ764&lt;=23.5),"18,5 a 23,5",IF(AND(BQ764&gt;=24,BQ764&lt;=29),"24 a 29",IF(AND(BQ764&gt;=29.5,BQ764&lt;=34.5),"29,5 a 34,5",IF(AND(BQ764&gt;=35,BQ764&lt;=40),"35 a 40","Fuera de rango")))))))))))))</f>
        <v>18,5 a 23,5</v>
      </c>
      <c r="BS764" s="11" t="n">
        <f aca="false">IF(BR764="","",IF(BR764="-20 a -15",1,IF(BR764="-14,5 a -9,5",2,IF(BR764="-9 a -4",3,IF(BR764="-3,5 a 2,5",4,IF(BR764="3 a 8",5,IF(BR764="8,5 a 13,5",6,IF(BR764="14 a 17,5",7,IF(BR764="18","NORMA",IF(BR764="18,5 a 23,5",8,IF(BR764="24 a 29",9,IF(BR764="29,5 a 34,5",10,IF(BR764="35 a 40",11,"")))))))))))))</f>
        <v>8</v>
      </c>
      <c r="BT764" s="9" t="n">
        <v>0</v>
      </c>
      <c r="BU764" s="10" t="str">
        <f aca="false">IF(BT764="","",IF(AND(BT764&gt;=-20,BT764&lt;=-18),"-20 a -18",IF(AND(BT764&gt;=-17.5,BT764&lt;=-15.5),"-17,5 a -15,5",IF(AND(BT764&gt;=-15,BT764&lt;=-13),"-15 a -13",IF(AND(BT764&gt;=-12.5,BT764&lt;=-10.5),"-12,5 a -10,5",IF(AND(BT764&gt;=-10,BT764&lt;=-8),"-10 a -8",IF(AND(BT764&gt;=-7.5,BT764&lt;=-5.5),"-7,5 a -5,5",IF(AND(BT764&gt;=-5,BT764&lt;=-3),"-5 a -3",IF(AND(BT764&gt;=-2.5,BT764&lt;=-0.5),"-2,5 a -0,5",IF(BT764=0,"0",IF(AND(BT764&gt;=0.5,BT764&lt;=2.5),"0,5 a 2,5",IF(AND(BT764&gt;=3,BT764&lt;=5),"3 a 5",IF(AND(BT764&gt;=5.5,BT764&lt;=7.5),"5,5 a 7,5",IF(AND(BT764&gt;=8,BT764&lt;=10),"8 a 10",IF(AND(BT764&gt;=10.5,BT764&lt;=12.5),"10,5 a 12,5",IF(AND(BT764&gt;=13,BT764&lt;=15),"13 a 15",IF(AND(BT764&gt;=15.5,BT764&lt;=17.5),"15,5 a 17,5",IF(AND(BT764&gt;=18,BT764&lt;=20),"18 a 20","Fuera de rango"))))))))))))))))))</f>
        <v>0</v>
      </c>
      <c r="BV764" s="11" t="str">
        <f aca="false">IF(BT764="","",IF(BT764=0,"NORMA",IF(AND(BT764&gt;=-20,BT764&lt;=-18),2,IF(AND(BT764&gt;=-17.5,BT764&lt;=-15.5),2,IF(AND(BT764&gt;=-15,BT764&lt;=-13),3,IF(AND(BT764&gt;=-12.5,BT764&lt;=-10.5),4,IF(AND(BT764&gt;=-10,BT764&lt;=-8),5,IF(AND(BT764&gt;=-7.5,BT764&lt;=-5.5),6,IF(AND(BT764&gt;=-5,BT764&lt;=-3),7,IF(AND(BT764&gt;=-2.5,BT764&lt;=-0.5),8,IF(AND(BT764&gt;=0.5,BT764&lt;=2.5),9,IF(AND(BT764&gt;=3,BT764&lt;=5),10,IF(AND(BT764&gt;=5.5,BT764&lt;=7.5),11,IF(AND(BT764&gt;=8,BT764&lt;=10),12,IF(AND(BT764&gt;=10.5,BT764&lt;=12.5),13,IF(AND(BT764&gt;=13,BT764&lt;=15),14,IF(AND(BT764&gt;=15.5,BT764&lt;=17.5),15,IF(AND(BT764&gt;=18,BT764&lt;=20),16,"Fuera de rango"))))))))))))))))))</f>
        <v>NORMA</v>
      </c>
      <c r="BW764" s="9" t="n">
        <v>-4</v>
      </c>
      <c r="BX764" s="10" t="n">
        <f aca="false">18.5- (0.3*H764)</f>
        <v>1.1</v>
      </c>
      <c r="BY764" s="10" t="n">
        <f aca="false">(BW764)-(BX764)</f>
        <v>-5.1</v>
      </c>
      <c r="BZ764" s="10" t="str">
        <f aca="false">IF(BY764="","",IF(BY764&lt;-27.5,"De -30 a -28",IF(BY764&lt;-25,"De -27,5 a -25,5",IF(BY764&lt;-22.5,"De -25 a -23",IF(BY764&lt;-20,"De -22,5 a -20,5",IF(BY764&lt;-17.5,"De -20 a -18",IF(BY764&lt;-15,"De -17,5 a -15,5",IF(BY764&lt;-12.5,"De -15 a -13",IF(BY764&lt;-10,"De -12,5 a -10,5",IF(BY764&lt;-7.5,"De -10 a -8",IF(BY764&lt;-5,"De -7,5 a -5,5",IF(BY764&lt;-2.5,"De -5 a -3",IF(BY764&lt;0,"De -2,5 a -0,5",IF(BY764&lt;2.5,"De 0 a 2",IF(BY764&lt;5,"De 2,5 a 4,5",IF(BY764&lt;7.5,"De 5 a 7",IF(BY764&lt;10,"De 7,5 a 9,5",IF(BY764&lt;12.5,"De 10 a 12",IF(BY764&lt;15,"De 12,5 a 14,5",IF(BY764&lt;17.5,"De 15 a 17",IF(BY764&lt;20,"De 17,5 a 19,5",IF(BY764&lt;22.5,"De 20 a 22",IF(BY764&lt;25,"De 22,5 a 24,5",IF(BY764&lt;27.5,"De 25 a 27","De 27,5 a 30"))))))))))))))))))))))))</f>
        <v>De -7,5 a -5,5</v>
      </c>
      <c r="CA764" s="12" t="n">
        <f aca="false">IF(BY764="","",IF(BY764&lt;=-28,1,IF(BY764&lt;=-25.5,2,IF(BY764&lt;=-23,3,IF(BY764&lt;=-20.5,4,IF(BY764&lt;=-18,5,IF(BY764&lt;=-15.5,6,IF(BY764&lt;=-13,7,IF(BY764&lt;=-10.5,8,IF(BY764&lt;=-8,9,IF(BY764&lt;=-5.5,10,IF(BY764&lt;=-3,11,IF(BY764&lt;=-0.5,12,IF(BY764&lt;=2,13,IF(BY764&lt;=4.5,14,IF(BY764&lt;=7,15,IF(BY764&lt;=9.5,16,IF(BY764&lt;=12,17,IF(BY764&lt;=14.5,18,IF(BY764&lt;=17,19,IF(BY764&lt;=19.5,20,IF(BY764&lt;=22,21,IF(BY764&lt;=24.5,22,IF(BY764&lt;=27,23,IF(BY764&lt;=30,24,"Fuera de rango")))))))))))))))))))))))))</f>
        <v>11</v>
      </c>
      <c r="CB764" s="9" t="n">
        <v>-4</v>
      </c>
      <c r="CC764" s="10" t="n">
        <f aca="false">18.5- (0.3*H764)</f>
        <v>1.1</v>
      </c>
      <c r="CD764" s="10" t="n">
        <f aca="false">(CB764)-(CC764)</f>
        <v>-5.1</v>
      </c>
      <c r="CE764" s="10" t="str">
        <f aca="false">IF(CD764="","",IF(CD764&lt;-27.5,"De -30 a -28",IF(CD764&lt;-25,"De -27,5 a -25,5",IF(CD764&lt;-22.5,"De -25 a -23",IF(CD764&lt;-20,"De -22,5 a -20,5",IF(CD764&lt;-17.5,"De -20 a -18",IF(CD764&lt;-15,"De -17,5 a -15,5",IF(CD764&lt;-12.5,"De -15 a -13",IF(CD764&lt;-10,"De -12,5 a -10,5",IF(CD764&lt;-7.5,"De -10 a -8",IF(CD764&lt;-5,"De -7,5 a -5,5",IF(CD764&lt;-2.5,"De -5 a -3",IF(CD764&lt;0,"De -2,5 a -0,5",IF(CD764&lt;=2,"De 0 a 2",IF(CD764&lt;=4.5,"De 2,5 a 4,5",IF(CD764&lt;=7,"De 5 a 7",IF(CD764&lt;=9.5,"De 7,5 a 9,5",IF(CD764&lt;=12,"De 10 a 12",IF(CD764&lt;=14.5,"De 12,5 a 14,5",IF(CD764&lt;=17,"De 15 a 17",IF(CD764&lt;=19.5,"De 17,5 a 19,5",IF(CD764&lt;=22,"De 20 a 22",IF(CD764&lt;=24.5,"De 22,5 a 24,5",IF(CD764&lt;=27,"De 25 a 27","De 27,5 a 30"))))))))))))))))))))))))</f>
        <v>De -7,5 a -5,5</v>
      </c>
      <c r="CF764" s="12" t="n">
        <f aca="false">IF(CD764="","",IF(CD764&lt;-27.5,1,IF(CD764&lt;-25,2,IF(CD764&lt;-22.5,3,IF(CD764&lt;-20,4,IF(CD764&lt;-17.5,5,IF(CD764&lt;-15,6,IF(CD764&lt;-12.5,7,IF(CD764&lt;-10,8,IF(CD764&lt;-7.5,9,IF(CD764&lt;-5,10,IF(CD764&lt;-2.5,11,IF(CD764&lt;0,12,IF(CD764&lt;2.5,13,IF(CD764&lt;5,14,IF(CD764&lt;7.5,15,IF(CD764&lt;10,16,IF(CD764&lt;12.5,17,IF(CD764&lt;15,18,IF(CD764&lt;17.5,19,IF(CD764&lt;20,20,IF(CD764&lt;22.5,21,IF(CD764&lt;25,22,IF(CD764&lt;27.5,23,24))))))))))))))))))))))))</f>
        <v>10</v>
      </c>
      <c r="CG764" s="9" t="n">
        <v>-2</v>
      </c>
      <c r="CH764" s="10" t="str">
        <f aca="false">IF(CG764="","",IF(AND(CG764&gt;=-10,CG764&lt;=-9.5),"-10 a -9,5",IF(AND(CG764&gt;-9.5,CG764&lt;=-8.5),"-9 a -8,5",IF(AND(CG764&gt;-8.5,CG764&lt;=-7.5),"-8 a -7,5",IF(AND(CG764&gt;-7.5,CG764&lt;=-6.5),"-7 a -6,5",IF(AND(CG764&gt;-6.5,CG764&lt;=-5.5),"-6 a -5,5",IF(AND(CG764&gt;-5.5,CG764&lt;=-4.5),"-5 a -4,5",IF(AND(CG764&gt;-4.5,CG764&lt;=-3.5),"-4 a -3,5",IF(AND(CG764&gt;-3.5,CG764&lt;=-2.5),"-3 a -2,5",IF(CG764=-2.25,"-2,25",IF(AND(CG764&gt;-2.5,CG764&lt;=-1.5),"-2 a -1,5",IF(AND(CG764&gt;-1.5,CG764&lt;=-0.5),"-1 a -0,5",IF(AND(CG764&gt;-0.5,CG764&lt;=0.5),"0 a 0,5",IF(AND(CG764&gt;0.5,CG764&lt;=1.5),"1 a 1,5",IF(AND(CG764&gt;1.5,CG764&lt;=2.5),"2 a 2,5",IF(AND(CG764&gt;2.5,CG764&lt;=3.5),"3 a 3,5",IF(AND(CG764&gt;3.5,CG764&lt;=4.5),"4 a 4,5",IF(AND(CG764&gt;4.5,CG764&lt;=5.5),"5 a 5,5",IF(AND(CG764&gt;5.5,CG764&lt;=6.5),"6 a 6,5",IF(AND(CG764&gt;6.5,CG764&lt;=7.5),"7 a 7,5",IF(AND(CG764&gt;7.5,CG764&lt;=8.5),"8 a 8,5",IF(AND(CG764&gt;8.5,CG764&lt;=9.5),"9 a 9,5",IF(CG764&gt;=10,"10","Fuera de rango")))))))))))))))))))))))</f>
        <v>-2 a -1,5</v>
      </c>
      <c r="CI764" s="11" t="n">
        <f aca="false">IF(CG764="","",IF(CG764=-2.25,"NORMA",IF(CG764&lt;=-9.5,1,IF(CG764&lt;=-8.5,2,IF(CG764&lt;=-7.5,3,IF(CG764&lt;=-6.5,4,IF(CG764&lt;=-5.5,5,IF(CG764&lt;=-4.5,6,IF(CG764&lt;=-3.5,7,IF(CG764&lt;=-2.5,8,IF(CG764&lt;=-1.5,9,IF(CG764&lt;=-0.5,10,IF(CG764&lt;=0.5,11,IF(CG764&lt;=1.5,12,IF(CG764&lt;=2.5,13,IF(CG764&lt;=3.5,14,IF(CG764&lt;=4.5,15,IF(CG764&lt;=5.5,16,IF(CG764&lt;=6.5,17,IF(CG764&lt;=7.5,18,IF(CG764&lt;=8.5,19,IF(CG764&lt;=9.5,20,IF(CG764=10,21,"Fuera de rango")))))))))))))))))))))))</f>
        <v>9</v>
      </c>
      <c r="CJ764" s="9" t="n">
        <v>2.25</v>
      </c>
      <c r="CK764" s="10" t="str">
        <f aca="false">IF(CJ764="","",IF(AND(CJ764&gt;=-6,CJ764&lt;=-5.5),"-6 a -5,5",IF(AND(CJ764&gt;-5.5,CJ764&lt;=-4.5),"-5 a -4,5",IF(AND(CJ764&gt;-4.5,CJ764&lt;=-3.5),"-4 a -3,5",IF(AND(CJ764&gt;-3.5,CJ764&lt;=-2.5),"-3 a -2,5",IF(AND(CJ764&gt;-2.5,CJ764&lt;=-1.5),"-2 a -1,5",IF(AND(CJ764&gt;-1.5,CJ764&lt;=-0.5),"-1 a -0,5",IF(AND(CJ764&gt;-0.5,CJ764&lt;=0.5),"0 a 0,5",IF(AND(CJ764&gt;0.5,CJ764&lt;=1.5),"1 a 1,5",IF(AND(CJ764&gt;1.5,CJ764&lt;2.5),"2",IF(AND(CJ764&gt;=2.5,CJ764&lt;=3),"2,5 a 3",IF(AND(CJ764&gt;3,CJ764&lt;=4),"3,5 a 4",IF(AND(CJ764&gt;4,CJ764&lt;=5),"4,5 a 5",IF(AND(CJ764&gt;5,CJ764&lt;=6),"5,5 a 6",IF(AND(CJ764&gt;6,CJ764&lt;=7),"6,5 a 7",IF(AND(CJ764&gt;7,CJ764&lt;=8),"7,5 a 8",IF(AND(CJ764&gt;8,CJ764&lt;=9.5),"8,5 a 9,5",IF(CJ764=10,"10","Fuera de rango"))))))))))))))))))</f>
        <v>2</v>
      </c>
      <c r="CL764" s="11" t="str">
        <f aca="false">IF(CK764="","",IF(OR(CK764="-6 a -5,5",CK764="-6 - -5,5"),1,IF(OR(CK764="-5 a -4,5",CK764="-5 - -4,5"),2,IF(OR(CK764="-4 a -3,5",CK764="-4 - -3,5"),3,IF(OR(CK764="-3 a -2,5",CK764="-3 - -2,5"),4,IF(OR(CK764="-2 a -1,5",CK764="-2 - -1,5"),5,IF(OR(CK764="-1 a -0,5",CK764="-1 - -0,5"),6,IF(OR(CK764="0 a 0,5",CK764="0 - 0,5"),7,IF(OR(CK764="1 a 1,5",CK764="1 - 1,5"),8,IF(CK764="2","NORMA",IF(OR(CK764="2,5 a 3",CK764="2,5 - 3"),9,IF(OR(CK764="3,5 a 4",CK764="3,5 - 4"),10,IF(OR(CK764="4,5 a 5",CK764="4,5 - 5"),11,IF(OR(CK764="5,5 a 6",CK764="5,5 - 6"),12,IF(OR(CK764="6,5 a 7",CK764="6,5 - 7"),13,IF(OR(CK764="7,5 a 8",CK764="7,5 - 8"),14,IF(OR(CK764="8,5 a 9",CK764="8,5 - 9,5",CK764="9 a 9,5"),15,IF(CK764="10",15,IF(OR(CK764="0,5 a 1",CK764="0,5 - 1"),7,"Fuera de rango")))))))))))))))))))</f>
        <v>NORMA</v>
      </c>
      <c r="CO764" s="10" t="str">
        <f aca="false">IF(CM764&gt;0,"EME"," ")</f>
        <v> </v>
      </c>
      <c r="CQ764" s="10" t="str">
        <f aca="false">IF(CP764&gt;0,"0", " ")</f>
        <v> </v>
      </c>
      <c r="CR764" s="10" t="str">
        <f aca="false">IF(CP764&gt;0,"EME"," ")</f>
        <v> </v>
      </c>
      <c r="CS764" s="9" t="n">
        <v>0</v>
      </c>
      <c r="CV764" s="9" t="n">
        <v>0</v>
      </c>
      <c r="CY764" s="9" t="n">
        <v>-8.75</v>
      </c>
      <c r="DB764" s="9" t="n">
        <v>-8.5</v>
      </c>
      <c r="DC764" s="11" t="str">
        <f aca="false">IF(DB764&lt;0,"2"," ")</f>
        <v>2</v>
      </c>
      <c r="DD764" s="11" t="str">
        <f aca="false">IF(DB764&lt;0,"MIO"," ")</f>
        <v>MIO</v>
      </c>
      <c r="DE764" s="9" t="n">
        <v>-1</v>
      </c>
      <c r="DF764" s="10" t="str">
        <f aca="false">IF(DE764&lt;0,"3"," ")</f>
        <v>3</v>
      </c>
      <c r="DG764" s="10" t="str">
        <f aca="false">IF(DE764&lt;0,"AST"," ")</f>
        <v>AST</v>
      </c>
      <c r="DH764" s="9" t="n">
        <v>-1</v>
      </c>
      <c r="DI764" s="10" t="str">
        <f aca="false">IF(DH764&lt;0,"3"," ")</f>
        <v>3</v>
      </c>
      <c r="DJ764" s="10" t="str">
        <f aca="false">IF(DH764&lt;0,"AST"," ")</f>
        <v>AST</v>
      </c>
      <c r="DK764" s="9" t="n">
        <v>1.5</v>
      </c>
      <c r="DL764" s="10" t="str">
        <f aca="false">IF(DK764&gt;0,"4"," ")</f>
        <v>4</v>
      </c>
      <c r="DM764" s="10" t="str">
        <f aca="false">IF(DK764&gt;0,"PRE"," ")</f>
        <v>PRE</v>
      </c>
      <c r="DN764" s="9" t="n">
        <v>1.5</v>
      </c>
      <c r="DO764" s="10" t="str">
        <f aca="false">IF(DN764&gt;0,"4"," ")</f>
        <v>4</v>
      </c>
      <c r="DP764" s="10" t="str">
        <f aca="false">IF(DN764&gt;0,"PRE"," ")</f>
        <v>PRE</v>
      </c>
      <c r="DS764" s="12" t="str">
        <f aca="false">CONCATENATE(CO764,CU764,DA764,DG764,DM764)</f>
        <v> ASTPRE</v>
      </c>
      <c r="DT764" s="10" t="e">
        <f aca="false" t="array" ref="DT764">_xlfn.IFS(DS764="EME    ","0", DS764=" HIP   ","1", DS764="  MIO  ","2", DS764="   AST ","3", DS764="    PRE","4", DS764="EME   PRE","5", DS764=" HIP  PRE","6", DS764=" HIP AST ","7", DS764="  MIO PRE","8", DS764="  MIOAST ","9", DS764="   ASTPRE","10",DS764=" HIP ASTPRE","11", DS764="  MIOASTPRE","12", DS764="     ","0")</f>
        <v>#N/A</v>
      </c>
      <c r="DV764" s="1" t="e">
        <f aca="false" t="array" ref="DV764">_xlfn.IFS(DU764="SI","2", DU764="NO","1")</f>
        <v>#N/A</v>
      </c>
      <c r="DX764" s="11" t="str">
        <f aca="false">IF(DW764=0,"1","2")</f>
        <v>1</v>
      </c>
      <c r="DY764" s="11" t="str">
        <f aca="false" t="array" ref="DY764">_xlfn.IFS(DW764=0,"0", DW764=0.25, "1", DW764=0.5,"2", DW764=0.75,"3", DW764=1,"4",DW764=1.25,"5", DW764=1.5,"6", DW764=1.75,"7", DW764=2,"8")</f>
        <v>0</v>
      </c>
      <c r="EA764" s="11" t="str">
        <f aca="false">IF(DZ764=0,"1","2")</f>
        <v>1</v>
      </c>
      <c r="EB764" s="11" t="str">
        <f aca="false" t="array" ref="EB764">_xlfn.IFS(DZ764=0,"0", DZ764=0.25, "1", DZ764=0.5,"2", DZ764=0.75,"3", DZ764=1,"4",DZ764=1.25,"5", DZ764=1.5,"6", DZ764=1.75,"7", DZ764=2,"8")</f>
        <v>0</v>
      </c>
      <c r="ED764" s="10" t="str">
        <f aca="false">IF(EC764=0,"1","2")</f>
        <v>1</v>
      </c>
      <c r="EE764" s="11" t="str">
        <f aca="false" t="array" ref="EE764">_xlfn.IFS(EC764=0,"0", EC764=-0.25, "1", EC764=-0.5,"2", EC764=-0.75,"3", EC764=-1,"4",EC764=-1.25,"5", EC764=-1.5,"6", EC764=-1.75,"7", EC764=-2,"8", EC764=-2.25,"9",EC764=-2.5,"10", EC764=-2.75,"11", EC764=-3,"12", EC764=-3.25,"13", EC764=-3.5,"14", EC764=-3.75,"15",EC764=-4,"16")</f>
        <v>0</v>
      </c>
      <c r="EG764" s="10" t="str">
        <f aca="false">IF(EF764=0,"1","2")</f>
        <v>1</v>
      </c>
      <c r="EH764" s="11" t="str">
        <f aca="false" t="array" ref="EH764">_xlfn.IFS(EF764=0,"0", EF764=-0.25, "1", EF764=-0.5,"2", EF764=-0.75,"3", EF764=-1,"4",EF764=-1.25,"5", EF764=-1.5,"6", EF764=-1.75,"7", EF764=-2,"8", EF764=-2.25,"9",EF764=-2.5,"10", EF764=-2.75,"11", EF764=-3,"12", EF764=-3.25,"13", EF764=-3.5,"14", EF764=-3.75,"15",EF764=-4,"16")</f>
        <v>0</v>
      </c>
      <c r="EJ764" s="11" t="str">
        <f aca="false">IF(EI764=0,"1","2")</f>
        <v>1</v>
      </c>
      <c r="EK764" s="11" t="str">
        <f aca="false" t="array" ref="EK764">_xlfn.IFS(EI764=0,"0", EI764=-0.25, "1", EI764=-0.5,"2", EI764=-0.75,"3", EI764=-1,"4",EI764=-1.25,"5", EI764=-1.5,"6", EI764=-1.75,"7", EI764=-2,"8", EI764=-2.25,"9", EI764=-2.25,"9",EI764=-2.5,"10", EI764=-2.75,"11", EI764=-3,"12", EI764=-3.25,"13", EI764=-3.5,"14", EI764=-3.75,"15",EI764=-4,"16", EI764=0.25, "17", EI764=0.5, "18")</f>
        <v>0</v>
      </c>
      <c r="EM764" s="11" t="str">
        <f aca="false">IF(EL764=0,"1","2")</f>
        <v>1</v>
      </c>
      <c r="EN764" s="11" t="str">
        <f aca="false" t="array" ref="EN764">_xlfn.IFS(EL764=0.25,"17",EL764=0.5,"18", EL764=0,"0", EL764=-0.25, "1", EL764=-0.5,"2", EL764=-0.75,"3", EL764=-1,"4",EL764=-1.25,"5", EL764=-1.5,"6", EL764=-1.75,"7", EL764=-2,"8",EL764= -2.25,"9",EL764=-2.5,"10",EL764= -2.75,"11",EL764= -3,"12",EL764= -3.25,"13",EL764= -3.5,"14",EL764= -3.75,"15",EL764=-4,"16")</f>
        <v>0</v>
      </c>
      <c r="EP764" s="11" t="str">
        <f aca="false">IF(EO764=0,"1","2")</f>
        <v>1</v>
      </c>
      <c r="EQ764" s="11" t="str">
        <f aca="false" t="array" ref="EQ764">_xlfn.IFS(EO764=0,"0", EO764=0.25, "1", EO764=0.5,"2", EO764=0.75,"3", EO764=1,"4",EO764=1.25,"5", EO764=1.5,"6", EO764=1.75,"7", EO764=2,"8", EO764=2.25,"9", EO764=2.25,"9",EO764=2.5,"10", EO764=2.75,"11", EO764=3,"12", EO764=3.25,"13", EO764=3.5,"14", EO764=3.75,"15",EO764=4,"16", EO764=-0.25, "17", bq=-0.5, "18")</f>
        <v>0</v>
      </c>
      <c r="ES764" s="11" t="str">
        <f aca="false">IF(ER764=0,"1","2")</f>
        <v>1</v>
      </c>
      <c r="ET764" s="11" t="str">
        <f aca="false" t="array" ref="ET764">_xlfn.IFS(ER764=0,"0", ER764=0.25, "1", ER764=0.5,"2", ER764=0.75,"3", ER764=1,"4",ER764=1.25,"5", ER764=1.5,"6", ER764=1.75,"7", ER764=2,"8", ER764=2.25,"9", ER764=2.25,"9",ER764=2.5,"10", ER764=2.75,"11", ER764=3,"12", ER764=3.25,"13", ER764=3.5,"14", ER764=3.75,"15",ER764=4,"16", ER764=-0.25, "17", bq=-0.5, "18")</f>
        <v>0</v>
      </c>
      <c r="EV764" s="14" t="e">
        <f aca="false">VLOOKUP(EU764,LEYENDA!$G$2:$H$8,2,TRUE())</f>
        <v>#N/A</v>
      </c>
      <c r="EW764" s="14" t="e">
        <f aca="false" t="array" ref="EW764">_xlfn.IFS(EV764="0-5","1", EV764="6-12","2", EV764="13-18","3", EV764="19-24","4", EV764="25-36","5", EV764="37-48","6", EV764="49-60","7")</f>
        <v>#N/A</v>
      </c>
    </row>
    <row r="765" customFormat="false" ht="13.5" hidden="false" customHeight="false" outlineLevel="0" collapsed="false">
      <c r="A765" s="1" t="n">
        <v>309</v>
      </c>
      <c r="B765" s="2" t="n">
        <v>1</v>
      </c>
      <c r="C765" s="33" t="n">
        <v>44127</v>
      </c>
      <c r="E765" s="5" t="str">
        <f aca="false">VLOOKUP(A765,'286'!$A$3:$J$6279,10,FALSE())</f>
        <v>SÁNCHEZ-BALGONA PÉREZ, BLANCA</v>
      </c>
      <c r="F765" s="4" t="str">
        <f aca="false">VLOOKUP(A765,'286'!$A$3:$I$1768,3,FALSE())</f>
        <v>SANPEBLAN</v>
      </c>
      <c r="G765" s="6" t="n">
        <f aca="false">VLOOKUP(A765,'286'!$A$3:$I$1768,4,FALSE())</f>
        <v>30271</v>
      </c>
      <c r="H765" s="7" t="n">
        <f aca="false">YEAR(C765)-YEAR(G765)</f>
        <v>38</v>
      </c>
      <c r="I765" s="1" t="str">
        <f aca="false">VLOOKUP(H765,LEYENDA!$C$2:$D$6,2,TRUE())</f>
        <v>25-40</v>
      </c>
      <c r="J765" s="5" t="str">
        <f aca="false">VLOOKUP(A765,'286'!$A$3:$I$1768,7,FALSE())</f>
        <v>M</v>
      </c>
      <c r="K765" s="8" t="n">
        <f aca="false">VLOOKUP(A765,'286'!$A$3:$I$1768,2,FALSE())</f>
        <v>0</v>
      </c>
      <c r="L765" s="4" t="str">
        <f aca="false">VLOOKUP(A765,'286'!$A$3:$I$1768,8,FALSE())</f>
        <v>D</v>
      </c>
      <c r="M765" s="4" t="str">
        <f aca="false">VLOOKUP(A765,'286'!$A$3:$I$1768,9,FALSE())</f>
        <v>D</v>
      </c>
      <c r="N765" s="8" t="str">
        <f aca="false">IF(R765=O765, "MISMA","CONTRARIA")</f>
        <v>MISMA</v>
      </c>
      <c r="O765" s="8" t="str">
        <f aca="false" t="array" ref="O765">_xlfn.IFS(L765="D","1", L765="I","2")</f>
        <v>1</v>
      </c>
      <c r="P765" s="8" t="e">
        <f aca="false" t="array" ref="P765">_xlfn.IFS(K765="OD","1", K765="OI","2")</f>
        <v>#N/A</v>
      </c>
      <c r="Q765" s="1" t="str">
        <f aca="false" t="array" ref="Q765">_xlfn.IFS(J765="M","1", J765="H","2")</f>
        <v>1</v>
      </c>
      <c r="R765" s="8" t="str">
        <f aca="false" t="array" ref="R765">_xlfn.IFS(M765="D","1", M765="I","2")</f>
        <v>1</v>
      </c>
      <c r="S765" s="1" t="str">
        <f aca="false" t="array" ref="S765">_xlfn.IFS(N765="CONTRARIA", "1",N765= "MISMA","2")</f>
        <v>2</v>
      </c>
      <c r="T765" s="1" t="str">
        <f aca="false" t="array" ref="T765">_xlfn.IFS(I765="0-12","1", I765="13-24","2", I765="25-40","3", I765="41-60","4", I765="61-100","5")</f>
        <v>3</v>
      </c>
      <c r="U765" s="9" t="n">
        <v>7</v>
      </c>
      <c r="V765" s="10" t="str">
        <f aca="false">IF(U765="","",IF(AND(U765&gt;=-9,U765&lt;=-6.5),"-9 a -6,5",IF(AND(U765&gt;=-6,U765&lt;=-3.5),"-6 a -3,5",IF(AND(U765&gt;=-3,U765&lt;=-1),"-3 a -1",IF(U765=-0.5,"-0,5",IF(AND(U765&gt;=0,U765&lt;=2.5),"0 a 2,5",IF(AND(U765&gt;=3,U765&lt;=5.5),"3 a 5,5",IF(AND(U765&gt;=6,U765&lt;=8.5),"6 a 8,5",IF(AND(U765&gt;=9,U765&lt;=20),"9 a 20","Fuera de rango")))))))))</f>
        <v>6 a 8,5</v>
      </c>
      <c r="W765" s="11" t="n">
        <f aca="false">IF(V765="","",IF(V765="-9 a -6,5",2,IF(V765="-6 a -3,5",3,IF(V765="-3 a -1",4,IF(V765="-0,5","NORMA",IF(V765="0 a 2,5",5,IF(V765="3 a 5,5",6,IF(V765="6 a 8,5",7,IF(V765="9 a 20",8,"Fuera de rango")))))))))</f>
        <v>7</v>
      </c>
      <c r="X765" s="9" t="n">
        <v>0</v>
      </c>
      <c r="Y765" s="11" t="str">
        <f aca="false">IF(X765="","",IF(AND(X765&gt;=0,X765&lt;=4),"0 a 4",IF(AND(X765&gt;=4.5,X765&lt;=8.5),"4,5 a 8,5",IF(X765=9,"9",IF(AND(X765&gt;=9.5,X765&lt;=13),"9,5 a 13",IF(AND(X765&gt;=13.5,X765&lt;=20),"13,5 a 20",IF(AND(X765&gt;=20.5,X765&lt;=35),"20,5 a 35","Fuera de rango")))))))</f>
        <v>0 a 4</v>
      </c>
      <c r="Z765" s="11" t="n">
        <f aca="false">IF(Y765="","",IF(Y765="0 a 4",1,IF(Y765="4,5 a 8,5",2,IF(Y765="9","NORMA",IF(Y765="9,5 a 13",3,IF(Y765="13,5 a 20",4,IF(Y765="20,5 a 35",5,"Fuera de rango")))))))</f>
        <v>1</v>
      </c>
      <c r="AA765" s="9" t="n">
        <v>22</v>
      </c>
      <c r="AB765" s="10" t="str">
        <f aca="false">IF(AA765="","",IF(AND(AA765&gt;=0,AA765&lt;=9),"0 a 9",IF(AND(AA765&gt;=9.5,AA765&lt;=18.5),"9,5 a 18,5",IF(AA765=19,"19",IF(AND(AA765&gt;=19.5,AA765&lt;=28),"19,5 a 28",IF(AND(AA765&gt;=28.5,AA765&lt;=40),"28,5 a 40","Fuera de rango"))))))</f>
        <v>19,5 a 28</v>
      </c>
      <c r="AC765" s="11" t="n">
        <f aca="false" t="array" ref="AC765">_xlfn.IFS(AB765="","",AB765="0 a 9",1,AB765="9,5 a 18,5",2,AB765="19","NORMA",AB765="19,5 a 28",3,AB765="28,5 a 40",4,TRUE(),"Fuera de rango")</f>
        <v>3</v>
      </c>
      <c r="AD765" s="9" t="n">
        <v>18</v>
      </c>
      <c r="AE765" s="10" t="str">
        <f aca="false">IF(AD765="","",IF(AND(AD765&gt;=-10,AD765&lt;=0),"De -10 a 0",IF(AND(AD765&gt;=0.5,AD765&lt;=9.5),"0,5 a 9,5",IF(AD765=10,"10",IF(AND(AD765&gt;=10.5,AD765&lt;=20),"10,5 a 20",IF(AND(AD765&gt;=20.5,AD765&lt;=40),"20,5 a 40","Fuera de rango"))))))</f>
        <v>10,5 a 20</v>
      </c>
      <c r="AF765" s="12" t="n">
        <f aca="false">IF(AD765="","",IF(AND(AD765&gt;=-10,AD765&lt;=0),1,IF(AND(AD765&gt;=0.5,AD765&lt;=9.5),2,IF(AD765=10,"NORMA",IF(AND(AD765&gt;=10.5,AD765&lt;=20),3,IF(AND(AD765&gt;=20.5,AD765&lt;=40),4,""))))))</f>
        <v>3</v>
      </c>
      <c r="AG765" s="9" t="n">
        <v>6</v>
      </c>
      <c r="AH765" s="10" t="str">
        <f aca="false">IF(AG765="","",IF(AND(AG765&gt;=0,AG765&lt;=4),"0 a 4",IF(AND(AG765&gt;=4.5,AG765&lt;=8.5),"4,5 a 8,5",IF(AG765=9,"9",IF(AND(AG765&gt;=9.5,AG765&lt;=13),"9,5 a 13",IF(AND(AG765&gt;=13.5,AG765&lt;=25),"13,5 a 25","Fuera de rango"))))))</f>
        <v>4,5 a 8,5</v>
      </c>
      <c r="AI765" s="10" t="n">
        <f aca="false">IF(AH765="","",IF(AH765="0 a 4",1,IF(AH765="4,5 a 8,5",2,IF(AH765="9","NORMA",IF(AH765="9,5 a 13",3,IF(AH765="13,5 a 25",4,""))))))</f>
        <v>2</v>
      </c>
      <c r="AJ765" s="9" t="n">
        <v>4</v>
      </c>
      <c r="AK765" s="10" t="str">
        <f aca="false">IF(AJ765="","",IF(AND(AJ765&gt;=-15,AJ765&lt;=-10.5),"-15 a -10,5",IF(AND(AJ765&gt;=-10,AJ765&lt;=-4),"-10 a -4",IF(AND(AJ765&gt;=-4.5,AJ765&lt;=0),"-4,5 a 0",IF(AND(AJ765&gt;=0.5,AJ765&lt;=4.5),"0,5 a 4,5",IF(AJ765=5,"5",IF(AND(AJ765&gt;=5.5,AJ765&lt;=10),"5,5 a 10",IF(AND(AJ765&gt;=10.5,AJ765&lt;=20),"10,5 a 20","Fuera de rango"))))))))</f>
        <v>0,5 a 4,5</v>
      </c>
      <c r="AL765" s="11" t="n">
        <f aca="false">IF(AK765="","",IF(AK765="-15 a -10,5",1,IF(AK765="-10 a -4",2,IF(AK765="-4,5 a 0",3,IF(AK765="0,5 a 4,5",4,IF(AK765="5","NORMA",IF(AK765="5,5 a 10",5,IF(AK765="10,5 a 20",6,"Error"))))))))</f>
        <v>4</v>
      </c>
      <c r="AM765" s="9" t="n">
        <v>0</v>
      </c>
      <c r="AN765" s="10" t="str">
        <f aca="false">IF(AM765="","",IF(AND(AM765&gt;=-7.5,AM765&lt;=-5.5),"-7,5 a -5,5",IF(AND(AM765&gt;=-5,AM765&lt;=-3),"-5 a -3",IF(AND(AM765&gt;=-2.5,AM765&lt;=-0.5),"-2,5 a -0,5",IF(AM765=0,"0,00",IF(AND(AM765&gt;=0.5,AM765&lt;=2.5),"0,5 a 2,5",IF(AND(AM765&gt;=3,AM765&lt;=5),"3 a 5",IF(AND(AM765&gt;=5.5,AM765&lt;=7.5),"5,5 a 7,5",IF(AND(AM765&gt;=8,AM765&lt;=10),"8 a 10","Fuera de rango")))))))))</f>
        <v>0,00</v>
      </c>
      <c r="AO765" s="11" t="str">
        <f aca="false">IF(AN765="","",IF(AN765="-7,5 a -5,5",1,IF(AN765="-5 a -3",2,IF(AN765="-2,5 a -0,5",3,IF(AN765="0,00","NORMA",IF(AN765="0,5 a 2,5",4,IF(AN765="3 a 5",5,IF(AN765="5,5 a 7,5",6,IF(AN765="8 a 10",7,"Error")))))))))</f>
        <v>NORMA</v>
      </c>
      <c r="AP765" s="9" t="n">
        <v>3</v>
      </c>
      <c r="AQ765" s="10" t="str">
        <f aca="false">IF(AP765="","",IF(AND(AP765&gt;=-20,AP765&lt;=-9.5),"-20 a -9,5",IF(AND(AP765&gt;=-9,AP765&lt;=-6.5),"-9 a -6,5",IF(AP765=-6,"-6",IF(AND(AP765&gt;=-5.5,AP765&lt;=-3),"-5,5 a -3",IF(AND(AP765&gt;=-2.5,AP765&lt;=0),"-2,5 a 0",IF(AND(AP765&gt;=0.5,AP765&lt;=3),"0,5 a 3",IF(AND(AP765&gt;=3.5,AP765&lt;=6),"3,5 a 6",IF(AND(AP765&gt;=6.5,AP765&lt;=9),"6,5 a 9",IF(AND(AP765&gt;=9.5,AP765&lt;=20),"9,5 a 20","Fuera de rango"))))))))))</f>
        <v>0,5 a 3</v>
      </c>
      <c r="AR765" s="11" t="n">
        <f aca="false">IF(AQ765="","",IF(AQ765="-20 a -9,5",1,IF(AQ765="-9 a -6,5",2,IF(AQ765="-6","NORMA",IF(AQ765="-5,5 a -3",3,IF(AQ765="-2,5 a 0",4,IF(AQ765="0,5 a 3",5,IF(AQ765="3,5 a 6",6,IF(AQ765="6,5 a 9",7,IF(AQ765="9,5 a 20",8,""))))))))))</f>
        <v>5</v>
      </c>
      <c r="AS765" s="9" t="n">
        <v>4</v>
      </c>
      <c r="AT765" s="10" t="str">
        <f aca="false">IF(AS765="","",IF(AND(AS765&gt;=-16,AS765&lt;=-14),"-16 a -14",IF(AND(AS765&gt;=-13.5,AS765&lt;=-11.5),"-13,5 a -11,5",IF(AND(AS765&gt;=-11,AS765&lt;=-9),"-11 a -9",IF(AND(AS765&gt;=-8.5,AS765&lt;=-6.5),"-8,5 a -6,5",IF(AND(AS765&gt;=-6,AS765&lt;=-4),"-6 a -4",IF(AND(AS765&gt;=-3.5,AS765&lt;=-1.5),"-3,5 a -1,5",IF(AND(AS765&gt;=-1,AS765&lt;=1),"-1 a 1",IF(AND(AS765&gt;=1.5,AS765&lt;=3.5),"1,5 a 3,5",IF(AND(AS765&gt;=4,AS765&lt;=6),"4 a 6",IF(AND(AS765&gt;=6.5,AS765&lt;=8.5),"6,5 a 8,5",IF(AND(AS765&gt;=9,AS765&lt;=11),"9 a 11",IF(AND(AS765&gt;=11.5,AS765&lt;=13.5),"11,5 a 13,5",IF(AND(AS765&gt;=14,AS765&lt;=16),"14 a 16",IF(AND(AS765&gt;=16.5,AS765&lt;=18.5),"16,5 a 18,5",IF(AND(AS765&gt;=19,AS765&lt;=21),"19 a 21","Fuera de rango"))))))))))))))))</f>
        <v>4 a 6</v>
      </c>
      <c r="AU765" s="11" t="str">
        <f aca="false" t="array" ref="AU765">IF(AT765="","",_xlfn.IFS(AT765="-16 a -14",1,AT765="-13,5 a -11,5",2,AT765="-11 a -9",3,AT765="-8,5 a -6,5",4,AT765="-6 a -4",5,AT765="-3,5 a -1,5",6,AT765="-1 a 1",7,AT765="1,5 a 3,5",8,AT765="4 a 6","NORMA",AT765="6,5 a 8,5",9,AT765="9 a 11",10,AT765="11,5 a 13,5",11,AT765="14 a 16",12,AT765="16,5 a 18,5",13,AT765="19 a 21",14,TRUE(),""))</f>
        <v>NORMA</v>
      </c>
      <c r="AV765" s="9" t="n">
        <v>1</v>
      </c>
      <c r="AW765" s="10" t="str">
        <f aca="false">IF(AV765="","",IF(AND(AV765&gt;=-1,AV765&lt;=-0.5),"-1 a -0,5",IF(AND(AV765&gt;-0.5,AV765&lt;=0),"De -0,5 a 0",IF(AND(AV765&gt;=0.25,AV765&lt;=0.75),"0,25 a 0,75",IF(AND(AV765&gt;=1,AV765&lt;=1.5),"1 a 1,5",IF(AND(AV765&gt;=1.75,AV765&lt;=2.25),"1,75 a 2,25",IF(AND(AV765&gt;=2.5,AV765&lt;=3),"2,5 a 3",IF(AND(AV765&gt;=3.25,AV765&lt;=3.75),"3,25 a 3,75","Fuera de rango"))))))))</f>
        <v>1 a 1,5</v>
      </c>
      <c r="AX765" s="10" t="n">
        <f aca="false">IF(AW765="","",IF(OR(AW765="-1 a -0,5",AW765="-1 a -0.5"),1,IF(OR(AW765="De -0,5 a 0",AW765="-0,5 a 0",AW765="De -0.5 a 0"),2,IF(OR(AW765="0,25 a 0,75",AW765="0.25 a 0.75"),"NORMA",IF(OR(AW765="1 a 1,5",AW765="1 a 1.5"),3,IF(OR(AW765="1,75 a 2,25",AW765="1.75 a 2.25"),4,IF(OR(AW765="2,5 a 3",AW765="2.5 a 3"),5,IF(OR(AW765="3,25 a 3,75",AW765="3.25 a 3.75"),6,""))))))))</f>
        <v>3</v>
      </c>
      <c r="AY765" s="9" t="n">
        <v>3</v>
      </c>
      <c r="AZ765" s="10" t="str">
        <f aca="false">IF(AY765="","",IF(AND(AY765&gt;=-20,AY765&lt;=-9.5),"-20 a -9,5",IF(AND(AY765&gt;=-9,AY765&lt;=-6.5),"-9 a -6,5",IF(AY765=-6,"-6",IF(AND(AY765&gt;=-5.5,AY765&lt;=-3),"-5,5 a -3",IF(AND(AY765&gt;=-2.5,AY765&lt;=0),"-2,5 a 0",IF(AND(AY765&gt;=0.5,AY765&lt;=3),"0,5 a 3",IF(AND(AY765&gt;=3.5,AY765&lt;=6),"3,5 a 6","Fuera de rango"))))))))</f>
        <v>0,5 a 3</v>
      </c>
      <c r="BA765" s="11" t="n">
        <f aca="false">IF(AZ765="","",IF(AZ765="-20 a -9,5",1,IF(AZ765="-9 a -6,5",2,IF(AZ765="-6","NORMA",IF(AZ765="-5,5 a -3",3,IF(AZ765="-2,5 a 0",4,IF(AZ765="0,5 a 3",5,IF(AZ765="3,5 a 6",6,""))))))))</f>
        <v>5</v>
      </c>
      <c r="BB765" s="9" t="n">
        <v>0</v>
      </c>
      <c r="BC765" s="10" t="str">
        <f aca="false" t="array" ref="BC765">IF(BB765="","",_xlfn.IFS(AND(BB765&gt;=0,BB765&lt;=2),"0 a 2",AND(BB765&gt;=2.5,BB765&lt;=4.5),"2,5 a 4,5",AND(BB765&gt;=5,BB765&lt;=7),"5 a 7",AND(BB765&gt;=7.5,BB765&lt;=9.5),"7,5 a 9,5",AND(BB765&gt;=10,BB765&lt;=12),"10 a 12",AND(BB765&gt;=12.5,BB765&lt;=14.5),"12,5 a 14,5",BB765=15,"15",AND(BB765&gt;=15.5,BB765&lt;=17.5),"15,5 a 17,5",AND(BB765&gt;=18,BB765&lt;=20),"18 a 20",AND(BB765&gt;=20.5,BB765&lt;=22.5),"20,5 a 22,5",AND(BB765&gt;=23,BB765&lt;=25),"23 a 25",TRUE(),"Fuera de rango"))</f>
        <v>0 a 2</v>
      </c>
      <c r="BD765" s="11" t="n">
        <f aca="false" t="array" ref="BD765">IF(BC765="","",_xlfn.IFS(BC765="0 a 2",1,BC765="2,5 a 4,5",2,BC765="5 a 7",3,BC765="7,5 a 9,5",4,BC765="10 a 12",5,BC765="12,5 a 14,5",6,BC765="15","NORMA",BC765="15,5 a 17,5",7,BC765="18 a 20",8,BC765="20,5 a 22,5",9,BC765="23 a 25",10,TRUE(),"Fuera de rango"))</f>
        <v>1</v>
      </c>
      <c r="BE765" s="9" t="n">
        <v>29</v>
      </c>
      <c r="BF765" s="10" t="str">
        <f aca="false">IF(BE765="","",IF(AND(BE765&gt;=-20,BE765&lt;=-10),"-20 a -10",IF(AND(BE765&gt;=-9.5,BE765&lt;=0.5),"-9,5 a 0,5",IF(AND(BE765&gt;=1,BE765&lt;=11),"1 a 11",IF(AND(BE765&gt;=11.5,BE765&lt;=20.5),"11,5 a 20,5",IF(BE765=21,"21",IF(AND(BE765&gt;=21.5,BE765&lt;=31.5),"21,5 a 31,5",IF(AND(BE765&gt;=32,BE765&lt;=42),"32 a 42","Fuera de rango"))))))))</f>
        <v>21,5 a 31,5</v>
      </c>
      <c r="BG765" s="11" t="n">
        <f aca="false">IF(BF765="","",IF(BF765="-20 a -10",1,IF(BF765="-9,5 a 0,5",2,IF(BF765="1 a 11",3,IF(BF765="11,5 a 20,5",4,IF(BF765="21","NORMA",IF(BF765="21,5 a 31,5",5,IF(BF765="32 a 42",6,""))))))))</f>
        <v>5</v>
      </c>
      <c r="BH765" s="9" t="n">
        <v>10</v>
      </c>
      <c r="BI765" s="10" t="str">
        <f aca="false">IF(BH765="","",IF(AND(BH765&gt;=-20,BH765&lt;=-15),"-20 a -15",IF(AND(BH765&gt;=-14.5,BH765&lt;=-9.5),"-14,5 a -9,5",IF(AND(BH765&gt;=-9,BH765&lt;=-4),"-9 a -4",IF(AND(BH765&gt;=-3.5,BH765&lt;=2.5),"-3,5 a 2,5",IF(AND(BH765&gt;=3,BH765&lt;=8),"3 a 8",IF(AND(BH765&gt;=8.5,BH765&lt;=14.5),"8,5 a 14,5",IF(BH765=15,"15",IF(AND(BH765&gt;=15.5,BH765&lt;=20.5),"15,5 a 20,5",IF(AND(BH765&gt;=21,BH765&lt;=26),"21 a 26","Fuera de rango"))))))))))</f>
        <v>8,5 a 14,5</v>
      </c>
      <c r="BJ765" s="11" t="n">
        <f aca="false">IF(BI765="","",IF(BI765="-20 a -15",1,IF(BI765="-14,5 a -9,5",2,IF(BI765="-9 a -4",3,IF(BI765="-3,5 a 2,5",4,IF(BI765="3 a 8",5,IF(BI765="8,5 a 14,5",6,IF(BI765="15","NORMA",IF(BI765="15,5 a 20,5",7,IF(BI765="21 a 26",8,IF(BI765="26,5 a 31,5",9,"")))))))))))</f>
        <v>6</v>
      </c>
      <c r="BK765" s="9" t="n">
        <v>6</v>
      </c>
      <c r="BL765" s="10" t="str">
        <f aca="false">IF(BK765="","",IF(AND(BK765&gt;=0,BK765&lt;=2),"0 - 2",IF(AND(BK765&gt;=2.5,BK765&lt;=4.5),"2,5 - 4,5",IF(AND(BK765&gt;=5,BK765&lt;=7),"5 - 7",IF(AND(BK765&gt;=7.5,BK765&lt;=9.5),"7,5 - 9,5",IF(AND(BK765&gt;=10,BK765&lt;=12),"10 - 12",IF(AND(BK765&gt;=12.5,BK765&lt;=13.5),"12,5 - 13,5",IF(BK765=14,"14",IF(AND(BK765&gt;=14.5,BK765&lt;=16.5),"14,5 - 16,5",IF(AND(BK765&gt;=17,BK765&lt;=19),"17 - 19",IF(AND(BK765&gt;=19.5,BK765&lt;=21.5),"19,5 - 21,5",IF(AND(BK765&gt;=22,BK765&lt;=24),"22 - 24",IF(AND(BK765&gt;=24.5,BK765&lt;=26.5),"24,5 - 26,5",IF(AND(BK765&gt;=27,BK765&lt;=29),"27 - 29",IF(AND(BK765&gt;=29.5,BK765&lt;=30),"29,5 - 30","Fuera de rango")))))))))))))))</f>
        <v>5 - 7</v>
      </c>
      <c r="BM765" s="11" t="n">
        <f aca="false">IF(BL765="","",IF(BL765="0 - 2",1,IF(BL765="2,5 - 4,5",2,IF(BL765="5 - 7",3,IF(BL765="7,5 - 9,5",4,IF(BL765="10 - 12",5,IF(BL765="12,5 - 13,5",6,IF(BL765="14","NORMA",IF(BL765="14,5 - 16,5",7,IF(BL765="17 - 19",8,IF(BL765="19,5 - 21,5",9,IF(BL765="22 - 24",10,IF(BL765="24,5 - 26,5",11,IF(BL765="27 - 29",12,IF(BL765="29,5 - 30",13,"")))))))))))))))</f>
        <v>3</v>
      </c>
      <c r="BN765" s="9" t="n">
        <v>8</v>
      </c>
      <c r="BO765" s="11" t="str">
        <f aca="false">IF(BN765="","",IF(AND(BN765&gt;=-20,BN765&lt;=-10),"-20 a -10",IF(AND(BN765&gt;=-9.5,BN765&lt;=0.5),"-9,5 a 0,5",IF(AND(BN765&gt;=1,BN765&lt;=11),"1 a 11",IF(AND(BN765&gt;=11.5,BN765&lt;=21.5),"11,5 a 21,5",IF(BN765=22,"22",IF(AND(BN765&gt;=22.5,BN765&lt;=32.5),"22,5 a 32,5",IF(AND(BN765&gt;=33,BN765&lt;=43),"33 a 43","Fuera de rango"))))))))</f>
        <v>1 a 11</v>
      </c>
      <c r="BP765" s="11" t="n">
        <f aca="false">IF(BO765="","",IF(BO765="-20 a -10",1,IF(BO765="-9,5 a 0,5",2,IF(BO765="1 a 11",3,IF(BO765="11,5 a 21,5",4,IF(BO765="22","NORMA",IF(BO765="22,5 a 32,5",5,IF(BO765="33 a 43",6,""))))))))</f>
        <v>3</v>
      </c>
      <c r="BQ765" s="9" t="n">
        <v>6</v>
      </c>
      <c r="BR765" s="10" t="str">
        <f aca="false">IF(BQ765="","",IF(AND(BQ765&gt;=-20,BQ765&lt;=-15),"-20 a -15",IF(AND(BQ765&gt;=-14.5,BQ765&lt;=-9.5),"-14,5 a -9,5",IF(AND(BQ765&gt;=-9,BQ765&lt;=-4),"-9 a -4",IF(AND(BQ765&gt;=-3.5,BQ765&lt;=2.5),"-3,5 a 2,5",IF(AND(BQ765&gt;=3,BQ765&lt;=8),"3 a 8",IF(AND(BQ765&gt;=8.5,BQ765&lt;=13.5),"8,5 a 13,5",IF(AND(BQ765&gt;=14,BQ765&lt;=17.5),"14 a 17,5",IF(BQ765=18,"18",IF(AND(BQ765&gt;=18.5,BQ765&lt;=23.5),"18,5 a 23,5",IF(AND(BQ765&gt;=24,BQ765&lt;=29),"24 a 29",IF(AND(BQ765&gt;=29.5,BQ765&lt;=34.5),"29,5 a 34,5",IF(AND(BQ765&gt;=35,BQ765&lt;=40),"35 a 40","Fuera de rango")))))))))))))</f>
        <v>3 a 8</v>
      </c>
      <c r="BS765" s="11" t="n">
        <f aca="false">IF(BR765="","",IF(BR765="-20 a -15",1,IF(BR765="-14,5 a -9,5",2,IF(BR765="-9 a -4",3,IF(BR765="-3,5 a 2,5",4,IF(BR765="3 a 8",5,IF(BR765="8,5 a 13,5",6,IF(BR765="14 a 17,5",7,IF(BR765="18","NORMA",IF(BR765="18,5 a 23,5",8,IF(BR765="24 a 29",9,IF(BR765="29,5 a 34,5",10,IF(BR765="35 a 40",11,"")))))))))))))</f>
        <v>5</v>
      </c>
      <c r="BT765" s="9" t="n">
        <v>0</v>
      </c>
      <c r="BU765" s="10" t="str">
        <f aca="false">IF(BT765="","",IF(AND(BT765&gt;=-20,BT765&lt;=-18),"-20 a -18",IF(AND(BT765&gt;=-17.5,BT765&lt;=-15.5),"-17,5 a -15,5",IF(AND(BT765&gt;=-15,BT765&lt;=-13),"-15 a -13",IF(AND(BT765&gt;=-12.5,BT765&lt;=-10.5),"-12,5 a -10,5",IF(AND(BT765&gt;=-10,BT765&lt;=-8),"-10 a -8",IF(AND(BT765&gt;=-7.5,BT765&lt;=-5.5),"-7,5 a -5,5",IF(AND(BT765&gt;=-5,BT765&lt;=-3),"-5 a -3",IF(AND(BT765&gt;=-2.5,BT765&lt;=-0.5),"-2,5 a -0,5",IF(BT765=0,"0",IF(AND(BT765&gt;=0.5,BT765&lt;=2.5),"0,5 a 2,5",IF(AND(BT765&gt;=3,BT765&lt;=5),"3 a 5",IF(AND(BT765&gt;=5.5,BT765&lt;=7.5),"5,5 a 7,5",IF(AND(BT765&gt;=8,BT765&lt;=10),"8 a 10",IF(AND(BT765&gt;=10.5,BT765&lt;=12.5),"10,5 a 12,5",IF(AND(BT765&gt;=13,BT765&lt;=15),"13 a 15",IF(AND(BT765&gt;=15.5,BT765&lt;=17.5),"15,5 a 17,5",IF(AND(BT765&gt;=18,BT765&lt;=20),"18 a 20","Fuera de rango"))))))))))))))))))</f>
        <v>0</v>
      </c>
      <c r="BV765" s="11" t="str">
        <f aca="false">IF(BT765="","",IF(BT765=0,"NORMA",IF(AND(BT765&gt;=-20,BT765&lt;=-18),2,IF(AND(BT765&gt;=-17.5,BT765&lt;=-15.5),2,IF(AND(BT765&gt;=-15,BT765&lt;=-13),3,IF(AND(BT765&gt;=-12.5,BT765&lt;=-10.5),4,IF(AND(BT765&gt;=-10,BT765&lt;=-8),5,IF(AND(BT765&gt;=-7.5,BT765&lt;=-5.5),6,IF(AND(BT765&gt;=-5,BT765&lt;=-3),7,IF(AND(BT765&gt;=-2.5,BT765&lt;=-0.5),8,IF(AND(BT765&gt;=0.5,BT765&lt;=2.5),9,IF(AND(BT765&gt;=3,BT765&lt;=5),10,IF(AND(BT765&gt;=5.5,BT765&lt;=7.5),11,IF(AND(BT765&gt;=8,BT765&lt;=10),12,IF(AND(BT765&gt;=10.5,BT765&lt;=12.5),13,IF(AND(BT765&gt;=13,BT765&lt;=15),14,IF(AND(BT765&gt;=15.5,BT765&lt;=17.5),15,IF(AND(BT765&gt;=18,BT765&lt;=20),16,"Fuera de rango"))))))))))))))))))</f>
        <v>NORMA</v>
      </c>
      <c r="BW765" s="9" t="n">
        <v>-4.75</v>
      </c>
      <c r="BX765" s="10" t="n">
        <f aca="false">18.5- (0.3*H765)</f>
        <v>7.1</v>
      </c>
      <c r="BY765" s="10" t="n">
        <f aca="false">(BW765)-(BX765)</f>
        <v>-11.85</v>
      </c>
      <c r="BZ765" s="10" t="str">
        <f aca="false">IF(BY765="","",IF(BY765&lt;-27.5,"De -30 a -28",IF(BY765&lt;-25,"De -27,5 a -25,5",IF(BY765&lt;-22.5,"De -25 a -23",IF(BY765&lt;-20,"De -22,5 a -20,5",IF(BY765&lt;-17.5,"De -20 a -18",IF(BY765&lt;-15,"De -17,5 a -15,5",IF(BY765&lt;-12.5,"De -15 a -13",IF(BY765&lt;-10,"De -12,5 a -10,5",IF(BY765&lt;-7.5,"De -10 a -8",IF(BY765&lt;-5,"De -7,5 a -5,5",IF(BY765&lt;-2.5,"De -5 a -3",IF(BY765&lt;0,"De -2,5 a -0,5",IF(BY765&lt;2.5,"De 0 a 2",IF(BY765&lt;5,"De 2,5 a 4,5",IF(BY765&lt;7.5,"De 5 a 7",IF(BY765&lt;10,"De 7,5 a 9,5",IF(BY765&lt;12.5,"De 10 a 12",IF(BY765&lt;15,"De 12,5 a 14,5",IF(BY765&lt;17.5,"De 15 a 17",IF(BY765&lt;20,"De 17,5 a 19,5",IF(BY765&lt;22.5,"De 20 a 22",IF(BY765&lt;25,"De 22,5 a 24,5",IF(BY765&lt;27.5,"De 25 a 27","De 27,5 a 30"))))))))))))))))))))))))</f>
        <v>De -12,5 a -10,5</v>
      </c>
      <c r="CA765" s="12" t="n">
        <f aca="false">IF(BY765="","",IF(BY765&lt;=-28,1,IF(BY765&lt;=-25.5,2,IF(BY765&lt;=-23,3,IF(BY765&lt;=-20.5,4,IF(BY765&lt;=-18,5,IF(BY765&lt;=-15.5,6,IF(BY765&lt;=-13,7,IF(BY765&lt;=-10.5,8,IF(BY765&lt;=-8,9,IF(BY765&lt;=-5.5,10,IF(BY765&lt;=-3,11,IF(BY765&lt;=-0.5,12,IF(BY765&lt;=2,13,IF(BY765&lt;=4.5,14,IF(BY765&lt;=7,15,IF(BY765&lt;=9.5,16,IF(BY765&lt;=12,17,IF(BY765&lt;=14.5,18,IF(BY765&lt;=17,19,IF(BY765&lt;=19.5,20,IF(BY765&lt;=22,21,IF(BY765&lt;=24.5,22,IF(BY765&lt;=27,23,IF(BY765&lt;=30,24,"Fuera de rango")))))))))))))))))))))))))</f>
        <v>8</v>
      </c>
      <c r="CB765" s="9" t="n">
        <v>-5</v>
      </c>
      <c r="CC765" s="10" t="n">
        <f aca="false">18.5- (0.3*H765)</f>
        <v>7.1</v>
      </c>
      <c r="CD765" s="10" t="n">
        <f aca="false">(CB765)-(CC765)</f>
        <v>-12.1</v>
      </c>
      <c r="CE765" s="10" t="str">
        <f aca="false">IF(CD765="","",IF(CD765&lt;-27.5,"De -30 a -28",IF(CD765&lt;-25,"De -27,5 a -25,5",IF(CD765&lt;-22.5,"De -25 a -23",IF(CD765&lt;-20,"De -22,5 a -20,5",IF(CD765&lt;-17.5,"De -20 a -18",IF(CD765&lt;-15,"De -17,5 a -15,5",IF(CD765&lt;-12.5,"De -15 a -13",IF(CD765&lt;-10,"De -12,5 a -10,5",IF(CD765&lt;-7.5,"De -10 a -8",IF(CD765&lt;-5,"De -7,5 a -5,5",IF(CD765&lt;-2.5,"De -5 a -3",IF(CD765&lt;0,"De -2,5 a -0,5",IF(CD765&lt;=2,"De 0 a 2",IF(CD765&lt;=4.5,"De 2,5 a 4,5",IF(CD765&lt;=7,"De 5 a 7",IF(CD765&lt;=9.5,"De 7,5 a 9,5",IF(CD765&lt;=12,"De 10 a 12",IF(CD765&lt;=14.5,"De 12,5 a 14,5",IF(CD765&lt;=17,"De 15 a 17",IF(CD765&lt;=19.5,"De 17,5 a 19,5",IF(CD765&lt;=22,"De 20 a 22",IF(CD765&lt;=24.5,"De 22,5 a 24,5",IF(CD765&lt;=27,"De 25 a 27","De 27,5 a 30"))))))))))))))))))))))))</f>
        <v>De -12,5 a -10,5</v>
      </c>
      <c r="CF765" s="12" t="n">
        <f aca="false">IF(CD765="","",IF(CD765&lt;-27.5,1,IF(CD765&lt;-25,2,IF(CD765&lt;-22.5,3,IF(CD765&lt;-20,4,IF(CD765&lt;-17.5,5,IF(CD765&lt;-15,6,IF(CD765&lt;-12.5,7,IF(CD765&lt;-10,8,IF(CD765&lt;-7.5,9,IF(CD765&lt;-5,10,IF(CD765&lt;-2.5,11,IF(CD765&lt;0,12,IF(CD765&lt;2.5,13,IF(CD765&lt;5,14,IF(CD765&lt;7.5,15,IF(CD765&lt;10,16,IF(CD765&lt;12.5,17,IF(CD765&lt;15,18,IF(CD765&lt;17.5,19,IF(CD765&lt;20,20,IF(CD765&lt;22.5,21,IF(CD765&lt;25,22,IF(CD765&lt;27.5,23,24))))))))))))))))))))))))</f>
        <v>8</v>
      </c>
      <c r="CG765" s="9" t="n">
        <v>-2.5</v>
      </c>
      <c r="CH765" s="10" t="str">
        <f aca="false">IF(CG765="","",IF(AND(CG765&gt;=-10,CG765&lt;=-9.5),"-10 a -9,5",IF(AND(CG765&gt;-9.5,CG765&lt;=-8.5),"-9 a -8,5",IF(AND(CG765&gt;-8.5,CG765&lt;=-7.5),"-8 a -7,5",IF(AND(CG765&gt;-7.5,CG765&lt;=-6.5),"-7 a -6,5",IF(AND(CG765&gt;-6.5,CG765&lt;=-5.5),"-6 a -5,5",IF(AND(CG765&gt;-5.5,CG765&lt;=-4.5),"-5 a -4,5",IF(AND(CG765&gt;-4.5,CG765&lt;=-3.5),"-4 a -3,5",IF(AND(CG765&gt;-3.5,CG765&lt;=-2.5),"-3 a -2,5",IF(CG765=-2.25,"-2,25",IF(AND(CG765&gt;-2.5,CG765&lt;=-1.5),"-2 a -1,5",IF(AND(CG765&gt;-1.5,CG765&lt;=-0.5),"-1 a -0,5",IF(AND(CG765&gt;-0.5,CG765&lt;=0.5),"0 a 0,5",IF(AND(CG765&gt;0.5,CG765&lt;=1.5),"1 a 1,5",IF(AND(CG765&gt;1.5,CG765&lt;=2.5),"2 a 2,5",IF(AND(CG765&gt;2.5,CG765&lt;=3.5),"3 a 3,5",IF(AND(CG765&gt;3.5,CG765&lt;=4.5),"4 a 4,5",IF(AND(CG765&gt;4.5,CG765&lt;=5.5),"5 a 5,5",IF(AND(CG765&gt;5.5,CG765&lt;=6.5),"6 a 6,5",IF(AND(CG765&gt;6.5,CG765&lt;=7.5),"7 a 7,5",IF(AND(CG765&gt;7.5,CG765&lt;=8.5),"8 a 8,5",IF(AND(CG765&gt;8.5,CG765&lt;=9.5),"9 a 9,5",IF(CG765&gt;=10,"10","Fuera de rango")))))))))))))))))))))))</f>
        <v>-3 a -2,5</v>
      </c>
      <c r="CI765" s="11" t="n">
        <f aca="false">IF(CG765="","",IF(CG765=-2.25,"NORMA",IF(CG765&lt;=-9.5,1,IF(CG765&lt;=-8.5,2,IF(CG765&lt;=-7.5,3,IF(CG765&lt;=-6.5,4,IF(CG765&lt;=-5.5,5,IF(CG765&lt;=-4.5,6,IF(CG765&lt;=-3.5,7,IF(CG765&lt;=-2.5,8,IF(CG765&lt;=-1.5,9,IF(CG765&lt;=-0.5,10,IF(CG765&lt;=0.5,11,IF(CG765&lt;=1.5,12,IF(CG765&lt;=2.5,13,IF(CG765&lt;=3.5,14,IF(CG765&lt;=4.5,15,IF(CG765&lt;=5.5,16,IF(CG765&lt;=6.5,17,IF(CG765&lt;=7.5,18,IF(CG765&lt;=8.5,19,IF(CG765&lt;=9.5,20,IF(CG765=10,21,"Fuera de rango")))))))))))))))))))))))</f>
        <v>8</v>
      </c>
      <c r="CJ765" s="9" t="n">
        <v>1.75</v>
      </c>
      <c r="CK765" s="10" t="str">
        <f aca="false">IF(CJ765="","",IF(AND(CJ765&gt;=-6,CJ765&lt;=-5.5),"-6 a -5,5",IF(AND(CJ765&gt;-5.5,CJ765&lt;=-4.5),"-5 a -4,5",IF(AND(CJ765&gt;-4.5,CJ765&lt;=-3.5),"-4 a -3,5",IF(AND(CJ765&gt;-3.5,CJ765&lt;=-2.5),"-3 a -2,5",IF(AND(CJ765&gt;-2.5,CJ765&lt;=-1.5),"-2 a -1,5",IF(AND(CJ765&gt;-1.5,CJ765&lt;=-0.5),"-1 a -0,5",IF(AND(CJ765&gt;-0.5,CJ765&lt;=0.5),"0 a 0,5",IF(AND(CJ765&gt;0.5,CJ765&lt;=1.5),"1 a 1,5",IF(AND(CJ765&gt;1.5,CJ765&lt;2.5),"2",IF(AND(CJ765&gt;=2.5,CJ765&lt;=3),"2,5 a 3",IF(AND(CJ765&gt;3,CJ765&lt;=4),"3,5 a 4",IF(AND(CJ765&gt;4,CJ765&lt;=5),"4,5 a 5",IF(AND(CJ765&gt;5,CJ765&lt;=6),"5,5 a 6",IF(AND(CJ765&gt;6,CJ765&lt;=7),"6,5 a 7",IF(AND(CJ765&gt;7,CJ765&lt;=8),"7,5 a 8",IF(AND(CJ765&gt;8,CJ765&lt;=9.5),"8,5 a 9,5",IF(CJ765=10,"10","Fuera de rango"))))))))))))))))))</f>
        <v>2</v>
      </c>
      <c r="CL765" s="11" t="str">
        <f aca="false">IF(CK765="","",IF(OR(CK765="-6 a -5,5",CK765="-6 - -5,5"),1,IF(OR(CK765="-5 a -4,5",CK765="-5 - -4,5"),2,IF(OR(CK765="-4 a -3,5",CK765="-4 - -3,5"),3,IF(OR(CK765="-3 a -2,5",CK765="-3 - -2,5"),4,IF(OR(CK765="-2 a -1,5",CK765="-2 - -1,5"),5,IF(OR(CK765="-1 a -0,5",CK765="-1 - -0,5"),6,IF(OR(CK765="0 a 0,5",CK765="0 - 0,5"),7,IF(OR(CK765="1 a 1,5",CK765="1 - 1,5"),8,IF(CK765="2","NORMA",IF(OR(CK765="2,5 a 3",CK765="2,5 - 3"),9,IF(OR(CK765="3,5 a 4",CK765="3,5 - 4"),10,IF(OR(CK765="4,5 a 5",CK765="4,5 - 5"),11,IF(OR(CK765="5,5 a 6",CK765="5,5 - 6"),12,IF(OR(CK765="6,5 a 7",CK765="6,5 - 7"),13,IF(OR(CK765="7,5 a 8",CK765="7,5 - 8"),14,IF(OR(CK765="8,5 a 9",CK765="8,5 - 9,5",CK765="9 a 9,5"),15,IF(CK765="10",15,IF(OR(CK765="0,5 a 1",CK765="0,5 - 1"),7,"Fuera de rango")))))))))))))))))))</f>
        <v>NORMA</v>
      </c>
      <c r="CO765" s="10" t="str">
        <f aca="false">IF(CM765&gt;0,"EME"," ")</f>
        <v> </v>
      </c>
      <c r="CQ765" s="10" t="str">
        <f aca="false">IF(CP765&gt;0,"0", " ")</f>
        <v> </v>
      </c>
      <c r="CR765" s="10" t="str">
        <f aca="false">IF(CP765&gt;0,"EME"," ")</f>
        <v> </v>
      </c>
      <c r="CS765" s="9" t="n">
        <v>0</v>
      </c>
      <c r="CV765" s="9" t="n">
        <v>0</v>
      </c>
      <c r="CY765" s="9" t="n">
        <v>0</v>
      </c>
      <c r="DB765" s="9" t="n">
        <v>0</v>
      </c>
      <c r="DC765" s="11" t="str">
        <f aca="false">IF(DB765&lt;0,"2"," ")</f>
        <v> </v>
      </c>
      <c r="DD765" s="11" t="str">
        <f aca="false">IF(DB765&lt;0,"MIO"," ")</f>
        <v> </v>
      </c>
      <c r="DE765" s="9" t="n">
        <v>-0.75</v>
      </c>
      <c r="DF765" s="10" t="str">
        <f aca="false">IF(DE765&lt;0,"3"," ")</f>
        <v>3</v>
      </c>
      <c r="DG765" s="10" t="str">
        <f aca="false">IF(DE765&lt;0,"AST"," ")</f>
        <v>AST</v>
      </c>
      <c r="DH765" s="9" t="n">
        <v>-0.75</v>
      </c>
      <c r="DI765" s="10" t="str">
        <f aca="false">IF(DH765&lt;0,"3"," ")</f>
        <v>3</v>
      </c>
      <c r="DJ765" s="10" t="str">
        <f aca="false">IF(DH765&lt;0,"AST"," ")</f>
        <v>AST</v>
      </c>
      <c r="DK765" s="9" t="n">
        <v>0</v>
      </c>
      <c r="DL765" s="10" t="str">
        <f aca="false">IF(DK765&gt;0,"4"," ")</f>
        <v> </v>
      </c>
      <c r="DM765" s="10" t="str">
        <f aca="false">IF(DK765&gt;0,"PRE"," ")</f>
        <v> </v>
      </c>
      <c r="DN765" s="9" t="n">
        <v>0</v>
      </c>
      <c r="DO765" s="10" t="str">
        <f aca="false">IF(DN765&gt;0,"4"," ")</f>
        <v> </v>
      </c>
      <c r="DP765" s="10" t="str">
        <f aca="false">IF(DN765&gt;0,"PRE"," ")</f>
        <v> </v>
      </c>
      <c r="DS765" s="12" t="str">
        <f aca="false">CONCATENATE(CO765,CU765,DA765,DG765,DM765)</f>
        <v> AST </v>
      </c>
      <c r="DT765" s="10" t="e">
        <f aca="false" t="array" ref="DT765">_xlfn.IFS(DS765="EME    ","0", DS765=" HIP   ","1", DS765="  MIO  ","2", DS765="   AST ","3", DS765="    PRE","4", DS765="EME   PRE","5", DS765=" HIP  PRE","6", DS765=" HIP AST ","7", DS765="  MIO PRE","8", DS765="  MIOAST ","9", DS765="   ASTPRE","10",DS765=" HIP ASTPRE","11", DS765="  MIOASTPRE","12", DS765="     ","0")</f>
        <v>#N/A</v>
      </c>
      <c r="DV765" s="1" t="e">
        <f aca="false" t="array" ref="DV765">_xlfn.IFS(DU765="SI","2", DU765="NO","1")</f>
        <v>#N/A</v>
      </c>
      <c r="DX765" s="11" t="str">
        <f aca="false">IF(DW765=0,"1","2")</f>
        <v>1</v>
      </c>
      <c r="DY765" s="11" t="str">
        <f aca="false" t="array" ref="DY765">_xlfn.IFS(DW765=0,"0", DW765=0.25, "1", DW765=0.5,"2", DW765=0.75,"3", DW765=1,"4",DW765=1.25,"5", DW765=1.5,"6", DW765=1.75,"7", DW765=2,"8")</f>
        <v>0</v>
      </c>
      <c r="EA765" s="11" t="str">
        <f aca="false">IF(DZ765=0,"1","2")</f>
        <v>1</v>
      </c>
      <c r="EB765" s="11" t="str">
        <f aca="false" t="array" ref="EB765">_xlfn.IFS(DZ765=0,"0", DZ765=0.25, "1", DZ765=0.5,"2", DZ765=0.75,"3", DZ765=1,"4",DZ765=1.25,"5", DZ765=1.5,"6", DZ765=1.75,"7", DZ765=2,"8")</f>
        <v>0</v>
      </c>
      <c r="ED765" s="10" t="str">
        <f aca="false">IF(EC765=0,"1","2")</f>
        <v>1</v>
      </c>
      <c r="EE765" s="11" t="str">
        <f aca="false" t="array" ref="EE765">_xlfn.IFS(EC765=0,"0", EC765=-0.25, "1", EC765=-0.5,"2", EC765=-0.75,"3", EC765=-1,"4",EC765=-1.25,"5", EC765=-1.5,"6", EC765=-1.75,"7", EC765=-2,"8", EC765=-2.25,"9",EC765=-2.5,"10", EC765=-2.75,"11", EC765=-3,"12", EC765=-3.25,"13", EC765=-3.5,"14", EC765=-3.75,"15",EC765=-4,"16")</f>
        <v>0</v>
      </c>
      <c r="EG765" s="10" t="str">
        <f aca="false">IF(EF765=0,"1","2")</f>
        <v>1</v>
      </c>
      <c r="EH765" s="11" t="str">
        <f aca="false" t="array" ref="EH765">_xlfn.IFS(EF765=0,"0", EF765=-0.25, "1", EF765=-0.5,"2", EF765=-0.75,"3", EF765=-1,"4",EF765=-1.25,"5", EF765=-1.5,"6", EF765=-1.75,"7", EF765=-2,"8", EF765=-2.25,"9",EF765=-2.5,"10", EF765=-2.75,"11", EF765=-3,"12", EF765=-3.25,"13", EF765=-3.5,"14", EF765=-3.75,"15",EF765=-4,"16")</f>
        <v>0</v>
      </c>
      <c r="EJ765" s="11" t="str">
        <f aca="false">IF(EI765=0,"1","2")</f>
        <v>1</v>
      </c>
      <c r="EK765" s="11" t="str">
        <f aca="false" t="array" ref="EK765">_xlfn.IFS(EI765=0,"0", EI765=-0.25, "1", EI765=-0.5,"2", EI765=-0.75,"3", EI765=-1,"4",EI765=-1.25,"5", EI765=-1.5,"6", EI765=-1.75,"7", EI765=-2,"8", EI765=-2.25,"9", EI765=-2.25,"9",EI765=-2.5,"10", EI765=-2.75,"11", EI765=-3,"12", EI765=-3.25,"13", EI765=-3.5,"14", EI765=-3.75,"15",EI765=-4,"16", EI765=0.25, "17", EI765=0.5, "18")</f>
        <v>0</v>
      </c>
      <c r="EM765" s="11" t="str">
        <f aca="false">IF(EL765=0,"1","2")</f>
        <v>1</v>
      </c>
      <c r="EN765" s="11" t="str">
        <f aca="false" t="array" ref="EN765">_xlfn.IFS(EL765=0.25,"17",EL765=0.5,"18", EL765=0,"0", EL765=-0.25, "1", EL765=-0.5,"2", EL765=-0.75,"3", EL765=-1,"4",EL765=-1.25,"5", EL765=-1.5,"6", EL765=-1.75,"7", EL765=-2,"8",EL765= -2.25,"9",EL765=-2.5,"10",EL765= -2.75,"11",EL765= -3,"12",EL765= -3.25,"13",EL765= -3.5,"14",EL765= -3.75,"15",EL765=-4,"16")</f>
        <v>0</v>
      </c>
      <c r="EP765" s="11" t="str">
        <f aca="false">IF(EO765=0,"1","2")</f>
        <v>1</v>
      </c>
      <c r="EQ765" s="11" t="str">
        <f aca="false" t="array" ref="EQ765">_xlfn.IFS(EO765=0,"0", EO765=0.25, "1", EO765=0.5,"2", EO765=0.75,"3", EO765=1,"4",EO765=1.25,"5", EO765=1.5,"6", EO765=1.75,"7", EO765=2,"8", EO765=2.25,"9", EO765=2.25,"9",EO765=2.5,"10", EO765=2.75,"11", EO765=3,"12", EO765=3.25,"13", EO765=3.5,"14", EO765=3.75,"15",EO765=4,"16", EO765=-0.25, "17", bq=-0.5, "18")</f>
        <v>0</v>
      </c>
      <c r="ES765" s="11" t="str">
        <f aca="false">IF(ER765=0,"1","2")</f>
        <v>1</v>
      </c>
      <c r="ET765" s="11" t="str">
        <f aca="false" t="array" ref="ET765">_xlfn.IFS(ER765=0,"0", ER765=0.25, "1", ER765=0.5,"2", ER765=0.75,"3", ER765=1,"4",ER765=1.25,"5", ER765=1.5,"6", ER765=1.75,"7", ER765=2,"8", ER765=2.25,"9", ER765=2.25,"9",ER765=2.5,"10", ER765=2.75,"11", ER765=3,"12", ER765=3.25,"13", ER765=3.5,"14", ER765=3.75,"15",ER765=4,"16", ER765=-0.25, "17", bq=-0.5, "18")</f>
        <v>0</v>
      </c>
      <c r="EV765" s="14" t="e">
        <f aca="false">VLOOKUP(EU765,LEYENDA!$G$2:$H$8,2,TRUE())</f>
        <v>#N/A</v>
      </c>
      <c r="EW765" s="14" t="e">
        <f aca="false" t="array" ref="EW765">_xlfn.IFS(EV765="0-5","1", EV765="6-12","2", EV765="13-18","3", EV765="19-24","4", EV765="25-36","5", EV765="37-48","6", EV765="49-60","7")</f>
        <v>#N/A</v>
      </c>
    </row>
    <row r="766" customFormat="false" ht="13.5" hidden="false" customHeight="false" outlineLevel="0" collapsed="false">
      <c r="A766" s="1" t="n">
        <v>310</v>
      </c>
      <c r="B766" s="2" t="n">
        <v>1</v>
      </c>
      <c r="C766" s="33" t="n">
        <v>41727</v>
      </c>
      <c r="E766" s="5" t="str">
        <f aca="false">VLOOKUP(A766,'286'!$A$3:$J$6279,10,FALSE())</f>
        <v>MANZANARO ALBERTOS, BLANCA</v>
      </c>
      <c r="F766" s="4" t="str">
        <f aca="false">VLOOKUP(A766,'286'!$A$3:$I$1768,3,FALSE())</f>
        <v>MANALBLAN</v>
      </c>
      <c r="G766" s="6" t="n">
        <f aca="false">VLOOKUP(A766,'286'!$A$3:$I$1768,4,FALSE())</f>
        <v>34234</v>
      </c>
      <c r="H766" s="7" t="n">
        <f aca="false">YEAR(C766)-YEAR(G766)</f>
        <v>21</v>
      </c>
      <c r="I766" s="1" t="str">
        <f aca="false">VLOOKUP(H766,LEYENDA!$C$2:$D$6,2,TRUE())</f>
        <v>13-24</v>
      </c>
      <c r="J766" s="5" t="str">
        <f aca="false">VLOOKUP(A766,'286'!$A$3:$I$1768,7,FALSE())</f>
        <v>M</v>
      </c>
      <c r="K766" s="8" t="n">
        <f aca="false">VLOOKUP(A766,'286'!$A$3:$I$1768,2,FALSE())</f>
        <v>0</v>
      </c>
      <c r="L766" s="4" t="str">
        <f aca="false">VLOOKUP(A766,'286'!$A$3:$I$1768,8,FALSE())</f>
        <v>D</v>
      </c>
      <c r="M766" s="4" t="str">
        <f aca="false">VLOOKUP(A766,'286'!$A$3:$I$1768,9,FALSE())</f>
        <v>I</v>
      </c>
      <c r="N766" s="8" t="str">
        <f aca="false">IF(R766=O766, "MISMA","CONTRARIA")</f>
        <v>CONTRARIA</v>
      </c>
      <c r="O766" s="8" t="str">
        <f aca="false" t="array" ref="O766">_xlfn.IFS(L766="D","1", L766="I","2")</f>
        <v>1</v>
      </c>
      <c r="P766" s="8" t="e">
        <f aca="false" t="array" ref="P766">_xlfn.IFS(K766="OD","1", K766="OI","2")</f>
        <v>#N/A</v>
      </c>
      <c r="Q766" s="1" t="str">
        <f aca="false" t="array" ref="Q766">_xlfn.IFS(J766="M","1", J766="H","2")</f>
        <v>1</v>
      </c>
      <c r="R766" s="8" t="str">
        <f aca="false" t="array" ref="R766">_xlfn.IFS(M766="D","1", M766="I","2")</f>
        <v>2</v>
      </c>
      <c r="S766" s="1" t="str">
        <f aca="false" t="array" ref="S766">_xlfn.IFS(N766="CONTRARIA", "1",N766= "MISMA","2")</f>
        <v>1</v>
      </c>
      <c r="T766" s="1" t="str">
        <f aca="false" t="array" ref="T766">_xlfn.IFS(I766="0-12","1", I766="13-24","2", I766="25-40","3", I766="41-60","4", I766="61-100","5")</f>
        <v>2</v>
      </c>
      <c r="U766" s="9" t="n">
        <v>-3</v>
      </c>
      <c r="V766" s="10" t="str">
        <f aca="false">IF(U766="","",IF(AND(U766&gt;=-9,U766&lt;=-6.5),"-9 a -6,5",IF(AND(U766&gt;=-6,U766&lt;=-3.5),"-6 a -3,5",IF(AND(U766&gt;=-3,U766&lt;=-1),"-3 a -1",IF(U766=-0.5,"-0,5",IF(AND(U766&gt;=0,U766&lt;=2.5),"0 a 2,5",IF(AND(U766&gt;=3,U766&lt;=5.5),"3 a 5,5",IF(AND(U766&gt;=6,U766&lt;=8.5),"6 a 8,5",IF(AND(U766&gt;=9,U766&lt;=20),"9 a 20","Fuera de rango")))))))))</f>
        <v>-3 a -1</v>
      </c>
      <c r="W766" s="11" t="n">
        <f aca="false">IF(V766="","",IF(V766="-9 a -6,5",2,IF(V766="-6 a -3,5",3,IF(V766="-3 a -1",4,IF(V766="-0,5","NORMA",IF(V766="0 a 2,5",5,IF(V766="3 a 5,5",6,IF(V766="6 a 8,5",7,IF(V766="9 a 20",8,"Fuera de rango")))))))))</f>
        <v>4</v>
      </c>
      <c r="X766" s="9" t="n">
        <v>0</v>
      </c>
      <c r="Y766" s="11" t="str">
        <f aca="false">IF(X766="","",IF(AND(X766&gt;=0,X766&lt;=4),"0 a 4",IF(AND(X766&gt;=4.5,X766&lt;=8.5),"4,5 a 8,5",IF(X766=9,"9",IF(AND(X766&gt;=9.5,X766&lt;=13),"9,5 a 13",IF(AND(X766&gt;=13.5,X766&lt;=20),"13,5 a 20",IF(AND(X766&gt;=20.5,X766&lt;=35),"20,5 a 35","Fuera de rango")))))))</f>
        <v>0 a 4</v>
      </c>
      <c r="Z766" s="11" t="n">
        <f aca="false">IF(Y766="","",IF(Y766="0 a 4",1,IF(Y766="4,5 a 8,5",2,IF(Y766="9","NORMA",IF(Y766="9,5 a 13",3,IF(Y766="13,5 a 20",4,IF(Y766="20,5 a 35",5,"Fuera de rango")))))))</f>
        <v>1</v>
      </c>
      <c r="AA766" s="9" t="n">
        <v>24</v>
      </c>
      <c r="AB766" s="10" t="str">
        <f aca="false">IF(AA766="","",IF(AND(AA766&gt;=0,AA766&lt;=9),"0 a 9",IF(AND(AA766&gt;=9.5,AA766&lt;=18.5),"9,5 a 18,5",IF(AA766=19,"19",IF(AND(AA766&gt;=19.5,AA766&lt;=28),"19,5 a 28",IF(AND(AA766&gt;=28.5,AA766&lt;=40),"28,5 a 40","Fuera de rango"))))))</f>
        <v>19,5 a 28</v>
      </c>
      <c r="AC766" s="11" t="n">
        <f aca="false" t="array" ref="AC766">_xlfn.IFS(AB766="","",AB766="0 a 9",1,AB766="9,5 a 18,5",2,AB766="19","NORMA",AB766="19,5 a 28",3,AB766="28,5 a 40",4,TRUE(),"Fuera de rango")</f>
        <v>3</v>
      </c>
      <c r="AD766" s="9" t="n">
        <v>16</v>
      </c>
      <c r="AE766" s="10" t="str">
        <f aca="false">IF(AD766="","",IF(AND(AD766&gt;=-10,AD766&lt;=0),"De -10 a 0",IF(AND(AD766&gt;=0.5,AD766&lt;=9.5),"0,5 a 9,5",IF(AD766=10,"10",IF(AND(AD766&gt;=10.5,AD766&lt;=20),"10,5 a 20",IF(AND(AD766&gt;=20.5,AD766&lt;=40),"20,5 a 40","Fuera de rango"))))))</f>
        <v>10,5 a 20</v>
      </c>
      <c r="AF766" s="12" t="n">
        <f aca="false">IF(AD766="","",IF(AND(AD766&gt;=-10,AD766&lt;=0),1,IF(AND(AD766&gt;=0.5,AD766&lt;=9.5),2,IF(AD766=10,"NORMA",IF(AND(AD766&gt;=10.5,AD766&lt;=20),3,IF(AND(AD766&gt;=20.5,AD766&lt;=40),4,""))))))</f>
        <v>3</v>
      </c>
      <c r="AG766" s="9" t="n">
        <v>9</v>
      </c>
      <c r="AH766" s="10" t="str">
        <f aca="false">IF(AG766="","",IF(AND(AG766&gt;=0,AG766&lt;=4),"0 a 4",IF(AND(AG766&gt;=4.5,AG766&lt;=8.5),"4,5 a 8,5",IF(AG766=9,"9",IF(AND(AG766&gt;=9.5,AG766&lt;=13),"9,5 a 13",IF(AND(AG766&gt;=13.5,AG766&lt;=25),"13,5 a 25","Fuera de rango"))))))</f>
        <v>9</v>
      </c>
      <c r="AI766" s="10" t="str">
        <f aca="false">IF(AH766="","",IF(AH766="0 a 4",1,IF(AH766="4,5 a 8,5",2,IF(AH766="9","NORMA",IF(AH766="9,5 a 13",3,IF(AH766="13,5 a 25",4,""))))))</f>
        <v>NORMA</v>
      </c>
      <c r="AJ766" s="9" t="n">
        <v>4</v>
      </c>
      <c r="AK766" s="10" t="str">
        <f aca="false">IF(AJ766="","",IF(AND(AJ766&gt;=-15,AJ766&lt;=-10.5),"-15 a -10,5",IF(AND(AJ766&gt;=-10,AJ766&lt;=-4),"-10 a -4",IF(AND(AJ766&gt;=-4.5,AJ766&lt;=0),"-4,5 a 0",IF(AND(AJ766&gt;=0.5,AJ766&lt;=4.5),"0,5 a 4,5",IF(AJ766=5,"5",IF(AND(AJ766&gt;=5.5,AJ766&lt;=10),"5,5 a 10",IF(AND(AJ766&gt;=10.5,AJ766&lt;=20),"10,5 a 20","Fuera de rango"))))))))</f>
        <v>0,5 a 4,5</v>
      </c>
      <c r="AL766" s="11" t="n">
        <f aca="false">IF(AK766="","",IF(AK766="-15 a -10,5",1,IF(AK766="-10 a -4",2,IF(AK766="-4,5 a 0",3,IF(AK766="0,5 a 4,5",4,IF(AK766="5","NORMA",IF(AK766="5,5 a 10",5,IF(AK766="10,5 a 20",6,"Error"))))))))</f>
        <v>4</v>
      </c>
      <c r="AM766" s="9" t="n">
        <v>-0.5</v>
      </c>
      <c r="AN766" s="10" t="str">
        <f aca="false">IF(AM766="","",IF(AND(AM766&gt;=-7.5,AM766&lt;=-5.5),"-7,5 a -5,5",IF(AND(AM766&gt;=-5,AM766&lt;=-3),"-5 a -3",IF(AND(AM766&gt;=-2.5,AM766&lt;=-0.5),"-2,5 a -0,5",IF(AM766=0,"0,00",IF(AND(AM766&gt;=0.5,AM766&lt;=2.5),"0,5 a 2,5",IF(AND(AM766&gt;=3,AM766&lt;=5),"3 a 5",IF(AND(AM766&gt;=5.5,AM766&lt;=7.5),"5,5 a 7,5",IF(AND(AM766&gt;=8,AM766&lt;=10),"8 a 10","Fuera de rango")))))))))</f>
        <v>-2,5 a -0,5</v>
      </c>
      <c r="AO766" s="11" t="n">
        <f aca="false">IF(AN766="","",IF(AN766="-7,5 a -5,5",1,IF(AN766="-5 a -3",2,IF(AN766="-2,5 a -0,5",3,IF(AN766="0,00","NORMA",IF(AN766="0,5 a 2,5",4,IF(AN766="3 a 5",5,IF(AN766="5,5 a 7,5",6,IF(AN766="8 a 10",7,"Error")))))))))</f>
        <v>3</v>
      </c>
      <c r="AP766" s="9" t="n">
        <v>-1</v>
      </c>
      <c r="AQ766" s="10" t="str">
        <f aca="false">IF(AP766="","",IF(AND(AP766&gt;=-20,AP766&lt;=-9.5),"-20 a -9,5",IF(AND(AP766&gt;=-9,AP766&lt;=-6.5),"-9 a -6,5",IF(AP766=-6,"-6",IF(AND(AP766&gt;=-5.5,AP766&lt;=-3),"-5,5 a -3",IF(AND(AP766&gt;=-2.5,AP766&lt;=0),"-2,5 a 0",IF(AND(AP766&gt;=0.5,AP766&lt;=3),"0,5 a 3",IF(AND(AP766&gt;=3.5,AP766&lt;=6),"3,5 a 6",IF(AND(AP766&gt;=6.5,AP766&lt;=9),"6,5 a 9",IF(AND(AP766&gt;=9.5,AP766&lt;=20),"9,5 a 20","Fuera de rango"))))))))))</f>
        <v>-2,5 a 0</v>
      </c>
      <c r="AR766" s="11" t="n">
        <f aca="false">IF(AQ766="","",IF(AQ766="-20 a -9,5",1,IF(AQ766="-9 a -6,5",2,IF(AQ766="-6","NORMA",IF(AQ766="-5,5 a -3",3,IF(AQ766="-2,5 a 0",4,IF(AQ766="0,5 a 3",5,IF(AQ766="3,5 a 6",6,IF(AQ766="6,5 a 9",7,IF(AQ766="9,5 a 20",8,""))))))))))</f>
        <v>4</v>
      </c>
      <c r="AS766" s="9" t="n">
        <v>6</v>
      </c>
      <c r="AT766" s="10" t="str">
        <f aca="false">IF(AS766="","",IF(AND(AS766&gt;=-16,AS766&lt;=-14),"-16 a -14",IF(AND(AS766&gt;=-13.5,AS766&lt;=-11.5),"-13,5 a -11,5",IF(AND(AS766&gt;=-11,AS766&lt;=-9),"-11 a -9",IF(AND(AS766&gt;=-8.5,AS766&lt;=-6.5),"-8,5 a -6,5",IF(AND(AS766&gt;=-6,AS766&lt;=-4),"-6 a -4",IF(AND(AS766&gt;=-3.5,AS766&lt;=-1.5),"-3,5 a -1,5",IF(AND(AS766&gt;=-1,AS766&lt;=1),"-1 a 1",IF(AND(AS766&gt;=1.5,AS766&lt;=3.5),"1,5 a 3,5",IF(AND(AS766&gt;=4,AS766&lt;=6),"4 a 6",IF(AND(AS766&gt;=6.5,AS766&lt;=8.5),"6,5 a 8,5",IF(AND(AS766&gt;=9,AS766&lt;=11),"9 a 11",IF(AND(AS766&gt;=11.5,AS766&lt;=13.5),"11,5 a 13,5",IF(AND(AS766&gt;=14,AS766&lt;=16),"14 a 16",IF(AND(AS766&gt;=16.5,AS766&lt;=18.5),"16,5 a 18,5",IF(AND(AS766&gt;=19,AS766&lt;=21),"19 a 21","Fuera de rango"))))))))))))))))</f>
        <v>4 a 6</v>
      </c>
      <c r="AU766" s="11" t="str">
        <f aca="false" t="array" ref="AU766">IF(AT766="","",_xlfn.IFS(AT766="-16 a -14",1,AT766="-13,5 a -11,5",2,AT766="-11 a -9",3,AT766="-8,5 a -6,5",4,AT766="-6 a -4",5,AT766="-3,5 a -1,5",6,AT766="-1 a 1",7,AT766="1,5 a 3,5",8,AT766="4 a 6","NORMA",AT766="6,5 a 8,5",9,AT766="9 a 11",10,AT766="11,5 a 13,5",11,AT766="14 a 16",12,AT766="16,5 a 18,5",13,AT766="19 a 21",14,TRUE(),""))</f>
        <v>NORMA</v>
      </c>
      <c r="AV766" s="9" t="n">
        <v>1.75</v>
      </c>
      <c r="AW766" s="10" t="str">
        <f aca="false">IF(AV766="","",IF(AND(AV766&gt;=-1,AV766&lt;=-0.5),"-1 a -0,5",IF(AND(AV766&gt;-0.5,AV766&lt;=0),"De -0,5 a 0",IF(AND(AV766&gt;=0.25,AV766&lt;=0.75),"0,25 a 0,75",IF(AND(AV766&gt;=1,AV766&lt;=1.5),"1 a 1,5",IF(AND(AV766&gt;=1.75,AV766&lt;=2.25),"1,75 a 2,25",IF(AND(AV766&gt;=2.5,AV766&lt;=3),"2,5 a 3",IF(AND(AV766&gt;=3.25,AV766&lt;=3.75),"3,25 a 3,75","Fuera de rango"))))))))</f>
        <v>1,75 a 2,25</v>
      </c>
      <c r="AX766" s="10" t="n">
        <f aca="false">IF(AW766="","",IF(OR(AW766="-1 a -0,5",AW766="-1 a -0.5"),1,IF(OR(AW766="De -0,5 a 0",AW766="-0,5 a 0",AW766="De -0.5 a 0"),2,IF(OR(AW766="0,25 a 0,75",AW766="0.25 a 0.75"),"NORMA",IF(OR(AW766="1 a 1,5",AW766="1 a 1.5"),3,IF(OR(AW766="1,75 a 2,25",AW766="1.75 a 2.25"),4,IF(OR(AW766="2,5 a 3",AW766="2.5 a 3"),5,IF(OR(AW766="3,25 a 3,75",AW766="3.25 a 3.75"),6,""))))))))</f>
        <v>4</v>
      </c>
      <c r="AY766" s="9" t="n">
        <v>-1</v>
      </c>
      <c r="AZ766" s="10" t="str">
        <f aca="false">IF(AY766="","",IF(AND(AY766&gt;=-20,AY766&lt;=-9.5),"-20 a -9,5",IF(AND(AY766&gt;=-9,AY766&lt;=-6.5),"-9 a -6,5",IF(AY766=-6,"-6",IF(AND(AY766&gt;=-5.5,AY766&lt;=-3),"-5,5 a -3",IF(AND(AY766&gt;=-2.5,AY766&lt;=0),"-2,5 a 0",IF(AND(AY766&gt;=0.5,AY766&lt;=3),"0,5 a 3",IF(AND(AY766&gt;=3.5,AY766&lt;=6),"3,5 a 6","Fuera de rango"))))))))</f>
        <v>-2,5 a 0</v>
      </c>
      <c r="BA766" s="11" t="n">
        <f aca="false">IF(AZ766="","",IF(AZ766="-20 a -9,5",1,IF(AZ766="-9 a -6,5",2,IF(AZ766="-6","NORMA",IF(AZ766="-5,5 a -3",3,IF(AZ766="-2,5 a 0",4,IF(AZ766="0,5 a 3",5,IF(AZ766="3,5 a 6",6,""))))))))</f>
        <v>4</v>
      </c>
      <c r="BB766" s="9" t="n">
        <v>0</v>
      </c>
      <c r="BC766" s="10" t="str">
        <f aca="false" t="array" ref="BC766">IF(BB766="","",_xlfn.IFS(AND(BB766&gt;=0,BB766&lt;=2),"0 a 2",AND(BB766&gt;=2.5,BB766&lt;=4.5),"2,5 a 4,5",AND(BB766&gt;=5,BB766&lt;=7),"5 a 7",AND(BB766&gt;=7.5,BB766&lt;=9.5),"7,5 a 9,5",AND(BB766&gt;=10,BB766&lt;=12),"10 a 12",AND(BB766&gt;=12.5,BB766&lt;=14.5),"12,5 a 14,5",BB766=15,"15",AND(BB766&gt;=15.5,BB766&lt;=17.5),"15,5 a 17,5",AND(BB766&gt;=18,BB766&lt;=20),"18 a 20",AND(BB766&gt;=20.5,BB766&lt;=22.5),"20,5 a 22,5",AND(BB766&gt;=23,BB766&lt;=25),"23 a 25",TRUE(),"Fuera de rango"))</f>
        <v>0 a 2</v>
      </c>
      <c r="BD766" s="11" t="n">
        <f aca="false" t="array" ref="BD766">IF(BC766="","",_xlfn.IFS(BC766="0 a 2",1,BC766="2,5 a 4,5",2,BC766="5 a 7",3,BC766="7,5 a 9,5",4,BC766="10 a 12",5,BC766="12,5 a 14,5",6,BC766="15","NORMA",BC766="15,5 a 17,5",7,BC766="18 a 20",8,BC766="20,5 a 22,5",9,BC766="23 a 25",10,TRUE(),"Fuera de rango"))</f>
        <v>1</v>
      </c>
      <c r="BE766" s="9" t="n">
        <v>30</v>
      </c>
      <c r="BF766" s="10" t="str">
        <f aca="false">IF(BE766="","",IF(AND(BE766&gt;=-20,BE766&lt;=-10),"-20 a -10",IF(AND(BE766&gt;=-9.5,BE766&lt;=0.5),"-9,5 a 0,5",IF(AND(BE766&gt;=1,BE766&lt;=11),"1 a 11",IF(AND(BE766&gt;=11.5,BE766&lt;=20.5),"11,5 a 20,5",IF(BE766=21,"21",IF(AND(BE766&gt;=21.5,BE766&lt;=31.5),"21,5 a 31,5",IF(AND(BE766&gt;=32,BE766&lt;=42),"32 a 42","Fuera de rango"))))))))</f>
        <v>21,5 a 31,5</v>
      </c>
      <c r="BG766" s="11" t="n">
        <f aca="false">IF(BF766="","",IF(BF766="-20 a -10",1,IF(BF766="-9,5 a 0,5",2,IF(BF766="1 a 11",3,IF(BF766="11,5 a 20,5",4,IF(BF766="21","NORMA",IF(BF766="21,5 a 31,5",5,IF(BF766="32 a 42",6,""))))))))</f>
        <v>5</v>
      </c>
      <c r="BH766" s="9" t="n">
        <v>20</v>
      </c>
      <c r="BI766" s="10" t="str">
        <f aca="false">IF(BH766="","",IF(AND(BH766&gt;=-20,BH766&lt;=-15),"-20 a -15",IF(AND(BH766&gt;=-14.5,BH766&lt;=-9.5),"-14,5 a -9,5",IF(AND(BH766&gt;=-9,BH766&lt;=-4),"-9 a -4",IF(AND(BH766&gt;=-3.5,BH766&lt;=2.5),"-3,5 a 2,5",IF(AND(BH766&gt;=3,BH766&lt;=8),"3 a 8",IF(AND(BH766&gt;=8.5,BH766&lt;=14.5),"8,5 a 14,5",IF(BH766=15,"15",IF(AND(BH766&gt;=15.5,BH766&lt;=20.5),"15,5 a 20,5",IF(AND(BH766&gt;=21,BH766&lt;=26),"21 a 26","Fuera de rango"))))))))))</f>
        <v>15,5 a 20,5</v>
      </c>
      <c r="BJ766" s="11" t="n">
        <f aca="false">IF(BI766="","",IF(BI766="-20 a -15",1,IF(BI766="-14,5 a -9,5",2,IF(BI766="-9 a -4",3,IF(BI766="-3,5 a 2,5",4,IF(BI766="3 a 8",5,IF(BI766="8,5 a 14,5",6,IF(BI766="15","NORMA",IF(BI766="15,5 a 20,5",7,IF(BI766="21 a 26",8,IF(BI766="26,5 a 31,5",9,"")))))))))))</f>
        <v>7</v>
      </c>
      <c r="BK766" s="9" t="n">
        <v>0</v>
      </c>
      <c r="BL766" s="10" t="str">
        <f aca="false">IF(BK766="","",IF(AND(BK766&gt;=0,BK766&lt;=2),"0 - 2",IF(AND(BK766&gt;=2.5,BK766&lt;=4.5),"2,5 - 4,5",IF(AND(BK766&gt;=5,BK766&lt;=7),"5 - 7",IF(AND(BK766&gt;=7.5,BK766&lt;=9.5),"7,5 - 9,5",IF(AND(BK766&gt;=10,BK766&lt;=12),"10 - 12",IF(AND(BK766&gt;=12.5,BK766&lt;=13.5),"12,5 - 13,5",IF(BK766=14,"14",IF(AND(BK766&gt;=14.5,BK766&lt;=16.5),"14,5 - 16,5",IF(AND(BK766&gt;=17,BK766&lt;=19),"17 - 19",IF(AND(BK766&gt;=19.5,BK766&lt;=21.5),"19,5 - 21,5",IF(AND(BK766&gt;=22,BK766&lt;=24),"22 - 24",IF(AND(BK766&gt;=24.5,BK766&lt;=26.5),"24,5 - 26,5",IF(AND(BK766&gt;=27,BK766&lt;=29),"27 - 29",IF(AND(BK766&gt;=29.5,BK766&lt;=30),"29,5 - 30","Fuera de rango")))))))))))))))</f>
        <v>0 - 2</v>
      </c>
      <c r="BM766" s="11" t="n">
        <f aca="false">IF(BL766="","",IF(BL766="0 - 2",1,IF(BL766="2,5 - 4,5",2,IF(BL766="5 - 7",3,IF(BL766="7,5 - 9,5",4,IF(BL766="10 - 12",5,IF(BL766="12,5 - 13,5",6,IF(BL766="14","NORMA",IF(BL766="14,5 - 16,5",7,IF(BL766="17 - 19",8,IF(BL766="19,5 - 21,5",9,IF(BL766="22 - 24",10,IF(BL766="24,5 - 26,5",11,IF(BL766="27 - 29",12,IF(BL766="29,5 - 30",13,"")))))))))))))))</f>
        <v>1</v>
      </c>
      <c r="BN766" s="9" t="n">
        <v>12</v>
      </c>
      <c r="BO766" s="11" t="str">
        <f aca="false">IF(BN766="","",IF(AND(BN766&gt;=-20,BN766&lt;=-10),"-20 a -10",IF(AND(BN766&gt;=-9.5,BN766&lt;=0.5),"-9,5 a 0,5",IF(AND(BN766&gt;=1,BN766&lt;=11),"1 a 11",IF(AND(BN766&gt;=11.5,BN766&lt;=21.5),"11,5 a 21,5",IF(BN766=22,"22",IF(AND(BN766&gt;=22.5,BN766&lt;=32.5),"22,5 a 32,5",IF(AND(BN766&gt;=33,BN766&lt;=43),"33 a 43","Fuera de rango"))))))))</f>
        <v>11,5 a 21,5</v>
      </c>
      <c r="BP766" s="11" t="n">
        <f aca="false">IF(BO766="","",IF(BO766="-20 a -10",1,IF(BO766="-9,5 a 0,5",2,IF(BO766="1 a 11",3,IF(BO766="11,5 a 21,5",4,IF(BO766="22","NORMA",IF(BO766="22,5 a 32,5",5,IF(BO766="33 a 43",6,""))))))))</f>
        <v>4</v>
      </c>
      <c r="BQ766" s="9" t="n">
        <v>3</v>
      </c>
      <c r="BR766" s="10" t="str">
        <f aca="false">IF(BQ766="","",IF(AND(BQ766&gt;=-20,BQ766&lt;=-15),"-20 a -15",IF(AND(BQ766&gt;=-14.5,BQ766&lt;=-9.5),"-14,5 a -9,5",IF(AND(BQ766&gt;=-9,BQ766&lt;=-4),"-9 a -4",IF(AND(BQ766&gt;=-3.5,BQ766&lt;=2.5),"-3,5 a 2,5",IF(AND(BQ766&gt;=3,BQ766&lt;=8),"3 a 8",IF(AND(BQ766&gt;=8.5,BQ766&lt;=13.5),"8,5 a 13,5",IF(AND(BQ766&gt;=14,BQ766&lt;=17.5),"14 a 17,5",IF(BQ766=18,"18",IF(AND(BQ766&gt;=18.5,BQ766&lt;=23.5),"18,5 a 23,5",IF(AND(BQ766&gt;=24,BQ766&lt;=29),"24 a 29",IF(AND(BQ766&gt;=29.5,BQ766&lt;=34.5),"29,5 a 34,5",IF(AND(BQ766&gt;=35,BQ766&lt;=40),"35 a 40","Fuera de rango")))))))))))))</f>
        <v>3 a 8</v>
      </c>
      <c r="BS766" s="11" t="n">
        <f aca="false">IF(BR766="","",IF(BR766="-20 a -15",1,IF(BR766="-14,5 a -9,5",2,IF(BR766="-9 a -4",3,IF(BR766="-3,5 a 2,5",4,IF(BR766="3 a 8",5,IF(BR766="8,5 a 13,5",6,IF(BR766="14 a 17,5",7,IF(BR766="18","NORMA",IF(BR766="18,5 a 23,5",8,IF(BR766="24 a 29",9,IF(BR766="29,5 a 34,5",10,IF(BR766="35 a 40",11,"")))))))))))))</f>
        <v>5</v>
      </c>
      <c r="BT766" s="9" t="n">
        <v>-1</v>
      </c>
      <c r="BU766" s="10" t="str">
        <f aca="false">IF(BT766="","",IF(AND(BT766&gt;=-20,BT766&lt;=-18),"-20 a -18",IF(AND(BT766&gt;=-17.5,BT766&lt;=-15.5),"-17,5 a -15,5",IF(AND(BT766&gt;=-15,BT766&lt;=-13),"-15 a -13",IF(AND(BT766&gt;=-12.5,BT766&lt;=-10.5),"-12,5 a -10,5",IF(AND(BT766&gt;=-10,BT766&lt;=-8),"-10 a -8",IF(AND(BT766&gt;=-7.5,BT766&lt;=-5.5),"-7,5 a -5,5",IF(AND(BT766&gt;=-5,BT766&lt;=-3),"-5 a -3",IF(AND(BT766&gt;=-2.5,BT766&lt;=-0.5),"-2,5 a -0,5",IF(BT766=0,"0",IF(AND(BT766&gt;=0.5,BT766&lt;=2.5),"0,5 a 2,5",IF(AND(BT766&gt;=3,BT766&lt;=5),"3 a 5",IF(AND(BT766&gt;=5.5,BT766&lt;=7.5),"5,5 a 7,5",IF(AND(BT766&gt;=8,BT766&lt;=10),"8 a 10",IF(AND(BT766&gt;=10.5,BT766&lt;=12.5),"10,5 a 12,5",IF(AND(BT766&gt;=13,BT766&lt;=15),"13 a 15",IF(AND(BT766&gt;=15.5,BT766&lt;=17.5),"15,5 a 17,5",IF(AND(BT766&gt;=18,BT766&lt;=20),"18 a 20","Fuera de rango"))))))))))))))))))</f>
        <v>-2,5 a -0,5</v>
      </c>
      <c r="BV766" s="11" t="n">
        <f aca="false">IF(BT766="","",IF(BT766=0,"NORMA",IF(AND(BT766&gt;=-20,BT766&lt;=-18),2,IF(AND(BT766&gt;=-17.5,BT766&lt;=-15.5),2,IF(AND(BT766&gt;=-15,BT766&lt;=-13),3,IF(AND(BT766&gt;=-12.5,BT766&lt;=-10.5),4,IF(AND(BT766&gt;=-10,BT766&lt;=-8),5,IF(AND(BT766&gt;=-7.5,BT766&lt;=-5.5),6,IF(AND(BT766&gt;=-5,BT766&lt;=-3),7,IF(AND(BT766&gt;=-2.5,BT766&lt;=-0.5),8,IF(AND(BT766&gt;=0.5,BT766&lt;=2.5),9,IF(AND(BT766&gt;=3,BT766&lt;=5),10,IF(AND(BT766&gt;=5.5,BT766&lt;=7.5),11,IF(AND(BT766&gt;=8,BT766&lt;=10),12,IF(AND(BT766&gt;=10.5,BT766&lt;=12.5),13,IF(AND(BT766&gt;=13,BT766&lt;=15),14,IF(AND(BT766&gt;=15.5,BT766&lt;=17.5),15,IF(AND(BT766&gt;=18,BT766&lt;=20),16,"Fuera de rango"))))))))))))))))))</f>
        <v>8</v>
      </c>
      <c r="BW766" s="9" t="n">
        <v>-10.25</v>
      </c>
      <c r="BX766" s="10" t="n">
        <f aca="false">18.5- (0.3*H766)</f>
        <v>12.2</v>
      </c>
      <c r="BY766" s="10" t="n">
        <f aca="false">(BW766)-(BX766)</f>
        <v>-22.45</v>
      </c>
      <c r="BZ766" s="10" t="str">
        <f aca="false">IF(BY766="","",IF(BY766&lt;-27.5,"De -30 a -28",IF(BY766&lt;-25,"De -27,5 a -25,5",IF(BY766&lt;-22.5,"De -25 a -23",IF(BY766&lt;-20,"De -22,5 a -20,5",IF(BY766&lt;-17.5,"De -20 a -18",IF(BY766&lt;-15,"De -17,5 a -15,5",IF(BY766&lt;-12.5,"De -15 a -13",IF(BY766&lt;-10,"De -12,5 a -10,5",IF(BY766&lt;-7.5,"De -10 a -8",IF(BY766&lt;-5,"De -7,5 a -5,5",IF(BY766&lt;-2.5,"De -5 a -3",IF(BY766&lt;0,"De -2,5 a -0,5",IF(BY766&lt;2.5,"De 0 a 2",IF(BY766&lt;5,"De 2,5 a 4,5",IF(BY766&lt;7.5,"De 5 a 7",IF(BY766&lt;10,"De 7,5 a 9,5",IF(BY766&lt;12.5,"De 10 a 12",IF(BY766&lt;15,"De 12,5 a 14,5",IF(BY766&lt;17.5,"De 15 a 17",IF(BY766&lt;20,"De 17,5 a 19,5",IF(BY766&lt;22.5,"De 20 a 22",IF(BY766&lt;25,"De 22,5 a 24,5",IF(BY766&lt;27.5,"De 25 a 27","De 27,5 a 30"))))))))))))))))))))))))</f>
        <v>De -22,5 a -20,5</v>
      </c>
      <c r="CA766" s="12" t="n">
        <f aca="false">IF(BY766="","",IF(BY766&lt;=-28,1,IF(BY766&lt;=-25.5,2,IF(BY766&lt;=-23,3,IF(BY766&lt;=-20.5,4,IF(BY766&lt;=-18,5,IF(BY766&lt;=-15.5,6,IF(BY766&lt;=-13,7,IF(BY766&lt;=-10.5,8,IF(BY766&lt;=-8,9,IF(BY766&lt;=-5.5,10,IF(BY766&lt;=-3,11,IF(BY766&lt;=-0.5,12,IF(BY766&lt;=2,13,IF(BY766&lt;=4.5,14,IF(BY766&lt;=7,15,IF(BY766&lt;=9.5,16,IF(BY766&lt;=12,17,IF(BY766&lt;=14.5,18,IF(BY766&lt;=17,19,IF(BY766&lt;=19.5,20,IF(BY766&lt;=22,21,IF(BY766&lt;=24.5,22,IF(BY766&lt;=27,23,IF(BY766&lt;=30,24,"Fuera de rango")))))))))))))))))))))))))</f>
        <v>4</v>
      </c>
      <c r="CB766" s="9" t="n">
        <v>-9.75</v>
      </c>
      <c r="CC766" s="10" t="n">
        <f aca="false">18.5- (0.3*H766)</f>
        <v>12.2</v>
      </c>
      <c r="CD766" s="10" t="n">
        <f aca="false">(CB766)-(CC766)</f>
        <v>-21.95</v>
      </c>
      <c r="CE766" s="10" t="str">
        <f aca="false">IF(CD766="","",IF(CD766&lt;-27.5,"De -30 a -28",IF(CD766&lt;-25,"De -27,5 a -25,5",IF(CD766&lt;-22.5,"De -25 a -23",IF(CD766&lt;-20,"De -22,5 a -20,5",IF(CD766&lt;-17.5,"De -20 a -18",IF(CD766&lt;-15,"De -17,5 a -15,5",IF(CD766&lt;-12.5,"De -15 a -13",IF(CD766&lt;-10,"De -12,5 a -10,5",IF(CD766&lt;-7.5,"De -10 a -8",IF(CD766&lt;-5,"De -7,5 a -5,5",IF(CD766&lt;-2.5,"De -5 a -3",IF(CD766&lt;0,"De -2,5 a -0,5",IF(CD766&lt;=2,"De 0 a 2",IF(CD766&lt;=4.5,"De 2,5 a 4,5",IF(CD766&lt;=7,"De 5 a 7",IF(CD766&lt;=9.5,"De 7,5 a 9,5",IF(CD766&lt;=12,"De 10 a 12",IF(CD766&lt;=14.5,"De 12,5 a 14,5",IF(CD766&lt;=17,"De 15 a 17",IF(CD766&lt;=19.5,"De 17,5 a 19,5",IF(CD766&lt;=22,"De 20 a 22",IF(CD766&lt;=24.5,"De 22,5 a 24,5",IF(CD766&lt;=27,"De 25 a 27","De 27,5 a 30"))))))))))))))))))))))))</f>
        <v>De -22,5 a -20,5</v>
      </c>
      <c r="CF766" s="12" t="n">
        <f aca="false">IF(CD766="","",IF(CD766&lt;-27.5,1,IF(CD766&lt;-25,2,IF(CD766&lt;-22.5,3,IF(CD766&lt;-20,4,IF(CD766&lt;-17.5,5,IF(CD766&lt;-15,6,IF(CD766&lt;-12.5,7,IF(CD766&lt;-10,8,IF(CD766&lt;-7.5,9,IF(CD766&lt;-5,10,IF(CD766&lt;-2.5,11,IF(CD766&lt;0,12,IF(CD766&lt;2.5,13,IF(CD766&lt;5,14,IF(CD766&lt;7.5,15,IF(CD766&lt;10,16,IF(CD766&lt;12.5,17,IF(CD766&lt;15,18,IF(CD766&lt;17.5,19,IF(CD766&lt;20,20,IF(CD766&lt;22.5,21,IF(CD766&lt;25,22,IF(CD766&lt;27.5,23,24))))))))))))))))))))))))</f>
        <v>4</v>
      </c>
      <c r="CG766" s="9" t="n">
        <v>-5.5</v>
      </c>
      <c r="CH766" s="10" t="str">
        <f aca="false">IF(CG766="","",IF(AND(CG766&gt;=-10,CG766&lt;=-9.5),"-10 a -9,5",IF(AND(CG766&gt;-9.5,CG766&lt;=-8.5),"-9 a -8,5",IF(AND(CG766&gt;-8.5,CG766&lt;=-7.5),"-8 a -7,5",IF(AND(CG766&gt;-7.5,CG766&lt;=-6.5),"-7 a -6,5",IF(AND(CG766&gt;-6.5,CG766&lt;=-5.5),"-6 a -5,5",IF(AND(CG766&gt;-5.5,CG766&lt;=-4.5),"-5 a -4,5",IF(AND(CG766&gt;-4.5,CG766&lt;=-3.5),"-4 a -3,5",IF(AND(CG766&gt;-3.5,CG766&lt;=-2.5),"-3 a -2,5",IF(CG766=-2.25,"-2,25",IF(AND(CG766&gt;-2.5,CG766&lt;=-1.5),"-2 a -1,5",IF(AND(CG766&gt;-1.5,CG766&lt;=-0.5),"-1 a -0,5",IF(AND(CG766&gt;-0.5,CG766&lt;=0.5),"0 a 0,5",IF(AND(CG766&gt;0.5,CG766&lt;=1.5),"1 a 1,5",IF(AND(CG766&gt;1.5,CG766&lt;=2.5),"2 a 2,5",IF(AND(CG766&gt;2.5,CG766&lt;=3.5),"3 a 3,5",IF(AND(CG766&gt;3.5,CG766&lt;=4.5),"4 a 4,5",IF(AND(CG766&gt;4.5,CG766&lt;=5.5),"5 a 5,5",IF(AND(CG766&gt;5.5,CG766&lt;=6.5),"6 a 6,5",IF(AND(CG766&gt;6.5,CG766&lt;=7.5),"7 a 7,5",IF(AND(CG766&gt;7.5,CG766&lt;=8.5),"8 a 8,5",IF(AND(CG766&gt;8.5,CG766&lt;=9.5),"9 a 9,5",IF(CG766&gt;=10,"10","Fuera de rango")))))))))))))))))))))))</f>
        <v>-6 a -5,5</v>
      </c>
      <c r="CI766" s="11" t="n">
        <f aca="false">IF(CG766="","",IF(CG766=-2.25,"NORMA",IF(CG766&lt;=-9.5,1,IF(CG766&lt;=-8.5,2,IF(CG766&lt;=-7.5,3,IF(CG766&lt;=-6.5,4,IF(CG766&lt;=-5.5,5,IF(CG766&lt;=-4.5,6,IF(CG766&lt;=-3.5,7,IF(CG766&lt;=-2.5,8,IF(CG766&lt;=-1.5,9,IF(CG766&lt;=-0.5,10,IF(CG766&lt;=0.5,11,IF(CG766&lt;=1.5,12,IF(CG766&lt;=2.5,13,IF(CG766&lt;=3.5,14,IF(CG766&lt;=4.5,15,IF(CG766&lt;=5.5,16,IF(CG766&lt;=6.5,17,IF(CG766&lt;=7.5,18,IF(CG766&lt;=8.5,19,IF(CG766&lt;=9.5,20,IF(CG766=10,21,"Fuera de rango")))))))))))))))))))))))</f>
        <v>5</v>
      </c>
      <c r="CJ766" s="9" t="n">
        <v>3.25</v>
      </c>
      <c r="CK766" s="10" t="str">
        <f aca="false">IF(CJ766="","",IF(AND(CJ766&gt;=-6,CJ766&lt;=-5.5),"-6 a -5,5",IF(AND(CJ766&gt;-5.5,CJ766&lt;=-4.5),"-5 a -4,5",IF(AND(CJ766&gt;-4.5,CJ766&lt;=-3.5),"-4 a -3,5",IF(AND(CJ766&gt;-3.5,CJ766&lt;=-2.5),"-3 a -2,5",IF(AND(CJ766&gt;-2.5,CJ766&lt;=-1.5),"-2 a -1,5",IF(AND(CJ766&gt;-1.5,CJ766&lt;=-0.5),"-1 a -0,5",IF(AND(CJ766&gt;-0.5,CJ766&lt;=0.5),"0 a 0,5",IF(AND(CJ766&gt;0.5,CJ766&lt;=1.5),"1 a 1,5",IF(AND(CJ766&gt;1.5,CJ766&lt;2.5),"2",IF(AND(CJ766&gt;=2.5,CJ766&lt;=3),"2,5 a 3",IF(AND(CJ766&gt;3,CJ766&lt;=4),"3,5 a 4",IF(AND(CJ766&gt;4,CJ766&lt;=5),"4,5 a 5",IF(AND(CJ766&gt;5,CJ766&lt;=6),"5,5 a 6",IF(AND(CJ766&gt;6,CJ766&lt;=7),"6,5 a 7",IF(AND(CJ766&gt;7,CJ766&lt;=8),"7,5 a 8",IF(AND(CJ766&gt;8,CJ766&lt;=9.5),"8,5 a 9,5",IF(CJ766=10,"10","Fuera de rango"))))))))))))))))))</f>
        <v>3,5 a 4</v>
      </c>
      <c r="CL766" s="11" t="n">
        <f aca="false">IF(CK766="","",IF(OR(CK766="-6 a -5,5",CK766="-6 - -5,5"),1,IF(OR(CK766="-5 a -4,5",CK766="-5 - -4,5"),2,IF(OR(CK766="-4 a -3,5",CK766="-4 - -3,5"),3,IF(OR(CK766="-3 a -2,5",CK766="-3 - -2,5"),4,IF(OR(CK766="-2 a -1,5",CK766="-2 - -1,5"),5,IF(OR(CK766="-1 a -0,5",CK766="-1 - -0,5"),6,IF(OR(CK766="0 a 0,5",CK766="0 - 0,5"),7,IF(OR(CK766="1 a 1,5",CK766="1 - 1,5"),8,IF(CK766="2","NORMA",IF(OR(CK766="2,5 a 3",CK766="2,5 - 3"),9,IF(OR(CK766="3,5 a 4",CK766="3,5 - 4"),10,IF(OR(CK766="4,5 a 5",CK766="4,5 - 5"),11,IF(OR(CK766="5,5 a 6",CK766="5,5 - 6"),12,IF(OR(CK766="6,5 a 7",CK766="6,5 - 7"),13,IF(OR(CK766="7,5 a 8",CK766="7,5 - 8"),14,IF(OR(CK766="8,5 a 9",CK766="8,5 - 9,5",CK766="9 a 9,5"),15,IF(CK766="10",15,IF(OR(CK766="0,5 a 1",CK766="0,5 - 1"),7,"Fuera de rango")))))))))))))))))))</f>
        <v>10</v>
      </c>
      <c r="CO766" s="10" t="str">
        <f aca="false">IF(CM766&gt;0,"EME"," ")</f>
        <v> </v>
      </c>
      <c r="CQ766" s="10" t="str">
        <f aca="false">IF(CP766&gt;0,"0", " ")</f>
        <v> </v>
      </c>
      <c r="CR766" s="10" t="str">
        <f aca="false">IF(CP766&gt;0,"EME"," ")</f>
        <v> </v>
      </c>
      <c r="CS766" s="9" t="n">
        <v>0</v>
      </c>
      <c r="CV766" s="9" t="n">
        <v>0</v>
      </c>
      <c r="CY766" s="9" t="n">
        <v>-1</v>
      </c>
      <c r="DB766" s="9" t="n">
        <v>-0.5</v>
      </c>
      <c r="DC766" s="11" t="str">
        <f aca="false">IF(DB766&lt;0,"2"," ")</f>
        <v>2</v>
      </c>
      <c r="DD766" s="11" t="str">
        <f aca="false">IF(DB766&lt;0,"MIO"," ")</f>
        <v>MIO</v>
      </c>
      <c r="DE766" s="9" t="n">
        <v>0</v>
      </c>
      <c r="DF766" s="10" t="str">
        <f aca="false">IF(DE766&lt;0,"3"," ")</f>
        <v> </v>
      </c>
      <c r="DG766" s="10" t="str">
        <f aca="false">IF(DE766&lt;0,"AST"," ")</f>
        <v> </v>
      </c>
      <c r="DH766" s="9" t="n">
        <v>0</v>
      </c>
      <c r="DI766" s="10" t="str">
        <f aca="false">IF(DH766&lt;0,"3"," ")</f>
        <v> </v>
      </c>
      <c r="DJ766" s="10" t="str">
        <f aca="false">IF(DH766&lt;0,"AST"," ")</f>
        <v> </v>
      </c>
      <c r="DK766" s="9" t="n">
        <v>0</v>
      </c>
      <c r="DL766" s="10" t="str">
        <f aca="false">IF(DK766&gt;0,"4"," ")</f>
        <v> </v>
      </c>
      <c r="DM766" s="10" t="str">
        <f aca="false">IF(DK766&gt;0,"PRE"," ")</f>
        <v> </v>
      </c>
      <c r="DN766" s="9" t="n">
        <v>0</v>
      </c>
      <c r="DO766" s="10" t="str">
        <f aca="false">IF(DN766&gt;0,"4"," ")</f>
        <v> </v>
      </c>
      <c r="DP766" s="10" t="str">
        <f aca="false">IF(DN766&gt;0,"PRE"," ")</f>
        <v> </v>
      </c>
      <c r="DS766" s="12" t="str">
        <f aca="false">CONCATENATE(CO766,CU766,DA766,DG766,DM766)</f>
        <v>   </v>
      </c>
      <c r="DT766" s="10" t="e">
        <f aca="false" t="array" ref="DT766">_xlfn.IFS(DS766="EME    ","0", DS766=" HIP   ","1", DS766="  MIO  ","2", DS766="   AST ","3", DS766="    PRE","4", DS766="EME   PRE","5", DS766=" HIP  PRE","6", DS766=" HIP AST ","7", DS766="  MIO PRE","8", DS766="  MIOAST ","9", DS766="   ASTPRE","10",DS766=" HIP ASTPRE","11", DS766="  MIOASTPRE","12", DS766="     ","0")</f>
        <v>#N/A</v>
      </c>
      <c r="DV766" s="1" t="e">
        <f aca="false" t="array" ref="DV766">_xlfn.IFS(DU766="SI","2", DU766="NO","1")</f>
        <v>#N/A</v>
      </c>
      <c r="DX766" s="11" t="str">
        <f aca="false">IF(DW766=0,"1","2")</f>
        <v>1</v>
      </c>
      <c r="DY766" s="11" t="str">
        <f aca="false" t="array" ref="DY766">_xlfn.IFS(DW766=0,"0", DW766=0.25, "1", DW766=0.5,"2", DW766=0.75,"3", DW766=1,"4",DW766=1.25,"5", DW766=1.5,"6", DW766=1.75,"7", DW766=2,"8")</f>
        <v>0</v>
      </c>
      <c r="EA766" s="11" t="str">
        <f aca="false">IF(DZ766=0,"1","2")</f>
        <v>1</v>
      </c>
      <c r="EB766" s="11" t="str">
        <f aca="false" t="array" ref="EB766">_xlfn.IFS(DZ766=0,"0", DZ766=0.25, "1", DZ766=0.5,"2", DZ766=0.75,"3", DZ766=1,"4",DZ766=1.25,"5", DZ766=1.5,"6", DZ766=1.75,"7", DZ766=2,"8")</f>
        <v>0</v>
      </c>
      <c r="ED766" s="10" t="str">
        <f aca="false">IF(EC766=0,"1","2")</f>
        <v>1</v>
      </c>
      <c r="EE766" s="11" t="str">
        <f aca="false" t="array" ref="EE766">_xlfn.IFS(EC766=0,"0", EC766=-0.25, "1", EC766=-0.5,"2", EC766=-0.75,"3", EC766=-1,"4",EC766=-1.25,"5", EC766=-1.5,"6", EC766=-1.75,"7", EC766=-2,"8", EC766=-2.25,"9",EC766=-2.5,"10", EC766=-2.75,"11", EC766=-3,"12", EC766=-3.25,"13", EC766=-3.5,"14", EC766=-3.75,"15",EC766=-4,"16")</f>
        <v>0</v>
      </c>
      <c r="EG766" s="10" t="str">
        <f aca="false">IF(EF766=0,"1","2")</f>
        <v>1</v>
      </c>
      <c r="EH766" s="11" t="str">
        <f aca="false" t="array" ref="EH766">_xlfn.IFS(EF766=0,"0", EF766=-0.25, "1", EF766=-0.5,"2", EF766=-0.75,"3", EF766=-1,"4",EF766=-1.25,"5", EF766=-1.5,"6", EF766=-1.75,"7", EF766=-2,"8", EF766=-2.25,"9",EF766=-2.5,"10", EF766=-2.75,"11", EF766=-3,"12", EF766=-3.25,"13", EF766=-3.5,"14", EF766=-3.75,"15",EF766=-4,"16")</f>
        <v>0</v>
      </c>
      <c r="EJ766" s="11" t="str">
        <f aca="false">IF(EI766=0,"1","2")</f>
        <v>1</v>
      </c>
      <c r="EK766" s="11" t="str">
        <f aca="false" t="array" ref="EK766">_xlfn.IFS(EI766=0,"0", EI766=-0.25, "1", EI766=-0.5,"2", EI766=-0.75,"3", EI766=-1,"4",EI766=-1.25,"5", EI766=-1.5,"6", EI766=-1.75,"7", EI766=-2,"8", EI766=-2.25,"9", EI766=-2.25,"9",EI766=-2.5,"10", EI766=-2.75,"11", EI766=-3,"12", EI766=-3.25,"13", EI766=-3.5,"14", EI766=-3.75,"15",EI766=-4,"16", EI766=0.25, "17", EI766=0.5, "18")</f>
        <v>0</v>
      </c>
      <c r="EM766" s="11" t="str">
        <f aca="false">IF(EL766=0,"1","2")</f>
        <v>1</v>
      </c>
      <c r="EN766" s="11" t="str">
        <f aca="false" t="array" ref="EN766">_xlfn.IFS(EL766=0.25,"17",EL766=0.5,"18", EL766=0,"0", EL766=-0.25, "1", EL766=-0.5,"2", EL766=-0.75,"3", EL766=-1,"4",EL766=-1.25,"5", EL766=-1.5,"6", EL766=-1.75,"7", EL766=-2,"8",EL766= -2.25,"9",EL766=-2.5,"10",EL766= -2.75,"11",EL766= -3,"12",EL766= -3.25,"13",EL766= -3.5,"14",EL766= -3.75,"15",EL766=-4,"16")</f>
        <v>0</v>
      </c>
      <c r="EP766" s="11" t="str">
        <f aca="false">IF(EO766=0,"1","2")</f>
        <v>1</v>
      </c>
      <c r="EQ766" s="11" t="str">
        <f aca="false" t="array" ref="EQ766">_xlfn.IFS(EO766=0,"0", EO766=0.25, "1", EO766=0.5,"2", EO766=0.75,"3", EO766=1,"4",EO766=1.25,"5", EO766=1.5,"6", EO766=1.75,"7", EO766=2,"8", EO766=2.25,"9", EO766=2.25,"9",EO766=2.5,"10", EO766=2.75,"11", EO766=3,"12", EO766=3.25,"13", EO766=3.5,"14", EO766=3.75,"15",EO766=4,"16", EO766=-0.25, "17", bq=-0.5, "18")</f>
        <v>0</v>
      </c>
      <c r="ES766" s="11" t="str">
        <f aca="false">IF(ER766=0,"1","2")</f>
        <v>1</v>
      </c>
      <c r="ET766" s="11" t="str">
        <f aca="false" t="array" ref="ET766">_xlfn.IFS(ER766=0,"0", ER766=0.25, "1", ER766=0.5,"2", ER766=0.75,"3", ER766=1,"4",ER766=1.25,"5", ER766=1.5,"6", ER766=1.75,"7", ER766=2,"8", ER766=2.25,"9", ER766=2.25,"9",ER766=2.5,"10", ER766=2.75,"11", ER766=3,"12", ER766=3.25,"13", ER766=3.5,"14", ER766=3.75,"15",ER766=4,"16", ER766=-0.25, "17", bq=-0.5, "18")</f>
        <v>0</v>
      </c>
      <c r="EV766" s="14" t="e">
        <f aca="false">VLOOKUP(EU766,LEYENDA!$G$2:$H$8,2,TRUE())</f>
        <v>#N/A</v>
      </c>
      <c r="EW766" s="14" t="e">
        <f aca="false" t="array" ref="EW766">_xlfn.IFS(EV766="0-5","1", EV766="6-12","2", EV766="13-18","3", EV766="19-24","4", EV766="25-36","5", EV766="37-48","6", EV766="49-60","7")</f>
        <v>#N/A</v>
      </c>
    </row>
    <row r="767" customFormat="false" ht="13.5" hidden="false" customHeight="false" outlineLevel="0" collapsed="false">
      <c r="A767" s="1" t="n">
        <v>310</v>
      </c>
      <c r="B767" s="2" t="n">
        <v>2</v>
      </c>
      <c r="C767" s="33" t="n">
        <v>42427</v>
      </c>
      <c r="E767" s="5" t="str">
        <f aca="false">VLOOKUP(A767,'286'!$A$3:$J$6279,10,FALSE())</f>
        <v>MANZANARO ALBERTOS, BLANCA</v>
      </c>
      <c r="F767" s="4" t="str">
        <f aca="false">VLOOKUP(A767,'286'!$A$3:$I$1768,3,FALSE())</f>
        <v>MANALBLAN</v>
      </c>
      <c r="G767" s="6" t="n">
        <f aca="false">VLOOKUP(A767,'286'!$A$3:$I$1768,4,FALSE())</f>
        <v>34234</v>
      </c>
      <c r="H767" s="7" t="n">
        <f aca="false">YEAR(C767)-YEAR(G767)</f>
        <v>23</v>
      </c>
      <c r="I767" s="1" t="str">
        <f aca="false">VLOOKUP(H767,LEYENDA!$C$2:$D$6,2,TRUE())</f>
        <v>13-24</v>
      </c>
      <c r="J767" s="5" t="str">
        <f aca="false">VLOOKUP(A767,'286'!$A$3:$I$1768,7,FALSE())</f>
        <v>M</v>
      </c>
      <c r="K767" s="8" t="n">
        <f aca="false">VLOOKUP(A767,'286'!$A$3:$I$1768,2,FALSE())</f>
        <v>0</v>
      </c>
      <c r="L767" s="4" t="str">
        <f aca="false">VLOOKUP(A767,'286'!$A$3:$I$1768,8,FALSE())</f>
        <v>D</v>
      </c>
      <c r="M767" s="4" t="str">
        <f aca="false">VLOOKUP(A767,'286'!$A$3:$I$1768,9,FALSE())</f>
        <v>I</v>
      </c>
      <c r="N767" s="8" t="str">
        <f aca="false">IF(R767=O767, "MISMA","CONTRARIA")</f>
        <v>CONTRARIA</v>
      </c>
      <c r="O767" s="8" t="str">
        <f aca="false" t="array" ref="O767">_xlfn.IFS(L767="D","1", L767="I","2")</f>
        <v>1</v>
      </c>
      <c r="P767" s="8" t="e">
        <f aca="false" t="array" ref="P767">_xlfn.IFS(K767="OD","1", K767="OI","2")</f>
        <v>#N/A</v>
      </c>
      <c r="Q767" s="1" t="str">
        <f aca="false" t="array" ref="Q767">_xlfn.IFS(J767="M","1", J767="H","2")</f>
        <v>1</v>
      </c>
      <c r="R767" s="8" t="str">
        <f aca="false" t="array" ref="R767">_xlfn.IFS(M767="D","1", M767="I","2")</f>
        <v>2</v>
      </c>
      <c r="S767" s="1" t="str">
        <f aca="false" t="array" ref="S767">_xlfn.IFS(N767="CONTRARIA", "1",N767= "MISMA","2")</f>
        <v>1</v>
      </c>
      <c r="T767" s="1" t="str">
        <f aca="false" t="array" ref="T767">_xlfn.IFS(I767="0-12","1", I767="13-24","2", I767="25-40","3", I767="41-60","4", I767="61-100","5")</f>
        <v>2</v>
      </c>
      <c r="U767" s="9" t="n">
        <v>-3</v>
      </c>
      <c r="V767" s="10" t="str">
        <f aca="false">IF(U767="","",IF(AND(U767&gt;=-9,U767&lt;=-6.5),"-9 a -6,5",IF(AND(U767&gt;=-6,U767&lt;=-3.5),"-6 a -3,5",IF(AND(U767&gt;=-3,U767&lt;=-1),"-3 a -1",IF(U767=-0.5,"-0,5",IF(AND(U767&gt;=0,U767&lt;=2.5),"0 a 2,5",IF(AND(U767&gt;=3,U767&lt;=5.5),"3 a 5,5",IF(AND(U767&gt;=6,U767&lt;=8.5),"6 a 8,5",IF(AND(U767&gt;=9,U767&lt;=20),"9 a 20","Fuera de rango")))))))))</f>
        <v>-3 a -1</v>
      </c>
      <c r="W767" s="11" t="n">
        <f aca="false">IF(V767="","",IF(V767="-9 a -6,5",2,IF(V767="-6 a -3,5",3,IF(V767="-3 a -1",4,IF(V767="-0,5","NORMA",IF(V767="0 a 2,5",5,IF(V767="3 a 5,5",6,IF(V767="6 a 8,5",7,IF(V767="9 a 20",8,"Fuera de rango")))))))))</f>
        <v>4</v>
      </c>
      <c r="X767" s="9" t="n">
        <v>0</v>
      </c>
      <c r="Y767" s="11" t="str">
        <f aca="false">IF(X767="","",IF(AND(X767&gt;=0,X767&lt;=4),"0 a 4",IF(AND(X767&gt;=4.5,X767&lt;=8.5),"4,5 a 8,5",IF(X767=9,"9",IF(AND(X767&gt;=9.5,X767&lt;=13),"9,5 a 13",IF(AND(X767&gt;=13.5,X767&lt;=20),"13,5 a 20",IF(AND(X767&gt;=20.5,X767&lt;=35),"20,5 a 35","Fuera de rango")))))))</f>
        <v>0 a 4</v>
      </c>
      <c r="Z767" s="11" t="n">
        <f aca="false">IF(Y767="","",IF(Y767="0 a 4",1,IF(Y767="4,5 a 8,5",2,IF(Y767="9","NORMA",IF(Y767="9,5 a 13",3,IF(Y767="13,5 a 20",4,IF(Y767="20,5 a 35",5,"Fuera de rango")))))))</f>
        <v>1</v>
      </c>
      <c r="AA767" s="9" t="n">
        <v>15</v>
      </c>
      <c r="AB767" s="10" t="str">
        <f aca="false">IF(AA767="","",IF(AND(AA767&gt;=0,AA767&lt;=9),"0 a 9",IF(AND(AA767&gt;=9.5,AA767&lt;=18.5),"9,5 a 18,5",IF(AA767=19,"19",IF(AND(AA767&gt;=19.5,AA767&lt;=28),"19,5 a 28",IF(AND(AA767&gt;=28.5,AA767&lt;=40),"28,5 a 40","Fuera de rango"))))))</f>
        <v>9,5 a 18,5</v>
      </c>
      <c r="AC767" s="11" t="n">
        <f aca="false" t="array" ref="AC767">_xlfn.IFS(AB767="","",AB767="0 a 9",1,AB767="9,5 a 18,5",2,AB767="19","NORMA",AB767="19,5 a 28",3,AB767="28,5 a 40",4,TRUE(),"Fuera de rango")</f>
        <v>2</v>
      </c>
      <c r="AD767" s="9" t="n">
        <v>13</v>
      </c>
      <c r="AE767" s="10" t="str">
        <f aca="false">IF(AD767="","",IF(AND(AD767&gt;=-10,AD767&lt;=0),"De -10 a 0",IF(AND(AD767&gt;=0.5,AD767&lt;=9.5),"0,5 a 9,5",IF(AD767=10,"10",IF(AND(AD767&gt;=10.5,AD767&lt;=20),"10,5 a 20",IF(AND(AD767&gt;=20.5,AD767&lt;=40),"20,5 a 40","Fuera de rango"))))))</f>
        <v>10,5 a 20</v>
      </c>
      <c r="AF767" s="12" t="n">
        <f aca="false">IF(AD767="","",IF(AND(AD767&gt;=-10,AD767&lt;=0),1,IF(AND(AD767&gt;=0.5,AD767&lt;=9.5),2,IF(AD767=10,"NORMA",IF(AND(AD767&gt;=10.5,AD767&lt;=20),3,IF(AND(AD767&gt;=20.5,AD767&lt;=40),4,""))))))</f>
        <v>3</v>
      </c>
      <c r="AG767" s="9" t="n">
        <v>8</v>
      </c>
      <c r="AH767" s="10" t="str">
        <f aca="false">IF(AG767="","",IF(AND(AG767&gt;=0,AG767&lt;=4),"0 a 4",IF(AND(AG767&gt;=4.5,AG767&lt;=8.5),"4,5 a 8,5",IF(AG767=9,"9",IF(AND(AG767&gt;=9.5,AG767&lt;=13),"9,5 a 13",IF(AND(AG767&gt;=13.5,AG767&lt;=25),"13,5 a 25","Fuera de rango"))))))</f>
        <v>4,5 a 8,5</v>
      </c>
      <c r="AI767" s="10" t="n">
        <f aca="false">IF(AH767="","",IF(AH767="0 a 4",1,IF(AH767="4,5 a 8,5",2,IF(AH767="9","NORMA",IF(AH767="9,5 a 13",3,IF(AH767="13,5 a 25",4,""))))))</f>
        <v>2</v>
      </c>
      <c r="AJ767" s="9" t="n">
        <v>4</v>
      </c>
      <c r="AK767" s="10" t="str">
        <f aca="false">IF(AJ767="","",IF(AND(AJ767&gt;=-15,AJ767&lt;=-10.5),"-15 a -10,5",IF(AND(AJ767&gt;=-10,AJ767&lt;=-4),"-10 a -4",IF(AND(AJ767&gt;=-4.5,AJ767&lt;=0),"-4,5 a 0",IF(AND(AJ767&gt;=0.5,AJ767&lt;=4.5),"0,5 a 4,5",IF(AJ767=5,"5",IF(AND(AJ767&gt;=5.5,AJ767&lt;=10),"5,5 a 10",IF(AND(AJ767&gt;=10.5,AJ767&lt;=20),"10,5 a 20","Fuera de rango"))))))))</f>
        <v>0,5 a 4,5</v>
      </c>
      <c r="AL767" s="11" t="n">
        <f aca="false">IF(AK767="","",IF(AK767="-15 a -10,5",1,IF(AK767="-10 a -4",2,IF(AK767="-4,5 a 0",3,IF(AK767="0,5 a 4,5",4,IF(AK767="5","NORMA",IF(AK767="5,5 a 10",5,IF(AK767="10,5 a 20",6,"Error"))))))))</f>
        <v>4</v>
      </c>
      <c r="AM767" s="9" t="n">
        <v>0</v>
      </c>
      <c r="AN767" s="10" t="str">
        <f aca="false">IF(AM767="","",IF(AND(AM767&gt;=-7.5,AM767&lt;=-5.5),"-7,5 a -5,5",IF(AND(AM767&gt;=-5,AM767&lt;=-3),"-5 a -3",IF(AND(AM767&gt;=-2.5,AM767&lt;=-0.5),"-2,5 a -0,5",IF(AM767=0,"0,00",IF(AND(AM767&gt;=0.5,AM767&lt;=2.5),"0,5 a 2,5",IF(AND(AM767&gt;=3,AM767&lt;=5),"3 a 5",IF(AND(AM767&gt;=5.5,AM767&lt;=7.5),"5,5 a 7,5",IF(AND(AM767&gt;=8,AM767&lt;=10),"8 a 10","Fuera de rango")))))))))</f>
        <v>0,00</v>
      </c>
      <c r="AO767" s="11" t="str">
        <f aca="false">IF(AN767="","",IF(AN767="-7,5 a -5,5",1,IF(AN767="-5 a -3",2,IF(AN767="-2,5 a -0,5",3,IF(AN767="0,00","NORMA",IF(AN767="0,5 a 2,5",4,IF(AN767="3 a 5",5,IF(AN767="5,5 a 7,5",6,IF(AN767="8 a 10",7,"Error")))))))))</f>
        <v>NORMA</v>
      </c>
      <c r="AP767" s="9" t="n">
        <v>-1</v>
      </c>
      <c r="AQ767" s="10" t="str">
        <f aca="false">IF(AP767="","",IF(AND(AP767&gt;=-20,AP767&lt;=-9.5),"-20 a -9,5",IF(AND(AP767&gt;=-9,AP767&lt;=-6.5),"-9 a -6,5",IF(AP767=-6,"-6",IF(AND(AP767&gt;=-5.5,AP767&lt;=-3),"-5,5 a -3",IF(AND(AP767&gt;=-2.5,AP767&lt;=0),"-2,5 a 0",IF(AND(AP767&gt;=0.5,AP767&lt;=3),"0,5 a 3",IF(AND(AP767&gt;=3.5,AP767&lt;=6),"3,5 a 6",IF(AND(AP767&gt;=6.5,AP767&lt;=9),"6,5 a 9",IF(AND(AP767&gt;=9.5,AP767&lt;=20),"9,5 a 20","Fuera de rango"))))))))))</f>
        <v>-2,5 a 0</v>
      </c>
      <c r="AR767" s="11" t="n">
        <f aca="false">IF(AQ767="","",IF(AQ767="-20 a -9,5",1,IF(AQ767="-9 a -6,5",2,IF(AQ767="-6","NORMA",IF(AQ767="-5,5 a -3",3,IF(AQ767="-2,5 a 0",4,IF(AQ767="0,5 a 3",5,IF(AQ767="3,5 a 6",6,IF(AQ767="6,5 a 9",7,IF(AQ767="9,5 a 20",8,""))))))))))</f>
        <v>4</v>
      </c>
      <c r="AS767" s="9" t="n">
        <v>2</v>
      </c>
      <c r="AT767" s="10" t="str">
        <f aca="false">IF(AS767="","",IF(AND(AS767&gt;=-16,AS767&lt;=-14),"-16 a -14",IF(AND(AS767&gt;=-13.5,AS767&lt;=-11.5),"-13,5 a -11,5",IF(AND(AS767&gt;=-11,AS767&lt;=-9),"-11 a -9",IF(AND(AS767&gt;=-8.5,AS767&lt;=-6.5),"-8,5 a -6,5",IF(AND(AS767&gt;=-6,AS767&lt;=-4),"-6 a -4",IF(AND(AS767&gt;=-3.5,AS767&lt;=-1.5),"-3,5 a -1,5",IF(AND(AS767&gt;=-1,AS767&lt;=1),"-1 a 1",IF(AND(AS767&gt;=1.5,AS767&lt;=3.5),"1,5 a 3,5",IF(AND(AS767&gt;=4,AS767&lt;=6),"4 a 6",IF(AND(AS767&gt;=6.5,AS767&lt;=8.5),"6,5 a 8,5",IF(AND(AS767&gt;=9,AS767&lt;=11),"9 a 11",IF(AND(AS767&gt;=11.5,AS767&lt;=13.5),"11,5 a 13,5",IF(AND(AS767&gt;=14,AS767&lt;=16),"14 a 16",IF(AND(AS767&gt;=16.5,AS767&lt;=18.5),"16,5 a 18,5",IF(AND(AS767&gt;=19,AS767&lt;=21),"19 a 21","Fuera de rango"))))))))))))))))</f>
        <v>1,5 a 3,5</v>
      </c>
      <c r="AU767" s="11" t="n">
        <f aca="false" t="array" ref="AU767">IF(AT767="","",_xlfn.IFS(AT767="-16 a -14",1,AT767="-13,5 a -11,5",2,AT767="-11 a -9",3,AT767="-8,5 a -6,5",4,AT767="-6 a -4",5,AT767="-3,5 a -1,5",6,AT767="-1 a 1",7,AT767="1,5 a 3,5",8,AT767="4 a 6","NORMA",AT767="6,5 a 8,5",9,AT767="9 a 11",10,AT767="11,5 a 13,5",11,AT767="14 a 16",12,AT767="16,5 a 18,5",13,AT767="19 a 21",14,TRUE(),""))</f>
        <v>8</v>
      </c>
      <c r="AV767" s="9" t="n">
        <v>1.75</v>
      </c>
      <c r="AW767" s="10" t="str">
        <f aca="false">IF(AV767="","",IF(AND(AV767&gt;=-1,AV767&lt;=-0.5),"-1 a -0,5",IF(AND(AV767&gt;-0.5,AV767&lt;=0),"De -0,5 a 0",IF(AND(AV767&gt;=0.25,AV767&lt;=0.75),"0,25 a 0,75",IF(AND(AV767&gt;=1,AV767&lt;=1.5),"1 a 1,5",IF(AND(AV767&gt;=1.75,AV767&lt;=2.25),"1,75 a 2,25",IF(AND(AV767&gt;=2.5,AV767&lt;=3),"2,5 a 3",IF(AND(AV767&gt;=3.25,AV767&lt;=3.75),"3,25 a 3,75","Fuera de rango"))))))))</f>
        <v>1,75 a 2,25</v>
      </c>
      <c r="AX767" s="10" t="n">
        <f aca="false">IF(AW767="","",IF(OR(AW767="-1 a -0,5",AW767="-1 a -0.5"),1,IF(OR(AW767="De -0,5 a 0",AW767="-0,5 a 0",AW767="De -0.5 a 0"),2,IF(OR(AW767="0,25 a 0,75",AW767="0.25 a 0.75"),"NORMA",IF(OR(AW767="1 a 1,5",AW767="1 a 1.5"),3,IF(OR(AW767="1,75 a 2,25",AW767="1.75 a 2.25"),4,IF(OR(AW767="2,5 a 3",AW767="2.5 a 3"),5,IF(OR(AW767="3,25 a 3,75",AW767="3.25 a 3.75"),6,""))))))))</f>
        <v>4</v>
      </c>
      <c r="AY767" s="9" t="n">
        <v>-3</v>
      </c>
      <c r="AZ767" s="10" t="str">
        <f aca="false">IF(AY767="","",IF(AND(AY767&gt;=-20,AY767&lt;=-9.5),"-20 a -9,5",IF(AND(AY767&gt;=-9,AY767&lt;=-6.5),"-9 a -6,5",IF(AY767=-6,"-6",IF(AND(AY767&gt;=-5.5,AY767&lt;=-3),"-5,5 a -3",IF(AND(AY767&gt;=-2.5,AY767&lt;=0),"-2,5 a 0",IF(AND(AY767&gt;=0.5,AY767&lt;=3),"0,5 a 3",IF(AND(AY767&gt;=3.5,AY767&lt;=6),"3,5 a 6","Fuera de rango"))))))))</f>
        <v>-5,5 a -3</v>
      </c>
      <c r="BA767" s="11" t="n">
        <f aca="false">IF(AZ767="","",IF(AZ767="-20 a -9,5",1,IF(AZ767="-9 a -6,5",2,IF(AZ767="-6","NORMA",IF(AZ767="-5,5 a -3",3,IF(AZ767="-2,5 a 0",4,IF(AZ767="0,5 a 3",5,IF(AZ767="3,5 a 6",6,""))))))))</f>
        <v>3</v>
      </c>
      <c r="BB767" s="9" t="n">
        <v>0</v>
      </c>
      <c r="BC767" s="10" t="str">
        <f aca="false" t="array" ref="BC767">IF(BB767="","",_xlfn.IFS(AND(BB767&gt;=0,BB767&lt;=2),"0 a 2",AND(BB767&gt;=2.5,BB767&lt;=4.5),"2,5 a 4,5",AND(BB767&gt;=5,BB767&lt;=7),"5 a 7",AND(BB767&gt;=7.5,BB767&lt;=9.5),"7,5 a 9,5",AND(BB767&gt;=10,BB767&lt;=12),"10 a 12",AND(BB767&gt;=12.5,BB767&lt;=14.5),"12,5 a 14,5",BB767=15,"15",AND(BB767&gt;=15.5,BB767&lt;=17.5),"15,5 a 17,5",AND(BB767&gt;=18,BB767&lt;=20),"18 a 20",AND(BB767&gt;=20.5,BB767&lt;=22.5),"20,5 a 22,5",AND(BB767&gt;=23,BB767&lt;=25),"23 a 25",TRUE(),"Fuera de rango"))</f>
        <v>0 a 2</v>
      </c>
      <c r="BD767" s="11" t="n">
        <f aca="false" t="array" ref="BD767">IF(BC767="","",_xlfn.IFS(BC767="0 a 2",1,BC767="2,5 a 4,5",2,BC767="5 a 7",3,BC767="7,5 a 9,5",4,BC767="10 a 12",5,BC767="12,5 a 14,5",6,BC767="15","NORMA",BC767="15,5 a 17,5",7,BC767="18 a 20",8,BC767="20,5 a 22,5",9,BC767="23 a 25",10,TRUE(),"Fuera de rango"))</f>
        <v>1</v>
      </c>
      <c r="BE767" s="9" t="n">
        <v>15</v>
      </c>
      <c r="BF767" s="10" t="str">
        <f aca="false">IF(BE767="","",IF(AND(BE767&gt;=-20,BE767&lt;=-10),"-20 a -10",IF(AND(BE767&gt;=-9.5,BE767&lt;=0.5),"-9,5 a 0,5",IF(AND(BE767&gt;=1,BE767&lt;=11),"1 a 11",IF(AND(BE767&gt;=11.5,BE767&lt;=20.5),"11,5 a 20,5",IF(BE767=21,"21",IF(AND(BE767&gt;=21.5,BE767&lt;=31.5),"21,5 a 31,5",IF(AND(BE767&gt;=32,BE767&lt;=42),"32 a 42","Fuera de rango"))))))))</f>
        <v>11,5 a 20,5</v>
      </c>
      <c r="BG767" s="11" t="n">
        <f aca="false">IF(BF767="","",IF(BF767="-20 a -10",1,IF(BF767="-9,5 a 0,5",2,IF(BF767="1 a 11",3,IF(BF767="11,5 a 20,5",4,IF(BF767="21","NORMA",IF(BF767="21,5 a 31,5",5,IF(BF767="32 a 42",6,""))))))))</f>
        <v>4</v>
      </c>
      <c r="BH767" s="9" t="n">
        <v>10</v>
      </c>
      <c r="BI767" s="10" t="str">
        <f aca="false">IF(BH767="","",IF(AND(BH767&gt;=-20,BH767&lt;=-15),"-20 a -15",IF(AND(BH767&gt;=-14.5,BH767&lt;=-9.5),"-14,5 a -9,5",IF(AND(BH767&gt;=-9,BH767&lt;=-4),"-9 a -4",IF(AND(BH767&gt;=-3.5,BH767&lt;=2.5),"-3,5 a 2,5",IF(AND(BH767&gt;=3,BH767&lt;=8),"3 a 8",IF(AND(BH767&gt;=8.5,BH767&lt;=14.5),"8,5 a 14,5",IF(BH767=15,"15",IF(AND(BH767&gt;=15.5,BH767&lt;=20.5),"15,5 a 20,5",IF(AND(BH767&gt;=21,BH767&lt;=26),"21 a 26","Fuera de rango"))))))))))</f>
        <v>8,5 a 14,5</v>
      </c>
      <c r="BJ767" s="11" t="n">
        <f aca="false">IF(BI767="","",IF(BI767="-20 a -15",1,IF(BI767="-14,5 a -9,5",2,IF(BI767="-9 a -4",3,IF(BI767="-3,5 a 2,5",4,IF(BI767="3 a 8",5,IF(BI767="8,5 a 14,5",6,IF(BI767="15","NORMA",IF(BI767="15,5 a 20,5",7,IF(BI767="21 a 26",8,IF(BI767="26,5 a 31,5",9,"")))))))))))</f>
        <v>6</v>
      </c>
      <c r="BK767" s="9" t="n">
        <v>0</v>
      </c>
      <c r="BL767" s="10" t="str">
        <f aca="false">IF(BK767="","",IF(AND(BK767&gt;=0,BK767&lt;=2),"0 - 2",IF(AND(BK767&gt;=2.5,BK767&lt;=4.5),"2,5 - 4,5",IF(AND(BK767&gt;=5,BK767&lt;=7),"5 - 7",IF(AND(BK767&gt;=7.5,BK767&lt;=9.5),"7,5 - 9,5",IF(AND(BK767&gt;=10,BK767&lt;=12),"10 - 12",IF(AND(BK767&gt;=12.5,BK767&lt;=13.5),"12,5 - 13,5",IF(BK767=14,"14",IF(AND(BK767&gt;=14.5,BK767&lt;=16.5),"14,5 - 16,5",IF(AND(BK767&gt;=17,BK767&lt;=19),"17 - 19",IF(AND(BK767&gt;=19.5,BK767&lt;=21.5),"19,5 - 21,5",IF(AND(BK767&gt;=22,BK767&lt;=24),"22 - 24",IF(AND(BK767&gt;=24.5,BK767&lt;=26.5),"24,5 - 26,5",IF(AND(BK767&gt;=27,BK767&lt;=29),"27 - 29",IF(AND(BK767&gt;=29.5,BK767&lt;=30),"29,5 - 30","Fuera de rango")))))))))))))))</f>
        <v>0 - 2</v>
      </c>
      <c r="BM767" s="11" t="n">
        <f aca="false">IF(BL767="","",IF(BL767="0 - 2",1,IF(BL767="2,5 - 4,5",2,IF(BL767="5 - 7",3,IF(BL767="7,5 - 9,5",4,IF(BL767="10 - 12",5,IF(BL767="12,5 - 13,5",6,IF(BL767="14","NORMA",IF(BL767="14,5 - 16,5",7,IF(BL767="17 - 19",8,IF(BL767="19,5 - 21,5",9,IF(BL767="22 - 24",10,IF(BL767="24,5 - 26,5",11,IF(BL767="27 - 29",12,IF(BL767="29,5 - 30",13,"")))))))))))))))</f>
        <v>1</v>
      </c>
      <c r="BN767" s="9" t="n">
        <v>11</v>
      </c>
      <c r="BO767" s="11" t="str">
        <f aca="false">IF(BN767="","",IF(AND(BN767&gt;=-20,BN767&lt;=-10),"-20 a -10",IF(AND(BN767&gt;=-9.5,BN767&lt;=0.5),"-9,5 a 0,5",IF(AND(BN767&gt;=1,BN767&lt;=11),"1 a 11",IF(AND(BN767&gt;=11.5,BN767&lt;=21.5),"11,5 a 21,5",IF(BN767=22,"22",IF(AND(BN767&gt;=22.5,BN767&lt;=32.5),"22,5 a 32,5",IF(AND(BN767&gt;=33,BN767&lt;=43),"33 a 43","Fuera de rango"))))))))</f>
        <v>1 a 11</v>
      </c>
      <c r="BP767" s="11" t="n">
        <f aca="false">IF(BO767="","",IF(BO767="-20 a -10",1,IF(BO767="-9,5 a 0,5",2,IF(BO767="1 a 11",3,IF(BO767="11,5 a 21,5",4,IF(BO767="22","NORMA",IF(BO767="22,5 a 32,5",5,IF(BO767="33 a 43",6,""))))))))</f>
        <v>3</v>
      </c>
      <c r="BQ767" s="9" t="n">
        <v>6</v>
      </c>
      <c r="BR767" s="10" t="str">
        <f aca="false">IF(BQ767="","",IF(AND(BQ767&gt;=-20,BQ767&lt;=-15),"-20 a -15",IF(AND(BQ767&gt;=-14.5,BQ767&lt;=-9.5),"-14,5 a -9,5",IF(AND(BQ767&gt;=-9,BQ767&lt;=-4),"-9 a -4",IF(AND(BQ767&gt;=-3.5,BQ767&lt;=2.5),"-3,5 a 2,5",IF(AND(BQ767&gt;=3,BQ767&lt;=8),"3 a 8",IF(AND(BQ767&gt;=8.5,BQ767&lt;=13.5),"8,5 a 13,5",IF(AND(BQ767&gt;=14,BQ767&lt;=17.5),"14 a 17,5",IF(BQ767=18,"18",IF(AND(BQ767&gt;=18.5,BQ767&lt;=23.5),"18,5 a 23,5",IF(AND(BQ767&gt;=24,BQ767&lt;=29),"24 a 29",IF(AND(BQ767&gt;=29.5,BQ767&lt;=34.5),"29,5 a 34,5",IF(AND(BQ767&gt;=35,BQ767&lt;=40),"35 a 40","Fuera de rango")))))))))))))</f>
        <v>3 a 8</v>
      </c>
      <c r="BS767" s="11" t="n">
        <f aca="false">IF(BR767="","",IF(BR767="-20 a -15",1,IF(BR767="-14,5 a -9,5",2,IF(BR767="-9 a -4",3,IF(BR767="-3,5 a 2,5",4,IF(BR767="3 a 8",5,IF(BR767="8,5 a 13,5",6,IF(BR767="14 a 17,5",7,IF(BR767="18","NORMA",IF(BR767="18,5 a 23,5",8,IF(BR767="24 a 29",9,IF(BR767="29,5 a 34,5",10,IF(BR767="35 a 40",11,"")))))))))))))</f>
        <v>5</v>
      </c>
      <c r="BT767" s="9" t="n">
        <v>0</v>
      </c>
      <c r="BU767" s="10" t="str">
        <f aca="false">IF(BT767="","",IF(AND(BT767&gt;=-20,BT767&lt;=-18),"-20 a -18",IF(AND(BT767&gt;=-17.5,BT767&lt;=-15.5),"-17,5 a -15,5",IF(AND(BT767&gt;=-15,BT767&lt;=-13),"-15 a -13",IF(AND(BT767&gt;=-12.5,BT767&lt;=-10.5),"-12,5 a -10,5",IF(AND(BT767&gt;=-10,BT767&lt;=-8),"-10 a -8",IF(AND(BT767&gt;=-7.5,BT767&lt;=-5.5),"-7,5 a -5,5",IF(AND(BT767&gt;=-5,BT767&lt;=-3),"-5 a -3",IF(AND(BT767&gt;=-2.5,BT767&lt;=-0.5),"-2,5 a -0,5",IF(BT767=0,"0",IF(AND(BT767&gt;=0.5,BT767&lt;=2.5),"0,5 a 2,5",IF(AND(BT767&gt;=3,BT767&lt;=5),"3 a 5",IF(AND(BT767&gt;=5.5,BT767&lt;=7.5),"5,5 a 7,5",IF(AND(BT767&gt;=8,BT767&lt;=10),"8 a 10",IF(AND(BT767&gt;=10.5,BT767&lt;=12.5),"10,5 a 12,5",IF(AND(BT767&gt;=13,BT767&lt;=15),"13 a 15",IF(AND(BT767&gt;=15.5,BT767&lt;=17.5),"15,5 a 17,5",IF(AND(BT767&gt;=18,BT767&lt;=20),"18 a 20","Fuera de rango"))))))))))))))))))</f>
        <v>0</v>
      </c>
      <c r="BV767" s="11" t="str">
        <f aca="false">IF(BT767="","",IF(BT767=0,"NORMA",IF(AND(BT767&gt;=-20,BT767&lt;=-18),2,IF(AND(BT767&gt;=-17.5,BT767&lt;=-15.5),2,IF(AND(BT767&gt;=-15,BT767&lt;=-13),3,IF(AND(BT767&gt;=-12.5,BT767&lt;=-10.5),4,IF(AND(BT767&gt;=-10,BT767&lt;=-8),5,IF(AND(BT767&gt;=-7.5,BT767&lt;=-5.5),6,IF(AND(BT767&gt;=-5,BT767&lt;=-3),7,IF(AND(BT767&gt;=-2.5,BT767&lt;=-0.5),8,IF(AND(BT767&gt;=0.5,BT767&lt;=2.5),9,IF(AND(BT767&gt;=3,BT767&lt;=5),10,IF(AND(BT767&gt;=5.5,BT767&lt;=7.5),11,IF(AND(BT767&gt;=8,BT767&lt;=10),12,IF(AND(BT767&gt;=10.5,BT767&lt;=12.5),13,IF(AND(BT767&gt;=13,BT767&lt;=15),14,IF(AND(BT767&gt;=15.5,BT767&lt;=17.5),15,IF(AND(BT767&gt;=18,BT767&lt;=20),16,"Fuera de rango"))))))))))))))))))</f>
        <v>NORMA</v>
      </c>
      <c r="BW767" s="9" t="n">
        <v>-6.75</v>
      </c>
      <c r="BX767" s="10" t="n">
        <f aca="false">18.5- (0.3*H767)</f>
        <v>11.6</v>
      </c>
      <c r="BY767" s="10" t="n">
        <f aca="false">(BW767)-(BX767)</f>
        <v>-18.35</v>
      </c>
      <c r="BZ767" s="10" t="str">
        <f aca="false">IF(BY767="","",IF(BY767&lt;-27.5,"De -30 a -28",IF(BY767&lt;-25,"De -27,5 a -25,5",IF(BY767&lt;-22.5,"De -25 a -23",IF(BY767&lt;-20,"De -22,5 a -20,5",IF(BY767&lt;-17.5,"De -20 a -18",IF(BY767&lt;-15,"De -17,5 a -15,5",IF(BY767&lt;-12.5,"De -15 a -13",IF(BY767&lt;-10,"De -12,5 a -10,5",IF(BY767&lt;-7.5,"De -10 a -8",IF(BY767&lt;-5,"De -7,5 a -5,5",IF(BY767&lt;-2.5,"De -5 a -3",IF(BY767&lt;0,"De -2,5 a -0,5",IF(BY767&lt;2.5,"De 0 a 2",IF(BY767&lt;5,"De 2,5 a 4,5",IF(BY767&lt;7.5,"De 5 a 7",IF(BY767&lt;10,"De 7,5 a 9,5",IF(BY767&lt;12.5,"De 10 a 12",IF(BY767&lt;15,"De 12,5 a 14,5",IF(BY767&lt;17.5,"De 15 a 17",IF(BY767&lt;20,"De 17,5 a 19,5",IF(BY767&lt;22.5,"De 20 a 22",IF(BY767&lt;25,"De 22,5 a 24,5",IF(BY767&lt;27.5,"De 25 a 27","De 27,5 a 30"))))))))))))))))))))))))</f>
        <v>De -20 a -18</v>
      </c>
      <c r="CA767" s="12" t="n">
        <f aca="false">IF(BY767="","",IF(BY767&lt;=-28,1,IF(BY767&lt;=-25.5,2,IF(BY767&lt;=-23,3,IF(BY767&lt;=-20.5,4,IF(BY767&lt;=-18,5,IF(BY767&lt;=-15.5,6,IF(BY767&lt;=-13,7,IF(BY767&lt;=-10.5,8,IF(BY767&lt;=-8,9,IF(BY767&lt;=-5.5,10,IF(BY767&lt;=-3,11,IF(BY767&lt;=-0.5,12,IF(BY767&lt;=2,13,IF(BY767&lt;=4.5,14,IF(BY767&lt;=7,15,IF(BY767&lt;=9.5,16,IF(BY767&lt;=12,17,IF(BY767&lt;=14.5,18,IF(BY767&lt;=17,19,IF(BY767&lt;=19.5,20,IF(BY767&lt;=22,21,IF(BY767&lt;=24.5,22,IF(BY767&lt;=27,23,IF(BY767&lt;=30,24,"Fuera de rango")))))))))))))))))))))))))</f>
        <v>5</v>
      </c>
      <c r="CB767" s="9" t="n">
        <v>-5.5</v>
      </c>
      <c r="CC767" s="10" t="n">
        <f aca="false">18.5- (0.3*H767)</f>
        <v>11.6</v>
      </c>
      <c r="CD767" s="10" t="n">
        <f aca="false">(CB767)-(CC767)</f>
        <v>-17.1</v>
      </c>
      <c r="CE767" s="10" t="str">
        <f aca="false">IF(CD767="","",IF(CD767&lt;-27.5,"De -30 a -28",IF(CD767&lt;-25,"De -27,5 a -25,5",IF(CD767&lt;-22.5,"De -25 a -23",IF(CD767&lt;-20,"De -22,5 a -20,5",IF(CD767&lt;-17.5,"De -20 a -18",IF(CD767&lt;-15,"De -17,5 a -15,5",IF(CD767&lt;-12.5,"De -15 a -13",IF(CD767&lt;-10,"De -12,5 a -10,5",IF(CD767&lt;-7.5,"De -10 a -8",IF(CD767&lt;-5,"De -7,5 a -5,5",IF(CD767&lt;-2.5,"De -5 a -3",IF(CD767&lt;0,"De -2,5 a -0,5",IF(CD767&lt;=2,"De 0 a 2",IF(CD767&lt;=4.5,"De 2,5 a 4,5",IF(CD767&lt;=7,"De 5 a 7",IF(CD767&lt;=9.5,"De 7,5 a 9,5",IF(CD767&lt;=12,"De 10 a 12",IF(CD767&lt;=14.5,"De 12,5 a 14,5",IF(CD767&lt;=17,"De 15 a 17",IF(CD767&lt;=19.5,"De 17,5 a 19,5",IF(CD767&lt;=22,"De 20 a 22",IF(CD767&lt;=24.5,"De 22,5 a 24,5",IF(CD767&lt;=27,"De 25 a 27","De 27,5 a 30"))))))))))))))))))))))))</f>
        <v>De -17,5 a -15,5</v>
      </c>
      <c r="CF767" s="12" t="n">
        <f aca="false">IF(CD767="","",IF(CD767&lt;-27.5,1,IF(CD767&lt;-25,2,IF(CD767&lt;-22.5,3,IF(CD767&lt;-20,4,IF(CD767&lt;-17.5,5,IF(CD767&lt;-15,6,IF(CD767&lt;-12.5,7,IF(CD767&lt;-10,8,IF(CD767&lt;-7.5,9,IF(CD767&lt;-5,10,IF(CD767&lt;-2.5,11,IF(CD767&lt;0,12,IF(CD767&lt;2.5,13,IF(CD767&lt;5,14,IF(CD767&lt;7.5,15,IF(CD767&lt;10,16,IF(CD767&lt;12.5,17,IF(CD767&lt;15,18,IF(CD767&lt;17.5,19,IF(CD767&lt;20,20,IF(CD767&lt;22.5,21,IF(CD767&lt;25,22,IF(CD767&lt;27.5,23,24))))))))))))))))))))))))</f>
        <v>6</v>
      </c>
      <c r="CG767" s="9" t="n">
        <v>-3.5</v>
      </c>
      <c r="CH767" s="10" t="str">
        <f aca="false">IF(CG767="","",IF(AND(CG767&gt;=-10,CG767&lt;=-9.5),"-10 a -9,5",IF(AND(CG767&gt;-9.5,CG767&lt;=-8.5),"-9 a -8,5",IF(AND(CG767&gt;-8.5,CG767&lt;=-7.5),"-8 a -7,5",IF(AND(CG767&gt;-7.5,CG767&lt;=-6.5),"-7 a -6,5",IF(AND(CG767&gt;-6.5,CG767&lt;=-5.5),"-6 a -5,5",IF(AND(CG767&gt;-5.5,CG767&lt;=-4.5),"-5 a -4,5",IF(AND(CG767&gt;-4.5,CG767&lt;=-3.5),"-4 a -3,5",IF(AND(CG767&gt;-3.5,CG767&lt;=-2.5),"-3 a -2,5",IF(CG767=-2.25,"-2,25",IF(AND(CG767&gt;-2.5,CG767&lt;=-1.5),"-2 a -1,5",IF(AND(CG767&gt;-1.5,CG767&lt;=-0.5),"-1 a -0,5",IF(AND(CG767&gt;-0.5,CG767&lt;=0.5),"0 a 0,5",IF(AND(CG767&gt;0.5,CG767&lt;=1.5),"1 a 1,5",IF(AND(CG767&gt;1.5,CG767&lt;=2.5),"2 a 2,5",IF(AND(CG767&gt;2.5,CG767&lt;=3.5),"3 a 3,5",IF(AND(CG767&gt;3.5,CG767&lt;=4.5),"4 a 4,5",IF(AND(CG767&gt;4.5,CG767&lt;=5.5),"5 a 5,5",IF(AND(CG767&gt;5.5,CG767&lt;=6.5),"6 a 6,5",IF(AND(CG767&gt;6.5,CG767&lt;=7.5),"7 a 7,5",IF(AND(CG767&gt;7.5,CG767&lt;=8.5),"8 a 8,5",IF(AND(CG767&gt;8.5,CG767&lt;=9.5),"9 a 9,5",IF(CG767&gt;=10,"10","Fuera de rango")))))))))))))))))))))))</f>
        <v>-4 a -3,5</v>
      </c>
      <c r="CI767" s="11" t="n">
        <f aca="false">IF(CG767="","",IF(CG767=-2.25,"NORMA",IF(CG767&lt;=-9.5,1,IF(CG767&lt;=-8.5,2,IF(CG767&lt;=-7.5,3,IF(CG767&lt;=-6.5,4,IF(CG767&lt;=-5.5,5,IF(CG767&lt;=-4.5,6,IF(CG767&lt;=-3.5,7,IF(CG767&lt;=-2.5,8,IF(CG767&lt;=-1.5,9,IF(CG767&lt;=-0.5,10,IF(CG767&lt;=0.5,11,IF(CG767&lt;=1.5,12,IF(CG767&lt;=2.5,13,IF(CG767&lt;=3.5,14,IF(CG767&lt;=4.5,15,IF(CG767&lt;=5.5,16,IF(CG767&lt;=6.5,17,IF(CG767&lt;=7.5,18,IF(CG767&lt;=8.5,19,IF(CG767&lt;=9.5,20,IF(CG767=10,21,"Fuera de rango")))))))))))))))))))))))</f>
        <v>7</v>
      </c>
      <c r="CJ767" s="9" t="n">
        <v>2.75</v>
      </c>
      <c r="CK767" s="10" t="str">
        <f aca="false">IF(CJ767="","",IF(AND(CJ767&gt;=-6,CJ767&lt;=-5.5),"-6 a -5,5",IF(AND(CJ767&gt;-5.5,CJ767&lt;=-4.5),"-5 a -4,5",IF(AND(CJ767&gt;-4.5,CJ767&lt;=-3.5),"-4 a -3,5",IF(AND(CJ767&gt;-3.5,CJ767&lt;=-2.5),"-3 a -2,5",IF(AND(CJ767&gt;-2.5,CJ767&lt;=-1.5),"-2 a -1,5",IF(AND(CJ767&gt;-1.5,CJ767&lt;=-0.5),"-1 a -0,5",IF(AND(CJ767&gt;-0.5,CJ767&lt;=0.5),"0 a 0,5",IF(AND(CJ767&gt;0.5,CJ767&lt;=1.5),"1 a 1,5",IF(AND(CJ767&gt;1.5,CJ767&lt;2.5),"2",IF(AND(CJ767&gt;=2.5,CJ767&lt;=3),"2,5 a 3",IF(AND(CJ767&gt;3,CJ767&lt;=4),"3,5 a 4",IF(AND(CJ767&gt;4,CJ767&lt;=5),"4,5 a 5",IF(AND(CJ767&gt;5,CJ767&lt;=6),"5,5 a 6",IF(AND(CJ767&gt;6,CJ767&lt;=7),"6,5 a 7",IF(AND(CJ767&gt;7,CJ767&lt;=8),"7,5 a 8",IF(AND(CJ767&gt;8,CJ767&lt;=9.5),"8,5 a 9,5",IF(CJ767=10,"10","Fuera de rango"))))))))))))))))))</f>
        <v>2,5 a 3</v>
      </c>
      <c r="CL767" s="11" t="n">
        <f aca="false">IF(CK767="","",IF(OR(CK767="-6 a -5,5",CK767="-6 - -5,5"),1,IF(OR(CK767="-5 a -4,5",CK767="-5 - -4,5"),2,IF(OR(CK767="-4 a -3,5",CK767="-4 - -3,5"),3,IF(OR(CK767="-3 a -2,5",CK767="-3 - -2,5"),4,IF(OR(CK767="-2 a -1,5",CK767="-2 - -1,5"),5,IF(OR(CK767="-1 a -0,5",CK767="-1 - -0,5"),6,IF(OR(CK767="0 a 0,5",CK767="0 - 0,5"),7,IF(OR(CK767="1 a 1,5",CK767="1 - 1,5"),8,IF(CK767="2","NORMA",IF(OR(CK767="2,5 a 3",CK767="2,5 - 3"),9,IF(OR(CK767="3,5 a 4",CK767="3,5 - 4"),10,IF(OR(CK767="4,5 a 5",CK767="4,5 - 5"),11,IF(OR(CK767="5,5 a 6",CK767="5,5 - 6"),12,IF(OR(CK767="6,5 a 7",CK767="6,5 - 7"),13,IF(OR(CK767="7,5 a 8",CK767="7,5 - 8"),14,IF(OR(CK767="8,5 a 9",CK767="8,5 - 9,5",CK767="9 a 9,5"),15,IF(CK767="10",15,IF(OR(CK767="0,5 a 1",CK767="0,5 - 1"),7,"Fuera de rango")))))))))))))))))))</f>
        <v>9</v>
      </c>
      <c r="CO767" s="10" t="str">
        <f aca="false">IF(CM767&gt;0,"EME"," ")</f>
        <v> </v>
      </c>
      <c r="CQ767" s="10" t="str">
        <f aca="false">IF(CP767&gt;0,"0", " ")</f>
        <v> </v>
      </c>
      <c r="CR767" s="10" t="str">
        <f aca="false">IF(CP767&gt;0,"EME"," ")</f>
        <v> </v>
      </c>
      <c r="CS767" s="9" t="n">
        <v>0</v>
      </c>
      <c r="CV767" s="9" t="n">
        <v>0</v>
      </c>
      <c r="CY767" s="9" t="n">
        <v>-1</v>
      </c>
      <c r="DB767" s="9" t="n">
        <v>-0.25</v>
      </c>
      <c r="DC767" s="11" t="str">
        <f aca="false">IF(DB767&lt;0,"2"," ")</f>
        <v>2</v>
      </c>
      <c r="DD767" s="11" t="str">
        <f aca="false">IF(DB767&lt;0,"MIO"," ")</f>
        <v>MIO</v>
      </c>
      <c r="DE767" s="9" t="n">
        <v>0</v>
      </c>
      <c r="DF767" s="10" t="str">
        <f aca="false">IF(DE767&lt;0,"3"," ")</f>
        <v> </v>
      </c>
      <c r="DG767" s="10" t="str">
        <f aca="false">IF(DE767&lt;0,"AST"," ")</f>
        <v> </v>
      </c>
      <c r="DH767" s="9" t="n">
        <v>0</v>
      </c>
      <c r="DI767" s="10" t="str">
        <f aca="false">IF(DH767&lt;0,"3"," ")</f>
        <v> </v>
      </c>
      <c r="DJ767" s="10" t="str">
        <f aca="false">IF(DH767&lt;0,"AST"," ")</f>
        <v> </v>
      </c>
      <c r="DK767" s="9" t="n">
        <v>0</v>
      </c>
      <c r="DL767" s="10" t="str">
        <f aca="false">IF(DK767&gt;0,"4"," ")</f>
        <v> </v>
      </c>
      <c r="DM767" s="10" t="str">
        <f aca="false">IF(DK767&gt;0,"PRE"," ")</f>
        <v> </v>
      </c>
      <c r="DN767" s="9" t="n">
        <v>0</v>
      </c>
      <c r="DO767" s="10" t="str">
        <f aca="false">IF(DN767&gt;0,"4"," ")</f>
        <v> </v>
      </c>
      <c r="DP767" s="10" t="str">
        <f aca="false">IF(DN767&gt;0,"PRE"," ")</f>
        <v> </v>
      </c>
      <c r="DS767" s="12" t="str">
        <f aca="false">CONCATENATE(CO767,CU767,DA767,DG767,DM767)</f>
        <v>   </v>
      </c>
      <c r="DT767" s="10" t="e">
        <f aca="false" t="array" ref="DT767">_xlfn.IFS(DS767="EME    ","0", DS767=" HIP   ","1", DS767="  MIO  ","2", DS767="   AST ","3", DS767="    PRE","4", DS767="EME   PRE","5", DS767=" HIP  PRE","6", DS767=" HIP AST ","7", DS767="  MIO PRE","8", DS767="  MIOAST ","9", DS767="   ASTPRE","10",DS767=" HIP ASTPRE","11", DS767="  MIOASTPRE","12", DS767="     ","0")</f>
        <v>#N/A</v>
      </c>
      <c r="DV767" s="1" t="e">
        <f aca="false" t="array" ref="DV767">_xlfn.IFS(DU767="SI","2", DU767="NO","1")</f>
        <v>#N/A</v>
      </c>
      <c r="DX767" s="11" t="str">
        <f aca="false">IF(DW767=0,"1","2")</f>
        <v>1</v>
      </c>
      <c r="DY767" s="11" t="str">
        <f aca="false" t="array" ref="DY767">_xlfn.IFS(DW767=0,"0", DW767=0.25, "1", DW767=0.5,"2", DW767=0.75,"3", DW767=1,"4",DW767=1.25,"5", DW767=1.5,"6", DW767=1.75,"7", DW767=2,"8")</f>
        <v>0</v>
      </c>
      <c r="EA767" s="11" t="str">
        <f aca="false">IF(DZ767=0,"1","2")</f>
        <v>1</v>
      </c>
      <c r="EB767" s="11" t="str">
        <f aca="false" t="array" ref="EB767">_xlfn.IFS(DZ767=0,"0", DZ767=0.25, "1", DZ767=0.5,"2", DZ767=0.75,"3", DZ767=1,"4",DZ767=1.25,"5", DZ767=1.5,"6", DZ767=1.75,"7", DZ767=2,"8")</f>
        <v>0</v>
      </c>
      <c r="ED767" s="10" t="str">
        <f aca="false">IF(EC767=0,"1","2")</f>
        <v>1</v>
      </c>
      <c r="EE767" s="11" t="str">
        <f aca="false" t="array" ref="EE767">_xlfn.IFS(EC767=0,"0", EC767=-0.25, "1", EC767=-0.5,"2", EC767=-0.75,"3", EC767=-1,"4",EC767=-1.25,"5", EC767=-1.5,"6", EC767=-1.75,"7", EC767=-2,"8", EC767=-2.25,"9",EC767=-2.5,"10", EC767=-2.75,"11", EC767=-3,"12", EC767=-3.25,"13", EC767=-3.5,"14", EC767=-3.75,"15",EC767=-4,"16")</f>
        <v>0</v>
      </c>
      <c r="EG767" s="10" t="str">
        <f aca="false">IF(EF767=0,"1","2")</f>
        <v>1</v>
      </c>
      <c r="EH767" s="11" t="str">
        <f aca="false" t="array" ref="EH767">_xlfn.IFS(EF767=0,"0", EF767=-0.25, "1", EF767=-0.5,"2", EF767=-0.75,"3", EF767=-1,"4",EF767=-1.25,"5", EF767=-1.5,"6", EF767=-1.75,"7", EF767=-2,"8", EF767=-2.25,"9",EF767=-2.5,"10", EF767=-2.75,"11", EF767=-3,"12", EF767=-3.25,"13", EF767=-3.5,"14", EF767=-3.75,"15",EF767=-4,"16")</f>
        <v>0</v>
      </c>
      <c r="EJ767" s="11" t="str">
        <f aca="false">IF(EI767=0,"1","2")</f>
        <v>1</v>
      </c>
      <c r="EK767" s="11" t="str">
        <f aca="false" t="array" ref="EK767">_xlfn.IFS(EI767=0,"0", EI767=-0.25, "1", EI767=-0.5,"2", EI767=-0.75,"3", EI767=-1,"4",EI767=-1.25,"5", EI767=-1.5,"6", EI767=-1.75,"7", EI767=-2,"8", EI767=-2.25,"9", EI767=-2.25,"9",EI767=-2.5,"10", EI767=-2.75,"11", EI767=-3,"12", EI767=-3.25,"13", EI767=-3.5,"14", EI767=-3.75,"15",EI767=-4,"16", EI767=0.25, "17", EI767=0.5, "18")</f>
        <v>0</v>
      </c>
      <c r="EM767" s="11" t="str">
        <f aca="false">IF(EL767=0,"1","2")</f>
        <v>1</v>
      </c>
      <c r="EN767" s="11" t="str">
        <f aca="false" t="array" ref="EN767">_xlfn.IFS(EL767=0.25,"17",EL767=0.5,"18", EL767=0,"0", EL767=-0.25, "1", EL767=-0.5,"2", EL767=-0.75,"3", EL767=-1,"4",EL767=-1.25,"5", EL767=-1.5,"6", EL767=-1.75,"7", EL767=-2,"8",EL767= -2.25,"9",EL767=-2.5,"10",EL767= -2.75,"11",EL767= -3,"12",EL767= -3.25,"13",EL767= -3.5,"14",EL767= -3.75,"15",EL767=-4,"16")</f>
        <v>0</v>
      </c>
      <c r="EP767" s="11" t="str">
        <f aca="false">IF(EO767=0,"1","2")</f>
        <v>1</v>
      </c>
      <c r="EQ767" s="11" t="str">
        <f aca="false" t="array" ref="EQ767">_xlfn.IFS(EO767=0,"0", EO767=0.25, "1", EO767=0.5,"2", EO767=0.75,"3", EO767=1,"4",EO767=1.25,"5", EO767=1.5,"6", EO767=1.75,"7", EO767=2,"8", EO767=2.25,"9", EO767=2.25,"9",EO767=2.5,"10", EO767=2.75,"11", EO767=3,"12", EO767=3.25,"13", EO767=3.5,"14", EO767=3.75,"15",EO767=4,"16", EO767=-0.25, "17", bq=-0.5, "18")</f>
        <v>0</v>
      </c>
      <c r="ES767" s="11" t="str">
        <f aca="false">IF(ER767=0,"1","2")</f>
        <v>1</v>
      </c>
      <c r="ET767" s="11" t="str">
        <f aca="false" t="array" ref="ET767">_xlfn.IFS(ER767=0,"0", ER767=0.25, "1", ER767=0.5,"2", ER767=0.75,"3", ER767=1,"4",ER767=1.25,"5", ER767=1.5,"6", ER767=1.75,"7", ER767=2,"8", ER767=2.25,"9", ER767=2.25,"9",ER767=2.5,"10", ER767=2.75,"11", ER767=3,"12", ER767=3.25,"13", ER767=3.5,"14", ER767=3.75,"15",ER767=4,"16", ER767=-0.25, "17", bq=-0.5, "18")</f>
        <v>0</v>
      </c>
      <c r="EV767" s="14" t="e">
        <f aca="false">VLOOKUP(EU767,LEYENDA!$G$2:$H$8,2,TRUE())</f>
        <v>#N/A</v>
      </c>
      <c r="EW767" s="14" t="e">
        <f aca="false" t="array" ref="EW767">_xlfn.IFS(EV767="0-5","1", EV767="6-12","2", EV767="13-18","3", EV767="19-24","4", EV767="25-36","5", EV767="37-48","6", EV767="49-60","7")</f>
        <v>#N/A</v>
      </c>
    </row>
    <row r="768" customFormat="false" ht="13.5" hidden="false" customHeight="false" outlineLevel="0" collapsed="false">
      <c r="A768" s="1" t="n">
        <v>310</v>
      </c>
      <c r="B768" s="2" t="n">
        <v>3</v>
      </c>
      <c r="C768" s="33" t="n">
        <v>43148</v>
      </c>
      <c r="E768" s="5" t="str">
        <f aca="false">VLOOKUP(A768,'286'!$A$3:$J$6279,10,FALSE())</f>
        <v>MANZANARO ALBERTOS, BLANCA</v>
      </c>
      <c r="F768" s="4" t="str">
        <f aca="false">VLOOKUP(A768,'286'!$A$3:$I$1768,3,FALSE())</f>
        <v>MANALBLAN</v>
      </c>
      <c r="G768" s="6" t="n">
        <f aca="false">VLOOKUP(A768,'286'!$A$3:$I$1768,4,FALSE())</f>
        <v>34234</v>
      </c>
      <c r="H768" s="7" t="n">
        <f aca="false">YEAR(C768)-YEAR(G768)</f>
        <v>25</v>
      </c>
      <c r="I768" s="1" t="str">
        <f aca="false">VLOOKUP(H768,LEYENDA!$C$2:$D$6,2,TRUE())</f>
        <v>25-40</v>
      </c>
      <c r="J768" s="5" t="str">
        <f aca="false">VLOOKUP(A768,'286'!$A$3:$I$1768,7,FALSE())</f>
        <v>M</v>
      </c>
      <c r="K768" s="8" t="n">
        <f aca="false">VLOOKUP(A768,'286'!$A$3:$I$1768,2,FALSE())</f>
        <v>0</v>
      </c>
      <c r="L768" s="4" t="str">
        <f aca="false">VLOOKUP(A768,'286'!$A$3:$I$1768,8,FALSE())</f>
        <v>D</v>
      </c>
      <c r="M768" s="4" t="str">
        <f aca="false">VLOOKUP(A768,'286'!$A$3:$I$1768,9,FALSE())</f>
        <v>I</v>
      </c>
      <c r="N768" s="8" t="str">
        <f aca="false">IF(R768=O768, "MISMA","CONTRARIA")</f>
        <v>CONTRARIA</v>
      </c>
      <c r="O768" s="8" t="str">
        <f aca="false" t="array" ref="O768">_xlfn.IFS(L768="D","1", L768="I","2")</f>
        <v>1</v>
      </c>
      <c r="P768" s="8" t="e">
        <f aca="false" t="array" ref="P768">_xlfn.IFS(K768="OD","1", K768="OI","2")</f>
        <v>#N/A</v>
      </c>
      <c r="Q768" s="1" t="str">
        <f aca="false" t="array" ref="Q768">_xlfn.IFS(J768="M","1", J768="H","2")</f>
        <v>1</v>
      </c>
      <c r="R768" s="8" t="str">
        <f aca="false" t="array" ref="R768">_xlfn.IFS(M768="D","1", M768="I","2")</f>
        <v>2</v>
      </c>
      <c r="S768" s="1" t="str">
        <f aca="false" t="array" ref="S768">_xlfn.IFS(N768="CONTRARIA", "1",N768= "MISMA","2")</f>
        <v>1</v>
      </c>
      <c r="T768" s="1" t="str">
        <f aca="false" t="array" ref="T768">_xlfn.IFS(I768="0-12","1", I768="13-24","2", I768="25-40","3", I768="41-60","4", I768="61-100","5")</f>
        <v>3</v>
      </c>
      <c r="U768" s="9" t="n">
        <v>-0.5</v>
      </c>
      <c r="V768" s="10" t="str">
        <f aca="false">IF(U768="","",IF(AND(U768&gt;=-9,U768&lt;=-6.5),"-9 a -6,5",IF(AND(U768&gt;=-6,U768&lt;=-3.5),"-6 a -3,5",IF(AND(U768&gt;=-3,U768&lt;=-1),"-3 a -1",IF(U768=-0.5,"-0,5",IF(AND(U768&gt;=0,U768&lt;=2.5),"0 a 2,5",IF(AND(U768&gt;=3,U768&lt;=5.5),"3 a 5,5",IF(AND(U768&gt;=6,U768&lt;=8.5),"6 a 8,5",IF(AND(U768&gt;=9,U768&lt;=20),"9 a 20","Fuera de rango")))))))))</f>
        <v>-0,5</v>
      </c>
      <c r="W768" s="11" t="str">
        <f aca="false">IF(V768="","",IF(V768="-9 a -6,5",2,IF(V768="-6 a -3,5",3,IF(V768="-3 a -1",4,IF(V768="-0,5","NORMA",IF(V768="0 a 2,5",5,IF(V768="3 a 5,5",6,IF(V768="6 a 8,5",7,IF(V768="9 a 20",8,"Fuera de rango")))))))))</f>
        <v>NORMA</v>
      </c>
      <c r="X768" s="9" t="n">
        <v>0</v>
      </c>
      <c r="Y768" s="11" t="str">
        <f aca="false">IF(X768="","",IF(AND(X768&gt;=0,X768&lt;=4),"0 a 4",IF(AND(X768&gt;=4.5,X768&lt;=8.5),"4,5 a 8,5",IF(X768=9,"9",IF(AND(X768&gt;=9.5,X768&lt;=13),"9,5 a 13",IF(AND(X768&gt;=13.5,X768&lt;=20),"13,5 a 20",IF(AND(X768&gt;=20.5,X768&lt;=35),"20,5 a 35","Fuera de rango")))))))</f>
        <v>0 a 4</v>
      </c>
      <c r="Z768" s="11" t="n">
        <f aca="false">IF(Y768="","",IF(Y768="0 a 4",1,IF(Y768="4,5 a 8,5",2,IF(Y768="9","NORMA",IF(Y768="9,5 a 13",3,IF(Y768="13,5 a 20",4,IF(Y768="20,5 a 35",5,"Fuera de rango")))))))</f>
        <v>1</v>
      </c>
      <c r="AA768" s="9" t="n">
        <v>21</v>
      </c>
      <c r="AB768" s="10" t="str">
        <f aca="false">IF(AA768="","",IF(AND(AA768&gt;=0,AA768&lt;=9),"0 a 9",IF(AND(AA768&gt;=9.5,AA768&lt;=18.5),"9,5 a 18,5",IF(AA768=19,"19",IF(AND(AA768&gt;=19.5,AA768&lt;=28),"19,5 a 28",IF(AND(AA768&gt;=28.5,AA768&lt;=40),"28,5 a 40","Fuera de rango"))))))</f>
        <v>19,5 a 28</v>
      </c>
      <c r="AC768" s="11" t="n">
        <f aca="false" t="array" ref="AC768">_xlfn.IFS(AB768="","",AB768="0 a 9",1,AB768="9,5 a 18,5",2,AB768="19","NORMA",AB768="19,5 a 28",3,AB768="28,5 a 40",4,TRUE(),"Fuera de rango")</f>
        <v>3</v>
      </c>
      <c r="AD768" s="9" t="n">
        <v>10</v>
      </c>
      <c r="AE768" s="10" t="str">
        <f aca="false">IF(AD768="","",IF(AND(AD768&gt;=-10,AD768&lt;=0),"De -10 a 0",IF(AND(AD768&gt;=0.5,AD768&lt;=9.5),"0,5 a 9,5",IF(AD768=10,"10",IF(AND(AD768&gt;=10.5,AD768&lt;=20),"10,5 a 20",IF(AND(AD768&gt;=20.5,AD768&lt;=40),"20,5 a 40","Fuera de rango"))))))</f>
        <v>10</v>
      </c>
      <c r="AF768" s="12" t="str">
        <f aca="false">IF(AD768="","",IF(AND(AD768&gt;=-10,AD768&lt;=0),1,IF(AND(AD768&gt;=0.5,AD768&lt;=9.5),2,IF(AD768=10,"NORMA",IF(AND(AD768&gt;=10.5,AD768&lt;=20),3,IF(AND(AD768&gt;=20.5,AD768&lt;=40),4,""))))))</f>
        <v>NORMA</v>
      </c>
      <c r="AG768" s="9" t="n">
        <v>9</v>
      </c>
      <c r="AH768" s="10" t="str">
        <f aca="false">IF(AG768="","",IF(AND(AG768&gt;=0,AG768&lt;=4),"0 a 4",IF(AND(AG768&gt;=4.5,AG768&lt;=8.5),"4,5 a 8,5",IF(AG768=9,"9",IF(AND(AG768&gt;=9.5,AG768&lt;=13),"9,5 a 13",IF(AND(AG768&gt;=13.5,AG768&lt;=25),"13,5 a 25","Fuera de rango"))))))</f>
        <v>9</v>
      </c>
      <c r="AI768" s="10" t="str">
        <f aca="false">IF(AH768="","",IF(AH768="0 a 4",1,IF(AH768="4,5 a 8,5",2,IF(AH768="9","NORMA",IF(AH768="9,5 a 13",3,IF(AH768="13,5 a 25",4,""))))))</f>
        <v>NORMA</v>
      </c>
      <c r="AJ768" s="9" t="n">
        <v>5</v>
      </c>
      <c r="AK768" s="10" t="str">
        <f aca="false">IF(AJ768="","",IF(AND(AJ768&gt;=-15,AJ768&lt;=-10.5),"-15 a -10,5",IF(AND(AJ768&gt;=-10,AJ768&lt;=-4),"-10 a -4",IF(AND(AJ768&gt;=-4.5,AJ768&lt;=0),"-4,5 a 0",IF(AND(AJ768&gt;=0.5,AJ768&lt;=4.5),"0,5 a 4,5",IF(AJ768=5,"5",IF(AND(AJ768&gt;=5.5,AJ768&lt;=10),"5,5 a 10",IF(AND(AJ768&gt;=10.5,AJ768&lt;=20),"10,5 a 20","Fuera de rango"))))))))</f>
        <v>5</v>
      </c>
      <c r="AL768" s="11" t="str">
        <f aca="false">IF(AK768="","",IF(AK768="-15 a -10,5",1,IF(AK768="-10 a -4",2,IF(AK768="-4,5 a 0",3,IF(AK768="0,5 a 4,5",4,IF(AK768="5","NORMA",IF(AK768="5,5 a 10",5,IF(AK768="10,5 a 20",6,"Error"))))))))</f>
        <v>NORMA</v>
      </c>
      <c r="AM768" s="9" t="n">
        <v>0</v>
      </c>
      <c r="AN768" s="10" t="str">
        <f aca="false">IF(AM768="","",IF(AND(AM768&gt;=-7.5,AM768&lt;=-5.5),"-7,5 a -5,5",IF(AND(AM768&gt;=-5,AM768&lt;=-3),"-5 a -3",IF(AND(AM768&gt;=-2.5,AM768&lt;=-0.5),"-2,5 a -0,5",IF(AM768=0,"0,00",IF(AND(AM768&gt;=0.5,AM768&lt;=2.5),"0,5 a 2,5",IF(AND(AM768&gt;=3,AM768&lt;=5),"3 a 5",IF(AND(AM768&gt;=5.5,AM768&lt;=7.5),"5,5 a 7,5",IF(AND(AM768&gt;=8,AM768&lt;=10),"8 a 10","Fuera de rango")))))))))</f>
        <v>0,00</v>
      </c>
      <c r="AO768" s="11" t="str">
        <f aca="false">IF(AN768="","",IF(AN768="-7,5 a -5,5",1,IF(AN768="-5 a -3",2,IF(AN768="-2,5 a -0,5",3,IF(AN768="0,00","NORMA",IF(AN768="0,5 a 2,5",4,IF(AN768="3 a 5",5,IF(AN768="5,5 a 7,5",6,IF(AN768="8 a 10",7,"Error")))))))))</f>
        <v>NORMA</v>
      </c>
      <c r="AP768" s="9" t="n">
        <v>5</v>
      </c>
      <c r="AQ768" s="10" t="str">
        <f aca="false">IF(AP768="","",IF(AND(AP768&gt;=-20,AP768&lt;=-9.5),"-20 a -9,5",IF(AND(AP768&gt;=-9,AP768&lt;=-6.5),"-9 a -6,5",IF(AP768=-6,"-6",IF(AND(AP768&gt;=-5.5,AP768&lt;=-3),"-5,5 a -3",IF(AND(AP768&gt;=-2.5,AP768&lt;=0),"-2,5 a 0",IF(AND(AP768&gt;=0.5,AP768&lt;=3),"0,5 a 3",IF(AND(AP768&gt;=3.5,AP768&lt;=6),"3,5 a 6",IF(AND(AP768&gt;=6.5,AP768&lt;=9),"6,5 a 9",IF(AND(AP768&gt;=9.5,AP768&lt;=20),"9,5 a 20","Fuera de rango"))))))))))</f>
        <v>3,5 a 6</v>
      </c>
      <c r="AR768" s="11" t="n">
        <f aca="false">IF(AQ768="","",IF(AQ768="-20 a -9,5",1,IF(AQ768="-9 a -6,5",2,IF(AQ768="-6","NORMA",IF(AQ768="-5,5 a -3",3,IF(AQ768="-2,5 a 0",4,IF(AQ768="0,5 a 3",5,IF(AQ768="3,5 a 6",6,IF(AQ768="6,5 a 9",7,IF(AQ768="9,5 a 20",8,""))))))))))</f>
        <v>6</v>
      </c>
      <c r="AS768" s="9" t="n">
        <v>2</v>
      </c>
      <c r="AT768" s="10" t="str">
        <f aca="false">IF(AS768="","",IF(AND(AS768&gt;=-16,AS768&lt;=-14),"-16 a -14",IF(AND(AS768&gt;=-13.5,AS768&lt;=-11.5),"-13,5 a -11,5",IF(AND(AS768&gt;=-11,AS768&lt;=-9),"-11 a -9",IF(AND(AS768&gt;=-8.5,AS768&lt;=-6.5),"-8,5 a -6,5",IF(AND(AS768&gt;=-6,AS768&lt;=-4),"-6 a -4",IF(AND(AS768&gt;=-3.5,AS768&lt;=-1.5),"-3,5 a -1,5",IF(AND(AS768&gt;=-1,AS768&lt;=1),"-1 a 1",IF(AND(AS768&gt;=1.5,AS768&lt;=3.5),"1,5 a 3,5",IF(AND(AS768&gt;=4,AS768&lt;=6),"4 a 6",IF(AND(AS768&gt;=6.5,AS768&lt;=8.5),"6,5 a 8,5",IF(AND(AS768&gt;=9,AS768&lt;=11),"9 a 11",IF(AND(AS768&gt;=11.5,AS768&lt;=13.5),"11,5 a 13,5",IF(AND(AS768&gt;=14,AS768&lt;=16),"14 a 16",IF(AND(AS768&gt;=16.5,AS768&lt;=18.5),"16,5 a 18,5",IF(AND(AS768&gt;=19,AS768&lt;=21),"19 a 21","Fuera de rango"))))))))))))))))</f>
        <v>1,5 a 3,5</v>
      </c>
      <c r="AU768" s="11" t="n">
        <f aca="false" t="array" ref="AU768">IF(AT768="","",_xlfn.IFS(AT768="-16 a -14",1,AT768="-13,5 a -11,5",2,AT768="-11 a -9",3,AT768="-8,5 a -6,5",4,AT768="-6 a -4",5,AT768="-3,5 a -1,5",6,AT768="-1 a 1",7,AT768="1,5 a 3,5",8,AT768="4 a 6","NORMA",AT768="6,5 a 8,5",9,AT768="9 a 11",10,AT768="11,5 a 13,5",11,AT768="14 a 16",12,AT768="16,5 a 18,5",13,AT768="19 a 21",14,TRUE(),""))</f>
        <v>8</v>
      </c>
      <c r="AV768" s="9" t="n">
        <v>1.75</v>
      </c>
      <c r="AW768" s="10" t="str">
        <f aca="false">IF(AV768="","",IF(AND(AV768&gt;=-1,AV768&lt;=-0.5),"-1 a -0,5",IF(AND(AV768&gt;-0.5,AV768&lt;=0),"De -0,5 a 0",IF(AND(AV768&gt;=0.25,AV768&lt;=0.75),"0,25 a 0,75",IF(AND(AV768&gt;=1,AV768&lt;=1.5),"1 a 1,5",IF(AND(AV768&gt;=1.75,AV768&lt;=2.25),"1,75 a 2,25",IF(AND(AV768&gt;=2.5,AV768&lt;=3),"2,5 a 3",IF(AND(AV768&gt;=3.25,AV768&lt;=3.75),"3,25 a 3,75","Fuera de rango"))))))))</f>
        <v>1,75 a 2,25</v>
      </c>
      <c r="AX768" s="10" t="n">
        <f aca="false">IF(AW768="","",IF(OR(AW768="-1 a -0,5",AW768="-1 a -0.5"),1,IF(OR(AW768="De -0,5 a 0",AW768="-0,5 a 0",AW768="De -0.5 a 0"),2,IF(OR(AW768="0,25 a 0,75",AW768="0.25 a 0.75"),"NORMA",IF(OR(AW768="1 a 1,5",AW768="1 a 1.5"),3,IF(OR(AW768="1,75 a 2,25",AW768="1.75 a 2.25"),4,IF(OR(AW768="2,5 a 3",AW768="2.5 a 3"),5,IF(OR(AW768="3,25 a 3,75",AW768="3.25 a 3.75"),6,""))))))))</f>
        <v>4</v>
      </c>
      <c r="AY768" s="9" t="n">
        <v>-1</v>
      </c>
      <c r="AZ768" s="10" t="str">
        <f aca="false">IF(AY768="","",IF(AND(AY768&gt;=-20,AY768&lt;=-9.5),"-20 a -9,5",IF(AND(AY768&gt;=-9,AY768&lt;=-6.5),"-9 a -6,5",IF(AY768=-6,"-6",IF(AND(AY768&gt;=-5.5,AY768&lt;=-3),"-5,5 a -3",IF(AND(AY768&gt;=-2.5,AY768&lt;=0),"-2,5 a 0",IF(AND(AY768&gt;=0.5,AY768&lt;=3),"0,5 a 3",IF(AND(AY768&gt;=3.5,AY768&lt;=6),"3,5 a 6","Fuera de rango"))))))))</f>
        <v>-2,5 a 0</v>
      </c>
      <c r="BA768" s="11" t="n">
        <f aca="false">IF(AZ768="","",IF(AZ768="-20 a -9,5",1,IF(AZ768="-9 a -6,5",2,IF(AZ768="-6","NORMA",IF(AZ768="-5,5 a -3",3,IF(AZ768="-2,5 a 0",4,IF(AZ768="0,5 a 3",5,IF(AZ768="3,5 a 6",6,""))))))))</f>
        <v>4</v>
      </c>
      <c r="BB768" s="9" t="n">
        <v>0</v>
      </c>
      <c r="BC768" s="10" t="str">
        <f aca="false" t="array" ref="BC768">IF(BB768="","",_xlfn.IFS(AND(BB768&gt;=0,BB768&lt;=2),"0 a 2",AND(BB768&gt;=2.5,BB768&lt;=4.5),"2,5 a 4,5",AND(BB768&gt;=5,BB768&lt;=7),"5 a 7",AND(BB768&gt;=7.5,BB768&lt;=9.5),"7,5 a 9,5",AND(BB768&gt;=10,BB768&lt;=12),"10 a 12",AND(BB768&gt;=12.5,BB768&lt;=14.5),"12,5 a 14,5",BB768=15,"15",AND(BB768&gt;=15.5,BB768&lt;=17.5),"15,5 a 17,5",AND(BB768&gt;=18,BB768&lt;=20),"18 a 20",AND(BB768&gt;=20.5,BB768&lt;=22.5),"20,5 a 22,5",AND(BB768&gt;=23,BB768&lt;=25),"23 a 25",TRUE(),"Fuera de rango"))</f>
        <v>0 a 2</v>
      </c>
      <c r="BD768" s="11" t="n">
        <f aca="false" t="array" ref="BD768">IF(BC768="","",_xlfn.IFS(BC768="0 a 2",1,BC768="2,5 a 4,5",2,BC768="5 a 7",3,BC768="7,5 a 9,5",4,BC768="10 a 12",5,BC768="12,5 a 14,5",6,BC768="15","NORMA",BC768="15,5 a 17,5",7,BC768="18 a 20",8,BC768="20,5 a 22,5",9,BC768="23 a 25",10,TRUE(),"Fuera de rango"))</f>
        <v>1</v>
      </c>
      <c r="BE768" s="9" t="n">
        <v>24</v>
      </c>
      <c r="BF768" s="10" t="str">
        <f aca="false">IF(BE768="","",IF(AND(BE768&gt;=-20,BE768&lt;=-10),"-20 a -10",IF(AND(BE768&gt;=-9.5,BE768&lt;=0.5),"-9,5 a 0,5",IF(AND(BE768&gt;=1,BE768&lt;=11),"1 a 11",IF(AND(BE768&gt;=11.5,BE768&lt;=20.5),"11,5 a 20,5",IF(BE768=21,"21",IF(AND(BE768&gt;=21.5,BE768&lt;=31.5),"21,5 a 31,5",IF(AND(BE768&gt;=32,BE768&lt;=42),"32 a 42","Fuera de rango"))))))))</f>
        <v>21,5 a 31,5</v>
      </c>
      <c r="BG768" s="11" t="n">
        <f aca="false">IF(BF768="","",IF(BF768="-20 a -10",1,IF(BF768="-9,5 a 0,5",2,IF(BF768="1 a 11",3,IF(BF768="11,5 a 20,5",4,IF(BF768="21","NORMA",IF(BF768="21,5 a 31,5",5,IF(BF768="32 a 42",6,""))))))))</f>
        <v>5</v>
      </c>
      <c r="BH768" s="9" t="n">
        <v>14</v>
      </c>
      <c r="BI768" s="10" t="str">
        <f aca="false">IF(BH768="","",IF(AND(BH768&gt;=-20,BH768&lt;=-15),"-20 a -15",IF(AND(BH768&gt;=-14.5,BH768&lt;=-9.5),"-14,5 a -9,5",IF(AND(BH768&gt;=-9,BH768&lt;=-4),"-9 a -4",IF(AND(BH768&gt;=-3.5,BH768&lt;=2.5),"-3,5 a 2,5",IF(AND(BH768&gt;=3,BH768&lt;=8),"3 a 8",IF(AND(BH768&gt;=8.5,BH768&lt;=14.5),"8,5 a 14,5",IF(BH768=15,"15",IF(AND(BH768&gt;=15.5,BH768&lt;=20.5),"15,5 a 20,5",IF(AND(BH768&gt;=21,BH768&lt;=26),"21 a 26","Fuera de rango"))))))))))</f>
        <v>8,5 a 14,5</v>
      </c>
      <c r="BJ768" s="11" t="n">
        <f aca="false">IF(BI768="","",IF(BI768="-20 a -15",1,IF(BI768="-14,5 a -9,5",2,IF(BI768="-9 a -4",3,IF(BI768="-3,5 a 2,5",4,IF(BI768="3 a 8",5,IF(BI768="8,5 a 14,5",6,IF(BI768="15","NORMA",IF(BI768="15,5 a 20,5",7,IF(BI768="21 a 26",8,IF(BI768="26,5 a 31,5",9,"")))))))))))</f>
        <v>6</v>
      </c>
      <c r="BK768" s="9" t="n">
        <v>0</v>
      </c>
      <c r="BL768" s="10" t="str">
        <f aca="false">IF(BK768="","",IF(AND(BK768&gt;=0,BK768&lt;=2),"0 - 2",IF(AND(BK768&gt;=2.5,BK768&lt;=4.5),"2,5 - 4,5",IF(AND(BK768&gt;=5,BK768&lt;=7),"5 - 7",IF(AND(BK768&gt;=7.5,BK768&lt;=9.5),"7,5 - 9,5",IF(AND(BK768&gt;=10,BK768&lt;=12),"10 - 12",IF(AND(BK768&gt;=12.5,BK768&lt;=13.5),"12,5 - 13,5",IF(BK768=14,"14",IF(AND(BK768&gt;=14.5,BK768&lt;=16.5),"14,5 - 16,5",IF(AND(BK768&gt;=17,BK768&lt;=19),"17 - 19",IF(AND(BK768&gt;=19.5,BK768&lt;=21.5),"19,5 - 21,5",IF(AND(BK768&gt;=22,BK768&lt;=24),"22 - 24",IF(AND(BK768&gt;=24.5,BK768&lt;=26.5),"24,5 - 26,5",IF(AND(BK768&gt;=27,BK768&lt;=29),"27 - 29",IF(AND(BK768&gt;=29.5,BK768&lt;=30),"29,5 - 30","Fuera de rango")))))))))))))))</f>
        <v>0 - 2</v>
      </c>
      <c r="BM768" s="11" t="n">
        <f aca="false">IF(BL768="","",IF(BL768="0 - 2",1,IF(BL768="2,5 - 4,5",2,IF(BL768="5 - 7",3,IF(BL768="7,5 - 9,5",4,IF(BL768="10 - 12",5,IF(BL768="12,5 - 13,5",6,IF(BL768="14","NORMA",IF(BL768="14,5 - 16,5",7,IF(BL768="17 - 19",8,IF(BL768="19,5 - 21,5",9,IF(BL768="22 - 24",10,IF(BL768="24,5 - 26,5",11,IF(BL768="27 - 29",12,IF(BL768="29,5 - 30",13,"")))))))))))))))</f>
        <v>1</v>
      </c>
      <c r="BN768" s="9" t="n">
        <v>14</v>
      </c>
      <c r="BO768" s="11" t="str">
        <f aca="false">IF(BN768="","",IF(AND(BN768&gt;=-20,BN768&lt;=-10),"-20 a -10",IF(AND(BN768&gt;=-9.5,BN768&lt;=0.5),"-9,5 a 0,5",IF(AND(BN768&gt;=1,BN768&lt;=11),"1 a 11",IF(AND(BN768&gt;=11.5,BN768&lt;=21.5),"11,5 a 21,5",IF(BN768=22,"22",IF(AND(BN768&gt;=22.5,BN768&lt;=32.5),"22,5 a 32,5",IF(AND(BN768&gt;=33,BN768&lt;=43),"33 a 43","Fuera de rango"))))))))</f>
        <v>11,5 a 21,5</v>
      </c>
      <c r="BP768" s="11" t="n">
        <f aca="false">IF(BO768="","",IF(BO768="-20 a -10",1,IF(BO768="-9,5 a 0,5",2,IF(BO768="1 a 11",3,IF(BO768="11,5 a 21,5",4,IF(BO768="22","NORMA",IF(BO768="22,5 a 32,5",5,IF(BO768="33 a 43",6,""))))))))</f>
        <v>4</v>
      </c>
      <c r="BQ768" s="9" t="n">
        <v>8</v>
      </c>
      <c r="BR768" s="10" t="str">
        <f aca="false">IF(BQ768="","",IF(AND(BQ768&gt;=-20,BQ768&lt;=-15),"-20 a -15",IF(AND(BQ768&gt;=-14.5,BQ768&lt;=-9.5),"-14,5 a -9,5",IF(AND(BQ768&gt;=-9,BQ768&lt;=-4),"-9 a -4",IF(AND(BQ768&gt;=-3.5,BQ768&lt;=2.5),"-3,5 a 2,5",IF(AND(BQ768&gt;=3,BQ768&lt;=8),"3 a 8",IF(AND(BQ768&gt;=8.5,BQ768&lt;=13.5),"8,5 a 13,5",IF(AND(BQ768&gt;=14,BQ768&lt;=17.5),"14 a 17,5",IF(BQ768=18,"18",IF(AND(BQ768&gt;=18.5,BQ768&lt;=23.5),"18,5 a 23,5",IF(AND(BQ768&gt;=24,BQ768&lt;=29),"24 a 29",IF(AND(BQ768&gt;=29.5,BQ768&lt;=34.5),"29,5 a 34,5",IF(AND(BQ768&gt;=35,BQ768&lt;=40),"35 a 40","Fuera de rango")))))))))))))</f>
        <v>3 a 8</v>
      </c>
      <c r="BS768" s="11" t="n">
        <f aca="false">IF(BR768="","",IF(BR768="-20 a -15",1,IF(BR768="-14,5 a -9,5",2,IF(BR768="-9 a -4",3,IF(BR768="-3,5 a 2,5",4,IF(BR768="3 a 8",5,IF(BR768="8,5 a 13,5",6,IF(BR768="14 a 17,5",7,IF(BR768="18","NORMA",IF(BR768="18,5 a 23,5",8,IF(BR768="24 a 29",9,IF(BR768="29,5 a 34,5",10,IF(BR768="35 a 40",11,"")))))))))))))</f>
        <v>5</v>
      </c>
      <c r="BT768" s="9" t="n">
        <v>0</v>
      </c>
      <c r="BU768" s="10" t="str">
        <f aca="false">IF(BT768="","",IF(AND(BT768&gt;=-20,BT768&lt;=-18),"-20 a -18",IF(AND(BT768&gt;=-17.5,BT768&lt;=-15.5),"-17,5 a -15,5",IF(AND(BT768&gt;=-15,BT768&lt;=-13),"-15 a -13",IF(AND(BT768&gt;=-12.5,BT768&lt;=-10.5),"-12,5 a -10,5",IF(AND(BT768&gt;=-10,BT768&lt;=-8),"-10 a -8",IF(AND(BT768&gt;=-7.5,BT768&lt;=-5.5),"-7,5 a -5,5",IF(AND(BT768&gt;=-5,BT768&lt;=-3),"-5 a -3",IF(AND(BT768&gt;=-2.5,BT768&lt;=-0.5),"-2,5 a -0,5",IF(BT768=0,"0",IF(AND(BT768&gt;=0.5,BT768&lt;=2.5),"0,5 a 2,5",IF(AND(BT768&gt;=3,BT768&lt;=5),"3 a 5",IF(AND(BT768&gt;=5.5,BT768&lt;=7.5),"5,5 a 7,5",IF(AND(BT768&gt;=8,BT768&lt;=10),"8 a 10",IF(AND(BT768&gt;=10.5,BT768&lt;=12.5),"10,5 a 12,5",IF(AND(BT768&gt;=13,BT768&lt;=15),"13 a 15",IF(AND(BT768&gt;=15.5,BT768&lt;=17.5),"15,5 a 17,5",IF(AND(BT768&gt;=18,BT768&lt;=20),"18 a 20","Fuera de rango"))))))))))))))))))</f>
        <v>0</v>
      </c>
      <c r="BV768" s="11" t="str">
        <f aca="false">IF(BT768="","",IF(BT768=0,"NORMA",IF(AND(BT768&gt;=-20,BT768&lt;=-18),2,IF(AND(BT768&gt;=-17.5,BT768&lt;=-15.5),2,IF(AND(BT768&gt;=-15,BT768&lt;=-13),3,IF(AND(BT768&gt;=-12.5,BT768&lt;=-10.5),4,IF(AND(BT768&gt;=-10,BT768&lt;=-8),5,IF(AND(BT768&gt;=-7.5,BT768&lt;=-5.5),6,IF(AND(BT768&gt;=-5,BT768&lt;=-3),7,IF(AND(BT768&gt;=-2.5,BT768&lt;=-0.5),8,IF(AND(BT768&gt;=0.5,BT768&lt;=2.5),9,IF(AND(BT768&gt;=3,BT768&lt;=5),10,IF(AND(BT768&gt;=5.5,BT768&lt;=7.5),11,IF(AND(BT768&gt;=8,BT768&lt;=10),12,IF(AND(BT768&gt;=10.5,BT768&lt;=12.5),13,IF(AND(BT768&gt;=13,BT768&lt;=15),14,IF(AND(BT768&gt;=15.5,BT768&lt;=17.5),15,IF(AND(BT768&gt;=18,BT768&lt;=20),16,"Fuera de rango"))))))))))))))))))</f>
        <v>NORMA</v>
      </c>
      <c r="BW768" s="9" t="n">
        <v>-8.75</v>
      </c>
      <c r="BX768" s="10" t="n">
        <f aca="false">18.5- (0.3*H768)</f>
        <v>11</v>
      </c>
      <c r="BY768" s="10" t="n">
        <f aca="false">(BW768)-(BX768)</f>
        <v>-19.75</v>
      </c>
      <c r="BZ768" s="10" t="str">
        <f aca="false">IF(BY768="","",IF(BY768&lt;-27.5,"De -30 a -28",IF(BY768&lt;-25,"De -27,5 a -25,5",IF(BY768&lt;-22.5,"De -25 a -23",IF(BY768&lt;-20,"De -22,5 a -20,5",IF(BY768&lt;-17.5,"De -20 a -18",IF(BY768&lt;-15,"De -17,5 a -15,5",IF(BY768&lt;-12.5,"De -15 a -13",IF(BY768&lt;-10,"De -12,5 a -10,5",IF(BY768&lt;-7.5,"De -10 a -8",IF(BY768&lt;-5,"De -7,5 a -5,5",IF(BY768&lt;-2.5,"De -5 a -3",IF(BY768&lt;0,"De -2,5 a -0,5",IF(BY768&lt;2.5,"De 0 a 2",IF(BY768&lt;5,"De 2,5 a 4,5",IF(BY768&lt;7.5,"De 5 a 7",IF(BY768&lt;10,"De 7,5 a 9,5",IF(BY768&lt;12.5,"De 10 a 12",IF(BY768&lt;15,"De 12,5 a 14,5",IF(BY768&lt;17.5,"De 15 a 17",IF(BY768&lt;20,"De 17,5 a 19,5",IF(BY768&lt;22.5,"De 20 a 22",IF(BY768&lt;25,"De 22,5 a 24,5",IF(BY768&lt;27.5,"De 25 a 27","De 27,5 a 30"))))))))))))))))))))))))</f>
        <v>De -20 a -18</v>
      </c>
      <c r="CA768" s="12" t="n">
        <f aca="false">IF(BY768="","",IF(BY768&lt;=-28,1,IF(BY768&lt;=-25.5,2,IF(BY768&lt;=-23,3,IF(BY768&lt;=-20.5,4,IF(BY768&lt;=-18,5,IF(BY768&lt;=-15.5,6,IF(BY768&lt;=-13,7,IF(BY768&lt;=-10.5,8,IF(BY768&lt;=-8,9,IF(BY768&lt;=-5.5,10,IF(BY768&lt;=-3,11,IF(BY768&lt;=-0.5,12,IF(BY768&lt;=2,13,IF(BY768&lt;=4.5,14,IF(BY768&lt;=7,15,IF(BY768&lt;=9.5,16,IF(BY768&lt;=12,17,IF(BY768&lt;=14.5,18,IF(BY768&lt;=17,19,IF(BY768&lt;=19.5,20,IF(BY768&lt;=22,21,IF(BY768&lt;=24.5,22,IF(BY768&lt;=27,23,IF(BY768&lt;=30,24,"Fuera de rango")))))))))))))))))))))))))</f>
        <v>5</v>
      </c>
      <c r="CB768" s="9" t="n">
        <v>-9</v>
      </c>
      <c r="CC768" s="10" t="n">
        <f aca="false">18.5- (0.3*H768)</f>
        <v>11</v>
      </c>
      <c r="CD768" s="10" t="n">
        <f aca="false">(CB768)-(CC768)</f>
        <v>-20</v>
      </c>
      <c r="CE768" s="10" t="str">
        <f aca="false">IF(CD768="","",IF(CD768&lt;-27.5,"De -30 a -28",IF(CD768&lt;-25,"De -27,5 a -25,5",IF(CD768&lt;-22.5,"De -25 a -23",IF(CD768&lt;-20,"De -22,5 a -20,5",IF(CD768&lt;-17.5,"De -20 a -18",IF(CD768&lt;-15,"De -17,5 a -15,5",IF(CD768&lt;-12.5,"De -15 a -13",IF(CD768&lt;-10,"De -12,5 a -10,5",IF(CD768&lt;-7.5,"De -10 a -8",IF(CD768&lt;-5,"De -7,5 a -5,5",IF(CD768&lt;-2.5,"De -5 a -3",IF(CD768&lt;0,"De -2,5 a -0,5",IF(CD768&lt;=2,"De 0 a 2",IF(CD768&lt;=4.5,"De 2,5 a 4,5",IF(CD768&lt;=7,"De 5 a 7",IF(CD768&lt;=9.5,"De 7,5 a 9,5",IF(CD768&lt;=12,"De 10 a 12",IF(CD768&lt;=14.5,"De 12,5 a 14,5",IF(CD768&lt;=17,"De 15 a 17",IF(CD768&lt;=19.5,"De 17,5 a 19,5",IF(CD768&lt;=22,"De 20 a 22",IF(CD768&lt;=24.5,"De 22,5 a 24,5",IF(CD768&lt;=27,"De 25 a 27","De 27,5 a 30"))))))))))))))))))))))))</f>
        <v>De -20 a -18</v>
      </c>
      <c r="CF768" s="12" t="n">
        <f aca="false">IF(CD768="","",IF(CD768&lt;-27.5,1,IF(CD768&lt;-25,2,IF(CD768&lt;-22.5,3,IF(CD768&lt;-20,4,IF(CD768&lt;-17.5,5,IF(CD768&lt;-15,6,IF(CD768&lt;-12.5,7,IF(CD768&lt;-10,8,IF(CD768&lt;-7.5,9,IF(CD768&lt;-5,10,IF(CD768&lt;-2.5,11,IF(CD768&lt;0,12,IF(CD768&lt;2.5,13,IF(CD768&lt;5,14,IF(CD768&lt;7.5,15,IF(CD768&lt;10,16,IF(CD768&lt;12.5,17,IF(CD768&lt;15,18,IF(CD768&lt;17.5,19,IF(CD768&lt;20,20,IF(CD768&lt;22.5,21,IF(CD768&lt;25,22,IF(CD768&lt;27.5,23,24))))))))))))))))))))))))</f>
        <v>5</v>
      </c>
      <c r="CG768" s="9" t="n">
        <v>-4.75</v>
      </c>
      <c r="CH768" s="10" t="str">
        <f aca="false">IF(CG768="","",IF(AND(CG768&gt;=-10,CG768&lt;=-9.5),"-10 a -9,5",IF(AND(CG768&gt;-9.5,CG768&lt;=-8.5),"-9 a -8,5",IF(AND(CG768&gt;-8.5,CG768&lt;=-7.5),"-8 a -7,5",IF(AND(CG768&gt;-7.5,CG768&lt;=-6.5),"-7 a -6,5",IF(AND(CG768&gt;-6.5,CG768&lt;=-5.5),"-6 a -5,5",IF(AND(CG768&gt;-5.5,CG768&lt;=-4.5),"-5 a -4,5",IF(AND(CG768&gt;-4.5,CG768&lt;=-3.5),"-4 a -3,5",IF(AND(CG768&gt;-3.5,CG768&lt;=-2.5),"-3 a -2,5",IF(CG768=-2.25,"-2,25",IF(AND(CG768&gt;-2.5,CG768&lt;=-1.5),"-2 a -1,5",IF(AND(CG768&gt;-1.5,CG768&lt;=-0.5),"-1 a -0,5",IF(AND(CG768&gt;-0.5,CG768&lt;=0.5),"0 a 0,5",IF(AND(CG768&gt;0.5,CG768&lt;=1.5),"1 a 1,5",IF(AND(CG768&gt;1.5,CG768&lt;=2.5),"2 a 2,5",IF(AND(CG768&gt;2.5,CG768&lt;=3.5),"3 a 3,5",IF(AND(CG768&gt;3.5,CG768&lt;=4.5),"4 a 4,5",IF(AND(CG768&gt;4.5,CG768&lt;=5.5),"5 a 5,5",IF(AND(CG768&gt;5.5,CG768&lt;=6.5),"6 a 6,5",IF(AND(CG768&gt;6.5,CG768&lt;=7.5),"7 a 7,5",IF(AND(CG768&gt;7.5,CG768&lt;=8.5),"8 a 8,5",IF(AND(CG768&gt;8.5,CG768&lt;=9.5),"9 a 9,5",IF(CG768&gt;=10,"10","Fuera de rango")))))))))))))))))))))))</f>
        <v>-5 a -4,5</v>
      </c>
      <c r="CI768" s="11" t="n">
        <f aca="false">IF(CG768="","",IF(CG768=-2.25,"NORMA",IF(CG768&lt;=-9.5,1,IF(CG768&lt;=-8.5,2,IF(CG768&lt;=-7.5,3,IF(CG768&lt;=-6.5,4,IF(CG768&lt;=-5.5,5,IF(CG768&lt;=-4.5,6,IF(CG768&lt;=-3.5,7,IF(CG768&lt;=-2.5,8,IF(CG768&lt;=-1.5,9,IF(CG768&lt;=-0.5,10,IF(CG768&lt;=0.5,11,IF(CG768&lt;=1.5,12,IF(CG768&lt;=2.5,13,IF(CG768&lt;=3.5,14,IF(CG768&lt;=4.5,15,IF(CG768&lt;=5.5,16,IF(CG768&lt;=6.5,17,IF(CG768&lt;=7.5,18,IF(CG768&lt;=8.5,19,IF(CG768&lt;=9.5,20,IF(CG768=10,21,"Fuera de rango")))))))))))))))))))))))</f>
        <v>6</v>
      </c>
      <c r="CJ768" s="9" t="n">
        <v>2.75</v>
      </c>
      <c r="CK768" s="10" t="str">
        <f aca="false">IF(CJ768="","",IF(AND(CJ768&gt;=-6,CJ768&lt;=-5.5),"-6 a -5,5",IF(AND(CJ768&gt;-5.5,CJ768&lt;=-4.5),"-5 a -4,5",IF(AND(CJ768&gt;-4.5,CJ768&lt;=-3.5),"-4 a -3,5",IF(AND(CJ768&gt;-3.5,CJ768&lt;=-2.5),"-3 a -2,5",IF(AND(CJ768&gt;-2.5,CJ768&lt;=-1.5),"-2 a -1,5",IF(AND(CJ768&gt;-1.5,CJ768&lt;=-0.5),"-1 a -0,5",IF(AND(CJ768&gt;-0.5,CJ768&lt;=0.5),"0 a 0,5",IF(AND(CJ768&gt;0.5,CJ768&lt;=1.5),"1 a 1,5",IF(AND(CJ768&gt;1.5,CJ768&lt;2.5),"2",IF(AND(CJ768&gt;=2.5,CJ768&lt;=3),"2,5 a 3",IF(AND(CJ768&gt;3,CJ768&lt;=4),"3,5 a 4",IF(AND(CJ768&gt;4,CJ768&lt;=5),"4,5 a 5",IF(AND(CJ768&gt;5,CJ768&lt;=6),"5,5 a 6",IF(AND(CJ768&gt;6,CJ768&lt;=7),"6,5 a 7",IF(AND(CJ768&gt;7,CJ768&lt;=8),"7,5 a 8",IF(AND(CJ768&gt;8,CJ768&lt;=9.5),"8,5 a 9,5",IF(CJ768=10,"10","Fuera de rango"))))))))))))))))))</f>
        <v>2,5 a 3</v>
      </c>
      <c r="CL768" s="11" t="n">
        <f aca="false">IF(CK768="","",IF(OR(CK768="-6 a -5,5",CK768="-6 - -5,5"),1,IF(OR(CK768="-5 a -4,5",CK768="-5 - -4,5"),2,IF(OR(CK768="-4 a -3,5",CK768="-4 - -3,5"),3,IF(OR(CK768="-3 a -2,5",CK768="-3 - -2,5"),4,IF(OR(CK768="-2 a -1,5",CK768="-2 - -1,5"),5,IF(OR(CK768="-1 a -0,5",CK768="-1 - -0,5"),6,IF(OR(CK768="0 a 0,5",CK768="0 - 0,5"),7,IF(OR(CK768="1 a 1,5",CK768="1 - 1,5"),8,IF(CK768="2","NORMA",IF(OR(CK768="2,5 a 3",CK768="2,5 - 3"),9,IF(OR(CK768="3,5 a 4",CK768="3,5 - 4"),10,IF(OR(CK768="4,5 a 5",CK768="4,5 - 5"),11,IF(OR(CK768="5,5 a 6",CK768="5,5 - 6"),12,IF(OR(CK768="6,5 a 7",CK768="6,5 - 7"),13,IF(OR(CK768="7,5 a 8",CK768="7,5 - 8"),14,IF(OR(CK768="8,5 a 9",CK768="8,5 - 9,5",CK768="9 a 9,5"),15,IF(CK768="10",15,IF(OR(CK768="0,5 a 1",CK768="0,5 - 1"),7,"Fuera de rango")))))))))))))))))))</f>
        <v>9</v>
      </c>
      <c r="CO768" s="10" t="str">
        <f aca="false">IF(CM768&gt;0,"EME"," ")</f>
        <v> </v>
      </c>
      <c r="CQ768" s="10" t="str">
        <f aca="false">IF(CP768&gt;0,"0", " ")</f>
        <v> </v>
      </c>
      <c r="CR768" s="10" t="str">
        <f aca="false">IF(CP768&gt;0,"EME"," ")</f>
        <v> </v>
      </c>
      <c r="CS768" s="9" t="n">
        <v>0</v>
      </c>
      <c r="CV768" s="9" t="n">
        <v>0</v>
      </c>
      <c r="CY768" s="9" t="n">
        <v>-1</v>
      </c>
      <c r="DB768" s="9" t="n">
        <v>-0.25</v>
      </c>
      <c r="DC768" s="11" t="str">
        <f aca="false">IF(DB768&lt;0,"2"," ")</f>
        <v>2</v>
      </c>
      <c r="DD768" s="11" t="str">
        <f aca="false">IF(DB768&lt;0,"MIO"," ")</f>
        <v>MIO</v>
      </c>
      <c r="DE768" s="9" t="n">
        <v>0</v>
      </c>
      <c r="DF768" s="10" t="str">
        <f aca="false">IF(DE768&lt;0,"3"," ")</f>
        <v> </v>
      </c>
      <c r="DG768" s="10" t="str">
        <f aca="false">IF(DE768&lt;0,"AST"," ")</f>
        <v> </v>
      </c>
      <c r="DH768" s="9" t="n">
        <v>0</v>
      </c>
      <c r="DI768" s="10" t="str">
        <f aca="false">IF(DH768&lt;0,"3"," ")</f>
        <v> </v>
      </c>
      <c r="DJ768" s="10" t="str">
        <f aca="false">IF(DH768&lt;0,"AST"," ")</f>
        <v> </v>
      </c>
      <c r="DK768" s="9" t="n">
        <v>0</v>
      </c>
      <c r="DL768" s="10" t="str">
        <f aca="false">IF(DK768&gt;0,"4"," ")</f>
        <v> </v>
      </c>
      <c r="DM768" s="10" t="str">
        <f aca="false">IF(DK768&gt;0,"PRE"," ")</f>
        <v> </v>
      </c>
      <c r="DN768" s="9" t="n">
        <v>0</v>
      </c>
      <c r="DO768" s="10" t="str">
        <f aca="false">IF(DN768&gt;0,"4"," ")</f>
        <v> </v>
      </c>
      <c r="DP768" s="10" t="str">
        <f aca="false">IF(DN768&gt;0,"PRE"," ")</f>
        <v> </v>
      </c>
      <c r="DS768" s="12" t="str">
        <f aca="false">CONCATENATE(CO768,CU768,DA768,DG768,DM768)</f>
        <v>   </v>
      </c>
      <c r="DT768" s="10" t="e">
        <f aca="false" t="array" ref="DT768">_xlfn.IFS(DS768="EME    ","0", DS768=" HIP   ","1", DS768="  MIO  ","2", DS768="   AST ","3", DS768="    PRE","4", DS768="EME   PRE","5", DS768=" HIP  PRE","6", DS768=" HIP AST ","7", DS768="  MIO PRE","8", DS768="  MIOAST ","9", DS768="   ASTPRE","10",DS768=" HIP ASTPRE","11", DS768="  MIOASTPRE","12", DS768="     ","0")</f>
        <v>#N/A</v>
      </c>
      <c r="DV768" s="1" t="e">
        <f aca="false" t="array" ref="DV768">_xlfn.IFS(DU768="SI","2", DU768="NO","1")</f>
        <v>#N/A</v>
      </c>
      <c r="DX768" s="11" t="str">
        <f aca="false">IF(DW768=0,"1","2")</f>
        <v>1</v>
      </c>
      <c r="DY768" s="11" t="str">
        <f aca="false" t="array" ref="DY768">_xlfn.IFS(DW768=0,"0", DW768=0.25, "1", DW768=0.5,"2", DW768=0.75,"3", DW768=1,"4",DW768=1.25,"5", DW768=1.5,"6", DW768=1.75,"7", DW768=2,"8")</f>
        <v>0</v>
      </c>
      <c r="EA768" s="11" t="str">
        <f aca="false">IF(DZ768=0,"1","2")</f>
        <v>1</v>
      </c>
      <c r="EB768" s="11" t="str">
        <f aca="false" t="array" ref="EB768">_xlfn.IFS(DZ768=0,"0", DZ768=0.25, "1", DZ768=0.5,"2", DZ768=0.75,"3", DZ768=1,"4",DZ768=1.25,"5", DZ768=1.5,"6", DZ768=1.75,"7", DZ768=2,"8")</f>
        <v>0</v>
      </c>
      <c r="ED768" s="10" t="str">
        <f aca="false">IF(EC768=0,"1","2")</f>
        <v>1</v>
      </c>
      <c r="EE768" s="11" t="str">
        <f aca="false" t="array" ref="EE768">_xlfn.IFS(EC768=0,"0", EC768=-0.25, "1", EC768=-0.5,"2", EC768=-0.75,"3", EC768=-1,"4",EC768=-1.25,"5", EC768=-1.5,"6", EC768=-1.75,"7", EC768=-2,"8", EC768=-2.25,"9",EC768=-2.5,"10", EC768=-2.75,"11", EC768=-3,"12", EC768=-3.25,"13", EC768=-3.5,"14", EC768=-3.75,"15",EC768=-4,"16")</f>
        <v>0</v>
      </c>
      <c r="EG768" s="10" t="str">
        <f aca="false">IF(EF768=0,"1","2")</f>
        <v>1</v>
      </c>
      <c r="EH768" s="11" t="str">
        <f aca="false" t="array" ref="EH768">_xlfn.IFS(EF768=0,"0", EF768=-0.25, "1", EF768=-0.5,"2", EF768=-0.75,"3", EF768=-1,"4",EF768=-1.25,"5", EF768=-1.5,"6", EF768=-1.75,"7", EF768=-2,"8", EF768=-2.25,"9",EF768=-2.5,"10", EF768=-2.75,"11", EF768=-3,"12", EF768=-3.25,"13", EF768=-3.5,"14", EF768=-3.75,"15",EF768=-4,"16")</f>
        <v>0</v>
      </c>
      <c r="EJ768" s="11" t="str">
        <f aca="false">IF(EI768=0,"1","2")</f>
        <v>1</v>
      </c>
      <c r="EK768" s="11" t="str">
        <f aca="false" t="array" ref="EK768">_xlfn.IFS(EI768=0,"0", EI768=-0.25, "1", EI768=-0.5,"2", EI768=-0.75,"3", EI768=-1,"4",EI768=-1.25,"5", EI768=-1.5,"6", EI768=-1.75,"7", EI768=-2,"8", EI768=-2.25,"9", EI768=-2.25,"9",EI768=-2.5,"10", EI768=-2.75,"11", EI768=-3,"12", EI768=-3.25,"13", EI768=-3.5,"14", EI768=-3.75,"15",EI768=-4,"16", EI768=0.25, "17", EI768=0.5, "18")</f>
        <v>0</v>
      </c>
      <c r="EM768" s="11" t="str">
        <f aca="false">IF(EL768=0,"1","2")</f>
        <v>1</v>
      </c>
      <c r="EN768" s="11" t="str">
        <f aca="false" t="array" ref="EN768">_xlfn.IFS(EL768=0.25,"17",EL768=0.5,"18", EL768=0,"0", EL768=-0.25, "1", EL768=-0.5,"2", EL768=-0.75,"3", EL768=-1,"4",EL768=-1.25,"5", EL768=-1.5,"6", EL768=-1.75,"7", EL768=-2,"8",EL768= -2.25,"9",EL768=-2.5,"10",EL768= -2.75,"11",EL768= -3,"12",EL768= -3.25,"13",EL768= -3.5,"14",EL768= -3.75,"15",EL768=-4,"16")</f>
        <v>0</v>
      </c>
      <c r="EP768" s="11" t="str">
        <f aca="false">IF(EO768=0,"1","2")</f>
        <v>1</v>
      </c>
      <c r="EQ768" s="11" t="str">
        <f aca="false" t="array" ref="EQ768">_xlfn.IFS(EO768=0,"0", EO768=0.25, "1", EO768=0.5,"2", EO768=0.75,"3", EO768=1,"4",EO768=1.25,"5", EO768=1.5,"6", EO768=1.75,"7", EO768=2,"8", EO768=2.25,"9", EO768=2.25,"9",EO768=2.5,"10", EO768=2.75,"11", EO768=3,"12", EO768=3.25,"13", EO768=3.5,"14", EO768=3.75,"15",EO768=4,"16", EO768=-0.25, "17", bq=-0.5, "18")</f>
        <v>0</v>
      </c>
      <c r="ES768" s="11" t="str">
        <f aca="false">IF(ER768=0,"1","2")</f>
        <v>1</v>
      </c>
      <c r="ET768" s="11" t="str">
        <f aca="false" t="array" ref="ET768">_xlfn.IFS(ER768=0,"0", ER768=0.25, "1", ER768=0.5,"2", ER768=0.75,"3", ER768=1,"4",ER768=1.25,"5", ER768=1.5,"6", ER768=1.75,"7", ER768=2,"8", ER768=2.25,"9", ER768=2.25,"9",ER768=2.5,"10", ER768=2.75,"11", ER768=3,"12", ER768=3.25,"13", ER768=3.5,"14", ER768=3.75,"15",ER768=4,"16", ER768=-0.25, "17", bq=-0.5, "18")</f>
        <v>0</v>
      </c>
      <c r="EV768" s="14" t="e">
        <f aca="false">VLOOKUP(EU768,LEYENDA!$G$2:$H$8,2,TRUE())</f>
        <v>#N/A</v>
      </c>
      <c r="EW768" s="14" t="e">
        <f aca="false" t="array" ref="EW768">_xlfn.IFS(EV768="0-5","1", EV768="6-12","2", EV768="13-18","3", EV768="19-24","4", EV768="25-36","5", EV768="37-48","6", EV768="49-60","7")</f>
        <v>#N/A</v>
      </c>
    </row>
    <row r="769" customFormat="false" ht="13.5" hidden="false" customHeight="false" outlineLevel="0" collapsed="false">
      <c r="A769" s="1" t="n">
        <v>310</v>
      </c>
      <c r="B769" s="2" t="n">
        <v>4</v>
      </c>
      <c r="C769" s="33" t="n">
        <v>44194</v>
      </c>
      <c r="E769" s="5" t="str">
        <f aca="false">VLOOKUP(A769,'286'!$A$3:$J$6279,10,FALSE())</f>
        <v>MANZANARO ALBERTOS, BLANCA</v>
      </c>
      <c r="F769" s="4" t="str">
        <f aca="false">VLOOKUP(A769,'286'!$A$3:$I$1768,3,FALSE())</f>
        <v>MANALBLAN</v>
      </c>
      <c r="G769" s="6" t="n">
        <f aca="false">VLOOKUP(A769,'286'!$A$3:$I$1768,4,FALSE())</f>
        <v>34234</v>
      </c>
      <c r="H769" s="7" t="n">
        <f aca="false">YEAR(C769)-YEAR(G769)</f>
        <v>27</v>
      </c>
      <c r="I769" s="1" t="str">
        <f aca="false">VLOOKUP(H769,LEYENDA!$C$2:$D$6,2,TRUE())</f>
        <v>25-40</v>
      </c>
      <c r="J769" s="5" t="str">
        <f aca="false">VLOOKUP(A769,'286'!$A$3:$I$1768,7,FALSE())</f>
        <v>M</v>
      </c>
      <c r="K769" s="8" t="n">
        <f aca="false">VLOOKUP(A769,'286'!$A$3:$I$1768,2,FALSE())</f>
        <v>0</v>
      </c>
      <c r="L769" s="4" t="str">
        <f aca="false">VLOOKUP(A769,'286'!$A$3:$I$1768,8,FALSE())</f>
        <v>D</v>
      </c>
      <c r="M769" s="4" t="str">
        <f aca="false">VLOOKUP(A769,'286'!$A$3:$I$1768,9,FALSE())</f>
        <v>I</v>
      </c>
      <c r="N769" s="8" t="str">
        <f aca="false">IF(R769=O769, "MISMA","CONTRARIA")</f>
        <v>CONTRARIA</v>
      </c>
      <c r="O769" s="8" t="str">
        <f aca="false" t="array" ref="O769">_xlfn.IFS(L769="D","1", L769="I","2")</f>
        <v>1</v>
      </c>
      <c r="P769" s="8" t="e">
        <f aca="false" t="array" ref="P769">_xlfn.IFS(K769="OD","1", K769="OI","2")</f>
        <v>#N/A</v>
      </c>
      <c r="Q769" s="1" t="str">
        <f aca="false" t="array" ref="Q769">_xlfn.IFS(J769="M","1", J769="H","2")</f>
        <v>1</v>
      </c>
      <c r="R769" s="8" t="str">
        <f aca="false" t="array" ref="R769">_xlfn.IFS(M769="D","1", M769="I","2")</f>
        <v>2</v>
      </c>
      <c r="S769" s="1" t="str">
        <f aca="false" t="array" ref="S769">_xlfn.IFS(N769="CONTRARIA", "1",N769= "MISMA","2")</f>
        <v>1</v>
      </c>
      <c r="T769" s="1" t="str">
        <f aca="false" t="array" ref="T769">_xlfn.IFS(I769="0-12","1", I769="13-24","2", I769="25-40","3", I769="41-60","4", I769="61-100","5")</f>
        <v>3</v>
      </c>
      <c r="U769" s="9" t="n">
        <v>-2</v>
      </c>
      <c r="V769" s="10" t="str">
        <f aca="false">IF(U769="","",IF(AND(U769&gt;=-9,U769&lt;=-6.5),"-9 a -6,5",IF(AND(U769&gt;=-6,U769&lt;=-3.5),"-6 a -3,5",IF(AND(U769&gt;=-3,U769&lt;=-1),"-3 a -1",IF(U769=-0.5,"-0,5",IF(AND(U769&gt;=0,U769&lt;=2.5),"0 a 2,5",IF(AND(U769&gt;=3,U769&lt;=5.5),"3 a 5,5",IF(AND(U769&gt;=6,U769&lt;=8.5),"6 a 8,5",IF(AND(U769&gt;=9,U769&lt;=20),"9 a 20","Fuera de rango")))))))))</f>
        <v>-3 a -1</v>
      </c>
      <c r="W769" s="11" t="n">
        <f aca="false">IF(V769="","",IF(V769="-9 a -6,5",2,IF(V769="-6 a -3,5",3,IF(V769="-3 a -1",4,IF(V769="-0,5","NORMA",IF(V769="0 a 2,5",5,IF(V769="3 a 5,5",6,IF(V769="6 a 8,5",7,IF(V769="9 a 20",8,"Fuera de rango")))))))))</f>
        <v>4</v>
      </c>
      <c r="X769" s="9" t="n">
        <v>0</v>
      </c>
      <c r="Y769" s="11" t="str">
        <f aca="false">IF(X769="","",IF(AND(X769&gt;=0,X769&lt;=4),"0 a 4",IF(AND(X769&gt;=4.5,X769&lt;=8.5),"4,5 a 8,5",IF(X769=9,"9",IF(AND(X769&gt;=9.5,X769&lt;=13),"9,5 a 13",IF(AND(X769&gt;=13.5,X769&lt;=20),"13,5 a 20",IF(AND(X769&gt;=20.5,X769&lt;=35),"20,5 a 35","Fuera de rango")))))))</f>
        <v>0 a 4</v>
      </c>
      <c r="Z769" s="11" t="n">
        <f aca="false">IF(Y769="","",IF(Y769="0 a 4",1,IF(Y769="4,5 a 8,5",2,IF(Y769="9","NORMA",IF(Y769="9,5 a 13",3,IF(Y769="13,5 a 20",4,IF(Y769="20,5 a 35",5,"Fuera de rango")))))))</f>
        <v>1</v>
      </c>
      <c r="AA769" s="9" t="n">
        <v>22</v>
      </c>
      <c r="AB769" s="10" t="str">
        <f aca="false">IF(AA769="","",IF(AND(AA769&gt;=0,AA769&lt;=9),"0 a 9",IF(AND(AA769&gt;=9.5,AA769&lt;=18.5),"9,5 a 18,5",IF(AA769=19,"19",IF(AND(AA769&gt;=19.5,AA769&lt;=28),"19,5 a 28",IF(AND(AA769&gt;=28.5,AA769&lt;=40),"28,5 a 40","Fuera de rango"))))))</f>
        <v>19,5 a 28</v>
      </c>
      <c r="AC769" s="11" t="n">
        <f aca="false" t="array" ref="AC769">_xlfn.IFS(AB769="","",AB769="0 a 9",1,AB769="9,5 a 18,5",2,AB769="19","NORMA",AB769="19,5 a 28",3,AB769="28,5 a 40",4,TRUE(),"Fuera de rango")</f>
        <v>3</v>
      </c>
      <c r="AD769" s="9" t="n">
        <v>11</v>
      </c>
      <c r="AE769" s="10" t="str">
        <f aca="false">IF(AD769="","",IF(AND(AD769&gt;=-10,AD769&lt;=0),"De -10 a 0",IF(AND(AD769&gt;=0.5,AD769&lt;=9.5),"0,5 a 9,5",IF(AD769=10,"10",IF(AND(AD769&gt;=10.5,AD769&lt;=20),"10,5 a 20",IF(AND(AD769&gt;=20.5,AD769&lt;=40),"20,5 a 40","Fuera de rango"))))))</f>
        <v>10,5 a 20</v>
      </c>
      <c r="AF769" s="12" t="n">
        <f aca="false">IF(AD769="","",IF(AND(AD769&gt;=-10,AD769&lt;=0),1,IF(AND(AD769&gt;=0.5,AD769&lt;=9.5),2,IF(AD769=10,"NORMA",IF(AND(AD769&gt;=10.5,AD769&lt;=20),3,IF(AND(AD769&gt;=20.5,AD769&lt;=40),4,""))))))</f>
        <v>3</v>
      </c>
      <c r="AG769" s="9" t="n">
        <v>7</v>
      </c>
      <c r="AH769" s="10" t="str">
        <f aca="false">IF(AG769="","",IF(AND(AG769&gt;=0,AG769&lt;=4),"0 a 4",IF(AND(AG769&gt;=4.5,AG769&lt;=8.5),"4,5 a 8,5",IF(AG769=9,"9",IF(AND(AG769&gt;=9.5,AG769&lt;=13),"9,5 a 13",IF(AND(AG769&gt;=13.5,AG769&lt;=25),"13,5 a 25","Fuera de rango"))))))</f>
        <v>4,5 a 8,5</v>
      </c>
      <c r="AI769" s="10" t="n">
        <f aca="false">IF(AH769="","",IF(AH769="0 a 4",1,IF(AH769="4,5 a 8,5",2,IF(AH769="9","NORMA",IF(AH769="9,5 a 13",3,IF(AH769="13,5 a 25",4,""))))))</f>
        <v>2</v>
      </c>
      <c r="AJ769" s="9" t="n">
        <v>4</v>
      </c>
      <c r="AK769" s="10" t="str">
        <f aca="false">IF(AJ769="","",IF(AND(AJ769&gt;=-15,AJ769&lt;=-10.5),"-15 a -10,5",IF(AND(AJ769&gt;=-10,AJ769&lt;=-4),"-10 a -4",IF(AND(AJ769&gt;=-4.5,AJ769&lt;=0),"-4,5 a 0",IF(AND(AJ769&gt;=0.5,AJ769&lt;=4.5),"0,5 a 4,5",IF(AJ769=5,"5",IF(AND(AJ769&gt;=5.5,AJ769&lt;=10),"5,5 a 10",IF(AND(AJ769&gt;=10.5,AJ769&lt;=20),"10,5 a 20","Fuera de rango"))))))))</f>
        <v>0,5 a 4,5</v>
      </c>
      <c r="AL769" s="11" t="n">
        <f aca="false">IF(AK769="","",IF(AK769="-15 a -10,5",1,IF(AK769="-10 a -4",2,IF(AK769="-4,5 a 0",3,IF(AK769="0,5 a 4,5",4,IF(AK769="5","NORMA",IF(AK769="5,5 a 10",5,IF(AK769="10,5 a 20",6,"Error"))))))))</f>
        <v>4</v>
      </c>
      <c r="AM769" s="9" t="n">
        <v>0</v>
      </c>
      <c r="AN769" s="10" t="str">
        <f aca="false">IF(AM769="","",IF(AND(AM769&gt;=-7.5,AM769&lt;=-5.5),"-7,5 a -5,5",IF(AND(AM769&gt;=-5,AM769&lt;=-3),"-5 a -3",IF(AND(AM769&gt;=-2.5,AM769&lt;=-0.5),"-2,5 a -0,5",IF(AM769=0,"0,00",IF(AND(AM769&gt;=0.5,AM769&lt;=2.5),"0,5 a 2,5",IF(AND(AM769&gt;=3,AM769&lt;=5),"3 a 5",IF(AND(AM769&gt;=5.5,AM769&lt;=7.5),"5,5 a 7,5",IF(AND(AM769&gt;=8,AM769&lt;=10),"8 a 10","Fuera de rango")))))))))</f>
        <v>0,00</v>
      </c>
      <c r="AO769" s="11" t="str">
        <f aca="false">IF(AN769="","",IF(AN769="-7,5 a -5,5",1,IF(AN769="-5 a -3",2,IF(AN769="-2,5 a -0,5",3,IF(AN769="0,00","NORMA",IF(AN769="0,5 a 2,5",4,IF(AN769="3 a 5",5,IF(AN769="5,5 a 7,5",6,IF(AN769="8 a 10",7,"Error")))))))))</f>
        <v>NORMA</v>
      </c>
      <c r="AP769" s="9" t="n">
        <v>-1</v>
      </c>
      <c r="AQ769" s="10" t="str">
        <f aca="false">IF(AP769="","",IF(AND(AP769&gt;=-20,AP769&lt;=-9.5),"-20 a -9,5",IF(AND(AP769&gt;=-9,AP769&lt;=-6.5),"-9 a -6,5",IF(AP769=-6,"-6",IF(AND(AP769&gt;=-5.5,AP769&lt;=-3),"-5,5 a -3",IF(AND(AP769&gt;=-2.5,AP769&lt;=0),"-2,5 a 0",IF(AND(AP769&gt;=0.5,AP769&lt;=3),"0,5 a 3",IF(AND(AP769&gt;=3.5,AP769&lt;=6),"3,5 a 6",IF(AND(AP769&gt;=6.5,AP769&lt;=9),"6,5 a 9",IF(AND(AP769&gt;=9.5,AP769&lt;=20),"9,5 a 20","Fuera de rango"))))))))))</f>
        <v>-2,5 a 0</v>
      </c>
      <c r="AR769" s="11" t="n">
        <f aca="false">IF(AQ769="","",IF(AQ769="-20 a -9,5",1,IF(AQ769="-9 a -6,5",2,IF(AQ769="-6","NORMA",IF(AQ769="-5,5 a -3",3,IF(AQ769="-2,5 a 0",4,IF(AQ769="0,5 a 3",5,IF(AQ769="3,5 a 6",6,IF(AQ769="6,5 a 9",7,IF(AQ769="9,5 a 20",8,""))))))))))</f>
        <v>4</v>
      </c>
      <c r="AS769" s="9" t="n">
        <v>4</v>
      </c>
      <c r="AT769" s="10" t="str">
        <f aca="false">IF(AS769="","",IF(AND(AS769&gt;=-16,AS769&lt;=-14),"-16 a -14",IF(AND(AS769&gt;=-13.5,AS769&lt;=-11.5),"-13,5 a -11,5",IF(AND(AS769&gt;=-11,AS769&lt;=-9),"-11 a -9",IF(AND(AS769&gt;=-8.5,AS769&lt;=-6.5),"-8,5 a -6,5",IF(AND(AS769&gt;=-6,AS769&lt;=-4),"-6 a -4",IF(AND(AS769&gt;=-3.5,AS769&lt;=-1.5),"-3,5 a -1,5",IF(AND(AS769&gt;=-1,AS769&lt;=1),"-1 a 1",IF(AND(AS769&gt;=1.5,AS769&lt;=3.5),"1,5 a 3,5",IF(AND(AS769&gt;=4,AS769&lt;=6),"4 a 6",IF(AND(AS769&gt;=6.5,AS769&lt;=8.5),"6,5 a 8,5",IF(AND(AS769&gt;=9,AS769&lt;=11),"9 a 11",IF(AND(AS769&gt;=11.5,AS769&lt;=13.5),"11,5 a 13,5",IF(AND(AS769&gt;=14,AS769&lt;=16),"14 a 16",IF(AND(AS769&gt;=16.5,AS769&lt;=18.5),"16,5 a 18,5",IF(AND(AS769&gt;=19,AS769&lt;=21),"19 a 21","Fuera de rango"))))))))))))))))</f>
        <v>4 a 6</v>
      </c>
      <c r="AU769" s="11" t="str">
        <f aca="false" t="array" ref="AU769">IF(AT769="","",_xlfn.IFS(AT769="-16 a -14",1,AT769="-13,5 a -11,5",2,AT769="-11 a -9",3,AT769="-8,5 a -6,5",4,AT769="-6 a -4",5,AT769="-3,5 a -1,5",6,AT769="-1 a 1",7,AT769="1,5 a 3,5",8,AT769="4 a 6","NORMA",AT769="6,5 a 8,5",9,AT769="9 a 11",10,AT769="11,5 a 13,5",11,AT769="14 a 16",12,AT769="16,5 a 18,5",13,AT769="19 a 21",14,TRUE(),""))</f>
        <v>NORMA</v>
      </c>
      <c r="AV769" s="9" t="n">
        <v>1.25</v>
      </c>
      <c r="AW769" s="10" t="str">
        <f aca="false">IF(AV769="","",IF(AND(AV769&gt;=-1,AV769&lt;=-0.5),"-1 a -0,5",IF(AND(AV769&gt;-0.5,AV769&lt;=0),"De -0,5 a 0",IF(AND(AV769&gt;=0.25,AV769&lt;=0.75),"0,25 a 0,75",IF(AND(AV769&gt;=1,AV769&lt;=1.5),"1 a 1,5",IF(AND(AV769&gt;=1.75,AV769&lt;=2.25),"1,75 a 2,25",IF(AND(AV769&gt;=2.5,AV769&lt;=3),"2,5 a 3",IF(AND(AV769&gt;=3.25,AV769&lt;=3.75),"3,25 a 3,75","Fuera de rango"))))))))</f>
        <v>1 a 1,5</v>
      </c>
      <c r="AX769" s="10" t="n">
        <f aca="false">IF(AW769="","",IF(OR(AW769="-1 a -0,5",AW769="-1 a -0.5"),1,IF(OR(AW769="De -0,5 a 0",AW769="-0,5 a 0",AW769="De -0.5 a 0"),2,IF(OR(AW769="0,25 a 0,75",AW769="0.25 a 0.75"),"NORMA",IF(OR(AW769="1 a 1,5",AW769="1 a 1.5"),3,IF(OR(AW769="1,75 a 2,25",AW769="1.75 a 2.25"),4,IF(OR(AW769="2,5 a 3",AW769="2.5 a 3"),5,IF(OR(AW769="3,25 a 3,75",AW769="3.25 a 3.75"),6,""))))))))</f>
        <v>3</v>
      </c>
      <c r="AY769" s="9" t="n">
        <v>-3</v>
      </c>
      <c r="AZ769" s="10" t="str">
        <f aca="false">IF(AY769="","",IF(AND(AY769&gt;=-20,AY769&lt;=-9.5),"-20 a -9,5",IF(AND(AY769&gt;=-9,AY769&lt;=-6.5),"-9 a -6,5",IF(AY769=-6,"-6",IF(AND(AY769&gt;=-5.5,AY769&lt;=-3),"-5,5 a -3",IF(AND(AY769&gt;=-2.5,AY769&lt;=0),"-2,5 a 0",IF(AND(AY769&gt;=0.5,AY769&lt;=3),"0,5 a 3",IF(AND(AY769&gt;=3.5,AY769&lt;=6),"3,5 a 6","Fuera de rango"))))))))</f>
        <v>-5,5 a -3</v>
      </c>
      <c r="BA769" s="11" t="n">
        <f aca="false">IF(AZ769="","",IF(AZ769="-20 a -9,5",1,IF(AZ769="-9 a -6,5",2,IF(AZ769="-6","NORMA",IF(AZ769="-5,5 a -3",3,IF(AZ769="-2,5 a 0",4,IF(AZ769="0,5 a 3",5,IF(AZ769="3,5 a 6",6,""))))))))</f>
        <v>3</v>
      </c>
      <c r="BB769" s="9" t="n">
        <v>0</v>
      </c>
      <c r="BC769" s="10" t="str">
        <f aca="false" t="array" ref="BC769">IF(BB769="","",_xlfn.IFS(AND(BB769&gt;=0,BB769&lt;=2),"0 a 2",AND(BB769&gt;=2.5,BB769&lt;=4.5),"2,5 a 4,5",AND(BB769&gt;=5,BB769&lt;=7),"5 a 7",AND(BB769&gt;=7.5,BB769&lt;=9.5),"7,5 a 9,5",AND(BB769&gt;=10,BB769&lt;=12),"10 a 12",AND(BB769&gt;=12.5,BB769&lt;=14.5),"12,5 a 14,5",BB769=15,"15",AND(BB769&gt;=15.5,BB769&lt;=17.5),"15,5 a 17,5",AND(BB769&gt;=18,BB769&lt;=20),"18 a 20",AND(BB769&gt;=20.5,BB769&lt;=22.5),"20,5 a 22,5",AND(BB769&gt;=23,BB769&lt;=25),"23 a 25",TRUE(),"Fuera de rango"))</f>
        <v>0 a 2</v>
      </c>
      <c r="BD769" s="11" t="n">
        <f aca="false" t="array" ref="BD769">IF(BC769="","",_xlfn.IFS(BC769="0 a 2",1,BC769="2,5 a 4,5",2,BC769="5 a 7",3,BC769="7,5 a 9,5",4,BC769="10 a 12",5,BC769="12,5 a 14,5",6,BC769="15","NORMA",BC769="15,5 a 17,5",7,BC769="18 a 20",8,BC769="20,5 a 22,5",9,BC769="23 a 25",10,TRUE(),"Fuera de rango"))</f>
        <v>1</v>
      </c>
      <c r="BE769" s="9" t="n">
        <v>21</v>
      </c>
      <c r="BF769" s="10" t="str">
        <f aca="false">IF(BE769="","",IF(AND(BE769&gt;=-20,BE769&lt;=-10),"-20 a -10",IF(AND(BE769&gt;=-9.5,BE769&lt;=0.5),"-9,5 a 0,5",IF(AND(BE769&gt;=1,BE769&lt;=11),"1 a 11",IF(AND(BE769&gt;=11.5,BE769&lt;=20.5),"11,5 a 20,5",IF(BE769=21,"21",IF(AND(BE769&gt;=21.5,BE769&lt;=31.5),"21,5 a 31,5",IF(AND(BE769&gt;=32,BE769&lt;=42),"32 a 42","Fuera de rango"))))))))</f>
        <v>21</v>
      </c>
      <c r="BG769" s="11" t="str">
        <f aca="false">IF(BF769="","",IF(BF769="-20 a -10",1,IF(BF769="-9,5 a 0,5",2,IF(BF769="1 a 11",3,IF(BF769="11,5 a 20,5",4,IF(BF769="21","NORMA",IF(BF769="21,5 a 31,5",5,IF(BF769="32 a 42",6,""))))))))</f>
        <v>NORMA</v>
      </c>
      <c r="BH769" s="9" t="n">
        <v>12</v>
      </c>
      <c r="BI769" s="10" t="str">
        <f aca="false">IF(BH769="","",IF(AND(BH769&gt;=-20,BH769&lt;=-15),"-20 a -15",IF(AND(BH769&gt;=-14.5,BH769&lt;=-9.5),"-14,5 a -9,5",IF(AND(BH769&gt;=-9,BH769&lt;=-4),"-9 a -4",IF(AND(BH769&gt;=-3.5,BH769&lt;=2.5),"-3,5 a 2,5",IF(AND(BH769&gt;=3,BH769&lt;=8),"3 a 8",IF(AND(BH769&gt;=8.5,BH769&lt;=14.5),"8,5 a 14,5",IF(BH769=15,"15",IF(AND(BH769&gt;=15.5,BH769&lt;=20.5),"15,5 a 20,5",IF(AND(BH769&gt;=21,BH769&lt;=26),"21 a 26","Fuera de rango"))))))))))</f>
        <v>8,5 a 14,5</v>
      </c>
      <c r="BJ769" s="11" t="n">
        <f aca="false">IF(BI769="","",IF(BI769="-20 a -15",1,IF(BI769="-14,5 a -9,5",2,IF(BI769="-9 a -4",3,IF(BI769="-3,5 a 2,5",4,IF(BI769="3 a 8",5,IF(BI769="8,5 a 14,5",6,IF(BI769="15","NORMA",IF(BI769="15,5 a 20,5",7,IF(BI769="21 a 26",8,IF(BI769="26,5 a 31,5",9,"")))))))))))</f>
        <v>6</v>
      </c>
      <c r="BK769" s="9" t="n">
        <v>0</v>
      </c>
      <c r="BL769" s="10" t="str">
        <f aca="false">IF(BK769="","",IF(AND(BK769&gt;=0,BK769&lt;=2),"0 - 2",IF(AND(BK769&gt;=2.5,BK769&lt;=4.5),"2,5 - 4,5",IF(AND(BK769&gt;=5,BK769&lt;=7),"5 - 7",IF(AND(BK769&gt;=7.5,BK769&lt;=9.5),"7,5 - 9,5",IF(AND(BK769&gt;=10,BK769&lt;=12),"10 - 12",IF(AND(BK769&gt;=12.5,BK769&lt;=13.5),"12,5 - 13,5",IF(BK769=14,"14",IF(AND(BK769&gt;=14.5,BK769&lt;=16.5),"14,5 - 16,5",IF(AND(BK769&gt;=17,BK769&lt;=19),"17 - 19",IF(AND(BK769&gt;=19.5,BK769&lt;=21.5),"19,5 - 21,5",IF(AND(BK769&gt;=22,BK769&lt;=24),"22 - 24",IF(AND(BK769&gt;=24.5,BK769&lt;=26.5),"24,5 - 26,5",IF(AND(BK769&gt;=27,BK769&lt;=29),"27 - 29",IF(AND(BK769&gt;=29.5,BK769&lt;=30),"29,5 - 30","Fuera de rango")))))))))))))))</f>
        <v>0 - 2</v>
      </c>
      <c r="BM769" s="11" t="n">
        <f aca="false">IF(BL769="","",IF(BL769="0 - 2",1,IF(BL769="2,5 - 4,5",2,IF(BL769="5 - 7",3,IF(BL769="7,5 - 9,5",4,IF(BL769="10 - 12",5,IF(BL769="12,5 - 13,5",6,IF(BL769="14","NORMA",IF(BL769="14,5 - 16,5",7,IF(BL769="17 - 19",8,IF(BL769="19,5 - 21,5",9,IF(BL769="22 - 24",10,IF(BL769="24,5 - 26,5",11,IF(BL769="27 - 29",12,IF(BL769="29,5 - 30",13,"")))))))))))))))</f>
        <v>1</v>
      </c>
      <c r="BN769" s="9" t="n">
        <v>15</v>
      </c>
      <c r="BO769" s="11" t="str">
        <f aca="false">IF(BN769="","",IF(AND(BN769&gt;=-20,BN769&lt;=-10),"-20 a -10",IF(AND(BN769&gt;=-9.5,BN769&lt;=0.5),"-9,5 a 0,5",IF(AND(BN769&gt;=1,BN769&lt;=11),"1 a 11",IF(AND(BN769&gt;=11.5,BN769&lt;=21.5),"11,5 a 21,5",IF(BN769=22,"22",IF(AND(BN769&gt;=22.5,BN769&lt;=32.5),"22,5 a 32,5",IF(AND(BN769&gt;=33,BN769&lt;=43),"33 a 43","Fuera de rango"))))))))</f>
        <v>11,5 a 21,5</v>
      </c>
      <c r="BP769" s="11" t="n">
        <f aca="false">IF(BO769="","",IF(BO769="-20 a -10",1,IF(BO769="-9,5 a 0,5",2,IF(BO769="1 a 11",3,IF(BO769="11,5 a 21,5",4,IF(BO769="22","NORMA",IF(BO769="22,5 a 32,5",5,IF(BO769="33 a 43",6,""))))))))</f>
        <v>4</v>
      </c>
      <c r="BQ769" s="9" t="n">
        <v>8</v>
      </c>
      <c r="BR769" s="10" t="str">
        <f aca="false">IF(BQ769="","",IF(AND(BQ769&gt;=-20,BQ769&lt;=-15),"-20 a -15",IF(AND(BQ769&gt;=-14.5,BQ769&lt;=-9.5),"-14,5 a -9,5",IF(AND(BQ769&gt;=-9,BQ769&lt;=-4),"-9 a -4",IF(AND(BQ769&gt;=-3.5,BQ769&lt;=2.5),"-3,5 a 2,5",IF(AND(BQ769&gt;=3,BQ769&lt;=8),"3 a 8",IF(AND(BQ769&gt;=8.5,BQ769&lt;=13.5),"8,5 a 13,5",IF(AND(BQ769&gt;=14,BQ769&lt;=17.5),"14 a 17,5",IF(BQ769=18,"18",IF(AND(BQ769&gt;=18.5,BQ769&lt;=23.5),"18,5 a 23,5",IF(AND(BQ769&gt;=24,BQ769&lt;=29),"24 a 29",IF(AND(BQ769&gt;=29.5,BQ769&lt;=34.5),"29,5 a 34,5",IF(AND(BQ769&gt;=35,BQ769&lt;=40),"35 a 40","Fuera de rango")))))))))))))</f>
        <v>3 a 8</v>
      </c>
      <c r="BS769" s="11" t="n">
        <f aca="false">IF(BR769="","",IF(BR769="-20 a -15",1,IF(BR769="-14,5 a -9,5",2,IF(BR769="-9 a -4",3,IF(BR769="-3,5 a 2,5",4,IF(BR769="3 a 8",5,IF(BR769="8,5 a 13,5",6,IF(BR769="14 a 17,5",7,IF(BR769="18","NORMA",IF(BR769="18,5 a 23,5",8,IF(BR769="24 a 29",9,IF(BR769="29,5 a 34,5",10,IF(BR769="35 a 40",11,"")))))))))))))</f>
        <v>5</v>
      </c>
      <c r="BT769" s="9" t="n">
        <v>0</v>
      </c>
      <c r="BU769" s="10" t="str">
        <f aca="false">IF(BT769="","",IF(AND(BT769&gt;=-20,BT769&lt;=-18),"-20 a -18",IF(AND(BT769&gt;=-17.5,BT769&lt;=-15.5),"-17,5 a -15,5",IF(AND(BT769&gt;=-15,BT769&lt;=-13),"-15 a -13",IF(AND(BT769&gt;=-12.5,BT769&lt;=-10.5),"-12,5 a -10,5",IF(AND(BT769&gt;=-10,BT769&lt;=-8),"-10 a -8",IF(AND(BT769&gt;=-7.5,BT769&lt;=-5.5),"-7,5 a -5,5",IF(AND(BT769&gt;=-5,BT769&lt;=-3),"-5 a -3",IF(AND(BT769&gt;=-2.5,BT769&lt;=-0.5),"-2,5 a -0,5",IF(BT769=0,"0",IF(AND(BT769&gt;=0.5,BT769&lt;=2.5),"0,5 a 2,5",IF(AND(BT769&gt;=3,BT769&lt;=5),"3 a 5",IF(AND(BT769&gt;=5.5,BT769&lt;=7.5),"5,5 a 7,5",IF(AND(BT769&gt;=8,BT769&lt;=10),"8 a 10",IF(AND(BT769&gt;=10.5,BT769&lt;=12.5),"10,5 a 12,5",IF(AND(BT769&gt;=13,BT769&lt;=15),"13 a 15",IF(AND(BT769&gt;=15.5,BT769&lt;=17.5),"15,5 a 17,5",IF(AND(BT769&gt;=18,BT769&lt;=20),"18 a 20","Fuera de rango"))))))))))))))))))</f>
        <v>0</v>
      </c>
      <c r="BV769" s="11" t="str">
        <f aca="false">IF(BT769="","",IF(BT769=0,"NORMA",IF(AND(BT769&gt;=-20,BT769&lt;=-18),2,IF(AND(BT769&gt;=-17.5,BT769&lt;=-15.5),2,IF(AND(BT769&gt;=-15,BT769&lt;=-13),3,IF(AND(BT769&gt;=-12.5,BT769&lt;=-10.5),4,IF(AND(BT769&gt;=-10,BT769&lt;=-8),5,IF(AND(BT769&gt;=-7.5,BT769&lt;=-5.5),6,IF(AND(BT769&gt;=-5,BT769&lt;=-3),7,IF(AND(BT769&gt;=-2.5,BT769&lt;=-0.5),8,IF(AND(BT769&gt;=0.5,BT769&lt;=2.5),9,IF(AND(BT769&gt;=3,BT769&lt;=5),10,IF(AND(BT769&gt;=5.5,BT769&lt;=7.5),11,IF(AND(BT769&gt;=8,BT769&lt;=10),12,IF(AND(BT769&gt;=10.5,BT769&lt;=12.5),13,IF(AND(BT769&gt;=13,BT769&lt;=15),14,IF(AND(BT769&gt;=15.5,BT769&lt;=17.5),15,IF(AND(BT769&gt;=18,BT769&lt;=20),16,"Fuera de rango"))))))))))))))))))</f>
        <v>NORMA</v>
      </c>
      <c r="BW769" s="9" t="n">
        <v>-6.5</v>
      </c>
      <c r="BX769" s="10" t="n">
        <f aca="false">18.5- (0.3*H769)</f>
        <v>10.4</v>
      </c>
      <c r="BY769" s="10" t="n">
        <f aca="false">(BW769)-(BX769)</f>
        <v>-16.9</v>
      </c>
      <c r="BZ769" s="10" t="str">
        <f aca="false">IF(BY769="","",IF(BY769&lt;-27.5,"De -30 a -28",IF(BY769&lt;-25,"De -27,5 a -25,5",IF(BY769&lt;-22.5,"De -25 a -23",IF(BY769&lt;-20,"De -22,5 a -20,5",IF(BY769&lt;-17.5,"De -20 a -18",IF(BY769&lt;-15,"De -17,5 a -15,5",IF(BY769&lt;-12.5,"De -15 a -13",IF(BY769&lt;-10,"De -12,5 a -10,5",IF(BY769&lt;-7.5,"De -10 a -8",IF(BY769&lt;-5,"De -7,5 a -5,5",IF(BY769&lt;-2.5,"De -5 a -3",IF(BY769&lt;0,"De -2,5 a -0,5",IF(BY769&lt;2.5,"De 0 a 2",IF(BY769&lt;5,"De 2,5 a 4,5",IF(BY769&lt;7.5,"De 5 a 7",IF(BY769&lt;10,"De 7,5 a 9,5",IF(BY769&lt;12.5,"De 10 a 12",IF(BY769&lt;15,"De 12,5 a 14,5",IF(BY769&lt;17.5,"De 15 a 17",IF(BY769&lt;20,"De 17,5 a 19,5",IF(BY769&lt;22.5,"De 20 a 22",IF(BY769&lt;25,"De 22,5 a 24,5",IF(BY769&lt;27.5,"De 25 a 27","De 27,5 a 30"))))))))))))))))))))))))</f>
        <v>De -17,5 a -15,5</v>
      </c>
      <c r="CA769" s="12" t="n">
        <f aca="false">IF(BY769="","",IF(BY769&lt;=-28,1,IF(BY769&lt;=-25.5,2,IF(BY769&lt;=-23,3,IF(BY769&lt;=-20.5,4,IF(BY769&lt;=-18,5,IF(BY769&lt;=-15.5,6,IF(BY769&lt;=-13,7,IF(BY769&lt;=-10.5,8,IF(BY769&lt;=-8,9,IF(BY769&lt;=-5.5,10,IF(BY769&lt;=-3,11,IF(BY769&lt;=-0.5,12,IF(BY769&lt;=2,13,IF(BY769&lt;=4.5,14,IF(BY769&lt;=7,15,IF(BY769&lt;=9.5,16,IF(BY769&lt;=12,17,IF(BY769&lt;=14.5,18,IF(BY769&lt;=17,19,IF(BY769&lt;=19.5,20,IF(BY769&lt;=22,21,IF(BY769&lt;=24.5,22,IF(BY769&lt;=27,23,IF(BY769&lt;=30,24,"Fuera de rango")))))))))))))))))))))))))</f>
        <v>6</v>
      </c>
      <c r="CB769" s="9" t="n">
        <v>-5.5</v>
      </c>
      <c r="CC769" s="10" t="n">
        <f aca="false">18.5- (0.3*H769)</f>
        <v>10.4</v>
      </c>
      <c r="CD769" s="10" t="n">
        <f aca="false">(CB769)-(CC769)</f>
        <v>-15.9</v>
      </c>
      <c r="CE769" s="10" t="str">
        <f aca="false">IF(CD769="","",IF(CD769&lt;-27.5,"De -30 a -28",IF(CD769&lt;-25,"De -27,5 a -25,5",IF(CD769&lt;-22.5,"De -25 a -23",IF(CD769&lt;-20,"De -22,5 a -20,5",IF(CD769&lt;-17.5,"De -20 a -18",IF(CD769&lt;-15,"De -17,5 a -15,5",IF(CD769&lt;-12.5,"De -15 a -13",IF(CD769&lt;-10,"De -12,5 a -10,5",IF(CD769&lt;-7.5,"De -10 a -8",IF(CD769&lt;-5,"De -7,5 a -5,5",IF(CD769&lt;-2.5,"De -5 a -3",IF(CD769&lt;0,"De -2,5 a -0,5",IF(CD769&lt;=2,"De 0 a 2",IF(CD769&lt;=4.5,"De 2,5 a 4,5",IF(CD769&lt;=7,"De 5 a 7",IF(CD769&lt;=9.5,"De 7,5 a 9,5",IF(CD769&lt;=12,"De 10 a 12",IF(CD769&lt;=14.5,"De 12,5 a 14,5",IF(CD769&lt;=17,"De 15 a 17",IF(CD769&lt;=19.5,"De 17,5 a 19,5",IF(CD769&lt;=22,"De 20 a 22",IF(CD769&lt;=24.5,"De 22,5 a 24,5",IF(CD769&lt;=27,"De 25 a 27","De 27,5 a 30"))))))))))))))))))))))))</f>
        <v>De -17,5 a -15,5</v>
      </c>
      <c r="CF769" s="12" t="n">
        <f aca="false">IF(CD769="","",IF(CD769&lt;-27.5,1,IF(CD769&lt;-25,2,IF(CD769&lt;-22.5,3,IF(CD769&lt;-20,4,IF(CD769&lt;-17.5,5,IF(CD769&lt;-15,6,IF(CD769&lt;-12.5,7,IF(CD769&lt;-10,8,IF(CD769&lt;-7.5,9,IF(CD769&lt;-5,10,IF(CD769&lt;-2.5,11,IF(CD769&lt;0,12,IF(CD769&lt;2.5,13,IF(CD769&lt;5,14,IF(CD769&lt;7.5,15,IF(CD769&lt;10,16,IF(CD769&lt;12.5,17,IF(CD769&lt;15,18,IF(CD769&lt;17.5,19,IF(CD769&lt;20,20,IF(CD769&lt;22.5,21,IF(CD769&lt;25,22,IF(CD769&lt;27.5,23,24))))))))))))))))))))))))</f>
        <v>6</v>
      </c>
      <c r="CG769" s="9" t="n">
        <v>-4</v>
      </c>
      <c r="CH769" s="10" t="str">
        <f aca="false">IF(CG769="","",IF(AND(CG769&gt;=-10,CG769&lt;=-9.5),"-10 a -9,5",IF(AND(CG769&gt;-9.5,CG769&lt;=-8.5),"-9 a -8,5",IF(AND(CG769&gt;-8.5,CG769&lt;=-7.5),"-8 a -7,5",IF(AND(CG769&gt;-7.5,CG769&lt;=-6.5),"-7 a -6,5",IF(AND(CG769&gt;-6.5,CG769&lt;=-5.5),"-6 a -5,5",IF(AND(CG769&gt;-5.5,CG769&lt;=-4.5),"-5 a -4,5",IF(AND(CG769&gt;-4.5,CG769&lt;=-3.5),"-4 a -3,5",IF(AND(CG769&gt;-3.5,CG769&lt;=-2.5),"-3 a -2,5",IF(CG769=-2.25,"-2,25",IF(AND(CG769&gt;-2.5,CG769&lt;=-1.5),"-2 a -1,5",IF(AND(CG769&gt;-1.5,CG769&lt;=-0.5),"-1 a -0,5",IF(AND(CG769&gt;-0.5,CG769&lt;=0.5),"0 a 0,5",IF(AND(CG769&gt;0.5,CG769&lt;=1.5),"1 a 1,5",IF(AND(CG769&gt;1.5,CG769&lt;=2.5),"2 a 2,5",IF(AND(CG769&gt;2.5,CG769&lt;=3.5),"3 a 3,5",IF(AND(CG769&gt;3.5,CG769&lt;=4.5),"4 a 4,5",IF(AND(CG769&gt;4.5,CG769&lt;=5.5),"5 a 5,5",IF(AND(CG769&gt;5.5,CG769&lt;=6.5),"6 a 6,5",IF(AND(CG769&gt;6.5,CG769&lt;=7.5),"7 a 7,5",IF(AND(CG769&gt;7.5,CG769&lt;=8.5),"8 a 8,5",IF(AND(CG769&gt;8.5,CG769&lt;=9.5),"9 a 9,5",IF(CG769&gt;=10,"10","Fuera de rango")))))))))))))))))))))))</f>
        <v>-4 a -3,5</v>
      </c>
      <c r="CI769" s="11" t="n">
        <f aca="false">IF(CG769="","",IF(CG769=-2.25,"NORMA",IF(CG769&lt;=-9.5,1,IF(CG769&lt;=-8.5,2,IF(CG769&lt;=-7.5,3,IF(CG769&lt;=-6.5,4,IF(CG769&lt;=-5.5,5,IF(CG769&lt;=-4.5,6,IF(CG769&lt;=-3.5,7,IF(CG769&lt;=-2.5,8,IF(CG769&lt;=-1.5,9,IF(CG769&lt;=-0.5,10,IF(CG769&lt;=0.5,11,IF(CG769&lt;=1.5,12,IF(CG769&lt;=2.5,13,IF(CG769&lt;=3.5,14,IF(CG769&lt;=4.5,15,IF(CG769&lt;=5.5,16,IF(CG769&lt;=6.5,17,IF(CG769&lt;=7.5,18,IF(CG769&lt;=8.5,19,IF(CG769&lt;=9.5,20,IF(CG769=10,21,"Fuera de rango")))))))))))))))))))))))</f>
        <v>7</v>
      </c>
      <c r="CJ769" s="9" t="n">
        <v>3</v>
      </c>
      <c r="CK769" s="10" t="str">
        <f aca="false">IF(CJ769="","",IF(AND(CJ769&gt;=-6,CJ769&lt;=-5.5),"-6 a -5,5",IF(AND(CJ769&gt;-5.5,CJ769&lt;=-4.5),"-5 a -4,5",IF(AND(CJ769&gt;-4.5,CJ769&lt;=-3.5),"-4 a -3,5",IF(AND(CJ769&gt;-3.5,CJ769&lt;=-2.5),"-3 a -2,5",IF(AND(CJ769&gt;-2.5,CJ769&lt;=-1.5),"-2 a -1,5",IF(AND(CJ769&gt;-1.5,CJ769&lt;=-0.5),"-1 a -0,5",IF(AND(CJ769&gt;-0.5,CJ769&lt;=0.5),"0 a 0,5",IF(AND(CJ769&gt;0.5,CJ769&lt;=1.5),"1 a 1,5",IF(AND(CJ769&gt;1.5,CJ769&lt;2.5),"2",IF(AND(CJ769&gt;=2.5,CJ769&lt;=3),"2,5 a 3",IF(AND(CJ769&gt;3,CJ769&lt;=4),"3,5 a 4",IF(AND(CJ769&gt;4,CJ769&lt;=5),"4,5 a 5",IF(AND(CJ769&gt;5,CJ769&lt;=6),"5,5 a 6",IF(AND(CJ769&gt;6,CJ769&lt;=7),"6,5 a 7",IF(AND(CJ769&gt;7,CJ769&lt;=8),"7,5 a 8",IF(AND(CJ769&gt;8,CJ769&lt;=9.5),"8,5 a 9,5",IF(CJ769=10,"10","Fuera de rango"))))))))))))))))))</f>
        <v>2,5 a 3</v>
      </c>
      <c r="CL769" s="11" t="n">
        <f aca="false">IF(CK769="","",IF(OR(CK769="-6 a -5,5",CK769="-6 - -5,5"),1,IF(OR(CK769="-5 a -4,5",CK769="-5 - -4,5"),2,IF(OR(CK769="-4 a -3,5",CK769="-4 - -3,5"),3,IF(OR(CK769="-3 a -2,5",CK769="-3 - -2,5"),4,IF(OR(CK769="-2 a -1,5",CK769="-2 - -1,5"),5,IF(OR(CK769="-1 a -0,5",CK769="-1 - -0,5"),6,IF(OR(CK769="0 a 0,5",CK769="0 - 0,5"),7,IF(OR(CK769="1 a 1,5",CK769="1 - 1,5"),8,IF(CK769="2","NORMA",IF(OR(CK769="2,5 a 3",CK769="2,5 - 3"),9,IF(OR(CK769="3,5 a 4",CK769="3,5 - 4"),10,IF(OR(CK769="4,5 a 5",CK769="4,5 - 5"),11,IF(OR(CK769="5,5 a 6",CK769="5,5 - 6"),12,IF(OR(CK769="6,5 a 7",CK769="6,5 - 7"),13,IF(OR(CK769="7,5 a 8",CK769="7,5 - 8"),14,IF(OR(CK769="8,5 a 9",CK769="8,5 - 9,5",CK769="9 a 9,5"),15,IF(CK769="10",15,IF(OR(CK769="0,5 a 1",CK769="0,5 - 1"),7,"Fuera de rango")))))))))))))))))))</f>
        <v>9</v>
      </c>
      <c r="CO769" s="10" t="str">
        <f aca="false">IF(CM769&gt;0,"EME"," ")</f>
        <v> </v>
      </c>
      <c r="CQ769" s="10" t="str">
        <f aca="false">IF(CP769&gt;0,"0", " ")</f>
        <v> </v>
      </c>
      <c r="CR769" s="10" t="str">
        <f aca="false">IF(CP769&gt;0,"EME"," ")</f>
        <v> </v>
      </c>
      <c r="CS769" s="9" t="n">
        <v>0</v>
      </c>
      <c r="CV769" s="9" t="n">
        <v>0</v>
      </c>
      <c r="CY769" s="9" t="n">
        <v>-1.25</v>
      </c>
      <c r="DB769" s="9" t="n">
        <v>-0.5</v>
      </c>
      <c r="DC769" s="11" t="str">
        <f aca="false">IF(DB769&lt;0,"2"," ")</f>
        <v>2</v>
      </c>
      <c r="DD769" s="11" t="str">
        <f aca="false">IF(DB769&lt;0,"MIO"," ")</f>
        <v>MIO</v>
      </c>
      <c r="DE769" s="9" t="n">
        <v>0</v>
      </c>
      <c r="DF769" s="10" t="str">
        <f aca="false">IF(DE769&lt;0,"3"," ")</f>
        <v> </v>
      </c>
      <c r="DG769" s="10" t="str">
        <f aca="false">IF(DE769&lt;0,"AST"," ")</f>
        <v> </v>
      </c>
      <c r="DH769" s="9" t="n">
        <v>0</v>
      </c>
      <c r="DI769" s="10" t="str">
        <f aca="false">IF(DH769&lt;0,"3"," ")</f>
        <v> </v>
      </c>
      <c r="DJ769" s="10" t="str">
        <f aca="false">IF(DH769&lt;0,"AST"," ")</f>
        <v> </v>
      </c>
      <c r="DK769" s="9" t="n">
        <v>0</v>
      </c>
      <c r="DL769" s="10" t="str">
        <f aca="false">IF(DK769&gt;0,"4"," ")</f>
        <v> </v>
      </c>
      <c r="DM769" s="10" t="str">
        <f aca="false">IF(DK769&gt;0,"PRE"," ")</f>
        <v> </v>
      </c>
      <c r="DN769" s="9" t="n">
        <v>0</v>
      </c>
      <c r="DO769" s="10" t="str">
        <f aca="false">IF(DN769&gt;0,"4"," ")</f>
        <v> </v>
      </c>
      <c r="DP769" s="10" t="str">
        <f aca="false">IF(DN769&gt;0,"PRE"," ")</f>
        <v> </v>
      </c>
      <c r="DS769" s="12" t="str">
        <f aca="false">CONCATENATE(CO769,CU769,DA769,DG769,DM769)</f>
        <v>   </v>
      </c>
      <c r="DT769" s="10" t="e">
        <f aca="false" t="array" ref="DT769">_xlfn.IFS(DS769="EME    ","0", DS769=" HIP   ","1", DS769="  MIO  ","2", DS769="   AST ","3", DS769="    PRE","4", DS769="EME   PRE","5", DS769=" HIP  PRE","6", DS769=" HIP AST ","7", DS769="  MIO PRE","8", DS769="  MIOAST ","9", DS769="   ASTPRE","10",DS769=" HIP ASTPRE","11", DS769="  MIOASTPRE","12", DS769="     ","0")</f>
        <v>#N/A</v>
      </c>
      <c r="DV769" s="1" t="e">
        <f aca="false" t="array" ref="DV769">_xlfn.IFS(DU769="SI","2", DU769="NO","1")</f>
        <v>#N/A</v>
      </c>
      <c r="DX769" s="11" t="str">
        <f aca="false">IF(DW769=0,"1","2")</f>
        <v>1</v>
      </c>
      <c r="DY769" s="11" t="str">
        <f aca="false" t="array" ref="DY769">_xlfn.IFS(DW769=0,"0", DW769=0.25, "1", DW769=0.5,"2", DW769=0.75,"3", DW769=1,"4",DW769=1.25,"5", DW769=1.5,"6", DW769=1.75,"7", DW769=2,"8")</f>
        <v>0</v>
      </c>
      <c r="EA769" s="11" t="str">
        <f aca="false">IF(DZ769=0,"1","2")</f>
        <v>1</v>
      </c>
      <c r="EB769" s="11" t="str">
        <f aca="false" t="array" ref="EB769">_xlfn.IFS(DZ769=0,"0", DZ769=0.25, "1", DZ769=0.5,"2", DZ769=0.75,"3", DZ769=1,"4",DZ769=1.25,"5", DZ769=1.5,"6", DZ769=1.75,"7", DZ769=2,"8")</f>
        <v>0</v>
      </c>
      <c r="ED769" s="10" t="str">
        <f aca="false">IF(EC769=0,"1","2")</f>
        <v>1</v>
      </c>
      <c r="EE769" s="11" t="str">
        <f aca="false" t="array" ref="EE769">_xlfn.IFS(EC769=0,"0", EC769=-0.25, "1", EC769=-0.5,"2", EC769=-0.75,"3", EC769=-1,"4",EC769=-1.25,"5", EC769=-1.5,"6", EC769=-1.75,"7", EC769=-2,"8", EC769=-2.25,"9",EC769=-2.5,"10", EC769=-2.75,"11", EC769=-3,"12", EC769=-3.25,"13", EC769=-3.5,"14", EC769=-3.75,"15",EC769=-4,"16")</f>
        <v>0</v>
      </c>
      <c r="EG769" s="10" t="str">
        <f aca="false">IF(EF769=0,"1","2")</f>
        <v>1</v>
      </c>
      <c r="EH769" s="11" t="str">
        <f aca="false" t="array" ref="EH769">_xlfn.IFS(EF769=0,"0", EF769=-0.25, "1", EF769=-0.5,"2", EF769=-0.75,"3", EF769=-1,"4",EF769=-1.25,"5", EF769=-1.5,"6", EF769=-1.75,"7", EF769=-2,"8", EF769=-2.25,"9",EF769=-2.5,"10", EF769=-2.75,"11", EF769=-3,"12", EF769=-3.25,"13", EF769=-3.5,"14", EF769=-3.75,"15",EF769=-4,"16")</f>
        <v>0</v>
      </c>
      <c r="EJ769" s="11" t="str">
        <f aca="false">IF(EI769=0,"1","2")</f>
        <v>1</v>
      </c>
      <c r="EK769" s="11" t="str">
        <f aca="false" t="array" ref="EK769">_xlfn.IFS(EI769=0,"0", EI769=-0.25, "1", EI769=-0.5,"2", EI769=-0.75,"3", EI769=-1,"4",EI769=-1.25,"5", EI769=-1.5,"6", EI769=-1.75,"7", EI769=-2,"8", EI769=-2.25,"9", EI769=-2.25,"9",EI769=-2.5,"10", EI769=-2.75,"11", EI769=-3,"12", EI769=-3.25,"13", EI769=-3.5,"14", EI769=-3.75,"15",EI769=-4,"16", EI769=0.25, "17", EI769=0.5, "18")</f>
        <v>0</v>
      </c>
      <c r="EM769" s="11" t="str">
        <f aca="false">IF(EL769=0,"1","2")</f>
        <v>1</v>
      </c>
      <c r="EN769" s="11" t="str">
        <f aca="false" t="array" ref="EN769">_xlfn.IFS(EL769=0.25,"17",EL769=0.5,"18", EL769=0,"0", EL769=-0.25, "1", EL769=-0.5,"2", EL769=-0.75,"3", EL769=-1,"4",EL769=-1.25,"5", EL769=-1.5,"6", EL769=-1.75,"7", EL769=-2,"8",EL769= -2.25,"9",EL769=-2.5,"10",EL769= -2.75,"11",EL769= -3,"12",EL769= -3.25,"13",EL769= -3.5,"14",EL769= -3.75,"15",EL769=-4,"16")</f>
        <v>0</v>
      </c>
      <c r="EP769" s="11" t="str">
        <f aca="false">IF(EO769=0,"1","2")</f>
        <v>1</v>
      </c>
      <c r="EQ769" s="11" t="str">
        <f aca="false" t="array" ref="EQ769">_xlfn.IFS(EO769=0,"0", EO769=0.25, "1", EO769=0.5,"2", EO769=0.75,"3", EO769=1,"4",EO769=1.25,"5", EO769=1.5,"6", EO769=1.75,"7", EO769=2,"8", EO769=2.25,"9", EO769=2.25,"9",EO769=2.5,"10", EO769=2.75,"11", EO769=3,"12", EO769=3.25,"13", EO769=3.5,"14", EO769=3.75,"15",EO769=4,"16", EO769=-0.25, "17", bq=-0.5, "18")</f>
        <v>0</v>
      </c>
      <c r="ES769" s="11" t="str">
        <f aca="false">IF(ER769=0,"1","2")</f>
        <v>1</v>
      </c>
      <c r="ET769" s="11" t="str">
        <f aca="false" t="array" ref="ET769">_xlfn.IFS(ER769=0,"0", ER769=0.25, "1", ER769=0.5,"2", ER769=0.75,"3", ER769=1,"4",ER769=1.25,"5", ER769=1.5,"6", ER769=1.75,"7", ER769=2,"8", ER769=2.25,"9", ER769=2.25,"9",ER769=2.5,"10", ER769=2.75,"11", ER769=3,"12", ER769=3.25,"13", ER769=3.5,"14", ER769=3.75,"15",ER769=4,"16", ER769=-0.25, "17", bq=-0.5, "18")</f>
        <v>0</v>
      </c>
      <c r="EV769" s="14" t="e">
        <f aca="false">VLOOKUP(EU769,LEYENDA!$G$2:$H$8,2,TRUE())</f>
        <v>#N/A</v>
      </c>
      <c r="EW769" s="14" t="e">
        <f aca="false" t="array" ref="EW769">_xlfn.IFS(EV769="0-5","1", EV769="6-12","2", EV769="13-18","3", EV769="19-24","4", EV769="25-36","5", EV769="37-48","6", EV769="49-60","7")</f>
        <v>#N/A</v>
      </c>
    </row>
    <row r="770" customFormat="false" ht="13.5" hidden="false" customHeight="false" outlineLevel="0" collapsed="false">
      <c r="A770" s="1" t="n">
        <v>311</v>
      </c>
      <c r="B770" s="2" t="n">
        <v>1</v>
      </c>
      <c r="C770" s="33" t="n">
        <v>41422</v>
      </c>
      <c r="E770" s="5" t="str">
        <f aca="false">VLOOKUP(A770,'286'!$A$3:$J$6279,10,FALSE())</f>
        <v>MALDONADO DE LA CALZADA, MARIANO</v>
      </c>
      <c r="F770" s="4" t="str">
        <f aca="false">VLOOKUP(A770,'286'!$A$3:$I$1768,3,FALSE())</f>
        <v>MALCALMA</v>
      </c>
      <c r="G770" s="6" t="n">
        <f aca="false">VLOOKUP(A770,'286'!$A$3:$I$1768,4,FALSE())</f>
        <v>30632</v>
      </c>
      <c r="H770" s="7" t="n">
        <f aca="false">YEAR(C770)-YEAR(G770)</f>
        <v>30</v>
      </c>
      <c r="I770" s="1" t="str">
        <f aca="false">VLOOKUP(H770,LEYENDA!$C$2:$D$6,2,TRUE())</f>
        <v>25-40</v>
      </c>
      <c r="J770" s="5" t="str">
        <f aca="false">VLOOKUP(A770,'286'!$A$3:$I$1768,7,FALSE())</f>
        <v>H</v>
      </c>
      <c r="K770" s="8" t="n">
        <f aca="false">VLOOKUP(A770,'286'!$A$3:$I$1768,2,FALSE())</f>
        <v>0</v>
      </c>
      <c r="L770" s="4" t="str">
        <f aca="false">VLOOKUP(A770,'286'!$A$3:$I$1768,8,FALSE())</f>
        <v>D</v>
      </c>
      <c r="M770" s="4" t="str">
        <f aca="false">VLOOKUP(A770,'286'!$A$3:$I$1768,9,FALSE())</f>
        <v>I</v>
      </c>
      <c r="N770" s="8" t="str">
        <f aca="false">IF(R770=O770, "MISMA","CONTRARIA")</f>
        <v>CONTRARIA</v>
      </c>
      <c r="O770" s="8" t="str">
        <f aca="false" t="array" ref="O770">_xlfn.IFS(L770="D","1", L770="I","2")</f>
        <v>1</v>
      </c>
      <c r="P770" s="8" t="e">
        <f aca="false" t="array" ref="P770">_xlfn.IFS(K770="OD","1", K770="OI","2")</f>
        <v>#N/A</v>
      </c>
      <c r="Q770" s="1" t="str">
        <f aca="false" t="array" ref="Q770">_xlfn.IFS(J770="M","1", J770="H","2")</f>
        <v>2</v>
      </c>
      <c r="R770" s="8" t="str">
        <f aca="false" t="array" ref="R770">_xlfn.IFS(M770="D","1", M770="I","2")</f>
        <v>2</v>
      </c>
      <c r="S770" s="1" t="str">
        <f aca="false" t="array" ref="S770">_xlfn.IFS(N770="CONTRARIA", "1",N770= "MISMA","2")</f>
        <v>1</v>
      </c>
      <c r="T770" s="1" t="str">
        <f aca="false" t="array" ref="T770">_xlfn.IFS(I770="0-12","1", I770="13-24","2", I770="25-40","3", I770="41-60","4", I770="61-100","5")</f>
        <v>3</v>
      </c>
      <c r="U770" s="9" t="n">
        <v>-1.5</v>
      </c>
      <c r="V770" s="10" t="str">
        <f aca="false">IF(U770="","",IF(AND(U770&gt;=-9,U770&lt;=-6.5),"-9 a -6,5",IF(AND(U770&gt;=-6,U770&lt;=-3.5),"-6 a -3,5",IF(AND(U770&gt;=-3,U770&lt;=-1),"-3 a -1",IF(U770=-0.5,"-0,5",IF(AND(U770&gt;=0,U770&lt;=2.5),"0 a 2,5",IF(AND(U770&gt;=3,U770&lt;=5.5),"3 a 5,5",IF(AND(U770&gt;=6,U770&lt;=8.5),"6 a 8,5",IF(AND(U770&gt;=9,U770&lt;=20),"9 a 20","Fuera de rango")))))))))</f>
        <v>-3 a -1</v>
      </c>
      <c r="W770" s="11" t="n">
        <f aca="false">IF(V770="","",IF(V770="-9 a -6,5",2,IF(V770="-6 a -3,5",3,IF(V770="-3 a -1",4,IF(V770="-0,5","NORMA",IF(V770="0 a 2,5",5,IF(V770="3 a 5,5",6,IF(V770="6 a 8,5",7,IF(V770="9 a 20",8,"Fuera de rango")))))))))</f>
        <v>4</v>
      </c>
      <c r="X770" s="9" t="n">
        <v>0</v>
      </c>
      <c r="Y770" s="11" t="str">
        <f aca="false">IF(X770="","",IF(AND(X770&gt;=0,X770&lt;=4),"0 a 4",IF(AND(X770&gt;=4.5,X770&lt;=8.5),"4,5 a 8,5",IF(X770=9,"9",IF(AND(X770&gt;=9.5,X770&lt;=13),"9,5 a 13",IF(AND(X770&gt;=13.5,X770&lt;=20),"13,5 a 20",IF(AND(X770&gt;=20.5,X770&lt;=35),"20,5 a 35","Fuera de rango")))))))</f>
        <v>0 a 4</v>
      </c>
      <c r="Z770" s="11" t="n">
        <f aca="false">IF(Y770="","",IF(Y770="0 a 4",1,IF(Y770="4,5 a 8,5",2,IF(Y770="9","NORMA",IF(Y770="9,5 a 13",3,IF(Y770="13,5 a 20",4,IF(Y770="20,5 a 35",5,"Fuera de rango")))))))</f>
        <v>1</v>
      </c>
      <c r="AA770" s="9" t="n">
        <v>18</v>
      </c>
      <c r="AB770" s="10" t="str">
        <f aca="false">IF(AA770="","",IF(AND(AA770&gt;=0,AA770&lt;=9),"0 a 9",IF(AND(AA770&gt;=9.5,AA770&lt;=18.5),"9,5 a 18,5",IF(AA770=19,"19",IF(AND(AA770&gt;=19.5,AA770&lt;=28),"19,5 a 28",IF(AND(AA770&gt;=28.5,AA770&lt;=40),"28,5 a 40","Fuera de rango"))))))</f>
        <v>9,5 a 18,5</v>
      </c>
      <c r="AC770" s="11" t="n">
        <f aca="false" t="array" ref="AC770">_xlfn.IFS(AB770="","",AB770="0 a 9",1,AB770="9,5 a 18,5",2,AB770="19","NORMA",AB770="19,5 a 28",3,AB770="28,5 a 40",4,TRUE(),"Fuera de rango")</f>
        <v>2</v>
      </c>
      <c r="AD770" s="9" t="n">
        <v>10</v>
      </c>
      <c r="AE770" s="10" t="str">
        <f aca="false">IF(AD770="","",IF(AND(AD770&gt;=-10,AD770&lt;=0),"De -10 a 0",IF(AND(AD770&gt;=0.5,AD770&lt;=9.5),"0,5 a 9,5",IF(AD770=10,"10",IF(AND(AD770&gt;=10.5,AD770&lt;=20),"10,5 a 20",IF(AND(AD770&gt;=20.5,AD770&lt;=40),"20,5 a 40","Fuera de rango"))))))</f>
        <v>10</v>
      </c>
      <c r="AF770" s="12" t="str">
        <f aca="false">IF(AD770="","",IF(AND(AD770&gt;=-10,AD770&lt;=0),1,IF(AND(AD770&gt;=0.5,AD770&lt;=9.5),2,IF(AD770=10,"NORMA",IF(AND(AD770&gt;=10.5,AD770&lt;=20),3,IF(AND(AD770&gt;=20.5,AD770&lt;=40),4,""))))))</f>
        <v>NORMA</v>
      </c>
      <c r="AG770" s="9" t="n">
        <v>10</v>
      </c>
      <c r="AH770" s="10" t="str">
        <f aca="false">IF(AG770="","",IF(AND(AG770&gt;=0,AG770&lt;=4),"0 a 4",IF(AND(AG770&gt;=4.5,AG770&lt;=8.5),"4,5 a 8,5",IF(AG770=9,"9",IF(AND(AG770&gt;=9.5,AG770&lt;=13),"9,5 a 13",IF(AND(AG770&gt;=13.5,AG770&lt;=25),"13,5 a 25","Fuera de rango"))))))</f>
        <v>9,5 a 13</v>
      </c>
      <c r="AI770" s="10" t="n">
        <f aca="false">IF(AH770="","",IF(AH770="0 a 4",1,IF(AH770="4,5 a 8,5",2,IF(AH770="9","NORMA",IF(AH770="9,5 a 13",3,IF(AH770="13,5 a 25",4,""))))))</f>
        <v>3</v>
      </c>
      <c r="AJ770" s="9" t="n">
        <v>3</v>
      </c>
      <c r="AK770" s="10" t="str">
        <f aca="false">IF(AJ770="","",IF(AND(AJ770&gt;=-15,AJ770&lt;=-10.5),"-15 a -10,5",IF(AND(AJ770&gt;=-10,AJ770&lt;=-4),"-10 a -4",IF(AND(AJ770&gt;=-4.5,AJ770&lt;=0),"-4,5 a 0",IF(AND(AJ770&gt;=0.5,AJ770&lt;=4.5),"0,5 a 4,5",IF(AJ770=5,"5",IF(AND(AJ770&gt;=5.5,AJ770&lt;=10),"5,5 a 10",IF(AND(AJ770&gt;=10.5,AJ770&lt;=20),"10,5 a 20","Fuera de rango"))))))))</f>
        <v>0,5 a 4,5</v>
      </c>
      <c r="AL770" s="11" t="n">
        <f aca="false">IF(AK770="","",IF(AK770="-15 a -10,5",1,IF(AK770="-10 a -4",2,IF(AK770="-4,5 a 0",3,IF(AK770="0,5 a 4,5",4,IF(AK770="5","NORMA",IF(AK770="5,5 a 10",5,IF(AK770="10,5 a 20",6,"Error"))))))))</f>
        <v>4</v>
      </c>
      <c r="AM770" s="9" t="n">
        <v>2</v>
      </c>
      <c r="AN770" s="10" t="str">
        <f aca="false">IF(AM770="","",IF(AND(AM770&gt;=-7.5,AM770&lt;=-5.5),"-7,5 a -5,5",IF(AND(AM770&gt;=-5,AM770&lt;=-3),"-5 a -3",IF(AND(AM770&gt;=-2.5,AM770&lt;=-0.5),"-2,5 a -0,5",IF(AM770=0,"0,00",IF(AND(AM770&gt;=0.5,AM770&lt;=2.5),"0,5 a 2,5",IF(AND(AM770&gt;=3,AM770&lt;=5),"3 a 5",IF(AND(AM770&gt;=5.5,AM770&lt;=7.5),"5,5 a 7,5",IF(AND(AM770&gt;=8,AM770&lt;=10),"8 a 10","Fuera de rango")))))))))</f>
        <v>0,5 a 2,5</v>
      </c>
      <c r="AO770" s="11" t="n">
        <f aca="false">IF(AN770="","",IF(AN770="-7,5 a -5,5",1,IF(AN770="-5 a -3",2,IF(AN770="-2,5 a -0,5",3,IF(AN770="0,00","NORMA",IF(AN770="0,5 a 2,5",4,IF(AN770="3 a 5",5,IF(AN770="5,5 a 7,5",6,IF(AN770="8 a 10",7,"Error")))))))))</f>
        <v>4</v>
      </c>
      <c r="AP770" s="9" t="n">
        <v>-4</v>
      </c>
      <c r="AQ770" s="10" t="str">
        <f aca="false">IF(AP770="","",IF(AND(AP770&gt;=-20,AP770&lt;=-9.5),"-20 a -9,5",IF(AND(AP770&gt;=-9,AP770&lt;=-6.5),"-9 a -6,5",IF(AP770=-6,"-6",IF(AND(AP770&gt;=-5.5,AP770&lt;=-3),"-5,5 a -3",IF(AND(AP770&gt;=-2.5,AP770&lt;=0),"-2,5 a 0",IF(AND(AP770&gt;=0.5,AP770&lt;=3),"0,5 a 3",IF(AND(AP770&gt;=3.5,AP770&lt;=6),"3,5 a 6",IF(AND(AP770&gt;=6.5,AP770&lt;=9),"6,5 a 9",IF(AND(AP770&gt;=9.5,AP770&lt;=20),"9,5 a 20","Fuera de rango"))))))))))</f>
        <v>-5,5 a -3</v>
      </c>
      <c r="AR770" s="11" t="n">
        <f aca="false">IF(AQ770="","",IF(AQ770="-20 a -9,5",1,IF(AQ770="-9 a -6,5",2,IF(AQ770="-6","NORMA",IF(AQ770="-5,5 a -3",3,IF(AQ770="-2,5 a 0",4,IF(AQ770="0,5 a 3",5,IF(AQ770="3,5 a 6",6,IF(AQ770="6,5 a 9",7,IF(AQ770="9,5 a 20",8,""))))))))))</f>
        <v>3</v>
      </c>
      <c r="AS770" s="9" t="n">
        <v>0</v>
      </c>
      <c r="AT770" s="10" t="str">
        <f aca="false">IF(AS770="","",IF(AND(AS770&gt;=-16,AS770&lt;=-14),"-16 a -14",IF(AND(AS770&gt;=-13.5,AS770&lt;=-11.5),"-13,5 a -11,5",IF(AND(AS770&gt;=-11,AS770&lt;=-9),"-11 a -9",IF(AND(AS770&gt;=-8.5,AS770&lt;=-6.5),"-8,5 a -6,5",IF(AND(AS770&gt;=-6,AS770&lt;=-4),"-6 a -4",IF(AND(AS770&gt;=-3.5,AS770&lt;=-1.5),"-3,5 a -1,5",IF(AND(AS770&gt;=-1,AS770&lt;=1),"-1 a 1",IF(AND(AS770&gt;=1.5,AS770&lt;=3.5),"1,5 a 3,5",IF(AND(AS770&gt;=4,AS770&lt;=6),"4 a 6",IF(AND(AS770&gt;=6.5,AS770&lt;=8.5),"6,5 a 8,5",IF(AND(AS770&gt;=9,AS770&lt;=11),"9 a 11",IF(AND(AS770&gt;=11.5,AS770&lt;=13.5),"11,5 a 13,5",IF(AND(AS770&gt;=14,AS770&lt;=16),"14 a 16",IF(AND(AS770&gt;=16.5,AS770&lt;=18.5),"16,5 a 18,5",IF(AND(AS770&gt;=19,AS770&lt;=21),"19 a 21","Fuera de rango"))))))))))))))))</f>
        <v>-1 a 1</v>
      </c>
      <c r="AU770" s="11" t="n">
        <f aca="false" t="array" ref="AU770">IF(AT770="","",_xlfn.IFS(AT770="-16 a -14",1,AT770="-13,5 a -11,5",2,AT770="-11 a -9",3,AT770="-8,5 a -6,5",4,AT770="-6 a -4",5,AT770="-3,5 a -1,5",6,AT770="-1 a 1",7,AT770="1,5 a 3,5",8,AT770="4 a 6","NORMA",AT770="6,5 a 8,5",9,AT770="9 a 11",10,AT770="11,5 a 13,5",11,AT770="14 a 16",12,AT770="16,5 a 18,5",13,AT770="19 a 21",14,TRUE(),""))</f>
        <v>7</v>
      </c>
      <c r="AV770" s="9" t="n">
        <v>2</v>
      </c>
      <c r="AW770" s="10" t="str">
        <f aca="false">IF(AV770="","",IF(AND(AV770&gt;=-1,AV770&lt;=-0.5),"-1 a -0,5",IF(AND(AV770&gt;-0.5,AV770&lt;=0),"De -0,5 a 0",IF(AND(AV770&gt;=0.25,AV770&lt;=0.75),"0,25 a 0,75",IF(AND(AV770&gt;=1,AV770&lt;=1.5),"1 a 1,5",IF(AND(AV770&gt;=1.75,AV770&lt;=2.25),"1,75 a 2,25",IF(AND(AV770&gt;=2.5,AV770&lt;=3),"2,5 a 3",IF(AND(AV770&gt;=3.25,AV770&lt;=3.75),"3,25 a 3,75","Fuera de rango"))))))))</f>
        <v>1,75 a 2,25</v>
      </c>
      <c r="AX770" s="10" t="n">
        <f aca="false">IF(AW770="","",IF(OR(AW770="-1 a -0,5",AW770="-1 a -0.5"),1,IF(OR(AW770="De -0,5 a 0",AW770="-0,5 a 0",AW770="De -0.5 a 0"),2,IF(OR(AW770="0,25 a 0,75",AW770="0.25 a 0.75"),"NORMA",IF(OR(AW770="1 a 1,5",AW770="1 a 1.5"),3,IF(OR(AW770="1,75 a 2,25",AW770="1.75 a 2.25"),4,IF(OR(AW770="2,5 a 3",AW770="2.5 a 3"),5,IF(OR(AW770="3,25 a 3,75",AW770="3.25 a 3.75"),6,""))))))))</f>
        <v>4</v>
      </c>
      <c r="AY770" s="9" t="n">
        <v>-3</v>
      </c>
      <c r="AZ770" s="10" t="str">
        <f aca="false">IF(AY770="","",IF(AND(AY770&gt;=-20,AY770&lt;=-9.5),"-20 a -9,5",IF(AND(AY770&gt;=-9,AY770&lt;=-6.5),"-9 a -6,5",IF(AY770=-6,"-6",IF(AND(AY770&gt;=-5.5,AY770&lt;=-3),"-5,5 a -3",IF(AND(AY770&gt;=-2.5,AY770&lt;=0),"-2,5 a 0",IF(AND(AY770&gt;=0.5,AY770&lt;=3),"0,5 a 3",IF(AND(AY770&gt;=3.5,AY770&lt;=6),"3,5 a 6","Fuera de rango"))))))))</f>
        <v>-5,5 a -3</v>
      </c>
      <c r="BA770" s="11" t="n">
        <f aca="false">IF(AZ770="","",IF(AZ770="-20 a -9,5",1,IF(AZ770="-9 a -6,5",2,IF(AZ770="-6","NORMA",IF(AZ770="-5,5 a -3",3,IF(AZ770="-2,5 a 0",4,IF(AZ770="0,5 a 3",5,IF(AZ770="3,5 a 6",6,""))))))))</f>
        <v>3</v>
      </c>
      <c r="BB770" s="9" t="n">
        <v>0</v>
      </c>
      <c r="BC770" s="10" t="str">
        <f aca="false" t="array" ref="BC770">IF(BB770="","",_xlfn.IFS(AND(BB770&gt;=0,BB770&lt;=2),"0 a 2",AND(BB770&gt;=2.5,BB770&lt;=4.5),"2,5 a 4,5",AND(BB770&gt;=5,BB770&lt;=7),"5 a 7",AND(BB770&gt;=7.5,BB770&lt;=9.5),"7,5 a 9,5",AND(BB770&gt;=10,BB770&lt;=12),"10 a 12",AND(BB770&gt;=12.5,BB770&lt;=14.5),"12,5 a 14,5",BB770=15,"15",AND(BB770&gt;=15.5,BB770&lt;=17.5),"15,5 a 17,5",AND(BB770&gt;=18,BB770&lt;=20),"18 a 20",AND(BB770&gt;=20.5,BB770&lt;=22.5),"20,5 a 22,5",AND(BB770&gt;=23,BB770&lt;=25),"23 a 25",TRUE(),"Fuera de rango"))</f>
        <v>0 a 2</v>
      </c>
      <c r="BD770" s="11" t="n">
        <f aca="false" t="array" ref="BD770">IF(BC770="","",_xlfn.IFS(BC770="0 a 2",1,BC770="2,5 a 4,5",2,BC770="5 a 7",3,BC770="7,5 a 9,5",4,BC770="10 a 12",5,BC770="12,5 a 14,5",6,BC770="15","NORMA",BC770="15,5 a 17,5",7,BC770="18 a 20",8,BC770="20,5 a 22,5",9,BC770="23 a 25",10,TRUE(),"Fuera de rango"))</f>
        <v>1</v>
      </c>
      <c r="BE770" s="9" t="n">
        <v>18</v>
      </c>
      <c r="BF770" s="10" t="str">
        <f aca="false">IF(BE770="","",IF(AND(BE770&gt;=-20,BE770&lt;=-10),"-20 a -10",IF(AND(BE770&gt;=-9.5,BE770&lt;=0.5),"-9,5 a 0,5",IF(AND(BE770&gt;=1,BE770&lt;=11),"1 a 11",IF(AND(BE770&gt;=11.5,BE770&lt;=20.5),"11,5 a 20,5",IF(BE770=21,"21",IF(AND(BE770&gt;=21.5,BE770&lt;=31.5),"21,5 a 31,5",IF(AND(BE770&gt;=32,BE770&lt;=42),"32 a 42","Fuera de rango"))))))))</f>
        <v>11,5 a 20,5</v>
      </c>
      <c r="BG770" s="11" t="n">
        <f aca="false">IF(BF770="","",IF(BF770="-20 a -10",1,IF(BF770="-9,5 a 0,5",2,IF(BF770="1 a 11",3,IF(BF770="11,5 a 20,5",4,IF(BF770="21","NORMA",IF(BF770="21,5 a 31,5",5,IF(BF770="32 a 42",6,""))))))))</f>
        <v>4</v>
      </c>
      <c r="BH770" s="9" t="n">
        <v>6</v>
      </c>
      <c r="BI770" s="10" t="str">
        <f aca="false">IF(BH770="","",IF(AND(BH770&gt;=-20,BH770&lt;=-15),"-20 a -15",IF(AND(BH770&gt;=-14.5,BH770&lt;=-9.5),"-14,5 a -9,5",IF(AND(BH770&gt;=-9,BH770&lt;=-4),"-9 a -4",IF(AND(BH770&gt;=-3.5,BH770&lt;=2.5),"-3,5 a 2,5",IF(AND(BH770&gt;=3,BH770&lt;=8),"3 a 8",IF(AND(BH770&gt;=8.5,BH770&lt;=14.5),"8,5 a 14,5",IF(BH770=15,"15",IF(AND(BH770&gt;=15.5,BH770&lt;=20.5),"15,5 a 20,5",IF(AND(BH770&gt;=21,BH770&lt;=26),"21 a 26","Fuera de rango"))))))))))</f>
        <v>3 a 8</v>
      </c>
      <c r="BJ770" s="11" t="n">
        <f aca="false">IF(BI770="","",IF(BI770="-20 a -15",1,IF(BI770="-14,5 a -9,5",2,IF(BI770="-9 a -4",3,IF(BI770="-3,5 a 2,5",4,IF(BI770="3 a 8",5,IF(BI770="8,5 a 14,5",6,IF(BI770="15","NORMA",IF(BI770="15,5 a 20,5",7,IF(BI770="21 a 26",8,IF(BI770="26,5 a 31,5",9,"")))))))))))</f>
        <v>5</v>
      </c>
      <c r="BK770" s="9" t="n">
        <v>0</v>
      </c>
      <c r="BL770" s="10" t="str">
        <f aca="false">IF(BK770="","",IF(AND(BK770&gt;=0,BK770&lt;=2),"0 - 2",IF(AND(BK770&gt;=2.5,BK770&lt;=4.5),"2,5 - 4,5",IF(AND(BK770&gt;=5,BK770&lt;=7),"5 - 7",IF(AND(BK770&gt;=7.5,BK770&lt;=9.5),"7,5 - 9,5",IF(AND(BK770&gt;=10,BK770&lt;=12),"10 - 12",IF(AND(BK770&gt;=12.5,BK770&lt;=13.5),"12,5 - 13,5",IF(BK770=14,"14",IF(AND(BK770&gt;=14.5,BK770&lt;=16.5),"14,5 - 16,5",IF(AND(BK770&gt;=17,BK770&lt;=19),"17 - 19",IF(AND(BK770&gt;=19.5,BK770&lt;=21.5),"19,5 - 21,5",IF(AND(BK770&gt;=22,BK770&lt;=24),"22 - 24",IF(AND(BK770&gt;=24.5,BK770&lt;=26.5),"24,5 - 26,5",IF(AND(BK770&gt;=27,BK770&lt;=29),"27 - 29",IF(AND(BK770&gt;=29.5,BK770&lt;=30),"29,5 - 30","Fuera de rango")))))))))))))))</f>
        <v>0 - 2</v>
      </c>
      <c r="BM770" s="11" t="n">
        <f aca="false">IF(BL770="","",IF(BL770="0 - 2",1,IF(BL770="2,5 - 4,5",2,IF(BL770="5 - 7",3,IF(BL770="7,5 - 9,5",4,IF(BL770="10 - 12",5,IF(BL770="12,5 - 13,5",6,IF(BL770="14","NORMA",IF(BL770="14,5 - 16,5",7,IF(BL770="17 - 19",8,IF(BL770="19,5 - 21,5",9,IF(BL770="22 - 24",10,IF(BL770="24,5 - 26,5",11,IF(BL770="27 - 29",12,IF(BL770="29,5 - 30",13,"")))))))))))))))</f>
        <v>1</v>
      </c>
      <c r="BN770" s="9" t="n">
        <v>24</v>
      </c>
      <c r="BO770" s="11" t="str">
        <f aca="false">IF(BN770="","",IF(AND(BN770&gt;=-20,BN770&lt;=-10),"-20 a -10",IF(AND(BN770&gt;=-9.5,BN770&lt;=0.5),"-9,5 a 0,5",IF(AND(BN770&gt;=1,BN770&lt;=11),"1 a 11",IF(AND(BN770&gt;=11.5,BN770&lt;=21.5),"11,5 a 21,5",IF(BN770=22,"22",IF(AND(BN770&gt;=22.5,BN770&lt;=32.5),"22,5 a 32,5",IF(AND(BN770&gt;=33,BN770&lt;=43),"33 a 43","Fuera de rango"))))))))</f>
        <v>22,5 a 32,5</v>
      </c>
      <c r="BP770" s="11" t="n">
        <f aca="false">IF(BO770="","",IF(BO770="-20 a -10",1,IF(BO770="-9,5 a 0,5",2,IF(BO770="1 a 11",3,IF(BO770="11,5 a 21,5",4,IF(BO770="22","NORMA",IF(BO770="22,5 a 32,5",5,IF(BO770="33 a 43",6,""))))))))</f>
        <v>5</v>
      </c>
      <c r="BQ770" s="9" t="n">
        <v>14</v>
      </c>
      <c r="BR770" s="10" t="str">
        <f aca="false">IF(BQ770="","",IF(AND(BQ770&gt;=-20,BQ770&lt;=-15),"-20 a -15",IF(AND(BQ770&gt;=-14.5,BQ770&lt;=-9.5),"-14,5 a -9,5",IF(AND(BQ770&gt;=-9,BQ770&lt;=-4),"-9 a -4",IF(AND(BQ770&gt;=-3.5,BQ770&lt;=2.5),"-3,5 a 2,5",IF(AND(BQ770&gt;=3,BQ770&lt;=8),"3 a 8",IF(AND(BQ770&gt;=8.5,BQ770&lt;=13.5),"8,5 a 13,5",IF(AND(BQ770&gt;=14,BQ770&lt;=17.5),"14 a 17,5",IF(BQ770=18,"18",IF(AND(BQ770&gt;=18.5,BQ770&lt;=23.5),"18,5 a 23,5",IF(AND(BQ770&gt;=24,BQ770&lt;=29),"24 a 29",IF(AND(BQ770&gt;=29.5,BQ770&lt;=34.5),"29,5 a 34,5",IF(AND(BQ770&gt;=35,BQ770&lt;=40),"35 a 40","Fuera de rango")))))))))))))</f>
        <v>14 a 17,5</v>
      </c>
      <c r="BS770" s="11" t="n">
        <f aca="false">IF(BR770="","",IF(BR770="-20 a -15",1,IF(BR770="-14,5 a -9,5",2,IF(BR770="-9 a -4",3,IF(BR770="-3,5 a 2,5",4,IF(BR770="3 a 8",5,IF(BR770="8,5 a 13,5",6,IF(BR770="14 a 17,5",7,IF(BR770="18","NORMA",IF(BR770="18,5 a 23,5",8,IF(BR770="24 a 29",9,IF(BR770="29,5 a 34,5",10,IF(BR770="35 a 40",11,"")))))))))))))</f>
        <v>7</v>
      </c>
      <c r="BT770" s="9" t="n">
        <v>4</v>
      </c>
      <c r="BU770" s="10" t="str">
        <f aca="false">IF(BT770="","",IF(AND(BT770&gt;=-20,BT770&lt;=-18),"-20 a -18",IF(AND(BT770&gt;=-17.5,BT770&lt;=-15.5),"-17,5 a -15,5",IF(AND(BT770&gt;=-15,BT770&lt;=-13),"-15 a -13",IF(AND(BT770&gt;=-12.5,BT770&lt;=-10.5),"-12,5 a -10,5",IF(AND(BT770&gt;=-10,BT770&lt;=-8),"-10 a -8",IF(AND(BT770&gt;=-7.5,BT770&lt;=-5.5),"-7,5 a -5,5",IF(AND(BT770&gt;=-5,BT770&lt;=-3),"-5 a -3",IF(AND(BT770&gt;=-2.5,BT770&lt;=-0.5),"-2,5 a -0,5",IF(BT770=0,"0",IF(AND(BT770&gt;=0.5,BT770&lt;=2.5),"0,5 a 2,5",IF(AND(BT770&gt;=3,BT770&lt;=5),"3 a 5",IF(AND(BT770&gt;=5.5,BT770&lt;=7.5),"5,5 a 7,5",IF(AND(BT770&gt;=8,BT770&lt;=10),"8 a 10",IF(AND(BT770&gt;=10.5,BT770&lt;=12.5),"10,5 a 12,5",IF(AND(BT770&gt;=13,BT770&lt;=15),"13 a 15",IF(AND(BT770&gt;=15.5,BT770&lt;=17.5),"15,5 a 17,5",IF(AND(BT770&gt;=18,BT770&lt;=20),"18 a 20","Fuera de rango"))))))))))))))))))</f>
        <v>3 a 5</v>
      </c>
      <c r="BV770" s="11" t="n">
        <f aca="false">IF(BT770="","",IF(BT770=0,"NORMA",IF(AND(BT770&gt;=-20,BT770&lt;=-18),2,IF(AND(BT770&gt;=-17.5,BT770&lt;=-15.5),2,IF(AND(BT770&gt;=-15,BT770&lt;=-13),3,IF(AND(BT770&gt;=-12.5,BT770&lt;=-10.5),4,IF(AND(BT770&gt;=-10,BT770&lt;=-8),5,IF(AND(BT770&gt;=-7.5,BT770&lt;=-5.5),6,IF(AND(BT770&gt;=-5,BT770&lt;=-3),7,IF(AND(BT770&gt;=-2.5,BT770&lt;=-0.5),8,IF(AND(BT770&gt;=0.5,BT770&lt;=2.5),9,IF(AND(BT770&gt;=3,BT770&lt;=5),10,IF(AND(BT770&gt;=5.5,BT770&lt;=7.5),11,IF(AND(BT770&gt;=8,BT770&lt;=10),12,IF(AND(BT770&gt;=10.5,BT770&lt;=12.5),13,IF(AND(BT770&gt;=13,BT770&lt;=15),14,IF(AND(BT770&gt;=15.5,BT770&lt;=17.5),15,IF(AND(BT770&gt;=18,BT770&lt;=20),16,"Fuera de rango"))))))))))))))))))</f>
        <v>10</v>
      </c>
      <c r="BW770" s="9" t="n">
        <v>-3</v>
      </c>
      <c r="BX770" s="10" t="n">
        <f aca="false">18.5- (0.3*H770)</f>
        <v>9.5</v>
      </c>
      <c r="BY770" s="10" t="n">
        <f aca="false">(BW770)-(BX770)</f>
        <v>-12.5</v>
      </c>
      <c r="BZ770" s="10" t="str">
        <f aca="false">IF(BY770="","",IF(BY770&lt;-27.5,"De -30 a -28",IF(BY770&lt;-25,"De -27,5 a -25,5",IF(BY770&lt;-22.5,"De -25 a -23",IF(BY770&lt;-20,"De -22,5 a -20,5",IF(BY770&lt;-17.5,"De -20 a -18",IF(BY770&lt;-15,"De -17,5 a -15,5",IF(BY770&lt;-12.5,"De -15 a -13",IF(BY770&lt;-10,"De -12,5 a -10,5",IF(BY770&lt;-7.5,"De -10 a -8",IF(BY770&lt;-5,"De -7,5 a -5,5",IF(BY770&lt;-2.5,"De -5 a -3",IF(BY770&lt;0,"De -2,5 a -0,5",IF(BY770&lt;2.5,"De 0 a 2",IF(BY770&lt;5,"De 2,5 a 4,5",IF(BY770&lt;7.5,"De 5 a 7",IF(BY770&lt;10,"De 7,5 a 9,5",IF(BY770&lt;12.5,"De 10 a 12",IF(BY770&lt;15,"De 12,5 a 14,5",IF(BY770&lt;17.5,"De 15 a 17",IF(BY770&lt;20,"De 17,5 a 19,5",IF(BY770&lt;22.5,"De 20 a 22",IF(BY770&lt;25,"De 22,5 a 24,5",IF(BY770&lt;27.5,"De 25 a 27","De 27,5 a 30"))))))))))))))))))))))))</f>
        <v>De -12,5 a -10,5</v>
      </c>
      <c r="CA770" s="12" t="n">
        <f aca="false">IF(BY770="","",IF(BY770&lt;=-28,1,IF(BY770&lt;=-25.5,2,IF(BY770&lt;=-23,3,IF(BY770&lt;=-20.5,4,IF(BY770&lt;=-18,5,IF(BY770&lt;=-15.5,6,IF(BY770&lt;=-13,7,IF(BY770&lt;=-10.5,8,IF(BY770&lt;=-8,9,IF(BY770&lt;=-5.5,10,IF(BY770&lt;=-3,11,IF(BY770&lt;=-0.5,12,IF(BY770&lt;=2,13,IF(BY770&lt;=4.5,14,IF(BY770&lt;=7,15,IF(BY770&lt;=9.5,16,IF(BY770&lt;=12,17,IF(BY770&lt;=14.5,18,IF(BY770&lt;=17,19,IF(BY770&lt;=19.5,20,IF(BY770&lt;=22,21,IF(BY770&lt;=24.5,22,IF(BY770&lt;=27,23,IF(BY770&lt;=30,24,"Fuera de rango")))))))))))))))))))))))))</f>
        <v>8</v>
      </c>
      <c r="CB770" s="9" t="n">
        <v>-5</v>
      </c>
      <c r="CC770" s="10" t="n">
        <f aca="false">18.5- (0.3*H770)</f>
        <v>9.5</v>
      </c>
      <c r="CD770" s="10" t="n">
        <f aca="false">(CB770)-(CC770)</f>
        <v>-14.5</v>
      </c>
      <c r="CE770" s="10" t="str">
        <f aca="false">IF(CD770="","",IF(CD770&lt;-27.5,"De -30 a -28",IF(CD770&lt;-25,"De -27,5 a -25,5",IF(CD770&lt;-22.5,"De -25 a -23",IF(CD770&lt;-20,"De -22,5 a -20,5",IF(CD770&lt;-17.5,"De -20 a -18",IF(CD770&lt;-15,"De -17,5 a -15,5",IF(CD770&lt;-12.5,"De -15 a -13",IF(CD770&lt;-10,"De -12,5 a -10,5",IF(CD770&lt;-7.5,"De -10 a -8",IF(CD770&lt;-5,"De -7,5 a -5,5",IF(CD770&lt;-2.5,"De -5 a -3",IF(CD770&lt;0,"De -2,5 a -0,5",IF(CD770&lt;=2,"De 0 a 2",IF(CD770&lt;=4.5,"De 2,5 a 4,5",IF(CD770&lt;=7,"De 5 a 7",IF(CD770&lt;=9.5,"De 7,5 a 9,5",IF(CD770&lt;=12,"De 10 a 12",IF(CD770&lt;=14.5,"De 12,5 a 14,5",IF(CD770&lt;=17,"De 15 a 17",IF(CD770&lt;=19.5,"De 17,5 a 19,5",IF(CD770&lt;=22,"De 20 a 22",IF(CD770&lt;=24.5,"De 22,5 a 24,5",IF(CD770&lt;=27,"De 25 a 27","De 27,5 a 30"))))))))))))))))))))))))</f>
        <v>De -15 a -13</v>
      </c>
      <c r="CF770" s="12" t="n">
        <f aca="false">IF(CD770="","",IF(CD770&lt;-27.5,1,IF(CD770&lt;-25,2,IF(CD770&lt;-22.5,3,IF(CD770&lt;-20,4,IF(CD770&lt;-17.5,5,IF(CD770&lt;-15,6,IF(CD770&lt;-12.5,7,IF(CD770&lt;-10,8,IF(CD770&lt;-7.5,9,IF(CD770&lt;-5,10,IF(CD770&lt;-2.5,11,IF(CD770&lt;0,12,IF(CD770&lt;2.5,13,IF(CD770&lt;5,14,IF(CD770&lt;7.5,15,IF(CD770&lt;10,16,IF(CD770&lt;12.5,17,IF(CD770&lt;15,18,IF(CD770&lt;17.5,19,IF(CD770&lt;20,20,IF(CD770&lt;22.5,21,IF(CD770&lt;25,22,IF(CD770&lt;27.5,23,24))))))))))))))))))))))))</f>
        <v>7</v>
      </c>
      <c r="CG770" s="9" t="n">
        <v>-0.75</v>
      </c>
      <c r="CH770" s="10" t="str">
        <f aca="false">IF(CG770="","",IF(AND(CG770&gt;=-10,CG770&lt;=-9.5),"-10 a -9,5",IF(AND(CG770&gt;-9.5,CG770&lt;=-8.5),"-9 a -8,5",IF(AND(CG770&gt;-8.5,CG770&lt;=-7.5),"-8 a -7,5",IF(AND(CG770&gt;-7.5,CG770&lt;=-6.5),"-7 a -6,5",IF(AND(CG770&gt;-6.5,CG770&lt;=-5.5),"-6 a -5,5",IF(AND(CG770&gt;-5.5,CG770&lt;=-4.5),"-5 a -4,5",IF(AND(CG770&gt;-4.5,CG770&lt;=-3.5),"-4 a -3,5",IF(AND(CG770&gt;-3.5,CG770&lt;=-2.5),"-3 a -2,5",IF(CG770=-2.25,"-2,25",IF(AND(CG770&gt;-2.5,CG770&lt;=-1.5),"-2 a -1,5",IF(AND(CG770&gt;-1.5,CG770&lt;=-0.5),"-1 a -0,5",IF(AND(CG770&gt;-0.5,CG770&lt;=0.5),"0 a 0,5",IF(AND(CG770&gt;0.5,CG770&lt;=1.5),"1 a 1,5",IF(AND(CG770&gt;1.5,CG770&lt;=2.5),"2 a 2,5",IF(AND(CG770&gt;2.5,CG770&lt;=3.5),"3 a 3,5",IF(AND(CG770&gt;3.5,CG770&lt;=4.5),"4 a 4,5",IF(AND(CG770&gt;4.5,CG770&lt;=5.5),"5 a 5,5",IF(AND(CG770&gt;5.5,CG770&lt;=6.5),"6 a 6,5",IF(AND(CG770&gt;6.5,CG770&lt;=7.5),"7 a 7,5",IF(AND(CG770&gt;7.5,CG770&lt;=8.5),"8 a 8,5",IF(AND(CG770&gt;8.5,CG770&lt;=9.5),"9 a 9,5",IF(CG770&gt;=10,"10","Fuera de rango")))))))))))))))))))))))</f>
        <v>-1 a -0,5</v>
      </c>
      <c r="CI770" s="11" t="n">
        <f aca="false">IF(CG770="","",IF(CG770=-2.25,"NORMA",IF(CG770&lt;=-9.5,1,IF(CG770&lt;=-8.5,2,IF(CG770&lt;=-7.5,3,IF(CG770&lt;=-6.5,4,IF(CG770&lt;=-5.5,5,IF(CG770&lt;=-4.5,6,IF(CG770&lt;=-3.5,7,IF(CG770&lt;=-2.5,8,IF(CG770&lt;=-1.5,9,IF(CG770&lt;=-0.5,10,IF(CG770&lt;=0.5,11,IF(CG770&lt;=1.5,12,IF(CG770&lt;=2.5,13,IF(CG770&lt;=3.5,14,IF(CG770&lt;=4.5,15,IF(CG770&lt;=5.5,16,IF(CG770&lt;=6.5,17,IF(CG770&lt;=7.5,18,IF(CG770&lt;=8.5,19,IF(CG770&lt;=9.5,20,IF(CG770=10,21,"Fuera de rango")))))))))))))))))))))))</f>
        <v>10</v>
      </c>
      <c r="CJ770" s="9" t="n">
        <v>1.75</v>
      </c>
      <c r="CK770" s="10" t="str">
        <f aca="false">IF(CJ770="","",IF(AND(CJ770&gt;=-6,CJ770&lt;=-5.5),"-6 a -5,5",IF(AND(CJ770&gt;-5.5,CJ770&lt;=-4.5),"-5 a -4,5",IF(AND(CJ770&gt;-4.5,CJ770&lt;=-3.5),"-4 a -3,5",IF(AND(CJ770&gt;-3.5,CJ770&lt;=-2.5),"-3 a -2,5",IF(AND(CJ770&gt;-2.5,CJ770&lt;=-1.5),"-2 a -1,5",IF(AND(CJ770&gt;-1.5,CJ770&lt;=-0.5),"-1 a -0,5",IF(AND(CJ770&gt;-0.5,CJ770&lt;=0.5),"0 a 0,5",IF(AND(CJ770&gt;0.5,CJ770&lt;=1.5),"1 a 1,5",IF(AND(CJ770&gt;1.5,CJ770&lt;2.5),"2",IF(AND(CJ770&gt;=2.5,CJ770&lt;=3),"2,5 a 3",IF(AND(CJ770&gt;3,CJ770&lt;=4),"3,5 a 4",IF(AND(CJ770&gt;4,CJ770&lt;=5),"4,5 a 5",IF(AND(CJ770&gt;5,CJ770&lt;=6),"5,5 a 6",IF(AND(CJ770&gt;6,CJ770&lt;=7),"6,5 a 7",IF(AND(CJ770&gt;7,CJ770&lt;=8),"7,5 a 8",IF(AND(CJ770&gt;8,CJ770&lt;=9.5),"8,5 a 9,5",IF(CJ770=10,"10","Fuera de rango"))))))))))))))))))</f>
        <v>2</v>
      </c>
      <c r="CL770" s="11" t="str">
        <f aca="false">IF(CK770="","",IF(OR(CK770="-6 a -5,5",CK770="-6 - -5,5"),1,IF(OR(CK770="-5 a -4,5",CK770="-5 - -4,5"),2,IF(OR(CK770="-4 a -3,5",CK770="-4 - -3,5"),3,IF(OR(CK770="-3 a -2,5",CK770="-3 - -2,5"),4,IF(OR(CK770="-2 a -1,5",CK770="-2 - -1,5"),5,IF(OR(CK770="-1 a -0,5",CK770="-1 - -0,5"),6,IF(OR(CK770="0 a 0,5",CK770="0 - 0,5"),7,IF(OR(CK770="1 a 1,5",CK770="1 - 1,5"),8,IF(CK770="2","NORMA",IF(OR(CK770="2,5 a 3",CK770="2,5 - 3"),9,IF(OR(CK770="3,5 a 4",CK770="3,5 - 4"),10,IF(OR(CK770="4,5 a 5",CK770="4,5 - 5"),11,IF(OR(CK770="5,5 a 6",CK770="5,5 - 6"),12,IF(OR(CK770="6,5 a 7",CK770="6,5 - 7"),13,IF(OR(CK770="7,5 a 8",CK770="7,5 - 8"),14,IF(OR(CK770="8,5 a 9",CK770="8,5 - 9,5",CK770="9 a 9,5"),15,IF(CK770="10",15,IF(OR(CK770="0,5 a 1",CK770="0,5 - 1"),7,"Fuera de rango")))))))))))))))))))</f>
        <v>NORMA</v>
      </c>
      <c r="CO770" s="10" t="str">
        <f aca="false">IF(CM770&gt;0,"EME"," ")</f>
        <v> </v>
      </c>
      <c r="CQ770" s="10" t="str">
        <f aca="false">IF(CP770&gt;0,"0", " ")</f>
        <v> </v>
      </c>
      <c r="CR770" s="10" t="str">
        <f aca="false">IF(CP770&gt;0,"EME"," ")</f>
        <v> </v>
      </c>
      <c r="CS770" s="9" t="n">
        <v>0</v>
      </c>
      <c r="CV770" s="9" t="n">
        <v>0</v>
      </c>
      <c r="CY770" s="9" t="n">
        <v>-11</v>
      </c>
      <c r="DB770" s="9" t="n">
        <v>-7</v>
      </c>
      <c r="DC770" s="11" t="str">
        <f aca="false">IF(DB770&lt;0,"2"," ")</f>
        <v>2</v>
      </c>
      <c r="DD770" s="11" t="str">
        <f aca="false">IF(DB770&lt;0,"MIO"," ")</f>
        <v>MIO</v>
      </c>
      <c r="DE770" s="9" t="n">
        <v>0</v>
      </c>
      <c r="DF770" s="10" t="str">
        <f aca="false">IF(DE770&lt;0,"3"," ")</f>
        <v> </v>
      </c>
      <c r="DG770" s="10" t="str">
        <f aca="false">IF(DE770&lt;0,"AST"," ")</f>
        <v> </v>
      </c>
      <c r="DH770" s="9" t="n">
        <v>0</v>
      </c>
      <c r="DI770" s="10" t="str">
        <f aca="false">IF(DH770&lt;0,"3"," ")</f>
        <v> </v>
      </c>
      <c r="DJ770" s="10" t="str">
        <f aca="false">IF(DH770&lt;0,"AST"," ")</f>
        <v> </v>
      </c>
      <c r="DK770" s="9" t="n">
        <v>0</v>
      </c>
      <c r="DL770" s="10" t="str">
        <f aca="false">IF(DK770&gt;0,"4"," ")</f>
        <v> </v>
      </c>
      <c r="DM770" s="10" t="str">
        <f aca="false">IF(DK770&gt;0,"PRE"," ")</f>
        <v> </v>
      </c>
      <c r="DN770" s="9" t="n">
        <v>0</v>
      </c>
      <c r="DO770" s="10" t="str">
        <f aca="false">IF(DN770&gt;0,"4"," ")</f>
        <v> </v>
      </c>
      <c r="DP770" s="10" t="str">
        <f aca="false">IF(DN770&gt;0,"PRE"," ")</f>
        <v> </v>
      </c>
      <c r="DS770" s="12" t="str">
        <f aca="false">CONCATENATE(CO770,CU770,DA770,DG770,DM770)</f>
        <v>   </v>
      </c>
      <c r="DT770" s="10" t="e">
        <f aca="false" t="array" ref="DT770">_xlfn.IFS(DS770="EME    ","0", DS770=" HIP   ","1", DS770="  MIO  ","2", DS770="   AST ","3", DS770="    PRE","4", DS770="EME   PRE","5", DS770=" HIP  PRE","6", DS770=" HIP AST ","7", DS770="  MIO PRE","8", DS770="  MIOAST ","9", DS770="   ASTPRE","10",DS770=" HIP ASTPRE","11", DS770="  MIOASTPRE","12", DS770="     ","0")</f>
        <v>#N/A</v>
      </c>
      <c r="DV770" s="1" t="e">
        <f aca="false" t="array" ref="DV770">_xlfn.IFS(DU770="SI","2", DU770="NO","1")</f>
        <v>#N/A</v>
      </c>
      <c r="DX770" s="11" t="str">
        <f aca="false">IF(DW770=0,"1","2")</f>
        <v>1</v>
      </c>
      <c r="DY770" s="11" t="str">
        <f aca="false" t="array" ref="DY770">_xlfn.IFS(DW770=0,"0", DW770=0.25, "1", DW770=0.5,"2", DW770=0.75,"3", DW770=1,"4",DW770=1.25,"5", DW770=1.5,"6", DW770=1.75,"7", DW770=2,"8")</f>
        <v>0</v>
      </c>
      <c r="EA770" s="11" t="str">
        <f aca="false">IF(DZ770=0,"1","2")</f>
        <v>1</v>
      </c>
      <c r="EB770" s="11" t="str">
        <f aca="false" t="array" ref="EB770">_xlfn.IFS(DZ770=0,"0", DZ770=0.25, "1", DZ770=0.5,"2", DZ770=0.75,"3", DZ770=1,"4",DZ770=1.25,"5", DZ770=1.5,"6", DZ770=1.75,"7", DZ770=2,"8")</f>
        <v>0</v>
      </c>
      <c r="ED770" s="10" t="str">
        <f aca="false">IF(EC770=0,"1","2")</f>
        <v>1</v>
      </c>
      <c r="EE770" s="11" t="str">
        <f aca="false" t="array" ref="EE770">_xlfn.IFS(EC770=0,"0", EC770=-0.25, "1", EC770=-0.5,"2", EC770=-0.75,"3", EC770=-1,"4",EC770=-1.25,"5", EC770=-1.5,"6", EC770=-1.75,"7", EC770=-2,"8", EC770=-2.25,"9",EC770=-2.5,"10", EC770=-2.75,"11", EC770=-3,"12", EC770=-3.25,"13", EC770=-3.5,"14", EC770=-3.75,"15",EC770=-4,"16")</f>
        <v>0</v>
      </c>
      <c r="EG770" s="10" t="str">
        <f aca="false">IF(EF770=0,"1","2")</f>
        <v>1</v>
      </c>
      <c r="EH770" s="11" t="str">
        <f aca="false" t="array" ref="EH770">_xlfn.IFS(EF770=0,"0", EF770=-0.25, "1", EF770=-0.5,"2", EF770=-0.75,"3", EF770=-1,"4",EF770=-1.25,"5", EF770=-1.5,"6", EF770=-1.75,"7", EF770=-2,"8", EF770=-2.25,"9",EF770=-2.5,"10", EF770=-2.75,"11", EF770=-3,"12", EF770=-3.25,"13", EF770=-3.5,"14", EF770=-3.75,"15",EF770=-4,"16")</f>
        <v>0</v>
      </c>
      <c r="EJ770" s="11" t="str">
        <f aca="false">IF(EI770=0,"1","2")</f>
        <v>1</v>
      </c>
      <c r="EK770" s="11" t="str">
        <f aca="false" t="array" ref="EK770">_xlfn.IFS(EI770=0,"0", EI770=-0.25, "1", EI770=-0.5,"2", EI770=-0.75,"3", EI770=-1,"4",EI770=-1.25,"5", EI770=-1.5,"6", EI770=-1.75,"7", EI770=-2,"8", EI770=-2.25,"9", EI770=-2.25,"9",EI770=-2.5,"10", EI770=-2.75,"11", EI770=-3,"12", EI770=-3.25,"13", EI770=-3.5,"14", EI770=-3.75,"15",EI770=-4,"16", EI770=0.25, "17", EI770=0.5, "18")</f>
        <v>0</v>
      </c>
      <c r="EM770" s="11" t="str">
        <f aca="false">IF(EL770=0,"1","2")</f>
        <v>1</v>
      </c>
      <c r="EN770" s="11" t="str">
        <f aca="false" t="array" ref="EN770">_xlfn.IFS(EL770=0.25,"17",EL770=0.5,"18", EL770=0,"0", EL770=-0.25, "1", EL770=-0.5,"2", EL770=-0.75,"3", EL770=-1,"4",EL770=-1.25,"5", EL770=-1.5,"6", EL770=-1.75,"7", EL770=-2,"8",EL770= -2.25,"9",EL770=-2.5,"10",EL770= -2.75,"11",EL770= -3,"12",EL770= -3.25,"13",EL770= -3.5,"14",EL770= -3.75,"15",EL770=-4,"16")</f>
        <v>0</v>
      </c>
      <c r="EP770" s="11" t="str">
        <f aca="false">IF(EO770=0,"1","2")</f>
        <v>1</v>
      </c>
      <c r="EQ770" s="11" t="str">
        <f aca="false" t="array" ref="EQ770">_xlfn.IFS(EO770=0,"0", EO770=0.25, "1", EO770=0.5,"2", EO770=0.75,"3", EO770=1,"4",EO770=1.25,"5", EO770=1.5,"6", EO770=1.75,"7", EO770=2,"8", EO770=2.25,"9", EO770=2.25,"9",EO770=2.5,"10", EO770=2.75,"11", EO770=3,"12", EO770=3.25,"13", EO770=3.5,"14", EO770=3.75,"15",EO770=4,"16", EO770=-0.25, "17", bq=-0.5, "18")</f>
        <v>0</v>
      </c>
      <c r="ES770" s="11" t="str">
        <f aca="false">IF(ER770=0,"1","2")</f>
        <v>1</v>
      </c>
      <c r="ET770" s="11" t="str">
        <f aca="false" t="array" ref="ET770">_xlfn.IFS(ER770=0,"0", ER770=0.25, "1", ER770=0.5,"2", ER770=0.75,"3", ER770=1,"4",ER770=1.25,"5", ER770=1.5,"6", ER770=1.75,"7", ER770=2,"8", ER770=2.25,"9", ER770=2.25,"9",ER770=2.5,"10", ER770=2.75,"11", ER770=3,"12", ER770=3.25,"13", ER770=3.5,"14", ER770=3.75,"15",ER770=4,"16", ER770=-0.25, "17", bq=-0.5, "18")</f>
        <v>0</v>
      </c>
      <c r="EV770" s="14" t="e">
        <f aca="false">VLOOKUP(EU770,LEYENDA!$G$2:$H$8,2,TRUE())</f>
        <v>#N/A</v>
      </c>
      <c r="EW770" s="14" t="e">
        <f aca="false" t="array" ref="EW770">_xlfn.IFS(EV770="0-5","1", EV770="6-12","2", EV770="13-18","3", EV770="19-24","4", EV770="25-36","5", EV770="37-48","6", EV770="49-60","7")</f>
        <v>#N/A</v>
      </c>
    </row>
    <row r="771" customFormat="false" ht="13.5" hidden="false" customHeight="false" outlineLevel="0" collapsed="false">
      <c r="A771" s="1" t="n">
        <v>311</v>
      </c>
      <c r="B771" s="2" t="n">
        <v>2</v>
      </c>
      <c r="C771" s="33" t="n">
        <v>42055</v>
      </c>
      <c r="E771" s="5" t="str">
        <f aca="false">VLOOKUP(A771,'286'!$A$3:$J$6279,10,FALSE())</f>
        <v>MALDONADO DE LA CALZADA, MARIANO</v>
      </c>
      <c r="F771" s="4" t="str">
        <f aca="false">VLOOKUP(A771,'286'!$A$3:$I$1768,3,FALSE())</f>
        <v>MALCALMA</v>
      </c>
      <c r="G771" s="6" t="n">
        <f aca="false">VLOOKUP(A771,'286'!$A$3:$I$1768,4,FALSE())</f>
        <v>30632</v>
      </c>
      <c r="H771" s="7" t="n">
        <f aca="false">YEAR(C771)-YEAR(G771)</f>
        <v>32</v>
      </c>
      <c r="I771" s="1" t="str">
        <f aca="false">VLOOKUP(H771,LEYENDA!$C$2:$D$6,2,TRUE())</f>
        <v>25-40</v>
      </c>
      <c r="J771" s="5" t="str">
        <f aca="false">VLOOKUP(A771,'286'!$A$3:$I$1768,7,FALSE())</f>
        <v>H</v>
      </c>
      <c r="K771" s="8" t="n">
        <f aca="false">VLOOKUP(A771,'286'!$A$3:$I$1768,2,FALSE())</f>
        <v>0</v>
      </c>
      <c r="L771" s="4" t="str">
        <f aca="false">VLOOKUP(A771,'286'!$A$3:$I$1768,8,FALSE())</f>
        <v>D</v>
      </c>
      <c r="M771" s="4" t="str">
        <f aca="false">VLOOKUP(A771,'286'!$A$3:$I$1768,9,FALSE())</f>
        <v>I</v>
      </c>
      <c r="N771" s="8" t="str">
        <f aca="false">IF(R771=O771, "MISMA","CONTRARIA")</f>
        <v>CONTRARIA</v>
      </c>
      <c r="O771" s="8" t="str">
        <f aca="false" t="array" ref="O771">_xlfn.IFS(L771="D","1", L771="I","2")</f>
        <v>1</v>
      </c>
      <c r="P771" s="8" t="e">
        <f aca="false" t="array" ref="P771">_xlfn.IFS(K771="OD","1", K771="OI","2")</f>
        <v>#N/A</v>
      </c>
      <c r="Q771" s="1" t="str">
        <f aca="false" t="array" ref="Q771">_xlfn.IFS(J771="M","1", J771="H","2")</f>
        <v>2</v>
      </c>
      <c r="R771" s="8" t="str">
        <f aca="false" t="array" ref="R771">_xlfn.IFS(M771="D","1", M771="I","2")</f>
        <v>2</v>
      </c>
      <c r="S771" s="1" t="str">
        <f aca="false" t="array" ref="S771">_xlfn.IFS(N771="CONTRARIA", "1",N771= "MISMA","2")</f>
        <v>1</v>
      </c>
      <c r="T771" s="1" t="str">
        <f aca="false" t="array" ref="T771">_xlfn.IFS(I771="0-12","1", I771="13-24","2", I771="25-40","3", I771="41-60","4", I771="61-100","5")</f>
        <v>3</v>
      </c>
      <c r="U771" s="9" t="n">
        <v>-1</v>
      </c>
      <c r="V771" s="10" t="str">
        <f aca="false">IF(U771="","",IF(AND(U771&gt;=-9,U771&lt;=-6.5),"-9 a -6,5",IF(AND(U771&gt;=-6,U771&lt;=-3.5),"-6 a -3,5",IF(AND(U771&gt;=-3,U771&lt;=-1),"-3 a -1",IF(U771=-0.5,"-0,5",IF(AND(U771&gt;=0,U771&lt;=2.5),"0 a 2,5",IF(AND(U771&gt;=3,U771&lt;=5.5),"3 a 5,5",IF(AND(U771&gt;=6,U771&lt;=8.5),"6 a 8,5",IF(AND(U771&gt;=9,U771&lt;=20),"9 a 20","Fuera de rango")))))))))</f>
        <v>-3 a -1</v>
      </c>
      <c r="W771" s="11" t="n">
        <f aca="false">IF(V771="","",IF(V771="-9 a -6,5",2,IF(V771="-6 a -3,5",3,IF(V771="-3 a -1",4,IF(V771="-0,5","NORMA",IF(V771="0 a 2,5",5,IF(V771="3 a 5,5",6,IF(V771="6 a 8,5",7,IF(V771="9 a 20",8,"Fuera de rango")))))))))</f>
        <v>4</v>
      </c>
      <c r="X771" s="9" t="n">
        <v>0</v>
      </c>
      <c r="Y771" s="11" t="str">
        <f aca="false">IF(X771="","",IF(AND(X771&gt;=0,X771&lt;=4),"0 a 4",IF(AND(X771&gt;=4.5,X771&lt;=8.5),"4,5 a 8,5",IF(X771=9,"9",IF(AND(X771&gt;=9.5,X771&lt;=13),"9,5 a 13",IF(AND(X771&gt;=13.5,X771&lt;=20),"13,5 a 20",IF(AND(X771&gt;=20.5,X771&lt;=35),"20,5 a 35","Fuera de rango")))))))</f>
        <v>0 a 4</v>
      </c>
      <c r="Z771" s="11" t="n">
        <f aca="false">IF(Y771="","",IF(Y771="0 a 4",1,IF(Y771="4,5 a 8,5",2,IF(Y771="9","NORMA",IF(Y771="9,5 a 13",3,IF(Y771="13,5 a 20",4,IF(Y771="20,5 a 35",5,"Fuera de rango")))))))</f>
        <v>1</v>
      </c>
      <c r="AA771" s="9" t="n">
        <v>19</v>
      </c>
      <c r="AB771" s="10" t="str">
        <f aca="false">IF(AA771="","",IF(AND(AA771&gt;=0,AA771&lt;=9),"0 a 9",IF(AND(AA771&gt;=9.5,AA771&lt;=18.5),"9,5 a 18,5",IF(AA771=19,"19",IF(AND(AA771&gt;=19.5,AA771&lt;=28),"19,5 a 28",IF(AND(AA771&gt;=28.5,AA771&lt;=40),"28,5 a 40","Fuera de rango"))))))</f>
        <v>19</v>
      </c>
      <c r="AC771" s="11" t="str">
        <f aca="false" t="array" ref="AC771">_xlfn.IFS(AB771="","",AB771="0 a 9",1,AB771="9,5 a 18,5",2,AB771="19","NORMA",AB771="19,5 a 28",3,AB771="28,5 a 40",4,TRUE(),"Fuera de rango")</f>
        <v>NORMA</v>
      </c>
      <c r="AD771" s="9" t="n">
        <v>8</v>
      </c>
      <c r="AE771" s="10" t="str">
        <f aca="false">IF(AD771="","",IF(AND(AD771&gt;=-10,AD771&lt;=0),"De -10 a 0",IF(AND(AD771&gt;=0.5,AD771&lt;=9.5),"0,5 a 9,5",IF(AD771=10,"10",IF(AND(AD771&gt;=10.5,AD771&lt;=20),"10,5 a 20",IF(AND(AD771&gt;=20.5,AD771&lt;=40),"20,5 a 40","Fuera de rango"))))))</f>
        <v>0,5 a 9,5</v>
      </c>
      <c r="AF771" s="12" t="n">
        <f aca="false">IF(AD771="","",IF(AND(AD771&gt;=-10,AD771&lt;=0),1,IF(AND(AD771&gt;=0.5,AD771&lt;=9.5),2,IF(AD771=10,"NORMA",IF(AND(AD771&gt;=10.5,AD771&lt;=20),3,IF(AND(AD771&gt;=20.5,AD771&lt;=40),4,""))))))</f>
        <v>2</v>
      </c>
      <c r="AG771" s="9" t="n">
        <v>10</v>
      </c>
      <c r="AH771" s="10" t="str">
        <f aca="false">IF(AG771="","",IF(AND(AG771&gt;=0,AG771&lt;=4),"0 a 4",IF(AND(AG771&gt;=4.5,AG771&lt;=8.5),"4,5 a 8,5",IF(AG771=9,"9",IF(AND(AG771&gt;=9.5,AG771&lt;=13),"9,5 a 13",IF(AND(AG771&gt;=13.5,AG771&lt;=25),"13,5 a 25","Fuera de rango"))))))</f>
        <v>9,5 a 13</v>
      </c>
      <c r="AI771" s="10" t="n">
        <f aca="false">IF(AH771="","",IF(AH771="0 a 4",1,IF(AH771="4,5 a 8,5",2,IF(AH771="9","NORMA",IF(AH771="9,5 a 13",3,IF(AH771="13,5 a 25",4,""))))))</f>
        <v>3</v>
      </c>
      <c r="AJ771" s="9" t="n">
        <v>3</v>
      </c>
      <c r="AK771" s="10" t="str">
        <f aca="false">IF(AJ771="","",IF(AND(AJ771&gt;=-15,AJ771&lt;=-10.5),"-15 a -10,5",IF(AND(AJ771&gt;=-10,AJ771&lt;=-4),"-10 a -4",IF(AND(AJ771&gt;=-4.5,AJ771&lt;=0),"-4,5 a 0",IF(AND(AJ771&gt;=0.5,AJ771&lt;=4.5),"0,5 a 4,5",IF(AJ771=5,"5",IF(AND(AJ771&gt;=5.5,AJ771&lt;=10),"5,5 a 10",IF(AND(AJ771&gt;=10.5,AJ771&lt;=20),"10,5 a 20","Fuera de rango"))))))))</f>
        <v>0,5 a 4,5</v>
      </c>
      <c r="AL771" s="11" t="n">
        <f aca="false">IF(AK771="","",IF(AK771="-15 a -10,5",1,IF(AK771="-10 a -4",2,IF(AK771="-4,5 a 0",3,IF(AK771="0,5 a 4,5",4,IF(AK771="5","NORMA",IF(AK771="5,5 a 10",5,IF(AK771="10,5 a 20",6,"Error"))))))))</f>
        <v>4</v>
      </c>
      <c r="AM771" s="9" t="n">
        <v>0</v>
      </c>
      <c r="AN771" s="10" t="str">
        <f aca="false">IF(AM771="","",IF(AND(AM771&gt;=-7.5,AM771&lt;=-5.5),"-7,5 a -5,5",IF(AND(AM771&gt;=-5,AM771&lt;=-3),"-5 a -3",IF(AND(AM771&gt;=-2.5,AM771&lt;=-0.5),"-2,5 a -0,5",IF(AM771=0,"0,00",IF(AND(AM771&gt;=0.5,AM771&lt;=2.5),"0,5 a 2,5",IF(AND(AM771&gt;=3,AM771&lt;=5),"3 a 5",IF(AND(AM771&gt;=5.5,AM771&lt;=7.5),"5,5 a 7,5",IF(AND(AM771&gt;=8,AM771&lt;=10),"8 a 10","Fuera de rango")))))))))</f>
        <v>0,00</v>
      </c>
      <c r="AO771" s="11" t="str">
        <f aca="false">IF(AN771="","",IF(AN771="-7,5 a -5,5",1,IF(AN771="-5 a -3",2,IF(AN771="-2,5 a -0,5",3,IF(AN771="0,00","NORMA",IF(AN771="0,5 a 2,5",4,IF(AN771="3 a 5",5,IF(AN771="5,5 a 7,5",6,IF(AN771="8 a 10",7,"Error")))))))))</f>
        <v>NORMA</v>
      </c>
      <c r="AP771" s="9" t="n">
        <v>-3</v>
      </c>
      <c r="AQ771" s="10" t="str">
        <f aca="false">IF(AP771="","",IF(AND(AP771&gt;=-20,AP771&lt;=-9.5),"-20 a -9,5",IF(AND(AP771&gt;=-9,AP771&lt;=-6.5),"-9 a -6,5",IF(AP771=-6,"-6",IF(AND(AP771&gt;=-5.5,AP771&lt;=-3),"-5,5 a -3",IF(AND(AP771&gt;=-2.5,AP771&lt;=0),"-2,5 a 0",IF(AND(AP771&gt;=0.5,AP771&lt;=3),"0,5 a 3",IF(AND(AP771&gt;=3.5,AP771&lt;=6),"3,5 a 6",IF(AND(AP771&gt;=6.5,AP771&lt;=9),"6,5 a 9",IF(AND(AP771&gt;=9.5,AP771&lt;=20),"9,5 a 20","Fuera de rango"))))))))))</f>
        <v>-5,5 a -3</v>
      </c>
      <c r="AR771" s="11" t="n">
        <f aca="false">IF(AQ771="","",IF(AQ771="-20 a -9,5",1,IF(AQ771="-9 a -6,5",2,IF(AQ771="-6","NORMA",IF(AQ771="-5,5 a -3",3,IF(AQ771="-2,5 a 0",4,IF(AQ771="0,5 a 3",5,IF(AQ771="3,5 a 6",6,IF(AQ771="6,5 a 9",7,IF(AQ771="9,5 a 20",8,""))))))))))</f>
        <v>3</v>
      </c>
      <c r="AS771" s="9" t="n">
        <v>0</v>
      </c>
      <c r="AT771" s="10" t="str">
        <f aca="false">IF(AS771="","",IF(AND(AS771&gt;=-16,AS771&lt;=-14),"-16 a -14",IF(AND(AS771&gt;=-13.5,AS771&lt;=-11.5),"-13,5 a -11,5",IF(AND(AS771&gt;=-11,AS771&lt;=-9),"-11 a -9",IF(AND(AS771&gt;=-8.5,AS771&lt;=-6.5),"-8,5 a -6,5",IF(AND(AS771&gt;=-6,AS771&lt;=-4),"-6 a -4",IF(AND(AS771&gt;=-3.5,AS771&lt;=-1.5),"-3,5 a -1,5",IF(AND(AS771&gt;=-1,AS771&lt;=1),"-1 a 1",IF(AND(AS771&gt;=1.5,AS771&lt;=3.5),"1,5 a 3,5",IF(AND(AS771&gt;=4,AS771&lt;=6),"4 a 6",IF(AND(AS771&gt;=6.5,AS771&lt;=8.5),"6,5 a 8,5",IF(AND(AS771&gt;=9,AS771&lt;=11),"9 a 11",IF(AND(AS771&gt;=11.5,AS771&lt;=13.5),"11,5 a 13,5",IF(AND(AS771&gt;=14,AS771&lt;=16),"14 a 16",IF(AND(AS771&gt;=16.5,AS771&lt;=18.5),"16,5 a 18,5",IF(AND(AS771&gt;=19,AS771&lt;=21),"19 a 21","Fuera de rango"))))))))))))))))</f>
        <v>-1 a 1</v>
      </c>
      <c r="AU771" s="11" t="n">
        <f aca="false" t="array" ref="AU771">IF(AT771="","",_xlfn.IFS(AT771="-16 a -14",1,AT771="-13,5 a -11,5",2,AT771="-11 a -9",3,AT771="-8,5 a -6,5",4,AT771="-6 a -4",5,AT771="-3,5 a -1,5",6,AT771="-1 a 1",7,AT771="1,5 a 3,5",8,AT771="4 a 6","NORMA",AT771="6,5 a 8,5",9,AT771="9 a 11",10,AT771="11,5 a 13,5",11,AT771="14 a 16",12,AT771="16,5 a 18,5",13,AT771="19 a 21",14,TRUE(),""))</f>
        <v>7</v>
      </c>
      <c r="AV771" s="9" t="n">
        <v>1.5</v>
      </c>
      <c r="AW771" s="10" t="str">
        <f aca="false">IF(AV771="","",IF(AND(AV771&gt;=-1,AV771&lt;=-0.5),"-1 a -0,5",IF(AND(AV771&gt;-0.5,AV771&lt;=0),"De -0,5 a 0",IF(AND(AV771&gt;=0.25,AV771&lt;=0.75),"0,25 a 0,75",IF(AND(AV771&gt;=1,AV771&lt;=1.5),"1 a 1,5",IF(AND(AV771&gt;=1.75,AV771&lt;=2.25),"1,75 a 2,25",IF(AND(AV771&gt;=2.5,AV771&lt;=3),"2,5 a 3",IF(AND(AV771&gt;=3.25,AV771&lt;=3.75),"3,25 a 3,75","Fuera de rango"))))))))</f>
        <v>1 a 1,5</v>
      </c>
      <c r="AX771" s="10" t="n">
        <f aca="false">IF(AW771="","",IF(OR(AW771="-1 a -0,5",AW771="-1 a -0.5"),1,IF(OR(AW771="De -0,5 a 0",AW771="-0,5 a 0",AW771="De -0.5 a 0"),2,IF(OR(AW771="0,25 a 0,75",AW771="0.25 a 0.75"),"NORMA",IF(OR(AW771="1 a 1,5",AW771="1 a 1.5"),3,IF(OR(AW771="1,75 a 2,25",AW771="1.75 a 2.25"),4,IF(OR(AW771="2,5 a 3",AW771="2.5 a 3"),5,IF(OR(AW771="3,25 a 3,75",AW771="3.25 a 3.75"),6,""))))))))</f>
        <v>3</v>
      </c>
      <c r="AY771" s="9" t="n">
        <v>-7</v>
      </c>
      <c r="AZ771" s="10" t="str">
        <f aca="false">IF(AY771="","",IF(AND(AY771&gt;=-20,AY771&lt;=-9.5),"-20 a -9,5",IF(AND(AY771&gt;=-9,AY771&lt;=-6.5),"-9 a -6,5",IF(AY771=-6,"-6",IF(AND(AY771&gt;=-5.5,AY771&lt;=-3),"-5,5 a -3",IF(AND(AY771&gt;=-2.5,AY771&lt;=0),"-2,5 a 0",IF(AND(AY771&gt;=0.5,AY771&lt;=3),"0,5 a 3",IF(AND(AY771&gt;=3.5,AY771&lt;=6),"3,5 a 6","Fuera de rango"))))))))</f>
        <v>-9 a -6,5</v>
      </c>
      <c r="BA771" s="11" t="n">
        <f aca="false">IF(AZ771="","",IF(AZ771="-20 a -9,5",1,IF(AZ771="-9 a -6,5",2,IF(AZ771="-6","NORMA",IF(AZ771="-5,5 a -3",3,IF(AZ771="-2,5 a 0",4,IF(AZ771="0,5 a 3",5,IF(AZ771="3,5 a 6",6,""))))))))</f>
        <v>2</v>
      </c>
      <c r="BB771" s="9" t="n">
        <v>0</v>
      </c>
      <c r="BC771" s="10" t="str">
        <f aca="false" t="array" ref="BC771">IF(BB771="","",_xlfn.IFS(AND(BB771&gt;=0,BB771&lt;=2),"0 a 2",AND(BB771&gt;=2.5,BB771&lt;=4.5),"2,5 a 4,5",AND(BB771&gt;=5,BB771&lt;=7),"5 a 7",AND(BB771&gt;=7.5,BB771&lt;=9.5),"7,5 a 9,5",AND(BB771&gt;=10,BB771&lt;=12),"10 a 12",AND(BB771&gt;=12.5,BB771&lt;=14.5),"12,5 a 14,5",BB771=15,"15",AND(BB771&gt;=15.5,BB771&lt;=17.5),"15,5 a 17,5",AND(BB771&gt;=18,BB771&lt;=20),"18 a 20",AND(BB771&gt;=20.5,BB771&lt;=22.5),"20,5 a 22,5",AND(BB771&gt;=23,BB771&lt;=25),"23 a 25",TRUE(),"Fuera de rango"))</f>
        <v>0 a 2</v>
      </c>
      <c r="BD771" s="11" t="n">
        <f aca="false" t="array" ref="BD771">IF(BC771="","",_xlfn.IFS(BC771="0 a 2",1,BC771="2,5 a 4,5",2,BC771="5 a 7",3,BC771="7,5 a 9,5",4,BC771="10 a 12",5,BC771="12,5 a 14,5",6,BC771="15","NORMA",BC771="15,5 a 17,5",7,BC771="18 a 20",8,BC771="20,5 a 22,5",9,BC771="23 a 25",10,TRUE(),"Fuera de rango"))</f>
        <v>1</v>
      </c>
      <c r="BE771" s="9" t="n">
        <v>22</v>
      </c>
      <c r="BF771" s="10" t="str">
        <f aca="false">IF(BE771="","",IF(AND(BE771&gt;=-20,BE771&lt;=-10),"-20 a -10",IF(AND(BE771&gt;=-9.5,BE771&lt;=0.5),"-9,5 a 0,5",IF(AND(BE771&gt;=1,BE771&lt;=11),"1 a 11",IF(AND(BE771&gt;=11.5,BE771&lt;=20.5),"11,5 a 20,5",IF(BE771=21,"21",IF(AND(BE771&gt;=21.5,BE771&lt;=31.5),"21,5 a 31,5",IF(AND(BE771&gt;=32,BE771&lt;=42),"32 a 42","Fuera de rango"))))))))</f>
        <v>21,5 a 31,5</v>
      </c>
      <c r="BG771" s="11" t="n">
        <f aca="false">IF(BF771="","",IF(BF771="-20 a -10",1,IF(BF771="-9,5 a 0,5",2,IF(BF771="1 a 11",3,IF(BF771="11,5 a 20,5",4,IF(BF771="21","NORMA",IF(BF771="21,5 a 31,5",5,IF(BF771="32 a 42",6,""))))))))</f>
        <v>5</v>
      </c>
      <c r="BH771" s="9" t="n">
        <v>10</v>
      </c>
      <c r="BI771" s="10" t="str">
        <f aca="false">IF(BH771="","",IF(AND(BH771&gt;=-20,BH771&lt;=-15),"-20 a -15",IF(AND(BH771&gt;=-14.5,BH771&lt;=-9.5),"-14,5 a -9,5",IF(AND(BH771&gt;=-9,BH771&lt;=-4),"-9 a -4",IF(AND(BH771&gt;=-3.5,BH771&lt;=2.5),"-3,5 a 2,5",IF(AND(BH771&gt;=3,BH771&lt;=8),"3 a 8",IF(AND(BH771&gt;=8.5,BH771&lt;=14.5),"8,5 a 14,5",IF(BH771=15,"15",IF(AND(BH771&gt;=15.5,BH771&lt;=20.5),"15,5 a 20,5",IF(AND(BH771&gt;=21,BH771&lt;=26),"21 a 26","Fuera de rango"))))))))))</f>
        <v>8,5 a 14,5</v>
      </c>
      <c r="BJ771" s="11" t="n">
        <f aca="false">IF(BI771="","",IF(BI771="-20 a -15",1,IF(BI771="-14,5 a -9,5",2,IF(BI771="-9 a -4",3,IF(BI771="-3,5 a 2,5",4,IF(BI771="3 a 8",5,IF(BI771="8,5 a 14,5",6,IF(BI771="15","NORMA",IF(BI771="15,5 a 20,5",7,IF(BI771="21 a 26",8,IF(BI771="26,5 a 31,5",9,"")))))))))))</f>
        <v>6</v>
      </c>
      <c r="BK771" s="9" t="n">
        <v>0</v>
      </c>
      <c r="BL771" s="10" t="str">
        <f aca="false">IF(BK771="","",IF(AND(BK771&gt;=0,BK771&lt;=2),"0 - 2",IF(AND(BK771&gt;=2.5,BK771&lt;=4.5),"2,5 - 4,5",IF(AND(BK771&gt;=5,BK771&lt;=7),"5 - 7",IF(AND(BK771&gt;=7.5,BK771&lt;=9.5),"7,5 - 9,5",IF(AND(BK771&gt;=10,BK771&lt;=12),"10 - 12",IF(AND(BK771&gt;=12.5,BK771&lt;=13.5),"12,5 - 13,5",IF(BK771=14,"14",IF(AND(BK771&gt;=14.5,BK771&lt;=16.5),"14,5 - 16,5",IF(AND(BK771&gt;=17,BK771&lt;=19),"17 - 19",IF(AND(BK771&gt;=19.5,BK771&lt;=21.5),"19,5 - 21,5",IF(AND(BK771&gt;=22,BK771&lt;=24),"22 - 24",IF(AND(BK771&gt;=24.5,BK771&lt;=26.5),"24,5 - 26,5",IF(AND(BK771&gt;=27,BK771&lt;=29),"27 - 29",IF(AND(BK771&gt;=29.5,BK771&lt;=30),"29,5 - 30","Fuera de rango")))))))))))))))</f>
        <v>0 - 2</v>
      </c>
      <c r="BM771" s="11" t="n">
        <f aca="false">IF(BL771="","",IF(BL771="0 - 2",1,IF(BL771="2,5 - 4,5",2,IF(BL771="5 - 7",3,IF(BL771="7,5 - 9,5",4,IF(BL771="10 - 12",5,IF(BL771="12,5 - 13,5",6,IF(BL771="14","NORMA",IF(BL771="14,5 - 16,5",7,IF(BL771="17 - 19",8,IF(BL771="19,5 - 21,5",9,IF(BL771="22 - 24",10,IF(BL771="24,5 - 26,5",11,IF(BL771="27 - 29",12,IF(BL771="29,5 - 30",13,"")))))))))))))))</f>
        <v>1</v>
      </c>
      <c r="BN771" s="9" t="n">
        <v>22</v>
      </c>
      <c r="BO771" s="11" t="str">
        <f aca="false">IF(BN771="","",IF(AND(BN771&gt;=-20,BN771&lt;=-10),"-20 a -10",IF(AND(BN771&gt;=-9.5,BN771&lt;=0.5),"-9,5 a 0,5",IF(AND(BN771&gt;=1,BN771&lt;=11),"1 a 11",IF(AND(BN771&gt;=11.5,BN771&lt;=21.5),"11,5 a 21,5",IF(BN771=22,"22",IF(AND(BN771&gt;=22.5,BN771&lt;=32.5),"22,5 a 32,5",IF(AND(BN771&gt;=33,BN771&lt;=43),"33 a 43","Fuera de rango"))))))))</f>
        <v>22</v>
      </c>
      <c r="BP771" s="11" t="str">
        <f aca="false">IF(BO771="","",IF(BO771="-20 a -10",1,IF(BO771="-9,5 a 0,5",2,IF(BO771="1 a 11",3,IF(BO771="11,5 a 21,5",4,IF(BO771="22","NORMA",IF(BO771="22,5 a 32,5",5,IF(BO771="33 a 43",6,""))))))))</f>
        <v>NORMA</v>
      </c>
      <c r="BQ771" s="9" t="n">
        <v>13</v>
      </c>
      <c r="BR771" s="10" t="str">
        <f aca="false">IF(BQ771="","",IF(AND(BQ771&gt;=-20,BQ771&lt;=-15),"-20 a -15",IF(AND(BQ771&gt;=-14.5,BQ771&lt;=-9.5),"-14,5 a -9,5",IF(AND(BQ771&gt;=-9,BQ771&lt;=-4),"-9 a -4",IF(AND(BQ771&gt;=-3.5,BQ771&lt;=2.5),"-3,5 a 2,5",IF(AND(BQ771&gt;=3,BQ771&lt;=8),"3 a 8",IF(AND(BQ771&gt;=8.5,BQ771&lt;=13.5),"8,5 a 13,5",IF(AND(BQ771&gt;=14,BQ771&lt;=17.5),"14 a 17,5",IF(BQ771=18,"18",IF(AND(BQ771&gt;=18.5,BQ771&lt;=23.5),"18,5 a 23,5",IF(AND(BQ771&gt;=24,BQ771&lt;=29),"24 a 29",IF(AND(BQ771&gt;=29.5,BQ771&lt;=34.5),"29,5 a 34,5",IF(AND(BQ771&gt;=35,BQ771&lt;=40),"35 a 40","Fuera de rango")))))))))))))</f>
        <v>8,5 a 13,5</v>
      </c>
      <c r="BS771" s="11" t="n">
        <f aca="false">IF(BR771="","",IF(BR771="-20 a -15",1,IF(BR771="-14,5 a -9,5",2,IF(BR771="-9 a -4",3,IF(BR771="-3,5 a 2,5",4,IF(BR771="3 a 8",5,IF(BR771="8,5 a 13,5",6,IF(BR771="14 a 17,5",7,IF(BR771="18","NORMA",IF(BR771="18,5 a 23,5",8,IF(BR771="24 a 29",9,IF(BR771="29,5 a 34,5",10,IF(BR771="35 a 40",11,"")))))))))))))</f>
        <v>6</v>
      </c>
      <c r="BT771" s="9" t="n">
        <v>1.5</v>
      </c>
      <c r="BU771" s="10" t="str">
        <f aca="false">IF(BT771="","",IF(AND(BT771&gt;=-20,BT771&lt;=-18),"-20 a -18",IF(AND(BT771&gt;=-17.5,BT771&lt;=-15.5),"-17,5 a -15,5",IF(AND(BT771&gt;=-15,BT771&lt;=-13),"-15 a -13",IF(AND(BT771&gt;=-12.5,BT771&lt;=-10.5),"-12,5 a -10,5",IF(AND(BT771&gt;=-10,BT771&lt;=-8),"-10 a -8",IF(AND(BT771&gt;=-7.5,BT771&lt;=-5.5),"-7,5 a -5,5",IF(AND(BT771&gt;=-5,BT771&lt;=-3),"-5 a -3",IF(AND(BT771&gt;=-2.5,BT771&lt;=-0.5),"-2,5 a -0,5",IF(BT771=0,"0",IF(AND(BT771&gt;=0.5,BT771&lt;=2.5),"0,5 a 2,5",IF(AND(BT771&gt;=3,BT771&lt;=5),"3 a 5",IF(AND(BT771&gt;=5.5,BT771&lt;=7.5),"5,5 a 7,5",IF(AND(BT771&gt;=8,BT771&lt;=10),"8 a 10",IF(AND(BT771&gt;=10.5,BT771&lt;=12.5),"10,5 a 12,5",IF(AND(BT771&gt;=13,BT771&lt;=15),"13 a 15",IF(AND(BT771&gt;=15.5,BT771&lt;=17.5),"15,5 a 17,5",IF(AND(BT771&gt;=18,BT771&lt;=20),"18 a 20","Fuera de rango"))))))))))))))))))</f>
        <v>0,5 a 2,5</v>
      </c>
      <c r="BV771" s="11" t="n">
        <f aca="false">IF(BT771="","",IF(BT771=0,"NORMA",IF(AND(BT771&gt;=-20,BT771&lt;=-18),2,IF(AND(BT771&gt;=-17.5,BT771&lt;=-15.5),2,IF(AND(BT771&gt;=-15,BT771&lt;=-13),3,IF(AND(BT771&gt;=-12.5,BT771&lt;=-10.5),4,IF(AND(BT771&gt;=-10,BT771&lt;=-8),5,IF(AND(BT771&gt;=-7.5,BT771&lt;=-5.5),6,IF(AND(BT771&gt;=-5,BT771&lt;=-3),7,IF(AND(BT771&gt;=-2.5,BT771&lt;=-0.5),8,IF(AND(BT771&gt;=0.5,BT771&lt;=2.5),9,IF(AND(BT771&gt;=3,BT771&lt;=5),10,IF(AND(BT771&gt;=5.5,BT771&lt;=7.5),11,IF(AND(BT771&gt;=8,BT771&lt;=10),12,IF(AND(BT771&gt;=10.5,BT771&lt;=12.5),13,IF(AND(BT771&gt;=13,BT771&lt;=15),14,IF(AND(BT771&gt;=15.5,BT771&lt;=17.5),15,IF(AND(BT771&gt;=18,BT771&lt;=20),16,"Fuera de rango"))))))))))))))))))</f>
        <v>9</v>
      </c>
      <c r="BW771" s="9" t="n">
        <v>-4</v>
      </c>
      <c r="BX771" s="10" t="n">
        <f aca="false">18.5- (0.3*H771)</f>
        <v>8.9</v>
      </c>
      <c r="BY771" s="10" t="n">
        <f aca="false">(BW771)-(BX771)</f>
        <v>-12.9</v>
      </c>
      <c r="BZ771" s="10" t="str">
        <f aca="false">IF(BY771="","",IF(BY771&lt;-27.5,"De -30 a -28",IF(BY771&lt;-25,"De -27,5 a -25,5",IF(BY771&lt;-22.5,"De -25 a -23",IF(BY771&lt;-20,"De -22,5 a -20,5",IF(BY771&lt;-17.5,"De -20 a -18",IF(BY771&lt;-15,"De -17,5 a -15,5",IF(BY771&lt;-12.5,"De -15 a -13",IF(BY771&lt;-10,"De -12,5 a -10,5",IF(BY771&lt;-7.5,"De -10 a -8",IF(BY771&lt;-5,"De -7,5 a -5,5",IF(BY771&lt;-2.5,"De -5 a -3",IF(BY771&lt;0,"De -2,5 a -0,5",IF(BY771&lt;2.5,"De 0 a 2",IF(BY771&lt;5,"De 2,5 a 4,5",IF(BY771&lt;7.5,"De 5 a 7",IF(BY771&lt;10,"De 7,5 a 9,5",IF(BY771&lt;12.5,"De 10 a 12",IF(BY771&lt;15,"De 12,5 a 14,5",IF(BY771&lt;17.5,"De 15 a 17",IF(BY771&lt;20,"De 17,5 a 19,5",IF(BY771&lt;22.5,"De 20 a 22",IF(BY771&lt;25,"De 22,5 a 24,5",IF(BY771&lt;27.5,"De 25 a 27","De 27,5 a 30"))))))))))))))))))))))))</f>
        <v>De -15 a -13</v>
      </c>
      <c r="CA771" s="12" t="n">
        <f aca="false">IF(BY771="","",IF(BY771&lt;=-28,1,IF(BY771&lt;=-25.5,2,IF(BY771&lt;=-23,3,IF(BY771&lt;=-20.5,4,IF(BY771&lt;=-18,5,IF(BY771&lt;=-15.5,6,IF(BY771&lt;=-13,7,IF(BY771&lt;=-10.5,8,IF(BY771&lt;=-8,9,IF(BY771&lt;=-5.5,10,IF(BY771&lt;=-3,11,IF(BY771&lt;=-0.5,12,IF(BY771&lt;=2,13,IF(BY771&lt;=4.5,14,IF(BY771&lt;=7,15,IF(BY771&lt;=9.5,16,IF(BY771&lt;=12,17,IF(BY771&lt;=14.5,18,IF(BY771&lt;=17,19,IF(BY771&lt;=19.5,20,IF(BY771&lt;=22,21,IF(BY771&lt;=24.5,22,IF(BY771&lt;=27,23,IF(BY771&lt;=30,24,"Fuera de rango")))))))))))))))))))))))))</f>
        <v>8</v>
      </c>
      <c r="CB771" s="9" t="n">
        <v>-4</v>
      </c>
      <c r="CC771" s="10" t="n">
        <f aca="false">18.5- (0.3*H771)</f>
        <v>8.9</v>
      </c>
      <c r="CD771" s="10" t="n">
        <f aca="false">(CB771)-(CC771)</f>
        <v>-12.9</v>
      </c>
      <c r="CE771" s="10" t="str">
        <f aca="false">IF(CD771="","",IF(CD771&lt;-27.5,"De -30 a -28",IF(CD771&lt;-25,"De -27,5 a -25,5",IF(CD771&lt;-22.5,"De -25 a -23",IF(CD771&lt;-20,"De -22,5 a -20,5",IF(CD771&lt;-17.5,"De -20 a -18",IF(CD771&lt;-15,"De -17,5 a -15,5",IF(CD771&lt;-12.5,"De -15 a -13",IF(CD771&lt;-10,"De -12,5 a -10,5",IF(CD771&lt;-7.5,"De -10 a -8",IF(CD771&lt;-5,"De -7,5 a -5,5",IF(CD771&lt;-2.5,"De -5 a -3",IF(CD771&lt;0,"De -2,5 a -0,5",IF(CD771&lt;=2,"De 0 a 2",IF(CD771&lt;=4.5,"De 2,5 a 4,5",IF(CD771&lt;=7,"De 5 a 7",IF(CD771&lt;=9.5,"De 7,5 a 9,5",IF(CD771&lt;=12,"De 10 a 12",IF(CD771&lt;=14.5,"De 12,5 a 14,5",IF(CD771&lt;=17,"De 15 a 17",IF(CD771&lt;=19.5,"De 17,5 a 19,5",IF(CD771&lt;=22,"De 20 a 22",IF(CD771&lt;=24.5,"De 22,5 a 24,5",IF(CD771&lt;=27,"De 25 a 27","De 27,5 a 30"))))))))))))))))))))))))</f>
        <v>De -15 a -13</v>
      </c>
      <c r="CF771" s="12" t="n">
        <f aca="false">IF(CD771="","",IF(CD771&lt;-27.5,1,IF(CD771&lt;-25,2,IF(CD771&lt;-22.5,3,IF(CD771&lt;-20,4,IF(CD771&lt;-17.5,5,IF(CD771&lt;-15,6,IF(CD771&lt;-12.5,7,IF(CD771&lt;-10,8,IF(CD771&lt;-7.5,9,IF(CD771&lt;-5,10,IF(CD771&lt;-2.5,11,IF(CD771&lt;0,12,IF(CD771&lt;2.5,13,IF(CD771&lt;5,14,IF(CD771&lt;7.5,15,IF(CD771&lt;10,16,IF(CD771&lt;12.5,17,IF(CD771&lt;15,18,IF(CD771&lt;17.5,19,IF(CD771&lt;20,20,IF(CD771&lt;22.5,21,IF(CD771&lt;25,22,IF(CD771&lt;27.5,23,24))))))))))))))))))))))))</f>
        <v>7</v>
      </c>
      <c r="CG771" s="9" t="n">
        <v>-1.5</v>
      </c>
      <c r="CH771" s="10" t="str">
        <f aca="false">IF(CG771="","",IF(AND(CG771&gt;=-10,CG771&lt;=-9.5),"-10 a -9,5",IF(AND(CG771&gt;-9.5,CG771&lt;=-8.5),"-9 a -8,5",IF(AND(CG771&gt;-8.5,CG771&lt;=-7.5),"-8 a -7,5",IF(AND(CG771&gt;-7.5,CG771&lt;=-6.5),"-7 a -6,5",IF(AND(CG771&gt;-6.5,CG771&lt;=-5.5),"-6 a -5,5",IF(AND(CG771&gt;-5.5,CG771&lt;=-4.5),"-5 a -4,5",IF(AND(CG771&gt;-4.5,CG771&lt;=-3.5),"-4 a -3,5",IF(AND(CG771&gt;-3.5,CG771&lt;=-2.5),"-3 a -2,5",IF(CG771=-2.25,"-2,25",IF(AND(CG771&gt;-2.5,CG771&lt;=-1.5),"-2 a -1,5",IF(AND(CG771&gt;-1.5,CG771&lt;=-0.5),"-1 a -0,5",IF(AND(CG771&gt;-0.5,CG771&lt;=0.5),"0 a 0,5",IF(AND(CG771&gt;0.5,CG771&lt;=1.5),"1 a 1,5",IF(AND(CG771&gt;1.5,CG771&lt;=2.5),"2 a 2,5",IF(AND(CG771&gt;2.5,CG771&lt;=3.5),"3 a 3,5",IF(AND(CG771&gt;3.5,CG771&lt;=4.5),"4 a 4,5",IF(AND(CG771&gt;4.5,CG771&lt;=5.5),"5 a 5,5",IF(AND(CG771&gt;5.5,CG771&lt;=6.5),"6 a 6,5",IF(AND(CG771&gt;6.5,CG771&lt;=7.5),"7 a 7,5",IF(AND(CG771&gt;7.5,CG771&lt;=8.5),"8 a 8,5",IF(AND(CG771&gt;8.5,CG771&lt;=9.5),"9 a 9,5",IF(CG771&gt;=10,"10","Fuera de rango")))))))))))))))))))))))</f>
        <v>-2 a -1,5</v>
      </c>
      <c r="CI771" s="11" t="n">
        <f aca="false">IF(CG771="","",IF(CG771=-2.25,"NORMA",IF(CG771&lt;=-9.5,1,IF(CG771&lt;=-8.5,2,IF(CG771&lt;=-7.5,3,IF(CG771&lt;=-6.5,4,IF(CG771&lt;=-5.5,5,IF(CG771&lt;=-4.5,6,IF(CG771&lt;=-3.5,7,IF(CG771&lt;=-2.5,8,IF(CG771&lt;=-1.5,9,IF(CG771&lt;=-0.5,10,IF(CG771&lt;=0.5,11,IF(CG771&lt;=1.5,12,IF(CG771&lt;=2.5,13,IF(CG771&lt;=3.5,14,IF(CG771&lt;=4.5,15,IF(CG771&lt;=5.5,16,IF(CG771&lt;=6.5,17,IF(CG771&lt;=7.5,18,IF(CG771&lt;=8.5,19,IF(CG771&lt;=9.5,20,IF(CG771=10,21,"Fuera de rango")))))))))))))))))))))))</f>
        <v>9</v>
      </c>
      <c r="CJ771" s="9" t="n">
        <v>3</v>
      </c>
      <c r="CK771" s="10" t="str">
        <f aca="false">IF(CJ771="","",IF(AND(CJ771&gt;=-6,CJ771&lt;=-5.5),"-6 a -5,5",IF(AND(CJ771&gt;-5.5,CJ771&lt;=-4.5),"-5 a -4,5",IF(AND(CJ771&gt;-4.5,CJ771&lt;=-3.5),"-4 a -3,5",IF(AND(CJ771&gt;-3.5,CJ771&lt;=-2.5),"-3 a -2,5",IF(AND(CJ771&gt;-2.5,CJ771&lt;=-1.5),"-2 a -1,5",IF(AND(CJ771&gt;-1.5,CJ771&lt;=-0.5),"-1 a -0,5",IF(AND(CJ771&gt;-0.5,CJ771&lt;=0.5),"0 a 0,5",IF(AND(CJ771&gt;0.5,CJ771&lt;=1.5),"1 a 1,5",IF(AND(CJ771&gt;1.5,CJ771&lt;2.5),"2",IF(AND(CJ771&gt;=2.5,CJ771&lt;=3),"2,5 a 3",IF(AND(CJ771&gt;3,CJ771&lt;=4),"3,5 a 4",IF(AND(CJ771&gt;4,CJ771&lt;=5),"4,5 a 5",IF(AND(CJ771&gt;5,CJ771&lt;=6),"5,5 a 6",IF(AND(CJ771&gt;6,CJ771&lt;=7),"6,5 a 7",IF(AND(CJ771&gt;7,CJ771&lt;=8),"7,5 a 8",IF(AND(CJ771&gt;8,CJ771&lt;=9.5),"8,5 a 9,5",IF(CJ771=10,"10","Fuera de rango"))))))))))))))))))</f>
        <v>2,5 a 3</v>
      </c>
      <c r="CL771" s="11" t="n">
        <f aca="false">IF(CK771="","",IF(OR(CK771="-6 a -5,5",CK771="-6 - -5,5"),1,IF(OR(CK771="-5 a -4,5",CK771="-5 - -4,5"),2,IF(OR(CK771="-4 a -3,5",CK771="-4 - -3,5"),3,IF(OR(CK771="-3 a -2,5",CK771="-3 - -2,5"),4,IF(OR(CK771="-2 a -1,5",CK771="-2 - -1,5"),5,IF(OR(CK771="-1 a -0,5",CK771="-1 - -0,5"),6,IF(OR(CK771="0 a 0,5",CK771="0 - 0,5"),7,IF(OR(CK771="1 a 1,5",CK771="1 - 1,5"),8,IF(CK771="2","NORMA",IF(OR(CK771="2,5 a 3",CK771="2,5 - 3"),9,IF(OR(CK771="3,5 a 4",CK771="3,5 - 4"),10,IF(OR(CK771="4,5 a 5",CK771="4,5 - 5"),11,IF(OR(CK771="5,5 a 6",CK771="5,5 - 6"),12,IF(OR(CK771="6,5 a 7",CK771="6,5 - 7"),13,IF(OR(CK771="7,5 a 8",CK771="7,5 - 8"),14,IF(OR(CK771="8,5 a 9",CK771="8,5 - 9,5",CK771="9 a 9,5"),15,IF(CK771="10",15,IF(OR(CK771="0,5 a 1",CK771="0,5 - 1"),7,"Fuera de rango")))))))))))))))))))</f>
        <v>9</v>
      </c>
      <c r="CO771" s="10" t="str">
        <f aca="false">IF(CM771&gt;0,"EME"," ")</f>
        <v> </v>
      </c>
      <c r="CQ771" s="10" t="str">
        <f aca="false">IF(CP771&gt;0,"0", " ")</f>
        <v> </v>
      </c>
      <c r="CR771" s="10" t="str">
        <f aca="false">IF(CP771&gt;0,"EME"," ")</f>
        <v> </v>
      </c>
      <c r="CS771" s="9" t="n">
        <v>0</v>
      </c>
      <c r="CV771" s="9" t="n">
        <v>0</v>
      </c>
      <c r="CY771" s="9" t="n">
        <v>-10.5</v>
      </c>
      <c r="DB771" s="9" t="n">
        <v>-7</v>
      </c>
      <c r="DC771" s="11" t="str">
        <f aca="false">IF(DB771&lt;0,"2"," ")</f>
        <v>2</v>
      </c>
      <c r="DD771" s="11" t="str">
        <f aca="false">IF(DB771&lt;0,"MIO"," ")</f>
        <v>MIO</v>
      </c>
      <c r="DE771" s="9" t="n">
        <v>-0.75</v>
      </c>
      <c r="DF771" s="10" t="str">
        <f aca="false">IF(DE771&lt;0,"3"," ")</f>
        <v>3</v>
      </c>
      <c r="DG771" s="10" t="str">
        <f aca="false">IF(DE771&lt;0,"AST"," ")</f>
        <v>AST</v>
      </c>
      <c r="DH771" s="9" t="n">
        <v>-0.5</v>
      </c>
      <c r="DI771" s="10" t="str">
        <f aca="false">IF(DH771&lt;0,"3"," ")</f>
        <v>3</v>
      </c>
      <c r="DJ771" s="10" t="str">
        <f aca="false">IF(DH771&lt;0,"AST"," ")</f>
        <v>AST</v>
      </c>
      <c r="DK771" s="9" t="n">
        <v>0</v>
      </c>
      <c r="DL771" s="10" t="str">
        <f aca="false">IF(DK771&gt;0,"4"," ")</f>
        <v> </v>
      </c>
      <c r="DM771" s="10" t="str">
        <f aca="false">IF(DK771&gt;0,"PRE"," ")</f>
        <v> </v>
      </c>
      <c r="DN771" s="9" t="n">
        <v>0</v>
      </c>
      <c r="DO771" s="10" t="str">
        <f aca="false">IF(DN771&gt;0,"4"," ")</f>
        <v> </v>
      </c>
      <c r="DP771" s="10" t="str">
        <f aca="false">IF(DN771&gt;0,"PRE"," ")</f>
        <v> </v>
      </c>
      <c r="DS771" s="12" t="str">
        <f aca="false">CONCATENATE(CO771,CU771,DA771,DG771,DM771)</f>
        <v> AST </v>
      </c>
      <c r="DT771" s="10" t="e">
        <f aca="false" t="array" ref="DT771">_xlfn.IFS(DS771="EME    ","0", DS771=" HIP   ","1", DS771="  MIO  ","2", DS771="   AST ","3", DS771="    PRE","4", DS771="EME   PRE","5", DS771=" HIP  PRE","6", DS771=" HIP AST ","7", DS771="  MIO PRE","8", DS771="  MIOAST ","9", DS771="   ASTPRE","10",DS771=" HIP ASTPRE","11", DS771="  MIOASTPRE","12", DS771="     ","0")</f>
        <v>#N/A</v>
      </c>
      <c r="DV771" s="1" t="e">
        <f aca="false" t="array" ref="DV771">_xlfn.IFS(DU771="SI","2", DU771="NO","1")</f>
        <v>#N/A</v>
      </c>
      <c r="DX771" s="11" t="str">
        <f aca="false">IF(DW771=0,"1","2")</f>
        <v>1</v>
      </c>
      <c r="DY771" s="11" t="str">
        <f aca="false" t="array" ref="DY771">_xlfn.IFS(DW771=0,"0", DW771=0.25, "1", DW771=0.5,"2", DW771=0.75,"3", DW771=1,"4",DW771=1.25,"5", DW771=1.5,"6", DW771=1.75,"7", DW771=2,"8")</f>
        <v>0</v>
      </c>
      <c r="EA771" s="11" t="str">
        <f aca="false">IF(DZ771=0,"1","2")</f>
        <v>1</v>
      </c>
      <c r="EB771" s="11" t="str">
        <f aca="false" t="array" ref="EB771">_xlfn.IFS(DZ771=0,"0", DZ771=0.25, "1", DZ771=0.5,"2", DZ771=0.75,"3", DZ771=1,"4",DZ771=1.25,"5", DZ771=1.5,"6", DZ771=1.75,"7", DZ771=2,"8")</f>
        <v>0</v>
      </c>
      <c r="ED771" s="10" t="str">
        <f aca="false">IF(EC771=0,"1","2")</f>
        <v>1</v>
      </c>
      <c r="EE771" s="11" t="str">
        <f aca="false" t="array" ref="EE771">_xlfn.IFS(EC771=0,"0", EC771=-0.25, "1", EC771=-0.5,"2", EC771=-0.75,"3", EC771=-1,"4",EC771=-1.25,"5", EC771=-1.5,"6", EC771=-1.75,"7", EC771=-2,"8", EC771=-2.25,"9",EC771=-2.5,"10", EC771=-2.75,"11", EC771=-3,"12", EC771=-3.25,"13", EC771=-3.5,"14", EC771=-3.75,"15",EC771=-4,"16")</f>
        <v>0</v>
      </c>
      <c r="EG771" s="10" t="str">
        <f aca="false">IF(EF771=0,"1","2")</f>
        <v>1</v>
      </c>
      <c r="EH771" s="11" t="str">
        <f aca="false" t="array" ref="EH771">_xlfn.IFS(EF771=0,"0", EF771=-0.25, "1", EF771=-0.5,"2", EF771=-0.75,"3", EF771=-1,"4",EF771=-1.25,"5", EF771=-1.5,"6", EF771=-1.75,"7", EF771=-2,"8", EF771=-2.25,"9",EF771=-2.5,"10", EF771=-2.75,"11", EF771=-3,"12", EF771=-3.25,"13", EF771=-3.5,"14", EF771=-3.75,"15",EF771=-4,"16")</f>
        <v>0</v>
      </c>
      <c r="EJ771" s="11" t="str">
        <f aca="false">IF(EI771=0,"1","2")</f>
        <v>1</v>
      </c>
      <c r="EK771" s="11" t="str">
        <f aca="false" t="array" ref="EK771">_xlfn.IFS(EI771=0,"0", EI771=-0.25, "1", EI771=-0.5,"2", EI771=-0.75,"3", EI771=-1,"4",EI771=-1.25,"5", EI771=-1.5,"6", EI771=-1.75,"7", EI771=-2,"8", EI771=-2.25,"9", EI771=-2.25,"9",EI771=-2.5,"10", EI771=-2.75,"11", EI771=-3,"12", EI771=-3.25,"13", EI771=-3.5,"14", EI771=-3.75,"15",EI771=-4,"16", EI771=0.25, "17", EI771=0.5, "18")</f>
        <v>0</v>
      </c>
      <c r="EM771" s="11" t="str">
        <f aca="false">IF(EL771=0,"1","2")</f>
        <v>1</v>
      </c>
      <c r="EN771" s="11" t="str">
        <f aca="false" t="array" ref="EN771">_xlfn.IFS(EL771=0.25,"17",EL771=0.5,"18", EL771=0,"0", EL771=-0.25, "1", EL771=-0.5,"2", EL771=-0.75,"3", EL771=-1,"4",EL771=-1.25,"5", EL771=-1.5,"6", EL771=-1.75,"7", EL771=-2,"8",EL771= -2.25,"9",EL771=-2.5,"10",EL771= -2.75,"11",EL771= -3,"12",EL771= -3.25,"13",EL771= -3.5,"14",EL771= -3.75,"15",EL771=-4,"16")</f>
        <v>0</v>
      </c>
      <c r="EP771" s="11" t="str">
        <f aca="false">IF(EO771=0,"1","2")</f>
        <v>1</v>
      </c>
      <c r="EQ771" s="11" t="str">
        <f aca="false" t="array" ref="EQ771">_xlfn.IFS(EO771=0,"0", EO771=0.25, "1", EO771=0.5,"2", EO771=0.75,"3", EO771=1,"4",EO771=1.25,"5", EO771=1.5,"6", EO771=1.75,"7", EO771=2,"8", EO771=2.25,"9", EO771=2.25,"9",EO771=2.5,"10", EO771=2.75,"11", EO771=3,"12", EO771=3.25,"13", EO771=3.5,"14", EO771=3.75,"15",EO771=4,"16", EO771=-0.25, "17", bq=-0.5, "18")</f>
        <v>0</v>
      </c>
      <c r="ES771" s="11" t="str">
        <f aca="false">IF(ER771=0,"1","2")</f>
        <v>1</v>
      </c>
      <c r="ET771" s="11" t="str">
        <f aca="false" t="array" ref="ET771">_xlfn.IFS(ER771=0,"0", ER771=0.25, "1", ER771=0.5,"2", ER771=0.75,"3", ER771=1,"4",ER771=1.25,"5", ER771=1.5,"6", ER771=1.75,"7", ER771=2,"8", ER771=2.25,"9", ER771=2.25,"9",ER771=2.5,"10", ER771=2.75,"11", ER771=3,"12", ER771=3.25,"13", ER771=3.5,"14", ER771=3.75,"15",ER771=4,"16", ER771=-0.25, "17", bq=-0.5, "18")</f>
        <v>0</v>
      </c>
      <c r="EV771" s="14" t="e">
        <f aca="false">VLOOKUP(EU771,LEYENDA!$G$2:$H$8,2,TRUE())</f>
        <v>#N/A</v>
      </c>
      <c r="EW771" s="14" t="e">
        <f aca="false" t="array" ref="EW771">_xlfn.IFS(EV771="0-5","1", EV771="6-12","2", EV771="13-18","3", EV771="19-24","4", EV771="25-36","5", EV771="37-48","6", EV771="49-60","7")</f>
        <v>#N/A</v>
      </c>
    </row>
    <row r="772" customFormat="false" ht="13.5" hidden="false" customHeight="false" outlineLevel="0" collapsed="false">
      <c r="A772" s="1" t="n">
        <v>311</v>
      </c>
      <c r="B772" s="2" t="n">
        <v>3</v>
      </c>
      <c r="C772" s="33" t="n">
        <v>42810</v>
      </c>
      <c r="E772" s="5" t="str">
        <f aca="false">VLOOKUP(A772,'286'!$A$3:$J$6279,10,FALSE())</f>
        <v>MALDONADO DE LA CALZADA, MARIANO</v>
      </c>
      <c r="F772" s="4" t="str">
        <f aca="false">VLOOKUP(A772,'286'!$A$3:$I$1768,3,FALSE())</f>
        <v>MALCALMA</v>
      </c>
      <c r="G772" s="6" t="n">
        <f aca="false">VLOOKUP(A772,'286'!$A$3:$I$1768,4,FALSE())</f>
        <v>30632</v>
      </c>
      <c r="H772" s="7" t="n">
        <f aca="false">YEAR(C772)-YEAR(G772)</f>
        <v>34</v>
      </c>
      <c r="I772" s="1" t="str">
        <f aca="false">VLOOKUP(H772,LEYENDA!$C$2:$D$6,2,TRUE())</f>
        <v>25-40</v>
      </c>
      <c r="J772" s="5" t="str">
        <f aca="false">VLOOKUP(A772,'286'!$A$3:$I$1768,7,FALSE())</f>
        <v>H</v>
      </c>
      <c r="K772" s="8" t="n">
        <f aca="false">VLOOKUP(A772,'286'!$A$3:$I$1768,2,FALSE())</f>
        <v>0</v>
      </c>
      <c r="L772" s="4" t="str">
        <f aca="false">VLOOKUP(A772,'286'!$A$3:$I$1768,8,FALSE())</f>
        <v>D</v>
      </c>
      <c r="M772" s="4" t="str">
        <f aca="false">VLOOKUP(A772,'286'!$A$3:$I$1768,9,FALSE())</f>
        <v>I</v>
      </c>
      <c r="N772" s="8" t="str">
        <f aca="false">IF(R772=O772, "MISMA","CONTRARIA")</f>
        <v>CONTRARIA</v>
      </c>
      <c r="O772" s="8" t="str">
        <f aca="false" t="array" ref="O772">_xlfn.IFS(L772="D","1", L772="I","2")</f>
        <v>1</v>
      </c>
      <c r="P772" s="8" t="e">
        <f aca="false" t="array" ref="P772">_xlfn.IFS(K772="OD","1", K772="OI","2")</f>
        <v>#N/A</v>
      </c>
      <c r="Q772" s="1" t="str">
        <f aca="false" t="array" ref="Q772">_xlfn.IFS(J772="M","1", J772="H","2")</f>
        <v>2</v>
      </c>
      <c r="R772" s="8" t="str">
        <f aca="false" t="array" ref="R772">_xlfn.IFS(M772="D","1", M772="I","2")</f>
        <v>2</v>
      </c>
      <c r="S772" s="1" t="str">
        <f aca="false" t="array" ref="S772">_xlfn.IFS(N772="CONTRARIA", "1",N772= "MISMA","2")</f>
        <v>1</v>
      </c>
      <c r="T772" s="1" t="str">
        <f aca="false" t="array" ref="T772">_xlfn.IFS(I772="0-12","1", I772="13-24","2", I772="25-40","3", I772="41-60","4", I772="61-100","5")</f>
        <v>3</v>
      </c>
      <c r="U772" s="9" t="n">
        <v>-3</v>
      </c>
      <c r="V772" s="10" t="str">
        <f aca="false">IF(U772="","",IF(AND(U772&gt;=-9,U772&lt;=-6.5),"-9 a -6,5",IF(AND(U772&gt;=-6,U772&lt;=-3.5),"-6 a -3,5",IF(AND(U772&gt;=-3,U772&lt;=-1),"-3 a -1",IF(U772=-0.5,"-0,5",IF(AND(U772&gt;=0,U772&lt;=2.5),"0 a 2,5",IF(AND(U772&gt;=3,U772&lt;=5.5),"3 a 5,5",IF(AND(U772&gt;=6,U772&lt;=8.5),"6 a 8,5",IF(AND(U772&gt;=9,U772&lt;=20),"9 a 20","Fuera de rango")))))))))</f>
        <v>-3 a -1</v>
      </c>
      <c r="W772" s="11" t="n">
        <f aca="false">IF(V772="","",IF(V772="-9 a -6,5",2,IF(V772="-6 a -3,5",3,IF(V772="-3 a -1",4,IF(V772="-0,5","NORMA",IF(V772="0 a 2,5",5,IF(V772="3 a 5,5",6,IF(V772="6 a 8,5",7,IF(V772="9 a 20",8,"Fuera de rango")))))))))</f>
        <v>4</v>
      </c>
      <c r="X772" s="9" t="n">
        <v>0</v>
      </c>
      <c r="Y772" s="11" t="str">
        <f aca="false">IF(X772="","",IF(AND(X772&gt;=0,X772&lt;=4),"0 a 4",IF(AND(X772&gt;=4.5,X772&lt;=8.5),"4,5 a 8,5",IF(X772=9,"9",IF(AND(X772&gt;=9.5,X772&lt;=13),"9,5 a 13",IF(AND(X772&gt;=13.5,X772&lt;=20),"13,5 a 20",IF(AND(X772&gt;=20.5,X772&lt;=35),"20,5 a 35","Fuera de rango")))))))</f>
        <v>0 a 4</v>
      </c>
      <c r="Z772" s="11" t="n">
        <f aca="false">IF(Y772="","",IF(Y772="0 a 4",1,IF(Y772="4,5 a 8,5",2,IF(Y772="9","NORMA",IF(Y772="9,5 a 13",3,IF(Y772="13,5 a 20",4,IF(Y772="20,5 a 35",5,"Fuera de rango")))))))</f>
        <v>1</v>
      </c>
      <c r="AA772" s="9" t="n">
        <v>22</v>
      </c>
      <c r="AB772" s="10" t="str">
        <f aca="false">IF(AA772="","",IF(AND(AA772&gt;=0,AA772&lt;=9),"0 a 9",IF(AND(AA772&gt;=9.5,AA772&lt;=18.5),"9,5 a 18,5",IF(AA772=19,"19",IF(AND(AA772&gt;=19.5,AA772&lt;=28),"19,5 a 28",IF(AND(AA772&gt;=28.5,AA772&lt;=40),"28,5 a 40","Fuera de rango"))))))</f>
        <v>19,5 a 28</v>
      </c>
      <c r="AC772" s="11" t="n">
        <f aca="false" t="array" ref="AC772">_xlfn.IFS(AB772="","",AB772="0 a 9",1,AB772="9,5 a 18,5",2,AB772="19","NORMA",AB772="19,5 a 28",3,AB772="28,5 a 40",4,TRUE(),"Fuera de rango")</f>
        <v>3</v>
      </c>
      <c r="AD772" s="9" t="n">
        <v>10</v>
      </c>
      <c r="AE772" s="10" t="str">
        <f aca="false">IF(AD772="","",IF(AND(AD772&gt;=-10,AD772&lt;=0),"De -10 a 0",IF(AND(AD772&gt;=0.5,AD772&lt;=9.5),"0,5 a 9,5",IF(AD772=10,"10",IF(AND(AD772&gt;=10.5,AD772&lt;=20),"10,5 a 20",IF(AND(AD772&gt;=20.5,AD772&lt;=40),"20,5 a 40","Fuera de rango"))))))</f>
        <v>10</v>
      </c>
      <c r="AF772" s="12" t="str">
        <f aca="false">IF(AD772="","",IF(AND(AD772&gt;=-10,AD772&lt;=0),1,IF(AND(AD772&gt;=0.5,AD772&lt;=9.5),2,IF(AD772=10,"NORMA",IF(AND(AD772&gt;=10.5,AD772&lt;=20),3,IF(AND(AD772&gt;=20.5,AD772&lt;=40),4,""))))))</f>
        <v>NORMA</v>
      </c>
      <c r="AG772" s="9" t="n">
        <v>12</v>
      </c>
      <c r="AH772" s="10" t="str">
        <f aca="false">IF(AG772="","",IF(AND(AG772&gt;=0,AG772&lt;=4),"0 a 4",IF(AND(AG772&gt;=4.5,AG772&lt;=8.5),"4,5 a 8,5",IF(AG772=9,"9",IF(AND(AG772&gt;=9.5,AG772&lt;=13),"9,5 a 13",IF(AND(AG772&gt;=13.5,AG772&lt;=25),"13,5 a 25","Fuera de rango"))))))</f>
        <v>9,5 a 13</v>
      </c>
      <c r="AI772" s="10" t="n">
        <f aca="false">IF(AH772="","",IF(AH772="0 a 4",1,IF(AH772="4,5 a 8,5",2,IF(AH772="9","NORMA",IF(AH772="9,5 a 13",3,IF(AH772="13,5 a 25",4,""))))))</f>
        <v>3</v>
      </c>
      <c r="AJ772" s="9" t="n">
        <v>5</v>
      </c>
      <c r="AK772" s="10" t="str">
        <f aca="false">IF(AJ772="","",IF(AND(AJ772&gt;=-15,AJ772&lt;=-10.5),"-15 a -10,5",IF(AND(AJ772&gt;=-10,AJ772&lt;=-4),"-10 a -4",IF(AND(AJ772&gt;=-4.5,AJ772&lt;=0),"-4,5 a 0",IF(AND(AJ772&gt;=0.5,AJ772&lt;=4.5),"0,5 a 4,5",IF(AJ772=5,"5",IF(AND(AJ772&gt;=5.5,AJ772&lt;=10),"5,5 a 10",IF(AND(AJ772&gt;=10.5,AJ772&lt;=20),"10,5 a 20","Fuera de rango"))))))))</f>
        <v>5</v>
      </c>
      <c r="AL772" s="11" t="str">
        <f aca="false">IF(AK772="","",IF(AK772="-15 a -10,5",1,IF(AK772="-10 a -4",2,IF(AK772="-4,5 a 0",3,IF(AK772="0,5 a 4,5",4,IF(AK772="5","NORMA",IF(AK772="5,5 a 10",5,IF(AK772="10,5 a 20",6,"Error"))))))))</f>
        <v>NORMA</v>
      </c>
      <c r="AM772" s="9" t="n">
        <v>0</v>
      </c>
      <c r="AN772" s="10" t="str">
        <f aca="false">IF(AM772="","",IF(AND(AM772&gt;=-7.5,AM772&lt;=-5.5),"-7,5 a -5,5",IF(AND(AM772&gt;=-5,AM772&lt;=-3),"-5 a -3",IF(AND(AM772&gt;=-2.5,AM772&lt;=-0.5),"-2,5 a -0,5",IF(AM772=0,"0,00",IF(AND(AM772&gt;=0.5,AM772&lt;=2.5),"0,5 a 2,5",IF(AND(AM772&gt;=3,AM772&lt;=5),"3 a 5",IF(AND(AM772&gt;=5.5,AM772&lt;=7.5),"5,5 a 7,5",IF(AND(AM772&gt;=8,AM772&lt;=10),"8 a 10","Fuera de rango")))))))))</f>
        <v>0,00</v>
      </c>
      <c r="AO772" s="11" t="str">
        <f aca="false">IF(AN772="","",IF(AN772="-7,5 a -5,5",1,IF(AN772="-5 a -3",2,IF(AN772="-2,5 a -0,5",3,IF(AN772="0,00","NORMA",IF(AN772="0,5 a 2,5",4,IF(AN772="3 a 5",5,IF(AN772="5,5 a 7,5",6,IF(AN772="8 a 10",7,"Error")))))))))</f>
        <v>NORMA</v>
      </c>
      <c r="AP772" s="9" t="n">
        <v>-6</v>
      </c>
      <c r="AQ772" s="10" t="str">
        <f aca="false">IF(AP772="","",IF(AND(AP772&gt;=-20,AP772&lt;=-9.5),"-20 a -9,5",IF(AND(AP772&gt;=-9,AP772&lt;=-6.5),"-9 a -6,5",IF(AP772=-6,"-6",IF(AND(AP772&gt;=-5.5,AP772&lt;=-3),"-5,5 a -3",IF(AND(AP772&gt;=-2.5,AP772&lt;=0),"-2,5 a 0",IF(AND(AP772&gt;=0.5,AP772&lt;=3),"0,5 a 3",IF(AND(AP772&gt;=3.5,AP772&lt;=6),"3,5 a 6",IF(AND(AP772&gt;=6.5,AP772&lt;=9),"6,5 a 9",IF(AND(AP772&gt;=9.5,AP772&lt;=20),"9,5 a 20","Fuera de rango"))))))))))</f>
        <v>-6</v>
      </c>
      <c r="AR772" s="11" t="str">
        <f aca="false">IF(AQ772="","",IF(AQ772="-20 a -9,5",1,IF(AQ772="-9 a -6,5",2,IF(AQ772="-6","NORMA",IF(AQ772="-5,5 a -3",3,IF(AQ772="-2,5 a 0",4,IF(AQ772="0,5 a 3",5,IF(AQ772="3,5 a 6",6,IF(AQ772="6,5 a 9",7,IF(AQ772="9,5 a 20",8,""))))))))))</f>
        <v>NORMA</v>
      </c>
      <c r="AS772" s="9" t="n">
        <v>0</v>
      </c>
      <c r="AT772" s="10" t="str">
        <f aca="false">IF(AS772="","",IF(AND(AS772&gt;=-16,AS772&lt;=-14),"-16 a -14",IF(AND(AS772&gt;=-13.5,AS772&lt;=-11.5),"-13,5 a -11,5",IF(AND(AS772&gt;=-11,AS772&lt;=-9),"-11 a -9",IF(AND(AS772&gt;=-8.5,AS772&lt;=-6.5),"-8,5 a -6,5",IF(AND(AS772&gt;=-6,AS772&lt;=-4),"-6 a -4",IF(AND(AS772&gt;=-3.5,AS772&lt;=-1.5),"-3,5 a -1,5",IF(AND(AS772&gt;=-1,AS772&lt;=1),"-1 a 1",IF(AND(AS772&gt;=1.5,AS772&lt;=3.5),"1,5 a 3,5",IF(AND(AS772&gt;=4,AS772&lt;=6),"4 a 6",IF(AND(AS772&gt;=6.5,AS772&lt;=8.5),"6,5 a 8,5",IF(AND(AS772&gt;=9,AS772&lt;=11),"9 a 11",IF(AND(AS772&gt;=11.5,AS772&lt;=13.5),"11,5 a 13,5",IF(AND(AS772&gt;=14,AS772&lt;=16),"14 a 16",IF(AND(AS772&gt;=16.5,AS772&lt;=18.5),"16,5 a 18,5",IF(AND(AS772&gt;=19,AS772&lt;=21),"19 a 21","Fuera de rango"))))))))))))))))</f>
        <v>-1 a 1</v>
      </c>
      <c r="AU772" s="11" t="n">
        <f aca="false" t="array" ref="AU772">IF(AT772="","",_xlfn.IFS(AT772="-16 a -14",1,AT772="-13,5 a -11,5",2,AT772="-11 a -9",3,AT772="-8,5 a -6,5",4,AT772="-6 a -4",5,AT772="-3,5 a -1,5",6,AT772="-1 a 1",7,AT772="1,5 a 3,5",8,AT772="4 a 6","NORMA",AT772="6,5 a 8,5",9,AT772="9 a 11",10,AT772="11,5 a 13,5",11,AT772="14 a 16",12,AT772="16,5 a 18,5",13,AT772="19 a 21",14,TRUE(),""))</f>
        <v>7</v>
      </c>
      <c r="AV772" s="9" t="n">
        <v>2</v>
      </c>
      <c r="AW772" s="10" t="str">
        <f aca="false">IF(AV772="","",IF(AND(AV772&gt;=-1,AV772&lt;=-0.5),"-1 a -0,5",IF(AND(AV772&gt;-0.5,AV772&lt;=0),"De -0,5 a 0",IF(AND(AV772&gt;=0.25,AV772&lt;=0.75),"0,25 a 0,75",IF(AND(AV772&gt;=1,AV772&lt;=1.5),"1 a 1,5",IF(AND(AV772&gt;=1.75,AV772&lt;=2.25),"1,75 a 2,25",IF(AND(AV772&gt;=2.5,AV772&lt;=3),"2,5 a 3",IF(AND(AV772&gt;=3.25,AV772&lt;=3.75),"3,25 a 3,75","Fuera de rango"))))))))</f>
        <v>1,75 a 2,25</v>
      </c>
      <c r="AX772" s="10" t="n">
        <f aca="false">IF(AW772="","",IF(OR(AW772="-1 a -0,5",AW772="-1 a -0.5"),1,IF(OR(AW772="De -0,5 a 0",AW772="-0,5 a 0",AW772="De -0.5 a 0"),2,IF(OR(AW772="0,25 a 0,75",AW772="0.25 a 0.75"),"NORMA",IF(OR(AW772="1 a 1,5",AW772="1 a 1.5"),3,IF(OR(AW772="1,75 a 2,25",AW772="1.75 a 2.25"),4,IF(OR(AW772="2,5 a 3",AW772="2.5 a 3"),5,IF(OR(AW772="3,25 a 3,75",AW772="3.25 a 3.75"),6,""))))))))</f>
        <v>4</v>
      </c>
      <c r="AY772" s="9" t="n">
        <v>-6</v>
      </c>
      <c r="AZ772" s="10" t="str">
        <f aca="false">IF(AY772="","",IF(AND(AY772&gt;=-20,AY772&lt;=-9.5),"-20 a -9,5",IF(AND(AY772&gt;=-9,AY772&lt;=-6.5),"-9 a -6,5",IF(AY772=-6,"-6",IF(AND(AY772&gt;=-5.5,AY772&lt;=-3),"-5,5 a -3",IF(AND(AY772&gt;=-2.5,AY772&lt;=0),"-2,5 a 0",IF(AND(AY772&gt;=0.5,AY772&lt;=3),"0,5 a 3",IF(AND(AY772&gt;=3.5,AY772&lt;=6),"3,5 a 6","Fuera de rango"))))))))</f>
        <v>-6</v>
      </c>
      <c r="BA772" s="11" t="str">
        <f aca="false">IF(AZ772="","",IF(AZ772="-20 a -9,5",1,IF(AZ772="-9 a -6,5",2,IF(AZ772="-6","NORMA",IF(AZ772="-5,5 a -3",3,IF(AZ772="-2,5 a 0",4,IF(AZ772="0,5 a 3",5,IF(AZ772="3,5 a 6",6,""))))))))</f>
        <v>NORMA</v>
      </c>
      <c r="BB772" s="9" t="n">
        <v>0</v>
      </c>
      <c r="BC772" s="10" t="str">
        <f aca="false" t="array" ref="BC772">IF(BB772="","",_xlfn.IFS(AND(BB772&gt;=0,BB772&lt;=2),"0 a 2",AND(BB772&gt;=2.5,BB772&lt;=4.5),"2,5 a 4,5",AND(BB772&gt;=5,BB772&lt;=7),"5 a 7",AND(BB772&gt;=7.5,BB772&lt;=9.5),"7,5 a 9,5",AND(BB772&gt;=10,BB772&lt;=12),"10 a 12",AND(BB772&gt;=12.5,BB772&lt;=14.5),"12,5 a 14,5",BB772=15,"15",AND(BB772&gt;=15.5,BB772&lt;=17.5),"15,5 a 17,5",AND(BB772&gt;=18,BB772&lt;=20),"18 a 20",AND(BB772&gt;=20.5,BB772&lt;=22.5),"20,5 a 22,5",AND(BB772&gt;=23,BB772&lt;=25),"23 a 25",TRUE(),"Fuera de rango"))</f>
        <v>0 a 2</v>
      </c>
      <c r="BD772" s="11" t="n">
        <f aca="false" t="array" ref="BD772">IF(BC772="","",_xlfn.IFS(BC772="0 a 2",1,BC772="2,5 a 4,5",2,BC772="5 a 7",3,BC772="7,5 a 9,5",4,BC772="10 a 12",5,BC772="12,5 a 14,5",6,BC772="15","NORMA",BC772="15,5 a 17,5",7,BC772="18 a 20",8,BC772="20,5 a 22,5",9,BC772="23 a 25",10,TRUE(),"Fuera de rango"))</f>
        <v>1</v>
      </c>
      <c r="BE772" s="9" t="n">
        <v>25</v>
      </c>
      <c r="BF772" s="10" t="str">
        <f aca="false">IF(BE772="","",IF(AND(BE772&gt;=-20,BE772&lt;=-10),"-20 a -10",IF(AND(BE772&gt;=-9.5,BE772&lt;=0.5),"-9,5 a 0,5",IF(AND(BE772&gt;=1,BE772&lt;=11),"1 a 11",IF(AND(BE772&gt;=11.5,BE772&lt;=20.5),"11,5 a 20,5",IF(BE772=21,"21",IF(AND(BE772&gt;=21.5,BE772&lt;=31.5),"21,5 a 31,5",IF(AND(BE772&gt;=32,BE772&lt;=42),"32 a 42","Fuera de rango"))))))))</f>
        <v>21,5 a 31,5</v>
      </c>
      <c r="BG772" s="11" t="n">
        <f aca="false">IF(BF772="","",IF(BF772="-20 a -10",1,IF(BF772="-9,5 a 0,5",2,IF(BF772="1 a 11",3,IF(BF772="11,5 a 20,5",4,IF(BF772="21","NORMA",IF(BF772="21,5 a 31,5",5,IF(BF772="32 a 42",6,""))))))))</f>
        <v>5</v>
      </c>
      <c r="BH772" s="9" t="n">
        <v>3</v>
      </c>
      <c r="BI772" s="10" t="str">
        <f aca="false">IF(BH772="","",IF(AND(BH772&gt;=-20,BH772&lt;=-15),"-20 a -15",IF(AND(BH772&gt;=-14.5,BH772&lt;=-9.5),"-14,5 a -9,5",IF(AND(BH772&gt;=-9,BH772&lt;=-4),"-9 a -4",IF(AND(BH772&gt;=-3.5,BH772&lt;=2.5),"-3,5 a 2,5",IF(AND(BH772&gt;=3,BH772&lt;=8),"3 a 8",IF(AND(BH772&gt;=8.5,BH772&lt;=14.5),"8,5 a 14,5",IF(BH772=15,"15",IF(AND(BH772&gt;=15.5,BH772&lt;=20.5),"15,5 a 20,5",IF(AND(BH772&gt;=21,BH772&lt;=26),"21 a 26","Fuera de rango"))))))))))</f>
        <v>3 a 8</v>
      </c>
      <c r="BJ772" s="11" t="n">
        <f aca="false">IF(BI772="","",IF(BI772="-20 a -15",1,IF(BI772="-14,5 a -9,5",2,IF(BI772="-9 a -4",3,IF(BI772="-3,5 a 2,5",4,IF(BI772="3 a 8",5,IF(BI772="8,5 a 14,5",6,IF(BI772="15","NORMA",IF(BI772="15,5 a 20,5",7,IF(BI772="21 a 26",8,IF(BI772="26,5 a 31,5",9,"")))))))))))</f>
        <v>5</v>
      </c>
      <c r="BK772" s="9" t="n">
        <v>0</v>
      </c>
      <c r="BL772" s="10" t="str">
        <f aca="false">IF(BK772="","",IF(AND(BK772&gt;=0,BK772&lt;=2),"0 - 2",IF(AND(BK772&gt;=2.5,BK772&lt;=4.5),"2,5 - 4,5",IF(AND(BK772&gt;=5,BK772&lt;=7),"5 - 7",IF(AND(BK772&gt;=7.5,BK772&lt;=9.5),"7,5 - 9,5",IF(AND(BK772&gt;=10,BK772&lt;=12),"10 - 12",IF(AND(BK772&gt;=12.5,BK772&lt;=13.5),"12,5 - 13,5",IF(BK772=14,"14",IF(AND(BK772&gt;=14.5,BK772&lt;=16.5),"14,5 - 16,5",IF(AND(BK772&gt;=17,BK772&lt;=19),"17 - 19",IF(AND(BK772&gt;=19.5,BK772&lt;=21.5),"19,5 - 21,5",IF(AND(BK772&gt;=22,BK772&lt;=24),"22 - 24",IF(AND(BK772&gt;=24.5,BK772&lt;=26.5),"24,5 - 26,5",IF(AND(BK772&gt;=27,BK772&lt;=29),"27 - 29",IF(AND(BK772&gt;=29.5,BK772&lt;=30),"29,5 - 30","Fuera de rango")))))))))))))))</f>
        <v>0 - 2</v>
      </c>
      <c r="BM772" s="11" t="n">
        <f aca="false">IF(BL772="","",IF(BL772="0 - 2",1,IF(BL772="2,5 - 4,5",2,IF(BL772="5 - 7",3,IF(BL772="7,5 - 9,5",4,IF(BL772="10 - 12",5,IF(BL772="12,5 - 13,5",6,IF(BL772="14","NORMA",IF(BL772="14,5 - 16,5",7,IF(BL772="17 - 19",8,IF(BL772="19,5 - 21,5",9,IF(BL772="22 - 24",10,IF(BL772="24,5 - 26,5",11,IF(BL772="27 - 29",12,IF(BL772="29,5 - 30",13,"")))))))))))))))</f>
        <v>1</v>
      </c>
      <c r="BN772" s="9" t="n">
        <v>28</v>
      </c>
      <c r="BO772" s="11" t="str">
        <f aca="false">IF(BN772="","",IF(AND(BN772&gt;=-20,BN772&lt;=-10),"-20 a -10",IF(AND(BN772&gt;=-9.5,BN772&lt;=0.5),"-9,5 a 0,5",IF(AND(BN772&gt;=1,BN772&lt;=11),"1 a 11",IF(AND(BN772&gt;=11.5,BN772&lt;=21.5),"11,5 a 21,5",IF(BN772=22,"22",IF(AND(BN772&gt;=22.5,BN772&lt;=32.5),"22,5 a 32,5",IF(AND(BN772&gt;=33,BN772&lt;=43),"33 a 43","Fuera de rango"))))))))</f>
        <v>22,5 a 32,5</v>
      </c>
      <c r="BP772" s="11" t="n">
        <f aca="false">IF(BO772="","",IF(BO772="-20 a -10",1,IF(BO772="-9,5 a 0,5",2,IF(BO772="1 a 11",3,IF(BO772="11,5 a 21,5",4,IF(BO772="22","NORMA",IF(BO772="22,5 a 32,5",5,IF(BO772="33 a 43",6,""))))))))</f>
        <v>5</v>
      </c>
      <c r="BQ772" s="9" t="n">
        <v>20</v>
      </c>
      <c r="BR772" s="10" t="str">
        <f aca="false">IF(BQ772="","",IF(AND(BQ772&gt;=-20,BQ772&lt;=-15),"-20 a -15",IF(AND(BQ772&gt;=-14.5,BQ772&lt;=-9.5),"-14,5 a -9,5",IF(AND(BQ772&gt;=-9,BQ772&lt;=-4),"-9 a -4",IF(AND(BQ772&gt;=-3.5,BQ772&lt;=2.5),"-3,5 a 2,5",IF(AND(BQ772&gt;=3,BQ772&lt;=8),"3 a 8",IF(AND(BQ772&gt;=8.5,BQ772&lt;=13.5),"8,5 a 13,5",IF(AND(BQ772&gt;=14,BQ772&lt;=17.5),"14 a 17,5",IF(BQ772=18,"18",IF(AND(BQ772&gt;=18.5,BQ772&lt;=23.5),"18,5 a 23,5",IF(AND(BQ772&gt;=24,BQ772&lt;=29),"24 a 29",IF(AND(BQ772&gt;=29.5,BQ772&lt;=34.5),"29,5 a 34,5",IF(AND(BQ772&gt;=35,BQ772&lt;=40),"35 a 40","Fuera de rango")))))))))))))</f>
        <v>18,5 a 23,5</v>
      </c>
      <c r="BS772" s="11" t="n">
        <f aca="false">IF(BR772="","",IF(BR772="-20 a -15",1,IF(BR772="-14,5 a -9,5",2,IF(BR772="-9 a -4",3,IF(BR772="-3,5 a 2,5",4,IF(BR772="3 a 8",5,IF(BR772="8,5 a 13,5",6,IF(BR772="14 a 17,5",7,IF(BR772="18","NORMA",IF(BR772="18,5 a 23,5",8,IF(BR772="24 a 29",9,IF(BR772="29,5 a 34,5",10,IF(BR772="35 a 40",11,"")))))))))))))</f>
        <v>8</v>
      </c>
      <c r="BT772" s="9" t="n">
        <v>0</v>
      </c>
      <c r="BU772" s="10" t="str">
        <f aca="false">IF(BT772="","",IF(AND(BT772&gt;=-20,BT772&lt;=-18),"-20 a -18",IF(AND(BT772&gt;=-17.5,BT772&lt;=-15.5),"-17,5 a -15,5",IF(AND(BT772&gt;=-15,BT772&lt;=-13),"-15 a -13",IF(AND(BT772&gt;=-12.5,BT772&lt;=-10.5),"-12,5 a -10,5",IF(AND(BT772&gt;=-10,BT772&lt;=-8),"-10 a -8",IF(AND(BT772&gt;=-7.5,BT772&lt;=-5.5),"-7,5 a -5,5",IF(AND(BT772&gt;=-5,BT772&lt;=-3),"-5 a -3",IF(AND(BT772&gt;=-2.5,BT772&lt;=-0.5),"-2,5 a -0,5",IF(BT772=0,"0",IF(AND(BT772&gt;=0.5,BT772&lt;=2.5),"0,5 a 2,5",IF(AND(BT772&gt;=3,BT772&lt;=5),"3 a 5",IF(AND(BT772&gt;=5.5,BT772&lt;=7.5),"5,5 a 7,5",IF(AND(BT772&gt;=8,BT772&lt;=10),"8 a 10",IF(AND(BT772&gt;=10.5,BT772&lt;=12.5),"10,5 a 12,5",IF(AND(BT772&gt;=13,BT772&lt;=15),"13 a 15",IF(AND(BT772&gt;=15.5,BT772&lt;=17.5),"15,5 a 17,5",IF(AND(BT772&gt;=18,BT772&lt;=20),"18 a 20","Fuera de rango"))))))))))))))))))</f>
        <v>0</v>
      </c>
      <c r="BV772" s="11" t="str">
        <f aca="false">IF(BT772="","",IF(BT772=0,"NORMA",IF(AND(BT772&gt;=-20,BT772&lt;=-18),2,IF(AND(BT772&gt;=-17.5,BT772&lt;=-15.5),2,IF(AND(BT772&gt;=-15,BT772&lt;=-13),3,IF(AND(BT772&gt;=-12.5,BT772&lt;=-10.5),4,IF(AND(BT772&gt;=-10,BT772&lt;=-8),5,IF(AND(BT772&gt;=-7.5,BT772&lt;=-5.5),6,IF(AND(BT772&gt;=-5,BT772&lt;=-3),7,IF(AND(BT772&gt;=-2.5,BT772&lt;=-0.5),8,IF(AND(BT772&gt;=0.5,BT772&lt;=2.5),9,IF(AND(BT772&gt;=3,BT772&lt;=5),10,IF(AND(BT772&gt;=5.5,BT772&lt;=7.5),11,IF(AND(BT772&gt;=8,BT772&lt;=10),12,IF(AND(BT772&gt;=10.5,BT772&lt;=12.5),13,IF(AND(BT772&gt;=13,BT772&lt;=15),14,IF(AND(BT772&gt;=15.5,BT772&lt;=17.5),15,IF(AND(BT772&gt;=18,BT772&lt;=20),16,"Fuera de rango"))))))))))))))))))</f>
        <v>NORMA</v>
      </c>
      <c r="BW772" s="9" t="n">
        <v>-2.75</v>
      </c>
      <c r="BX772" s="10" t="n">
        <f aca="false">18.5- (0.3*H772)</f>
        <v>8.3</v>
      </c>
      <c r="BY772" s="10" t="n">
        <f aca="false">(BW772)-(BX772)</f>
        <v>-11.05</v>
      </c>
      <c r="BZ772" s="10" t="str">
        <f aca="false">IF(BY772="","",IF(BY772&lt;-27.5,"De -30 a -28",IF(BY772&lt;-25,"De -27,5 a -25,5",IF(BY772&lt;-22.5,"De -25 a -23",IF(BY772&lt;-20,"De -22,5 a -20,5",IF(BY772&lt;-17.5,"De -20 a -18",IF(BY772&lt;-15,"De -17,5 a -15,5",IF(BY772&lt;-12.5,"De -15 a -13",IF(BY772&lt;-10,"De -12,5 a -10,5",IF(BY772&lt;-7.5,"De -10 a -8",IF(BY772&lt;-5,"De -7,5 a -5,5",IF(BY772&lt;-2.5,"De -5 a -3",IF(BY772&lt;0,"De -2,5 a -0,5",IF(BY772&lt;2.5,"De 0 a 2",IF(BY772&lt;5,"De 2,5 a 4,5",IF(BY772&lt;7.5,"De 5 a 7",IF(BY772&lt;10,"De 7,5 a 9,5",IF(BY772&lt;12.5,"De 10 a 12",IF(BY772&lt;15,"De 12,5 a 14,5",IF(BY772&lt;17.5,"De 15 a 17",IF(BY772&lt;20,"De 17,5 a 19,5",IF(BY772&lt;22.5,"De 20 a 22",IF(BY772&lt;25,"De 22,5 a 24,5",IF(BY772&lt;27.5,"De 25 a 27","De 27,5 a 30"))))))))))))))))))))))))</f>
        <v>De -12,5 a -10,5</v>
      </c>
      <c r="CA772" s="12" t="n">
        <f aca="false">IF(BY772="","",IF(BY772&lt;=-28,1,IF(BY772&lt;=-25.5,2,IF(BY772&lt;=-23,3,IF(BY772&lt;=-20.5,4,IF(BY772&lt;=-18,5,IF(BY772&lt;=-15.5,6,IF(BY772&lt;=-13,7,IF(BY772&lt;=-10.5,8,IF(BY772&lt;=-8,9,IF(BY772&lt;=-5.5,10,IF(BY772&lt;=-3,11,IF(BY772&lt;=-0.5,12,IF(BY772&lt;=2,13,IF(BY772&lt;=4.5,14,IF(BY772&lt;=7,15,IF(BY772&lt;=9.5,16,IF(BY772&lt;=12,17,IF(BY772&lt;=14.5,18,IF(BY772&lt;=17,19,IF(BY772&lt;=19.5,20,IF(BY772&lt;=22,21,IF(BY772&lt;=24.5,22,IF(BY772&lt;=27,23,IF(BY772&lt;=30,24,"Fuera de rango")))))))))))))))))))))))))</f>
        <v>8</v>
      </c>
      <c r="CB772" s="9" t="n">
        <v>-8.25</v>
      </c>
      <c r="CC772" s="10" t="n">
        <f aca="false">18.5- (0.3*H772)</f>
        <v>8.3</v>
      </c>
      <c r="CD772" s="10" t="n">
        <f aca="false">(CB772)-(CC772)</f>
        <v>-16.55</v>
      </c>
      <c r="CE772" s="10" t="str">
        <f aca="false">IF(CD772="","",IF(CD772&lt;-27.5,"De -30 a -28",IF(CD772&lt;-25,"De -27,5 a -25,5",IF(CD772&lt;-22.5,"De -25 a -23",IF(CD772&lt;-20,"De -22,5 a -20,5",IF(CD772&lt;-17.5,"De -20 a -18",IF(CD772&lt;-15,"De -17,5 a -15,5",IF(CD772&lt;-12.5,"De -15 a -13",IF(CD772&lt;-10,"De -12,5 a -10,5",IF(CD772&lt;-7.5,"De -10 a -8",IF(CD772&lt;-5,"De -7,5 a -5,5",IF(CD772&lt;-2.5,"De -5 a -3",IF(CD772&lt;0,"De -2,5 a -0,5",IF(CD772&lt;=2,"De 0 a 2",IF(CD772&lt;=4.5,"De 2,5 a 4,5",IF(CD772&lt;=7,"De 5 a 7",IF(CD772&lt;=9.5,"De 7,5 a 9,5",IF(CD772&lt;=12,"De 10 a 12",IF(CD772&lt;=14.5,"De 12,5 a 14,5",IF(CD772&lt;=17,"De 15 a 17",IF(CD772&lt;=19.5,"De 17,5 a 19,5",IF(CD772&lt;=22,"De 20 a 22",IF(CD772&lt;=24.5,"De 22,5 a 24,5",IF(CD772&lt;=27,"De 25 a 27","De 27,5 a 30"))))))))))))))))))))))))</f>
        <v>De -17,5 a -15,5</v>
      </c>
      <c r="CF772" s="12" t="n">
        <f aca="false">IF(CD772="","",IF(CD772&lt;-27.5,1,IF(CD772&lt;-25,2,IF(CD772&lt;-22.5,3,IF(CD772&lt;-20,4,IF(CD772&lt;-17.5,5,IF(CD772&lt;-15,6,IF(CD772&lt;-12.5,7,IF(CD772&lt;-10,8,IF(CD772&lt;-7.5,9,IF(CD772&lt;-5,10,IF(CD772&lt;-2.5,11,IF(CD772&lt;0,12,IF(CD772&lt;2.5,13,IF(CD772&lt;5,14,IF(CD772&lt;7.5,15,IF(CD772&lt;10,16,IF(CD772&lt;12.5,17,IF(CD772&lt;15,18,IF(CD772&lt;17.5,19,IF(CD772&lt;20,20,IF(CD772&lt;22.5,21,IF(CD772&lt;25,22,IF(CD772&lt;27.5,23,24))))))))))))))))))))))))</f>
        <v>6</v>
      </c>
      <c r="CG772" s="9" t="n">
        <v>-2.75</v>
      </c>
      <c r="CH772" s="10" t="str">
        <f aca="false">IF(CG772="","",IF(AND(CG772&gt;=-10,CG772&lt;=-9.5),"-10 a -9,5",IF(AND(CG772&gt;-9.5,CG772&lt;=-8.5),"-9 a -8,5",IF(AND(CG772&gt;-8.5,CG772&lt;=-7.5),"-8 a -7,5",IF(AND(CG772&gt;-7.5,CG772&lt;=-6.5),"-7 a -6,5",IF(AND(CG772&gt;-6.5,CG772&lt;=-5.5),"-6 a -5,5",IF(AND(CG772&gt;-5.5,CG772&lt;=-4.5),"-5 a -4,5",IF(AND(CG772&gt;-4.5,CG772&lt;=-3.5),"-4 a -3,5",IF(AND(CG772&gt;-3.5,CG772&lt;=-2.5),"-3 a -2,5",IF(CG772=-2.25,"-2,25",IF(AND(CG772&gt;-2.5,CG772&lt;=-1.5),"-2 a -1,5",IF(AND(CG772&gt;-1.5,CG772&lt;=-0.5),"-1 a -0,5",IF(AND(CG772&gt;-0.5,CG772&lt;=0.5),"0 a 0,5",IF(AND(CG772&gt;0.5,CG772&lt;=1.5),"1 a 1,5",IF(AND(CG772&gt;1.5,CG772&lt;=2.5),"2 a 2,5",IF(AND(CG772&gt;2.5,CG772&lt;=3.5),"3 a 3,5",IF(AND(CG772&gt;3.5,CG772&lt;=4.5),"4 a 4,5",IF(AND(CG772&gt;4.5,CG772&lt;=5.5),"5 a 5,5",IF(AND(CG772&gt;5.5,CG772&lt;=6.5),"6 a 6,5",IF(AND(CG772&gt;6.5,CG772&lt;=7.5),"7 a 7,5",IF(AND(CG772&gt;7.5,CG772&lt;=8.5),"8 a 8,5",IF(AND(CG772&gt;8.5,CG772&lt;=9.5),"9 a 9,5",IF(CG772&gt;=10,"10","Fuera de rango")))))))))))))))))))))))</f>
        <v>-3 a -2,5</v>
      </c>
      <c r="CI772" s="11" t="n">
        <f aca="false">IF(CG772="","",IF(CG772=-2.25,"NORMA",IF(CG772&lt;=-9.5,1,IF(CG772&lt;=-8.5,2,IF(CG772&lt;=-7.5,3,IF(CG772&lt;=-6.5,4,IF(CG772&lt;=-5.5,5,IF(CG772&lt;=-4.5,6,IF(CG772&lt;=-3.5,7,IF(CG772&lt;=-2.5,8,IF(CG772&lt;=-1.5,9,IF(CG772&lt;=-0.5,10,IF(CG772&lt;=0.5,11,IF(CG772&lt;=1.5,12,IF(CG772&lt;=2.5,13,IF(CG772&lt;=3.5,14,IF(CG772&lt;=4.5,15,IF(CG772&lt;=5.5,16,IF(CG772&lt;=6.5,17,IF(CG772&lt;=7.5,18,IF(CG772&lt;=8.5,19,IF(CG772&lt;=9.5,20,IF(CG772=10,21,"Fuera de rango")))))))))))))))))))))))</f>
        <v>8</v>
      </c>
      <c r="CJ772" s="9" t="n">
        <v>1.25</v>
      </c>
      <c r="CK772" s="10" t="str">
        <f aca="false">IF(CJ772="","",IF(AND(CJ772&gt;=-6,CJ772&lt;=-5.5),"-6 a -5,5",IF(AND(CJ772&gt;-5.5,CJ772&lt;=-4.5),"-5 a -4,5",IF(AND(CJ772&gt;-4.5,CJ772&lt;=-3.5),"-4 a -3,5",IF(AND(CJ772&gt;-3.5,CJ772&lt;=-2.5),"-3 a -2,5",IF(AND(CJ772&gt;-2.5,CJ772&lt;=-1.5),"-2 a -1,5",IF(AND(CJ772&gt;-1.5,CJ772&lt;=-0.5),"-1 a -0,5",IF(AND(CJ772&gt;-0.5,CJ772&lt;=0.5),"0 a 0,5",IF(AND(CJ772&gt;0.5,CJ772&lt;=1.5),"1 a 1,5",IF(AND(CJ772&gt;1.5,CJ772&lt;2.5),"2",IF(AND(CJ772&gt;=2.5,CJ772&lt;=3),"2,5 a 3",IF(AND(CJ772&gt;3,CJ772&lt;=4),"3,5 a 4",IF(AND(CJ772&gt;4,CJ772&lt;=5),"4,5 a 5",IF(AND(CJ772&gt;5,CJ772&lt;=6),"5,5 a 6",IF(AND(CJ772&gt;6,CJ772&lt;=7),"6,5 a 7",IF(AND(CJ772&gt;7,CJ772&lt;=8),"7,5 a 8",IF(AND(CJ772&gt;8,CJ772&lt;=9.5),"8,5 a 9,5",IF(CJ772=10,"10","Fuera de rango"))))))))))))))))))</f>
        <v>1 a 1,5</v>
      </c>
      <c r="CL772" s="11" t="n">
        <f aca="false">IF(CK772="","",IF(OR(CK772="-6 a -5,5",CK772="-6 - -5,5"),1,IF(OR(CK772="-5 a -4,5",CK772="-5 - -4,5"),2,IF(OR(CK772="-4 a -3,5",CK772="-4 - -3,5"),3,IF(OR(CK772="-3 a -2,5",CK772="-3 - -2,5"),4,IF(OR(CK772="-2 a -1,5",CK772="-2 - -1,5"),5,IF(OR(CK772="-1 a -0,5",CK772="-1 - -0,5"),6,IF(OR(CK772="0 a 0,5",CK772="0 - 0,5"),7,IF(OR(CK772="1 a 1,5",CK772="1 - 1,5"),8,IF(CK772="2","NORMA",IF(OR(CK772="2,5 a 3",CK772="2,5 - 3"),9,IF(OR(CK772="3,5 a 4",CK772="3,5 - 4"),10,IF(OR(CK772="4,5 a 5",CK772="4,5 - 5"),11,IF(OR(CK772="5,5 a 6",CK772="5,5 - 6"),12,IF(OR(CK772="6,5 a 7",CK772="6,5 - 7"),13,IF(OR(CK772="7,5 a 8",CK772="7,5 - 8"),14,IF(OR(CK772="8,5 a 9",CK772="8,5 - 9,5",CK772="9 a 9,5"),15,IF(CK772="10",15,IF(OR(CK772="0,5 a 1",CK772="0,5 - 1"),7,"Fuera de rango")))))))))))))))))))</f>
        <v>8</v>
      </c>
      <c r="CO772" s="10" t="str">
        <f aca="false">IF(CM772&gt;0,"EME"," ")</f>
        <v> </v>
      </c>
      <c r="CQ772" s="10" t="str">
        <f aca="false">IF(CP772&gt;0,"0", " ")</f>
        <v> </v>
      </c>
      <c r="CR772" s="10" t="str">
        <f aca="false">IF(CP772&gt;0,"EME"," ")</f>
        <v> </v>
      </c>
      <c r="CS772" s="9" t="n">
        <v>0</v>
      </c>
      <c r="CV772" s="9" t="n">
        <v>0</v>
      </c>
      <c r="CY772" s="9" t="n">
        <v>-10</v>
      </c>
      <c r="DB772" s="9" t="n">
        <v>-6.5</v>
      </c>
      <c r="DC772" s="11" t="str">
        <f aca="false">IF(DB772&lt;0,"2"," ")</f>
        <v>2</v>
      </c>
      <c r="DD772" s="11" t="str">
        <f aca="false">IF(DB772&lt;0,"MIO"," ")</f>
        <v>MIO</v>
      </c>
      <c r="DE772" s="9" t="n">
        <v>-0.75</v>
      </c>
      <c r="DF772" s="10" t="str">
        <f aca="false">IF(DE772&lt;0,"3"," ")</f>
        <v>3</v>
      </c>
      <c r="DG772" s="10" t="str">
        <f aca="false">IF(DE772&lt;0,"AST"," ")</f>
        <v>AST</v>
      </c>
      <c r="DH772" s="9" t="n">
        <v>-0.5</v>
      </c>
      <c r="DI772" s="10" t="str">
        <f aca="false">IF(DH772&lt;0,"3"," ")</f>
        <v>3</v>
      </c>
      <c r="DJ772" s="10" t="str">
        <f aca="false">IF(DH772&lt;0,"AST"," ")</f>
        <v>AST</v>
      </c>
      <c r="DK772" s="9" t="n">
        <v>1</v>
      </c>
      <c r="DL772" s="10" t="str">
        <f aca="false">IF(DK772&gt;0,"4"," ")</f>
        <v>4</v>
      </c>
      <c r="DM772" s="10" t="str">
        <f aca="false">IF(DK772&gt;0,"PRE"," ")</f>
        <v>PRE</v>
      </c>
      <c r="DN772" s="9" t="n">
        <v>1</v>
      </c>
      <c r="DO772" s="10" t="str">
        <f aca="false">IF(DN772&gt;0,"4"," ")</f>
        <v>4</v>
      </c>
      <c r="DP772" s="10" t="str">
        <f aca="false">IF(DN772&gt;0,"PRE"," ")</f>
        <v>PRE</v>
      </c>
      <c r="DS772" s="12" t="str">
        <f aca="false">CONCATENATE(CO772,CU772,DA772,DG772,DM772)</f>
        <v> ASTPRE</v>
      </c>
      <c r="DT772" s="10" t="e">
        <f aca="false" t="array" ref="DT772">_xlfn.IFS(DS772="EME    ","0", DS772=" HIP   ","1", DS772="  MIO  ","2", DS772="   AST ","3", DS772="    PRE","4", DS772="EME   PRE","5", DS772=" HIP  PRE","6", DS772=" HIP AST ","7", DS772="  MIO PRE","8", DS772="  MIOAST ","9", DS772="   ASTPRE","10",DS772=" HIP ASTPRE","11", DS772="  MIOASTPRE","12", DS772="     ","0")</f>
        <v>#N/A</v>
      </c>
      <c r="DV772" s="1" t="e">
        <f aca="false" t="array" ref="DV772">_xlfn.IFS(DU772="SI","2", DU772="NO","1")</f>
        <v>#N/A</v>
      </c>
      <c r="DX772" s="11" t="str">
        <f aca="false">IF(DW772=0,"1","2")</f>
        <v>1</v>
      </c>
      <c r="DY772" s="11" t="str">
        <f aca="false" t="array" ref="DY772">_xlfn.IFS(DW772=0,"0", DW772=0.25, "1", DW772=0.5,"2", DW772=0.75,"3", DW772=1,"4",DW772=1.25,"5", DW772=1.5,"6", DW772=1.75,"7", DW772=2,"8")</f>
        <v>0</v>
      </c>
      <c r="EA772" s="11" t="str">
        <f aca="false">IF(DZ772=0,"1","2")</f>
        <v>1</v>
      </c>
      <c r="EB772" s="11" t="str">
        <f aca="false" t="array" ref="EB772">_xlfn.IFS(DZ772=0,"0", DZ772=0.25, "1", DZ772=0.5,"2", DZ772=0.75,"3", DZ772=1,"4",DZ772=1.25,"5", DZ772=1.5,"6", DZ772=1.75,"7", DZ772=2,"8")</f>
        <v>0</v>
      </c>
      <c r="ED772" s="10" t="str">
        <f aca="false">IF(EC772=0,"1","2")</f>
        <v>1</v>
      </c>
      <c r="EE772" s="11" t="str">
        <f aca="false" t="array" ref="EE772">_xlfn.IFS(EC772=0,"0", EC772=-0.25, "1", EC772=-0.5,"2", EC772=-0.75,"3", EC772=-1,"4",EC772=-1.25,"5", EC772=-1.5,"6", EC772=-1.75,"7", EC772=-2,"8", EC772=-2.25,"9",EC772=-2.5,"10", EC772=-2.75,"11", EC772=-3,"12", EC772=-3.25,"13", EC772=-3.5,"14", EC772=-3.75,"15",EC772=-4,"16")</f>
        <v>0</v>
      </c>
      <c r="EG772" s="10" t="str">
        <f aca="false">IF(EF772=0,"1","2")</f>
        <v>1</v>
      </c>
      <c r="EH772" s="11" t="str">
        <f aca="false" t="array" ref="EH772">_xlfn.IFS(EF772=0,"0", EF772=-0.25, "1", EF772=-0.5,"2", EF772=-0.75,"3", EF772=-1,"4",EF772=-1.25,"5", EF772=-1.5,"6", EF772=-1.75,"7", EF772=-2,"8", EF772=-2.25,"9",EF772=-2.5,"10", EF772=-2.75,"11", EF772=-3,"12", EF772=-3.25,"13", EF772=-3.5,"14", EF772=-3.75,"15",EF772=-4,"16")</f>
        <v>0</v>
      </c>
      <c r="EJ772" s="11" t="str">
        <f aca="false">IF(EI772=0,"1","2")</f>
        <v>1</v>
      </c>
      <c r="EK772" s="11" t="str">
        <f aca="false" t="array" ref="EK772">_xlfn.IFS(EI772=0,"0", EI772=-0.25, "1", EI772=-0.5,"2", EI772=-0.75,"3", EI772=-1,"4",EI772=-1.25,"5", EI772=-1.5,"6", EI772=-1.75,"7", EI772=-2,"8", EI772=-2.25,"9", EI772=-2.25,"9",EI772=-2.5,"10", EI772=-2.75,"11", EI772=-3,"12", EI772=-3.25,"13", EI772=-3.5,"14", EI772=-3.75,"15",EI772=-4,"16", EI772=0.25, "17", EI772=0.5, "18")</f>
        <v>0</v>
      </c>
      <c r="EM772" s="11" t="str">
        <f aca="false">IF(EL772=0,"1","2")</f>
        <v>1</v>
      </c>
      <c r="EN772" s="11" t="str">
        <f aca="false" t="array" ref="EN772">_xlfn.IFS(EL772=0.25,"17",EL772=0.5,"18", EL772=0,"0", EL772=-0.25, "1", EL772=-0.5,"2", EL772=-0.75,"3", EL772=-1,"4",EL772=-1.25,"5", EL772=-1.5,"6", EL772=-1.75,"7", EL772=-2,"8",EL772= -2.25,"9",EL772=-2.5,"10",EL772= -2.75,"11",EL772= -3,"12",EL772= -3.25,"13",EL772= -3.5,"14",EL772= -3.75,"15",EL772=-4,"16")</f>
        <v>0</v>
      </c>
      <c r="EP772" s="11" t="str">
        <f aca="false">IF(EO772=0,"1","2")</f>
        <v>1</v>
      </c>
      <c r="EQ772" s="11" t="str">
        <f aca="false" t="array" ref="EQ772">_xlfn.IFS(EO772=0,"0", EO772=0.25, "1", EO772=0.5,"2", EO772=0.75,"3", EO772=1,"4",EO772=1.25,"5", EO772=1.5,"6", EO772=1.75,"7", EO772=2,"8", EO772=2.25,"9", EO772=2.25,"9",EO772=2.5,"10", EO772=2.75,"11", EO772=3,"12", EO772=3.25,"13", EO772=3.5,"14", EO772=3.75,"15",EO772=4,"16", EO772=-0.25, "17", bq=-0.5, "18")</f>
        <v>0</v>
      </c>
      <c r="ES772" s="11" t="str">
        <f aca="false">IF(ER772=0,"1","2")</f>
        <v>1</v>
      </c>
      <c r="ET772" s="11" t="str">
        <f aca="false" t="array" ref="ET772">_xlfn.IFS(ER772=0,"0", ER772=0.25, "1", ER772=0.5,"2", ER772=0.75,"3", ER772=1,"4",ER772=1.25,"5", ER772=1.5,"6", ER772=1.75,"7", ER772=2,"8", ER772=2.25,"9", ER772=2.25,"9",ER772=2.5,"10", ER772=2.75,"11", ER772=3,"12", ER772=3.25,"13", ER772=3.5,"14", ER772=3.75,"15",ER772=4,"16", ER772=-0.25, "17", bq=-0.5, "18")</f>
        <v>0</v>
      </c>
      <c r="EV772" s="14" t="e">
        <f aca="false">VLOOKUP(EU772,LEYENDA!$G$2:$H$8,2,TRUE())</f>
        <v>#N/A</v>
      </c>
      <c r="EW772" s="14" t="e">
        <f aca="false" t="array" ref="EW772">_xlfn.IFS(EV772="0-5","1", EV772="6-12","2", EV772="13-18","3", EV772="19-24","4", EV772="25-36","5", EV772="37-48","6", EV772="49-60","7")</f>
        <v>#N/A</v>
      </c>
    </row>
    <row r="773" customFormat="false" ht="13.5" hidden="false" customHeight="false" outlineLevel="0" collapsed="false">
      <c r="A773" s="1" t="n">
        <v>311</v>
      </c>
      <c r="B773" s="2" t="n">
        <v>4</v>
      </c>
      <c r="C773" s="33" t="n">
        <v>43516</v>
      </c>
      <c r="E773" s="5" t="str">
        <f aca="false">VLOOKUP(A773,'286'!$A$3:$J$6279,10,FALSE())</f>
        <v>MALDONADO DE LA CALZADA, MARIANO</v>
      </c>
      <c r="F773" s="4" t="str">
        <f aca="false">VLOOKUP(A773,'286'!$A$3:$I$1768,3,FALSE())</f>
        <v>MALCALMA</v>
      </c>
      <c r="G773" s="6" t="n">
        <f aca="false">VLOOKUP(A773,'286'!$A$3:$I$1768,4,FALSE())</f>
        <v>30632</v>
      </c>
      <c r="H773" s="7" t="n">
        <f aca="false">YEAR(C773)-YEAR(G773)</f>
        <v>36</v>
      </c>
      <c r="I773" s="1" t="str">
        <f aca="false">VLOOKUP(H773,LEYENDA!$C$2:$D$6,2,TRUE())</f>
        <v>25-40</v>
      </c>
      <c r="J773" s="5" t="str">
        <f aca="false">VLOOKUP(A773,'286'!$A$3:$I$1768,7,FALSE())</f>
        <v>H</v>
      </c>
      <c r="K773" s="8" t="n">
        <f aca="false">VLOOKUP(A773,'286'!$A$3:$I$1768,2,FALSE())</f>
        <v>0</v>
      </c>
      <c r="L773" s="4" t="str">
        <f aca="false">VLOOKUP(A773,'286'!$A$3:$I$1768,8,FALSE())</f>
        <v>D</v>
      </c>
      <c r="M773" s="4" t="str">
        <f aca="false">VLOOKUP(A773,'286'!$A$3:$I$1768,9,FALSE())</f>
        <v>I</v>
      </c>
      <c r="N773" s="8" t="str">
        <f aca="false">IF(R773=O773, "MISMA","CONTRARIA")</f>
        <v>CONTRARIA</v>
      </c>
      <c r="O773" s="8" t="str">
        <f aca="false" t="array" ref="O773">_xlfn.IFS(L773="D","1", L773="I","2")</f>
        <v>1</v>
      </c>
      <c r="P773" s="8" t="e">
        <f aca="false" t="array" ref="P773">_xlfn.IFS(K773="OD","1", K773="OI","2")</f>
        <v>#N/A</v>
      </c>
      <c r="Q773" s="1" t="str">
        <f aca="false" t="array" ref="Q773">_xlfn.IFS(J773="M","1", J773="H","2")</f>
        <v>2</v>
      </c>
      <c r="R773" s="8" t="str">
        <f aca="false" t="array" ref="R773">_xlfn.IFS(M773="D","1", M773="I","2")</f>
        <v>2</v>
      </c>
      <c r="S773" s="1" t="str">
        <f aca="false" t="array" ref="S773">_xlfn.IFS(N773="CONTRARIA", "1",N773= "MISMA","2")</f>
        <v>1</v>
      </c>
      <c r="T773" s="1" t="str">
        <f aca="false" t="array" ref="T773">_xlfn.IFS(I773="0-12","1", I773="13-24","2", I773="25-40","3", I773="41-60","4", I773="61-100","5")</f>
        <v>3</v>
      </c>
      <c r="U773" s="9" t="n">
        <v>-5</v>
      </c>
      <c r="V773" s="10" t="str">
        <f aca="false">IF(U773="","",IF(AND(U773&gt;=-9,U773&lt;=-6.5),"-9 a -6,5",IF(AND(U773&gt;=-6,U773&lt;=-3.5),"-6 a -3,5",IF(AND(U773&gt;=-3,U773&lt;=-1),"-3 a -1",IF(U773=-0.5,"-0,5",IF(AND(U773&gt;=0,U773&lt;=2.5),"0 a 2,5",IF(AND(U773&gt;=3,U773&lt;=5.5),"3 a 5,5",IF(AND(U773&gt;=6,U773&lt;=8.5),"6 a 8,5",IF(AND(U773&gt;=9,U773&lt;=20),"9 a 20","Fuera de rango")))))))))</f>
        <v>-6 a -3,5</v>
      </c>
      <c r="W773" s="11" t="n">
        <f aca="false">IF(V773="","",IF(V773="-9 a -6,5",2,IF(V773="-6 a -3,5",3,IF(V773="-3 a -1",4,IF(V773="-0,5","NORMA",IF(V773="0 a 2,5",5,IF(V773="3 a 5,5",6,IF(V773="6 a 8,5",7,IF(V773="9 a 20",8,"Fuera de rango")))))))))</f>
        <v>3</v>
      </c>
      <c r="X773" s="9" t="n">
        <v>0</v>
      </c>
      <c r="Y773" s="11" t="str">
        <f aca="false">IF(X773="","",IF(AND(X773&gt;=0,X773&lt;=4),"0 a 4",IF(AND(X773&gt;=4.5,X773&lt;=8.5),"4,5 a 8,5",IF(X773=9,"9",IF(AND(X773&gt;=9.5,X773&lt;=13),"9,5 a 13",IF(AND(X773&gt;=13.5,X773&lt;=20),"13,5 a 20",IF(AND(X773&gt;=20.5,X773&lt;=35),"20,5 a 35","Fuera de rango")))))))</f>
        <v>0 a 4</v>
      </c>
      <c r="Z773" s="11" t="n">
        <f aca="false">IF(Y773="","",IF(Y773="0 a 4",1,IF(Y773="4,5 a 8,5",2,IF(Y773="9","NORMA",IF(Y773="9,5 a 13",3,IF(Y773="13,5 a 20",4,IF(Y773="20,5 a 35",5,"Fuera de rango")))))))</f>
        <v>1</v>
      </c>
      <c r="AA773" s="9" t="n">
        <v>15</v>
      </c>
      <c r="AB773" s="10" t="str">
        <f aca="false">IF(AA773="","",IF(AND(AA773&gt;=0,AA773&lt;=9),"0 a 9",IF(AND(AA773&gt;=9.5,AA773&lt;=18.5),"9,5 a 18,5",IF(AA773=19,"19",IF(AND(AA773&gt;=19.5,AA773&lt;=28),"19,5 a 28",IF(AND(AA773&gt;=28.5,AA773&lt;=40),"28,5 a 40","Fuera de rango"))))))</f>
        <v>9,5 a 18,5</v>
      </c>
      <c r="AC773" s="11" t="n">
        <f aca="false" t="array" ref="AC773">_xlfn.IFS(AB773="","",AB773="0 a 9",1,AB773="9,5 a 18,5",2,AB773="19","NORMA",AB773="19,5 a 28",3,AB773="28,5 a 40",4,TRUE(),"Fuera de rango")</f>
        <v>2</v>
      </c>
      <c r="AD773" s="9" t="n">
        <v>0</v>
      </c>
      <c r="AE773" s="10" t="str">
        <f aca="false">IF(AD773="","",IF(AND(AD773&gt;=-10,AD773&lt;=0),"De -10 a 0",IF(AND(AD773&gt;=0.5,AD773&lt;=9.5),"0,5 a 9,5",IF(AD773=10,"10",IF(AND(AD773&gt;=10.5,AD773&lt;=20),"10,5 a 20",IF(AND(AD773&gt;=20.5,AD773&lt;=40),"20,5 a 40","Fuera de rango"))))))</f>
        <v>De -10 a 0</v>
      </c>
      <c r="AF773" s="12" t="n">
        <f aca="false">IF(AD773="","",IF(AND(AD773&gt;=-10,AD773&lt;=0),1,IF(AND(AD773&gt;=0.5,AD773&lt;=9.5),2,IF(AD773=10,"NORMA",IF(AND(AD773&gt;=10.5,AD773&lt;=20),3,IF(AND(AD773&gt;=20.5,AD773&lt;=40),4,""))))))</f>
        <v>1</v>
      </c>
      <c r="AG773" s="9" t="n">
        <v>13</v>
      </c>
      <c r="AH773" s="10" t="str">
        <f aca="false">IF(AG773="","",IF(AND(AG773&gt;=0,AG773&lt;=4),"0 a 4",IF(AND(AG773&gt;=4.5,AG773&lt;=8.5),"4,5 a 8,5",IF(AG773=9,"9",IF(AND(AG773&gt;=9.5,AG773&lt;=13),"9,5 a 13",IF(AND(AG773&gt;=13.5,AG773&lt;=25),"13,5 a 25","Fuera de rango"))))))</f>
        <v>9,5 a 13</v>
      </c>
      <c r="AI773" s="10" t="n">
        <f aca="false">IF(AH773="","",IF(AH773="0 a 4",1,IF(AH773="4,5 a 8,5",2,IF(AH773="9","NORMA",IF(AH773="9,5 a 13",3,IF(AH773="13,5 a 25",4,""))))))</f>
        <v>3</v>
      </c>
      <c r="AJ773" s="9" t="n">
        <v>7</v>
      </c>
      <c r="AK773" s="10" t="str">
        <f aca="false">IF(AJ773="","",IF(AND(AJ773&gt;=-15,AJ773&lt;=-10.5),"-15 a -10,5",IF(AND(AJ773&gt;=-10,AJ773&lt;=-4),"-10 a -4",IF(AND(AJ773&gt;=-4.5,AJ773&lt;=0),"-4,5 a 0",IF(AND(AJ773&gt;=0.5,AJ773&lt;=4.5),"0,5 a 4,5",IF(AJ773=5,"5",IF(AND(AJ773&gt;=5.5,AJ773&lt;=10),"5,5 a 10",IF(AND(AJ773&gt;=10.5,AJ773&lt;=20),"10,5 a 20","Fuera de rango"))))))))</f>
        <v>5,5 a 10</v>
      </c>
      <c r="AL773" s="11" t="n">
        <f aca="false">IF(AK773="","",IF(AK773="-15 a -10,5",1,IF(AK773="-10 a -4",2,IF(AK773="-4,5 a 0",3,IF(AK773="0,5 a 4,5",4,IF(AK773="5","NORMA",IF(AK773="5,5 a 10",5,IF(AK773="10,5 a 20",6,"Error"))))))))</f>
        <v>5</v>
      </c>
      <c r="AM773" s="9" t="n">
        <v>0</v>
      </c>
      <c r="AN773" s="10" t="str">
        <f aca="false">IF(AM773="","",IF(AND(AM773&gt;=-7.5,AM773&lt;=-5.5),"-7,5 a -5,5",IF(AND(AM773&gt;=-5,AM773&lt;=-3),"-5 a -3",IF(AND(AM773&gt;=-2.5,AM773&lt;=-0.5),"-2,5 a -0,5",IF(AM773=0,"0,00",IF(AND(AM773&gt;=0.5,AM773&lt;=2.5),"0,5 a 2,5",IF(AND(AM773&gt;=3,AM773&lt;=5),"3 a 5",IF(AND(AM773&gt;=5.5,AM773&lt;=7.5),"5,5 a 7,5",IF(AND(AM773&gt;=8,AM773&lt;=10),"8 a 10","Fuera de rango")))))))))</f>
        <v>0,00</v>
      </c>
      <c r="AO773" s="11" t="str">
        <f aca="false">IF(AN773="","",IF(AN773="-7,5 a -5,5",1,IF(AN773="-5 a -3",2,IF(AN773="-2,5 a -0,5",3,IF(AN773="0,00","NORMA",IF(AN773="0,5 a 2,5",4,IF(AN773="3 a 5",5,IF(AN773="5,5 a 7,5",6,IF(AN773="8 a 10",7,"Error")))))))))</f>
        <v>NORMA</v>
      </c>
      <c r="AP773" s="9" t="n">
        <v>-7</v>
      </c>
      <c r="AQ773" s="10" t="str">
        <f aca="false">IF(AP773="","",IF(AND(AP773&gt;=-20,AP773&lt;=-9.5),"-20 a -9,5",IF(AND(AP773&gt;=-9,AP773&lt;=-6.5),"-9 a -6,5",IF(AP773=-6,"-6",IF(AND(AP773&gt;=-5.5,AP773&lt;=-3),"-5,5 a -3",IF(AND(AP773&gt;=-2.5,AP773&lt;=0),"-2,5 a 0",IF(AND(AP773&gt;=0.5,AP773&lt;=3),"0,5 a 3",IF(AND(AP773&gt;=3.5,AP773&lt;=6),"3,5 a 6",IF(AND(AP773&gt;=6.5,AP773&lt;=9),"6,5 a 9",IF(AND(AP773&gt;=9.5,AP773&lt;=20),"9,5 a 20","Fuera de rango"))))))))))</f>
        <v>-9 a -6,5</v>
      </c>
      <c r="AR773" s="11" t="n">
        <f aca="false">IF(AQ773="","",IF(AQ773="-20 a -9,5",1,IF(AQ773="-9 a -6,5",2,IF(AQ773="-6","NORMA",IF(AQ773="-5,5 a -3",3,IF(AQ773="-2,5 a 0",4,IF(AQ773="0,5 a 3",5,IF(AQ773="3,5 a 6",6,IF(AQ773="6,5 a 9",7,IF(AQ773="9,5 a 20",8,""))))))))))</f>
        <v>2</v>
      </c>
      <c r="AS773" s="9" t="n">
        <v>1</v>
      </c>
      <c r="AT773" s="10" t="str">
        <f aca="false">IF(AS773="","",IF(AND(AS773&gt;=-16,AS773&lt;=-14),"-16 a -14",IF(AND(AS773&gt;=-13.5,AS773&lt;=-11.5),"-13,5 a -11,5",IF(AND(AS773&gt;=-11,AS773&lt;=-9),"-11 a -9",IF(AND(AS773&gt;=-8.5,AS773&lt;=-6.5),"-8,5 a -6,5",IF(AND(AS773&gt;=-6,AS773&lt;=-4),"-6 a -4",IF(AND(AS773&gt;=-3.5,AS773&lt;=-1.5),"-3,5 a -1,5",IF(AND(AS773&gt;=-1,AS773&lt;=1),"-1 a 1",IF(AND(AS773&gt;=1.5,AS773&lt;=3.5),"1,5 a 3,5",IF(AND(AS773&gt;=4,AS773&lt;=6),"4 a 6",IF(AND(AS773&gt;=6.5,AS773&lt;=8.5),"6,5 a 8,5",IF(AND(AS773&gt;=9,AS773&lt;=11),"9 a 11",IF(AND(AS773&gt;=11.5,AS773&lt;=13.5),"11,5 a 13,5",IF(AND(AS773&gt;=14,AS773&lt;=16),"14 a 16",IF(AND(AS773&gt;=16.5,AS773&lt;=18.5),"16,5 a 18,5",IF(AND(AS773&gt;=19,AS773&lt;=21),"19 a 21","Fuera de rango"))))))))))))))))</f>
        <v>-1 a 1</v>
      </c>
      <c r="AU773" s="11" t="n">
        <f aca="false" t="array" ref="AU773">IF(AT773="","",_xlfn.IFS(AT773="-16 a -14",1,AT773="-13,5 a -11,5",2,AT773="-11 a -9",3,AT773="-8,5 a -6,5",4,AT773="-6 a -4",5,AT773="-3,5 a -1,5",6,AT773="-1 a 1",7,AT773="1,5 a 3,5",8,AT773="4 a 6","NORMA",AT773="6,5 a 8,5",9,AT773="9 a 11",10,AT773="11,5 a 13,5",11,AT773="14 a 16",12,AT773="16,5 a 18,5",13,AT773="19 a 21",14,TRUE(),""))</f>
        <v>7</v>
      </c>
      <c r="AV773" s="9" t="n">
        <v>1.5</v>
      </c>
      <c r="AW773" s="10" t="str">
        <f aca="false">IF(AV773="","",IF(AND(AV773&gt;=-1,AV773&lt;=-0.5),"-1 a -0,5",IF(AND(AV773&gt;-0.5,AV773&lt;=0),"De -0,5 a 0",IF(AND(AV773&gt;=0.25,AV773&lt;=0.75),"0,25 a 0,75",IF(AND(AV773&gt;=1,AV773&lt;=1.5),"1 a 1,5",IF(AND(AV773&gt;=1.75,AV773&lt;=2.25),"1,75 a 2,25",IF(AND(AV773&gt;=2.5,AV773&lt;=3),"2,5 a 3",IF(AND(AV773&gt;=3.25,AV773&lt;=3.75),"3,25 a 3,75","Fuera de rango"))))))))</f>
        <v>1 a 1,5</v>
      </c>
      <c r="AX773" s="10" t="n">
        <f aca="false">IF(AW773="","",IF(OR(AW773="-1 a -0,5",AW773="-1 a -0.5"),1,IF(OR(AW773="De -0,5 a 0",AW773="-0,5 a 0",AW773="De -0.5 a 0"),2,IF(OR(AW773="0,25 a 0,75",AW773="0.25 a 0.75"),"NORMA",IF(OR(AW773="1 a 1,5",AW773="1 a 1.5"),3,IF(OR(AW773="1,75 a 2,25",AW773="1.75 a 2.25"),4,IF(OR(AW773="2,5 a 3",AW773="2.5 a 3"),5,IF(OR(AW773="3,25 a 3,75",AW773="3.25 a 3.75"),6,""))))))))</f>
        <v>3</v>
      </c>
      <c r="AY773" s="9" t="n">
        <v>-7</v>
      </c>
      <c r="AZ773" s="10" t="str">
        <f aca="false">IF(AY773="","",IF(AND(AY773&gt;=-20,AY773&lt;=-9.5),"-20 a -9,5",IF(AND(AY773&gt;=-9,AY773&lt;=-6.5),"-9 a -6,5",IF(AY773=-6,"-6",IF(AND(AY773&gt;=-5.5,AY773&lt;=-3),"-5,5 a -3",IF(AND(AY773&gt;=-2.5,AY773&lt;=0),"-2,5 a 0",IF(AND(AY773&gt;=0.5,AY773&lt;=3),"0,5 a 3",IF(AND(AY773&gt;=3.5,AY773&lt;=6),"3,5 a 6","Fuera de rango"))))))))</f>
        <v>-9 a -6,5</v>
      </c>
      <c r="BA773" s="11" t="n">
        <f aca="false">IF(AZ773="","",IF(AZ773="-20 a -9,5",1,IF(AZ773="-9 a -6,5",2,IF(AZ773="-6","NORMA",IF(AZ773="-5,5 a -3",3,IF(AZ773="-2,5 a 0",4,IF(AZ773="0,5 a 3",5,IF(AZ773="3,5 a 6",6,""))))))))</f>
        <v>2</v>
      </c>
      <c r="BB773" s="9" t="n">
        <v>0</v>
      </c>
      <c r="BC773" s="10" t="str">
        <f aca="false" t="array" ref="BC773">IF(BB773="","",_xlfn.IFS(AND(BB773&gt;=0,BB773&lt;=2),"0 a 2",AND(BB773&gt;=2.5,BB773&lt;=4.5),"2,5 a 4,5",AND(BB773&gt;=5,BB773&lt;=7),"5 a 7",AND(BB773&gt;=7.5,BB773&lt;=9.5),"7,5 a 9,5",AND(BB773&gt;=10,BB773&lt;=12),"10 a 12",AND(BB773&gt;=12.5,BB773&lt;=14.5),"12,5 a 14,5",BB773=15,"15",AND(BB773&gt;=15.5,BB773&lt;=17.5),"15,5 a 17,5",AND(BB773&gt;=18,BB773&lt;=20),"18 a 20",AND(BB773&gt;=20.5,BB773&lt;=22.5),"20,5 a 22,5",AND(BB773&gt;=23,BB773&lt;=25),"23 a 25",TRUE(),"Fuera de rango"))</f>
        <v>0 a 2</v>
      </c>
      <c r="BD773" s="11" t="n">
        <f aca="false" t="array" ref="BD773">IF(BC773="","",_xlfn.IFS(BC773="0 a 2",1,BC773="2,5 a 4,5",2,BC773="5 a 7",3,BC773="7,5 a 9,5",4,BC773="10 a 12",5,BC773="12,5 a 14,5",6,BC773="15","NORMA",BC773="15,5 a 17,5",7,BC773="18 a 20",8,BC773="20,5 a 22,5",9,BC773="23 a 25",10,TRUE(),"Fuera de rango"))</f>
        <v>1</v>
      </c>
      <c r="BE773" s="9" t="n">
        <v>18</v>
      </c>
      <c r="BF773" s="10" t="str">
        <f aca="false">IF(BE773="","",IF(AND(BE773&gt;=-20,BE773&lt;=-10),"-20 a -10",IF(AND(BE773&gt;=-9.5,BE773&lt;=0.5),"-9,5 a 0,5",IF(AND(BE773&gt;=1,BE773&lt;=11),"1 a 11",IF(AND(BE773&gt;=11.5,BE773&lt;=20.5),"11,5 a 20,5",IF(BE773=21,"21",IF(AND(BE773&gt;=21.5,BE773&lt;=31.5),"21,5 a 31,5",IF(AND(BE773&gt;=32,BE773&lt;=42),"32 a 42","Fuera de rango"))))))))</f>
        <v>11,5 a 20,5</v>
      </c>
      <c r="BG773" s="11" t="n">
        <f aca="false">IF(BF773="","",IF(BF773="-20 a -10",1,IF(BF773="-9,5 a 0,5",2,IF(BF773="1 a 11",3,IF(BF773="11,5 a 20,5",4,IF(BF773="21","NORMA",IF(BF773="21,5 a 31,5",5,IF(BF773="32 a 42",6,""))))))))</f>
        <v>4</v>
      </c>
      <c r="BH773" s="9" t="n">
        <v>6</v>
      </c>
      <c r="BI773" s="10" t="str">
        <f aca="false">IF(BH773="","",IF(AND(BH773&gt;=-20,BH773&lt;=-15),"-20 a -15",IF(AND(BH773&gt;=-14.5,BH773&lt;=-9.5),"-14,5 a -9,5",IF(AND(BH773&gt;=-9,BH773&lt;=-4),"-9 a -4",IF(AND(BH773&gt;=-3.5,BH773&lt;=2.5),"-3,5 a 2,5",IF(AND(BH773&gt;=3,BH773&lt;=8),"3 a 8",IF(AND(BH773&gt;=8.5,BH773&lt;=14.5),"8,5 a 14,5",IF(BH773=15,"15",IF(AND(BH773&gt;=15.5,BH773&lt;=20.5),"15,5 a 20,5",IF(AND(BH773&gt;=21,BH773&lt;=26),"21 a 26","Fuera de rango"))))))))))</f>
        <v>3 a 8</v>
      </c>
      <c r="BJ773" s="11" t="n">
        <f aca="false">IF(BI773="","",IF(BI773="-20 a -15",1,IF(BI773="-14,5 a -9,5",2,IF(BI773="-9 a -4",3,IF(BI773="-3,5 a 2,5",4,IF(BI773="3 a 8",5,IF(BI773="8,5 a 14,5",6,IF(BI773="15","NORMA",IF(BI773="15,5 a 20,5",7,IF(BI773="21 a 26",8,IF(BI773="26,5 a 31,5",9,"")))))))))))</f>
        <v>5</v>
      </c>
      <c r="BK773" s="9" t="n">
        <v>0</v>
      </c>
      <c r="BL773" s="10" t="str">
        <f aca="false">IF(BK773="","",IF(AND(BK773&gt;=0,BK773&lt;=2),"0 - 2",IF(AND(BK773&gt;=2.5,BK773&lt;=4.5),"2,5 - 4,5",IF(AND(BK773&gt;=5,BK773&lt;=7),"5 - 7",IF(AND(BK773&gt;=7.5,BK773&lt;=9.5),"7,5 - 9,5",IF(AND(BK773&gt;=10,BK773&lt;=12),"10 - 12",IF(AND(BK773&gt;=12.5,BK773&lt;=13.5),"12,5 - 13,5",IF(BK773=14,"14",IF(AND(BK773&gt;=14.5,BK773&lt;=16.5),"14,5 - 16,5",IF(AND(BK773&gt;=17,BK773&lt;=19),"17 - 19",IF(AND(BK773&gt;=19.5,BK773&lt;=21.5),"19,5 - 21,5",IF(AND(BK773&gt;=22,BK773&lt;=24),"22 - 24",IF(AND(BK773&gt;=24.5,BK773&lt;=26.5),"24,5 - 26,5",IF(AND(BK773&gt;=27,BK773&lt;=29),"27 - 29",IF(AND(BK773&gt;=29.5,BK773&lt;=30),"29,5 - 30","Fuera de rango")))))))))))))))</f>
        <v>0 - 2</v>
      </c>
      <c r="BM773" s="11" t="n">
        <f aca="false">IF(BL773="","",IF(BL773="0 - 2",1,IF(BL773="2,5 - 4,5",2,IF(BL773="5 - 7",3,IF(BL773="7,5 - 9,5",4,IF(BL773="10 - 12",5,IF(BL773="12,5 - 13,5",6,IF(BL773="14","NORMA",IF(BL773="14,5 - 16,5",7,IF(BL773="17 - 19",8,IF(BL773="19,5 - 21,5",9,IF(BL773="22 - 24",10,IF(BL773="24,5 - 26,5",11,IF(BL773="27 - 29",12,IF(BL773="29,5 - 30",13,"")))))))))))))))</f>
        <v>1</v>
      </c>
      <c r="BN773" s="9" t="n">
        <v>23</v>
      </c>
      <c r="BO773" s="11" t="str">
        <f aca="false">IF(BN773="","",IF(AND(BN773&gt;=-20,BN773&lt;=-10),"-20 a -10",IF(AND(BN773&gt;=-9.5,BN773&lt;=0.5),"-9,5 a 0,5",IF(AND(BN773&gt;=1,BN773&lt;=11),"1 a 11",IF(AND(BN773&gt;=11.5,BN773&lt;=21.5),"11,5 a 21,5",IF(BN773=22,"22",IF(AND(BN773&gt;=22.5,BN773&lt;=32.5),"22,5 a 32,5",IF(AND(BN773&gt;=33,BN773&lt;=43),"33 a 43","Fuera de rango"))))))))</f>
        <v>22,5 a 32,5</v>
      </c>
      <c r="BP773" s="11" t="n">
        <f aca="false">IF(BO773="","",IF(BO773="-20 a -10",1,IF(BO773="-9,5 a 0,5",2,IF(BO773="1 a 11",3,IF(BO773="11,5 a 21,5",4,IF(BO773="22","NORMA",IF(BO773="22,5 a 32,5",5,IF(BO773="33 a 43",6,""))))))))</f>
        <v>5</v>
      </c>
      <c r="BQ773" s="9" t="n">
        <v>18</v>
      </c>
      <c r="BR773" s="10" t="str">
        <f aca="false">IF(BQ773="","",IF(AND(BQ773&gt;=-20,BQ773&lt;=-15),"-20 a -15",IF(AND(BQ773&gt;=-14.5,BQ773&lt;=-9.5),"-14,5 a -9,5",IF(AND(BQ773&gt;=-9,BQ773&lt;=-4),"-9 a -4",IF(AND(BQ773&gt;=-3.5,BQ773&lt;=2.5),"-3,5 a 2,5",IF(AND(BQ773&gt;=3,BQ773&lt;=8),"3 a 8",IF(AND(BQ773&gt;=8.5,BQ773&lt;=13.5),"8,5 a 13,5",IF(AND(BQ773&gt;=14,BQ773&lt;=17.5),"14 a 17,5",IF(BQ773=18,"18",IF(AND(BQ773&gt;=18.5,BQ773&lt;=23.5),"18,5 a 23,5",IF(AND(BQ773&gt;=24,BQ773&lt;=29),"24 a 29",IF(AND(BQ773&gt;=29.5,BQ773&lt;=34.5),"29,5 a 34,5",IF(AND(BQ773&gt;=35,BQ773&lt;=40),"35 a 40","Fuera de rango")))))))))))))</f>
        <v>18</v>
      </c>
      <c r="BS773" s="11" t="str">
        <f aca="false">IF(BR773="","",IF(BR773="-20 a -15",1,IF(BR773="-14,5 a -9,5",2,IF(BR773="-9 a -4",3,IF(BR773="-3,5 a 2,5",4,IF(BR773="3 a 8",5,IF(BR773="8,5 a 13,5",6,IF(BR773="14 a 17,5",7,IF(BR773="18","NORMA",IF(BR773="18,5 a 23,5",8,IF(BR773="24 a 29",9,IF(BR773="29,5 a 34,5",10,IF(BR773="35 a 40",11,"")))))))))))))</f>
        <v>NORMA</v>
      </c>
      <c r="BT773" s="9" t="n">
        <v>0</v>
      </c>
      <c r="BU773" s="10" t="str">
        <f aca="false">IF(BT773="","",IF(AND(BT773&gt;=-20,BT773&lt;=-18),"-20 a -18",IF(AND(BT773&gt;=-17.5,BT773&lt;=-15.5),"-17,5 a -15,5",IF(AND(BT773&gt;=-15,BT773&lt;=-13),"-15 a -13",IF(AND(BT773&gt;=-12.5,BT773&lt;=-10.5),"-12,5 a -10,5",IF(AND(BT773&gt;=-10,BT773&lt;=-8),"-10 a -8",IF(AND(BT773&gt;=-7.5,BT773&lt;=-5.5),"-7,5 a -5,5",IF(AND(BT773&gt;=-5,BT773&lt;=-3),"-5 a -3",IF(AND(BT773&gt;=-2.5,BT773&lt;=-0.5),"-2,5 a -0,5",IF(BT773=0,"0",IF(AND(BT773&gt;=0.5,BT773&lt;=2.5),"0,5 a 2,5",IF(AND(BT773&gt;=3,BT773&lt;=5),"3 a 5",IF(AND(BT773&gt;=5.5,BT773&lt;=7.5),"5,5 a 7,5",IF(AND(BT773&gt;=8,BT773&lt;=10),"8 a 10",IF(AND(BT773&gt;=10.5,BT773&lt;=12.5),"10,5 a 12,5",IF(AND(BT773&gt;=13,BT773&lt;=15),"13 a 15",IF(AND(BT773&gt;=15.5,BT773&lt;=17.5),"15,5 a 17,5",IF(AND(BT773&gt;=18,BT773&lt;=20),"18 a 20","Fuera de rango"))))))))))))))))))</f>
        <v>0</v>
      </c>
      <c r="BV773" s="11" t="str">
        <f aca="false">IF(BT773="","",IF(BT773=0,"NORMA",IF(AND(BT773&gt;=-20,BT773&lt;=-18),2,IF(AND(BT773&gt;=-17.5,BT773&lt;=-15.5),2,IF(AND(BT773&gt;=-15,BT773&lt;=-13),3,IF(AND(BT773&gt;=-12.5,BT773&lt;=-10.5),4,IF(AND(BT773&gt;=-10,BT773&lt;=-8),5,IF(AND(BT773&gt;=-7.5,BT773&lt;=-5.5),6,IF(AND(BT773&gt;=-5,BT773&lt;=-3),7,IF(AND(BT773&gt;=-2.5,BT773&lt;=-0.5),8,IF(AND(BT773&gt;=0.5,BT773&lt;=2.5),9,IF(AND(BT773&gt;=3,BT773&lt;=5),10,IF(AND(BT773&gt;=5.5,BT773&lt;=7.5),11,IF(AND(BT773&gt;=8,BT773&lt;=10),12,IF(AND(BT773&gt;=10.5,BT773&lt;=12.5),13,IF(AND(BT773&gt;=13,BT773&lt;=15),14,IF(AND(BT773&gt;=15.5,BT773&lt;=17.5),15,IF(AND(BT773&gt;=18,BT773&lt;=20),16,"Fuera de rango"))))))))))))))))))</f>
        <v>NORMA</v>
      </c>
      <c r="BW773" s="9" t="n">
        <v>-3</v>
      </c>
      <c r="BX773" s="10" t="n">
        <f aca="false">18.5- (0.3*H773)</f>
        <v>7.7</v>
      </c>
      <c r="BY773" s="10" t="n">
        <f aca="false">(BW773)-(BX773)</f>
        <v>-10.7</v>
      </c>
      <c r="BZ773" s="10" t="str">
        <f aca="false">IF(BY773="","",IF(BY773&lt;-27.5,"De -30 a -28",IF(BY773&lt;-25,"De -27,5 a -25,5",IF(BY773&lt;-22.5,"De -25 a -23",IF(BY773&lt;-20,"De -22,5 a -20,5",IF(BY773&lt;-17.5,"De -20 a -18",IF(BY773&lt;-15,"De -17,5 a -15,5",IF(BY773&lt;-12.5,"De -15 a -13",IF(BY773&lt;-10,"De -12,5 a -10,5",IF(BY773&lt;-7.5,"De -10 a -8",IF(BY773&lt;-5,"De -7,5 a -5,5",IF(BY773&lt;-2.5,"De -5 a -3",IF(BY773&lt;0,"De -2,5 a -0,5",IF(BY773&lt;2.5,"De 0 a 2",IF(BY773&lt;5,"De 2,5 a 4,5",IF(BY773&lt;7.5,"De 5 a 7",IF(BY773&lt;10,"De 7,5 a 9,5",IF(BY773&lt;12.5,"De 10 a 12",IF(BY773&lt;15,"De 12,5 a 14,5",IF(BY773&lt;17.5,"De 15 a 17",IF(BY773&lt;20,"De 17,5 a 19,5",IF(BY773&lt;22.5,"De 20 a 22",IF(BY773&lt;25,"De 22,5 a 24,5",IF(BY773&lt;27.5,"De 25 a 27","De 27,5 a 30"))))))))))))))))))))))))</f>
        <v>De -12,5 a -10,5</v>
      </c>
      <c r="CA773" s="12" t="n">
        <f aca="false">IF(BY773="","",IF(BY773&lt;=-28,1,IF(BY773&lt;=-25.5,2,IF(BY773&lt;=-23,3,IF(BY773&lt;=-20.5,4,IF(BY773&lt;=-18,5,IF(BY773&lt;=-15.5,6,IF(BY773&lt;=-13,7,IF(BY773&lt;=-10.5,8,IF(BY773&lt;=-8,9,IF(BY773&lt;=-5.5,10,IF(BY773&lt;=-3,11,IF(BY773&lt;=-0.5,12,IF(BY773&lt;=2,13,IF(BY773&lt;=4.5,14,IF(BY773&lt;=7,15,IF(BY773&lt;=9.5,16,IF(BY773&lt;=12,17,IF(BY773&lt;=14.5,18,IF(BY773&lt;=17,19,IF(BY773&lt;=19.5,20,IF(BY773&lt;=22,21,IF(BY773&lt;=24.5,22,IF(BY773&lt;=27,23,IF(BY773&lt;=30,24,"Fuera de rango")))))))))))))))))))))))))</f>
        <v>8</v>
      </c>
      <c r="CB773" s="9" t="n">
        <v>-4.25</v>
      </c>
      <c r="CC773" s="10" t="n">
        <f aca="false">18.5- (0.3*H773)</f>
        <v>7.7</v>
      </c>
      <c r="CD773" s="10" t="n">
        <f aca="false">(CB773)-(CC773)</f>
        <v>-11.95</v>
      </c>
      <c r="CE773" s="10" t="str">
        <f aca="false">IF(CD773="","",IF(CD773&lt;-27.5,"De -30 a -28",IF(CD773&lt;-25,"De -27,5 a -25,5",IF(CD773&lt;-22.5,"De -25 a -23",IF(CD773&lt;-20,"De -22,5 a -20,5",IF(CD773&lt;-17.5,"De -20 a -18",IF(CD773&lt;-15,"De -17,5 a -15,5",IF(CD773&lt;-12.5,"De -15 a -13",IF(CD773&lt;-10,"De -12,5 a -10,5",IF(CD773&lt;-7.5,"De -10 a -8",IF(CD773&lt;-5,"De -7,5 a -5,5",IF(CD773&lt;-2.5,"De -5 a -3",IF(CD773&lt;0,"De -2,5 a -0,5",IF(CD773&lt;=2,"De 0 a 2",IF(CD773&lt;=4.5,"De 2,5 a 4,5",IF(CD773&lt;=7,"De 5 a 7",IF(CD773&lt;=9.5,"De 7,5 a 9,5",IF(CD773&lt;=12,"De 10 a 12",IF(CD773&lt;=14.5,"De 12,5 a 14,5",IF(CD773&lt;=17,"De 15 a 17",IF(CD773&lt;=19.5,"De 17,5 a 19,5",IF(CD773&lt;=22,"De 20 a 22",IF(CD773&lt;=24.5,"De 22,5 a 24,5",IF(CD773&lt;=27,"De 25 a 27","De 27,5 a 30"))))))))))))))))))))))))</f>
        <v>De -12,5 a -10,5</v>
      </c>
      <c r="CF773" s="12" t="n">
        <f aca="false">IF(CD773="","",IF(CD773&lt;-27.5,1,IF(CD773&lt;-25,2,IF(CD773&lt;-22.5,3,IF(CD773&lt;-20,4,IF(CD773&lt;-17.5,5,IF(CD773&lt;-15,6,IF(CD773&lt;-12.5,7,IF(CD773&lt;-10,8,IF(CD773&lt;-7.5,9,IF(CD773&lt;-5,10,IF(CD773&lt;-2.5,11,IF(CD773&lt;0,12,IF(CD773&lt;2.5,13,IF(CD773&lt;5,14,IF(CD773&lt;7.5,15,IF(CD773&lt;10,16,IF(CD773&lt;12.5,17,IF(CD773&lt;15,18,IF(CD773&lt;17.5,19,IF(CD773&lt;20,20,IF(CD773&lt;22.5,21,IF(CD773&lt;25,22,IF(CD773&lt;27.5,23,24))))))))))))))))))))))))</f>
        <v>8</v>
      </c>
      <c r="CG773" s="9" t="n">
        <v>-1.5</v>
      </c>
      <c r="CH773" s="10" t="str">
        <f aca="false">IF(CG773="","",IF(AND(CG773&gt;=-10,CG773&lt;=-9.5),"-10 a -9,5",IF(AND(CG773&gt;-9.5,CG773&lt;=-8.5),"-9 a -8,5",IF(AND(CG773&gt;-8.5,CG773&lt;=-7.5),"-8 a -7,5",IF(AND(CG773&gt;-7.5,CG773&lt;=-6.5),"-7 a -6,5",IF(AND(CG773&gt;-6.5,CG773&lt;=-5.5),"-6 a -5,5",IF(AND(CG773&gt;-5.5,CG773&lt;=-4.5),"-5 a -4,5",IF(AND(CG773&gt;-4.5,CG773&lt;=-3.5),"-4 a -3,5",IF(AND(CG773&gt;-3.5,CG773&lt;=-2.5),"-3 a -2,5",IF(CG773=-2.25,"-2,25",IF(AND(CG773&gt;-2.5,CG773&lt;=-1.5),"-2 a -1,5",IF(AND(CG773&gt;-1.5,CG773&lt;=-0.5),"-1 a -0,5",IF(AND(CG773&gt;-0.5,CG773&lt;=0.5),"0 a 0,5",IF(AND(CG773&gt;0.5,CG773&lt;=1.5),"1 a 1,5",IF(AND(CG773&gt;1.5,CG773&lt;=2.5),"2 a 2,5",IF(AND(CG773&gt;2.5,CG773&lt;=3.5),"3 a 3,5",IF(AND(CG773&gt;3.5,CG773&lt;=4.5),"4 a 4,5",IF(AND(CG773&gt;4.5,CG773&lt;=5.5),"5 a 5,5",IF(AND(CG773&gt;5.5,CG773&lt;=6.5),"6 a 6,5",IF(AND(CG773&gt;6.5,CG773&lt;=7.5),"7 a 7,5",IF(AND(CG773&gt;7.5,CG773&lt;=8.5),"8 a 8,5",IF(AND(CG773&gt;8.5,CG773&lt;=9.5),"9 a 9,5",IF(CG773&gt;=10,"10","Fuera de rango")))))))))))))))))))))))</f>
        <v>-2 a -1,5</v>
      </c>
      <c r="CI773" s="11" t="n">
        <f aca="false">IF(CG773="","",IF(CG773=-2.25,"NORMA",IF(CG773&lt;=-9.5,1,IF(CG773&lt;=-8.5,2,IF(CG773&lt;=-7.5,3,IF(CG773&lt;=-6.5,4,IF(CG773&lt;=-5.5,5,IF(CG773&lt;=-4.5,6,IF(CG773&lt;=-3.5,7,IF(CG773&lt;=-2.5,8,IF(CG773&lt;=-1.5,9,IF(CG773&lt;=-0.5,10,IF(CG773&lt;=0.5,11,IF(CG773&lt;=1.5,12,IF(CG773&lt;=2.5,13,IF(CG773&lt;=3.5,14,IF(CG773&lt;=4.5,15,IF(CG773&lt;=5.5,16,IF(CG773&lt;=6.5,17,IF(CG773&lt;=7.5,18,IF(CG773&lt;=8.5,19,IF(CG773&lt;=9.5,20,IF(CG773=10,21,"Fuera de rango")))))))))))))))))))))))</f>
        <v>9</v>
      </c>
      <c r="CJ773" s="9" t="n">
        <v>2.5</v>
      </c>
      <c r="CK773" s="10" t="str">
        <f aca="false">IF(CJ773="","",IF(AND(CJ773&gt;=-6,CJ773&lt;=-5.5),"-6 a -5,5",IF(AND(CJ773&gt;-5.5,CJ773&lt;=-4.5),"-5 a -4,5",IF(AND(CJ773&gt;-4.5,CJ773&lt;=-3.5),"-4 a -3,5",IF(AND(CJ773&gt;-3.5,CJ773&lt;=-2.5),"-3 a -2,5",IF(AND(CJ773&gt;-2.5,CJ773&lt;=-1.5),"-2 a -1,5",IF(AND(CJ773&gt;-1.5,CJ773&lt;=-0.5),"-1 a -0,5",IF(AND(CJ773&gt;-0.5,CJ773&lt;=0.5),"0 a 0,5",IF(AND(CJ773&gt;0.5,CJ773&lt;=1.5),"1 a 1,5",IF(AND(CJ773&gt;1.5,CJ773&lt;2.5),"2",IF(AND(CJ773&gt;=2.5,CJ773&lt;=3),"2,5 a 3",IF(AND(CJ773&gt;3,CJ773&lt;=4),"3,5 a 4",IF(AND(CJ773&gt;4,CJ773&lt;=5),"4,5 a 5",IF(AND(CJ773&gt;5,CJ773&lt;=6),"5,5 a 6",IF(AND(CJ773&gt;6,CJ773&lt;=7),"6,5 a 7",IF(AND(CJ773&gt;7,CJ773&lt;=8),"7,5 a 8",IF(AND(CJ773&gt;8,CJ773&lt;=9.5),"8,5 a 9,5",IF(CJ773=10,"10","Fuera de rango"))))))))))))))))))</f>
        <v>2,5 a 3</v>
      </c>
      <c r="CL773" s="11" t="n">
        <f aca="false">IF(CK773="","",IF(OR(CK773="-6 a -5,5",CK773="-6 - -5,5"),1,IF(OR(CK773="-5 a -4,5",CK773="-5 - -4,5"),2,IF(OR(CK773="-4 a -3,5",CK773="-4 - -3,5"),3,IF(OR(CK773="-3 a -2,5",CK773="-3 - -2,5"),4,IF(OR(CK773="-2 a -1,5",CK773="-2 - -1,5"),5,IF(OR(CK773="-1 a -0,5",CK773="-1 - -0,5"),6,IF(OR(CK773="0 a 0,5",CK773="0 - 0,5"),7,IF(OR(CK773="1 a 1,5",CK773="1 - 1,5"),8,IF(CK773="2","NORMA",IF(OR(CK773="2,5 a 3",CK773="2,5 - 3"),9,IF(OR(CK773="3,5 a 4",CK773="3,5 - 4"),10,IF(OR(CK773="4,5 a 5",CK773="4,5 - 5"),11,IF(OR(CK773="5,5 a 6",CK773="5,5 - 6"),12,IF(OR(CK773="6,5 a 7",CK773="6,5 - 7"),13,IF(OR(CK773="7,5 a 8",CK773="7,5 - 8"),14,IF(OR(CK773="8,5 a 9",CK773="8,5 - 9,5",CK773="9 a 9,5"),15,IF(CK773="10",15,IF(OR(CK773="0,5 a 1",CK773="0,5 - 1"),7,"Fuera de rango")))))))))))))))))))</f>
        <v>9</v>
      </c>
      <c r="CO773" s="10" t="str">
        <f aca="false">IF(CM773&gt;0,"EME"," ")</f>
        <v> </v>
      </c>
      <c r="CQ773" s="10" t="str">
        <f aca="false">IF(CP773&gt;0,"0", " ")</f>
        <v> </v>
      </c>
      <c r="CR773" s="10" t="str">
        <f aca="false">IF(CP773&gt;0,"EME"," ")</f>
        <v> </v>
      </c>
      <c r="CS773" s="9" t="n">
        <v>0</v>
      </c>
      <c r="CV773" s="9" t="n">
        <v>0</v>
      </c>
      <c r="CY773" s="9" t="n">
        <v>-9.5</v>
      </c>
      <c r="DB773" s="9" t="n">
        <v>-6.75</v>
      </c>
      <c r="DC773" s="11" t="str">
        <f aca="false">IF(DB773&lt;0,"2"," ")</f>
        <v>2</v>
      </c>
      <c r="DD773" s="11" t="str">
        <f aca="false">IF(DB773&lt;0,"MIO"," ")</f>
        <v>MIO</v>
      </c>
      <c r="DE773" s="9" t="n">
        <v>-0.75</v>
      </c>
      <c r="DF773" s="10" t="str">
        <f aca="false">IF(DE773&lt;0,"3"," ")</f>
        <v>3</v>
      </c>
      <c r="DG773" s="10" t="str">
        <f aca="false">IF(DE773&lt;0,"AST"," ")</f>
        <v>AST</v>
      </c>
      <c r="DH773" s="9" t="n">
        <v>-0.5</v>
      </c>
      <c r="DI773" s="10" t="str">
        <f aca="false">IF(DH773&lt;0,"3"," ")</f>
        <v>3</v>
      </c>
      <c r="DJ773" s="10" t="str">
        <f aca="false">IF(DH773&lt;0,"AST"," ")</f>
        <v>AST</v>
      </c>
      <c r="DK773" s="9" t="n">
        <v>1</v>
      </c>
      <c r="DL773" s="10" t="str">
        <f aca="false">IF(DK773&gt;0,"4"," ")</f>
        <v>4</v>
      </c>
      <c r="DM773" s="10" t="str">
        <f aca="false">IF(DK773&gt;0,"PRE"," ")</f>
        <v>PRE</v>
      </c>
      <c r="DN773" s="9" t="n">
        <v>1</v>
      </c>
      <c r="DO773" s="10" t="str">
        <f aca="false">IF(DN773&gt;0,"4"," ")</f>
        <v>4</v>
      </c>
      <c r="DP773" s="10" t="str">
        <f aca="false">IF(DN773&gt;0,"PRE"," ")</f>
        <v>PRE</v>
      </c>
      <c r="DS773" s="12" t="str">
        <f aca="false">CONCATENATE(CO773,CU773,DA773,DG773,DM773)</f>
        <v> ASTPRE</v>
      </c>
      <c r="DT773" s="10" t="e">
        <f aca="false" t="array" ref="DT773">_xlfn.IFS(DS773="EME    ","0", DS773=" HIP   ","1", DS773="  MIO  ","2", DS773="   AST ","3", DS773="    PRE","4", DS773="EME   PRE","5", DS773=" HIP  PRE","6", DS773=" HIP AST ","7", DS773="  MIO PRE","8", DS773="  MIOAST ","9", DS773="   ASTPRE","10",DS773=" HIP ASTPRE","11", DS773="  MIOASTPRE","12", DS773="     ","0")</f>
        <v>#N/A</v>
      </c>
      <c r="DV773" s="1" t="e">
        <f aca="false" t="array" ref="DV773">_xlfn.IFS(DU773="SI","2", DU773="NO","1")</f>
        <v>#N/A</v>
      </c>
      <c r="DX773" s="11" t="str">
        <f aca="false">IF(DW773=0,"1","2")</f>
        <v>1</v>
      </c>
      <c r="DY773" s="11" t="str">
        <f aca="false" t="array" ref="DY773">_xlfn.IFS(DW773=0,"0", DW773=0.25, "1", DW773=0.5,"2", DW773=0.75,"3", DW773=1,"4",DW773=1.25,"5", DW773=1.5,"6", DW773=1.75,"7", DW773=2,"8")</f>
        <v>0</v>
      </c>
      <c r="EA773" s="11" t="str">
        <f aca="false">IF(DZ773=0,"1","2")</f>
        <v>1</v>
      </c>
      <c r="EB773" s="11" t="str">
        <f aca="false" t="array" ref="EB773">_xlfn.IFS(DZ773=0,"0", DZ773=0.25, "1", DZ773=0.5,"2", DZ773=0.75,"3", DZ773=1,"4",DZ773=1.25,"5", DZ773=1.5,"6", DZ773=1.75,"7", DZ773=2,"8")</f>
        <v>0</v>
      </c>
      <c r="ED773" s="10" t="str">
        <f aca="false">IF(EC773=0,"1","2")</f>
        <v>1</v>
      </c>
      <c r="EE773" s="11" t="str">
        <f aca="false" t="array" ref="EE773">_xlfn.IFS(EC773=0,"0", EC773=-0.25, "1", EC773=-0.5,"2", EC773=-0.75,"3", EC773=-1,"4",EC773=-1.25,"5", EC773=-1.5,"6", EC773=-1.75,"7", EC773=-2,"8", EC773=-2.25,"9",EC773=-2.5,"10", EC773=-2.75,"11", EC773=-3,"12", EC773=-3.25,"13", EC773=-3.5,"14", EC773=-3.75,"15",EC773=-4,"16")</f>
        <v>0</v>
      </c>
      <c r="EG773" s="10" t="str">
        <f aca="false">IF(EF773=0,"1","2")</f>
        <v>1</v>
      </c>
      <c r="EH773" s="11" t="str">
        <f aca="false" t="array" ref="EH773">_xlfn.IFS(EF773=0,"0", EF773=-0.25, "1", EF773=-0.5,"2", EF773=-0.75,"3", EF773=-1,"4",EF773=-1.25,"5", EF773=-1.5,"6", EF773=-1.75,"7", EF773=-2,"8", EF773=-2.25,"9",EF773=-2.5,"10", EF773=-2.75,"11", EF773=-3,"12", EF773=-3.25,"13", EF773=-3.5,"14", EF773=-3.75,"15",EF773=-4,"16")</f>
        <v>0</v>
      </c>
      <c r="EJ773" s="11" t="str">
        <f aca="false">IF(EI773=0,"1","2")</f>
        <v>1</v>
      </c>
      <c r="EK773" s="11" t="str">
        <f aca="false" t="array" ref="EK773">_xlfn.IFS(EI773=0,"0", EI773=-0.25, "1", EI773=-0.5,"2", EI773=-0.75,"3", EI773=-1,"4",EI773=-1.25,"5", EI773=-1.5,"6", EI773=-1.75,"7", EI773=-2,"8", EI773=-2.25,"9", EI773=-2.25,"9",EI773=-2.5,"10", EI773=-2.75,"11", EI773=-3,"12", EI773=-3.25,"13", EI773=-3.5,"14", EI773=-3.75,"15",EI773=-4,"16", EI773=0.25, "17", EI773=0.5, "18")</f>
        <v>0</v>
      </c>
      <c r="EM773" s="11" t="str">
        <f aca="false">IF(EL773=0,"1","2")</f>
        <v>1</v>
      </c>
      <c r="EN773" s="11" t="str">
        <f aca="false" t="array" ref="EN773">_xlfn.IFS(EL773=0.25,"17",EL773=0.5,"18", EL773=0,"0", EL773=-0.25, "1", EL773=-0.5,"2", EL773=-0.75,"3", EL773=-1,"4",EL773=-1.25,"5", EL773=-1.5,"6", EL773=-1.75,"7", EL773=-2,"8",EL773= -2.25,"9",EL773=-2.5,"10",EL773= -2.75,"11",EL773= -3,"12",EL773= -3.25,"13",EL773= -3.5,"14",EL773= -3.75,"15",EL773=-4,"16")</f>
        <v>0</v>
      </c>
      <c r="EP773" s="11" t="str">
        <f aca="false">IF(EO773=0,"1","2")</f>
        <v>1</v>
      </c>
      <c r="EQ773" s="11" t="str">
        <f aca="false" t="array" ref="EQ773">_xlfn.IFS(EO773=0,"0", EO773=0.25, "1", EO773=0.5,"2", EO773=0.75,"3", EO773=1,"4",EO773=1.25,"5", EO773=1.5,"6", EO773=1.75,"7", EO773=2,"8", EO773=2.25,"9", EO773=2.25,"9",EO773=2.5,"10", EO773=2.75,"11", EO773=3,"12", EO773=3.25,"13", EO773=3.5,"14", EO773=3.75,"15",EO773=4,"16", EO773=-0.25, "17", bq=-0.5, "18")</f>
        <v>0</v>
      </c>
      <c r="ES773" s="11" t="str">
        <f aca="false">IF(ER773=0,"1","2")</f>
        <v>1</v>
      </c>
      <c r="ET773" s="11" t="str">
        <f aca="false" t="array" ref="ET773">_xlfn.IFS(ER773=0,"0", ER773=0.25, "1", ER773=0.5,"2", ER773=0.75,"3", ER773=1,"4",ER773=1.25,"5", ER773=1.5,"6", ER773=1.75,"7", ER773=2,"8", ER773=2.25,"9", ER773=2.25,"9",ER773=2.5,"10", ER773=2.75,"11", ER773=3,"12", ER773=3.25,"13", ER773=3.5,"14", ER773=3.75,"15",ER773=4,"16", ER773=-0.25, "17", bq=-0.5, "18")</f>
        <v>0</v>
      </c>
      <c r="EV773" s="14" t="e">
        <f aca="false">VLOOKUP(EU773,LEYENDA!$G$2:$H$8,2,TRUE())</f>
        <v>#N/A</v>
      </c>
      <c r="EW773" s="14" t="e">
        <f aca="false" t="array" ref="EW773">_xlfn.IFS(EV773="0-5","1", EV773="6-12","2", EV773="13-18","3", EV773="19-24","4", EV773="25-36","5", EV773="37-48","6", EV773="49-60","7")</f>
        <v>#N/A</v>
      </c>
    </row>
    <row r="774" customFormat="false" ht="13.5" hidden="false" customHeight="false" outlineLevel="0" collapsed="false">
      <c r="A774" s="1" t="n">
        <v>311</v>
      </c>
      <c r="B774" s="2" t="n">
        <v>5</v>
      </c>
      <c r="C774" s="33" t="n">
        <v>44105</v>
      </c>
      <c r="E774" s="5" t="str">
        <f aca="false">VLOOKUP(A774,'286'!$A$3:$J$6279,10,FALSE())</f>
        <v>MALDONADO DE LA CALZADA, MARIANO</v>
      </c>
      <c r="F774" s="4" t="str">
        <f aca="false">VLOOKUP(A774,'286'!$A$3:$I$1768,3,FALSE())</f>
        <v>MALCALMA</v>
      </c>
      <c r="G774" s="6" t="n">
        <f aca="false">VLOOKUP(A774,'286'!$A$3:$I$1768,4,FALSE())</f>
        <v>30632</v>
      </c>
      <c r="H774" s="7" t="n">
        <f aca="false">YEAR(C774)-YEAR(G774)</f>
        <v>37</v>
      </c>
      <c r="I774" s="1" t="str">
        <f aca="false">VLOOKUP(H774,LEYENDA!$C$2:$D$6,2,TRUE())</f>
        <v>25-40</v>
      </c>
      <c r="J774" s="5" t="str">
        <f aca="false">VLOOKUP(A774,'286'!$A$3:$I$1768,7,FALSE())</f>
        <v>H</v>
      </c>
      <c r="K774" s="8" t="n">
        <f aca="false">VLOOKUP(A774,'286'!$A$3:$I$1768,2,FALSE())</f>
        <v>0</v>
      </c>
      <c r="L774" s="4" t="str">
        <f aca="false">VLOOKUP(A774,'286'!$A$3:$I$1768,8,FALSE())</f>
        <v>D</v>
      </c>
      <c r="M774" s="4" t="str">
        <f aca="false">VLOOKUP(A774,'286'!$A$3:$I$1768,9,FALSE())</f>
        <v>I</v>
      </c>
      <c r="N774" s="8" t="str">
        <f aca="false">IF(R774=O774, "MISMA","CONTRARIA")</f>
        <v>CONTRARIA</v>
      </c>
      <c r="O774" s="8" t="str">
        <f aca="false" t="array" ref="O774">_xlfn.IFS(L774="D","1", L774="I","2")</f>
        <v>1</v>
      </c>
      <c r="P774" s="8" t="e">
        <f aca="false" t="array" ref="P774">_xlfn.IFS(K774="OD","1", K774="OI","2")</f>
        <v>#N/A</v>
      </c>
      <c r="Q774" s="1" t="str">
        <f aca="false" t="array" ref="Q774">_xlfn.IFS(J774="M","1", J774="H","2")</f>
        <v>2</v>
      </c>
      <c r="R774" s="8" t="str">
        <f aca="false" t="array" ref="R774">_xlfn.IFS(M774="D","1", M774="I","2")</f>
        <v>2</v>
      </c>
      <c r="S774" s="1" t="str">
        <f aca="false" t="array" ref="S774">_xlfn.IFS(N774="CONTRARIA", "1",N774= "MISMA","2")</f>
        <v>1</v>
      </c>
      <c r="T774" s="1" t="str">
        <f aca="false" t="array" ref="T774">_xlfn.IFS(I774="0-12","1", I774="13-24","2", I774="25-40","3", I774="41-60","4", I774="61-100","5")</f>
        <v>3</v>
      </c>
      <c r="U774" s="9" t="n">
        <v>-3</v>
      </c>
      <c r="V774" s="10" t="str">
        <f aca="false">IF(U774="","",IF(AND(U774&gt;=-9,U774&lt;=-6.5),"-9 a -6,5",IF(AND(U774&gt;=-6,U774&lt;=-3.5),"-6 a -3,5",IF(AND(U774&gt;=-3,U774&lt;=-1),"-3 a -1",IF(U774=-0.5,"-0,5",IF(AND(U774&gt;=0,U774&lt;=2.5),"0 a 2,5",IF(AND(U774&gt;=3,U774&lt;=5.5),"3 a 5,5",IF(AND(U774&gt;=6,U774&lt;=8.5),"6 a 8,5",IF(AND(U774&gt;=9,U774&lt;=20),"9 a 20","Fuera de rango")))))))))</f>
        <v>-3 a -1</v>
      </c>
      <c r="W774" s="11" t="n">
        <f aca="false">IF(V774="","",IF(V774="-9 a -6,5",2,IF(V774="-6 a -3,5",3,IF(V774="-3 a -1",4,IF(V774="-0,5","NORMA",IF(V774="0 a 2,5",5,IF(V774="3 a 5,5",6,IF(V774="6 a 8,5",7,IF(V774="9 a 20",8,"Fuera de rango")))))))))</f>
        <v>4</v>
      </c>
      <c r="X774" s="9" t="n">
        <v>0</v>
      </c>
      <c r="Y774" s="11" t="str">
        <f aca="false">IF(X774="","",IF(AND(X774&gt;=0,X774&lt;=4),"0 a 4",IF(AND(X774&gt;=4.5,X774&lt;=8.5),"4,5 a 8,5",IF(X774=9,"9",IF(AND(X774&gt;=9.5,X774&lt;=13),"9,5 a 13",IF(AND(X774&gt;=13.5,X774&lt;=20),"13,5 a 20",IF(AND(X774&gt;=20.5,X774&lt;=35),"20,5 a 35","Fuera de rango")))))))</f>
        <v>0 a 4</v>
      </c>
      <c r="Z774" s="11" t="n">
        <f aca="false">IF(Y774="","",IF(Y774="0 a 4",1,IF(Y774="4,5 a 8,5",2,IF(Y774="9","NORMA",IF(Y774="9,5 a 13",3,IF(Y774="13,5 a 20",4,IF(Y774="20,5 a 35",5,"Fuera de rango")))))))</f>
        <v>1</v>
      </c>
      <c r="AA774" s="9" t="n">
        <v>19</v>
      </c>
      <c r="AB774" s="10" t="str">
        <f aca="false">IF(AA774="","",IF(AND(AA774&gt;=0,AA774&lt;=9),"0 a 9",IF(AND(AA774&gt;=9.5,AA774&lt;=18.5),"9,5 a 18,5",IF(AA774=19,"19",IF(AND(AA774&gt;=19.5,AA774&lt;=28),"19,5 a 28",IF(AND(AA774&gt;=28.5,AA774&lt;=40),"28,5 a 40","Fuera de rango"))))))</f>
        <v>19</v>
      </c>
      <c r="AC774" s="11" t="str">
        <f aca="false" t="array" ref="AC774">_xlfn.IFS(AB774="","",AB774="0 a 9",1,AB774="9,5 a 18,5",2,AB774="19","NORMA",AB774="19,5 a 28",3,AB774="28,5 a 40",4,TRUE(),"Fuera de rango")</f>
        <v>NORMA</v>
      </c>
      <c r="AD774" s="9" t="n">
        <v>8</v>
      </c>
      <c r="AE774" s="10" t="str">
        <f aca="false">IF(AD774="","",IF(AND(AD774&gt;=-10,AD774&lt;=0),"De -10 a 0",IF(AND(AD774&gt;=0.5,AD774&lt;=9.5),"0,5 a 9,5",IF(AD774=10,"10",IF(AND(AD774&gt;=10.5,AD774&lt;=20),"10,5 a 20",IF(AND(AD774&gt;=20.5,AD774&lt;=40),"20,5 a 40","Fuera de rango"))))))</f>
        <v>0,5 a 9,5</v>
      </c>
      <c r="AF774" s="12" t="n">
        <f aca="false">IF(AD774="","",IF(AND(AD774&gt;=-10,AD774&lt;=0),1,IF(AND(AD774&gt;=0.5,AD774&lt;=9.5),2,IF(AD774=10,"NORMA",IF(AND(AD774&gt;=10.5,AD774&lt;=20),3,IF(AND(AD774&gt;=20.5,AD774&lt;=40),4,""))))))</f>
        <v>2</v>
      </c>
      <c r="AG774" s="9" t="n">
        <v>12</v>
      </c>
      <c r="AH774" s="10" t="str">
        <f aca="false">IF(AG774="","",IF(AND(AG774&gt;=0,AG774&lt;=4),"0 a 4",IF(AND(AG774&gt;=4.5,AG774&lt;=8.5),"4,5 a 8,5",IF(AG774=9,"9",IF(AND(AG774&gt;=9.5,AG774&lt;=13),"9,5 a 13",IF(AND(AG774&gt;=13.5,AG774&lt;=25),"13,5 a 25","Fuera de rango"))))))</f>
        <v>9,5 a 13</v>
      </c>
      <c r="AI774" s="10" t="n">
        <f aca="false">IF(AH774="","",IF(AH774="0 a 4",1,IF(AH774="4,5 a 8,5",2,IF(AH774="9","NORMA",IF(AH774="9,5 a 13",3,IF(AH774="13,5 a 25",4,""))))))</f>
        <v>3</v>
      </c>
      <c r="AJ774" s="9" t="n">
        <v>6</v>
      </c>
      <c r="AK774" s="10" t="str">
        <f aca="false">IF(AJ774="","",IF(AND(AJ774&gt;=-15,AJ774&lt;=-10.5),"-15 a -10,5",IF(AND(AJ774&gt;=-10,AJ774&lt;=-4),"-10 a -4",IF(AND(AJ774&gt;=-4.5,AJ774&lt;=0),"-4,5 a 0",IF(AND(AJ774&gt;=0.5,AJ774&lt;=4.5),"0,5 a 4,5",IF(AJ774=5,"5",IF(AND(AJ774&gt;=5.5,AJ774&lt;=10),"5,5 a 10",IF(AND(AJ774&gt;=10.5,AJ774&lt;=20),"10,5 a 20","Fuera de rango"))))))))</f>
        <v>5,5 a 10</v>
      </c>
      <c r="AL774" s="11" t="n">
        <f aca="false">IF(AK774="","",IF(AK774="-15 a -10,5",1,IF(AK774="-10 a -4",2,IF(AK774="-4,5 a 0",3,IF(AK774="0,5 a 4,5",4,IF(AK774="5","NORMA",IF(AK774="5,5 a 10",5,IF(AK774="10,5 a 20",6,"Error"))))))))</f>
        <v>5</v>
      </c>
      <c r="AM774" s="9" t="n">
        <v>0.5</v>
      </c>
      <c r="AN774" s="10" t="str">
        <f aca="false">IF(AM774="","",IF(AND(AM774&gt;=-7.5,AM774&lt;=-5.5),"-7,5 a -5,5",IF(AND(AM774&gt;=-5,AM774&lt;=-3),"-5 a -3",IF(AND(AM774&gt;=-2.5,AM774&lt;=-0.5),"-2,5 a -0,5",IF(AM774=0,"0,00",IF(AND(AM774&gt;=0.5,AM774&lt;=2.5),"0,5 a 2,5",IF(AND(AM774&gt;=3,AM774&lt;=5),"3 a 5",IF(AND(AM774&gt;=5.5,AM774&lt;=7.5),"5,5 a 7,5",IF(AND(AM774&gt;=8,AM774&lt;=10),"8 a 10","Fuera de rango")))))))))</f>
        <v>0,5 a 2,5</v>
      </c>
      <c r="AO774" s="11" t="n">
        <f aca="false">IF(AN774="","",IF(AN774="-7,5 a -5,5",1,IF(AN774="-5 a -3",2,IF(AN774="-2,5 a -0,5",3,IF(AN774="0,00","NORMA",IF(AN774="0,5 a 2,5",4,IF(AN774="3 a 5",5,IF(AN774="5,5 a 7,5",6,IF(AN774="8 a 10",7,"Error")))))))))</f>
        <v>4</v>
      </c>
      <c r="AP774" s="9" t="n">
        <v>-5</v>
      </c>
      <c r="AQ774" s="10" t="str">
        <f aca="false">IF(AP774="","",IF(AND(AP774&gt;=-20,AP774&lt;=-9.5),"-20 a -9,5",IF(AND(AP774&gt;=-9,AP774&lt;=-6.5),"-9 a -6,5",IF(AP774=-6,"-6",IF(AND(AP774&gt;=-5.5,AP774&lt;=-3),"-5,5 a -3",IF(AND(AP774&gt;=-2.5,AP774&lt;=0),"-2,5 a 0",IF(AND(AP774&gt;=0.5,AP774&lt;=3),"0,5 a 3",IF(AND(AP774&gt;=3.5,AP774&lt;=6),"3,5 a 6",IF(AND(AP774&gt;=6.5,AP774&lt;=9),"6,5 a 9",IF(AND(AP774&gt;=9.5,AP774&lt;=20),"9,5 a 20","Fuera de rango"))))))))))</f>
        <v>-5,5 a -3</v>
      </c>
      <c r="AR774" s="11" t="n">
        <f aca="false">IF(AQ774="","",IF(AQ774="-20 a -9,5",1,IF(AQ774="-9 a -6,5",2,IF(AQ774="-6","NORMA",IF(AQ774="-5,5 a -3",3,IF(AQ774="-2,5 a 0",4,IF(AQ774="0,5 a 3",5,IF(AQ774="3,5 a 6",6,IF(AQ774="6,5 a 9",7,IF(AQ774="9,5 a 20",8,""))))))))))</f>
        <v>3</v>
      </c>
      <c r="AS774" s="9" t="n">
        <v>4</v>
      </c>
      <c r="AT774" s="10" t="str">
        <f aca="false">IF(AS774="","",IF(AND(AS774&gt;=-16,AS774&lt;=-14),"-16 a -14",IF(AND(AS774&gt;=-13.5,AS774&lt;=-11.5),"-13,5 a -11,5",IF(AND(AS774&gt;=-11,AS774&lt;=-9),"-11 a -9",IF(AND(AS774&gt;=-8.5,AS774&lt;=-6.5),"-8,5 a -6,5",IF(AND(AS774&gt;=-6,AS774&lt;=-4),"-6 a -4",IF(AND(AS774&gt;=-3.5,AS774&lt;=-1.5),"-3,5 a -1,5",IF(AND(AS774&gt;=-1,AS774&lt;=1),"-1 a 1",IF(AND(AS774&gt;=1.5,AS774&lt;=3.5),"1,5 a 3,5",IF(AND(AS774&gt;=4,AS774&lt;=6),"4 a 6",IF(AND(AS774&gt;=6.5,AS774&lt;=8.5),"6,5 a 8,5",IF(AND(AS774&gt;=9,AS774&lt;=11),"9 a 11",IF(AND(AS774&gt;=11.5,AS774&lt;=13.5),"11,5 a 13,5",IF(AND(AS774&gt;=14,AS774&lt;=16),"14 a 16",IF(AND(AS774&gt;=16.5,AS774&lt;=18.5),"16,5 a 18,5",IF(AND(AS774&gt;=19,AS774&lt;=21),"19 a 21","Fuera de rango"))))))))))))))))</f>
        <v>4 a 6</v>
      </c>
      <c r="AU774" s="11" t="str">
        <f aca="false" t="array" ref="AU774">IF(AT774="","",_xlfn.IFS(AT774="-16 a -14",1,AT774="-13,5 a -11,5",2,AT774="-11 a -9",3,AT774="-8,5 a -6,5",4,AT774="-6 a -4",5,AT774="-3,5 a -1,5",6,AT774="-1 a 1",7,AT774="1,5 a 3,5",8,AT774="4 a 6","NORMA",AT774="6,5 a 8,5",9,AT774="9 a 11",10,AT774="11,5 a 13,5",11,AT774="14 a 16",12,AT774="16,5 a 18,5",13,AT774="19 a 21",14,TRUE(),""))</f>
        <v>NORMA</v>
      </c>
      <c r="AV774" s="9" t="n">
        <v>0</v>
      </c>
      <c r="AW774" s="10" t="str">
        <f aca="false">IF(AV774="","",IF(AND(AV774&gt;=-1,AV774&lt;=-0.5),"-1 a -0,5",IF(AND(AV774&gt;-0.5,AV774&lt;=0),"De -0,5 a 0",IF(AND(AV774&gt;=0.25,AV774&lt;=0.75),"0,25 a 0,75",IF(AND(AV774&gt;=1,AV774&lt;=1.5),"1 a 1,5",IF(AND(AV774&gt;=1.75,AV774&lt;=2.25),"1,75 a 2,25",IF(AND(AV774&gt;=2.5,AV774&lt;=3),"2,5 a 3",IF(AND(AV774&gt;=3.25,AV774&lt;=3.75),"3,25 a 3,75","Fuera de rango"))))))))</f>
        <v>De -0,5 a 0</v>
      </c>
      <c r="AX774" s="10" t="n">
        <f aca="false">IF(AW774="","",IF(OR(AW774="-1 a -0,5",AW774="-1 a -0.5"),1,IF(OR(AW774="De -0,5 a 0",AW774="-0,5 a 0",AW774="De -0.5 a 0"),2,IF(OR(AW774="0,25 a 0,75",AW774="0.25 a 0.75"),"NORMA",IF(OR(AW774="1 a 1,5",AW774="1 a 1.5"),3,IF(OR(AW774="1,75 a 2,25",AW774="1.75 a 2.25"),4,IF(OR(AW774="2,5 a 3",AW774="2.5 a 3"),5,IF(OR(AW774="3,25 a 3,75",AW774="3.25 a 3.75"),6,""))))))))</f>
        <v>2</v>
      </c>
      <c r="AY774" s="9" t="n">
        <v>-5</v>
      </c>
      <c r="AZ774" s="10" t="str">
        <f aca="false">IF(AY774="","",IF(AND(AY774&gt;=-20,AY774&lt;=-9.5),"-20 a -9,5",IF(AND(AY774&gt;=-9,AY774&lt;=-6.5),"-9 a -6,5",IF(AY774=-6,"-6",IF(AND(AY774&gt;=-5.5,AY774&lt;=-3),"-5,5 a -3",IF(AND(AY774&gt;=-2.5,AY774&lt;=0),"-2,5 a 0",IF(AND(AY774&gt;=0.5,AY774&lt;=3),"0,5 a 3",IF(AND(AY774&gt;=3.5,AY774&lt;=6),"3,5 a 6","Fuera de rango"))))))))</f>
        <v>-5,5 a -3</v>
      </c>
      <c r="BA774" s="11" t="n">
        <f aca="false">IF(AZ774="","",IF(AZ774="-20 a -9,5",1,IF(AZ774="-9 a -6,5",2,IF(AZ774="-6","NORMA",IF(AZ774="-5,5 a -3",3,IF(AZ774="-2,5 a 0",4,IF(AZ774="0,5 a 3",5,IF(AZ774="3,5 a 6",6,""))))))))</f>
        <v>3</v>
      </c>
      <c r="BB774" s="9" t="n">
        <v>0</v>
      </c>
      <c r="BC774" s="10" t="str">
        <f aca="false" t="array" ref="BC774">IF(BB774="","",_xlfn.IFS(AND(BB774&gt;=0,BB774&lt;=2),"0 a 2",AND(BB774&gt;=2.5,BB774&lt;=4.5),"2,5 a 4,5",AND(BB774&gt;=5,BB774&lt;=7),"5 a 7",AND(BB774&gt;=7.5,BB774&lt;=9.5),"7,5 a 9,5",AND(BB774&gt;=10,BB774&lt;=12),"10 a 12",AND(BB774&gt;=12.5,BB774&lt;=14.5),"12,5 a 14,5",BB774=15,"15",AND(BB774&gt;=15.5,BB774&lt;=17.5),"15,5 a 17,5",AND(BB774&gt;=18,BB774&lt;=20),"18 a 20",AND(BB774&gt;=20.5,BB774&lt;=22.5),"20,5 a 22,5",AND(BB774&gt;=23,BB774&lt;=25),"23 a 25",TRUE(),"Fuera de rango"))</f>
        <v>0 a 2</v>
      </c>
      <c r="BD774" s="11" t="n">
        <f aca="false" t="array" ref="BD774">IF(BC774="","",_xlfn.IFS(BC774="0 a 2",1,BC774="2,5 a 4,5",2,BC774="5 a 7",3,BC774="7,5 a 9,5",4,BC774="10 a 12",5,BC774="12,5 a 14,5",6,BC774="15","NORMA",BC774="15,5 a 17,5",7,BC774="18 a 20",8,BC774="20,5 a 22,5",9,BC774="23 a 25",10,TRUE(),"Fuera de rango"))</f>
        <v>1</v>
      </c>
      <c r="BE774" s="9" t="n">
        <v>22</v>
      </c>
      <c r="BF774" s="10" t="str">
        <f aca="false">IF(BE774="","",IF(AND(BE774&gt;=-20,BE774&lt;=-10),"-20 a -10",IF(AND(BE774&gt;=-9.5,BE774&lt;=0.5),"-9,5 a 0,5",IF(AND(BE774&gt;=1,BE774&lt;=11),"1 a 11",IF(AND(BE774&gt;=11.5,BE774&lt;=20.5),"11,5 a 20,5",IF(BE774=21,"21",IF(AND(BE774&gt;=21.5,BE774&lt;=31.5),"21,5 a 31,5",IF(AND(BE774&gt;=32,BE774&lt;=42),"32 a 42","Fuera de rango"))))))))</f>
        <v>21,5 a 31,5</v>
      </c>
      <c r="BG774" s="11" t="n">
        <f aca="false">IF(BF774="","",IF(BF774="-20 a -10",1,IF(BF774="-9,5 a 0,5",2,IF(BF774="1 a 11",3,IF(BF774="11,5 a 20,5",4,IF(BF774="21","NORMA",IF(BF774="21,5 a 31,5",5,IF(BF774="32 a 42",6,""))))))))</f>
        <v>5</v>
      </c>
      <c r="BH774" s="9" t="n">
        <v>5</v>
      </c>
      <c r="BI774" s="10" t="str">
        <f aca="false">IF(BH774="","",IF(AND(BH774&gt;=-20,BH774&lt;=-15),"-20 a -15",IF(AND(BH774&gt;=-14.5,BH774&lt;=-9.5),"-14,5 a -9,5",IF(AND(BH774&gt;=-9,BH774&lt;=-4),"-9 a -4",IF(AND(BH774&gt;=-3.5,BH774&lt;=2.5),"-3,5 a 2,5",IF(AND(BH774&gt;=3,BH774&lt;=8),"3 a 8",IF(AND(BH774&gt;=8.5,BH774&lt;=14.5),"8,5 a 14,5",IF(BH774=15,"15",IF(AND(BH774&gt;=15.5,BH774&lt;=20.5),"15,5 a 20,5",IF(AND(BH774&gt;=21,BH774&lt;=26),"21 a 26","Fuera de rango"))))))))))</f>
        <v>3 a 8</v>
      </c>
      <c r="BJ774" s="11" t="n">
        <f aca="false">IF(BI774="","",IF(BI774="-20 a -15",1,IF(BI774="-14,5 a -9,5",2,IF(BI774="-9 a -4",3,IF(BI774="-3,5 a 2,5",4,IF(BI774="3 a 8",5,IF(BI774="8,5 a 14,5",6,IF(BI774="15","NORMA",IF(BI774="15,5 a 20,5",7,IF(BI774="21 a 26",8,IF(BI774="26,5 a 31,5",9,"")))))))))))</f>
        <v>5</v>
      </c>
      <c r="BK774" s="9" t="n">
        <v>0</v>
      </c>
      <c r="BL774" s="10" t="str">
        <f aca="false">IF(BK774="","",IF(AND(BK774&gt;=0,BK774&lt;=2),"0 - 2",IF(AND(BK774&gt;=2.5,BK774&lt;=4.5),"2,5 - 4,5",IF(AND(BK774&gt;=5,BK774&lt;=7),"5 - 7",IF(AND(BK774&gt;=7.5,BK774&lt;=9.5),"7,5 - 9,5",IF(AND(BK774&gt;=10,BK774&lt;=12),"10 - 12",IF(AND(BK774&gt;=12.5,BK774&lt;=13.5),"12,5 - 13,5",IF(BK774=14,"14",IF(AND(BK774&gt;=14.5,BK774&lt;=16.5),"14,5 - 16,5",IF(AND(BK774&gt;=17,BK774&lt;=19),"17 - 19",IF(AND(BK774&gt;=19.5,BK774&lt;=21.5),"19,5 - 21,5",IF(AND(BK774&gt;=22,BK774&lt;=24),"22 - 24",IF(AND(BK774&gt;=24.5,BK774&lt;=26.5),"24,5 - 26,5",IF(AND(BK774&gt;=27,BK774&lt;=29),"27 - 29",IF(AND(BK774&gt;=29.5,BK774&lt;=30),"29,5 - 30","Fuera de rango")))))))))))))))</f>
        <v>0 - 2</v>
      </c>
      <c r="BM774" s="11" t="n">
        <f aca="false">IF(BL774="","",IF(BL774="0 - 2",1,IF(BL774="2,5 - 4,5",2,IF(BL774="5 - 7",3,IF(BL774="7,5 - 9,5",4,IF(BL774="10 - 12",5,IF(BL774="12,5 - 13,5",6,IF(BL774="14","NORMA",IF(BL774="14,5 - 16,5",7,IF(BL774="17 - 19",8,IF(BL774="19,5 - 21,5",9,IF(BL774="22 - 24",10,IF(BL774="24,5 - 26,5",11,IF(BL774="27 - 29",12,IF(BL774="29,5 - 30",13,"")))))))))))))))</f>
        <v>1</v>
      </c>
      <c r="BN774" s="9" t="n">
        <v>26</v>
      </c>
      <c r="BO774" s="11" t="str">
        <f aca="false">IF(BN774="","",IF(AND(BN774&gt;=-20,BN774&lt;=-10),"-20 a -10",IF(AND(BN774&gt;=-9.5,BN774&lt;=0.5),"-9,5 a 0,5",IF(AND(BN774&gt;=1,BN774&lt;=11),"1 a 11",IF(AND(BN774&gt;=11.5,BN774&lt;=21.5),"11,5 a 21,5",IF(BN774=22,"22",IF(AND(BN774&gt;=22.5,BN774&lt;=32.5),"22,5 a 32,5",IF(AND(BN774&gt;=33,BN774&lt;=43),"33 a 43","Fuera de rango"))))))))</f>
        <v>22,5 a 32,5</v>
      </c>
      <c r="BP774" s="11" t="n">
        <f aca="false">IF(BO774="","",IF(BO774="-20 a -10",1,IF(BO774="-9,5 a 0,5",2,IF(BO774="1 a 11",3,IF(BO774="11,5 a 21,5",4,IF(BO774="22","NORMA",IF(BO774="22,5 a 32,5",5,IF(BO774="33 a 43",6,""))))))))</f>
        <v>5</v>
      </c>
      <c r="BQ774" s="9" t="n">
        <v>12</v>
      </c>
      <c r="BR774" s="10" t="str">
        <f aca="false">IF(BQ774="","",IF(AND(BQ774&gt;=-20,BQ774&lt;=-15),"-20 a -15",IF(AND(BQ774&gt;=-14.5,BQ774&lt;=-9.5),"-14,5 a -9,5",IF(AND(BQ774&gt;=-9,BQ774&lt;=-4),"-9 a -4",IF(AND(BQ774&gt;=-3.5,BQ774&lt;=2.5),"-3,5 a 2,5",IF(AND(BQ774&gt;=3,BQ774&lt;=8),"3 a 8",IF(AND(BQ774&gt;=8.5,BQ774&lt;=13.5),"8,5 a 13,5",IF(AND(BQ774&gt;=14,BQ774&lt;=17.5),"14 a 17,5",IF(BQ774=18,"18",IF(AND(BQ774&gt;=18.5,BQ774&lt;=23.5),"18,5 a 23,5",IF(AND(BQ774&gt;=24,BQ774&lt;=29),"24 a 29",IF(AND(BQ774&gt;=29.5,BQ774&lt;=34.5),"29,5 a 34,5",IF(AND(BQ774&gt;=35,BQ774&lt;=40),"35 a 40","Fuera de rango")))))))))))))</f>
        <v>8,5 a 13,5</v>
      </c>
      <c r="BS774" s="11" t="n">
        <f aca="false">IF(BR774="","",IF(BR774="-20 a -15",1,IF(BR774="-14,5 a -9,5",2,IF(BR774="-9 a -4",3,IF(BR774="-3,5 a 2,5",4,IF(BR774="3 a 8",5,IF(BR774="8,5 a 13,5",6,IF(BR774="14 a 17,5",7,IF(BR774="18","NORMA",IF(BR774="18,5 a 23,5",8,IF(BR774="24 a 29",9,IF(BR774="29,5 a 34,5",10,IF(BR774="35 a 40",11,"")))))))))))))</f>
        <v>6</v>
      </c>
      <c r="BT774" s="9" t="n">
        <v>0</v>
      </c>
      <c r="BU774" s="10" t="str">
        <f aca="false">IF(BT774="","",IF(AND(BT774&gt;=-20,BT774&lt;=-18),"-20 a -18",IF(AND(BT774&gt;=-17.5,BT774&lt;=-15.5),"-17,5 a -15,5",IF(AND(BT774&gt;=-15,BT774&lt;=-13),"-15 a -13",IF(AND(BT774&gt;=-12.5,BT774&lt;=-10.5),"-12,5 a -10,5",IF(AND(BT774&gt;=-10,BT774&lt;=-8),"-10 a -8",IF(AND(BT774&gt;=-7.5,BT774&lt;=-5.5),"-7,5 a -5,5",IF(AND(BT774&gt;=-5,BT774&lt;=-3),"-5 a -3",IF(AND(BT774&gt;=-2.5,BT774&lt;=-0.5),"-2,5 a -0,5",IF(BT774=0,"0",IF(AND(BT774&gt;=0.5,BT774&lt;=2.5),"0,5 a 2,5",IF(AND(BT774&gt;=3,BT774&lt;=5),"3 a 5",IF(AND(BT774&gt;=5.5,BT774&lt;=7.5),"5,5 a 7,5",IF(AND(BT774&gt;=8,BT774&lt;=10),"8 a 10",IF(AND(BT774&gt;=10.5,BT774&lt;=12.5),"10,5 a 12,5",IF(AND(BT774&gt;=13,BT774&lt;=15),"13 a 15",IF(AND(BT774&gt;=15.5,BT774&lt;=17.5),"15,5 a 17,5",IF(AND(BT774&gt;=18,BT774&lt;=20),"18 a 20","Fuera de rango"))))))))))))))))))</f>
        <v>0</v>
      </c>
      <c r="BV774" s="11" t="str">
        <f aca="false">IF(BT774="","",IF(BT774=0,"NORMA",IF(AND(BT774&gt;=-20,BT774&lt;=-18),2,IF(AND(BT774&gt;=-17.5,BT774&lt;=-15.5),2,IF(AND(BT774&gt;=-15,BT774&lt;=-13),3,IF(AND(BT774&gt;=-12.5,BT774&lt;=-10.5),4,IF(AND(BT774&gt;=-10,BT774&lt;=-8),5,IF(AND(BT774&gt;=-7.5,BT774&lt;=-5.5),6,IF(AND(BT774&gt;=-5,BT774&lt;=-3),7,IF(AND(BT774&gt;=-2.5,BT774&lt;=-0.5),8,IF(AND(BT774&gt;=0.5,BT774&lt;=2.5),9,IF(AND(BT774&gt;=3,BT774&lt;=5),10,IF(AND(BT774&gt;=5.5,BT774&lt;=7.5),11,IF(AND(BT774&gt;=8,BT774&lt;=10),12,IF(AND(BT774&gt;=10.5,BT774&lt;=12.5),13,IF(AND(BT774&gt;=13,BT774&lt;=15),14,IF(AND(BT774&gt;=15.5,BT774&lt;=17.5),15,IF(AND(BT774&gt;=18,BT774&lt;=20),16,"Fuera de rango"))))))))))))))))))</f>
        <v>NORMA</v>
      </c>
      <c r="BW774" s="9" t="n">
        <v>-8.75</v>
      </c>
      <c r="BX774" s="10" t="n">
        <f aca="false">18.5- (0.3*H774)</f>
        <v>7.4</v>
      </c>
      <c r="BY774" s="10" t="n">
        <f aca="false">(BW774)-(BX774)</f>
        <v>-16.15</v>
      </c>
      <c r="BZ774" s="10" t="str">
        <f aca="false">IF(BY774="","",IF(BY774&lt;-27.5,"De -30 a -28",IF(BY774&lt;-25,"De -27,5 a -25,5",IF(BY774&lt;-22.5,"De -25 a -23",IF(BY774&lt;-20,"De -22,5 a -20,5",IF(BY774&lt;-17.5,"De -20 a -18",IF(BY774&lt;-15,"De -17,5 a -15,5",IF(BY774&lt;-12.5,"De -15 a -13",IF(BY774&lt;-10,"De -12,5 a -10,5",IF(BY774&lt;-7.5,"De -10 a -8",IF(BY774&lt;-5,"De -7,5 a -5,5",IF(BY774&lt;-2.5,"De -5 a -3",IF(BY774&lt;0,"De -2,5 a -0,5",IF(BY774&lt;2.5,"De 0 a 2",IF(BY774&lt;5,"De 2,5 a 4,5",IF(BY774&lt;7.5,"De 5 a 7",IF(BY774&lt;10,"De 7,5 a 9,5",IF(BY774&lt;12.5,"De 10 a 12",IF(BY774&lt;15,"De 12,5 a 14,5",IF(BY774&lt;17.5,"De 15 a 17",IF(BY774&lt;20,"De 17,5 a 19,5",IF(BY774&lt;22.5,"De 20 a 22",IF(BY774&lt;25,"De 22,5 a 24,5",IF(BY774&lt;27.5,"De 25 a 27","De 27,5 a 30"))))))))))))))))))))))))</f>
        <v>De -17,5 a -15,5</v>
      </c>
      <c r="CA774" s="12" t="n">
        <f aca="false">IF(BY774="","",IF(BY774&lt;=-28,1,IF(BY774&lt;=-25.5,2,IF(BY774&lt;=-23,3,IF(BY774&lt;=-20.5,4,IF(BY774&lt;=-18,5,IF(BY774&lt;=-15.5,6,IF(BY774&lt;=-13,7,IF(BY774&lt;=-10.5,8,IF(BY774&lt;=-8,9,IF(BY774&lt;=-5.5,10,IF(BY774&lt;=-3,11,IF(BY774&lt;=-0.5,12,IF(BY774&lt;=2,13,IF(BY774&lt;=4.5,14,IF(BY774&lt;=7,15,IF(BY774&lt;=9.5,16,IF(BY774&lt;=12,17,IF(BY774&lt;=14.5,18,IF(BY774&lt;=17,19,IF(BY774&lt;=19.5,20,IF(BY774&lt;=22,21,IF(BY774&lt;=24.5,22,IF(BY774&lt;=27,23,IF(BY774&lt;=30,24,"Fuera de rango")))))))))))))))))))))))))</f>
        <v>6</v>
      </c>
      <c r="CB774" s="9" t="n">
        <v>-8.75</v>
      </c>
      <c r="CC774" s="10" t="n">
        <f aca="false">18.5- (0.3*H774)</f>
        <v>7.4</v>
      </c>
      <c r="CD774" s="10" t="n">
        <f aca="false">(CB774)-(CC774)</f>
        <v>-16.15</v>
      </c>
      <c r="CE774" s="10" t="str">
        <f aca="false">IF(CD774="","",IF(CD774&lt;-27.5,"De -30 a -28",IF(CD774&lt;-25,"De -27,5 a -25,5",IF(CD774&lt;-22.5,"De -25 a -23",IF(CD774&lt;-20,"De -22,5 a -20,5",IF(CD774&lt;-17.5,"De -20 a -18",IF(CD774&lt;-15,"De -17,5 a -15,5",IF(CD774&lt;-12.5,"De -15 a -13",IF(CD774&lt;-10,"De -12,5 a -10,5",IF(CD774&lt;-7.5,"De -10 a -8",IF(CD774&lt;-5,"De -7,5 a -5,5",IF(CD774&lt;-2.5,"De -5 a -3",IF(CD774&lt;0,"De -2,5 a -0,5",IF(CD774&lt;=2,"De 0 a 2",IF(CD774&lt;=4.5,"De 2,5 a 4,5",IF(CD774&lt;=7,"De 5 a 7",IF(CD774&lt;=9.5,"De 7,5 a 9,5",IF(CD774&lt;=12,"De 10 a 12",IF(CD774&lt;=14.5,"De 12,5 a 14,5",IF(CD774&lt;=17,"De 15 a 17",IF(CD774&lt;=19.5,"De 17,5 a 19,5",IF(CD774&lt;=22,"De 20 a 22",IF(CD774&lt;=24.5,"De 22,5 a 24,5",IF(CD774&lt;=27,"De 25 a 27","De 27,5 a 30"))))))))))))))))))))))))</f>
        <v>De -17,5 a -15,5</v>
      </c>
      <c r="CF774" s="12" t="n">
        <f aca="false">IF(CD774="","",IF(CD774&lt;-27.5,1,IF(CD774&lt;-25,2,IF(CD774&lt;-22.5,3,IF(CD774&lt;-20,4,IF(CD774&lt;-17.5,5,IF(CD774&lt;-15,6,IF(CD774&lt;-12.5,7,IF(CD774&lt;-10,8,IF(CD774&lt;-7.5,9,IF(CD774&lt;-5,10,IF(CD774&lt;-2.5,11,IF(CD774&lt;0,12,IF(CD774&lt;2.5,13,IF(CD774&lt;5,14,IF(CD774&lt;7.5,15,IF(CD774&lt;10,16,IF(CD774&lt;12.5,17,IF(CD774&lt;15,18,IF(CD774&lt;17.5,19,IF(CD774&lt;20,20,IF(CD774&lt;22.5,21,IF(CD774&lt;25,22,IF(CD774&lt;27.5,23,24))))))))))))))))))))))))</f>
        <v>6</v>
      </c>
      <c r="CG774" s="9" t="n">
        <v>-1.75</v>
      </c>
      <c r="CH774" s="10" t="str">
        <f aca="false">IF(CG774="","",IF(AND(CG774&gt;=-10,CG774&lt;=-9.5),"-10 a -9,5",IF(AND(CG774&gt;-9.5,CG774&lt;=-8.5),"-9 a -8,5",IF(AND(CG774&gt;-8.5,CG774&lt;=-7.5),"-8 a -7,5",IF(AND(CG774&gt;-7.5,CG774&lt;=-6.5),"-7 a -6,5",IF(AND(CG774&gt;-6.5,CG774&lt;=-5.5),"-6 a -5,5",IF(AND(CG774&gt;-5.5,CG774&lt;=-4.5),"-5 a -4,5",IF(AND(CG774&gt;-4.5,CG774&lt;=-3.5),"-4 a -3,5",IF(AND(CG774&gt;-3.5,CG774&lt;=-2.5),"-3 a -2,5",IF(CG774=-2.25,"-2,25",IF(AND(CG774&gt;-2.5,CG774&lt;=-1.5),"-2 a -1,5",IF(AND(CG774&gt;-1.5,CG774&lt;=-0.5),"-1 a -0,5",IF(AND(CG774&gt;-0.5,CG774&lt;=0.5),"0 a 0,5",IF(AND(CG774&gt;0.5,CG774&lt;=1.5),"1 a 1,5",IF(AND(CG774&gt;1.5,CG774&lt;=2.5),"2 a 2,5",IF(AND(CG774&gt;2.5,CG774&lt;=3.5),"3 a 3,5",IF(AND(CG774&gt;3.5,CG774&lt;=4.5),"4 a 4,5",IF(AND(CG774&gt;4.5,CG774&lt;=5.5),"5 a 5,5",IF(AND(CG774&gt;5.5,CG774&lt;=6.5),"6 a 6,5",IF(AND(CG774&gt;6.5,CG774&lt;=7.5),"7 a 7,5",IF(AND(CG774&gt;7.5,CG774&lt;=8.5),"8 a 8,5",IF(AND(CG774&gt;8.5,CG774&lt;=9.5),"9 a 9,5",IF(CG774&gt;=10,"10","Fuera de rango")))))))))))))))))))))))</f>
        <v>-2 a -1,5</v>
      </c>
      <c r="CI774" s="11" t="n">
        <f aca="false">IF(CG774="","",IF(CG774=-2.25,"NORMA",IF(CG774&lt;=-9.5,1,IF(CG774&lt;=-8.5,2,IF(CG774&lt;=-7.5,3,IF(CG774&lt;=-6.5,4,IF(CG774&lt;=-5.5,5,IF(CG774&lt;=-4.5,6,IF(CG774&lt;=-3.5,7,IF(CG774&lt;=-2.5,8,IF(CG774&lt;=-1.5,9,IF(CG774&lt;=-0.5,10,IF(CG774&lt;=0.5,11,IF(CG774&lt;=1.5,12,IF(CG774&lt;=2.5,13,IF(CG774&lt;=3.5,14,IF(CG774&lt;=4.5,15,IF(CG774&lt;=5.5,16,IF(CG774&lt;=6.5,17,IF(CG774&lt;=7.5,18,IF(CG774&lt;=8.5,19,IF(CG774&lt;=9.5,20,IF(CG774=10,21,"Fuera de rango")))))))))))))))))))))))</f>
        <v>9</v>
      </c>
      <c r="CJ774" s="9" t="n">
        <v>1</v>
      </c>
      <c r="CK774" s="10" t="str">
        <f aca="false">IF(CJ774="","",IF(AND(CJ774&gt;=-6,CJ774&lt;=-5.5),"-6 a -5,5",IF(AND(CJ774&gt;-5.5,CJ774&lt;=-4.5),"-5 a -4,5",IF(AND(CJ774&gt;-4.5,CJ774&lt;=-3.5),"-4 a -3,5",IF(AND(CJ774&gt;-3.5,CJ774&lt;=-2.5),"-3 a -2,5",IF(AND(CJ774&gt;-2.5,CJ774&lt;=-1.5),"-2 a -1,5",IF(AND(CJ774&gt;-1.5,CJ774&lt;=-0.5),"-1 a -0,5",IF(AND(CJ774&gt;-0.5,CJ774&lt;=0.5),"0 a 0,5",IF(AND(CJ774&gt;0.5,CJ774&lt;=1.5),"1 a 1,5",IF(AND(CJ774&gt;1.5,CJ774&lt;2.5),"2",IF(AND(CJ774&gt;=2.5,CJ774&lt;=3),"2,5 a 3",IF(AND(CJ774&gt;3,CJ774&lt;=4),"3,5 a 4",IF(AND(CJ774&gt;4,CJ774&lt;=5),"4,5 a 5",IF(AND(CJ774&gt;5,CJ774&lt;=6),"5,5 a 6",IF(AND(CJ774&gt;6,CJ774&lt;=7),"6,5 a 7",IF(AND(CJ774&gt;7,CJ774&lt;=8),"7,5 a 8",IF(AND(CJ774&gt;8,CJ774&lt;=9.5),"8,5 a 9,5",IF(CJ774=10,"10","Fuera de rango"))))))))))))))))))</f>
        <v>1 a 1,5</v>
      </c>
      <c r="CL774" s="11" t="n">
        <f aca="false">IF(CK774="","",IF(OR(CK774="-6 a -5,5",CK774="-6 - -5,5"),1,IF(OR(CK774="-5 a -4,5",CK774="-5 - -4,5"),2,IF(OR(CK774="-4 a -3,5",CK774="-4 - -3,5"),3,IF(OR(CK774="-3 a -2,5",CK774="-3 - -2,5"),4,IF(OR(CK774="-2 a -1,5",CK774="-2 - -1,5"),5,IF(OR(CK774="-1 a -0,5",CK774="-1 - -0,5"),6,IF(OR(CK774="0 a 0,5",CK774="0 - 0,5"),7,IF(OR(CK774="1 a 1,5",CK774="1 - 1,5"),8,IF(CK774="2","NORMA",IF(OR(CK774="2,5 a 3",CK774="2,5 - 3"),9,IF(OR(CK774="3,5 a 4",CK774="3,5 - 4"),10,IF(OR(CK774="4,5 a 5",CK774="4,5 - 5"),11,IF(OR(CK774="5,5 a 6",CK774="5,5 - 6"),12,IF(OR(CK774="6,5 a 7",CK774="6,5 - 7"),13,IF(OR(CK774="7,5 a 8",CK774="7,5 - 8"),14,IF(OR(CK774="8,5 a 9",CK774="8,5 - 9,5",CK774="9 a 9,5"),15,IF(CK774="10",15,IF(OR(CK774="0,5 a 1",CK774="0,5 - 1"),7,"Fuera de rango")))))))))))))))))))</f>
        <v>8</v>
      </c>
      <c r="CO774" s="10" t="str">
        <f aca="false">IF(CM774&gt;0,"EME"," ")</f>
        <v> </v>
      </c>
      <c r="CQ774" s="10" t="str">
        <f aca="false">IF(CP774&gt;0,"0", " ")</f>
        <v> </v>
      </c>
      <c r="CR774" s="10" t="str">
        <f aca="false">IF(CP774&gt;0,"EME"," ")</f>
        <v> </v>
      </c>
      <c r="CS774" s="9" t="n">
        <v>0</v>
      </c>
      <c r="CV774" s="9" t="n">
        <v>0</v>
      </c>
      <c r="CY774" s="9" t="n">
        <v>-9.5</v>
      </c>
      <c r="DB774" s="9" t="n">
        <v>-6.25</v>
      </c>
      <c r="DC774" s="11" t="str">
        <f aca="false">IF(DB774&lt;0,"2"," ")</f>
        <v>2</v>
      </c>
      <c r="DD774" s="11" t="str">
        <f aca="false">IF(DB774&lt;0,"MIO"," ")</f>
        <v>MIO</v>
      </c>
      <c r="DE774" s="9" t="n">
        <v>-0.75</v>
      </c>
      <c r="DF774" s="10" t="str">
        <f aca="false">IF(DE774&lt;0,"3"," ")</f>
        <v>3</v>
      </c>
      <c r="DG774" s="10" t="str">
        <f aca="false">IF(DE774&lt;0,"AST"," ")</f>
        <v>AST</v>
      </c>
      <c r="DH774" s="9" t="n">
        <v>-0.5</v>
      </c>
      <c r="DI774" s="10" t="str">
        <f aca="false">IF(DH774&lt;0,"3"," ")</f>
        <v>3</v>
      </c>
      <c r="DJ774" s="10" t="str">
        <f aca="false">IF(DH774&lt;0,"AST"," ")</f>
        <v>AST</v>
      </c>
      <c r="DK774" s="9" t="n">
        <v>0</v>
      </c>
      <c r="DL774" s="10" t="str">
        <f aca="false">IF(DK774&gt;0,"4"," ")</f>
        <v> </v>
      </c>
      <c r="DM774" s="10" t="str">
        <f aca="false">IF(DK774&gt;0,"PRE"," ")</f>
        <v> </v>
      </c>
      <c r="DN774" s="9" t="n">
        <v>0</v>
      </c>
      <c r="DO774" s="10" t="str">
        <f aca="false">IF(DN774&gt;0,"4"," ")</f>
        <v> </v>
      </c>
      <c r="DP774" s="10" t="str">
        <f aca="false">IF(DN774&gt;0,"PRE"," ")</f>
        <v> </v>
      </c>
      <c r="DS774" s="12" t="str">
        <f aca="false">CONCATENATE(CO774,CU774,DA774,DG774,DM774)</f>
        <v> AST </v>
      </c>
      <c r="DT774" s="10" t="e">
        <f aca="false" t="array" ref="DT774">_xlfn.IFS(DS774="EME    ","0", DS774=" HIP   ","1", DS774="  MIO  ","2", DS774="   AST ","3", DS774="    PRE","4", DS774="EME   PRE","5", DS774=" HIP  PRE","6", DS774=" HIP AST ","7", DS774="  MIO PRE","8", DS774="  MIOAST ","9", DS774="   ASTPRE","10",DS774=" HIP ASTPRE","11", DS774="  MIOASTPRE","12", DS774="     ","0")</f>
        <v>#N/A</v>
      </c>
      <c r="DV774" s="1" t="e">
        <f aca="false" t="array" ref="DV774">_xlfn.IFS(DU774="SI","2", DU774="NO","1")</f>
        <v>#N/A</v>
      </c>
      <c r="DX774" s="11" t="str">
        <f aca="false">IF(DW774=0,"1","2")</f>
        <v>1</v>
      </c>
      <c r="DY774" s="11" t="str">
        <f aca="false" t="array" ref="DY774">_xlfn.IFS(DW774=0,"0", DW774=0.25, "1", DW774=0.5,"2", DW774=0.75,"3", DW774=1,"4",DW774=1.25,"5", DW774=1.5,"6", DW774=1.75,"7", DW774=2,"8")</f>
        <v>0</v>
      </c>
      <c r="EA774" s="11" t="str">
        <f aca="false">IF(DZ774=0,"1","2")</f>
        <v>1</v>
      </c>
      <c r="EB774" s="11" t="str">
        <f aca="false" t="array" ref="EB774">_xlfn.IFS(DZ774=0,"0", DZ774=0.25, "1", DZ774=0.5,"2", DZ774=0.75,"3", DZ774=1,"4",DZ774=1.25,"5", DZ774=1.5,"6", DZ774=1.75,"7", DZ774=2,"8")</f>
        <v>0</v>
      </c>
      <c r="ED774" s="10" t="str">
        <f aca="false">IF(EC774=0,"1","2")</f>
        <v>1</v>
      </c>
      <c r="EE774" s="11" t="str">
        <f aca="false" t="array" ref="EE774">_xlfn.IFS(EC774=0,"0", EC774=-0.25, "1", EC774=-0.5,"2", EC774=-0.75,"3", EC774=-1,"4",EC774=-1.25,"5", EC774=-1.5,"6", EC774=-1.75,"7", EC774=-2,"8", EC774=-2.25,"9",EC774=-2.5,"10", EC774=-2.75,"11", EC774=-3,"12", EC774=-3.25,"13", EC774=-3.5,"14", EC774=-3.75,"15",EC774=-4,"16")</f>
        <v>0</v>
      </c>
      <c r="EG774" s="10" t="str">
        <f aca="false">IF(EF774=0,"1","2")</f>
        <v>1</v>
      </c>
      <c r="EH774" s="11" t="str">
        <f aca="false" t="array" ref="EH774">_xlfn.IFS(EF774=0,"0", EF774=-0.25, "1", EF774=-0.5,"2", EF774=-0.75,"3", EF774=-1,"4",EF774=-1.25,"5", EF774=-1.5,"6", EF774=-1.75,"7", EF774=-2,"8", EF774=-2.25,"9",EF774=-2.5,"10", EF774=-2.75,"11", EF774=-3,"12", EF774=-3.25,"13", EF774=-3.5,"14", EF774=-3.75,"15",EF774=-4,"16")</f>
        <v>0</v>
      </c>
      <c r="EJ774" s="11" t="str">
        <f aca="false">IF(EI774=0,"1","2")</f>
        <v>1</v>
      </c>
      <c r="EK774" s="11" t="str">
        <f aca="false" t="array" ref="EK774">_xlfn.IFS(EI774=0,"0", EI774=-0.25, "1", EI774=-0.5,"2", EI774=-0.75,"3", EI774=-1,"4",EI774=-1.25,"5", EI774=-1.5,"6", EI774=-1.75,"7", EI774=-2,"8", EI774=-2.25,"9", EI774=-2.25,"9",EI774=-2.5,"10", EI774=-2.75,"11", EI774=-3,"12", EI774=-3.25,"13", EI774=-3.5,"14", EI774=-3.75,"15",EI774=-4,"16", EI774=0.25, "17", EI774=0.5, "18")</f>
        <v>0</v>
      </c>
      <c r="EM774" s="11" t="str">
        <f aca="false">IF(EL774=0,"1","2")</f>
        <v>1</v>
      </c>
      <c r="EN774" s="11" t="str">
        <f aca="false" t="array" ref="EN774">_xlfn.IFS(EL774=0.25,"17",EL774=0.5,"18", EL774=0,"0", EL774=-0.25, "1", EL774=-0.5,"2", EL774=-0.75,"3", EL774=-1,"4",EL774=-1.25,"5", EL774=-1.5,"6", EL774=-1.75,"7", EL774=-2,"8",EL774= -2.25,"9",EL774=-2.5,"10",EL774= -2.75,"11",EL774= -3,"12",EL774= -3.25,"13",EL774= -3.5,"14",EL774= -3.75,"15",EL774=-4,"16")</f>
        <v>0</v>
      </c>
      <c r="EP774" s="11" t="str">
        <f aca="false">IF(EO774=0,"1","2")</f>
        <v>1</v>
      </c>
      <c r="EQ774" s="11" t="str">
        <f aca="false" t="array" ref="EQ774">_xlfn.IFS(EO774=0,"0", EO774=0.25, "1", EO774=0.5,"2", EO774=0.75,"3", EO774=1,"4",EO774=1.25,"5", EO774=1.5,"6", EO774=1.75,"7", EO774=2,"8", EO774=2.25,"9", EO774=2.25,"9",EO774=2.5,"10", EO774=2.75,"11", EO774=3,"12", EO774=3.25,"13", EO774=3.5,"14", EO774=3.75,"15",EO774=4,"16", EO774=-0.25, "17", bq=-0.5, "18")</f>
        <v>0</v>
      </c>
      <c r="ES774" s="11" t="str">
        <f aca="false">IF(ER774=0,"1","2")</f>
        <v>1</v>
      </c>
      <c r="ET774" s="11" t="str">
        <f aca="false" t="array" ref="ET774">_xlfn.IFS(ER774=0,"0", ER774=0.25, "1", ER774=0.5,"2", ER774=0.75,"3", ER774=1,"4",ER774=1.25,"5", ER774=1.5,"6", ER774=1.75,"7", ER774=2,"8", ER774=2.25,"9", ER774=2.25,"9",ER774=2.5,"10", ER774=2.75,"11", ER774=3,"12", ER774=3.25,"13", ER774=3.5,"14", ER774=3.75,"15",ER774=4,"16", ER774=-0.25, "17", bq=-0.5, "18")</f>
        <v>0</v>
      </c>
      <c r="EV774" s="14" t="e">
        <f aca="false">VLOOKUP(EU774,LEYENDA!$G$2:$H$8,2,TRUE())</f>
        <v>#N/A</v>
      </c>
      <c r="EW774" s="14" t="e">
        <f aca="false" t="array" ref="EW774">_xlfn.IFS(EV774="0-5","1", EV774="6-12","2", EV774="13-18","3", EV774="19-24","4", EV774="25-36","5", EV774="37-48","6", EV774="49-60","7")</f>
        <v>#N/A</v>
      </c>
    </row>
    <row r="775" customFormat="false" ht="13.5" hidden="false" customHeight="false" outlineLevel="0" collapsed="false">
      <c r="A775" s="1" t="n">
        <v>311</v>
      </c>
      <c r="B775" s="2" t="n">
        <v>6</v>
      </c>
      <c r="C775" s="33" t="n">
        <v>44736</v>
      </c>
      <c r="E775" s="5" t="str">
        <f aca="false">VLOOKUP(A775,'286'!$A$3:$J$6279,10,FALSE())</f>
        <v>MALDONADO DE LA CALZADA, MARIANO</v>
      </c>
      <c r="F775" s="4" t="str">
        <f aca="false">VLOOKUP(A775,'286'!$A$3:$I$1768,3,FALSE())</f>
        <v>MALCALMA</v>
      </c>
      <c r="G775" s="6" t="n">
        <f aca="false">VLOOKUP(A775,'286'!$A$3:$I$1768,4,FALSE())</f>
        <v>30632</v>
      </c>
      <c r="H775" s="7" t="n">
        <f aca="false">YEAR(C775)-YEAR(G775)</f>
        <v>39</v>
      </c>
      <c r="I775" s="1" t="str">
        <f aca="false">VLOOKUP(H775,LEYENDA!$C$2:$D$6,2,TRUE())</f>
        <v>25-40</v>
      </c>
      <c r="J775" s="5" t="str">
        <f aca="false">VLOOKUP(A775,'286'!$A$3:$I$1768,7,FALSE())</f>
        <v>H</v>
      </c>
      <c r="K775" s="8" t="n">
        <f aca="false">VLOOKUP(A775,'286'!$A$3:$I$1768,2,FALSE())</f>
        <v>0</v>
      </c>
      <c r="L775" s="4" t="str">
        <f aca="false">VLOOKUP(A775,'286'!$A$3:$I$1768,8,FALSE())</f>
        <v>D</v>
      </c>
      <c r="M775" s="4" t="str">
        <f aca="false">VLOOKUP(A775,'286'!$A$3:$I$1768,9,FALSE())</f>
        <v>I</v>
      </c>
      <c r="N775" s="8" t="str">
        <f aca="false">IF(R775=O775, "MISMA","CONTRARIA")</f>
        <v>CONTRARIA</v>
      </c>
      <c r="O775" s="8" t="str">
        <f aca="false" t="array" ref="O775">_xlfn.IFS(L775="D","1", L775="I","2")</f>
        <v>1</v>
      </c>
      <c r="P775" s="8" t="e">
        <f aca="false" t="array" ref="P775">_xlfn.IFS(K775="OD","1", K775="OI","2")</f>
        <v>#N/A</v>
      </c>
      <c r="Q775" s="1" t="str">
        <f aca="false" t="array" ref="Q775">_xlfn.IFS(J775="M","1", J775="H","2")</f>
        <v>2</v>
      </c>
      <c r="R775" s="8" t="str">
        <f aca="false" t="array" ref="R775">_xlfn.IFS(M775="D","1", M775="I","2")</f>
        <v>2</v>
      </c>
      <c r="S775" s="1" t="str">
        <f aca="false" t="array" ref="S775">_xlfn.IFS(N775="CONTRARIA", "1",N775= "MISMA","2")</f>
        <v>1</v>
      </c>
      <c r="T775" s="1" t="str">
        <f aca="false" t="array" ref="T775">_xlfn.IFS(I775="0-12","1", I775="13-24","2", I775="25-40","3", I775="41-60","4", I775="61-100","5")</f>
        <v>3</v>
      </c>
      <c r="U775" s="9" t="n">
        <v>-2</v>
      </c>
      <c r="V775" s="10" t="str">
        <f aca="false">IF(U775="","",IF(AND(U775&gt;=-9,U775&lt;=-6.5),"-9 a -6,5",IF(AND(U775&gt;=-6,U775&lt;=-3.5),"-6 a -3,5",IF(AND(U775&gt;=-3,U775&lt;=-1),"-3 a -1",IF(U775=-0.5,"-0,5",IF(AND(U775&gt;=0,U775&lt;=2.5),"0 a 2,5",IF(AND(U775&gt;=3,U775&lt;=5.5),"3 a 5,5",IF(AND(U775&gt;=6,U775&lt;=8.5),"6 a 8,5",IF(AND(U775&gt;=9,U775&lt;=20),"9 a 20","Fuera de rango")))))))))</f>
        <v>-3 a -1</v>
      </c>
      <c r="W775" s="11" t="n">
        <f aca="false">IF(V775="","",IF(V775="-9 a -6,5",2,IF(V775="-6 a -3,5",3,IF(V775="-3 a -1",4,IF(V775="-0,5","NORMA",IF(V775="0 a 2,5",5,IF(V775="3 a 5,5",6,IF(V775="6 a 8,5",7,IF(V775="9 a 20",8,"Fuera de rango")))))))))</f>
        <v>4</v>
      </c>
      <c r="X775" s="9" t="n">
        <v>0</v>
      </c>
      <c r="Y775" s="11" t="str">
        <f aca="false">IF(X775="","",IF(AND(X775&gt;=0,X775&lt;=4),"0 a 4",IF(AND(X775&gt;=4.5,X775&lt;=8.5),"4,5 a 8,5",IF(X775=9,"9",IF(AND(X775&gt;=9.5,X775&lt;=13),"9,5 a 13",IF(AND(X775&gt;=13.5,X775&lt;=20),"13,5 a 20",IF(AND(X775&gt;=20.5,X775&lt;=35),"20,5 a 35","Fuera de rango")))))))</f>
        <v>0 a 4</v>
      </c>
      <c r="Z775" s="11" t="n">
        <f aca="false">IF(Y775="","",IF(Y775="0 a 4",1,IF(Y775="4,5 a 8,5",2,IF(Y775="9","NORMA",IF(Y775="9,5 a 13",3,IF(Y775="13,5 a 20",4,IF(Y775="20,5 a 35",5,"Fuera de rango")))))))</f>
        <v>1</v>
      </c>
      <c r="AA775" s="9" t="n">
        <v>12</v>
      </c>
      <c r="AB775" s="10" t="str">
        <f aca="false">IF(AA775="","",IF(AND(AA775&gt;=0,AA775&lt;=9),"0 a 9",IF(AND(AA775&gt;=9.5,AA775&lt;=18.5),"9,5 a 18,5",IF(AA775=19,"19",IF(AND(AA775&gt;=19.5,AA775&lt;=28),"19,5 a 28",IF(AND(AA775&gt;=28.5,AA775&lt;=40),"28,5 a 40","Fuera de rango"))))))</f>
        <v>9,5 a 18,5</v>
      </c>
      <c r="AC775" s="11" t="n">
        <f aca="false" t="array" ref="AC775">_xlfn.IFS(AB775="","",AB775="0 a 9",1,AB775="9,5 a 18,5",2,AB775="19","NORMA",AB775="19,5 a 28",3,AB775="28,5 a 40",4,TRUE(),"Fuera de rango")</f>
        <v>2</v>
      </c>
      <c r="AD775" s="9" t="n">
        <v>3</v>
      </c>
      <c r="AE775" s="10" t="str">
        <f aca="false">IF(AD775="","",IF(AND(AD775&gt;=-10,AD775&lt;=0),"De -10 a 0",IF(AND(AD775&gt;=0.5,AD775&lt;=9.5),"0,5 a 9,5",IF(AD775=10,"10",IF(AND(AD775&gt;=10.5,AD775&lt;=20),"10,5 a 20",IF(AND(AD775&gt;=20.5,AD775&lt;=40),"20,5 a 40","Fuera de rango"))))))</f>
        <v>0,5 a 9,5</v>
      </c>
      <c r="AF775" s="12" t="n">
        <f aca="false">IF(AD775="","",IF(AND(AD775&gt;=-10,AD775&lt;=0),1,IF(AND(AD775&gt;=0.5,AD775&lt;=9.5),2,IF(AD775=10,"NORMA",IF(AND(AD775&gt;=10.5,AD775&lt;=20),3,IF(AND(AD775&gt;=20.5,AD775&lt;=40),4,""))))))</f>
        <v>2</v>
      </c>
      <c r="AG775" s="9" t="n">
        <v>11</v>
      </c>
      <c r="AH775" s="10" t="str">
        <f aca="false">IF(AG775="","",IF(AND(AG775&gt;=0,AG775&lt;=4),"0 a 4",IF(AND(AG775&gt;=4.5,AG775&lt;=8.5),"4,5 a 8,5",IF(AG775=9,"9",IF(AND(AG775&gt;=9.5,AG775&lt;=13),"9,5 a 13",IF(AND(AG775&gt;=13.5,AG775&lt;=25),"13,5 a 25","Fuera de rango"))))))</f>
        <v>9,5 a 13</v>
      </c>
      <c r="AI775" s="10" t="n">
        <f aca="false">IF(AH775="","",IF(AH775="0 a 4",1,IF(AH775="4,5 a 8,5",2,IF(AH775="9","NORMA",IF(AH775="9,5 a 13",3,IF(AH775="13,5 a 25",4,""))))))</f>
        <v>3</v>
      </c>
      <c r="AJ775" s="9" t="n">
        <v>5</v>
      </c>
      <c r="AK775" s="10" t="str">
        <f aca="false">IF(AJ775="","",IF(AND(AJ775&gt;=-15,AJ775&lt;=-10.5),"-15 a -10,5",IF(AND(AJ775&gt;=-10,AJ775&lt;=-4),"-10 a -4",IF(AND(AJ775&gt;=-4.5,AJ775&lt;=0),"-4,5 a 0",IF(AND(AJ775&gt;=0.5,AJ775&lt;=4.5),"0,5 a 4,5",IF(AJ775=5,"5",IF(AND(AJ775&gt;=5.5,AJ775&lt;=10),"5,5 a 10",IF(AND(AJ775&gt;=10.5,AJ775&lt;=20),"10,5 a 20","Fuera de rango"))))))))</f>
        <v>5</v>
      </c>
      <c r="AL775" s="11" t="str">
        <f aca="false">IF(AK775="","",IF(AK775="-15 a -10,5",1,IF(AK775="-10 a -4",2,IF(AK775="-4,5 a 0",3,IF(AK775="0,5 a 4,5",4,IF(AK775="5","NORMA",IF(AK775="5,5 a 10",5,IF(AK775="10,5 a 20",6,"Error"))))))))</f>
        <v>NORMA</v>
      </c>
      <c r="AM775" s="9" t="n">
        <v>0</v>
      </c>
      <c r="AN775" s="10" t="str">
        <f aca="false">IF(AM775="","",IF(AND(AM775&gt;=-7.5,AM775&lt;=-5.5),"-7,5 a -5,5",IF(AND(AM775&gt;=-5,AM775&lt;=-3),"-5 a -3",IF(AND(AM775&gt;=-2.5,AM775&lt;=-0.5),"-2,5 a -0,5",IF(AM775=0,"0,00",IF(AND(AM775&gt;=0.5,AM775&lt;=2.5),"0,5 a 2,5",IF(AND(AM775&gt;=3,AM775&lt;=5),"3 a 5",IF(AND(AM775&gt;=5.5,AM775&lt;=7.5),"5,5 a 7,5",IF(AND(AM775&gt;=8,AM775&lt;=10),"8 a 10","Fuera de rango")))))))))</f>
        <v>0,00</v>
      </c>
      <c r="AO775" s="11" t="str">
        <f aca="false">IF(AN775="","",IF(AN775="-7,5 a -5,5",1,IF(AN775="-5 a -3",2,IF(AN775="-2,5 a -0,5",3,IF(AN775="0,00","NORMA",IF(AN775="0,5 a 2,5",4,IF(AN775="3 a 5",5,IF(AN775="5,5 a 7,5",6,IF(AN775="8 a 10",7,"Error")))))))))</f>
        <v>NORMA</v>
      </c>
      <c r="AP775" s="9" t="n">
        <v>-10</v>
      </c>
      <c r="AQ775" s="10" t="str">
        <f aca="false">IF(AP775="","",IF(AND(AP775&gt;=-20,AP775&lt;=-9.5),"-20 a -9,5",IF(AND(AP775&gt;=-9,AP775&lt;=-6.5),"-9 a -6,5",IF(AP775=-6,"-6",IF(AND(AP775&gt;=-5.5,AP775&lt;=-3),"-5,5 a -3",IF(AND(AP775&gt;=-2.5,AP775&lt;=0),"-2,5 a 0",IF(AND(AP775&gt;=0.5,AP775&lt;=3),"0,5 a 3",IF(AND(AP775&gt;=3.5,AP775&lt;=6),"3,5 a 6",IF(AND(AP775&gt;=6.5,AP775&lt;=9),"6,5 a 9",IF(AND(AP775&gt;=9.5,AP775&lt;=20),"9,5 a 20","Fuera de rango"))))))))))</f>
        <v>-20 a -9,5</v>
      </c>
      <c r="AR775" s="11" t="n">
        <f aca="false">IF(AQ775="","",IF(AQ775="-20 a -9,5",1,IF(AQ775="-9 a -6,5",2,IF(AQ775="-6","NORMA",IF(AQ775="-5,5 a -3",3,IF(AQ775="-2,5 a 0",4,IF(AQ775="0,5 a 3",5,IF(AQ775="3,5 a 6",6,IF(AQ775="6,5 a 9",7,IF(AQ775="9,5 a 20",8,""))))))))))</f>
        <v>1</v>
      </c>
      <c r="AS775" s="9" t="n">
        <v>-2</v>
      </c>
      <c r="AT775" s="10" t="str">
        <f aca="false">IF(AS775="","",IF(AND(AS775&gt;=-16,AS775&lt;=-14),"-16 a -14",IF(AND(AS775&gt;=-13.5,AS775&lt;=-11.5),"-13,5 a -11,5",IF(AND(AS775&gt;=-11,AS775&lt;=-9),"-11 a -9",IF(AND(AS775&gt;=-8.5,AS775&lt;=-6.5),"-8,5 a -6,5",IF(AND(AS775&gt;=-6,AS775&lt;=-4),"-6 a -4",IF(AND(AS775&gt;=-3.5,AS775&lt;=-1.5),"-3,5 a -1,5",IF(AND(AS775&gt;=-1,AS775&lt;=1),"-1 a 1",IF(AND(AS775&gt;=1.5,AS775&lt;=3.5),"1,5 a 3,5",IF(AND(AS775&gt;=4,AS775&lt;=6),"4 a 6",IF(AND(AS775&gt;=6.5,AS775&lt;=8.5),"6,5 a 8,5",IF(AND(AS775&gt;=9,AS775&lt;=11),"9 a 11",IF(AND(AS775&gt;=11.5,AS775&lt;=13.5),"11,5 a 13,5",IF(AND(AS775&gt;=14,AS775&lt;=16),"14 a 16",IF(AND(AS775&gt;=16.5,AS775&lt;=18.5),"16,5 a 18,5",IF(AND(AS775&gt;=19,AS775&lt;=21),"19 a 21","Fuera de rango"))))))))))))))))</f>
        <v>-3,5 a -1,5</v>
      </c>
      <c r="AU775" s="11" t="n">
        <f aca="false" t="array" ref="AU775">IF(AT775="","",_xlfn.IFS(AT775="-16 a -14",1,AT775="-13,5 a -11,5",2,AT775="-11 a -9",3,AT775="-8,5 a -6,5",4,AT775="-6 a -4",5,AT775="-3,5 a -1,5",6,AT775="-1 a 1",7,AT775="1,5 a 3,5",8,AT775="4 a 6","NORMA",AT775="6,5 a 8,5",9,AT775="9 a 11",10,AT775="11,5 a 13,5",11,AT775="14 a 16",12,AT775="16,5 a 18,5",13,AT775="19 a 21",14,TRUE(),""))</f>
        <v>6</v>
      </c>
      <c r="AV775" s="9" t="n">
        <v>1.5</v>
      </c>
      <c r="AW775" s="10" t="str">
        <f aca="false">IF(AV775="","",IF(AND(AV775&gt;=-1,AV775&lt;=-0.5),"-1 a -0,5",IF(AND(AV775&gt;-0.5,AV775&lt;=0),"De -0,5 a 0",IF(AND(AV775&gt;=0.25,AV775&lt;=0.75),"0,25 a 0,75",IF(AND(AV775&gt;=1,AV775&lt;=1.5),"1 a 1,5",IF(AND(AV775&gt;=1.75,AV775&lt;=2.25),"1,75 a 2,25",IF(AND(AV775&gt;=2.5,AV775&lt;=3),"2,5 a 3",IF(AND(AV775&gt;=3.25,AV775&lt;=3.75),"3,25 a 3,75","Fuera de rango"))))))))</f>
        <v>1 a 1,5</v>
      </c>
      <c r="AX775" s="10" t="n">
        <f aca="false">IF(AW775="","",IF(OR(AW775="-1 a -0,5",AW775="-1 a -0.5"),1,IF(OR(AW775="De -0,5 a 0",AW775="-0,5 a 0",AW775="De -0.5 a 0"),2,IF(OR(AW775="0,25 a 0,75",AW775="0.25 a 0.75"),"NORMA",IF(OR(AW775="1 a 1,5",AW775="1 a 1.5"),3,IF(OR(AW775="1,75 a 2,25",AW775="1.75 a 2.25"),4,IF(OR(AW775="2,5 a 3",AW775="2.5 a 3"),5,IF(OR(AW775="3,25 a 3,75",AW775="3.25 a 3.75"),6,""))))))))</f>
        <v>3</v>
      </c>
      <c r="AY775" s="9" t="n">
        <v>-12</v>
      </c>
      <c r="AZ775" s="10" t="str">
        <f aca="false">IF(AY775="","",IF(AND(AY775&gt;=-20,AY775&lt;=-9.5),"-20 a -9,5",IF(AND(AY775&gt;=-9,AY775&lt;=-6.5),"-9 a -6,5",IF(AY775=-6,"-6",IF(AND(AY775&gt;=-5.5,AY775&lt;=-3),"-5,5 a -3",IF(AND(AY775&gt;=-2.5,AY775&lt;=0),"-2,5 a 0",IF(AND(AY775&gt;=0.5,AY775&lt;=3),"0,5 a 3",IF(AND(AY775&gt;=3.5,AY775&lt;=6),"3,5 a 6","Fuera de rango"))))))))</f>
        <v>-20 a -9,5</v>
      </c>
      <c r="BA775" s="11" t="n">
        <f aca="false">IF(AZ775="","",IF(AZ775="-20 a -9,5",1,IF(AZ775="-9 a -6,5",2,IF(AZ775="-6","NORMA",IF(AZ775="-5,5 a -3",3,IF(AZ775="-2,5 a 0",4,IF(AZ775="0,5 a 3",5,IF(AZ775="3,5 a 6",6,""))))))))</f>
        <v>1</v>
      </c>
      <c r="BB775" s="9" t="n">
        <v>0</v>
      </c>
      <c r="BC775" s="10" t="str">
        <f aca="false" t="array" ref="BC775">IF(BB775="","",_xlfn.IFS(AND(BB775&gt;=0,BB775&lt;=2),"0 a 2",AND(BB775&gt;=2.5,BB775&lt;=4.5),"2,5 a 4,5",AND(BB775&gt;=5,BB775&lt;=7),"5 a 7",AND(BB775&gt;=7.5,BB775&lt;=9.5),"7,5 a 9,5",AND(BB775&gt;=10,BB775&lt;=12),"10 a 12",AND(BB775&gt;=12.5,BB775&lt;=14.5),"12,5 a 14,5",BB775=15,"15",AND(BB775&gt;=15.5,BB775&lt;=17.5),"15,5 a 17,5",AND(BB775&gt;=18,BB775&lt;=20),"18 a 20",AND(BB775&gt;=20.5,BB775&lt;=22.5),"20,5 a 22,5",AND(BB775&gt;=23,BB775&lt;=25),"23 a 25",TRUE(),"Fuera de rango"))</f>
        <v>0 a 2</v>
      </c>
      <c r="BD775" s="11" t="n">
        <f aca="false" t="array" ref="BD775">IF(BC775="","",_xlfn.IFS(BC775="0 a 2",1,BC775="2,5 a 4,5",2,BC775="5 a 7",3,BC775="7,5 a 9,5",4,BC775="10 a 12",5,BC775="12,5 a 14,5",6,BC775="15","NORMA",BC775="15,5 a 17,5",7,BC775="18 a 20",8,BC775="20,5 a 22,5",9,BC775="23 a 25",10,TRUE(),"Fuera de rango"))</f>
        <v>1</v>
      </c>
      <c r="BE775" s="9" t="n">
        <v>10</v>
      </c>
      <c r="BF775" s="10" t="str">
        <f aca="false">IF(BE775="","",IF(AND(BE775&gt;=-20,BE775&lt;=-10),"-20 a -10",IF(AND(BE775&gt;=-9.5,BE775&lt;=0.5),"-9,5 a 0,5",IF(AND(BE775&gt;=1,BE775&lt;=11),"1 a 11",IF(AND(BE775&gt;=11.5,BE775&lt;=20.5),"11,5 a 20,5",IF(BE775=21,"21",IF(AND(BE775&gt;=21.5,BE775&lt;=31.5),"21,5 a 31,5",IF(AND(BE775&gt;=32,BE775&lt;=42),"32 a 42","Fuera de rango"))))))))</f>
        <v>1 a 11</v>
      </c>
      <c r="BG775" s="11" t="n">
        <f aca="false">IF(BF775="","",IF(BF775="-20 a -10",1,IF(BF775="-9,5 a 0,5",2,IF(BF775="1 a 11",3,IF(BF775="11,5 a 20,5",4,IF(BF775="21","NORMA",IF(BF775="21,5 a 31,5",5,IF(BF775="32 a 42",6,""))))))))</f>
        <v>3</v>
      </c>
      <c r="BH775" s="9" t="n">
        <v>-1</v>
      </c>
      <c r="BI775" s="10" t="str">
        <f aca="false">IF(BH775="","",IF(AND(BH775&gt;=-20,BH775&lt;=-15),"-20 a -15",IF(AND(BH775&gt;=-14.5,BH775&lt;=-9.5),"-14,5 a -9,5",IF(AND(BH775&gt;=-9,BH775&lt;=-4),"-9 a -4",IF(AND(BH775&gt;=-3.5,BH775&lt;=2.5),"-3,5 a 2,5",IF(AND(BH775&gt;=3,BH775&lt;=8),"3 a 8",IF(AND(BH775&gt;=8.5,BH775&lt;=14.5),"8,5 a 14,5",IF(BH775=15,"15",IF(AND(BH775&gt;=15.5,BH775&lt;=20.5),"15,5 a 20,5",IF(AND(BH775&gt;=21,BH775&lt;=26),"21 a 26","Fuera de rango"))))))))))</f>
        <v>-3,5 a 2,5</v>
      </c>
      <c r="BJ775" s="11" t="n">
        <f aca="false">IF(BI775="","",IF(BI775="-20 a -15",1,IF(BI775="-14,5 a -9,5",2,IF(BI775="-9 a -4",3,IF(BI775="-3,5 a 2,5",4,IF(BI775="3 a 8",5,IF(BI775="8,5 a 14,5",6,IF(BI775="15","NORMA",IF(BI775="15,5 a 20,5",7,IF(BI775="21 a 26",8,IF(BI775="26,5 a 31,5",9,"")))))))))))</f>
        <v>4</v>
      </c>
      <c r="BK775" s="9" t="n">
        <v>0</v>
      </c>
      <c r="BL775" s="10" t="str">
        <f aca="false">IF(BK775="","",IF(AND(BK775&gt;=0,BK775&lt;=2),"0 - 2",IF(AND(BK775&gt;=2.5,BK775&lt;=4.5),"2,5 - 4,5",IF(AND(BK775&gt;=5,BK775&lt;=7),"5 - 7",IF(AND(BK775&gt;=7.5,BK775&lt;=9.5),"7,5 - 9,5",IF(AND(BK775&gt;=10,BK775&lt;=12),"10 - 12",IF(AND(BK775&gt;=12.5,BK775&lt;=13.5),"12,5 - 13,5",IF(BK775=14,"14",IF(AND(BK775&gt;=14.5,BK775&lt;=16.5),"14,5 - 16,5",IF(AND(BK775&gt;=17,BK775&lt;=19),"17 - 19",IF(AND(BK775&gt;=19.5,BK775&lt;=21.5),"19,5 - 21,5",IF(AND(BK775&gt;=22,BK775&lt;=24),"22 - 24",IF(AND(BK775&gt;=24.5,BK775&lt;=26.5),"24,5 - 26,5",IF(AND(BK775&gt;=27,BK775&lt;=29),"27 - 29",IF(AND(BK775&gt;=29.5,BK775&lt;=30),"29,5 - 30","Fuera de rango")))))))))))))))</f>
        <v>0 - 2</v>
      </c>
      <c r="BM775" s="11" t="n">
        <f aca="false">IF(BL775="","",IF(BL775="0 - 2",1,IF(BL775="2,5 - 4,5",2,IF(BL775="5 - 7",3,IF(BL775="7,5 - 9,5",4,IF(BL775="10 - 12",5,IF(BL775="12,5 - 13,5",6,IF(BL775="14","NORMA",IF(BL775="14,5 - 16,5",7,IF(BL775="17 - 19",8,IF(BL775="19,5 - 21,5",9,IF(BL775="22 - 24",10,IF(BL775="24,5 - 26,5",11,IF(BL775="27 - 29",12,IF(BL775="29,5 - 30",13,"")))))))))))))))</f>
        <v>1</v>
      </c>
      <c r="BN775" s="9" t="n">
        <v>27</v>
      </c>
      <c r="BO775" s="11" t="str">
        <f aca="false">IF(BN775="","",IF(AND(BN775&gt;=-20,BN775&lt;=-10),"-20 a -10",IF(AND(BN775&gt;=-9.5,BN775&lt;=0.5),"-9,5 a 0,5",IF(AND(BN775&gt;=1,BN775&lt;=11),"1 a 11",IF(AND(BN775&gt;=11.5,BN775&lt;=21.5),"11,5 a 21,5",IF(BN775=22,"22",IF(AND(BN775&gt;=22.5,BN775&lt;=32.5),"22,5 a 32,5",IF(AND(BN775&gt;=33,BN775&lt;=43),"33 a 43","Fuera de rango"))))))))</f>
        <v>22,5 a 32,5</v>
      </c>
      <c r="BP775" s="11" t="n">
        <f aca="false">IF(BO775="","",IF(BO775="-20 a -10",1,IF(BO775="-9,5 a 0,5",2,IF(BO775="1 a 11",3,IF(BO775="11,5 a 21,5",4,IF(BO775="22","NORMA",IF(BO775="22,5 a 32,5",5,IF(BO775="33 a 43",6,""))))))))</f>
        <v>5</v>
      </c>
      <c r="BQ775" s="9" t="n">
        <v>20</v>
      </c>
      <c r="BR775" s="10" t="str">
        <f aca="false">IF(BQ775="","",IF(AND(BQ775&gt;=-20,BQ775&lt;=-15),"-20 a -15",IF(AND(BQ775&gt;=-14.5,BQ775&lt;=-9.5),"-14,5 a -9,5",IF(AND(BQ775&gt;=-9,BQ775&lt;=-4),"-9 a -4",IF(AND(BQ775&gt;=-3.5,BQ775&lt;=2.5),"-3,5 a 2,5",IF(AND(BQ775&gt;=3,BQ775&lt;=8),"3 a 8",IF(AND(BQ775&gt;=8.5,BQ775&lt;=13.5),"8,5 a 13,5",IF(AND(BQ775&gt;=14,BQ775&lt;=17.5),"14 a 17,5",IF(BQ775=18,"18",IF(AND(BQ775&gt;=18.5,BQ775&lt;=23.5),"18,5 a 23,5",IF(AND(BQ775&gt;=24,BQ775&lt;=29),"24 a 29",IF(AND(BQ775&gt;=29.5,BQ775&lt;=34.5),"29,5 a 34,5",IF(AND(BQ775&gt;=35,BQ775&lt;=40),"35 a 40","Fuera de rango")))))))))))))</f>
        <v>18,5 a 23,5</v>
      </c>
      <c r="BS775" s="11" t="n">
        <f aca="false">IF(BR775="","",IF(BR775="-20 a -15",1,IF(BR775="-14,5 a -9,5",2,IF(BR775="-9 a -4",3,IF(BR775="-3,5 a 2,5",4,IF(BR775="3 a 8",5,IF(BR775="8,5 a 13,5",6,IF(BR775="14 a 17,5",7,IF(BR775="18","NORMA",IF(BR775="18,5 a 23,5",8,IF(BR775="24 a 29",9,IF(BR775="29,5 a 34,5",10,IF(BR775="35 a 40",11,"")))))))))))))</f>
        <v>8</v>
      </c>
      <c r="BT775" s="9" t="n">
        <v>0</v>
      </c>
      <c r="BU775" s="10" t="str">
        <f aca="false">IF(BT775="","",IF(AND(BT775&gt;=-20,BT775&lt;=-18),"-20 a -18",IF(AND(BT775&gt;=-17.5,BT775&lt;=-15.5),"-17,5 a -15,5",IF(AND(BT775&gt;=-15,BT775&lt;=-13),"-15 a -13",IF(AND(BT775&gt;=-12.5,BT775&lt;=-10.5),"-12,5 a -10,5",IF(AND(BT775&gt;=-10,BT775&lt;=-8),"-10 a -8",IF(AND(BT775&gt;=-7.5,BT775&lt;=-5.5),"-7,5 a -5,5",IF(AND(BT775&gt;=-5,BT775&lt;=-3),"-5 a -3",IF(AND(BT775&gt;=-2.5,BT775&lt;=-0.5),"-2,5 a -0,5",IF(BT775=0,"0",IF(AND(BT775&gt;=0.5,BT775&lt;=2.5),"0,5 a 2,5",IF(AND(BT775&gt;=3,BT775&lt;=5),"3 a 5",IF(AND(BT775&gt;=5.5,BT775&lt;=7.5),"5,5 a 7,5",IF(AND(BT775&gt;=8,BT775&lt;=10),"8 a 10",IF(AND(BT775&gt;=10.5,BT775&lt;=12.5),"10,5 a 12,5",IF(AND(BT775&gt;=13,BT775&lt;=15),"13 a 15",IF(AND(BT775&gt;=15.5,BT775&lt;=17.5),"15,5 a 17,5",IF(AND(BT775&gt;=18,BT775&lt;=20),"18 a 20","Fuera de rango"))))))))))))))))))</f>
        <v>0</v>
      </c>
      <c r="BV775" s="11" t="str">
        <f aca="false">IF(BT775="","",IF(BT775=0,"NORMA",IF(AND(BT775&gt;=-20,BT775&lt;=-18),2,IF(AND(BT775&gt;=-17.5,BT775&lt;=-15.5),2,IF(AND(BT775&gt;=-15,BT775&lt;=-13),3,IF(AND(BT775&gt;=-12.5,BT775&lt;=-10.5),4,IF(AND(BT775&gt;=-10,BT775&lt;=-8),5,IF(AND(BT775&gt;=-7.5,BT775&lt;=-5.5),6,IF(AND(BT775&gt;=-5,BT775&lt;=-3),7,IF(AND(BT775&gt;=-2.5,BT775&lt;=-0.5),8,IF(AND(BT775&gt;=0.5,BT775&lt;=2.5),9,IF(AND(BT775&gt;=3,BT775&lt;=5),10,IF(AND(BT775&gt;=5.5,BT775&lt;=7.5),11,IF(AND(BT775&gt;=8,BT775&lt;=10),12,IF(AND(BT775&gt;=10.5,BT775&lt;=12.5),13,IF(AND(BT775&gt;=13,BT775&lt;=15),14,IF(AND(BT775&gt;=15.5,BT775&lt;=17.5),15,IF(AND(BT775&gt;=18,BT775&lt;=20),16,"Fuera de rango"))))))))))))))))))</f>
        <v>NORMA</v>
      </c>
      <c r="BW775" s="9" t="n">
        <v>-5</v>
      </c>
      <c r="BX775" s="10" t="n">
        <f aca="false">18.5- (0.3*H775)</f>
        <v>6.8</v>
      </c>
      <c r="BY775" s="10" t="n">
        <f aca="false">(BW775)-(BX775)</f>
        <v>-11.8</v>
      </c>
      <c r="BZ775" s="10" t="str">
        <f aca="false">IF(BY775="","",IF(BY775&lt;-27.5,"De -30 a -28",IF(BY775&lt;-25,"De -27,5 a -25,5",IF(BY775&lt;-22.5,"De -25 a -23",IF(BY775&lt;-20,"De -22,5 a -20,5",IF(BY775&lt;-17.5,"De -20 a -18",IF(BY775&lt;-15,"De -17,5 a -15,5",IF(BY775&lt;-12.5,"De -15 a -13",IF(BY775&lt;-10,"De -12,5 a -10,5",IF(BY775&lt;-7.5,"De -10 a -8",IF(BY775&lt;-5,"De -7,5 a -5,5",IF(BY775&lt;-2.5,"De -5 a -3",IF(BY775&lt;0,"De -2,5 a -0,5",IF(BY775&lt;2.5,"De 0 a 2",IF(BY775&lt;5,"De 2,5 a 4,5",IF(BY775&lt;7.5,"De 5 a 7",IF(BY775&lt;10,"De 7,5 a 9,5",IF(BY775&lt;12.5,"De 10 a 12",IF(BY775&lt;15,"De 12,5 a 14,5",IF(BY775&lt;17.5,"De 15 a 17",IF(BY775&lt;20,"De 17,5 a 19,5",IF(BY775&lt;22.5,"De 20 a 22",IF(BY775&lt;25,"De 22,5 a 24,5",IF(BY775&lt;27.5,"De 25 a 27","De 27,5 a 30"))))))))))))))))))))))))</f>
        <v>De -12,5 a -10,5</v>
      </c>
      <c r="CA775" s="12" t="n">
        <f aca="false">IF(BY775="","",IF(BY775&lt;=-28,1,IF(BY775&lt;=-25.5,2,IF(BY775&lt;=-23,3,IF(BY775&lt;=-20.5,4,IF(BY775&lt;=-18,5,IF(BY775&lt;=-15.5,6,IF(BY775&lt;=-13,7,IF(BY775&lt;=-10.5,8,IF(BY775&lt;=-8,9,IF(BY775&lt;=-5.5,10,IF(BY775&lt;=-3,11,IF(BY775&lt;=-0.5,12,IF(BY775&lt;=2,13,IF(BY775&lt;=4.5,14,IF(BY775&lt;=7,15,IF(BY775&lt;=9.5,16,IF(BY775&lt;=12,17,IF(BY775&lt;=14.5,18,IF(BY775&lt;=17,19,IF(BY775&lt;=19.5,20,IF(BY775&lt;=22,21,IF(BY775&lt;=24.5,22,IF(BY775&lt;=27,23,IF(BY775&lt;=30,24,"Fuera de rango")))))))))))))))))))))))))</f>
        <v>8</v>
      </c>
      <c r="CB775" s="9" t="n">
        <v>-5.75</v>
      </c>
      <c r="CC775" s="10" t="n">
        <f aca="false">18.5- (0.3*H775)</f>
        <v>6.8</v>
      </c>
      <c r="CD775" s="10" t="n">
        <f aca="false">(CB775)-(CC775)</f>
        <v>-12.55</v>
      </c>
      <c r="CE775" s="10" t="str">
        <f aca="false">IF(CD775="","",IF(CD775&lt;-27.5,"De -30 a -28",IF(CD775&lt;-25,"De -27,5 a -25,5",IF(CD775&lt;-22.5,"De -25 a -23",IF(CD775&lt;-20,"De -22,5 a -20,5",IF(CD775&lt;-17.5,"De -20 a -18",IF(CD775&lt;-15,"De -17,5 a -15,5",IF(CD775&lt;-12.5,"De -15 a -13",IF(CD775&lt;-10,"De -12,5 a -10,5",IF(CD775&lt;-7.5,"De -10 a -8",IF(CD775&lt;-5,"De -7,5 a -5,5",IF(CD775&lt;-2.5,"De -5 a -3",IF(CD775&lt;0,"De -2,5 a -0,5",IF(CD775&lt;=2,"De 0 a 2",IF(CD775&lt;=4.5,"De 2,5 a 4,5",IF(CD775&lt;=7,"De 5 a 7",IF(CD775&lt;=9.5,"De 7,5 a 9,5",IF(CD775&lt;=12,"De 10 a 12",IF(CD775&lt;=14.5,"De 12,5 a 14,5",IF(CD775&lt;=17,"De 15 a 17",IF(CD775&lt;=19.5,"De 17,5 a 19,5",IF(CD775&lt;=22,"De 20 a 22",IF(CD775&lt;=24.5,"De 22,5 a 24,5",IF(CD775&lt;=27,"De 25 a 27","De 27,5 a 30"))))))))))))))))))))))))</f>
        <v>De -15 a -13</v>
      </c>
      <c r="CF775" s="12" t="n">
        <f aca="false">IF(CD775="","",IF(CD775&lt;-27.5,1,IF(CD775&lt;-25,2,IF(CD775&lt;-22.5,3,IF(CD775&lt;-20,4,IF(CD775&lt;-17.5,5,IF(CD775&lt;-15,6,IF(CD775&lt;-12.5,7,IF(CD775&lt;-10,8,IF(CD775&lt;-7.5,9,IF(CD775&lt;-5,10,IF(CD775&lt;-2.5,11,IF(CD775&lt;0,12,IF(CD775&lt;2.5,13,IF(CD775&lt;5,14,IF(CD775&lt;7.5,15,IF(CD775&lt;10,16,IF(CD775&lt;12.5,17,IF(CD775&lt;15,18,IF(CD775&lt;17.5,19,IF(CD775&lt;20,20,IF(CD775&lt;22.5,21,IF(CD775&lt;25,22,IF(CD775&lt;27.5,23,24))))))))))))))))))))))))</f>
        <v>7</v>
      </c>
      <c r="CG775" s="9" t="n">
        <v>-1.25</v>
      </c>
      <c r="CH775" s="10" t="str">
        <f aca="false">IF(CG775="","",IF(AND(CG775&gt;=-10,CG775&lt;=-9.5),"-10 a -9,5",IF(AND(CG775&gt;-9.5,CG775&lt;=-8.5),"-9 a -8,5",IF(AND(CG775&gt;-8.5,CG775&lt;=-7.5),"-8 a -7,5",IF(AND(CG775&gt;-7.5,CG775&lt;=-6.5),"-7 a -6,5",IF(AND(CG775&gt;-6.5,CG775&lt;=-5.5),"-6 a -5,5",IF(AND(CG775&gt;-5.5,CG775&lt;=-4.5),"-5 a -4,5",IF(AND(CG775&gt;-4.5,CG775&lt;=-3.5),"-4 a -3,5",IF(AND(CG775&gt;-3.5,CG775&lt;=-2.5),"-3 a -2,5",IF(CG775=-2.25,"-2,25",IF(AND(CG775&gt;-2.5,CG775&lt;=-1.5),"-2 a -1,5",IF(AND(CG775&gt;-1.5,CG775&lt;=-0.5),"-1 a -0,5",IF(AND(CG775&gt;-0.5,CG775&lt;=0.5),"0 a 0,5",IF(AND(CG775&gt;0.5,CG775&lt;=1.5),"1 a 1,5",IF(AND(CG775&gt;1.5,CG775&lt;=2.5),"2 a 2,5",IF(AND(CG775&gt;2.5,CG775&lt;=3.5),"3 a 3,5",IF(AND(CG775&gt;3.5,CG775&lt;=4.5),"4 a 4,5",IF(AND(CG775&gt;4.5,CG775&lt;=5.5),"5 a 5,5",IF(AND(CG775&gt;5.5,CG775&lt;=6.5),"6 a 6,5",IF(AND(CG775&gt;6.5,CG775&lt;=7.5),"7 a 7,5",IF(AND(CG775&gt;7.5,CG775&lt;=8.5),"8 a 8,5",IF(AND(CG775&gt;8.5,CG775&lt;=9.5),"9 a 9,5",IF(CG775&gt;=10,"10","Fuera de rango")))))))))))))))))))))))</f>
        <v>-1 a -0,5</v>
      </c>
      <c r="CI775" s="11" t="n">
        <f aca="false">IF(CG775="","",IF(CG775=-2.25,"NORMA",IF(CG775&lt;=-9.5,1,IF(CG775&lt;=-8.5,2,IF(CG775&lt;=-7.5,3,IF(CG775&lt;=-6.5,4,IF(CG775&lt;=-5.5,5,IF(CG775&lt;=-4.5,6,IF(CG775&lt;=-3.5,7,IF(CG775&lt;=-2.5,8,IF(CG775&lt;=-1.5,9,IF(CG775&lt;=-0.5,10,IF(CG775&lt;=0.5,11,IF(CG775&lt;=1.5,12,IF(CG775&lt;=2.5,13,IF(CG775&lt;=3.5,14,IF(CG775&lt;=4.5,15,IF(CG775&lt;=5.5,16,IF(CG775&lt;=6.5,17,IF(CG775&lt;=7.5,18,IF(CG775&lt;=8.5,19,IF(CG775&lt;=9.5,20,IF(CG775=10,21,"Fuera de rango")))))))))))))))))))))))</f>
        <v>10</v>
      </c>
      <c r="CJ775" s="9" t="n">
        <v>1</v>
      </c>
      <c r="CK775" s="10" t="str">
        <f aca="false">IF(CJ775="","",IF(AND(CJ775&gt;=-6,CJ775&lt;=-5.5),"-6 a -5,5",IF(AND(CJ775&gt;-5.5,CJ775&lt;=-4.5),"-5 a -4,5",IF(AND(CJ775&gt;-4.5,CJ775&lt;=-3.5),"-4 a -3,5",IF(AND(CJ775&gt;-3.5,CJ775&lt;=-2.5),"-3 a -2,5",IF(AND(CJ775&gt;-2.5,CJ775&lt;=-1.5),"-2 a -1,5",IF(AND(CJ775&gt;-1.5,CJ775&lt;=-0.5),"-1 a -0,5",IF(AND(CJ775&gt;-0.5,CJ775&lt;=0.5),"0 a 0,5",IF(AND(CJ775&gt;0.5,CJ775&lt;=1.5),"1 a 1,5",IF(AND(CJ775&gt;1.5,CJ775&lt;2.5),"2",IF(AND(CJ775&gt;=2.5,CJ775&lt;=3),"2,5 a 3",IF(AND(CJ775&gt;3,CJ775&lt;=4),"3,5 a 4",IF(AND(CJ775&gt;4,CJ775&lt;=5),"4,5 a 5",IF(AND(CJ775&gt;5,CJ775&lt;=6),"5,5 a 6",IF(AND(CJ775&gt;6,CJ775&lt;=7),"6,5 a 7",IF(AND(CJ775&gt;7,CJ775&lt;=8),"7,5 a 8",IF(AND(CJ775&gt;8,CJ775&lt;=9.5),"8,5 a 9,5",IF(CJ775=10,"10","Fuera de rango"))))))))))))))))))</f>
        <v>1 a 1,5</v>
      </c>
      <c r="CL775" s="11" t="n">
        <f aca="false">IF(CK775="","",IF(OR(CK775="-6 a -5,5",CK775="-6 - -5,5"),1,IF(OR(CK775="-5 a -4,5",CK775="-5 - -4,5"),2,IF(OR(CK775="-4 a -3,5",CK775="-4 - -3,5"),3,IF(OR(CK775="-3 a -2,5",CK775="-3 - -2,5"),4,IF(OR(CK775="-2 a -1,5",CK775="-2 - -1,5"),5,IF(OR(CK775="-1 a -0,5",CK775="-1 - -0,5"),6,IF(OR(CK775="0 a 0,5",CK775="0 - 0,5"),7,IF(OR(CK775="1 a 1,5",CK775="1 - 1,5"),8,IF(CK775="2","NORMA",IF(OR(CK775="2,5 a 3",CK775="2,5 - 3"),9,IF(OR(CK775="3,5 a 4",CK775="3,5 - 4"),10,IF(OR(CK775="4,5 a 5",CK775="4,5 - 5"),11,IF(OR(CK775="5,5 a 6",CK775="5,5 - 6"),12,IF(OR(CK775="6,5 a 7",CK775="6,5 - 7"),13,IF(OR(CK775="7,5 a 8",CK775="7,5 - 8"),14,IF(OR(CK775="8,5 a 9",CK775="8,5 - 9,5",CK775="9 a 9,5"),15,IF(CK775="10",15,IF(OR(CK775="0,5 a 1",CK775="0,5 - 1"),7,"Fuera de rango")))))))))))))))))))</f>
        <v>8</v>
      </c>
      <c r="CO775" s="10" t="str">
        <f aca="false">IF(CM775&gt;0,"EME"," ")</f>
        <v> </v>
      </c>
      <c r="CQ775" s="10" t="str">
        <f aca="false">IF(CP775&gt;0,"0", " ")</f>
        <v> </v>
      </c>
      <c r="CR775" s="10" t="str">
        <f aca="false">IF(CP775&gt;0,"EME"," ")</f>
        <v> </v>
      </c>
      <c r="CS775" s="9" t="n">
        <v>0</v>
      </c>
      <c r="CV775" s="9" t="n">
        <v>0</v>
      </c>
      <c r="CY775" s="9" t="n">
        <v>-9.5</v>
      </c>
      <c r="DB775" s="9" t="n">
        <v>-6.25</v>
      </c>
      <c r="DC775" s="11" t="str">
        <f aca="false">IF(DB775&lt;0,"2"," ")</f>
        <v>2</v>
      </c>
      <c r="DD775" s="11" t="str">
        <f aca="false">IF(DB775&lt;0,"MIO"," ")</f>
        <v>MIO</v>
      </c>
      <c r="DE775" s="9" t="n">
        <v>-0.75</v>
      </c>
      <c r="DF775" s="10" t="str">
        <f aca="false">IF(DE775&lt;0,"3"," ")</f>
        <v>3</v>
      </c>
      <c r="DG775" s="10" t="str">
        <f aca="false">IF(DE775&lt;0,"AST"," ")</f>
        <v>AST</v>
      </c>
      <c r="DH775" s="9" t="n">
        <v>-0.5</v>
      </c>
      <c r="DI775" s="10" t="str">
        <f aca="false">IF(DH775&lt;0,"3"," ")</f>
        <v>3</v>
      </c>
      <c r="DJ775" s="10" t="str">
        <f aca="false">IF(DH775&lt;0,"AST"," ")</f>
        <v>AST</v>
      </c>
      <c r="DK775" s="9" t="n">
        <v>0</v>
      </c>
      <c r="DL775" s="10" t="str">
        <f aca="false">IF(DK775&gt;0,"4"," ")</f>
        <v> </v>
      </c>
      <c r="DM775" s="10" t="str">
        <f aca="false">IF(DK775&gt;0,"PRE"," ")</f>
        <v> </v>
      </c>
      <c r="DN775" s="9" t="n">
        <v>0</v>
      </c>
      <c r="DO775" s="10" t="str">
        <f aca="false">IF(DN775&gt;0,"4"," ")</f>
        <v> </v>
      </c>
      <c r="DP775" s="10" t="str">
        <f aca="false">IF(DN775&gt;0,"PRE"," ")</f>
        <v> </v>
      </c>
      <c r="DS775" s="12" t="str">
        <f aca="false">CONCATENATE(CO775,CU775,DA775,DG775,DM775)</f>
        <v> AST </v>
      </c>
      <c r="DT775" s="10" t="e">
        <f aca="false" t="array" ref="DT775">_xlfn.IFS(DS775="EME    ","0", DS775=" HIP   ","1", DS775="  MIO  ","2", DS775="   AST ","3", DS775="    PRE","4", DS775="EME   PRE","5", DS775=" HIP  PRE","6", DS775=" HIP AST ","7", DS775="  MIO PRE","8", DS775="  MIOAST ","9", DS775="   ASTPRE","10",DS775=" HIP ASTPRE","11", DS775="  MIOASTPRE","12", DS775="     ","0")</f>
        <v>#N/A</v>
      </c>
      <c r="DV775" s="1" t="e">
        <f aca="false" t="array" ref="DV775">_xlfn.IFS(DU775="SI","2", DU775="NO","1")</f>
        <v>#N/A</v>
      </c>
      <c r="DX775" s="11" t="str">
        <f aca="false">IF(DW775=0,"1","2")</f>
        <v>1</v>
      </c>
      <c r="DY775" s="11" t="str">
        <f aca="false" t="array" ref="DY775">_xlfn.IFS(DW775=0,"0", DW775=0.25, "1", DW775=0.5,"2", DW775=0.75,"3", DW775=1,"4",DW775=1.25,"5", DW775=1.5,"6", DW775=1.75,"7", DW775=2,"8")</f>
        <v>0</v>
      </c>
      <c r="EA775" s="11" t="str">
        <f aca="false">IF(DZ775=0,"1","2")</f>
        <v>1</v>
      </c>
      <c r="EB775" s="11" t="str">
        <f aca="false" t="array" ref="EB775">_xlfn.IFS(DZ775=0,"0", DZ775=0.25, "1", DZ775=0.5,"2", DZ775=0.75,"3", DZ775=1,"4",DZ775=1.25,"5", DZ775=1.5,"6", DZ775=1.75,"7", DZ775=2,"8")</f>
        <v>0</v>
      </c>
      <c r="ED775" s="10" t="str">
        <f aca="false">IF(EC775=0,"1","2")</f>
        <v>1</v>
      </c>
      <c r="EE775" s="11" t="str">
        <f aca="false" t="array" ref="EE775">_xlfn.IFS(EC775=0,"0", EC775=-0.25, "1", EC775=-0.5,"2", EC775=-0.75,"3", EC775=-1,"4",EC775=-1.25,"5", EC775=-1.5,"6", EC775=-1.75,"7", EC775=-2,"8", EC775=-2.25,"9",EC775=-2.5,"10", EC775=-2.75,"11", EC775=-3,"12", EC775=-3.25,"13", EC775=-3.5,"14", EC775=-3.75,"15",EC775=-4,"16")</f>
        <v>0</v>
      </c>
      <c r="EG775" s="10" t="str">
        <f aca="false">IF(EF775=0,"1","2")</f>
        <v>1</v>
      </c>
      <c r="EH775" s="11" t="str">
        <f aca="false" t="array" ref="EH775">_xlfn.IFS(EF775=0,"0", EF775=-0.25, "1", EF775=-0.5,"2", EF775=-0.75,"3", EF775=-1,"4",EF775=-1.25,"5", EF775=-1.5,"6", EF775=-1.75,"7", EF775=-2,"8", EF775=-2.25,"9",EF775=-2.5,"10", EF775=-2.75,"11", EF775=-3,"12", EF775=-3.25,"13", EF775=-3.5,"14", EF775=-3.75,"15",EF775=-4,"16")</f>
        <v>0</v>
      </c>
      <c r="EJ775" s="11" t="str">
        <f aca="false">IF(EI775=0,"1","2")</f>
        <v>1</v>
      </c>
      <c r="EK775" s="11" t="str">
        <f aca="false" t="array" ref="EK775">_xlfn.IFS(EI775=0,"0", EI775=-0.25, "1", EI775=-0.5,"2", EI775=-0.75,"3", EI775=-1,"4",EI775=-1.25,"5", EI775=-1.5,"6", EI775=-1.75,"7", EI775=-2,"8", EI775=-2.25,"9", EI775=-2.25,"9",EI775=-2.5,"10", EI775=-2.75,"11", EI775=-3,"12", EI775=-3.25,"13", EI775=-3.5,"14", EI775=-3.75,"15",EI775=-4,"16", EI775=0.25, "17", EI775=0.5, "18")</f>
        <v>0</v>
      </c>
      <c r="EM775" s="11" t="str">
        <f aca="false">IF(EL775=0,"1","2")</f>
        <v>1</v>
      </c>
      <c r="EN775" s="11" t="str">
        <f aca="false" t="array" ref="EN775">_xlfn.IFS(EL775=0.25,"17",EL775=0.5,"18", EL775=0,"0", EL775=-0.25, "1", EL775=-0.5,"2", EL775=-0.75,"3", EL775=-1,"4",EL775=-1.25,"5", EL775=-1.5,"6", EL775=-1.75,"7", EL775=-2,"8",EL775= -2.25,"9",EL775=-2.5,"10",EL775= -2.75,"11",EL775= -3,"12",EL775= -3.25,"13",EL775= -3.5,"14",EL775= -3.75,"15",EL775=-4,"16")</f>
        <v>0</v>
      </c>
      <c r="EP775" s="11" t="str">
        <f aca="false">IF(EO775=0,"1","2")</f>
        <v>1</v>
      </c>
      <c r="EQ775" s="11" t="str">
        <f aca="false" t="array" ref="EQ775">_xlfn.IFS(EO775=0,"0", EO775=0.25, "1", EO775=0.5,"2", EO775=0.75,"3", EO775=1,"4",EO775=1.25,"5", EO775=1.5,"6", EO775=1.75,"7", EO775=2,"8", EO775=2.25,"9", EO775=2.25,"9",EO775=2.5,"10", EO775=2.75,"11", EO775=3,"12", EO775=3.25,"13", EO775=3.5,"14", EO775=3.75,"15",EO775=4,"16", EO775=-0.25, "17", bq=-0.5, "18")</f>
        <v>0</v>
      </c>
      <c r="ES775" s="11" t="str">
        <f aca="false">IF(ER775=0,"1","2")</f>
        <v>1</v>
      </c>
      <c r="ET775" s="11" t="str">
        <f aca="false" t="array" ref="ET775">_xlfn.IFS(ER775=0,"0", ER775=0.25, "1", ER775=0.5,"2", ER775=0.75,"3", ER775=1,"4",ER775=1.25,"5", ER775=1.5,"6", ER775=1.75,"7", ER775=2,"8", ER775=2.25,"9", ER775=2.25,"9",ER775=2.5,"10", ER775=2.75,"11", ER775=3,"12", ER775=3.25,"13", ER775=3.5,"14", ER775=3.75,"15",ER775=4,"16", ER775=-0.25, "17", bq=-0.5, "18")</f>
        <v>0</v>
      </c>
      <c r="EV775" s="14" t="e">
        <f aca="false">VLOOKUP(EU775,LEYENDA!$G$2:$H$8,2,TRUE())</f>
        <v>#N/A</v>
      </c>
      <c r="EW775" s="14" t="e">
        <f aca="false" t="array" ref="EW775">_xlfn.IFS(EV775="0-5","1", EV775="6-12","2", EV775="13-18","3", EV775="19-24","4", EV775="25-36","5", EV775="37-48","6", EV775="49-60","7")</f>
        <v>#N/A</v>
      </c>
    </row>
    <row r="776" customFormat="false" ht="13.5" hidden="false" customHeight="false" outlineLevel="0" collapsed="false">
      <c r="A776" s="1" t="n">
        <v>311</v>
      </c>
      <c r="B776" s="2" t="n">
        <v>7</v>
      </c>
      <c r="C776" s="33" t="n">
        <v>45460</v>
      </c>
      <c r="E776" s="5" t="str">
        <f aca="false">VLOOKUP(A776,'286'!$A$3:$J$6279,10,FALSE())</f>
        <v>MALDONADO DE LA CALZADA, MARIANO</v>
      </c>
      <c r="F776" s="4" t="str">
        <f aca="false">VLOOKUP(A776,'286'!$A$3:$I$1768,3,FALSE())</f>
        <v>MALCALMA</v>
      </c>
      <c r="G776" s="6" t="n">
        <f aca="false">VLOOKUP(A776,'286'!$A$3:$I$1768,4,FALSE())</f>
        <v>30632</v>
      </c>
      <c r="H776" s="7" t="n">
        <f aca="false">YEAR(C776)-YEAR(G776)</f>
        <v>41</v>
      </c>
      <c r="I776" s="1" t="str">
        <f aca="false">VLOOKUP(H776,LEYENDA!$C$2:$D$6,2,TRUE())</f>
        <v>41-60</v>
      </c>
      <c r="J776" s="5" t="str">
        <f aca="false">VLOOKUP(A776,'286'!$A$3:$I$1768,7,FALSE())</f>
        <v>H</v>
      </c>
      <c r="K776" s="8" t="n">
        <f aca="false">VLOOKUP(A776,'286'!$A$3:$I$1768,2,FALSE())</f>
        <v>0</v>
      </c>
      <c r="L776" s="4" t="str">
        <f aca="false">VLOOKUP(A776,'286'!$A$3:$I$1768,8,FALSE())</f>
        <v>D</v>
      </c>
      <c r="M776" s="4" t="str">
        <f aca="false">VLOOKUP(A776,'286'!$A$3:$I$1768,9,FALSE())</f>
        <v>I</v>
      </c>
      <c r="N776" s="8" t="str">
        <f aca="false">IF(R776=O776, "MISMA","CONTRARIA")</f>
        <v>CONTRARIA</v>
      </c>
      <c r="O776" s="8" t="str">
        <f aca="false" t="array" ref="O776">_xlfn.IFS(L776="D","1", L776="I","2")</f>
        <v>1</v>
      </c>
      <c r="P776" s="8" t="e">
        <f aca="false" t="array" ref="P776">_xlfn.IFS(K776="OD","1", K776="OI","2")</f>
        <v>#N/A</v>
      </c>
      <c r="Q776" s="1" t="str">
        <f aca="false" t="array" ref="Q776">_xlfn.IFS(J776="M","1", J776="H","2")</f>
        <v>2</v>
      </c>
      <c r="R776" s="8" t="str">
        <f aca="false" t="array" ref="R776">_xlfn.IFS(M776="D","1", M776="I","2")</f>
        <v>2</v>
      </c>
      <c r="S776" s="1" t="str">
        <f aca="false" t="array" ref="S776">_xlfn.IFS(N776="CONTRARIA", "1",N776= "MISMA","2")</f>
        <v>1</v>
      </c>
      <c r="T776" s="1" t="str">
        <f aca="false" t="array" ref="T776">_xlfn.IFS(I776="0-12","1", I776="13-24","2", I776="25-40","3", I776="41-60","4", I776="61-100","5")</f>
        <v>4</v>
      </c>
      <c r="U776" s="9" t="n">
        <v>-0.5</v>
      </c>
      <c r="V776" s="10" t="str">
        <f aca="false">IF(U776="","",IF(AND(U776&gt;=-9,U776&lt;=-6.5),"-9 a -6,5",IF(AND(U776&gt;=-6,U776&lt;=-3.5),"-6 a -3,5",IF(AND(U776&gt;=-3,U776&lt;=-1),"-3 a -1",IF(U776=-0.5,"-0,5",IF(AND(U776&gt;=0,U776&lt;=2.5),"0 a 2,5",IF(AND(U776&gt;=3,U776&lt;=5.5),"3 a 5,5",IF(AND(U776&gt;=6,U776&lt;=8.5),"6 a 8,5",IF(AND(U776&gt;=9,U776&lt;=20),"9 a 20","Fuera de rango")))))))))</f>
        <v>-0,5</v>
      </c>
      <c r="W776" s="11" t="str">
        <f aca="false">IF(V776="","",IF(V776="-9 a -6,5",2,IF(V776="-6 a -3,5",3,IF(V776="-3 a -1",4,IF(V776="-0,5","NORMA",IF(V776="0 a 2,5",5,IF(V776="3 a 5,5",6,IF(V776="6 a 8,5",7,IF(V776="9 a 20",8,"Fuera de rango")))))))))</f>
        <v>NORMA</v>
      </c>
      <c r="X776" s="9" t="n">
        <v>0</v>
      </c>
      <c r="Y776" s="11" t="str">
        <f aca="false">IF(X776="","",IF(AND(X776&gt;=0,X776&lt;=4),"0 a 4",IF(AND(X776&gt;=4.5,X776&lt;=8.5),"4,5 a 8,5",IF(X776=9,"9",IF(AND(X776&gt;=9.5,X776&lt;=13),"9,5 a 13",IF(AND(X776&gt;=13.5,X776&lt;=20),"13,5 a 20",IF(AND(X776&gt;=20.5,X776&lt;=35),"20,5 a 35","Fuera de rango")))))))</f>
        <v>0 a 4</v>
      </c>
      <c r="Z776" s="11" t="n">
        <f aca="false">IF(Y776="","",IF(Y776="0 a 4",1,IF(Y776="4,5 a 8,5",2,IF(Y776="9","NORMA",IF(Y776="9,5 a 13",3,IF(Y776="13,5 a 20",4,IF(Y776="20,5 a 35",5,"Fuera de rango")))))))</f>
        <v>1</v>
      </c>
      <c r="AA776" s="9" t="n">
        <v>14</v>
      </c>
      <c r="AB776" s="10" t="str">
        <f aca="false">IF(AA776="","",IF(AND(AA776&gt;=0,AA776&lt;=9),"0 a 9",IF(AND(AA776&gt;=9.5,AA776&lt;=18.5),"9,5 a 18,5",IF(AA776=19,"19",IF(AND(AA776&gt;=19.5,AA776&lt;=28),"19,5 a 28",IF(AND(AA776&gt;=28.5,AA776&lt;=40),"28,5 a 40","Fuera de rango"))))))</f>
        <v>9,5 a 18,5</v>
      </c>
      <c r="AC776" s="11" t="n">
        <f aca="false" t="array" ref="AC776">_xlfn.IFS(AB776="","",AB776="0 a 9",1,AB776="9,5 a 18,5",2,AB776="19","NORMA",AB776="19,5 a 28",3,AB776="28,5 a 40",4,TRUE(),"Fuera de rango")</f>
        <v>2</v>
      </c>
      <c r="AD776" s="9" t="n">
        <v>2</v>
      </c>
      <c r="AE776" s="10" t="str">
        <f aca="false">IF(AD776="","",IF(AND(AD776&gt;=-10,AD776&lt;=0),"De -10 a 0",IF(AND(AD776&gt;=0.5,AD776&lt;=9.5),"0,5 a 9,5",IF(AD776=10,"10",IF(AND(AD776&gt;=10.5,AD776&lt;=20),"10,5 a 20",IF(AND(AD776&gt;=20.5,AD776&lt;=40),"20,5 a 40","Fuera de rango"))))))</f>
        <v>0,5 a 9,5</v>
      </c>
      <c r="AF776" s="12" t="n">
        <f aca="false">IF(AD776="","",IF(AND(AD776&gt;=-10,AD776&lt;=0),1,IF(AND(AD776&gt;=0.5,AD776&lt;=9.5),2,IF(AD776=10,"NORMA",IF(AND(AD776&gt;=10.5,AD776&lt;=20),3,IF(AND(AD776&gt;=20.5,AD776&lt;=40),4,""))))))</f>
        <v>2</v>
      </c>
      <c r="AG776" s="9" t="n">
        <v>14</v>
      </c>
      <c r="AH776" s="10" t="n">
        <v>14</v>
      </c>
      <c r="AI776" s="10" t="str">
        <f aca="false">IF(AH776="","",IF(AH776="0 a 4",1,IF(AH776="4,5 a 8,5",2,IF(AH776="9","NORMA",IF(AH776="9,5 a 13",3,IF(AH776="13,5 a 25",4,""))))))</f>
        <v/>
      </c>
      <c r="AJ776" s="9" t="n">
        <v>8</v>
      </c>
      <c r="AK776" s="10" t="n">
        <v>8</v>
      </c>
      <c r="AL776" s="11" t="str">
        <f aca="false">IF(AK776="","",IF(AK776="-15 a -10,5",1,IF(AK776="-10 a -4",2,IF(AK776="-4,5 a 0",3,IF(AK776="0,5 a 4,5",4,IF(AK776="5","NORMA",IF(AK776="5,5 a 10",5,IF(AK776="10,5 a 20",6,"Error"))))))))</f>
        <v>Error</v>
      </c>
      <c r="AM776" s="9" t="n">
        <v>6</v>
      </c>
      <c r="AN776" s="10" t="n">
        <v>6</v>
      </c>
      <c r="AO776" s="11" t="str">
        <f aca="false">IF(AN776="","",IF(AN776="-7,5 a -5,5",1,IF(AN776="-5 a -3",2,IF(AN776="-2,5 a -0,5",3,IF(AN776="0,00","NORMA",IF(AN776="0,5 a 2,5",4,IF(AN776="3 a 5",5,IF(AN776="5,5 a 7,5",6,IF(AN776="8 a 10",7,"Error")))))))))</f>
        <v>Error</v>
      </c>
      <c r="AP776" s="9" t="n">
        <v>-10</v>
      </c>
      <c r="AQ776" s="10" t="n">
        <v>-10</v>
      </c>
      <c r="AR776" s="11" t="str">
        <f aca="false">IF(AQ776="","",IF(AQ776="-20 a -9,5",1,IF(AQ776="-9 a -6,5",2,IF(AQ776="-6","NORMA",IF(AQ776="-5,5 a -3",3,IF(AQ776="-2,5 a 0",4,IF(AQ776="0,5 a 3",5,IF(AQ776="3,5 a 6",6,IF(AQ776="6,5 a 9",7,IF(AQ776="9,5 a 20",8,""))))))))))</f>
        <v/>
      </c>
      <c r="AS776" s="9" t="n">
        <v>2</v>
      </c>
      <c r="AT776" s="10" t="n">
        <v>2</v>
      </c>
      <c r="AU776" s="11" t="str">
        <f aca="false" t="array" ref="AU776">IF(AT776="","",_xlfn.IFS(AT776="-16 a -14",1,AT776="-13,5 a -11,5",2,AT776="-11 a -9",3,AT776="-8,5 a -6,5",4,AT776="-6 a -4",5,AT776="-3,5 a -1,5",6,AT776="-1 a 1",7,AT776="1,5 a 3,5",8,AT776="4 a 6","NORMA",AT776="6,5 a 8,5",9,AT776="9 a 11",10,AT776="11,5 a 13,5",11,AT776="14 a 16",12,AT776="16,5 a 18,5",13,AT776="19 a 21",14,TRUE(),""))</f>
        <v/>
      </c>
      <c r="AV776" s="9" t="n">
        <v>1.5</v>
      </c>
      <c r="AW776" s="10" t="n">
        <v>1.5</v>
      </c>
      <c r="AX776" s="10" t="str">
        <f aca="false">IF(AW776="","",IF(OR(AW776="-1 a -0,5",AW776="-1 a -0.5"),1,IF(OR(AW776="De -0,5 a 0",AW776="-0,5 a 0",AW776="De -0.5 a 0"),2,IF(OR(AW776="0,25 a 0,75",AW776="0.25 a 0.75"),"NORMA",IF(OR(AW776="1 a 1,5",AW776="1 a 1.5"),3,IF(OR(AW776="1,75 a 2,25",AW776="1.75 a 2.25"),4,IF(OR(AW776="2,5 a 3",AW776="2.5 a 3"),5,IF(OR(AW776="3,25 a 3,75",AW776="3.25 a 3.75"),6,""))))))))</f>
        <v/>
      </c>
      <c r="AY776" s="9" t="n">
        <v>-12</v>
      </c>
      <c r="AZ776" s="10" t="n">
        <v>-12</v>
      </c>
      <c r="BA776" s="11" t="str">
        <f aca="false">IF(AZ776="","",IF(AZ776="-20 a -9,5",1,IF(AZ776="-9 a -6,5",2,IF(AZ776="-6","NORMA",IF(AZ776="-5,5 a -3",3,IF(AZ776="-2,5 a 0",4,IF(AZ776="0,5 a 3",5,IF(AZ776="3,5 a 6",6,""))))))))</f>
        <v/>
      </c>
      <c r="BB776" s="9" t="n">
        <v>0</v>
      </c>
      <c r="BC776" s="10" t="n">
        <v>0</v>
      </c>
      <c r="BD776" s="11" t="str">
        <f aca="false" t="array" ref="BD776">IF(BC776="","",_xlfn.IFS(BC776="0 a 2",1,BC776="2,5 a 4,5",2,BC776="5 a 7",3,BC776="7,5 a 9,5",4,BC776="10 a 12",5,BC776="12,5 a 14,5",6,BC776="15","NORMA",BC776="15,5 a 17,5",7,BC776="18 a 20",8,BC776="20,5 a 22,5",9,BC776="23 a 25",10,TRUE(),"Fuera de rango"))</f>
        <v>Fuera de rango</v>
      </c>
      <c r="BE776" s="9" t="n">
        <v>14</v>
      </c>
      <c r="BF776" s="10" t="n">
        <v>14</v>
      </c>
      <c r="BG776" s="11" t="str">
        <f aca="false">IF(BF776="","",IF(BF776="-20 a -10",1,IF(BF776="-9,5 a 0,5",2,IF(BF776="1 a 11",3,IF(BF776="11,5 a 20,5",4,IF(BF776="21","NORMA",IF(BF776="21,5 a 31,5",5,IF(BF776="32 a 42",6,""))))))))</f>
        <v/>
      </c>
      <c r="BH776" s="9" t="n">
        <v>-1</v>
      </c>
      <c r="BI776" s="10" t="n">
        <v>-1</v>
      </c>
      <c r="BJ776" s="11" t="str">
        <f aca="false">IF(BI776="","",IF(BI776="-20 a -15",1,IF(BI776="-14,5 a -9,5",2,IF(BI776="-9 a -4",3,IF(BI776="-3,5 a 2,5",4,IF(BI776="3 a 8",5,IF(BI776="8,5 a 14,5",6,IF(BI776="15","NORMA",IF(BI776="15,5 a 20,5",7,IF(BI776="21 a 26",8,IF(BI776="26,5 a 31,5",9,"")))))))))))</f>
        <v/>
      </c>
      <c r="BK776" s="9" t="n">
        <v>0</v>
      </c>
      <c r="BL776" s="10" t="n">
        <v>0</v>
      </c>
      <c r="BM776" s="11" t="str">
        <f aca="false">IF(BL776="","",IF(BL776="0 - 2",1,IF(BL776="2,5 - 4,5",2,IF(BL776="5 - 7",3,IF(BL776="7,5 - 9,5",4,IF(BL776="10 - 12",5,IF(BL776="12,5 - 13,5",6,IF(BL776="14","NORMA",IF(BL776="14,5 - 16,5",7,IF(BL776="17 - 19",8,IF(BL776="19,5 - 21,5",9,IF(BL776="22 - 24",10,IF(BL776="24,5 - 26,5",11,IF(BL776="27 - 29",12,IF(BL776="29,5 - 30",13,"")))))))))))))))</f>
        <v/>
      </c>
      <c r="BN776" s="9" t="n">
        <v>30</v>
      </c>
      <c r="BO776" s="11" t="n">
        <v>30</v>
      </c>
      <c r="BP776" s="11" t="str">
        <f aca="false">IF(BO776="","",IF(BO776="-20 a -10",1,IF(BO776="-9,5 a 0,5",2,IF(BO776="1 a 11",3,IF(BO776="11,5 a 21,5",4,IF(BO776="22","NORMA",IF(BO776="22,5 a 32,5",5,IF(BO776="33 a 43",6,""))))))))</f>
        <v/>
      </c>
      <c r="BQ776" s="9" t="n">
        <v>24</v>
      </c>
      <c r="BR776" s="10" t="n">
        <v>24</v>
      </c>
      <c r="BS776" s="11" t="str">
        <f aca="false">IF(BR776="","",IF(BR776="-20 a -15",1,IF(BR776="-14,5 a -9,5",2,IF(BR776="-9 a -4",3,IF(BR776="-3,5 a 2,5",4,IF(BR776="3 a 8",5,IF(BR776="8,5 a 13,5",6,IF(BR776="14 a 17,5",7,IF(BR776="18","NORMA",IF(BR776="18,5 a 23,5",8,IF(BR776="24 a 29",9,IF(BR776="29,5 a 34,5",10,IF(BR776="35 a 40",11,"")))))))))))))</f>
        <v/>
      </c>
      <c r="BT776" s="9" t="n">
        <v>5</v>
      </c>
      <c r="BU776" s="10" t="n">
        <v>5</v>
      </c>
      <c r="BV776" s="11" t="n">
        <f aca="false">IF(BT776="","",IF(BT776=0,"NORMA",IF(AND(BT776&gt;=-20,BT776&lt;=-18),2,IF(AND(BT776&gt;=-17.5,BT776&lt;=-15.5),2,IF(AND(BT776&gt;=-15,BT776&lt;=-13),3,IF(AND(BT776&gt;=-12.5,BT776&lt;=-10.5),4,IF(AND(BT776&gt;=-10,BT776&lt;=-8),5,IF(AND(BT776&gt;=-7.5,BT776&lt;=-5.5),6,IF(AND(BT776&gt;=-5,BT776&lt;=-3),7,IF(AND(BT776&gt;=-2.5,BT776&lt;=-0.5),8,IF(AND(BT776&gt;=0.5,BT776&lt;=2.5),9,IF(AND(BT776&gt;=3,BT776&lt;=5),10,IF(AND(BT776&gt;=5.5,BT776&lt;=7.5),11,IF(AND(BT776&gt;=8,BT776&lt;=10),12,IF(AND(BT776&gt;=10.5,BT776&lt;=12.5),13,IF(AND(BT776&gt;=13,BT776&lt;=15),14,IF(AND(BT776&gt;=15.5,BT776&lt;=17.5),15,IF(AND(BT776&gt;=18,BT776&lt;=20),16,"Fuera de rango"))))))))))))))))))</f>
        <v>10</v>
      </c>
      <c r="BW776" s="9" t="n">
        <v>-4</v>
      </c>
      <c r="BX776" s="10" t="n">
        <v>-4</v>
      </c>
      <c r="BY776" s="10" t="n">
        <f aca="false">(BW776)-(BX776)</f>
        <v>0</v>
      </c>
      <c r="BZ776" s="10" t="str">
        <f aca="false">IF(BY776="","",IF(BY776&lt;-27.5,"De -30 a -28",IF(BY776&lt;-25,"De -27,5 a -25,5",IF(BY776&lt;-22.5,"De -25 a -23",IF(BY776&lt;-20,"De -22,5 a -20,5",IF(BY776&lt;-17.5,"De -20 a -18",IF(BY776&lt;-15,"De -17,5 a -15,5",IF(BY776&lt;-12.5,"De -15 a -13",IF(BY776&lt;-10,"De -12,5 a -10,5",IF(BY776&lt;-7.5,"De -10 a -8",IF(BY776&lt;-5,"De -7,5 a -5,5",IF(BY776&lt;-2.5,"De -5 a -3",IF(BY776&lt;0,"De -2,5 a -0,5",IF(BY776&lt;2.5,"De 0 a 2",IF(BY776&lt;5,"De 2,5 a 4,5",IF(BY776&lt;7.5,"De 5 a 7",IF(BY776&lt;10,"De 7,5 a 9,5",IF(BY776&lt;12.5,"De 10 a 12",IF(BY776&lt;15,"De 12,5 a 14,5",IF(BY776&lt;17.5,"De 15 a 17",IF(BY776&lt;20,"De 17,5 a 19,5",IF(BY776&lt;22.5,"De 20 a 22",IF(BY776&lt;25,"De 22,5 a 24,5",IF(BY776&lt;27.5,"De 25 a 27","De 27,5 a 30"))))))))))))))))))))))))</f>
        <v>De 0 a 2</v>
      </c>
      <c r="CA776" s="12" t="n">
        <f aca="false">IF(BY776="","",IF(BY776&lt;=-28,1,IF(BY776&lt;=-25.5,2,IF(BY776&lt;=-23,3,IF(BY776&lt;=-20.5,4,IF(BY776&lt;=-18,5,IF(BY776&lt;=-15.5,6,IF(BY776&lt;=-13,7,IF(BY776&lt;=-10.5,8,IF(BY776&lt;=-8,9,IF(BY776&lt;=-5.5,10,IF(BY776&lt;=-3,11,IF(BY776&lt;=-0.5,12,IF(BY776&lt;=2,13,IF(BY776&lt;=4.5,14,IF(BY776&lt;=7,15,IF(BY776&lt;=9.5,16,IF(BY776&lt;=12,17,IF(BY776&lt;=14.5,18,IF(BY776&lt;=17,19,IF(BY776&lt;=19.5,20,IF(BY776&lt;=22,21,IF(BY776&lt;=24.5,22,IF(BY776&lt;=27,23,IF(BY776&lt;=30,24,"Fuera de rango")))))))))))))))))))))))))</f>
        <v>13</v>
      </c>
      <c r="CB776" s="9" t="n">
        <v>-4.25</v>
      </c>
      <c r="CC776" s="10" t="n">
        <f aca="false">18.5- (0.3*H776)</f>
        <v>6.2</v>
      </c>
      <c r="CD776" s="10" t="n">
        <f aca="false">(CB776)-(CC776)</f>
        <v>-10.45</v>
      </c>
      <c r="CE776" s="10" t="str">
        <f aca="false">IF(CD776="","",IF(CD776&lt;-27.5,"De -30 a -28",IF(CD776&lt;-25,"De -27,5 a -25,5",IF(CD776&lt;-22.5,"De -25 a -23",IF(CD776&lt;-20,"De -22,5 a -20,5",IF(CD776&lt;-17.5,"De -20 a -18",IF(CD776&lt;-15,"De -17,5 a -15,5",IF(CD776&lt;-12.5,"De -15 a -13",IF(CD776&lt;-10,"De -12,5 a -10,5",IF(CD776&lt;-7.5,"De -10 a -8",IF(CD776&lt;-5,"De -7,5 a -5,5",IF(CD776&lt;-2.5,"De -5 a -3",IF(CD776&lt;0,"De -2,5 a -0,5",IF(CD776&lt;=2,"De 0 a 2",IF(CD776&lt;=4.5,"De 2,5 a 4,5",IF(CD776&lt;=7,"De 5 a 7",IF(CD776&lt;=9.5,"De 7,5 a 9,5",IF(CD776&lt;=12,"De 10 a 12",IF(CD776&lt;=14.5,"De 12,5 a 14,5",IF(CD776&lt;=17,"De 15 a 17",IF(CD776&lt;=19.5,"De 17,5 a 19,5",IF(CD776&lt;=22,"De 20 a 22",IF(CD776&lt;=24.5,"De 22,5 a 24,5",IF(CD776&lt;=27,"De 25 a 27","De 27,5 a 30"))))))))))))))))))))))))</f>
        <v>De -12,5 a -10,5</v>
      </c>
      <c r="CF776" s="12" t="n">
        <f aca="false">IF(CD776="","",IF(CD776&lt;-27.5,1,IF(CD776&lt;-25,2,IF(CD776&lt;-22.5,3,IF(CD776&lt;-20,4,IF(CD776&lt;-17.5,5,IF(CD776&lt;-15,6,IF(CD776&lt;-12.5,7,IF(CD776&lt;-10,8,IF(CD776&lt;-7.5,9,IF(CD776&lt;-5,10,IF(CD776&lt;-2.5,11,IF(CD776&lt;0,12,IF(CD776&lt;2.5,13,IF(CD776&lt;5,14,IF(CD776&lt;7.5,15,IF(CD776&lt;10,16,IF(CD776&lt;12.5,17,IF(CD776&lt;15,18,IF(CD776&lt;17.5,19,IF(CD776&lt;20,20,IF(CD776&lt;22.5,21,IF(CD776&lt;25,22,IF(CD776&lt;27.5,23,24))))))))))))))))))))))))</f>
        <v>8</v>
      </c>
      <c r="CG776" s="9" t="n">
        <v>-1.75</v>
      </c>
      <c r="CH776" s="10" t="str">
        <f aca="false">IF(CG776="","",IF(AND(CG776&gt;=-10,CG776&lt;=-9.5),"-10 a -9,5",IF(AND(CG776&gt;-9.5,CG776&lt;=-8.5),"-9 a -8,5",IF(AND(CG776&gt;-8.5,CG776&lt;=-7.5),"-8 a -7,5",IF(AND(CG776&gt;-7.5,CG776&lt;=-6.5),"-7 a -6,5",IF(AND(CG776&gt;-6.5,CG776&lt;=-5.5),"-6 a -5,5",IF(AND(CG776&gt;-5.5,CG776&lt;=-4.5),"-5 a -4,5",IF(AND(CG776&gt;-4.5,CG776&lt;=-3.5),"-4 a -3,5",IF(AND(CG776&gt;-3.5,CG776&lt;=-2.5),"-3 a -2,5",IF(CG776=-2.25,"-2,25",IF(AND(CG776&gt;-2.5,CG776&lt;=-1.5),"-2 a -1,5",IF(AND(CG776&gt;-1.5,CG776&lt;=-0.5),"-1 a -0,5",IF(AND(CG776&gt;-0.5,CG776&lt;=0.5),"0 a 0,5",IF(AND(CG776&gt;0.5,CG776&lt;=1.5),"1 a 1,5",IF(AND(CG776&gt;1.5,CG776&lt;=2.5),"2 a 2,5",IF(AND(CG776&gt;2.5,CG776&lt;=3.5),"3 a 3,5",IF(AND(CG776&gt;3.5,CG776&lt;=4.5),"4 a 4,5",IF(AND(CG776&gt;4.5,CG776&lt;=5.5),"5 a 5,5",IF(AND(CG776&gt;5.5,CG776&lt;=6.5),"6 a 6,5",IF(AND(CG776&gt;6.5,CG776&lt;=7.5),"7 a 7,5",IF(AND(CG776&gt;7.5,CG776&lt;=8.5),"8 a 8,5",IF(AND(CG776&gt;8.5,CG776&lt;=9.5),"9 a 9,5",IF(CG776&gt;=10,"10","Fuera de rango")))))))))))))))))))))))</f>
        <v>-2 a -1,5</v>
      </c>
      <c r="CI776" s="11" t="n">
        <f aca="false">IF(CG776="","",IF(CG776=-2.25,"NORMA",IF(CG776&lt;=-9.5,1,IF(CG776&lt;=-8.5,2,IF(CG776&lt;=-7.5,3,IF(CG776&lt;=-6.5,4,IF(CG776&lt;=-5.5,5,IF(CG776&lt;=-4.5,6,IF(CG776&lt;=-3.5,7,IF(CG776&lt;=-2.5,8,IF(CG776&lt;=-1.5,9,IF(CG776&lt;=-0.5,10,IF(CG776&lt;=0.5,11,IF(CG776&lt;=1.5,12,IF(CG776&lt;=2.5,13,IF(CG776&lt;=3.5,14,IF(CG776&lt;=4.5,15,IF(CG776&lt;=5.5,16,IF(CG776&lt;=6.5,17,IF(CG776&lt;=7.5,18,IF(CG776&lt;=8.5,19,IF(CG776&lt;=9.5,20,IF(CG776=10,21,"Fuera de rango")))))))))))))))))))))))</f>
        <v>9</v>
      </c>
      <c r="CJ776" s="9" t="n">
        <v>2</v>
      </c>
      <c r="CK776" s="10" t="str">
        <f aca="false">IF(CJ776="","",IF(AND(CJ776&gt;=-6,CJ776&lt;=-5.5),"-6 a -5,5",IF(AND(CJ776&gt;-5.5,CJ776&lt;=-4.5),"-5 a -4,5",IF(AND(CJ776&gt;-4.5,CJ776&lt;=-3.5),"-4 a -3,5",IF(AND(CJ776&gt;-3.5,CJ776&lt;=-2.5),"-3 a -2,5",IF(AND(CJ776&gt;-2.5,CJ776&lt;=-1.5),"-2 a -1,5",IF(AND(CJ776&gt;-1.5,CJ776&lt;=-0.5),"-1 a -0,5",IF(AND(CJ776&gt;-0.5,CJ776&lt;=0.5),"0 a 0,5",IF(AND(CJ776&gt;0.5,CJ776&lt;=1.5),"1 a 1,5",IF(AND(CJ776&gt;1.5,CJ776&lt;2.5),"2",IF(AND(CJ776&gt;=2.5,CJ776&lt;=3),"2,5 a 3",IF(AND(CJ776&gt;3,CJ776&lt;=4),"3,5 a 4",IF(AND(CJ776&gt;4,CJ776&lt;=5),"4,5 a 5",IF(AND(CJ776&gt;5,CJ776&lt;=6),"5,5 a 6",IF(AND(CJ776&gt;6,CJ776&lt;=7),"6,5 a 7",IF(AND(CJ776&gt;7,CJ776&lt;=8),"7,5 a 8",IF(AND(CJ776&gt;8,CJ776&lt;=9.5),"8,5 a 9,5",IF(CJ776=10,"10","Fuera de rango"))))))))))))))))))</f>
        <v>2</v>
      </c>
      <c r="CL776" s="11" t="str">
        <f aca="false">IF(CK776="","",IF(OR(CK776="-6 a -5,5",CK776="-6 - -5,5"),1,IF(OR(CK776="-5 a -4,5",CK776="-5 - -4,5"),2,IF(OR(CK776="-4 a -3,5",CK776="-4 - -3,5"),3,IF(OR(CK776="-3 a -2,5",CK776="-3 - -2,5"),4,IF(OR(CK776="-2 a -1,5",CK776="-2 - -1,5"),5,IF(OR(CK776="-1 a -0,5",CK776="-1 - -0,5"),6,IF(OR(CK776="0 a 0,5",CK776="0 - 0,5"),7,IF(OR(CK776="1 a 1,5",CK776="1 - 1,5"),8,IF(CK776="2","NORMA",IF(OR(CK776="2,5 a 3",CK776="2,5 - 3"),9,IF(OR(CK776="3,5 a 4",CK776="3,5 - 4"),10,IF(OR(CK776="4,5 a 5",CK776="4,5 - 5"),11,IF(OR(CK776="5,5 a 6",CK776="5,5 - 6"),12,IF(OR(CK776="6,5 a 7",CK776="6,5 - 7"),13,IF(OR(CK776="7,5 a 8",CK776="7,5 - 8"),14,IF(OR(CK776="8,5 a 9",CK776="8,5 - 9,5",CK776="9 a 9,5"),15,IF(CK776="10",15,IF(OR(CK776="0,5 a 1",CK776="0,5 - 1"),7,"Fuera de rango")))))))))))))))))))</f>
        <v>NORMA</v>
      </c>
      <c r="CO776" s="10" t="str">
        <f aca="false">IF(CM776&gt;0,"EME"," ")</f>
        <v> </v>
      </c>
      <c r="CQ776" s="10" t="str">
        <f aca="false">IF(CP776&gt;0,"0", " ")</f>
        <v> </v>
      </c>
      <c r="CR776" s="10" t="str">
        <f aca="false">IF(CP776&gt;0,"EME"," ")</f>
        <v> </v>
      </c>
      <c r="CS776" s="9" t="n">
        <v>0</v>
      </c>
      <c r="CV776" s="9" t="n">
        <v>0</v>
      </c>
      <c r="CY776" s="9" t="n">
        <v>-9.5</v>
      </c>
      <c r="DB776" s="9" t="n">
        <v>-6.25</v>
      </c>
      <c r="DC776" s="11" t="str">
        <f aca="false">IF(DB776&lt;0,"2"," ")</f>
        <v>2</v>
      </c>
      <c r="DD776" s="11" t="str">
        <f aca="false">IF(DB776&lt;0,"MIO"," ")</f>
        <v>MIO</v>
      </c>
      <c r="DE776" s="9" t="n">
        <v>-0.75</v>
      </c>
      <c r="DF776" s="10" t="str">
        <f aca="false">IF(DE776&lt;0,"3"," ")</f>
        <v>3</v>
      </c>
      <c r="DG776" s="10" t="str">
        <f aca="false">IF(DE776&lt;0,"AST"," ")</f>
        <v>AST</v>
      </c>
      <c r="DH776" s="9" t="n">
        <v>-0.5</v>
      </c>
      <c r="DI776" s="10" t="str">
        <f aca="false">IF(DH776&lt;0,"3"," ")</f>
        <v>3</v>
      </c>
      <c r="DJ776" s="10" t="str">
        <f aca="false">IF(DH776&lt;0,"AST"," ")</f>
        <v>AST</v>
      </c>
      <c r="DK776" s="9" t="n">
        <v>1</v>
      </c>
      <c r="DL776" s="10" t="str">
        <f aca="false">IF(DK776&gt;0,"4"," ")</f>
        <v>4</v>
      </c>
      <c r="DM776" s="10" t="str">
        <f aca="false">IF(DK776&gt;0,"PRE"," ")</f>
        <v>PRE</v>
      </c>
      <c r="DN776" s="9" t="n">
        <v>1</v>
      </c>
      <c r="DO776" s="10" t="str">
        <f aca="false">IF(DN776&gt;0,"4"," ")</f>
        <v>4</v>
      </c>
      <c r="DP776" s="10" t="str">
        <f aca="false">IF(DN776&gt;0,"PRE"," ")</f>
        <v>PRE</v>
      </c>
      <c r="DS776" s="12" t="str">
        <f aca="false">CONCATENATE(CO776,CU776,DA776,DG776,DM776)</f>
        <v> ASTPRE</v>
      </c>
      <c r="DT776" s="10" t="e">
        <f aca="false" t="array" ref="DT776">_xlfn.IFS(DS776="EME    ","0", DS776=" HIP   ","1", DS776="  MIO  ","2", DS776="   AST ","3", DS776="    PRE","4", DS776="EME   PRE","5", DS776=" HIP  PRE","6", DS776=" HIP AST ","7", DS776="  MIO PRE","8", DS776="  MIOAST ","9", DS776="   ASTPRE","10",DS776=" HIP ASTPRE","11", DS776="  MIOASTPRE","12", DS776="     ","0")</f>
        <v>#N/A</v>
      </c>
      <c r="DV776" s="1" t="e">
        <f aca="false" t="array" ref="DV776">_xlfn.IFS(DU776="SI","2", DU776="NO","1")</f>
        <v>#N/A</v>
      </c>
      <c r="DX776" s="11" t="str">
        <f aca="false">IF(DW776=0,"1","2")</f>
        <v>1</v>
      </c>
      <c r="DY776" s="11" t="str">
        <f aca="false" t="array" ref="DY776">_xlfn.IFS(DW776=0,"0", DW776=0.25, "1", DW776=0.5,"2", DW776=0.75,"3", DW776=1,"4",DW776=1.25,"5", DW776=1.5,"6", DW776=1.75,"7", DW776=2,"8")</f>
        <v>0</v>
      </c>
      <c r="EA776" s="11" t="str">
        <f aca="false">IF(DZ776=0,"1","2")</f>
        <v>1</v>
      </c>
      <c r="EB776" s="11" t="str">
        <f aca="false" t="array" ref="EB776">_xlfn.IFS(DZ776=0,"0", DZ776=0.25, "1", DZ776=0.5,"2", DZ776=0.75,"3", DZ776=1,"4",DZ776=1.25,"5", DZ776=1.5,"6", DZ776=1.75,"7", DZ776=2,"8")</f>
        <v>0</v>
      </c>
      <c r="ED776" s="10" t="str">
        <f aca="false">IF(EC776=0,"1","2")</f>
        <v>1</v>
      </c>
      <c r="EE776" s="11" t="str">
        <f aca="false" t="array" ref="EE776">_xlfn.IFS(EC776=0,"0", EC776=-0.25, "1", EC776=-0.5,"2", EC776=-0.75,"3", EC776=-1,"4",EC776=-1.25,"5", EC776=-1.5,"6", EC776=-1.75,"7", EC776=-2,"8", EC776=-2.25,"9",EC776=-2.5,"10", EC776=-2.75,"11", EC776=-3,"12", EC776=-3.25,"13", EC776=-3.5,"14", EC776=-3.75,"15",EC776=-4,"16")</f>
        <v>0</v>
      </c>
      <c r="EG776" s="10" t="str">
        <f aca="false">IF(EF776=0,"1","2")</f>
        <v>1</v>
      </c>
      <c r="EH776" s="11" t="str">
        <f aca="false" t="array" ref="EH776">_xlfn.IFS(EF776=0,"0", EF776=-0.25, "1", EF776=-0.5,"2", EF776=-0.75,"3", EF776=-1,"4",EF776=-1.25,"5", EF776=-1.5,"6", EF776=-1.75,"7", EF776=-2,"8", EF776=-2.25,"9",EF776=-2.5,"10", EF776=-2.75,"11", EF776=-3,"12", EF776=-3.25,"13", EF776=-3.5,"14", EF776=-3.75,"15",EF776=-4,"16")</f>
        <v>0</v>
      </c>
      <c r="EJ776" s="11" t="str">
        <f aca="false">IF(EI776=0,"1","2")</f>
        <v>1</v>
      </c>
      <c r="EK776" s="11" t="str">
        <f aca="false" t="array" ref="EK776">_xlfn.IFS(EI776=0,"0", EI776=-0.25, "1", EI776=-0.5,"2", EI776=-0.75,"3", EI776=-1,"4",EI776=-1.25,"5", EI776=-1.5,"6", EI776=-1.75,"7", EI776=-2,"8", EI776=-2.25,"9", EI776=-2.25,"9",EI776=-2.5,"10", EI776=-2.75,"11", EI776=-3,"12", EI776=-3.25,"13", EI776=-3.5,"14", EI776=-3.75,"15",EI776=-4,"16", EI776=0.25, "17", EI776=0.5, "18")</f>
        <v>0</v>
      </c>
      <c r="EM776" s="11" t="str">
        <f aca="false">IF(EL776=0,"1","2")</f>
        <v>1</v>
      </c>
      <c r="EN776" s="11" t="str">
        <f aca="false" t="array" ref="EN776">_xlfn.IFS(EL776=0.25,"17",EL776=0.5,"18", EL776=0,"0", EL776=-0.25, "1", EL776=-0.5,"2", EL776=-0.75,"3", EL776=-1,"4",EL776=-1.25,"5", EL776=-1.5,"6", EL776=-1.75,"7", EL776=-2,"8",EL776= -2.25,"9",EL776=-2.5,"10",EL776= -2.75,"11",EL776= -3,"12",EL776= -3.25,"13",EL776= -3.5,"14",EL776= -3.75,"15",EL776=-4,"16")</f>
        <v>0</v>
      </c>
      <c r="EP776" s="11" t="str">
        <f aca="false">IF(EO776=0,"1","2")</f>
        <v>1</v>
      </c>
      <c r="EQ776" s="11" t="str">
        <f aca="false" t="array" ref="EQ776">_xlfn.IFS(EO776=0,"0", EO776=0.25, "1", EO776=0.5,"2", EO776=0.75,"3", EO776=1,"4",EO776=1.25,"5", EO776=1.5,"6", EO776=1.75,"7", EO776=2,"8", EO776=2.25,"9", EO776=2.25,"9",EO776=2.5,"10", EO776=2.75,"11", EO776=3,"12", EO776=3.25,"13", EO776=3.5,"14", EO776=3.75,"15",EO776=4,"16", EO776=-0.25, "17", bq=-0.5, "18")</f>
        <v>0</v>
      </c>
      <c r="ES776" s="11" t="str">
        <f aca="false">IF(ER776=0,"1","2")</f>
        <v>1</v>
      </c>
      <c r="ET776" s="11" t="str">
        <f aca="false" t="array" ref="ET776">_xlfn.IFS(ER776=0,"0", ER776=0.25, "1", ER776=0.5,"2", ER776=0.75,"3", ER776=1,"4",ER776=1.25,"5", ER776=1.5,"6", ER776=1.75,"7", ER776=2,"8", ER776=2.25,"9", ER776=2.25,"9",ER776=2.5,"10", ER776=2.75,"11", ER776=3,"12", ER776=3.25,"13", ER776=3.5,"14", ER776=3.75,"15",ER776=4,"16", ER776=-0.25, "17", bq=-0.5, "18")</f>
        <v>0</v>
      </c>
      <c r="EV776" s="14" t="e">
        <f aca="false">VLOOKUP(EU776,LEYENDA!$G$2:$H$8,2,TRUE())</f>
        <v>#N/A</v>
      </c>
      <c r="EW776" s="14" t="e">
        <f aca="false" t="array" ref="EW776">_xlfn.IFS(EV776="0-5","1", EV776="6-12","2", EV776="13-18","3", EV776="19-24","4", EV776="25-36","5", EV776="37-48","6", EV776="49-60","7")</f>
        <v>#N/A</v>
      </c>
    </row>
    <row r="777" customFormat="false" ht="13.5" hidden="false" customHeight="false" outlineLevel="0" collapsed="false">
      <c r="A777" s="1" t="n">
        <v>311</v>
      </c>
      <c r="B777" s="2" t="n">
        <v>8</v>
      </c>
      <c r="C777" s="33" t="n">
        <v>46191</v>
      </c>
      <c r="E777" s="5" t="str">
        <f aca="false">VLOOKUP(A777,'286'!$A$3:$J$6279,10,FALSE())</f>
        <v>MALDONADO DE LA CALZADA, MARIANO</v>
      </c>
      <c r="F777" s="4" t="str">
        <f aca="false">VLOOKUP(A777,'286'!$A$3:$I$1768,3,FALSE())</f>
        <v>MALCALMA</v>
      </c>
      <c r="G777" s="6" t="n">
        <f aca="false">VLOOKUP(A777,'286'!$A$3:$I$1768,4,FALSE())</f>
        <v>30632</v>
      </c>
      <c r="H777" s="7" t="n">
        <f aca="false">YEAR(C777)-YEAR(G777)</f>
        <v>43</v>
      </c>
      <c r="I777" s="1" t="str">
        <f aca="false">VLOOKUP(H777,LEYENDA!$C$2:$D$6,2,TRUE())</f>
        <v>41-60</v>
      </c>
      <c r="J777" s="5" t="str">
        <f aca="false">VLOOKUP(A777,'286'!$A$3:$I$1768,7,FALSE())</f>
        <v>H</v>
      </c>
      <c r="K777" s="8" t="n">
        <f aca="false">VLOOKUP(A777,'286'!$A$3:$I$1768,2,FALSE())</f>
        <v>0</v>
      </c>
      <c r="L777" s="4" t="str">
        <f aca="false">VLOOKUP(A777,'286'!$A$3:$I$1768,8,FALSE())</f>
        <v>D</v>
      </c>
      <c r="M777" s="4" t="str">
        <f aca="false">VLOOKUP(A777,'286'!$A$3:$I$1768,9,FALSE())</f>
        <v>I</v>
      </c>
      <c r="N777" s="8" t="str">
        <f aca="false">IF(R777=O777, "MISMA","CONTRARIA")</f>
        <v>CONTRARIA</v>
      </c>
      <c r="O777" s="8" t="str">
        <f aca="false" t="array" ref="O777">_xlfn.IFS(L777="D","1", L777="I","2")</f>
        <v>1</v>
      </c>
      <c r="P777" s="8" t="e">
        <f aca="false" t="array" ref="P777">_xlfn.IFS(K777="OD","1", K777="OI","2")</f>
        <v>#N/A</v>
      </c>
      <c r="Q777" s="1" t="str">
        <f aca="false" t="array" ref="Q777">_xlfn.IFS(J777="M","1", J777="H","2")</f>
        <v>2</v>
      </c>
      <c r="R777" s="8" t="str">
        <f aca="false" t="array" ref="R777">_xlfn.IFS(M777="D","1", M777="I","2")</f>
        <v>2</v>
      </c>
      <c r="S777" s="1" t="str">
        <f aca="false" t="array" ref="S777">_xlfn.IFS(N777="CONTRARIA", "1",N777= "MISMA","2")</f>
        <v>1</v>
      </c>
      <c r="T777" s="1" t="str">
        <f aca="false" t="array" ref="T777">_xlfn.IFS(I777="0-12","1", I777="13-24","2", I777="25-40","3", I777="41-60","4", I777="61-100","5")</f>
        <v>4</v>
      </c>
      <c r="U777" s="9" t="n">
        <v>-0.5</v>
      </c>
      <c r="V777" s="10" t="str">
        <f aca="false">IF(U777="","",IF(AND(U777&gt;=-9,U777&lt;=-6.5),"-9 a -6,5",IF(AND(U777&gt;=-6,U777&lt;=-3.5),"-6 a -3,5",IF(AND(U777&gt;=-3,U777&lt;=-1),"-3 a -1",IF(U777=-0.5,"-0,5",IF(AND(U777&gt;=0,U777&lt;=2.5),"0 a 2,5",IF(AND(U777&gt;=3,U777&lt;=5.5),"3 a 5,5",IF(AND(U777&gt;=6,U777&lt;=8.5),"6 a 8,5",IF(AND(U777&gt;=9,U777&lt;=20),"9 a 20","Fuera de rango")))))))))</f>
        <v>-0,5</v>
      </c>
      <c r="W777" s="11" t="str">
        <f aca="false">IF(V777="","",IF(V777="-9 a -6,5",2,IF(V777="-6 a -3,5",3,IF(V777="-3 a -1",4,IF(V777="-0,5","NORMA",IF(V777="0 a 2,5",5,IF(V777="3 a 5,5",6,IF(V777="6 a 8,5",7,IF(V777="9 a 20",8,"Fuera de rango")))))))))</f>
        <v>NORMA</v>
      </c>
      <c r="X777" s="9" t="n">
        <v>0</v>
      </c>
      <c r="Y777" s="11" t="str">
        <f aca="false">IF(X777="","",IF(AND(X777&gt;=0,X777&lt;=4),"0 a 4",IF(AND(X777&gt;=4.5,X777&lt;=8.5),"4,5 a 8,5",IF(X777=9,"9",IF(AND(X777&gt;=9.5,X777&lt;=13),"9,5 a 13",IF(AND(X777&gt;=13.5,X777&lt;=20),"13,5 a 20",IF(AND(X777&gt;=20.5,X777&lt;=35),"20,5 a 35","Fuera de rango")))))))</f>
        <v>0 a 4</v>
      </c>
      <c r="Z777" s="11" t="n">
        <f aca="false">IF(Y777="","",IF(Y777="0 a 4",1,IF(Y777="4,5 a 8,5",2,IF(Y777="9","NORMA",IF(Y777="9,5 a 13",3,IF(Y777="13,5 a 20",4,IF(Y777="20,5 a 35",5,"Fuera de rango")))))))</f>
        <v>1</v>
      </c>
      <c r="AA777" s="9" t="n">
        <v>18</v>
      </c>
      <c r="AB777" s="10" t="str">
        <f aca="false">IF(AA777="","",IF(AND(AA777&gt;=0,AA777&lt;=9),"0 a 9",IF(AND(AA777&gt;=9.5,AA777&lt;=18.5),"9,5 a 18,5",IF(AA777=19,"19",IF(AND(AA777&gt;=19.5,AA777&lt;=28),"19,5 a 28",IF(AND(AA777&gt;=28.5,AA777&lt;=40),"28,5 a 40","Fuera de rango"))))))</f>
        <v>9,5 a 18,5</v>
      </c>
      <c r="AC777" s="11" t="n">
        <f aca="false" t="array" ref="AC777">_xlfn.IFS(AB777="","",AB777="0 a 9",1,AB777="9,5 a 18,5",2,AB777="19","NORMA",AB777="19,5 a 28",3,AB777="28,5 a 40",4,TRUE(),"Fuera de rango")</f>
        <v>2</v>
      </c>
      <c r="AD777" s="9" t="n">
        <v>6</v>
      </c>
      <c r="AE777" s="10" t="str">
        <f aca="false">IF(AD777="","",IF(AND(AD777&gt;=-10,AD777&lt;=0),"De -10 a 0",IF(AND(AD777&gt;=0.5,AD777&lt;=9.5),"0,5 a 9,5",IF(AD777=10,"10",IF(AND(AD777&gt;=10.5,AD777&lt;=20),"10,5 a 20",IF(AND(AD777&gt;=20.5,AD777&lt;=40),"20,5 a 40","Fuera de rango"))))))</f>
        <v>0,5 a 9,5</v>
      </c>
      <c r="AF777" s="12" t="n">
        <f aca="false">IF(AD777="","",IF(AND(AD777&gt;=-10,AD777&lt;=0),1,IF(AND(AD777&gt;=0.5,AD777&lt;=9.5),2,IF(AD777=10,"NORMA",IF(AND(AD777&gt;=10.5,AD777&lt;=20),3,IF(AND(AD777&gt;=20.5,AD777&lt;=40),4,""))))))</f>
        <v>2</v>
      </c>
      <c r="AG777" s="9" t="n">
        <v>12</v>
      </c>
      <c r="AH777" s="10" t="str">
        <f aca="false">IF(AG777="","",IF(AND(AG777&gt;=0,AG777&lt;=4),"0 a 4",IF(AND(AG777&gt;=4.5,AG777&lt;=8.5),"4,5 a 8,5",IF(AG777=9,"9",IF(AND(AG777&gt;=9.5,AG777&lt;=13),"9,5 a 13",IF(AND(AG777&gt;=13.5,AG777&lt;=25),"13,5 a 25","Fuera de rango"))))))</f>
        <v>9,5 a 13</v>
      </c>
      <c r="AI777" s="10" t="n">
        <f aca="false">IF(AH777="","",IF(AH777="0 a 4",1,IF(AH777="4,5 a 8,5",2,IF(AH777="9","NORMA",IF(AH777="9,5 a 13",3,IF(AH777="13,5 a 25",4,""))))))</f>
        <v>3</v>
      </c>
      <c r="AJ777" s="9" t="n">
        <v>7</v>
      </c>
      <c r="AK777" s="10" t="str">
        <f aca="false">IF(AJ777="","",IF(AND(AJ777&gt;=-15,AJ777&lt;=-10.5),"-15 a -10,5",IF(AND(AJ777&gt;=-10,AJ777&lt;=-4),"-10 a -4",IF(AND(AJ777&gt;=-4.5,AJ777&lt;=0),"-4,5 a 0",IF(AND(AJ777&gt;=0.5,AJ777&lt;=4.5),"0,5 a 4,5",IF(AJ777=5,"5",IF(AND(AJ777&gt;=5.5,AJ777&lt;=10),"5,5 a 10",IF(AND(AJ777&gt;=10.5,AJ777&lt;=20),"10,5 a 20","Fuera de rango"))))))))</f>
        <v>5,5 a 10</v>
      </c>
      <c r="AL777" s="11" t="n">
        <f aca="false">IF(AK777="","",IF(AK777="-15 a -10,5",1,IF(AK777="-10 a -4",2,IF(AK777="-4,5 a 0",3,IF(AK777="0,5 a 4,5",4,IF(AK777="5","NORMA",IF(AK777="5,5 a 10",5,IF(AK777="10,5 a 20",6,"Error"))))))))</f>
        <v>5</v>
      </c>
      <c r="AM777" s="9" t="n">
        <v>3</v>
      </c>
      <c r="AN777" s="10" t="str">
        <f aca="false">IF(AM777="","",IF(AND(AM777&gt;=-7.5,AM777&lt;=-5.5),"-7,5 a -5,5",IF(AND(AM777&gt;=-5,AM777&lt;=-3),"-5 a -3",IF(AND(AM777&gt;=-2.5,AM777&lt;=-0.5),"-2,5 a -0,5",IF(AM777=0,"0,00",IF(AND(AM777&gt;=0.5,AM777&lt;=2.5),"0,5 a 2,5",IF(AND(AM777&gt;=3,AM777&lt;=5),"3 a 5",IF(AND(AM777&gt;=5.5,AM777&lt;=7.5),"5,5 a 7,5",IF(AND(AM777&gt;=8,AM777&lt;=10),"8 a 10","Fuera de rango")))))))))</f>
        <v>3 a 5</v>
      </c>
      <c r="AO777" s="11" t="n">
        <f aca="false">IF(AN777="","",IF(AN777="-7,5 a -5,5",1,IF(AN777="-5 a -3",2,IF(AN777="-2,5 a -0,5",3,IF(AN777="0,00","NORMA",IF(AN777="0,5 a 2,5",4,IF(AN777="3 a 5",5,IF(AN777="5,5 a 7,5",6,IF(AN777="8 a 10",7,"Error")))))))))</f>
        <v>5</v>
      </c>
      <c r="AP777" s="9" t="n">
        <v>-4</v>
      </c>
      <c r="AQ777" s="10" t="str">
        <f aca="false">IF(AP777="","",IF(AND(AP777&gt;=-20,AP777&lt;=-9.5),"-20 a -9,5",IF(AND(AP777&gt;=-9,AP777&lt;=-6.5),"-9 a -6,5",IF(AP777=-6,"-6",IF(AND(AP777&gt;=-5.5,AP777&lt;=-3),"-5,5 a -3",IF(AND(AP777&gt;=-2.5,AP777&lt;=0),"-2,5 a 0",IF(AND(AP777&gt;=0.5,AP777&lt;=3),"0,5 a 3",IF(AND(AP777&gt;=3.5,AP777&lt;=6),"3,5 a 6",IF(AND(AP777&gt;=6.5,AP777&lt;=9),"6,5 a 9",IF(AND(AP777&gt;=9.5,AP777&lt;=20),"9,5 a 20","Fuera de rango"))))))))))</f>
        <v>-5,5 a -3</v>
      </c>
      <c r="AR777" s="11" t="n">
        <f aca="false">IF(AQ777="","",IF(AQ777="-20 a -9,5",1,IF(AQ777="-9 a -6,5",2,IF(AQ777="-6","NORMA",IF(AQ777="-5,5 a -3",3,IF(AQ777="-2,5 a 0",4,IF(AQ777="0,5 a 3",5,IF(AQ777="3,5 a 6",6,IF(AQ777="6,5 a 9",7,IF(AQ777="9,5 a 20",8,""))))))))))</f>
        <v>3</v>
      </c>
      <c r="AS777" s="9" t="n">
        <v>0</v>
      </c>
      <c r="AT777" s="10" t="str">
        <f aca="false">IF(AS777="","",IF(AND(AS777&gt;=-16,AS777&lt;=-14),"-16 a -14",IF(AND(AS777&gt;=-13.5,AS777&lt;=-11.5),"-13,5 a -11,5",IF(AND(AS777&gt;=-11,AS777&lt;=-9),"-11 a -9",IF(AND(AS777&gt;=-8.5,AS777&lt;=-6.5),"-8,5 a -6,5",IF(AND(AS777&gt;=-6,AS777&lt;=-4),"-6 a -4",IF(AND(AS777&gt;=-3.5,AS777&lt;=-1.5),"-3,5 a -1,5",IF(AND(AS777&gt;=-1,AS777&lt;=1),"-1 a 1",IF(AND(AS777&gt;=1.5,AS777&lt;=3.5),"1,5 a 3,5",IF(AND(AS777&gt;=4,AS777&lt;=6),"4 a 6",IF(AND(AS777&gt;=6.5,AS777&lt;=8.5),"6,5 a 8,5",IF(AND(AS777&gt;=9,AS777&lt;=11),"9 a 11",IF(AND(AS777&gt;=11.5,AS777&lt;=13.5),"11,5 a 13,5",IF(AND(AS777&gt;=14,AS777&lt;=16),"14 a 16",IF(AND(AS777&gt;=16.5,AS777&lt;=18.5),"16,5 a 18,5",IF(AND(AS777&gt;=19,AS777&lt;=21),"19 a 21","Fuera de rango"))))))))))))))))</f>
        <v>-1 a 1</v>
      </c>
      <c r="AU777" s="11" t="n">
        <f aca="false" t="array" ref="AU777">IF(AT777="","",_xlfn.IFS(AT777="-16 a -14",1,AT777="-13,5 a -11,5",2,AT777="-11 a -9",3,AT777="-8,5 a -6,5",4,AT777="-6 a -4",5,AT777="-3,5 a -1,5",6,AT777="-1 a 1",7,AT777="1,5 a 3,5",8,AT777="4 a 6","NORMA",AT777="6,5 a 8,5",9,AT777="9 a 11",10,AT777="11,5 a 13,5",11,AT777="14 a 16",12,AT777="16,5 a 18,5",13,AT777="19 a 21",14,TRUE(),""))</f>
        <v>7</v>
      </c>
      <c r="AV777" s="9" t="n">
        <v>0.75</v>
      </c>
      <c r="AW777" s="10" t="str">
        <f aca="false">IF(AV777="","",IF(AND(AV777&gt;=-1,AV777&lt;=-0.5),"-1 a -0,5",IF(AND(AV777&gt;-0.5,AV777&lt;=0),"De -0,5 a 0",IF(AND(AV777&gt;=0.25,AV777&lt;=0.75),"0,25 a 0,75",IF(AND(AV777&gt;=1,AV777&lt;=1.5),"1 a 1,5",IF(AND(AV777&gt;=1.75,AV777&lt;=2.25),"1,75 a 2,25",IF(AND(AV777&gt;=2.5,AV777&lt;=3),"2,5 a 3",IF(AND(AV777&gt;=3.25,AV777&lt;=3.75),"3,25 a 3,75","Fuera de rango"))))))))</f>
        <v>0,25 a 0,75</v>
      </c>
      <c r="AX777" s="10" t="str">
        <f aca="false">IF(AW777="","",IF(OR(AW777="-1 a -0,5",AW777="-1 a -0.5"),1,IF(OR(AW777="De -0,5 a 0",AW777="-0,5 a 0",AW777="De -0.5 a 0"),2,IF(OR(AW777="0,25 a 0,75",AW777="0.25 a 0.75"),"NORMA",IF(OR(AW777="1 a 1,5",AW777="1 a 1.5"),3,IF(OR(AW777="1,75 a 2,25",AW777="1.75 a 2.25"),4,IF(OR(AW777="2,5 a 3",AW777="2.5 a 3"),5,IF(OR(AW777="3,25 a 3,75",AW777="3.25 a 3.75"),6,""))))))))</f>
        <v>NORMA</v>
      </c>
      <c r="AY777" s="9" t="n">
        <v>-4</v>
      </c>
      <c r="AZ777" s="10" t="str">
        <f aca="false">IF(AY777="","",IF(AND(AY777&gt;=-20,AY777&lt;=-9.5),"-20 a -9,5",IF(AND(AY777&gt;=-9,AY777&lt;=-6.5),"-9 a -6,5",IF(AY777=-6,"-6",IF(AND(AY777&gt;=-5.5,AY777&lt;=-3),"-5,5 a -3",IF(AND(AY777&gt;=-2.5,AY777&lt;=0),"-2,5 a 0",IF(AND(AY777&gt;=0.5,AY777&lt;=3),"0,5 a 3",IF(AND(AY777&gt;=3.5,AY777&lt;=6),"3,5 a 6","Fuera de rango"))))))))</f>
        <v>-5,5 a -3</v>
      </c>
      <c r="BA777" s="11" t="n">
        <f aca="false">IF(AZ777="","",IF(AZ777="-20 a -9,5",1,IF(AZ777="-9 a -6,5",2,IF(AZ777="-6","NORMA",IF(AZ777="-5,5 a -3",3,IF(AZ777="-2,5 a 0",4,IF(AZ777="0,5 a 3",5,IF(AZ777="3,5 a 6",6,""))))))))</f>
        <v>3</v>
      </c>
      <c r="BB777" s="9" t="n">
        <v>0</v>
      </c>
      <c r="BC777" s="10" t="str">
        <f aca="false" t="array" ref="BC777">IF(BB777="","",_xlfn.IFS(AND(BB777&gt;=0,BB777&lt;=2),"0 a 2",AND(BB777&gt;=2.5,BB777&lt;=4.5),"2,5 a 4,5",AND(BB777&gt;=5,BB777&lt;=7),"5 a 7",AND(BB777&gt;=7.5,BB777&lt;=9.5),"7,5 a 9,5",AND(BB777&gt;=10,BB777&lt;=12),"10 a 12",AND(BB777&gt;=12.5,BB777&lt;=14.5),"12,5 a 14,5",BB777=15,"15",AND(BB777&gt;=15.5,BB777&lt;=17.5),"15,5 a 17,5",AND(BB777&gt;=18,BB777&lt;=20),"18 a 20",AND(BB777&gt;=20.5,BB777&lt;=22.5),"20,5 a 22,5",AND(BB777&gt;=23,BB777&lt;=25),"23 a 25",TRUE(),"Fuera de rango"))</f>
        <v>0 a 2</v>
      </c>
      <c r="BD777" s="11" t="n">
        <f aca="false" t="array" ref="BD777">IF(BC777="","",_xlfn.IFS(BC777="0 a 2",1,BC777="2,5 a 4,5",2,BC777="5 a 7",3,BC777="7,5 a 9,5",4,BC777="10 a 12",5,BC777="12,5 a 14,5",6,BC777="15","NORMA",BC777="15,5 a 17,5",7,BC777="18 a 20",8,BC777="20,5 a 22,5",9,BC777="23 a 25",10,TRUE(),"Fuera de rango"))</f>
        <v>1</v>
      </c>
      <c r="BE777" s="9" t="n">
        <v>18</v>
      </c>
      <c r="BF777" s="10" t="str">
        <f aca="false">IF(BE777="","",IF(AND(BE777&gt;=-20,BE777&lt;=-10),"-20 a -10",IF(AND(BE777&gt;=-9.5,BE777&lt;=0.5),"-9,5 a 0,5",IF(AND(BE777&gt;=1,BE777&lt;=11),"1 a 11",IF(AND(BE777&gt;=11.5,BE777&lt;=20.5),"11,5 a 20,5",IF(BE777=21,"21",IF(AND(BE777&gt;=21.5,BE777&lt;=31.5),"21,5 a 31,5",IF(AND(BE777&gt;=32,BE777&lt;=42),"32 a 42","Fuera de rango"))))))))</f>
        <v>11,5 a 20,5</v>
      </c>
      <c r="BG777" s="11" t="n">
        <f aca="false">IF(BF777="","",IF(BF777="-20 a -10",1,IF(BF777="-9,5 a 0,5",2,IF(BF777="1 a 11",3,IF(BF777="11,5 a 20,5",4,IF(BF777="21","NORMA",IF(BF777="21,5 a 31,5",5,IF(BF777="32 a 42",6,""))))))))</f>
        <v>4</v>
      </c>
      <c r="BH777" s="9" t="n">
        <v>4</v>
      </c>
      <c r="BI777" s="10" t="str">
        <f aca="false">IF(BH777="","",IF(AND(BH777&gt;=-20,BH777&lt;=-15),"-20 a -15",IF(AND(BH777&gt;=-14.5,BH777&lt;=-9.5),"-14,5 a -9,5",IF(AND(BH777&gt;=-9,BH777&lt;=-4),"-9 a -4",IF(AND(BH777&gt;=-3.5,BH777&lt;=2.5),"-3,5 a 2,5",IF(AND(BH777&gt;=3,BH777&lt;=8),"3 a 8",IF(AND(BH777&gt;=8.5,BH777&lt;=14.5),"8,5 a 14,5",IF(BH777=15,"15",IF(AND(BH777&gt;=15.5,BH777&lt;=20.5),"15,5 a 20,5",IF(AND(BH777&gt;=21,BH777&lt;=26),"21 a 26","Fuera de rango"))))))))))</f>
        <v>3 a 8</v>
      </c>
      <c r="BJ777" s="11" t="n">
        <f aca="false">IF(BI777="","",IF(BI777="-20 a -15",1,IF(BI777="-14,5 a -9,5",2,IF(BI777="-9 a -4",3,IF(BI777="-3,5 a 2,5",4,IF(BI777="3 a 8",5,IF(BI777="8,5 a 14,5",6,IF(BI777="15","NORMA",IF(BI777="15,5 a 20,5",7,IF(BI777="21 a 26",8,IF(BI777="26,5 a 31,5",9,"")))))))))))</f>
        <v>5</v>
      </c>
      <c r="BK777" s="9" t="n">
        <v>0</v>
      </c>
      <c r="BL777" s="10" t="str">
        <f aca="false">IF(BK777="","",IF(AND(BK777&gt;=0,BK777&lt;=2),"0 - 2",IF(AND(BK777&gt;=2.5,BK777&lt;=4.5),"2,5 - 4,5",IF(AND(BK777&gt;=5,BK777&lt;=7),"5 - 7",IF(AND(BK777&gt;=7.5,BK777&lt;=9.5),"7,5 - 9,5",IF(AND(BK777&gt;=10,BK777&lt;=12),"10 - 12",IF(AND(BK777&gt;=12.5,BK777&lt;=13.5),"12,5 - 13,5",IF(BK777=14,"14",IF(AND(BK777&gt;=14.5,BK777&lt;=16.5),"14,5 - 16,5",IF(AND(BK777&gt;=17,BK777&lt;=19),"17 - 19",IF(AND(BK777&gt;=19.5,BK777&lt;=21.5),"19,5 - 21,5",IF(AND(BK777&gt;=22,BK777&lt;=24),"22 - 24",IF(AND(BK777&gt;=24.5,BK777&lt;=26.5),"24,5 - 26,5",IF(AND(BK777&gt;=27,BK777&lt;=29),"27 - 29",IF(AND(BK777&gt;=29.5,BK777&lt;=30),"29,5 - 30","Fuera de rango")))))))))))))))</f>
        <v>0 - 2</v>
      </c>
      <c r="BM777" s="11" t="n">
        <f aca="false">IF(BL777="","",IF(BL777="0 - 2",1,IF(BL777="2,5 - 4,5",2,IF(BL777="5 - 7",3,IF(BL777="7,5 - 9,5",4,IF(BL777="10 - 12",5,IF(BL777="12,5 - 13,5",6,IF(BL777="14","NORMA",IF(BL777="14,5 - 16,5",7,IF(BL777="17 - 19",8,IF(BL777="19,5 - 21,5",9,IF(BL777="22 - 24",10,IF(BL777="24,5 - 26,5",11,IF(BL777="27 - 29",12,IF(BL777="29,5 - 30",13,"")))))))))))))))</f>
        <v>1</v>
      </c>
      <c r="BN777" s="9" t="n">
        <v>26</v>
      </c>
      <c r="BO777" s="11" t="str">
        <f aca="false">IF(BN777="","",IF(AND(BN777&gt;=-20,BN777&lt;=-10),"-20 a -10",IF(AND(BN777&gt;=-9.5,BN777&lt;=0.5),"-9,5 a 0,5",IF(AND(BN777&gt;=1,BN777&lt;=11),"1 a 11",IF(AND(BN777&gt;=11.5,BN777&lt;=21.5),"11,5 a 21,5",IF(BN777=22,"22",IF(AND(BN777&gt;=22.5,BN777&lt;=32.5),"22,5 a 32,5",IF(AND(BN777&gt;=33,BN777&lt;=43),"33 a 43","Fuera de rango"))))))))</f>
        <v>22,5 a 32,5</v>
      </c>
      <c r="BP777" s="11" t="n">
        <f aca="false">IF(BO777="","",IF(BO777="-20 a -10",1,IF(BO777="-9,5 a 0,5",2,IF(BO777="1 a 11",3,IF(BO777="11,5 a 21,5",4,IF(BO777="22","NORMA",IF(BO777="22,5 a 32,5",5,IF(BO777="33 a 43",6,""))))))))</f>
        <v>5</v>
      </c>
      <c r="BQ777" s="9" t="n">
        <v>24</v>
      </c>
      <c r="BR777" s="10" t="str">
        <f aca="false">IF(BQ777="","",IF(AND(BQ777&gt;=-20,BQ777&lt;=-15),"-20 a -15",IF(AND(BQ777&gt;=-14.5,BQ777&lt;=-9.5),"-14,5 a -9,5",IF(AND(BQ777&gt;=-9,BQ777&lt;=-4),"-9 a -4",IF(AND(BQ777&gt;=-3.5,BQ777&lt;=2.5),"-3,5 a 2,5",IF(AND(BQ777&gt;=3,BQ777&lt;=8),"3 a 8",IF(AND(BQ777&gt;=8.5,BQ777&lt;=13.5),"8,5 a 13,5",IF(AND(BQ777&gt;=14,BQ777&lt;=17.5),"14 a 17,5",IF(BQ777=18,"18",IF(AND(BQ777&gt;=18.5,BQ777&lt;=23.5),"18,5 a 23,5",IF(AND(BQ777&gt;=24,BQ777&lt;=29),"24 a 29",IF(AND(BQ777&gt;=29.5,BQ777&lt;=34.5),"29,5 a 34,5",IF(AND(BQ777&gt;=35,BQ777&lt;=40),"35 a 40","Fuera de rango")))))))))))))</f>
        <v>24 a 29</v>
      </c>
      <c r="BS777" s="11" t="n">
        <f aca="false">IF(BR777="","",IF(BR777="-20 a -15",1,IF(BR777="-14,5 a -9,5",2,IF(BR777="-9 a -4",3,IF(BR777="-3,5 a 2,5",4,IF(BR777="3 a 8",5,IF(BR777="8,5 a 13,5",6,IF(BR777="14 a 17,5",7,IF(BR777="18","NORMA",IF(BR777="18,5 a 23,5",8,IF(BR777="24 a 29",9,IF(BR777="29,5 a 34,5",10,IF(BR777="35 a 40",11,"")))))))))))))</f>
        <v>9</v>
      </c>
      <c r="BT777" s="9" t="n">
        <v>3</v>
      </c>
      <c r="BU777" s="10" t="str">
        <f aca="false">IF(BT777="","",IF(AND(BT777&gt;=-20,BT777&lt;=-18),"-20 a -18",IF(AND(BT777&gt;=-17.5,BT777&lt;=-15.5),"-17,5 a -15,5",IF(AND(BT777&gt;=-15,BT777&lt;=-13),"-15 a -13",IF(AND(BT777&gt;=-12.5,BT777&lt;=-10.5),"-12,5 a -10,5",IF(AND(BT777&gt;=-10,BT777&lt;=-8),"-10 a -8",IF(AND(BT777&gt;=-7.5,BT777&lt;=-5.5),"-7,5 a -5,5",IF(AND(BT777&gt;=-5,BT777&lt;=-3),"-5 a -3",IF(AND(BT777&gt;=-2.5,BT777&lt;=-0.5),"-2,5 a -0,5",IF(BT777=0,"0",IF(AND(BT777&gt;=0.5,BT777&lt;=2.5),"0,5 a 2,5",IF(AND(BT777&gt;=3,BT777&lt;=5),"3 a 5",IF(AND(BT777&gt;=5.5,BT777&lt;=7.5),"5,5 a 7,5",IF(AND(BT777&gt;=8,BT777&lt;=10),"8 a 10",IF(AND(BT777&gt;=10.5,BT777&lt;=12.5),"10,5 a 12,5",IF(AND(BT777&gt;=13,BT777&lt;=15),"13 a 15",IF(AND(BT777&gt;=15.5,BT777&lt;=17.5),"15,5 a 17,5",IF(AND(BT777&gt;=18,BT777&lt;=20),"18 a 20","Fuera de rango"))))))))))))))))))</f>
        <v>3 a 5</v>
      </c>
      <c r="BV777" s="11" t="n">
        <f aca="false">IF(BT777="","",IF(BT777=0,"NORMA",IF(AND(BT777&gt;=-20,BT777&lt;=-18),2,IF(AND(BT777&gt;=-17.5,BT777&lt;=-15.5),2,IF(AND(BT777&gt;=-15,BT777&lt;=-13),3,IF(AND(BT777&gt;=-12.5,BT777&lt;=-10.5),4,IF(AND(BT777&gt;=-10,BT777&lt;=-8),5,IF(AND(BT777&gt;=-7.5,BT777&lt;=-5.5),6,IF(AND(BT777&gt;=-5,BT777&lt;=-3),7,IF(AND(BT777&gt;=-2.5,BT777&lt;=-0.5),8,IF(AND(BT777&gt;=0.5,BT777&lt;=2.5),9,IF(AND(BT777&gt;=3,BT777&lt;=5),10,IF(AND(BT777&gt;=5.5,BT777&lt;=7.5),11,IF(AND(BT777&gt;=8,BT777&lt;=10),12,IF(AND(BT777&gt;=10.5,BT777&lt;=12.5),13,IF(AND(BT777&gt;=13,BT777&lt;=15),14,IF(AND(BT777&gt;=15.5,BT777&lt;=17.5),15,IF(AND(BT777&gt;=18,BT777&lt;=20),16,"Fuera de rango"))))))))))))))))))</f>
        <v>10</v>
      </c>
      <c r="BW777" s="9" t="n">
        <v>-3.75</v>
      </c>
      <c r="BX777" s="10" t="n">
        <f aca="false">18.5- (0.3*H777)</f>
        <v>5.6</v>
      </c>
      <c r="BY777" s="10" t="n">
        <f aca="false">(BW777)-(BX777)</f>
        <v>-9.35</v>
      </c>
      <c r="BZ777" s="10" t="str">
        <f aca="false">IF(BY777="","",IF(BY777&lt;-27.5,"De -30 a -28",IF(BY777&lt;-25,"De -27,5 a -25,5",IF(BY777&lt;-22.5,"De -25 a -23",IF(BY777&lt;-20,"De -22,5 a -20,5",IF(BY777&lt;-17.5,"De -20 a -18",IF(BY777&lt;-15,"De -17,5 a -15,5",IF(BY777&lt;-12.5,"De -15 a -13",IF(BY777&lt;-10,"De -12,5 a -10,5",IF(BY777&lt;-7.5,"De -10 a -8",IF(BY777&lt;-5,"De -7,5 a -5,5",IF(BY777&lt;-2.5,"De -5 a -3",IF(BY777&lt;0,"De -2,5 a -0,5",IF(BY777&lt;2.5,"De 0 a 2",IF(BY777&lt;5,"De 2,5 a 4,5",IF(BY777&lt;7.5,"De 5 a 7",IF(BY777&lt;10,"De 7,5 a 9,5",IF(BY777&lt;12.5,"De 10 a 12",IF(BY777&lt;15,"De 12,5 a 14,5",IF(BY777&lt;17.5,"De 15 a 17",IF(BY777&lt;20,"De 17,5 a 19,5",IF(BY777&lt;22.5,"De 20 a 22",IF(BY777&lt;25,"De 22,5 a 24,5",IF(BY777&lt;27.5,"De 25 a 27","De 27,5 a 30"))))))))))))))))))))))))</f>
        <v>De -10 a -8</v>
      </c>
      <c r="CA777" s="12" t="n">
        <f aca="false">IF(BY777="","",IF(BY777&lt;=-28,1,IF(BY777&lt;=-25.5,2,IF(BY777&lt;=-23,3,IF(BY777&lt;=-20.5,4,IF(BY777&lt;=-18,5,IF(BY777&lt;=-15.5,6,IF(BY777&lt;=-13,7,IF(BY777&lt;=-10.5,8,IF(BY777&lt;=-8,9,IF(BY777&lt;=-5.5,10,IF(BY777&lt;=-3,11,IF(BY777&lt;=-0.5,12,IF(BY777&lt;=2,13,IF(BY777&lt;=4.5,14,IF(BY777&lt;=7,15,IF(BY777&lt;=9.5,16,IF(BY777&lt;=12,17,IF(BY777&lt;=14.5,18,IF(BY777&lt;=17,19,IF(BY777&lt;=19.5,20,IF(BY777&lt;=22,21,IF(BY777&lt;=24.5,22,IF(BY777&lt;=27,23,IF(BY777&lt;=30,24,"Fuera de rango")))))))))))))))))))))))))</f>
        <v>9</v>
      </c>
      <c r="CB777" s="9" t="n">
        <v>-4</v>
      </c>
      <c r="CC777" s="10" t="n">
        <f aca="false">18.5- (0.3*H777)</f>
        <v>5.6</v>
      </c>
      <c r="CD777" s="10" t="n">
        <f aca="false">(CB777)-(CC777)</f>
        <v>-9.6</v>
      </c>
      <c r="CE777" s="10" t="str">
        <f aca="false">IF(CD777="","",IF(CD777&lt;-27.5,"De -30 a -28",IF(CD777&lt;-25,"De -27,5 a -25,5",IF(CD777&lt;-22.5,"De -25 a -23",IF(CD777&lt;-20,"De -22,5 a -20,5",IF(CD777&lt;-17.5,"De -20 a -18",IF(CD777&lt;-15,"De -17,5 a -15,5",IF(CD777&lt;-12.5,"De -15 a -13",IF(CD777&lt;-10,"De -12,5 a -10,5",IF(CD777&lt;-7.5,"De -10 a -8",IF(CD777&lt;-5,"De -7,5 a -5,5",IF(CD777&lt;-2.5,"De -5 a -3",IF(CD777&lt;0,"De -2,5 a -0,5",IF(CD777&lt;=2,"De 0 a 2",IF(CD777&lt;=4.5,"De 2,5 a 4,5",IF(CD777&lt;=7,"De 5 a 7",IF(CD777&lt;=9.5,"De 7,5 a 9,5",IF(CD777&lt;=12,"De 10 a 12",IF(CD777&lt;=14.5,"De 12,5 a 14,5",IF(CD777&lt;=17,"De 15 a 17",IF(CD777&lt;=19.5,"De 17,5 a 19,5",IF(CD777&lt;=22,"De 20 a 22",IF(CD777&lt;=24.5,"De 22,5 a 24,5",IF(CD777&lt;=27,"De 25 a 27","De 27,5 a 30"))))))))))))))))))))))))</f>
        <v>De -10 a -8</v>
      </c>
      <c r="CF777" s="12" t="n">
        <f aca="false">IF(CD777="","",IF(CD777&lt;-27.5,1,IF(CD777&lt;-25,2,IF(CD777&lt;-22.5,3,IF(CD777&lt;-20,4,IF(CD777&lt;-17.5,5,IF(CD777&lt;-15,6,IF(CD777&lt;-12.5,7,IF(CD777&lt;-10,8,IF(CD777&lt;-7.5,9,IF(CD777&lt;-5,10,IF(CD777&lt;-2.5,11,IF(CD777&lt;0,12,IF(CD777&lt;2.5,13,IF(CD777&lt;5,14,IF(CD777&lt;7.5,15,IF(CD777&lt;10,16,IF(CD777&lt;12.5,17,IF(CD777&lt;15,18,IF(CD777&lt;17.5,19,IF(CD777&lt;20,20,IF(CD777&lt;22.5,21,IF(CD777&lt;25,22,IF(CD777&lt;27.5,23,24))))))))))))))))))))))))</f>
        <v>9</v>
      </c>
      <c r="CG777" s="9" t="n">
        <v>-2</v>
      </c>
      <c r="CH777" s="10" t="str">
        <f aca="false">IF(CG777="","",IF(AND(CG777&gt;=-10,CG777&lt;=-9.5),"-10 a -9,5",IF(AND(CG777&gt;-9.5,CG777&lt;=-8.5),"-9 a -8,5",IF(AND(CG777&gt;-8.5,CG777&lt;=-7.5),"-8 a -7,5",IF(AND(CG777&gt;-7.5,CG777&lt;=-6.5),"-7 a -6,5",IF(AND(CG777&gt;-6.5,CG777&lt;=-5.5),"-6 a -5,5",IF(AND(CG777&gt;-5.5,CG777&lt;=-4.5),"-5 a -4,5",IF(AND(CG777&gt;-4.5,CG777&lt;=-3.5),"-4 a -3,5",IF(AND(CG777&gt;-3.5,CG777&lt;=-2.5),"-3 a -2,5",IF(CG777=-2.25,"-2,25",IF(AND(CG777&gt;-2.5,CG777&lt;=-1.5),"-2 a -1,5",IF(AND(CG777&gt;-1.5,CG777&lt;=-0.5),"-1 a -0,5",IF(AND(CG777&gt;-0.5,CG777&lt;=0.5),"0 a 0,5",IF(AND(CG777&gt;0.5,CG777&lt;=1.5),"1 a 1,5",IF(AND(CG777&gt;1.5,CG777&lt;=2.5),"2 a 2,5",IF(AND(CG777&gt;2.5,CG777&lt;=3.5),"3 a 3,5",IF(AND(CG777&gt;3.5,CG777&lt;=4.5),"4 a 4,5",IF(AND(CG777&gt;4.5,CG777&lt;=5.5),"5 a 5,5",IF(AND(CG777&gt;5.5,CG777&lt;=6.5),"6 a 6,5",IF(AND(CG777&gt;6.5,CG777&lt;=7.5),"7 a 7,5",IF(AND(CG777&gt;7.5,CG777&lt;=8.5),"8 a 8,5",IF(AND(CG777&gt;8.5,CG777&lt;=9.5),"9 a 9,5",IF(CG777&gt;=10,"10","Fuera de rango")))))))))))))))))))))))</f>
        <v>-2 a -1,5</v>
      </c>
      <c r="CI777" s="11" t="n">
        <f aca="false">IF(CG777="","",IF(CG777=-2.25,"NORMA",IF(CG777&lt;=-9.5,1,IF(CG777&lt;=-8.5,2,IF(CG777&lt;=-7.5,3,IF(CG777&lt;=-6.5,4,IF(CG777&lt;=-5.5,5,IF(CG777&lt;=-4.5,6,IF(CG777&lt;=-3.5,7,IF(CG777&lt;=-2.5,8,IF(CG777&lt;=-1.5,9,IF(CG777&lt;=-0.5,10,IF(CG777&lt;=0.5,11,IF(CG777&lt;=1.5,12,IF(CG777&lt;=2.5,13,IF(CG777&lt;=3.5,14,IF(CG777&lt;=4.5,15,IF(CG777&lt;=5.5,16,IF(CG777&lt;=6.5,17,IF(CG777&lt;=7.5,18,IF(CG777&lt;=8.5,19,IF(CG777&lt;=9.5,20,IF(CG777=10,21,"Fuera de rango")))))))))))))))))))))))</f>
        <v>9</v>
      </c>
      <c r="CJ777" s="9" t="n">
        <v>1.75</v>
      </c>
      <c r="CK777" s="10" t="str">
        <f aca="false">IF(CJ777="","",IF(AND(CJ777&gt;=-6,CJ777&lt;=-5.5),"-6 a -5,5",IF(AND(CJ777&gt;-5.5,CJ777&lt;=-4.5),"-5 a -4,5",IF(AND(CJ777&gt;-4.5,CJ777&lt;=-3.5),"-4 a -3,5",IF(AND(CJ777&gt;-3.5,CJ777&lt;=-2.5),"-3 a -2,5",IF(AND(CJ777&gt;-2.5,CJ777&lt;=-1.5),"-2 a -1,5",IF(AND(CJ777&gt;-1.5,CJ777&lt;=-0.5),"-1 a -0,5",IF(AND(CJ777&gt;-0.5,CJ777&lt;=0.5),"0 a 0,5",IF(AND(CJ777&gt;0.5,CJ777&lt;=1.5),"1 a 1,5",IF(AND(CJ777&gt;1.5,CJ777&lt;2.5),"2",IF(AND(CJ777&gt;=2.5,CJ777&lt;=3),"2,5 a 3",IF(AND(CJ777&gt;3,CJ777&lt;=4),"3,5 a 4",IF(AND(CJ777&gt;4,CJ777&lt;=5),"4,5 a 5",IF(AND(CJ777&gt;5,CJ777&lt;=6),"5,5 a 6",IF(AND(CJ777&gt;6,CJ777&lt;=7),"6,5 a 7",IF(AND(CJ777&gt;7,CJ777&lt;=8),"7,5 a 8",IF(AND(CJ777&gt;8,CJ777&lt;=9.5),"8,5 a 9,5",IF(CJ777=10,"10","Fuera de rango"))))))))))))))))))</f>
        <v>2</v>
      </c>
      <c r="CL777" s="11" t="str">
        <f aca="false">IF(CK777="","",IF(OR(CK777="-6 a -5,5",CK777="-6 - -5,5"),1,IF(OR(CK777="-5 a -4,5",CK777="-5 - -4,5"),2,IF(OR(CK777="-4 a -3,5",CK777="-4 - -3,5"),3,IF(OR(CK777="-3 a -2,5",CK777="-3 - -2,5"),4,IF(OR(CK777="-2 a -1,5",CK777="-2 - -1,5"),5,IF(OR(CK777="-1 a -0,5",CK777="-1 - -0,5"),6,IF(OR(CK777="0 a 0,5",CK777="0 - 0,5"),7,IF(OR(CK777="1 a 1,5",CK777="1 - 1,5"),8,IF(CK777="2","NORMA",IF(OR(CK777="2,5 a 3",CK777="2,5 - 3"),9,IF(OR(CK777="3,5 a 4",CK777="3,5 - 4"),10,IF(OR(CK777="4,5 a 5",CK777="4,5 - 5"),11,IF(OR(CK777="5,5 a 6",CK777="5,5 - 6"),12,IF(OR(CK777="6,5 a 7",CK777="6,5 - 7"),13,IF(OR(CK777="7,5 a 8",CK777="7,5 - 8"),14,IF(OR(CK777="8,5 a 9",CK777="8,5 - 9,5",CK777="9 a 9,5"),15,IF(CK777="10",15,IF(OR(CK777="0,5 a 1",CK777="0,5 - 1"),7,"Fuera de rango")))))))))))))))))))</f>
        <v>NORMA</v>
      </c>
      <c r="CO777" s="10" t="str">
        <f aca="false">IF(CM777&gt;0,"EME"," ")</f>
        <v> </v>
      </c>
      <c r="CQ777" s="10" t="str">
        <f aca="false">IF(CP777&gt;0,"0", " ")</f>
        <v> </v>
      </c>
      <c r="CR777" s="10" t="str">
        <f aca="false">IF(CP777&gt;0,"EME"," ")</f>
        <v> </v>
      </c>
      <c r="CS777" s="9" t="n">
        <v>9</v>
      </c>
      <c r="CV777" s="9" t="n">
        <v>9</v>
      </c>
      <c r="CY777" s="9" t="n">
        <v>-9.5</v>
      </c>
      <c r="DB777" s="9" t="n">
        <v>-6.25</v>
      </c>
      <c r="DC777" s="11" t="str">
        <f aca="false">IF(DB777&lt;0,"2"," ")</f>
        <v>2</v>
      </c>
      <c r="DD777" s="11" t="str">
        <f aca="false">IF(DB777&lt;0,"MIO"," ")</f>
        <v>MIO</v>
      </c>
      <c r="DE777" s="9" t="n">
        <v>-0.75</v>
      </c>
      <c r="DF777" s="10" t="str">
        <f aca="false">IF(DE777&lt;0,"3"," ")</f>
        <v>3</v>
      </c>
      <c r="DG777" s="10" t="str">
        <f aca="false">IF(DE777&lt;0,"AST"," ")</f>
        <v>AST</v>
      </c>
      <c r="DH777" s="9" t="n">
        <v>-0.5</v>
      </c>
      <c r="DI777" s="10" t="str">
        <f aca="false">IF(DH777&lt;0,"3"," ")</f>
        <v>3</v>
      </c>
      <c r="DJ777" s="10" t="str">
        <f aca="false">IF(DH777&lt;0,"AST"," ")</f>
        <v>AST</v>
      </c>
      <c r="DK777" s="9" t="n">
        <v>1</v>
      </c>
      <c r="DL777" s="10" t="str">
        <f aca="false">IF(DK777&gt;0,"4"," ")</f>
        <v>4</v>
      </c>
      <c r="DM777" s="10" t="str">
        <f aca="false">IF(DK777&gt;0,"PRE"," ")</f>
        <v>PRE</v>
      </c>
      <c r="DN777" s="9" t="n">
        <v>1</v>
      </c>
      <c r="DO777" s="10" t="str">
        <f aca="false">IF(DN777&gt;0,"4"," ")</f>
        <v>4</v>
      </c>
      <c r="DP777" s="10" t="str">
        <f aca="false">IF(DN777&gt;0,"PRE"," ")</f>
        <v>PRE</v>
      </c>
      <c r="DS777" s="12" t="str">
        <f aca="false">CONCATENATE(CO777,CU777,DA777,DG777,DM777)</f>
        <v> ASTPRE</v>
      </c>
      <c r="DT777" s="10" t="e">
        <f aca="false" t="array" ref="DT777">_xlfn.IFS(DS777="EME    ","0", DS777=" HIP   ","1", DS777="  MIO  ","2", DS777="   AST ","3", DS777="    PRE","4", DS777="EME   PRE","5", DS777=" HIP  PRE","6", DS777=" HIP AST ","7", DS777="  MIO PRE","8", DS777="  MIOAST ","9", DS777="   ASTPRE","10",DS777=" HIP ASTPRE","11", DS777="  MIOASTPRE","12", DS777="     ","0")</f>
        <v>#N/A</v>
      </c>
      <c r="DV777" s="1" t="e">
        <f aca="false" t="array" ref="DV777">_xlfn.IFS(DU777="SI","2", DU777="NO","1")</f>
        <v>#N/A</v>
      </c>
      <c r="DX777" s="11" t="str">
        <f aca="false">IF(DW777=0,"1","2")</f>
        <v>1</v>
      </c>
      <c r="DY777" s="11" t="str">
        <f aca="false" t="array" ref="DY777">_xlfn.IFS(DW777=0,"0", DW777=0.25, "1", DW777=0.5,"2", DW777=0.75,"3", DW777=1,"4",DW777=1.25,"5", DW777=1.5,"6", DW777=1.75,"7", DW777=2,"8")</f>
        <v>0</v>
      </c>
      <c r="EA777" s="11" t="str">
        <f aca="false">IF(DZ777=0,"1","2")</f>
        <v>1</v>
      </c>
      <c r="EB777" s="11" t="str">
        <f aca="false" t="array" ref="EB777">_xlfn.IFS(DZ777=0,"0", DZ777=0.25, "1", DZ777=0.5,"2", DZ777=0.75,"3", DZ777=1,"4",DZ777=1.25,"5", DZ777=1.5,"6", DZ777=1.75,"7", DZ777=2,"8")</f>
        <v>0</v>
      </c>
      <c r="ED777" s="10" t="str">
        <f aca="false">IF(EC777=0,"1","2")</f>
        <v>1</v>
      </c>
      <c r="EE777" s="11" t="str">
        <f aca="false" t="array" ref="EE777">_xlfn.IFS(EC777=0,"0", EC777=-0.25, "1", EC777=-0.5,"2", EC777=-0.75,"3", EC777=-1,"4",EC777=-1.25,"5", EC777=-1.5,"6", EC777=-1.75,"7", EC777=-2,"8", EC777=-2.25,"9",EC777=-2.5,"10", EC777=-2.75,"11", EC777=-3,"12", EC777=-3.25,"13", EC777=-3.5,"14", EC777=-3.75,"15",EC777=-4,"16")</f>
        <v>0</v>
      </c>
      <c r="EG777" s="10" t="str">
        <f aca="false">IF(EF777=0,"1","2")</f>
        <v>1</v>
      </c>
      <c r="EH777" s="11" t="str">
        <f aca="false" t="array" ref="EH777">_xlfn.IFS(EF777=0,"0", EF777=-0.25, "1", EF777=-0.5,"2", EF777=-0.75,"3", EF777=-1,"4",EF777=-1.25,"5", EF777=-1.5,"6", EF777=-1.75,"7", EF777=-2,"8", EF777=-2.25,"9",EF777=-2.5,"10", EF777=-2.75,"11", EF777=-3,"12", EF777=-3.25,"13", EF777=-3.5,"14", EF777=-3.75,"15",EF777=-4,"16")</f>
        <v>0</v>
      </c>
      <c r="EJ777" s="11" t="str">
        <f aca="false">IF(EI777=0,"1","2")</f>
        <v>1</v>
      </c>
      <c r="EK777" s="11" t="str">
        <f aca="false" t="array" ref="EK777">_xlfn.IFS(EI777=0,"0", EI777=-0.25, "1", EI777=-0.5,"2", EI777=-0.75,"3", EI777=-1,"4",EI777=-1.25,"5", EI777=-1.5,"6", EI777=-1.75,"7", EI777=-2,"8", EI777=-2.25,"9", EI777=-2.25,"9",EI777=-2.5,"10", EI777=-2.75,"11", EI777=-3,"12", EI777=-3.25,"13", EI777=-3.5,"14", EI777=-3.75,"15",EI777=-4,"16", EI777=0.25, "17", EI777=0.5, "18")</f>
        <v>0</v>
      </c>
      <c r="EM777" s="11" t="str">
        <f aca="false">IF(EL777=0,"1","2")</f>
        <v>1</v>
      </c>
      <c r="EN777" s="11" t="str">
        <f aca="false" t="array" ref="EN777">_xlfn.IFS(EL777=0.25,"17",EL777=0.5,"18", EL777=0,"0", EL777=-0.25, "1", EL777=-0.5,"2", EL777=-0.75,"3", EL777=-1,"4",EL777=-1.25,"5", EL777=-1.5,"6", EL777=-1.75,"7", EL777=-2,"8",EL777= -2.25,"9",EL777=-2.5,"10",EL777= -2.75,"11",EL777= -3,"12",EL777= -3.25,"13",EL777= -3.5,"14",EL777= -3.75,"15",EL777=-4,"16")</f>
        <v>0</v>
      </c>
      <c r="EP777" s="11" t="str">
        <f aca="false">IF(EO777=0,"1","2")</f>
        <v>1</v>
      </c>
      <c r="EQ777" s="11" t="str">
        <f aca="false" t="array" ref="EQ777">_xlfn.IFS(EO777=0,"0", EO777=0.25, "1", EO777=0.5,"2", EO777=0.75,"3", EO777=1,"4",EO777=1.25,"5", EO777=1.5,"6", EO777=1.75,"7", EO777=2,"8", EO777=2.25,"9", EO777=2.25,"9",EO777=2.5,"10", EO777=2.75,"11", EO777=3,"12", EO777=3.25,"13", EO777=3.5,"14", EO777=3.75,"15",EO777=4,"16", EO777=-0.25, "17", bq=-0.5, "18")</f>
        <v>0</v>
      </c>
      <c r="ES777" s="11" t="str">
        <f aca="false">IF(ER777=0,"1","2")</f>
        <v>1</v>
      </c>
      <c r="ET777" s="11" t="str">
        <f aca="false" t="array" ref="ET777">_xlfn.IFS(ER777=0,"0", ER777=0.25, "1", ER777=0.5,"2", ER777=0.75,"3", ER777=1,"4",ER777=1.25,"5", ER777=1.5,"6", ER777=1.75,"7", ER777=2,"8", ER777=2.25,"9", ER777=2.25,"9",ER777=2.5,"10", ER777=2.75,"11", ER777=3,"12", ER777=3.25,"13", ER777=3.5,"14", ER777=3.75,"15",ER777=4,"16", ER777=-0.25, "17", bq=-0.5, "18")</f>
        <v>0</v>
      </c>
      <c r="EV777" s="14" t="e">
        <f aca="false">VLOOKUP(EU777,LEYENDA!$G$2:$H$8,2,TRUE())</f>
        <v>#N/A</v>
      </c>
      <c r="EW777" s="14" t="e">
        <f aca="false" t="array" ref="EW777">_xlfn.IFS(EV777="0-5","1", EV777="6-12","2", EV777="13-18","3", EV777="19-24","4", EV777="25-36","5", EV777="37-48","6", EV777="49-60","7")</f>
        <v>#N/A</v>
      </c>
    </row>
    <row r="778" customFormat="false" ht="13.5" hidden="false" customHeight="false" outlineLevel="0" collapsed="false">
      <c r="A778" s="1" t="n">
        <v>312</v>
      </c>
      <c r="B778" s="2" t="n">
        <v>1</v>
      </c>
      <c r="C778" s="33" t="n">
        <v>41727</v>
      </c>
      <c r="E778" s="5" t="str">
        <f aca="false">VLOOKUP(A778,'286'!$A$3:$J$6279,10,FALSE())</f>
        <v>MANZANARO ALBERTOS, BEATRIZ</v>
      </c>
      <c r="F778" s="4" t="str">
        <f aca="false">VLOOKUP(A778,'286'!$A$3:$I$1768,3,FALSE())</f>
        <v>MANALBE</v>
      </c>
      <c r="G778" s="6" t="n">
        <f aca="false">VLOOKUP(A778,'286'!$A$3:$I$1768,4,FALSE())</f>
        <v>35180</v>
      </c>
      <c r="H778" s="7" t="n">
        <f aca="false">YEAR(C778)-YEAR(G778)</f>
        <v>18</v>
      </c>
      <c r="I778" s="1" t="str">
        <f aca="false">VLOOKUP(H778,LEYENDA!$C$2:$D$6,2,TRUE())</f>
        <v>13-24</v>
      </c>
      <c r="J778" s="5" t="str">
        <f aca="false">VLOOKUP(A778,'286'!$A$3:$I$1768,7,FALSE())</f>
        <v>M</v>
      </c>
      <c r="K778" s="8" t="n">
        <f aca="false">VLOOKUP(A778,'286'!$A$3:$I$1768,2,FALSE())</f>
        <v>0</v>
      </c>
      <c r="L778" s="4" t="str">
        <f aca="false">VLOOKUP(A778,'286'!$A$3:$I$1768,8,FALSE())</f>
        <v>I</v>
      </c>
      <c r="M778" s="4" t="str">
        <f aca="false">VLOOKUP(A778,'286'!$A$3:$I$1768,9,FALSE())</f>
        <v>D</v>
      </c>
      <c r="N778" s="8" t="str">
        <f aca="false">IF(R778=O778, "MISMA","CONTRARIA")</f>
        <v>CONTRARIA</v>
      </c>
      <c r="O778" s="8" t="str">
        <f aca="false" t="array" ref="O778">_xlfn.IFS(L778="D","1", L778="I","2")</f>
        <v>2</v>
      </c>
      <c r="P778" s="8" t="e">
        <f aca="false" t="array" ref="P778">_xlfn.IFS(K778="OD","1", K778="OI","2")</f>
        <v>#N/A</v>
      </c>
      <c r="Q778" s="1" t="str">
        <f aca="false" t="array" ref="Q778">_xlfn.IFS(J778="M","1", J778="H","2")</f>
        <v>1</v>
      </c>
      <c r="R778" s="8" t="str">
        <f aca="false" t="array" ref="R778">_xlfn.IFS(M778="D","1", M778="I","2")</f>
        <v>1</v>
      </c>
      <c r="S778" s="1" t="str">
        <f aca="false" t="array" ref="S778">_xlfn.IFS(N778="CONTRARIA", "1",N778= "MISMA","2")</f>
        <v>1</v>
      </c>
      <c r="T778" s="1" t="str">
        <f aca="false" t="array" ref="T778">_xlfn.IFS(I778="0-12","1", I778="13-24","2", I778="25-40","3", I778="41-60","4", I778="61-100","5")</f>
        <v>2</v>
      </c>
      <c r="U778" s="9" t="n">
        <v>-2</v>
      </c>
      <c r="V778" s="10" t="str">
        <f aca="false">IF(U778="","",IF(AND(U778&gt;=-9,U778&lt;=-6.5),"-9 a -6,5",IF(AND(U778&gt;=-6,U778&lt;=-3.5),"-6 a -3,5",IF(AND(U778&gt;=-3,U778&lt;=-1),"-3 a -1",IF(U778=-0.5,"-0,5",IF(AND(U778&gt;=0,U778&lt;=2.5),"0 a 2,5",IF(AND(U778&gt;=3,U778&lt;=5.5),"3 a 5,5",IF(AND(U778&gt;=6,U778&lt;=8.5),"6 a 8,5",IF(AND(U778&gt;=9,U778&lt;=20),"9 a 20","Fuera de rango")))))))))</f>
        <v>-3 a -1</v>
      </c>
      <c r="W778" s="11" t="n">
        <f aca="false">IF(V778="","",IF(V778="-9 a -6,5",2,IF(V778="-6 a -3,5",3,IF(V778="-3 a -1",4,IF(V778="-0,5","NORMA",IF(V778="0 a 2,5",5,IF(V778="3 a 5,5",6,IF(V778="6 a 8,5",7,IF(V778="9 a 20",8,"Fuera de rango")))))))))</f>
        <v>4</v>
      </c>
      <c r="X778" s="9" t="n">
        <v>0</v>
      </c>
      <c r="Y778" s="11" t="str">
        <f aca="false">IF(X778="","",IF(AND(X778&gt;=0,X778&lt;=4),"0 a 4",IF(AND(X778&gt;=4.5,X778&lt;=8.5),"4,5 a 8,5",IF(X778=9,"9",IF(AND(X778&gt;=9.5,X778&lt;=13),"9,5 a 13",IF(AND(X778&gt;=13.5,X778&lt;=20),"13,5 a 20",IF(AND(X778&gt;=20.5,X778&lt;=35),"20,5 a 35","Fuera de rango")))))))</f>
        <v>0 a 4</v>
      </c>
      <c r="Z778" s="11" t="n">
        <f aca="false">IF(Y778="","",IF(Y778="0 a 4",1,IF(Y778="4,5 a 8,5",2,IF(Y778="9","NORMA",IF(Y778="9,5 a 13",3,IF(Y778="13,5 a 20",4,IF(Y778="20,5 a 35",5,"Fuera de rango")))))))</f>
        <v>1</v>
      </c>
      <c r="AA778" s="9" t="n">
        <v>8</v>
      </c>
      <c r="AB778" s="10" t="str">
        <f aca="false">IF(AA778="","",IF(AND(AA778&gt;=0,AA778&lt;=9),"0 a 9",IF(AND(AA778&gt;=9.5,AA778&lt;=18.5),"9,5 a 18,5",IF(AA778=19,"19",IF(AND(AA778&gt;=19.5,AA778&lt;=28),"19,5 a 28",IF(AND(AA778&gt;=28.5,AA778&lt;=40),"28,5 a 40","Fuera de rango"))))))</f>
        <v>0 a 9</v>
      </c>
      <c r="AC778" s="11" t="n">
        <f aca="false" t="array" ref="AC778">_xlfn.IFS(AB778="","",AB778="0 a 9",1,AB778="9,5 a 18,5",2,AB778="19","NORMA",AB778="19,5 a 28",3,AB778="28,5 a 40",4,TRUE(),"Fuera de rango")</f>
        <v>1</v>
      </c>
      <c r="AD778" s="9" t="n">
        <v>0</v>
      </c>
      <c r="AE778" s="10" t="str">
        <f aca="false">IF(AD778="","",IF(AND(AD778&gt;=-10,AD778&lt;=0),"De -10 a 0",IF(AND(AD778&gt;=0.5,AD778&lt;=9.5),"0,5 a 9,5",IF(AD778=10,"10",IF(AND(AD778&gt;=10.5,AD778&lt;=20),"10,5 a 20",IF(AND(AD778&gt;=20.5,AD778&lt;=40),"20,5 a 40","Fuera de rango"))))))</f>
        <v>De -10 a 0</v>
      </c>
      <c r="AF778" s="12" t="n">
        <f aca="false">IF(AD778="","",IF(AND(AD778&gt;=-10,AD778&lt;=0),1,IF(AND(AD778&gt;=0.5,AD778&lt;=9.5),2,IF(AD778=10,"NORMA",IF(AND(AD778&gt;=10.5,AD778&lt;=20),3,IF(AND(AD778&gt;=20.5,AD778&lt;=40),4,""))))))</f>
        <v>1</v>
      </c>
      <c r="AG778" s="9" t="n">
        <v>9</v>
      </c>
      <c r="AH778" s="10" t="str">
        <f aca="false">IF(AG778="","",IF(AND(AG778&gt;=0,AG778&lt;=4),"0 a 4",IF(AND(AG778&gt;=4.5,AG778&lt;=8.5),"4,5 a 8,5",IF(AG778=9,"9",IF(AND(AG778&gt;=9.5,AG778&lt;=13),"9,5 a 13",IF(AND(AG778&gt;=13.5,AG778&lt;=25),"13,5 a 25","Fuera de rango"))))))</f>
        <v>9</v>
      </c>
      <c r="AI778" s="10" t="str">
        <f aca="false">IF(AH778="","",IF(AH778="0 a 4",1,IF(AH778="4,5 a 8,5",2,IF(AH778="9","NORMA",IF(AH778="9,5 a 13",3,IF(AH778="13,5 a 25",4,""))))))</f>
        <v>NORMA</v>
      </c>
      <c r="AJ778" s="9" t="n">
        <v>5</v>
      </c>
      <c r="AK778" s="10" t="str">
        <f aca="false">IF(AJ778="","",IF(AND(AJ778&gt;=-15,AJ778&lt;=-10.5),"-15 a -10,5",IF(AND(AJ778&gt;=-10,AJ778&lt;=-4),"-10 a -4",IF(AND(AJ778&gt;=-4.5,AJ778&lt;=0),"-4,5 a 0",IF(AND(AJ778&gt;=0.5,AJ778&lt;=4.5),"0,5 a 4,5",IF(AJ778=5,"5",IF(AND(AJ778&gt;=5.5,AJ778&lt;=10),"5,5 a 10",IF(AND(AJ778&gt;=10.5,AJ778&lt;=20),"10,5 a 20","Fuera de rango"))))))))</f>
        <v>5</v>
      </c>
      <c r="AL778" s="11" t="str">
        <f aca="false">IF(AK778="","",IF(AK778="-15 a -10,5",1,IF(AK778="-10 a -4",2,IF(AK778="-4,5 a 0",3,IF(AK778="0,5 a 4,5",4,IF(AK778="5","NORMA",IF(AK778="5,5 a 10",5,IF(AK778="10,5 a 20",6,"Error"))))))))</f>
        <v>NORMA</v>
      </c>
      <c r="AM778" s="9" t="n">
        <v>1</v>
      </c>
      <c r="AN778" s="10" t="str">
        <f aca="false">IF(AM778="","",IF(AND(AM778&gt;=-7.5,AM778&lt;=-5.5),"-7,5 a -5,5",IF(AND(AM778&gt;=-5,AM778&lt;=-3),"-5 a -3",IF(AND(AM778&gt;=-2.5,AM778&lt;=-0.5),"-2,5 a -0,5",IF(AM778=0,"0,00",IF(AND(AM778&gt;=0.5,AM778&lt;=2.5),"0,5 a 2,5",IF(AND(AM778&gt;=3,AM778&lt;=5),"3 a 5",IF(AND(AM778&gt;=5.5,AM778&lt;=7.5),"5,5 a 7,5",IF(AND(AM778&gt;=8,AM778&lt;=10),"8 a 10","Fuera de rango")))))))))</f>
        <v>0,5 a 2,5</v>
      </c>
      <c r="AO778" s="11" t="n">
        <f aca="false">IF(AN778="","",IF(AN778="-7,5 a -5,5",1,IF(AN778="-5 a -3",2,IF(AN778="-2,5 a -0,5",3,IF(AN778="0,00","NORMA",IF(AN778="0,5 a 2,5",4,IF(AN778="3 a 5",5,IF(AN778="5,5 a 7,5",6,IF(AN778="8 a 10",7,"Error")))))))))</f>
        <v>4</v>
      </c>
      <c r="AP778" s="9" t="n">
        <v>-8</v>
      </c>
      <c r="AQ778" s="10" t="str">
        <f aca="false">IF(AP778="","",IF(AND(AP778&gt;=-20,AP778&lt;=-9.5),"-20 a -9,5",IF(AND(AP778&gt;=-9,AP778&lt;=-6.5),"-9 a -6,5",IF(AP778=-6,"-6",IF(AND(AP778&gt;=-5.5,AP778&lt;=-3),"-5,5 a -3",IF(AND(AP778&gt;=-2.5,AP778&lt;=0),"-2,5 a 0",IF(AND(AP778&gt;=0.5,AP778&lt;=3),"0,5 a 3",IF(AND(AP778&gt;=3.5,AP778&lt;=6),"3,5 a 6",IF(AND(AP778&gt;=6.5,AP778&lt;=9),"6,5 a 9",IF(AND(AP778&gt;=9.5,AP778&lt;=20),"9,5 a 20","Fuera de rango"))))))))))</f>
        <v>-9 a -6,5</v>
      </c>
      <c r="AR778" s="11" t="n">
        <f aca="false">IF(AQ778="","",IF(AQ778="-20 a -9,5",1,IF(AQ778="-9 a -6,5",2,IF(AQ778="-6","NORMA",IF(AQ778="-5,5 a -3",3,IF(AQ778="-2,5 a 0",4,IF(AQ778="0,5 a 3",5,IF(AQ778="3,5 a 6",6,IF(AQ778="6,5 a 9",7,IF(AQ778="9,5 a 20",8,""))))))))))</f>
        <v>2</v>
      </c>
      <c r="AS778" s="9" t="n">
        <v>0</v>
      </c>
      <c r="AT778" s="10" t="str">
        <f aca="false">IF(AS778="","",IF(AND(AS778&gt;=-16,AS778&lt;=-14),"-16 a -14",IF(AND(AS778&gt;=-13.5,AS778&lt;=-11.5),"-13,5 a -11,5",IF(AND(AS778&gt;=-11,AS778&lt;=-9),"-11 a -9",IF(AND(AS778&gt;=-8.5,AS778&lt;=-6.5),"-8,5 a -6,5",IF(AND(AS778&gt;=-6,AS778&lt;=-4),"-6 a -4",IF(AND(AS778&gt;=-3.5,AS778&lt;=-1.5),"-3,5 a -1,5",IF(AND(AS778&gt;=-1,AS778&lt;=1),"-1 a 1",IF(AND(AS778&gt;=1.5,AS778&lt;=3.5),"1,5 a 3,5",IF(AND(AS778&gt;=4,AS778&lt;=6),"4 a 6",IF(AND(AS778&gt;=6.5,AS778&lt;=8.5),"6,5 a 8,5",IF(AND(AS778&gt;=9,AS778&lt;=11),"9 a 11",IF(AND(AS778&gt;=11.5,AS778&lt;=13.5),"11,5 a 13,5",IF(AND(AS778&gt;=14,AS778&lt;=16),"14 a 16",IF(AND(AS778&gt;=16.5,AS778&lt;=18.5),"16,5 a 18,5",IF(AND(AS778&gt;=19,AS778&lt;=21),"19 a 21","Fuera de rango"))))))))))))))))</f>
        <v>-1 a 1</v>
      </c>
      <c r="AU778" s="11" t="n">
        <f aca="false" t="array" ref="AU778">IF(AT778="","",_xlfn.IFS(AT778="-16 a -14",1,AT778="-13,5 a -11,5",2,AT778="-11 a -9",3,AT778="-8,5 a -6,5",4,AT778="-6 a -4",5,AT778="-3,5 a -1,5",6,AT778="-1 a 1",7,AT778="1,5 a 3,5",8,AT778="4 a 6","NORMA",AT778="6,5 a 8,5",9,AT778="9 a 11",10,AT778="11,5 a 13,5",11,AT778="14 a 16",12,AT778="16,5 a 18,5",13,AT778="19 a 21",14,TRUE(),""))</f>
        <v>7</v>
      </c>
      <c r="AV778" s="9" t="n">
        <v>1.25</v>
      </c>
      <c r="AW778" s="10" t="str">
        <f aca="false">IF(AV778="","",IF(AND(AV778&gt;=-1,AV778&lt;=-0.5),"-1 a -0,5",IF(AND(AV778&gt;-0.5,AV778&lt;=0),"De -0,5 a 0",IF(AND(AV778&gt;=0.25,AV778&lt;=0.75),"0,25 a 0,75",IF(AND(AV778&gt;=1,AV778&lt;=1.5),"1 a 1,5",IF(AND(AV778&gt;=1.75,AV778&lt;=2.25),"1,75 a 2,25",IF(AND(AV778&gt;=2.5,AV778&lt;=3),"2,5 a 3",IF(AND(AV778&gt;=3.25,AV778&lt;=3.75),"3,25 a 3,75","Fuera de rango"))))))))</f>
        <v>1 a 1,5</v>
      </c>
      <c r="AX778" s="10" t="n">
        <f aca="false">IF(AW778="","",IF(OR(AW778="-1 a -0,5",AW778="-1 a -0.5"),1,IF(OR(AW778="De -0,5 a 0",AW778="-0,5 a 0",AW778="De -0.5 a 0"),2,IF(OR(AW778="0,25 a 0,75",AW778="0.25 a 0.75"),"NORMA",IF(OR(AW778="1 a 1,5",AW778="1 a 1.5"),3,IF(OR(AW778="1,75 a 2,25",AW778="1.75 a 2.25"),4,IF(OR(AW778="2,5 a 3",AW778="2.5 a 3"),5,IF(OR(AW778="3,25 a 3,75",AW778="3.25 a 3.75"),6,""))))))))</f>
        <v>3</v>
      </c>
      <c r="AY778" s="9" t="n">
        <v>-7</v>
      </c>
      <c r="AZ778" s="10" t="str">
        <f aca="false">IF(AY778="","",IF(AND(AY778&gt;=-20,AY778&lt;=-9.5),"-20 a -9,5",IF(AND(AY778&gt;=-9,AY778&lt;=-6.5),"-9 a -6,5",IF(AY778=-6,"-6",IF(AND(AY778&gt;=-5.5,AY778&lt;=-3),"-5,5 a -3",IF(AND(AY778&gt;=-2.5,AY778&lt;=0),"-2,5 a 0",IF(AND(AY778&gt;=0.5,AY778&lt;=3),"0,5 a 3",IF(AND(AY778&gt;=3.5,AY778&lt;=6),"3,5 a 6","Fuera de rango"))))))))</f>
        <v>-9 a -6,5</v>
      </c>
      <c r="BA778" s="11" t="n">
        <f aca="false">IF(AZ778="","",IF(AZ778="-20 a -9,5",1,IF(AZ778="-9 a -6,5",2,IF(AZ778="-6","NORMA",IF(AZ778="-5,5 a -3",3,IF(AZ778="-2,5 a 0",4,IF(AZ778="0,5 a 3",5,IF(AZ778="3,5 a 6",6,""))))))))</f>
        <v>2</v>
      </c>
      <c r="BB778" s="9" t="n">
        <v>0</v>
      </c>
      <c r="BC778" s="10" t="str">
        <f aca="false" t="array" ref="BC778">IF(BB778="","",_xlfn.IFS(AND(BB778&gt;=0,BB778&lt;=2),"0 a 2",AND(BB778&gt;=2.5,BB778&lt;=4.5),"2,5 a 4,5",AND(BB778&gt;=5,BB778&lt;=7),"5 a 7",AND(BB778&gt;=7.5,BB778&lt;=9.5),"7,5 a 9,5",AND(BB778&gt;=10,BB778&lt;=12),"10 a 12",AND(BB778&gt;=12.5,BB778&lt;=14.5),"12,5 a 14,5",BB778=15,"15",AND(BB778&gt;=15.5,BB778&lt;=17.5),"15,5 a 17,5",AND(BB778&gt;=18,BB778&lt;=20),"18 a 20",AND(BB778&gt;=20.5,BB778&lt;=22.5),"20,5 a 22,5",AND(BB778&gt;=23,BB778&lt;=25),"23 a 25",TRUE(),"Fuera de rango"))</f>
        <v>0 a 2</v>
      </c>
      <c r="BD778" s="11" t="n">
        <f aca="false" t="array" ref="BD778">IF(BC778="","",_xlfn.IFS(BC778="0 a 2",1,BC778="2,5 a 4,5",2,BC778="5 a 7",3,BC778="7,5 a 9,5",4,BC778="10 a 12",5,BC778="12,5 a 14,5",6,BC778="15","NORMA",BC778="15,5 a 17,5",7,BC778="18 a 20",8,BC778="20,5 a 22,5",9,BC778="23 a 25",10,TRUE(),"Fuera de rango"))</f>
        <v>1</v>
      </c>
      <c r="BE778" s="9" t="n">
        <v>10</v>
      </c>
      <c r="BF778" s="10" t="str">
        <f aca="false">IF(BE778="","",IF(AND(BE778&gt;=-20,BE778&lt;=-10),"-20 a -10",IF(AND(BE778&gt;=-9.5,BE778&lt;=0.5),"-9,5 a 0,5",IF(AND(BE778&gt;=1,BE778&lt;=11),"1 a 11",IF(AND(BE778&gt;=11.5,BE778&lt;=20.5),"11,5 a 20,5",IF(BE778=21,"21",IF(AND(BE778&gt;=21.5,BE778&lt;=31.5),"21,5 a 31,5",IF(AND(BE778&gt;=32,BE778&lt;=42),"32 a 42","Fuera de rango"))))))))</f>
        <v>1 a 11</v>
      </c>
      <c r="BG778" s="11" t="n">
        <f aca="false">IF(BF778="","",IF(BF778="-20 a -10",1,IF(BF778="-9,5 a 0,5",2,IF(BF778="1 a 11",3,IF(BF778="11,5 a 20,5",4,IF(BF778="21","NORMA",IF(BF778="21,5 a 31,5",5,IF(BF778="32 a 42",6,""))))))))</f>
        <v>3</v>
      </c>
      <c r="BH778" s="9" t="n">
        <v>5</v>
      </c>
      <c r="BI778" s="10" t="str">
        <f aca="false">IF(BH778="","",IF(AND(BH778&gt;=-20,BH778&lt;=-15),"-20 a -15",IF(AND(BH778&gt;=-14.5,BH778&lt;=-9.5),"-14,5 a -9,5",IF(AND(BH778&gt;=-9,BH778&lt;=-4),"-9 a -4",IF(AND(BH778&gt;=-3.5,BH778&lt;=2.5),"-3,5 a 2,5",IF(AND(BH778&gt;=3,BH778&lt;=8),"3 a 8",IF(AND(BH778&gt;=8.5,BH778&lt;=14.5),"8,5 a 14,5",IF(BH778=15,"15",IF(AND(BH778&gt;=15.5,BH778&lt;=20.5),"15,5 a 20,5",IF(AND(BH778&gt;=21,BH778&lt;=26),"21 a 26","Fuera de rango"))))))))))</f>
        <v>3 a 8</v>
      </c>
      <c r="BJ778" s="11" t="n">
        <f aca="false">IF(BI778="","",IF(BI778="-20 a -15",1,IF(BI778="-14,5 a -9,5",2,IF(BI778="-9 a -4",3,IF(BI778="-3,5 a 2,5",4,IF(BI778="3 a 8",5,IF(BI778="8,5 a 14,5",6,IF(BI778="15","NORMA",IF(BI778="15,5 a 20,5",7,IF(BI778="21 a 26",8,IF(BI778="26,5 a 31,5",9,"")))))))))))</f>
        <v>5</v>
      </c>
      <c r="BK778" s="9" t="n">
        <v>0</v>
      </c>
      <c r="BL778" s="10" t="str">
        <f aca="false">IF(BK778="","",IF(AND(BK778&gt;=0,BK778&lt;=2),"0 - 2",IF(AND(BK778&gt;=2.5,BK778&lt;=4.5),"2,5 - 4,5",IF(AND(BK778&gt;=5,BK778&lt;=7),"5 - 7",IF(AND(BK778&gt;=7.5,BK778&lt;=9.5),"7,5 - 9,5",IF(AND(BK778&gt;=10,BK778&lt;=12),"10 - 12",IF(AND(BK778&gt;=12.5,BK778&lt;=13.5),"12,5 - 13,5",IF(BK778=14,"14",IF(AND(BK778&gt;=14.5,BK778&lt;=16.5),"14,5 - 16,5",IF(AND(BK778&gt;=17,BK778&lt;=19),"17 - 19",IF(AND(BK778&gt;=19.5,BK778&lt;=21.5),"19,5 - 21,5",IF(AND(BK778&gt;=22,BK778&lt;=24),"22 - 24",IF(AND(BK778&gt;=24.5,BK778&lt;=26.5),"24,5 - 26,5",IF(AND(BK778&gt;=27,BK778&lt;=29),"27 - 29",IF(AND(BK778&gt;=29.5,BK778&lt;=30),"29,5 - 30","Fuera de rango")))))))))))))))</f>
        <v>0 - 2</v>
      </c>
      <c r="BM778" s="11" t="n">
        <f aca="false">IF(BL778="","",IF(BL778="0 - 2",1,IF(BL778="2,5 - 4,5",2,IF(BL778="5 - 7",3,IF(BL778="7,5 - 9,5",4,IF(BL778="10 - 12",5,IF(BL778="12,5 - 13,5",6,IF(BL778="14","NORMA",IF(BL778="14,5 - 16,5",7,IF(BL778="17 - 19",8,IF(BL778="19,5 - 21,5",9,IF(BL778="22 - 24",10,IF(BL778="24,5 - 26,5",11,IF(BL778="27 - 29",12,IF(BL778="29,5 - 30",13,"")))))))))))))))</f>
        <v>1</v>
      </c>
      <c r="BN778" s="9" t="n">
        <v>21</v>
      </c>
      <c r="BO778" s="11" t="str">
        <f aca="false">IF(BN778="","",IF(AND(BN778&gt;=-20,BN778&lt;=-10),"-20 a -10",IF(AND(BN778&gt;=-9.5,BN778&lt;=0.5),"-9,5 a 0,5",IF(AND(BN778&gt;=1,BN778&lt;=11),"1 a 11",IF(AND(BN778&gt;=11.5,BN778&lt;=21.5),"11,5 a 21,5",IF(BN778=22,"22",IF(AND(BN778&gt;=22.5,BN778&lt;=32.5),"22,5 a 32,5",IF(AND(BN778&gt;=33,BN778&lt;=43),"33 a 43","Fuera de rango"))))))))</f>
        <v>11,5 a 21,5</v>
      </c>
      <c r="BP778" s="11" t="n">
        <f aca="false">IF(BO778="","",IF(BO778="-20 a -10",1,IF(BO778="-9,5 a 0,5",2,IF(BO778="1 a 11",3,IF(BO778="11,5 a 21,5",4,IF(BO778="22","NORMA",IF(BO778="22,5 a 32,5",5,IF(BO778="33 a 43",6,""))))))))</f>
        <v>4</v>
      </c>
      <c r="BQ778" s="9" t="n">
        <v>18</v>
      </c>
      <c r="BR778" s="10" t="str">
        <f aca="false">IF(BQ778="","",IF(AND(BQ778&gt;=-20,BQ778&lt;=-15),"-20 a -15",IF(AND(BQ778&gt;=-14.5,BQ778&lt;=-9.5),"-14,5 a -9,5",IF(AND(BQ778&gt;=-9,BQ778&lt;=-4),"-9 a -4",IF(AND(BQ778&gt;=-3.5,BQ778&lt;=2.5),"-3,5 a 2,5",IF(AND(BQ778&gt;=3,BQ778&lt;=8),"3 a 8",IF(AND(BQ778&gt;=8.5,BQ778&lt;=13.5),"8,5 a 13,5",IF(AND(BQ778&gt;=14,BQ778&lt;=17.5),"14 a 17,5",IF(BQ778=18,"18",IF(AND(BQ778&gt;=18.5,BQ778&lt;=23.5),"18,5 a 23,5",IF(AND(BQ778&gt;=24,BQ778&lt;=29),"24 a 29",IF(AND(BQ778&gt;=29.5,BQ778&lt;=34.5),"29,5 a 34,5",IF(AND(BQ778&gt;=35,BQ778&lt;=40),"35 a 40","Fuera de rango")))))))))))))</f>
        <v>18</v>
      </c>
      <c r="BS778" s="11" t="str">
        <f aca="false">IF(BR778="","",IF(BR778="-20 a -15",1,IF(BR778="-14,5 a -9,5",2,IF(BR778="-9 a -4",3,IF(BR778="-3,5 a 2,5",4,IF(BR778="3 a 8",5,IF(BR778="8,5 a 13,5",6,IF(BR778="14 a 17,5",7,IF(BR778="18","NORMA",IF(BR778="18,5 a 23,5",8,IF(BR778="24 a 29",9,IF(BR778="29,5 a 34,5",10,IF(BR778="35 a 40",11,"")))))))))))))</f>
        <v>NORMA</v>
      </c>
      <c r="BT778" s="9" t="n">
        <v>1</v>
      </c>
      <c r="BU778" s="10" t="str">
        <f aca="false">IF(BT778="","",IF(AND(BT778&gt;=-20,BT778&lt;=-18),"-20 a -18",IF(AND(BT778&gt;=-17.5,BT778&lt;=-15.5),"-17,5 a -15,5",IF(AND(BT778&gt;=-15,BT778&lt;=-13),"-15 a -13",IF(AND(BT778&gt;=-12.5,BT778&lt;=-10.5),"-12,5 a -10,5",IF(AND(BT778&gt;=-10,BT778&lt;=-8),"-10 a -8",IF(AND(BT778&gt;=-7.5,BT778&lt;=-5.5),"-7,5 a -5,5",IF(AND(BT778&gt;=-5,BT778&lt;=-3),"-5 a -3",IF(AND(BT778&gt;=-2.5,BT778&lt;=-0.5),"-2,5 a -0,5",IF(BT778=0,"0",IF(AND(BT778&gt;=0.5,BT778&lt;=2.5),"0,5 a 2,5",IF(AND(BT778&gt;=3,BT778&lt;=5),"3 a 5",IF(AND(BT778&gt;=5.5,BT778&lt;=7.5),"5,5 a 7,5",IF(AND(BT778&gt;=8,BT778&lt;=10),"8 a 10",IF(AND(BT778&gt;=10.5,BT778&lt;=12.5),"10,5 a 12,5",IF(AND(BT778&gt;=13,BT778&lt;=15),"13 a 15",IF(AND(BT778&gt;=15.5,BT778&lt;=17.5),"15,5 a 17,5",IF(AND(BT778&gt;=18,BT778&lt;=20),"18 a 20","Fuera de rango"))))))))))))))))))</f>
        <v>0,5 a 2,5</v>
      </c>
      <c r="BV778" s="11" t="n">
        <f aca="false">IF(BT778="","",IF(BT778=0,"NORMA",IF(AND(BT778&gt;=-20,BT778&lt;=-18),2,IF(AND(BT778&gt;=-17.5,BT778&lt;=-15.5),2,IF(AND(BT778&gt;=-15,BT778&lt;=-13),3,IF(AND(BT778&gt;=-12.5,BT778&lt;=-10.5),4,IF(AND(BT778&gt;=-10,BT778&lt;=-8),5,IF(AND(BT778&gt;=-7.5,BT778&lt;=-5.5),6,IF(AND(BT778&gt;=-5,BT778&lt;=-3),7,IF(AND(BT778&gt;=-2.5,BT778&lt;=-0.5),8,IF(AND(BT778&gt;=0.5,BT778&lt;=2.5),9,IF(AND(BT778&gt;=3,BT778&lt;=5),10,IF(AND(BT778&gt;=5.5,BT778&lt;=7.5),11,IF(AND(BT778&gt;=8,BT778&lt;=10),12,IF(AND(BT778&gt;=10.5,BT778&lt;=12.5),13,IF(AND(BT778&gt;=13,BT778&lt;=15),14,IF(AND(BT778&gt;=15.5,BT778&lt;=17.5),15,IF(AND(BT778&gt;=18,BT778&lt;=20),16,"Fuera de rango"))))))))))))))))))</f>
        <v>9</v>
      </c>
      <c r="BW778" s="9" t="n">
        <v>-4</v>
      </c>
      <c r="BX778" s="10" t="n">
        <f aca="false">18.5- (0.3*H778)</f>
        <v>13.1</v>
      </c>
      <c r="BY778" s="10" t="n">
        <f aca="false">(BW778)-(BX778)</f>
        <v>-17.1</v>
      </c>
      <c r="BZ778" s="10" t="str">
        <f aca="false">IF(BY778="","",IF(BY778&lt;-27.5,"De -30 a -28",IF(BY778&lt;-25,"De -27,5 a -25,5",IF(BY778&lt;-22.5,"De -25 a -23",IF(BY778&lt;-20,"De -22,5 a -20,5",IF(BY778&lt;-17.5,"De -20 a -18",IF(BY778&lt;-15,"De -17,5 a -15,5",IF(BY778&lt;-12.5,"De -15 a -13",IF(BY778&lt;-10,"De -12,5 a -10,5",IF(BY778&lt;-7.5,"De -10 a -8",IF(BY778&lt;-5,"De -7,5 a -5,5",IF(BY778&lt;-2.5,"De -5 a -3",IF(BY778&lt;0,"De -2,5 a -0,5",IF(BY778&lt;2.5,"De 0 a 2",IF(BY778&lt;5,"De 2,5 a 4,5",IF(BY778&lt;7.5,"De 5 a 7",IF(BY778&lt;10,"De 7,5 a 9,5",IF(BY778&lt;12.5,"De 10 a 12",IF(BY778&lt;15,"De 12,5 a 14,5",IF(BY778&lt;17.5,"De 15 a 17",IF(BY778&lt;20,"De 17,5 a 19,5",IF(BY778&lt;22.5,"De 20 a 22",IF(BY778&lt;25,"De 22,5 a 24,5",IF(BY778&lt;27.5,"De 25 a 27","De 27,5 a 30"))))))))))))))))))))))))</f>
        <v>De -17,5 a -15,5</v>
      </c>
      <c r="CA778" s="12" t="n">
        <f aca="false">IF(BY778="","",IF(BY778&lt;=-28,1,IF(BY778&lt;=-25.5,2,IF(BY778&lt;=-23,3,IF(BY778&lt;=-20.5,4,IF(BY778&lt;=-18,5,IF(BY778&lt;=-15.5,6,IF(BY778&lt;=-13,7,IF(BY778&lt;=-10.5,8,IF(BY778&lt;=-8,9,IF(BY778&lt;=-5.5,10,IF(BY778&lt;=-3,11,IF(BY778&lt;=-0.5,12,IF(BY778&lt;=2,13,IF(BY778&lt;=4.5,14,IF(BY778&lt;=7,15,IF(BY778&lt;=9.5,16,IF(BY778&lt;=12,17,IF(BY778&lt;=14.5,18,IF(BY778&lt;=17,19,IF(BY778&lt;=19.5,20,IF(BY778&lt;=22,21,IF(BY778&lt;=24.5,22,IF(BY778&lt;=27,23,IF(BY778&lt;=30,24,"Fuera de rango")))))))))))))))))))))))))</f>
        <v>6</v>
      </c>
      <c r="CB778" s="9" t="n">
        <v>-3.75</v>
      </c>
      <c r="CC778" s="10" t="n">
        <f aca="false">18.5- (0.3*H778)</f>
        <v>13.1</v>
      </c>
      <c r="CD778" s="10" t="n">
        <f aca="false">(CB778)-(CC778)</f>
        <v>-16.85</v>
      </c>
      <c r="CE778" s="10" t="str">
        <f aca="false">IF(CD778="","",IF(CD778&lt;-27.5,"De -30 a -28",IF(CD778&lt;-25,"De -27,5 a -25,5",IF(CD778&lt;-22.5,"De -25 a -23",IF(CD778&lt;-20,"De -22,5 a -20,5",IF(CD778&lt;-17.5,"De -20 a -18",IF(CD778&lt;-15,"De -17,5 a -15,5",IF(CD778&lt;-12.5,"De -15 a -13",IF(CD778&lt;-10,"De -12,5 a -10,5",IF(CD778&lt;-7.5,"De -10 a -8",IF(CD778&lt;-5,"De -7,5 a -5,5",IF(CD778&lt;-2.5,"De -5 a -3",IF(CD778&lt;0,"De -2,5 a -0,5",IF(CD778&lt;=2,"De 0 a 2",IF(CD778&lt;=4.5,"De 2,5 a 4,5",IF(CD778&lt;=7,"De 5 a 7",IF(CD778&lt;=9.5,"De 7,5 a 9,5",IF(CD778&lt;=12,"De 10 a 12",IF(CD778&lt;=14.5,"De 12,5 a 14,5",IF(CD778&lt;=17,"De 15 a 17",IF(CD778&lt;=19.5,"De 17,5 a 19,5",IF(CD778&lt;=22,"De 20 a 22",IF(CD778&lt;=24.5,"De 22,5 a 24,5",IF(CD778&lt;=27,"De 25 a 27","De 27,5 a 30"))))))))))))))))))))))))</f>
        <v>De -17,5 a -15,5</v>
      </c>
      <c r="CF778" s="12" t="n">
        <f aca="false">IF(CD778="","",IF(CD778&lt;-27.5,1,IF(CD778&lt;-25,2,IF(CD778&lt;-22.5,3,IF(CD778&lt;-20,4,IF(CD778&lt;-17.5,5,IF(CD778&lt;-15,6,IF(CD778&lt;-12.5,7,IF(CD778&lt;-10,8,IF(CD778&lt;-7.5,9,IF(CD778&lt;-5,10,IF(CD778&lt;-2.5,11,IF(CD778&lt;0,12,IF(CD778&lt;2.5,13,IF(CD778&lt;5,14,IF(CD778&lt;7.5,15,IF(CD778&lt;10,16,IF(CD778&lt;12.5,17,IF(CD778&lt;15,18,IF(CD778&lt;17.5,19,IF(CD778&lt;20,20,IF(CD778&lt;22.5,21,IF(CD778&lt;25,22,IF(CD778&lt;27.5,23,24))))))))))))))))))))))))</f>
        <v>6</v>
      </c>
      <c r="CG778" s="9" t="n">
        <v>-2.5</v>
      </c>
      <c r="CH778" s="10" t="str">
        <f aca="false">IF(CG778="","",IF(AND(CG778&gt;=-10,CG778&lt;=-9.5),"-10 a -9,5",IF(AND(CG778&gt;-9.5,CG778&lt;=-8.5),"-9 a -8,5",IF(AND(CG778&gt;-8.5,CG778&lt;=-7.5),"-8 a -7,5",IF(AND(CG778&gt;-7.5,CG778&lt;=-6.5),"-7 a -6,5",IF(AND(CG778&gt;-6.5,CG778&lt;=-5.5),"-6 a -5,5",IF(AND(CG778&gt;-5.5,CG778&lt;=-4.5),"-5 a -4,5",IF(AND(CG778&gt;-4.5,CG778&lt;=-3.5),"-4 a -3,5",IF(AND(CG778&gt;-3.5,CG778&lt;=-2.5),"-3 a -2,5",IF(CG778=-2.25,"-2,25",IF(AND(CG778&gt;-2.5,CG778&lt;=-1.5),"-2 a -1,5",IF(AND(CG778&gt;-1.5,CG778&lt;=-0.5),"-1 a -0,5",IF(AND(CG778&gt;-0.5,CG778&lt;=0.5),"0 a 0,5",IF(AND(CG778&gt;0.5,CG778&lt;=1.5),"1 a 1,5",IF(AND(CG778&gt;1.5,CG778&lt;=2.5),"2 a 2,5",IF(AND(CG778&gt;2.5,CG778&lt;=3.5),"3 a 3,5",IF(AND(CG778&gt;3.5,CG778&lt;=4.5),"4 a 4,5",IF(AND(CG778&gt;4.5,CG778&lt;=5.5),"5 a 5,5",IF(AND(CG778&gt;5.5,CG778&lt;=6.5),"6 a 6,5",IF(AND(CG778&gt;6.5,CG778&lt;=7.5),"7 a 7,5",IF(AND(CG778&gt;7.5,CG778&lt;=8.5),"8 a 8,5",IF(AND(CG778&gt;8.5,CG778&lt;=9.5),"9 a 9,5",IF(CG778&gt;=10,"10","Fuera de rango")))))))))))))))))))))))</f>
        <v>-3 a -2,5</v>
      </c>
      <c r="CI778" s="11" t="n">
        <f aca="false">IF(CG778="","",IF(CG778=-2.25,"NORMA",IF(CG778&lt;=-9.5,1,IF(CG778&lt;=-8.5,2,IF(CG778&lt;=-7.5,3,IF(CG778&lt;=-6.5,4,IF(CG778&lt;=-5.5,5,IF(CG778&lt;=-4.5,6,IF(CG778&lt;=-3.5,7,IF(CG778&lt;=-2.5,8,IF(CG778&lt;=-1.5,9,IF(CG778&lt;=-0.5,10,IF(CG778&lt;=0.5,11,IF(CG778&lt;=1.5,12,IF(CG778&lt;=2.5,13,IF(CG778&lt;=3.5,14,IF(CG778&lt;=4.5,15,IF(CG778&lt;=5.5,16,IF(CG778&lt;=6.5,17,IF(CG778&lt;=7.5,18,IF(CG778&lt;=8.5,19,IF(CG778&lt;=9.5,20,IF(CG778=10,21,"Fuera de rango")))))))))))))))))))))))</f>
        <v>8</v>
      </c>
      <c r="CJ778" s="9" t="n">
        <v>3.25</v>
      </c>
      <c r="CK778" s="10" t="str">
        <f aca="false">IF(CJ778="","",IF(AND(CJ778&gt;=-6,CJ778&lt;=-5.5),"-6 a -5,5",IF(AND(CJ778&gt;-5.5,CJ778&lt;=-4.5),"-5 a -4,5",IF(AND(CJ778&gt;-4.5,CJ778&lt;=-3.5),"-4 a -3,5",IF(AND(CJ778&gt;-3.5,CJ778&lt;=-2.5),"-3 a -2,5",IF(AND(CJ778&gt;-2.5,CJ778&lt;=-1.5),"-2 a -1,5",IF(AND(CJ778&gt;-1.5,CJ778&lt;=-0.5),"-1 a -0,5",IF(AND(CJ778&gt;-0.5,CJ778&lt;=0.5),"0 a 0,5",IF(AND(CJ778&gt;0.5,CJ778&lt;=1.5),"1 a 1,5",IF(AND(CJ778&gt;1.5,CJ778&lt;2.5),"2",IF(AND(CJ778&gt;=2.5,CJ778&lt;=3),"2,5 a 3",IF(AND(CJ778&gt;3,CJ778&lt;=4),"3,5 a 4",IF(AND(CJ778&gt;4,CJ778&lt;=5),"4,5 a 5",IF(AND(CJ778&gt;5,CJ778&lt;=6),"5,5 a 6",IF(AND(CJ778&gt;6,CJ778&lt;=7),"6,5 a 7",IF(AND(CJ778&gt;7,CJ778&lt;=8),"7,5 a 8",IF(AND(CJ778&gt;8,CJ778&lt;=9.5),"8,5 a 9,5",IF(CJ778=10,"10","Fuera de rango"))))))))))))))))))</f>
        <v>3,5 a 4</v>
      </c>
      <c r="CL778" s="11" t="n">
        <f aca="false">IF(CK778="","",IF(OR(CK778="-6 a -5,5",CK778="-6 - -5,5"),1,IF(OR(CK778="-5 a -4,5",CK778="-5 - -4,5"),2,IF(OR(CK778="-4 a -3,5",CK778="-4 - -3,5"),3,IF(OR(CK778="-3 a -2,5",CK778="-3 - -2,5"),4,IF(OR(CK778="-2 a -1,5",CK778="-2 - -1,5"),5,IF(OR(CK778="-1 a -0,5",CK778="-1 - -0,5"),6,IF(OR(CK778="0 a 0,5",CK778="0 - 0,5"),7,IF(OR(CK778="1 a 1,5",CK778="1 - 1,5"),8,IF(CK778="2","NORMA",IF(OR(CK778="2,5 a 3",CK778="2,5 - 3"),9,IF(OR(CK778="3,5 a 4",CK778="3,5 - 4"),10,IF(OR(CK778="4,5 a 5",CK778="4,5 - 5"),11,IF(OR(CK778="5,5 a 6",CK778="5,5 - 6"),12,IF(OR(CK778="6,5 a 7",CK778="6,5 - 7"),13,IF(OR(CK778="7,5 a 8",CK778="7,5 - 8"),14,IF(OR(CK778="8,5 a 9",CK778="8,5 - 9,5",CK778="9 a 9,5"),15,IF(CK778="10",15,IF(OR(CK778="0,5 a 1",CK778="0,5 - 1"),7,"Fuera de rango")))))))))))))))))))</f>
        <v>10</v>
      </c>
      <c r="CO778" s="10" t="str">
        <f aca="false">IF(CM778&gt;0,"EME"," ")</f>
        <v> </v>
      </c>
      <c r="CQ778" s="10" t="str">
        <f aca="false">IF(CP778&gt;0,"0", " ")</f>
        <v> </v>
      </c>
      <c r="CR778" s="10" t="str">
        <f aca="false">IF(CP778&gt;0,"EME"," ")</f>
        <v> </v>
      </c>
      <c r="CS778" s="9" t="n">
        <v>2</v>
      </c>
      <c r="CV778" s="9" t="n">
        <v>2</v>
      </c>
      <c r="CY778" s="9" t="n">
        <v>0</v>
      </c>
      <c r="DB778" s="9" t="n">
        <v>0</v>
      </c>
      <c r="DC778" s="11" t="str">
        <f aca="false">IF(DB778&lt;0,"2"," ")</f>
        <v> </v>
      </c>
      <c r="DD778" s="11" t="str">
        <f aca="false">IF(DB778&lt;0,"MIO"," ")</f>
        <v> </v>
      </c>
      <c r="DE778" s="9" t="n">
        <v>0</v>
      </c>
      <c r="DF778" s="10" t="str">
        <f aca="false">IF(DE778&lt;0,"3"," ")</f>
        <v> </v>
      </c>
      <c r="DG778" s="10" t="str">
        <f aca="false">IF(DE778&lt;0,"AST"," ")</f>
        <v> </v>
      </c>
      <c r="DH778" s="9" t="n">
        <v>0</v>
      </c>
      <c r="DI778" s="10" t="str">
        <f aca="false">IF(DH778&lt;0,"3"," ")</f>
        <v> </v>
      </c>
      <c r="DJ778" s="10" t="str">
        <f aca="false">IF(DH778&lt;0,"AST"," ")</f>
        <v> </v>
      </c>
      <c r="DK778" s="9" t="n">
        <v>0.75</v>
      </c>
      <c r="DL778" s="10" t="str">
        <f aca="false">IF(DK778&gt;0,"4"," ")</f>
        <v>4</v>
      </c>
      <c r="DM778" s="10" t="str">
        <f aca="false">IF(DK778&gt;0,"PRE"," ")</f>
        <v>PRE</v>
      </c>
      <c r="DN778" s="9" t="n">
        <v>0.75</v>
      </c>
      <c r="DO778" s="10" t="str">
        <f aca="false">IF(DN778&gt;0,"4"," ")</f>
        <v>4</v>
      </c>
      <c r="DP778" s="10" t="str">
        <f aca="false">IF(DN778&gt;0,"PRE"," ")</f>
        <v>PRE</v>
      </c>
      <c r="DS778" s="12" t="str">
        <f aca="false">CONCATENATE(CO778,CU778,DA778,DG778,DM778)</f>
        <v>  PRE</v>
      </c>
      <c r="DT778" s="10" t="e">
        <f aca="false" t="array" ref="DT778">_xlfn.IFS(DS778="EME    ","0", DS778=" HIP   ","1", DS778="  MIO  ","2", DS778="   AST ","3", DS778="    PRE","4", DS778="EME   PRE","5", DS778=" HIP  PRE","6", DS778=" HIP AST ","7", DS778="  MIO PRE","8", DS778="  MIOAST ","9", DS778="   ASTPRE","10",DS778=" HIP ASTPRE","11", DS778="  MIOASTPRE","12", DS778="     ","0")</f>
        <v>#N/A</v>
      </c>
      <c r="DV778" s="1" t="e">
        <f aca="false" t="array" ref="DV778">_xlfn.IFS(DU778="SI","2", DU778="NO","1")</f>
        <v>#N/A</v>
      </c>
      <c r="DX778" s="11" t="str">
        <f aca="false">IF(DW778=0,"1","2")</f>
        <v>1</v>
      </c>
      <c r="DY778" s="11" t="str">
        <f aca="false" t="array" ref="DY778">_xlfn.IFS(DW778=0,"0", DW778=0.25, "1", DW778=0.5,"2", DW778=0.75,"3", DW778=1,"4",DW778=1.25,"5", DW778=1.5,"6", DW778=1.75,"7", DW778=2,"8")</f>
        <v>0</v>
      </c>
      <c r="EA778" s="11" t="str">
        <f aca="false">IF(DZ778=0,"1","2")</f>
        <v>1</v>
      </c>
      <c r="EB778" s="11" t="str">
        <f aca="false" t="array" ref="EB778">_xlfn.IFS(DZ778=0,"0", DZ778=0.25, "1", DZ778=0.5,"2", DZ778=0.75,"3", DZ778=1,"4",DZ778=1.25,"5", DZ778=1.5,"6", DZ778=1.75,"7", DZ778=2,"8")</f>
        <v>0</v>
      </c>
      <c r="ED778" s="10" t="str">
        <f aca="false">IF(EC778=0,"1","2")</f>
        <v>1</v>
      </c>
      <c r="EE778" s="11" t="str">
        <f aca="false" t="array" ref="EE778">_xlfn.IFS(EC778=0,"0", EC778=-0.25, "1", EC778=-0.5,"2", EC778=-0.75,"3", EC778=-1,"4",EC778=-1.25,"5", EC778=-1.5,"6", EC778=-1.75,"7", EC778=-2,"8", EC778=-2.25,"9",EC778=-2.5,"10", EC778=-2.75,"11", EC778=-3,"12", EC778=-3.25,"13", EC778=-3.5,"14", EC778=-3.75,"15",EC778=-4,"16")</f>
        <v>0</v>
      </c>
      <c r="EG778" s="10" t="str">
        <f aca="false">IF(EF778=0,"1","2")</f>
        <v>1</v>
      </c>
      <c r="EH778" s="11" t="str">
        <f aca="false" t="array" ref="EH778">_xlfn.IFS(EF778=0,"0", EF778=-0.25, "1", EF778=-0.5,"2", EF778=-0.75,"3", EF778=-1,"4",EF778=-1.25,"5", EF778=-1.5,"6", EF778=-1.75,"7", EF778=-2,"8", EF778=-2.25,"9",EF778=-2.5,"10", EF778=-2.75,"11", EF778=-3,"12", EF778=-3.25,"13", EF778=-3.5,"14", EF778=-3.75,"15",EF778=-4,"16")</f>
        <v>0</v>
      </c>
      <c r="EJ778" s="11" t="str">
        <f aca="false">IF(EI778=0,"1","2")</f>
        <v>1</v>
      </c>
      <c r="EK778" s="11" t="str">
        <f aca="false" t="array" ref="EK778">_xlfn.IFS(EI778=0,"0", EI778=-0.25, "1", EI778=-0.5,"2", EI778=-0.75,"3", EI778=-1,"4",EI778=-1.25,"5", EI778=-1.5,"6", EI778=-1.75,"7", EI778=-2,"8", EI778=-2.25,"9", EI778=-2.25,"9",EI778=-2.5,"10", EI778=-2.75,"11", EI778=-3,"12", EI778=-3.25,"13", EI778=-3.5,"14", EI778=-3.75,"15",EI778=-4,"16", EI778=0.25, "17", EI778=0.5, "18")</f>
        <v>0</v>
      </c>
      <c r="EM778" s="11" t="str">
        <f aca="false">IF(EL778=0,"1","2")</f>
        <v>1</v>
      </c>
      <c r="EN778" s="11" t="str">
        <f aca="false" t="array" ref="EN778">_xlfn.IFS(EL778=0.25,"17",EL778=0.5,"18", EL778=0,"0", EL778=-0.25, "1", EL778=-0.5,"2", EL778=-0.75,"3", EL778=-1,"4",EL778=-1.25,"5", EL778=-1.5,"6", EL778=-1.75,"7", EL778=-2,"8",EL778= -2.25,"9",EL778=-2.5,"10",EL778= -2.75,"11",EL778= -3,"12",EL778= -3.25,"13",EL778= -3.5,"14",EL778= -3.75,"15",EL778=-4,"16")</f>
        <v>0</v>
      </c>
      <c r="EP778" s="11" t="str">
        <f aca="false">IF(EO778=0,"1","2")</f>
        <v>1</v>
      </c>
      <c r="EQ778" s="11" t="str">
        <f aca="false" t="array" ref="EQ778">_xlfn.IFS(EO778=0,"0", EO778=0.25, "1", EO778=0.5,"2", EO778=0.75,"3", EO778=1,"4",EO778=1.25,"5", EO778=1.5,"6", EO778=1.75,"7", EO778=2,"8", EO778=2.25,"9", EO778=2.25,"9",EO778=2.5,"10", EO778=2.75,"11", EO778=3,"12", EO778=3.25,"13", EO778=3.5,"14", EO778=3.75,"15",EO778=4,"16", EO778=-0.25, "17", bq=-0.5, "18")</f>
        <v>0</v>
      </c>
      <c r="ES778" s="11" t="str">
        <f aca="false">IF(ER778=0,"1","2")</f>
        <v>1</v>
      </c>
      <c r="ET778" s="11" t="str">
        <f aca="false" t="array" ref="ET778">_xlfn.IFS(ER778=0,"0", ER778=0.25, "1", ER778=0.5,"2", ER778=0.75,"3", ER778=1,"4",ER778=1.25,"5", ER778=1.5,"6", ER778=1.75,"7", ER778=2,"8", ER778=2.25,"9", ER778=2.25,"9",ER778=2.5,"10", ER778=2.75,"11", ER778=3,"12", ER778=3.25,"13", ER778=3.5,"14", ER778=3.75,"15",ER778=4,"16", ER778=-0.25, "17", bq=-0.5, "18")</f>
        <v>0</v>
      </c>
      <c r="EV778" s="14" t="e">
        <f aca="false">VLOOKUP(EU778,LEYENDA!$G$2:$H$8,2,TRUE())</f>
        <v>#N/A</v>
      </c>
      <c r="EW778" s="14" t="e">
        <f aca="false" t="array" ref="EW778">_xlfn.IFS(EV778="0-5","1", EV778="6-12","2", EV778="13-18","3", EV778="19-24","4", EV778="25-36","5", EV778="37-48","6", EV778="49-60","7")</f>
        <v>#N/A</v>
      </c>
    </row>
    <row r="779" customFormat="false" ht="13.5" hidden="false" customHeight="false" outlineLevel="0" collapsed="false">
      <c r="A779" s="1" t="n">
        <v>312</v>
      </c>
      <c r="B779" s="2" t="n">
        <v>2</v>
      </c>
      <c r="C779" s="33" t="n">
        <v>42427</v>
      </c>
      <c r="E779" s="5" t="str">
        <f aca="false">VLOOKUP(A779,'286'!$A$3:$J$6279,10,FALSE())</f>
        <v>MANZANARO ALBERTOS, BEATRIZ</v>
      </c>
      <c r="F779" s="4" t="str">
        <f aca="false">VLOOKUP(A779,'286'!$A$3:$I$1768,3,FALSE())</f>
        <v>MANALBE</v>
      </c>
      <c r="G779" s="6" t="n">
        <f aca="false">VLOOKUP(A779,'286'!$A$3:$I$1768,4,FALSE())</f>
        <v>35180</v>
      </c>
      <c r="H779" s="7" t="n">
        <f aca="false">YEAR(C779)-YEAR(G779)</f>
        <v>20</v>
      </c>
      <c r="I779" s="1" t="str">
        <f aca="false">VLOOKUP(H779,LEYENDA!$C$2:$D$6,2,TRUE())</f>
        <v>13-24</v>
      </c>
      <c r="J779" s="5" t="str">
        <f aca="false">VLOOKUP(A779,'286'!$A$3:$I$1768,7,FALSE())</f>
        <v>M</v>
      </c>
      <c r="K779" s="8" t="n">
        <f aca="false">VLOOKUP(A779,'286'!$A$3:$I$1768,2,FALSE())</f>
        <v>0</v>
      </c>
      <c r="L779" s="4" t="str">
        <f aca="false">VLOOKUP(A779,'286'!$A$3:$I$1768,8,FALSE())</f>
        <v>I</v>
      </c>
      <c r="M779" s="4" t="str">
        <f aca="false">VLOOKUP(A779,'286'!$A$3:$I$1768,9,FALSE())</f>
        <v>D</v>
      </c>
      <c r="N779" s="8" t="str">
        <f aca="false">IF(R779=O779, "MISMA","CONTRARIA")</f>
        <v>CONTRARIA</v>
      </c>
      <c r="O779" s="8" t="str">
        <f aca="false" t="array" ref="O779">_xlfn.IFS(L779="D","1", L779="I","2")</f>
        <v>2</v>
      </c>
      <c r="P779" s="8" t="e">
        <f aca="false" t="array" ref="P779">_xlfn.IFS(K779="OD","1", K779="OI","2")</f>
        <v>#N/A</v>
      </c>
      <c r="Q779" s="1" t="str">
        <f aca="false" t="array" ref="Q779">_xlfn.IFS(J779="M","1", J779="H","2")</f>
        <v>1</v>
      </c>
      <c r="R779" s="8" t="str">
        <f aca="false" t="array" ref="R779">_xlfn.IFS(M779="D","1", M779="I","2")</f>
        <v>1</v>
      </c>
      <c r="S779" s="1" t="str">
        <f aca="false" t="array" ref="S779">_xlfn.IFS(N779="CONTRARIA", "1",N779= "MISMA","2")</f>
        <v>1</v>
      </c>
      <c r="T779" s="1" t="str">
        <f aca="false" t="array" ref="T779">_xlfn.IFS(I779="0-12","1", I779="13-24","2", I779="25-40","3", I779="41-60","4", I779="61-100","5")</f>
        <v>2</v>
      </c>
      <c r="U779" s="9" t="n">
        <v>-3</v>
      </c>
      <c r="V779" s="10" t="str">
        <f aca="false">IF(U779="","",IF(AND(U779&gt;=-9,U779&lt;=-6.5),"-9 a -6,5",IF(AND(U779&gt;=-6,U779&lt;=-3.5),"-6 a -3,5",IF(AND(U779&gt;=-3,U779&lt;=-1),"-3 a -1",IF(U779=-0.5,"-0,5",IF(AND(U779&gt;=0,U779&lt;=2.5),"0 a 2,5",IF(AND(U779&gt;=3,U779&lt;=5.5),"3 a 5,5",IF(AND(U779&gt;=6,U779&lt;=8.5),"6 a 8,5",IF(AND(U779&gt;=9,U779&lt;=20),"9 a 20","Fuera de rango")))))))))</f>
        <v>-3 a -1</v>
      </c>
      <c r="W779" s="11" t="n">
        <f aca="false">IF(V779="","",IF(V779="-9 a -6,5",2,IF(V779="-6 a -3,5",3,IF(V779="-3 a -1",4,IF(V779="-0,5","NORMA",IF(V779="0 a 2,5",5,IF(V779="3 a 5,5",6,IF(V779="6 a 8,5",7,IF(V779="9 a 20",8,"Fuera de rango")))))))))</f>
        <v>4</v>
      </c>
      <c r="X779" s="9" t="n">
        <v>0</v>
      </c>
      <c r="Y779" s="11" t="str">
        <f aca="false">IF(X779="","",IF(AND(X779&gt;=0,X779&lt;=4),"0 a 4",IF(AND(X779&gt;=4.5,X779&lt;=8.5),"4,5 a 8,5",IF(X779=9,"9",IF(AND(X779&gt;=9.5,X779&lt;=13),"9,5 a 13",IF(AND(X779&gt;=13.5,X779&lt;=20),"13,5 a 20",IF(AND(X779&gt;=20.5,X779&lt;=35),"20,5 a 35","Fuera de rango")))))))</f>
        <v>0 a 4</v>
      </c>
      <c r="Z779" s="11" t="n">
        <f aca="false">IF(Y779="","",IF(Y779="0 a 4",1,IF(Y779="4,5 a 8,5",2,IF(Y779="9","NORMA",IF(Y779="9,5 a 13",3,IF(Y779="13,5 a 20",4,IF(Y779="20,5 a 35",5,"Fuera de rango")))))))</f>
        <v>1</v>
      </c>
      <c r="AA779" s="9" t="n">
        <v>9</v>
      </c>
      <c r="AB779" s="10" t="str">
        <f aca="false">IF(AA779="","",IF(AND(AA779&gt;=0,AA779&lt;=9),"0 a 9",IF(AND(AA779&gt;=9.5,AA779&lt;=18.5),"9,5 a 18,5",IF(AA779=19,"19",IF(AND(AA779&gt;=19.5,AA779&lt;=28),"19,5 a 28",IF(AND(AA779&gt;=28.5,AA779&lt;=40),"28,5 a 40","Fuera de rango"))))))</f>
        <v>0 a 9</v>
      </c>
      <c r="AC779" s="11" t="n">
        <f aca="false" t="array" ref="AC779">_xlfn.IFS(AB779="","",AB779="0 a 9",1,AB779="9,5 a 18,5",2,AB779="19","NORMA",AB779="19,5 a 28",3,AB779="28,5 a 40",4,TRUE(),"Fuera de rango")</f>
        <v>1</v>
      </c>
      <c r="AD779" s="9" t="n">
        <v>0</v>
      </c>
      <c r="AE779" s="10" t="str">
        <f aca="false">IF(AD779="","",IF(AND(AD779&gt;=-10,AD779&lt;=0),"De -10 a 0",IF(AND(AD779&gt;=0.5,AD779&lt;=9.5),"0,5 a 9,5",IF(AD779=10,"10",IF(AND(AD779&gt;=10.5,AD779&lt;=20),"10,5 a 20",IF(AND(AD779&gt;=20.5,AD779&lt;=40),"20,5 a 40","Fuera de rango"))))))</f>
        <v>De -10 a 0</v>
      </c>
      <c r="AF779" s="12" t="n">
        <f aca="false">IF(AD779="","",IF(AND(AD779&gt;=-10,AD779&lt;=0),1,IF(AND(AD779&gt;=0.5,AD779&lt;=9.5),2,IF(AD779=10,"NORMA",IF(AND(AD779&gt;=10.5,AD779&lt;=20),3,IF(AND(AD779&gt;=20.5,AD779&lt;=40),4,""))))))</f>
        <v>1</v>
      </c>
      <c r="AG779" s="9" t="n">
        <v>6</v>
      </c>
      <c r="AH779" s="10" t="str">
        <f aca="false">IF(AG779="","",IF(AND(AG779&gt;=0,AG779&lt;=4),"0 a 4",IF(AND(AG779&gt;=4.5,AG779&lt;=8.5),"4,5 a 8,5",IF(AG779=9,"9",IF(AND(AG779&gt;=9.5,AG779&lt;=13),"9,5 a 13",IF(AND(AG779&gt;=13.5,AG779&lt;=25),"13,5 a 25","Fuera de rango"))))))</f>
        <v>4,5 a 8,5</v>
      </c>
      <c r="AI779" s="10" t="n">
        <f aca="false">IF(AH779="","",IF(AH779="0 a 4",1,IF(AH779="4,5 a 8,5",2,IF(AH779="9","NORMA",IF(AH779="9,5 a 13",3,IF(AH779="13,5 a 25",4,""))))))</f>
        <v>2</v>
      </c>
      <c r="AJ779" s="9" t="n">
        <v>4</v>
      </c>
      <c r="AK779" s="10" t="str">
        <f aca="false">IF(AJ779="","",IF(AND(AJ779&gt;=-15,AJ779&lt;=-10.5),"-15 a -10,5",IF(AND(AJ779&gt;=-10,AJ779&lt;=-4),"-10 a -4",IF(AND(AJ779&gt;=-4.5,AJ779&lt;=0),"-4,5 a 0",IF(AND(AJ779&gt;=0.5,AJ779&lt;=4.5),"0,5 a 4,5",IF(AJ779=5,"5",IF(AND(AJ779&gt;=5.5,AJ779&lt;=10),"5,5 a 10",IF(AND(AJ779&gt;=10.5,AJ779&lt;=20),"10,5 a 20","Fuera de rango"))))))))</f>
        <v>0,5 a 4,5</v>
      </c>
      <c r="AL779" s="11" t="n">
        <f aca="false">IF(AK779="","",IF(AK779="-15 a -10,5",1,IF(AK779="-10 a -4",2,IF(AK779="-4,5 a 0",3,IF(AK779="0,5 a 4,5",4,IF(AK779="5","NORMA",IF(AK779="5,5 a 10",5,IF(AK779="10,5 a 20",6,"Error"))))))))</f>
        <v>4</v>
      </c>
      <c r="AM779" s="9" t="n">
        <v>1</v>
      </c>
      <c r="AN779" s="10" t="str">
        <f aca="false">IF(AM779="","",IF(AND(AM779&gt;=-7.5,AM779&lt;=-5.5),"-7,5 a -5,5",IF(AND(AM779&gt;=-5,AM779&lt;=-3),"-5 a -3",IF(AND(AM779&gt;=-2.5,AM779&lt;=-0.5),"-2,5 a -0,5",IF(AM779=0,"0,00",IF(AND(AM779&gt;=0.5,AM779&lt;=2.5),"0,5 a 2,5",IF(AND(AM779&gt;=3,AM779&lt;=5),"3 a 5",IF(AND(AM779&gt;=5.5,AM779&lt;=7.5),"5,5 a 7,5",IF(AND(AM779&gt;=8,AM779&lt;=10),"8 a 10","Fuera de rango")))))))))</f>
        <v>0,5 a 2,5</v>
      </c>
      <c r="AO779" s="11" t="n">
        <f aca="false">IF(AN779="","",IF(AN779="-7,5 a -5,5",1,IF(AN779="-5 a -3",2,IF(AN779="-2,5 a -0,5",3,IF(AN779="0,00","NORMA",IF(AN779="0,5 a 2,5",4,IF(AN779="3 a 5",5,IF(AN779="5,5 a 7,5",6,IF(AN779="8 a 10",7,"Error")))))))))</f>
        <v>4</v>
      </c>
      <c r="AP779" s="9" t="n">
        <v>-8</v>
      </c>
      <c r="AQ779" s="10" t="str">
        <f aca="false">IF(AP779="","",IF(AND(AP779&gt;=-20,AP779&lt;=-9.5),"-20 a -9,5",IF(AND(AP779&gt;=-9,AP779&lt;=-6.5),"-9 a -6,5",IF(AP779=-6,"-6",IF(AND(AP779&gt;=-5.5,AP779&lt;=-3),"-5,5 a -3",IF(AND(AP779&gt;=-2.5,AP779&lt;=0),"-2,5 a 0",IF(AND(AP779&gt;=0.5,AP779&lt;=3),"0,5 a 3",IF(AND(AP779&gt;=3.5,AP779&lt;=6),"3,5 a 6",IF(AND(AP779&gt;=6.5,AP779&lt;=9),"6,5 a 9",IF(AND(AP779&gt;=9.5,AP779&lt;=20),"9,5 a 20","Fuera de rango"))))))))))</f>
        <v>-9 a -6,5</v>
      </c>
      <c r="AR779" s="11" t="n">
        <f aca="false">IF(AQ779="","",IF(AQ779="-20 a -9,5",1,IF(AQ779="-9 a -6,5",2,IF(AQ779="-6","NORMA",IF(AQ779="-5,5 a -3",3,IF(AQ779="-2,5 a 0",4,IF(AQ779="0,5 a 3",5,IF(AQ779="3,5 a 6",6,IF(AQ779="6,5 a 9",7,IF(AQ779="9,5 a 20",8,""))))))))))</f>
        <v>2</v>
      </c>
      <c r="AS779" s="9" t="n">
        <v>1</v>
      </c>
      <c r="AT779" s="10" t="str">
        <f aca="false">IF(AS779="","",IF(AND(AS779&gt;=-16,AS779&lt;=-14),"-16 a -14",IF(AND(AS779&gt;=-13.5,AS779&lt;=-11.5),"-13,5 a -11,5",IF(AND(AS779&gt;=-11,AS779&lt;=-9),"-11 a -9",IF(AND(AS779&gt;=-8.5,AS779&lt;=-6.5),"-8,5 a -6,5",IF(AND(AS779&gt;=-6,AS779&lt;=-4),"-6 a -4",IF(AND(AS779&gt;=-3.5,AS779&lt;=-1.5),"-3,5 a -1,5",IF(AND(AS779&gt;=-1,AS779&lt;=1),"-1 a 1",IF(AND(AS779&gt;=1.5,AS779&lt;=3.5),"1,5 a 3,5",IF(AND(AS779&gt;=4,AS779&lt;=6),"4 a 6",IF(AND(AS779&gt;=6.5,AS779&lt;=8.5),"6,5 a 8,5",IF(AND(AS779&gt;=9,AS779&lt;=11),"9 a 11",IF(AND(AS779&gt;=11.5,AS779&lt;=13.5),"11,5 a 13,5",IF(AND(AS779&gt;=14,AS779&lt;=16),"14 a 16",IF(AND(AS779&gt;=16.5,AS779&lt;=18.5),"16,5 a 18,5",IF(AND(AS779&gt;=19,AS779&lt;=21),"19 a 21","Fuera de rango"))))))))))))))))</f>
        <v>-1 a 1</v>
      </c>
      <c r="AU779" s="11" t="n">
        <f aca="false" t="array" ref="AU779">IF(AT779="","",_xlfn.IFS(AT779="-16 a -14",1,AT779="-13,5 a -11,5",2,AT779="-11 a -9",3,AT779="-8,5 a -6,5",4,AT779="-6 a -4",5,AT779="-3,5 a -1,5",6,AT779="-1 a 1",7,AT779="1,5 a 3,5",8,AT779="4 a 6","NORMA",AT779="6,5 a 8,5",9,AT779="9 a 11",10,AT779="11,5 a 13,5",11,AT779="14 a 16",12,AT779="16,5 a 18,5",13,AT779="19 a 21",14,TRUE(),""))</f>
        <v>7</v>
      </c>
      <c r="AV779" s="9" t="n">
        <v>1.5</v>
      </c>
      <c r="AW779" s="10" t="str">
        <f aca="false">IF(AV779="","",IF(AND(AV779&gt;=-1,AV779&lt;=-0.5),"-1 a -0,5",IF(AND(AV779&gt;-0.5,AV779&lt;=0),"De -0,5 a 0",IF(AND(AV779&gt;=0.25,AV779&lt;=0.75),"0,25 a 0,75",IF(AND(AV779&gt;=1,AV779&lt;=1.5),"1 a 1,5",IF(AND(AV779&gt;=1.75,AV779&lt;=2.25),"1,75 a 2,25",IF(AND(AV779&gt;=2.5,AV779&lt;=3),"2,5 a 3",IF(AND(AV779&gt;=3.25,AV779&lt;=3.75),"3,25 a 3,75","Fuera de rango"))))))))</f>
        <v>1 a 1,5</v>
      </c>
      <c r="AX779" s="10" t="n">
        <f aca="false">IF(AW779="","",IF(OR(AW779="-1 a -0,5",AW779="-1 a -0.5"),1,IF(OR(AW779="De -0,5 a 0",AW779="-0,5 a 0",AW779="De -0.5 a 0"),2,IF(OR(AW779="0,25 a 0,75",AW779="0.25 a 0.75"),"NORMA",IF(OR(AW779="1 a 1,5",AW779="1 a 1.5"),3,IF(OR(AW779="1,75 a 2,25",AW779="1.75 a 2.25"),4,IF(OR(AW779="2,5 a 3",AW779="2.5 a 3"),5,IF(OR(AW779="3,25 a 3,75",AW779="3.25 a 3.75"),6,""))))))))</f>
        <v>3</v>
      </c>
      <c r="AY779" s="9" t="n">
        <v>-8</v>
      </c>
      <c r="AZ779" s="10" t="str">
        <f aca="false">IF(AY779="","",IF(AND(AY779&gt;=-20,AY779&lt;=-9.5),"-20 a -9,5",IF(AND(AY779&gt;=-9,AY779&lt;=-6.5),"-9 a -6,5",IF(AY779=-6,"-6",IF(AND(AY779&gt;=-5.5,AY779&lt;=-3),"-5,5 a -3",IF(AND(AY779&gt;=-2.5,AY779&lt;=0),"-2,5 a 0",IF(AND(AY779&gt;=0.5,AY779&lt;=3),"0,5 a 3",IF(AND(AY779&gt;=3.5,AY779&lt;=6),"3,5 a 6","Fuera de rango"))))))))</f>
        <v>-9 a -6,5</v>
      </c>
      <c r="BA779" s="11" t="n">
        <f aca="false">IF(AZ779="","",IF(AZ779="-20 a -9,5",1,IF(AZ779="-9 a -6,5",2,IF(AZ779="-6","NORMA",IF(AZ779="-5,5 a -3",3,IF(AZ779="-2,5 a 0",4,IF(AZ779="0,5 a 3",5,IF(AZ779="3,5 a 6",6,""))))))))</f>
        <v>2</v>
      </c>
      <c r="BB779" s="9" t="n">
        <v>0</v>
      </c>
      <c r="BC779" s="10" t="str">
        <f aca="false" t="array" ref="BC779">IF(BB779="","",_xlfn.IFS(AND(BB779&gt;=0,BB779&lt;=2),"0 a 2",AND(BB779&gt;=2.5,BB779&lt;=4.5),"2,5 a 4,5",AND(BB779&gt;=5,BB779&lt;=7),"5 a 7",AND(BB779&gt;=7.5,BB779&lt;=9.5),"7,5 a 9,5",AND(BB779&gt;=10,BB779&lt;=12),"10 a 12",AND(BB779&gt;=12.5,BB779&lt;=14.5),"12,5 a 14,5",BB779=15,"15",AND(BB779&gt;=15.5,BB779&lt;=17.5),"15,5 a 17,5",AND(BB779&gt;=18,BB779&lt;=20),"18 a 20",AND(BB779&gt;=20.5,BB779&lt;=22.5),"20,5 a 22,5",AND(BB779&gt;=23,BB779&lt;=25),"23 a 25",TRUE(),"Fuera de rango"))</f>
        <v>0 a 2</v>
      </c>
      <c r="BD779" s="11" t="n">
        <f aca="false" t="array" ref="BD779">IF(BC779="","",_xlfn.IFS(BC779="0 a 2",1,BC779="2,5 a 4,5",2,BC779="5 a 7",3,BC779="7,5 a 9,5",4,BC779="10 a 12",5,BC779="12,5 a 14,5",6,BC779="15","NORMA",BC779="15,5 a 17,5",7,BC779="18 a 20",8,BC779="20,5 a 22,5",9,BC779="23 a 25",10,TRUE(),"Fuera de rango"))</f>
        <v>1</v>
      </c>
      <c r="BE779" s="9" t="n">
        <v>13</v>
      </c>
      <c r="BF779" s="10" t="str">
        <f aca="false">IF(BE779="","",IF(AND(BE779&gt;=-20,BE779&lt;=-10),"-20 a -10",IF(AND(BE779&gt;=-9.5,BE779&lt;=0.5),"-9,5 a 0,5",IF(AND(BE779&gt;=1,BE779&lt;=11),"1 a 11",IF(AND(BE779&gt;=11.5,BE779&lt;=20.5),"11,5 a 20,5",IF(BE779=21,"21",IF(AND(BE779&gt;=21.5,BE779&lt;=31.5),"21,5 a 31,5",IF(AND(BE779&gt;=32,BE779&lt;=42),"32 a 42","Fuera de rango"))))))))</f>
        <v>11,5 a 20,5</v>
      </c>
      <c r="BG779" s="11" t="n">
        <f aca="false">IF(BF779="","",IF(BF779="-20 a -10",1,IF(BF779="-9,5 a 0,5",2,IF(BF779="1 a 11",3,IF(BF779="11,5 a 20,5",4,IF(BF779="21","NORMA",IF(BF779="21,5 a 31,5",5,IF(BF779="32 a 42",6,""))))))))</f>
        <v>4</v>
      </c>
      <c r="BH779" s="9" t="n">
        <v>8</v>
      </c>
      <c r="BI779" s="10" t="str">
        <f aca="false">IF(BH779="","",IF(AND(BH779&gt;=-20,BH779&lt;=-15),"-20 a -15",IF(AND(BH779&gt;=-14.5,BH779&lt;=-9.5),"-14,5 a -9,5",IF(AND(BH779&gt;=-9,BH779&lt;=-4),"-9 a -4",IF(AND(BH779&gt;=-3.5,BH779&lt;=2.5),"-3,5 a 2,5",IF(AND(BH779&gt;=3,BH779&lt;=8),"3 a 8",IF(AND(BH779&gt;=8.5,BH779&lt;=14.5),"8,5 a 14,5",IF(BH779=15,"15",IF(AND(BH779&gt;=15.5,BH779&lt;=20.5),"15,5 a 20,5",IF(AND(BH779&gt;=21,BH779&lt;=26),"21 a 26","Fuera de rango"))))))))))</f>
        <v>3 a 8</v>
      </c>
      <c r="BJ779" s="11" t="n">
        <f aca="false">IF(BI779="","",IF(BI779="-20 a -15",1,IF(BI779="-14,5 a -9,5",2,IF(BI779="-9 a -4",3,IF(BI779="-3,5 a 2,5",4,IF(BI779="3 a 8",5,IF(BI779="8,5 a 14,5",6,IF(BI779="15","NORMA",IF(BI779="15,5 a 20,5",7,IF(BI779="21 a 26",8,IF(BI779="26,5 a 31,5",9,"")))))))))))</f>
        <v>5</v>
      </c>
      <c r="BK779" s="9" t="n">
        <v>14</v>
      </c>
      <c r="BL779" s="10" t="str">
        <f aca="false">IF(BK779="","",IF(AND(BK779&gt;=0,BK779&lt;=2),"0 - 2",IF(AND(BK779&gt;=2.5,BK779&lt;=4.5),"2,5 - 4,5",IF(AND(BK779&gt;=5,BK779&lt;=7),"5 - 7",IF(AND(BK779&gt;=7.5,BK779&lt;=9.5),"7,5 - 9,5",IF(AND(BK779&gt;=10,BK779&lt;=12),"10 - 12",IF(AND(BK779&gt;=12.5,BK779&lt;=13.5),"12,5 - 13,5",IF(BK779=14,"14",IF(AND(BK779&gt;=14.5,BK779&lt;=16.5),"14,5 - 16,5",IF(AND(BK779&gt;=17,BK779&lt;=19),"17 - 19",IF(AND(BK779&gt;=19.5,BK779&lt;=21.5),"19,5 - 21,5",IF(AND(BK779&gt;=22,BK779&lt;=24),"22 - 24",IF(AND(BK779&gt;=24.5,BK779&lt;=26.5),"24,5 - 26,5",IF(AND(BK779&gt;=27,BK779&lt;=29),"27 - 29",IF(AND(BK779&gt;=29.5,BK779&lt;=30),"29,5 - 30","Fuera de rango")))))))))))))))</f>
        <v>14</v>
      </c>
      <c r="BM779" s="11" t="str">
        <f aca="false">IF(BL779="","",IF(BL779="0 - 2",1,IF(BL779="2,5 - 4,5",2,IF(BL779="5 - 7",3,IF(BL779="7,5 - 9,5",4,IF(BL779="10 - 12",5,IF(BL779="12,5 - 13,5",6,IF(BL779="14","NORMA",IF(BL779="14,5 - 16,5",7,IF(BL779="17 - 19",8,IF(BL779="19,5 - 21,5",9,IF(BL779="22 - 24",10,IF(BL779="24,5 - 26,5",11,IF(BL779="27 - 29",12,IF(BL779="29,5 - 30",13,"")))))))))))))))</f>
        <v>NORMA</v>
      </c>
      <c r="BN779" s="9" t="n">
        <v>14</v>
      </c>
      <c r="BO779" s="11" t="str">
        <f aca="false">IF(BN779="","",IF(AND(BN779&gt;=-20,BN779&lt;=-10),"-20 a -10",IF(AND(BN779&gt;=-9.5,BN779&lt;=0.5),"-9,5 a 0,5",IF(AND(BN779&gt;=1,BN779&lt;=11),"1 a 11",IF(AND(BN779&gt;=11.5,BN779&lt;=21.5),"11,5 a 21,5",IF(BN779=22,"22",IF(AND(BN779&gt;=22.5,BN779&lt;=32.5),"22,5 a 32,5",IF(AND(BN779&gt;=33,BN779&lt;=43),"33 a 43","Fuera de rango"))))))))</f>
        <v>11,5 a 21,5</v>
      </c>
      <c r="BP779" s="11" t="n">
        <f aca="false">IF(BO779="","",IF(BO779="-20 a -10",1,IF(BO779="-9,5 a 0,5",2,IF(BO779="1 a 11",3,IF(BO779="11,5 a 21,5",4,IF(BO779="22","NORMA",IF(BO779="22,5 a 32,5",5,IF(BO779="33 a 43",6,""))))))))</f>
        <v>4</v>
      </c>
      <c r="BQ779" s="9" t="n">
        <v>1</v>
      </c>
      <c r="BR779" s="10" t="str">
        <f aca="false">IF(BQ779="","",IF(AND(BQ779&gt;=-20,BQ779&lt;=-15),"-20 a -15",IF(AND(BQ779&gt;=-14.5,BQ779&lt;=-9.5),"-14,5 a -9,5",IF(AND(BQ779&gt;=-9,BQ779&lt;=-4),"-9 a -4",IF(AND(BQ779&gt;=-3.5,BQ779&lt;=2.5),"-3,5 a 2,5",IF(AND(BQ779&gt;=3,BQ779&lt;=8),"3 a 8",IF(AND(BQ779&gt;=8.5,BQ779&lt;=13.5),"8,5 a 13,5",IF(AND(BQ779&gt;=14,BQ779&lt;=17.5),"14 a 17,5",IF(BQ779=18,"18",IF(AND(BQ779&gt;=18.5,BQ779&lt;=23.5),"18,5 a 23,5",IF(AND(BQ779&gt;=24,BQ779&lt;=29),"24 a 29",IF(AND(BQ779&gt;=29.5,BQ779&lt;=34.5),"29,5 a 34,5",IF(AND(BQ779&gt;=35,BQ779&lt;=40),"35 a 40","Fuera de rango")))))))))))))</f>
        <v>-3,5 a 2,5</v>
      </c>
      <c r="BS779" s="11" t="n">
        <f aca="false">IF(BR779="","",IF(BR779="-20 a -15",1,IF(BR779="-14,5 a -9,5",2,IF(BR779="-9 a -4",3,IF(BR779="-3,5 a 2,5",4,IF(BR779="3 a 8",5,IF(BR779="8,5 a 13,5",6,IF(BR779="14 a 17,5",7,IF(BR779="18","NORMA",IF(BR779="18,5 a 23,5",8,IF(BR779="24 a 29",9,IF(BR779="29,5 a 34,5",10,IF(BR779="35 a 40",11,"")))))))))))))</f>
        <v>4</v>
      </c>
      <c r="BT779" s="9" t="n">
        <v>0</v>
      </c>
      <c r="BU779" s="10" t="str">
        <f aca="false">IF(BT779="","",IF(AND(BT779&gt;=-20,BT779&lt;=-18),"-20 a -18",IF(AND(BT779&gt;=-17.5,BT779&lt;=-15.5),"-17,5 a -15,5",IF(AND(BT779&gt;=-15,BT779&lt;=-13),"-15 a -13",IF(AND(BT779&gt;=-12.5,BT779&lt;=-10.5),"-12,5 a -10,5",IF(AND(BT779&gt;=-10,BT779&lt;=-8),"-10 a -8",IF(AND(BT779&gt;=-7.5,BT779&lt;=-5.5),"-7,5 a -5,5",IF(AND(BT779&gt;=-5,BT779&lt;=-3),"-5 a -3",IF(AND(BT779&gt;=-2.5,BT779&lt;=-0.5),"-2,5 a -0,5",IF(BT779=0,"0",IF(AND(BT779&gt;=0.5,BT779&lt;=2.5),"0,5 a 2,5",IF(AND(BT779&gt;=3,BT779&lt;=5),"3 a 5",IF(AND(BT779&gt;=5.5,BT779&lt;=7.5),"5,5 a 7,5",IF(AND(BT779&gt;=8,BT779&lt;=10),"8 a 10",IF(AND(BT779&gt;=10.5,BT779&lt;=12.5),"10,5 a 12,5",IF(AND(BT779&gt;=13,BT779&lt;=15),"13 a 15",IF(AND(BT779&gt;=15.5,BT779&lt;=17.5),"15,5 a 17,5",IF(AND(BT779&gt;=18,BT779&lt;=20),"18 a 20","Fuera de rango"))))))))))))))))))</f>
        <v>0</v>
      </c>
      <c r="BV779" s="11" t="str">
        <f aca="false">IF(BT779="","",IF(BT779=0,"NORMA",IF(AND(BT779&gt;=-20,BT779&lt;=-18),2,IF(AND(BT779&gt;=-17.5,BT779&lt;=-15.5),2,IF(AND(BT779&gt;=-15,BT779&lt;=-13),3,IF(AND(BT779&gt;=-12.5,BT779&lt;=-10.5),4,IF(AND(BT779&gt;=-10,BT779&lt;=-8),5,IF(AND(BT779&gt;=-7.5,BT779&lt;=-5.5),6,IF(AND(BT779&gt;=-5,BT779&lt;=-3),7,IF(AND(BT779&gt;=-2.5,BT779&lt;=-0.5),8,IF(AND(BT779&gt;=0.5,BT779&lt;=2.5),9,IF(AND(BT779&gt;=3,BT779&lt;=5),10,IF(AND(BT779&gt;=5.5,BT779&lt;=7.5),11,IF(AND(BT779&gt;=8,BT779&lt;=10),12,IF(AND(BT779&gt;=10.5,BT779&lt;=12.5),13,IF(AND(BT779&gt;=13,BT779&lt;=15),14,IF(AND(BT779&gt;=15.5,BT779&lt;=17.5),15,IF(AND(BT779&gt;=18,BT779&lt;=20),16,"Fuera de rango"))))))))))))))))))</f>
        <v>NORMA</v>
      </c>
      <c r="BW779" s="9" t="n">
        <v>-4.5</v>
      </c>
      <c r="BX779" s="10" t="n">
        <f aca="false">18.5- (0.3*H779)</f>
        <v>12.5</v>
      </c>
      <c r="BY779" s="10" t="n">
        <f aca="false">(BW779)-(BX779)</f>
        <v>-17</v>
      </c>
      <c r="BZ779" s="10" t="str">
        <f aca="false">IF(BY779="","",IF(BY779&lt;-27.5,"De -30 a -28",IF(BY779&lt;-25,"De -27,5 a -25,5",IF(BY779&lt;-22.5,"De -25 a -23",IF(BY779&lt;-20,"De -22,5 a -20,5",IF(BY779&lt;-17.5,"De -20 a -18",IF(BY779&lt;-15,"De -17,5 a -15,5",IF(BY779&lt;-12.5,"De -15 a -13",IF(BY779&lt;-10,"De -12,5 a -10,5",IF(BY779&lt;-7.5,"De -10 a -8",IF(BY779&lt;-5,"De -7,5 a -5,5",IF(BY779&lt;-2.5,"De -5 a -3",IF(BY779&lt;0,"De -2,5 a -0,5",IF(BY779&lt;2.5,"De 0 a 2",IF(BY779&lt;5,"De 2,5 a 4,5",IF(BY779&lt;7.5,"De 5 a 7",IF(BY779&lt;10,"De 7,5 a 9,5",IF(BY779&lt;12.5,"De 10 a 12",IF(BY779&lt;15,"De 12,5 a 14,5",IF(BY779&lt;17.5,"De 15 a 17",IF(BY779&lt;20,"De 17,5 a 19,5",IF(BY779&lt;22.5,"De 20 a 22",IF(BY779&lt;25,"De 22,5 a 24,5",IF(BY779&lt;27.5,"De 25 a 27","De 27,5 a 30"))))))))))))))))))))))))</f>
        <v>De -17,5 a -15,5</v>
      </c>
      <c r="CA779" s="12" t="n">
        <f aca="false">IF(BY779="","",IF(BY779&lt;=-28,1,IF(BY779&lt;=-25.5,2,IF(BY779&lt;=-23,3,IF(BY779&lt;=-20.5,4,IF(BY779&lt;=-18,5,IF(BY779&lt;=-15.5,6,IF(BY779&lt;=-13,7,IF(BY779&lt;=-10.5,8,IF(BY779&lt;=-8,9,IF(BY779&lt;=-5.5,10,IF(BY779&lt;=-3,11,IF(BY779&lt;=-0.5,12,IF(BY779&lt;=2,13,IF(BY779&lt;=4.5,14,IF(BY779&lt;=7,15,IF(BY779&lt;=9.5,16,IF(BY779&lt;=12,17,IF(BY779&lt;=14.5,18,IF(BY779&lt;=17,19,IF(BY779&lt;=19.5,20,IF(BY779&lt;=22,21,IF(BY779&lt;=24.5,22,IF(BY779&lt;=27,23,IF(BY779&lt;=30,24,"Fuera de rango")))))))))))))))))))))))))</f>
        <v>6</v>
      </c>
      <c r="CB779" s="9" t="n">
        <v>-4.25</v>
      </c>
      <c r="CC779" s="10" t="n">
        <f aca="false">18.5- (0.3*H779)</f>
        <v>12.5</v>
      </c>
      <c r="CD779" s="10" t="n">
        <f aca="false">(CB779)-(CC779)</f>
        <v>-16.75</v>
      </c>
      <c r="CE779" s="10" t="str">
        <f aca="false">IF(CD779="","",IF(CD779&lt;-27.5,"De -30 a -28",IF(CD779&lt;-25,"De -27,5 a -25,5",IF(CD779&lt;-22.5,"De -25 a -23",IF(CD779&lt;-20,"De -22,5 a -20,5",IF(CD779&lt;-17.5,"De -20 a -18",IF(CD779&lt;-15,"De -17,5 a -15,5",IF(CD779&lt;-12.5,"De -15 a -13",IF(CD779&lt;-10,"De -12,5 a -10,5",IF(CD779&lt;-7.5,"De -10 a -8",IF(CD779&lt;-5,"De -7,5 a -5,5",IF(CD779&lt;-2.5,"De -5 a -3",IF(CD779&lt;0,"De -2,5 a -0,5",IF(CD779&lt;=2,"De 0 a 2",IF(CD779&lt;=4.5,"De 2,5 a 4,5",IF(CD779&lt;=7,"De 5 a 7",IF(CD779&lt;=9.5,"De 7,5 a 9,5",IF(CD779&lt;=12,"De 10 a 12",IF(CD779&lt;=14.5,"De 12,5 a 14,5",IF(CD779&lt;=17,"De 15 a 17",IF(CD779&lt;=19.5,"De 17,5 a 19,5",IF(CD779&lt;=22,"De 20 a 22",IF(CD779&lt;=24.5,"De 22,5 a 24,5",IF(CD779&lt;=27,"De 25 a 27","De 27,5 a 30"))))))))))))))))))))))))</f>
        <v>De -17,5 a -15,5</v>
      </c>
      <c r="CF779" s="12" t="n">
        <f aca="false">IF(CD779="","",IF(CD779&lt;-27.5,1,IF(CD779&lt;-25,2,IF(CD779&lt;-22.5,3,IF(CD779&lt;-20,4,IF(CD779&lt;-17.5,5,IF(CD779&lt;-15,6,IF(CD779&lt;-12.5,7,IF(CD779&lt;-10,8,IF(CD779&lt;-7.5,9,IF(CD779&lt;-5,10,IF(CD779&lt;-2.5,11,IF(CD779&lt;0,12,IF(CD779&lt;2.5,13,IF(CD779&lt;5,14,IF(CD779&lt;7.5,15,IF(CD779&lt;10,16,IF(CD779&lt;12.5,17,IF(CD779&lt;15,18,IF(CD779&lt;17.5,19,IF(CD779&lt;20,20,IF(CD779&lt;22.5,21,IF(CD779&lt;25,22,IF(CD779&lt;27.5,23,24))))))))))))))))))))))))</f>
        <v>6</v>
      </c>
      <c r="CG779" s="9" t="n">
        <v>-2.5</v>
      </c>
      <c r="CH779" s="10" t="str">
        <f aca="false">IF(CG779="","",IF(AND(CG779&gt;=-10,CG779&lt;=-9.5),"-10 a -9,5",IF(AND(CG779&gt;-9.5,CG779&lt;=-8.5),"-9 a -8,5",IF(AND(CG779&gt;-8.5,CG779&lt;=-7.5),"-8 a -7,5",IF(AND(CG779&gt;-7.5,CG779&lt;=-6.5),"-7 a -6,5",IF(AND(CG779&gt;-6.5,CG779&lt;=-5.5),"-6 a -5,5",IF(AND(CG779&gt;-5.5,CG779&lt;=-4.5),"-5 a -4,5",IF(AND(CG779&gt;-4.5,CG779&lt;=-3.5),"-4 a -3,5",IF(AND(CG779&gt;-3.5,CG779&lt;=-2.5),"-3 a -2,5",IF(CG779=-2.25,"-2,25",IF(AND(CG779&gt;-2.5,CG779&lt;=-1.5),"-2 a -1,5",IF(AND(CG779&gt;-1.5,CG779&lt;=-0.5),"-1 a -0,5",IF(AND(CG779&gt;-0.5,CG779&lt;=0.5),"0 a 0,5",IF(AND(CG779&gt;0.5,CG779&lt;=1.5),"1 a 1,5",IF(AND(CG779&gt;1.5,CG779&lt;=2.5),"2 a 2,5",IF(AND(CG779&gt;2.5,CG779&lt;=3.5),"3 a 3,5",IF(AND(CG779&gt;3.5,CG779&lt;=4.5),"4 a 4,5",IF(AND(CG779&gt;4.5,CG779&lt;=5.5),"5 a 5,5",IF(AND(CG779&gt;5.5,CG779&lt;=6.5),"6 a 6,5",IF(AND(CG779&gt;6.5,CG779&lt;=7.5),"7 a 7,5",IF(AND(CG779&gt;7.5,CG779&lt;=8.5),"8 a 8,5",IF(AND(CG779&gt;8.5,CG779&lt;=9.5),"9 a 9,5",IF(CG779&gt;=10,"10","Fuera de rango")))))))))))))))))))))))</f>
        <v>-3 a -2,5</v>
      </c>
      <c r="CI779" s="11" t="n">
        <f aca="false">IF(CG779="","",IF(CG779=-2.25,"NORMA",IF(CG779&lt;=-9.5,1,IF(CG779&lt;=-8.5,2,IF(CG779&lt;=-7.5,3,IF(CG779&lt;=-6.5,4,IF(CG779&lt;=-5.5,5,IF(CG779&lt;=-4.5,6,IF(CG779&lt;=-3.5,7,IF(CG779&lt;=-2.5,8,IF(CG779&lt;=-1.5,9,IF(CG779&lt;=-0.5,10,IF(CG779&lt;=0.5,11,IF(CG779&lt;=1.5,12,IF(CG779&lt;=2.5,13,IF(CG779&lt;=3.5,14,IF(CG779&lt;=4.5,15,IF(CG779&lt;=5.5,16,IF(CG779&lt;=6.5,17,IF(CG779&lt;=7.5,18,IF(CG779&lt;=8.5,19,IF(CG779&lt;=9.5,20,IF(CG779=10,21,"Fuera de rango")))))))))))))))))))))))</f>
        <v>8</v>
      </c>
      <c r="CJ779" s="9" t="n">
        <v>3.25</v>
      </c>
      <c r="CK779" s="10" t="str">
        <f aca="false">IF(CJ779="","",IF(AND(CJ779&gt;=-6,CJ779&lt;=-5.5),"-6 a -5,5",IF(AND(CJ779&gt;-5.5,CJ779&lt;=-4.5),"-5 a -4,5",IF(AND(CJ779&gt;-4.5,CJ779&lt;=-3.5),"-4 a -3,5",IF(AND(CJ779&gt;-3.5,CJ779&lt;=-2.5),"-3 a -2,5",IF(AND(CJ779&gt;-2.5,CJ779&lt;=-1.5),"-2 a -1,5",IF(AND(CJ779&gt;-1.5,CJ779&lt;=-0.5),"-1 a -0,5",IF(AND(CJ779&gt;-0.5,CJ779&lt;=0.5),"0 a 0,5",IF(AND(CJ779&gt;0.5,CJ779&lt;=1.5),"1 a 1,5",IF(AND(CJ779&gt;1.5,CJ779&lt;2.5),"2",IF(AND(CJ779&gt;=2.5,CJ779&lt;=3),"2,5 a 3",IF(AND(CJ779&gt;3,CJ779&lt;=4),"3,5 a 4",IF(AND(CJ779&gt;4,CJ779&lt;=5),"4,5 a 5",IF(AND(CJ779&gt;5,CJ779&lt;=6),"5,5 a 6",IF(AND(CJ779&gt;6,CJ779&lt;=7),"6,5 a 7",IF(AND(CJ779&gt;7,CJ779&lt;=8),"7,5 a 8",IF(AND(CJ779&gt;8,CJ779&lt;=9.5),"8,5 a 9,5",IF(CJ779=10,"10","Fuera de rango"))))))))))))))))))</f>
        <v>3,5 a 4</v>
      </c>
      <c r="CL779" s="11" t="n">
        <f aca="false">IF(CK779="","",IF(OR(CK779="-6 a -5,5",CK779="-6 - -5,5"),1,IF(OR(CK779="-5 a -4,5",CK779="-5 - -4,5"),2,IF(OR(CK779="-4 a -3,5",CK779="-4 - -3,5"),3,IF(OR(CK779="-3 a -2,5",CK779="-3 - -2,5"),4,IF(OR(CK779="-2 a -1,5",CK779="-2 - -1,5"),5,IF(OR(CK779="-1 a -0,5",CK779="-1 - -0,5"),6,IF(OR(CK779="0 a 0,5",CK779="0 - 0,5"),7,IF(OR(CK779="1 a 1,5",CK779="1 - 1,5"),8,IF(CK779="2","NORMA",IF(OR(CK779="2,5 a 3",CK779="2,5 - 3"),9,IF(OR(CK779="3,5 a 4",CK779="3,5 - 4"),10,IF(OR(CK779="4,5 a 5",CK779="4,5 - 5"),11,IF(OR(CK779="5,5 a 6",CK779="5,5 - 6"),12,IF(OR(CK779="6,5 a 7",CK779="6,5 - 7"),13,IF(OR(CK779="7,5 a 8",CK779="7,5 - 8"),14,IF(OR(CK779="8,5 a 9",CK779="8,5 - 9,5",CK779="9 a 9,5"),15,IF(CK779="10",15,IF(OR(CK779="0,5 a 1",CK779="0,5 - 1"),7,"Fuera de rango")))))))))))))))))))</f>
        <v>10</v>
      </c>
      <c r="CO779" s="10" t="str">
        <f aca="false">IF(CM779&gt;0,"EME"," ")</f>
        <v> </v>
      </c>
      <c r="CQ779" s="10" t="str">
        <f aca="false">IF(CP779&gt;0,"0", " ")</f>
        <v> </v>
      </c>
      <c r="CR779" s="10" t="str">
        <f aca="false">IF(CP779&gt;0,"EME"," ")</f>
        <v> </v>
      </c>
      <c r="CS779" s="9" t="n">
        <v>2.25</v>
      </c>
      <c r="CV779" s="9" t="n">
        <v>2.25</v>
      </c>
      <c r="CY779" s="9" t="n">
        <v>0</v>
      </c>
      <c r="DB779" s="9" t="n">
        <v>0</v>
      </c>
      <c r="DC779" s="11" t="str">
        <f aca="false">IF(DB779&lt;0,"2"," ")</f>
        <v> </v>
      </c>
      <c r="DD779" s="11" t="str">
        <f aca="false">IF(DB779&lt;0,"MIO"," ")</f>
        <v> </v>
      </c>
      <c r="DE779" s="9" t="n">
        <v>0</v>
      </c>
      <c r="DF779" s="10" t="str">
        <f aca="false">IF(DE779&lt;0,"3"," ")</f>
        <v> </v>
      </c>
      <c r="DG779" s="10" t="str">
        <f aca="false">IF(DE779&lt;0,"AST"," ")</f>
        <v> </v>
      </c>
      <c r="DH779" s="9" t="n">
        <v>0</v>
      </c>
      <c r="DI779" s="10" t="str">
        <f aca="false">IF(DH779&lt;0,"3"," ")</f>
        <v> </v>
      </c>
      <c r="DJ779" s="10" t="str">
        <f aca="false">IF(DH779&lt;0,"AST"," ")</f>
        <v> </v>
      </c>
      <c r="DK779" s="9" t="n">
        <v>0.75</v>
      </c>
      <c r="DL779" s="10" t="str">
        <f aca="false">IF(DK779&gt;0,"4"," ")</f>
        <v>4</v>
      </c>
      <c r="DM779" s="10" t="str">
        <f aca="false">IF(DK779&gt;0,"PRE"," ")</f>
        <v>PRE</v>
      </c>
      <c r="DN779" s="9" t="n">
        <v>0.75</v>
      </c>
      <c r="DO779" s="10" t="str">
        <f aca="false">IF(DN779&gt;0,"4"," ")</f>
        <v>4</v>
      </c>
      <c r="DP779" s="10" t="str">
        <f aca="false">IF(DN779&gt;0,"PRE"," ")</f>
        <v>PRE</v>
      </c>
      <c r="DS779" s="12" t="str">
        <f aca="false">CONCATENATE(CO779,CU779,DA779,DG779,DM779)</f>
        <v>  PRE</v>
      </c>
      <c r="DT779" s="10" t="e">
        <f aca="false" t="array" ref="DT779">_xlfn.IFS(DS779="EME    ","0", DS779=" HIP   ","1", DS779="  MIO  ","2", DS779="   AST ","3", DS779="    PRE","4", DS779="EME   PRE","5", DS779=" HIP  PRE","6", DS779=" HIP AST ","7", DS779="  MIO PRE","8", DS779="  MIOAST ","9", DS779="   ASTPRE","10",DS779=" HIP ASTPRE","11", DS779="  MIOASTPRE","12", DS779="     ","0")</f>
        <v>#N/A</v>
      </c>
      <c r="DV779" s="1" t="e">
        <f aca="false" t="array" ref="DV779">_xlfn.IFS(DU779="SI","2", DU779="NO","1")</f>
        <v>#N/A</v>
      </c>
      <c r="DX779" s="11" t="str">
        <f aca="false">IF(DW779=0,"1","2")</f>
        <v>1</v>
      </c>
      <c r="DY779" s="11" t="str">
        <f aca="false" t="array" ref="DY779">_xlfn.IFS(DW779=0,"0", DW779=0.25, "1", DW779=0.5,"2", DW779=0.75,"3", DW779=1,"4",DW779=1.25,"5", DW779=1.5,"6", DW779=1.75,"7", DW779=2,"8")</f>
        <v>0</v>
      </c>
      <c r="EA779" s="11" t="str">
        <f aca="false">IF(DZ779=0,"1","2")</f>
        <v>1</v>
      </c>
      <c r="EB779" s="11" t="str">
        <f aca="false" t="array" ref="EB779">_xlfn.IFS(DZ779=0,"0", DZ779=0.25, "1", DZ779=0.5,"2", DZ779=0.75,"3", DZ779=1,"4",DZ779=1.25,"5", DZ779=1.5,"6", DZ779=1.75,"7", DZ779=2,"8")</f>
        <v>0</v>
      </c>
      <c r="ED779" s="10" t="str">
        <f aca="false">IF(EC779=0,"1","2")</f>
        <v>1</v>
      </c>
      <c r="EE779" s="11" t="str">
        <f aca="false" t="array" ref="EE779">_xlfn.IFS(EC779=0,"0", EC779=-0.25, "1", EC779=-0.5,"2", EC779=-0.75,"3", EC779=-1,"4",EC779=-1.25,"5", EC779=-1.5,"6", EC779=-1.75,"7", EC779=-2,"8", EC779=-2.25,"9",EC779=-2.5,"10", EC779=-2.75,"11", EC779=-3,"12", EC779=-3.25,"13", EC779=-3.5,"14", EC779=-3.75,"15",EC779=-4,"16")</f>
        <v>0</v>
      </c>
      <c r="EG779" s="10" t="str">
        <f aca="false">IF(EF779=0,"1","2")</f>
        <v>1</v>
      </c>
      <c r="EH779" s="11" t="str">
        <f aca="false" t="array" ref="EH779">_xlfn.IFS(EF779=0,"0", EF779=-0.25, "1", EF779=-0.5,"2", EF779=-0.75,"3", EF779=-1,"4",EF779=-1.25,"5", EF779=-1.5,"6", EF779=-1.75,"7", EF779=-2,"8", EF779=-2.25,"9",EF779=-2.5,"10", EF779=-2.75,"11", EF779=-3,"12", EF779=-3.25,"13", EF779=-3.5,"14", EF779=-3.75,"15",EF779=-4,"16")</f>
        <v>0</v>
      </c>
      <c r="EJ779" s="11" t="str">
        <f aca="false">IF(EI779=0,"1","2")</f>
        <v>1</v>
      </c>
      <c r="EK779" s="11" t="str">
        <f aca="false" t="array" ref="EK779">_xlfn.IFS(EI779=0,"0", EI779=-0.25, "1", EI779=-0.5,"2", EI779=-0.75,"3", EI779=-1,"4",EI779=-1.25,"5", EI779=-1.5,"6", EI779=-1.75,"7", EI779=-2,"8", EI779=-2.25,"9", EI779=-2.25,"9",EI779=-2.5,"10", EI779=-2.75,"11", EI779=-3,"12", EI779=-3.25,"13", EI779=-3.5,"14", EI779=-3.75,"15",EI779=-4,"16", EI779=0.25, "17", EI779=0.5, "18")</f>
        <v>0</v>
      </c>
      <c r="EM779" s="11" t="str">
        <f aca="false">IF(EL779=0,"1","2")</f>
        <v>1</v>
      </c>
      <c r="EN779" s="11" t="str">
        <f aca="false" t="array" ref="EN779">_xlfn.IFS(EL779=0.25,"17",EL779=0.5,"18", EL779=0,"0", EL779=-0.25, "1", EL779=-0.5,"2", EL779=-0.75,"3", EL779=-1,"4",EL779=-1.25,"5", EL779=-1.5,"6", EL779=-1.75,"7", EL779=-2,"8",EL779= -2.25,"9",EL779=-2.5,"10",EL779= -2.75,"11",EL779= -3,"12",EL779= -3.25,"13",EL779= -3.5,"14",EL779= -3.75,"15",EL779=-4,"16")</f>
        <v>0</v>
      </c>
      <c r="EP779" s="11" t="str">
        <f aca="false">IF(EO779=0,"1","2")</f>
        <v>1</v>
      </c>
      <c r="EQ779" s="11" t="str">
        <f aca="false" t="array" ref="EQ779">_xlfn.IFS(EO779=0,"0", EO779=0.25, "1", EO779=0.5,"2", EO779=0.75,"3", EO779=1,"4",EO779=1.25,"5", EO779=1.5,"6", EO779=1.75,"7", EO779=2,"8", EO779=2.25,"9", EO779=2.25,"9",EO779=2.5,"10", EO779=2.75,"11", EO779=3,"12", EO779=3.25,"13", EO779=3.5,"14", EO779=3.75,"15",EO779=4,"16", EO779=-0.25, "17", bq=-0.5, "18")</f>
        <v>0</v>
      </c>
      <c r="ES779" s="11" t="str">
        <f aca="false">IF(ER779=0,"1","2")</f>
        <v>1</v>
      </c>
      <c r="ET779" s="11" t="str">
        <f aca="false" t="array" ref="ET779">_xlfn.IFS(ER779=0,"0", ER779=0.25, "1", ER779=0.5,"2", ER779=0.75,"3", ER779=1,"4",ER779=1.25,"5", ER779=1.5,"6", ER779=1.75,"7", ER779=2,"8", ER779=2.25,"9", ER779=2.25,"9",ER779=2.5,"10", ER779=2.75,"11", ER779=3,"12", ER779=3.25,"13", ER779=3.5,"14", ER779=3.75,"15",ER779=4,"16", ER779=-0.25, "17", bq=-0.5, "18")</f>
        <v>0</v>
      </c>
      <c r="EV779" s="14" t="e">
        <f aca="false">VLOOKUP(EU779,LEYENDA!$G$2:$H$8,2,TRUE())</f>
        <v>#N/A</v>
      </c>
      <c r="EW779" s="14" t="e">
        <f aca="false" t="array" ref="EW779">_xlfn.IFS(EV779="0-5","1", EV779="6-12","2", EV779="13-18","3", EV779="19-24","4", EV779="25-36","5", EV779="37-48","6", EV779="49-60","7")</f>
        <v>#N/A</v>
      </c>
    </row>
    <row r="780" customFormat="false" ht="13.5" hidden="false" customHeight="false" outlineLevel="0" collapsed="false">
      <c r="A780" s="1" t="n">
        <v>312</v>
      </c>
      <c r="B780" s="2" t="n">
        <v>3</v>
      </c>
      <c r="C780" s="33" t="n">
        <v>42812</v>
      </c>
      <c r="E780" s="5" t="str">
        <f aca="false">VLOOKUP(A780,'286'!$A$3:$J$6279,10,FALSE())</f>
        <v>MANZANARO ALBERTOS, BEATRIZ</v>
      </c>
      <c r="F780" s="4" t="str">
        <f aca="false">VLOOKUP(A780,'286'!$A$3:$I$1768,3,FALSE())</f>
        <v>MANALBE</v>
      </c>
      <c r="G780" s="6" t="n">
        <f aca="false">VLOOKUP(A780,'286'!$A$3:$I$1768,4,FALSE())</f>
        <v>35180</v>
      </c>
      <c r="H780" s="7" t="n">
        <f aca="false">YEAR(C780)-YEAR(G780)</f>
        <v>21</v>
      </c>
      <c r="I780" s="1" t="str">
        <f aca="false">VLOOKUP(H780,LEYENDA!$C$2:$D$6,2,TRUE())</f>
        <v>13-24</v>
      </c>
      <c r="J780" s="5" t="str">
        <f aca="false">VLOOKUP(A780,'286'!$A$3:$I$1768,7,FALSE())</f>
        <v>M</v>
      </c>
      <c r="K780" s="8" t="n">
        <f aca="false">VLOOKUP(A780,'286'!$A$3:$I$1768,2,FALSE())</f>
        <v>0</v>
      </c>
      <c r="L780" s="4" t="str">
        <f aca="false">VLOOKUP(A780,'286'!$A$3:$I$1768,8,FALSE())</f>
        <v>I</v>
      </c>
      <c r="M780" s="4" t="str">
        <f aca="false">VLOOKUP(A780,'286'!$A$3:$I$1768,9,FALSE())</f>
        <v>D</v>
      </c>
      <c r="N780" s="8" t="str">
        <f aca="false">IF(R780=O780, "MISMA","CONTRARIA")</f>
        <v>CONTRARIA</v>
      </c>
      <c r="O780" s="8" t="str">
        <f aca="false" t="array" ref="O780">_xlfn.IFS(L780="D","1", L780="I","2")</f>
        <v>2</v>
      </c>
      <c r="P780" s="8" t="e">
        <f aca="false" t="array" ref="P780">_xlfn.IFS(K780="OD","1", K780="OI","2")</f>
        <v>#N/A</v>
      </c>
      <c r="Q780" s="1" t="str">
        <f aca="false" t="array" ref="Q780">_xlfn.IFS(J780="M","1", J780="H","2")</f>
        <v>1</v>
      </c>
      <c r="R780" s="8" t="str">
        <f aca="false" t="array" ref="R780">_xlfn.IFS(M780="D","1", M780="I","2")</f>
        <v>1</v>
      </c>
      <c r="S780" s="1" t="str">
        <f aca="false" t="array" ref="S780">_xlfn.IFS(N780="CONTRARIA", "1",N780= "MISMA","2")</f>
        <v>1</v>
      </c>
      <c r="T780" s="1" t="str">
        <f aca="false" t="array" ref="T780">_xlfn.IFS(I780="0-12","1", I780="13-24","2", I780="25-40","3", I780="41-60","4", I780="61-100","5")</f>
        <v>2</v>
      </c>
      <c r="U780" s="9" t="n">
        <v>-3</v>
      </c>
      <c r="V780" s="10" t="str">
        <f aca="false">IF(U780="","",IF(AND(U780&gt;=-9,U780&lt;=-6.5),"-9 a -6,5",IF(AND(U780&gt;=-6,U780&lt;=-3.5),"-6 a -3,5",IF(AND(U780&gt;=-3,U780&lt;=-1),"-3 a -1",IF(U780=-0.5,"-0,5",IF(AND(U780&gt;=0,U780&lt;=2.5),"0 a 2,5",IF(AND(U780&gt;=3,U780&lt;=5.5),"3 a 5,5",IF(AND(U780&gt;=6,U780&lt;=8.5),"6 a 8,5",IF(AND(U780&gt;=9,U780&lt;=20),"9 a 20","Fuera de rango")))))))))</f>
        <v>-3 a -1</v>
      </c>
      <c r="W780" s="11" t="n">
        <f aca="false">IF(V780="","",IF(V780="-9 a -6,5",2,IF(V780="-6 a -3,5",3,IF(V780="-3 a -1",4,IF(V780="-0,5","NORMA",IF(V780="0 a 2,5",5,IF(V780="3 a 5,5",6,IF(V780="6 a 8,5",7,IF(V780="9 a 20",8,"Fuera de rango")))))))))</f>
        <v>4</v>
      </c>
      <c r="X780" s="9" t="n">
        <v>0</v>
      </c>
      <c r="Y780" s="11" t="str">
        <f aca="false">IF(X780="","",IF(AND(X780&gt;=0,X780&lt;=4),"0 a 4",IF(AND(X780&gt;=4.5,X780&lt;=8.5),"4,5 a 8,5",IF(X780=9,"9",IF(AND(X780&gt;=9.5,X780&lt;=13),"9,5 a 13",IF(AND(X780&gt;=13.5,X780&lt;=20),"13,5 a 20",IF(AND(X780&gt;=20.5,X780&lt;=35),"20,5 a 35","Fuera de rango")))))))</f>
        <v>0 a 4</v>
      </c>
      <c r="Z780" s="11" t="n">
        <f aca="false">IF(Y780="","",IF(Y780="0 a 4",1,IF(Y780="4,5 a 8,5",2,IF(Y780="9","NORMA",IF(Y780="9,5 a 13",3,IF(Y780="13,5 a 20",4,IF(Y780="20,5 a 35",5,"Fuera de rango")))))))</f>
        <v>1</v>
      </c>
      <c r="AA780" s="9" t="n">
        <v>10</v>
      </c>
      <c r="AB780" s="10" t="str">
        <f aca="false">IF(AA780="","",IF(AND(AA780&gt;=0,AA780&lt;=9),"0 a 9",IF(AND(AA780&gt;=9.5,AA780&lt;=18.5),"9,5 a 18,5",IF(AA780=19,"19",IF(AND(AA780&gt;=19.5,AA780&lt;=28),"19,5 a 28",IF(AND(AA780&gt;=28.5,AA780&lt;=40),"28,5 a 40","Fuera de rango"))))))</f>
        <v>9,5 a 18,5</v>
      </c>
      <c r="AC780" s="11" t="n">
        <f aca="false" t="array" ref="AC780">_xlfn.IFS(AB780="","",AB780="0 a 9",1,AB780="9,5 a 18,5",2,AB780="19","NORMA",AB780="19,5 a 28",3,AB780="28,5 a 40",4,TRUE(),"Fuera de rango")</f>
        <v>2</v>
      </c>
      <c r="AD780" s="9" t="n">
        <v>3</v>
      </c>
      <c r="AE780" s="10" t="str">
        <f aca="false">IF(AD780="","",IF(AND(AD780&gt;=-10,AD780&lt;=0),"De -10 a 0",IF(AND(AD780&gt;=0.5,AD780&lt;=9.5),"0,5 a 9,5",IF(AD780=10,"10",IF(AND(AD780&gt;=10.5,AD780&lt;=20),"10,5 a 20",IF(AND(AD780&gt;=20.5,AD780&lt;=40),"20,5 a 40","Fuera de rango"))))))</f>
        <v>0,5 a 9,5</v>
      </c>
      <c r="AF780" s="12" t="n">
        <f aca="false">IF(AD780="","",IF(AND(AD780&gt;=-10,AD780&lt;=0),1,IF(AND(AD780&gt;=0.5,AD780&lt;=9.5),2,IF(AD780=10,"NORMA",IF(AND(AD780&gt;=10.5,AD780&lt;=20),3,IF(AND(AD780&gt;=20.5,AD780&lt;=40),4,""))))))</f>
        <v>2</v>
      </c>
      <c r="AG780" s="9" t="n">
        <v>8</v>
      </c>
      <c r="AH780" s="10" t="str">
        <f aca="false">IF(AG780="","",IF(AND(AG780&gt;=0,AG780&lt;=4),"0 a 4",IF(AND(AG780&gt;=4.5,AG780&lt;=8.5),"4,5 a 8,5",IF(AG780=9,"9",IF(AND(AG780&gt;=9.5,AG780&lt;=13),"9,5 a 13",IF(AND(AG780&gt;=13.5,AG780&lt;=25),"13,5 a 25","Fuera de rango"))))))</f>
        <v>4,5 a 8,5</v>
      </c>
      <c r="AI780" s="10" t="n">
        <f aca="false">IF(AH780="","",IF(AH780="0 a 4",1,IF(AH780="4,5 a 8,5",2,IF(AH780="9","NORMA",IF(AH780="9,5 a 13",3,IF(AH780="13,5 a 25",4,""))))))</f>
        <v>2</v>
      </c>
      <c r="AJ780" s="9" t="n">
        <v>5</v>
      </c>
      <c r="AK780" s="10" t="str">
        <f aca="false">IF(AJ780="","",IF(AND(AJ780&gt;=-15,AJ780&lt;=-10.5),"-15 a -10,5",IF(AND(AJ780&gt;=-10,AJ780&lt;=-4),"-10 a -4",IF(AND(AJ780&gt;=-4.5,AJ780&lt;=0),"-4,5 a 0",IF(AND(AJ780&gt;=0.5,AJ780&lt;=4.5),"0,5 a 4,5",IF(AJ780=5,"5",IF(AND(AJ780&gt;=5.5,AJ780&lt;=10),"5,5 a 10",IF(AND(AJ780&gt;=10.5,AJ780&lt;=20),"10,5 a 20","Fuera de rango"))))))))</f>
        <v>5</v>
      </c>
      <c r="AL780" s="11" t="str">
        <f aca="false">IF(AK780="","",IF(AK780="-15 a -10,5",1,IF(AK780="-10 a -4",2,IF(AK780="-4,5 a 0",3,IF(AK780="0,5 a 4,5",4,IF(AK780="5","NORMA",IF(AK780="5,5 a 10",5,IF(AK780="10,5 a 20",6,"Error"))))))))</f>
        <v>NORMA</v>
      </c>
      <c r="AM780" s="9" t="n">
        <v>0</v>
      </c>
      <c r="AN780" s="10" t="str">
        <f aca="false">IF(AM780="","",IF(AND(AM780&gt;=-7.5,AM780&lt;=-5.5),"-7,5 a -5,5",IF(AND(AM780&gt;=-5,AM780&lt;=-3),"-5 a -3",IF(AND(AM780&gt;=-2.5,AM780&lt;=-0.5),"-2,5 a -0,5",IF(AM780=0,"0,00",IF(AND(AM780&gt;=0.5,AM780&lt;=2.5),"0,5 a 2,5",IF(AND(AM780&gt;=3,AM780&lt;=5),"3 a 5",IF(AND(AM780&gt;=5.5,AM780&lt;=7.5),"5,5 a 7,5",IF(AND(AM780&gt;=8,AM780&lt;=10),"8 a 10","Fuera de rango")))))))))</f>
        <v>0,00</v>
      </c>
      <c r="AO780" s="11" t="str">
        <f aca="false">IF(AN780="","",IF(AN780="-7,5 a -5,5",1,IF(AN780="-5 a -3",2,IF(AN780="-2,5 a -0,5",3,IF(AN780="0,00","NORMA",IF(AN780="0,5 a 2,5",4,IF(AN780="3 a 5",5,IF(AN780="5,5 a 7,5",6,IF(AN780="8 a 10",7,"Error")))))))))</f>
        <v>NORMA</v>
      </c>
      <c r="AP780" s="9" t="n">
        <v>-6</v>
      </c>
      <c r="AQ780" s="10" t="str">
        <f aca="false">IF(AP780="","",IF(AND(AP780&gt;=-20,AP780&lt;=-9.5),"-20 a -9,5",IF(AND(AP780&gt;=-9,AP780&lt;=-6.5),"-9 a -6,5",IF(AP780=-6,"-6",IF(AND(AP780&gt;=-5.5,AP780&lt;=-3),"-5,5 a -3",IF(AND(AP780&gt;=-2.5,AP780&lt;=0),"-2,5 a 0",IF(AND(AP780&gt;=0.5,AP780&lt;=3),"0,5 a 3",IF(AND(AP780&gt;=3.5,AP780&lt;=6),"3,5 a 6",IF(AND(AP780&gt;=6.5,AP780&lt;=9),"6,5 a 9",IF(AND(AP780&gt;=9.5,AP780&lt;=20),"9,5 a 20","Fuera de rango"))))))))))</f>
        <v>-6</v>
      </c>
      <c r="AR780" s="11" t="str">
        <f aca="false">IF(AQ780="","",IF(AQ780="-20 a -9,5",1,IF(AQ780="-9 a -6,5",2,IF(AQ780="-6","NORMA",IF(AQ780="-5,5 a -3",3,IF(AQ780="-2,5 a 0",4,IF(AQ780="0,5 a 3",5,IF(AQ780="3,5 a 6",6,IF(AQ780="6,5 a 9",7,IF(AQ780="9,5 a 20",8,""))))))))))</f>
        <v>NORMA</v>
      </c>
      <c r="AS780" s="9" t="n">
        <v>-1</v>
      </c>
      <c r="AT780" s="10" t="str">
        <f aca="false">IF(AS780="","",IF(AND(AS780&gt;=-16,AS780&lt;=-14),"-16 a -14",IF(AND(AS780&gt;=-13.5,AS780&lt;=-11.5),"-13,5 a -11,5",IF(AND(AS780&gt;=-11,AS780&lt;=-9),"-11 a -9",IF(AND(AS780&gt;=-8.5,AS780&lt;=-6.5),"-8,5 a -6,5",IF(AND(AS780&gt;=-6,AS780&lt;=-4),"-6 a -4",IF(AND(AS780&gt;=-3.5,AS780&lt;=-1.5),"-3,5 a -1,5",IF(AND(AS780&gt;=-1,AS780&lt;=1),"-1 a 1",IF(AND(AS780&gt;=1.5,AS780&lt;=3.5),"1,5 a 3,5",IF(AND(AS780&gt;=4,AS780&lt;=6),"4 a 6",IF(AND(AS780&gt;=6.5,AS780&lt;=8.5),"6,5 a 8,5",IF(AND(AS780&gt;=9,AS780&lt;=11),"9 a 11",IF(AND(AS780&gt;=11.5,AS780&lt;=13.5),"11,5 a 13,5",IF(AND(AS780&gt;=14,AS780&lt;=16),"14 a 16",IF(AND(AS780&gt;=16.5,AS780&lt;=18.5),"16,5 a 18,5",IF(AND(AS780&gt;=19,AS780&lt;=21),"19 a 21","Fuera de rango"))))))))))))))))</f>
        <v>-1 a 1</v>
      </c>
      <c r="AU780" s="11" t="n">
        <f aca="false" t="array" ref="AU780">IF(AT780="","",_xlfn.IFS(AT780="-16 a -14",1,AT780="-13,5 a -11,5",2,AT780="-11 a -9",3,AT780="-8,5 a -6,5",4,AT780="-6 a -4",5,AT780="-3,5 a -1,5",6,AT780="-1 a 1",7,AT780="1,5 a 3,5",8,AT780="4 a 6","NORMA",AT780="6,5 a 8,5",9,AT780="9 a 11",10,AT780="11,5 a 13,5",11,AT780="14 a 16",12,AT780="16,5 a 18,5",13,AT780="19 a 21",14,TRUE(),""))</f>
        <v>7</v>
      </c>
      <c r="AV780" s="9" t="n">
        <v>2</v>
      </c>
      <c r="AW780" s="10" t="str">
        <f aca="false">IF(AV780="","",IF(AND(AV780&gt;=-1,AV780&lt;=-0.5),"-1 a -0,5",IF(AND(AV780&gt;-0.5,AV780&lt;=0),"De -0,5 a 0",IF(AND(AV780&gt;=0.25,AV780&lt;=0.75),"0,25 a 0,75",IF(AND(AV780&gt;=1,AV780&lt;=1.5),"1 a 1,5",IF(AND(AV780&gt;=1.75,AV780&lt;=2.25),"1,75 a 2,25",IF(AND(AV780&gt;=2.5,AV780&lt;=3),"2,5 a 3",IF(AND(AV780&gt;=3.25,AV780&lt;=3.75),"3,25 a 3,75","Fuera de rango"))))))))</f>
        <v>1,75 a 2,25</v>
      </c>
      <c r="AX780" s="10" t="n">
        <f aca="false">IF(AW780="","",IF(OR(AW780="-1 a -0,5",AW780="-1 a -0.5"),1,IF(OR(AW780="De -0,5 a 0",AW780="-0,5 a 0",AW780="De -0.5 a 0"),2,IF(OR(AW780="0,25 a 0,75",AW780="0.25 a 0.75"),"NORMA",IF(OR(AW780="1 a 1,5",AW780="1 a 1.5"),3,IF(OR(AW780="1,75 a 2,25",AW780="1.75 a 2.25"),4,IF(OR(AW780="2,5 a 3",AW780="2.5 a 3"),5,IF(OR(AW780="3,25 a 3,75",AW780="3.25 a 3.75"),6,""))))))))</f>
        <v>4</v>
      </c>
      <c r="AY780" s="9" t="n">
        <v>-7</v>
      </c>
      <c r="AZ780" s="10" t="str">
        <f aca="false">IF(AY780="","",IF(AND(AY780&gt;=-20,AY780&lt;=-9.5),"-20 a -9,5",IF(AND(AY780&gt;=-9,AY780&lt;=-6.5),"-9 a -6,5",IF(AY780=-6,"-6",IF(AND(AY780&gt;=-5.5,AY780&lt;=-3),"-5,5 a -3",IF(AND(AY780&gt;=-2.5,AY780&lt;=0),"-2,5 a 0",IF(AND(AY780&gt;=0.5,AY780&lt;=3),"0,5 a 3",IF(AND(AY780&gt;=3.5,AY780&lt;=6),"3,5 a 6","Fuera de rango"))))))))</f>
        <v>-9 a -6,5</v>
      </c>
      <c r="BA780" s="11" t="n">
        <f aca="false">IF(AZ780="","",IF(AZ780="-20 a -9,5",1,IF(AZ780="-9 a -6,5",2,IF(AZ780="-6","NORMA",IF(AZ780="-5,5 a -3",3,IF(AZ780="-2,5 a 0",4,IF(AZ780="0,5 a 3",5,IF(AZ780="3,5 a 6",6,""))))))))</f>
        <v>2</v>
      </c>
      <c r="BB780" s="9" t="n">
        <v>0</v>
      </c>
      <c r="BC780" s="10" t="str">
        <f aca="false" t="array" ref="BC780">IF(BB780="","",_xlfn.IFS(AND(BB780&gt;=0,BB780&lt;=2),"0 a 2",AND(BB780&gt;=2.5,BB780&lt;=4.5),"2,5 a 4,5",AND(BB780&gt;=5,BB780&lt;=7),"5 a 7",AND(BB780&gt;=7.5,BB780&lt;=9.5),"7,5 a 9,5",AND(BB780&gt;=10,BB780&lt;=12),"10 a 12",AND(BB780&gt;=12.5,BB780&lt;=14.5),"12,5 a 14,5",BB780=15,"15",AND(BB780&gt;=15.5,BB780&lt;=17.5),"15,5 a 17,5",AND(BB780&gt;=18,BB780&lt;=20),"18 a 20",AND(BB780&gt;=20.5,BB780&lt;=22.5),"20,5 a 22,5",AND(BB780&gt;=23,BB780&lt;=25),"23 a 25",TRUE(),"Fuera de rango"))</f>
        <v>0 a 2</v>
      </c>
      <c r="BD780" s="11" t="n">
        <f aca="false" t="array" ref="BD780">IF(BC780="","",_xlfn.IFS(BC780="0 a 2",1,BC780="2,5 a 4,5",2,BC780="5 a 7",3,BC780="7,5 a 9,5",4,BC780="10 a 12",5,BC780="12,5 a 14,5",6,BC780="15","NORMA",BC780="15,5 a 17,5",7,BC780="18 a 20",8,BC780="20,5 a 22,5",9,BC780="23 a 25",10,TRUE(),"Fuera de rango"))</f>
        <v>1</v>
      </c>
      <c r="BE780" s="9" t="n">
        <v>17</v>
      </c>
      <c r="BF780" s="10" t="str">
        <f aca="false">IF(BE780="","",IF(AND(BE780&gt;=-20,BE780&lt;=-10),"-20 a -10",IF(AND(BE780&gt;=-9.5,BE780&lt;=0.5),"-9,5 a 0,5",IF(AND(BE780&gt;=1,BE780&lt;=11),"1 a 11",IF(AND(BE780&gt;=11.5,BE780&lt;=20.5),"11,5 a 20,5",IF(BE780=21,"21",IF(AND(BE780&gt;=21.5,BE780&lt;=31.5),"21,5 a 31,5",IF(AND(BE780&gt;=32,BE780&lt;=42),"32 a 42","Fuera de rango"))))))))</f>
        <v>11,5 a 20,5</v>
      </c>
      <c r="BG780" s="11" t="n">
        <f aca="false">IF(BF780="","",IF(BF780="-20 a -10",1,IF(BF780="-9,5 a 0,5",2,IF(BF780="1 a 11",3,IF(BF780="11,5 a 20,5",4,IF(BF780="21","NORMA",IF(BF780="21,5 a 31,5",5,IF(BF780="32 a 42",6,""))))))))</f>
        <v>4</v>
      </c>
      <c r="BH780" s="9" t="n">
        <v>7</v>
      </c>
      <c r="BI780" s="10" t="str">
        <f aca="false">IF(BH780="","",IF(AND(BH780&gt;=-20,BH780&lt;=-15),"-20 a -15",IF(AND(BH780&gt;=-14.5,BH780&lt;=-9.5),"-14,5 a -9,5",IF(AND(BH780&gt;=-9,BH780&lt;=-4),"-9 a -4",IF(AND(BH780&gt;=-3.5,BH780&lt;=2.5),"-3,5 a 2,5",IF(AND(BH780&gt;=3,BH780&lt;=8),"3 a 8",IF(AND(BH780&gt;=8.5,BH780&lt;=14.5),"8,5 a 14,5",IF(BH780=15,"15",IF(AND(BH780&gt;=15.5,BH780&lt;=20.5),"15,5 a 20,5",IF(AND(BH780&gt;=21,BH780&lt;=26),"21 a 26","Fuera de rango"))))))))))</f>
        <v>3 a 8</v>
      </c>
      <c r="BJ780" s="11" t="n">
        <f aca="false">IF(BI780="","",IF(BI780="-20 a -15",1,IF(BI780="-14,5 a -9,5",2,IF(BI780="-9 a -4",3,IF(BI780="-3,5 a 2,5",4,IF(BI780="3 a 8",5,IF(BI780="8,5 a 14,5",6,IF(BI780="15","NORMA",IF(BI780="15,5 a 20,5",7,IF(BI780="21 a 26",8,IF(BI780="26,5 a 31,5",9,"")))))))))))</f>
        <v>5</v>
      </c>
      <c r="BK780" s="9" t="n">
        <v>13</v>
      </c>
      <c r="BL780" s="10" t="str">
        <f aca="false">IF(BK780="","",IF(AND(BK780&gt;=0,BK780&lt;=2),"0 - 2",IF(AND(BK780&gt;=2.5,BK780&lt;=4.5),"2,5 - 4,5",IF(AND(BK780&gt;=5,BK780&lt;=7),"5 - 7",IF(AND(BK780&gt;=7.5,BK780&lt;=9.5),"7,5 - 9,5",IF(AND(BK780&gt;=10,BK780&lt;=12),"10 - 12",IF(AND(BK780&gt;=12.5,BK780&lt;=13.5),"12,5 - 13,5",IF(BK780=14,"14",IF(AND(BK780&gt;=14.5,BK780&lt;=16.5),"14,5 - 16,5",IF(AND(BK780&gt;=17,BK780&lt;=19),"17 - 19",IF(AND(BK780&gt;=19.5,BK780&lt;=21.5),"19,5 - 21,5",IF(AND(BK780&gt;=22,BK780&lt;=24),"22 - 24",IF(AND(BK780&gt;=24.5,BK780&lt;=26.5),"24,5 - 26,5",IF(AND(BK780&gt;=27,BK780&lt;=29),"27 - 29",IF(AND(BK780&gt;=29.5,BK780&lt;=30),"29,5 - 30","Fuera de rango")))))))))))))))</f>
        <v>12,5 - 13,5</v>
      </c>
      <c r="BM780" s="11" t="n">
        <f aca="false">IF(BL780="","",IF(BL780="0 - 2",1,IF(BL780="2,5 - 4,5",2,IF(BL780="5 - 7",3,IF(BL780="7,5 - 9,5",4,IF(BL780="10 - 12",5,IF(BL780="12,5 - 13,5",6,IF(BL780="14","NORMA",IF(BL780="14,5 - 16,5",7,IF(BL780="17 - 19",8,IF(BL780="19,5 - 21,5",9,IF(BL780="22 - 24",10,IF(BL780="24,5 - 26,5",11,IF(BL780="27 - 29",12,IF(BL780="29,5 - 30",13,"")))))))))))))))</f>
        <v>6</v>
      </c>
      <c r="BN780" s="9" t="n">
        <v>21</v>
      </c>
      <c r="BO780" s="11" t="str">
        <f aca="false">IF(BN780="","",IF(AND(BN780&gt;=-20,BN780&lt;=-10),"-20 a -10",IF(AND(BN780&gt;=-9.5,BN780&lt;=0.5),"-9,5 a 0,5",IF(AND(BN780&gt;=1,BN780&lt;=11),"1 a 11",IF(AND(BN780&gt;=11.5,BN780&lt;=21.5),"11,5 a 21,5",IF(BN780=22,"22",IF(AND(BN780&gt;=22.5,BN780&lt;=32.5),"22,5 a 32,5",IF(AND(BN780&gt;=33,BN780&lt;=43),"33 a 43","Fuera de rango"))))))))</f>
        <v>11,5 a 21,5</v>
      </c>
      <c r="BP780" s="11" t="n">
        <f aca="false">IF(BO780="","",IF(BO780="-20 a -10",1,IF(BO780="-9,5 a 0,5",2,IF(BO780="1 a 11",3,IF(BO780="11,5 a 21,5",4,IF(BO780="22","NORMA",IF(BO780="22,5 a 32,5",5,IF(BO780="33 a 43",6,""))))))))</f>
        <v>4</v>
      </c>
      <c r="BQ780" s="9" t="n">
        <v>15</v>
      </c>
      <c r="BR780" s="10" t="str">
        <f aca="false">IF(BQ780="","",IF(AND(BQ780&gt;=-20,BQ780&lt;=-15),"-20 a -15",IF(AND(BQ780&gt;=-14.5,BQ780&lt;=-9.5),"-14,5 a -9,5",IF(AND(BQ780&gt;=-9,BQ780&lt;=-4),"-9 a -4",IF(AND(BQ780&gt;=-3.5,BQ780&lt;=2.5),"-3,5 a 2,5",IF(AND(BQ780&gt;=3,BQ780&lt;=8),"3 a 8",IF(AND(BQ780&gt;=8.5,BQ780&lt;=13.5),"8,5 a 13,5",IF(AND(BQ780&gt;=14,BQ780&lt;=17.5),"14 a 17,5",IF(BQ780=18,"18",IF(AND(BQ780&gt;=18.5,BQ780&lt;=23.5),"18,5 a 23,5",IF(AND(BQ780&gt;=24,BQ780&lt;=29),"24 a 29",IF(AND(BQ780&gt;=29.5,BQ780&lt;=34.5),"29,5 a 34,5",IF(AND(BQ780&gt;=35,BQ780&lt;=40),"35 a 40","Fuera de rango")))))))))))))</f>
        <v>14 a 17,5</v>
      </c>
      <c r="BS780" s="11" t="n">
        <f aca="false">IF(BR780="","",IF(BR780="-20 a -15",1,IF(BR780="-14,5 a -9,5",2,IF(BR780="-9 a -4",3,IF(BR780="-3,5 a 2,5",4,IF(BR780="3 a 8",5,IF(BR780="8,5 a 13,5",6,IF(BR780="14 a 17,5",7,IF(BR780="18","NORMA",IF(BR780="18,5 a 23,5",8,IF(BR780="24 a 29",9,IF(BR780="29,5 a 34,5",10,IF(BR780="35 a 40",11,"")))))))))))))</f>
        <v>7</v>
      </c>
      <c r="BT780" s="9" t="n">
        <v>1</v>
      </c>
      <c r="BU780" s="10" t="str">
        <f aca="false">IF(BT780="","",IF(AND(BT780&gt;=-20,BT780&lt;=-18),"-20 a -18",IF(AND(BT780&gt;=-17.5,BT780&lt;=-15.5),"-17,5 a -15,5",IF(AND(BT780&gt;=-15,BT780&lt;=-13),"-15 a -13",IF(AND(BT780&gt;=-12.5,BT780&lt;=-10.5),"-12,5 a -10,5",IF(AND(BT780&gt;=-10,BT780&lt;=-8),"-10 a -8",IF(AND(BT780&gt;=-7.5,BT780&lt;=-5.5),"-7,5 a -5,5",IF(AND(BT780&gt;=-5,BT780&lt;=-3),"-5 a -3",IF(AND(BT780&gt;=-2.5,BT780&lt;=-0.5),"-2,5 a -0,5",IF(BT780=0,"0",IF(AND(BT780&gt;=0.5,BT780&lt;=2.5),"0,5 a 2,5",IF(AND(BT780&gt;=3,BT780&lt;=5),"3 a 5",IF(AND(BT780&gt;=5.5,BT780&lt;=7.5),"5,5 a 7,5",IF(AND(BT780&gt;=8,BT780&lt;=10),"8 a 10",IF(AND(BT780&gt;=10.5,BT780&lt;=12.5),"10,5 a 12,5",IF(AND(BT780&gt;=13,BT780&lt;=15),"13 a 15",IF(AND(BT780&gt;=15.5,BT780&lt;=17.5),"15,5 a 17,5",IF(AND(BT780&gt;=18,BT780&lt;=20),"18 a 20","Fuera de rango"))))))))))))))))))</f>
        <v>0,5 a 2,5</v>
      </c>
      <c r="BV780" s="11" t="n">
        <f aca="false">IF(BT780="","",IF(BT780=0,"NORMA",IF(AND(BT780&gt;=-20,BT780&lt;=-18),2,IF(AND(BT780&gt;=-17.5,BT780&lt;=-15.5),2,IF(AND(BT780&gt;=-15,BT780&lt;=-13),3,IF(AND(BT780&gt;=-12.5,BT780&lt;=-10.5),4,IF(AND(BT780&gt;=-10,BT780&lt;=-8),5,IF(AND(BT780&gt;=-7.5,BT780&lt;=-5.5),6,IF(AND(BT780&gt;=-5,BT780&lt;=-3),7,IF(AND(BT780&gt;=-2.5,BT780&lt;=-0.5),8,IF(AND(BT780&gt;=0.5,BT780&lt;=2.5),9,IF(AND(BT780&gt;=3,BT780&lt;=5),10,IF(AND(BT780&gt;=5.5,BT780&lt;=7.5),11,IF(AND(BT780&gt;=8,BT780&lt;=10),12,IF(AND(BT780&gt;=10.5,BT780&lt;=12.5),13,IF(AND(BT780&gt;=13,BT780&lt;=15),14,IF(AND(BT780&gt;=15.5,BT780&lt;=17.5),15,IF(AND(BT780&gt;=18,BT780&lt;=20),16,"Fuera de rango"))))))))))))))))))</f>
        <v>9</v>
      </c>
      <c r="BW780" s="9" t="n">
        <v>-7.75</v>
      </c>
      <c r="BX780" s="10" t="n">
        <f aca="false">18.5- (0.3*H780)</f>
        <v>12.2</v>
      </c>
      <c r="BY780" s="10" t="n">
        <f aca="false">(BW780)-(BX780)</f>
        <v>-19.95</v>
      </c>
      <c r="BZ780" s="10" t="str">
        <f aca="false">IF(BY780="","",IF(BY780&lt;-27.5,"De -30 a -28",IF(BY780&lt;-25,"De -27,5 a -25,5",IF(BY780&lt;-22.5,"De -25 a -23",IF(BY780&lt;-20,"De -22,5 a -20,5",IF(BY780&lt;-17.5,"De -20 a -18",IF(BY780&lt;-15,"De -17,5 a -15,5",IF(BY780&lt;-12.5,"De -15 a -13",IF(BY780&lt;-10,"De -12,5 a -10,5",IF(BY780&lt;-7.5,"De -10 a -8",IF(BY780&lt;-5,"De -7,5 a -5,5",IF(BY780&lt;-2.5,"De -5 a -3",IF(BY780&lt;0,"De -2,5 a -0,5",IF(BY780&lt;2.5,"De 0 a 2",IF(BY780&lt;5,"De 2,5 a 4,5",IF(BY780&lt;7.5,"De 5 a 7",IF(BY780&lt;10,"De 7,5 a 9,5",IF(BY780&lt;12.5,"De 10 a 12",IF(BY780&lt;15,"De 12,5 a 14,5",IF(BY780&lt;17.5,"De 15 a 17",IF(BY780&lt;20,"De 17,5 a 19,5",IF(BY780&lt;22.5,"De 20 a 22",IF(BY780&lt;25,"De 22,5 a 24,5",IF(BY780&lt;27.5,"De 25 a 27","De 27,5 a 30"))))))))))))))))))))))))</f>
        <v>De -20 a -18</v>
      </c>
      <c r="CA780" s="12" t="n">
        <f aca="false">IF(BY780="","",IF(BY780&lt;=-28,1,IF(BY780&lt;=-25.5,2,IF(BY780&lt;=-23,3,IF(BY780&lt;=-20.5,4,IF(BY780&lt;=-18,5,IF(BY780&lt;=-15.5,6,IF(BY780&lt;=-13,7,IF(BY780&lt;=-10.5,8,IF(BY780&lt;=-8,9,IF(BY780&lt;=-5.5,10,IF(BY780&lt;=-3,11,IF(BY780&lt;=-0.5,12,IF(BY780&lt;=2,13,IF(BY780&lt;=4.5,14,IF(BY780&lt;=7,15,IF(BY780&lt;=9.5,16,IF(BY780&lt;=12,17,IF(BY780&lt;=14.5,18,IF(BY780&lt;=17,19,IF(BY780&lt;=19.5,20,IF(BY780&lt;=22,21,IF(BY780&lt;=24.5,22,IF(BY780&lt;=27,23,IF(BY780&lt;=30,24,"Fuera de rango")))))))))))))))))))))))))</f>
        <v>5</v>
      </c>
      <c r="CB780" s="9" t="n">
        <v>-6.25</v>
      </c>
      <c r="CC780" s="10" t="n">
        <f aca="false">18.5- (0.3*H780)</f>
        <v>12.2</v>
      </c>
      <c r="CD780" s="10" t="n">
        <f aca="false">(CB780)-(CC780)</f>
        <v>-18.45</v>
      </c>
      <c r="CE780" s="10" t="str">
        <f aca="false">IF(CD780="","",IF(CD780&lt;-27.5,"De -30 a -28",IF(CD780&lt;-25,"De -27,5 a -25,5",IF(CD780&lt;-22.5,"De -25 a -23",IF(CD780&lt;-20,"De -22,5 a -20,5",IF(CD780&lt;-17.5,"De -20 a -18",IF(CD780&lt;-15,"De -17,5 a -15,5",IF(CD780&lt;-12.5,"De -15 a -13",IF(CD780&lt;-10,"De -12,5 a -10,5",IF(CD780&lt;-7.5,"De -10 a -8",IF(CD780&lt;-5,"De -7,5 a -5,5",IF(CD780&lt;-2.5,"De -5 a -3",IF(CD780&lt;0,"De -2,5 a -0,5",IF(CD780&lt;=2,"De 0 a 2",IF(CD780&lt;=4.5,"De 2,5 a 4,5",IF(CD780&lt;=7,"De 5 a 7",IF(CD780&lt;=9.5,"De 7,5 a 9,5",IF(CD780&lt;=12,"De 10 a 12",IF(CD780&lt;=14.5,"De 12,5 a 14,5",IF(CD780&lt;=17,"De 15 a 17",IF(CD780&lt;=19.5,"De 17,5 a 19,5",IF(CD780&lt;=22,"De 20 a 22",IF(CD780&lt;=24.5,"De 22,5 a 24,5",IF(CD780&lt;=27,"De 25 a 27","De 27,5 a 30"))))))))))))))))))))))))</f>
        <v>De -20 a -18</v>
      </c>
      <c r="CF780" s="12" t="n">
        <f aca="false">IF(CD780="","",IF(CD780&lt;-27.5,1,IF(CD780&lt;-25,2,IF(CD780&lt;-22.5,3,IF(CD780&lt;-20,4,IF(CD780&lt;-17.5,5,IF(CD780&lt;-15,6,IF(CD780&lt;-12.5,7,IF(CD780&lt;-10,8,IF(CD780&lt;-7.5,9,IF(CD780&lt;-5,10,IF(CD780&lt;-2.5,11,IF(CD780&lt;0,12,IF(CD780&lt;2.5,13,IF(CD780&lt;5,14,IF(CD780&lt;7.5,15,IF(CD780&lt;10,16,IF(CD780&lt;12.5,17,IF(CD780&lt;15,18,IF(CD780&lt;17.5,19,IF(CD780&lt;20,20,IF(CD780&lt;22.5,21,IF(CD780&lt;25,22,IF(CD780&lt;27.5,23,24))))))))))))))))))))))))</f>
        <v>5</v>
      </c>
      <c r="CG780" s="9" t="n">
        <v>-5</v>
      </c>
      <c r="CH780" s="10" t="str">
        <f aca="false">IF(CG780="","",IF(AND(CG780&gt;=-10,CG780&lt;=-9.5),"-10 a -9,5",IF(AND(CG780&gt;-9.5,CG780&lt;=-8.5),"-9 a -8,5",IF(AND(CG780&gt;-8.5,CG780&lt;=-7.5),"-8 a -7,5",IF(AND(CG780&gt;-7.5,CG780&lt;=-6.5),"-7 a -6,5",IF(AND(CG780&gt;-6.5,CG780&lt;=-5.5),"-6 a -5,5",IF(AND(CG780&gt;-5.5,CG780&lt;=-4.5),"-5 a -4,5",IF(AND(CG780&gt;-4.5,CG780&lt;=-3.5),"-4 a -3,5",IF(AND(CG780&gt;-3.5,CG780&lt;=-2.5),"-3 a -2,5",IF(CG780=-2.25,"-2,25",IF(AND(CG780&gt;-2.5,CG780&lt;=-1.5),"-2 a -1,5",IF(AND(CG780&gt;-1.5,CG780&lt;=-0.5),"-1 a -0,5",IF(AND(CG780&gt;-0.5,CG780&lt;=0.5),"0 a 0,5",IF(AND(CG780&gt;0.5,CG780&lt;=1.5),"1 a 1,5",IF(AND(CG780&gt;1.5,CG780&lt;=2.5),"2 a 2,5",IF(AND(CG780&gt;2.5,CG780&lt;=3.5),"3 a 3,5",IF(AND(CG780&gt;3.5,CG780&lt;=4.5),"4 a 4,5",IF(AND(CG780&gt;4.5,CG780&lt;=5.5),"5 a 5,5",IF(AND(CG780&gt;5.5,CG780&lt;=6.5),"6 a 6,5",IF(AND(CG780&gt;6.5,CG780&lt;=7.5),"7 a 7,5",IF(AND(CG780&gt;7.5,CG780&lt;=8.5),"8 a 8,5",IF(AND(CG780&gt;8.5,CG780&lt;=9.5),"9 a 9,5",IF(CG780&gt;=10,"10","Fuera de rango")))))))))))))))))))))))</f>
        <v>-5 a -4,5</v>
      </c>
      <c r="CI780" s="11" t="n">
        <f aca="false">IF(CG780="","",IF(CG780=-2.25,"NORMA",IF(CG780&lt;=-9.5,1,IF(CG780&lt;=-8.5,2,IF(CG780&lt;=-7.5,3,IF(CG780&lt;=-6.5,4,IF(CG780&lt;=-5.5,5,IF(CG780&lt;=-4.5,6,IF(CG780&lt;=-3.5,7,IF(CG780&lt;=-2.5,8,IF(CG780&lt;=-1.5,9,IF(CG780&lt;=-0.5,10,IF(CG780&lt;=0.5,11,IF(CG780&lt;=1.5,12,IF(CG780&lt;=2.5,13,IF(CG780&lt;=3.5,14,IF(CG780&lt;=4.5,15,IF(CG780&lt;=5.5,16,IF(CG780&lt;=6.5,17,IF(CG780&lt;=7.5,18,IF(CG780&lt;=8.5,19,IF(CG780&lt;=9.5,20,IF(CG780=10,21,"Fuera de rango")))))))))))))))))))))))</f>
        <v>6</v>
      </c>
      <c r="CJ780" s="9" t="n">
        <v>3</v>
      </c>
      <c r="CK780" s="10" t="str">
        <f aca="false">IF(CJ780="","",IF(AND(CJ780&gt;=-6,CJ780&lt;=-5.5),"-6 a -5,5",IF(AND(CJ780&gt;-5.5,CJ780&lt;=-4.5),"-5 a -4,5",IF(AND(CJ780&gt;-4.5,CJ780&lt;=-3.5),"-4 a -3,5",IF(AND(CJ780&gt;-3.5,CJ780&lt;=-2.5),"-3 a -2,5",IF(AND(CJ780&gt;-2.5,CJ780&lt;=-1.5),"-2 a -1,5",IF(AND(CJ780&gt;-1.5,CJ780&lt;=-0.5),"-1 a -0,5",IF(AND(CJ780&gt;-0.5,CJ780&lt;=0.5),"0 a 0,5",IF(AND(CJ780&gt;0.5,CJ780&lt;=1.5),"1 a 1,5",IF(AND(CJ780&gt;1.5,CJ780&lt;2.5),"2",IF(AND(CJ780&gt;=2.5,CJ780&lt;=3),"2,5 a 3",IF(AND(CJ780&gt;3,CJ780&lt;=4),"3,5 a 4",IF(AND(CJ780&gt;4,CJ780&lt;=5),"4,5 a 5",IF(AND(CJ780&gt;5,CJ780&lt;=6),"5,5 a 6",IF(AND(CJ780&gt;6,CJ780&lt;=7),"6,5 a 7",IF(AND(CJ780&gt;7,CJ780&lt;=8),"7,5 a 8",IF(AND(CJ780&gt;8,CJ780&lt;=9.5),"8,5 a 9,5",IF(CJ780=10,"10","Fuera de rango"))))))))))))))))))</f>
        <v>2,5 a 3</v>
      </c>
      <c r="CL780" s="11" t="n">
        <f aca="false">IF(CK780="","",IF(OR(CK780="-6 a -5,5",CK780="-6 - -5,5"),1,IF(OR(CK780="-5 a -4,5",CK780="-5 - -4,5"),2,IF(OR(CK780="-4 a -3,5",CK780="-4 - -3,5"),3,IF(OR(CK780="-3 a -2,5",CK780="-3 - -2,5"),4,IF(OR(CK780="-2 a -1,5",CK780="-2 - -1,5"),5,IF(OR(CK780="-1 a -0,5",CK780="-1 - -0,5"),6,IF(OR(CK780="0 a 0,5",CK780="0 - 0,5"),7,IF(OR(CK780="1 a 1,5",CK780="1 - 1,5"),8,IF(CK780="2","NORMA",IF(OR(CK780="2,5 a 3",CK780="2,5 - 3"),9,IF(OR(CK780="3,5 a 4",CK780="3,5 - 4"),10,IF(OR(CK780="4,5 a 5",CK780="4,5 - 5"),11,IF(OR(CK780="5,5 a 6",CK780="5,5 - 6"),12,IF(OR(CK780="6,5 a 7",CK780="6,5 - 7"),13,IF(OR(CK780="7,5 a 8",CK780="7,5 - 8"),14,IF(OR(CK780="8,5 a 9",CK780="8,5 - 9,5",CK780="9 a 9,5"),15,IF(CK780="10",15,IF(OR(CK780="0,5 a 1",CK780="0,5 - 1"),7,"Fuera de rango")))))))))))))))))))</f>
        <v>9</v>
      </c>
      <c r="CO780" s="10" t="str">
        <f aca="false">IF(CM780&gt;0,"EME"," ")</f>
        <v> </v>
      </c>
      <c r="CQ780" s="10" t="str">
        <f aca="false">IF(CP780&gt;0,"0", " ")</f>
        <v> </v>
      </c>
      <c r="CR780" s="10" t="str">
        <f aca="false">IF(CP780&gt;0,"EME"," ")</f>
        <v> </v>
      </c>
      <c r="CS780" s="9" t="n">
        <v>2</v>
      </c>
      <c r="CV780" s="9" t="n">
        <v>2.25</v>
      </c>
      <c r="CY780" s="9" t="n">
        <v>0</v>
      </c>
      <c r="DB780" s="9" t="n">
        <v>0</v>
      </c>
      <c r="DC780" s="11" t="str">
        <f aca="false">IF(DB780&lt;0,"2"," ")</f>
        <v> </v>
      </c>
      <c r="DD780" s="11" t="str">
        <f aca="false">IF(DB780&lt;0,"MIO"," ")</f>
        <v> </v>
      </c>
      <c r="DE780" s="9" t="n">
        <v>0</v>
      </c>
      <c r="DF780" s="10" t="str">
        <f aca="false">IF(DE780&lt;0,"3"," ")</f>
        <v> </v>
      </c>
      <c r="DG780" s="10" t="str">
        <f aca="false">IF(DE780&lt;0,"AST"," ")</f>
        <v> </v>
      </c>
      <c r="DH780" s="9" t="n">
        <v>0</v>
      </c>
      <c r="DI780" s="10" t="str">
        <f aca="false">IF(DH780&lt;0,"3"," ")</f>
        <v> </v>
      </c>
      <c r="DJ780" s="10" t="str">
        <f aca="false">IF(DH780&lt;0,"AST"," ")</f>
        <v> </v>
      </c>
      <c r="DK780" s="9" t="n">
        <v>0.5</v>
      </c>
      <c r="DL780" s="10" t="str">
        <f aca="false">IF(DK780&gt;0,"4"," ")</f>
        <v>4</v>
      </c>
      <c r="DM780" s="10" t="str">
        <f aca="false">IF(DK780&gt;0,"PRE"," ")</f>
        <v>PRE</v>
      </c>
      <c r="DN780" s="9" t="n">
        <v>0.5</v>
      </c>
      <c r="DO780" s="10" t="str">
        <f aca="false">IF(DN780&gt;0,"4"," ")</f>
        <v>4</v>
      </c>
      <c r="DP780" s="10" t="str">
        <f aca="false">IF(DN780&gt;0,"PRE"," ")</f>
        <v>PRE</v>
      </c>
      <c r="DS780" s="12" t="str">
        <f aca="false">CONCATENATE(CO780,CU780,DA780,DG780,DM780)</f>
        <v>  PRE</v>
      </c>
      <c r="DT780" s="10" t="e">
        <f aca="false" t="array" ref="DT780">_xlfn.IFS(DS780="EME    ","0", DS780=" HIP   ","1", DS780="  MIO  ","2", DS780="   AST ","3", DS780="    PRE","4", DS780="EME   PRE","5", DS780=" HIP  PRE","6", DS780=" HIP AST ","7", DS780="  MIO PRE","8", DS780="  MIOAST ","9", DS780="   ASTPRE","10",DS780=" HIP ASTPRE","11", DS780="  MIOASTPRE","12", DS780="     ","0")</f>
        <v>#N/A</v>
      </c>
      <c r="DV780" s="1" t="e">
        <f aca="false" t="array" ref="DV780">_xlfn.IFS(DU780="SI","2", DU780="NO","1")</f>
        <v>#N/A</v>
      </c>
      <c r="DX780" s="11" t="str">
        <f aca="false">IF(DW780=0,"1","2")</f>
        <v>1</v>
      </c>
      <c r="DY780" s="11" t="str">
        <f aca="false" t="array" ref="DY780">_xlfn.IFS(DW780=0,"0", DW780=0.25, "1", DW780=0.5,"2", DW780=0.75,"3", DW780=1,"4",DW780=1.25,"5", DW780=1.5,"6", DW780=1.75,"7", DW780=2,"8")</f>
        <v>0</v>
      </c>
      <c r="EA780" s="11" t="str">
        <f aca="false">IF(DZ780=0,"1","2")</f>
        <v>1</v>
      </c>
      <c r="EB780" s="11" t="str">
        <f aca="false" t="array" ref="EB780">_xlfn.IFS(DZ780=0,"0", DZ780=0.25, "1", DZ780=0.5,"2", DZ780=0.75,"3", DZ780=1,"4",DZ780=1.25,"5", DZ780=1.5,"6", DZ780=1.75,"7", DZ780=2,"8")</f>
        <v>0</v>
      </c>
      <c r="ED780" s="10" t="str">
        <f aca="false">IF(EC780=0,"1","2")</f>
        <v>1</v>
      </c>
      <c r="EE780" s="11" t="str">
        <f aca="false" t="array" ref="EE780">_xlfn.IFS(EC780=0,"0", EC780=-0.25, "1", EC780=-0.5,"2", EC780=-0.75,"3", EC780=-1,"4",EC780=-1.25,"5", EC780=-1.5,"6", EC780=-1.75,"7", EC780=-2,"8", EC780=-2.25,"9",EC780=-2.5,"10", EC780=-2.75,"11", EC780=-3,"12", EC780=-3.25,"13", EC780=-3.5,"14", EC780=-3.75,"15",EC780=-4,"16")</f>
        <v>0</v>
      </c>
      <c r="EG780" s="10" t="str">
        <f aca="false">IF(EF780=0,"1","2")</f>
        <v>1</v>
      </c>
      <c r="EH780" s="11" t="str">
        <f aca="false" t="array" ref="EH780">_xlfn.IFS(EF780=0,"0", EF780=-0.25, "1", EF780=-0.5,"2", EF780=-0.75,"3", EF780=-1,"4",EF780=-1.25,"5", EF780=-1.5,"6", EF780=-1.75,"7", EF780=-2,"8", EF780=-2.25,"9",EF780=-2.5,"10", EF780=-2.75,"11", EF780=-3,"12", EF780=-3.25,"13", EF780=-3.5,"14", EF780=-3.75,"15",EF780=-4,"16")</f>
        <v>0</v>
      </c>
      <c r="EJ780" s="11" t="str">
        <f aca="false">IF(EI780=0,"1","2")</f>
        <v>1</v>
      </c>
      <c r="EK780" s="11" t="str">
        <f aca="false" t="array" ref="EK780">_xlfn.IFS(EI780=0,"0", EI780=-0.25, "1", EI780=-0.5,"2", EI780=-0.75,"3", EI780=-1,"4",EI780=-1.25,"5", EI780=-1.5,"6", EI780=-1.75,"7", EI780=-2,"8", EI780=-2.25,"9", EI780=-2.25,"9",EI780=-2.5,"10", EI780=-2.75,"11", EI780=-3,"12", EI780=-3.25,"13", EI780=-3.5,"14", EI780=-3.75,"15",EI780=-4,"16", EI780=0.25, "17", EI780=0.5, "18")</f>
        <v>0</v>
      </c>
      <c r="EM780" s="11" t="str">
        <f aca="false">IF(EL780=0,"1","2")</f>
        <v>1</v>
      </c>
      <c r="EN780" s="11" t="str">
        <f aca="false" t="array" ref="EN780">_xlfn.IFS(EL780=0.25,"17",EL780=0.5,"18", EL780=0,"0", EL780=-0.25, "1", EL780=-0.5,"2", EL780=-0.75,"3", EL780=-1,"4",EL780=-1.25,"5", EL780=-1.5,"6", EL780=-1.75,"7", EL780=-2,"8",EL780= -2.25,"9",EL780=-2.5,"10",EL780= -2.75,"11",EL780= -3,"12",EL780= -3.25,"13",EL780= -3.5,"14",EL780= -3.75,"15",EL780=-4,"16")</f>
        <v>0</v>
      </c>
      <c r="EP780" s="11" t="str">
        <f aca="false">IF(EO780=0,"1","2")</f>
        <v>1</v>
      </c>
      <c r="EQ780" s="11" t="str">
        <f aca="false" t="array" ref="EQ780">_xlfn.IFS(EO780=0,"0", EO780=0.25, "1", EO780=0.5,"2", EO780=0.75,"3", EO780=1,"4",EO780=1.25,"5", EO780=1.5,"6", EO780=1.75,"7", EO780=2,"8", EO780=2.25,"9", EO780=2.25,"9",EO780=2.5,"10", EO780=2.75,"11", EO780=3,"12", EO780=3.25,"13", EO780=3.5,"14", EO780=3.75,"15",EO780=4,"16", EO780=-0.25, "17", bq=-0.5, "18")</f>
        <v>0</v>
      </c>
      <c r="ES780" s="11" t="str">
        <f aca="false">IF(ER780=0,"1","2")</f>
        <v>1</v>
      </c>
      <c r="ET780" s="11" t="str">
        <f aca="false" t="array" ref="ET780">_xlfn.IFS(ER780=0,"0", ER780=0.25, "1", ER780=0.5,"2", ER780=0.75,"3", ER780=1,"4",ER780=1.25,"5", ER780=1.5,"6", ER780=1.75,"7", ER780=2,"8", ER780=2.25,"9", ER780=2.25,"9",ER780=2.5,"10", ER780=2.75,"11", ER780=3,"12", ER780=3.25,"13", ER780=3.5,"14", ER780=3.75,"15",ER780=4,"16", ER780=-0.25, "17", bq=-0.5, "18")</f>
        <v>0</v>
      </c>
      <c r="EV780" s="14" t="e">
        <f aca="false">VLOOKUP(EU780,LEYENDA!$G$2:$H$8,2,TRUE())</f>
        <v>#N/A</v>
      </c>
      <c r="EW780" s="14" t="e">
        <f aca="false" t="array" ref="EW780">_xlfn.IFS(EV780="0-5","1", EV780="6-12","2", EV780="13-18","3", EV780="19-24","4", EV780="25-36","5", EV780="37-48","6", EV780="49-60","7")</f>
        <v>#N/A</v>
      </c>
    </row>
    <row r="781" customFormat="false" ht="13.5" hidden="false" customHeight="false" outlineLevel="0" collapsed="false">
      <c r="A781" s="1" t="n">
        <v>312</v>
      </c>
      <c r="B781" s="2" t="n">
        <v>4</v>
      </c>
      <c r="C781" s="33" t="n">
        <v>43148</v>
      </c>
      <c r="E781" s="5" t="str">
        <f aca="false">VLOOKUP(A781,'286'!$A$3:$J$6279,10,FALSE())</f>
        <v>MANZANARO ALBERTOS, BEATRIZ</v>
      </c>
      <c r="F781" s="4" t="str">
        <f aca="false">VLOOKUP(A781,'286'!$A$3:$I$1768,3,FALSE())</f>
        <v>MANALBE</v>
      </c>
      <c r="G781" s="6" t="n">
        <f aca="false">VLOOKUP(A781,'286'!$A$3:$I$1768,4,FALSE())</f>
        <v>35180</v>
      </c>
      <c r="H781" s="7" t="n">
        <f aca="false">YEAR(C781)-YEAR(G781)</f>
        <v>22</v>
      </c>
      <c r="I781" s="1" t="str">
        <f aca="false">VLOOKUP(H781,LEYENDA!$C$2:$D$6,2,TRUE())</f>
        <v>13-24</v>
      </c>
      <c r="J781" s="5" t="str">
        <f aca="false">VLOOKUP(A781,'286'!$A$3:$I$1768,7,FALSE())</f>
        <v>M</v>
      </c>
      <c r="K781" s="8" t="n">
        <f aca="false">VLOOKUP(A781,'286'!$A$3:$I$1768,2,FALSE())</f>
        <v>0</v>
      </c>
      <c r="L781" s="4" t="str">
        <f aca="false">VLOOKUP(A781,'286'!$A$3:$I$1768,8,FALSE())</f>
        <v>I</v>
      </c>
      <c r="M781" s="4" t="str">
        <f aca="false">VLOOKUP(A781,'286'!$A$3:$I$1768,9,FALSE())</f>
        <v>D</v>
      </c>
      <c r="N781" s="8" t="str">
        <f aca="false">IF(R781=O781, "MISMA","CONTRARIA")</f>
        <v>CONTRARIA</v>
      </c>
      <c r="O781" s="8" t="str">
        <f aca="false" t="array" ref="O781">_xlfn.IFS(L781="D","1", L781="I","2")</f>
        <v>2</v>
      </c>
      <c r="P781" s="8" t="e">
        <f aca="false" t="array" ref="P781">_xlfn.IFS(K781="OD","1", K781="OI","2")</f>
        <v>#N/A</v>
      </c>
      <c r="Q781" s="1" t="str">
        <f aca="false" t="array" ref="Q781">_xlfn.IFS(J781="M","1", J781="H","2")</f>
        <v>1</v>
      </c>
      <c r="R781" s="8" t="str">
        <f aca="false" t="array" ref="R781">_xlfn.IFS(M781="D","1", M781="I","2")</f>
        <v>1</v>
      </c>
      <c r="S781" s="1" t="str">
        <f aca="false" t="array" ref="S781">_xlfn.IFS(N781="CONTRARIA", "1",N781= "MISMA","2")</f>
        <v>1</v>
      </c>
      <c r="T781" s="1" t="str">
        <f aca="false" t="array" ref="T781">_xlfn.IFS(I781="0-12","1", I781="13-24","2", I781="25-40","3", I781="41-60","4", I781="61-100","5")</f>
        <v>2</v>
      </c>
      <c r="U781" s="9" t="n">
        <v>-3</v>
      </c>
      <c r="V781" s="10" t="str">
        <f aca="false">IF(U781="","",IF(AND(U781&gt;=-9,U781&lt;=-6.5),"-9 a -6,5",IF(AND(U781&gt;=-6,U781&lt;=-3.5),"-6 a -3,5",IF(AND(U781&gt;=-3,U781&lt;=-1),"-3 a -1",IF(U781=-0.5,"-0,5",IF(AND(U781&gt;=0,U781&lt;=2.5),"0 a 2,5",IF(AND(U781&gt;=3,U781&lt;=5.5),"3 a 5,5",IF(AND(U781&gt;=6,U781&lt;=8.5),"6 a 8,5",IF(AND(U781&gt;=9,U781&lt;=20),"9 a 20","Fuera de rango")))))))))</f>
        <v>-3 a -1</v>
      </c>
      <c r="W781" s="11" t="n">
        <f aca="false">IF(V781="","",IF(V781="-9 a -6,5",2,IF(V781="-6 a -3,5",3,IF(V781="-3 a -1",4,IF(V781="-0,5","NORMA",IF(V781="0 a 2,5",5,IF(V781="3 a 5,5",6,IF(V781="6 a 8,5",7,IF(V781="9 a 20",8,"Fuera de rango")))))))))</f>
        <v>4</v>
      </c>
      <c r="X781" s="9" t="n">
        <v>0</v>
      </c>
      <c r="Y781" s="11" t="str">
        <f aca="false">IF(X781="","",IF(AND(X781&gt;=0,X781&lt;=4),"0 a 4",IF(AND(X781&gt;=4.5,X781&lt;=8.5),"4,5 a 8,5",IF(X781=9,"9",IF(AND(X781&gt;=9.5,X781&lt;=13),"9,5 a 13",IF(AND(X781&gt;=13.5,X781&lt;=20),"13,5 a 20",IF(AND(X781&gt;=20.5,X781&lt;=35),"20,5 a 35","Fuera de rango")))))))</f>
        <v>0 a 4</v>
      </c>
      <c r="Z781" s="11" t="n">
        <f aca="false">IF(Y781="","",IF(Y781="0 a 4",1,IF(Y781="4,5 a 8,5",2,IF(Y781="9","NORMA",IF(Y781="9,5 a 13",3,IF(Y781="13,5 a 20",4,IF(Y781="20,5 a 35",5,"Fuera de rango")))))))</f>
        <v>1</v>
      </c>
      <c r="AA781" s="9" t="n">
        <v>10</v>
      </c>
      <c r="AB781" s="10" t="str">
        <f aca="false">IF(AA781="","",IF(AND(AA781&gt;=0,AA781&lt;=9),"0 a 9",IF(AND(AA781&gt;=9.5,AA781&lt;=18.5),"9,5 a 18,5",IF(AA781=19,"19",IF(AND(AA781&gt;=19.5,AA781&lt;=28),"19,5 a 28",IF(AND(AA781&gt;=28.5,AA781&lt;=40),"28,5 a 40","Fuera de rango"))))))</f>
        <v>9,5 a 18,5</v>
      </c>
      <c r="AC781" s="11" t="n">
        <f aca="false" t="array" ref="AC781">_xlfn.IFS(AB781="","",AB781="0 a 9",1,AB781="9,5 a 18,5",2,AB781="19","NORMA",AB781="19,5 a 28",3,AB781="28,5 a 40",4,TRUE(),"Fuera de rango")</f>
        <v>2</v>
      </c>
      <c r="AD781" s="9" t="n">
        <v>5</v>
      </c>
      <c r="AE781" s="10" t="str">
        <f aca="false">IF(AD781="","",IF(AND(AD781&gt;=-10,AD781&lt;=0),"De -10 a 0",IF(AND(AD781&gt;=0.5,AD781&lt;=9.5),"0,5 a 9,5",IF(AD781=10,"10",IF(AND(AD781&gt;=10.5,AD781&lt;=20),"10,5 a 20",IF(AND(AD781&gt;=20.5,AD781&lt;=40),"20,5 a 40","Fuera de rango"))))))</f>
        <v>0,5 a 9,5</v>
      </c>
      <c r="AF781" s="12" t="n">
        <f aca="false">IF(AD781="","",IF(AND(AD781&gt;=-10,AD781&lt;=0),1,IF(AND(AD781&gt;=0.5,AD781&lt;=9.5),2,IF(AD781=10,"NORMA",IF(AND(AD781&gt;=10.5,AD781&lt;=20),3,IF(AND(AD781&gt;=20.5,AD781&lt;=40),4,""))))))</f>
        <v>2</v>
      </c>
      <c r="AG781" s="9" t="n">
        <v>9</v>
      </c>
      <c r="AH781" s="10" t="str">
        <f aca="false">IF(AG781="","",IF(AND(AG781&gt;=0,AG781&lt;=4),"0 a 4",IF(AND(AG781&gt;=4.5,AG781&lt;=8.5),"4,5 a 8,5",IF(AG781=9,"9",IF(AND(AG781&gt;=9.5,AG781&lt;=13),"9,5 a 13",IF(AND(AG781&gt;=13.5,AG781&lt;=25),"13,5 a 25","Fuera de rango"))))))</f>
        <v>9</v>
      </c>
      <c r="AI781" s="10" t="str">
        <f aca="false">IF(AH781="","",IF(AH781="0 a 4",1,IF(AH781="4,5 a 8,5",2,IF(AH781="9","NORMA",IF(AH781="9,5 a 13",3,IF(AH781="13,5 a 25",4,""))))))</f>
        <v>NORMA</v>
      </c>
      <c r="AJ781" s="9" t="n">
        <v>5</v>
      </c>
      <c r="AK781" s="10" t="str">
        <f aca="false">IF(AJ781="","",IF(AND(AJ781&gt;=-15,AJ781&lt;=-10.5),"-15 a -10,5",IF(AND(AJ781&gt;=-10,AJ781&lt;=-4),"-10 a -4",IF(AND(AJ781&gt;=-4.5,AJ781&lt;=0),"-4,5 a 0",IF(AND(AJ781&gt;=0.5,AJ781&lt;=4.5),"0,5 a 4,5",IF(AJ781=5,"5",IF(AND(AJ781&gt;=5.5,AJ781&lt;=10),"5,5 a 10",IF(AND(AJ781&gt;=10.5,AJ781&lt;=20),"10,5 a 20","Fuera de rango"))))))))</f>
        <v>5</v>
      </c>
      <c r="AL781" s="11" t="str">
        <f aca="false">IF(AK781="","",IF(AK781="-15 a -10,5",1,IF(AK781="-10 a -4",2,IF(AK781="-4,5 a 0",3,IF(AK781="0,5 a 4,5",4,IF(AK781="5","NORMA",IF(AK781="5,5 a 10",5,IF(AK781="10,5 a 20",6,"Error"))))))))</f>
        <v>NORMA</v>
      </c>
      <c r="AM781" s="9" t="n">
        <v>1</v>
      </c>
      <c r="AN781" s="10" t="str">
        <f aca="false">IF(AM781="","",IF(AND(AM781&gt;=-7.5,AM781&lt;=-5.5),"-7,5 a -5,5",IF(AND(AM781&gt;=-5,AM781&lt;=-3),"-5 a -3",IF(AND(AM781&gt;=-2.5,AM781&lt;=-0.5),"-2,5 a -0,5",IF(AM781=0,"0,00",IF(AND(AM781&gt;=0.5,AM781&lt;=2.5),"0,5 a 2,5",IF(AND(AM781&gt;=3,AM781&lt;=5),"3 a 5",IF(AND(AM781&gt;=5.5,AM781&lt;=7.5),"5,5 a 7,5",IF(AND(AM781&gt;=8,AM781&lt;=10),"8 a 10","Fuera de rango")))))))))</f>
        <v>0,5 a 2,5</v>
      </c>
      <c r="AO781" s="11" t="n">
        <f aca="false">IF(AN781="","",IF(AN781="-7,5 a -5,5",1,IF(AN781="-5 a -3",2,IF(AN781="-2,5 a -0,5",3,IF(AN781="0,00","NORMA",IF(AN781="0,5 a 2,5",4,IF(AN781="3 a 5",5,IF(AN781="5,5 a 7,5",6,IF(AN781="8 a 10",7,"Error")))))))))</f>
        <v>4</v>
      </c>
      <c r="AP781" s="9" t="n">
        <v>-6</v>
      </c>
      <c r="AQ781" s="10" t="str">
        <f aca="false">IF(AP781="","",IF(AND(AP781&gt;=-20,AP781&lt;=-9.5),"-20 a -9,5",IF(AND(AP781&gt;=-9,AP781&lt;=-6.5),"-9 a -6,5",IF(AP781=-6,"-6",IF(AND(AP781&gt;=-5.5,AP781&lt;=-3),"-5,5 a -3",IF(AND(AP781&gt;=-2.5,AP781&lt;=0),"-2,5 a 0",IF(AND(AP781&gt;=0.5,AP781&lt;=3),"0,5 a 3",IF(AND(AP781&gt;=3.5,AP781&lt;=6),"3,5 a 6",IF(AND(AP781&gt;=6.5,AP781&lt;=9),"6,5 a 9",IF(AND(AP781&gt;=9.5,AP781&lt;=20),"9,5 a 20","Fuera de rango"))))))))))</f>
        <v>-6</v>
      </c>
      <c r="AR781" s="11" t="str">
        <f aca="false">IF(AQ781="","",IF(AQ781="-20 a -9,5",1,IF(AQ781="-9 a -6,5",2,IF(AQ781="-6","NORMA",IF(AQ781="-5,5 a -3",3,IF(AQ781="-2,5 a 0",4,IF(AQ781="0,5 a 3",5,IF(AQ781="3,5 a 6",6,IF(AQ781="6,5 a 9",7,IF(AQ781="9,5 a 20",8,""))))))))))</f>
        <v>NORMA</v>
      </c>
      <c r="AS781" s="9" t="n">
        <v>-1</v>
      </c>
      <c r="AT781" s="10" t="str">
        <f aca="false">IF(AS781="","",IF(AND(AS781&gt;=-16,AS781&lt;=-14),"-16 a -14",IF(AND(AS781&gt;=-13.5,AS781&lt;=-11.5),"-13,5 a -11,5",IF(AND(AS781&gt;=-11,AS781&lt;=-9),"-11 a -9",IF(AND(AS781&gt;=-8.5,AS781&lt;=-6.5),"-8,5 a -6,5",IF(AND(AS781&gt;=-6,AS781&lt;=-4),"-6 a -4",IF(AND(AS781&gt;=-3.5,AS781&lt;=-1.5),"-3,5 a -1,5",IF(AND(AS781&gt;=-1,AS781&lt;=1),"-1 a 1",IF(AND(AS781&gt;=1.5,AS781&lt;=3.5),"1,5 a 3,5",IF(AND(AS781&gt;=4,AS781&lt;=6),"4 a 6",IF(AND(AS781&gt;=6.5,AS781&lt;=8.5),"6,5 a 8,5",IF(AND(AS781&gt;=9,AS781&lt;=11),"9 a 11",IF(AND(AS781&gt;=11.5,AS781&lt;=13.5),"11,5 a 13,5",IF(AND(AS781&gt;=14,AS781&lt;=16),"14 a 16",IF(AND(AS781&gt;=16.5,AS781&lt;=18.5),"16,5 a 18,5",IF(AND(AS781&gt;=19,AS781&lt;=21),"19 a 21","Fuera de rango"))))))))))))))))</f>
        <v>-1 a 1</v>
      </c>
      <c r="AU781" s="11" t="n">
        <f aca="false" t="array" ref="AU781">IF(AT781="","",_xlfn.IFS(AT781="-16 a -14",1,AT781="-13,5 a -11,5",2,AT781="-11 a -9",3,AT781="-8,5 a -6,5",4,AT781="-6 a -4",5,AT781="-3,5 a -1,5",6,AT781="-1 a 1",7,AT781="1,5 a 3,5",8,AT781="4 a 6","NORMA",AT781="6,5 a 8,5",9,AT781="9 a 11",10,AT781="11,5 a 13,5",11,AT781="14 a 16",12,AT781="16,5 a 18,5",13,AT781="19 a 21",14,TRUE(),""))</f>
        <v>7</v>
      </c>
      <c r="AV781" s="9" t="n">
        <v>1.75</v>
      </c>
      <c r="AW781" s="10" t="str">
        <f aca="false">IF(AV781="","",IF(AND(AV781&gt;=-1,AV781&lt;=-0.5),"-1 a -0,5",IF(AND(AV781&gt;-0.5,AV781&lt;=0),"De -0,5 a 0",IF(AND(AV781&gt;=0.25,AV781&lt;=0.75),"0,25 a 0,75",IF(AND(AV781&gt;=1,AV781&lt;=1.5),"1 a 1,5",IF(AND(AV781&gt;=1.75,AV781&lt;=2.25),"1,75 a 2,25",IF(AND(AV781&gt;=2.5,AV781&lt;=3),"2,5 a 3",IF(AND(AV781&gt;=3.25,AV781&lt;=3.75),"3,25 a 3,75","Fuera de rango"))))))))</f>
        <v>1,75 a 2,25</v>
      </c>
      <c r="AX781" s="10" t="n">
        <f aca="false">IF(AW781="","",IF(OR(AW781="-1 a -0,5",AW781="-1 a -0.5"),1,IF(OR(AW781="De -0,5 a 0",AW781="-0,5 a 0",AW781="De -0.5 a 0"),2,IF(OR(AW781="0,25 a 0,75",AW781="0.25 a 0.75"),"NORMA",IF(OR(AW781="1 a 1,5",AW781="1 a 1.5"),3,IF(OR(AW781="1,75 a 2,25",AW781="1.75 a 2.25"),4,IF(OR(AW781="2,5 a 3",AW781="2.5 a 3"),5,IF(OR(AW781="3,25 a 3,75",AW781="3.25 a 3.75"),6,""))))))))</f>
        <v>4</v>
      </c>
      <c r="AY781" s="9" t="n">
        <v>-8</v>
      </c>
      <c r="AZ781" s="10" t="str">
        <f aca="false">IF(AY781="","",IF(AND(AY781&gt;=-20,AY781&lt;=-9.5),"-20 a -9,5",IF(AND(AY781&gt;=-9,AY781&lt;=-6.5),"-9 a -6,5",IF(AY781=-6,"-6",IF(AND(AY781&gt;=-5.5,AY781&lt;=-3),"-5,5 a -3",IF(AND(AY781&gt;=-2.5,AY781&lt;=0),"-2,5 a 0",IF(AND(AY781&gt;=0.5,AY781&lt;=3),"0,5 a 3",IF(AND(AY781&gt;=3.5,AY781&lt;=6),"3,5 a 6","Fuera de rango"))))))))</f>
        <v>-9 a -6,5</v>
      </c>
      <c r="BA781" s="11" t="n">
        <f aca="false">IF(AZ781="","",IF(AZ781="-20 a -9,5",1,IF(AZ781="-9 a -6,5",2,IF(AZ781="-6","NORMA",IF(AZ781="-5,5 a -3",3,IF(AZ781="-2,5 a 0",4,IF(AZ781="0,5 a 3",5,IF(AZ781="3,5 a 6",6,""))))))))</f>
        <v>2</v>
      </c>
      <c r="BB781" s="9" t="n">
        <v>0</v>
      </c>
      <c r="BC781" s="10" t="str">
        <f aca="false" t="array" ref="BC781">IF(BB781="","",_xlfn.IFS(AND(BB781&gt;=0,BB781&lt;=2),"0 a 2",AND(BB781&gt;=2.5,BB781&lt;=4.5),"2,5 a 4,5",AND(BB781&gt;=5,BB781&lt;=7),"5 a 7",AND(BB781&gt;=7.5,BB781&lt;=9.5),"7,5 a 9,5",AND(BB781&gt;=10,BB781&lt;=12),"10 a 12",AND(BB781&gt;=12.5,BB781&lt;=14.5),"12,5 a 14,5",BB781=15,"15",AND(BB781&gt;=15.5,BB781&lt;=17.5),"15,5 a 17,5",AND(BB781&gt;=18,BB781&lt;=20),"18 a 20",AND(BB781&gt;=20.5,BB781&lt;=22.5),"20,5 a 22,5",AND(BB781&gt;=23,BB781&lt;=25),"23 a 25",TRUE(),"Fuera de rango"))</f>
        <v>0 a 2</v>
      </c>
      <c r="BD781" s="11" t="n">
        <f aca="false" t="array" ref="BD781">IF(BC781="","",_xlfn.IFS(BC781="0 a 2",1,BC781="2,5 a 4,5",2,BC781="5 a 7",3,BC781="7,5 a 9,5",4,BC781="10 a 12",5,BC781="12,5 a 14,5",6,BC781="15","NORMA",BC781="15,5 a 17,5",7,BC781="18 a 20",8,BC781="20,5 a 22,5",9,BC781="23 a 25",10,TRUE(),"Fuera de rango"))</f>
        <v>1</v>
      </c>
      <c r="BE781" s="9" t="n">
        <v>14</v>
      </c>
      <c r="BF781" s="10" t="str">
        <f aca="false">IF(BE781="","",IF(AND(BE781&gt;=-20,BE781&lt;=-10),"-20 a -10",IF(AND(BE781&gt;=-9.5,BE781&lt;=0.5),"-9,5 a 0,5",IF(AND(BE781&gt;=1,BE781&lt;=11),"1 a 11",IF(AND(BE781&gt;=11.5,BE781&lt;=20.5),"11,5 a 20,5",IF(BE781=21,"21",IF(AND(BE781&gt;=21.5,BE781&lt;=31.5),"21,5 a 31,5",IF(AND(BE781&gt;=32,BE781&lt;=42),"32 a 42","Fuera de rango"))))))))</f>
        <v>11,5 a 20,5</v>
      </c>
      <c r="BG781" s="11" t="n">
        <f aca="false">IF(BF781="","",IF(BF781="-20 a -10",1,IF(BF781="-9,5 a 0,5",2,IF(BF781="1 a 11",3,IF(BF781="11,5 a 20,5",4,IF(BF781="21","NORMA",IF(BF781="21,5 a 31,5",5,IF(BF781="32 a 42",6,""))))))))</f>
        <v>4</v>
      </c>
      <c r="BH781" s="9" t="n">
        <v>8</v>
      </c>
      <c r="BI781" s="10" t="str">
        <f aca="false">IF(BH781="","",IF(AND(BH781&gt;=-20,BH781&lt;=-15),"-20 a -15",IF(AND(BH781&gt;=-14.5,BH781&lt;=-9.5),"-14,5 a -9,5",IF(AND(BH781&gt;=-9,BH781&lt;=-4),"-9 a -4",IF(AND(BH781&gt;=-3.5,BH781&lt;=2.5),"-3,5 a 2,5",IF(AND(BH781&gt;=3,BH781&lt;=8),"3 a 8",IF(AND(BH781&gt;=8.5,BH781&lt;=14.5),"8,5 a 14,5",IF(BH781=15,"15",IF(AND(BH781&gt;=15.5,BH781&lt;=20.5),"15,5 a 20,5",IF(AND(BH781&gt;=21,BH781&lt;=26),"21 a 26","Fuera de rango"))))))))))</f>
        <v>3 a 8</v>
      </c>
      <c r="BJ781" s="11" t="n">
        <f aca="false">IF(BI781="","",IF(BI781="-20 a -15",1,IF(BI781="-14,5 a -9,5",2,IF(BI781="-9 a -4",3,IF(BI781="-3,5 a 2,5",4,IF(BI781="3 a 8",5,IF(BI781="8,5 a 14,5",6,IF(BI781="15","NORMA",IF(BI781="15,5 a 20,5",7,IF(BI781="21 a 26",8,IF(BI781="26,5 a 31,5",9,"")))))))))))</f>
        <v>5</v>
      </c>
      <c r="BK781" s="9" t="n">
        <v>16</v>
      </c>
      <c r="BL781" s="10" t="str">
        <f aca="false">IF(BK781="","",IF(AND(BK781&gt;=0,BK781&lt;=2),"0 - 2",IF(AND(BK781&gt;=2.5,BK781&lt;=4.5),"2,5 - 4,5",IF(AND(BK781&gt;=5,BK781&lt;=7),"5 - 7",IF(AND(BK781&gt;=7.5,BK781&lt;=9.5),"7,5 - 9,5",IF(AND(BK781&gt;=10,BK781&lt;=12),"10 - 12",IF(AND(BK781&gt;=12.5,BK781&lt;=13.5),"12,5 - 13,5",IF(BK781=14,"14",IF(AND(BK781&gt;=14.5,BK781&lt;=16.5),"14,5 - 16,5",IF(AND(BK781&gt;=17,BK781&lt;=19),"17 - 19",IF(AND(BK781&gt;=19.5,BK781&lt;=21.5),"19,5 - 21,5",IF(AND(BK781&gt;=22,BK781&lt;=24),"22 - 24",IF(AND(BK781&gt;=24.5,BK781&lt;=26.5),"24,5 - 26,5",IF(AND(BK781&gt;=27,BK781&lt;=29),"27 - 29",IF(AND(BK781&gt;=29.5,BK781&lt;=30),"29,5 - 30","Fuera de rango")))))))))))))))</f>
        <v>14,5 - 16,5</v>
      </c>
      <c r="BM781" s="11" t="n">
        <f aca="false">IF(BL781="","",IF(BL781="0 - 2",1,IF(BL781="2,5 - 4,5",2,IF(BL781="5 - 7",3,IF(BL781="7,5 - 9,5",4,IF(BL781="10 - 12",5,IF(BL781="12,5 - 13,5",6,IF(BL781="14","NORMA",IF(BL781="14,5 - 16,5",7,IF(BL781="17 - 19",8,IF(BL781="19,5 - 21,5",9,IF(BL781="22 - 24",10,IF(BL781="24,5 - 26,5",11,IF(BL781="27 - 29",12,IF(BL781="29,5 - 30",13,"")))))))))))))))</f>
        <v>7</v>
      </c>
      <c r="BN781" s="9" t="n">
        <v>19</v>
      </c>
      <c r="BO781" s="11" t="str">
        <f aca="false">IF(BN781="","",IF(AND(BN781&gt;=-20,BN781&lt;=-10),"-20 a -10",IF(AND(BN781&gt;=-9.5,BN781&lt;=0.5),"-9,5 a 0,5",IF(AND(BN781&gt;=1,BN781&lt;=11),"1 a 11",IF(AND(BN781&gt;=11.5,BN781&lt;=21.5),"11,5 a 21,5",IF(BN781=22,"22",IF(AND(BN781&gt;=22.5,BN781&lt;=32.5),"22,5 a 32,5",IF(AND(BN781&gt;=33,BN781&lt;=43),"33 a 43","Fuera de rango"))))))))</f>
        <v>11,5 a 21,5</v>
      </c>
      <c r="BP781" s="11" t="n">
        <f aca="false">IF(BO781="","",IF(BO781="-20 a -10",1,IF(BO781="-9,5 a 0,5",2,IF(BO781="1 a 11",3,IF(BO781="11,5 a 21,5",4,IF(BO781="22","NORMA",IF(BO781="22,5 a 32,5",5,IF(BO781="33 a 43",6,""))))))))</f>
        <v>4</v>
      </c>
      <c r="BQ781" s="9" t="n">
        <v>12</v>
      </c>
      <c r="BR781" s="10" t="str">
        <f aca="false">IF(BQ781="","",IF(AND(BQ781&gt;=-20,BQ781&lt;=-15),"-20 a -15",IF(AND(BQ781&gt;=-14.5,BQ781&lt;=-9.5),"-14,5 a -9,5",IF(AND(BQ781&gt;=-9,BQ781&lt;=-4),"-9 a -4",IF(AND(BQ781&gt;=-3.5,BQ781&lt;=2.5),"-3,5 a 2,5",IF(AND(BQ781&gt;=3,BQ781&lt;=8),"3 a 8",IF(AND(BQ781&gt;=8.5,BQ781&lt;=13.5),"8,5 a 13,5",IF(AND(BQ781&gt;=14,BQ781&lt;=17.5),"14 a 17,5",IF(BQ781=18,"18",IF(AND(BQ781&gt;=18.5,BQ781&lt;=23.5),"18,5 a 23,5",IF(AND(BQ781&gt;=24,BQ781&lt;=29),"24 a 29",IF(AND(BQ781&gt;=29.5,BQ781&lt;=34.5),"29,5 a 34,5",IF(AND(BQ781&gt;=35,BQ781&lt;=40),"35 a 40","Fuera de rango")))))))))))))</f>
        <v>8,5 a 13,5</v>
      </c>
      <c r="BS781" s="11" t="n">
        <f aca="false">IF(BR781="","",IF(BR781="-20 a -15",1,IF(BR781="-14,5 a -9,5",2,IF(BR781="-9 a -4",3,IF(BR781="-3,5 a 2,5",4,IF(BR781="3 a 8",5,IF(BR781="8,5 a 13,5",6,IF(BR781="14 a 17,5",7,IF(BR781="18","NORMA",IF(BR781="18,5 a 23,5",8,IF(BR781="24 a 29",9,IF(BR781="29,5 a 34,5",10,IF(BR781="35 a 40",11,"")))))))))))))</f>
        <v>6</v>
      </c>
      <c r="BT781" s="9" t="n">
        <v>1</v>
      </c>
      <c r="BU781" s="10" t="str">
        <f aca="false">IF(BT781="","",IF(AND(BT781&gt;=-20,BT781&lt;=-18),"-20 a -18",IF(AND(BT781&gt;=-17.5,BT781&lt;=-15.5),"-17,5 a -15,5",IF(AND(BT781&gt;=-15,BT781&lt;=-13),"-15 a -13",IF(AND(BT781&gt;=-12.5,BT781&lt;=-10.5),"-12,5 a -10,5",IF(AND(BT781&gt;=-10,BT781&lt;=-8),"-10 a -8",IF(AND(BT781&gt;=-7.5,BT781&lt;=-5.5),"-7,5 a -5,5",IF(AND(BT781&gt;=-5,BT781&lt;=-3),"-5 a -3",IF(AND(BT781&gt;=-2.5,BT781&lt;=-0.5),"-2,5 a -0,5",IF(BT781=0,"0",IF(AND(BT781&gt;=0.5,BT781&lt;=2.5),"0,5 a 2,5",IF(AND(BT781&gt;=3,BT781&lt;=5),"3 a 5",IF(AND(BT781&gt;=5.5,BT781&lt;=7.5),"5,5 a 7,5",IF(AND(BT781&gt;=8,BT781&lt;=10),"8 a 10",IF(AND(BT781&gt;=10.5,BT781&lt;=12.5),"10,5 a 12,5",IF(AND(BT781&gt;=13,BT781&lt;=15),"13 a 15",IF(AND(BT781&gt;=15.5,BT781&lt;=17.5),"15,5 a 17,5",IF(AND(BT781&gt;=18,BT781&lt;=20),"18 a 20","Fuera de rango"))))))))))))))))))</f>
        <v>0,5 a 2,5</v>
      </c>
      <c r="BV781" s="11" t="n">
        <f aca="false">IF(BT781="","",IF(BT781=0,"NORMA",IF(AND(BT781&gt;=-20,BT781&lt;=-18),2,IF(AND(BT781&gt;=-17.5,BT781&lt;=-15.5),2,IF(AND(BT781&gt;=-15,BT781&lt;=-13),3,IF(AND(BT781&gt;=-12.5,BT781&lt;=-10.5),4,IF(AND(BT781&gt;=-10,BT781&lt;=-8),5,IF(AND(BT781&gt;=-7.5,BT781&lt;=-5.5),6,IF(AND(BT781&gt;=-5,BT781&lt;=-3),7,IF(AND(BT781&gt;=-2.5,BT781&lt;=-0.5),8,IF(AND(BT781&gt;=0.5,BT781&lt;=2.5),9,IF(AND(BT781&gt;=3,BT781&lt;=5),10,IF(AND(BT781&gt;=5.5,BT781&lt;=7.5),11,IF(AND(BT781&gt;=8,BT781&lt;=10),12,IF(AND(BT781&gt;=10.5,BT781&lt;=12.5),13,IF(AND(BT781&gt;=13,BT781&lt;=15),14,IF(AND(BT781&gt;=15.5,BT781&lt;=17.5),15,IF(AND(BT781&gt;=18,BT781&lt;=20),16,"Fuera de rango"))))))))))))))))))</f>
        <v>9</v>
      </c>
      <c r="BW781" s="9" t="n">
        <v>-6.75</v>
      </c>
      <c r="BX781" s="10" t="n">
        <f aca="false">18.5- (0.3*H781)</f>
        <v>11.9</v>
      </c>
      <c r="BY781" s="10" t="n">
        <f aca="false">(BW781)-(BX781)</f>
        <v>-18.65</v>
      </c>
      <c r="BZ781" s="10" t="str">
        <f aca="false">IF(BY781="","",IF(BY781&lt;-27.5,"De -30 a -28",IF(BY781&lt;-25,"De -27,5 a -25,5",IF(BY781&lt;-22.5,"De -25 a -23",IF(BY781&lt;-20,"De -22,5 a -20,5",IF(BY781&lt;-17.5,"De -20 a -18",IF(BY781&lt;-15,"De -17,5 a -15,5",IF(BY781&lt;-12.5,"De -15 a -13",IF(BY781&lt;-10,"De -12,5 a -10,5",IF(BY781&lt;-7.5,"De -10 a -8",IF(BY781&lt;-5,"De -7,5 a -5,5",IF(BY781&lt;-2.5,"De -5 a -3",IF(BY781&lt;0,"De -2,5 a -0,5",IF(BY781&lt;2.5,"De 0 a 2",IF(BY781&lt;5,"De 2,5 a 4,5",IF(BY781&lt;7.5,"De 5 a 7",IF(BY781&lt;10,"De 7,5 a 9,5",IF(BY781&lt;12.5,"De 10 a 12",IF(BY781&lt;15,"De 12,5 a 14,5",IF(BY781&lt;17.5,"De 15 a 17",IF(BY781&lt;20,"De 17,5 a 19,5",IF(BY781&lt;22.5,"De 20 a 22",IF(BY781&lt;25,"De 22,5 a 24,5",IF(BY781&lt;27.5,"De 25 a 27","De 27,5 a 30"))))))))))))))))))))))))</f>
        <v>De -20 a -18</v>
      </c>
      <c r="CA781" s="12" t="n">
        <f aca="false">IF(BY781="","",IF(BY781&lt;=-28,1,IF(BY781&lt;=-25.5,2,IF(BY781&lt;=-23,3,IF(BY781&lt;=-20.5,4,IF(BY781&lt;=-18,5,IF(BY781&lt;=-15.5,6,IF(BY781&lt;=-13,7,IF(BY781&lt;=-10.5,8,IF(BY781&lt;=-8,9,IF(BY781&lt;=-5.5,10,IF(BY781&lt;=-3,11,IF(BY781&lt;=-0.5,12,IF(BY781&lt;=2,13,IF(BY781&lt;=4.5,14,IF(BY781&lt;=7,15,IF(BY781&lt;=9.5,16,IF(BY781&lt;=12,17,IF(BY781&lt;=14.5,18,IF(BY781&lt;=17,19,IF(BY781&lt;=19.5,20,IF(BY781&lt;=22,21,IF(BY781&lt;=24.5,22,IF(BY781&lt;=27,23,IF(BY781&lt;=30,24,"Fuera de rango")))))))))))))))))))))))))</f>
        <v>5</v>
      </c>
      <c r="CB781" s="9" t="n">
        <v>-7.5</v>
      </c>
      <c r="CC781" s="10" t="n">
        <f aca="false">18.5- (0.3*H781)</f>
        <v>11.9</v>
      </c>
      <c r="CD781" s="10" t="n">
        <f aca="false">(CB781)-(CC781)</f>
        <v>-19.4</v>
      </c>
      <c r="CE781" s="10" t="str">
        <f aca="false">IF(CD781="","",IF(CD781&lt;-27.5,"De -30 a -28",IF(CD781&lt;-25,"De -27,5 a -25,5",IF(CD781&lt;-22.5,"De -25 a -23",IF(CD781&lt;-20,"De -22,5 a -20,5",IF(CD781&lt;-17.5,"De -20 a -18",IF(CD781&lt;-15,"De -17,5 a -15,5",IF(CD781&lt;-12.5,"De -15 a -13",IF(CD781&lt;-10,"De -12,5 a -10,5",IF(CD781&lt;-7.5,"De -10 a -8",IF(CD781&lt;-5,"De -7,5 a -5,5",IF(CD781&lt;-2.5,"De -5 a -3",IF(CD781&lt;0,"De -2,5 a -0,5",IF(CD781&lt;=2,"De 0 a 2",IF(CD781&lt;=4.5,"De 2,5 a 4,5",IF(CD781&lt;=7,"De 5 a 7",IF(CD781&lt;=9.5,"De 7,5 a 9,5",IF(CD781&lt;=12,"De 10 a 12",IF(CD781&lt;=14.5,"De 12,5 a 14,5",IF(CD781&lt;=17,"De 15 a 17",IF(CD781&lt;=19.5,"De 17,5 a 19,5",IF(CD781&lt;=22,"De 20 a 22",IF(CD781&lt;=24.5,"De 22,5 a 24,5",IF(CD781&lt;=27,"De 25 a 27","De 27,5 a 30"))))))))))))))))))))))))</f>
        <v>De -20 a -18</v>
      </c>
      <c r="CF781" s="12" t="n">
        <f aca="false">IF(CD781="","",IF(CD781&lt;-27.5,1,IF(CD781&lt;-25,2,IF(CD781&lt;-22.5,3,IF(CD781&lt;-20,4,IF(CD781&lt;-17.5,5,IF(CD781&lt;-15,6,IF(CD781&lt;-12.5,7,IF(CD781&lt;-10,8,IF(CD781&lt;-7.5,9,IF(CD781&lt;-5,10,IF(CD781&lt;-2.5,11,IF(CD781&lt;0,12,IF(CD781&lt;2.5,13,IF(CD781&lt;5,14,IF(CD781&lt;7.5,15,IF(CD781&lt;10,16,IF(CD781&lt;12.5,17,IF(CD781&lt;15,18,IF(CD781&lt;17.5,19,IF(CD781&lt;20,20,IF(CD781&lt;22.5,21,IF(CD781&lt;25,22,IF(CD781&lt;27.5,23,24))))))))))))))))))))))))</f>
        <v>5</v>
      </c>
      <c r="CG781" s="9" t="n">
        <v>-3</v>
      </c>
      <c r="CH781" s="10" t="str">
        <f aca="false">IF(CG781="","",IF(AND(CG781&gt;=-10,CG781&lt;=-9.5),"-10 a -9,5",IF(AND(CG781&gt;-9.5,CG781&lt;=-8.5),"-9 a -8,5",IF(AND(CG781&gt;-8.5,CG781&lt;=-7.5),"-8 a -7,5",IF(AND(CG781&gt;-7.5,CG781&lt;=-6.5),"-7 a -6,5",IF(AND(CG781&gt;-6.5,CG781&lt;=-5.5),"-6 a -5,5",IF(AND(CG781&gt;-5.5,CG781&lt;=-4.5),"-5 a -4,5",IF(AND(CG781&gt;-4.5,CG781&lt;=-3.5),"-4 a -3,5",IF(AND(CG781&gt;-3.5,CG781&lt;=-2.5),"-3 a -2,5",IF(CG781=-2.25,"-2,25",IF(AND(CG781&gt;-2.5,CG781&lt;=-1.5),"-2 a -1,5",IF(AND(CG781&gt;-1.5,CG781&lt;=-0.5),"-1 a -0,5",IF(AND(CG781&gt;-0.5,CG781&lt;=0.5),"0 a 0,5",IF(AND(CG781&gt;0.5,CG781&lt;=1.5),"1 a 1,5",IF(AND(CG781&gt;1.5,CG781&lt;=2.5),"2 a 2,5",IF(AND(CG781&gt;2.5,CG781&lt;=3.5),"3 a 3,5",IF(AND(CG781&gt;3.5,CG781&lt;=4.5),"4 a 4,5",IF(AND(CG781&gt;4.5,CG781&lt;=5.5),"5 a 5,5",IF(AND(CG781&gt;5.5,CG781&lt;=6.5),"6 a 6,5",IF(AND(CG781&gt;6.5,CG781&lt;=7.5),"7 a 7,5",IF(AND(CG781&gt;7.5,CG781&lt;=8.5),"8 a 8,5",IF(AND(CG781&gt;8.5,CG781&lt;=9.5),"9 a 9,5",IF(CG781&gt;=10,"10","Fuera de rango")))))))))))))))))))))))</f>
        <v>-3 a -2,5</v>
      </c>
      <c r="CI781" s="11" t="n">
        <f aca="false">IF(CG781="","",IF(CG781=-2.25,"NORMA",IF(CG781&lt;=-9.5,1,IF(CG781&lt;=-8.5,2,IF(CG781&lt;=-7.5,3,IF(CG781&lt;=-6.5,4,IF(CG781&lt;=-5.5,5,IF(CG781&lt;=-4.5,6,IF(CG781&lt;=-3.5,7,IF(CG781&lt;=-2.5,8,IF(CG781&lt;=-1.5,9,IF(CG781&lt;=-0.5,10,IF(CG781&lt;=0.5,11,IF(CG781&lt;=1.5,12,IF(CG781&lt;=2.5,13,IF(CG781&lt;=3.5,14,IF(CG781&lt;=4.5,15,IF(CG781&lt;=5.5,16,IF(CG781&lt;=6.5,17,IF(CG781&lt;=7.5,18,IF(CG781&lt;=8.5,19,IF(CG781&lt;=9.5,20,IF(CG781=10,21,"Fuera de rango")))))))))))))))))))))))</f>
        <v>8</v>
      </c>
      <c r="CJ781" s="9" t="n">
        <v>3</v>
      </c>
      <c r="CK781" s="10" t="str">
        <f aca="false">IF(CJ781="","",IF(AND(CJ781&gt;=-6,CJ781&lt;=-5.5),"-6 a -5,5",IF(AND(CJ781&gt;-5.5,CJ781&lt;=-4.5),"-5 a -4,5",IF(AND(CJ781&gt;-4.5,CJ781&lt;=-3.5),"-4 a -3,5",IF(AND(CJ781&gt;-3.5,CJ781&lt;=-2.5),"-3 a -2,5",IF(AND(CJ781&gt;-2.5,CJ781&lt;=-1.5),"-2 a -1,5",IF(AND(CJ781&gt;-1.5,CJ781&lt;=-0.5),"-1 a -0,5",IF(AND(CJ781&gt;-0.5,CJ781&lt;=0.5),"0 a 0,5",IF(AND(CJ781&gt;0.5,CJ781&lt;=1.5),"1 a 1,5",IF(AND(CJ781&gt;1.5,CJ781&lt;2.5),"2",IF(AND(CJ781&gt;=2.5,CJ781&lt;=3),"2,5 a 3",IF(AND(CJ781&gt;3,CJ781&lt;=4),"3,5 a 4",IF(AND(CJ781&gt;4,CJ781&lt;=5),"4,5 a 5",IF(AND(CJ781&gt;5,CJ781&lt;=6),"5,5 a 6",IF(AND(CJ781&gt;6,CJ781&lt;=7),"6,5 a 7",IF(AND(CJ781&gt;7,CJ781&lt;=8),"7,5 a 8",IF(AND(CJ781&gt;8,CJ781&lt;=9.5),"8,5 a 9,5",IF(CJ781=10,"10","Fuera de rango"))))))))))))))))))</f>
        <v>2,5 a 3</v>
      </c>
      <c r="CL781" s="11" t="n">
        <f aca="false">IF(CK781="","",IF(OR(CK781="-6 a -5,5",CK781="-6 - -5,5"),1,IF(OR(CK781="-5 a -4,5",CK781="-5 - -4,5"),2,IF(OR(CK781="-4 a -3,5",CK781="-4 - -3,5"),3,IF(OR(CK781="-3 a -2,5",CK781="-3 - -2,5"),4,IF(OR(CK781="-2 a -1,5",CK781="-2 - -1,5"),5,IF(OR(CK781="-1 a -0,5",CK781="-1 - -0,5"),6,IF(OR(CK781="0 a 0,5",CK781="0 - 0,5"),7,IF(OR(CK781="1 a 1,5",CK781="1 - 1,5"),8,IF(CK781="2","NORMA",IF(OR(CK781="2,5 a 3",CK781="2,5 - 3"),9,IF(OR(CK781="3,5 a 4",CK781="3,5 - 4"),10,IF(OR(CK781="4,5 a 5",CK781="4,5 - 5"),11,IF(OR(CK781="5,5 a 6",CK781="5,5 - 6"),12,IF(OR(CK781="6,5 a 7",CK781="6,5 - 7"),13,IF(OR(CK781="7,5 a 8",CK781="7,5 - 8"),14,IF(OR(CK781="8,5 a 9",CK781="8,5 - 9,5",CK781="9 a 9,5"),15,IF(CK781="10",15,IF(OR(CK781="0,5 a 1",CK781="0,5 - 1"),7,"Fuera de rango")))))))))))))))))))</f>
        <v>9</v>
      </c>
      <c r="CO781" s="10" t="str">
        <f aca="false">IF(CM781&gt;0,"EME"," ")</f>
        <v> </v>
      </c>
      <c r="CQ781" s="10" t="str">
        <f aca="false">IF(CP781&gt;0,"0", " ")</f>
        <v> </v>
      </c>
      <c r="CR781" s="10" t="str">
        <f aca="false">IF(CP781&gt;0,"EME"," ")</f>
        <v> </v>
      </c>
      <c r="CS781" s="9" t="n">
        <v>2.25</v>
      </c>
      <c r="CV781" s="9" t="n">
        <v>2.25</v>
      </c>
      <c r="CY781" s="9" t="n">
        <v>0</v>
      </c>
      <c r="DB781" s="9" t="n">
        <v>0</v>
      </c>
      <c r="DC781" s="11" t="str">
        <f aca="false">IF(DB781&lt;0,"2"," ")</f>
        <v> </v>
      </c>
      <c r="DD781" s="11" t="str">
        <f aca="false">IF(DB781&lt;0,"MIO"," ")</f>
        <v> </v>
      </c>
      <c r="DE781" s="9" t="n">
        <v>0</v>
      </c>
      <c r="DF781" s="10" t="str">
        <f aca="false">IF(DE781&lt;0,"3"," ")</f>
        <v> </v>
      </c>
      <c r="DG781" s="10" t="str">
        <f aca="false">IF(DE781&lt;0,"AST"," ")</f>
        <v> </v>
      </c>
      <c r="DH781" s="9" t="n">
        <v>0</v>
      </c>
      <c r="DI781" s="10" t="str">
        <f aca="false">IF(DH781&lt;0,"3"," ")</f>
        <v> </v>
      </c>
      <c r="DJ781" s="10" t="str">
        <f aca="false">IF(DH781&lt;0,"AST"," ")</f>
        <v> </v>
      </c>
      <c r="DK781" s="9" t="n">
        <v>0</v>
      </c>
      <c r="DL781" s="10" t="str">
        <f aca="false">IF(DK781&gt;0,"4"," ")</f>
        <v> </v>
      </c>
      <c r="DM781" s="10" t="str">
        <f aca="false">IF(DK781&gt;0,"PRE"," ")</f>
        <v> </v>
      </c>
      <c r="DN781" s="9" t="n">
        <v>0</v>
      </c>
      <c r="DO781" s="10" t="str">
        <f aca="false">IF(DN781&gt;0,"4"," ")</f>
        <v> </v>
      </c>
      <c r="DP781" s="10" t="str">
        <f aca="false">IF(DN781&gt;0,"PRE"," ")</f>
        <v> </v>
      </c>
      <c r="DS781" s="12" t="str">
        <f aca="false">CONCATENATE(CO781,CU781,DA781,DG781,DM781)</f>
        <v>   </v>
      </c>
      <c r="DT781" s="10" t="e">
        <f aca="false" t="array" ref="DT781">_xlfn.IFS(DS781="EME    ","0", DS781=" HIP   ","1", DS781="  MIO  ","2", DS781="   AST ","3", DS781="    PRE","4", DS781="EME   PRE","5", DS781=" HIP  PRE","6", DS781=" HIP AST ","7", DS781="  MIO PRE","8", DS781="  MIOAST ","9", DS781="   ASTPRE","10",DS781=" HIP ASTPRE","11", DS781="  MIOASTPRE","12", DS781="     ","0")</f>
        <v>#N/A</v>
      </c>
      <c r="DV781" s="1" t="e">
        <f aca="false" t="array" ref="DV781">_xlfn.IFS(DU781="SI","2", DU781="NO","1")</f>
        <v>#N/A</v>
      </c>
      <c r="DX781" s="11" t="str">
        <f aca="false">IF(DW781=0,"1","2")</f>
        <v>1</v>
      </c>
      <c r="DY781" s="11" t="str">
        <f aca="false" t="array" ref="DY781">_xlfn.IFS(DW781=0,"0", DW781=0.25, "1", DW781=0.5,"2", DW781=0.75,"3", DW781=1,"4",DW781=1.25,"5", DW781=1.5,"6", DW781=1.75,"7", DW781=2,"8")</f>
        <v>0</v>
      </c>
      <c r="EA781" s="11" t="str">
        <f aca="false">IF(DZ781=0,"1","2")</f>
        <v>1</v>
      </c>
      <c r="EB781" s="11" t="str">
        <f aca="false" t="array" ref="EB781">_xlfn.IFS(DZ781=0,"0", DZ781=0.25, "1", DZ781=0.5,"2", DZ781=0.75,"3", DZ781=1,"4",DZ781=1.25,"5", DZ781=1.5,"6", DZ781=1.75,"7", DZ781=2,"8")</f>
        <v>0</v>
      </c>
      <c r="ED781" s="10" t="str">
        <f aca="false">IF(EC781=0,"1","2")</f>
        <v>1</v>
      </c>
      <c r="EE781" s="11" t="str">
        <f aca="false" t="array" ref="EE781">_xlfn.IFS(EC781=0,"0", EC781=-0.25, "1", EC781=-0.5,"2", EC781=-0.75,"3", EC781=-1,"4",EC781=-1.25,"5", EC781=-1.5,"6", EC781=-1.75,"7", EC781=-2,"8", EC781=-2.25,"9",EC781=-2.5,"10", EC781=-2.75,"11", EC781=-3,"12", EC781=-3.25,"13", EC781=-3.5,"14", EC781=-3.75,"15",EC781=-4,"16")</f>
        <v>0</v>
      </c>
      <c r="EG781" s="10" t="str">
        <f aca="false">IF(EF781=0,"1","2")</f>
        <v>1</v>
      </c>
      <c r="EH781" s="11" t="str">
        <f aca="false" t="array" ref="EH781">_xlfn.IFS(EF781=0,"0", EF781=-0.25, "1", EF781=-0.5,"2", EF781=-0.75,"3", EF781=-1,"4",EF781=-1.25,"5", EF781=-1.5,"6", EF781=-1.75,"7", EF781=-2,"8", EF781=-2.25,"9",EF781=-2.5,"10", EF781=-2.75,"11", EF781=-3,"12", EF781=-3.25,"13", EF781=-3.5,"14", EF781=-3.75,"15",EF781=-4,"16")</f>
        <v>0</v>
      </c>
      <c r="EJ781" s="11" t="str">
        <f aca="false">IF(EI781=0,"1","2")</f>
        <v>1</v>
      </c>
      <c r="EK781" s="11" t="str">
        <f aca="false" t="array" ref="EK781">_xlfn.IFS(EI781=0,"0", EI781=-0.25, "1", EI781=-0.5,"2", EI781=-0.75,"3", EI781=-1,"4",EI781=-1.25,"5", EI781=-1.5,"6", EI781=-1.75,"7", EI781=-2,"8", EI781=-2.25,"9", EI781=-2.25,"9",EI781=-2.5,"10", EI781=-2.75,"11", EI781=-3,"12", EI781=-3.25,"13", EI781=-3.5,"14", EI781=-3.75,"15",EI781=-4,"16", EI781=0.25, "17", EI781=0.5, "18")</f>
        <v>0</v>
      </c>
      <c r="EM781" s="11" t="str">
        <f aca="false">IF(EL781=0,"1","2")</f>
        <v>1</v>
      </c>
      <c r="EN781" s="11" t="str">
        <f aca="false" t="array" ref="EN781">_xlfn.IFS(EL781=0.25,"17",EL781=0.5,"18", EL781=0,"0", EL781=-0.25, "1", EL781=-0.5,"2", EL781=-0.75,"3", EL781=-1,"4",EL781=-1.25,"5", EL781=-1.5,"6", EL781=-1.75,"7", EL781=-2,"8",EL781= -2.25,"9",EL781=-2.5,"10",EL781= -2.75,"11",EL781= -3,"12",EL781= -3.25,"13",EL781= -3.5,"14",EL781= -3.75,"15",EL781=-4,"16")</f>
        <v>0</v>
      </c>
      <c r="EP781" s="11" t="str">
        <f aca="false">IF(EO781=0,"1","2")</f>
        <v>1</v>
      </c>
      <c r="EQ781" s="11" t="str">
        <f aca="false" t="array" ref="EQ781">_xlfn.IFS(EO781=0,"0", EO781=0.25, "1", EO781=0.5,"2", EO781=0.75,"3", EO781=1,"4",EO781=1.25,"5", EO781=1.5,"6", EO781=1.75,"7", EO781=2,"8", EO781=2.25,"9", EO781=2.25,"9",EO781=2.5,"10", EO781=2.75,"11", EO781=3,"12", EO781=3.25,"13", EO781=3.5,"14", EO781=3.75,"15",EO781=4,"16", EO781=-0.25, "17", bq=-0.5, "18")</f>
        <v>0</v>
      </c>
      <c r="ES781" s="11" t="str">
        <f aca="false">IF(ER781=0,"1","2")</f>
        <v>1</v>
      </c>
      <c r="ET781" s="11" t="str">
        <f aca="false" t="array" ref="ET781">_xlfn.IFS(ER781=0,"0", ER781=0.25, "1", ER781=0.5,"2", ER781=0.75,"3", ER781=1,"4",ER781=1.25,"5", ER781=1.5,"6", ER781=1.75,"7", ER781=2,"8", ER781=2.25,"9", ER781=2.25,"9",ER781=2.5,"10", ER781=2.75,"11", ER781=3,"12", ER781=3.25,"13", ER781=3.5,"14", ER781=3.75,"15",ER781=4,"16", ER781=-0.25, "17", bq=-0.5, "18")</f>
        <v>0</v>
      </c>
      <c r="EV781" s="14" t="e">
        <f aca="false">VLOOKUP(EU781,LEYENDA!$G$2:$H$8,2,TRUE())</f>
        <v>#N/A</v>
      </c>
      <c r="EW781" s="14" t="e">
        <f aca="false" t="array" ref="EW781">_xlfn.IFS(EV781="0-5","1", EV781="6-12","2", EV781="13-18","3", EV781="19-24","4", EV781="25-36","5", EV781="37-48","6", EV781="49-60","7")</f>
        <v>#N/A</v>
      </c>
    </row>
    <row r="782" customFormat="false" ht="13.5" hidden="false" customHeight="false" outlineLevel="0" collapsed="false">
      <c r="A782" s="1" t="n">
        <v>312</v>
      </c>
      <c r="B782" s="2" t="n">
        <v>5</v>
      </c>
      <c r="C782" s="33" t="n">
        <v>43537</v>
      </c>
      <c r="E782" s="5" t="str">
        <f aca="false">VLOOKUP(A782,'286'!$A$3:$J$6279,10,FALSE())</f>
        <v>MANZANARO ALBERTOS, BEATRIZ</v>
      </c>
      <c r="F782" s="4" t="str">
        <f aca="false">VLOOKUP(A782,'286'!$A$3:$I$1768,3,FALSE())</f>
        <v>MANALBE</v>
      </c>
      <c r="G782" s="6" t="n">
        <f aca="false">VLOOKUP(A782,'286'!$A$3:$I$1768,4,FALSE())</f>
        <v>35180</v>
      </c>
      <c r="H782" s="7" t="n">
        <f aca="false">YEAR(C782)-YEAR(G782)</f>
        <v>23</v>
      </c>
      <c r="I782" s="1" t="str">
        <f aca="false">VLOOKUP(H782,LEYENDA!$C$2:$D$6,2,TRUE())</f>
        <v>13-24</v>
      </c>
      <c r="J782" s="5" t="str">
        <f aca="false">VLOOKUP(A782,'286'!$A$3:$I$1768,7,FALSE())</f>
        <v>M</v>
      </c>
      <c r="K782" s="8" t="n">
        <f aca="false">VLOOKUP(A782,'286'!$A$3:$I$1768,2,FALSE())</f>
        <v>0</v>
      </c>
      <c r="L782" s="4" t="str">
        <f aca="false">VLOOKUP(A782,'286'!$A$3:$I$1768,8,FALSE())</f>
        <v>I</v>
      </c>
      <c r="M782" s="4" t="str">
        <f aca="false">VLOOKUP(A782,'286'!$A$3:$I$1768,9,FALSE())</f>
        <v>D</v>
      </c>
      <c r="N782" s="8" t="str">
        <f aca="false">IF(R782=O782, "MISMA","CONTRARIA")</f>
        <v>CONTRARIA</v>
      </c>
      <c r="O782" s="8" t="str">
        <f aca="false" t="array" ref="O782">_xlfn.IFS(L782="D","1", L782="I","2")</f>
        <v>2</v>
      </c>
      <c r="P782" s="8" t="e">
        <f aca="false" t="array" ref="P782">_xlfn.IFS(K782="OD","1", K782="OI","2")</f>
        <v>#N/A</v>
      </c>
      <c r="Q782" s="1" t="str">
        <f aca="false" t="array" ref="Q782">_xlfn.IFS(J782="M","1", J782="H","2")</f>
        <v>1</v>
      </c>
      <c r="R782" s="8" t="str">
        <f aca="false" t="array" ref="R782">_xlfn.IFS(M782="D","1", M782="I","2")</f>
        <v>1</v>
      </c>
      <c r="S782" s="1" t="str">
        <f aca="false" t="array" ref="S782">_xlfn.IFS(N782="CONTRARIA", "1",N782= "MISMA","2")</f>
        <v>1</v>
      </c>
      <c r="T782" s="1" t="str">
        <f aca="false" t="array" ref="T782">_xlfn.IFS(I782="0-12","1", I782="13-24","2", I782="25-40","3", I782="41-60","4", I782="61-100","5")</f>
        <v>2</v>
      </c>
      <c r="U782" s="9" t="n">
        <v>-2</v>
      </c>
      <c r="V782" s="10" t="str">
        <f aca="false">IF(U782="","",IF(AND(U782&gt;=-9,U782&lt;=-6.5),"-9 a -6,5",IF(AND(U782&gt;=-6,U782&lt;=-3.5),"-6 a -3,5",IF(AND(U782&gt;=-3,U782&lt;=-1),"-3 a -1",IF(U782=-0.5,"-0,5",IF(AND(U782&gt;=0,U782&lt;=2.5),"0 a 2,5",IF(AND(U782&gt;=3,U782&lt;=5.5),"3 a 5,5",IF(AND(U782&gt;=6,U782&lt;=8.5),"6 a 8,5",IF(AND(U782&gt;=9,U782&lt;=20),"9 a 20","Fuera de rango")))))))))</f>
        <v>-3 a -1</v>
      </c>
      <c r="W782" s="11" t="n">
        <f aca="false">IF(V782="","",IF(V782="-9 a -6,5",2,IF(V782="-6 a -3,5",3,IF(V782="-3 a -1",4,IF(V782="-0,5","NORMA",IF(V782="0 a 2,5",5,IF(V782="3 a 5,5",6,IF(V782="6 a 8,5",7,IF(V782="9 a 20",8,"Fuera de rango")))))))))</f>
        <v>4</v>
      </c>
      <c r="X782" s="9" t="n">
        <v>15</v>
      </c>
      <c r="Y782" s="11" t="str">
        <f aca="false">IF(X782="","",IF(AND(X782&gt;=0,X782&lt;=4),"0 a 4",IF(AND(X782&gt;=4.5,X782&lt;=8.5),"4,5 a 8,5",IF(X782=9,"9",IF(AND(X782&gt;=9.5,X782&lt;=13),"9,5 a 13",IF(AND(X782&gt;=13.5,X782&lt;=20),"13,5 a 20",IF(AND(X782&gt;=20.5,X782&lt;=35),"20,5 a 35","Fuera de rango")))))))</f>
        <v>13,5 a 20</v>
      </c>
      <c r="Z782" s="11" t="n">
        <f aca="false">IF(Y782="","",IF(Y782="0 a 4",1,IF(Y782="4,5 a 8,5",2,IF(Y782="9","NORMA",IF(Y782="9,5 a 13",3,IF(Y782="13,5 a 20",4,IF(Y782="20,5 a 35",5,"Fuera de rango")))))))</f>
        <v>4</v>
      </c>
      <c r="AA782" s="9" t="n">
        <v>17</v>
      </c>
      <c r="AB782" s="10" t="str">
        <f aca="false">IF(AA782="","",IF(AND(AA782&gt;=0,AA782&lt;=9),"0 a 9",IF(AND(AA782&gt;=9.5,AA782&lt;=18.5),"9,5 a 18,5",IF(AA782=19,"19",IF(AND(AA782&gt;=19.5,AA782&lt;=28),"19,5 a 28",IF(AND(AA782&gt;=28.5,AA782&lt;=40),"28,5 a 40","Fuera de rango"))))))</f>
        <v>9,5 a 18,5</v>
      </c>
      <c r="AC782" s="11" t="n">
        <f aca="false" t="array" ref="AC782">_xlfn.IFS(AB782="","",AB782="0 a 9",1,AB782="9,5 a 18,5",2,AB782="19","NORMA",AB782="19,5 a 28",3,AB782="28,5 a 40",4,TRUE(),"Fuera de rango")</f>
        <v>2</v>
      </c>
      <c r="AD782" s="9" t="n">
        <v>8</v>
      </c>
      <c r="AE782" s="10" t="str">
        <f aca="false">IF(AD782="","",IF(AND(AD782&gt;=-10,AD782&lt;=0),"De -10 a 0",IF(AND(AD782&gt;=0.5,AD782&lt;=9.5),"0,5 a 9,5",IF(AD782=10,"10",IF(AND(AD782&gt;=10.5,AD782&lt;=20),"10,5 a 20",IF(AND(AD782&gt;=20.5,AD782&lt;=40),"20,5 a 40","Fuera de rango"))))))</f>
        <v>0,5 a 9,5</v>
      </c>
      <c r="AF782" s="12" t="n">
        <f aca="false">IF(AD782="","",IF(AND(AD782&gt;=-10,AD782&lt;=0),1,IF(AND(AD782&gt;=0.5,AD782&lt;=9.5),2,IF(AD782=10,"NORMA",IF(AND(AD782&gt;=10.5,AD782&lt;=20),3,IF(AND(AD782&gt;=20.5,AD782&lt;=40),4,""))))))</f>
        <v>2</v>
      </c>
      <c r="AG782" s="9" t="n">
        <v>9</v>
      </c>
      <c r="AH782" s="10" t="str">
        <f aca="false">IF(AG782="","",IF(AND(AG782&gt;=0,AG782&lt;=4),"0 a 4",IF(AND(AG782&gt;=4.5,AG782&lt;=8.5),"4,5 a 8,5",IF(AG782=9,"9",IF(AND(AG782&gt;=9.5,AG782&lt;=13),"9,5 a 13",IF(AND(AG782&gt;=13.5,AG782&lt;=25),"13,5 a 25","Fuera de rango"))))))</f>
        <v>9</v>
      </c>
      <c r="AI782" s="10" t="str">
        <f aca="false">IF(AH782="","",IF(AH782="0 a 4",1,IF(AH782="4,5 a 8,5",2,IF(AH782="9","NORMA",IF(AH782="9,5 a 13",3,IF(AH782="13,5 a 25",4,""))))))</f>
        <v>NORMA</v>
      </c>
      <c r="AJ782" s="9" t="n">
        <v>5</v>
      </c>
      <c r="AK782" s="10" t="str">
        <f aca="false">IF(AJ782="","",IF(AND(AJ782&gt;=-15,AJ782&lt;=-10.5),"-15 a -10,5",IF(AND(AJ782&gt;=-10,AJ782&lt;=-4),"-10 a -4",IF(AND(AJ782&gt;=-4.5,AJ782&lt;=0),"-4,5 a 0",IF(AND(AJ782&gt;=0.5,AJ782&lt;=4.5),"0,5 a 4,5",IF(AJ782=5,"5",IF(AND(AJ782&gt;=5.5,AJ782&lt;=10),"5,5 a 10",IF(AND(AJ782&gt;=10.5,AJ782&lt;=20),"10,5 a 20","Fuera de rango"))))))))</f>
        <v>5</v>
      </c>
      <c r="AL782" s="11" t="str">
        <f aca="false">IF(AK782="","",IF(AK782="-15 a -10,5",1,IF(AK782="-10 a -4",2,IF(AK782="-4,5 a 0",3,IF(AK782="0,5 a 4,5",4,IF(AK782="5","NORMA",IF(AK782="5,5 a 10",5,IF(AK782="10,5 a 20",6,"Error"))))))))</f>
        <v>NORMA</v>
      </c>
      <c r="AM782" s="9" t="n">
        <v>1</v>
      </c>
      <c r="AN782" s="10" t="str">
        <f aca="false">IF(AM782="","",IF(AND(AM782&gt;=-7.5,AM782&lt;=-5.5),"-7,5 a -5,5",IF(AND(AM782&gt;=-5,AM782&lt;=-3),"-5 a -3",IF(AND(AM782&gt;=-2.5,AM782&lt;=-0.5),"-2,5 a -0,5",IF(AM782=0,"0,00",IF(AND(AM782&gt;=0.5,AM782&lt;=2.5),"0,5 a 2,5",IF(AND(AM782&gt;=3,AM782&lt;=5),"3 a 5",IF(AND(AM782&gt;=5.5,AM782&lt;=7.5),"5,5 a 7,5",IF(AND(AM782&gt;=8,AM782&lt;=10),"8 a 10","Fuera de rango")))))))))</f>
        <v>0,5 a 2,5</v>
      </c>
      <c r="AO782" s="11" t="n">
        <f aca="false">IF(AN782="","",IF(AN782="-7,5 a -5,5",1,IF(AN782="-5 a -3",2,IF(AN782="-2,5 a -0,5",3,IF(AN782="0,00","NORMA",IF(AN782="0,5 a 2,5",4,IF(AN782="3 a 5",5,IF(AN782="5,5 a 7,5",6,IF(AN782="8 a 10",7,"Error")))))))))</f>
        <v>4</v>
      </c>
      <c r="AP782" s="9" t="n">
        <v>-6</v>
      </c>
      <c r="AQ782" s="10" t="str">
        <f aca="false">IF(AP782="","",IF(AND(AP782&gt;=-20,AP782&lt;=-9.5),"-20 a -9,5",IF(AND(AP782&gt;=-9,AP782&lt;=-6.5),"-9 a -6,5",IF(AP782=-6,"-6",IF(AND(AP782&gt;=-5.5,AP782&lt;=-3),"-5,5 a -3",IF(AND(AP782&gt;=-2.5,AP782&lt;=0),"-2,5 a 0",IF(AND(AP782&gt;=0.5,AP782&lt;=3),"0,5 a 3",IF(AND(AP782&gt;=3.5,AP782&lt;=6),"3,5 a 6",IF(AND(AP782&gt;=6.5,AP782&lt;=9),"6,5 a 9",IF(AND(AP782&gt;=9.5,AP782&lt;=20),"9,5 a 20","Fuera de rango"))))))))))</f>
        <v>-6</v>
      </c>
      <c r="AR782" s="11" t="str">
        <f aca="false">IF(AQ782="","",IF(AQ782="-20 a -9,5",1,IF(AQ782="-9 a -6,5",2,IF(AQ782="-6","NORMA",IF(AQ782="-5,5 a -3",3,IF(AQ782="-2,5 a 0",4,IF(AQ782="0,5 a 3",5,IF(AQ782="3,5 a 6",6,IF(AQ782="6,5 a 9",7,IF(AQ782="9,5 a 20",8,""))))))))))</f>
        <v>NORMA</v>
      </c>
      <c r="AS782" s="9" t="n">
        <v>0</v>
      </c>
      <c r="AT782" s="10" t="str">
        <f aca="false">IF(AS782="","",IF(AND(AS782&gt;=-16,AS782&lt;=-14),"-16 a -14",IF(AND(AS782&gt;=-13.5,AS782&lt;=-11.5),"-13,5 a -11,5",IF(AND(AS782&gt;=-11,AS782&lt;=-9),"-11 a -9",IF(AND(AS782&gt;=-8.5,AS782&lt;=-6.5),"-8,5 a -6,5",IF(AND(AS782&gt;=-6,AS782&lt;=-4),"-6 a -4",IF(AND(AS782&gt;=-3.5,AS782&lt;=-1.5),"-3,5 a -1,5",IF(AND(AS782&gt;=-1,AS782&lt;=1),"-1 a 1",IF(AND(AS782&gt;=1.5,AS782&lt;=3.5),"1,5 a 3,5",IF(AND(AS782&gt;=4,AS782&lt;=6),"4 a 6",IF(AND(AS782&gt;=6.5,AS782&lt;=8.5),"6,5 a 8,5",IF(AND(AS782&gt;=9,AS782&lt;=11),"9 a 11",IF(AND(AS782&gt;=11.5,AS782&lt;=13.5),"11,5 a 13,5",IF(AND(AS782&gt;=14,AS782&lt;=16),"14 a 16",IF(AND(AS782&gt;=16.5,AS782&lt;=18.5),"16,5 a 18,5",IF(AND(AS782&gt;=19,AS782&lt;=21),"19 a 21","Fuera de rango"))))))))))))))))</f>
        <v>-1 a 1</v>
      </c>
      <c r="AU782" s="11" t="n">
        <f aca="false" t="array" ref="AU782">IF(AT782="","",_xlfn.IFS(AT782="-16 a -14",1,AT782="-13,5 a -11,5",2,AT782="-11 a -9",3,AT782="-8,5 a -6,5",4,AT782="-6 a -4",5,AT782="-3,5 a -1,5",6,AT782="-1 a 1",7,AT782="1,5 a 3,5",8,AT782="4 a 6","NORMA",AT782="6,5 a 8,5",9,AT782="9 a 11",10,AT782="11,5 a 13,5",11,AT782="14 a 16",12,AT782="16,5 a 18,5",13,AT782="19 a 21",14,TRUE(),""))</f>
        <v>7</v>
      </c>
      <c r="AV782" s="9" t="n">
        <v>1.25</v>
      </c>
      <c r="AW782" s="10" t="str">
        <f aca="false">IF(AV782="","",IF(AND(AV782&gt;=-1,AV782&lt;=-0.5),"-1 a -0,5",IF(AND(AV782&gt;-0.5,AV782&lt;=0),"De -0,5 a 0",IF(AND(AV782&gt;=0.25,AV782&lt;=0.75),"0,25 a 0,75",IF(AND(AV782&gt;=1,AV782&lt;=1.5),"1 a 1,5",IF(AND(AV782&gt;=1.75,AV782&lt;=2.25),"1,75 a 2,25",IF(AND(AV782&gt;=2.5,AV782&lt;=3),"2,5 a 3",IF(AND(AV782&gt;=3.25,AV782&lt;=3.75),"3,25 a 3,75","Fuera de rango"))))))))</f>
        <v>1 a 1,5</v>
      </c>
      <c r="AX782" s="10" t="n">
        <f aca="false">IF(AW782="","",IF(OR(AW782="-1 a -0,5",AW782="-1 a -0.5"),1,IF(OR(AW782="De -0,5 a 0",AW782="-0,5 a 0",AW782="De -0.5 a 0"),2,IF(OR(AW782="0,25 a 0,75",AW782="0.25 a 0.75"),"NORMA",IF(OR(AW782="1 a 1,5",AW782="1 a 1.5"),3,IF(OR(AW782="1,75 a 2,25",AW782="1.75 a 2.25"),4,IF(OR(AW782="2,5 a 3",AW782="2.5 a 3"),5,IF(OR(AW782="3,25 a 3,75",AW782="3.25 a 3.75"),6,""))))))))</f>
        <v>3</v>
      </c>
      <c r="AY782" s="9" t="n">
        <v>-7</v>
      </c>
      <c r="AZ782" s="10" t="str">
        <f aca="false">IF(AY782="","",IF(AND(AY782&gt;=-20,AY782&lt;=-9.5),"-20 a -9,5",IF(AND(AY782&gt;=-9,AY782&lt;=-6.5),"-9 a -6,5",IF(AY782=-6,"-6",IF(AND(AY782&gt;=-5.5,AY782&lt;=-3),"-5,5 a -3",IF(AND(AY782&gt;=-2.5,AY782&lt;=0),"-2,5 a 0",IF(AND(AY782&gt;=0.5,AY782&lt;=3),"0,5 a 3",IF(AND(AY782&gt;=3.5,AY782&lt;=6),"3,5 a 6","Fuera de rango"))))))))</f>
        <v>-9 a -6,5</v>
      </c>
      <c r="BA782" s="11" t="n">
        <f aca="false">IF(AZ782="","",IF(AZ782="-20 a -9,5",1,IF(AZ782="-9 a -6,5",2,IF(AZ782="-6","NORMA",IF(AZ782="-5,5 a -3",3,IF(AZ782="-2,5 a 0",4,IF(AZ782="0,5 a 3",5,IF(AZ782="3,5 a 6",6,""))))))))</f>
        <v>2</v>
      </c>
      <c r="BB782" s="9" t="n">
        <v>17</v>
      </c>
      <c r="BC782" s="10" t="str">
        <f aca="false" t="array" ref="BC782">IF(BB782="","",_xlfn.IFS(AND(BB782&gt;=0,BB782&lt;=2),"0 a 2",AND(BB782&gt;=2.5,BB782&lt;=4.5),"2,5 a 4,5",AND(BB782&gt;=5,BB782&lt;=7),"5 a 7",AND(BB782&gt;=7.5,BB782&lt;=9.5),"7,5 a 9,5",AND(BB782&gt;=10,BB782&lt;=12),"10 a 12",AND(BB782&gt;=12.5,BB782&lt;=14.5),"12,5 a 14,5",BB782=15,"15",AND(BB782&gt;=15.5,BB782&lt;=17.5),"15,5 a 17,5",AND(BB782&gt;=18,BB782&lt;=20),"18 a 20",AND(BB782&gt;=20.5,BB782&lt;=22.5),"20,5 a 22,5",AND(BB782&gt;=23,BB782&lt;=25),"23 a 25",TRUE(),"Fuera de rango"))</f>
        <v>15,5 a 17,5</v>
      </c>
      <c r="BD782" s="11" t="n">
        <f aca="false" t="array" ref="BD782">IF(BC782="","",_xlfn.IFS(BC782="0 a 2",1,BC782="2,5 a 4,5",2,BC782="5 a 7",3,BC782="7,5 a 9,5",4,BC782="10 a 12",5,BC782="12,5 a 14,5",6,BC782="15","NORMA",BC782="15,5 a 17,5",7,BC782="18 a 20",8,BC782="20,5 a 22,5",9,BC782="23 a 25",10,TRUE(),"Fuera de rango"))</f>
        <v>7</v>
      </c>
      <c r="BE782" s="9" t="n">
        <v>19</v>
      </c>
      <c r="BF782" s="10" t="str">
        <f aca="false">IF(BE782="","",IF(AND(BE782&gt;=-20,BE782&lt;=-10),"-20 a -10",IF(AND(BE782&gt;=-9.5,BE782&lt;=0.5),"-9,5 a 0,5",IF(AND(BE782&gt;=1,BE782&lt;=11),"1 a 11",IF(AND(BE782&gt;=11.5,BE782&lt;=20.5),"11,5 a 20,5",IF(BE782=21,"21",IF(AND(BE782&gt;=21.5,BE782&lt;=31.5),"21,5 a 31,5",IF(AND(BE782&gt;=32,BE782&lt;=42),"32 a 42","Fuera de rango"))))))))</f>
        <v>11,5 a 20,5</v>
      </c>
      <c r="BG782" s="11" t="n">
        <f aca="false">IF(BF782="","",IF(BF782="-20 a -10",1,IF(BF782="-9,5 a 0,5",2,IF(BF782="1 a 11",3,IF(BF782="11,5 a 20,5",4,IF(BF782="21","NORMA",IF(BF782="21,5 a 31,5",5,IF(BF782="32 a 42",6,""))))))))</f>
        <v>4</v>
      </c>
      <c r="BH782" s="9" t="n">
        <v>12</v>
      </c>
      <c r="BI782" s="10" t="str">
        <f aca="false">IF(BH782="","",IF(AND(BH782&gt;=-20,BH782&lt;=-15),"-20 a -15",IF(AND(BH782&gt;=-14.5,BH782&lt;=-9.5),"-14,5 a -9,5",IF(AND(BH782&gt;=-9,BH782&lt;=-4),"-9 a -4",IF(AND(BH782&gt;=-3.5,BH782&lt;=2.5),"-3,5 a 2,5",IF(AND(BH782&gt;=3,BH782&lt;=8),"3 a 8",IF(AND(BH782&gt;=8.5,BH782&lt;=14.5),"8,5 a 14,5",IF(BH782=15,"15",IF(AND(BH782&gt;=15.5,BH782&lt;=20.5),"15,5 a 20,5",IF(AND(BH782&gt;=21,BH782&lt;=26),"21 a 26","Fuera de rango"))))))))))</f>
        <v>8,5 a 14,5</v>
      </c>
      <c r="BJ782" s="11" t="n">
        <f aca="false">IF(BI782="","",IF(BI782="-20 a -15",1,IF(BI782="-14,5 a -9,5",2,IF(BI782="-9 a -4",3,IF(BI782="-3,5 a 2,5",4,IF(BI782="3 a 8",5,IF(BI782="8,5 a 14,5",6,IF(BI782="15","NORMA",IF(BI782="15,5 a 20,5",7,IF(BI782="21 a 26",8,IF(BI782="26,5 a 31,5",9,"")))))))))))</f>
        <v>6</v>
      </c>
      <c r="BK782" s="9" t="n">
        <v>12</v>
      </c>
      <c r="BL782" s="10" t="str">
        <f aca="false">IF(BK782="","",IF(AND(BK782&gt;=0,BK782&lt;=2),"0 - 2",IF(AND(BK782&gt;=2.5,BK782&lt;=4.5),"2,5 - 4,5",IF(AND(BK782&gt;=5,BK782&lt;=7),"5 - 7",IF(AND(BK782&gt;=7.5,BK782&lt;=9.5),"7,5 - 9,5",IF(AND(BK782&gt;=10,BK782&lt;=12),"10 - 12",IF(AND(BK782&gt;=12.5,BK782&lt;=13.5),"12,5 - 13,5",IF(BK782=14,"14",IF(AND(BK782&gt;=14.5,BK782&lt;=16.5),"14,5 - 16,5",IF(AND(BK782&gt;=17,BK782&lt;=19),"17 - 19",IF(AND(BK782&gt;=19.5,BK782&lt;=21.5),"19,5 - 21,5",IF(AND(BK782&gt;=22,BK782&lt;=24),"22 - 24",IF(AND(BK782&gt;=24.5,BK782&lt;=26.5),"24,5 - 26,5",IF(AND(BK782&gt;=27,BK782&lt;=29),"27 - 29",IF(AND(BK782&gt;=29.5,BK782&lt;=30),"29,5 - 30","Fuera de rango")))))))))))))))</f>
        <v>10 - 12</v>
      </c>
      <c r="BM782" s="11" t="n">
        <f aca="false">IF(BL782="","",IF(BL782="0 - 2",1,IF(BL782="2,5 - 4,5",2,IF(BL782="5 - 7",3,IF(BL782="7,5 - 9,5",4,IF(BL782="10 - 12",5,IF(BL782="12,5 - 13,5",6,IF(BL782="14","NORMA",IF(BL782="14,5 - 16,5",7,IF(BL782="17 - 19",8,IF(BL782="19,5 - 21,5",9,IF(BL782="22 - 24",10,IF(BL782="24,5 - 26,5",11,IF(BL782="27 - 29",12,IF(BL782="29,5 - 30",13,"")))))))))))))))</f>
        <v>5</v>
      </c>
      <c r="BN782" s="9" t="n">
        <v>19</v>
      </c>
      <c r="BO782" s="11" t="str">
        <f aca="false">IF(BN782="","",IF(AND(BN782&gt;=-20,BN782&lt;=-10),"-20 a -10",IF(AND(BN782&gt;=-9.5,BN782&lt;=0.5),"-9,5 a 0,5",IF(AND(BN782&gt;=1,BN782&lt;=11),"1 a 11",IF(AND(BN782&gt;=11.5,BN782&lt;=21.5),"11,5 a 21,5",IF(BN782=22,"22",IF(AND(BN782&gt;=22.5,BN782&lt;=32.5),"22,5 a 32,5",IF(AND(BN782&gt;=33,BN782&lt;=43),"33 a 43","Fuera de rango"))))))))</f>
        <v>11,5 a 21,5</v>
      </c>
      <c r="BP782" s="11" t="n">
        <f aca="false">IF(BO782="","",IF(BO782="-20 a -10",1,IF(BO782="-9,5 a 0,5",2,IF(BO782="1 a 11",3,IF(BO782="11,5 a 21,5",4,IF(BO782="22","NORMA",IF(BO782="22,5 a 32,5",5,IF(BO782="33 a 43",6,""))))))))</f>
        <v>4</v>
      </c>
      <c r="BQ782" s="9" t="n">
        <v>14</v>
      </c>
      <c r="BR782" s="10" t="str">
        <f aca="false">IF(BQ782="","",IF(AND(BQ782&gt;=-20,BQ782&lt;=-15),"-20 a -15",IF(AND(BQ782&gt;=-14.5,BQ782&lt;=-9.5),"-14,5 a -9,5",IF(AND(BQ782&gt;=-9,BQ782&lt;=-4),"-9 a -4",IF(AND(BQ782&gt;=-3.5,BQ782&lt;=2.5),"-3,5 a 2,5",IF(AND(BQ782&gt;=3,BQ782&lt;=8),"3 a 8",IF(AND(BQ782&gt;=8.5,BQ782&lt;=13.5),"8,5 a 13,5",IF(AND(BQ782&gt;=14,BQ782&lt;=17.5),"14 a 17,5",IF(BQ782=18,"18",IF(AND(BQ782&gt;=18.5,BQ782&lt;=23.5),"18,5 a 23,5",IF(AND(BQ782&gt;=24,BQ782&lt;=29),"24 a 29",IF(AND(BQ782&gt;=29.5,BQ782&lt;=34.5),"29,5 a 34,5",IF(AND(BQ782&gt;=35,BQ782&lt;=40),"35 a 40","Fuera de rango")))))))))))))</f>
        <v>14 a 17,5</v>
      </c>
      <c r="BS782" s="11" t="n">
        <f aca="false">IF(BR782="","",IF(BR782="-20 a -15",1,IF(BR782="-14,5 a -9,5",2,IF(BR782="-9 a -4",3,IF(BR782="-3,5 a 2,5",4,IF(BR782="3 a 8",5,IF(BR782="8,5 a 13,5",6,IF(BR782="14 a 17,5",7,IF(BR782="18","NORMA",IF(BR782="18,5 a 23,5",8,IF(BR782="24 a 29",9,IF(BR782="29,5 a 34,5",10,IF(BR782="35 a 40",11,"")))))))))))))</f>
        <v>7</v>
      </c>
      <c r="BT782" s="9" t="n">
        <v>1</v>
      </c>
      <c r="BU782" s="10" t="str">
        <f aca="false">IF(BT782="","",IF(AND(BT782&gt;=-20,BT782&lt;=-18),"-20 a -18",IF(AND(BT782&gt;=-17.5,BT782&lt;=-15.5),"-17,5 a -15,5",IF(AND(BT782&gt;=-15,BT782&lt;=-13),"-15 a -13",IF(AND(BT782&gt;=-12.5,BT782&lt;=-10.5),"-12,5 a -10,5",IF(AND(BT782&gt;=-10,BT782&lt;=-8),"-10 a -8",IF(AND(BT782&gt;=-7.5,BT782&lt;=-5.5),"-7,5 a -5,5",IF(AND(BT782&gt;=-5,BT782&lt;=-3),"-5 a -3",IF(AND(BT782&gt;=-2.5,BT782&lt;=-0.5),"-2,5 a -0,5",IF(BT782=0,"0",IF(AND(BT782&gt;=0.5,BT782&lt;=2.5),"0,5 a 2,5",IF(AND(BT782&gt;=3,BT782&lt;=5),"3 a 5",IF(AND(BT782&gt;=5.5,BT782&lt;=7.5),"5,5 a 7,5",IF(AND(BT782&gt;=8,BT782&lt;=10),"8 a 10",IF(AND(BT782&gt;=10.5,BT782&lt;=12.5),"10,5 a 12,5",IF(AND(BT782&gt;=13,BT782&lt;=15),"13 a 15",IF(AND(BT782&gt;=15.5,BT782&lt;=17.5),"15,5 a 17,5",IF(AND(BT782&gt;=18,BT782&lt;=20),"18 a 20","Fuera de rango"))))))))))))))))))</f>
        <v>0,5 a 2,5</v>
      </c>
      <c r="BV782" s="11" t="n">
        <f aca="false">IF(BT782="","",IF(BT782=0,"NORMA",IF(AND(BT782&gt;=-20,BT782&lt;=-18),2,IF(AND(BT782&gt;=-17.5,BT782&lt;=-15.5),2,IF(AND(BT782&gt;=-15,BT782&lt;=-13),3,IF(AND(BT782&gt;=-12.5,BT782&lt;=-10.5),4,IF(AND(BT782&gt;=-10,BT782&lt;=-8),5,IF(AND(BT782&gt;=-7.5,BT782&lt;=-5.5),6,IF(AND(BT782&gt;=-5,BT782&lt;=-3),7,IF(AND(BT782&gt;=-2.5,BT782&lt;=-0.5),8,IF(AND(BT782&gt;=0.5,BT782&lt;=2.5),9,IF(AND(BT782&gt;=3,BT782&lt;=5),10,IF(AND(BT782&gt;=5.5,BT782&lt;=7.5),11,IF(AND(BT782&gt;=8,BT782&lt;=10),12,IF(AND(BT782&gt;=10.5,BT782&lt;=12.5),13,IF(AND(BT782&gt;=13,BT782&lt;=15),14,IF(AND(BT782&gt;=15.5,BT782&lt;=17.5),15,IF(AND(BT782&gt;=18,BT782&lt;=20),16,"Fuera de rango"))))))))))))))))))</f>
        <v>9</v>
      </c>
      <c r="BW782" s="9" t="n">
        <v>-7</v>
      </c>
      <c r="BX782" s="10" t="n">
        <f aca="false">18.5- (0.3*H782)</f>
        <v>11.6</v>
      </c>
      <c r="BY782" s="10" t="n">
        <f aca="false">(BW782)-(BX782)</f>
        <v>-18.6</v>
      </c>
      <c r="BZ782" s="10" t="str">
        <f aca="false">IF(BY782="","",IF(BY782&lt;-27.5,"De -30 a -28",IF(BY782&lt;-25,"De -27,5 a -25,5",IF(BY782&lt;-22.5,"De -25 a -23",IF(BY782&lt;-20,"De -22,5 a -20,5",IF(BY782&lt;-17.5,"De -20 a -18",IF(BY782&lt;-15,"De -17,5 a -15,5",IF(BY782&lt;-12.5,"De -15 a -13",IF(BY782&lt;-10,"De -12,5 a -10,5",IF(BY782&lt;-7.5,"De -10 a -8",IF(BY782&lt;-5,"De -7,5 a -5,5",IF(BY782&lt;-2.5,"De -5 a -3",IF(BY782&lt;0,"De -2,5 a -0,5",IF(BY782&lt;2.5,"De 0 a 2",IF(BY782&lt;5,"De 2,5 a 4,5",IF(BY782&lt;7.5,"De 5 a 7",IF(BY782&lt;10,"De 7,5 a 9,5",IF(BY782&lt;12.5,"De 10 a 12",IF(BY782&lt;15,"De 12,5 a 14,5",IF(BY782&lt;17.5,"De 15 a 17",IF(BY782&lt;20,"De 17,5 a 19,5",IF(BY782&lt;22.5,"De 20 a 22",IF(BY782&lt;25,"De 22,5 a 24,5",IF(BY782&lt;27.5,"De 25 a 27","De 27,5 a 30"))))))))))))))))))))))))</f>
        <v>De -20 a -18</v>
      </c>
      <c r="CA782" s="12" t="n">
        <f aca="false">IF(BY782="","",IF(BY782&lt;=-28,1,IF(BY782&lt;=-25.5,2,IF(BY782&lt;=-23,3,IF(BY782&lt;=-20.5,4,IF(BY782&lt;=-18,5,IF(BY782&lt;=-15.5,6,IF(BY782&lt;=-13,7,IF(BY782&lt;=-10.5,8,IF(BY782&lt;=-8,9,IF(BY782&lt;=-5.5,10,IF(BY782&lt;=-3,11,IF(BY782&lt;=-0.5,12,IF(BY782&lt;=2,13,IF(BY782&lt;=4.5,14,IF(BY782&lt;=7,15,IF(BY782&lt;=9.5,16,IF(BY782&lt;=12,17,IF(BY782&lt;=14.5,18,IF(BY782&lt;=17,19,IF(BY782&lt;=19.5,20,IF(BY782&lt;=22,21,IF(BY782&lt;=24.5,22,IF(BY782&lt;=27,23,IF(BY782&lt;=30,24,"Fuera de rango")))))))))))))))))))))))))</f>
        <v>5</v>
      </c>
      <c r="CB782" s="9" t="n">
        <v>-7.25</v>
      </c>
      <c r="CC782" s="10" t="n">
        <f aca="false">18.5- (0.3*H782)</f>
        <v>11.6</v>
      </c>
      <c r="CD782" s="10" t="n">
        <f aca="false">(CB782)-(CC782)</f>
        <v>-18.85</v>
      </c>
      <c r="CE782" s="10" t="str">
        <f aca="false">IF(CD782="","",IF(CD782&lt;-27.5,"De -30 a -28",IF(CD782&lt;-25,"De -27,5 a -25,5",IF(CD782&lt;-22.5,"De -25 a -23",IF(CD782&lt;-20,"De -22,5 a -20,5",IF(CD782&lt;-17.5,"De -20 a -18",IF(CD782&lt;-15,"De -17,5 a -15,5",IF(CD782&lt;-12.5,"De -15 a -13",IF(CD782&lt;-10,"De -12,5 a -10,5",IF(CD782&lt;-7.5,"De -10 a -8",IF(CD782&lt;-5,"De -7,5 a -5,5",IF(CD782&lt;-2.5,"De -5 a -3",IF(CD782&lt;0,"De -2,5 a -0,5",IF(CD782&lt;=2,"De 0 a 2",IF(CD782&lt;=4.5,"De 2,5 a 4,5",IF(CD782&lt;=7,"De 5 a 7",IF(CD782&lt;=9.5,"De 7,5 a 9,5",IF(CD782&lt;=12,"De 10 a 12",IF(CD782&lt;=14.5,"De 12,5 a 14,5",IF(CD782&lt;=17,"De 15 a 17",IF(CD782&lt;=19.5,"De 17,5 a 19,5",IF(CD782&lt;=22,"De 20 a 22",IF(CD782&lt;=24.5,"De 22,5 a 24,5",IF(CD782&lt;=27,"De 25 a 27","De 27,5 a 30"))))))))))))))))))))))))</f>
        <v>De -20 a -18</v>
      </c>
      <c r="CF782" s="12" t="n">
        <f aca="false">IF(CD782="","",IF(CD782&lt;-27.5,1,IF(CD782&lt;-25,2,IF(CD782&lt;-22.5,3,IF(CD782&lt;-20,4,IF(CD782&lt;-17.5,5,IF(CD782&lt;-15,6,IF(CD782&lt;-12.5,7,IF(CD782&lt;-10,8,IF(CD782&lt;-7.5,9,IF(CD782&lt;-5,10,IF(CD782&lt;-2.5,11,IF(CD782&lt;0,12,IF(CD782&lt;2.5,13,IF(CD782&lt;5,14,IF(CD782&lt;7.5,15,IF(CD782&lt;10,16,IF(CD782&lt;12.5,17,IF(CD782&lt;15,18,IF(CD782&lt;17.5,19,IF(CD782&lt;20,20,IF(CD782&lt;22.5,21,IF(CD782&lt;25,22,IF(CD782&lt;27.5,23,24))))))))))))))))))))))))</f>
        <v>5</v>
      </c>
      <c r="CG782" s="9" t="n">
        <v>-6.25</v>
      </c>
      <c r="CH782" s="10" t="str">
        <f aca="false">IF(CG782="","",IF(AND(CG782&gt;=-10,CG782&lt;=-9.5),"-10 a -9,5",IF(AND(CG782&gt;-9.5,CG782&lt;=-8.5),"-9 a -8,5",IF(AND(CG782&gt;-8.5,CG782&lt;=-7.5),"-8 a -7,5",IF(AND(CG782&gt;-7.5,CG782&lt;=-6.5),"-7 a -6,5",IF(AND(CG782&gt;-6.5,CG782&lt;=-5.5),"-6 a -5,5",IF(AND(CG782&gt;-5.5,CG782&lt;=-4.5),"-5 a -4,5",IF(AND(CG782&gt;-4.5,CG782&lt;=-3.5),"-4 a -3,5",IF(AND(CG782&gt;-3.5,CG782&lt;=-2.5),"-3 a -2,5",IF(CG782=-2.25,"-2,25",IF(AND(CG782&gt;-2.5,CG782&lt;=-1.5),"-2 a -1,5",IF(AND(CG782&gt;-1.5,CG782&lt;=-0.5),"-1 a -0,5",IF(AND(CG782&gt;-0.5,CG782&lt;=0.5),"0 a 0,5",IF(AND(CG782&gt;0.5,CG782&lt;=1.5),"1 a 1,5",IF(AND(CG782&gt;1.5,CG782&lt;=2.5),"2 a 2,5",IF(AND(CG782&gt;2.5,CG782&lt;=3.5),"3 a 3,5",IF(AND(CG782&gt;3.5,CG782&lt;=4.5),"4 a 4,5",IF(AND(CG782&gt;4.5,CG782&lt;=5.5),"5 a 5,5",IF(AND(CG782&gt;5.5,CG782&lt;=6.5),"6 a 6,5",IF(AND(CG782&gt;6.5,CG782&lt;=7.5),"7 a 7,5",IF(AND(CG782&gt;7.5,CG782&lt;=8.5),"8 a 8,5",IF(AND(CG782&gt;8.5,CG782&lt;=9.5),"9 a 9,5",IF(CG782&gt;=10,"10","Fuera de rango")))))))))))))))))))))))</f>
        <v>-6 a -5,5</v>
      </c>
      <c r="CI782" s="11" t="n">
        <f aca="false">IF(CG782="","",IF(CG782=-2.25,"NORMA",IF(CG782&lt;=-9.5,1,IF(CG782&lt;=-8.5,2,IF(CG782&lt;=-7.5,3,IF(CG782&lt;=-6.5,4,IF(CG782&lt;=-5.5,5,IF(CG782&lt;=-4.5,6,IF(CG782&lt;=-3.5,7,IF(CG782&lt;=-2.5,8,IF(CG782&lt;=-1.5,9,IF(CG782&lt;=-0.5,10,IF(CG782&lt;=0.5,11,IF(CG782&lt;=1.5,12,IF(CG782&lt;=2.5,13,IF(CG782&lt;=3.5,14,IF(CG782&lt;=4.5,15,IF(CG782&lt;=5.5,16,IF(CG782&lt;=6.5,17,IF(CG782&lt;=7.5,18,IF(CG782&lt;=8.5,19,IF(CG782&lt;=9.5,20,IF(CG782=10,21,"Fuera de rango")))))))))))))))))))))))</f>
        <v>5</v>
      </c>
      <c r="CJ782" s="9" t="n">
        <v>3.25</v>
      </c>
      <c r="CK782" s="10" t="str">
        <f aca="false">IF(CJ782="","",IF(AND(CJ782&gt;=-6,CJ782&lt;=-5.5),"-6 a -5,5",IF(AND(CJ782&gt;-5.5,CJ782&lt;=-4.5),"-5 a -4,5",IF(AND(CJ782&gt;-4.5,CJ782&lt;=-3.5),"-4 a -3,5",IF(AND(CJ782&gt;-3.5,CJ782&lt;=-2.5),"-3 a -2,5",IF(AND(CJ782&gt;-2.5,CJ782&lt;=-1.5),"-2 a -1,5",IF(AND(CJ782&gt;-1.5,CJ782&lt;=-0.5),"-1 a -0,5",IF(AND(CJ782&gt;-0.5,CJ782&lt;=0.5),"0 a 0,5",IF(AND(CJ782&gt;0.5,CJ782&lt;=1.5),"1 a 1,5",IF(AND(CJ782&gt;1.5,CJ782&lt;2.5),"2",IF(AND(CJ782&gt;=2.5,CJ782&lt;=3),"2,5 a 3",IF(AND(CJ782&gt;3,CJ782&lt;=4),"3,5 a 4",IF(AND(CJ782&gt;4,CJ782&lt;=5),"4,5 a 5",IF(AND(CJ782&gt;5,CJ782&lt;=6),"5,5 a 6",IF(AND(CJ782&gt;6,CJ782&lt;=7),"6,5 a 7",IF(AND(CJ782&gt;7,CJ782&lt;=8),"7,5 a 8",IF(AND(CJ782&gt;8,CJ782&lt;=9.5),"8,5 a 9,5",IF(CJ782=10,"10","Fuera de rango"))))))))))))))))))</f>
        <v>3,5 a 4</v>
      </c>
      <c r="CL782" s="11" t="n">
        <f aca="false">IF(CK782="","",IF(OR(CK782="-6 a -5,5",CK782="-6 - -5,5"),1,IF(OR(CK782="-5 a -4,5",CK782="-5 - -4,5"),2,IF(OR(CK782="-4 a -3,5",CK782="-4 - -3,5"),3,IF(OR(CK782="-3 a -2,5",CK782="-3 - -2,5"),4,IF(OR(CK782="-2 a -1,5",CK782="-2 - -1,5"),5,IF(OR(CK782="-1 a -0,5",CK782="-1 - -0,5"),6,IF(OR(CK782="0 a 0,5",CK782="0 - 0,5"),7,IF(OR(CK782="1 a 1,5",CK782="1 - 1,5"),8,IF(CK782="2","NORMA",IF(OR(CK782="2,5 a 3",CK782="2,5 - 3"),9,IF(OR(CK782="3,5 a 4",CK782="3,5 - 4"),10,IF(OR(CK782="4,5 a 5",CK782="4,5 - 5"),11,IF(OR(CK782="5,5 a 6",CK782="5,5 - 6"),12,IF(OR(CK782="6,5 a 7",CK782="6,5 - 7"),13,IF(OR(CK782="7,5 a 8",CK782="7,5 - 8"),14,IF(OR(CK782="8,5 a 9",CK782="8,5 - 9,5",CK782="9 a 9,5"),15,IF(CK782="10",15,IF(OR(CK782="0,5 a 1",CK782="0,5 - 1"),7,"Fuera de rango")))))))))))))))))))</f>
        <v>10</v>
      </c>
      <c r="CO782" s="10" t="str">
        <f aca="false">IF(CM782&gt;0,"EME"," ")</f>
        <v> </v>
      </c>
      <c r="CQ782" s="10" t="str">
        <f aca="false">IF(CP782&gt;0,"0", " ")</f>
        <v> </v>
      </c>
      <c r="CR782" s="10" t="str">
        <f aca="false">IF(CP782&gt;0,"EME"," ")</f>
        <v> </v>
      </c>
      <c r="CS782" s="9" t="n">
        <v>2.25</v>
      </c>
      <c r="CV782" s="9" t="n">
        <v>1.75</v>
      </c>
      <c r="CY782" s="9" t="n">
        <v>0</v>
      </c>
      <c r="DB782" s="9" t="n">
        <v>0</v>
      </c>
      <c r="DC782" s="11" t="str">
        <f aca="false">IF(DB782&lt;0,"2"," ")</f>
        <v> </v>
      </c>
      <c r="DD782" s="11" t="str">
        <f aca="false">IF(DB782&lt;0,"MIO"," ")</f>
        <v> </v>
      </c>
      <c r="DE782" s="9" t="n">
        <v>-0.5</v>
      </c>
      <c r="DF782" s="10" t="str">
        <f aca="false">IF(DE782&lt;0,"3"," ")</f>
        <v>3</v>
      </c>
      <c r="DG782" s="10" t="str">
        <f aca="false">IF(DE782&lt;0,"AST"," ")</f>
        <v>AST</v>
      </c>
      <c r="DH782" s="9" t="n">
        <v>0</v>
      </c>
      <c r="DI782" s="10" t="str">
        <f aca="false">IF(DH782&lt;0,"3"," ")</f>
        <v> </v>
      </c>
      <c r="DJ782" s="10" t="str">
        <f aca="false">IF(DH782&lt;0,"AST"," ")</f>
        <v> </v>
      </c>
      <c r="DK782" s="9" t="n">
        <v>0</v>
      </c>
      <c r="DL782" s="10" t="str">
        <f aca="false">IF(DK782&gt;0,"4"," ")</f>
        <v> </v>
      </c>
      <c r="DM782" s="10" t="str">
        <f aca="false">IF(DK782&gt;0,"PRE"," ")</f>
        <v> </v>
      </c>
      <c r="DN782" s="9" t="n">
        <v>0</v>
      </c>
      <c r="DO782" s="10" t="str">
        <f aca="false">IF(DN782&gt;0,"4"," ")</f>
        <v> </v>
      </c>
      <c r="DP782" s="10" t="str">
        <f aca="false">IF(DN782&gt;0,"PRE"," ")</f>
        <v> </v>
      </c>
      <c r="DS782" s="12" t="str">
        <f aca="false">CONCATENATE(CO782,CU782,DA782,DG782,DM782)</f>
        <v> AST </v>
      </c>
      <c r="DT782" s="10" t="e">
        <f aca="false" t="array" ref="DT782">_xlfn.IFS(DS782="EME    ","0", DS782=" HIP   ","1", DS782="  MIO  ","2", DS782="   AST ","3", DS782="    PRE","4", DS782="EME   PRE","5", DS782=" HIP  PRE","6", DS782=" HIP AST ","7", DS782="  MIO PRE","8", DS782="  MIOAST ","9", DS782="   ASTPRE","10",DS782=" HIP ASTPRE","11", DS782="  MIOASTPRE","12", DS782="     ","0")</f>
        <v>#N/A</v>
      </c>
      <c r="DV782" s="1" t="e">
        <f aca="false" t="array" ref="DV782">_xlfn.IFS(DU782="SI","2", DU782="NO","1")</f>
        <v>#N/A</v>
      </c>
      <c r="DX782" s="11" t="str">
        <f aca="false">IF(DW782=0,"1","2")</f>
        <v>1</v>
      </c>
      <c r="DY782" s="11" t="str">
        <f aca="false" t="array" ref="DY782">_xlfn.IFS(DW782=0,"0", DW782=0.25, "1", DW782=0.5,"2", DW782=0.75,"3", DW782=1,"4",DW782=1.25,"5", DW782=1.5,"6", DW782=1.75,"7", DW782=2,"8")</f>
        <v>0</v>
      </c>
      <c r="EA782" s="11" t="str">
        <f aca="false">IF(DZ782=0,"1","2")</f>
        <v>1</v>
      </c>
      <c r="EB782" s="11" t="str">
        <f aca="false" t="array" ref="EB782">_xlfn.IFS(DZ782=0,"0", DZ782=0.25, "1", DZ782=0.5,"2", DZ782=0.75,"3", DZ782=1,"4",DZ782=1.25,"5", DZ782=1.5,"6", DZ782=1.75,"7", DZ782=2,"8")</f>
        <v>0</v>
      </c>
      <c r="ED782" s="10" t="str">
        <f aca="false">IF(EC782=0,"1","2")</f>
        <v>1</v>
      </c>
      <c r="EE782" s="11" t="str">
        <f aca="false" t="array" ref="EE782">_xlfn.IFS(EC782=0,"0", EC782=-0.25, "1", EC782=-0.5,"2", EC782=-0.75,"3", EC782=-1,"4",EC782=-1.25,"5", EC782=-1.5,"6", EC782=-1.75,"7", EC782=-2,"8", EC782=-2.25,"9",EC782=-2.5,"10", EC782=-2.75,"11", EC782=-3,"12", EC782=-3.25,"13", EC782=-3.5,"14", EC782=-3.75,"15",EC782=-4,"16")</f>
        <v>0</v>
      </c>
      <c r="EG782" s="10" t="str">
        <f aca="false">IF(EF782=0,"1","2")</f>
        <v>1</v>
      </c>
      <c r="EH782" s="11" t="str">
        <f aca="false" t="array" ref="EH782">_xlfn.IFS(EF782=0,"0", EF782=-0.25, "1", EF782=-0.5,"2", EF782=-0.75,"3", EF782=-1,"4",EF782=-1.25,"5", EF782=-1.5,"6", EF782=-1.75,"7", EF782=-2,"8", EF782=-2.25,"9",EF782=-2.5,"10", EF782=-2.75,"11", EF782=-3,"12", EF782=-3.25,"13", EF782=-3.5,"14", EF782=-3.75,"15",EF782=-4,"16")</f>
        <v>0</v>
      </c>
      <c r="EJ782" s="11" t="str">
        <f aca="false">IF(EI782=0,"1","2")</f>
        <v>1</v>
      </c>
      <c r="EK782" s="11" t="str">
        <f aca="false" t="array" ref="EK782">_xlfn.IFS(EI782=0,"0", EI782=-0.25, "1", EI782=-0.5,"2", EI782=-0.75,"3", EI782=-1,"4",EI782=-1.25,"5", EI782=-1.5,"6", EI782=-1.75,"7", EI782=-2,"8", EI782=-2.25,"9", EI782=-2.25,"9",EI782=-2.5,"10", EI782=-2.75,"11", EI782=-3,"12", EI782=-3.25,"13", EI782=-3.5,"14", EI782=-3.75,"15",EI782=-4,"16", EI782=0.25, "17", EI782=0.5, "18")</f>
        <v>0</v>
      </c>
      <c r="EM782" s="11" t="str">
        <f aca="false">IF(EL782=0,"1","2")</f>
        <v>1</v>
      </c>
      <c r="EN782" s="11" t="str">
        <f aca="false" t="array" ref="EN782">_xlfn.IFS(EL782=0.25,"17",EL782=0.5,"18", EL782=0,"0", EL782=-0.25, "1", EL782=-0.5,"2", EL782=-0.75,"3", EL782=-1,"4",EL782=-1.25,"5", EL782=-1.5,"6", EL782=-1.75,"7", EL782=-2,"8",EL782= -2.25,"9",EL782=-2.5,"10",EL782= -2.75,"11",EL782= -3,"12",EL782= -3.25,"13",EL782= -3.5,"14",EL782= -3.75,"15",EL782=-4,"16")</f>
        <v>0</v>
      </c>
      <c r="EP782" s="11" t="str">
        <f aca="false">IF(EO782=0,"1","2")</f>
        <v>1</v>
      </c>
      <c r="EQ782" s="11" t="str">
        <f aca="false" t="array" ref="EQ782">_xlfn.IFS(EO782=0,"0", EO782=0.25, "1", EO782=0.5,"2", EO782=0.75,"3", EO782=1,"4",EO782=1.25,"5", EO782=1.5,"6", EO782=1.75,"7", EO782=2,"8", EO782=2.25,"9", EO782=2.25,"9",EO782=2.5,"10", EO782=2.75,"11", EO782=3,"12", EO782=3.25,"13", EO782=3.5,"14", EO782=3.75,"15",EO782=4,"16", EO782=-0.25, "17", bq=-0.5, "18")</f>
        <v>0</v>
      </c>
      <c r="ES782" s="11" t="str">
        <f aca="false">IF(ER782=0,"1","2")</f>
        <v>1</v>
      </c>
      <c r="ET782" s="11" t="str">
        <f aca="false" t="array" ref="ET782">_xlfn.IFS(ER782=0,"0", ER782=0.25, "1", ER782=0.5,"2", ER782=0.75,"3", ER782=1,"4",ER782=1.25,"5", ER782=1.5,"6", ER782=1.75,"7", ER782=2,"8", ER782=2.25,"9", ER782=2.25,"9",ER782=2.5,"10", ER782=2.75,"11", ER782=3,"12", ER782=3.25,"13", ER782=3.5,"14", ER782=3.75,"15",ER782=4,"16", ER782=-0.25, "17", bq=-0.5, "18")</f>
        <v>0</v>
      </c>
      <c r="EV782" s="14" t="e">
        <f aca="false">VLOOKUP(EU782,LEYENDA!$G$2:$H$8,2,TRUE())</f>
        <v>#N/A</v>
      </c>
      <c r="EW782" s="14" t="e">
        <f aca="false" t="array" ref="EW782">_xlfn.IFS(EV782="0-5","1", EV782="6-12","2", EV782="13-18","3", EV782="19-24","4", EV782="25-36","5", EV782="37-48","6", EV782="49-60","7")</f>
        <v>#N/A</v>
      </c>
    </row>
    <row r="783" customFormat="false" ht="13.5" hidden="false" customHeight="false" outlineLevel="0" collapsed="false">
      <c r="A783" s="1" t="n">
        <v>312</v>
      </c>
      <c r="B783" s="2" t="n">
        <v>6</v>
      </c>
      <c r="C783" s="33" t="n">
        <v>44020</v>
      </c>
      <c r="E783" s="5" t="str">
        <f aca="false">VLOOKUP(A783,'286'!$A$3:$J$6279,10,FALSE())</f>
        <v>MANZANARO ALBERTOS, BEATRIZ</v>
      </c>
      <c r="F783" s="4" t="str">
        <f aca="false">VLOOKUP(A783,'286'!$A$3:$I$1768,3,FALSE())</f>
        <v>MANALBE</v>
      </c>
      <c r="G783" s="6" t="n">
        <f aca="false">VLOOKUP(A783,'286'!$A$3:$I$1768,4,FALSE())</f>
        <v>35180</v>
      </c>
      <c r="H783" s="7" t="n">
        <f aca="false">YEAR(C783)-YEAR(G783)</f>
        <v>24</v>
      </c>
      <c r="I783" s="1" t="str">
        <f aca="false">VLOOKUP(H783,LEYENDA!$C$2:$D$6,2,TRUE())</f>
        <v>13-24</v>
      </c>
      <c r="J783" s="5" t="str">
        <f aca="false">VLOOKUP(A783,'286'!$A$3:$I$1768,7,FALSE())</f>
        <v>M</v>
      </c>
      <c r="K783" s="8" t="n">
        <f aca="false">VLOOKUP(A783,'286'!$A$3:$I$1768,2,FALSE())</f>
        <v>0</v>
      </c>
      <c r="L783" s="4" t="str">
        <f aca="false">VLOOKUP(A783,'286'!$A$3:$I$1768,8,FALSE())</f>
        <v>I</v>
      </c>
      <c r="M783" s="4" t="str">
        <f aca="false">VLOOKUP(A783,'286'!$A$3:$I$1768,9,FALSE())</f>
        <v>D</v>
      </c>
      <c r="N783" s="8" t="str">
        <f aca="false">IF(R783=O783, "MISMA","CONTRARIA")</f>
        <v>CONTRARIA</v>
      </c>
      <c r="O783" s="8" t="str">
        <f aca="false" t="array" ref="O783">_xlfn.IFS(L783="D","1", L783="I","2")</f>
        <v>2</v>
      </c>
      <c r="P783" s="8" t="e">
        <f aca="false" t="array" ref="P783">_xlfn.IFS(K783="OD","1", K783="OI","2")</f>
        <v>#N/A</v>
      </c>
      <c r="Q783" s="1" t="str">
        <f aca="false" t="array" ref="Q783">_xlfn.IFS(J783="M","1", J783="H","2")</f>
        <v>1</v>
      </c>
      <c r="R783" s="8" t="str">
        <f aca="false" t="array" ref="R783">_xlfn.IFS(M783="D","1", M783="I","2")</f>
        <v>1</v>
      </c>
      <c r="S783" s="1" t="str">
        <f aca="false" t="array" ref="S783">_xlfn.IFS(N783="CONTRARIA", "1",N783= "MISMA","2")</f>
        <v>1</v>
      </c>
      <c r="T783" s="1" t="str">
        <f aca="false" t="array" ref="T783">_xlfn.IFS(I783="0-12","1", I783="13-24","2", I783="25-40","3", I783="41-60","4", I783="61-100","5")</f>
        <v>2</v>
      </c>
      <c r="U783" s="9" t="n">
        <v>-2</v>
      </c>
      <c r="V783" s="10" t="str">
        <f aca="false">IF(U783="","",IF(AND(U783&gt;=-9,U783&lt;=-6.5),"-9 a -6,5",IF(AND(U783&gt;=-6,U783&lt;=-3.5),"-6 a -3,5",IF(AND(U783&gt;=-3,U783&lt;=-1),"-3 a -1",IF(U783=-0.5,"-0,5",IF(AND(U783&gt;=0,U783&lt;=2.5),"0 a 2,5",IF(AND(U783&gt;=3,U783&lt;=5.5),"3 a 5,5",IF(AND(U783&gt;=6,U783&lt;=8.5),"6 a 8,5",IF(AND(U783&gt;=9,U783&lt;=20),"9 a 20","Fuera de rango")))))))))</f>
        <v>-3 a -1</v>
      </c>
      <c r="W783" s="11" t="n">
        <f aca="false">IF(V783="","",IF(V783="-9 a -6,5",2,IF(V783="-6 a -3,5",3,IF(V783="-3 a -1",4,IF(V783="-0,5","NORMA",IF(V783="0 a 2,5",5,IF(V783="3 a 5,5",6,IF(V783="6 a 8,5",7,IF(V783="9 a 20",8,"Fuera de rango")))))))))</f>
        <v>4</v>
      </c>
      <c r="X783" s="9" t="n">
        <v>8</v>
      </c>
      <c r="Y783" s="11" t="str">
        <f aca="false">IF(X783="","",IF(AND(X783&gt;=0,X783&lt;=4),"0 a 4",IF(AND(X783&gt;=4.5,X783&lt;=8.5),"4,5 a 8,5",IF(X783=9,"9",IF(AND(X783&gt;=9.5,X783&lt;=13),"9,5 a 13",IF(AND(X783&gt;=13.5,X783&lt;=20),"13,5 a 20",IF(AND(X783&gt;=20.5,X783&lt;=35),"20,5 a 35","Fuera de rango")))))))</f>
        <v>4,5 a 8,5</v>
      </c>
      <c r="Z783" s="11" t="n">
        <f aca="false">IF(Y783="","",IF(Y783="0 a 4",1,IF(Y783="4,5 a 8,5",2,IF(Y783="9","NORMA",IF(Y783="9,5 a 13",3,IF(Y783="13,5 a 20",4,IF(Y783="20,5 a 35",5,"Fuera de rango")))))))</f>
        <v>2</v>
      </c>
      <c r="AA783" s="9" t="n">
        <v>8</v>
      </c>
      <c r="AB783" s="10" t="str">
        <f aca="false">IF(AA783="","",IF(AND(AA783&gt;=0,AA783&lt;=9),"0 a 9",IF(AND(AA783&gt;=9.5,AA783&lt;=18.5),"9,5 a 18,5",IF(AA783=19,"19",IF(AND(AA783&gt;=19.5,AA783&lt;=28),"19,5 a 28",IF(AND(AA783&gt;=28.5,AA783&lt;=40),"28,5 a 40","Fuera de rango"))))))</f>
        <v>0 a 9</v>
      </c>
      <c r="AC783" s="11" t="n">
        <f aca="false" t="array" ref="AC783">_xlfn.IFS(AB783="","",AB783="0 a 9",1,AB783="9,5 a 18,5",2,AB783="19","NORMA",AB783="19,5 a 28",3,AB783="28,5 a 40",4,TRUE(),"Fuera de rango")</f>
        <v>1</v>
      </c>
      <c r="AD783" s="9" t="n">
        <v>2</v>
      </c>
      <c r="AE783" s="10" t="str">
        <f aca="false">IF(AD783="","",IF(AND(AD783&gt;=-10,AD783&lt;=0),"De -10 a 0",IF(AND(AD783&gt;=0.5,AD783&lt;=9.5),"0,5 a 9,5",IF(AD783=10,"10",IF(AND(AD783&gt;=10.5,AD783&lt;=20),"10,5 a 20",IF(AND(AD783&gt;=20.5,AD783&lt;=40),"20,5 a 40","Fuera de rango"))))))</f>
        <v>0,5 a 9,5</v>
      </c>
      <c r="AF783" s="12" t="n">
        <f aca="false">IF(AD783="","",IF(AND(AD783&gt;=-10,AD783&lt;=0),1,IF(AND(AD783&gt;=0.5,AD783&lt;=9.5),2,IF(AD783=10,"NORMA",IF(AND(AD783&gt;=10.5,AD783&lt;=20),3,IF(AND(AD783&gt;=20.5,AD783&lt;=40),4,""))))))</f>
        <v>2</v>
      </c>
      <c r="AG783" s="9" t="n">
        <v>7</v>
      </c>
      <c r="AH783" s="10" t="str">
        <f aca="false">IF(AG783="","",IF(AND(AG783&gt;=0,AG783&lt;=4),"0 a 4",IF(AND(AG783&gt;=4.5,AG783&lt;=8.5),"4,5 a 8,5",IF(AG783=9,"9",IF(AND(AG783&gt;=9.5,AG783&lt;=13),"9,5 a 13",IF(AND(AG783&gt;=13.5,AG783&lt;=25),"13,5 a 25","Fuera de rango"))))))</f>
        <v>4,5 a 8,5</v>
      </c>
      <c r="AI783" s="10" t="n">
        <f aca="false">IF(AH783="","",IF(AH783="0 a 4",1,IF(AH783="4,5 a 8,5",2,IF(AH783="9","NORMA",IF(AH783="9,5 a 13",3,IF(AH783="13,5 a 25",4,""))))))</f>
        <v>2</v>
      </c>
      <c r="AJ783" s="9" t="n">
        <v>5</v>
      </c>
      <c r="AK783" s="10" t="str">
        <f aca="false">IF(AJ783="","",IF(AND(AJ783&gt;=-15,AJ783&lt;=-10.5),"-15 a -10,5",IF(AND(AJ783&gt;=-10,AJ783&lt;=-4),"-10 a -4",IF(AND(AJ783&gt;=-4.5,AJ783&lt;=0),"-4,5 a 0",IF(AND(AJ783&gt;=0.5,AJ783&lt;=4.5),"0,5 a 4,5",IF(AJ783=5,"5",IF(AND(AJ783&gt;=5.5,AJ783&lt;=10),"5,5 a 10",IF(AND(AJ783&gt;=10.5,AJ783&lt;=20),"10,5 a 20","Fuera de rango"))))))))</f>
        <v>5</v>
      </c>
      <c r="AL783" s="11" t="str">
        <f aca="false">IF(AK783="","",IF(AK783="-15 a -10,5",1,IF(AK783="-10 a -4",2,IF(AK783="-4,5 a 0",3,IF(AK783="0,5 a 4,5",4,IF(AK783="5","NORMA",IF(AK783="5,5 a 10",5,IF(AK783="10,5 a 20",6,"Error"))))))))</f>
        <v>NORMA</v>
      </c>
      <c r="AM783" s="9" t="n">
        <v>0</v>
      </c>
      <c r="AN783" s="10" t="str">
        <f aca="false">IF(AM783="","",IF(AND(AM783&gt;=-7.5,AM783&lt;=-5.5),"-7,5 a -5,5",IF(AND(AM783&gt;=-5,AM783&lt;=-3),"-5 a -3",IF(AND(AM783&gt;=-2.5,AM783&lt;=-0.5),"-2,5 a -0,5",IF(AM783=0,"0,00",IF(AND(AM783&gt;=0.5,AM783&lt;=2.5),"0,5 a 2,5",IF(AND(AM783&gt;=3,AM783&lt;=5),"3 a 5",IF(AND(AM783&gt;=5.5,AM783&lt;=7.5),"5,5 a 7,5",IF(AND(AM783&gt;=8,AM783&lt;=10),"8 a 10","Fuera de rango")))))))))</f>
        <v>0,00</v>
      </c>
      <c r="AO783" s="11" t="str">
        <f aca="false">IF(AN783="","",IF(AN783="-7,5 a -5,5",1,IF(AN783="-5 a -3",2,IF(AN783="-2,5 a -0,5",3,IF(AN783="0,00","NORMA",IF(AN783="0,5 a 2,5",4,IF(AN783="3 a 5",5,IF(AN783="5,5 a 7,5",6,IF(AN783="8 a 10",7,"Error")))))))))</f>
        <v>NORMA</v>
      </c>
      <c r="AP783" s="9" t="n">
        <v>-8</v>
      </c>
      <c r="AQ783" s="10" t="str">
        <f aca="false">IF(AP783="","",IF(AND(AP783&gt;=-20,AP783&lt;=-9.5),"-20 a -9,5",IF(AND(AP783&gt;=-9,AP783&lt;=-6.5),"-9 a -6,5",IF(AP783=-6,"-6",IF(AND(AP783&gt;=-5.5,AP783&lt;=-3),"-5,5 a -3",IF(AND(AP783&gt;=-2.5,AP783&lt;=0),"-2,5 a 0",IF(AND(AP783&gt;=0.5,AP783&lt;=3),"0,5 a 3",IF(AND(AP783&gt;=3.5,AP783&lt;=6),"3,5 a 6",IF(AND(AP783&gt;=6.5,AP783&lt;=9),"6,5 a 9",IF(AND(AP783&gt;=9.5,AP783&lt;=20),"9,5 a 20","Fuera de rango"))))))))))</f>
        <v>-9 a -6,5</v>
      </c>
      <c r="AR783" s="11" t="n">
        <f aca="false">IF(AQ783="","",IF(AQ783="-20 a -9,5",1,IF(AQ783="-9 a -6,5",2,IF(AQ783="-6","NORMA",IF(AQ783="-5,5 a -3",3,IF(AQ783="-2,5 a 0",4,IF(AQ783="0,5 a 3",5,IF(AQ783="3,5 a 6",6,IF(AQ783="6,5 a 9",7,IF(AQ783="9,5 a 20",8,""))))))))))</f>
        <v>2</v>
      </c>
      <c r="AS783" s="9" t="n">
        <v>0</v>
      </c>
      <c r="AT783" s="10" t="str">
        <f aca="false">IF(AS783="","",IF(AND(AS783&gt;=-16,AS783&lt;=-14),"-16 a -14",IF(AND(AS783&gt;=-13.5,AS783&lt;=-11.5),"-13,5 a -11,5",IF(AND(AS783&gt;=-11,AS783&lt;=-9),"-11 a -9",IF(AND(AS783&gt;=-8.5,AS783&lt;=-6.5),"-8,5 a -6,5",IF(AND(AS783&gt;=-6,AS783&lt;=-4),"-6 a -4",IF(AND(AS783&gt;=-3.5,AS783&lt;=-1.5),"-3,5 a -1,5",IF(AND(AS783&gt;=-1,AS783&lt;=1),"-1 a 1",IF(AND(AS783&gt;=1.5,AS783&lt;=3.5),"1,5 a 3,5",IF(AND(AS783&gt;=4,AS783&lt;=6),"4 a 6",IF(AND(AS783&gt;=6.5,AS783&lt;=8.5),"6,5 a 8,5",IF(AND(AS783&gt;=9,AS783&lt;=11),"9 a 11",IF(AND(AS783&gt;=11.5,AS783&lt;=13.5),"11,5 a 13,5",IF(AND(AS783&gt;=14,AS783&lt;=16),"14 a 16",IF(AND(AS783&gt;=16.5,AS783&lt;=18.5),"16,5 a 18,5",IF(AND(AS783&gt;=19,AS783&lt;=21),"19 a 21","Fuera de rango"))))))))))))))))</f>
        <v>-1 a 1</v>
      </c>
      <c r="AU783" s="11" t="n">
        <f aca="false" t="array" ref="AU783">IF(AT783="","",_xlfn.IFS(AT783="-16 a -14",1,AT783="-13,5 a -11,5",2,AT783="-11 a -9",3,AT783="-8,5 a -6,5",4,AT783="-6 a -4",5,AT783="-3,5 a -1,5",6,AT783="-1 a 1",7,AT783="1,5 a 3,5",8,AT783="4 a 6","NORMA",AT783="6,5 a 8,5",9,AT783="9 a 11",10,AT783="11,5 a 13,5",11,AT783="14 a 16",12,AT783="16,5 a 18,5",13,AT783="19 a 21",14,TRUE(),""))</f>
        <v>7</v>
      </c>
      <c r="AV783" s="9" t="n">
        <v>0</v>
      </c>
      <c r="AW783" s="10" t="str">
        <f aca="false">IF(AV783="","",IF(AND(AV783&gt;=-1,AV783&lt;=-0.5),"-1 a -0,5",IF(AND(AV783&gt;-0.5,AV783&lt;=0),"De -0,5 a 0",IF(AND(AV783&gt;=0.25,AV783&lt;=0.75),"0,25 a 0,75",IF(AND(AV783&gt;=1,AV783&lt;=1.5),"1 a 1,5",IF(AND(AV783&gt;=1.75,AV783&lt;=2.25),"1,75 a 2,25",IF(AND(AV783&gt;=2.5,AV783&lt;=3),"2,5 a 3",IF(AND(AV783&gt;=3.25,AV783&lt;=3.75),"3,25 a 3,75","Fuera de rango"))))))))</f>
        <v>De -0,5 a 0</v>
      </c>
      <c r="AX783" s="10" t="n">
        <f aca="false">IF(AW783="","",IF(OR(AW783="-1 a -0,5",AW783="-1 a -0.5"),1,IF(OR(AW783="De -0,5 a 0",AW783="-0,5 a 0",AW783="De -0.5 a 0"),2,IF(OR(AW783="0,25 a 0,75",AW783="0.25 a 0.75"),"NORMA",IF(OR(AW783="1 a 1,5",AW783="1 a 1.5"),3,IF(OR(AW783="1,75 a 2,25",AW783="1.75 a 2.25"),4,IF(OR(AW783="2,5 a 3",AW783="2.5 a 3"),5,IF(OR(AW783="3,25 a 3,75",AW783="3.25 a 3.75"),6,""))))))))</f>
        <v>2</v>
      </c>
      <c r="AY783" s="9" t="n">
        <v>-8</v>
      </c>
      <c r="AZ783" s="10" t="str">
        <f aca="false">IF(AY783="","",IF(AND(AY783&gt;=-20,AY783&lt;=-9.5),"-20 a -9,5",IF(AND(AY783&gt;=-9,AY783&lt;=-6.5),"-9 a -6,5",IF(AY783=-6,"-6",IF(AND(AY783&gt;=-5.5,AY783&lt;=-3),"-5,5 a -3",IF(AND(AY783&gt;=-2.5,AY783&lt;=0),"-2,5 a 0",IF(AND(AY783&gt;=0.5,AY783&lt;=3),"0,5 a 3",IF(AND(AY783&gt;=3.5,AY783&lt;=6),"3,5 a 6","Fuera de rango"))))))))</f>
        <v>-9 a -6,5</v>
      </c>
      <c r="BA783" s="11" t="n">
        <f aca="false">IF(AZ783="","",IF(AZ783="-20 a -9,5",1,IF(AZ783="-9 a -6,5",2,IF(AZ783="-6","NORMA",IF(AZ783="-5,5 a -3",3,IF(AZ783="-2,5 a 0",4,IF(AZ783="0,5 a 3",5,IF(AZ783="3,5 a 6",6,""))))))))</f>
        <v>2</v>
      </c>
      <c r="BB783" s="9" t="n">
        <v>0</v>
      </c>
      <c r="BC783" s="10" t="str">
        <f aca="false" t="array" ref="BC783">IF(BB783="","",_xlfn.IFS(AND(BB783&gt;=0,BB783&lt;=2),"0 a 2",AND(BB783&gt;=2.5,BB783&lt;=4.5),"2,5 a 4,5",AND(BB783&gt;=5,BB783&lt;=7),"5 a 7",AND(BB783&gt;=7.5,BB783&lt;=9.5),"7,5 a 9,5",AND(BB783&gt;=10,BB783&lt;=12),"10 a 12",AND(BB783&gt;=12.5,BB783&lt;=14.5),"12,5 a 14,5",BB783=15,"15",AND(BB783&gt;=15.5,BB783&lt;=17.5),"15,5 a 17,5",AND(BB783&gt;=18,BB783&lt;=20),"18 a 20",AND(BB783&gt;=20.5,BB783&lt;=22.5),"20,5 a 22,5",AND(BB783&gt;=23,BB783&lt;=25),"23 a 25",TRUE(),"Fuera de rango"))</f>
        <v>0 a 2</v>
      </c>
      <c r="BD783" s="11" t="n">
        <f aca="false" t="array" ref="BD783">IF(BC783="","",_xlfn.IFS(BC783="0 a 2",1,BC783="2,5 a 4,5",2,BC783="5 a 7",3,BC783="7,5 a 9,5",4,BC783="10 a 12",5,BC783="12,5 a 14,5",6,BC783="15","NORMA",BC783="15,5 a 17,5",7,BC783="18 a 20",8,BC783="20,5 a 22,5",9,BC783="23 a 25",10,TRUE(),"Fuera de rango"))</f>
        <v>1</v>
      </c>
      <c r="BE783" s="9" t="n">
        <v>9</v>
      </c>
      <c r="BF783" s="10" t="str">
        <f aca="false">IF(BE783="","",IF(AND(BE783&gt;=-20,BE783&lt;=-10),"-20 a -10",IF(AND(BE783&gt;=-9.5,BE783&lt;=0.5),"-9,5 a 0,5",IF(AND(BE783&gt;=1,BE783&lt;=11),"1 a 11",IF(AND(BE783&gt;=11.5,BE783&lt;=20.5),"11,5 a 20,5",IF(BE783=21,"21",IF(AND(BE783&gt;=21.5,BE783&lt;=31.5),"21,5 a 31,5",IF(AND(BE783&gt;=32,BE783&lt;=42),"32 a 42","Fuera de rango"))))))))</f>
        <v>1 a 11</v>
      </c>
      <c r="BG783" s="11" t="n">
        <f aca="false">IF(BF783="","",IF(BF783="-20 a -10",1,IF(BF783="-9,5 a 0,5",2,IF(BF783="1 a 11",3,IF(BF783="11,5 a 20,5",4,IF(BF783="21","NORMA",IF(BF783="21,5 a 31,5",5,IF(BF783="32 a 42",6,""))))))))</f>
        <v>3</v>
      </c>
      <c r="BH783" s="9" t="n">
        <v>6</v>
      </c>
      <c r="BI783" s="10" t="str">
        <f aca="false">IF(BH783="","",IF(AND(BH783&gt;=-20,BH783&lt;=-15),"-20 a -15",IF(AND(BH783&gt;=-14.5,BH783&lt;=-9.5),"-14,5 a -9,5",IF(AND(BH783&gt;=-9,BH783&lt;=-4),"-9 a -4",IF(AND(BH783&gt;=-3.5,BH783&lt;=2.5),"-3,5 a 2,5",IF(AND(BH783&gt;=3,BH783&lt;=8),"3 a 8",IF(AND(BH783&gt;=8.5,BH783&lt;=14.5),"8,5 a 14,5",IF(BH783=15,"15",IF(AND(BH783&gt;=15.5,BH783&lt;=20.5),"15,5 a 20,5",IF(AND(BH783&gt;=21,BH783&lt;=26),"21 a 26","Fuera de rango"))))))))))</f>
        <v>3 a 8</v>
      </c>
      <c r="BJ783" s="11" t="n">
        <f aca="false">IF(BI783="","",IF(BI783="-20 a -15",1,IF(BI783="-14,5 a -9,5",2,IF(BI783="-9 a -4",3,IF(BI783="-3,5 a 2,5",4,IF(BI783="3 a 8",5,IF(BI783="8,5 a 14,5",6,IF(BI783="15","NORMA",IF(BI783="15,5 a 20,5",7,IF(BI783="21 a 26",8,IF(BI783="26,5 a 31,5",9,"")))))))))))</f>
        <v>5</v>
      </c>
      <c r="BK783" s="9" t="n">
        <v>8</v>
      </c>
      <c r="BL783" s="10" t="str">
        <f aca="false">IF(BK783="","",IF(AND(BK783&gt;=0,BK783&lt;=2),"0 - 2",IF(AND(BK783&gt;=2.5,BK783&lt;=4.5),"2,5 - 4,5",IF(AND(BK783&gt;=5,BK783&lt;=7),"5 - 7",IF(AND(BK783&gt;=7.5,BK783&lt;=9.5),"7,5 - 9,5",IF(AND(BK783&gt;=10,BK783&lt;=12),"10 - 12",IF(AND(BK783&gt;=12.5,BK783&lt;=13.5),"12,5 - 13,5",IF(BK783=14,"14",IF(AND(BK783&gt;=14.5,BK783&lt;=16.5),"14,5 - 16,5",IF(AND(BK783&gt;=17,BK783&lt;=19),"17 - 19",IF(AND(BK783&gt;=19.5,BK783&lt;=21.5),"19,5 - 21,5",IF(AND(BK783&gt;=22,BK783&lt;=24),"22 - 24",IF(AND(BK783&gt;=24.5,BK783&lt;=26.5),"24,5 - 26,5",IF(AND(BK783&gt;=27,BK783&lt;=29),"27 - 29",IF(AND(BK783&gt;=29.5,BK783&lt;=30),"29,5 - 30","Fuera de rango")))))))))))))))</f>
        <v>7,5 - 9,5</v>
      </c>
      <c r="BM783" s="11" t="n">
        <f aca="false">IF(BL783="","",IF(BL783="0 - 2",1,IF(BL783="2,5 - 4,5",2,IF(BL783="5 - 7",3,IF(BL783="7,5 - 9,5",4,IF(BL783="10 - 12",5,IF(BL783="12,5 - 13,5",6,IF(BL783="14","NORMA",IF(BL783="14,5 - 16,5",7,IF(BL783="17 - 19",8,IF(BL783="19,5 - 21,5",9,IF(BL783="22 - 24",10,IF(BL783="24,5 - 26,5",11,IF(BL783="27 - 29",12,IF(BL783="29,5 - 30",13,"")))))))))))))))</f>
        <v>4</v>
      </c>
      <c r="BN783" s="9" t="n">
        <v>20</v>
      </c>
      <c r="BO783" s="11" t="str">
        <f aca="false">IF(BN783="","",IF(AND(BN783&gt;=-20,BN783&lt;=-10),"-20 a -10",IF(AND(BN783&gt;=-9.5,BN783&lt;=0.5),"-9,5 a 0,5",IF(AND(BN783&gt;=1,BN783&lt;=11),"1 a 11",IF(AND(BN783&gt;=11.5,BN783&lt;=21.5),"11,5 a 21,5",IF(BN783=22,"22",IF(AND(BN783&gt;=22.5,BN783&lt;=32.5),"22,5 a 32,5",IF(AND(BN783&gt;=33,BN783&lt;=43),"33 a 43","Fuera de rango"))))))))</f>
        <v>11,5 a 21,5</v>
      </c>
      <c r="BP783" s="11" t="n">
        <f aca="false">IF(BO783="","",IF(BO783="-20 a -10",1,IF(BO783="-9,5 a 0,5",2,IF(BO783="1 a 11",3,IF(BO783="11,5 a 21,5",4,IF(BO783="22","NORMA",IF(BO783="22,5 a 32,5",5,IF(BO783="33 a 43",6,""))))))))</f>
        <v>4</v>
      </c>
      <c r="BQ783" s="9" t="n">
        <v>16</v>
      </c>
      <c r="BR783" s="10" t="str">
        <f aca="false">IF(BQ783="","",IF(AND(BQ783&gt;=-20,BQ783&lt;=-15),"-20 a -15",IF(AND(BQ783&gt;=-14.5,BQ783&lt;=-9.5),"-14,5 a -9,5",IF(AND(BQ783&gt;=-9,BQ783&lt;=-4),"-9 a -4",IF(AND(BQ783&gt;=-3.5,BQ783&lt;=2.5),"-3,5 a 2,5",IF(AND(BQ783&gt;=3,BQ783&lt;=8),"3 a 8",IF(AND(BQ783&gt;=8.5,BQ783&lt;=13.5),"8,5 a 13,5",IF(AND(BQ783&gt;=14,BQ783&lt;=17.5),"14 a 17,5",IF(BQ783=18,"18",IF(AND(BQ783&gt;=18.5,BQ783&lt;=23.5),"18,5 a 23,5",IF(AND(BQ783&gt;=24,BQ783&lt;=29),"24 a 29",IF(AND(BQ783&gt;=29.5,BQ783&lt;=34.5),"29,5 a 34,5",IF(AND(BQ783&gt;=35,BQ783&lt;=40),"35 a 40","Fuera de rango")))))))))))))</f>
        <v>14 a 17,5</v>
      </c>
      <c r="BS783" s="11" t="n">
        <f aca="false">IF(BR783="","",IF(BR783="-20 a -15",1,IF(BR783="-14,5 a -9,5",2,IF(BR783="-9 a -4",3,IF(BR783="-3,5 a 2,5",4,IF(BR783="3 a 8",5,IF(BR783="8,5 a 13,5",6,IF(BR783="14 a 17,5",7,IF(BR783="18","NORMA",IF(BR783="18,5 a 23,5",8,IF(BR783="24 a 29",9,IF(BR783="29,5 a 34,5",10,IF(BR783="35 a 40",11,"")))))))))))))</f>
        <v>7</v>
      </c>
      <c r="BT783" s="9" t="n">
        <v>0</v>
      </c>
      <c r="BU783" s="10" t="str">
        <f aca="false">IF(BT783="","",IF(AND(BT783&gt;=-20,BT783&lt;=-18),"-20 a -18",IF(AND(BT783&gt;=-17.5,BT783&lt;=-15.5),"-17,5 a -15,5",IF(AND(BT783&gt;=-15,BT783&lt;=-13),"-15 a -13",IF(AND(BT783&gt;=-12.5,BT783&lt;=-10.5),"-12,5 a -10,5",IF(AND(BT783&gt;=-10,BT783&lt;=-8),"-10 a -8",IF(AND(BT783&gt;=-7.5,BT783&lt;=-5.5),"-7,5 a -5,5",IF(AND(BT783&gt;=-5,BT783&lt;=-3),"-5 a -3",IF(AND(BT783&gt;=-2.5,BT783&lt;=-0.5),"-2,5 a -0,5",IF(BT783=0,"0",IF(AND(BT783&gt;=0.5,BT783&lt;=2.5),"0,5 a 2,5",IF(AND(BT783&gt;=3,BT783&lt;=5),"3 a 5",IF(AND(BT783&gt;=5.5,BT783&lt;=7.5),"5,5 a 7,5",IF(AND(BT783&gt;=8,BT783&lt;=10),"8 a 10",IF(AND(BT783&gt;=10.5,BT783&lt;=12.5),"10,5 a 12,5",IF(AND(BT783&gt;=13,BT783&lt;=15),"13 a 15",IF(AND(BT783&gt;=15.5,BT783&lt;=17.5),"15,5 a 17,5",IF(AND(BT783&gt;=18,BT783&lt;=20),"18 a 20","Fuera de rango"))))))))))))))))))</f>
        <v>0</v>
      </c>
      <c r="BV783" s="11" t="str">
        <f aca="false">IF(BT783="","",IF(BT783=0,"NORMA",IF(AND(BT783&gt;=-20,BT783&lt;=-18),2,IF(AND(BT783&gt;=-17.5,BT783&lt;=-15.5),2,IF(AND(BT783&gt;=-15,BT783&lt;=-13),3,IF(AND(BT783&gt;=-12.5,BT783&lt;=-10.5),4,IF(AND(BT783&gt;=-10,BT783&lt;=-8),5,IF(AND(BT783&gt;=-7.5,BT783&lt;=-5.5),6,IF(AND(BT783&gt;=-5,BT783&lt;=-3),7,IF(AND(BT783&gt;=-2.5,BT783&lt;=-0.5),8,IF(AND(BT783&gt;=0.5,BT783&lt;=2.5),9,IF(AND(BT783&gt;=3,BT783&lt;=5),10,IF(AND(BT783&gt;=5.5,BT783&lt;=7.5),11,IF(AND(BT783&gt;=8,BT783&lt;=10),12,IF(AND(BT783&gt;=10.5,BT783&lt;=12.5),13,IF(AND(BT783&gt;=13,BT783&lt;=15),14,IF(AND(BT783&gt;=15.5,BT783&lt;=17.5),15,IF(AND(BT783&gt;=18,BT783&lt;=20),16,"Fuera de rango"))))))))))))))))))</f>
        <v>NORMA</v>
      </c>
      <c r="BW783" s="9" t="n">
        <v>-7</v>
      </c>
      <c r="BX783" s="10" t="n">
        <f aca="false">18.5- (0.3*H783)</f>
        <v>11.3</v>
      </c>
      <c r="BY783" s="10" t="n">
        <f aca="false">(BW783)-(BX783)</f>
        <v>-18.3</v>
      </c>
      <c r="BZ783" s="10" t="str">
        <f aca="false">IF(BY783="","",IF(BY783&lt;-27.5,"De -30 a -28",IF(BY783&lt;-25,"De -27,5 a -25,5",IF(BY783&lt;-22.5,"De -25 a -23",IF(BY783&lt;-20,"De -22,5 a -20,5",IF(BY783&lt;-17.5,"De -20 a -18",IF(BY783&lt;-15,"De -17,5 a -15,5",IF(BY783&lt;-12.5,"De -15 a -13",IF(BY783&lt;-10,"De -12,5 a -10,5",IF(BY783&lt;-7.5,"De -10 a -8",IF(BY783&lt;-5,"De -7,5 a -5,5",IF(BY783&lt;-2.5,"De -5 a -3",IF(BY783&lt;0,"De -2,5 a -0,5",IF(BY783&lt;2.5,"De 0 a 2",IF(BY783&lt;5,"De 2,5 a 4,5",IF(BY783&lt;7.5,"De 5 a 7",IF(BY783&lt;10,"De 7,5 a 9,5",IF(BY783&lt;12.5,"De 10 a 12",IF(BY783&lt;15,"De 12,5 a 14,5",IF(BY783&lt;17.5,"De 15 a 17",IF(BY783&lt;20,"De 17,5 a 19,5",IF(BY783&lt;22.5,"De 20 a 22",IF(BY783&lt;25,"De 22,5 a 24,5",IF(BY783&lt;27.5,"De 25 a 27","De 27,5 a 30"))))))))))))))))))))))))</f>
        <v>De -20 a -18</v>
      </c>
      <c r="CA783" s="12" t="n">
        <f aca="false">IF(BY783="","",IF(BY783&lt;=-28,1,IF(BY783&lt;=-25.5,2,IF(BY783&lt;=-23,3,IF(BY783&lt;=-20.5,4,IF(BY783&lt;=-18,5,IF(BY783&lt;=-15.5,6,IF(BY783&lt;=-13,7,IF(BY783&lt;=-10.5,8,IF(BY783&lt;=-8,9,IF(BY783&lt;=-5.5,10,IF(BY783&lt;=-3,11,IF(BY783&lt;=-0.5,12,IF(BY783&lt;=2,13,IF(BY783&lt;=4.5,14,IF(BY783&lt;=7,15,IF(BY783&lt;=9.5,16,IF(BY783&lt;=12,17,IF(BY783&lt;=14.5,18,IF(BY783&lt;=17,19,IF(BY783&lt;=19.5,20,IF(BY783&lt;=22,21,IF(BY783&lt;=24.5,22,IF(BY783&lt;=27,23,IF(BY783&lt;=30,24,"Fuera de rango")))))))))))))))))))))))))</f>
        <v>5</v>
      </c>
      <c r="CB783" s="9" t="n">
        <v>-6.5</v>
      </c>
      <c r="CC783" s="10" t="n">
        <f aca="false">18.5- (0.3*H783)</f>
        <v>11.3</v>
      </c>
      <c r="CD783" s="10" t="n">
        <f aca="false">(CB783)-(CC783)</f>
        <v>-17.8</v>
      </c>
      <c r="CE783" s="10" t="str">
        <f aca="false">IF(CD783="","",IF(CD783&lt;-27.5,"De -30 a -28",IF(CD783&lt;-25,"De -27,5 a -25,5",IF(CD783&lt;-22.5,"De -25 a -23",IF(CD783&lt;-20,"De -22,5 a -20,5",IF(CD783&lt;-17.5,"De -20 a -18",IF(CD783&lt;-15,"De -17,5 a -15,5",IF(CD783&lt;-12.5,"De -15 a -13",IF(CD783&lt;-10,"De -12,5 a -10,5",IF(CD783&lt;-7.5,"De -10 a -8",IF(CD783&lt;-5,"De -7,5 a -5,5",IF(CD783&lt;-2.5,"De -5 a -3",IF(CD783&lt;0,"De -2,5 a -0,5",IF(CD783&lt;=2,"De 0 a 2",IF(CD783&lt;=4.5,"De 2,5 a 4,5",IF(CD783&lt;=7,"De 5 a 7",IF(CD783&lt;=9.5,"De 7,5 a 9,5",IF(CD783&lt;=12,"De 10 a 12",IF(CD783&lt;=14.5,"De 12,5 a 14,5",IF(CD783&lt;=17,"De 15 a 17",IF(CD783&lt;=19.5,"De 17,5 a 19,5",IF(CD783&lt;=22,"De 20 a 22",IF(CD783&lt;=24.5,"De 22,5 a 24,5",IF(CD783&lt;=27,"De 25 a 27","De 27,5 a 30"))))))))))))))))))))))))</f>
        <v>De -20 a -18</v>
      </c>
      <c r="CF783" s="12" t="n">
        <f aca="false">IF(CD783="","",IF(CD783&lt;-27.5,1,IF(CD783&lt;-25,2,IF(CD783&lt;-22.5,3,IF(CD783&lt;-20,4,IF(CD783&lt;-17.5,5,IF(CD783&lt;-15,6,IF(CD783&lt;-12.5,7,IF(CD783&lt;-10,8,IF(CD783&lt;-7.5,9,IF(CD783&lt;-5,10,IF(CD783&lt;-2.5,11,IF(CD783&lt;0,12,IF(CD783&lt;2.5,13,IF(CD783&lt;5,14,IF(CD783&lt;7.5,15,IF(CD783&lt;10,16,IF(CD783&lt;12.5,17,IF(CD783&lt;15,18,IF(CD783&lt;17.5,19,IF(CD783&lt;20,20,IF(CD783&lt;22.5,21,IF(CD783&lt;25,22,IF(CD783&lt;27.5,23,24))))))))))))))))))))))))</f>
        <v>5</v>
      </c>
      <c r="CG783" s="9" t="n">
        <v>-4.5</v>
      </c>
      <c r="CH783" s="10" t="str">
        <f aca="false">IF(CG783="","",IF(AND(CG783&gt;=-10,CG783&lt;=-9.5),"-10 a -9,5",IF(AND(CG783&gt;-9.5,CG783&lt;=-8.5),"-9 a -8,5",IF(AND(CG783&gt;-8.5,CG783&lt;=-7.5),"-8 a -7,5",IF(AND(CG783&gt;-7.5,CG783&lt;=-6.5),"-7 a -6,5",IF(AND(CG783&gt;-6.5,CG783&lt;=-5.5),"-6 a -5,5",IF(AND(CG783&gt;-5.5,CG783&lt;=-4.5),"-5 a -4,5",IF(AND(CG783&gt;-4.5,CG783&lt;=-3.5),"-4 a -3,5",IF(AND(CG783&gt;-3.5,CG783&lt;=-2.5),"-3 a -2,5",IF(CG783=-2.25,"-2,25",IF(AND(CG783&gt;-2.5,CG783&lt;=-1.5),"-2 a -1,5",IF(AND(CG783&gt;-1.5,CG783&lt;=-0.5),"-1 a -0,5",IF(AND(CG783&gt;-0.5,CG783&lt;=0.5),"0 a 0,5",IF(AND(CG783&gt;0.5,CG783&lt;=1.5),"1 a 1,5",IF(AND(CG783&gt;1.5,CG783&lt;=2.5),"2 a 2,5",IF(AND(CG783&gt;2.5,CG783&lt;=3.5),"3 a 3,5",IF(AND(CG783&gt;3.5,CG783&lt;=4.5),"4 a 4,5",IF(AND(CG783&gt;4.5,CG783&lt;=5.5),"5 a 5,5",IF(AND(CG783&gt;5.5,CG783&lt;=6.5),"6 a 6,5",IF(AND(CG783&gt;6.5,CG783&lt;=7.5),"7 a 7,5",IF(AND(CG783&gt;7.5,CG783&lt;=8.5),"8 a 8,5",IF(AND(CG783&gt;8.5,CG783&lt;=9.5),"9 a 9,5",IF(CG783&gt;=10,"10","Fuera de rango")))))))))))))))))))))))</f>
        <v>-5 a -4,5</v>
      </c>
      <c r="CI783" s="11" t="n">
        <f aca="false">IF(CG783="","",IF(CG783=-2.25,"NORMA",IF(CG783&lt;=-9.5,1,IF(CG783&lt;=-8.5,2,IF(CG783&lt;=-7.5,3,IF(CG783&lt;=-6.5,4,IF(CG783&lt;=-5.5,5,IF(CG783&lt;=-4.5,6,IF(CG783&lt;=-3.5,7,IF(CG783&lt;=-2.5,8,IF(CG783&lt;=-1.5,9,IF(CG783&lt;=-0.5,10,IF(CG783&lt;=0.5,11,IF(CG783&lt;=1.5,12,IF(CG783&lt;=2.5,13,IF(CG783&lt;=3.5,14,IF(CG783&lt;=4.5,15,IF(CG783&lt;=5.5,16,IF(CG783&lt;=6.5,17,IF(CG783&lt;=7.5,18,IF(CG783&lt;=8.5,19,IF(CG783&lt;=9.5,20,IF(CG783=10,21,"Fuera de rango")))))))))))))))))))))))</f>
        <v>6</v>
      </c>
      <c r="CJ783" s="9" t="n">
        <v>3</v>
      </c>
      <c r="CK783" s="10" t="str">
        <f aca="false">IF(CJ783="","",IF(AND(CJ783&gt;=-6,CJ783&lt;=-5.5),"-6 a -5,5",IF(AND(CJ783&gt;-5.5,CJ783&lt;=-4.5),"-5 a -4,5",IF(AND(CJ783&gt;-4.5,CJ783&lt;=-3.5),"-4 a -3,5",IF(AND(CJ783&gt;-3.5,CJ783&lt;=-2.5),"-3 a -2,5",IF(AND(CJ783&gt;-2.5,CJ783&lt;=-1.5),"-2 a -1,5",IF(AND(CJ783&gt;-1.5,CJ783&lt;=-0.5),"-1 a -0,5",IF(AND(CJ783&gt;-0.5,CJ783&lt;=0.5),"0 a 0,5",IF(AND(CJ783&gt;0.5,CJ783&lt;=1.5),"1 a 1,5",IF(AND(CJ783&gt;1.5,CJ783&lt;2.5),"2",IF(AND(CJ783&gt;=2.5,CJ783&lt;=3),"2,5 a 3",IF(AND(CJ783&gt;3,CJ783&lt;=4),"3,5 a 4",IF(AND(CJ783&gt;4,CJ783&lt;=5),"4,5 a 5",IF(AND(CJ783&gt;5,CJ783&lt;=6),"5,5 a 6",IF(AND(CJ783&gt;6,CJ783&lt;=7),"6,5 a 7",IF(AND(CJ783&gt;7,CJ783&lt;=8),"7,5 a 8",IF(AND(CJ783&gt;8,CJ783&lt;=9.5),"8,5 a 9,5",IF(CJ783=10,"10","Fuera de rango"))))))))))))))))))</f>
        <v>2,5 a 3</v>
      </c>
      <c r="CL783" s="11" t="n">
        <f aca="false">IF(CK783="","",IF(OR(CK783="-6 a -5,5",CK783="-6 - -5,5"),1,IF(OR(CK783="-5 a -4,5",CK783="-5 - -4,5"),2,IF(OR(CK783="-4 a -3,5",CK783="-4 - -3,5"),3,IF(OR(CK783="-3 a -2,5",CK783="-3 - -2,5"),4,IF(OR(CK783="-2 a -1,5",CK783="-2 - -1,5"),5,IF(OR(CK783="-1 a -0,5",CK783="-1 - -0,5"),6,IF(OR(CK783="0 a 0,5",CK783="0 - 0,5"),7,IF(OR(CK783="1 a 1,5",CK783="1 - 1,5"),8,IF(CK783="2","NORMA",IF(OR(CK783="2,5 a 3",CK783="2,5 - 3"),9,IF(OR(CK783="3,5 a 4",CK783="3,5 - 4"),10,IF(OR(CK783="4,5 a 5",CK783="4,5 - 5"),11,IF(OR(CK783="5,5 a 6",CK783="5,5 - 6"),12,IF(OR(CK783="6,5 a 7",CK783="6,5 - 7"),13,IF(OR(CK783="7,5 a 8",CK783="7,5 - 8"),14,IF(OR(CK783="8,5 a 9",CK783="8,5 - 9,5",CK783="9 a 9,5"),15,IF(CK783="10",15,IF(OR(CK783="0,5 a 1",CK783="0,5 - 1"),7,"Fuera de rango")))))))))))))))))))</f>
        <v>9</v>
      </c>
      <c r="CO783" s="10" t="str">
        <f aca="false">IF(CM783&gt;0,"EME"," ")</f>
        <v> </v>
      </c>
      <c r="CQ783" s="10" t="str">
        <f aca="false">IF(CP783&gt;0,"0", " ")</f>
        <v> </v>
      </c>
      <c r="CR783" s="10" t="str">
        <f aca="false">IF(CP783&gt;0,"EME"," ")</f>
        <v> </v>
      </c>
      <c r="CS783" s="9" t="n">
        <v>2</v>
      </c>
      <c r="CV783" s="9" t="n">
        <v>2</v>
      </c>
      <c r="CY783" s="9" t="n">
        <v>0</v>
      </c>
      <c r="DB783" s="9" t="n">
        <v>0</v>
      </c>
      <c r="DC783" s="11" t="str">
        <f aca="false">IF(DB783&lt;0,"2"," ")</f>
        <v> </v>
      </c>
      <c r="DD783" s="11" t="str">
        <f aca="false">IF(DB783&lt;0,"MIO"," ")</f>
        <v> </v>
      </c>
      <c r="DE783" s="9" t="n">
        <v>-0.5</v>
      </c>
      <c r="DF783" s="10" t="str">
        <f aca="false">IF(DE783&lt;0,"3"," ")</f>
        <v>3</v>
      </c>
      <c r="DG783" s="10" t="str">
        <f aca="false">IF(DE783&lt;0,"AST"," ")</f>
        <v>AST</v>
      </c>
      <c r="DH783" s="9" t="n">
        <v>-0.25</v>
      </c>
      <c r="DI783" s="10" t="str">
        <f aca="false">IF(DH783&lt;0,"3"," ")</f>
        <v>3</v>
      </c>
      <c r="DJ783" s="10" t="str">
        <f aca="false">IF(DH783&lt;0,"AST"," ")</f>
        <v>AST</v>
      </c>
      <c r="DK783" s="9" t="n">
        <v>0.5</v>
      </c>
      <c r="DL783" s="10" t="str">
        <f aca="false">IF(DK783&gt;0,"4"," ")</f>
        <v>4</v>
      </c>
      <c r="DM783" s="10" t="str">
        <f aca="false">IF(DK783&gt;0,"PRE"," ")</f>
        <v>PRE</v>
      </c>
      <c r="DN783" s="9" t="n">
        <v>0.5</v>
      </c>
      <c r="DO783" s="10" t="str">
        <f aca="false">IF(DN783&gt;0,"4"," ")</f>
        <v>4</v>
      </c>
      <c r="DP783" s="10" t="str">
        <f aca="false">IF(DN783&gt;0,"PRE"," ")</f>
        <v>PRE</v>
      </c>
      <c r="DS783" s="12" t="str">
        <f aca="false">CONCATENATE(CO783,CU783,DA783,DG783,DM783)</f>
        <v> ASTPRE</v>
      </c>
      <c r="DT783" s="10" t="e">
        <f aca="false" t="array" ref="DT783">_xlfn.IFS(DS783="EME    ","0", DS783=" HIP   ","1", DS783="  MIO  ","2", DS783="   AST ","3", DS783="    PRE","4", DS783="EME   PRE","5", DS783=" HIP  PRE","6", DS783=" HIP AST ","7", DS783="  MIO PRE","8", DS783="  MIOAST ","9", DS783="   ASTPRE","10",DS783=" HIP ASTPRE","11", DS783="  MIOASTPRE","12", DS783="     ","0")</f>
        <v>#N/A</v>
      </c>
      <c r="DV783" s="1" t="e">
        <f aca="false" t="array" ref="DV783">_xlfn.IFS(DU783="SI","2", DU783="NO","1")</f>
        <v>#N/A</v>
      </c>
      <c r="DX783" s="11" t="str">
        <f aca="false">IF(DW783=0,"1","2")</f>
        <v>1</v>
      </c>
      <c r="DY783" s="11" t="str">
        <f aca="false" t="array" ref="DY783">_xlfn.IFS(DW783=0,"0", DW783=0.25, "1", DW783=0.5,"2", DW783=0.75,"3", DW783=1,"4",DW783=1.25,"5", DW783=1.5,"6", DW783=1.75,"7", DW783=2,"8")</f>
        <v>0</v>
      </c>
      <c r="EA783" s="11" t="str">
        <f aca="false">IF(DZ783=0,"1","2")</f>
        <v>1</v>
      </c>
      <c r="EB783" s="11" t="str">
        <f aca="false" t="array" ref="EB783">_xlfn.IFS(DZ783=0,"0", DZ783=0.25, "1", DZ783=0.5,"2", DZ783=0.75,"3", DZ783=1,"4",DZ783=1.25,"5", DZ783=1.5,"6", DZ783=1.75,"7", DZ783=2,"8")</f>
        <v>0</v>
      </c>
      <c r="ED783" s="10" t="str">
        <f aca="false">IF(EC783=0,"1","2")</f>
        <v>1</v>
      </c>
      <c r="EE783" s="11" t="str">
        <f aca="false" t="array" ref="EE783">_xlfn.IFS(EC783=0,"0", EC783=-0.25, "1", EC783=-0.5,"2", EC783=-0.75,"3", EC783=-1,"4",EC783=-1.25,"5", EC783=-1.5,"6", EC783=-1.75,"7", EC783=-2,"8", EC783=-2.25,"9",EC783=-2.5,"10", EC783=-2.75,"11", EC783=-3,"12", EC783=-3.25,"13", EC783=-3.5,"14", EC783=-3.75,"15",EC783=-4,"16")</f>
        <v>0</v>
      </c>
      <c r="EG783" s="10" t="str">
        <f aca="false">IF(EF783=0,"1","2")</f>
        <v>1</v>
      </c>
      <c r="EH783" s="11" t="str">
        <f aca="false" t="array" ref="EH783">_xlfn.IFS(EF783=0,"0", EF783=-0.25, "1", EF783=-0.5,"2", EF783=-0.75,"3", EF783=-1,"4",EF783=-1.25,"5", EF783=-1.5,"6", EF783=-1.75,"7", EF783=-2,"8", EF783=-2.25,"9",EF783=-2.5,"10", EF783=-2.75,"11", EF783=-3,"12", EF783=-3.25,"13", EF783=-3.5,"14", EF783=-3.75,"15",EF783=-4,"16")</f>
        <v>0</v>
      </c>
      <c r="EJ783" s="11" t="str">
        <f aca="false">IF(EI783=0,"1","2")</f>
        <v>1</v>
      </c>
      <c r="EK783" s="11" t="str">
        <f aca="false" t="array" ref="EK783">_xlfn.IFS(EI783=0,"0", EI783=-0.25, "1", EI783=-0.5,"2", EI783=-0.75,"3", EI783=-1,"4",EI783=-1.25,"5", EI783=-1.5,"6", EI783=-1.75,"7", EI783=-2,"8", EI783=-2.25,"9", EI783=-2.25,"9",EI783=-2.5,"10", EI783=-2.75,"11", EI783=-3,"12", EI783=-3.25,"13", EI783=-3.5,"14", EI783=-3.75,"15",EI783=-4,"16", EI783=0.25, "17", EI783=0.5, "18")</f>
        <v>0</v>
      </c>
      <c r="EM783" s="11" t="str">
        <f aca="false">IF(EL783=0,"1","2")</f>
        <v>1</v>
      </c>
      <c r="EN783" s="11" t="str">
        <f aca="false" t="array" ref="EN783">_xlfn.IFS(EL783=0.25,"17",EL783=0.5,"18", EL783=0,"0", EL783=-0.25, "1", EL783=-0.5,"2", EL783=-0.75,"3", EL783=-1,"4",EL783=-1.25,"5", EL783=-1.5,"6", EL783=-1.75,"7", EL783=-2,"8",EL783= -2.25,"9",EL783=-2.5,"10",EL783= -2.75,"11",EL783= -3,"12",EL783= -3.25,"13",EL783= -3.5,"14",EL783= -3.75,"15",EL783=-4,"16")</f>
        <v>0</v>
      </c>
      <c r="EP783" s="11" t="str">
        <f aca="false">IF(EO783=0,"1","2")</f>
        <v>1</v>
      </c>
      <c r="EQ783" s="11" t="str">
        <f aca="false" t="array" ref="EQ783">_xlfn.IFS(EO783=0,"0", EO783=0.25, "1", EO783=0.5,"2", EO783=0.75,"3", EO783=1,"4",EO783=1.25,"5", EO783=1.5,"6", EO783=1.75,"7", EO783=2,"8", EO783=2.25,"9", EO783=2.25,"9",EO783=2.5,"10", EO783=2.75,"11", EO783=3,"12", EO783=3.25,"13", EO783=3.5,"14", EO783=3.75,"15",EO783=4,"16", EO783=-0.25, "17", bq=-0.5, "18")</f>
        <v>0</v>
      </c>
      <c r="ES783" s="11" t="str">
        <f aca="false">IF(ER783=0,"1","2")</f>
        <v>1</v>
      </c>
      <c r="ET783" s="11" t="str">
        <f aca="false" t="array" ref="ET783">_xlfn.IFS(ER783=0,"0", ER783=0.25, "1", ER783=0.5,"2", ER783=0.75,"3", ER783=1,"4",ER783=1.25,"5", ER783=1.5,"6", ER783=1.75,"7", ER783=2,"8", ER783=2.25,"9", ER783=2.25,"9",ER783=2.5,"10", ER783=2.75,"11", ER783=3,"12", ER783=3.25,"13", ER783=3.5,"14", ER783=3.75,"15",ER783=4,"16", ER783=-0.25, "17", bq=-0.5, "18")</f>
        <v>0</v>
      </c>
      <c r="EV783" s="14" t="e">
        <f aca="false">VLOOKUP(EU783,LEYENDA!$G$2:$H$8,2,TRUE())</f>
        <v>#N/A</v>
      </c>
      <c r="EW783" s="14" t="e">
        <f aca="false" t="array" ref="EW783">_xlfn.IFS(EV783="0-5","1", EV783="6-12","2", EV783="13-18","3", EV783="19-24","4", EV783="25-36","5", EV783="37-48","6", EV783="49-60","7")</f>
        <v>#N/A</v>
      </c>
    </row>
    <row r="784" customFormat="false" ht="13.5" hidden="false" customHeight="false" outlineLevel="0" collapsed="false">
      <c r="A784" s="1" t="n">
        <v>312</v>
      </c>
      <c r="B784" s="2" t="n">
        <v>7</v>
      </c>
      <c r="C784" s="33" t="n">
        <v>44470</v>
      </c>
      <c r="E784" s="5" t="str">
        <f aca="false">VLOOKUP(A784,'286'!$A$3:$J$6279,10,FALSE())</f>
        <v>MANZANARO ALBERTOS, BEATRIZ</v>
      </c>
      <c r="F784" s="4" t="str">
        <f aca="false">VLOOKUP(A784,'286'!$A$3:$I$1768,3,FALSE())</f>
        <v>MANALBE</v>
      </c>
      <c r="G784" s="6" t="n">
        <f aca="false">VLOOKUP(A784,'286'!$A$3:$I$1768,4,FALSE())</f>
        <v>35180</v>
      </c>
      <c r="H784" s="7" t="n">
        <f aca="false">YEAR(C784)-YEAR(G784)</f>
        <v>25</v>
      </c>
      <c r="I784" s="1" t="str">
        <f aca="false">VLOOKUP(H784,LEYENDA!$C$2:$D$6,2,TRUE())</f>
        <v>25-40</v>
      </c>
      <c r="J784" s="5" t="str">
        <f aca="false">VLOOKUP(A784,'286'!$A$3:$I$1768,7,FALSE())</f>
        <v>M</v>
      </c>
      <c r="K784" s="8" t="n">
        <f aca="false">VLOOKUP(A784,'286'!$A$3:$I$1768,2,FALSE())</f>
        <v>0</v>
      </c>
      <c r="L784" s="4" t="str">
        <f aca="false">VLOOKUP(A784,'286'!$A$3:$I$1768,8,FALSE())</f>
        <v>I</v>
      </c>
      <c r="M784" s="4" t="str">
        <f aca="false">VLOOKUP(A784,'286'!$A$3:$I$1768,9,FALSE())</f>
        <v>D</v>
      </c>
      <c r="N784" s="8" t="str">
        <f aca="false">IF(R784=O784, "MISMA","CONTRARIA")</f>
        <v>CONTRARIA</v>
      </c>
      <c r="O784" s="8" t="str">
        <f aca="false" t="array" ref="O784">_xlfn.IFS(L784="D","1", L784="I","2")</f>
        <v>2</v>
      </c>
      <c r="P784" s="8" t="e">
        <f aca="false" t="array" ref="P784">_xlfn.IFS(K784="OD","1", K784="OI","2")</f>
        <v>#N/A</v>
      </c>
      <c r="Q784" s="1" t="str">
        <f aca="false" t="array" ref="Q784">_xlfn.IFS(J784="M","1", J784="H","2")</f>
        <v>1</v>
      </c>
      <c r="R784" s="8" t="str">
        <f aca="false" t="array" ref="R784">_xlfn.IFS(M784="D","1", M784="I","2")</f>
        <v>1</v>
      </c>
      <c r="S784" s="1" t="str">
        <f aca="false" t="array" ref="S784">_xlfn.IFS(N784="CONTRARIA", "1",N784= "MISMA","2")</f>
        <v>1</v>
      </c>
      <c r="T784" s="1" t="str">
        <f aca="false" t="array" ref="T784">_xlfn.IFS(I784="0-12","1", I784="13-24","2", I784="25-40","3", I784="41-60","4", I784="61-100","5")</f>
        <v>3</v>
      </c>
      <c r="U784" s="9" t="n">
        <v>-3</v>
      </c>
      <c r="V784" s="10" t="str">
        <f aca="false">IF(U784="","",IF(AND(U784&gt;=-9,U784&lt;=-6.5),"-9 a -6,5",IF(AND(U784&gt;=-6,U784&lt;=-3.5),"-6 a -3,5",IF(AND(U784&gt;=-3,U784&lt;=-1),"-3 a -1",IF(U784=-0.5,"-0,5",IF(AND(U784&gt;=0,U784&lt;=2.5),"0 a 2,5",IF(AND(U784&gt;=3,U784&lt;=5.5),"3 a 5,5",IF(AND(U784&gt;=6,U784&lt;=8.5),"6 a 8,5",IF(AND(U784&gt;=9,U784&lt;=20),"9 a 20","Fuera de rango")))))))))</f>
        <v>-3 a -1</v>
      </c>
      <c r="W784" s="11" t="n">
        <f aca="false">IF(V784="","",IF(V784="-9 a -6,5",2,IF(V784="-6 a -3,5",3,IF(V784="-3 a -1",4,IF(V784="-0,5","NORMA",IF(V784="0 a 2,5",5,IF(V784="3 a 5,5",6,IF(V784="6 a 8,5",7,IF(V784="9 a 20",8,"Fuera de rango")))))))))</f>
        <v>4</v>
      </c>
      <c r="X784" s="9" t="n">
        <v>5</v>
      </c>
      <c r="Y784" s="11" t="str">
        <f aca="false">IF(X784="","",IF(AND(X784&gt;=0,X784&lt;=4),"0 a 4",IF(AND(X784&gt;=4.5,X784&lt;=8.5),"4,5 a 8,5",IF(X784=9,"9",IF(AND(X784&gt;=9.5,X784&lt;=13),"9,5 a 13",IF(AND(X784&gt;=13.5,X784&lt;=20),"13,5 a 20",IF(AND(X784&gt;=20.5,X784&lt;=35),"20,5 a 35","Fuera de rango")))))))</f>
        <v>4,5 a 8,5</v>
      </c>
      <c r="Z784" s="11" t="n">
        <f aca="false">IF(Y784="","",IF(Y784="0 a 4",1,IF(Y784="4,5 a 8,5",2,IF(Y784="9","NORMA",IF(Y784="9,5 a 13",3,IF(Y784="13,5 a 20",4,IF(Y784="20,5 a 35",5,"Fuera de rango")))))))</f>
        <v>2</v>
      </c>
      <c r="AA784" s="9" t="n">
        <v>8</v>
      </c>
      <c r="AB784" s="10" t="str">
        <f aca="false">IF(AA784="","",IF(AND(AA784&gt;=0,AA784&lt;=9),"0 a 9",IF(AND(AA784&gt;=9.5,AA784&lt;=18.5),"9,5 a 18,5",IF(AA784=19,"19",IF(AND(AA784&gt;=19.5,AA784&lt;=28),"19,5 a 28",IF(AND(AA784&gt;=28.5,AA784&lt;=40),"28,5 a 40","Fuera de rango"))))))</f>
        <v>0 a 9</v>
      </c>
      <c r="AC784" s="11" t="n">
        <f aca="false" t="array" ref="AC784">_xlfn.IFS(AB784="","",AB784="0 a 9",1,AB784="9,5 a 18,5",2,AB784="19","NORMA",AB784="19,5 a 28",3,AB784="28,5 a 40",4,TRUE(),"Fuera de rango")</f>
        <v>1</v>
      </c>
      <c r="AD784" s="9" t="n">
        <v>4</v>
      </c>
      <c r="AE784" s="10" t="str">
        <f aca="false">IF(AD784="","",IF(AND(AD784&gt;=-10,AD784&lt;=0),"De -10 a 0",IF(AND(AD784&gt;=0.5,AD784&lt;=9.5),"0,5 a 9,5",IF(AD784=10,"10",IF(AND(AD784&gt;=10.5,AD784&lt;=20),"10,5 a 20",IF(AND(AD784&gt;=20.5,AD784&lt;=40),"20,5 a 40","Fuera de rango"))))))</f>
        <v>0,5 a 9,5</v>
      </c>
      <c r="AF784" s="12" t="n">
        <f aca="false">IF(AD784="","",IF(AND(AD784&gt;=-10,AD784&lt;=0),1,IF(AND(AD784&gt;=0.5,AD784&lt;=9.5),2,IF(AD784=10,"NORMA",IF(AND(AD784&gt;=10.5,AD784&lt;=20),3,IF(AND(AD784&gt;=20.5,AD784&lt;=40),4,""))))))</f>
        <v>2</v>
      </c>
      <c r="AG784" s="9" t="n">
        <v>7</v>
      </c>
      <c r="AH784" s="10" t="str">
        <f aca="false">IF(AG784="","",IF(AND(AG784&gt;=0,AG784&lt;=4),"0 a 4",IF(AND(AG784&gt;=4.5,AG784&lt;=8.5),"4,5 a 8,5",IF(AG784=9,"9",IF(AND(AG784&gt;=9.5,AG784&lt;=13),"9,5 a 13",IF(AND(AG784&gt;=13.5,AG784&lt;=25),"13,5 a 25","Fuera de rango"))))))</f>
        <v>4,5 a 8,5</v>
      </c>
      <c r="AI784" s="10" t="n">
        <f aca="false">IF(AH784="","",IF(AH784="0 a 4",1,IF(AH784="4,5 a 8,5",2,IF(AH784="9","NORMA",IF(AH784="9,5 a 13",3,IF(AH784="13,5 a 25",4,""))))))</f>
        <v>2</v>
      </c>
      <c r="AJ784" s="9" t="n">
        <v>5</v>
      </c>
      <c r="AK784" s="10" t="str">
        <f aca="false">IF(AJ784="","",IF(AND(AJ784&gt;=-15,AJ784&lt;=-10.5),"-15 a -10,5",IF(AND(AJ784&gt;=-10,AJ784&lt;=-4),"-10 a -4",IF(AND(AJ784&gt;=-4.5,AJ784&lt;=0),"-4,5 a 0",IF(AND(AJ784&gt;=0.5,AJ784&lt;=4.5),"0,5 a 4,5",IF(AJ784=5,"5",IF(AND(AJ784&gt;=5.5,AJ784&lt;=10),"5,5 a 10",IF(AND(AJ784&gt;=10.5,AJ784&lt;=20),"10,5 a 20","Fuera de rango"))))))))</f>
        <v>5</v>
      </c>
      <c r="AL784" s="11" t="str">
        <f aca="false">IF(AK784="","",IF(AK784="-15 a -10,5",1,IF(AK784="-10 a -4",2,IF(AK784="-4,5 a 0",3,IF(AK784="0,5 a 4,5",4,IF(AK784="5","NORMA",IF(AK784="5,5 a 10",5,IF(AK784="10,5 a 20",6,"Error"))))))))</f>
        <v>NORMA</v>
      </c>
      <c r="AM784" s="9" t="n">
        <v>0</v>
      </c>
      <c r="AN784" s="10" t="str">
        <f aca="false">IF(AM784="","",IF(AND(AM784&gt;=-7.5,AM784&lt;=-5.5),"-7,5 a -5,5",IF(AND(AM784&gt;=-5,AM784&lt;=-3),"-5 a -3",IF(AND(AM784&gt;=-2.5,AM784&lt;=-0.5),"-2,5 a -0,5",IF(AM784=0,"0,00",IF(AND(AM784&gt;=0.5,AM784&lt;=2.5),"0,5 a 2,5",IF(AND(AM784&gt;=3,AM784&lt;=5),"3 a 5",IF(AND(AM784&gt;=5.5,AM784&lt;=7.5),"5,5 a 7,5",IF(AND(AM784&gt;=8,AM784&lt;=10),"8 a 10","Fuera de rango")))))))))</f>
        <v>0,00</v>
      </c>
      <c r="AO784" s="11" t="str">
        <f aca="false">IF(AN784="","",IF(AN784="-7,5 a -5,5",1,IF(AN784="-5 a -3",2,IF(AN784="-2,5 a -0,5",3,IF(AN784="0,00","NORMA",IF(AN784="0,5 a 2,5",4,IF(AN784="3 a 5",5,IF(AN784="5,5 a 7,5",6,IF(AN784="8 a 10",7,"Error")))))))))</f>
        <v>NORMA</v>
      </c>
      <c r="AP784" s="9" t="n">
        <v>-7</v>
      </c>
      <c r="AQ784" s="10" t="str">
        <f aca="false">IF(AP784="","",IF(AND(AP784&gt;=-20,AP784&lt;=-9.5),"-20 a -9,5",IF(AND(AP784&gt;=-9,AP784&lt;=-6.5),"-9 a -6,5",IF(AP784=-6,"-6",IF(AND(AP784&gt;=-5.5,AP784&lt;=-3),"-5,5 a -3",IF(AND(AP784&gt;=-2.5,AP784&lt;=0),"-2,5 a 0",IF(AND(AP784&gt;=0.5,AP784&lt;=3),"0,5 a 3",IF(AND(AP784&gt;=3.5,AP784&lt;=6),"3,5 a 6",IF(AND(AP784&gt;=6.5,AP784&lt;=9),"6,5 a 9",IF(AND(AP784&gt;=9.5,AP784&lt;=20),"9,5 a 20","Fuera de rango"))))))))))</f>
        <v>-9 a -6,5</v>
      </c>
      <c r="AR784" s="11" t="n">
        <f aca="false">IF(AQ784="","",IF(AQ784="-20 a -9,5",1,IF(AQ784="-9 a -6,5",2,IF(AQ784="-6","NORMA",IF(AQ784="-5,5 a -3",3,IF(AQ784="-2,5 a 0",4,IF(AQ784="0,5 a 3",5,IF(AQ784="3,5 a 6",6,IF(AQ784="6,5 a 9",7,IF(AQ784="9,5 a 20",8,""))))))))))</f>
        <v>2</v>
      </c>
      <c r="AS784" s="9" t="n">
        <v>0</v>
      </c>
      <c r="AT784" s="10" t="str">
        <f aca="false">IF(AS784="","",IF(AND(AS784&gt;=-16,AS784&lt;=-14),"-16 a -14",IF(AND(AS784&gt;=-13.5,AS784&lt;=-11.5),"-13,5 a -11,5",IF(AND(AS784&gt;=-11,AS784&lt;=-9),"-11 a -9",IF(AND(AS784&gt;=-8.5,AS784&lt;=-6.5),"-8,5 a -6,5",IF(AND(AS784&gt;=-6,AS784&lt;=-4),"-6 a -4",IF(AND(AS784&gt;=-3.5,AS784&lt;=-1.5),"-3,5 a -1,5",IF(AND(AS784&gt;=-1,AS784&lt;=1),"-1 a 1",IF(AND(AS784&gt;=1.5,AS784&lt;=3.5),"1,5 a 3,5",IF(AND(AS784&gt;=4,AS784&lt;=6),"4 a 6",IF(AND(AS784&gt;=6.5,AS784&lt;=8.5),"6,5 a 8,5",IF(AND(AS784&gt;=9,AS784&lt;=11),"9 a 11",IF(AND(AS784&gt;=11.5,AS784&lt;=13.5),"11,5 a 13,5",IF(AND(AS784&gt;=14,AS784&lt;=16),"14 a 16",IF(AND(AS784&gt;=16.5,AS784&lt;=18.5),"16,5 a 18,5",IF(AND(AS784&gt;=19,AS784&lt;=21),"19 a 21","Fuera de rango"))))))))))))))))</f>
        <v>-1 a 1</v>
      </c>
      <c r="AU784" s="11" t="n">
        <f aca="false" t="array" ref="AU784">IF(AT784="","",_xlfn.IFS(AT784="-16 a -14",1,AT784="-13,5 a -11,5",2,AT784="-11 a -9",3,AT784="-8,5 a -6,5",4,AT784="-6 a -4",5,AT784="-3,5 a -1,5",6,AT784="-1 a 1",7,AT784="1,5 a 3,5",8,AT784="4 a 6","NORMA",AT784="6,5 a 8,5",9,AT784="9 a 11",10,AT784="11,5 a 13,5",11,AT784="14 a 16",12,AT784="16,5 a 18,5",13,AT784="19 a 21",14,TRUE(),""))</f>
        <v>7</v>
      </c>
      <c r="AV784" s="9" t="n">
        <v>1.25</v>
      </c>
      <c r="AW784" s="10" t="str">
        <f aca="false">IF(AV784="","",IF(AND(AV784&gt;=-1,AV784&lt;=-0.5),"-1 a -0,5",IF(AND(AV784&gt;-0.5,AV784&lt;=0),"De -0,5 a 0",IF(AND(AV784&gt;=0.25,AV784&lt;=0.75),"0,25 a 0,75",IF(AND(AV784&gt;=1,AV784&lt;=1.5),"1 a 1,5",IF(AND(AV784&gt;=1.75,AV784&lt;=2.25),"1,75 a 2,25",IF(AND(AV784&gt;=2.5,AV784&lt;=3),"2,5 a 3",IF(AND(AV784&gt;=3.25,AV784&lt;=3.75),"3,25 a 3,75","Fuera de rango"))))))))</f>
        <v>1 a 1,5</v>
      </c>
      <c r="AX784" s="10" t="n">
        <f aca="false">IF(AW784="","",IF(OR(AW784="-1 a -0,5",AW784="-1 a -0.5"),1,IF(OR(AW784="De -0,5 a 0",AW784="-0,5 a 0",AW784="De -0.5 a 0"),2,IF(OR(AW784="0,25 a 0,75",AW784="0.25 a 0.75"),"NORMA",IF(OR(AW784="1 a 1,5",AW784="1 a 1.5"),3,IF(OR(AW784="1,75 a 2,25",AW784="1.75 a 2.25"),4,IF(OR(AW784="2,5 a 3",AW784="2.5 a 3"),5,IF(OR(AW784="3,25 a 3,75",AW784="3.25 a 3.75"),6,""))))))))</f>
        <v>3</v>
      </c>
      <c r="AY784" s="9" t="n">
        <v>-7</v>
      </c>
      <c r="AZ784" s="10" t="str">
        <f aca="false">IF(AY784="","",IF(AND(AY784&gt;=-20,AY784&lt;=-9.5),"-20 a -9,5",IF(AND(AY784&gt;=-9,AY784&lt;=-6.5),"-9 a -6,5",IF(AY784=-6,"-6",IF(AND(AY784&gt;=-5.5,AY784&lt;=-3),"-5,5 a -3",IF(AND(AY784&gt;=-2.5,AY784&lt;=0),"-2,5 a 0",IF(AND(AY784&gt;=0.5,AY784&lt;=3),"0,5 a 3",IF(AND(AY784&gt;=3.5,AY784&lt;=6),"3,5 a 6","Fuera de rango"))))))))</f>
        <v>-9 a -6,5</v>
      </c>
      <c r="BA784" s="11" t="n">
        <f aca="false">IF(AZ784="","",IF(AZ784="-20 a -9,5",1,IF(AZ784="-9 a -6,5",2,IF(AZ784="-6","NORMA",IF(AZ784="-5,5 a -3",3,IF(AZ784="-2,5 a 0",4,IF(AZ784="0,5 a 3",5,IF(AZ784="3,5 a 6",6,""))))))))</f>
        <v>2</v>
      </c>
      <c r="BB784" s="9" t="n">
        <v>0</v>
      </c>
      <c r="BC784" s="10" t="str">
        <f aca="false" t="array" ref="BC784">IF(BB784="","",_xlfn.IFS(AND(BB784&gt;=0,BB784&lt;=2),"0 a 2",AND(BB784&gt;=2.5,BB784&lt;=4.5),"2,5 a 4,5",AND(BB784&gt;=5,BB784&lt;=7),"5 a 7",AND(BB784&gt;=7.5,BB784&lt;=9.5),"7,5 a 9,5",AND(BB784&gt;=10,BB784&lt;=12),"10 a 12",AND(BB784&gt;=12.5,BB784&lt;=14.5),"12,5 a 14,5",BB784=15,"15",AND(BB784&gt;=15.5,BB784&lt;=17.5),"15,5 a 17,5",AND(BB784&gt;=18,BB784&lt;=20),"18 a 20",AND(BB784&gt;=20.5,BB784&lt;=22.5),"20,5 a 22,5",AND(BB784&gt;=23,BB784&lt;=25),"23 a 25",TRUE(),"Fuera de rango"))</f>
        <v>0 a 2</v>
      </c>
      <c r="BD784" s="11" t="n">
        <f aca="false" t="array" ref="BD784">IF(BC784="","",_xlfn.IFS(BC784="0 a 2",1,BC784="2,5 a 4,5",2,BC784="5 a 7",3,BC784="7,5 a 9,5",4,BC784="10 a 12",5,BC784="12,5 a 14,5",6,BC784="15","NORMA",BC784="15,5 a 17,5",7,BC784="18 a 20",8,BC784="20,5 a 22,5",9,BC784="23 a 25",10,TRUE(),"Fuera de rango"))</f>
        <v>1</v>
      </c>
      <c r="BE784" s="9" t="n">
        <v>12</v>
      </c>
      <c r="BF784" s="10" t="str">
        <f aca="false">IF(BE784="","",IF(AND(BE784&gt;=-20,BE784&lt;=-10),"-20 a -10",IF(AND(BE784&gt;=-9.5,BE784&lt;=0.5),"-9,5 a 0,5",IF(AND(BE784&gt;=1,BE784&lt;=11),"1 a 11",IF(AND(BE784&gt;=11.5,BE784&lt;=20.5),"11,5 a 20,5",IF(BE784=21,"21",IF(AND(BE784&gt;=21.5,BE784&lt;=31.5),"21,5 a 31,5",IF(AND(BE784&gt;=32,BE784&lt;=42),"32 a 42","Fuera de rango"))))))))</f>
        <v>11,5 a 20,5</v>
      </c>
      <c r="BG784" s="11" t="n">
        <f aca="false">IF(BF784="","",IF(BF784="-20 a -10",1,IF(BF784="-9,5 a 0,5",2,IF(BF784="1 a 11",3,IF(BF784="11,5 a 20,5",4,IF(BF784="21","NORMA",IF(BF784="21,5 a 31,5",5,IF(BF784="32 a 42",6,""))))))))</f>
        <v>4</v>
      </c>
      <c r="BH784" s="9" t="n">
        <v>5</v>
      </c>
      <c r="BI784" s="10" t="str">
        <f aca="false">IF(BH784="","",IF(AND(BH784&gt;=-20,BH784&lt;=-15),"-20 a -15",IF(AND(BH784&gt;=-14.5,BH784&lt;=-9.5),"-14,5 a -9,5",IF(AND(BH784&gt;=-9,BH784&lt;=-4),"-9 a -4",IF(AND(BH784&gt;=-3.5,BH784&lt;=2.5),"-3,5 a 2,5",IF(AND(BH784&gt;=3,BH784&lt;=8),"3 a 8",IF(AND(BH784&gt;=8.5,BH784&lt;=14.5),"8,5 a 14,5",IF(BH784=15,"15",IF(AND(BH784&gt;=15.5,BH784&lt;=20.5),"15,5 a 20,5",IF(AND(BH784&gt;=21,BH784&lt;=26),"21 a 26","Fuera de rango"))))))))))</f>
        <v>3 a 8</v>
      </c>
      <c r="BJ784" s="11" t="n">
        <f aca="false">IF(BI784="","",IF(BI784="-20 a -15",1,IF(BI784="-14,5 a -9,5",2,IF(BI784="-9 a -4",3,IF(BI784="-3,5 a 2,5",4,IF(BI784="3 a 8",5,IF(BI784="8,5 a 14,5",6,IF(BI784="15","NORMA",IF(BI784="15,5 a 20,5",7,IF(BI784="21 a 26",8,IF(BI784="26,5 a 31,5",9,"")))))))))))</f>
        <v>5</v>
      </c>
      <c r="BK784" s="9" t="n">
        <v>14</v>
      </c>
      <c r="BL784" s="10" t="str">
        <f aca="false">IF(BK784="","",IF(AND(BK784&gt;=0,BK784&lt;=2),"0 - 2",IF(AND(BK784&gt;=2.5,BK784&lt;=4.5),"2,5 - 4,5",IF(AND(BK784&gt;=5,BK784&lt;=7),"5 - 7",IF(AND(BK784&gt;=7.5,BK784&lt;=9.5),"7,5 - 9,5",IF(AND(BK784&gt;=10,BK784&lt;=12),"10 - 12",IF(AND(BK784&gt;=12.5,BK784&lt;=13.5),"12,5 - 13,5",IF(BK784=14,"14",IF(AND(BK784&gt;=14.5,BK784&lt;=16.5),"14,5 - 16,5",IF(AND(BK784&gt;=17,BK784&lt;=19),"17 - 19",IF(AND(BK784&gt;=19.5,BK784&lt;=21.5),"19,5 - 21,5",IF(AND(BK784&gt;=22,BK784&lt;=24),"22 - 24",IF(AND(BK784&gt;=24.5,BK784&lt;=26.5),"24,5 - 26,5",IF(AND(BK784&gt;=27,BK784&lt;=29),"27 - 29",IF(AND(BK784&gt;=29.5,BK784&lt;=30),"29,5 - 30","Fuera de rango")))))))))))))))</f>
        <v>14</v>
      </c>
      <c r="BM784" s="11" t="str">
        <f aca="false">IF(BL784="","",IF(BL784="0 - 2",1,IF(BL784="2,5 - 4,5",2,IF(BL784="5 - 7",3,IF(BL784="7,5 - 9,5",4,IF(BL784="10 - 12",5,IF(BL784="12,5 - 13,5",6,IF(BL784="14","NORMA",IF(BL784="14,5 - 16,5",7,IF(BL784="17 - 19",8,IF(BL784="19,5 - 21,5",9,IF(BL784="22 - 24",10,IF(BL784="24,5 - 26,5",11,IF(BL784="27 - 29",12,IF(BL784="29,5 - 30",13,"")))))))))))))))</f>
        <v>NORMA</v>
      </c>
      <c r="BN784" s="9" t="n">
        <v>23</v>
      </c>
      <c r="BO784" s="11" t="str">
        <f aca="false">IF(BN784="","",IF(AND(BN784&gt;=-20,BN784&lt;=-10),"-20 a -10",IF(AND(BN784&gt;=-9.5,BN784&lt;=0.5),"-9,5 a 0,5",IF(AND(BN784&gt;=1,BN784&lt;=11),"1 a 11",IF(AND(BN784&gt;=11.5,BN784&lt;=21.5),"11,5 a 21,5",IF(BN784=22,"22",IF(AND(BN784&gt;=22.5,BN784&lt;=32.5),"22,5 a 32,5",IF(AND(BN784&gt;=33,BN784&lt;=43),"33 a 43","Fuera de rango"))))))))</f>
        <v>22,5 a 32,5</v>
      </c>
      <c r="BP784" s="11" t="n">
        <f aca="false">IF(BO784="","",IF(BO784="-20 a -10",1,IF(BO784="-9,5 a 0,5",2,IF(BO784="1 a 11",3,IF(BO784="11,5 a 21,5",4,IF(BO784="22","NORMA",IF(BO784="22,5 a 32,5",5,IF(BO784="33 a 43",6,""))))))))</f>
        <v>5</v>
      </c>
      <c r="BQ784" s="9" t="n">
        <v>18</v>
      </c>
      <c r="BR784" s="10" t="str">
        <f aca="false">IF(BQ784="","",IF(AND(BQ784&gt;=-20,BQ784&lt;=-15),"-20 a -15",IF(AND(BQ784&gt;=-14.5,BQ784&lt;=-9.5),"-14,5 a -9,5",IF(AND(BQ784&gt;=-9,BQ784&lt;=-4),"-9 a -4",IF(AND(BQ784&gt;=-3.5,BQ784&lt;=2.5),"-3,5 a 2,5",IF(AND(BQ784&gt;=3,BQ784&lt;=8),"3 a 8",IF(AND(BQ784&gt;=8.5,BQ784&lt;=13.5),"8,5 a 13,5",IF(AND(BQ784&gt;=14,BQ784&lt;=17.5),"14 a 17,5",IF(BQ784=18,"18",IF(AND(BQ784&gt;=18.5,BQ784&lt;=23.5),"18,5 a 23,5",IF(AND(BQ784&gt;=24,BQ784&lt;=29),"24 a 29",IF(AND(BQ784&gt;=29.5,BQ784&lt;=34.5),"29,5 a 34,5",IF(AND(BQ784&gt;=35,BQ784&lt;=40),"35 a 40","Fuera de rango")))))))))))))</f>
        <v>18</v>
      </c>
      <c r="BS784" s="11" t="str">
        <f aca="false">IF(BR784="","",IF(BR784="-20 a -15",1,IF(BR784="-14,5 a -9,5",2,IF(BR784="-9 a -4",3,IF(BR784="-3,5 a 2,5",4,IF(BR784="3 a 8",5,IF(BR784="8,5 a 13,5",6,IF(BR784="14 a 17,5",7,IF(BR784="18","NORMA",IF(BR784="18,5 a 23,5",8,IF(BR784="24 a 29",9,IF(BR784="29,5 a 34,5",10,IF(BR784="35 a 40",11,"")))))))))))))</f>
        <v>NORMA</v>
      </c>
      <c r="BT784" s="9" t="n">
        <v>0</v>
      </c>
      <c r="BU784" s="10" t="str">
        <f aca="false">IF(BT784="","",IF(AND(BT784&gt;=-20,BT784&lt;=-18),"-20 a -18",IF(AND(BT784&gt;=-17.5,BT784&lt;=-15.5),"-17,5 a -15,5",IF(AND(BT784&gt;=-15,BT784&lt;=-13),"-15 a -13",IF(AND(BT784&gt;=-12.5,BT784&lt;=-10.5),"-12,5 a -10,5",IF(AND(BT784&gt;=-10,BT784&lt;=-8),"-10 a -8",IF(AND(BT784&gt;=-7.5,BT784&lt;=-5.5),"-7,5 a -5,5",IF(AND(BT784&gt;=-5,BT784&lt;=-3),"-5 a -3",IF(AND(BT784&gt;=-2.5,BT784&lt;=-0.5),"-2,5 a -0,5",IF(BT784=0,"0",IF(AND(BT784&gt;=0.5,BT784&lt;=2.5),"0,5 a 2,5",IF(AND(BT784&gt;=3,BT784&lt;=5),"3 a 5",IF(AND(BT784&gt;=5.5,BT784&lt;=7.5),"5,5 a 7,5",IF(AND(BT784&gt;=8,BT784&lt;=10),"8 a 10",IF(AND(BT784&gt;=10.5,BT784&lt;=12.5),"10,5 a 12,5",IF(AND(BT784&gt;=13,BT784&lt;=15),"13 a 15",IF(AND(BT784&gt;=15.5,BT784&lt;=17.5),"15,5 a 17,5",IF(AND(BT784&gt;=18,BT784&lt;=20),"18 a 20","Fuera de rango"))))))))))))))))))</f>
        <v>0</v>
      </c>
      <c r="BV784" s="11" t="str">
        <f aca="false">IF(BT784="","",IF(BT784=0,"NORMA",IF(AND(BT784&gt;=-20,BT784&lt;=-18),2,IF(AND(BT784&gt;=-17.5,BT784&lt;=-15.5),2,IF(AND(BT784&gt;=-15,BT784&lt;=-13),3,IF(AND(BT784&gt;=-12.5,BT784&lt;=-10.5),4,IF(AND(BT784&gt;=-10,BT784&lt;=-8),5,IF(AND(BT784&gt;=-7.5,BT784&lt;=-5.5),6,IF(AND(BT784&gt;=-5,BT784&lt;=-3),7,IF(AND(BT784&gt;=-2.5,BT784&lt;=-0.5),8,IF(AND(BT784&gt;=0.5,BT784&lt;=2.5),9,IF(AND(BT784&gt;=3,BT784&lt;=5),10,IF(AND(BT784&gt;=5.5,BT784&lt;=7.5),11,IF(AND(BT784&gt;=8,BT784&lt;=10),12,IF(AND(BT784&gt;=10.5,BT784&lt;=12.5),13,IF(AND(BT784&gt;=13,BT784&lt;=15),14,IF(AND(BT784&gt;=15.5,BT784&lt;=17.5),15,IF(AND(BT784&gt;=18,BT784&lt;=20),16,"Fuera de rango"))))))))))))))))))</f>
        <v>NORMA</v>
      </c>
      <c r="BW784" s="9" t="n">
        <v>-6.5</v>
      </c>
      <c r="BX784" s="10" t="n">
        <f aca="false">18.5- (0.3*H784)</f>
        <v>11</v>
      </c>
      <c r="BY784" s="10" t="n">
        <f aca="false">(BW784)-(BX784)</f>
        <v>-17.5</v>
      </c>
      <c r="BZ784" s="10" t="str">
        <f aca="false">IF(BY784="","",IF(BY784&lt;-27.5,"De -30 a -28",IF(BY784&lt;-25,"De -27,5 a -25,5",IF(BY784&lt;-22.5,"De -25 a -23",IF(BY784&lt;-20,"De -22,5 a -20,5",IF(BY784&lt;-17.5,"De -20 a -18",IF(BY784&lt;-15,"De -17,5 a -15,5",IF(BY784&lt;-12.5,"De -15 a -13",IF(BY784&lt;-10,"De -12,5 a -10,5",IF(BY784&lt;-7.5,"De -10 a -8",IF(BY784&lt;-5,"De -7,5 a -5,5",IF(BY784&lt;-2.5,"De -5 a -3",IF(BY784&lt;0,"De -2,5 a -0,5",IF(BY784&lt;2.5,"De 0 a 2",IF(BY784&lt;5,"De 2,5 a 4,5",IF(BY784&lt;7.5,"De 5 a 7",IF(BY784&lt;10,"De 7,5 a 9,5",IF(BY784&lt;12.5,"De 10 a 12",IF(BY784&lt;15,"De 12,5 a 14,5",IF(BY784&lt;17.5,"De 15 a 17",IF(BY784&lt;20,"De 17,5 a 19,5",IF(BY784&lt;22.5,"De 20 a 22",IF(BY784&lt;25,"De 22,5 a 24,5",IF(BY784&lt;27.5,"De 25 a 27","De 27,5 a 30"))))))))))))))))))))))))</f>
        <v>De -17,5 a -15,5</v>
      </c>
      <c r="CA784" s="12" t="n">
        <f aca="false">IF(BY784="","",IF(BY784&lt;=-28,1,IF(BY784&lt;=-25.5,2,IF(BY784&lt;=-23,3,IF(BY784&lt;=-20.5,4,IF(BY784&lt;=-18,5,IF(BY784&lt;=-15.5,6,IF(BY784&lt;=-13,7,IF(BY784&lt;=-10.5,8,IF(BY784&lt;=-8,9,IF(BY784&lt;=-5.5,10,IF(BY784&lt;=-3,11,IF(BY784&lt;=-0.5,12,IF(BY784&lt;=2,13,IF(BY784&lt;=4.5,14,IF(BY784&lt;=7,15,IF(BY784&lt;=9.5,16,IF(BY784&lt;=12,17,IF(BY784&lt;=14.5,18,IF(BY784&lt;=17,19,IF(BY784&lt;=19.5,20,IF(BY784&lt;=22,21,IF(BY784&lt;=24.5,22,IF(BY784&lt;=27,23,IF(BY784&lt;=30,24,"Fuera de rango")))))))))))))))))))))))))</f>
        <v>6</v>
      </c>
      <c r="CB784" s="9" t="n">
        <v>-6.5</v>
      </c>
      <c r="CC784" s="10" t="n">
        <f aca="false">18.5- (0.3*H784)</f>
        <v>11</v>
      </c>
      <c r="CD784" s="10" t="n">
        <f aca="false">(CB784)-(CC784)</f>
        <v>-17.5</v>
      </c>
      <c r="CE784" s="10" t="str">
        <f aca="false">IF(CD784="","",IF(CD784&lt;-27.5,"De -30 a -28",IF(CD784&lt;-25,"De -27,5 a -25,5",IF(CD784&lt;-22.5,"De -25 a -23",IF(CD784&lt;-20,"De -22,5 a -20,5",IF(CD784&lt;-17.5,"De -20 a -18",IF(CD784&lt;-15,"De -17,5 a -15,5",IF(CD784&lt;-12.5,"De -15 a -13",IF(CD784&lt;-10,"De -12,5 a -10,5",IF(CD784&lt;-7.5,"De -10 a -8",IF(CD784&lt;-5,"De -7,5 a -5,5",IF(CD784&lt;-2.5,"De -5 a -3",IF(CD784&lt;0,"De -2,5 a -0,5",IF(CD784&lt;=2,"De 0 a 2",IF(CD784&lt;=4.5,"De 2,5 a 4,5",IF(CD784&lt;=7,"De 5 a 7",IF(CD784&lt;=9.5,"De 7,5 a 9,5",IF(CD784&lt;=12,"De 10 a 12",IF(CD784&lt;=14.5,"De 12,5 a 14,5",IF(CD784&lt;=17,"De 15 a 17",IF(CD784&lt;=19.5,"De 17,5 a 19,5",IF(CD784&lt;=22,"De 20 a 22",IF(CD784&lt;=24.5,"De 22,5 a 24,5",IF(CD784&lt;=27,"De 25 a 27","De 27,5 a 30"))))))))))))))))))))))))</f>
        <v>De -17,5 a -15,5</v>
      </c>
      <c r="CF784" s="12" t="n">
        <f aca="false">IF(CD784="","",IF(CD784&lt;-27.5,1,IF(CD784&lt;-25,2,IF(CD784&lt;-22.5,3,IF(CD784&lt;-20,4,IF(CD784&lt;-17.5,5,IF(CD784&lt;-15,6,IF(CD784&lt;-12.5,7,IF(CD784&lt;-10,8,IF(CD784&lt;-7.5,9,IF(CD784&lt;-5,10,IF(CD784&lt;-2.5,11,IF(CD784&lt;0,12,IF(CD784&lt;2.5,13,IF(CD784&lt;5,14,IF(CD784&lt;7.5,15,IF(CD784&lt;10,16,IF(CD784&lt;12.5,17,IF(CD784&lt;15,18,IF(CD784&lt;17.5,19,IF(CD784&lt;20,20,IF(CD784&lt;22.5,21,IF(CD784&lt;25,22,IF(CD784&lt;27.5,23,24))))))))))))))))))))))))</f>
        <v>6</v>
      </c>
      <c r="CG784" s="9" t="n">
        <v>-5.25</v>
      </c>
      <c r="CH784" s="10" t="str">
        <f aca="false">IF(CG784="","",IF(AND(CG784&gt;=-10,CG784&lt;=-9.5),"-10 a -9,5",IF(AND(CG784&gt;-9.5,CG784&lt;=-8.5),"-9 a -8,5",IF(AND(CG784&gt;-8.5,CG784&lt;=-7.5),"-8 a -7,5",IF(AND(CG784&gt;-7.5,CG784&lt;=-6.5),"-7 a -6,5",IF(AND(CG784&gt;-6.5,CG784&lt;=-5.5),"-6 a -5,5",IF(AND(CG784&gt;-5.5,CG784&lt;=-4.5),"-5 a -4,5",IF(AND(CG784&gt;-4.5,CG784&lt;=-3.5),"-4 a -3,5",IF(AND(CG784&gt;-3.5,CG784&lt;=-2.5),"-3 a -2,5",IF(CG784=-2.25,"-2,25",IF(AND(CG784&gt;-2.5,CG784&lt;=-1.5),"-2 a -1,5",IF(AND(CG784&gt;-1.5,CG784&lt;=-0.5),"-1 a -0,5",IF(AND(CG784&gt;-0.5,CG784&lt;=0.5),"0 a 0,5",IF(AND(CG784&gt;0.5,CG784&lt;=1.5),"1 a 1,5",IF(AND(CG784&gt;1.5,CG784&lt;=2.5),"2 a 2,5",IF(AND(CG784&gt;2.5,CG784&lt;=3.5),"3 a 3,5",IF(AND(CG784&gt;3.5,CG784&lt;=4.5),"4 a 4,5",IF(AND(CG784&gt;4.5,CG784&lt;=5.5),"5 a 5,5",IF(AND(CG784&gt;5.5,CG784&lt;=6.5),"6 a 6,5",IF(AND(CG784&gt;6.5,CG784&lt;=7.5),"7 a 7,5",IF(AND(CG784&gt;7.5,CG784&lt;=8.5),"8 a 8,5",IF(AND(CG784&gt;8.5,CG784&lt;=9.5),"9 a 9,5",IF(CG784&gt;=10,"10","Fuera de rango")))))))))))))))))))))))</f>
        <v>-5 a -4,5</v>
      </c>
      <c r="CI784" s="11" t="n">
        <f aca="false">IF(CG784="","",IF(CG784=-2.25,"NORMA",IF(CG784&lt;=-9.5,1,IF(CG784&lt;=-8.5,2,IF(CG784&lt;=-7.5,3,IF(CG784&lt;=-6.5,4,IF(CG784&lt;=-5.5,5,IF(CG784&lt;=-4.5,6,IF(CG784&lt;=-3.5,7,IF(CG784&lt;=-2.5,8,IF(CG784&lt;=-1.5,9,IF(CG784&lt;=-0.5,10,IF(CG784&lt;=0.5,11,IF(CG784&lt;=1.5,12,IF(CG784&lt;=2.5,13,IF(CG784&lt;=3.5,14,IF(CG784&lt;=4.5,15,IF(CG784&lt;=5.5,16,IF(CG784&lt;=6.5,17,IF(CG784&lt;=7.5,18,IF(CG784&lt;=8.5,19,IF(CG784&lt;=9.5,20,IF(CG784=10,21,"Fuera de rango")))))))))))))))))))))))</f>
        <v>6</v>
      </c>
      <c r="CJ784" s="9" t="n">
        <v>2.75</v>
      </c>
      <c r="CK784" s="10" t="str">
        <f aca="false">IF(CJ784="","",IF(AND(CJ784&gt;=-6,CJ784&lt;=-5.5),"-6 a -5,5",IF(AND(CJ784&gt;-5.5,CJ784&lt;=-4.5),"-5 a -4,5",IF(AND(CJ784&gt;-4.5,CJ784&lt;=-3.5),"-4 a -3,5",IF(AND(CJ784&gt;-3.5,CJ784&lt;=-2.5),"-3 a -2,5",IF(AND(CJ784&gt;-2.5,CJ784&lt;=-1.5),"-2 a -1,5",IF(AND(CJ784&gt;-1.5,CJ784&lt;=-0.5),"-1 a -0,5",IF(AND(CJ784&gt;-0.5,CJ784&lt;=0.5),"0 a 0,5",IF(AND(CJ784&gt;0.5,CJ784&lt;=1.5),"1 a 1,5",IF(AND(CJ784&gt;1.5,CJ784&lt;2.5),"2",IF(AND(CJ784&gt;=2.5,CJ784&lt;=3),"2,5 a 3",IF(AND(CJ784&gt;3,CJ784&lt;=4),"3,5 a 4",IF(AND(CJ784&gt;4,CJ784&lt;=5),"4,5 a 5",IF(AND(CJ784&gt;5,CJ784&lt;=6),"5,5 a 6",IF(AND(CJ784&gt;6,CJ784&lt;=7),"6,5 a 7",IF(AND(CJ784&gt;7,CJ784&lt;=8),"7,5 a 8",IF(AND(CJ784&gt;8,CJ784&lt;=9.5),"8,5 a 9,5",IF(CJ784=10,"10","Fuera de rango"))))))))))))))))))</f>
        <v>2,5 a 3</v>
      </c>
      <c r="CL784" s="11" t="n">
        <f aca="false">IF(CK784="","",IF(OR(CK784="-6 a -5,5",CK784="-6 - -5,5"),1,IF(OR(CK784="-5 a -4,5",CK784="-5 - -4,5"),2,IF(OR(CK784="-4 a -3,5",CK784="-4 - -3,5"),3,IF(OR(CK784="-3 a -2,5",CK784="-3 - -2,5"),4,IF(OR(CK784="-2 a -1,5",CK784="-2 - -1,5"),5,IF(OR(CK784="-1 a -0,5",CK784="-1 - -0,5"),6,IF(OR(CK784="0 a 0,5",CK784="0 - 0,5"),7,IF(OR(CK784="1 a 1,5",CK784="1 - 1,5"),8,IF(CK784="2","NORMA",IF(OR(CK784="2,5 a 3",CK784="2,5 - 3"),9,IF(OR(CK784="3,5 a 4",CK784="3,5 - 4"),10,IF(OR(CK784="4,5 a 5",CK784="4,5 - 5"),11,IF(OR(CK784="5,5 a 6",CK784="5,5 - 6"),12,IF(OR(CK784="6,5 a 7",CK784="6,5 - 7"),13,IF(OR(CK784="7,5 a 8",CK784="7,5 - 8"),14,IF(OR(CK784="8,5 a 9",CK784="8,5 - 9,5",CK784="9 a 9,5"),15,IF(CK784="10",15,IF(OR(CK784="0,5 a 1",CK784="0,5 - 1"),7,"Fuera de rango")))))))))))))))))))</f>
        <v>9</v>
      </c>
      <c r="CO784" s="10" t="str">
        <f aca="false">IF(CM784&gt;0,"EME"," ")</f>
        <v> </v>
      </c>
      <c r="CQ784" s="10" t="str">
        <f aca="false">IF(CP784&gt;0,"0", " ")</f>
        <v> </v>
      </c>
      <c r="CR784" s="10" t="str">
        <f aca="false">IF(CP784&gt;0,"EME"," ")</f>
        <v> </v>
      </c>
      <c r="CS784" s="9" t="n">
        <v>1.75</v>
      </c>
      <c r="CV784" s="9" t="n">
        <v>1.75</v>
      </c>
      <c r="CY784" s="9" t="n">
        <v>0</v>
      </c>
      <c r="DB784" s="9" t="n">
        <v>0</v>
      </c>
      <c r="DC784" s="11" t="str">
        <f aca="false">IF(DB784&lt;0,"2"," ")</f>
        <v> </v>
      </c>
      <c r="DD784" s="11" t="str">
        <f aca="false">IF(DB784&lt;0,"MIO"," ")</f>
        <v> </v>
      </c>
      <c r="DE784" s="9" t="n">
        <v>-0.5</v>
      </c>
      <c r="DF784" s="10" t="str">
        <f aca="false">IF(DE784&lt;0,"3"," ")</f>
        <v>3</v>
      </c>
      <c r="DG784" s="10" t="str">
        <f aca="false">IF(DE784&lt;0,"AST"," ")</f>
        <v>AST</v>
      </c>
      <c r="DH784" s="9" t="n">
        <v>0</v>
      </c>
      <c r="DI784" s="10" t="str">
        <f aca="false">IF(DH784&lt;0,"3"," ")</f>
        <v> </v>
      </c>
      <c r="DJ784" s="10" t="str">
        <f aca="false">IF(DH784&lt;0,"AST"," ")</f>
        <v> </v>
      </c>
      <c r="DK784" s="9" t="n">
        <v>0</v>
      </c>
      <c r="DL784" s="10" t="str">
        <f aca="false">IF(DK784&gt;0,"4"," ")</f>
        <v> </v>
      </c>
      <c r="DM784" s="10" t="str">
        <f aca="false">IF(DK784&gt;0,"PRE"," ")</f>
        <v> </v>
      </c>
      <c r="DN784" s="9" t="n">
        <v>0</v>
      </c>
      <c r="DO784" s="10" t="str">
        <f aca="false">IF(DN784&gt;0,"4"," ")</f>
        <v> </v>
      </c>
      <c r="DP784" s="10" t="str">
        <f aca="false">IF(DN784&gt;0,"PRE"," ")</f>
        <v> </v>
      </c>
      <c r="DS784" s="12" t="str">
        <f aca="false">CONCATENATE(CO784,CU784,DA784,DG784,DM784)</f>
        <v> AST </v>
      </c>
      <c r="DT784" s="10" t="e">
        <f aca="false" t="array" ref="DT784">_xlfn.IFS(DS784="EME    ","0", DS784=" HIP   ","1", DS784="  MIO  ","2", DS784="   AST ","3", DS784="    PRE","4", DS784="EME   PRE","5", DS784=" HIP  PRE","6", DS784=" HIP AST ","7", DS784="  MIO PRE","8", DS784="  MIOAST ","9", DS784="   ASTPRE","10",DS784=" HIP ASTPRE","11", DS784="  MIOASTPRE","12", DS784="     ","0")</f>
        <v>#N/A</v>
      </c>
      <c r="DV784" s="1" t="e">
        <f aca="false" t="array" ref="DV784">_xlfn.IFS(DU784="SI","2", DU784="NO","1")</f>
        <v>#N/A</v>
      </c>
      <c r="DX784" s="11" t="str">
        <f aca="false">IF(DW784=0,"1","2")</f>
        <v>1</v>
      </c>
      <c r="DY784" s="11" t="str">
        <f aca="false" t="array" ref="DY784">_xlfn.IFS(DW784=0,"0", DW784=0.25, "1", DW784=0.5,"2", DW784=0.75,"3", DW784=1,"4",DW784=1.25,"5", DW784=1.5,"6", DW784=1.75,"7", DW784=2,"8")</f>
        <v>0</v>
      </c>
      <c r="EA784" s="11" t="str">
        <f aca="false">IF(DZ784=0,"1","2")</f>
        <v>1</v>
      </c>
      <c r="EB784" s="11" t="str">
        <f aca="false" t="array" ref="EB784">_xlfn.IFS(DZ784=0,"0", DZ784=0.25, "1", DZ784=0.5,"2", DZ784=0.75,"3", DZ784=1,"4",DZ784=1.25,"5", DZ784=1.5,"6", DZ784=1.75,"7", DZ784=2,"8")</f>
        <v>0</v>
      </c>
      <c r="ED784" s="10" t="str">
        <f aca="false">IF(EC784=0,"1","2")</f>
        <v>1</v>
      </c>
      <c r="EE784" s="11" t="str">
        <f aca="false" t="array" ref="EE784">_xlfn.IFS(EC784=0,"0", EC784=-0.25, "1", EC784=-0.5,"2", EC784=-0.75,"3", EC784=-1,"4",EC784=-1.25,"5", EC784=-1.5,"6", EC784=-1.75,"7", EC784=-2,"8", EC784=-2.25,"9",EC784=-2.5,"10", EC784=-2.75,"11", EC784=-3,"12", EC784=-3.25,"13", EC784=-3.5,"14", EC784=-3.75,"15",EC784=-4,"16")</f>
        <v>0</v>
      </c>
      <c r="EG784" s="10" t="str">
        <f aca="false">IF(EF784=0,"1","2")</f>
        <v>1</v>
      </c>
      <c r="EH784" s="11" t="str">
        <f aca="false" t="array" ref="EH784">_xlfn.IFS(EF784=0,"0", EF784=-0.25, "1", EF784=-0.5,"2", EF784=-0.75,"3", EF784=-1,"4",EF784=-1.25,"5", EF784=-1.5,"6", EF784=-1.75,"7", EF784=-2,"8", EF784=-2.25,"9",EF784=-2.5,"10", EF784=-2.75,"11", EF784=-3,"12", EF784=-3.25,"13", EF784=-3.5,"14", EF784=-3.75,"15",EF784=-4,"16")</f>
        <v>0</v>
      </c>
      <c r="EJ784" s="11" t="str">
        <f aca="false">IF(EI784=0,"1","2")</f>
        <v>1</v>
      </c>
      <c r="EK784" s="11" t="str">
        <f aca="false" t="array" ref="EK784">_xlfn.IFS(EI784=0,"0", EI784=-0.25, "1", EI784=-0.5,"2", EI784=-0.75,"3", EI784=-1,"4",EI784=-1.25,"5", EI784=-1.5,"6", EI784=-1.75,"7", EI784=-2,"8", EI784=-2.25,"9", EI784=-2.25,"9",EI784=-2.5,"10", EI784=-2.75,"11", EI784=-3,"12", EI784=-3.25,"13", EI784=-3.5,"14", EI784=-3.75,"15",EI784=-4,"16", EI784=0.25, "17", EI784=0.5, "18")</f>
        <v>0</v>
      </c>
      <c r="EM784" s="11" t="str">
        <f aca="false">IF(EL784=0,"1","2")</f>
        <v>1</v>
      </c>
      <c r="EN784" s="11" t="str">
        <f aca="false" t="array" ref="EN784">_xlfn.IFS(EL784=0.25,"17",EL784=0.5,"18", EL784=0,"0", EL784=-0.25, "1", EL784=-0.5,"2", EL784=-0.75,"3", EL784=-1,"4",EL784=-1.25,"5", EL784=-1.5,"6", EL784=-1.75,"7", EL784=-2,"8",EL784= -2.25,"9",EL784=-2.5,"10",EL784= -2.75,"11",EL784= -3,"12",EL784= -3.25,"13",EL784= -3.5,"14",EL784= -3.75,"15",EL784=-4,"16")</f>
        <v>0</v>
      </c>
      <c r="EP784" s="11" t="str">
        <f aca="false">IF(EO784=0,"1","2")</f>
        <v>1</v>
      </c>
      <c r="EQ784" s="11" t="str">
        <f aca="false" t="array" ref="EQ784">_xlfn.IFS(EO784=0,"0", EO784=0.25, "1", EO784=0.5,"2", EO784=0.75,"3", EO784=1,"4",EO784=1.25,"5", EO784=1.5,"6", EO784=1.75,"7", EO784=2,"8", EO784=2.25,"9", EO784=2.25,"9",EO784=2.5,"10", EO784=2.75,"11", EO784=3,"12", EO784=3.25,"13", EO784=3.5,"14", EO784=3.75,"15",EO784=4,"16", EO784=-0.25, "17", bq=-0.5, "18")</f>
        <v>0</v>
      </c>
      <c r="ES784" s="11" t="str">
        <f aca="false">IF(ER784=0,"1","2")</f>
        <v>1</v>
      </c>
      <c r="ET784" s="11" t="str">
        <f aca="false" t="array" ref="ET784">_xlfn.IFS(ER784=0,"0", ER784=0.25, "1", ER784=0.5,"2", ER784=0.75,"3", ER784=1,"4",ER784=1.25,"5", ER784=1.5,"6", ER784=1.75,"7", ER784=2,"8", ER784=2.25,"9", ER784=2.25,"9",ER784=2.5,"10", ER784=2.75,"11", ER784=3,"12", ER784=3.25,"13", ER784=3.5,"14", ER784=3.75,"15",ER784=4,"16", ER784=-0.25, "17", bq=-0.5, "18")</f>
        <v>0</v>
      </c>
      <c r="EV784" s="14" t="e">
        <f aca="false">VLOOKUP(EU784,LEYENDA!$G$2:$H$8,2,TRUE())</f>
        <v>#N/A</v>
      </c>
      <c r="EW784" s="14" t="e">
        <f aca="false" t="array" ref="EW784">_xlfn.IFS(EV784="0-5","1", EV784="6-12","2", EV784="13-18","3", EV784="19-24","4", EV784="25-36","5", EV784="37-48","6", EV784="49-60","7")</f>
        <v>#N/A</v>
      </c>
    </row>
    <row r="785" customFormat="false" ht="13.5" hidden="false" customHeight="false" outlineLevel="0" collapsed="false">
      <c r="A785" s="1" t="n">
        <v>312</v>
      </c>
      <c r="B785" s="2" t="n">
        <v>8</v>
      </c>
      <c r="C785" s="33" t="n">
        <v>45275</v>
      </c>
      <c r="E785" s="5" t="str">
        <f aca="false">VLOOKUP(A785,'286'!$A$3:$J$6279,10,FALSE())</f>
        <v>MANZANARO ALBERTOS, BEATRIZ</v>
      </c>
      <c r="F785" s="4" t="str">
        <f aca="false">VLOOKUP(A785,'286'!$A$3:$I$1768,3,FALSE())</f>
        <v>MANALBE</v>
      </c>
      <c r="G785" s="6" t="n">
        <f aca="false">VLOOKUP(A785,'286'!$A$3:$I$1768,4,FALSE())</f>
        <v>35180</v>
      </c>
      <c r="H785" s="7" t="n">
        <f aca="false">YEAR(C785)-YEAR(G785)</f>
        <v>27</v>
      </c>
      <c r="I785" s="1" t="str">
        <f aca="false">VLOOKUP(H785,LEYENDA!$C$2:$D$6,2,TRUE())</f>
        <v>25-40</v>
      </c>
      <c r="J785" s="5" t="str">
        <f aca="false">VLOOKUP(A785,'286'!$A$3:$I$1768,7,FALSE())</f>
        <v>M</v>
      </c>
      <c r="K785" s="8" t="n">
        <f aca="false">VLOOKUP(A785,'286'!$A$3:$I$1768,2,FALSE())</f>
        <v>0</v>
      </c>
      <c r="L785" s="4" t="str">
        <f aca="false">VLOOKUP(A785,'286'!$A$3:$I$1768,8,FALSE())</f>
        <v>I</v>
      </c>
      <c r="M785" s="4" t="str">
        <f aca="false">VLOOKUP(A785,'286'!$A$3:$I$1768,9,FALSE())</f>
        <v>D</v>
      </c>
      <c r="N785" s="8" t="str">
        <f aca="false">IF(R785=O785, "MISMA","CONTRARIA")</f>
        <v>CONTRARIA</v>
      </c>
      <c r="O785" s="8" t="str">
        <f aca="false" t="array" ref="O785">_xlfn.IFS(L785="D","1", L785="I","2")</f>
        <v>2</v>
      </c>
      <c r="P785" s="8" t="e">
        <f aca="false" t="array" ref="P785">_xlfn.IFS(K785="OD","1", K785="OI","2")</f>
        <v>#N/A</v>
      </c>
      <c r="Q785" s="1" t="str">
        <f aca="false" t="array" ref="Q785">_xlfn.IFS(J785="M","1", J785="H","2")</f>
        <v>1</v>
      </c>
      <c r="R785" s="8" t="str">
        <f aca="false" t="array" ref="R785">_xlfn.IFS(M785="D","1", M785="I","2")</f>
        <v>1</v>
      </c>
      <c r="S785" s="1" t="str">
        <f aca="false" t="array" ref="S785">_xlfn.IFS(N785="CONTRARIA", "1",N785= "MISMA","2")</f>
        <v>1</v>
      </c>
      <c r="T785" s="1" t="str">
        <f aca="false" t="array" ref="T785">_xlfn.IFS(I785="0-12","1", I785="13-24","2", I785="25-40","3", I785="41-60","4", I785="61-100","5")</f>
        <v>3</v>
      </c>
      <c r="U785" s="9" t="n">
        <v>-4</v>
      </c>
      <c r="V785" s="10" t="str">
        <f aca="false">IF(U785="","",IF(AND(U785&gt;=-9,U785&lt;=-6.5),"-9 a -6,5",IF(AND(U785&gt;=-6,U785&lt;=-3.5),"-6 a -3,5",IF(AND(U785&gt;=-3,U785&lt;=-1),"-3 a -1",IF(U785=-0.5,"-0,5",IF(AND(U785&gt;=0,U785&lt;=2.5),"0 a 2,5",IF(AND(U785&gt;=3,U785&lt;=5.5),"3 a 5,5",IF(AND(U785&gt;=6,U785&lt;=8.5),"6 a 8,5",IF(AND(U785&gt;=9,U785&lt;=20),"9 a 20","Fuera de rango")))))))))</f>
        <v>-6 a -3,5</v>
      </c>
      <c r="W785" s="11" t="n">
        <f aca="false">IF(V785="","",IF(V785="-9 a -6,5",2,IF(V785="-6 a -3,5",3,IF(V785="-3 a -1",4,IF(V785="-0,5","NORMA",IF(V785="0 a 2,5",5,IF(V785="3 a 5,5",6,IF(V785="6 a 8,5",7,IF(V785="9 a 20",8,"Fuera de rango")))))))))</f>
        <v>3</v>
      </c>
      <c r="X785" s="9" t="n">
        <v>10</v>
      </c>
      <c r="Y785" s="11" t="str">
        <f aca="false">IF(X785="","",IF(AND(X785&gt;=0,X785&lt;=4),"0 a 4",IF(AND(X785&gt;=4.5,X785&lt;=8.5),"4,5 a 8,5",IF(X785=9,"9",IF(AND(X785&gt;=9.5,X785&lt;=13),"9,5 a 13",IF(AND(X785&gt;=13.5,X785&lt;=20),"13,5 a 20",IF(AND(X785&gt;=20.5,X785&lt;=35),"20,5 a 35","Fuera de rango")))))))</f>
        <v>9,5 a 13</v>
      </c>
      <c r="Z785" s="11" t="n">
        <f aca="false">IF(Y785="","",IF(Y785="0 a 4",1,IF(Y785="4,5 a 8,5",2,IF(Y785="9","NORMA",IF(Y785="9,5 a 13",3,IF(Y785="13,5 a 20",4,IF(Y785="20,5 a 35",5,"Fuera de rango")))))))</f>
        <v>3</v>
      </c>
      <c r="AA785" s="9" t="n">
        <v>12</v>
      </c>
      <c r="AB785" s="10" t="str">
        <f aca="false">IF(AA785="","",IF(AND(AA785&gt;=0,AA785&lt;=9),"0 a 9",IF(AND(AA785&gt;=9.5,AA785&lt;=18.5),"9,5 a 18,5",IF(AA785=19,"19",IF(AND(AA785&gt;=19.5,AA785&lt;=28),"19,5 a 28",IF(AND(AA785&gt;=28.5,AA785&lt;=40),"28,5 a 40","Fuera de rango"))))))</f>
        <v>9,5 a 18,5</v>
      </c>
      <c r="AC785" s="11" t="n">
        <f aca="false" t="array" ref="AC785">_xlfn.IFS(AB785="","",AB785="0 a 9",1,AB785="9,5 a 18,5",2,AB785="19","NORMA",AB785="19,5 a 28",3,AB785="28,5 a 40",4,TRUE(),"Fuera de rango")</f>
        <v>2</v>
      </c>
      <c r="AD785" s="9" t="n">
        <v>3</v>
      </c>
      <c r="AE785" s="10" t="str">
        <f aca="false">IF(AD785="","",IF(AND(AD785&gt;=-10,AD785&lt;=0),"De -10 a 0",IF(AND(AD785&gt;=0.5,AD785&lt;=9.5),"0,5 a 9,5",IF(AD785=10,"10",IF(AND(AD785&gt;=10.5,AD785&lt;=20),"10,5 a 20",IF(AND(AD785&gt;=20.5,AD785&lt;=40),"20,5 a 40","Fuera de rango"))))))</f>
        <v>0,5 a 9,5</v>
      </c>
      <c r="AF785" s="12" t="n">
        <f aca="false">IF(AD785="","",IF(AND(AD785&gt;=-10,AD785&lt;=0),1,IF(AND(AD785&gt;=0.5,AD785&lt;=9.5),2,IF(AD785=10,"NORMA",IF(AND(AD785&gt;=10.5,AD785&lt;=20),3,IF(AND(AD785&gt;=20.5,AD785&lt;=40),4,""))))))</f>
        <v>2</v>
      </c>
      <c r="AG785" s="9" t="n">
        <v>8</v>
      </c>
      <c r="AH785" s="10" t="str">
        <f aca="false">IF(AG785="","",IF(AND(AG785&gt;=0,AG785&lt;=4),"0 a 4",IF(AND(AG785&gt;=4.5,AG785&lt;=8.5),"4,5 a 8,5",IF(AG785=9,"9",IF(AND(AG785&gt;=9.5,AG785&lt;=13),"9,5 a 13",IF(AND(AG785&gt;=13.5,AG785&lt;=25),"13,5 a 25","Fuera de rango"))))))</f>
        <v>4,5 a 8,5</v>
      </c>
      <c r="AI785" s="10" t="n">
        <f aca="false">IF(AH785="","",IF(AH785="0 a 4",1,IF(AH785="4,5 a 8,5",2,IF(AH785="9","NORMA",IF(AH785="9,5 a 13",3,IF(AH785="13,5 a 25",4,""))))))</f>
        <v>2</v>
      </c>
      <c r="AJ785" s="9" t="n">
        <v>5</v>
      </c>
      <c r="AK785" s="10" t="str">
        <f aca="false">IF(AJ785="","",IF(AND(AJ785&gt;=-15,AJ785&lt;=-10.5),"-15 a -10,5",IF(AND(AJ785&gt;=-10,AJ785&lt;=-4),"-10 a -4",IF(AND(AJ785&gt;=-4.5,AJ785&lt;=0),"-4,5 a 0",IF(AND(AJ785&gt;=0.5,AJ785&lt;=4.5),"0,5 a 4,5",IF(AJ785=5,"5",IF(AND(AJ785&gt;=5.5,AJ785&lt;=10),"5,5 a 10",IF(AND(AJ785&gt;=10.5,AJ785&lt;=20),"10,5 a 20","Fuera de rango"))))))))</f>
        <v>5</v>
      </c>
      <c r="AL785" s="11" t="str">
        <f aca="false">IF(AK785="","",IF(AK785="-15 a -10,5",1,IF(AK785="-10 a -4",2,IF(AK785="-4,5 a 0",3,IF(AK785="0,5 a 4,5",4,IF(AK785="5","NORMA",IF(AK785="5,5 a 10",5,IF(AK785="10,5 a 20",6,"Error"))))))))</f>
        <v>NORMA</v>
      </c>
      <c r="AM785" s="9" t="n">
        <v>0</v>
      </c>
      <c r="AN785" s="10" t="str">
        <f aca="false">IF(AM785="","",IF(AND(AM785&gt;=-7.5,AM785&lt;=-5.5),"-7,5 a -5,5",IF(AND(AM785&gt;=-5,AM785&lt;=-3),"-5 a -3",IF(AND(AM785&gt;=-2.5,AM785&lt;=-0.5),"-2,5 a -0,5",IF(AM785=0,"0,00",IF(AND(AM785&gt;=0.5,AM785&lt;=2.5),"0,5 a 2,5",IF(AND(AM785&gt;=3,AM785&lt;=5),"3 a 5",IF(AND(AM785&gt;=5.5,AM785&lt;=7.5),"5,5 a 7,5",IF(AND(AM785&gt;=8,AM785&lt;=10),"8 a 10","Fuera de rango")))))))))</f>
        <v>0,00</v>
      </c>
      <c r="AO785" s="11" t="str">
        <f aca="false">IF(AN785="","",IF(AN785="-7,5 a -5,5",1,IF(AN785="-5 a -3",2,IF(AN785="-2,5 a -0,5",3,IF(AN785="0,00","NORMA",IF(AN785="0,5 a 2,5",4,IF(AN785="3 a 5",5,IF(AN785="5,5 a 7,5",6,IF(AN785="8 a 10",7,"Error")))))))))</f>
        <v>NORMA</v>
      </c>
      <c r="AP785" s="9" t="n">
        <v>-8</v>
      </c>
      <c r="AQ785" s="10" t="str">
        <f aca="false">IF(AP785="","",IF(AND(AP785&gt;=-20,AP785&lt;=-9.5),"-20 a -9,5",IF(AND(AP785&gt;=-9,AP785&lt;=-6.5),"-9 a -6,5",IF(AP785=-6,"-6",IF(AND(AP785&gt;=-5.5,AP785&lt;=-3),"-5,5 a -3",IF(AND(AP785&gt;=-2.5,AP785&lt;=0),"-2,5 a 0",IF(AND(AP785&gt;=0.5,AP785&lt;=3),"0,5 a 3",IF(AND(AP785&gt;=3.5,AP785&lt;=6),"3,5 a 6",IF(AND(AP785&gt;=6.5,AP785&lt;=9),"6,5 a 9",IF(AND(AP785&gt;=9.5,AP785&lt;=20),"9,5 a 20","Fuera de rango"))))))))))</f>
        <v>-9 a -6,5</v>
      </c>
      <c r="AR785" s="11" t="n">
        <f aca="false">IF(AQ785="","",IF(AQ785="-20 a -9,5",1,IF(AQ785="-9 a -6,5",2,IF(AQ785="-6","NORMA",IF(AQ785="-5,5 a -3",3,IF(AQ785="-2,5 a 0",4,IF(AQ785="0,5 a 3",5,IF(AQ785="3,5 a 6",6,IF(AQ785="6,5 a 9",7,IF(AQ785="9,5 a 20",8,""))))))))))</f>
        <v>2</v>
      </c>
      <c r="AS785" s="9" t="n">
        <v>-1</v>
      </c>
      <c r="AT785" s="10" t="str">
        <f aca="false">IF(AS785="","",IF(AND(AS785&gt;=-16,AS785&lt;=-14),"-16 a -14",IF(AND(AS785&gt;=-13.5,AS785&lt;=-11.5),"-13,5 a -11,5",IF(AND(AS785&gt;=-11,AS785&lt;=-9),"-11 a -9",IF(AND(AS785&gt;=-8.5,AS785&lt;=-6.5),"-8,5 a -6,5",IF(AND(AS785&gt;=-6,AS785&lt;=-4),"-6 a -4",IF(AND(AS785&gt;=-3.5,AS785&lt;=-1.5),"-3,5 a -1,5",IF(AND(AS785&gt;=-1,AS785&lt;=1),"-1 a 1",IF(AND(AS785&gt;=1.5,AS785&lt;=3.5),"1,5 a 3,5",IF(AND(AS785&gt;=4,AS785&lt;=6),"4 a 6",IF(AND(AS785&gt;=6.5,AS785&lt;=8.5),"6,5 a 8,5",IF(AND(AS785&gt;=9,AS785&lt;=11),"9 a 11",IF(AND(AS785&gt;=11.5,AS785&lt;=13.5),"11,5 a 13,5",IF(AND(AS785&gt;=14,AS785&lt;=16),"14 a 16",IF(AND(AS785&gt;=16.5,AS785&lt;=18.5),"16,5 a 18,5",IF(AND(AS785&gt;=19,AS785&lt;=21),"19 a 21","Fuera de rango"))))))))))))))))</f>
        <v>-1 a 1</v>
      </c>
      <c r="AU785" s="11" t="n">
        <f aca="false" t="array" ref="AU785">IF(AT785="","",_xlfn.IFS(AT785="-16 a -14",1,AT785="-13,5 a -11,5",2,AT785="-11 a -9",3,AT785="-8,5 a -6,5",4,AT785="-6 a -4",5,AT785="-3,5 a -1,5",6,AT785="-1 a 1",7,AT785="1,5 a 3,5",8,AT785="4 a 6","NORMA",AT785="6,5 a 8,5",9,AT785="9 a 11",10,AT785="11,5 a 13,5",11,AT785="14 a 16",12,AT785="16,5 a 18,5",13,AT785="19 a 21",14,TRUE(),""))</f>
        <v>7</v>
      </c>
      <c r="AV785" s="9" t="n">
        <v>0.5</v>
      </c>
      <c r="AW785" s="10" t="str">
        <f aca="false">IF(AV785="","",IF(AND(AV785&gt;=-1,AV785&lt;=-0.5),"-1 a -0,5",IF(AND(AV785&gt;-0.5,AV785&lt;=0),"De -0,5 a 0",IF(AND(AV785&gt;=0.25,AV785&lt;=0.75),"0,25 a 0,75",IF(AND(AV785&gt;=1,AV785&lt;=1.5),"1 a 1,5",IF(AND(AV785&gt;=1.75,AV785&lt;=2.25),"1,75 a 2,25",IF(AND(AV785&gt;=2.5,AV785&lt;=3),"2,5 a 3",IF(AND(AV785&gt;=3.25,AV785&lt;=3.75),"3,25 a 3,75","Fuera de rango"))))))))</f>
        <v>0,25 a 0,75</v>
      </c>
      <c r="AX785" s="10" t="str">
        <f aca="false">IF(AW785="","",IF(OR(AW785="-1 a -0,5",AW785="-1 a -0.5"),1,IF(OR(AW785="De -0,5 a 0",AW785="-0,5 a 0",AW785="De -0.5 a 0"),2,IF(OR(AW785="0,25 a 0,75",AW785="0.25 a 0.75"),"NORMA",IF(OR(AW785="1 a 1,5",AW785="1 a 1.5"),3,IF(OR(AW785="1,75 a 2,25",AW785="1.75 a 2.25"),4,IF(OR(AW785="2,5 a 3",AW785="2.5 a 3"),5,IF(OR(AW785="3,25 a 3,75",AW785="3.25 a 3.75"),6,""))))))))</f>
        <v>NORMA</v>
      </c>
      <c r="AY785" s="9" t="n">
        <v>-10</v>
      </c>
      <c r="AZ785" s="10" t="str">
        <f aca="false">IF(AY785="","",IF(AND(AY785&gt;=-20,AY785&lt;=-9.5),"-20 a -9,5",IF(AND(AY785&gt;=-9,AY785&lt;=-6.5),"-9 a -6,5",IF(AY785=-6,"-6",IF(AND(AY785&gt;=-5.5,AY785&lt;=-3),"-5,5 a -3",IF(AND(AY785&gt;=-2.5,AY785&lt;=0),"-2,5 a 0",IF(AND(AY785&gt;=0.5,AY785&lt;=3),"0,5 a 3",IF(AND(AY785&gt;=3.5,AY785&lt;=6),"3,5 a 6","Fuera de rango"))))))))</f>
        <v>-20 a -9,5</v>
      </c>
      <c r="BA785" s="11" t="n">
        <f aca="false">IF(AZ785="","",IF(AZ785="-20 a -9,5",1,IF(AZ785="-9 a -6,5",2,IF(AZ785="-6","NORMA",IF(AZ785="-5,5 a -3",3,IF(AZ785="-2,5 a 0",4,IF(AZ785="0,5 a 3",5,IF(AZ785="3,5 a 6",6,""))))))))</f>
        <v>1</v>
      </c>
      <c r="BB785" s="9" t="n">
        <v>0</v>
      </c>
      <c r="BC785" s="10" t="str">
        <f aca="false" t="array" ref="BC785">IF(BB785="","",_xlfn.IFS(AND(BB785&gt;=0,BB785&lt;=2),"0 a 2",AND(BB785&gt;=2.5,BB785&lt;=4.5),"2,5 a 4,5",AND(BB785&gt;=5,BB785&lt;=7),"5 a 7",AND(BB785&gt;=7.5,BB785&lt;=9.5),"7,5 a 9,5",AND(BB785&gt;=10,BB785&lt;=12),"10 a 12",AND(BB785&gt;=12.5,BB785&lt;=14.5),"12,5 a 14,5",BB785=15,"15",AND(BB785&gt;=15.5,BB785&lt;=17.5),"15,5 a 17,5",AND(BB785&gt;=18,BB785&lt;=20),"18 a 20",AND(BB785&gt;=20.5,BB785&lt;=22.5),"20,5 a 22,5",AND(BB785&gt;=23,BB785&lt;=25),"23 a 25",TRUE(),"Fuera de rango"))</f>
        <v>0 a 2</v>
      </c>
      <c r="BD785" s="11" t="n">
        <f aca="false" t="array" ref="BD785">IF(BC785="","",_xlfn.IFS(BC785="0 a 2",1,BC785="2,5 a 4,5",2,BC785="5 a 7",3,BC785="7,5 a 9,5",4,BC785="10 a 12",5,BC785="12,5 a 14,5",6,BC785="15","NORMA",BC785="15,5 a 17,5",7,BC785="18 a 20",8,BC785="20,5 a 22,5",9,BC785="23 a 25",10,TRUE(),"Fuera de rango"))</f>
        <v>1</v>
      </c>
      <c r="BE785" s="9" t="n">
        <v>6</v>
      </c>
      <c r="BF785" s="10" t="str">
        <f aca="false">IF(BE785="","",IF(AND(BE785&gt;=-20,BE785&lt;=-10),"-20 a -10",IF(AND(BE785&gt;=-9.5,BE785&lt;=0.5),"-9,5 a 0,5",IF(AND(BE785&gt;=1,BE785&lt;=11),"1 a 11",IF(AND(BE785&gt;=11.5,BE785&lt;=20.5),"11,5 a 20,5",IF(BE785=21,"21",IF(AND(BE785&gt;=21.5,BE785&lt;=31.5),"21,5 a 31,5",IF(AND(BE785&gt;=32,BE785&lt;=42),"32 a 42","Fuera de rango"))))))))</f>
        <v>1 a 11</v>
      </c>
      <c r="BG785" s="11" t="n">
        <f aca="false">IF(BF785="","",IF(BF785="-20 a -10",1,IF(BF785="-9,5 a 0,5",2,IF(BF785="1 a 11",3,IF(BF785="11,5 a 20,5",4,IF(BF785="21","NORMA",IF(BF785="21,5 a 31,5",5,IF(BF785="32 a 42",6,""))))))))</f>
        <v>3</v>
      </c>
      <c r="BH785" s="9" t="n">
        <v>-2</v>
      </c>
      <c r="BI785" s="10" t="str">
        <f aca="false">IF(BH785="","",IF(AND(BH785&gt;=-20,BH785&lt;=-15),"-20 a -15",IF(AND(BH785&gt;=-14.5,BH785&lt;=-9.5),"-14,5 a -9,5",IF(AND(BH785&gt;=-9,BH785&lt;=-4),"-9 a -4",IF(AND(BH785&gt;=-3.5,BH785&lt;=2.5),"-3,5 a 2,5",IF(AND(BH785&gt;=3,BH785&lt;=8),"3 a 8",IF(AND(BH785&gt;=8.5,BH785&lt;=14.5),"8,5 a 14,5",IF(BH785=15,"15",IF(AND(BH785&gt;=15.5,BH785&lt;=20.5),"15,5 a 20,5",IF(AND(BH785&gt;=21,BH785&lt;=26),"21 a 26","Fuera de rango"))))))))))</f>
        <v>-3,5 a 2,5</v>
      </c>
      <c r="BJ785" s="11" t="n">
        <f aca="false">IF(BI785="","",IF(BI785="-20 a -15",1,IF(BI785="-14,5 a -9,5",2,IF(BI785="-9 a -4",3,IF(BI785="-3,5 a 2,5",4,IF(BI785="3 a 8",5,IF(BI785="8,5 a 14,5",6,IF(BI785="15","NORMA",IF(BI785="15,5 a 20,5",7,IF(BI785="21 a 26",8,IF(BI785="26,5 a 31,5",9,"")))))))))))</f>
        <v>4</v>
      </c>
      <c r="BK785" s="9" t="n">
        <v>10</v>
      </c>
      <c r="BL785" s="10" t="str">
        <f aca="false">IF(BK785="","",IF(AND(BK785&gt;=0,BK785&lt;=2),"0 - 2",IF(AND(BK785&gt;=2.5,BK785&lt;=4.5),"2,5 - 4,5",IF(AND(BK785&gt;=5,BK785&lt;=7),"5 - 7",IF(AND(BK785&gt;=7.5,BK785&lt;=9.5),"7,5 - 9,5",IF(AND(BK785&gt;=10,BK785&lt;=12),"10 - 12",IF(AND(BK785&gt;=12.5,BK785&lt;=13.5),"12,5 - 13,5",IF(BK785=14,"14",IF(AND(BK785&gt;=14.5,BK785&lt;=16.5),"14,5 - 16,5",IF(AND(BK785&gt;=17,BK785&lt;=19),"17 - 19",IF(AND(BK785&gt;=19.5,BK785&lt;=21.5),"19,5 - 21,5",IF(AND(BK785&gt;=22,BK785&lt;=24),"22 - 24",IF(AND(BK785&gt;=24.5,BK785&lt;=26.5),"24,5 - 26,5",IF(AND(BK785&gt;=27,BK785&lt;=29),"27 - 29",IF(AND(BK785&gt;=29.5,BK785&lt;=30),"29,5 - 30","Fuera de rango")))))))))))))))</f>
        <v>10 - 12</v>
      </c>
      <c r="BM785" s="11" t="n">
        <f aca="false">IF(BL785="","",IF(BL785="0 - 2",1,IF(BL785="2,5 - 4,5",2,IF(BL785="5 - 7",3,IF(BL785="7,5 - 9,5",4,IF(BL785="10 - 12",5,IF(BL785="12,5 - 13,5",6,IF(BL785="14","NORMA",IF(BL785="14,5 - 16,5",7,IF(BL785="17 - 19",8,IF(BL785="19,5 - 21,5",9,IF(BL785="22 - 24",10,IF(BL785="24,5 - 26,5",11,IF(BL785="27 - 29",12,IF(BL785="29,5 - 30",13,"")))))))))))))))</f>
        <v>5</v>
      </c>
      <c r="BN785" s="9" t="n">
        <v>24</v>
      </c>
      <c r="BO785" s="11" t="str">
        <f aca="false">IF(BN785="","",IF(AND(BN785&gt;=-20,BN785&lt;=-10),"-20 a -10",IF(AND(BN785&gt;=-9.5,BN785&lt;=0.5),"-9,5 a 0,5",IF(AND(BN785&gt;=1,BN785&lt;=11),"1 a 11",IF(AND(BN785&gt;=11.5,BN785&lt;=21.5),"11,5 a 21,5",IF(BN785=22,"22",IF(AND(BN785&gt;=22.5,BN785&lt;=32.5),"22,5 a 32,5",IF(AND(BN785&gt;=33,BN785&lt;=43),"33 a 43","Fuera de rango"))))))))</f>
        <v>22,5 a 32,5</v>
      </c>
      <c r="BP785" s="11" t="n">
        <f aca="false">IF(BO785="","",IF(BO785="-20 a -10",1,IF(BO785="-9,5 a 0,5",2,IF(BO785="1 a 11",3,IF(BO785="11,5 a 21,5",4,IF(BO785="22","NORMA",IF(BO785="22,5 a 32,5",5,IF(BO785="33 a 43",6,""))))))))</f>
        <v>5</v>
      </c>
      <c r="BQ785" s="9" t="n">
        <v>19</v>
      </c>
      <c r="BR785" s="10" t="str">
        <f aca="false">IF(BQ785="","",IF(AND(BQ785&gt;=-20,BQ785&lt;=-15),"-20 a -15",IF(AND(BQ785&gt;=-14.5,BQ785&lt;=-9.5),"-14,5 a -9,5",IF(AND(BQ785&gt;=-9,BQ785&lt;=-4),"-9 a -4",IF(AND(BQ785&gt;=-3.5,BQ785&lt;=2.5),"-3,5 a 2,5",IF(AND(BQ785&gt;=3,BQ785&lt;=8),"3 a 8",IF(AND(BQ785&gt;=8.5,BQ785&lt;=13.5),"8,5 a 13,5",IF(AND(BQ785&gt;=14,BQ785&lt;=17.5),"14 a 17,5",IF(BQ785=18,"18",IF(AND(BQ785&gt;=18.5,BQ785&lt;=23.5),"18,5 a 23,5",IF(AND(BQ785&gt;=24,BQ785&lt;=29),"24 a 29",IF(AND(BQ785&gt;=29.5,BQ785&lt;=34.5),"29,5 a 34,5",IF(AND(BQ785&gt;=35,BQ785&lt;=40),"35 a 40","Fuera de rango")))))))))))))</f>
        <v>18,5 a 23,5</v>
      </c>
      <c r="BS785" s="11" t="n">
        <f aca="false">IF(BR785="","",IF(BR785="-20 a -15",1,IF(BR785="-14,5 a -9,5",2,IF(BR785="-9 a -4",3,IF(BR785="-3,5 a 2,5",4,IF(BR785="3 a 8",5,IF(BR785="8,5 a 13,5",6,IF(BR785="14 a 17,5",7,IF(BR785="18","NORMA",IF(BR785="18,5 a 23,5",8,IF(BR785="24 a 29",9,IF(BR785="29,5 a 34,5",10,IF(BR785="35 a 40",11,"")))))))))))))</f>
        <v>8</v>
      </c>
      <c r="BT785" s="9" t="n">
        <v>0</v>
      </c>
      <c r="BU785" s="10" t="str">
        <f aca="false">IF(BT785="","",IF(AND(BT785&gt;=-20,BT785&lt;=-18),"-20 a -18",IF(AND(BT785&gt;=-17.5,BT785&lt;=-15.5),"-17,5 a -15,5",IF(AND(BT785&gt;=-15,BT785&lt;=-13),"-15 a -13",IF(AND(BT785&gt;=-12.5,BT785&lt;=-10.5),"-12,5 a -10,5",IF(AND(BT785&gt;=-10,BT785&lt;=-8),"-10 a -8",IF(AND(BT785&gt;=-7.5,BT785&lt;=-5.5),"-7,5 a -5,5",IF(AND(BT785&gt;=-5,BT785&lt;=-3),"-5 a -3",IF(AND(BT785&gt;=-2.5,BT785&lt;=-0.5),"-2,5 a -0,5",IF(BT785=0,"0",IF(AND(BT785&gt;=0.5,BT785&lt;=2.5),"0,5 a 2,5",IF(AND(BT785&gt;=3,BT785&lt;=5),"3 a 5",IF(AND(BT785&gt;=5.5,BT785&lt;=7.5),"5,5 a 7,5",IF(AND(BT785&gt;=8,BT785&lt;=10),"8 a 10",IF(AND(BT785&gt;=10.5,BT785&lt;=12.5),"10,5 a 12,5",IF(AND(BT785&gt;=13,BT785&lt;=15),"13 a 15",IF(AND(BT785&gt;=15.5,BT785&lt;=17.5),"15,5 a 17,5",IF(AND(BT785&gt;=18,BT785&lt;=20),"18 a 20","Fuera de rango"))))))))))))))))))</f>
        <v>0</v>
      </c>
      <c r="BV785" s="11" t="str">
        <f aca="false">IF(BT785="","",IF(BT785=0,"NORMA",IF(AND(BT785&gt;=-20,BT785&lt;=-18),2,IF(AND(BT785&gt;=-17.5,BT785&lt;=-15.5),2,IF(AND(BT785&gt;=-15,BT785&lt;=-13),3,IF(AND(BT785&gt;=-12.5,BT785&lt;=-10.5),4,IF(AND(BT785&gt;=-10,BT785&lt;=-8),5,IF(AND(BT785&gt;=-7.5,BT785&lt;=-5.5),6,IF(AND(BT785&gt;=-5,BT785&lt;=-3),7,IF(AND(BT785&gt;=-2.5,BT785&lt;=-0.5),8,IF(AND(BT785&gt;=0.5,BT785&lt;=2.5),9,IF(AND(BT785&gt;=3,BT785&lt;=5),10,IF(AND(BT785&gt;=5.5,BT785&lt;=7.5),11,IF(AND(BT785&gt;=8,BT785&lt;=10),12,IF(AND(BT785&gt;=10.5,BT785&lt;=12.5),13,IF(AND(BT785&gt;=13,BT785&lt;=15),14,IF(AND(BT785&gt;=15.5,BT785&lt;=17.5),15,IF(AND(BT785&gt;=18,BT785&lt;=20),16,"Fuera de rango"))))))))))))))))))</f>
        <v>NORMA</v>
      </c>
      <c r="BW785" s="9" t="n">
        <v>-6.25</v>
      </c>
      <c r="BX785" s="10" t="n">
        <f aca="false">18.5- (0.3*H785)</f>
        <v>10.4</v>
      </c>
      <c r="BY785" s="10" t="n">
        <f aca="false">(BW785)-(BX785)</f>
        <v>-16.65</v>
      </c>
      <c r="BZ785" s="10" t="str">
        <f aca="false">IF(BY785="","",IF(BY785&lt;-27.5,"De -30 a -28",IF(BY785&lt;-25,"De -27,5 a -25,5",IF(BY785&lt;-22.5,"De -25 a -23",IF(BY785&lt;-20,"De -22,5 a -20,5",IF(BY785&lt;-17.5,"De -20 a -18",IF(BY785&lt;-15,"De -17,5 a -15,5",IF(BY785&lt;-12.5,"De -15 a -13",IF(BY785&lt;-10,"De -12,5 a -10,5",IF(BY785&lt;-7.5,"De -10 a -8",IF(BY785&lt;-5,"De -7,5 a -5,5",IF(BY785&lt;-2.5,"De -5 a -3",IF(BY785&lt;0,"De -2,5 a -0,5",IF(BY785&lt;2.5,"De 0 a 2",IF(BY785&lt;5,"De 2,5 a 4,5",IF(BY785&lt;7.5,"De 5 a 7",IF(BY785&lt;10,"De 7,5 a 9,5",IF(BY785&lt;12.5,"De 10 a 12",IF(BY785&lt;15,"De 12,5 a 14,5",IF(BY785&lt;17.5,"De 15 a 17",IF(BY785&lt;20,"De 17,5 a 19,5",IF(BY785&lt;22.5,"De 20 a 22",IF(BY785&lt;25,"De 22,5 a 24,5",IF(BY785&lt;27.5,"De 25 a 27","De 27,5 a 30"))))))))))))))))))))))))</f>
        <v>De -17,5 a -15,5</v>
      </c>
      <c r="CA785" s="12" t="n">
        <f aca="false">IF(BY785="","",IF(BY785&lt;=-28,1,IF(BY785&lt;=-25.5,2,IF(BY785&lt;=-23,3,IF(BY785&lt;=-20.5,4,IF(BY785&lt;=-18,5,IF(BY785&lt;=-15.5,6,IF(BY785&lt;=-13,7,IF(BY785&lt;=-10.5,8,IF(BY785&lt;=-8,9,IF(BY785&lt;=-5.5,10,IF(BY785&lt;=-3,11,IF(BY785&lt;=-0.5,12,IF(BY785&lt;=2,13,IF(BY785&lt;=4.5,14,IF(BY785&lt;=7,15,IF(BY785&lt;=9.5,16,IF(BY785&lt;=12,17,IF(BY785&lt;=14.5,18,IF(BY785&lt;=17,19,IF(BY785&lt;=19.5,20,IF(BY785&lt;=22,21,IF(BY785&lt;=24.5,22,IF(BY785&lt;=27,23,IF(BY785&lt;=30,24,"Fuera de rango")))))))))))))))))))))))))</f>
        <v>6</v>
      </c>
      <c r="CB785" s="9" t="n">
        <v>-6.5</v>
      </c>
      <c r="CC785" s="10" t="n">
        <f aca="false">18.5- (0.3*H785)</f>
        <v>10.4</v>
      </c>
      <c r="CD785" s="10" t="n">
        <f aca="false">(CB785)-(CC785)</f>
        <v>-16.9</v>
      </c>
      <c r="CE785" s="10" t="str">
        <f aca="false">IF(CD785="","",IF(CD785&lt;-27.5,"De -30 a -28",IF(CD785&lt;-25,"De -27,5 a -25,5",IF(CD785&lt;-22.5,"De -25 a -23",IF(CD785&lt;-20,"De -22,5 a -20,5",IF(CD785&lt;-17.5,"De -20 a -18",IF(CD785&lt;-15,"De -17,5 a -15,5",IF(CD785&lt;-12.5,"De -15 a -13",IF(CD785&lt;-10,"De -12,5 a -10,5",IF(CD785&lt;-7.5,"De -10 a -8",IF(CD785&lt;-5,"De -7,5 a -5,5",IF(CD785&lt;-2.5,"De -5 a -3",IF(CD785&lt;0,"De -2,5 a -0,5",IF(CD785&lt;=2,"De 0 a 2",IF(CD785&lt;=4.5,"De 2,5 a 4,5",IF(CD785&lt;=7,"De 5 a 7",IF(CD785&lt;=9.5,"De 7,5 a 9,5",IF(CD785&lt;=12,"De 10 a 12",IF(CD785&lt;=14.5,"De 12,5 a 14,5",IF(CD785&lt;=17,"De 15 a 17",IF(CD785&lt;=19.5,"De 17,5 a 19,5",IF(CD785&lt;=22,"De 20 a 22",IF(CD785&lt;=24.5,"De 22,5 a 24,5",IF(CD785&lt;=27,"De 25 a 27","De 27,5 a 30"))))))))))))))))))))))))</f>
        <v>De -17,5 a -15,5</v>
      </c>
      <c r="CF785" s="12" t="n">
        <f aca="false">IF(CD785="","",IF(CD785&lt;-27.5,1,IF(CD785&lt;-25,2,IF(CD785&lt;-22.5,3,IF(CD785&lt;-20,4,IF(CD785&lt;-17.5,5,IF(CD785&lt;-15,6,IF(CD785&lt;-12.5,7,IF(CD785&lt;-10,8,IF(CD785&lt;-7.5,9,IF(CD785&lt;-5,10,IF(CD785&lt;-2.5,11,IF(CD785&lt;0,12,IF(CD785&lt;2.5,13,IF(CD785&lt;5,14,IF(CD785&lt;7.5,15,IF(CD785&lt;10,16,IF(CD785&lt;12.5,17,IF(CD785&lt;15,18,IF(CD785&lt;17.5,19,IF(CD785&lt;20,20,IF(CD785&lt;22.5,21,IF(CD785&lt;25,22,IF(CD785&lt;27.5,23,24))))))))))))))))))))))))</f>
        <v>6</v>
      </c>
      <c r="CG785" s="9" t="n">
        <v>-5.25</v>
      </c>
      <c r="CH785" s="10" t="str">
        <f aca="false">IF(CG785="","",IF(AND(CG785&gt;=-10,CG785&lt;=-9.5),"-10 a -9,5",IF(AND(CG785&gt;-9.5,CG785&lt;=-8.5),"-9 a -8,5",IF(AND(CG785&gt;-8.5,CG785&lt;=-7.5),"-8 a -7,5",IF(AND(CG785&gt;-7.5,CG785&lt;=-6.5),"-7 a -6,5",IF(AND(CG785&gt;-6.5,CG785&lt;=-5.5),"-6 a -5,5",IF(AND(CG785&gt;-5.5,CG785&lt;=-4.5),"-5 a -4,5",IF(AND(CG785&gt;-4.5,CG785&lt;=-3.5),"-4 a -3,5",IF(AND(CG785&gt;-3.5,CG785&lt;=-2.5),"-3 a -2,5",IF(CG785=-2.25,"-2,25",IF(AND(CG785&gt;-2.5,CG785&lt;=-1.5),"-2 a -1,5",IF(AND(CG785&gt;-1.5,CG785&lt;=-0.5),"-1 a -0,5",IF(AND(CG785&gt;-0.5,CG785&lt;=0.5),"0 a 0,5",IF(AND(CG785&gt;0.5,CG785&lt;=1.5),"1 a 1,5",IF(AND(CG785&gt;1.5,CG785&lt;=2.5),"2 a 2,5",IF(AND(CG785&gt;2.5,CG785&lt;=3.5),"3 a 3,5",IF(AND(CG785&gt;3.5,CG785&lt;=4.5),"4 a 4,5",IF(AND(CG785&gt;4.5,CG785&lt;=5.5),"5 a 5,5",IF(AND(CG785&gt;5.5,CG785&lt;=6.5),"6 a 6,5",IF(AND(CG785&gt;6.5,CG785&lt;=7.5),"7 a 7,5",IF(AND(CG785&gt;7.5,CG785&lt;=8.5),"8 a 8,5",IF(AND(CG785&gt;8.5,CG785&lt;=9.5),"9 a 9,5",IF(CG785&gt;=10,"10","Fuera de rango")))))))))))))))))))))))</f>
        <v>-5 a -4,5</v>
      </c>
      <c r="CI785" s="11" t="n">
        <f aca="false">IF(CG785="","",IF(CG785=-2.25,"NORMA",IF(CG785&lt;=-9.5,1,IF(CG785&lt;=-8.5,2,IF(CG785&lt;=-7.5,3,IF(CG785&lt;=-6.5,4,IF(CG785&lt;=-5.5,5,IF(CG785&lt;=-4.5,6,IF(CG785&lt;=-3.5,7,IF(CG785&lt;=-2.5,8,IF(CG785&lt;=-1.5,9,IF(CG785&lt;=-0.5,10,IF(CG785&lt;=0.5,11,IF(CG785&lt;=1.5,12,IF(CG785&lt;=2.5,13,IF(CG785&lt;=3.5,14,IF(CG785&lt;=4.5,15,IF(CG785&lt;=5.5,16,IF(CG785&lt;=6.5,17,IF(CG785&lt;=7.5,18,IF(CG785&lt;=8.5,19,IF(CG785&lt;=9.5,20,IF(CG785=10,21,"Fuera de rango")))))))))))))))))))))))</f>
        <v>6</v>
      </c>
      <c r="CJ785" s="9" t="n">
        <v>3</v>
      </c>
      <c r="CK785" s="10" t="str">
        <f aca="false">IF(CJ785="","",IF(AND(CJ785&gt;=-6,CJ785&lt;=-5.5),"-6 a -5,5",IF(AND(CJ785&gt;-5.5,CJ785&lt;=-4.5),"-5 a -4,5",IF(AND(CJ785&gt;-4.5,CJ785&lt;=-3.5),"-4 a -3,5",IF(AND(CJ785&gt;-3.5,CJ785&lt;=-2.5),"-3 a -2,5",IF(AND(CJ785&gt;-2.5,CJ785&lt;=-1.5),"-2 a -1,5",IF(AND(CJ785&gt;-1.5,CJ785&lt;=-0.5),"-1 a -0,5",IF(AND(CJ785&gt;-0.5,CJ785&lt;=0.5),"0 a 0,5",IF(AND(CJ785&gt;0.5,CJ785&lt;=1.5),"1 a 1,5",IF(AND(CJ785&gt;1.5,CJ785&lt;2.5),"2",IF(AND(CJ785&gt;=2.5,CJ785&lt;=3),"2,5 a 3",IF(AND(CJ785&gt;3,CJ785&lt;=4),"3,5 a 4",IF(AND(CJ785&gt;4,CJ785&lt;=5),"4,5 a 5",IF(AND(CJ785&gt;5,CJ785&lt;=6),"5,5 a 6",IF(AND(CJ785&gt;6,CJ785&lt;=7),"6,5 a 7",IF(AND(CJ785&gt;7,CJ785&lt;=8),"7,5 a 8",IF(AND(CJ785&gt;8,CJ785&lt;=9.5),"8,5 a 9,5",IF(CJ785=10,"10","Fuera de rango"))))))))))))))))))</f>
        <v>2,5 a 3</v>
      </c>
      <c r="CL785" s="11" t="n">
        <f aca="false">IF(CK785="","",IF(OR(CK785="-6 a -5,5",CK785="-6 - -5,5"),1,IF(OR(CK785="-5 a -4,5",CK785="-5 - -4,5"),2,IF(OR(CK785="-4 a -3,5",CK785="-4 - -3,5"),3,IF(OR(CK785="-3 a -2,5",CK785="-3 - -2,5"),4,IF(OR(CK785="-2 a -1,5",CK785="-2 - -1,5"),5,IF(OR(CK785="-1 a -0,5",CK785="-1 - -0,5"),6,IF(OR(CK785="0 a 0,5",CK785="0 - 0,5"),7,IF(OR(CK785="1 a 1,5",CK785="1 - 1,5"),8,IF(CK785="2","NORMA",IF(OR(CK785="2,5 a 3",CK785="2,5 - 3"),9,IF(OR(CK785="3,5 a 4",CK785="3,5 - 4"),10,IF(OR(CK785="4,5 a 5",CK785="4,5 - 5"),11,IF(OR(CK785="5,5 a 6",CK785="5,5 - 6"),12,IF(OR(CK785="6,5 a 7",CK785="6,5 - 7"),13,IF(OR(CK785="7,5 a 8",CK785="7,5 - 8"),14,IF(OR(CK785="8,5 a 9",CK785="8,5 - 9,5",CK785="9 a 9,5"),15,IF(CK785="10",15,IF(OR(CK785="0,5 a 1",CK785="0,5 - 1"),7,"Fuera de rango")))))))))))))))))))</f>
        <v>9</v>
      </c>
      <c r="CO785" s="10" t="str">
        <f aca="false">IF(CM785&gt;0,"EME"," ")</f>
        <v> </v>
      </c>
      <c r="CQ785" s="10" t="str">
        <f aca="false">IF(CP785&gt;0,"0", " ")</f>
        <v> </v>
      </c>
      <c r="CR785" s="10" t="str">
        <f aca="false">IF(CP785&gt;0,"EME"," ")</f>
        <v> </v>
      </c>
      <c r="CS785" s="9" t="n">
        <v>2.25</v>
      </c>
      <c r="CV785" s="9" t="n">
        <v>2.25</v>
      </c>
      <c r="CY785" s="9" t="n">
        <v>0</v>
      </c>
      <c r="DB785" s="9" t="n">
        <v>0</v>
      </c>
      <c r="DC785" s="11" t="str">
        <f aca="false">IF(DB785&lt;0,"2"," ")</f>
        <v> </v>
      </c>
      <c r="DD785" s="11" t="str">
        <f aca="false">IF(DB785&lt;0,"MIO"," ")</f>
        <v> </v>
      </c>
      <c r="DE785" s="9" t="n">
        <v>-0.75</v>
      </c>
      <c r="DF785" s="10" t="str">
        <f aca="false">IF(DE785&lt;0,"3"," ")</f>
        <v>3</v>
      </c>
      <c r="DG785" s="10" t="str">
        <f aca="false">IF(DE785&lt;0,"AST"," ")</f>
        <v>AST</v>
      </c>
      <c r="DH785" s="9" t="n">
        <v>0</v>
      </c>
      <c r="DI785" s="10" t="str">
        <f aca="false">IF(DH785&lt;0,"3"," ")</f>
        <v> </v>
      </c>
      <c r="DJ785" s="10" t="str">
        <f aca="false">IF(DH785&lt;0,"AST"," ")</f>
        <v> </v>
      </c>
      <c r="DK785" s="9" t="n">
        <v>0</v>
      </c>
      <c r="DL785" s="10" t="str">
        <f aca="false">IF(DK785&gt;0,"4"," ")</f>
        <v> </v>
      </c>
      <c r="DM785" s="10" t="str">
        <f aca="false">IF(DK785&gt;0,"PRE"," ")</f>
        <v> </v>
      </c>
      <c r="DN785" s="9" t="n">
        <v>0</v>
      </c>
      <c r="DO785" s="10" t="str">
        <f aca="false">IF(DN785&gt;0,"4"," ")</f>
        <v> </v>
      </c>
      <c r="DP785" s="10" t="str">
        <f aca="false">IF(DN785&gt;0,"PRE"," ")</f>
        <v> </v>
      </c>
      <c r="DS785" s="12" t="str">
        <f aca="false">CONCATENATE(CO785,CU785,DA785,DG785,DM785)</f>
        <v> AST </v>
      </c>
      <c r="DT785" s="10" t="e">
        <f aca="false" t="array" ref="DT785">_xlfn.IFS(DS785="EME    ","0", DS785=" HIP   ","1", DS785="  MIO  ","2", DS785="   AST ","3", DS785="    PRE","4", DS785="EME   PRE","5", DS785=" HIP  PRE","6", DS785=" HIP AST ","7", DS785="  MIO PRE","8", DS785="  MIOAST ","9", DS785="   ASTPRE","10",DS785=" HIP ASTPRE","11", DS785="  MIOASTPRE","12", DS785="     ","0")</f>
        <v>#N/A</v>
      </c>
      <c r="DV785" s="1" t="e">
        <f aca="false" t="array" ref="DV785">_xlfn.IFS(DU785="SI","2", DU785="NO","1")</f>
        <v>#N/A</v>
      </c>
      <c r="DX785" s="11" t="str">
        <f aca="false">IF(DW785=0,"1","2")</f>
        <v>1</v>
      </c>
      <c r="DY785" s="11" t="str">
        <f aca="false" t="array" ref="DY785">_xlfn.IFS(DW785=0,"0", DW785=0.25, "1", DW785=0.5,"2", DW785=0.75,"3", DW785=1,"4",DW785=1.25,"5", DW785=1.5,"6", DW785=1.75,"7", DW785=2,"8")</f>
        <v>0</v>
      </c>
      <c r="EA785" s="11" t="str">
        <f aca="false">IF(DZ785=0,"1","2")</f>
        <v>1</v>
      </c>
      <c r="EB785" s="11" t="str">
        <f aca="false" t="array" ref="EB785">_xlfn.IFS(DZ785=0,"0", DZ785=0.25, "1", DZ785=0.5,"2", DZ785=0.75,"3", DZ785=1,"4",DZ785=1.25,"5", DZ785=1.5,"6", DZ785=1.75,"7", DZ785=2,"8")</f>
        <v>0</v>
      </c>
      <c r="ED785" s="10" t="str">
        <f aca="false">IF(EC785=0,"1","2")</f>
        <v>1</v>
      </c>
      <c r="EE785" s="11" t="str">
        <f aca="false" t="array" ref="EE785">_xlfn.IFS(EC785=0,"0", EC785=-0.25, "1", EC785=-0.5,"2", EC785=-0.75,"3", EC785=-1,"4",EC785=-1.25,"5", EC785=-1.5,"6", EC785=-1.75,"7", EC785=-2,"8", EC785=-2.25,"9",EC785=-2.5,"10", EC785=-2.75,"11", EC785=-3,"12", EC785=-3.25,"13", EC785=-3.5,"14", EC785=-3.75,"15",EC785=-4,"16")</f>
        <v>0</v>
      </c>
      <c r="EG785" s="10" t="str">
        <f aca="false">IF(EF785=0,"1","2")</f>
        <v>1</v>
      </c>
      <c r="EH785" s="11" t="str">
        <f aca="false" t="array" ref="EH785">_xlfn.IFS(EF785=0,"0", EF785=-0.25, "1", EF785=-0.5,"2", EF785=-0.75,"3", EF785=-1,"4",EF785=-1.25,"5", EF785=-1.5,"6", EF785=-1.75,"7", EF785=-2,"8", EF785=-2.25,"9",EF785=-2.5,"10", EF785=-2.75,"11", EF785=-3,"12", EF785=-3.25,"13", EF785=-3.5,"14", EF785=-3.75,"15",EF785=-4,"16")</f>
        <v>0</v>
      </c>
      <c r="EJ785" s="11" t="str">
        <f aca="false">IF(EI785=0,"1","2")</f>
        <v>1</v>
      </c>
      <c r="EK785" s="11" t="str">
        <f aca="false" t="array" ref="EK785">_xlfn.IFS(EI785=0,"0", EI785=-0.25, "1", EI785=-0.5,"2", EI785=-0.75,"3", EI785=-1,"4",EI785=-1.25,"5", EI785=-1.5,"6", EI785=-1.75,"7", EI785=-2,"8", EI785=-2.25,"9", EI785=-2.25,"9",EI785=-2.5,"10", EI785=-2.75,"11", EI785=-3,"12", EI785=-3.25,"13", EI785=-3.5,"14", EI785=-3.75,"15",EI785=-4,"16", EI785=0.25, "17", EI785=0.5, "18")</f>
        <v>0</v>
      </c>
      <c r="EM785" s="11" t="str">
        <f aca="false">IF(EL785=0,"1","2")</f>
        <v>1</v>
      </c>
      <c r="EN785" s="11" t="str">
        <f aca="false" t="array" ref="EN785">_xlfn.IFS(EL785=0.25,"17",EL785=0.5,"18", EL785=0,"0", EL785=-0.25, "1", EL785=-0.5,"2", EL785=-0.75,"3", EL785=-1,"4",EL785=-1.25,"5", EL785=-1.5,"6", EL785=-1.75,"7", EL785=-2,"8",EL785= -2.25,"9",EL785=-2.5,"10",EL785= -2.75,"11",EL785= -3,"12",EL785= -3.25,"13",EL785= -3.5,"14",EL785= -3.75,"15",EL785=-4,"16")</f>
        <v>0</v>
      </c>
      <c r="EP785" s="11" t="str">
        <f aca="false">IF(EO785=0,"1","2")</f>
        <v>1</v>
      </c>
      <c r="EQ785" s="11" t="str">
        <f aca="false" t="array" ref="EQ785">_xlfn.IFS(EO785=0,"0", EO785=0.25, "1", EO785=0.5,"2", EO785=0.75,"3", EO785=1,"4",EO785=1.25,"5", EO785=1.5,"6", EO785=1.75,"7", EO785=2,"8", EO785=2.25,"9", EO785=2.25,"9",EO785=2.5,"10", EO785=2.75,"11", EO785=3,"12", EO785=3.25,"13", EO785=3.5,"14", EO785=3.75,"15",EO785=4,"16", EO785=-0.25, "17", bq=-0.5, "18")</f>
        <v>0</v>
      </c>
      <c r="ES785" s="11" t="str">
        <f aca="false">IF(ER785=0,"1","2")</f>
        <v>1</v>
      </c>
      <c r="ET785" s="11" t="str">
        <f aca="false" t="array" ref="ET785">_xlfn.IFS(ER785=0,"0", ER785=0.25, "1", ER785=0.5,"2", ER785=0.75,"3", ER785=1,"4",ER785=1.25,"5", ER785=1.5,"6", ER785=1.75,"7", ER785=2,"8", ER785=2.25,"9", ER785=2.25,"9",ER785=2.5,"10", ER785=2.75,"11", ER785=3,"12", ER785=3.25,"13", ER785=3.5,"14", ER785=3.75,"15",ER785=4,"16", ER785=-0.25, "17", bq=-0.5, "18")</f>
        <v>0</v>
      </c>
      <c r="EV785" s="14" t="e">
        <f aca="false">VLOOKUP(EU785,LEYENDA!$G$2:$H$8,2,TRUE())</f>
        <v>#N/A</v>
      </c>
      <c r="EW785" s="14" t="e">
        <f aca="false" t="array" ref="EW785">_xlfn.IFS(EV785="0-5","1", EV785="6-12","2", EV785="13-18","3", EV785="19-24","4", EV785="25-36","5", EV785="37-48","6", EV785="49-60","7")</f>
        <v>#N/A</v>
      </c>
    </row>
    <row r="786" customFormat="false" ht="13.5" hidden="false" customHeight="false" outlineLevel="0" collapsed="false">
      <c r="A786" s="1" t="n">
        <v>313</v>
      </c>
      <c r="B786" s="2" t="n">
        <v>1</v>
      </c>
      <c r="C786" s="33" t="n">
        <v>41740</v>
      </c>
      <c r="E786" s="5" t="str">
        <f aca="false">VLOOKUP(A786,'286'!$A$3:$J$6279,10,FALSE())</f>
        <v>MANSO SAHAGÚN, CLAUDIA</v>
      </c>
      <c r="F786" s="4" t="str">
        <f aca="false">VLOOKUP(A786,'286'!$A$3:$I$1768,3,FALSE())</f>
        <v>MANSACLA</v>
      </c>
      <c r="G786" s="6" t="n">
        <f aca="false">VLOOKUP(A786,'286'!$A$3:$I$1768,4,FALSE())</f>
        <v>39979</v>
      </c>
      <c r="H786" s="7" t="n">
        <f aca="false">YEAR(C786)-YEAR(G786)</f>
        <v>5</v>
      </c>
      <c r="I786" s="1" t="str">
        <f aca="false">VLOOKUP(H786,LEYENDA!$C$2:$D$6,2,TRUE())</f>
        <v>0-12</v>
      </c>
      <c r="J786" s="5" t="str">
        <f aca="false">VLOOKUP(A786,'286'!$A$3:$I$1768,7,FALSE())</f>
        <v>M</v>
      </c>
      <c r="K786" s="8" t="n">
        <f aca="false">VLOOKUP(A786,'286'!$A$3:$I$1768,2,FALSE())</f>
        <v>0</v>
      </c>
      <c r="L786" s="4" t="str">
        <f aca="false">VLOOKUP(A786,'286'!$A$3:$I$1768,8,FALSE())</f>
        <v>D</v>
      </c>
      <c r="M786" s="4" t="str">
        <f aca="false">VLOOKUP(A786,'286'!$A$3:$I$1768,9,FALSE())</f>
        <v>I</v>
      </c>
      <c r="N786" s="8" t="str">
        <f aca="false">IF(R786=O786, "MISMA","CONTRARIA")</f>
        <v>CONTRARIA</v>
      </c>
      <c r="O786" s="8" t="str">
        <f aca="false" t="array" ref="O786">_xlfn.IFS(L786="D","1", L786="I","2")</f>
        <v>1</v>
      </c>
      <c r="P786" s="8" t="e">
        <f aca="false" t="array" ref="P786">_xlfn.IFS(K786="OD","1", K786="OI","2")</f>
        <v>#N/A</v>
      </c>
      <c r="Q786" s="1" t="str">
        <f aca="false" t="array" ref="Q786">_xlfn.IFS(J786="M","1", J786="H","2")</f>
        <v>1</v>
      </c>
      <c r="R786" s="8" t="str">
        <f aca="false" t="array" ref="R786">_xlfn.IFS(M786="D","1", M786="I","2")</f>
        <v>2</v>
      </c>
      <c r="S786" s="1" t="str">
        <f aca="false" t="array" ref="S786">_xlfn.IFS(N786="CONTRARIA", "1",N786= "MISMA","2")</f>
        <v>1</v>
      </c>
      <c r="T786" s="1" t="str">
        <f aca="false" t="array" ref="T786">_xlfn.IFS(I786="0-12","1", I786="13-24","2", I786="25-40","3", I786="41-60","4", I786="61-100","5")</f>
        <v>1</v>
      </c>
      <c r="U786" s="9" t="n">
        <v>-1</v>
      </c>
      <c r="V786" s="10" t="str">
        <f aca="false">IF(U786="","",IF(AND(U786&gt;=-9,U786&lt;=-6.5),"-9 a -6,5",IF(AND(U786&gt;=-6,U786&lt;=-3.5),"-6 a -3,5",IF(AND(U786&gt;=-3,U786&lt;=-1),"-3 a -1",IF(U786=-0.5,"-0,5",IF(AND(U786&gt;=0,U786&lt;=2.5),"0 a 2,5",IF(AND(U786&gt;=3,U786&lt;=5.5),"3 a 5,5",IF(AND(U786&gt;=6,U786&lt;=8.5),"6 a 8,5",IF(AND(U786&gt;=9,U786&lt;=20),"9 a 20","Fuera de rango")))))))))</f>
        <v>-3 a -1</v>
      </c>
      <c r="W786" s="11" t="n">
        <f aca="false">IF(V786="","",IF(V786="-9 a -6,5",2,IF(V786="-6 a -3,5",3,IF(V786="-3 a -1",4,IF(V786="-0,5","NORMA",IF(V786="0 a 2,5",5,IF(V786="3 a 5,5",6,IF(V786="6 a 8,5",7,IF(V786="9 a 20",8,"Fuera de rango")))))))))</f>
        <v>4</v>
      </c>
      <c r="X786" s="9" t="n">
        <v>0</v>
      </c>
      <c r="Y786" s="11" t="str">
        <f aca="false">IF(X786="","",IF(AND(X786&gt;=0,X786&lt;=4),"0 a 4",IF(AND(X786&gt;=4.5,X786&lt;=8.5),"4,5 a 8,5",IF(X786=9,"9",IF(AND(X786&gt;=9.5,X786&lt;=13),"9,5 a 13",IF(AND(X786&gt;=13.5,X786&lt;=20),"13,5 a 20",IF(AND(X786&gt;=20.5,X786&lt;=35),"20,5 a 35","Fuera de rango")))))))</f>
        <v>0 a 4</v>
      </c>
      <c r="Z786" s="11" t="n">
        <f aca="false">IF(Y786="","",IF(Y786="0 a 4",1,IF(Y786="4,5 a 8,5",2,IF(Y786="9","NORMA",IF(Y786="9,5 a 13",3,IF(Y786="13,5 a 20",4,IF(Y786="20,5 a 35",5,"Fuera de rango")))))))</f>
        <v>1</v>
      </c>
      <c r="AA786" s="9" t="n">
        <v>12</v>
      </c>
      <c r="AB786" s="10" t="str">
        <f aca="false">IF(AA786="","",IF(AND(AA786&gt;=0,AA786&lt;=9),"0 a 9",IF(AND(AA786&gt;=9.5,AA786&lt;=18.5),"9,5 a 18,5",IF(AA786=19,"19",IF(AND(AA786&gt;=19.5,AA786&lt;=28),"19,5 a 28",IF(AND(AA786&gt;=28.5,AA786&lt;=40),"28,5 a 40","Fuera de rango"))))))</f>
        <v>9,5 a 18,5</v>
      </c>
      <c r="AC786" s="11" t="n">
        <f aca="false" t="array" ref="AC786">_xlfn.IFS(AB786="","",AB786="0 a 9",1,AB786="9,5 a 18,5",2,AB786="19","NORMA",AB786="19,5 a 28",3,AB786="28,5 a 40",4,TRUE(),"Fuera de rango")</f>
        <v>2</v>
      </c>
      <c r="AD786" s="9" t="n">
        <v>2</v>
      </c>
      <c r="AE786" s="10" t="str">
        <f aca="false">IF(AD786="","",IF(AND(AD786&gt;=-10,AD786&lt;=0),"De -10 a 0",IF(AND(AD786&gt;=0.5,AD786&lt;=9.5),"0,5 a 9,5",IF(AD786=10,"10",IF(AND(AD786&gt;=10.5,AD786&lt;=20),"10,5 a 20",IF(AND(AD786&gt;=20.5,AD786&lt;=40),"20,5 a 40","Fuera de rango"))))))</f>
        <v>0,5 a 9,5</v>
      </c>
      <c r="AF786" s="12" t="n">
        <f aca="false">IF(AD786="","",IF(AND(AD786&gt;=-10,AD786&lt;=0),1,IF(AND(AD786&gt;=0.5,AD786&lt;=9.5),2,IF(AD786=10,"NORMA",IF(AND(AD786&gt;=10.5,AD786&lt;=20),3,IF(AND(AD786&gt;=20.5,AD786&lt;=40),4,""))))))</f>
        <v>2</v>
      </c>
      <c r="AG786" s="9" t="n">
        <v>9</v>
      </c>
      <c r="AH786" s="10" t="str">
        <f aca="false">IF(AG786="","",IF(AND(AG786&gt;=0,AG786&lt;=4),"0 a 4",IF(AND(AG786&gt;=4.5,AG786&lt;=8.5),"4,5 a 8,5",IF(AG786=9,"9",IF(AND(AG786&gt;=9.5,AG786&lt;=13),"9,5 a 13",IF(AND(AG786&gt;=13.5,AG786&lt;=25),"13,5 a 25","Fuera de rango"))))))</f>
        <v>9</v>
      </c>
      <c r="AI786" s="10" t="str">
        <f aca="false">IF(AH786="","",IF(AH786="0 a 4",1,IF(AH786="4,5 a 8,5",2,IF(AH786="9","NORMA",IF(AH786="9,5 a 13",3,IF(AH786="13,5 a 25",4,""))))))</f>
        <v>NORMA</v>
      </c>
      <c r="AJ786" s="9" t="n">
        <v>3</v>
      </c>
      <c r="AK786" s="10" t="str">
        <f aca="false">IF(AJ786="","",IF(AND(AJ786&gt;=-15,AJ786&lt;=-10.5),"-15 a -10,5",IF(AND(AJ786&gt;=-10,AJ786&lt;=-4),"-10 a -4",IF(AND(AJ786&gt;=-4.5,AJ786&lt;=0),"-4,5 a 0",IF(AND(AJ786&gt;=0.5,AJ786&lt;=4.5),"0,5 a 4,5",IF(AJ786=5,"5",IF(AND(AJ786&gt;=5.5,AJ786&lt;=10),"5,5 a 10",IF(AND(AJ786&gt;=10.5,AJ786&lt;=20),"10,5 a 20","Fuera de rango"))))))))</f>
        <v>0,5 a 4,5</v>
      </c>
      <c r="AL786" s="11" t="n">
        <f aca="false">IF(AK786="","",IF(AK786="-15 a -10,5",1,IF(AK786="-10 a -4",2,IF(AK786="-4,5 a 0",3,IF(AK786="0,5 a 4,5",4,IF(AK786="5","NORMA",IF(AK786="5,5 a 10",5,IF(AK786="10,5 a 20",6,"Error"))))))))</f>
        <v>4</v>
      </c>
      <c r="AM786" s="9" t="n">
        <v>0</v>
      </c>
      <c r="AN786" s="10" t="str">
        <f aca="false">IF(AM786="","",IF(AND(AM786&gt;=-7.5,AM786&lt;=-5.5),"-7,5 a -5,5",IF(AND(AM786&gt;=-5,AM786&lt;=-3),"-5 a -3",IF(AND(AM786&gt;=-2.5,AM786&lt;=-0.5),"-2,5 a -0,5",IF(AM786=0,"0,00",IF(AND(AM786&gt;=0.5,AM786&lt;=2.5),"0,5 a 2,5",IF(AND(AM786&gt;=3,AM786&lt;=5),"3 a 5",IF(AND(AM786&gt;=5.5,AM786&lt;=7.5),"5,5 a 7,5",IF(AND(AM786&gt;=8,AM786&lt;=10),"8 a 10","Fuera de rango")))))))))</f>
        <v>0,00</v>
      </c>
      <c r="AO786" s="11" t="str">
        <f aca="false">IF(AN786="","",IF(AN786="-7,5 a -5,5",1,IF(AN786="-5 a -3",2,IF(AN786="-2,5 a -0,5",3,IF(AN786="0,00","NORMA",IF(AN786="0,5 a 2,5",4,IF(AN786="3 a 5",5,IF(AN786="5,5 a 7,5",6,IF(AN786="8 a 10",7,"Error")))))))))</f>
        <v>NORMA</v>
      </c>
      <c r="AP786" s="9" t="n">
        <v>-5</v>
      </c>
      <c r="AQ786" s="10" t="str">
        <f aca="false">IF(AP786="","",IF(AND(AP786&gt;=-20,AP786&lt;=-9.5),"-20 a -9,5",IF(AND(AP786&gt;=-9,AP786&lt;=-6.5),"-9 a -6,5",IF(AP786=-6,"-6",IF(AND(AP786&gt;=-5.5,AP786&lt;=-3),"-5,5 a -3",IF(AND(AP786&gt;=-2.5,AP786&lt;=0),"-2,5 a 0",IF(AND(AP786&gt;=0.5,AP786&lt;=3),"0,5 a 3",IF(AND(AP786&gt;=3.5,AP786&lt;=6),"3,5 a 6",IF(AND(AP786&gt;=6.5,AP786&lt;=9),"6,5 a 9",IF(AND(AP786&gt;=9.5,AP786&lt;=20),"9,5 a 20","Fuera de rango"))))))))))</f>
        <v>-5,5 a -3</v>
      </c>
      <c r="AR786" s="11" t="n">
        <f aca="false">IF(AQ786="","",IF(AQ786="-20 a -9,5",1,IF(AQ786="-9 a -6,5",2,IF(AQ786="-6","NORMA",IF(AQ786="-5,5 a -3",3,IF(AQ786="-2,5 a 0",4,IF(AQ786="0,5 a 3",5,IF(AQ786="3,5 a 6",6,IF(AQ786="6,5 a 9",7,IF(AQ786="9,5 a 20",8,""))))))))))</f>
        <v>3</v>
      </c>
      <c r="AS786" s="9" t="n">
        <v>3</v>
      </c>
      <c r="AT786" s="10" t="str">
        <f aca="false">IF(AS786="","",IF(AND(AS786&gt;=-16,AS786&lt;=-14),"-16 a -14",IF(AND(AS786&gt;=-13.5,AS786&lt;=-11.5),"-13,5 a -11,5",IF(AND(AS786&gt;=-11,AS786&lt;=-9),"-11 a -9",IF(AND(AS786&gt;=-8.5,AS786&lt;=-6.5),"-8,5 a -6,5",IF(AND(AS786&gt;=-6,AS786&lt;=-4),"-6 a -4",IF(AND(AS786&gt;=-3.5,AS786&lt;=-1.5),"-3,5 a -1,5",IF(AND(AS786&gt;=-1,AS786&lt;=1),"-1 a 1",IF(AND(AS786&gt;=1.5,AS786&lt;=3.5),"1,5 a 3,5",IF(AND(AS786&gt;=4,AS786&lt;=6),"4 a 6",IF(AND(AS786&gt;=6.5,AS786&lt;=8.5),"6,5 a 8,5",IF(AND(AS786&gt;=9,AS786&lt;=11),"9 a 11",IF(AND(AS786&gt;=11.5,AS786&lt;=13.5),"11,5 a 13,5",IF(AND(AS786&gt;=14,AS786&lt;=16),"14 a 16",IF(AND(AS786&gt;=16.5,AS786&lt;=18.5),"16,5 a 18,5",IF(AND(AS786&gt;=19,AS786&lt;=21),"19 a 21","Fuera de rango"))))))))))))))))</f>
        <v>1,5 a 3,5</v>
      </c>
      <c r="AU786" s="11" t="n">
        <f aca="false" t="array" ref="AU786">IF(AT786="","",_xlfn.IFS(AT786="-16 a -14",1,AT786="-13,5 a -11,5",2,AT786="-11 a -9",3,AT786="-8,5 a -6,5",4,AT786="-6 a -4",5,AT786="-3,5 a -1,5",6,AT786="-1 a 1",7,AT786="1,5 a 3,5",8,AT786="4 a 6","NORMA",AT786="6,5 a 8,5",9,AT786="9 a 11",10,AT786="11,5 a 13,5",11,AT786="14 a 16",12,AT786="16,5 a 18,5",13,AT786="19 a 21",14,TRUE(),""))</f>
        <v>8</v>
      </c>
      <c r="AV786" s="9" t="n">
        <v>0.25</v>
      </c>
      <c r="AW786" s="10" t="str">
        <f aca="false">IF(AV786="","",IF(AND(AV786&gt;=-1,AV786&lt;=-0.5),"-1 a -0,5",IF(AND(AV786&gt;-0.5,AV786&lt;=0),"De -0,5 a 0",IF(AND(AV786&gt;=0.25,AV786&lt;=0.75),"0,25 a 0,75",IF(AND(AV786&gt;=1,AV786&lt;=1.5),"1 a 1,5",IF(AND(AV786&gt;=1.75,AV786&lt;=2.25),"1,75 a 2,25",IF(AND(AV786&gt;=2.5,AV786&lt;=3),"2,5 a 3",IF(AND(AV786&gt;=3.25,AV786&lt;=3.75),"3,25 a 3,75","Fuera de rango"))))))))</f>
        <v>0,25 a 0,75</v>
      </c>
      <c r="AX786" s="10" t="str">
        <f aca="false">IF(AW786="","",IF(OR(AW786="-1 a -0,5",AW786="-1 a -0.5"),1,IF(OR(AW786="De -0,5 a 0",AW786="-0,5 a 0",AW786="De -0.5 a 0"),2,IF(OR(AW786="0,25 a 0,75",AW786="0.25 a 0.75"),"NORMA",IF(OR(AW786="1 a 1,5",AW786="1 a 1.5"),3,IF(OR(AW786="1,75 a 2,25",AW786="1.75 a 2.25"),4,IF(OR(AW786="2,5 a 3",AW786="2.5 a 3"),5,IF(OR(AW786="3,25 a 3,75",AW786="3.25 a 3.75"),6,""))))))))</f>
        <v>NORMA</v>
      </c>
      <c r="AY786" s="9" t="n">
        <v>-1</v>
      </c>
      <c r="AZ786" s="10" t="str">
        <f aca="false">IF(AY786="","",IF(AND(AY786&gt;=-20,AY786&lt;=-9.5),"-20 a -9,5",IF(AND(AY786&gt;=-9,AY786&lt;=-6.5),"-9 a -6,5",IF(AY786=-6,"-6",IF(AND(AY786&gt;=-5.5,AY786&lt;=-3),"-5,5 a -3",IF(AND(AY786&gt;=-2.5,AY786&lt;=0),"-2,5 a 0",IF(AND(AY786&gt;=0.5,AY786&lt;=3),"0,5 a 3",IF(AND(AY786&gt;=3.5,AY786&lt;=6),"3,5 a 6","Fuera de rango"))))))))</f>
        <v>-2,5 a 0</v>
      </c>
      <c r="BA786" s="11" t="n">
        <f aca="false">IF(AZ786="","",IF(AZ786="-20 a -9,5",1,IF(AZ786="-9 a -6,5",2,IF(AZ786="-6","NORMA",IF(AZ786="-5,5 a -3",3,IF(AZ786="-2,5 a 0",4,IF(AZ786="0,5 a 3",5,IF(AZ786="3,5 a 6",6,""))))))))</f>
        <v>4</v>
      </c>
      <c r="BB786" s="9" t="n">
        <v>0</v>
      </c>
      <c r="BC786" s="10" t="str">
        <f aca="false" t="array" ref="BC786">IF(BB786="","",_xlfn.IFS(AND(BB786&gt;=0,BB786&lt;=2),"0 a 2",AND(BB786&gt;=2.5,BB786&lt;=4.5),"2,5 a 4,5",AND(BB786&gt;=5,BB786&lt;=7),"5 a 7",AND(BB786&gt;=7.5,BB786&lt;=9.5),"7,5 a 9,5",AND(BB786&gt;=10,BB786&lt;=12),"10 a 12",AND(BB786&gt;=12.5,BB786&lt;=14.5),"12,5 a 14,5",BB786=15,"15",AND(BB786&gt;=15.5,BB786&lt;=17.5),"15,5 a 17,5",AND(BB786&gt;=18,BB786&lt;=20),"18 a 20",AND(BB786&gt;=20.5,BB786&lt;=22.5),"20,5 a 22,5",AND(BB786&gt;=23,BB786&lt;=25),"23 a 25",TRUE(),"Fuera de rango"))</f>
        <v>0 a 2</v>
      </c>
      <c r="BD786" s="11" t="n">
        <f aca="false" t="array" ref="BD786">IF(BC786="","",_xlfn.IFS(BC786="0 a 2",1,BC786="2,5 a 4,5",2,BC786="5 a 7",3,BC786="7,5 a 9,5",4,BC786="10 a 12",5,BC786="12,5 a 14,5",6,BC786="15","NORMA",BC786="15,5 a 17,5",7,BC786="18 a 20",8,BC786="20,5 a 22,5",9,BC786="23 a 25",10,TRUE(),"Fuera de rango"))</f>
        <v>1</v>
      </c>
      <c r="BE786" s="9" t="n">
        <v>22</v>
      </c>
      <c r="BF786" s="10" t="str">
        <f aca="false">IF(BE786="","",IF(AND(BE786&gt;=-20,BE786&lt;=-10),"-20 a -10",IF(AND(BE786&gt;=-9.5,BE786&lt;=0.5),"-9,5 a 0,5",IF(AND(BE786&gt;=1,BE786&lt;=11),"1 a 11",IF(AND(BE786&gt;=11.5,BE786&lt;=20.5),"11,5 a 20,5",IF(BE786=21,"21",IF(AND(BE786&gt;=21.5,BE786&lt;=31.5),"21,5 a 31,5",IF(AND(BE786&gt;=32,BE786&lt;=42),"32 a 42","Fuera de rango"))))))))</f>
        <v>21,5 a 31,5</v>
      </c>
      <c r="BG786" s="11" t="n">
        <f aca="false">IF(BF786="","",IF(BF786="-20 a -10",1,IF(BF786="-9,5 a 0,5",2,IF(BF786="1 a 11",3,IF(BF786="11,5 a 20,5",4,IF(BF786="21","NORMA",IF(BF786="21,5 a 31,5",5,IF(BF786="32 a 42",6,""))))))))</f>
        <v>5</v>
      </c>
      <c r="BH786" s="9" t="n">
        <v>5</v>
      </c>
      <c r="BI786" s="10" t="str">
        <f aca="false">IF(BH786="","",IF(AND(BH786&gt;=-20,BH786&lt;=-15),"-20 a -15",IF(AND(BH786&gt;=-14.5,BH786&lt;=-9.5),"-14,5 a -9,5",IF(AND(BH786&gt;=-9,BH786&lt;=-4),"-9 a -4",IF(AND(BH786&gt;=-3.5,BH786&lt;=2.5),"-3,5 a 2,5",IF(AND(BH786&gt;=3,BH786&lt;=8),"3 a 8",IF(AND(BH786&gt;=8.5,BH786&lt;=14.5),"8,5 a 14,5",IF(BH786=15,"15",IF(AND(BH786&gt;=15.5,BH786&lt;=20.5),"15,5 a 20,5",IF(AND(BH786&gt;=21,BH786&lt;=26),"21 a 26","Fuera de rango"))))))))))</f>
        <v>3 a 8</v>
      </c>
      <c r="BJ786" s="11" t="n">
        <f aca="false">IF(BI786="","",IF(BI786="-20 a -15",1,IF(BI786="-14,5 a -9,5",2,IF(BI786="-9 a -4",3,IF(BI786="-3,5 a 2,5",4,IF(BI786="3 a 8",5,IF(BI786="8,5 a 14,5",6,IF(BI786="15","NORMA",IF(BI786="15,5 a 20,5",7,IF(BI786="21 a 26",8,IF(BI786="26,5 a 31,5",9,"")))))))))))</f>
        <v>5</v>
      </c>
      <c r="BK786" s="9" t="n">
        <v>0</v>
      </c>
      <c r="BL786" s="10" t="str">
        <f aca="false">IF(BK786="","",IF(AND(BK786&gt;=0,BK786&lt;=2),"0 - 2",IF(AND(BK786&gt;=2.5,BK786&lt;=4.5),"2,5 - 4,5",IF(AND(BK786&gt;=5,BK786&lt;=7),"5 - 7",IF(AND(BK786&gt;=7.5,BK786&lt;=9.5),"7,5 - 9,5",IF(AND(BK786&gt;=10,BK786&lt;=12),"10 - 12",IF(AND(BK786&gt;=12.5,BK786&lt;=13.5),"12,5 - 13,5",IF(BK786=14,"14",IF(AND(BK786&gt;=14.5,BK786&lt;=16.5),"14,5 - 16,5",IF(AND(BK786&gt;=17,BK786&lt;=19),"17 - 19",IF(AND(BK786&gt;=19.5,BK786&lt;=21.5),"19,5 - 21,5",IF(AND(BK786&gt;=22,BK786&lt;=24),"22 - 24",IF(AND(BK786&gt;=24.5,BK786&lt;=26.5),"24,5 - 26,5",IF(AND(BK786&gt;=27,BK786&lt;=29),"27 - 29",IF(AND(BK786&gt;=29.5,BK786&lt;=30),"29,5 - 30","Fuera de rango")))))))))))))))</f>
        <v>0 - 2</v>
      </c>
      <c r="BM786" s="11" t="n">
        <f aca="false">IF(BL786="","",IF(BL786="0 - 2",1,IF(BL786="2,5 - 4,5",2,IF(BL786="5 - 7",3,IF(BL786="7,5 - 9,5",4,IF(BL786="10 - 12",5,IF(BL786="12,5 - 13,5",6,IF(BL786="14","NORMA",IF(BL786="14,5 - 16,5",7,IF(BL786="17 - 19",8,IF(BL786="19,5 - 21,5",9,IF(BL786="22 - 24",10,IF(BL786="24,5 - 26,5",11,IF(BL786="27 - 29",12,IF(BL786="29,5 - 30",13,"")))))))))))))))</f>
        <v>1</v>
      </c>
      <c r="BN786" s="9" t="n">
        <v>17</v>
      </c>
      <c r="BO786" s="11" t="str">
        <f aca="false">IF(BN786="","",IF(AND(BN786&gt;=-20,BN786&lt;=-10),"-20 a -10",IF(AND(BN786&gt;=-9.5,BN786&lt;=0.5),"-9,5 a 0,5",IF(AND(BN786&gt;=1,BN786&lt;=11),"1 a 11",IF(AND(BN786&gt;=11.5,BN786&lt;=21.5),"11,5 a 21,5",IF(BN786=22,"22",IF(AND(BN786&gt;=22.5,BN786&lt;=32.5),"22,5 a 32,5",IF(AND(BN786&gt;=33,BN786&lt;=43),"33 a 43","Fuera de rango"))))))))</f>
        <v>11,5 a 21,5</v>
      </c>
      <c r="BP786" s="11" t="n">
        <f aca="false">IF(BO786="","",IF(BO786="-20 a -10",1,IF(BO786="-9,5 a 0,5",2,IF(BO786="1 a 11",3,IF(BO786="11,5 a 21,5",4,IF(BO786="22","NORMA",IF(BO786="22,5 a 32,5",5,IF(BO786="33 a 43",6,""))))))))</f>
        <v>4</v>
      </c>
      <c r="BQ786" s="9" t="n">
        <v>11</v>
      </c>
      <c r="BR786" s="10" t="str">
        <f aca="false">IF(BQ786="","",IF(AND(BQ786&gt;=-20,BQ786&lt;=-15),"-20 a -15",IF(AND(BQ786&gt;=-14.5,BQ786&lt;=-9.5),"-14,5 a -9,5",IF(AND(BQ786&gt;=-9,BQ786&lt;=-4),"-9 a -4",IF(AND(BQ786&gt;=-3.5,BQ786&lt;=2.5),"-3,5 a 2,5",IF(AND(BQ786&gt;=3,BQ786&lt;=8),"3 a 8",IF(AND(BQ786&gt;=8.5,BQ786&lt;=13.5),"8,5 a 13,5",IF(AND(BQ786&gt;=14,BQ786&lt;=17.5),"14 a 17,5",IF(BQ786=18,"18",IF(AND(BQ786&gt;=18.5,BQ786&lt;=23.5),"18,5 a 23,5",IF(AND(BQ786&gt;=24,BQ786&lt;=29),"24 a 29",IF(AND(BQ786&gt;=29.5,BQ786&lt;=34.5),"29,5 a 34,5",IF(AND(BQ786&gt;=35,BQ786&lt;=40),"35 a 40","Fuera de rango")))))))))))))</f>
        <v>8,5 a 13,5</v>
      </c>
      <c r="BS786" s="11" t="n">
        <f aca="false">IF(BR786="","",IF(BR786="-20 a -15",1,IF(BR786="-14,5 a -9,5",2,IF(BR786="-9 a -4",3,IF(BR786="-3,5 a 2,5",4,IF(BR786="3 a 8",5,IF(BR786="8,5 a 13,5",6,IF(BR786="14 a 17,5",7,IF(BR786="18","NORMA",IF(BR786="18,5 a 23,5",8,IF(BR786="24 a 29",9,IF(BR786="29,5 a 34,5",10,IF(BR786="35 a 40",11,"")))))))))))))</f>
        <v>6</v>
      </c>
      <c r="BT786" s="9" t="n">
        <v>0.5</v>
      </c>
      <c r="BU786" s="10" t="str">
        <f aca="false">IF(BT786="","",IF(AND(BT786&gt;=-20,BT786&lt;=-18),"-20 a -18",IF(AND(BT786&gt;=-17.5,BT786&lt;=-15.5),"-17,5 a -15,5",IF(AND(BT786&gt;=-15,BT786&lt;=-13),"-15 a -13",IF(AND(BT786&gt;=-12.5,BT786&lt;=-10.5),"-12,5 a -10,5",IF(AND(BT786&gt;=-10,BT786&lt;=-8),"-10 a -8",IF(AND(BT786&gt;=-7.5,BT786&lt;=-5.5),"-7,5 a -5,5",IF(AND(BT786&gt;=-5,BT786&lt;=-3),"-5 a -3",IF(AND(BT786&gt;=-2.5,BT786&lt;=-0.5),"-2,5 a -0,5",IF(BT786=0,"0",IF(AND(BT786&gt;=0.5,BT786&lt;=2.5),"0,5 a 2,5",IF(AND(BT786&gt;=3,BT786&lt;=5),"3 a 5",IF(AND(BT786&gt;=5.5,BT786&lt;=7.5),"5,5 a 7,5",IF(AND(BT786&gt;=8,BT786&lt;=10),"8 a 10",IF(AND(BT786&gt;=10.5,BT786&lt;=12.5),"10,5 a 12,5",IF(AND(BT786&gt;=13,BT786&lt;=15),"13 a 15",IF(AND(BT786&gt;=15.5,BT786&lt;=17.5),"15,5 a 17,5",IF(AND(BT786&gt;=18,BT786&lt;=20),"18 a 20","Fuera de rango"))))))))))))))))))</f>
        <v>0,5 a 2,5</v>
      </c>
      <c r="BV786" s="11" t="n">
        <f aca="false">IF(BT786="","",IF(BT786=0,"NORMA",IF(AND(BT786&gt;=-20,BT786&lt;=-18),2,IF(AND(BT786&gt;=-17.5,BT786&lt;=-15.5),2,IF(AND(BT786&gt;=-15,BT786&lt;=-13),3,IF(AND(BT786&gt;=-12.5,BT786&lt;=-10.5),4,IF(AND(BT786&gt;=-10,BT786&lt;=-8),5,IF(AND(BT786&gt;=-7.5,BT786&lt;=-5.5),6,IF(AND(BT786&gt;=-5,BT786&lt;=-3),7,IF(AND(BT786&gt;=-2.5,BT786&lt;=-0.5),8,IF(AND(BT786&gt;=0.5,BT786&lt;=2.5),9,IF(AND(BT786&gt;=3,BT786&lt;=5),10,IF(AND(BT786&gt;=5.5,BT786&lt;=7.5),11,IF(AND(BT786&gt;=8,BT786&lt;=10),12,IF(AND(BT786&gt;=10.5,BT786&lt;=12.5),13,IF(AND(BT786&gt;=13,BT786&lt;=15),14,IF(AND(BT786&gt;=15.5,BT786&lt;=17.5),15,IF(AND(BT786&gt;=18,BT786&lt;=20),16,"Fuera de rango"))))))))))))))))))</f>
        <v>9</v>
      </c>
      <c r="BW786" s="9" t="n">
        <v>-3.25</v>
      </c>
      <c r="BX786" s="10" t="n">
        <f aca="false">18.5- (0.3*H786)</f>
        <v>17</v>
      </c>
      <c r="BY786" s="10" t="n">
        <f aca="false">(BW786)-(BX786)</f>
        <v>-20.25</v>
      </c>
      <c r="BZ786" s="10" t="str">
        <f aca="false">IF(BY786="","",IF(BY786&lt;-27.5,"De -30 a -28",IF(BY786&lt;-25,"De -27,5 a -25,5",IF(BY786&lt;-22.5,"De -25 a -23",IF(BY786&lt;-20,"De -22,5 a -20,5",IF(BY786&lt;-17.5,"De -20 a -18",IF(BY786&lt;-15,"De -17,5 a -15,5",IF(BY786&lt;-12.5,"De -15 a -13",IF(BY786&lt;-10,"De -12,5 a -10,5",IF(BY786&lt;-7.5,"De -10 a -8",IF(BY786&lt;-5,"De -7,5 a -5,5",IF(BY786&lt;-2.5,"De -5 a -3",IF(BY786&lt;0,"De -2,5 a -0,5",IF(BY786&lt;2.5,"De 0 a 2",IF(BY786&lt;5,"De 2,5 a 4,5",IF(BY786&lt;7.5,"De 5 a 7",IF(BY786&lt;10,"De 7,5 a 9,5",IF(BY786&lt;12.5,"De 10 a 12",IF(BY786&lt;15,"De 12,5 a 14,5",IF(BY786&lt;17.5,"De 15 a 17",IF(BY786&lt;20,"De 17,5 a 19,5",IF(BY786&lt;22.5,"De 20 a 22",IF(BY786&lt;25,"De 22,5 a 24,5",IF(BY786&lt;27.5,"De 25 a 27","De 27,5 a 30"))))))))))))))))))))))))</f>
        <v>De -22,5 a -20,5</v>
      </c>
      <c r="CA786" s="12" t="n">
        <f aca="false">IF(BY786="","",IF(BY786&lt;=-28,1,IF(BY786&lt;=-25.5,2,IF(BY786&lt;=-23,3,IF(BY786&lt;=-20.5,4,IF(BY786&lt;=-18,5,IF(BY786&lt;=-15.5,6,IF(BY786&lt;=-13,7,IF(BY786&lt;=-10.5,8,IF(BY786&lt;=-8,9,IF(BY786&lt;=-5.5,10,IF(BY786&lt;=-3,11,IF(BY786&lt;=-0.5,12,IF(BY786&lt;=2,13,IF(BY786&lt;=4.5,14,IF(BY786&lt;=7,15,IF(BY786&lt;=9.5,16,IF(BY786&lt;=12,17,IF(BY786&lt;=14.5,18,IF(BY786&lt;=17,19,IF(BY786&lt;=19.5,20,IF(BY786&lt;=22,21,IF(BY786&lt;=24.5,22,IF(BY786&lt;=27,23,IF(BY786&lt;=30,24,"Fuera de rango")))))))))))))))))))))))))</f>
        <v>5</v>
      </c>
      <c r="CB786" s="9" t="n">
        <v>-3</v>
      </c>
      <c r="CC786" s="10" t="n">
        <f aca="false">18.5- (0.3*H786)</f>
        <v>17</v>
      </c>
      <c r="CD786" s="10" t="n">
        <f aca="false">(CB786)-(CC786)</f>
        <v>-20</v>
      </c>
      <c r="CE786" s="10" t="str">
        <f aca="false">IF(CD786="","",IF(CD786&lt;-27.5,"De -30 a -28",IF(CD786&lt;-25,"De -27,5 a -25,5",IF(CD786&lt;-22.5,"De -25 a -23",IF(CD786&lt;-20,"De -22,5 a -20,5",IF(CD786&lt;-17.5,"De -20 a -18",IF(CD786&lt;-15,"De -17,5 a -15,5",IF(CD786&lt;-12.5,"De -15 a -13",IF(CD786&lt;-10,"De -12,5 a -10,5",IF(CD786&lt;-7.5,"De -10 a -8",IF(CD786&lt;-5,"De -7,5 a -5,5",IF(CD786&lt;-2.5,"De -5 a -3",IF(CD786&lt;0,"De -2,5 a -0,5",IF(CD786&lt;=2,"De 0 a 2",IF(CD786&lt;=4.5,"De 2,5 a 4,5",IF(CD786&lt;=7,"De 5 a 7",IF(CD786&lt;=9.5,"De 7,5 a 9,5",IF(CD786&lt;=12,"De 10 a 12",IF(CD786&lt;=14.5,"De 12,5 a 14,5",IF(CD786&lt;=17,"De 15 a 17",IF(CD786&lt;=19.5,"De 17,5 a 19,5",IF(CD786&lt;=22,"De 20 a 22",IF(CD786&lt;=24.5,"De 22,5 a 24,5",IF(CD786&lt;=27,"De 25 a 27","De 27,5 a 30"))))))))))))))))))))))))</f>
        <v>De -20 a -18</v>
      </c>
      <c r="CF786" s="12" t="n">
        <f aca="false">IF(CD786="","",IF(CD786&lt;-27.5,1,IF(CD786&lt;-25,2,IF(CD786&lt;-22.5,3,IF(CD786&lt;-20,4,IF(CD786&lt;-17.5,5,IF(CD786&lt;-15,6,IF(CD786&lt;-12.5,7,IF(CD786&lt;-10,8,IF(CD786&lt;-7.5,9,IF(CD786&lt;-5,10,IF(CD786&lt;-2.5,11,IF(CD786&lt;0,12,IF(CD786&lt;2.5,13,IF(CD786&lt;5,14,IF(CD786&lt;7.5,15,IF(CD786&lt;10,16,IF(CD786&lt;12.5,17,IF(CD786&lt;15,18,IF(CD786&lt;17.5,19,IF(CD786&lt;20,20,IF(CD786&lt;22.5,21,IF(CD786&lt;25,22,IF(CD786&lt;27.5,23,24))))))))))))))))))))))))</f>
        <v>5</v>
      </c>
      <c r="CG786" s="9" t="n">
        <v>-1.75</v>
      </c>
      <c r="CH786" s="10" t="str">
        <f aca="false">IF(CG786="","",IF(AND(CG786&gt;=-10,CG786&lt;=-9.5),"-10 a -9,5",IF(AND(CG786&gt;-9.5,CG786&lt;=-8.5),"-9 a -8,5",IF(AND(CG786&gt;-8.5,CG786&lt;=-7.5),"-8 a -7,5",IF(AND(CG786&gt;-7.5,CG786&lt;=-6.5),"-7 a -6,5",IF(AND(CG786&gt;-6.5,CG786&lt;=-5.5),"-6 a -5,5",IF(AND(CG786&gt;-5.5,CG786&lt;=-4.5),"-5 a -4,5",IF(AND(CG786&gt;-4.5,CG786&lt;=-3.5),"-4 a -3,5",IF(AND(CG786&gt;-3.5,CG786&lt;=-2.5),"-3 a -2,5",IF(CG786=-2.25,"-2,25",IF(AND(CG786&gt;-2.5,CG786&lt;=-1.5),"-2 a -1,5",IF(AND(CG786&gt;-1.5,CG786&lt;=-0.5),"-1 a -0,5",IF(AND(CG786&gt;-0.5,CG786&lt;=0.5),"0 a 0,5",IF(AND(CG786&gt;0.5,CG786&lt;=1.5),"1 a 1,5",IF(AND(CG786&gt;1.5,CG786&lt;=2.5),"2 a 2,5",IF(AND(CG786&gt;2.5,CG786&lt;=3.5),"3 a 3,5",IF(AND(CG786&gt;3.5,CG786&lt;=4.5),"4 a 4,5",IF(AND(CG786&gt;4.5,CG786&lt;=5.5),"5 a 5,5",IF(AND(CG786&gt;5.5,CG786&lt;=6.5),"6 a 6,5",IF(AND(CG786&gt;6.5,CG786&lt;=7.5),"7 a 7,5",IF(AND(CG786&gt;7.5,CG786&lt;=8.5),"8 a 8,5",IF(AND(CG786&gt;8.5,CG786&lt;=9.5),"9 a 9,5",IF(CG786&gt;=10,"10","Fuera de rango")))))))))))))))))))))))</f>
        <v>-2 a -1,5</v>
      </c>
      <c r="CI786" s="11" t="n">
        <f aca="false">IF(CG786="","",IF(CG786=-2.25,"NORMA",IF(CG786&lt;=-9.5,1,IF(CG786&lt;=-8.5,2,IF(CG786&lt;=-7.5,3,IF(CG786&lt;=-6.5,4,IF(CG786&lt;=-5.5,5,IF(CG786&lt;=-4.5,6,IF(CG786&lt;=-3.5,7,IF(CG786&lt;=-2.5,8,IF(CG786&lt;=-1.5,9,IF(CG786&lt;=-0.5,10,IF(CG786&lt;=0.5,11,IF(CG786&lt;=1.5,12,IF(CG786&lt;=2.5,13,IF(CG786&lt;=3.5,14,IF(CG786&lt;=4.5,15,IF(CG786&lt;=5.5,16,IF(CG786&lt;=6.5,17,IF(CG786&lt;=7.5,18,IF(CG786&lt;=8.5,19,IF(CG786&lt;=9.5,20,IF(CG786=10,21,"Fuera de rango")))))))))))))))))))))))</f>
        <v>9</v>
      </c>
      <c r="CJ786" s="9" t="n">
        <v>2.25</v>
      </c>
      <c r="CK786" s="10" t="str">
        <f aca="false">IF(CJ786="","",IF(AND(CJ786&gt;=-6,CJ786&lt;=-5.5),"-6 a -5,5",IF(AND(CJ786&gt;-5.5,CJ786&lt;=-4.5),"-5 a -4,5",IF(AND(CJ786&gt;-4.5,CJ786&lt;=-3.5),"-4 a -3,5",IF(AND(CJ786&gt;-3.5,CJ786&lt;=-2.5),"-3 a -2,5",IF(AND(CJ786&gt;-2.5,CJ786&lt;=-1.5),"-2 a -1,5",IF(AND(CJ786&gt;-1.5,CJ786&lt;=-0.5),"-1 a -0,5",IF(AND(CJ786&gt;-0.5,CJ786&lt;=0.5),"0 a 0,5",IF(AND(CJ786&gt;0.5,CJ786&lt;=1.5),"1 a 1,5",IF(AND(CJ786&gt;1.5,CJ786&lt;2.5),"2",IF(AND(CJ786&gt;=2.5,CJ786&lt;=3),"2,5 a 3",IF(AND(CJ786&gt;3,CJ786&lt;=4),"3,5 a 4",IF(AND(CJ786&gt;4,CJ786&lt;=5),"4,5 a 5",IF(AND(CJ786&gt;5,CJ786&lt;=6),"5,5 a 6",IF(AND(CJ786&gt;6,CJ786&lt;=7),"6,5 a 7",IF(AND(CJ786&gt;7,CJ786&lt;=8),"7,5 a 8",IF(AND(CJ786&gt;8,CJ786&lt;=9.5),"8,5 a 9,5",IF(CJ786=10,"10","Fuera de rango"))))))))))))))))))</f>
        <v>2</v>
      </c>
      <c r="CL786" s="11" t="str">
        <f aca="false">IF(CK786="","",IF(OR(CK786="-6 a -5,5",CK786="-6 - -5,5"),1,IF(OR(CK786="-5 a -4,5",CK786="-5 - -4,5"),2,IF(OR(CK786="-4 a -3,5",CK786="-4 - -3,5"),3,IF(OR(CK786="-3 a -2,5",CK786="-3 - -2,5"),4,IF(OR(CK786="-2 a -1,5",CK786="-2 - -1,5"),5,IF(OR(CK786="-1 a -0,5",CK786="-1 - -0,5"),6,IF(OR(CK786="0 a 0,5",CK786="0 - 0,5"),7,IF(OR(CK786="1 a 1,5",CK786="1 - 1,5"),8,IF(CK786="2","NORMA",IF(OR(CK786="2,5 a 3",CK786="2,5 - 3"),9,IF(OR(CK786="3,5 a 4",CK786="3,5 - 4"),10,IF(OR(CK786="4,5 a 5",CK786="4,5 - 5"),11,IF(OR(CK786="5,5 a 6",CK786="5,5 - 6"),12,IF(OR(CK786="6,5 a 7",CK786="6,5 - 7"),13,IF(OR(CK786="7,5 a 8",CK786="7,5 - 8"),14,IF(OR(CK786="8,5 a 9",CK786="8,5 - 9,5",CK786="9 a 9,5"),15,IF(CK786="10",15,IF(OR(CK786="0,5 a 1",CK786="0,5 - 1"),7,"Fuera de rango")))))))))))))))))))</f>
        <v>NORMA</v>
      </c>
      <c r="CO786" s="10" t="str">
        <f aca="false">IF(CM786&gt;0,"EME"," ")</f>
        <v> </v>
      </c>
      <c r="CQ786" s="10" t="str">
        <f aca="false">IF(CP786&gt;0,"0", " ")</f>
        <v> </v>
      </c>
      <c r="CR786" s="10" t="str">
        <f aca="false">IF(CP786&gt;0,"EME"," ")</f>
        <v> </v>
      </c>
      <c r="CS786" s="9" t="n">
        <v>0</v>
      </c>
      <c r="CV786" s="9" t="n">
        <v>0</v>
      </c>
      <c r="CY786" s="9" t="n">
        <v>0</v>
      </c>
      <c r="DB786" s="9" t="n">
        <v>0</v>
      </c>
      <c r="DC786" s="11" t="str">
        <f aca="false">IF(DB786&lt;0,"2"," ")</f>
        <v> </v>
      </c>
      <c r="DD786" s="11" t="str">
        <f aca="false">IF(DB786&lt;0,"MIO"," ")</f>
        <v> </v>
      </c>
      <c r="DE786" s="9" t="n">
        <v>0</v>
      </c>
      <c r="DF786" s="10" t="str">
        <f aca="false">IF(DE786&lt;0,"3"," ")</f>
        <v> </v>
      </c>
      <c r="DG786" s="10" t="str">
        <f aca="false">IF(DE786&lt;0,"AST"," ")</f>
        <v> </v>
      </c>
      <c r="DH786" s="9" t="n">
        <v>0</v>
      </c>
      <c r="DI786" s="10" t="str">
        <f aca="false">IF(DH786&lt;0,"3"," ")</f>
        <v> </v>
      </c>
      <c r="DJ786" s="10" t="str">
        <f aca="false">IF(DH786&lt;0,"AST"," ")</f>
        <v> </v>
      </c>
      <c r="DK786" s="9" t="n">
        <v>0</v>
      </c>
      <c r="DL786" s="10" t="str">
        <f aca="false">IF(DK786&gt;0,"4"," ")</f>
        <v> </v>
      </c>
      <c r="DM786" s="10" t="str">
        <f aca="false">IF(DK786&gt;0,"PRE"," ")</f>
        <v> </v>
      </c>
      <c r="DN786" s="9" t="n">
        <v>0</v>
      </c>
      <c r="DO786" s="10" t="str">
        <f aca="false">IF(DN786&gt;0,"4"," ")</f>
        <v> </v>
      </c>
      <c r="DP786" s="10" t="str">
        <f aca="false">IF(DN786&gt;0,"PRE"," ")</f>
        <v> </v>
      </c>
      <c r="DS786" s="12" t="str">
        <f aca="false">CONCATENATE(CO786,CU786,DA786,DG786,DM786)</f>
        <v>   </v>
      </c>
      <c r="DT786" s="10" t="e">
        <f aca="false" t="array" ref="DT786">_xlfn.IFS(DS786="EME    ","0", DS786=" HIP   ","1", DS786="  MIO  ","2", DS786="   AST ","3", DS786="    PRE","4", DS786="EME   PRE","5", DS786=" HIP  PRE","6", DS786=" HIP AST ","7", DS786="  MIO PRE","8", DS786="  MIOAST ","9", DS786="   ASTPRE","10",DS786=" HIP ASTPRE","11", DS786="  MIOASTPRE","12", DS786="     ","0")</f>
        <v>#N/A</v>
      </c>
      <c r="DV786" s="1" t="e">
        <f aca="false" t="array" ref="DV786">_xlfn.IFS(DU786="SI","2", DU786="NO","1")</f>
        <v>#N/A</v>
      </c>
      <c r="DX786" s="11" t="str">
        <f aca="false">IF(DW786=0,"1","2")</f>
        <v>1</v>
      </c>
      <c r="DY786" s="11" t="str">
        <f aca="false" t="array" ref="DY786">_xlfn.IFS(DW786=0,"0", DW786=0.25, "1", DW786=0.5,"2", DW786=0.75,"3", DW786=1,"4",DW786=1.25,"5", DW786=1.5,"6", DW786=1.75,"7", DW786=2,"8")</f>
        <v>0</v>
      </c>
      <c r="EA786" s="11" t="str">
        <f aca="false">IF(DZ786=0,"1","2")</f>
        <v>1</v>
      </c>
      <c r="EB786" s="11" t="str">
        <f aca="false" t="array" ref="EB786">_xlfn.IFS(DZ786=0,"0", DZ786=0.25, "1", DZ786=0.5,"2", DZ786=0.75,"3", DZ786=1,"4",DZ786=1.25,"5", DZ786=1.5,"6", DZ786=1.75,"7", DZ786=2,"8")</f>
        <v>0</v>
      </c>
      <c r="ED786" s="10" t="str">
        <f aca="false">IF(EC786=0,"1","2")</f>
        <v>1</v>
      </c>
      <c r="EE786" s="11" t="str">
        <f aca="false" t="array" ref="EE786">_xlfn.IFS(EC786=0,"0", EC786=-0.25, "1", EC786=-0.5,"2", EC786=-0.75,"3", EC786=-1,"4",EC786=-1.25,"5", EC786=-1.5,"6", EC786=-1.75,"7", EC786=-2,"8", EC786=-2.25,"9",EC786=-2.5,"10", EC786=-2.75,"11", EC786=-3,"12", EC786=-3.25,"13", EC786=-3.5,"14", EC786=-3.75,"15",EC786=-4,"16")</f>
        <v>0</v>
      </c>
      <c r="EG786" s="10" t="str">
        <f aca="false">IF(EF786=0,"1","2")</f>
        <v>1</v>
      </c>
      <c r="EH786" s="11" t="str">
        <f aca="false" t="array" ref="EH786">_xlfn.IFS(EF786=0,"0", EF786=-0.25, "1", EF786=-0.5,"2", EF786=-0.75,"3", EF786=-1,"4",EF786=-1.25,"5", EF786=-1.5,"6", EF786=-1.75,"7", EF786=-2,"8", EF786=-2.25,"9",EF786=-2.5,"10", EF786=-2.75,"11", EF786=-3,"12", EF786=-3.25,"13", EF786=-3.5,"14", EF786=-3.75,"15",EF786=-4,"16")</f>
        <v>0</v>
      </c>
      <c r="EJ786" s="11" t="str">
        <f aca="false">IF(EI786=0,"1","2")</f>
        <v>1</v>
      </c>
      <c r="EK786" s="11" t="str">
        <f aca="false" t="array" ref="EK786">_xlfn.IFS(EI786=0,"0", EI786=-0.25, "1", EI786=-0.5,"2", EI786=-0.75,"3", EI786=-1,"4",EI786=-1.25,"5", EI786=-1.5,"6", EI786=-1.75,"7", EI786=-2,"8", EI786=-2.25,"9", EI786=-2.25,"9",EI786=-2.5,"10", EI786=-2.75,"11", EI786=-3,"12", EI786=-3.25,"13", EI786=-3.5,"14", EI786=-3.75,"15",EI786=-4,"16", EI786=0.25, "17", EI786=0.5, "18")</f>
        <v>0</v>
      </c>
      <c r="EM786" s="11" t="str">
        <f aca="false">IF(EL786=0,"1","2")</f>
        <v>1</v>
      </c>
      <c r="EN786" s="11" t="str">
        <f aca="false" t="array" ref="EN786">_xlfn.IFS(EL786=0.25,"17",EL786=0.5,"18", EL786=0,"0", EL786=-0.25, "1", EL786=-0.5,"2", EL786=-0.75,"3", EL786=-1,"4",EL786=-1.25,"5", EL786=-1.5,"6", EL786=-1.75,"7", EL786=-2,"8",EL786= -2.25,"9",EL786=-2.5,"10",EL786= -2.75,"11",EL786= -3,"12",EL786= -3.25,"13",EL786= -3.5,"14",EL786= -3.75,"15",EL786=-4,"16")</f>
        <v>0</v>
      </c>
      <c r="EP786" s="11" t="str">
        <f aca="false">IF(EO786=0,"1","2")</f>
        <v>1</v>
      </c>
      <c r="EQ786" s="11" t="str">
        <f aca="false" t="array" ref="EQ786">_xlfn.IFS(EO786=0,"0", EO786=0.25, "1", EO786=0.5,"2", EO786=0.75,"3", EO786=1,"4",EO786=1.25,"5", EO786=1.5,"6", EO786=1.75,"7", EO786=2,"8", EO786=2.25,"9", EO786=2.25,"9",EO786=2.5,"10", EO786=2.75,"11", EO786=3,"12", EO786=3.25,"13", EO786=3.5,"14", EO786=3.75,"15",EO786=4,"16", EO786=-0.25, "17", bq=-0.5, "18")</f>
        <v>0</v>
      </c>
      <c r="ES786" s="11" t="str">
        <f aca="false">IF(ER786=0,"1","2")</f>
        <v>1</v>
      </c>
      <c r="ET786" s="11" t="str">
        <f aca="false" t="array" ref="ET786">_xlfn.IFS(ER786=0,"0", ER786=0.25, "1", ER786=0.5,"2", ER786=0.75,"3", ER786=1,"4",ER786=1.25,"5", ER786=1.5,"6", ER786=1.75,"7", ER786=2,"8", ER786=2.25,"9", ER786=2.25,"9",ER786=2.5,"10", ER786=2.75,"11", ER786=3,"12", ER786=3.25,"13", ER786=3.5,"14", ER786=3.75,"15",ER786=4,"16", ER786=-0.25, "17", bq=-0.5, "18")</f>
        <v>0</v>
      </c>
      <c r="EV786" s="14" t="e">
        <f aca="false">VLOOKUP(EU786,LEYENDA!$G$2:$H$8,2,TRUE())</f>
        <v>#N/A</v>
      </c>
      <c r="EW786" s="14" t="e">
        <f aca="false" t="array" ref="EW786">_xlfn.IFS(EV786="0-5","1", EV786="6-12","2", EV786="13-18","3", EV786="19-24","4", EV786="25-36","5", EV786="37-48","6", EV786="49-60","7")</f>
        <v>#N/A</v>
      </c>
    </row>
    <row r="787" customFormat="false" ht="13.5" hidden="false" customHeight="false" outlineLevel="0" collapsed="false">
      <c r="A787" s="1" t="n">
        <v>313</v>
      </c>
      <c r="B787" s="2" t="n">
        <v>2</v>
      </c>
      <c r="C787" s="33" t="n">
        <v>43711</v>
      </c>
      <c r="E787" s="5" t="str">
        <f aca="false">VLOOKUP(A787,'286'!$A$3:$J$6279,10,FALSE())</f>
        <v>MANSO SAHAGÚN, CLAUDIA</v>
      </c>
      <c r="F787" s="4" t="str">
        <f aca="false">VLOOKUP(A787,'286'!$A$3:$I$1768,3,FALSE())</f>
        <v>MANSACLA</v>
      </c>
      <c r="G787" s="6" t="n">
        <f aca="false">VLOOKUP(A787,'286'!$A$3:$I$1768,4,FALSE())</f>
        <v>39979</v>
      </c>
      <c r="H787" s="7" t="n">
        <f aca="false">YEAR(C787)-YEAR(G787)</f>
        <v>10</v>
      </c>
      <c r="I787" s="1" t="str">
        <f aca="false">VLOOKUP(H787,LEYENDA!$C$2:$D$6,2,TRUE())</f>
        <v>0-12</v>
      </c>
      <c r="J787" s="5" t="str">
        <f aca="false">VLOOKUP(A787,'286'!$A$3:$I$1768,7,FALSE())</f>
        <v>M</v>
      </c>
      <c r="K787" s="8" t="n">
        <f aca="false">VLOOKUP(A787,'286'!$A$3:$I$1768,2,FALSE())</f>
        <v>0</v>
      </c>
      <c r="L787" s="4" t="str">
        <f aca="false">VLOOKUP(A787,'286'!$A$3:$I$1768,8,FALSE())</f>
        <v>D</v>
      </c>
      <c r="M787" s="4" t="str">
        <f aca="false">VLOOKUP(A787,'286'!$A$3:$I$1768,9,FALSE())</f>
        <v>I</v>
      </c>
      <c r="N787" s="8" t="str">
        <f aca="false">IF(R787=O787, "MISMA","CONTRARIA")</f>
        <v>CONTRARIA</v>
      </c>
      <c r="O787" s="8" t="str">
        <f aca="false" t="array" ref="O787">_xlfn.IFS(L787="D","1", L787="I","2")</f>
        <v>1</v>
      </c>
      <c r="P787" s="8" t="e">
        <f aca="false" t="array" ref="P787">_xlfn.IFS(K787="OD","1", K787="OI","2")</f>
        <v>#N/A</v>
      </c>
      <c r="Q787" s="1" t="str">
        <f aca="false" t="array" ref="Q787">_xlfn.IFS(J787="M","1", J787="H","2")</f>
        <v>1</v>
      </c>
      <c r="R787" s="8" t="str">
        <f aca="false" t="array" ref="R787">_xlfn.IFS(M787="D","1", M787="I","2")</f>
        <v>2</v>
      </c>
      <c r="S787" s="1" t="str">
        <f aca="false" t="array" ref="S787">_xlfn.IFS(N787="CONTRARIA", "1",N787= "MISMA","2")</f>
        <v>1</v>
      </c>
      <c r="T787" s="1" t="str">
        <f aca="false" t="array" ref="T787">_xlfn.IFS(I787="0-12","1", I787="13-24","2", I787="25-40","3", I787="41-60","4", I787="61-100","5")</f>
        <v>1</v>
      </c>
      <c r="U787" s="9" t="n">
        <v>-0.5</v>
      </c>
      <c r="V787" s="10" t="str">
        <f aca="false">IF(U787="","",IF(AND(U787&gt;=-9,U787&lt;=-6.5),"-9 a -6,5",IF(AND(U787&gt;=-6,U787&lt;=-3.5),"-6 a -3,5",IF(AND(U787&gt;=-3,U787&lt;=-1),"-3 a -1",IF(U787=-0.5,"-0,5",IF(AND(U787&gt;=0,U787&lt;=2.5),"0 a 2,5",IF(AND(U787&gt;=3,U787&lt;=5.5),"3 a 5,5",IF(AND(U787&gt;=6,U787&lt;=8.5),"6 a 8,5",IF(AND(U787&gt;=9,U787&lt;=20),"9 a 20","Fuera de rango")))))))))</f>
        <v>-0,5</v>
      </c>
      <c r="W787" s="11" t="str">
        <f aca="false">IF(V787="","",IF(V787="-9 a -6,5",2,IF(V787="-6 a -3,5",3,IF(V787="-3 a -1",4,IF(V787="-0,5","NORMA",IF(V787="0 a 2,5",5,IF(V787="3 a 5,5",6,IF(V787="6 a 8,5",7,IF(V787="9 a 20",8,"Fuera de rango")))))))))</f>
        <v>NORMA</v>
      </c>
      <c r="X787" s="9" t="n">
        <v>6</v>
      </c>
      <c r="Y787" s="11" t="str">
        <f aca="false">IF(X787="","",IF(AND(X787&gt;=0,X787&lt;=4),"0 a 4",IF(AND(X787&gt;=4.5,X787&lt;=8.5),"4,5 a 8,5",IF(X787=9,"9",IF(AND(X787&gt;=9.5,X787&lt;=13),"9,5 a 13",IF(AND(X787&gt;=13.5,X787&lt;=20),"13,5 a 20",IF(AND(X787&gt;=20.5,X787&lt;=35),"20,5 a 35","Fuera de rango")))))))</f>
        <v>4,5 a 8,5</v>
      </c>
      <c r="Z787" s="11" t="n">
        <f aca="false">IF(Y787="","",IF(Y787="0 a 4",1,IF(Y787="4,5 a 8,5",2,IF(Y787="9","NORMA",IF(Y787="9,5 a 13",3,IF(Y787="13,5 a 20",4,IF(Y787="20,5 a 35",5,"Fuera de rango")))))))</f>
        <v>2</v>
      </c>
      <c r="AA787" s="9" t="n">
        <v>11</v>
      </c>
      <c r="AB787" s="10" t="str">
        <f aca="false">IF(AA787="","",IF(AND(AA787&gt;=0,AA787&lt;=9),"0 a 9",IF(AND(AA787&gt;=9.5,AA787&lt;=18.5),"9,5 a 18,5",IF(AA787=19,"19",IF(AND(AA787&gt;=19.5,AA787&lt;=28),"19,5 a 28",IF(AND(AA787&gt;=28.5,AA787&lt;=40),"28,5 a 40","Fuera de rango"))))))</f>
        <v>9,5 a 18,5</v>
      </c>
      <c r="AC787" s="11" t="n">
        <f aca="false" t="array" ref="AC787">_xlfn.IFS(AB787="","",AB787="0 a 9",1,AB787="9,5 a 18,5",2,AB787="19","NORMA",AB787="19,5 a 28",3,AB787="28,5 a 40",4,TRUE(),"Fuera de rango")</f>
        <v>2</v>
      </c>
      <c r="AD787" s="9" t="n">
        <v>3</v>
      </c>
      <c r="AE787" s="10" t="str">
        <f aca="false">IF(AD787="","",IF(AND(AD787&gt;=-10,AD787&lt;=0),"De -10 a 0",IF(AND(AD787&gt;=0.5,AD787&lt;=9.5),"0,5 a 9,5",IF(AD787=10,"10",IF(AND(AD787&gt;=10.5,AD787&lt;=20),"10,5 a 20",IF(AND(AD787&gt;=20.5,AD787&lt;=40),"20,5 a 40","Fuera de rango"))))))</f>
        <v>0,5 a 9,5</v>
      </c>
      <c r="AF787" s="12" t="n">
        <f aca="false">IF(AD787="","",IF(AND(AD787&gt;=-10,AD787&lt;=0),1,IF(AND(AD787&gt;=0.5,AD787&lt;=9.5),2,IF(AD787=10,"NORMA",IF(AND(AD787&gt;=10.5,AD787&lt;=20),3,IF(AND(AD787&gt;=20.5,AD787&lt;=40),4,""))))))</f>
        <v>2</v>
      </c>
      <c r="AG787" s="9" t="n">
        <v>6</v>
      </c>
      <c r="AH787" s="10" t="str">
        <f aca="false">IF(AG787="","",IF(AND(AG787&gt;=0,AG787&lt;=4),"0 a 4",IF(AND(AG787&gt;=4.5,AG787&lt;=8.5),"4,5 a 8,5",IF(AG787=9,"9",IF(AND(AG787&gt;=9.5,AG787&lt;=13),"9,5 a 13",IF(AND(AG787&gt;=13.5,AG787&lt;=25),"13,5 a 25","Fuera de rango"))))))</f>
        <v>4,5 a 8,5</v>
      </c>
      <c r="AI787" s="10" t="n">
        <f aca="false">IF(AH787="","",IF(AH787="0 a 4",1,IF(AH787="4,5 a 8,5",2,IF(AH787="9","NORMA",IF(AH787="9,5 a 13",3,IF(AH787="13,5 a 25",4,""))))))</f>
        <v>2</v>
      </c>
      <c r="AJ787" s="9" t="n">
        <v>3</v>
      </c>
      <c r="AK787" s="10" t="str">
        <f aca="false">IF(AJ787="","",IF(AND(AJ787&gt;=-15,AJ787&lt;=-10.5),"-15 a -10,5",IF(AND(AJ787&gt;=-10,AJ787&lt;=-4),"-10 a -4",IF(AND(AJ787&gt;=-4.5,AJ787&lt;=0),"-4,5 a 0",IF(AND(AJ787&gt;=0.5,AJ787&lt;=4.5),"0,5 a 4,5",IF(AJ787=5,"5",IF(AND(AJ787&gt;=5.5,AJ787&lt;=10),"5,5 a 10",IF(AND(AJ787&gt;=10.5,AJ787&lt;=20),"10,5 a 20","Fuera de rango"))))))))</f>
        <v>0,5 a 4,5</v>
      </c>
      <c r="AL787" s="11" t="n">
        <f aca="false">IF(AK787="","",IF(AK787="-15 a -10,5",1,IF(AK787="-10 a -4",2,IF(AK787="-4,5 a 0",3,IF(AK787="0,5 a 4,5",4,IF(AK787="5","NORMA",IF(AK787="5,5 a 10",5,IF(AK787="10,5 a 20",6,"Error"))))))))</f>
        <v>4</v>
      </c>
      <c r="AM787" s="9" t="n">
        <v>0</v>
      </c>
      <c r="AN787" s="10" t="str">
        <f aca="false">IF(AM787="","",IF(AND(AM787&gt;=-7.5,AM787&lt;=-5.5),"-7,5 a -5,5",IF(AND(AM787&gt;=-5,AM787&lt;=-3),"-5 a -3",IF(AND(AM787&gt;=-2.5,AM787&lt;=-0.5),"-2,5 a -0,5",IF(AM787=0,"0,00",IF(AND(AM787&gt;=0.5,AM787&lt;=2.5),"0,5 a 2,5",IF(AND(AM787&gt;=3,AM787&lt;=5),"3 a 5",IF(AND(AM787&gt;=5.5,AM787&lt;=7.5),"5,5 a 7,5",IF(AND(AM787&gt;=8,AM787&lt;=10),"8 a 10","Fuera de rango")))))))))</f>
        <v>0,00</v>
      </c>
      <c r="AO787" s="11" t="str">
        <f aca="false">IF(AN787="","",IF(AN787="-7,5 a -5,5",1,IF(AN787="-5 a -3",2,IF(AN787="-2,5 a -0,5",3,IF(AN787="0,00","NORMA",IF(AN787="0,5 a 2,5",4,IF(AN787="3 a 5",5,IF(AN787="5,5 a 7,5",6,IF(AN787="8 a 10",7,"Error")))))))))</f>
        <v>NORMA</v>
      </c>
      <c r="AP787" s="9" t="n">
        <v>-1</v>
      </c>
      <c r="AQ787" s="10" t="str">
        <f aca="false">IF(AP787="","",IF(AND(AP787&gt;=-20,AP787&lt;=-9.5),"-20 a -9,5",IF(AND(AP787&gt;=-9,AP787&lt;=-6.5),"-9 a -6,5",IF(AP787=-6,"-6",IF(AND(AP787&gt;=-5.5,AP787&lt;=-3),"-5,5 a -3",IF(AND(AP787&gt;=-2.5,AP787&lt;=0),"-2,5 a 0",IF(AND(AP787&gt;=0.5,AP787&lt;=3),"0,5 a 3",IF(AND(AP787&gt;=3.5,AP787&lt;=6),"3,5 a 6",IF(AND(AP787&gt;=6.5,AP787&lt;=9),"6,5 a 9",IF(AND(AP787&gt;=9.5,AP787&lt;=20),"9,5 a 20","Fuera de rango"))))))))))</f>
        <v>-2,5 a 0</v>
      </c>
      <c r="AR787" s="11" t="n">
        <f aca="false">IF(AQ787="","",IF(AQ787="-20 a -9,5",1,IF(AQ787="-9 a -6,5",2,IF(AQ787="-6","NORMA",IF(AQ787="-5,5 a -3",3,IF(AQ787="-2,5 a 0",4,IF(AQ787="0,5 a 3",5,IF(AQ787="3,5 a 6",6,IF(AQ787="6,5 a 9",7,IF(AQ787="9,5 a 20",8,""))))))))))</f>
        <v>4</v>
      </c>
      <c r="AS787" s="9" t="n">
        <v>-7</v>
      </c>
      <c r="AT787" s="10" t="str">
        <f aca="false">IF(AS787="","",IF(AND(AS787&gt;=-16,AS787&lt;=-14),"-16 a -14",IF(AND(AS787&gt;=-13.5,AS787&lt;=-11.5),"-13,5 a -11,5",IF(AND(AS787&gt;=-11,AS787&lt;=-9),"-11 a -9",IF(AND(AS787&gt;=-8.5,AS787&lt;=-6.5),"-8,5 a -6,5",IF(AND(AS787&gt;=-6,AS787&lt;=-4),"-6 a -4",IF(AND(AS787&gt;=-3.5,AS787&lt;=-1.5),"-3,5 a -1,5",IF(AND(AS787&gt;=-1,AS787&lt;=1),"-1 a 1",IF(AND(AS787&gt;=1.5,AS787&lt;=3.5),"1,5 a 3,5",IF(AND(AS787&gt;=4,AS787&lt;=6),"4 a 6",IF(AND(AS787&gt;=6.5,AS787&lt;=8.5),"6,5 a 8,5",IF(AND(AS787&gt;=9,AS787&lt;=11),"9 a 11",IF(AND(AS787&gt;=11.5,AS787&lt;=13.5),"11,5 a 13,5",IF(AND(AS787&gt;=14,AS787&lt;=16),"14 a 16",IF(AND(AS787&gt;=16.5,AS787&lt;=18.5),"16,5 a 18,5",IF(AND(AS787&gt;=19,AS787&lt;=21),"19 a 21","Fuera de rango"))))))))))))))))</f>
        <v>-8,5 a -6,5</v>
      </c>
      <c r="AU787" s="11" t="n">
        <f aca="false" t="array" ref="AU787">IF(AT787="","",_xlfn.IFS(AT787="-16 a -14",1,AT787="-13,5 a -11,5",2,AT787="-11 a -9",3,AT787="-8,5 a -6,5",4,AT787="-6 a -4",5,AT787="-3,5 a -1,5",6,AT787="-1 a 1",7,AT787="1,5 a 3,5",8,AT787="4 a 6","NORMA",AT787="6,5 a 8,5",9,AT787="9 a 11",10,AT787="11,5 a 13,5",11,AT787="14 a 16",12,AT787="16,5 a 18,5",13,AT787="19 a 21",14,TRUE(),""))</f>
        <v>4</v>
      </c>
      <c r="AV787" s="9" t="n">
        <v>0.25</v>
      </c>
      <c r="AW787" s="10" t="str">
        <f aca="false">IF(AV787="","",IF(AND(AV787&gt;=-1,AV787&lt;=-0.5),"-1 a -0,5",IF(AND(AV787&gt;-0.5,AV787&lt;=0),"De -0,5 a 0",IF(AND(AV787&gt;=0.25,AV787&lt;=0.75),"0,25 a 0,75",IF(AND(AV787&gt;=1,AV787&lt;=1.5),"1 a 1,5",IF(AND(AV787&gt;=1.75,AV787&lt;=2.25),"1,75 a 2,25",IF(AND(AV787&gt;=2.5,AV787&lt;=3),"2,5 a 3",IF(AND(AV787&gt;=3.25,AV787&lt;=3.75),"3,25 a 3,75","Fuera de rango"))))))))</f>
        <v>0,25 a 0,75</v>
      </c>
      <c r="AX787" s="10" t="str">
        <f aca="false">IF(AW787="","",IF(OR(AW787="-1 a -0,5",AW787="-1 a -0.5"),1,IF(OR(AW787="De -0,5 a 0",AW787="-0,5 a 0",AW787="De -0.5 a 0"),2,IF(OR(AW787="0,25 a 0,75",AW787="0.25 a 0.75"),"NORMA",IF(OR(AW787="1 a 1,5",AW787="1 a 1.5"),3,IF(OR(AW787="1,75 a 2,25",AW787="1.75 a 2.25"),4,IF(OR(AW787="2,5 a 3",AW787="2.5 a 3"),5,IF(OR(AW787="3,25 a 3,75",AW787="3.25 a 3.75"),6,""))))))))</f>
        <v>NORMA</v>
      </c>
      <c r="AY787" s="9" t="n">
        <v>-2</v>
      </c>
      <c r="AZ787" s="10" t="str">
        <f aca="false">IF(AY787="","",IF(AND(AY787&gt;=-20,AY787&lt;=-9.5),"-20 a -9,5",IF(AND(AY787&gt;=-9,AY787&lt;=-6.5),"-9 a -6,5",IF(AY787=-6,"-6",IF(AND(AY787&gt;=-5.5,AY787&lt;=-3),"-5,5 a -3",IF(AND(AY787&gt;=-2.5,AY787&lt;=0),"-2,5 a 0",IF(AND(AY787&gt;=0.5,AY787&lt;=3),"0,5 a 3",IF(AND(AY787&gt;=3.5,AY787&lt;=6),"3,5 a 6","Fuera de rango"))))))))</f>
        <v>-2,5 a 0</v>
      </c>
      <c r="BA787" s="11" t="n">
        <f aca="false">IF(AZ787="","",IF(AZ787="-20 a -9,5",1,IF(AZ787="-9 a -6,5",2,IF(AZ787="-6","NORMA",IF(AZ787="-5,5 a -3",3,IF(AZ787="-2,5 a 0",4,IF(AZ787="0,5 a 3",5,IF(AZ787="3,5 a 6",6,""))))))))</f>
        <v>4</v>
      </c>
      <c r="BB787" s="9" t="n">
        <v>22</v>
      </c>
      <c r="BC787" s="10" t="str">
        <f aca="false" t="array" ref="BC787">IF(BB787="","",_xlfn.IFS(AND(BB787&gt;=0,BB787&lt;=2),"0 a 2",AND(BB787&gt;=2.5,BB787&lt;=4.5),"2,5 a 4,5",AND(BB787&gt;=5,BB787&lt;=7),"5 a 7",AND(BB787&gt;=7.5,BB787&lt;=9.5),"7,5 a 9,5",AND(BB787&gt;=10,BB787&lt;=12),"10 a 12",AND(BB787&gt;=12.5,BB787&lt;=14.5),"12,5 a 14,5",BB787=15,"15",AND(BB787&gt;=15.5,BB787&lt;=17.5),"15,5 a 17,5",AND(BB787&gt;=18,BB787&lt;=20),"18 a 20",AND(BB787&gt;=20.5,BB787&lt;=22.5),"20,5 a 22,5",AND(BB787&gt;=23,BB787&lt;=25),"23 a 25",TRUE(),"Fuera de rango"))</f>
        <v>20,5 a 22,5</v>
      </c>
      <c r="BD787" s="11" t="n">
        <f aca="false" t="array" ref="BD787">IF(BC787="","",_xlfn.IFS(BC787="0 a 2",1,BC787="2,5 a 4,5",2,BC787="5 a 7",3,BC787="7,5 a 9,5",4,BC787="10 a 12",5,BC787="12,5 a 14,5",6,BC787="15","NORMA",BC787="15,5 a 17,5",7,BC787="18 a 20",8,BC787="20,5 a 22,5",9,BC787="23 a 25",10,TRUE(),"Fuera de rango"))</f>
        <v>9</v>
      </c>
      <c r="BE787" s="9" t="n">
        <v>24</v>
      </c>
      <c r="BF787" s="10" t="str">
        <f aca="false">IF(BE787="","",IF(AND(BE787&gt;=-20,BE787&lt;=-10),"-20 a -10",IF(AND(BE787&gt;=-9.5,BE787&lt;=0.5),"-9,5 a 0,5",IF(AND(BE787&gt;=1,BE787&lt;=11),"1 a 11",IF(AND(BE787&gt;=11.5,BE787&lt;=20.5),"11,5 a 20,5",IF(BE787=21,"21",IF(AND(BE787&gt;=21.5,BE787&lt;=31.5),"21,5 a 31,5",IF(AND(BE787&gt;=32,BE787&lt;=42),"32 a 42","Fuera de rango"))))))))</f>
        <v>21,5 a 31,5</v>
      </c>
      <c r="BG787" s="11" t="n">
        <f aca="false">IF(BF787="","",IF(BF787="-20 a -10",1,IF(BF787="-9,5 a 0,5",2,IF(BF787="1 a 11",3,IF(BF787="11,5 a 20,5",4,IF(BF787="21","NORMA",IF(BF787="21,5 a 31,5",5,IF(BF787="32 a 42",6,""))))))))</f>
        <v>5</v>
      </c>
      <c r="BH787" s="9" t="n">
        <v>9</v>
      </c>
      <c r="BI787" s="10" t="str">
        <f aca="false">IF(BH787="","",IF(AND(BH787&gt;=-20,BH787&lt;=-15),"-20 a -15",IF(AND(BH787&gt;=-14.5,BH787&lt;=-9.5),"-14,5 a -9,5",IF(AND(BH787&gt;=-9,BH787&lt;=-4),"-9 a -4",IF(AND(BH787&gt;=-3.5,BH787&lt;=2.5),"-3,5 a 2,5",IF(AND(BH787&gt;=3,BH787&lt;=8),"3 a 8",IF(AND(BH787&gt;=8.5,BH787&lt;=14.5),"8,5 a 14,5",IF(BH787=15,"15",IF(AND(BH787&gt;=15.5,BH787&lt;=20.5),"15,5 a 20,5",IF(AND(BH787&gt;=21,BH787&lt;=26),"21 a 26","Fuera de rango"))))))))))</f>
        <v>8,5 a 14,5</v>
      </c>
      <c r="BJ787" s="11" t="n">
        <f aca="false">IF(BI787="","",IF(BI787="-20 a -15",1,IF(BI787="-14,5 a -9,5",2,IF(BI787="-9 a -4",3,IF(BI787="-3,5 a 2,5",4,IF(BI787="3 a 8",5,IF(BI787="8,5 a 14,5",6,IF(BI787="15","NORMA",IF(BI787="15,5 a 20,5",7,IF(BI787="21 a 26",8,IF(BI787="26,5 a 31,5",9,"")))))))))))</f>
        <v>6</v>
      </c>
      <c r="BK787" s="9" t="n">
        <v>9</v>
      </c>
      <c r="BL787" s="10" t="str">
        <f aca="false">IF(BK787="","",IF(AND(BK787&gt;=0,BK787&lt;=2),"0 - 2",IF(AND(BK787&gt;=2.5,BK787&lt;=4.5),"2,5 - 4,5",IF(AND(BK787&gt;=5,BK787&lt;=7),"5 - 7",IF(AND(BK787&gt;=7.5,BK787&lt;=9.5),"7,5 - 9,5",IF(AND(BK787&gt;=10,BK787&lt;=12),"10 - 12",IF(AND(BK787&gt;=12.5,BK787&lt;=13.5),"12,5 - 13,5",IF(BK787=14,"14",IF(AND(BK787&gt;=14.5,BK787&lt;=16.5),"14,5 - 16,5",IF(AND(BK787&gt;=17,BK787&lt;=19),"17 - 19",IF(AND(BK787&gt;=19.5,BK787&lt;=21.5),"19,5 - 21,5",IF(AND(BK787&gt;=22,BK787&lt;=24),"22 - 24",IF(AND(BK787&gt;=24.5,BK787&lt;=26.5),"24,5 - 26,5",IF(AND(BK787&gt;=27,BK787&lt;=29),"27 - 29",IF(AND(BK787&gt;=29.5,BK787&lt;=30),"29,5 - 30","Fuera de rango")))))))))))))))</f>
        <v>7,5 - 9,5</v>
      </c>
      <c r="BM787" s="11" t="n">
        <f aca="false">IF(BL787="","",IF(BL787="0 - 2",1,IF(BL787="2,5 - 4,5",2,IF(BL787="5 - 7",3,IF(BL787="7,5 - 9,5",4,IF(BL787="10 - 12",5,IF(BL787="12,5 - 13,5",6,IF(BL787="14","NORMA",IF(BL787="14,5 - 16,5",7,IF(BL787="17 - 19",8,IF(BL787="19,5 - 21,5",9,IF(BL787="22 - 24",10,IF(BL787="24,5 - 26,5",11,IF(BL787="27 - 29",12,IF(BL787="29,5 - 30",13,"")))))))))))))))</f>
        <v>4</v>
      </c>
      <c r="BN787" s="9" t="n">
        <v>13</v>
      </c>
      <c r="BO787" s="11" t="str">
        <f aca="false">IF(BN787="","",IF(AND(BN787&gt;=-20,BN787&lt;=-10),"-20 a -10",IF(AND(BN787&gt;=-9.5,BN787&lt;=0.5),"-9,5 a 0,5",IF(AND(BN787&gt;=1,BN787&lt;=11),"1 a 11",IF(AND(BN787&gt;=11.5,BN787&lt;=21.5),"11,5 a 21,5",IF(BN787=22,"22",IF(AND(BN787&gt;=22.5,BN787&lt;=32.5),"22,5 a 32,5",IF(AND(BN787&gt;=33,BN787&lt;=43),"33 a 43","Fuera de rango"))))))))</f>
        <v>11,5 a 21,5</v>
      </c>
      <c r="BP787" s="11" t="n">
        <f aca="false">IF(BO787="","",IF(BO787="-20 a -10",1,IF(BO787="-9,5 a 0,5",2,IF(BO787="1 a 11",3,IF(BO787="11,5 a 21,5",4,IF(BO787="22","NORMA",IF(BO787="22,5 a 32,5",5,IF(BO787="33 a 43",6,""))))))))</f>
        <v>4</v>
      </c>
      <c r="BQ787" s="9" t="n">
        <v>8</v>
      </c>
      <c r="BR787" s="10" t="str">
        <f aca="false">IF(BQ787="","",IF(AND(BQ787&gt;=-20,BQ787&lt;=-15),"-20 a -15",IF(AND(BQ787&gt;=-14.5,BQ787&lt;=-9.5),"-14,5 a -9,5",IF(AND(BQ787&gt;=-9,BQ787&lt;=-4),"-9 a -4",IF(AND(BQ787&gt;=-3.5,BQ787&lt;=2.5),"-3,5 a 2,5",IF(AND(BQ787&gt;=3,BQ787&lt;=8),"3 a 8",IF(AND(BQ787&gt;=8.5,BQ787&lt;=13.5),"8,5 a 13,5",IF(AND(BQ787&gt;=14,BQ787&lt;=17.5),"14 a 17,5",IF(BQ787=18,"18",IF(AND(BQ787&gt;=18.5,BQ787&lt;=23.5),"18,5 a 23,5",IF(AND(BQ787&gt;=24,BQ787&lt;=29),"24 a 29",IF(AND(BQ787&gt;=29.5,BQ787&lt;=34.5),"29,5 a 34,5",IF(AND(BQ787&gt;=35,BQ787&lt;=40),"35 a 40","Fuera de rango")))))))))))))</f>
        <v>3 a 8</v>
      </c>
      <c r="BS787" s="11" t="n">
        <f aca="false">IF(BR787="","",IF(BR787="-20 a -15",1,IF(BR787="-14,5 a -9,5",2,IF(BR787="-9 a -4",3,IF(BR787="-3,5 a 2,5",4,IF(BR787="3 a 8",5,IF(BR787="8,5 a 13,5",6,IF(BR787="14 a 17,5",7,IF(BR787="18","NORMA",IF(BR787="18,5 a 23,5",8,IF(BR787="24 a 29",9,IF(BR787="29,5 a 34,5",10,IF(BR787="35 a 40",11,"")))))))))))))</f>
        <v>5</v>
      </c>
      <c r="BT787" s="9" t="n">
        <v>0</v>
      </c>
      <c r="BU787" s="10" t="str">
        <f aca="false">IF(BT787="","",IF(AND(BT787&gt;=-20,BT787&lt;=-18),"-20 a -18",IF(AND(BT787&gt;=-17.5,BT787&lt;=-15.5),"-17,5 a -15,5",IF(AND(BT787&gt;=-15,BT787&lt;=-13),"-15 a -13",IF(AND(BT787&gt;=-12.5,BT787&lt;=-10.5),"-12,5 a -10,5",IF(AND(BT787&gt;=-10,BT787&lt;=-8),"-10 a -8",IF(AND(BT787&gt;=-7.5,BT787&lt;=-5.5),"-7,5 a -5,5",IF(AND(BT787&gt;=-5,BT787&lt;=-3),"-5 a -3",IF(AND(BT787&gt;=-2.5,BT787&lt;=-0.5),"-2,5 a -0,5",IF(BT787=0,"0",IF(AND(BT787&gt;=0.5,BT787&lt;=2.5),"0,5 a 2,5",IF(AND(BT787&gt;=3,BT787&lt;=5),"3 a 5",IF(AND(BT787&gt;=5.5,BT787&lt;=7.5),"5,5 a 7,5",IF(AND(BT787&gt;=8,BT787&lt;=10),"8 a 10",IF(AND(BT787&gt;=10.5,BT787&lt;=12.5),"10,5 a 12,5",IF(AND(BT787&gt;=13,BT787&lt;=15),"13 a 15",IF(AND(BT787&gt;=15.5,BT787&lt;=17.5),"15,5 a 17,5",IF(AND(BT787&gt;=18,BT787&lt;=20),"18 a 20","Fuera de rango"))))))))))))))))))</f>
        <v>0</v>
      </c>
      <c r="BV787" s="11" t="str">
        <f aca="false">IF(BT787="","",IF(BT787=0,"NORMA",IF(AND(BT787&gt;=-20,BT787&lt;=-18),2,IF(AND(BT787&gt;=-17.5,BT787&lt;=-15.5),2,IF(AND(BT787&gt;=-15,BT787&lt;=-13),3,IF(AND(BT787&gt;=-12.5,BT787&lt;=-10.5),4,IF(AND(BT787&gt;=-10,BT787&lt;=-8),5,IF(AND(BT787&gt;=-7.5,BT787&lt;=-5.5),6,IF(AND(BT787&gt;=-5,BT787&lt;=-3),7,IF(AND(BT787&gt;=-2.5,BT787&lt;=-0.5),8,IF(AND(BT787&gt;=0.5,BT787&lt;=2.5),9,IF(AND(BT787&gt;=3,BT787&lt;=5),10,IF(AND(BT787&gt;=5.5,BT787&lt;=7.5),11,IF(AND(BT787&gt;=8,BT787&lt;=10),12,IF(AND(BT787&gt;=10.5,BT787&lt;=12.5),13,IF(AND(BT787&gt;=13,BT787&lt;=15),14,IF(AND(BT787&gt;=15.5,BT787&lt;=17.5),15,IF(AND(BT787&gt;=18,BT787&lt;=20),16,"Fuera de rango"))))))))))))))))))</f>
        <v>NORMA</v>
      </c>
      <c r="BW787" s="9" t="n">
        <v>-3</v>
      </c>
      <c r="BX787" s="10" t="n">
        <f aca="false">18.5- (0.3*H787)</f>
        <v>15.5</v>
      </c>
      <c r="BY787" s="10" t="n">
        <f aca="false">(BW787)-(BX787)</f>
        <v>-18.5</v>
      </c>
      <c r="BZ787" s="10" t="str">
        <f aca="false">IF(BY787="","",IF(BY787&lt;-27.5,"De -30 a -28",IF(BY787&lt;-25,"De -27,5 a -25,5",IF(BY787&lt;-22.5,"De -25 a -23",IF(BY787&lt;-20,"De -22,5 a -20,5",IF(BY787&lt;-17.5,"De -20 a -18",IF(BY787&lt;-15,"De -17,5 a -15,5",IF(BY787&lt;-12.5,"De -15 a -13",IF(BY787&lt;-10,"De -12,5 a -10,5",IF(BY787&lt;-7.5,"De -10 a -8",IF(BY787&lt;-5,"De -7,5 a -5,5",IF(BY787&lt;-2.5,"De -5 a -3",IF(BY787&lt;0,"De -2,5 a -0,5",IF(BY787&lt;2.5,"De 0 a 2",IF(BY787&lt;5,"De 2,5 a 4,5",IF(BY787&lt;7.5,"De 5 a 7",IF(BY787&lt;10,"De 7,5 a 9,5",IF(BY787&lt;12.5,"De 10 a 12",IF(BY787&lt;15,"De 12,5 a 14,5",IF(BY787&lt;17.5,"De 15 a 17",IF(BY787&lt;20,"De 17,5 a 19,5",IF(BY787&lt;22.5,"De 20 a 22",IF(BY787&lt;25,"De 22,5 a 24,5",IF(BY787&lt;27.5,"De 25 a 27","De 27,5 a 30"))))))))))))))))))))))))</f>
        <v>De -20 a -18</v>
      </c>
      <c r="CA787" s="12" t="n">
        <f aca="false">IF(BY787="","",IF(BY787&lt;=-28,1,IF(BY787&lt;=-25.5,2,IF(BY787&lt;=-23,3,IF(BY787&lt;=-20.5,4,IF(BY787&lt;=-18,5,IF(BY787&lt;=-15.5,6,IF(BY787&lt;=-13,7,IF(BY787&lt;=-10.5,8,IF(BY787&lt;=-8,9,IF(BY787&lt;=-5.5,10,IF(BY787&lt;=-3,11,IF(BY787&lt;=-0.5,12,IF(BY787&lt;=2,13,IF(BY787&lt;=4.5,14,IF(BY787&lt;=7,15,IF(BY787&lt;=9.5,16,IF(BY787&lt;=12,17,IF(BY787&lt;=14.5,18,IF(BY787&lt;=17,19,IF(BY787&lt;=19.5,20,IF(BY787&lt;=22,21,IF(BY787&lt;=24.5,22,IF(BY787&lt;=27,23,IF(BY787&lt;=30,24,"Fuera de rango")))))))))))))))))))))))))</f>
        <v>5</v>
      </c>
      <c r="CB787" s="9" t="n">
        <v>-2.75</v>
      </c>
      <c r="CC787" s="10" t="n">
        <f aca="false">18.5- (0.3*H787)</f>
        <v>15.5</v>
      </c>
      <c r="CD787" s="10" t="n">
        <f aca="false">(CB787)-(CC787)</f>
        <v>-18.25</v>
      </c>
      <c r="CE787" s="10" t="str">
        <f aca="false">IF(CD787="","",IF(CD787&lt;-27.5,"De -30 a -28",IF(CD787&lt;-25,"De -27,5 a -25,5",IF(CD787&lt;-22.5,"De -25 a -23",IF(CD787&lt;-20,"De -22,5 a -20,5",IF(CD787&lt;-17.5,"De -20 a -18",IF(CD787&lt;-15,"De -17,5 a -15,5",IF(CD787&lt;-12.5,"De -15 a -13",IF(CD787&lt;-10,"De -12,5 a -10,5",IF(CD787&lt;-7.5,"De -10 a -8",IF(CD787&lt;-5,"De -7,5 a -5,5",IF(CD787&lt;-2.5,"De -5 a -3",IF(CD787&lt;0,"De -2,5 a -0,5",IF(CD787&lt;=2,"De 0 a 2",IF(CD787&lt;=4.5,"De 2,5 a 4,5",IF(CD787&lt;=7,"De 5 a 7",IF(CD787&lt;=9.5,"De 7,5 a 9,5",IF(CD787&lt;=12,"De 10 a 12",IF(CD787&lt;=14.5,"De 12,5 a 14,5",IF(CD787&lt;=17,"De 15 a 17",IF(CD787&lt;=19.5,"De 17,5 a 19,5",IF(CD787&lt;=22,"De 20 a 22",IF(CD787&lt;=24.5,"De 22,5 a 24,5",IF(CD787&lt;=27,"De 25 a 27","De 27,5 a 30"))))))))))))))))))))))))</f>
        <v>De -20 a -18</v>
      </c>
      <c r="CF787" s="12" t="n">
        <f aca="false">IF(CD787="","",IF(CD787&lt;-27.5,1,IF(CD787&lt;-25,2,IF(CD787&lt;-22.5,3,IF(CD787&lt;-20,4,IF(CD787&lt;-17.5,5,IF(CD787&lt;-15,6,IF(CD787&lt;-12.5,7,IF(CD787&lt;-10,8,IF(CD787&lt;-7.5,9,IF(CD787&lt;-5,10,IF(CD787&lt;-2.5,11,IF(CD787&lt;0,12,IF(CD787&lt;2.5,13,IF(CD787&lt;5,14,IF(CD787&lt;7.5,15,IF(CD787&lt;10,16,IF(CD787&lt;12.5,17,IF(CD787&lt;15,18,IF(CD787&lt;17.5,19,IF(CD787&lt;20,20,IF(CD787&lt;22.5,21,IF(CD787&lt;25,22,IF(CD787&lt;27.5,23,24))))))))))))))))))))))))</f>
        <v>5</v>
      </c>
      <c r="CG787" s="9" t="n">
        <v>-1</v>
      </c>
      <c r="CH787" s="10" t="str">
        <f aca="false">IF(CG787="","",IF(AND(CG787&gt;=-10,CG787&lt;=-9.5),"-10 a -9,5",IF(AND(CG787&gt;-9.5,CG787&lt;=-8.5),"-9 a -8,5",IF(AND(CG787&gt;-8.5,CG787&lt;=-7.5),"-8 a -7,5",IF(AND(CG787&gt;-7.5,CG787&lt;=-6.5),"-7 a -6,5",IF(AND(CG787&gt;-6.5,CG787&lt;=-5.5),"-6 a -5,5",IF(AND(CG787&gt;-5.5,CG787&lt;=-4.5),"-5 a -4,5",IF(AND(CG787&gt;-4.5,CG787&lt;=-3.5),"-4 a -3,5",IF(AND(CG787&gt;-3.5,CG787&lt;=-2.5),"-3 a -2,5",IF(CG787=-2.25,"-2,25",IF(AND(CG787&gt;-2.5,CG787&lt;=-1.5),"-2 a -1,5",IF(AND(CG787&gt;-1.5,CG787&lt;=-0.5),"-1 a -0,5",IF(AND(CG787&gt;-0.5,CG787&lt;=0.5),"0 a 0,5",IF(AND(CG787&gt;0.5,CG787&lt;=1.5),"1 a 1,5",IF(AND(CG787&gt;1.5,CG787&lt;=2.5),"2 a 2,5",IF(AND(CG787&gt;2.5,CG787&lt;=3.5),"3 a 3,5",IF(AND(CG787&gt;3.5,CG787&lt;=4.5),"4 a 4,5",IF(AND(CG787&gt;4.5,CG787&lt;=5.5),"5 a 5,5",IF(AND(CG787&gt;5.5,CG787&lt;=6.5),"6 a 6,5",IF(AND(CG787&gt;6.5,CG787&lt;=7.5),"7 a 7,5",IF(AND(CG787&gt;7.5,CG787&lt;=8.5),"8 a 8,5",IF(AND(CG787&gt;8.5,CG787&lt;=9.5),"9 a 9,5",IF(CG787&gt;=10,"10","Fuera de rango")))))))))))))))))))))))</f>
        <v>-1 a -0,5</v>
      </c>
      <c r="CI787" s="11" t="n">
        <f aca="false">IF(CG787="","",IF(CG787=-2.25,"NORMA",IF(CG787&lt;=-9.5,1,IF(CG787&lt;=-8.5,2,IF(CG787&lt;=-7.5,3,IF(CG787&lt;=-6.5,4,IF(CG787&lt;=-5.5,5,IF(CG787&lt;=-4.5,6,IF(CG787&lt;=-3.5,7,IF(CG787&lt;=-2.5,8,IF(CG787&lt;=-1.5,9,IF(CG787&lt;=-0.5,10,IF(CG787&lt;=0.5,11,IF(CG787&lt;=1.5,12,IF(CG787&lt;=2.5,13,IF(CG787&lt;=3.5,14,IF(CG787&lt;=4.5,15,IF(CG787&lt;=5.5,16,IF(CG787&lt;=6.5,17,IF(CG787&lt;=7.5,18,IF(CG787&lt;=8.5,19,IF(CG787&lt;=9.5,20,IF(CG787=10,21,"Fuera de rango")))))))))))))))))))))))</f>
        <v>10</v>
      </c>
      <c r="CJ787" s="9" t="n">
        <v>1.75</v>
      </c>
      <c r="CK787" s="10" t="str">
        <f aca="false">IF(CJ787="","",IF(AND(CJ787&gt;=-6,CJ787&lt;=-5.5),"-6 a -5,5",IF(AND(CJ787&gt;-5.5,CJ787&lt;=-4.5),"-5 a -4,5",IF(AND(CJ787&gt;-4.5,CJ787&lt;=-3.5),"-4 a -3,5",IF(AND(CJ787&gt;-3.5,CJ787&lt;=-2.5),"-3 a -2,5",IF(AND(CJ787&gt;-2.5,CJ787&lt;=-1.5),"-2 a -1,5",IF(AND(CJ787&gt;-1.5,CJ787&lt;=-0.5),"-1 a -0,5",IF(AND(CJ787&gt;-0.5,CJ787&lt;=0.5),"0 a 0,5",IF(AND(CJ787&gt;0.5,CJ787&lt;=1.5),"1 a 1,5",IF(AND(CJ787&gt;1.5,CJ787&lt;2.5),"2",IF(AND(CJ787&gt;=2.5,CJ787&lt;=3),"2,5 a 3",IF(AND(CJ787&gt;3,CJ787&lt;=4),"3,5 a 4",IF(AND(CJ787&gt;4,CJ787&lt;=5),"4,5 a 5",IF(AND(CJ787&gt;5,CJ787&lt;=6),"5,5 a 6",IF(AND(CJ787&gt;6,CJ787&lt;=7),"6,5 a 7",IF(AND(CJ787&gt;7,CJ787&lt;=8),"7,5 a 8",IF(AND(CJ787&gt;8,CJ787&lt;=9.5),"8,5 a 9,5",IF(CJ787=10,"10","Fuera de rango"))))))))))))))))))</f>
        <v>2</v>
      </c>
      <c r="CL787" s="11" t="str">
        <f aca="false">IF(CK787="","",IF(OR(CK787="-6 a -5,5",CK787="-6 - -5,5"),1,IF(OR(CK787="-5 a -4,5",CK787="-5 - -4,5"),2,IF(OR(CK787="-4 a -3,5",CK787="-4 - -3,5"),3,IF(OR(CK787="-3 a -2,5",CK787="-3 - -2,5"),4,IF(OR(CK787="-2 a -1,5",CK787="-2 - -1,5"),5,IF(OR(CK787="-1 a -0,5",CK787="-1 - -0,5"),6,IF(OR(CK787="0 a 0,5",CK787="0 - 0,5"),7,IF(OR(CK787="1 a 1,5",CK787="1 - 1,5"),8,IF(CK787="2","NORMA",IF(OR(CK787="2,5 a 3",CK787="2,5 - 3"),9,IF(OR(CK787="3,5 a 4",CK787="3,5 - 4"),10,IF(OR(CK787="4,5 a 5",CK787="4,5 - 5"),11,IF(OR(CK787="5,5 a 6",CK787="5,5 - 6"),12,IF(OR(CK787="6,5 a 7",CK787="6,5 - 7"),13,IF(OR(CK787="7,5 a 8",CK787="7,5 - 8"),14,IF(OR(CK787="8,5 a 9",CK787="8,5 - 9,5",CK787="9 a 9,5"),15,IF(CK787="10",15,IF(OR(CK787="0,5 a 1",CK787="0,5 - 1"),7,"Fuera de rango")))))))))))))))))))</f>
        <v>NORMA</v>
      </c>
      <c r="CO787" s="10" t="str">
        <f aca="false">IF(CM787&gt;0,"EME"," ")</f>
        <v> </v>
      </c>
      <c r="CQ787" s="10" t="str">
        <f aca="false">IF(CP787&gt;0,"0", " ")</f>
        <v> </v>
      </c>
      <c r="CR787" s="10" t="str">
        <f aca="false">IF(CP787&gt;0,"EME"," ")</f>
        <v> </v>
      </c>
      <c r="CS787" s="9" t="n">
        <v>0.5</v>
      </c>
      <c r="CV787" s="9" t="n">
        <v>0.5</v>
      </c>
      <c r="CY787" s="9" t="n">
        <v>0</v>
      </c>
      <c r="DB787" s="9" t="n">
        <v>0</v>
      </c>
      <c r="DC787" s="11" t="str">
        <f aca="false">IF(DB787&lt;0,"2"," ")</f>
        <v> </v>
      </c>
      <c r="DD787" s="11" t="str">
        <f aca="false">IF(DB787&lt;0,"MIO"," ")</f>
        <v> </v>
      </c>
      <c r="DE787" s="9" t="n">
        <v>-0.75</v>
      </c>
      <c r="DF787" s="10" t="str">
        <f aca="false">IF(DE787&lt;0,"3"," ")</f>
        <v>3</v>
      </c>
      <c r="DG787" s="10" t="str">
        <f aca="false">IF(DE787&lt;0,"AST"," ")</f>
        <v>AST</v>
      </c>
      <c r="DH787" s="9" t="n">
        <v>-0.75</v>
      </c>
      <c r="DI787" s="10" t="str">
        <f aca="false">IF(DH787&lt;0,"3"," ")</f>
        <v>3</v>
      </c>
      <c r="DJ787" s="10" t="str">
        <f aca="false">IF(DH787&lt;0,"AST"," ")</f>
        <v>AST</v>
      </c>
      <c r="DK787" s="9" t="n">
        <v>0</v>
      </c>
      <c r="DL787" s="10" t="str">
        <f aca="false">IF(DK787&gt;0,"4"," ")</f>
        <v> </v>
      </c>
      <c r="DM787" s="10" t="str">
        <f aca="false">IF(DK787&gt;0,"PRE"," ")</f>
        <v> </v>
      </c>
      <c r="DN787" s="9" t="n">
        <v>0</v>
      </c>
      <c r="DO787" s="10" t="str">
        <f aca="false">IF(DN787&gt;0,"4"," ")</f>
        <v> </v>
      </c>
      <c r="DP787" s="10" t="str">
        <f aca="false">IF(DN787&gt;0,"PRE"," ")</f>
        <v> </v>
      </c>
      <c r="DS787" s="12" t="str">
        <f aca="false">CONCATENATE(CO787,CU787,DA787,DG787,DM787)</f>
        <v> AST </v>
      </c>
      <c r="DT787" s="10" t="e">
        <f aca="false" t="array" ref="DT787">_xlfn.IFS(DS787="EME    ","0", DS787=" HIP   ","1", DS787="  MIO  ","2", DS787="   AST ","3", DS787="    PRE","4", DS787="EME   PRE","5", DS787=" HIP  PRE","6", DS787=" HIP AST ","7", DS787="  MIO PRE","8", DS787="  MIOAST ","9", DS787="   ASTPRE","10",DS787=" HIP ASTPRE","11", DS787="  MIOASTPRE","12", DS787="     ","0")</f>
        <v>#N/A</v>
      </c>
      <c r="DV787" s="1" t="e">
        <f aca="false" t="array" ref="DV787">_xlfn.IFS(DU787="SI","2", DU787="NO","1")</f>
        <v>#N/A</v>
      </c>
      <c r="DX787" s="11" t="str">
        <f aca="false">IF(DW787=0,"1","2")</f>
        <v>1</v>
      </c>
      <c r="DY787" s="11" t="str">
        <f aca="false" t="array" ref="DY787">_xlfn.IFS(DW787=0,"0", DW787=0.25, "1", DW787=0.5,"2", DW787=0.75,"3", DW787=1,"4",DW787=1.25,"5", DW787=1.5,"6", DW787=1.75,"7", DW787=2,"8")</f>
        <v>0</v>
      </c>
      <c r="EA787" s="11" t="str">
        <f aca="false">IF(DZ787=0,"1","2")</f>
        <v>1</v>
      </c>
      <c r="EB787" s="11" t="str">
        <f aca="false" t="array" ref="EB787">_xlfn.IFS(DZ787=0,"0", DZ787=0.25, "1", DZ787=0.5,"2", DZ787=0.75,"3", DZ787=1,"4",DZ787=1.25,"5", DZ787=1.5,"6", DZ787=1.75,"7", DZ787=2,"8")</f>
        <v>0</v>
      </c>
      <c r="ED787" s="10" t="str">
        <f aca="false">IF(EC787=0,"1","2")</f>
        <v>1</v>
      </c>
      <c r="EE787" s="11" t="str">
        <f aca="false" t="array" ref="EE787">_xlfn.IFS(EC787=0,"0", EC787=-0.25, "1", EC787=-0.5,"2", EC787=-0.75,"3", EC787=-1,"4",EC787=-1.25,"5", EC787=-1.5,"6", EC787=-1.75,"7", EC787=-2,"8", EC787=-2.25,"9",EC787=-2.5,"10", EC787=-2.75,"11", EC787=-3,"12", EC787=-3.25,"13", EC787=-3.5,"14", EC787=-3.75,"15",EC787=-4,"16")</f>
        <v>0</v>
      </c>
      <c r="EG787" s="10" t="str">
        <f aca="false">IF(EF787=0,"1","2")</f>
        <v>1</v>
      </c>
      <c r="EH787" s="11" t="str">
        <f aca="false" t="array" ref="EH787">_xlfn.IFS(EF787=0,"0", EF787=-0.25, "1", EF787=-0.5,"2", EF787=-0.75,"3", EF787=-1,"4",EF787=-1.25,"5", EF787=-1.5,"6", EF787=-1.75,"7", EF787=-2,"8", EF787=-2.25,"9",EF787=-2.5,"10", EF787=-2.75,"11", EF787=-3,"12", EF787=-3.25,"13", EF787=-3.5,"14", EF787=-3.75,"15",EF787=-4,"16")</f>
        <v>0</v>
      </c>
      <c r="EJ787" s="11" t="str">
        <f aca="false">IF(EI787=0,"1","2")</f>
        <v>1</v>
      </c>
      <c r="EK787" s="11" t="str">
        <f aca="false" t="array" ref="EK787">_xlfn.IFS(EI787=0,"0", EI787=-0.25, "1", EI787=-0.5,"2", EI787=-0.75,"3", EI787=-1,"4",EI787=-1.25,"5", EI787=-1.5,"6", EI787=-1.75,"7", EI787=-2,"8", EI787=-2.25,"9", EI787=-2.25,"9",EI787=-2.5,"10", EI787=-2.75,"11", EI787=-3,"12", EI787=-3.25,"13", EI787=-3.5,"14", EI787=-3.75,"15",EI787=-4,"16", EI787=0.25, "17", EI787=0.5, "18")</f>
        <v>0</v>
      </c>
      <c r="EM787" s="11" t="str">
        <f aca="false">IF(EL787=0,"1","2")</f>
        <v>1</v>
      </c>
      <c r="EN787" s="11" t="str">
        <f aca="false" t="array" ref="EN787">_xlfn.IFS(EL787=0.25,"17",EL787=0.5,"18", EL787=0,"0", EL787=-0.25, "1", EL787=-0.5,"2", EL787=-0.75,"3", EL787=-1,"4",EL787=-1.25,"5", EL787=-1.5,"6", EL787=-1.75,"7", EL787=-2,"8",EL787= -2.25,"9",EL787=-2.5,"10",EL787= -2.75,"11",EL787= -3,"12",EL787= -3.25,"13",EL787= -3.5,"14",EL787= -3.75,"15",EL787=-4,"16")</f>
        <v>0</v>
      </c>
      <c r="EP787" s="11" t="str">
        <f aca="false">IF(EO787=0,"1","2")</f>
        <v>1</v>
      </c>
      <c r="EQ787" s="11" t="str">
        <f aca="false" t="array" ref="EQ787">_xlfn.IFS(EO787=0,"0", EO787=0.25, "1", EO787=0.5,"2", EO787=0.75,"3", EO787=1,"4",EO787=1.25,"5", EO787=1.5,"6", EO787=1.75,"7", EO787=2,"8", EO787=2.25,"9", EO787=2.25,"9",EO787=2.5,"10", EO787=2.75,"11", EO787=3,"12", EO787=3.25,"13", EO787=3.5,"14", EO787=3.75,"15",EO787=4,"16", EO787=-0.25, "17", bq=-0.5, "18")</f>
        <v>0</v>
      </c>
      <c r="ES787" s="11" t="str">
        <f aca="false">IF(ER787=0,"1","2")</f>
        <v>1</v>
      </c>
      <c r="ET787" s="11" t="str">
        <f aca="false" t="array" ref="ET787">_xlfn.IFS(ER787=0,"0", ER787=0.25, "1", ER787=0.5,"2", ER787=0.75,"3", ER787=1,"4",ER787=1.25,"5", ER787=1.5,"6", ER787=1.75,"7", ER787=2,"8", ER787=2.25,"9", ER787=2.25,"9",ER787=2.5,"10", ER787=2.75,"11", ER787=3,"12", ER787=3.25,"13", ER787=3.5,"14", ER787=3.75,"15",ER787=4,"16", ER787=-0.25, "17", bq=-0.5, "18")</f>
        <v>0</v>
      </c>
      <c r="EV787" s="14" t="e">
        <f aca="false">VLOOKUP(EU787,LEYENDA!$G$2:$H$8,2,TRUE())</f>
        <v>#N/A</v>
      </c>
      <c r="EW787" s="14" t="e">
        <f aca="false" t="array" ref="EW787">_xlfn.IFS(EV787="0-5","1", EV787="6-12","2", EV787="13-18","3", EV787="19-24","4", EV787="25-36","5", EV787="37-48","6", EV787="49-60","7")</f>
        <v>#N/A</v>
      </c>
    </row>
    <row r="788" customFormat="false" ht="13.5" hidden="false" customHeight="false" outlineLevel="0" collapsed="false">
      <c r="A788" s="1" t="n">
        <v>313</v>
      </c>
      <c r="B788" s="2" t="n">
        <v>3</v>
      </c>
      <c r="C788" s="33" t="n">
        <v>43889</v>
      </c>
      <c r="E788" s="5" t="str">
        <f aca="false">VLOOKUP(A788,'286'!$A$3:$J$6279,10,FALSE())</f>
        <v>MANSO SAHAGÚN, CLAUDIA</v>
      </c>
      <c r="F788" s="4" t="str">
        <f aca="false">VLOOKUP(A788,'286'!$A$3:$I$1768,3,FALSE())</f>
        <v>MANSACLA</v>
      </c>
      <c r="G788" s="6" t="n">
        <f aca="false">VLOOKUP(A788,'286'!$A$3:$I$1768,4,FALSE())</f>
        <v>39979</v>
      </c>
      <c r="H788" s="7" t="n">
        <f aca="false">YEAR(C788)-YEAR(G788)</f>
        <v>11</v>
      </c>
      <c r="I788" s="1" t="str">
        <f aca="false">VLOOKUP(H788,LEYENDA!$C$2:$D$6,2,TRUE())</f>
        <v>0-12</v>
      </c>
      <c r="J788" s="5" t="str">
        <f aca="false">VLOOKUP(A788,'286'!$A$3:$I$1768,7,FALSE())</f>
        <v>M</v>
      </c>
      <c r="K788" s="8" t="n">
        <f aca="false">VLOOKUP(A788,'286'!$A$3:$I$1768,2,FALSE())</f>
        <v>0</v>
      </c>
      <c r="L788" s="4" t="str">
        <f aca="false">VLOOKUP(A788,'286'!$A$3:$I$1768,8,FALSE())</f>
        <v>D</v>
      </c>
      <c r="M788" s="4" t="str">
        <f aca="false">VLOOKUP(A788,'286'!$A$3:$I$1768,9,FALSE())</f>
        <v>I</v>
      </c>
      <c r="N788" s="8" t="str">
        <f aca="false">IF(R788=O788, "MISMA","CONTRARIA")</f>
        <v>CONTRARIA</v>
      </c>
      <c r="O788" s="8" t="str">
        <f aca="false" t="array" ref="O788">_xlfn.IFS(L788="D","1", L788="I","2")</f>
        <v>1</v>
      </c>
      <c r="P788" s="8" t="e">
        <f aca="false" t="array" ref="P788">_xlfn.IFS(K788="OD","1", K788="OI","2")</f>
        <v>#N/A</v>
      </c>
      <c r="Q788" s="1" t="str">
        <f aca="false" t="array" ref="Q788">_xlfn.IFS(J788="M","1", J788="H","2")</f>
        <v>1</v>
      </c>
      <c r="R788" s="8" t="str">
        <f aca="false" t="array" ref="R788">_xlfn.IFS(M788="D","1", M788="I","2")</f>
        <v>2</v>
      </c>
      <c r="S788" s="1" t="str">
        <f aca="false" t="array" ref="S788">_xlfn.IFS(N788="CONTRARIA", "1",N788= "MISMA","2")</f>
        <v>1</v>
      </c>
      <c r="T788" s="1" t="str">
        <f aca="false" t="array" ref="T788">_xlfn.IFS(I788="0-12","1", I788="13-24","2", I788="25-40","3", I788="41-60","4", I788="61-100","5")</f>
        <v>1</v>
      </c>
      <c r="U788" s="9" t="n">
        <v>-1</v>
      </c>
      <c r="V788" s="10" t="str">
        <f aca="false">IF(U788="","",IF(AND(U788&gt;=-9,U788&lt;=-6.5),"-9 a -6,5",IF(AND(U788&gt;=-6,U788&lt;=-3.5),"-6 a -3,5",IF(AND(U788&gt;=-3,U788&lt;=-1),"-3 a -1",IF(U788=-0.5,"-0,5",IF(AND(U788&gt;=0,U788&lt;=2.5),"0 a 2,5",IF(AND(U788&gt;=3,U788&lt;=5.5),"3 a 5,5",IF(AND(U788&gt;=6,U788&lt;=8.5),"6 a 8,5",IF(AND(U788&gt;=9,U788&lt;=20),"9 a 20","Fuera de rango")))))))))</f>
        <v>-3 a -1</v>
      </c>
      <c r="W788" s="11" t="n">
        <f aca="false">IF(V788="","",IF(V788="-9 a -6,5",2,IF(V788="-6 a -3,5",3,IF(V788="-3 a -1",4,IF(V788="-0,5","NORMA",IF(V788="0 a 2,5",5,IF(V788="3 a 5,5",6,IF(V788="6 a 8,5",7,IF(V788="9 a 20",8,"Fuera de rango")))))))))</f>
        <v>4</v>
      </c>
      <c r="X788" s="9" t="n">
        <v>8</v>
      </c>
      <c r="Y788" s="11" t="str">
        <f aca="false">IF(X788="","",IF(AND(X788&gt;=0,X788&lt;=4),"0 a 4",IF(AND(X788&gt;=4.5,X788&lt;=8.5),"4,5 a 8,5",IF(X788=9,"9",IF(AND(X788&gt;=9.5,X788&lt;=13),"9,5 a 13",IF(AND(X788&gt;=13.5,X788&lt;=20),"13,5 a 20",IF(AND(X788&gt;=20.5,X788&lt;=35),"20,5 a 35","Fuera de rango")))))))</f>
        <v>4,5 a 8,5</v>
      </c>
      <c r="Z788" s="11" t="n">
        <f aca="false">IF(Y788="","",IF(Y788="0 a 4",1,IF(Y788="4,5 a 8,5",2,IF(Y788="9","NORMA",IF(Y788="9,5 a 13",3,IF(Y788="13,5 a 20",4,IF(Y788="20,5 a 35",5,"Fuera de rango")))))))</f>
        <v>2</v>
      </c>
      <c r="AA788" s="9" t="n">
        <v>13</v>
      </c>
      <c r="AB788" s="10" t="str">
        <f aca="false">IF(AA788="","",IF(AND(AA788&gt;=0,AA788&lt;=9),"0 a 9",IF(AND(AA788&gt;=9.5,AA788&lt;=18.5),"9,5 a 18,5",IF(AA788=19,"19",IF(AND(AA788&gt;=19.5,AA788&lt;=28),"19,5 a 28",IF(AND(AA788&gt;=28.5,AA788&lt;=40),"28,5 a 40","Fuera de rango"))))))</f>
        <v>9,5 a 18,5</v>
      </c>
      <c r="AC788" s="11" t="n">
        <f aca="false" t="array" ref="AC788">_xlfn.IFS(AB788="","",AB788="0 a 9",1,AB788="9,5 a 18,5",2,AB788="19","NORMA",AB788="19,5 a 28",3,AB788="28,5 a 40",4,TRUE(),"Fuera de rango")</f>
        <v>2</v>
      </c>
      <c r="AD788" s="9" t="n">
        <v>4</v>
      </c>
      <c r="AE788" s="10" t="str">
        <f aca="false">IF(AD788="","",IF(AND(AD788&gt;=-10,AD788&lt;=0),"De -10 a 0",IF(AND(AD788&gt;=0.5,AD788&lt;=9.5),"0,5 a 9,5",IF(AD788=10,"10",IF(AND(AD788&gt;=10.5,AD788&lt;=20),"10,5 a 20",IF(AND(AD788&gt;=20.5,AD788&lt;=40),"20,5 a 40","Fuera de rango"))))))</f>
        <v>0,5 a 9,5</v>
      </c>
      <c r="AF788" s="12" t="n">
        <f aca="false">IF(AD788="","",IF(AND(AD788&gt;=-10,AD788&lt;=0),1,IF(AND(AD788&gt;=0.5,AD788&lt;=9.5),2,IF(AD788=10,"NORMA",IF(AND(AD788&gt;=10.5,AD788&lt;=20),3,IF(AND(AD788&gt;=20.5,AD788&lt;=40),4,""))))))</f>
        <v>2</v>
      </c>
      <c r="AG788" s="9" t="n">
        <v>6</v>
      </c>
      <c r="AH788" s="10" t="str">
        <f aca="false">IF(AG788="","",IF(AND(AG788&gt;=0,AG788&lt;=4),"0 a 4",IF(AND(AG788&gt;=4.5,AG788&lt;=8.5),"4,5 a 8,5",IF(AG788=9,"9",IF(AND(AG788&gt;=9.5,AG788&lt;=13),"9,5 a 13",IF(AND(AG788&gt;=13.5,AG788&lt;=25),"13,5 a 25","Fuera de rango"))))))</f>
        <v>4,5 a 8,5</v>
      </c>
      <c r="AI788" s="10" t="n">
        <f aca="false">IF(AH788="","",IF(AH788="0 a 4",1,IF(AH788="4,5 a 8,5",2,IF(AH788="9","NORMA",IF(AH788="9,5 a 13",3,IF(AH788="13,5 a 25",4,""))))))</f>
        <v>2</v>
      </c>
      <c r="AJ788" s="9" t="n">
        <v>3</v>
      </c>
      <c r="AK788" s="10" t="str">
        <f aca="false">IF(AJ788="","",IF(AND(AJ788&gt;=-15,AJ788&lt;=-10.5),"-15 a -10,5",IF(AND(AJ788&gt;=-10,AJ788&lt;=-4),"-10 a -4",IF(AND(AJ788&gt;=-4.5,AJ788&lt;=0),"-4,5 a 0",IF(AND(AJ788&gt;=0.5,AJ788&lt;=4.5),"0,5 a 4,5",IF(AJ788=5,"5",IF(AND(AJ788&gt;=5.5,AJ788&lt;=10),"5,5 a 10",IF(AND(AJ788&gt;=10.5,AJ788&lt;=20),"10,5 a 20","Fuera de rango"))))))))</f>
        <v>0,5 a 4,5</v>
      </c>
      <c r="AL788" s="11" t="n">
        <f aca="false">IF(AK788="","",IF(AK788="-15 a -10,5",1,IF(AK788="-10 a -4",2,IF(AK788="-4,5 a 0",3,IF(AK788="0,5 a 4,5",4,IF(AK788="5","NORMA",IF(AK788="5,5 a 10",5,IF(AK788="10,5 a 20",6,"Error"))))))))</f>
        <v>4</v>
      </c>
      <c r="AM788" s="9" t="n">
        <v>0</v>
      </c>
      <c r="AN788" s="10" t="str">
        <f aca="false">IF(AM788="","",IF(AND(AM788&gt;=-7.5,AM788&lt;=-5.5),"-7,5 a -5,5",IF(AND(AM788&gt;=-5,AM788&lt;=-3),"-5 a -3",IF(AND(AM788&gt;=-2.5,AM788&lt;=-0.5),"-2,5 a -0,5",IF(AM788=0,"0,00",IF(AND(AM788&gt;=0.5,AM788&lt;=2.5),"0,5 a 2,5",IF(AND(AM788&gt;=3,AM788&lt;=5),"3 a 5",IF(AND(AM788&gt;=5.5,AM788&lt;=7.5),"5,5 a 7,5",IF(AND(AM788&gt;=8,AM788&lt;=10),"8 a 10","Fuera de rango")))))))))</f>
        <v>0,00</v>
      </c>
      <c r="AO788" s="11" t="str">
        <f aca="false">IF(AN788="","",IF(AN788="-7,5 a -5,5",1,IF(AN788="-5 a -3",2,IF(AN788="-2,5 a -0,5",3,IF(AN788="0,00","NORMA",IF(AN788="0,5 a 2,5",4,IF(AN788="3 a 5",5,IF(AN788="5,5 a 7,5",6,IF(AN788="8 a 10",7,"Error")))))))))</f>
        <v>NORMA</v>
      </c>
      <c r="AP788" s="9" t="n">
        <v>-2</v>
      </c>
      <c r="AQ788" s="10" t="str">
        <f aca="false">IF(AP788="","",IF(AND(AP788&gt;=-20,AP788&lt;=-9.5),"-20 a -9,5",IF(AND(AP788&gt;=-9,AP788&lt;=-6.5),"-9 a -6,5",IF(AP788=-6,"-6",IF(AND(AP788&gt;=-5.5,AP788&lt;=-3),"-5,5 a -3",IF(AND(AP788&gt;=-2.5,AP788&lt;=0),"-2,5 a 0",IF(AND(AP788&gt;=0.5,AP788&lt;=3),"0,5 a 3",IF(AND(AP788&gt;=3.5,AP788&lt;=6),"3,5 a 6",IF(AND(AP788&gt;=6.5,AP788&lt;=9),"6,5 a 9",IF(AND(AP788&gt;=9.5,AP788&lt;=20),"9,5 a 20","Fuera de rango"))))))))))</f>
        <v>-2,5 a 0</v>
      </c>
      <c r="AR788" s="11" t="n">
        <f aca="false">IF(AQ788="","",IF(AQ788="-20 a -9,5",1,IF(AQ788="-9 a -6,5",2,IF(AQ788="-6","NORMA",IF(AQ788="-5,5 a -3",3,IF(AQ788="-2,5 a 0",4,IF(AQ788="0,5 a 3",5,IF(AQ788="3,5 a 6",6,IF(AQ788="6,5 a 9",7,IF(AQ788="9,5 a 20",8,""))))))))))</f>
        <v>4</v>
      </c>
      <c r="AS788" s="9" t="n">
        <v>2</v>
      </c>
      <c r="AT788" s="10" t="str">
        <f aca="false">IF(AS788="","",IF(AND(AS788&gt;=-16,AS788&lt;=-14),"-16 a -14",IF(AND(AS788&gt;=-13.5,AS788&lt;=-11.5),"-13,5 a -11,5",IF(AND(AS788&gt;=-11,AS788&lt;=-9),"-11 a -9",IF(AND(AS788&gt;=-8.5,AS788&lt;=-6.5),"-8,5 a -6,5",IF(AND(AS788&gt;=-6,AS788&lt;=-4),"-6 a -4",IF(AND(AS788&gt;=-3.5,AS788&lt;=-1.5),"-3,5 a -1,5",IF(AND(AS788&gt;=-1,AS788&lt;=1),"-1 a 1",IF(AND(AS788&gt;=1.5,AS788&lt;=3.5),"1,5 a 3,5",IF(AND(AS788&gt;=4,AS788&lt;=6),"4 a 6",IF(AND(AS788&gt;=6.5,AS788&lt;=8.5),"6,5 a 8,5",IF(AND(AS788&gt;=9,AS788&lt;=11),"9 a 11",IF(AND(AS788&gt;=11.5,AS788&lt;=13.5),"11,5 a 13,5",IF(AND(AS788&gt;=14,AS788&lt;=16),"14 a 16",IF(AND(AS788&gt;=16.5,AS788&lt;=18.5),"16,5 a 18,5",IF(AND(AS788&gt;=19,AS788&lt;=21),"19 a 21","Fuera de rango"))))))))))))))))</f>
        <v>1,5 a 3,5</v>
      </c>
      <c r="AU788" s="11" t="n">
        <f aca="false" t="array" ref="AU788">IF(AT788="","",_xlfn.IFS(AT788="-16 a -14",1,AT788="-13,5 a -11,5",2,AT788="-11 a -9",3,AT788="-8,5 a -6,5",4,AT788="-6 a -4",5,AT788="-3,5 a -1,5",6,AT788="-1 a 1",7,AT788="1,5 a 3,5",8,AT788="4 a 6","NORMA",AT788="6,5 a 8,5",9,AT788="9 a 11",10,AT788="11,5 a 13,5",11,AT788="14 a 16",12,AT788="16,5 a 18,5",13,AT788="19 a 21",14,TRUE(),""))</f>
        <v>8</v>
      </c>
      <c r="AV788" s="9" t="n">
        <v>0.5</v>
      </c>
      <c r="AW788" s="10" t="str">
        <f aca="false">IF(AV788="","",IF(AND(AV788&gt;=-1,AV788&lt;=-0.5),"-1 a -0,5",IF(AND(AV788&gt;-0.5,AV788&lt;=0),"De -0,5 a 0",IF(AND(AV788&gt;=0.25,AV788&lt;=0.75),"0,25 a 0,75",IF(AND(AV788&gt;=1,AV788&lt;=1.5),"1 a 1,5",IF(AND(AV788&gt;=1.75,AV788&lt;=2.25),"1,75 a 2,25",IF(AND(AV788&gt;=2.5,AV788&lt;=3),"2,5 a 3",IF(AND(AV788&gt;=3.25,AV788&lt;=3.75),"3,25 a 3,75","Fuera de rango"))))))))</f>
        <v>0,25 a 0,75</v>
      </c>
      <c r="AX788" s="10" t="str">
        <f aca="false">IF(AW788="","",IF(OR(AW788="-1 a -0,5",AW788="-1 a -0.5"),1,IF(OR(AW788="De -0,5 a 0",AW788="-0,5 a 0",AW788="De -0.5 a 0"),2,IF(OR(AW788="0,25 a 0,75",AW788="0.25 a 0.75"),"NORMA",IF(OR(AW788="1 a 1,5",AW788="1 a 1.5"),3,IF(OR(AW788="1,75 a 2,25",AW788="1.75 a 2.25"),4,IF(OR(AW788="2,5 a 3",AW788="2.5 a 3"),5,IF(OR(AW788="3,25 a 3,75",AW788="3.25 a 3.75"),6,""))))))))</f>
        <v>NORMA</v>
      </c>
      <c r="AY788" s="9" t="n">
        <v>-5</v>
      </c>
      <c r="AZ788" s="10" t="str">
        <f aca="false">IF(AY788="","",IF(AND(AY788&gt;=-20,AY788&lt;=-9.5),"-20 a -9,5",IF(AND(AY788&gt;=-9,AY788&lt;=-6.5),"-9 a -6,5",IF(AY788=-6,"-6",IF(AND(AY788&gt;=-5.5,AY788&lt;=-3),"-5,5 a -3",IF(AND(AY788&gt;=-2.5,AY788&lt;=0),"-2,5 a 0",IF(AND(AY788&gt;=0.5,AY788&lt;=3),"0,5 a 3",IF(AND(AY788&gt;=3.5,AY788&lt;=6),"3,5 a 6","Fuera de rango"))))))))</f>
        <v>-5,5 a -3</v>
      </c>
      <c r="BA788" s="11" t="n">
        <f aca="false">IF(AZ788="","",IF(AZ788="-20 a -9,5",1,IF(AZ788="-9 a -6,5",2,IF(AZ788="-6","NORMA",IF(AZ788="-5,5 a -3",3,IF(AZ788="-2,5 a 0",4,IF(AZ788="0,5 a 3",5,IF(AZ788="3,5 a 6",6,""))))))))</f>
        <v>3</v>
      </c>
      <c r="BB788" s="9" t="n">
        <v>0</v>
      </c>
      <c r="BC788" s="10" t="str">
        <f aca="false" t="array" ref="BC788">IF(BB788="","",_xlfn.IFS(AND(BB788&gt;=0,BB788&lt;=2),"0 a 2",AND(BB788&gt;=2.5,BB788&lt;=4.5),"2,5 a 4,5",AND(BB788&gt;=5,BB788&lt;=7),"5 a 7",AND(BB788&gt;=7.5,BB788&lt;=9.5),"7,5 a 9,5",AND(BB788&gt;=10,BB788&lt;=12),"10 a 12",AND(BB788&gt;=12.5,BB788&lt;=14.5),"12,5 a 14,5",BB788=15,"15",AND(BB788&gt;=15.5,BB788&lt;=17.5),"15,5 a 17,5",AND(BB788&gt;=18,BB788&lt;=20),"18 a 20",AND(BB788&gt;=20.5,BB788&lt;=22.5),"20,5 a 22,5",AND(BB788&gt;=23,BB788&lt;=25),"23 a 25",TRUE(),"Fuera de rango"))</f>
        <v>0 a 2</v>
      </c>
      <c r="BD788" s="11" t="n">
        <f aca="false" t="array" ref="BD788">IF(BC788="","",_xlfn.IFS(BC788="0 a 2",1,BC788="2,5 a 4,5",2,BC788="5 a 7",3,BC788="7,5 a 9,5",4,BC788="10 a 12",5,BC788="12,5 a 14,5",6,BC788="15","NORMA",BC788="15,5 a 17,5",7,BC788="18 a 20",8,BC788="20,5 a 22,5",9,BC788="23 a 25",10,TRUE(),"Fuera de rango"))</f>
        <v>1</v>
      </c>
      <c r="BE788" s="9" t="n">
        <v>30</v>
      </c>
      <c r="BF788" s="10" t="str">
        <f aca="false">IF(BE788="","",IF(AND(BE788&gt;=-20,BE788&lt;=-10),"-20 a -10",IF(AND(BE788&gt;=-9.5,BE788&lt;=0.5),"-9,5 a 0,5",IF(AND(BE788&gt;=1,BE788&lt;=11),"1 a 11",IF(AND(BE788&gt;=11.5,BE788&lt;=20.5),"11,5 a 20,5",IF(BE788=21,"21",IF(AND(BE788&gt;=21.5,BE788&lt;=31.5),"21,5 a 31,5",IF(AND(BE788&gt;=32,BE788&lt;=42),"32 a 42","Fuera de rango"))))))))</f>
        <v>21,5 a 31,5</v>
      </c>
      <c r="BG788" s="11" t="n">
        <f aca="false">IF(BF788="","",IF(BF788="-20 a -10",1,IF(BF788="-9,5 a 0,5",2,IF(BF788="1 a 11",3,IF(BF788="11,5 a 20,5",4,IF(BF788="21","NORMA",IF(BF788="21,5 a 31,5",5,IF(BF788="32 a 42",6,""))))))))</f>
        <v>5</v>
      </c>
      <c r="BH788" s="9" t="n">
        <v>18</v>
      </c>
      <c r="BI788" s="10" t="str">
        <f aca="false">IF(BH788="","",IF(AND(BH788&gt;=-20,BH788&lt;=-15),"-20 a -15",IF(AND(BH788&gt;=-14.5,BH788&lt;=-9.5),"-14,5 a -9,5",IF(AND(BH788&gt;=-9,BH788&lt;=-4),"-9 a -4",IF(AND(BH788&gt;=-3.5,BH788&lt;=2.5),"-3,5 a 2,5",IF(AND(BH788&gt;=3,BH788&lt;=8),"3 a 8",IF(AND(BH788&gt;=8.5,BH788&lt;=14.5),"8,5 a 14,5",IF(BH788=15,"15",IF(AND(BH788&gt;=15.5,BH788&lt;=20.5),"15,5 a 20,5",IF(AND(BH788&gt;=21,BH788&lt;=26),"21 a 26","Fuera de rango"))))))))))</f>
        <v>15,5 a 20,5</v>
      </c>
      <c r="BJ788" s="11" t="n">
        <f aca="false">IF(BI788="","",IF(BI788="-20 a -15",1,IF(BI788="-14,5 a -9,5",2,IF(BI788="-9 a -4",3,IF(BI788="-3,5 a 2,5",4,IF(BI788="3 a 8",5,IF(BI788="8,5 a 14,5",6,IF(BI788="15","NORMA",IF(BI788="15,5 a 20,5",7,IF(BI788="21 a 26",8,IF(BI788="26,5 a 31,5",9,"")))))))))))</f>
        <v>7</v>
      </c>
      <c r="BK788" s="9" t="n">
        <v>8</v>
      </c>
      <c r="BL788" s="10" t="str">
        <f aca="false">IF(BK788="","",IF(AND(BK788&gt;=0,BK788&lt;=2),"0 - 2",IF(AND(BK788&gt;=2.5,BK788&lt;=4.5),"2,5 - 4,5",IF(AND(BK788&gt;=5,BK788&lt;=7),"5 - 7",IF(AND(BK788&gt;=7.5,BK788&lt;=9.5),"7,5 - 9,5",IF(AND(BK788&gt;=10,BK788&lt;=12),"10 - 12",IF(AND(BK788&gt;=12.5,BK788&lt;=13.5),"12,5 - 13,5",IF(BK788=14,"14",IF(AND(BK788&gt;=14.5,BK788&lt;=16.5),"14,5 - 16,5",IF(AND(BK788&gt;=17,BK788&lt;=19),"17 - 19",IF(AND(BK788&gt;=19.5,BK788&lt;=21.5),"19,5 - 21,5",IF(AND(BK788&gt;=22,BK788&lt;=24),"22 - 24",IF(AND(BK788&gt;=24.5,BK788&lt;=26.5),"24,5 - 26,5",IF(AND(BK788&gt;=27,BK788&lt;=29),"27 - 29",IF(AND(BK788&gt;=29.5,BK788&lt;=30),"29,5 - 30","Fuera de rango")))))))))))))))</f>
        <v>7,5 - 9,5</v>
      </c>
      <c r="BM788" s="11" t="n">
        <f aca="false">IF(BL788="","",IF(BL788="0 - 2",1,IF(BL788="2,5 - 4,5",2,IF(BL788="5 - 7",3,IF(BL788="7,5 - 9,5",4,IF(BL788="10 - 12",5,IF(BL788="12,5 - 13,5",6,IF(BL788="14","NORMA",IF(BL788="14,5 - 16,5",7,IF(BL788="17 - 19",8,IF(BL788="19,5 - 21,5",9,IF(BL788="22 - 24",10,IF(BL788="24,5 - 26,5",11,IF(BL788="27 - 29",12,IF(BL788="29,5 - 30",13,"")))))))))))))))</f>
        <v>4</v>
      </c>
      <c r="BN788" s="9" t="n">
        <v>18</v>
      </c>
      <c r="BO788" s="11" t="str">
        <f aca="false">IF(BN788="","",IF(AND(BN788&gt;=-20,BN788&lt;=-10),"-20 a -10",IF(AND(BN788&gt;=-9.5,BN788&lt;=0.5),"-9,5 a 0,5",IF(AND(BN788&gt;=1,BN788&lt;=11),"1 a 11",IF(AND(BN788&gt;=11.5,BN788&lt;=21.5),"11,5 a 21,5",IF(BN788=22,"22",IF(AND(BN788&gt;=22.5,BN788&lt;=32.5),"22,5 a 32,5",IF(AND(BN788&gt;=33,BN788&lt;=43),"33 a 43","Fuera de rango"))))))))</f>
        <v>11,5 a 21,5</v>
      </c>
      <c r="BP788" s="11" t="n">
        <f aca="false">IF(BO788="","",IF(BO788="-20 a -10",1,IF(BO788="-9,5 a 0,5",2,IF(BO788="1 a 11",3,IF(BO788="11,5 a 21,5",4,IF(BO788="22","NORMA",IF(BO788="22,5 a 32,5",5,IF(BO788="33 a 43",6,""))))))))</f>
        <v>4</v>
      </c>
      <c r="BQ788" s="9" t="n">
        <v>13</v>
      </c>
      <c r="BR788" s="10" t="str">
        <f aca="false">IF(BQ788="","",IF(AND(BQ788&gt;=-20,BQ788&lt;=-15),"-20 a -15",IF(AND(BQ788&gt;=-14.5,BQ788&lt;=-9.5),"-14,5 a -9,5",IF(AND(BQ788&gt;=-9,BQ788&lt;=-4),"-9 a -4",IF(AND(BQ788&gt;=-3.5,BQ788&lt;=2.5),"-3,5 a 2,5",IF(AND(BQ788&gt;=3,BQ788&lt;=8),"3 a 8",IF(AND(BQ788&gt;=8.5,BQ788&lt;=13.5),"8,5 a 13,5",IF(AND(BQ788&gt;=14,BQ788&lt;=17.5),"14 a 17,5",IF(BQ788=18,"18",IF(AND(BQ788&gt;=18.5,BQ788&lt;=23.5),"18,5 a 23,5",IF(AND(BQ788&gt;=24,BQ788&lt;=29),"24 a 29",IF(AND(BQ788&gt;=29.5,BQ788&lt;=34.5),"29,5 a 34,5",IF(AND(BQ788&gt;=35,BQ788&lt;=40),"35 a 40","Fuera de rango")))))))))))))</f>
        <v>8,5 a 13,5</v>
      </c>
      <c r="BS788" s="11" t="n">
        <f aca="false">IF(BR788="","",IF(BR788="-20 a -15",1,IF(BR788="-14,5 a -9,5",2,IF(BR788="-9 a -4",3,IF(BR788="-3,5 a 2,5",4,IF(BR788="3 a 8",5,IF(BR788="8,5 a 13,5",6,IF(BR788="14 a 17,5",7,IF(BR788="18","NORMA",IF(BR788="18,5 a 23,5",8,IF(BR788="24 a 29",9,IF(BR788="29,5 a 34,5",10,IF(BR788="35 a 40",11,"")))))))))))))</f>
        <v>6</v>
      </c>
      <c r="BT788" s="9" t="n">
        <v>0</v>
      </c>
      <c r="BU788" s="10" t="str">
        <f aca="false">IF(BT788="","",IF(AND(BT788&gt;=-20,BT788&lt;=-18),"-20 a -18",IF(AND(BT788&gt;=-17.5,BT788&lt;=-15.5),"-17,5 a -15,5",IF(AND(BT788&gt;=-15,BT788&lt;=-13),"-15 a -13",IF(AND(BT788&gt;=-12.5,BT788&lt;=-10.5),"-12,5 a -10,5",IF(AND(BT788&gt;=-10,BT788&lt;=-8),"-10 a -8",IF(AND(BT788&gt;=-7.5,BT788&lt;=-5.5),"-7,5 a -5,5",IF(AND(BT788&gt;=-5,BT788&lt;=-3),"-5 a -3",IF(AND(BT788&gt;=-2.5,BT788&lt;=-0.5),"-2,5 a -0,5",IF(BT788=0,"0",IF(AND(BT788&gt;=0.5,BT788&lt;=2.5),"0,5 a 2,5",IF(AND(BT788&gt;=3,BT788&lt;=5),"3 a 5",IF(AND(BT788&gt;=5.5,BT788&lt;=7.5),"5,5 a 7,5",IF(AND(BT788&gt;=8,BT788&lt;=10),"8 a 10",IF(AND(BT788&gt;=10.5,BT788&lt;=12.5),"10,5 a 12,5",IF(AND(BT788&gt;=13,BT788&lt;=15),"13 a 15",IF(AND(BT788&gt;=15.5,BT788&lt;=17.5),"15,5 a 17,5",IF(AND(BT788&gt;=18,BT788&lt;=20),"18 a 20","Fuera de rango"))))))))))))))))))</f>
        <v>0</v>
      </c>
      <c r="BV788" s="11" t="str">
        <f aca="false">IF(BT788="","",IF(BT788=0,"NORMA",IF(AND(BT788&gt;=-20,BT788&lt;=-18),2,IF(AND(BT788&gt;=-17.5,BT788&lt;=-15.5),2,IF(AND(BT788&gt;=-15,BT788&lt;=-13),3,IF(AND(BT788&gt;=-12.5,BT788&lt;=-10.5),4,IF(AND(BT788&gt;=-10,BT788&lt;=-8),5,IF(AND(BT788&gt;=-7.5,BT788&lt;=-5.5),6,IF(AND(BT788&gt;=-5,BT788&lt;=-3),7,IF(AND(BT788&gt;=-2.5,BT788&lt;=-0.5),8,IF(AND(BT788&gt;=0.5,BT788&lt;=2.5),9,IF(AND(BT788&gt;=3,BT788&lt;=5),10,IF(AND(BT788&gt;=5.5,BT788&lt;=7.5),11,IF(AND(BT788&gt;=8,BT788&lt;=10),12,IF(AND(BT788&gt;=10.5,BT788&lt;=12.5),13,IF(AND(BT788&gt;=13,BT788&lt;=15),14,IF(AND(BT788&gt;=15.5,BT788&lt;=17.5),15,IF(AND(BT788&gt;=18,BT788&lt;=20),16,"Fuera de rango"))))))))))))))))))</f>
        <v>NORMA</v>
      </c>
      <c r="BW788" s="9" t="n">
        <v>-3.5</v>
      </c>
      <c r="BX788" s="10" t="n">
        <f aca="false">18.5- (0.3*H788)</f>
        <v>15.2</v>
      </c>
      <c r="BY788" s="10" t="n">
        <f aca="false">(BW788)-(BX788)</f>
        <v>-18.7</v>
      </c>
      <c r="BZ788" s="10" t="str">
        <f aca="false">IF(BY788="","",IF(BY788&lt;-27.5,"De -30 a -28",IF(BY788&lt;-25,"De -27,5 a -25,5",IF(BY788&lt;-22.5,"De -25 a -23",IF(BY788&lt;-20,"De -22,5 a -20,5",IF(BY788&lt;-17.5,"De -20 a -18",IF(BY788&lt;-15,"De -17,5 a -15,5",IF(BY788&lt;-12.5,"De -15 a -13",IF(BY788&lt;-10,"De -12,5 a -10,5",IF(BY788&lt;-7.5,"De -10 a -8",IF(BY788&lt;-5,"De -7,5 a -5,5",IF(BY788&lt;-2.5,"De -5 a -3",IF(BY788&lt;0,"De -2,5 a -0,5",IF(BY788&lt;2.5,"De 0 a 2",IF(BY788&lt;5,"De 2,5 a 4,5",IF(BY788&lt;7.5,"De 5 a 7",IF(BY788&lt;10,"De 7,5 a 9,5",IF(BY788&lt;12.5,"De 10 a 12",IF(BY788&lt;15,"De 12,5 a 14,5",IF(BY788&lt;17.5,"De 15 a 17",IF(BY788&lt;20,"De 17,5 a 19,5",IF(BY788&lt;22.5,"De 20 a 22",IF(BY788&lt;25,"De 22,5 a 24,5",IF(BY788&lt;27.5,"De 25 a 27","De 27,5 a 30"))))))))))))))))))))))))</f>
        <v>De -20 a -18</v>
      </c>
      <c r="CA788" s="12" t="n">
        <f aca="false">IF(BY788="","",IF(BY788&lt;=-28,1,IF(BY788&lt;=-25.5,2,IF(BY788&lt;=-23,3,IF(BY788&lt;=-20.5,4,IF(BY788&lt;=-18,5,IF(BY788&lt;=-15.5,6,IF(BY788&lt;=-13,7,IF(BY788&lt;=-10.5,8,IF(BY788&lt;=-8,9,IF(BY788&lt;=-5.5,10,IF(BY788&lt;=-3,11,IF(BY788&lt;=-0.5,12,IF(BY788&lt;=2,13,IF(BY788&lt;=4.5,14,IF(BY788&lt;=7,15,IF(BY788&lt;=9.5,16,IF(BY788&lt;=12,17,IF(BY788&lt;=14.5,18,IF(BY788&lt;=17,19,IF(BY788&lt;=19.5,20,IF(BY788&lt;=22,21,IF(BY788&lt;=24.5,22,IF(BY788&lt;=27,23,IF(BY788&lt;=30,24,"Fuera de rango")))))))))))))))))))))))))</f>
        <v>5</v>
      </c>
      <c r="CB788" s="9" t="n">
        <v>-3.5</v>
      </c>
      <c r="CC788" s="10" t="n">
        <f aca="false">18.5- (0.3*H788)</f>
        <v>15.2</v>
      </c>
      <c r="CD788" s="10" t="n">
        <f aca="false">(CB788)-(CC788)</f>
        <v>-18.7</v>
      </c>
      <c r="CE788" s="10" t="str">
        <f aca="false">IF(CD788="","",IF(CD788&lt;-27.5,"De -30 a -28",IF(CD788&lt;-25,"De -27,5 a -25,5",IF(CD788&lt;-22.5,"De -25 a -23",IF(CD788&lt;-20,"De -22,5 a -20,5",IF(CD788&lt;-17.5,"De -20 a -18",IF(CD788&lt;-15,"De -17,5 a -15,5",IF(CD788&lt;-12.5,"De -15 a -13",IF(CD788&lt;-10,"De -12,5 a -10,5",IF(CD788&lt;-7.5,"De -10 a -8",IF(CD788&lt;-5,"De -7,5 a -5,5",IF(CD788&lt;-2.5,"De -5 a -3",IF(CD788&lt;0,"De -2,5 a -0,5",IF(CD788&lt;=2,"De 0 a 2",IF(CD788&lt;=4.5,"De 2,5 a 4,5",IF(CD788&lt;=7,"De 5 a 7",IF(CD788&lt;=9.5,"De 7,5 a 9,5",IF(CD788&lt;=12,"De 10 a 12",IF(CD788&lt;=14.5,"De 12,5 a 14,5",IF(CD788&lt;=17,"De 15 a 17",IF(CD788&lt;=19.5,"De 17,5 a 19,5",IF(CD788&lt;=22,"De 20 a 22",IF(CD788&lt;=24.5,"De 22,5 a 24,5",IF(CD788&lt;=27,"De 25 a 27","De 27,5 a 30"))))))))))))))))))))))))</f>
        <v>De -20 a -18</v>
      </c>
      <c r="CF788" s="12" t="n">
        <f aca="false">IF(CD788="","",IF(CD788&lt;-27.5,1,IF(CD788&lt;-25,2,IF(CD788&lt;-22.5,3,IF(CD788&lt;-20,4,IF(CD788&lt;-17.5,5,IF(CD788&lt;-15,6,IF(CD788&lt;-12.5,7,IF(CD788&lt;-10,8,IF(CD788&lt;-7.5,9,IF(CD788&lt;-5,10,IF(CD788&lt;-2.5,11,IF(CD788&lt;0,12,IF(CD788&lt;2.5,13,IF(CD788&lt;5,14,IF(CD788&lt;7.5,15,IF(CD788&lt;10,16,IF(CD788&lt;12.5,17,IF(CD788&lt;15,18,IF(CD788&lt;17.5,19,IF(CD788&lt;20,20,IF(CD788&lt;22.5,21,IF(CD788&lt;25,22,IF(CD788&lt;27.5,23,24))))))))))))))))))))))))</f>
        <v>5</v>
      </c>
      <c r="CG788" s="9" t="n">
        <v>-2</v>
      </c>
      <c r="CH788" s="10" t="str">
        <f aca="false">IF(CG788="","",IF(AND(CG788&gt;=-10,CG788&lt;=-9.5),"-10 a -9,5",IF(AND(CG788&gt;-9.5,CG788&lt;=-8.5),"-9 a -8,5",IF(AND(CG788&gt;-8.5,CG788&lt;=-7.5),"-8 a -7,5",IF(AND(CG788&gt;-7.5,CG788&lt;=-6.5),"-7 a -6,5",IF(AND(CG788&gt;-6.5,CG788&lt;=-5.5),"-6 a -5,5",IF(AND(CG788&gt;-5.5,CG788&lt;=-4.5),"-5 a -4,5",IF(AND(CG788&gt;-4.5,CG788&lt;=-3.5),"-4 a -3,5",IF(AND(CG788&gt;-3.5,CG788&lt;=-2.5),"-3 a -2,5",IF(CG788=-2.25,"-2,25",IF(AND(CG788&gt;-2.5,CG788&lt;=-1.5),"-2 a -1,5",IF(AND(CG788&gt;-1.5,CG788&lt;=-0.5),"-1 a -0,5",IF(AND(CG788&gt;-0.5,CG788&lt;=0.5),"0 a 0,5",IF(AND(CG788&gt;0.5,CG788&lt;=1.5),"1 a 1,5",IF(AND(CG788&gt;1.5,CG788&lt;=2.5),"2 a 2,5",IF(AND(CG788&gt;2.5,CG788&lt;=3.5),"3 a 3,5",IF(AND(CG788&gt;3.5,CG788&lt;=4.5),"4 a 4,5",IF(AND(CG788&gt;4.5,CG788&lt;=5.5),"5 a 5,5",IF(AND(CG788&gt;5.5,CG788&lt;=6.5),"6 a 6,5",IF(AND(CG788&gt;6.5,CG788&lt;=7.5),"7 a 7,5",IF(AND(CG788&gt;7.5,CG788&lt;=8.5),"8 a 8,5",IF(AND(CG788&gt;8.5,CG788&lt;=9.5),"9 a 9,5",IF(CG788&gt;=10,"10","Fuera de rango")))))))))))))))))))))))</f>
        <v>-2 a -1,5</v>
      </c>
      <c r="CI788" s="11" t="n">
        <f aca="false">IF(CG788="","",IF(CG788=-2.25,"NORMA",IF(CG788&lt;=-9.5,1,IF(CG788&lt;=-8.5,2,IF(CG788&lt;=-7.5,3,IF(CG788&lt;=-6.5,4,IF(CG788&lt;=-5.5,5,IF(CG788&lt;=-4.5,6,IF(CG788&lt;=-3.5,7,IF(CG788&lt;=-2.5,8,IF(CG788&lt;=-1.5,9,IF(CG788&lt;=-0.5,10,IF(CG788&lt;=0.5,11,IF(CG788&lt;=1.5,12,IF(CG788&lt;=2.5,13,IF(CG788&lt;=3.5,14,IF(CG788&lt;=4.5,15,IF(CG788&lt;=5.5,16,IF(CG788&lt;=6.5,17,IF(CG788&lt;=7.5,18,IF(CG788&lt;=8.5,19,IF(CG788&lt;=9.5,20,IF(CG788=10,21,"Fuera de rango")))))))))))))))))))))))</f>
        <v>9</v>
      </c>
      <c r="CJ788" s="9" t="n">
        <v>1.25</v>
      </c>
      <c r="CK788" s="10" t="str">
        <f aca="false">IF(CJ788="","",IF(AND(CJ788&gt;=-6,CJ788&lt;=-5.5),"-6 a -5,5",IF(AND(CJ788&gt;-5.5,CJ788&lt;=-4.5),"-5 a -4,5",IF(AND(CJ788&gt;-4.5,CJ788&lt;=-3.5),"-4 a -3,5",IF(AND(CJ788&gt;-3.5,CJ788&lt;=-2.5),"-3 a -2,5",IF(AND(CJ788&gt;-2.5,CJ788&lt;=-1.5),"-2 a -1,5",IF(AND(CJ788&gt;-1.5,CJ788&lt;=-0.5),"-1 a -0,5",IF(AND(CJ788&gt;-0.5,CJ788&lt;=0.5),"0 a 0,5",IF(AND(CJ788&gt;0.5,CJ788&lt;=1.5),"1 a 1,5",IF(AND(CJ788&gt;1.5,CJ788&lt;2.5),"2",IF(AND(CJ788&gt;=2.5,CJ788&lt;=3),"2,5 a 3",IF(AND(CJ788&gt;3,CJ788&lt;=4),"3,5 a 4",IF(AND(CJ788&gt;4,CJ788&lt;=5),"4,5 a 5",IF(AND(CJ788&gt;5,CJ788&lt;=6),"5,5 a 6",IF(AND(CJ788&gt;6,CJ788&lt;=7),"6,5 a 7",IF(AND(CJ788&gt;7,CJ788&lt;=8),"7,5 a 8",IF(AND(CJ788&gt;8,CJ788&lt;=9.5),"8,5 a 9,5",IF(CJ788=10,"10","Fuera de rango"))))))))))))))))))</f>
        <v>1 a 1,5</v>
      </c>
      <c r="CL788" s="11" t="n">
        <f aca="false">IF(CK788="","",IF(OR(CK788="-6 a -5,5",CK788="-6 - -5,5"),1,IF(OR(CK788="-5 a -4,5",CK788="-5 - -4,5"),2,IF(OR(CK788="-4 a -3,5",CK788="-4 - -3,5"),3,IF(OR(CK788="-3 a -2,5",CK788="-3 - -2,5"),4,IF(OR(CK788="-2 a -1,5",CK788="-2 - -1,5"),5,IF(OR(CK788="-1 a -0,5",CK788="-1 - -0,5"),6,IF(OR(CK788="0 a 0,5",CK788="0 - 0,5"),7,IF(OR(CK788="1 a 1,5",CK788="1 - 1,5"),8,IF(CK788="2","NORMA",IF(OR(CK788="2,5 a 3",CK788="2,5 - 3"),9,IF(OR(CK788="3,5 a 4",CK788="3,5 - 4"),10,IF(OR(CK788="4,5 a 5",CK788="4,5 - 5"),11,IF(OR(CK788="5,5 a 6",CK788="5,5 - 6"),12,IF(OR(CK788="6,5 a 7",CK788="6,5 - 7"),13,IF(OR(CK788="7,5 a 8",CK788="7,5 - 8"),14,IF(OR(CK788="8,5 a 9",CK788="8,5 - 9,5",CK788="9 a 9,5"),15,IF(CK788="10",15,IF(OR(CK788="0,5 a 1",CK788="0,5 - 1"),7,"Fuera de rango")))))))))))))))))))</f>
        <v>8</v>
      </c>
      <c r="CO788" s="10" t="str">
        <f aca="false">IF(CM788&gt;0,"EME"," ")</f>
        <v> </v>
      </c>
      <c r="CQ788" s="10" t="str">
        <f aca="false">IF(CP788&gt;0,"0", " ")</f>
        <v> </v>
      </c>
      <c r="CR788" s="10" t="str">
        <f aca="false">IF(CP788&gt;0,"EME"," ")</f>
        <v> </v>
      </c>
      <c r="CS788" s="9" t="n">
        <v>0.5</v>
      </c>
      <c r="CV788" s="9" t="n">
        <v>0.25</v>
      </c>
      <c r="CY788" s="9" t="n">
        <v>0</v>
      </c>
      <c r="DB788" s="9" t="n">
        <v>0</v>
      </c>
      <c r="DC788" s="11" t="str">
        <f aca="false">IF(DB788&lt;0,"2"," ")</f>
        <v> </v>
      </c>
      <c r="DD788" s="11" t="str">
        <f aca="false">IF(DB788&lt;0,"MIO"," ")</f>
        <v> </v>
      </c>
      <c r="DE788" s="9" t="n">
        <v>-0.75</v>
      </c>
      <c r="DF788" s="10" t="str">
        <f aca="false">IF(DE788&lt;0,"3"," ")</f>
        <v>3</v>
      </c>
      <c r="DG788" s="10" t="str">
        <f aca="false">IF(DE788&lt;0,"AST"," ")</f>
        <v>AST</v>
      </c>
      <c r="DH788" s="9" t="n">
        <v>-0.5</v>
      </c>
      <c r="DI788" s="10" t="str">
        <f aca="false">IF(DH788&lt;0,"3"," ")</f>
        <v>3</v>
      </c>
      <c r="DJ788" s="10" t="str">
        <f aca="false">IF(DH788&lt;0,"AST"," ")</f>
        <v>AST</v>
      </c>
      <c r="DK788" s="9" t="n">
        <v>0</v>
      </c>
      <c r="DL788" s="10" t="str">
        <f aca="false">IF(DK788&gt;0,"4"," ")</f>
        <v> </v>
      </c>
      <c r="DM788" s="10" t="str">
        <f aca="false">IF(DK788&gt;0,"PRE"," ")</f>
        <v> </v>
      </c>
      <c r="DN788" s="9" t="n">
        <v>0</v>
      </c>
      <c r="DO788" s="10" t="str">
        <f aca="false">IF(DN788&gt;0,"4"," ")</f>
        <v> </v>
      </c>
      <c r="DP788" s="10" t="str">
        <f aca="false">IF(DN788&gt;0,"PRE"," ")</f>
        <v> </v>
      </c>
      <c r="DS788" s="12" t="str">
        <f aca="false">CONCATENATE(CO788,CU788,DA788,DG788,DM788)</f>
        <v> AST </v>
      </c>
      <c r="DT788" s="10" t="e">
        <f aca="false" t="array" ref="DT788">_xlfn.IFS(DS788="EME    ","0", DS788=" HIP   ","1", DS788="  MIO  ","2", DS788="   AST ","3", DS788="    PRE","4", DS788="EME   PRE","5", DS788=" HIP  PRE","6", DS788=" HIP AST ","7", DS788="  MIO PRE","8", DS788="  MIOAST ","9", DS788="   ASTPRE","10",DS788=" HIP ASTPRE","11", DS788="  MIOASTPRE","12", DS788="     ","0")</f>
        <v>#N/A</v>
      </c>
      <c r="DV788" s="1" t="e">
        <f aca="false" t="array" ref="DV788">_xlfn.IFS(DU788="SI","2", DU788="NO","1")</f>
        <v>#N/A</v>
      </c>
      <c r="DX788" s="11" t="str">
        <f aca="false">IF(DW788=0,"1","2")</f>
        <v>1</v>
      </c>
      <c r="DY788" s="11" t="str">
        <f aca="false" t="array" ref="DY788">_xlfn.IFS(DW788=0,"0", DW788=0.25, "1", DW788=0.5,"2", DW788=0.75,"3", DW788=1,"4",DW788=1.25,"5", DW788=1.5,"6", DW788=1.75,"7", DW788=2,"8")</f>
        <v>0</v>
      </c>
      <c r="EA788" s="11" t="str">
        <f aca="false">IF(DZ788=0,"1","2")</f>
        <v>1</v>
      </c>
      <c r="EB788" s="11" t="str">
        <f aca="false" t="array" ref="EB788">_xlfn.IFS(DZ788=0,"0", DZ788=0.25, "1", DZ788=0.5,"2", DZ788=0.75,"3", DZ788=1,"4",DZ788=1.25,"5", DZ788=1.5,"6", DZ788=1.75,"7", DZ788=2,"8")</f>
        <v>0</v>
      </c>
      <c r="ED788" s="10" t="str">
        <f aca="false">IF(EC788=0,"1","2")</f>
        <v>1</v>
      </c>
      <c r="EE788" s="11" t="str">
        <f aca="false" t="array" ref="EE788">_xlfn.IFS(EC788=0,"0", EC788=-0.25, "1", EC788=-0.5,"2", EC788=-0.75,"3", EC788=-1,"4",EC788=-1.25,"5", EC788=-1.5,"6", EC788=-1.75,"7", EC788=-2,"8", EC788=-2.25,"9",EC788=-2.5,"10", EC788=-2.75,"11", EC788=-3,"12", EC788=-3.25,"13", EC788=-3.5,"14", EC788=-3.75,"15",EC788=-4,"16")</f>
        <v>0</v>
      </c>
      <c r="EG788" s="10" t="str">
        <f aca="false">IF(EF788=0,"1","2")</f>
        <v>1</v>
      </c>
      <c r="EH788" s="11" t="str">
        <f aca="false" t="array" ref="EH788">_xlfn.IFS(EF788=0,"0", EF788=-0.25, "1", EF788=-0.5,"2", EF788=-0.75,"3", EF788=-1,"4",EF788=-1.25,"5", EF788=-1.5,"6", EF788=-1.75,"7", EF788=-2,"8", EF788=-2.25,"9",EF788=-2.5,"10", EF788=-2.75,"11", EF788=-3,"12", EF788=-3.25,"13", EF788=-3.5,"14", EF788=-3.75,"15",EF788=-4,"16")</f>
        <v>0</v>
      </c>
      <c r="EJ788" s="11" t="str">
        <f aca="false">IF(EI788=0,"1","2")</f>
        <v>1</v>
      </c>
      <c r="EK788" s="11" t="str">
        <f aca="false" t="array" ref="EK788">_xlfn.IFS(EI788=0,"0", EI788=-0.25, "1", EI788=-0.5,"2", EI788=-0.75,"3", EI788=-1,"4",EI788=-1.25,"5", EI788=-1.5,"6", EI788=-1.75,"7", EI788=-2,"8", EI788=-2.25,"9", EI788=-2.25,"9",EI788=-2.5,"10", EI788=-2.75,"11", EI788=-3,"12", EI788=-3.25,"13", EI788=-3.5,"14", EI788=-3.75,"15",EI788=-4,"16", EI788=0.25, "17", EI788=0.5, "18")</f>
        <v>0</v>
      </c>
      <c r="EM788" s="11" t="str">
        <f aca="false">IF(EL788=0,"1","2")</f>
        <v>1</v>
      </c>
      <c r="EN788" s="11" t="str">
        <f aca="false" t="array" ref="EN788">_xlfn.IFS(EL788=0.25,"17",EL788=0.5,"18", EL788=0,"0", EL788=-0.25, "1", EL788=-0.5,"2", EL788=-0.75,"3", EL788=-1,"4",EL788=-1.25,"5", EL788=-1.5,"6", EL788=-1.75,"7", EL788=-2,"8",EL788= -2.25,"9",EL788=-2.5,"10",EL788= -2.75,"11",EL788= -3,"12",EL788= -3.25,"13",EL788= -3.5,"14",EL788= -3.75,"15",EL788=-4,"16")</f>
        <v>0</v>
      </c>
      <c r="EP788" s="11" t="str">
        <f aca="false">IF(EO788=0,"1","2")</f>
        <v>1</v>
      </c>
      <c r="EQ788" s="11" t="str">
        <f aca="false" t="array" ref="EQ788">_xlfn.IFS(EO788=0,"0", EO788=0.25, "1", EO788=0.5,"2", EO788=0.75,"3", EO788=1,"4",EO788=1.25,"5", EO788=1.5,"6", EO788=1.75,"7", EO788=2,"8", EO788=2.25,"9", EO788=2.25,"9",EO788=2.5,"10", EO788=2.75,"11", EO788=3,"12", EO788=3.25,"13", EO788=3.5,"14", EO788=3.75,"15",EO788=4,"16", EO788=-0.25, "17", bq=-0.5, "18")</f>
        <v>0</v>
      </c>
      <c r="ES788" s="11" t="str">
        <f aca="false">IF(ER788=0,"1","2")</f>
        <v>1</v>
      </c>
      <c r="ET788" s="11" t="str">
        <f aca="false" t="array" ref="ET788">_xlfn.IFS(ER788=0,"0", ER788=0.25, "1", ER788=0.5,"2", ER788=0.75,"3", ER788=1,"4",ER788=1.25,"5", ER788=1.5,"6", ER788=1.75,"7", ER788=2,"8", ER788=2.25,"9", ER788=2.25,"9",ER788=2.5,"10", ER788=2.75,"11", ER788=3,"12", ER788=3.25,"13", ER788=3.5,"14", ER788=3.75,"15",ER788=4,"16", ER788=-0.25, "17", bq=-0.5, "18")</f>
        <v>0</v>
      </c>
      <c r="EV788" s="14" t="e">
        <f aca="false">VLOOKUP(EU788,LEYENDA!$G$2:$H$8,2,TRUE())</f>
        <v>#N/A</v>
      </c>
      <c r="EW788" s="14" t="e">
        <f aca="false" t="array" ref="EW788">_xlfn.IFS(EV788="0-5","1", EV788="6-12","2", EV788="13-18","3", EV788="19-24","4", EV788="25-36","5", EV788="37-48","6", EV788="49-60","7")</f>
        <v>#N/A</v>
      </c>
    </row>
    <row r="789" customFormat="false" ht="13.5" hidden="false" customHeight="false" outlineLevel="0" collapsed="false">
      <c r="A789" s="1" t="n">
        <v>313</v>
      </c>
      <c r="B789" s="2" t="n">
        <v>4</v>
      </c>
      <c r="C789" s="33" t="n">
        <v>44134</v>
      </c>
      <c r="E789" s="5" t="str">
        <f aca="false">VLOOKUP(A789,'286'!$A$3:$J$6279,10,FALSE())</f>
        <v>MANSO SAHAGÚN, CLAUDIA</v>
      </c>
      <c r="F789" s="4" t="str">
        <f aca="false">VLOOKUP(A789,'286'!$A$3:$I$1768,3,FALSE())</f>
        <v>MANSACLA</v>
      </c>
      <c r="G789" s="6" t="n">
        <f aca="false">VLOOKUP(A789,'286'!$A$3:$I$1768,4,FALSE())</f>
        <v>39979</v>
      </c>
      <c r="H789" s="7" t="n">
        <f aca="false">YEAR(C789)-YEAR(G789)</f>
        <v>11</v>
      </c>
      <c r="I789" s="1" t="str">
        <f aca="false">VLOOKUP(H789,LEYENDA!$C$2:$D$6,2,TRUE())</f>
        <v>0-12</v>
      </c>
      <c r="J789" s="5" t="str">
        <f aca="false">VLOOKUP(A789,'286'!$A$3:$I$1768,7,FALSE())</f>
        <v>M</v>
      </c>
      <c r="K789" s="8" t="n">
        <f aca="false">VLOOKUP(A789,'286'!$A$3:$I$1768,2,FALSE())</f>
        <v>0</v>
      </c>
      <c r="L789" s="4" t="str">
        <f aca="false">VLOOKUP(A789,'286'!$A$3:$I$1768,8,FALSE())</f>
        <v>D</v>
      </c>
      <c r="M789" s="4" t="str">
        <f aca="false">VLOOKUP(A789,'286'!$A$3:$I$1768,9,FALSE())</f>
        <v>I</v>
      </c>
      <c r="N789" s="8" t="str">
        <f aca="false">IF(R789=O789, "MISMA","CONTRARIA")</f>
        <v>CONTRARIA</v>
      </c>
      <c r="O789" s="8" t="str">
        <f aca="false" t="array" ref="O789">_xlfn.IFS(L789="D","1", L789="I","2")</f>
        <v>1</v>
      </c>
      <c r="P789" s="8" t="e">
        <f aca="false" t="array" ref="P789">_xlfn.IFS(K789="OD","1", K789="OI","2")</f>
        <v>#N/A</v>
      </c>
      <c r="Q789" s="1" t="str">
        <f aca="false" t="array" ref="Q789">_xlfn.IFS(J789="M","1", J789="H","2")</f>
        <v>1</v>
      </c>
      <c r="R789" s="8" t="str">
        <f aca="false" t="array" ref="R789">_xlfn.IFS(M789="D","1", M789="I","2")</f>
        <v>2</v>
      </c>
      <c r="S789" s="1" t="str">
        <f aca="false" t="array" ref="S789">_xlfn.IFS(N789="CONTRARIA", "1",N789= "MISMA","2")</f>
        <v>1</v>
      </c>
      <c r="T789" s="1" t="str">
        <f aca="false" t="array" ref="T789">_xlfn.IFS(I789="0-12","1", I789="13-24","2", I789="25-40","3", I789="41-60","4", I789="61-100","5")</f>
        <v>1</v>
      </c>
      <c r="U789" s="9" t="n">
        <v>-1</v>
      </c>
      <c r="V789" s="10" t="str">
        <f aca="false">IF(U789="","",IF(AND(U789&gt;=-9,U789&lt;=-6.5),"-9 a -6,5",IF(AND(U789&gt;=-6,U789&lt;=-3.5),"-6 a -3,5",IF(AND(U789&gt;=-3,U789&lt;=-1),"-3 a -1",IF(U789=-0.5,"-0,5",IF(AND(U789&gt;=0,U789&lt;=2.5),"0 a 2,5",IF(AND(U789&gt;=3,U789&lt;=5.5),"3 a 5,5",IF(AND(U789&gt;=6,U789&lt;=8.5),"6 a 8,5",IF(AND(U789&gt;=9,U789&lt;=20),"9 a 20","Fuera de rango")))))))))</f>
        <v>-3 a -1</v>
      </c>
      <c r="W789" s="11" t="n">
        <f aca="false">IF(V789="","",IF(V789="-9 a -6,5",2,IF(V789="-6 a -3,5",3,IF(V789="-3 a -1",4,IF(V789="-0,5","NORMA",IF(V789="0 a 2,5",5,IF(V789="3 a 5,5",6,IF(V789="6 a 8,5",7,IF(V789="9 a 20",8,"Fuera de rango")))))))))</f>
        <v>4</v>
      </c>
      <c r="X789" s="9" t="n">
        <v>10</v>
      </c>
      <c r="Y789" s="11" t="str">
        <f aca="false">IF(X789="","",IF(AND(X789&gt;=0,X789&lt;=4),"0 a 4",IF(AND(X789&gt;=4.5,X789&lt;=8.5),"4,5 a 8,5",IF(X789=9,"9",IF(AND(X789&gt;=9.5,X789&lt;=13),"9,5 a 13",IF(AND(X789&gt;=13.5,X789&lt;=20),"13,5 a 20",IF(AND(X789&gt;=20.5,X789&lt;=35),"20,5 a 35","Fuera de rango")))))))</f>
        <v>9,5 a 13</v>
      </c>
      <c r="Z789" s="11" t="n">
        <f aca="false">IF(Y789="","",IF(Y789="0 a 4",1,IF(Y789="4,5 a 8,5",2,IF(Y789="9","NORMA",IF(Y789="9,5 a 13",3,IF(Y789="13,5 a 20",4,IF(Y789="20,5 a 35",5,"Fuera de rango")))))))</f>
        <v>3</v>
      </c>
      <c r="AA789" s="9" t="n">
        <v>12</v>
      </c>
      <c r="AB789" s="10" t="str">
        <f aca="false">IF(AA789="","",IF(AND(AA789&gt;=0,AA789&lt;=9),"0 a 9",IF(AND(AA789&gt;=9.5,AA789&lt;=18.5),"9,5 a 18,5",IF(AA789=19,"19",IF(AND(AA789&gt;=19.5,AA789&lt;=28),"19,5 a 28",IF(AND(AA789&gt;=28.5,AA789&lt;=40),"28,5 a 40","Fuera de rango"))))))</f>
        <v>9,5 a 18,5</v>
      </c>
      <c r="AC789" s="11" t="n">
        <f aca="false" t="array" ref="AC789">_xlfn.IFS(AB789="","",AB789="0 a 9",1,AB789="9,5 a 18,5",2,AB789="19","NORMA",AB789="19,5 a 28",3,AB789="28,5 a 40",4,TRUE(),"Fuera de rango")</f>
        <v>2</v>
      </c>
      <c r="AD789" s="9" t="n">
        <v>3</v>
      </c>
      <c r="AE789" s="10" t="str">
        <f aca="false">IF(AD789="","",IF(AND(AD789&gt;=-10,AD789&lt;=0),"De -10 a 0",IF(AND(AD789&gt;=0.5,AD789&lt;=9.5),"0,5 a 9,5",IF(AD789=10,"10",IF(AND(AD789&gt;=10.5,AD789&lt;=20),"10,5 a 20",IF(AND(AD789&gt;=20.5,AD789&lt;=40),"20,5 a 40","Fuera de rango"))))))</f>
        <v>0,5 a 9,5</v>
      </c>
      <c r="AF789" s="12" t="n">
        <f aca="false">IF(AD789="","",IF(AND(AD789&gt;=-10,AD789&lt;=0),1,IF(AND(AD789&gt;=0.5,AD789&lt;=9.5),2,IF(AD789=10,"NORMA",IF(AND(AD789&gt;=10.5,AD789&lt;=20),3,IF(AND(AD789&gt;=20.5,AD789&lt;=40),4,""))))))</f>
        <v>2</v>
      </c>
      <c r="AG789" s="9" t="n">
        <v>6</v>
      </c>
      <c r="AH789" s="10" t="str">
        <f aca="false">IF(AG789="","",IF(AND(AG789&gt;=0,AG789&lt;=4),"0 a 4",IF(AND(AG789&gt;=4.5,AG789&lt;=8.5),"4,5 a 8,5",IF(AG789=9,"9",IF(AND(AG789&gt;=9.5,AG789&lt;=13),"9,5 a 13",IF(AND(AG789&gt;=13.5,AG789&lt;=25),"13,5 a 25","Fuera de rango"))))))</f>
        <v>4,5 a 8,5</v>
      </c>
      <c r="AI789" s="10" t="n">
        <f aca="false">IF(AH789="","",IF(AH789="0 a 4",1,IF(AH789="4,5 a 8,5",2,IF(AH789="9","NORMA",IF(AH789="9,5 a 13",3,IF(AH789="13,5 a 25",4,""))))))</f>
        <v>2</v>
      </c>
      <c r="AJ789" s="9" t="n">
        <v>3</v>
      </c>
      <c r="AK789" s="10" t="str">
        <f aca="false">IF(AJ789="","",IF(AND(AJ789&gt;=-15,AJ789&lt;=-10.5),"-15 a -10,5",IF(AND(AJ789&gt;=-10,AJ789&lt;=-4),"-10 a -4",IF(AND(AJ789&gt;=-4.5,AJ789&lt;=0),"-4,5 a 0",IF(AND(AJ789&gt;=0.5,AJ789&lt;=4.5),"0,5 a 4,5",IF(AJ789=5,"5",IF(AND(AJ789&gt;=5.5,AJ789&lt;=10),"5,5 a 10",IF(AND(AJ789&gt;=10.5,AJ789&lt;=20),"10,5 a 20","Fuera de rango"))))))))</f>
        <v>0,5 a 4,5</v>
      </c>
      <c r="AL789" s="11" t="n">
        <f aca="false">IF(AK789="","",IF(AK789="-15 a -10,5",1,IF(AK789="-10 a -4",2,IF(AK789="-4,5 a 0",3,IF(AK789="0,5 a 4,5",4,IF(AK789="5","NORMA",IF(AK789="5,5 a 10",5,IF(AK789="10,5 a 20",6,"Error"))))))))</f>
        <v>4</v>
      </c>
      <c r="AM789" s="9" t="n">
        <v>0</v>
      </c>
      <c r="AN789" s="10" t="str">
        <f aca="false">IF(AM789="","",IF(AND(AM789&gt;=-7.5,AM789&lt;=-5.5),"-7,5 a -5,5",IF(AND(AM789&gt;=-5,AM789&lt;=-3),"-5 a -3",IF(AND(AM789&gt;=-2.5,AM789&lt;=-0.5),"-2,5 a -0,5",IF(AM789=0,"0,00",IF(AND(AM789&gt;=0.5,AM789&lt;=2.5),"0,5 a 2,5",IF(AND(AM789&gt;=3,AM789&lt;=5),"3 a 5",IF(AND(AM789&gt;=5.5,AM789&lt;=7.5),"5,5 a 7,5",IF(AND(AM789&gt;=8,AM789&lt;=10),"8 a 10","Fuera de rango")))))))))</f>
        <v>0,00</v>
      </c>
      <c r="AO789" s="11" t="str">
        <f aca="false">IF(AN789="","",IF(AN789="-7,5 a -5,5",1,IF(AN789="-5 a -3",2,IF(AN789="-2,5 a -0,5",3,IF(AN789="0,00","NORMA",IF(AN789="0,5 a 2,5",4,IF(AN789="3 a 5",5,IF(AN789="5,5 a 7,5",6,IF(AN789="8 a 10",7,"Error")))))))))</f>
        <v>NORMA</v>
      </c>
      <c r="AP789" s="9" t="n">
        <v>-3</v>
      </c>
      <c r="AQ789" s="10" t="str">
        <f aca="false">IF(AP789="","",IF(AND(AP789&gt;=-20,AP789&lt;=-9.5),"-20 a -9,5",IF(AND(AP789&gt;=-9,AP789&lt;=-6.5),"-9 a -6,5",IF(AP789=-6,"-6",IF(AND(AP789&gt;=-5.5,AP789&lt;=-3),"-5,5 a -3",IF(AND(AP789&gt;=-2.5,AP789&lt;=0),"-2,5 a 0",IF(AND(AP789&gt;=0.5,AP789&lt;=3),"0,5 a 3",IF(AND(AP789&gt;=3.5,AP789&lt;=6),"3,5 a 6",IF(AND(AP789&gt;=6.5,AP789&lt;=9),"6,5 a 9",IF(AND(AP789&gt;=9.5,AP789&lt;=20),"9,5 a 20","Fuera de rango"))))))))))</f>
        <v>-5,5 a -3</v>
      </c>
      <c r="AR789" s="11" t="n">
        <f aca="false">IF(AQ789="","",IF(AQ789="-20 a -9,5",1,IF(AQ789="-9 a -6,5",2,IF(AQ789="-6","NORMA",IF(AQ789="-5,5 a -3",3,IF(AQ789="-2,5 a 0",4,IF(AQ789="0,5 a 3",5,IF(AQ789="3,5 a 6",6,IF(AQ789="6,5 a 9",7,IF(AQ789="9,5 a 20",8,""))))))))))</f>
        <v>3</v>
      </c>
      <c r="AS789" s="9" t="n">
        <v>5</v>
      </c>
      <c r="AT789" s="10" t="str">
        <f aca="false">IF(AS789="","",IF(AND(AS789&gt;=-16,AS789&lt;=-14),"-16 a -14",IF(AND(AS789&gt;=-13.5,AS789&lt;=-11.5),"-13,5 a -11,5",IF(AND(AS789&gt;=-11,AS789&lt;=-9),"-11 a -9",IF(AND(AS789&gt;=-8.5,AS789&lt;=-6.5),"-8,5 a -6,5",IF(AND(AS789&gt;=-6,AS789&lt;=-4),"-6 a -4",IF(AND(AS789&gt;=-3.5,AS789&lt;=-1.5),"-3,5 a -1,5",IF(AND(AS789&gt;=-1,AS789&lt;=1),"-1 a 1",IF(AND(AS789&gt;=1.5,AS789&lt;=3.5),"1,5 a 3,5",IF(AND(AS789&gt;=4,AS789&lt;=6),"4 a 6",IF(AND(AS789&gt;=6.5,AS789&lt;=8.5),"6,5 a 8,5",IF(AND(AS789&gt;=9,AS789&lt;=11),"9 a 11",IF(AND(AS789&gt;=11.5,AS789&lt;=13.5),"11,5 a 13,5",IF(AND(AS789&gt;=14,AS789&lt;=16),"14 a 16",IF(AND(AS789&gt;=16.5,AS789&lt;=18.5),"16,5 a 18,5",IF(AND(AS789&gt;=19,AS789&lt;=21),"19 a 21","Fuera de rango"))))))))))))))))</f>
        <v>4 a 6</v>
      </c>
      <c r="AU789" s="11" t="str">
        <f aca="false" t="array" ref="AU789">IF(AT789="","",_xlfn.IFS(AT789="-16 a -14",1,AT789="-13,5 a -11,5",2,AT789="-11 a -9",3,AT789="-8,5 a -6,5",4,AT789="-6 a -4",5,AT789="-3,5 a -1,5",6,AT789="-1 a 1",7,AT789="1,5 a 3,5",8,AT789="4 a 6","NORMA",AT789="6,5 a 8,5",9,AT789="9 a 11",10,AT789="11,5 a 13,5",11,AT789="14 a 16",12,AT789="16,5 a 18,5",13,AT789="19 a 21",14,TRUE(),""))</f>
        <v>NORMA</v>
      </c>
      <c r="AV789" s="9" t="n">
        <v>1</v>
      </c>
      <c r="AW789" s="10" t="str">
        <f aca="false">IF(AV789="","",IF(AND(AV789&gt;=-1,AV789&lt;=-0.5),"-1 a -0,5",IF(AND(AV789&gt;-0.5,AV789&lt;=0),"De -0,5 a 0",IF(AND(AV789&gt;=0.25,AV789&lt;=0.75),"0,25 a 0,75",IF(AND(AV789&gt;=1,AV789&lt;=1.5),"1 a 1,5",IF(AND(AV789&gt;=1.75,AV789&lt;=2.25),"1,75 a 2,25",IF(AND(AV789&gt;=2.5,AV789&lt;=3),"2,5 a 3",IF(AND(AV789&gt;=3.25,AV789&lt;=3.75),"3,25 a 3,75","Fuera de rango"))))))))</f>
        <v>1 a 1,5</v>
      </c>
      <c r="AX789" s="10" t="n">
        <f aca="false">IF(AW789="","",IF(OR(AW789="-1 a -0,5",AW789="-1 a -0.5"),1,IF(OR(AW789="De -0,5 a 0",AW789="-0,5 a 0",AW789="De -0.5 a 0"),2,IF(OR(AW789="0,25 a 0,75",AW789="0.25 a 0.75"),"NORMA",IF(OR(AW789="1 a 1,5",AW789="1 a 1.5"),3,IF(OR(AW789="1,75 a 2,25",AW789="1.75 a 2.25"),4,IF(OR(AW789="2,5 a 3",AW789="2.5 a 3"),5,IF(OR(AW789="3,25 a 3,75",AW789="3.25 a 3.75"),6,""))))))))</f>
        <v>3</v>
      </c>
      <c r="AY789" s="9" t="n">
        <v>-7</v>
      </c>
      <c r="AZ789" s="10" t="str">
        <f aca="false">IF(AY789="","",IF(AND(AY789&gt;=-20,AY789&lt;=-9.5),"-20 a -9,5",IF(AND(AY789&gt;=-9,AY789&lt;=-6.5),"-9 a -6,5",IF(AY789=-6,"-6",IF(AND(AY789&gt;=-5.5,AY789&lt;=-3),"-5,5 a -3",IF(AND(AY789&gt;=-2.5,AY789&lt;=0),"-2,5 a 0",IF(AND(AY789&gt;=0.5,AY789&lt;=3),"0,5 a 3",IF(AND(AY789&gt;=3.5,AY789&lt;=6),"3,5 a 6","Fuera de rango"))))))))</f>
        <v>-9 a -6,5</v>
      </c>
      <c r="BA789" s="11" t="n">
        <f aca="false">IF(AZ789="","",IF(AZ789="-20 a -9,5",1,IF(AZ789="-9 a -6,5",2,IF(AZ789="-6","NORMA",IF(AZ789="-5,5 a -3",3,IF(AZ789="-2,5 a 0",4,IF(AZ789="0,5 a 3",5,IF(AZ789="3,5 a 6",6,""))))))))</f>
        <v>2</v>
      </c>
      <c r="BB789" s="9" t="n">
        <v>0</v>
      </c>
      <c r="BC789" s="10" t="str">
        <f aca="false" t="array" ref="BC789">IF(BB789="","",_xlfn.IFS(AND(BB789&gt;=0,BB789&lt;=2),"0 a 2",AND(BB789&gt;=2.5,BB789&lt;=4.5),"2,5 a 4,5",AND(BB789&gt;=5,BB789&lt;=7),"5 a 7",AND(BB789&gt;=7.5,BB789&lt;=9.5),"7,5 a 9,5",AND(BB789&gt;=10,BB789&lt;=12),"10 a 12",AND(BB789&gt;=12.5,BB789&lt;=14.5),"12,5 a 14,5",BB789=15,"15",AND(BB789&gt;=15.5,BB789&lt;=17.5),"15,5 a 17,5",AND(BB789&gt;=18,BB789&lt;=20),"18 a 20",AND(BB789&gt;=20.5,BB789&lt;=22.5),"20,5 a 22,5",AND(BB789&gt;=23,BB789&lt;=25),"23 a 25",TRUE(),"Fuera de rango"))</f>
        <v>0 a 2</v>
      </c>
      <c r="BD789" s="11" t="n">
        <f aca="false" t="array" ref="BD789">IF(BC789="","",_xlfn.IFS(BC789="0 a 2",1,BC789="2,5 a 4,5",2,BC789="5 a 7",3,BC789="7,5 a 9,5",4,BC789="10 a 12",5,BC789="12,5 a 14,5",6,BC789="15","NORMA",BC789="15,5 a 17,5",7,BC789="18 a 20",8,BC789="20,5 a 22,5",9,BC789="23 a 25",10,TRUE(),"Fuera de rango"))</f>
        <v>1</v>
      </c>
      <c r="BE789" s="9" t="n">
        <v>22</v>
      </c>
      <c r="BF789" s="10" t="str">
        <f aca="false">IF(BE789="","",IF(AND(BE789&gt;=-20,BE789&lt;=-10),"-20 a -10",IF(AND(BE789&gt;=-9.5,BE789&lt;=0.5),"-9,5 a 0,5",IF(AND(BE789&gt;=1,BE789&lt;=11),"1 a 11",IF(AND(BE789&gt;=11.5,BE789&lt;=20.5),"11,5 a 20,5",IF(BE789=21,"21",IF(AND(BE789&gt;=21.5,BE789&lt;=31.5),"21,5 a 31,5",IF(AND(BE789&gt;=32,BE789&lt;=42),"32 a 42","Fuera de rango"))))))))</f>
        <v>21,5 a 31,5</v>
      </c>
      <c r="BG789" s="11" t="n">
        <f aca="false">IF(BF789="","",IF(BF789="-20 a -10",1,IF(BF789="-9,5 a 0,5",2,IF(BF789="1 a 11",3,IF(BF789="11,5 a 20,5",4,IF(BF789="21","NORMA",IF(BF789="21,5 a 31,5",5,IF(BF789="32 a 42",6,""))))))))</f>
        <v>5</v>
      </c>
      <c r="BH789" s="9" t="n">
        <v>8</v>
      </c>
      <c r="BI789" s="10" t="str">
        <f aca="false">IF(BH789="","",IF(AND(BH789&gt;=-20,BH789&lt;=-15),"-20 a -15",IF(AND(BH789&gt;=-14.5,BH789&lt;=-9.5),"-14,5 a -9,5",IF(AND(BH789&gt;=-9,BH789&lt;=-4),"-9 a -4",IF(AND(BH789&gt;=-3.5,BH789&lt;=2.5),"-3,5 a 2,5",IF(AND(BH789&gt;=3,BH789&lt;=8),"3 a 8",IF(AND(BH789&gt;=8.5,BH789&lt;=14.5),"8,5 a 14,5",IF(BH789=15,"15",IF(AND(BH789&gt;=15.5,BH789&lt;=20.5),"15,5 a 20,5",IF(AND(BH789&gt;=21,BH789&lt;=26),"21 a 26","Fuera de rango"))))))))))</f>
        <v>3 a 8</v>
      </c>
      <c r="BJ789" s="11" t="n">
        <f aca="false">IF(BI789="","",IF(BI789="-20 a -15",1,IF(BI789="-14,5 a -9,5",2,IF(BI789="-9 a -4",3,IF(BI789="-3,5 a 2,5",4,IF(BI789="3 a 8",5,IF(BI789="8,5 a 14,5",6,IF(BI789="15","NORMA",IF(BI789="15,5 a 20,5",7,IF(BI789="21 a 26",8,IF(BI789="26,5 a 31,5",9,"")))))))))))</f>
        <v>5</v>
      </c>
      <c r="BK789" s="9" t="n">
        <v>8</v>
      </c>
      <c r="BL789" s="10" t="str">
        <f aca="false">IF(BK789="","",IF(AND(BK789&gt;=0,BK789&lt;=2),"0 - 2",IF(AND(BK789&gt;=2.5,BK789&lt;=4.5),"2,5 - 4,5",IF(AND(BK789&gt;=5,BK789&lt;=7),"5 - 7",IF(AND(BK789&gt;=7.5,BK789&lt;=9.5),"7,5 - 9,5",IF(AND(BK789&gt;=10,BK789&lt;=12),"10 - 12",IF(AND(BK789&gt;=12.5,BK789&lt;=13.5),"12,5 - 13,5",IF(BK789=14,"14",IF(AND(BK789&gt;=14.5,BK789&lt;=16.5),"14,5 - 16,5",IF(AND(BK789&gt;=17,BK789&lt;=19),"17 - 19",IF(AND(BK789&gt;=19.5,BK789&lt;=21.5),"19,5 - 21,5",IF(AND(BK789&gt;=22,BK789&lt;=24),"22 - 24",IF(AND(BK789&gt;=24.5,BK789&lt;=26.5),"24,5 - 26,5",IF(AND(BK789&gt;=27,BK789&lt;=29),"27 - 29",IF(AND(BK789&gt;=29.5,BK789&lt;=30),"29,5 - 30","Fuera de rango")))))))))))))))</f>
        <v>7,5 - 9,5</v>
      </c>
      <c r="BM789" s="11" t="n">
        <f aca="false">IF(BL789="","",IF(BL789="0 - 2",1,IF(BL789="2,5 - 4,5",2,IF(BL789="5 - 7",3,IF(BL789="7,5 - 9,5",4,IF(BL789="10 - 12",5,IF(BL789="12,5 - 13,5",6,IF(BL789="14","NORMA",IF(BL789="14,5 - 16,5",7,IF(BL789="17 - 19",8,IF(BL789="19,5 - 21,5",9,IF(BL789="22 - 24",10,IF(BL789="24,5 - 26,5",11,IF(BL789="27 - 29",12,IF(BL789="29,5 - 30",13,"")))))))))))))))</f>
        <v>4</v>
      </c>
      <c r="BN789" s="9" t="n">
        <v>17</v>
      </c>
      <c r="BO789" s="11" t="str">
        <f aca="false">IF(BN789="","",IF(AND(BN789&gt;=-20,BN789&lt;=-10),"-20 a -10",IF(AND(BN789&gt;=-9.5,BN789&lt;=0.5),"-9,5 a 0,5",IF(AND(BN789&gt;=1,BN789&lt;=11),"1 a 11",IF(AND(BN789&gt;=11.5,BN789&lt;=21.5),"11,5 a 21,5",IF(BN789=22,"22",IF(AND(BN789&gt;=22.5,BN789&lt;=32.5),"22,5 a 32,5",IF(AND(BN789&gt;=33,BN789&lt;=43),"33 a 43","Fuera de rango"))))))))</f>
        <v>11,5 a 21,5</v>
      </c>
      <c r="BP789" s="11" t="n">
        <f aca="false">IF(BO789="","",IF(BO789="-20 a -10",1,IF(BO789="-9,5 a 0,5",2,IF(BO789="1 a 11",3,IF(BO789="11,5 a 21,5",4,IF(BO789="22","NORMA",IF(BO789="22,5 a 32,5",5,IF(BO789="33 a 43",6,""))))))))</f>
        <v>4</v>
      </c>
      <c r="BQ789" s="9" t="n">
        <v>11</v>
      </c>
      <c r="BR789" s="10" t="str">
        <f aca="false">IF(BQ789="","",IF(AND(BQ789&gt;=-20,BQ789&lt;=-15),"-20 a -15",IF(AND(BQ789&gt;=-14.5,BQ789&lt;=-9.5),"-14,5 a -9,5",IF(AND(BQ789&gt;=-9,BQ789&lt;=-4),"-9 a -4",IF(AND(BQ789&gt;=-3.5,BQ789&lt;=2.5),"-3,5 a 2,5",IF(AND(BQ789&gt;=3,BQ789&lt;=8),"3 a 8",IF(AND(BQ789&gt;=8.5,BQ789&lt;=13.5),"8,5 a 13,5",IF(AND(BQ789&gt;=14,BQ789&lt;=17.5),"14 a 17,5",IF(BQ789=18,"18",IF(AND(BQ789&gt;=18.5,BQ789&lt;=23.5),"18,5 a 23,5",IF(AND(BQ789&gt;=24,BQ789&lt;=29),"24 a 29",IF(AND(BQ789&gt;=29.5,BQ789&lt;=34.5),"29,5 a 34,5",IF(AND(BQ789&gt;=35,BQ789&lt;=40),"35 a 40","Fuera de rango")))))))))))))</f>
        <v>8,5 a 13,5</v>
      </c>
      <c r="BS789" s="11" t="n">
        <f aca="false">IF(BR789="","",IF(BR789="-20 a -15",1,IF(BR789="-14,5 a -9,5",2,IF(BR789="-9 a -4",3,IF(BR789="-3,5 a 2,5",4,IF(BR789="3 a 8",5,IF(BR789="8,5 a 13,5",6,IF(BR789="14 a 17,5",7,IF(BR789="18","NORMA",IF(BR789="18,5 a 23,5",8,IF(BR789="24 a 29",9,IF(BR789="29,5 a 34,5",10,IF(BR789="35 a 40",11,"")))))))))))))</f>
        <v>6</v>
      </c>
      <c r="BT789" s="9" t="n">
        <v>0</v>
      </c>
      <c r="BU789" s="10" t="str">
        <f aca="false">IF(BT789="","",IF(AND(BT789&gt;=-20,BT789&lt;=-18),"-20 a -18",IF(AND(BT789&gt;=-17.5,BT789&lt;=-15.5),"-17,5 a -15,5",IF(AND(BT789&gt;=-15,BT789&lt;=-13),"-15 a -13",IF(AND(BT789&gt;=-12.5,BT789&lt;=-10.5),"-12,5 a -10,5",IF(AND(BT789&gt;=-10,BT789&lt;=-8),"-10 a -8",IF(AND(BT789&gt;=-7.5,BT789&lt;=-5.5),"-7,5 a -5,5",IF(AND(BT789&gt;=-5,BT789&lt;=-3),"-5 a -3",IF(AND(BT789&gt;=-2.5,BT789&lt;=-0.5),"-2,5 a -0,5",IF(BT789=0,"0",IF(AND(BT789&gt;=0.5,BT789&lt;=2.5),"0,5 a 2,5",IF(AND(BT789&gt;=3,BT789&lt;=5),"3 a 5",IF(AND(BT789&gt;=5.5,BT789&lt;=7.5),"5,5 a 7,5",IF(AND(BT789&gt;=8,BT789&lt;=10),"8 a 10",IF(AND(BT789&gt;=10.5,BT789&lt;=12.5),"10,5 a 12,5",IF(AND(BT789&gt;=13,BT789&lt;=15),"13 a 15",IF(AND(BT789&gt;=15.5,BT789&lt;=17.5),"15,5 a 17,5",IF(AND(BT789&gt;=18,BT789&lt;=20),"18 a 20","Fuera de rango"))))))))))))))))))</f>
        <v>0</v>
      </c>
      <c r="BV789" s="11" t="str">
        <f aca="false">IF(BT789="","",IF(BT789=0,"NORMA",IF(AND(BT789&gt;=-20,BT789&lt;=-18),2,IF(AND(BT789&gt;=-17.5,BT789&lt;=-15.5),2,IF(AND(BT789&gt;=-15,BT789&lt;=-13),3,IF(AND(BT789&gt;=-12.5,BT789&lt;=-10.5),4,IF(AND(BT789&gt;=-10,BT789&lt;=-8),5,IF(AND(BT789&gt;=-7.5,BT789&lt;=-5.5),6,IF(AND(BT789&gt;=-5,BT789&lt;=-3),7,IF(AND(BT789&gt;=-2.5,BT789&lt;=-0.5),8,IF(AND(BT789&gt;=0.5,BT789&lt;=2.5),9,IF(AND(BT789&gt;=3,BT789&lt;=5),10,IF(AND(BT789&gt;=5.5,BT789&lt;=7.5),11,IF(AND(BT789&gt;=8,BT789&lt;=10),12,IF(AND(BT789&gt;=10.5,BT789&lt;=12.5),13,IF(AND(BT789&gt;=13,BT789&lt;=15),14,IF(AND(BT789&gt;=15.5,BT789&lt;=17.5),15,IF(AND(BT789&gt;=18,BT789&lt;=20),16,"Fuera de rango"))))))))))))))))))</f>
        <v>NORMA</v>
      </c>
      <c r="BW789" s="9" t="n">
        <v>-3.5</v>
      </c>
      <c r="BX789" s="10" t="n">
        <f aca="false">18.5- (0.3*H789)</f>
        <v>15.2</v>
      </c>
      <c r="BY789" s="10" t="n">
        <f aca="false">(BW789)-(BX789)</f>
        <v>-18.7</v>
      </c>
      <c r="BZ789" s="10" t="str">
        <f aca="false">IF(BY789="","",IF(BY789&lt;-27.5,"De -30 a -28",IF(BY789&lt;-25,"De -27,5 a -25,5",IF(BY789&lt;-22.5,"De -25 a -23",IF(BY789&lt;-20,"De -22,5 a -20,5",IF(BY789&lt;-17.5,"De -20 a -18",IF(BY789&lt;-15,"De -17,5 a -15,5",IF(BY789&lt;-12.5,"De -15 a -13",IF(BY789&lt;-10,"De -12,5 a -10,5",IF(BY789&lt;-7.5,"De -10 a -8",IF(BY789&lt;-5,"De -7,5 a -5,5",IF(BY789&lt;-2.5,"De -5 a -3",IF(BY789&lt;0,"De -2,5 a -0,5",IF(BY789&lt;2.5,"De 0 a 2",IF(BY789&lt;5,"De 2,5 a 4,5",IF(BY789&lt;7.5,"De 5 a 7",IF(BY789&lt;10,"De 7,5 a 9,5",IF(BY789&lt;12.5,"De 10 a 12",IF(BY789&lt;15,"De 12,5 a 14,5",IF(BY789&lt;17.5,"De 15 a 17",IF(BY789&lt;20,"De 17,5 a 19,5",IF(BY789&lt;22.5,"De 20 a 22",IF(BY789&lt;25,"De 22,5 a 24,5",IF(BY789&lt;27.5,"De 25 a 27","De 27,5 a 30"))))))))))))))))))))))))</f>
        <v>De -20 a -18</v>
      </c>
      <c r="CA789" s="12" t="n">
        <f aca="false">IF(BY789="","",IF(BY789&lt;=-28,1,IF(BY789&lt;=-25.5,2,IF(BY789&lt;=-23,3,IF(BY789&lt;=-20.5,4,IF(BY789&lt;=-18,5,IF(BY789&lt;=-15.5,6,IF(BY789&lt;=-13,7,IF(BY789&lt;=-10.5,8,IF(BY789&lt;=-8,9,IF(BY789&lt;=-5.5,10,IF(BY789&lt;=-3,11,IF(BY789&lt;=-0.5,12,IF(BY789&lt;=2,13,IF(BY789&lt;=4.5,14,IF(BY789&lt;=7,15,IF(BY789&lt;=9.5,16,IF(BY789&lt;=12,17,IF(BY789&lt;=14.5,18,IF(BY789&lt;=17,19,IF(BY789&lt;=19.5,20,IF(BY789&lt;=22,21,IF(BY789&lt;=24.5,22,IF(BY789&lt;=27,23,IF(BY789&lt;=30,24,"Fuera de rango")))))))))))))))))))))))))</f>
        <v>5</v>
      </c>
      <c r="CB789" s="9" t="n">
        <v>-3</v>
      </c>
      <c r="CC789" s="10" t="n">
        <f aca="false">18.5- (0.3*H789)</f>
        <v>15.2</v>
      </c>
      <c r="CD789" s="10" t="n">
        <f aca="false">(CB789)-(CC789)</f>
        <v>-18.2</v>
      </c>
      <c r="CE789" s="10" t="str">
        <f aca="false">IF(CD789="","",IF(CD789&lt;-27.5,"De -30 a -28",IF(CD789&lt;-25,"De -27,5 a -25,5",IF(CD789&lt;-22.5,"De -25 a -23",IF(CD789&lt;-20,"De -22,5 a -20,5",IF(CD789&lt;-17.5,"De -20 a -18",IF(CD789&lt;-15,"De -17,5 a -15,5",IF(CD789&lt;-12.5,"De -15 a -13",IF(CD789&lt;-10,"De -12,5 a -10,5",IF(CD789&lt;-7.5,"De -10 a -8",IF(CD789&lt;-5,"De -7,5 a -5,5",IF(CD789&lt;-2.5,"De -5 a -3",IF(CD789&lt;0,"De -2,5 a -0,5",IF(CD789&lt;=2,"De 0 a 2",IF(CD789&lt;=4.5,"De 2,5 a 4,5",IF(CD789&lt;=7,"De 5 a 7",IF(CD789&lt;=9.5,"De 7,5 a 9,5",IF(CD789&lt;=12,"De 10 a 12",IF(CD789&lt;=14.5,"De 12,5 a 14,5",IF(CD789&lt;=17,"De 15 a 17",IF(CD789&lt;=19.5,"De 17,5 a 19,5",IF(CD789&lt;=22,"De 20 a 22",IF(CD789&lt;=24.5,"De 22,5 a 24,5",IF(CD789&lt;=27,"De 25 a 27","De 27,5 a 30"))))))))))))))))))))))))</f>
        <v>De -20 a -18</v>
      </c>
      <c r="CF789" s="12" t="n">
        <f aca="false">IF(CD789="","",IF(CD789&lt;-27.5,1,IF(CD789&lt;-25,2,IF(CD789&lt;-22.5,3,IF(CD789&lt;-20,4,IF(CD789&lt;-17.5,5,IF(CD789&lt;-15,6,IF(CD789&lt;-12.5,7,IF(CD789&lt;-10,8,IF(CD789&lt;-7.5,9,IF(CD789&lt;-5,10,IF(CD789&lt;-2.5,11,IF(CD789&lt;0,12,IF(CD789&lt;2.5,13,IF(CD789&lt;5,14,IF(CD789&lt;7.5,15,IF(CD789&lt;10,16,IF(CD789&lt;12.5,17,IF(CD789&lt;15,18,IF(CD789&lt;17.5,19,IF(CD789&lt;20,20,IF(CD789&lt;22.5,21,IF(CD789&lt;25,22,IF(CD789&lt;27.5,23,24))))))))))))))))))))))))</f>
        <v>5</v>
      </c>
      <c r="CG789" s="9" t="n">
        <v>-1.75</v>
      </c>
      <c r="CH789" s="10" t="str">
        <f aca="false">IF(CG789="","",IF(AND(CG789&gt;=-10,CG789&lt;=-9.5),"-10 a -9,5",IF(AND(CG789&gt;-9.5,CG789&lt;=-8.5),"-9 a -8,5",IF(AND(CG789&gt;-8.5,CG789&lt;=-7.5),"-8 a -7,5",IF(AND(CG789&gt;-7.5,CG789&lt;=-6.5),"-7 a -6,5",IF(AND(CG789&gt;-6.5,CG789&lt;=-5.5),"-6 a -5,5",IF(AND(CG789&gt;-5.5,CG789&lt;=-4.5),"-5 a -4,5",IF(AND(CG789&gt;-4.5,CG789&lt;=-3.5),"-4 a -3,5",IF(AND(CG789&gt;-3.5,CG789&lt;=-2.5),"-3 a -2,5",IF(CG789=-2.25,"-2,25",IF(AND(CG789&gt;-2.5,CG789&lt;=-1.5),"-2 a -1,5",IF(AND(CG789&gt;-1.5,CG789&lt;=-0.5),"-1 a -0,5",IF(AND(CG789&gt;-0.5,CG789&lt;=0.5),"0 a 0,5",IF(AND(CG789&gt;0.5,CG789&lt;=1.5),"1 a 1,5",IF(AND(CG789&gt;1.5,CG789&lt;=2.5),"2 a 2,5",IF(AND(CG789&gt;2.5,CG789&lt;=3.5),"3 a 3,5",IF(AND(CG789&gt;3.5,CG789&lt;=4.5),"4 a 4,5",IF(AND(CG789&gt;4.5,CG789&lt;=5.5),"5 a 5,5",IF(AND(CG789&gt;5.5,CG789&lt;=6.5),"6 a 6,5",IF(AND(CG789&gt;6.5,CG789&lt;=7.5),"7 a 7,5",IF(AND(CG789&gt;7.5,CG789&lt;=8.5),"8 a 8,5",IF(AND(CG789&gt;8.5,CG789&lt;=9.5),"9 a 9,5",IF(CG789&gt;=10,"10","Fuera de rango")))))))))))))))))))))))</f>
        <v>-2 a -1,5</v>
      </c>
      <c r="CI789" s="11" t="n">
        <f aca="false">IF(CG789="","",IF(CG789=-2.25,"NORMA",IF(CG789&lt;=-9.5,1,IF(CG789&lt;=-8.5,2,IF(CG789&lt;=-7.5,3,IF(CG789&lt;=-6.5,4,IF(CG789&lt;=-5.5,5,IF(CG789&lt;=-4.5,6,IF(CG789&lt;=-3.5,7,IF(CG789&lt;=-2.5,8,IF(CG789&lt;=-1.5,9,IF(CG789&lt;=-0.5,10,IF(CG789&lt;=0.5,11,IF(CG789&lt;=1.5,12,IF(CG789&lt;=2.5,13,IF(CG789&lt;=3.5,14,IF(CG789&lt;=4.5,15,IF(CG789&lt;=5.5,16,IF(CG789&lt;=6.5,17,IF(CG789&lt;=7.5,18,IF(CG789&lt;=8.5,19,IF(CG789&lt;=9.5,20,IF(CG789=10,21,"Fuera de rango")))))))))))))))))))))))</f>
        <v>9</v>
      </c>
      <c r="CJ789" s="9" t="n">
        <v>1.25</v>
      </c>
      <c r="CK789" s="10" t="str">
        <f aca="false">IF(CJ789="","",IF(AND(CJ789&gt;=-6,CJ789&lt;=-5.5),"-6 a -5,5",IF(AND(CJ789&gt;-5.5,CJ789&lt;=-4.5),"-5 a -4,5",IF(AND(CJ789&gt;-4.5,CJ789&lt;=-3.5),"-4 a -3,5",IF(AND(CJ789&gt;-3.5,CJ789&lt;=-2.5),"-3 a -2,5",IF(AND(CJ789&gt;-2.5,CJ789&lt;=-1.5),"-2 a -1,5",IF(AND(CJ789&gt;-1.5,CJ789&lt;=-0.5),"-1 a -0,5",IF(AND(CJ789&gt;-0.5,CJ789&lt;=0.5),"0 a 0,5",IF(AND(CJ789&gt;0.5,CJ789&lt;=1.5),"1 a 1,5",IF(AND(CJ789&gt;1.5,CJ789&lt;2.5),"2",IF(AND(CJ789&gt;=2.5,CJ789&lt;=3),"2,5 a 3",IF(AND(CJ789&gt;3,CJ789&lt;=4),"3,5 a 4",IF(AND(CJ789&gt;4,CJ789&lt;=5),"4,5 a 5",IF(AND(CJ789&gt;5,CJ789&lt;=6),"5,5 a 6",IF(AND(CJ789&gt;6,CJ789&lt;=7),"6,5 a 7",IF(AND(CJ789&gt;7,CJ789&lt;=8),"7,5 a 8",IF(AND(CJ789&gt;8,CJ789&lt;=9.5),"8,5 a 9,5",IF(CJ789=10,"10","Fuera de rango"))))))))))))))))))</f>
        <v>1 a 1,5</v>
      </c>
      <c r="CL789" s="11" t="n">
        <f aca="false">IF(CK789="","",IF(OR(CK789="-6 a -5,5",CK789="-6 - -5,5"),1,IF(OR(CK789="-5 a -4,5",CK789="-5 - -4,5"),2,IF(OR(CK789="-4 a -3,5",CK789="-4 - -3,5"),3,IF(OR(CK789="-3 a -2,5",CK789="-3 - -2,5"),4,IF(OR(CK789="-2 a -1,5",CK789="-2 - -1,5"),5,IF(OR(CK789="-1 a -0,5",CK789="-1 - -0,5"),6,IF(OR(CK789="0 a 0,5",CK789="0 - 0,5"),7,IF(OR(CK789="1 a 1,5",CK789="1 - 1,5"),8,IF(CK789="2","NORMA",IF(OR(CK789="2,5 a 3",CK789="2,5 - 3"),9,IF(OR(CK789="3,5 a 4",CK789="3,5 - 4"),10,IF(OR(CK789="4,5 a 5",CK789="4,5 - 5"),11,IF(OR(CK789="5,5 a 6",CK789="5,5 - 6"),12,IF(OR(CK789="6,5 a 7",CK789="6,5 - 7"),13,IF(OR(CK789="7,5 a 8",CK789="7,5 - 8"),14,IF(OR(CK789="8,5 a 9",CK789="8,5 - 9,5",CK789="9 a 9,5"),15,IF(CK789="10",15,IF(OR(CK789="0,5 a 1",CK789="0,5 - 1"),7,"Fuera de rango")))))))))))))))))))</f>
        <v>8</v>
      </c>
      <c r="CO789" s="10" t="str">
        <f aca="false">IF(CM789&gt;0,"EME"," ")</f>
        <v> </v>
      </c>
      <c r="CQ789" s="10" t="str">
        <f aca="false">IF(CP789&gt;0,"0", " ")</f>
        <v> </v>
      </c>
      <c r="CR789" s="10" t="str">
        <f aca="false">IF(CP789&gt;0,"EME"," ")</f>
        <v> </v>
      </c>
      <c r="CS789" s="9" t="n">
        <v>0.25</v>
      </c>
      <c r="CV789" s="9" t="n">
        <v>0.25</v>
      </c>
      <c r="CY789" s="9" t="n">
        <v>0</v>
      </c>
      <c r="DB789" s="9" t="n">
        <v>0</v>
      </c>
      <c r="DC789" s="11" t="str">
        <f aca="false">IF(DB789&lt;0,"2"," ")</f>
        <v> </v>
      </c>
      <c r="DD789" s="11" t="str">
        <f aca="false">IF(DB789&lt;0,"MIO"," ")</f>
        <v> </v>
      </c>
      <c r="DE789" s="9" t="n">
        <v>-0.75</v>
      </c>
      <c r="DF789" s="10" t="str">
        <f aca="false">IF(DE789&lt;0,"3"," ")</f>
        <v>3</v>
      </c>
      <c r="DG789" s="10" t="str">
        <f aca="false">IF(DE789&lt;0,"AST"," ")</f>
        <v>AST</v>
      </c>
      <c r="DH789" s="9" t="n">
        <v>-0.25</v>
      </c>
      <c r="DI789" s="10" t="str">
        <f aca="false">IF(DH789&lt;0,"3"," ")</f>
        <v>3</v>
      </c>
      <c r="DJ789" s="10" t="str">
        <f aca="false">IF(DH789&lt;0,"AST"," ")</f>
        <v>AST</v>
      </c>
      <c r="DK789" s="9" t="n">
        <v>0</v>
      </c>
      <c r="DL789" s="10" t="str">
        <f aca="false">IF(DK789&gt;0,"4"," ")</f>
        <v> </v>
      </c>
      <c r="DM789" s="10" t="str">
        <f aca="false">IF(DK789&gt;0,"PRE"," ")</f>
        <v> </v>
      </c>
      <c r="DN789" s="9" t="n">
        <v>0</v>
      </c>
      <c r="DO789" s="10" t="str">
        <f aca="false">IF(DN789&gt;0,"4"," ")</f>
        <v> </v>
      </c>
      <c r="DP789" s="10" t="str">
        <f aca="false">IF(DN789&gt;0,"PRE"," ")</f>
        <v> </v>
      </c>
      <c r="DS789" s="12" t="str">
        <f aca="false">CONCATENATE(CO789,CU789,DA789,DG789,DM789)</f>
        <v> AST </v>
      </c>
      <c r="DT789" s="10" t="e">
        <f aca="false" t="array" ref="DT789">_xlfn.IFS(DS789="EME    ","0", DS789=" HIP   ","1", DS789="  MIO  ","2", DS789="   AST ","3", DS789="    PRE","4", DS789="EME   PRE","5", DS789=" HIP  PRE","6", DS789=" HIP AST ","7", DS789="  MIO PRE","8", DS789="  MIOAST ","9", DS789="   ASTPRE","10",DS789=" HIP ASTPRE","11", DS789="  MIOASTPRE","12", DS789="     ","0")</f>
        <v>#N/A</v>
      </c>
      <c r="DV789" s="1" t="e">
        <f aca="false" t="array" ref="DV789">_xlfn.IFS(DU789="SI","2", DU789="NO","1")</f>
        <v>#N/A</v>
      </c>
      <c r="DX789" s="11" t="str">
        <f aca="false">IF(DW789=0,"1","2")</f>
        <v>1</v>
      </c>
      <c r="DY789" s="11" t="str">
        <f aca="false" t="array" ref="DY789">_xlfn.IFS(DW789=0,"0", DW789=0.25, "1", DW789=0.5,"2", DW789=0.75,"3", DW789=1,"4",DW789=1.25,"5", DW789=1.5,"6", DW789=1.75,"7", DW789=2,"8")</f>
        <v>0</v>
      </c>
      <c r="EA789" s="11" t="str">
        <f aca="false">IF(DZ789=0,"1","2")</f>
        <v>1</v>
      </c>
      <c r="EB789" s="11" t="str">
        <f aca="false" t="array" ref="EB789">_xlfn.IFS(DZ789=0,"0", DZ789=0.25, "1", DZ789=0.5,"2", DZ789=0.75,"3", DZ789=1,"4",DZ789=1.25,"5", DZ789=1.5,"6", DZ789=1.75,"7", DZ789=2,"8")</f>
        <v>0</v>
      </c>
      <c r="ED789" s="10" t="str">
        <f aca="false">IF(EC789=0,"1","2")</f>
        <v>1</v>
      </c>
      <c r="EE789" s="11" t="str">
        <f aca="false" t="array" ref="EE789">_xlfn.IFS(EC789=0,"0", EC789=-0.25, "1", EC789=-0.5,"2", EC789=-0.75,"3", EC789=-1,"4",EC789=-1.25,"5", EC789=-1.5,"6", EC789=-1.75,"7", EC789=-2,"8", EC789=-2.25,"9",EC789=-2.5,"10", EC789=-2.75,"11", EC789=-3,"12", EC789=-3.25,"13", EC789=-3.5,"14", EC789=-3.75,"15",EC789=-4,"16")</f>
        <v>0</v>
      </c>
      <c r="EG789" s="10" t="str">
        <f aca="false">IF(EF789=0,"1","2")</f>
        <v>1</v>
      </c>
      <c r="EH789" s="11" t="str">
        <f aca="false" t="array" ref="EH789">_xlfn.IFS(EF789=0,"0", EF789=-0.25, "1", EF789=-0.5,"2", EF789=-0.75,"3", EF789=-1,"4",EF789=-1.25,"5", EF789=-1.5,"6", EF789=-1.75,"7", EF789=-2,"8", EF789=-2.25,"9",EF789=-2.5,"10", EF789=-2.75,"11", EF789=-3,"12", EF789=-3.25,"13", EF789=-3.5,"14", EF789=-3.75,"15",EF789=-4,"16")</f>
        <v>0</v>
      </c>
      <c r="EJ789" s="11" t="str">
        <f aca="false">IF(EI789=0,"1","2")</f>
        <v>1</v>
      </c>
      <c r="EK789" s="11" t="str">
        <f aca="false" t="array" ref="EK789">_xlfn.IFS(EI789=0,"0", EI789=-0.25, "1", EI789=-0.5,"2", EI789=-0.75,"3", EI789=-1,"4",EI789=-1.25,"5", EI789=-1.5,"6", EI789=-1.75,"7", EI789=-2,"8", EI789=-2.25,"9", EI789=-2.25,"9",EI789=-2.5,"10", EI789=-2.75,"11", EI789=-3,"12", EI789=-3.25,"13", EI789=-3.5,"14", EI789=-3.75,"15",EI789=-4,"16", EI789=0.25, "17", EI789=0.5, "18")</f>
        <v>0</v>
      </c>
      <c r="EM789" s="11" t="str">
        <f aca="false">IF(EL789=0,"1","2")</f>
        <v>1</v>
      </c>
      <c r="EN789" s="11" t="str">
        <f aca="false" t="array" ref="EN789">_xlfn.IFS(EL789=0.25,"17",EL789=0.5,"18", EL789=0,"0", EL789=-0.25, "1", EL789=-0.5,"2", EL789=-0.75,"3", EL789=-1,"4",EL789=-1.25,"5", EL789=-1.5,"6", EL789=-1.75,"7", EL789=-2,"8",EL789= -2.25,"9",EL789=-2.5,"10",EL789= -2.75,"11",EL789= -3,"12",EL789= -3.25,"13",EL789= -3.5,"14",EL789= -3.75,"15",EL789=-4,"16")</f>
        <v>0</v>
      </c>
      <c r="EP789" s="11" t="str">
        <f aca="false">IF(EO789=0,"1","2")</f>
        <v>1</v>
      </c>
      <c r="EQ789" s="11" t="str">
        <f aca="false" t="array" ref="EQ789">_xlfn.IFS(EO789=0,"0", EO789=0.25, "1", EO789=0.5,"2", EO789=0.75,"3", EO789=1,"4",EO789=1.25,"5", EO789=1.5,"6", EO789=1.75,"7", EO789=2,"8", EO789=2.25,"9", EO789=2.25,"9",EO789=2.5,"10", EO789=2.75,"11", EO789=3,"12", EO789=3.25,"13", EO789=3.5,"14", EO789=3.75,"15",EO789=4,"16", EO789=-0.25, "17", bq=-0.5, "18")</f>
        <v>0</v>
      </c>
      <c r="ES789" s="11" t="str">
        <f aca="false">IF(ER789=0,"1","2")</f>
        <v>1</v>
      </c>
      <c r="ET789" s="11" t="str">
        <f aca="false" t="array" ref="ET789">_xlfn.IFS(ER789=0,"0", ER789=0.25, "1", ER789=0.5,"2", ER789=0.75,"3", ER789=1,"4",ER789=1.25,"5", ER789=1.5,"6", ER789=1.75,"7", ER789=2,"8", ER789=2.25,"9", ER789=2.25,"9",ER789=2.5,"10", ER789=2.75,"11", ER789=3,"12", ER789=3.25,"13", ER789=3.5,"14", ER789=3.75,"15",ER789=4,"16", ER789=-0.25, "17", bq=-0.5, "18")</f>
        <v>0</v>
      </c>
      <c r="EV789" s="14" t="e">
        <f aca="false">VLOOKUP(EU789,LEYENDA!$G$2:$H$8,2,TRUE())</f>
        <v>#N/A</v>
      </c>
      <c r="EW789" s="14" t="e">
        <f aca="false" t="array" ref="EW789">_xlfn.IFS(EV789="0-5","1", EV789="6-12","2", EV789="13-18","3", EV789="19-24","4", EV789="25-36","5", EV789="37-48","6", EV789="49-60","7")</f>
        <v>#N/A</v>
      </c>
    </row>
    <row r="790" customFormat="false" ht="13.5" hidden="false" customHeight="false" outlineLevel="0" collapsed="false">
      <c r="A790" s="1" t="n">
        <v>313</v>
      </c>
      <c r="B790" s="2" t="n">
        <v>5</v>
      </c>
      <c r="C790" s="33" t="n">
        <v>44442</v>
      </c>
      <c r="E790" s="5" t="str">
        <f aca="false">VLOOKUP(A790,'286'!$A$3:$J$6279,10,FALSE())</f>
        <v>MANSO SAHAGÚN, CLAUDIA</v>
      </c>
      <c r="F790" s="4" t="str">
        <f aca="false">VLOOKUP(A790,'286'!$A$3:$I$1768,3,FALSE())</f>
        <v>MANSACLA</v>
      </c>
      <c r="G790" s="6" t="n">
        <f aca="false">VLOOKUP(A790,'286'!$A$3:$I$1768,4,FALSE())</f>
        <v>39979</v>
      </c>
      <c r="H790" s="7" t="n">
        <f aca="false">YEAR(C790)-YEAR(G790)</f>
        <v>12</v>
      </c>
      <c r="I790" s="1" t="str">
        <f aca="false">VLOOKUP(H790,LEYENDA!$C$2:$D$6,2,TRUE())</f>
        <v>0-12</v>
      </c>
      <c r="J790" s="5" t="str">
        <f aca="false">VLOOKUP(A790,'286'!$A$3:$I$1768,7,FALSE())</f>
        <v>M</v>
      </c>
      <c r="K790" s="8" t="n">
        <f aca="false">VLOOKUP(A790,'286'!$A$3:$I$1768,2,FALSE())</f>
        <v>0</v>
      </c>
      <c r="L790" s="4" t="str">
        <f aca="false">VLOOKUP(A790,'286'!$A$3:$I$1768,8,FALSE())</f>
        <v>D</v>
      </c>
      <c r="M790" s="4" t="str">
        <f aca="false">VLOOKUP(A790,'286'!$A$3:$I$1768,9,FALSE())</f>
        <v>I</v>
      </c>
      <c r="N790" s="8" t="str">
        <f aca="false">IF(R790=O790, "MISMA","CONTRARIA")</f>
        <v>CONTRARIA</v>
      </c>
      <c r="O790" s="8" t="str">
        <f aca="false" t="array" ref="O790">_xlfn.IFS(L790="D","1", L790="I","2")</f>
        <v>1</v>
      </c>
      <c r="P790" s="8" t="e">
        <f aca="false" t="array" ref="P790">_xlfn.IFS(K790="OD","1", K790="OI","2")</f>
        <v>#N/A</v>
      </c>
      <c r="Q790" s="1" t="str">
        <f aca="false" t="array" ref="Q790">_xlfn.IFS(J790="M","1", J790="H","2")</f>
        <v>1</v>
      </c>
      <c r="R790" s="8" t="str">
        <f aca="false" t="array" ref="R790">_xlfn.IFS(M790="D","1", M790="I","2")</f>
        <v>2</v>
      </c>
      <c r="S790" s="1" t="str">
        <f aca="false" t="array" ref="S790">_xlfn.IFS(N790="CONTRARIA", "1",N790= "MISMA","2")</f>
        <v>1</v>
      </c>
      <c r="T790" s="1" t="str">
        <f aca="false" t="array" ref="T790">_xlfn.IFS(I790="0-12","1", I790="13-24","2", I790="25-40","3", I790="41-60","4", I790="61-100","5")</f>
        <v>1</v>
      </c>
      <c r="U790" s="9" t="n">
        <v>-1.5</v>
      </c>
      <c r="V790" s="10" t="str">
        <f aca="false">IF(U790="","",IF(AND(U790&gt;=-9,U790&lt;=-6.5),"-9 a -6,5",IF(AND(U790&gt;=-6,U790&lt;=-3.5),"-6 a -3,5",IF(AND(U790&gt;=-3,U790&lt;=-1),"-3 a -1",IF(U790=-0.5,"-0,5",IF(AND(U790&gt;=0,U790&lt;=2.5),"0 a 2,5",IF(AND(U790&gt;=3,U790&lt;=5.5),"3 a 5,5",IF(AND(U790&gt;=6,U790&lt;=8.5),"6 a 8,5",IF(AND(U790&gt;=9,U790&lt;=20),"9 a 20","Fuera de rango")))))))))</f>
        <v>-3 a -1</v>
      </c>
      <c r="W790" s="11" t="n">
        <f aca="false">IF(V790="","",IF(V790="-9 a -6,5",2,IF(V790="-6 a -3,5",3,IF(V790="-3 a -1",4,IF(V790="-0,5","NORMA",IF(V790="0 a 2,5",5,IF(V790="3 a 5,5",6,IF(V790="6 a 8,5",7,IF(V790="9 a 20",8,"Fuera de rango")))))))))</f>
        <v>4</v>
      </c>
      <c r="X790" s="9" t="n">
        <v>0</v>
      </c>
      <c r="Y790" s="11" t="str">
        <f aca="false">IF(X790="","",IF(AND(X790&gt;=0,X790&lt;=4),"0 a 4",IF(AND(X790&gt;=4.5,X790&lt;=8.5),"4,5 a 8,5",IF(X790=9,"9",IF(AND(X790&gt;=9.5,X790&lt;=13),"9,5 a 13",IF(AND(X790&gt;=13.5,X790&lt;=20),"13,5 a 20",IF(AND(X790&gt;=20.5,X790&lt;=35),"20,5 a 35","Fuera de rango")))))))</f>
        <v>0 a 4</v>
      </c>
      <c r="Z790" s="11" t="n">
        <f aca="false">IF(Y790="","",IF(Y790="0 a 4",1,IF(Y790="4,5 a 8,5",2,IF(Y790="9","NORMA",IF(Y790="9,5 a 13",3,IF(Y790="13,5 a 20",4,IF(Y790="20,5 a 35",5,"Fuera de rango")))))))</f>
        <v>1</v>
      </c>
      <c r="AA790" s="9" t="n">
        <v>13</v>
      </c>
      <c r="AB790" s="10" t="str">
        <f aca="false">IF(AA790="","",IF(AND(AA790&gt;=0,AA790&lt;=9),"0 a 9",IF(AND(AA790&gt;=9.5,AA790&lt;=18.5),"9,5 a 18,5",IF(AA790=19,"19",IF(AND(AA790&gt;=19.5,AA790&lt;=28),"19,5 a 28",IF(AND(AA790&gt;=28.5,AA790&lt;=40),"28,5 a 40","Fuera de rango"))))))</f>
        <v>9,5 a 18,5</v>
      </c>
      <c r="AC790" s="11" t="n">
        <f aca="false" t="array" ref="AC790">_xlfn.IFS(AB790="","",AB790="0 a 9",1,AB790="9,5 a 18,5",2,AB790="19","NORMA",AB790="19,5 a 28",3,AB790="28,5 a 40",4,TRUE(),"Fuera de rango")</f>
        <v>2</v>
      </c>
      <c r="AD790" s="9" t="n">
        <v>5</v>
      </c>
      <c r="AE790" s="10" t="str">
        <f aca="false">IF(AD790="","",IF(AND(AD790&gt;=-10,AD790&lt;=0),"De -10 a 0",IF(AND(AD790&gt;=0.5,AD790&lt;=9.5),"0,5 a 9,5",IF(AD790=10,"10",IF(AND(AD790&gt;=10.5,AD790&lt;=20),"10,5 a 20",IF(AND(AD790&gt;=20.5,AD790&lt;=40),"20,5 a 40","Fuera de rango"))))))</f>
        <v>0,5 a 9,5</v>
      </c>
      <c r="AF790" s="12" t="n">
        <f aca="false">IF(AD790="","",IF(AND(AD790&gt;=-10,AD790&lt;=0),1,IF(AND(AD790&gt;=0.5,AD790&lt;=9.5),2,IF(AD790=10,"NORMA",IF(AND(AD790&gt;=10.5,AD790&lt;=20),3,IF(AND(AD790&gt;=20.5,AD790&lt;=40),4,""))))))</f>
        <v>2</v>
      </c>
      <c r="AG790" s="9" t="n">
        <v>6</v>
      </c>
      <c r="AH790" s="10" t="str">
        <f aca="false">IF(AG790="","",IF(AND(AG790&gt;=0,AG790&lt;=4),"0 a 4",IF(AND(AG790&gt;=4.5,AG790&lt;=8.5),"4,5 a 8,5",IF(AG790=9,"9",IF(AND(AG790&gt;=9.5,AG790&lt;=13),"9,5 a 13",IF(AND(AG790&gt;=13.5,AG790&lt;=25),"13,5 a 25","Fuera de rango"))))))</f>
        <v>4,5 a 8,5</v>
      </c>
      <c r="AI790" s="10" t="n">
        <f aca="false">IF(AH790="","",IF(AH790="0 a 4",1,IF(AH790="4,5 a 8,5",2,IF(AH790="9","NORMA",IF(AH790="9,5 a 13",3,IF(AH790="13,5 a 25",4,""))))))</f>
        <v>2</v>
      </c>
      <c r="AJ790" s="9" t="n">
        <v>3</v>
      </c>
      <c r="AK790" s="10" t="str">
        <f aca="false">IF(AJ790="","",IF(AND(AJ790&gt;=-15,AJ790&lt;=-10.5),"-15 a -10,5",IF(AND(AJ790&gt;=-10,AJ790&lt;=-4),"-10 a -4",IF(AND(AJ790&gt;=-4.5,AJ790&lt;=0),"-4,5 a 0",IF(AND(AJ790&gt;=0.5,AJ790&lt;=4.5),"0,5 a 4,5",IF(AJ790=5,"5",IF(AND(AJ790&gt;=5.5,AJ790&lt;=10),"5,5 a 10",IF(AND(AJ790&gt;=10.5,AJ790&lt;=20),"10,5 a 20","Fuera de rango"))))))))</f>
        <v>0,5 a 4,5</v>
      </c>
      <c r="AL790" s="11" t="n">
        <f aca="false">IF(AK790="","",IF(AK790="-15 a -10,5",1,IF(AK790="-10 a -4",2,IF(AK790="-4,5 a 0",3,IF(AK790="0,5 a 4,5",4,IF(AK790="5","NORMA",IF(AK790="5,5 a 10",5,IF(AK790="10,5 a 20",6,"Error"))))))))</f>
        <v>4</v>
      </c>
      <c r="AM790" s="9" t="n">
        <v>0</v>
      </c>
      <c r="AN790" s="10" t="str">
        <f aca="false">IF(AM790="","",IF(AND(AM790&gt;=-7.5,AM790&lt;=-5.5),"-7,5 a -5,5",IF(AND(AM790&gt;=-5,AM790&lt;=-3),"-5 a -3",IF(AND(AM790&gt;=-2.5,AM790&lt;=-0.5),"-2,5 a -0,5",IF(AM790=0,"0,00",IF(AND(AM790&gt;=0.5,AM790&lt;=2.5),"0,5 a 2,5",IF(AND(AM790&gt;=3,AM790&lt;=5),"3 a 5",IF(AND(AM790&gt;=5.5,AM790&lt;=7.5),"5,5 a 7,5",IF(AND(AM790&gt;=8,AM790&lt;=10),"8 a 10","Fuera de rango")))))))))</f>
        <v>0,00</v>
      </c>
      <c r="AO790" s="11" t="str">
        <f aca="false">IF(AN790="","",IF(AN790="-7,5 a -5,5",1,IF(AN790="-5 a -3",2,IF(AN790="-2,5 a -0,5",3,IF(AN790="0,00","NORMA",IF(AN790="0,5 a 2,5",4,IF(AN790="3 a 5",5,IF(AN790="5,5 a 7,5",6,IF(AN790="8 a 10",7,"Error")))))))))</f>
        <v>NORMA</v>
      </c>
      <c r="AP790" s="9" t="n">
        <v>-5</v>
      </c>
      <c r="AQ790" s="10" t="str">
        <f aca="false">IF(AP790="","",IF(AND(AP790&gt;=-20,AP790&lt;=-9.5),"-20 a -9,5",IF(AND(AP790&gt;=-9,AP790&lt;=-6.5),"-9 a -6,5",IF(AP790=-6,"-6",IF(AND(AP790&gt;=-5.5,AP790&lt;=-3),"-5,5 a -3",IF(AND(AP790&gt;=-2.5,AP790&lt;=0),"-2,5 a 0",IF(AND(AP790&gt;=0.5,AP790&lt;=3),"0,5 a 3",IF(AND(AP790&gt;=3.5,AP790&lt;=6),"3,5 a 6",IF(AND(AP790&gt;=6.5,AP790&lt;=9),"6,5 a 9",IF(AND(AP790&gt;=9.5,AP790&lt;=20),"9,5 a 20","Fuera de rango"))))))))))</f>
        <v>-5,5 a -3</v>
      </c>
      <c r="AR790" s="11" t="n">
        <f aca="false">IF(AQ790="","",IF(AQ790="-20 a -9,5",1,IF(AQ790="-9 a -6,5",2,IF(AQ790="-6","NORMA",IF(AQ790="-5,5 a -3",3,IF(AQ790="-2,5 a 0",4,IF(AQ790="0,5 a 3",5,IF(AQ790="3,5 a 6",6,IF(AQ790="6,5 a 9",7,IF(AQ790="9,5 a 20",8,""))))))))))</f>
        <v>3</v>
      </c>
      <c r="AS790" s="9" t="n">
        <v>-2</v>
      </c>
      <c r="AT790" s="10" t="str">
        <f aca="false">IF(AS790="","",IF(AND(AS790&gt;=-16,AS790&lt;=-14),"-16 a -14",IF(AND(AS790&gt;=-13.5,AS790&lt;=-11.5),"-13,5 a -11,5",IF(AND(AS790&gt;=-11,AS790&lt;=-9),"-11 a -9",IF(AND(AS790&gt;=-8.5,AS790&lt;=-6.5),"-8,5 a -6,5",IF(AND(AS790&gt;=-6,AS790&lt;=-4),"-6 a -4",IF(AND(AS790&gt;=-3.5,AS790&lt;=-1.5),"-3,5 a -1,5",IF(AND(AS790&gt;=-1,AS790&lt;=1),"-1 a 1",IF(AND(AS790&gt;=1.5,AS790&lt;=3.5),"1,5 a 3,5",IF(AND(AS790&gt;=4,AS790&lt;=6),"4 a 6",IF(AND(AS790&gt;=6.5,AS790&lt;=8.5),"6,5 a 8,5",IF(AND(AS790&gt;=9,AS790&lt;=11),"9 a 11",IF(AND(AS790&gt;=11.5,AS790&lt;=13.5),"11,5 a 13,5",IF(AND(AS790&gt;=14,AS790&lt;=16),"14 a 16",IF(AND(AS790&gt;=16.5,AS790&lt;=18.5),"16,5 a 18,5",IF(AND(AS790&gt;=19,AS790&lt;=21),"19 a 21","Fuera de rango"))))))))))))))))</f>
        <v>-3,5 a -1,5</v>
      </c>
      <c r="AU790" s="11" t="n">
        <f aca="false" t="array" ref="AU790">IF(AT790="","",_xlfn.IFS(AT790="-16 a -14",1,AT790="-13,5 a -11,5",2,AT790="-11 a -9",3,AT790="-8,5 a -6,5",4,AT790="-6 a -4",5,AT790="-3,5 a -1,5",6,AT790="-1 a 1",7,AT790="1,5 a 3,5",8,AT790="4 a 6","NORMA",AT790="6,5 a 8,5",9,AT790="9 a 11",10,AT790="11,5 a 13,5",11,AT790="14 a 16",12,AT790="16,5 a 18,5",13,AT790="19 a 21",14,TRUE(),""))</f>
        <v>6</v>
      </c>
      <c r="AV790" s="9" t="n">
        <v>0.75</v>
      </c>
      <c r="AW790" s="10" t="str">
        <f aca="false">IF(AV790="","",IF(AND(AV790&gt;=-1,AV790&lt;=-0.5),"-1 a -0,5",IF(AND(AV790&gt;-0.5,AV790&lt;=0),"De -0,5 a 0",IF(AND(AV790&gt;=0.25,AV790&lt;=0.75),"0,25 a 0,75",IF(AND(AV790&gt;=1,AV790&lt;=1.5),"1 a 1,5",IF(AND(AV790&gt;=1.75,AV790&lt;=2.25),"1,75 a 2,25",IF(AND(AV790&gt;=2.5,AV790&lt;=3),"2,5 a 3",IF(AND(AV790&gt;=3.25,AV790&lt;=3.75),"3,25 a 3,75","Fuera de rango"))))))))</f>
        <v>0,25 a 0,75</v>
      </c>
      <c r="AX790" s="10" t="str">
        <f aca="false">IF(AW790="","",IF(OR(AW790="-1 a -0,5",AW790="-1 a -0.5"),1,IF(OR(AW790="De -0,5 a 0",AW790="-0,5 a 0",AW790="De -0.5 a 0"),2,IF(OR(AW790="0,25 a 0,75",AW790="0.25 a 0.75"),"NORMA",IF(OR(AW790="1 a 1,5",AW790="1 a 1.5"),3,IF(OR(AW790="1,75 a 2,25",AW790="1.75 a 2.25"),4,IF(OR(AW790="2,5 a 3",AW790="2.5 a 3"),5,IF(OR(AW790="3,25 a 3,75",AW790="3.25 a 3.75"),6,""))))))))</f>
        <v>NORMA</v>
      </c>
      <c r="AY790" s="9" t="n">
        <v>-5</v>
      </c>
      <c r="AZ790" s="10" t="str">
        <f aca="false">IF(AY790="","",IF(AND(AY790&gt;=-20,AY790&lt;=-9.5),"-20 a -9,5",IF(AND(AY790&gt;=-9,AY790&lt;=-6.5),"-9 a -6,5",IF(AY790=-6,"-6",IF(AND(AY790&gt;=-5.5,AY790&lt;=-3),"-5,5 a -3",IF(AND(AY790&gt;=-2.5,AY790&lt;=0),"-2,5 a 0",IF(AND(AY790&gt;=0.5,AY790&lt;=3),"0,5 a 3",IF(AND(AY790&gt;=3.5,AY790&lt;=6),"3,5 a 6","Fuera de rango"))))))))</f>
        <v>-5,5 a -3</v>
      </c>
      <c r="BA790" s="11" t="n">
        <f aca="false">IF(AZ790="","",IF(AZ790="-20 a -9,5",1,IF(AZ790="-9 a -6,5",2,IF(AZ790="-6","NORMA",IF(AZ790="-5,5 a -3",3,IF(AZ790="-2,5 a 0",4,IF(AZ790="0,5 a 3",5,IF(AZ790="3,5 a 6",6,""))))))))</f>
        <v>3</v>
      </c>
      <c r="BB790" s="9" t="n">
        <v>22</v>
      </c>
      <c r="BC790" s="10" t="str">
        <f aca="false" t="array" ref="BC790">IF(BB790="","",_xlfn.IFS(AND(BB790&gt;=0,BB790&lt;=2),"0 a 2",AND(BB790&gt;=2.5,BB790&lt;=4.5),"2,5 a 4,5",AND(BB790&gt;=5,BB790&lt;=7),"5 a 7",AND(BB790&gt;=7.5,BB790&lt;=9.5),"7,5 a 9,5",AND(BB790&gt;=10,BB790&lt;=12),"10 a 12",AND(BB790&gt;=12.5,BB790&lt;=14.5),"12,5 a 14,5",BB790=15,"15",AND(BB790&gt;=15.5,BB790&lt;=17.5),"15,5 a 17,5",AND(BB790&gt;=18,BB790&lt;=20),"18 a 20",AND(BB790&gt;=20.5,BB790&lt;=22.5),"20,5 a 22,5",AND(BB790&gt;=23,BB790&lt;=25),"23 a 25",TRUE(),"Fuera de rango"))</f>
        <v>20,5 a 22,5</v>
      </c>
      <c r="BD790" s="11" t="n">
        <f aca="false" t="array" ref="BD790">IF(BC790="","",_xlfn.IFS(BC790="0 a 2",1,BC790="2,5 a 4,5",2,BC790="5 a 7",3,BC790="7,5 a 9,5",4,BC790="10 a 12",5,BC790="12,5 a 14,5",6,BC790="15","NORMA",BC790="15,5 a 17,5",7,BC790="18 a 20",8,BC790="20,5 a 22,5",9,BC790="23 a 25",10,TRUE(),"Fuera de rango"))</f>
        <v>9</v>
      </c>
      <c r="BE790" s="9" t="n">
        <v>23</v>
      </c>
      <c r="BF790" s="10" t="str">
        <f aca="false">IF(BE790="","",IF(AND(BE790&gt;=-20,BE790&lt;=-10),"-20 a -10",IF(AND(BE790&gt;=-9.5,BE790&lt;=0.5),"-9,5 a 0,5",IF(AND(BE790&gt;=1,BE790&lt;=11),"1 a 11",IF(AND(BE790&gt;=11.5,BE790&lt;=20.5),"11,5 a 20,5",IF(BE790=21,"21",IF(AND(BE790&gt;=21.5,BE790&lt;=31.5),"21,5 a 31,5",IF(AND(BE790&gt;=32,BE790&lt;=42),"32 a 42","Fuera de rango"))))))))</f>
        <v>21,5 a 31,5</v>
      </c>
      <c r="BG790" s="11" t="n">
        <f aca="false">IF(BF790="","",IF(BF790="-20 a -10",1,IF(BF790="-9,5 a 0,5",2,IF(BF790="1 a 11",3,IF(BF790="11,5 a 20,5",4,IF(BF790="21","NORMA",IF(BF790="21,5 a 31,5",5,IF(BF790="32 a 42",6,""))))))))</f>
        <v>5</v>
      </c>
      <c r="BH790" s="9" t="n">
        <v>1</v>
      </c>
      <c r="BI790" s="10" t="str">
        <f aca="false">IF(BH790="","",IF(AND(BH790&gt;=-20,BH790&lt;=-15),"-20 a -15",IF(AND(BH790&gt;=-14.5,BH790&lt;=-9.5),"-14,5 a -9,5",IF(AND(BH790&gt;=-9,BH790&lt;=-4),"-9 a -4",IF(AND(BH790&gt;=-3.5,BH790&lt;=2.5),"-3,5 a 2,5",IF(AND(BH790&gt;=3,BH790&lt;=8),"3 a 8",IF(AND(BH790&gt;=8.5,BH790&lt;=14.5),"8,5 a 14,5",IF(BH790=15,"15",IF(AND(BH790&gt;=15.5,BH790&lt;=20.5),"15,5 a 20,5",IF(AND(BH790&gt;=21,BH790&lt;=26),"21 a 26","Fuera de rango"))))))))))</f>
        <v>-3,5 a 2,5</v>
      </c>
      <c r="BJ790" s="11" t="n">
        <f aca="false">IF(BI790="","",IF(BI790="-20 a -15",1,IF(BI790="-14,5 a -9,5",2,IF(BI790="-9 a -4",3,IF(BI790="-3,5 a 2,5",4,IF(BI790="3 a 8",5,IF(BI790="8,5 a 14,5",6,IF(BI790="15","NORMA",IF(BI790="15,5 a 20,5",7,IF(BI790="21 a 26",8,IF(BI790="26,5 a 31,5",9,"")))))))))))</f>
        <v>4</v>
      </c>
      <c r="BK790" s="9" t="n">
        <v>11</v>
      </c>
      <c r="BL790" s="10" t="str">
        <f aca="false">IF(BK790="","",IF(AND(BK790&gt;=0,BK790&lt;=2),"0 - 2",IF(AND(BK790&gt;=2.5,BK790&lt;=4.5),"2,5 - 4,5",IF(AND(BK790&gt;=5,BK790&lt;=7),"5 - 7",IF(AND(BK790&gt;=7.5,BK790&lt;=9.5),"7,5 - 9,5",IF(AND(BK790&gt;=10,BK790&lt;=12),"10 - 12",IF(AND(BK790&gt;=12.5,BK790&lt;=13.5),"12,5 - 13,5",IF(BK790=14,"14",IF(AND(BK790&gt;=14.5,BK790&lt;=16.5),"14,5 - 16,5",IF(AND(BK790&gt;=17,BK790&lt;=19),"17 - 19",IF(AND(BK790&gt;=19.5,BK790&lt;=21.5),"19,5 - 21,5",IF(AND(BK790&gt;=22,BK790&lt;=24),"22 - 24",IF(AND(BK790&gt;=24.5,BK790&lt;=26.5),"24,5 - 26,5",IF(AND(BK790&gt;=27,BK790&lt;=29),"27 - 29",IF(AND(BK790&gt;=29.5,BK790&lt;=30),"29,5 - 30","Fuera de rango")))))))))))))))</f>
        <v>10 - 12</v>
      </c>
      <c r="BM790" s="11" t="n">
        <f aca="false">IF(BL790="","",IF(BL790="0 - 2",1,IF(BL790="2,5 - 4,5",2,IF(BL790="5 - 7",3,IF(BL790="7,5 - 9,5",4,IF(BL790="10 - 12",5,IF(BL790="12,5 - 13,5",6,IF(BL790="14","NORMA",IF(BL790="14,5 - 16,5",7,IF(BL790="17 - 19",8,IF(BL790="19,5 - 21,5",9,IF(BL790="22 - 24",10,IF(BL790="24,5 - 26,5",11,IF(BL790="27 - 29",12,IF(BL790="29,5 - 30",13,"")))))))))))))))</f>
        <v>5</v>
      </c>
      <c r="BN790" s="9" t="n">
        <v>14</v>
      </c>
      <c r="BO790" s="11" t="str">
        <f aca="false">IF(BN790="","",IF(AND(BN790&gt;=-20,BN790&lt;=-10),"-20 a -10",IF(AND(BN790&gt;=-9.5,BN790&lt;=0.5),"-9,5 a 0,5",IF(AND(BN790&gt;=1,BN790&lt;=11),"1 a 11",IF(AND(BN790&gt;=11.5,BN790&lt;=21.5),"11,5 a 21,5",IF(BN790=22,"22",IF(AND(BN790&gt;=22.5,BN790&lt;=32.5),"22,5 a 32,5",IF(AND(BN790&gt;=33,BN790&lt;=43),"33 a 43","Fuera de rango"))))))))</f>
        <v>11,5 a 21,5</v>
      </c>
      <c r="BP790" s="11" t="n">
        <f aca="false">IF(BO790="","",IF(BO790="-20 a -10",1,IF(BO790="-9,5 a 0,5",2,IF(BO790="1 a 11",3,IF(BO790="11,5 a 21,5",4,IF(BO790="22","NORMA",IF(BO790="22,5 a 32,5",5,IF(BO790="33 a 43",6,""))))))))</f>
        <v>4</v>
      </c>
      <c r="BQ790" s="9" t="n">
        <v>8</v>
      </c>
      <c r="BR790" s="10" t="str">
        <f aca="false">IF(BQ790="","",IF(AND(BQ790&gt;=-20,BQ790&lt;=-15),"-20 a -15",IF(AND(BQ790&gt;=-14.5,BQ790&lt;=-9.5),"-14,5 a -9,5",IF(AND(BQ790&gt;=-9,BQ790&lt;=-4),"-9 a -4",IF(AND(BQ790&gt;=-3.5,BQ790&lt;=2.5),"-3,5 a 2,5",IF(AND(BQ790&gt;=3,BQ790&lt;=8),"3 a 8",IF(AND(BQ790&gt;=8.5,BQ790&lt;=13.5),"8,5 a 13,5",IF(AND(BQ790&gt;=14,BQ790&lt;=17.5),"14 a 17,5",IF(BQ790=18,"18",IF(AND(BQ790&gt;=18.5,BQ790&lt;=23.5),"18,5 a 23,5",IF(AND(BQ790&gt;=24,BQ790&lt;=29),"24 a 29",IF(AND(BQ790&gt;=29.5,BQ790&lt;=34.5),"29,5 a 34,5",IF(AND(BQ790&gt;=35,BQ790&lt;=40),"35 a 40","Fuera de rango")))))))))))))</f>
        <v>3 a 8</v>
      </c>
      <c r="BS790" s="11" t="n">
        <f aca="false">IF(BR790="","",IF(BR790="-20 a -15",1,IF(BR790="-14,5 a -9,5",2,IF(BR790="-9 a -4",3,IF(BR790="-3,5 a 2,5",4,IF(BR790="3 a 8",5,IF(BR790="8,5 a 13,5",6,IF(BR790="14 a 17,5",7,IF(BR790="18","NORMA",IF(BR790="18,5 a 23,5",8,IF(BR790="24 a 29",9,IF(BR790="29,5 a 34,5",10,IF(BR790="35 a 40",11,"")))))))))))))</f>
        <v>5</v>
      </c>
      <c r="BT790" s="9" t="n">
        <v>0</v>
      </c>
      <c r="BU790" s="10" t="str">
        <f aca="false">IF(BT790="","",IF(AND(BT790&gt;=-20,BT790&lt;=-18),"-20 a -18",IF(AND(BT790&gt;=-17.5,BT790&lt;=-15.5),"-17,5 a -15,5",IF(AND(BT790&gt;=-15,BT790&lt;=-13),"-15 a -13",IF(AND(BT790&gt;=-12.5,BT790&lt;=-10.5),"-12,5 a -10,5",IF(AND(BT790&gt;=-10,BT790&lt;=-8),"-10 a -8",IF(AND(BT790&gt;=-7.5,BT790&lt;=-5.5),"-7,5 a -5,5",IF(AND(BT790&gt;=-5,BT790&lt;=-3),"-5 a -3",IF(AND(BT790&gt;=-2.5,BT790&lt;=-0.5),"-2,5 a -0,5",IF(BT790=0,"0",IF(AND(BT790&gt;=0.5,BT790&lt;=2.5),"0,5 a 2,5",IF(AND(BT790&gt;=3,BT790&lt;=5),"3 a 5",IF(AND(BT790&gt;=5.5,BT790&lt;=7.5),"5,5 a 7,5",IF(AND(BT790&gt;=8,BT790&lt;=10),"8 a 10",IF(AND(BT790&gt;=10.5,BT790&lt;=12.5),"10,5 a 12,5",IF(AND(BT790&gt;=13,BT790&lt;=15),"13 a 15",IF(AND(BT790&gt;=15.5,BT790&lt;=17.5),"15,5 a 17,5",IF(AND(BT790&gt;=18,BT790&lt;=20),"18 a 20","Fuera de rango"))))))))))))))))))</f>
        <v>0</v>
      </c>
      <c r="BV790" s="11" t="str">
        <f aca="false">IF(BT790="","",IF(BT790=0,"NORMA",IF(AND(BT790&gt;=-20,BT790&lt;=-18),2,IF(AND(BT790&gt;=-17.5,BT790&lt;=-15.5),2,IF(AND(BT790&gt;=-15,BT790&lt;=-13),3,IF(AND(BT790&gt;=-12.5,BT790&lt;=-10.5),4,IF(AND(BT790&gt;=-10,BT790&lt;=-8),5,IF(AND(BT790&gt;=-7.5,BT790&lt;=-5.5),6,IF(AND(BT790&gt;=-5,BT790&lt;=-3),7,IF(AND(BT790&gt;=-2.5,BT790&lt;=-0.5),8,IF(AND(BT790&gt;=0.5,BT790&lt;=2.5),9,IF(AND(BT790&gt;=3,BT790&lt;=5),10,IF(AND(BT790&gt;=5.5,BT790&lt;=7.5),11,IF(AND(BT790&gt;=8,BT790&lt;=10),12,IF(AND(BT790&gt;=10.5,BT790&lt;=12.5),13,IF(AND(BT790&gt;=13,BT790&lt;=15),14,IF(AND(BT790&gt;=15.5,BT790&lt;=17.5),15,IF(AND(BT790&gt;=18,BT790&lt;=20),16,"Fuera de rango"))))))))))))))))))</f>
        <v>NORMA</v>
      </c>
      <c r="BW790" s="9" t="n">
        <v>-3</v>
      </c>
      <c r="BX790" s="10" t="n">
        <f aca="false">18.5- (0.3*H790)</f>
        <v>14.9</v>
      </c>
      <c r="BY790" s="10" t="n">
        <f aca="false">(BW790)-(BX790)</f>
        <v>-17.9</v>
      </c>
      <c r="BZ790" s="10" t="str">
        <f aca="false">IF(BY790="","",IF(BY790&lt;-27.5,"De -30 a -28",IF(BY790&lt;-25,"De -27,5 a -25,5",IF(BY790&lt;-22.5,"De -25 a -23",IF(BY790&lt;-20,"De -22,5 a -20,5",IF(BY790&lt;-17.5,"De -20 a -18",IF(BY790&lt;-15,"De -17,5 a -15,5",IF(BY790&lt;-12.5,"De -15 a -13",IF(BY790&lt;-10,"De -12,5 a -10,5",IF(BY790&lt;-7.5,"De -10 a -8",IF(BY790&lt;-5,"De -7,5 a -5,5",IF(BY790&lt;-2.5,"De -5 a -3",IF(BY790&lt;0,"De -2,5 a -0,5",IF(BY790&lt;2.5,"De 0 a 2",IF(BY790&lt;5,"De 2,5 a 4,5",IF(BY790&lt;7.5,"De 5 a 7",IF(BY790&lt;10,"De 7,5 a 9,5",IF(BY790&lt;12.5,"De 10 a 12",IF(BY790&lt;15,"De 12,5 a 14,5",IF(BY790&lt;17.5,"De 15 a 17",IF(BY790&lt;20,"De 17,5 a 19,5",IF(BY790&lt;22.5,"De 20 a 22",IF(BY790&lt;25,"De 22,5 a 24,5",IF(BY790&lt;27.5,"De 25 a 27","De 27,5 a 30"))))))))))))))))))))))))</f>
        <v>De -20 a -18</v>
      </c>
      <c r="CA790" s="12" t="n">
        <f aca="false">IF(BY790="","",IF(BY790&lt;=-28,1,IF(BY790&lt;=-25.5,2,IF(BY790&lt;=-23,3,IF(BY790&lt;=-20.5,4,IF(BY790&lt;=-18,5,IF(BY790&lt;=-15.5,6,IF(BY790&lt;=-13,7,IF(BY790&lt;=-10.5,8,IF(BY790&lt;=-8,9,IF(BY790&lt;=-5.5,10,IF(BY790&lt;=-3,11,IF(BY790&lt;=-0.5,12,IF(BY790&lt;=2,13,IF(BY790&lt;=4.5,14,IF(BY790&lt;=7,15,IF(BY790&lt;=9.5,16,IF(BY790&lt;=12,17,IF(BY790&lt;=14.5,18,IF(BY790&lt;=17,19,IF(BY790&lt;=19.5,20,IF(BY790&lt;=22,21,IF(BY790&lt;=24.5,22,IF(BY790&lt;=27,23,IF(BY790&lt;=30,24,"Fuera de rango")))))))))))))))))))))))))</f>
        <v>6</v>
      </c>
      <c r="CB790" s="9" t="n">
        <v>-2.75</v>
      </c>
      <c r="CC790" s="10" t="n">
        <f aca="false">18.5- (0.3*H790)</f>
        <v>14.9</v>
      </c>
      <c r="CD790" s="10" t="n">
        <f aca="false">(CB790)-(CC790)</f>
        <v>-17.65</v>
      </c>
      <c r="CE790" s="10" t="str">
        <f aca="false">IF(CD790="","",IF(CD790&lt;-27.5,"De -30 a -28",IF(CD790&lt;-25,"De -27,5 a -25,5",IF(CD790&lt;-22.5,"De -25 a -23",IF(CD790&lt;-20,"De -22,5 a -20,5",IF(CD790&lt;-17.5,"De -20 a -18",IF(CD790&lt;-15,"De -17,5 a -15,5",IF(CD790&lt;-12.5,"De -15 a -13",IF(CD790&lt;-10,"De -12,5 a -10,5",IF(CD790&lt;-7.5,"De -10 a -8",IF(CD790&lt;-5,"De -7,5 a -5,5",IF(CD790&lt;-2.5,"De -5 a -3",IF(CD790&lt;0,"De -2,5 a -0,5",IF(CD790&lt;=2,"De 0 a 2",IF(CD790&lt;=4.5,"De 2,5 a 4,5",IF(CD790&lt;=7,"De 5 a 7",IF(CD790&lt;=9.5,"De 7,5 a 9,5",IF(CD790&lt;=12,"De 10 a 12",IF(CD790&lt;=14.5,"De 12,5 a 14,5",IF(CD790&lt;=17,"De 15 a 17",IF(CD790&lt;=19.5,"De 17,5 a 19,5",IF(CD790&lt;=22,"De 20 a 22",IF(CD790&lt;=24.5,"De 22,5 a 24,5",IF(CD790&lt;=27,"De 25 a 27","De 27,5 a 30"))))))))))))))))))))))))</f>
        <v>De -20 a -18</v>
      </c>
      <c r="CF790" s="12" t="n">
        <f aca="false">IF(CD790="","",IF(CD790&lt;-27.5,1,IF(CD790&lt;-25,2,IF(CD790&lt;-22.5,3,IF(CD790&lt;-20,4,IF(CD790&lt;-17.5,5,IF(CD790&lt;-15,6,IF(CD790&lt;-12.5,7,IF(CD790&lt;-10,8,IF(CD790&lt;-7.5,9,IF(CD790&lt;-5,10,IF(CD790&lt;-2.5,11,IF(CD790&lt;0,12,IF(CD790&lt;2.5,13,IF(CD790&lt;5,14,IF(CD790&lt;7.5,15,IF(CD790&lt;10,16,IF(CD790&lt;12.5,17,IF(CD790&lt;15,18,IF(CD790&lt;17.5,19,IF(CD790&lt;20,20,IF(CD790&lt;22.5,21,IF(CD790&lt;25,22,IF(CD790&lt;27.5,23,24))))))))))))))))))))))))</f>
        <v>5</v>
      </c>
      <c r="CG790" s="9" t="n">
        <v>-1.5</v>
      </c>
      <c r="CH790" s="10" t="str">
        <f aca="false">IF(CG790="","",IF(AND(CG790&gt;=-10,CG790&lt;=-9.5),"-10 a -9,5",IF(AND(CG790&gt;-9.5,CG790&lt;=-8.5),"-9 a -8,5",IF(AND(CG790&gt;-8.5,CG790&lt;=-7.5),"-8 a -7,5",IF(AND(CG790&gt;-7.5,CG790&lt;=-6.5),"-7 a -6,5",IF(AND(CG790&gt;-6.5,CG790&lt;=-5.5),"-6 a -5,5",IF(AND(CG790&gt;-5.5,CG790&lt;=-4.5),"-5 a -4,5",IF(AND(CG790&gt;-4.5,CG790&lt;=-3.5),"-4 a -3,5",IF(AND(CG790&gt;-3.5,CG790&lt;=-2.5),"-3 a -2,5",IF(CG790=-2.25,"-2,25",IF(AND(CG790&gt;-2.5,CG790&lt;=-1.5),"-2 a -1,5",IF(AND(CG790&gt;-1.5,CG790&lt;=-0.5),"-1 a -0,5",IF(AND(CG790&gt;-0.5,CG790&lt;=0.5),"0 a 0,5",IF(AND(CG790&gt;0.5,CG790&lt;=1.5),"1 a 1,5",IF(AND(CG790&gt;1.5,CG790&lt;=2.5),"2 a 2,5",IF(AND(CG790&gt;2.5,CG790&lt;=3.5),"3 a 3,5",IF(AND(CG790&gt;3.5,CG790&lt;=4.5),"4 a 4,5",IF(AND(CG790&gt;4.5,CG790&lt;=5.5),"5 a 5,5",IF(AND(CG790&gt;5.5,CG790&lt;=6.5),"6 a 6,5",IF(AND(CG790&gt;6.5,CG790&lt;=7.5),"7 a 7,5",IF(AND(CG790&gt;7.5,CG790&lt;=8.5),"8 a 8,5",IF(AND(CG790&gt;8.5,CG790&lt;=9.5),"9 a 9,5",IF(CG790&gt;=10,"10","Fuera de rango")))))))))))))))))))))))</f>
        <v>-2 a -1,5</v>
      </c>
      <c r="CI790" s="11" t="n">
        <f aca="false">IF(CG790="","",IF(CG790=-2.25,"NORMA",IF(CG790&lt;=-9.5,1,IF(CG790&lt;=-8.5,2,IF(CG790&lt;=-7.5,3,IF(CG790&lt;=-6.5,4,IF(CG790&lt;=-5.5,5,IF(CG790&lt;=-4.5,6,IF(CG790&lt;=-3.5,7,IF(CG790&lt;=-2.5,8,IF(CG790&lt;=-1.5,9,IF(CG790&lt;=-0.5,10,IF(CG790&lt;=0.5,11,IF(CG790&lt;=1.5,12,IF(CG790&lt;=2.5,13,IF(CG790&lt;=3.5,14,IF(CG790&lt;=4.5,15,IF(CG790&lt;=5.5,16,IF(CG790&lt;=6.5,17,IF(CG790&lt;=7.5,18,IF(CG790&lt;=8.5,19,IF(CG790&lt;=9.5,20,IF(CG790=10,21,"Fuera de rango")))))))))))))))))))))))</f>
        <v>9</v>
      </c>
      <c r="CJ790" s="9" t="n">
        <v>-1.75</v>
      </c>
      <c r="CK790" s="10" t="str">
        <f aca="false">IF(CJ790="","",IF(AND(CJ790&gt;=-6,CJ790&lt;=-5.5),"-6 a -5,5",IF(AND(CJ790&gt;-5.5,CJ790&lt;=-4.5),"-5 a -4,5",IF(AND(CJ790&gt;-4.5,CJ790&lt;=-3.5),"-4 a -3,5",IF(AND(CJ790&gt;-3.5,CJ790&lt;=-2.5),"-3 a -2,5",IF(AND(CJ790&gt;-2.5,CJ790&lt;=-1.5),"-2 a -1,5",IF(AND(CJ790&gt;-1.5,CJ790&lt;=-0.5),"-1 a -0,5",IF(AND(CJ790&gt;-0.5,CJ790&lt;=0.5),"0 a 0,5",IF(AND(CJ790&gt;0.5,CJ790&lt;=1.5),"1 a 1,5",IF(AND(CJ790&gt;1.5,CJ790&lt;2.5),"2",IF(AND(CJ790&gt;=2.5,CJ790&lt;=3),"2,5 a 3",IF(AND(CJ790&gt;3,CJ790&lt;=4),"3,5 a 4",IF(AND(CJ790&gt;4,CJ790&lt;=5),"4,5 a 5",IF(AND(CJ790&gt;5,CJ790&lt;=6),"5,5 a 6",IF(AND(CJ790&gt;6,CJ790&lt;=7),"6,5 a 7",IF(AND(CJ790&gt;7,CJ790&lt;=8),"7,5 a 8",IF(AND(CJ790&gt;8,CJ790&lt;=9.5),"8,5 a 9,5",IF(CJ790=10,"10","Fuera de rango"))))))))))))))))))</f>
        <v>-2 a -1,5</v>
      </c>
      <c r="CL790" s="11" t="n">
        <f aca="false">IF(CK790="","",IF(OR(CK790="-6 a -5,5",CK790="-6 - -5,5"),1,IF(OR(CK790="-5 a -4,5",CK790="-5 - -4,5"),2,IF(OR(CK790="-4 a -3,5",CK790="-4 - -3,5"),3,IF(OR(CK790="-3 a -2,5",CK790="-3 - -2,5"),4,IF(OR(CK790="-2 a -1,5",CK790="-2 - -1,5"),5,IF(OR(CK790="-1 a -0,5",CK790="-1 - -0,5"),6,IF(OR(CK790="0 a 0,5",CK790="0 - 0,5"),7,IF(OR(CK790="1 a 1,5",CK790="1 - 1,5"),8,IF(CK790="2","NORMA",IF(OR(CK790="2,5 a 3",CK790="2,5 - 3"),9,IF(OR(CK790="3,5 a 4",CK790="3,5 - 4"),10,IF(OR(CK790="4,5 a 5",CK790="4,5 - 5"),11,IF(OR(CK790="5,5 a 6",CK790="5,5 - 6"),12,IF(OR(CK790="6,5 a 7",CK790="6,5 - 7"),13,IF(OR(CK790="7,5 a 8",CK790="7,5 - 8"),14,IF(OR(CK790="8,5 a 9",CK790="8,5 - 9,5",CK790="9 a 9,5"),15,IF(CK790="10",15,IF(OR(CK790="0,5 a 1",CK790="0,5 - 1"),7,"Fuera de rango")))))))))))))))))))</f>
        <v>5</v>
      </c>
      <c r="CO790" s="10" t="str">
        <f aca="false">IF(CM790&gt;0,"EME"," ")</f>
        <v> </v>
      </c>
      <c r="CQ790" s="10" t="str">
        <f aca="false">IF(CP790&gt;0,"0", " ")</f>
        <v> </v>
      </c>
      <c r="CR790" s="10" t="str">
        <f aca="false">IF(CP790&gt;0,"EME"," ")</f>
        <v> </v>
      </c>
      <c r="CS790" s="9" t="n">
        <v>0.5</v>
      </c>
      <c r="CV790" s="9" t="n">
        <v>0</v>
      </c>
      <c r="CY790" s="9" t="n">
        <v>0</v>
      </c>
      <c r="DB790" s="9" t="n">
        <v>0</v>
      </c>
      <c r="DC790" s="11" t="str">
        <f aca="false">IF(DB790&lt;0,"2"," ")</f>
        <v> </v>
      </c>
      <c r="DD790" s="11" t="str">
        <f aca="false">IF(DB790&lt;0,"MIO"," ")</f>
        <v> </v>
      </c>
      <c r="DE790" s="9" t="n">
        <v>-1</v>
      </c>
      <c r="DF790" s="10" t="str">
        <f aca="false">IF(DE790&lt;0,"3"," ")</f>
        <v>3</v>
      </c>
      <c r="DG790" s="10" t="str">
        <f aca="false">IF(DE790&lt;0,"AST"," ")</f>
        <v>AST</v>
      </c>
      <c r="DH790" s="9" t="n">
        <v>0</v>
      </c>
      <c r="DI790" s="10" t="str">
        <f aca="false">IF(DH790&lt;0,"3"," ")</f>
        <v> </v>
      </c>
      <c r="DJ790" s="10" t="str">
        <f aca="false">IF(DH790&lt;0,"AST"," ")</f>
        <v> </v>
      </c>
      <c r="DK790" s="9" t="n">
        <v>0</v>
      </c>
      <c r="DL790" s="10" t="str">
        <f aca="false">IF(DK790&gt;0,"4"," ")</f>
        <v> </v>
      </c>
      <c r="DM790" s="10" t="str">
        <f aca="false">IF(DK790&gt;0,"PRE"," ")</f>
        <v> </v>
      </c>
      <c r="DN790" s="9" t="n">
        <v>0</v>
      </c>
      <c r="DO790" s="10" t="str">
        <f aca="false">IF(DN790&gt;0,"4"," ")</f>
        <v> </v>
      </c>
      <c r="DP790" s="10" t="str">
        <f aca="false">IF(DN790&gt;0,"PRE"," ")</f>
        <v> </v>
      </c>
      <c r="DS790" s="12" t="str">
        <f aca="false">CONCATENATE(CO790,CU790,DA790,DG790,DM790)</f>
        <v> AST </v>
      </c>
      <c r="DT790" s="10" t="e">
        <f aca="false" t="array" ref="DT790">_xlfn.IFS(DS790="EME    ","0", DS790=" HIP   ","1", DS790="  MIO  ","2", DS790="   AST ","3", DS790="    PRE","4", DS790="EME   PRE","5", DS790=" HIP  PRE","6", DS790=" HIP AST ","7", DS790="  MIO PRE","8", DS790="  MIOAST ","9", DS790="   ASTPRE","10",DS790=" HIP ASTPRE","11", DS790="  MIOASTPRE","12", DS790="     ","0")</f>
        <v>#N/A</v>
      </c>
      <c r="DV790" s="1" t="e">
        <f aca="false" t="array" ref="DV790">_xlfn.IFS(DU790="SI","2", DU790="NO","1")</f>
        <v>#N/A</v>
      </c>
      <c r="DX790" s="11" t="str">
        <f aca="false">IF(DW790=0,"1","2")</f>
        <v>1</v>
      </c>
      <c r="DY790" s="11" t="str">
        <f aca="false" t="array" ref="DY790">_xlfn.IFS(DW790=0,"0", DW790=0.25, "1", DW790=0.5,"2", DW790=0.75,"3", DW790=1,"4",DW790=1.25,"5", DW790=1.5,"6", DW790=1.75,"7", DW790=2,"8")</f>
        <v>0</v>
      </c>
      <c r="EA790" s="11" t="str">
        <f aca="false">IF(DZ790=0,"1","2")</f>
        <v>1</v>
      </c>
      <c r="EB790" s="11" t="str">
        <f aca="false" t="array" ref="EB790">_xlfn.IFS(DZ790=0,"0", DZ790=0.25, "1", DZ790=0.5,"2", DZ790=0.75,"3", DZ790=1,"4",DZ790=1.25,"5", DZ790=1.5,"6", DZ790=1.75,"7", DZ790=2,"8")</f>
        <v>0</v>
      </c>
      <c r="ED790" s="10" t="str">
        <f aca="false">IF(EC790=0,"1","2")</f>
        <v>1</v>
      </c>
      <c r="EE790" s="11" t="str">
        <f aca="false" t="array" ref="EE790">_xlfn.IFS(EC790=0,"0", EC790=-0.25, "1", EC790=-0.5,"2", EC790=-0.75,"3", EC790=-1,"4",EC790=-1.25,"5", EC790=-1.5,"6", EC790=-1.75,"7", EC790=-2,"8", EC790=-2.25,"9",EC790=-2.5,"10", EC790=-2.75,"11", EC790=-3,"12", EC790=-3.25,"13", EC790=-3.5,"14", EC790=-3.75,"15",EC790=-4,"16")</f>
        <v>0</v>
      </c>
      <c r="EG790" s="10" t="str">
        <f aca="false">IF(EF790=0,"1","2")</f>
        <v>1</v>
      </c>
      <c r="EH790" s="11" t="str">
        <f aca="false" t="array" ref="EH790">_xlfn.IFS(EF790=0,"0", EF790=-0.25, "1", EF790=-0.5,"2", EF790=-0.75,"3", EF790=-1,"4",EF790=-1.25,"5", EF790=-1.5,"6", EF790=-1.75,"7", EF790=-2,"8", EF790=-2.25,"9",EF790=-2.5,"10", EF790=-2.75,"11", EF790=-3,"12", EF790=-3.25,"13", EF790=-3.5,"14", EF790=-3.75,"15",EF790=-4,"16")</f>
        <v>0</v>
      </c>
      <c r="EJ790" s="11" t="str">
        <f aca="false">IF(EI790=0,"1","2")</f>
        <v>1</v>
      </c>
      <c r="EK790" s="11" t="str">
        <f aca="false" t="array" ref="EK790">_xlfn.IFS(EI790=0,"0", EI790=-0.25, "1", EI790=-0.5,"2", EI790=-0.75,"3", EI790=-1,"4",EI790=-1.25,"5", EI790=-1.5,"6", EI790=-1.75,"7", EI790=-2,"8", EI790=-2.25,"9", EI790=-2.25,"9",EI790=-2.5,"10", EI790=-2.75,"11", EI790=-3,"12", EI790=-3.25,"13", EI790=-3.5,"14", EI790=-3.75,"15",EI790=-4,"16", EI790=0.25, "17", EI790=0.5, "18")</f>
        <v>0</v>
      </c>
      <c r="EM790" s="11" t="str">
        <f aca="false">IF(EL790=0,"1","2")</f>
        <v>1</v>
      </c>
      <c r="EN790" s="11" t="str">
        <f aca="false" t="array" ref="EN790">_xlfn.IFS(EL790=0.25,"17",EL790=0.5,"18", EL790=0,"0", EL790=-0.25, "1", EL790=-0.5,"2", EL790=-0.75,"3", EL790=-1,"4",EL790=-1.25,"5", EL790=-1.5,"6", EL790=-1.75,"7", EL790=-2,"8",EL790= -2.25,"9",EL790=-2.5,"10",EL790= -2.75,"11",EL790= -3,"12",EL790= -3.25,"13",EL790= -3.5,"14",EL790= -3.75,"15",EL790=-4,"16")</f>
        <v>0</v>
      </c>
      <c r="EP790" s="11" t="str">
        <f aca="false">IF(EO790=0,"1","2")</f>
        <v>1</v>
      </c>
      <c r="EQ790" s="11" t="str">
        <f aca="false" t="array" ref="EQ790">_xlfn.IFS(EO790=0,"0", EO790=0.25, "1", EO790=0.5,"2", EO790=0.75,"3", EO790=1,"4",EO790=1.25,"5", EO790=1.5,"6", EO790=1.75,"7", EO790=2,"8", EO790=2.25,"9", EO790=2.25,"9",EO790=2.5,"10", EO790=2.75,"11", EO790=3,"12", EO790=3.25,"13", EO790=3.5,"14", EO790=3.75,"15",EO790=4,"16", EO790=-0.25, "17", bq=-0.5, "18")</f>
        <v>0</v>
      </c>
      <c r="ES790" s="11" t="str">
        <f aca="false">IF(ER790=0,"1","2")</f>
        <v>1</v>
      </c>
      <c r="ET790" s="11" t="str">
        <f aca="false" t="array" ref="ET790">_xlfn.IFS(ER790=0,"0", ER790=0.25, "1", ER790=0.5,"2", ER790=0.75,"3", ER790=1,"4",ER790=1.25,"5", ER790=1.5,"6", ER790=1.75,"7", ER790=2,"8", ER790=2.25,"9", ER790=2.25,"9",ER790=2.5,"10", ER790=2.75,"11", ER790=3,"12", ER790=3.25,"13", ER790=3.5,"14", ER790=3.75,"15",ER790=4,"16", ER790=-0.25, "17", bq=-0.5, "18")</f>
        <v>0</v>
      </c>
      <c r="EV790" s="14" t="e">
        <f aca="false">VLOOKUP(EU790,LEYENDA!$G$2:$H$8,2,TRUE())</f>
        <v>#N/A</v>
      </c>
      <c r="EW790" s="14" t="e">
        <f aca="false" t="array" ref="EW790">_xlfn.IFS(EV790="0-5","1", EV790="6-12","2", EV790="13-18","3", EV790="19-24","4", EV790="25-36","5", EV790="37-48","6", EV790="49-60","7")</f>
        <v>#N/A</v>
      </c>
    </row>
    <row r="791" customFormat="false" ht="13.5" hidden="false" customHeight="false" outlineLevel="0" collapsed="false">
      <c r="A791" s="1" t="n">
        <v>313</v>
      </c>
      <c r="B791" s="2" t="n">
        <v>6</v>
      </c>
      <c r="C791" s="33" t="n">
        <v>44900</v>
      </c>
      <c r="E791" s="5" t="str">
        <f aca="false">VLOOKUP(A791,'286'!$A$3:$J$6279,10,FALSE())</f>
        <v>MANSO SAHAGÚN, CLAUDIA</v>
      </c>
      <c r="F791" s="4" t="str">
        <f aca="false">VLOOKUP(A791,'286'!$A$3:$I$1768,3,FALSE())</f>
        <v>MANSACLA</v>
      </c>
      <c r="G791" s="6" t="n">
        <f aca="false">VLOOKUP(A791,'286'!$A$3:$I$1768,4,FALSE())</f>
        <v>39979</v>
      </c>
      <c r="H791" s="7" t="n">
        <f aca="false">YEAR(C791)-YEAR(G791)</f>
        <v>13</v>
      </c>
      <c r="I791" s="1" t="str">
        <f aca="false">VLOOKUP(H791,LEYENDA!$C$2:$D$6,2,TRUE())</f>
        <v>13-24</v>
      </c>
      <c r="J791" s="5" t="str">
        <f aca="false">VLOOKUP(A791,'286'!$A$3:$I$1768,7,FALSE())</f>
        <v>M</v>
      </c>
      <c r="K791" s="8" t="n">
        <f aca="false">VLOOKUP(A791,'286'!$A$3:$I$1768,2,FALSE())</f>
        <v>0</v>
      </c>
      <c r="L791" s="4" t="str">
        <f aca="false">VLOOKUP(A791,'286'!$A$3:$I$1768,8,FALSE())</f>
        <v>D</v>
      </c>
      <c r="M791" s="4" t="str">
        <f aca="false">VLOOKUP(A791,'286'!$A$3:$I$1768,9,FALSE())</f>
        <v>I</v>
      </c>
      <c r="N791" s="8" t="str">
        <f aca="false">IF(R791=O791, "MISMA","CONTRARIA")</f>
        <v>CONTRARIA</v>
      </c>
      <c r="O791" s="8" t="str">
        <f aca="false" t="array" ref="O791">_xlfn.IFS(L791="D","1", L791="I","2")</f>
        <v>1</v>
      </c>
      <c r="P791" s="8" t="e">
        <f aca="false" t="array" ref="P791">_xlfn.IFS(K791="OD","1", K791="OI","2")</f>
        <v>#N/A</v>
      </c>
      <c r="Q791" s="1" t="str">
        <f aca="false" t="array" ref="Q791">_xlfn.IFS(J791="M","1", J791="H","2")</f>
        <v>1</v>
      </c>
      <c r="R791" s="8" t="str">
        <f aca="false" t="array" ref="R791">_xlfn.IFS(M791="D","1", M791="I","2")</f>
        <v>2</v>
      </c>
      <c r="S791" s="1" t="str">
        <f aca="false" t="array" ref="S791">_xlfn.IFS(N791="CONTRARIA", "1",N791= "MISMA","2")</f>
        <v>1</v>
      </c>
      <c r="T791" s="1" t="str">
        <f aca="false" t="array" ref="T791">_xlfn.IFS(I791="0-12","1", I791="13-24","2", I791="25-40","3", I791="41-60","4", I791="61-100","5")</f>
        <v>2</v>
      </c>
      <c r="U791" s="9" t="n">
        <v>-3</v>
      </c>
      <c r="V791" s="10" t="str">
        <f aca="false">IF(U791="","",IF(AND(U791&gt;=-9,U791&lt;=-6.5),"-9 a -6,5",IF(AND(U791&gt;=-6,U791&lt;=-3.5),"-6 a -3,5",IF(AND(U791&gt;=-3,U791&lt;=-1),"-3 a -1",IF(U791=-0.5,"-0,5",IF(AND(U791&gt;=0,U791&lt;=2.5),"0 a 2,5",IF(AND(U791&gt;=3,U791&lt;=5.5),"3 a 5,5",IF(AND(U791&gt;=6,U791&lt;=8.5),"6 a 8,5",IF(AND(U791&gt;=9,U791&lt;=20),"9 a 20","Fuera de rango")))))))))</f>
        <v>-3 a -1</v>
      </c>
      <c r="W791" s="11" t="n">
        <f aca="false">IF(V791="","",IF(V791="-9 a -6,5",2,IF(V791="-6 a -3,5",3,IF(V791="-3 a -1",4,IF(V791="-0,5","NORMA",IF(V791="0 a 2,5",5,IF(V791="3 a 5,5",6,IF(V791="6 a 8,5",7,IF(V791="9 a 20",8,"Fuera de rango")))))))))</f>
        <v>4</v>
      </c>
      <c r="X791" s="9" t="n">
        <v>19</v>
      </c>
      <c r="Y791" s="11" t="str">
        <f aca="false">IF(X791="","",IF(AND(X791&gt;=0,X791&lt;=4),"0 a 4",IF(AND(X791&gt;=4.5,X791&lt;=8.5),"4,5 a 8,5",IF(X791=9,"9",IF(AND(X791&gt;=9.5,X791&lt;=13),"9,5 a 13",IF(AND(X791&gt;=13.5,X791&lt;=20),"13,5 a 20",IF(AND(X791&gt;=20.5,X791&lt;=35),"20,5 a 35","Fuera de rango")))))))</f>
        <v>13,5 a 20</v>
      </c>
      <c r="Z791" s="11" t="n">
        <f aca="false">IF(Y791="","",IF(Y791="0 a 4",1,IF(Y791="4,5 a 8,5",2,IF(Y791="9","NORMA",IF(Y791="9,5 a 13",3,IF(Y791="13,5 a 20",4,IF(Y791="20,5 a 35",5,"Fuera de rango")))))))</f>
        <v>4</v>
      </c>
      <c r="AA791" s="9" t="n">
        <v>22</v>
      </c>
      <c r="AB791" s="10" t="str">
        <f aca="false">IF(AA791="","",IF(AND(AA791&gt;=0,AA791&lt;=9),"0 a 9",IF(AND(AA791&gt;=9.5,AA791&lt;=18.5),"9,5 a 18,5",IF(AA791=19,"19",IF(AND(AA791&gt;=19.5,AA791&lt;=28),"19,5 a 28",IF(AND(AA791&gt;=28.5,AA791&lt;=40),"28,5 a 40","Fuera de rango"))))))</f>
        <v>19,5 a 28</v>
      </c>
      <c r="AC791" s="11" t="n">
        <f aca="false" t="array" ref="AC791">_xlfn.IFS(AB791="","",AB791="0 a 9",1,AB791="9,5 a 18,5",2,AB791="19","NORMA",AB791="19,5 a 28",3,AB791="28,5 a 40",4,TRUE(),"Fuera de rango")</f>
        <v>3</v>
      </c>
      <c r="AD791" s="9" t="n">
        <v>12</v>
      </c>
      <c r="AE791" s="10" t="str">
        <f aca="false">IF(AD791="","",IF(AND(AD791&gt;=-10,AD791&lt;=0),"De -10 a 0",IF(AND(AD791&gt;=0.5,AD791&lt;=9.5),"0,5 a 9,5",IF(AD791=10,"10",IF(AND(AD791&gt;=10.5,AD791&lt;=20),"10,5 a 20",IF(AND(AD791&gt;=20.5,AD791&lt;=40),"20,5 a 40","Fuera de rango"))))))</f>
        <v>10,5 a 20</v>
      </c>
      <c r="AF791" s="12" t="n">
        <f aca="false">IF(AD791="","",IF(AND(AD791&gt;=-10,AD791&lt;=0),1,IF(AND(AD791&gt;=0.5,AD791&lt;=9.5),2,IF(AD791=10,"NORMA",IF(AND(AD791&gt;=10.5,AD791&lt;=20),3,IF(AND(AD791&gt;=20.5,AD791&lt;=40),4,""))))))</f>
        <v>3</v>
      </c>
      <c r="AG791" s="9" t="n">
        <v>6</v>
      </c>
      <c r="AH791" s="10" t="str">
        <f aca="false">IF(AG791="","",IF(AND(AG791&gt;=0,AG791&lt;=4),"0 a 4",IF(AND(AG791&gt;=4.5,AG791&lt;=8.5),"4,5 a 8,5",IF(AG791=9,"9",IF(AND(AG791&gt;=9.5,AG791&lt;=13),"9,5 a 13",IF(AND(AG791&gt;=13.5,AG791&lt;=25),"13,5 a 25","Fuera de rango"))))))</f>
        <v>4,5 a 8,5</v>
      </c>
      <c r="AI791" s="10" t="n">
        <f aca="false">IF(AH791="","",IF(AH791="0 a 4",1,IF(AH791="4,5 a 8,5",2,IF(AH791="9","NORMA",IF(AH791="9,5 a 13",3,IF(AH791="13,5 a 25",4,""))))))</f>
        <v>2</v>
      </c>
      <c r="AJ791" s="9" t="n">
        <v>4</v>
      </c>
      <c r="AK791" s="10" t="str">
        <f aca="false">IF(AJ791="","",IF(AND(AJ791&gt;=-15,AJ791&lt;=-10.5),"-15 a -10,5",IF(AND(AJ791&gt;=-10,AJ791&lt;=-4),"-10 a -4",IF(AND(AJ791&gt;=-4.5,AJ791&lt;=0),"-4,5 a 0",IF(AND(AJ791&gt;=0.5,AJ791&lt;=4.5),"0,5 a 4,5",IF(AJ791=5,"5",IF(AND(AJ791&gt;=5.5,AJ791&lt;=10),"5,5 a 10",IF(AND(AJ791&gt;=10.5,AJ791&lt;=20),"10,5 a 20","Fuera de rango"))))))))</f>
        <v>0,5 a 4,5</v>
      </c>
      <c r="AL791" s="11" t="n">
        <f aca="false">IF(AK791="","",IF(AK791="-15 a -10,5",1,IF(AK791="-10 a -4",2,IF(AK791="-4,5 a 0",3,IF(AK791="0,5 a 4,5",4,IF(AK791="5","NORMA",IF(AK791="5,5 a 10",5,IF(AK791="10,5 a 20",6,"Error"))))))))</f>
        <v>4</v>
      </c>
      <c r="AM791" s="9" t="n">
        <v>0</v>
      </c>
      <c r="AN791" s="10" t="str">
        <f aca="false">IF(AM791="","",IF(AND(AM791&gt;=-7.5,AM791&lt;=-5.5),"-7,5 a -5,5",IF(AND(AM791&gt;=-5,AM791&lt;=-3),"-5 a -3",IF(AND(AM791&gt;=-2.5,AM791&lt;=-0.5),"-2,5 a -0,5",IF(AM791=0,"0,00",IF(AND(AM791&gt;=0.5,AM791&lt;=2.5),"0,5 a 2,5",IF(AND(AM791&gt;=3,AM791&lt;=5),"3 a 5",IF(AND(AM791&gt;=5.5,AM791&lt;=7.5),"5,5 a 7,5",IF(AND(AM791&gt;=8,AM791&lt;=10),"8 a 10","Fuera de rango")))))))))</f>
        <v>0,00</v>
      </c>
      <c r="AO791" s="11" t="str">
        <f aca="false">IF(AN791="","",IF(AN791="-7,5 a -5,5",1,IF(AN791="-5 a -3",2,IF(AN791="-2,5 a -0,5",3,IF(AN791="0,00","NORMA",IF(AN791="0,5 a 2,5",4,IF(AN791="3 a 5",5,IF(AN791="5,5 a 7,5",6,IF(AN791="8 a 10",7,"Error")))))))))</f>
        <v>NORMA</v>
      </c>
      <c r="AP791" s="9" t="n">
        <v>-2</v>
      </c>
      <c r="AQ791" s="10" t="str">
        <f aca="false">IF(AP791="","",IF(AND(AP791&gt;=-20,AP791&lt;=-9.5),"-20 a -9,5",IF(AND(AP791&gt;=-9,AP791&lt;=-6.5),"-9 a -6,5",IF(AP791=-6,"-6",IF(AND(AP791&gt;=-5.5,AP791&lt;=-3),"-5,5 a -3",IF(AND(AP791&gt;=-2.5,AP791&lt;=0),"-2,5 a 0",IF(AND(AP791&gt;=0.5,AP791&lt;=3),"0,5 a 3",IF(AND(AP791&gt;=3.5,AP791&lt;=6),"3,5 a 6",IF(AND(AP791&gt;=6.5,AP791&lt;=9),"6,5 a 9",IF(AND(AP791&gt;=9.5,AP791&lt;=20),"9,5 a 20","Fuera de rango"))))))))))</f>
        <v>-2,5 a 0</v>
      </c>
      <c r="AR791" s="11" t="n">
        <f aca="false">IF(AQ791="","",IF(AQ791="-20 a -9,5",1,IF(AQ791="-9 a -6,5",2,IF(AQ791="-6","NORMA",IF(AQ791="-5,5 a -3",3,IF(AQ791="-2,5 a 0",4,IF(AQ791="0,5 a 3",5,IF(AQ791="3,5 a 6",6,IF(AQ791="6,5 a 9",7,IF(AQ791="9,5 a 20",8,""))))))))))</f>
        <v>4</v>
      </c>
      <c r="AS791" s="9" t="n">
        <v>4</v>
      </c>
      <c r="AT791" s="10" t="str">
        <f aca="false">IF(AS791="","",IF(AND(AS791&gt;=-16,AS791&lt;=-14),"-16 a -14",IF(AND(AS791&gt;=-13.5,AS791&lt;=-11.5),"-13,5 a -11,5",IF(AND(AS791&gt;=-11,AS791&lt;=-9),"-11 a -9",IF(AND(AS791&gt;=-8.5,AS791&lt;=-6.5),"-8,5 a -6,5",IF(AND(AS791&gt;=-6,AS791&lt;=-4),"-6 a -4",IF(AND(AS791&gt;=-3.5,AS791&lt;=-1.5),"-3,5 a -1,5",IF(AND(AS791&gt;=-1,AS791&lt;=1),"-1 a 1",IF(AND(AS791&gt;=1.5,AS791&lt;=3.5),"1,5 a 3,5",IF(AND(AS791&gt;=4,AS791&lt;=6),"4 a 6",IF(AND(AS791&gt;=6.5,AS791&lt;=8.5),"6,5 a 8,5",IF(AND(AS791&gt;=9,AS791&lt;=11),"9 a 11",IF(AND(AS791&gt;=11.5,AS791&lt;=13.5),"11,5 a 13,5",IF(AND(AS791&gt;=14,AS791&lt;=16),"14 a 16",IF(AND(AS791&gt;=16.5,AS791&lt;=18.5),"16,5 a 18,5",IF(AND(AS791&gt;=19,AS791&lt;=21),"19 a 21","Fuera de rango"))))))))))))))))</f>
        <v>4 a 6</v>
      </c>
      <c r="AU791" s="11" t="str">
        <f aca="false" t="array" ref="AU791">IF(AT791="","",_xlfn.IFS(AT791="-16 a -14",1,AT791="-13,5 a -11,5",2,AT791="-11 a -9",3,AT791="-8,5 a -6,5",4,AT791="-6 a -4",5,AT791="-3,5 a -1,5",6,AT791="-1 a 1",7,AT791="1,5 a 3,5",8,AT791="4 a 6","NORMA",AT791="6,5 a 8,5",9,AT791="9 a 11",10,AT791="11,5 a 13,5",11,AT791="14 a 16",12,AT791="16,5 a 18,5",13,AT791="19 a 21",14,TRUE(),""))</f>
        <v>NORMA</v>
      </c>
      <c r="AV791" s="9" t="n">
        <v>0.75</v>
      </c>
      <c r="AW791" s="10" t="str">
        <f aca="false">IF(AV791="","",IF(AND(AV791&gt;=-1,AV791&lt;=-0.5),"-1 a -0,5",IF(AND(AV791&gt;-0.5,AV791&lt;=0),"De -0,5 a 0",IF(AND(AV791&gt;=0.25,AV791&lt;=0.75),"0,25 a 0,75",IF(AND(AV791&gt;=1,AV791&lt;=1.5),"1 a 1,5",IF(AND(AV791&gt;=1.75,AV791&lt;=2.25),"1,75 a 2,25",IF(AND(AV791&gt;=2.5,AV791&lt;=3),"2,5 a 3",IF(AND(AV791&gt;=3.25,AV791&lt;=3.75),"3,25 a 3,75","Fuera de rango"))))))))</f>
        <v>0,25 a 0,75</v>
      </c>
      <c r="AX791" s="10" t="str">
        <f aca="false">IF(AW791="","",IF(OR(AW791="-1 a -0,5",AW791="-1 a -0.5"),1,IF(OR(AW791="De -0,5 a 0",AW791="-0,5 a 0",AW791="De -0.5 a 0"),2,IF(OR(AW791="0,25 a 0,75",AW791="0.25 a 0.75"),"NORMA",IF(OR(AW791="1 a 1,5",AW791="1 a 1.5"),3,IF(OR(AW791="1,75 a 2,25",AW791="1.75 a 2.25"),4,IF(OR(AW791="2,5 a 3",AW791="2.5 a 3"),5,IF(OR(AW791="3,25 a 3,75",AW791="3.25 a 3.75"),6,""))))))))</f>
        <v>NORMA</v>
      </c>
      <c r="AY791" s="9" t="n">
        <v>-6</v>
      </c>
      <c r="AZ791" s="10" t="str">
        <f aca="false">IF(AY791="","",IF(AND(AY791&gt;=-20,AY791&lt;=-9.5),"-20 a -9,5",IF(AND(AY791&gt;=-9,AY791&lt;=-6.5),"-9 a -6,5",IF(AY791=-6,"-6",IF(AND(AY791&gt;=-5.5,AY791&lt;=-3),"-5,5 a -3",IF(AND(AY791&gt;=-2.5,AY791&lt;=0),"-2,5 a 0",IF(AND(AY791&gt;=0.5,AY791&lt;=3),"0,5 a 3",IF(AND(AY791&gt;=3.5,AY791&lt;=6),"3,5 a 6","Fuera de rango"))))))))</f>
        <v>-6</v>
      </c>
      <c r="BA791" s="11" t="str">
        <f aca="false">IF(AZ791="","",IF(AZ791="-20 a -9,5",1,IF(AZ791="-9 a -6,5",2,IF(AZ791="-6","NORMA",IF(AZ791="-5,5 a -3",3,IF(AZ791="-2,5 a 0",4,IF(AZ791="0,5 a 3",5,IF(AZ791="3,5 a 6",6,""))))))))</f>
        <v>NORMA</v>
      </c>
      <c r="BB791" s="9" t="n">
        <v>7</v>
      </c>
      <c r="BC791" s="10" t="str">
        <f aca="false" t="array" ref="BC791">IF(BB791="","",_xlfn.IFS(AND(BB791&gt;=0,BB791&lt;=2),"0 a 2",AND(BB791&gt;=2.5,BB791&lt;=4.5),"2,5 a 4,5",AND(BB791&gt;=5,BB791&lt;=7),"5 a 7",AND(BB791&gt;=7.5,BB791&lt;=9.5),"7,5 a 9,5",AND(BB791&gt;=10,BB791&lt;=12),"10 a 12",AND(BB791&gt;=12.5,BB791&lt;=14.5),"12,5 a 14,5",BB791=15,"15",AND(BB791&gt;=15.5,BB791&lt;=17.5),"15,5 a 17,5",AND(BB791&gt;=18,BB791&lt;=20),"18 a 20",AND(BB791&gt;=20.5,BB791&lt;=22.5),"20,5 a 22,5",AND(BB791&gt;=23,BB791&lt;=25),"23 a 25",TRUE(),"Fuera de rango"))</f>
        <v>5 a 7</v>
      </c>
      <c r="BD791" s="11" t="n">
        <f aca="false" t="array" ref="BD791">IF(BC791="","",_xlfn.IFS(BC791="0 a 2",1,BC791="2,5 a 4,5",2,BC791="5 a 7",3,BC791="7,5 a 9,5",4,BC791="10 a 12",5,BC791="12,5 a 14,5",6,BC791="15","NORMA",BC791="15,5 a 17,5",7,BC791="18 a 20",8,BC791="20,5 a 22,5",9,BC791="23 a 25",10,TRUE(),"Fuera de rango"))</f>
        <v>3</v>
      </c>
      <c r="BE791" s="9" t="n">
        <v>12</v>
      </c>
      <c r="BF791" s="10" t="str">
        <f aca="false">IF(BE791="","",IF(AND(BE791&gt;=-20,BE791&lt;=-10),"-20 a -10",IF(AND(BE791&gt;=-9.5,BE791&lt;=0.5),"-9,5 a 0,5",IF(AND(BE791&gt;=1,BE791&lt;=11),"1 a 11",IF(AND(BE791&gt;=11.5,BE791&lt;=20.5),"11,5 a 20,5",IF(BE791=21,"21",IF(AND(BE791&gt;=21.5,BE791&lt;=31.5),"21,5 a 31,5",IF(AND(BE791&gt;=32,BE791&lt;=42),"32 a 42","Fuera de rango"))))))))</f>
        <v>11,5 a 20,5</v>
      </c>
      <c r="BG791" s="11" t="n">
        <f aca="false">IF(BF791="","",IF(BF791="-20 a -10",1,IF(BF791="-9,5 a 0,5",2,IF(BF791="1 a 11",3,IF(BF791="11,5 a 20,5",4,IF(BF791="21","NORMA",IF(BF791="21,5 a 31,5",5,IF(BF791="32 a 42",6,""))))))))</f>
        <v>4</v>
      </c>
      <c r="BH791" s="9" t="n">
        <v>2</v>
      </c>
      <c r="BI791" s="10" t="str">
        <f aca="false">IF(BH791="","",IF(AND(BH791&gt;=-20,BH791&lt;=-15),"-20 a -15",IF(AND(BH791&gt;=-14.5,BH791&lt;=-9.5),"-14,5 a -9,5",IF(AND(BH791&gt;=-9,BH791&lt;=-4),"-9 a -4",IF(AND(BH791&gt;=-3.5,BH791&lt;=2.5),"-3,5 a 2,5",IF(AND(BH791&gt;=3,BH791&lt;=8),"3 a 8",IF(AND(BH791&gt;=8.5,BH791&lt;=14.5),"8,5 a 14,5",IF(BH791=15,"15",IF(AND(BH791&gt;=15.5,BH791&lt;=20.5),"15,5 a 20,5",IF(AND(BH791&gt;=21,BH791&lt;=26),"21 a 26","Fuera de rango"))))))))))</f>
        <v>-3,5 a 2,5</v>
      </c>
      <c r="BJ791" s="11" t="n">
        <f aca="false">IF(BI791="","",IF(BI791="-20 a -15",1,IF(BI791="-14,5 a -9,5",2,IF(BI791="-9 a -4",3,IF(BI791="-3,5 a 2,5",4,IF(BI791="3 a 8",5,IF(BI791="8,5 a 14,5",6,IF(BI791="15","NORMA",IF(BI791="15,5 a 20,5",7,IF(BI791="21 a 26",8,IF(BI791="26,5 a 31,5",9,"")))))))))))</f>
        <v>4</v>
      </c>
      <c r="BK791" s="9" t="n">
        <v>0</v>
      </c>
      <c r="BL791" s="10" t="str">
        <f aca="false">IF(BK791="","",IF(AND(BK791&gt;=0,BK791&lt;=2),"0 - 2",IF(AND(BK791&gt;=2.5,BK791&lt;=4.5),"2,5 - 4,5",IF(AND(BK791&gt;=5,BK791&lt;=7),"5 - 7",IF(AND(BK791&gt;=7.5,BK791&lt;=9.5),"7,5 - 9,5",IF(AND(BK791&gt;=10,BK791&lt;=12),"10 - 12",IF(AND(BK791&gt;=12.5,BK791&lt;=13.5),"12,5 - 13,5",IF(BK791=14,"14",IF(AND(BK791&gt;=14.5,BK791&lt;=16.5),"14,5 - 16,5",IF(AND(BK791&gt;=17,BK791&lt;=19),"17 - 19",IF(AND(BK791&gt;=19.5,BK791&lt;=21.5),"19,5 - 21,5",IF(AND(BK791&gt;=22,BK791&lt;=24),"22 - 24",IF(AND(BK791&gt;=24.5,BK791&lt;=26.5),"24,5 - 26,5",IF(AND(BK791&gt;=27,BK791&lt;=29),"27 - 29",IF(AND(BK791&gt;=29.5,BK791&lt;=30),"29,5 - 30","Fuera de rango")))))))))))))))</f>
        <v>0 - 2</v>
      </c>
      <c r="BM791" s="11" t="n">
        <f aca="false">IF(BL791="","",IF(BL791="0 - 2",1,IF(BL791="2,5 - 4,5",2,IF(BL791="5 - 7",3,IF(BL791="7,5 - 9,5",4,IF(BL791="10 - 12",5,IF(BL791="12,5 - 13,5",6,IF(BL791="14","NORMA",IF(BL791="14,5 - 16,5",7,IF(BL791="17 - 19",8,IF(BL791="19,5 - 21,5",9,IF(BL791="22 - 24",10,IF(BL791="24,5 - 26,5",11,IF(BL791="27 - 29",12,IF(BL791="29,5 - 30",13,"")))))))))))))))</f>
        <v>1</v>
      </c>
      <c r="BN791" s="9" t="n">
        <v>13</v>
      </c>
      <c r="BO791" s="11" t="str">
        <f aca="false">IF(BN791="","",IF(AND(BN791&gt;=-20,BN791&lt;=-10),"-20 a -10",IF(AND(BN791&gt;=-9.5,BN791&lt;=0.5),"-9,5 a 0,5",IF(AND(BN791&gt;=1,BN791&lt;=11),"1 a 11",IF(AND(BN791&gt;=11.5,BN791&lt;=21.5),"11,5 a 21,5",IF(BN791=22,"22",IF(AND(BN791&gt;=22.5,BN791&lt;=32.5),"22,5 a 32,5",IF(AND(BN791&gt;=33,BN791&lt;=43),"33 a 43","Fuera de rango"))))))))</f>
        <v>11,5 a 21,5</v>
      </c>
      <c r="BP791" s="11" t="n">
        <f aca="false">IF(BO791="","",IF(BO791="-20 a -10",1,IF(BO791="-9,5 a 0,5",2,IF(BO791="1 a 11",3,IF(BO791="11,5 a 21,5",4,IF(BO791="22","NORMA",IF(BO791="22,5 a 32,5",5,IF(BO791="33 a 43",6,""))))))))</f>
        <v>4</v>
      </c>
      <c r="BQ791" s="9" t="n">
        <v>4</v>
      </c>
      <c r="BR791" s="10" t="str">
        <f aca="false">IF(BQ791="","",IF(AND(BQ791&gt;=-20,BQ791&lt;=-15),"-20 a -15",IF(AND(BQ791&gt;=-14.5,BQ791&lt;=-9.5),"-14,5 a -9,5",IF(AND(BQ791&gt;=-9,BQ791&lt;=-4),"-9 a -4",IF(AND(BQ791&gt;=-3.5,BQ791&lt;=2.5),"-3,5 a 2,5",IF(AND(BQ791&gt;=3,BQ791&lt;=8),"3 a 8",IF(AND(BQ791&gt;=8.5,BQ791&lt;=13.5),"8,5 a 13,5",IF(AND(BQ791&gt;=14,BQ791&lt;=17.5),"14 a 17,5",IF(BQ791=18,"18",IF(AND(BQ791&gt;=18.5,BQ791&lt;=23.5),"18,5 a 23,5",IF(AND(BQ791&gt;=24,BQ791&lt;=29),"24 a 29",IF(AND(BQ791&gt;=29.5,BQ791&lt;=34.5),"29,5 a 34,5",IF(AND(BQ791&gt;=35,BQ791&lt;=40),"35 a 40","Fuera de rango")))))))))))))</f>
        <v>3 a 8</v>
      </c>
      <c r="BS791" s="11" t="n">
        <f aca="false">IF(BR791="","",IF(BR791="-20 a -15",1,IF(BR791="-14,5 a -9,5",2,IF(BR791="-9 a -4",3,IF(BR791="-3,5 a 2,5",4,IF(BR791="3 a 8",5,IF(BR791="8,5 a 13,5",6,IF(BR791="14 a 17,5",7,IF(BR791="18","NORMA",IF(BR791="18,5 a 23,5",8,IF(BR791="24 a 29",9,IF(BR791="29,5 a 34,5",10,IF(BR791="35 a 40",11,"")))))))))))))</f>
        <v>5</v>
      </c>
      <c r="BT791" s="9" t="n">
        <v>0</v>
      </c>
      <c r="BU791" s="10" t="str">
        <f aca="false">IF(BT791="","",IF(AND(BT791&gt;=-20,BT791&lt;=-18),"-20 a -18",IF(AND(BT791&gt;=-17.5,BT791&lt;=-15.5),"-17,5 a -15,5",IF(AND(BT791&gt;=-15,BT791&lt;=-13),"-15 a -13",IF(AND(BT791&gt;=-12.5,BT791&lt;=-10.5),"-12,5 a -10,5",IF(AND(BT791&gt;=-10,BT791&lt;=-8),"-10 a -8",IF(AND(BT791&gt;=-7.5,BT791&lt;=-5.5),"-7,5 a -5,5",IF(AND(BT791&gt;=-5,BT791&lt;=-3),"-5 a -3",IF(AND(BT791&gt;=-2.5,BT791&lt;=-0.5),"-2,5 a -0,5",IF(BT791=0,"0",IF(AND(BT791&gt;=0.5,BT791&lt;=2.5),"0,5 a 2,5",IF(AND(BT791&gt;=3,BT791&lt;=5),"3 a 5",IF(AND(BT791&gt;=5.5,BT791&lt;=7.5),"5,5 a 7,5",IF(AND(BT791&gt;=8,BT791&lt;=10),"8 a 10",IF(AND(BT791&gt;=10.5,BT791&lt;=12.5),"10,5 a 12,5",IF(AND(BT791&gt;=13,BT791&lt;=15),"13 a 15",IF(AND(BT791&gt;=15.5,BT791&lt;=17.5),"15,5 a 17,5",IF(AND(BT791&gt;=18,BT791&lt;=20),"18 a 20","Fuera de rango"))))))))))))))))))</f>
        <v>0</v>
      </c>
      <c r="BV791" s="11" t="str">
        <f aca="false">IF(BT791="","",IF(BT791=0,"NORMA",IF(AND(BT791&gt;=-20,BT791&lt;=-18),2,IF(AND(BT791&gt;=-17.5,BT791&lt;=-15.5),2,IF(AND(BT791&gt;=-15,BT791&lt;=-13),3,IF(AND(BT791&gt;=-12.5,BT791&lt;=-10.5),4,IF(AND(BT791&gt;=-10,BT791&lt;=-8),5,IF(AND(BT791&gt;=-7.5,BT791&lt;=-5.5),6,IF(AND(BT791&gt;=-5,BT791&lt;=-3),7,IF(AND(BT791&gt;=-2.5,BT791&lt;=-0.5),8,IF(AND(BT791&gt;=0.5,BT791&lt;=2.5),9,IF(AND(BT791&gt;=3,BT791&lt;=5),10,IF(AND(BT791&gt;=5.5,BT791&lt;=7.5),11,IF(AND(BT791&gt;=8,BT791&lt;=10),12,IF(AND(BT791&gt;=10.5,BT791&lt;=12.5),13,IF(AND(BT791&gt;=13,BT791&lt;=15),14,IF(AND(BT791&gt;=15.5,BT791&lt;=17.5),15,IF(AND(BT791&gt;=18,BT791&lt;=20),16,"Fuera de rango"))))))))))))))))))</f>
        <v>NORMA</v>
      </c>
      <c r="BW791" s="9" t="n">
        <v>-3.5</v>
      </c>
      <c r="BX791" s="10" t="n">
        <f aca="false">18.5- (0.3*H791)</f>
        <v>14.6</v>
      </c>
      <c r="BY791" s="10" t="n">
        <f aca="false">(BW791)-(BX791)</f>
        <v>-18.1</v>
      </c>
      <c r="BZ791" s="10" t="str">
        <f aca="false">IF(BY791="","",IF(BY791&lt;-27.5,"De -30 a -28",IF(BY791&lt;-25,"De -27,5 a -25,5",IF(BY791&lt;-22.5,"De -25 a -23",IF(BY791&lt;-20,"De -22,5 a -20,5",IF(BY791&lt;-17.5,"De -20 a -18",IF(BY791&lt;-15,"De -17,5 a -15,5",IF(BY791&lt;-12.5,"De -15 a -13",IF(BY791&lt;-10,"De -12,5 a -10,5",IF(BY791&lt;-7.5,"De -10 a -8",IF(BY791&lt;-5,"De -7,5 a -5,5",IF(BY791&lt;-2.5,"De -5 a -3",IF(BY791&lt;0,"De -2,5 a -0,5",IF(BY791&lt;2.5,"De 0 a 2",IF(BY791&lt;5,"De 2,5 a 4,5",IF(BY791&lt;7.5,"De 5 a 7",IF(BY791&lt;10,"De 7,5 a 9,5",IF(BY791&lt;12.5,"De 10 a 12",IF(BY791&lt;15,"De 12,5 a 14,5",IF(BY791&lt;17.5,"De 15 a 17",IF(BY791&lt;20,"De 17,5 a 19,5",IF(BY791&lt;22.5,"De 20 a 22",IF(BY791&lt;25,"De 22,5 a 24,5",IF(BY791&lt;27.5,"De 25 a 27","De 27,5 a 30"))))))))))))))))))))))))</f>
        <v>De -20 a -18</v>
      </c>
      <c r="CA791" s="12" t="n">
        <f aca="false">IF(BY791="","",IF(BY791&lt;=-28,1,IF(BY791&lt;=-25.5,2,IF(BY791&lt;=-23,3,IF(BY791&lt;=-20.5,4,IF(BY791&lt;=-18,5,IF(BY791&lt;=-15.5,6,IF(BY791&lt;=-13,7,IF(BY791&lt;=-10.5,8,IF(BY791&lt;=-8,9,IF(BY791&lt;=-5.5,10,IF(BY791&lt;=-3,11,IF(BY791&lt;=-0.5,12,IF(BY791&lt;=2,13,IF(BY791&lt;=4.5,14,IF(BY791&lt;=7,15,IF(BY791&lt;=9.5,16,IF(BY791&lt;=12,17,IF(BY791&lt;=14.5,18,IF(BY791&lt;=17,19,IF(BY791&lt;=19.5,20,IF(BY791&lt;=22,21,IF(BY791&lt;=24.5,22,IF(BY791&lt;=27,23,IF(BY791&lt;=30,24,"Fuera de rango")))))))))))))))))))))))))</f>
        <v>5</v>
      </c>
      <c r="CB791" s="9" t="n">
        <v>-4.5</v>
      </c>
      <c r="CC791" s="10" t="n">
        <f aca="false">18.5- (0.3*H791)</f>
        <v>14.6</v>
      </c>
      <c r="CD791" s="10" t="n">
        <f aca="false">(CB791)-(CC791)</f>
        <v>-19.1</v>
      </c>
      <c r="CE791" s="10" t="str">
        <f aca="false">IF(CD791="","",IF(CD791&lt;-27.5,"De -30 a -28",IF(CD791&lt;-25,"De -27,5 a -25,5",IF(CD791&lt;-22.5,"De -25 a -23",IF(CD791&lt;-20,"De -22,5 a -20,5",IF(CD791&lt;-17.5,"De -20 a -18",IF(CD791&lt;-15,"De -17,5 a -15,5",IF(CD791&lt;-12.5,"De -15 a -13",IF(CD791&lt;-10,"De -12,5 a -10,5",IF(CD791&lt;-7.5,"De -10 a -8",IF(CD791&lt;-5,"De -7,5 a -5,5",IF(CD791&lt;-2.5,"De -5 a -3",IF(CD791&lt;0,"De -2,5 a -0,5",IF(CD791&lt;=2,"De 0 a 2",IF(CD791&lt;=4.5,"De 2,5 a 4,5",IF(CD791&lt;=7,"De 5 a 7",IF(CD791&lt;=9.5,"De 7,5 a 9,5",IF(CD791&lt;=12,"De 10 a 12",IF(CD791&lt;=14.5,"De 12,5 a 14,5",IF(CD791&lt;=17,"De 15 a 17",IF(CD791&lt;=19.5,"De 17,5 a 19,5",IF(CD791&lt;=22,"De 20 a 22",IF(CD791&lt;=24.5,"De 22,5 a 24,5",IF(CD791&lt;=27,"De 25 a 27","De 27,5 a 30"))))))))))))))))))))))))</f>
        <v>De -20 a -18</v>
      </c>
      <c r="CF791" s="12" t="n">
        <f aca="false">IF(CD791="","",IF(CD791&lt;-27.5,1,IF(CD791&lt;-25,2,IF(CD791&lt;-22.5,3,IF(CD791&lt;-20,4,IF(CD791&lt;-17.5,5,IF(CD791&lt;-15,6,IF(CD791&lt;-12.5,7,IF(CD791&lt;-10,8,IF(CD791&lt;-7.5,9,IF(CD791&lt;-5,10,IF(CD791&lt;-2.5,11,IF(CD791&lt;0,12,IF(CD791&lt;2.5,13,IF(CD791&lt;5,14,IF(CD791&lt;7.5,15,IF(CD791&lt;10,16,IF(CD791&lt;12.5,17,IF(CD791&lt;15,18,IF(CD791&lt;17.5,19,IF(CD791&lt;20,20,IF(CD791&lt;22.5,21,IF(CD791&lt;25,22,IF(CD791&lt;27.5,23,24))))))))))))))))))))))))</f>
        <v>5</v>
      </c>
      <c r="CG791" s="9" t="n">
        <v>-1.5</v>
      </c>
      <c r="CH791" s="10" t="str">
        <f aca="false">IF(CG791="","",IF(AND(CG791&gt;=-10,CG791&lt;=-9.5),"-10 a -9,5",IF(AND(CG791&gt;-9.5,CG791&lt;=-8.5),"-9 a -8,5",IF(AND(CG791&gt;-8.5,CG791&lt;=-7.5),"-8 a -7,5",IF(AND(CG791&gt;-7.5,CG791&lt;=-6.5),"-7 a -6,5",IF(AND(CG791&gt;-6.5,CG791&lt;=-5.5),"-6 a -5,5",IF(AND(CG791&gt;-5.5,CG791&lt;=-4.5),"-5 a -4,5",IF(AND(CG791&gt;-4.5,CG791&lt;=-3.5),"-4 a -3,5",IF(AND(CG791&gt;-3.5,CG791&lt;=-2.5),"-3 a -2,5",IF(CG791=-2.25,"-2,25",IF(AND(CG791&gt;-2.5,CG791&lt;=-1.5),"-2 a -1,5",IF(AND(CG791&gt;-1.5,CG791&lt;=-0.5),"-1 a -0,5",IF(AND(CG791&gt;-0.5,CG791&lt;=0.5),"0 a 0,5",IF(AND(CG791&gt;0.5,CG791&lt;=1.5),"1 a 1,5",IF(AND(CG791&gt;1.5,CG791&lt;=2.5),"2 a 2,5",IF(AND(CG791&gt;2.5,CG791&lt;=3.5),"3 a 3,5",IF(AND(CG791&gt;3.5,CG791&lt;=4.5),"4 a 4,5",IF(AND(CG791&gt;4.5,CG791&lt;=5.5),"5 a 5,5",IF(AND(CG791&gt;5.5,CG791&lt;=6.5),"6 a 6,5",IF(AND(CG791&gt;6.5,CG791&lt;=7.5),"7 a 7,5",IF(AND(CG791&gt;7.5,CG791&lt;=8.5),"8 a 8,5",IF(AND(CG791&gt;8.5,CG791&lt;=9.5),"9 a 9,5",IF(CG791&gt;=10,"10","Fuera de rango")))))))))))))))))))))))</f>
        <v>-2 a -1,5</v>
      </c>
      <c r="CI791" s="11" t="n">
        <f aca="false">IF(CG791="","",IF(CG791=-2.25,"NORMA",IF(CG791&lt;=-9.5,1,IF(CG791&lt;=-8.5,2,IF(CG791&lt;=-7.5,3,IF(CG791&lt;=-6.5,4,IF(CG791&lt;=-5.5,5,IF(CG791&lt;=-4.5,6,IF(CG791&lt;=-3.5,7,IF(CG791&lt;=-2.5,8,IF(CG791&lt;=-1.5,9,IF(CG791&lt;=-0.5,10,IF(CG791&lt;=0.5,11,IF(CG791&lt;=1.5,12,IF(CG791&lt;=2.5,13,IF(CG791&lt;=3.5,14,IF(CG791&lt;=4.5,15,IF(CG791&lt;=5.5,16,IF(CG791&lt;=6.5,17,IF(CG791&lt;=7.5,18,IF(CG791&lt;=8.5,19,IF(CG791&lt;=9.5,20,IF(CG791=10,21,"Fuera de rango")))))))))))))))))))))))</f>
        <v>9</v>
      </c>
      <c r="CJ791" s="9" t="n">
        <v>1.5</v>
      </c>
      <c r="CK791" s="10" t="str">
        <f aca="false">IF(CJ791="","",IF(AND(CJ791&gt;=-6,CJ791&lt;=-5.5),"-6 a -5,5",IF(AND(CJ791&gt;-5.5,CJ791&lt;=-4.5),"-5 a -4,5",IF(AND(CJ791&gt;-4.5,CJ791&lt;=-3.5),"-4 a -3,5",IF(AND(CJ791&gt;-3.5,CJ791&lt;=-2.5),"-3 a -2,5",IF(AND(CJ791&gt;-2.5,CJ791&lt;=-1.5),"-2 a -1,5",IF(AND(CJ791&gt;-1.5,CJ791&lt;=-0.5),"-1 a -0,5",IF(AND(CJ791&gt;-0.5,CJ791&lt;=0.5),"0 a 0,5",IF(AND(CJ791&gt;0.5,CJ791&lt;=1.5),"1 a 1,5",IF(AND(CJ791&gt;1.5,CJ791&lt;2.5),"2",IF(AND(CJ791&gt;=2.5,CJ791&lt;=3),"2,5 a 3",IF(AND(CJ791&gt;3,CJ791&lt;=4),"3,5 a 4",IF(AND(CJ791&gt;4,CJ791&lt;=5),"4,5 a 5",IF(AND(CJ791&gt;5,CJ791&lt;=6),"5,5 a 6",IF(AND(CJ791&gt;6,CJ791&lt;=7),"6,5 a 7",IF(AND(CJ791&gt;7,CJ791&lt;=8),"7,5 a 8",IF(AND(CJ791&gt;8,CJ791&lt;=9.5),"8,5 a 9,5",IF(CJ791=10,"10","Fuera de rango"))))))))))))))))))</f>
        <v>1 a 1,5</v>
      </c>
      <c r="CL791" s="11" t="n">
        <f aca="false">IF(CK791="","",IF(OR(CK791="-6 a -5,5",CK791="-6 - -5,5"),1,IF(OR(CK791="-5 a -4,5",CK791="-5 - -4,5"),2,IF(OR(CK791="-4 a -3,5",CK791="-4 - -3,5"),3,IF(OR(CK791="-3 a -2,5",CK791="-3 - -2,5"),4,IF(OR(CK791="-2 a -1,5",CK791="-2 - -1,5"),5,IF(OR(CK791="-1 a -0,5",CK791="-1 - -0,5"),6,IF(OR(CK791="0 a 0,5",CK791="0 - 0,5"),7,IF(OR(CK791="1 a 1,5",CK791="1 - 1,5"),8,IF(CK791="2","NORMA",IF(OR(CK791="2,5 a 3",CK791="2,5 - 3"),9,IF(OR(CK791="3,5 a 4",CK791="3,5 - 4"),10,IF(OR(CK791="4,5 a 5",CK791="4,5 - 5"),11,IF(OR(CK791="5,5 a 6",CK791="5,5 - 6"),12,IF(OR(CK791="6,5 a 7",CK791="6,5 - 7"),13,IF(OR(CK791="7,5 a 8",CK791="7,5 - 8"),14,IF(OR(CK791="8,5 a 9",CK791="8,5 - 9,5",CK791="9 a 9,5"),15,IF(CK791="10",15,IF(OR(CK791="0,5 a 1",CK791="0,5 - 1"),7,"Fuera de rango")))))))))))))))))))</f>
        <v>8</v>
      </c>
      <c r="CO791" s="10" t="str">
        <f aca="false">IF(CM791&gt;0,"EME"," ")</f>
        <v> </v>
      </c>
      <c r="CQ791" s="10" t="str">
        <f aca="false">IF(CP791&gt;0,"0", " ")</f>
        <v> </v>
      </c>
      <c r="CR791" s="10" t="str">
        <f aca="false">IF(CP791&gt;0,"EME"," ")</f>
        <v> </v>
      </c>
      <c r="CS791" s="9" t="n">
        <v>0.5</v>
      </c>
      <c r="CV791" s="9" t="n">
        <v>0</v>
      </c>
      <c r="CY791" s="9" t="n">
        <v>0</v>
      </c>
      <c r="DB791" s="9" t="n">
        <v>0</v>
      </c>
      <c r="DC791" s="11" t="str">
        <f aca="false">IF(DB791&lt;0,"2"," ")</f>
        <v> </v>
      </c>
      <c r="DD791" s="11" t="str">
        <f aca="false">IF(DB791&lt;0,"MIO"," ")</f>
        <v> </v>
      </c>
      <c r="DE791" s="9" t="n">
        <v>-1.5</v>
      </c>
      <c r="DF791" s="10" t="str">
        <f aca="false">IF(DE791&lt;0,"3"," ")</f>
        <v>3</v>
      </c>
      <c r="DG791" s="10" t="str">
        <f aca="false">IF(DE791&lt;0,"AST"," ")</f>
        <v>AST</v>
      </c>
      <c r="DH791" s="9" t="n">
        <v>-0.25</v>
      </c>
      <c r="DI791" s="10" t="str">
        <f aca="false">IF(DH791&lt;0,"3"," ")</f>
        <v>3</v>
      </c>
      <c r="DJ791" s="10" t="str">
        <f aca="false">IF(DH791&lt;0,"AST"," ")</f>
        <v>AST</v>
      </c>
      <c r="DK791" s="9" t="n">
        <v>0</v>
      </c>
      <c r="DL791" s="10" t="str">
        <f aca="false">IF(DK791&gt;0,"4"," ")</f>
        <v> </v>
      </c>
      <c r="DM791" s="10" t="str">
        <f aca="false">IF(DK791&gt;0,"PRE"," ")</f>
        <v> </v>
      </c>
      <c r="DN791" s="9" t="n">
        <v>0</v>
      </c>
      <c r="DO791" s="10" t="str">
        <f aca="false">IF(DN791&gt;0,"4"," ")</f>
        <v> </v>
      </c>
      <c r="DP791" s="10" t="str">
        <f aca="false">IF(DN791&gt;0,"PRE"," ")</f>
        <v> </v>
      </c>
      <c r="DS791" s="12" t="str">
        <f aca="false">CONCATENATE(CO791,CU791,DA791,DG791,DM791)</f>
        <v> AST </v>
      </c>
      <c r="DT791" s="10" t="e">
        <f aca="false" t="array" ref="DT791">_xlfn.IFS(DS791="EME    ","0", DS791=" HIP   ","1", DS791="  MIO  ","2", DS791="   AST ","3", DS791="    PRE","4", DS791="EME   PRE","5", DS791=" HIP  PRE","6", DS791=" HIP AST ","7", DS791="  MIO PRE","8", DS791="  MIOAST ","9", DS791="   ASTPRE","10",DS791=" HIP ASTPRE","11", DS791="  MIOASTPRE","12", DS791="     ","0")</f>
        <v>#N/A</v>
      </c>
      <c r="DV791" s="1" t="e">
        <f aca="false" t="array" ref="DV791">_xlfn.IFS(DU791="SI","2", DU791="NO","1")</f>
        <v>#N/A</v>
      </c>
      <c r="DX791" s="11" t="str">
        <f aca="false">IF(DW791=0,"1","2")</f>
        <v>1</v>
      </c>
      <c r="DY791" s="11" t="str">
        <f aca="false" t="array" ref="DY791">_xlfn.IFS(DW791=0,"0", DW791=0.25, "1", DW791=0.5,"2", DW791=0.75,"3", DW791=1,"4",DW791=1.25,"5", DW791=1.5,"6", DW791=1.75,"7", DW791=2,"8")</f>
        <v>0</v>
      </c>
      <c r="EA791" s="11" t="str">
        <f aca="false">IF(DZ791=0,"1","2")</f>
        <v>1</v>
      </c>
      <c r="EB791" s="11" t="str">
        <f aca="false" t="array" ref="EB791">_xlfn.IFS(DZ791=0,"0", DZ791=0.25, "1", DZ791=0.5,"2", DZ791=0.75,"3", DZ791=1,"4",DZ791=1.25,"5", DZ791=1.5,"6", DZ791=1.75,"7", DZ791=2,"8")</f>
        <v>0</v>
      </c>
      <c r="ED791" s="10" t="str">
        <f aca="false">IF(EC791=0,"1","2")</f>
        <v>1</v>
      </c>
      <c r="EE791" s="11" t="str">
        <f aca="false" t="array" ref="EE791">_xlfn.IFS(EC791=0,"0", EC791=-0.25, "1", EC791=-0.5,"2", EC791=-0.75,"3", EC791=-1,"4",EC791=-1.25,"5", EC791=-1.5,"6", EC791=-1.75,"7", EC791=-2,"8", EC791=-2.25,"9",EC791=-2.5,"10", EC791=-2.75,"11", EC791=-3,"12", EC791=-3.25,"13", EC791=-3.5,"14", EC791=-3.75,"15",EC791=-4,"16")</f>
        <v>0</v>
      </c>
      <c r="EG791" s="10" t="str">
        <f aca="false">IF(EF791=0,"1","2")</f>
        <v>1</v>
      </c>
      <c r="EH791" s="11" t="str">
        <f aca="false" t="array" ref="EH791">_xlfn.IFS(EF791=0,"0", EF791=-0.25, "1", EF791=-0.5,"2", EF791=-0.75,"3", EF791=-1,"4",EF791=-1.25,"5", EF791=-1.5,"6", EF791=-1.75,"7", EF791=-2,"8", EF791=-2.25,"9",EF791=-2.5,"10", EF791=-2.75,"11", EF791=-3,"12", EF791=-3.25,"13", EF791=-3.5,"14", EF791=-3.75,"15",EF791=-4,"16")</f>
        <v>0</v>
      </c>
      <c r="EJ791" s="11" t="str">
        <f aca="false">IF(EI791=0,"1","2")</f>
        <v>1</v>
      </c>
      <c r="EK791" s="11" t="str">
        <f aca="false" t="array" ref="EK791">_xlfn.IFS(EI791=0,"0", EI791=-0.25, "1", EI791=-0.5,"2", EI791=-0.75,"3", EI791=-1,"4",EI791=-1.25,"5", EI791=-1.5,"6", EI791=-1.75,"7", EI791=-2,"8", EI791=-2.25,"9", EI791=-2.25,"9",EI791=-2.5,"10", EI791=-2.75,"11", EI791=-3,"12", EI791=-3.25,"13", EI791=-3.5,"14", EI791=-3.75,"15",EI791=-4,"16", EI791=0.25, "17", EI791=0.5, "18")</f>
        <v>0</v>
      </c>
      <c r="EM791" s="11" t="str">
        <f aca="false">IF(EL791=0,"1","2")</f>
        <v>1</v>
      </c>
      <c r="EN791" s="11" t="str">
        <f aca="false" t="array" ref="EN791">_xlfn.IFS(EL791=0.25,"17",EL791=0.5,"18", EL791=0,"0", EL791=-0.25, "1", EL791=-0.5,"2", EL791=-0.75,"3", EL791=-1,"4",EL791=-1.25,"5", EL791=-1.5,"6", EL791=-1.75,"7", EL791=-2,"8",EL791= -2.25,"9",EL791=-2.5,"10",EL791= -2.75,"11",EL791= -3,"12",EL791= -3.25,"13",EL791= -3.5,"14",EL791= -3.75,"15",EL791=-4,"16")</f>
        <v>0</v>
      </c>
      <c r="EP791" s="11" t="str">
        <f aca="false">IF(EO791=0,"1","2")</f>
        <v>1</v>
      </c>
      <c r="EQ791" s="11" t="str">
        <f aca="false" t="array" ref="EQ791">_xlfn.IFS(EO791=0,"0", EO791=0.25, "1", EO791=0.5,"2", EO791=0.75,"3", EO791=1,"4",EO791=1.25,"5", EO791=1.5,"6", EO791=1.75,"7", EO791=2,"8", EO791=2.25,"9", EO791=2.25,"9",EO791=2.5,"10", EO791=2.75,"11", EO791=3,"12", EO791=3.25,"13", EO791=3.5,"14", EO791=3.75,"15",EO791=4,"16", EO791=-0.25, "17", bq=-0.5, "18")</f>
        <v>0</v>
      </c>
      <c r="ES791" s="11" t="str">
        <f aca="false">IF(ER791=0,"1","2")</f>
        <v>1</v>
      </c>
      <c r="ET791" s="11" t="str">
        <f aca="false" t="array" ref="ET791">_xlfn.IFS(ER791=0,"0", ER791=0.25, "1", ER791=0.5,"2", ER791=0.75,"3", ER791=1,"4",ER791=1.25,"5", ER791=1.5,"6", ER791=1.75,"7", ER791=2,"8", ER791=2.25,"9", ER791=2.25,"9",ER791=2.5,"10", ER791=2.75,"11", ER791=3,"12", ER791=3.25,"13", ER791=3.5,"14", ER791=3.75,"15",ER791=4,"16", ER791=-0.25, "17", bq=-0.5, "18")</f>
        <v>0</v>
      </c>
      <c r="EV791" s="14" t="e">
        <f aca="false">VLOOKUP(EU791,LEYENDA!$G$2:$H$8,2,TRUE())</f>
        <v>#N/A</v>
      </c>
      <c r="EW791" s="14" t="e">
        <f aca="false" t="array" ref="EW791">_xlfn.IFS(EV791="0-5","1", EV791="6-12","2", EV791="13-18","3", EV791="19-24","4", EV791="25-36","5", EV791="37-48","6", EV791="49-60","7")</f>
        <v>#N/A</v>
      </c>
    </row>
    <row r="792" customFormat="false" ht="13.5" hidden="false" customHeight="false" outlineLevel="0" collapsed="false">
      <c r="A792" s="1" t="n">
        <v>313</v>
      </c>
      <c r="B792" s="2" t="n">
        <v>7</v>
      </c>
      <c r="C792" s="33" t="n">
        <v>45444</v>
      </c>
      <c r="E792" s="5" t="str">
        <f aca="false">VLOOKUP(A792,'286'!$A$3:$J$6279,10,FALSE())</f>
        <v>MANSO SAHAGÚN, CLAUDIA</v>
      </c>
      <c r="F792" s="4" t="str">
        <f aca="false">VLOOKUP(A792,'286'!$A$3:$I$1768,3,FALSE())</f>
        <v>MANSACLA</v>
      </c>
      <c r="G792" s="6" t="n">
        <f aca="false">VLOOKUP(A792,'286'!$A$3:$I$1768,4,FALSE())</f>
        <v>39979</v>
      </c>
      <c r="H792" s="7" t="n">
        <f aca="false">YEAR(C792)-YEAR(G792)</f>
        <v>15</v>
      </c>
      <c r="I792" s="1" t="str">
        <f aca="false">VLOOKUP(H792,LEYENDA!$C$2:$D$6,2,TRUE())</f>
        <v>13-24</v>
      </c>
      <c r="J792" s="5" t="str">
        <f aca="false">VLOOKUP(A792,'286'!$A$3:$I$1768,7,FALSE())</f>
        <v>M</v>
      </c>
      <c r="K792" s="8" t="n">
        <f aca="false">VLOOKUP(A792,'286'!$A$3:$I$1768,2,FALSE())</f>
        <v>0</v>
      </c>
      <c r="L792" s="4" t="str">
        <f aca="false">VLOOKUP(A792,'286'!$A$3:$I$1768,8,FALSE())</f>
        <v>D</v>
      </c>
      <c r="M792" s="4" t="str">
        <f aca="false">VLOOKUP(A792,'286'!$A$3:$I$1768,9,FALSE())</f>
        <v>I</v>
      </c>
      <c r="N792" s="8" t="str">
        <f aca="false">IF(R792=O792, "MISMA","CONTRARIA")</f>
        <v>CONTRARIA</v>
      </c>
      <c r="O792" s="8" t="str">
        <f aca="false" t="array" ref="O792">_xlfn.IFS(L792="D","1", L792="I","2")</f>
        <v>1</v>
      </c>
      <c r="P792" s="8" t="e">
        <f aca="false" t="array" ref="P792">_xlfn.IFS(K792="OD","1", K792="OI","2")</f>
        <v>#N/A</v>
      </c>
      <c r="Q792" s="1" t="str">
        <f aca="false" t="array" ref="Q792">_xlfn.IFS(J792="M","1", J792="H","2")</f>
        <v>1</v>
      </c>
      <c r="R792" s="8" t="str">
        <f aca="false" t="array" ref="R792">_xlfn.IFS(M792="D","1", M792="I","2")</f>
        <v>2</v>
      </c>
      <c r="S792" s="1" t="str">
        <f aca="false" t="array" ref="S792">_xlfn.IFS(N792="CONTRARIA", "1",N792= "MISMA","2")</f>
        <v>1</v>
      </c>
      <c r="T792" s="1" t="str">
        <f aca="false" t="array" ref="T792">_xlfn.IFS(I792="0-12","1", I792="13-24","2", I792="25-40","3", I792="41-60","4", I792="61-100","5")</f>
        <v>2</v>
      </c>
      <c r="U792" s="9" t="n">
        <v>-2</v>
      </c>
      <c r="V792" s="10" t="str">
        <f aca="false">IF(U792="","",IF(AND(U792&gt;=-9,U792&lt;=-6.5),"-9 a -6,5",IF(AND(U792&gt;=-6,U792&lt;=-3.5),"-6 a -3,5",IF(AND(U792&gt;=-3,U792&lt;=-1),"-3 a -1",IF(U792=-0.5,"-0,5",IF(AND(U792&gt;=0,U792&lt;=2.5),"0 a 2,5",IF(AND(U792&gt;=3,U792&lt;=5.5),"3 a 5,5",IF(AND(U792&gt;=6,U792&lt;=8.5),"6 a 8,5",IF(AND(U792&gt;=9,U792&lt;=20),"9 a 20","Fuera de rango")))))))))</f>
        <v>-3 a -1</v>
      </c>
      <c r="W792" s="11" t="n">
        <f aca="false">IF(V792="","",IF(V792="-9 a -6,5",2,IF(V792="-6 a -3,5",3,IF(V792="-3 a -1",4,IF(V792="-0,5","NORMA",IF(V792="0 a 2,5",5,IF(V792="3 a 5,5",6,IF(V792="6 a 8,5",7,IF(V792="9 a 20",8,"Fuera de rango")))))))))</f>
        <v>4</v>
      </c>
      <c r="X792" s="9" t="n">
        <v>0</v>
      </c>
      <c r="Y792" s="11" t="str">
        <f aca="false">IF(X792="","",IF(AND(X792&gt;=0,X792&lt;=4),"0 a 4",IF(AND(X792&gt;=4.5,X792&lt;=8.5),"4,5 a 8,5",IF(X792=9,"9",IF(AND(X792&gt;=9.5,X792&lt;=13),"9,5 a 13",IF(AND(X792&gt;=13.5,X792&lt;=20),"13,5 a 20",IF(AND(X792&gt;=20.5,X792&lt;=35),"20,5 a 35","Fuera de rango")))))))</f>
        <v>0 a 4</v>
      </c>
      <c r="Z792" s="11" t="n">
        <f aca="false">IF(Y792="","",IF(Y792="0 a 4",1,IF(Y792="4,5 a 8,5",2,IF(Y792="9","NORMA",IF(Y792="9,5 a 13",3,IF(Y792="13,5 a 20",4,IF(Y792="20,5 a 35",5,"Fuera de rango")))))))</f>
        <v>1</v>
      </c>
      <c r="AA792" s="9" t="n">
        <v>11</v>
      </c>
      <c r="AB792" s="10" t="str">
        <f aca="false">IF(AA792="","",IF(AND(AA792&gt;=0,AA792&lt;=9),"0 a 9",IF(AND(AA792&gt;=9.5,AA792&lt;=18.5),"9,5 a 18,5",IF(AA792=19,"19",IF(AND(AA792&gt;=19.5,AA792&lt;=28),"19,5 a 28",IF(AND(AA792&gt;=28.5,AA792&lt;=40),"28,5 a 40","Fuera de rango"))))))</f>
        <v>9,5 a 18,5</v>
      </c>
      <c r="AC792" s="11" t="n">
        <f aca="false" t="array" ref="AC792">_xlfn.IFS(AB792="","",AB792="0 a 9",1,AB792="9,5 a 18,5",2,AB792="19","NORMA",AB792="19,5 a 28",3,AB792="28,5 a 40",4,TRUE(),"Fuera de rango")</f>
        <v>2</v>
      </c>
      <c r="AD792" s="9" t="n">
        <v>5</v>
      </c>
      <c r="AE792" s="10" t="str">
        <f aca="false">IF(AD792="","",IF(AND(AD792&gt;=-10,AD792&lt;=0),"De -10 a 0",IF(AND(AD792&gt;=0.5,AD792&lt;=9.5),"0,5 a 9,5",IF(AD792=10,"10",IF(AND(AD792&gt;=10.5,AD792&lt;=20),"10,5 a 20",IF(AND(AD792&gt;=20.5,AD792&lt;=40),"20,5 a 40","Fuera de rango"))))))</f>
        <v>0,5 a 9,5</v>
      </c>
      <c r="AF792" s="12" t="n">
        <f aca="false">IF(AD792="","",IF(AND(AD792&gt;=-10,AD792&lt;=0),1,IF(AND(AD792&gt;=0.5,AD792&lt;=9.5),2,IF(AD792=10,"NORMA",IF(AND(AD792&gt;=10.5,AD792&lt;=20),3,IF(AND(AD792&gt;=20.5,AD792&lt;=40),4,""))))))</f>
        <v>2</v>
      </c>
      <c r="AG792" s="9" t="n">
        <v>6</v>
      </c>
      <c r="AH792" s="10" t="str">
        <f aca="false">IF(AG792="","",IF(AND(AG792&gt;=0,AG792&lt;=4),"0 a 4",IF(AND(AG792&gt;=4.5,AG792&lt;=8.5),"4,5 a 8,5",IF(AG792=9,"9",IF(AND(AG792&gt;=9.5,AG792&lt;=13),"9,5 a 13",IF(AND(AG792&gt;=13.5,AG792&lt;=25),"13,5 a 25","Fuera de rango"))))))</f>
        <v>4,5 a 8,5</v>
      </c>
      <c r="AI792" s="10" t="n">
        <f aca="false">IF(AH792="","",IF(AH792="0 a 4",1,IF(AH792="4,5 a 8,5",2,IF(AH792="9","NORMA",IF(AH792="9,5 a 13",3,IF(AH792="13,5 a 25",4,""))))))</f>
        <v>2</v>
      </c>
      <c r="AJ792" s="9" t="n">
        <v>4</v>
      </c>
      <c r="AK792" s="10" t="str">
        <f aca="false">IF(AJ792="","",IF(AND(AJ792&gt;=-15,AJ792&lt;=-10.5),"-15 a -10,5",IF(AND(AJ792&gt;=-10,AJ792&lt;=-4),"-10 a -4",IF(AND(AJ792&gt;=-4.5,AJ792&lt;=0),"-4,5 a 0",IF(AND(AJ792&gt;=0.5,AJ792&lt;=4.5),"0,5 a 4,5",IF(AJ792=5,"5",IF(AND(AJ792&gt;=5.5,AJ792&lt;=10),"5,5 a 10",IF(AND(AJ792&gt;=10.5,AJ792&lt;=20),"10,5 a 20","Fuera de rango"))))))))</f>
        <v>0,5 a 4,5</v>
      </c>
      <c r="AL792" s="11" t="n">
        <f aca="false">IF(AK792="","",IF(AK792="-15 a -10,5",1,IF(AK792="-10 a -4",2,IF(AK792="-4,5 a 0",3,IF(AK792="0,5 a 4,5",4,IF(AK792="5","NORMA",IF(AK792="5,5 a 10",5,IF(AK792="10,5 a 20",6,"Error"))))))))</f>
        <v>4</v>
      </c>
      <c r="AM792" s="9" t="n">
        <v>0</v>
      </c>
      <c r="AN792" s="10" t="str">
        <f aca="false">IF(AM792="","",IF(AND(AM792&gt;=-7.5,AM792&lt;=-5.5),"-7,5 a -5,5",IF(AND(AM792&gt;=-5,AM792&lt;=-3),"-5 a -3",IF(AND(AM792&gt;=-2.5,AM792&lt;=-0.5),"-2,5 a -0,5",IF(AM792=0,"0,00",IF(AND(AM792&gt;=0.5,AM792&lt;=2.5),"0,5 a 2,5",IF(AND(AM792&gt;=3,AM792&lt;=5),"3 a 5",IF(AND(AM792&gt;=5.5,AM792&lt;=7.5),"5,5 a 7,5",IF(AND(AM792&gt;=8,AM792&lt;=10),"8 a 10","Fuera de rango")))))))))</f>
        <v>0,00</v>
      </c>
      <c r="AO792" s="11" t="str">
        <f aca="false">IF(AN792="","",IF(AN792="-7,5 a -5,5",1,IF(AN792="-5 a -3",2,IF(AN792="-2,5 a -0,5",3,IF(AN792="0,00","NORMA",IF(AN792="0,5 a 2,5",4,IF(AN792="3 a 5",5,IF(AN792="5,5 a 7,5",6,IF(AN792="8 a 10",7,"Error")))))))))</f>
        <v>NORMA</v>
      </c>
      <c r="AP792" s="9" t="n">
        <v>-9</v>
      </c>
      <c r="AQ792" s="10" t="str">
        <f aca="false">IF(AP792="","",IF(AND(AP792&gt;=-20,AP792&lt;=-9.5),"-20 a -9,5",IF(AND(AP792&gt;=-9,AP792&lt;=-6.5),"-9 a -6,5",IF(AP792=-6,"-6",IF(AND(AP792&gt;=-5.5,AP792&lt;=-3),"-5,5 a -3",IF(AND(AP792&gt;=-2.5,AP792&lt;=0),"-2,5 a 0",IF(AND(AP792&gt;=0.5,AP792&lt;=3),"0,5 a 3",IF(AND(AP792&gt;=3.5,AP792&lt;=6),"3,5 a 6",IF(AND(AP792&gt;=6.5,AP792&lt;=9),"6,5 a 9",IF(AND(AP792&gt;=9.5,AP792&lt;=20),"9,5 a 20","Fuera de rango"))))))))))</f>
        <v>-9 a -6,5</v>
      </c>
      <c r="AR792" s="11" t="n">
        <f aca="false">IF(AQ792="","",IF(AQ792="-20 a -9,5",1,IF(AQ792="-9 a -6,5",2,IF(AQ792="-6","NORMA",IF(AQ792="-5,5 a -3",3,IF(AQ792="-2,5 a 0",4,IF(AQ792="0,5 a 3",5,IF(AQ792="3,5 a 6",6,IF(AQ792="6,5 a 9",7,IF(AQ792="9,5 a 20",8,""))))))))))</f>
        <v>2</v>
      </c>
      <c r="AS792" s="9" t="n">
        <v>2</v>
      </c>
      <c r="AT792" s="10" t="str">
        <f aca="false">IF(AS792="","",IF(AND(AS792&gt;=-16,AS792&lt;=-14),"-16 a -14",IF(AND(AS792&gt;=-13.5,AS792&lt;=-11.5),"-13,5 a -11,5",IF(AND(AS792&gt;=-11,AS792&lt;=-9),"-11 a -9",IF(AND(AS792&gt;=-8.5,AS792&lt;=-6.5),"-8,5 a -6,5",IF(AND(AS792&gt;=-6,AS792&lt;=-4),"-6 a -4",IF(AND(AS792&gt;=-3.5,AS792&lt;=-1.5),"-3,5 a -1,5",IF(AND(AS792&gt;=-1,AS792&lt;=1),"-1 a 1",IF(AND(AS792&gt;=1.5,AS792&lt;=3.5),"1,5 a 3,5",IF(AND(AS792&gt;=4,AS792&lt;=6),"4 a 6",IF(AND(AS792&gt;=6.5,AS792&lt;=8.5),"6,5 a 8,5",IF(AND(AS792&gt;=9,AS792&lt;=11),"9 a 11",IF(AND(AS792&gt;=11.5,AS792&lt;=13.5),"11,5 a 13,5",IF(AND(AS792&gt;=14,AS792&lt;=16),"14 a 16",IF(AND(AS792&gt;=16.5,AS792&lt;=18.5),"16,5 a 18,5",IF(AND(AS792&gt;=19,AS792&lt;=21),"19 a 21","Fuera de rango"))))))))))))))))</f>
        <v>1,5 a 3,5</v>
      </c>
      <c r="AU792" s="11" t="n">
        <f aca="false" t="array" ref="AU792">IF(AT792="","",_xlfn.IFS(AT792="-16 a -14",1,AT792="-13,5 a -11,5",2,AT792="-11 a -9",3,AT792="-8,5 a -6,5",4,AT792="-6 a -4",5,AT792="-3,5 a -1,5",6,AT792="-1 a 1",7,AT792="1,5 a 3,5",8,AT792="4 a 6","NORMA",AT792="6,5 a 8,5",9,AT792="9 a 11",10,AT792="11,5 a 13,5",11,AT792="14 a 16",12,AT792="16,5 a 18,5",13,AT792="19 a 21",14,TRUE(),""))</f>
        <v>8</v>
      </c>
      <c r="AV792" s="9" t="n">
        <v>0.75</v>
      </c>
      <c r="AW792" s="10" t="str">
        <f aca="false">IF(AV792="","",IF(AND(AV792&gt;=-1,AV792&lt;=-0.5),"-1 a -0,5",IF(AND(AV792&gt;-0.5,AV792&lt;=0),"De -0,5 a 0",IF(AND(AV792&gt;=0.25,AV792&lt;=0.75),"0,25 a 0,75",IF(AND(AV792&gt;=1,AV792&lt;=1.5),"1 a 1,5",IF(AND(AV792&gt;=1.75,AV792&lt;=2.25),"1,75 a 2,25",IF(AND(AV792&gt;=2.5,AV792&lt;=3),"2,5 a 3",IF(AND(AV792&gt;=3.25,AV792&lt;=3.75),"3,25 a 3,75","Fuera de rango"))))))))</f>
        <v>0,25 a 0,75</v>
      </c>
      <c r="AX792" s="10" t="str">
        <f aca="false">IF(AW792="","",IF(OR(AW792="-1 a -0,5",AW792="-1 a -0.5"),1,IF(OR(AW792="De -0,5 a 0",AW792="-0,5 a 0",AW792="De -0.5 a 0"),2,IF(OR(AW792="0,25 a 0,75",AW792="0.25 a 0.75"),"NORMA",IF(OR(AW792="1 a 1,5",AW792="1 a 1.5"),3,IF(OR(AW792="1,75 a 2,25",AW792="1.75 a 2.25"),4,IF(OR(AW792="2,5 a 3",AW792="2.5 a 3"),5,IF(OR(AW792="3,25 a 3,75",AW792="3.25 a 3.75"),6,""))))))))</f>
        <v>NORMA</v>
      </c>
      <c r="AY792" s="9" t="n">
        <v>-9</v>
      </c>
      <c r="AZ792" s="10" t="str">
        <f aca="false">IF(AY792="","",IF(AND(AY792&gt;=-20,AY792&lt;=-9.5),"-20 a -9,5",IF(AND(AY792&gt;=-9,AY792&lt;=-6.5),"-9 a -6,5",IF(AY792=-6,"-6",IF(AND(AY792&gt;=-5.5,AY792&lt;=-3),"-5,5 a -3",IF(AND(AY792&gt;=-2.5,AY792&lt;=0),"-2,5 a 0",IF(AND(AY792&gt;=0.5,AY792&lt;=3),"0,5 a 3",IF(AND(AY792&gt;=3.5,AY792&lt;=6),"3,5 a 6","Fuera de rango"))))))))</f>
        <v>-9 a -6,5</v>
      </c>
      <c r="BA792" s="11" t="n">
        <f aca="false">IF(AZ792="","",IF(AZ792="-20 a -9,5",1,IF(AZ792="-9 a -6,5",2,IF(AZ792="-6","NORMA",IF(AZ792="-5,5 a -3",3,IF(AZ792="-2,5 a 0",4,IF(AZ792="0,5 a 3",5,IF(AZ792="3,5 a 6",6,""))))))))</f>
        <v>2</v>
      </c>
      <c r="BB792" s="9" t="n">
        <v>0</v>
      </c>
      <c r="BC792" s="10" t="str">
        <f aca="false" t="array" ref="BC792">IF(BB792="","",_xlfn.IFS(AND(BB792&gt;=0,BB792&lt;=2),"0 a 2",AND(BB792&gt;=2.5,BB792&lt;=4.5),"2,5 a 4,5",AND(BB792&gt;=5,BB792&lt;=7),"5 a 7",AND(BB792&gt;=7.5,BB792&lt;=9.5),"7,5 a 9,5",AND(BB792&gt;=10,BB792&lt;=12),"10 a 12",AND(BB792&gt;=12.5,BB792&lt;=14.5),"12,5 a 14,5",BB792=15,"15",AND(BB792&gt;=15.5,BB792&lt;=17.5),"15,5 a 17,5",AND(BB792&gt;=18,BB792&lt;=20),"18 a 20",AND(BB792&gt;=20.5,BB792&lt;=22.5),"20,5 a 22,5",AND(BB792&gt;=23,BB792&lt;=25),"23 a 25",TRUE(),"Fuera de rango"))</f>
        <v>0 a 2</v>
      </c>
      <c r="BD792" s="11" t="n">
        <f aca="false" t="array" ref="BD792">IF(BC792="","",_xlfn.IFS(BC792="0 a 2",1,BC792="2,5 a 4,5",2,BC792="5 a 7",3,BC792="7,5 a 9,5",4,BC792="10 a 12",5,BC792="12,5 a 14,5",6,BC792="15","NORMA",BC792="15,5 a 17,5",7,BC792="18 a 20",8,BC792="20,5 a 22,5",9,BC792="23 a 25",10,TRUE(),"Fuera de rango"))</f>
        <v>1</v>
      </c>
      <c r="BE792" s="9" t="n">
        <v>11</v>
      </c>
      <c r="BF792" s="10" t="str">
        <f aca="false">IF(BE792="","",IF(AND(BE792&gt;=-20,BE792&lt;=-10),"-20 a -10",IF(AND(BE792&gt;=-9.5,BE792&lt;=0.5),"-9,5 a 0,5",IF(AND(BE792&gt;=1,BE792&lt;=11),"1 a 11",IF(AND(BE792&gt;=11.5,BE792&lt;=20.5),"11,5 a 20,5",IF(BE792=21,"21",IF(AND(BE792&gt;=21.5,BE792&lt;=31.5),"21,5 a 31,5",IF(AND(BE792&gt;=32,BE792&lt;=42),"32 a 42","Fuera de rango"))))))))</f>
        <v>1 a 11</v>
      </c>
      <c r="BG792" s="11" t="n">
        <f aca="false">IF(BF792="","",IF(BF792="-20 a -10",1,IF(BF792="-9,5 a 0,5",2,IF(BF792="1 a 11",3,IF(BF792="11,5 a 20,5",4,IF(BF792="21","NORMA",IF(BF792="21,5 a 31,5",5,IF(BF792="32 a 42",6,""))))))))</f>
        <v>3</v>
      </c>
      <c r="BH792" s="9" t="n">
        <v>-2</v>
      </c>
      <c r="BI792" s="10" t="str">
        <f aca="false">IF(BH792="","",IF(AND(BH792&gt;=-20,BH792&lt;=-15),"-20 a -15",IF(AND(BH792&gt;=-14.5,BH792&lt;=-9.5),"-14,5 a -9,5",IF(AND(BH792&gt;=-9,BH792&lt;=-4),"-9 a -4",IF(AND(BH792&gt;=-3.5,BH792&lt;=2.5),"-3,5 a 2,5",IF(AND(BH792&gt;=3,BH792&lt;=8),"3 a 8",IF(AND(BH792&gt;=8.5,BH792&lt;=14.5),"8,5 a 14,5",IF(BH792=15,"15",IF(AND(BH792&gt;=15.5,BH792&lt;=20.5),"15,5 a 20,5",IF(AND(BH792&gt;=21,BH792&lt;=26),"21 a 26","Fuera de rango"))))))))))</f>
        <v>-3,5 a 2,5</v>
      </c>
      <c r="BJ792" s="11" t="n">
        <f aca="false">IF(BI792="","",IF(BI792="-20 a -15",1,IF(BI792="-14,5 a -9,5",2,IF(BI792="-9 a -4",3,IF(BI792="-3,5 a 2,5",4,IF(BI792="3 a 8",5,IF(BI792="8,5 a 14,5",6,IF(BI792="15","NORMA",IF(BI792="15,5 a 20,5",7,IF(BI792="21 a 26",8,IF(BI792="26,5 a 31,5",9,"")))))))))))</f>
        <v>4</v>
      </c>
      <c r="BK792" s="9" t="n">
        <v>6</v>
      </c>
      <c r="BL792" s="10" t="str">
        <f aca="false">IF(BK792="","",IF(AND(BK792&gt;=0,BK792&lt;=2),"0 - 2",IF(AND(BK792&gt;=2.5,BK792&lt;=4.5),"2,5 - 4,5",IF(AND(BK792&gt;=5,BK792&lt;=7),"5 - 7",IF(AND(BK792&gt;=7.5,BK792&lt;=9.5),"7,5 - 9,5",IF(AND(BK792&gt;=10,BK792&lt;=12),"10 - 12",IF(AND(BK792&gt;=12.5,BK792&lt;=13.5),"12,5 - 13,5",IF(BK792=14,"14",IF(AND(BK792&gt;=14.5,BK792&lt;=16.5),"14,5 - 16,5",IF(AND(BK792&gt;=17,BK792&lt;=19),"17 - 19",IF(AND(BK792&gt;=19.5,BK792&lt;=21.5),"19,5 - 21,5",IF(AND(BK792&gt;=22,BK792&lt;=24),"22 - 24",IF(AND(BK792&gt;=24.5,BK792&lt;=26.5),"24,5 - 26,5",IF(AND(BK792&gt;=27,BK792&lt;=29),"27 - 29",IF(AND(BK792&gt;=29.5,BK792&lt;=30),"29,5 - 30","Fuera de rango")))))))))))))))</f>
        <v>5 - 7</v>
      </c>
      <c r="BM792" s="11" t="n">
        <f aca="false">IF(BL792="","",IF(BL792="0 - 2",1,IF(BL792="2,5 - 4,5",2,IF(BL792="5 - 7",3,IF(BL792="7,5 - 9,5",4,IF(BL792="10 - 12",5,IF(BL792="12,5 - 13,5",6,IF(BL792="14","NORMA",IF(BL792="14,5 - 16,5",7,IF(BL792="17 - 19",8,IF(BL792="19,5 - 21,5",9,IF(BL792="22 - 24",10,IF(BL792="24,5 - 26,5",11,IF(BL792="27 - 29",12,IF(BL792="29,5 - 30",13,"")))))))))))))))</f>
        <v>3</v>
      </c>
      <c r="BN792" s="9" t="n">
        <v>16</v>
      </c>
      <c r="BO792" s="11" t="str">
        <f aca="false">IF(BN792="","",IF(AND(BN792&gt;=-20,BN792&lt;=-10),"-20 a -10",IF(AND(BN792&gt;=-9.5,BN792&lt;=0.5),"-9,5 a 0,5",IF(AND(BN792&gt;=1,BN792&lt;=11),"1 a 11",IF(AND(BN792&gt;=11.5,BN792&lt;=21.5),"11,5 a 21,5",IF(BN792=22,"22",IF(AND(BN792&gt;=22.5,BN792&lt;=32.5),"22,5 a 32,5",IF(AND(BN792&gt;=33,BN792&lt;=43),"33 a 43","Fuera de rango"))))))))</f>
        <v>11,5 a 21,5</v>
      </c>
      <c r="BP792" s="11" t="n">
        <f aca="false">IF(BO792="","",IF(BO792="-20 a -10",1,IF(BO792="-9,5 a 0,5",2,IF(BO792="1 a 11",3,IF(BO792="11,5 a 21,5",4,IF(BO792="22","NORMA",IF(BO792="22,5 a 32,5",5,IF(BO792="33 a 43",6,""))))))))</f>
        <v>4</v>
      </c>
      <c r="BQ792" s="9" t="n">
        <v>11</v>
      </c>
      <c r="BR792" s="10" t="str">
        <f aca="false">IF(BQ792="","",IF(AND(BQ792&gt;=-20,BQ792&lt;=-15),"-20 a -15",IF(AND(BQ792&gt;=-14.5,BQ792&lt;=-9.5),"-14,5 a -9,5",IF(AND(BQ792&gt;=-9,BQ792&lt;=-4),"-9 a -4",IF(AND(BQ792&gt;=-3.5,BQ792&lt;=2.5),"-3,5 a 2,5",IF(AND(BQ792&gt;=3,BQ792&lt;=8),"3 a 8",IF(AND(BQ792&gt;=8.5,BQ792&lt;=13.5),"8,5 a 13,5",IF(AND(BQ792&gt;=14,BQ792&lt;=17.5),"14 a 17,5",IF(BQ792=18,"18",IF(AND(BQ792&gt;=18.5,BQ792&lt;=23.5),"18,5 a 23,5",IF(AND(BQ792&gt;=24,BQ792&lt;=29),"24 a 29",IF(AND(BQ792&gt;=29.5,BQ792&lt;=34.5),"29,5 a 34,5",IF(AND(BQ792&gt;=35,BQ792&lt;=40),"35 a 40","Fuera de rango")))))))))))))</f>
        <v>8,5 a 13,5</v>
      </c>
      <c r="BS792" s="11" t="n">
        <f aca="false">IF(BR792="","",IF(BR792="-20 a -15",1,IF(BR792="-14,5 a -9,5",2,IF(BR792="-9 a -4",3,IF(BR792="-3,5 a 2,5",4,IF(BR792="3 a 8",5,IF(BR792="8,5 a 13,5",6,IF(BR792="14 a 17,5",7,IF(BR792="18","NORMA",IF(BR792="18,5 a 23,5",8,IF(BR792="24 a 29",9,IF(BR792="29,5 a 34,5",10,IF(BR792="35 a 40",11,"")))))))))))))</f>
        <v>6</v>
      </c>
      <c r="BT792" s="9" t="n">
        <v>0</v>
      </c>
      <c r="BU792" s="10" t="str">
        <f aca="false">IF(BT792="","",IF(AND(BT792&gt;=-20,BT792&lt;=-18),"-20 a -18",IF(AND(BT792&gt;=-17.5,BT792&lt;=-15.5),"-17,5 a -15,5",IF(AND(BT792&gt;=-15,BT792&lt;=-13),"-15 a -13",IF(AND(BT792&gt;=-12.5,BT792&lt;=-10.5),"-12,5 a -10,5",IF(AND(BT792&gt;=-10,BT792&lt;=-8),"-10 a -8",IF(AND(BT792&gt;=-7.5,BT792&lt;=-5.5),"-7,5 a -5,5",IF(AND(BT792&gt;=-5,BT792&lt;=-3),"-5 a -3",IF(AND(BT792&gt;=-2.5,BT792&lt;=-0.5),"-2,5 a -0,5",IF(BT792=0,"0",IF(AND(BT792&gt;=0.5,BT792&lt;=2.5),"0,5 a 2,5",IF(AND(BT792&gt;=3,BT792&lt;=5),"3 a 5",IF(AND(BT792&gt;=5.5,BT792&lt;=7.5),"5,5 a 7,5",IF(AND(BT792&gt;=8,BT792&lt;=10),"8 a 10",IF(AND(BT792&gt;=10.5,BT792&lt;=12.5),"10,5 a 12,5",IF(AND(BT792&gt;=13,BT792&lt;=15),"13 a 15",IF(AND(BT792&gt;=15.5,BT792&lt;=17.5),"15,5 a 17,5",IF(AND(BT792&gt;=18,BT792&lt;=20),"18 a 20","Fuera de rango"))))))))))))))))))</f>
        <v>0</v>
      </c>
      <c r="BV792" s="11" t="str">
        <f aca="false">IF(BT792="","",IF(BT792=0,"NORMA",IF(AND(BT792&gt;=-20,BT792&lt;=-18),2,IF(AND(BT792&gt;=-17.5,BT792&lt;=-15.5),2,IF(AND(BT792&gt;=-15,BT792&lt;=-13),3,IF(AND(BT792&gt;=-12.5,BT792&lt;=-10.5),4,IF(AND(BT792&gt;=-10,BT792&lt;=-8),5,IF(AND(BT792&gt;=-7.5,BT792&lt;=-5.5),6,IF(AND(BT792&gt;=-5,BT792&lt;=-3),7,IF(AND(BT792&gt;=-2.5,BT792&lt;=-0.5),8,IF(AND(BT792&gt;=0.5,BT792&lt;=2.5),9,IF(AND(BT792&gt;=3,BT792&lt;=5),10,IF(AND(BT792&gt;=5.5,BT792&lt;=7.5),11,IF(AND(BT792&gt;=8,BT792&lt;=10),12,IF(AND(BT792&gt;=10.5,BT792&lt;=12.5),13,IF(AND(BT792&gt;=13,BT792&lt;=15),14,IF(AND(BT792&gt;=15.5,BT792&lt;=17.5),15,IF(AND(BT792&gt;=18,BT792&lt;=20),16,"Fuera de rango"))))))))))))))))))</f>
        <v>NORMA</v>
      </c>
      <c r="BW792" s="9" t="n">
        <v>-3.5</v>
      </c>
      <c r="BX792" s="10" t="n">
        <f aca="false">18.5- (0.3*H792)</f>
        <v>14</v>
      </c>
      <c r="BY792" s="10" t="n">
        <f aca="false">(BW792)-(BX792)</f>
        <v>-17.5</v>
      </c>
      <c r="BZ792" s="10" t="str">
        <f aca="false">IF(BY792="","",IF(BY792&lt;-27.5,"De -30 a -28",IF(BY792&lt;-25,"De -27,5 a -25,5",IF(BY792&lt;-22.5,"De -25 a -23",IF(BY792&lt;-20,"De -22,5 a -20,5",IF(BY792&lt;-17.5,"De -20 a -18",IF(BY792&lt;-15,"De -17,5 a -15,5",IF(BY792&lt;-12.5,"De -15 a -13",IF(BY792&lt;-10,"De -12,5 a -10,5",IF(BY792&lt;-7.5,"De -10 a -8",IF(BY792&lt;-5,"De -7,5 a -5,5",IF(BY792&lt;-2.5,"De -5 a -3",IF(BY792&lt;0,"De -2,5 a -0,5",IF(BY792&lt;2.5,"De 0 a 2",IF(BY792&lt;5,"De 2,5 a 4,5",IF(BY792&lt;7.5,"De 5 a 7",IF(BY792&lt;10,"De 7,5 a 9,5",IF(BY792&lt;12.5,"De 10 a 12",IF(BY792&lt;15,"De 12,5 a 14,5",IF(BY792&lt;17.5,"De 15 a 17",IF(BY792&lt;20,"De 17,5 a 19,5",IF(BY792&lt;22.5,"De 20 a 22",IF(BY792&lt;25,"De 22,5 a 24,5",IF(BY792&lt;27.5,"De 25 a 27","De 27,5 a 30"))))))))))))))))))))))))</f>
        <v>De -17,5 a -15,5</v>
      </c>
      <c r="CA792" s="12" t="n">
        <f aca="false">IF(BY792="","",IF(BY792&lt;=-28,1,IF(BY792&lt;=-25.5,2,IF(BY792&lt;=-23,3,IF(BY792&lt;=-20.5,4,IF(BY792&lt;=-18,5,IF(BY792&lt;=-15.5,6,IF(BY792&lt;=-13,7,IF(BY792&lt;=-10.5,8,IF(BY792&lt;=-8,9,IF(BY792&lt;=-5.5,10,IF(BY792&lt;=-3,11,IF(BY792&lt;=-0.5,12,IF(BY792&lt;=2,13,IF(BY792&lt;=4.5,14,IF(BY792&lt;=7,15,IF(BY792&lt;=9.5,16,IF(BY792&lt;=12,17,IF(BY792&lt;=14.5,18,IF(BY792&lt;=17,19,IF(BY792&lt;=19.5,20,IF(BY792&lt;=22,21,IF(BY792&lt;=24.5,22,IF(BY792&lt;=27,23,IF(BY792&lt;=30,24,"Fuera de rango")))))))))))))))))))))))))</f>
        <v>6</v>
      </c>
      <c r="CB792" s="9" t="n">
        <v>-3.5</v>
      </c>
      <c r="CC792" s="10" t="n">
        <f aca="false">18.5- (0.3*H792)</f>
        <v>14</v>
      </c>
      <c r="CD792" s="10" t="n">
        <f aca="false">(CB792)-(CC792)</f>
        <v>-17.5</v>
      </c>
      <c r="CE792" s="10" t="str">
        <f aca="false">IF(CD792="","",IF(CD792&lt;-27.5,"De -30 a -28",IF(CD792&lt;-25,"De -27,5 a -25,5",IF(CD792&lt;-22.5,"De -25 a -23",IF(CD792&lt;-20,"De -22,5 a -20,5",IF(CD792&lt;-17.5,"De -20 a -18",IF(CD792&lt;-15,"De -17,5 a -15,5",IF(CD792&lt;-12.5,"De -15 a -13",IF(CD792&lt;-10,"De -12,5 a -10,5",IF(CD792&lt;-7.5,"De -10 a -8",IF(CD792&lt;-5,"De -7,5 a -5,5",IF(CD792&lt;-2.5,"De -5 a -3",IF(CD792&lt;0,"De -2,5 a -0,5",IF(CD792&lt;=2,"De 0 a 2",IF(CD792&lt;=4.5,"De 2,5 a 4,5",IF(CD792&lt;=7,"De 5 a 7",IF(CD792&lt;=9.5,"De 7,5 a 9,5",IF(CD792&lt;=12,"De 10 a 12",IF(CD792&lt;=14.5,"De 12,5 a 14,5",IF(CD792&lt;=17,"De 15 a 17",IF(CD792&lt;=19.5,"De 17,5 a 19,5",IF(CD792&lt;=22,"De 20 a 22",IF(CD792&lt;=24.5,"De 22,5 a 24,5",IF(CD792&lt;=27,"De 25 a 27","De 27,5 a 30"))))))))))))))))))))))))</f>
        <v>De -17,5 a -15,5</v>
      </c>
      <c r="CF792" s="12" t="n">
        <f aca="false">IF(CD792="","",IF(CD792&lt;-27.5,1,IF(CD792&lt;-25,2,IF(CD792&lt;-22.5,3,IF(CD792&lt;-20,4,IF(CD792&lt;-17.5,5,IF(CD792&lt;-15,6,IF(CD792&lt;-12.5,7,IF(CD792&lt;-10,8,IF(CD792&lt;-7.5,9,IF(CD792&lt;-5,10,IF(CD792&lt;-2.5,11,IF(CD792&lt;0,12,IF(CD792&lt;2.5,13,IF(CD792&lt;5,14,IF(CD792&lt;7.5,15,IF(CD792&lt;10,16,IF(CD792&lt;12.5,17,IF(CD792&lt;15,18,IF(CD792&lt;17.5,19,IF(CD792&lt;20,20,IF(CD792&lt;22.5,21,IF(CD792&lt;25,22,IF(CD792&lt;27.5,23,24))))))))))))))))))))))))</f>
        <v>6</v>
      </c>
      <c r="CG792" s="9" t="n">
        <v>-2.25</v>
      </c>
      <c r="CH792" s="10" t="str">
        <f aca="false">IF(CG792="","",IF(AND(CG792&gt;=-10,CG792&lt;=-9.5),"-10 a -9,5",IF(AND(CG792&gt;-9.5,CG792&lt;=-8.5),"-9 a -8,5",IF(AND(CG792&gt;-8.5,CG792&lt;=-7.5),"-8 a -7,5",IF(AND(CG792&gt;-7.5,CG792&lt;=-6.5),"-7 a -6,5",IF(AND(CG792&gt;-6.5,CG792&lt;=-5.5),"-6 a -5,5",IF(AND(CG792&gt;-5.5,CG792&lt;=-4.5),"-5 a -4,5",IF(AND(CG792&gt;-4.5,CG792&lt;=-3.5),"-4 a -3,5",IF(AND(CG792&gt;-3.5,CG792&lt;=-2.5),"-3 a -2,5",IF(CG792=-2.25,"-2,25",IF(AND(CG792&gt;-2.5,CG792&lt;=-1.5),"-2 a -1,5",IF(AND(CG792&gt;-1.5,CG792&lt;=-0.5),"-1 a -0,5",IF(AND(CG792&gt;-0.5,CG792&lt;=0.5),"0 a 0,5",IF(AND(CG792&gt;0.5,CG792&lt;=1.5),"1 a 1,5",IF(AND(CG792&gt;1.5,CG792&lt;=2.5),"2 a 2,5",IF(AND(CG792&gt;2.5,CG792&lt;=3.5),"3 a 3,5",IF(AND(CG792&gt;3.5,CG792&lt;=4.5),"4 a 4,5",IF(AND(CG792&gt;4.5,CG792&lt;=5.5),"5 a 5,5",IF(AND(CG792&gt;5.5,CG792&lt;=6.5),"6 a 6,5",IF(AND(CG792&gt;6.5,CG792&lt;=7.5),"7 a 7,5",IF(AND(CG792&gt;7.5,CG792&lt;=8.5),"8 a 8,5",IF(AND(CG792&gt;8.5,CG792&lt;=9.5),"9 a 9,5",IF(CG792&gt;=10,"10","Fuera de rango")))))))))))))))))))))))</f>
        <v>-2,25</v>
      </c>
      <c r="CI792" s="11" t="str">
        <f aca="false">IF(CG792="","",IF(CG792=-2.25,"NORMA",IF(CG792&lt;=-9.5,1,IF(CG792&lt;=-8.5,2,IF(CG792&lt;=-7.5,3,IF(CG792&lt;=-6.5,4,IF(CG792&lt;=-5.5,5,IF(CG792&lt;=-4.5,6,IF(CG792&lt;=-3.5,7,IF(CG792&lt;=-2.5,8,IF(CG792&lt;=-1.5,9,IF(CG792&lt;=-0.5,10,IF(CG792&lt;=0.5,11,IF(CG792&lt;=1.5,12,IF(CG792&lt;=2.5,13,IF(CG792&lt;=3.5,14,IF(CG792&lt;=4.5,15,IF(CG792&lt;=5.5,16,IF(CG792&lt;=6.5,17,IF(CG792&lt;=7.5,18,IF(CG792&lt;=8.5,19,IF(CG792&lt;=9.5,20,IF(CG792=10,21,"Fuera de rango")))))))))))))))))))))))</f>
        <v>NORMA</v>
      </c>
      <c r="CJ792" s="9" t="n">
        <v>1.75</v>
      </c>
      <c r="CK792" s="10" t="str">
        <f aca="false">IF(CJ792="","",IF(AND(CJ792&gt;=-6,CJ792&lt;=-5.5),"-6 a -5,5",IF(AND(CJ792&gt;-5.5,CJ792&lt;=-4.5),"-5 a -4,5",IF(AND(CJ792&gt;-4.5,CJ792&lt;=-3.5),"-4 a -3,5",IF(AND(CJ792&gt;-3.5,CJ792&lt;=-2.5),"-3 a -2,5",IF(AND(CJ792&gt;-2.5,CJ792&lt;=-1.5),"-2 a -1,5",IF(AND(CJ792&gt;-1.5,CJ792&lt;=-0.5),"-1 a -0,5",IF(AND(CJ792&gt;-0.5,CJ792&lt;=0.5),"0 a 0,5",IF(AND(CJ792&gt;0.5,CJ792&lt;=1.5),"1 a 1,5",IF(AND(CJ792&gt;1.5,CJ792&lt;2.5),"2",IF(AND(CJ792&gt;=2.5,CJ792&lt;=3),"2,5 a 3",IF(AND(CJ792&gt;3,CJ792&lt;=4),"3,5 a 4",IF(AND(CJ792&gt;4,CJ792&lt;=5),"4,5 a 5",IF(AND(CJ792&gt;5,CJ792&lt;=6),"5,5 a 6",IF(AND(CJ792&gt;6,CJ792&lt;=7),"6,5 a 7",IF(AND(CJ792&gt;7,CJ792&lt;=8),"7,5 a 8",IF(AND(CJ792&gt;8,CJ792&lt;=9.5),"8,5 a 9,5",IF(CJ792=10,"10","Fuera de rango"))))))))))))))))))</f>
        <v>2</v>
      </c>
      <c r="CL792" s="11" t="str">
        <f aca="false">IF(CK792="","",IF(OR(CK792="-6 a -5,5",CK792="-6 - -5,5"),1,IF(OR(CK792="-5 a -4,5",CK792="-5 - -4,5"),2,IF(OR(CK792="-4 a -3,5",CK792="-4 - -3,5"),3,IF(OR(CK792="-3 a -2,5",CK792="-3 - -2,5"),4,IF(OR(CK792="-2 a -1,5",CK792="-2 - -1,5"),5,IF(OR(CK792="-1 a -0,5",CK792="-1 - -0,5"),6,IF(OR(CK792="0 a 0,5",CK792="0 - 0,5"),7,IF(OR(CK792="1 a 1,5",CK792="1 - 1,5"),8,IF(CK792="2","NORMA",IF(OR(CK792="2,5 a 3",CK792="2,5 - 3"),9,IF(OR(CK792="3,5 a 4",CK792="3,5 - 4"),10,IF(OR(CK792="4,5 a 5",CK792="4,5 - 5"),11,IF(OR(CK792="5,5 a 6",CK792="5,5 - 6"),12,IF(OR(CK792="6,5 a 7",CK792="6,5 - 7"),13,IF(OR(CK792="7,5 a 8",CK792="7,5 - 8"),14,IF(OR(CK792="8,5 a 9",CK792="8,5 - 9,5",CK792="9 a 9,5"),15,IF(CK792="10",15,IF(OR(CK792="0,5 a 1",CK792="0,5 - 1"),7,"Fuera de rango")))))))))))))))))))</f>
        <v>NORMA</v>
      </c>
      <c r="CO792" s="10" t="str">
        <f aca="false">IF(CM792&gt;0,"EME"," ")</f>
        <v> </v>
      </c>
      <c r="CQ792" s="10" t="str">
        <f aca="false">IF(CP792&gt;0,"0", " ")</f>
        <v> </v>
      </c>
      <c r="CR792" s="10" t="str">
        <f aca="false">IF(CP792&gt;0,"EME"," ")</f>
        <v> </v>
      </c>
      <c r="CS792" s="9" t="n">
        <v>0.5</v>
      </c>
      <c r="CV792" s="9" t="n">
        <v>0</v>
      </c>
      <c r="CY792" s="9" t="n">
        <v>0</v>
      </c>
      <c r="DB792" s="9" t="n">
        <v>-0.25</v>
      </c>
      <c r="DC792" s="11" t="str">
        <f aca="false">IF(DB792&lt;0,"2"," ")</f>
        <v>2</v>
      </c>
      <c r="DD792" s="11" t="str">
        <f aca="false">IF(DB792&lt;0,"MIO"," ")</f>
        <v>MIO</v>
      </c>
      <c r="DE792" s="9" t="n">
        <v>-1.75</v>
      </c>
      <c r="DF792" s="10" t="str">
        <f aca="false">IF(DE792&lt;0,"3"," ")</f>
        <v>3</v>
      </c>
      <c r="DG792" s="10" t="str">
        <f aca="false">IF(DE792&lt;0,"AST"," ")</f>
        <v>AST</v>
      </c>
      <c r="DH792" s="9" t="n">
        <v>-0.25</v>
      </c>
      <c r="DI792" s="10" t="str">
        <f aca="false">IF(DH792&lt;0,"3"," ")</f>
        <v>3</v>
      </c>
      <c r="DJ792" s="10" t="str">
        <f aca="false">IF(DH792&lt;0,"AST"," ")</f>
        <v>AST</v>
      </c>
      <c r="DK792" s="9" t="n">
        <v>0</v>
      </c>
      <c r="DL792" s="10" t="str">
        <f aca="false">IF(DK792&gt;0,"4"," ")</f>
        <v> </v>
      </c>
      <c r="DM792" s="10" t="str">
        <f aca="false">IF(DK792&gt;0,"PRE"," ")</f>
        <v> </v>
      </c>
      <c r="DN792" s="9" t="n">
        <v>0</v>
      </c>
      <c r="DO792" s="10" t="str">
        <f aca="false">IF(DN792&gt;0,"4"," ")</f>
        <v> </v>
      </c>
      <c r="DP792" s="10" t="str">
        <f aca="false">IF(DN792&gt;0,"PRE"," ")</f>
        <v> </v>
      </c>
      <c r="DS792" s="12" t="str">
        <f aca="false">CONCATENATE(CO792,CU792,DA792,DG792,DM792)</f>
        <v> AST </v>
      </c>
      <c r="DT792" s="10" t="e">
        <f aca="false" t="array" ref="DT792">_xlfn.IFS(DS792="EME    ","0", DS792=" HIP   ","1", DS792="  MIO  ","2", DS792="   AST ","3", DS792="    PRE","4", DS792="EME   PRE","5", DS792=" HIP  PRE","6", DS792=" HIP AST ","7", DS792="  MIO PRE","8", DS792="  MIOAST ","9", DS792="   ASTPRE","10",DS792=" HIP ASTPRE","11", DS792="  MIOASTPRE","12", DS792="     ","0")</f>
        <v>#N/A</v>
      </c>
      <c r="DV792" s="1" t="e">
        <f aca="false" t="array" ref="DV792">_xlfn.IFS(DU792="SI","2", DU792="NO","1")</f>
        <v>#N/A</v>
      </c>
      <c r="DX792" s="11" t="str">
        <f aca="false">IF(DW792=0,"1","2")</f>
        <v>1</v>
      </c>
      <c r="DY792" s="11" t="str">
        <f aca="false" t="array" ref="DY792">_xlfn.IFS(DW792=0,"0", DW792=0.25, "1", DW792=0.5,"2", DW792=0.75,"3", DW792=1,"4",DW792=1.25,"5", DW792=1.5,"6", DW792=1.75,"7", DW792=2,"8")</f>
        <v>0</v>
      </c>
      <c r="EA792" s="11" t="str">
        <f aca="false">IF(DZ792=0,"1","2")</f>
        <v>1</v>
      </c>
      <c r="EB792" s="11" t="str">
        <f aca="false" t="array" ref="EB792">_xlfn.IFS(DZ792=0,"0", DZ792=0.25, "1", DZ792=0.5,"2", DZ792=0.75,"3", DZ792=1,"4",DZ792=1.25,"5", DZ792=1.5,"6", DZ792=1.75,"7", DZ792=2,"8")</f>
        <v>0</v>
      </c>
      <c r="ED792" s="10" t="str">
        <f aca="false">IF(EC792=0,"1","2")</f>
        <v>1</v>
      </c>
      <c r="EE792" s="11" t="str">
        <f aca="false" t="array" ref="EE792">_xlfn.IFS(EC792=0,"0", EC792=-0.25, "1", EC792=-0.5,"2", EC792=-0.75,"3", EC792=-1,"4",EC792=-1.25,"5", EC792=-1.5,"6", EC792=-1.75,"7", EC792=-2,"8", EC792=-2.25,"9",EC792=-2.5,"10", EC792=-2.75,"11", EC792=-3,"12", EC792=-3.25,"13", EC792=-3.5,"14", EC792=-3.75,"15",EC792=-4,"16")</f>
        <v>0</v>
      </c>
      <c r="EG792" s="10" t="str">
        <f aca="false">IF(EF792=0,"1","2")</f>
        <v>1</v>
      </c>
      <c r="EH792" s="11" t="str">
        <f aca="false" t="array" ref="EH792">_xlfn.IFS(EF792=0,"0", EF792=-0.25, "1", EF792=-0.5,"2", EF792=-0.75,"3", EF792=-1,"4",EF792=-1.25,"5", EF792=-1.5,"6", EF792=-1.75,"7", EF792=-2,"8", EF792=-2.25,"9",EF792=-2.5,"10", EF792=-2.75,"11", EF792=-3,"12", EF792=-3.25,"13", EF792=-3.5,"14", EF792=-3.75,"15",EF792=-4,"16")</f>
        <v>0</v>
      </c>
      <c r="EJ792" s="11" t="str">
        <f aca="false">IF(EI792=0,"1","2")</f>
        <v>1</v>
      </c>
      <c r="EK792" s="11" t="str">
        <f aca="false" t="array" ref="EK792">_xlfn.IFS(EI792=0,"0", EI792=-0.25, "1", EI792=-0.5,"2", EI792=-0.75,"3", EI792=-1,"4",EI792=-1.25,"5", EI792=-1.5,"6", EI792=-1.75,"7", EI792=-2,"8", EI792=-2.25,"9", EI792=-2.25,"9",EI792=-2.5,"10", EI792=-2.75,"11", EI792=-3,"12", EI792=-3.25,"13", EI792=-3.5,"14", EI792=-3.75,"15",EI792=-4,"16", EI792=0.25, "17", EI792=0.5, "18")</f>
        <v>0</v>
      </c>
      <c r="EM792" s="11" t="str">
        <f aca="false">IF(EL792=0,"1","2")</f>
        <v>1</v>
      </c>
      <c r="EN792" s="11" t="str">
        <f aca="false" t="array" ref="EN792">_xlfn.IFS(EL792=0.25,"17",EL792=0.5,"18", EL792=0,"0", EL792=-0.25, "1", EL792=-0.5,"2", EL792=-0.75,"3", EL792=-1,"4",EL792=-1.25,"5", EL792=-1.5,"6", EL792=-1.75,"7", EL792=-2,"8",EL792= -2.25,"9",EL792=-2.5,"10",EL792= -2.75,"11",EL792= -3,"12",EL792= -3.25,"13",EL792= -3.5,"14",EL792= -3.75,"15",EL792=-4,"16")</f>
        <v>0</v>
      </c>
      <c r="EP792" s="11" t="str">
        <f aca="false">IF(EO792=0,"1","2")</f>
        <v>1</v>
      </c>
      <c r="EQ792" s="11" t="str">
        <f aca="false" t="array" ref="EQ792">_xlfn.IFS(EO792=0,"0", EO792=0.25, "1", EO792=0.5,"2", EO792=0.75,"3", EO792=1,"4",EO792=1.25,"5", EO792=1.5,"6", EO792=1.75,"7", EO792=2,"8", EO792=2.25,"9", EO792=2.25,"9",EO792=2.5,"10", EO792=2.75,"11", EO792=3,"12", EO792=3.25,"13", EO792=3.5,"14", EO792=3.75,"15",EO792=4,"16", EO792=-0.25, "17", bq=-0.5, "18")</f>
        <v>0</v>
      </c>
      <c r="ES792" s="11" t="str">
        <f aca="false">IF(ER792=0,"1","2")</f>
        <v>1</v>
      </c>
      <c r="ET792" s="11" t="str">
        <f aca="false" t="array" ref="ET792">_xlfn.IFS(ER792=0,"0", ER792=0.25, "1", ER792=0.5,"2", ER792=0.75,"3", ER792=1,"4",ER792=1.25,"5", ER792=1.5,"6", ER792=1.75,"7", ER792=2,"8", ER792=2.25,"9", ER792=2.25,"9",ER792=2.5,"10", ER792=2.75,"11", ER792=3,"12", ER792=3.25,"13", ER792=3.5,"14", ER792=3.75,"15",ER792=4,"16", ER792=-0.25, "17", bq=-0.5, "18")</f>
        <v>0</v>
      </c>
      <c r="EV792" s="14" t="e">
        <f aca="false">VLOOKUP(EU792,LEYENDA!$G$2:$H$8,2,TRUE())</f>
        <v>#N/A</v>
      </c>
      <c r="EW792" s="14" t="e">
        <f aca="false" t="array" ref="EW792">_xlfn.IFS(EV792="0-5","1", EV792="6-12","2", EV792="13-18","3", EV792="19-24","4", EV792="25-36","5", EV792="37-48","6", EV792="49-60","7")</f>
        <v>#N/A</v>
      </c>
    </row>
    <row r="793" customFormat="false" ht="13.5" hidden="false" customHeight="false" outlineLevel="0" collapsed="false">
      <c r="A793" s="1" t="n">
        <v>313</v>
      </c>
      <c r="B793" s="2" t="n">
        <v>8</v>
      </c>
      <c r="C793" s="33" t="n">
        <v>45579</v>
      </c>
      <c r="E793" s="5" t="str">
        <f aca="false">VLOOKUP(A793,'286'!$A$3:$J$6279,10,FALSE())</f>
        <v>MANSO SAHAGÚN, CLAUDIA</v>
      </c>
      <c r="F793" s="4" t="str">
        <f aca="false">VLOOKUP(A793,'286'!$A$3:$I$1768,3,FALSE())</f>
        <v>MANSACLA</v>
      </c>
      <c r="G793" s="6" t="n">
        <f aca="false">VLOOKUP(A793,'286'!$A$3:$I$1768,4,FALSE())</f>
        <v>39979</v>
      </c>
      <c r="H793" s="7" t="n">
        <f aca="false">YEAR(C793)-YEAR(G793)</f>
        <v>15</v>
      </c>
      <c r="I793" s="1" t="str">
        <f aca="false">VLOOKUP(H793,LEYENDA!$C$2:$D$6,2,TRUE())</f>
        <v>13-24</v>
      </c>
      <c r="J793" s="5" t="str">
        <f aca="false">VLOOKUP(A793,'286'!$A$3:$I$1768,7,FALSE())</f>
        <v>M</v>
      </c>
      <c r="K793" s="8" t="n">
        <f aca="false">VLOOKUP(A793,'286'!$A$3:$I$1768,2,FALSE())</f>
        <v>0</v>
      </c>
      <c r="L793" s="4" t="str">
        <f aca="false">VLOOKUP(A793,'286'!$A$3:$I$1768,8,FALSE())</f>
        <v>D</v>
      </c>
      <c r="M793" s="4" t="str">
        <f aca="false">VLOOKUP(A793,'286'!$A$3:$I$1768,9,FALSE())</f>
        <v>I</v>
      </c>
      <c r="N793" s="8" t="str">
        <f aca="false">IF(R793=O793, "MISMA","CONTRARIA")</f>
        <v>CONTRARIA</v>
      </c>
      <c r="O793" s="8" t="str">
        <f aca="false" t="array" ref="O793">_xlfn.IFS(L793="D","1", L793="I","2")</f>
        <v>1</v>
      </c>
      <c r="P793" s="8" t="e">
        <f aca="false" t="array" ref="P793">_xlfn.IFS(K793="OD","1", K793="OI","2")</f>
        <v>#N/A</v>
      </c>
      <c r="Q793" s="1" t="str">
        <f aca="false" t="array" ref="Q793">_xlfn.IFS(J793="M","1", J793="H","2")</f>
        <v>1</v>
      </c>
      <c r="R793" s="8" t="str">
        <f aca="false" t="array" ref="R793">_xlfn.IFS(M793="D","1", M793="I","2")</f>
        <v>2</v>
      </c>
      <c r="S793" s="1" t="str">
        <f aca="false" t="array" ref="S793">_xlfn.IFS(N793="CONTRARIA", "1",N793= "MISMA","2")</f>
        <v>1</v>
      </c>
      <c r="T793" s="1" t="str">
        <f aca="false" t="array" ref="T793">_xlfn.IFS(I793="0-12","1", I793="13-24","2", I793="25-40","3", I793="41-60","4", I793="61-100","5")</f>
        <v>2</v>
      </c>
      <c r="U793" s="9" t="n">
        <v>-3</v>
      </c>
      <c r="V793" s="10" t="str">
        <f aca="false">IF(U793="","",IF(AND(U793&gt;=-9,U793&lt;=-6.5),"-9 a -6,5",IF(AND(U793&gt;=-6,U793&lt;=-3.5),"-6 a -3,5",IF(AND(U793&gt;=-3,U793&lt;=-1),"-3 a -1",IF(U793=-0.5,"-0,5",IF(AND(U793&gt;=0,U793&lt;=2.5),"0 a 2,5",IF(AND(U793&gt;=3,U793&lt;=5.5),"3 a 5,5",IF(AND(U793&gt;=6,U793&lt;=8.5),"6 a 8,5",IF(AND(U793&gt;=9,U793&lt;=20),"9 a 20","Fuera de rango")))))))))</f>
        <v>-3 a -1</v>
      </c>
      <c r="W793" s="11" t="n">
        <f aca="false">IF(V793="","",IF(V793="-9 a -6,5",2,IF(V793="-6 a -3,5",3,IF(V793="-3 a -1",4,IF(V793="-0,5","NORMA",IF(V793="0 a 2,5",5,IF(V793="3 a 5,5",6,IF(V793="6 a 8,5",7,IF(V793="9 a 20",8,"Fuera de rango")))))))))</f>
        <v>4</v>
      </c>
      <c r="X793" s="9" t="n">
        <v>0</v>
      </c>
      <c r="Y793" s="11" t="str">
        <f aca="false">IF(X793="","",IF(AND(X793&gt;=0,X793&lt;=4),"0 a 4",IF(AND(X793&gt;=4.5,X793&lt;=8.5),"4,5 a 8,5",IF(X793=9,"9",IF(AND(X793&gt;=9.5,X793&lt;=13),"9,5 a 13",IF(AND(X793&gt;=13.5,X793&lt;=20),"13,5 a 20",IF(AND(X793&gt;=20.5,X793&lt;=35),"20,5 a 35","Fuera de rango")))))))</f>
        <v>0 a 4</v>
      </c>
      <c r="Z793" s="11" t="n">
        <f aca="false">IF(Y793="","",IF(Y793="0 a 4",1,IF(Y793="4,5 a 8,5",2,IF(Y793="9","NORMA",IF(Y793="9,5 a 13",3,IF(Y793="13,5 a 20",4,IF(Y793="20,5 a 35",5,"Fuera de rango")))))))</f>
        <v>1</v>
      </c>
      <c r="AA793" s="9" t="n">
        <v>10</v>
      </c>
      <c r="AB793" s="10" t="str">
        <f aca="false">IF(AA793="","",IF(AND(AA793&gt;=0,AA793&lt;=9),"0 a 9",IF(AND(AA793&gt;=9.5,AA793&lt;=18.5),"9,5 a 18,5",IF(AA793=19,"19",IF(AND(AA793&gt;=19.5,AA793&lt;=28),"19,5 a 28",IF(AND(AA793&gt;=28.5,AA793&lt;=40),"28,5 a 40","Fuera de rango"))))))</f>
        <v>9,5 a 18,5</v>
      </c>
      <c r="AC793" s="11" t="n">
        <f aca="false" t="array" ref="AC793">_xlfn.IFS(AB793="","",AB793="0 a 9",1,AB793="9,5 a 18,5",2,AB793="19","NORMA",AB793="19,5 a 28",3,AB793="28,5 a 40",4,TRUE(),"Fuera de rango")</f>
        <v>2</v>
      </c>
      <c r="AD793" s="9" t="n">
        <v>5</v>
      </c>
      <c r="AE793" s="10" t="str">
        <f aca="false">IF(AD793="","",IF(AND(AD793&gt;=-10,AD793&lt;=0),"De -10 a 0",IF(AND(AD793&gt;=0.5,AD793&lt;=9.5),"0,5 a 9,5",IF(AD793=10,"10",IF(AND(AD793&gt;=10.5,AD793&lt;=20),"10,5 a 20",IF(AND(AD793&gt;=20.5,AD793&lt;=40),"20,5 a 40","Fuera de rango"))))))</f>
        <v>0,5 a 9,5</v>
      </c>
      <c r="AF793" s="12" t="n">
        <f aca="false">IF(AD793="","",IF(AND(AD793&gt;=-10,AD793&lt;=0),1,IF(AND(AD793&gt;=0.5,AD793&lt;=9.5),2,IF(AD793=10,"NORMA",IF(AND(AD793&gt;=10.5,AD793&lt;=20),3,IF(AND(AD793&gt;=20.5,AD793&lt;=40),4,""))))))</f>
        <v>2</v>
      </c>
      <c r="AG793" s="9" t="n">
        <v>6</v>
      </c>
      <c r="AH793" s="10" t="str">
        <f aca="false">IF(AG793="","",IF(AND(AG793&gt;=0,AG793&lt;=4),"0 a 4",IF(AND(AG793&gt;=4.5,AG793&lt;=8.5),"4,5 a 8,5",IF(AG793=9,"9",IF(AND(AG793&gt;=9.5,AG793&lt;=13),"9,5 a 13",IF(AND(AG793&gt;=13.5,AG793&lt;=25),"13,5 a 25","Fuera de rango"))))))</f>
        <v>4,5 a 8,5</v>
      </c>
      <c r="AI793" s="10" t="n">
        <f aca="false">IF(AH793="","",IF(AH793="0 a 4",1,IF(AH793="4,5 a 8,5",2,IF(AH793="9","NORMA",IF(AH793="9,5 a 13",3,IF(AH793="13,5 a 25",4,""))))))</f>
        <v>2</v>
      </c>
      <c r="AJ793" s="9" t="n">
        <v>3</v>
      </c>
      <c r="AK793" s="10" t="str">
        <f aca="false">IF(AJ793="","",IF(AND(AJ793&gt;=-15,AJ793&lt;=-10.5),"-15 a -10,5",IF(AND(AJ793&gt;=-10,AJ793&lt;=-4),"-10 a -4",IF(AND(AJ793&gt;=-4.5,AJ793&lt;=0),"-4,5 a 0",IF(AND(AJ793&gt;=0.5,AJ793&lt;=4.5),"0,5 a 4,5",IF(AJ793=5,"5",IF(AND(AJ793&gt;=5.5,AJ793&lt;=10),"5,5 a 10",IF(AND(AJ793&gt;=10.5,AJ793&lt;=20),"10,5 a 20","Fuera de rango"))))))))</f>
        <v>0,5 a 4,5</v>
      </c>
      <c r="AL793" s="11" t="n">
        <f aca="false">IF(AK793="","",IF(AK793="-15 a -10,5",1,IF(AK793="-10 a -4",2,IF(AK793="-4,5 a 0",3,IF(AK793="0,5 a 4,5",4,IF(AK793="5","NORMA",IF(AK793="5,5 a 10",5,IF(AK793="10,5 a 20",6,"Error"))))))))</f>
        <v>4</v>
      </c>
      <c r="AM793" s="9" t="n">
        <v>0</v>
      </c>
      <c r="AN793" s="10" t="str">
        <f aca="false">IF(AM793="","",IF(AND(AM793&gt;=-7.5,AM793&lt;=-5.5),"-7,5 a -5,5",IF(AND(AM793&gt;=-5,AM793&lt;=-3),"-5 a -3",IF(AND(AM793&gt;=-2.5,AM793&lt;=-0.5),"-2,5 a -0,5",IF(AM793=0,"0,00",IF(AND(AM793&gt;=0.5,AM793&lt;=2.5),"0,5 a 2,5",IF(AND(AM793&gt;=3,AM793&lt;=5),"3 a 5",IF(AND(AM793&gt;=5.5,AM793&lt;=7.5),"5,5 a 7,5",IF(AND(AM793&gt;=8,AM793&lt;=10),"8 a 10","Fuera de rango")))))))))</f>
        <v>0,00</v>
      </c>
      <c r="AO793" s="11" t="str">
        <f aca="false">IF(AN793="","",IF(AN793="-7,5 a -5,5",1,IF(AN793="-5 a -3",2,IF(AN793="-2,5 a -0,5",3,IF(AN793="0,00","NORMA",IF(AN793="0,5 a 2,5",4,IF(AN793="3 a 5",5,IF(AN793="5,5 a 7,5",6,IF(AN793="8 a 10",7,"Error")))))))))</f>
        <v>NORMA</v>
      </c>
      <c r="AP793" s="9" t="n">
        <v>-8</v>
      </c>
      <c r="AQ793" s="10" t="str">
        <f aca="false">IF(AP793="","",IF(AND(AP793&gt;=-20,AP793&lt;=-9.5),"-20 a -9,5",IF(AND(AP793&gt;=-9,AP793&lt;=-6.5),"-9 a -6,5",IF(AP793=-6,"-6",IF(AND(AP793&gt;=-5.5,AP793&lt;=-3),"-5,5 a -3",IF(AND(AP793&gt;=-2.5,AP793&lt;=0),"-2,5 a 0",IF(AND(AP793&gt;=0.5,AP793&lt;=3),"0,5 a 3",IF(AND(AP793&gt;=3.5,AP793&lt;=6),"3,5 a 6",IF(AND(AP793&gt;=6.5,AP793&lt;=9),"6,5 a 9",IF(AND(AP793&gt;=9.5,AP793&lt;=20),"9,5 a 20","Fuera de rango"))))))))))</f>
        <v>-9 a -6,5</v>
      </c>
      <c r="AR793" s="11" t="n">
        <f aca="false">IF(AQ793="","",IF(AQ793="-20 a -9,5",1,IF(AQ793="-9 a -6,5",2,IF(AQ793="-6","NORMA",IF(AQ793="-5,5 a -3",3,IF(AQ793="-2,5 a 0",4,IF(AQ793="0,5 a 3",5,IF(AQ793="3,5 a 6",6,IF(AQ793="6,5 a 9",7,IF(AQ793="9,5 a 20",8,""))))))))))</f>
        <v>2</v>
      </c>
      <c r="AS793" s="9" t="n">
        <v>-1</v>
      </c>
      <c r="AT793" s="10" t="str">
        <f aca="false">IF(AS793="","",IF(AND(AS793&gt;=-16,AS793&lt;=-14),"-16 a -14",IF(AND(AS793&gt;=-13.5,AS793&lt;=-11.5),"-13,5 a -11,5",IF(AND(AS793&gt;=-11,AS793&lt;=-9),"-11 a -9",IF(AND(AS793&gt;=-8.5,AS793&lt;=-6.5),"-8,5 a -6,5",IF(AND(AS793&gt;=-6,AS793&lt;=-4),"-6 a -4",IF(AND(AS793&gt;=-3.5,AS793&lt;=-1.5),"-3,5 a -1,5",IF(AND(AS793&gt;=-1,AS793&lt;=1),"-1 a 1",IF(AND(AS793&gt;=1.5,AS793&lt;=3.5),"1,5 a 3,5",IF(AND(AS793&gt;=4,AS793&lt;=6),"4 a 6",IF(AND(AS793&gt;=6.5,AS793&lt;=8.5),"6,5 a 8,5",IF(AND(AS793&gt;=9,AS793&lt;=11),"9 a 11",IF(AND(AS793&gt;=11.5,AS793&lt;=13.5),"11,5 a 13,5",IF(AND(AS793&gt;=14,AS793&lt;=16),"14 a 16",IF(AND(AS793&gt;=16.5,AS793&lt;=18.5),"16,5 a 18,5",IF(AND(AS793&gt;=19,AS793&lt;=21),"19 a 21","Fuera de rango"))))))))))))))))</f>
        <v>-1 a 1</v>
      </c>
      <c r="AU793" s="11" t="n">
        <f aca="false" t="array" ref="AU793">IF(AT793="","",_xlfn.IFS(AT793="-16 a -14",1,AT793="-13,5 a -11,5",2,AT793="-11 a -9",3,AT793="-8,5 a -6,5",4,AT793="-6 a -4",5,AT793="-3,5 a -1,5",6,AT793="-1 a 1",7,AT793="1,5 a 3,5",8,AT793="4 a 6","NORMA",AT793="6,5 a 8,5",9,AT793="9 a 11",10,AT793="11,5 a 13,5",11,AT793="14 a 16",12,AT793="16,5 a 18,5",13,AT793="19 a 21",14,TRUE(),""))</f>
        <v>7</v>
      </c>
      <c r="AV793" s="9" t="n">
        <v>0.25</v>
      </c>
      <c r="AW793" s="10" t="str">
        <f aca="false">IF(AV793="","",IF(AND(AV793&gt;=-1,AV793&lt;=-0.5),"-1 a -0,5",IF(AND(AV793&gt;-0.5,AV793&lt;=0),"De -0,5 a 0",IF(AND(AV793&gt;=0.25,AV793&lt;=0.75),"0,25 a 0,75",IF(AND(AV793&gt;=1,AV793&lt;=1.5),"1 a 1,5",IF(AND(AV793&gt;=1.75,AV793&lt;=2.25),"1,75 a 2,25",IF(AND(AV793&gt;=2.5,AV793&lt;=3),"2,5 a 3",IF(AND(AV793&gt;=3.25,AV793&lt;=3.75),"3,25 a 3,75","Fuera de rango"))))))))</f>
        <v>0,25 a 0,75</v>
      </c>
      <c r="AX793" s="10" t="str">
        <f aca="false">IF(AW793="","",IF(OR(AW793="-1 a -0,5",AW793="-1 a -0.5"),1,IF(OR(AW793="De -0,5 a 0",AW793="-0,5 a 0",AW793="De -0.5 a 0"),2,IF(OR(AW793="0,25 a 0,75",AW793="0.25 a 0.75"),"NORMA",IF(OR(AW793="1 a 1,5",AW793="1 a 1.5"),3,IF(OR(AW793="1,75 a 2,25",AW793="1.75 a 2.25"),4,IF(OR(AW793="2,5 a 3",AW793="2.5 a 3"),5,IF(OR(AW793="3,25 a 3,75",AW793="3.25 a 3.75"),6,""))))))))</f>
        <v>NORMA</v>
      </c>
      <c r="AY793" s="9" t="n">
        <v>-9</v>
      </c>
      <c r="AZ793" s="10" t="str">
        <f aca="false">IF(AY793="","",IF(AND(AY793&gt;=-20,AY793&lt;=-9.5),"-20 a -9,5",IF(AND(AY793&gt;=-9,AY793&lt;=-6.5),"-9 a -6,5",IF(AY793=-6,"-6",IF(AND(AY793&gt;=-5.5,AY793&lt;=-3),"-5,5 a -3",IF(AND(AY793&gt;=-2.5,AY793&lt;=0),"-2,5 a 0",IF(AND(AY793&gt;=0.5,AY793&lt;=3),"0,5 a 3",IF(AND(AY793&gt;=3.5,AY793&lt;=6),"3,5 a 6","Fuera de rango"))))))))</f>
        <v>-9 a -6,5</v>
      </c>
      <c r="BA793" s="11" t="n">
        <f aca="false">IF(AZ793="","",IF(AZ793="-20 a -9,5",1,IF(AZ793="-9 a -6,5",2,IF(AZ793="-6","NORMA",IF(AZ793="-5,5 a -3",3,IF(AZ793="-2,5 a 0",4,IF(AZ793="0,5 a 3",5,IF(AZ793="3,5 a 6",6,""))))))))</f>
        <v>2</v>
      </c>
      <c r="BB793" s="9" t="n">
        <v>0</v>
      </c>
      <c r="BC793" s="10" t="str">
        <f aca="false" t="array" ref="BC793">IF(BB793="","",_xlfn.IFS(AND(BB793&gt;=0,BB793&lt;=2),"0 a 2",AND(BB793&gt;=2.5,BB793&lt;=4.5),"2,5 a 4,5",AND(BB793&gt;=5,BB793&lt;=7),"5 a 7",AND(BB793&gt;=7.5,BB793&lt;=9.5),"7,5 a 9,5",AND(BB793&gt;=10,BB793&lt;=12),"10 a 12",AND(BB793&gt;=12.5,BB793&lt;=14.5),"12,5 a 14,5",BB793=15,"15",AND(BB793&gt;=15.5,BB793&lt;=17.5),"15,5 a 17,5",AND(BB793&gt;=18,BB793&lt;=20),"18 a 20",AND(BB793&gt;=20.5,BB793&lt;=22.5),"20,5 a 22,5",AND(BB793&gt;=23,BB793&lt;=25),"23 a 25",TRUE(),"Fuera de rango"))</f>
        <v>0 a 2</v>
      </c>
      <c r="BD793" s="11" t="n">
        <f aca="false" t="array" ref="BD793">IF(BC793="","",_xlfn.IFS(BC793="0 a 2",1,BC793="2,5 a 4,5",2,BC793="5 a 7",3,BC793="7,5 a 9,5",4,BC793="10 a 12",5,BC793="12,5 a 14,5",6,BC793="15","NORMA",BC793="15,5 a 17,5",7,BC793="18 a 20",8,BC793="20,5 a 22,5",9,BC793="23 a 25",10,TRUE(),"Fuera de rango"))</f>
        <v>1</v>
      </c>
      <c r="BE793" s="9" t="n">
        <v>12</v>
      </c>
      <c r="BF793" s="10" t="str">
        <f aca="false">IF(BE793="","",IF(AND(BE793&gt;=-20,BE793&lt;=-10),"-20 a -10",IF(AND(BE793&gt;=-9.5,BE793&lt;=0.5),"-9,5 a 0,5",IF(AND(BE793&gt;=1,BE793&lt;=11),"1 a 11",IF(AND(BE793&gt;=11.5,BE793&lt;=20.5),"11,5 a 20,5",IF(BE793=21,"21",IF(AND(BE793&gt;=21.5,BE793&lt;=31.5),"21,5 a 31,5",IF(AND(BE793&gt;=32,BE793&lt;=42),"32 a 42","Fuera de rango"))))))))</f>
        <v>11,5 a 20,5</v>
      </c>
      <c r="BG793" s="11" t="n">
        <f aca="false">IF(BF793="","",IF(BF793="-20 a -10",1,IF(BF793="-9,5 a 0,5",2,IF(BF793="1 a 11",3,IF(BF793="11,5 a 20,5",4,IF(BF793="21","NORMA",IF(BF793="21,5 a 31,5",5,IF(BF793="32 a 42",6,""))))))))</f>
        <v>4</v>
      </c>
      <c r="BH793" s="9" t="n">
        <v>1</v>
      </c>
      <c r="BI793" s="10" t="str">
        <f aca="false">IF(BH793="","",IF(AND(BH793&gt;=-20,BH793&lt;=-15),"-20 a -15",IF(AND(BH793&gt;=-14.5,BH793&lt;=-9.5),"-14,5 a -9,5",IF(AND(BH793&gt;=-9,BH793&lt;=-4),"-9 a -4",IF(AND(BH793&gt;=-3.5,BH793&lt;=2.5),"-3,5 a 2,5",IF(AND(BH793&gt;=3,BH793&lt;=8),"3 a 8",IF(AND(BH793&gt;=8.5,BH793&lt;=14.5),"8,5 a 14,5",IF(BH793=15,"15",IF(AND(BH793&gt;=15.5,BH793&lt;=20.5),"15,5 a 20,5",IF(AND(BH793&gt;=21,BH793&lt;=26),"21 a 26","Fuera de rango"))))))))))</f>
        <v>-3,5 a 2,5</v>
      </c>
      <c r="BJ793" s="11" t="n">
        <f aca="false">IF(BI793="","",IF(BI793="-20 a -15",1,IF(BI793="-14,5 a -9,5",2,IF(BI793="-9 a -4",3,IF(BI793="-3,5 a 2,5",4,IF(BI793="3 a 8",5,IF(BI793="8,5 a 14,5",6,IF(BI793="15","NORMA",IF(BI793="15,5 a 20,5",7,IF(BI793="21 a 26",8,IF(BI793="26,5 a 31,5",9,"")))))))))))</f>
        <v>4</v>
      </c>
      <c r="BK793" s="9" t="n">
        <v>12</v>
      </c>
      <c r="BL793" s="10" t="str">
        <f aca="false">IF(BK793="","",IF(AND(BK793&gt;=0,BK793&lt;=2),"0 - 2",IF(AND(BK793&gt;=2.5,BK793&lt;=4.5),"2,5 - 4,5",IF(AND(BK793&gt;=5,BK793&lt;=7),"5 - 7",IF(AND(BK793&gt;=7.5,BK793&lt;=9.5),"7,5 - 9,5",IF(AND(BK793&gt;=10,BK793&lt;=12),"10 - 12",IF(AND(BK793&gt;=12.5,BK793&lt;=13.5),"12,5 - 13,5",IF(BK793=14,"14",IF(AND(BK793&gt;=14.5,BK793&lt;=16.5),"14,5 - 16,5",IF(AND(BK793&gt;=17,BK793&lt;=19),"17 - 19",IF(AND(BK793&gt;=19.5,BK793&lt;=21.5),"19,5 - 21,5",IF(AND(BK793&gt;=22,BK793&lt;=24),"22 - 24",IF(AND(BK793&gt;=24.5,BK793&lt;=26.5),"24,5 - 26,5",IF(AND(BK793&gt;=27,BK793&lt;=29),"27 - 29",IF(AND(BK793&gt;=29.5,BK793&lt;=30),"29,5 - 30","Fuera de rango")))))))))))))))</f>
        <v>10 - 12</v>
      </c>
      <c r="BM793" s="11" t="n">
        <f aca="false">IF(BL793="","",IF(BL793="0 - 2",1,IF(BL793="2,5 - 4,5",2,IF(BL793="5 - 7",3,IF(BL793="7,5 - 9,5",4,IF(BL793="10 - 12",5,IF(BL793="12,5 - 13,5",6,IF(BL793="14","NORMA",IF(BL793="14,5 - 16,5",7,IF(BL793="17 - 19",8,IF(BL793="19,5 - 21,5",9,IF(BL793="22 - 24",10,IF(BL793="24,5 - 26,5",11,IF(BL793="27 - 29",12,IF(BL793="29,5 - 30",13,"")))))))))))))))</f>
        <v>5</v>
      </c>
      <c r="BN793" s="9" t="n">
        <v>15</v>
      </c>
      <c r="BO793" s="11" t="str">
        <f aca="false">IF(BN793="","",IF(AND(BN793&gt;=-20,BN793&lt;=-10),"-20 a -10",IF(AND(BN793&gt;=-9.5,BN793&lt;=0.5),"-9,5 a 0,5",IF(AND(BN793&gt;=1,BN793&lt;=11),"1 a 11",IF(AND(BN793&gt;=11.5,BN793&lt;=21.5),"11,5 a 21,5",IF(BN793=22,"22",IF(AND(BN793&gt;=22.5,BN793&lt;=32.5),"22,5 a 32,5",IF(AND(BN793&gt;=33,BN793&lt;=43),"33 a 43","Fuera de rango"))))))))</f>
        <v>11,5 a 21,5</v>
      </c>
      <c r="BP793" s="11" t="n">
        <f aca="false">IF(BO793="","",IF(BO793="-20 a -10",1,IF(BO793="-9,5 a 0,5",2,IF(BO793="1 a 11",3,IF(BO793="11,5 a 21,5",4,IF(BO793="22","NORMA",IF(BO793="22,5 a 32,5",5,IF(BO793="33 a 43",6,""))))))))</f>
        <v>4</v>
      </c>
      <c r="BQ793" s="9" t="n">
        <v>10</v>
      </c>
      <c r="BR793" s="10" t="str">
        <f aca="false">IF(BQ793="","",IF(AND(BQ793&gt;=-20,BQ793&lt;=-15),"-20 a -15",IF(AND(BQ793&gt;=-14.5,BQ793&lt;=-9.5),"-14,5 a -9,5",IF(AND(BQ793&gt;=-9,BQ793&lt;=-4),"-9 a -4",IF(AND(BQ793&gt;=-3.5,BQ793&lt;=2.5),"-3,5 a 2,5",IF(AND(BQ793&gt;=3,BQ793&lt;=8),"3 a 8",IF(AND(BQ793&gt;=8.5,BQ793&lt;=13.5),"8,5 a 13,5",IF(AND(BQ793&gt;=14,BQ793&lt;=17.5),"14 a 17,5",IF(BQ793=18,"18",IF(AND(BQ793&gt;=18.5,BQ793&lt;=23.5),"18,5 a 23,5",IF(AND(BQ793&gt;=24,BQ793&lt;=29),"24 a 29",IF(AND(BQ793&gt;=29.5,BQ793&lt;=34.5),"29,5 a 34,5",IF(AND(BQ793&gt;=35,BQ793&lt;=40),"35 a 40","Fuera de rango")))))))))))))</f>
        <v>8,5 a 13,5</v>
      </c>
      <c r="BS793" s="11" t="n">
        <f aca="false">IF(BR793="","",IF(BR793="-20 a -15",1,IF(BR793="-14,5 a -9,5",2,IF(BR793="-9 a -4",3,IF(BR793="-3,5 a 2,5",4,IF(BR793="3 a 8",5,IF(BR793="8,5 a 13,5",6,IF(BR793="14 a 17,5",7,IF(BR793="18","NORMA",IF(BR793="18,5 a 23,5",8,IF(BR793="24 a 29",9,IF(BR793="29,5 a 34,5",10,IF(BR793="35 a 40",11,"")))))))))))))</f>
        <v>6</v>
      </c>
      <c r="BT793" s="9" t="n">
        <v>0</v>
      </c>
      <c r="BU793" s="10" t="str">
        <f aca="false">IF(BT793="","",IF(AND(BT793&gt;=-20,BT793&lt;=-18),"-20 a -18",IF(AND(BT793&gt;=-17.5,BT793&lt;=-15.5),"-17,5 a -15,5",IF(AND(BT793&gt;=-15,BT793&lt;=-13),"-15 a -13",IF(AND(BT793&gt;=-12.5,BT793&lt;=-10.5),"-12,5 a -10,5",IF(AND(BT793&gt;=-10,BT793&lt;=-8),"-10 a -8",IF(AND(BT793&gt;=-7.5,BT793&lt;=-5.5),"-7,5 a -5,5",IF(AND(BT793&gt;=-5,BT793&lt;=-3),"-5 a -3",IF(AND(BT793&gt;=-2.5,BT793&lt;=-0.5),"-2,5 a -0,5",IF(BT793=0,"0",IF(AND(BT793&gt;=0.5,BT793&lt;=2.5),"0,5 a 2,5",IF(AND(BT793&gt;=3,BT793&lt;=5),"3 a 5",IF(AND(BT793&gt;=5.5,BT793&lt;=7.5),"5,5 a 7,5",IF(AND(BT793&gt;=8,BT793&lt;=10),"8 a 10",IF(AND(BT793&gt;=10.5,BT793&lt;=12.5),"10,5 a 12,5",IF(AND(BT793&gt;=13,BT793&lt;=15),"13 a 15",IF(AND(BT793&gt;=15.5,BT793&lt;=17.5),"15,5 a 17,5",IF(AND(BT793&gt;=18,BT793&lt;=20),"18 a 20","Fuera de rango"))))))))))))))))))</f>
        <v>0</v>
      </c>
      <c r="BV793" s="11" t="str">
        <f aca="false">IF(BT793="","",IF(BT793=0,"NORMA",IF(AND(BT793&gt;=-20,BT793&lt;=-18),2,IF(AND(BT793&gt;=-17.5,BT793&lt;=-15.5),2,IF(AND(BT793&gt;=-15,BT793&lt;=-13),3,IF(AND(BT793&gt;=-12.5,BT793&lt;=-10.5),4,IF(AND(BT793&gt;=-10,BT793&lt;=-8),5,IF(AND(BT793&gt;=-7.5,BT793&lt;=-5.5),6,IF(AND(BT793&gt;=-5,BT793&lt;=-3),7,IF(AND(BT793&gt;=-2.5,BT793&lt;=-0.5),8,IF(AND(BT793&gt;=0.5,BT793&lt;=2.5),9,IF(AND(BT793&gt;=3,BT793&lt;=5),10,IF(AND(BT793&gt;=5.5,BT793&lt;=7.5),11,IF(AND(BT793&gt;=8,BT793&lt;=10),12,IF(AND(BT793&gt;=10.5,BT793&lt;=12.5),13,IF(AND(BT793&gt;=13,BT793&lt;=15),14,IF(AND(BT793&gt;=15.5,BT793&lt;=17.5),15,IF(AND(BT793&gt;=18,BT793&lt;=20),16,"Fuera de rango"))))))))))))))))))</f>
        <v>NORMA</v>
      </c>
      <c r="BW793" s="9" t="n">
        <v>-3.75</v>
      </c>
      <c r="BX793" s="10" t="n">
        <f aca="false">18.5- (0.3*H793)</f>
        <v>14</v>
      </c>
      <c r="BY793" s="10" t="n">
        <f aca="false">(BW793)-(BX793)</f>
        <v>-17.75</v>
      </c>
      <c r="BZ793" s="10" t="str">
        <f aca="false">IF(BY793="","",IF(BY793&lt;-27.5,"De -30 a -28",IF(BY793&lt;-25,"De -27,5 a -25,5",IF(BY793&lt;-22.5,"De -25 a -23",IF(BY793&lt;-20,"De -22,5 a -20,5",IF(BY793&lt;-17.5,"De -20 a -18",IF(BY793&lt;-15,"De -17,5 a -15,5",IF(BY793&lt;-12.5,"De -15 a -13",IF(BY793&lt;-10,"De -12,5 a -10,5",IF(BY793&lt;-7.5,"De -10 a -8",IF(BY793&lt;-5,"De -7,5 a -5,5",IF(BY793&lt;-2.5,"De -5 a -3",IF(BY793&lt;0,"De -2,5 a -0,5",IF(BY793&lt;2.5,"De 0 a 2",IF(BY793&lt;5,"De 2,5 a 4,5",IF(BY793&lt;7.5,"De 5 a 7",IF(BY793&lt;10,"De 7,5 a 9,5",IF(BY793&lt;12.5,"De 10 a 12",IF(BY793&lt;15,"De 12,5 a 14,5",IF(BY793&lt;17.5,"De 15 a 17",IF(BY793&lt;20,"De 17,5 a 19,5",IF(BY793&lt;22.5,"De 20 a 22",IF(BY793&lt;25,"De 22,5 a 24,5",IF(BY793&lt;27.5,"De 25 a 27","De 27,5 a 30"))))))))))))))))))))))))</f>
        <v>De -20 a -18</v>
      </c>
      <c r="CA793" s="12" t="n">
        <f aca="false">IF(BY793="","",IF(BY793&lt;=-28,1,IF(BY793&lt;=-25.5,2,IF(BY793&lt;=-23,3,IF(BY793&lt;=-20.5,4,IF(BY793&lt;=-18,5,IF(BY793&lt;=-15.5,6,IF(BY793&lt;=-13,7,IF(BY793&lt;=-10.5,8,IF(BY793&lt;=-8,9,IF(BY793&lt;=-5.5,10,IF(BY793&lt;=-3,11,IF(BY793&lt;=-0.5,12,IF(BY793&lt;=2,13,IF(BY793&lt;=4.5,14,IF(BY793&lt;=7,15,IF(BY793&lt;=9.5,16,IF(BY793&lt;=12,17,IF(BY793&lt;=14.5,18,IF(BY793&lt;=17,19,IF(BY793&lt;=19.5,20,IF(BY793&lt;=22,21,IF(BY793&lt;=24.5,22,IF(BY793&lt;=27,23,IF(BY793&lt;=30,24,"Fuera de rango")))))))))))))))))))))))))</f>
        <v>6</v>
      </c>
      <c r="CB793" s="9" t="n">
        <v>-3.5</v>
      </c>
      <c r="CC793" s="10" t="n">
        <f aca="false">18.5- (0.3*H793)</f>
        <v>14</v>
      </c>
      <c r="CD793" s="10" t="n">
        <f aca="false">(CB793)-(CC793)</f>
        <v>-17.5</v>
      </c>
      <c r="CE793" s="10" t="str">
        <f aca="false">IF(CD793="","",IF(CD793&lt;-27.5,"De -30 a -28",IF(CD793&lt;-25,"De -27,5 a -25,5",IF(CD793&lt;-22.5,"De -25 a -23",IF(CD793&lt;-20,"De -22,5 a -20,5",IF(CD793&lt;-17.5,"De -20 a -18",IF(CD793&lt;-15,"De -17,5 a -15,5",IF(CD793&lt;-12.5,"De -15 a -13",IF(CD793&lt;-10,"De -12,5 a -10,5",IF(CD793&lt;-7.5,"De -10 a -8",IF(CD793&lt;-5,"De -7,5 a -5,5",IF(CD793&lt;-2.5,"De -5 a -3",IF(CD793&lt;0,"De -2,5 a -0,5",IF(CD793&lt;=2,"De 0 a 2",IF(CD793&lt;=4.5,"De 2,5 a 4,5",IF(CD793&lt;=7,"De 5 a 7",IF(CD793&lt;=9.5,"De 7,5 a 9,5",IF(CD793&lt;=12,"De 10 a 12",IF(CD793&lt;=14.5,"De 12,5 a 14,5",IF(CD793&lt;=17,"De 15 a 17",IF(CD793&lt;=19.5,"De 17,5 a 19,5",IF(CD793&lt;=22,"De 20 a 22",IF(CD793&lt;=24.5,"De 22,5 a 24,5",IF(CD793&lt;=27,"De 25 a 27","De 27,5 a 30"))))))))))))))))))))))))</f>
        <v>De -17,5 a -15,5</v>
      </c>
      <c r="CF793" s="12" t="n">
        <f aca="false">IF(CD793="","",IF(CD793&lt;-27.5,1,IF(CD793&lt;-25,2,IF(CD793&lt;-22.5,3,IF(CD793&lt;-20,4,IF(CD793&lt;-17.5,5,IF(CD793&lt;-15,6,IF(CD793&lt;-12.5,7,IF(CD793&lt;-10,8,IF(CD793&lt;-7.5,9,IF(CD793&lt;-5,10,IF(CD793&lt;-2.5,11,IF(CD793&lt;0,12,IF(CD793&lt;2.5,13,IF(CD793&lt;5,14,IF(CD793&lt;7.5,15,IF(CD793&lt;10,16,IF(CD793&lt;12.5,17,IF(CD793&lt;15,18,IF(CD793&lt;17.5,19,IF(CD793&lt;20,20,IF(CD793&lt;22.5,21,IF(CD793&lt;25,22,IF(CD793&lt;27.5,23,24))))))))))))))))))))))))</f>
        <v>6</v>
      </c>
      <c r="CG793" s="9" t="n">
        <v>-2.25</v>
      </c>
      <c r="CH793" s="10" t="str">
        <f aca="false">IF(CG793="","",IF(AND(CG793&gt;=-10,CG793&lt;=-9.5),"-10 a -9,5",IF(AND(CG793&gt;-9.5,CG793&lt;=-8.5),"-9 a -8,5",IF(AND(CG793&gt;-8.5,CG793&lt;=-7.5),"-8 a -7,5",IF(AND(CG793&gt;-7.5,CG793&lt;=-6.5),"-7 a -6,5",IF(AND(CG793&gt;-6.5,CG793&lt;=-5.5),"-6 a -5,5",IF(AND(CG793&gt;-5.5,CG793&lt;=-4.5),"-5 a -4,5",IF(AND(CG793&gt;-4.5,CG793&lt;=-3.5),"-4 a -3,5",IF(AND(CG793&gt;-3.5,CG793&lt;=-2.5),"-3 a -2,5",IF(CG793=-2.25,"-2,25",IF(AND(CG793&gt;-2.5,CG793&lt;=-1.5),"-2 a -1,5",IF(AND(CG793&gt;-1.5,CG793&lt;=-0.5),"-1 a -0,5",IF(AND(CG793&gt;-0.5,CG793&lt;=0.5),"0 a 0,5",IF(AND(CG793&gt;0.5,CG793&lt;=1.5),"1 a 1,5",IF(AND(CG793&gt;1.5,CG793&lt;=2.5),"2 a 2,5",IF(AND(CG793&gt;2.5,CG793&lt;=3.5),"3 a 3,5",IF(AND(CG793&gt;3.5,CG793&lt;=4.5),"4 a 4,5",IF(AND(CG793&gt;4.5,CG793&lt;=5.5),"5 a 5,5",IF(AND(CG793&gt;5.5,CG793&lt;=6.5),"6 a 6,5",IF(AND(CG793&gt;6.5,CG793&lt;=7.5),"7 a 7,5",IF(AND(CG793&gt;7.5,CG793&lt;=8.5),"8 a 8,5",IF(AND(CG793&gt;8.5,CG793&lt;=9.5),"9 a 9,5",IF(CG793&gt;=10,"10","Fuera de rango")))))))))))))))))))))))</f>
        <v>-2,25</v>
      </c>
      <c r="CI793" s="11" t="str">
        <f aca="false">IF(CG793="","",IF(CG793=-2.25,"NORMA",IF(CG793&lt;=-9.5,1,IF(CG793&lt;=-8.5,2,IF(CG793&lt;=-7.5,3,IF(CG793&lt;=-6.5,4,IF(CG793&lt;=-5.5,5,IF(CG793&lt;=-4.5,6,IF(CG793&lt;=-3.5,7,IF(CG793&lt;=-2.5,8,IF(CG793&lt;=-1.5,9,IF(CG793&lt;=-0.5,10,IF(CG793&lt;=0.5,11,IF(CG793&lt;=1.5,12,IF(CG793&lt;=2.5,13,IF(CG793&lt;=3.5,14,IF(CG793&lt;=4.5,15,IF(CG793&lt;=5.5,16,IF(CG793&lt;=6.5,17,IF(CG793&lt;=7.5,18,IF(CG793&lt;=8.5,19,IF(CG793&lt;=9.5,20,IF(CG793=10,21,"Fuera de rango")))))))))))))))))))))))</f>
        <v>NORMA</v>
      </c>
      <c r="CJ793" s="9" t="n">
        <v>1.5</v>
      </c>
      <c r="CK793" s="10" t="str">
        <f aca="false">IF(CJ793="","",IF(AND(CJ793&gt;=-6,CJ793&lt;=-5.5),"-6 a -5,5",IF(AND(CJ793&gt;-5.5,CJ793&lt;=-4.5),"-5 a -4,5",IF(AND(CJ793&gt;-4.5,CJ793&lt;=-3.5),"-4 a -3,5",IF(AND(CJ793&gt;-3.5,CJ793&lt;=-2.5),"-3 a -2,5",IF(AND(CJ793&gt;-2.5,CJ793&lt;=-1.5),"-2 a -1,5",IF(AND(CJ793&gt;-1.5,CJ793&lt;=-0.5),"-1 a -0,5",IF(AND(CJ793&gt;-0.5,CJ793&lt;=0.5),"0 a 0,5",IF(AND(CJ793&gt;0.5,CJ793&lt;=1.5),"1 a 1,5",IF(AND(CJ793&gt;1.5,CJ793&lt;2.5),"2",IF(AND(CJ793&gt;=2.5,CJ793&lt;=3),"2,5 a 3",IF(AND(CJ793&gt;3,CJ793&lt;=4),"3,5 a 4",IF(AND(CJ793&gt;4,CJ793&lt;=5),"4,5 a 5",IF(AND(CJ793&gt;5,CJ793&lt;=6),"5,5 a 6",IF(AND(CJ793&gt;6,CJ793&lt;=7),"6,5 a 7",IF(AND(CJ793&gt;7,CJ793&lt;=8),"7,5 a 8",IF(AND(CJ793&gt;8,CJ793&lt;=9.5),"8,5 a 9,5",IF(CJ793=10,"10","Fuera de rango"))))))))))))))))))</f>
        <v>1 a 1,5</v>
      </c>
      <c r="CL793" s="11" t="n">
        <f aca="false">IF(CK793="","",IF(OR(CK793="-6 a -5,5",CK793="-6 - -5,5"),1,IF(OR(CK793="-5 a -4,5",CK793="-5 - -4,5"),2,IF(OR(CK793="-4 a -3,5",CK793="-4 - -3,5"),3,IF(OR(CK793="-3 a -2,5",CK793="-3 - -2,5"),4,IF(OR(CK793="-2 a -1,5",CK793="-2 - -1,5"),5,IF(OR(CK793="-1 a -0,5",CK793="-1 - -0,5"),6,IF(OR(CK793="0 a 0,5",CK793="0 - 0,5"),7,IF(OR(CK793="1 a 1,5",CK793="1 - 1,5"),8,IF(CK793="2","NORMA",IF(OR(CK793="2,5 a 3",CK793="2,5 - 3"),9,IF(OR(CK793="3,5 a 4",CK793="3,5 - 4"),10,IF(OR(CK793="4,5 a 5",CK793="4,5 - 5"),11,IF(OR(CK793="5,5 a 6",CK793="5,5 - 6"),12,IF(OR(CK793="6,5 a 7",CK793="6,5 - 7"),13,IF(OR(CK793="7,5 a 8",CK793="7,5 - 8"),14,IF(OR(CK793="8,5 a 9",CK793="8,5 - 9,5",CK793="9 a 9,5"),15,IF(CK793="10",15,IF(OR(CK793="0,5 a 1",CK793="0,5 - 1"),7,"Fuera de rango")))))))))))))))))))</f>
        <v>8</v>
      </c>
      <c r="CO793" s="10" t="str">
        <f aca="false">IF(CM793&gt;0,"EME"," ")</f>
        <v> </v>
      </c>
      <c r="CQ793" s="10" t="str">
        <f aca="false">IF(CP793&gt;0,"0", " ")</f>
        <v> </v>
      </c>
      <c r="CR793" s="10" t="str">
        <f aca="false">IF(CP793&gt;0,"EME"," ")</f>
        <v> </v>
      </c>
      <c r="CS793" s="9" t="n">
        <v>0.5</v>
      </c>
      <c r="CV793" s="9" t="n">
        <v>0</v>
      </c>
      <c r="CY793" s="9" t="n">
        <v>0</v>
      </c>
      <c r="DB793" s="9" t="n">
        <v>0</v>
      </c>
      <c r="DC793" s="11" t="str">
        <f aca="false">IF(DB793&lt;0,"2"," ")</f>
        <v> </v>
      </c>
      <c r="DD793" s="11" t="str">
        <f aca="false">IF(DB793&lt;0,"MIO"," ")</f>
        <v> </v>
      </c>
      <c r="DE793" s="9" t="n">
        <v>-1.75</v>
      </c>
      <c r="DF793" s="10" t="str">
        <f aca="false">IF(DE793&lt;0,"3"," ")</f>
        <v>3</v>
      </c>
      <c r="DG793" s="10" t="str">
        <f aca="false">IF(DE793&lt;0,"AST"," ")</f>
        <v>AST</v>
      </c>
      <c r="DH793" s="9" t="n">
        <v>-0.5</v>
      </c>
      <c r="DI793" s="10" t="str">
        <f aca="false">IF(DH793&lt;0,"3"," ")</f>
        <v>3</v>
      </c>
      <c r="DJ793" s="10" t="str">
        <f aca="false">IF(DH793&lt;0,"AST"," ")</f>
        <v>AST</v>
      </c>
      <c r="DK793" s="9" t="n">
        <v>0</v>
      </c>
      <c r="DL793" s="10" t="str">
        <f aca="false">IF(DK793&gt;0,"4"," ")</f>
        <v> </v>
      </c>
      <c r="DM793" s="10" t="str">
        <f aca="false">IF(DK793&gt;0,"PRE"," ")</f>
        <v> </v>
      </c>
      <c r="DN793" s="9" t="n">
        <v>0</v>
      </c>
      <c r="DO793" s="10" t="str">
        <f aca="false">IF(DN793&gt;0,"4"," ")</f>
        <v> </v>
      </c>
      <c r="DP793" s="10" t="str">
        <f aca="false">IF(DN793&gt;0,"PRE"," ")</f>
        <v> </v>
      </c>
      <c r="DS793" s="12" t="str">
        <f aca="false">CONCATENATE(CO793,CU793,DA793,DG793,DM793)</f>
        <v> AST </v>
      </c>
      <c r="DT793" s="10" t="e">
        <f aca="false" t="array" ref="DT793">_xlfn.IFS(DS793="EME    ","0", DS793=" HIP   ","1", DS793="  MIO  ","2", DS793="   AST ","3", DS793="    PRE","4", DS793="EME   PRE","5", DS793=" HIP  PRE","6", DS793=" HIP AST ","7", DS793="  MIO PRE","8", DS793="  MIOAST ","9", DS793="   ASTPRE","10",DS793=" HIP ASTPRE","11", DS793="  MIOASTPRE","12", DS793="     ","0")</f>
        <v>#N/A</v>
      </c>
      <c r="DV793" s="1" t="e">
        <f aca="false" t="array" ref="DV793">_xlfn.IFS(DU793="SI","2", DU793="NO","1")</f>
        <v>#N/A</v>
      </c>
      <c r="DX793" s="11" t="str">
        <f aca="false">IF(DW793=0,"1","2")</f>
        <v>1</v>
      </c>
      <c r="DY793" s="11" t="str">
        <f aca="false" t="array" ref="DY793">_xlfn.IFS(DW793=0,"0", DW793=0.25, "1", DW793=0.5,"2", DW793=0.75,"3", DW793=1,"4",DW793=1.25,"5", DW793=1.5,"6", DW793=1.75,"7", DW793=2,"8")</f>
        <v>0</v>
      </c>
      <c r="EA793" s="11" t="str">
        <f aca="false">IF(DZ793=0,"1","2")</f>
        <v>1</v>
      </c>
      <c r="EB793" s="11" t="str">
        <f aca="false" t="array" ref="EB793">_xlfn.IFS(DZ793=0,"0", DZ793=0.25, "1", DZ793=0.5,"2", DZ793=0.75,"3", DZ793=1,"4",DZ793=1.25,"5", DZ793=1.5,"6", DZ793=1.75,"7", DZ793=2,"8")</f>
        <v>0</v>
      </c>
      <c r="ED793" s="10" t="str">
        <f aca="false">IF(EC793=0,"1","2")</f>
        <v>1</v>
      </c>
      <c r="EE793" s="11" t="str">
        <f aca="false" t="array" ref="EE793">_xlfn.IFS(EC793=0,"0", EC793=-0.25, "1", EC793=-0.5,"2", EC793=-0.75,"3", EC793=-1,"4",EC793=-1.25,"5", EC793=-1.5,"6", EC793=-1.75,"7", EC793=-2,"8", EC793=-2.25,"9",EC793=-2.5,"10", EC793=-2.75,"11", EC793=-3,"12", EC793=-3.25,"13", EC793=-3.5,"14", EC793=-3.75,"15",EC793=-4,"16")</f>
        <v>0</v>
      </c>
      <c r="EG793" s="10" t="str">
        <f aca="false">IF(EF793=0,"1","2")</f>
        <v>1</v>
      </c>
      <c r="EH793" s="11" t="str">
        <f aca="false" t="array" ref="EH793">_xlfn.IFS(EF793=0,"0", EF793=-0.25, "1", EF793=-0.5,"2", EF793=-0.75,"3", EF793=-1,"4",EF793=-1.25,"5", EF793=-1.5,"6", EF793=-1.75,"7", EF793=-2,"8", EF793=-2.25,"9",EF793=-2.5,"10", EF793=-2.75,"11", EF793=-3,"12", EF793=-3.25,"13", EF793=-3.5,"14", EF793=-3.75,"15",EF793=-4,"16")</f>
        <v>0</v>
      </c>
      <c r="EJ793" s="11" t="str">
        <f aca="false">IF(EI793=0,"1","2")</f>
        <v>1</v>
      </c>
      <c r="EK793" s="11" t="str">
        <f aca="false" t="array" ref="EK793">_xlfn.IFS(EI793=0,"0", EI793=-0.25, "1", EI793=-0.5,"2", EI793=-0.75,"3", EI793=-1,"4",EI793=-1.25,"5", EI793=-1.5,"6", EI793=-1.75,"7", EI793=-2,"8", EI793=-2.25,"9", EI793=-2.25,"9",EI793=-2.5,"10", EI793=-2.75,"11", EI793=-3,"12", EI793=-3.25,"13", EI793=-3.5,"14", EI793=-3.75,"15",EI793=-4,"16", EI793=0.25, "17", EI793=0.5, "18")</f>
        <v>0</v>
      </c>
      <c r="EM793" s="11" t="str">
        <f aca="false">IF(EL793=0,"1","2")</f>
        <v>1</v>
      </c>
      <c r="EN793" s="11" t="str">
        <f aca="false" t="array" ref="EN793">_xlfn.IFS(EL793=0.25,"17",EL793=0.5,"18", EL793=0,"0", EL793=-0.25, "1", EL793=-0.5,"2", EL793=-0.75,"3", EL793=-1,"4",EL793=-1.25,"5", EL793=-1.5,"6", EL793=-1.75,"7", EL793=-2,"8",EL793= -2.25,"9",EL793=-2.5,"10",EL793= -2.75,"11",EL793= -3,"12",EL793= -3.25,"13",EL793= -3.5,"14",EL793= -3.75,"15",EL793=-4,"16")</f>
        <v>0</v>
      </c>
      <c r="EP793" s="11" t="str">
        <f aca="false">IF(EO793=0,"1","2")</f>
        <v>1</v>
      </c>
      <c r="EQ793" s="11" t="str">
        <f aca="false" t="array" ref="EQ793">_xlfn.IFS(EO793=0,"0", EO793=0.25, "1", EO793=0.5,"2", EO793=0.75,"3", EO793=1,"4",EO793=1.25,"5", EO793=1.5,"6", EO793=1.75,"7", EO793=2,"8", EO793=2.25,"9", EO793=2.25,"9",EO793=2.5,"10", EO793=2.75,"11", EO793=3,"12", EO793=3.25,"13", EO793=3.5,"14", EO793=3.75,"15",EO793=4,"16", EO793=-0.25, "17", bq=-0.5, "18")</f>
        <v>0</v>
      </c>
      <c r="ES793" s="11" t="str">
        <f aca="false">IF(ER793=0,"1","2")</f>
        <v>1</v>
      </c>
      <c r="ET793" s="11" t="str">
        <f aca="false" t="array" ref="ET793">_xlfn.IFS(ER793=0,"0", ER793=0.25, "1", ER793=0.5,"2", ER793=0.75,"3", ER793=1,"4",ER793=1.25,"5", ER793=1.5,"6", ER793=1.75,"7", ER793=2,"8", ER793=2.25,"9", ER793=2.25,"9",ER793=2.5,"10", ER793=2.75,"11", ER793=3,"12", ER793=3.25,"13", ER793=3.5,"14", ER793=3.75,"15",ER793=4,"16", ER793=-0.25, "17", bq=-0.5, "18")</f>
        <v>0</v>
      </c>
      <c r="EV793" s="14" t="e">
        <f aca="false">VLOOKUP(EU793,LEYENDA!$G$2:$H$8,2,TRUE())</f>
        <v>#N/A</v>
      </c>
      <c r="EW793" s="14" t="e">
        <f aca="false" t="array" ref="EW793">_xlfn.IFS(EV793="0-5","1", EV793="6-12","2", EV793="13-18","3", EV793="19-24","4", EV793="25-36","5", EV793="37-48","6", EV793="49-60","7")</f>
        <v>#N/A</v>
      </c>
    </row>
    <row r="794" customFormat="false" ht="13.5" hidden="false" customHeight="false" outlineLevel="0" collapsed="false">
      <c r="A794" s="1" t="n">
        <v>313</v>
      </c>
      <c r="B794" s="2" t="n">
        <v>9</v>
      </c>
      <c r="C794" s="33" t="n">
        <v>46020</v>
      </c>
      <c r="E794" s="5" t="str">
        <f aca="false">VLOOKUP(A794,'286'!$A$3:$J$6279,10,FALSE())</f>
        <v>MANSO SAHAGÚN, CLAUDIA</v>
      </c>
      <c r="F794" s="4" t="str">
        <f aca="false">VLOOKUP(A794,'286'!$A$3:$I$1768,3,FALSE())</f>
        <v>MANSACLA</v>
      </c>
      <c r="G794" s="6" t="n">
        <f aca="false">VLOOKUP(A794,'286'!$A$3:$I$1768,4,FALSE())</f>
        <v>39979</v>
      </c>
      <c r="H794" s="7" t="n">
        <f aca="false">YEAR(C794)-YEAR(G794)</f>
        <v>16</v>
      </c>
      <c r="I794" s="1" t="str">
        <f aca="false">VLOOKUP(H794,LEYENDA!$C$2:$D$6,2,TRUE())</f>
        <v>13-24</v>
      </c>
      <c r="J794" s="5" t="str">
        <f aca="false">VLOOKUP(A794,'286'!$A$3:$I$1768,7,FALSE())</f>
        <v>M</v>
      </c>
      <c r="K794" s="8" t="n">
        <f aca="false">VLOOKUP(A794,'286'!$A$3:$I$1768,2,FALSE())</f>
        <v>0</v>
      </c>
      <c r="L794" s="4" t="str">
        <f aca="false">VLOOKUP(A794,'286'!$A$3:$I$1768,8,FALSE())</f>
        <v>D</v>
      </c>
      <c r="M794" s="4" t="str">
        <f aca="false">VLOOKUP(A794,'286'!$A$3:$I$1768,9,FALSE())</f>
        <v>I</v>
      </c>
      <c r="N794" s="8" t="str">
        <f aca="false">IF(R794=O794, "MISMA","CONTRARIA")</f>
        <v>CONTRARIA</v>
      </c>
      <c r="O794" s="8" t="str">
        <f aca="false" t="array" ref="O794">_xlfn.IFS(L794="D","1", L794="I","2")</f>
        <v>1</v>
      </c>
      <c r="P794" s="8" t="e">
        <f aca="false" t="array" ref="P794">_xlfn.IFS(K794="OD","1", K794="OI","2")</f>
        <v>#N/A</v>
      </c>
      <c r="Q794" s="1" t="str">
        <f aca="false" t="array" ref="Q794">_xlfn.IFS(J794="M","1", J794="H","2")</f>
        <v>1</v>
      </c>
      <c r="R794" s="8" t="str">
        <f aca="false" t="array" ref="R794">_xlfn.IFS(M794="D","1", M794="I","2")</f>
        <v>2</v>
      </c>
      <c r="S794" s="1" t="str">
        <f aca="false" t="array" ref="S794">_xlfn.IFS(N794="CONTRARIA", "1",N794= "MISMA","2")</f>
        <v>1</v>
      </c>
      <c r="T794" s="1" t="str">
        <f aca="false" t="array" ref="T794">_xlfn.IFS(I794="0-12","1", I794="13-24","2", I794="25-40","3", I794="41-60","4", I794="61-100","5")</f>
        <v>2</v>
      </c>
      <c r="U794" s="9" t="n">
        <v>-2</v>
      </c>
      <c r="V794" s="10" t="str">
        <f aca="false">IF(U794="","",IF(AND(U794&gt;=-9,U794&lt;=-6.5),"-9 a -6,5",IF(AND(U794&gt;=-6,U794&lt;=-3.5),"-6 a -3,5",IF(AND(U794&gt;=-3,U794&lt;=-1),"-3 a -1",IF(U794=-0.5,"-0,5",IF(AND(U794&gt;=0,U794&lt;=2.5),"0 a 2,5",IF(AND(U794&gt;=3,U794&lt;=5.5),"3 a 5,5",IF(AND(U794&gt;=6,U794&lt;=8.5),"6 a 8,5",IF(AND(U794&gt;=9,U794&lt;=20),"9 a 20","Fuera de rango")))))))))</f>
        <v>-3 a -1</v>
      </c>
      <c r="W794" s="11" t="n">
        <f aca="false">IF(V794="","",IF(V794="-9 a -6,5",2,IF(V794="-6 a -3,5",3,IF(V794="-3 a -1",4,IF(V794="-0,5","NORMA",IF(V794="0 a 2,5",5,IF(V794="3 a 5,5",6,IF(V794="6 a 8,5",7,IF(V794="9 a 20",8,"Fuera de rango")))))))))</f>
        <v>4</v>
      </c>
      <c r="X794" s="9" t="n">
        <v>3</v>
      </c>
      <c r="Y794" s="11" t="str">
        <f aca="false">IF(X794="","",IF(AND(X794&gt;=0,X794&lt;=4),"0 a 4",IF(AND(X794&gt;=4.5,X794&lt;=8.5),"4,5 a 8,5",IF(X794=9,"9",IF(AND(X794&gt;=9.5,X794&lt;=13),"9,5 a 13",IF(AND(X794&gt;=13.5,X794&lt;=20),"13,5 a 20",IF(AND(X794&gt;=20.5,X794&lt;=35),"20,5 a 35","Fuera de rango")))))))</f>
        <v>0 a 4</v>
      </c>
      <c r="Z794" s="11" t="n">
        <f aca="false">IF(Y794="","",IF(Y794="0 a 4",1,IF(Y794="4,5 a 8,5",2,IF(Y794="9","NORMA",IF(Y794="9,5 a 13",3,IF(Y794="13,5 a 20",4,IF(Y794="20,5 a 35",5,"Fuera de rango")))))))</f>
        <v>1</v>
      </c>
      <c r="AA794" s="9" t="n">
        <v>17</v>
      </c>
      <c r="AB794" s="10" t="str">
        <f aca="false">IF(AA794="","",IF(AND(AA794&gt;=0,AA794&lt;=9),"0 a 9",IF(AND(AA794&gt;=9.5,AA794&lt;=18.5),"9,5 a 18,5",IF(AA794=19,"19",IF(AND(AA794&gt;=19.5,AA794&lt;=28),"19,5 a 28",IF(AND(AA794&gt;=28.5,AA794&lt;=40),"28,5 a 40","Fuera de rango"))))))</f>
        <v>9,5 a 18,5</v>
      </c>
      <c r="AC794" s="11" t="n">
        <f aca="false" t="array" ref="AC794">_xlfn.IFS(AB794="","",AB794="0 a 9",1,AB794="9,5 a 18,5",2,AB794="19","NORMA",AB794="19,5 a 28",3,AB794="28,5 a 40",4,TRUE(),"Fuera de rango")</f>
        <v>2</v>
      </c>
      <c r="AD794" s="9" t="n">
        <v>16</v>
      </c>
      <c r="AE794" s="10" t="str">
        <f aca="false">IF(AD794="","",IF(AND(AD794&gt;=-10,AD794&lt;=0),"De -10 a 0",IF(AND(AD794&gt;=0.5,AD794&lt;=9.5),"0,5 a 9,5",IF(AD794=10,"10",IF(AND(AD794&gt;=10.5,AD794&lt;=20),"10,5 a 20",IF(AND(AD794&gt;=20.5,AD794&lt;=40),"20,5 a 40","Fuera de rango"))))))</f>
        <v>10,5 a 20</v>
      </c>
      <c r="AF794" s="12" t="n">
        <f aca="false">IF(AD794="","",IF(AND(AD794&gt;=-10,AD794&lt;=0),1,IF(AND(AD794&gt;=0.5,AD794&lt;=9.5),2,IF(AD794=10,"NORMA",IF(AND(AD794&gt;=10.5,AD794&lt;=20),3,IF(AND(AD794&gt;=20.5,AD794&lt;=40),4,""))))))</f>
        <v>3</v>
      </c>
      <c r="AG794" s="9" t="n">
        <v>6</v>
      </c>
      <c r="AH794" s="10" t="str">
        <f aca="false">IF(AG794="","",IF(AND(AG794&gt;=0,AG794&lt;=4),"0 a 4",IF(AND(AG794&gt;=4.5,AG794&lt;=8.5),"4,5 a 8,5",IF(AG794=9,"9",IF(AND(AG794&gt;=9.5,AG794&lt;=13),"9,5 a 13",IF(AND(AG794&gt;=13.5,AG794&lt;=25),"13,5 a 25","Fuera de rango"))))))</f>
        <v>4,5 a 8,5</v>
      </c>
      <c r="AI794" s="10" t="n">
        <f aca="false">IF(AH794="","",IF(AH794="0 a 4",1,IF(AH794="4,5 a 8,5",2,IF(AH794="9","NORMA",IF(AH794="9,5 a 13",3,IF(AH794="13,5 a 25",4,""))))))</f>
        <v>2</v>
      </c>
      <c r="AJ794" s="9" t="n">
        <v>4</v>
      </c>
      <c r="AK794" s="10" t="str">
        <f aca="false">IF(AJ794="","",IF(AND(AJ794&gt;=-15,AJ794&lt;=-10.5),"-15 a -10,5",IF(AND(AJ794&gt;=-10,AJ794&lt;=-4),"-10 a -4",IF(AND(AJ794&gt;=-4.5,AJ794&lt;=0),"-4,5 a 0",IF(AND(AJ794&gt;=0.5,AJ794&lt;=4.5),"0,5 a 4,5",IF(AJ794=5,"5",IF(AND(AJ794&gt;=5.5,AJ794&lt;=10),"5,5 a 10",IF(AND(AJ794&gt;=10.5,AJ794&lt;=20),"10,5 a 20","Fuera de rango"))))))))</f>
        <v>0,5 a 4,5</v>
      </c>
      <c r="AL794" s="11" t="n">
        <f aca="false">IF(AK794="","",IF(AK794="-15 a -10,5",1,IF(AK794="-10 a -4",2,IF(AK794="-4,5 a 0",3,IF(AK794="0,5 a 4,5",4,IF(AK794="5","NORMA",IF(AK794="5,5 a 10",5,IF(AK794="10,5 a 20",6,"Error"))))))))</f>
        <v>4</v>
      </c>
      <c r="AM794" s="9" t="n">
        <v>0</v>
      </c>
      <c r="AN794" s="10" t="str">
        <f aca="false">IF(AM794="","",IF(AND(AM794&gt;=-7.5,AM794&lt;=-5.5),"-7,5 a -5,5",IF(AND(AM794&gt;=-5,AM794&lt;=-3),"-5 a -3",IF(AND(AM794&gt;=-2.5,AM794&lt;=-0.5),"-2,5 a -0,5",IF(AM794=0,"0,00",IF(AND(AM794&gt;=0.5,AM794&lt;=2.5),"0,5 a 2,5",IF(AND(AM794&gt;=3,AM794&lt;=5),"3 a 5",IF(AND(AM794&gt;=5.5,AM794&lt;=7.5),"5,5 a 7,5",IF(AND(AM794&gt;=8,AM794&lt;=10),"8 a 10","Fuera de rango")))))))))</f>
        <v>0,00</v>
      </c>
      <c r="AO794" s="11" t="str">
        <f aca="false">IF(AN794="","",IF(AN794="-7,5 a -5,5",1,IF(AN794="-5 a -3",2,IF(AN794="-2,5 a -0,5",3,IF(AN794="0,00","NORMA",IF(AN794="0,5 a 2,5",4,IF(AN794="3 a 5",5,IF(AN794="5,5 a 7,5",6,IF(AN794="8 a 10",7,"Error")))))))))</f>
        <v>NORMA</v>
      </c>
      <c r="AP794" s="9" t="n">
        <v>-4</v>
      </c>
      <c r="AQ794" s="10" t="str">
        <f aca="false">IF(AP794="","",IF(AND(AP794&gt;=-20,AP794&lt;=-9.5),"-20 a -9,5",IF(AND(AP794&gt;=-9,AP794&lt;=-6.5),"-9 a -6,5",IF(AP794=-6,"-6",IF(AND(AP794&gt;=-5.5,AP794&lt;=-3),"-5,5 a -3",IF(AND(AP794&gt;=-2.5,AP794&lt;=0),"-2,5 a 0",IF(AND(AP794&gt;=0.5,AP794&lt;=3),"0,5 a 3",IF(AND(AP794&gt;=3.5,AP794&lt;=6),"3,5 a 6",IF(AND(AP794&gt;=6.5,AP794&lt;=9),"6,5 a 9",IF(AND(AP794&gt;=9.5,AP794&lt;=20),"9,5 a 20","Fuera de rango"))))))))))</f>
        <v>-5,5 a -3</v>
      </c>
      <c r="AR794" s="11" t="n">
        <f aca="false">IF(AQ794="","",IF(AQ794="-20 a -9,5",1,IF(AQ794="-9 a -6,5",2,IF(AQ794="-6","NORMA",IF(AQ794="-5,5 a -3",3,IF(AQ794="-2,5 a 0",4,IF(AQ794="0,5 a 3",5,IF(AQ794="3,5 a 6",6,IF(AQ794="6,5 a 9",7,IF(AQ794="9,5 a 20",8,""))))))))))</f>
        <v>3</v>
      </c>
      <c r="AS794" s="9" t="n">
        <v>0</v>
      </c>
      <c r="AT794" s="10" t="str">
        <f aca="false">IF(AS794="","",IF(AND(AS794&gt;=-16,AS794&lt;=-14),"-16 a -14",IF(AND(AS794&gt;=-13.5,AS794&lt;=-11.5),"-13,5 a -11,5",IF(AND(AS794&gt;=-11,AS794&lt;=-9),"-11 a -9",IF(AND(AS794&gt;=-8.5,AS794&lt;=-6.5),"-8,5 a -6,5",IF(AND(AS794&gt;=-6,AS794&lt;=-4),"-6 a -4",IF(AND(AS794&gt;=-3.5,AS794&lt;=-1.5),"-3,5 a -1,5",IF(AND(AS794&gt;=-1,AS794&lt;=1),"-1 a 1",IF(AND(AS794&gt;=1.5,AS794&lt;=3.5),"1,5 a 3,5",IF(AND(AS794&gt;=4,AS794&lt;=6),"4 a 6",IF(AND(AS794&gt;=6.5,AS794&lt;=8.5),"6,5 a 8,5",IF(AND(AS794&gt;=9,AS794&lt;=11),"9 a 11",IF(AND(AS794&gt;=11.5,AS794&lt;=13.5),"11,5 a 13,5",IF(AND(AS794&gt;=14,AS794&lt;=16),"14 a 16",IF(AND(AS794&gt;=16.5,AS794&lt;=18.5),"16,5 a 18,5",IF(AND(AS794&gt;=19,AS794&lt;=21),"19 a 21","Fuera de rango"))))))))))))))))</f>
        <v>-1 a 1</v>
      </c>
      <c r="AU794" s="11" t="n">
        <f aca="false" t="array" ref="AU794">IF(AT794="","",_xlfn.IFS(AT794="-16 a -14",1,AT794="-13,5 a -11,5",2,AT794="-11 a -9",3,AT794="-8,5 a -6,5",4,AT794="-6 a -4",5,AT794="-3,5 a -1,5",6,AT794="-1 a 1",7,AT794="1,5 a 3,5",8,AT794="4 a 6","NORMA",AT794="6,5 a 8,5",9,AT794="9 a 11",10,AT794="11,5 a 13,5",11,AT794="14 a 16",12,AT794="16,5 a 18,5",13,AT794="19 a 21",14,TRUE(),""))</f>
        <v>7</v>
      </c>
      <c r="AV794" s="9" t="n">
        <v>0.25</v>
      </c>
      <c r="AW794" s="10" t="str">
        <f aca="false">IF(AV794="","",IF(AND(AV794&gt;=-1,AV794&lt;=-0.5),"-1 a -0,5",IF(AND(AV794&gt;-0.5,AV794&lt;=0),"De -0,5 a 0",IF(AND(AV794&gt;=0.25,AV794&lt;=0.75),"0,25 a 0,75",IF(AND(AV794&gt;=1,AV794&lt;=1.5),"1 a 1,5",IF(AND(AV794&gt;=1.75,AV794&lt;=2.25),"1,75 a 2,25",IF(AND(AV794&gt;=2.5,AV794&lt;=3),"2,5 a 3",IF(AND(AV794&gt;=3.25,AV794&lt;=3.75),"3,25 a 3,75","Fuera de rango"))))))))</f>
        <v>0,25 a 0,75</v>
      </c>
      <c r="AX794" s="10" t="str">
        <f aca="false">IF(AW794="","",IF(OR(AW794="-1 a -0,5",AW794="-1 a -0.5"),1,IF(OR(AW794="De -0,5 a 0",AW794="-0,5 a 0",AW794="De -0.5 a 0"),2,IF(OR(AW794="0,25 a 0,75",AW794="0.25 a 0.75"),"NORMA",IF(OR(AW794="1 a 1,5",AW794="1 a 1.5"),3,IF(OR(AW794="1,75 a 2,25",AW794="1.75 a 2.25"),4,IF(OR(AW794="2,5 a 3",AW794="2.5 a 3"),5,IF(OR(AW794="3,25 a 3,75",AW794="3.25 a 3.75"),6,""))))))))</f>
        <v>NORMA</v>
      </c>
      <c r="AY794" s="9" t="n">
        <v>-6</v>
      </c>
      <c r="AZ794" s="10" t="str">
        <f aca="false">IF(AY794="","",IF(AND(AY794&gt;=-20,AY794&lt;=-9.5),"-20 a -9,5",IF(AND(AY794&gt;=-9,AY794&lt;=-6.5),"-9 a -6,5",IF(AY794=-6,"-6",IF(AND(AY794&gt;=-5.5,AY794&lt;=-3),"-5,5 a -3",IF(AND(AY794&gt;=-2.5,AY794&lt;=0),"-2,5 a 0",IF(AND(AY794&gt;=0.5,AY794&lt;=3),"0,5 a 3",IF(AND(AY794&gt;=3.5,AY794&lt;=6),"3,5 a 6","Fuera de rango"))))))))</f>
        <v>-6</v>
      </c>
      <c r="BA794" s="11" t="str">
        <f aca="false">IF(AZ794="","",IF(AZ794="-20 a -9,5",1,IF(AZ794="-9 a -6,5",2,IF(AZ794="-6","NORMA",IF(AZ794="-5,5 a -3",3,IF(AZ794="-2,5 a 0",4,IF(AZ794="0,5 a 3",5,IF(AZ794="3,5 a 6",6,""))))))))</f>
        <v>NORMA</v>
      </c>
      <c r="BB794" s="9" t="n">
        <v>9</v>
      </c>
      <c r="BC794" s="10" t="str">
        <f aca="false" t="array" ref="BC794">IF(BB794="","",_xlfn.IFS(AND(BB794&gt;=0,BB794&lt;=2),"0 a 2",AND(BB794&gt;=2.5,BB794&lt;=4.5),"2,5 a 4,5",AND(BB794&gt;=5,BB794&lt;=7),"5 a 7",AND(BB794&gt;=7.5,BB794&lt;=9.5),"7,5 a 9,5",AND(BB794&gt;=10,BB794&lt;=12),"10 a 12",AND(BB794&gt;=12.5,BB794&lt;=14.5),"12,5 a 14,5",BB794=15,"15",AND(BB794&gt;=15.5,BB794&lt;=17.5),"15,5 a 17,5",AND(BB794&gt;=18,BB794&lt;=20),"18 a 20",AND(BB794&gt;=20.5,BB794&lt;=22.5),"20,5 a 22,5",AND(BB794&gt;=23,BB794&lt;=25),"23 a 25",TRUE(),"Fuera de rango"))</f>
        <v>7,5 a 9,5</v>
      </c>
      <c r="BD794" s="11" t="n">
        <f aca="false" t="array" ref="BD794">IF(BC794="","",_xlfn.IFS(BC794="0 a 2",1,BC794="2,5 a 4,5",2,BC794="5 a 7",3,BC794="7,5 a 9,5",4,BC794="10 a 12",5,BC794="12,5 a 14,5",6,BC794="15","NORMA",BC794="15,5 a 17,5",7,BC794="18 a 20",8,BC794="20,5 a 22,5",9,BC794="23 a 25",10,TRUE(),"Fuera de rango"))</f>
        <v>4</v>
      </c>
      <c r="BE794" s="9" t="n">
        <v>10</v>
      </c>
      <c r="BF794" s="10" t="str">
        <f aca="false">IF(BE794="","",IF(AND(BE794&gt;=-20,BE794&lt;=-10),"-20 a -10",IF(AND(BE794&gt;=-9.5,BE794&lt;=0.5),"-9,5 a 0,5",IF(AND(BE794&gt;=1,BE794&lt;=11),"1 a 11",IF(AND(BE794&gt;=11.5,BE794&lt;=20.5),"11,5 a 20,5",IF(BE794=21,"21",IF(AND(BE794&gt;=21.5,BE794&lt;=31.5),"21,5 a 31,5",IF(AND(BE794&gt;=32,BE794&lt;=42),"32 a 42","Fuera de rango"))))))))</f>
        <v>1 a 11</v>
      </c>
      <c r="BG794" s="11" t="n">
        <f aca="false">IF(BF794="","",IF(BF794="-20 a -10",1,IF(BF794="-9,5 a 0,5",2,IF(BF794="1 a 11",3,IF(BF794="11,5 a 20,5",4,IF(BF794="21","NORMA",IF(BF794="21,5 a 31,5",5,IF(BF794="32 a 42",6,""))))))))</f>
        <v>3</v>
      </c>
      <c r="BH794" s="9" t="n">
        <v>-1</v>
      </c>
      <c r="BI794" s="10" t="str">
        <f aca="false">IF(BH794="","",IF(AND(BH794&gt;=-20,BH794&lt;=-15),"-20 a -15",IF(AND(BH794&gt;=-14.5,BH794&lt;=-9.5),"-14,5 a -9,5",IF(AND(BH794&gt;=-9,BH794&lt;=-4),"-9 a -4",IF(AND(BH794&gt;=-3.5,BH794&lt;=2.5),"-3,5 a 2,5",IF(AND(BH794&gt;=3,BH794&lt;=8),"3 a 8",IF(AND(BH794&gt;=8.5,BH794&lt;=14.5),"8,5 a 14,5",IF(BH794=15,"15",IF(AND(BH794&gt;=15.5,BH794&lt;=20.5),"15,5 a 20,5",IF(AND(BH794&gt;=21,BH794&lt;=26),"21 a 26","Fuera de rango"))))))))))</f>
        <v>-3,5 a 2,5</v>
      </c>
      <c r="BJ794" s="11" t="n">
        <f aca="false">IF(BI794="","",IF(BI794="-20 a -15",1,IF(BI794="-14,5 a -9,5",2,IF(BI794="-9 a -4",3,IF(BI794="-3,5 a 2,5",4,IF(BI794="3 a 8",5,IF(BI794="8,5 a 14,5",6,IF(BI794="15","NORMA",IF(BI794="15,5 a 20,5",7,IF(BI794="21 a 26",8,IF(BI794="26,5 a 31,5",9,"")))))))))))</f>
        <v>4</v>
      </c>
      <c r="BK794" s="9" t="n">
        <v>9</v>
      </c>
      <c r="BL794" s="10" t="str">
        <f aca="false">IF(BK794="","",IF(AND(BK794&gt;=0,BK794&lt;=2),"0 - 2",IF(AND(BK794&gt;=2.5,BK794&lt;=4.5),"2,5 - 4,5",IF(AND(BK794&gt;=5,BK794&lt;=7),"5 - 7",IF(AND(BK794&gt;=7.5,BK794&lt;=9.5),"7,5 - 9,5",IF(AND(BK794&gt;=10,BK794&lt;=12),"10 - 12",IF(AND(BK794&gt;=12.5,BK794&lt;=13.5),"12,5 - 13,5",IF(BK794=14,"14",IF(AND(BK794&gt;=14.5,BK794&lt;=16.5),"14,5 - 16,5",IF(AND(BK794&gt;=17,BK794&lt;=19),"17 - 19",IF(AND(BK794&gt;=19.5,BK794&lt;=21.5),"19,5 - 21,5",IF(AND(BK794&gt;=22,BK794&lt;=24),"22 - 24",IF(AND(BK794&gt;=24.5,BK794&lt;=26.5),"24,5 - 26,5",IF(AND(BK794&gt;=27,BK794&lt;=29),"27 - 29",IF(AND(BK794&gt;=29.5,BK794&lt;=30),"29,5 - 30","Fuera de rango")))))))))))))))</f>
        <v>7,5 - 9,5</v>
      </c>
      <c r="BM794" s="11" t="n">
        <f aca="false">IF(BL794="","",IF(BL794="0 - 2",1,IF(BL794="2,5 - 4,5",2,IF(BL794="5 - 7",3,IF(BL794="7,5 - 9,5",4,IF(BL794="10 - 12",5,IF(BL794="12,5 - 13,5",6,IF(BL794="14","NORMA",IF(BL794="14,5 - 16,5",7,IF(BL794="17 - 19",8,IF(BL794="19,5 - 21,5",9,IF(BL794="22 - 24",10,IF(BL794="24,5 - 26,5",11,IF(BL794="27 - 29",12,IF(BL794="29,5 - 30",13,"")))))))))))))))</f>
        <v>4</v>
      </c>
      <c r="BN794" s="9" t="n">
        <v>13</v>
      </c>
      <c r="BO794" s="11" t="str">
        <f aca="false">IF(BN794="","",IF(AND(BN794&gt;=-20,BN794&lt;=-10),"-20 a -10",IF(AND(BN794&gt;=-9.5,BN794&lt;=0.5),"-9,5 a 0,5",IF(AND(BN794&gt;=1,BN794&lt;=11),"1 a 11",IF(AND(BN794&gt;=11.5,BN794&lt;=21.5),"11,5 a 21,5",IF(BN794=22,"22",IF(AND(BN794&gt;=22.5,BN794&lt;=32.5),"22,5 a 32,5",IF(AND(BN794&gt;=33,BN794&lt;=43),"33 a 43","Fuera de rango"))))))))</f>
        <v>11,5 a 21,5</v>
      </c>
      <c r="BP794" s="11" t="n">
        <f aca="false">IF(BO794="","",IF(BO794="-20 a -10",1,IF(BO794="-9,5 a 0,5",2,IF(BO794="1 a 11",3,IF(BO794="11,5 a 21,5",4,IF(BO794="22","NORMA",IF(BO794="22,5 a 32,5",5,IF(BO794="33 a 43",6,""))))))))</f>
        <v>4</v>
      </c>
      <c r="BQ794" s="9" t="n">
        <v>9</v>
      </c>
      <c r="BR794" s="10" t="str">
        <f aca="false">IF(BQ794="","",IF(AND(BQ794&gt;=-20,BQ794&lt;=-15),"-20 a -15",IF(AND(BQ794&gt;=-14.5,BQ794&lt;=-9.5),"-14,5 a -9,5",IF(AND(BQ794&gt;=-9,BQ794&lt;=-4),"-9 a -4",IF(AND(BQ794&gt;=-3.5,BQ794&lt;=2.5),"-3,5 a 2,5",IF(AND(BQ794&gt;=3,BQ794&lt;=8),"3 a 8",IF(AND(BQ794&gt;=8.5,BQ794&lt;=13.5),"8,5 a 13,5",IF(AND(BQ794&gt;=14,BQ794&lt;=17.5),"14 a 17,5",IF(BQ794=18,"18",IF(AND(BQ794&gt;=18.5,BQ794&lt;=23.5),"18,5 a 23,5",IF(AND(BQ794&gt;=24,BQ794&lt;=29),"24 a 29",IF(AND(BQ794&gt;=29.5,BQ794&lt;=34.5),"29,5 a 34,5",IF(AND(BQ794&gt;=35,BQ794&lt;=40),"35 a 40","Fuera de rango")))))))))))))</f>
        <v>8,5 a 13,5</v>
      </c>
      <c r="BS794" s="11" t="n">
        <f aca="false">IF(BR794="","",IF(BR794="-20 a -15",1,IF(BR794="-14,5 a -9,5",2,IF(BR794="-9 a -4",3,IF(BR794="-3,5 a 2,5",4,IF(BR794="3 a 8",5,IF(BR794="8,5 a 13,5",6,IF(BR794="14 a 17,5",7,IF(BR794="18","NORMA",IF(BR794="18,5 a 23,5",8,IF(BR794="24 a 29",9,IF(BR794="29,5 a 34,5",10,IF(BR794="35 a 40",11,"")))))))))))))</f>
        <v>6</v>
      </c>
      <c r="BT794" s="9" t="n">
        <v>0</v>
      </c>
      <c r="BU794" s="10" t="str">
        <f aca="false">IF(BT794="","",IF(AND(BT794&gt;=-20,BT794&lt;=-18),"-20 a -18",IF(AND(BT794&gt;=-17.5,BT794&lt;=-15.5),"-17,5 a -15,5",IF(AND(BT794&gt;=-15,BT794&lt;=-13),"-15 a -13",IF(AND(BT794&gt;=-12.5,BT794&lt;=-10.5),"-12,5 a -10,5",IF(AND(BT794&gt;=-10,BT794&lt;=-8),"-10 a -8",IF(AND(BT794&gt;=-7.5,BT794&lt;=-5.5),"-7,5 a -5,5",IF(AND(BT794&gt;=-5,BT794&lt;=-3),"-5 a -3",IF(AND(BT794&gt;=-2.5,BT794&lt;=-0.5),"-2,5 a -0,5",IF(BT794=0,"0",IF(AND(BT794&gt;=0.5,BT794&lt;=2.5),"0,5 a 2,5",IF(AND(BT794&gt;=3,BT794&lt;=5),"3 a 5",IF(AND(BT794&gt;=5.5,BT794&lt;=7.5),"5,5 a 7,5",IF(AND(BT794&gt;=8,BT794&lt;=10),"8 a 10",IF(AND(BT794&gt;=10.5,BT794&lt;=12.5),"10,5 a 12,5",IF(AND(BT794&gt;=13,BT794&lt;=15),"13 a 15",IF(AND(BT794&gt;=15.5,BT794&lt;=17.5),"15,5 a 17,5",IF(AND(BT794&gt;=18,BT794&lt;=20),"18 a 20","Fuera de rango"))))))))))))))))))</f>
        <v>0</v>
      </c>
      <c r="BV794" s="11" t="str">
        <f aca="false">IF(BT794="","",IF(BT794=0,"NORMA",IF(AND(BT794&gt;=-20,BT794&lt;=-18),2,IF(AND(BT794&gt;=-17.5,BT794&lt;=-15.5),2,IF(AND(BT794&gt;=-15,BT794&lt;=-13),3,IF(AND(BT794&gt;=-12.5,BT794&lt;=-10.5),4,IF(AND(BT794&gt;=-10,BT794&lt;=-8),5,IF(AND(BT794&gt;=-7.5,BT794&lt;=-5.5),6,IF(AND(BT794&gt;=-5,BT794&lt;=-3),7,IF(AND(BT794&gt;=-2.5,BT794&lt;=-0.5),8,IF(AND(BT794&gt;=0.5,BT794&lt;=2.5),9,IF(AND(BT794&gt;=3,BT794&lt;=5),10,IF(AND(BT794&gt;=5.5,BT794&lt;=7.5),11,IF(AND(BT794&gt;=8,BT794&lt;=10),12,IF(AND(BT794&gt;=10.5,BT794&lt;=12.5),13,IF(AND(BT794&gt;=13,BT794&lt;=15),14,IF(AND(BT794&gt;=15.5,BT794&lt;=17.5),15,IF(AND(BT794&gt;=18,BT794&lt;=20),16,"Fuera de rango"))))))))))))))))))</f>
        <v>NORMA</v>
      </c>
      <c r="BW794" s="9" t="n">
        <v>-4.75</v>
      </c>
      <c r="BX794" s="10" t="n">
        <f aca="false">18.5- (0.3*H794)</f>
        <v>13.7</v>
      </c>
      <c r="BY794" s="10" t="n">
        <f aca="false">(BW794)-(BX794)</f>
        <v>-18.45</v>
      </c>
      <c r="BZ794" s="10" t="str">
        <f aca="false">IF(BY794="","",IF(BY794&lt;-27.5,"De -30 a -28",IF(BY794&lt;-25,"De -27,5 a -25,5",IF(BY794&lt;-22.5,"De -25 a -23",IF(BY794&lt;-20,"De -22,5 a -20,5",IF(BY794&lt;-17.5,"De -20 a -18",IF(BY794&lt;-15,"De -17,5 a -15,5",IF(BY794&lt;-12.5,"De -15 a -13",IF(BY794&lt;-10,"De -12,5 a -10,5",IF(BY794&lt;-7.5,"De -10 a -8",IF(BY794&lt;-5,"De -7,5 a -5,5",IF(BY794&lt;-2.5,"De -5 a -3",IF(BY794&lt;0,"De -2,5 a -0,5",IF(BY794&lt;2.5,"De 0 a 2",IF(BY794&lt;5,"De 2,5 a 4,5",IF(BY794&lt;7.5,"De 5 a 7",IF(BY794&lt;10,"De 7,5 a 9,5",IF(BY794&lt;12.5,"De 10 a 12",IF(BY794&lt;15,"De 12,5 a 14,5",IF(BY794&lt;17.5,"De 15 a 17",IF(BY794&lt;20,"De 17,5 a 19,5",IF(BY794&lt;22.5,"De 20 a 22",IF(BY794&lt;25,"De 22,5 a 24,5",IF(BY794&lt;27.5,"De 25 a 27","De 27,5 a 30"))))))))))))))))))))))))</f>
        <v>De -20 a -18</v>
      </c>
      <c r="CA794" s="12" t="n">
        <f aca="false">IF(BY794="","",IF(BY794&lt;=-28,1,IF(BY794&lt;=-25.5,2,IF(BY794&lt;=-23,3,IF(BY794&lt;=-20.5,4,IF(BY794&lt;=-18,5,IF(BY794&lt;=-15.5,6,IF(BY794&lt;=-13,7,IF(BY794&lt;=-10.5,8,IF(BY794&lt;=-8,9,IF(BY794&lt;=-5.5,10,IF(BY794&lt;=-3,11,IF(BY794&lt;=-0.5,12,IF(BY794&lt;=2,13,IF(BY794&lt;=4.5,14,IF(BY794&lt;=7,15,IF(BY794&lt;=9.5,16,IF(BY794&lt;=12,17,IF(BY794&lt;=14.5,18,IF(BY794&lt;=17,19,IF(BY794&lt;=19.5,20,IF(BY794&lt;=22,21,IF(BY794&lt;=24.5,22,IF(BY794&lt;=27,23,IF(BY794&lt;=30,24,"Fuera de rango")))))))))))))))))))))))))</f>
        <v>5</v>
      </c>
      <c r="CB794" s="9" t="n">
        <v>-4.5</v>
      </c>
      <c r="CC794" s="10" t="n">
        <f aca="false">18.5- (0.3*H794)</f>
        <v>13.7</v>
      </c>
      <c r="CD794" s="10" t="n">
        <f aca="false">(CB794)-(CC794)</f>
        <v>-18.2</v>
      </c>
      <c r="CE794" s="10" t="str">
        <f aca="false">IF(CD794="","",IF(CD794&lt;-27.5,"De -30 a -28",IF(CD794&lt;-25,"De -27,5 a -25,5",IF(CD794&lt;-22.5,"De -25 a -23",IF(CD794&lt;-20,"De -22,5 a -20,5",IF(CD794&lt;-17.5,"De -20 a -18",IF(CD794&lt;-15,"De -17,5 a -15,5",IF(CD794&lt;-12.5,"De -15 a -13",IF(CD794&lt;-10,"De -12,5 a -10,5",IF(CD794&lt;-7.5,"De -10 a -8",IF(CD794&lt;-5,"De -7,5 a -5,5",IF(CD794&lt;-2.5,"De -5 a -3",IF(CD794&lt;0,"De -2,5 a -0,5",IF(CD794&lt;=2,"De 0 a 2",IF(CD794&lt;=4.5,"De 2,5 a 4,5",IF(CD794&lt;=7,"De 5 a 7",IF(CD794&lt;=9.5,"De 7,5 a 9,5",IF(CD794&lt;=12,"De 10 a 12",IF(CD794&lt;=14.5,"De 12,5 a 14,5",IF(CD794&lt;=17,"De 15 a 17",IF(CD794&lt;=19.5,"De 17,5 a 19,5",IF(CD794&lt;=22,"De 20 a 22",IF(CD794&lt;=24.5,"De 22,5 a 24,5",IF(CD794&lt;=27,"De 25 a 27","De 27,5 a 30"))))))))))))))))))))))))</f>
        <v>De -20 a -18</v>
      </c>
      <c r="CF794" s="12" t="n">
        <f aca="false">IF(CD794="","",IF(CD794&lt;-27.5,1,IF(CD794&lt;-25,2,IF(CD794&lt;-22.5,3,IF(CD794&lt;-20,4,IF(CD794&lt;-17.5,5,IF(CD794&lt;-15,6,IF(CD794&lt;-12.5,7,IF(CD794&lt;-10,8,IF(CD794&lt;-7.5,9,IF(CD794&lt;-5,10,IF(CD794&lt;-2.5,11,IF(CD794&lt;0,12,IF(CD794&lt;2.5,13,IF(CD794&lt;5,14,IF(CD794&lt;7.5,15,IF(CD794&lt;10,16,IF(CD794&lt;12.5,17,IF(CD794&lt;15,18,IF(CD794&lt;17.5,19,IF(CD794&lt;20,20,IF(CD794&lt;22.5,21,IF(CD794&lt;25,22,IF(CD794&lt;27.5,23,24))))))))))))))))))))))))</f>
        <v>5</v>
      </c>
      <c r="CG794" s="9" t="n">
        <v>-2.75</v>
      </c>
      <c r="CH794" s="10" t="str">
        <f aca="false">IF(CG794="","",IF(AND(CG794&gt;=-10,CG794&lt;=-9.5),"-10 a -9,5",IF(AND(CG794&gt;-9.5,CG794&lt;=-8.5),"-9 a -8,5",IF(AND(CG794&gt;-8.5,CG794&lt;=-7.5),"-8 a -7,5",IF(AND(CG794&gt;-7.5,CG794&lt;=-6.5),"-7 a -6,5",IF(AND(CG794&gt;-6.5,CG794&lt;=-5.5),"-6 a -5,5",IF(AND(CG794&gt;-5.5,CG794&lt;=-4.5),"-5 a -4,5",IF(AND(CG794&gt;-4.5,CG794&lt;=-3.5),"-4 a -3,5",IF(AND(CG794&gt;-3.5,CG794&lt;=-2.5),"-3 a -2,5",IF(CG794=-2.25,"-2,25",IF(AND(CG794&gt;-2.5,CG794&lt;=-1.5),"-2 a -1,5",IF(AND(CG794&gt;-1.5,CG794&lt;=-0.5),"-1 a -0,5",IF(AND(CG794&gt;-0.5,CG794&lt;=0.5),"0 a 0,5",IF(AND(CG794&gt;0.5,CG794&lt;=1.5),"1 a 1,5",IF(AND(CG794&gt;1.5,CG794&lt;=2.5),"2 a 2,5",IF(AND(CG794&gt;2.5,CG794&lt;=3.5),"3 a 3,5",IF(AND(CG794&gt;3.5,CG794&lt;=4.5),"4 a 4,5",IF(AND(CG794&gt;4.5,CG794&lt;=5.5),"5 a 5,5",IF(AND(CG794&gt;5.5,CG794&lt;=6.5),"6 a 6,5",IF(AND(CG794&gt;6.5,CG794&lt;=7.5),"7 a 7,5",IF(AND(CG794&gt;7.5,CG794&lt;=8.5),"8 a 8,5",IF(AND(CG794&gt;8.5,CG794&lt;=9.5),"9 a 9,5",IF(CG794&gt;=10,"10","Fuera de rango")))))))))))))))))))))))</f>
        <v>-3 a -2,5</v>
      </c>
      <c r="CI794" s="11" t="n">
        <f aca="false">IF(CG794="","",IF(CG794=-2.25,"NORMA",IF(CG794&lt;=-9.5,1,IF(CG794&lt;=-8.5,2,IF(CG794&lt;=-7.5,3,IF(CG794&lt;=-6.5,4,IF(CG794&lt;=-5.5,5,IF(CG794&lt;=-4.5,6,IF(CG794&lt;=-3.5,7,IF(CG794&lt;=-2.5,8,IF(CG794&lt;=-1.5,9,IF(CG794&lt;=-0.5,10,IF(CG794&lt;=0.5,11,IF(CG794&lt;=1.5,12,IF(CG794&lt;=2.5,13,IF(CG794&lt;=3.5,14,IF(CG794&lt;=4.5,15,IF(CG794&lt;=5.5,16,IF(CG794&lt;=6.5,17,IF(CG794&lt;=7.5,18,IF(CG794&lt;=8.5,19,IF(CG794&lt;=9.5,20,IF(CG794=10,21,"Fuera de rango")))))))))))))))))))))))</f>
        <v>8</v>
      </c>
      <c r="CJ794" s="9" t="n">
        <v>1.75</v>
      </c>
      <c r="CK794" s="10" t="str">
        <f aca="false">IF(CJ794="","",IF(AND(CJ794&gt;=-6,CJ794&lt;=-5.5),"-6 a -5,5",IF(AND(CJ794&gt;-5.5,CJ794&lt;=-4.5),"-5 a -4,5",IF(AND(CJ794&gt;-4.5,CJ794&lt;=-3.5),"-4 a -3,5",IF(AND(CJ794&gt;-3.5,CJ794&lt;=-2.5),"-3 a -2,5",IF(AND(CJ794&gt;-2.5,CJ794&lt;=-1.5),"-2 a -1,5",IF(AND(CJ794&gt;-1.5,CJ794&lt;=-0.5),"-1 a -0,5",IF(AND(CJ794&gt;-0.5,CJ794&lt;=0.5),"0 a 0,5",IF(AND(CJ794&gt;0.5,CJ794&lt;=1.5),"1 a 1,5",IF(AND(CJ794&gt;1.5,CJ794&lt;2.5),"2",IF(AND(CJ794&gt;=2.5,CJ794&lt;=3),"2,5 a 3",IF(AND(CJ794&gt;3,CJ794&lt;=4),"3,5 a 4",IF(AND(CJ794&gt;4,CJ794&lt;=5),"4,5 a 5",IF(AND(CJ794&gt;5,CJ794&lt;=6),"5,5 a 6",IF(AND(CJ794&gt;6,CJ794&lt;=7),"6,5 a 7",IF(AND(CJ794&gt;7,CJ794&lt;=8),"7,5 a 8",IF(AND(CJ794&gt;8,CJ794&lt;=9.5),"8,5 a 9,5",IF(CJ794=10,"10","Fuera de rango"))))))))))))))))))</f>
        <v>2</v>
      </c>
      <c r="CL794" s="11" t="str">
        <f aca="false">IF(CK794="","",IF(OR(CK794="-6 a -5,5",CK794="-6 - -5,5"),1,IF(OR(CK794="-5 a -4,5",CK794="-5 - -4,5"),2,IF(OR(CK794="-4 a -3,5",CK794="-4 - -3,5"),3,IF(OR(CK794="-3 a -2,5",CK794="-3 - -2,5"),4,IF(OR(CK794="-2 a -1,5",CK794="-2 - -1,5"),5,IF(OR(CK794="-1 a -0,5",CK794="-1 - -0,5"),6,IF(OR(CK794="0 a 0,5",CK794="0 - 0,5"),7,IF(OR(CK794="1 a 1,5",CK794="1 - 1,5"),8,IF(CK794="2","NORMA",IF(OR(CK794="2,5 a 3",CK794="2,5 - 3"),9,IF(OR(CK794="3,5 a 4",CK794="3,5 - 4"),10,IF(OR(CK794="4,5 a 5",CK794="4,5 - 5"),11,IF(OR(CK794="5,5 a 6",CK794="5,5 - 6"),12,IF(OR(CK794="6,5 a 7",CK794="6,5 - 7"),13,IF(OR(CK794="7,5 a 8",CK794="7,5 - 8"),14,IF(OR(CK794="8,5 a 9",CK794="8,5 - 9,5",CK794="9 a 9,5"),15,IF(CK794="10",15,IF(OR(CK794="0,5 a 1",CK794="0,5 - 1"),7,"Fuera de rango")))))))))))))))))))</f>
        <v>NORMA</v>
      </c>
      <c r="CO794" s="10" t="str">
        <f aca="false">IF(CM794&gt;0,"EME"," ")</f>
        <v> </v>
      </c>
      <c r="CQ794" s="10" t="str">
        <f aca="false">IF(CP794&gt;0,"0", " ")</f>
        <v> </v>
      </c>
      <c r="CR794" s="10" t="str">
        <f aca="false">IF(CP794&gt;0,"EME"," ")</f>
        <v> </v>
      </c>
      <c r="CS794" s="9" t="n">
        <v>0.5</v>
      </c>
      <c r="CV794" s="9" t="n">
        <v>0</v>
      </c>
      <c r="CY794" s="9" t="n">
        <v>0</v>
      </c>
      <c r="DB794" s="9" t="n">
        <v>0</v>
      </c>
      <c r="DC794" s="11" t="str">
        <f aca="false">IF(DB794&lt;0,"2"," ")</f>
        <v> </v>
      </c>
      <c r="DD794" s="11" t="str">
        <f aca="false">IF(DB794&lt;0,"MIO"," ")</f>
        <v> </v>
      </c>
      <c r="DE794" s="9" t="n">
        <v>-2</v>
      </c>
      <c r="DF794" s="10" t="str">
        <f aca="false">IF(DE794&lt;0,"3"," ")</f>
        <v>3</v>
      </c>
      <c r="DG794" s="10" t="str">
        <f aca="false">IF(DE794&lt;0,"AST"," ")</f>
        <v>AST</v>
      </c>
      <c r="DH794" s="9" t="n">
        <v>-0.5</v>
      </c>
      <c r="DI794" s="10" t="str">
        <f aca="false">IF(DH794&lt;0,"3"," ")</f>
        <v>3</v>
      </c>
      <c r="DJ794" s="10" t="str">
        <f aca="false">IF(DH794&lt;0,"AST"," ")</f>
        <v>AST</v>
      </c>
      <c r="DK794" s="9" t="n">
        <v>0</v>
      </c>
      <c r="DL794" s="10" t="str">
        <f aca="false">IF(DK794&gt;0,"4"," ")</f>
        <v> </v>
      </c>
      <c r="DM794" s="10" t="str">
        <f aca="false">IF(DK794&gt;0,"PRE"," ")</f>
        <v> </v>
      </c>
      <c r="DN794" s="9" t="n">
        <v>0</v>
      </c>
      <c r="DO794" s="10" t="str">
        <f aca="false">IF(DN794&gt;0,"4"," ")</f>
        <v> </v>
      </c>
      <c r="DP794" s="10" t="str">
        <f aca="false">IF(DN794&gt;0,"PRE"," ")</f>
        <v> </v>
      </c>
      <c r="DS794" s="12" t="str">
        <f aca="false">CONCATENATE(CO794,CU794,DA794,DG794,DM794)</f>
        <v> AST </v>
      </c>
      <c r="DT794" s="10" t="e">
        <f aca="false" t="array" ref="DT794">_xlfn.IFS(DS794="EME    ","0", DS794=" HIP   ","1", DS794="  MIO  ","2", DS794="   AST ","3", DS794="    PRE","4", DS794="EME   PRE","5", DS794=" HIP  PRE","6", DS794=" HIP AST ","7", DS794="  MIO PRE","8", DS794="  MIOAST ","9", DS794="   ASTPRE","10",DS794=" HIP ASTPRE","11", DS794="  MIOASTPRE","12", DS794="     ","0")</f>
        <v>#N/A</v>
      </c>
      <c r="DV794" s="1" t="e">
        <f aca="false" t="array" ref="DV794">_xlfn.IFS(DU794="SI","2", DU794="NO","1")</f>
        <v>#N/A</v>
      </c>
      <c r="DX794" s="11" t="str">
        <f aca="false">IF(DW794=0,"1","2")</f>
        <v>1</v>
      </c>
      <c r="DY794" s="11" t="str">
        <f aca="false" t="array" ref="DY794">_xlfn.IFS(DW794=0,"0", DW794=0.25, "1", DW794=0.5,"2", DW794=0.75,"3", DW794=1,"4",DW794=1.25,"5", DW794=1.5,"6", DW794=1.75,"7", DW794=2,"8")</f>
        <v>0</v>
      </c>
      <c r="EA794" s="11" t="str">
        <f aca="false">IF(DZ794=0,"1","2")</f>
        <v>1</v>
      </c>
      <c r="EB794" s="11" t="str">
        <f aca="false" t="array" ref="EB794">_xlfn.IFS(DZ794=0,"0", DZ794=0.25, "1", DZ794=0.5,"2", DZ794=0.75,"3", DZ794=1,"4",DZ794=1.25,"5", DZ794=1.5,"6", DZ794=1.75,"7", DZ794=2,"8")</f>
        <v>0</v>
      </c>
      <c r="ED794" s="10" t="str">
        <f aca="false">IF(EC794=0,"1","2")</f>
        <v>1</v>
      </c>
      <c r="EE794" s="11" t="str">
        <f aca="false" t="array" ref="EE794">_xlfn.IFS(EC794=0,"0", EC794=-0.25, "1", EC794=-0.5,"2", EC794=-0.75,"3", EC794=-1,"4",EC794=-1.25,"5", EC794=-1.5,"6", EC794=-1.75,"7", EC794=-2,"8", EC794=-2.25,"9",EC794=-2.5,"10", EC794=-2.75,"11", EC794=-3,"12", EC794=-3.25,"13", EC794=-3.5,"14", EC794=-3.75,"15",EC794=-4,"16")</f>
        <v>0</v>
      </c>
      <c r="EG794" s="10" t="str">
        <f aca="false">IF(EF794=0,"1","2")</f>
        <v>1</v>
      </c>
      <c r="EH794" s="11" t="str">
        <f aca="false" t="array" ref="EH794">_xlfn.IFS(EF794=0,"0", EF794=-0.25, "1", EF794=-0.5,"2", EF794=-0.75,"3", EF794=-1,"4",EF794=-1.25,"5", EF794=-1.5,"6", EF794=-1.75,"7", EF794=-2,"8", EF794=-2.25,"9",EF794=-2.5,"10", EF794=-2.75,"11", EF794=-3,"12", EF794=-3.25,"13", EF794=-3.5,"14", EF794=-3.75,"15",EF794=-4,"16")</f>
        <v>0</v>
      </c>
      <c r="EJ794" s="11" t="str">
        <f aca="false">IF(EI794=0,"1","2")</f>
        <v>1</v>
      </c>
      <c r="EK794" s="11" t="str">
        <f aca="false" t="array" ref="EK794">_xlfn.IFS(EI794=0,"0", EI794=-0.25, "1", EI794=-0.5,"2", EI794=-0.75,"3", EI794=-1,"4",EI794=-1.25,"5", EI794=-1.5,"6", EI794=-1.75,"7", EI794=-2,"8", EI794=-2.25,"9", EI794=-2.25,"9",EI794=-2.5,"10", EI794=-2.75,"11", EI794=-3,"12", EI794=-3.25,"13", EI794=-3.5,"14", EI794=-3.75,"15",EI794=-4,"16", EI794=0.25, "17", EI794=0.5, "18")</f>
        <v>0</v>
      </c>
      <c r="EM794" s="11" t="str">
        <f aca="false">IF(EL794=0,"1","2")</f>
        <v>1</v>
      </c>
      <c r="EN794" s="11" t="str">
        <f aca="false" t="array" ref="EN794">_xlfn.IFS(EL794=0.25,"17",EL794=0.5,"18", EL794=0,"0", EL794=-0.25, "1", EL794=-0.5,"2", EL794=-0.75,"3", EL794=-1,"4",EL794=-1.25,"5", EL794=-1.5,"6", EL794=-1.75,"7", EL794=-2,"8",EL794= -2.25,"9",EL794=-2.5,"10",EL794= -2.75,"11",EL794= -3,"12",EL794= -3.25,"13",EL794= -3.5,"14",EL794= -3.75,"15",EL794=-4,"16")</f>
        <v>0</v>
      </c>
      <c r="EP794" s="11" t="str">
        <f aca="false">IF(EO794=0,"1","2")</f>
        <v>1</v>
      </c>
      <c r="EQ794" s="11" t="str">
        <f aca="false" t="array" ref="EQ794">_xlfn.IFS(EO794=0,"0", EO794=0.25, "1", EO794=0.5,"2", EO794=0.75,"3", EO794=1,"4",EO794=1.25,"5", EO794=1.5,"6", EO794=1.75,"7", EO794=2,"8", EO794=2.25,"9", EO794=2.25,"9",EO794=2.5,"10", EO794=2.75,"11", EO794=3,"12", EO794=3.25,"13", EO794=3.5,"14", EO794=3.75,"15",EO794=4,"16", EO794=-0.25, "17", bq=-0.5, "18")</f>
        <v>0</v>
      </c>
      <c r="ES794" s="11" t="str">
        <f aca="false">IF(ER794=0,"1","2")</f>
        <v>1</v>
      </c>
      <c r="ET794" s="11" t="str">
        <f aca="false" t="array" ref="ET794">_xlfn.IFS(ER794=0,"0", ER794=0.25, "1", ER794=0.5,"2", ER794=0.75,"3", ER794=1,"4",ER794=1.25,"5", ER794=1.5,"6", ER794=1.75,"7", ER794=2,"8", ER794=2.25,"9", ER794=2.25,"9",ER794=2.5,"10", ER794=2.75,"11", ER794=3,"12", ER794=3.25,"13", ER794=3.5,"14", ER794=3.75,"15",ER794=4,"16", ER794=-0.25, "17", bq=-0.5, "18")</f>
        <v>0</v>
      </c>
      <c r="EV794" s="14" t="e">
        <f aca="false">VLOOKUP(EU794,LEYENDA!$G$2:$H$8,2,TRUE())</f>
        <v>#N/A</v>
      </c>
      <c r="EW794" s="14" t="e">
        <f aca="false" t="array" ref="EW794">_xlfn.IFS(EV794="0-5","1", EV794="6-12","2", EV794="13-18","3", EV794="19-24","4", EV794="25-36","5", EV794="37-48","6", EV794="49-60","7")</f>
        <v>#N/A</v>
      </c>
    </row>
    <row r="795" customFormat="false" ht="13.5" hidden="false" customHeight="false" outlineLevel="0" collapsed="false">
      <c r="A795" s="1" t="n">
        <v>314</v>
      </c>
      <c r="B795" s="2" t="n">
        <v>1</v>
      </c>
      <c r="C795" s="33" t="n">
        <v>41744</v>
      </c>
      <c r="E795" s="5" t="str">
        <f aca="false">VLOOKUP(A795,'286'!$A$3:$J$6279,10,FALSE())</f>
        <v>VALLEJO BERMEJO, MARÍA</v>
      </c>
      <c r="F795" s="4" t="str">
        <f aca="false">VLOOKUP(A795,'286'!$A$3:$I$1768,3,FALSE())</f>
        <v>VABERMA</v>
      </c>
      <c r="G795" s="6" t="n">
        <f aca="false">VLOOKUP(A795,'286'!$A$3:$I$1768,4,FALSE())</f>
        <v>27882</v>
      </c>
      <c r="H795" s="7" t="n">
        <f aca="false">YEAR(C795)-YEAR(G795)</f>
        <v>38</v>
      </c>
      <c r="I795" s="1" t="str">
        <f aca="false">VLOOKUP(H795,LEYENDA!$C$2:$D$6,2,TRUE())</f>
        <v>25-40</v>
      </c>
      <c r="J795" s="5" t="str">
        <f aca="false">VLOOKUP(A795,'286'!$A$3:$I$1768,7,FALSE())</f>
        <v>M</v>
      </c>
      <c r="K795" s="8" t="n">
        <f aca="false">VLOOKUP(A795,'286'!$A$3:$I$1768,2,FALSE())</f>
        <v>0</v>
      </c>
      <c r="L795" s="4" t="str">
        <f aca="false">VLOOKUP(A795,'286'!$A$3:$I$1768,8,FALSE())</f>
        <v>D</v>
      </c>
      <c r="M795" s="4" t="str">
        <f aca="false">VLOOKUP(A795,'286'!$A$3:$I$1768,9,FALSE())</f>
        <v>I</v>
      </c>
      <c r="N795" s="8" t="str">
        <f aca="false">IF(R795=O795, "MISMA","CONTRARIA")</f>
        <v>CONTRARIA</v>
      </c>
      <c r="O795" s="8" t="str">
        <f aca="false" t="array" ref="O795">_xlfn.IFS(L795="D","1", L795="I","2")</f>
        <v>1</v>
      </c>
      <c r="P795" s="8" t="e">
        <f aca="false" t="array" ref="P795">_xlfn.IFS(K795="OD","1", K795="OI","2")</f>
        <v>#N/A</v>
      </c>
      <c r="Q795" s="1" t="str">
        <f aca="false" t="array" ref="Q795">_xlfn.IFS(J795="M","1", J795="H","2")</f>
        <v>1</v>
      </c>
      <c r="R795" s="8" t="str">
        <f aca="false" t="array" ref="R795">_xlfn.IFS(M795="D","1", M795="I","2")</f>
        <v>2</v>
      </c>
      <c r="S795" s="1" t="str">
        <f aca="false" t="array" ref="S795">_xlfn.IFS(N795="CONTRARIA", "1",N795= "MISMA","2")</f>
        <v>1</v>
      </c>
      <c r="T795" s="1" t="str">
        <f aca="false" t="array" ref="T795">_xlfn.IFS(I795="0-12","1", I795="13-24","2", I795="25-40","3", I795="41-60","4", I795="61-100","5")</f>
        <v>3</v>
      </c>
      <c r="U795" s="9" t="n">
        <v>4</v>
      </c>
      <c r="V795" s="10" t="str">
        <f aca="false">IF(U795="","",IF(AND(U795&gt;=-9,U795&lt;=-6.5),"-9 a -6,5",IF(AND(U795&gt;=-6,U795&lt;=-3.5),"-6 a -3,5",IF(AND(U795&gt;=-3,U795&lt;=-1),"-3 a -1",IF(U795=-0.5,"-0,5",IF(AND(U795&gt;=0,U795&lt;=2.5),"0 a 2,5",IF(AND(U795&gt;=3,U795&lt;=5.5),"3 a 5,5",IF(AND(U795&gt;=6,U795&lt;=8.5),"6 a 8,5",IF(AND(U795&gt;=9,U795&lt;=20),"9 a 20","Fuera de rango")))))))))</f>
        <v>3 a 5,5</v>
      </c>
      <c r="W795" s="11" t="n">
        <f aca="false">IF(V795="","",IF(V795="-9 a -6,5",2,IF(V795="-6 a -3,5",3,IF(V795="-3 a -1",4,IF(V795="-0,5","NORMA",IF(V795="0 a 2,5",5,IF(V795="3 a 5,5",6,IF(V795="6 a 8,5",7,IF(V795="9 a 20",8,"Fuera de rango")))))))))</f>
        <v>6</v>
      </c>
      <c r="X795" s="9" t="n">
        <v>12</v>
      </c>
      <c r="Y795" s="11" t="str">
        <f aca="false">IF(X795="","",IF(AND(X795&gt;=0,X795&lt;=4),"0 a 4",IF(AND(X795&gt;=4.5,X795&lt;=8.5),"4,5 a 8,5",IF(X795=9,"9",IF(AND(X795&gt;=9.5,X795&lt;=13),"9,5 a 13",IF(AND(X795&gt;=13.5,X795&lt;=20),"13,5 a 20",IF(AND(X795&gt;=20.5,X795&lt;=35),"20,5 a 35","Fuera de rango")))))))</f>
        <v>9,5 a 13</v>
      </c>
      <c r="Z795" s="11" t="n">
        <f aca="false">IF(Y795="","",IF(Y795="0 a 4",1,IF(Y795="4,5 a 8,5",2,IF(Y795="9","NORMA",IF(Y795="9,5 a 13",3,IF(Y795="13,5 a 20",4,IF(Y795="20,5 a 35",5,"Fuera de rango")))))))</f>
        <v>3</v>
      </c>
      <c r="AA795" s="9" t="n">
        <v>22</v>
      </c>
      <c r="AB795" s="10" t="str">
        <f aca="false">IF(AA795="","",IF(AND(AA795&gt;=0,AA795&lt;=9),"0 a 9",IF(AND(AA795&gt;=9.5,AA795&lt;=18.5),"9,5 a 18,5",IF(AA795=19,"19",IF(AND(AA795&gt;=19.5,AA795&lt;=28),"19,5 a 28",IF(AND(AA795&gt;=28.5,AA795&lt;=40),"28,5 a 40","Fuera de rango"))))))</f>
        <v>19,5 a 28</v>
      </c>
      <c r="AC795" s="11" t="n">
        <f aca="false" t="array" ref="AC795">_xlfn.IFS(AB795="","",AB795="0 a 9",1,AB795="9,5 a 18,5",2,AB795="19","NORMA",AB795="19,5 a 28",3,AB795="28,5 a 40",4,TRUE(),"Fuera de rango")</f>
        <v>3</v>
      </c>
      <c r="AD795" s="9" t="n">
        <v>14</v>
      </c>
      <c r="AE795" s="10" t="str">
        <f aca="false">IF(AD795="","",IF(AND(AD795&gt;=-10,AD795&lt;=0),"De -10 a 0",IF(AND(AD795&gt;=0.5,AD795&lt;=9.5),"0,5 a 9,5",IF(AD795=10,"10",IF(AND(AD795&gt;=10.5,AD795&lt;=20),"10,5 a 20",IF(AND(AD795&gt;=20.5,AD795&lt;=40),"20,5 a 40","Fuera de rango"))))))</f>
        <v>10,5 a 20</v>
      </c>
      <c r="AF795" s="12" t="n">
        <f aca="false">IF(AD795="","",IF(AND(AD795&gt;=-10,AD795&lt;=0),1,IF(AND(AD795&gt;=0.5,AD795&lt;=9.5),2,IF(AD795=10,"NORMA",IF(AND(AD795&gt;=10.5,AD795&lt;=20),3,IF(AND(AD795&gt;=20.5,AD795&lt;=40),4,""))))))</f>
        <v>3</v>
      </c>
      <c r="AG795" s="9" t="n">
        <v>8</v>
      </c>
      <c r="AH795" s="10" t="str">
        <f aca="false">IF(AG795="","",IF(AND(AG795&gt;=0,AG795&lt;=4),"0 a 4",IF(AND(AG795&gt;=4.5,AG795&lt;=8.5),"4,5 a 8,5",IF(AG795=9,"9",IF(AND(AG795&gt;=9.5,AG795&lt;=13),"9,5 a 13",IF(AND(AG795&gt;=13.5,AG795&lt;=25),"13,5 a 25","Fuera de rango"))))))</f>
        <v>4,5 a 8,5</v>
      </c>
      <c r="AI795" s="10" t="n">
        <f aca="false">IF(AH795="","",IF(AH795="0 a 4",1,IF(AH795="4,5 a 8,5",2,IF(AH795="9","NORMA",IF(AH795="9,5 a 13",3,IF(AH795="13,5 a 25",4,""))))))</f>
        <v>2</v>
      </c>
      <c r="AJ795" s="9" t="n">
        <v>4</v>
      </c>
      <c r="AK795" s="10" t="str">
        <f aca="false">IF(AJ795="","",IF(AND(AJ795&gt;=-15,AJ795&lt;=-10.5),"-15 a -10,5",IF(AND(AJ795&gt;=-10,AJ795&lt;=-4),"-10 a -4",IF(AND(AJ795&gt;=-4.5,AJ795&lt;=0),"-4,5 a 0",IF(AND(AJ795&gt;=0.5,AJ795&lt;=4.5),"0,5 a 4,5",IF(AJ795=5,"5",IF(AND(AJ795&gt;=5.5,AJ795&lt;=10),"5,5 a 10",IF(AND(AJ795&gt;=10.5,AJ795&lt;=20),"10,5 a 20","Fuera de rango"))))))))</f>
        <v>0,5 a 4,5</v>
      </c>
      <c r="AL795" s="11" t="n">
        <f aca="false">IF(AK795="","",IF(AK795="-15 a -10,5",1,IF(AK795="-10 a -4",2,IF(AK795="-4,5 a 0",3,IF(AK795="0,5 a 4,5",4,IF(AK795="5","NORMA",IF(AK795="5,5 a 10",5,IF(AK795="10,5 a 20",6,"Error"))))))))</f>
        <v>4</v>
      </c>
      <c r="AM795" s="9" t="n">
        <v>0.5</v>
      </c>
      <c r="AN795" s="10" t="str">
        <f aca="false">IF(AM795="","",IF(AND(AM795&gt;=-7.5,AM795&lt;=-5.5),"-7,5 a -5,5",IF(AND(AM795&gt;=-5,AM795&lt;=-3),"-5 a -3",IF(AND(AM795&gt;=-2.5,AM795&lt;=-0.5),"-2,5 a -0,5",IF(AM795=0,"0,00",IF(AND(AM795&gt;=0.5,AM795&lt;=2.5),"0,5 a 2,5",IF(AND(AM795&gt;=3,AM795&lt;=5),"3 a 5",IF(AND(AM795&gt;=5.5,AM795&lt;=7.5),"5,5 a 7,5",IF(AND(AM795&gt;=8,AM795&lt;=10),"8 a 10","Fuera de rango")))))))))</f>
        <v>0,5 a 2,5</v>
      </c>
      <c r="AO795" s="11" t="n">
        <f aca="false">IF(AN795="","",IF(AN795="-7,5 a -5,5",1,IF(AN795="-5 a -3",2,IF(AN795="-2,5 a -0,5",3,IF(AN795="0,00","NORMA",IF(AN795="0,5 a 2,5",4,IF(AN795="3 a 5",5,IF(AN795="5,5 a 7,5",6,IF(AN795="8 a 10",7,"Error")))))))))</f>
        <v>4</v>
      </c>
      <c r="AP795" s="9" t="n">
        <v>-2</v>
      </c>
      <c r="AQ795" s="10" t="str">
        <f aca="false">IF(AP795="","",IF(AND(AP795&gt;=-20,AP795&lt;=-9.5),"-20 a -9,5",IF(AND(AP795&gt;=-9,AP795&lt;=-6.5),"-9 a -6,5",IF(AP795=-6,"-6",IF(AND(AP795&gt;=-5.5,AP795&lt;=-3),"-5,5 a -3",IF(AND(AP795&gt;=-2.5,AP795&lt;=0),"-2,5 a 0",IF(AND(AP795&gt;=0.5,AP795&lt;=3),"0,5 a 3",IF(AND(AP795&gt;=3.5,AP795&lt;=6),"3,5 a 6",IF(AND(AP795&gt;=6.5,AP795&lt;=9),"6,5 a 9",IF(AND(AP795&gt;=9.5,AP795&lt;=20),"9,5 a 20","Fuera de rango"))))))))))</f>
        <v>-2,5 a 0</v>
      </c>
      <c r="AR795" s="11" t="n">
        <f aca="false">IF(AQ795="","",IF(AQ795="-20 a -9,5",1,IF(AQ795="-9 a -6,5",2,IF(AQ795="-6","NORMA",IF(AQ795="-5,5 a -3",3,IF(AQ795="-2,5 a 0",4,IF(AQ795="0,5 a 3",5,IF(AQ795="3,5 a 6",6,IF(AQ795="6,5 a 9",7,IF(AQ795="9,5 a 20",8,""))))))))))</f>
        <v>4</v>
      </c>
      <c r="AS795" s="9" t="n">
        <v>6</v>
      </c>
      <c r="AT795" s="10" t="str">
        <f aca="false">IF(AS795="","",IF(AND(AS795&gt;=-16,AS795&lt;=-14),"-16 a -14",IF(AND(AS795&gt;=-13.5,AS795&lt;=-11.5),"-13,5 a -11,5",IF(AND(AS795&gt;=-11,AS795&lt;=-9),"-11 a -9",IF(AND(AS795&gt;=-8.5,AS795&lt;=-6.5),"-8,5 a -6,5",IF(AND(AS795&gt;=-6,AS795&lt;=-4),"-6 a -4",IF(AND(AS795&gt;=-3.5,AS795&lt;=-1.5),"-3,5 a -1,5",IF(AND(AS795&gt;=-1,AS795&lt;=1),"-1 a 1",IF(AND(AS795&gt;=1.5,AS795&lt;=3.5),"1,5 a 3,5",IF(AND(AS795&gt;=4,AS795&lt;=6),"4 a 6",IF(AND(AS795&gt;=6.5,AS795&lt;=8.5),"6,5 a 8,5",IF(AND(AS795&gt;=9,AS795&lt;=11),"9 a 11",IF(AND(AS795&gt;=11.5,AS795&lt;=13.5),"11,5 a 13,5",IF(AND(AS795&gt;=14,AS795&lt;=16),"14 a 16",IF(AND(AS795&gt;=16.5,AS795&lt;=18.5),"16,5 a 18,5",IF(AND(AS795&gt;=19,AS795&lt;=21),"19 a 21","Fuera de rango"))))))))))))))))</f>
        <v>4 a 6</v>
      </c>
      <c r="AU795" s="11" t="str">
        <f aca="false" t="array" ref="AU795">IF(AT795="","",_xlfn.IFS(AT795="-16 a -14",1,AT795="-13,5 a -11,5",2,AT795="-11 a -9",3,AT795="-8,5 a -6,5",4,AT795="-6 a -4",5,AT795="-3,5 a -1,5",6,AT795="-1 a 1",7,AT795="1,5 a 3,5",8,AT795="4 a 6","NORMA",AT795="6,5 a 8,5",9,AT795="9 a 11",10,AT795="11,5 a 13,5",11,AT795="14 a 16",12,AT795="16,5 a 18,5",13,AT795="19 a 21",14,TRUE(),""))</f>
        <v>NORMA</v>
      </c>
      <c r="AV795" s="9" t="n">
        <v>0.5</v>
      </c>
      <c r="AW795" s="10" t="str">
        <f aca="false">IF(AV795="","",IF(AND(AV795&gt;=-1,AV795&lt;=-0.5),"-1 a -0,5",IF(AND(AV795&gt;-0.5,AV795&lt;=0),"De -0,5 a 0",IF(AND(AV795&gt;=0.25,AV795&lt;=0.75),"0,25 a 0,75",IF(AND(AV795&gt;=1,AV795&lt;=1.5),"1 a 1,5",IF(AND(AV795&gt;=1.75,AV795&lt;=2.25),"1,75 a 2,25",IF(AND(AV795&gt;=2.5,AV795&lt;=3),"2,5 a 3",IF(AND(AV795&gt;=3.25,AV795&lt;=3.75),"3,25 a 3,75","Fuera de rango"))))))))</f>
        <v>0,25 a 0,75</v>
      </c>
      <c r="AX795" s="10" t="str">
        <f aca="false">IF(AW795="","",IF(OR(AW795="-1 a -0,5",AW795="-1 a -0.5"),1,IF(OR(AW795="De -0,5 a 0",AW795="-0,5 a 0",AW795="De -0.5 a 0"),2,IF(OR(AW795="0,25 a 0,75",AW795="0.25 a 0.75"),"NORMA",IF(OR(AW795="1 a 1,5",AW795="1 a 1.5"),3,IF(OR(AW795="1,75 a 2,25",AW795="1.75 a 2.25"),4,IF(OR(AW795="2,5 a 3",AW795="2.5 a 3"),5,IF(OR(AW795="3,25 a 3,75",AW795="3.25 a 3.75"),6,""))))))))</f>
        <v>NORMA</v>
      </c>
      <c r="AY795" s="9" t="n">
        <v>1</v>
      </c>
      <c r="AZ795" s="10" t="str">
        <f aca="false">IF(AY795="","",IF(AND(AY795&gt;=-20,AY795&lt;=-9.5),"-20 a -9,5",IF(AND(AY795&gt;=-9,AY795&lt;=-6.5),"-9 a -6,5",IF(AY795=-6,"-6",IF(AND(AY795&gt;=-5.5,AY795&lt;=-3),"-5,5 a -3",IF(AND(AY795&gt;=-2.5,AY795&lt;=0),"-2,5 a 0",IF(AND(AY795&gt;=0.5,AY795&lt;=3),"0,5 a 3",IF(AND(AY795&gt;=3.5,AY795&lt;=6),"3,5 a 6","Fuera de rango"))))))))</f>
        <v>0,5 a 3</v>
      </c>
      <c r="BA795" s="11" t="n">
        <f aca="false">IF(AZ795="","",IF(AZ795="-20 a -9,5",1,IF(AZ795="-9 a -6,5",2,IF(AZ795="-6","NORMA",IF(AZ795="-5,5 a -3",3,IF(AZ795="-2,5 a 0",4,IF(AZ795="0,5 a 3",5,IF(AZ795="3,5 a 6",6,""))))))))</f>
        <v>5</v>
      </c>
      <c r="BB795" s="9" t="n">
        <v>22</v>
      </c>
      <c r="BC795" s="10" t="str">
        <f aca="false" t="array" ref="BC795">IF(BB795="","",_xlfn.IFS(AND(BB795&gt;=0,BB795&lt;=2),"0 a 2",AND(BB795&gt;=2.5,BB795&lt;=4.5),"2,5 a 4,5",AND(BB795&gt;=5,BB795&lt;=7),"5 a 7",AND(BB795&gt;=7.5,BB795&lt;=9.5),"7,5 a 9,5",AND(BB795&gt;=10,BB795&lt;=12),"10 a 12",AND(BB795&gt;=12.5,BB795&lt;=14.5),"12,5 a 14,5",BB795=15,"15",AND(BB795&gt;=15.5,BB795&lt;=17.5),"15,5 a 17,5",AND(BB795&gt;=18,BB795&lt;=20),"18 a 20",AND(BB795&gt;=20.5,BB795&lt;=22.5),"20,5 a 22,5",AND(BB795&gt;=23,BB795&lt;=25),"23 a 25",TRUE(),"Fuera de rango"))</f>
        <v>20,5 a 22,5</v>
      </c>
      <c r="BD795" s="11" t="n">
        <f aca="false" t="array" ref="BD795">IF(BC795="","",_xlfn.IFS(BC795="0 a 2",1,BC795="2,5 a 4,5",2,BC795="5 a 7",3,BC795="7,5 a 9,5",4,BC795="10 a 12",5,BC795="12,5 a 14,5",6,BC795="15","NORMA",BC795="15,5 a 17,5",7,BC795="18 a 20",8,BC795="20,5 a 22,5",9,BC795="23 a 25",10,TRUE(),"Fuera de rango"))</f>
        <v>9</v>
      </c>
      <c r="BE795" s="9" t="n">
        <v>33</v>
      </c>
      <c r="BF795" s="10" t="str">
        <f aca="false">IF(BE795="","",IF(AND(BE795&gt;=-20,BE795&lt;=-10),"-20 a -10",IF(AND(BE795&gt;=-9.5,BE795&lt;=0.5),"-9,5 a 0,5",IF(AND(BE795&gt;=1,BE795&lt;=11),"1 a 11",IF(AND(BE795&gt;=11.5,BE795&lt;=20.5),"11,5 a 20,5",IF(BE795=21,"21",IF(AND(BE795&gt;=21.5,BE795&lt;=31.5),"21,5 a 31,5",IF(AND(BE795&gt;=32,BE795&lt;=42),"32 a 42","Fuera de rango"))))))))</f>
        <v>32 a 42</v>
      </c>
      <c r="BG795" s="11" t="n">
        <f aca="false">IF(BF795="","",IF(BF795="-20 a -10",1,IF(BF795="-9,5 a 0,5",2,IF(BF795="1 a 11",3,IF(BF795="11,5 a 20,5",4,IF(BF795="21","NORMA",IF(BF795="21,5 a 31,5",5,IF(BF795="32 a 42",6,""))))))))</f>
        <v>6</v>
      </c>
      <c r="BH795" s="9" t="n">
        <v>9</v>
      </c>
      <c r="BI795" s="10" t="str">
        <f aca="false">IF(BH795="","",IF(AND(BH795&gt;=-20,BH795&lt;=-15),"-20 a -15",IF(AND(BH795&gt;=-14.5,BH795&lt;=-9.5),"-14,5 a -9,5",IF(AND(BH795&gt;=-9,BH795&lt;=-4),"-9 a -4",IF(AND(BH795&gt;=-3.5,BH795&lt;=2.5),"-3,5 a 2,5",IF(AND(BH795&gt;=3,BH795&lt;=8),"3 a 8",IF(AND(BH795&gt;=8.5,BH795&lt;=14.5),"8,5 a 14,5",IF(BH795=15,"15",IF(AND(BH795&gt;=15.5,BH795&lt;=20.5),"15,5 a 20,5",IF(AND(BH795&gt;=21,BH795&lt;=26),"21 a 26","Fuera de rango"))))))))))</f>
        <v>8,5 a 14,5</v>
      </c>
      <c r="BJ795" s="11" t="n">
        <f aca="false">IF(BI795="","",IF(BI795="-20 a -15",1,IF(BI795="-14,5 a -9,5",2,IF(BI795="-9 a -4",3,IF(BI795="-3,5 a 2,5",4,IF(BI795="3 a 8",5,IF(BI795="8,5 a 14,5",6,IF(BI795="15","NORMA",IF(BI795="15,5 a 20,5",7,IF(BI795="21 a 26",8,IF(BI795="26,5 a 31,5",9,"")))))))))))</f>
        <v>6</v>
      </c>
      <c r="BK795" s="9" t="n">
        <v>18</v>
      </c>
      <c r="BL795" s="10" t="str">
        <f aca="false">IF(BK795="","",IF(AND(BK795&gt;=0,BK795&lt;=2),"0 - 2",IF(AND(BK795&gt;=2.5,BK795&lt;=4.5),"2,5 - 4,5",IF(AND(BK795&gt;=5,BK795&lt;=7),"5 - 7",IF(AND(BK795&gt;=7.5,BK795&lt;=9.5),"7,5 - 9,5",IF(AND(BK795&gt;=10,BK795&lt;=12),"10 - 12",IF(AND(BK795&gt;=12.5,BK795&lt;=13.5),"12,5 - 13,5",IF(BK795=14,"14",IF(AND(BK795&gt;=14.5,BK795&lt;=16.5),"14,5 - 16,5",IF(AND(BK795&gt;=17,BK795&lt;=19),"17 - 19",IF(AND(BK795&gt;=19.5,BK795&lt;=21.5),"19,5 - 21,5",IF(AND(BK795&gt;=22,BK795&lt;=24),"22 - 24",IF(AND(BK795&gt;=24.5,BK795&lt;=26.5),"24,5 - 26,5",IF(AND(BK795&gt;=27,BK795&lt;=29),"27 - 29",IF(AND(BK795&gt;=29.5,BK795&lt;=30),"29,5 - 30","Fuera de rango")))))))))))))))</f>
        <v>17 - 19</v>
      </c>
      <c r="BM795" s="11" t="n">
        <f aca="false">IF(BL795="","",IF(BL795="0 - 2",1,IF(BL795="2,5 - 4,5",2,IF(BL795="5 - 7",3,IF(BL795="7,5 - 9,5",4,IF(BL795="10 - 12",5,IF(BL795="12,5 - 13,5",6,IF(BL795="14","NORMA",IF(BL795="14,5 - 16,5",7,IF(BL795="17 - 19",8,IF(BL795="19,5 - 21,5",9,IF(BL795="22 - 24",10,IF(BL795="24,5 - 26,5",11,IF(BL795="27 - 29",12,IF(BL795="29,5 - 30",13,"")))))))))))))))</f>
        <v>8</v>
      </c>
      <c r="BN795" s="9" t="n">
        <v>20</v>
      </c>
      <c r="BO795" s="11" t="str">
        <f aca="false">IF(BN795="","",IF(AND(BN795&gt;=-20,BN795&lt;=-10),"-20 a -10",IF(AND(BN795&gt;=-9.5,BN795&lt;=0.5),"-9,5 a 0,5",IF(AND(BN795&gt;=1,BN795&lt;=11),"1 a 11",IF(AND(BN795&gt;=11.5,BN795&lt;=21.5),"11,5 a 21,5",IF(BN795=22,"22",IF(AND(BN795&gt;=22.5,BN795&lt;=32.5),"22,5 a 32,5",IF(AND(BN795&gt;=33,BN795&lt;=43),"33 a 43","Fuera de rango"))))))))</f>
        <v>11,5 a 21,5</v>
      </c>
      <c r="BP795" s="11" t="n">
        <f aca="false">IF(BO795="","",IF(BO795="-20 a -10",1,IF(BO795="-9,5 a 0,5",2,IF(BO795="1 a 11",3,IF(BO795="11,5 a 21,5",4,IF(BO795="22","NORMA",IF(BO795="22,5 a 32,5",5,IF(BO795="33 a 43",6,""))))))))</f>
        <v>4</v>
      </c>
      <c r="BQ795" s="9" t="n">
        <v>8</v>
      </c>
      <c r="BR795" s="10" t="str">
        <f aca="false">IF(BQ795="","",IF(AND(BQ795&gt;=-20,BQ795&lt;=-15),"-20 a -15",IF(AND(BQ795&gt;=-14.5,BQ795&lt;=-9.5),"-14,5 a -9,5",IF(AND(BQ795&gt;=-9,BQ795&lt;=-4),"-9 a -4",IF(AND(BQ795&gt;=-3.5,BQ795&lt;=2.5),"-3,5 a 2,5",IF(AND(BQ795&gt;=3,BQ795&lt;=8),"3 a 8",IF(AND(BQ795&gt;=8.5,BQ795&lt;=13.5),"8,5 a 13,5",IF(AND(BQ795&gt;=14,BQ795&lt;=17.5),"14 a 17,5",IF(BQ795=18,"18",IF(AND(BQ795&gt;=18.5,BQ795&lt;=23.5),"18,5 a 23,5",IF(AND(BQ795&gt;=24,BQ795&lt;=29),"24 a 29",IF(AND(BQ795&gt;=29.5,BQ795&lt;=34.5),"29,5 a 34,5",IF(AND(BQ795&gt;=35,BQ795&lt;=40),"35 a 40","Fuera de rango")))))))))))))</f>
        <v>3 a 8</v>
      </c>
      <c r="BS795" s="11" t="n">
        <f aca="false">IF(BR795="","",IF(BR795="-20 a -15",1,IF(BR795="-14,5 a -9,5",2,IF(BR795="-9 a -4",3,IF(BR795="-3,5 a 2,5",4,IF(BR795="3 a 8",5,IF(BR795="8,5 a 13,5",6,IF(BR795="14 a 17,5",7,IF(BR795="18","NORMA",IF(BR795="18,5 a 23,5",8,IF(BR795="24 a 29",9,IF(BR795="29,5 a 34,5",10,IF(BR795="35 a 40",11,"")))))))))))))</f>
        <v>5</v>
      </c>
      <c r="BT795" s="9" t="n">
        <v>0</v>
      </c>
      <c r="BU795" s="10" t="str">
        <f aca="false">IF(BT795="","",IF(AND(BT795&gt;=-20,BT795&lt;=-18),"-20 a -18",IF(AND(BT795&gt;=-17.5,BT795&lt;=-15.5),"-17,5 a -15,5",IF(AND(BT795&gt;=-15,BT795&lt;=-13),"-15 a -13",IF(AND(BT795&gt;=-12.5,BT795&lt;=-10.5),"-12,5 a -10,5",IF(AND(BT795&gt;=-10,BT795&lt;=-8),"-10 a -8",IF(AND(BT795&gt;=-7.5,BT795&lt;=-5.5),"-7,5 a -5,5",IF(AND(BT795&gt;=-5,BT795&lt;=-3),"-5 a -3",IF(AND(BT795&gt;=-2.5,BT795&lt;=-0.5),"-2,5 a -0,5",IF(BT795=0,"0",IF(AND(BT795&gt;=0.5,BT795&lt;=2.5),"0,5 a 2,5",IF(AND(BT795&gt;=3,BT795&lt;=5),"3 a 5",IF(AND(BT795&gt;=5.5,BT795&lt;=7.5),"5,5 a 7,5",IF(AND(BT795&gt;=8,BT795&lt;=10),"8 a 10",IF(AND(BT795&gt;=10.5,BT795&lt;=12.5),"10,5 a 12,5",IF(AND(BT795&gt;=13,BT795&lt;=15),"13 a 15",IF(AND(BT795&gt;=15.5,BT795&lt;=17.5),"15,5 a 17,5",IF(AND(BT795&gt;=18,BT795&lt;=20),"18 a 20","Fuera de rango"))))))))))))))))))</f>
        <v>0</v>
      </c>
      <c r="BV795" s="11" t="str">
        <f aca="false">IF(BT795="","",IF(BT795=0,"NORMA",IF(AND(BT795&gt;=-20,BT795&lt;=-18),2,IF(AND(BT795&gt;=-17.5,BT795&lt;=-15.5),2,IF(AND(BT795&gt;=-15,BT795&lt;=-13),3,IF(AND(BT795&gt;=-12.5,BT795&lt;=-10.5),4,IF(AND(BT795&gt;=-10,BT795&lt;=-8),5,IF(AND(BT795&gt;=-7.5,BT795&lt;=-5.5),6,IF(AND(BT795&gt;=-5,BT795&lt;=-3),7,IF(AND(BT795&gt;=-2.5,BT795&lt;=-0.5),8,IF(AND(BT795&gt;=0.5,BT795&lt;=2.5),9,IF(AND(BT795&gt;=3,BT795&lt;=5),10,IF(AND(BT795&gt;=5.5,BT795&lt;=7.5),11,IF(AND(BT795&gt;=8,BT795&lt;=10),12,IF(AND(BT795&gt;=10.5,BT795&lt;=12.5),13,IF(AND(BT795&gt;=13,BT795&lt;=15),14,IF(AND(BT795&gt;=15.5,BT795&lt;=17.5),15,IF(AND(BT795&gt;=18,BT795&lt;=20),16,"Fuera de rango"))))))))))))))))))</f>
        <v>NORMA</v>
      </c>
      <c r="BW795" s="9" t="n">
        <v>-4.25</v>
      </c>
      <c r="BX795" s="10" t="n">
        <f aca="false">18.5- (0.3*H795)</f>
        <v>7.1</v>
      </c>
      <c r="BY795" s="10" t="n">
        <f aca="false">(BW795)-(BX795)</f>
        <v>-11.35</v>
      </c>
      <c r="BZ795" s="10" t="str">
        <f aca="false">IF(BY795="","",IF(BY795&lt;-27.5,"De -30 a -28",IF(BY795&lt;-25,"De -27,5 a -25,5",IF(BY795&lt;-22.5,"De -25 a -23",IF(BY795&lt;-20,"De -22,5 a -20,5",IF(BY795&lt;-17.5,"De -20 a -18",IF(BY795&lt;-15,"De -17,5 a -15,5",IF(BY795&lt;-12.5,"De -15 a -13",IF(BY795&lt;-10,"De -12,5 a -10,5",IF(BY795&lt;-7.5,"De -10 a -8",IF(BY795&lt;-5,"De -7,5 a -5,5",IF(BY795&lt;-2.5,"De -5 a -3",IF(BY795&lt;0,"De -2,5 a -0,5",IF(BY795&lt;2.5,"De 0 a 2",IF(BY795&lt;5,"De 2,5 a 4,5",IF(BY795&lt;7.5,"De 5 a 7",IF(BY795&lt;10,"De 7,5 a 9,5",IF(BY795&lt;12.5,"De 10 a 12",IF(BY795&lt;15,"De 12,5 a 14,5",IF(BY795&lt;17.5,"De 15 a 17",IF(BY795&lt;20,"De 17,5 a 19,5",IF(BY795&lt;22.5,"De 20 a 22",IF(BY795&lt;25,"De 22,5 a 24,5",IF(BY795&lt;27.5,"De 25 a 27","De 27,5 a 30"))))))))))))))))))))))))</f>
        <v>De -12,5 a -10,5</v>
      </c>
      <c r="CA795" s="12" t="n">
        <f aca="false">IF(BY795="","",IF(BY795&lt;=-28,1,IF(BY795&lt;=-25.5,2,IF(BY795&lt;=-23,3,IF(BY795&lt;=-20.5,4,IF(BY795&lt;=-18,5,IF(BY795&lt;=-15.5,6,IF(BY795&lt;=-13,7,IF(BY795&lt;=-10.5,8,IF(BY795&lt;=-8,9,IF(BY795&lt;=-5.5,10,IF(BY795&lt;=-3,11,IF(BY795&lt;=-0.5,12,IF(BY795&lt;=2,13,IF(BY795&lt;=4.5,14,IF(BY795&lt;=7,15,IF(BY795&lt;=9.5,16,IF(BY795&lt;=12,17,IF(BY795&lt;=14.5,18,IF(BY795&lt;=17,19,IF(BY795&lt;=19.5,20,IF(BY795&lt;=22,21,IF(BY795&lt;=24.5,22,IF(BY795&lt;=27,23,IF(BY795&lt;=30,24,"Fuera de rango")))))))))))))))))))))))))</f>
        <v>8</v>
      </c>
      <c r="CB795" s="9" t="n">
        <v>-4.75</v>
      </c>
      <c r="CC795" s="10" t="n">
        <f aca="false">18.5- (0.3*H795)</f>
        <v>7.1</v>
      </c>
      <c r="CD795" s="10" t="n">
        <f aca="false">(CB795)-(CC795)</f>
        <v>-11.85</v>
      </c>
      <c r="CE795" s="10" t="str">
        <f aca="false">IF(CD795="","",IF(CD795&lt;-27.5,"De -30 a -28",IF(CD795&lt;-25,"De -27,5 a -25,5",IF(CD795&lt;-22.5,"De -25 a -23",IF(CD795&lt;-20,"De -22,5 a -20,5",IF(CD795&lt;-17.5,"De -20 a -18",IF(CD795&lt;-15,"De -17,5 a -15,5",IF(CD795&lt;-12.5,"De -15 a -13",IF(CD795&lt;-10,"De -12,5 a -10,5",IF(CD795&lt;-7.5,"De -10 a -8",IF(CD795&lt;-5,"De -7,5 a -5,5",IF(CD795&lt;-2.5,"De -5 a -3",IF(CD795&lt;0,"De -2,5 a -0,5",IF(CD795&lt;=2,"De 0 a 2",IF(CD795&lt;=4.5,"De 2,5 a 4,5",IF(CD795&lt;=7,"De 5 a 7",IF(CD795&lt;=9.5,"De 7,5 a 9,5",IF(CD795&lt;=12,"De 10 a 12",IF(CD795&lt;=14.5,"De 12,5 a 14,5",IF(CD795&lt;=17,"De 15 a 17",IF(CD795&lt;=19.5,"De 17,5 a 19,5",IF(CD795&lt;=22,"De 20 a 22",IF(CD795&lt;=24.5,"De 22,5 a 24,5",IF(CD795&lt;=27,"De 25 a 27","De 27,5 a 30"))))))))))))))))))))))))</f>
        <v>De -12,5 a -10,5</v>
      </c>
      <c r="CF795" s="12" t="n">
        <f aca="false">IF(CD795="","",IF(CD795&lt;-27.5,1,IF(CD795&lt;-25,2,IF(CD795&lt;-22.5,3,IF(CD795&lt;-20,4,IF(CD795&lt;-17.5,5,IF(CD795&lt;-15,6,IF(CD795&lt;-12.5,7,IF(CD795&lt;-10,8,IF(CD795&lt;-7.5,9,IF(CD795&lt;-5,10,IF(CD795&lt;-2.5,11,IF(CD795&lt;0,12,IF(CD795&lt;2.5,13,IF(CD795&lt;5,14,IF(CD795&lt;7.5,15,IF(CD795&lt;10,16,IF(CD795&lt;12.5,17,IF(CD795&lt;15,18,IF(CD795&lt;17.5,19,IF(CD795&lt;20,20,IF(CD795&lt;22.5,21,IF(CD795&lt;25,22,IF(CD795&lt;27.5,23,24))))))))))))))))))))))))</f>
        <v>8</v>
      </c>
      <c r="CG795" s="9" t="n">
        <v>-2.5</v>
      </c>
      <c r="CH795" s="10" t="str">
        <f aca="false">IF(CG795="","",IF(AND(CG795&gt;=-10,CG795&lt;=-9.5),"-10 a -9,5",IF(AND(CG795&gt;-9.5,CG795&lt;=-8.5),"-9 a -8,5",IF(AND(CG795&gt;-8.5,CG795&lt;=-7.5),"-8 a -7,5",IF(AND(CG795&gt;-7.5,CG795&lt;=-6.5),"-7 a -6,5",IF(AND(CG795&gt;-6.5,CG795&lt;=-5.5),"-6 a -5,5",IF(AND(CG795&gt;-5.5,CG795&lt;=-4.5),"-5 a -4,5",IF(AND(CG795&gt;-4.5,CG795&lt;=-3.5),"-4 a -3,5",IF(AND(CG795&gt;-3.5,CG795&lt;=-2.5),"-3 a -2,5",IF(CG795=-2.25,"-2,25",IF(AND(CG795&gt;-2.5,CG795&lt;=-1.5),"-2 a -1,5",IF(AND(CG795&gt;-1.5,CG795&lt;=-0.5),"-1 a -0,5",IF(AND(CG795&gt;-0.5,CG795&lt;=0.5),"0 a 0,5",IF(AND(CG795&gt;0.5,CG795&lt;=1.5),"1 a 1,5",IF(AND(CG795&gt;1.5,CG795&lt;=2.5),"2 a 2,5",IF(AND(CG795&gt;2.5,CG795&lt;=3.5),"3 a 3,5",IF(AND(CG795&gt;3.5,CG795&lt;=4.5),"4 a 4,5",IF(AND(CG795&gt;4.5,CG795&lt;=5.5),"5 a 5,5",IF(AND(CG795&gt;5.5,CG795&lt;=6.5),"6 a 6,5",IF(AND(CG795&gt;6.5,CG795&lt;=7.5),"7 a 7,5",IF(AND(CG795&gt;7.5,CG795&lt;=8.5),"8 a 8,5",IF(AND(CG795&gt;8.5,CG795&lt;=9.5),"9 a 9,5",IF(CG795&gt;=10,"10","Fuera de rango")))))))))))))))))))))))</f>
        <v>-3 a -2,5</v>
      </c>
      <c r="CI795" s="11" t="n">
        <f aca="false">IF(CG795="","",IF(CG795=-2.25,"NORMA",IF(CG795&lt;=-9.5,1,IF(CG795&lt;=-8.5,2,IF(CG795&lt;=-7.5,3,IF(CG795&lt;=-6.5,4,IF(CG795&lt;=-5.5,5,IF(CG795&lt;=-4.5,6,IF(CG795&lt;=-3.5,7,IF(CG795&lt;=-2.5,8,IF(CG795&lt;=-1.5,9,IF(CG795&lt;=-0.5,10,IF(CG795&lt;=0.5,11,IF(CG795&lt;=1.5,12,IF(CG795&lt;=2.5,13,IF(CG795&lt;=3.5,14,IF(CG795&lt;=4.5,15,IF(CG795&lt;=5.5,16,IF(CG795&lt;=6.5,17,IF(CG795&lt;=7.5,18,IF(CG795&lt;=8.5,19,IF(CG795&lt;=9.5,20,IF(CG795=10,21,"Fuera de rango")))))))))))))))))))))))</f>
        <v>8</v>
      </c>
      <c r="CJ795" s="9" t="n">
        <v>2.5</v>
      </c>
      <c r="CK795" s="10" t="str">
        <f aca="false">IF(CJ795="","",IF(AND(CJ795&gt;=-6,CJ795&lt;=-5.5),"-6 a -5,5",IF(AND(CJ795&gt;-5.5,CJ795&lt;=-4.5),"-5 a -4,5",IF(AND(CJ795&gt;-4.5,CJ795&lt;=-3.5),"-4 a -3,5",IF(AND(CJ795&gt;-3.5,CJ795&lt;=-2.5),"-3 a -2,5",IF(AND(CJ795&gt;-2.5,CJ795&lt;=-1.5),"-2 a -1,5",IF(AND(CJ795&gt;-1.5,CJ795&lt;=-0.5),"-1 a -0,5",IF(AND(CJ795&gt;-0.5,CJ795&lt;=0.5),"0 a 0,5",IF(AND(CJ795&gt;0.5,CJ795&lt;=1.5),"1 a 1,5",IF(AND(CJ795&gt;1.5,CJ795&lt;2.5),"2",IF(AND(CJ795&gt;=2.5,CJ795&lt;=3),"2,5 a 3",IF(AND(CJ795&gt;3,CJ795&lt;=4),"3,5 a 4",IF(AND(CJ795&gt;4,CJ795&lt;=5),"4,5 a 5",IF(AND(CJ795&gt;5,CJ795&lt;=6),"5,5 a 6",IF(AND(CJ795&gt;6,CJ795&lt;=7),"6,5 a 7",IF(AND(CJ795&gt;7,CJ795&lt;=8),"7,5 a 8",IF(AND(CJ795&gt;8,CJ795&lt;=9.5),"8,5 a 9,5",IF(CJ795=10,"10","Fuera de rango"))))))))))))))))))</f>
        <v>2,5 a 3</v>
      </c>
      <c r="CL795" s="11" t="n">
        <f aca="false">IF(CK795="","",IF(OR(CK795="-6 a -5,5",CK795="-6 - -5,5"),1,IF(OR(CK795="-5 a -4,5",CK795="-5 - -4,5"),2,IF(OR(CK795="-4 a -3,5",CK795="-4 - -3,5"),3,IF(OR(CK795="-3 a -2,5",CK795="-3 - -2,5"),4,IF(OR(CK795="-2 a -1,5",CK795="-2 - -1,5"),5,IF(OR(CK795="-1 a -0,5",CK795="-1 - -0,5"),6,IF(OR(CK795="0 a 0,5",CK795="0 - 0,5"),7,IF(OR(CK795="1 a 1,5",CK795="1 - 1,5"),8,IF(CK795="2","NORMA",IF(OR(CK795="2,5 a 3",CK795="2,5 - 3"),9,IF(OR(CK795="3,5 a 4",CK795="3,5 - 4"),10,IF(OR(CK795="4,5 a 5",CK795="4,5 - 5"),11,IF(OR(CK795="5,5 a 6",CK795="5,5 - 6"),12,IF(OR(CK795="6,5 a 7",CK795="6,5 - 7"),13,IF(OR(CK795="7,5 a 8",CK795="7,5 - 8"),14,IF(OR(CK795="8,5 a 9",CK795="8,5 - 9,5",CK795="9 a 9,5"),15,IF(CK795="10",15,IF(OR(CK795="0,5 a 1",CK795="0,5 - 1"),7,"Fuera de rango")))))))))))))))))))</f>
        <v>9</v>
      </c>
      <c r="CO795" s="10" t="str">
        <f aca="false">IF(CM795&gt;0,"EME"," ")</f>
        <v> </v>
      </c>
      <c r="CQ795" s="10" t="str">
        <f aca="false">IF(CP795&gt;0,"0", " ")</f>
        <v> </v>
      </c>
      <c r="CR795" s="10" t="str">
        <f aca="false">IF(CP795&gt;0,"EME"," ")</f>
        <v> </v>
      </c>
      <c r="CS795" s="9" t="n">
        <v>0</v>
      </c>
      <c r="CV795" s="9" t="n">
        <v>0</v>
      </c>
      <c r="CY795" s="9" t="n">
        <v>0</v>
      </c>
      <c r="DB795" s="9" t="n">
        <v>0</v>
      </c>
      <c r="DC795" s="11" t="str">
        <f aca="false">IF(DB795&lt;0,"2"," ")</f>
        <v> </v>
      </c>
      <c r="DD795" s="11" t="str">
        <f aca="false">IF(DB795&lt;0,"MIO"," ")</f>
        <v> </v>
      </c>
      <c r="DE795" s="9" t="n">
        <v>-3.75</v>
      </c>
      <c r="DF795" s="10" t="str">
        <f aca="false">IF(DE795&lt;0,"3"," ")</f>
        <v>3</v>
      </c>
      <c r="DG795" s="10" t="str">
        <f aca="false">IF(DE795&lt;0,"AST"," ")</f>
        <v>AST</v>
      </c>
      <c r="DH795" s="9" t="n">
        <v>-3.5</v>
      </c>
      <c r="DI795" s="10" t="str">
        <f aca="false">IF(DH795&lt;0,"3"," ")</f>
        <v>3</v>
      </c>
      <c r="DJ795" s="10" t="str">
        <f aca="false">IF(DH795&lt;0,"AST"," ")</f>
        <v>AST</v>
      </c>
      <c r="DK795" s="9" t="n">
        <v>0</v>
      </c>
      <c r="DL795" s="10" t="str">
        <f aca="false">IF(DK795&gt;0,"4"," ")</f>
        <v> </v>
      </c>
      <c r="DM795" s="10" t="str">
        <f aca="false">IF(DK795&gt;0,"PRE"," ")</f>
        <v> </v>
      </c>
      <c r="DN795" s="9" t="n">
        <v>0</v>
      </c>
      <c r="DO795" s="10" t="str">
        <f aca="false">IF(DN795&gt;0,"4"," ")</f>
        <v> </v>
      </c>
      <c r="DP795" s="10" t="str">
        <f aca="false">IF(DN795&gt;0,"PRE"," ")</f>
        <v> </v>
      </c>
      <c r="DS795" s="12" t="str">
        <f aca="false">CONCATENATE(CO795,CU795,DA795,DG795,DM795)</f>
        <v> AST </v>
      </c>
      <c r="DT795" s="10" t="e">
        <f aca="false" t="array" ref="DT795">_xlfn.IFS(DS795="EME    ","0", DS795=" HIP   ","1", DS795="  MIO  ","2", DS795="   AST ","3", DS795="    PRE","4", DS795="EME   PRE","5", DS795=" HIP  PRE","6", DS795=" HIP AST ","7", DS795="  MIO PRE","8", DS795="  MIOAST ","9", DS795="   ASTPRE","10",DS795=" HIP ASTPRE","11", DS795="  MIOASTPRE","12", DS795="     ","0")</f>
        <v>#N/A</v>
      </c>
      <c r="DV795" s="1" t="e">
        <f aca="false" t="array" ref="DV795">_xlfn.IFS(DU795="SI","2", DU795="NO","1")</f>
        <v>#N/A</v>
      </c>
      <c r="DX795" s="11" t="str">
        <f aca="false">IF(DW795=0,"1","2")</f>
        <v>1</v>
      </c>
      <c r="DY795" s="11" t="str">
        <f aca="false" t="array" ref="DY795">_xlfn.IFS(DW795=0,"0", DW795=0.25, "1", DW795=0.5,"2", DW795=0.75,"3", DW795=1,"4",DW795=1.25,"5", DW795=1.5,"6", DW795=1.75,"7", DW795=2,"8")</f>
        <v>0</v>
      </c>
      <c r="EA795" s="11" t="str">
        <f aca="false">IF(DZ795=0,"1","2")</f>
        <v>1</v>
      </c>
      <c r="EB795" s="11" t="str">
        <f aca="false" t="array" ref="EB795">_xlfn.IFS(DZ795=0,"0", DZ795=0.25, "1", DZ795=0.5,"2", DZ795=0.75,"3", DZ795=1,"4",DZ795=1.25,"5", DZ795=1.5,"6", DZ795=1.75,"7", DZ795=2,"8")</f>
        <v>0</v>
      </c>
      <c r="ED795" s="10" t="str">
        <f aca="false">IF(EC795=0,"1","2")</f>
        <v>1</v>
      </c>
      <c r="EE795" s="11" t="str">
        <f aca="false" t="array" ref="EE795">_xlfn.IFS(EC795=0,"0", EC795=-0.25, "1", EC795=-0.5,"2", EC795=-0.75,"3", EC795=-1,"4",EC795=-1.25,"5", EC795=-1.5,"6", EC795=-1.75,"7", EC795=-2,"8", EC795=-2.25,"9",EC795=-2.5,"10", EC795=-2.75,"11", EC795=-3,"12", EC795=-3.25,"13", EC795=-3.5,"14", EC795=-3.75,"15",EC795=-4,"16")</f>
        <v>0</v>
      </c>
      <c r="EG795" s="10" t="str">
        <f aca="false">IF(EF795=0,"1","2")</f>
        <v>1</v>
      </c>
      <c r="EH795" s="11" t="str">
        <f aca="false" t="array" ref="EH795">_xlfn.IFS(EF795=0,"0", EF795=-0.25, "1", EF795=-0.5,"2", EF795=-0.75,"3", EF795=-1,"4",EF795=-1.25,"5", EF795=-1.5,"6", EF795=-1.75,"7", EF795=-2,"8", EF795=-2.25,"9",EF795=-2.5,"10", EF795=-2.75,"11", EF795=-3,"12", EF795=-3.25,"13", EF795=-3.5,"14", EF795=-3.75,"15",EF795=-4,"16")</f>
        <v>0</v>
      </c>
      <c r="EJ795" s="11" t="str">
        <f aca="false">IF(EI795=0,"1","2")</f>
        <v>1</v>
      </c>
      <c r="EK795" s="11" t="str">
        <f aca="false" t="array" ref="EK795">_xlfn.IFS(EI795=0,"0", EI795=-0.25, "1", EI795=-0.5,"2", EI795=-0.75,"3", EI795=-1,"4",EI795=-1.25,"5", EI795=-1.5,"6", EI795=-1.75,"7", EI795=-2,"8", EI795=-2.25,"9", EI795=-2.25,"9",EI795=-2.5,"10", EI795=-2.75,"11", EI795=-3,"12", EI795=-3.25,"13", EI795=-3.5,"14", EI795=-3.75,"15",EI795=-4,"16", EI795=0.25, "17", EI795=0.5, "18")</f>
        <v>0</v>
      </c>
      <c r="EM795" s="11" t="str">
        <f aca="false">IF(EL795=0,"1","2")</f>
        <v>1</v>
      </c>
      <c r="EN795" s="11" t="str">
        <f aca="false" t="array" ref="EN795">_xlfn.IFS(EL795=0.25,"17",EL795=0.5,"18", EL795=0,"0", EL795=-0.25, "1", EL795=-0.5,"2", EL795=-0.75,"3", EL795=-1,"4",EL795=-1.25,"5", EL795=-1.5,"6", EL795=-1.75,"7", EL795=-2,"8",EL795= -2.25,"9",EL795=-2.5,"10",EL795= -2.75,"11",EL795= -3,"12",EL795= -3.25,"13",EL795= -3.5,"14",EL795= -3.75,"15",EL795=-4,"16")</f>
        <v>0</v>
      </c>
      <c r="EP795" s="11" t="str">
        <f aca="false">IF(EO795=0,"1","2")</f>
        <v>1</v>
      </c>
      <c r="EQ795" s="11" t="str">
        <f aca="false" t="array" ref="EQ795">_xlfn.IFS(EO795=0,"0", EO795=0.25, "1", EO795=0.5,"2", EO795=0.75,"3", EO795=1,"4",EO795=1.25,"5", EO795=1.5,"6", EO795=1.75,"7", EO795=2,"8", EO795=2.25,"9", EO795=2.25,"9",EO795=2.5,"10", EO795=2.75,"11", EO795=3,"12", EO795=3.25,"13", EO795=3.5,"14", EO795=3.75,"15",EO795=4,"16", EO795=-0.25, "17", bq=-0.5, "18")</f>
        <v>0</v>
      </c>
      <c r="ES795" s="11" t="str">
        <f aca="false">IF(ER795=0,"1","2")</f>
        <v>1</v>
      </c>
      <c r="ET795" s="11" t="str">
        <f aca="false" t="array" ref="ET795">_xlfn.IFS(ER795=0,"0", ER795=0.25, "1", ER795=0.5,"2", ER795=0.75,"3", ER795=1,"4",ER795=1.25,"5", ER795=1.5,"6", ER795=1.75,"7", ER795=2,"8", ER795=2.25,"9", ER795=2.25,"9",ER795=2.5,"10", ER795=2.75,"11", ER795=3,"12", ER795=3.25,"13", ER795=3.5,"14", ER795=3.75,"15",ER795=4,"16", ER795=-0.25, "17", bq=-0.5, "18")</f>
        <v>0</v>
      </c>
      <c r="EV795" s="14" t="e">
        <f aca="false">VLOOKUP(EU795,LEYENDA!$G$2:$H$8,2,TRUE())</f>
        <v>#N/A</v>
      </c>
      <c r="EW795" s="14" t="e">
        <f aca="false" t="array" ref="EW795">_xlfn.IFS(EV795="0-5","1", EV795="6-12","2", EV795="13-18","3", EV795="19-24","4", EV795="25-36","5", EV795="37-48","6", EV795="49-60","7")</f>
        <v>#N/A</v>
      </c>
    </row>
    <row r="796" customFormat="false" ht="13.5" hidden="false" customHeight="false" outlineLevel="0" collapsed="false">
      <c r="A796" s="1" t="n">
        <v>314</v>
      </c>
      <c r="B796" s="2" t="n">
        <v>2</v>
      </c>
      <c r="C796" s="33" t="n">
        <v>42690</v>
      </c>
      <c r="E796" s="5" t="str">
        <f aca="false">VLOOKUP(A796,'286'!$A$3:$J$6279,10,FALSE())</f>
        <v>VALLEJO BERMEJO, MARÍA</v>
      </c>
      <c r="F796" s="4" t="str">
        <f aca="false">VLOOKUP(A796,'286'!$A$3:$I$1768,3,FALSE())</f>
        <v>VABERMA</v>
      </c>
      <c r="G796" s="6" t="n">
        <f aca="false">VLOOKUP(A796,'286'!$A$3:$I$1768,4,FALSE())</f>
        <v>27882</v>
      </c>
      <c r="H796" s="7" t="n">
        <f aca="false">YEAR(C796)-YEAR(G796)</f>
        <v>40</v>
      </c>
      <c r="I796" s="1" t="str">
        <f aca="false">VLOOKUP(H796,LEYENDA!$C$2:$D$6,2,TRUE())</f>
        <v>25-40</v>
      </c>
      <c r="J796" s="5" t="str">
        <f aca="false">VLOOKUP(A796,'286'!$A$3:$I$1768,7,FALSE())</f>
        <v>M</v>
      </c>
      <c r="K796" s="8" t="n">
        <f aca="false">VLOOKUP(A796,'286'!$A$3:$I$1768,2,FALSE())</f>
        <v>0</v>
      </c>
      <c r="L796" s="4" t="str">
        <f aca="false">VLOOKUP(A796,'286'!$A$3:$I$1768,8,FALSE())</f>
        <v>D</v>
      </c>
      <c r="M796" s="4" t="str">
        <f aca="false">VLOOKUP(A796,'286'!$A$3:$I$1768,9,FALSE())</f>
        <v>I</v>
      </c>
      <c r="N796" s="8" t="str">
        <f aca="false">IF(R796=O796, "MISMA","CONTRARIA")</f>
        <v>CONTRARIA</v>
      </c>
      <c r="O796" s="8" t="str">
        <f aca="false" t="array" ref="O796">_xlfn.IFS(L796="D","1", L796="I","2")</f>
        <v>1</v>
      </c>
      <c r="P796" s="8" t="e">
        <f aca="false" t="array" ref="P796">_xlfn.IFS(K796="OD","1", K796="OI","2")</f>
        <v>#N/A</v>
      </c>
      <c r="Q796" s="1" t="str">
        <f aca="false" t="array" ref="Q796">_xlfn.IFS(J796="M","1", J796="H","2")</f>
        <v>1</v>
      </c>
      <c r="R796" s="8" t="str">
        <f aca="false" t="array" ref="R796">_xlfn.IFS(M796="D","1", M796="I","2")</f>
        <v>2</v>
      </c>
      <c r="S796" s="1" t="str">
        <f aca="false" t="array" ref="S796">_xlfn.IFS(N796="CONTRARIA", "1",N796= "MISMA","2")</f>
        <v>1</v>
      </c>
      <c r="T796" s="1" t="str">
        <f aca="false" t="array" ref="T796">_xlfn.IFS(I796="0-12","1", I796="13-24","2", I796="25-40","3", I796="41-60","4", I796="61-100","5")</f>
        <v>3</v>
      </c>
      <c r="U796" s="9" t="n">
        <v>-7.5</v>
      </c>
      <c r="V796" s="10" t="str">
        <f aca="false">IF(U796="","",IF(AND(U796&gt;=-9,U796&lt;=-6.5),"-9 a -6,5",IF(AND(U796&gt;=-6,U796&lt;=-3.5),"-6 a -3,5",IF(AND(U796&gt;=-3,U796&lt;=-1),"-3 a -1",IF(U796=-0.5,"-0,5",IF(AND(U796&gt;=0,U796&lt;=2.5),"0 a 2,5",IF(AND(U796&gt;=3,U796&lt;=5.5),"3 a 5,5",IF(AND(U796&gt;=6,U796&lt;=8.5),"6 a 8,5",IF(AND(U796&gt;=9,U796&lt;=20),"9 a 20","Fuera de rango")))))))))</f>
        <v>-9 a -6,5</v>
      </c>
      <c r="W796" s="11" t="n">
        <f aca="false">IF(V796="","",IF(V796="-9 a -6,5",2,IF(V796="-6 a -3,5",3,IF(V796="-3 a -1",4,IF(V796="-0,5","NORMA",IF(V796="0 a 2,5",5,IF(V796="3 a 5,5",6,IF(V796="6 a 8,5",7,IF(V796="9 a 20",8,"Fuera de rango")))))))))</f>
        <v>2</v>
      </c>
      <c r="X796" s="9" t="n">
        <v>0</v>
      </c>
      <c r="Y796" s="11" t="str">
        <f aca="false">IF(X796="","",IF(AND(X796&gt;=0,X796&lt;=4),"0 a 4",IF(AND(X796&gt;=4.5,X796&lt;=8.5),"4,5 a 8,5",IF(X796=9,"9",IF(AND(X796&gt;=9.5,X796&lt;=13),"9,5 a 13",IF(AND(X796&gt;=13.5,X796&lt;=20),"13,5 a 20",IF(AND(X796&gt;=20.5,X796&lt;=35),"20,5 a 35","Fuera de rango")))))))</f>
        <v>0 a 4</v>
      </c>
      <c r="Z796" s="11" t="n">
        <f aca="false">IF(Y796="","",IF(Y796="0 a 4",1,IF(Y796="4,5 a 8,5",2,IF(Y796="9","NORMA",IF(Y796="9,5 a 13",3,IF(Y796="13,5 a 20",4,IF(Y796="20,5 a 35",5,"Fuera de rango")))))))</f>
        <v>1</v>
      </c>
      <c r="AA796" s="9" t="n">
        <v>15</v>
      </c>
      <c r="AB796" s="10" t="str">
        <f aca="false">IF(AA796="","",IF(AND(AA796&gt;=0,AA796&lt;=9),"0 a 9",IF(AND(AA796&gt;=9.5,AA796&lt;=18.5),"9,5 a 18,5",IF(AA796=19,"19",IF(AND(AA796&gt;=19.5,AA796&lt;=28),"19,5 a 28",IF(AND(AA796&gt;=28.5,AA796&lt;=40),"28,5 a 40","Fuera de rango"))))))</f>
        <v>9,5 a 18,5</v>
      </c>
      <c r="AC796" s="11" t="n">
        <f aca="false" t="array" ref="AC796">_xlfn.IFS(AB796="","",AB796="0 a 9",1,AB796="9,5 a 18,5",2,AB796="19","NORMA",AB796="19,5 a 28",3,AB796="28,5 a 40",4,TRUE(),"Fuera de rango")</f>
        <v>2</v>
      </c>
      <c r="AD796" s="9" t="n">
        <v>9</v>
      </c>
      <c r="AE796" s="10" t="str">
        <f aca="false">IF(AD796="","",IF(AND(AD796&gt;=-10,AD796&lt;=0),"De -10 a 0",IF(AND(AD796&gt;=0.5,AD796&lt;=9.5),"0,5 a 9,5",IF(AD796=10,"10",IF(AND(AD796&gt;=10.5,AD796&lt;=20),"10,5 a 20",IF(AND(AD796&gt;=20.5,AD796&lt;=40),"20,5 a 40","Fuera de rango"))))))</f>
        <v>0,5 a 9,5</v>
      </c>
      <c r="AF796" s="12" t="n">
        <f aca="false">IF(AD796="","",IF(AND(AD796&gt;=-10,AD796&lt;=0),1,IF(AND(AD796&gt;=0.5,AD796&lt;=9.5),2,IF(AD796=10,"NORMA",IF(AND(AD796&gt;=10.5,AD796&lt;=20),3,IF(AND(AD796&gt;=20.5,AD796&lt;=40),4,""))))))</f>
        <v>2</v>
      </c>
      <c r="AG796" s="9" t="n">
        <v>8</v>
      </c>
      <c r="AH796" s="10" t="str">
        <f aca="false">IF(AG796="","",IF(AND(AG796&gt;=0,AG796&lt;=4),"0 a 4",IF(AND(AG796&gt;=4.5,AG796&lt;=8.5),"4,5 a 8,5",IF(AG796=9,"9",IF(AND(AG796&gt;=9.5,AG796&lt;=13),"9,5 a 13",IF(AND(AG796&gt;=13.5,AG796&lt;=25),"13,5 a 25","Fuera de rango"))))))</f>
        <v>4,5 a 8,5</v>
      </c>
      <c r="AI796" s="10" t="n">
        <f aca="false">IF(AH796="","",IF(AH796="0 a 4",1,IF(AH796="4,5 a 8,5",2,IF(AH796="9","NORMA",IF(AH796="9,5 a 13",3,IF(AH796="13,5 a 25",4,""))))))</f>
        <v>2</v>
      </c>
      <c r="AJ796" s="9" t="n">
        <v>0</v>
      </c>
      <c r="AK796" s="10" t="str">
        <f aca="false">IF(AJ796="","",IF(AND(AJ796&gt;=-15,AJ796&lt;=-10.5),"-15 a -10,5",IF(AND(AJ796&gt;=-10,AJ796&lt;=-4),"-10 a -4",IF(AND(AJ796&gt;=-4.5,AJ796&lt;=0),"-4,5 a 0",IF(AND(AJ796&gt;=0.5,AJ796&lt;=4.5),"0,5 a 4,5",IF(AJ796=5,"5",IF(AND(AJ796&gt;=5.5,AJ796&lt;=10),"5,5 a 10",IF(AND(AJ796&gt;=10.5,AJ796&lt;=20),"10,5 a 20","Fuera de rango"))))))))</f>
        <v>-4,5 a 0</v>
      </c>
      <c r="AL796" s="11" t="n">
        <f aca="false">IF(AK796="","",IF(AK796="-15 a -10,5",1,IF(AK796="-10 a -4",2,IF(AK796="-4,5 a 0",3,IF(AK796="0,5 a 4,5",4,IF(AK796="5","NORMA",IF(AK796="5,5 a 10",5,IF(AK796="10,5 a 20",6,"Error"))))))))</f>
        <v>3</v>
      </c>
      <c r="AM796" s="9" t="n">
        <v>0</v>
      </c>
      <c r="AN796" s="10" t="str">
        <f aca="false">IF(AM796="","",IF(AND(AM796&gt;=-7.5,AM796&lt;=-5.5),"-7,5 a -5,5",IF(AND(AM796&gt;=-5,AM796&lt;=-3),"-5 a -3",IF(AND(AM796&gt;=-2.5,AM796&lt;=-0.5),"-2,5 a -0,5",IF(AM796=0,"0,00",IF(AND(AM796&gt;=0.5,AM796&lt;=2.5),"0,5 a 2,5",IF(AND(AM796&gt;=3,AM796&lt;=5),"3 a 5",IF(AND(AM796&gt;=5.5,AM796&lt;=7.5),"5,5 a 7,5",IF(AND(AM796&gt;=8,AM796&lt;=10),"8 a 10","Fuera de rango")))))))))</f>
        <v>0,00</v>
      </c>
      <c r="AO796" s="11" t="str">
        <f aca="false">IF(AN796="","",IF(AN796="-7,5 a -5,5",1,IF(AN796="-5 a -3",2,IF(AN796="-2,5 a -0,5",3,IF(AN796="0,00","NORMA",IF(AN796="0,5 a 2,5",4,IF(AN796="3 a 5",5,IF(AN796="5,5 a 7,5",6,IF(AN796="8 a 10",7,"Error")))))))))</f>
        <v>NORMA</v>
      </c>
      <c r="AP796" s="9" t="n">
        <v>-1</v>
      </c>
      <c r="AQ796" s="10" t="str">
        <f aca="false">IF(AP796="","",IF(AND(AP796&gt;=-20,AP796&lt;=-9.5),"-20 a -9,5",IF(AND(AP796&gt;=-9,AP796&lt;=-6.5),"-9 a -6,5",IF(AP796=-6,"-6",IF(AND(AP796&gt;=-5.5,AP796&lt;=-3),"-5,5 a -3",IF(AND(AP796&gt;=-2.5,AP796&lt;=0),"-2,5 a 0",IF(AND(AP796&gt;=0.5,AP796&lt;=3),"0,5 a 3",IF(AND(AP796&gt;=3.5,AP796&lt;=6),"3,5 a 6",IF(AND(AP796&gt;=6.5,AP796&lt;=9),"6,5 a 9",IF(AND(AP796&gt;=9.5,AP796&lt;=20),"9,5 a 20","Fuera de rango"))))))))))</f>
        <v>-2,5 a 0</v>
      </c>
      <c r="AR796" s="11" t="n">
        <f aca="false">IF(AQ796="","",IF(AQ796="-20 a -9,5",1,IF(AQ796="-9 a -6,5",2,IF(AQ796="-6","NORMA",IF(AQ796="-5,5 a -3",3,IF(AQ796="-2,5 a 0",4,IF(AQ796="0,5 a 3",5,IF(AQ796="3,5 a 6",6,IF(AQ796="6,5 a 9",7,IF(AQ796="9,5 a 20",8,""))))))))))</f>
        <v>4</v>
      </c>
      <c r="AS796" s="9" t="n">
        <v>-4</v>
      </c>
      <c r="AT796" s="10" t="str">
        <f aca="false">IF(AS796="","",IF(AND(AS796&gt;=-16,AS796&lt;=-14),"-16 a -14",IF(AND(AS796&gt;=-13.5,AS796&lt;=-11.5),"-13,5 a -11,5",IF(AND(AS796&gt;=-11,AS796&lt;=-9),"-11 a -9",IF(AND(AS796&gt;=-8.5,AS796&lt;=-6.5),"-8,5 a -6,5",IF(AND(AS796&gt;=-6,AS796&lt;=-4),"-6 a -4",IF(AND(AS796&gt;=-3.5,AS796&lt;=-1.5),"-3,5 a -1,5",IF(AND(AS796&gt;=-1,AS796&lt;=1),"-1 a 1",IF(AND(AS796&gt;=1.5,AS796&lt;=3.5),"1,5 a 3,5",IF(AND(AS796&gt;=4,AS796&lt;=6),"4 a 6",IF(AND(AS796&gt;=6.5,AS796&lt;=8.5),"6,5 a 8,5",IF(AND(AS796&gt;=9,AS796&lt;=11),"9 a 11",IF(AND(AS796&gt;=11.5,AS796&lt;=13.5),"11,5 a 13,5",IF(AND(AS796&gt;=14,AS796&lt;=16),"14 a 16",IF(AND(AS796&gt;=16.5,AS796&lt;=18.5),"16,5 a 18,5",IF(AND(AS796&gt;=19,AS796&lt;=21),"19 a 21","Fuera de rango"))))))))))))))))</f>
        <v>-6 a -4</v>
      </c>
      <c r="AU796" s="11" t="n">
        <f aca="false" t="array" ref="AU796">IF(AT796="","",_xlfn.IFS(AT796="-16 a -14",1,AT796="-13,5 a -11,5",2,AT796="-11 a -9",3,AT796="-8,5 a -6,5",4,AT796="-6 a -4",5,AT796="-3,5 a -1,5",6,AT796="-1 a 1",7,AT796="1,5 a 3,5",8,AT796="4 a 6","NORMA",AT796="6,5 a 8,5",9,AT796="9 a 11",10,AT796="11,5 a 13,5",11,AT796="14 a 16",12,AT796="16,5 a 18,5",13,AT796="19 a 21",14,TRUE(),""))</f>
        <v>5</v>
      </c>
      <c r="AV796" s="9" t="n">
        <v>1.25</v>
      </c>
      <c r="AW796" s="10" t="str">
        <f aca="false">IF(AV796="","",IF(AND(AV796&gt;=-1,AV796&lt;=-0.5),"-1 a -0,5",IF(AND(AV796&gt;-0.5,AV796&lt;=0),"De -0,5 a 0",IF(AND(AV796&gt;=0.25,AV796&lt;=0.75),"0,25 a 0,75",IF(AND(AV796&gt;=1,AV796&lt;=1.5),"1 a 1,5",IF(AND(AV796&gt;=1.75,AV796&lt;=2.25),"1,75 a 2,25",IF(AND(AV796&gt;=2.5,AV796&lt;=3),"2,5 a 3",IF(AND(AV796&gt;=3.25,AV796&lt;=3.75),"3,25 a 3,75","Fuera de rango"))))))))</f>
        <v>1 a 1,5</v>
      </c>
      <c r="AX796" s="10" t="n">
        <f aca="false">IF(AW796="","",IF(OR(AW796="-1 a -0,5",AW796="-1 a -0.5"),1,IF(OR(AW796="De -0,5 a 0",AW796="-0,5 a 0",AW796="De -0.5 a 0"),2,IF(OR(AW796="0,25 a 0,75",AW796="0.25 a 0.75"),"NORMA",IF(OR(AW796="1 a 1,5",AW796="1 a 1.5"),3,IF(OR(AW796="1,75 a 2,25",AW796="1.75 a 2.25"),4,IF(OR(AW796="2,5 a 3",AW796="2.5 a 3"),5,IF(OR(AW796="3,25 a 3,75",AW796="3.25 a 3.75"),6,""))))))))</f>
        <v>3</v>
      </c>
      <c r="AY796" s="9" t="n">
        <v>-5</v>
      </c>
      <c r="AZ796" s="10" t="str">
        <f aca="false">IF(AY796="","",IF(AND(AY796&gt;=-20,AY796&lt;=-9.5),"-20 a -9,5",IF(AND(AY796&gt;=-9,AY796&lt;=-6.5),"-9 a -6,5",IF(AY796=-6,"-6",IF(AND(AY796&gt;=-5.5,AY796&lt;=-3),"-5,5 a -3",IF(AND(AY796&gt;=-2.5,AY796&lt;=0),"-2,5 a 0",IF(AND(AY796&gt;=0.5,AY796&lt;=3),"0,5 a 3",IF(AND(AY796&gt;=3.5,AY796&lt;=6),"3,5 a 6","Fuera de rango"))))))))</f>
        <v>-5,5 a -3</v>
      </c>
      <c r="BA796" s="11" t="n">
        <f aca="false">IF(AZ796="","",IF(AZ796="-20 a -9,5",1,IF(AZ796="-9 a -6,5",2,IF(AZ796="-6","NORMA",IF(AZ796="-5,5 a -3",3,IF(AZ796="-2,5 a 0",4,IF(AZ796="0,5 a 3",5,IF(AZ796="3,5 a 6",6,""))))))))</f>
        <v>3</v>
      </c>
      <c r="BB796" s="9" t="n">
        <v>0</v>
      </c>
      <c r="BC796" s="10" t="str">
        <f aca="false" t="array" ref="BC796">IF(BB796="","",_xlfn.IFS(AND(BB796&gt;=0,BB796&lt;=2),"0 a 2",AND(BB796&gt;=2.5,BB796&lt;=4.5),"2,5 a 4,5",AND(BB796&gt;=5,BB796&lt;=7),"5 a 7",AND(BB796&gt;=7.5,BB796&lt;=9.5),"7,5 a 9,5",AND(BB796&gt;=10,BB796&lt;=12),"10 a 12",AND(BB796&gt;=12.5,BB796&lt;=14.5),"12,5 a 14,5",BB796=15,"15",AND(BB796&gt;=15.5,BB796&lt;=17.5),"15,5 a 17,5",AND(BB796&gt;=18,BB796&lt;=20),"18 a 20",AND(BB796&gt;=20.5,BB796&lt;=22.5),"20,5 a 22,5",AND(BB796&gt;=23,BB796&lt;=25),"23 a 25",TRUE(),"Fuera de rango"))</f>
        <v>0 a 2</v>
      </c>
      <c r="BD796" s="11" t="n">
        <f aca="false" t="array" ref="BD796">IF(BC796="","",_xlfn.IFS(BC796="0 a 2",1,BC796="2,5 a 4,5",2,BC796="5 a 7",3,BC796="7,5 a 9,5",4,BC796="10 a 12",5,BC796="12,5 a 14,5",6,BC796="15","NORMA",BC796="15,5 a 17,5",7,BC796="18 a 20",8,BC796="20,5 a 22,5",9,BC796="23 a 25",10,TRUE(),"Fuera de rango"))</f>
        <v>1</v>
      </c>
      <c r="BE796" s="9" t="n">
        <v>14</v>
      </c>
      <c r="BF796" s="10" t="str">
        <f aca="false">IF(BE796="","",IF(AND(BE796&gt;=-20,BE796&lt;=-10),"-20 a -10",IF(AND(BE796&gt;=-9.5,BE796&lt;=0.5),"-9,5 a 0,5",IF(AND(BE796&gt;=1,BE796&lt;=11),"1 a 11",IF(AND(BE796&gt;=11.5,BE796&lt;=20.5),"11,5 a 20,5",IF(BE796=21,"21",IF(AND(BE796&gt;=21.5,BE796&lt;=31.5),"21,5 a 31,5",IF(AND(BE796&gt;=32,BE796&lt;=42),"32 a 42","Fuera de rango"))))))))</f>
        <v>11,5 a 20,5</v>
      </c>
      <c r="BG796" s="11" t="n">
        <f aca="false">IF(BF796="","",IF(BF796="-20 a -10",1,IF(BF796="-9,5 a 0,5",2,IF(BF796="1 a 11",3,IF(BF796="11,5 a 20,5",4,IF(BF796="21","NORMA",IF(BF796="21,5 a 31,5",5,IF(BF796="32 a 42",6,""))))))))</f>
        <v>4</v>
      </c>
      <c r="BH796" s="9" t="n">
        <v>2</v>
      </c>
      <c r="BI796" s="10" t="str">
        <f aca="false">IF(BH796="","",IF(AND(BH796&gt;=-20,BH796&lt;=-15),"-20 a -15",IF(AND(BH796&gt;=-14.5,BH796&lt;=-9.5),"-14,5 a -9,5",IF(AND(BH796&gt;=-9,BH796&lt;=-4),"-9 a -4",IF(AND(BH796&gt;=-3.5,BH796&lt;=2.5),"-3,5 a 2,5",IF(AND(BH796&gt;=3,BH796&lt;=8),"3 a 8",IF(AND(BH796&gt;=8.5,BH796&lt;=14.5),"8,5 a 14,5",IF(BH796=15,"15",IF(AND(BH796&gt;=15.5,BH796&lt;=20.5),"15,5 a 20,5",IF(AND(BH796&gt;=21,BH796&lt;=26),"21 a 26","Fuera de rango"))))))))))</f>
        <v>-3,5 a 2,5</v>
      </c>
      <c r="BJ796" s="11" t="n">
        <f aca="false">IF(BI796="","",IF(BI796="-20 a -15",1,IF(BI796="-14,5 a -9,5",2,IF(BI796="-9 a -4",3,IF(BI796="-3,5 a 2,5",4,IF(BI796="3 a 8",5,IF(BI796="8,5 a 14,5",6,IF(BI796="15","NORMA",IF(BI796="15,5 a 20,5",7,IF(BI796="21 a 26",8,IF(BI796="26,5 a 31,5",9,"")))))))))))</f>
        <v>4</v>
      </c>
      <c r="BK796" s="9" t="n">
        <v>18</v>
      </c>
      <c r="BL796" s="10" t="str">
        <f aca="false">IF(BK796="","",IF(AND(BK796&gt;=0,BK796&lt;=2),"0 - 2",IF(AND(BK796&gt;=2.5,BK796&lt;=4.5),"2,5 - 4,5",IF(AND(BK796&gt;=5,BK796&lt;=7),"5 - 7",IF(AND(BK796&gt;=7.5,BK796&lt;=9.5),"7,5 - 9,5",IF(AND(BK796&gt;=10,BK796&lt;=12),"10 - 12",IF(AND(BK796&gt;=12.5,BK796&lt;=13.5),"12,5 - 13,5",IF(BK796=14,"14",IF(AND(BK796&gt;=14.5,BK796&lt;=16.5),"14,5 - 16,5",IF(AND(BK796&gt;=17,BK796&lt;=19),"17 - 19",IF(AND(BK796&gt;=19.5,BK796&lt;=21.5),"19,5 - 21,5",IF(AND(BK796&gt;=22,BK796&lt;=24),"22 - 24",IF(AND(BK796&gt;=24.5,BK796&lt;=26.5),"24,5 - 26,5",IF(AND(BK796&gt;=27,BK796&lt;=29),"27 - 29",IF(AND(BK796&gt;=29.5,BK796&lt;=30),"29,5 - 30","Fuera de rango")))))))))))))))</f>
        <v>17 - 19</v>
      </c>
      <c r="BM796" s="11" t="n">
        <f aca="false">IF(BL796="","",IF(BL796="0 - 2",1,IF(BL796="2,5 - 4,5",2,IF(BL796="5 - 7",3,IF(BL796="7,5 - 9,5",4,IF(BL796="10 - 12",5,IF(BL796="12,5 - 13,5",6,IF(BL796="14","NORMA",IF(BL796="14,5 - 16,5",7,IF(BL796="17 - 19",8,IF(BL796="19,5 - 21,5",9,IF(BL796="22 - 24",10,IF(BL796="24,5 - 26,5",11,IF(BL796="27 - 29",12,IF(BL796="29,5 - 30",13,"")))))))))))))))</f>
        <v>8</v>
      </c>
      <c r="BN796" s="9" t="n">
        <v>22</v>
      </c>
      <c r="BO796" s="11" t="str">
        <f aca="false">IF(BN796="","",IF(AND(BN796&gt;=-20,BN796&lt;=-10),"-20 a -10",IF(AND(BN796&gt;=-9.5,BN796&lt;=0.5),"-9,5 a 0,5",IF(AND(BN796&gt;=1,BN796&lt;=11),"1 a 11",IF(AND(BN796&gt;=11.5,BN796&lt;=21.5),"11,5 a 21,5",IF(BN796=22,"22",IF(AND(BN796&gt;=22.5,BN796&lt;=32.5),"22,5 a 32,5",IF(AND(BN796&gt;=33,BN796&lt;=43),"33 a 43","Fuera de rango"))))))))</f>
        <v>22</v>
      </c>
      <c r="BP796" s="11" t="str">
        <f aca="false">IF(BO796="","",IF(BO796="-20 a -10",1,IF(BO796="-9,5 a 0,5",2,IF(BO796="1 a 11",3,IF(BO796="11,5 a 21,5",4,IF(BO796="22","NORMA",IF(BO796="22,5 a 32,5",5,IF(BO796="33 a 43",6,""))))))))</f>
        <v>NORMA</v>
      </c>
      <c r="BQ796" s="9" t="n">
        <v>14</v>
      </c>
      <c r="BR796" s="10" t="str">
        <f aca="false">IF(BQ796="","",IF(AND(BQ796&gt;=-20,BQ796&lt;=-15),"-20 a -15",IF(AND(BQ796&gt;=-14.5,BQ796&lt;=-9.5),"-14,5 a -9,5",IF(AND(BQ796&gt;=-9,BQ796&lt;=-4),"-9 a -4",IF(AND(BQ796&gt;=-3.5,BQ796&lt;=2.5),"-3,5 a 2,5",IF(AND(BQ796&gt;=3,BQ796&lt;=8),"3 a 8",IF(AND(BQ796&gt;=8.5,BQ796&lt;=13.5),"8,5 a 13,5",IF(AND(BQ796&gt;=14,BQ796&lt;=17.5),"14 a 17,5",IF(BQ796=18,"18",IF(AND(BQ796&gt;=18.5,BQ796&lt;=23.5),"18,5 a 23,5",IF(AND(BQ796&gt;=24,BQ796&lt;=29),"24 a 29",IF(AND(BQ796&gt;=29.5,BQ796&lt;=34.5),"29,5 a 34,5",IF(AND(BQ796&gt;=35,BQ796&lt;=40),"35 a 40","Fuera de rango")))))))))))))</f>
        <v>14 a 17,5</v>
      </c>
      <c r="BS796" s="11" t="n">
        <f aca="false">IF(BR796="","",IF(BR796="-20 a -15",1,IF(BR796="-14,5 a -9,5",2,IF(BR796="-9 a -4",3,IF(BR796="-3,5 a 2,5",4,IF(BR796="3 a 8",5,IF(BR796="8,5 a 13,5",6,IF(BR796="14 a 17,5",7,IF(BR796="18","NORMA",IF(BR796="18,5 a 23,5",8,IF(BR796="24 a 29",9,IF(BR796="29,5 a 34,5",10,IF(BR796="35 a 40",11,"")))))))))))))</f>
        <v>7</v>
      </c>
      <c r="BT796" s="9" t="n">
        <v>0</v>
      </c>
      <c r="BU796" s="10" t="str">
        <f aca="false">IF(BT796="","",IF(AND(BT796&gt;=-20,BT796&lt;=-18),"-20 a -18",IF(AND(BT796&gt;=-17.5,BT796&lt;=-15.5),"-17,5 a -15,5",IF(AND(BT796&gt;=-15,BT796&lt;=-13),"-15 a -13",IF(AND(BT796&gt;=-12.5,BT796&lt;=-10.5),"-12,5 a -10,5",IF(AND(BT796&gt;=-10,BT796&lt;=-8),"-10 a -8",IF(AND(BT796&gt;=-7.5,BT796&lt;=-5.5),"-7,5 a -5,5",IF(AND(BT796&gt;=-5,BT796&lt;=-3),"-5 a -3",IF(AND(BT796&gt;=-2.5,BT796&lt;=-0.5),"-2,5 a -0,5",IF(BT796=0,"0",IF(AND(BT796&gt;=0.5,BT796&lt;=2.5),"0,5 a 2,5",IF(AND(BT796&gt;=3,BT796&lt;=5),"3 a 5",IF(AND(BT796&gt;=5.5,BT796&lt;=7.5),"5,5 a 7,5",IF(AND(BT796&gt;=8,BT796&lt;=10),"8 a 10",IF(AND(BT796&gt;=10.5,BT796&lt;=12.5),"10,5 a 12,5",IF(AND(BT796&gt;=13,BT796&lt;=15),"13 a 15",IF(AND(BT796&gt;=15.5,BT796&lt;=17.5),"15,5 a 17,5",IF(AND(BT796&gt;=18,BT796&lt;=20),"18 a 20","Fuera de rango"))))))))))))))))))</f>
        <v>0</v>
      </c>
      <c r="BV796" s="11" t="str">
        <f aca="false">IF(BT796="","",IF(BT796=0,"NORMA",IF(AND(BT796&gt;=-20,BT796&lt;=-18),2,IF(AND(BT796&gt;=-17.5,BT796&lt;=-15.5),2,IF(AND(BT796&gt;=-15,BT796&lt;=-13),3,IF(AND(BT796&gt;=-12.5,BT796&lt;=-10.5),4,IF(AND(BT796&gt;=-10,BT796&lt;=-8),5,IF(AND(BT796&gt;=-7.5,BT796&lt;=-5.5),6,IF(AND(BT796&gt;=-5,BT796&lt;=-3),7,IF(AND(BT796&gt;=-2.5,BT796&lt;=-0.5),8,IF(AND(BT796&gt;=0.5,BT796&lt;=2.5),9,IF(AND(BT796&gt;=3,BT796&lt;=5),10,IF(AND(BT796&gt;=5.5,BT796&lt;=7.5),11,IF(AND(BT796&gt;=8,BT796&lt;=10),12,IF(AND(BT796&gt;=10.5,BT796&lt;=12.5),13,IF(AND(BT796&gt;=13,BT796&lt;=15),14,IF(AND(BT796&gt;=15.5,BT796&lt;=17.5),15,IF(AND(BT796&gt;=18,BT796&lt;=20),16,"Fuera de rango"))))))))))))))))))</f>
        <v>NORMA</v>
      </c>
      <c r="BW796" s="9" t="n">
        <v>-3.5</v>
      </c>
      <c r="BX796" s="10" t="n">
        <f aca="false">18.5- (0.3*H796)</f>
        <v>6.5</v>
      </c>
      <c r="BY796" s="10" t="n">
        <f aca="false">(BW796)-(BX796)</f>
        <v>-10</v>
      </c>
      <c r="BZ796" s="10" t="str">
        <f aca="false">IF(BY796="","",IF(BY796&lt;-27.5,"De -30 a -28",IF(BY796&lt;-25,"De -27,5 a -25,5",IF(BY796&lt;-22.5,"De -25 a -23",IF(BY796&lt;-20,"De -22,5 a -20,5",IF(BY796&lt;-17.5,"De -20 a -18",IF(BY796&lt;-15,"De -17,5 a -15,5",IF(BY796&lt;-12.5,"De -15 a -13",IF(BY796&lt;-10,"De -12,5 a -10,5",IF(BY796&lt;-7.5,"De -10 a -8",IF(BY796&lt;-5,"De -7,5 a -5,5",IF(BY796&lt;-2.5,"De -5 a -3",IF(BY796&lt;0,"De -2,5 a -0,5",IF(BY796&lt;2.5,"De 0 a 2",IF(BY796&lt;5,"De 2,5 a 4,5",IF(BY796&lt;7.5,"De 5 a 7",IF(BY796&lt;10,"De 7,5 a 9,5",IF(BY796&lt;12.5,"De 10 a 12",IF(BY796&lt;15,"De 12,5 a 14,5",IF(BY796&lt;17.5,"De 15 a 17",IF(BY796&lt;20,"De 17,5 a 19,5",IF(BY796&lt;22.5,"De 20 a 22",IF(BY796&lt;25,"De 22,5 a 24,5",IF(BY796&lt;27.5,"De 25 a 27","De 27,5 a 30"))))))))))))))))))))))))</f>
        <v>De -10 a -8</v>
      </c>
      <c r="CA796" s="12" t="n">
        <f aca="false">IF(BY796="","",IF(BY796&lt;=-28,1,IF(BY796&lt;=-25.5,2,IF(BY796&lt;=-23,3,IF(BY796&lt;=-20.5,4,IF(BY796&lt;=-18,5,IF(BY796&lt;=-15.5,6,IF(BY796&lt;=-13,7,IF(BY796&lt;=-10.5,8,IF(BY796&lt;=-8,9,IF(BY796&lt;=-5.5,10,IF(BY796&lt;=-3,11,IF(BY796&lt;=-0.5,12,IF(BY796&lt;=2,13,IF(BY796&lt;=4.5,14,IF(BY796&lt;=7,15,IF(BY796&lt;=9.5,16,IF(BY796&lt;=12,17,IF(BY796&lt;=14.5,18,IF(BY796&lt;=17,19,IF(BY796&lt;=19.5,20,IF(BY796&lt;=22,21,IF(BY796&lt;=24.5,22,IF(BY796&lt;=27,23,IF(BY796&lt;=30,24,"Fuera de rango")))))))))))))))))))))))))</f>
        <v>9</v>
      </c>
      <c r="CB796" s="9" t="n">
        <v>-3.5</v>
      </c>
      <c r="CC796" s="10" t="n">
        <f aca="false">18.5- (0.3*H796)</f>
        <v>6.5</v>
      </c>
      <c r="CD796" s="10" t="n">
        <f aca="false">(CB796)-(CC796)</f>
        <v>-10</v>
      </c>
      <c r="CE796" s="10" t="str">
        <f aca="false">IF(CD796="","",IF(CD796&lt;-27.5,"De -30 a -28",IF(CD796&lt;-25,"De -27,5 a -25,5",IF(CD796&lt;-22.5,"De -25 a -23",IF(CD796&lt;-20,"De -22,5 a -20,5",IF(CD796&lt;-17.5,"De -20 a -18",IF(CD796&lt;-15,"De -17,5 a -15,5",IF(CD796&lt;-12.5,"De -15 a -13",IF(CD796&lt;-10,"De -12,5 a -10,5",IF(CD796&lt;-7.5,"De -10 a -8",IF(CD796&lt;-5,"De -7,5 a -5,5",IF(CD796&lt;-2.5,"De -5 a -3",IF(CD796&lt;0,"De -2,5 a -0,5",IF(CD796&lt;=2,"De 0 a 2",IF(CD796&lt;=4.5,"De 2,5 a 4,5",IF(CD796&lt;=7,"De 5 a 7",IF(CD796&lt;=9.5,"De 7,5 a 9,5",IF(CD796&lt;=12,"De 10 a 12",IF(CD796&lt;=14.5,"De 12,5 a 14,5",IF(CD796&lt;=17,"De 15 a 17",IF(CD796&lt;=19.5,"De 17,5 a 19,5",IF(CD796&lt;=22,"De 20 a 22",IF(CD796&lt;=24.5,"De 22,5 a 24,5",IF(CD796&lt;=27,"De 25 a 27","De 27,5 a 30"))))))))))))))))))))))))</f>
        <v>De -10 a -8</v>
      </c>
      <c r="CF796" s="12" t="n">
        <f aca="false">IF(CD796="","",IF(CD796&lt;-27.5,1,IF(CD796&lt;-25,2,IF(CD796&lt;-22.5,3,IF(CD796&lt;-20,4,IF(CD796&lt;-17.5,5,IF(CD796&lt;-15,6,IF(CD796&lt;-12.5,7,IF(CD796&lt;-10,8,IF(CD796&lt;-7.5,9,IF(CD796&lt;-5,10,IF(CD796&lt;-2.5,11,IF(CD796&lt;0,12,IF(CD796&lt;2.5,13,IF(CD796&lt;5,14,IF(CD796&lt;7.5,15,IF(CD796&lt;10,16,IF(CD796&lt;12.5,17,IF(CD796&lt;15,18,IF(CD796&lt;17.5,19,IF(CD796&lt;20,20,IF(CD796&lt;22.5,21,IF(CD796&lt;25,22,IF(CD796&lt;27.5,23,24))))))))))))))))))))))))</f>
        <v>9</v>
      </c>
      <c r="CG796" s="9" t="n">
        <v>-1.5</v>
      </c>
      <c r="CH796" s="10" t="str">
        <f aca="false">IF(CG796="","",IF(AND(CG796&gt;=-10,CG796&lt;=-9.5),"-10 a -9,5",IF(AND(CG796&gt;-9.5,CG796&lt;=-8.5),"-9 a -8,5",IF(AND(CG796&gt;-8.5,CG796&lt;=-7.5),"-8 a -7,5",IF(AND(CG796&gt;-7.5,CG796&lt;=-6.5),"-7 a -6,5",IF(AND(CG796&gt;-6.5,CG796&lt;=-5.5),"-6 a -5,5",IF(AND(CG796&gt;-5.5,CG796&lt;=-4.5),"-5 a -4,5",IF(AND(CG796&gt;-4.5,CG796&lt;=-3.5),"-4 a -3,5",IF(AND(CG796&gt;-3.5,CG796&lt;=-2.5),"-3 a -2,5",IF(CG796=-2.25,"-2,25",IF(AND(CG796&gt;-2.5,CG796&lt;=-1.5),"-2 a -1,5",IF(AND(CG796&gt;-1.5,CG796&lt;=-0.5),"-1 a -0,5",IF(AND(CG796&gt;-0.5,CG796&lt;=0.5),"0 a 0,5",IF(AND(CG796&gt;0.5,CG796&lt;=1.5),"1 a 1,5",IF(AND(CG796&gt;1.5,CG796&lt;=2.5),"2 a 2,5",IF(AND(CG796&gt;2.5,CG796&lt;=3.5),"3 a 3,5",IF(AND(CG796&gt;3.5,CG796&lt;=4.5),"4 a 4,5",IF(AND(CG796&gt;4.5,CG796&lt;=5.5),"5 a 5,5",IF(AND(CG796&gt;5.5,CG796&lt;=6.5),"6 a 6,5",IF(AND(CG796&gt;6.5,CG796&lt;=7.5),"7 a 7,5",IF(AND(CG796&gt;7.5,CG796&lt;=8.5),"8 a 8,5",IF(AND(CG796&gt;8.5,CG796&lt;=9.5),"9 a 9,5",IF(CG796&gt;=10,"10","Fuera de rango")))))))))))))))))))))))</f>
        <v>-2 a -1,5</v>
      </c>
      <c r="CI796" s="11" t="n">
        <f aca="false">IF(CG796="","",IF(CG796=-2.25,"NORMA",IF(CG796&lt;=-9.5,1,IF(CG796&lt;=-8.5,2,IF(CG796&lt;=-7.5,3,IF(CG796&lt;=-6.5,4,IF(CG796&lt;=-5.5,5,IF(CG796&lt;=-4.5,6,IF(CG796&lt;=-3.5,7,IF(CG796&lt;=-2.5,8,IF(CG796&lt;=-1.5,9,IF(CG796&lt;=-0.5,10,IF(CG796&lt;=0.5,11,IF(CG796&lt;=1.5,12,IF(CG796&lt;=2.5,13,IF(CG796&lt;=3.5,14,IF(CG796&lt;=4.5,15,IF(CG796&lt;=5.5,16,IF(CG796&lt;=6.5,17,IF(CG796&lt;=7.5,18,IF(CG796&lt;=8.5,19,IF(CG796&lt;=9.5,20,IF(CG796=10,21,"Fuera de rango")))))))))))))))))))))))</f>
        <v>9</v>
      </c>
      <c r="CJ796" s="9" t="n">
        <v>2</v>
      </c>
      <c r="CK796" s="10" t="str">
        <f aca="false">IF(CJ796="","",IF(AND(CJ796&gt;=-6,CJ796&lt;=-5.5),"-6 a -5,5",IF(AND(CJ796&gt;-5.5,CJ796&lt;=-4.5),"-5 a -4,5",IF(AND(CJ796&gt;-4.5,CJ796&lt;=-3.5),"-4 a -3,5",IF(AND(CJ796&gt;-3.5,CJ796&lt;=-2.5),"-3 a -2,5",IF(AND(CJ796&gt;-2.5,CJ796&lt;=-1.5),"-2 a -1,5",IF(AND(CJ796&gt;-1.5,CJ796&lt;=-0.5),"-1 a -0,5",IF(AND(CJ796&gt;-0.5,CJ796&lt;=0.5),"0 a 0,5",IF(AND(CJ796&gt;0.5,CJ796&lt;=1.5),"1 a 1,5",IF(AND(CJ796&gt;1.5,CJ796&lt;2.5),"2",IF(AND(CJ796&gt;=2.5,CJ796&lt;=3),"2,5 a 3",IF(AND(CJ796&gt;3,CJ796&lt;=4),"3,5 a 4",IF(AND(CJ796&gt;4,CJ796&lt;=5),"4,5 a 5",IF(AND(CJ796&gt;5,CJ796&lt;=6),"5,5 a 6",IF(AND(CJ796&gt;6,CJ796&lt;=7),"6,5 a 7",IF(AND(CJ796&gt;7,CJ796&lt;=8),"7,5 a 8",IF(AND(CJ796&gt;8,CJ796&lt;=9.5),"8,5 a 9,5",IF(CJ796=10,"10","Fuera de rango"))))))))))))))))))</f>
        <v>2</v>
      </c>
      <c r="CL796" s="11" t="str">
        <f aca="false">IF(CK796="","",IF(OR(CK796="-6 a -5,5",CK796="-6 - -5,5"),1,IF(OR(CK796="-5 a -4,5",CK796="-5 - -4,5"),2,IF(OR(CK796="-4 a -3,5",CK796="-4 - -3,5"),3,IF(OR(CK796="-3 a -2,5",CK796="-3 - -2,5"),4,IF(OR(CK796="-2 a -1,5",CK796="-2 - -1,5"),5,IF(OR(CK796="-1 a -0,5",CK796="-1 - -0,5"),6,IF(OR(CK796="0 a 0,5",CK796="0 - 0,5"),7,IF(OR(CK796="1 a 1,5",CK796="1 - 1,5"),8,IF(CK796="2","NORMA",IF(OR(CK796="2,5 a 3",CK796="2,5 - 3"),9,IF(OR(CK796="3,5 a 4",CK796="3,5 - 4"),10,IF(OR(CK796="4,5 a 5",CK796="4,5 - 5"),11,IF(OR(CK796="5,5 a 6",CK796="5,5 - 6"),12,IF(OR(CK796="6,5 a 7",CK796="6,5 - 7"),13,IF(OR(CK796="7,5 a 8",CK796="7,5 - 8"),14,IF(OR(CK796="8,5 a 9",CK796="8,5 - 9,5",CK796="9 a 9,5"),15,IF(CK796="10",15,IF(OR(CK796="0,5 a 1",CK796="0,5 - 1"),7,"Fuera de rango")))))))))))))))))))</f>
        <v>NORMA</v>
      </c>
      <c r="CO796" s="10" t="str">
        <f aca="false">IF(CM796&gt;0,"EME"," ")</f>
        <v> </v>
      </c>
      <c r="CQ796" s="10" t="str">
        <f aca="false">IF(CP796&gt;0,"0", " ")</f>
        <v> </v>
      </c>
      <c r="CR796" s="10" t="str">
        <f aca="false">IF(CP796&gt;0,"EME"," ")</f>
        <v> </v>
      </c>
      <c r="CS796" s="9" t="n">
        <v>0</v>
      </c>
      <c r="CV796" s="9" t="n">
        <v>0</v>
      </c>
      <c r="CY796" s="9" t="n">
        <v>0</v>
      </c>
      <c r="DB796" s="9" t="n">
        <v>0</v>
      </c>
      <c r="DC796" s="11" t="str">
        <f aca="false">IF(DB796&lt;0,"2"," ")</f>
        <v> </v>
      </c>
      <c r="DD796" s="11" t="str">
        <f aca="false">IF(DB796&lt;0,"MIO"," ")</f>
        <v> </v>
      </c>
      <c r="DE796" s="9" t="n">
        <v>-3.75</v>
      </c>
      <c r="DF796" s="10" t="str">
        <f aca="false">IF(DE796&lt;0,"3"," ")</f>
        <v>3</v>
      </c>
      <c r="DG796" s="10" t="str">
        <f aca="false">IF(DE796&lt;0,"AST"," ")</f>
        <v>AST</v>
      </c>
      <c r="DH796" s="9" t="n">
        <v>-4</v>
      </c>
      <c r="DI796" s="10" t="str">
        <f aca="false">IF(DH796&lt;0,"3"," ")</f>
        <v>3</v>
      </c>
      <c r="DJ796" s="10" t="str">
        <f aca="false">IF(DH796&lt;0,"AST"," ")</f>
        <v>AST</v>
      </c>
      <c r="DK796" s="9" t="n">
        <v>0</v>
      </c>
      <c r="DL796" s="10" t="str">
        <f aca="false">IF(DK796&gt;0,"4"," ")</f>
        <v> </v>
      </c>
      <c r="DM796" s="10" t="str">
        <f aca="false">IF(DK796&gt;0,"PRE"," ")</f>
        <v> </v>
      </c>
      <c r="DN796" s="9" t="n">
        <v>0</v>
      </c>
      <c r="DO796" s="10" t="str">
        <f aca="false">IF(DN796&gt;0,"4"," ")</f>
        <v> </v>
      </c>
      <c r="DP796" s="10" t="str">
        <f aca="false">IF(DN796&gt;0,"PRE"," ")</f>
        <v> </v>
      </c>
      <c r="DS796" s="12" t="str">
        <f aca="false">CONCATENATE(CO796,CU796,DA796,DG796,DM796)</f>
        <v> AST </v>
      </c>
      <c r="DT796" s="10" t="e">
        <f aca="false" t="array" ref="DT796">_xlfn.IFS(DS796="EME    ","0", DS796=" HIP   ","1", DS796="  MIO  ","2", DS796="   AST ","3", DS796="    PRE","4", DS796="EME   PRE","5", DS796=" HIP  PRE","6", DS796=" HIP AST ","7", DS796="  MIO PRE","8", DS796="  MIOAST ","9", DS796="   ASTPRE","10",DS796=" HIP ASTPRE","11", DS796="  MIOASTPRE","12", DS796="     ","0")</f>
        <v>#N/A</v>
      </c>
      <c r="DV796" s="1" t="e">
        <f aca="false" t="array" ref="DV796">_xlfn.IFS(DU796="SI","2", DU796="NO","1")</f>
        <v>#N/A</v>
      </c>
      <c r="DX796" s="11" t="str">
        <f aca="false">IF(DW796=0,"1","2")</f>
        <v>1</v>
      </c>
      <c r="DY796" s="11" t="str">
        <f aca="false" t="array" ref="DY796">_xlfn.IFS(DW796=0,"0", DW796=0.25, "1", DW796=0.5,"2", DW796=0.75,"3", DW796=1,"4",DW796=1.25,"5", DW796=1.5,"6", DW796=1.75,"7", DW796=2,"8")</f>
        <v>0</v>
      </c>
      <c r="EA796" s="11" t="str">
        <f aca="false">IF(DZ796=0,"1","2")</f>
        <v>1</v>
      </c>
      <c r="EB796" s="11" t="str">
        <f aca="false" t="array" ref="EB796">_xlfn.IFS(DZ796=0,"0", DZ796=0.25, "1", DZ796=0.5,"2", DZ796=0.75,"3", DZ796=1,"4",DZ796=1.25,"5", DZ796=1.5,"6", DZ796=1.75,"7", DZ796=2,"8")</f>
        <v>0</v>
      </c>
      <c r="ED796" s="10" t="str">
        <f aca="false">IF(EC796=0,"1","2")</f>
        <v>1</v>
      </c>
      <c r="EE796" s="11" t="str">
        <f aca="false" t="array" ref="EE796">_xlfn.IFS(EC796=0,"0", EC796=-0.25, "1", EC796=-0.5,"2", EC796=-0.75,"3", EC796=-1,"4",EC796=-1.25,"5", EC796=-1.5,"6", EC796=-1.75,"7", EC796=-2,"8", EC796=-2.25,"9",EC796=-2.5,"10", EC796=-2.75,"11", EC796=-3,"12", EC796=-3.25,"13", EC796=-3.5,"14", EC796=-3.75,"15",EC796=-4,"16")</f>
        <v>0</v>
      </c>
      <c r="EG796" s="10" t="str">
        <f aca="false">IF(EF796=0,"1","2")</f>
        <v>1</v>
      </c>
      <c r="EH796" s="11" t="str">
        <f aca="false" t="array" ref="EH796">_xlfn.IFS(EF796=0,"0", EF796=-0.25, "1", EF796=-0.5,"2", EF796=-0.75,"3", EF796=-1,"4",EF796=-1.25,"5", EF796=-1.5,"6", EF796=-1.75,"7", EF796=-2,"8", EF796=-2.25,"9",EF796=-2.5,"10", EF796=-2.75,"11", EF796=-3,"12", EF796=-3.25,"13", EF796=-3.5,"14", EF796=-3.75,"15",EF796=-4,"16")</f>
        <v>0</v>
      </c>
      <c r="EJ796" s="11" t="str">
        <f aca="false">IF(EI796=0,"1","2")</f>
        <v>1</v>
      </c>
      <c r="EK796" s="11" t="str">
        <f aca="false" t="array" ref="EK796">_xlfn.IFS(EI796=0,"0", EI796=-0.25, "1", EI796=-0.5,"2", EI796=-0.75,"3", EI796=-1,"4",EI796=-1.25,"5", EI796=-1.5,"6", EI796=-1.75,"7", EI796=-2,"8", EI796=-2.25,"9", EI796=-2.25,"9",EI796=-2.5,"10", EI796=-2.75,"11", EI796=-3,"12", EI796=-3.25,"13", EI796=-3.5,"14", EI796=-3.75,"15",EI796=-4,"16", EI796=0.25, "17", EI796=0.5, "18")</f>
        <v>0</v>
      </c>
      <c r="EM796" s="11" t="str">
        <f aca="false">IF(EL796=0,"1","2")</f>
        <v>1</v>
      </c>
      <c r="EN796" s="11" t="str">
        <f aca="false" t="array" ref="EN796">_xlfn.IFS(EL796=0.25,"17",EL796=0.5,"18", EL796=0,"0", EL796=-0.25, "1", EL796=-0.5,"2", EL796=-0.75,"3", EL796=-1,"4",EL796=-1.25,"5", EL796=-1.5,"6", EL796=-1.75,"7", EL796=-2,"8",EL796= -2.25,"9",EL796=-2.5,"10",EL796= -2.75,"11",EL796= -3,"12",EL796= -3.25,"13",EL796= -3.5,"14",EL796= -3.75,"15",EL796=-4,"16")</f>
        <v>0</v>
      </c>
      <c r="EP796" s="11" t="str">
        <f aca="false">IF(EO796=0,"1","2")</f>
        <v>1</v>
      </c>
      <c r="EQ796" s="11" t="str">
        <f aca="false" t="array" ref="EQ796">_xlfn.IFS(EO796=0,"0", EO796=0.25, "1", EO796=0.5,"2", EO796=0.75,"3", EO796=1,"4",EO796=1.25,"5", EO796=1.5,"6", EO796=1.75,"7", EO796=2,"8", EO796=2.25,"9", EO796=2.25,"9",EO796=2.5,"10", EO796=2.75,"11", EO796=3,"12", EO796=3.25,"13", EO796=3.5,"14", EO796=3.75,"15",EO796=4,"16", EO796=-0.25, "17", bq=-0.5, "18")</f>
        <v>0</v>
      </c>
      <c r="ES796" s="11" t="str">
        <f aca="false">IF(ER796=0,"1","2")</f>
        <v>1</v>
      </c>
      <c r="ET796" s="11" t="str">
        <f aca="false" t="array" ref="ET796">_xlfn.IFS(ER796=0,"0", ER796=0.25, "1", ER796=0.5,"2", ER796=0.75,"3", ER796=1,"4",ER796=1.25,"5", ER796=1.5,"6", ER796=1.75,"7", ER796=2,"8", ER796=2.25,"9", ER796=2.25,"9",ER796=2.5,"10", ER796=2.75,"11", ER796=3,"12", ER796=3.25,"13", ER796=3.5,"14", ER796=3.75,"15",ER796=4,"16", ER796=-0.25, "17", bq=-0.5, "18")</f>
        <v>0</v>
      </c>
      <c r="EV796" s="14" t="e">
        <f aca="false">VLOOKUP(EU796,LEYENDA!$G$2:$H$8,2,TRUE())</f>
        <v>#N/A</v>
      </c>
      <c r="EW796" s="14" t="e">
        <f aca="false" t="array" ref="EW796">_xlfn.IFS(EV796="0-5","1", EV796="6-12","2", EV796="13-18","3", EV796="19-24","4", EV796="25-36","5", EV796="37-48","6", EV796="49-60","7")</f>
        <v>#N/A</v>
      </c>
    </row>
    <row r="797" customFormat="false" ht="13.5" hidden="false" customHeight="false" outlineLevel="0" collapsed="false">
      <c r="A797" s="1" t="n">
        <v>314</v>
      </c>
      <c r="B797" s="2" t="n">
        <v>3</v>
      </c>
      <c r="C797" s="33" t="n">
        <v>43832</v>
      </c>
      <c r="E797" s="5" t="str">
        <f aca="false">VLOOKUP(A797,'286'!$A$3:$J$6279,10,FALSE())</f>
        <v>VALLEJO BERMEJO, MARÍA</v>
      </c>
      <c r="F797" s="4" t="str">
        <f aca="false">VLOOKUP(A797,'286'!$A$3:$I$1768,3,FALSE())</f>
        <v>VABERMA</v>
      </c>
      <c r="G797" s="6" t="n">
        <f aca="false">VLOOKUP(A797,'286'!$A$3:$I$1768,4,FALSE())</f>
        <v>27882</v>
      </c>
      <c r="H797" s="7" t="n">
        <f aca="false">YEAR(C797)-YEAR(G797)</f>
        <v>44</v>
      </c>
      <c r="I797" s="1" t="str">
        <f aca="false">VLOOKUP(H797,LEYENDA!$C$2:$D$6,2,TRUE())</f>
        <v>41-60</v>
      </c>
      <c r="J797" s="5" t="str">
        <f aca="false">VLOOKUP(A797,'286'!$A$3:$I$1768,7,FALSE())</f>
        <v>M</v>
      </c>
      <c r="K797" s="8" t="n">
        <f aca="false">VLOOKUP(A797,'286'!$A$3:$I$1768,2,FALSE())</f>
        <v>0</v>
      </c>
      <c r="L797" s="4" t="str">
        <f aca="false">VLOOKUP(A797,'286'!$A$3:$I$1768,8,FALSE())</f>
        <v>D</v>
      </c>
      <c r="M797" s="4" t="str">
        <f aca="false">VLOOKUP(A797,'286'!$A$3:$I$1768,9,FALSE())</f>
        <v>I</v>
      </c>
      <c r="N797" s="8" t="str">
        <f aca="false">IF(R797=O797, "MISMA","CONTRARIA")</f>
        <v>CONTRARIA</v>
      </c>
      <c r="O797" s="8" t="str">
        <f aca="false" t="array" ref="O797">_xlfn.IFS(L797="D","1", L797="I","2")</f>
        <v>1</v>
      </c>
      <c r="P797" s="8" t="e">
        <f aca="false" t="array" ref="P797">_xlfn.IFS(K797="OD","1", K797="OI","2")</f>
        <v>#N/A</v>
      </c>
      <c r="Q797" s="1" t="str">
        <f aca="false" t="array" ref="Q797">_xlfn.IFS(J797="M","1", J797="H","2")</f>
        <v>1</v>
      </c>
      <c r="R797" s="8" t="str">
        <f aca="false" t="array" ref="R797">_xlfn.IFS(M797="D","1", M797="I","2")</f>
        <v>2</v>
      </c>
      <c r="S797" s="1" t="str">
        <f aca="false" t="array" ref="S797">_xlfn.IFS(N797="CONTRARIA", "1",N797= "MISMA","2")</f>
        <v>1</v>
      </c>
      <c r="T797" s="1" t="str">
        <f aca="false" t="array" ref="T797">_xlfn.IFS(I797="0-12","1", I797="13-24","2", I797="25-40","3", I797="41-60","4", I797="61-100","5")</f>
        <v>4</v>
      </c>
      <c r="U797" s="9" t="n">
        <v>5</v>
      </c>
      <c r="V797" s="10" t="str">
        <f aca="false">IF(U797="","",IF(AND(U797&gt;=-9,U797&lt;=-6.5),"-9 a -6,5",IF(AND(U797&gt;=-6,U797&lt;=-3.5),"-6 a -3,5",IF(AND(U797&gt;=-3,U797&lt;=-1),"-3 a -1",IF(U797=-0.5,"-0,5",IF(AND(U797&gt;=0,U797&lt;=2.5),"0 a 2,5",IF(AND(U797&gt;=3,U797&lt;=5.5),"3 a 5,5",IF(AND(U797&gt;=6,U797&lt;=8.5),"6 a 8,5",IF(AND(U797&gt;=9,U797&lt;=20),"9 a 20","Fuera de rango")))))))))</f>
        <v>3 a 5,5</v>
      </c>
      <c r="W797" s="11" t="n">
        <f aca="false">IF(V797="","",IF(V797="-9 a -6,5",2,IF(V797="-6 a -3,5",3,IF(V797="-3 a -1",4,IF(V797="-0,5","NORMA",IF(V797="0 a 2,5",5,IF(V797="3 a 5,5",6,IF(V797="6 a 8,5",7,IF(V797="9 a 20",8,"Fuera de rango")))))))))</f>
        <v>6</v>
      </c>
      <c r="X797" s="9" t="n">
        <v>10</v>
      </c>
      <c r="Y797" s="11" t="str">
        <f aca="false">IF(X797="","",IF(AND(X797&gt;=0,X797&lt;=4),"0 a 4",IF(AND(X797&gt;=4.5,X797&lt;=8.5),"4,5 a 8,5",IF(X797=9,"9",IF(AND(X797&gt;=9.5,X797&lt;=13),"9,5 a 13",IF(AND(X797&gt;=13.5,X797&lt;=20),"13,5 a 20",IF(AND(X797&gt;=20.5,X797&lt;=35),"20,5 a 35","Fuera de rango")))))))</f>
        <v>9,5 a 13</v>
      </c>
      <c r="Z797" s="11" t="n">
        <f aca="false">IF(Y797="","",IF(Y797="0 a 4",1,IF(Y797="4,5 a 8,5",2,IF(Y797="9","NORMA",IF(Y797="9,5 a 13",3,IF(Y797="13,5 a 20",4,IF(Y797="20,5 a 35",5,"Fuera de rango")))))))</f>
        <v>3</v>
      </c>
      <c r="AA797" s="9" t="n">
        <v>19</v>
      </c>
      <c r="AB797" s="10" t="str">
        <f aca="false">IF(AA797="","",IF(AND(AA797&gt;=0,AA797&lt;=9),"0 a 9",IF(AND(AA797&gt;=9.5,AA797&lt;=18.5),"9,5 a 18,5",IF(AA797=19,"19",IF(AND(AA797&gt;=19.5,AA797&lt;=28),"19,5 a 28",IF(AND(AA797&gt;=28.5,AA797&lt;=40),"28,5 a 40","Fuera de rango"))))))</f>
        <v>19</v>
      </c>
      <c r="AC797" s="11" t="str">
        <f aca="false" t="array" ref="AC797">_xlfn.IFS(AB797="","",AB797="0 a 9",1,AB797="9,5 a 18,5",2,AB797="19","NORMA",AB797="19,5 a 28",3,AB797="28,5 a 40",4,TRUE(),"Fuera de rango")</f>
        <v>NORMA</v>
      </c>
      <c r="AD797" s="9" t="n">
        <v>6</v>
      </c>
      <c r="AE797" s="10" t="str">
        <f aca="false">IF(AD797="","",IF(AND(AD797&gt;=-10,AD797&lt;=0),"De -10 a 0",IF(AND(AD797&gt;=0.5,AD797&lt;=9.5),"0,5 a 9,5",IF(AD797=10,"10",IF(AND(AD797&gt;=10.5,AD797&lt;=20),"10,5 a 20",IF(AND(AD797&gt;=20.5,AD797&lt;=40),"20,5 a 40","Fuera de rango"))))))</f>
        <v>0,5 a 9,5</v>
      </c>
      <c r="AF797" s="12" t="n">
        <f aca="false">IF(AD797="","",IF(AND(AD797&gt;=-10,AD797&lt;=0),1,IF(AND(AD797&gt;=0.5,AD797&lt;=9.5),2,IF(AD797=10,"NORMA",IF(AND(AD797&gt;=10.5,AD797&lt;=20),3,IF(AND(AD797&gt;=20.5,AD797&lt;=40),4,""))))))</f>
        <v>2</v>
      </c>
      <c r="AG797" s="9" t="n">
        <v>9</v>
      </c>
      <c r="AH797" s="10" t="str">
        <f aca="false">IF(AG797="","",IF(AND(AG797&gt;=0,AG797&lt;=4),"0 a 4",IF(AND(AG797&gt;=4.5,AG797&lt;=8.5),"4,5 a 8,5",IF(AG797=9,"9",IF(AND(AG797&gt;=9.5,AG797&lt;=13),"9,5 a 13",IF(AND(AG797&gt;=13.5,AG797&lt;=25),"13,5 a 25","Fuera de rango"))))))</f>
        <v>9</v>
      </c>
      <c r="AI797" s="10" t="str">
        <f aca="false">IF(AH797="","",IF(AH797="0 a 4",1,IF(AH797="4,5 a 8,5",2,IF(AH797="9","NORMA",IF(AH797="9,5 a 13",3,IF(AH797="13,5 a 25",4,""))))))</f>
        <v>NORMA</v>
      </c>
      <c r="AJ797" s="9" t="n">
        <v>1</v>
      </c>
      <c r="AK797" s="10" t="str">
        <f aca="false">IF(AJ797="","",IF(AND(AJ797&gt;=-15,AJ797&lt;=-10.5),"-15 a -10,5",IF(AND(AJ797&gt;=-10,AJ797&lt;=-4),"-10 a -4",IF(AND(AJ797&gt;=-4.5,AJ797&lt;=0),"-4,5 a 0",IF(AND(AJ797&gt;=0.5,AJ797&lt;=4.5),"0,5 a 4,5",IF(AJ797=5,"5",IF(AND(AJ797&gt;=5.5,AJ797&lt;=10),"5,5 a 10",IF(AND(AJ797&gt;=10.5,AJ797&lt;=20),"10,5 a 20","Fuera de rango"))))))))</f>
        <v>0,5 a 4,5</v>
      </c>
      <c r="AL797" s="11" t="n">
        <f aca="false">IF(AK797="","",IF(AK797="-15 a -10,5",1,IF(AK797="-10 a -4",2,IF(AK797="-4,5 a 0",3,IF(AK797="0,5 a 4,5",4,IF(AK797="5","NORMA",IF(AK797="5,5 a 10",5,IF(AK797="10,5 a 20",6,"Error"))))))))</f>
        <v>4</v>
      </c>
      <c r="AM797" s="9" t="n">
        <v>0</v>
      </c>
      <c r="AN797" s="10" t="str">
        <f aca="false">IF(AM797="","",IF(AND(AM797&gt;=-7.5,AM797&lt;=-5.5),"-7,5 a -5,5",IF(AND(AM797&gt;=-5,AM797&lt;=-3),"-5 a -3",IF(AND(AM797&gt;=-2.5,AM797&lt;=-0.5),"-2,5 a -0,5",IF(AM797=0,"0,00",IF(AND(AM797&gt;=0.5,AM797&lt;=2.5),"0,5 a 2,5",IF(AND(AM797&gt;=3,AM797&lt;=5),"3 a 5",IF(AND(AM797&gt;=5.5,AM797&lt;=7.5),"5,5 a 7,5",IF(AND(AM797&gt;=8,AM797&lt;=10),"8 a 10","Fuera de rango")))))))))</f>
        <v>0,00</v>
      </c>
      <c r="AO797" s="11" t="str">
        <f aca="false">IF(AN797="","",IF(AN797="-7,5 a -5,5",1,IF(AN797="-5 a -3",2,IF(AN797="-2,5 a -0,5",3,IF(AN797="0,00","NORMA",IF(AN797="0,5 a 2,5",4,IF(AN797="3 a 5",5,IF(AN797="5,5 a 7,5",6,IF(AN797="8 a 10",7,"Error")))))))))</f>
        <v>NORMA</v>
      </c>
      <c r="AP797" s="9" t="n">
        <v>0.5</v>
      </c>
      <c r="AQ797" s="10" t="str">
        <f aca="false">IF(AP797="","",IF(AND(AP797&gt;=-20,AP797&lt;=-9.5),"-20 a -9,5",IF(AND(AP797&gt;=-9,AP797&lt;=-6.5),"-9 a -6,5",IF(AP797=-6,"-6",IF(AND(AP797&gt;=-5.5,AP797&lt;=-3),"-5,5 a -3",IF(AND(AP797&gt;=-2.5,AP797&lt;=0),"-2,5 a 0",IF(AND(AP797&gt;=0.5,AP797&lt;=3),"0,5 a 3",IF(AND(AP797&gt;=3.5,AP797&lt;=6),"3,5 a 6",IF(AND(AP797&gt;=6.5,AP797&lt;=9),"6,5 a 9",IF(AND(AP797&gt;=9.5,AP797&lt;=20),"9,5 a 20","Fuera de rango"))))))))))</f>
        <v>0,5 a 3</v>
      </c>
      <c r="AR797" s="11" t="n">
        <f aca="false">IF(AQ797="","",IF(AQ797="-20 a -9,5",1,IF(AQ797="-9 a -6,5",2,IF(AQ797="-6","NORMA",IF(AQ797="-5,5 a -3",3,IF(AQ797="-2,5 a 0",4,IF(AQ797="0,5 a 3",5,IF(AQ797="3,5 a 6",6,IF(AQ797="6,5 a 9",7,IF(AQ797="9,5 a 20",8,""))))))))))</f>
        <v>5</v>
      </c>
      <c r="AS797" s="9" t="n">
        <v>3.5</v>
      </c>
      <c r="AT797" s="10" t="str">
        <f aca="false">IF(AS797="","",IF(AND(AS797&gt;=-16,AS797&lt;=-14),"-16 a -14",IF(AND(AS797&gt;=-13.5,AS797&lt;=-11.5),"-13,5 a -11,5",IF(AND(AS797&gt;=-11,AS797&lt;=-9),"-11 a -9",IF(AND(AS797&gt;=-8.5,AS797&lt;=-6.5),"-8,5 a -6,5",IF(AND(AS797&gt;=-6,AS797&lt;=-4),"-6 a -4",IF(AND(AS797&gt;=-3.5,AS797&lt;=-1.5),"-3,5 a -1,5",IF(AND(AS797&gt;=-1,AS797&lt;=1),"-1 a 1",IF(AND(AS797&gt;=1.5,AS797&lt;=3.5),"1,5 a 3,5",IF(AND(AS797&gt;=4,AS797&lt;=6),"4 a 6",IF(AND(AS797&gt;=6.5,AS797&lt;=8.5),"6,5 a 8,5",IF(AND(AS797&gt;=9,AS797&lt;=11),"9 a 11",IF(AND(AS797&gt;=11.5,AS797&lt;=13.5),"11,5 a 13,5",IF(AND(AS797&gt;=14,AS797&lt;=16),"14 a 16",IF(AND(AS797&gt;=16.5,AS797&lt;=18.5),"16,5 a 18,5",IF(AND(AS797&gt;=19,AS797&lt;=21),"19 a 21","Fuera de rango"))))))))))))))))</f>
        <v>1,5 a 3,5</v>
      </c>
      <c r="AU797" s="11" t="n">
        <f aca="false" t="array" ref="AU797">IF(AT797="","",_xlfn.IFS(AT797="-16 a -14",1,AT797="-13,5 a -11,5",2,AT797="-11 a -9",3,AT797="-8,5 a -6,5",4,AT797="-6 a -4",5,AT797="-3,5 a -1,5",6,AT797="-1 a 1",7,AT797="1,5 a 3,5",8,AT797="4 a 6","NORMA",AT797="6,5 a 8,5",9,AT797="9 a 11",10,AT797="11,5 a 13,5",11,AT797="14 a 16",12,AT797="16,5 a 18,5",13,AT797="19 a 21",14,TRUE(),""))</f>
        <v>8</v>
      </c>
      <c r="AV797" s="9" t="n">
        <v>1</v>
      </c>
      <c r="AW797" s="10" t="str">
        <f aca="false">IF(AV797="","",IF(AND(AV797&gt;=-1,AV797&lt;=-0.5),"-1 a -0,5",IF(AND(AV797&gt;-0.5,AV797&lt;=0),"De -0,5 a 0",IF(AND(AV797&gt;=0.25,AV797&lt;=0.75),"0,25 a 0,75",IF(AND(AV797&gt;=1,AV797&lt;=1.5),"1 a 1,5",IF(AND(AV797&gt;=1.75,AV797&lt;=2.25),"1,75 a 2,25",IF(AND(AV797&gt;=2.5,AV797&lt;=3),"2,5 a 3",IF(AND(AV797&gt;=3.25,AV797&lt;=3.75),"3,25 a 3,75","Fuera de rango"))))))))</f>
        <v>1 a 1,5</v>
      </c>
      <c r="AX797" s="10" t="n">
        <f aca="false">IF(AW797="","",IF(OR(AW797="-1 a -0,5",AW797="-1 a -0.5"),1,IF(OR(AW797="De -0,5 a 0",AW797="-0,5 a 0",AW797="De -0.5 a 0"),2,IF(OR(AW797="0,25 a 0,75",AW797="0.25 a 0.75"),"NORMA",IF(OR(AW797="1 a 1,5",AW797="1 a 1.5"),3,IF(OR(AW797="1,75 a 2,25",AW797="1.75 a 2.25"),4,IF(OR(AW797="2,5 a 3",AW797="2.5 a 3"),5,IF(OR(AW797="3,25 a 3,75",AW797="3.25 a 3.75"),6,""))))))))</f>
        <v>3</v>
      </c>
      <c r="AY797" s="9" t="n">
        <v>-3</v>
      </c>
      <c r="AZ797" s="10" t="str">
        <f aca="false">IF(AY797="","",IF(AND(AY797&gt;=-20,AY797&lt;=-9.5),"-20 a -9,5",IF(AND(AY797&gt;=-9,AY797&lt;=-6.5),"-9 a -6,5",IF(AY797=-6,"-6",IF(AND(AY797&gt;=-5.5,AY797&lt;=-3),"-5,5 a -3",IF(AND(AY797&gt;=-2.5,AY797&lt;=0),"-2,5 a 0",IF(AND(AY797&gt;=0.5,AY797&lt;=3),"0,5 a 3",IF(AND(AY797&gt;=3.5,AY797&lt;=6),"3,5 a 6","Fuera de rango"))))))))</f>
        <v>-5,5 a -3</v>
      </c>
      <c r="BA797" s="11" t="n">
        <f aca="false">IF(AZ797="","",IF(AZ797="-20 a -9,5",1,IF(AZ797="-9 a -6,5",2,IF(AZ797="-6","NORMA",IF(AZ797="-5,5 a -3",3,IF(AZ797="-2,5 a 0",4,IF(AZ797="0,5 a 3",5,IF(AZ797="3,5 a 6",6,""))))))))</f>
        <v>3</v>
      </c>
      <c r="BB797" s="9" t="n">
        <v>26</v>
      </c>
      <c r="BC797" s="10" t="str">
        <f aca="false" t="array" ref="BC797">IF(BB797="","",_xlfn.IFS(AND(BB797&gt;=0,BB797&lt;=2),"0 a 2",AND(BB797&gt;=2.5,BB797&lt;=4.5),"2,5 a 4,5",AND(BB797&gt;=5,BB797&lt;=7),"5 a 7",AND(BB797&gt;=7.5,BB797&lt;=9.5),"7,5 a 9,5",AND(BB797&gt;=10,BB797&lt;=12),"10 a 12",AND(BB797&gt;=12.5,BB797&lt;=14.5),"12,5 a 14,5",BB797=15,"15",AND(BB797&gt;=15.5,BB797&lt;=17.5),"15,5 a 17,5",AND(BB797&gt;=18,BB797&lt;=20),"18 a 20",AND(BB797&gt;=20.5,BB797&lt;=22.5),"20,5 a 22,5",AND(BB797&gt;=23,BB797&lt;=25),"23 a 25",TRUE(),"Fuera de rango"))</f>
        <v>Fuera de rango</v>
      </c>
      <c r="BD797" s="11" t="str">
        <f aca="false" t="array" ref="BD797">IF(BC797="","",_xlfn.IFS(BC797="0 a 2",1,BC797="2,5 a 4,5",2,BC797="5 a 7",3,BC797="7,5 a 9,5",4,BC797="10 a 12",5,BC797="12,5 a 14,5",6,BC797="15","NORMA",BC797="15,5 a 17,5",7,BC797="18 a 20",8,BC797="20,5 a 22,5",9,BC797="23 a 25",10,TRUE(),"Fuera de rango"))</f>
        <v>Fuera de rango</v>
      </c>
      <c r="BE797" s="9" t="n">
        <v>28</v>
      </c>
      <c r="BF797" s="10" t="str">
        <f aca="false">IF(BE797="","",IF(AND(BE797&gt;=-20,BE797&lt;=-10),"-20 a -10",IF(AND(BE797&gt;=-9.5,BE797&lt;=0.5),"-9,5 a 0,5",IF(AND(BE797&gt;=1,BE797&lt;=11),"1 a 11",IF(AND(BE797&gt;=11.5,BE797&lt;=20.5),"11,5 a 20,5",IF(BE797=21,"21",IF(AND(BE797&gt;=21.5,BE797&lt;=31.5),"21,5 a 31,5",IF(AND(BE797&gt;=32,BE797&lt;=42),"32 a 42","Fuera de rango"))))))))</f>
        <v>21,5 a 31,5</v>
      </c>
      <c r="BG797" s="11" t="n">
        <f aca="false">IF(BF797="","",IF(BF797="-20 a -10",1,IF(BF797="-9,5 a 0,5",2,IF(BF797="1 a 11",3,IF(BF797="11,5 a 20,5",4,IF(BF797="21","NORMA",IF(BF797="21,5 a 31,5",5,IF(BF797="32 a 42",6,""))))))))</f>
        <v>5</v>
      </c>
      <c r="BH797" s="9" t="n">
        <v>4</v>
      </c>
      <c r="BI797" s="10" t="str">
        <f aca="false">IF(BH797="","",IF(AND(BH797&gt;=-20,BH797&lt;=-15),"-20 a -15",IF(AND(BH797&gt;=-14.5,BH797&lt;=-9.5),"-14,5 a -9,5",IF(AND(BH797&gt;=-9,BH797&lt;=-4),"-9 a -4",IF(AND(BH797&gt;=-3.5,BH797&lt;=2.5),"-3,5 a 2,5",IF(AND(BH797&gt;=3,BH797&lt;=8),"3 a 8",IF(AND(BH797&gt;=8.5,BH797&lt;=14.5),"8,5 a 14,5",IF(BH797=15,"15",IF(AND(BH797&gt;=15.5,BH797&lt;=20.5),"15,5 a 20,5",IF(AND(BH797&gt;=21,BH797&lt;=26),"21 a 26","Fuera de rango"))))))))))</f>
        <v>3 a 8</v>
      </c>
      <c r="BJ797" s="11" t="n">
        <f aca="false">IF(BI797="","",IF(BI797="-20 a -15",1,IF(BI797="-14,5 a -9,5",2,IF(BI797="-9 a -4",3,IF(BI797="-3,5 a 2,5",4,IF(BI797="3 a 8",5,IF(BI797="8,5 a 14,5",6,IF(BI797="15","NORMA",IF(BI797="15,5 a 20,5",7,IF(BI797="21 a 26",8,IF(BI797="26,5 a 31,5",9,"")))))))))))</f>
        <v>5</v>
      </c>
      <c r="BK797" s="9" t="n">
        <v>19</v>
      </c>
      <c r="BL797" s="10" t="str">
        <f aca="false">IF(BK797="","",IF(AND(BK797&gt;=0,BK797&lt;=2),"0 - 2",IF(AND(BK797&gt;=2.5,BK797&lt;=4.5),"2,5 - 4,5",IF(AND(BK797&gt;=5,BK797&lt;=7),"5 - 7",IF(AND(BK797&gt;=7.5,BK797&lt;=9.5),"7,5 - 9,5",IF(AND(BK797&gt;=10,BK797&lt;=12),"10 - 12",IF(AND(BK797&gt;=12.5,BK797&lt;=13.5),"12,5 - 13,5",IF(BK797=14,"14",IF(AND(BK797&gt;=14.5,BK797&lt;=16.5),"14,5 - 16,5",IF(AND(BK797&gt;=17,BK797&lt;=19),"17 - 19",IF(AND(BK797&gt;=19.5,BK797&lt;=21.5),"19,5 - 21,5",IF(AND(BK797&gt;=22,BK797&lt;=24),"22 - 24",IF(AND(BK797&gt;=24.5,BK797&lt;=26.5),"24,5 - 26,5",IF(AND(BK797&gt;=27,BK797&lt;=29),"27 - 29",IF(AND(BK797&gt;=29.5,BK797&lt;=30),"29,5 - 30","Fuera de rango")))))))))))))))</f>
        <v>17 - 19</v>
      </c>
      <c r="BM797" s="11" t="n">
        <f aca="false">IF(BL797="","",IF(BL797="0 - 2",1,IF(BL797="2,5 - 4,5",2,IF(BL797="5 - 7",3,IF(BL797="7,5 - 9,5",4,IF(BL797="10 - 12",5,IF(BL797="12,5 - 13,5",6,IF(BL797="14","NORMA",IF(BL797="14,5 - 16,5",7,IF(BL797="17 - 19",8,IF(BL797="19,5 - 21,5",9,IF(BL797="22 - 24",10,IF(BL797="24,5 - 26,5",11,IF(BL797="27 - 29",12,IF(BL797="29,5 - 30",13,"")))))))))))))))</f>
        <v>8</v>
      </c>
      <c r="BN797" s="9" t="n">
        <v>20</v>
      </c>
      <c r="BO797" s="11" t="str">
        <f aca="false">IF(BN797="","",IF(AND(BN797&gt;=-20,BN797&lt;=-10),"-20 a -10",IF(AND(BN797&gt;=-9.5,BN797&lt;=0.5),"-9,5 a 0,5",IF(AND(BN797&gt;=1,BN797&lt;=11),"1 a 11",IF(AND(BN797&gt;=11.5,BN797&lt;=21.5),"11,5 a 21,5",IF(BN797=22,"22",IF(AND(BN797&gt;=22.5,BN797&lt;=32.5),"22,5 a 32,5",IF(AND(BN797&gt;=33,BN797&lt;=43),"33 a 43","Fuera de rango"))))))))</f>
        <v>11,5 a 21,5</v>
      </c>
      <c r="BP797" s="11" t="n">
        <f aca="false">IF(BO797="","",IF(BO797="-20 a -10",1,IF(BO797="-9,5 a 0,5",2,IF(BO797="1 a 11",3,IF(BO797="11,5 a 21,5",4,IF(BO797="22","NORMA",IF(BO797="22,5 a 32,5",5,IF(BO797="33 a 43",6,""))))))))</f>
        <v>4</v>
      </c>
      <c r="BQ797" s="9" t="n">
        <v>8</v>
      </c>
      <c r="BR797" s="10" t="str">
        <f aca="false">IF(BQ797="","",IF(AND(BQ797&gt;=-20,BQ797&lt;=-15),"-20 a -15",IF(AND(BQ797&gt;=-14.5,BQ797&lt;=-9.5),"-14,5 a -9,5",IF(AND(BQ797&gt;=-9,BQ797&lt;=-4),"-9 a -4",IF(AND(BQ797&gt;=-3.5,BQ797&lt;=2.5),"-3,5 a 2,5",IF(AND(BQ797&gt;=3,BQ797&lt;=8),"3 a 8",IF(AND(BQ797&gt;=8.5,BQ797&lt;=13.5),"8,5 a 13,5",IF(AND(BQ797&gt;=14,BQ797&lt;=17.5),"14 a 17,5",IF(BQ797=18,"18",IF(AND(BQ797&gt;=18.5,BQ797&lt;=23.5),"18,5 a 23,5",IF(AND(BQ797&gt;=24,BQ797&lt;=29),"24 a 29",IF(AND(BQ797&gt;=29.5,BQ797&lt;=34.5),"29,5 a 34,5",IF(AND(BQ797&gt;=35,BQ797&lt;=40),"35 a 40","Fuera de rango")))))))))))))</f>
        <v>3 a 8</v>
      </c>
      <c r="BS797" s="11" t="n">
        <f aca="false">IF(BR797="","",IF(BR797="-20 a -15",1,IF(BR797="-14,5 a -9,5",2,IF(BR797="-9 a -4",3,IF(BR797="-3,5 a 2,5",4,IF(BR797="3 a 8",5,IF(BR797="8,5 a 13,5",6,IF(BR797="14 a 17,5",7,IF(BR797="18","NORMA",IF(BR797="18,5 a 23,5",8,IF(BR797="24 a 29",9,IF(BR797="29,5 a 34,5",10,IF(BR797="35 a 40",11,"")))))))))))))</f>
        <v>5</v>
      </c>
      <c r="BT797" s="9" t="n">
        <v>0.5</v>
      </c>
      <c r="BU797" s="10" t="str">
        <f aca="false">IF(BT797="","",IF(AND(BT797&gt;=-20,BT797&lt;=-18),"-20 a -18",IF(AND(BT797&gt;=-17.5,BT797&lt;=-15.5),"-17,5 a -15,5",IF(AND(BT797&gt;=-15,BT797&lt;=-13),"-15 a -13",IF(AND(BT797&gt;=-12.5,BT797&lt;=-10.5),"-12,5 a -10,5",IF(AND(BT797&gt;=-10,BT797&lt;=-8),"-10 a -8",IF(AND(BT797&gt;=-7.5,BT797&lt;=-5.5),"-7,5 a -5,5",IF(AND(BT797&gt;=-5,BT797&lt;=-3),"-5 a -3",IF(AND(BT797&gt;=-2.5,BT797&lt;=-0.5),"-2,5 a -0,5",IF(BT797=0,"0",IF(AND(BT797&gt;=0.5,BT797&lt;=2.5),"0,5 a 2,5",IF(AND(BT797&gt;=3,BT797&lt;=5),"3 a 5",IF(AND(BT797&gt;=5.5,BT797&lt;=7.5),"5,5 a 7,5",IF(AND(BT797&gt;=8,BT797&lt;=10),"8 a 10",IF(AND(BT797&gt;=10.5,BT797&lt;=12.5),"10,5 a 12,5",IF(AND(BT797&gt;=13,BT797&lt;=15),"13 a 15",IF(AND(BT797&gt;=15.5,BT797&lt;=17.5),"15,5 a 17,5",IF(AND(BT797&gt;=18,BT797&lt;=20),"18 a 20","Fuera de rango"))))))))))))))))))</f>
        <v>0,5 a 2,5</v>
      </c>
      <c r="BV797" s="11" t="n">
        <f aca="false">IF(BT797="","",IF(BT797=0,"NORMA",IF(AND(BT797&gt;=-20,BT797&lt;=-18),2,IF(AND(BT797&gt;=-17.5,BT797&lt;=-15.5),2,IF(AND(BT797&gt;=-15,BT797&lt;=-13),3,IF(AND(BT797&gt;=-12.5,BT797&lt;=-10.5),4,IF(AND(BT797&gt;=-10,BT797&lt;=-8),5,IF(AND(BT797&gt;=-7.5,BT797&lt;=-5.5),6,IF(AND(BT797&gt;=-5,BT797&lt;=-3),7,IF(AND(BT797&gt;=-2.5,BT797&lt;=-0.5),8,IF(AND(BT797&gt;=0.5,BT797&lt;=2.5),9,IF(AND(BT797&gt;=3,BT797&lt;=5),10,IF(AND(BT797&gt;=5.5,BT797&lt;=7.5),11,IF(AND(BT797&gt;=8,BT797&lt;=10),12,IF(AND(BT797&gt;=10.5,BT797&lt;=12.5),13,IF(AND(BT797&gt;=13,BT797&lt;=15),14,IF(AND(BT797&gt;=15.5,BT797&lt;=17.5),15,IF(AND(BT797&gt;=18,BT797&lt;=20),16,"Fuera de rango"))))))))))))))))))</f>
        <v>9</v>
      </c>
      <c r="BW797" s="9" t="n">
        <v>-3.5</v>
      </c>
      <c r="BX797" s="10" t="n">
        <f aca="false">18.5- (0.3*H797)</f>
        <v>5.3</v>
      </c>
      <c r="BY797" s="10" t="n">
        <f aca="false">(BW797)-(BX797)</f>
        <v>-8.8</v>
      </c>
      <c r="BZ797" s="10" t="str">
        <f aca="false">IF(BY797="","",IF(BY797&lt;-27.5,"De -30 a -28",IF(BY797&lt;-25,"De -27,5 a -25,5",IF(BY797&lt;-22.5,"De -25 a -23",IF(BY797&lt;-20,"De -22,5 a -20,5",IF(BY797&lt;-17.5,"De -20 a -18",IF(BY797&lt;-15,"De -17,5 a -15,5",IF(BY797&lt;-12.5,"De -15 a -13",IF(BY797&lt;-10,"De -12,5 a -10,5",IF(BY797&lt;-7.5,"De -10 a -8",IF(BY797&lt;-5,"De -7,5 a -5,5",IF(BY797&lt;-2.5,"De -5 a -3",IF(BY797&lt;0,"De -2,5 a -0,5",IF(BY797&lt;2.5,"De 0 a 2",IF(BY797&lt;5,"De 2,5 a 4,5",IF(BY797&lt;7.5,"De 5 a 7",IF(BY797&lt;10,"De 7,5 a 9,5",IF(BY797&lt;12.5,"De 10 a 12",IF(BY797&lt;15,"De 12,5 a 14,5",IF(BY797&lt;17.5,"De 15 a 17",IF(BY797&lt;20,"De 17,5 a 19,5",IF(BY797&lt;22.5,"De 20 a 22",IF(BY797&lt;25,"De 22,5 a 24,5",IF(BY797&lt;27.5,"De 25 a 27","De 27,5 a 30"))))))))))))))))))))))))</f>
        <v>De -10 a -8</v>
      </c>
      <c r="CA797" s="12" t="n">
        <f aca="false">IF(BY797="","",IF(BY797&lt;=-28,1,IF(BY797&lt;=-25.5,2,IF(BY797&lt;=-23,3,IF(BY797&lt;=-20.5,4,IF(BY797&lt;=-18,5,IF(BY797&lt;=-15.5,6,IF(BY797&lt;=-13,7,IF(BY797&lt;=-10.5,8,IF(BY797&lt;=-8,9,IF(BY797&lt;=-5.5,10,IF(BY797&lt;=-3,11,IF(BY797&lt;=-0.5,12,IF(BY797&lt;=2,13,IF(BY797&lt;=4.5,14,IF(BY797&lt;=7,15,IF(BY797&lt;=9.5,16,IF(BY797&lt;=12,17,IF(BY797&lt;=14.5,18,IF(BY797&lt;=17,19,IF(BY797&lt;=19.5,20,IF(BY797&lt;=22,21,IF(BY797&lt;=24.5,22,IF(BY797&lt;=27,23,IF(BY797&lt;=30,24,"Fuera de rango")))))))))))))))))))))))))</f>
        <v>9</v>
      </c>
      <c r="CB797" s="9" t="n">
        <v>-3.5</v>
      </c>
      <c r="CC797" s="10" t="n">
        <f aca="false">18.5- (0.3*H797)</f>
        <v>5.3</v>
      </c>
      <c r="CD797" s="10" t="n">
        <f aca="false">(CB797)-(CC797)</f>
        <v>-8.8</v>
      </c>
      <c r="CE797" s="10" t="str">
        <f aca="false">IF(CD797="","",IF(CD797&lt;-27.5,"De -30 a -28",IF(CD797&lt;-25,"De -27,5 a -25,5",IF(CD797&lt;-22.5,"De -25 a -23",IF(CD797&lt;-20,"De -22,5 a -20,5",IF(CD797&lt;-17.5,"De -20 a -18",IF(CD797&lt;-15,"De -17,5 a -15,5",IF(CD797&lt;-12.5,"De -15 a -13",IF(CD797&lt;-10,"De -12,5 a -10,5",IF(CD797&lt;-7.5,"De -10 a -8",IF(CD797&lt;-5,"De -7,5 a -5,5",IF(CD797&lt;-2.5,"De -5 a -3",IF(CD797&lt;0,"De -2,5 a -0,5",IF(CD797&lt;=2,"De 0 a 2",IF(CD797&lt;=4.5,"De 2,5 a 4,5",IF(CD797&lt;=7,"De 5 a 7",IF(CD797&lt;=9.5,"De 7,5 a 9,5",IF(CD797&lt;=12,"De 10 a 12",IF(CD797&lt;=14.5,"De 12,5 a 14,5",IF(CD797&lt;=17,"De 15 a 17",IF(CD797&lt;=19.5,"De 17,5 a 19,5",IF(CD797&lt;=22,"De 20 a 22",IF(CD797&lt;=24.5,"De 22,5 a 24,5",IF(CD797&lt;=27,"De 25 a 27","De 27,5 a 30"))))))))))))))))))))))))</f>
        <v>De -10 a -8</v>
      </c>
      <c r="CF797" s="12" t="n">
        <f aca="false">IF(CD797="","",IF(CD797&lt;-27.5,1,IF(CD797&lt;-25,2,IF(CD797&lt;-22.5,3,IF(CD797&lt;-20,4,IF(CD797&lt;-17.5,5,IF(CD797&lt;-15,6,IF(CD797&lt;-12.5,7,IF(CD797&lt;-10,8,IF(CD797&lt;-7.5,9,IF(CD797&lt;-5,10,IF(CD797&lt;-2.5,11,IF(CD797&lt;0,12,IF(CD797&lt;2.5,13,IF(CD797&lt;5,14,IF(CD797&lt;7.5,15,IF(CD797&lt;10,16,IF(CD797&lt;12.5,17,IF(CD797&lt;15,18,IF(CD797&lt;17.5,19,IF(CD797&lt;20,20,IF(CD797&lt;22.5,21,IF(CD797&lt;25,22,IF(CD797&lt;27.5,23,24))))))))))))))))))))))))</f>
        <v>9</v>
      </c>
      <c r="CG797" s="9" t="n">
        <v>-2</v>
      </c>
      <c r="CH797" s="10" t="str">
        <f aca="false">IF(CG797="","",IF(AND(CG797&gt;=-10,CG797&lt;=-9.5),"-10 a -9,5",IF(AND(CG797&gt;-9.5,CG797&lt;=-8.5),"-9 a -8,5",IF(AND(CG797&gt;-8.5,CG797&lt;=-7.5),"-8 a -7,5",IF(AND(CG797&gt;-7.5,CG797&lt;=-6.5),"-7 a -6,5",IF(AND(CG797&gt;-6.5,CG797&lt;=-5.5),"-6 a -5,5",IF(AND(CG797&gt;-5.5,CG797&lt;=-4.5),"-5 a -4,5",IF(AND(CG797&gt;-4.5,CG797&lt;=-3.5),"-4 a -3,5",IF(AND(CG797&gt;-3.5,CG797&lt;=-2.5),"-3 a -2,5",IF(CG797=-2.25,"-2,25",IF(AND(CG797&gt;-2.5,CG797&lt;=-1.5),"-2 a -1,5",IF(AND(CG797&gt;-1.5,CG797&lt;=-0.5),"-1 a -0,5",IF(AND(CG797&gt;-0.5,CG797&lt;=0.5),"0 a 0,5",IF(AND(CG797&gt;0.5,CG797&lt;=1.5),"1 a 1,5",IF(AND(CG797&gt;1.5,CG797&lt;=2.5),"2 a 2,5",IF(AND(CG797&gt;2.5,CG797&lt;=3.5),"3 a 3,5",IF(AND(CG797&gt;3.5,CG797&lt;=4.5),"4 a 4,5",IF(AND(CG797&gt;4.5,CG797&lt;=5.5),"5 a 5,5",IF(AND(CG797&gt;5.5,CG797&lt;=6.5),"6 a 6,5",IF(AND(CG797&gt;6.5,CG797&lt;=7.5),"7 a 7,5",IF(AND(CG797&gt;7.5,CG797&lt;=8.5),"8 a 8,5",IF(AND(CG797&gt;8.5,CG797&lt;=9.5),"9 a 9,5",IF(CG797&gt;=10,"10","Fuera de rango")))))))))))))))))))))))</f>
        <v>-2 a -1,5</v>
      </c>
      <c r="CI797" s="11" t="n">
        <f aca="false">IF(CG797="","",IF(CG797=-2.25,"NORMA",IF(CG797&lt;=-9.5,1,IF(CG797&lt;=-8.5,2,IF(CG797&lt;=-7.5,3,IF(CG797&lt;=-6.5,4,IF(CG797&lt;=-5.5,5,IF(CG797&lt;=-4.5,6,IF(CG797&lt;=-3.5,7,IF(CG797&lt;=-2.5,8,IF(CG797&lt;=-1.5,9,IF(CG797&lt;=-0.5,10,IF(CG797&lt;=0.5,11,IF(CG797&lt;=1.5,12,IF(CG797&lt;=2.5,13,IF(CG797&lt;=3.5,14,IF(CG797&lt;=4.5,15,IF(CG797&lt;=5.5,16,IF(CG797&lt;=6.5,17,IF(CG797&lt;=7.5,18,IF(CG797&lt;=8.5,19,IF(CG797&lt;=9.5,20,IF(CG797=10,21,"Fuera de rango")))))))))))))))))))))))</f>
        <v>9</v>
      </c>
      <c r="CJ797" s="9" t="n">
        <v>2.5</v>
      </c>
      <c r="CK797" s="10" t="str">
        <f aca="false">IF(CJ797="","",IF(AND(CJ797&gt;=-6,CJ797&lt;=-5.5),"-6 a -5,5",IF(AND(CJ797&gt;-5.5,CJ797&lt;=-4.5),"-5 a -4,5",IF(AND(CJ797&gt;-4.5,CJ797&lt;=-3.5),"-4 a -3,5",IF(AND(CJ797&gt;-3.5,CJ797&lt;=-2.5),"-3 a -2,5",IF(AND(CJ797&gt;-2.5,CJ797&lt;=-1.5),"-2 a -1,5",IF(AND(CJ797&gt;-1.5,CJ797&lt;=-0.5),"-1 a -0,5",IF(AND(CJ797&gt;-0.5,CJ797&lt;=0.5),"0 a 0,5",IF(AND(CJ797&gt;0.5,CJ797&lt;=1.5),"1 a 1,5",IF(AND(CJ797&gt;1.5,CJ797&lt;2.5),"2",IF(AND(CJ797&gt;=2.5,CJ797&lt;=3),"2,5 a 3",IF(AND(CJ797&gt;3,CJ797&lt;=4),"3,5 a 4",IF(AND(CJ797&gt;4,CJ797&lt;=5),"4,5 a 5",IF(AND(CJ797&gt;5,CJ797&lt;=6),"5,5 a 6",IF(AND(CJ797&gt;6,CJ797&lt;=7),"6,5 a 7",IF(AND(CJ797&gt;7,CJ797&lt;=8),"7,5 a 8",IF(AND(CJ797&gt;8,CJ797&lt;=9.5),"8,5 a 9,5",IF(CJ797=10,"10","Fuera de rango"))))))))))))))))))</f>
        <v>2,5 a 3</v>
      </c>
      <c r="CL797" s="11" t="n">
        <f aca="false">IF(CK797="","",IF(OR(CK797="-6 a -5,5",CK797="-6 - -5,5"),1,IF(OR(CK797="-5 a -4,5",CK797="-5 - -4,5"),2,IF(OR(CK797="-4 a -3,5",CK797="-4 - -3,5"),3,IF(OR(CK797="-3 a -2,5",CK797="-3 - -2,5"),4,IF(OR(CK797="-2 a -1,5",CK797="-2 - -1,5"),5,IF(OR(CK797="-1 a -0,5",CK797="-1 - -0,5"),6,IF(OR(CK797="0 a 0,5",CK797="0 - 0,5"),7,IF(OR(CK797="1 a 1,5",CK797="1 - 1,5"),8,IF(CK797="2","NORMA",IF(OR(CK797="2,5 a 3",CK797="2,5 - 3"),9,IF(OR(CK797="3,5 a 4",CK797="3,5 - 4"),10,IF(OR(CK797="4,5 a 5",CK797="4,5 - 5"),11,IF(OR(CK797="5,5 a 6",CK797="5,5 - 6"),12,IF(OR(CK797="6,5 a 7",CK797="6,5 - 7"),13,IF(OR(CK797="7,5 a 8",CK797="7,5 - 8"),14,IF(OR(CK797="8,5 a 9",CK797="8,5 - 9,5",CK797="9 a 9,5"),15,IF(CK797="10",15,IF(OR(CK797="0,5 a 1",CK797="0,5 - 1"),7,"Fuera de rango")))))))))))))))))))</f>
        <v>9</v>
      </c>
      <c r="CO797" s="10" t="str">
        <f aca="false">IF(CM797&gt;0,"EME"," ")</f>
        <v> </v>
      </c>
      <c r="CQ797" s="10" t="str">
        <f aca="false">IF(CP797&gt;0,"0", " ")</f>
        <v> </v>
      </c>
      <c r="CR797" s="10" t="str">
        <f aca="false">IF(CP797&gt;0,"EME"," ")</f>
        <v> </v>
      </c>
      <c r="CS797" s="9" t="n">
        <v>0.75</v>
      </c>
      <c r="CV797" s="9" t="n">
        <v>0.75</v>
      </c>
      <c r="CY797" s="9" t="n">
        <v>0</v>
      </c>
      <c r="DB797" s="9" t="n">
        <v>0</v>
      </c>
      <c r="DC797" s="11" t="str">
        <f aca="false">IF(DB797&lt;0,"2"," ")</f>
        <v> </v>
      </c>
      <c r="DD797" s="11" t="str">
        <f aca="false">IF(DB797&lt;0,"MIO"," ")</f>
        <v> </v>
      </c>
      <c r="DE797" s="9" t="n">
        <v>-3.75</v>
      </c>
      <c r="DF797" s="10" t="str">
        <f aca="false">IF(DE797&lt;0,"3"," ")</f>
        <v>3</v>
      </c>
      <c r="DG797" s="10" t="str">
        <f aca="false">IF(DE797&lt;0,"AST"," ")</f>
        <v>AST</v>
      </c>
      <c r="DH797" s="9" t="n">
        <v>-3.5</v>
      </c>
      <c r="DI797" s="10" t="str">
        <f aca="false">IF(DH797&lt;0,"3"," ")</f>
        <v>3</v>
      </c>
      <c r="DJ797" s="10" t="str">
        <f aca="false">IF(DH797&lt;0,"AST"," ")</f>
        <v>AST</v>
      </c>
      <c r="DK797" s="9" t="n">
        <v>0</v>
      </c>
      <c r="DL797" s="10" t="str">
        <f aca="false">IF(DK797&gt;0,"4"," ")</f>
        <v> </v>
      </c>
      <c r="DM797" s="10" t="str">
        <f aca="false">IF(DK797&gt;0,"PRE"," ")</f>
        <v> </v>
      </c>
      <c r="DN797" s="9" t="n">
        <v>0</v>
      </c>
      <c r="DO797" s="10" t="str">
        <f aca="false">IF(DN797&gt;0,"4"," ")</f>
        <v> </v>
      </c>
      <c r="DP797" s="10" t="str">
        <f aca="false">IF(DN797&gt;0,"PRE"," ")</f>
        <v> </v>
      </c>
      <c r="DS797" s="12" t="str">
        <f aca="false">CONCATENATE(CO797,CU797,DA797,DG797,DM797)</f>
        <v> AST </v>
      </c>
      <c r="DT797" s="10" t="e">
        <f aca="false" t="array" ref="DT797">_xlfn.IFS(DS797="EME    ","0", DS797=" HIP   ","1", DS797="  MIO  ","2", DS797="   AST ","3", DS797="    PRE","4", DS797="EME   PRE","5", DS797=" HIP  PRE","6", DS797=" HIP AST ","7", DS797="  MIO PRE","8", DS797="  MIOAST ","9", DS797="   ASTPRE","10",DS797=" HIP ASTPRE","11", DS797="  MIOASTPRE","12", DS797="     ","0")</f>
        <v>#N/A</v>
      </c>
      <c r="DV797" s="1" t="e">
        <f aca="false" t="array" ref="DV797">_xlfn.IFS(DU797="SI","2", DU797="NO","1")</f>
        <v>#N/A</v>
      </c>
      <c r="DX797" s="11" t="str">
        <f aca="false">IF(DW797=0,"1","2")</f>
        <v>1</v>
      </c>
      <c r="DY797" s="11" t="str">
        <f aca="false" t="array" ref="DY797">_xlfn.IFS(DW797=0,"0", DW797=0.25, "1", DW797=0.5,"2", DW797=0.75,"3", DW797=1,"4",DW797=1.25,"5", DW797=1.5,"6", DW797=1.75,"7", DW797=2,"8")</f>
        <v>0</v>
      </c>
      <c r="EA797" s="11" t="str">
        <f aca="false">IF(DZ797=0,"1","2")</f>
        <v>1</v>
      </c>
      <c r="EB797" s="11" t="str">
        <f aca="false" t="array" ref="EB797">_xlfn.IFS(DZ797=0,"0", DZ797=0.25, "1", DZ797=0.5,"2", DZ797=0.75,"3", DZ797=1,"4",DZ797=1.25,"5", DZ797=1.5,"6", DZ797=1.75,"7", DZ797=2,"8")</f>
        <v>0</v>
      </c>
      <c r="ED797" s="10" t="str">
        <f aca="false">IF(EC797=0,"1","2")</f>
        <v>1</v>
      </c>
      <c r="EE797" s="11" t="str">
        <f aca="false" t="array" ref="EE797">_xlfn.IFS(EC797=0,"0", EC797=-0.25, "1", EC797=-0.5,"2", EC797=-0.75,"3", EC797=-1,"4",EC797=-1.25,"5", EC797=-1.5,"6", EC797=-1.75,"7", EC797=-2,"8", EC797=-2.25,"9",EC797=-2.5,"10", EC797=-2.75,"11", EC797=-3,"12", EC797=-3.25,"13", EC797=-3.5,"14", EC797=-3.75,"15",EC797=-4,"16")</f>
        <v>0</v>
      </c>
      <c r="EG797" s="10" t="str">
        <f aca="false">IF(EF797=0,"1","2")</f>
        <v>1</v>
      </c>
      <c r="EH797" s="11" t="str">
        <f aca="false" t="array" ref="EH797">_xlfn.IFS(EF797=0,"0", EF797=-0.25, "1", EF797=-0.5,"2", EF797=-0.75,"3", EF797=-1,"4",EF797=-1.25,"5", EF797=-1.5,"6", EF797=-1.75,"7", EF797=-2,"8", EF797=-2.25,"9",EF797=-2.5,"10", EF797=-2.75,"11", EF797=-3,"12", EF797=-3.25,"13", EF797=-3.5,"14", EF797=-3.75,"15",EF797=-4,"16")</f>
        <v>0</v>
      </c>
      <c r="EJ797" s="11" t="str">
        <f aca="false">IF(EI797=0,"1","2")</f>
        <v>1</v>
      </c>
      <c r="EK797" s="11" t="str">
        <f aca="false" t="array" ref="EK797">_xlfn.IFS(EI797=0,"0", EI797=-0.25, "1", EI797=-0.5,"2", EI797=-0.75,"3", EI797=-1,"4",EI797=-1.25,"5", EI797=-1.5,"6", EI797=-1.75,"7", EI797=-2,"8", EI797=-2.25,"9", EI797=-2.25,"9",EI797=-2.5,"10", EI797=-2.75,"11", EI797=-3,"12", EI797=-3.25,"13", EI797=-3.5,"14", EI797=-3.75,"15",EI797=-4,"16", EI797=0.25, "17", EI797=0.5, "18")</f>
        <v>0</v>
      </c>
      <c r="EM797" s="11" t="str">
        <f aca="false">IF(EL797=0,"1","2")</f>
        <v>1</v>
      </c>
      <c r="EN797" s="11" t="str">
        <f aca="false" t="array" ref="EN797">_xlfn.IFS(EL797=0.25,"17",EL797=0.5,"18", EL797=0,"0", EL797=-0.25, "1", EL797=-0.5,"2", EL797=-0.75,"3", EL797=-1,"4",EL797=-1.25,"5", EL797=-1.5,"6", EL797=-1.75,"7", EL797=-2,"8",EL797= -2.25,"9",EL797=-2.5,"10",EL797= -2.75,"11",EL797= -3,"12",EL797= -3.25,"13",EL797= -3.5,"14",EL797= -3.75,"15",EL797=-4,"16")</f>
        <v>0</v>
      </c>
      <c r="EP797" s="11" t="str">
        <f aca="false">IF(EO797=0,"1","2")</f>
        <v>1</v>
      </c>
      <c r="EQ797" s="11" t="str">
        <f aca="false" t="array" ref="EQ797">_xlfn.IFS(EO797=0,"0", EO797=0.25, "1", EO797=0.5,"2", EO797=0.75,"3", EO797=1,"4",EO797=1.25,"5", EO797=1.5,"6", EO797=1.75,"7", EO797=2,"8", EO797=2.25,"9", EO797=2.25,"9",EO797=2.5,"10", EO797=2.75,"11", EO797=3,"12", EO797=3.25,"13", EO797=3.5,"14", EO797=3.75,"15",EO797=4,"16", EO797=-0.25, "17", bq=-0.5, "18")</f>
        <v>0</v>
      </c>
      <c r="ES797" s="11" t="str">
        <f aca="false">IF(ER797=0,"1","2")</f>
        <v>1</v>
      </c>
      <c r="ET797" s="11" t="str">
        <f aca="false" t="array" ref="ET797">_xlfn.IFS(ER797=0,"0", ER797=0.25, "1", ER797=0.5,"2", ER797=0.75,"3", ER797=1,"4",ER797=1.25,"5", ER797=1.5,"6", ER797=1.75,"7", ER797=2,"8", ER797=2.25,"9", ER797=2.25,"9",ER797=2.5,"10", ER797=2.75,"11", ER797=3,"12", ER797=3.25,"13", ER797=3.5,"14", ER797=3.75,"15",ER797=4,"16", ER797=-0.25, "17", bq=-0.5, "18")</f>
        <v>0</v>
      </c>
      <c r="EV797" s="14" t="e">
        <f aca="false">VLOOKUP(EU797,LEYENDA!$G$2:$H$8,2,TRUE())</f>
        <v>#N/A</v>
      </c>
      <c r="EW797" s="14" t="e">
        <f aca="false" t="array" ref="EW797">_xlfn.IFS(EV797="0-5","1", EV797="6-12","2", EV797="13-18","3", EV797="19-24","4", EV797="25-36","5", EV797="37-48","6", EV797="49-60","7")</f>
        <v>#N/A</v>
      </c>
    </row>
    <row r="798" customFormat="false" ht="13.5" hidden="false" customHeight="false" outlineLevel="0" collapsed="false">
      <c r="A798" s="1" t="n">
        <v>314</v>
      </c>
      <c r="B798" s="2" t="n">
        <v>4</v>
      </c>
      <c r="C798" s="33" t="n">
        <v>44929</v>
      </c>
      <c r="E798" s="5" t="str">
        <f aca="false">VLOOKUP(A798,'286'!$A$3:$J$6279,10,FALSE())</f>
        <v>VALLEJO BERMEJO, MARÍA</v>
      </c>
      <c r="F798" s="4" t="str">
        <f aca="false">VLOOKUP(A798,'286'!$A$3:$I$1768,3,FALSE())</f>
        <v>VABERMA</v>
      </c>
      <c r="G798" s="6" t="n">
        <f aca="false">VLOOKUP(A798,'286'!$A$3:$I$1768,4,FALSE())</f>
        <v>27882</v>
      </c>
      <c r="H798" s="7" t="n">
        <f aca="false">YEAR(C798)-YEAR(G798)</f>
        <v>47</v>
      </c>
      <c r="I798" s="1" t="str">
        <f aca="false">VLOOKUP(H798,LEYENDA!$C$2:$D$6,2,TRUE())</f>
        <v>41-60</v>
      </c>
      <c r="J798" s="5" t="str">
        <f aca="false">VLOOKUP(A798,'286'!$A$3:$I$1768,7,FALSE())</f>
        <v>M</v>
      </c>
      <c r="K798" s="8" t="n">
        <f aca="false">VLOOKUP(A798,'286'!$A$3:$I$1768,2,FALSE())</f>
        <v>0</v>
      </c>
      <c r="L798" s="4" t="str">
        <f aca="false">VLOOKUP(A798,'286'!$A$3:$I$1768,8,FALSE())</f>
        <v>D</v>
      </c>
      <c r="M798" s="4" t="str">
        <f aca="false">VLOOKUP(A798,'286'!$A$3:$I$1768,9,FALSE())</f>
        <v>I</v>
      </c>
      <c r="N798" s="8" t="str">
        <f aca="false">IF(R798=O798, "MISMA","CONTRARIA")</f>
        <v>CONTRARIA</v>
      </c>
      <c r="O798" s="8" t="str">
        <f aca="false" t="array" ref="O798">_xlfn.IFS(L798="D","1", L798="I","2")</f>
        <v>1</v>
      </c>
      <c r="P798" s="8" t="e">
        <f aca="false" t="array" ref="P798">_xlfn.IFS(K798="OD","1", K798="OI","2")</f>
        <v>#N/A</v>
      </c>
      <c r="Q798" s="1" t="str">
        <f aca="false" t="array" ref="Q798">_xlfn.IFS(J798="M","1", J798="H","2")</f>
        <v>1</v>
      </c>
      <c r="R798" s="8" t="str">
        <f aca="false" t="array" ref="R798">_xlfn.IFS(M798="D","1", M798="I","2")</f>
        <v>2</v>
      </c>
      <c r="S798" s="1" t="str">
        <f aca="false" t="array" ref="S798">_xlfn.IFS(N798="CONTRARIA", "1",N798= "MISMA","2")</f>
        <v>1</v>
      </c>
      <c r="T798" s="1" t="str">
        <f aca="false" t="array" ref="T798">_xlfn.IFS(I798="0-12","1", I798="13-24","2", I798="25-40","3", I798="41-60","4", I798="61-100","5")</f>
        <v>4</v>
      </c>
      <c r="U798" s="9" t="n">
        <v>3</v>
      </c>
      <c r="V798" s="10" t="str">
        <f aca="false">IF(U798="","",IF(AND(U798&gt;=-9,U798&lt;=-6.5),"-9 a -6,5",IF(AND(U798&gt;=-6,U798&lt;=-3.5),"-6 a -3,5",IF(AND(U798&gt;=-3,U798&lt;=-1),"-3 a -1",IF(U798=-0.5,"-0,5",IF(AND(U798&gt;=0,U798&lt;=2.5),"0 a 2,5",IF(AND(U798&gt;=3,U798&lt;=5.5),"3 a 5,5",IF(AND(U798&gt;=6,U798&lt;=8.5),"6 a 8,5",IF(AND(U798&gt;=9,U798&lt;=20),"9 a 20","Fuera de rango")))))))))</f>
        <v>3 a 5,5</v>
      </c>
      <c r="W798" s="11" t="n">
        <f aca="false">IF(V798="","",IF(V798="-9 a -6,5",2,IF(V798="-6 a -3,5",3,IF(V798="-3 a -1",4,IF(V798="-0,5","NORMA",IF(V798="0 a 2,5",5,IF(V798="3 a 5,5",6,IF(V798="6 a 8,5",7,IF(V798="9 a 20",8,"Fuera de rango")))))))))</f>
        <v>6</v>
      </c>
      <c r="X798" s="9" t="n">
        <v>10</v>
      </c>
      <c r="Y798" s="11" t="str">
        <f aca="false">IF(X798="","",IF(AND(X798&gt;=0,X798&lt;=4),"0 a 4",IF(AND(X798&gt;=4.5,X798&lt;=8.5),"4,5 a 8,5",IF(X798=9,"9",IF(AND(X798&gt;=9.5,X798&lt;=13),"9,5 a 13",IF(AND(X798&gt;=13.5,X798&lt;=20),"13,5 a 20",IF(AND(X798&gt;=20.5,X798&lt;=35),"20,5 a 35","Fuera de rango")))))))</f>
        <v>9,5 a 13</v>
      </c>
      <c r="Z798" s="11" t="n">
        <f aca="false">IF(Y798="","",IF(Y798="0 a 4",1,IF(Y798="4,5 a 8,5",2,IF(Y798="9","NORMA",IF(Y798="9,5 a 13",3,IF(Y798="13,5 a 20",4,IF(Y798="20,5 a 35",5,"Fuera de rango")))))))</f>
        <v>3</v>
      </c>
      <c r="AA798" s="9" t="n">
        <v>21</v>
      </c>
      <c r="AB798" s="10" t="str">
        <f aca="false">IF(AA798="","",IF(AND(AA798&gt;=0,AA798&lt;=9),"0 a 9",IF(AND(AA798&gt;=9.5,AA798&lt;=18.5),"9,5 a 18,5",IF(AA798=19,"19",IF(AND(AA798&gt;=19.5,AA798&lt;=28),"19,5 a 28",IF(AND(AA798&gt;=28.5,AA798&lt;=40),"28,5 a 40","Fuera de rango"))))))</f>
        <v>19,5 a 28</v>
      </c>
      <c r="AC798" s="11" t="n">
        <f aca="false" t="array" ref="AC798">_xlfn.IFS(AB798="","",AB798="0 a 9",1,AB798="9,5 a 18,5",2,AB798="19","NORMA",AB798="19,5 a 28",3,AB798="28,5 a 40",4,TRUE(),"Fuera de rango")</f>
        <v>3</v>
      </c>
      <c r="AD798" s="9" t="n">
        <v>3</v>
      </c>
      <c r="AE798" s="10" t="str">
        <f aca="false">IF(AD798="","",IF(AND(AD798&gt;=-10,AD798&lt;=0),"De -10 a 0",IF(AND(AD798&gt;=0.5,AD798&lt;=9.5),"0,5 a 9,5",IF(AD798=10,"10",IF(AND(AD798&gt;=10.5,AD798&lt;=20),"10,5 a 20",IF(AND(AD798&gt;=20.5,AD798&lt;=40),"20,5 a 40","Fuera de rango"))))))</f>
        <v>0,5 a 9,5</v>
      </c>
      <c r="AF798" s="12" t="n">
        <f aca="false">IF(AD798="","",IF(AND(AD798&gt;=-10,AD798&lt;=0),1,IF(AND(AD798&gt;=0.5,AD798&lt;=9.5),2,IF(AD798=10,"NORMA",IF(AND(AD798&gt;=10.5,AD798&lt;=20),3,IF(AND(AD798&gt;=20.5,AD798&lt;=40),4,""))))))</f>
        <v>2</v>
      </c>
      <c r="AG798" s="9" t="n">
        <v>7</v>
      </c>
      <c r="AH798" s="10" t="str">
        <f aca="false">IF(AG798="","",IF(AND(AG798&gt;=0,AG798&lt;=4),"0 a 4",IF(AND(AG798&gt;=4.5,AG798&lt;=8.5),"4,5 a 8,5",IF(AG798=9,"9",IF(AND(AG798&gt;=9.5,AG798&lt;=13),"9,5 a 13",IF(AND(AG798&gt;=13.5,AG798&lt;=25),"13,5 a 25","Fuera de rango"))))))</f>
        <v>4,5 a 8,5</v>
      </c>
      <c r="AI798" s="10" t="n">
        <f aca="false">IF(AH798="","",IF(AH798="0 a 4",1,IF(AH798="4,5 a 8,5",2,IF(AH798="9","NORMA",IF(AH798="9,5 a 13",3,IF(AH798="13,5 a 25",4,""))))))</f>
        <v>2</v>
      </c>
      <c r="AJ798" s="9" t="n">
        <v>2</v>
      </c>
      <c r="AK798" s="10" t="str">
        <f aca="false">IF(AJ798="","",IF(AND(AJ798&gt;=-15,AJ798&lt;=-10.5),"-15 a -10,5",IF(AND(AJ798&gt;=-10,AJ798&lt;=-4),"-10 a -4",IF(AND(AJ798&gt;=-4.5,AJ798&lt;=0),"-4,5 a 0",IF(AND(AJ798&gt;=0.5,AJ798&lt;=4.5),"0,5 a 4,5",IF(AJ798=5,"5",IF(AND(AJ798&gt;=5.5,AJ798&lt;=10),"5,5 a 10",IF(AND(AJ798&gt;=10.5,AJ798&lt;=20),"10,5 a 20","Fuera de rango"))))))))</f>
        <v>0,5 a 4,5</v>
      </c>
      <c r="AL798" s="11" t="n">
        <f aca="false">IF(AK798="","",IF(AK798="-15 a -10,5",1,IF(AK798="-10 a -4",2,IF(AK798="-4,5 a 0",3,IF(AK798="0,5 a 4,5",4,IF(AK798="5","NORMA",IF(AK798="5,5 a 10",5,IF(AK798="10,5 a 20",6,"Error"))))))))</f>
        <v>4</v>
      </c>
      <c r="AM798" s="9" t="n">
        <v>0</v>
      </c>
      <c r="AN798" s="10" t="str">
        <f aca="false">IF(AM798="","",IF(AND(AM798&gt;=-7.5,AM798&lt;=-5.5),"-7,5 a -5,5",IF(AND(AM798&gt;=-5,AM798&lt;=-3),"-5 a -3",IF(AND(AM798&gt;=-2.5,AM798&lt;=-0.5),"-2,5 a -0,5",IF(AM798=0,"0,00",IF(AND(AM798&gt;=0.5,AM798&lt;=2.5),"0,5 a 2,5",IF(AND(AM798&gt;=3,AM798&lt;=5),"3 a 5",IF(AND(AM798&gt;=5.5,AM798&lt;=7.5),"5,5 a 7,5",IF(AND(AM798&gt;=8,AM798&lt;=10),"8 a 10","Fuera de rango")))))))))</f>
        <v>0,00</v>
      </c>
      <c r="AO798" s="11" t="str">
        <f aca="false">IF(AN798="","",IF(AN798="-7,5 a -5,5",1,IF(AN798="-5 a -3",2,IF(AN798="-2,5 a -0,5",3,IF(AN798="0,00","NORMA",IF(AN798="0,5 a 2,5",4,IF(AN798="3 a 5",5,IF(AN798="5,5 a 7,5",6,IF(AN798="8 a 10",7,"Error")))))))))</f>
        <v>NORMA</v>
      </c>
      <c r="AP798" s="9" t="n">
        <v>-10</v>
      </c>
      <c r="AQ798" s="10" t="str">
        <f aca="false">IF(AP798="","",IF(AND(AP798&gt;=-20,AP798&lt;=-9.5),"-20 a -9,5",IF(AND(AP798&gt;=-9,AP798&lt;=-6.5),"-9 a -6,5",IF(AP798=-6,"-6",IF(AND(AP798&gt;=-5.5,AP798&lt;=-3),"-5,5 a -3",IF(AND(AP798&gt;=-2.5,AP798&lt;=0),"-2,5 a 0",IF(AND(AP798&gt;=0.5,AP798&lt;=3),"0,5 a 3",IF(AND(AP798&gt;=3.5,AP798&lt;=6),"3,5 a 6",IF(AND(AP798&gt;=6.5,AP798&lt;=9),"6,5 a 9",IF(AND(AP798&gt;=9.5,AP798&lt;=20),"9,5 a 20","Fuera de rango"))))))))))</f>
        <v>-20 a -9,5</v>
      </c>
      <c r="AR798" s="11" t="n">
        <f aca="false">IF(AQ798="","",IF(AQ798="-20 a -9,5",1,IF(AQ798="-9 a -6,5",2,IF(AQ798="-6","NORMA",IF(AQ798="-5,5 a -3",3,IF(AQ798="-2,5 a 0",4,IF(AQ798="0,5 a 3",5,IF(AQ798="3,5 a 6",6,IF(AQ798="6,5 a 9",7,IF(AQ798="9,5 a 20",8,""))))))))))</f>
        <v>1</v>
      </c>
      <c r="AS798" s="9" t="n">
        <v>0</v>
      </c>
      <c r="AT798" s="10" t="str">
        <f aca="false">IF(AS798="","",IF(AND(AS798&gt;=-16,AS798&lt;=-14),"-16 a -14",IF(AND(AS798&gt;=-13.5,AS798&lt;=-11.5),"-13,5 a -11,5",IF(AND(AS798&gt;=-11,AS798&lt;=-9),"-11 a -9",IF(AND(AS798&gt;=-8.5,AS798&lt;=-6.5),"-8,5 a -6,5",IF(AND(AS798&gt;=-6,AS798&lt;=-4),"-6 a -4",IF(AND(AS798&gt;=-3.5,AS798&lt;=-1.5),"-3,5 a -1,5",IF(AND(AS798&gt;=-1,AS798&lt;=1),"-1 a 1",IF(AND(AS798&gt;=1.5,AS798&lt;=3.5),"1,5 a 3,5",IF(AND(AS798&gt;=4,AS798&lt;=6),"4 a 6",IF(AND(AS798&gt;=6.5,AS798&lt;=8.5),"6,5 a 8,5",IF(AND(AS798&gt;=9,AS798&lt;=11),"9 a 11",IF(AND(AS798&gt;=11.5,AS798&lt;=13.5),"11,5 a 13,5",IF(AND(AS798&gt;=14,AS798&lt;=16),"14 a 16",IF(AND(AS798&gt;=16.5,AS798&lt;=18.5),"16,5 a 18,5",IF(AND(AS798&gt;=19,AS798&lt;=21),"19 a 21","Fuera de rango"))))))))))))))))</f>
        <v>-1 a 1</v>
      </c>
      <c r="AU798" s="11" t="n">
        <f aca="false" t="array" ref="AU798">IF(AT798="","",_xlfn.IFS(AT798="-16 a -14",1,AT798="-13,5 a -11,5",2,AT798="-11 a -9",3,AT798="-8,5 a -6,5",4,AT798="-6 a -4",5,AT798="-3,5 a -1,5",6,AT798="-1 a 1",7,AT798="1,5 a 3,5",8,AT798="4 a 6","NORMA",AT798="6,5 a 8,5",9,AT798="9 a 11",10,AT798="11,5 a 13,5",11,AT798="14 a 16",12,AT798="16,5 a 18,5",13,AT798="19 a 21",14,TRUE(),""))</f>
        <v>7</v>
      </c>
      <c r="AV798" s="9" t="n">
        <v>2</v>
      </c>
      <c r="AW798" s="10" t="str">
        <f aca="false">IF(AV798="","",IF(AND(AV798&gt;=-1,AV798&lt;=-0.5),"-1 a -0,5",IF(AND(AV798&gt;-0.5,AV798&lt;=0),"De -0,5 a 0",IF(AND(AV798&gt;=0.25,AV798&lt;=0.75),"0,25 a 0,75",IF(AND(AV798&gt;=1,AV798&lt;=1.5),"1 a 1,5",IF(AND(AV798&gt;=1.75,AV798&lt;=2.25),"1,75 a 2,25",IF(AND(AV798&gt;=2.5,AV798&lt;=3),"2,5 a 3",IF(AND(AV798&gt;=3.25,AV798&lt;=3.75),"3,25 a 3,75","Fuera de rango"))))))))</f>
        <v>1,75 a 2,25</v>
      </c>
      <c r="AX798" s="10" t="n">
        <f aca="false">IF(AW798="","",IF(OR(AW798="-1 a -0,5",AW798="-1 a -0.5"),1,IF(OR(AW798="De -0,5 a 0",AW798="-0,5 a 0",AW798="De -0.5 a 0"),2,IF(OR(AW798="0,25 a 0,75",AW798="0.25 a 0.75"),"NORMA",IF(OR(AW798="1 a 1,5",AW798="1 a 1.5"),3,IF(OR(AW798="1,75 a 2,25",AW798="1.75 a 2.25"),4,IF(OR(AW798="2,5 a 3",AW798="2.5 a 3"),5,IF(OR(AW798="3,25 a 3,75",AW798="3.25 a 3.75"),6,""))))))))</f>
        <v>4</v>
      </c>
      <c r="AY798" s="9" t="n">
        <v>-10</v>
      </c>
      <c r="AZ798" s="10" t="str">
        <f aca="false">IF(AY798="","",IF(AND(AY798&gt;=-20,AY798&lt;=-9.5),"-20 a -9,5",IF(AND(AY798&gt;=-9,AY798&lt;=-6.5),"-9 a -6,5",IF(AY798=-6,"-6",IF(AND(AY798&gt;=-5.5,AY798&lt;=-3),"-5,5 a -3",IF(AND(AY798&gt;=-2.5,AY798&lt;=0),"-2,5 a 0",IF(AND(AY798&gt;=0.5,AY798&lt;=3),"0,5 a 3",IF(AND(AY798&gt;=3.5,AY798&lt;=6),"3,5 a 6","Fuera de rango"))))))))</f>
        <v>-20 a -9,5</v>
      </c>
      <c r="BA798" s="11" t="n">
        <f aca="false">IF(AZ798="","",IF(AZ798="-20 a -9,5",1,IF(AZ798="-9 a -6,5",2,IF(AZ798="-6","NORMA",IF(AZ798="-5,5 a -3",3,IF(AZ798="-2,5 a 0",4,IF(AZ798="0,5 a 3",5,IF(AZ798="3,5 a 6",6,""))))))))</f>
        <v>1</v>
      </c>
      <c r="BB798" s="9" t="n">
        <v>0</v>
      </c>
      <c r="BC798" s="10" t="str">
        <f aca="false" t="array" ref="BC798">IF(BB798="","",_xlfn.IFS(AND(BB798&gt;=0,BB798&lt;=2),"0 a 2",AND(BB798&gt;=2.5,BB798&lt;=4.5),"2,5 a 4,5",AND(BB798&gt;=5,BB798&lt;=7),"5 a 7",AND(BB798&gt;=7.5,BB798&lt;=9.5),"7,5 a 9,5",AND(BB798&gt;=10,BB798&lt;=12),"10 a 12",AND(BB798&gt;=12.5,BB798&lt;=14.5),"12,5 a 14,5",BB798=15,"15",AND(BB798&gt;=15.5,BB798&lt;=17.5),"15,5 a 17,5",AND(BB798&gt;=18,BB798&lt;=20),"18 a 20",AND(BB798&gt;=20.5,BB798&lt;=22.5),"20,5 a 22,5",AND(BB798&gt;=23,BB798&lt;=25),"23 a 25",TRUE(),"Fuera de rango"))</f>
        <v>0 a 2</v>
      </c>
      <c r="BD798" s="11" t="n">
        <f aca="false" t="array" ref="BD798">IF(BC798="","",_xlfn.IFS(BC798="0 a 2",1,BC798="2,5 a 4,5",2,BC798="5 a 7",3,BC798="7,5 a 9,5",4,BC798="10 a 12",5,BC798="12,5 a 14,5",6,BC798="15","NORMA",BC798="15,5 a 17,5",7,BC798="18 a 20",8,BC798="20,5 a 22,5",9,BC798="23 a 25",10,TRUE(),"Fuera de rango"))</f>
        <v>1</v>
      </c>
      <c r="BE798" s="9" t="n">
        <v>12</v>
      </c>
      <c r="BF798" s="10" t="str">
        <f aca="false">IF(BE798="","",IF(AND(BE798&gt;=-20,BE798&lt;=-10),"-20 a -10",IF(AND(BE798&gt;=-9.5,BE798&lt;=0.5),"-9,5 a 0,5",IF(AND(BE798&gt;=1,BE798&lt;=11),"1 a 11",IF(AND(BE798&gt;=11.5,BE798&lt;=20.5),"11,5 a 20,5",IF(BE798=21,"21",IF(AND(BE798&gt;=21.5,BE798&lt;=31.5),"21,5 a 31,5",IF(AND(BE798&gt;=32,BE798&lt;=42),"32 a 42","Fuera de rango"))))))))</f>
        <v>11,5 a 20,5</v>
      </c>
      <c r="BG798" s="11" t="n">
        <f aca="false">IF(BF798="","",IF(BF798="-20 a -10",1,IF(BF798="-9,5 a 0,5",2,IF(BF798="1 a 11",3,IF(BF798="11,5 a 20,5",4,IF(BF798="21","NORMA",IF(BF798="21,5 a 31,5",5,IF(BF798="32 a 42",6,""))))))))</f>
        <v>4</v>
      </c>
      <c r="BH798" s="9" t="n">
        <v>-11</v>
      </c>
      <c r="BI798" s="10" t="str">
        <f aca="false">IF(BH798="","",IF(AND(BH798&gt;=-20,BH798&lt;=-15),"-20 a -15",IF(AND(BH798&gt;=-14.5,BH798&lt;=-9.5),"-14,5 a -9,5",IF(AND(BH798&gt;=-9,BH798&lt;=-4),"-9 a -4",IF(AND(BH798&gt;=-3.5,BH798&lt;=2.5),"-3,5 a 2,5",IF(AND(BH798&gt;=3,BH798&lt;=8),"3 a 8",IF(AND(BH798&gt;=8.5,BH798&lt;=14.5),"8,5 a 14,5",IF(BH798=15,"15",IF(AND(BH798&gt;=15.5,BH798&lt;=20.5),"15,5 a 20,5",IF(AND(BH798&gt;=21,BH798&lt;=26),"21 a 26","Fuera de rango"))))))))))</f>
        <v>-14,5 a -9,5</v>
      </c>
      <c r="BJ798" s="11" t="n">
        <f aca="false">IF(BI798="","",IF(BI798="-20 a -15",1,IF(BI798="-14,5 a -9,5",2,IF(BI798="-9 a -4",3,IF(BI798="-3,5 a 2,5",4,IF(BI798="3 a 8",5,IF(BI798="8,5 a 14,5",6,IF(BI798="15","NORMA",IF(BI798="15,5 a 20,5",7,IF(BI798="21 a 26",8,IF(BI798="26,5 a 31,5",9,"")))))))))))</f>
        <v>2</v>
      </c>
      <c r="BK798" s="9" t="n">
        <v>23</v>
      </c>
      <c r="BL798" s="10" t="str">
        <f aca="false">IF(BK798="","",IF(AND(BK798&gt;=0,BK798&lt;=2),"0 - 2",IF(AND(BK798&gt;=2.5,BK798&lt;=4.5),"2,5 - 4,5",IF(AND(BK798&gt;=5,BK798&lt;=7),"5 - 7",IF(AND(BK798&gt;=7.5,BK798&lt;=9.5),"7,5 - 9,5",IF(AND(BK798&gt;=10,BK798&lt;=12),"10 - 12",IF(AND(BK798&gt;=12.5,BK798&lt;=13.5),"12,5 - 13,5",IF(BK798=14,"14",IF(AND(BK798&gt;=14.5,BK798&lt;=16.5),"14,5 - 16,5",IF(AND(BK798&gt;=17,BK798&lt;=19),"17 - 19",IF(AND(BK798&gt;=19.5,BK798&lt;=21.5),"19,5 - 21,5",IF(AND(BK798&gt;=22,BK798&lt;=24),"22 - 24",IF(AND(BK798&gt;=24.5,BK798&lt;=26.5),"24,5 - 26,5",IF(AND(BK798&gt;=27,BK798&lt;=29),"27 - 29",IF(AND(BK798&gt;=29.5,BK798&lt;=30),"29,5 - 30","Fuera de rango")))))))))))))))</f>
        <v>22 - 24</v>
      </c>
      <c r="BM798" s="11" t="n">
        <f aca="false">IF(BL798="","",IF(BL798="0 - 2",1,IF(BL798="2,5 - 4,5",2,IF(BL798="5 - 7",3,IF(BL798="7,5 - 9,5",4,IF(BL798="10 - 12",5,IF(BL798="12,5 - 13,5",6,IF(BL798="14","NORMA",IF(BL798="14,5 - 16,5",7,IF(BL798="17 - 19",8,IF(BL798="19,5 - 21,5",9,IF(BL798="22 - 24",10,IF(BL798="24,5 - 26,5",11,IF(BL798="27 - 29",12,IF(BL798="29,5 - 30",13,"")))))))))))))))</f>
        <v>10</v>
      </c>
      <c r="BN798" s="9" t="n">
        <v>24</v>
      </c>
      <c r="BO798" s="11" t="str">
        <f aca="false">IF(BN798="","",IF(AND(BN798&gt;=-20,BN798&lt;=-10),"-20 a -10",IF(AND(BN798&gt;=-9.5,BN798&lt;=0.5),"-9,5 a 0,5",IF(AND(BN798&gt;=1,BN798&lt;=11),"1 a 11",IF(AND(BN798&gt;=11.5,BN798&lt;=21.5),"11,5 a 21,5",IF(BN798=22,"22",IF(AND(BN798&gt;=22.5,BN798&lt;=32.5),"22,5 a 32,5",IF(AND(BN798&gt;=33,BN798&lt;=43),"33 a 43","Fuera de rango"))))))))</f>
        <v>22,5 a 32,5</v>
      </c>
      <c r="BP798" s="11" t="n">
        <f aca="false">IF(BO798="","",IF(BO798="-20 a -10",1,IF(BO798="-9,5 a 0,5",2,IF(BO798="1 a 11",3,IF(BO798="11,5 a 21,5",4,IF(BO798="22","NORMA",IF(BO798="22,5 a 32,5",5,IF(BO798="33 a 43",6,""))))))))</f>
        <v>5</v>
      </c>
      <c r="BQ798" s="9" t="n">
        <v>16</v>
      </c>
      <c r="BR798" s="10" t="str">
        <f aca="false">IF(BQ798="","",IF(AND(BQ798&gt;=-20,BQ798&lt;=-15),"-20 a -15",IF(AND(BQ798&gt;=-14.5,BQ798&lt;=-9.5),"-14,5 a -9,5",IF(AND(BQ798&gt;=-9,BQ798&lt;=-4),"-9 a -4",IF(AND(BQ798&gt;=-3.5,BQ798&lt;=2.5),"-3,5 a 2,5",IF(AND(BQ798&gt;=3,BQ798&lt;=8),"3 a 8",IF(AND(BQ798&gt;=8.5,BQ798&lt;=13.5),"8,5 a 13,5",IF(AND(BQ798&gt;=14,BQ798&lt;=17.5),"14 a 17,5",IF(BQ798=18,"18",IF(AND(BQ798&gt;=18.5,BQ798&lt;=23.5),"18,5 a 23,5",IF(AND(BQ798&gt;=24,BQ798&lt;=29),"24 a 29",IF(AND(BQ798&gt;=29.5,BQ798&lt;=34.5),"29,5 a 34,5",IF(AND(BQ798&gt;=35,BQ798&lt;=40),"35 a 40","Fuera de rango")))))))))))))</f>
        <v>14 a 17,5</v>
      </c>
      <c r="BS798" s="11" t="n">
        <f aca="false">IF(BR798="","",IF(BR798="-20 a -15",1,IF(BR798="-14,5 a -9,5",2,IF(BR798="-9 a -4",3,IF(BR798="-3,5 a 2,5",4,IF(BR798="3 a 8",5,IF(BR798="8,5 a 13,5",6,IF(BR798="14 a 17,5",7,IF(BR798="18","NORMA",IF(BR798="18,5 a 23,5",8,IF(BR798="24 a 29",9,IF(BR798="29,5 a 34,5",10,IF(BR798="35 a 40",11,"")))))))))))))</f>
        <v>7</v>
      </c>
      <c r="BT798" s="9" t="n">
        <v>0</v>
      </c>
      <c r="BU798" s="10" t="str">
        <f aca="false">IF(BT798="","",IF(AND(BT798&gt;=-20,BT798&lt;=-18),"-20 a -18",IF(AND(BT798&gt;=-17.5,BT798&lt;=-15.5),"-17,5 a -15,5",IF(AND(BT798&gt;=-15,BT798&lt;=-13),"-15 a -13",IF(AND(BT798&gt;=-12.5,BT798&lt;=-10.5),"-12,5 a -10,5",IF(AND(BT798&gt;=-10,BT798&lt;=-8),"-10 a -8",IF(AND(BT798&gt;=-7.5,BT798&lt;=-5.5),"-7,5 a -5,5",IF(AND(BT798&gt;=-5,BT798&lt;=-3),"-5 a -3",IF(AND(BT798&gt;=-2.5,BT798&lt;=-0.5),"-2,5 a -0,5",IF(BT798=0,"0",IF(AND(BT798&gt;=0.5,BT798&lt;=2.5),"0,5 a 2,5",IF(AND(BT798&gt;=3,BT798&lt;=5),"3 a 5",IF(AND(BT798&gt;=5.5,BT798&lt;=7.5),"5,5 a 7,5",IF(AND(BT798&gt;=8,BT798&lt;=10),"8 a 10",IF(AND(BT798&gt;=10.5,BT798&lt;=12.5),"10,5 a 12,5",IF(AND(BT798&gt;=13,BT798&lt;=15),"13 a 15",IF(AND(BT798&gt;=15.5,BT798&lt;=17.5),"15,5 a 17,5",IF(AND(BT798&gt;=18,BT798&lt;=20),"18 a 20","Fuera de rango"))))))))))))))))))</f>
        <v>0</v>
      </c>
      <c r="BV798" s="11" t="str">
        <f aca="false">IF(BT798="","",IF(BT798=0,"NORMA",IF(AND(BT798&gt;=-20,BT798&lt;=-18),2,IF(AND(BT798&gt;=-17.5,BT798&lt;=-15.5),2,IF(AND(BT798&gt;=-15,BT798&lt;=-13),3,IF(AND(BT798&gt;=-12.5,BT798&lt;=-10.5),4,IF(AND(BT798&gt;=-10,BT798&lt;=-8),5,IF(AND(BT798&gt;=-7.5,BT798&lt;=-5.5),6,IF(AND(BT798&gt;=-5,BT798&lt;=-3),7,IF(AND(BT798&gt;=-2.5,BT798&lt;=-0.5),8,IF(AND(BT798&gt;=0.5,BT798&lt;=2.5),9,IF(AND(BT798&gt;=3,BT798&lt;=5),10,IF(AND(BT798&gt;=5.5,BT798&lt;=7.5),11,IF(AND(BT798&gt;=8,BT798&lt;=10),12,IF(AND(BT798&gt;=10.5,BT798&lt;=12.5),13,IF(AND(BT798&gt;=13,BT798&lt;=15),14,IF(AND(BT798&gt;=15.5,BT798&lt;=17.5),15,IF(AND(BT798&gt;=18,BT798&lt;=20),16,"Fuera de rango"))))))))))))))))))</f>
        <v>NORMA</v>
      </c>
      <c r="BW798" s="9" t="n">
        <v>-4.25</v>
      </c>
      <c r="BX798" s="10" t="n">
        <f aca="false">18.5- (0.3*H798)</f>
        <v>4.4</v>
      </c>
      <c r="BY798" s="10" t="n">
        <f aca="false">(BW798)-(BX798)</f>
        <v>-8.65</v>
      </c>
      <c r="BZ798" s="10" t="str">
        <f aca="false">IF(BY798="","",IF(BY798&lt;-27.5,"De -30 a -28",IF(BY798&lt;-25,"De -27,5 a -25,5",IF(BY798&lt;-22.5,"De -25 a -23",IF(BY798&lt;-20,"De -22,5 a -20,5",IF(BY798&lt;-17.5,"De -20 a -18",IF(BY798&lt;-15,"De -17,5 a -15,5",IF(BY798&lt;-12.5,"De -15 a -13",IF(BY798&lt;-10,"De -12,5 a -10,5",IF(BY798&lt;-7.5,"De -10 a -8",IF(BY798&lt;-5,"De -7,5 a -5,5",IF(BY798&lt;-2.5,"De -5 a -3",IF(BY798&lt;0,"De -2,5 a -0,5",IF(BY798&lt;2.5,"De 0 a 2",IF(BY798&lt;5,"De 2,5 a 4,5",IF(BY798&lt;7.5,"De 5 a 7",IF(BY798&lt;10,"De 7,5 a 9,5",IF(BY798&lt;12.5,"De 10 a 12",IF(BY798&lt;15,"De 12,5 a 14,5",IF(BY798&lt;17.5,"De 15 a 17",IF(BY798&lt;20,"De 17,5 a 19,5",IF(BY798&lt;22.5,"De 20 a 22",IF(BY798&lt;25,"De 22,5 a 24,5",IF(BY798&lt;27.5,"De 25 a 27","De 27,5 a 30"))))))))))))))))))))))))</f>
        <v>De -10 a -8</v>
      </c>
      <c r="CA798" s="12" t="n">
        <f aca="false">IF(BY798="","",IF(BY798&lt;=-28,1,IF(BY798&lt;=-25.5,2,IF(BY798&lt;=-23,3,IF(BY798&lt;=-20.5,4,IF(BY798&lt;=-18,5,IF(BY798&lt;=-15.5,6,IF(BY798&lt;=-13,7,IF(BY798&lt;=-10.5,8,IF(BY798&lt;=-8,9,IF(BY798&lt;=-5.5,10,IF(BY798&lt;=-3,11,IF(BY798&lt;=-0.5,12,IF(BY798&lt;=2,13,IF(BY798&lt;=4.5,14,IF(BY798&lt;=7,15,IF(BY798&lt;=9.5,16,IF(BY798&lt;=12,17,IF(BY798&lt;=14.5,18,IF(BY798&lt;=17,19,IF(BY798&lt;=19.5,20,IF(BY798&lt;=22,21,IF(BY798&lt;=24.5,22,IF(BY798&lt;=27,23,IF(BY798&lt;=30,24,"Fuera de rango")))))))))))))))))))))))))</f>
        <v>9</v>
      </c>
      <c r="CB798" s="9" t="n">
        <v>-4.25</v>
      </c>
      <c r="CC798" s="10" t="n">
        <f aca="false">18.5- (0.3*H798)</f>
        <v>4.4</v>
      </c>
      <c r="CD798" s="10" t="n">
        <f aca="false">(CB798)-(CC798)</f>
        <v>-8.65</v>
      </c>
      <c r="CE798" s="10" t="str">
        <f aca="false">IF(CD798="","",IF(CD798&lt;-27.5,"De -30 a -28",IF(CD798&lt;-25,"De -27,5 a -25,5",IF(CD798&lt;-22.5,"De -25 a -23",IF(CD798&lt;-20,"De -22,5 a -20,5",IF(CD798&lt;-17.5,"De -20 a -18",IF(CD798&lt;-15,"De -17,5 a -15,5",IF(CD798&lt;-12.5,"De -15 a -13",IF(CD798&lt;-10,"De -12,5 a -10,5",IF(CD798&lt;-7.5,"De -10 a -8",IF(CD798&lt;-5,"De -7,5 a -5,5",IF(CD798&lt;-2.5,"De -5 a -3",IF(CD798&lt;0,"De -2,5 a -0,5",IF(CD798&lt;=2,"De 0 a 2",IF(CD798&lt;=4.5,"De 2,5 a 4,5",IF(CD798&lt;=7,"De 5 a 7",IF(CD798&lt;=9.5,"De 7,5 a 9,5",IF(CD798&lt;=12,"De 10 a 12",IF(CD798&lt;=14.5,"De 12,5 a 14,5",IF(CD798&lt;=17,"De 15 a 17",IF(CD798&lt;=19.5,"De 17,5 a 19,5",IF(CD798&lt;=22,"De 20 a 22",IF(CD798&lt;=24.5,"De 22,5 a 24,5",IF(CD798&lt;=27,"De 25 a 27","De 27,5 a 30"))))))))))))))))))))))))</f>
        <v>De -10 a -8</v>
      </c>
      <c r="CF798" s="12" t="n">
        <f aca="false">IF(CD798="","",IF(CD798&lt;-27.5,1,IF(CD798&lt;-25,2,IF(CD798&lt;-22.5,3,IF(CD798&lt;-20,4,IF(CD798&lt;-17.5,5,IF(CD798&lt;-15,6,IF(CD798&lt;-12.5,7,IF(CD798&lt;-10,8,IF(CD798&lt;-7.5,9,IF(CD798&lt;-5,10,IF(CD798&lt;-2.5,11,IF(CD798&lt;0,12,IF(CD798&lt;2.5,13,IF(CD798&lt;5,14,IF(CD798&lt;7.5,15,IF(CD798&lt;10,16,IF(CD798&lt;12.5,17,IF(CD798&lt;15,18,IF(CD798&lt;17.5,19,IF(CD798&lt;20,20,IF(CD798&lt;22.5,21,IF(CD798&lt;25,22,IF(CD798&lt;27.5,23,24))))))))))))))))))))))))</f>
        <v>9</v>
      </c>
      <c r="CG798" s="9" t="n">
        <v>-2.25</v>
      </c>
      <c r="CH798" s="10" t="str">
        <f aca="false">IF(CG798="","",IF(AND(CG798&gt;=-10,CG798&lt;=-9.5),"-10 a -9,5",IF(AND(CG798&gt;-9.5,CG798&lt;=-8.5),"-9 a -8,5",IF(AND(CG798&gt;-8.5,CG798&lt;=-7.5),"-8 a -7,5",IF(AND(CG798&gt;-7.5,CG798&lt;=-6.5),"-7 a -6,5",IF(AND(CG798&gt;-6.5,CG798&lt;=-5.5),"-6 a -5,5",IF(AND(CG798&gt;-5.5,CG798&lt;=-4.5),"-5 a -4,5",IF(AND(CG798&gt;-4.5,CG798&lt;=-3.5),"-4 a -3,5",IF(AND(CG798&gt;-3.5,CG798&lt;=-2.5),"-3 a -2,5",IF(CG798=-2.25,"-2,25",IF(AND(CG798&gt;-2.5,CG798&lt;=-1.5),"-2 a -1,5",IF(AND(CG798&gt;-1.5,CG798&lt;=-0.5),"-1 a -0,5",IF(AND(CG798&gt;-0.5,CG798&lt;=0.5),"0 a 0,5",IF(AND(CG798&gt;0.5,CG798&lt;=1.5),"1 a 1,5",IF(AND(CG798&gt;1.5,CG798&lt;=2.5),"2 a 2,5",IF(AND(CG798&gt;2.5,CG798&lt;=3.5),"3 a 3,5",IF(AND(CG798&gt;3.5,CG798&lt;=4.5),"4 a 4,5",IF(AND(CG798&gt;4.5,CG798&lt;=5.5),"5 a 5,5",IF(AND(CG798&gt;5.5,CG798&lt;=6.5),"6 a 6,5",IF(AND(CG798&gt;6.5,CG798&lt;=7.5),"7 a 7,5",IF(AND(CG798&gt;7.5,CG798&lt;=8.5),"8 a 8,5",IF(AND(CG798&gt;8.5,CG798&lt;=9.5),"9 a 9,5",IF(CG798&gt;=10,"10","Fuera de rango")))))))))))))))))))))))</f>
        <v>-2,25</v>
      </c>
      <c r="CI798" s="11" t="str">
        <f aca="false">IF(CG798="","",IF(CG798=-2.25,"NORMA",IF(CG798&lt;=-9.5,1,IF(CG798&lt;=-8.5,2,IF(CG798&lt;=-7.5,3,IF(CG798&lt;=-6.5,4,IF(CG798&lt;=-5.5,5,IF(CG798&lt;=-4.5,6,IF(CG798&lt;=-3.5,7,IF(CG798&lt;=-2.5,8,IF(CG798&lt;=-1.5,9,IF(CG798&lt;=-0.5,10,IF(CG798&lt;=0.5,11,IF(CG798&lt;=1.5,12,IF(CG798&lt;=2.5,13,IF(CG798&lt;=3.5,14,IF(CG798&lt;=4.5,15,IF(CG798&lt;=5.5,16,IF(CG798&lt;=6.5,17,IF(CG798&lt;=7.5,18,IF(CG798&lt;=8.5,19,IF(CG798&lt;=9.5,20,IF(CG798=10,21,"Fuera de rango")))))))))))))))))))))))</f>
        <v>NORMA</v>
      </c>
      <c r="CJ798" s="9" t="n">
        <v>1.5</v>
      </c>
      <c r="CK798" s="10" t="str">
        <f aca="false">IF(CJ798="","",IF(AND(CJ798&gt;=-6,CJ798&lt;=-5.5),"-6 a -5,5",IF(AND(CJ798&gt;-5.5,CJ798&lt;=-4.5),"-5 a -4,5",IF(AND(CJ798&gt;-4.5,CJ798&lt;=-3.5),"-4 a -3,5",IF(AND(CJ798&gt;-3.5,CJ798&lt;=-2.5),"-3 a -2,5",IF(AND(CJ798&gt;-2.5,CJ798&lt;=-1.5),"-2 a -1,5",IF(AND(CJ798&gt;-1.5,CJ798&lt;=-0.5),"-1 a -0,5",IF(AND(CJ798&gt;-0.5,CJ798&lt;=0.5),"0 a 0,5",IF(AND(CJ798&gt;0.5,CJ798&lt;=1.5),"1 a 1,5",IF(AND(CJ798&gt;1.5,CJ798&lt;2.5),"2",IF(AND(CJ798&gt;=2.5,CJ798&lt;=3),"2,5 a 3",IF(AND(CJ798&gt;3,CJ798&lt;=4),"3,5 a 4",IF(AND(CJ798&gt;4,CJ798&lt;=5),"4,5 a 5",IF(AND(CJ798&gt;5,CJ798&lt;=6),"5,5 a 6",IF(AND(CJ798&gt;6,CJ798&lt;=7),"6,5 a 7",IF(AND(CJ798&gt;7,CJ798&lt;=8),"7,5 a 8",IF(AND(CJ798&gt;8,CJ798&lt;=9.5),"8,5 a 9,5",IF(CJ798=10,"10","Fuera de rango"))))))))))))))))))</f>
        <v>1 a 1,5</v>
      </c>
      <c r="CL798" s="11" t="n">
        <f aca="false">IF(CK798="","",IF(OR(CK798="-6 a -5,5",CK798="-6 - -5,5"),1,IF(OR(CK798="-5 a -4,5",CK798="-5 - -4,5"),2,IF(OR(CK798="-4 a -3,5",CK798="-4 - -3,5"),3,IF(OR(CK798="-3 a -2,5",CK798="-3 - -2,5"),4,IF(OR(CK798="-2 a -1,5",CK798="-2 - -1,5"),5,IF(OR(CK798="-1 a -0,5",CK798="-1 - -0,5"),6,IF(OR(CK798="0 a 0,5",CK798="0 - 0,5"),7,IF(OR(CK798="1 a 1,5",CK798="1 - 1,5"),8,IF(CK798="2","NORMA",IF(OR(CK798="2,5 a 3",CK798="2,5 - 3"),9,IF(OR(CK798="3,5 a 4",CK798="3,5 - 4"),10,IF(OR(CK798="4,5 a 5",CK798="4,5 - 5"),11,IF(OR(CK798="5,5 a 6",CK798="5,5 - 6"),12,IF(OR(CK798="6,5 a 7",CK798="6,5 - 7"),13,IF(OR(CK798="7,5 a 8",CK798="7,5 - 8"),14,IF(OR(CK798="8,5 a 9",CK798="8,5 - 9,5",CK798="9 a 9,5"),15,IF(CK798="10",15,IF(OR(CK798="0,5 a 1",CK798="0,5 - 1"),7,"Fuera de rango")))))))))))))))))))</f>
        <v>8</v>
      </c>
      <c r="CO798" s="10" t="str">
        <f aca="false">IF(CM798&gt;0,"EME"," ")</f>
        <v> </v>
      </c>
      <c r="CQ798" s="10" t="str">
        <f aca="false">IF(CP798&gt;0,"0", " ")</f>
        <v> </v>
      </c>
      <c r="CR798" s="10" t="str">
        <f aca="false">IF(CP798&gt;0,"EME"," ")</f>
        <v> </v>
      </c>
      <c r="CS798" s="9" t="n">
        <v>0.75</v>
      </c>
      <c r="CV798" s="9" t="n">
        <v>0.75</v>
      </c>
      <c r="CY798" s="9" t="n">
        <v>0</v>
      </c>
      <c r="DB798" s="9" t="n">
        <v>0</v>
      </c>
      <c r="DC798" s="11" t="str">
        <f aca="false">IF(DB798&lt;0,"2"," ")</f>
        <v> </v>
      </c>
      <c r="DD798" s="11" t="str">
        <f aca="false">IF(DB798&lt;0,"MIO"," ")</f>
        <v> </v>
      </c>
      <c r="DE798" s="9" t="n">
        <v>-3.75</v>
      </c>
      <c r="DF798" s="10" t="str">
        <f aca="false">IF(DE798&lt;0,"3"," ")</f>
        <v>3</v>
      </c>
      <c r="DG798" s="10" t="str">
        <f aca="false">IF(DE798&lt;0,"AST"," ")</f>
        <v>AST</v>
      </c>
      <c r="DH798" s="9" t="n">
        <v>-4</v>
      </c>
      <c r="DI798" s="10" t="str">
        <f aca="false">IF(DH798&lt;0,"3"," ")</f>
        <v>3</v>
      </c>
      <c r="DJ798" s="10" t="str">
        <f aca="false">IF(DH798&lt;0,"AST"," ")</f>
        <v>AST</v>
      </c>
      <c r="DK798" s="9" t="n">
        <v>1.25</v>
      </c>
      <c r="DL798" s="10" t="str">
        <f aca="false">IF(DK798&gt;0,"4"," ")</f>
        <v>4</v>
      </c>
      <c r="DM798" s="10" t="str">
        <f aca="false">IF(DK798&gt;0,"PRE"," ")</f>
        <v>PRE</v>
      </c>
      <c r="DN798" s="9" t="n">
        <v>1.25</v>
      </c>
      <c r="DO798" s="10" t="str">
        <f aca="false">IF(DN798&gt;0,"4"," ")</f>
        <v>4</v>
      </c>
      <c r="DP798" s="10" t="str">
        <f aca="false">IF(DN798&gt;0,"PRE"," ")</f>
        <v>PRE</v>
      </c>
      <c r="DS798" s="12" t="str">
        <f aca="false">CONCATENATE(CO798,CU798,DA798,DG798,DM798)</f>
        <v> ASTPRE</v>
      </c>
      <c r="DT798" s="10" t="e">
        <f aca="false" t="array" ref="DT798">_xlfn.IFS(DS798="EME    ","0", DS798=" HIP   ","1", DS798="  MIO  ","2", DS798="   AST ","3", DS798="    PRE","4", DS798="EME   PRE","5", DS798=" HIP  PRE","6", DS798=" HIP AST ","7", DS798="  MIO PRE","8", DS798="  MIOAST ","9", DS798="   ASTPRE","10",DS798=" HIP ASTPRE","11", DS798="  MIOASTPRE","12", DS798="     ","0")</f>
        <v>#N/A</v>
      </c>
      <c r="DV798" s="1" t="e">
        <f aca="false" t="array" ref="DV798">_xlfn.IFS(DU798="SI","2", DU798="NO","1")</f>
        <v>#N/A</v>
      </c>
      <c r="DX798" s="11" t="str">
        <f aca="false">IF(DW798=0,"1","2")</f>
        <v>1</v>
      </c>
      <c r="DY798" s="11" t="str">
        <f aca="false" t="array" ref="DY798">_xlfn.IFS(DW798=0,"0", DW798=0.25, "1", DW798=0.5,"2", DW798=0.75,"3", DW798=1,"4",DW798=1.25,"5", DW798=1.5,"6", DW798=1.75,"7", DW798=2,"8")</f>
        <v>0</v>
      </c>
      <c r="EA798" s="11" t="str">
        <f aca="false">IF(DZ798=0,"1","2")</f>
        <v>1</v>
      </c>
      <c r="EB798" s="11" t="str">
        <f aca="false" t="array" ref="EB798">_xlfn.IFS(DZ798=0,"0", DZ798=0.25, "1", DZ798=0.5,"2", DZ798=0.75,"3", DZ798=1,"4",DZ798=1.25,"5", DZ798=1.5,"6", DZ798=1.75,"7", DZ798=2,"8")</f>
        <v>0</v>
      </c>
      <c r="ED798" s="10" t="str">
        <f aca="false">IF(EC798=0,"1","2")</f>
        <v>1</v>
      </c>
      <c r="EE798" s="11" t="str">
        <f aca="false" t="array" ref="EE798">_xlfn.IFS(EC798=0,"0", EC798=-0.25, "1", EC798=-0.5,"2", EC798=-0.75,"3", EC798=-1,"4",EC798=-1.25,"5", EC798=-1.5,"6", EC798=-1.75,"7", EC798=-2,"8", EC798=-2.25,"9",EC798=-2.5,"10", EC798=-2.75,"11", EC798=-3,"12", EC798=-3.25,"13", EC798=-3.5,"14", EC798=-3.75,"15",EC798=-4,"16")</f>
        <v>0</v>
      </c>
      <c r="EG798" s="10" t="str">
        <f aca="false">IF(EF798=0,"1","2")</f>
        <v>1</v>
      </c>
      <c r="EH798" s="11" t="str">
        <f aca="false" t="array" ref="EH798">_xlfn.IFS(EF798=0,"0", EF798=-0.25, "1", EF798=-0.5,"2", EF798=-0.75,"3", EF798=-1,"4",EF798=-1.25,"5", EF798=-1.5,"6", EF798=-1.75,"7", EF798=-2,"8", EF798=-2.25,"9",EF798=-2.5,"10", EF798=-2.75,"11", EF798=-3,"12", EF798=-3.25,"13", EF798=-3.5,"14", EF798=-3.75,"15",EF798=-4,"16")</f>
        <v>0</v>
      </c>
      <c r="EJ798" s="11" t="str">
        <f aca="false">IF(EI798=0,"1","2")</f>
        <v>1</v>
      </c>
      <c r="EK798" s="11" t="str">
        <f aca="false" t="array" ref="EK798">_xlfn.IFS(EI798=0,"0", EI798=-0.25, "1", EI798=-0.5,"2", EI798=-0.75,"3", EI798=-1,"4",EI798=-1.25,"5", EI798=-1.5,"6", EI798=-1.75,"7", EI798=-2,"8", EI798=-2.25,"9", EI798=-2.25,"9",EI798=-2.5,"10", EI798=-2.75,"11", EI798=-3,"12", EI798=-3.25,"13", EI798=-3.5,"14", EI798=-3.75,"15",EI798=-4,"16", EI798=0.25, "17", EI798=0.5, "18")</f>
        <v>0</v>
      </c>
      <c r="EM798" s="11" t="str">
        <f aca="false">IF(EL798=0,"1","2")</f>
        <v>1</v>
      </c>
      <c r="EN798" s="11" t="str">
        <f aca="false" t="array" ref="EN798">_xlfn.IFS(EL798=0.25,"17",EL798=0.5,"18", EL798=0,"0", EL798=-0.25, "1", EL798=-0.5,"2", EL798=-0.75,"3", EL798=-1,"4",EL798=-1.25,"5", EL798=-1.5,"6", EL798=-1.75,"7", EL798=-2,"8",EL798= -2.25,"9",EL798=-2.5,"10",EL798= -2.75,"11",EL798= -3,"12",EL798= -3.25,"13",EL798= -3.5,"14",EL798= -3.75,"15",EL798=-4,"16")</f>
        <v>0</v>
      </c>
      <c r="EP798" s="11" t="str">
        <f aca="false">IF(EO798=0,"1","2")</f>
        <v>1</v>
      </c>
      <c r="EQ798" s="11" t="str">
        <f aca="false" t="array" ref="EQ798">_xlfn.IFS(EO798=0,"0", EO798=0.25, "1", EO798=0.5,"2", EO798=0.75,"3", EO798=1,"4",EO798=1.25,"5", EO798=1.5,"6", EO798=1.75,"7", EO798=2,"8", EO798=2.25,"9", EO798=2.25,"9",EO798=2.5,"10", EO798=2.75,"11", EO798=3,"12", EO798=3.25,"13", EO798=3.5,"14", EO798=3.75,"15",EO798=4,"16", EO798=-0.25, "17", bq=-0.5, "18")</f>
        <v>0</v>
      </c>
      <c r="ES798" s="11" t="str">
        <f aca="false">IF(ER798=0,"1","2")</f>
        <v>1</v>
      </c>
      <c r="ET798" s="11" t="str">
        <f aca="false" t="array" ref="ET798">_xlfn.IFS(ER798=0,"0", ER798=0.25, "1", ER798=0.5,"2", ER798=0.75,"3", ER798=1,"4",ER798=1.25,"5", ER798=1.5,"6", ER798=1.75,"7", ER798=2,"8", ER798=2.25,"9", ER798=2.25,"9",ER798=2.5,"10", ER798=2.75,"11", ER798=3,"12", ER798=3.25,"13", ER798=3.5,"14", ER798=3.75,"15",ER798=4,"16", ER798=-0.25, "17", bq=-0.5, "18")</f>
        <v>0</v>
      </c>
      <c r="EV798" s="14" t="e">
        <f aca="false">VLOOKUP(EU798,LEYENDA!$G$2:$H$8,2,TRUE())</f>
        <v>#N/A</v>
      </c>
      <c r="EW798" s="14" t="e">
        <f aca="false" t="array" ref="EW798">_xlfn.IFS(EV798="0-5","1", EV798="6-12","2", EV798="13-18","3", EV798="19-24","4", EV798="25-36","5", EV798="37-48","6", EV798="49-60","7")</f>
        <v>#N/A</v>
      </c>
    </row>
    <row r="799" customFormat="false" ht="13.5" hidden="false" customHeight="false" outlineLevel="0" collapsed="false">
      <c r="A799" s="1" t="n">
        <v>315</v>
      </c>
      <c r="B799" s="2" t="n">
        <v>1</v>
      </c>
      <c r="C799" s="33" t="n">
        <v>43711</v>
      </c>
      <c r="E799" s="5" t="str">
        <f aca="false">VLOOKUP(A799,'286'!$A$3:$J$6279,10,FALSE())</f>
        <v>MANSO SAHAGÚN, MARCOS</v>
      </c>
      <c r="F799" s="4" t="str">
        <f aca="false">VLOOKUP(A799,'286'!$A$3:$I$1768,3,FALSE())</f>
        <v>MANSAMAR</v>
      </c>
      <c r="G799" s="6" t="n">
        <f aca="false">VLOOKUP(A799,'286'!$A$3:$I$1768,4,FALSE())</f>
        <v>41596</v>
      </c>
      <c r="H799" s="7" t="n">
        <f aca="false">YEAR(C799)-YEAR(G799)</f>
        <v>6</v>
      </c>
      <c r="I799" s="1" t="str">
        <f aca="false">VLOOKUP(H799,LEYENDA!$C$2:$D$6,2,TRUE())</f>
        <v>0-12</v>
      </c>
      <c r="J799" s="5" t="str">
        <f aca="false">VLOOKUP(A799,'286'!$A$3:$I$1768,7,FALSE())</f>
        <v>H</v>
      </c>
      <c r="K799" s="8" t="n">
        <f aca="false">VLOOKUP(A799,'286'!$A$3:$I$1768,2,FALSE())</f>
        <v>0</v>
      </c>
      <c r="L799" s="4" t="str">
        <f aca="false">VLOOKUP(A799,'286'!$A$3:$I$1768,8,FALSE())</f>
        <v>D</v>
      </c>
      <c r="M799" s="4" t="str">
        <f aca="false">VLOOKUP(A799,'286'!$A$3:$I$1768,9,FALSE())</f>
        <v>D</v>
      </c>
      <c r="N799" s="8" t="str">
        <f aca="false">IF(R799=O799, "MISMA","CONTRARIA")</f>
        <v>MISMA</v>
      </c>
      <c r="O799" s="8" t="str">
        <f aca="false" t="array" ref="O799">_xlfn.IFS(L799="D","1", L799="I","2")</f>
        <v>1</v>
      </c>
      <c r="P799" s="8" t="e">
        <f aca="false" t="array" ref="P799">_xlfn.IFS(K799="OD","1", K799="OI","2")</f>
        <v>#N/A</v>
      </c>
      <c r="Q799" s="1" t="str">
        <f aca="false" t="array" ref="Q799">_xlfn.IFS(J799="M","1", J799="H","2")</f>
        <v>2</v>
      </c>
      <c r="R799" s="8" t="str">
        <f aca="false" t="array" ref="R799">_xlfn.IFS(M799="D","1", M799="I","2")</f>
        <v>1</v>
      </c>
      <c r="S799" s="1" t="str">
        <f aca="false" t="array" ref="S799">_xlfn.IFS(N799="CONTRARIA", "1",N799= "MISMA","2")</f>
        <v>2</v>
      </c>
      <c r="T799" s="1" t="str">
        <f aca="false" t="array" ref="T799">_xlfn.IFS(I799="0-12","1", I799="13-24","2", I799="25-40","3", I799="41-60","4", I799="61-100","5")</f>
        <v>1</v>
      </c>
      <c r="U799" s="9" t="n">
        <v>-1.5</v>
      </c>
      <c r="V799" s="10" t="str">
        <f aca="false">IF(U799="","",IF(AND(U799&gt;=-9,U799&lt;=-6.5),"-9 a -6,5",IF(AND(U799&gt;=-6,U799&lt;=-3.5),"-6 a -3,5",IF(AND(U799&gt;=-3,U799&lt;=-1),"-3 a -1",IF(U799=-0.5,"-0,5",IF(AND(U799&gt;=0,U799&lt;=2.5),"0 a 2,5",IF(AND(U799&gt;=3,U799&lt;=5.5),"3 a 5,5",IF(AND(U799&gt;=6,U799&lt;=8.5),"6 a 8,5",IF(AND(U799&gt;=9,U799&lt;=20),"9 a 20","Fuera de rango")))))))))</f>
        <v>-3 a -1</v>
      </c>
      <c r="W799" s="11" t="n">
        <f aca="false">IF(V799="","",IF(V799="-9 a -6,5",2,IF(V799="-6 a -3,5",3,IF(V799="-3 a -1",4,IF(V799="-0,5","NORMA",IF(V799="0 a 2,5",5,IF(V799="3 a 5,5",6,IF(V799="6 a 8,5",7,IF(V799="9 a 20",8,"Fuera de rango")))))))))</f>
        <v>4</v>
      </c>
      <c r="X799" s="9" t="n">
        <v>18</v>
      </c>
      <c r="Y799" s="11" t="str">
        <f aca="false">IF(X799="","",IF(AND(X799&gt;=0,X799&lt;=4),"0 a 4",IF(AND(X799&gt;=4.5,X799&lt;=8.5),"4,5 a 8,5",IF(X799=9,"9",IF(AND(X799&gt;=9.5,X799&lt;=13),"9,5 a 13",IF(AND(X799&gt;=13.5,X799&lt;=20),"13,5 a 20",IF(AND(X799&gt;=20.5,X799&lt;=35),"20,5 a 35","Fuera de rango")))))))</f>
        <v>13,5 a 20</v>
      </c>
      <c r="Z799" s="11" t="n">
        <f aca="false">IF(Y799="","",IF(Y799="0 a 4",1,IF(Y799="4,5 a 8,5",2,IF(Y799="9","NORMA",IF(Y799="9,5 a 13",3,IF(Y799="13,5 a 20",4,IF(Y799="20,5 a 35",5,"Fuera de rango")))))))</f>
        <v>4</v>
      </c>
      <c r="AA799" s="9" t="n">
        <v>25</v>
      </c>
      <c r="AB799" s="10" t="str">
        <f aca="false">IF(AA799="","",IF(AND(AA799&gt;=0,AA799&lt;=9),"0 a 9",IF(AND(AA799&gt;=9.5,AA799&lt;=18.5),"9,5 a 18,5",IF(AA799=19,"19",IF(AND(AA799&gt;=19.5,AA799&lt;=28),"19,5 a 28",IF(AND(AA799&gt;=28.5,AA799&lt;=40),"28,5 a 40","Fuera de rango"))))))</f>
        <v>19,5 a 28</v>
      </c>
      <c r="AC799" s="11" t="n">
        <f aca="false" t="array" ref="AC799">_xlfn.IFS(AB799="","",AB799="0 a 9",1,AB799="9,5 a 18,5",2,AB799="19","NORMA",AB799="19,5 a 28",3,AB799="28,5 a 40",4,TRUE(),"Fuera de rango")</f>
        <v>3</v>
      </c>
      <c r="AD799" s="9" t="n">
        <v>3</v>
      </c>
      <c r="AE799" s="10" t="str">
        <f aca="false">IF(AD799="","",IF(AND(AD799&gt;=-10,AD799&lt;=0),"De -10 a 0",IF(AND(AD799&gt;=0.5,AD799&lt;=9.5),"0,5 a 9,5",IF(AD799=10,"10",IF(AND(AD799&gt;=10.5,AD799&lt;=20),"10,5 a 20",IF(AND(AD799&gt;=20.5,AD799&lt;=40),"20,5 a 40","Fuera de rango"))))))</f>
        <v>0,5 a 9,5</v>
      </c>
      <c r="AF799" s="12" t="n">
        <f aca="false">IF(AD799="","",IF(AND(AD799&gt;=-10,AD799&lt;=0),1,IF(AND(AD799&gt;=0.5,AD799&lt;=9.5),2,IF(AD799=10,"NORMA",IF(AND(AD799&gt;=10.5,AD799&lt;=20),3,IF(AND(AD799&gt;=20.5,AD799&lt;=40),4,""))))))</f>
        <v>2</v>
      </c>
      <c r="AG799" s="9" t="n">
        <v>9</v>
      </c>
      <c r="AH799" s="10" t="str">
        <f aca="false">IF(AG799="","",IF(AND(AG799&gt;=0,AG799&lt;=4),"0 a 4",IF(AND(AG799&gt;=4.5,AG799&lt;=8.5),"4,5 a 8,5",IF(AG799=9,"9",IF(AND(AG799&gt;=9.5,AG799&lt;=13),"9,5 a 13",IF(AND(AG799&gt;=13.5,AG799&lt;=25),"13,5 a 25","Fuera de rango"))))))</f>
        <v>9</v>
      </c>
      <c r="AI799" s="10" t="str">
        <f aca="false">IF(AH799="","",IF(AH799="0 a 4",1,IF(AH799="4,5 a 8,5",2,IF(AH799="9","NORMA",IF(AH799="9,5 a 13",3,IF(AH799="13,5 a 25",4,""))))))</f>
        <v>NORMA</v>
      </c>
      <c r="AJ799" s="9" t="n">
        <v>4</v>
      </c>
      <c r="AK799" s="10" t="str">
        <f aca="false">IF(AJ799="","",IF(AND(AJ799&gt;=-15,AJ799&lt;=-10.5),"-15 a -10,5",IF(AND(AJ799&gt;=-10,AJ799&lt;=-4),"-10 a -4",IF(AND(AJ799&gt;=-4.5,AJ799&lt;=0),"-4,5 a 0",IF(AND(AJ799&gt;=0.5,AJ799&lt;=4.5),"0,5 a 4,5",IF(AJ799=5,"5",IF(AND(AJ799&gt;=5.5,AJ799&lt;=10),"5,5 a 10",IF(AND(AJ799&gt;=10.5,AJ799&lt;=20),"10,5 a 20","Fuera de rango"))))))))</f>
        <v>0,5 a 4,5</v>
      </c>
      <c r="AL799" s="11" t="n">
        <f aca="false">IF(AK799="","",IF(AK799="-15 a -10,5",1,IF(AK799="-10 a -4",2,IF(AK799="-4,5 a 0",3,IF(AK799="0,5 a 4,5",4,IF(AK799="5","NORMA",IF(AK799="5,5 a 10",5,IF(AK799="10,5 a 20",6,"Error"))))))))</f>
        <v>4</v>
      </c>
      <c r="AM799" s="9" t="n">
        <v>0</v>
      </c>
      <c r="AN799" s="10" t="str">
        <f aca="false">IF(AM799="","",IF(AND(AM799&gt;=-7.5,AM799&lt;=-5.5),"-7,5 a -5,5",IF(AND(AM799&gt;=-5,AM799&lt;=-3),"-5 a -3",IF(AND(AM799&gt;=-2.5,AM799&lt;=-0.5),"-2,5 a -0,5",IF(AM799=0,"0,00",IF(AND(AM799&gt;=0.5,AM799&lt;=2.5),"0,5 a 2,5",IF(AND(AM799&gt;=3,AM799&lt;=5),"3 a 5",IF(AND(AM799&gt;=5.5,AM799&lt;=7.5),"5,5 a 7,5",IF(AND(AM799&gt;=8,AM799&lt;=10),"8 a 10","Fuera de rango")))))))))</f>
        <v>0,00</v>
      </c>
      <c r="AO799" s="11" t="str">
        <f aca="false">IF(AN799="","",IF(AN799="-7,5 a -5,5",1,IF(AN799="-5 a -3",2,IF(AN799="-2,5 a -0,5",3,IF(AN799="0,00","NORMA",IF(AN799="0,5 a 2,5",4,IF(AN799="3 a 5",5,IF(AN799="5,5 a 7,5",6,IF(AN799="8 a 10",7,"Error")))))))))</f>
        <v>NORMA</v>
      </c>
      <c r="AP799" s="9" t="n">
        <v>-7</v>
      </c>
      <c r="AQ799" s="10" t="str">
        <f aca="false">IF(AP799="","",IF(AND(AP799&gt;=-20,AP799&lt;=-9.5),"-20 a -9,5",IF(AND(AP799&gt;=-9,AP799&lt;=-6.5),"-9 a -6,5",IF(AP799=-6,"-6",IF(AND(AP799&gt;=-5.5,AP799&lt;=-3),"-5,5 a -3",IF(AND(AP799&gt;=-2.5,AP799&lt;=0),"-2,5 a 0",IF(AND(AP799&gt;=0.5,AP799&lt;=3),"0,5 a 3",IF(AND(AP799&gt;=3.5,AP799&lt;=6),"3,5 a 6",IF(AND(AP799&gt;=6.5,AP799&lt;=9),"6,5 a 9",IF(AND(AP799&gt;=9.5,AP799&lt;=20),"9,5 a 20","Fuera de rango"))))))))))</f>
        <v>-9 a -6,5</v>
      </c>
      <c r="AR799" s="11" t="n">
        <f aca="false">IF(AQ799="","",IF(AQ799="-20 a -9,5",1,IF(AQ799="-9 a -6,5",2,IF(AQ799="-6","NORMA",IF(AQ799="-5,5 a -3",3,IF(AQ799="-2,5 a 0",4,IF(AQ799="0,5 a 3",5,IF(AQ799="3,5 a 6",6,IF(AQ799="6,5 a 9",7,IF(AQ799="9,5 a 20",8,""))))))))))</f>
        <v>2</v>
      </c>
      <c r="AS799" s="9" t="n">
        <v>1</v>
      </c>
      <c r="AT799" s="10" t="str">
        <f aca="false">IF(AS799="","",IF(AND(AS799&gt;=-16,AS799&lt;=-14),"-16 a -14",IF(AND(AS799&gt;=-13.5,AS799&lt;=-11.5),"-13,5 a -11,5",IF(AND(AS799&gt;=-11,AS799&lt;=-9),"-11 a -9",IF(AND(AS799&gt;=-8.5,AS799&lt;=-6.5),"-8,5 a -6,5",IF(AND(AS799&gt;=-6,AS799&lt;=-4),"-6 a -4",IF(AND(AS799&gt;=-3.5,AS799&lt;=-1.5),"-3,5 a -1,5",IF(AND(AS799&gt;=-1,AS799&lt;=1),"-1 a 1",IF(AND(AS799&gt;=1.5,AS799&lt;=3.5),"1,5 a 3,5",IF(AND(AS799&gt;=4,AS799&lt;=6),"4 a 6",IF(AND(AS799&gt;=6.5,AS799&lt;=8.5),"6,5 a 8,5",IF(AND(AS799&gt;=9,AS799&lt;=11),"9 a 11",IF(AND(AS799&gt;=11.5,AS799&lt;=13.5),"11,5 a 13,5",IF(AND(AS799&gt;=14,AS799&lt;=16),"14 a 16",IF(AND(AS799&gt;=16.5,AS799&lt;=18.5),"16,5 a 18,5",IF(AND(AS799&gt;=19,AS799&lt;=21),"19 a 21","Fuera de rango"))))))))))))))))</f>
        <v>-1 a 1</v>
      </c>
      <c r="AU799" s="11" t="n">
        <f aca="false" t="array" ref="AU799">IF(AT799="","",_xlfn.IFS(AT799="-16 a -14",1,AT799="-13,5 a -11,5",2,AT799="-11 a -9",3,AT799="-8,5 a -6,5",4,AT799="-6 a -4",5,AT799="-3,5 a -1,5",6,AT799="-1 a 1",7,AT799="1,5 a 3,5",8,AT799="4 a 6","NORMA",AT799="6,5 a 8,5",9,AT799="9 a 11",10,AT799="11,5 a 13,5",11,AT799="14 a 16",12,AT799="16,5 a 18,5",13,AT799="19 a 21",14,TRUE(),""))</f>
        <v>7</v>
      </c>
      <c r="AV799" s="9" t="n">
        <v>0</v>
      </c>
      <c r="AW799" s="10" t="str">
        <f aca="false">IF(AV799="","",IF(AND(AV799&gt;=-1,AV799&lt;=-0.5),"-1 a -0,5",IF(AND(AV799&gt;-0.5,AV799&lt;=0),"De -0,5 a 0",IF(AND(AV799&gt;=0.25,AV799&lt;=0.75),"0,25 a 0,75",IF(AND(AV799&gt;=1,AV799&lt;=1.5),"1 a 1,5",IF(AND(AV799&gt;=1.75,AV799&lt;=2.25),"1,75 a 2,25",IF(AND(AV799&gt;=2.5,AV799&lt;=3),"2,5 a 3",IF(AND(AV799&gt;=3.25,AV799&lt;=3.75),"3,25 a 3,75","Fuera de rango"))))))))</f>
        <v>De -0,5 a 0</v>
      </c>
      <c r="AX799" s="10" t="n">
        <f aca="false">IF(AW799="","",IF(OR(AW799="-1 a -0,5",AW799="-1 a -0.5"),1,IF(OR(AW799="De -0,5 a 0",AW799="-0,5 a 0",AW799="De -0.5 a 0"),2,IF(OR(AW799="0,25 a 0,75",AW799="0.25 a 0.75"),"NORMA",IF(OR(AW799="1 a 1,5",AW799="1 a 1.5"),3,IF(OR(AW799="1,75 a 2,25",AW799="1.75 a 2.25"),4,IF(OR(AW799="2,5 a 3",AW799="2.5 a 3"),5,IF(OR(AW799="3,25 a 3,75",AW799="3.25 a 3.75"),6,""))))))))</f>
        <v>2</v>
      </c>
      <c r="AY799" s="9" t="n">
        <v>-7</v>
      </c>
      <c r="AZ799" s="10" t="str">
        <f aca="false">IF(AY799="","",IF(AND(AY799&gt;=-20,AY799&lt;=-9.5),"-20 a -9,5",IF(AND(AY799&gt;=-9,AY799&lt;=-6.5),"-9 a -6,5",IF(AY799=-6,"-6",IF(AND(AY799&gt;=-5.5,AY799&lt;=-3),"-5,5 a -3",IF(AND(AY799&gt;=-2.5,AY799&lt;=0),"-2,5 a 0",IF(AND(AY799&gt;=0.5,AY799&lt;=3),"0,5 a 3",IF(AND(AY799&gt;=3.5,AY799&lt;=6),"3,5 a 6","Fuera de rango"))))))))</f>
        <v>-9 a -6,5</v>
      </c>
      <c r="BA799" s="11" t="n">
        <f aca="false">IF(AZ799="","",IF(AZ799="-20 a -9,5",1,IF(AZ799="-9 a -6,5",2,IF(AZ799="-6","NORMA",IF(AZ799="-5,5 a -3",3,IF(AZ799="-2,5 a 0",4,IF(AZ799="0,5 a 3",5,IF(AZ799="3,5 a 6",6,""))))))))</f>
        <v>2</v>
      </c>
      <c r="BB799" s="9" t="n">
        <v>0</v>
      </c>
      <c r="BC799" s="10" t="str">
        <f aca="false" t="array" ref="BC799">IF(BB799="","",_xlfn.IFS(AND(BB799&gt;=0,BB799&lt;=2),"0 a 2",AND(BB799&gt;=2.5,BB799&lt;=4.5),"2,5 a 4,5",AND(BB799&gt;=5,BB799&lt;=7),"5 a 7",AND(BB799&gt;=7.5,BB799&lt;=9.5),"7,5 a 9,5",AND(BB799&gt;=10,BB799&lt;=12),"10 a 12",AND(BB799&gt;=12.5,BB799&lt;=14.5),"12,5 a 14,5",BB799=15,"15",AND(BB799&gt;=15.5,BB799&lt;=17.5),"15,5 a 17,5",AND(BB799&gt;=18,BB799&lt;=20),"18 a 20",AND(BB799&gt;=20.5,BB799&lt;=22.5),"20,5 a 22,5",AND(BB799&gt;=23,BB799&lt;=25),"23 a 25",TRUE(),"Fuera de rango"))</f>
        <v>0 a 2</v>
      </c>
      <c r="BD799" s="11" t="n">
        <f aca="false" t="array" ref="BD799">IF(BC799="","",_xlfn.IFS(BC799="0 a 2",1,BC799="2,5 a 4,5",2,BC799="5 a 7",3,BC799="7,5 a 9,5",4,BC799="10 a 12",5,BC799="12,5 a 14,5",6,BC799="15","NORMA",BC799="15,5 a 17,5",7,BC799="18 a 20",8,BC799="20,5 a 22,5",9,BC799="23 a 25",10,TRUE(),"Fuera de rango"))</f>
        <v>1</v>
      </c>
      <c r="BE799" s="9" t="n">
        <v>18</v>
      </c>
      <c r="BF799" s="10" t="str">
        <f aca="false">IF(BE799="","",IF(AND(BE799&gt;=-20,BE799&lt;=-10),"-20 a -10",IF(AND(BE799&gt;=-9.5,BE799&lt;=0.5),"-9,5 a 0,5",IF(AND(BE799&gt;=1,BE799&lt;=11),"1 a 11",IF(AND(BE799&gt;=11.5,BE799&lt;=20.5),"11,5 a 20,5",IF(BE799=21,"21",IF(AND(BE799&gt;=21.5,BE799&lt;=31.5),"21,5 a 31,5",IF(AND(BE799&gt;=32,BE799&lt;=42),"32 a 42","Fuera de rango"))))))))</f>
        <v>11,5 a 20,5</v>
      </c>
      <c r="BG799" s="11" t="n">
        <f aca="false">IF(BF799="","",IF(BF799="-20 a -10",1,IF(BF799="-9,5 a 0,5",2,IF(BF799="1 a 11",3,IF(BF799="11,5 a 20,5",4,IF(BF799="21","NORMA",IF(BF799="21,5 a 31,5",5,IF(BF799="32 a 42",6,""))))))))</f>
        <v>4</v>
      </c>
      <c r="BH799" s="9" t="n">
        <v>3</v>
      </c>
      <c r="BI799" s="10" t="str">
        <f aca="false">IF(BH799="","",IF(AND(BH799&gt;=-20,BH799&lt;=-15),"-20 a -15",IF(AND(BH799&gt;=-14.5,BH799&lt;=-9.5),"-14,5 a -9,5",IF(AND(BH799&gt;=-9,BH799&lt;=-4),"-9 a -4",IF(AND(BH799&gt;=-3.5,BH799&lt;=2.5),"-3,5 a 2,5",IF(AND(BH799&gt;=3,BH799&lt;=8),"3 a 8",IF(AND(BH799&gt;=8.5,BH799&lt;=14.5),"8,5 a 14,5",IF(BH799=15,"15",IF(AND(BH799&gt;=15.5,BH799&lt;=20.5),"15,5 a 20,5",IF(AND(BH799&gt;=21,BH799&lt;=26),"21 a 26","Fuera de rango"))))))))))</f>
        <v>3 a 8</v>
      </c>
      <c r="BJ799" s="11" t="n">
        <f aca="false">IF(BI799="","",IF(BI799="-20 a -15",1,IF(BI799="-14,5 a -9,5",2,IF(BI799="-9 a -4",3,IF(BI799="-3,5 a 2,5",4,IF(BI799="3 a 8",5,IF(BI799="8,5 a 14,5",6,IF(BI799="15","NORMA",IF(BI799="15,5 a 20,5",7,IF(BI799="21 a 26",8,IF(BI799="26,5 a 31,5",9,"")))))))))))</f>
        <v>5</v>
      </c>
      <c r="BK799" s="9" t="n">
        <v>0</v>
      </c>
      <c r="BL799" s="10" t="str">
        <f aca="false">IF(BK799="","",IF(AND(BK799&gt;=0,BK799&lt;=2),"0 - 2",IF(AND(BK799&gt;=2.5,BK799&lt;=4.5),"2,5 - 4,5",IF(AND(BK799&gt;=5,BK799&lt;=7),"5 - 7",IF(AND(BK799&gt;=7.5,BK799&lt;=9.5),"7,5 - 9,5",IF(AND(BK799&gt;=10,BK799&lt;=12),"10 - 12",IF(AND(BK799&gt;=12.5,BK799&lt;=13.5),"12,5 - 13,5",IF(BK799=14,"14",IF(AND(BK799&gt;=14.5,BK799&lt;=16.5),"14,5 - 16,5",IF(AND(BK799&gt;=17,BK799&lt;=19),"17 - 19",IF(AND(BK799&gt;=19.5,BK799&lt;=21.5),"19,5 - 21,5",IF(AND(BK799&gt;=22,BK799&lt;=24),"22 - 24",IF(AND(BK799&gt;=24.5,BK799&lt;=26.5),"24,5 - 26,5",IF(AND(BK799&gt;=27,BK799&lt;=29),"27 - 29",IF(AND(BK799&gt;=29.5,BK799&lt;=30),"29,5 - 30","Fuera de rango")))))))))))))))</f>
        <v>0 - 2</v>
      </c>
      <c r="BM799" s="11" t="n">
        <f aca="false">IF(BL799="","",IF(BL799="0 - 2",1,IF(BL799="2,5 - 4,5",2,IF(BL799="5 - 7",3,IF(BL799="7,5 - 9,5",4,IF(BL799="10 - 12",5,IF(BL799="12,5 - 13,5",6,IF(BL799="14","NORMA",IF(BL799="14,5 - 16,5",7,IF(BL799="17 - 19",8,IF(BL799="19,5 - 21,5",9,IF(BL799="22 - 24",10,IF(BL799="24,5 - 26,5",11,IF(BL799="27 - 29",12,IF(BL799="29,5 - 30",13,"")))))))))))))))</f>
        <v>1</v>
      </c>
      <c r="BN799" s="9" t="n">
        <v>15</v>
      </c>
      <c r="BO799" s="11" t="str">
        <f aca="false">IF(BN799="","",IF(AND(BN799&gt;=-20,BN799&lt;=-10),"-20 a -10",IF(AND(BN799&gt;=-9.5,BN799&lt;=0.5),"-9,5 a 0,5",IF(AND(BN799&gt;=1,BN799&lt;=11),"1 a 11",IF(AND(BN799&gt;=11.5,BN799&lt;=21.5),"11,5 a 21,5",IF(BN799=22,"22",IF(AND(BN799&gt;=22.5,BN799&lt;=32.5),"22,5 a 32,5",IF(AND(BN799&gt;=33,BN799&lt;=43),"33 a 43","Fuera de rango"))))))))</f>
        <v>11,5 a 21,5</v>
      </c>
      <c r="BP799" s="11" t="n">
        <f aca="false">IF(BO799="","",IF(BO799="-20 a -10",1,IF(BO799="-9,5 a 0,5",2,IF(BO799="1 a 11",3,IF(BO799="11,5 a 21,5",4,IF(BO799="22","NORMA",IF(BO799="22,5 a 32,5",5,IF(BO799="33 a 43",6,""))))))))</f>
        <v>4</v>
      </c>
      <c r="BQ799" s="9" t="n">
        <v>11</v>
      </c>
      <c r="BR799" s="10" t="str">
        <f aca="false">IF(BQ799="","",IF(AND(BQ799&gt;=-20,BQ799&lt;=-15),"-20 a -15",IF(AND(BQ799&gt;=-14.5,BQ799&lt;=-9.5),"-14,5 a -9,5",IF(AND(BQ799&gt;=-9,BQ799&lt;=-4),"-9 a -4",IF(AND(BQ799&gt;=-3.5,BQ799&lt;=2.5),"-3,5 a 2,5",IF(AND(BQ799&gt;=3,BQ799&lt;=8),"3 a 8",IF(AND(BQ799&gt;=8.5,BQ799&lt;=13.5),"8,5 a 13,5",IF(AND(BQ799&gt;=14,BQ799&lt;=17.5),"14 a 17,5",IF(BQ799=18,"18",IF(AND(BQ799&gt;=18.5,BQ799&lt;=23.5),"18,5 a 23,5",IF(AND(BQ799&gt;=24,BQ799&lt;=29),"24 a 29",IF(AND(BQ799&gt;=29.5,BQ799&lt;=34.5),"29,5 a 34,5",IF(AND(BQ799&gt;=35,BQ799&lt;=40),"35 a 40","Fuera de rango")))))))))))))</f>
        <v>8,5 a 13,5</v>
      </c>
      <c r="BS799" s="11" t="n">
        <f aca="false">IF(BR799="","",IF(BR799="-20 a -15",1,IF(BR799="-14,5 a -9,5",2,IF(BR799="-9 a -4",3,IF(BR799="-3,5 a 2,5",4,IF(BR799="3 a 8",5,IF(BR799="8,5 a 13,5",6,IF(BR799="14 a 17,5",7,IF(BR799="18","NORMA",IF(BR799="18,5 a 23,5",8,IF(BR799="24 a 29",9,IF(BR799="29,5 a 34,5",10,IF(BR799="35 a 40",11,"")))))))))))))</f>
        <v>6</v>
      </c>
      <c r="BT799" s="9" t="n">
        <v>0</v>
      </c>
      <c r="BU799" s="10" t="str">
        <f aca="false">IF(BT799="","",IF(AND(BT799&gt;=-20,BT799&lt;=-18),"-20 a -18",IF(AND(BT799&gt;=-17.5,BT799&lt;=-15.5),"-17,5 a -15,5",IF(AND(BT799&gt;=-15,BT799&lt;=-13),"-15 a -13",IF(AND(BT799&gt;=-12.5,BT799&lt;=-10.5),"-12,5 a -10,5",IF(AND(BT799&gt;=-10,BT799&lt;=-8),"-10 a -8",IF(AND(BT799&gt;=-7.5,BT799&lt;=-5.5),"-7,5 a -5,5",IF(AND(BT799&gt;=-5,BT799&lt;=-3),"-5 a -3",IF(AND(BT799&gt;=-2.5,BT799&lt;=-0.5),"-2,5 a -0,5",IF(BT799=0,"0",IF(AND(BT799&gt;=0.5,BT799&lt;=2.5),"0,5 a 2,5",IF(AND(BT799&gt;=3,BT799&lt;=5),"3 a 5",IF(AND(BT799&gt;=5.5,BT799&lt;=7.5),"5,5 a 7,5",IF(AND(BT799&gt;=8,BT799&lt;=10),"8 a 10",IF(AND(BT799&gt;=10.5,BT799&lt;=12.5),"10,5 a 12,5",IF(AND(BT799&gt;=13,BT799&lt;=15),"13 a 15",IF(AND(BT799&gt;=15.5,BT799&lt;=17.5),"15,5 a 17,5",IF(AND(BT799&gt;=18,BT799&lt;=20),"18 a 20","Fuera de rango"))))))))))))))))))</f>
        <v>0</v>
      </c>
      <c r="BV799" s="11" t="str">
        <f aca="false">IF(BT799="","",IF(BT799=0,"NORMA",IF(AND(BT799&gt;=-20,BT799&lt;=-18),2,IF(AND(BT799&gt;=-17.5,BT799&lt;=-15.5),2,IF(AND(BT799&gt;=-15,BT799&lt;=-13),3,IF(AND(BT799&gt;=-12.5,BT799&lt;=-10.5),4,IF(AND(BT799&gt;=-10,BT799&lt;=-8),5,IF(AND(BT799&gt;=-7.5,BT799&lt;=-5.5),6,IF(AND(BT799&gt;=-5,BT799&lt;=-3),7,IF(AND(BT799&gt;=-2.5,BT799&lt;=-0.5),8,IF(AND(BT799&gt;=0.5,BT799&lt;=2.5),9,IF(AND(BT799&gt;=3,BT799&lt;=5),10,IF(AND(BT799&gt;=5.5,BT799&lt;=7.5),11,IF(AND(BT799&gt;=8,BT799&lt;=10),12,IF(AND(BT799&gt;=10.5,BT799&lt;=12.5),13,IF(AND(BT799&gt;=13,BT799&lt;=15),14,IF(AND(BT799&gt;=15.5,BT799&lt;=17.5),15,IF(AND(BT799&gt;=18,BT799&lt;=20),16,"Fuera de rango"))))))))))))))))))</f>
        <v>NORMA</v>
      </c>
      <c r="BW799" s="9" t="n">
        <v>-8.5</v>
      </c>
      <c r="BX799" s="10" t="n">
        <f aca="false">18.5- (0.3*H799)</f>
        <v>16.7</v>
      </c>
      <c r="BY799" s="10" t="n">
        <f aca="false">(BW799)-(BX799)</f>
        <v>-25.2</v>
      </c>
      <c r="BZ799" s="10" t="str">
        <f aca="false">IF(BY799="","",IF(BY799&lt;-27.5,"De -30 a -28",IF(BY799&lt;-25,"De -27,5 a -25,5",IF(BY799&lt;-22.5,"De -25 a -23",IF(BY799&lt;-20,"De -22,5 a -20,5",IF(BY799&lt;-17.5,"De -20 a -18",IF(BY799&lt;-15,"De -17,5 a -15,5",IF(BY799&lt;-12.5,"De -15 a -13",IF(BY799&lt;-10,"De -12,5 a -10,5",IF(BY799&lt;-7.5,"De -10 a -8",IF(BY799&lt;-5,"De -7,5 a -5,5",IF(BY799&lt;-2.5,"De -5 a -3",IF(BY799&lt;0,"De -2,5 a -0,5",IF(BY799&lt;2.5,"De 0 a 2",IF(BY799&lt;5,"De 2,5 a 4,5",IF(BY799&lt;7.5,"De 5 a 7",IF(BY799&lt;10,"De 7,5 a 9,5",IF(BY799&lt;12.5,"De 10 a 12",IF(BY799&lt;15,"De 12,5 a 14,5",IF(BY799&lt;17.5,"De 15 a 17",IF(BY799&lt;20,"De 17,5 a 19,5",IF(BY799&lt;22.5,"De 20 a 22",IF(BY799&lt;25,"De 22,5 a 24,5",IF(BY799&lt;27.5,"De 25 a 27","De 27,5 a 30"))))))))))))))))))))))))</f>
        <v>De -27,5 a -25,5</v>
      </c>
      <c r="CA799" s="12" t="n">
        <f aca="false">IF(BY799="","",IF(BY799&lt;=-28,1,IF(BY799&lt;=-25.5,2,IF(BY799&lt;=-23,3,IF(BY799&lt;=-20.5,4,IF(BY799&lt;=-18,5,IF(BY799&lt;=-15.5,6,IF(BY799&lt;=-13,7,IF(BY799&lt;=-10.5,8,IF(BY799&lt;=-8,9,IF(BY799&lt;=-5.5,10,IF(BY799&lt;=-3,11,IF(BY799&lt;=-0.5,12,IF(BY799&lt;=2,13,IF(BY799&lt;=4.5,14,IF(BY799&lt;=7,15,IF(BY799&lt;=9.5,16,IF(BY799&lt;=12,17,IF(BY799&lt;=14.5,18,IF(BY799&lt;=17,19,IF(BY799&lt;=19.5,20,IF(BY799&lt;=22,21,IF(BY799&lt;=24.5,22,IF(BY799&lt;=27,23,IF(BY799&lt;=30,24,"Fuera de rango")))))))))))))))))))))))))</f>
        <v>3</v>
      </c>
      <c r="CB799" s="9" t="n">
        <v>-9.25</v>
      </c>
      <c r="CC799" s="10" t="n">
        <f aca="false">18.5- (0.3*H799)</f>
        <v>16.7</v>
      </c>
      <c r="CD799" s="10" t="n">
        <f aca="false">(CB799)-(CC799)</f>
        <v>-25.95</v>
      </c>
      <c r="CE799" s="10" t="str">
        <f aca="false">IF(CD799="","",IF(CD799&lt;-27.5,"De -30 a -28",IF(CD799&lt;-25,"De -27,5 a -25,5",IF(CD799&lt;-22.5,"De -25 a -23",IF(CD799&lt;-20,"De -22,5 a -20,5",IF(CD799&lt;-17.5,"De -20 a -18",IF(CD799&lt;-15,"De -17,5 a -15,5",IF(CD799&lt;-12.5,"De -15 a -13",IF(CD799&lt;-10,"De -12,5 a -10,5",IF(CD799&lt;-7.5,"De -10 a -8",IF(CD799&lt;-5,"De -7,5 a -5,5",IF(CD799&lt;-2.5,"De -5 a -3",IF(CD799&lt;0,"De -2,5 a -0,5",IF(CD799&lt;=2,"De 0 a 2",IF(CD799&lt;=4.5,"De 2,5 a 4,5",IF(CD799&lt;=7,"De 5 a 7",IF(CD799&lt;=9.5,"De 7,5 a 9,5",IF(CD799&lt;=12,"De 10 a 12",IF(CD799&lt;=14.5,"De 12,5 a 14,5",IF(CD799&lt;=17,"De 15 a 17",IF(CD799&lt;=19.5,"De 17,5 a 19,5",IF(CD799&lt;=22,"De 20 a 22",IF(CD799&lt;=24.5,"De 22,5 a 24,5",IF(CD799&lt;=27,"De 25 a 27","De 27,5 a 30"))))))))))))))))))))))))</f>
        <v>De -27,5 a -25,5</v>
      </c>
      <c r="CF799" s="12" t="n">
        <f aca="false">IF(CD799="","",IF(CD799&lt;-27.5,1,IF(CD799&lt;-25,2,IF(CD799&lt;-22.5,3,IF(CD799&lt;-20,4,IF(CD799&lt;-17.5,5,IF(CD799&lt;-15,6,IF(CD799&lt;-12.5,7,IF(CD799&lt;-10,8,IF(CD799&lt;-7.5,9,IF(CD799&lt;-5,10,IF(CD799&lt;-2.5,11,IF(CD799&lt;0,12,IF(CD799&lt;2.5,13,IF(CD799&lt;5,14,IF(CD799&lt;7.5,15,IF(CD799&lt;10,16,IF(CD799&lt;12.5,17,IF(CD799&lt;15,18,IF(CD799&lt;17.5,19,IF(CD799&lt;20,20,IF(CD799&lt;22.5,21,IF(CD799&lt;25,22,IF(CD799&lt;27.5,23,24))))))))))))))))))))))))</f>
        <v>2</v>
      </c>
      <c r="CG799" s="9" t="n">
        <v>-2.25</v>
      </c>
      <c r="CH799" s="10" t="str">
        <f aca="false">IF(CG799="","",IF(AND(CG799&gt;=-10,CG799&lt;=-9.5),"-10 a -9,5",IF(AND(CG799&gt;-9.5,CG799&lt;=-8.5),"-9 a -8,5",IF(AND(CG799&gt;-8.5,CG799&lt;=-7.5),"-8 a -7,5",IF(AND(CG799&gt;-7.5,CG799&lt;=-6.5),"-7 a -6,5",IF(AND(CG799&gt;-6.5,CG799&lt;=-5.5),"-6 a -5,5",IF(AND(CG799&gt;-5.5,CG799&lt;=-4.5),"-5 a -4,5",IF(AND(CG799&gt;-4.5,CG799&lt;=-3.5),"-4 a -3,5",IF(AND(CG799&gt;-3.5,CG799&lt;=-2.5),"-3 a -2,5",IF(CG799=-2.25,"-2,25",IF(AND(CG799&gt;-2.5,CG799&lt;=-1.5),"-2 a -1,5",IF(AND(CG799&gt;-1.5,CG799&lt;=-0.5),"-1 a -0,5",IF(AND(CG799&gt;-0.5,CG799&lt;=0.5),"0 a 0,5",IF(AND(CG799&gt;0.5,CG799&lt;=1.5),"1 a 1,5",IF(AND(CG799&gt;1.5,CG799&lt;=2.5),"2 a 2,5",IF(AND(CG799&gt;2.5,CG799&lt;=3.5),"3 a 3,5",IF(AND(CG799&gt;3.5,CG799&lt;=4.5),"4 a 4,5",IF(AND(CG799&gt;4.5,CG799&lt;=5.5),"5 a 5,5",IF(AND(CG799&gt;5.5,CG799&lt;=6.5),"6 a 6,5",IF(AND(CG799&gt;6.5,CG799&lt;=7.5),"7 a 7,5",IF(AND(CG799&gt;7.5,CG799&lt;=8.5),"8 a 8,5",IF(AND(CG799&gt;8.5,CG799&lt;=9.5),"9 a 9,5",IF(CG799&gt;=10,"10","Fuera de rango")))))))))))))))))))))))</f>
        <v>-2,25</v>
      </c>
      <c r="CI799" s="11" t="str">
        <f aca="false">IF(CG799="","",IF(CG799=-2.25,"NORMA",IF(CG799&lt;=-9.5,1,IF(CG799&lt;=-8.5,2,IF(CG799&lt;=-7.5,3,IF(CG799&lt;=-6.5,4,IF(CG799&lt;=-5.5,5,IF(CG799&lt;=-4.5,6,IF(CG799&lt;=-3.5,7,IF(CG799&lt;=-2.5,8,IF(CG799&lt;=-1.5,9,IF(CG799&lt;=-0.5,10,IF(CG799&lt;=0.5,11,IF(CG799&lt;=1.5,12,IF(CG799&lt;=2.5,13,IF(CG799&lt;=3.5,14,IF(CG799&lt;=4.5,15,IF(CG799&lt;=5.5,16,IF(CG799&lt;=6.5,17,IF(CG799&lt;=7.5,18,IF(CG799&lt;=8.5,19,IF(CG799&lt;=9.5,20,IF(CG799=10,21,"Fuera de rango")))))))))))))))))))))))</f>
        <v>NORMA</v>
      </c>
      <c r="CJ799" s="9" t="n">
        <v>1.5</v>
      </c>
      <c r="CK799" s="10" t="str">
        <f aca="false">IF(CJ799="","",IF(AND(CJ799&gt;=-6,CJ799&lt;=-5.5),"-6 a -5,5",IF(AND(CJ799&gt;-5.5,CJ799&lt;=-4.5),"-5 a -4,5",IF(AND(CJ799&gt;-4.5,CJ799&lt;=-3.5),"-4 a -3,5",IF(AND(CJ799&gt;-3.5,CJ799&lt;=-2.5),"-3 a -2,5",IF(AND(CJ799&gt;-2.5,CJ799&lt;=-1.5),"-2 a -1,5",IF(AND(CJ799&gt;-1.5,CJ799&lt;=-0.5),"-1 a -0,5",IF(AND(CJ799&gt;-0.5,CJ799&lt;=0.5),"0 a 0,5",IF(AND(CJ799&gt;0.5,CJ799&lt;=1.5),"1 a 1,5",IF(AND(CJ799&gt;1.5,CJ799&lt;2.5),"2",IF(AND(CJ799&gt;=2.5,CJ799&lt;=3),"2,5 a 3",IF(AND(CJ799&gt;3,CJ799&lt;=4),"3,5 a 4",IF(AND(CJ799&gt;4,CJ799&lt;=5),"4,5 a 5",IF(AND(CJ799&gt;5,CJ799&lt;=6),"5,5 a 6",IF(AND(CJ799&gt;6,CJ799&lt;=7),"6,5 a 7",IF(AND(CJ799&gt;7,CJ799&lt;=8),"7,5 a 8",IF(AND(CJ799&gt;8,CJ799&lt;=9.5),"8,5 a 9,5",IF(CJ799=10,"10","Fuera de rango"))))))))))))))))))</f>
        <v>1 a 1,5</v>
      </c>
      <c r="CL799" s="11" t="n">
        <f aca="false">IF(CK799="","",IF(OR(CK799="-6 a -5,5",CK799="-6 - -5,5"),1,IF(OR(CK799="-5 a -4,5",CK799="-5 - -4,5"),2,IF(OR(CK799="-4 a -3,5",CK799="-4 - -3,5"),3,IF(OR(CK799="-3 a -2,5",CK799="-3 - -2,5"),4,IF(OR(CK799="-2 a -1,5",CK799="-2 - -1,5"),5,IF(OR(CK799="-1 a -0,5",CK799="-1 - -0,5"),6,IF(OR(CK799="0 a 0,5",CK799="0 - 0,5"),7,IF(OR(CK799="1 a 1,5",CK799="1 - 1,5"),8,IF(CK799="2","NORMA",IF(OR(CK799="2,5 a 3",CK799="2,5 - 3"),9,IF(OR(CK799="3,5 a 4",CK799="3,5 - 4"),10,IF(OR(CK799="4,5 a 5",CK799="4,5 - 5"),11,IF(OR(CK799="5,5 a 6",CK799="5,5 - 6"),12,IF(OR(CK799="6,5 a 7",CK799="6,5 - 7"),13,IF(OR(CK799="7,5 a 8",CK799="7,5 - 8"),14,IF(OR(CK799="8,5 a 9",CK799="8,5 - 9,5",CK799="9 a 9,5"),15,IF(CK799="10",15,IF(OR(CK799="0,5 a 1",CK799="0,5 - 1"),7,"Fuera de rango")))))))))))))))))))</f>
        <v>8</v>
      </c>
      <c r="CO799" s="10" t="str">
        <f aca="false">IF(CM799&gt;0,"EME"," ")</f>
        <v> </v>
      </c>
      <c r="CQ799" s="10" t="str">
        <f aca="false">IF(CP799&gt;0,"0", " ")</f>
        <v> </v>
      </c>
      <c r="CR799" s="10" t="str">
        <f aca="false">IF(CP799&gt;0,"EME"," ")</f>
        <v> </v>
      </c>
      <c r="CS799" s="9" t="n">
        <v>0.25</v>
      </c>
      <c r="CV799" s="9" t="n">
        <v>0.5</v>
      </c>
      <c r="CY799" s="9" t="n">
        <v>0</v>
      </c>
      <c r="DB799" s="9" t="n">
        <v>0</v>
      </c>
      <c r="DC799" s="11" t="str">
        <f aca="false">IF(DB799&lt;0,"2"," ")</f>
        <v> </v>
      </c>
      <c r="DD799" s="11" t="str">
        <f aca="false">IF(DB799&lt;0,"MIO"," ")</f>
        <v> </v>
      </c>
      <c r="DE799" s="9" t="n">
        <v>0</v>
      </c>
      <c r="DF799" s="10" t="str">
        <f aca="false">IF(DE799&lt;0,"3"," ")</f>
        <v> </v>
      </c>
      <c r="DG799" s="10" t="str">
        <f aca="false">IF(DE799&lt;0,"AST"," ")</f>
        <v> </v>
      </c>
      <c r="DH799" s="9" t="n">
        <v>0</v>
      </c>
      <c r="DI799" s="10" t="str">
        <f aca="false">IF(DH799&lt;0,"3"," ")</f>
        <v> </v>
      </c>
      <c r="DJ799" s="10" t="str">
        <f aca="false">IF(DH799&lt;0,"AST"," ")</f>
        <v> </v>
      </c>
      <c r="DK799" s="9" t="n">
        <v>0</v>
      </c>
      <c r="DL799" s="10" t="str">
        <f aca="false">IF(DK799&gt;0,"4"," ")</f>
        <v> </v>
      </c>
      <c r="DM799" s="10" t="str">
        <f aca="false">IF(DK799&gt;0,"PRE"," ")</f>
        <v> </v>
      </c>
      <c r="DN799" s="9" t="n">
        <v>0</v>
      </c>
      <c r="DO799" s="10" t="str">
        <f aca="false">IF(DN799&gt;0,"4"," ")</f>
        <v> </v>
      </c>
      <c r="DP799" s="10" t="str">
        <f aca="false">IF(DN799&gt;0,"PRE"," ")</f>
        <v> </v>
      </c>
      <c r="DS799" s="12" t="str">
        <f aca="false">CONCATENATE(CO799,CU799,DA799,DG799,DM799)</f>
        <v>   </v>
      </c>
      <c r="DT799" s="10" t="e">
        <f aca="false" t="array" ref="DT799">_xlfn.IFS(DS799="EME    ","0", DS799=" HIP   ","1", DS799="  MIO  ","2", DS799="   AST ","3", DS799="    PRE","4", DS799="EME   PRE","5", DS799=" HIP  PRE","6", DS799=" HIP AST ","7", DS799="  MIO PRE","8", DS799="  MIOAST ","9", DS799="   ASTPRE","10",DS799=" HIP ASTPRE","11", DS799="  MIOASTPRE","12", DS799="     ","0")</f>
        <v>#N/A</v>
      </c>
      <c r="DV799" s="1" t="e">
        <f aca="false" t="array" ref="DV799">_xlfn.IFS(DU799="SI","2", DU799="NO","1")</f>
        <v>#N/A</v>
      </c>
      <c r="DX799" s="11" t="str">
        <f aca="false">IF(DW799=0,"1","2")</f>
        <v>1</v>
      </c>
      <c r="DY799" s="11" t="str">
        <f aca="false" t="array" ref="DY799">_xlfn.IFS(DW799=0,"0", DW799=0.25, "1", DW799=0.5,"2", DW799=0.75,"3", DW799=1,"4",DW799=1.25,"5", DW799=1.5,"6", DW799=1.75,"7", DW799=2,"8")</f>
        <v>0</v>
      </c>
      <c r="EA799" s="11" t="str">
        <f aca="false">IF(DZ799=0,"1","2")</f>
        <v>1</v>
      </c>
      <c r="EB799" s="11" t="str">
        <f aca="false" t="array" ref="EB799">_xlfn.IFS(DZ799=0,"0", DZ799=0.25, "1", DZ799=0.5,"2", DZ799=0.75,"3", DZ799=1,"4",DZ799=1.25,"5", DZ799=1.5,"6", DZ799=1.75,"7", DZ799=2,"8")</f>
        <v>0</v>
      </c>
      <c r="ED799" s="10" t="str">
        <f aca="false">IF(EC799=0,"1","2")</f>
        <v>1</v>
      </c>
      <c r="EE799" s="11" t="str">
        <f aca="false" t="array" ref="EE799">_xlfn.IFS(EC799=0,"0", EC799=-0.25, "1", EC799=-0.5,"2", EC799=-0.75,"3", EC799=-1,"4",EC799=-1.25,"5", EC799=-1.5,"6", EC799=-1.75,"7", EC799=-2,"8", EC799=-2.25,"9",EC799=-2.5,"10", EC799=-2.75,"11", EC799=-3,"12", EC799=-3.25,"13", EC799=-3.5,"14", EC799=-3.75,"15",EC799=-4,"16")</f>
        <v>0</v>
      </c>
      <c r="EG799" s="10" t="str">
        <f aca="false">IF(EF799=0,"1","2")</f>
        <v>1</v>
      </c>
      <c r="EH799" s="11" t="str">
        <f aca="false" t="array" ref="EH799">_xlfn.IFS(EF799=0,"0", EF799=-0.25, "1", EF799=-0.5,"2", EF799=-0.75,"3", EF799=-1,"4",EF799=-1.25,"5", EF799=-1.5,"6", EF799=-1.75,"7", EF799=-2,"8", EF799=-2.25,"9",EF799=-2.5,"10", EF799=-2.75,"11", EF799=-3,"12", EF799=-3.25,"13", EF799=-3.5,"14", EF799=-3.75,"15",EF799=-4,"16")</f>
        <v>0</v>
      </c>
      <c r="EJ799" s="11" t="str">
        <f aca="false">IF(EI799=0,"1","2")</f>
        <v>1</v>
      </c>
      <c r="EK799" s="11" t="str">
        <f aca="false" t="array" ref="EK799">_xlfn.IFS(EI799=0,"0", EI799=-0.25, "1", EI799=-0.5,"2", EI799=-0.75,"3", EI799=-1,"4",EI799=-1.25,"5", EI799=-1.5,"6", EI799=-1.75,"7", EI799=-2,"8", EI799=-2.25,"9", EI799=-2.25,"9",EI799=-2.5,"10", EI799=-2.75,"11", EI799=-3,"12", EI799=-3.25,"13", EI799=-3.5,"14", EI799=-3.75,"15",EI799=-4,"16", EI799=0.25, "17", EI799=0.5, "18")</f>
        <v>0</v>
      </c>
      <c r="EM799" s="11" t="str">
        <f aca="false">IF(EL799=0,"1","2")</f>
        <v>1</v>
      </c>
      <c r="EN799" s="11" t="str">
        <f aca="false" t="array" ref="EN799">_xlfn.IFS(EL799=0.25,"17",EL799=0.5,"18", EL799=0,"0", EL799=-0.25, "1", EL799=-0.5,"2", EL799=-0.75,"3", EL799=-1,"4",EL799=-1.25,"5", EL799=-1.5,"6", EL799=-1.75,"7", EL799=-2,"8",EL799= -2.25,"9",EL799=-2.5,"10",EL799= -2.75,"11",EL799= -3,"12",EL799= -3.25,"13",EL799= -3.5,"14",EL799= -3.75,"15",EL799=-4,"16")</f>
        <v>0</v>
      </c>
      <c r="EP799" s="11" t="str">
        <f aca="false">IF(EO799=0,"1","2")</f>
        <v>1</v>
      </c>
      <c r="EQ799" s="11" t="str">
        <f aca="false" t="array" ref="EQ799">_xlfn.IFS(EO799=0,"0", EO799=0.25, "1", EO799=0.5,"2", EO799=0.75,"3", EO799=1,"4",EO799=1.25,"5", EO799=1.5,"6", EO799=1.75,"7", EO799=2,"8", EO799=2.25,"9", EO799=2.25,"9",EO799=2.5,"10", EO799=2.75,"11", EO799=3,"12", EO799=3.25,"13", EO799=3.5,"14", EO799=3.75,"15",EO799=4,"16", EO799=-0.25, "17", bq=-0.5, "18")</f>
        <v>0</v>
      </c>
      <c r="ES799" s="11" t="str">
        <f aca="false">IF(ER799=0,"1","2")</f>
        <v>1</v>
      </c>
      <c r="ET799" s="11" t="str">
        <f aca="false" t="array" ref="ET799">_xlfn.IFS(ER799=0,"0", ER799=0.25, "1", ER799=0.5,"2", ER799=0.75,"3", ER799=1,"4",ER799=1.25,"5", ER799=1.5,"6", ER799=1.75,"7", ER799=2,"8", ER799=2.25,"9", ER799=2.25,"9",ER799=2.5,"10", ER799=2.75,"11", ER799=3,"12", ER799=3.25,"13", ER799=3.5,"14", ER799=3.75,"15",ER799=4,"16", ER799=-0.25, "17", bq=-0.5, "18")</f>
        <v>0</v>
      </c>
      <c r="EV799" s="14" t="e">
        <f aca="false">VLOOKUP(EU799,LEYENDA!$G$2:$H$8,2,TRUE())</f>
        <v>#N/A</v>
      </c>
      <c r="EW799" s="14" t="e">
        <f aca="false" t="array" ref="EW799">_xlfn.IFS(EV799="0-5","1", EV799="6-12","2", EV799="13-18","3", EV799="19-24","4", EV799="25-36","5", EV799="37-48","6", EV799="49-60","7")</f>
        <v>#N/A</v>
      </c>
    </row>
    <row r="800" customFormat="false" ht="13.5" hidden="false" customHeight="false" outlineLevel="0" collapsed="false">
      <c r="A800" s="1" t="n">
        <v>315</v>
      </c>
      <c r="B800" s="2" t="n">
        <v>2</v>
      </c>
      <c r="C800" s="33" t="n">
        <v>44155</v>
      </c>
      <c r="E800" s="5" t="str">
        <f aca="false">VLOOKUP(A800,'286'!$A$3:$J$6279,10,FALSE())</f>
        <v>MANSO SAHAGÚN, MARCOS</v>
      </c>
      <c r="F800" s="4" t="str">
        <f aca="false">VLOOKUP(A800,'286'!$A$3:$I$1768,3,FALSE())</f>
        <v>MANSAMAR</v>
      </c>
      <c r="G800" s="6" t="n">
        <f aca="false">VLOOKUP(A800,'286'!$A$3:$I$1768,4,FALSE())</f>
        <v>41596</v>
      </c>
      <c r="H800" s="7" t="n">
        <f aca="false">YEAR(C800)-YEAR(G800)</f>
        <v>7</v>
      </c>
      <c r="I800" s="1" t="str">
        <f aca="false">VLOOKUP(H800,LEYENDA!$C$2:$D$6,2,TRUE())</f>
        <v>0-12</v>
      </c>
      <c r="J800" s="5" t="str">
        <f aca="false">VLOOKUP(A800,'286'!$A$3:$I$1768,7,FALSE())</f>
        <v>H</v>
      </c>
      <c r="K800" s="8" t="n">
        <f aca="false">VLOOKUP(A800,'286'!$A$3:$I$1768,2,FALSE())</f>
        <v>0</v>
      </c>
      <c r="L800" s="4" t="str">
        <f aca="false">VLOOKUP(A800,'286'!$A$3:$I$1768,8,FALSE())</f>
        <v>D</v>
      </c>
      <c r="M800" s="4" t="str">
        <f aca="false">VLOOKUP(A800,'286'!$A$3:$I$1768,9,FALSE())</f>
        <v>D</v>
      </c>
      <c r="N800" s="8" t="str">
        <f aca="false">IF(R800=O800, "MISMA","CONTRARIA")</f>
        <v>MISMA</v>
      </c>
      <c r="O800" s="8" t="str">
        <f aca="false" t="array" ref="O800">_xlfn.IFS(L800="D","1", L800="I","2")</f>
        <v>1</v>
      </c>
      <c r="P800" s="8" t="e">
        <f aca="false" t="array" ref="P800">_xlfn.IFS(K800="OD","1", K800="OI","2")</f>
        <v>#N/A</v>
      </c>
      <c r="Q800" s="1" t="str">
        <f aca="false" t="array" ref="Q800">_xlfn.IFS(J800="M","1", J800="H","2")</f>
        <v>2</v>
      </c>
      <c r="R800" s="8" t="str">
        <f aca="false" t="array" ref="R800">_xlfn.IFS(M800="D","1", M800="I","2")</f>
        <v>1</v>
      </c>
      <c r="S800" s="1" t="str">
        <f aca="false" t="array" ref="S800">_xlfn.IFS(N800="CONTRARIA", "1",N800= "MISMA","2")</f>
        <v>2</v>
      </c>
      <c r="T800" s="1" t="str">
        <f aca="false" t="array" ref="T800">_xlfn.IFS(I800="0-12","1", I800="13-24","2", I800="25-40","3", I800="41-60","4", I800="61-100","5")</f>
        <v>1</v>
      </c>
      <c r="U800" s="9" t="n">
        <v>-2</v>
      </c>
      <c r="V800" s="10" t="str">
        <f aca="false">IF(U800="","",IF(AND(U800&gt;=-9,U800&lt;=-6.5),"-9 a -6,5",IF(AND(U800&gt;=-6,U800&lt;=-3.5),"-6 a -3,5",IF(AND(U800&gt;=-3,U800&lt;=-1),"-3 a -1",IF(U800=-0.5,"-0,5",IF(AND(U800&gt;=0,U800&lt;=2.5),"0 a 2,5",IF(AND(U800&gt;=3,U800&lt;=5.5),"3 a 5,5",IF(AND(U800&gt;=6,U800&lt;=8.5),"6 a 8,5",IF(AND(U800&gt;=9,U800&lt;=20),"9 a 20","Fuera de rango")))))))))</f>
        <v>-3 a -1</v>
      </c>
      <c r="W800" s="11" t="n">
        <f aca="false">IF(V800="","",IF(V800="-9 a -6,5",2,IF(V800="-6 a -3,5",3,IF(V800="-3 a -1",4,IF(V800="-0,5","NORMA",IF(V800="0 a 2,5",5,IF(V800="3 a 5,5",6,IF(V800="6 a 8,5",7,IF(V800="9 a 20",8,"Fuera de rango")))))))))</f>
        <v>4</v>
      </c>
      <c r="X800" s="9" t="n">
        <v>8</v>
      </c>
      <c r="Y800" s="11" t="str">
        <f aca="false">IF(X800="","",IF(AND(X800&gt;=0,X800&lt;=4),"0 a 4",IF(AND(X800&gt;=4.5,X800&lt;=8.5),"4,5 a 8,5",IF(X800=9,"9",IF(AND(X800&gt;=9.5,X800&lt;=13),"9,5 a 13",IF(AND(X800&gt;=13.5,X800&lt;=20),"13,5 a 20",IF(AND(X800&gt;=20.5,X800&lt;=35),"20,5 a 35","Fuera de rango")))))))</f>
        <v>4,5 a 8,5</v>
      </c>
      <c r="Z800" s="11" t="n">
        <f aca="false">IF(Y800="","",IF(Y800="0 a 4",1,IF(Y800="4,5 a 8,5",2,IF(Y800="9","NORMA",IF(Y800="9,5 a 13",3,IF(Y800="13,5 a 20",4,IF(Y800="20,5 a 35",5,"Fuera de rango")))))))</f>
        <v>2</v>
      </c>
      <c r="AA800" s="9" t="n">
        <v>26</v>
      </c>
      <c r="AB800" s="10" t="str">
        <f aca="false">IF(AA800="","",IF(AND(AA800&gt;=0,AA800&lt;=9),"0 a 9",IF(AND(AA800&gt;=9.5,AA800&lt;=18.5),"9,5 a 18,5",IF(AA800=19,"19",IF(AND(AA800&gt;=19.5,AA800&lt;=28),"19,5 a 28",IF(AND(AA800&gt;=28.5,AA800&lt;=40),"28,5 a 40","Fuera de rango"))))))</f>
        <v>19,5 a 28</v>
      </c>
      <c r="AC800" s="11" t="n">
        <f aca="false" t="array" ref="AC800">_xlfn.IFS(AB800="","",AB800="0 a 9",1,AB800="9,5 a 18,5",2,AB800="19","NORMA",AB800="19,5 a 28",3,AB800="28,5 a 40",4,TRUE(),"Fuera de rango")</f>
        <v>3</v>
      </c>
      <c r="AD800" s="9" t="n">
        <v>0</v>
      </c>
      <c r="AE800" s="10" t="str">
        <f aca="false">IF(AD800="","",IF(AND(AD800&gt;=-10,AD800&lt;=0),"De -10 a 0",IF(AND(AD800&gt;=0.5,AD800&lt;=9.5),"0,5 a 9,5",IF(AD800=10,"10",IF(AND(AD800&gt;=10.5,AD800&lt;=20),"10,5 a 20",IF(AND(AD800&gt;=20.5,AD800&lt;=40),"20,5 a 40","Fuera de rango"))))))</f>
        <v>De -10 a 0</v>
      </c>
      <c r="AF800" s="12" t="n">
        <f aca="false">IF(AD800="","",IF(AND(AD800&gt;=-10,AD800&lt;=0),1,IF(AND(AD800&gt;=0.5,AD800&lt;=9.5),2,IF(AD800=10,"NORMA",IF(AND(AD800&gt;=10.5,AD800&lt;=20),3,IF(AND(AD800&gt;=20.5,AD800&lt;=40),4,""))))))</f>
        <v>1</v>
      </c>
      <c r="AG800" s="9" t="n">
        <v>9</v>
      </c>
      <c r="AH800" s="10" t="str">
        <f aca="false">IF(AG800="","",IF(AND(AG800&gt;=0,AG800&lt;=4),"0 a 4",IF(AND(AG800&gt;=4.5,AG800&lt;=8.5),"4,5 a 8,5",IF(AG800=9,"9",IF(AND(AG800&gt;=9.5,AG800&lt;=13),"9,5 a 13",IF(AND(AG800&gt;=13.5,AG800&lt;=25),"13,5 a 25","Fuera de rango"))))))</f>
        <v>9</v>
      </c>
      <c r="AI800" s="10" t="str">
        <f aca="false">IF(AH800="","",IF(AH800="0 a 4",1,IF(AH800="4,5 a 8,5",2,IF(AH800="9","NORMA",IF(AH800="9,5 a 13",3,IF(AH800="13,5 a 25",4,""))))))</f>
        <v>NORMA</v>
      </c>
      <c r="AJ800" s="9" t="n">
        <v>5</v>
      </c>
      <c r="AK800" s="10" t="str">
        <f aca="false">IF(AJ800="","",IF(AND(AJ800&gt;=-15,AJ800&lt;=-10.5),"-15 a -10,5",IF(AND(AJ800&gt;=-10,AJ800&lt;=-4),"-10 a -4",IF(AND(AJ800&gt;=-4.5,AJ800&lt;=0),"-4,5 a 0",IF(AND(AJ800&gt;=0.5,AJ800&lt;=4.5),"0,5 a 4,5",IF(AJ800=5,"5",IF(AND(AJ800&gt;=5.5,AJ800&lt;=10),"5,5 a 10",IF(AND(AJ800&gt;=10.5,AJ800&lt;=20),"10,5 a 20","Fuera de rango"))))))))</f>
        <v>5</v>
      </c>
      <c r="AL800" s="11" t="str">
        <f aca="false">IF(AK800="","",IF(AK800="-15 a -10,5",1,IF(AK800="-10 a -4",2,IF(AK800="-4,5 a 0",3,IF(AK800="0,5 a 4,5",4,IF(AK800="5","NORMA",IF(AK800="5,5 a 10",5,IF(AK800="10,5 a 20",6,"Error"))))))))</f>
        <v>NORMA</v>
      </c>
      <c r="AM800" s="9" t="n">
        <v>0</v>
      </c>
      <c r="AN800" s="10" t="str">
        <f aca="false">IF(AM800="","",IF(AND(AM800&gt;=-7.5,AM800&lt;=-5.5),"-7,5 a -5,5",IF(AND(AM800&gt;=-5,AM800&lt;=-3),"-5 a -3",IF(AND(AM800&gt;=-2.5,AM800&lt;=-0.5),"-2,5 a -0,5",IF(AM800=0,"0,00",IF(AND(AM800&gt;=0.5,AM800&lt;=2.5),"0,5 a 2,5",IF(AND(AM800&gt;=3,AM800&lt;=5),"3 a 5",IF(AND(AM800&gt;=5.5,AM800&lt;=7.5),"5,5 a 7,5",IF(AND(AM800&gt;=8,AM800&lt;=10),"8 a 10","Fuera de rango")))))))))</f>
        <v>0,00</v>
      </c>
      <c r="AO800" s="11" t="str">
        <f aca="false">IF(AN800="","",IF(AN800="-7,5 a -5,5",1,IF(AN800="-5 a -3",2,IF(AN800="-2,5 a -0,5",3,IF(AN800="0,00","NORMA",IF(AN800="0,5 a 2,5",4,IF(AN800="3 a 5",5,IF(AN800="5,5 a 7,5",6,IF(AN800="8 a 10",7,"Error")))))))))</f>
        <v>NORMA</v>
      </c>
      <c r="AP800" s="9" t="n">
        <v>-6</v>
      </c>
      <c r="AQ800" s="10" t="str">
        <f aca="false">IF(AP800="","",IF(AND(AP800&gt;=-20,AP800&lt;=-9.5),"-20 a -9,5",IF(AND(AP800&gt;=-9,AP800&lt;=-6.5),"-9 a -6,5",IF(AP800=-6,"-6",IF(AND(AP800&gt;=-5.5,AP800&lt;=-3),"-5,5 a -3",IF(AND(AP800&gt;=-2.5,AP800&lt;=0),"-2,5 a 0",IF(AND(AP800&gt;=0.5,AP800&lt;=3),"0,5 a 3",IF(AND(AP800&gt;=3.5,AP800&lt;=6),"3,5 a 6",IF(AND(AP800&gt;=6.5,AP800&lt;=9),"6,5 a 9",IF(AND(AP800&gt;=9.5,AP800&lt;=20),"9,5 a 20","Fuera de rango"))))))))))</f>
        <v>-6</v>
      </c>
      <c r="AR800" s="11" t="str">
        <f aca="false">IF(AQ800="","",IF(AQ800="-20 a -9,5",1,IF(AQ800="-9 a -6,5",2,IF(AQ800="-6","NORMA",IF(AQ800="-5,5 a -3",3,IF(AQ800="-2,5 a 0",4,IF(AQ800="0,5 a 3",5,IF(AQ800="3,5 a 6",6,IF(AQ800="6,5 a 9",7,IF(AQ800="9,5 a 20",8,""))))))))))</f>
        <v>NORMA</v>
      </c>
      <c r="AS800" s="9" t="n">
        <v>-3</v>
      </c>
      <c r="AT800" s="10" t="str">
        <f aca="false">IF(AS800="","",IF(AND(AS800&gt;=-16,AS800&lt;=-14),"-16 a -14",IF(AND(AS800&gt;=-13.5,AS800&lt;=-11.5),"-13,5 a -11,5",IF(AND(AS800&gt;=-11,AS800&lt;=-9),"-11 a -9",IF(AND(AS800&gt;=-8.5,AS800&lt;=-6.5),"-8,5 a -6,5",IF(AND(AS800&gt;=-6,AS800&lt;=-4),"-6 a -4",IF(AND(AS800&gt;=-3.5,AS800&lt;=-1.5),"-3,5 a -1,5",IF(AND(AS800&gt;=-1,AS800&lt;=1),"-1 a 1",IF(AND(AS800&gt;=1.5,AS800&lt;=3.5),"1,5 a 3,5",IF(AND(AS800&gt;=4,AS800&lt;=6),"4 a 6",IF(AND(AS800&gt;=6.5,AS800&lt;=8.5),"6,5 a 8,5",IF(AND(AS800&gt;=9,AS800&lt;=11),"9 a 11",IF(AND(AS800&gt;=11.5,AS800&lt;=13.5),"11,5 a 13,5",IF(AND(AS800&gt;=14,AS800&lt;=16),"14 a 16",IF(AND(AS800&gt;=16.5,AS800&lt;=18.5),"16,5 a 18,5",IF(AND(AS800&gt;=19,AS800&lt;=21),"19 a 21","Fuera de rango"))))))))))))))))</f>
        <v>-3,5 a -1,5</v>
      </c>
      <c r="AU800" s="11" t="n">
        <f aca="false" t="array" ref="AU800">IF(AT800="","",_xlfn.IFS(AT800="-16 a -14",1,AT800="-13,5 a -11,5",2,AT800="-11 a -9",3,AT800="-8,5 a -6,5",4,AT800="-6 a -4",5,AT800="-3,5 a -1,5",6,AT800="-1 a 1",7,AT800="1,5 a 3,5",8,AT800="4 a 6","NORMA",AT800="6,5 a 8,5",9,AT800="9 a 11",10,AT800="11,5 a 13,5",11,AT800="14 a 16",12,AT800="16,5 a 18,5",13,AT800="19 a 21",14,TRUE(),""))</f>
        <v>6</v>
      </c>
      <c r="AV800" s="9" t="n">
        <v>0.75</v>
      </c>
      <c r="AW800" s="10" t="str">
        <f aca="false">IF(AV800="","",IF(AND(AV800&gt;=-1,AV800&lt;=-0.5),"-1 a -0,5",IF(AND(AV800&gt;-0.5,AV800&lt;=0),"De -0,5 a 0",IF(AND(AV800&gt;=0.25,AV800&lt;=0.75),"0,25 a 0,75",IF(AND(AV800&gt;=1,AV800&lt;=1.5),"1 a 1,5",IF(AND(AV800&gt;=1.75,AV800&lt;=2.25),"1,75 a 2,25",IF(AND(AV800&gt;=2.5,AV800&lt;=3),"2,5 a 3",IF(AND(AV800&gt;=3.25,AV800&lt;=3.75),"3,25 a 3,75","Fuera de rango"))))))))</f>
        <v>0,25 a 0,75</v>
      </c>
      <c r="AX800" s="10" t="str">
        <f aca="false">IF(AW800="","",IF(OR(AW800="-1 a -0,5",AW800="-1 a -0.5"),1,IF(OR(AW800="De -0,5 a 0",AW800="-0,5 a 0",AW800="De -0.5 a 0"),2,IF(OR(AW800="0,25 a 0,75",AW800="0.25 a 0.75"),"NORMA",IF(OR(AW800="1 a 1,5",AW800="1 a 1.5"),3,IF(OR(AW800="1,75 a 2,25",AW800="1.75 a 2.25"),4,IF(OR(AW800="2,5 a 3",AW800="2.5 a 3"),5,IF(OR(AW800="3,25 a 3,75",AW800="3.25 a 3.75"),6,""))))))))</f>
        <v>NORMA</v>
      </c>
      <c r="AY800" s="9" t="n">
        <v>-9</v>
      </c>
      <c r="AZ800" s="10" t="str">
        <f aca="false">IF(AY800="","",IF(AND(AY800&gt;=-20,AY800&lt;=-9.5),"-20 a -9,5",IF(AND(AY800&gt;=-9,AY800&lt;=-6.5),"-9 a -6,5",IF(AY800=-6,"-6",IF(AND(AY800&gt;=-5.5,AY800&lt;=-3),"-5,5 a -3",IF(AND(AY800&gt;=-2.5,AY800&lt;=0),"-2,5 a 0",IF(AND(AY800&gt;=0.5,AY800&lt;=3),"0,5 a 3",IF(AND(AY800&gt;=3.5,AY800&lt;=6),"3,5 a 6","Fuera de rango"))))))))</f>
        <v>-9 a -6,5</v>
      </c>
      <c r="BA800" s="11" t="n">
        <f aca="false">IF(AZ800="","",IF(AZ800="-20 a -9,5",1,IF(AZ800="-9 a -6,5",2,IF(AZ800="-6","NORMA",IF(AZ800="-5,5 a -3",3,IF(AZ800="-2,5 a 0",4,IF(AZ800="0,5 a 3",5,IF(AZ800="3,5 a 6",6,""))))))))</f>
        <v>2</v>
      </c>
      <c r="BB800" s="9" t="n">
        <v>0</v>
      </c>
      <c r="BC800" s="10" t="str">
        <f aca="false" t="array" ref="BC800">IF(BB800="","",_xlfn.IFS(AND(BB800&gt;=0,BB800&lt;=2),"0 a 2",AND(BB800&gt;=2.5,BB800&lt;=4.5),"2,5 a 4,5",AND(BB800&gt;=5,BB800&lt;=7),"5 a 7",AND(BB800&gt;=7.5,BB800&lt;=9.5),"7,5 a 9,5",AND(BB800&gt;=10,BB800&lt;=12),"10 a 12",AND(BB800&gt;=12.5,BB800&lt;=14.5),"12,5 a 14,5",BB800=15,"15",AND(BB800&gt;=15.5,BB800&lt;=17.5),"15,5 a 17,5",AND(BB800&gt;=18,BB800&lt;=20),"18 a 20",AND(BB800&gt;=20.5,BB800&lt;=22.5),"20,5 a 22,5",AND(BB800&gt;=23,BB800&lt;=25),"23 a 25",TRUE(),"Fuera de rango"))</f>
        <v>0 a 2</v>
      </c>
      <c r="BD800" s="11" t="n">
        <f aca="false" t="array" ref="BD800">IF(BC800="","",_xlfn.IFS(BC800="0 a 2",1,BC800="2,5 a 4,5",2,BC800="5 a 7",3,BC800="7,5 a 9,5",4,BC800="10 a 12",5,BC800="12,5 a 14,5",6,BC800="15","NORMA",BC800="15,5 a 17,5",7,BC800="18 a 20",8,BC800="20,5 a 22,5",9,BC800="23 a 25",10,TRUE(),"Fuera de rango"))</f>
        <v>1</v>
      </c>
      <c r="BE800" s="9" t="n">
        <v>14</v>
      </c>
      <c r="BF800" s="10" t="str">
        <f aca="false">IF(BE800="","",IF(AND(BE800&gt;=-20,BE800&lt;=-10),"-20 a -10",IF(AND(BE800&gt;=-9.5,BE800&lt;=0.5),"-9,5 a 0,5",IF(AND(BE800&gt;=1,BE800&lt;=11),"1 a 11",IF(AND(BE800&gt;=11.5,BE800&lt;=20.5),"11,5 a 20,5",IF(BE800=21,"21",IF(AND(BE800&gt;=21.5,BE800&lt;=31.5),"21,5 a 31,5",IF(AND(BE800&gt;=32,BE800&lt;=42),"32 a 42","Fuera de rango"))))))))</f>
        <v>11,5 a 20,5</v>
      </c>
      <c r="BG800" s="11" t="n">
        <f aca="false">IF(BF800="","",IF(BF800="-20 a -10",1,IF(BF800="-9,5 a 0,5",2,IF(BF800="1 a 11",3,IF(BF800="11,5 a 20,5",4,IF(BF800="21","NORMA",IF(BF800="21,5 a 31,5",5,IF(BF800="32 a 42",6,""))))))))</f>
        <v>4</v>
      </c>
      <c r="BH800" s="9" t="n">
        <v>4</v>
      </c>
      <c r="BI800" s="10" t="str">
        <f aca="false">IF(BH800="","",IF(AND(BH800&gt;=-20,BH800&lt;=-15),"-20 a -15",IF(AND(BH800&gt;=-14.5,BH800&lt;=-9.5),"-14,5 a -9,5",IF(AND(BH800&gt;=-9,BH800&lt;=-4),"-9 a -4",IF(AND(BH800&gt;=-3.5,BH800&lt;=2.5),"-3,5 a 2,5",IF(AND(BH800&gt;=3,BH800&lt;=8),"3 a 8",IF(AND(BH800&gt;=8.5,BH800&lt;=14.5),"8,5 a 14,5",IF(BH800=15,"15",IF(AND(BH800&gt;=15.5,BH800&lt;=20.5),"15,5 a 20,5",IF(AND(BH800&gt;=21,BH800&lt;=26),"21 a 26","Fuera de rango"))))))))))</f>
        <v>3 a 8</v>
      </c>
      <c r="BJ800" s="11" t="n">
        <f aca="false">IF(BI800="","",IF(BI800="-20 a -15",1,IF(BI800="-14,5 a -9,5",2,IF(BI800="-9 a -4",3,IF(BI800="-3,5 a 2,5",4,IF(BI800="3 a 8",5,IF(BI800="8,5 a 14,5",6,IF(BI800="15","NORMA",IF(BI800="15,5 a 20,5",7,IF(BI800="21 a 26",8,IF(BI800="26,5 a 31,5",9,"")))))))))))</f>
        <v>5</v>
      </c>
      <c r="BK800" s="9" t="n">
        <v>0</v>
      </c>
      <c r="BL800" s="10" t="str">
        <f aca="false">IF(BK800="","",IF(AND(BK800&gt;=0,BK800&lt;=2),"0 - 2",IF(AND(BK800&gt;=2.5,BK800&lt;=4.5),"2,5 - 4,5",IF(AND(BK800&gt;=5,BK800&lt;=7),"5 - 7",IF(AND(BK800&gt;=7.5,BK800&lt;=9.5),"7,5 - 9,5",IF(AND(BK800&gt;=10,BK800&lt;=12),"10 - 12",IF(AND(BK800&gt;=12.5,BK800&lt;=13.5),"12,5 - 13,5",IF(BK800=14,"14",IF(AND(BK800&gt;=14.5,BK800&lt;=16.5),"14,5 - 16,5",IF(AND(BK800&gt;=17,BK800&lt;=19),"17 - 19",IF(AND(BK800&gt;=19.5,BK800&lt;=21.5),"19,5 - 21,5",IF(AND(BK800&gt;=22,BK800&lt;=24),"22 - 24",IF(AND(BK800&gt;=24.5,BK800&lt;=26.5),"24,5 - 26,5",IF(AND(BK800&gt;=27,BK800&lt;=29),"27 - 29",IF(AND(BK800&gt;=29.5,BK800&lt;=30),"29,5 - 30","Fuera de rango")))))))))))))))</f>
        <v>0 - 2</v>
      </c>
      <c r="BM800" s="11" t="n">
        <f aca="false">IF(BL800="","",IF(BL800="0 - 2",1,IF(BL800="2,5 - 4,5",2,IF(BL800="5 - 7",3,IF(BL800="7,5 - 9,5",4,IF(BL800="10 - 12",5,IF(BL800="12,5 - 13,5",6,IF(BL800="14","NORMA",IF(BL800="14,5 - 16,5",7,IF(BL800="17 - 19",8,IF(BL800="19,5 - 21,5",9,IF(BL800="22 - 24",10,IF(BL800="24,5 - 26,5",11,IF(BL800="27 - 29",12,IF(BL800="29,5 - 30",13,"")))))))))))))))</f>
        <v>1</v>
      </c>
      <c r="BN800" s="9" t="n">
        <v>14</v>
      </c>
      <c r="BO800" s="11" t="str">
        <f aca="false">IF(BN800="","",IF(AND(BN800&gt;=-20,BN800&lt;=-10),"-20 a -10",IF(AND(BN800&gt;=-9.5,BN800&lt;=0.5),"-9,5 a 0,5",IF(AND(BN800&gt;=1,BN800&lt;=11),"1 a 11",IF(AND(BN800&gt;=11.5,BN800&lt;=21.5),"11,5 a 21,5",IF(BN800=22,"22",IF(AND(BN800&gt;=22.5,BN800&lt;=32.5),"22,5 a 32,5",IF(AND(BN800&gt;=33,BN800&lt;=43),"33 a 43","Fuera de rango"))))))))</f>
        <v>11,5 a 21,5</v>
      </c>
      <c r="BP800" s="11" t="n">
        <f aca="false">IF(BO800="","",IF(BO800="-20 a -10",1,IF(BO800="-9,5 a 0,5",2,IF(BO800="1 a 11",3,IF(BO800="11,5 a 21,5",4,IF(BO800="22","NORMA",IF(BO800="22,5 a 32,5",5,IF(BO800="33 a 43",6,""))))))))</f>
        <v>4</v>
      </c>
      <c r="BQ800" s="9" t="n">
        <v>12</v>
      </c>
      <c r="BR800" s="10" t="str">
        <f aca="false">IF(BQ800="","",IF(AND(BQ800&gt;=-20,BQ800&lt;=-15),"-20 a -15",IF(AND(BQ800&gt;=-14.5,BQ800&lt;=-9.5),"-14,5 a -9,5",IF(AND(BQ800&gt;=-9,BQ800&lt;=-4),"-9 a -4",IF(AND(BQ800&gt;=-3.5,BQ800&lt;=2.5),"-3,5 a 2,5",IF(AND(BQ800&gt;=3,BQ800&lt;=8),"3 a 8",IF(AND(BQ800&gt;=8.5,BQ800&lt;=13.5),"8,5 a 13,5",IF(AND(BQ800&gt;=14,BQ800&lt;=17.5),"14 a 17,5",IF(BQ800=18,"18",IF(AND(BQ800&gt;=18.5,BQ800&lt;=23.5),"18,5 a 23,5",IF(AND(BQ800&gt;=24,BQ800&lt;=29),"24 a 29",IF(AND(BQ800&gt;=29.5,BQ800&lt;=34.5),"29,5 a 34,5",IF(AND(BQ800&gt;=35,BQ800&lt;=40),"35 a 40","Fuera de rango")))))))))))))</f>
        <v>8,5 a 13,5</v>
      </c>
      <c r="BS800" s="11" t="n">
        <f aca="false">IF(BR800="","",IF(BR800="-20 a -15",1,IF(BR800="-14,5 a -9,5",2,IF(BR800="-9 a -4",3,IF(BR800="-3,5 a 2,5",4,IF(BR800="3 a 8",5,IF(BR800="8,5 a 13,5",6,IF(BR800="14 a 17,5",7,IF(BR800="18","NORMA",IF(BR800="18,5 a 23,5",8,IF(BR800="24 a 29",9,IF(BR800="29,5 a 34,5",10,IF(BR800="35 a 40",11,"")))))))))))))</f>
        <v>6</v>
      </c>
      <c r="BT800" s="9" t="n">
        <v>0</v>
      </c>
      <c r="BU800" s="10" t="str">
        <f aca="false">IF(BT800="","",IF(AND(BT800&gt;=-20,BT800&lt;=-18),"-20 a -18",IF(AND(BT800&gt;=-17.5,BT800&lt;=-15.5),"-17,5 a -15,5",IF(AND(BT800&gt;=-15,BT800&lt;=-13),"-15 a -13",IF(AND(BT800&gt;=-12.5,BT800&lt;=-10.5),"-12,5 a -10,5",IF(AND(BT800&gt;=-10,BT800&lt;=-8),"-10 a -8",IF(AND(BT800&gt;=-7.5,BT800&lt;=-5.5),"-7,5 a -5,5",IF(AND(BT800&gt;=-5,BT800&lt;=-3),"-5 a -3",IF(AND(BT800&gt;=-2.5,BT800&lt;=-0.5),"-2,5 a -0,5",IF(BT800=0,"0",IF(AND(BT800&gt;=0.5,BT800&lt;=2.5),"0,5 a 2,5",IF(AND(BT800&gt;=3,BT800&lt;=5),"3 a 5",IF(AND(BT800&gt;=5.5,BT800&lt;=7.5),"5,5 a 7,5",IF(AND(BT800&gt;=8,BT800&lt;=10),"8 a 10",IF(AND(BT800&gt;=10.5,BT800&lt;=12.5),"10,5 a 12,5",IF(AND(BT800&gt;=13,BT800&lt;=15),"13 a 15",IF(AND(BT800&gt;=15.5,BT800&lt;=17.5),"15,5 a 17,5",IF(AND(BT800&gt;=18,BT800&lt;=20),"18 a 20","Fuera de rango"))))))))))))))))))</f>
        <v>0</v>
      </c>
      <c r="BV800" s="11" t="str">
        <f aca="false">IF(BT800="","",IF(BT800=0,"NORMA",IF(AND(BT800&gt;=-20,BT800&lt;=-18),2,IF(AND(BT800&gt;=-17.5,BT800&lt;=-15.5),2,IF(AND(BT800&gt;=-15,BT800&lt;=-13),3,IF(AND(BT800&gt;=-12.5,BT800&lt;=-10.5),4,IF(AND(BT800&gt;=-10,BT800&lt;=-8),5,IF(AND(BT800&gt;=-7.5,BT800&lt;=-5.5),6,IF(AND(BT800&gt;=-5,BT800&lt;=-3),7,IF(AND(BT800&gt;=-2.5,BT800&lt;=-0.5),8,IF(AND(BT800&gt;=0.5,BT800&lt;=2.5),9,IF(AND(BT800&gt;=3,BT800&lt;=5),10,IF(AND(BT800&gt;=5.5,BT800&lt;=7.5),11,IF(AND(BT800&gt;=8,BT800&lt;=10),12,IF(AND(BT800&gt;=10.5,BT800&lt;=12.5),13,IF(AND(BT800&gt;=13,BT800&lt;=15),14,IF(AND(BT800&gt;=15.5,BT800&lt;=17.5),15,IF(AND(BT800&gt;=18,BT800&lt;=20),16,"Fuera de rango"))))))))))))))))))</f>
        <v>NORMA</v>
      </c>
      <c r="BW800" s="9" t="n">
        <v>-6</v>
      </c>
      <c r="BX800" s="10" t="n">
        <f aca="false">18.5- (0.3*H800)</f>
        <v>16.4</v>
      </c>
      <c r="BY800" s="10" t="n">
        <f aca="false">(BW800)-(BX800)</f>
        <v>-22.4</v>
      </c>
      <c r="BZ800" s="10" t="str">
        <f aca="false">IF(BY800="","",IF(BY800&lt;-27.5,"De -30 a -28",IF(BY800&lt;-25,"De -27,5 a -25,5",IF(BY800&lt;-22.5,"De -25 a -23",IF(BY800&lt;-20,"De -22,5 a -20,5",IF(BY800&lt;-17.5,"De -20 a -18",IF(BY800&lt;-15,"De -17,5 a -15,5",IF(BY800&lt;-12.5,"De -15 a -13",IF(BY800&lt;-10,"De -12,5 a -10,5",IF(BY800&lt;-7.5,"De -10 a -8",IF(BY800&lt;-5,"De -7,5 a -5,5",IF(BY800&lt;-2.5,"De -5 a -3",IF(BY800&lt;0,"De -2,5 a -0,5",IF(BY800&lt;2.5,"De 0 a 2",IF(BY800&lt;5,"De 2,5 a 4,5",IF(BY800&lt;7.5,"De 5 a 7",IF(BY800&lt;10,"De 7,5 a 9,5",IF(BY800&lt;12.5,"De 10 a 12",IF(BY800&lt;15,"De 12,5 a 14,5",IF(BY800&lt;17.5,"De 15 a 17",IF(BY800&lt;20,"De 17,5 a 19,5",IF(BY800&lt;22.5,"De 20 a 22",IF(BY800&lt;25,"De 22,5 a 24,5",IF(BY800&lt;27.5,"De 25 a 27","De 27,5 a 30"))))))))))))))))))))))))</f>
        <v>De -22,5 a -20,5</v>
      </c>
      <c r="CA800" s="12" t="n">
        <f aca="false">IF(BY800="","",IF(BY800&lt;=-28,1,IF(BY800&lt;=-25.5,2,IF(BY800&lt;=-23,3,IF(BY800&lt;=-20.5,4,IF(BY800&lt;=-18,5,IF(BY800&lt;=-15.5,6,IF(BY800&lt;=-13,7,IF(BY800&lt;=-10.5,8,IF(BY800&lt;=-8,9,IF(BY800&lt;=-5.5,10,IF(BY800&lt;=-3,11,IF(BY800&lt;=-0.5,12,IF(BY800&lt;=2,13,IF(BY800&lt;=4.5,14,IF(BY800&lt;=7,15,IF(BY800&lt;=9.5,16,IF(BY800&lt;=12,17,IF(BY800&lt;=14.5,18,IF(BY800&lt;=17,19,IF(BY800&lt;=19.5,20,IF(BY800&lt;=22,21,IF(BY800&lt;=24.5,22,IF(BY800&lt;=27,23,IF(BY800&lt;=30,24,"Fuera de rango")))))))))))))))))))))))))</f>
        <v>4</v>
      </c>
      <c r="CB800" s="9" t="n">
        <v>-8</v>
      </c>
      <c r="CC800" s="10" t="n">
        <f aca="false">18.5- (0.3*H800)</f>
        <v>16.4</v>
      </c>
      <c r="CD800" s="10" t="n">
        <f aca="false">(CB800)-(CC800)</f>
        <v>-24.4</v>
      </c>
      <c r="CE800" s="10" t="str">
        <f aca="false">IF(CD800="","",IF(CD800&lt;-27.5,"De -30 a -28",IF(CD800&lt;-25,"De -27,5 a -25,5",IF(CD800&lt;-22.5,"De -25 a -23",IF(CD800&lt;-20,"De -22,5 a -20,5",IF(CD800&lt;-17.5,"De -20 a -18",IF(CD800&lt;-15,"De -17,5 a -15,5",IF(CD800&lt;-12.5,"De -15 a -13",IF(CD800&lt;-10,"De -12,5 a -10,5",IF(CD800&lt;-7.5,"De -10 a -8",IF(CD800&lt;-5,"De -7,5 a -5,5",IF(CD800&lt;-2.5,"De -5 a -3",IF(CD800&lt;0,"De -2,5 a -0,5",IF(CD800&lt;=2,"De 0 a 2",IF(CD800&lt;=4.5,"De 2,5 a 4,5",IF(CD800&lt;=7,"De 5 a 7",IF(CD800&lt;=9.5,"De 7,5 a 9,5",IF(CD800&lt;=12,"De 10 a 12",IF(CD800&lt;=14.5,"De 12,5 a 14,5",IF(CD800&lt;=17,"De 15 a 17",IF(CD800&lt;=19.5,"De 17,5 a 19,5",IF(CD800&lt;=22,"De 20 a 22",IF(CD800&lt;=24.5,"De 22,5 a 24,5",IF(CD800&lt;=27,"De 25 a 27","De 27,5 a 30"))))))))))))))))))))))))</f>
        <v>De -25 a -23</v>
      </c>
      <c r="CF800" s="12" t="n">
        <f aca="false">IF(CD800="","",IF(CD800&lt;-27.5,1,IF(CD800&lt;-25,2,IF(CD800&lt;-22.5,3,IF(CD800&lt;-20,4,IF(CD800&lt;-17.5,5,IF(CD800&lt;-15,6,IF(CD800&lt;-12.5,7,IF(CD800&lt;-10,8,IF(CD800&lt;-7.5,9,IF(CD800&lt;-5,10,IF(CD800&lt;-2.5,11,IF(CD800&lt;0,12,IF(CD800&lt;2.5,13,IF(CD800&lt;5,14,IF(CD800&lt;7.5,15,IF(CD800&lt;10,16,IF(CD800&lt;12.5,17,IF(CD800&lt;15,18,IF(CD800&lt;17.5,19,IF(CD800&lt;20,20,IF(CD800&lt;22.5,21,IF(CD800&lt;25,22,IF(CD800&lt;27.5,23,24))))))))))))))))))))))))</f>
        <v>3</v>
      </c>
      <c r="CG800" s="9" t="n">
        <v>-2.5</v>
      </c>
      <c r="CH800" s="10" t="str">
        <f aca="false">IF(CG800="","",IF(AND(CG800&gt;=-10,CG800&lt;=-9.5),"-10 a -9,5",IF(AND(CG800&gt;-9.5,CG800&lt;=-8.5),"-9 a -8,5",IF(AND(CG800&gt;-8.5,CG800&lt;=-7.5),"-8 a -7,5",IF(AND(CG800&gt;-7.5,CG800&lt;=-6.5),"-7 a -6,5",IF(AND(CG800&gt;-6.5,CG800&lt;=-5.5),"-6 a -5,5",IF(AND(CG800&gt;-5.5,CG800&lt;=-4.5),"-5 a -4,5",IF(AND(CG800&gt;-4.5,CG800&lt;=-3.5),"-4 a -3,5",IF(AND(CG800&gt;-3.5,CG800&lt;=-2.5),"-3 a -2,5",IF(CG800=-2.25,"-2,25",IF(AND(CG800&gt;-2.5,CG800&lt;=-1.5),"-2 a -1,5",IF(AND(CG800&gt;-1.5,CG800&lt;=-0.5),"-1 a -0,5",IF(AND(CG800&gt;-0.5,CG800&lt;=0.5),"0 a 0,5",IF(AND(CG800&gt;0.5,CG800&lt;=1.5),"1 a 1,5",IF(AND(CG800&gt;1.5,CG800&lt;=2.5),"2 a 2,5",IF(AND(CG800&gt;2.5,CG800&lt;=3.5),"3 a 3,5",IF(AND(CG800&gt;3.5,CG800&lt;=4.5),"4 a 4,5",IF(AND(CG800&gt;4.5,CG800&lt;=5.5),"5 a 5,5",IF(AND(CG800&gt;5.5,CG800&lt;=6.5),"6 a 6,5",IF(AND(CG800&gt;6.5,CG800&lt;=7.5),"7 a 7,5",IF(AND(CG800&gt;7.5,CG800&lt;=8.5),"8 a 8,5",IF(AND(CG800&gt;8.5,CG800&lt;=9.5),"9 a 9,5",IF(CG800&gt;=10,"10","Fuera de rango")))))))))))))))))))))))</f>
        <v>-3 a -2,5</v>
      </c>
      <c r="CI800" s="11" t="n">
        <f aca="false">IF(CG800="","",IF(CG800=-2.25,"NORMA",IF(CG800&lt;=-9.5,1,IF(CG800&lt;=-8.5,2,IF(CG800&lt;=-7.5,3,IF(CG800&lt;=-6.5,4,IF(CG800&lt;=-5.5,5,IF(CG800&lt;=-4.5,6,IF(CG800&lt;=-3.5,7,IF(CG800&lt;=-2.5,8,IF(CG800&lt;=-1.5,9,IF(CG800&lt;=-0.5,10,IF(CG800&lt;=0.5,11,IF(CG800&lt;=1.5,12,IF(CG800&lt;=2.5,13,IF(CG800&lt;=3.5,14,IF(CG800&lt;=4.5,15,IF(CG800&lt;=5.5,16,IF(CG800&lt;=6.5,17,IF(CG800&lt;=7.5,18,IF(CG800&lt;=8.5,19,IF(CG800&lt;=9.5,20,IF(CG800=10,21,"Fuera de rango")))))))))))))))))))))))</f>
        <v>8</v>
      </c>
      <c r="CJ800" s="9" t="n">
        <v>1.5</v>
      </c>
      <c r="CK800" s="10" t="str">
        <f aca="false">IF(CJ800="","",IF(AND(CJ800&gt;=-6,CJ800&lt;=-5.5),"-6 a -5,5",IF(AND(CJ800&gt;-5.5,CJ800&lt;=-4.5),"-5 a -4,5",IF(AND(CJ800&gt;-4.5,CJ800&lt;=-3.5),"-4 a -3,5",IF(AND(CJ800&gt;-3.5,CJ800&lt;=-2.5),"-3 a -2,5",IF(AND(CJ800&gt;-2.5,CJ800&lt;=-1.5),"-2 a -1,5",IF(AND(CJ800&gt;-1.5,CJ800&lt;=-0.5),"-1 a -0,5",IF(AND(CJ800&gt;-0.5,CJ800&lt;=0.5),"0 a 0,5",IF(AND(CJ800&gt;0.5,CJ800&lt;=1.5),"1 a 1,5",IF(AND(CJ800&gt;1.5,CJ800&lt;2.5),"2",IF(AND(CJ800&gt;=2.5,CJ800&lt;=3),"2,5 a 3",IF(AND(CJ800&gt;3,CJ800&lt;=4),"3,5 a 4",IF(AND(CJ800&gt;4,CJ800&lt;=5),"4,5 a 5",IF(AND(CJ800&gt;5,CJ800&lt;=6),"5,5 a 6",IF(AND(CJ800&gt;6,CJ800&lt;=7),"6,5 a 7",IF(AND(CJ800&gt;7,CJ800&lt;=8),"7,5 a 8",IF(AND(CJ800&gt;8,CJ800&lt;=9.5),"8,5 a 9,5",IF(CJ800=10,"10","Fuera de rango"))))))))))))))))))</f>
        <v>1 a 1,5</v>
      </c>
      <c r="CL800" s="11" t="n">
        <f aca="false">IF(CK800="","",IF(OR(CK800="-6 a -5,5",CK800="-6 - -5,5"),1,IF(OR(CK800="-5 a -4,5",CK800="-5 - -4,5"),2,IF(OR(CK800="-4 a -3,5",CK800="-4 - -3,5"),3,IF(OR(CK800="-3 a -2,5",CK800="-3 - -2,5"),4,IF(OR(CK800="-2 a -1,5",CK800="-2 - -1,5"),5,IF(OR(CK800="-1 a -0,5",CK800="-1 - -0,5"),6,IF(OR(CK800="0 a 0,5",CK800="0 - 0,5"),7,IF(OR(CK800="1 a 1,5",CK800="1 - 1,5"),8,IF(CK800="2","NORMA",IF(OR(CK800="2,5 a 3",CK800="2,5 - 3"),9,IF(OR(CK800="3,5 a 4",CK800="3,5 - 4"),10,IF(OR(CK800="4,5 a 5",CK800="4,5 - 5"),11,IF(OR(CK800="5,5 a 6",CK800="5,5 - 6"),12,IF(OR(CK800="6,5 a 7",CK800="6,5 - 7"),13,IF(OR(CK800="7,5 a 8",CK800="7,5 - 8"),14,IF(OR(CK800="8,5 a 9",CK800="8,5 - 9,5",CK800="9 a 9,5"),15,IF(CK800="10",15,IF(OR(CK800="0,5 a 1",CK800="0,5 - 1"),7,"Fuera de rango")))))))))))))))))))</f>
        <v>8</v>
      </c>
      <c r="CO800" s="10" t="str">
        <f aca="false">IF(CM800&gt;0,"EME"," ")</f>
        <v> </v>
      </c>
      <c r="CQ800" s="10" t="str">
        <f aca="false">IF(CP800&gt;0,"0", " ")</f>
        <v> </v>
      </c>
      <c r="CR800" s="10" t="str">
        <f aca="false">IF(CP800&gt;0,"EME"," ")</f>
        <v> </v>
      </c>
      <c r="CS800" s="9" t="n">
        <v>-0.25</v>
      </c>
      <c r="CV800" s="9" t="n">
        <v>-0.25</v>
      </c>
      <c r="CY800" s="9" t="n">
        <v>0</v>
      </c>
      <c r="DB800" s="9" t="n">
        <v>0</v>
      </c>
      <c r="DC800" s="11" t="str">
        <f aca="false">IF(DB800&lt;0,"2"," ")</f>
        <v> </v>
      </c>
      <c r="DD800" s="11" t="str">
        <f aca="false">IF(DB800&lt;0,"MIO"," ")</f>
        <v> </v>
      </c>
      <c r="DE800" s="9" t="n">
        <v>0</v>
      </c>
      <c r="DF800" s="10" t="str">
        <f aca="false">IF(DE800&lt;0,"3"," ")</f>
        <v> </v>
      </c>
      <c r="DG800" s="10" t="str">
        <f aca="false">IF(DE800&lt;0,"AST"," ")</f>
        <v> </v>
      </c>
      <c r="DH800" s="9" t="n">
        <v>-0.25</v>
      </c>
      <c r="DI800" s="10" t="str">
        <f aca="false">IF(DH800&lt;0,"3"," ")</f>
        <v>3</v>
      </c>
      <c r="DJ800" s="10" t="str">
        <f aca="false">IF(DH800&lt;0,"AST"," ")</f>
        <v>AST</v>
      </c>
      <c r="DK800" s="9" t="n">
        <v>0</v>
      </c>
      <c r="DL800" s="10" t="str">
        <f aca="false">IF(DK800&gt;0,"4"," ")</f>
        <v> </v>
      </c>
      <c r="DM800" s="10" t="str">
        <f aca="false">IF(DK800&gt;0,"PRE"," ")</f>
        <v> </v>
      </c>
      <c r="DN800" s="9" t="n">
        <v>0</v>
      </c>
      <c r="DO800" s="10" t="str">
        <f aca="false">IF(DN800&gt;0,"4"," ")</f>
        <v> </v>
      </c>
      <c r="DP800" s="10" t="str">
        <f aca="false">IF(DN800&gt;0,"PRE"," ")</f>
        <v> </v>
      </c>
      <c r="DS800" s="12" t="str">
        <f aca="false">CONCATENATE(CO800,CU800,DA800,DG800,DM800)</f>
        <v>   </v>
      </c>
      <c r="DT800" s="10" t="e">
        <f aca="false" t="array" ref="DT800">_xlfn.IFS(DS800="EME    ","0", DS800=" HIP   ","1", DS800="  MIO  ","2", DS800="   AST ","3", DS800="    PRE","4", DS800="EME   PRE","5", DS800=" HIP  PRE","6", DS800=" HIP AST ","7", DS800="  MIO PRE","8", DS800="  MIOAST ","9", DS800="   ASTPRE","10",DS800=" HIP ASTPRE","11", DS800="  MIOASTPRE","12", DS800="     ","0")</f>
        <v>#N/A</v>
      </c>
      <c r="DV800" s="1" t="e">
        <f aca="false" t="array" ref="DV800">_xlfn.IFS(DU800="SI","2", DU800="NO","1")</f>
        <v>#N/A</v>
      </c>
      <c r="DX800" s="11" t="str">
        <f aca="false">IF(DW800=0,"1","2")</f>
        <v>1</v>
      </c>
      <c r="DY800" s="11" t="str">
        <f aca="false" t="array" ref="DY800">_xlfn.IFS(DW800=0,"0", DW800=0.25, "1", DW800=0.5,"2", DW800=0.75,"3", DW800=1,"4",DW800=1.25,"5", DW800=1.5,"6", DW800=1.75,"7", DW800=2,"8")</f>
        <v>0</v>
      </c>
      <c r="EA800" s="11" t="str">
        <f aca="false">IF(DZ800=0,"1","2")</f>
        <v>1</v>
      </c>
      <c r="EB800" s="11" t="str">
        <f aca="false" t="array" ref="EB800">_xlfn.IFS(DZ800=0,"0", DZ800=0.25, "1", DZ800=0.5,"2", DZ800=0.75,"3", DZ800=1,"4",DZ800=1.25,"5", DZ800=1.5,"6", DZ800=1.75,"7", DZ800=2,"8")</f>
        <v>0</v>
      </c>
      <c r="ED800" s="10" t="str">
        <f aca="false">IF(EC800=0,"1","2")</f>
        <v>1</v>
      </c>
      <c r="EE800" s="11" t="str">
        <f aca="false" t="array" ref="EE800">_xlfn.IFS(EC800=0,"0", EC800=-0.25, "1", EC800=-0.5,"2", EC800=-0.75,"3", EC800=-1,"4",EC800=-1.25,"5", EC800=-1.5,"6", EC800=-1.75,"7", EC800=-2,"8", EC800=-2.25,"9",EC800=-2.5,"10", EC800=-2.75,"11", EC800=-3,"12", EC800=-3.25,"13", EC800=-3.5,"14", EC800=-3.75,"15",EC800=-4,"16")</f>
        <v>0</v>
      </c>
      <c r="EG800" s="10" t="str">
        <f aca="false">IF(EF800=0,"1","2")</f>
        <v>1</v>
      </c>
      <c r="EH800" s="11" t="str">
        <f aca="false" t="array" ref="EH800">_xlfn.IFS(EF800=0,"0", EF800=-0.25, "1", EF800=-0.5,"2", EF800=-0.75,"3", EF800=-1,"4",EF800=-1.25,"5", EF800=-1.5,"6", EF800=-1.75,"7", EF800=-2,"8", EF800=-2.25,"9",EF800=-2.5,"10", EF800=-2.75,"11", EF800=-3,"12", EF800=-3.25,"13", EF800=-3.5,"14", EF800=-3.75,"15",EF800=-4,"16")</f>
        <v>0</v>
      </c>
      <c r="EJ800" s="11" t="str">
        <f aca="false">IF(EI800=0,"1","2")</f>
        <v>1</v>
      </c>
      <c r="EK800" s="11" t="str">
        <f aca="false" t="array" ref="EK800">_xlfn.IFS(EI800=0,"0", EI800=-0.25, "1", EI800=-0.5,"2", EI800=-0.75,"3", EI800=-1,"4",EI800=-1.25,"5", EI800=-1.5,"6", EI800=-1.75,"7", EI800=-2,"8", EI800=-2.25,"9", EI800=-2.25,"9",EI800=-2.5,"10", EI800=-2.75,"11", EI800=-3,"12", EI800=-3.25,"13", EI800=-3.5,"14", EI800=-3.75,"15",EI800=-4,"16", EI800=0.25, "17", EI800=0.5, "18")</f>
        <v>0</v>
      </c>
      <c r="EM800" s="11" t="str">
        <f aca="false">IF(EL800=0,"1","2")</f>
        <v>1</v>
      </c>
      <c r="EN800" s="11" t="str">
        <f aca="false" t="array" ref="EN800">_xlfn.IFS(EL800=0.25,"17",EL800=0.5,"18", EL800=0,"0", EL800=-0.25, "1", EL800=-0.5,"2", EL800=-0.75,"3", EL800=-1,"4",EL800=-1.25,"5", EL800=-1.5,"6", EL800=-1.75,"7", EL800=-2,"8",EL800= -2.25,"9",EL800=-2.5,"10",EL800= -2.75,"11",EL800= -3,"12",EL800= -3.25,"13",EL800= -3.5,"14",EL800= -3.75,"15",EL800=-4,"16")</f>
        <v>0</v>
      </c>
      <c r="EP800" s="11" t="str">
        <f aca="false">IF(EO800=0,"1","2")</f>
        <v>1</v>
      </c>
      <c r="EQ800" s="11" t="str">
        <f aca="false" t="array" ref="EQ800">_xlfn.IFS(EO800=0,"0", EO800=0.25, "1", EO800=0.5,"2", EO800=0.75,"3", EO800=1,"4",EO800=1.25,"5", EO800=1.5,"6", EO800=1.75,"7", EO800=2,"8", EO800=2.25,"9", EO800=2.25,"9",EO800=2.5,"10", EO800=2.75,"11", EO800=3,"12", EO800=3.25,"13", EO800=3.5,"14", EO800=3.75,"15",EO800=4,"16", EO800=-0.25, "17", bq=-0.5, "18")</f>
        <v>0</v>
      </c>
      <c r="ES800" s="11" t="str">
        <f aca="false">IF(ER800=0,"1","2")</f>
        <v>1</v>
      </c>
      <c r="ET800" s="11" t="str">
        <f aca="false" t="array" ref="ET800">_xlfn.IFS(ER800=0,"0", ER800=0.25, "1", ER800=0.5,"2", ER800=0.75,"3", ER800=1,"4",ER800=1.25,"5", ER800=1.5,"6", ER800=1.75,"7", ER800=2,"8", ER800=2.25,"9", ER800=2.25,"9",ER800=2.5,"10", ER800=2.75,"11", ER800=3,"12", ER800=3.25,"13", ER800=3.5,"14", ER800=3.75,"15",ER800=4,"16", ER800=-0.25, "17", bq=-0.5, "18")</f>
        <v>0</v>
      </c>
      <c r="EV800" s="14" t="e">
        <f aca="false">VLOOKUP(EU800,LEYENDA!$G$2:$H$8,2,TRUE())</f>
        <v>#N/A</v>
      </c>
      <c r="EW800" s="14" t="e">
        <f aca="false" t="array" ref="EW800">_xlfn.IFS(EV800="0-5","1", EV800="6-12","2", EV800="13-18","3", EV800="19-24","4", EV800="25-36","5", EV800="37-48","6", EV800="49-60","7")</f>
        <v>#N/A</v>
      </c>
    </row>
    <row r="801" customFormat="false" ht="13.5" hidden="false" customHeight="false" outlineLevel="0" collapsed="false">
      <c r="A801" s="1" t="n">
        <v>315</v>
      </c>
      <c r="B801" s="2" t="n">
        <v>3</v>
      </c>
      <c r="C801" s="33" t="n">
        <v>44442</v>
      </c>
      <c r="E801" s="5" t="str">
        <f aca="false">VLOOKUP(A801,'286'!$A$3:$J$6279,10,FALSE())</f>
        <v>MANSO SAHAGÚN, MARCOS</v>
      </c>
      <c r="F801" s="4" t="str">
        <f aca="false">VLOOKUP(A801,'286'!$A$3:$I$1768,3,FALSE())</f>
        <v>MANSAMAR</v>
      </c>
      <c r="G801" s="6" t="n">
        <f aca="false">VLOOKUP(A801,'286'!$A$3:$I$1768,4,FALSE())</f>
        <v>41596</v>
      </c>
      <c r="H801" s="7" t="n">
        <f aca="false">YEAR(C801)-YEAR(G801)</f>
        <v>8</v>
      </c>
      <c r="I801" s="1" t="str">
        <f aca="false">VLOOKUP(H801,LEYENDA!$C$2:$D$6,2,TRUE())</f>
        <v>0-12</v>
      </c>
      <c r="J801" s="5" t="str">
        <f aca="false">VLOOKUP(A801,'286'!$A$3:$I$1768,7,FALSE())</f>
        <v>H</v>
      </c>
      <c r="K801" s="8" t="n">
        <f aca="false">VLOOKUP(A801,'286'!$A$3:$I$1768,2,FALSE())</f>
        <v>0</v>
      </c>
      <c r="L801" s="4" t="str">
        <f aca="false">VLOOKUP(A801,'286'!$A$3:$I$1768,8,FALSE())</f>
        <v>D</v>
      </c>
      <c r="M801" s="4" t="str">
        <f aca="false">VLOOKUP(A801,'286'!$A$3:$I$1768,9,FALSE())</f>
        <v>D</v>
      </c>
      <c r="N801" s="8" t="str">
        <f aca="false">IF(R801=O801, "MISMA","CONTRARIA")</f>
        <v>MISMA</v>
      </c>
      <c r="O801" s="8" t="str">
        <f aca="false" t="array" ref="O801">_xlfn.IFS(L801="D","1", L801="I","2")</f>
        <v>1</v>
      </c>
      <c r="P801" s="8" t="e">
        <f aca="false" t="array" ref="P801">_xlfn.IFS(K801="OD","1", K801="OI","2")</f>
        <v>#N/A</v>
      </c>
      <c r="Q801" s="1" t="str">
        <f aca="false" t="array" ref="Q801">_xlfn.IFS(J801="M","1", J801="H","2")</f>
        <v>2</v>
      </c>
      <c r="R801" s="8" t="str">
        <f aca="false" t="array" ref="R801">_xlfn.IFS(M801="D","1", M801="I","2")</f>
        <v>1</v>
      </c>
      <c r="S801" s="1" t="str">
        <f aca="false" t="array" ref="S801">_xlfn.IFS(N801="CONTRARIA", "1",N801= "MISMA","2")</f>
        <v>2</v>
      </c>
      <c r="T801" s="1" t="str">
        <f aca="false" t="array" ref="T801">_xlfn.IFS(I801="0-12","1", I801="13-24","2", I801="25-40","3", I801="41-60","4", I801="61-100","5")</f>
        <v>1</v>
      </c>
      <c r="U801" s="9" t="n">
        <v>-3</v>
      </c>
      <c r="V801" s="10" t="str">
        <f aca="false">IF(U801="","",IF(AND(U801&gt;=-9,U801&lt;=-6.5),"-9 a -6,5",IF(AND(U801&gt;=-6,U801&lt;=-3.5),"-6 a -3,5",IF(AND(U801&gt;=-3,U801&lt;=-1),"-3 a -1",IF(U801=-0.5,"-0,5",IF(AND(U801&gt;=0,U801&lt;=2.5),"0 a 2,5",IF(AND(U801&gt;=3,U801&lt;=5.5),"3 a 5,5",IF(AND(U801&gt;=6,U801&lt;=8.5),"6 a 8,5",IF(AND(U801&gt;=9,U801&lt;=20),"9 a 20","Fuera de rango")))))))))</f>
        <v>-3 a -1</v>
      </c>
      <c r="W801" s="11" t="n">
        <f aca="false">IF(V801="","",IF(V801="-9 a -6,5",2,IF(V801="-6 a -3,5",3,IF(V801="-3 a -1",4,IF(V801="-0,5","NORMA",IF(V801="0 a 2,5",5,IF(V801="3 a 5,5",6,IF(V801="6 a 8,5",7,IF(V801="9 a 20",8,"Fuera de rango")))))))))</f>
        <v>4</v>
      </c>
      <c r="X801" s="9" t="n">
        <v>0</v>
      </c>
      <c r="Y801" s="11" t="str">
        <f aca="false">IF(X801="","",IF(AND(X801&gt;=0,X801&lt;=4),"0 a 4",IF(AND(X801&gt;=4.5,X801&lt;=8.5),"4,5 a 8,5",IF(X801=9,"9",IF(AND(X801&gt;=9.5,X801&lt;=13),"9,5 a 13",IF(AND(X801&gt;=13.5,X801&lt;=20),"13,5 a 20",IF(AND(X801&gt;=20.5,X801&lt;=35),"20,5 a 35","Fuera de rango")))))))</f>
        <v>0 a 4</v>
      </c>
      <c r="Z801" s="11" t="n">
        <f aca="false">IF(Y801="","",IF(Y801="0 a 4",1,IF(Y801="4,5 a 8,5",2,IF(Y801="9","NORMA",IF(Y801="9,5 a 13",3,IF(Y801="13,5 a 20",4,IF(Y801="20,5 a 35",5,"Fuera de rango")))))))</f>
        <v>1</v>
      </c>
      <c r="AA801" s="9" t="n">
        <v>5</v>
      </c>
      <c r="AB801" s="10" t="str">
        <f aca="false">IF(AA801="","",IF(AND(AA801&gt;=0,AA801&lt;=9),"0 a 9",IF(AND(AA801&gt;=9.5,AA801&lt;=18.5),"9,5 a 18,5",IF(AA801=19,"19",IF(AND(AA801&gt;=19.5,AA801&lt;=28),"19,5 a 28",IF(AND(AA801&gt;=28.5,AA801&lt;=40),"28,5 a 40","Fuera de rango"))))))</f>
        <v>0 a 9</v>
      </c>
      <c r="AC801" s="11" t="n">
        <f aca="false" t="array" ref="AC801">_xlfn.IFS(AB801="","",AB801="0 a 9",1,AB801="9,5 a 18,5",2,AB801="19","NORMA",AB801="19,5 a 28",3,AB801="28,5 a 40",4,TRUE(),"Fuera de rango")</f>
        <v>1</v>
      </c>
      <c r="AD801" s="9" t="n">
        <v>0</v>
      </c>
      <c r="AE801" s="10" t="str">
        <f aca="false">IF(AD801="","",IF(AND(AD801&gt;=-10,AD801&lt;=0),"De -10 a 0",IF(AND(AD801&gt;=0.5,AD801&lt;=9.5),"0,5 a 9,5",IF(AD801=10,"10",IF(AND(AD801&gt;=10.5,AD801&lt;=20),"10,5 a 20",IF(AND(AD801&gt;=20.5,AD801&lt;=40),"20,5 a 40","Fuera de rango"))))))</f>
        <v>De -10 a 0</v>
      </c>
      <c r="AF801" s="12" t="n">
        <f aca="false">IF(AD801="","",IF(AND(AD801&gt;=-10,AD801&lt;=0),1,IF(AND(AD801&gt;=0.5,AD801&lt;=9.5),2,IF(AD801=10,"NORMA",IF(AND(AD801&gt;=10.5,AD801&lt;=20),3,IF(AND(AD801&gt;=20.5,AD801&lt;=40),4,""))))))</f>
        <v>1</v>
      </c>
      <c r="AG801" s="9" t="n">
        <v>8</v>
      </c>
      <c r="AH801" s="10" t="str">
        <f aca="false">IF(AG801="","",IF(AND(AG801&gt;=0,AG801&lt;=4),"0 a 4",IF(AND(AG801&gt;=4.5,AG801&lt;=8.5),"4,5 a 8,5",IF(AG801=9,"9",IF(AND(AG801&gt;=9.5,AG801&lt;=13),"9,5 a 13",IF(AND(AG801&gt;=13.5,AG801&lt;=25),"13,5 a 25","Fuera de rango"))))))</f>
        <v>4,5 a 8,5</v>
      </c>
      <c r="AI801" s="10" t="n">
        <f aca="false">IF(AH801="","",IF(AH801="0 a 4",1,IF(AH801="4,5 a 8,5",2,IF(AH801="9","NORMA",IF(AH801="9,5 a 13",3,IF(AH801="13,5 a 25",4,""))))))</f>
        <v>2</v>
      </c>
      <c r="AJ801" s="9" t="n">
        <v>5</v>
      </c>
      <c r="AK801" s="10" t="str">
        <f aca="false">IF(AJ801="","",IF(AND(AJ801&gt;=-15,AJ801&lt;=-10.5),"-15 a -10,5",IF(AND(AJ801&gt;=-10,AJ801&lt;=-4),"-10 a -4",IF(AND(AJ801&gt;=-4.5,AJ801&lt;=0),"-4,5 a 0",IF(AND(AJ801&gt;=0.5,AJ801&lt;=4.5),"0,5 a 4,5",IF(AJ801=5,"5",IF(AND(AJ801&gt;=5.5,AJ801&lt;=10),"5,5 a 10",IF(AND(AJ801&gt;=10.5,AJ801&lt;=20),"10,5 a 20","Fuera de rango"))))))))</f>
        <v>5</v>
      </c>
      <c r="AL801" s="11" t="str">
        <f aca="false">IF(AK801="","",IF(AK801="-15 a -10,5",1,IF(AK801="-10 a -4",2,IF(AK801="-4,5 a 0",3,IF(AK801="0,5 a 4,5",4,IF(AK801="5","NORMA",IF(AK801="5,5 a 10",5,IF(AK801="10,5 a 20",6,"Error"))))))))</f>
        <v>NORMA</v>
      </c>
      <c r="AM801" s="9" t="n">
        <v>0</v>
      </c>
      <c r="AN801" s="10" t="str">
        <f aca="false">IF(AM801="","",IF(AND(AM801&gt;=-7.5,AM801&lt;=-5.5),"-7,5 a -5,5",IF(AND(AM801&gt;=-5,AM801&lt;=-3),"-5 a -3",IF(AND(AM801&gt;=-2.5,AM801&lt;=-0.5),"-2,5 a -0,5",IF(AM801=0,"0,00",IF(AND(AM801&gt;=0.5,AM801&lt;=2.5),"0,5 a 2,5",IF(AND(AM801&gt;=3,AM801&lt;=5),"3 a 5",IF(AND(AM801&gt;=5.5,AM801&lt;=7.5),"5,5 a 7,5",IF(AND(AM801&gt;=8,AM801&lt;=10),"8 a 10","Fuera de rango")))))))))</f>
        <v>0,00</v>
      </c>
      <c r="AO801" s="11" t="str">
        <f aca="false">IF(AN801="","",IF(AN801="-7,5 a -5,5",1,IF(AN801="-5 a -3",2,IF(AN801="-2,5 a -0,5",3,IF(AN801="0,00","NORMA",IF(AN801="0,5 a 2,5",4,IF(AN801="3 a 5",5,IF(AN801="5,5 a 7,5",6,IF(AN801="8 a 10",7,"Error")))))))))</f>
        <v>NORMA</v>
      </c>
      <c r="AP801" s="9" t="n">
        <v>-7</v>
      </c>
      <c r="AQ801" s="10" t="str">
        <f aca="false">IF(AP801="","",IF(AND(AP801&gt;=-20,AP801&lt;=-9.5),"-20 a -9,5",IF(AND(AP801&gt;=-9,AP801&lt;=-6.5),"-9 a -6,5",IF(AP801=-6,"-6",IF(AND(AP801&gt;=-5.5,AP801&lt;=-3),"-5,5 a -3",IF(AND(AP801&gt;=-2.5,AP801&lt;=0),"-2,5 a 0",IF(AND(AP801&gt;=0.5,AP801&lt;=3),"0,5 a 3",IF(AND(AP801&gt;=3.5,AP801&lt;=6),"3,5 a 6",IF(AND(AP801&gt;=6.5,AP801&lt;=9),"6,5 a 9",IF(AND(AP801&gt;=9.5,AP801&lt;=20),"9,5 a 20","Fuera de rango"))))))))))</f>
        <v>-9 a -6,5</v>
      </c>
      <c r="AR801" s="11" t="n">
        <f aca="false">IF(AQ801="","",IF(AQ801="-20 a -9,5",1,IF(AQ801="-9 a -6,5",2,IF(AQ801="-6","NORMA",IF(AQ801="-5,5 a -3",3,IF(AQ801="-2,5 a 0",4,IF(AQ801="0,5 a 3",5,IF(AQ801="3,5 a 6",6,IF(AQ801="6,5 a 9",7,IF(AQ801="9,5 a 20",8,""))))))))))</f>
        <v>2</v>
      </c>
      <c r="AS801" s="9" t="n">
        <v>0</v>
      </c>
      <c r="AT801" s="10" t="str">
        <f aca="false">IF(AS801="","",IF(AND(AS801&gt;=-16,AS801&lt;=-14),"-16 a -14",IF(AND(AS801&gt;=-13.5,AS801&lt;=-11.5),"-13,5 a -11,5",IF(AND(AS801&gt;=-11,AS801&lt;=-9),"-11 a -9",IF(AND(AS801&gt;=-8.5,AS801&lt;=-6.5),"-8,5 a -6,5",IF(AND(AS801&gt;=-6,AS801&lt;=-4),"-6 a -4",IF(AND(AS801&gt;=-3.5,AS801&lt;=-1.5),"-3,5 a -1,5",IF(AND(AS801&gt;=-1,AS801&lt;=1),"-1 a 1",IF(AND(AS801&gt;=1.5,AS801&lt;=3.5),"1,5 a 3,5",IF(AND(AS801&gt;=4,AS801&lt;=6),"4 a 6",IF(AND(AS801&gt;=6.5,AS801&lt;=8.5),"6,5 a 8,5",IF(AND(AS801&gt;=9,AS801&lt;=11),"9 a 11",IF(AND(AS801&gt;=11.5,AS801&lt;=13.5),"11,5 a 13,5",IF(AND(AS801&gt;=14,AS801&lt;=16),"14 a 16",IF(AND(AS801&gt;=16.5,AS801&lt;=18.5),"16,5 a 18,5",IF(AND(AS801&gt;=19,AS801&lt;=21),"19 a 21","Fuera de rango"))))))))))))))))</f>
        <v>-1 a 1</v>
      </c>
      <c r="AU801" s="11" t="n">
        <f aca="false" t="array" ref="AU801">IF(AT801="","",_xlfn.IFS(AT801="-16 a -14",1,AT801="-13,5 a -11,5",2,AT801="-11 a -9",3,AT801="-8,5 a -6,5",4,AT801="-6 a -4",5,AT801="-3,5 a -1,5",6,AT801="-1 a 1",7,AT801="1,5 a 3,5",8,AT801="4 a 6","NORMA",AT801="6,5 a 8,5",9,AT801="9 a 11",10,AT801="11,5 a 13,5",11,AT801="14 a 16",12,AT801="16,5 a 18,5",13,AT801="19 a 21",14,TRUE(),""))</f>
        <v>7</v>
      </c>
      <c r="AV801" s="9" t="n">
        <v>1</v>
      </c>
      <c r="AW801" s="10" t="str">
        <f aca="false">IF(AV801="","",IF(AND(AV801&gt;=-1,AV801&lt;=-0.5),"-1 a -0,5",IF(AND(AV801&gt;-0.5,AV801&lt;=0),"De -0,5 a 0",IF(AND(AV801&gt;=0.25,AV801&lt;=0.75),"0,25 a 0,75",IF(AND(AV801&gt;=1,AV801&lt;=1.5),"1 a 1,5",IF(AND(AV801&gt;=1.75,AV801&lt;=2.25),"1,75 a 2,25",IF(AND(AV801&gt;=2.5,AV801&lt;=3),"2,5 a 3",IF(AND(AV801&gt;=3.25,AV801&lt;=3.75),"3,25 a 3,75","Fuera de rango"))))))))</f>
        <v>1 a 1,5</v>
      </c>
      <c r="AX801" s="10" t="n">
        <f aca="false">IF(AW801="","",IF(OR(AW801="-1 a -0,5",AW801="-1 a -0.5"),1,IF(OR(AW801="De -0,5 a 0",AW801="-0,5 a 0",AW801="De -0.5 a 0"),2,IF(OR(AW801="0,25 a 0,75",AW801="0.25 a 0.75"),"NORMA",IF(OR(AW801="1 a 1,5",AW801="1 a 1.5"),3,IF(OR(AW801="1,75 a 2,25",AW801="1.75 a 2.25"),4,IF(OR(AW801="2,5 a 3",AW801="2.5 a 3"),5,IF(OR(AW801="3,25 a 3,75",AW801="3.25 a 3.75"),6,""))))))))</f>
        <v>3</v>
      </c>
      <c r="AY801" s="9" t="n">
        <v>-7</v>
      </c>
      <c r="AZ801" s="10" t="str">
        <f aca="false">IF(AY801="","",IF(AND(AY801&gt;=-20,AY801&lt;=-9.5),"-20 a -9,5",IF(AND(AY801&gt;=-9,AY801&lt;=-6.5),"-9 a -6,5",IF(AY801=-6,"-6",IF(AND(AY801&gt;=-5.5,AY801&lt;=-3),"-5,5 a -3",IF(AND(AY801&gt;=-2.5,AY801&lt;=0),"-2,5 a 0",IF(AND(AY801&gt;=0.5,AY801&lt;=3),"0,5 a 3",IF(AND(AY801&gt;=3.5,AY801&lt;=6),"3,5 a 6","Fuera de rango"))))))))</f>
        <v>-9 a -6,5</v>
      </c>
      <c r="BA801" s="11" t="n">
        <f aca="false">IF(AZ801="","",IF(AZ801="-20 a -9,5",1,IF(AZ801="-9 a -6,5",2,IF(AZ801="-6","NORMA",IF(AZ801="-5,5 a -3",3,IF(AZ801="-2,5 a 0",4,IF(AZ801="0,5 a 3",5,IF(AZ801="3,5 a 6",6,""))))))))</f>
        <v>2</v>
      </c>
      <c r="BB801" s="9" t="n">
        <v>0</v>
      </c>
      <c r="BC801" s="10" t="str">
        <f aca="false" t="array" ref="BC801">IF(BB801="","",_xlfn.IFS(AND(BB801&gt;=0,BB801&lt;=2),"0 a 2",AND(BB801&gt;=2.5,BB801&lt;=4.5),"2,5 a 4,5",AND(BB801&gt;=5,BB801&lt;=7),"5 a 7",AND(BB801&gt;=7.5,BB801&lt;=9.5),"7,5 a 9,5",AND(BB801&gt;=10,BB801&lt;=12),"10 a 12",AND(BB801&gt;=12.5,BB801&lt;=14.5),"12,5 a 14,5",BB801=15,"15",AND(BB801&gt;=15.5,BB801&lt;=17.5),"15,5 a 17,5",AND(BB801&gt;=18,BB801&lt;=20),"18 a 20",AND(BB801&gt;=20.5,BB801&lt;=22.5),"20,5 a 22,5",AND(BB801&gt;=23,BB801&lt;=25),"23 a 25",TRUE(),"Fuera de rango"))</f>
        <v>0 a 2</v>
      </c>
      <c r="BD801" s="11" t="n">
        <f aca="false" t="array" ref="BD801">IF(BC801="","",_xlfn.IFS(BC801="0 a 2",1,BC801="2,5 a 4,5",2,BC801="5 a 7",3,BC801="7,5 a 9,5",4,BC801="10 a 12",5,BC801="12,5 a 14,5",6,BC801="15","NORMA",BC801="15,5 a 17,5",7,BC801="18 a 20",8,BC801="20,5 a 22,5",9,BC801="23 a 25",10,TRUE(),"Fuera de rango"))</f>
        <v>1</v>
      </c>
      <c r="BE801" s="9" t="n">
        <v>12</v>
      </c>
      <c r="BF801" s="10" t="str">
        <f aca="false">IF(BE801="","",IF(AND(BE801&gt;=-20,BE801&lt;=-10),"-20 a -10",IF(AND(BE801&gt;=-9.5,BE801&lt;=0.5),"-9,5 a 0,5",IF(AND(BE801&gt;=1,BE801&lt;=11),"1 a 11",IF(AND(BE801&gt;=11.5,BE801&lt;=20.5),"11,5 a 20,5",IF(BE801=21,"21",IF(AND(BE801&gt;=21.5,BE801&lt;=31.5),"21,5 a 31,5",IF(AND(BE801&gt;=32,BE801&lt;=42),"32 a 42","Fuera de rango"))))))))</f>
        <v>11,5 a 20,5</v>
      </c>
      <c r="BG801" s="11" t="n">
        <f aca="false">IF(BF801="","",IF(BF801="-20 a -10",1,IF(BF801="-9,5 a 0,5",2,IF(BF801="1 a 11",3,IF(BF801="11,5 a 20,5",4,IF(BF801="21","NORMA",IF(BF801="21,5 a 31,5",5,IF(BF801="32 a 42",6,""))))))))</f>
        <v>4</v>
      </c>
      <c r="BH801" s="9" t="n">
        <v>7</v>
      </c>
      <c r="BI801" s="10" t="str">
        <f aca="false">IF(BH801="","",IF(AND(BH801&gt;=-20,BH801&lt;=-15),"-20 a -15",IF(AND(BH801&gt;=-14.5,BH801&lt;=-9.5),"-14,5 a -9,5",IF(AND(BH801&gt;=-9,BH801&lt;=-4),"-9 a -4",IF(AND(BH801&gt;=-3.5,BH801&lt;=2.5),"-3,5 a 2,5",IF(AND(BH801&gt;=3,BH801&lt;=8),"3 a 8",IF(AND(BH801&gt;=8.5,BH801&lt;=14.5),"8,5 a 14,5",IF(BH801=15,"15",IF(AND(BH801&gt;=15.5,BH801&lt;=20.5),"15,5 a 20,5",IF(AND(BH801&gt;=21,BH801&lt;=26),"21 a 26","Fuera de rango"))))))))))</f>
        <v>3 a 8</v>
      </c>
      <c r="BJ801" s="11" t="n">
        <f aca="false">IF(BI801="","",IF(BI801="-20 a -15",1,IF(BI801="-14,5 a -9,5",2,IF(BI801="-9 a -4",3,IF(BI801="-3,5 a 2,5",4,IF(BI801="3 a 8",5,IF(BI801="8,5 a 14,5",6,IF(BI801="15","NORMA",IF(BI801="15,5 a 20,5",7,IF(BI801="21 a 26",8,IF(BI801="26,5 a 31,5",9,"")))))))))))</f>
        <v>5</v>
      </c>
      <c r="BK801" s="9" t="n">
        <v>0</v>
      </c>
      <c r="BL801" s="10" t="str">
        <f aca="false">IF(BK801="","",IF(AND(BK801&gt;=0,BK801&lt;=2),"0 - 2",IF(AND(BK801&gt;=2.5,BK801&lt;=4.5),"2,5 - 4,5",IF(AND(BK801&gt;=5,BK801&lt;=7),"5 - 7",IF(AND(BK801&gt;=7.5,BK801&lt;=9.5),"7,5 - 9,5",IF(AND(BK801&gt;=10,BK801&lt;=12),"10 - 12",IF(AND(BK801&gt;=12.5,BK801&lt;=13.5),"12,5 - 13,5",IF(BK801=14,"14",IF(AND(BK801&gt;=14.5,BK801&lt;=16.5),"14,5 - 16,5",IF(AND(BK801&gt;=17,BK801&lt;=19),"17 - 19",IF(AND(BK801&gt;=19.5,BK801&lt;=21.5),"19,5 - 21,5",IF(AND(BK801&gt;=22,BK801&lt;=24),"22 - 24",IF(AND(BK801&gt;=24.5,BK801&lt;=26.5),"24,5 - 26,5",IF(AND(BK801&gt;=27,BK801&lt;=29),"27 - 29",IF(AND(BK801&gt;=29.5,BK801&lt;=30),"29,5 - 30","Fuera de rango")))))))))))))))</f>
        <v>0 - 2</v>
      </c>
      <c r="BM801" s="11" t="n">
        <f aca="false">IF(BL801="","",IF(BL801="0 - 2",1,IF(BL801="2,5 - 4,5",2,IF(BL801="5 - 7",3,IF(BL801="7,5 - 9,5",4,IF(BL801="10 - 12",5,IF(BL801="12,5 - 13,5",6,IF(BL801="14","NORMA",IF(BL801="14,5 - 16,5",7,IF(BL801="17 - 19",8,IF(BL801="19,5 - 21,5",9,IF(BL801="22 - 24",10,IF(BL801="24,5 - 26,5",11,IF(BL801="27 - 29",12,IF(BL801="29,5 - 30",13,"")))))))))))))))</f>
        <v>1</v>
      </c>
      <c r="BN801" s="9" t="n">
        <v>14</v>
      </c>
      <c r="BO801" s="11" t="str">
        <f aca="false">IF(BN801="","",IF(AND(BN801&gt;=-20,BN801&lt;=-10),"-20 a -10",IF(AND(BN801&gt;=-9.5,BN801&lt;=0.5),"-9,5 a 0,5",IF(AND(BN801&gt;=1,BN801&lt;=11),"1 a 11",IF(AND(BN801&gt;=11.5,BN801&lt;=21.5),"11,5 a 21,5",IF(BN801=22,"22",IF(AND(BN801&gt;=22.5,BN801&lt;=32.5),"22,5 a 32,5",IF(AND(BN801&gt;=33,BN801&lt;=43),"33 a 43","Fuera de rango"))))))))</f>
        <v>11,5 a 21,5</v>
      </c>
      <c r="BP801" s="11" t="n">
        <f aca="false">IF(BO801="","",IF(BO801="-20 a -10",1,IF(BO801="-9,5 a 0,5",2,IF(BO801="1 a 11",3,IF(BO801="11,5 a 21,5",4,IF(BO801="22","NORMA",IF(BO801="22,5 a 32,5",5,IF(BO801="33 a 43",6,""))))))))</f>
        <v>4</v>
      </c>
      <c r="BQ801" s="9" t="n">
        <v>10</v>
      </c>
      <c r="BR801" s="10" t="str">
        <f aca="false">IF(BQ801="","",IF(AND(BQ801&gt;=-20,BQ801&lt;=-15),"-20 a -15",IF(AND(BQ801&gt;=-14.5,BQ801&lt;=-9.5),"-14,5 a -9,5",IF(AND(BQ801&gt;=-9,BQ801&lt;=-4),"-9 a -4",IF(AND(BQ801&gt;=-3.5,BQ801&lt;=2.5),"-3,5 a 2,5",IF(AND(BQ801&gt;=3,BQ801&lt;=8),"3 a 8",IF(AND(BQ801&gt;=8.5,BQ801&lt;=13.5),"8,5 a 13,5",IF(AND(BQ801&gt;=14,BQ801&lt;=17.5),"14 a 17,5",IF(BQ801=18,"18",IF(AND(BQ801&gt;=18.5,BQ801&lt;=23.5),"18,5 a 23,5",IF(AND(BQ801&gt;=24,BQ801&lt;=29),"24 a 29",IF(AND(BQ801&gt;=29.5,BQ801&lt;=34.5),"29,5 a 34,5",IF(AND(BQ801&gt;=35,BQ801&lt;=40),"35 a 40","Fuera de rango")))))))))))))</f>
        <v>8,5 a 13,5</v>
      </c>
      <c r="BS801" s="11" t="n">
        <f aca="false">IF(BR801="","",IF(BR801="-20 a -15",1,IF(BR801="-14,5 a -9,5",2,IF(BR801="-9 a -4",3,IF(BR801="-3,5 a 2,5",4,IF(BR801="3 a 8",5,IF(BR801="8,5 a 13,5",6,IF(BR801="14 a 17,5",7,IF(BR801="18","NORMA",IF(BR801="18,5 a 23,5",8,IF(BR801="24 a 29",9,IF(BR801="29,5 a 34,5",10,IF(BR801="35 a 40",11,"")))))))))))))</f>
        <v>6</v>
      </c>
      <c r="BT801" s="9" t="n">
        <v>1</v>
      </c>
      <c r="BU801" s="10" t="str">
        <f aca="false">IF(BT801="","",IF(AND(BT801&gt;=-20,BT801&lt;=-18),"-20 a -18",IF(AND(BT801&gt;=-17.5,BT801&lt;=-15.5),"-17,5 a -15,5",IF(AND(BT801&gt;=-15,BT801&lt;=-13),"-15 a -13",IF(AND(BT801&gt;=-12.5,BT801&lt;=-10.5),"-12,5 a -10,5",IF(AND(BT801&gt;=-10,BT801&lt;=-8),"-10 a -8",IF(AND(BT801&gt;=-7.5,BT801&lt;=-5.5),"-7,5 a -5,5",IF(AND(BT801&gt;=-5,BT801&lt;=-3),"-5 a -3",IF(AND(BT801&gt;=-2.5,BT801&lt;=-0.5),"-2,5 a -0,5",IF(BT801=0,"0",IF(AND(BT801&gt;=0.5,BT801&lt;=2.5),"0,5 a 2,5",IF(AND(BT801&gt;=3,BT801&lt;=5),"3 a 5",IF(AND(BT801&gt;=5.5,BT801&lt;=7.5),"5,5 a 7,5",IF(AND(BT801&gt;=8,BT801&lt;=10),"8 a 10",IF(AND(BT801&gt;=10.5,BT801&lt;=12.5),"10,5 a 12,5",IF(AND(BT801&gt;=13,BT801&lt;=15),"13 a 15",IF(AND(BT801&gt;=15.5,BT801&lt;=17.5),"15,5 a 17,5",IF(AND(BT801&gt;=18,BT801&lt;=20),"18 a 20","Fuera de rango"))))))))))))))))))</f>
        <v>0,5 a 2,5</v>
      </c>
      <c r="BV801" s="11" t="n">
        <f aca="false">IF(BT801="","",IF(BT801=0,"NORMA",IF(AND(BT801&gt;=-20,BT801&lt;=-18),2,IF(AND(BT801&gt;=-17.5,BT801&lt;=-15.5),2,IF(AND(BT801&gt;=-15,BT801&lt;=-13),3,IF(AND(BT801&gt;=-12.5,BT801&lt;=-10.5),4,IF(AND(BT801&gt;=-10,BT801&lt;=-8),5,IF(AND(BT801&gt;=-7.5,BT801&lt;=-5.5),6,IF(AND(BT801&gt;=-5,BT801&lt;=-3),7,IF(AND(BT801&gt;=-2.5,BT801&lt;=-0.5),8,IF(AND(BT801&gt;=0.5,BT801&lt;=2.5),9,IF(AND(BT801&gt;=3,BT801&lt;=5),10,IF(AND(BT801&gt;=5.5,BT801&lt;=7.5),11,IF(AND(BT801&gt;=8,BT801&lt;=10),12,IF(AND(BT801&gt;=10.5,BT801&lt;=12.5),13,IF(AND(BT801&gt;=13,BT801&lt;=15),14,IF(AND(BT801&gt;=15.5,BT801&lt;=17.5),15,IF(AND(BT801&gt;=18,BT801&lt;=20),16,"Fuera de rango"))))))))))))))))))</f>
        <v>9</v>
      </c>
      <c r="BW801" s="9" t="n">
        <v>-10.5</v>
      </c>
      <c r="BX801" s="10" t="n">
        <f aca="false">18.5- (0.3*H801)</f>
        <v>16.1</v>
      </c>
      <c r="BY801" s="10" t="n">
        <f aca="false">(BW801)-(BX801)</f>
        <v>-26.6</v>
      </c>
      <c r="BZ801" s="10" t="str">
        <f aca="false">IF(BY801="","",IF(BY801&lt;-27.5,"De -30 a -28",IF(BY801&lt;-25,"De -27,5 a -25,5",IF(BY801&lt;-22.5,"De -25 a -23",IF(BY801&lt;-20,"De -22,5 a -20,5",IF(BY801&lt;-17.5,"De -20 a -18",IF(BY801&lt;-15,"De -17,5 a -15,5",IF(BY801&lt;-12.5,"De -15 a -13",IF(BY801&lt;-10,"De -12,5 a -10,5",IF(BY801&lt;-7.5,"De -10 a -8",IF(BY801&lt;-5,"De -7,5 a -5,5",IF(BY801&lt;-2.5,"De -5 a -3",IF(BY801&lt;0,"De -2,5 a -0,5",IF(BY801&lt;2.5,"De 0 a 2",IF(BY801&lt;5,"De 2,5 a 4,5",IF(BY801&lt;7.5,"De 5 a 7",IF(BY801&lt;10,"De 7,5 a 9,5",IF(BY801&lt;12.5,"De 10 a 12",IF(BY801&lt;15,"De 12,5 a 14,5",IF(BY801&lt;17.5,"De 15 a 17",IF(BY801&lt;20,"De 17,5 a 19,5",IF(BY801&lt;22.5,"De 20 a 22",IF(BY801&lt;25,"De 22,5 a 24,5",IF(BY801&lt;27.5,"De 25 a 27","De 27,5 a 30"))))))))))))))))))))))))</f>
        <v>De -27,5 a -25,5</v>
      </c>
      <c r="CA801" s="12" t="n">
        <f aca="false">IF(BY801="","",IF(BY801&lt;=-28,1,IF(BY801&lt;=-25.5,2,IF(BY801&lt;=-23,3,IF(BY801&lt;=-20.5,4,IF(BY801&lt;=-18,5,IF(BY801&lt;=-15.5,6,IF(BY801&lt;=-13,7,IF(BY801&lt;=-10.5,8,IF(BY801&lt;=-8,9,IF(BY801&lt;=-5.5,10,IF(BY801&lt;=-3,11,IF(BY801&lt;=-0.5,12,IF(BY801&lt;=2,13,IF(BY801&lt;=4.5,14,IF(BY801&lt;=7,15,IF(BY801&lt;=9.5,16,IF(BY801&lt;=12,17,IF(BY801&lt;=14.5,18,IF(BY801&lt;=17,19,IF(BY801&lt;=19.5,20,IF(BY801&lt;=22,21,IF(BY801&lt;=24.5,22,IF(BY801&lt;=27,23,IF(BY801&lt;=30,24,"Fuera de rango")))))))))))))))))))))))))</f>
        <v>2</v>
      </c>
      <c r="CB801" s="9" t="n">
        <v>-9.5</v>
      </c>
      <c r="CC801" s="10" t="n">
        <f aca="false">18.5- (0.3*H801)</f>
        <v>16.1</v>
      </c>
      <c r="CD801" s="10" t="n">
        <f aca="false">(CB801)-(CC801)</f>
        <v>-25.6</v>
      </c>
      <c r="CE801" s="10" t="str">
        <f aca="false">IF(CD801="","",IF(CD801&lt;-27.5,"De -30 a -28",IF(CD801&lt;-25,"De -27,5 a -25,5",IF(CD801&lt;-22.5,"De -25 a -23",IF(CD801&lt;-20,"De -22,5 a -20,5",IF(CD801&lt;-17.5,"De -20 a -18",IF(CD801&lt;-15,"De -17,5 a -15,5",IF(CD801&lt;-12.5,"De -15 a -13",IF(CD801&lt;-10,"De -12,5 a -10,5",IF(CD801&lt;-7.5,"De -10 a -8",IF(CD801&lt;-5,"De -7,5 a -5,5",IF(CD801&lt;-2.5,"De -5 a -3",IF(CD801&lt;0,"De -2,5 a -0,5",IF(CD801&lt;=2,"De 0 a 2",IF(CD801&lt;=4.5,"De 2,5 a 4,5",IF(CD801&lt;=7,"De 5 a 7",IF(CD801&lt;=9.5,"De 7,5 a 9,5",IF(CD801&lt;=12,"De 10 a 12",IF(CD801&lt;=14.5,"De 12,5 a 14,5",IF(CD801&lt;=17,"De 15 a 17",IF(CD801&lt;=19.5,"De 17,5 a 19,5",IF(CD801&lt;=22,"De 20 a 22",IF(CD801&lt;=24.5,"De 22,5 a 24,5",IF(CD801&lt;=27,"De 25 a 27","De 27,5 a 30"))))))))))))))))))))))))</f>
        <v>De -27,5 a -25,5</v>
      </c>
      <c r="CF801" s="12" t="n">
        <f aca="false">IF(CD801="","",IF(CD801&lt;-27.5,1,IF(CD801&lt;-25,2,IF(CD801&lt;-22.5,3,IF(CD801&lt;-20,4,IF(CD801&lt;-17.5,5,IF(CD801&lt;-15,6,IF(CD801&lt;-12.5,7,IF(CD801&lt;-10,8,IF(CD801&lt;-7.5,9,IF(CD801&lt;-5,10,IF(CD801&lt;-2.5,11,IF(CD801&lt;0,12,IF(CD801&lt;2.5,13,IF(CD801&lt;5,14,IF(CD801&lt;7.5,15,IF(CD801&lt;10,16,IF(CD801&lt;12.5,17,IF(CD801&lt;15,18,IF(CD801&lt;17.5,19,IF(CD801&lt;20,20,IF(CD801&lt;22.5,21,IF(CD801&lt;25,22,IF(CD801&lt;27.5,23,24))))))))))))))))))))))))</f>
        <v>2</v>
      </c>
      <c r="CG801" s="9" t="n">
        <v>-4.5</v>
      </c>
      <c r="CH801" s="10" t="str">
        <f aca="false">IF(CG801="","",IF(AND(CG801&gt;=-10,CG801&lt;=-9.5),"-10 a -9,5",IF(AND(CG801&gt;-9.5,CG801&lt;=-8.5),"-9 a -8,5",IF(AND(CG801&gt;-8.5,CG801&lt;=-7.5),"-8 a -7,5",IF(AND(CG801&gt;-7.5,CG801&lt;=-6.5),"-7 a -6,5",IF(AND(CG801&gt;-6.5,CG801&lt;=-5.5),"-6 a -5,5",IF(AND(CG801&gt;-5.5,CG801&lt;=-4.5),"-5 a -4,5",IF(AND(CG801&gt;-4.5,CG801&lt;=-3.5),"-4 a -3,5",IF(AND(CG801&gt;-3.5,CG801&lt;=-2.5),"-3 a -2,5",IF(CG801=-2.25,"-2,25",IF(AND(CG801&gt;-2.5,CG801&lt;=-1.5),"-2 a -1,5",IF(AND(CG801&gt;-1.5,CG801&lt;=-0.5),"-1 a -0,5",IF(AND(CG801&gt;-0.5,CG801&lt;=0.5),"0 a 0,5",IF(AND(CG801&gt;0.5,CG801&lt;=1.5),"1 a 1,5",IF(AND(CG801&gt;1.5,CG801&lt;=2.5),"2 a 2,5",IF(AND(CG801&gt;2.5,CG801&lt;=3.5),"3 a 3,5",IF(AND(CG801&gt;3.5,CG801&lt;=4.5),"4 a 4,5",IF(AND(CG801&gt;4.5,CG801&lt;=5.5),"5 a 5,5",IF(AND(CG801&gt;5.5,CG801&lt;=6.5),"6 a 6,5",IF(AND(CG801&gt;6.5,CG801&lt;=7.5),"7 a 7,5",IF(AND(CG801&gt;7.5,CG801&lt;=8.5),"8 a 8,5",IF(AND(CG801&gt;8.5,CG801&lt;=9.5),"9 a 9,5",IF(CG801&gt;=10,"10","Fuera de rango")))))))))))))))))))))))</f>
        <v>-5 a -4,5</v>
      </c>
      <c r="CI801" s="11" t="n">
        <f aca="false">IF(CG801="","",IF(CG801=-2.25,"NORMA",IF(CG801&lt;=-9.5,1,IF(CG801&lt;=-8.5,2,IF(CG801&lt;=-7.5,3,IF(CG801&lt;=-6.5,4,IF(CG801&lt;=-5.5,5,IF(CG801&lt;=-4.5,6,IF(CG801&lt;=-3.5,7,IF(CG801&lt;=-2.5,8,IF(CG801&lt;=-1.5,9,IF(CG801&lt;=-0.5,10,IF(CG801&lt;=0.5,11,IF(CG801&lt;=1.5,12,IF(CG801&lt;=2.5,13,IF(CG801&lt;=3.5,14,IF(CG801&lt;=4.5,15,IF(CG801&lt;=5.5,16,IF(CG801&lt;=6.5,17,IF(CG801&lt;=7.5,18,IF(CG801&lt;=8.5,19,IF(CG801&lt;=9.5,20,IF(CG801=10,21,"Fuera de rango")))))))))))))))))))))))</f>
        <v>6</v>
      </c>
      <c r="CJ801" s="9" t="n">
        <v>1.75</v>
      </c>
      <c r="CK801" s="10" t="str">
        <f aca="false">IF(CJ801="","",IF(AND(CJ801&gt;=-6,CJ801&lt;=-5.5),"-6 a -5,5",IF(AND(CJ801&gt;-5.5,CJ801&lt;=-4.5),"-5 a -4,5",IF(AND(CJ801&gt;-4.5,CJ801&lt;=-3.5),"-4 a -3,5",IF(AND(CJ801&gt;-3.5,CJ801&lt;=-2.5),"-3 a -2,5",IF(AND(CJ801&gt;-2.5,CJ801&lt;=-1.5),"-2 a -1,5",IF(AND(CJ801&gt;-1.5,CJ801&lt;=-0.5),"-1 a -0,5",IF(AND(CJ801&gt;-0.5,CJ801&lt;=0.5),"0 a 0,5",IF(AND(CJ801&gt;0.5,CJ801&lt;=1.5),"1 a 1,5",IF(AND(CJ801&gt;1.5,CJ801&lt;2.5),"2",IF(AND(CJ801&gt;=2.5,CJ801&lt;=3),"2,5 a 3",IF(AND(CJ801&gt;3,CJ801&lt;=4),"3,5 a 4",IF(AND(CJ801&gt;4,CJ801&lt;=5),"4,5 a 5",IF(AND(CJ801&gt;5,CJ801&lt;=6),"5,5 a 6",IF(AND(CJ801&gt;6,CJ801&lt;=7),"6,5 a 7",IF(AND(CJ801&gt;7,CJ801&lt;=8),"7,5 a 8",IF(AND(CJ801&gt;8,CJ801&lt;=9.5),"8,5 a 9,5",IF(CJ801=10,"10","Fuera de rango"))))))))))))))))))</f>
        <v>2</v>
      </c>
      <c r="CL801" s="11" t="str">
        <f aca="false">IF(CK801="","",IF(OR(CK801="-6 a -5,5",CK801="-6 - -5,5"),1,IF(OR(CK801="-5 a -4,5",CK801="-5 - -4,5"),2,IF(OR(CK801="-4 a -3,5",CK801="-4 - -3,5"),3,IF(OR(CK801="-3 a -2,5",CK801="-3 - -2,5"),4,IF(OR(CK801="-2 a -1,5",CK801="-2 - -1,5"),5,IF(OR(CK801="-1 a -0,5",CK801="-1 - -0,5"),6,IF(OR(CK801="0 a 0,5",CK801="0 - 0,5"),7,IF(OR(CK801="1 a 1,5",CK801="1 - 1,5"),8,IF(CK801="2","NORMA",IF(OR(CK801="2,5 a 3",CK801="2,5 - 3"),9,IF(OR(CK801="3,5 a 4",CK801="3,5 - 4"),10,IF(OR(CK801="4,5 a 5",CK801="4,5 - 5"),11,IF(OR(CK801="5,5 a 6",CK801="5,5 - 6"),12,IF(OR(CK801="6,5 a 7",CK801="6,5 - 7"),13,IF(OR(CK801="7,5 a 8",CK801="7,5 - 8"),14,IF(OR(CK801="8,5 a 9",CK801="8,5 - 9,5",CK801="9 a 9,5"),15,IF(CK801="10",15,IF(OR(CK801="0,5 a 1",CK801="0,5 - 1"),7,"Fuera de rango")))))))))))))))))))</f>
        <v>NORMA</v>
      </c>
      <c r="CO801" s="10" t="str">
        <f aca="false">IF(CM801&gt;0,"EME"," ")</f>
        <v> </v>
      </c>
      <c r="CQ801" s="10" t="str">
        <f aca="false">IF(CP801&gt;0,"0", " ")</f>
        <v> </v>
      </c>
      <c r="CR801" s="10" t="str">
        <f aca="false">IF(CP801&gt;0,"EME"," ")</f>
        <v> </v>
      </c>
      <c r="CS801" s="9" t="n">
        <v>0.25</v>
      </c>
      <c r="CV801" s="9" t="n">
        <v>0.5</v>
      </c>
      <c r="CY801" s="9" t="n">
        <v>0</v>
      </c>
      <c r="DB801" s="9" t="n">
        <v>0</v>
      </c>
      <c r="DC801" s="11" t="str">
        <f aca="false">IF(DB801&lt;0,"2"," ")</f>
        <v> </v>
      </c>
      <c r="DD801" s="11" t="str">
        <f aca="false">IF(DB801&lt;0,"MIO"," ")</f>
        <v> </v>
      </c>
      <c r="DE801" s="9" t="n">
        <v>0</v>
      </c>
      <c r="DF801" s="10" t="str">
        <f aca="false">IF(DE801&lt;0,"3"," ")</f>
        <v> </v>
      </c>
      <c r="DG801" s="10" t="str">
        <f aca="false">IF(DE801&lt;0,"AST"," ")</f>
        <v> </v>
      </c>
      <c r="DH801" s="9" t="n">
        <v>-0.25</v>
      </c>
      <c r="DI801" s="10" t="str">
        <f aca="false">IF(DH801&lt;0,"3"," ")</f>
        <v>3</v>
      </c>
      <c r="DJ801" s="10" t="str">
        <f aca="false">IF(DH801&lt;0,"AST"," ")</f>
        <v>AST</v>
      </c>
      <c r="DK801" s="9" t="n">
        <v>0</v>
      </c>
      <c r="DL801" s="10" t="str">
        <f aca="false">IF(DK801&gt;0,"4"," ")</f>
        <v> </v>
      </c>
      <c r="DM801" s="10" t="str">
        <f aca="false">IF(DK801&gt;0,"PRE"," ")</f>
        <v> </v>
      </c>
      <c r="DN801" s="9" t="n">
        <v>0</v>
      </c>
      <c r="DO801" s="10" t="str">
        <f aca="false">IF(DN801&gt;0,"4"," ")</f>
        <v> </v>
      </c>
      <c r="DP801" s="10" t="str">
        <f aca="false">IF(DN801&gt;0,"PRE"," ")</f>
        <v> </v>
      </c>
      <c r="DS801" s="12" t="str">
        <f aca="false">CONCATENATE(CO801,CU801,DA801,DG801,DM801)</f>
        <v>   </v>
      </c>
      <c r="DT801" s="10" t="e">
        <f aca="false" t="array" ref="DT801">_xlfn.IFS(DS801="EME    ","0", DS801=" HIP   ","1", DS801="  MIO  ","2", DS801="   AST ","3", DS801="    PRE","4", DS801="EME   PRE","5", DS801=" HIP  PRE","6", DS801=" HIP AST ","7", DS801="  MIO PRE","8", DS801="  MIOAST ","9", DS801="   ASTPRE","10",DS801=" HIP ASTPRE","11", DS801="  MIOASTPRE","12", DS801="     ","0")</f>
        <v>#N/A</v>
      </c>
      <c r="DV801" s="1" t="e">
        <f aca="false" t="array" ref="DV801">_xlfn.IFS(DU801="SI","2", DU801="NO","1")</f>
        <v>#N/A</v>
      </c>
      <c r="DX801" s="11" t="str">
        <f aca="false">IF(DW801=0,"1","2")</f>
        <v>1</v>
      </c>
      <c r="DY801" s="11" t="str">
        <f aca="false" t="array" ref="DY801">_xlfn.IFS(DW801=0,"0", DW801=0.25, "1", DW801=0.5,"2", DW801=0.75,"3", DW801=1,"4",DW801=1.25,"5", DW801=1.5,"6", DW801=1.75,"7", DW801=2,"8")</f>
        <v>0</v>
      </c>
      <c r="EA801" s="11" t="str">
        <f aca="false">IF(DZ801=0,"1","2")</f>
        <v>1</v>
      </c>
      <c r="EB801" s="11" t="str">
        <f aca="false" t="array" ref="EB801">_xlfn.IFS(DZ801=0,"0", DZ801=0.25, "1", DZ801=0.5,"2", DZ801=0.75,"3", DZ801=1,"4",DZ801=1.25,"5", DZ801=1.5,"6", DZ801=1.75,"7", DZ801=2,"8")</f>
        <v>0</v>
      </c>
      <c r="ED801" s="10" t="str">
        <f aca="false">IF(EC801=0,"1","2")</f>
        <v>1</v>
      </c>
      <c r="EE801" s="11" t="str">
        <f aca="false" t="array" ref="EE801">_xlfn.IFS(EC801=0,"0", EC801=-0.25, "1", EC801=-0.5,"2", EC801=-0.75,"3", EC801=-1,"4",EC801=-1.25,"5", EC801=-1.5,"6", EC801=-1.75,"7", EC801=-2,"8", EC801=-2.25,"9",EC801=-2.5,"10", EC801=-2.75,"11", EC801=-3,"12", EC801=-3.25,"13", EC801=-3.5,"14", EC801=-3.75,"15",EC801=-4,"16")</f>
        <v>0</v>
      </c>
      <c r="EG801" s="10" t="str">
        <f aca="false">IF(EF801=0,"1","2")</f>
        <v>1</v>
      </c>
      <c r="EH801" s="11" t="str">
        <f aca="false" t="array" ref="EH801">_xlfn.IFS(EF801=0,"0", EF801=-0.25, "1", EF801=-0.5,"2", EF801=-0.75,"3", EF801=-1,"4",EF801=-1.25,"5", EF801=-1.5,"6", EF801=-1.75,"7", EF801=-2,"8", EF801=-2.25,"9",EF801=-2.5,"10", EF801=-2.75,"11", EF801=-3,"12", EF801=-3.25,"13", EF801=-3.5,"14", EF801=-3.75,"15",EF801=-4,"16")</f>
        <v>0</v>
      </c>
      <c r="EJ801" s="11" t="str">
        <f aca="false">IF(EI801=0,"1","2")</f>
        <v>1</v>
      </c>
      <c r="EK801" s="11" t="str">
        <f aca="false" t="array" ref="EK801">_xlfn.IFS(EI801=0,"0", EI801=-0.25, "1", EI801=-0.5,"2", EI801=-0.75,"3", EI801=-1,"4",EI801=-1.25,"5", EI801=-1.5,"6", EI801=-1.75,"7", EI801=-2,"8", EI801=-2.25,"9", EI801=-2.25,"9",EI801=-2.5,"10", EI801=-2.75,"11", EI801=-3,"12", EI801=-3.25,"13", EI801=-3.5,"14", EI801=-3.75,"15",EI801=-4,"16", EI801=0.25, "17", EI801=0.5, "18")</f>
        <v>0</v>
      </c>
      <c r="EM801" s="11" t="str">
        <f aca="false">IF(EL801=0,"1","2")</f>
        <v>1</v>
      </c>
      <c r="EN801" s="11" t="str">
        <f aca="false" t="array" ref="EN801">_xlfn.IFS(EL801=0.25,"17",EL801=0.5,"18", EL801=0,"0", EL801=-0.25, "1", EL801=-0.5,"2", EL801=-0.75,"3", EL801=-1,"4",EL801=-1.25,"5", EL801=-1.5,"6", EL801=-1.75,"7", EL801=-2,"8",EL801= -2.25,"9",EL801=-2.5,"10",EL801= -2.75,"11",EL801= -3,"12",EL801= -3.25,"13",EL801= -3.5,"14",EL801= -3.75,"15",EL801=-4,"16")</f>
        <v>0</v>
      </c>
      <c r="EP801" s="11" t="str">
        <f aca="false">IF(EO801=0,"1","2")</f>
        <v>1</v>
      </c>
      <c r="EQ801" s="11" t="str">
        <f aca="false" t="array" ref="EQ801">_xlfn.IFS(EO801=0,"0", EO801=0.25, "1", EO801=0.5,"2", EO801=0.75,"3", EO801=1,"4",EO801=1.25,"5", EO801=1.5,"6", EO801=1.75,"7", EO801=2,"8", EO801=2.25,"9", EO801=2.25,"9",EO801=2.5,"10", EO801=2.75,"11", EO801=3,"12", EO801=3.25,"13", EO801=3.5,"14", EO801=3.75,"15",EO801=4,"16", EO801=-0.25, "17", bq=-0.5, "18")</f>
        <v>0</v>
      </c>
      <c r="ES801" s="11" t="str">
        <f aca="false">IF(ER801=0,"1","2")</f>
        <v>1</v>
      </c>
      <c r="ET801" s="11" t="str">
        <f aca="false" t="array" ref="ET801">_xlfn.IFS(ER801=0,"0", ER801=0.25, "1", ER801=0.5,"2", ER801=0.75,"3", ER801=1,"4",ER801=1.25,"5", ER801=1.5,"6", ER801=1.75,"7", ER801=2,"8", ER801=2.25,"9", ER801=2.25,"9",ER801=2.5,"10", ER801=2.75,"11", ER801=3,"12", ER801=3.25,"13", ER801=3.5,"14", ER801=3.75,"15",ER801=4,"16", ER801=-0.25, "17", bq=-0.5, "18")</f>
        <v>0</v>
      </c>
      <c r="EV801" s="14" t="e">
        <f aca="false">VLOOKUP(EU801,LEYENDA!$G$2:$H$8,2,TRUE())</f>
        <v>#N/A</v>
      </c>
      <c r="EW801" s="14" t="e">
        <f aca="false" t="array" ref="EW801">_xlfn.IFS(EV801="0-5","1", EV801="6-12","2", EV801="13-18","3", EV801="19-24","4", EV801="25-36","5", EV801="37-48","6", EV801="49-60","7")</f>
        <v>#N/A</v>
      </c>
    </row>
    <row r="802" customFormat="false" ht="13.5" hidden="false" customHeight="false" outlineLevel="0" collapsed="false">
      <c r="A802" s="1" t="n">
        <v>315</v>
      </c>
      <c r="B802" s="2" t="n">
        <v>4</v>
      </c>
      <c r="C802" s="33" t="n">
        <v>44900</v>
      </c>
      <c r="E802" s="5" t="str">
        <f aca="false">VLOOKUP(A802,'286'!$A$3:$J$6279,10,FALSE())</f>
        <v>MANSO SAHAGÚN, MARCOS</v>
      </c>
      <c r="F802" s="4" t="str">
        <f aca="false">VLOOKUP(A802,'286'!$A$3:$I$1768,3,FALSE())</f>
        <v>MANSAMAR</v>
      </c>
      <c r="G802" s="6" t="n">
        <f aca="false">VLOOKUP(A802,'286'!$A$3:$I$1768,4,FALSE())</f>
        <v>41596</v>
      </c>
      <c r="H802" s="7" t="n">
        <f aca="false">YEAR(C802)-YEAR(G802)</f>
        <v>9</v>
      </c>
      <c r="I802" s="1" t="str">
        <f aca="false">VLOOKUP(H802,LEYENDA!$C$2:$D$6,2,TRUE())</f>
        <v>0-12</v>
      </c>
      <c r="J802" s="5" t="str">
        <f aca="false">VLOOKUP(A802,'286'!$A$3:$I$1768,7,FALSE())</f>
        <v>H</v>
      </c>
      <c r="K802" s="8" t="n">
        <f aca="false">VLOOKUP(A802,'286'!$A$3:$I$1768,2,FALSE())</f>
        <v>0</v>
      </c>
      <c r="L802" s="4" t="str">
        <f aca="false">VLOOKUP(A802,'286'!$A$3:$I$1768,8,FALSE())</f>
        <v>D</v>
      </c>
      <c r="M802" s="4" t="str">
        <f aca="false">VLOOKUP(A802,'286'!$A$3:$I$1768,9,FALSE())</f>
        <v>D</v>
      </c>
      <c r="N802" s="8" t="str">
        <f aca="false">IF(R802=O802, "MISMA","CONTRARIA")</f>
        <v>MISMA</v>
      </c>
      <c r="O802" s="8" t="str">
        <f aca="false" t="array" ref="O802">_xlfn.IFS(L802="D","1", L802="I","2")</f>
        <v>1</v>
      </c>
      <c r="P802" s="8" t="e">
        <f aca="false" t="array" ref="P802">_xlfn.IFS(K802="OD","1", K802="OI","2")</f>
        <v>#N/A</v>
      </c>
      <c r="Q802" s="1" t="str">
        <f aca="false" t="array" ref="Q802">_xlfn.IFS(J802="M","1", J802="H","2")</f>
        <v>2</v>
      </c>
      <c r="R802" s="8" t="str">
        <f aca="false" t="array" ref="R802">_xlfn.IFS(M802="D","1", M802="I","2")</f>
        <v>1</v>
      </c>
      <c r="S802" s="1" t="str">
        <f aca="false" t="array" ref="S802">_xlfn.IFS(N802="CONTRARIA", "1",N802= "MISMA","2")</f>
        <v>2</v>
      </c>
      <c r="T802" s="1" t="str">
        <f aca="false" t="array" ref="T802">_xlfn.IFS(I802="0-12","1", I802="13-24","2", I802="25-40","3", I802="41-60","4", I802="61-100","5")</f>
        <v>1</v>
      </c>
      <c r="U802" s="9" t="n">
        <v>-2</v>
      </c>
      <c r="V802" s="10" t="str">
        <f aca="false">IF(U802="","",IF(AND(U802&gt;=-9,U802&lt;=-6.5),"-9 a -6,5",IF(AND(U802&gt;=-6,U802&lt;=-3.5),"-6 a -3,5",IF(AND(U802&gt;=-3,U802&lt;=-1),"-3 a -1",IF(U802=-0.5,"-0,5",IF(AND(U802&gt;=0,U802&lt;=2.5),"0 a 2,5",IF(AND(U802&gt;=3,U802&lt;=5.5),"3 a 5,5",IF(AND(U802&gt;=6,U802&lt;=8.5),"6 a 8,5",IF(AND(U802&gt;=9,U802&lt;=20),"9 a 20","Fuera de rango")))))))))</f>
        <v>-3 a -1</v>
      </c>
      <c r="W802" s="11" t="n">
        <f aca="false">IF(V802="","",IF(V802="-9 a -6,5",2,IF(V802="-6 a -3,5",3,IF(V802="-3 a -1",4,IF(V802="-0,5","NORMA",IF(V802="0 a 2,5",5,IF(V802="3 a 5,5",6,IF(V802="6 a 8,5",7,IF(V802="9 a 20",8,"Fuera de rango")))))))))</f>
        <v>4</v>
      </c>
      <c r="X802" s="9" t="n">
        <v>0</v>
      </c>
      <c r="Y802" s="11" t="str">
        <f aca="false">IF(X802="","",IF(AND(X802&gt;=0,X802&lt;=4),"0 a 4",IF(AND(X802&gt;=4.5,X802&lt;=8.5),"4,5 a 8,5",IF(X802=9,"9",IF(AND(X802&gt;=9.5,X802&lt;=13),"9,5 a 13",IF(AND(X802&gt;=13.5,X802&lt;=20),"13,5 a 20",IF(AND(X802&gt;=20.5,X802&lt;=35),"20,5 a 35","Fuera de rango")))))))</f>
        <v>0 a 4</v>
      </c>
      <c r="Z802" s="11" t="n">
        <f aca="false">IF(Y802="","",IF(Y802="0 a 4",1,IF(Y802="4,5 a 8,5",2,IF(Y802="9","NORMA",IF(Y802="9,5 a 13",3,IF(Y802="13,5 a 20",4,IF(Y802="20,5 a 35",5,"Fuera de rango")))))))</f>
        <v>1</v>
      </c>
      <c r="AA802" s="9" t="n">
        <v>6</v>
      </c>
      <c r="AB802" s="10" t="str">
        <f aca="false">IF(AA802="","",IF(AND(AA802&gt;=0,AA802&lt;=9),"0 a 9",IF(AND(AA802&gt;=9.5,AA802&lt;=18.5),"9,5 a 18,5",IF(AA802=19,"19",IF(AND(AA802&gt;=19.5,AA802&lt;=28),"19,5 a 28",IF(AND(AA802&gt;=28.5,AA802&lt;=40),"28,5 a 40","Fuera de rango"))))))</f>
        <v>0 a 9</v>
      </c>
      <c r="AC802" s="11" t="n">
        <f aca="false" t="array" ref="AC802">_xlfn.IFS(AB802="","",AB802="0 a 9",1,AB802="9,5 a 18,5",2,AB802="19","NORMA",AB802="19,5 a 28",3,AB802="28,5 a 40",4,TRUE(),"Fuera de rango")</f>
        <v>1</v>
      </c>
      <c r="AD802" s="9" t="n">
        <v>1</v>
      </c>
      <c r="AE802" s="10" t="str">
        <f aca="false">IF(AD802="","",IF(AND(AD802&gt;=-10,AD802&lt;=0),"De -10 a 0",IF(AND(AD802&gt;=0.5,AD802&lt;=9.5),"0,5 a 9,5",IF(AD802=10,"10",IF(AND(AD802&gt;=10.5,AD802&lt;=20),"10,5 a 20",IF(AND(AD802&gt;=20.5,AD802&lt;=40),"20,5 a 40","Fuera de rango"))))))</f>
        <v>0,5 a 9,5</v>
      </c>
      <c r="AF802" s="12" t="n">
        <f aca="false">IF(AD802="","",IF(AND(AD802&gt;=-10,AD802&lt;=0),1,IF(AND(AD802&gt;=0.5,AD802&lt;=9.5),2,IF(AD802=10,"NORMA",IF(AND(AD802&gt;=10.5,AD802&lt;=20),3,IF(AND(AD802&gt;=20.5,AD802&lt;=40),4,""))))))</f>
        <v>2</v>
      </c>
      <c r="AG802" s="9" t="n">
        <v>7</v>
      </c>
      <c r="AH802" s="10" t="str">
        <f aca="false">IF(AG802="","",IF(AND(AG802&gt;=0,AG802&lt;=4),"0 a 4",IF(AND(AG802&gt;=4.5,AG802&lt;=8.5),"4,5 a 8,5",IF(AG802=9,"9",IF(AND(AG802&gt;=9.5,AG802&lt;=13),"9,5 a 13",IF(AND(AG802&gt;=13.5,AG802&lt;=25),"13,5 a 25","Fuera de rango"))))))</f>
        <v>4,5 a 8,5</v>
      </c>
      <c r="AI802" s="10" t="n">
        <f aca="false">IF(AH802="","",IF(AH802="0 a 4",1,IF(AH802="4,5 a 8,5",2,IF(AH802="9","NORMA",IF(AH802="9,5 a 13",3,IF(AH802="13,5 a 25",4,""))))))</f>
        <v>2</v>
      </c>
      <c r="AJ802" s="9" t="n">
        <v>5</v>
      </c>
      <c r="AK802" s="10" t="str">
        <f aca="false">IF(AJ802="","",IF(AND(AJ802&gt;=-15,AJ802&lt;=-10.5),"-15 a -10,5",IF(AND(AJ802&gt;=-10,AJ802&lt;=-4),"-10 a -4",IF(AND(AJ802&gt;=-4.5,AJ802&lt;=0),"-4,5 a 0",IF(AND(AJ802&gt;=0.5,AJ802&lt;=4.5),"0,5 a 4,5",IF(AJ802=5,"5",IF(AND(AJ802&gt;=5.5,AJ802&lt;=10),"5,5 a 10",IF(AND(AJ802&gt;=10.5,AJ802&lt;=20),"10,5 a 20","Fuera de rango"))))))))</f>
        <v>5</v>
      </c>
      <c r="AL802" s="11" t="str">
        <f aca="false">IF(AK802="","",IF(AK802="-15 a -10,5",1,IF(AK802="-10 a -4",2,IF(AK802="-4,5 a 0",3,IF(AK802="0,5 a 4,5",4,IF(AK802="5","NORMA",IF(AK802="5,5 a 10",5,IF(AK802="10,5 a 20",6,"Error"))))))))</f>
        <v>NORMA</v>
      </c>
      <c r="AM802" s="9" t="n">
        <v>0</v>
      </c>
      <c r="AN802" s="10" t="str">
        <f aca="false">IF(AM802="","",IF(AND(AM802&gt;=-7.5,AM802&lt;=-5.5),"-7,5 a -5,5",IF(AND(AM802&gt;=-5,AM802&lt;=-3),"-5 a -3",IF(AND(AM802&gt;=-2.5,AM802&lt;=-0.5),"-2,5 a -0,5",IF(AM802=0,"0,00",IF(AND(AM802&gt;=0.5,AM802&lt;=2.5),"0,5 a 2,5",IF(AND(AM802&gt;=3,AM802&lt;=5),"3 a 5",IF(AND(AM802&gt;=5.5,AM802&lt;=7.5),"5,5 a 7,5",IF(AND(AM802&gt;=8,AM802&lt;=10),"8 a 10","Fuera de rango")))))))))</f>
        <v>0,00</v>
      </c>
      <c r="AO802" s="11" t="str">
        <f aca="false">IF(AN802="","",IF(AN802="-7,5 a -5,5",1,IF(AN802="-5 a -3",2,IF(AN802="-2,5 a -0,5",3,IF(AN802="0,00","NORMA",IF(AN802="0,5 a 2,5",4,IF(AN802="3 a 5",5,IF(AN802="5,5 a 7,5",6,IF(AN802="8 a 10",7,"Error")))))))))</f>
        <v>NORMA</v>
      </c>
      <c r="AP802" s="9" t="n">
        <v>-7</v>
      </c>
      <c r="AQ802" s="10" t="str">
        <f aca="false">IF(AP802="","",IF(AND(AP802&gt;=-20,AP802&lt;=-9.5),"-20 a -9,5",IF(AND(AP802&gt;=-9,AP802&lt;=-6.5),"-9 a -6,5",IF(AP802=-6,"-6",IF(AND(AP802&gt;=-5.5,AP802&lt;=-3),"-5,5 a -3",IF(AND(AP802&gt;=-2.5,AP802&lt;=0),"-2,5 a 0",IF(AND(AP802&gt;=0.5,AP802&lt;=3),"0,5 a 3",IF(AND(AP802&gt;=3.5,AP802&lt;=6),"3,5 a 6",IF(AND(AP802&gt;=6.5,AP802&lt;=9),"6,5 a 9",IF(AND(AP802&gt;=9.5,AP802&lt;=20),"9,5 a 20","Fuera de rango"))))))))))</f>
        <v>-9 a -6,5</v>
      </c>
      <c r="AR802" s="11" t="n">
        <f aca="false">IF(AQ802="","",IF(AQ802="-20 a -9,5",1,IF(AQ802="-9 a -6,5",2,IF(AQ802="-6","NORMA",IF(AQ802="-5,5 a -3",3,IF(AQ802="-2,5 a 0",4,IF(AQ802="0,5 a 3",5,IF(AQ802="3,5 a 6",6,IF(AQ802="6,5 a 9",7,IF(AQ802="9,5 a 20",8,""))))))))))</f>
        <v>2</v>
      </c>
      <c r="AS802" s="9" t="n">
        <v>-3</v>
      </c>
      <c r="AT802" s="10" t="str">
        <f aca="false">IF(AS802="","",IF(AND(AS802&gt;=-16,AS802&lt;=-14),"-16 a -14",IF(AND(AS802&gt;=-13.5,AS802&lt;=-11.5),"-13,5 a -11,5",IF(AND(AS802&gt;=-11,AS802&lt;=-9),"-11 a -9",IF(AND(AS802&gt;=-8.5,AS802&lt;=-6.5),"-8,5 a -6,5",IF(AND(AS802&gt;=-6,AS802&lt;=-4),"-6 a -4",IF(AND(AS802&gt;=-3.5,AS802&lt;=-1.5),"-3,5 a -1,5",IF(AND(AS802&gt;=-1,AS802&lt;=1),"-1 a 1",IF(AND(AS802&gt;=1.5,AS802&lt;=3.5),"1,5 a 3,5",IF(AND(AS802&gt;=4,AS802&lt;=6),"4 a 6",IF(AND(AS802&gt;=6.5,AS802&lt;=8.5),"6,5 a 8,5",IF(AND(AS802&gt;=9,AS802&lt;=11),"9 a 11",IF(AND(AS802&gt;=11.5,AS802&lt;=13.5),"11,5 a 13,5",IF(AND(AS802&gt;=14,AS802&lt;=16),"14 a 16",IF(AND(AS802&gt;=16.5,AS802&lt;=18.5),"16,5 a 18,5",IF(AND(AS802&gt;=19,AS802&lt;=21),"19 a 21","Fuera de rango"))))))))))))))))</f>
        <v>-3,5 a -1,5</v>
      </c>
      <c r="AU802" s="11" t="n">
        <f aca="false" t="array" ref="AU802">IF(AT802="","",_xlfn.IFS(AT802="-16 a -14",1,AT802="-13,5 a -11,5",2,AT802="-11 a -9",3,AT802="-8,5 a -6,5",4,AT802="-6 a -4",5,AT802="-3,5 a -1,5",6,AT802="-1 a 1",7,AT802="1,5 a 3,5",8,AT802="4 a 6","NORMA",AT802="6,5 a 8,5",9,AT802="9 a 11",10,AT802="11,5 a 13,5",11,AT802="14 a 16",12,AT802="16,5 a 18,5",13,AT802="19 a 21",14,TRUE(),""))</f>
        <v>6</v>
      </c>
      <c r="AV802" s="9" t="n">
        <v>0.75</v>
      </c>
      <c r="AW802" s="10" t="str">
        <f aca="false">IF(AV802="","",IF(AND(AV802&gt;=-1,AV802&lt;=-0.5),"-1 a -0,5",IF(AND(AV802&gt;-0.5,AV802&lt;=0),"De -0,5 a 0",IF(AND(AV802&gt;=0.25,AV802&lt;=0.75),"0,25 a 0,75",IF(AND(AV802&gt;=1,AV802&lt;=1.5),"1 a 1,5",IF(AND(AV802&gt;=1.75,AV802&lt;=2.25),"1,75 a 2,25",IF(AND(AV802&gt;=2.5,AV802&lt;=3),"2,5 a 3",IF(AND(AV802&gt;=3.25,AV802&lt;=3.75),"3,25 a 3,75","Fuera de rango"))))))))</f>
        <v>0,25 a 0,75</v>
      </c>
      <c r="AX802" s="10" t="str">
        <f aca="false">IF(AW802="","",IF(OR(AW802="-1 a -0,5",AW802="-1 a -0.5"),1,IF(OR(AW802="De -0,5 a 0",AW802="-0,5 a 0",AW802="De -0.5 a 0"),2,IF(OR(AW802="0,25 a 0,75",AW802="0.25 a 0.75"),"NORMA",IF(OR(AW802="1 a 1,5",AW802="1 a 1.5"),3,IF(OR(AW802="1,75 a 2,25",AW802="1.75 a 2.25"),4,IF(OR(AW802="2,5 a 3",AW802="2.5 a 3"),5,IF(OR(AW802="3,25 a 3,75",AW802="3.25 a 3.75"),6,""))))))))</f>
        <v>NORMA</v>
      </c>
      <c r="AY802" s="9" t="n">
        <v>-9</v>
      </c>
      <c r="AZ802" s="10" t="str">
        <f aca="false">IF(AY802="","",IF(AND(AY802&gt;=-20,AY802&lt;=-9.5),"-20 a -9,5",IF(AND(AY802&gt;=-9,AY802&lt;=-6.5),"-9 a -6,5",IF(AY802=-6,"-6",IF(AND(AY802&gt;=-5.5,AY802&lt;=-3),"-5,5 a -3",IF(AND(AY802&gt;=-2.5,AY802&lt;=0),"-2,5 a 0",IF(AND(AY802&gt;=0.5,AY802&lt;=3),"0,5 a 3",IF(AND(AY802&gt;=3.5,AY802&lt;=6),"3,5 a 6","Fuera de rango"))))))))</f>
        <v>-9 a -6,5</v>
      </c>
      <c r="BA802" s="11" t="n">
        <f aca="false">IF(AZ802="","",IF(AZ802="-20 a -9,5",1,IF(AZ802="-9 a -6,5",2,IF(AZ802="-6","NORMA",IF(AZ802="-5,5 a -3",3,IF(AZ802="-2,5 a 0",4,IF(AZ802="0,5 a 3",5,IF(AZ802="3,5 a 6",6,""))))))))</f>
        <v>2</v>
      </c>
      <c r="BB802" s="9" t="n">
        <v>7</v>
      </c>
      <c r="BC802" s="10" t="str">
        <f aca="false" t="array" ref="BC802">IF(BB802="","",_xlfn.IFS(AND(BB802&gt;=0,BB802&lt;=2),"0 a 2",AND(BB802&gt;=2.5,BB802&lt;=4.5),"2,5 a 4,5",AND(BB802&gt;=5,BB802&lt;=7),"5 a 7",AND(BB802&gt;=7.5,BB802&lt;=9.5),"7,5 a 9,5",AND(BB802&gt;=10,BB802&lt;=12),"10 a 12",AND(BB802&gt;=12.5,BB802&lt;=14.5),"12,5 a 14,5",BB802=15,"15",AND(BB802&gt;=15.5,BB802&lt;=17.5),"15,5 a 17,5",AND(BB802&gt;=18,BB802&lt;=20),"18 a 20",AND(BB802&gt;=20.5,BB802&lt;=22.5),"20,5 a 22,5",AND(BB802&gt;=23,BB802&lt;=25),"23 a 25",TRUE(),"Fuera de rango"))</f>
        <v>5 a 7</v>
      </c>
      <c r="BD802" s="11" t="n">
        <f aca="false" t="array" ref="BD802">IF(BC802="","",_xlfn.IFS(BC802="0 a 2",1,BC802="2,5 a 4,5",2,BC802="5 a 7",3,BC802="7,5 a 9,5",4,BC802="10 a 12",5,BC802="12,5 a 14,5",6,BC802="15","NORMA",BC802="15,5 a 17,5",7,BC802="18 a 20",8,BC802="20,5 a 22,5",9,BC802="23 a 25",10,TRUE(),"Fuera de rango"))</f>
        <v>3</v>
      </c>
      <c r="BE802" s="9" t="n">
        <v>6</v>
      </c>
      <c r="BF802" s="10" t="str">
        <f aca="false">IF(BE802="","",IF(AND(BE802&gt;=-20,BE802&lt;=-10),"-20 a -10",IF(AND(BE802&gt;=-9.5,BE802&lt;=0.5),"-9,5 a 0,5",IF(AND(BE802&gt;=1,BE802&lt;=11),"1 a 11",IF(AND(BE802&gt;=11.5,BE802&lt;=20.5),"11,5 a 20,5",IF(BE802=21,"21",IF(AND(BE802&gt;=21.5,BE802&lt;=31.5),"21,5 a 31,5",IF(AND(BE802&gt;=32,BE802&lt;=42),"32 a 42","Fuera de rango"))))))))</f>
        <v>1 a 11</v>
      </c>
      <c r="BG802" s="11" t="n">
        <f aca="false">IF(BF802="","",IF(BF802="-20 a -10",1,IF(BF802="-9,5 a 0,5",2,IF(BF802="1 a 11",3,IF(BF802="11,5 a 20,5",4,IF(BF802="21","NORMA",IF(BF802="21,5 a 31,5",5,IF(BF802="32 a 42",6,""))))))))</f>
        <v>3</v>
      </c>
      <c r="BH802" s="9" t="n">
        <v>5</v>
      </c>
      <c r="BI802" s="10" t="str">
        <f aca="false">IF(BH802="","",IF(AND(BH802&gt;=-20,BH802&lt;=-15),"-20 a -15",IF(AND(BH802&gt;=-14.5,BH802&lt;=-9.5),"-14,5 a -9,5",IF(AND(BH802&gt;=-9,BH802&lt;=-4),"-9 a -4",IF(AND(BH802&gt;=-3.5,BH802&lt;=2.5),"-3,5 a 2,5",IF(AND(BH802&gt;=3,BH802&lt;=8),"3 a 8",IF(AND(BH802&gt;=8.5,BH802&lt;=14.5),"8,5 a 14,5",IF(BH802=15,"15",IF(AND(BH802&gt;=15.5,BH802&lt;=20.5),"15,5 a 20,5",IF(AND(BH802&gt;=21,BH802&lt;=26),"21 a 26","Fuera de rango"))))))))))</f>
        <v>3 a 8</v>
      </c>
      <c r="BJ802" s="11" t="n">
        <f aca="false">IF(BI802="","",IF(BI802="-20 a -15",1,IF(BI802="-14,5 a -9,5",2,IF(BI802="-9 a -4",3,IF(BI802="-3,5 a 2,5",4,IF(BI802="3 a 8",5,IF(BI802="8,5 a 14,5",6,IF(BI802="15","NORMA",IF(BI802="15,5 a 20,5",7,IF(BI802="21 a 26",8,IF(BI802="26,5 a 31,5",9,"")))))))))))</f>
        <v>5</v>
      </c>
      <c r="BK802" s="9" t="n">
        <v>0</v>
      </c>
      <c r="BL802" s="10" t="str">
        <f aca="false">IF(BK802="","",IF(AND(BK802&gt;=0,BK802&lt;=2),"0 - 2",IF(AND(BK802&gt;=2.5,BK802&lt;=4.5),"2,5 - 4,5",IF(AND(BK802&gt;=5,BK802&lt;=7),"5 - 7",IF(AND(BK802&gt;=7.5,BK802&lt;=9.5),"7,5 - 9,5",IF(AND(BK802&gt;=10,BK802&lt;=12),"10 - 12",IF(AND(BK802&gt;=12.5,BK802&lt;=13.5),"12,5 - 13,5",IF(BK802=14,"14",IF(AND(BK802&gt;=14.5,BK802&lt;=16.5),"14,5 - 16,5",IF(AND(BK802&gt;=17,BK802&lt;=19),"17 - 19",IF(AND(BK802&gt;=19.5,BK802&lt;=21.5),"19,5 - 21,5",IF(AND(BK802&gt;=22,BK802&lt;=24),"22 - 24",IF(AND(BK802&gt;=24.5,BK802&lt;=26.5),"24,5 - 26,5",IF(AND(BK802&gt;=27,BK802&lt;=29),"27 - 29",IF(AND(BK802&gt;=29.5,BK802&lt;=30),"29,5 - 30","Fuera de rango")))))))))))))))</f>
        <v>0 - 2</v>
      </c>
      <c r="BM802" s="11" t="n">
        <f aca="false">IF(BL802="","",IF(BL802="0 - 2",1,IF(BL802="2,5 - 4,5",2,IF(BL802="5 - 7",3,IF(BL802="7,5 - 9,5",4,IF(BL802="10 - 12",5,IF(BL802="12,5 - 13,5",6,IF(BL802="14","NORMA",IF(BL802="14,5 - 16,5",7,IF(BL802="17 - 19",8,IF(BL802="19,5 - 21,5",9,IF(BL802="22 - 24",10,IF(BL802="24,5 - 26,5",11,IF(BL802="27 - 29",12,IF(BL802="29,5 - 30",13,"")))))))))))))))</f>
        <v>1</v>
      </c>
      <c r="BN802" s="9" t="n">
        <v>12</v>
      </c>
      <c r="BO802" s="11" t="str">
        <f aca="false">IF(BN802="","",IF(AND(BN802&gt;=-20,BN802&lt;=-10),"-20 a -10",IF(AND(BN802&gt;=-9.5,BN802&lt;=0.5),"-9,5 a 0,5",IF(AND(BN802&gt;=1,BN802&lt;=11),"1 a 11",IF(AND(BN802&gt;=11.5,BN802&lt;=21.5),"11,5 a 21,5",IF(BN802=22,"22",IF(AND(BN802&gt;=22.5,BN802&lt;=32.5),"22,5 a 32,5",IF(AND(BN802&gt;=33,BN802&lt;=43),"33 a 43","Fuera de rango"))))))))</f>
        <v>11,5 a 21,5</v>
      </c>
      <c r="BP802" s="11" t="n">
        <f aca="false">IF(BO802="","",IF(BO802="-20 a -10",1,IF(BO802="-9,5 a 0,5",2,IF(BO802="1 a 11",3,IF(BO802="11,5 a 21,5",4,IF(BO802="22","NORMA",IF(BO802="22,5 a 32,5",5,IF(BO802="33 a 43",6,""))))))))</f>
        <v>4</v>
      </c>
      <c r="BQ802" s="9" t="n">
        <v>10</v>
      </c>
      <c r="BR802" s="10" t="str">
        <f aca="false">IF(BQ802="","",IF(AND(BQ802&gt;=-20,BQ802&lt;=-15),"-20 a -15",IF(AND(BQ802&gt;=-14.5,BQ802&lt;=-9.5),"-14,5 a -9,5",IF(AND(BQ802&gt;=-9,BQ802&lt;=-4),"-9 a -4",IF(AND(BQ802&gt;=-3.5,BQ802&lt;=2.5),"-3,5 a 2,5",IF(AND(BQ802&gt;=3,BQ802&lt;=8),"3 a 8",IF(AND(BQ802&gt;=8.5,BQ802&lt;=13.5),"8,5 a 13,5",IF(AND(BQ802&gt;=14,BQ802&lt;=17.5),"14 a 17,5",IF(BQ802=18,"18",IF(AND(BQ802&gt;=18.5,BQ802&lt;=23.5),"18,5 a 23,5",IF(AND(BQ802&gt;=24,BQ802&lt;=29),"24 a 29",IF(AND(BQ802&gt;=29.5,BQ802&lt;=34.5),"29,5 a 34,5",IF(AND(BQ802&gt;=35,BQ802&lt;=40),"35 a 40","Fuera de rango")))))))))))))</f>
        <v>8,5 a 13,5</v>
      </c>
      <c r="BS802" s="11" t="n">
        <f aca="false">IF(BR802="","",IF(BR802="-20 a -15",1,IF(BR802="-14,5 a -9,5",2,IF(BR802="-9 a -4",3,IF(BR802="-3,5 a 2,5",4,IF(BR802="3 a 8",5,IF(BR802="8,5 a 13,5",6,IF(BR802="14 a 17,5",7,IF(BR802="18","NORMA",IF(BR802="18,5 a 23,5",8,IF(BR802="24 a 29",9,IF(BR802="29,5 a 34,5",10,IF(BR802="35 a 40",11,"")))))))))))))</f>
        <v>6</v>
      </c>
      <c r="BT802" s="9" t="n">
        <v>0</v>
      </c>
      <c r="BU802" s="10" t="str">
        <f aca="false">IF(BT802="","",IF(AND(BT802&gt;=-20,BT802&lt;=-18),"-20 a -18",IF(AND(BT802&gt;=-17.5,BT802&lt;=-15.5),"-17,5 a -15,5",IF(AND(BT802&gt;=-15,BT802&lt;=-13),"-15 a -13",IF(AND(BT802&gt;=-12.5,BT802&lt;=-10.5),"-12,5 a -10,5",IF(AND(BT802&gt;=-10,BT802&lt;=-8),"-10 a -8",IF(AND(BT802&gt;=-7.5,BT802&lt;=-5.5),"-7,5 a -5,5",IF(AND(BT802&gt;=-5,BT802&lt;=-3),"-5 a -3",IF(AND(BT802&gt;=-2.5,BT802&lt;=-0.5),"-2,5 a -0,5",IF(BT802=0,"0",IF(AND(BT802&gt;=0.5,BT802&lt;=2.5),"0,5 a 2,5",IF(AND(BT802&gt;=3,BT802&lt;=5),"3 a 5",IF(AND(BT802&gt;=5.5,BT802&lt;=7.5),"5,5 a 7,5",IF(AND(BT802&gt;=8,BT802&lt;=10),"8 a 10",IF(AND(BT802&gt;=10.5,BT802&lt;=12.5),"10,5 a 12,5",IF(AND(BT802&gt;=13,BT802&lt;=15),"13 a 15",IF(AND(BT802&gt;=15.5,BT802&lt;=17.5),"15,5 a 17,5",IF(AND(BT802&gt;=18,BT802&lt;=20),"18 a 20","Fuera de rango"))))))))))))))))))</f>
        <v>0</v>
      </c>
      <c r="BV802" s="11" t="str">
        <f aca="false">IF(BT802="","",IF(BT802=0,"NORMA",IF(AND(BT802&gt;=-20,BT802&lt;=-18),2,IF(AND(BT802&gt;=-17.5,BT802&lt;=-15.5),2,IF(AND(BT802&gt;=-15,BT802&lt;=-13),3,IF(AND(BT802&gt;=-12.5,BT802&lt;=-10.5),4,IF(AND(BT802&gt;=-10,BT802&lt;=-8),5,IF(AND(BT802&gt;=-7.5,BT802&lt;=-5.5),6,IF(AND(BT802&gt;=-5,BT802&lt;=-3),7,IF(AND(BT802&gt;=-2.5,BT802&lt;=-0.5),8,IF(AND(BT802&gt;=0.5,BT802&lt;=2.5),9,IF(AND(BT802&gt;=3,BT802&lt;=5),10,IF(AND(BT802&gt;=5.5,BT802&lt;=7.5),11,IF(AND(BT802&gt;=8,BT802&lt;=10),12,IF(AND(BT802&gt;=10.5,BT802&lt;=12.5),13,IF(AND(BT802&gt;=13,BT802&lt;=15),14,IF(AND(BT802&gt;=15.5,BT802&lt;=17.5),15,IF(AND(BT802&gt;=18,BT802&lt;=20),16,"Fuera de rango"))))))))))))))))))</f>
        <v>NORMA</v>
      </c>
      <c r="BW802" s="9" t="n">
        <v>-11.25</v>
      </c>
      <c r="BX802" s="10" t="n">
        <f aca="false">18.5- (0.3*H802)</f>
        <v>15.8</v>
      </c>
      <c r="BY802" s="10" t="n">
        <f aca="false">(BW802)-(BX802)</f>
        <v>-27.05</v>
      </c>
      <c r="BZ802" s="10" t="str">
        <f aca="false">IF(BY802="","",IF(BY802&lt;-27.5,"De -30 a -28",IF(BY802&lt;-25,"De -27,5 a -25,5",IF(BY802&lt;-22.5,"De -25 a -23",IF(BY802&lt;-20,"De -22,5 a -20,5",IF(BY802&lt;-17.5,"De -20 a -18",IF(BY802&lt;-15,"De -17,5 a -15,5",IF(BY802&lt;-12.5,"De -15 a -13",IF(BY802&lt;-10,"De -12,5 a -10,5",IF(BY802&lt;-7.5,"De -10 a -8",IF(BY802&lt;-5,"De -7,5 a -5,5",IF(BY802&lt;-2.5,"De -5 a -3",IF(BY802&lt;0,"De -2,5 a -0,5",IF(BY802&lt;2.5,"De 0 a 2",IF(BY802&lt;5,"De 2,5 a 4,5",IF(BY802&lt;7.5,"De 5 a 7",IF(BY802&lt;10,"De 7,5 a 9,5",IF(BY802&lt;12.5,"De 10 a 12",IF(BY802&lt;15,"De 12,5 a 14,5",IF(BY802&lt;17.5,"De 15 a 17",IF(BY802&lt;20,"De 17,5 a 19,5",IF(BY802&lt;22.5,"De 20 a 22",IF(BY802&lt;25,"De 22,5 a 24,5",IF(BY802&lt;27.5,"De 25 a 27","De 27,5 a 30"))))))))))))))))))))))))</f>
        <v>De -27,5 a -25,5</v>
      </c>
      <c r="CA802" s="12" t="n">
        <f aca="false">IF(BY802="","",IF(BY802&lt;=-28,1,IF(BY802&lt;=-25.5,2,IF(BY802&lt;=-23,3,IF(BY802&lt;=-20.5,4,IF(BY802&lt;=-18,5,IF(BY802&lt;=-15.5,6,IF(BY802&lt;=-13,7,IF(BY802&lt;=-10.5,8,IF(BY802&lt;=-8,9,IF(BY802&lt;=-5.5,10,IF(BY802&lt;=-3,11,IF(BY802&lt;=-0.5,12,IF(BY802&lt;=2,13,IF(BY802&lt;=4.5,14,IF(BY802&lt;=7,15,IF(BY802&lt;=9.5,16,IF(BY802&lt;=12,17,IF(BY802&lt;=14.5,18,IF(BY802&lt;=17,19,IF(BY802&lt;=19.5,20,IF(BY802&lt;=22,21,IF(BY802&lt;=24.5,22,IF(BY802&lt;=27,23,IF(BY802&lt;=30,24,"Fuera de rango")))))))))))))))))))))))))</f>
        <v>2</v>
      </c>
      <c r="CB802" s="9" t="n">
        <v>-10.25</v>
      </c>
      <c r="CC802" s="10" t="n">
        <f aca="false">18.5- (0.3*H802)</f>
        <v>15.8</v>
      </c>
      <c r="CD802" s="10" t="n">
        <f aca="false">(CB802)-(CC802)</f>
        <v>-26.05</v>
      </c>
      <c r="CE802" s="10" t="str">
        <f aca="false">IF(CD802="","",IF(CD802&lt;-27.5,"De -30 a -28",IF(CD802&lt;-25,"De -27,5 a -25,5",IF(CD802&lt;-22.5,"De -25 a -23",IF(CD802&lt;-20,"De -22,5 a -20,5",IF(CD802&lt;-17.5,"De -20 a -18",IF(CD802&lt;-15,"De -17,5 a -15,5",IF(CD802&lt;-12.5,"De -15 a -13",IF(CD802&lt;-10,"De -12,5 a -10,5",IF(CD802&lt;-7.5,"De -10 a -8",IF(CD802&lt;-5,"De -7,5 a -5,5",IF(CD802&lt;-2.5,"De -5 a -3",IF(CD802&lt;0,"De -2,5 a -0,5",IF(CD802&lt;=2,"De 0 a 2",IF(CD802&lt;=4.5,"De 2,5 a 4,5",IF(CD802&lt;=7,"De 5 a 7",IF(CD802&lt;=9.5,"De 7,5 a 9,5",IF(CD802&lt;=12,"De 10 a 12",IF(CD802&lt;=14.5,"De 12,5 a 14,5",IF(CD802&lt;=17,"De 15 a 17",IF(CD802&lt;=19.5,"De 17,5 a 19,5",IF(CD802&lt;=22,"De 20 a 22",IF(CD802&lt;=24.5,"De 22,5 a 24,5",IF(CD802&lt;=27,"De 25 a 27","De 27,5 a 30"))))))))))))))))))))))))</f>
        <v>De -27,5 a -25,5</v>
      </c>
      <c r="CF802" s="12" t="n">
        <f aca="false">IF(CD802="","",IF(CD802&lt;-27.5,1,IF(CD802&lt;-25,2,IF(CD802&lt;-22.5,3,IF(CD802&lt;-20,4,IF(CD802&lt;-17.5,5,IF(CD802&lt;-15,6,IF(CD802&lt;-12.5,7,IF(CD802&lt;-10,8,IF(CD802&lt;-7.5,9,IF(CD802&lt;-5,10,IF(CD802&lt;-2.5,11,IF(CD802&lt;0,12,IF(CD802&lt;2.5,13,IF(CD802&lt;5,14,IF(CD802&lt;7.5,15,IF(CD802&lt;10,16,IF(CD802&lt;12.5,17,IF(CD802&lt;15,18,IF(CD802&lt;17.5,19,IF(CD802&lt;20,20,IF(CD802&lt;22.5,21,IF(CD802&lt;25,22,IF(CD802&lt;27.5,23,24))))))))))))))))))))))))</f>
        <v>2</v>
      </c>
      <c r="CG802" s="9" t="n">
        <v>-2.25</v>
      </c>
      <c r="CH802" s="10" t="str">
        <f aca="false">IF(CG802="","",IF(AND(CG802&gt;=-10,CG802&lt;=-9.5),"-10 a -9,5",IF(AND(CG802&gt;-9.5,CG802&lt;=-8.5),"-9 a -8,5",IF(AND(CG802&gt;-8.5,CG802&lt;=-7.5),"-8 a -7,5",IF(AND(CG802&gt;-7.5,CG802&lt;=-6.5),"-7 a -6,5",IF(AND(CG802&gt;-6.5,CG802&lt;=-5.5),"-6 a -5,5",IF(AND(CG802&gt;-5.5,CG802&lt;=-4.5),"-5 a -4,5",IF(AND(CG802&gt;-4.5,CG802&lt;=-3.5),"-4 a -3,5",IF(AND(CG802&gt;-3.5,CG802&lt;=-2.5),"-3 a -2,5",IF(CG802=-2.25,"-2,25",IF(AND(CG802&gt;-2.5,CG802&lt;=-1.5),"-2 a -1,5",IF(AND(CG802&gt;-1.5,CG802&lt;=-0.5),"-1 a -0,5",IF(AND(CG802&gt;-0.5,CG802&lt;=0.5),"0 a 0,5",IF(AND(CG802&gt;0.5,CG802&lt;=1.5),"1 a 1,5",IF(AND(CG802&gt;1.5,CG802&lt;=2.5),"2 a 2,5",IF(AND(CG802&gt;2.5,CG802&lt;=3.5),"3 a 3,5",IF(AND(CG802&gt;3.5,CG802&lt;=4.5),"4 a 4,5",IF(AND(CG802&gt;4.5,CG802&lt;=5.5),"5 a 5,5",IF(AND(CG802&gt;5.5,CG802&lt;=6.5),"6 a 6,5",IF(AND(CG802&gt;6.5,CG802&lt;=7.5),"7 a 7,5",IF(AND(CG802&gt;7.5,CG802&lt;=8.5),"8 a 8,5",IF(AND(CG802&gt;8.5,CG802&lt;=9.5),"9 a 9,5",IF(CG802&gt;=10,"10","Fuera de rango")))))))))))))))))))))))</f>
        <v>-2,25</v>
      </c>
      <c r="CI802" s="11" t="str">
        <f aca="false">IF(CG802="","",IF(CG802=-2.25,"NORMA",IF(CG802&lt;=-9.5,1,IF(CG802&lt;=-8.5,2,IF(CG802&lt;=-7.5,3,IF(CG802&lt;=-6.5,4,IF(CG802&lt;=-5.5,5,IF(CG802&lt;=-4.5,6,IF(CG802&lt;=-3.5,7,IF(CG802&lt;=-2.5,8,IF(CG802&lt;=-1.5,9,IF(CG802&lt;=-0.5,10,IF(CG802&lt;=0.5,11,IF(CG802&lt;=1.5,12,IF(CG802&lt;=2.5,13,IF(CG802&lt;=3.5,14,IF(CG802&lt;=4.5,15,IF(CG802&lt;=5.5,16,IF(CG802&lt;=6.5,17,IF(CG802&lt;=7.5,18,IF(CG802&lt;=8.5,19,IF(CG802&lt;=9.5,20,IF(CG802=10,21,"Fuera de rango")))))))))))))))))))))))</f>
        <v>NORMA</v>
      </c>
      <c r="CJ802" s="9" t="n">
        <v>1.25</v>
      </c>
      <c r="CK802" s="10" t="str">
        <f aca="false">IF(CJ802="","",IF(AND(CJ802&gt;=-6,CJ802&lt;=-5.5),"-6 a -5,5",IF(AND(CJ802&gt;-5.5,CJ802&lt;=-4.5),"-5 a -4,5",IF(AND(CJ802&gt;-4.5,CJ802&lt;=-3.5),"-4 a -3,5",IF(AND(CJ802&gt;-3.5,CJ802&lt;=-2.5),"-3 a -2,5",IF(AND(CJ802&gt;-2.5,CJ802&lt;=-1.5),"-2 a -1,5",IF(AND(CJ802&gt;-1.5,CJ802&lt;=-0.5),"-1 a -0,5",IF(AND(CJ802&gt;-0.5,CJ802&lt;=0.5),"0 a 0,5",IF(AND(CJ802&gt;0.5,CJ802&lt;=1.5),"1 a 1,5",IF(AND(CJ802&gt;1.5,CJ802&lt;2.5),"2",IF(AND(CJ802&gt;=2.5,CJ802&lt;=3),"2,5 a 3",IF(AND(CJ802&gt;3,CJ802&lt;=4),"3,5 a 4",IF(AND(CJ802&gt;4,CJ802&lt;=5),"4,5 a 5",IF(AND(CJ802&gt;5,CJ802&lt;=6),"5,5 a 6",IF(AND(CJ802&gt;6,CJ802&lt;=7),"6,5 a 7",IF(AND(CJ802&gt;7,CJ802&lt;=8),"7,5 a 8",IF(AND(CJ802&gt;8,CJ802&lt;=9.5),"8,5 a 9,5",IF(CJ802=10,"10","Fuera de rango"))))))))))))))))))</f>
        <v>1 a 1,5</v>
      </c>
      <c r="CL802" s="11" t="n">
        <f aca="false">IF(CK802="","",IF(OR(CK802="-6 a -5,5",CK802="-6 - -5,5"),1,IF(OR(CK802="-5 a -4,5",CK802="-5 - -4,5"),2,IF(OR(CK802="-4 a -3,5",CK802="-4 - -3,5"),3,IF(OR(CK802="-3 a -2,5",CK802="-3 - -2,5"),4,IF(OR(CK802="-2 a -1,5",CK802="-2 - -1,5"),5,IF(OR(CK802="-1 a -0,5",CK802="-1 - -0,5"),6,IF(OR(CK802="0 a 0,5",CK802="0 - 0,5"),7,IF(OR(CK802="1 a 1,5",CK802="1 - 1,5"),8,IF(CK802="2","NORMA",IF(OR(CK802="2,5 a 3",CK802="2,5 - 3"),9,IF(OR(CK802="3,5 a 4",CK802="3,5 - 4"),10,IF(OR(CK802="4,5 a 5",CK802="4,5 - 5"),11,IF(OR(CK802="5,5 a 6",CK802="5,5 - 6"),12,IF(OR(CK802="6,5 a 7",CK802="6,5 - 7"),13,IF(OR(CK802="7,5 a 8",CK802="7,5 - 8"),14,IF(OR(CK802="8,5 a 9",CK802="8,5 - 9,5",CK802="9 a 9,5"),15,IF(CK802="10",15,IF(OR(CK802="0,5 a 1",CK802="0,5 - 1"),7,"Fuera de rango")))))))))))))))))))</f>
        <v>8</v>
      </c>
      <c r="CO802" s="10" t="str">
        <f aca="false">IF(CM802&gt;0,"EME"," ")</f>
        <v> </v>
      </c>
      <c r="CQ802" s="10" t="str">
        <f aca="false">IF(CP802&gt;0,"0", " ")</f>
        <v> </v>
      </c>
      <c r="CR802" s="10" t="str">
        <f aca="false">IF(CP802&gt;0,"EME"," ")</f>
        <v> </v>
      </c>
      <c r="CS802" s="9" t="n">
        <v>0.25</v>
      </c>
      <c r="CV802" s="9" t="n">
        <v>0.25</v>
      </c>
      <c r="CY802" s="9" t="n">
        <v>0</v>
      </c>
      <c r="DB802" s="9" t="n">
        <v>0</v>
      </c>
      <c r="DC802" s="11" t="str">
        <f aca="false">IF(DB802&lt;0,"2"," ")</f>
        <v> </v>
      </c>
      <c r="DD802" s="11" t="str">
        <f aca="false">IF(DB802&lt;0,"MIO"," ")</f>
        <v> </v>
      </c>
      <c r="DE802" s="9" t="n">
        <v>-0.5</v>
      </c>
      <c r="DF802" s="10" t="str">
        <f aca="false">IF(DE802&lt;0,"3"," ")</f>
        <v>3</v>
      </c>
      <c r="DG802" s="10" t="str">
        <f aca="false">IF(DE802&lt;0,"AST"," ")</f>
        <v>AST</v>
      </c>
      <c r="DH802" s="9" t="n">
        <v>-0.5</v>
      </c>
      <c r="DI802" s="10" t="str">
        <f aca="false">IF(DH802&lt;0,"3"," ")</f>
        <v>3</v>
      </c>
      <c r="DJ802" s="10" t="str">
        <f aca="false">IF(DH802&lt;0,"AST"," ")</f>
        <v>AST</v>
      </c>
      <c r="DK802" s="9" t="n">
        <v>0</v>
      </c>
      <c r="DL802" s="10" t="str">
        <f aca="false">IF(DK802&gt;0,"4"," ")</f>
        <v> </v>
      </c>
      <c r="DM802" s="10" t="str">
        <f aca="false">IF(DK802&gt;0,"PRE"," ")</f>
        <v> </v>
      </c>
      <c r="DN802" s="9" t="n">
        <v>0</v>
      </c>
      <c r="DO802" s="10" t="str">
        <f aca="false">IF(DN802&gt;0,"4"," ")</f>
        <v> </v>
      </c>
      <c r="DP802" s="10" t="str">
        <f aca="false">IF(DN802&gt;0,"PRE"," ")</f>
        <v> </v>
      </c>
      <c r="DS802" s="12" t="str">
        <f aca="false">CONCATENATE(CO802,CU802,DA802,DG802,DM802)</f>
        <v> AST </v>
      </c>
      <c r="DT802" s="10" t="e">
        <f aca="false" t="array" ref="DT802">_xlfn.IFS(DS802="EME    ","0", DS802=" HIP   ","1", DS802="  MIO  ","2", DS802="   AST ","3", DS802="    PRE","4", DS802="EME   PRE","5", DS802=" HIP  PRE","6", DS802=" HIP AST ","7", DS802="  MIO PRE","8", DS802="  MIOAST ","9", DS802="   ASTPRE","10",DS802=" HIP ASTPRE","11", DS802="  MIOASTPRE","12", DS802="     ","0")</f>
        <v>#N/A</v>
      </c>
      <c r="DV802" s="1" t="e">
        <f aca="false" t="array" ref="DV802">_xlfn.IFS(DU802="SI","2", DU802="NO","1")</f>
        <v>#N/A</v>
      </c>
      <c r="DX802" s="11" t="str">
        <f aca="false">IF(DW802=0,"1","2")</f>
        <v>1</v>
      </c>
      <c r="DY802" s="11" t="str">
        <f aca="false" t="array" ref="DY802">_xlfn.IFS(DW802=0,"0", DW802=0.25, "1", DW802=0.5,"2", DW802=0.75,"3", DW802=1,"4",DW802=1.25,"5", DW802=1.5,"6", DW802=1.75,"7", DW802=2,"8")</f>
        <v>0</v>
      </c>
      <c r="EA802" s="11" t="str">
        <f aca="false">IF(DZ802=0,"1","2")</f>
        <v>1</v>
      </c>
      <c r="EB802" s="11" t="str">
        <f aca="false" t="array" ref="EB802">_xlfn.IFS(DZ802=0,"0", DZ802=0.25, "1", DZ802=0.5,"2", DZ802=0.75,"3", DZ802=1,"4",DZ802=1.25,"5", DZ802=1.5,"6", DZ802=1.75,"7", DZ802=2,"8")</f>
        <v>0</v>
      </c>
      <c r="ED802" s="10" t="str">
        <f aca="false">IF(EC802=0,"1","2")</f>
        <v>1</v>
      </c>
      <c r="EE802" s="11" t="str">
        <f aca="false" t="array" ref="EE802">_xlfn.IFS(EC802=0,"0", EC802=-0.25, "1", EC802=-0.5,"2", EC802=-0.75,"3", EC802=-1,"4",EC802=-1.25,"5", EC802=-1.5,"6", EC802=-1.75,"7", EC802=-2,"8", EC802=-2.25,"9",EC802=-2.5,"10", EC802=-2.75,"11", EC802=-3,"12", EC802=-3.25,"13", EC802=-3.5,"14", EC802=-3.75,"15",EC802=-4,"16")</f>
        <v>0</v>
      </c>
      <c r="EG802" s="10" t="str">
        <f aca="false">IF(EF802=0,"1","2")</f>
        <v>1</v>
      </c>
      <c r="EH802" s="11" t="str">
        <f aca="false" t="array" ref="EH802">_xlfn.IFS(EF802=0,"0", EF802=-0.25, "1", EF802=-0.5,"2", EF802=-0.75,"3", EF802=-1,"4",EF802=-1.25,"5", EF802=-1.5,"6", EF802=-1.75,"7", EF802=-2,"8", EF802=-2.25,"9",EF802=-2.5,"10", EF802=-2.75,"11", EF802=-3,"12", EF802=-3.25,"13", EF802=-3.5,"14", EF802=-3.75,"15",EF802=-4,"16")</f>
        <v>0</v>
      </c>
      <c r="EJ802" s="11" t="str">
        <f aca="false">IF(EI802=0,"1","2")</f>
        <v>1</v>
      </c>
      <c r="EK802" s="11" t="str">
        <f aca="false" t="array" ref="EK802">_xlfn.IFS(EI802=0,"0", EI802=-0.25, "1", EI802=-0.5,"2", EI802=-0.75,"3", EI802=-1,"4",EI802=-1.25,"5", EI802=-1.5,"6", EI802=-1.75,"7", EI802=-2,"8", EI802=-2.25,"9", EI802=-2.25,"9",EI802=-2.5,"10", EI802=-2.75,"11", EI802=-3,"12", EI802=-3.25,"13", EI802=-3.5,"14", EI802=-3.75,"15",EI802=-4,"16", EI802=0.25, "17", EI802=0.5, "18")</f>
        <v>0</v>
      </c>
      <c r="EM802" s="11" t="str">
        <f aca="false">IF(EL802=0,"1","2")</f>
        <v>1</v>
      </c>
      <c r="EN802" s="11" t="str">
        <f aca="false" t="array" ref="EN802">_xlfn.IFS(EL802=0.25,"17",EL802=0.5,"18", EL802=0,"0", EL802=-0.25, "1", EL802=-0.5,"2", EL802=-0.75,"3", EL802=-1,"4",EL802=-1.25,"5", EL802=-1.5,"6", EL802=-1.75,"7", EL802=-2,"8",EL802= -2.25,"9",EL802=-2.5,"10",EL802= -2.75,"11",EL802= -3,"12",EL802= -3.25,"13",EL802= -3.5,"14",EL802= -3.75,"15",EL802=-4,"16")</f>
        <v>0</v>
      </c>
      <c r="EP802" s="11" t="str">
        <f aca="false">IF(EO802=0,"1","2")</f>
        <v>1</v>
      </c>
      <c r="EQ802" s="11" t="str">
        <f aca="false" t="array" ref="EQ802">_xlfn.IFS(EO802=0,"0", EO802=0.25, "1", EO802=0.5,"2", EO802=0.75,"3", EO802=1,"4",EO802=1.25,"5", EO802=1.5,"6", EO802=1.75,"7", EO802=2,"8", EO802=2.25,"9", EO802=2.25,"9",EO802=2.5,"10", EO802=2.75,"11", EO802=3,"12", EO802=3.25,"13", EO802=3.5,"14", EO802=3.75,"15",EO802=4,"16", EO802=-0.25, "17", bq=-0.5, "18")</f>
        <v>0</v>
      </c>
      <c r="ES802" s="11" t="str">
        <f aca="false">IF(ER802=0,"1","2")</f>
        <v>1</v>
      </c>
      <c r="ET802" s="11" t="str">
        <f aca="false" t="array" ref="ET802">_xlfn.IFS(ER802=0,"0", ER802=0.25, "1", ER802=0.5,"2", ER802=0.75,"3", ER802=1,"4",ER802=1.25,"5", ER802=1.5,"6", ER802=1.75,"7", ER802=2,"8", ER802=2.25,"9", ER802=2.25,"9",ER802=2.5,"10", ER802=2.75,"11", ER802=3,"12", ER802=3.25,"13", ER802=3.5,"14", ER802=3.75,"15",ER802=4,"16", ER802=-0.25, "17", bq=-0.5, "18")</f>
        <v>0</v>
      </c>
      <c r="EV802" s="14" t="e">
        <f aca="false">VLOOKUP(EU802,LEYENDA!$G$2:$H$8,2,TRUE())</f>
        <v>#N/A</v>
      </c>
      <c r="EW802" s="14" t="e">
        <f aca="false" t="array" ref="EW802">_xlfn.IFS(EV802="0-5","1", EV802="6-12","2", EV802="13-18","3", EV802="19-24","4", EV802="25-36","5", EV802="37-48","6", EV802="49-60","7")</f>
        <v>#N/A</v>
      </c>
    </row>
    <row r="803" customFormat="false" ht="13.5" hidden="false" customHeight="false" outlineLevel="0" collapsed="false">
      <c r="A803" s="1" t="n">
        <v>315</v>
      </c>
      <c r="B803" s="2" t="n">
        <v>5</v>
      </c>
      <c r="C803" s="33" t="n">
        <v>45444</v>
      </c>
      <c r="E803" s="5" t="str">
        <f aca="false">VLOOKUP(A803,'286'!$A$3:$J$6279,10,FALSE())</f>
        <v>MANSO SAHAGÚN, MARCOS</v>
      </c>
      <c r="F803" s="4" t="str">
        <f aca="false">VLOOKUP(A803,'286'!$A$3:$I$1768,3,FALSE())</f>
        <v>MANSAMAR</v>
      </c>
      <c r="G803" s="6" t="n">
        <f aca="false">VLOOKUP(A803,'286'!$A$3:$I$1768,4,FALSE())</f>
        <v>41596</v>
      </c>
      <c r="H803" s="7" t="n">
        <f aca="false">YEAR(C803)-YEAR(G803)</f>
        <v>11</v>
      </c>
      <c r="I803" s="1" t="str">
        <f aca="false">VLOOKUP(H803,LEYENDA!$C$2:$D$6,2,TRUE())</f>
        <v>0-12</v>
      </c>
      <c r="J803" s="5" t="str">
        <f aca="false">VLOOKUP(A803,'286'!$A$3:$I$1768,7,FALSE())</f>
        <v>H</v>
      </c>
      <c r="K803" s="8" t="n">
        <f aca="false">VLOOKUP(A803,'286'!$A$3:$I$1768,2,FALSE())</f>
        <v>0</v>
      </c>
      <c r="L803" s="4" t="str">
        <f aca="false">VLOOKUP(A803,'286'!$A$3:$I$1768,8,FALSE())</f>
        <v>D</v>
      </c>
      <c r="M803" s="4" t="str">
        <f aca="false">VLOOKUP(A803,'286'!$A$3:$I$1768,9,FALSE())</f>
        <v>D</v>
      </c>
      <c r="N803" s="8" t="str">
        <f aca="false">IF(R803=O803, "MISMA","CONTRARIA")</f>
        <v>MISMA</v>
      </c>
      <c r="O803" s="8" t="str">
        <f aca="false" t="array" ref="O803">_xlfn.IFS(L803="D","1", L803="I","2")</f>
        <v>1</v>
      </c>
      <c r="P803" s="8" t="e">
        <f aca="false" t="array" ref="P803">_xlfn.IFS(K803="OD","1", K803="OI","2")</f>
        <v>#N/A</v>
      </c>
      <c r="Q803" s="1" t="str">
        <f aca="false" t="array" ref="Q803">_xlfn.IFS(J803="M","1", J803="H","2")</f>
        <v>2</v>
      </c>
      <c r="R803" s="8" t="str">
        <f aca="false" t="array" ref="R803">_xlfn.IFS(M803="D","1", M803="I","2")</f>
        <v>1</v>
      </c>
      <c r="S803" s="1" t="str">
        <f aca="false" t="array" ref="S803">_xlfn.IFS(N803="CONTRARIA", "1",N803= "MISMA","2")</f>
        <v>2</v>
      </c>
      <c r="T803" s="1" t="str">
        <f aca="false" t="array" ref="T803">_xlfn.IFS(I803="0-12","1", I803="13-24","2", I803="25-40","3", I803="41-60","4", I803="61-100","5")</f>
        <v>1</v>
      </c>
      <c r="U803" s="9" t="n">
        <v>0</v>
      </c>
      <c r="V803" s="10" t="str">
        <f aca="false">IF(U803="","",IF(AND(U803&gt;=-9,U803&lt;=-6.5),"-9 a -6,5",IF(AND(U803&gt;=-6,U803&lt;=-3.5),"-6 a -3,5",IF(AND(U803&gt;=-3,U803&lt;=-1),"-3 a -1",IF(U803=-0.5,"-0,5",IF(AND(U803&gt;=0,U803&lt;=2.5),"0 a 2,5",IF(AND(U803&gt;=3,U803&lt;=5.5),"3 a 5,5",IF(AND(U803&gt;=6,U803&lt;=8.5),"6 a 8,5",IF(AND(U803&gt;=9,U803&lt;=20),"9 a 20","Fuera de rango")))))))))</f>
        <v>0 a 2,5</v>
      </c>
      <c r="W803" s="11" t="n">
        <f aca="false">IF(V803="","",IF(V803="-9 a -6,5",2,IF(V803="-6 a -3,5",3,IF(V803="-3 a -1",4,IF(V803="-0,5","NORMA",IF(V803="0 a 2,5",5,IF(V803="3 a 5,5",6,IF(V803="6 a 8,5",7,IF(V803="9 a 20",8,"Fuera de rango")))))))))</f>
        <v>5</v>
      </c>
      <c r="X803" s="9" t="n">
        <v>8</v>
      </c>
      <c r="Y803" s="11" t="str">
        <f aca="false">IF(X803="","",IF(AND(X803&gt;=0,X803&lt;=4),"0 a 4",IF(AND(X803&gt;=4.5,X803&lt;=8.5),"4,5 a 8,5",IF(X803=9,"9",IF(AND(X803&gt;=9.5,X803&lt;=13),"9,5 a 13",IF(AND(X803&gt;=13.5,X803&lt;=20),"13,5 a 20",IF(AND(X803&gt;=20.5,X803&lt;=35),"20,5 a 35","Fuera de rango")))))))</f>
        <v>4,5 a 8,5</v>
      </c>
      <c r="Z803" s="11" t="n">
        <f aca="false">IF(Y803="","",IF(Y803="0 a 4",1,IF(Y803="4,5 a 8,5",2,IF(Y803="9","NORMA",IF(Y803="9,5 a 13",3,IF(Y803="13,5 a 20",4,IF(Y803="20,5 a 35",5,"Fuera de rango")))))))</f>
        <v>2</v>
      </c>
      <c r="AA803" s="9" t="n">
        <v>18</v>
      </c>
      <c r="AB803" s="10" t="str">
        <f aca="false">IF(AA803="","",IF(AND(AA803&gt;=0,AA803&lt;=9),"0 a 9",IF(AND(AA803&gt;=9.5,AA803&lt;=18.5),"9,5 a 18,5",IF(AA803=19,"19",IF(AND(AA803&gt;=19.5,AA803&lt;=28),"19,5 a 28",IF(AND(AA803&gt;=28.5,AA803&lt;=40),"28,5 a 40","Fuera de rango"))))))</f>
        <v>9,5 a 18,5</v>
      </c>
      <c r="AC803" s="11" t="n">
        <f aca="false" t="array" ref="AC803">_xlfn.IFS(AB803="","",AB803="0 a 9",1,AB803="9,5 a 18,5",2,AB803="19","NORMA",AB803="19,5 a 28",3,AB803="28,5 a 40",4,TRUE(),"Fuera de rango")</f>
        <v>2</v>
      </c>
      <c r="AD803" s="9" t="n">
        <v>5</v>
      </c>
      <c r="AE803" s="10" t="str">
        <f aca="false">IF(AD803="","",IF(AND(AD803&gt;=-10,AD803&lt;=0),"De -10 a 0",IF(AND(AD803&gt;=0.5,AD803&lt;=9.5),"0,5 a 9,5",IF(AD803=10,"10",IF(AND(AD803&gt;=10.5,AD803&lt;=20),"10,5 a 20",IF(AND(AD803&gt;=20.5,AD803&lt;=40),"20,5 a 40","Fuera de rango"))))))</f>
        <v>0,5 a 9,5</v>
      </c>
      <c r="AF803" s="12" t="n">
        <f aca="false">IF(AD803="","",IF(AND(AD803&gt;=-10,AD803&lt;=0),1,IF(AND(AD803&gt;=0.5,AD803&lt;=9.5),2,IF(AD803=10,"NORMA",IF(AND(AD803&gt;=10.5,AD803&lt;=20),3,IF(AND(AD803&gt;=20.5,AD803&lt;=40),4,""))))))</f>
        <v>2</v>
      </c>
      <c r="AG803" s="9" t="n">
        <v>7</v>
      </c>
      <c r="AH803" s="10" t="str">
        <f aca="false">IF(AG803="","",IF(AND(AG803&gt;=0,AG803&lt;=4),"0 a 4",IF(AND(AG803&gt;=4.5,AG803&lt;=8.5),"4,5 a 8,5",IF(AG803=9,"9",IF(AND(AG803&gt;=9.5,AG803&lt;=13),"9,5 a 13",IF(AND(AG803&gt;=13.5,AG803&lt;=25),"13,5 a 25","Fuera de rango"))))))</f>
        <v>4,5 a 8,5</v>
      </c>
      <c r="AI803" s="10" t="n">
        <f aca="false">IF(AH803="","",IF(AH803="0 a 4",1,IF(AH803="4,5 a 8,5",2,IF(AH803="9","NORMA",IF(AH803="9,5 a 13",3,IF(AH803="13,5 a 25",4,""))))))</f>
        <v>2</v>
      </c>
      <c r="AJ803" s="9" t="n">
        <v>4</v>
      </c>
      <c r="AK803" s="10" t="str">
        <f aca="false">IF(AJ803="","",IF(AND(AJ803&gt;=-15,AJ803&lt;=-10.5),"-15 a -10,5",IF(AND(AJ803&gt;=-10,AJ803&lt;=-4),"-10 a -4",IF(AND(AJ803&gt;=-4.5,AJ803&lt;=0),"-4,5 a 0",IF(AND(AJ803&gt;=0.5,AJ803&lt;=4.5),"0,5 a 4,5",IF(AJ803=5,"5",IF(AND(AJ803&gt;=5.5,AJ803&lt;=10),"5,5 a 10",IF(AND(AJ803&gt;=10.5,AJ803&lt;=20),"10,5 a 20","Fuera de rango"))))))))</f>
        <v>0,5 a 4,5</v>
      </c>
      <c r="AL803" s="11" t="n">
        <f aca="false">IF(AK803="","",IF(AK803="-15 a -10,5",1,IF(AK803="-10 a -4",2,IF(AK803="-4,5 a 0",3,IF(AK803="0,5 a 4,5",4,IF(AK803="5","NORMA",IF(AK803="5,5 a 10",5,IF(AK803="10,5 a 20",6,"Error"))))))))</f>
        <v>4</v>
      </c>
      <c r="AM803" s="9" t="n">
        <v>0</v>
      </c>
      <c r="AN803" s="10" t="str">
        <f aca="false">IF(AM803="","",IF(AND(AM803&gt;=-7.5,AM803&lt;=-5.5),"-7,5 a -5,5",IF(AND(AM803&gt;=-5,AM803&lt;=-3),"-5 a -3",IF(AND(AM803&gt;=-2.5,AM803&lt;=-0.5),"-2,5 a -0,5",IF(AM803=0,"0,00",IF(AND(AM803&gt;=0.5,AM803&lt;=2.5),"0,5 a 2,5",IF(AND(AM803&gt;=3,AM803&lt;=5),"3 a 5",IF(AND(AM803&gt;=5.5,AM803&lt;=7.5),"5,5 a 7,5",IF(AND(AM803&gt;=8,AM803&lt;=10),"8 a 10","Fuera de rango")))))))))</f>
        <v>0,00</v>
      </c>
      <c r="AO803" s="11" t="str">
        <f aca="false">IF(AN803="","",IF(AN803="-7,5 a -5,5",1,IF(AN803="-5 a -3",2,IF(AN803="-2,5 a -0,5",3,IF(AN803="0,00","NORMA",IF(AN803="0,5 a 2,5",4,IF(AN803="3 a 5",5,IF(AN803="5,5 a 7,5",6,IF(AN803="8 a 10",7,"Error")))))))))</f>
        <v>NORMA</v>
      </c>
      <c r="AP803" s="9" t="n">
        <v>-2</v>
      </c>
      <c r="AQ803" s="10" t="str">
        <f aca="false">IF(AP803="","",IF(AND(AP803&gt;=-20,AP803&lt;=-9.5),"-20 a -9,5",IF(AND(AP803&gt;=-9,AP803&lt;=-6.5),"-9 a -6,5",IF(AP803=-6,"-6",IF(AND(AP803&gt;=-5.5,AP803&lt;=-3),"-5,5 a -3",IF(AND(AP803&gt;=-2.5,AP803&lt;=0),"-2,5 a 0",IF(AND(AP803&gt;=0.5,AP803&lt;=3),"0,5 a 3",IF(AND(AP803&gt;=3.5,AP803&lt;=6),"3,5 a 6",IF(AND(AP803&gt;=6.5,AP803&lt;=9),"6,5 a 9",IF(AND(AP803&gt;=9.5,AP803&lt;=20),"9,5 a 20","Fuera de rango"))))))))))</f>
        <v>-2,5 a 0</v>
      </c>
      <c r="AR803" s="11" t="n">
        <f aca="false">IF(AQ803="","",IF(AQ803="-20 a -9,5",1,IF(AQ803="-9 a -6,5",2,IF(AQ803="-6","NORMA",IF(AQ803="-5,5 a -3",3,IF(AQ803="-2,5 a 0",4,IF(AQ803="0,5 a 3",5,IF(AQ803="3,5 a 6",6,IF(AQ803="6,5 a 9",7,IF(AQ803="9,5 a 20",8,""))))))))))</f>
        <v>4</v>
      </c>
      <c r="AS803" s="9" t="n">
        <v>3</v>
      </c>
      <c r="AT803" s="10" t="str">
        <f aca="false">IF(AS803="","",IF(AND(AS803&gt;=-16,AS803&lt;=-14),"-16 a -14",IF(AND(AS803&gt;=-13.5,AS803&lt;=-11.5),"-13,5 a -11,5",IF(AND(AS803&gt;=-11,AS803&lt;=-9),"-11 a -9",IF(AND(AS803&gt;=-8.5,AS803&lt;=-6.5),"-8,5 a -6,5",IF(AND(AS803&gt;=-6,AS803&lt;=-4),"-6 a -4",IF(AND(AS803&gt;=-3.5,AS803&lt;=-1.5),"-3,5 a -1,5",IF(AND(AS803&gt;=-1,AS803&lt;=1),"-1 a 1",IF(AND(AS803&gt;=1.5,AS803&lt;=3.5),"1,5 a 3,5",IF(AND(AS803&gt;=4,AS803&lt;=6),"4 a 6",IF(AND(AS803&gt;=6.5,AS803&lt;=8.5),"6,5 a 8,5",IF(AND(AS803&gt;=9,AS803&lt;=11),"9 a 11",IF(AND(AS803&gt;=11.5,AS803&lt;=13.5),"11,5 a 13,5",IF(AND(AS803&gt;=14,AS803&lt;=16),"14 a 16",IF(AND(AS803&gt;=16.5,AS803&lt;=18.5),"16,5 a 18,5",IF(AND(AS803&gt;=19,AS803&lt;=21),"19 a 21","Fuera de rango"))))))))))))))))</f>
        <v>1,5 a 3,5</v>
      </c>
      <c r="AU803" s="11" t="n">
        <f aca="false" t="array" ref="AU803">IF(AT803="","",_xlfn.IFS(AT803="-16 a -14",1,AT803="-13,5 a -11,5",2,AT803="-11 a -9",3,AT803="-8,5 a -6,5",4,AT803="-6 a -4",5,AT803="-3,5 a -1,5",6,AT803="-1 a 1",7,AT803="1,5 a 3,5",8,AT803="4 a 6","NORMA",AT803="6,5 a 8,5",9,AT803="9 a 11",10,AT803="11,5 a 13,5",11,AT803="14 a 16",12,AT803="16,5 a 18,5",13,AT803="19 a 21",14,TRUE(),""))</f>
        <v>8</v>
      </c>
      <c r="AV803" s="9" t="n">
        <v>0.25</v>
      </c>
      <c r="AW803" s="10" t="str">
        <f aca="false">IF(AV803="","",IF(AND(AV803&gt;=-1,AV803&lt;=-0.5),"-1 a -0,5",IF(AND(AV803&gt;-0.5,AV803&lt;=0),"De -0,5 a 0",IF(AND(AV803&gt;=0.25,AV803&lt;=0.75),"0,25 a 0,75",IF(AND(AV803&gt;=1,AV803&lt;=1.5),"1 a 1,5",IF(AND(AV803&gt;=1.75,AV803&lt;=2.25),"1,75 a 2,25",IF(AND(AV803&gt;=2.5,AV803&lt;=3),"2,5 a 3",IF(AND(AV803&gt;=3.25,AV803&lt;=3.75),"3,25 a 3,75","Fuera de rango"))))))))</f>
        <v>0,25 a 0,75</v>
      </c>
      <c r="AX803" s="10" t="str">
        <f aca="false">IF(AW803="","",IF(OR(AW803="-1 a -0,5",AW803="-1 a -0.5"),1,IF(OR(AW803="De -0,5 a 0",AW803="-0,5 a 0",AW803="De -0.5 a 0"),2,IF(OR(AW803="0,25 a 0,75",AW803="0.25 a 0.75"),"NORMA",IF(OR(AW803="1 a 1,5",AW803="1 a 1.5"),3,IF(OR(AW803="1,75 a 2,25",AW803="1.75 a 2.25"),4,IF(OR(AW803="2,5 a 3",AW803="2.5 a 3"),5,IF(OR(AW803="3,25 a 3,75",AW803="3.25 a 3.75"),6,""))))))))</f>
        <v>NORMA</v>
      </c>
      <c r="AY803" s="9" t="n">
        <v>-3</v>
      </c>
      <c r="AZ803" s="10" t="str">
        <f aca="false">IF(AY803="","",IF(AND(AY803&gt;=-20,AY803&lt;=-9.5),"-20 a -9,5",IF(AND(AY803&gt;=-9,AY803&lt;=-6.5),"-9 a -6,5",IF(AY803=-6,"-6",IF(AND(AY803&gt;=-5.5,AY803&lt;=-3),"-5,5 a -3",IF(AND(AY803&gt;=-2.5,AY803&lt;=0),"-2,5 a 0",IF(AND(AY803&gt;=0.5,AY803&lt;=3),"0,5 a 3",IF(AND(AY803&gt;=3.5,AY803&lt;=6),"3,5 a 6","Fuera de rango"))))))))</f>
        <v>-5,5 a -3</v>
      </c>
      <c r="BA803" s="11" t="n">
        <f aca="false">IF(AZ803="","",IF(AZ803="-20 a -9,5",1,IF(AZ803="-9 a -6,5",2,IF(AZ803="-6","NORMA",IF(AZ803="-5,5 a -3",3,IF(AZ803="-2,5 a 0",4,IF(AZ803="0,5 a 3",5,IF(AZ803="3,5 a 6",6,""))))))))</f>
        <v>3</v>
      </c>
      <c r="BB803" s="9" t="n">
        <v>0</v>
      </c>
      <c r="BC803" s="10" t="str">
        <f aca="false" t="array" ref="BC803">IF(BB803="","",_xlfn.IFS(AND(BB803&gt;=0,BB803&lt;=2),"0 a 2",AND(BB803&gt;=2.5,BB803&lt;=4.5),"2,5 a 4,5",AND(BB803&gt;=5,BB803&lt;=7),"5 a 7",AND(BB803&gt;=7.5,BB803&lt;=9.5),"7,5 a 9,5",AND(BB803&gt;=10,BB803&lt;=12),"10 a 12",AND(BB803&gt;=12.5,BB803&lt;=14.5),"12,5 a 14,5",BB803=15,"15",AND(BB803&gt;=15.5,BB803&lt;=17.5),"15,5 a 17,5",AND(BB803&gt;=18,BB803&lt;=20),"18 a 20",AND(BB803&gt;=20.5,BB803&lt;=22.5),"20,5 a 22,5",AND(BB803&gt;=23,BB803&lt;=25),"23 a 25",TRUE(),"Fuera de rango"))</f>
        <v>0 a 2</v>
      </c>
      <c r="BD803" s="11" t="n">
        <f aca="false" t="array" ref="BD803">IF(BC803="","",_xlfn.IFS(BC803="0 a 2",1,BC803="2,5 a 4,5",2,BC803="5 a 7",3,BC803="7,5 a 9,5",4,BC803="10 a 12",5,BC803="12,5 a 14,5",6,BC803="15","NORMA",BC803="15,5 a 17,5",7,BC803="18 a 20",8,BC803="20,5 a 22,5",9,BC803="23 a 25",10,TRUE(),"Fuera de rango"))</f>
        <v>1</v>
      </c>
      <c r="BE803" s="9" t="n">
        <v>19</v>
      </c>
      <c r="BF803" s="10" t="str">
        <f aca="false">IF(BE803="","",IF(AND(BE803&gt;=-20,BE803&lt;=-10),"-20 a -10",IF(AND(BE803&gt;=-9.5,BE803&lt;=0.5),"-9,5 a 0,5",IF(AND(BE803&gt;=1,BE803&lt;=11),"1 a 11",IF(AND(BE803&gt;=11.5,BE803&lt;=20.5),"11,5 a 20,5",IF(BE803=21,"21",IF(AND(BE803&gt;=21.5,BE803&lt;=31.5),"21,5 a 31,5",IF(AND(BE803&gt;=32,BE803&lt;=42),"32 a 42","Fuera de rango"))))))))</f>
        <v>11,5 a 20,5</v>
      </c>
      <c r="BG803" s="11" t="n">
        <f aca="false">IF(BF803="","",IF(BF803="-20 a -10",1,IF(BF803="-9,5 a 0,5",2,IF(BF803="1 a 11",3,IF(BF803="11,5 a 20,5",4,IF(BF803="21","NORMA",IF(BF803="21,5 a 31,5",5,IF(BF803="32 a 42",6,""))))))))</f>
        <v>4</v>
      </c>
      <c r="BH803" s="9" t="n">
        <v>12</v>
      </c>
      <c r="BI803" s="10" t="str">
        <f aca="false">IF(BH803="","",IF(AND(BH803&gt;=-20,BH803&lt;=-15),"-20 a -15",IF(AND(BH803&gt;=-14.5,BH803&lt;=-9.5),"-14,5 a -9,5",IF(AND(BH803&gt;=-9,BH803&lt;=-4),"-9 a -4",IF(AND(BH803&gt;=-3.5,BH803&lt;=2.5),"-3,5 a 2,5",IF(AND(BH803&gt;=3,BH803&lt;=8),"3 a 8",IF(AND(BH803&gt;=8.5,BH803&lt;=14.5),"8,5 a 14,5",IF(BH803=15,"15",IF(AND(BH803&gt;=15.5,BH803&lt;=20.5),"15,5 a 20,5",IF(AND(BH803&gt;=21,BH803&lt;=26),"21 a 26","Fuera de rango"))))))))))</f>
        <v>8,5 a 14,5</v>
      </c>
      <c r="BJ803" s="11" t="n">
        <f aca="false">IF(BI803="","",IF(BI803="-20 a -15",1,IF(BI803="-14,5 a -9,5",2,IF(BI803="-9 a -4",3,IF(BI803="-3,5 a 2,5",4,IF(BI803="3 a 8",5,IF(BI803="8,5 a 14,5",6,IF(BI803="15","NORMA",IF(BI803="15,5 a 20,5",7,IF(BI803="21 a 26",8,IF(BI803="26,5 a 31,5",9,"")))))))))))</f>
        <v>6</v>
      </c>
      <c r="BK803" s="9" t="n">
        <v>10</v>
      </c>
      <c r="BL803" s="10" t="str">
        <f aca="false">IF(BK803="","",IF(AND(BK803&gt;=0,BK803&lt;=2),"0 - 2",IF(AND(BK803&gt;=2.5,BK803&lt;=4.5),"2,5 - 4,5",IF(AND(BK803&gt;=5,BK803&lt;=7),"5 - 7",IF(AND(BK803&gt;=7.5,BK803&lt;=9.5),"7,5 - 9,5",IF(AND(BK803&gt;=10,BK803&lt;=12),"10 - 12",IF(AND(BK803&gt;=12.5,BK803&lt;=13.5),"12,5 - 13,5",IF(BK803=14,"14",IF(AND(BK803&gt;=14.5,BK803&lt;=16.5),"14,5 - 16,5",IF(AND(BK803&gt;=17,BK803&lt;=19),"17 - 19",IF(AND(BK803&gt;=19.5,BK803&lt;=21.5),"19,5 - 21,5",IF(AND(BK803&gt;=22,BK803&lt;=24),"22 - 24",IF(AND(BK803&gt;=24.5,BK803&lt;=26.5),"24,5 - 26,5",IF(AND(BK803&gt;=27,BK803&lt;=29),"27 - 29",IF(AND(BK803&gt;=29.5,BK803&lt;=30),"29,5 - 30","Fuera de rango")))))))))))))))</f>
        <v>10 - 12</v>
      </c>
      <c r="BM803" s="11" t="n">
        <f aca="false">IF(BL803="","",IF(BL803="0 - 2",1,IF(BL803="2,5 - 4,5",2,IF(BL803="5 - 7",3,IF(BL803="7,5 - 9,5",4,IF(BL803="10 - 12",5,IF(BL803="12,5 - 13,5",6,IF(BL803="14","NORMA",IF(BL803="14,5 - 16,5",7,IF(BL803="17 - 19",8,IF(BL803="19,5 - 21,5",9,IF(BL803="22 - 24",10,IF(BL803="24,5 - 26,5",11,IF(BL803="27 - 29",12,IF(BL803="29,5 - 30",13,"")))))))))))))))</f>
        <v>5</v>
      </c>
      <c r="BN803" s="9" t="n">
        <v>15</v>
      </c>
      <c r="BO803" s="11" t="str">
        <f aca="false">IF(BN803="","",IF(AND(BN803&gt;=-20,BN803&lt;=-10),"-20 a -10",IF(AND(BN803&gt;=-9.5,BN803&lt;=0.5),"-9,5 a 0,5",IF(AND(BN803&gt;=1,BN803&lt;=11),"1 a 11",IF(AND(BN803&gt;=11.5,BN803&lt;=21.5),"11,5 a 21,5",IF(BN803=22,"22",IF(AND(BN803&gt;=22.5,BN803&lt;=32.5),"22,5 a 32,5",IF(AND(BN803&gt;=33,BN803&lt;=43),"33 a 43","Fuera de rango"))))))))</f>
        <v>11,5 a 21,5</v>
      </c>
      <c r="BP803" s="11" t="n">
        <f aca="false">IF(BO803="","",IF(BO803="-20 a -10",1,IF(BO803="-9,5 a 0,5",2,IF(BO803="1 a 11",3,IF(BO803="11,5 a 21,5",4,IF(BO803="22","NORMA",IF(BO803="22,5 a 32,5",5,IF(BO803="33 a 43",6,""))))))))</f>
        <v>4</v>
      </c>
      <c r="BQ803" s="9" t="n">
        <v>6</v>
      </c>
      <c r="BR803" s="10" t="str">
        <f aca="false">IF(BQ803="","",IF(AND(BQ803&gt;=-20,BQ803&lt;=-15),"-20 a -15",IF(AND(BQ803&gt;=-14.5,BQ803&lt;=-9.5),"-14,5 a -9,5",IF(AND(BQ803&gt;=-9,BQ803&lt;=-4),"-9 a -4",IF(AND(BQ803&gt;=-3.5,BQ803&lt;=2.5),"-3,5 a 2,5",IF(AND(BQ803&gt;=3,BQ803&lt;=8),"3 a 8",IF(AND(BQ803&gt;=8.5,BQ803&lt;=13.5),"8,5 a 13,5",IF(AND(BQ803&gt;=14,BQ803&lt;=17.5),"14 a 17,5",IF(BQ803=18,"18",IF(AND(BQ803&gt;=18.5,BQ803&lt;=23.5),"18,5 a 23,5",IF(AND(BQ803&gt;=24,BQ803&lt;=29),"24 a 29",IF(AND(BQ803&gt;=29.5,BQ803&lt;=34.5),"29,5 a 34,5",IF(AND(BQ803&gt;=35,BQ803&lt;=40),"35 a 40","Fuera de rango")))))))))))))</f>
        <v>3 a 8</v>
      </c>
      <c r="BS803" s="11" t="n">
        <f aca="false">IF(BR803="","",IF(BR803="-20 a -15",1,IF(BR803="-14,5 a -9,5",2,IF(BR803="-9 a -4",3,IF(BR803="-3,5 a 2,5",4,IF(BR803="3 a 8",5,IF(BR803="8,5 a 13,5",6,IF(BR803="14 a 17,5",7,IF(BR803="18","NORMA",IF(BR803="18,5 a 23,5",8,IF(BR803="24 a 29",9,IF(BR803="29,5 a 34,5",10,IF(BR803="35 a 40",11,"")))))))))))))</f>
        <v>5</v>
      </c>
      <c r="BT803" s="9" t="n">
        <v>0</v>
      </c>
      <c r="BU803" s="10" t="str">
        <f aca="false">IF(BT803="","",IF(AND(BT803&gt;=-20,BT803&lt;=-18),"-20 a -18",IF(AND(BT803&gt;=-17.5,BT803&lt;=-15.5),"-17,5 a -15,5",IF(AND(BT803&gt;=-15,BT803&lt;=-13),"-15 a -13",IF(AND(BT803&gt;=-12.5,BT803&lt;=-10.5),"-12,5 a -10,5",IF(AND(BT803&gt;=-10,BT803&lt;=-8),"-10 a -8",IF(AND(BT803&gt;=-7.5,BT803&lt;=-5.5),"-7,5 a -5,5",IF(AND(BT803&gt;=-5,BT803&lt;=-3),"-5 a -3",IF(AND(BT803&gt;=-2.5,BT803&lt;=-0.5),"-2,5 a -0,5",IF(BT803=0,"0",IF(AND(BT803&gt;=0.5,BT803&lt;=2.5),"0,5 a 2,5",IF(AND(BT803&gt;=3,BT803&lt;=5),"3 a 5",IF(AND(BT803&gt;=5.5,BT803&lt;=7.5),"5,5 a 7,5",IF(AND(BT803&gt;=8,BT803&lt;=10),"8 a 10",IF(AND(BT803&gt;=10.5,BT803&lt;=12.5),"10,5 a 12,5",IF(AND(BT803&gt;=13,BT803&lt;=15),"13 a 15",IF(AND(BT803&gt;=15.5,BT803&lt;=17.5),"15,5 a 17,5",IF(AND(BT803&gt;=18,BT803&lt;=20),"18 a 20","Fuera de rango"))))))))))))))))))</f>
        <v>0</v>
      </c>
      <c r="BV803" s="11" t="str">
        <f aca="false">IF(BT803="","",IF(BT803=0,"NORMA",IF(AND(BT803&gt;=-20,BT803&lt;=-18),2,IF(AND(BT803&gt;=-17.5,BT803&lt;=-15.5),2,IF(AND(BT803&gt;=-15,BT803&lt;=-13),3,IF(AND(BT803&gt;=-12.5,BT803&lt;=-10.5),4,IF(AND(BT803&gt;=-10,BT803&lt;=-8),5,IF(AND(BT803&gt;=-7.5,BT803&lt;=-5.5),6,IF(AND(BT803&gt;=-5,BT803&lt;=-3),7,IF(AND(BT803&gt;=-2.5,BT803&lt;=-0.5),8,IF(AND(BT803&gt;=0.5,BT803&lt;=2.5),9,IF(AND(BT803&gt;=3,BT803&lt;=5),10,IF(AND(BT803&gt;=5.5,BT803&lt;=7.5),11,IF(AND(BT803&gt;=8,BT803&lt;=10),12,IF(AND(BT803&gt;=10.5,BT803&lt;=12.5),13,IF(AND(BT803&gt;=13,BT803&lt;=15),14,IF(AND(BT803&gt;=15.5,BT803&lt;=17.5),15,IF(AND(BT803&gt;=18,BT803&lt;=20),16,"Fuera de rango"))))))))))))))))))</f>
        <v>NORMA</v>
      </c>
      <c r="BW803" s="9" t="n">
        <v>-8.5</v>
      </c>
      <c r="BX803" s="10" t="n">
        <f aca="false">18.5- (0.3*H803)</f>
        <v>15.2</v>
      </c>
      <c r="BY803" s="10" t="n">
        <f aca="false">(BW803)-(BX803)</f>
        <v>-23.7</v>
      </c>
      <c r="BZ803" s="10" t="str">
        <f aca="false">IF(BY803="","",IF(BY803&lt;-27.5,"De -30 a -28",IF(BY803&lt;-25,"De -27,5 a -25,5",IF(BY803&lt;-22.5,"De -25 a -23",IF(BY803&lt;-20,"De -22,5 a -20,5",IF(BY803&lt;-17.5,"De -20 a -18",IF(BY803&lt;-15,"De -17,5 a -15,5",IF(BY803&lt;-12.5,"De -15 a -13",IF(BY803&lt;-10,"De -12,5 a -10,5",IF(BY803&lt;-7.5,"De -10 a -8",IF(BY803&lt;-5,"De -7,5 a -5,5",IF(BY803&lt;-2.5,"De -5 a -3",IF(BY803&lt;0,"De -2,5 a -0,5",IF(BY803&lt;2.5,"De 0 a 2",IF(BY803&lt;5,"De 2,5 a 4,5",IF(BY803&lt;7.5,"De 5 a 7",IF(BY803&lt;10,"De 7,5 a 9,5",IF(BY803&lt;12.5,"De 10 a 12",IF(BY803&lt;15,"De 12,5 a 14,5",IF(BY803&lt;17.5,"De 15 a 17",IF(BY803&lt;20,"De 17,5 a 19,5",IF(BY803&lt;22.5,"De 20 a 22",IF(BY803&lt;25,"De 22,5 a 24,5",IF(BY803&lt;27.5,"De 25 a 27","De 27,5 a 30"))))))))))))))))))))))))</f>
        <v>De -25 a -23</v>
      </c>
      <c r="CA803" s="12" t="n">
        <f aca="false">IF(BY803="","",IF(BY803&lt;=-28,1,IF(BY803&lt;=-25.5,2,IF(BY803&lt;=-23,3,IF(BY803&lt;=-20.5,4,IF(BY803&lt;=-18,5,IF(BY803&lt;=-15.5,6,IF(BY803&lt;=-13,7,IF(BY803&lt;=-10.5,8,IF(BY803&lt;=-8,9,IF(BY803&lt;=-5.5,10,IF(BY803&lt;=-3,11,IF(BY803&lt;=-0.5,12,IF(BY803&lt;=2,13,IF(BY803&lt;=4.5,14,IF(BY803&lt;=7,15,IF(BY803&lt;=9.5,16,IF(BY803&lt;=12,17,IF(BY803&lt;=14.5,18,IF(BY803&lt;=17,19,IF(BY803&lt;=19.5,20,IF(BY803&lt;=22,21,IF(BY803&lt;=24.5,22,IF(BY803&lt;=27,23,IF(BY803&lt;=30,24,"Fuera de rango")))))))))))))))))))))))))</f>
        <v>3</v>
      </c>
      <c r="CB803" s="9" t="n">
        <v>-7.75</v>
      </c>
      <c r="CC803" s="10" t="n">
        <f aca="false">18.5- (0.3*H803)</f>
        <v>15.2</v>
      </c>
      <c r="CD803" s="10" t="n">
        <f aca="false">(CB803)-(CC803)</f>
        <v>-22.95</v>
      </c>
      <c r="CE803" s="10" t="str">
        <f aca="false">IF(CD803="","",IF(CD803&lt;-27.5,"De -30 a -28",IF(CD803&lt;-25,"De -27,5 a -25,5",IF(CD803&lt;-22.5,"De -25 a -23",IF(CD803&lt;-20,"De -22,5 a -20,5",IF(CD803&lt;-17.5,"De -20 a -18",IF(CD803&lt;-15,"De -17,5 a -15,5",IF(CD803&lt;-12.5,"De -15 a -13",IF(CD803&lt;-10,"De -12,5 a -10,5",IF(CD803&lt;-7.5,"De -10 a -8",IF(CD803&lt;-5,"De -7,5 a -5,5",IF(CD803&lt;-2.5,"De -5 a -3",IF(CD803&lt;0,"De -2,5 a -0,5",IF(CD803&lt;=2,"De 0 a 2",IF(CD803&lt;=4.5,"De 2,5 a 4,5",IF(CD803&lt;=7,"De 5 a 7",IF(CD803&lt;=9.5,"De 7,5 a 9,5",IF(CD803&lt;=12,"De 10 a 12",IF(CD803&lt;=14.5,"De 12,5 a 14,5",IF(CD803&lt;=17,"De 15 a 17",IF(CD803&lt;=19.5,"De 17,5 a 19,5",IF(CD803&lt;=22,"De 20 a 22",IF(CD803&lt;=24.5,"De 22,5 a 24,5",IF(CD803&lt;=27,"De 25 a 27","De 27,5 a 30"))))))))))))))))))))))))</f>
        <v>De -25 a -23</v>
      </c>
      <c r="CF803" s="12" t="n">
        <f aca="false">IF(CD803="","",IF(CD803&lt;-27.5,1,IF(CD803&lt;-25,2,IF(CD803&lt;-22.5,3,IF(CD803&lt;-20,4,IF(CD803&lt;-17.5,5,IF(CD803&lt;-15,6,IF(CD803&lt;-12.5,7,IF(CD803&lt;-10,8,IF(CD803&lt;-7.5,9,IF(CD803&lt;-5,10,IF(CD803&lt;-2.5,11,IF(CD803&lt;0,12,IF(CD803&lt;2.5,13,IF(CD803&lt;5,14,IF(CD803&lt;7.5,15,IF(CD803&lt;10,16,IF(CD803&lt;12.5,17,IF(CD803&lt;15,18,IF(CD803&lt;17.5,19,IF(CD803&lt;20,20,IF(CD803&lt;22.5,21,IF(CD803&lt;25,22,IF(CD803&lt;27.5,23,24))))))))))))))))))))))))</f>
        <v>3</v>
      </c>
      <c r="CG803" s="9" t="n">
        <v>-4.25</v>
      </c>
      <c r="CH803" s="10" t="str">
        <f aca="false">IF(CG803="","",IF(AND(CG803&gt;=-10,CG803&lt;=-9.5),"-10 a -9,5",IF(AND(CG803&gt;-9.5,CG803&lt;=-8.5),"-9 a -8,5",IF(AND(CG803&gt;-8.5,CG803&lt;=-7.5),"-8 a -7,5",IF(AND(CG803&gt;-7.5,CG803&lt;=-6.5),"-7 a -6,5",IF(AND(CG803&gt;-6.5,CG803&lt;=-5.5),"-6 a -5,5",IF(AND(CG803&gt;-5.5,CG803&lt;=-4.5),"-5 a -4,5",IF(AND(CG803&gt;-4.5,CG803&lt;=-3.5),"-4 a -3,5",IF(AND(CG803&gt;-3.5,CG803&lt;=-2.5),"-3 a -2,5",IF(CG803=-2.25,"-2,25",IF(AND(CG803&gt;-2.5,CG803&lt;=-1.5),"-2 a -1,5",IF(AND(CG803&gt;-1.5,CG803&lt;=-0.5),"-1 a -0,5",IF(AND(CG803&gt;-0.5,CG803&lt;=0.5),"0 a 0,5",IF(AND(CG803&gt;0.5,CG803&lt;=1.5),"1 a 1,5",IF(AND(CG803&gt;1.5,CG803&lt;=2.5),"2 a 2,5",IF(AND(CG803&gt;2.5,CG803&lt;=3.5),"3 a 3,5",IF(AND(CG803&gt;3.5,CG803&lt;=4.5),"4 a 4,5",IF(AND(CG803&gt;4.5,CG803&lt;=5.5),"5 a 5,5",IF(AND(CG803&gt;5.5,CG803&lt;=6.5),"6 a 6,5",IF(AND(CG803&gt;6.5,CG803&lt;=7.5),"7 a 7,5",IF(AND(CG803&gt;7.5,CG803&lt;=8.5),"8 a 8,5",IF(AND(CG803&gt;8.5,CG803&lt;=9.5),"9 a 9,5",IF(CG803&gt;=10,"10","Fuera de rango")))))))))))))))))))))))</f>
        <v>-4 a -3,5</v>
      </c>
      <c r="CI803" s="11" t="n">
        <f aca="false">IF(CG803="","",IF(CG803=-2.25,"NORMA",IF(CG803&lt;=-9.5,1,IF(CG803&lt;=-8.5,2,IF(CG803&lt;=-7.5,3,IF(CG803&lt;=-6.5,4,IF(CG803&lt;=-5.5,5,IF(CG803&lt;=-4.5,6,IF(CG803&lt;=-3.5,7,IF(CG803&lt;=-2.5,8,IF(CG803&lt;=-1.5,9,IF(CG803&lt;=-0.5,10,IF(CG803&lt;=0.5,11,IF(CG803&lt;=1.5,12,IF(CG803&lt;=2.5,13,IF(CG803&lt;=3.5,14,IF(CG803&lt;=4.5,15,IF(CG803&lt;=5.5,16,IF(CG803&lt;=6.5,17,IF(CG803&lt;=7.5,18,IF(CG803&lt;=8.5,19,IF(CG803&lt;=9.5,20,IF(CG803=10,21,"Fuera de rango")))))))))))))))))))))))</f>
        <v>7</v>
      </c>
      <c r="CJ803" s="9" t="n">
        <v>2</v>
      </c>
      <c r="CK803" s="10" t="str">
        <f aca="false">IF(CJ803="","",IF(AND(CJ803&gt;=-6,CJ803&lt;=-5.5),"-6 a -5,5",IF(AND(CJ803&gt;-5.5,CJ803&lt;=-4.5),"-5 a -4,5",IF(AND(CJ803&gt;-4.5,CJ803&lt;=-3.5),"-4 a -3,5",IF(AND(CJ803&gt;-3.5,CJ803&lt;=-2.5),"-3 a -2,5",IF(AND(CJ803&gt;-2.5,CJ803&lt;=-1.5),"-2 a -1,5",IF(AND(CJ803&gt;-1.5,CJ803&lt;=-0.5),"-1 a -0,5",IF(AND(CJ803&gt;-0.5,CJ803&lt;=0.5),"0 a 0,5",IF(AND(CJ803&gt;0.5,CJ803&lt;=1.5),"1 a 1,5",IF(AND(CJ803&gt;1.5,CJ803&lt;2.5),"2",IF(AND(CJ803&gt;=2.5,CJ803&lt;=3),"2,5 a 3",IF(AND(CJ803&gt;3,CJ803&lt;=4),"3,5 a 4",IF(AND(CJ803&gt;4,CJ803&lt;=5),"4,5 a 5",IF(AND(CJ803&gt;5,CJ803&lt;=6),"5,5 a 6",IF(AND(CJ803&gt;6,CJ803&lt;=7),"6,5 a 7",IF(AND(CJ803&gt;7,CJ803&lt;=8),"7,5 a 8",IF(AND(CJ803&gt;8,CJ803&lt;=9.5),"8,5 a 9,5",IF(CJ803=10,"10","Fuera de rango"))))))))))))))))))</f>
        <v>2</v>
      </c>
      <c r="CL803" s="11" t="str">
        <f aca="false">IF(CK803="","",IF(OR(CK803="-6 a -5,5",CK803="-6 - -5,5"),1,IF(OR(CK803="-5 a -4,5",CK803="-5 - -4,5"),2,IF(OR(CK803="-4 a -3,5",CK803="-4 - -3,5"),3,IF(OR(CK803="-3 a -2,5",CK803="-3 - -2,5"),4,IF(OR(CK803="-2 a -1,5",CK803="-2 - -1,5"),5,IF(OR(CK803="-1 a -0,5",CK803="-1 - -0,5"),6,IF(OR(CK803="0 a 0,5",CK803="0 - 0,5"),7,IF(OR(CK803="1 a 1,5",CK803="1 - 1,5"),8,IF(CK803="2","NORMA",IF(OR(CK803="2,5 a 3",CK803="2,5 - 3"),9,IF(OR(CK803="3,5 a 4",CK803="3,5 - 4"),10,IF(OR(CK803="4,5 a 5",CK803="4,5 - 5"),11,IF(OR(CK803="5,5 a 6",CK803="5,5 - 6"),12,IF(OR(CK803="6,5 a 7",CK803="6,5 - 7"),13,IF(OR(CK803="7,5 a 8",CK803="7,5 - 8"),14,IF(OR(CK803="8,5 a 9",CK803="8,5 - 9,5",CK803="9 a 9,5"),15,IF(CK803="10",15,IF(OR(CK803="0,5 a 1",CK803="0,5 - 1"),7,"Fuera de rango")))))))))))))))))))</f>
        <v>NORMA</v>
      </c>
      <c r="CO803" s="10" t="str">
        <f aca="false">IF(CM803&gt;0,"EME"," ")</f>
        <v> </v>
      </c>
      <c r="CQ803" s="10" t="str">
        <f aca="false">IF(CP803&gt;0,"0", " ")</f>
        <v> </v>
      </c>
      <c r="CR803" s="10" t="str">
        <f aca="false">IF(CP803&gt;0,"EME"," ")</f>
        <v> </v>
      </c>
      <c r="CS803" s="9" t="n">
        <v>0</v>
      </c>
      <c r="CV803" s="9" t="n">
        <v>0</v>
      </c>
      <c r="CY803" s="9" t="n">
        <v>-0.25</v>
      </c>
      <c r="DB803" s="9" t="n">
        <v>0</v>
      </c>
      <c r="DC803" s="11" t="str">
        <f aca="false">IF(DB803&lt;0,"2"," ")</f>
        <v> </v>
      </c>
      <c r="DD803" s="11" t="str">
        <f aca="false">IF(DB803&lt;0,"MIO"," ")</f>
        <v> </v>
      </c>
      <c r="DE803" s="9" t="n">
        <v>-0.5</v>
      </c>
      <c r="DF803" s="10" t="str">
        <f aca="false">IF(DE803&lt;0,"3"," ")</f>
        <v>3</v>
      </c>
      <c r="DG803" s="10" t="str">
        <f aca="false">IF(DE803&lt;0,"AST"," ")</f>
        <v>AST</v>
      </c>
      <c r="DH803" s="9" t="n">
        <v>-0.5</v>
      </c>
      <c r="DI803" s="10" t="str">
        <f aca="false">IF(DH803&lt;0,"3"," ")</f>
        <v>3</v>
      </c>
      <c r="DJ803" s="10" t="str">
        <f aca="false">IF(DH803&lt;0,"AST"," ")</f>
        <v>AST</v>
      </c>
      <c r="DK803" s="9" t="n">
        <v>0</v>
      </c>
      <c r="DL803" s="10" t="str">
        <f aca="false">IF(DK803&gt;0,"4"," ")</f>
        <v> </v>
      </c>
      <c r="DM803" s="10" t="str">
        <f aca="false">IF(DK803&gt;0,"PRE"," ")</f>
        <v> </v>
      </c>
      <c r="DN803" s="9" t="n">
        <v>0</v>
      </c>
      <c r="DO803" s="10" t="str">
        <f aca="false">IF(DN803&gt;0,"4"," ")</f>
        <v> </v>
      </c>
      <c r="DP803" s="10" t="str">
        <f aca="false">IF(DN803&gt;0,"PRE"," ")</f>
        <v> </v>
      </c>
      <c r="DS803" s="12" t="str">
        <f aca="false">CONCATENATE(CO803,CU803,DA803,DG803,DM803)</f>
        <v> AST </v>
      </c>
      <c r="DT803" s="10" t="e">
        <f aca="false" t="array" ref="DT803">_xlfn.IFS(DS803="EME    ","0", DS803=" HIP   ","1", DS803="  MIO  ","2", DS803="   AST ","3", DS803="    PRE","4", DS803="EME   PRE","5", DS803=" HIP  PRE","6", DS803=" HIP AST ","7", DS803="  MIO PRE","8", DS803="  MIOAST ","9", DS803="   ASTPRE","10",DS803=" HIP ASTPRE","11", DS803="  MIOASTPRE","12", DS803="     ","0")</f>
        <v>#N/A</v>
      </c>
      <c r="DV803" s="1" t="e">
        <f aca="false" t="array" ref="DV803">_xlfn.IFS(DU803="SI","2", DU803="NO","1")</f>
        <v>#N/A</v>
      </c>
      <c r="DX803" s="11" t="str">
        <f aca="false">IF(DW803=0,"1","2")</f>
        <v>1</v>
      </c>
      <c r="DY803" s="11" t="str">
        <f aca="false" t="array" ref="DY803">_xlfn.IFS(DW803=0,"0", DW803=0.25, "1", DW803=0.5,"2", DW803=0.75,"3", DW803=1,"4",DW803=1.25,"5", DW803=1.5,"6", DW803=1.75,"7", DW803=2,"8")</f>
        <v>0</v>
      </c>
      <c r="EA803" s="11" t="str">
        <f aca="false">IF(DZ803=0,"1","2")</f>
        <v>1</v>
      </c>
      <c r="EB803" s="11" t="str">
        <f aca="false" t="array" ref="EB803">_xlfn.IFS(DZ803=0,"0", DZ803=0.25, "1", DZ803=0.5,"2", DZ803=0.75,"3", DZ803=1,"4",DZ803=1.25,"5", DZ803=1.5,"6", DZ803=1.75,"7", DZ803=2,"8")</f>
        <v>0</v>
      </c>
      <c r="ED803" s="10" t="str">
        <f aca="false">IF(EC803=0,"1","2")</f>
        <v>1</v>
      </c>
      <c r="EE803" s="11" t="str">
        <f aca="false" t="array" ref="EE803">_xlfn.IFS(EC803=0,"0", EC803=-0.25, "1", EC803=-0.5,"2", EC803=-0.75,"3", EC803=-1,"4",EC803=-1.25,"5", EC803=-1.5,"6", EC803=-1.75,"7", EC803=-2,"8", EC803=-2.25,"9",EC803=-2.5,"10", EC803=-2.75,"11", EC803=-3,"12", EC803=-3.25,"13", EC803=-3.5,"14", EC803=-3.75,"15",EC803=-4,"16")</f>
        <v>0</v>
      </c>
      <c r="EG803" s="10" t="str">
        <f aca="false">IF(EF803=0,"1","2")</f>
        <v>1</v>
      </c>
      <c r="EH803" s="11" t="str">
        <f aca="false" t="array" ref="EH803">_xlfn.IFS(EF803=0,"0", EF803=-0.25, "1", EF803=-0.5,"2", EF803=-0.75,"3", EF803=-1,"4",EF803=-1.25,"5", EF803=-1.5,"6", EF803=-1.75,"7", EF803=-2,"8", EF803=-2.25,"9",EF803=-2.5,"10", EF803=-2.75,"11", EF803=-3,"12", EF803=-3.25,"13", EF803=-3.5,"14", EF803=-3.75,"15",EF803=-4,"16")</f>
        <v>0</v>
      </c>
      <c r="EJ803" s="11" t="str">
        <f aca="false">IF(EI803=0,"1","2")</f>
        <v>1</v>
      </c>
      <c r="EK803" s="11" t="str">
        <f aca="false" t="array" ref="EK803">_xlfn.IFS(EI803=0,"0", EI803=-0.25, "1", EI803=-0.5,"2", EI803=-0.75,"3", EI803=-1,"4",EI803=-1.25,"5", EI803=-1.5,"6", EI803=-1.75,"7", EI803=-2,"8", EI803=-2.25,"9", EI803=-2.25,"9",EI803=-2.5,"10", EI803=-2.75,"11", EI803=-3,"12", EI803=-3.25,"13", EI803=-3.5,"14", EI803=-3.75,"15",EI803=-4,"16", EI803=0.25, "17", EI803=0.5, "18")</f>
        <v>0</v>
      </c>
      <c r="EM803" s="11" t="str">
        <f aca="false">IF(EL803=0,"1","2")</f>
        <v>1</v>
      </c>
      <c r="EN803" s="11" t="str">
        <f aca="false" t="array" ref="EN803">_xlfn.IFS(EL803=0.25,"17",EL803=0.5,"18", EL803=0,"0", EL803=-0.25, "1", EL803=-0.5,"2", EL803=-0.75,"3", EL803=-1,"4",EL803=-1.25,"5", EL803=-1.5,"6", EL803=-1.75,"7", EL803=-2,"8",EL803= -2.25,"9",EL803=-2.5,"10",EL803= -2.75,"11",EL803= -3,"12",EL803= -3.25,"13",EL803= -3.5,"14",EL803= -3.75,"15",EL803=-4,"16")</f>
        <v>0</v>
      </c>
      <c r="EP803" s="11" t="str">
        <f aca="false">IF(EO803=0,"1","2")</f>
        <v>1</v>
      </c>
      <c r="EQ803" s="11" t="str">
        <f aca="false" t="array" ref="EQ803">_xlfn.IFS(EO803=0,"0", EO803=0.25, "1", EO803=0.5,"2", EO803=0.75,"3", EO803=1,"4",EO803=1.25,"5", EO803=1.5,"6", EO803=1.75,"7", EO803=2,"8", EO803=2.25,"9", EO803=2.25,"9",EO803=2.5,"10", EO803=2.75,"11", EO803=3,"12", EO803=3.25,"13", EO803=3.5,"14", EO803=3.75,"15",EO803=4,"16", EO803=-0.25, "17", bq=-0.5, "18")</f>
        <v>0</v>
      </c>
      <c r="ES803" s="11" t="str">
        <f aca="false">IF(ER803=0,"1","2")</f>
        <v>1</v>
      </c>
      <c r="ET803" s="11" t="str">
        <f aca="false" t="array" ref="ET803">_xlfn.IFS(ER803=0,"0", ER803=0.25, "1", ER803=0.5,"2", ER803=0.75,"3", ER803=1,"4",ER803=1.25,"5", ER803=1.5,"6", ER803=1.75,"7", ER803=2,"8", ER803=2.25,"9", ER803=2.25,"9",ER803=2.5,"10", ER803=2.75,"11", ER803=3,"12", ER803=3.25,"13", ER803=3.5,"14", ER803=3.75,"15",ER803=4,"16", ER803=-0.25, "17", bq=-0.5, "18")</f>
        <v>0</v>
      </c>
      <c r="EV803" s="14" t="e">
        <f aca="false">VLOOKUP(EU803,LEYENDA!$G$2:$H$8,2,TRUE())</f>
        <v>#N/A</v>
      </c>
      <c r="EW803" s="14" t="e">
        <f aca="false" t="array" ref="EW803">_xlfn.IFS(EV803="0-5","1", EV803="6-12","2", EV803="13-18","3", EV803="19-24","4", EV803="25-36","5", EV803="37-48","6", EV803="49-60","7")</f>
        <v>#N/A</v>
      </c>
    </row>
    <row r="804" customFormat="false" ht="13.5" hidden="false" customHeight="false" outlineLevel="0" collapsed="false">
      <c r="A804" s="1" t="n">
        <v>315</v>
      </c>
      <c r="B804" s="2" t="n">
        <v>6</v>
      </c>
      <c r="C804" s="33" t="n">
        <v>46020</v>
      </c>
      <c r="E804" s="5" t="str">
        <f aca="false">VLOOKUP(A804,'286'!$A$3:$J$6279,10,FALSE())</f>
        <v>MANSO SAHAGÚN, MARCOS</v>
      </c>
      <c r="F804" s="4" t="str">
        <f aca="false">VLOOKUP(A804,'286'!$A$3:$I$1768,3,FALSE())</f>
        <v>MANSAMAR</v>
      </c>
      <c r="G804" s="6" t="n">
        <f aca="false">VLOOKUP(A804,'286'!$A$3:$I$1768,4,FALSE())</f>
        <v>41596</v>
      </c>
      <c r="H804" s="7" t="n">
        <f aca="false">YEAR(C804)-YEAR(G804)</f>
        <v>12</v>
      </c>
      <c r="I804" s="1" t="str">
        <f aca="false">VLOOKUP(H804,LEYENDA!$C$2:$D$6,2,TRUE())</f>
        <v>0-12</v>
      </c>
      <c r="J804" s="5" t="str">
        <f aca="false">VLOOKUP(A804,'286'!$A$3:$I$1768,7,FALSE())</f>
        <v>H</v>
      </c>
      <c r="K804" s="8" t="n">
        <f aca="false">VLOOKUP(A804,'286'!$A$3:$I$1768,2,FALSE())</f>
        <v>0</v>
      </c>
      <c r="L804" s="4" t="str">
        <f aca="false">VLOOKUP(A804,'286'!$A$3:$I$1768,8,FALSE())</f>
        <v>D</v>
      </c>
      <c r="M804" s="4" t="str">
        <f aca="false">VLOOKUP(A804,'286'!$A$3:$I$1768,9,FALSE())</f>
        <v>D</v>
      </c>
      <c r="N804" s="8" t="str">
        <f aca="false">IF(R804=O804, "MISMA","CONTRARIA")</f>
        <v>MISMA</v>
      </c>
      <c r="O804" s="8" t="str">
        <f aca="false" t="array" ref="O804">_xlfn.IFS(L804="D","1", L804="I","2")</f>
        <v>1</v>
      </c>
      <c r="P804" s="8" t="e">
        <f aca="false" t="array" ref="P804">_xlfn.IFS(K804="OD","1", K804="OI","2")</f>
        <v>#N/A</v>
      </c>
      <c r="Q804" s="1" t="str">
        <f aca="false" t="array" ref="Q804">_xlfn.IFS(J804="M","1", J804="H","2")</f>
        <v>2</v>
      </c>
      <c r="R804" s="8" t="str">
        <f aca="false" t="array" ref="R804">_xlfn.IFS(M804="D","1", M804="I","2")</f>
        <v>1</v>
      </c>
      <c r="S804" s="1" t="str">
        <f aca="false" t="array" ref="S804">_xlfn.IFS(N804="CONTRARIA", "1",N804= "MISMA","2")</f>
        <v>2</v>
      </c>
      <c r="T804" s="1" t="str">
        <f aca="false" t="array" ref="T804">_xlfn.IFS(I804="0-12","1", I804="13-24","2", I804="25-40","3", I804="41-60","4", I804="61-100","5")</f>
        <v>1</v>
      </c>
      <c r="U804" s="9" t="n">
        <v>-5</v>
      </c>
      <c r="V804" s="10" t="str">
        <f aca="false">IF(U804="","",IF(AND(U804&gt;=-9,U804&lt;=-6.5),"-9 a -6,5",IF(AND(U804&gt;=-6,U804&lt;=-3.5),"-6 a -3,5",IF(AND(U804&gt;=-3,U804&lt;=-1),"-3 a -1",IF(U804=-0.5,"-0,5",IF(AND(U804&gt;=0,U804&lt;=2.5),"0 a 2,5",IF(AND(U804&gt;=3,U804&lt;=5.5),"3 a 5,5",IF(AND(U804&gt;=6,U804&lt;=8.5),"6 a 8,5",IF(AND(U804&gt;=9,U804&lt;=20),"9 a 20","Fuera de rango")))))))))</f>
        <v>-6 a -3,5</v>
      </c>
      <c r="W804" s="11" t="n">
        <f aca="false">IF(V804="","",IF(V804="-9 a -6,5",2,IF(V804="-6 a -3,5",3,IF(V804="-3 a -1",4,IF(V804="-0,5","NORMA",IF(V804="0 a 2,5",5,IF(V804="3 a 5,5",6,IF(V804="6 a 8,5",7,IF(V804="9 a 20",8,"Fuera de rango")))))))))</f>
        <v>3</v>
      </c>
      <c r="X804" s="9" t="n">
        <v>0</v>
      </c>
      <c r="Y804" s="11" t="str">
        <f aca="false">IF(X804="","",IF(AND(X804&gt;=0,X804&lt;=4),"0 a 4",IF(AND(X804&gt;=4.5,X804&lt;=8.5),"4,5 a 8,5",IF(X804=9,"9",IF(AND(X804&gt;=9.5,X804&lt;=13),"9,5 a 13",IF(AND(X804&gt;=13.5,X804&lt;=20),"13,5 a 20",IF(AND(X804&gt;=20.5,X804&lt;=35),"20,5 a 35","Fuera de rango")))))))</f>
        <v>0 a 4</v>
      </c>
      <c r="Z804" s="11" t="n">
        <f aca="false">IF(Y804="","",IF(Y804="0 a 4",1,IF(Y804="4,5 a 8,5",2,IF(Y804="9","NORMA",IF(Y804="9,5 a 13",3,IF(Y804="13,5 a 20",4,IF(Y804="20,5 a 35",5,"Fuera de rango")))))))</f>
        <v>1</v>
      </c>
      <c r="AA804" s="9" t="n">
        <v>9</v>
      </c>
      <c r="AB804" s="10" t="str">
        <f aca="false">IF(AA804="","",IF(AND(AA804&gt;=0,AA804&lt;=9),"0 a 9",IF(AND(AA804&gt;=9.5,AA804&lt;=18.5),"9,5 a 18,5",IF(AA804=19,"19",IF(AND(AA804&gt;=19.5,AA804&lt;=28),"19,5 a 28",IF(AND(AA804&gt;=28.5,AA804&lt;=40),"28,5 a 40","Fuera de rango"))))))</f>
        <v>0 a 9</v>
      </c>
      <c r="AC804" s="11" t="n">
        <f aca="false" t="array" ref="AC804">_xlfn.IFS(AB804="","",AB804="0 a 9",1,AB804="9,5 a 18,5",2,AB804="19","NORMA",AB804="19,5 a 28",3,AB804="28,5 a 40",4,TRUE(),"Fuera de rango")</f>
        <v>1</v>
      </c>
      <c r="AD804" s="9" t="n">
        <v>4</v>
      </c>
      <c r="AE804" s="10" t="str">
        <f aca="false">IF(AD804="","",IF(AND(AD804&gt;=-10,AD804&lt;=0),"De -10 a 0",IF(AND(AD804&gt;=0.5,AD804&lt;=9.5),"0,5 a 9,5",IF(AD804=10,"10",IF(AND(AD804&gt;=10.5,AD804&lt;=20),"10,5 a 20",IF(AND(AD804&gt;=20.5,AD804&lt;=40),"20,5 a 40","Fuera de rango"))))))</f>
        <v>0,5 a 9,5</v>
      </c>
      <c r="AF804" s="12" t="n">
        <f aca="false">IF(AD804="","",IF(AND(AD804&gt;=-10,AD804&lt;=0),1,IF(AND(AD804&gt;=0.5,AD804&lt;=9.5),2,IF(AD804=10,"NORMA",IF(AND(AD804&gt;=10.5,AD804&lt;=20),3,IF(AND(AD804&gt;=20.5,AD804&lt;=40),4,""))))))</f>
        <v>2</v>
      </c>
      <c r="AG804" s="9" t="n">
        <v>9</v>
      </c>
      <c r="AH804" s="10" t="str">
        <f aca="false">IF(AG804="","",IF(AND(AG804&gt;=0,AG804&lt;=4),"0 a 4",IF(AND(AG804&gt;=4.5,AG804&lt;=8.5),"4,5 a 8,5",IF(AG804=9,"9",IF(AND(AG804&gt;=9.5,AG804&lt;=13),"9,5 a 13",IF(AND(AG804&gt;=13.5,AG804&lt;=25),"13,5 a 25","Fuera de rango"))))))</f>
        <v>9</v>
      </c>
      <c r="AI804" s="10" t="str">
        <f aca="false">IF(AH804="","",IF(AH804="0 a 4",1,IF(AH804="4,5 a 8,5",2,IF(AH804="9","NORMA",IF(AH804="9,5 a 13",3,IF(AH804="13,5 a 25",4,""))))))</f>
        <v>NORMA</v>
      </c>
      <c r="AJ804" s="9" t="n">
        <v>6</v>
      </c>
      <c r="AK804" s="10" t="str">
        <f aca="false">IF(AJ804="","",IF(AND(AJ804&gt;=-15,AJ804&lt;=-10.5),"-15 a -10,5",IF(AND(AJ804&gt;=-10,AJ804&lt;=-4),"-10 a -4",IF(AND(AJ804&gt;=-4.5,AJ804&lt;=0),"-4,5 a 0",IF(AND(AJ804&gt;=0.5,AJ804&lt;=4.5),"0,5 a 4,5",IF(AJ804=5,"5",IF(AND(AJ804&gt;=5.5,AJ804&lt;=10),"5,5 a 10",IF(AND(AJ804&gt;=10.5,AJ804&lt;=20),"10,5 a 20","Fuera de rango"))))))))</f>
        <v>5,5 a 10</v>
      </c>
      <c r="AL804" s="11" t="n">
        <f aca="false">IF(AK804="","",IF(AK804="-15 a -10,5",1,IF(AK804="-10 a -4",2,IF(AK804="-4,5 a 0",3,IF(AK804="0,5 a 4,5",4,IF(AK804="5","NORMA",IF(AK804="5,5 a 10",5,IF(AK804="10,5 a 20",6,"Error"))))))))</f>
        <v>5</v>
      </c>
      <c r="AM804" s="9" t="n">
        <v>0</v>
      </c>
      <c r="AN804" s="10" t="str">
        <f aca="false">IF(AM804="","",IF(AND(AM804&gt;=-7.5,AM804&lt;=-5.5),"-7,5 a -5,5",IF(AND(AM804&gt;=-5,AM804&lt;=-3),"-5 a -3",IF(AND(AM804&gt;=-2.5,AM804&lt;=-0.5),"-2,5 a -0,5",IF(AM804=0,"0,00",IF(AND(AM804&gt;=0.5,AM804&lt;=2.5),"0,5 a 2,5",IF(AND(AM804&gt;=3,AM804&lt;=5),"3 a 5",IF(AND(AM804&gt;=5.5,AM804&lt;=7.5),"5,5 a 7,5",IF(AND(AM804&gt;=8,AM804&lt;=10),"8 a 10","Fuera de rango")))))))))</f>
        <v>0,00</v>
      </c>
      <c r="AO804" s="11" t="str">
        <f aca="false">IF(AN804="","",IF(AN804="-7,5 a -5,5",1,IF(AN804="-5 a -3",2,IF(AN804="-2,5 a -0,5",3,IF(AN804="0,00","NORMA",IF(AN804="0,5 a 2,5",4,IF(AN804="3 a 5",5,IF(AN804="5,5 a 7,5",6,IF(AN804="8 a 10",7,"Error")))))))))</f>
        <v>NORMA</v>
      </c>
      <c r="AP804" s="9" t="n">
        <v>-3</v>
      </c>
      <c r="AQ804" s="10" t="str">
        <f aca="false">IF(AP804="","",IF(AND(AP804&gt;=-20,AP804&lt;=-9.5),"-20 a -9,5",IF(AND(AP804&gt;=-9,AP804&lt;=-6.5),"-9 a -6,5",IF(AP804=-6,"-6",IF(AND(AP804&gt;=-5.5,AP804&lt;=-3),"-5,5 a -3",IF(AND(AP804&gt;=-2.5,AP804&lt;=0),"-2,5 a 0",IF(AND(AP804&gt;=0.5,AP804&lt;=3),"0,5 a 3",IF(AND(AP804&gt;=3.5,AP804&lt;=6),"3,5 a 6",IF(AND(AP804&gt;=6.5,AP804&lt;=9),"6,5 a 9",IF(AND(AP804&gt;=9.5,AP804&lt;=20),"9,5 a 20","Fuera de rango"))))))))))</f>
        <v>-5,5 a -3</v>
      </c>
      <c r="AR804" s="11" t="n">
        <f aca="false">IF(AQ804="","",IF(AQ804="-20 a -9,5",1,IF(AQ804="-9 a -6,5",2,IF(AQ804="-6","NORMA",IF(AQ804="-5,5 a -3",3,IF(AQ804="-2,5 a 0",4,IF(AQ804="0,5 a 3",5,IF(AQ804="3,5 a 6",6,IF(AQ804="6,5 a 9",7,IF(AQ804="9,5 a 20",8,""))))))))))</f>
        <v>3</v>
      </c>
      <c r="AS804" s="9" t="n">
        <v>1</v>
      </c>
      <c r="AT804" s="10" t="str">
        <f aca="false">IF(AS804="","",IF(AND(AS804&gt;=-16,AS804&lt;=-14),"-16 a -14",IF(AND(AS804&gt;=-13.5,AS804&lt;=-11.5),"-13,5 a -11,5",IF(AND(AS804&gt;=-11,AS804&lt;=-9),"-11 a -9",IF(AND(AS804&gt;=-8.5,AS804&lt;=-6.5),"-8,5 a -6,5",IF(AND(AS804&gt;=-6,AS804&lt;=-4),"-6 a -4",IF(AND(AS804&gt;=-3.5,AS804&lt;=-1.5),"-3,5 a -1,5",IF(AND(AS804&gt;=-1,AS804&lt;=1),"-1 a 1",IF(AND(AS804&gt;=1.5,AS804&lt;=3.5),"1,5 a 3,5",IF(AND(AS804&gt;=4,AS804&lt;=6),"4 a 6",IF(AND(AS804&gt;=6.5,AS804&lt;=8.5),"6,5 a 8,5",IF(AND(AS804&gt;=9,AS804&lt;=11),"9 a 11",IF(AND(AS804&gt;=11.5,AS804&lt;=13.5),"11,5 a 13,5",IF(AND(AS804&gt;=14,AS804&lt;=16),"14 a 16",IF(AND(AS804&gt;=16.5,AS804&lt;=18.5),"16,5 a 18,5",IF(AND(AS804&gt;=19,AS804&lt;=21),"19 a 21","Fuera de rango"))))))))))))))))</f>
        <v>-1 a 1</v>
      </c>
      <c r="AU804" s="11" t="n">
        <f aca="false" t="array" ref="AU804">IF(AT804="","",_xlfn.IFS(AT804="-16 a -14",1,AT804="-13,5 a -11,5",2,AT804="-11 a -9",3,AT804="-8,5 a -6,5",4,AT804="-6 a -4",5,AT804="-3,5 a -1,5",6,AT804="-1 a 1",7,AT804="1,5 a 3,5",8,AT804="4 a 6","NORMA",AT804="6,5 a 8,5",9,AT804="9 a 11",10,AT804="11,5 a 13,5",11,AT804="14 a 16",12,AT804="16,5 a 18,5",13,AT804="19 a 21",14,TRUE(),""))</f>
        <v>7</v>
      </c>
      <c r="AV804" s="9" t="n">
        <v>-0.25</v>
      </c>
      <c r="AW804" s="10" t="str">
        <f aca="false">IF(AV804="","",IF(AND(AV804&gt;=-1,AV804&lt;=-0.5),"-1 a -0,5",IF(AND(AV804&gt;-0.5,AV804&lt;=0),"De -0,5 a 0",IF(AND(AV804&gt;=0.25,AV804&lt;=0.75),"0,25 a 0,75",IF(AND(AV804&gt;=1,AV804&lt;=1.5),"1 a 1,5",IF(AND(AV804&gt;=1.75,AV804&lt;=2.25),"1,75 a 2,25",IF(AND(AV804&gt;=2.5,AV804&lt;=3),"2,5 a 3",IF(AND(AV804&gt;=3.25,AV804&lt;=3.75),"3,25 a 3,75","Fuera de rango"))))))))</f>
        <v>De -0,5 a 0</v>
      </c>
      <c r="AX804" s="10" t="n">
        <f aca="false">IF(AW804="","",IF(OR(AW804="-1 a -0,5",AW804="-1 a -0.5"),1,IF(OR(AW804="De -0,5 a 0",AW804="-0,5 a 0",AW804="De -0.5 a 0"),2,IF(OR(AW804="0,25 a 0,75",AW804="0.25 a 0.75"),"NORMA",IF(OR(AW804="1 a 1,5",AW804="1 a 1.5"),3,IF(OR(AW804="1,75 a 2,25",AW804="1.75 a 2.25"),4,IF(OR(AW804="2,5 a 3",AW804="2.5 a 3"),5,IF(OR(AW804="3,25 a 3,75",AW804="3.25 a 3.75"),6,""))))))))</f>
        <v>2</v>
      </c>
      <c r="AY804" s="9" t="n">
        <v>-3</v>
      </c>
      <c r="AZ804" s="10" t="str">
        <f aca="false">IF(AY804="","",IF(AND(AY804&gt;=-20,AY804&lt;=-9.5),"-20 a -9,5",IF(AND(AY804&gt;=-9,AY804&lt;=-6.5),"-9 a -6,5",IF(AY804=-6,"-6",IF(AND(AY804&gt;=-5.5,AY804&lt;=-3),"-5,5 a -3",IF(AND(AY804&gt;=-2.5,AY804&lt;=0),"-2,5 a 0",IF(AND(AY804&gt;=0.5,AY804&lt;=3),"0,5 a 3",IF(AND(AY804&gt;=3.5,AY804&lt;=6),"3,5 a 6","Fuera de rango"))))))))</f>
        <v>-5,5 a -3</v>
      </c>
      <c r="BA804" s="11" t="n">
        <f aca="false">IF(AZ804="","",IF(AZ804="-20 a -9,5",1,IF(AZ804="-9 a -6,5",2,IF(AZ804="-6","NORMA",IF(AZ804="-5,5 a -3",3,IF(AZ804="-2,5 a 0",4,IF(AZ804="0,5 a 3",5,IF(AZ804="3,5 a 6",6,""))))))))</f>
        <v>3</v>
      </c>
      <c r="BB804" s="9" t="n">
        <v>0</v>
      </c>
      <c r="BC804" s="10" t="str">
        <f aca="false" t="array" ref="BC804">IF(BB804="","",_xlfn.IFS(AND(BB804&gt;=0,BB804&lt;=2),"0 a 2",AND(BB804&gt;=2.5,BB804&lt;=4.5),"2,5 a 4,5",AND(BB804&gt;=5,BB804&lt;=7),"5 a 7",AND(BB804&gt;=7.5,BB804&lt;=9.5),"7,5 a 9,5",AND(BB804&gt;=10,BB804&lt;=12),"10 a 12",AND(BB804&gt;=12.5,BB804&lt;=14.5),"12,5 a 14,5",BB804=15,"15",AND(BB804&gt;=15.5,BB804&lt;=17.5),"15,5 a 17,5",AND(BB804&gt;=18,BB804&lt;=20),"18 a 20",AND(BB804&gt;=20.5,BB804&lt;=22.5),"20,5 a 22,5",AND(BB804&gt;=23,BB804&lt;=25),"23 a 25",TRUE(),"Fuera de rango"))</f>
        <v>0 a 2</v>
      </c>
      <c r="BD804" s="11" t="n">
        <f aca="false" t="array" ref="BD804">IF(BC804="","",_xlfn.IFS(BC804="0 a 2",1,BC804="2,5 a 4,5",2,BC804="5 a 7",3,BC804="7,5 a 9,5",4,BC804="10 a 12",5,BC804="12,5 a 14,5",6,BC804="15","NORMA",BC804="15,5 a 17,5",7,BC804="18 a 20",8,BC804="20,5 a 22,5",9,BC804="23 a 25",10,TRUE(),"Fuera de rango"))</f>
        <v>1</v>
      </c>
      <c r="BE804" s="9" t="n">
        <v>16</v>
      </c>
      <c r="BF804" s="10" t="str">
        <f aca="false">IF(BE804="","",IF(AND(BE804&gt;=-20,BE804&lt;=-10),"-20 a -10",IF(AND(BE804&gt;=-9.5,BE804&lt;=0.5),"-9,5 a 0,5",IF(AND(BE804&gt;=1,BE804&lt;=11),"1 a 11",IF(AND(BE804&gt;=11.5,BE804&lt;=20.5),"11,5 a 20,5",IF(BE804=21,"21",IF(AND(BE804&gt;=21.5,BE804&lt;=31.5),"21,5 a 31,5",IF(AND(BE804&gt;=32,BE804&lt;=42),"32 a 42","Fuera de rango"))))))))</f>
        <v>11,5 a 20,5</v>
      </c>
      <c r="BG804" s="11" t="n">
        <f aca="false">IF(BF804="","",IF(BF804="-20 a -10",1,IF(BF804="-9,5 a 0,5",2,IF(BF804="1 a 11",3,IF(BF804="11,5 a 20,5",4,IF(BF804="21","NORMA",IF(BF804="21,5 a 31,5",5,IF(BF804="32 a 42",6,""))))))))</f>
        <v>4</v>
      </c>
      <c r="BH804" s="9" t="n">
        <v>2</v>
      </c>
      <c r="BI804" s="10" t="str">
        <f aca="false">IF(BH804="","",IF(AND(BH804&gt;=-20,BH804&lt;=-15),"-20 a -15",IF(AND(BH804&gt;=-14.5,BH804&lt;=-9.5),"-14,5 a -9,5",IF(AND(BH804&gt;=-9,BH804&lt;=-4),"-9 a -4",IF(AND(BH804&gt;=-3.5,BH804&lt;=2.5),"-3,5 a 2,5",IF(AND(BH804&gt;=3,BH804&lt;=8),"3 a 8",IF(AND(BH804&gt;=8.5,BH804&lt;=14.5),"8,5 a 14,5",IF(BH804=15,"15",IF(AND(BH804&gt;=15.5,BH804&lt;=20.5),"15,5 a 20,5",IF(AND(BH804&gt;=21,BH804&lt;=26),"21 a 26","Fuera de rango"))))))))))</f>
        <v>-3,5 a 2,5</v>
      </c>
      <c r="BJ804" s="11" t="n">
        <f aca="false">IF(BI804="","",IF(BI804="-20 a -15",1,IF(BI804="-14,5 a -9,5",2,IF(BI804="-9 a -4",3,IF(BI804="-3,5 a 2,5",4,IF(BI804="3 a 8",5,IF(BI804="8,5 a 14,5",6,IF(BI804="15","NORMA",IF(BI804="15,5 a 20,5",7,IF(BI804="21 a 26",8,IF(BI804="26,5 a 31,5",9,"")))))))))))</f>
        <v>4</v>
      </c>
      <c r="BK804" s="9" t="n">
        <v>0</v>
      </c>
      <c r="BL804" s="10" t="str">
        <f aca="false">IF(BK804="","",IF(AND(BK804&gt;=0,BK804&lt;=2),"0 - 2",IF(AND(BK804&gt;=2.5,BK804&lt;=4.5),"2,5 - 4,5",IF(AND(BK804&gt;=5,BK804&lt;=7),"5 - 7",IF(AND(BK804&gt;=7.5,BK804&lt;=9.5),"7,5 - 9,5",IF(AND(BK804&gt;=10,BK804&lt;=12),"10 - 12",IF(AND(BK804&gt;=12.5,BK804&lt;=13.5),"12,5 - 13,5",IF(BK804=14,"14",IF(AND(BK804&gt;=14.5,BK804&lt;=16.5),"14,5 - 16,5",IF(AND(BK804&gt;=17,BK804&lt;=19),"17 - 19",IF(AND(BK804&gt;=19.5,BK804&lt;=21.5),"19,5 - 21,5",IF(AND(BK804&gt;=22,BK804&lt;=24),"22 - 24",IF(AND(BK804&gt;=24.5,BK804&lt;=26.5),"24,5 - 26,5",IF(AND(BK804&gt;=27,BK804&lt;=29),"27 - 29",IF(AND(BK804&gt;=29.5,BK804&lt;=30),"29,5 - 30","Fuera de rango")))))))))))))))</f>
        <v>0 - 2</v>
      </c>
      <c r="BM804" s="11" t="n">
        <f aca="false">IF(BL804="","",IF(BL804="0 - 2",1,IF(BL804="2,5 - 4,5",2,IF(BL804="5 - 7",3,IF(BL804="7,5 - 9,5",4,IF(BL804="10 - 12",5,IF(BL804="12,5 - 13,5",6,IF(BL804="14","NORMA",IF(BL804="14,5 - 16,5",7,IF(BL804="17 - 19",8,IF(BL804="19,5 - 21,5",9,IF(BL804="22 - 24",10,IF(BL804="24,5 - 26,5",11,IF(BL804="27 - 29",12,IF(BL804="29,5 - 30",13,"")))))))))))))))</f>
        <v>1</v>
      </c>
      <c r="BN804" s="9" t="n">
        <v>14</v>
      </c>
      <c r="BO804" s="11" t="str">
        <f aca="false">IF(BN804="","",IF(AND(BN804&gt;=-20,BN804&lt;=-10),"-20 a -10",IF(AND(BN804&gt;=-9.5,BN804&lt;=0.5),"-9,5 a 0,5",IF(AND(BN804&gt;=1,BN804&lt;=11),"1 a 11",IF(AND(BN804&gt;=11.5,BN804&lt;=21.5),"11,5 a 21,5",IF(BN804=22,"22",IF(AND(BN804&gt;=22.5,BN804&lt;=32.5),"22,5 a 32,5",IF(AND(BN804&gt;=33,BN804&lt;=43),"33 a 43","Fuera de rango"))))))))</f>
        <v>11,5 a 21,5</v>
      </c>
      <c r="BP804" s="11" t="n">
        <f aca="false">IF(BO804="","",IF(BO804="-20 a -10",1,IF(BO804="-9,5 a 0,5",2,IF(BO804="1 a 11",3,IF(BO804="11,5 a 21,5",4,IF(BO804="22","NORMA",IF(BO804="22,5 a 32,5",5,IF(BO804="33 a 43",6,""))))))))</f>
        <v>4</v>
      </c>
      <c r="BQ804" s="9" t="n">
        <v>12</v>
      </c>
      <c r="BR804" s="10" t="str">
        <f aca="false">IF(BQ804="","",IF(AND(BQ804&gt;=-20,BQ804&lt;=-15),"-20 a -15",IF(AND(BQ804&gt;=-14.5,BQ804&lt;=-9.5),"-14,5 a -9,5",IF(AND(BQ804&gt;=-9,BQ804&lt;=-4),"-9 a -4",IF(AND(BQ804&gt;=-3.5,BQ804&lt;=2.5),"-3,5 a 2,5",IF(AND(BQ804&gt;=3,BQ804&lt;=8),"3 a 8",IF(AND(BQ804&gt;=8.5,BQ804&lt;=13.5),"8,5 a 13,5",IF(AND(BQ804&gt;=14,BQ804&lt;=17.5),"14 a 17,5",IF(BQ804=18,"18",IF(AND(BQ804&gt;=18.5,BQ804&lt;=23.5),"18,5 a 23,5",IF(AND(BQ804&gt;=24,BQ804&lt;=29),"24 a 29",IF(AND(BQ804&gt;=29.5,BQ804&lt;=34.5),"29,5 a 34,5",IF(AND(BQ804&gt;=35,BQ804&lt;=40),"35 a 40","Fuera de rango")))))))))))))</f>
        <v>8,5 a 13,5</v>
      </c>
      <c r="BS804" s="11" t="n">
        <f aca="false">IF(BR804="","",IF(BR804="-20 a -15",1,IF(BR804="-14,5 a -9,5",2,IF(BR804="-9 a -4",3,IF(BR804="-3,5 a 2,5",4,IF(BR804="3 a 8",5,IF(BR804="8,5 a 13,5",6,IF(BR804="14 a 17,5",7,IF(BR804="18","NORMA",IF(BR804="18,5 a 23,5",8,IF(BR804="24 a 29",9,IF(BR804="29,5 a 34,5",10,IF(BR804="35 a 40",11,"")))))))))))))</f>
        <v>6</v>
      </c>
      <c r="BT804" s="9" t="n">
        <v>0</v>
      </c>
      <c r="BU804" s="10" t="str">
        <f aca="false">IF(BT804="","",IF(AND(BT804&gt;=-20,BT804&lt;=-18),"-20 a -18",IF(AND(BT804&gt;=-17.5,BT804&lt;=-15.5),"-17,5 a -15,5",IF(AND(BT804&gt;=-15,BT804&lt;=-13),"-15 a -13",IF(AND(BT804&gt;=-12.5,BT804&lt;=-10.5),"-12,5 a -10,5",IF(AND(BT804&gt;=-10,BT804&lt;=-8),"-10 a -8",IF(AND(BT804&gt;=-7.5,BT804&lt;=-5.5),"-7,5 a -5,5",IF(AND(BT804&gt;=-5,BT804&lt;=-3),"-5 a -3",IF(AND(BT804&gt;=-2.5,BT804&lt;=-0.5),"-2,5 a -0,5",IF(BT804=0,"0",IF(AND(BT804&gt;=0.5,BT804&lt;=2.5),"0,5 a 2,5",IF(AND(BT804&gt;=3,BT804&lt;=5),"3 a 5",IF(AND(BT804&gt;=5.5,BT804&lt;=7.5),"5,5 a 7,5",IF(AND(BT804&gt;=8,BT804&lt;=10),"8 a 10",IF(AND(BT804&gt;=10.5,BT804&lt;=12.5),"10,5 a 12,5",IF(AND(BT804&gt;=13,BT804&lt;=15),"13 a 15",IF(AND(BT804&gt;=15.5,BT804&lt;=17.5),"15,5 a 17,5",IF(AND(BT804&gt;=18,BT804&lt;=20),"18 a 20","Fuera de rango"))))))))))))))))))</f>
        <v>0</v>
      </c>
      <c r="BV804" s="11" t="str">
        <f aca="false">IF(BT804="","",IF(BT804=0,"NORMA",IF(AND(BT804&gt;=-20,BT804&lt;=-18),2,IF(AND(BT804&gt;=-17.5,BT804&lt;=-15.5),2,IF(AND(BT804&gt;=-15,BT804&lt;=-13),3,IF(AND(BT804&gt;=-12.5,BT804&lt;=-10.5),4,IF(AND(BT804&gt;=-10,BT804&lt;=-8),5,IF(AND(BT804&gt;=-7.5,BT804&lt;=-5.5),6,IF(AND(BT804&gt;=-5,BT804&lt;=-3),7,IF(AND(BT804&gt;=-2.5,BT804&lt;=-0.5),8,IF(AND(BT804&gt;=0.5,BT804&lt;=2.5),9,IF(AND(BT804&gt;=3,BT804&lt;=5),10,IF(AND(BT804&gt;=5.5,BT804&lt;=7.5),11,IF(AND(BT804&gt;=8,BT804&lt;=10),12,IF(AND(BT804&gt;=10.5,BT804&lt;=12.5),13,IF(AND(BT804&gt;=13,BT804&lt;=15),14,IF(AND(BT804&gt;=15.5,BT804&lt;=17.5),15,IF(AND(BT804&gt;=18,BT804&lt;=20),16,"Fuera de rango"))))))))))))))))))</f>
        <v>NORMA</v>
      </c>
      <c r="BW804" s="9" t="n">
        <v>-11.75</v>
      </c>
      <c r="BX804" s="10" t="n">
        <f aca="false">18.5- (0.3*H804)</f>
        <v>14.9</v>
      </c>
      <c r="BY804" s="10" t="n">
        <f aca="false">(BW804)-(BX804)</f>
        <v>-26.65</v>
      </c>
      <c r="BZ804" s="10" t="str">
        <f aca="false">IF(BY804="","",IF(BY804&lt;-27.5,"De -30 a -28",IF(BY804&lt;-25,"De -27,5 a -25,5",IF(BY804&lt;-22.5,"De -25 a -23",IF(BY804&lt;-20,"De -22,5 a -20,5",IF(BY804&lt;-17.5,"De -20 a -18",IF(BY804&lt;-15,"De -17,5 a -15,5",IF(BY804&lt;-12.5,"De -15 a -13",IF(BY804&lt;-10,"De -12,5 a -10,5",IF(BY804&lt;-7.5,"De -10 a -8",IF(BY804&lt;-5,"De -7,5 a -5,5",IF(BY804&lt;-2.5,"De -5 a -3",IF(BY804&lt;0,"De -2,5 a -0,5",IF(BY804&lt;2.5,"De 0 a 2",IF(BY804&lt;5,"De 2,5 a 4,5",IF(BY804&lt;7.5,"De 5 a 7",IF(BY804&lt;10,"De 7,5 a 9,5",IF(BY804&lt;12.5,"De 10 a 12",IF(BY804&lt;15,"De 12,5 a 14,5",IF(BY804&lt;17.5,"De 15 a 17",IF(BY804&lt;20,"De 17,5 a 19,5",IF(BY804&lt;22.5,"De 20 a 22",IF(BY804&lt;25,"De 22,5 a 24,5",IF(BY804&lt;27.5,"De 25 a 27","De 27,5 a 30"))))))))))))))))))))))))</f>
        <v>De -27,5 a -25,5</v>
      </c>
      <c r="CA804" s="12" t="n">
        <f aca="false">IF(BY804="","",IF(BY804&lt;=-28,1,IF(BY804&lt;=-25.5,2,IF(BY804&lt;=-23,3,IF(BY804&lt;=-20.5,4,IF(BY804&lt;=-18,5,IF(BY804&lt;=-15.5,6,IF(BY804&lt;=-13,7,IF(BY804&lt;=-10.5,8,IF(BY804&lt;=-8,9,IF(BY804&lt;=-5.5,10,IF(BY804&lt;=-3,11,IF(BY804&lt;=-0.5,12,IF(BY804&lt;=2,13,IF(BY804&lt;=4.5,14,IF(BY804&lt;=7,15,IF(BY804&lt;=9.5,16,IF(BY804&lt;=12,17,IF(BY804&lt;=14.5,18,IF(BY804&lt;=17,19,IF(BY804&lt;=19.5,20,IF(BY804&lt;=22,21,IF(BY804&lt;=24.5,22,IF(BY804&lt;=27,23,IF(BY804&lt;=30,24,"Fuera de rango")))))))))))))))))))))))))</f>
        <v>2</v>
      </c>
      <c r="CB804" s="9" t="n">
        <v>-11</v>
      </c>
      <c r="CC804" s="10" t="n">
        <f aca="false">18.5- (0.3*H804)</f>
        <v>14.9</v>
      </c>
      <c r="CD804" s="10" t="n">
        <f aca="false">(CB804)-(CC804)</f>
        <v>-25.9</v>
      </c>
      <c r="CE804" s="10" t="str">
        <f aca="false">IF(CD804="","",IF(CD804&lt;-27.5,"De -30 a -28",IF(CD804&lt;-25,"De -27,5 a -25,5",IF(CD804&lt;-22.5,"De -25 a -23",IF(CD804&lt;-20,"De -22,5 a -20,5",IF(CD804&lt;-17.5,"De -20 a -18",IF(CD804&lt;-15,"De -17,5 a -15,5",IF(CD804&lt;-12.5,"De -15 a -13",IF(CD804&lt;-10,"De -12,5 a -10,5",IF(CD804&lt;-7.5,"De -10 a -8",IF(CD804&lt;-5,"De -7,5 a -5,5",IF(CD804&lt;-2.5,"De -5 a -3",IF(CD804&lt;0,"De -2,5 a -0,5",IF(CD804&lt;=2,"De 0 a 2",IF(CD804&lt;=4.5,"De 2,5 a 4,5",IF(CD804&lt;=7,"De 5 a 7",IF(CD804&lt;=9.5,"De 7,5 a 9,5",IF(CD804&lt;=12,"De 10 a 12",IF(CD804&lt;=14.5,"De 12,5 a 14,5",IF(CD804&lt;=17,"De 15 a 17",IF(CD804&lt;=19.5,"De 17,5 a 19,5",IF(CD804&lt;=22,"De 20 a 22",IF(CD804&lt;=24.5,"De 22,5 a 24,5",IF(CD804&lt;=27,"De 25 a 27","De 27,5 a 30"))))))))))))))))))))))))</f>
        <v>De -27,5 a -25,5</v>
      </c>
      <c r="CF804" s="12" t="n">
        <f aca="false">IF(CD804="","",IF(CD804&lt;-27.5,1,IF(CD804&lt;-25,2,IF(CD804&lt;-22.5,3,IF(CD804&lt;-20,4,IF(CD804&lt;-17.5,5,IF(CD804&lt;-15,6,IF(CD804&lt;-12.5,7,IF(CD804&lt;-10,8,IF(CD804&lt;-7.5,9,IF(CD804&lt;-5,10,IF(CD804&lt;-2.5,11,IF(CD804&lt;0,12,IF(CD804&lt;2.5,13,IF(CD804&lt;5,14,IF(CD804&lt;7.5,15,IF(CD804&lt;10,16,IF(CD804&lt;12.5,17,IF(CD804&lt;15,18,IF(CD804&lt;17.5,19,IF(CD804&lt;20,20,IF(CD804&lt;22.5,21,IF(CD804&lt;25,22,IF(CD804&lt;27.5,23,24))))))))))))))))))))))))</f>
        <v>2</v>
      </c>
      <c r="CG804" s="9" t="n">
        <v>-4</v>
      </c>
      <c r="CH804" s="10" t="str">
        <f aca="false">IF(CG804="","",IF(AND(CG804&gt;=-10,CG804&lt;=-9.5),"-10 a -9,5",IF(AND(CG804&gt;-9.5,CG804&lt;=-8.5),"-9 a -8,5",IF(AND(CG804&gt;-8.5,CG804&lt;=-7.5),"-8 a -7,5",IF(AND(CG804&gt;-7.5,CG804&lt;=-6.5),"-7 a -6,5",IF(AND(CG804&gt;-6.5,CG804&lt;=-5.5),"-6 a -5,5",IF(AND(CG804&gt;-5.5,CG804&lt;=-4.5),"-5 a -4,5",IF(AND(CG804&gt;-4.5,CG804&lt;=-3.5),"-4 a -3,5",IF(AND(CG804&gt;-3.5,CG804&lt;=-2.5),"-3 a -2,5",IF(CG804=-2.25,"-2,25",IF(AND(CG804&gt;-2.5,CG804&lt;=-1.5),"-2 a -1,5",IF(AND(CG804&gt;-1.5,CG804&lt;=-0.5),"-1 a -0,5",IF(AND(CG804&gt;-0.5,CG804&lt;=0.5),"0 a 0,5",IF(AND(CG804&gt;0.5,CG804&lt;=1.5),"1 a 1,5",IF(AND(CG804&gt;1.5,CG804&lt;=2.5),"2 a 2,5",IF(AND(CG804&gt;2.5,CG804&lt;=3.5),"3 a 3,5",IF(AND(CG804&gt;3.5,CG804&lt;=4.5),"4 a 4,5",IF(AND(CG804&gt;4.5,CG804&lt;=5.5),"5 a 5,5",IF(AND(CG804&gt;5.5,CG804&lt;=6.5),"6 a 6,5",IF(AND(CG804&gt;6.5,CG804&lt;=7.5),"7 a 7,5",IF(AND(CG804&gt;7.5,CG804&lt;=8.5),"8 a 8,5",IF(AND(CG804&gt;8.5,CG804&lt;=9.5),"9 a 9,5",IF(CG804&gt;=10,"10","Fuera de rango")))))))))))))))))))))))</f>
        <v>-4 a -3,5</v>
      </c>
      <c r="CI804" s="11" t="n">
        <f aca="false">IF(CG804="","",IF(CG804=-2.25,"NORMA",IF(CG804&lt;=-9.5,1,IF(CG804&lt;=-8.5,2,IF(CG804&lt;=-7.5,3,IF(CG804&lt;=-6.5,4,IF(CG804&lt;=-5.5,5,IF(CG804&lt;=-4.5,6,IF(CG804&lt;=-3.5,7,IF(CG804&lt;=-2.5,8,IF(CG804&lt;=-1.5,9,IF(CG804&lt;=-0.5,10,IF(CG804&lt;=0.5,11,IF(CG804&lt;=1.5,12,IF(CG804&lt;=2.5,13,IF(CG804&lt;=3.5,14,IF(CG804&lt;=4.5,15,IF(CG804&lt;=5.5,16,IF(CG804&lt;=6.5,17,IF(CG804&lt;=7.5,18,IF(CG804&lt;=8.5,19,IF(CG804&lt;=9.5,20,IF(CG804=10,21,"Fuera de rango")))))))))))))))))))))))</f>
        <v>7</v>
      </c>
      <c r="CJ804" s="9" t="n">
        <v>1.75</v>
      </c>
      <c r="CK804" s="10" t="str">
        <f aca="false">IF(CJ804="","",IF(AND(CJ804&gt;=-6,CJ804&lt;=-5.5),"-6 a -5,5",IF(AND(CJ804&gt;-5.5,CJ804&lt;=-4.5),"-5 a -4,5",IF(AND(CJ804&gt;-4.5,CJ804&lt;=-3.5),"-4 a -3,5",IF(AND(CJ804&gt;-3.5,CJ804&lt;=-2.5),"-3 a -2,5",IF(AND(CJ804&gt;-2.5,CJ804&lt;=-1.5),"-2 a -1,5",IF(AND(CJ804&gt;-1.5,CJ804&lt;=-0.5),"-1 a -0,5",IF(AND(CJ804&gt;-0.5,CJ804&lt;=0.5),"0 a 0,5",IF(AND(CJ804&gt;0.5,CJ804&lt;=1.5),"1 a 1,5",IF(AND(CJ804&gt;1.5,CJ804&lt;2.5),"2",IF(AND(CJ804&gt;=2.5,CJ804&lt;=3),"2,5 a 3",IF(AND(CJ804&gt;3,CJ804&lt;=4),"3,5 a 4",IF(AND(CJ804&gt;4,CJ804&lt;=5),"4,5 a 5",IF(AND(CJ804&gt;5,CJ804&lt;=6),"5,5 a 6",IF(AND(CJ804&gt;6,CJ804&lt;=7),"6,5 a 7",IF(AND(CJ804&gt;7,CJ804&lt;=8),"7,5 a 8",IF(AND(CJ804&gt;8,CJ804&lt;=9.5),"8,5 a 9,5",IF(CJ804=10,"10","Fuera de rango"))))))))))))))))))</f>
        <v>2</v>
      </c>
      <c r="CL804" s="11" t="str">
        <f aca="false">IF(CK804="","",IF(OR(CK804="-6 a -5,5",CK804="-6 - -5,5"),1,IF(OR(CK804="-5 a -4,5",CK804="-5 - -4,5"),2,IF(OR(CK804="-4 a -3,5",CK804="-4 - -3,5"),3,IF(OR(CK804="-3 a -2,5",CK804="-3 - -2,5"),4,IF(OR(CK804="-2 a -1,5",CK804="-2 - -1,5"),5,IF(OR(CK804="-1 a -0,5",CK804="-1 - -0,5"),6,IF(OR(CK804="0 a 0,5",CK804="0 - 0,5"),7,IF(OR(CK804="1 a 1,5",CK804="1 - 1,5"),8,IF(CK804="2","NORMA",IF(OR(CK804="2,5 a 3",CK804="2,5 - 3"),9,IF(OR(CK804="3,5 a 4",CK804="3,5 - 4"),10,IF(OR(CK804="4,5 a 5",CK804="4,5 - 5"),11,IF(OR(CK804="5,5 a 6",CK804="5,5 - 6"),12,IF(OR(CK804="6,5 a 7",CK804="6,5 - 7"),13,IF(OR(CK804="7,5 a 8",CK804="7,5 - 8"),14,IF(OR(CK804="8,5 a 9",CK804="8,5 - 9,5",CK804="9 a 9,5"),15,IF(CK804="10",15,IF(OR(CK804="0,5 a 1",CK804="0,5 - 1"),7,"Fuera de rango")))))))))))))))))))</f>
        <v>NORMA</v>
      </c>
      <c r="CO804" s="10" t="str">
        <f aca="false">IF(CM804&gt;0,"EME"," ")</f>
        <v> </v>
      </c>
      <c r="CQ804" s="10" t="str">
        <f aca="false">IF(CP804&gt;0,"0", " ")</f>
        <v> </v>
      </c>
      <c r="CR804" s="10" t="str">
        <f aca="false">IF(CP804&gt;0,"EME"," ")</f>
        <v> </v>
      </c>
      <c r="CS804" s="9" t="n">
        <v>0</v>
      </c>
      <c r="CV804" s="9" t="n">
        <v>0</v>
      </c>
      <c r="CY804" s="9" t="n">
        <v>-0.25</v>
      </c>
      <c r="DB804" s="9" t="n">
        <v>-0.25</v>
      </c>
      <c r="DC804" s="11" t="str">
        <f aca="false">IF(DB804&lt;0,"2"," ")</f>
        <v>2</v>
      </c>
      <c r="DD804" s="11" t="str">
        <f aca="false">IF(DB804&lt;0,"MIO"," ")</f>
        <v>MIO</v>
      </c>
      <c r="DE804" s="9" t="n">
        <v>-0.5</v>
      </c>
      <c r="DF804" s="10" t="str">
        <f aca="false">IF(DE804&lt;0,"3"," ")</f>
        <v>3</v>
      </c>
      <c r="DG804" s="10" t="str">
        <f aca="false">IF(DE804&lt;0,"AST"," ")</f>
        <v>AST</v>
      </c>
      <c r="DH804" s="9" t="n">
        <v>-0.5</v>
      </c>
      <c r="DI804" s="10" t="str">
        <f aca="false">IF(DH804&lt;0,"3"," ")</f>
        <v>3</v>
      </c>
      <c r="DJ804" s="10" t="str">
        <f aca="false">IF(DH804&lt;0,"AST"," ")</f>
        <v>AST</v>
      </c>
      <c r="DK804" s="9" t="n">
        <v>0</v>
      </c>
      <c r="DL804" s="10" t="str">
        <f aca="false">IF(DK804&gt;0,"4"," ")</f>
        <v> </v>
      </c>
      <c r="DM804" s="10" t="str">
        <f aca="false">IF(DK804&gt;0,"PRE"," ")</f>
        <v> </v>
      </c>
      <c r="DN804" s="9" t="n">
        <v>0</v>
      </c>
      <c r="DO804" s="10" t="str">
        <f aca="false">IF(DN804&gt;0,"4"," ")</f>
        <v> </v>
      </c>
      <c r="DP804" s="10" t="str">
        <f aca="false">IF(DN804&gt;0,"PRE"," ")</f>
        <v> </v>
      </c>
      <c r="DS804" s="12" t="str">
        <f aca="false">CONCATENATE(CO804,CU804,DA804,DG804,DM804)</f>
        <v> AST </v>
      </c>
      <c r="DT804" s="10" t="e">
        <f aca="false" t="array" ref="DT804">_xlfn.IFS(DS804="EME    ","0", DS804=" HIP   ","1", DS804="  MIO  ","2", DS804="   AST ","3", DS804="    PRE","4", DS804="EME   PRE","5", DS804=" HIP  PRE","6", DS804=" HIP AST ","7", DS804="  MIO PRE","8", DS804="  MIOAST ","9", DS804="   ASTPRE","10",DS804=" HIP ASTPRE","11", DS804="  MIOASTPRE","12", DS804="     ","0")</f>
        <v>#N/A</v>
      </c>
      <c r="DV804" s="1" t="e">
        <f aca="false" t="array" ref="DV804">_xlfn.IFS(DU804="SI","2", DU804="NO","1")</f>
        <v>#N/A</v>
      </c>
      <c r="DX804" s="11" t="str">
        <f aca="false">IF(DW804=0,"1","2")</f>
        <v>1</v>
      </c>
      <c r="DY804" s="11" t="str">
        <f aca="false" t="array" ref="DY804">_xlfn.IFS(DW804=0,"0", DW804=0.25, "1", DW804=0.5,"2", DW804=0.75,"3", DW804=1,"4",DW804=1.25,"5", DW804=1.5,"6", DW804=1.75,"7", DW804=2,"8")</f>
        <v>0</v>
      </c>
      <c r="EA804" s="11" t="str">
        <f aca="false">IF(DZ804=0,"1","2")</f>
        <v>1</v>
      </c>
      <c r="EB804" s="11" t="str">
        <f aca="false" t="array" ref="EB804">_xlfn.IFS(DZ804=0,"0", DZ804=0.25, "1", DZ804=0.5,"2", DZ804=0.75,"3", DZ804=1,"4",DZ804=1.25,"5", DZ804=1.5,"6", DZ804=1.75,"7", DZ804=2,"8")</f>
        <v>0</v>
      </c>
      <c r="ED804" s="10" t="str">
        <f aca="false">IF(EC804=0,"1","2")</f>
        <v>1</v>
      </c>
      <c r="EE804" s="11" t="str">
        <f aca="false" t="array" ref="EE804">_xlfn.IFS(EC804=0,"0", EC804=-0.25, "1", EC804=-0.5,"2", EC804=-0.75,"3", EC804=-1,"4",EC804=-1.25,"5", EC804=-1.5,"6", EC804=-1.75,"7", EC804=-2,"8", EC804=-2.25,"9",EC804=-2.5,"10", EC804=-2.75,"11", EC804=-3,"12", EC804=-3.25,"13", EC804=-3.5,"14", EC804=-3.75,"15",EC804=-4,"16")</f>
        <v>0</v>
      </c>
      <c r="EG804" s="10" t="str">
        <f aca="false">IF(EF804=0,"1","2")</f>
        <v>1</v>
      </c>
      <c r="EH804" s="11" t="str">
        <f aca="false" t="array" ref="EH804">_xlfn.IFS(EF804=0,"0", EF804=-0.25, "1", EF804=-0.5,"2", EF804=-0.75,"3", EF804=-1,"4",EF804=-1.25,"5", EF804=-1.5,"6", EF804=-1.75,"7", EF804=-2,"8", EF804=-2.25,"9",EF804=-2.5,"10", EF804=-2.75,"11", EF804=-3,"12", EF804=-3.25,"13", EF804=-3.5,"14", EF804=-3.75,"15",EF804=-4,"16")</f>
        <v>0</v>
      </c>
      <c r="EJ804" s="11" t="str">
        <f aca="false">IF(EI804=0,"1","2")</f>
        <v>1</v>
      </c>
      <c r="EK804" s="11" t="str">
        <f aca="false" t="array" ref="EK804">_xlfn.IFS(EI804=0,"0", EI804=-0.25, "1", EI804=-0.5,"2", EI804=-0.75,"3", EI804=-1,"4",EI804=-1.25,"5", EI804=-1.5,"6", EI804=-1.75,"7", EI804=-2,"8", EI804=-2.25,"9", EI804=-2.25,"9",EI804=-2.5,"10", EI804=-2.75,"11", EI804=-3,"12", EI804=-3.25,"13", EI804=-3.5,"14", EI804=-3.75,"15",EI804=-4,"16", EI804=0.25, "17", EI804=0.5, "18")</f>
        <v>0</v>
      </c>
      <c r="EM804" s="11" t="str">
        <f aca="false">IF(EL804=0,"1","2")</f>
        <v>1</v>
      </c>
      <c r="EN804" s="11" t="str">
        <f aca="false" t="array" ref="EN804">_xlfn.IFS(EL804=0.25,"17",EL804=0.5,"18", EL804=0,"0", EL804=-0.25, "1", EL804=-0.5,"2", EL804=-0.75,"3", EL804=-1,"4",EL804=-1.25,"5", EL804=-1.5,"6", EL804=-1.75,"7", EL804=-2,"8",EL804= -2.25,"9",EL804=-2.5,"10",EL804= -2.75,"11",EL804= -3,"12",EL804= -3.25,"13",EL804= -3.5,"14",EL804= -3.75,"15",EL804=-4,"16")</f>
        <v>0</v>
      </c>
      <c r="EP804" s="11" t="str">
        <f aca="false">IF(EO804=0,"1","2")</f>
        <v>1</v>
      </c>
      <c r="EQ804" s="11" t="str">
        <f aca="false" t="array" ref="EQ804">_xlfn.IFS(EO804=0,"0", EO804=0.25, "1", EO804=0.5,"2", EO804=0.75,"3", EO804=1,"4",EO804=1.25,"5", EO804=1.5,"6", EO804=1.75,"7", EO804=2,"8", EO804=2.25,"9", EO804=2.25,"9",EO804=2.5,"10", EO804=2.75,"11", EO804=3,"12", EO804=3.25,"13", EO804=3.5,"14", EO804=3.75,"15",EO804=4,"16", EO804=-0.25, "17", bq=-0.5, "18")</f>
        <v>0</v>
      </c>
      <c r="ES804" s="11" t="str">
        <f aca="false">IF(ER804=0,"1","2")</f>
        <v>1</v>
      </c>
      <c r="ET804" s="11" t="str">
        <f aca="false" t="array" ref="ET804">_xlfn.IFS(ER804=0,"0", ER804=0.25, "1", ER804=0.5,"2", ER804=0.75,"3", ER804=1,"4",ER804=1.25,"5", ER804=1.5,"6", ER804=1.75,"7", ER804=2,"8", ER804=2.25,"9", ER804=2.25,"9",ER804=2.5,"10", ER804=2.75,"11", ER804=3,"12", ER804=3.25,"13", ER804=3.5,"14", ER804=3.75,"15",ER804=4,"16", ER804=-0.25, "17", bq=-0.5, "18")</f>
        <v>0</v>
      </c>
      <c r="EV804" s="14" t="e">
        <f aca="false">VLOOKUP(EU804,LEYENDA!$G$2:$H$8,2,TRUE())</f>
        <v>#N/A</v>
      </c>
      <c r="EW804" s="14" t="e">
        <f aca="false" t="array" ref="EW804">_xlfn.IFS(EV804="0-5","1", EV804="6-12","2", EV804="13-18","3", EV804="19-24","4", EV804="25-36","5", EV804="37-48","6", EV804="49-60","7")</f>
        <v>#N/A</v>
      </c>
    </row>
    <row r="805" customFormat="false" ht="13.5" hidden="false" customHeight="false" outlineLevel="0" collapsed="false">
      <c r="A805" s="1" t="n">
        <v>316</v>
      </c>
      <c r="B805" s="2" t="n">
        <v>1</v>
      </c>
      <c r="C805" s="33" t="n">
        <v>44698</v>
      </c>
      <c r="E805" s="5" t="str">
        <f aca="false">VLOOKUP(A805,'286'!$A$3:$J$6279,10,FALSE())</f>
        <v>VALERO DE BLAS, MARÍA</v>
      </c>
      <c r="F805" s="4" t="str">
        <f aca="false">VLOOKUP(A805,'286'!$A$3:$I$1768,3,FALSE())</f>
        <v>VABLASMA</v>
      </c>
      <c r="G805" s="6" t="n">
        <f aca="false">VLOOKUP(A805,'286'!$A$3:$I$1768,4,FALSE())</f>
        <v>29737</v>
      </c>
      <c r="H805" s="7" t="n">
        <f aca="false">YEAR(C805)-YEAR(G805)</f>
        <v>41</v>
      </c>
      <c r="I805" s="1" t="str">
        <f aca="false">VLOOKUP(H805,LEYENDA!$C$2:$D$6,2,TRUE())</f>
        <v>41-60</v>
      </c>
      <c r="J805" s="5" t="str">
        <f aca="false">VLOOKUP(A805,'286'!$A$3:$I$1768,7,FALSE())</f>
        <v>M</v>
      </c>
      <c r="K805" s="8" t="n">
        <f aca="false">VLOOKUP(A805,'286'!$A$3:$I$1768,2,FALSE())</f>
        <v>0</v>
      </c>
      <c r="L805" s="4" t="str">
        <f aca="false">VLOOKUP(A805,'286'!$A$3:$I$1768,8,FALSE())</f>
        <v>D</v>
      </c>
      <c r="M805" s="4" t="str">
        <f aca="false">VLOOKUP(A805,'286'!$A$3:$I$1768,9,FALSE())</f>
        <v>D</v>
      </c>
      <c r="N805" s="8" t="str">
        <f aca="false">IF(R805=O805, "MISMA","CONTRARIA")</f>
        <v>MISMA</v>
      </c>
      <c r="O805" s="8" t="str">
        <f aca="false" t="array" ref="O805">_xlfn.IFS(L805="D","1", L805="I","2")</f>
        <v>1</v>
      </c>
      <c r="P805" s="8" t="e">
        <f aca="false" t="array" ref="P805">_xlfn.IFS(K805="OD","1", K805="OI","2")</f>
        <v>#N/A</v>
      </c>
      <c r="Q805" s="1" t="str">
        <f aca="false" t="array" ref="Q805">_xlfn.IFS(J805="M","1", J805="H","2")</f>
        <v>1</v>
      </c>
      <c r="R805" s="8" t="str">
        <f aca="false" t="array" ref="R805">_xlfn.IFS(M805="D","1", M805="I","2")</f>
        <v>1</v>
      </c>
      <c r="S805" s="1" t="str">
        <f aca="false" t="array" ref="S805">_xlfn.IFS(N805="CONTRARIA", "1",N805= "MISMA","2")</f>
        <v>2</v>
      </c>
      <c r="T805" s="1" t="str">
        <f aca="false" t="array" ref="T805">_xlfn.IFS(I805="0-12","1", I805="13-24","2", I805="25-40","3", I805="41-60","4", I805="61-100","5")</f>
        <v>4</v>
      </c>
      <c r="U805" s="9" t="n">
        <v>-0.5</v>
      </c>
      <c r="V805" s="10" t="str">
        <f aca="false">IF(U805="","",IF(AND(U805&gt;=-9,U805&lt;=-6.5),"-9 a -6,5",IF(AND(U805&gt;=-6,U805&lt;=-3.5),"-6 a -3,5",IF(AND(U805&gt;=-3,U805&lt;=-1),"-3 a -1",IF(U805=-0.5,"-0,5",IF(AND(U805&gt;=0,U805&lt;=2.5),"0 a 2,5",IF(AND(U805&gt;=3,U805&lt;=5.5),"3 a 5,5",IF(AND(U805&gt;=6,U805&lt;=8.5),"6 a 8,5",IF(AND(U805&gt;=9,U805&lt;=20),"9 a 20","Fuera de rango")))))))))</f>
        <v>-0,5</v>
      </c>
      <c r="W805" s="11" t="str">
        <f aca="false">IF(V805="","",IF(V805="-9 a -6,5",2,IF(V805="-6 a -3,5",3,IF(V805="-3 a -1",4,IF(V805="-0,5","NORMA",IF(V805="0 a 2,5",5,IF(V805="3 a 5,5",6,IF(V805="6 a 8,5",7,IF(V805="9 a 20",8,"Fuera de rango")))))))))</f>
        <v>NORMA</v>
      </c>
      <c r="X805" s="9" t="n">
        <v>5</v>
      </c>
      <c r="Y805" s="11" t="str">
        <f aca="false">IF(X805="","",IF(AND(X805&gt;=0,X805&lt;=4),"0 a 4",IF(AND(X805&gt;=4.5,X805&lt;=8.5),"4,5 a 8,5",IF(X805=9,"9",IF(AND(X805&gt;=9.5,X805&lt;=13),"9,5 a 13",IF(AND(X805&gt;=13.5,X805&lt;=20),"13,5 a 20",IF(AND(X805&gt;=20.5,X805&lt;=35),"20,5 a 35","Fuera de rango")))))))</f>
        <v>4,5 a 8,5</v>
      </c>
      <c r="Z805" s="11" t="n">
        <f aca="false">IF(Y805="","",IF(Y805="0 a 4",1,IF(Y805="4,5 a 8,5",2,IF(Y805="9","NORMA",IF(Y805="9,5 a 13",3,IF(Y805="13,5 a 20",4,IF(Y805="20,5 a 35",5,"Fuera de rango")))))))</f>
        <v>2</v>
      </c>
      <c r="AA805" s="9" t="n">
        <v>8</v>
      </c>
      <c r="AB805" s="10" t="str">
        <f aca="false">IF(AA805="","",IF(AND(AA805&gt;=0,AA805&lt;=9),"0 a 9",IF(AND(AA805&gt;=9.5,AA805&lt;=18.5),"9,5 a 18,5",IF(AA805=19,"19",IF(AND(AA805&gt;=19.5,AA805&lt;=28),"19,5 a 28",IF(AND(AA805&gt;=28.5,AA805&lt;=40),"28,5 a 40","Fuera de rango"))))))</f>
        <v>0 a 9</v>
      </c>
      <c r="AC805" s="11" t="n">
        <f aca="false" t="array" ref="AC805">_xlfn.IFS(AB805="","",AB805="0 a 9",1,AB805="9,5 a 18,5",2,AB805="19","NORMA",AB805="19,5 a 28",3,AB805="28,5 a 40",4,TRUE(),"Fuera de rango")</f>
        <v>1</v>
      </c>
      <c r="AD805" s="9" t="n">
        <v>3</v>
      </c>
      <c r="AE805" s="10" t="str">
        <f aca="false">IF(AD805="","",IF(AND(AD805&gt;=-10,AD805&lt;=0),"De -10 a 0",IF(AND(AD805&gt;=0.5,AD805&lt;=9.5),"0,5 a 9,5",IF(AD805=10,"10",IF(AND(AD805&gt;=10.5,AD805&lt;=20),"10,5 a 20",IF(AND(AD805&gt;=20.5,AD805&lt;=40),"20,5 a 40","Fuera de rango"))))))</f>
        <v>0,5 a 9,5</v>
      </c>
      <c r="AF805" s="12" t="n">
        <f aca="false">IF(AD805="","",IF(AND(AD805&gt;=-10,AD805&lt;=0),1,IF(AND(AD805&gt;=0.5,AD805&lt;=9.5),2,IF(AD805=10,"NORMA",IF(AND(AD805&gt;=10.5,AD805&lt;=20),3,IF(AND(AD805&gt;=20.5,AD805&lt;=40),4,""))))))</f>
        <v>2</v>
      </c>
      <c r="AG805" s="9" t="n">
        <v>5</v>
      </c>
      <c r="AH805" s="10" t="str">
        <f aca="false">IF(AG805="","",IF(AND(AG805&gt;=0,AG805&lt;=4),"0 a 4",IF(AND(AG805&gt;=4.5,AG805&lt;=8.5),"4,5 a 8,5",IF(AG805=9,"9",IF(AND(AG805&gt;=9.5,AG805&lt;=13),"9,5 a 13",IF(AND(AG805&gt;=13.5,AG805&lt;=25),"13,5 a 25","Fuera de rango"))))))</f>
        <v>4,5 a 8,5</v>
      </c>
      <c r="AI805" s="10" t="n">
        <f aca="false">IF(AH805="","",IF(AH805="0 a 4",1,IF(AH805="4,5 a 8,5",2,IF(AH805="9","NORMA",IF(AH805="9,5 a 13",3,IF(AH805="13,5 a 25",4,""))))))</f>
        <v>2</v>
      </c>
      <c r="AJ805" s="9" t="n">
        <v>3</v>
      </c>
      <c r="AK805" s="10" t="str">
        <f aca="false">IF(AJ805="","",IF(AND(AJ805&gt;=-15,AJ805&lt;=-10.5),"-15 a -10,5",IF(AND(AJ805&gt;=-10,AJ805&lt;=-4),"-10 a -4",IF(AND(AJ805&gt;=-4.5,AJ805&lt;=0),"-4,5 a 0",IF(AND(AJ805&gt;=0.5,AJ805&lt;=4.5),"0,5 a 4,5",IF(AJ805=5,"5",IF(AND(AJ805&gt;=5.5,AJ805&lt;=10),"5,5 a 10",IF(AND(AJ805&gt;=10.5,AJ805&lt;=20),"10,5 a 20","Fuera de rango"))))))))</f>
        <v>0,5 a 4,5</v>
      </c>
      <c r="AL805" s="11" t="n">
        <f aca="false">IF(AK805="","",IF(AK805="-15 a -10,5",1,IF(AK805="-10 a -4",2,IF(AK805="-4,5 a 0",3,IF(AK805="0,5 a 4,5",4,IF(AK805="5","NORMA",IF(AK805="5,5 a 10",5,IF(AK805="10,5 a 20",6,"Error"))))))))</f>
        <v>4</v>
      </c>
      <c r="AM805" s="9" t="n">
        <v>0</v>
      </c>
      <c r="AN805" s="10" t="str">
        <f aca="false">IF(AM805="","",IF(AND(AM805&gt;=-7.5,AM805&lt;=-5.5),"-7,5 a -5,5",IF(AND(AM805&gt;=-5,AM805&lt;=-3),"-5 a -3",IF(AND(AM805&gt;=-2.5,AM805&lt;=-0.5),"-2,5 a -0,5",IF(AM805=0,"0,00",IF(AND(AM805&gt;=0.5,AM805&lt;=2.5),"0,5 a 2,5",IF(AND(AM805&gt;=3,AM805&lt;=5),"3 a 5",IF(AND(AM805&gt;=5.5,AM805&lt;=7.5),"5,5 a 7,5",IF(AND(AM805&gt;=8,AM805&lt;=10),"8 a 10","Fuera de rango")))))))))</f>
        <v>0,00</v>
      </c>
      <c r="AO805" s="11" t="str">
        <f aca="false">IF(AN805="","",IF(AN805="-7,5 a -5,5",1,IF(AN805="-5 a -3",2,IF(AN805="-2,5 a -0,5",3,IF(AN805="0,00","NORMA",IF(AN805="0,5 a 2,5",4,IF(AN805="3 a 5",5,IF(AN805="5,5 a 7,5",6,IF(AN805="8 a 10",7,"Error")))))))))</f>
        <v>NORMA</v>
      </c>
      <c r="AP805" s="9" t="n">
        <v>-6</v>
      </c>
      <c r="AQ805" s="10" t="str">
        <f aca="false">IF(AP805="","",IF(AND(AP805&gt;=-20,AP805&lt;=-9.5),"-20 a -9,5",IF(AND(AP805&gt;=-9,AP805&lt;=-6.5),"-9 a -6,5",IF(AP805=-6,"-6",IF(AND(AP805&gt;=-5.5,AP805&lt;=-3),"-5,5 a -3",IF(AND(AP805&gt;=-2.5,AP805&lt;=0),"-2,5 a 0",IF(AND(AP805&gt;=0.5,AP805&lt;=3),"0,5 a 3",IF(AND(AP805&gt;=3.5,AP805&lt;=6),"3,5 a 6",IF(AND(AP805&gt;=6.5,AP805&lt;=9),"6,5 a 9",IF(AND(AP805&gt;=9.5,AP805&lt;=20),"9,5 a 20","Fuera de rango"))))))))))</f>
        <v>-6</v>
      </c>
      <c r="AR805" s="11" t="str">
        <f aca="false">IF(AQ805="","",IF(AQ805="-20 a -9,5",1,IF(AQ805="-9 a -6,5",2,IF(AQ805="-6","NORMA",IF(AQ805="-5,5 a -3",3,IF(AQ805="-2,5 a 0",4,IF(AQ805="0,5 a 3",5,IF(AQ805="3,5 a 6",6,IF(AQ805="6,5 a 9",7,IF(AQ805="9,5 a 20",8,""))))))))))</f>
        <v>NORMA</v>
      </c>
      <c r="AS805" s="9" t="n">
        <v>5</v>
      </c>
      <c r="AT805" s="10" t="str">
        <f aca="false">IF(AS805="","",IF(AND(AS805&gt;=-16,AS805&lt;=-14),"-16 a -14",IF(AND(AS805&gt;=-13.5,AS805&lt;=-11.5),"-13,5 a -11,5",IF(AND(AS805&gt;=-11,AS805&lt;=-9),"-11 a -9",IF(AND(AS805&gt;=-8.5,AS805&lt;=-6.5),"-8,5 a -6,5",IF(AND(AS805&gt;=-6,AS805&lt;=-4),"-6 a -4",IF(AND(AS805&gt;=-3.5,AS805&lt;=-1.5),"-3,5 a -1,5",IF(AND(AS805&gt;=-1,AS805&lt;=1),"-1 a 1",IF(AND(AS805&gt;=1.5,AS805&lt;=3.5),"1,5 a 3,5",IF(AND(AS805&gt;=4,AS805&lt;=6),"4 a 6",IF(AND(AS805&gt;=6.5,AS805&lt;=8.5),"6,5 a 8,5",IF(AND(AS805&gt;=9,AS805&lt;=11),"9 a 11",IF(AND(AS805&gt;=11.5,AS805&lt;=13.5),"11,5 a 13,5",IF(AND(AS805&gt;=14,AS805&lt;=16),"14 a 16",IF(AND(AS805&gt;=16.5,AS805&lt;=18.5),"16,5 a 18,5",IF(AND(AS805&gt;=19,AS805&lt;=21),"19 a 21","Fuera de rango"))))))))))))))))</f>
        <v>4 a 6</v>
      </c>
      <c r="AU805" s="11" t="str">
        <f aca="false" t="array" ref="AU805">IF(AT805="","",_xlfn.IFS(AT805="-16 a -14",1,AT805="-13,5 a -11,5",2,AT805="-11 a -9",3,AT805="-8,5 a -6,5",4,AT805="-6 a -4",5,AT805="-3,5 a -1,5",6,AT805="-1 a 1",7,AT805="1,5 a 3,5",8,AT805="4 a 6","NORMA",AT805="6,5 a 8,5",9,AT805="9 a 11",10,AT805="11,5 a 13,5",11,AT805="14 a 16",12,AT805="16,5 a 18,5",13,AT805="19 a 21",14,TRUE(),""))</f>
        <v>NORMA</v>
      </c>
      <c r="AV805" s="9" t="n">
        <v>1.75</v>
      </c>
      <c r="AW805" s="10" t="str">
        <f aca="false">IF(AV805="","",IF(AND(AV805&gt;=-1,AV805&lt;=-0.5),"-1 a -0,5",IF(AND(AV805&gt;-0.5,AV805&lt;=0),"De -0,5 a 0",IF(AND(AV805&gt;=0.25,AV805&lt;=0.75),"0,25 a 0,75",IF(AND(AV805&gt;=1,AV805&lt;=1.5),"1 a 1,5",IF(AND(AV805&gt;=1.75,AV805&lt;=2.25),"1,75 a 2,25",IF(AND(AV805&gt;=2.5,AV805&lt;=3),"2,5 a 3",IF(AND(AV805&gt;=3.25,AV805&lt;=3.75),"3,25 a 3,75","Fuera de rango"))))))))</f>
        <v>1,75 a 2,25</v>
      </c>
      <c r="AX805" s="10" t="n">
        <f aca="false">IF(AW805="","",IF(OR(AW805="-1 a -0,5",AW805="-1 a -0.5"),1,IF(OR(AW805="De -0,5 a 0",AW805="-0,5 a 0",AW805="De -0.5 a 0"),2,IF(OR(AW805="0,25 a 0,75",AW805="0.25 a 0.75"),"NORMA",IF(OR(AW805="1 a 1,5",AW805="1 a 1.5"),3,IF(OR(AW805="1,75 a 2,25",AW805="1.75 a 2.25"),4,IF(OR(AW805="2,5 a 3",AW805="2.5 a 3"),5,IF(OR(AW805="3,25 a 3,75",AW805="3.25 a 3.75"),6,""))))))))</f>
        <v>4</v>
      </c>
      <c r="AY805" s="9" t="n">
        <v>-10</v>
      </c>
      <c r="AZ805" s="10" t="str">
        <f aca="false">IF(AY805="","",IF(AND(AY805&gt;=-20,AY805&lt;=-9.5),"-20 a -9,5",IF(AND(AY805&gt;=-9,AY805&lt;=-6.5),"-9 a -6,5",IF(AY805=-6,"-6",IF(AND(AY805&gt;=-5.5,AY805&lt;=-3),"-5,5 a -3",IF(AND(AY805&gt;=-2.5,AY805&lt;=0),"-2,5 a 0",IF(AND(AY805&gt;=0.5,AY805&lt;=3),"0,5 a 3",IF(AND(AY805&gt;=3.5,AY805&lt;=6),"3,5 a 6","Fuera de rango"))))))))</f>
        <v>-20 a -9,5</v>
      </c>
      <c r="BA805" s="11" t="n">
        <f aca="false">IF(AZ805="","",IF(AZ805="-20 a -9,5",1,IF(AZ805="-9 a -6,5",2,IF(AZ805="-6","NORMA",IF(AZ805="-5,5 a -3",3,IF(AZ805="-2,5 a 0",4,IF(AZ805="0,5 a 3",5,IF(AZ805="3,5 a 6",6,""))))))))</f>
        <v>1</v>
      </c>
      <c r="BB805" s="9" t="n">
        <v>17</v>
      </c>
      <c r="BC805" s="10" t="str">
        <f aca="false" t="array" ref="BC805">IF(BB805="","",_xlfn.IFS(AND(BB805&gt;=0,BB805&lt;=2),"0 a 2",AND(BB805&gt;=2.5,BB805&lt;=4.5),"2,5 a 4,5",AND(BB805&gt;=5,BB805&lt;=7),"5 a 7",AND(BB805&gt;=7.5,BB805&lt;=9.5),"7,5 a 9,5",AND(BB805&gt;=10,BB805&lt;=12),"10 a 12",AND(BB805&gt;=12.5,BB805&lt;=14.5),"12,5 a 14,5",BB805=15,"15",AND(BB805&gt;=15.5,BB805&lt;=17.5),"15,5 a 17,5",AND(BB805&gt;=18,BB805&lt;=20),"18 a 20",AND(BB805&gt;=20.5,BB805&lt;=22.5),"20,5 a 22,5",AND(BB805&gt;=23,BB805&lt;=25),"23 a 25",TRUE(),"Fuera de rango"))</f>
        <v>15,5 a 17,5</v>
      </c>
      <c r="BD805" s="11" t="n">
        <f aca="false" t="array" ref="BD805">IF(BC805="","",_xlfn.IFS(BC805="0 a 2",1,BC805="2,5 a 4,5",2,BC805="5 a 7",3,BC805="7,5 a 9,5",4,BC805="10 a 12",5,BC805="12,5 a 14,5",6,BC805="15","NORMA",BC805="15,5 a 17,5",7,BC805="18 a 20",8,BC805="20,5 a 22,5",9,BC805="23 a 25",10,TRUE(),"Fuera de rango"))</f>
        <v>7</v>
      </c>
      <c r="BE805" s="9" t="n">
        <v>18</v>
      </c>
      <c r="BF805" s="10" t="str">
        <f aca="false">IF(BE805="","",IF(AND(BE805&gt;=-20,BE805&lt;=-10),"-20 a -10",IF(AND(BE805&gt;=-9.5,BE805&lt;=0.5),"-9,5 a 0,5",IF(AND(BE805&gt;=1,BE805&lt;=11),"1 a 11",IF(AND(BE805&gt;=11.5,BE805&lt;=20.5),"11,5 a 20,5",IF(BE805=21,"21",IF(AND(BE805&gt;=21.5,BE805&lt;=31.5),"21,5 a 31,5",IF(AND(BE805&gt;=32,BE805&lt;=42),"32 a 42","Fuera de rango"))))))))</f>
        <v>11,5 a 20,5</v>
      </c>
      <c r="BG805" s="11" t="n">
        <f aca="false">IF(BF805="","",IF(BF805="-20 a -10",1,IF(BF805="-9,5 a 0,5",2,IF(BF805="1 a 11",3,IF(BF805="11,5 a 20,5",4,IF(BF805="21","NORMA",IF(BF805="21,5 a 31,5",5,IF(BF805="32 a 42",6,""))))))))</f>
        <v>4</v>
      </c>
      <c r="BH805" s="9" t="n">
        <v>3</v>
      </c>
      <c r="BI805" s="10" t="str">
        <f aca="false">IF(BH805="","",IF(AND(BH805&gt;=-20,BH805&lt;=-15),"-20 a -15",IF(AND(BH805&gt;=-14.5,BH805&lt;=-9.5),"-14,5 a -9,5",IF(AND(BH805&gt;=-9,BH805&lt;=-4),"-9 a -4",IF(AND(BH805&gt;=-3.5,BH805&lt;=2.5),"-3,5 a 2,5",IF(AND(BH805&gt;=3,BH805&lt;=8),"3 a 8",IF(AND(BH805&gt;=8.5,BH805&lt;=14.5),"8,5 a 14,5",IF(BH805=15,"15",IF(AND(BH805&gt;=15.5,BH805&lt;=20.5),"15,5 a 20,5",IF(AND(BH805&gt;=21,BH805&lt;=26),"21 a 26","Fuera de rango"))))))))))</f>
        <v>3 a 8</v>
      </c>
      <c r="BJ805" s="11" t="n">
        <f aca="false">IF(BI805="","",IF(BI805="-20 a -15",1,IF(BI805="-14,5 a -9,5",2,IF(BI805="-9 a -4",3,IF(BI805="-3,5 a 2,5",4,IF(BI805="3 a 8",5,IF(BI805="8,5 a 14,5",6,IF(BI805="15","NORMA",IF(BI805="15,5 a 20,5",7,IF(BI805="21 a 26",8,IF(BI805="26,5 a 31,5",9,"")))))))))))</f>
        <v>5</v>
      </c>
      <c r="BK805" s="9" t="n">
        <v>8</v>
      </c>
      <c r="BL805" s="10" t="str">
        <f aca="false">IF(BK805="","",IF(AND(BK805&gt;=0,BK805&lt;=2),"0 - 2",IF(AND(BK805&gt;=2.5,BK805&lt;=4.5),"2,5 - 4,5",IF(AND(BK805&gt;=5,BK805&lt;=7),"5 - 7",IF(AND(BK805&gt;=7.5,BK805&lt;=9.5),"7,5 - 9,5",IF(AND(BK805&gt;=10,BK805&lt;=12),"10 - 12",IF(AND(BK805&gt;=12.5,BK805&lt;=13.5),"12,5 - 13,5",IF(BK805=14,"14",IF(AND(BK805&gt;=14.5,BK805&lt;=16.5),"14,5 - 16,5",IF(AND(BK805&gt;=17,BK805&lt;=19),"17 - 19",IF(AND(BK805&gt;=19.5,BK805&lt;=21.5),"19,5 - 21,5",IF(AND(BK805&gt;=22,BK805&lt;=24),"22 - 24",IF(AND(BK805&gt;=24.5,BK805&lt;=26.5),"24,5 - 26,5",IF(AND(BK805&gt;=27,BK805&lt;=29),"27 - 29",IF(AND(BK805&gt;=29.5,BK805&lt;=30),"29,5 - 30","Fuera de rango")))))))))))))))</f>
        <v>7,5 - 9,5</v>
      </c>
      <c r="BM805" s="11" t="n">
        <f aca="false">IF(BL805="","",IF(BL805="0 - 2",1,IF(BL805="2,5 - 4,5",2,IF(BL805="5 - 7",3,IF(BL805="7,5 - 9,5",4,IF(BL805="10 - 12",5,IF(BL805="12,5 - 13,5",6,IF(BL805="14","NORMA",IF(BL805="14,5 - 16,5",7,IF(BL805="17 - 19",8,IF(BL805="19,5 - 21,5",9,IF(BL805="22 - 24",10,IF(BL805="24,5 - 26,5",11,IF(BL805="27 - 29",12,IF(BL805="29,5 - 30",13,"")))))))))))))))</f>
        <v>4</v>
      </c>
      <c r="BN805" s="9" t="n">
        <v>14</v>
      </c>
      <c r="BO805" s="11" t="str">
        <f aca="false">IF(BN805="","",IF(AND(BN805&gt;=-20,BN805&lt;=-10),"-20 a -10",IF(AND(BN805&gt;=-9.5,BN805&lt;=0.5),"-9,5 a 0,5",IF(AND(BN805&gt;=1,BN805&lt;=11),"1 a 11",IF(AND(BN805&gt;=11.5,BN805&lt;=21.5),"11,5 a 21,5",IF(BN805=22,"22",IF(AND(BN805&gt;=22.5,BN805&lt;=32.5),"22,5 a 32,5",IF(AND(BN805&gt;=33,BN805&lt;=43),"33 a 43","Fuera de rango"))))))))</f>
        <v>11,5 a 21,5</v>
      </c>
      <c r="BP805" s="11" t="n">
        <f aca="false">IF(BO805="","",IF(BO805="-20 a -10",1,IF(BO805="-9,5 a 0,5",2,IF(BO805="1 a 11",3,IF(BO805="11,5 a 21,5",4,IF(BO805="22","NORMA",IF(BO805="22,5 a 32,5",5,IF(BO805="33 a 43",6,""))))))))</f>
        <v>4</v>
      </c>
      <c r="BQ805" s="9" t="n">
        <v>12</v>
      </c>
      <c r="BR805" s="10" t="str">
        <f aca="false">IF(BQ805="","",IF(AND(BQ805&gt;=-20,BQ805&lt;=-15),"-20 a -15",IF(AND(BQ805&gt;=-14.5,BQ805&lt;=-9.5),"-14,5 a -9,5",IF(AND(BQ805&gt;=-9,BQ805&lt;=-4),"-9 a -4",IF(AND(BQ805&gt;=-3.5,BQ805&lt;=2.5),"-3,5 a 2,5",IF(AND(BQ805&gt;=3,BQ805&lt;=8),"3 a 8",IF(AND(BQ805&gt;=8.5,BQ805&lt;=13.5),"8,5 a 13,5",IF(AND(BQ805&gt;=14,BQ805&lt;=17.5),"14 a 17,5",IF(BQ805=18,"18",IF(AND(BQ805&gt;=18.5,BQ805&lt;=23.5),"18,5 a 23,5",IF(AND(BQ805&gt;=24,BQ805&lt;=29),"24 a 29",IF(AND(BQ805&gt;=29.5,BQ805&lt;=34.5),"29,5 a 34,5",IF(AND(BQ805&gt;=35,BQ805&lt;=40),"35 a 40","Fuera de rango")))))))))))))</f>
        <v>8,5 a 13,5</v>
      </c>
      <c r="BS805" s="11" t="n">
        <f aca="false">IF(BR805="","",IF(BR805="-20 a -15",1,IF(BR805="-14,5 a -9,5",2,IF(BR805="-9 a -4",3,IF(BR805="-3,5 a 2,5",4,IF(BR805="3 a 8",5,IF(BR805="8,5 a 13,5",6,IF(BR805="14 a 17,5",7,IF(BR805="18","NORMA",IF(BR805="18,5 a 23,5",8,IF(BR805="24 a 29",9,IF(BR805="29,5 a 34,5",10,IF(BR805="35 a 40",11,"")))))))))))))</f>
        <v>6</v>
      </c>
      <c r="BT805" s="9" t="n">
        <v>0</v>
      </c>
      <c r="BU805" s="10" t="str">
        <f aca="false">IF(BT805="","",IF(AND(BT805&gt;=-20,BT805&lt;=-18),"-20 a -18",IF(AND(BT805&gt;=-17.5,BT805&lt;=-15.5),"-17,5 a -15,5",IF(AND(BT805&gt;=-15,BT805&lt;=-13),"-15 a -13",IF(AND(BT805&gt;=-12.5,BT805&lt;=-10.5),"-12,5 a -10,5",IF(AND(BT805&gt;=-10,BT805&lt;=-8),"-10 a -8",IF(AND(BT805&gt;=-7.5,BT805&lt;=-5.5),"-7,5 a -5,5",IF(AND(BT805&gt;=-5,BT805&lt;=-3),"-5 a -3",IF(AND(BT805&gt;=-2.5,BT805&lt;=-0.5),"-2,5 a -0,5",IF(BT805=0,"0",IF(AND(BT805&gt;=0.5,BT805&lt;=2.5),"0,5 a 2,5",IF(AND(BT805&gt;=3,BT805&lt;=5),"3 a 5",IF(AND(BT805&gt;=5.5,BT805&lt;=7.5),"5,5 a 7,5",IF(AND(BT805&gt;=8,BT805&lt;=10),"8 a 10",IF(AND(BT805&gt;=10.5,BT805&lt;=12.5),"10,5 a 12,5",IF(AND(BT805&gt;=13,BT805&lt;=15),"13 a 15",IF(AND(BT805&gt;=15.5,BT805&lt;=17.5),"15,5 a 17,5",IF(AND(BT805&gt;=18,BT805&lt;=20),"18 a 20","Fuera de rango"))))))))))))))))))</f>
        <v>0</v>
      </c>
      <c r="BV805" s="11" t="str">
        <f aca="false">IF(BT805="","",IF(BT805=0,"NORMA",IF(AND(BT805&gt;=-20,BT805&lt;=-18),2,IF(AND(BT805&gt;=-17.5,BT805&lt;=-15.5),2,IF(AND(BT805&gt;=-15,BT805&lt;=-13),3,IF(AND(BT805&gt;=-12.5,BT805&lt;=-10.5),4,IF(AND(BT805&gt;=-10,BT805&lt;=-8),5,IF(AND(BT805&gt;=-7.5,BT805&lt;=-5.5),6,IF(AND(BT805&gt;=-5,BT805&lt;=-3),7,IF(AND(BT805&gt;=-2.5,BT805&lt;=-0.5),8,IF(AND(BT805&gt;=0.5,BT805&lt;=2.5),9,IF(AND(BT805&gt;=3,BT805&lt;=5),10,IF(AND(BT805&gt;=5.5,BT805&lt;=7.5),11,IF(AND(BT805&gt;=8,BT805&lt;=10),12,IF(AND(BT805&gt;=10.5,BT805&lt;=12.5),13,IF(AND(BT805&gt;=13,BT805&lt;=15),14,IF(AND(BT805&gt;=15.5,BT805&lt;=17.5),15,IF(AND(BT805&gt;=18,BT805&lt;=20),16,"Fuera de rango"))))))))))))))))))</f>
        <v>NORMA</v>
      </c>
      <c r="BW805" s="9" t="n">
        <v>-3.25</v>
      </c>
      <c r="BX805" s="10" t="n">
        <f aca="false">18.5- (0.3*H805)</f>
        <v>6.2</v>
      </c>
      <c r="BY805" s="10" t="n">
        <f aca="false">(BW805)-(BX805)</f>
        <v>-9.45</v>
      </c>
      <c r="BZ805" s="10" t="str">
        <f aca="false">IF(BY805="","",IF(BY805&lt;-27.5,"De -30 a -28",IF(BY805&lt;-25,"De -27,5 a -25,5",IF(BY805&lt;-22.5,"De -25 a -23",IF(BY805&lt;-20,"De -22,5 a -20,5",IF(BY805&lt;-17.5,"De -20 a -18",IF(BY805&lt;-15,"De -17,5 a -15,5",IF(BY805&lt;-12.5,"De -15 a -13",IF(BY805&lt;-10,"De -12,5 a -10,5",IF(BY805&lt;-7.5,"De -10 a -8",IF(BY805&lt;-5,"De -7,5 a -5,5",IF(BY805&lt;-2.5,"De -5 a -3",IF(BY805&lt;0,"De -2,5 a -0,5",IF(BY805&lt;2.5,"De 0 a 2",IF(BY805&lt;5,"De 2,5 a 4,5",IF(BY805&lt;7.5,"De 5 a 7",IF(BY805&lt;10,"De 7,5 a 9,5",IF(BY805&lt;12.5,"De 10 a 12",IF(BY805&lt;15,"De 12,5 a 14,5",IF(BY805&lt;17.5,"De 15 a 17",IF(BY805&lt;20,"De 17,5 a 19,5",IF(BY805&lt;22.5,"De 20 a 22",IF(BY805&lt;25,"De 22,5 a 24,5",IF(BY805&lt;27.5,"De 25 a 27","De 27,5 a 30"))))))))))))))))))))))))</f>
        <v>De -10 a -8</v>
      </c>
      <c r="CA805" s="12" t="n">
        <f aca="false">IF(BY805="","",IF(BY805&lt;=-28,1,IF(BY805&lt;=-25.5,2,IF(BY805&lt;=-23,3,IF(BY805&lt;=-20.5,4,IF(BY805&lt;=-18,5,IF(BY805&lt;=-15.5,6,IF(BY805&lt;=-13,7,IF(BY805&lt;=-10.5,8,IF(BY805&lt;=-8,9,IF(BY805&lt;=-5.5,10,IF(BY805&lt;=-3,11,IF(BY805&lt;=-0.5,12,IF(BY805&lt;=2,13,IF(BY805&lt;=4.5,14,IF(BY805&lt;=7,15,IF(BY805&lt;=9.5,16,IF(BY805&lt;=12,17,IF(BY805&lt;=14.5,18,IF(BY805&lt;=17,19,IF(BY805&lt;=19.5,20,IF(BY805&lt;=22,21,IF(BY805&lt;=24.5,22,IF(BY805&lt;=27,23,IF(BY805&lt;=30,24,"Fuera de rango")))))))))))))))))))))))))</f>
        <v>9</v>
      </c>
      <c r="CB805" s="9" t="n">
        <v>-3</v>
      </c>
      <c r="CC805" s="10" t="n">
        <f aca="false">18.5- (0.3*H805)</f>
        <v>6.2</v>
      </c>
      <c r="CD805" s="10" t="n">
        <f aca="false">(CB805)-(CC805)</f>
        <v>-9.2</v>
      </c>
      <c r="CE805" s="10" t="str">
        <f aca="false">IF(CD805="","",IF(CD805&lt;-27.5,"De -30 a -28",IF(CD805&lt;-25,"De -27,5 a -25,5",IF(CD805&lt;-22.5,"De -25 a -23",IF(CD805&lt;-20,"De -22,5 a -20,5",IF(CD805&lt;-17.5,"De -20 a -18",IF(CD805&lt;-15,"De -17,5 a -15,5",IF(CD805&lt;-12.5,"De -15 a -13",IF(CD805&lt;-10,"De -12,5 a -10,5",IF(CD805&lt;-7.5,"De -10 a -8",IF(CD805&lt;-5,"De -7,5 a -5,5",IF(CD805&lt;-2.5,"De -5 a -3",IF(CD805&lt;0,"De -2,5 a -0,5",IF(CD805&lt;=2,"De 0 a 2",IF(CD805&lt;=4.5,"De 2,5 a 4,5",IF(CD805&lt;=7,"De 5 a 7",IF(CD805&lt;=9.5,"De 7,5 a 9,5",IF(CD805&lt;=12,"De 10 a 12",IF(CD805&lt;=14.5,"De 12,5 a 14,5",IF(CD805&lt;=17,"De 15 a 17",IF(CD805&lt;=19.5,"De 17,5 a 19,5",IF(CD805&lt;=22,"De 20 a 22",IF(CD805&lt;=24.5,"De 22,5 a 24,5",IF(CD805&lt;=27,"De 25 a 27","De 27,5 a 30"))))))))))))))))))))))))</f>
        <v>De -10 a -8</v>
      </c>
      <c r="CF805" s="12" t="n">
        <f aca="false">IF(CD805="","",IF(CD805&lt;-27.5,1,IF(CD805&lt;-25,2,IF(CD805&lt;-22.5,3,IF(CD805&lt;-20,4,IF(CD805&lt;-17.5,5,IF(CD805&lt;-15,6,IF(CD805&lt;-12.5,7,IF(CD805&lt;-10,8,IF(CD805&lt;-7.5,9,IF(CD805&lt;-5,10,IF(CD805&lt;-2.5,11,IF(CD805&lt;0,12,IF(CD805&lt;2.5,13,IF(CD805&lt;5,14,IF(CD805&lt;7.5,15,IF(CD805&lt;10,16,IF(CD805&lt;12.5,17,IF(CD805&lt;15,18,IF(CD805&lt;17.5,19,IF(CD805&lt;20,20,IF(CD805&lt;22.5,21,IF(CD805&lt;25,22,IF(CD805&lt;27.5,23,24))))))))))))))))))))))))</f>
        <v>9</v>
      </c>
      <c r="CG805" s="9" t="n">
        <v>-1</v>
      </c>
      <c r="CH805" s="10" t="str">
        <f aca="false">IF(CG805="","",IF(AND(CG805&gt;=-10,CG805&lt;=-9.5),"-10 a -9,5",IF(AND(CG805&gt;-9.5,CG805&lt;=-8.5),"-9 a -8,5",IF(AND(CG805&gt;-8.5,CG805&lt;=-7.5),"-8 a -7,5",IF(AND(CG805&gt;-7.5,CG805&lt;=-6.5),"-7 a -6,5",IF(AND(CG805&gt;-6.5,CG805&lt;=-5.5),"-6 a -5,5",IF(AND(CG805&gt;-5.5,CG805&lt;=-4.5),"-5 a -4,5",IF(AND(CG805&gt;-4.5,CG805&lt;=-3.5),"-4 a -3,5",IF(AND(CG805&gt;-3.5,CG805&lt;=-2.5),"-3 a -2,5",IF(CG805=-2.25,"-2,25",IF(AND(CG805&gt;-2.5,CG805&lt;=-1.5),"-2 a -1,5",IF(AND(CG805&gt;-1.5,CG805&lt;=-0.5),"-1 a -0,5",IF(AND(CG805&gt;-0.5,CG805&lt;=0.5),"0 a 0,5",IF(AND(CG805&gt;0.5,CG805&lt;=1.5),"1 a 1,5",IF(AND(CG805&gt;1.5,CG805&lt;=2.5),"2 a 2,5",IF(AND(CG805&gt;2.5,CG805&lt;=3.5),"3 a 3,5",IF(AND(CG805&gt;3.5,CG805&lt;=4.5),"4 a 4,5",IF(AND(CG805&gt;4.5,CG805&lt;=5.5),"5 a 5,5",IF(AND(CG805&gt;5.5,CG805&lt;=6.5),"6 a 6,5",IF(AND(CG805&gt;6.5,CG805&lt;=7.5),"7 a 7,5",IF(AND(CG805&gt;7.5,CG805&lt;=8.5),"8 a 8,5",IF(AND(CG805&gt;8.5,CG805&lt;=9.5),"9 a 9,5",IF(CG805&gt;=10,"10","Fuera de rango")))))))))))))))))))))))</f>
        <v>-1 a -0,5</v>
      </c>
      <c r="CI805" s="11" t="n">
        <f aca="false">IF(CG805="","",IF(CG805=-2.25,"NORMA",IF(CG805&lt;=-9.5,1,IF(CG805&lt;=-8.5,2,IF(CG805&lt;=-7.5,3,IF(CG805&lt;=-6.5,4,IF(CG805&lt;=-5.5,5,IF(CG805&lt;=-4.5,6,IF(CG805&lt;=-3.5,7,IF(CG805&lt;=-2.5,8,IF(CG805&lt;=-1.5,9,IF(CG805&lt;=-0.5,10,IF(CG805&lt;=0.5,11,IF(CG805&lt;=1.5,12,IF(CG805&lt;=2.5,13,IF(CG805&lt;=3.5,14,IF(CG805&lt;=4.5,15,IF(CG805&lt;=5.5,16,IF(CG805&lt;=6.5,17,IF(CG805&lt;=7.5,18,IF(CG805&lt;=8.5,19,IF(CG805&lt;=9.5,20,IF(CG805=10,21,"Fuera de rango")))))))))))))))))))))))</f>
        <v>10</v>
      </c>
      <c r="CJ805" s="9" t="n">
        <v>3.25</v>
      </c>
      <c r="CK805" s="10" t="str">
        <f aca="false">IF(CJ805="","",IF(AND(CJ805&gt;=-6,CJ805&lt;=-5.5),"-6 a -5,5",IF(AND(CJ805&gt;-5.5,CJ805&lt;=-4.5),"-5 a -4,5",IF(AND(CJ805&gt;-4.5,CJ805&lt;=-3.5),"-4 a -3,5",IF(AND(CJ805&gt;-3.5,CJ805&lt;=-2.5),"-3 a -2,5",IF(AND(CJ805&gt;-2.5,CJ805&lt;=-1.5),"-2 a -1,5",IF(AND(CJ805&gt;-1.5,CJ805&lt;=-0.5),"-1 a -0,5",IF(AND(CJ805&gt;-0.5,CJ805&lt;=0.5),"0 a 0,5",IF(AND(CJ805&gt;0.5,CJ805&lt;=1.5),"1 a 1,5",IF(AND(CJ805&gt;1.5,CJ805&lt;2.5),"2",IF(AND(CJ805&gt;=2.5,CJ805&lt;=3),"2,5 a 3",IF(AND(CJ805&gt;3,CJ805&lt;=4),"3,5 a 4",IF(AND(CJ805&gt;4,CJ805&lt;=5),"4,5 a 5",IF(AND(CJ805&gt;5,CJ805&lt;=6),"5,5 a 6",IF(AND(CJ805&gt;6,CJ805&lt;=7),"6,5 a 7",IF(AND(CJ805&gt;7,CJ805&lt;=8),"7,5 a 8",IF(AND(CJ805&gt;8,CJ805&lt;=9.5),"8,5 a 9,5",IF(CJ805=10,"10","Fuera de rango"))))))))))))))))))</f>
        <v>3,5 a 4</v>
      </c>
      <c r="CL805" s="11" t="n">
        <f aca="false">IF(CK805="","",IF(OR(CK805="-6 a -5,5",CK805="-6 - -5,5"),1,IF(OR(CK805="-5 a -4,5",CK805="-5 - -4,5"),2,IF(OR(CK805="-4 a -3,5",CK805="-4 - -3,5"),3,IF(OR(CK805="-3 a -2,5",CK805="-3 - -2,5"),4,IF(OR(CK805="-2 a -1,5",CK805="-2 - -1,5"),5,IF(OR(CK805="-1 a -0,5",CK805="-1 - -0,5"),6,IF(OR(CK805="0 a 0,5",CK805="0 - 0,5"),7,IF(OR(CK805="1 a 1,5",CK805="1 - 1,5"),8,IF(CK805="2","NORMA",IF(OR(CK805="2,5 a 3",CK805="2,5 - 3"),9,IF(OR(CK805="3,5 a 4",CK805="3,5 - 4"),10,IF(OR(CK805="4,5 a 5",CK805="4,5 - 5"),11,IF(OR(CK805="5,5 a 6",CK805="5,5 - 6"),12,IF(OR(CK805="6,5 a 7",CK805="6,5 - 7"),13,IF(OR(CK805="7,5 a 8",CK805="7,5 - 8"),14,IF(OR(CK805="8,5 a 9",CK805="8,5 - 9,5",CK805="9 a 9,5"),15,IF(CK805="10",15,IF(OR(CK805="0,5 a 1",CK805="0,5 - 1"),7,"Fuera de rango")))))))))))))))))))</f>
        <v>10</v>
      </c>
      <c r="CO805" s="10" t="str">
        <f aca="false">IF(CM805&gt;0,"EME"," ")</f>
        <v> </v>
      </c>
      <c r="CQ805" s="10" t="str">
        <f aca="false">IF(CP805&gt;0,"0", " ")</f>
        <v> </v>
      </c>
      <c r="CR805" s="10" t="str">
        <f aca="false">IF(CP805&gt;0,"EME"," ")</f>
        <v> </v>
      </c>
      <c r="CS805" s="9" t="n">
        <v>3.5</v>
      </c>
      <c r="CV805" s="9" t="n">
        <v>4.75</v>
      </c>
      <c r="CY805" s="9" t="n">
        <v>0</v>
      </c>
      <c r="DB805" s="9" t="n">
        <v>0</v>
      </c>
      <c r="DC805" s="11" t="str">
        <f aca="false">IF(DB805&lt;0,"2"," ")</f>
        <v> </v>
      </c>
      <c r="DD805" s="11" t="str">
        <f aca="false">IF(DB805&lt;0,"MIO"," ")</f>
        <v> </v>
      </c>
      <c r="DE805" s="9" t="n">
        <v>0</v>
      </c>
      <c r="DF805" s="10" t="str">
        <f aca="false">IF(DE805&lt;0,"3"," ")</f>
        <v> </v>
      </c>
      <c r="DG805" s="10" t="str">
        <f aca="false">IF(DE805&lt;0,"AST"," ")</f>
        <v> </v>
      </c>
      <c r="DH805" s="9" t="n">
        <v>0</v>
      </c>
      <c r="DI805" s="10" t="str">
        <f aca="false">IF(DH805&lt;0,"3"," ")</f>
        <v> </v>
      </c>
      <c r="DJ805" s="10" t="str">
        <f aca="false">IF(DH805&lt;0,"AST"," ")</f>
        <v> </v>
      </c>
      <c r="DK805" s="9" t="n">
        <v>0.5</v>
      </c>
      <c r="DL805" s="10" t="str">
        <f aca="false">IF(DK805&gt;0,"4"," ")</f>
        <v>4</v>
      </c>
      <c r="DM805" s="10" t="str">
        <f aca="false">IF(DK805&gt;0,"PRE"," ")</f>
        <v>PRE</v>
      </c>
      <c r="DN805" s="9" t="n">
        <v>0.5</v>
      </c>
      <c r="DO805" s="10" t="str">
        <f aca="false">IF(DN805&gt;0,"4"," ")</f>
        <v>4</v>
      </c>
      <c r="DP805" s="10" t="str">
        <f aca="false">IF(DN805&gt;0,"PRE"," ")</f>
        <v>PRE</v>
      </c>
      <c r="DS805" s="12" t="str">
        <f aca="false">CONCATENATE(CO805,CU805,DA805,DG805,DM805)</f>
        <v>  PRE</v>
      </c>
      <c r="DT805" s="10" t="e">
        <f aca="false" t="array" ref="DT805">_xlfn.IFS(DS805="EME    ","0", DS805=" HIP   ","1", DS805="  MIO  ","2", DS805="   AST ","3", DS805="    PRE","4", DS805="EME   PRE","5", DS805=" HIP  PRE","6", DS805=" HIP AST ","7", DS805="  MIO PRE","8", DS805="  MIOAST ","9", DS805="   ASTPRE","10",DS805=" HIP ASTPRE","11", DS805="  MIOASTPRE","12", DS805="     ","0")</f>
        <v>#N/A</v>
      </c>
      <c r="DV805" s="1" t="e">
        <f aca="false" t="array" ref="DV805">_xlfn.IFS(DU805="SI","2", DU805="NO","1")</f>
        <v>#N/A</v>
      </c>
      <c r="DX805" s="11" t="str">
        <f aca="false">IF(DW805=0,"1","2")</f>
        <v>1</v>
      </c>
      <c r="DY805" s="11" t="str">
        <f aca="false" t="array" ref="DY805">_xlfn.IFS(DW805=0,"0", DW805=0.25, "1", DW805=0.5,"2", DW805=0.75,"3", DW805=1,"4",DW805=1.25,"5", DW805=1.5,"6", DW805=1.75,"7", DW805=2,"8")</f>
        <v>0</v>
      </c>
      <c r="EA805" s="11" t="str">
        <f aca="false">IF(DZ805=0,"1","2")</f>
        <v>1</v>
      </c>
      <c r="EB805" s="11" t="str">
        <f aca="false" t="array" ref="EB805">_xlfn.IFS(DZ805=0,"0", DZ805=0.25, "1", DZ805=0.5,"2", DZ805=0.75,"3", DZ805=1,"4",DZ805=1.25,"5", DZ805=1.5,"6", DZ805=1.75,"7", DZ805=2,"8")</f>
        <v>0</v>
      </c>
      <c r="ED805" s="10" t="str">
        <f aca="false">IF(EC805=0,"1","2")</f>
        <v>1</v>
      </c>
      <c r="EE805" s="11" t="str">
        <f aca="false" t="array" ref="EE805">_xlfn.IFS(EC805=0,"0", EC805=-0.25, "1", EC805=-0.5,"2", EC805=-0.75,"3", EC805=-1,"4",EC805=-1.25,"5", EC805=-1.5,"6", EC805=-1.75,"7", EC805=-2,"8", EC805=-2.25,"9",EC805=-2.5,"10", EC805=-2.75,"11", EC805=-3,"12", EC805=-3.25,"13", EC805=-3.5,"14", EC805=-3.75,"15",EC805=-4,"16")</f>
        <v>0</v>
      </c>
      <c r="EG805" s="10" t="str">
        <f aca="false">IF(EF805=0,"1","2")</f>
        <v>1</v>
      </c>
      <c r="EH805" s="11" t="str">
        <f aca="false" t="array" ref="EH805">_xlfn.IFS(EF805=0,"0", EF805=-0.25, "1", EF805=-0.5,"2", EF805=-0.75,"3", EF805=-1,"4",EF805=-1.25,"5", EF805=-1.5,"6", EF805=-1.75,"7", EF805=-2,"8", EF805=-2.25,"9",EF805=-2.5,"10", EF805=-2.75,"11", EF805=-3,"12", EF805=-3.25,"13", EF805=-3.5,"14", EF805=-3.75,"15",EF805=-4,"16")</f>
        <v>0</v>
      </c>
      <c r="EJ805" s="11" t="str">
        <f aca="false">IF(EI805=0,"1","2")</f>
        <v>1</v>
      </c>
      <c r="EK805" s="11" t="str">
        <f aca="false" t="array" ref="EK805">_xlfn.IFS(EI805=0,"0", EI805=-0.25, "1", EI805=-0.5,"2", EI805=-0.75,"3", EI805=-1,"4",EI805=-1.25,"5", EI805=-1.5,"6", EI805=-1.75,"7", EI805=-2,"8", EI805=-2.25,"9", EI805=-2.25,"9",EI805=-2.5,"10", EI805=-2.75,"11", EI805=-3,"12", EI805=-3.25,"13", EI805=-3.5,"14", EI805=-3.75,"15",EI805=-4,"16", EI805=0.25, "17", EI805=0.5, "18")</f>
        <v>0</v>
      </c>
      <c r="EM805" s="11" t="str">
        <f aca="false">IF(EL805=0,"1","2")</f>
        <v>1</v>
      </c>
      <c r="EN805" s="11" t="str">
        <f aca="false" t="array" ref="EN805">_xlfn.IFS(EL805=0.25,"17",EL805=0.5,"18", EL805=0,"0", EL805=-0.25, "1", EL805=-0.5,"2", EL805=-0.75,"3", EL805=-1,"4",EL805=-1.25,"5", EL805=-1.5,"6", EL805=-1.75,"7", EL805=-2,"8",EL805= -2.25,"9",EL805=-2.5,"10",EL805= -2.75,"11",EL805= -3,"12",EL805= -3.25,"13",EL805= -3.5,"14",EL805= -3.75,"15",EL805=-4,"16")</f>
        <v>0</v>
      </c>
      <c r="EP805" s="11" t="str">
        <f aca="false">IF(EO805=0,"1","2")</f>
        <v>1</v>
      </c>
      <c r="EQ805" s="11" t="str">
        <f aca="false" t="array" ref="EQ805">_xlfn.IFS(EO805=0,"0", EO805=0.25, "1", EO805=0.5,"2", EO805=0.75,"3", EO805=1,"4",EO805=1.25,"5", EO805=1.5,"6", EO805=1.75,"7", EO805=2,"8", EO805=2.25,"9", EO805=2.25,"9",EO805=2.5,"10", EO805=2.75,"11", EO805=3,"12", EO805=3.25,"13", EO805=3.5,"14", EO805=3.75,"15",EO805=4,"16", EO805=-0.25, "17", bq=-0.5, "18")</f>
        <v>0</v>
      </c>
      <c r="ES805" s="11" t="str">
        <f aca="false">IF(ER805=0,"1","2")</f>
        <v>1</v>
      </c>
      <c r="ET805" s="11" t="str">
        <f aca="false" t="array" ref="ET805">_xlfn.IFS(ER805=0,"0", ER805=0.25, "1", ER805=0.5,"2", ER805=0.75,"3", ER805=1,"4",ER805=1.25,"5", ER805=1.5,"6", ER805=1.75,"7", ER805=2,"8", ER805=2.25,"9", ER805=2.25,"9",ER805=2.5,"10", ER805=2.75,"11", ER805=3,"12", ER805=3.25,"13", ER805=3.5,"14", ER805=3.75,"15",ER805=4,"16", ER805=-0.25, "17", bq=-0.5, "18")</f>
        <v>0</v>
      </c>
      <c r="EV805" s="14" t="e">
        <f aca="false">VLOOKUP(EU805,LEYENDA!$G$2:$H$8,2,TRUE())</f>
        <v>#N/A</v>
      </c>
      <c r="EW805" s="14" t="e">
        <f aca="false" t="array" ref="EW805">_xlfn.IFS(EV805="0-5","1", EV805="6-12","2", EV805="13-18","3", EV805="19-24","4", EV805="25-36","5", EV805="37-48","6", EV805="49-60","7")</f>
        <v>#N/A</v>
      </c>
    </row>
    <row r="806" customFormat="false" ht="13.5" hidden="false" customHeight="false" outlineLevel="0" collapsed="false">
      <c r="A806" s="1" t="n">
        <v>316</v>
      </c>
      <c r="B806" s="2" t="n">
        <v>2</v>
      </c>
      <c r="C806" s="33" t="n">
        <v>45341</v>
      </c>
      <c r="E806" s="5" t="str">
        <f aca="false">VLOOKUP(A806,'286'!$A$3:$J$6279,10,FALSE())</f>
        <v>VALERO DE BLAS, MARÍA</v>
      </c>
      <c r="F806" s="4" t="str">
        <f aca="false">VLOOKUP(A806,'286'!$A$3:$I$1768,3,FALSE())</f>
        <v>VABLASMA</v>
      </c>
      <c r="G806" s="6" t="n">
        <f aca="false">VLOOKUP(A806,'286'!$A$3:$I$1768,4,FALSE())</f>
        <v>29737</v>
      </c>
      <c r="H806" s="7" t="n">
        <f aca="false">YEAR(C806)-YEAR(G806)</f>
        <v>43</v>
      </c>
      <c r="I806" s="1" t="str">
        <f aca="false">VLOOKUP(H806,LEYENDA!$C$2:$D$6,2,TRUE())</f>
        <v>41-60</v>
      </c>
      <c r="J806" s="5" t="str">
        <f aca="false">VLOOKUP(A806,'286'!$A$3:$I$1768,7,FALSE())</f>
        <v>M</v>
      </c>
      <c r="K806" s="8" t="n">
        <f aca="false">VLOOKUP(A806,'286'!$A$3:$I$1768,2,FALSE())</f>
        <v>0</v>
      </c>
      <c r="L806" s="4" t="str">
        <f aca="false">VLOOKUP(A806,'286'!$A$3:$I$1768,8,FALSE())</f>
        <v>D</v>
      </c>
      <c r="M806" s="4" t="str">
        <f aca="false">VLOOKUP(A806,'286'!$A$3:$I$1768,9,FALSE())</f>
        <v>D</v>
      </c>
      <c r="N806" s="8" t="str">
        <f aca="false">IF(R806=O806, "MISMA","CONTRARIA")</f>
        <v>MISMA</v>
      </c>
      <c r="O806" s="8" t="str">
        <f aca="false" t="array" ref="O806">_xlfn.IFS(L806="D","1", L806="I","2")</f>
        <v>1</v>
      </c>
      <c r="P806" s="8" t="e">
        <f aca="false" t="array" ref="P806">_xlfn.IFS(K806="OD","1", K806="OI","2")</f>
        <v>#N/A</v>
      </c>
      <c r="Q806" s="1" t="str">
        <f aca="false" t="array" ref="Q806">_xlfn.IFS(J806="M","1", J806="H","2")</f>
        <v>1</v>
      </c>
      <c r="R806" s="8" t="str">
        <f aca="false" t="array" ref="R806">_xlfn.IFS(M806="D","1", M806="I","2")</f>
        <v>1</v>
      </c>
      <c r="S806" s="1" t="str">
        <f aca="false" t="array" ref="S806">_xlfn.IFS(N806="CONTRARIA", "1",N806= "MISMA","2")</f>
        <v>2</v>
      </c>
      <c r="T806" s="1" t="str">
        <f aca="false" t="array" ref="T806">_xlfn.IFS(I806="0-12","1", I806="13-24","2", I806="25-40","3", I806="41-60","4", I806="61-100","5")</f>
        <v>4</v>
      </c>
      <c r="U806" s="9" t="n">
        <v>-2</v>
      </c>
      <c r="V806" s="10" t="str">
        <f aca="false">IF(U806="","",IF(AND(U806&gt;=-9,U806&lt;=-6.5),"-9 a -6,5",IF(AND(U806&gt;=-6,U806&lt;=-3.5),"-6 a -3,5",IF(AND(U806&gt;=-3,U806&lt;=-1),"-3 a -1",IF(U806=-0.5,"-0,5",IF(AND(U806&gt;=0,U806&lt;=2.5),"0 a 2,5",IF(AND(U806&gt;=3,U806&lt;=5.5),"3 a 5,5",IF(AND(U806&gt;=6,U806&lt;=8.5),"6 a 8,5",IF(AND(U806&gt;=9,U806&lt;=20),"9 a 20","Fuera de rango")))))))))</f>
        <v>-3 a -1</v>
      </c>
      <c r="W806" s="11" t="n">
        <f aca="false">IF(V806="","",IF(V806="-9 a -6,5",2,IF(V806="-6 a -3,5",3,IF(V806="-3 a -1",4,IF(V806="-0,5","NORMA",IF(V806="0 a 2,5",5,IF(V806="3 a 5,5",6,IF(V806="6 a 8,5",7,IF(V806="9 a 20",8,"Fuera de rango")))))))))</f>
        <v>4</v>
      </c>
      <c r="X806" s="9" t="n">
        <v>0</v>
      </c>
      <c r="Y806" s="11" t="str">
        <f aca="false">IF(X806="","",IF(AND(X806&gt;=0,X806&lt;=4),"0 a 4",IF(AND(X806&gt;=4.5,X806&lt;=8.5),"4,5 a 8,5",IF(X806=9,"9",IF(AND(X806&gt;=9.5,X806&lt;=13),"9,5 a 13",IF(AND(X806&gt;=13.5,X806&lt;=20),"13,5 a 20",IF(AND(X806&gt;=20.5,X806&lt;=35),"20,5 a 35","Fuera de rango")))))))</f>
        <v>0 a 4</v>
      </c>
      <c r="Z806" s="11" t="n">
        <f aca="false">IF(Y806="","",IF(Y806="0 a 4",1,IF(Y806="4,5 a 8,5",2,IF(Y806="9","NORMA",IF(Y806="9,5 a 13",3,IF(Y806="13,5 a 20",4,IF(Y806="20,5 a 35",5,"Fuera de rango")))))))</f>
        <v>1</v>
      </c>
      <c r="AA806" s="9" t="n">
        <v>7</v>
      </c>
      <c r="AB806" s="10" t="str">
        <f aca="false">IF(AA806="","",IF(AND(AA806&gt;=0,AA806&lt;=9),"0 a 9",IF(AND(AA806&gt;=9.5,AA806&lt;=18.5),"9,5 a 18,5",IF(AA806=19,"19",IF(AND(AA806&gt;=19.5,AA806&lt;=28),"19,5 a 28",IF(AND(AA806&gt;=28.5,AA806&lt;=40),"28,5 a 40","Fuera de rango"))))))</f>
        <v>0 a 9</v>
      </c>
      <c r="AC806" s="11" t="n">
        <f aca="false" t="array" ref="AC806">_xlfn.IFS(AB806="","",AB806="0 a 9",1,AB806="9,5 a 18,5",2,AB806="19","NORMA",AB806="19,5 a 28",3,AB806="28,5 a 40",4,TRUE(),"Fuera de rango")</f>
        <v>1</v>
      </c>
      <c r="AD806" s="9" t="n">
        <v>5</v>
      </c>
      <c r="AE806" s="10" t="str">
        <f aca="false">IF(AD806="","",IF(AND(AD806&gt;=-10,AD806&lt;=0),"De -10 a 0",IF(AND(AD806&gt;=0.5,AD806&lt;=9.5),"0,5 a 9,5",IF(AD806=10,"10",IF(AND(AD806&gt;=10.5,AD806&lt;=20),"10,5 a 20",IF(AND(AD806&gt;=20.5,AD806&lt;=40),"20,5 a 40","Fuera de rango"))))))</f>
        <v>0,5 a 9,5</v>
      </c>
      <c r="AF806" s="12" t="n">
        <f aca="false">IF(AD806="","",IF(AND(AD806&gt;=-10,AD806&lt;=0),1,IF(AND(AD806&gt;=0.5,AD806&lt;=9.5),2,IF(AD806=10,"NORMA",IF(AND(AD806&gt;=10.5,AD806&lt;=20),3,IF(AND(AD806&gt;=20.5,AD806&lt;=40),4,""))))))</f>
        <v>2</v>
      </c>
      <c r="AG806" s="9" t="n">
        <v>3</v>
      </c>
      <c r="AH806" s="10" t="str">
        <f aca="false">IF(AG806="","",IF(AND(AG806&gt;=0,AG806&lt;=4),"0 a 4",IF(AND(AG806&gt;=4.5,AG806&lt;=8.5),"4,5 a 8,5",IF(AG806=9,"9",IF(AND(AG806&gt;=9.5,AG806&lt;=13),"9,5 a 13",IF(AND(AG806&gt;=13.5,AG806&lt;=25),"13,5 a 25","Fuera de rango"))))))</f>
        <v>0 a 4</v>
      </c>
      <c r="AI806" s="10" t="n">
        <f aca="false">IF(AH806="","",IF(AH806="0 a 4",1,IF(AH806="4,5 a 8,5",2,IF(AH806="9","NORMA",IF(AH806="9,5 a 13",3,IF(AH806="13,5 a 25",4,""))))))</f>
        <v>1</v>
      </c>
      <c r="AJ806" s="9" t="n">
        <v>2</v>
      </c>
      <c r="AK806" s="10" t="str">
        <f aca="false">IF(AJ806="","",IF(AND(AJ806&gt;=-15,AJ806&lt;=-10.5),"-15 a -10,5",IF(AND(AJ806&gt;=-10,AJ806&lt;=-4),"-10 a -4",IF(AND(AJ806&gt;=-4.5,AJ806&lt;=0),"-4,5 a 0",IF(AND(AJ806&gt;=0.5,AJ806&lt;=4.5),"0,5 a 4,5",IF(AJ806=5,"5",IF(AND(AJ806&gt;=5.5,AJ806&lt;=10),"5,5 a 10",IF(AND(AJ806&gt;=10.5,AJ806&lt;=20),"10,5 a 20","Fuera de rango"))))))))</f>
        <v>0,5 a 4,5</v>
      </c>
      <c r="AL806" s="11" t="n">
        <f aca="false">IF(AK806="","",IF(AK806="-15 a -10,5",1,IF(AK806="-10 a -4",2,IF(AK806="-4,5 a 0",3,IF(AK806="0,5 a 4,5",4,IF(AK806="5","NORMA",IF(AK806="5,5 a 10",5,IF(AK806="10,5 a 20",6,"Error"))))))))</f>
        <v>4</v>
      </c>
      <c r="AM806" s="9" t="n">
        <v>0</v>
      </c>
      <c r="AN806" s="10" t="str">
        <f aca="false">IF(AM806="","",IF(AND(AM806&gt;=-7.5,AM806&lt;=-5.5),"-7,5 a -5,5",IF(AND(AM806&gt;=-5,AM806&lt;=-3),"-5 a -3",IF(AND(AM806&gt;=-2.5,AM806&lt;=-0.5),"-2,5 a -0,5",IF(AM806=0,"0,00",IF(AND(AM806&gt;=0.5,AM806&lt;=2.5),"0,5 a 2,5",IF(AND(AM806&gt;=3,AM806&lt;=5),"3 a 5",IF(AND(AM806&gt;=5.5,AM806&lt;=7.5),"5,5 a 7,5",IF(AND(AM806&gt;=8,AM806&lt;=10),"8 a 10","Fuera de rango")))))))))</f>
        <v>0,00</v>
      </c>
      <c r="AO806" s="11" t="str">
        <f aca="false">IF(AN806="","",IF(AN806="-7,5 a -5,5",1,IF(AN806="-5 a -3",2,IF(AN806="-2,5 a -0,5",3,IF(AN806="0,00","NORMA",IF(AN806="0,5 a 2,5",4,IF(AN806="3 a 5",5,IF(AN806="5,5 a 7,5",6,IF(AN806="8 a 10",7,"Error")))))))))</f>
        <v>NORMA</v>
      </c>
      <c r="AP806" s="9" t="n">
        <v>-8</v>
      </c>
      <c r="AQ806" s="10" t="str">
        <f aca="false">IF(AP806="","",IF(AND(AP806&gt;=-20,AP806&lt;=-9.5),"-20 a -9,5",IF(AND(AP806&gt;=-9,AP806&lt;=-6.5),"-9 a -6,5",IF(AP806=-6,"-6",IF(AND(AP806&gt;=-5.5,AP806&lt;=-3),"-5,5 a -3",IF(AND(AP806&gt;=-2.5,AP806&lt;=0),"-2,5 a 0",IF(AND(AP806&gt;=0.5,AP806&lt;=3),"0,5 a 3",IF(AND(AP806&gt;=3.5,AP806&lt;=6),"3,5 a 6",IF(AND(AP806&gt;=6.5,AP806&lt;=9),"6,5 a 9",IF(AND(AP806&gt;=9.5,AP806&lt;=20),"9,5 a 20","Fuera de rango"))))))))))</f>
        <v>-9 a -6,5</v>
      </c>
      <c r="AR806" s="11" t="n">
        <f aca="false">IF(AQ806="","",IF(AQ806="-20 a -9,5",1,IF(AQ806="-9 a -6,5",2,IF(AQ806="-6","NORMA",IF(AQ806="-5,5 a -3",3,IF(AQ806="-2,5 a 0",4,IF(AQ806="0,5 a 3",5,IF(AQ806="3,5 a 6",6,IF(AQ806="6,5 a 9",7,IF(AQ806="9,5 a 20",8,""))))))))))</f>
        <v>2</v>
      </c>
      <c r="AS806" s="9" t="n">
        <v>1</v>
      </c>
      <c r="AT806" s="10" t="str">
        <f aca="false">IF(AS806="","",IF(AND(AS806&gt;=-16,AS806&lt;=-14),"-16 a -14",IF(AND(AS806&gt;=-13.5,AS806&lt;=-11.5),"-13,5 a -11,5",IF(AND(AS806&gt;=-11,AS806&lt;=-9),"-11 a -9",IF(AND(AS806&gt;=-8.5,AS806&lt;=-6.5),"-8,5 a -6,5",IF(AND(AS806&gt;=-6,AS806&lt;=-4),"-6 a -4",IF(AND(AS806&gt;=-3.5,AS806&lt;=-1.5),"-3,5 a -1,5",IF(AND(AS806&gt;=-1,AS806&lt;=1),"-1 a 1",IF(AND(AS806&gt;=1.5,AS806&lt;=3.5),"1,5 a 3,5",IF(AND(AS806&gt;=4,AS806&lt;=6),"4 a 6",IF(AND(AS806&gt;=6.5,AS806&lt;=8.5),"6,5 a 8,5",IF(AND(AS806&gt;=9,AS806&lt;=11),"9 a 11",IF(AND(AS806&gt;=11.5,AS806&lt;=13.5),"11,5 a 13,5",IF(AND(AS806&gt;=14,AS806&lt;=16),"14 a 16",IF(AND(AS806&gt;=16.5,AS806&lt;=18.5),"16,5 a 18,5",IF(AND(AS806&gt;=19,AS806&lt;=21),"19 a 21","Fuera de rango"))))))))))))))))</f>
        <v>-1 a 1</v>
      </c>
      <c r="AU806" s="11" t="n">
        <f aca="false" t="array" ref="AU806">IF(AT806="","",_xlfn.IFS(AT806="-16 a -14",1,AT806="-13,5 a -11,5",2,AT806="-11 a -9",3,AT806="-8,5 a -6,5",4,AT806="-6 a -4",5,AT806="-3,5 a -1,5",6,AT806="-1 a 1",7,AT806="1,5 a 3,5",8,AT806="4 a 6","NORMA",AT806="6,5 a 8,5",9,AT806="9 a 11",10,AT806="11,5 a 13,5",11,AT806="14 a 16",12,AT806="16,5 a 18,5",13,AT806="19 a 21",14,TRUE(),""))</f>
        <v>7</v>
      </c>
      <c r="AV806" s="9" t="n">
        <v>1.75</v>
      </c>
      <c r="AW806" s="10" t="str">
        <f aca="false">IF(AV806="","",IF(AND(AV806&gt;=-1,AV806&lt;=-0.5),"-1 a -0,5",IF(AND(AV806&gt;-0.5,AV806&lt;=0),"De -0,5 a 0",IF(AND(AV806&gt;=0.25,AV806&lt;=0.75),"0,25 a 0,75",IF(AND(AV806&gt;=1,AV806&lt;=1.5),"1 a 1,5",IF(AND(AV806&gt;=1.75,AV806&lt;=2.25),"1,75 a 2,25",IF(AND(AV806&gt;=2.5,AV806&lt;=3),"2,5 a 3",IF(AND(AV806&gt;=3.25,AV806&lt;=3.75),"3,25 a 3,75","Fuera de rango"))))))))</f>
        <v>1,75 a 2,25</v>
      </c>
      <c r="AX806" s="10" t="n">
        <f aca="false">IF(AW806="","",IF(OR(AW806="-1 a -0,5",AW806="-1 a -0.5"),1,IF(OR(AW806="De -0,5 a 0",AW806="-0,5 a 0",AW806="De -0.5 a 0"),2,IF(OR(AW806="0,25 a 0,75",AW806="0.25 a 0.75"),"NORMA",IF(OR(AW806="1 a 1,5",AW806="1 a 1.5"),3,IF(OR(AW806="1,75 a 2,25",AW806="1.75 a 2.25"),4,IF(OR(AW806="2,5 a 3",AW806="2.5 a 3"),5,IF(OR(AW806="3,25 a 3,75",AW806="3.25 a 3.75"),6,""))))))))</f>
        <v>4</v>
      </c>
      <c r="AY806" s="9" t="n">
        <v>-9</v>
      </c>
      <c r="AZ806" s="10" t="str">
        <f aca="false">IF(AY806="","",IF(AND(AY806&gt;=-20,AY806&lt;=-9.5),"-20 a -9,5",IF(AND(AY806&gt;=-9,AY806&lt;=-6.5),"-9 a -6,5",IF(AY806=-6,"-6",IF(AND(AY806&gt;=-5.5,AY806&lt;=-3),"-5,5 a -3",IF(AND(AY806&gt;=-2.5,AY806&lt;=0),"-2,5 a 0",IF(AND(AY806&gt;=0.5,AY806&lt;=3),"0,5 a 3",IF(AND(AY806&gt;=3.5,AY806&lt;=6),"3,5 a 6","Fuera de rango"))))))))</f>
        <v>-9 a -6,5</v>
      </c>
      <c r="BA806" s="11" t="n">
        <f aca="false">IF(AZ806="","",IF(AZ806="-20 a -9,5",1,IF(AZ806="-9 a -6,5",2,IF(AZ806="-6","NORMA",IF(AZ806="-5,5 a -3",3,IF(AZ806="-2,5 a 0",4,IF(AZ806="0,5 a 3",5,IF(AZ806="3,5 a 6",6,""))))))))</f>
        <v>2</v>
      </c>
      <c r="BB806" s="9" t="n">
        <v>0</v>
      </c>
      <c r="BC806" s="10" t="str">
        <f aca="false" t="array" ref="BC806">IF(BB806="","",_xlfn.IFS(AND(BB806&gt;=0,BB806&lt;=2),"0 a 2",AND(BB806&gt;=2.5,BB806&lt;=4.5),"2,5 a 4,5",AND(BB806&gt;=5,BB806&lt;=7),"5 a 7",AND(BB806&gt;=7.5,BB806&lt;=9.5),"7,5 a 9,5",AND(BB806&gt;=10,BB806&lt;=12),"10 a 12",AND(BB806&gt;=12.5,BB806&lt;=14.5),"12,5 a 14,5",BB806=15,"15",AND(BB806&gt;=15.5,BB806&lt;=17.5),"15,5 a 17,5",AND(BB806&gt;=18,BB806&lt;=20),"18 a 20",AND(BB806&gt;=20.5,BB806&lt;=22.5),"20,5 a 22,5",AND(BB806&gt;=23,BB806&lt;=25),"23 a 25",TRUE(),"Fuera de rango"))</f>
        <v>0 a 2</v>
      </c>
      <c r="BD806" s="11" t="n">
        <f aca="false" t="array" ref="BD806">IF(BC806="","",_xlfn.IFS(BC806="0 a 2",1,BC806="2,5 a 4,5",2,BC806="5 a 7",3,BC806="7,5 a 9,5",4,BC806="10 a 12",5,BC806="12,5 a 14,5",6,BC806="15","NORMA",BC806="15,5 a 17,5",7,BC806="18 a 20",8,BC806="20,5 a 22,5",9,BC806="23 a 25",10,TRUE(),"Fuera de rango"))</f>
        <v>1</v>
      </c>
      <c r="BE806" s="9" t="n">
        <v>9</v>
      </c>
      <c r="BF806" s="10" t="str">
        <f aca="false">IF(BE806="","",IF(AND(BE806&gt;=-20,BE806&lt;=-10),"-20 a -10",IF(AND(BE806&gt;=-9.5,BE806&lt;=0.5),"-9,5 a 0,5",IF(AND(BE806&gt;=1,BE806&lt;=11),"1 a 11",IF(AND(BE806&gt;=11.5,BE806&lt;=20.5),"11,5 a 20,5",IF(BE806=21,"21",IF(AND(BE806&gt;=21.5,BE806&lt;=31.5),"21,5 a 31,5",IF(AND(BE806&gt;=32,BE806&lt;=42),"32 a 42","Fuera de rango"))))))))</f>
        <v>1 a 11</v>
      </c>
      <c r="BG806" s="11" t="n">
        <f aca="false">IF(BF806="","",IF(BF806="-20 a -10",1,IF(BF806="-9,5 a 0,5",2,IF(BF806="1 a 11",3,IF(BF806="11,5 a 20,5",4,IF(BF806="21","NORMA",IF(BF806="21,5 a 31,5",5,IF(BF806="32 a 42",6,""))))))))</f>
        <v>3</v>
      </c>
      <c r="BH806" s="9" t="n">
        <v>2</v>
      </c>
      <c r="BI806" s="10" t="str">
        <f aca="false">IF(BH806="","",IF(AND(BH806&gt;=-20,BH806&lt;=-15),"-20 a -15",IF(AND(BH806&gt;=-14.5,BH806&lt;=-9.5),"-14,5 a -9,5",IF(AND(BH806&gt;=-9,BH806&lt;=-4),"-9 a -4",IF(AND(BH806&gt;=-3.5,BH806&lt;=2.5),"-3,5 a 2,5",IF(AND(BH806&gt;=3,BH806&lt;=8),"3 a 8",IF(AND(BH806&gt;=8.5,BH806&lt;=14.5),"8,5 a 14,5",IF(BH806=15,"15",IF(AND(BH806&gt;=15.5,BH806&lt;=20.5),"15,5 a 20,5",IF(AND(BH806&gt;=21,BH806&lt;=26),"21 a 26","Fuera de rango"))))))))))</f>
        <v>-3,5 a 2,5</v>
      </c>
      <c r="BJ806" s="11" t="n">
        <f aca="false">IF(BI806="","",IF(BI806="-20 a -15",1,IF(BI806="-14,5 a -9,5",2,IF(BI806="-9 a -4",3,IF(BI806="-3,5 a 2,5",4,IF(BI806="3 a 8",5,IF(BI806="8,5 a 14,5",6,IF(BI806="15","NORMA",IF(BI806="15,5 a 20,5",7,IF(BI806="21 a 26",8,IF(BI806="26,5 a 31,5",9,"")))))))))))</f>
        <v>4</v>
      </c>
      <c r="BK806" s="9" t="n">
        <v>0</v>
      </c>
      <c r="BL806" s="10" t="str">
        <f aca="false">IF(BK806="","",IF(AND(BK806&gt;=0,BK806&lt;=2),"0 - 2",IF(AND(BK806&gt;=2.5,BK806&lt;=4.5),"2,5 - 4,5",IF(AND(BK806&gt;=5,BK806&lt;=7),"5 - 7",IF(AND(BK806&gt;=7.5,BK806&lt;=9.5),"7,5 - 9,5",IF(AND(BK806&gt;=10,BK806&lt;=12),"10 - 12",IF(AND(BK806&gt;=12.5,BK806&lt;=13.5),"12,5 - 13,5",IF(BK806=14,"14",IF(AND(BK806&gt;=14.5,BK806&lt;=16.5),"14,5 - 16,5",IF(AND(BK806&gt;=17,BK806&lt;=19),"17 - 19",IF(AND(BK806&gt;=19.5,BK806&lt;=21.5),"19,5 - 21,5",IF(AND(BK806&gt;=22,BK806&lt;=24),"22 - 24",IF(AND(BK806&gt;=24.5,BK806&lt;=26.5),"24,5 - 26,5",IF(AND(BK806&gt;=27,BK806&lt;=29),"27 - 29",IF(AND(BK806&gt;=29.5,BK806&lt;=30),"29,5 - 30","Fuera de rango")))))))))))))))</f>
        <v>0 - 2</v>
      </c>
      <c r="BM806" s="11" t="n">
        <f aca="false">IF(BL806="","",IF(BL806="0 - 2",1,IF(BL806="2,5 - 4,5",2,IF(BL806="5 - 7",3,IF(BL806="7,5 - 9,5",4,IF(BL806="10 - 12",5,IF(BL806="12,5 - 13,5",6,IF(BL806="14","NORMA",IF(BL806="14,5 - 16,5",7,IF(BL806="17 - 19",8,IF(BL806="19,5 - 21,5",9,IF(BL806="22 - 24",10,IF(BL806="24,5 - 26,5",11,IF(BL806="27 - 29",12,IF(BL806="29,5 - 30",13,"")))))))))))))))</f>
        <v>1</v>
      </c>
      <c r="BN806" s="9" t="n">
        <v>16</v>
      </c>
      <c r="BO806" s="11" t="str">
        <f aca="false">IF(BN806="","",IF(AND(BN806&gt;=-20,BN806&lt;=-10),"-20 a -10",IF(AND(BN806&gt;=-9.5,BN806&lt;=0.5),"-9,5 a 0,5",IF(AND(BN806&gt;=1,BN806&lt;=11),"1 a 11",IF(AND(BN806&gt;=11.5,BN806&lt;=21.5),"11,5 a 21,5",IF(BN806=22,"22",IF(AND(BN806&gt;=22.5,BN806&lt;=32.5),"22,5 a 32,5",IF(AND(BN806&gt;=33,BN806&lt;=43),"33 a 43","Fuera de rango"))))))))</f>
        <v>11,5 a 21,5</v>
      </c>
      <c r="BP806" s="11" t="n">
        <f aca="false">IF(BO806="","",IF(BO806="-20 a -10",1,IF(BO806="-9,5 a 0,5",2,IF(BO806="1 a 11",3,IF(BO806="11,5 a 21,5",4,IF(BO806="22","NORMA",IF(BO806="22,5 a 32,5",5,IF(BO806="33 a 43",6,""))))))))</f>
        <v>4</v>
      </c>
      <c r="BQ806" s="9" t="n">
        <v>15</v>
      </c>
      <c r="BR806" s="10" t="str">
        <f aca="false">IF(BQ806="","",IF(AND(BQ806&gt;=-20,BQ806&lt;=-15),"-20 a -15",IF(AND(BQ806&gt;=-14.5,BQ806&lt;=-9.5),"-14,5 a -9,5",IF(AND(BQ806&gt;=-9,BQ806&lt;=-4),"-9 a -4",IF(AND(BQ806&gt;=-3.5,BQ806&lt;=2.5),"-3,5 a 2,5",IF(AND(BQ806&gt;=3,BQ806&lt;=8),"3 a 8",IF(AND(BQ806&gt;=8.5,BQ806&lt;=13.5),"8,5 a 13,5",IF(AND(BQ806&gt;=14,BQ806&lt;=17.5),"14 a 17,5",IF(BQ806=18,"18",IF(AND(BQ806&gt;=18.5,BQ806&lt;=23.5),"18,5 a 23,5",IF(AND(BQ806&gt;=24,BQ806&lt;=29),"24 a 29",IF(AND(BQ806&gt;=29.5,BQ806&lt;=34.5),"29,5 a 34,5",IF(AND(BQ806&gt;=35,BQ806&lt;=40),"35 a 40","Fuera de rango")))))))))))))</f>
        <v>14 a 17,5</v>
      </c>
      <c r="BS806" s="11" t="n">
        <f aca="false">IF(BR806="","",IF(BR806="-20 a -15",1,IF(BR806="-14,5 a -9,5",2,IF(BR806="-9 a -4",3,IF(BR806="-3,5 a 2,5",4,IF(BR806="3 a 8",5,IF(BR806="8,5 a 13,5",6,IF(BR806="14 a 17,5",7,IF(BR806="18","NORMA",IF(BR806="18,5 a 23,5",8,IF(BR806="24 a 29",9,IF(BR806="29,5 a 34,5",10,IF(BR806="35 a 40",11,"")))))))))))))</f>
        <v>7</v>
      </c>
      <c r="BT806" s="9" t="n">
        <v>0</v>
      </c>
      <c r="BU806" s="10" t="str">
        <f aca="false">IF(BT806="","",IF(AND(BT806&gt;=-20,BT806&lt;=-18),"-20 a -18",IF(AND(BT806&gt;=-17.5,BT806&lt;=-15.5),"-17,5 a -15,5",IF(AND(BT806&gt;=-15,BT806&lt;=-13),"-15 a -13",IF(AND(BT806&gt;=-12.5,BT806&lt;=-10.5),"-12,5 a -10,5",IF(AND(BT806&gt;=-10,BT806&lt;=-8),"-10 a -8",IF(AND(BT806&gt;=-7.5,BT806&lt;=-5.5),"-7,5 a -5,5",IF(AND(BT806&gt;=-5,BT806&lt;=-3),"-5 a -3",IF(AND(BT806&gt;=-2.5,BT806&lt;=-0.5),"-2,5 a -0,5",IF(BT806=0,"0",IF(AND(BT806&gt;=0.5,BT806&lt;=2.5),"0,5 a 2,5",IF(AND(BT806&gt;=3,BT806&lt;=5),"3 a 5",IF(AND(BT806&gt;=5.5,BT806&lt;=7.5),"5,5 a 7,5",IF(AND(BT806&gt;=8,BT806&lt;=10),"8 a 10",IF(AND(BT806&gt;=10.5,BT806&lt;=12.5),"10,5 a 12,5",IF(AND(BT806&gt;=13,BT806&lt;=15),"13 a 15",IF(AND(BT806&gt;=15.5,BT806&lt;=17.5),"15,5 a 17,5",IF(AND(BT806&gt;=18,BT806&lt;=20),"18 a 20","Fuera de rango"))))))))))))))))))</f>
        <v>0</v>
      </c>
      <c r="BV806" s="11" t="str">
        <f aca="false">IF(BT806="","",IF(BT806=0,"NORMA",IF(AND(BT806&gt;=-20,BT806&lt;=-18),2,IF(AND(BT806&gt;=-17.5,BT806&lt;=-15.5),2,IF(AND(BT806&gt;=-15,BT806&lt;=-13),3,IF(AND(BT806&gt;=-12.5,BT806&lt;=-10.5),4,IF(AND(BT806&gt;=-10,BT806&lt;=-8),5,IF(AND(BT806&gt;=-7.5,BT806&lt;=-5.5),6,IF(AND(BT806&gt;=-5,BT806&lt;=-3),7,IF(AND(BT806&gt;=-2.5,BT806&lt;=-0.5),8,IF(AND(BT806&gt;=0.5,BT806&lt;=2.5),9,IF(AND(BT806&gt;=3,BT806&lt;=5),10,IF(AND(BT806&gt;=5.5,BT806&lt;=7.5),11,IF(AND(BT806&gt;=8,BT806&lt;=10),12,IF(AND(BT806&gt;=10.5,BT806&lt;=12.5),13,IF(AND(BT806&gt;=13,BT806&lt;=15),14,IF(AND(BT806&gt;=15.5,BT806&lt;=17.5),15,IF(AND(BT806&gt;=18,BT806&lt;=20),16,"Fuera de rango"))))))))))))))))))</f>
        <v>NORMA</v>
      </c>
      <c r="BW806" s="9" t="n">
        <v>-3.25</v>
      </c>
      <c r="BX806" s="10" t="n">
        <f aca="false">18.5- (0.3*H806)</f>
        <v>5.6</v>
      </c>
      <c r="BY806" s="10" t="n">
        <f aca="false">(BW806)-(BX806)</f>
        <v>-8.85</v>
      </c>
      <c r="BZ806" s="10" t="str">
        <f aca="false">IF(BY806="","",IF(BY806&lt;-27.5,"De -30 a -28",IF(BY806&lt;-25,"De -27,5 a -25,5",IF(BY806&lt;-22.5,"De -25 a -23",IF(BY806&lt;-20,"De -22,5 a -20,5",IF(BY806&lt;-17.5,"De -20 a -18",IF(BY806&lt;-15,"De -17,5 a -15,5",IF(BY806&lt;-12.5,"De -15 a -13",IF(BY806&lt;-10,"De -12,5 a -10,5",IF(BY806&lt;-7.5,"De -10 a -8",IF(BY806&lt;-5,"De -7,5 a -5,5",IF(BY806&lt;-2.5,"De -5 a -3",IF(BY806&lt;0,"De -2,5 a -0,5",IF(BY806&lt;2.5,"De 0 a 2",IF(BY806&lt;5,"De 2,5 a 4,5",IF(BY806&lt;7.5,"De 5 a 7",IF(BY806&lt;10,"De 7,5 a 9,5",IF(BY806&lt;12.5,"De 10 a 12",IF(BY806&lt;15,"De 12,5 a 14,5",IF(BY806&lt;17.5,"De 15 a 17",IF(BY806&lt;20,"De 17,5 a 19,5",IF(BY806&lt;22.5,"De 20 a 22",IF(BY806&lt;25,"De 22,5 a 24,5",IF(BY806&lt;27.5,"De 25 a 27","De 27,5 a 30"))))))))))))))))))))))))</f>
        <v>De -10 a -8</v>
      </c>
      <c r="CA806" s="12" t="n">
        <f aca="false">IF(BY806="","",IF(BY806&lt;=-28,1,IF(BY806&lt;=-25.5,2,IF(BY806&lt;=-23,3,IF(BY806&lt;=-20.5,4,IF(BY806&lt;=-18,5,IF(BY806&lt;=-15.5,6,IF(BY806&lt;=-13,7,IF(BY806&lt;=-10.5,8,IF(BY806&lt;=-8,9,IF(BY806&lt;=-5.5,10,IF(BY806&lt;=-3,11,IF(BY806&lt;=-0.5,12,IF(BY806&lt;=2,13,IF(BY806&lt;=4.5,14,IF(BY806&lt;=7,15,IF(BY806&lt;=9.5,16,IF(BY806&lt;=12,17,IF(BY806&lt;=14.5,18,IF(BY806&lt;=17,19,IF(BY806&lt;=19.5,20,IF(BY806&lt;=22,21,IF(BY806&lt;=24.5,22,IF(BY806&lt;=27,23,IF(BY806&lt;=30,24,"Fuera de rango")))))))))))))))))))))))))</f>
        <v>9</v>
      </c>
      <c r="CB806" s="9" t="n">
        <v>-3.5</v>
      </c>
      <c r="CC806" s="10" t="n">
        <f aca="false">18.5- (0.3*H806)</f>
        <v>5.6</v>
      </c>
      <c r="CD806" s="10" t="n">
        <f aca="false">(CB806)-(CC806)</f>
        <v>-9.1</v>
      </c>
      <c r="CE806" s="10" t="str">
        <f aca="false">IF(CD806="","",IF(CD806&lt;-27.5,"De -30 a -28",IF(CD806&lt;-25,"De -27,5 a -25,5",IF(CD806&lt;-22.5,"De -25 a -23",IF(CD806&lt;-20,"De -22,5 a -20,5",IF(CD806&lt;-17.5,"De -20 a -18",IF(CD806&lt;-15,"De -17,5 a -15,5",IF(CD806&lt;-12.5,"De -15 a -13",IF(CD806&lt;-10,"De -12,5 a -10,5",IF(CD806&lt;-7.5,"De -10 a -8",IF(CD806&lt;-5,"De -7,5 a -5,5",IF(CD806&lt;-2.5,"De -5 a -3",IF(CD806&lt;0,"De -2,5 a -0,5",IF(CD806&lt;=2,"De 0 a 2",IF(CD806&lt;=4.5,"De 2,5 a 4,5",IF(CD806&lt;=7,"De 5 a 7",IF(CD806&lt;=9.5,"De 7,5 a 9,5",IF(CD806&lt;=12,"De 10 a 12",IF(CD806&lt;=14.5,"De 12,5 a 14,5",IF(CD806&lt;=17,"De 15 a 17",IF(CD806&lt;=19.5,"De 17,5 a 19,5",IF(CD806&lt;=22,"De 20 a 22",IF(CD806&lt;=24.5,"De 22,5 a 24,5",IF(CD806&lt;=27,"De 25 a 27","De 27,5 a 30"))))))))))))))))))))))))</f>
        <v>De -10 a -8</v>
      </c>
      <c r="CF806" s="12" t="n">
        <f aca="false">IF(CD806="","",IF(CD806&lt;-27.5,1,IF(CD806&lt;-25,2,IF(CD806&lt;-22.5,3,IF(CD806&lt;-20,4,IF(CD806&lt;-17.5,5,IF(CD806&lt;-15,6,IF(CD806&lt;-12.5,7,IF(CD806&lt;-10,8,IF(CD806&lt;-7.5,9,IF(CD806&lt;-5,10,IF(CD806&lt;-2.5,11,IF(CD806&lt;0,12,IF(CD806&lt;2.5,13,IF(CD806&lt;5,14,IF(CD806&lt;7.5,15,IF(CD806&lt;10,16,IF(CD806&lt;12.5,17,IF(CD806&lt;15,18,IF(CD806&lt;17.5,19,IF(CD806&lt;20,20,IF(CD806&lt;22.5,21,IF(CD806&lt;25,22,IF(CD806&lt;27.5,23,24))))))))))))))))))))))))</f>
        <v>9</v>
      </c>
      <c r="CG806" s="9" t="n">
        <v>-1.75</v>
      </c>
      <c r="CH806" s="10" t="str">
        <f aca="false">IF(CG806="","",IF(AND(CG806&gt;=-10,CG806&lt;=-9.5),"-10 a -9,5",IF(AND(CG806&gt;-9.5,CG806&lt;=-8.5),"-9 a -8,5",IF(AND(CG806&gt;-8.5,CG806&lt;=-7.5),"-8 a -7,5",IF(AND(CG806&gt;-7.5,CG806&lt;=-6.5),"-7 a -6,5",IF(AND(CG806&gt;-6.5,CG806&lt;=-5.5),"-6 a -5,5",IF(AND(CG806&gt;-5.5,CG806&lt;=-4.5),"-5 a -4,5",IF(AND(CG806&gt;-4.5,CG806&lt;=-3.5),"-4 a -3,5",IF(AND(CG806&gt;-3.5,CG806&lt;=-2.5),"-3 a -2,5",IF(CG806=-2.25,"-2,25",IF(AND(CG806&gt;-2.5,CG806&lt;=-1.5),"-2 a -1,5",IF(AND(CG806&gt;-1.5,CG806&lt;=-0.5),"-1 a -0,5",IF(AND(CG806&gt;-0.5,CG806&lt;=0.5),"0 a 0,5",IF(AND(CG806&gt;0.5,CG806&lt;=1.5),"1 a 1,5",IF(AND(CG806&gt;1.5,CG806&lt;=2.5),"2 a 2,5",IF(AND(CG806&gt;2.5,CG806&lt;=3.5),"3 a 3,5",IF(AND(CG806&gt;3.5,CG806&lt;=4.5),"4 a 4,5",IF(AND(CG806&gt;4.5,CG806&lt;=5.5),"5 a 5,5",IF(AND(CG806&gt;5.5,CG806&lt;=6.5),"6 a 6,5",IF(AND(CG806&gt;6.5,CG806&lt;=7.5),"7 a 7,5",IF(AND(CG806&gt;7.5,CG806&lt;=8.5),"8 a 8,5",IF(AND(CG806&gt;8.5,CG806&lt;=9.5),"9 a 9,5",IF(CG806&gt;=10,"10","Fuera de rango")))))))))))))))))))))))</f>
        <v>-2 a -1,5</v>
      </c>
      <c r="CI806" s="11" t="n">
        <f aca="false">IF(CG806="","",IF(CG806=-2.25,"NORMA",IF(CG806&lt;=-9.5,1,IF(CG806&lt;=-8.5,2,IF(CG806&lt;=-7.5,3,IF(CG806&lt;=-6.5,4,IF(CG806&lt;=-5.5,5,IF(CG806&lt;=-4.5,6,IF(CG806&lt;=-3.5,7,IF(CG806&lt;=-2.5,8,IF(CG806&lt;=-1.5,9,IF(CG806&lt;=-0.5,10,IF(CG806&lt;=0.5,11,IF(CG806&lt;=1.5,12,IF(CG806&lt;=2.5,13,IF(CG806&lt;=3.5,14,IF(CG806&lt;=4.5,15,IF(CG806&lt;=5.5,16,IF(CG806&lt;=6.5,17,IF(CG806&lt;=7.5,18,IF(CG806&lt;=8.5,19,IF(CG806&lt;=9.5,20,IF(CG806=10,21,"Fuera de rango")))))))))))))))))))))))</f>
        <v>9</v>
      </c>
      <c r="CJ806" s="9" t="n">
        <v>3</v>
      </c>
      <c r="CK806" s="10" t="str">
        <f aca="false">IF(CJ806="","",IF(AND(CJ806&gt;=-6,CJ806&lt;=-5.5),"-6 a -5,5",IF(AND(CJ806&gt;-5.5,CJ806&lt;=-4.5),"-5 a -4,5",IF(AND(CJ806&gt;-4.5,CJ806&lt;=-3.5),"-4 a -3,5",IF(AND(CJ806&gt;-3.5,CJ806&lt;=-2.5),"-3 a -2,5",IF(AND(CJ806&gt;-2.5,CJ806&lt;=-1.5),"-2 a -1,5",IF(AND(CJ806&gt;-1.5,CJ806&lt;=-0.5),"-1 a -0,5",IF(AND(CJ806&gt;-0.5,CJ806&lt;=0.5),"0 a 0,5",IF(AND(CJ806&gt;0.5,CJ806&lt;=1.5),"1 a 1,5",IF(AND(CJ806&gt;1.5,CJ806&lt;2.5),"2",IF(AND(CJ806&gt;=2.5,CJ806&lt;=3),"2,5 a 3",IF(AND(CJ806&gt;3,CJ806&lt;=4),"3,5 a 4",IF(AND(CJ806&gt;4,CJ806&lt;=5),"4,5 a 5",IF(AND(CJ806&gt;5,CJ806&lt;=6),"5,5 a 6",IF(AND(CJ806&gt;6,CJ806&lt;=7),"6,5 a 7",IF(AND(CJ806&gt;7,CJ806&lt;=8),"7,5 a 8",IF(AND(CJ806&gt;8,CJ806&lt;=9.5),"8,5 a 9,5",IF(CJ806=10,"10","Fuera de rango"))))))))))))))))))</f>
        <v>2,5 a 3</v>
      </c>
      <c r="CL806" s="11" t="n">
        <f aca="false">IF(CK806="","",IF(OR(CK806="-6 a -5,5",CK806="-6 - -5,5"),1,IF(OR(CK806="-5 a -4,5",CK806="-5 - -4,5"),2,IF(OR(CK806="-4 a -3,5",CK806="-4 - -3,5"),3,IF(OR(CK806="-3 a -2,5",CK806="-3 - -2,5"),4,IF(OR(CK806="-2 a -1,5",CK806="-2 - -1,5"),5,IF(OR(CK806="-1 a -0,5",CK806="-1 - -0,5"),6,IF(OR(CK806="0 a 0,5",CK806="0 - 0,5"),7,IF(OR(CK806="1 a 1,5",CK806="1 - 1,5"),8,IF(CK806="2","NORMA",IF(OR(CK806="2,5 a 3",CK806="2,5 - 3"),9,IF(OR(CK806="3,5 a 4",CK806="3,5 - 4"),10,IF(OR(CK806="4,5 a 5",CK806="4,5 - 5"),11,IF(OR(CK806="5,5 a 6",CK806="5,5 - 6"),12,IF(OR(CK806="6,5 a 7",CK806="6,5 - 7"),13,IF(OR(CK806="7,5 a 8",CK806="7,5 - 8"),14,IF(OR(CK806="8,5 a 9",CK806="8,5 - 9,5",CK806="9 a 9,5"),15,IF(CK806="10",15,IF(OR(CK806="0,5 a 1",CK806="0,5 - 1"),7,"Fuera de rango")))))))))))))))))))</f>
        <v>9</v>
      </c>
      <c r="CO806" s="10" t="str">
        <f aca="false">IF(CM806&gt;0,"EME"," ")</f>
        <v> </v>
      </c>
      <c r="CQ806" s="10" t="str">
        <f aca="false">IF(CP806&gt;0,"0", " ")</f>
        <v> </v>
      </c>
      <c r="CR806" s="10" t="str">
        <f aca="false">IF(CP806&gt;0,"EME"," ")</f>
        <v> </v>
      </c>
      <c r="CS806" s="9" t="n">
        <v>4</v>
      </c>
      <c r="CV806" s="9" t="n">
        <v>5.25</v>
      </c>
      <c r="CY806" s="9" t="n">
        <v>0</v>
      </c>
      <c r="DB806" s="9" t="n">
        <v>0</v>
      </c>
      <c r="DC806" s="11" t="str">
        <f aca="false">IF(DB806&lt;0,"2"," ")</f>
        <v> </v>
      </c>
      <c r="DD806" s="11" t="str">
        <f aca="false">IF(DB806&lt;0,"MIO"," ")</f>
        <v> </v>
      </c>
      <c r="DE806" s="9" t="n">
        <v>0</v>
      </c>
      <c r="DF806" s="10" t="str">
        <f aca="false">IF(DE806&lt;0,"3"," ")</f>
        <v> </v>
      </c>
      <c r="DG806" s="10" t="str">
        <f aca="false">IF(DE806&lt;0,"AST"," ")</f>
        <v> </v>
      </c>
      <c r="DH806" s="9" t="n">
        <v>0</v>
      </c>
      <c r="DI806" s="10" t="str">
        <f aca="false">IF(DH806&lt;0,"3"," ")</f>
        <v> </v>
      </c>
      <c r="DJ806" s="10" t="str">
        <f aca="false">IF(DH806&lt;0,"AST"," ")</f>
        <v> </v>
      </c>
      <c r="DK806" s="9" t="n">
        <v>0</v>
      </c>
      <c r="DL806" s="10" t="str">
        <f aca="false">IF(DK806&gt;0,"4"," ")</f>
        <v> </v>
      </c>
      <c r="DM806" s="10" t="str">
        <f aca="false">IF(DK806&gt;0,"PRE"," ")</f>
        <v> </v>
      </c>
      <c r="DN806" s="9" t="n">
        <v>0</v>
      </c>
      <c r="DO806" s="10" t="str">
        <f aca="false">IF(DN806&gt;0,"4"," ")</f>
        <v> </v>
      </c>
      <c r="DP806" s="10" t="str">
        <f aca="false">IF(DN806&gt;0,"PRE"," ")</f>
        <v> </v>
      </c>
      <c r="DS806" s="12" t="str">
        <f aca="false">CONCATENATE(CO806,CU806,DA806,DG806,DM806)</f>
        <v>   </v>
      </c>
      <c r="DT806" s="10" t="e">
        <f aca="false" t="array" ref="DT806">_xlfn.IFS(DS806="EME    ","0", DS806=" HIP   ","1", DS806="  MIO  ","2", DS806="   AST ","3", DS806="    PRE","4", DS806="EME   PRE","5", DS806=" HIP  PRE","6", DS806=" HIP AST ","7", DS806="  MIO PRE","8", DS806="  MIOAST ","9", DS806="   ASTPRE","10",DS806=" HIP ASTPRE","11", DS806="  MIOASTPRE","12", DS806="     ","0")</f>
        <v>#N/A</v>
      </c>
      <c r="DV806" s="1" t="e">
        <f aca="false" t="array" ref="DV806">_xlfn.IFS(DU806="SI","2", DU806="NO","1")</f>
        <v>#N/A</v>
      </c>
      <c r="DX806" s="11" t="str">
        <f aca="false">IF(DW806=0,"1","2")</f>
        <v>1</v>
      </c>
      <c r="DY806" s="11" t="str">
        <f aca="false" t="array" ref="DY806">_xlfn.IFS(DW806=0,"0", DW806=0.25, "1", DW806=0.5,"2", DW806=0.75,"3", DW806=1,"4",DW806=1.25,"5", DW806=1.5,"6", DW806=1.75,"7", DW806=2,"8")</f>
        <v>0</v>
      </c>
      <c r="EA806" s="11" t="str">
        <f aca="false">IF(DZ806=0,"1","2")</f>
        <v>1</v>
      </c>
      <c r="EB806" s="11" t="str">
        <f aca="false" t="array" ref="EB806">_xlfn.IFS(DZ806=0,"0", DZ806=0.25, "1", DZ806=0.5,"2", DZ806=0.75,"3", DZ806=1,"4",DZ806=1.25,"5", DZ806=1.5,"6", DZ806=1.75,"7", DZ806=2,"8")</f>
        <v>0</v>
      </c>
      <c r="ED806" s="10" t="str">
        <f aca="false">IF(EC806=0,"1","2")</f>
        <v>1</v>
      </c>
      <c r="EE806" s="11" t="str">
        <f aca="false" t="array" ref="EE806">_xlfn.IFS(EC806=0,"0", EC806=-0.25, "1", EC806=-0.5,"2", EC806=-0.75,"3", EC806=-1,"4",EC806=-1.25,"5", EC806=-1.5,"6", EC806=-1.75,"7", EC806=-2,"8", EC806=-2.25,"9",EC806=-2.5,"10", EC806=-2.75,"11", EC806=-3,"12", EC806=-3.25,"13", EC806=-3.5,"14", EC806=-3.75,"15",EC806=-4,"16")</f>
        <v>0</v>
      </c>
      <c r="EG806" s="10" t="str">
        <f aca="false">IF(EF806=0,"1","2")</f>
        <v>1</v>
      </c>
      <c r="EH806" s="11" t="str">
        <f aca="false" t="array" ref="EH806">_xlfn.IFS(EF806=0,"0", EF806=-0.25, "1", EF806=-0.5,"2", EF806=-0.75,"3", EF806=-1,"4",EF806=-1.25,"5", EF806=-1.5,"6", EF806=-1.75,"7", EF806=-2,"8", EF806=-2.25,"9",EF806=-2.5,"10", EF806=-2.75,"11", EF806=-3,"12", EF806=-3.25,"13", EF806=-3.5,"14", EF806=-3.75,"15",EF806=-4,"16")</f>
        <v>0</v>
      </c>
      <c r="EJ806" s="11" t="str">
        <f aca="false">IF(EI806=0,"1","2")</f>
        <v>1</v>
      </c>
      <c r="EK806" s="11" t="str">
        <f aca="false" t="array" ref="EK806">_xlfn.IFS(EI806=0,"0", EI806=-0.25, "1", EI806=-0.5,"2", EI806=-0.75,"3", EI806=-1,"4",EI806=-1.25,"5", EI806=-1.5,"6", EI806=-1.75,"7", EI806=-2,"8", EI806=-2.25,"9", EI806=-2.25,"9",EI806=-2.5,"10", EI806=-2.75,"11", EI806=-3,"12", EI806=-3.25,"13", EI806=-3.5,"14", EI806=-3.75,"15",EI806=-4,"16", EI806=0.25, "17", EI806=0.5, "18")</f>
        <v>0</v>
      </c>
      <c r="EM806" s="11" t="str">
        <f aca="false">IF(EL806=0,"1","2")</f>
        <v>1</v>
      </c>
      <c r="EN806" s="11" t="str">
        <f aca="false" t="array" ref="EN806">_xlfn.IFS(EL806=0.25,"17",EL806=0.5,"18", EL806=0,"0", EL806=-0.25, "1", EL806=-0.5,"2", EL806=-0.75,"3", EL806=-1,"4",EL806=-1.25,"5", EL806=-1.5,"6", EL806=-1.75,"7", EL806=-2,"8",EL806= -2.25,"9",EL806=-2.5,"10",EL806= -2.75,"11",EL806= -3,"12",EL806= -3.25,"13",EL806= -3.5,"14",EL806= -3.75,"15",EL806=-4,"16")</f>
        <v>0</v>
      </c>
      <c r="EP806" s="11" t="str">
        <f aca="false">IF(EO806=0,"1","2")</f>
        <v>1</v>
      </c>
      <c r="EQ806" s="11" t="str">
        <f aca="false" t="array" ref="EQ806">_xlfn.IFS(EO806=0,"0", EO806=0.25, "1", EO806=0.5,"2", EO806=0.75,"3", EO806=1,"4",EO806=1.25,"5", EO806=1.5,"6", EO806=1.75,"7", EO806=2,"8", EO806=2.25,"9", EO806=2.25,"9",EO806=2.5,"10", EO806=2.75,"11", EO806=3,"12", EO806=3.25,"13", EO806=3.5,"14", EO806=3.75,"15",EO806=4,"16", EO806=-0.25, "17", bq=-0.5, "18")</f>
        <v>0</v>
      </c>
      <c r="ES806" s="11" t="str">
        <f aca="false">IF(ER806=0,"1","2")</f>
        <v>1</v>
      </c>
      <c r="ET806" s="11" t="str">
        <f aca="false" t="array" ref="ET806">_xlfn.IFS(ER806=0,"0", ER806=0.25, "1", ER806=0.5,"2", ER806=0.75,"3", ER806=1,"4",ER806=1.25,"5", ER806=1.5,"6", ER806=1.75,"7", ER806=2,"8", ER806=2.25,"9", ER806=2.25,"9",ER806=2.5,"10", ER806=2.75,"11", ER806=3,"12", ER806=3.25,"13", ER806=3.5,"14", ER806=3.75,"15",ER806=4,"16", ER806=-0.25, "17", bq=-0.5, "18")</f>
        <v>0</v>
      </c>
      <c r="EV806" s="14" t="e">
        <f aca="false">VLOOKUP(EU806,LEYENDA!$G$2:$H$8,2,TRUE())</f>
        <v>#N/A</v>
      </c>
      <c r="EW806" s="14" t="e">
        <f aca="false" t="array" ref="EW806">_xlfn.IFS(EV806="0-5","1", EV806="6-12","2", EV806="13-18","3", EV806="19-24","4", EV806="25-36","5", EV806="37-48","6", EV806="49-60","7")</f>
        <v>#N/A</v>
      </c>
    </row>
    <row r="807" customFormat="false" ht="13.5" hidden="false" customHeight="false" outlineLevel="0" collapsed="false">
      <c r="A807" s="1" t="n">
        <v>316</v>
      </c>
      <c r="B807" s="2" t="n">
        <v>3</v>
      </c>
      <c r="C807" s="33" t="n">
        <v>45462</v>
      </c>
      <c r="E807" s="5" t="str">
        <f aca="false">VLOOKUP(A807,'286'!$A$3:$J$6279,10,FALSE())</f>
        <v>VALERO DE BLAS, MARÍA</v>
      </c>
      <c r="F807" s="4" t="str">
        <f aca="false">VLOOKUP(A807,'286'!$A$3:$I$1768,3,FALSE())</f>
        <v>VABLASMA</v>
      </c>
      <c r="G807" s="6" t="n">
        <f aca="false">VLOOKUP(A807,'286'!$A$3:$I$1768,4,FALSE())</f>
        <v>29737</v>
      </c>
      <c r="H807" s="7" t="n">
        <f aca="false">YEAR(C807)-YEAR(G807)</f>
        <v>43</v>
      </c>
      <c r="I807" s="1" t="str">
        <f aca="false">VLOOKUP(H807,LEYENDA!$C$2:$D$6,2,TRUE())</f>
        <v>41-60</v>
      </c>
      <c r="J807" s="5" t="str">
        <f aca="false">VLOOKUP(A807,'286'!$A$3:$I$1768,7,FALSE())</f>
        <v>M</v>
      </c>
      <c r="K807" s="8" t="n">
        <f aca="false">VLOOKUP(A807,'286'!$A$3:$I$1768,2,FALSE())</f>
        <v>0</v>
      </c>
      <c r="L807" s="4" t="str">
        <f aca="false">VLOOKUP(A807,'286'!$A$3:$I$1768,8,FALSE())</f>
        <v>D</v>
      </c>
      <c r="M807" s="4" t="str">
        <f aca="false">VLOOKUP(A807,'286'!$A$3:$I$1768,9,FALSE())</f>
        <v>D</v>
      </c>
      <c r="N807" s="8" t="str">
        <f aca="false">IF(R807=O807, "MISMA","CONTRARIA")</f>
        <v>MISMA</v>
      </c>
      <c r="O807" s="8" t="str">
        <f aca="false" t="array" ref="O807">_xlfn.IFS(L807="D","1", L807="I","2")</f>
        <v>1</v>
      </c>
      <c r="P807" s="8" t="e">
        <f aca="false" t="array" ref="P807">_xlfn.IFS(K807="OD","1", K807="OI","2")</f>
        <v>#N/A</v>
      </c>
      <c r="Q807" s="1" t="str">
        <f aca="false" t="array" ref="Q807">_xlfn.IFS(J807="M","1", J807="H","2")</f>
        <v>1</v>
      </c>
      <c r="R807" s="8" t="str">
        <f aca="false" t="array" ref="R807">_xlfn.IFS(M807="D","1", M807="I","2")</f>
        <v>1</v>
      </c>
      <c r="S807" s="1" t="str">
        <f aca="false" t="array" ref="S807">_xlfn.IFS(N807="CONTRARIA", "1",N807= "MISMA","2")</f>
        <v>2</v>
      </c>
      <c r="T807" s="1" t="str">
        <f aca="false" t="array" ref="T807">_xlfn.IFS(I807="0-12","1", I807="13-24","2", I807="25-40","3", I807="41-60","4", I807="61-100","5")</f>
        <v>4</v>
      </c>
      <c r="U807" s="9" t="n">
        <v>-1</v>
      </c>
      <c r="V807" s="10" t="str">
        <f aca="false">IF(U807="","",IF(AND(U807&gt;=-9,U807&lt;=-6.5),"-9 a -6,5",IF(AND(U807&gt;=-6,U807&lt;=-3.5),"-6 a -3,5",IF(AND(U807&gt;=-3,U807&lt;=-1),"-3 a -1",IF(U807=-0.5,"-0,5",IF(AND(U807&gt;=0,U807&lt;=2.5),"0 a 2,5",IF(AND(U807&gt;=3,U807&lt;=5.5),"3 a 5,5",IF(AND(U807&gt;=6,U807&lt;=8.5),"6 a 8,5",IF(AND(U807&gt;=9,U807&lt;=20),"9 a 20","Fuera de rango")))))))))</f>
        <v>-3 a -1</v>
      </c>
      <c r="W807" s="11" t="n">
        <f aca="false">IF(V807="","",IF(V807="-9 a -6,5",2,IF(V807="-6 a -3,5",3,IF(V807="-3 a -1",4,IF(V807="-0,5","NORMA",IF(V807="0 a 2,5",5,IF(V807="3 a 5,5",6,IF(V807="6 a 8,5",7,IF(V807="9 a 20",8,"Fuera de rango")))))))))</f>
        <v>4</v>
      </c>
      <c r="X807" s="9" t="n">
        <v>4</v>
      </c>
      <c r="Y807" s="11" t="str">
        <f aca="false">IF(X807="","",IF(AND(X807&gt;=0,X807&lt;=4),"0 a 4",IF(AND(X807&gt;=4.5,X807&lt;=8.5),"4,5 a 8,5",IF(X807=9,"9",IF(AND(X807&gt;=9.5,X807&lt;=13),"9,5 a 13",IF(AND(X807&gt;=13.5,X807&lt;=20),"13,5 a 20",IF(AND(X807&gt;=20.5,X807&lt;=35),"20,5 a 35","Fuera de rango")))))))</f>
        <v>0 a 4</v>
      </c>
      <c r="Z807" s="11" t="n">
        <f aca="false">IF(Y807="","",IF(Y807="0 a 4",1,IF(Y807="4,5 a 8,5",2,IF(Y807="9","NORMA",IF(Y807="9,5 a 13",3,IF(Y807="13,5 a 20",4,IF(Y807="20,5 a 35",5,"Fuera de rango")))))))</f>
        <v>1</v>
      </c>
      <c r="AA807" s="9" t="n">
        <v>11</v>
      </c>
      <c r="AB807" s="10" t="str">
        <f aca="false">IF(AA807="","",IF(AND(AA807&gt;=0,AA807&lt;=9),"0 a 9",IF(AND(AA807&gt;=9.5,AA807&lt;=18.5),"9,5 a 18,5",IF(AA807=19,"19",IF(AND(AA807&gt;=19.5,AA807&lt;=28),"19,5 a 28",IF(AND(AA807&gt;=28.5,AA807&lt;=40),"28,5 a 40","Fuera de rango"))))))</f>
        <v>9,5 a 18,5</v>
      </c>
      <c r="AC807" s="11" t="n">
        <f aca="false" t="array" ref="AC807">_xlfn.IFS(AB807="","",AB807="0 a 9",1,AB807="9,5 a 18,5",2,AB807="19","NORMA",AB807="19,5 a 28",3,AB807="28,5 a 40",4,TRUE(),"Fuera de rango")</f>
        <v>2</v>
      </c>
      <c r="AD807" s="9" t="n">
        <v>6</v>
      </c>
      <c r="AE807" s="10" t="str">
        <f aca="false">IF(AD807="","",IF(AND(AD807&gt;=-10,AD807&lt;=0),"De -10 a 0",IF(AND(AD807&gt;=0.5,AD807&lt;=9.5),"0,5 a 9,5",IF(AD807=10,"10",IF(AND(AD807&gt;=10.5,AD807&lt;=20),"10,5 a 20",IF(AND(AD807&gt;=20.5,AD807&lt;=40),"20,5 a 40","Fuera de rango"))))))</f>
        <v>0,5 a 9,5</v>
      </c>
      <c r="AF807" s="12" t="n">
        <f aca="false">IF(AD807="","",IF(AND(AD807&gt;=-10,AD807&lt;=0),1,IF(AND(AD807&gt;=0.5,AD807&lt;=9.5),2,IF(AD807=10,"NORMA",IF(AND(AD807&gt;=10.5,AD807&lt;=20),3,IF(AND(AD807&gt;=20.5,AD807&lt;=40),4,""))))))</f>
        <v>2</v>
      </c>
      <c r="AG807" s="9" t="n">
        <v>6</v>
      </c>
      <c r="AH807" s="10" t="str">
        <f aca="false">IF(AG807="","",IF(AND(AG807&gt;=0,AG807&lt;=4),"0 a 4",IF(AND(AG807&gt;=4.5,AG807&lt;=8.5),"4,5 a 8,5",IF(AG807=9,"9",IF(AND(AG807&gt;=9.5,AG807&lt;=13),"9,5 a 13",IF(AND(AG807&gt;=13.5,AG807&lt;=25),"13,5 a 25","Fuera de rango"))))))</f>
        <v>4,5 a 8,5</v>
      </c>
      <c r="AI807" s="10" t="n">
        <f aca="false">IF(AH807="","",IF(AH807="0 a 4",1,IF(AH807="4,5 a 8,5",2,IF(AH807="9","NORMA",IF(AH807="9,5 a 13",3,IF(AH807="13,5 a 25",4,""))))))</f>
        <v>2</v>
      </c>
      <c r="AJ807" s="9" t="n">
        <v>3</v>
      </c>
      <c r="AK807" s="10" t="str">
        <f aca="false">IF(AJ807="","",IF(AND(AJ807&gt;=-15,AJ807&lt;=-10.5),"-15 a -10,5",IF(AND(AJ807&gt;=-10,AJ807&lt;=-4),"-10 a -4",IF(AND(AJ807&gt;=-4.5,AJ807&lt;=0),"-4,5 a 0",IF(AND(AJ807&gt;=0.5,AJ807&lt;=4.5),"0,5 a 4,5",IF(AJ807=5,"5",IF(AND(AJ807&gt;=5.5,AJ807&lt;=10),"5,5 a 10",IF(AND(AJ807&gt;=10.5,AJ807&lt;=20),"10,5 a 20","Fuera de rango"))))))))</f>
        <v>0,5 a 4,5</v>
      </c>
      <c r="AL807" s="11" t="n">
        <f aca="false">IF(AK807="","",IF(AK807="-15 a -10,5",1,IF(AK807="-10 a -4",2,IF(AK807="-4,5 a 0",3,IF(AK807="0,5 a 4,5",4,IF(AK807="5","NORMA",IF(AK807="5,5 a 10",5,IF(AK807="10,5 a 20",6,"Error"))))))))</f>
        <v>4</v>
      </c>
      <c r="AM807" s="9" t="n">
        <v>0</v>
      </c>
      <c r="AN807" s="10" t="str">
        <f aca="false">IF(AM807="","",IF(AND(AM807&gt;=-7.5,AM807&lt;=-5.5),"-7,5 a -5,5",IF(AND(AM807&gt;=-5,AM807&lt;=-3),"-5 a -3",IF(AND(AM807&gt;=-2.5,AM807&lt;=-0.5),"-2,5 a -0,5",IF(AM807=0,"0,00",IF(AND(AM807&gt;=0.5,AM807&lt;=2.5),"0,5 a 2,5",IF(AND(AM807&gt;=3,AM807&lt;=5),"3 a 5",IF(AND(AM807&gt;=5.5,AM807&lt;=7.5),"5,5 a 7,5",IF(AND(AM807&gt;=8,AM807&lt;=10),"8 a 10","Fuera de rango")))))))))</f>
        <v>0,00</v>
      </c>
      <c r="AO807" s="11" t="str">
        <f aca="false">IF(AN807="","",IF(AN807="-7,5 a -5,5",1,IF(AN807="-5 a -3",2,IF(AN807="-2,5 a -0,5",3,IF(AN807="0,00","NORMA",IF(AN807="0,5 a 2,5",4,IF(AN807="3 a 5",5,IF(AN807="5,5 a 7,5",6,IF(AN807="8 a 10",7,"Error")))))))))</f>
        <v>NORMA</v>
      </c>
      <c r="AP807" s="9" t="n">
        <v>-4.5</v>
      </c>
      <c r="AQ807" s="10" t="str">
        <f aca="false">IF(AP807="","",IF(AND(AP807&gt;=-20,AP807&lt;=-9.5),"-20 a -9,5",IF(AND(AP807&gt;=-9,AP807&lt;=-6.5),"-9 a -6,5",IF(AP807=-6,"-6",IF(AND(AP807&gt;=-5.5,AP807&lt;=-3),"-5,5 a -3",IF(AND(AP807&gt;=-2.5,AP807&lt;=0),"-2,5 a 0",IF(AND(AP807&gt;=0.5,AP807&lt;=3),"0,5 a 3",IF(AND(AP807&gt;=3.5,AP807&lt;=6),"3,5 a 6",IF(AND(AP807&gt;=6.5,AP807&lt;=9),"6,5 a 9",IF(AND(AP807&gt;=9.5,AP807&lt;=20),"9,5 a 20","Fuera de rango"))))))))))</f>
        <v>-5,5 a -3</v>
      </c>
      <c r="AR807" s="11" t="n">
        <f aca="false">IF(AQ807="","",IF(AQ807="-20 a -9,5",1,IF(AQ807="-9 a -6,5",2,IF(AQ807="-6","NORMA",IF(AQ807="-5,5 a -3",3,IF(AQ807="-2,5 a 0",4,IF(AQ807="0,5 a 3",5,IF(AQ807="3,5 a 6",6,IF(AQ807="6,5 a 9",7,IF(AQ807="9,5 a 20",8,""))))))))))</f>
        <v>3</v>
      </c>
      <c r="AS807" s="9" t="n">
        <v>0</v>
      </c>
      <c r="AT807" s="10" t="str">
        <f aca="false">IF(AS807="","",IF(AND(AS807&gt;=-16,AS807&lt;=-14),"-16 a -14",IF(AND(AS807&gt;=-13.5,AS807&lt;=-11.5),"-13,5 a -11,5",IF(AND(AS807&gt;=-11,AS807&lt;=-9),"-11 a -9",IF(AND(AS807&gt;=-8.5,AS807&lt;=-6.5),"-8,5 a -6,5",IF(AND(AS807&gt;=-6,AS807&lt;=-4),"-6 a -4",IF(AND(AS807&gt;=-3.5,AS807&lt;=-1.5),"-3,5 a -1,5",IF(AND(AS807&gt;=-1,AS807&lt;=1),"-1 a 1",IF(AND(AS807&gt;=1.5,AS807&lt;=3.5),"1,5 a 3,5",IF(AND(AS807&gt;=4,AS807&lt;=6),"4 a 6",IF(AND(AS807&gt;=6.5,AS807&lt;=8.5),"6,5 a 8,5",IF(AND(AS807&gt;=9,AS807&lt;=11),"9 a 11",IF(AND(AS807&gt;=11.5,AS807&lt;=13.5),"11,5 a 13,5",IF(AND(AS807&gt;=14,AS807&lt;=16),"14 a 16",IF(AND(AS807&gt;=16.5,AS807&lt;=18.5),"16,5 a 18,5",IF(AND(AS807&gt;=19,AS807&lt;=21),"19 a 21","Fuera de rango"))))))))))))))))</f>
        <v>-1 a 1</v>
      </c>
      <c r="AU807" s="11" t="n">
        <f aca="false" t="array" ref="AU807">IF(AT807="","",_xlfn.IFS(AT807="-16 a -14",1,AT807="-13,5 a -11,5",2,AT807="-11 a -9",3,AT807="-8,5 a -6,5",4,AT807="-6 a -4",5,AT807="-3,5 a -1,5",6,AT807="-1 a 1",7,AT807="1,5 a 3,5",8,AT807="4 a 6","NORMA",AT807="6,5 a 8,5",9,AT807="9 a 11",10,AT807="11,5 a 13,5",11,AT807="14 a 16",12,AT807="16,5 a 18,5",13,AT807="19 a 21",14,TRUE(),""))</f>
        <v>7</v>
      </c>
      <c r="AV807" s="9" t="n">
        <v>1.75</v>
      </c>
      <c r="AW807" s="10" t="str">
        <f aca="false">IF(AV807="","",IF(AND(AV807&gt;=-1,AV807&lt;=-0.5),"-1 a -0,5",IF(AND(AV807&gt;-0.5,AV807&lt;=0),"De -0,5 a 0",IF(AND(AV807&gt;=0.25,AV807&lt;=0.75),"0,25 a 0,75",IF(AND(AV807&gt;=1,AV807&lt;=1.5),"1 a 1,5",IF(AND(AV807&gt;=1.75,AV807&lt;=2.25),"1,75 a 2,25",IF(AND(AV807&gt;=2.5,AV807&lt;=3),"2,5 a 3",IF(AND(AV807&gt;=3.25,AV807&lt;=3.75),"3,25 a 3,75","Fuera de rango"))))))))</f>
        <v>1,75 a 2,25</v>
      </c>
      <c r="AX807" s="10" t="n">
        <f aca="false">IF(AW807="","",IF(OR(AW807="-1 a -0,5",AW807="-1 a -0.5"),1,IF(OR(AW807="De -0,5 a 0",AW807="-0,5 a 0",AW807="De -0.5 a 0"),2,IF(OR(AW807="0,25 a 0,75",AW807="0.25 a 0.75"),"NORMA",IF(OR(AW807="1 a 1,5",AW807="1 a 1.5"),3,IF(OR(AW807="1,75 a 2,25",AW807="1.75 a 2.25"),4,IF(OR(AW807="2,5 a 3",AW807="2.5 a 3"),5,IF(OR(AW807="3,25 a 3,75",AW807="3.25 a 3.75"),6,""))))))))</f>
        <v>4</v>
      </c>
      <c r="AY807" s="9" t="n">
        <v>-9</v>
      </c>
      <c r="AZ807" s="10" t="str">
        <f aca="false">IF(AY807="","",IF(AND(AY807&gt;=-20,AY807&lt;=-9.5),"-20 a -9,5",IF(AND(AY807&gt;=-9,AY807&lt;=-6.5),"-9 a -6,5",IF(AY807=-6,"-6",IF(AND(AY807&gt;=-5.5,AY807&lt;=-3),"-5,5 a -3",IF(AND(AY807&gt;=-2.5,AY807&lt;=0),"-2,5 a 0",IF(AND(AY807&gt;=0.5,AY807&lt;=3),"0,5 a 3",IF(AND(AY807&gt;=3.5,AY807&lt;=6),"3,5 a 6","Fuera de rango"))))))))</f>
        <v>-9 a -6,5</v>
      </c>
      <c r="BA807" s="11" t="n">
        <f aca="false">IF(AZ807="","",IF(AZ807="-20 a -9,5",1,IF(AZ807="-9 a -6,5",2,IF(AZ807="-6","NORMA",IF(AZ807="-5,5 a -3",3,IF(AZ807="-2,5 a 0",4,IF(AZ807="0,5 a 3",5,IF(AZ807="3,5 a 6",6,""))))))))</f>
        <v>2</v>
      </c>
      <c r="BB807" s="9" t="n">
        <v>0</v>
      </c>
      <c r="BC807" s="10" t="str">
        <f aca="false" t="array" ref="BC807">IF(BB807="","",_xlfn.IFS(AND(BB807&gt;=0,BB807&lt;=2),"0 a 2",AND(BB807&gt;=2.5,BB807&lt;=4.5),"2,5 a 4,5",AND(BB807&gt;=5,BB807&lt;=7),"5 a 7",AND(BB807&gt;=7.5,BB807&lt;=9.5),"7,5 a 9,5",AND(BB807&gt;=10,BB807&lt;=12),"10 a 12",AND(BB807&gt;=12.5,BB807&lt;=14.5),"12,5 a 14,5",BB807=15,"15",AND(BB807&gt;=15.5,BB807&lt;=17.5),"15,5 a 17,5",AND(BB807&gt;=18,BB807&lt;=20),"18 a 20",AND(BB807&gt;=20.5,BB807&lt;=22.5),"20,5 a 22,5",AND(BB807&gt;=23,BB807&lt;=25),"23 a 25",TRUE(),"Fuera de rango"))</f>
        <v>0 a 2</v>
      </c>
      <c r="BD807" s="11" t="n">
        <f aca="false" t="array" ref="BD807">IF(BC807="","",_xlfn.IFS(BC807="0 a 2",1,BC807="2,5 a 4,5",2,BC807="5 a 7",3,BC807="7,5 a 9,5",4,BC807="10 a 12",5,BC807="12,5 a 14,5",6,BC807="15","NORMA",BC807="15,5 a 17,5",7,BC807="18 a 20",8,BC807="20,5 a 22,5",9,BC807="23 a 25",10,TRUE(),"Fuera de rango"))</f>
        <v>1</v>
      </c>
      <c r="BE807" s="9" t="n">
        <v>16</v>
      </c>
      <c r="BF807" s="10" t="str">
        <f aca="false">IF(BE807="","",IF(AND(BE807&gt;=-20,BE807&lt;=-10),"-20 a -10",IF(AND(BE807&gt;=-9.5,BE807&lt;=0.5),"-9,5 a 0,5",IF(AND(BE807&gt;=1,BE807&lt;=11),"1 a 11",IF(AND(BE807&gt;=11.5,BE807&lt;=20.5),"11,5 a 20,5",IF(BE807=21,"21",IF(AND(BE807&gt;=21.5,BE807&lt;=31.5),"21,5 a 31,5",IF(AND(BE807&gt;=32,BE807&lt;=42),"32 a 42","Fuera de rango"))))))))</f>
        <v>11,5 a 20,5</v>
      </c>
      <c r="BG807" s="11" t="n">
        <f aca="false">IF(BF807="","",IF(BF807="-20 a -10",1,IF(BF807="-9,5 a 0,5",2,IF(BF807="1 a 11",3,IF(BF807="11,5 a 20,5",4,IF(BF807="21","NORMA",IF(BF807="21,5 a 31,5",5,IF(BF807="32 a 42",6,""))))))))</f>
        <v>4</v>
      </c>
      <c r="BH807" s="9" t="n">
        <v>5</v>
      </c>
      <c r="BI807" s="10" t="str">
        <f aca="false">IF(BH807="","",IF(AND(BH807&gt;=-20,BH807&lt;=-15),"-20 a -15",IF(AND(BH807&gt;=-14.5,BH807&lt;=-9.5),"-14,5 a -9,5",IF(AND(BH807&gt;=-9,BH807&lt;=-4),"-9 a -4",IF(AND(BH807&gt;=-3.5,BH807&lt;=2.5),"-3,5 a 2,5",IF(AND(BH807&gt;=3,BH807&lt;=8),"3 a 8",IF(AND(BH807&gt;=8.5,BH807&lt;=14.5),"8,5 a 14,5",IF(BH807=15,"15",IF(AND(BH807&gt;=15.5,BH807&lt;=20.5),"15,5 a 20,5",IF(AND(BH807&gt;=21,BH807&lt;=26),"21 a 26","Fuera de rango"))))))))))</f>
        <v>3 a 8</v>
      </c>
      <c r="BJ807" s="11" t="n">
        <f aca="false">IF(BI807="","",IF(BI807="-20 a -15",1,IF(BI807="-14,5 a -9,5",2,IF(BI807="-9 a -4",3,IF(BI807="-3,5 a 2,5",4,IF(BI807="3 a 8",5,IF(BI807="8,5 a 14,5",6,IF(BI807="15","NORMA",IF(BI807="15,5 a 20,5",7,IF(BI807="21 a 26",8,IF(BI807="26,5 a 31,5",9,"")))))))))))</f>
        <v>5</v>
      </c>
      <c r="BK807" s="9" t="n">
        <v>7</v>
      </c>
      <c r="BL807" s="10" t="str">
        <f aca="false">IF(BK807="","",IF(AND(BK807&gt;=0,BK807&lt;=2),"0 - 2",IF(AND(BK807&gt;=2.5,BK807&lt;=4.5),"2,5 - 4,5",IF(AND(BK807&gt;=5,BK807&lt;=7),"5 - 7",IF(AND(BK807&gt;=7.5,BK807&lt;=9.5),"7,5 - 9,5",IF(AND(BK807&gt;=10,BK807&lt;=12),"10 - 12",IF(AND(BK807&gt;=12.5,BK807&lt;=13.5),"12,5 - 13,5",IF(BK807=14,"14",IF(AND(BK807&gt;=14.5,BK807&lt;=16.5),"14,5 - 16,5",IF(AND(BK807&gt;=17,BK807&lt;=19),"17 - 19",IF(AND(BK807&gt;=19.5,BK807&lt;=21.5),"19,5 - 21,5",IF(AND(BK807&gt;=22,BK807&lt;=24),"22 - 24",IF(AND(BK807&gt;=24.5,BK807&lt;=26.5),"24,5 - 26,5",IF(AND(BK807&gt;=27,BK807&lt;=29),"27 - 29",IF(AND(BK807&gt;=29.5,BK807&lt;=30),"29,5 - 30","Fuera de rango")))))))))))))))</f>
        <v>5 - 7</v>
      </c>
      <c r="BM807" s="11" t="n">
        <f aca="false">IF(BL807="","",IF(BL807="0 - 2",1,IF(BL807="2,5 - 4,5",2,IF(BL807="5 - 7",3,IF(BL807="7,5 - 9,5",4,IF(BL807="10 - 12",5,IF(BL807="12,5 - 13,5",6,IF(BL807="14","NORMA",IF(BL807="14,5 - 16,5",7,IF(BL807="17 - 19",8,IF(BL807="19,5 - 21,5",9,IF(BL807="22 - 24",10,IF(BL807="24,5 - 26,5",11,IF(BL807="27 - 29",12,IF(BL807="29,5 - 30",13,"")))))))))))))))</f>
        <v>3</v>
      </c>
      <c r="BN807" s="9" t="n">
        <v>12</v>
      </c>
      <c r="BO807" s="11" t="str">
        <f aca="false">IF(BN807="","",IF(AND(BN807&gt;=-20,BN807&lt;=-10),"-20 a -10",IF(AND(BN807&gt;=-9.5,BN807&lt;=0.5),"-9,5 a 0,5",IF(AND(BN807&gt;=1,BN807&lt;=11),"1 a 11",IF(AND(BN807&gt;=11.5,BN807&lt;=21.5),"11,5 a 21,5",IF(BN807=22,"22",IF(AND(BN807&gt;=22.5,BN807&lt;=32.5),"22,5 a 32,5",IF(AND(BN807&gt;=33,BN807&lt;=43),"33 a 43","Fuera de rango"))))))))</f>
        <v>11,5 a 21,5</v>
      </c>
      <c r="BP807" s="11" t="n">
        <f aca="false">IF(BO807="","",IF(BO807="-20 a -10",1,IF(BO807="-9,5 a 0,5",2,IF(BO807="1 a 11",3,IF(BO807="11,5 a 21,5",4,IF(BO807="22","NORMA",IF(BO807="22,5 a 32,5",5,IF(BO807="33 a 43",6,""))))))))</f>
        <v>4</v>
      </c>
      <c r="BQ807" s="9" t="n">
        <v>9</v>
      </c>
      <c r="BR807" s="10" t="str">
        <f aca="false">IF(BQ807="","",IF(AND(BQ807&gt;=-20,BQ807&lt;=-15),"-20 a -15",IF(AND(BQ807&gt;=-14.5,BQ807&lt;=-9.5),"-14,5 a -9,5",IF(AND(BQ807&gt;=-9,BQ807&lt;=-4),"-9 a -4",IF(AND(BQ807&gt;=-3.5,BQ807&lt;=2.5),"-3,5 a 2,5",IF(AND(BQ807&gt;=3,BQ807&lt;=8),"3 a 8",IF(AND(BQ807&gt;=8.5,BQ807&lt;=13.5),"8,5 a 13,5",IF(AND(BQ807&gt;=14,BQ807&lt;=17.5),"14 a 17,5",IF(BQ807=18,"18",IF(AND(BQ807&gt;=18.5,BQ807&lt;=23.5),"18,5 a 23,5",IF(AND(BQ807&gt;=24,BQ807&lt;=29),"24 a 29",IF(AND(BQ807&gt;=29.5,BQ807&lt;=34.5),"29,5 a 34,5",IF(AND(BQ807&gt;=35,BQ807&lt;=40),"35 a 40","Fuera de rango")))))))))))))</f>
        <v>8,5 a 13,5</v>
      </c>
      <c r="BS807" s="11" t="n">
        <f aca="false">IF(BR807="","",IF(BR807="-20 a -15",1,IF(BR807="-14,5 a -9,5",2,IF(BR807="-9 a -4",3,IF(BR807="-3,5 a 2,5",4,IF(BR807="3 a 8",5,IF(BR807="8,5 a 13,5",6,IF(BR807="14 a 17,5",7,IF(BR807="18","NORMA",IF(BR807="18,5 a 23,5",8,IF(BR807="24 a 29",9,IF(BR807="29,5 a 34,5",10,IF(BR807="35 a 40",11,"")))))))))))))</f>
        <v>6</v>
      </c>
      <c r="BT807" s="9" t="n">
        <v>0</v>
      </c>
      <c r="BU807" s="10" t="str">
        <f aca="false">IF(BT807="","",IF(AND(BT807&gt;=-20,BT807&lt;=-18),"-20 a -18",IF(AND(BT807&gt;=-17.5,BT807&lt;=-15.5),"-17,5 a -15,5",IF(AND(BT807&gt;=-15,BT807&lt;=-13),"-15 a -13",IF(AND(BT807&gt;=-12.5,BT807&lt;=-10.5),"-12,5 a -10,5",IF(AND(BT807&gt;=-10,BT807&lt;=-8),"-10 a -8",IF(AND(BT807&gt;=-7.5,BT807&lt;=-5.5),"-7,5 a -5,5",IF(AND(BT807&gt;=-5,BT807&lt;=-3),"-5 a -3",IF(AND(BT807&gt;=-2.5,BT807&lt;=-0.5),"-2,5 a -0,5",IF(BT807=0,"0",IF(AND(BT807&gt;=0.5,BT807&lt;=2.5),"0,5 a 2,5",IF(AND(BT807&gt;=3,BT807&lt;=5),"3 a 5",IF(AND(BT807&gt;=5.5,BT807&lt;=7.5),"5,5 a 7,5",IF(AND(BT807&gt;=8,BT807&lt;=10),"8 a 10",IF(AND(BT807&gt;=10.5,BT807&lt;=12.5),"10,5 a 12,5",IF(AND(BT807&gt;=13,BT807&lt;=15),"13 a 15",IF(AND(BT807&gt;=15.5,BT807&lt;=17.5),"15,5 a 17,5",IF(AND(BT807&gt;=18,BT807&lt;=20),"18 a 20","Fuera de rango"))))))))))))))))))</f>
        <v>0</v>
      </c>
      <c r="BV807" s="11" t="str">
        <f aca="false">IF(BT807="","",IF(BT807=0,"NORMA",IF(AND(BT807&gt;=-20,BT807&lt;=-18),2,IF(AND(BT807&gt;=-17.5,BT807&lt;=-15.5),2,IF(AND(BT807&gt;=-15,BT807&lt;=-13),3,IF(AND(BT807&gt;=-12.5,BT807&lt;=-10.5),4,IF(AND(BT807&gt;=-10,BT807&lt;=-8),5,IF(AND(BT807&gt;=-7.5,BT807&lt;=-5.5),6,IF(AND(BT807&gt;=-5,BT807&lt;=-3),7,IF(AND(BT807&gt;=-2.5,BT807&lt;=-0.5),8,IF(AND(BT807&gt;=0.5,BT807&lt;=2.5),9,IF(AND(BT807&gt;=3,BT807&lt;=5),10,IF(AND(BT807&gt;=5.5,BT807&lt;=7.5),11,IF(AND(BT807&gt;=8,BT807&lt;=10),12,IF(AND(BT807&gt;=10.5,BT807&lt;=12.5),13,IF(AND(BT807&gt;=13,BT807&lt;=15),14,IF(AND(BT807&gt;=15.5,BT807&lt;=17.5),15,IF(AND(BT807&gt;=18,BT807&lt;=20),16,"Fuera de rango"))))))))))))))))))</f>
        <v>NORMA</v>
      </c>
      <c r="BW807" s="9" t="n">
        <v>-3</v>
      </c>
      <c r="BX807" s="10" t="n">
        <f aca="false">18.5- (0.3*H807)</f>
        <v>5.6</v>
      </c>
      <c r="BY807" s="10" t="n">
        <f aca="false">(BW807)-(BX807)</f>
        <v>-8.6</v>
      </c>
      <c r="BZ807" s="10" t="str">
        <f aca="false">IF(BY807="","",IF(BY807&lt;-27.5,"De -30 a -28",IF(BY807&lt;-25,"De -27,5 a -25,5",IF(BY807&lt;-22.5,"De -25 a -23",IF(BY807&lt;-20,"De -22,5 a -20,5",IF(BY807&lt;-17.5,"De -20 a -18",IF(BY807&lt;-15,"De -17,5 a -15,5",IF(BY807&lt;-12.5,"De -15 a -13",IF(BY807&lt;-10,"De -12,5 a -10,5",IF(BY807&lt;-7.5,"De -10 a -8",IF(BY807&lt;-5,"De -7,5 a -5,5",IF(BY807&lt;-2.5,"De -5 a -3",IF(BY807&lt;0,"De -2,5 a -0,5",IF(BY807&lt;2.5,"De 0 a 2",IF(BY807&lt;5,"De 2,5 a 4,5",IF(BY807&lt;7.5,"De 5 a 7",IF(BY807&lt;10,"De 7,5 a 9,5",IF(BY807&lt;12.5,"De 10 a 12",IF(BY807&lt;15,"De 12,5 a 14,5",IF(BY807&lt;17.5,"De 15 a 17",IF(BY807&lt;20,"De 17,5 a 19,5",IF(BY807&lt;22.5,"De 20 a 22",IF(BY807&lt;25,"De 22,5 a 24,5",IF(BY807&lt;27.5,"De 25 a 27","De 27,5 a 30"))))))))))))))))))))))))</f>
        <v>De -10 a -8</v>
      </c>
      <c r="CA807" s="12" t="n">
        <f aca="false">IF(BY807="","",IF(BY807&lt;=-28,1,IF(BY807&lt;=-25.5,2,IF(BY807&lt;=-23,3,IF(BY807&lt;=-20.5,4,IF(BY807&lt;=-18,5,IF(BY807&lt;=-15.5,6,IF(BY807&lt;=-13,7,IF(BY807&lt;=-10.5,8,IF(BY807&lt;=-8,9,IF(BY807&lt;=-5.5,10,IF(BY807&lt;=-3,11,IF(BY807&lt;=-0.5,12,IF(BY807&lt;=2,13,IF(BY807&lt;=4.5,14,IF(BY807&lt;=7,15,IF(BY807&lt;=9.5,16,IF(BY807&lt;=12,17,IF(BY807&lt;=14.5,18,IF(BY807&lt;=17,19,IF(BY807&lt;=19.5,20,IF(BY807&lt;=22,21,IF(BY807&lt;=24.5,22,IF(BY807&lt;=27,23,IF(BY807&lt;=30,24,"Fuera de rango")))))))))))))))))))))))))</f>
        <v>9</v>
      </c>
      <c r="CB807" s="9" t="n">
        <v>-3.25</v>
      </c>
      <c r="CC807" s="10" t="n">
        <f aca="false">18.5- (0.3*H807)</f>
        <v>5.6</v>
      </c>
      <c r="CD807" s="10" t="n">
        <f aca="false">(CB807)-(CC807)</f>
        <v>-8.85</v>
      </c>
      <c r="CE807" s="10" t="str">
        <f aca="false">IF(CD807="","",IF(CD807&lt;-27.5,"De -30 a -28",IF(CD807&lt;-25,"De -27,5 a -25,5",IF(CD807&lt;-22.5,"De -25 a -23",IF(CD807&lt;-20,"De -22,5 a -20,5",IF(CD807&lt;-17.5,"De -20 a -18",IF(CD807&lt;-15,"De -17,5 a -15,5",IF(CD807&lt;-12.5,"De -15 a -13",IF(CD807&lt;-10,"De -12,5 a -10,5",IF(CD807&lt;-7.5,"De -10 a -8",IF(CD807&lt;-5,"De -7,5 a -5,5",IF(CD807&lt;-2.5,"De -5 a -3",IF(CD807&lt;0,"De -2,5 a -0,5",IF(CD807&lt;=2,"De 0 a 2",IF(CD807&lt;=4.5,"De 2,5 a 4,5",IF(CD807&lt;=7,"De 5 a 7",IF(CD807&lt;=9.5,"De 7,5 a 9,5",IF(CD807&lt;=12,"De 10 a 12",IF(CD807&lt;=14.5,"De 12,5 a 14,5",IF(CD807&lt;=17,"De 15 a 17",IF(CD807&lt;=19.5,"De 17,5 a 19,5",IF(CD807&lt;=22,"De 20 a 22",IF(CD807&lt;=24.5,"De 22,5 a 24,5",IF(CD807&lt;=27,"De 25 a 27","De 27,5 a 30"))))))))))))))))))))))))</f>
        <v>De -10 a -8</v>
      </c>
      <c r="CF807" s="12" t="n">
        <f aca="false">IF(CD807="","",IF(CD807&lt;-27.5,1,IF(CD807&lt;-25,2,IF(CD807&lt;-22.5,3,IF(CD807&lt;-20,4,IF(CD807&lt;-17.5,5,IF(CD807&lt;-15,6,IF(CD807&lt;-12.5,7,IF(CD807&lt;-10,8,IF(CD807&lt;-7.5,9,IF(CD807&lt;-5,10,IF(CD807&lt;-2.5,11,IF(CD807&lt;0,12,IF(CD807&lt;2.5,13,IF(CD807&lt;5,14,IF(CD807&lt;7.5,15,IF(CD807&lt;10,16,IF(CD807&lt;12.5,17,IF(CD807&lt;15,18,IF(CD807&lt;17.5,19,IF(CD807&lt;20,20,IF(CD807&lt;22.5,21,IF(CD807&lt;25,22,IF(CD807&lt;27.5,23,24))))))))))))))))))))))))</f>
        <v>9</v>
      </c>
      <c r="CG807" s="9" t="n">
        <v>-1.75</v>
      </c>
      <c r="CH807" s="10" t="str">
        <f aca="false">IF(CG807="","",IF(AND(CG807&gt;=-10,CG807&lt;=-9.5),"-10 a -9,5",IF(AND(CG807&gt;-9.5,CG807&lt;=-8.5),"-9 a -8,5",IF(AND(CG807&gt;-8.5,CG807&lt;=-7.5),"-8 a -7,5",IF(AND(CG807&gt;-7.5,CG807&lt;=-6.5),"-7 a -6,5",IF(AND(CG807&gt;-6.5,CG807&lt;=-5.5),"-6 a -5,5",IF(AND(CG807&gt;-5.5,CG807&lt;=-4.5),"-5 a -4,5",IF(AND(CG807&gt;-4.5,CG807&lt;=-3.5),"-4 a -3,5",IF(AND(CG807&gt;-3.5,CG807&lt;=-2.5),"-3 a -2,5",IF(CG807=-2.25,"-2,25",IF(AND(CG807&gt;-2.5,CG807&lt;=-1.5),"-2 a -1,5",IF(AND(CG807&gt;-1.5,CG807&lt;=-0.5),"-1 a -0,5",IF(AND(CG807&gt;-0.5,CG807&lt;=0.5),"0 a 0,5",IF(AND(CG807&gt;0.5,CG807&lt;=1.5),"1 a 1,5",IF(AND(CG807&gt;1.5,CG807&lt;=2.5),"2 a 2,5",IF(AND(CG807&gt;2.5,CG807&lt;=3.5),"3 a 3,5",IF(AND(CG807&gt;3.5,CG807&lt;=4.5),"4 a 4,5",IF(AND(CG807&gt;4.5,CG807&lt;=5.5),"5 a 5,5",IF(AND(CG807&gt;5.5,CG807&lt;=6.5),"6 a 6,5",IF(AND(CG807&gt;6.5,CG807&lt;=7.5),"7 a 7,5",IF(AND(CG807&gt;7.5,CG807&lt;=8.5),"8 a 8,5",IF(AND(CG807&gt;8.5,CG807&lt;=9.5),"9 a 9,5",IF(CG807&gt;=10,"10","Fuera de rango")))))))))))))))))))))))</f>
        <v>-2 a -1,5</v>
      </c>
      <c r="CI807" s="11" t="n">
        <f aca="false">IF(CG807="","",IF(CG807=-2.25,"NORMA",IF(CG807&lt;=-9.5,1,IF(CG807&lt;=-8.5,2,IF(CG807&lt;=-7.5,3,IF(CG807&lt;=-6.5,4,IF(CG807&lt;=-5.5,5,IF(CG807&lt;=-4.5,6,IF(CG807&lt;=-3.5,7,IF(CG807&lt;=-2.5,8,IF(CG807&lt;=-1.5,9,IF(CG807&lt;=-0.5,10,IF(CG807&lt;=0.5,11,IF(CG807&lt;=1.5,12,IF(CG807&lt;=2.5,13,IF(CG807&lt;=3.5,14,IF(CG807&lt;=4.5,15,IF(CG807&lt;=5.5,16,IF(CG807&lt;=6.5,17,IF(CG807&lt;=7.5,18,IF(CG807&lt;=8.5,19,IF(CG807&lt;=9.5,20,IF(CG807=10,21,"Fuera de rango")))))))))))))))))))))))</f>
        <v>9</v>
      </c>
      <c r="CJ807" s="9" t="n">
        <v>3.25</v>
      </c>
      <c r="CK807" s="10" t="str">
        <f aca="false">IF(CJ807="","",IF(AND(CJ807&gt;=-6,CJ807&lt;=-5.5),"-6 a -5,5",IF(AND(CJ807&gt;-5.5,CJ807&lt;=-4.5),"-5 a -4,5",IF(AND(CJ807&gt;-4.5,CJ807&lt;=-3.5),"-4 a -3,5",IF(AND(CJ807&gt;-3.5,CJ807&lt;=-2.5),"-3 a -2,5",IF(AND(CJ807&gt;-2.5,CJ807&lt;=-1.5),"-2 a -1,5",IF(AND(CJ807&gt;-1.5,CJ807&lt;=-0.5),"-1 a -0,5",IF(AND(CJ807&gt;-0.5,CJ807&lt;=0.5),"0 a 0,5",IF(AND(CJ807&gt;0.5,CJ807&lt;=1.5),"1 a 1,5",IF(AND(CJ807&gt;1.5,CJ807&lt;2.5),"2",IF(AND(CJ807&gt;=2.5,CJ807&lt;=3),"2,5 a 3",IF(AND(CJ807&gt;3,CJ807&lt;=4),"3,5 a 4",IF(AND(CJ807&gt;4,CJ807&lt;=5),"4,5 a 5",IF(AND(CJ807&gt;5,CJ807&lt;=6),"5,5 a 6",IF(AND(CJ807&gt;6,CJ807&lt;=7),"6,5 a 7",IF(AND(CJ807&gt;7,CJ807&lt;=8),"7,5 a 8",IF(AND(CJ807&gt;8,CJ807&lt;=9.5),"8,5 a 9,5",IF(CJ807=10,"10","Fuera de rango"))))))))))))))))))</f>
        <v>3,5 a 4</v>
      </c>
      <c r="CL807" s="11" t="n">
        <f aca="false">IF(CK807="","",IF(OR(CK807="-6 a -5,5",CK807="-6 - -5,5"),1,IF(OR(CK807="-5 a -4,5",CK807="-5 - -4,5"),2,IF(OR(CK807="-4 a -3,5",CK807="-4 - -3,5"),3,IF(OR(CK807="-3 a -2,5",CK807="-3 - -2,5"),4,IF(OR(CK807="-2 a -1,5",CK807="-2 - -1,5"),5,IF(OR(CK807="-1 a -0,5",CK807="-1 - -0,5"),6,IF(OR(CK807="0 a 0,5",CK807="0 - 0,5"),7,IF(OR(CK807="1 a 1,5",CK807="1 - 1,5"),8,IF(CK807="2","NORMA",IF(OR(CK807="2,5 a 3",CK807="2,5 - 3"),9,IF(OR(CK807="3,5 a 4",CK807="3,5 - 4"),10,IF(OR(CK807="4,5 a 5",CK807="4,5 - 5"),11,IF(OR(CK807="5,5 a 6",CK807="5,5 - 6"),12,IF(OR(CK807="6,5 a 7",CK807="6,5 - 7"),13,IF(OR(CK807="7,5 a 8",CK807="7,5 - 8"),14,IF(OR(CK807="8,5 a 9",CK807="8,5 - 9,5",CK807="9 a 9,5"),15,IF(CK807="10",15,IF(OR(CK807="0,5 a 1",CK807="0,5 - 1"),7,"Fuera de rango")))))))))))))))))))</f>
        <v>10</v>
      </c>
      <c r="CO807" s="10" t="str">
        <f aca="false">IF(CM807&gt;0,"EME"," ")</f>
        <v> </v>
      </c>
      <c r="CQ807" s="10" t="str">
        <f aca="false">IF(CP807&gt;0,"0", " ")</f>
        <v> </v>
      </c>
      <c r="CR807" s="10" t="str">
        <f aca="false">IF(CP807&gt;0,"EME"," ")</f>
        <v> </v>
      </c>
      <c r="CS807" s="9" t="n">
        <v>4</v>
      </c>
      <c r="CV807" s="9" t="n">
        <v>5.25</v>
      </c>
      <c r="CY807" s="9" t="n">
        <v>0</v>
      </c>
      <c r="DB807" s="9" t="n">
        <v>0</v>
      </c>
      <c r="DC807" s="11" t="str">
        <f aca="false">IF(DB807&lt;0,"2"," ")</f>
        <v> </v>
      </c>
      <c r="DD807" s="11" t="str">
        <f aca="false">IF(DB807&lt;0,"MIO"," ")</f>
        <v> </v>
      </c>
      <c r="DE807" s="9" t="n">
        <v>0</v>
      </c>
      <c r="DF807" s="10" t="str">
        <f aca="false">IF(DE807&lt;0,"3"," ")</f>
        <v> </v>
      </c>
      <c r="DG807" s="10" t="str">
        <f aca="false">IF(DE807&lt;0,"AST"," ")</f>
        <v> </v>
      </c>
      <c r="DH807" s="9" t="n">
        <v>0</v>
      </c>
      <c r="DI807" s="10" t="str">
        <f aca="false">IF(DH807&lt;0,"3"," ")</f>
        <v> </v>
      </c>
      <c r="DJ807" s="10" t="str">
        <f aca="false">IF(DH807&lt;0,"AST"," ")</f>
        <v> </v>
      </c>
      <c r="DK807" s="9" t="n">
        <v>0.75</v>
      </c>
      <c r="DL807" s="10" t="str">
        <f aca="false">IF(DK807&gt;0,"4"," ")</f>
        <v>4</v>
      </c>
      <c r="DM807" s="10" t="str">
        <f aca="false">IF(DK807&gt;0,"PRE"," ")</f>
        <v>PRE</v>
      </c>
      <c r="DN807" s="9" t="n">
        <v>0.75</v>
      </c>
      <c r="DO807" s="10" t="str">
        <f aca="false">IF(DN807&gt;0,"4"," ")</f>
        <v>4</v>
      </c>
      <c r="DP807" s="10" t="str">
        <f aca="false">IF(DN807&gt;0,"PRE"," ")</f>
        <v>PRE</v>
      </c>
      <c r="DS807" s="12" t="str">
        <f aca="false">CONCATENATE(CO807,CU807,DA807,DG807,DM807)</f>
        <v>  PRE</v>
      </c>
      <c r="DT807" s="10" t="e">
        <f aca="false" t="array" ref="DT807">_xlfn.IFS(DS807="EME    ","0", DS807=" HIP   ","1", DS807="  MIO  ","2", DS807="   AST ","3", DS807="    PRE","4", DS807="EME   PRE","5", DS807=" HIP  PRE","6", DS807=" HIP AST ","7", DS807="  MIO PRE","8", DS807="  MIOAST ","9", DS807="   ASTPRE","10",DS807=" HIP ASTPRE","11", DS807="  MIOASTPRE","12", DS807="     ","0")</f>
        <v>#N/A</v>
      </c>
      <c r="DV807" s="1" t="e">
        <f aca="false" t="array" ref="DV807">_xlfn.IFS(DU807="SI","2", DU807="NO","1")</f>
        <v>#N/A</v>
      </c>
      <c r="DX807" s="11" t="str">
        <f aca="false">IF(DW807=0,"1","2")</f>
        <v>1</v>
      </c>
      <c r="DY807" s="11" t="str">
        <f aca="false" t="array" ref="DY807">_xlfn.IFS(DW807=0,"0", DW807=0.25, "1", DW807=0.5,"2", DW807=0.75,"3", DW807=1,"4",DW807=1.25,"5", DW807=1.5,"6", DW807=1.75,"7", DW807=2,"8")</f>
        <v>0</v>
      </c>
      <c r="EA807" s="11" t="str">
        <f aca="false">IF(DZ807=0,"1","2")</f>
        <v>1</v>
      </c>
      <c r="EB807" s="11" t="str">
        <f aca="false" t="array" ref="EB807">_xlfn.IFS(DZ807=0,"0", DZ807=0.25, "1", DZ807=0.5,"2", DZ807=0.75,"3", DZ807=1,"4",DZ807=1.25,"5", DZ807=1.5,"6", DZ807=1.75,"7", DZ807=2,"8")</f>
        <v>0</v>
      </c>
      <c r="ED807" s="10" t="str">
        <f aca="false">IF(EC807=0,"1","2")</f>
        <v>1</v>
      </c>
      <c r="EE807" s="11" t="str">
        <f aca="false" t="array" ref="EE807">_xlfn.IFS(EC807=0,"0", EC807=-0.25, "1", EC807=-0.5,"2", EC807=-0.75,"3", EC807=-1,"4",EC807=-1.25,"5", EC807=-1.5,"6", EC807=-1.75,"7", EC807=-2,"8", EC807=-2.25,"9",EC807=-2.5,"10", EC807=-2.75,"11", EC807=-3,"12", EC807=-3.25,"13", EC807=-3.5,"14", EC807=-3.75,"15",EC807=-4,"16")</f>
        <v>0</v>
      </c>
      <c r="EG807" s="10" t="str">
        <f aca="false">IF(EF807=0,"1","2")</f>
        <v>1</v>
      </c>
      <c r="EH807" s="11" t="str">
        <f aca="false" t="array" ref="EH807">_xlfn.IFS(EF807=0,"0", EF807=-0.25, "1", EF807=-0.5,"2", EF807=-0.75,"3", EF807=-1,"4",EF807=-1.25,"5", EF807=-1.5,"6", EF807=-1.75,"7", EF807=-2,"8", EF807=-2.25,"9",EF807=-2.5,"10", EF807=-2.75,"11", EF807=-3,"12", EF807=-3.25,"13", EF807=-3.5,"14", EF807=-3.75,"15",EF807=-4,"16")</f>
        <v>0</v>
      </c>
      <c r="EJ807" s="11" t="str">
        <f aca="false">IF(EI807=0,"1","2")</f>
        <v>1</v>
      </c>
      <c r="EK807" s="11" t="str">
        <f aca="false" t="array" ref="EK807">_xlfn.IFS(EI807=0,"0", EI807=-0.25, "1", EI807=-0.5,"2", EI807=-0.75,"3", EI807=-1,"4",EI807=-1.25,"5", EI807=-1.5,"6", EI807=-1.75,"7", EI807=-2,"8", EI807=-2.25,"9", EI807=-2.25,"9",EI807=-2.5,"10", EI807=-2.75,"11", EI807=-3,"12", EI807=-3.25,"13", EI807=-3.5,"14", EI807=-3.75,"15",EI807=-4,"16", EI807=0.25, "17", EI807=0.5, "18")</f>
        <v>0</v>
      </c>
      <c r="EM807" s="11" t="str">
        <f aca="false">IF(EL807=0,"1","2")</f>
        <v>1</v>
      </c>
      <c r="EN807" s="11" t="str">
        <f aca="false" t="array" ref="EN807">_xlfn.IFS(EL807=0.25,"17",EL807=0.5,"18", EL807=0,"0", EL807=-0.25, "1", EL807=-0.5,"2", EL807=-0.75,"3", EL807=-1,"4",EL807=-1.25,"5", EL807=-1.5,"6", EL807=-1.75,"7", EL807=-2,"8",EL807= -2.25,"9",EL807=-2.5,"10",EL807= -2.75,"11",EL807= -3,"12",EL807= -3.25,"13",EL807= -3.5,"14",EL807= -3.75,"15",EL807=-4,"16")</f>
        <v>0</v>
      </c>
      <c r="EP807" s="11" t="str">
        <f aca="false">IF(EO807=0,"1","2")</f>
        <v>1</v>
      </c>
      <c r="EQ807" s="11" t="str">
        <f aca="false" t="array" ref="EQ807">_xlfn.IFS(EO807=0,"0", EO807=0.25, "1", EO807=0.5,"2", EO807=0.75,"3", EO807=1,"4",EO807=1.25,"5", EO807=1.5,"6", EO807=1.75,"7", EO807=2,"8", EO807=2.25,"9", EO807=2.25,"9",EO807=2.5,"10", EO807=2.75,"11", EO807=3,"12", EO807=3.25,"13", EO807=3.5,"14", EO807=3.75,"15",EO807=4,"16", EO807=-0.25, "17", bq=-0.5, "18")</f>
        <v>0</v>
      </c>
      <c r="ES807" s="11" t="str">
        <f aca="false">IF(ER807=0,"1","2")</f>
        <v>1</v>
      </c>
      <c r="ET807" s="11" t="str">
        <f aca="false" t="array" ref="ET807">_xlfn.IFS(ER807=0,"0", ER807=0.25, "1", ER807=0.5,"2", ER807=0.75,"3", ER807=1,"4",ER807=1.25,"5", ER807=1.5,"6", ER807=1.75,"7", ER807=2,"8", ER807=2.25,"9", ER807=2.25,"9",ER807=2.5,"10", ER807=2.75,"11", ER807=3,"12", ER807=3.25,"13", ER807=3.5,"14", ER807=3.75,"15",ER807=4,"16", ER807=-0.25, "17", bq=-0.5, "18")</f>
        <v>0</v>
      </c>
      <c r="EV807" s="14" t="e">
        <f aca="false">VLOOKUP(EU807,LEYENDA!$G$2:$H$8,2,TRUE())</f>
        <v>#N/A</v>
      </c>
      <c r="EW807" s="14" t="e">
        <f aca="false" t="array" ref="EW807">_xlfn.IFS(EV807="0-5","1", EV807="6-12","2", EV807="13-18","3", EV807="19-24","4", EV807="25-36","5", EV807="37-48","6", EV807="49-60","7")</f>
        <v>#N/A</v>
      </c>
    </row>
    <row r="808" customFormat="false" ht="13.5" hidden="false" customHeight="false" outlineLevel="0" collapsed="false">
      <c r="A808" s="1" t="n">
        <v>316</v>
      </c>
      <c r="B808" s="2" t="n">
        <v>4</v>
      </c>
      <c r="C808" s="33" t="n">
        <v>46160</v>
      </c>
      <c r="E808" s="5" t="str">
        <f aca="false">VLOOKUP(A808,'286'!$A$3:$J$6279,10,FALSE())</f>
        <v>VALERO DE BLAS, MARÍA</v>
      </c>
      <c r="F808" s="4" t="str">
        <f aca="false">VLOOKUP(A808,'286'!$A$3:$I$1768,3,FALSE())</f>
        <v>VABLASMA</v>
      </c>
      <c r="G808" s="6" t="n">
        <f aca="false">VLOOKUP(A808,'286'!$A$3:$I$1768,4,FALSE())</f>
        <v>29737</v>
      </c>
      <c r="H808" s="7" t="n">
        <f aca="false">YEAR(C808)-YEAR(G808)</f>
        <v>45</v>
      </c>
      <c r="I808" s="1" t="str">
        <f aca="false">VLOOKUP(H808,LEYENDA!$C$2:$D$6,2,TRUE())</f>
        <v>41-60</v>
      </c>
      <c r="J808" s="5" t="str">
        <f aca="false">VLOOKUP(A808,'286'!$A$3:$I$1768,7,FALSE())</f>
        <v>M</v>
      </c>
      <c r="K808" s="8" t="n">
        <f aca="false">VLOOKUP(A808,'286'!$A$3:$I$1768,2,FALSE())</f>
        <v>0</v>
      </c>
      <c r="L808" s="4" t="str">
        <f aca="false">VLOOKUP(A808,'286'!$A$3:$I$1768,8,FALSE())</f>
        <v>D</v>
      </c>
      <c r="M808" s="4" t="str">
        <f aca="false">VLOOKUP(A808,'286'!$A$3:$I$1768,9,FALSE())</f>
        <v>D</v>
      </c>
      <c r="N808" s="8" t="str">
        <f aca="false">IF(R808=O808, "MISMA","CONTRARIA")</f>
        <v>MISMA</v>
      </c>
      <c r="O808" s="8" t="str">
        <f aca="false" t="array" ref="O808">_xlfn.IFS(L808="D","1", L808="I","2")</f>
        <v>1</v>
      </c>
      <c r="P808" s="8" t="e">
        <f aca="false" t="array" ref="P808">_xlfn.IFS(K808="OD","1", K808="OI","2")</f>
        <v>#N/A</v>
      </c>
      <c r="Q808" s="1" t="str">
        <f aca="false" t="array" ref="Q808">_xlfn.IFS(J808="M","1", J808="H","2")</f>
        <v>1</v>
      </c>
      <c r="R808" s="8" t="str">
        <f aca="false" t="array" ref="R808">_xlfn.IFS(M808="D","1", M808="I","2")</f>
        <v>1</v>
      </c>
      <c r="S808" s="1" t="str">
        <f aca="false" t="array" ref="S808">_xlfn.IFS(N808="CONTRARIA", "1",N808= "MISMA","2")</f>
        <v>2</v>
      </c>
      <c r="T808" s="1" t="str">
        <f aca="false" t="array" ref="T808">_xlfn.IFS(I808="0-12","1", I808="13-24","2", I808="25-40","3", I808="41-60","4", I808="61-100","5")</f>
        <v>4</v>
      </c>
      <c r="U808" s="9" t="n">
        <v>-0.5</v>
      </c>
      <c r="V808" s="10" t="str">
        <f aca="false">IF(U808="","",IF(AND(U808&gt;=-9,U808&lt;=-6.5),"-9 a -6,5",IF(AND(U808&gt;=-6,U808&lt;=-3.5),"-6 a -3,5",IF(AND(U808&gt;=-3,U808&lt;=-1),"-3 a -1",IF(U808=-0.5,"-0,5",IF(AND(U808&gt;=0,U808&lt;=2.5),"0 a 2,5",IF(AND(U808&gt;=3,U808&lt;=5.5),"3 a 5,5",IF(AND(U808&gt;=6,U808&lt;=8.5),"6 a 8,5",IF(AND(U808&gt;=9,U808&lt;=20),"9 a 20","Fuera de rango")))))))))</f>
        <v>-0,5</v>
      </c>
      <c r="W808" s="11" t="str">
        <f aca="false">IF(V808="","",IF(V808="-9 a -6,5",2,IF(V808="-6 a -3,5",3,IF(V808="-3 a -1",4,IF(V808="-0,5","NORMA",IF(V808="0 a 2,5",5,IF(V808="3 a 5,5",6,IF(V808="6 a 8,5",7,IF(V808="9 a 20",8,"Fuera de rango")))))))))</f>
        <v>NORMA</v>
      </c>
      <c r="X808" s="9" t="n">
        <v>6</v>
      </c>
      <c r="Y808" s="11" t="str">
        <f aca="false">IF(X808="","",IF(AND(X808&gt;=0,X808&lt;=4),"0 a 4",IF(AND(X808&gt;=4.5,X808&lt;=8.5),"4,5 a 8,5",IF(X808=9,"9",IF(AND(X808&gt;=9.5,X808&lt;=13),"9,5 a 13",IF(AND(X808&gt;=13.5,X808&lt;=20),"13,5 a 20",IF(AND(X808&gt;=20.5,X808&lt;=35),"20,5 a 35","Fuera de rango")))))))</f>
        <v>4,5 a 8,5</v>
      </c>
      <c r="Z808" s="11" t="n">
        <f aca="false">IF(Y808="","",IF(Y808="0 a 4",1,IF(Y808="4,5 a 8,5",2,IF(Y808="9","NORMA",IF(Y808="9,5 a 13",3,IF(Y808="13,5 a 20",4,IF(Y808="20,5 a 35",5,"Fuera de rango")))))))</f>
        <v>2</v>
      </c>
      <c r="AA808" s="9" t="n">
        <v>9</v>
      </c>
      <c r="AB808" s="10" t="str">
        <f aca="false">IF(AA808="","",IF(AND(AA808&gt;=0,AA808&lt;=9),"0 a 9",IF(AND(AA808&gt;=9.5,AA808&lt;=18.5),"9,5 a 18,5",IF(AA808=19,"19",IF(AND(AA808&gt;=19.5,AA808&lt;=28),"19,5 a 28",IF(AND(AA808&gt;=28.5,AA808&lt;=40),"28,5 a 40","Fuera de rango"))))))</f>
        <v>0 a 9</v>
      </c>
      <c r="AC808" s="11" t="n">
        <f aca="false" t="array" ref="AC808">_xlfn.IFS(AB808="","",AB808="0 a 9",1,AB808="9,5 a 18,5",2,AB808="19","NORMA",AB808="19,5 a 28",3,AB808="28,5 a 40",4,TRUE(),"Fuera de rango")</f>
        <v>1</v>
      </c>
      <c r="AD808" s="9" t="n">
        <v>5</v>
      </c>
      <c r="AE808" s="10" t="str">
        <f aca="false">IF(AD808="","",IF(AND(AD808&gt;=-10,AD808&lt;=0),"De -10 a 0",IF(AND(AD808&gt;=0.5,AD808&lt;=9.5),"0,5 a 9,5",IF(AD808=10,"10",IF(AND(AD808&gt;=10.5,AD808&lt;=20),"10,5 a 20",IF(AND(AD808&gt;=20.5,AD808&lt;=40),"20,5 a 40","Fuera de rango"))))))</f>
        <v>0,5 a 9,5</v>
      </c>
      <c r="AF808" s="12" t="n">
        <f aca="false">IF(AD808="","",IF(AND(AD808&gt;=-10,AD808&lt;=0),1,IF(AND(AD808&gt;=0.5,AD808&lt;=9.5),2,IF(AD808=10,"NORMA",IF(AND(AD808&gt;=10.5,AD808&lt;=20),3,IF(AND(AD808&gt;=20.5,AD808&lt;=40),4,""))))))</f>
        <v>2</v>
      </c>
      <c r="AG808" s="9" t="n">
        <v>5</v>
      </c>
      <c r="AH808" s="10" t="str">
        <f aca="false">IF(AG808="","",IF(AND(AG808&gt;=0,AG808&lt;=4),"0 a 4",IF(AND(AG808&gt;=4.5,AG808&lt;=8.5),"4,5 a 8,5",IF(AG808=9,"9",IF(AND(AG808&gt;=9.5,AG808&lt;=13),"9,5 a 13",IF(AND(AG808&gt;=13.5,AG808&lt;=25),"13,5 a 25","Fuera de rango"))))))</f>
        <v>4,5 a 8,5</v>
      </c>
      <c r="AI808" s="10" t="n">
        <f aca="false">IF(AH808="","",IF(AH808="0 a 4",1,IF(AH808="4,5 a 8,5",2,IF(AH808="9","NORMA",IF(AH808="9,5 a 13",3,IF(AH808="13,5 a 25",4,""))))))</f>
        <v>2</v>
      </c>
      <c r="AJ808" s="9" t="n">
        <v>3</v>
      </c>
      <c r="AK808" s="10" t="str">
        <f aca="false">IF(AJ808="","",IF(AND(AJ808&gt;=-15,AJ808&lt;=-10.5),"-15 a -10,5",IF(AND(AJ808&gt;=-10,AJ808&lt;=-4),"-10 a -4",IF(AND(AJ808&gt;=-4.5,AJ808&lt;=0),"-4,5 a 0",IF(AND(AJ808&gt;=0.5,AJ808&lt;=4.5),"0,5 a 4,5",IF(AJ808=5,"5",IF(AND(AJ808&gt;=5.5,AJ808&lt;=10),"5,5 a 10",IF(AND(AJ808&gt;=10.5,AJ808&lt;=20),"10,5 a 20","Fuera de rango"))))))))</f>
        <v>0,5 a 4,5</v>
      </c>
      <c r="AL808" s="11" t="n">
        <f aca="false">IF(AK808="","",IF(AK808="-15 a -10,5",1,IF(AK808="-10 a -4",2,IF(AK808="-4,5 a 0",3,IF(AK808="0,5 a 4,5",4,IF(AK808="5","NORMA",IF(AK808="5,5 a 10",5,IF(AK808="10,5 a 20",6,"Error"))))))))</f>
        <v>4</v>
      </c>
      <c r="AM808" s="9" t="n">
        <v>0</v>
      </c>
      <c r="AN808" s="10" t="str">
        <f aca="false">IF(AM808="","",IF(AND(AM808&gt;=-7.5,AM808&lt;=-5.5),"-7,5 a -5,5",IF(AND(AM808&gt;=-5,AM808&lt;=-3),"-5 a -3",IF(AND(AM808&gt;=-2.5,AM808&lt;=-0.5),"-2,5 a -0,5",IF(AM808=0,"0,00",IF(AND(AM808&gt;=0.5,AM808&lt;=2.5),"0,5 a 2,5",IF(AND(AM808&gt;=3,AM808&lt;=5),"3 a 5",IF(AND(AM808&gt;=5.5,AM808&lt;=7.5),"5,5 a 7,5",IF(AND(AM808&gt;=8,AM808&lt;=10),"8 a 10","Fuera de rango")))))))))</f>
        <v>0,00</v>
      </c>
      <c r="AO808" s="11" t="str">
        <f aca="false">IF(AN808="","",IF(AN808="-7,5 a -5,5",1,IF(AN808="-5 a -3",2,IF(AN808="-2,5 a -0,5",3,IF(AN808="0,00","NORMA",IF(AN808="0,5 a 2,5",4,IF(AN808="3 a 5",5,IF(AN808="5,5 a 7,5",6,IF(AN808="8 a 10",7,"Error")))))))))</f>
        <v>NORMA</v>
      </c>
      <c r="AP808" s="9" t="n">
        <v>-3</v>
      </c>
      <c r="AQ808" s="10" t="str">
        <f aca="false">IF(AP808="","",IF(AND(AP808&gt;=-20,AP808&lt;=-9.5),"-20 a -9,5",IF(AND(AP808&gt;=-9,AP808&lt;=-6.5),"-9 a -6,5",IF(AP808=-6,"-6",IF(AND(AP808&gt;=-5.5,AP808&lt;=-3),"-5,5 a -3",IF(AND(AP808&gt;=-2.5,AP808&lt;=0),"-2,5 a 0",IF(AND(AP808&gt;=0.5,AP808&lt;=3),"0,5 a 3",IF(AND(AP808&gt;=3.5,AP808&lt;=6),"3,5 a 6",IF(AND(AP808&gt;=6.5,AP808&lt;=9),"6,5 a 9",IF(AND(AP808&gt;=9.5,AP808&lt;=20),"9,5 a 20","Fuera de rango"))))))))))</f>
        <v>-5,5 a -3</v>
      </c>
      <c r="AR808" s="11" t="n">
        <f aca="false">IF(AQ808="","",IF(AQ808="-20 a -9,5",1,IF(AQ808="-9 a -6,5",2,IF(AQ808="-6","NORMA",IF(AQ808="-5,5 a -3",3,IF(AQ808="-2,5 a 0",4,IF(AQ808="0,5 a 3",5,IF(AQ808="3,5 a 6",6,IF(AQ808="6,5 a 9",7,IF(AQ808="9,5 a 20",8,""))))))))))</f>
        <v>3</v>
      </c>
      <c r="AS808" s="9" t="n">
        <v>0</v>
      </c>
      <c r="AT808" s="10" t="str">
        <f aca="false">IF(AS808="","",IF(AND(AS808&gt;=-16,AS808&lt;=-14),"-16 a -14",IF(AND(AS808&gt;=-13.5,AS808&lt;=-11.5),"-13,5 a -11,5",IF(AND(AS808&gt;=-11,AS808&lt;=-9),"-11 a -9",IF(AND(AS808&gt;=-8.5,AS808&lt;=-6.5),"-8,5 a -6,5",IF(AND(AS808&gt;=-6,AS808&lt;=-4),"-6 a -4",IF(AND(AS808&gt;=-3.5,AS808&lt;=-1.5),"-3,5 a -1,5",IF(AND(AS808&gt;=-1,AS808&lt;=1),"-1 a 1",IF(AND(AS808&gt;=1.5,AS808&lt;=3.5),"1,5 a 3,5",IF(AND(AS808&gt;=4,AS808&lt;=6),"4 a 6",IF(AND(AS808&gt;=6.5,AS808&lt;=8.5),"6,5 a 8,5",IF(AND(AS808&gt;=9,AS808&lt;=11),"9 a 11",IF(AND(AS808&gt;=11.5,AS808&lt;=13.5),"11,5 a 13,5",IF(AND(AS808&gt;=14,AS808&lt;=16),"14 a 16",IF(AND(AS808&gt;=16.5,AS808&lt;=18.5),"16,5 a 18,5",IF(AND(AS808&gt;=19,AS808&lt;=21),"19 a 21","Fuera de rango"))))))))))))))))</f>
        <v>-1 a 1</v>
      </c>
      <c r="AU808" s="11" t="n">
        <f aca="false" t="array" ref="AU808">IF(AT808="","",_xlfn.IFS(AT808="-16 a -14",1,AT808="-13,5 a -11,5",2,AT808="-11 a -9",3,AT808="-8,5 a -6,5",4,AT808="-6 a -4",5,AT808="-3,5 a -1,5",6,AT808="-1 a 1",7,AT808="1,5 a 3,5",8,AT808="4 a 6","NORMA",AT808="6,5 a 8,5",9,AT808="9 a 11",10,AT808="11,5 a 13,5",11,AT808="14 a 16",12,AT808="16,5 a 18,5",13,AT808="19 a 21",14,TRUE(),""))</f>
        <v>7</v>
      </c>
      <c r="AV808" s="9" t="n">
        <v>1.75</v>
      </c>
      <c r="AW808" s="10" t="str">
        <f aca="false">IF(AV808="","",IF(AND(AV808&gt;=-1,AV808&lt;=-0.5),"-1 a -0,5",IF(AND(AV808&gt;-0.5,AV808&lt;=0),"De -0,5 a 0",IF(AND(AV808&gt;=0.25,AV808&lt;=0.75),"0,25 a 0,75",IF(AND(AV808&gt;=1,AV808&lt;=1.5),"1 a 1,5",IF(AND(AV808&gt;=1.75,AV808&lt;=2.25),"1,75 a 2,25",IF(AND(AV808&gt;=2.5,AV808&lt;=3),"2,5 a 3",IF(AND(AV808&gt;=3.25,AV808&lt;=3.75),"3,25 a 3,75","Fuera de rango"))))))))</f>
        <v>1,75 a 2,25</v>
      </c>
      <c r="AX808" s="10" t="n">
        <f aca="false">IF(AW808="","",IF(OR(AW808="-1 a -0,5",AW808="-1 a -0.5"),1,IF(OR(AW808="De -0,5 a 0",AW808="-0,5 a 0",AW808="De -0.5 a 0"),2,IF(OR(AW808="0,25 a 0,75",AW808="0.25 a 0.75"),"NORMA",IF(OR(AW808="1 a 1,5",AW808="1 a 1.5"),3,IF(OR(AW808="1,75 a 2,25",AW808="1.75 a 2.25"),4,IF(OR(AW808="2,5 a 3",AW808="2.5 a 3"),5,IF(OR(AW808="3,25 a 3,75",AW808="3.25 a 3.75"),6,""))))))))</f>
        <v>4</v>
      </c>
      <c r="AY808" s="9" t="n">
        <v>-8</v>
      </c>
      <c r="AZ808" s="10" t="str">
        <f aca="false">IF(AY808="","",IF(AND(AY808&gt;=-20,AY808&lt;=-9.5),"-20 a -9,5",IF(AND(AY808&gt;=-9,AY808&lt;=-6.5),"-9 a -6,5",IF(AY808=-6,"-6",IF(AND(AY808&gt;=-5.5,AY808&lt;=-3),"-5,5 a -3",IF(AND(AY808&gt;=-2.5,AY808&lt;=0),"-2,5 a 0",IF(AND(AY808&gt;=0.5,AY808&lt;=3),"0,5 a 3",IF(AND(AY808&gt;=3.5,AY808&lt;=6),"3,5 a 6","Fuera de rango"))))))))</f>
        <v>-9 a -6,5</v>
      </c>
      <c r="BA808" s="11" t="n">
        <f aca="false">IF(AZ808="","",IF(AZ808="-20 a -9,5",1,IF(AZ808="-9 a -6,5",2,IF(AZ808="-6","NORMA",IF(AZ808="-5,5 a -3",3,IF(AZ808="-2,5 a 0",4,IF(AZ808="0,5 a 3",5,IF(AZ808="3,5 a 6",6,""))))))))</f>
        <v>2</v>
      </c>
      <c r="BB808" s="9" t="n">
        <v>0</v>
      </c>
      <c r="BC808" s="10" t="str">
        <f aca="false" t="array" ref="BC808">IF(BB808="","",_xlfn.IFS(AND(BB808&gt;=0,BB808&lt;=2),"0 a 2",AND(BB808&gt;=2.5,BB808&lt;=4.5),"2,5 a 4,5",AND(BB808&gt;=5,BB808&lt;=7),"5 a 7",AND(BB808&gt;=7.5,BB808&lt;=9.5),"7,5 a 9,5",AND(BB808&gt;=10,BB808&lt;=12),"10 a 12",AND(BB808&gt;=12.5,BB808&lt;=14.5),"12,5 a 14,5",BB808=15,"15",AND(BB808&gt;=15.5,BB808&lt;=17.5),"15,5 a 17,5",AND(BB808&gt;=18,BB808&lt;=20),"18 a 20",AND(BB808&gt;=20.5,BB808&lt;=22.5),"20,5 a 22,5",AND(BB808&gt;=23,BB808&lt;=25),"23 a 25",TRUE(),"Fuera de rango"))</f>
        <v>0 a 2</v>
      </c>
      <c r="BD808" s="11" t="n">
        <f aca="false" t="array" ref="BD808">IF(BC808="","",_xlfn.IFS(BC808="0 a 2",1,BC808="2,5 a 4,5",2,BC808="5 a 7",3,BC808="7,5 a 9,5",4,BC808="10 a 12",5,BC808="12,5 a 14,5",6,BC808="15","NORMA",BC808="15,5 a 17,5",7,BC808="18 a 20",8,BC808="20,5 a 22,5",9,BC808="23 a 25",10,TRUE(),"Fuera de rango"))</f>
        <v>1</v>
      </c>
      <c r="BE808" s="9" t="n">
        <v>14</v>
      </c>
      <c r="BF808" s="10" t="str">
        <f aca="false">IF(BE808="","",IF(AND(BE808&gt;=-20,BE808&lt;=-10),"-20 a -10",IF(AND(BE808&gt;=-9.5,BE808&lt;=0.5),"-9,5 a 0,5",IF(AND(BE808&gt;=1,BE808&lt;=11),"1 a 11",IF(AND(BE808&gt;=11.5,BE808&lt;=20.5),"11,5 a 20,5",IF(BE808=21,"21",IF(AND(BE808&gt;=21.5,BE808&lt;=31.5),"21,5 a 31,5",IF(AND(BE808&gt;=32,BE808&lt;=42),"32 a 42","Fuera de rango"))))))))</f>
        <v>11,5 a 20,5</v>
      </c>
      <c r="BG808" s="11" t="n">
        <f aca="false">IF(BF808="","",IF(BF808="-20 a -10",1,IF(BF808="-9,5 a 0,5",2,IF(BF808="1 a 11",3,IF(BF808="11,5 a 20,5",4,IF(BF808="21","NORMA",IF(BF808="21,5 a 31,5",5,IF(BF808="32 a 42",6,""))))))))</f>
        <v>4</v>
      </c>
      <c r="BH808" s="9" t="n">
        <v>10</v>
      </c>
      <c r="BI808" s="10" t="str">
        <f aca="false">IF(BH808="","",IF(AND(BH808&gt;=-20,BH808&lt;=-15),"-20 a -15",IF(AND(BH808&gt;=-14.5,BH808&lt;=-9.5),"-14,5 a -9,5",IF(AND(BH808&gt;=-9,BH808&lt;=-4),"-9 a -4",IF(AND(BH808&gt;=-3.5,BH808&lt;=2.5),"-3,5 a 2,5",IF(AND(BH808&gt;=3,BH808&lt;=8),"3 a 8",IF(AND(BH808&gt;=8.5,BH808&lt;=14.5),"8,5 a 14,5",IF(BH808=15,"15",IF(AND(BH808&gt;=15.5,BH808&lt;=20.5),"15,5 a 20,5",IF(AND(BH808&gt;=21,BH808&lt;=26),"21 a 26","Fuera de rango"))))))))))</f>
        <v>8,5 a 14,5</v>
      </c>
      <c r="BJ808" s="11" t="n">
        <f aca="false">IF(BI808="","",IF(BI808="-20 a -15",1,IF(BI808="-14,5 a -9,5",2,IF(BI808="-9 a -4",3,IF(BI808="-3,5 a 2,5",4,IF(BI808="3 a 8",5,IF(BI808="8,5 a 14,5",6,IF(BI808="15","NORMA",IF(BI808="15,5 a 20,5",7,IF(BI808="21 a 26",8,IF(BI808="26,5 a 31,5",9,"")))))))))))</f>
        <v>6</v>
      </c>
      <c r="BK808" s="9" t="n">
        <v>6</v>
      </c>
      <c r="BL808" s="10" t="str">
        <f aca="false">IF(BK808="","",IF(AND(BK808&gt;=0,BK808&lt;=2),"0 - 2",IF(AND(BK808&gt;=2.5,BK808&lt;=4.5),"2,5 - 4,5",IF(AND(BK808&gt;=5,BK808&lt;=7),"5 - 7",IF(AND(BK808&gt;=7.5,BK808&lt;=9.5),"7,5 - 9,5",IF(AND(BK808&gt;=10,BK808&lt;=12),"10 - 12",IF(AND(BK808&gt;=12.5,BK808&lt;=13.5),"12,5 - 13,5",IF(BK808=14,"14",IF(AND(BK808&gt;=14.5,BK808&lt;=16.5),"14,5 - 16,5",IF(AND(BK808&gt;=17,BK808&lt;=19),"17 - 19",IF(AND(BK808&gt;=19.5,BK808&lt;=21.5),"19,5 - 21,5",IF(AND(BK808&gt;=22,BK808&lt;=24),"22 - 24",IF(AND(BK808&gt;=24.5,BK808&lt;=26.5),"24,5 - 26,5",IF(AND(BK808&gt;=27,BK808&lt;=29),"27 - 29",IF(AND(BK808&gt;=29.5,BK808&lt;=30),"29,5 - 30","Fuera de rango")))))))))))))))</f>
        <v>5 - 7</v>
      </c>
      <c r="BM808" s="11" t="n">
        <f aca="false">IF(BL808="","",IF(BL808="0 - 2",1,IF(BL808="2,5 - 4,5",2,IF(BL808="5 - 7",3,IF(BL808="7,5 - 9,5",4,IF(BL808="10 - 12",5,IF(BL808="12,5 - 13,5",6,IF(BL808="14","NORMA",IF(BL808="14,5 - 16,5",7,IF(BL808="17 - 19",8,IF(BL808="19,5 - 21,5",9,IF(BL808="22 - 24",10,IF(BL808="24,5 - 26,5",11,IF(BL808="27 - 29",12,IF(BL808="29,5 - 30",13,"")))))))))))))))</f>
        <v>3</v>
      </c>
      <c r="BN808" s="9" t="n">
        <v>14</v>
      </c>
      <c r="BO808" s="11" t="str">
        <f aca="false">IF(BN808="","",IF(AND(BN808&gt;=-20,BN808&lt;=-10),"-20 a -10",IF(AND(BN808&gt;=-9.5,BN808&lt;=0.5),"-9,5 a 0,5",IF(AND(BN808&gt;=1,BN808&lt;=11),"1 a 11",IF(AND(BN808&gt;=11.5,BN808&lt;=21.5),"11,5 a 21,5",IF(BN808=22,"22",IF(AND(BN808&gt;=22.5,BN808&lt;=32.5),"22,5 a 32,5",IF(AND(BN808&gt;=33,BN808&lt;=43),"33 a 43","Fuera de rango"))))))))</f>
        <v>11,5 a 21,5</v>
      </c>
      <c r="BP808" s="11" t="n">
        <f aca="false">IF(BO808="","",IF(BO808="-20 a -10",1,IF(BO808="-9,5 a 0,5",2,IF(BO808="1 a 11",3,IF(BO808="11,5 a 21,5",4,IF(BO808="22","NORMA",IF(BO808="22,5 a 32,5",5,IF(BO808="33 a 43",6,""))))))))</f>
        <v>4</v>
      </c>
      <c r="BQ808" s="9" t="n">
        <v>8</v>
      </c>
      <c r="BR808" s="10" t="str">
        <f aca="false">IF(BQ808="","",IF(AND(BQ808&gt;=-20,BQ808&lt;=-15),"-20 a -15",IF(AND(BQ808&gt;=-14.5,BQ808&lt;=-9.5),"-14,5 a -9,5",IF(AND(BQ808&gt;=-9,BQ808&lt;=-4),"-9 a -4",IF(AND(BQ808&gt;=-3.5,BQ808&lt;=2.5),"-3,5 a 2,5",IF(AND(BQ808&gt;=3,BQ808&lt;=8),"3 a 8",IF(AND(BQ808&gt;=8.5,BQ808&lt;=13.5),"8,5 a 13,5",IF(AND(BQ808&gt;=14,BQ808&lt;=17.5),"14 a 17,5",IF(BQ808=18,"18",IF(AND(BQ808&gt;=18.5,BQ808&lt;=23.5),"18,5 a 23,5",IF(AND(BQ808&gt;=24,BQ808&lt;=29),"24 a 29",IF(AND(BQ808&gt;=29.5,BQ808&lt;=34.5),"29,5 a 34,5",IF(AND(BQ808&gt;=35,BQ808&lt;=40),"35 a 40","Fuera de rango")))))))))))))</f>
        <v>3 a 8</v>
      </c>
      <c r="BS808" s="11" t="n">
        <f aca="false">IF(BR808="","",IF(BR808="-20 a -15",1,IF(BR808="-14,5 a -9,5",2,IF(BR808="-9 a -4",3,IF(BR808="-3,5 a 2,5",4,IF(BR808="3 a 8",5,IF(BR808="8,5 a 13,5",6,IF(BR808="14 a 17,5",7,IF(BR808="18","NORMA",IF(BR808="18,5 a 23,5",8,IF(BR808="24 a 29",9,IF(BR808="29,5 a 34,5",10,IF(BR808="35 a 40",11,"")))))))))))))</f>
        <v>5</v>
      </c>
      <c r="BT808" s="9" t="n">
        <v>0</v>
      </c>
      <c r="BU808" s="10" t="str">
        <f aca="false">IF(BT808="","",IF(AND(BT808&gt;=-20,BT808&lt;=-18),"-20 a -18",IF(AND(BT808&gt;=-17.5,BT808&lt;=-15.5),"-17,5 a -15,5",IF(AND(BT808&gt;=-15,BT808&lt;=-13),"-15 a -13",IF(AND(BT808&gt;=-12.5,BT808&lt;=-10.5),"-12,5 a -10,5",IF(AND(BT808&gt;=-10,BT808&lt;=-8),"-10 a -8",IF(AND(BT808&gt;=-7.5,BT808&lt;=-5.5),"-7,5 a -5,5",IF(AND(BT808&gt;=-5,BT808&lt;=-3),"-5 a -3",IF(AND(BT808&gt;=-2.5,BT808&lt;=-0.5),"-2,5 a -0,5",IF(BT808=0,"0",IF(AND(BT808&gt;=0.5,BT808&lt;=2.5),"0,5 a 2,5",IF(AND(BT808&gt;=3,BT808&lt;=5),"3 a 5",IF(AND(BT808&gt;=5.5,BT808&lt;=7.5),"5,5 a 7,5",IF(AND(BT808&gt;=8,BT808&lt;=10),"8 a 10",IF(AND(BT808&gt;=10.5,BT808&lt;=12.5),"10,5 a 12,5",IF(AND(BT808&gt;=13,BT808&lt;=15),"13 a 15",IF(AND(BT808&gt;=15.5,BT808&lt;=17.5),"15,5 a 17,5",IF(AND(BT808&gt;=18,BT808&lt;=20),"18 a 20","Fuera de rango"))))))))))))))))))</f>
        <v>0</v>
      </c>
      <c r="BV808" s="11" t="str">
        <f aca="false">IF(BT808="","",IF(BT808=0,"NORMA",IF(AND(BT808&gt;=-20,BT808&lt;=-18),2,IF(AND(BT808&gt;=-17.5,BT808&lt;=-15.5),2,IF(AND(BT808&gt;=-15,BT808&lt;=-13),3,IF(AND(BT808&gt;=-12.5,BT808&lt;=-10.5),4,IF(AND(BT808&gt;=-10,BT808&lt;=-8),5,IF(AND(BT808&gt;=-7.5,BT808&lt;=-5.5),6,IF(AND(BT808&gt;=-5,BT808&lt;=-3),7,IF(AND(BT808&gt;=-2.5,BT808&lt;=-0.5),8,IF(AND(BT808&gt;=0.5,BT808&lt;=2.5),9,IF(AND(BT808&gt;=3,BT808&lt;=5),10,IF(AND(BT808&gt;=5.5,BT808&lt;=7.5),11,IF(AND(BT808&gt;=8,BT808&lt;=10),12,IF(AND(BT808&gt;=10.5,BT808&lt;=12.5),13,IF(AND(BT808&gt;=13,BT808&lt;=15),14,IF(AND(BT808&gt;=15.5,BT808&lt;=17.5),15,IF(AND(BT808&gt;=18,BT808&lt;=20),16,"Fuera de rango"))))))))))))))))))</f>
        <v>NORMA</v>
      </c>
      <c r="BW808" s="9" t="n">
        <v>-2.75</v>
      </c>
      <c r="BX808" s="10" t="n">
        <f aca="false">18.5- (0.3*H808)</f>
        <v>5</v>
      </c>
      <c r="BY808" s="10" t="n">
        <f aca="false">(BW808)-(BX808)</f>
        <v>-7.75</v>
      </c>
      <c r="BZ808" s="10" t="str">
        <f aca="false">IF(BY808="","",IF(BY808&lt;-27.5,"De -30 a -28",IF(BY808&lt;-25,"De -27,5 a -25,5",IF(BY808&lt;-22.5,"De -25 a -23",IF(BY808&lt;-20,"De -22,5 a -20,5",IF(BY808&lt;-17.5,"De -20 a -18",IF(BY808&lt;-15,"De -17,5 a -15,5",IF(BY808&lt;-12.5,"De -15 a -13",IF(BY808&lt;-10,"De -12,5 a -10,5",IF(BY808&lt;-7.5,"De -10 a -8",IF(BY808&lt;-5,"De -7,5 a -5,5",IF(BY808&lt;-2.5,"De -5 a -3",IF(BY808&lt;0,"De -2,5 a -0,5",IF(BY808&lt;2.5,"De 0 a 2",IF(BY808&lt;5,"De 2,5 a 4,5",IF(BY808&lt;7.5,"De 5 a 7",IF(BY808&lt;10,"De 7,5 a 9,5",IF(BY808&lt;12.5,"De 10 a 12",IF(BY808&lt;15,"De 12,5 a 14,5",IF(BY808&lt;17.5,"De 15 a 17",IF(BY808&lt;20,"De 17,5 a 19,5",IF(BY808&lt;22.5,"De 20 a 22",IF(BY808&lt;25,"De 22,5 a 24,5",IF(BY808&lt;27.5,"De 25 a 27","De 27,5 a 30"))))))))))))))))))))))))</f>
        <v>De -10 a -8</v>
      </c>
      <c r="CA808" s="12" t="n">
        <f aca="false">IF(BY808="","",IF(BY808&lt;=-28,1,IF(BY808&lt;=-25.5,2,IF(BY808&lt;=-23,3,IF(BY808&lt;=-20.5,4,IF(BY808&lt;=-18,5,IF(BY808&lt;=-15.5,6,IF(BY808&lt;=-13,7,IF(BY808&lt;=-10.5,8,IF(BY808&lt;=-8,9,IF(BY808&lt;=-5.5,10,IF(BY808&lt;=-3,11,IF(BY808&lt;=-0.5,12,IF(BY808&lt;=2,13,IF(BY808&lt;=4.5,14,IF(BY808&lt;=7,15,IF(BY808&lt;=9.5,16,IF(BY808&lt;=12,17,IF(BY808&lt;=14.5,18,IF(BY808&lt;=17,19,IF(BY808&lt;=19.5,20,IF(BY808&lt;=22,21,IF(BY808&lt;=24.5,22,IF(BY808&lt;=27,23,IF(BY808&lt;=30,24,"Fuera de rango")))))))))))))))))))))))))</f>
        <v>10</v>
      </c>
      <c r="CB808" s="9" t="n">
        <v>-2.5</v>
      </c>
      <c r="CC808" s="10" t="n">
        <f aca="false">18.5- (0.3*H808)</f>
        <v>5</v>
      </c>
      <c r="CD808" s="10" t="n">
        <f aca="false">(CB808)-(CC808)</f>
        <v>-7.5</v>
      </c>
      <c r="CE808" s="10" t="str">
        <f aca="false">IF(CD808="","",IF(CD808&lt;-27.5,"De -30 a -28",IF(CD808&lt;-25,"De -27,5 a -25,5",IF(CD808&lt;-22.5,"De -25 a -23",IF(CD808&lt;-20,"De -22,5 a -20,5",IF(CD808&lt;-17.5,"De -20 a -18",IF(CD808&lt;-15,"De -17,5 a -15,5",IF(CD808&lt;-12.5,"De -15 a -13",IF(CD808&lt;-10,"De -12,5 a -10,5",IF(CD808&lt;-7.5,"De -10 a -8",IF(CD808&lt;-5,"De -7,5 a -5,5",IF(CD808&lt;-2.5,"De -5 a -3",IF(CD808&lt;0,"De -2,5 a -0,5",IF(CD808&lt;=2,"De 0 a 2",IF(CD808&lt;=4.5,"De 2,5 a 4,5",IF(CD808&lt;=7,"De 5 a 7",IF(CD808&lt;=9.5,"De 7,5 a 9,5",IF(CD808&lt;=12,"De 10 a 12",IF(CD808&lt;=14.5,"De 12,5 a 14,5",IF(CD808&lt;=17,"De 15 a 17",IF(CD808&lt;=19.5,"De 17,5 a 19,5",IF(CD808&lt;=22,"De 20 a 22",IF(CD808&lt;=24.5,"De 22,5 a 24,5",IF(CD808&lt;=27,"De 25 a 27","De 27,5 a 30"))))))))))))))))))))))))</f>
        <v>De -7,5 a -5,5</v>
      </c>
      <c r="CF808" s="12" t="n">
        <f aca="false">IF(CD808="","",IF(CD808&lt;-27.5,1,IF(CD808&lt;-25,2,IF(CD808&lt;-22.5,3,IF(CD808&lt;-20,4,IF(CD808&lt;-17.5,5,IF(CD808&lt;-15,6,IF(CD808&lt;-12.5,7,IF(CD808&lt;-10,8,IF(CD808&lt;-7.5,9,IF(CD808&lt;-5,10,IF(CD808&lt;-2.5,11,IF(CD808&lt;0,12,IF(CD808&lt;2.5,13,IF(CD808&lt;5,14,IF(CD808&lt;7.5,15,IF(CD808&lt;10,16,IF(CD808&lt;12.5,17,IF(CD808&lt;15,18,IF(CD808&lt;17.5,19,IF(CD808&lt;20,20,IF(CD808&lt;22.5,21,IF(CD808&lt;25,22,IF(CD808&lt;27.5,23,24))))))))))))))))))))))))</f>
        <v>10</v>
      </c>
      <c r="CG808" s="9" t="n">
        <v>-0.5</v>
      </c>
      <c r="CH808" s="10" t="str">
        <f aca="false">IF(CG808="","",IF(AND(CG808&gt;=-10,CG808&lt;=-9.5),"-10 a -9,5",IF(AND(CG808&gt;-9.5,CG808&lt;=-8.5),"-9 a -8,5",IF(AND(CG808&gt;-8.5,CG808&lt;=-7.5),"-8 a -7,5",IF(AND(CG808&gt;-7.5,CG808&lt;=-6.5),"-7 a -6,5",IF(AND(CG808&gt;-6.5,CG808&lt;=-5.5),"-6 a -5,5",IF(AND(CG808&gt;-5.5,CG808&lt;=-4.5),"-5 a -4,5",IF(AND(CG808&gt;-4.5,CG808&lt;=-3.5),"-4 a -3,5",IF(AND(CG808&gt;-3.5,CG808&lt;=-2.5),"-3 a -2,5",IF(CG808=-2.25,"-2,25",IF(AND(CG808&gt;-2.5,CG808&lt;=-1.5),"-2 a -1,5",IF(AND(CG808&gt;-1.5,CG808&lt;=-0.5),"-1 a -0,5",IF(AND(CG808&gt;-0.5,CG808&lt;=0.5),"0 a 0,5",IF(AND(CG808&gt;0.5,CG808&lt;=1.5),"1 a 1,5",IF(AND(CG808&gt;1.5,CG808&lt;=2.5),"2 a 2,5",IF(AND(CG808&gt;2.5,CG808&lt;=3.5),"3 a 3,5",IF(AND(CG808&gt;3.5,CG808&lt;=4.5),"4 a 4,5",IF(AND(CG808&gt;4.5,CG808&lt;=5.5),"5 a 5,5",IF(AND(CG808&gt;5.5,CG808&lt;=6.5),"6 a 6,5",IF(AND(CG808&gt;6.5,CG808&lt;=7.5),"7 a 7,5",IF(AND(CG808&gt;7.5,CG808&lt;=8.5),"8 a 8,5",IF(AND(CG808&gt;8.5,CG808&lt;=9.5),"9 a 9,5",IF(CG808&gt;=10,"10","Fuera de rango")))))))))))))))))))))))</f>
        <v>-1 a -0,5</v>
      </c>
      <c r="CI808" s="11" t="n">
        <f aca="false">IF(CG808="","",IF(CG808=-2.25,"NORMA",IF(CG808&lt;=-9.5,1,IF(CG808&lt;=-8.5,2,IF(CG808&lt;=-7.5,3,IF(CG808&lt;=-6.5,4,IF(CG808&lt;=-5.5,5,IF(CG808&lt;=-4.5,6,IF(CG808&lt;=-3.5,7,IF(CG808&lt;=-2.5,8,IF(CG808&lt;=-1.5,9,IF(CG808&lt;=-0.5,10,IF(CG808&lt;=0.5,11,IF(CG808&lt;=1.5,12,IF(CG808&lt;=2.5,13,IF(CG808&lt;=3.5,14,IF(CG808&lt;=4.5,15,IF(CG808&lt;=5.5,16,IF(CG808&lt;=6.5,17,IF(CG808&lt;=7.5,18,IF(CG808&lt;=8.5,19,IF(CG808&lt;=9.5,20,IF(CG808=10,21,"Fuera de rango")))))))))))))))))))))))</f>
        <v>10</v>
      </c>
      <c r="CJ808" s="9" t="n">
        <v>3.25</v>
      </c>
      <c r="CK808" s="10" t="str">
        <f aca="false">IF(CJ808="","",IF(AND(CJ808&gt;=-6,CJ808&lt;=-5.5),"-6 a -5,5",IF(AND(CJ808&gt;-5.5,CJ808&lt;=-4.5),"-5 a -4,5",IF(AND(CJ808&gt;-4.5,CJ808&lt;=-3.5),"-4 a -3,5",IF(AND(CJ808&gt;-3.5,CJ808&lt;=-2.5),"-3 a -2,5",IF(AND(CJ808&gt;-2.5,CJ808&lt;=-1.5),"-2 a -1,5",IF(AND(CJ808&gt;-1.5,CJ808&lt;=-0.5),"-1 a -0,5",IF(AND(CJ808&gt;-0.5,CJ808&lt;=0.5),"0 a 0,5",IF(AND(CJ808&gt;0.5,CJ808&lt;=1.5),"1 a 1,5",IF(AND(CJ808&gt;1.5,CJ808&lt;2.5),"2",IF(AND(CJ808&gt;=2.5,CJ808&lt;=3),"2,5 a 3",IF(AND(CJ808&gt;3,CJ808&lt;=4),"3,5 a 4",IF(AND(CJ808&gt;4,CJ808&lt;=5),"4,5 a 5",IF(AND(CJ808&gt;5,CJ808&lt;=6),"5,5 a 6",IF(AND(CJ808&gt;6,CJ808&lt;=7),"6,5 a 7",IF(AND(CJ808&gt;7,CJ808&lt;=8),"7,5 a 8",IF(AND(CJ808&gt;8,CJ808&lt;=9.5),"8,5 a 9,5",IF(CJ808=10,"10","Fuera de rango"))))))))))))))))))</f>
        <v>3,5 a 4</v>
      </c>
      <c r="CL808" s="11" t="n">
        <f aca="false">IF(CK808="","",IF(OR(CK808="-6 a -5,5",CK808="-6 - -5,5"),1,IF(OR(CK808="-5 a -4,5",CK808="-5 - -4,5"),2,IF(OR(CK808="-4 a -3,5",CK808="-4 - -3,5"),3,IF(OR(CK808="-3 a -2,5",CK808="-3 - -2,5"),4,IF(OR(CK808="-2 a -1,5",CK808="-2 - -1,5"),5,IF(OR(CK808="-1 a -0,5",CK808="-1 - -0,5"),6,IF(OR(CK808="0 a 0,5",CK808="0 - 0,5"),7,IF(OR(CK808="1 a 1,5",CK808="1 - 1,5"),8,IF(CK808="2","NORMA",IF(OR(CK808="2,5 a 3",CK808="2,5 - 3"),9,IF(OR(CK808="3,5 a 4",CK808="3,5 - 4"),10,IF(OR(CK808="4,5 a 5",CK808="4,5 - 5"),11,IF(OR(CK808="5,5 a 6",CK808="5,5 - 6"),12,IF(OR(CK808="6,5 a 7",CK808="6,5 - 7"),13,IF(OR(CK808="7,5 a 8",CK808="7,5 - 8"),14,IF(OR(CK808="8,5 a 9",CK808="8,5 - 9,5",CK808="9 a 9,5"),15,IF(CK808="10",15,IF(OR(CK808="0,5 a 1",CK808="0,5 - 1"),7,"Fuera de rango")))))))))))))))))))</f>
        <v>10</v>
      </c>
      <c r="CO808" s="10" t="str">
        <f aca="false">IF(CM808&gt;0,"EME"," ")</f>
        <v> </v>
      </c>
      <c r="CQ808" s="10" t="str">
        <f aca="false">IF(CP808&gt;0,"0", " ")</f>
        <v> </v>
      </c>
      <c r="CR808" s="10" t="str">
        <f aca="false">IF(CP808&gt;0,"EME"," ")</f>
        <v> </v>
      </c>
      <c r="CS808" s="9" t="n">
        <v>4</v>
      </c>
      <c r="CV808" s="9" t="n">
        <v>5.25</v>
      </c>
      <c r="CY808" s="9" t="n">
        <v>0</v>
      </c>
      <c r="DB808" s="9" t="n">
        <v>0</v>
      </c>
      <c r="DC808" s="11" t="str">
        <f aca="false">IF(DB808&lt;0,"2"," ")</f>
        <v> </v>
      </c>
      <c r="DD808" s="11" t="str">
        <f aca="false">IF(DB808&lt;0,"MIO"," ")</f>
        <v> </v>
      </c>
      <c r="DE808" s="9" t="n">
        <v>0</v>
      </c>
      <c r="DF808" s="10" t="str">
        <f aca="false">IF(DE808&lt;0,"3"," ")</f>
        <v> </v>
      </c>
      <c r="DG808" s="10" t="str">
        <f aca="false">IF(DE808&lt;0,"AST"," ")</f>
        <v> </v>
      </c>
      <c r="DH808" s="9" t="n">
        <v>0</v>
      </c>
      <c r="DI808" s="10" t="str">
        <f aca="false">IF(DH808&lt;0,"3"," ")</f>
        <v> </v>
      </c>
      <c r="DJ808" s="10" t="str">
        <f aca="false">IF(DH808&lt;0,"AST"," ")</f>
        <v> </v>
      </c>
      <c r="DK808" s="9" t="n">
        <v>0.75</v>
      </c>
      <c r="DL808" s="10" t="str">
        <f aca="false">IF(DK808&gt;0,"4"," ")</f>
        <v>4</v>
      </c>
      <c r="DM808" s="10" t="str">
        <f aca="false">IF(DK808&gt;0,"PRE"," ")</f>
        <v>PRE</v>
      </c>
      <c r="DN808" s="9" t="n">
        <v>0.75</v>
      </c>
      <c r="DO808" s="10" t="str">
        <f aca="false">IF(DN808&gt;0,"4"," ")</f>
        <v>4</v>
      </c>
      <c r="DP808" s="10" t="str">
        <f aca="false">IF(DN808&gt;0,"PRE"," ")</f>
        <v>PRE</v>
      </c>
      <c r="DS808" s="12" t="str">
        <f aca="false">CONCATENATE(CO808,CU808,DA808,DG808,DM808)</f>
        <v>  PRE</v>
      </c>
      <c r="DT808" s="10" t="e">
        <f aca="false" t="array" ref="DT808">_xlfn.IFS(DS808="EME    ","0", DS808=" HIP   ","1", DS808="  MIO  ","2", DS808="   AST ","3", DS808="    PRE","4", DS808="EME   PRE","5", DS808=" HIP  PRE","6", DS808=" HIP AST ","7", DS808="  MIO PRE","8", DS808="  MIOAST ","9", DS808="   ASTPRE","10",DS808=" HIP ASTPRE","11", DS808="  MIOASTPRE","12", DS808="     ","0")</f>
        <v>#N/A</v>
      </c>
      <c r="DV808" s="1" t="e">
        <f aca="false" t="array" ref="DV808">_xlfn.IFS(DU808="SI","2", DU808="NO","1")</f>
        <v>#N/A</v>
      </c>
      <c r="DX808" s="11" t="str">
        <f aca="false">IF(DW808=0,"1","2")</f>
        <v>1</v>
      </c>
      <c r="DY808" s="11" t="str">
        <f aca="false" t="array" ref="DY808">_xlfn.IFS(DW808=0,"0", DW808=0.25, "1", DW808=0.5,"2", DW808=0.75,"3", DW808=1,"4",DW808=1.25,"5", DW808=1.5,"6", DW808=1.75,"7", DW808=2,"8")</f>
        <v>0</v>
      </c>
      <c r="EA808" s="11" t="str">
        <f aca="false">IF(DZ808=0,"1","2")</f>
        <v>1</v>
      </c>
      <c r="EB808" s="11" t="str">
        <f aca="false" t="array" ref="EB808">_xlfn.IFS(DZ808=0,"0", DZ808=0.25, "1", DZ808=0.5,"2", DZ808=0.75,"3", DZ808=1,"4",DZ808=1.25,"5", DZ808=1.5,"6", DZ808=1.75,"7", DZ808=2,"8")</f>
        <v>0</v>
      </c>
      <c r="ED808" s="10" t="str">
        <f aca="false">IF(EC808=0,"1","2")</f>
        <v>1</v>
      </c>
      <c r="EE808" s="11" t="str">
        <f aca="false" t="array" ref="EE808">_xlfn.IFS(EC808=0,"0", EC808=-0.25, "1", EC808=-0.5,"2", EC808=-0.75,"3", EC808=-1,"4",EC808=-1.25,"5", EC808=-1.5,"6", EC808=-1.75,"7", EC808=-2,"8", EC808=-2.25,"9",EC808=-2.5,"10", EC808=-2.75,"11", EC808=-3,"12", EC808=-3.25,"13", EC808=-3.5,"14", EC808=-3.75,"15",EC808=-4,"16")</f>
        <v>0</v>
      </c>
      <c r="EG808" s="10" t="str">
        <f aca="false">IF(EF808=0,"1","2")</f>
        <v>1</v>
      </c>
      <c r="EH808" s="11" t="str">
        <f aca="false" t="array" ref="EH808">_xlfn.IFS(EF808=0,"0", EF808=-0.25, "1", EF808=-0.5,"2", EF808=-0.75,"3", EF808=-1,"4",EF808=-1.25,"5", EF808=-1.5,"6", EF808=-1.75,"7", EF808=-2,"8", EF808=-2.25,"9",EF808=-2.5,"10", EF808=-2.75,"11", EF808=-3,"12", EF808=-3.25,"13", EF808=-3.5,"14", EF808=-3.75,"15",EF808=-4,"16")</f>
        <v>0</v>
      </c>
      <c r="EJ808" s="11" t="str">
        <f aca="false">IF(EI808=0,"1","2")</f>
        <v>1</v>
      </c>
      <c r="EK808" s="11" t="str">
        <f aca="false" t="array" ref="EK808">_xlfn.IFS(EI808=0,"0", EI808=-0.25, "1", EI808=-0.5,"2", EI808=-0.75,"3", EI808=-1,"4",EI808=-1.25,"5", EI808=-1.5,"6", EI808=-1.75,"7", EI808=-2,"8", EI808=-2.25,"9", EI808=-2.25,"9",EI808=-2.5,"10", EI808=-2.75,"11", EI808=-3,"12", EI808=-3.25,"13", EI808=-3.5,"14", EI808=-3.75,"15",EI808=-4,"16", EI808=0.25, "17", EI808=0.5, "18")</f>
        <v>0</v>
      </c>
      <c r="EM808" s="11" t="str">
        <f aca="false">IF(EL808=0,"1","2")</f>
        <v>1</v>
      </c>
      <c r="EN808" s="11" t="str">
        <f aca="false" t="array" ref="EN808">_xlfn.IFS(EL808=0.25,"17",EL808=0.5,"18", EL808=0,"0", EL808=-0.25, "1", EL808=-0.5,"2", EL808=-0.75,"3", EL808=-1,"4",EL808=-1.25,"5", EL808=-1.5,"6", EL808=-1.75,"7", EL808=-2,"8",EL808= -2.25,"9",EL808=-2.5,"10",EL808= -2.75,"11",EL808= -3,"12",EL808= -3.25,"13",EL808= -3.5,"14",EL808= -3.75,"15",EL808=-4,"16")</f>
        <v>0</v>
      </c>
      <c r="EP808" s="11" t="str">
        <f aca="false">IF(EO808=0,"1","2")</f>
        <v>1</v>
      </c>
      <c r="EQ808" s="11" t="str">
        <f aca="false" t="array" ref="EQ808">_xlfn.IFS(EO808=0,"0", EO808=0.25, "1", EO808=0.5,"2", EO808=0.75,"3", EO808=1,"4",EO808=1.25,"5", EO808=1.5,"6", EO808=1.75,"7", EO808=2,"8", EO808=2.25,"9", EO808=2.25,"9",EO808=2.5,"10", EO808=2.75,"11", EO808=3,"12", EO808=3.25,"13", EO808=3.5,"14", EO808=3.75,"15",EO808=4,"16", EO808=-0.25, "17", bq=-0.5, "18")</f>
        <v>0</v>
      </c>
      <c r="ES808" s="11" t="str">
        <f aca="false">IF(ER808=0,"1","2")</f>
        <v>1</v>
      </c>
      <c r="ET808" s="11" t="str">
        <f aca="false" t="array" ref="ET808">_xlfn.IFS(ER808=0,"0", ER808=0.25, "1", ER808=0.5,"2", ER808=0.75,"3", ER808=1,"4",ER808=1.25,"5", ER808=1.5,"6", ER808=1.75,"7", ER808=2,"8", ER808=2.25,"9", ER808=2.25,"9",ER808=2.5,"10", ER808=2.75,"11", ER808=3,"12", ER808=3.25,"13", ER808=3.5,"14", ER808=3.75,"15",ER808=4,"16", ER808=-0.25, "17", bq=-0.5, "18")</f>
        <v>0</v>
      </c>
      <c r="EV808" s="14" t="e">
        <f aca="false">VLOOKUP(EU808,LEYENDA!$G$2:$H$8,2,TRUE())</f>
        <v>#N/A</v>
      </c>
      <c r="EW808" s="14" t="e">
        <f aca="false" t="array" ref="EW808">_xlfn.IFS(EV808="0-5","1", EV808="6-12","2", EV808="13-18","3", EV808="19-24","4", EV808="25-36","5", EV808="37-48","6", EV808="49-60","7")</f>
        <v>#N/A</v>
      </c>
    </row>
  </sheetData>
  <autoFilter ref="A1:CII80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6015625" defaultRowHeight="13.5" customHeight="false" zeroHeight="false" outlineLevelRow="0" outlineLevelCol="0"/>
  <sheetData>
    <row r="1" customFormat="false" ht="13.5" hidden="false" customHeight="false" outlineLevel="0" collapsed="false">
      <c r="A1" s="46" t="s">
        <v>165</v>
      </c>
    </row>
    <row r="2" customFormat="false" ht="13.5" hidden="false" customHeight="false" outlineLevel="0" collapsed="false">
      <c r="A2" s="8" t="s">
        <v>166</v>
      </c>
    </row>
    <row r="3" customFormat="false" ht="13.5" hidden="false" customHeight="false" outlineLevel="0" collapsed="false">
      <c r="A3" s="8" t="s">
        <v>167</v>
      </c>
    </row>
    <row r="4" customFormat="false" ht="13.5" hidden="false" customHeight="false" outlineLevel="0" collapsed="false">
      <c r="A4" s="8" t="s">
        <v>168</v>
      </c>
    </row>
    <row r="6" customFormat="false" ht="13.5" hidden="false" customHeight="false" outlineLevel="0" collapsed="false">
      <c r="A6" s="8" t="s">
        <v>169</v>
      </c>
    </row>
    <row r="10" customFormat="false" ht="13.5" hidden="false" customHeight="false" outlineLevel="0" collapsed="false">
      <c r="A10" s="8" t="s">
        <v>170</v>
      </c>
    </row>
    <row r="11" customFormat="false" ht="13.5" hidden="false" customHeight="false" outlineLevel="0" collapsed="false">
      <c r="A11" s="8" t="s">
        <v>171</v>
      </c>
    </row>
    <row r="12" customFormat="false" ht="13.5" hidden="false" customHeight="false" outlineLevel="0" collapsed="false">
      <c r="A12" s="8" t="s">
        <v>172</v>
      </c>
    </row>
    <row r="13" customFormat="false" ht="13.5" hidden="false" customHeight="false" outlineLevel="0" collapsed="false">
      <c r="A13" s="8" t="s">
        <v>173</v>
      </c>
    </row>
    <row r="14" customFormat="false" ht="13.5" hidden="false" customHeight="false" outlineLevel="0" collapsed="false">
      <c r="A14" s="8" t="s">
        <v>174</v>
      </c>
    </row>
    <row r="15" customFormat="false" ht="13.5" hidden="false" customHeight="false" outlineLevel="0" collapsed="false">
      <c r="A15" s="8" t="s">
        <v>175</v>
      </c>
    </row>
    <row r="16" customFormat="false" ht="13.5" hidden="false" customHeight="false" outlineLevel="0" collapsed="false">
      <c r="A16" s="8" t="s">
        <v>176</v>
      </c>
    </row>
    <row r="17" customFormat="false" ht="13.5" hidden="false" customHeight="false" outlineLevel="0" collapsed="false">
      <c r="A17" s="8" t="s">
        <v>177</v>
      </c>
    </row>
    <row r="18" customFormat="false" ht="13.5" hidden="false" customHeight="false" outlineLevel="0" collapsed="false">
      <c r="A18" s="8" t="s">
        <v>178</v>
      </c>
    </row>
    <row r="19" customFormat="false" ht="13.5" hidden="false" customHeight="false" outlineLevel="0" collapsed="false">
      <c r="A19" s="8" t="s">
        <v>179</v>
      </c>
    </row>
    <row r="20" customFormat="false" ht="13.5" hidden="false" customHeight="false" outlineLevel="0" collapsed="false">
      <c r="A20" s="8" t="s">
        <v>180</v>
      </c>
    </row>
    <row r="21" customFormat="false" ht="13.5" hidden="false" customHeight="false" outlineLevel="0" collapsed="false">
      <c r="A21" s="8" t="s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899" activePane="bottomLeft" state="frozen"/>
      <selection pane="topLeft" activeCell="A1" activeCellId="0" sqref="A1"/>
      <selection pane="bottomLeft" activeCell="D843" activeCellId="0" sqref="D843"/>
    </sheetView>
  </sheetViews>
  <sheetFormatPr defaultColWidth="10.66015625" defaultRowHeight="13.5" customHeight="false" zeroHeight="false" outlineLevelRow="0" outlineLevelCol="0"/>
  <cols>
    <col collapsed="false" customWidth="true" hidden="false" outlineLevel="0" max="3" min="3" style="8" width="13.2"/>
    <col collapsed="false" customWidth="true" hidden="false" outlineLevel="0" max="4" min="4" style="8" width="18"/>
    <col collapsed="false" customWidth="true" hidden="false" outlineLevel="0" max="5" min="5" style="8" width="16.4"/>
    <col collapsed="false" customWidth="true" hidden="false" outlineLevel="0" max="6" min="6" style="8" width="21.2"/>
    <col collapsed="false" customWidth="true" hidden="false" outlineLevel="0" max="7" min="7" style="8" width="7.6"/>
    <col collapsed="false" customWidth="true" hidden="false" outlineLevel="0" max="8" min="8" style="8" width="17.41"/>
    <col collapsed="false" customWidth="true" hidden="false" outlineLevel="0" max="9" min="9" style="8" width="15"/>
    <col collapsed="false" customWidth="true" hidden="false" outlineLevel="0" max="10" min="10" style="47" width="34.38"/>
  </cols>
  <sheetData>
    <row r="1" customFormat="false" ht="13.5" hidden="false" customHeight="false" outlineLevel="0" collapsed="false">
      <c r="A1" s="8" t="s">
        <v>0</v>
      </c>
    </row>
    <row r="3" customFormat="false" ht="13.5" hidden="false" customHeight="false" outlineLevel="0" collapsed="false">
      <c r="A3" s="25" t="s">
        <v>182</v>
      </c>
      <c r="B3" s="25"/>
      <c r="C3" s="25" t="s">
        <v>183</v>
      </c>
      <c r="D3" s="25" t="s">
        <v>184</v>
      </c>
      <c r="E3" s="25" t="s">
        <v>185</v>
      </c>
      <c r="F3" s="25" t="s">
        <v>186</v>
      </c>
      <c r="G3" s="25" t="s">
        <v>187</v>
      </c>
      <c r="H3" s="25" t="s">
        <v>188</v>
      </c>
      <c r="I3" s="25" t="s">
        <v>189</v>
      </c>
      <c r="J3" s="48" t="s">
        <v>190</v>
      </c>
      <c r="K3" s="25"/>
    </row>
    <row r="4" customFormat="false" ht="13.5" hidden="false" customHeight="false" outlineLevel="0" collapsed="false">
      <c r="A4" s="8" t="n">
        <v>1</v>
      </c>
      <c r="B4" s="8" t="s">
        <v>191</v>
      </c>
      <c r="C4" s="8" t="s">
        <v>192</v>
      </c>
      <c r="D4" s="49" t="n">
        <v>25230</v>
      </c>
      <c r="E4" s="49" t="n">
        <v>36129</v>
      </c>
      <c r="F4" s="8" t="n">
        <v>1</v>
      </c>
      <c r="G4" s="8" t="s">
        <v>193</v>
      </c>
      <c r="H4" s="8" t="s">
        <v>194</v>
      </c>
      <c r="I4" s="8" t="s">
        <v>194</v>
      </c>
      <c r="J4" s="47" t="s">
        <v>195</v>
      </c>
    </row>
    <row r="5" customFormat="false" ht="13.5" hidden="false" customHeight="false" outlineLevel="0" collapsed="false">
      <c r="A5" s="8" t="n">
        <v>1</v>
      </c>
      <c r="B5" s="8" t="s">
        <v>196</v>
      </c>
      <c r="C5" s="8" t="s">
        <v>192</v>
      </c>
      <c r="D5" s="49" t="n">
        <v>25230</v>
      </c>
      <c r="E5" s="49" t="n">
        <v>36129</v>
      </c>
      <c r="F5" s="8" t="n">
        <v>1</v>
      </c>
      <c r="G5" s="8" t="s">
        <v>193</v>
      </c>
      <c r="H5" s="8" t="s">
        <v>194</v>
      </c>
      <c r="I5" s="8" t="s">
        <v>194</v>
      </c>
      <c r="J5" s="47" t="s">
        <v>195</v>
      </c>
    </row>
    <row r="6" customFormat="false" ht="13.5" hidden="false" customHeight="false" outlineLevel="0" collapsed="false">
      <c r="A6" s="8" t="n">
        <v>1</v>
      </c>
      <c r="B6" s="8" t="s">
        <v>191</v>
      </c>
      <c r="C6" s="8" t="s">
        <v>192</v>
      </c>
      <c r="D6" s="49" t="n">
        <v>25230</v>
      </c>
      <c r="E6" s="49" t="n">
        <v>36344</v>
      </c>
      <c r="F6" s="8" t="n">
        <v>2</v>
      </c>
      <c r="G6" s="8" t="s">
        <v>193</v>
      </c>
      <c r="H6" s="8" t="s">
        <v>194</v>
      </c>
      <c r="I6" s="8" t="s">
        <v>194</v>
      </c>
      <c r="J6" s="47" t="s">
        <v>195</v>
      </c>
    </row>
    <row r="7" customFormat="false" ht="13.5" hidden="false" customHeight="false" outlineLevel="0" collapsed="false">
      <c r="A7" s="8" t="n">
        <v>1</v>
      </c>
      <c r="B7" s="8" t="s">
        <v>196</v>
      </c>
      <c r="C7" s="8" t="s">
        <v>192</v>
      </c>
      <c r="D7" s="49" t="n">
        <v>25230</v>
      </c>
      <c r="E7" s="49" t="n">
        <v>36344</v>
      </c>
      <c r="F7" s="8" t="n">
        <v>2</v>
      </c>
      <c r="G7" s="8" t="s">
        <v>193</v>
      </c>
      <c r="H7" s="8" t="s">
        <v>194</v>
      </c>
      <c r="I7" s="8" t="s">
        <v>194</v>
      </c>
      <c r="J7" s="47" t="s">
        <v>195</v>
      </c>
    </row>
    <row r="8" customFormat="false" ht="13.5" hidden="false" customHeight="false" outlineLevel="0" collapsed="false">
      <c r="A8" s="8" t="n">
        <v>1</v>
      </c>
      <c r="B8" s="8" t="s">
        <v>191</v>
      </c>
      <c r="C8" s="8" t="s">
        <v>192</v>
      </c>
      <c r="D8" s="49" t="n">
        <v>25230</v>
      </c>
      <c r="E8" s="49" t="n">
        <v>36623</v>
      </c>
      <c r="F8" s="8" t="n">
        <v>3</v>
      </c>
      <c r="G8" s="8" t="s">
        <v>193</v>
      </c>
      <c r="H8" s="8" t="s">
        <v>194</v>
      </c>
      <c r="I8" s="8" t="s">
        <v>194</v>
      </c>
      <c r="J8" s="47" t="s">
        <v>195</v>
      </c>
    </row>
    <row r="9" customFormat="false" ht="13.5" hidden="false" customHeight="false" outlineLevel="0" collapsed="false">
      <c r="A9" s="8" t="n">
        <v>1</v>
      </c>
      <c r="B9" s="8" t="s">
        <v>196</v>
      </c>
      <c r="C9" s="8" t="s">
        <v>192</v>
      </c>
      <c r="D9" s="49" t="n">
        <v>25230</v>
      </c>
      <c r="E9" s="49" t="n">
        <v>36623</v>
      </c>
      <c r="F9" s="8" t="n">
        <v>3</v>
      </c>
      <c r="G9" s="8" t="s">
        <v>193</v>
      </c>
      <c r="H9" s="8" t="s">
        <v>194</v>
      </c>
      <c r="I9" s="8" t="s">
        <v>194</v>
      </c>
      <c r="J9" s="47" t="s">
        <v>195</v>
      </c>
    </row>
    <row r="10" customFormat="false" ht="13.5" hidden="false" customHeight="false" outlineLevel="0" collapsed="false">
      <c r="A10" s="8" t="n">
        <v>2</v>
      </c>
      <c r="B10" s="8" t="s">
        <v>191</v>
      </c>
      <c r="C10" s="8" t="s">
        <v>197</v>
      </c>
      <c r="D10" s="49" t="n">
        <v>20353</v>
      </c>
      <c r="E10" s="49" t="n">
        <v>36671</v>
      </c>
      <c r="F10" s="8" t="n">
        <v>1</v>
      </c>
      <c r="G10" s="8" t="s">
        <v>198</v>
      </c>
      <c r="H10" s="8" t="s">
        <v>194</v>
      </c>
      <c r="I10" s="8" t="s">
        <v>194</v>
      </c>
      <c r="J10" s="47" t="s">
        <v>199</v>
      </c>
    </row>
    <row r="11" customFormat="false" ht="13.5" hidden="false" customHeight="false" outlineLevel="0" collapsed="false">
      <c r="A11" s="8" t="n">
        <v>2</v>
      </c>
      <c r="B11" s="8" t="s">
        <v>196</v>
      </c>
      <c r="C11" s="8" t="s">
        <v>197</v>
      </c>
      <c r="D11" s="49" t="n">
        <v>20353</v>
      </c>
      <c r="E11" s="49" t="n">
        <v>36671</v>
      </c>
      <c r="F11" s="8" t="n">
        <v>1</v>
      </c>
      <c r="G11" s="8" t="s">
        <v>198</v>
      </c>
      <c r="H11" s="8" t="s">
        <v>194</v>
      </c>
      <c r="I11" s="8" t="s">
        <v>194</v>
      </c>
      <c r="J11" s="47" t="s">
        <v>199</v>
      </c>
    </row>
    <row r="12" customFormat="false" ht="13.5" hidden="false" customHeight="false" outlineLevel="0" collapsed="false">
      <c r="A12" s="8" t="n">
        <v>2</v>
      </c>
      <c r="B12" s="8" t="s">
        <v>191</v>
      </c>
      <c r="C12" s="8" t="s">
        <v>197</v>
      </c>
      <c r="D12" s="49" t="n">
        <v>20353</v>
      </c>
      <c r="E12" s="49" t="n">
        <v>37693</v>
      </c>
      <c r="F12" s="8" t="n">
        <v>2</v>
      </c>
      <c r="G12" s="8" t="s">
        <v>198</v>
      </c>
      <c r="H12" s="8" t="s">
        <v>194</v>
      </c>
      <c r="I12" s="8" t="s">
        <v>194</v>
      </c>
      <c r="J12" s="47" t="s">
        <v>199</v>
      </c>
    </row>
    <row r="13" customFormat="false" ht="13.5" hidden="false" customHeight="false" outlineLevel="0" collapsed="false">
      <c r="A13" s="8" t="n">
        <v>2</v>
      </c>
      <c r="B13" s="8" t="s">
        <v>196</v>
      </c>
      <c r="C13" s="8" t="s">
        <v>197</v>
      </c>
      <c r="D13" s="49" t="n">
        <v>20353</v>
      </c>
      <c r="E13" s="49" t="n">
        <v>37693</v>
      </c>
      <c r="F13" s="8" t="n">
        <v>2</v>
      </c>
      <c r="G13" s="8" t="s">
        <v>198</v>
      </c>
      <c r="H13" s="8" t="s">
        <v>194</v>
      </c>
      <c r="I13" s="8" t="s">
        <v>194</v>
      </c>
      <c r="J13" s="47" t="s">
        <v>199</v>
      </c>
    </row>
    <row r="14" customFormat="false" ht="13.5" hidden="false" customHeight="false" outlineLevel="0" collapsed="false">
      <c r="A14" s="8" t="n">
        <v>2</v>
      </c>
      <c r="B14" s="8" t="s">
        <v>191</v>
      </c>
      <c r="C14" s="8" t="s">
        <v>197</v>
      </c>
      <c r="D14" s="49" t="n">
        <v>20353</v>
      </c>
      <c r="E14" s="49" t="n">
        <v>39171</v>
      </c>
      <c r="F14" s="8" t="n">
        <v>3</v>
      </c>
      <c r="G14" s="8" t="s">
        <v>198</v>
      </c>
      <c r="H14" s="8" t="s">
        <v>194</v>
      </c>
      <c r="I14" s="8" t="s">
        <v>194</v>
      </c>
      <c r="J14" s="47" t="s">
        <v>199</v>
      </c>
    </row>
    <row r="15" customFormat="false" ht="13.5" hidden="false" customHeight="false" outlineLevel="0" collapsed="false">
      <c r="A15" s="8" t="n">
        <v>2</v>
      </c>
      <c r="B15" s="8" t="s">
        <v>196</v>
      </c>
      <c r="C15" s="8" t="s">
        <v>197</v>
      </c>
      <c r="D15" s="49" t="n">
        <v>20353</v>
      </c>
      <c r="E15" s="49" t="n">
        <v>39171</v>
      </c>
      <c r="F15" s="8" t="n">
        <v>3</v>
      </c>
      <c r="G15" s="8" t="s">
        <v>198</v>
      </c>
      <c r="H15" s="8" t="s">
        <v>194</v>
      </c>
      <c r="I15" s="8" t="s">
        <v>194</v>
      </c>
      <c r="J15" s="47" t="s">
        <v>199</v>
      </c>
    </row>
    <row r="16" customFormat="false" ht="13.5" hidden="false" customHeight="false" outlineLevel="0" collapsed="false">
      <c r="A16" s="8" t="n">
        <v>2</v>
      </c>
      <c r="B16" s="8" t="s">
        <v>191</v>
      </c>
      <c r="C16" s="8" t="s">
        <v>197</v>
      </c>
      <c r="D16" s="49" t="n">
        <v>20353</v>
      </c>
      <c r="E16" s="49" t="n">
        <v>42828</v>
      </c>
      <c r="F16" s="8" t="n">
        <v>4</v>
      </c>
      <c r="G16" s="8" t="s">
        <v>198</v>
      </c>
      <c r="H16" s="8" t="s">
        <v>194</v>
      </c>
      <c r="I16" s="8" t="s">
        <v>194</v>
      </c>
      <c r="J16" s="47" t="s">
        <v>199</v>
      </c>
    </row>
    <row r="17" customFormat="false" ht="13.5" hidden="false" customHeight="false" outlineLevel="0" collapsed="false">
      <c r="A17" s="8" t="n">
        <v>2</v>
      </c>
      <c r="B17" s="8" t="s">
        <v>196</v>
      </c>
      <c r="C17" s="8" t="s">
        <v>197</v>
      </c>
      <c r="D17" s="49" t="n">
        <v>20353</v>
      </c>
      <c r="E17" s="49" t="n">
        <v>42828</v>
      </c>
      <c r="F17" s="8" t="n">
        <v>4</v>
      </c>
      <c r="G17" s="8" t="s">
        <v>198</v>
      </c>
      <c r="H17" s="8" t="s">
        <v>194</v>
      </c>
      <c r="I17" s="8" t="s">
        <v>194</v>
      </c>
      <c r="J17" s="47" t="s">
        <v>199</v>
      </c>
    </row>
    <row r="18" customFormat="false" ht="13.5" hidden="false" customHeight="false" outlineLevel="0" collapsed="false">
      <c r="A18" s="8" t="n">
        <v>3</v>
      </c>
      <c r="B18" s="8" t="s">
        <v>191</v>
      </c>
      <c r="C18" s="8" t="s">
        <v>200</v>
      </c>
      <c r="D18" s="49" t="n">
        <v>34696</v>
      </c>
      <c r="E18" s="49" t="n">
        <v>37258</v>
      </c>
      <c r="F18" s="8" t="n">
        <v>1</v>
      </c>
      <c r="G18" s="8" t="s">
        <v>193</v>
      </c>
      <c r="H18" s="8" t="s">
        <v>194</v>
      </c>
      <c r="I18" s="8" t="s">
        <v>201</v>
      </c>
      <c r="J18" s="47" t="s">
        <v>202</v>
      </c>
    </row>
    <row r="19" customFormat="false" ht="13.5" hidden="false" customHeight="false" outlineLevel="0" collapsed="false">
      <c r="A19" s="8" t="n">
        <v>3</v>
      </c>
      <c r="B19" s="8" t="s">
        <v>196</v>
      </c>
      <c r="C19" s="8" t="s">
        <v>200</v>
      </c>
      <c r="D19" s="49" t="n">
        <v>34696</v>
      </c>
      <c r="E19" s="49" t="n">
        <v>37258</v>
      </c>
      <c r="F19" s="8" t="n">
        <v>1</v>
      </c>
      <c r="G19" s="8" t="s">
        <v>193</v>
      </c>
      <c r="H19" s="8" t="s">
        <v>194</v>
      </c>
      <c r="I19" s="8" t="s">
        <v>201</v>
      </c>
      <c r="J19" s="47" t="s">
        <v>202</v>
      </c>
    </row>
    <row r="20" customFormat="false" ht="13.5" hidden="false" customHeight="false" outlineLevel="0" collapsed="false">
      <c r="A20" s="8" t="n">
        <v>3</v>
      </c>
      <c r="B20" s="8" t="s">
        <v>191</v>
      </c>
      <c r="C20" s="8" t="s">
        <v>200</v>
      </c>
      <c r="D20" s="49" t="n">
        <v>34696</v>
      </c>
      <c r="E20" s="49" t="n">
        <v>39413</v>
      </c>
      <c r="F20" s="8" t="n">
        <v>2</v>
      </c>
      <c r="G20" s="8" t="s">
        <v>193</v>
      </c>
      <c r="H20" s="8" t="s">
        <v>194</v>
      </c>
      <c r="I20" s="8" t="s">
        <v>201</v>
      </c>
      <c r="J20" s="47" t="s">
        <v>202</v>
      </c>
    </row>
    <row r="21" customFormat="false" ht="13.5" hidden="false" customHeight="false" outlineLevel="0" collapsed="false">
      <c r="A21" s="8" t="n">
        <v>3</v>
      </c>
      <c r="B21" s="8" t="s">
        <v>196</v>
      </c>
      <c r="C21" s="8" t="s">
        <v>200</v>
      </c>
      <c r="D21" s="49" t="n">
        <v>34696</v>
      </c>
      <c r="E21" s="49" t="n">
        <v>39413</v>
      </c>
      <c r="F21" s="8" t="n">
        <v>2</v>
      </c>
      <c r="G21" s="8" t="s">
        <v>193</v>
      </c>
      <c r="H21" s="8" t="s">
        <v>194</v>
      </c>
      <c r="I21" s="8" t="s">
        <v>201</v>
      </c>
      <c r="J21" s="47" t="s">
        <v>202</v>
      </c>
    </row>
    <row r="22" customFormat="false" ht="13.5" hidden="false" customHeight="false" outlineLevel="0" collapsed="false">
      <c r="A22" s="8" t="n">
        <v>3</v>
      </c>
      <c r="B22" s="8" t="s">
        <v>191</v>
      </c>
      <c r="C22" s="8" t="s">
        <v>200</v>
      </c>
      <c r="D22" s="49" t="n">
        <v>34696</v>
      </c>
      <c r="E22" s="49" t="n">
        <v>39758</v>
      </c>
      <c r="F22" s="8" t="n">
        <v>3</v>
      </c>
      <c r="G22" s="8" t="s">
        <v>193</v>
      </c>
      <c r="H22" s="8" t="s">
        <v>194</v>
      </c>
      <c r="I22" s="8" t="s">
        <v>201</v>
      </c>
      <c r="J22" s="47" t="s">
        <v>202</v>
      </c>
    </row>
    <row r="23" customFormat="false" ht="13.5" hidden="false" customHeight="false" outlineLevel="0" collapsed="false">
      <c r="A23" s="8" t="n">
        <v>3</v>
      </c>
      <c r="B23" s="8" t="s">
        <v>196</v>
      </c>
      <c r="C23" s="8" t="s">
        <v>200</v>
      </c>
      <c r="D23" s="49" t="n">
        <v>34696</v>
      </c>
      <c r="E23" s="49" t="n">
        <v>39758</v>
      </c>
      <c r="F23" s="8" t="n">
        <v>3</v>
      </c>
      <c r="G23" s="8" t="s">
        <v>193</v>
      </c>
      <c r="H23" s="8" t="s">
        <v>194</v>
      </c>
      <c r="I23" s="8" t="s">
        <v>201</v>
      </c>
      <c r="J23" s="47" t="s">
        <v>202</v>
      </c>
    </row>
    <row r="24" customFormat="false" ht="13.5" hidden="false" customHeight="false" outlineLevel="0" collapsed="false">
      <c r="A24" s="8" t="n">
        <v>3</v>
      </c>
      <c r="B24" s="8" t="s">
        <v>191</v>
      </c>
      <c r="C24" s="8" t="s">
        <v>200</v>
      </c>
      <c r="D24" s="49" t="n">
        <v>34696</v>
      </c>
      <c r="E24" s="49" t="n">
        <v>39980</v>
      </c>
      <c r="F24" s="8" t="n">
        <v>4</v>
      </c>
      <c r="G24" s="8" t="s">
        <v>193</v>
      </c>
      <c r="H24" s="8" t="s">
        <v>194</v>
      </c>
      <c r="I24" s="8" t="s">
        <v>201</v>
      </c>
      <c r="J24" s="47" t="s">
        <v>202</v>
      </c>
    </row>
    <row r="25" customFormat="false" ht="13.5" hidden="false" customHeight="false" outlineLevel="0" collapsed="false">
      <c r="A25" s="8" t="n">
        <v>3</v>
      </c>
      <c r="B25" s="8" t="s">
        <v>196</v>
      </c>
      <c r="C25" s="8" t="s">
        <v>200</v>
      </c>
      <c r="D25" s="49" t="n">
        <v>34696</v>
      </c>
      <c r="E25" s="49" t="n">
        <v>39980</v>
      </c>
      <c r="F25" s="8" t="n">
        <v>4</v>
      </c>
      <c r="G25" s="8" t="s">
        <v>193</v>
      </c>
      <c r="H25" s="8" t="s">
        <v>194</v>
      </c>
      <c r="I25" s="8" t="s">
        <v>201</v>
      </c>
      <c r="J25" s="47" t="s">
        <v>202</v>
      </c>
    </row>
    <row r="26" customFormat="false" ht="13.5" hidden="false" customHeight="false" outlineLevel="0" collapsed="false">
      <c r="A26" s="8" t="n">
        <v>3</v>
      </c>
      <c r="B26" s="8" t="s">
        <v>191</v>
      </c>
      <c r="C26" s="8" t="s">
        <v>200</v>
      </c>
      <c r="D26" s="49" t="n">
        <v>34696</v>
      </c>
      <c r="E26" s="49" t="n">
        <v>40142</v>
      </c>
      <c r="F26" s="8" t="n">
        <v>5</v>
      </c>
      <c r="G26" s="8" t="s">
        <v>193</v>
      </c>
      <c r="H26" s="8" t="s">
        <v>194</v>
      </c>
      <c r="I26" s="8" t="s">
        <v>201</v>
      </c>
      <c r="J26" s="47" t="s">
        <v>202</v>
      </c>
    </row>
    <row r="27" customFormat="false" ht="13.5" hidden="false" customHeight="false" outlineLevel="0" collapsed="false">
      <c r="A27" s="8" t="n">
        <v>3</v>
      </c>
      <c r="B27" s="8" t="s">
        <v>196</v>
      </c>
      <c r="C27" s="8" t="s">
        <v>200</v>
      </c>
      <c r="D27" s="49" t="n">
        <v>34696</v>
      </c>
      <c r="E27" s="49" t="n">
        <v>40142</v>
      </c>
      <c r="F27" s="8" t="n">
        <v>5</v>
      </c>
      <c r="G27" s="8" t="s">
        <v>193</v>
      </c>
      <c r="H27" s="8" t="s">
        <v>194</v>
      </c>
      <c r="I27" s="8" t="s">
        <v>201</v>
      </c>
      <c r="J27" s="47" t="s">
        <v>202</v>
      </c>
    </row>
    <row r="28" customFormat="false" ht="13.5" hidden="false" customHeight="false" outlineLevel="0" collapsed="false">
      <c r="A28" s="8" t="n">
        <v>3</v>
      </c>
      <c r="B28" s="8" t="s">
        <v>191</v>
      </c>
      <c r="C28" s="8" t="s">
        <v>200</v>
      </c>
      <c r="D28" s="49" t="n">
        <v>34696</v>
      </c>
      <c r="E28" s="49" t="n">
        <v>40886</v>
      </c>
      <c r="F28" s="8" t="n">
        <v>6</v>
      </c>
      <c r="G28" s="8" t="s">
        <v>193</v>
      </c>
      <c r="H28" s="8" t="s">
        <v>194</v>
      </c>
      <c r="I28" s="8" t="s">
        <v>201</v>
      </c>
      <c r="J28" s="47" t="s">
        <v>202</v>
      </c>
    </row>
    <row r="29" customFormat="false" ht="13.5" hidden="false" customHeight="false" outlineLevel="0" collapsed="false">
      <c r="A29" s="8" t="n">
        <v>3</v>
      </c>
      <c r="B29" s="8" t="s">
        <v>196</v>
      </c>
      <c r="C29" s="8" t="s">
        <v>200</v>
      </c>
      <c r="D29" s="49" t="n">
        <v>34696</v>
      </c>
      <c r="E29" s="49" t="n">
        <v>40886</v>
      </c>
      <c r="F29" s="8" t="n">
        <v>6</v>
      </c>
      <c r="G29" s="8" t="s">
        <v>193</v>
      </c>
      <c r="H29" s="8" t="s">
        <v>194</v>
      </c>
      <c r="I29" s="8" t="s">
        <v>201</v>
      </c>
      <c r="J29" s="47" t="s">
        <v>202</v>
      </c>
    </row>
    <row r="30" customFormat="false" ht="13.5" hidden="false" customHeight="false" outlineLevel="0" collapsed="false">
      <c r="A30" s="8" t="n">
        <v>4</v>
      </c>
      <c r="B30" s="8" t="s">
        <v>191</v>
      </c>
      <c r="C30" s="8" t="s">
        <v>203</v>
      </c>
      <c r="D30" s="49" t="n">
        <v>32772</v>
      </c>
      <c r="E30" s="49" t="n">
        <v>37258</v>
      </c>
      <c r="F30" s="8" t="n">
        <v>1</v>
      </c>
      <c r="G30" s="8" t="s">
        <v>198</v>
      </c>
      <c r="H30" s="8" t="s">
        <v>194</v>
      </c>
      <c r="I30" s="8" t="s">
        <v>201</v>
      </c>
      <c r="J30" s="47" t="s">
        <v>204</v>
      </c>
    </row>
    <row r="31" customFormat="false" ht="13.5" hidden="false" customHeight="false" outlineLevel="0" collapsed="false">
      <c r="A31" s="8" t="n">
        <v>4</v>
      </c>
      <c r="B31" s="8" t="s">
        <v>196</v>
      </c>
      <c r="C31" s="8" t="s">
        <v>203</v>
      </c>
      <c r="D31" s="49" t="n">
        <v>32772</v>
      </c>
      <c r="E31" s="49" t="n">
        <v>37258</v>
      </c>
      <c r="F31" s="8" t="n">
        <v>1</v>
      </c>
      <c r="G31" s="8" t="s">
        <v>198</v>
      </c>
      <c r="H31" s="8" t="s">
        <v>194</v>
      </c>
      <c r="I31" s="8" t="s">
        <v>201</v>
      </c>
      <c r="J31" s="47" t="s">
        <v>204</v>
      </c>
    </row>
    <row r="32" customFormat="false" ht="13.5" hidden="false" customHeight="false" outlineLevel="0" collapsed="false">
      <c r="A32" s="8" t="n">
        <v>4</v>
      </c>
      <c r="B32" s="8" t="s">
        <v>191</v>
      </c>
      <c r="C32" s="8" t="s">
        <v>203</v>
      </c>
      <c r="D32" s="49" t="n">
        <v>32772</v>
      </c>
      <c r="E32" s="49" t="n">
        <v>37429</v>
      </c>
      <c r="F32" s="8" t="n">
        <v>2</v>
      </c>
      <c r="G32" s="8" t="s">
        <v>198</v>
      </c>
      <c r="H32" s="8" t="s">
        <v>194</v>
      </c>
      <c r="I32" s="8" t="s">
        <v>201</v>
      </c>
      <c r="J32" s="47" t="s">
        <v>204</v>
      </c>
    </row>
    <row r="33" customFormat="false" ht="13.5" hidden="false" customHeight="false" outlineLevel="0" collapsed="false">
      <c r="A33" s="8" t="n">
        <v>4</v>
      </c>
      <c r="B33" s="8" t="s">
        <v>196</v>
      </c>
      <c r="C33" s="8" t="s">
        <v>203</v>
      </c>
      <c r="D33" s="49" t="n">
        <v>32772</v>
      </c>
      <c r="E33" s="49" t="n">
        <v>37429</v>
      </c>
      <c r="F33" s="8" t="n">
        <v>2</v>
      </c>
      <c r="G33" s="8" t="s">
        <v>198</v>
      </c>
      <c r="H33" s="8" t="s">
        <v>194</v>
      </c>
      <c r="I33" s="8" t="s">
        <v>201</v>
      </c>
      <c r="J33" s="47" t="s">
        <v>204</v>
      </c>
    </row>
    <row r="34" customFormat="false" ht="13.5" hidden="false" customHeight="false" outlineLevel="0" collapsed="false">
      <c r="A34" s="8" t="n">
        <v>4</v>
      </c>
      <c r="B34" s="8" t="s">
        <v>191</v>
      </c>
      <c r="C34" s="8" t="s">
        <v>203</v>
      </c>
      <c r="D34" s="49" t="n">
        <v>32772</v>
      </c>
      <c r="E34" s="49" t="n">
        <v>37946</v>
      </c>
      <c r="F34" s="8" t="n">
        <v>3</v>
      </c>
      <c r="G34" s="8" t="s">
        <v>198</v>
      </c>
      <c r="H34" s="8" t="s">
        <v>194</v>
      </c>
      <c r="I34" s="8" t="s">
        <v>201</v>
      </c>
      <c r="J34" s="47" t="s">
        <v>204</v>
      </c>
    </row>
    <row r="35" customFormat="false" ht="13.5" hidden="false" customHeight="false" outlineLevel="0" collapsed="false">
      <c r="A35" s="8" t="n">
        <v>4</v>
      </c>
      <c r="B35" s="8" t="s">
        <v>196</v>
      </c>
      <c r="C35" s="8" t="s">
        <v>203</v>
      </c>
      <c r="D35" s="49" t="n">
        <v>32772</v>
      </c>
      <c r="E35" s="49" t="n">
        <v>37946</v>
      </c>
      <c r="F35" s="8" t="n">
        <v>3</v>
      </c>
      <c r="G35" s="8" t="s">
        <v>198</v>
      </c>
      <c r="H35" s="8" t="s">
        <v>194</v>
      </c>
      <c r="I35" s="8" t="s">
        <v>201</v>
      </c>
      <c r="J35" s="47" t="s">
        <v>204</v>
      </c>
    </row>
    <row r="36" customFormat="false" ht="13.5" hidden="false" customHeight="false" outlineLevel="0" collapsed="false">
      <c r="A36" s="8" t="n">
        <v>4</v>
      </c>
      <c r="B36" s="8" t="s">
        <v>191</v>
      </c>
      <c r="C36" s="8" t="s">
        <v>203</v>
      </c>
      <c r="D36" s="49" t="n">
        <v>32772</v>
      </c>
      <c r="E36" s="49" t="n">
        <v>38628</v>
      </c>
      <c r="F36" s="8" t="n">
        <v>4</v>
      </c>
      <c r="G36" s="8" t="s">
        <v>198</v>
      </c>
      <c r="H36" s="8" t="s">
        <v>194</v>
      </c>
      <c r="I36" s="8" t="s">
        <v>201</v>
      </c>
      <c r="J36" s="47" t="s">
        <v>204</v>
      </c>
    </row>
    <row r="37" customFormat="false" ht="13.5" hidden="false" customHeight="false" outlineLevel="0" collapsed="false">
      <c r="A37" s="8" t="n">
        <v>4</v>
      </c>
      <c r="B37" s="8" t="s">
        <v>196</v>
      </c>
      <c r="C37" s="8" t="s">
        <v>203</v>
      </c>
      <c r="D37" s="49" t="n">
        <v>32772</v>
      </c>
      <c r="E37" s="49" t="n">
        <v>38628</v>
      </c>
      <c r="F37" s="8" t="n">
        <v>4</v>
      </c>
      <c r="G37" s="8" t="s">
        <v>198</v>
      </c>
      <c r="H37" s="8" t="s">
        <v>194</v>
      </c>
      <c r="I37" s="8" t="s">
        <v>201</v>
      </c>
      <c r="J37" s="47" t="s">
        <v>204</v>
      </c>
    </row>
    <row r="38" customFormat="false" ht="13.5" hidden="false" customHeight="false" outlineLevel="0" collapsed="false">
      <c r="A38" s="8" t="n">
        <v>4</v>
      </c>
      <c r="B38" s="8" t="s">
        <v>191</v>
      </c>
      <c r="C38" s="8" t="s">
        <v>203</v>
      </c>
      <c r="D38" s="49" t="n">
        <v>32772</v>
      </c>
      <c r="E38" s="49" t="n">
        <v>38971</v>
      </c>
      <c r="F38" s="8" t="n">
        <v>5</v>
      </c>
      <c r="G38" s="8" t="s">
        <v>198</v>
      </c>
      <c r="H38" s="8" t="s">
        <v>194</v>
      </c>
      <c r="I38" s="8" t="s">
        <v>201</v>
      </c>
      <c r="J38" s="47" t="s">
        <v>204</v>
      </c>
    </row>
    <row r="39" customFormat="false" ht="13.5" hidden="false" customHeight="false" outlineLevel="0" collapsed="false">
      <c r="A39" s="8" t="n">
        <v>4</v>
      </c>
      <c r="B39" s="8" t="s">
        <v>196</v>
      </c>
      <c r="C39" s="8" t="s">
        <v>203</v>
      </c>
      <c r="D39" s="49" t="n">
        <v>32772</v>
      </c>
      <c r="E39" s="49" t="n">
        <v>38971</v>
      </c>
      <c r="F39" s="8" t="n">
        <v>5</v>
      </c>
      <c r="G39" s="8" t="s">
        <v>198</v>
      </c>
      <c r="H39" s="8" t="s">
        <v>194</v>
      </c>
      <c r="I39" s="8" t="s">
        <v>201</v>
      </c>
      <c r="J39" s="47" t="s">
        <v>204</v>
      </c>
    </row>
    <row r="40" customFormat="false" ht="13.5" hidden="false" customHeight="false" outlineLevel="0" collapsed="false">
      <c r="A40" s="8" t="n">
        <v>4</v>
      </c>
      <c r="B40" s="8" t="s">
        <v>191</v>
      </c>
      <c r="C40" s="8" t="s">
        <v>203</v>
      </c>
      <c r="D40" s="49" t="n">
        <v>32772</v>
      </c>
      <c r="E40" s="49" t="n">
        <v>39165</v>
      </c>
      <c r="F40" s="8" t="n">
        <v>6</v>
      </c>
      <c r="G40" s="8" t="s">
        <v>198</v>
      </c>
      <c r="H40" s="8" t="s">
        <v>194</v>
      </c>
      <c r="I40" s="8" t="s">
        <v>201</v>
      </c>
      <c r="J40" s="47" t="s">
        <v>204</v>
      </c>
    </row>
    <row r="41" customFormat="false" ht="13.5" hidden="false" customHeight="false" outlineLevel="0" collapsed="false">
      <c r="A41" s="8" t="n">
        <v>4</v>
      </c>
      <c r="B41" s="8" t="s">
        <v>196</v>
      </c>
      <c r="C41" s="8" t="s">
        <v>203</v>
      </c>
      <c r="D41" s="49" t="n">
        <v>32772</v>
      </c>
      <c r="E41" s="49" t="n">
        <v>39165</v>
      </c>
      <c r="F41" s="8" t="n">
        <v>6</v>
      </c>
      <c r="G41" s="8" t="s">
        <v>198</v>
      </c>
      <c r="H41" s="8" t="s">
        <v>194</v>
      </c>
      <c r="I41" s="8" t="s">
        <v>201</v>
      </c>
      <c r="J41" s="47" t="s">
        <v>204</v>
      </c>
    </row>
    <row r="42" customFormat="false" ht="13.5" hidden="false" customHeight="false" outlineLevel="0" collapsed="false">
      <c r="A42" s="8" t="n">
        <v>4</v>
      </c>
      <c r="B42" s="8" t="s">
        <v>191</v>
      </c>
      <c r="C42" s="8" t="s">
        <v>203</v>
      </c>
      <c r="D42" s="49" t="n">
        <v>32772</v>
      </c>
      <c r="E42" s="49" t="n">
        <v>39758</v>
      </c>
      <c r="F42" s="8" t="n">
        <v>7</v>
      </c>
      <c r="G42" s="8" t="s">
        <v>198</v>
      </c>
      <c r="H42" s="8" t="s">
        <v>194</v>
      </c>
      <c r="I42" s="8" t="s">
        <v>201</v>
      </c>
      <c r="J42" s="47" t="s">
        <v>204</v>
      </c>
    </row>
    <row r="43" customFormat="false" ht="13.5" hidden="false" customHeight="false" outlineLevel="0" collapsed="false">
      <c r="A43" s="8" t="n">
        <v>4</v>
      </c>
      <c r="B43" s="8" t="s">
        <v>196</v>
      </c>
      <c r="C43" s="8" t="s">
        <v>203</v>
      </c>
      <c r="D43" s="49" t="n">
        <v>32772</v>
      </c>
      <c r="E43" s="49" t="n">
        <v>39758</v>
      </c>
      <c r="F43" s="8" t="n">
        <v>7</v>
      </c>
      <c r="G43" s="8" t="s">
        <v>198</v>
      </c>
      <c r="H43" s="8" t="s">
        <v>194</v>
      </c>
      <c r="I43" s="8" t="s">
        <v>201</v>
      </c>
      <c r="J43" s="47" t="s">
        <v>204</v>
      </c>
    </row>
    <row r="44" customFormat="false" ht="13.5" hidden="false" customHeight="false" outlineLevel="0" collapsed="false">
      <c r="A44" s="8" t="n">
        <v>4</v>
      </c>
      <c r="B44" s="8" t="s">
        <v>191</v>
      </c>
      <c r="C44" s="8" t="s">
        <v>203</v>
      </c>
      <c r="D44" s="49" t="n">
        <v>32772</v>
      </c>
      <c r="E44" s="49" t="n">
        <v>40354</v>
      </c>
      <c r="F44" s="8" t="n">
        <v>8</v>
      </c>
      <c r="G44" s="8" t="s">
        <v>198</v>
      </c>
      <c r="H44" s="8" t="s">
        <v>194</v>
      </c>
      <c r="I44" s="8" t="s">
        <v>201</v>
      </c>
      <c r="J44" s="47" t="s">
        <v>204</v>
      </c>
    </row>
    <row r="45" customFormat="false" ht="13.5" hidden="false" customHeight="false" outlineLevel="0" collapsed="false">
      <c r="A45" s="8" t="n">
        <v>4</v>
      </c>
      <c r="B45" s="8" t="s">
        <v>196</v>
      </c>
      <c r="C45" s="8" t="s">
        <v>203</v>
      </c>
      <c r="D45" s="49" t="n">
        <v>32772</v>
      </c>
      <c r="E45" s="49" t="n">
        <v>40354</v>
      </c>
      <c r="F45" s="8" t="n">
        <v>8</v>
      </c>
      <c r="G45" s="8" t="s">
        <v>198</v>
      </c>
      <c r="H45" s="8" t="s">
        <v>194</v>
      </c>
      <c r="I45" s="8" t="s">
        <v>201</v>
      </c>
      <c r="J45" s="47" t="s">
        <v>204</v>
      </c>
    </row>
    <row r="46" customFormat="false" ht="13.5" hidden="false" customHeight="false" outlineLevel="0" collapsed="false">
      <c r="A46" s="8" t="n">
        <v>4</v>
      </c>
      <c r="B46" s="8" t="s">
        <v>191</v>
      </c>
      <c r="C46" s="8" t="s">
        <v>203</v>
      </c>
      <c r="D46" s="49" t="n">
        <v>32772</v>
      </c>
      <c r="E46" s="49" t="n">
        <v>40569</v>
      </c>
      <c r="F46" s="8" t="n">
        <v>9</v>
      </c>
      <c r="G46" s="8" t="s">
        <v>198</v>
      </c>
      <c r="H46" s="8" t="s">
        <v>194</v>
      </c>
      <c r="I46" s="8" t="s">
        <v>201</v>
      </c>
      <c r="J46" s="47" t="s">
        <v>204</v>
      </c>
    </row>
    <row r="47" customFormat="false" ht="13.5" hidden="false" customHeight="false" outlineLevel="0" collapsed="false">
      <c r="A47" s="8" t="n">
        <v>4</v>
      </c>
      <c r="B47" s="8" t="s">
        <v>196</v>
      </c>
      <c r="C47" s="8" t="s">
        <v>203</v>
      </c>
      <c r="D47" s="49" t="n">
        <v>32772</v>
      </c>
      <c r="E47" s="49" t="n">
        <v>40569</v>
      </c>
      <c r="F47" s="8" t="n">
        <v>9</v>
      </c>
      <c r="G47" s="8" t="s">
        <v>198</v>
      </c>
      <c r="H47" s="8" t="s">
        <v>194</v>
      </c>
      <c r="I47" s="8" t="s">
        <v>201</v>
      </c>
      <c r="J47" s="47" t="s">
        <v>204</v>
      </c>
    </row>
    <row r="48" customFormat="false" ht="13.5" hidden="false" customHeight="false" outlineLevel="0" collapsed="false">
      <c r="A48" s="8" t="n">
        <v>5</v>
      </c>
      <c r="B48" s="8" t="s">
        <v>191</v>
      </c>
      <c r="C48" s="8" t="s">
        <v>205</v>
      </c>
      <c r="D48" s="49" t="n">
        <v>18221</v>
      </c>
      <c r="E48" s="49" t="n">
        <v>39449</v>
      </c>
      <c r="F48" s="8" t="n">
        <v>1</v>
      </c>
      <c r="G48" s="8" t="s">
        <v>198</v>
      </c>
      <c r="H48" s="8" t="s">
        <v>194</v>
      </c>
      <c r="I48" s="8" t="s">
        <v>201</v>
      </c>
      <c r="J48" s="47" t="s">
        <v>206</v>
      </c>
    </row>
    <row r="49" customFormat="false" ht="13.5" hidden="false" customHeight="false" outlineLevel="0" collapsed="false">
      <c r="A49" s="8" t="n">
        <v>5</v>
      </c>
      <c r="B49" s="8" t="s">
        <v>196</v>
      </c>
      <c r="C49" s="8" t="s">
        <v>205</v>
      </c>
      <c r="D49" s="49" t="n">
        <v>18221</v>
      </c>
      <c r="E49" s="49" t="n">
        <v>39449</v>
      </c>
      <c r="F49" s="8" t="n">
        <v>1</v>
      </c>
      <c r="G49" s="8" t="s">
        <v>198</v>
      </c>
      <c r="H49" s="8" t="s">
        <v>194</v>
      </c>
      <c r="I49" s="8" t="s">
        <v>201</v>
      </c>
      <c r="J49" s="47" t="s">
        <v>206</v>
      </c>
    </row>
    <row r="50" customFormat="false" ht="13.5" hidden="false" customHeight="false" outlineLevel="0" collapsed="false">
      <c r="A50" s="8" t="n">
        <v>5</v>
      </c>
      <c r="B50" s="8" t="s">
        <v>191</v>
      </c>
      <c r="C50" s="8" t="s">
        <v>205</v>
      </c>
      <c r="D50" s="49" t="n">
        <v>18221</v>
      </c>
      <c r="E50" s="49" t="n">
        <v>41444</v>
      </c>
      <c r="F50" s="8" t="n">
        <v>2</v>
      </c>
      <c r="G50" s="8" t="s">
        <v>198</v>
      </c>
      <c r="H50" s="8" t="s">
        <v>194</v>
      </c>
      <c r="I50" s="8" t="s">
        <v>201</v>
      </c>
      <c r="J50" s="47" t="s">
        <v>206</v>
      </c>
    </row>
    <row r="51" customFormat="false" ht="13.5" hidden="false" customHeight="false" outlineLevel="0" collapsed="false">
      <c r="A51" s="8" t="n">
        <v>5</v>
      </c>
      <c r="B51" s="8" t="s">
        <v>196</v>
      </c>
      <c r="C51" s="8" t="s">
        <v>205</v>
      </c>
      <c r="D51" s="49" t="n">
        <v>18221</v>
      </c>
      <c r="E51" s="49" t="n">
        <v>41444</v>
      </c>
      <c r="F51" s="8" t="n">
        <v>2</v>
      </c>
      <c r="G51" s="8" t="s">
        <v>198</v>
      </c>
      <c r="H51" s="8" t="s">
        <v>194</v>
      </c>
      <c r="I51" s="8" t="s">
        <v>201</v>
      </c>
      <c r="J51" s="47" t="s">
        <v>206</v>
      </c>
    </row>
    <row r="52" customFormat="false" ht="13.5" hidden="false" customHeight="false" outlineLevel="0" collapsed="false">
      <c r="A52" s="8" t="n">
        <v>6</v>
      </c>
      <c r="B52" s="8" t="s">
        <v>191</v>
      </c>
      <c r="C52" s="8" t="s">
        <v>207</v>
      </c>
      <c r="D52" s="49" t="n">
        <v>28977</v>
      </c>
      <c r="E52" s="49" t="n">
        <v>42167</v>
      </c>
      <c r="F52" s="8" t="n">
        <v>1</v>
      </c>
      <c r="G52" s="8" t="s">
        <v>193</v>
      </c>
      <c r="H52" s="8" t="s">
        <v>194</v>
      </c>
      <c r="I52" s="8" t="s">
        <v>194</v>
      </c>
      <c r="J52" s="47" t="s">
        <v>208</v>
      </c>
    </row>
    <row r="53" customFormat="false" ht="13.5" hidden="false" customHeight="false" outlineLevel="0" collapsed="false">
      <c r="A53" s="8" t="n">
        <v>6</v>
      </c>
      <c r="B53" s="8" t="s">
        <v>196</v>
      </c>
      <c r="C53" s="8" t="s">
        <v>207</v>
      </c>
      <c r="D53" s="49" t="n">
        <v>28977</v>
      </c>
      <c r="E53" s="49" t="n">
        <v>42167</v>
      </c>
      <c r="F53" s="8" t="n">
        <v>1</v>
      </c>
      <c r="G53" s="8" t="s">
        <v>193</v>
      </c>
      <c r="H53" s="8" t="s">
        <v>194</v>
      </c>
      <c r="I53" s="8" t="s">
        <v>194</v>
      </c>
      <c r="J53" s="47" t="s">
        <v>208</v>
      </c>
    </row>
    <row r="54" customFormat="false" ht="13.5" hidden="false" customHeight="false" outlineLevel="0" collapsed="false">
      <c r="A54" s="8" t="n">
        <v>7</v>
      </c>
      <c r="B54" s="8" t="s">
        <v>191</v>
      </c>
      <c r="C54" s="8" t="s">
        <v>209</v>
      </c>
      <c r="D54" s="49" t="n">
        <v>38528</v>
      </c>
      <c r="E54" s="49" t="n">
        <v>41562</v>
      </c>
      <c r="F54" s="8" t="n">
        <v>2</v>
      </c>
      <c r="G54" s="8" t="s">
        <v>193</v>
      </c>
      <c r="H54" s="8" t="s">
        <v>194</v>
      </c>
      <c r="I54" s="8" t="s">
        <v>194</v>
      </c>
      <c r="J54" s="47" t="s">
        <v>210</v>
      </c>
      <c r="K54" s="8" t="s">
        <v>211</v>
      </c>
    </row>
    <row r="55" customFormat="false" ht="13.5" hidden="false" customHeight="false" outlineLevel="0" collapsed="false">
      <c r="A55" s="8" t="n">
        <v>7</v>
      </c>
      <c r="B55" s="8" t="s">
        <v>196</v>
      </c>
      <c r="C55" s="8" t="s">
        <v>209</v>
      </c>
      <c r="D55" s="49" t="n">
        <v>38528</v>
      </c>
      <c r="E55" s="49" t="n">
        <v>41562</v>
      </c>
      <c r="F55" s="8" t="n">
        <v>2</v>
      </c>
      <c r="G55" s="8" t="s">
        <v>193</v>
      </c>
      <c r="H55" s="8" t="s">
        <v>194</v>
      </c>
      <c r="I55" s="8" t="s">
        <v>194</v>
      </c>
      <c r="J55" s="47" t="s">
        <v>210</v>
      </c>
      <c r="K55" s="8" t="s">
        <v>211</v>
      </c>
    </row>
    <row r="56" customFormat="false" ht="13.5" hidden="false" customHeight="false" outlineLevel="0" collapsed="false">
      <c r="A56" s="8" t="n">
        <v>7</v>
      </c>
      <c r="B56" s="8" t="s">
        <v>191</v>
      </c>
      <c r="C56" s="8" t="s">
        <v>209</v>
      </c>
      <c r="D56" s="49" t="n">
        <v>38528</v>
      </c>
      <c r="E56" s="49" t="n">
        <v>41743</v>
      </c>
      <c r="F56" s="8" t="n">
        <v>3</v>
      </c>
      <c r="G56" s="8" t="s">
        <v>193</v>
      </c>
      <c r="H56" s="8" t="s">
        <v>194</v>
      </c>
      <c r="I56" s="8" t="s">
        <v>194</v>
      </c>
      <c r="J56" s="47" t="s">
        <v>210</v>
      </c>
      <c r="K56" s="8" t="s">
        <v>211</v>
      </c>
    </row>
    <row r="57" customFormat="false" ht="13.5" hidden="false" customHeight="false" outlineLevel="0" collapsed="false">
      <c r="A57" s="8" t="n">
        <v>7</v>
      </c>
      <c r="B57" s="8" t="s">
        <v>196</v>
      </c>
      <c r="C57" s="8" t="s">
        <v>209</v>
      </c>
      <c r="D57" s="49" t="n">
        <v>38528</v>
      </c>
      <c r="E57" s="49" t="n">
        <v>41743</v>
      </c>
      <c r="F57" s="8" t="n">
        <v>3</v>
      </c>
      <c r="G57" s="8" t="s">
        <v>193</v>
      </c>
      <c r="H57" s="8" t="s">
        <v>194</v>
      </c>
      <c r="I57" s="8" t="s">
        <v>194</v>
      </c>
      <c r="J57" s="47" t="s">
        <v>210</v>
      </c>
      <c r="K57" s="8" t="s">
        <v>211</v>
      </c>
    </row>
    <row r="58" customFormat="false" ht="13.5" hidden="false" customHeight="false" outlineLevel="0" collapsed="false">
      <c r="A58" s="8" t="n">
        <v>7</v>
      </c>
      <c r="B58" s="8" t="s">
        <v>191</v>
      </c>
      <c r="C58" s="8" t="s">
        <v>209</v>
      </c>
      <c r="D58" s="49" t="n">
        <v>38528</v>
      </c>
      <c r="E58" s="49" t="n">
        <v>41936</v>
      </c>
      <c r="F58" s="8" t="n">
        <v>4</v>
      </c>
      <c r="G58" s="8" t="s">
        <v>193</v>
      </c>
      <c r="H58" s="8" t="s">
        <v>194</v>
      </c>
      <c r="I58" s="8" t="s">
        <v>194</v>
      </c>
      <c r="J58" s="47" t="s">
        <v>210</v>
      </c>
      <c r="K58" s="8" t="s">
        <v>211</v>
      </c>
    </row>
    <row r="59" customFormat="false" ht="13.5" hidden="false" customHeight="false" outlineLevel="0" collapsed="false">
      <c r="A59" s="8" t="n">
        <v>7</v>
      </c>
      <c r="B59" s="8" t="s">
        <v>196</v>
      </c>
      <c r="C59" s="8" t="s">
        <v>209</v>
      </c>
      <c r="D59" s="49" t="n">
        <v>38528</v>
      </c>
      <c r="E59" s="49" t="n">
        <v>41936</v>
      </c>
      <c r="F59" s="8" t="n">
        <v>4</v>
      </c>
      <c r="G59" s="8" t="s">
        <v>193</v>
      </c>
      <c r="H59" s="8" t="s">
        <v>194</v>
      </c>
      <c r="I59" s="8" t="s">
        <v>194</v>
      </c>
      <c r="J59" s="47" t="s">
        <v>210</v>
      </c>
      <c r="K59" s="8" t="s">
        <v>211</v>
      </c>
    </row>
    <row r="60" customFormat="false" ht="13.5" hidden="false" customHeight="false" outlineLevel="0" collapsed="false">
      <c r="A60" s="8" t="n">
        <v>7</v>
      </c>
      <c r="B60" s="8" t="s">
        <v>191</v>
      </c>
      <c r="C60" s="8" t="s">
        <v>209</v>
      </c>
      <c r="D60" s="49" t="n">
        <v>38528</v>
      </c>
      <c r="E60" s="49" t="n">
        <v>42062</v>
      </c>
      <c r="F60" s="8" t="n">
        <v>5</v>
      </c>
      <c r="G60" s="8" t="s">
        <v>193</v>
      </c>
      <c r="H60" s="8" t="s">
        <v>194</v>
      </c>
      <c r="I60" s="8" t="s">
        <v>194</v>
      </c>
      <c r="J60" s="47" t="s">
        <v>210</v>
      </c>
      <c r="K60" s="8" t="s">
        <v>211</v>
      </c>
    </row>
    <row r="61" customFormat="false" ht="13.5" hidden="false" customHeight="false" outlineLevel="0" collapsed="false">
      <c r="A61" s="8" t="n">
        <v>7</v>
      </c>
      <c r="B61" s="8" t="s">
        <v>196</v>
      </c>
      <c r="C61" s="8" t="s">
        <v>209</v>
      </c>
      <c r="D61" s="49" t="n">
        <v>38528</v>
      </c>
      <c r="E61" s="49" t="n">
        <v>42062</v>
      </c>
      <c r="F61" s="8" t="n">
        <v>5</v>
      </c>
      <c r="G61" s="8" t="s">
        <v>193</v>
      </c>
      <c r="H61" s="8" t="s">
        <v>194</v>
      </c>
      <c r="I61" s="8" t="s">
        <v>194</v>
      </c>
      <c r="J61" s="47" t="s">
        <v>210</v>
      </c>
      <c r="K61" s="8" t="s">
        <v>211</v>
      </c>
    </row>
    <row r="62" customFormat="false" ht="13.5" hidden="false" customHeight="false" outlineLevel="0" collapsed="false">
      <c r="A62" s="8" t="n">
        <v>7</v>
      </c>
      <c r="B62" s="8" t="s">
        <v>191</v>
      </c>
      <c r="C62" s="8" t="s">
        <v>209</v>
      </c>
      <c r="D62" s="49" t="n">
        <v>38528</v>
      </c>
      <c r="E62" s="49" t="n">
        <v>42275</v>
      </c>
      <c r="F62" s="8" t="n">
        <v>6</v>
      </c>
      <c r="G62" s="8" t="s">
        <v>193</v>
      </c>
      <c r="H62" s="8" t="s">
        <v>194</v>
      </c>
      <c r="I62" s="8" t="s">
        <v>194</v>
      </c>
      <c r="J62" s="47" t="s">
        <v>210</v>
      </c>
      <c r="K62" s="8" t="s">
        <v>211</v>
      </c>
    </row>
    <row r="63" customFormat="false" ht="13.5" hidden="false" customHeight="false" outlineLevel="0" collapsed="false">
      <c r="A63" s="8" t="n">
        <v>7</v>
      </c>
      <c r="B63" s="8" t="s">
        <v>196</v>
      </c>
      <c r="C63" s="8" t="s">
        <v>209</v>
      </c>
      <c r="D63" s="49" t="n">
        <v>38528</v>
      </c>
      <c r="E63" s="49" t="n">
        <v>42275</v>
      </c>
      <c r="F63" s="8" t="n">
        <v>6</v>
      </c>
      <c r="G63" s="8" t="s">
        <v>193</v>
      </c>
      <c r="H63" s="8" t="s">
        <v>194</v>
      </c>
      <c r="I63" s="8" t="s">
        <v>194</v>
      </c>
      <c r="J63" s="47" t="s">
        <v>210</v>
      </c>
      <c r="K63" s="8" t="s">
        <v>211</v>
      </c>
    </row>
    <row r="64" customFormat="false" ht="13.5" hidden="false" customHeight="false" outlineLevel="0" collapsed="false">
      <c r="A64" s="8" t="n">
        <v>7</v>
      </c>
      <c r="B64" s="8" t="s">
        <v>191</v>
      </c>
      <c r="C64" s="8" t="s">
        <v>209</v>
      </c>
      <c r="D64" s="49" t="n">
        <v>38528</v>
      </c>
      <c r="E64" s="49" t="n">
        <v>42570</v>
      </c>
      <c r="F64" s="8" t="n">
        <v>7</v>
      </c>
      <c r="G64" s="8" t="s">
        <v>193</v>
      </c>
      <c r="H64" s="8" t="s">
        <v>194</v>
      </c>
      <c r="I64" s="8" t="s">
        <v>194</v>
      </c>
      <c r="J64" s="47" t="s">
        <v>210</v>
      </c>
      <c r="K64" s="8" t="s">
        <v>211</v>
      </c>
    </row>
    <row r="65" customFormat="false" ht="13.5" hidden="false" customHeight="false" outlineLevel="0" collapsed="false">
      <c r="A65" s="8" t="n">
        <v>7</v>
      </c>
      <c r="B65" s="8" t="s">
        <v>196</v>
      </c>
      <c r="C65" s="8" t="s">
        <v>209</v>
      </c>
      <c r="D65" s="49" t="n">
        <v>38528</v>
      </c>
      <c r="E65" s="49" t="n">
        <v>42570</v>
      </c>
      <c r="F65" s="8" t="n">
        <v>7</v>
      </c>
      <c r="G65" s="8" t="s">
        <v>193</v>
      </c>
      <c r="H65" s="8" t="s">
        <v>194</v>
      </c>
      <c r="I65" s="8" t="s">
        <v>194</v>
      </c>
      <c r="J65" s="47" t="s">
        <v>210</v>
      </c>
      <c r="K65" s="8" t="s">
        <v>211</v>
      </c>
    </row>
    <row r="66" customFormat="false" ht="13.5" hidden="false" customHeight="false" outlineLevel="0" collapsed="false">
      <c r="A66" s="8" t="n">
        <v>7</v>
      </c>
      <c r="B66" s="8" t="s">
        <v>191</v>
      </c>
      <c r="C66" s="8" t="s">
        <v>209</v>
      </c>
      <c r="D66" s="49" t="n">
        <v>38528</v>
      </c>
      <c r="E66" s="49" t="n">
        <v>42732</v>
      </c>
      <c r="F66" s="8" t="n">
        <v>8</v>
      </c>
      <c r="G66" s="8" t="s">
        <v>193</v>
      </c>
      <c r="H66" s="8" t="s">
        <v>194</v>
      </c>
      <c r="I66" s="8" t="s">
        <v>194</v>
      </c>
      <c r="J66" s="47" t="s">
        <v>210</v>
      </c>
      <c r="K66" s="8" t="s">
        <v>211</v>
      </c>
    </row>
    <row r="67" customFormat="false" ht="13.5" hidden="false" customHeight="false" outlineLevel="0" collapsed="false">
      <c r="A67" s="8" t="n">
        <v>7</v>
      </c>
      <c r="B67" s="8" t="s">
        <v>196</v>
      </c>
      <c r="C67" s="8" t="s">
        <v>209</v>
      </c>
      <c r="D67" s="49" t="n">
        <v>38528</v>
      </c>
      <c r="E67" s="49" t="n">
        <v>42732</v>
      </c>
      <c r="F67" s="8" t="n">
        <v>8</v>
      </c>
      <c r="G67" s="8" t="s">
        <v>193</v>
      </c>
      <c r="H67" s="8" t="s">
        <v>194</v>
      </c>
      <c r="I67" s="8" t="s">
        <v>194</v>
      </c>
      <c r="J67" s="47" t="s">
        <v>210</v>
      </c>
      <c r="K67" s="8" t="s">
        <v>211</v>
      </c>
    </row>
    <row r="68" customFormat="false" ht="13.5" hidden="false" customHeight="false" outlineLevel="0" collapsed="false">
      <c r="A68" s="8" t="n">
        <v>8</v>
      </c>
      <c r="B68" s="8" t="s">
        <v>191</v>
      </c>
      <c r="C68" s="8" t="s">
        <v>212</v>
      </c>
      <c r="D68" s="49" t="n">
        <v>39221</v>
      </c>
      <c r="E68" s="49" t="n">
        <v>41270</v>
      </c>
      <c r="F68" s="8" t="n">
        <v>1</v>
      </c>
      <c r="G68" s="8" t="s">
        <v>193</v>
      </c>
      <c r="H68" s="8" t="s">
        <v>194</v>
      </c>
      <c r="I68" s="8" t="s">
        <v>201</v>
      </c>
      <c r="J68" s="47" t="s">
        <v>213</v>
      </c>
      <c r="K68" s="8" t="s">
        <v>211</v>
      </c>
    </row>
    <row r="69" customFormat="false" ht="13.5" hidden="false" customHeight="false" outlineLevel="0" collapsed="false">
      <c r="A69" s="8" t="n">
        <v>8</v>
      </c>
      <c r="B69" s="8" t="s">
        <v>196</v>
      </c>
      <c r="C69" s="8" t="s">
        <v>212</v>
      </c>
      <c r="D69" s="49" t="n">
        <v>39221</v>
      </c>
      <c r="E69" s="49" t="n">
        <v>41270</v>
      </c>
      <c r="F69" s="8" t="n">
        <v>1</v>
      </c>
      <c r="G69" s="8" t="s">
        <v>193</v>
      </c>
      <c r="H69" s="8" t="s">
        <v>194</v>
      </c>
      <c r="I69" s="8" t="s">
        <v>201</v>
      </c>
      <c r="J69" s="47" t="s">
        <v>213</v>
      </c>
      <c r="K69" s="8" t="s">
        <v>211</v>
      </c>
    </row>
    <row r="70" customFormat="false" ht="13.5" hidden="false" customHeight="false" outlineLevel="0" collapsed="false">
      <c r="A70" s="8" t="n">
        <v>8</v>
      </c>
      <c r="B70" s="8" t="s">
        <v>191</v>
      </c>
      <c r="C70" s="8" t="s">
        <v>212</v>
      </c>
      <c r="D70" s="49" t="n">
        <v>39221</v>
      </c>
      <c r="E70" s="49" t="n">
        <v>41743</v>
      </c>
      <c r="F70" s="8" t="n">
        <v>2</v>
      </c>
      <c r="G70" s="8" t="s">
        <v>193</v>
      </c>
      <c r="H70" s="8" t="s">
        <v>194</v>
      </c>
      <c r="I70" s="8" t="s">
        <v>201</v>
      </c>
      <c r="J70" s="47" t="s">
        <v>213</v>
      </c>
      <c r="K70" s="8" t="s">
        <v>211</v>
      </c>
    </row>
    <row r="71" customFormat="false" ht="13.5" hidden="false" customHeight="false" outlineLevel="0" collapsed="false">
      <c r="A71" s="8" t="n">
        <v>8</v>
      </c>
      <c r="B71" s="8" t="s">
        <v>196</v>
      </c>
      <c r="C71" s="8" t="s">
        <v>212</v>
      </c>
      <c r="D71" s="49" t="n">
        <v>39221</v>
      </c>
      <c r="E71" s="49" t="n">
        <v>41743</v>
      </c>
      <c r="F71" s="8" t="n">
        <v>2</v>
      </c>
      <c r="G71" s="8" t="s">
        <v>193</v>
      </c>
      <c r="H71" s="8" t="s">
        <v>194</v>
      </c>
      <c r="I71" s="8" t="s">
        <v>201</v>
      </c>
      <c r="J71" s="47" t="s">
        <v>213</v>
      </c>
      <c r="K71" s="8" t="s">
        <v>211</v>
      </c>
    </row>
    <row r="72" customFormat="false" ht="13.5" hidden="false" customHeight="false" outlineLevel="0" collapsed="false">
      <c r="A72" s="8" t="n">
        <v>9</v>
      </c>
      <c r="B72" s="8" t="s">
        <v>191</v>
      </c>
      <c r="C72" s="8" t="s">
        <v>214</v>
      </c>
      <c r="D72" s="49" t="n">
        <v>15694</v>
      </c>
      <c r="E72" s="49" t="n">
        <v>36459</v>
      </c>
      <c r="F72" s="8" t="n">
        <v>1</v>
      </c>
      <c r="G72" s="8" t="s">
        <v>193</v>
      </c>
      <c r="H72" s="8" t="s">
        <v>201</v>
      </c>
      <c r="I72" s="8" t="s">
        <v>194</v>
      </c>
      <c r="J72" s="47" t="s">
        <v>215</v>
      </c>
    </row>
    <row r="73" customFormat="false" ht="13.5" hidden="false" customHeight="false" outlineLevel="0" collapsed="false">
      <c r="A73" s="8" t="n">
        <v>9</v>
      </c>
      <c r="B73" s="8" t="s">
        <v>196</v>
      </c>
      <c r="C73" s="8" t="s">
        <v>214</v>
      </c>
      <c r="D73" s="49" t="n">
        <v>15694</v>
      </c>
      <c r="E73" s="49" t="n">
        <v>36459</v>
      </c>
      <c r="F73" s="8" t="n">
        <v>1</v>
      </c>
      <c r="G73" s="8" t="s">
        <v>193</v>
      </c>
      <c r="H73" s="8" t="s">
        <v>201</v>
      </c>
      <c r="I73" s="8" t="s">
        <v>194</v>
      </c>
      <c r="J73" s="47" t="s">
        <v>215</v>
      </c>
    </row>
    <row r="74" customFormat="false" ht="13.5" hidden="false" customHeight="false" outlineLevel="0" collapsed="false">
      <c r="A74" s="8" t="n">
        <v>9</v>
      </c>
      <c r="B74" s="8" t="s">
        <v>191</v>
      </c>
      <c r="C74" s="8" t="s">
        <v>214</v>
      </c>
      <c r="D74" s="49" t="n">
        <v>15694</v>
      </c>
      <c r="E74" s="49" t="n">
        <v>37277</v>
      </c>
      <c r="F74" s="8" t="n">
        <v>2</v>
      </c>
      <c r="G74" s="8" t="s">
        <v>193</v>
      </c>
      <c r="H74" s="8" t="s">
        <v>201</v>
      </c>
      <c r="I74" s="8" t="s">
        <v>194</v>
      </c>
      <c r="J74" s="47" t="s">
        <v>215</v>
      </c>
    </row>
    <row r="75" customFormat="false" ht="13.5" hidden="false" customHeight="false" outlineLevel="0" collapsed="false">
      <c r="A75" s="8" t="n">
        <v>9</v>
      </c>
      <c r="B75" s="8" t="s">
        <v>196</v>
      </c>
      <c r="C75" s="8" t="s">
        <v>214</v>
      </c>
      <c r="D75" s="49" t="n">
        <v>15694</v>
      </c>
      <c r="E75" s="49" t="n">
        <v>37277</v>
      </c>
      <c r="F75" s="8" t="n">
        <v>2</v>
      </c>
      <c r="G75" s="8" t="s">
        <v>193</v>
      </c>
      <c r="H75" s="8" t="s">
        <v>201</v>
      </c>
      <c r="I75" s="8" t="s">
        <v>194</v>
      </c>
      <c r="J75" s="47" t="s">
        <v>215</v>
      </c>
    </row>
    <row r="76" customFormat="false" ht="13.5" hidden="false" customHeight="false" outlineLevel="0" collapsed="false">
      <c r="A76" s="8" t="n">
        <v>9</v>
      </c>
      <c r="B76" s="8" t="s">
        <v>191</v>
      </c>
      <c r="C76" s="8" t="s">
        <v>214</v>
      </c>
      <c r="D76" s="49" t="n">
        <v>15694</v>
      </c>
      <c r="E76" s="49" t="n">
        <v>38602</v>
      </c>
      <c r="F76" s="8" t="n">
        <v>3</v>
      </c>
      <c r="G76" s="8" t="s">
        <v>193</v>
      </c>
      <c r="H76" s="8" t="s">
        <v>201</v>
      </c>
      <c r="I76" s="8" t="s">
        <v>194</v>
      </c>
      <c r="J76" s="47" t="s">
        <v>215</v>
      </c>
    </row>
    <row r="77" customFormat="false" ht="13.5" hidden="false" customHeight="false" outlineLevel="0" collapsed="false">
      <c r="A77" s="8" t="n">
        <v>9</v>
      </c>
      <c r="B77" s="8" t="s">
        <v>196</v>
      </c>
      <c r="C77" s="8" t="s">
        <v>214</v>
      </c>
      <c r="D77" s="49" t="n">
        <v>15694</v>
      </c>
      <c r="E77" s="49" t="n">
        <v>38542</v>
      </c>
      <c r="F77" s="8" t="n">
        <v>3</v>
      </c>
      <c r="G77" s="8" t="s">
        <v>193</v>
      </c>
      <c r="H77" s="8" t="s">
        <v>201</v>
      </c>
      <c r="I77" s="8" t="s">
        <v>194</v>
      </c>
      <c r="J77" s="47" t="s">
        <v>215</v>
      </c>
    </row>
    <row r="78" customFormat="false" ht="13.5" hidden="false" customHeight="false" outlineLevel="0" collapsed="false">
      <c r="A78" s="8" t="n">
        <v>9</v>
      </c>
      <c r="B78" s="8" t="s">
        <v>191</v>
      </c>
      <c r="C78" s="8" t="s">
        <v>214</v>
      </c>
      <c r="D78" s="49" t="n">
        <v>15694</v>
      </c>
      <c r="E78" s="49" t="n">
        <v>43180</v>
      </c>
      <c r="F78" s="8" t="n">
        <v>4</v>
      </c>
      <c r="G78" s="8" t="s">
        <v>193</v>
      </c>
      <c r="H78" s="8" t="s">
        <v>201</v>
      </c>
      <c r="I78" s="8" t="s">
        <v>194</v>
      </c>
      <c r="J78" s="47" t="s">
        <v>215</v>
      </c>
    </row>
    <row r="79" customFormat="false" ht="13.5" hidden="false" customHeight="false" outlineLevel="0" collapsed="false">
      <c r="A79" s="8" t="n">
        <v>9</v>
      </c>
      <c r="B79" s="8" t="s">
        <v>196</v>
      </c>
      <c r="C79" s="8" t="s">
        <v>214</v>
      </c>
      <c r="D79" s="49" t="n">
        <v>15694</v>
      </c>
      <c r="E79" s="49" t="n">
        <v>43180</v>
      </c>
      <c r="F79" s="8" t="n">
        <v>4</v>
      </c>
      <c r="G79" s="8" t="s">
        <v>193</v>
      </c>
      <c r="H79" s="8" t="s">
        <v>201</v>
      </c>
      <c r="I79" s="8" t="s">
        <v>194</v>
      </c>
      <c r="J79" s="47" t="s">
        <v>215</v>
      </c>
    </row>
    <row r="80" customFormat="false" ht="13.5" hidden="false" customHeight="false" outlineLevel="0" collapsed="false">
      <c r="A80" s="8" t="n">
        <v>10</v>
      </c>
      <c r="B80" s="8" t="s">
        <v>191</v>
      </c>
      <c r="C80" s="8" t="s">
        <v>216</v>
      </c>
      <c r="D80" s="49" t="n">
        <v>27006</v>
      </c>
      <c r="E80" s="49" t="n">
        <v>36438</v>
      </c>
      <c r="F80" s="8" t="n">
        <v>1</v>
      </c>
      <c r="G80" s="8" t="s">
        <v>198</v>
      </c>
      <c r="H80" s="8" t="s">
        <v>194</v>
      </c>
      <c r="I80" s="8" t="s">
        <v>201</v>
      </c>
      <c r="J80" s="47" t="s">
        <v>217</v>
      </c>
    </row>
    <row r="81" customFormat="false" ht="13.5" hidden="false" customHeight="false" outlineLevel="0" collapsed="false">
      <c r="A81" s="8" t="n">
        <v>10</v>
      </c>
      <c r="B81" s="8" t="s">
        <v>196</v>
      </c>
      <c r="C81" s="8" t="s">
        <v>216</v>
      </c>
      <c r="D81" s="49" t="n">
        <v>27006</v>
      </c>
      <c r="E81" s="49" t="n">
        <v>36438</v>
      </c>
      <c r="F81" s="8" t="n">
        <v>1</v>
      </c>
      <c r="G81" s="8" t="s">
        <v>198</v>
      </c>
      <c r="H81" s="8" t="s">
        <v>194</v>
      </c>
      <c r="I81" s="8" t="s">
        <v>201</v>
      </c>
      <c r="J81" s="47" t="s">
        <v>217</v>
      </c>
    </row>
    <row r="82" customFormat="false" ht="13.5" hidden="false" customHeight="false" outlineLevel="0" collapsed="false">
      <c r="A82" s="8" t="n">
        <v>10</v>
      </c>
      <c r="B82" s="8" t="s">
        <v>191</v>
      </c>
      <c r="C82" s="8" t="s">
        <v>216</v>
      </c>
      <c r="D82" s="49" t="n">
        <v>27006</v>
      </c>
      <c r="E82" s="49" t="n">
        <v>37453</v>
      </c>
      <c r="F82" s="8" t="n">
        <v>2</v>
      </c>
      <c r="G82" s="8" t="s">
        <v>198</v>
      </c>
      <c r="H82" s="8" t="s">
        <v>194</v>
      </c>
      <c r="I82" s="8" t="s">
        <v>201</v>
      </c>
      <c r="J82" s="47" t="s">
        <v>217</v>
      </c>
    </row>
    <row r="83" customFormat="false" ht="13.5" hidden="false" customHeight="false" outlineLevel="0" collapsed="false">
      <c r="A83" s="8" t="n">
        <v>10</v>
      </c>
      <c r="B83" s="8" t="s">
        <v>196</v>
      </c>
      <c r="C83" s="8" t="s">
        <v>216</v>
      </c>
      <c r="D83" s="49" t="n">
        <v>27006</v>
      </c>
      <c r="E83" s="49" t="n">
        <v>37453</v>
      </c>
      <c r="F83" s="8" t="n">
        <v>2</v>
      </c>
      <c r="G83" s="8" t="s">
        <v>198</v>
      </c>
      <c r="H83" s="8" t="s">
        <v>194</v>
      </c>
      <c r="I83" s="8" t="s">
        <v>201</v>
      </c>
      <c r="J83" s="47" t="s">
        <v>217</v>
      </c>
    </row>
    <row r="84" customFormat="false" ht="13.5" hidden="false" customHeight="false" outlineLevel="0" collapsed="false">
      <c r="A84" s="8" t="n">
        <v>10</v>
      </c>
      <c r="B84" s="8" t="s">
        <v>191</v>
      </c>
      <c r="C84" s="8" t="s">
        <v>216</v>
      </c>
      <c r="D84" s="49" t="n">
        <v>27006</v>
      </c>
      <c r="E84" s="49" t="n">
        <v>39028</v>
      </c>
      <c r="F84" s="8" t="n">
        <v>3</v>
      </c>
      <c r="G84" s="8" t="s">
        <v>198</v>
      </c>
      <c r="H84" s="8" t="s">
        <v>194</v>
      </c>
      <c r="I84" s="8" t="s">
        <v>201</v>
      </c>
      <c r="J84" s="47" t="s">
        <v>217</v>
      </c>
    </row>
    <row r="85" customFormat="false" ht="13.5" hidden="false" customHeight="false" outlineLevel="0" collapsed="false">
      <c r="A85" s="8" t="n">
        <v>10</v>
      </c>
      <c r="B85" s="8" t="s">
        <v>196</v>
      </c>
      <c r="C85" s="8" t="s">
        <v>216</v>
      </c>
      <c r="D85" s="49" t="n">
        <v>27006</v>
      </c>
      <c r="E85" s="49" t="n">
        <v>39028</v>
      </c>
      <c r="F85" s="8" t="n">
        <v>3</v>
      </c>
      <c r="G85" s="8" t="s">
        <v>198</v>
      </c>
      <c r="H85" s="8" t="s">
        <v>194</v>
      </c>
      <c r="I85" s="8" t="s">
        <v>201</v>
      </c>
      <c r="J85" s="47" t="s">
        <v>217</v>
      </c>
    </row>
    <row r="86" customFormat="false" ht="13.5" hidden="false" customHeight="false" outlineLevel="0" collapsed="false">
      <c r="A86" s="8" t="n">
        <v>10</v>
      </c>
      <c r="B86" s="8" t="s">
        <v>191</v>
      </c>
      <c r="C86" s="8" t="s">
        <v>216</v>
      </c>
      <c r="D86" s="49" t="n">
        <v>27006</v>
      </c>
      <c r="E86" s="49" t="n">
        <v>41111</v>
      </c>
      <c r="F86" s="8" t="n">
        <v>4</v>
      </c>
      <c r="G86" s="8" t="s">
        <v>198</v>
      </c>
      <c r="H86" s="8" t="s">
        <v>194</v>
      </c>
      <c r="I86" s="8" t="s">
        <v>201</v>
      </c>
      <c r="J86" s="47" t="s">
        <v>217</v>
      </c>
    </row>
    <row r="87" customFormat="false" ht="13.5" hidden="false" customHeight="false" outlineLevel="0" collapsed="false">
      <c r="A87" s="8" t="n">
        <v>10</v>
      </c>
      <c r="B87" s="8" t="s">
        <v>196</v>
      </c>
      <c r="C87" s="8" t="s">
        <v>216</v>
      </c>
      <c r="D87" s="49" t="n">
        <v>27006</v>
      </c>
      <c r="E87" s="49" t="n">
        <v>41111</v>
      </c>
      <c r="F87" s="8" t="n">
        <v>4</v>
      </c>
      <c r="G87" s="8" t="s">
        <v>198</v>
      </c>
      <c r="H87" s="8" t="s">
        <v>194</v>
      </c>
      <c r="I87" s="8" t="s">
        <v>201</v>
      </c>
      <c r="J87" s="47" t="s">
        <v>217</v>
      </c>
    </row>
    <row r="88" customFormat="false" ht="13.5" hidden="false" customHeight="false" outlineLevel="0" collapsed="false">
      <c r="A88" s="8" t="n">
        <v>10</v>
      </c>
      <c r="B88" s="8" t="s">
        <v>191</v>
      </c>
      <c r="C88" s="8" t="s">
        <v>216</v>
      </c>
      <c r="D88" s="49" t="n">
        <v>27006</v>
      </c>
      <c r="E88" s="49" t="n">
        <v>42562</v>
      </c>
      <c r="F88" s="8" t="n">
        <v>5</v>
      </c>
      <c r="G88" s="8" t="s">
        <v>198</v>
      </c>
      <c r="H88" s="8" t="s">
        <v>194</v>
      </c>
      <c r="I88" s="8" t="s">
        <v>201</v>
      </c>
      <c r="J88" s="47" t="s">
        <v>217</v>
      </c>
    </row>
    <row r="89" customFormat="false" ht="13.5" hidden="false" customHeight="false" outlineLevel="0" collapsed="false">
      <c r="A89" s="8" t="n">
        <v>10</v>
      </c>
      <c r="B89" s="8" t="s">
        <v>196</v>
      </c>
      <c r="C89" s="8" t="s">
        <v>216</v>
      </c>
      <c r="D89" s="49" t="n">
        <v>27006</v>
      </c>
      <c r="E89" s="49" t="n">
        <v>42562</v>
      </c>
      <c r="F89" s="8" t="n">
        <v>5</v>
      </c>
      <c r="G89" s="8" t="s">
        <v>198</v>
      </c>
      <c r="H89" s="8" t="s">
        <v>194</v>
      </c>
      <c r="I89" s="8" t="s">
        <v>201</v>
      </c>
      <c r="J89" s="47" t="s">
        <v>217</v>
      </c>
    </row>
    <row r="90" customFormat="false" ht="13.5" hidden="false" customHeight="false" outlineLevel="0" collapsed="false">
      <c r="A90" s="8" t="n">
        <v>10</v>
      </c>
      <c r="B90" s="8" t="s">
        <v>191</v>
      </c>
      <c r="C90" s="8" t="s">
        <v>216</v>
      </c>
      <c r="D90" s="49" t="n">
        <v>27006</v>
      </c>
      <c r="E90" s="49" t="n">
        <v>43292</v>
      </c>
      <c r="F90" s="8" t="n">
        <v>6</v>
      </c>
      <c r="G90" s="8" t="s">
        <v>198</v>
      </c>
      <c r="H90" s="8" t="s">
        <v>194</v>
      </c>
      <c r="I90" s="8" t="s">
        <v>201</v>
      </c>
      <c r="J90" s="47" t="s">
        <v>217</v>
      </c>
    </row>
    <row r="91" customFormat="false" ht="13.5" hidden="false" customHeight="false" outlineLevel="0" collapsed="false">
      <c r="A91" s="8" t="n">
        <v>10</v>
      </c>
      <c r="B91" s="8" t="s">
        <v>196</v>
      </c>
      <c r="C91" s="8" t="s">
        <v>216</v>
      </c>
      <c r="D91" s="49" t="n">
        <v>27006</v>
      </c>
      <c r="E91" s="49" t="n">
        <v>43292</v>
      </c>
      <c r="F91" s="8" t="n">
        <v>6</v>
      </c>
      <c r="G91" s="8" t="s">
        <v>198</v>
      </c>
      <c r="H91" s="8" t="s">
        <v>194</v>
      </c>
      <c r="I91" s="8" t="s">
        <v>201</v>
      </c>
      <c r="J91" s="47" t="s">
        <v>217</v>
      </c>
    </row>
    <row r="92" customFormat="false" ht="13.5" hidden="false" customHeight="false" outlineLevel="0" collapsed="false">
      <c r="A92" s="8" t="n">
        <v>11</v>
      </c>
      <c r="B92" s="8" t="s">
        <v>191</v>
      </c>
      <c r="C92" s="8" t="s">
        <v>218</v>
      </c>
      <c r="D92" s="49" t="n">
        <v>28731</v>
      </c>
      <c r="E92" s="49" t="n">
        <v>42653</v>
      </c>
      <c r="F92" s="8" t="n">
        <v>1</v>
      </c>
      <c r="G92" s="8" t="s">
        <v>198</v>
      </c>
      <c r="H92" s="8" t="s">
        <v>194</v>
      </c>
      <c r="I92" s="8" t="s">
        <v>194</v>
      </c>
      <c r="J92" s="47" t="s">
        <v>219</v>
      </c>
    </row>
    <row r="93" customFormat="false" ht="13.5" hidden="false" customHeight="false" outlineLevel="0" collapsed="false">
      <c r="A93" s="8" t="n">
        <v>11</v>
      </c>
      <c r="B93" s="8" t="s">
        <v>196</v>
      </c>
      <c r="C93" s="8" t="s">
        <v>218</v>
      </c>
      <c r="D93" s="49" t="n">
        <v>28731</v>
      </c>
      <c r="E93" s="49" t="n">
        <v>42653</v>
      </c>
      <c r="F93" s="8" t="n">
        <v>1</v>
      </c>
      <c r="G93" s="8" t="s">
        <v>198</v>
      </c>
      <c r="H93" s="8" t="s">
        <v>194</v>
      </c>
      <c r="I93" s="8" t="s">
        <v>194</v>
      </c>
      <c r="J93" s="47" t="s">
        <v>219</v>
      </c>
    </row>
    <row r="94" customFormat="false" ht="13.5" hidden="false" customHeight="false" outlineLevel="0" collapsed="false">
      <c r="A94" s="8" t="n">
        <v>12</v>
      </c>
      <c r="B94" s="8" t="s">
        <v>191</v>
      </c>
      <c r="C94" s="8" t="s">
        <v>220</v>
      </c>
      <c r="D94" s="49" t="n">
        <v>30371</v>
      </c>
      <c r="E94" s="49" t="n">
        <v>39646</v>
      </c>
      <c r="F94" s="8" t="n">
        <v>1</v>
      </c>
      <c r="G94" s="8" t="s">
        <v>193</v>
      </c>
      <c r="H94" s="8" t="s">
        <v>194</v>
      </c>
      <c r="I94" s="8" t="s">
        <v>201</v>
      </c>
      <c r="J94" s="47" t="s">
        <v>221</v>
      </c>
      <c r="K94" s="8" t="s">
        <v>211</v>
      </c>
    </row>
    <row r="95" customFormat="false" ht="13.5" hidden="false" customHeight="false" outlineLevel="0" collapsed="false">
      <c r="A95" s="8" t="n">
        <v>12</v>
      </c>
      <c r="B95" s="8" t="s">
        <v>196</v>
      </c>
      <c r="C95" s="8" t="s">
        <v>220</v>
      </c>
      <c r="D95" s="49" t="n">
        <v>30371</v>
      </c>
      <c r="E95" s="49" t="n">
        <v>39646</v>
      </c>
      <c r="F95" s="8" t="n">
        <v>1</v>
      </c>
      <c r="G95" s="8" t="s">
        <v>193</v>
      </c>
      <c r="H95" s="8" t="s">
        <v>194</v>
      </c>
      <c r="I95" s="8" t="s">
        <v>201</v>
      </c>
      <c r="J95" s="47" t="s">
        <v>221</v>
      </c>
      <c r="K95" s="8" t="s">
        <v>211</v>
      </c>
    </row>
    <row r="96" customFormat="false" ht="13.5" hidden="false" customHeight="false" outlineLevel="0" collapsed="false">
      <c r="A96" s="8" t="n">
        <v>12</v>
      </c>
      <c r="B96" s="8" t="s">
        <v>191</v>
      </c>
      <c r="C96" s="8" t="s">
        <v>220</v>
      </c>
      <c r="D96" s="49" t="n">
        <v>30371</v>
      </c>
      <c r="E96" s="49" t="n">
        <v>39956</v>
      </c>
      <c r="F96" s="8" t="n">
        <v>2</v>
      </c>
      <c r="G96" s="8" t="s">
        <v>193</v>
      </c>
      <c r="H96" s="8" t="s">
        <v>194</v>
      </c>
      <c r="I96" s="8" t="s">
        <v>201</v>
      </c>
      <c r="J96" s="47" t="s">
        <v>221</v>
      </c>
      <c r="K96" s="8" t="s">
        <v>211</v>
      </c>
    </row>
    <row r="97" customFormat="false" ht="13.5" hidden="false" customHeight="false" outlineLevel="0" collapsed="false">
      <c r="A97" s="8" t="n">
        <v>12</v>
      </c>
      <c r="B97" s="8" t="s">
        <v>196</v>
      </c>
      <c r="C97" s="8" t="s">
        <v>220</v>
      </c>
      <c r="D97" s="49" t="n">
        <v>30371</v>
      </c>
      <c r="E97" s="49" t="n">
        <v>39956</v>
      </c>
      <c r="F97" s="8" t="n">
        <v>2</v>
      </c>
      <c r="G97" s="8" t="s">
        <v>193</v>
      </c>
      <c r="H97" s="8" t="s">
        <v>194</v>
      </c>
      <c r="I97" s="8" t="s">
        <v>201</v>
      </c>
      <c r="J97" s="47" t="s">
        <v>221</v>
      </c>
      <c r="K97" s="8" t="s">
        <v>211</v>
      </c>
    </row>
    <row r="98" customFormat="false" ht="13.5" hidden="false" customHeight="false" outlineLevel="0" collapsed="false">
      <c r="A98" s="8" t="n">
        <v>12</v>
      </c>
      <c r="B98" s="8" t="s">
        <v>191</v>
      </c>
      <c r="C98" s="8" t="s">
        <v>220</v>
      </c>
      <c r="D98" s="49" t="n">
        <v>30371</v>
      </c>
      <c r="E98" s="49" t="n">
        <v>40551</v>
      </c>
      <c r="F98" s="8" t="n">
        <v>3</v>
      </c>
      <c r="G98" s="8" t="s">
        <v>193</v>
      </c>
      <c r="H98" s="8" t="s">
        <v>194</v>
      </c>
      <c r="I98" s="8" t="s">
        <v>201</v>
      </c>
      <c r="J98" s="47" t="s">
        <v>221</v>
      </c>
      <c r="K98" s="8" t="s">
        <v>211</v>
      </c>
    </row>
    <row r="99" customFormat="false" ht="13.5" hidden="false" customHeight="false" outlineLevel="0" collapsed="false">
      <c r="A99" s="8" t="n">
        <v>12</v>
      </c>
      <c r="B99" s="8" t="s">
        <v>196</v>
      </c>
      <c r="C99" s="8" t="s">
        <v>220</v>
      </c>
      <c r="D99" s="49" t="n">
        <v>30371</v>
      </c>
      <c r="E99" s="49" t="n">
        <v>40551</v>
      </c>
      <c r="F99" s="8" t="n">
        <v>3</v>
      </c>
      <c r="G99" s="8" t="s">
        <v>193</v>
      </c>
      <c r="H99" s="8" t="s">
        <v>194</v>
      </c>
      <c r="I99" s="8" t="s">
        <v>201</v>
      </c>
      <c r="J99" s="47" t="s">
        <v>221</v>
      </c>
      <c r="K99" s="8" t="s">
        <v>211</v>
      </c>
    </row>
    <row r="100" customFormat="false" ht="13.5" hidden="false" customHeight="false" outlineLevel="0" collapsed="false">
      <c r="A100" s="8" t="n">
        <v>12</v>
      </c>
      <c r="B100" s="8" t="s">
        <v>191</v>
      </c>
      <c r="C100" s="8" t="s">
        <v>220</v>
      </c>
      <c r="D100" s="49" t="n">
        <v>30371</v>
      </c>
      <c r="E100" s="49" t="n">
        <v>41435</v>
      </c>
      <c r="F100" s="8" t="n">
        <v>4</v>
      </c>
      <c r="G100" s="8" t="s">
        <v>193</v>
      </c>
      <c r="H100" s="8" t="s">
        <v>194</v>
      </c>
      <c r="I100" s="8" t="s">
        <v>201</v>
      </c>
      <c r="J100" s="47" t="s">
        <v>221</v>
      </c>
      <c r="K100" s="8" t="s">
        <v>211</v>
      </c>
    </row>
    <row r="101" customFormat="false" ht="13.5" hidden="false" customHeight="false" outlineLevel="0" collapsed="false">
      <c r="A101" s="8" t="n">
        <v>12</v>
      </c>
      <c r="B101" s="8" t="s">
        <v>196</v>
      </c>
      <c r="C101" s="8" t="s">
        <v>220</v>
      </c>
      <c r="D101" s="49" t="n">
        <v>30371</v>
      </c>
      <c r="E101" s="49" t="n">
        <v>41435</v>
      </c>
      <c r="F101" s="8" t="n">
        <v>4</v>
      </c>
      <c r="G101" s="8" t="s">
        <v>193</v>
      </c>
      <c r="H101" s="8" t="s">
        <v>194</v>
      </c>
      <c r="I101" s="8" t="s">
        <v>201</v>
      </c>
      <c r="J101" s="47" t="s">
        <v>221</v>
      </c>
      <c r="K101" s="8" t="s">
        <v>211</v>
      </c>
    </row>
    <row r="102" customFormat="false" ht="13.5" hidden="false" customHeight="false" outlineLevel="0" collapsed="false">
      <c r="A102" s="8" t="n">
        <v>13</v>
      </c>
      <c r="B102" s="8" t="s">
        <v>191</v>
      </c>
      <c r="C102" s="8" t="s">
        <v>222</v>
      </c>
      <c r="D102" s="49" t="n">
        <v>31713</v>
      </c>
      <c r="E102" s="49" t="n">
        <v>40010</v>
      </c>
      <c r="F102" s="8" t="n">
        <v>1</v>
      </c>
      <c r="G102" s="8" t="s">
        <v>198</v>
      </c>
      <c r="H102" s="8" t="s">
        <v>194</v>
      </c>
      <c r="I102" s="8" t="s">
        <v>201</v>
      </c>
      <c r="J102" s="47" t="s">
        <v>223</v>
      </c>
      <c r="K102" s="8" t="s">
        <v>211</v>
      </c>
    </row>
    <row r="103" customFormat="false" ht="13.5" hidden="false" customHeight="false" outlineLevel="0" collapsed="false">
      <c r="A103" s="8" t="n">
        <v>13</v>
      </c>
      <c r="B103" s="8" t="s">
        <v>196</v>
      </c>
      <c r="C103" s="8" t="s">
        <v>222</v>
      </c>
      <c r="D103" s="49" t="n">
        <v>31713</v>
      </c>
      <c r="E103" s="49" t="n">
        <v>40010</v>
      </c>
      <c r="F103" s="8" t="n">
        <v>1</v>
      </c>
      <c r="G103" s="8" t="s">
        <v>198</v>
      </c>
      <c r="H103" s="8" t="s">
        <v>194</v>
      </c>
      <c r="I103" s="8" t="s">
        <v>201</v>
      </c>
      <c r="J103" s="47" t="s">
        <v>223</v>
      </c>
      <c r="K103" s="8" t="s">
        <v>211</v>
      </c>
    </row>
    <row r="104" customFormat="false" ht="13.5" hidden="false" customHeight="false" outlineLevel="0" collapsed="false">
      <c r="A104" s="8" t="n">
        <v>13</v>
      </c>
      <c r="B104" s="8" t="s">
        <v>191</v>
      </c>
      <c r="C104" s="8" t="s">
        <v>222</v>
      </c>
      <c r="D104" s="49" t="n">
        <v>31713</v>
      </c>
      <c r="E104" s="49" t="n">
        <v>41662</v>
      </c>
      <c r="F104" s="8" t="n">
        <v>2</v>
      </c>
      <c r="G104" s="8" t="s">
        <v>198</v>
      </c>
      <c r="H104" s="8" t="s">
        <v>194</v>
      </c>
      <c r="I104" s="8" t="s">
        <v>201</v>
      </c>
      <c r="J104" s="47" t="s">
        <v>223</v>
      </c>
      <c r="K104" s="8" t="s">
        <v>211</v>
      </c>
    </row>
    <row r="105" customFormat="false" ht="13.5" hidden="false" customHeight="false" outlineLevel="0" collapsed="false">
      <c r="A105" s="8" t="n">
        <v>13</v>
      </c>
      <c r="B105" s="8" t="s">
        <v>196</v>
      </c>
      <c r="C105" s="8" t="s">
        <v>222</v>
      </c>
      <c r="D105" s="49" t="n">
        <v>31713</v>
      </c>
      <c r="E105" s="49" t="n">
        <v>41662</v>
      </c>
      <c r="F105" s="8" t="n">
        <v>2</v>
      </c>
      <c r="G105" s="8" t="s">
        <v>198</v>
      </c>
      <c r="H105" s="8" t="s">
        <v>194</v>
      </c>
      <c r="I105" s="8" t="s">
        <v>201</v>
      </c>
      <c r="J105" s="47" t="s">
        <v>223</v>
      </c>
      <c r="K105" s="8" t="s">
        <v>211</v>
      </c>
    </row>
    <row r="106" customFormat="false" ht="13.5" hidden="false" customHeight="false" outlineLevel="0" collapsed="false">
      <c r="A106" s="8" t="n">
        <v>14</v>
      </c>
      <c r="B106" s="8" t="s">
        <v>191</v>
      </c>
      <c r="C106" s="8" t="s">
        <v>224</v>
      </c>
      <c r="D106" s="49" t="n">
        <v>31713</v>
      </c>
      <c r="E106" s="49" t="n">
        <v>39645</v>
      </c>
      <c r="F106" s="8" t="n">
        <v>1</v>
      </c>
      <c r="G106" s="8" t="s">
        <v>198</v>
      </c>
      <c r="H106" s="8" t="s">
        <v>194</v>
      </c>
      <c r="I106" s="8" t="s">
        <v>194</v>
      </c>
      <c r="J106" s="47" t="s">
        <v>225</v>
      </c>
      <c r="K106" s="8" t="s">
        <v>211</v>
      </c>
    </row>
    <row r="107" customFormat="false" ht="13.5" hidden="false" customHeight="false" outlineLevel="0" collapsed="false">
      <c r="A107" s="8" t="n">
        <v>14</v>
      </c>
      <c r="B107" s="8" t="s">
        <v>196</v>
      </c>
      <c r="C107" s="8" t="s">
        <v>224</v>
      </c>
      <c r="D107" s="49" t="n">
        <v>31713</v>
      </c>
      <c r="E107" s="49" t="n">
        <v>39645</v>
      </c>
      <c r="F107" s="8" t="n">
        <v>1</v>
      </c>
      <c r="G107" s="8" t="s">
        <v>198</v>
      </c>
      <c r="H107" s="8" t="s">
        <v>194</v>
      </c>
      <c r="I107" s="8" t="s">
        <v>194</v>
      </c>
      <c r="J107" s="47" t="s">
        <v>225</v>
      </c>
      <c r="K107" s="8" t="s">
        <v>211</v>
      </c>
    </row>
    <row r="108" customFormat="false" ht="13.5" hidden="false" customHeight="false" outlineLevel="0" collapsed="false">
      <c r="A108" s="8" t="n">
        <v>14</v>
      </c>
      <c r="B108" s="8" t="s">
        <v>191</v>
      </c>
      <c r="C108" s="8" t="s">
        <v>224</v>
      </c>
      <c r="D108" s="49" t="n">
        <v>31713</v>
      </c>
      <c r="E108" s="49" t="n">
        <v>40274</v>
      </c>
      <c r="F108" s="8" t="n">
        <v>2</v>
      </c>
      <c r="G108" s="8" t="s">
        <v>198</v>
      </c>
      <c r="H108" s="8" t="s">
        <v>194</v>
      </c>
      <c r="I108" s="8" t="s">
        <v>194</v>
      </c>
      <c r="J108" s="47" t="s">
        <v>225</v>
      </c>
      <c r="K108" s="8" t="s">
        <v>211</v>
      </c>
    </row>
    <row r="109" customFormat="false" ht="13.5" hidden="false" customHeight="false" outlineLevel="0" collapsed="false">
      <c r="A109" s="8" t="n">
        <v>14</v>
      </c>
      <c r="B109" s="8" t="s">
        <v>196</v>
      </c>
      <c r="C109" s="8" t="s">
        <v>224</v>
      </c>
      <c r="D109" s="49" t="n">
        <v>31713</v>
      </c>
      <c r="E109" s="49" t="n">
        <v>40274</v>
      </c>
      <c r="F109" s="8" t="n">
        <v>2</v>
      </c>
      <c r="G109" s="8" t="s">
        <v>198</v>
      </c>
      <c r="H109" s="8" t="s">
        <v>194</v>
      </c>
      <c r="I109" s="8" t="s">
        <v>194</v>
      </c>
      <c r="J109" s="47" t="s">
        <v>225</v>
      </c>
      <c r="K109" s="8" t="s">
        <v>211</v>
      </c>
    </row>
    <row r="110" customFormat="false" ht="13.5" hidden="false" customHeight="false" outlineLevel="0" collapsed="false">
      <c r="A110" s="8" t="n">
        <v>14</v>
      </c>
      <c r="B110" s="8" t="s">
        <v>191</v>
      </c>
      <c r="C110" s="8" t="s">
        <v>224</v>
      </c>
      <c r="D110" s="49" t="n">
        <v>31713</v>
      </c>
      <c r="E110" s="49" t="n">
        <v>41808</v>
      </c>
      <c r="F110" s="8" t="n">
        <v>3</v>
      </c>
      <c r="G110" s="8" t="s">
        <v>198</v>
      </c>
      <c r="H110" s="8" t="s">
        <v>194</v>
      </c>
      <c r="I110" s="8" t="s">
        <v>194</v>
      </c>
      <c r="J110" s="47" t="s">
        <v>225</v>
      </c>
      <c r="K110" s="8" t="s">
        <v>211</v>
      </c>
    </row>
    <row r="111" customFormat="false" ht="13.5" hidden="false" customHeight="false" outlineLevel="0" collapsed="false">
      <c r="A111" s="8" t="n">
        <v>14</v>
      </c>
      <c r="B111" s="8" t="s">
        <v>196</v>
      </c>
      <c r="C111" s="8" t="s">
        <v>224</v>
      </c>
      <c r="D111" s="49" t="n">
        <v>31713</v>
      </c>
      <c r="E111" s="49" t="n">
        <v>41808</v>
      </c>
      <c r="F111" s="8" t="n">
        <v>3</v>
      </c>
      <c r="G111" s="8" t="s">
        <v>198</v>
      </c>
      <c r="H111" s="8" t="s">
        <v>194</v>
      </c>
      <c r="I111" s="8" t="s">
        <v>194</v>
      </c>
      <c r="J111" s="47" t="s">
        <v>225</v>
      </c>
      <c r="K111" s="8" t="s">
        <v>211</v>
      </c>
    </row>
    <row r="112" customFormat="false" ht="13.5" hidden="false" customHeight="false" outlineLevel="0" collapsed="false">
      <c r="A112" s="8" t="n">
        <v>15</v>
      </c>
      <c r="B112" s="8" t="s">
        <v>191</v>
      </c>
      <c r="C112" s="8" t="s">
        <v>226</v>
      </c>
      <c r="D112" s="49" t="n">
        <v>28461</v>
      </c>
      <c r="E112" s="49" t="n">
        <v>38146</v>
      </c>
      <c r="F112" s="8" t="n">
        <v>1</v>
      </c>
      <c r="G112" s="8" t="s">
        <v>198</v>
      </c>
      <c r="H112" s="8" t="s">
        <v>194</v>
      </c>
      <c r="I112" s="8" t="s">
        <v>194</v>
      </c>
      <c r="J112" s="47" t="s">
        <v>227</v>
      </c>
    </row>
    <row r="113" customFormat="false" ht="13.5" hidden="false" customHeight="false" outlineLevel="0" collapsed="false">
      <c r="A113" s="8" t="n">
        <v>15</v>
      </c>
      <c r="B113" s="8" t="s">
        <v>196</v>
      </c>
      <c r="C113" s="8" t="s">
        <v>226</v>
      </c>
      <c r="D113" s="49" t="n">
        <v>28461</v>
      </c>
      <c r="E113" s="49" t="n">
        <v>38146</v>
      </c>
      <c r="F113" s="8" t="n">
        <v>1</v>
      </c>
      <c r="G113" s="8" t="s">
        <v>198</v>
      </c>
      <c r="H113" s="8" t="s">
        <v>194</v>
      </c>
      <c r="I113" s="8" t="s">
        <v>194</v>
      </c>
      <c r="J113" s="47" t="s">
        <v>227</v>
      </c>
    </row>
    <row r="114" customFormat="false" ht="13.5" hidden="false" customHeight="false" outlineLevel="0" collapsed="false">
      <c r="A114" s="8" t="n">
        <v>16</v>
      </c>
      <c r="B114" s="8" t="s">
        <v>191</v>
      </c>
      <c r="C114" s="8" t="s">
        <v>228</v>
      </c>
      <c r="D114" s="49" t="n">
        <v>30634</v>
      </c>
      <c r="E114" s="49" t="n">
        <v>40859</v>
      </c>
      <c r="F114" s="8" t="n">
        <v>1</v>
      </c>
      <c r="G114" s="8" t="s">
        <v>193</v>
      </c>
      <c r="H114" s="8" t="s">
        <v>201</v>
      </c>
      <c r="I114" s="8" t="s">
        <v>194</v>
      </c>
      <c r="J114" s="47" t="s">
        <v>229</v>
      </c>
    </row>
    <row r="115" customFormat="false" ht="13.5" hidden="false" customHeight="false" outlineLevel="0" collapsed="false">
      <c r="A115" s="8" t="n">
        <v>16</v>
      </c>
      <c r="B115" s="8" t="s">
        <v>196</v>
      </c>
      <c r="C115" s="8" t="s">
        <v>228</v>
      </c>
      <c r="D115" s="49" t="n">
        <v>30634</v>
      </c>
      <c r="E115" s="49" t="n">
        <v>40859</v>
      </c>
      <c r="F115" s="8" t="n">
        <v>1</v>
      </c>
      <c r="G115" s="8" t="s">
        <v>193</v>
      </c>
      <c r="H115" s="8" t="s">
        <v>201</v>
      </c>
      <c r="I115" s="8" t="s">
        <v>194</v>
      </c>
      <c r="J115" s="47" t="s">
        <v>229</v>
      </c>
    </row>
    <row r="116" customFormat="false" ht="13.5" hidden="false" customHeight="false" outlineLevel="0" collapsed="false">
      <c r="A116" s="8" t="n">
        <v>17</v>
      </c>
      <c r="B116" s="8" t="s">
        <v>191</v>
      </c>
      <c r="C116" s="8" t="s">
        <v>230</v>
      </c>
      <c r="D116" s="49" t="n">
        <v>30810</v>
      </c>
      <c r="E116" s="49" t="n">
        <v>42559</v>
      </c>
      <c r="F116" s="8" t="n">
        <v>1</v>
      </c>
      <c r="G116" s="8" t="s">
        <v>193</v>
      </c>
      <c r="H116" s="8" t="s">
        <v>194</v>
      </c>
      <c r="I116" s="8" t="s">
        <v>201</v>
      </c>
      <c r="J116" s="47" t="s">
        <v>231</v>
      </c>
    </row>
    <row r="117" customFormat="false" ht="13.5" hidden="false" customHeight="false" outlineLevel="0" collapsed="false">
      <c r="A117" s="8" t="n">
        <v>17</v>
      </c>
      <c r="B117" s="8" t="s">
        <v>196</v>
      </c>
      <c r="C117" s="8" t="s">
        <v>230</v>
      </c>
      <c r="D117" s="49" t="n">
        <v>30810</v>
      </c>
      <c r="E117" s="49" t="n">
        <v>42559</v>
      </c>
      <c r="F117" s="8" t="n">
        <v>1</v>
      </c>
      <c r="G117" s="8" t="s">
        <v>193</v>
      </c>
      <c r="H117" s="8" t="s">
        <v>194</v>
      </c>
      <c r="I117" s="8" t="s">
        <v>201</v>
      </c>
      <c r="J117" s="47" t="s">
        <v>231</v>
      </c>
    </row>
    <row r="118" customFormat="false" ht="13.5" hidden="false" customHeight="false" outlineLevel="0" collapsed="false">
      <c r="A118" s="8" t="n">
        <v>18</v>
      </c>
      <c r="B118" s="8" t="s">
        <v>191</v>
      </c>
      <c r="C118" s="8" t="s">
        <v>232</v>
      </c>
      <c r="D118" s="49" t="n">
        <v>22293</v>
      </c>
      <c r="E118" s="49" t="n">
        <v>38008</v>
      </c>
      <c r="F118" s="8" t="n">
        <v>1</v>
      </c>
      <c r="G118" s="8" t="s">
        <v>198</v>
      </c>
      <c r="H118" s="8" t="s">
        <v>194</v>
      </c>
      <c r="I118" s="8" t="s">
        <v>201</v>
      </c>
      <c r="J118" s="47" t="s">
        <v>233</v>
      </c>
    </row>
    <row r="119" customFormat="false" ht="13.5" hidden="false" customHeight="false" outlineLevel="0" collapsed="false">
      <c r="A119" s="8" t="n">
        <v>18</v>
      </c>
      <c r="B119" s="8" t="s">
        <v>196</v>
      </c>
      <c r="C119" s="8" t="s">
        <v>232</v>
      </c>
      <c r="D119" s="49" t="n">
        <v>22293</v>
      </c>
      <c r="E119" s="49" t="n">
        <v>38008</v>
      </c>
      <c r="F119" s="8" t="n">
        <v>1</v>
      </c>
      <c r="G119" s="8" t="s">
        <v>198</v>
      </c>
      <c r="H119" s="8" t="s">
        <v>194</v>
      </c>
      <c r="I119" s="8" t="s">
        <v>201</v>
      </c>
      <c r="J119" s="47" t="s">
        <v>233</v>
      </c>
    </row>
    <row r="120" customFormat="false" ht="13.5" hidden="false" customHeight="false" outlineLevel="0" collapsed="false">
      <c r="A120" s="8" t="n">
        <v>18</v>
      </c>
      <c r="B120" s="8" t="s">
        <v>191</v>
      </c>
      <c r="C120" s="8" t="s">
        <v>232</v>
      </c>
      <c r="D120" s="49" t="n">
        <v>22293</v>
      </c>
      <c r="E120" s="49" t="n">
        <v>38517</v>
      </c>
      <c r="F120" s="8" t="n">
        <v>2</v>
      </c>
      <c r="G120" s="8" t="s">
        <v>198</v>
      </c>
      <c r="H120" s="8" t="s">
        <v>194</v>
      </c>
      <c r="I120" s="8" t="s">
        <v>201</v>
      </c>
      <c r="J120" s="47" t="s">
        <v>233</v>
      </c>
    </row>
    <row r="121" customFormat="false" ht="13.5" hidden="false" customHeight="false" outlineLevel="0" collapsed="false">
      <c r="A121" s="8" t="n">
        <v>18</v>
      </c>
      <c r="B121" s="8" t="s">
        <v>196</v>
      </c>
      <c r="C121" s="8" t="s">
        <v>232</v>
      </c>
      <c r="D121" s="49" t="n">
        <v>22293</v>
      </c>
      <c r="E121" s="49" t="n">
        <v>38517</v>
      </c>
      <c r="F121" s="8" t="n">
        <v>2</v>
      </c>
      <c r="G121" s="8" t="s">
        <v>198</v>
      </c>
      <c r="H121" s="8" t="s">
        <v>194</v>
      </c>
      <c r="I121" s="8" t="s">
        <v>201</v>
      </c>
      <c r="J121" s="47" t="s">
        <v>233</v>
      </c>
    </row>
    <row r="122" customFormat="false" ht="13.5" hidden="false" customHeight="false" outlineLevel="0" collapsed="false">
      <c r="A122" s="8" t="n">
        <v>19</v>
      </c>
      <c r="B122" s="8" t="s">
        <v>191</v>
      </c>
      <c r="C122" s="8" t="s">
        <v>234</v>
      </c>
      <c r="D122" s="49" t="n">
        <v>30903</v>
      </c>
      <c r="E122" s="49" t="n">
        <v>37545</v>
      </c>
      <c r="F122" s="8" t="n">
        <v>1</v>
      </c>
      <c r="G122" s="8" t="s">
        <v>193</v>
      </c>
      <c r="H122" s="8" t="s">
        <v>194</v>
      </c>
      <c r="I122" s="8" t="s">
        <v>194</v>
      </c>
      <c r="J122" s="47" t="s">
        <v>235</v>
      </c>
    </row>
    <row r="123" customFormat="false" ht="13.5" hidden="false" customHeight="false" outlineLevel="0" collapsed="false">
      <c r="A123" s="8" t="n">
        <v>19</v>
      </c>
      <c r="B123" s="8" t="s">
        <v>196</v>
      </c>
      <c r="C123" s="8" t="s">
        <v>234</v>
      </c>
      <c r="D123" s="49" t="n">
        <v>30903</v>
      </c>
      <c r="E123" s="49" t="n">
        <v>37545</v>
      </c>
      <c r="F123" s="8" t="n">
        <v>1</v>
      </c>
      <c r="G123" s="8" t="s">
        <v>193</v>
      </c>
      <c r="H123" s="8" t="s">
        <v>194</v>
      </c>
      <c r="I123" s="8" t="s">
        <v>194</v>
      </c>
      <c r="J123" s="47" t="s">
        <v>235</v>
      </c>
    </row>
    <row r="124" customFormat="false" ht="13.5" hidden="false" customHeight="false" outlineLevel="0" collapsed="false">
      <c r="A124" s="8" t="n">
        <v>20</v>
      </c>
      <c r="B124" s="8" t="s">
        <v>191</v>
      </c>
      <c r="C124" s="8" t="s">
        <v>236</v>
      </c>
      <c r="D124" s="49" t="n">
        <v>27962</v>
      </c>
      <c r="E124" s="49" t="n">
        <v>38768</v>
      </c>
      <c r="F124" s="8" t="n">
        <v>1</v>
      </c>
      <c r="G124" s="8" t="s">
        <v>193</v>
      </c>
      <c r="H124" s="8" t="s">
        <v>194</v>
      </c>
      <c r="I124" s="8" t="s">
        <v>194</v>
      </c>
      <c r="J124" s="47" t="s">
        <v>237</v>
      </c>
    </row>
    <row r="125" customFormat="false" ht="13.5" hidden="false" customHeight="false" outlineLevel="0" collapsed="false">
      <c r="A125" s="8" t="n">
        <v>20</v>
      </c>
      <c r="B125" s="8" t="s">
        <v>196</v>
      </c>
      <c r="C125" s="8" t="s">
        <v>236</v>
      </c>
      <c r="D125" s="49" t="n">
        <v>27962</v>
      </c>
      <c r="E125" s="49" t="n">
        <v>38768</v>
      </c>
      <c r="F125" s="8" t="n">
        <v>1</v>
      </c>
      <c r="G125" s="8" t="s">
        <v>193</v>
      </c>
      <c r="H125" s="8" t="s">
        <v>194</v>
      </c>
      <c r="I125" s="8" t="s">
        <v>194</v>
      </c>
      <c r="J125" s="47" t="s">
        <v>237</v>
      </c>
    </row>
    <row r="126" customFormat="false" ht="13.5" hidden="false" customHeight="false" outlineLevel="0" collapsed="false">
      <c r="A126" s="8" t="n">
        <v>20</v>
      </c>
      <c r="B126" s="8" t="s">
        <v>191</v>
      </c>
      <c r="C126" s="8" t="s">
        <v>236</v>
      </c>
      <c r="D126" s="49" t="n">
        <v>27962</v>
      </c>
      <c r="E126" s="49" t="n">
        <v>39122</v>
      </c>
      <c r="F126" s="8" t="n">
        <v>2</v>
      </c>
      <c r="G126" s="8" t="s">
        <v>193</v>
      </c>
      <c r="H126" s="8" t="s">
        <v>194</v>
      </c>
      <c r="I126" s="8" t="s">
        <v>194</v>
      </c>
      <c r="J126" s="47" t="s">
        <v>237</v>
      </c>
    </row>
    <row r="127" customFormat="false" ht="13.5" hidden="false" customHeight="false" outlineLevel="0" collapsed="false">
      <c r="A127" s="8" t="n">
        <v>20</v>
      </c>
      <c r="B127" s="8" t="s">
        <v>196</v>
      </c>
      <c r="C127" s="8" t="s">
        <v>236</v>
      </c>
      <c r="D127" s="49" t="n">
        <v>27962</v>
      </c>
      <c r="E127" s="49" t="n">
        <v>39122</v>
      </c>
      <c r="F127" s="8" t="n">
        <v>2</v>
      </c>
      <c r="G127" s="8" t="s">
        <v>193</v>
      </c>
      <c r="H127" s="8" t="s">
        <v>194</v>
      </c>
      <c r="I127" s="8" t="s">
        <v>194</v>
      </c>
      <c r="J127" s="47" t="s">
        <v>237</v>
      </c>
    </row>
    <row r="128" customFormat="false" ht="13.5" hidden="false" customHeight="false" outlineLevel="0" collapsed="false">
      <c r="A128" s="8" t="n">
        <v>20</v>
      </c>
      <c r="B128" s="8" t="s">
        <v>191</v>
      </c>
      <c r="C128" s="8" t="s">
        <v>236</v>
      </c>
      <c r="D128" s="49" t="n">
        <v>27962</v>
      </c>
      <c r="E128" s="49" t="n">
        <v>40008</v>
      </c>
      <c r="F128" s="8" t="n">
        <v>3</v>
      </c>
      <c r="G128" s="8" t="s">
        <v>193</v>
      </c>
      <c r="H128" s="8" t="s">
        <v>194</v>
      </c>
      <c r="I128" s="8" t="s">
        <v>194</v>
      </c>
      <c r="J128" s="47" t="s">
        <v>237</v>
      </c>
    </row>
    <row r="129" customFormat="false" ht="13.5" hidden="false" customHeight="false" outlineLevel="0" collapsed="false">
      <c r="A129" s="8" t="n">
        <v>20</v>
      </c>
      <c r="B129" s="8" t="s">
        <v>196</v>
      </c>
      <c r="C129" s="8" t="s">
        <v>236</v>
      </c>
      <c r="D129" s="49" t="n">
        <v>27962</v>
      </c>
      <c r="E129" s="49" t="n">
        <v>40008</v>
      </c>
      <c r="F129" s="8" t="n">
        <v>3</v>
      </c>
      <c r="G129" s="8" t="s">
        <v>193</v>
      </c>
      <c r="H129" s="8" t="s">
        <v>194</v>
      </c>
      <c r="I129" s="8" t="s">
        <v>194</v>
      </c>
      <c r="J129" s="47" t="s">
        <v>237</v>
      </c>
    </row>
    <row r="130" customFormat="false" ht="13.5" hidden="false" customHeight="false" outlineLevel="0" collapsed="false">
      <c r="A130" s="8" t="n">
        <v>20</v>
      </c>
      <c r="B130" s="8" t="s">
        <v>191</v>
      </c>
      <c r="C130" s="8" t="s">
        <v>236</v>
      </c>
      <c r="D130" s="49" t="n">
        <v>27962</v>
      </c>
      <c r="E130" s="49" t="n">
        <v>40943</v>
      </c>
      <c r="F130" s="8" t="n">
        <v>4</v>
      </c>
      <c r="G130" s="8" t="s">
        <v>193</v>
      </c>
      <c r="H130" s="8" t="s">
        <v>194</v>
      </c>
      <c r="I130" s="8" t="s">
        <v>194</v>
      </c>
      <c r="J130" s="47" t="s">
        <v>237</v>
      </c>
    </row>
    <row r="131" customFormat="false" ht="13.5" hidden="false" customHeight="false" outlineLevel="0" collapsed="false">
      <c r="A131" s="8" t="n">
        <v>20</v>
      </c>
      <c r="B131" s="8" t="s">
        <v>196</v>
      </c>
      <c r="C131" s="8" t="s">
        <v>236</v>
      </c>
      <c r="D131" s="49" t="n">
        <v>27962</v>
      </c>
      <c r="E131" s="49" t="n">
        <v>40943</v>
      </c>
      <c r="F131" s="8" t="n">
        <v>4</v>
      </c>
      <c r="G131" s="8" t="s">
        <v>193</v>
      </c>
      <c r="H131" s="8" t="s">
        <v>194</v>
      </c>
      <c r="I131" s="8" t="s">
        <v>194</v>
      </c>
      <c r="J131" s="47" t="s">
        <v>237</v>
      </c>
    </row>
    <row r="132" customFormat="false" ht="13.5" hidden="false" customHeight="false" outlineLevel="0" collapsed="false">
      <c r="A132" s="8" t="n">
        <v>21</v>
      </c>
      <c r="B132" s="8" t="s">
        <v>191</v>
      </c>
      <c r="C132" s="8" t="s">
        <v>238</v>
      </c>
      <c r="D132" s="49" t="n">
        <v>11170</v>
      </c>
      <c r="E132" s="49" t="n">
        <v>35265</v>
      </c>
      <c r="F132" s="8" t="n">
        <v>1</v>
      </c>
      <c r="G132" s="8" t="s">
        <v>193</v>
      </c>
      <c r="H132" s="8" t="s">
        <v>194</v>
      </c>
      <c r="I132" s="8" t="s">
        <v>201</v>
      </c>
      <c r="J132" s="47" t="s">
        <v>239</v>
      </c>
    </row>
    <row r="133" customFormat="false" ht="13.5" hidden="false" customHeight="false" outlineLevel="0" collapsed="false">
      <c r="A133" s="8" t="n">
        <v>21</v>
      </c>
      <c r="B133" s="8" t="s">
        <v>196</v>
      </c>
      <c r="C133" s="8" t="s">
        <v>238</v>
      </c>
      <c r="D133" s="49" t="n">
        <v>11170</v>
      </c>
      <c r="E133" s="49" t="n">
        <v>35265</v>
      </c>
      <c r="F133" s="8" t="n">
        <v>1</v>
      </c>
      <c r="G133" s="8" t="s">
        <v>193</v>
      </c>
      <c r="H133" s="8" t="s">
        <v>194</v>
      </c>
      <c r="I133" s="8" t="s">
        <v>201</v>
      </c>
      <c r="J133" s="47" t="s">
        <v>239</v>
      </c>
    </row>
    <row r="134" customFormat="false" ht="13.5" hidden="false" customHeight="false" outlineLevel="0" collapsed="false">
      <c r="A134" s="8" t="n">
        <v>21</v>
      </c>
      <c r="B134" s="8" t="s">
        <v>191</v>
      </c>
      <c r="C134" s="8" t="s">
        <v>238</v>
      </c>
      <c r="D134" s="49" t="n">
        <v>11170</v>
      </c>
      <c r="E134" s="49" t="n">
        <v>36454</v>
      </c>
      <c r="F134" s="8" t="n">
        <v>2</v>
      </c>
      <c r="G134" s="8" t="s">
        <v>193</v>
      </c>
      <c r="H134" s="8" t="s">
        <v>194</v>
      </c>
      <c r="I134" s="8" t="s">
        <v>201</v>
      </c>
      <c r="J134" s="47" t="s">
        <v>239</v>
      </c>
    </row>
    <row r="135" customFormat="false" ht="13.5" hidden="false" customHeight="false" outlineLevel="0" collapsed="false">
      <c r="A135" s="8" t="n">
        <v>21</v>
      </c>
      <c r="B135" s="8" t="s">
        <v>196</v>
      </c>
      <c r="C135" s="8" t="s">
        <v>238</v>
      </c>
      <c r="D135" s="49" t="n">
        <v>11170</v>
      </c>
      <c r="E135" s="49" t="n">
        <v>36454</v>
      </c>
      <c r="F135" s="8" t="n">
        <v>2</v>
      </c>
      <c r="G135" s="8" t="s">
        <v>193</v>
      </c>
      <c r="H135" s="8" t="s">
        <v>194</v>
      </c>
      <c r="I135" s="8" t="s">
        <v>201</v>
      </c>
      <c r="J135" s="47" t="s">
        <v>239</v>
      </c>
    </row>
    <row r="136" customFormat="false" ht="13.5" hidden="false" customHeight="false" outlineLevel="0" collapsed="false">
      <c r="A136" s="8" t="n">
        <v>22</v>
      </c>
      <c r="B136" s="8" t="s">
        <v>191</v>
      </c>
      <c r="C136" s="8" t="s">
        <v>240</v>
      </c>
      <c r="D136" s="49" t="n">
        <v>13530</v>
      </c>
      <c r="E136" s="49" t="n">
        <v>35417</v>
      </c>
      <c r="F136" s="8" t="n">
        <v>1</v>
      </c>
      <c r="G136" s="8" t="s">
        <v>198</v>
      </c>
      <c r="H136" s="8" t="s">
        <v>194</v>
      </c>
      <c r="I136" s="8" t="s">
        <v>194</v>
      </c>
      <c r="J136" s="47" t="s">
        <v>241</v>
      </c>
    </row>
    <row r="137" customFormat="false" ht="13.5" hidden="false" customHeight="false" outlineLevel="0" collapsed="false">
      <c r="A137" s="8" t="n">
        <v>22</v>
      </c>
      <c r="B137" s="8" t="s">
        <v>196</v>
      </c>
      <c r="C137" s="8" t="s">
        <v>240</v>
      </c>
      <c r="D137" s="49" t="n">
        <v>13530</v>
      </c>
      <c r="E137" s="49" t="n">
        <v>35417</v>
      </c>
      <c r="F137" s="8" t="n">
        <v>1</v>
      </c>
      <c r="G137" s="8" t="s">
        <v>198</v>
      </c>
      <c r="H137" s="8" t="s">
        <v>194</v>
      </c>
      <c r="I137" s="8" t="s">
        <v>194</v>
      </c>
      <c r="J137" s="47" t="s">
        <v>241</v>
      </c>
    </row>
    <row r="138" customFormat="false" ht="13.5" hidden="false" customHeight="false" outlineLevel="0" collapsed="false">
      <c r="A138" s="8" t="n">
        <v>23</v>
      </c>
      <c r="B138" s="8" t="s">
        <v>191</v>
      </c>
      <c r="C138" s="8" t="s">
        <v>242</v>
      </c>
      <c r="D138" s="49" t="n">
        <v>19377</v>
      </c>
      <c r="E138" s="49" t="n">
        <v>37193</v>
      </c>
      <c r="F138" s="8" t="n">
        <v>1</v>
      </c>
      <c r="G138" s="8" t="s">
        <v>198</v>
      </c>
      <c r="H138" s="8" t="s">
        <v>194</v>
      </c>
      <c r="I138" s="8" t="s">
        <v>201</v>
      </c>
      <c r="J138" s="47" t="s">
        <v>243</v>
      </c>
    </row>
    <row r="139" customFormat="false" ht="13.5" hidden="false" customHeight="false" outlineLevel="0" collapsed="false">
      <c r="A139" s="8" t="n">
        <v>23</v>
      </c>
      <c r="B139" s="8" t="s">
        <v>196</v>
      </c>
      <c r="C139" s="8" t="s">
        <v>242</v>
      </c>
      <c r="D139" s="49" t="n">
        <v>19377</v>
      </c>
      <c r="E139" s="49" t="n">
        <v>37193</v>
      </c>
      <c r="F139" s="8" t="n">
        <v>1</v>
      </c>
      <c r="G139" s="8" t="s">
        <v>198</v>
      </c>
      <c r="H139" s="8" t="s">
        <v>194</v>
      </c>
      <c r="I139" s="8" t="s">
        <v>201</v>
      </c>
      <c r="J139" s="47" t="s">
        <v>243</v>
      </c>
    </row>
    <row r="140" customFormat="false" ht="13.5" hidden="false" customHeight="false" outlineLevel="0" collapsed="false">
      <c r="A140" s="8" t="n">
        <v>23</v>
      </c>
      <c r="B140" s="8" t="s">
        <v>191</v>
      </c>
      <c r="C140" s="8" t="s">
        <v>242</v>
      </c>
      <c r="D140" s="49" t="n">
        <v>19377</v>
      </c>
      <c r="E140" s="49" t="n">
        <v>40701</v>
      </c>
      <c r="F140" s="8" t="n">
        <v>2</v>
      </c>
      <c r="G140" s="8" t="s">
        <v>198</v>
      </c>
      <c r="H140" s="8" t="s">
        <v>194</v>
      </c>
      <c r="I140" s="8" t="s">
        <v>201</v>
      </c>
      <c r="J140" s="47" t="s">
        <v>243</v>
      </c>
    </row>
    <row r="141" customFormat="false" ht="13.5" hidden="false" customHeight="false" outlineLevel="0" collapsed="false">
      <c r="A141" s="8" t="n">
        <v>23</v>
      </c>
      <c r="B141" s="8" t="s">
        <v>196</v>
      </c>
      <c r="C141" s="8" t="s">
        <v>242</v>
      </c>
      <c r="D141" s="49" t="n">
        <v>19377</v>
      </c>
      <c r="E141" s="49" t="n">
        <v>40701</v>
      </c>
      <c r="F141" s="8" t="n">
        <v>2</v>
      </c>
      <c r="G141" s="8" t="s">
        <v>198</v>
      </c>
      <c r="H141" s="8" t="s">
        <v>194</v>
      </c>
      <c r="I141" s="8" t="s">
        <v>201</v>
      </c>
      <c r="J141" s="47" t="s">
        <v>243</v>
      </c>
    </row>
    <row r="142" customFormat="false" ht="13.5" hidden="false" customHeight="false" outlineLevel="0" collapsed="false">
      <c r="A142" s="8" t="n">
        <v>24</v>
      </c>
      <c r="B142" s="8" t="s">
        <v>191</v>
      </c>
      <c r="C142" s="8" t="s">
        <v>244</v>
      </c>
      <c r="D142" s="49" t="n">
        <v>30494</v>
      </c>
      <c r="E142" s="49" t="n">
        <v>36963</v>
      </c>
      <c r="F142" s="8" t="n">
        <v>1</v>
      </c>
      <c r="G142" s="8" t="s">
        <v>193</v>
      </c>
      <c r="H142" s="8" t="s">
        <v>194</v>
      </c>
      <c r="I142" s="8" t="s">
        <v>194</v>
      </c>
      <c r="J142" s="47" t="s">
        <v>245</v>
      </c>
    </row>
    <row r="143" customFormat="false" ht="13.5" hidden="false" customHeight="false" outlineLevel="0" collapsed="false">
      <c r="A143" s="8" t="n">
        <v>24</v>
      </c>
      <c r="B143" s="8" t="s">
        <v>196</v>
      </c>
      <c r="C143" s="8" t="s">
        <v>244</v>
      </c>
      <c r="D143" s="49" t="n">
        <v>30494</v>
      </c>
      <c r="E143" s="49" t="n">
        <v>36963</v>
      </c>
      <c r="F143" s="8" t="n">
        <v>1</v>
      </c>
      <c r="G143" s="8" t="s">
        <v>193</v>
      </c>
      <c r="H143" s="8" t="s">
        <v>194</v>
      </c>
      <c r="I143" s="8" t="s">
        <v>194</v>
      </c>
      <c r="J143" s="47" t="s">
        <v>245</v>
      </c>
    </row>
    <row r="144" customFormat="false" ht="13.5" hidden="false" customHeight="false" outlineLevel="0" collapsed="false">
      <c r="A144" s="8" t="n">
        <v>25</v>
      </c>
      <c r="B144" s="8" t="s">
        <v>191</v>
      </c>
      <c r="C144" s="8" t="s">
        <v>246</v>
      </c>
      <c r="D144" s="49" t="n">
        <v>25994</v>
      </c>
      <c r="E144" s="49" t="n">
        <v>34760</v>
      </c>
      <c r="F144" s="8" t="n">
        <v>1</v>
      </c>
      <c r="G144" s="8" t="s">
        <v>198</v>
      </c>
      <c r="H144" s="8" t="s">
        <v>201</v>
      </c>
      <c r="I144" s="8" t="s">
        <v>194</v>
      </c>
      <c r="J144" s="47" t="s">
        <v>247</v>
      </c>
    </row>
    <row r="145" customFormat="false" ht="13.5" hidden="false" customHeight="false" outlineLevel="0" collapsed="false">
      <c r="A145" s="8" t="n">
        <v>25</v>
      </c>
      <c r="B145" s="8" t="s">
        <v>196</v>
      </c>
      <c r="C145" s="8" t="s">
        <v>246</v>
      </c>
      <c r="D145" s="49" t="n">
        <v>25994</v>
      </c>
      <c r="E145" s="49" t="n">
        <v>34760</v>
      </c>
      <c r="F145" s="8" t="n">
        <v>1</v>
      </c>
      <c r="G145" s="8" t="s">
        <v>198</v>
      </c>
      <c r="H145" s="8" t="s">
        <v>201</v>
      </c>
      <c r="I145" s="8" t="s">
        <v>194</v>
      </c>
      <c r="J145" s="47" t="s">
        <v>247</v>
      </c>
    </row>
    <row r="146" customFormat="false" ht="13.5" hidden="false" customHeight="false" outlineLevel="0" collapsed="false">
      <c r="A146" s="8" t="n">
        <v>26</v>
      </c>
      <c r="B146" s="8" t="s">
        <v>191</v>
      </c>
      <c r="C146" s="8" t="s">
        <v>248</v>
      </c>
      <c r="D146" s="49" t="n">
        <v>14130</v>
      </c>
      <c r="E146" s="49" t="n">
        <v>35355</v>
      </c>
      <c r="F146" s="8" t="n">
        <v>1</v>
      </c>
      <c r="G146" s="8" t="s">
        <v>198</v>
      </c>
      <c r="H146" s="8" t="s">
        <v>194</v>
      </c>
      <c r="I146" s="8" t="s">
        <v>201</v>
      </c>
      <c r="J146" s="47" t="s">
        <v>249</v>
      </c>
    </row>
    <row r="147" customFormat="false" ht="13.5" hidden="false" customHeight="false" outlineLevel="0" collapsed="false">
      <c r="A147" s="8" t="n">
        <v>26</v>
      </c>
      <c r="B147" s="8" t="s">
        <v>196</v>
      </c>
      <c r="C147" s="8" t="s">
        <v>248</v>
      </c>
      <c r="D147" s="49" t="n">
        <v>14130</v>
      </c>
      <c r="E147" s="49" t="n">
        <v>35355</v>
      </c>
      <c r="F147" s="8" t="n">
        <v>1</v>
      </c>
      <c r="G147" s="8" t="s">
        <v>198</v>
      </c>
      <c r="H147" s="8" t="s">
        <v>194</v>
      </c>
      <c r="I147" s="8" t="s">
        <v>201</v>
      </c>
      <c r="J147" s="47" t="s">
        <v>249</v>
      </c>
    </row>
    <row r="148" customFormat="false" ht="13.5" hidden="false" customHeight="false" outlineLevel="0" collapsed="false">
      <c r="A148" s="8" t="n">
        <v>26</v>
      </c>
      <c r="B148" s="8" t="s">
        <v>191</v>
      </c>
      <c r="C148" s="8" t="s">
        <v>248</v>
      </c>
      <c r="D148" s="49" t="n">
        <v>14130</v>
      </c>
      <c r="E148" s="49" t="n">
        <v>35907</v>
      </c>
      <c r="F148" s="8" t="n">
        <v>2</v>
      </c>
      <c r="G148" s="8" t="s">
        <v>198</v>
      </c>
      <c r="H148" s="8" t="s">
        <v>194</v>
      </c>
      <c r="I148" s="8" t="s">
        <v>201</v>
      </c>
      <c r="J148" s="47" t="s">
        <v>249</v>
      </c>
    </row>
    <row r="149" customFormat="false" ht="13.5" hidden="false" customHeight="false" outlineLevel="0" collapsed="false">
      <c r="A149" s="8" t="n">
        <v>26</v>
      </c>
      <c r="B149" s="8" t="s">
        <v>196</v>
      </c>
      <c r="C149" s="8" t="s">
        <v>248</v>
      </c>
      <c r="D149" s="49" t="n">
        <v>14130</v>
      </c>
      <c r="E149" s="49" t="n">
        <v>35907</v>
      </c>
      <c r="F149" s="8" t="n">
        <v>2</v>
      </c>
      <c r="G149" s="8" t="s">
        <v>198</v>
      </c>
      <c r="H149" s="8" t="s">
        <v>194</v>
      </c>
      <c r="I149" s="8" t="s">
        <v>201</v>
      </c>
      <c r="J149" s="47" t="s">
        <v>249</v>
      </c>
    </row>
    <row r="150" customFormat="false" ht="13.5" hidden="false" customHeight="false" outlineLevel="0" collapsed="false">
      <c r="A150" s="8" t="n">
        <v>27</v>
      </c>
      <c r="B150" s="8" t="s">
        <v>191</v>
      </c>
      <c r="C150" s="8" t="s">
        <v>250</v>
      </c>
      <c r="D150" s="49" t="n">
        <v>21684</v>
      </c>
      <c r="E150" s="49" t="n">
        <v>35455</v>
      </c>
      <c r="F150" s="8" t="n">
        <v>1</v>
      </c>
      <c r="G150" s="8" t="s">
        <v>193</v>
      </c>
      <c r="H150" s="8" t="s">
        <v>194</v>
      </c>
      <c r="I150" s="8" t="s">
        <v>194</v>
      </c>
      <c r="J150" s="47" t="s">
        <v>251</v>
      </c>
    </row>
    <row r="151" customFormat="false" ht="13.5" hidden="false" customHeight="false" outlineLevel="0" collapsed="false">
      <c r="A151" s="8" t="n">
        <v>27</v>
      </c>
      <c r="B151" s="8" t="s">
        <v>196</v>
      </c>
      <c r="C151" s="8" t="s">
        <v>250</v>
      </c>
      <c r="D151" s="49" t="n">
        <v>21684</v>
      </c>
      <c r="E151" s="49" t="n">
        <v>35455</v>
      </c>
      <c r="F151" s="8" t="n">
        <v>1</v>
      </c>
      <c r="G151" s="8" t="s">
        <v>193</v>
      </c>
      <c r="H151" s="8" t="s">
        <v>194</v>
      </c>
      <c r="I151" s="8" t="s">
        <v>194</v>
      </c>
      <c r="J151" s="47" t="s">
        <v>251</v>
      </c>
    </row>
    <row r="152" customFormat="false" ht="13.5" hidden="false" customHeight="false" outlineLevel="0" collapsed="false">
      <c r="A152" s="8" t="n">
        <v>27</v>
      </c>
      <c r="B152" s="8" t="s">
        <v>191</v>
      </c>
      <c r="C152" s="8" t="s">
        <v>250</v>
      </c>
      <c r="D152" s="49" t="n">
        <v>21684</v>
      </c>
      <c r="E152" s="49" t="n">
        <v>35945</v>
      </c>
      <c r="F152" s="8" t="n">
        <v>2</v>
      </c>
      <c r="G152" s="8" t="s">
        <v>193</v>
      </c>
      <c r="H152" s="8" t="s">
        <v>194</v>
      </c>
      <c r="I152" s="8" t="s">
        <v>194</v>
      </c>
      <c r="J152" s="47" t="s">
        <v>251</v>
      </c>
    </row>
    <row r="153" customFormat="false" ht="13.5" hidden="false" customHeight="false" outlineLevel="0" collapsed="false">
      <c r="A153" s="8" t="n">
        <v>27</v>
      </c>
      <c r="B153" s="8" t="s">
        <v>196</v>
      </c>
      <c r="C153" s="8" t="s">
        <v>250</v>
      </c>
      <c r="D153" s="49" t="n">
        <v>21684</v>
      </c>
      <c r="E153" s="49" t="n">
        <v>35945</v>
      </c>
      <c r="F153" s="8" t="n">
        <v>2</v>
      </c>
      <c r="G153" s="8" t="s">
        <v>193</v>
      </c>
      <c r="H153" s="8" t="s">
        <v>194</v>
      </c>
      <c r="I153" s="8" t="s">
        <v>194</v>
      </c>
      <c r="J153" s="47" t="s">
        <v>251</v>
      </c>
    </row>
    <row r="154" customFormat="false" ht="13.5" hidden="false" customHeight="false" outlineLevel="0" collapsed="false">
      <c r="A154" s="8" t="n">
        <v>27</v>
      </c>
      <c r="B154" s="8" t="s">
        <v>191</v>
      </c>
      <c r="C154" s="8" t="s">
        <v>250</v>
      </c>
      <c r="D154" s="49" t="n">
        <v>21684</v>
      </c>
      <c r="E154" s="49" t="n">
        <v>36848</v>
      </c>
      <c r="F154" s="8" t="n">
        <v>3</v>
      </c>
      <c r="G154" s="8" t="s">
        <v>193</v>
      </c>
      <c r="H154" s="8" t="s">
        <v>194</v>
      </c>
      <c r="I154" s="8" t="s">
        <v>194</v>
      </c>
      <c r="J154" s="47" t="s">
        <v>251</v>
      </c>
    </row>
    <row r="155" customFormat="false" ht="13.5" hidden="false" customHeight="false" outlineLevel="0" collapsed="false">
      <c r="A155" s="8" t="n">
        <v>27</v>
      </c>
      <c r="B155" s="8" t="s">
        <v>196</v>
      </c>
      <c r="C155" s="8" t="s">
        <v>250</v>
      </c>
      <c r="D155" s="49" t="n">
        <v>21684</v>
      </c>
      <c r="E155" s="49" t="n">
        <v>36848</v>
      </c>
      <c r="F155" s="8" t="n">
        <v>3</v>
      </c>
      <c r="G155" s="8" t="s">
        <v>193</v>
      </c>
      <c r="H155" s="8" t="s">
        <v>194</v>
      </c>
      <c r="I155" s="8" t="s">
        <v>194</v>
      </c>
      <c r="J155" s="47" t="s">
        <v>251</v>
      </c>
    </row>
    <row r="156" customFormat="false" ht="13.5" hidden="false" customHeight="false" outlineLevel="0" collapsed="false">
      <c r="A156" s="8" t="n">
        <v>27</v>
      </c>
      <c r="B156" s="8" t="s">
        <v>191</v>
      </c>
      <c r="C156" s="8" t="s">
        <v>250</v>
      </c>
      <c r="D156" s="49" t="n">
        <v>21684</v>
      </c>
      <c r="E156" s="49" t="n">
        <v>37905</v>
      </c>
      <c r="F156" s="8" t="n">
        <v>4</v>
      </c>
      <c r="G156" s="8" t="s">
        <v>193</v>
      </c>
      <c r="H156" s="8" t="s">
        <v>194</v>
      </c>
      <c r="I156" s="8" t="s">
        <v>194</v>
      </c>
      <c r="J156" s="47" t="s">
        <v>251</v>
      </c>
    </row>
    <row r="157" customFormat="false" ht="13.5" hidden="false" customHeight="false" outlineLevel="0" collapsed="false">
      <c r="A157" s="8" t="n">
        <v>27</v>
      </c>
      <c r="B157" s="8" t="s">
        <v>196</v>
      </c>
      <c r="C157" s="8" t="s">
        <v>250</v>
      </c>
      <c r="D157" s="49" t="n">
        <v>21684</v>
      </c>
      <c r="E157" s="49" t="n">
        <v>37905</v>
      </c>
      <c r="F157" s="8" t="n">
        <v>4</v>
      </c>
      <c r="G157" s="8" t="s">
        <v>193</v>
      </c>
      <c r="H157" s="8" t="s">
        <v>194</v>
      </c>
      <c r="I157" s="8" t="s">
        <v>194</v>
      </c>
      <c r="J157" s="47" t="s">
        <v>251</v>
      </c>
    </row>
    <row r="158" customFormat="false" ht="13.5" hidden="false" customHeight="false" outlineLevel="0" collapsed="false">
      <c r="A158" s="8" t="n">
        <v>27</v>
      </c>
      <c r="B158" s="8" t="s">
        <v>191</v>
      </c>
      <c r="C158" s="8" t="s">
        <v>250</v>
      </c>
      <c r="D158" s="49" t="n">
        <v>21684</v>
      </c>
      <c r="E158" s="49" t="n">
        <v>39281</v>
      </c>
      <c r="F158" s="8" t="n">
        <v>5</v>
      </c>
      <c r="G158" s="8" t="s">
        <v>193</v>
      </c>
      <c r="H158" s="8" t="s">
        <v>194</v>
      </c>
      <c r="I158" s="8" t="s">
        <v>194</v>
      </c>
      <c r="J158" s="47" t="s">
        <v>251</v>
      </c>
    </row>
    <row r="159" customFormat="false" ht="13.5" hidden="false" customHeight="false" outlineLevel="0" collapsed="false">
      <c r="A159" s="8" t="n">
        <v>27</v>
      </c>
      <c r="B159" s="8" t="s">
        <v>196</v>
      </c>
      <c r="C159" s="8" t="s">
        <v>250</v>
      </c>
      <c r="D159" s="49" t="n">
        <v>21684</v>
      </c>
      <c r="E159" s="49" t="n">
        <v>39281</v>
      </c>
      <c r="F159" s="8" t="n">
        <v>5</v>
      </c>
      <c r="G159" s="8" t="s">
        <v>193</v>
      </c>
      <c r="H159" s="8" t="s">
        <v>194</v>
      </c>
      <c r="I159" s="8" t="s">
        <v>194</v>
      </c>
      <c r="J159" s="47" t="s">
        <v>251</v>
      </c>
    </row>
    <row r="160" customFormat="false" ht="13.5" hidden="false" customHeight="false" outlineLevel="0" collapsed="false">
      <c r="A160" s="8" t="n">
        <v>27</v>
      </c>
      <c r="B160" s="8" t="s">
        <v>191</v>
      </c>
      <c r="C160" s="8" t="s">
        <v>250</v>
      </c>
      <c r="D160" s="49" t="n">
        <v>21684</v>
      </c>
      <c r="E160" s="49" t="n">
        <v>39850</v>
      </c>
      <c r="F160" s="8" t="n">
        <v>6</v>
      </c>
      <c r="G160" s="8" t="s">
        <v>193</v>
      </c>
      <c r="H160" s="8" t="s">
        <v>194</v>
      </c>
      <c r="I160" s="8" t="s">
        <v>194</v>
      </c>
      <c r="J160" s="47" t="s">
        <v>251</v>
      </c>
    </row>
    <row r="161" customFormat="false" ht="13.5" hidden="false" customHeight="false" outlineLevel="0" collapsed="false">
      <c r="A161" s="8" t="n">
        <v>27</v>
      </c>
      <c r="B161" s="8" t="s">
        <v>196</v>
      </c>
      <c r="C161" s="8" t="s">
        <v>250</v>
      </c>
      <c r="D161" s="49" t="n">
        <v>21684</v>
      </c>
      <c r="E161" s="49" t="n">
        <v>39850</v>
      </c>
      <c r="F161" s="8" t="n">
        <v>6</v>
      </c>
      <c r="G161" s="8" t="s">
        <v>193</v>
      </c>
      <c r="H161" s="8" t="s">
        <v>194</v>
      </c>
      <c r="I161" s="8" t="s">
        <v>194</v>
      </c>
      <c r="J161" s="47" t="s">
        <v>251</v>
      </c>
    </row>
    <row r="162" customFormat="false" ht="13.5" hidden="false" customHeight="false" outlineLevel="0" collapsed="false">
      <c r="A162" s="8" t="n">
        <v>27</v>
      </c>
      <c r="B162" s="8" t="s">
        <v>191</v>
      </c>
      <c r="C162" s="8" t="s">
        <v>250</v>
      </c>
      <c r="D162" s="49" t="n">
        <v>21684</v>
      </c>
      <c r="E162" s="49" t="n">
        <v>41097</v>
      </c>
      <c r="F162" s="8" t="n">
        <v>7</v>
      </c>
      <c r="G162" s="8" t="s">
        <v>193</v>
      </c>
      <c r="H162" s="8" t="s">
        <v>194</v>
      </c>
      <c r="I162" s="8" t="s">
        <v>194</v>
      </c>
      <c r="J162" s="47" t="s">
        <v>251</v>
      </c>
    </row>
    <row r="163" customFormat="false" ht="13.5" hidden="false" customHeight="false" outlineLevel="0" collapsed="false">
      <c r="A163" s="8" t="n">
        <v>27</v>
      </c>
      <c r="B163" s="8" t="s">
        <v>196</v>
      </c>
      <c r="C163" s="8" t="s">
        <v>250</v>
      </c>
      <c r="D163" s="49" t="n">
        <v>21684</v>
      </c>
      <c r="E163" s="49" t="n">
        <v>41097</v>
      </c>
      <c r="F163" s="8" t="n">
        <v>7</v>
      </c>
      <c r="G163" s="8" t="s">
        <v>193</v>
      </c>
      <c r="H163" s="8" t="s">
        <v>194</v>
      </c>
      <c r="I163" s="8" t="s">
        <v>194</v>
      </c>
      <c r="J163" s="47" t="s">
        <v>251</v>
      </c>
    </row>
    <row r="164" customFormat="false" ht="13.5" hidden="false" customHeight="false" outlineLevel="0" collapsed="false">
      <c r="A164" s="8" t="n">
        <v>27</v>
      </c>
      <c r="B164" s="8" t="s">
        <v>191</v>
      </c>
      <c r="C164" s="8" t="s">
        <v>250</v>
      </c>
      <c r="D164" s="49" t="n">
        <v>21684</v>
      </c>
      <c r="E164" s="49" t="n">
        <v>43274</v>
      </c>
      <c r="F164" s="8" t="n">
        <v>8</v>
      </c>
      <c r="G164" s="8" t="s">
        <v>193</v>
      </c>
      <c r="H164" s="8" t="s">
        <v>194</v>
      </c>
      <c r="I164" s="8" t="s">
        <v>194</v>
      </c>
      <c r="J164" s="47" t="s">
        <v>251</v>
      </c>
    </row>
    <row r="165" customFormat="false" ht="13.5" hidden="false" customHeight="false" outlineLevel="0" collapsed="false">
      <c r="A165" s="8" t="n">
        <v>27</v>
      </c>
      <c r="B165" s="8" t="s">
        <v>196</v>
      </c>
      <c r="C165" s="8" t="s">
        <v>250</v>
      </c>
      <c r="D165" s="49" t="n">
        <v>21684</v>
      </c>
      <c r="E165" s="49" t="n">
        <v>43274</v>
      </c>
      <c r="F165" s="8" t="n">
        <v>8</v>
      </c>
      <c r="G165" s="8" t="s">
        <v>193</v>
      </c>
      <c r="H165" s="8" t="s">
        <v>194</v>
      </c>
      <c r="I165" s="8" t="s">
        <v>194</v>
      </c>
      <c r="J165" s="47" t="s">
        <v>251</v>
      </c>
    </row>
    <row r="166" customFormat="false" ht="13.5" hidden="false" customHeight="false" outlineLevel="0" collapsed="false">
      <c r="A166" s="8" t="n">
        <v>28</v>
      </c>
      <c r="B166" s="8" t="s">
        <v>191</v>
      </c>
      <c r="C166" s="8" t="s">
        <v>252</v>
      </c>
      <c r="D166" s="49" t="n">
        <v>32352</v>
      </c>
      <c r="E166" s="49" t="n">
        <v>44313</v>
      </c>
      <c r="F166" s="8" t="n">
        <v>5</v>
      </c>
      <c r="G166" s="8" t="s">
        <v>198</v>
      </c>
      <c r="H166" s="8" t="s">
        <v>194</v>
      </c>
      <c r="I166" s="8" t="s">
        <v>201</v>
      </c>
      <c r="J166" s="47" t="s">
        <v>253</v>
      </c>
    </row>
    <row r="167" customFormat="false" ht="13.5" hidden="false" customHeight="false" outlineLevel="0" collapsed="false">
      <c r="A167" s="8" t="n">
        <v>28</v>
      </c>
      <c r="B167" s="8" t="s">
        <v>196</v>
      </c>
      <c r="C167" s="8" t="s">
        <v>252</v>
      </c>
      <c r="D167" s="49" t="n">
        <v>32352</v>
      </c>
      <c r="E167" s="49" t="n">
        <v>44313</v>
      </c>
      <c r="F167" s="8" t="n">
        <v>5</v>
      </c>
      <c r="G167" s="8" t="s">
        <v>198</v>
      </c>
      <c r="H167" s="8" t="s">
        <v>194</v>
      </c>
      <c r="I167" s="8" t="s">
        <v>201</v>
      </c>
      <c r="J167" s="47" t="s">
        <v>253</v>
      </c>
    </row>
    <row r="168" customFormat="false" ht="13.5" hidden="false" customHeight="false" outlineLevel="0" collapsed="false">
      <c r="A168" s="8" t="n">
        <v>29</v>
      </c>
      <c r="B168" s="8" t="s">
        <v>191</v>
      </c>
      <c r="C168" s="8" t="s">
        <v>254</v>
      </c>
      <c r="D168" s="49" t="n">
        <v>32370</v>
      </c>
      <c r="E168" s="49" t="n">
        <v>44333</v>
      </c>
      <c r="F168" s="8" t="n">
        <v>1</v>
      </c>
      <c r="G168" s="8" t="s">
        <v>193</v>
      </c>
      <c r="H168" s="8" t="s">
        <v>194</v>
      </c>
      <c r="I168" s="8" t="s">
        <v>201</v>
      </c>
      <c r="J168" s="47" t="s">
        <v>255</v>
      </c>
    </row>
    <row r="169" customFormat="false" ht="13.5" hidden="false" customHeight="false" outlineLevel="0" collapsed="false">
      <c r="A169" s="8" t="n">
        <v>29</v>
      </c>
      <c r="B169" s="8" t="s">
        <v>196</v>
      </c>
      <c r="C169" s="8" t="s">
        <v>254</v>
      </c>
      <c r="D169" s="49" t="n">
        <v>32370</v>
      </c>
      <c r="E169" s="49" t="n">
        <v>44333</v>
      </c>
      <c r="F169" s="8" t="n">
        <v>1</v>
      </c>
      <c r="G169" s="8" t="s">
        <v>193</v>
      </c>
      <c r="H169" s="8" t="s">
        <v>194</v>
      </c>
      <c r="I169" s="8" t="s">
        <v>201</v>
      </c>
      <c r="J169" s="47" t="s">
        <v>255</v>
      </c>
    </row>
    <row r="170" customFormat="false" ht="13.5" hidden="false" customHeight="false" outlineLevel="0" collapsed="false">
      <c r="A170" s="8" t="n">
        <v>30</v>
      </c>
      <c r="B170" s="8" t="s">
        <v>191</v>
      </c>
      <c r="C170" s="8" t="s">
        <v>256</v>
      </c>
      <c r="D170" s="49" t="n">
        <v>34319</v>
      </c>
      <c r="E170" s="49" t="n">
        <v>44327</v>
      </c>
      <c r="F170" s="8" t="n">
        <v>1</v>
      </c>
      <c r="G170" s="8" t="s">
        <v>193</v>
      </c>
      <c r="H170" s="8" t="s">
        <v>194</v>
      </c>
      <c r="I170" s="8" t="s">
        <v>194</v>
      </c>
      <c r="J170" s="47" t="s">
        <v>257</v>
      </c>
    </row>
    <row r="171" customFormat="false" ht="13.5" hidden="false" customHeight="false" outlineLevel="0" collapsed="false">
      <c r="A171" s="8" t="n">
        <v>30</v>
      </c>
      <c r="B171" s="8" t="s">
        <v>196</v>
      </c>
      <c r="C171" s="8" t="s">
        <v>256</v>
      </c>
      <c r="D171" s="49" t="n">
        <v>34319</v>
      </c>
      <c r="E171" s="49" t="n">
        <v>44327</v>
      </c>
      <c r="F171" s="8" t="n">
        <v>1</v>
      </c>
      <c r="G171" s="8" t="s">
        <v>193</v>
      </c>
      <c r="H171" s="8" t="s">
        <v>194</v>
      </c>
      <c r="I171" s="8" t="s">
        <v>194</v>
      </c>
      <c r="J171" s="47" t="s">
        <v>257</v>
      </c>
    </row>
    <row r="172" customFormat="false" ht="13.5" hidden="false" customHeight="false" outlineLevel="0" collapsed="false">
      <c r="A172" s="8" t="n">
        <v>31</v>
      </c>
      <c r="B172" s="8" t="s">
        <v>191</v>
      </c>
      <c r="C172" s="8" t="s">
        <v>258</v>
      </c>
      <c r="D172" s="49" t="n">
        <v>39767</v>
      </c>
      <c r="E172" s="49" t="n">
        <v>44309</v>
      </c>
      <c r="F172" s="8" t="n">
        <v>1</v>
      </c>
      <c r="G172" s="8" t="s">
        <v>193</v>
      </c>
      <c r="H172" s="8" t="s">
        <v>194</v>
      </c>
      <c r="I172" s="8" t="s">
        <v>194</v>
      </c>
      <c r="J172" s="47" t="s">
        <v>259</v>
      </c>
    </row>
    <row r="173" customFormat="false" ht="13.5" hidden="false" customHeight="false" outlineLevel="0" collapsed="false">
      <c r="A173" s="8" t="n">
        <v>31</v>
      </c>
      <c r="B173" s="8" t="s">
        <v>196</v>
      </c>
      <c r="C173" s="8" t="s">
        <v>258</v>
      </c>
      <c r="D173" s="49" t="n">
        <v>39767</v>
      </c>
      <c r="E173" s="49" t="n">
        <v>44309</v>
      </c>
      <c r="F173" s="8" t="n">
        <v>1</v>
      </c>
      <c r="G173" s="8" t="s">
        <v>193</v>
      </c>
      <c r="H173" s="8" t="s">
        <v>194</v>
      </c>
      <c r="I173" s="8" t="s">
        <v>194</v>
      </c>
      <c r="J173" s="47" t="s">
        <v>259</v>
      </c>
    </row>
    <row r="174" customFormat="false" ht="13.5" hidden="false" customHeight="false" outlineLevel="0" collapsed="false">
      <c r="A174" s="8" t="n">
        <v>32</v>
      </c>
      <c r="B174" s="8" t="s">
        <v>191</v>
      </c>
      <c r="C174" s="8" t="s">
        <v>260</v>
      </c>
      <c r="D174" s="49" t="n">
        <v>37459</v>
      </c>
      <c r="E174" s="49" t="n">
        <v>44312</v>
      </c>
      <c r="F174" s="8" t="n">
        <v>1</v>
      </c>
      <c r="G174" s="8" t="s">
        <v>193</v>
      </c>
      <c r="H174" s="8" t="s">
        <v>194</v>
      </c>
      <c r="I174" s="8" t="s">
        <v>201</v>
      </c>
      <c r="J174" s="47" t="s">
        <v>261</v>
      </c>
    </row>
    <row r="175" customFormat="false" ht="13.5" hidden="false" customHeight="false" outlineLevel="0" collapsed="false">
      <c r="A175" s="8" t="n">
        <v>32</v>
      </c>
      <c r="B175" s="8" t="s">
        <v>196</v>
      </c>
      <c r="C175" s="8" t="s">
        <v>260</v>
      </c>
      <c r="D175" s="49" t="n">
        <v>37459</v>
      </c>
      <c r="E175" s="49" t="n">
        <v>44312</v>
      </c>
      <c r="F175" s="8" t="n">
        <v>1</v>
      </c>
      <c r="G175" s="8" t="s">
        <v>193</v>
      </c>
      <c r="H175" s="8" t="s">
        <v>194</v>
      </c>
      <c r="I175" s="8" t="s">
        <v>201</v>
      </c>
      <c r="J175" s="47" t="s">
        <v>261</v>
      </c>
    </row>
    <row r="176" customFormat="false" ht="13.5" hidden="false" customHeight="false" outlineLevel="0" collapsed="false">
      <c r="A176" s="8" t="n">
        <v>33</v>
      </c>
      <c r="B176" s="8" t="s">
        <v>191</v>
      </c>
      <c r="C176" s="8" t="s">
        <v>262</v>
      </c>
      <c r="D176" s="49" t="n">
        <v>34325</v>
      </c>
      <c r="E176" s="49" t="n">
        <v>44315</v>
      </c>
      <c r="F176" s="8" t="n">
        <v>1</v>
      </c>
      <c r="G176" s="8" t="s">
        <v>198</v>
      </c>
      <c r="H176" s="8" t="s">
        <v>194</v>
      </c>
      <c r="I176" s="8" t="s">
        <v>194</v>
      </c>
      <c r="J176" s="47" t="s">
        <v>263</v>
      </c>
    </row>
    <row r="177" customFormat="false" ht="13.5" hidden="false" customHeight="false" outlineLevel="0" collapsed="false">
      <c r="A177" s="8" t="n">
        <v>33</v>
      </c>
      <c r="B177" s="8" t="s">
        <v>196</v>
      </c>
      <c r="C177" s="8" t="s">
        <v>262</v>
      </c>
      <c r="D177" s="49" t="n">
        <v>34325</v>
      </c>
      <c r="E177" s="49" t="n">
        <v>44315</v>
      </c>
      <c r="F177" s="8" t="n">
        <v>1</v>
      </c>
      <c r="G177" s="8" t="s">
        <v>198</v>
      </c>
      <c r="H177" s="8" t="s">
        <v>194</v>
      </c>
      <c r="I177" s="8" t="s">
        <v>194</v>
      </c>
      <c r="J177" s="47" t="s">
        <v>263</v>
      </c>
    </row>
    <row r="178" customFormat="false" ht="13.5" hidden="false" customHeight="false" outlineLevel="0" collapsed="false">
      <c r="A178" s="8" t="n">
        <v>34</v>
      </c>
      <c r="B178" s="8" t="s">
        <v>191</v>
      </c>
      <c r="C178" s="8" t="s">
        <v>264</v>
      </c>
      <c r="D178" s="49" t="n">
        <v>32894</v>
      </c>
      <c r="E178" s="49" t="n">
        <v>44314</v>
      </c>
      <c r="F178" s="8" t="n">
        <v>31</v>
      </c>
      <c r="G178" s="8" t="s">
        <v>198</v>
      </c>
      <c r="H178" s="8" t="s">
        <v>201</v>
      </c>
      <c r="I178" s="8" t="s">
        <v>201</v>
      </c>
      <c r="J178" s="47" t="s">
        <v>265</v>
      </c>
    </row>
    <row r="179" customFormat="false" ht="13.5" hidden="false" customHeight="false" outlineLevel="0" collapsed="false">
      <c r="A179" s="8" t="n">
        <v>34</v>
      </c>
      <c r="B179" s="8" t="s">
        <v>196</v>
      </c>
      <c r="C179" s="8" t="s">
        <v>264</v>
      </c>
      <c r="D179" s="49" t="n">
        <v>32894</v>
      </c>
      <c r="E179" s="49" t="n">
        <v>44314</v>
      </c>
      <c r="F179" s="8" t="n">
        <v>31</v>
      </c>
      <c r="G179" s="8" t="s">
        <v>198</v>
      </c>
      <c r="H179" s="8" t="s">
        <v>201</v>
      </c>
      <c r="I179" s="8" t="s">
        <v>201</v>
      </c>
      <c r="J179" s="47" t="s">
        <v>265</v>
      </c>
    </row>
    <row r="180" customFormat="false" ht="13.5" hidden="false" customHeight="false" outlineLevel="0" collapsed="false">
      <c r="A180" s="8" t="n">
        <v>35</v>
      </c>
      <c r="B180" s="8" t="s">
        <v>191</v>
      </c>
      <c r="C180" s="8" t="s">
        <v>266</v>
      </c>
      <c r="D180" s="49" t="n">
        <v>38822</v>
      </c>
      <c r="E180" s="49" t="n">
        <v>44359</v>
      </c>
      <c r="F180" s="8" t="n">
        <v>10</v>
      </c>
      <c r="G180" s="8" t="s">
        <v>193</v>
      </c>
      <c r="H180" s="8" t="s">
        <v>194</v>
      </c>
      <c r="I180" s="8" t="s">
        <v>194</v>
      </c>
      <c r="J180" s="47" t="s">
        <v>267</v>
      </c>
    </row>
    <row r="181" customFormat="false" ht="13.5" hidden="false" customHeight="false" outlineLevel="0" collapsed="false">
      <c r="A181" s="8" t="n">
        <v>35</v>
      </c>
      <c r="B181" s="8" t="s">
        <v>196</v>
      </c>
      <c r="C181" s="8" t="s">
        <v>266</v>
      </c>
      <c r="D181" s="49" t="n">
        <v>38822</v>
      </c>
      <c r="E181" s="49" t="n">
        <v>44359</v>
      </c>
      <c r="F181" s="8" t="n">
        <v>10</v>
      </c>
      <c r="G181" s="8" t="s">
        <v>193</v>
      </c>
      <c r="H181" s="8" t="s">
        <v>194</v>
      </c>
      <c r="I181" s="8" t="s">
        <v>194</v>
      </c>
      <c r="J181" s="47" t="s">
        <v>267</v>
      </c>
    </row>
    <row r="182" customFormat="false" ht="13.5" hidden="false" customHeight="false" outlineLevel="0" collapsed="false">
      <c r="A182" s="8" t="n">
        <v>36</v>
      </c>
      <c r="B182" s="8" t="s">
        <v>191</v>
      </c>
      <c r="C182" s="8" t="s">
        <v>268</v>
      </c>
      <c r="D182" s="49" t="n">
        <v>31817</v>
      </c>
      <c r="E182" s="49" t="n">
        <v>44336</v>
      </c>
      <c r="F182" s="8" t="n">
        <v>2</v>
      </c>
      <c r="G182" s="8" t="s">
        <v>193</v>
      </c>
      <c r="H182" s="8" t="s">
        <v>194</v>
      </c>
      <c r="I182" s="8" t="s">
        <v>194</v>
      </c>
      <c r="J182" s="47" t="s">
        <v>269</v>
      </c>
    </row>
    <row r="183" customFormat="false" ht="13.5" hidden="false" customHeight="false" outlineLevel="0" collapsed="false">
      <c r="A183" s="8" t="n">
        <v>36</v>
      </c>
      <c r="B183" s="8" t="s">
        <v>196</v>
      </c>
      <c r="C183" s="8" t="s">
        <v>268</v>
      </c>
      <c r="D183" s="49" t="n">
        <v>31817</v>
      </c>
      <c r="E183" s="49" t="n">
        <v>44336</v>
      </c>
      <c r="F183" s="8" t="n">
        <v>2</v>
      </c>
      <c r="G183" s="8" t="s">
        <v>193</v>
      </c>
      <c r="H183" s="8" t="s">
        <v>194</v>
      </c>
      <c r="I183" s="8" t="s">
        <v>194</v>
      </c>
      <c r="J183" s="47" t="s">
        <v>269</v>
      </c>
    </row>
    <row r="184" customFormat="false" ht="13.5" hidden="false" customHeight="false" outlineLevel="0" collapsed="false">
      <c r="A184" s="8" t="n">
        <v>37</v>
      </c>
      <c r="B184" s="8" t="s">
        <v>191</v>
      </c>
      <c r="C184" s="8" t="s">
        <v>270</v>
      </c>
      <c r="D184" s="49" t="n">
        <v>28834</v>
      </c>
      <c r="E184" s="49" t="n">
        <v>44330</v>
      </c>
      <c r="F184" s="8" t="n">
        <v>18</v>
      </c>
      <c r="G184" s="8" t="s">
        <v>193</v>
      </c>
      <c r="H184" s="8" t="s">
        <v>194</v>
      </c>
      <c r="I184" s="8" t="s">
        <v>194</v>
      </c>
      <c r="J184" s="47" t="s">
        <v>271</v>
      </c>
    </row>
    <row r="185" customFormat="false" ht="13.5" hidden="false" customHeight="false" outlineLevel="0" collapsed="false">
      <c r="A185" s="8" t="n">
        <v>37</v>
      </c>
      <c r="B185" s="8" t="s">
        <v>196</v>
      </c>
      <c r="C185" s="8" t="s">
        <v>270</v>
      </c>
      <c r="D185" s="49" t="n">
        <v>28834</v>
      </c>
      <c r="E185" s="49" t="n">
        <v>44330</v>
      </c>
      <c r="F185" s="8" t="n">
        <v>18</v>
      </c>
      <c r="G185" s="8" t="s">
        <v>193</v>
      </c>
      <c r="H185" s="8" t="s">
        <v>194</v>
      </c>
      <c r="I185" s="8" t="s">
        <v>194</v>
      </c>
      <c r="J185" s="47" t="s">
        <v>271</v>
      </c>
    </row>
    <row r="186" customFormat="false" ht="13.5" hidden="false" customHeight="false" outlineLevel="0" collapsed="false">
      <c r="A186" s="8" t="n">
        <v>38</v>
      </c>
      <c r="B186" s="8" t="s">
        <v>191</v>
      </c>
      <c r="C186" s="8" t="s">
        <v>272</v>
      </c>
      <c r="D186" s="49" t="n">
        <v>36496</v>
      </c>
      <c r="E186" s="49" t="n">
        <v>44364</v>
      </c>
      <c r="F186" s="8" t="n">
        <v>2</v>
      </c>
      <c r="G186" s="8" t="s">
        <v>198</v>
      </c>
      <c r="H186" s="8" t="s">
        <v>194</v>
      </c>
      <c r="I186" s="8" t="s">
        <v>201</v>
      </c>
      <c r="J186" s="47" t="s">
        <v>273</v>
      </c>
    </row>
    <row r="187" customFormat="false" ht="13.5" hidden="false" customHeight="false" outlineLevel="0" collapsed="false">
      <c r="A187" s="8" t="n">
        <v>38</v>
      </c>
      <c r="B187" s="8" t="s">
        <v>196</v>
      </c>
      <c r="C187" s="8" t="s">
        <v>272</v>
      </c>
      <c r="D187" s="49" t="n">
        <v>36496</v>
      </c>
      <c r="E187" s="49" t="n">
        <v>44364</v>
      </c>
      <c r="F187" s="8" t="n">
        <v>2</v>
      </c>
      <c r="G187" s="8" t="s">
        <v>198</v>
      </c>
      <c r="H187" s="8" t="s">
        <v>194</v>
      </c>
      <c r="I187" s="8" t="s">
        <v>201</v>
      </c>
      <c r="J187" s="47" t="s">
        <v>273</v>
      </c>
    </row>
    <row r="188" customFormat="false" ht="13.5" hidden="false" customHeight="false" outlineLevel="0" collapsed="false">
      <c r="A188" s="8" t="n">
        <v>39</v>
      </c>
      <c r="B188" s="8" t="s">
        <v>191</v>
      </c>
      <c r="C188" s="8" t="s">
        <v>274</v>
      </c>
      <c r="D188" s="49" t="n">
        <v>35151</v>
      </c>
      <c r="E188" s="49" t="n">
        <v>44354</v>
      </c>
      <c r="F188" s="8" t="n">
        <v>2</v>
      </c>
      <c r="G188" s="8" t="s">
        <v>193</v>
      </c>
      <c r="H188" s="8" t="s">
        <v>194</v>
      </c>
      <c r="I188" s="8" t="s">
        <v>201</v>
      </c>
      <c r="J188" s="47" t="s">
        <v>275</v>
      </c>
    </row>
    <row r="189" customFormat="false" ht="13.5" hidden="false" customHeight="false" outlineLevel="0" collapsed="false">
      <c r="A189" s="8" t="n">
        <v>39</v>
      </c>
      <c r="B189" s="8" t="s">
        <v>196</v>
      </c>
      <c r="C189" s="8" t="s">
        <v>274</v>
      </c>
      <c r="D189" s="49" t="n">
        <v>35151</v>
      </c>
      <c r="E189" s="49" t="n">
        <v>44354</v>
      </c>
      <c r="F189" s="8" t="n">
        <v>2</v>
      </c>
      <c r="G189" s="8" t="s">
        <v>193</v>
      </c>
      <c r="H189" s="8" t="s">
        <v>194</v>
      </c>
      <c r="I189" s="8" t="s">
        <v>201</v>
      </c>
      <c r="J189" s="47" t="s">
        <v>275</v>
      </c>
    </row>
    <row r="190" customFormat="false" ht="13.5" hidden="false" customHeight="false" outlineLevel="0" collapsed="false">
      <c r="A190" s="8" t="n">
        <v>40</v>
      </c>
      <c r="B190" s="8" t="s">
        <v>191</v>
      </c>
      <c r="C190" s="8" t="s">
        <v>276</v>
      </c>
      <c r="D190" s="49" t="n">
        <v>27790</v>
      </c>
      <c r="E190" s="49" t="n">
        <v>44326</v>
      </c>
      <c r="F190" s="8" t="n">
        <v>10</v>
      </c>
      <c r="G190" s="8" t="s">
        <v>193</v>
      </c>
      <c r="H190" s="8" t="s">
        <v>194</v>
      </c>
      <c r="I190" s="8" t="s">
        <v>194</v>
      </c>
      <c r="J190" s="47" t="s">
        <v>277</v>
      </c>
    </row>
    <row r="191" customFormat="false" ht="13.5" hidden="false" customHeight="false" outlineLevel="0" collapsed="false">
      <c r="A191" s="8" t="n">
        <v>40</v>
      </c>
      <c r="B191" s="8" t="s">
        <v>196</v>
      </c>
      <c r="C191" s="8" t="s">
        <v>276</v>
      </c>
      <c r="D191" s="49" t="n">
        <v>27790</v>
      </c>
      <c r="E191" s="49" t="n">
        <v>44326</v>
      </c>
      <c r="F191" s="8" t="n">
        <v>10</v>
      </c>
      <c r="G191" s="8" t="s">
        <v>193</v>
      </c>
      <c r="H191" s="8" t="s">
        <v>194</v>
      </c>
      <c r="I191" s="8" t="s">
        <v>194</v>
      </c>
      <c r="J191" s="47" t="s">
        <v>277</v>
      </c>
    </row>
    <row r="192" customFormat="false" ht="13.5" hidden="false" customHeight="false" outlineLevel="0" collapsed="false">
      <c r="A192" s="8" t="n">
        <v>41</v>
      </c>
      <c r="B192" s="8" t="s">
        <v>191</v>
      </c>
      <c r="C192" s="8" t="s">
        <v>278</v>
      </c>
      <c r="D192" s="49" t="n">
        <v>28336</v>
      </c>
      <c r="E192" s="49" t="n">
        <v>44306</v>
      </c>
      <c r="F192" s="8" t="n">
        <v>1</v>
      </c>
      <c r="G192" s="8" t="s">
        <v>198</v>
      </c>
      <c r="H192" s="8" t="s">
        <v>194</v>
      </c>
      <c r="I192" s="8" t="s">
        <v>194</v>
      </c>
      <c r="J192" s="47" t="s">
        <v>279</v>
      </c>
    </row>
    <row r="193" customFormat="false" ht="13.5" hidden="false" customHeight="false" outlineLevel="0" collapsed="false">
      <c r="A193" s="8" t="n">
        <v>41</v>
      </c>
      <c r="B193" s="8" t="s">
        <v>196</v>
      </c>
      <c r="C193" s="8" t="s">
        <v>278</v>
      </c>
      <c r="D193" s="49" t="n">
        <v>28336</v>
      </c>
      <c r="E193" s="49" t="n">
        <v>44306</v>
      </c>
      <c r="F193" s="8" t="n">
        <v>1</v>
      </c>
      <c r="G193" s="8" t="s">
        <v>198</v>
      </c>
      <c r="H193" s="8" t="s">
        <v>194</v>
      </c>
      <c r="I193" s="8" t="s">
        <v>194</v>
      </c>
      <c r="J193" s="47" t="s">
        <v>279</v>
      </c>
    </row>
    <row r="194" customFormat="false" ht="13.5" hidden="false" customHeight="false" outlineLevel="0" collapsed="false">
      <c r="A194" s="8" t="n">
        <v>42</v>
      </c>
      <c r="B194" s="8" t="s">
        <v>191</v>
      </c>
      <c r="C194" s="8" t="s">
        <v>280</v>
      </c>
      <c r="D194" s="49" t="n">
        <v>17284</v>
      </c>
      <c r="E194" s="49" t="n">
        <v>44369</v>
      </c>
      <c r="F194" s="8" t="n">
        <v>9</v>
      </c>
      <c r="G194" s="8" t="s">
        <v>193</v>
      </c>
      <c r="H194" s="8" t="s">
        <v>194</v>
      </c>
      <c r="I194" s="8" t="s">
        <v>201</v>
      </c>
      <c r="J194" s="47" t="s">
        <v>281</v>
      </c>
      <c r="K194" s="8" t="s">
        <v>211</v>
      </c>
    </row>
    <row r="195" customFormat="false" ht="13.5" hidden="false" customHeight="false" outlineLevel="0" collapsed="false">
      <c r="A195" s="8" t="n">
        <v>42</v>
      </c>
      <c r="B195" s="8" t="s">
        <v>196</v>
      </c>
      <c r="C195" s="8" t="s">
        <v>280</v>
      </c>
      <c r="D195" s="49" t="n">
        <v>17284</v>
      </c>
      <c r="E195" s="49" t="n">
        <v>44369</v>
      </c>
      <c r="F195" s="8" t="n">
        <v>9</v>
      </c>
      <c r="G195" s="8" t="s">
        <v>193</v>
      </c>
      <c r="H195" s="8" t="s">
        <v>194</v>
      </c>
      <c r="I195" s="8" t="s">
        <v>201</v>
      </c>
      <c r="J195" s="47" t="s">
        <v>281</v>
      </c>
      <c r="K195" s="8" t="s">
        <v>211</v>
      </c>
    </row>
    <row r="196" customFormat="false" ht="13.5" hidden="false" customHeight="false" outlineLevel="0" collapsed="false">
      <c r="A196" s="8" t="n">
        <v>43</v>
      </c>
      <c r="B196" s="8" t="s">
        <v>191</v>
      </c>
      <c r="C196" s="8" t="s">
        <v>282</v>
      </c>
      <c r="D196" s="49" t="n">
        <v>23223</v>
      </c>
      <c r="E196" s="49" t="n">
        <v>44343</v>
      </c>
      <c r="F196" s="8" t="n">
        <v>17</v>
      </c>
      <c r="G196" s="8" t="s">
        <v>198</v>
      </c>
      <c r="H196" s="8" t="s">
        <v>194</v>
      </c>
      <c r="I196" s="8" t="s">
        <v>194</v>
      </c>
      <c r="J196" s="47" t="s">
        <v>283</v>
      </c>
      <c r="K196" s="8" t="s">
        <v>211</v>
      </c>
    </row>
    <row r="197" customFormat="false" ht="13.5" hidden="false" customHeight="false" outlineLevel="0" collapsed="false">
      <c r="A197" s="8" t="n">
        <v>43</v>
      </c>
      <c r="B197" s="8" t="s">
        <v>196</v>
      </c>
      <c r="C197" s="8" t="s">
        <v>282</v>
      </c>
      <c r="D197" s="49" t="n">
        <v>23223</v>
      </c>
      <c r="E197" s="49" t="n">
        <v>44343</v>
      </c>
      <c r="F197" s="8" t="n">
        <v>17</v>
      </c>
      <c r="G197" s="8" t="s">
        <v>198</v>
      </c>
      <c r="H197" s="8" t="s">
        <v>194</v>
      </c>
      <c r="I197" s="8" t="s">
        <v>194</v>
      </c>
      <c r="J197" s="47" t="s">
        <v>283</v>
      </c>
      <c r="K197" s="8" t="s">
        <v>211</v>
      </c>
    </row>
    <row r="198" customFormat="false" ht="13.5" hidden="false" customHeight="false" outlineLevel="0" collapsed="false">
      <c r="A198" s="8" t="n">
        <v>44</v>
      </c>
      <c r="B198" s="8" t="s">
        <v>191</v>
      </c>
      <c r="C198" s="8" t="s">
        <v>284</v>
      </c>
      <c r="D198" s="49" t="n">
        <v>22727</v>
      </c>
      <c r="E198" s="49" t="n">
        <v>44364</v>
      </c>
      <c r="F198" s="8" t="n">
        <v>12</v>
      </c>
      <c r="G198" s="8" t="s">
        <v>193</v>
      </c>
      <c r="H198" s="8" t="s">
        <v>194</v>
      </c>
      <c r="I198" s="8" t="s">
        <v>201</v>
      </c>
      <c r="J198" s="47" t="s">
        <v>285</v>
      </c>
      <c r="K198" s="8" t="s">
        <v>211</v>
      </c>
    </row>
    <row r="199" customFormat="false" ht="13.5" hidden="false" customHeight="false" outlineLevel="0" collapsed="false">
      <c r="A199" s="8" t="n">
        <v>44</v>
      </c>
      <c r="B199" s="8" t="s">
        <v>196</v>
      </c>
      <c r="C199" s="8" t="s">
        <v>284</v>
      </c>
      <c r="D199" s="49" t="n">
        <v>22727</v>
      </c>
      <c r="E199" s="49" t="n">
        <v>44364</v>
      </c>
      <c r="F199" s="8" t="n">
        <v>12</v>
      </c>
      <c r="G199" s="8" t="s">
        <v>193</v>
      </c>
      <c r="H199" s="8" t="s">
        <v>194</v>
      </c>
      <c r="I199" s="8" t="s">
        <v>201</v>
      </c>
      <c r="J199" s="47" t="s">
        <v>285</v>
      </c>
      <c r="K199" s="8" t="s">
        <v>211</v>
      </c>
    </row>
    <row r="200" customFormat="false" ht="13.5" hidden="false" customHeight="false" outlineLevel="0" collapsed="false">
      <c r="A200" s="8" t="n">
        <v>45</v>
      </c>
      <c r="B200" s="8" t="s">
        <v>191</v>
      </c>
      <c r="C200" s="8" t="s">
        <v>286</v>
      </c>
      <c r="D200" s="49" t="n">
        <v>22194</v>
      </c>
      <c r="E200" s="49" t="n">
        <v>35217</v>
      </c>
      <c r="F200" s="8" t="n">
        <v>1</v>
      </c>
      <c r="G200" s="8" t="s">
        <v>198</v>
      </c>
      <c r="H200" s="8" t="s">
        <v>194</v>
      </c>
      <c r="I200" s="8" t="s">
        <v>201</v>
      </c>
      <c r="J200" s="47" t="s">
        <v>287</v>
      </c>
      <c r="K200" s="8" t="s">
        <v>211</v>
      </c>
    </row>
    <row r="201" customFormat="false" ht="13.5" hidden="false" customHeight="false" outlineLevel="0" collapsed="false">
      <c r="A201" s="8" t="n">
        <v>45</v>
      </c>
      <c r="B201" s="8" t="s">
        <v>196</v>
      </c>
      <c r="C201" s="8" t="s">
        <v>286</v>
      </c>
      <c r="D201" s="49" t="n">
        <v>22194</v>
      </c>
      <c r="E201" s="49" t="n">
        <v>35217</v>
      </c>
      <c r="F201" s="8" t="n">
        <v>1</v>
      </c>
      <c r="G201" s="8" t="s">
        <v>198</v>
      </c>
      <c r="H201" s="8" t="s">
        <v>194</v>
      </c>
      <c r="I201" s="8" t="s">
        <v>201</v>
      </c>
      <c r="J201" s="47" t="s">
        <v>287</v>
      </c>
      <c r="K201" s="8" t="s">
        <v>211</v>
      </c>
    </row>
    <row r="202" customFormat="false" ht="13.5" hidden="false" customHeight="false" outlineLevel="0" collapsed="false">
      <c r="A202" s="8" t="n">
        <v>45</v>
      </c>
      <c r="B202" s="8" t="s">
        <v>191</v>
      </c>
      <c r="C202" s="8" t="s">
        <v>286</v>
      </c>
      <c r="D202" s="49" t="n">
        <v>22194</v>
      </c>
      <c r="E202" s="49" t="n">
        <v>36160</v>
      </c>
      <c r="F202" s="8" t="n">
        <v>2</v>
      </c>
      <c r="G202" s="8" t="s">
        <v>198</v>
      </c>
      <c r="H202" s="8" t="s">
        <v>194</v>
      </c>
      <c r="I202" s="8" t="s">
        <v>201</v>
      </c>
      <c r="J202" s="47" t="s">
        <v>287</v>
      </c>
      <c r="K202" s="8" t="s">
        <v>211</v>
      </c>
    </row>
    <row r="203" customFormat="false" ht="13.5" hidden="false" customHeight="false" outlineLevel="0" collapsed="false">
      <c r="A203" s="8" t="n">
        <v>45</v>
      </c>
      <c r="B203" s="8" t="s">
        <v>196</v>
      </c>
      <c r="C203" s="8" t="s">
        <v>286</v>
      </c>
      <c r="D203" s="49" t="n">
        <v>22194</v>
      </c>
      <c r="E203" s="49" t="n">
        <v>36160</v>
      </c>
      <c r="F203" s="8" t="n">
        <v>2</v>
      </c>
      <c r="G203" s="8" t="s">
        <v>198</v>
      </c>
      <c r="H203" s="8" t="s">
        <v>194</v>
      </c>
      <c r="I203" s="8" t="s">
        <v>201</v>
      </c>
      <c r="J203" s="47" t="s">
        <v>287</v>
      </c>
      <c r="K203" s="8" t="s">
        <v>211</v>
      </c>
    </row>
    <row r="204" customFormat="false" ht="13.5" hidden="false" customHeight="false" outlineLevel="0" collapsed="false">
      <c r="A204" s="8" t="n">
        <v>45</v>
      </c>
      <c r="B204" s="8" t="s">
        <v>191</v>
      </c>
      <c r="C204" s="8" t="s">
        <v>286</v>
      </c>
      <c r="D204" s="49" t="n">
        <v>22194</v>
      </c>
      <c r="E204" s="49" t="n">
        <v>36644</v>
      </c>
      <c r="F204" s="8" t="n">
        <v>3</v>
      </c>
      <c r="G204" s="8" t="s">
        <v>198</v>
      </c>
      <c r="H204" s="8" t="s">
        <v>194</v>
      </c>
      <c r="I204" s="8" t="s">
        <v>201</v>
      </c>
      <c r="J204" s="47" t="s">
        <v>287</v>
      </c>
      <c r="K204" s="8" t="s">
        <v>211</v>
      </c>
    </row>
    <row r="205" customFormat="false" ht="13.5" hidden="false" customHeight="false" outlineLevel="0" collapsed="false">
      <c r="A205" s="8" t="n">
        <v>45</v>
      </c>
      <c r="B205" s="8" t="s">
        <v>196</v>
      </c>
      <c r="C205" s="8" t="s">
        <v>286</v>
      </c>
      <c r="D205" s="49" t="n">
        <v>22194</v>
      </c>
      <c r="E205" s="49" t="n">
        <v>36644</v>
      </c>
      <c r="F205" s="8" t="n">
        <v>3</v>
      </c>
      <c r="G205" s="8" t="s">
        <v>198</v>
      </c>
      <c r="H205" s="8" t="s">
        <v>194</v>
      </c>
      <c r="I205" s="8" t="s">
        <v>201</v>
      </c>
      <c r="J205" s="47" t="s">
        <v>287</v>
      </c>
      <c r="K205" s="8" t="s">
        <v>211</v>
      </c>
    </row>
    <row r="206" customFormat="false" ht="13.5" hidden="false" customHeight="false" outlineLevel="0" collapsed="false">
      <c r="A206" s="8" t="n">
        <v>45</v>
      </c>
      <c r="B206" s="8" t="s">
        <v>191</v>
      </c>
      <c r="C206" s="8" t="s">
        <v>286</v>
      </c>
      <c r="D206" s="49" t="n">
        <v>22194</v>
      </c>
      <c r="E206" s="49" t="n">
        <v>37011</v>
      </c>
      <c r="F206" s="8" t="n">
        <v>4</v>
      </c>
      <c r="G206" s="8" t="s">
        <v>198</v>
      </c>
      <c r="H206" s="8" t="s">
        <v>194</v>
      </c>
      <c r="I206" s="8" t="s">
        <v>201</v>
      </c>
      <c r="J206" s="47" t="s">
        <v>287</v>
      </c>
      <c r="K206" s="8" t="s">
        <v>211</v>
      </c>
    </row>
    <row r="207" customFormat="false" ht="13.5" hidden="false" customHeight="false" outlineLevel="0" collapsed="false">
      <c r="A207" s="8" t="n">
        <v>45</v>
      </c>
      <c r="B207" s="8" t="s">
        <v>196</v>
      </c>
      <c r="C207" s="8" t="s">
        <v>286</v>
      </c>
      <c r="D207" s="49" t="n">
        <v>22194</v>
      </c>
      <c r="E207" s="49" t="n">
        <v>37011</v>
      </c>
      <c r="F207" s="8" t="n">
        <v>4</v>
      </c>
      <c r="G207" s="8" t="s">
        <v>198</v>
      </c>
      <c r="H207" s="8" t="s">
        <v>194</v>
      </c>
      <c r="I207" s="8" t="s">
        <v>201</v>
      </c>
      <c r="J207" s="47" t="s">
        <v>287</v>
      </c>
      <c r="K207" s="8" t="s">
        <v>211</v>
      </c>
    </row>
    <row r="208" customFormat="false" ht="13.5" hidden="false" customHeight="false" outlineLevel="0" collapsed="false">
      <c r="A208" s="8" t="n">
        <v>45</v>
      </c>
      <c r="B208" s="8" t="s">
        <v>191</v>
      </c>
      <c r="C208" s="8" t="s">
        <v>286</v>
      </c>
      <c r="D208" s="49" t="n">
        <v>22194</v>
      </c>
      <c r="E208" s="49" t="n">
        <v>37434</v>
      </c>
      <c r="F208" s="8" t="n">
        <v>5</v>
      </c>
      <c r="G208" s="8" t="s">
        <v>198</v>
      </c>
      <c r="H208" s="8" t="s">
        <v>194</v>
      </c>
      <c r="I208" s="8" t="s">
        <v>201</v>
      </c>
      <c r="J208" s="47" t="s">
        <v>287</v>
      </c>
      <c r="K208" s="8" t="s">
        <v>211</v>
      </c>
    </row>
    <row r="209" customFormat="false" ht="13.5" hidden="false" customHeight="false" outlineLevel="0" collapsed="false">
      <c r="A209" s="8" t="n">
        <v>45</v>
      </c>
      <c r="B209" s="8" t="s">
        <v>196</v>
      </c>
      <c r="C209" s="8" t="s">
        <v>286</v>
      </c>
      <c r="D209" s="49" t="n">
        <v>22194</v>
      </c>
      <c r="E209" s="49" t="n">
        <v>37434</v>
      </c>
      <c r="F209" s="8" t="n">
        <v>5</v>
      </c>
      <c r="G209" s="8" t="s">
        <v>198</v>
      </c>
      <c r="H209" s="8" t="s">
        <v>194</v>
      </c>
      <c r="I209" s="8" t="s">
        <v>201</v>
      </c>
      <c r="J209" s="47" t="s">
        <v>287</v>
      </c>
      <c r="K209" s="8" t="s">
        <v>211</v>
      </c>
    </row>
    <row r="210" customFormat="false" ht="13.5" hidden="false" customHeight="false" outlineLevel="0" collapsed="false">
      <c r="A210" s="8" t="n">
        <v>45</v>
      </c>
      <c r="B210" s="8" t="s">
        <v>191</v>
      </c>
      <c r="C210" s="8" t="s">
        <v>286</v>
      </c>
      <c r="D210" s="49" t="n">
        <v>22194</v>
      </c>
      <c r="E210" s="49" t="n">
        <v>39694</v>
      </c>
      <c r="F210" s="8" t="n">
        <v>6</v>
      </c>
      <c r="G210" s="8" t="s">
        <v>198</v>
      </c>
      <c r="H210" s="8" t="s">
        <v>194</v>
      </c>
      <c r="I210" s="8" t="s">
        <v>201</v>
      </c>
      <c r="J210" s="47" t="s">
        <v>287</v>
      </c>
      <c r="K210" s="8" t="s">
        <v>211</v>
      </c>
    </row>
    <row r="211" customFormat="false" ht="13.5" hidden="false" customHeight="false" outlineLevel="0" collapsed="false">
      <c r="A211" s="8" t="n">
        <v>45</v>
      </c>
      <c r="B211" s="8" t="s">
        <v>196</v>
      </c>
      <c r="C211" s="8" t="s">
        <v>286</v>
      </c>
      <c r="D211" s="49" t="n">
        <v>22194</v>
      </c>
      <c r="E211" s="49" t="n">
        <v>39694</v>
      </c>
      <c r="F211" s="8" t="n">
        <v>6</v>
      </c>
      <c r="G211" s="8" t="s">
        <v>198</v>
      </c>
      <c r="H211" s="8" t="s">
        <v>194</v>
      </c>
      <c r="I211" s="8" t="s">
        <v>201</v>
      </c>
      <c r="J211" s="47" t="s">
        <v>287</v>
      </c>
      <c r="K211" s="8" t="s">
        <v>211</v>
      </c>
    </row>
    <row r="212" customFormat="false" ht="13.5" hidden="false" customHeight="false" outlineLevel="0" collapsed="false">
      <c r="A212" s="8" t="n">
        <v>45</v>
      </c>
      <c r="B212" s="8" t="s">
        <v>191</v>
      </c>
      <c r="C212" s="8" t="s">
        <v>286</v>
      </c>
      <c r="D212" s="49" t="n">
        <v>22194</v>
      </c>
      <c r="E212" s="49" t="n">
        <v>40633</v>
      </c>
      <c r="F212" s="8" t="n">
        <v>7</v>
      </c>
      <c r="G212" s="8" t="s">
        <v>198</v>
      </c>
      <c r="H212" s="8" t="s">
        <v>194</v>
      </c>
      <c r="I212" s="8" t="s">
        <v>201</v>
      </c>
      <c r="J212" s="47" t="s">
        <v>287</v>
      </c>
      <c r="K212" s="8" t="s">
        <v>211</v>
      </c>
    </row>
    <row r="213" customFormat="false" ht="13.5" hidden="false" customHeight="false" outlineLevel="0" collapsed="false">
      <c r="A213" s="8" t="n">
        <v>45</v>
      </c>
      <c r="B213" s="8" t="s">
        <v>196</v>
      </c>
      <c r="C213" s="8" t="s">
        <v>286</v>
      </c>
      <c r="D213" s="49" t="n">
        <v>22194</v>
      </c>
      <c r="E213" s="49" t="n">
        <v>40633</v>
      </c>
      <c r="F213" s="8" t="n">
        <v>7</v>
      </c>
      <c r="G213" s="8" t="s">
        <v>198</v>
      </c>
      <c r="H213" s="8" t="s">
        <v>194</v>
      </c>
      <c r="I213" s="8" t="s">
        <v>201</v>
      </c>
      <c r="J213" s="47" t="s">
        <v>287</v>
      </c>
      <c r="K213" s="8" t="s">
        <v>211</v>
      </c>
    </row>
    <row r="214" customFormat="false" ht="13.5" hidden="false" customHeight="false" outlineLevel="0" collapsed="false">
      <c r="A214" s="8" t="n">
        <v>45</v>
      </c>
      <c r="B214" s="8" t="s">
        <v>191</v>
      </c>
      <c r="C214" s="8" t="s">
        <v>286</v>
      </c>
      <c r="D214" s="49" t="n">
        <v>22194</v>
      </c>
      <c r="E214" s="49" t="n">
        <v>42242</v>
      </c>
      <c r="F214" s="8" t="n">
        <v>8</v>
      </c>
      <c r="G214" s="8" t="s">
        <v>198</v>
      </c>
      <c r="H214" s="8" t="s">
        <v>194</v>
      </c>
      <c r="I214" s="8" t="s">
        <v>201</v>
      </c>
      <c r="J214" s="47" t="s">
        <v>287</v>
      </c>
      <c r="K214" s="8" t="s">
        <v>211</v>
      </c>
    </row>
    <row r="215" customFormat="false" ht="13.5" hidden="false" customHeight="false" outlineLevel="0" collapsed="false">
      <c r="A215" s="8" t="n">
        <v>45</v>
      </c>
      <c r="B215" s="8" t="s">
        <v>196</v>
      </c>
      <c r="C215" s="8" t="s">
        <v>286</v>
      </c>
      <c r="D215" s="49" t="n">
        <v>22194</v>
      </c>
      <c r="E215" s="49" t="n">
        <v>42242</v>
      </c>
      <c r="F215" s="8" t="n">
        <v>8</v>
      </c>
      <c r="G215" s="8" t="s">
        <v>198</v>
      </c>
      <c r="H215" s="8" t="s">
        <v>194</v>
      </c>
      <c r="I215" s="8" t="s">
        <v>201</v>
      </c>
      <c r="J215" s="47" t="s">
        <v>287</v>
      </c>
      <c r="K215" s="8" t="s">
        <v>211</v>
      </c>
    </row>
    <row r="216" customFormat="false" ht="13.5" hidden="false" customHeight="false" outlineLevel="0" collapsed="false">
      <c r="A216" s="8" t="n">
        <v>45</v>
      </c>
      <c r="B216" s="8" t="s">
        <v>191</v>
      </c>
      <c r="C216" s="8" t="s">
        <v>286</v>
      </c>
      <c r="D216" s="49" t="n">
        <v>22194</v>
      </c>
      <c r="E216" s="49" t="n">
        <v>43026</v>
      </c>
      <c r="F216" s="8" t="n">
        <v>9</v>
      </c>
      <c r="G216" s="8" t="s">
        <v>198</v>
      </c>
      <c r="H216" s="8" t="s">
        <v>194</v>
      </c>
      <c r="I216" s="8" t="s">
        <v>201</v>
      </c>
      <c r="J216" s="47" t="s">
        <v>287</v>
      </c>
      <c r="K216" s="8" t="s">
        <v>211</v>
      </c>
    </row>
    <row r="217" customFormat="false" ht="13.5" hidden="false" customHeight="false" outlineLevel="0" collapsed="false">
      <c r="A217" s="8" t="n">
        <v>45</v>
      </c>
      <c r="B217" s="8" t="s">
        <v>196</v>
      </c>
      <c r="C217" s="8" t="s">
        <v>286</v>
      </c>
      <c r="D217" s="49" t="n">
        <v>22194</v>
      </c>
      <c r="E217" s="49" t="n">
        <v>43026</v>
      </c>
      <c r="F217" s="8" t="n">
        <v>9</v>
      </c>
      <c r="G217" s="8" t="s">
        <v>198</v>
      </c>
      <c r="H217" s="8" t="s">
        <v>194</v>
      </c>
      <c r="I217" s="8" t="s">
        <v>201</v>
      </c>
      <c r="J217" s="47" t="s">
        <v>287</v>
      </c>
      <c r="K217" s="8" t="s">
        <v>211</v>
      </c>
    </row>
    <row r="218" customFormat="false" ht="13.5" hidden="false" customHeight="false" outlineLevel="0" collapsed="false">
      <c r="A218" s="8" t="n">
        <v>46</v>
      </c>
      <c r="B218" s="8" t="s">
        <v>191</v>
      </c>
      <c r="C218" s="8" t="s">
        <v>288</v>
      </c>
      <c r="D218" s="49" t="n">
        <v>29096</v>
      </c>
      <c r="E218" s="49" t="n">
        <v>39809</v>
      </c>
      <c r="F218" s="8" t="n">
        <v>1</v>
      </c>
      <c r="G218" s="8" t="s">
        <v>193</v>
      </c>
      <c r="H218" s="8" t="s">
        <v>194</v>
      </c>
      <c r="I218" s="8" t="s">
        <v>201</v>
      </c>
      <c r="J218" s="47" t="s">
        <v>289</v>
      </c>
      <c r="K218" s="8" t="s">
        <v>211</v>
      </c>
    </row>
    <row r="219" customFormat="false" ht="13.5" hidden="false" customHeight="false" outlineLevel="0" collapsed="false">
      <c r="A219" s="8" t="n">
        <v>46</v>
      </c>
      <c r="B219" s="8" t="s">
        <v>196</v>
      </c>
      <c r="C219" s="8" t="s">
        <v>288</v>
      </c>
      <c r="D219" s="49" t="n">
        <v>29096</v>
      </c>
      <c r="E219" s="49" t="n">
        <v>39809</v>
      </c>
      <c r="F219" s="8" t="n">
        <v>1</v>
      </c>
      <c r="G219" s="8" t="s">
        <v>193</v>
      </c>
      <c r="H219" s="8" t="s">
        <v>194</v>
      </c>
      <c r="I219" s="8" t="s">
        <v>201</v>
      </c>
      <c r="J219" s="47" t="s">
        <v>289</v>
      </c>
      <c r="K219" s="8" t="s">
        <v>211</v>
      </c>
    </row>
    <row r="220" customFormat="false" ht="13.5" hidden="false" customHeight="false" outlineLevel="0" collapsed="false">
      <c r="A220" s="8" t="n">
        <v>46</v>
      </c>
      <c r="B220" s="8" t="s">
        <v>191</v>
      </c>
      <c r="C220" s="8" t="s">
        <v>288</v>
      </c>
      <c r="D220" s="49" t="n">
        <v>29096</v>
      </c>
      <c r="E220" s="49" t="n">
        <v>39949</v>
      </c>
      <c r="F220" s="8" t="n">
        <v>2</v>
      </c>
      <c r="G220" s="8" t="s">
        <v>193</v>
      </c>
      <c r="H220" s="8" t="s">
        <v>194</v>
      </c>
      <c r="I220" s="8" t="s">
        <v>201</v>
      </c>
      <c r="J220" s="47" t="s">
        <v>289</v>
      </c>
      <c r="K220" s="8" t="s">
        <v>211</v>
      </c>
    </row>
    <row r="221" customFormat="false" ht="13.5" hidden="false" customHeight="false" outlineLevel="0" collapsed="false">
      <c r="A221" s="8" t="n">
        <v>46</v>
      </c>
      <c r="B221" s="8" t="s">
        <v>196</v>
      </c>
      <c r="C221" s="8" t="s">
        <v>288</v>
      </c>
      <c r="D221" s="49" t="n">
        <v>29096</v>
      </c>
      <c r="E221" s="49" t="n">
        <v>39949</v>
      </c>
      <c r="F221" s="8" t="n">
        <v>2</v>
      </c>
      <c r="G221" s="8" t="s">
        <v>193</v>
      </c>
      <c r="H221" s="8" t="s">
        <v>194</v>
      </c>
      <c r="I221" s="8" t="s">
        <v>201</v>
      </c>
      <c r="J221" s="47" t="s">
        <v>289</v>
      </c>
      <c r="K221" s="8" t="s">
        <v>211</v>
      </c>
    </row>
    <row r="222" customFormat="false" ht="13.5" hidden="false" customHeight="false" outlineLevel="0" collapsed="false">
      <c r="A222" s="8" t="n">
        <v>46</v>
      </c>
      <c r="B222" s="8" t="s">
        <v>191</v>
      </c>
      <c r="C222" s="8" t="s">
        <v>288</v>
      </c>
      <c r="D222" s="49" t="n">
        <v>29096</v>
      </c>
      <c r="E222" s="49" t="n">
        <v>40574</v>
      </c>
      <c r="F222" s="8" t="n">
        <v>3</v>
      </c>
      <c r="G222" s="8" t="s">
        <v>193</v>
      </c>
      <c r="H222" s="8" t="s">
        <v>194</v>
      </c>
      <c r="I222" s="8" t="s">
        <v>201</v>
      </c>
      <c r="J222" s="47" t="s">
        <v>289</v>
      </c>
      <c r="K222" s="8" t="s">
        <v>211</v>
      </c>
    </row>
    <row r="223" customFormat="false" ht="13.5" hidden="false" customHeight="false" outlineLevel="0" collapsed="false">
      <c r="A223" s="8" t="n">
        <v>46</v>
      </c>
      <c r="B223" s="8" t="s">
        <v>196</v>
      </c>
      <c r="C223" s="8" t="s">
        <v>288</v>
      </c>
      <c r="D223" s="49" t="n">
        <v>29096</v>
      </c>
      <c r="E223" s="49" t="n">
        <v>40574</v>
      </c>
      <c r="F223" s="8" t="n">
        <v>3</v>
      </c>
      <c r="G223" s="8" t="s">
        <v>193</v>
      </c>
      <c r="H223" s="8" t="s">
        <v>194</v>
      </c>
      <c r="I223" s="8" t="s">
        <v>201</v>
      </c>
      <c r="J223" s="47" t="s">
        <v>289</v>
      </c>
      <c r="K223" s="8" t="s">
        <v>211</v>
      </c>
    </row>
    <row r="224" customFormat="false" ht="13.5" hidden="false" customHeight="false" outlineLevel="0" collapsed="false">
      <c r="A224" s="8" t="n">
        <v>46</v>
      </c>
      <c r="B224" s="8" t="s">
        <v>191</v>
      </c>
      <c r="C224" s="8" t="s">
        <v>288</v>
      </c>
      <c r="D224" s="49" t="n">
        <v>29096</v>
      </c>
      <c r="E224" s="49" t="n">
        <v>41197</v>
      </c>
      <c r="F224" s="8" t="n">
        <v>4</v>
      </c>
      <c r="G224" s="8" t="s">
        <v>193</v>
      </c>
      <c r="H224" s="8" t="s">
        <v>194</v>
      </c>
      <c r="I224" s="8" t="s">
        <v>201</v>
      </c>
      <c r="J224" s="47" t="s">
        <v>289</v>
      </c>
      <c r="K224" s="8" t="s">
        <v>211</v>
      </c>
    </row>
    <row r="225" customFormat="false" ht="13.5" hidden="false" customHeight="false" outlineLevel="0" collapsed="false">
      <c r="A225" s="8" t="n">
        <v>46</v>
      </c>
      <c r="B225" s="8" t="s">
        <v>196</v>
      </c>
      <c r="C225" s="8" t="s">
        <v>288</v>
      </c>
      <c r="D225" s="49" t="n">
        <v>29096</v>
      </c>
      <c r="E225" s="49" t="n">
        <v>41197</v>
      </c>
      <c r="F225" s="8" t="n">
        <v>4</v>
      </c>
      <c r="G225" s="8" t="s">
        <v>193</v>
      </c>
      <c r="H225" s="8" t="s">
        <v>194</v>
      </c>
      <c r="I225" s="8" t="s">
        <v>201</v>
      </c>
      <c r="J225" s="47" t="s">
        <v>289</v>
      </c>
      <c r="K225" s="8" t="s">
        <v>211</v>
      </c>
    </row>
    <row r="226" customFormat="false" ht="13.5" hidden="false" customHeight="false" outlineLevel="0" collapsed="false">
      <c r="A226" s="8" t="n">
        <v>46</v>
      </c>
      <c r="B226" s="8" t="s">
        <v>191</v>
      </c>
      <c r="C226" s="8" t="s">
        <v>288</v>
      </c>
      <c r="D226" s="49" t="n">
        <v>29096</v>
      </c>
      <c r="E226" s="49" t="n">
        <v>42047</v>
      </c>
      <c r="F226" s="8" t="n">
        <v>5</v>
      </c>
      <c r="G226" s="8" t="s">
        <v>193</v>
      </c>
      <c r="H226" s="8" t="s">
        <v>194</v>
      </c>
      <c r="I226" s="8" t="s">
        <v>201</v>
      </c>
      <c r="J226" s="47" t="s">
        <v>289</v>
      </c>
      <c r="K226" s="8" t="s">
        <v>211</v>
      </c>
    </row>
    <row r="227" customFormat="false" ht="13.5" hidden="false" customHeight="false" outlineLevel="0" collapsed="false">
      <c r="A227" s="8" t="n">
        <v>46</v>
      </c>
      <c r="B227" s="8" t="s">
        <v>196</v>
      </c>
      <c r="C227" s="8" t="s">
        <v>288</v>
      </c>
      <c r="D227" s="49" t="n">
        <v>29096</v>
      </c>
      <c r="E227" s="49" t="n">
        <v>42047</v>
      </c>
      <c r="F227" s="8" t="n">
        <v>5</v>
      </c>
      <c r="G227" s="8" t="s">
        <v>193</v>
      </c>
      <c r="H227" s="8" t="s">
        <v>194</v>
      </c>
      <c r="I227" s="8" t="s">
        <v>201</v>
      </c>
      <c r="J227" s="47" t="s">
        <v>289</v>
      </c>
      <c r="K227" s="8" t="s">
        <v>211</v>
      </c>
    </row>
    <row r="228" customFormat="false" ht="13.5" hidden="false" customHeight="false" outlineLevel="0" collapsed="false">
      <c r="A228" s="8" t="n">
        <v>46</v>
      </c>
      <c r="B228" s="8" t="s">
        <v>191</v>
      </c>
      <c r="C228" s="8" t="s">
        <v>288</v>
      </c>
      <c r="D228" s="49" t="n">
        <v>29096</v>
      </c>
      <c r="E228" s="49" t="n">
        <v>42314</v>
      </c>
      <c r="F228" s="8" t="n">
        <v>6</v>
      </c>
      <c r="G228" s="8" t="s">
        <v>193</v>
      </c>
      <c r="H228" s="8" t="s">
        <v>194</v>
      </c>
      <c r="I228" s="8" t="s">
        <v>201</v>
      </c>
      <c r="J228" s="47" t="s">
        <v>289</v>
      </c>
      <c r="K228" s="8" t="s">
        <v>211</v>
      </c>
    </row>
    <row r="229" customFormat="false" ht="13.5" hidden="false" customHeight="false" outlineLevel="0" collapsed="false">
      <c r="A229" s="8" t="n">
        <v>46</v>
      </c>
      <c r="B229" s="8" t="s">
        <v>196</v>
      </c>
      <c r="C229" s="8" t="s">
        <v>288</v>
      </c>
      <c r="D229" s="49" t="n">
        <v>29096</v>
      </c>
      <c r="E229" s="49" t="n">
        <v>42314</v>
      </c>
      <c r="F229" s="8" t="n">
        <v>6</v>
      </c>
      <c r="G229" s="8" t="s">
        <v>193</v>
      </c>
      <c r="H229" s="8" t="s">
        <v>194</v>
      </c>
      <c r="I229" s="8" t="s">
        <v>201</v>
      </c>
      <c r="J229" s="47" t="s">
        <v>289</v>
      </c>
      <c r="K229" s="8" t="s">
        <v>211</v>
      </c>
    </row>
    <row r="230" customFormat="false" ht="13.5" hidden="false" customHeight="false" outlineLevel="0" collapsed="false">
      <c r="A230" s="8" t="n">
        <v>46</v>
      </c>
      <c r="B230" s="8" t="s">
        <v>191</v>
      </c>
      <c r="C230" s="8" t="s">
        <v>288</v>
      </c>
      <c r="D230" s="49" t="n">
        <v>29096</v>
      </c>
      <c r="E230" s="49" t="n">
        <v>42807</v>
      </c>
      <c r="F230" s="8" t="n">
        <v>7</v>
      </c>
      <c r="G230" s="8" t="s">
        <v>193</v>
      </c>
      <c r="H230" s="8" t="s">
        <v>194</v>
      </c>
      <c r="I230" s="8" t="s">
        <v>201</v>
      </c>
      <c r="J230" s="47" t="s">
        <v>289</v>
      </c>
      <c r="K230" s="8" t="s">
        <v>211</v>
      </c>
    </row>
    <row r="231" customFormat="false" ht="13.5" hidden="false" customHeight="false" outlineLevel="0" collapsed="false">
      <c r="A231" s="8" t="n">
        <v>46</v>
      </c>
      <c r="B231" s="8" t="s">
        <v>196</v>
      </c>
      <c r="C231" s="8" t="s">
        <v>288</v>
      </c>
      <c r="D231" s="49" t="n">
        <v>29096</v>
      </c>
      <c r="E231" s="49" t="n">
        <v>42807</v>
      </c>
      <c r="F231" s="8" t="n">
        <v>7</v>
      </c>
      <c r="G231" s="8" t="s">
        <v>193</v>
      </c>
      <c r="H231" s="8" t="s">
        <v>194</v>
      </c>
      <c r="I231" s="8" t="s">
        <v>201</v>
      </c>
      <c r="J231" s="47" t="s">
        <v>289</v>
      </c>
      <c r="K231" s="8" t="s">
        <v>211</v>
      </c>
    </row>
    <row r="232" customFormat="false" ht="13.5" hidden="false" customHeight="false" outlineLevel="0" collapsed="false">
      <c r="A232" s="8" t="n">
        <v>47</v>
      </c>
      <c r="B232" s="8" t="s">
        <v>191</v>
      </c>
      <c r="C232" s="8" t="s">
        <v>290</v>
      </c>
      <c r="D232" s="49" t="n">
        <v>33303</v>
      </c>
      <c r="E232" s="49" t="n">
        <v>38784</v>
      </c>
      <c r="F232" s="8" t="n">
        <v>1</v>
      </c>
      <c r="G232" s="8" t="s">
        <v>198</v>
      </c>
      <c r="H232" s="8" t="s">
        <v>194</v>
      </c>
      <c r="I232" s="8" t="s">
        <v>201</v>
      </c>
      <c r="J232" s="47" t="s">
        <v>291</v>
      </c>
      <c r="K232" s="8" t="s">
        <v>211</v>
      </c>
    </row>
    <row r="233" customFormat="false" ht="13.5" hidden="false" customHeight="false" outlineLevel="0" collapsed="false">
      <c r="A233" s="8" t="n">
        <v>47</v>
      </c>
      <c r="B233" s="8" t="s">
        <v>196</v>
      </c>
      <c r="C233" s="8" t="s">
        <v>290</v>
      </c>
      <c r="D233" s="49" t="n">
        <v>33303</v>
      </c>
      <c r="E233" s="49" t="n">
        <v>38784</v>
      </c>
      <c r="F233" s="8" t="n">
        <v>1</v>
      </c>
      <c r="G233" s="8" t="s">
        <v>198</v>
      </c>
      <c r="H233" s="8" t="s">
        <v>194</v>
      </c>
      <c r="I233" s="8" t="s">
        <v>201</v>
      </c>
      <c r="J233" s="47" t="s">
        <v>291</v>
      </c>
      <c r="K233" s="8" t="s">
        <v>211</v>
      </c>
    </row>
    <row r="234" customFormat="false" ht="13.5" hidden="false" customHeight="false" outlineLevel="0" collapsed="false">
      <c r="A234" s="8" t="n">
        <v>47</v>
      </c>
      <c r="B234" s="8" t="s">
        <v>191</v>
      </c>
      <c r="C234" s="8" t="s">
        <v>290</v>
      </c>
      <c r="D234" s="49" t="n">
        <v>33303</v>
      </c>
      <c r="E234" s="49" t="n">
        <v>39405</v>
      </c>
      <c r="F234" s="8" t="n">
        <v>2</v>
      </c>
      <c r="G234" s="8" t="s">
        <v>198</v>
      </c>
      <c r="H234" s="8" t="s">
        <v>194</v>
      </c>
      <c r="I234" s="8" t="s">
        <v>201</v>
      </c>
      <c r="J234" s="47" t="s">
        <v>291</v>
      </c>
      <c r="K234" s="8" t="s">
        <v>211</v>
      </c>
    </row>
    <row r="235" customFormat="false" ht="13.5" hidden="false" customHeight="false" outlineLevel="0" collapsed="false">
      <c r="A235" s="8" t="n">
        <v>47</v>
      </c>
      <c r="B235" s="8" t="s">
        <v>196</v>
      </c>
      <c r="C235" s="8" t="s">
        <v>290</v>
      </c>
      <c r="D235" s="49" t="n">
        <v>33303</v>
      </c>
      <c r="E235" s="49" t="n">
        <v>39405</v>
      </c>
      <c r="F235" s="8" t="n">
        <v>2</v>
      </c>
      <c r="G235" s="8" t="s">
        <v>198</v>
      </c>
      <c r="H235" s="8" t="s">
        <v>194</v>
      </c>
      <c r="I235" s="8" t="s">
        <v>201</v>
      </c>
      <c r="J235" s="47" t="s">
        <v>291</v>
      </c>
      <c r="K235" s="8" t="s">
        <v>211</v>
      </c>
    </row>
    <row r="236" customFormat="false" ht="13.5" hidden="false" customHeight="false" outlineLevel="0" collapsed="false">
      <c r="A236" s="8" t="n">
        <v>47</v>
      </c>
      <c r="B236" s="41" t="s">
        <v>191</v>
      </c>
      <c r="C236" s="8" t="s">
        <v>290</v>
      </c>
      <c r="D236" s="49" t="n">
        <v>33303</v>
      </c>
      <c r="E236" s="49" t="n">
        <v>39575</v>
      </c>
      <c r="F236" s="8" t="n">
        <v>3</v>
      </c>
      <c r="G236" s="8" t="s">
        <v>198</v>
      </c>
      <c r="H236" s="8" t="s">
        <v>194</v>
      </c>
      <c r="I236" s="8" t="s">
        <v>201</v>
      </c>
      <c r="J236" s="47" t="s">
        <v>291</v>
      </c>
      <c r="K236" s="8" t="s">
        <v>211</v>
      </c>
    </row>
    <row r="237" customFormat="false" ht="13.5" hidden="false" customHeight="false" outlineLevel="0" collapsed="false">
      <c r="A237" s="8" t="n">
        <v>47</v>
      </c>
      <c r="B237" s="41" t="s">
        <v>196</v>
      </c>
      <c r="C237" s="8" t="s">
        <v>290</v>
      </c>
      <c r="D237" s="49" t="n">
        <v>33303</v>
      </c>
      <c r="E237" s="49" t="n">
        <v>39575</v>
      </c>
      <c r="F237" s="8" t="n">
        <v>3</v>
      </c>
      <c r="G237" s="8" t="s">
        <v>198</v>
      </c>
      <c r="H237" s="8" t="s">
        <v>194</v>
      </c>
      <c r="I237" s="8" t="s">
        <v>201</v>
      </c>
      <c r="J237" s="47" t="s">
        <v>291</v>
      </c>
      <c r="K237" s="8" t="s">
        <v>211</v>
      </c>
    </row>
    <row r="238" customFormat="false" ht="13.5" hidden="false" customHeight="false" outlineLevel="0" collapsed="false">
      <c r="A238" s="8" t="n">
        <v>47</v>
      </c>
      <c r="B238" s="41" t="s">
        <v>191</v>
      </c>
      <c r="C238" s="8" t="s">
        <v>290</v>
      </c>
      <c r="D238" s="49" t="n">
        <v>33303</v>
      </c>
      <c r="E238" s="49" t="n">
        <v>39945</v>
      </c>
      <c r="F238" s="8" t="n">
        <v>4</v>
      </c>
      <c r="G238" s="8" t="s">
        <v>198</v>
      </c>
      <c r="H238" s="8" t="s">
        <v>194</v>
      </c>
      <c r="I238" s="8" t="s">
        <v>201</v>
      </c>
      <c r="J238" s="47" t="s">
        <v>291</v>
      </c>
      <c r="K238" s="8" t="s">
        <v>211</v>
      </c>
    </row>
    <row r="239" customFormat="false" ht="13.5" hidden="false" customHeight="false" outlineLevel="0" collapsed="false">
      <c r="A239" s="8" t="n">
        <v>47</v>
      </c>
      <c r="B239" s="41" t="s">
        <v>196</v>
      </c>
      <c r="C239" s="8" t="s">
        <v>290</v>
      </c>
      <c r="D239" s="49" t="n">
        <v>33303</v>
      </c>
      <c r="E239" s="49" t="n">
        <v>39945</v>
      </c>
      <c r="F239" s="8" t="n">
        <v>4</v>
      </c>
      <c r="G239" s="8" t="s">
        <v>198</v>
      </c>
      <c r="H239" s="8" t="s">
        <v>194</v>
      </c>
      <c r="I239" s="8" t="s">
        <v>201</v>
      </c>
      <c r="J239" s="47" t="s">
        <v>291</v>
      </c>
      <c r="K239" s="8" t="s">
        <v>211</v>
      </c>
    </row>
    <row r="240" customFormat="false" ht="13.5" hidden="false" customHeight="false" outlineLevel="0" collapsed="false">
      <c r="A240" s="8" t="n">
        <v>47</v>
      </c>
      <c r="B240" s="41" t="s">
        <v>191</v>
      </c>
      <c r="C240" s="8" t="s">
        <v>290</v>
      </c>
      <c r="D240" s="49" t="n">
        <v>33303</v>
      </c>
      <c r="E240" s="49" t="n">
        <v>40669</v>
      </c>
      <c r="F240" s="8" t="n">
        <v>5</v>
      </c>
      <c r="G240" s="8" t="s">
        <v>198</v>
      </c>
      <c r="H240" s="8" t="s">
        <v>194</v>
      </c>
      <c r="I240" s="8" t="s">
        <v>201</v>
      </c>
      <c r="J240" s="47" t="s">
        <v>291</v>
      </c>
      <c r="K240" s="8" t="s">
        <v>211</v>
      </c>
    </row>
    <row r="241" customFormat="false" ht="13.5" hidden="false" customHeight="false" outlineLevel="0" collapsed="false">
      <c r="A241" s="8" t="n">
        <v>47</v>
      </c>
      <c r="B241" s="41" t="s">
        <v>196</v>
      </c>
      <c r="C241" s="8" t="s">
        <v>290</v>
      </c>
      <c r="D241" s="49" t="n">
        <v>33303</v>
      </c>
      <c r="E241" s="49" t="n">
        <v>40669</v>
      </c>
      <c r="F241" s="8" t="n">
        <v>5</v>
      </c>
      <c r="G241" s="8" t="s">
        <v>198</v>
      </c>
      <c r="H241" s="8" t="s">
        <v>194</v>
      </c>
      <c r="I241" s="8" t="s">
        <v>201</v>
      </c>
      <c r="J241" s="47" t="s">
        <v>291</v>
      </c>
      <c r="K241" s="8" t="s">
        <v>211</v>
      </c>
    </row>
    <row r="242" customFormat="false" ht="13.5" hidden="false" customHeight="false" outlineLevel="0" collapsed="false">
      <c r="A242" s="8" t="n">
        <v>47</v>
      </c>
      <c r="B242" s="41" t="s">
        <v>191</v>
      </c>
      <c r="C242" s="8" t="s">
        <v>290</v>
      </c>
      <c r="D242" s="49" t="n">
        <v>33303</v>
      </c>
      <c r="E242" s="49" t="n">
        <v>41038</v>
      </c>
      <c r="F242" s="8" t="n">
        <v>6</v>
      </c>
      <c r="G242" s="8" t="s">
        <v>198</v>
      </c>
      <c r="H242" s="8" t="s">
        <v>194</v>
      </c>
      <c r="I242" s="8" t="s">
        <v>201</v>
      </c>
      <c r="J242" s="47" t="s">
        <v>291</v>
      </c>
      <c r="K242" s="8" t="s">
        <v>211</v>
      </c>
    </row>
    <row r="243" customFormat="false" ht="13.5" hidden="false" customHeight="false" outlineLevel="0" collapsed="false">
      <c r="A243" s="8" t="n">
        <v>47</v>
      </c>
      <c r="B243" s="41" t="s">
        <v>196</v>
      </c>
      <c r="C243" s="8" t="s">
        <v>290</v>
      </c>
      <c r="D243" s="49" t="n">
        <v>33303</v>
      </c>
      <c r="E243" s="49" t="n">
        <v>41038</v>
      </c>
      <c r="F243" s="8" t="n">
        <v>6</v>
      </c>
      <c r="G243" s="8" t="s">
        <v>198</v>
      </c>
      <c r="H243" s="8" t="s">
        <v>194</v>
      </c>
      <c r="I243" s="8" t="s">
        <v>201</v>
      </c>
      <c r="J243" s="47" t="s">
        <v>291</v>
      </c>
      <c r="K243" s="8" t="s">
        <v>211</v>
      </c>
    </row>
    <row r="244" customFormat="false" ht="13.5" hidden="false" customHeight="false" outlineLevel="0" collapsed="false">
      <c r="A244" s="8" t="n">
        <v>47</v>
      </c>
      <c r="B244" s="41" t="s">
        <v>191</v>
      </c>
      <c r="C244" s="8" t="s">
        <v>290</v>
      </c>
      <c r="D244" s="49" t="n">
        <v>33303</v>
      </c>
      <c r="E244" s="49" t="n">
        <v>41736</v>
      </c>
      <c r="F244" s="8" t="n">
        <v>7</v>
      </c>
      <c r="G244" s="8" t="s">
        <v>198</v>
      </c>
      <c r="H244" s="8" t="s">
        <v>194</v>
      </c>
      <c r="I244" s="8" t="s">
        <v>201</v>
      </c>
      <c r="J244" s="47" t="s">
        <v>291</v>
      </c>
      <c r="K244" s="8" t="s">
        <v>211</v>
      </c>
    </row>
    <row r="245" customFormat="false" ht="13.5" hidden="false" customHeight="false" outlineLevel="0" collapsed="false">
      <c r="A245" s="8" t="n">
        <v>47</v>
      </c>
      <c r="B245" s="41" t="s">
        <v>196</v>
      </c>
      <c r="C245" s="8" t="s">
        <v>290</v>
      </c>
      <c r="D245" s="49" t="n">
        <v>33303</v>
      </c>
      <c r="E245" s="49" t="n">
        <v>41736</v>
      </c>
      <c r="F245" s="8" t="n">
        <v>7</v>
      </c>
      <c r="G245" s="8" t="s">
        <v>198</v>
      </c>
      <c r="H245" s="8" t="s">
        <v>194</v>
      </c>
      <c r="I245" s="8" t="s">
        <v>201</v>
      </c>
      <c r="J245" s="47" t="s">
        <v>291</v>
      </c>
      <c r="K245" s="8" t="s">
        <v>211</v>
      </c>
    </row>
    <row r="246" customFormat="false" ht="13.5" hidden="false" customHeight="false" outlineLevel="0" collapsed="false">
      <c r="A246" s="8" t="n">
        <v>47</v>
      </c>
      <c r="B246" s="41" t="s">
        <v>191</v>
      </c>
      <c r="C246" s="8" t="s">
        <v>290</v>
      </c>
      <c r="D246" s="49" t="n">
        <v>33303</v>
      </c>
      <c r="E246" s="49" t="n">
        <v>42671</v>
      </c>
      <c r="F246" s="8" t="n">
        <v>8</v>
      </c>
      <c r="G246" s="8" t="s">
        <v>198</v>
      </c>
      <c r="H246" s="8" t="s">
        <v>194</v>
      </c>
      <c r="I246" s="8" t="s">
        <v>201</v>
      </c>
      <c r="J246" s="47" t="s">
        <v>291</v>
      </c>
      <c r="K246" s="8" t="s">
        <v>211</v>
      </c>
    </row>
    <row r="247" customFormat="false" ht="13.5" hidden="false" customHeight="false" outlineLevel="0" collapsed="false">
      <c r="A247" s="8" t="n">
        <v>47</v>
      </c>
      <c r="B247" s="41" t="s">
        <v>196</v>
      </c>
      <c r="C247" s="8" t="s">
        <v>290</v>
      </c>
      <c r="D247" s="49" t="n">
        <v>33303</v>
      </c>
      <c r="E247" s="49" t="n">
        <v>42671</v>
      </c>
      <c r="F247" s="8" t="n">
        <v>8</v>
      </c>
      <c r="G247" s="8" t="s">
        <v>198</v>
      </c>
      <c r="H247" s="8" t="s">
        <v>194</v>
      </c>
      <c r="I247" s="8" t="s">
        <v>201</v>
      </c>
      <c r="J247" s="47" t="s">
        <v>291</v>
      </c>
      <c r="K247" s="8" t="s">
        <v>211</v>
      </c>
    </row>
    <row r="248" customFormat="false" ht="13.5" hidden="false" customHeight="false" outlineLevel="0" collapsed="false">
      <c r="A248" s="8" t="n">
        <v>47</v>
      </c>
      <c r="B248" s="41" t="s">
        <v>191</v>
      </c>
      <c r="C248" s="8" t="s">
        <v>290</v>
      </c>
      <c r="D248" s="49" t="n">
        <v>33303</v>
      </c>
      <c r="E248" s="49" t="n">
        <v>43396</v>
      </c>
      <c r="F248" s="8" t="n">
        <v>9</v>
      </c>
      <c r="G248" s="8" t="s">
        <v>198</v>
      </c>
      <c r="H248" s="8" t="s">
        <v>194</v>
      </c>
      <c r="I248" s="8" t="s">
        <v>201</v>
      </c>
      <c r="J248" s="47" t="s">
        <v>291</v>
      </c>
      <c r="K248" s="8" t="s">
        <v>211</v>
      </c>
    </row>
    <row r="249" customFormat="false" ht="13.5" hidden="false" customHeight="false" outlineLevel="0" collapsed="false">
      <c r="A249" s="8" t="n">
        <v>47</v>
      </c>
      <c r="B249" s="41" t="s">
        <v>196</v>
      </c>
      <c r="C249" s="8" t="s">
        <v>290</v>
      </c>
      <c r="D249" s="49" t="n">
        <v>33303</v>
      </c>
      <c r="E249" s="49" t="n">
        <v>43396</v>
      </c>
      <c r="F249" s="8" t="n">
        <v>9</v>
      </c>
      <c r="G249" s="8" t="s">
        <v>198</v>
      </c>
      <c r="H249" s="8" t="s">
        <v>194</v>
      </c>
      <c r="I249" s="8" t="s">
        <v>201</v>
      </c>
      <c r="J249" s="47" t="s">
        <v>291</v>
      </c>
      <c r="K249" s="8" t="s">
        <v>211</v>
      </c>
    </row>
    <row r="250" customFormat="false" ht="13.5" hidden="false" customHeight="false" outlineLevel="0" collapsed="false">
      <c r="A250" s="8" t="n">
        <v>47</v>
      </c>
      <c r="B250" s="41" t="s">
        <v>191</v>
      </c>
      <c r="C250" s="8" t="s">
        <v>290</v>
      </c>
      <c r="D250" s="49" t="n">
        <v>33303</v>
      </c>
      <c r="E250" s="49" t="n">
        <v>43871</v>
      </c>
      <c r="F250" s="8" t="n">
        <v>10</v>
      </c>
      <c r="G250" s="8" t="s">
        <v>198</v>
      </c>
      <c r="H250" s="8" t="s">
        <v>194</v>
      </c>
      <c r="I250" s="8" t="s">
        <v>201</v>
      </c>
      <c r="J250" s="47" t="s">
        <v>291</v>
      </c>
      <c r="K250" s="8" t="s">
        <v>211</v>
      </c>
    </row>
    <row r="251" customFormat="false" ht="13.5" hidden="false" customHeight="false" outlineLevel="0" collapsed="false">
      <c r="A251" s="8" t="n">
        <v>47</v>
      </c>
      <c r="B251" s="41" t="s">
        <v>196</v>
      </c>
      <c r="C251" s="8" t="s">
        <v>290</v>
      </c>
      <c r="D251" s="49" t="n">
        <v>33303</v>
      </c>
      <c r="E251" s="49" t="n">
        <v>43871</v>
      </c>
      <c r="F251" s="8" t="n">
        <v>10</v>
      </c>
      <c r="G251" s="8" t="s">
        <v>198</v>
      </c>
      <c r="H251" s="8" t="s">
        <v>194</v>
      </c>
      <c r="I251" s="8" t="s">
        <v>201</v>
      </c>
      <c r="J251" s="47" t="s">
        <v>291</v>
      </c>
      <c r="K251" s="8" t="s">
        <v>211</v>
      </c>
    </row>
    <row r="252" customFormat="false" ht="13.5" hidden="false" customHeight="false" outlineLevel="0" collapsed="false">
      <c r="A252" s="8" t="n">
        <v>48</v>
      </c>
      <c r="B252" s="41" t="s">
        <v>191</v>
      </c>
      <c r="C252" s="8" t="s">
        <v>292</v>
      </c>
      <c r="D252" s="49" t="n">
        <v>35490</v>
      </c>
      <c r="E252" s="49" t="n">
        <v>38044</v>
      </c>
      <c r="F252" s="8" t="n">
        <v>1</v>
      </c>
      <c r="G252" s="8" t="s">
        <v>193</v>
      </c>
      <c r="H252" s="8" t="s">
        <v>194</v>
      </c>
      <c r="I252" s="8" t="s">
        <v>194</v>
      </c>
      <c r="J252" s="47" t="s">
        <v>293</v>
      </c>
      <c r="K252" s="8" t="s">
        <v>211</v>
      </c>
    </row>
    <row r="253" customFormat="false" ht="13.5" hidden="false" customHeight="false" outlineLevel="0" collapsed="false">
      <c r="A253" s="8" t="n">
        <v>48</v>
      </c>
      <c r="B253" s="41" t="s">
        <v>196</v>
      </c>
      <c r="C253" s="8" t="s">
        <v>292</v>
      </c>
      <c r="D253" s="49" t="n">
        <v>35490</v>
      </c>
      <c r="E253" s="49" t="n">
        <v>38044</v>
      </c>
      <c r="F253" s="8" t="n">
        <v>1</v>
      </c>
      <c r="G253" s="8" t="s">
        <v>193</v>
      </c>
      <c r="H253" s="8" t="s">
        <v>194</v>
      </c>
      <c r="I253" s="8" t="s">
        <v>194</v>
      </c>
      <c r="J253" s="47" t="s">
        <v>293</v>
      </c>
      <c r="K253" s="8" t="s">
        <v>211</v>
      </c>
    </row>
    <row r="254" customFormat="false" ht="13.5" hidden="false" customHeight="false" outlineLevel="0" collapsed="false">
      <c r="A254" s="8" t="n">
        <v>48</v>
      </c>
      <c r="B254" s="41" t="s">
        <v>191</v>
      </c>
      <c r="C254" s="8" t="s">
        <v>292</v>
      </c>
      <c r="D254" s="49" t="n">
        <v>35490</v>
      </c>
      <c r="E254" s="49" t="n">
        <v>38237</v>
      </c>
      <c r="F254" s="8" t="n">
        <v>2</v>
      </c>
      <c r="G254" s="8" t="s">
        <v>193</v>
      </c>
      <c r="H254" s="8" t="s">
        <v>194</v>
      </c>
      <c r="I254" s="8" t="s">
        <v>194</v>
      </c>
      <c r="J254" s="47" t="s">
        <v>293</v>
      </c>
      <c r="K254" s="8" t="s">
        <v>211</v>
      </c>
    </row>
    <row r="255" customFormat="false" ht="13.5" hidden="false" customHeight="false" outlineLevel="0" collapsed="false">
      <c r="A255" s="8" t="n">
        <v>48</v>
      </c>
      <c r="B255" s="41" t="s">
        <v>196</v>
      </c>
      <c r="C255" s="8" t="s">
        <v>292</v>
      </c>
      <c r="D255" s="49" t="n">
        <v>35490</v>
      </c>
      <c r="E255" s="49" t="n">
        <v>38237</v>
      </c>
      <c r="F255" s="8" t="n">
        <v>2</v>
      </c>
      <c r="G255" s="8" t="s">
        <v>193</v>
      </c>
      <c r="H255" s="8" t="s">
        <v>194</v>
      </c>
      <c r="I255" s="8" t="s">
        <v>194</v>
      </c>
      <c r="J255" s="47" t="s">
        <v>293</v>
      </c>
      <c r="K255" s="8" t="s">
        <v>211</v>
      </c>
    </row>
    <row r="256" customFormat="false" ht="13.5" hidden="false" customHeight="false" outlineLevel="0" collapsed="false">
      <c r="A256" s="8" t="n">
        <v>48</v>
      </c>
      <c r="B256" s="41" t="s">
        <v>191</v>
      </c>
      <c r="C256" s="8" t="s">
        <v>292</v>
      </c>
      <c r="D256" s="49" t="n">
        <v>35490</v>
      </c>
      <c r="E256" s="49" t="n">
        <v>38429</v>
      </c>
      <c r="F256" s="8" t="n">
        <v>3</v>
      </c>
      <c r="G256" s="8" t="s">
        <v>193</v>
      </c>
      <c r="H256" s="8" t="s">
        <v>194</v>
      </c>
      <c r="I256" s="8" t="s">
        <v>194</v>
      </c>
      <c r="J256" s="47" t="s">
        <v>293</v>
      </c>
      <c r="K256" s="8" t="s">
        <v>211</v>
      </c>
    </row>
    <row r="257" customFormat="false" ht="13.5" hidden="false" customHeight="false" outlineLevel="0" collapsed="false">
      <c r="A257" s="8" t="n">
        <v>48</v>
      </c>
      <c r="B257" s="41" t="s">
        <v>196</v>
      </c>
      <c r="C257" s="8" t="s">
        <v>292</v>
      </c>
      <c r="D257" s="49" t="n">
        <v>35490</v>
      </c>
      <c r="E257" s="49" t="n">
        <v>38429</v>
      </c>
      <c r="F257" s="8" t="n">
        <v>3</v>
      </c>
      <c r="G257" s="8" t="s">
        <v>193</v>
      </c>
      <c r="H257" s="8" t="s">
        <v>194</v>
      </c>
      <c r="I257" s="8" t="s">
        <v>194</v>
      </c>
      <c r="J257" s="47" t="s">
        <v>293</v>
      </c>
      <c r="K257" s="8" t="s">
        <v>211</v>
      </c>
    </row>
    <row r="258" customFormat="false" ht="13.5" hidden="false" customHeight="false" outlineLevel="0" collapsed="false">
      <c r="A258" s="8" t="n">
        <v>48</v>
      </c>
      <c r="B258" s="41" t="s">
        <v>191</v>
      </c>
      <c r="C258" s="8" t="s">
        <v>292</v>
      </c>
      <c r="D258" s="49" t="n">
        <v>35490</v>
      </c>
      <c r="E258" s="49" t="n">
        <v>38682</v>
      </c>
      <c r="F258" s="8" t="n">
        <v>4</v>
      </c>
      <c r="G258" s="8" t="s">
        <v>193</v>
      </c>
      <c r="H258" s="8" t="s">
        <v>194</v>
      </c>
      <c r="I258" s="8" t="s">
        <v>194</v>
      </c>
      <c r="J258" s="47" t="s">
        <v>293</v>
      </c>
      <c r="K258" s="8" t="s">
        <v>211</v>
      </c>
    </row>
    <row r="259" customFormat="false" ht="13.5" hidden="false" customHeight="false" outlineLevel="0" collapsed="false">
      <c r="A259" s="8" t="n">
        <v>48</v>
      </c>
      <c r="B259" s="41" t="s">
        <v>196</v>
      </c>
      <c r="C259" s="8" t="s">
        <v>292</v>
      </c>
      <c r="D259" s="49" t="n">
        <v>35490</v>
      </c>
      <c r="E259" s="49" t="n">
        <v>38682</v>
      </c>
      <c r="F259" s="8" t="n">
        <v>4</v>
      </c>
      <c r="G259" s="8" t="s">
        <v>193</v>
      </c>
      <c r="H259" s="8" t="s">
        <v>194</v>
      </c>
      <c r="I259" s="8" t="s">
        <v>194</v>
      </c>
      <c r="J259" s="47" t="s">
        <v>293</v>
      </c>
      <c r="K259" s="8" t="s">
        <v>211</v>
      </c>
    </row>
    <row r="260" customFormat="false" ht="13.5" hidden="false" customHeight="false" outlineLevel="0" collapsed="false">
      <c r="A260" s="8" t="n">
        <v>48</v>
      </c>
      <c r="B260" s="41" t="s">
        <v>191</v>
      </c>
      <c r="C260" s="8" t="s">
        <v>292</v>
      </c>
      <c r="D260" s="49" t="n">
        <v>35490</v>
      </c>
      <c r="E260" s="49" t="n">
        <v>39501</v>
      </c>
      <c r="F260" s="8" t="n">
        <v>5</v>
      </c>
      <c r="G260" s="8" t="s">
        <v>193</v>
      </c>
      <c r="H260" s="8" t="s">
        <v>194</v>
      </c>
      <c r="I260" s="8" t="s">
        <v>194</v>
      </c>
      <c r="J260" s="47" t="s">
        <v>293</v>
      </c>
      <c r="K260" s="8" t="s">
        <v>211</v>
      </c>
    </row>
    <row r="261" customFormat="false" ht="13.5" hidden="false" customHeight="false" outlineLevel="0" collapsed="false">
      <c r="A261" s="8" t="n">
        <v>48</v>
      </c>
      <c r="B261" s="41" t="s">
        <v>196</v>
      </c>
      <c r="C261" s="8" t="s">
        <v>292</v>
      </c>
      <c r="D261" s="49" t="n">
        <v>35490</v>
      </c>
      <c r="E261" s="49" t="n">
        <v>39501</v>
      </c>
      <c r="F261" s="8" t="n">
        <v>5</v>
      </c>
      <c r="G261" s="8" t="s">
        <v>193</v>
      </c>
      <c r="H261" s="8" t="s">
        <v>194</v>
      </c>
      <c r="I261" s="8" t="s">
        <v>194</v>
      </c>
      <c r="J261" s="47" t="s">
        <v>293</v>
      </c>
      <c r="K261" s="8" t="s">
        <v>211</v>
      </c>
    </row>
    <row r="262" customFormat="false" ht="13.5" hidden="false" customHeight="false" outlineLevel="0" collapsed="false">
      <c r="A262" s="8" t="n">
        <v>48</v>
      </c>
      <c r="B262" s="41" t="s">
        <v>191</v>
      </c>
      <c r="C262" s="8" t="s">
        <v>292</v>
      </c>
      <c r="D262" s="49" t="n">
        <v>35490</v>
      </c>
      <c r="E262" s="49" t="n">
        <v>39732</v>
      </c>
      <c r="F262" s="8" t="n">
        <v>6</v>
      </c>
      <c r="G262" s="8" t="s">
        <v>193</v>
      </c>
      <c r="H262" s="8" t="s">
        <v>194</v>
      </c>
      <c r="I262" s="8" t="s">
        <v>194</v>
      </c>
      <c r="J262" s="47" t="s">
        <v>293</v>
      </c>
      <c r="K262" s="8" t="s">
        <v>211</v>
      </c>
    </row>
    <row r="263" customFormat="false" ht="13.5" hidden="false" customHeight="false" outlineLevel="0" collapsed="false">
      <c r="A263" s="8" t="n">
        <v>48</v>
      </c>
      <c r="B263" s="41" t="s">
        <v>196</v>
      </c>
      <c r="C263" s="8" t="s">
        <v>292</v>
      </c>
      <c r="D263" s="49" t="n">
        <v>35490</v>
      </c>
      <c r="E263" s="49" t="n">
        <v>39732</v>
      </c>
      <c r="F263" s="8" t="n">
        <v>6</v>
      </c>
      <c r="G263" s="8" t="s">
        <v>193</v>
      </c>
      <c r="H263" s="8" t="s">
        <v>194</v>
      </c>
      <c r="I263" s="8" t="s">
        <v>194</v>
      </c>
      <c r="J263" s="47" t="s">
        <v>293</v>
      </c>
      <c r="K263" s="8" t="s">
        <v>211</v>
      </c>
    </row>
    <row r="264" customFormat="false" ht="13.5" hidden="false" customHeight="false" outlineLevel="0" collapsed="false">
      <c r="A264" s="8" t="n">
        <v>48</v>
      </c>
      <c r="B264" s="41" t="s">
        <v>191</v>
      </c>
      <c r="C264" s="8" t="s">
        <v>292</v>
      </c>
      <c r="D264" s="49" t="n">
        <v>35490</v>
      </c>
      <c r="E264" s="49" t="n">
        <v>40820</v>
      </c>
      <c r="F264" s="8" t="n">
        <v>7</v>
      </c>
      <c r="G264" s="8" t="s">
        <v>193</v>
      </c>
      <c r="H264" s="8" t="s">
        <v>194</v>
      </c>
      <c r="I264" s="8" t="s">
        <v>194</v>
      </c>
      <c r="J264" s="47" t="s">
        <v>293</v>
      </c>
      <c r="K264" s="8" t="s">
        <v>211</v>
      </c>
    </row>
    <row r="265" customFormat="false" ht="13.5" hidden="false" customHeight="false" outlineLevel="0" collapsed="false">
      <c r="A265" s="8" t="n">
        <v>48</v>
      </c>
      <c r="B265" s="41" t="s">
        <v>196</v>
      </c>
      <c r="C265" s="8" t="s">
        <v>292</v>
      </c>
      <c r="D265" s="49" t="n">
        <v>35490</v>
      </c>
      <c r="E265" s="49" t="n">
        <v>40820</v>
      </c>
      <c r="F265" s="8" t="n">
        <v>7</v>
      </c>
      <c r="G265" s="8" t="s">
        <v>193</v>
      </c>
      <c r="H265" s="8" t="s">
        <v>194</v>
      </c>
      <c r="I265" s="8" t="s">
        <v>194</v>
      </c>
      <c r="J265" s="47" t="s">
        <v>293</v>
      </c>
      <c r="K265" s="8" t="s">
        <v>211</v>
      </c>
    </row>
    <row r="266" customFormat="false" ht="13.5" hidden="false" customHeight="false" outlineLevel="0" collapsed="false">
      <c r="A266" s="8" t="n">
        <v>48</v>
      </c>
      <c r="B266" s="41" t="s">
        <v>191</v>
      </c>
      <c r="C266" s="8" t="s">
        <v>292</v>
      </c>
      <c r="D266" s="49" t="n">
        <v>35490</v>
      </c>
      <c r="E266" s="49" t="n">
        <v>41080</v>
      </c>
      <c r="F266" s="8" t="n">
        <v>8</v>
      </c>
      <c r="G266" s="8" t="s">
        <v>193</v>
      </c>
      <c r="H266" s="8" t="s">
        <v>194</v>
      </c>
      <c r="I266" s="8" t="s">
        <v>194</v>
      </c>
      <c r="J266" s="47" t="s">
        <v>293</v>
      </c>
      <c r="K266" s="8" t="s">
        <v>211</v>
      </c>
    </row>
    <row r="267" customFormat="false" ht="13.5" hidden="false" customHeight="false" outlineLevel="0" collapsed="false">
      <c r="A267" s="8" t="n">
        <v>48</v>
      </c>
      <c r="B267" s="41" t="s">
        <v>196</v>
      </c>
      <c r="C267" s="8" t="s">
        <v>292</v>
      </c>
      <c r="D267" s="49" t="n">
        <v>35490</v>
      </c>
      <c r="E267" s="49" t="n">
        <v>41080</v>
      </c>
      <c r="F267" s="8" t="n">
        <v>8</v>
      </c>
      <c r="G267" s="8" t="s">
        <v>193</v>
      </c>
      <c r="H267" s="8" t="s">
        <v>194</v>
      </c>
      <c r="I267" s="8" t="s">
        <v>194</v>
      </c>
      <c r="J267" s="47" t="s">
        <v>293</v>
      </c>
      <c r="K267" s="8" t="s">
        <v>211</v>
      </c>
    </row>
    <row r="268" customFormat="false" ht="13.5" hidden="false" customHeight="false" outlineLevel="0" collapsed="false">
      <c r="A268" s="8" t="n">
        <v>48</v>
      </c>
      <c r="B268" s="41" t="s">
        <v>191</v>
      </c>
      <c r="C268" s="8" t="s">
        <v>292</v>
      </c>
      <c r="D268" s="49" t="n">
        <v>35490</v>
      </c>
      <c r="E268" s="49" t="n">
        <v>41470</v>
      </c>
      <c r="F268" s="8" t="n">
        <v>9</v>
      </c>
      <c r="G268" s="8" t="s">
        <v>193</v>
      </c>
      <c r="H268" s="8" t="s">
        <v>194</v>
      </c>
      <c r="I268" s="8" t="s">
        <v>194</v>
      </c>
      <c r="J268" s="47" t="s">
        <v>293</v>
      </c>
      <c r="K268" s="8" t="s">
        <v>211</v>
      </c>
    </row>
    <row r="269" customFormat="false" ht="13.5" hidden="false" customHeight="false" outlineLevel="0" collapsed="false">
      <c r="A269" s="8" t="n">
        <v>48</v>
      </c>
      <c r="B269" s="41" t="s">
        <v>196</v>
      </c>
      <c r="C269" s="8" t="s">
        <v>292</v>
      </c>
      <c r="D269" s="49" t="n">
        <v>35490</v>
      </c>
      <c r="E269" s="49" t="n">
        <v>41470</v>
      </c>
      <c r="F269" s="8" t="n">
        <v>9</v>
      </c>
      <c r="G269" s="8" t="s">
        <v>193</v>
      </c>
      <c r="H269" s="8" t="s">
        <v>194</v>
      </c>
      <c r="I269" s="8" t="s">
        <v>194</v>
      </c>
      <c r="J269" s="47" t="s">
        <v>293</v>
      </c>
      <c r="K269" s="8" t="s">
        <v>211</v>
      </c>
    </row>
    <row r="270" customFormat="false" ht="13.5" hidden="false" customHeight="false" outlineLevel="0" collapsed="false">
      <c r="A270" s="8" t="n">
        <v>48</v>
      </c>
      <c r="B270" s="41" t="s">
        <v>191</v>
      </c>
      <c r="C270" s="8" t="s">
        <v>292</v>
      </c>
      <c r="D270" s="49" t="n">
        <v>35490</v>
      </c>
      <c r="E270" s="49" t="n">
        <v>41830</v>
      </c>
      <c r="F270" s="8" t="n">
        <v>10</v>
      </c>
      <c r="G270" s="8" t="s">
        <v>193</v>
      </c>
      <c r="H270" s="8" t="s">
        <v>194</v>
      </c>
      <c r="I270" s="8" t="s">
        <v>194</v>
      </c>
      <c r="J270" s="47" t="s">
        <v>293</v>
      </c>
      <c r="K270" s="8" t="s">
        <v>211</v>
      </c>
    </row>
    <row r="271" customFormat="false" ht="13.5" hidden="false" customHeight="false" outlineLevel="0" collapsed="false">
      <c r="A271" s="8" t="n">
        <v>48</v>
      </c>
      <c r="B271" s="41" t="s">
        <v>196</v>
      </c>
      <c r="C271" s="8" t="s">
        <v>292</v>
      </c>
      <c r="D271" s="49" t="n">
        <v>35490</v>
      </c>
      <c r="E271" s="49" t="n">
        <v>41830</v>
      </c>
      <c r="F271" s="8" t="n">
        <v>10</v>
      </c>
      <c r="G271" s="8" t="s">
        <v>193</v>
      </c>
      <c r="H271" s="8" t="s">
        <v>194</v>
      </c>
      <c r="I271" s="8" t="s">
        <v>194</v>
      </c>
      <c r="J271" s="47" t="s">
        <v>293</v>
      </c>
      <c r="K271" s="8" t="s">
        <v>211</v>
      </c>
    </row>
    <row r="272" customFormat="false" ht="13.5" hidden="false" customHeight="false" outlineLevel="0" collapsed="false">
      <c r="A272" s="8" t="n">
        <v>48</v>
      </c>
      <c r="B272" s="41" t="s">
        <v>191</v>
      </c>
      <c r="C272" s="8" t="s">
        <v>292</v>
      </c>
      <c r="D272" s="49" t="n">
        <v>35490</v>
      </c>
      <c r="E272" s="49" t="n">
        <v>41902</v>
      </c>
      <c r="F272" s="8" t="n">
        <v>11</v>
      </c>
      <c r="G272" s="8" t="s">
        <v>193</v>
      </c>
      <c r="H272" s="8" t="s">
        <v>194</v>
      </c>
      <c r="I272" s="8" t="s">
        <v>194</v>
      </c>
      <c r="J272" s="47" t="s">
        <v>293</v>
      </c>
      <c r="K272" s="8" t="s">
        <v>211</v>
      </c>
    </row>
    <row r="273" customFormat="false" ht="13.5" hidden="false" customHeight="false" outlineLevel="0" collapsed="false">
      <c r="A273" s="8" t="n">
        <v>48</v>
      </c>
      <c r="B273" s="41" t="s">
        <v>196</v>
      </c>
      <c r="C273" s="8" t="s">
        <v>292</v>
      </c>
      <c r="D273" s="49" t="n">
        <v>35490</v>
      </c>
      <c r="E273" s="49" t="n">
        <v>41902</v>
      </c>
      <c r="F273" s="8" t="n">
        <v>11</v>
      </c>
      <c r="G273" s="8" t="s">
        <v>193</v>
      </c>
      <c r="H273" s="8" t="s">
        <v>194</v>
      </c>
      <c r="I273" s="8" t="s">
        <v>194</v>
      </c>
      <c r="J273" s="47" t="s">
        <v>293</v>
      </c>
      <c r="K273" s="8" t="s">
        <v>211</v>
      </c>
    </row>
    <row r="274" customFormat="false" ht="13.5" hidden="false" customHeight="false" outlineLevel="0" collapsed="false">
      <c r="A274" s="8" t="n">
        <v>48</v>
      </c>
      <c r="B274" s="41" t="s">
        <v>191</v>
      </c>
      <c r="C274" s="41" t="s">
        <v>292</v>
      </c>
      <c r="D274" s="50" t="n">
        <v>35490</v>
      </c>
      <c r="E274" s="49" t="n">
        <v>42692</v>
      </c>
      <c r="F274" s="8" t="n">
        <v>12</v>
      </c>
      <c r="G274" s="8" t="s">
        <v>193</v>
      </c>
      <c r="H274" s="8" t="s">
        <v>194</v>
      </c>
      <c r="I274" s="8" t="s">
        <v>194</v>
      </c>
      <c r="J274" s="47" t="s">
        <v>293</v>
      </c>
      <c r="K274" s="8" t="s">
        <v>211</v>
      </c>
    </row>
    <row r="275" customFormat="false" ht="13.5" hidden="false" customHeight="false" outlineLevel="0" collapsed="false">
      <c r="A275" s="8" t="n">
        <v>48</v>
      </c>
      <c r="B275" s="41" t="s">
        <v>196</v>
      </c>
      <c r="C275" s="41" t="s">
        <v>292</v>
      </c>
      <c r="D275" s="50" t="n">
        <v>35490</v>
      </c>
      <c r="E275" s="49" t="n">
        <v>42692</v>
      </c>
      <c r="F275" s="8" t="n">
        <v>12</v>
      </c>
      <c r="G275" s="8" t="s">
        <v>193</v>
      </c>
      <c r="H275" s="8" t="s">
        <v>194</v>
      </c>
      <c r="I275" s="8" t="s">
        <v>194</v>
      </c>
      <c r="J275" s="47" t="s">
        <v>293</v>
      </c>
      <c r="K275" s="8" t="s">
        <v>211</v>
      </c>
    </row>
    <row r="276" customFormat="false" ht="13.5" hidden="false" customHeight="false" outlineLevel="0" collapsed="false">
      <c r="A276" s="8" t="n">
        <v>48</v>
      </c>
      <c r="B276" s="41" t="s">
        <v>191</v>
      </c>
      <c r="C276" s="41" t="s">
        <v>292</v>
      </c>
      <c r="D276" s="50" t="n">
        <v>35490</v>
      </c>
      <c r="E276" s="49" t="n">
        <v>43152</v>
      </c>
      <c r="F276" s="8" t="n">
        <v>13</v>
      </c>
      <c r="G276" s="8" t="s">
        <v>193</v>
      </c>
      <c r="H276" s="8" t="s">
        <v>194</v>
      </c>
      <c r="I276" s="8" t="s">
        <v>194</v>
      </c>
      <c r="J276" s="47" t="s">
        <v>293</v>
      </c>
      <c r="K276" s="8" t="s">
        <v>211</v>
      </c>
    </row>
    <row r="277" customFormat="false" ht="13.5" hidden="false" customHeight="false" outlineLevel="0" collapsed="false">
      <c r="A277" s="8" t="n">
        <v>48</v>
      </c>
      <c r="B277" s="41" t="s">
        <v>196</v>
      </c>
      <c r="C277" s="41" t="s">
        <v>292</v>
      </c>
      <c r="D277" s="50" t="n">
        <v>35490</v>
      </c>
      <c r="E277" s="49" t="n">
        <v>43152</v>
      </c>
      <c r="F277" s="8" t="n">
        <v>13</v>
      </c>
      <c r="G277" s="8" t="s">
        <v>193</v>
      </c>
      <c r="H277" s="8" t="s">
        <v>194</v>
      </c>
      <c r="I277" s="8" t="s">
        <v>194</v>
      </c>
      <c r="J277" s="47" t="s">
        <v>293</v>
      </c>
      <c r="K277" s="8" t="s">
        <v>211</v>
      </c>
    </row>
    <row r="278" customFormat="false" ht="13.5" hidden="false" customHeight="false" outlineLevel="0" collapsed="false">
      <c r="A278" s="8" t="n">
        <v>48</v>
      </c>
      <c r="B278" s="41" t="s">
        <v>191</v>
      </c>
      <c r="C278" s="41" t="s">
        <v>292</v>
      </c>
      <c r="D278" s="50" t="n">
        <v>35490</v>
      </c>
      <c r="E278" s="49" t="n">
        <v>44082</v>
      </c>
      <c r="F278" s="8" t="n">
        <v>14</v>
      </c>
      <c r="G278" s="8" t="s">
        <v>193</v>
      </c>
      <c r="H278" s="8" t="s">
        <v>194</v>
      </c>
      <c r="I278" s="8" t="s">
        <v>194</v>
      </c>
      <c r="J278" s="47" t="s">
        <v>293</v>
      </c>
      <c r="K278" s="8" t="s">
        <v>211</v>
      </c>
    </row>
    <row r="279" customFormat="false" ht="13.5" hidden="false" customHeight="false" outlineLevel="0" collapsed="false">
      <c r="A279" s="8" t="n">
        <v>48</v>
      </c>
      <c r="B279" s="41" t="s">
        <v>196</v>
      </c>
      <c r="C279" s="41" t="s">
        <v>292</v>
      </c>
      <c r="D279" s="50" t="n">
        <v>35490</v>
      </c>
      <c r="E279" s="49" t="n">
        <v>44082</v>
      </c>
      <c r="F279" s="8" t="n">
        <v>14</v>
      </c>
      <c r="G279" s="8" t="s">
        <v>193</v>
      </c>
      <c r="H279" s="8" t="s">
        <v>194</v>
      </c>
      <c r="I279" s="8" t="s">
        <v>194</v>
      </c>
      <c r="J279" s="47" t="s">
        <v>293</v>
      </c>
      <c r="K279" s="8" t="s">
        <v>211</v>
      </c>
    </row>
    <row r="280" customFormat="false" ht="13.5" hidden="false" customHeight="false" outlineLevel="0" collapsed="false">
      <c r="A280" s="8" t="n">
        <v>49</v>
      </c>
      <c r="B280" s="41" t="s">
        <v>191</v>
      </c>
      <c r="C280" s="41" t="s">
        <v>294</v>
      </c>
      <c r="D280" s="49" t="n">
        <v>30888</v>
      </c>
      <c r="E280" s="49" t="n">
        <v>41907</v>
      </c>
      <c r="F280" s="8" t="n">
        <v>1</v>
      </c>
      <c r="G280" s="8" t="s">
        <v>198</v>
      </c>
      <c r="H280" s="8" t="s">
        <v>194</v>
      </c>
      <c r="I280" s="8" t="s">
        <v>194</v>
      </c>
      <c r="J280" s="47" t="s">
        <v>295</v>
      </c>
      <c r="K280" s="8" t="s">
        <v>211</v>
      </c>
    </row>
    <row r="281" customFormat="false" ht="13.5" hidden="false" customHeight="false" outlineLevel="0" collapsed="false">
      <c r="A281" s="8" t="n">
        <v>49</v>
      </c>
      <c r="B281" s="41" t="s">
        <v>196</v>
      </c>
      <c r="C281" s="41" t="s">
        <v>294</v>
      </c>
      <c r="D281" s="49" t="n">
        <v>30888</v>
      </c>
      <c r="E281" s="49" t="n">
        <v>41907</v>
      </c>
      <c r="F281" s="8" t="n">
        <v>1</v>
      </c>
      <c r="G281" s="8" t="s">
        <v>198</v>
      </c>
      <c r="H281" s="8" t="s">
        <v>194</v>
      </c>
      <c r="I281" s="8" t="s">
        <v>194</v>
      </c>
      <c r="J281" s="47" t="s">
        <v>295</v>
      </c>
      <c r="K281" s="8" t="s">
        <v>211</v>
      </c>
    </row>
    <row r="282" customFormat="false" ht="13.5" hidden="false" customHeight="false" outlineLevel="0" collapsed="false">
      <c r="A282" s="8" t="n">
        <v>49</v>
      </c>
      <c r="B282" s="41" t="s">
        <v>191</v>
      </c>
      <c r="C282" s="41" t="s">
        <v>294</v>
      </c>
      <c r="D282" s="49" t="n">
        <v>30888</v>
      </c>
      <c r="E282" s="49" t="n">
        <v>42926</v>
      </c>
      <c r="F282" s="8" t="n">
        <v>2</v>
      </c>
      <c r="G282" s="8" t="s">
        <v>198</v>
      </c>
      <c r="H282" s="8" t="s">
        <v>194</v>
      </c>
      <c r="I282" s="8" t="s">
        <v>194</v>
      </c>
      <c r="J282" s="47" t="s">
        <v>295</v>
      </c>
      <c r="K282" s="8" t="s">
        <v>211</v>
      </c>
    </row>
    <row r="283" customFormat="false" ht="13.5" hidden="false" customHeight="false" outlineLevel="0" collapsed="false">
      <c r="A283" s="8" t="n">
        <v>49</v>
      </c>
      <c r="B283" s="41" t="s">
        <v>196</v>
      </c>
      <c r="C283" s="41" t="s">
        <v>294</v>
      </c>
      <c r="D283" s="49" t="n">
        <v>30888</v>
      </c>
      <c r="E283" s="49" t="n">
        <v>42926</v>
      </c>
      <c r="F283" s="8" t="n">
        <v>2</v>
      </c>
      <c r="G283" s="8" t="s">
        <v>198</v>
      </c>
      <c r="H283" s="8" t="s">
        <v>194</v>
      </c>
      <c r="I283" s="8" t="s">
        <v>194</v>
      </c>
      <c r="J283" s="47" t="s">
        <v>295</v>
      </c>
      <c r="K283" s="8" t="s">
        <v>211</v>
      </c>
    </row>
    <row r="284" customFormat="false" ht="13.5" hidden="false" customHeight="false" outlineLevel="0" collapsed="false">
      <c r="A284" s="8" t="n">
        <v>50</v>
      </c>
      <c r="B284" s="41" t="s">
        <v>191</v>
      </c>
      <c r="C284" s="41" t="s">
        <v>296</v>
      </c>
      <c r="D284" s="49" t="n">
        <v>31666</v>
      </c>
      <c r="E284" s="49" t="n">
        <v>41830</v>
      </c>
      <c r="F284" s="8" t="n">
        <v>1</v>
      </c>
      <c r="G284" s="8" t="s">
        <v>193</v>
      </c>
      <c r="H284" s="8" t="s">
        <v>194</v>
      </c>
      <c r="I284" s="8" t="s">
        <v>194</v>
      </c>
      <c r="J284" s="47" t="s">
        <v>297</v>
      </c>
      <c r="K284" s="8" t="s">
        <v>211</v>
      </c>
    </row>
    <row r="285" customFormat="false" ht="13.5" hidden="false" customHeight="false" outlineLevel="0" collapsed="false">
      <c r="A285" s="8" t="n">
        <v>50</v>
      </c>
      <c r="B285" s="41" t="s">
        <v>196</v>
      </c>
      <c r="C285" s="41" t="s">
        <v>296</v>
      </c>
      <c r="D285" s="49" t="n">
        <v>31666</v>
      </c>
      <c r="E285" s="49" t="n">
        <v>41830</v>
      </c>
      <c r="F285" s="8" t="n">
        <v>1</v>
      </c>
      <c r="G285" s="8" t="s">
        <v>193</v>
      </c>
      <c r="H285" s="8" t="s">
        <v>194</v>
      </c>
      <c r="I285" s="8" t="s">
        <v>194</v>
      </c>
      <c r="J285" s="47" t="s">
        <v>297</v>
      </c>
      <c r="K285" s="8" t="s">
        <v>211</v>
      </c>
    </row>
    <row r="286" customFormat="false" ht="13.5" hidden="false" customHeight="false" outlineLevel="0" collapsed="false">
      <c r="A286" s="8" t="n">
        <v>50</v>
      </c>
      <c r="B286" s="41" t="s">
        <v>191</v>
      </c>
      <c r="C286" s="41" t="s">
        <v>296</v>
      </c>
      <c r="D286" s="49" t="n">
        <v>31666</v>
      </c>
      <c r="E286" s="49" t="n">
        <v>42472</v>
      </c>
      <c r="F286" s="8" t="n">
        <v>2</v>
      </c>
      <c r="G286" s="8" t="s">
        <v>193</v>
      </c>
      <c r="H286" s="8" t="s">
        <v>194</v>
      </c>
      <c r="I286" s="8" t="s">
        <v>194</v>
      </c>
      <c r="J286" s="47" t="s">
        <v>297</v>
      </c>
      <c r="K286" s="8" t="s">
        <v>211</v>
      </c>
    </row>
    <row r="287" customFormat="false" ht="13.5" hidden="false" customHeight="false" outlineLevel="0" collapsed="false">
      <c r="A287" s="8" t="n">
        <v>50</v>
      </c>
      <c r="B287" s="41" t="s">
        <v>196</v>
      </c>
      <c r="C287" s="41" t="s">
        <v>296</v>
      </c>
      <c r="D287" s="49" t="n">
        <v>31666</v>
      </c>
      <c r="E287" s="49" t="n">
        <v>42472</v>
      </c>
      <c r="F287" s="8" t="n">
        <v>2</v>
      </c>
      <c r="G287" s="8" t="s">
        <v>193</v>
      </c>
      <c r="H287" s="8" t="s">
        <v>194</v>
      </c>
      <c r="I287" s="8" t="s">
        <v>194</v>
      </c>
      <c r="J287" s="47" t="s">
        <v>297</v>
      </c>
      <c r="K287" s="8" t="s">
        <v>211</v>
      </c>
    </row>
    <row r="288" customFormat="false" ht="13.5" hidden="false" customHeight="false" outlineLevel="0" collapsed="false">
      <c r="A288" s="8" t="n">
        <v>50</v>
      </c>
      <c r="B288" s="41" t="s">
        <v>191</v>
      </c>
      <c r="C288" s="41" t="s">
        <v>296</v>
      </c>
      <c r="D288" s="49" t="n">
        <v>31666</v>
      </c>
      <c r="E288" s="49" t="n">
        <v>43070</v>
      </c>
      <c r="F288" s="8" t="n">
        <v>3</v>
      </c>
      <c r="G288" s="8" t="s">
        <v>193</v>
      </c>
      <c r="H288" s="8" t="s">
        <v>194</v>
      </c>
      <c r="I288" s="8" t="s">
        <v>194</v>
      </c>
      <c r="J288" s="47" t="s">
        <v>297</v>
      </c>
      <c r="K288" s="8" t="s">
        <v>211</v>
      </c>
    </row>
    <row r="289" customFormat="false" ht="13.5" hidden="false" customHeight="false" outlineLevel="0" collapsed="false">
      <c r="A289" s="8" t="n">
        <v>50</v>
      </c>
      <c r="B289" s="41" t="s">
        <v>196</v>
      </c>
      <c r="C289" s="41" t="s">
        <v>296</v>
      </c>
      <c r="D289" s="49" t="n">
        <v>31666</v>
      </c>
      <c r="E289" s="49" t="n">
        <v>43070</v>
      </c>
      <c r="F289" s="8" t="n">
        <v>3</v>
      </c>
      <c r="G289" s="8" t="s">
        <v>193</v>
      </c>
      <c r="H289" s="8" t="s">
        <v>194</v>
      </c>
      <c r="I289" s="8" t="s">
        <v>194</v>
      </c>
      <c r="J289" s="47" t="s">
        <v>297</v>
      </c>
      <c r="K289" s="8" t="s">
        <v>211</v>
      </c>
    </row>
    <row r="290" customFormat="false" ht="13.5" hidden="false" customHeight="false" outlineLevel="0" collapsed="false">
      <c r="A290" s="8" t="n">
        <v>51</v>
      </c>
      <c r="B290" s="41" t="s">
        <v>191</v>
      </c>
      <c r="C290" s="41" t="s">
        <v>298</v>
      </c>
      <c r="D290" s="49" t="n">
        <v>28238</v>
      </c>
      <c r="E290" s="49" t="n">
        <v>42549</v>
      </c>
      <c r="F290" s="8" t="n">
        <v>1</v>
      </c>
      <c r="G290" s="8" t="s">
        <v>193</v>
      </c>
      <c r="H290" s="8" t="s">
        <v>194</v>
      </c>
      <c r="I290" s="8" t="s">
        <v>201</v>
      </c>
      <c r="J290" s="47" t="s">
        <v>299</v>
      </c>
      <c r="K290" s="8" t="s">
        <v>211</v>
      </c>
    </row>
    <row r="291" customFormat="false" ht="13.5" hidden="false" customHeight="false" outlineLevel="0" collapsed="false">
      <c r="A291" s="8" t="n">
        <v>51</v>
      </c>
      <c r="B291" s="41" t="s">
        <v>196</v>
      </c>
      <c r="C291" s="41" t="s">
        <v>298</v>
      </c>
      <c r="D291" s="49" t="n">
        <v>28238</v>
      </c>
      <c r="E291" s="49" t="n">
        <v>42549</v>
      </c>
      <c r="F291" s="8" t="n">
        <v>1</v>
      </c>
      <c r="G291" s="8" t="s">
        <v>193</v>
      </c>
      <c r="H291" s="8" t="s">
        <v>194</v>
      </c>
      <c r="I291" s="8" t="s">
        <v>201</v>
      </c>
      <c r="J291" s="47" t="s">
        <v>299</v>
      </c>
      <c r="K291" s="8" t="s">
        <v>211</v>
      </c>
    </row>
    <row r="292" customFormat="false" ht="13.5" hidden="false" customHeight="false" outlineLevel="0" collapsed="false">
      <c r="A292" s="8" t="n">
        <v>51</v>
      </c>
      <c r="B292" s="41" t="s">
        <v>191</v>
      </c>
      <c r="C292" s="41" t="s">
        <v>298</v>
      </c>
      <c r="D292" s="49" t="n">
        <v>28238</v>
      </c>
      <c r="E292" s="49" t="n">
        <v>43726</v>
      </c>
      <c r="F292" s="8" t="n">
        <v>2</v>
      </c>
      <c r="G292" s="8" t="s">
        <v>193</v>
      </c>
      <c r="H292" s="8" t="s">
        <v>194</v>
      </c>
      <c r="I292" s="8" t="s">
        <v>201</v>
      </c>
      <c r="J292" s="47" t="s">
        <v>299</v>
      </c>
      <c r="K292" s="8" t="s">
        <v>211</v>
      </c>
    </row>
    <row r="293" customFormat="false" ht="13.5" hidden="false" customHeight="false" outlineLevel="0" collapsed="false">
      <c r="A293" s="8" t="n">
        <v>51</v>
      </c>
      <c r="B293" s="41" t="s">
        <v>196</v>
      </c>
      <c r="C293" s="41" t="s">
        <v>298</v>
      </c>
      <c r="D293" s="49" t="n">
        <v>28238</v>
      </c>
      <c r="E293" s="49" t="n">
        <v>43726</v>
      </c>
      <c r="F293" s="8" t="n">
        <v>2</v>
      </c>
      <c r="G293" s="8" t="s">
        <v>193</v>
      </c>
      <c r="H293" s="8" t="s">
        <v>194</v>
      </c>
      <c r="I293" s="8" t="s">
        <v>201</v>
      </c>
      <c r="J293" s="47" t="s">
        <v>299</v>
      </c>
      <c r="K293" s="8" t="s">
        <v>211</v>
      </c>
    </row>
    <row r="294" customFormat="false" ht="13.5" hidden="false" customHeight="false" outlineLevel="0" collapsed="false">
      <c r="A294" s="8" t="n">
        <v>52</v>
      </c>
      <c r="B294" s="41" t="s">
        <v>191</v>
      </c>
      <c r="C294" s="41" t="s">
        <v>300</v>
      </c>
      <c r="D294" s="49" t="n">
        <v>32499</v>
      </c>
      <c r="E294" s="49" t="n">
        <v>41828</v>
      </c>
      <c r="F294" s="8" t="n">
        <v>1</v>
      </c>
      <c r="G294" s="8" t="s">
        <v>193</v>
      </c>
      <c r="H294" s="8" t="s">
        <v>194</v>
      </c>
      <c r="I294" s="8" t="s">
        <v>194</v>
      </c>
      <c r="J294" s="47" t="s">
        <v>301</v>
      </c>
      <c r="K294" s="8" t="s">
        <v>211</v>
      </c>
    </row>
    <row r="295" customFormat="false" ht="13.5" hidden="false" customHeight="false" outlineLevel="0" collapsed="false">
      <c r="A295" s="8" t="n">
        <v>52</v>
      </c>
      <c r="B295" s="41" t="s">
        <v>196</v>
      </c>
      <c r="C295" s="41" t="s">
        <v>300</v>
      </c>
      <c r="D295" s="49" t="n">
        <v>32499</v>
      </c>
      <c r="E295" s="49" t="n">
        <v>41828</v>
      </c>
      <c r="F295" s="8" t="n">
        <v>1</v>
      </c>
      <c r="G295" s="8" t="s">
        <v>193</v>
      </c>
      <c r="H295" s="8" t="s">
        <v>194</v>
      </c>
      <c r="I295" s="8" t="s">
        <v>194</v>
      </c>
      <c r="J295" s="47" t="s">
        <v>301</v>
      </c>
      <c r="K295" s="8" t="s">
        <v>211</v>
      </c>
    </row>
    <row r="296" customFormat="false" ht="13.5" hidden="false" customHeight="false" outlineLevel="0" collapsed="false">
      <c r="A296" s="8" t="n">
        <v>52</v>
      </c>
      <c r="B296" s="41" t="s">
        <v>191</v>
      </c>
      <c r="C296" s="41" t="s">
        <v>300</v>
      </c>
      <c r="D296" s="49" t="n">
        <v>32499</v>
      </c>
      <c r="E296" s="49" t="n">
        <v>42341</v>
      </c>
      <c r="F296" s="8" t="n">
        <v>2</v>
      </c>
      <c r="G296" s="8" t="s">
        <v>193</v>
      </c>
      <c r="H296" s="8" t="s">
        <v>194</v>
      </c>
      <c r="I296" s="8" t="s">
        <v>194</v>
      </c>
      <c r="J296" s="47" t="s">
        <v>301</v>
      </c>
      <c r="K296" s="8" t="s">
        <v>211</v>
      </c>
    </row>
    <row r="297" customFormat="false" ht="13.5" hidden="false" customHeight="false" outlineLevel="0" collapsed="false">
      <c r="A297" s="8" t="n">
        <v>52</v>
      </c>
      <c r="B297" s="41" t="s">
        <v>196</v>
      </c>
      <c r="C297" s="41" t="s">
        <v>300</v>
      </c>
      <c r="D297" s="49" t="n">
        <v>32499</v>
      </c>
      <c r="E297" s="49" t="n">
        <v>42341</v>
      </c>
      <c r="F297" s="8" t="n">
        <v>2</v>
      </c>
      <c r="G297" s="8" t="s">
        <v>193</v>
      </c>
      <c r="H297" s="8" t="s">
        <v>194</v>
      </c>
      <c r="I297" s="8" t="s">
        <v>194</v>
      </c>
      <c r="J297" s="47" t="s">
        <v>301</v>
      </c>
      <c r="K297" s="8" t="s">
        <v>211</v>
      </c>
    </row>
    <row r="298" customFormat="false" ht="13.5" hidden="false" customHeight="false" outlineLevel="0" collapsed="false">
      <c r="A298" s="8" t="n">
        <v>52</v>
      </c>
      <c r="B298" s="41" t="s">
        <v>191</v>
      </c>
      <c r="C298" s="41" t="s">
        <v>300</v>
      </c>
      <c r="D298" s="49" t="n">
        <v>32499</v>
      </c>
      <c r="E298" s="49" t="n">
        <v>42798</v>
      </c>
      <c r="F298" s="8" t="n">
        <v>3</v>
      </c>
      <c r="G298" s="8" t="s">
        <v>193</v>
      </c>
      <c r="H298" s="8" t="s">
        <v>194</v>
      </c>
      <c r="I298" s="8" t="s">
        <v>194</v>
      </c>
      <c r="J298" s="47" t="s">
        <v>301</v>
      </c>
      <c r="K298" s="8" t="s">
        <v>211</v>
      </c>
    </row>
    <row r="299" customFormat="false" ht="13.5" hidden="false" customHeight="false" outlineLevel="0" collapsed="false">
      <c r="A299" s="8" t="n">
        <v>52</v>
      </c>
      <c r="B299" s="41" t="s">
        <v>196</v>
      </c>
      <c r="C299" s="41" t="s">
        <v>300</v>
      </c>
      <c r="D299" s="49" t="n">
        <v>32499</v>
      </c>
      <c r="E299" s="49" t="n">
        <v>42798</v>
      </c>
      <c r="F299" s="8" t="n">
        <v>3</v>
      </c>
      <c r="G299" s="8" t="s">
        <v>193</v>
      </c>
      <c r="H299" s="8" t="s">
        <v>194</v>
      </c>
      <c r="I299" s="8" t="s">
        <v>194</v>
      </c>
      <c r="J299" s="47" t="s">
        <v>301</v>
      </c>
      <c r="K299" s="8" t="s">
        <v>211</v>
      </c>
    </row>
    <row r="300" customFormat="false" ht="13.5" hidden="false" customHeight="false" outlineLevel="0" collapsed="false">
      <c r="A300" s="8" t="n">
        <v>53</v>
      </c>
      <c r="B300" s="41" t="s">
        <v>191</v>
      </c>
      <c r="C300" s="41" t="s">
        <v>302</v>
      </c>
      <c r="D300" s="49" t="n">
        <v>37943</v>
      </c>
      <c r="E300" s="49" t="n">
        <v>37943</v>
      </c>
      <c r="F300" s="8" t="n">
        <v>1</v>
      </c>
      <c r="G300" s="8" t="s">
        <v>193</v>
      </c>
      <c r="H300" s="8" t="s">
        <v>194</v>
      </c>
      <c r="I300" s="8" t="s">
        <v>201</v>
      </c>
      <c r="J300" s="47" t="s">
        <v>303</v>
      </c>
      <c r="K300" s="8" t="s">
        <v>211</v>
      </c>
    </row>
    <row r="301" customFormat="false" ht="13.5" hidden="false" customHeight="false" outlineLevel="0" collapsed="false">
      <c r="A301" s="8" t="n">
        <v>53</v>
      </c>
      <c r="B301" s="41" t="s">
        <v>196</v>
      </c>
      <c r="C301" s="41" t="s">
        <v>302</v>
      </c>
      <c r="D301" s="49" t="n">
        <v>37943</v>
      </c>
      <c r="E301" s="49" t="n">
        <v>37943</v>
      </c>
      <c r="F301" s="8" t="n">
        <v>1</v>
      </c>
      <c r="G301" s="8" t="s">
        <v>193</v>
      </c>
      <c r="H301" s="8" t="s">
        <v>194</v>
      </c>
      <c r="I301" s="8" t="s">
        <v>201</v>
      </c>
      <c r="J301" s="47" t="s">
        <v>303</v>
      </c>
      <c r="K301" s="8" t="s">
        <v>211</v>
      </c>
    </row>
    <row r="302" customFormat="false" ht="13.5" hidden="false" customHeight="false" outlineLevel="0" collapsed="false">
      <c r="A302" s="8" t="n">
        <v>53</v>
      </c>
      <c r="B302" s="41" t="s">
        <v>191</v>
      </c>
      <c r="C302" s="41" t="s">
        <v>302</v>
      </c>
      <c r="D302" s="49" t="n">
        <v>37943</v>
      </c>
      <c r="E302" s="49" t="n">
        <v>41708</v>
      </c>
      <c r="F302" s="8" t="n">
        <v>2</v>
      </c>
      <c r="G302" s="8" t="s">
        <v>193</v>
      </c>
      <c r="H302" s="8" t="s">
        <v>194</v>
      </c>
      <c r="I302" s="8" t="s">
        <v>201</v>
      </c>
      <c r="J302" s="47" t="s">
        <v>303</v>
      </c>
      <c r="K302" s="8" t="s">
        <v>211</v>
      </c>
    </row>
    <row r="303" customFormat="false" ht="13.5" hidden="false" customHeight="false" outlineLevel="0" collapsed="false">
      <c r="A303" s="8" t="n">
        <v>53</v>
      </c>
      <c r="B303" s="41" t="s">
        <v>196</v>
      </c>
      <c r="C303" s="41" t="s">
        <v>302</v>
      </c>
      <c r="D303" s="49" t="n">
        <v>37943</v>
      </c>
      <c r="E303" s="49" t="n">
        <v>41708</v>
      </c>
      <c r="F303" s="8" t="n">
        <v>2</v>
      </c>
      <c r="G303" s="8" t="s">
        <v>193</v>
      </c>
      <c r="H303" s="8" t="s">
        <v>194</v>
      </c>
      <c r="I303" s="8" t="s">
        <v>201</v>
      </c>
      <c r="J303" s="47" t="s">
        <v>303</v>
      </c>
      <c r="K303" s="8" t="s">
        <v>211</v>
      </c>
    </row>
    <row r="304" customFormat="false" ht="13.5" hidden="false" customHeight="false" outlineLevel="0" collapsed="false">
      <c r="A304" s="8" t="n">
        <v>53</v>
      </c>
      <c r="B304" s="41" t="s">
        <v>191</v>
      </c>
      <c r="C304" s="41" t="s">
        <v>302</v>
      </c>
      <c r="D304" s="49" t="n">
        <v>37943</v>
      </c>
      <c r="E304" s="49" t="n">
        <v>42185</v>
      </c>
      <c r="F304" s="8" t="n">
        <v>3</v>
      </c>
      <c r="G304" s="8" t="s">
        <v>193</v>
      </c>
      <c r="H304" s="8" t="s">
        <v>194</v>
      </c>
      <c r="I304" s="8" t="s">
        <v>201</v>
      </c>
      <c r="J304" s="47" t="s">
        <v>303</v>
      </c>
      <c r="K304" s="8" t="s">
        <v>211</v>
      </c>
    </row>
    <row r="305" customFormat="false" ht="13.5" hidden="false" customHeight="false" outlineLevel="0" collapsed="false">
      <c r="A305" s="8" t="n">
        <v>53</v>
      </c>
      <c r="B305" s="41" t="s">
        <v>196</v>
      </c>
      <c r="C305" s="41" t="s">
        <v>302</v>
      </c>
      <c r="D305" s="49" t="n">
        <v>37943</v>
      </c>
      <c r="E305" s="49" t="n">
        <v>42185</v>
      </c>
      <c r="F305" s="8" t="n">
        <v>3</v>
      </c>
      <c r="G305" s="8" t="s">
        <v>193</v>
      </c>
      <c r="H305" s="8" t="s">
        <v>194</v>
      </c>
      <c r="I305" s="8" t="s">
        <v>201</v>
      </c>
      <c r="J305" s="47" t="s">
        <v>303</v>
      </c>
      <c r="K305" s="8" t="s">
        <v>211</v>
      </c>
    </row>
    <row r="306" customFormat="false" ht="13.5" hidden="false" customHeight="false" outlineLevel="0" collapsed="false">
      <c r="A306" s="8" t="n">
        <v>54</v>
      </c>
      <c r="B306" s="41" t="s">
        <v>191</v>
      </c>
      <c r="C306" s="41" t="s">
        <v>304</v>
      </c>
      <c r="D306" s="49" t="n">
        <v>34773</v>
      </c>
      <c r="E306" s="49" t="n">
        <v>43718</v>
      </c>
      <c r="F306" s="8" t="n">
        <v>1</v>
      </c>
      <c r="G306" s="8" t="s">
        <v>198</v>
      </c>
      <c r="H306" s="8" t="s">
        <v>194</v>
      </c>
      <c r="I306" s="8" t="s">
        <v>194</v>
      </c>
      <c r="J306" s="47" t="s">
        <v>305</v>
      </c>
      <c r="K306" s="8" t="s">
        <v>211</v>
      </c>
    </row>
    <row r="307" customFormat="false" ht="13.5" hidden="false" customHeight="false" outlineLevel="0" collapsed="false">
      <c r="A307" s="8" t="n">
        <v>54</v>
      </c>
      <c r="B307" s="41" t="s">
        <v>196</v>
      </c>
      <c r="C307" s="41" t="s">
        <v>304</v>
      </c>
      <c r="D307" s="49" t="n">
        <v>34773</v>
      </c>
      <c r="E307" s="49" t="n">
        <v>43718</v>
      </c>
      <c r="F307" s="8" t="n">
        <v>1</v>
      </c>
      <c r="G307" s="8" t="s">
        <v>198</v>
      </c>
      <c r="H307" s="8" t="s">
        <v>194</v>
      </c>
      <c r="I307" s="8" t="s">
        <v>194</v>
      </c>
      <c r="J307" s="47" t="s">
        <v>305</v>
      </c>
      <c r="K307" s="8" t="s">
        <v>211</v>
      </c>
    </row>
    <row r="308" customFormat="false" ht="13.5" hidden="false" customHeight="false" outlineLevel="0" collapsed="false">
      <c r="A308" s="8" t="n">
        <v>54</v>
      </c>
      <c r="B308" s="41" t="s">
        <v>191</v>
      </c>
      <c r="C308" s="41" t="s">
        <v>304</v>
      </c>
      <c r="D308" s="49" t="n">
        <v>34773</v>
      </c>
      <c r="E308" s="49" t="n">
        <v>44040</v>
      </c>
      <c r="F308" s="8" t="n">
        <v>2</v>
      </c>
      <c r="G308" s="8" t="s">
        <v>198</v>
      </c>
      <c r="H308" s="8" t="s">
        <v>194</v>
      </c>
      <c r="I308" s="8" t="s">
        <v>194</v>
      </c>
      <c r="J308" s="47" t="s">
        <v>305</v>
      </c>
      <c r="K308" s="8" t="s">
        <v>211</v>
      </c>
    </row>
    <row r="309" customFormat="false" ht="13.5" hidden="false" customHeight="false" outlineLevel="0" collapsed="false">
      <c r="A309" s="8" t="n">
        <v>54</v>
      </c>
      <c r="B309" s="41" t="s">
        <v>196</v>
      </c>
      <c r="C309" s="41" t="s">
        <v>304</v>
      </c>
      <c r="D309" s="49" t="n">
        <v>34773</v>
      </c>
      <c r="E309" s="49" t="n">
        <v>44040</v>
      </c>
      <c r="F309" s="8" t="n">
        <v>2</v>
      </c>
      <c r="G309" s="8" t="s">
        <v>198</v>
      </c>
      <c r="H309" s="8" t="s">
        <v>194</v>
      </c>
      <c r="I309" s="8" t="s">
        <v>194</v>
      </c>
      <c r="J309" s="47" t="s">
        <v>305</v>
      </c>
      <c r="K309" s="8" t="s">
        <v>211</v>
      </c>
    </row>
    <row r="310" customFormat="false" ht="13.5" hidden="false" customHeight="false" outlineLevel="0" collapsed="false">
      <c r="A310" s="8" t="n">
        <v>55</v>
      </c>
      <c r="B310" s="41" t="s">
        <v>191</v>
      </c>
      <c r="C310" s="41" t="s">
        <v>306</v>
      </c>
      <c r="D310" s="49" t="n">
        <v>38613</v>
      </c>
      <c r="E310" s="49" t="n">
        <v>40484</v>
      </c>
      <c r="F310" s="8" t="n">
        <v>1</v>
      </c>
      <c r="G310" s="8" t="s">
        <v>193</v>
      </c>
      <c r="H310" s="8" t="s">
        <v>194</v>
      </c>
      <c r="I310" s="8" t="s">
        <v>194</v>
      </c>
      <c r="J310" s="47" t="s">
        <v>307</v>
      </c>
      <c r="K310" s="8" t="s">
        <v>211</v>
      </c>
    </row>
    <row r="311" customFormat="false" ht="13.5" hidden="false" customHeight="false" outlineLevel="0" collapsed="false">
      <c r="A311" s="8" t="n">
        <v>55</v>
      </c>
      <c r="B311" s="41" t="s">
        <v>196</v>
      </c>
      <c r="C311" s="41" t="s">
        <v>306</v>
      </c>
      <c r="D311" s="49" t="n">
        <v>38613</v>
      </c>
      <c r="E311" s="49" t="n">
        <v>40484</v>
      </c>
      <c r="F311" s="8" t="n">
        <v>1</v>
      </c>
      <c r="G311" s="8" t="s">
        <v>193</v>
      </c>
      <c r="H311" s="8" t="s">
        <v>194</v>
      </c>
      <c r="I311" s="8" t="s">
        <v>194</v>
      </c>
      <c r="J311" s="47" t="s">
        <v>307</v>
      </c>
      <c r="K311" s="8" t="s">
        <v>211</v>
      </c>
    </row>
    <row r="312" customFormat="false" ht="13.5" hidden="false" customHeight="false" outlineLevel="0" collapsed="false">
      <c r="A312" s="8" t="n">
        <v>55</v>
      </c>
      <c r="B312" s="41" t="s">
        <v>191</v>
      </c>
      <c r="C312" s="41" t="s">
        <v>306</v>
      </c>
      <c r="D312" s="49" t="n">
        <v>38613</v>
      </c>
      <c r="E312" s="49" t="n">
        <v>40912</v>
      </c>
      <c r="F312" s="8" t="n">
        <v>2</v>
      </c>
      <c r="G312" s="8" t="s">
        <v>193</v>
      </c>
      <c r="H312" s="8" t="s">
        <v>194</v>
      </c>
      <c r="I312" s="8" t="s">
        <v>194</v>
      </c>
      <c r="J312" s="47" t="s">
        <v>307</v>
      </c>
      <c r="K312" s="8" t="s">
        <v>211</v>
      </c>
    </row>
    <row r="313" customFormat="false" ht="13.5" hidden="false" customHeight="false" outlineLevel="0" collapsed="false">
      <c r="A313" s="8" t="n">
        <v>55</v>
      </c>
      <c r="B313" s="41" t="s">
        <v>196</v>
      </c>
      <c r="C313" s="41" t="s">
        <v>306</v>
      </c>
      <c r="D313" s="49" t="n">
        <v>38613</v>
      </c>
      <c r="E313" s="49" t="n">
        <v>40912</v>
      </c>
      <c r="F313" s="8" t="n">
        <v>2</v>
      </c>
      <c r="G313" s="8" t="s">
        <v>193</v>
      </c>
      <c r="H313" s="8" t="s">
        <v>194</v>
      </c>
      <c r="I313" s="8" t="s">
        <v>194</v>
      </c>
      <c r="J313" s="47" t="s">
        <v>307</v>
      </c>
      <c r="K313" s="8" t="s">
        <v>211</v>
      </c>
    </row>
    <row r="314" customFormat="false" ht="13.5" hidden="false" customHeight="false" outlineLevel="0" collapsed="false">
      <c r="A314" s="8" t="n">
        <v>55</v>
      </c>
      <c r="B314" s="41" t="s">
        <v>191</v>
      </c>
      <c r="C314" s="41" t="s">
        <v>306</v>
      </c>
      <c r="D314" s="49" t="n">
        <v>38613</v>
      </c>
      <c r="E314" s="49" t="n">
        <v>41090</v>
      </c>
      <c r="F314" s="8" t="n">
        <v>3</v>
      </c>
      <c r="G314" s="8" t="s">
        <v>193</v>
      </c>
      <c r="H314" s="8" t="s">
        <v>194</v>
      </c>
      <c r="I314" s="8" t="s">
        <v>194</v>
      </c>
      <c r="J314" s="47" t="s">
        <v>307</v>
      </c>
      <c r="K314" s="8" t="s">
        <v>211</v>
      </c>
    </row>
    <row r="315" customFormat="false" ht="13.5" hidden="false" customHeight="false" outlineLevel="0" collapsed="false">
      <c r="A315" s="8" t="n">
        <v>55</v>
      </c>
      <c r="B315" s="41" t="s">
        <v>196</v>
      </c>
      <c r="C315" s="41" t="s">
        <v>306</v>
      </c>
      <c r="D315" s="49" t="n">
        <v>38613</v>
      </c>
      <c r="E315" s="49" t="n">
        <v>41090</v>
      </c>
      <c r="F315" s="8" t="n">
        <v>3</v>
      </c>
      <c r="G315" s="8" t="s">
        <v>193</v>
      </c>
      <c r="H315" s="8" t="s">
        <v>194</v>
      </c>
      <c r="I315" s="8" t="s">
        <v>194</v>
      </c>
      <c r="J315" s="47" t="s">
        <v>307</v>
      </c>
      <c r="K315" s="8" t="s">
        <v>211</v>
      </c>
    </row>
    <row r="316" customFormat="false" ht="13.5" hidden="false" customHeight="false" outlineLevel="0" collapsed="false">
      <c r="A316" s="8" t="n">
        <v>55</v>
      </c>
      <c r="B316" s="41" t="s">
        <v>191</v>
      </c>
      <c r="C316" s="41" t="s">
        <v>306</v>
      </c>
      <c r="D316" s="49" t="n">
        <v>38613</v>
      </c>
      <c r="E316" s="49" t="n">
        <v>41291</v>
      </c>
      <c r="F316" s="8" t="n">
        <v>4</v>
      </c>
      <c r="G316" s="8" t="s">
        <v>193</v>
      </c>
      <c r="H316" s="8" t="s">
        <v>194</v>
      </c>
      <c r="I316" s="8" t="s">
        <v>194</v>
      </c>
      <c r="J316" s="47" t="s">
        <v>307</v>
      </c>
      <c r="K316" s="8" t="s">
        <v>211</v>
      </c>
    </row>
    <row r="317" customFormat="false" ht="13.5" hidden="false" customHeight="false" outlineLevel="0" collapsed="false">
      <c r="A317" s="8" t="n">
        <v>55</v>
      </c>
      <c r="B317" s="41" t="s">
        <v>196</v>
      </c>
      <c r="C317" s="41" t="s">
        <v>306</v>
      </c>
      <c r="D317" s="49" t="n">
        <v>38613</v>
      </c>
      <c r="E317" s="49" t="n">
        <v>41291</v>
      </c>
      <c r="F317" s="8" t="n">
        <v>4</v>
      </c>
      <c r="G317" s="8" t="s">
        <v>193</v>
      </c>
      <c r="H317" s="8" t="s">
        <v>194</v>
      </c>
      <c r="I317" s="8" t="s">
        <v>194</v>
      </c>
      <c r="J317" s="47" t="s">
        <v>307</v>
      </c>
      <c r="K317" s="8" t="s">
        <v>211</v>
      </c>
    </row>
    <row r="318" customFormat="false" ht="13.5" hidden="false" customHeight="false" outlineLevel="0" collapsed="false">
      <c r="A318" s="8" t="n">
        <v>55</v>
      </c>
      <c r="B318" s="41" t="s">
        <v>191</v>
      </c>
      <c r="C318" s="41" t="s">
        <v>306</v>
      </c>
      <c r="D318" s="49" t="n">
        <v>38613</v>
      </c>
      <c r="E318" s="49" t="n">
        <v>41452</v>
      </c>
      <c r="F318" s="8" t="n">
        <v>5</v>
      </c>
      <c r="G318" s="8" t="s">
        <v>193</v>
      </c>
      <c r="H318" s="8" t="s">
        <v>194</v>
      </c>
      <c r="I318" s="8" t="s">
        <v>194</v>
      </c>
      <c r="J318" s="47" t="s">
        <v>307</v>
      </c>
      <c r="K318" s="8" t="s">
        <v>211</v>
      </c>
    </row>
    <row r="319" customFormat="false" ht="13.5" hidden="false" customHeight="false" outlineLevel="0" collapsed="false">
      <c r="A319" s="8" t="n">
        <v>55</v>
      </c>
      <c r="B319" s="41" t="s">
        <v>196</v>
      </c>
      <c r="C319" s="41" t="s">
        <v>306</v>
      </c>
      <c r="D319" s="49" t="n">
        <v>38613</v>
      </c>
      <c r="E319" s="49" t="n">
        <v>41452</v>
      </c>
      <c r="F319" s="8" t="n">
        <v>5</v>
      </c>
      <c r="G319" s="8" t="s">
        <v>193</v>
      </c>
      <c r="H319" s="8" t="s">
        <v>194</v>
      </c>
      <c r="I319" s="8" t="s">
        <v>194</v>
      </c>
      <c r="J319" s="47" t="s">
        <v>307</v>
      </c>
      <c r="K319" s="8" t="s">
        <v>211</v>
      </c>
    </row>
    <row r="320" customFormat="false" ht="13.5" hidden="false" customHeight="false" outlineLevel="0" collapsed="false">
      <c r="A320" s="8" t="n">
        <v>55</v>
      </c>
      <c r="B320" s="41" t="s">
        <v>191</v>
      </c>
      <c r="C320" s="41" t="s">
        <v>306</v>
      </c>
      <c r="D320" s="49" t="n">
        <v>38613</v>
      </c>
      <c r="E320" s="49" t="n">
        <v>41716</v>
      </c>
      <c r="F320" s="8" t="n">
        <v>6</v>
      </c>
      <c r="G320" s="8" t="s">
        <v>193</v>
      </c>
      <c r="H320" s="8" t="s">
        <v>194</v>
      </c>
      <c r="I320" s="8" t="s">
        <v>194</v>
      </c>
      <c r="J320" s="47" t="s">
        <v>307</v>
      </c>
      <c r="K320" s="8" t="s">
        <v>211</v>
      </c>
    </row>
    <row r="321" customFormat="false" ht="13.5" hidden="false" customHeight="false" outlineLevel="0" collapsed="false">
      <c r="A321" s="8" t="n">
        <v>55</v>
      </c>
      <c r="B321" s="41" t="s">
        <v>196</v>
      </c>
      <c r="C321" s="41" t="s">
        <v>306</v>
      </c>
      <c r="D321" s="49" t="n">
        <v>38613</v>
      </c>
      <c r="E321" s="49" t="n">
        <v>41716</v>
      </c>
      <c r="F321" s="8" t="n">
        <v>6</v>
      </c>
      <c r="G321" s="8" t="s">
        <v>193</v>
      </c>
      <c r="H321" s="8" t="s">
        <v>194</v>
      </c>
      <c r="I321" s="8" t="s">
        <v>194</v>
      </c>
      <c r="J321" s="47" t="s">
        <v>307</v>
      </c>
      <c r="K321" s="8" t="s">
        <v>211</v>
      </c>
    </row>
    <row r="322" customFormat="false" ht="13.5" hidden="false" customHeight="false" outlineLevel="0" collapsed="false">
      <c r="A322" s="8" t="n">
        <v>55</v>
      </c>
      <c r="B322" s="41" t="s">
        <v>191</v>
      </c>
      <c r="C322" s="41" t="s">
        <v>306</v>
      </c>
      <c r="D322" s="49" t="n">
        <v>38613</v>
      </c>
      <c r="E322" s="49" t="n">
        <v>42003</v>
      </c>
      <c r="F322" s="8" t="n">
        <v>7</v>
      </c>
      <c r="G322" s="8" t="s">
        <v>193</v>
      </c>
      <c r="H322" s="8" t="s">
        <v>194</v>
      </c>
      <c r="I322" s="8" t="s">
        <v>194</v>
      </c>
      <c r="J322" s="47" t="s">
        <v>307</v>
      </c>
      <c r="K322" s="8" t="s">
        <v>211</v>
      </c>
    </row>
    <row r="323" customFormat="false" ht="13.5" hidden="false" customHeight="false" outlineLevel="0" collapsed="false">
      <c r="A323" s="8" t="n">
        <v>55</v>
      </c>
      <c r="B323" s="41" t="s">
        <v>196</v>
      </c>
      <c r="C323" s="41" t="s">
        <v>306</v>
      </c>
      <c r="D323" s="49" t="n">
        <v>38613</v>
      </c>
      <c r="E323" s="49" t="n">
        <v>42003</v>
      </c>
      <c r="F323" s="8" t="n">
        <v>7</v>
      </c>
      <c r="G323" s="8" t="s">
        <v>193</v>
      </c>
      <c r="H323" s="8" t="s">
        <v>194</v>
      </c>
      <c r="I323" s="8" t="s">
        <v>194</v>
      </c>
      <c r="J323" s="47" t="s">
        <v>307</v>
      </c>
      <c r="K323" s="8" t="s">
        <v>211</v>
      </c>
    </row>
    <row r="324" customFormat="false" ht="13.5" hidden="false" customHeight="false" outlineLevel="0" collapsed="false">
      <c r="A324" s="8" t="n">
        <v>55</v>
      </c>
      <c r="B324" s="41" t="s">
        <v>191</v>
      </c>
      <c r="C324" s="41" t="s">
        <v>306</v>
      </c>
      <c r="D324" s="49" t="n">
        <v>38613</v>
      </c>
      <c r="E324" s="49" t="n">
        <v>42205</v>
      </c>
      <c r="F324" s="8" t="n">
        <v>8</v>
      </c>
      <c r="G324" s="8" t="s">
        <v>193</v>
      </c>
      <c r="H324" s="8" t="s">
        <v>194</v>
      </c>
      <c r="I324" s="8" t="s">
        <v>194</v>
      </c>
      <c r="J324" s="47" t="s">
        <v>307</v>
      </c>
      <c r="K324" s="8" t="s">
        <v>211</v>
      </c>
    </row>
    <row r="325" customFormat="false" ht="13.5" hidden="false" customHeight="false" outlineLevel="0" collapsed="false">
      <c r="A325" s="8" t="n">
        <v>55</v>
      </c>
      <c r="B325" s="41" t="s">
        <v>196</v>
      </c>
      <c r="C325" s="41" t="s">
        <v>306</v>
      </c>
      <c r="D325" s="49" t="n">
        <v>38613</v>
      </c>
      <c r="E325" s="49" t="n">
        <v>42205</v>
      </c>
      <c r="F325" s="8" t="n">
        <v>8</v>
      </c>
      <c r="G325" s="8" t="s">
        <v>193</v>
      </c>
      <c r="H325" s="8" t="s">
        <v>194</v>
      </c>
      <c r="I325" s="8" t="s">
        <v>194</v>
      </c>
      <c r="J325" s="47" t="s">
        <v>307</v>
      </c>
      <c r="K325" s="8" t="s">
        <v>211</v>
      </c>
    </row>
    <row r="326" customFormat="false" ht="13.5" hidden="false" customHeight="false" outlineLevel="0" collapsed="false">
      <c r="A326" s="8" t="n">
        <v>55</v>
      </c>
      <c r="B326" s="41" t="s">
        <v>191</v>
      </c>
      <c r="C326" s="41" t="s">
        <v>306</v>
      </c>
      <c r="D326" s="49" t="n">
        <v>38613</v>
      </c>
      <c r="E326" s="49" t="n">
        <v>42613</v>
      </c>
      <c r="F326" s="8" t="n">
        <v>9</v>
      </c>
      <c r="G326" s="8" t="s">
        <v>193</v>
      </c>
      <c r="H326" s="8" t="s">
        <v>194</v>
      </c>
      <c r="I326" s="8" t="s">
        <v>194</v>
      </c>
      <c r="J326" s="47" t="s">
        <v>307</v>
      </c>
      <c r="K326" s="8" t="s">
        <v>211</v>
      </c>
    </row>
    <row r="327" customFormat="false" ht="13.5" hidden="false" customHeight="false" outlineLevel="0" collapsed="false">
      <c r="A327" s="8" t="n">
        <v>55</v>
      </c>
      <c r="B327" s="41" t="s">
        <v>196</v>
      </c>
      <c r="C327" s="41" t="s">
        <v>306</v>
      </c>
      <c r="D327" s="49" t="n">
        <v>38613</v>
      </c>
      <c r="E327" s="49" t="n">
        <v>42613</v>
      </c>
      <c r="F327" s="8" t="n">
        <v>9</v>
      </c>
      <c r="G327" s="8" t="s">
        <v>193</v>
      </c>
      <c r="H327" s="8" t="s">
        <v>194</v>
      </c>
      <c r="I327" s="8" t="s">
        <v>194</v>
      </c>
      <c r="J327" s="47" t="s">
        <v>307</v>
      </c>
      <c r="K327" s="8" t="s">
        <v>211</v>
      </c>
    </row>
    <row r="328" customFormat="false" ht="13.5" hidden="false" customHeight="false" outlineLevel="0" collapsed="false">
      <c r="A328" s="8" t="n">
        <v>55</v>
      </c>
      <c r="B328" s="41" t="s">
        <v>191</v>
      </c>
      <c r="C328" s="41" t="s">
        <v>306</v>
      </c>
      <c r="D328" s="49" t="n">
        <v>38613</v>
      </c>
      <c r="E328" s="49" t="n">
        <v>43076</v>
      </c>
      <c r="F328" s="8" t="n">
        <v>10</v>
      </c>
      <c r="G328" s="8" t="s">
        <v>193</v>
      </c>
      <c r="H328" s="8" t="s">
        <v>194</v>
      </c>
      <c r="I328" s="8" t="s">
        <v>194</v>
      </c>
      <c r="J328" s="47" t="s">
        <v>307</v>
      </c>
      <c r="K328" s="8" t="s">
        <v>211</v>
      </c>
    </row>
    <row r="329" customFormat="false" ht="13.5" hidden="false" customHeight="false" outlineLevel="0" collapsed="false">
      <c r="A329" s="8" t="n">
        <v>55</v>
      </c>
      <c r="B329" s="41" t="s">
        <v>196</v>
      </c>
      <c r="C329" s="41" t="s">
        <v>306</v>
      </c>
      <c r="D329" s="49" t="n">
        <v>38613</v>
      </c>
      <c r="E329" s="49" t="n">
        <v>43076</v>
      </c>
      <c r="F329" s="8" t="n">
        <v>10</v>
      </c>
      <c r="G329" s="8" t="s">
        <v>193</v>
      </c>
      <c r="H329" s="8" t="s">
        <v>194</v>
      </c>
      <c r="I329" s="8" t="s">
        <v>194</v>
      </c>
      <c r="J329" s="47" t="s">
        <v>307</v>
      </c>
      <c r="K329" s="8" t="s">
        <v>211</v>
      </c>
    </row>
    <row r="330" customFormat="false" ht="13.5" hidden="false" customHeight="false" outlineLevel="0" collapsed="false">
      <c r="A330" s="8" t="n">
        <v>55</v>
      </c>
      <c r="B330" s="41" t="s">
        <v>191</v>
      </c>
      <c r="C330" s="41" t="s">
        <v>306</v>
      </c>
      <c r="D330" s="49" t="n">
        <v>38613</v>
      </c>
      <c r="E330" s="49" t="n">
        <v>43994</v>
      </c>
      <c r="F330" s="8" t="n">
        <v>11</v>
      </c>
      <c r="G330" s="8" t="s">
        <v>193</v>
      </c>
      <c r="H330" s="8" t="s">
        <v>194</v>
      </c>
      <c r="I330" s="8" t="s">
        <v>194</v>
      </c>
      <c r="J330" s="47" t="s">
        <v>307</v>
      </c>
      <c r="K330" s="8" t="s">
        <v>211</v>
      </c>
    </row>
    <row r="331" customFormat="false" ht="13.5" hidden="false" customHeight="false" outlineLevel="0" collapsed="false">
      <c r="A331" s="8" t="n">
        <v>55</v>
      </c>
      <c r="B331" s="41" t="s">
        <v>196</v>
      </c>
      <c r="C331" s="41" t="s">
        <v>306</v>
      </c>
      <c r="D331" s="49" t="n">
        <v>38613</v>
      </c>
      <c r="E331" s="49" t="n">
        <v>43994</v>
      </c>
      <c r="F331" s="8" t="n">
        <v>11</v>
      </c>
      <c r="G331" s="8" t="s">
        <v>193</v>
      </c>
      <c r="H331" s="8" t="s">
        <v>194</v>
      </c>
      <c r="I331" s="8" t="s">
        <v>194</v>
      </c>
      <c r="J331" s="47" t="s">
        <v>307</v>
      </c>
      <c r="K331" s="8" t="s">
        <v>211</v>
      </c>
    </row>
    <row r="332" customFormat="false" ht="13.5" hidden="false" customHeight="false" outlineLevel="0" collapsed="false">
      <c r="A332" s="8" t="n">
        <v>56</v>
      </c>
      <c r="B332" s="41" t="s">
        <v>191</v>
      </c>
      <c r="C332" s="41" t="s">
        <v>308</v>
      </c>
      <c r="D332" s="49" t="n">
        <v>33853</v>
      </c>
      <c r="E332" s="49" t="n">
        <v>37827</v>
      </c>
      <c r="F332" s="8" t="n">
        <v>1</v>
      </c>
      <c r="G332" s="8" t="s">
        <v>198</v>
      </c>
      <c r="H332" s="8" t="s">
        <v>194</v>
      </c>
      <c r="I332" s="8" t="s">
        <v>201</v>
      </c>
      <c r="J332" s="47" t="s">
        <v>309</v>
      </c>
      <c r="K332" s="8" t="s">
        <v>211</v>
      </c>
    </row>
    <row r="333" customFormat="false" ht="13.5" hidden="false" customHeight="false" outlineLevel="0" collapsed="false">
      <c r="A333" s="8" t="n">
        <v>56</v>
      </c>
      <c r="B333" s="41" t="s">
        <v>196</v>
      </c>
      <c r="C333" s="41" t="s">
        <v>308</v>
      </c>
      <c r="D333" s="49" t="n">
        <v>33853</v>
      </c>
      <c r="E333" s="49" t="n">
        <v>37827</v>
      </c>
      <c r="F333" s="8" t="n">
        <v>1</v>
      </c>
      <c r="G333" s="8" t="s">
        <v>198</v>
      </c>
      <c r="H333" s="8" t="s">
        <v>194</v>
      </c>
      <c r="I333" s="8" t="s">
        <v>201</v>
      </c>
      <c r="J333" s="47" t="s">
        <v>309</v>
      </c>
      <c r="K333" s="8" t="s">
        <v>211</v>
      </c>
    </row>
    <row r="334" customFormat="false" ht="13.5" hidden="false" customHeight="false" outlineLevel="0" collapsed="false">
      <c r="A334" s="8" t="n">
        <v>56</v>
      </c>
      <c r="B334" s="41" t="s">
        <v>191</v>
      </c>
      <c r="C334" s="41" t="s">
        <v>308</v>
      </c>
      <c r="D334" s="49" t="n">
        <v>33853</v>
      </c>
      <c r="E334" s="49" t="n">
        <v>38103</v>
      </c>
      <c r="F334" s="8" t="n">
        <v>2</v>
      </c>
      <c r="G334" s="8" t="s">
        <v>198</v>
      </c>
      <c r="H334" s="8" t="s">
        <v>194</v>
      </c>
      <c r="I334" s="8" t="s">
        <v>201</v>
      </c>
      <c r="J334" s="47" t="s">
        <v>309</v>
      </c>
      <c r="K334" s="8" t="s">
        <v>211</v>
      </c>
    </row>
    <row r="335" customFormat="false" ht="13.5" hidden="false" customHeight="false" outlineLevel="0" collapsed="false">
      <c r="A335" s="8" t="n">
        <v>56</v>
      </c>
      <c r="B335" s="41" t="s">
        <v>196</v>
      </c>
      <c r="C335" s="41" t="s">
        <v>308</v>
      </c>
      <c r="D335" s="49" t="n">
        <v>33853</v>
      </c>
      <c r="E335" s="49" t="n">
        <v>38103</v>
      </c>
      <c r="F335" s="8" t="n">
        <v>2</v>
      </c>
      <c r="G335" s="8" t="s">
        <v>198</v>
      </c>
      <c r="H335" s="8" t="s">
        <v>194</v>
      </c>
      <c r="I335" s="8" t="s">
        <v>201</v>
      </c>
      <c r="J335" s="47" t="s">
        <v>309</v>
      </c>
      <c r="K335" s="8" t="s">
        <v>211</v>
      </c>
    </row>
    <row r="336" customFormat="false" ht="13.5" hidden="false" customHeight="false" outlineLevel="0" collapsed="false">
      <c r="A336" s="8" t="n">
        <v>56</v>
      </c>
      <c r="B336" s="41" t="s">
        <v>191</v>
      </c>
      <c r="C336" s="41" t="s">
        <v>308</v>
      </c>
      <c r="D336" s="49" t="n">
        <v>33853</v>
      </c>
      <c r="E336" s="50" t="n">
        <v>38533</v>
      </c>
      <c r="F336" s="8" t="n">
        <v>3</v>
      </c>
      <c r="G336" s="8" t="s">
        <v>198</v>
      </c>
      <c r="H336" s="8" t="s">
        <v>194</v>
      </c>
      <c r="I336" s="8" t="s">
        <v>201</v>
      </c>
      <c r="J336" s="47" t="s">
        <v>309</v>
      </c>
      <c r="K336" s="8" t="s">
        <v>211</v>
      </c>
    </row>
    <row r="337" customFormat="false" ht="13.5" hidden="false" customHeight="false" outlineLevel="0" collapsed="false">
      <c r="A337" s="8" t="n">
        <v>56</v>
      </c>
      <c r="B337" s="41" t="s">
        <v>196</v>
      </c>
      <c r="C337" s="41" t="s">
        <v>308</v>
      </c>
      <c r="D337" s="49" t="n">
        <v>33853</v>
      </c>
      <c r="E337" s="50" t="n">
        <v>38533</v>
      </c>
      <c r="F337" s="8" t="n">
        <v>3</v>
      </c>
      <c r="G337" s="8" t="s">
        <v>198</v>
      </c>
      <c r="H337" s="8" t="s">
        <v>194</v>
      </c>
      <c r="I337" s="8" t="s">
        <v>201</v>
      </c>
      <c r="J337" s="47" t="s">
        <v>309</v>
      </c>
      <c r="K337" s="8" t="s">
        <v>211</v>
      </c>
    </row>
    <row r="338" customFormat="false" ht="13.5" hidden="false" customHeight="false" outlineLevel="0" collapsed="false">
      <c r="A338" s="8" t="n">
        <v>56</v>
      </c>
      <c r="B338" s="41" t="s">
        <v>191</v>
      </c>
      <c r="C338" s="41" t="s">
        <v>308</v>
      </c>
      <c r="D338" s="49" t="n">
        <v>33853</v>
      </c>
      <c r="E338" s="49" t="n">
        <v>38868</v>
      </c>
      <c r="F338" s="8" t="n">
        <v>4</v>
      </c>
      <c r="G338" s="8" t="s">
        <v>198</v>
      </c>
      <c r="H338" s="8" t="s">
        <v>194</v>
      </c>
      <c r="I338" s="8" t="s">
        <v>201</v>
      </c>
      <c r="J338" s="47" t="s">
        <v>309</v>
      </c>
      <c r="K338" s="8" t="s">
        <v>211</v>
      </c>
    </row>
    <row r="339" customFormat="false" ht="13.5" hidden="false" customHeight="false" outlineLevel="0" collapsed="false">
      <c r="A339" s="8" t="n">
        <v>56</v>
      </c>
      <c r="B339" s="41" t="s">
        <v>196</v>
      </c>
      <c r="C339" s="41" t="s">
        <v>308</v>
      </c>
      <c r="D339" s="49" t="n">
        <v>33853</v>
      </c>
      <c r="E339" s="49" t="n">
        <v>38868</v>
      </c>
      <c r="F339" s="8" t="n">
        <v>4</v>
      </c>
      <c r="G339" s="8" t="s">
        <v>198</v>
      </c>
      <c r="H339" s="8" t="s">
        <v>194</v>
      </c>
      <c r="I339" s="8" t="s">
        <v>201</v>
      </c>
      <c r="J339" s="47" t="s">
        <v>309</v>
      </c>
      <c r="K339" s="8" t="s">
        <v>211</v>
      </c>
    </row>
    <row r="340" customFormat="false" ht="13.5" hidden="false" customHeight="false" outlineLevel="0" collapsed="false">
      <c r="A340" s="8" t="n">
        <v>56</v>
      </c>
      <c r="B340" s="41" t="s">
        <v>191</v>
      </c>
      <c r="C340" s="41" t="s">
        <v>308</v>
      </c>
      <c r="D340" s="49" t="n">
        <v>33853</v>
      </c>
      <c r="E340" s="50" t="n">
        <v>39625</v>
      </c>
      <c r="F340" s="8" t="n">
        <v>5</v>
      </c>
      <c r="G340" s="8" t="s">
        <v>198</v>
      </c>
      <c r="H340" s="8" t="s">
        <v>194</v>
      </c>
      <c r="I340" s="8" t="s">
        <v>201</v>
      </c>
      <c r="J340" s="47" t="s">
        <v>309</v>
      </c>
      <c r="K340" s="8" t="s">
        <v>211</v>
      </c>
    </row>
    <row r="341" customFormat="false" ht="13.5" hidden="false" customHeight="false" outlineLevel="0" collapsed="false">
      <c r="A341" s="8" t="n">
        <v>56</v>
      </c>
      <c r="B341" s="41" t="s">
        <v>196</v>
      </c>
      <c r="C341" s="41" t="s">
        <v>308</v>
      </c>
      <c r="D341" s="49" t="n">
        <v>33853</v>
      </c>
      <c r="E341" s="50" t="n">
        <v>39625</v>
      </c>
      <c r="F341" s="8" t="n">
        <v>5</v>
      </c>
      <c r="G341" s="8" t="s">
        <v>198</v>
      </c>
      <c r="H341" s="8" t="s">
        <v>194</v>
      </c>
      <c r="I341" s="8" t="s">
        <v>201</v>
      </c>
      <c r="J341" s="47" t="s">
        <v>309</v>
      </c>
      <c r="K341" s="8" t="s">
        <v>211</v>
      </c>
    </row>
    <row r="342" customFormat="false" ht="13.5" hidden="false" customHeight="false" outlineLevel="0" collapsed="false">
      <c r="A342" s="8" t="n">
        <v>56</v>
      </c>
      <c r="B342" s="41" t="s">
        <v>191</v>
      </c>
      <c r="C342" s="41" t="s">
        <v>308</v>
      </c>
      <c r="D342" s="49" t="n">
        <v>33853</v>
      </c>
      <c r="E342" s="49" t="n">
        <v>40176</v>
      </c>
      <c r="F342" s="8" t="n">
        <v>6</v>
      </c>
      <c r="G342" s="8" t="s">
        <v>198</v>
      </c>
      <c r="H342" s="8" t="s">
        <v>194</v>
      </c>
      <c r="I342" s="8" t="s">
        <v>201</v>
      </c>
      <c r="J342" s="47" t="s">
        <v>309</v>
      </c>
      <c r="K342" s="8" t="s">
        <v>211</v>
      </c>
    </row>
    <row r="343" customFormat="false" ht="13.5" hidden="false" customHeight="false" outlineLevel="0" collapsed="false">
      <c r="A343" s="8" t="n">
        <v>56</v>
      </c>
      <c r="B343" s="41" t="s">
        <v>196</v>
      </c>
      <c r="C343" s="41" t="s">
        <v>308</v>
      </c>
      <c r="D343" s="49" t="n">
        <v>33853</v>
      </c>
      <c r="E343" s="49" t="n">
        <v>40176</v>
      </c>
      <c r="F343" s="8" t="n">
        <v>6</v>
      </c>
      <c r="G343" s="8" t="s">
        <v>198</v>
      </c>
      <c r="H343" s="8" t="s">
        <v>194</v>
      </c>
      <c r="I343" s="8" t="s">
        <v>201</v>
      </c>
      <c r="J343" s="47" t="s">
        <v>309</v>
      </c>
      <c r="K343" s="8" t="s">
        <v>211</v>
      </c>
    </row>
    <row r="344" customFormat="false" ht="13.5" hidden="false" customHeight="false" outlineLevel="0" collapsed="false">
      <c r="A344" s="8" t="n">
        <v>56</v>
      </c>
      <c r="B344" s="41" t="s">
        <v>191</v>
      </c>
      <c r="C344" s="41" t="s">
        <v>308</v>
      </c>
      <c r="D344" s="49" t="n">
        <v>33853</v>
      </c>
      <c r="E344" s="49" t="n">
        <v>41709</v>
      </c>
      <c r="F344" s="8" t="n">
        <v>7</v>
      </c>
      <c r="G344" s="8" t="s">
        <v>198</v>
      </c>
      <c r="H344" s="8" t="s">
        <v>194</v>
      </c>
      <c r="I344" s="8" t="s">
        <v>201</v>
      </c>
      <c r="J344" s="47" t="s">
        <v>309</v>
      </c>
      <c r="K344" s="8" t="s">
        <v>211</v>
      </c>
    </row>
    <row r="345" customFormat="false" ht="13.5" hidden="false" customHeight="false" outlineLevel="0" collapsed="false">
      <c r="A345" s="8" t="n">
        <v>56</v>
      </c>
      <c r="B345" s="41" t="s">
        <v>196</v>
      </c>
      <c r="C345" s="41" t="s">
        <v>308</v>
      </c>
      <c r="D345" s="49" t="n">
        <v>33853</v>
      </c>
      <c r="E345" s="49" t="n">
        <v>41709</v>
      </c>
      <c r="F345" s="8" t="n">
        <v>7</v>
      </c>
      <c r="G345" s="8" t="s">
        <v>198</v>
      </c>
      <c r="H345" s="8" t="s">
        <v>194</v>
      </c>
      <c r="I345" s="8" t="s">
        <v>201</v>
      </c>
      <c r="J345" s="47" t="s">
        <v>309</v>
      </c>
      <c r="K345" s="8" t="s">
        <v>211</v>
      </c>
    </row>
    <row r="346" customFormat="false" ht="13.5" hidden="false" customHeight="false" outlineLevel="0" collapsed="false">
      <c r="A346" s="8" t="n">
        <v>56</v>
      </c>
      <c r="B346" s="41" t="s">
        <v>191</v>
      </c>
      <c r="C346" s="41" t="s">
        <v>308</v>
      </c>
      <c r="D346" s="49" t="n">
        <v>33853</v>
      </c>
      <c r="E346" s="49" t="n">
        <v>42920</v>
      </c>
      <c r="F346" s="8" t="n">
        <v>8</v>
      </c>
      <c r="G346" s="8" t="s">
        <v>198</v>
      </c>
      <c r="H346" s="8" t="s">
        <v>194</v>
      </c>
      <c r="I346" s="8" t="s">
        <v>201</v>
      </c>
      <c r="J346" s="47" t="s">
        <v>309</v>
      </c>
      <c r="K346" s="8" t="s">
        <v>211</v>
      </c>
    </row>
    <row r="347" customFormat="false" ht="13.5" hidden="false" customHeight="false" outlineLevel="0" collapsed="false">
      <c r="A347" s="8" t="n">
        <v>56</v>
      </c>
      <c r="B347" s="41" t="s">
        <v>196</v>
      </c>
      <c r="C347" s="41" t="s">
        <v>308</v>
      </c>
      <c r="D347" s="49" t="n">
        <v>33853</v>
      </c>
      <c r="E347" s="49" t="n">
        <v>42920</v>
      </c>
      <c r="F347" s="8" t="n">
        <v>8</v>
      </c>
      <c r="G347" s="8" t="s">
        <v>198</v>
      </c>
      <c r="H347" s="8" t="s">
        <v>194</v>
      </c>
      <c r="I347" s="8" t="s">
        <v>201</v>
      </c>
      <c r="J347" s="47" t="s">
        <v>309</v>
      </c>
      <c r="K347" s="8" t="s">
        <v>211</v>
      </c>
    </row>
    <row r="348" customFormat="false" ht="13.5" hidden="false" customHeight="false" outlineLevel="0" collapsed="false">
      <c r="A348" s="8" t="n">
        <v>56</v>
      </c>
      <c r="B348" s="41" t="s">
        <v>191</v>
      </c>
      <c r="C348" s="41" t="s">
        <v>308</v>
      </c>
      <c r="D348" s="49" t="n">
        <v>33853</v>
      </c>
      <c r="E348" s="49" t="n">
        <v>44345</v>
      </c>
      <c r="F348" s="8" t="n">
        <v>9</v>
      </c>
      <c r="G348" s="8" t="s">
        <v>198</v>
      </c>
      <c r="H348" s="8" t="s">
        <v>194</v>
      </c>
      <c r="I348" s="8" t="s">
        <v>201</v>
      </c>
      <c r="J348" s="47" t="s">
        <v>309</v>
      </c>
      <c r="K348" s="8" t="s">
        <v>211</v>
      </c>
    </row>
    <row r="349" customFormat="false" ht="13.5" hidden="false" customHeight="false" outlineLevel="0" collapsed="false">
      <c r="A349" s="8" t="n">
        <v>56</v>
      </c>
      <c r="B349" s="41" t="s">
        <v>196</v>
      </c>
      <c r="C349" s="41" t="s">
        <v>308</v>
      </c>
      <c r="D349" s="49" t="n">
        <v>33853</v>
      </c>
      <c r="E349" s="49" t="n">
        <v>44345</v>
      </c>
      <c r="F349" s="8" t="n">
        <v>9</v>
      </c>
      <c r="G349" s="8" t="s">
        <v>198</v>
      </c>
      <c r="H349" s="8" t="s">
        <v>194</v>
      </c>
      <c r="I349" s="8" t="s">
        <v>201</v>
      </c>
      <c r="J349" s="47" t="s">
        <v>309</v>
      </c>
      <c r="K349" s="8" t="s">
        <v>211</v>
      </c>
    </row>
    <row r="350" customFormat="false" ht="13.5" hidden="false" customHeight="false" outlineLevel="0" collapsed="false">
      <c r="A350" s="8" t="n">
        <v>57</v>
      </c>
      <c r="B350" s="41" t="s">
        <v>191</v>
      </c>
      <c r="C350" s="41" t="s">
        <v>310</v>
      </c>
      <c r="D350" s="49" t="n">
        <v>32550</v>
      </c>
      <c r="E350" s="49" t="n">
        <v>37366</v>
      </c>
      <c r="F350" s="8" t="n">
        <v>1</v>
      </c>
      <c r="G350" s="8" t="s">
        <v>193</v>
      </c>
      <c r="H350" s="8" t="s">
        <v>194</v>
      </c>
      <c r="I350" s="8" t="s">
        <v>201</v>
      </c>
      <c r="J350" s="47" t="s">
        <v>311</v>
      </c>
      <c r="K350" s="8" t="s">
        <v>211</v>
      </c>
    </row>
    <row r="351" customFormat="false" ht="13.5" hidden="false" customHeight="false" outlineLevel="0" collapsed="false">
      <c r="A351" s="8" t="n">
        <v>57</v>
      </c>
      <c r="B351" s="41" t="s">
        <v>196</v>
      </c>
      <c r="C351" s="41" t="s">
        <v>310</v>
      </c>
      <c r="D351" s="49" t="n">
        <v>32550</v>
      </c>
      <c r="E351" s="49" t="n">
        <v>37366</v>
      </c>
      <c r="F351" s="8" t="n">
        <v>1</v>
      </c>
      <c r="G351" s="8" t="s">
        <v>193</v>
      </c>
      <c r="H351" s="8" t="s">
        <v>194</v>
      </c>
      <c r="I351" s="8" t="s">
        <v>201</v>
      </c>
      <c r="J351" s="47" t="s">
        <v>311</v>
      </c>
      <c r="K351" s="8" t="s">
        <v>211</v>
      </c>
    </row>
    <row r="352" customFormat="false" ht="13.5" hidden="false" customHeight="false" outlineLevel="0" collapsed="false">
      <c r="A352" s="8" t="n">
        <v>57</v>
      </c>
      <c r="B352" s="41" t="s">
        <v>191</v>
      </c>
      <c r="C352" s="41" t="s">
        <v>310</v>
      </c>
      <c r="D352" s="49" t="n">
        <v>32550</v>
      </c>
      <c r="E352" s="49" t="n">
        <v>37469</v>
      </c>
      <c r="F352" s="8" t="n">
        <v>2</v>
      </c>
      <c r="G352" s="8" t="s">
        <v>193</v>
      </c>
      <c r="H352" s="8" t="s">
        <v>194</v>
      </c>
      <c r="I352" s="8" t="s">
        <v>201</v>
      </c>
      <c r="J352" s="47" t="s">
        <v>311</v>
      </c>
      <c r="K352" s="8" t="s">
        <v>211</v>
      </c>
    </row>
    <row r="353" customFormat="false" ht="13.5" hidden="false" customHeight="false" outlineLevel="0" collapsed="false">
      <c r="A353" s="8" t="n">
        <v>57</v>
      </c>
      <c r="B353" s="41" t="s">
        <v>196</v>
      </c>
      <c r="C353" s="41" t="s">
        <v>310</v>
      </c>
      <c r="D353" s="49" t="n">
        <v>32550</v>
      </c>
      <c r="E353" s="49" t="n">
        <v>37469</v>
      </c>
      <c r="F353" s="8" t="n">
        <v>2</v>
      </c>
      <c r="G353" s="8" t="s">
        <v>193</v>
      </c>
      <c r="H353" s="8" t="s">
        <v>194</v>
      </c>
      <c r="I353" s="8" t="s">
        <v>201</v>
      </c>
      <c r="J353" s="47" t="s">
        <v>311</v>
      </c>
      <c r="K353" s="8" t="s">
        <v>211</v>
      </c>
    </row>
    <row r="354" customFormat="false" ht="13.5" hidden="false" customHeight="false" outlineLevel="0" collapsed="false">
      <c r="A354" s="8" t="n">
        <v>57</v>
      </c>
      <c r="B354" s="41" t="s">
        <v>191</v>
      </c>
      <c r="C354" s="41" t="s">
        <v>310</v>
      </c>
      <c r="D354" s="49" t="n">
        <v>32550</v>
      </c>
      <c r="E354" s="49" t="n">
        <v>37676</v>
      </c>
      <c r="F354" s="8" t="n">
        <v>3</v>
      </c>
      <c r="G354" s="8" t="s">
        <v>193</v>
      </c>
      <c r="H354" s="8" t="s">
        <v>194</v>
      </c>
      <c r="I354" s="8" t="s">
        <v>201</v>
      </c>
      <c r="J354" s="47" t="s">
        <v>311</v>
      </c>
      <c r="K354" s="8" t="s">
        <v>211</v>
      </c>
    </row>
    <row r="355" customFormat="false" ht="13.5" hidden="false" customHeight="false" outlineLevel="0" collapsed="false">
      <c r="A355" s="8" t="n">
        <v>57</v>
      </c>
      <c r="B355" s="41" t="s">
        <v>196</v>
      </c>
      <c r="C355" s="41" t="s">
        <v>310</v>
      </c>
      <c r="D355" s="49" t="n">
        <v>32550</v>
      </c>
      <c r="E355" s="49" t="n">
        <v>37676</v>
      </c>
      <c r="F355" s="8" t="n">
        <v>3</v>
      </c>
      <c r="G355" s="8" t="s">
        <v>193</v>
      </c>
      <c r="H355" s="8" t="s">
        <v>194</v>
      </c>
      <c r="I355" s="8" t="s">
        <v>201</v>
      </c>
      <c r="J355" s="47" t="s">
        <v>311</v>
      </c>
      <c r="K355" s="8" t="s">
        <v>211</v>
      </c>
    </row>
    <row r="356" customFormat="false" ht="13.5" hidden="false" customHeight="false" outlineLevel="0" collapsed="false">
      <c r="A356" s="8" t="n">
        <v>57</v>
      </c>
      <c r="B356" s="8" t="s">
        <v>191</v>
      </c>
      <c r="C356" s="41" t="s">
        <v>310</v>
      </c>
      <c r="D356" s="49" t="n">
        <v>32550</v>
      </c>
      <c r="E356" s="49" t="n">
        <v>38434</v>
      </c>
      <c r="F356" s="8" t="n">
        <v>4</v>
      </c>
      <c r="G356" s="8" t="s">
        <v>193</v>
      </c>
      <c r="H356" s="8" t="s">
        <v>194</v>
      </c>
      <c r="I356" s="8" t="s">
        <v>201</v>
      </c>
      <c r="J356" s="47" t="s">
        <v>311</v>
      </c>
      <c r="K356" s="8" t="s">
        <v>211</v>
      </c>
    </row>
    <row r="357" customFormat="false" ht="13.5" hidden="false" customHeight="false" outlineLevel="0" collapsed="false">
      <c r="A357" s="8" t="n">
        <v>57</v>
      </c>
      <c r="B357" s="41" t="s">
        <v>196</v>
      </c>
      <c r="C357" s="41" t="s">
        <v>310</v>
      </c>
      <c r="D357" s="49" t="n">
        <v>32550</v>
      </c>
      <c r="E357" s="49" t="n">
        <v>38434</v>
      </c>
      <c r="F357" s="8" t="n">
        <v>4</v>
      </c>
      <c r="G357" s="8" t="s">
        <v>193</v>
      </c>
      <c r="H357" s="8" t="s">
        <v>194</v>
      </c>
      <c r="I357" s="8" t="s">
        <v>201</v>
      </c>
      <c r="J357" s="47" t="s">
        <v>311</v>
      </c>
      <c r="K357" s="8" t="s">
        <v>211</v>
      </c>
    </row>
    <row r="358" customFormat="false" ht="13.5" hidden="false" customHeight="false" outlineLevel="0" collapsed="false">
      <c r="A358" s="8" t="n">
        <v>57</v>
      </c>
      <c r="B358" s="8" t="s">
        <v>191</v>
      </c>
      <c r="C358" s="41" t="s">
        <v>310</v>
      </c>
      <c r="D358" s="49" t="n">
        <v>32550</v>
      </c>
      <c r="E358" s="49" t="n">
        <v>38752</v>
      </c>
      <c r="F358" s="8" t="n">
        <v>5</v>
      </c>
      <c r="G358" s="8" t="s">
        <v>193</v>
      </c>
      <c r="H358" s="8" t="s">
        <v>194</v>
      </c>
      <c r="I358" s="8" t="s">
        <v>201</v>
      </c>
      <c r="J358" s="47" t="s">
        <v>311</v>
      </c>
      <c r="K358" s="8" t="s">
        <v>211</v>
      </c>
    </row>
    <row r="359" customFormat="false" ht="13.5" hidden="false" customHeight="false" outlineLevel="0" collapsed="false">
      <c r="A359" s="8" t="n">
        <v>57</v>
      </c>
      <c r="B359" s="41" t="s">
        <v>196</v>
      </c>
      <c r="C359" s="41" t="s">
        <v>310</v>
      </c>
      <c r="D359" s="49" t="n">
        <v>32550</v>
      </c>
      <c r="E359" s="49" t="n">
        <v>38752</v>
      </c>
      <c r="F359" s="8" t="n">
        <v>5</v>
      </c>
      <c r="G359" s="8" t="s">
        <v>193</v>
      </c>
      <c r="H359" s="8" t="s">
        <v>194</v>
      </c>
      <c r="I359" s="8" t="s">
        <v>201</v>
      </c>
      <c r="J359" s="47" t="s">
        <v>311</v>
      </c>
      <c r="K359" s="8" t="s">
        <v>211</v>
      </c>
    </row>
    <row r="360" customFormat="false" ht="13.5" hidden="false" customHeight="false" outlineLevel="0" collapsed="false">
      <c r="A360" s="8" t="n">
        <v>57</v>
      </c>
      <c r="B360" s="8" t="s">
        <v>191</v>
      </c>
      <c r="C360" s="41" t="s">
        <v>310</v>
      </c>
      <c r="D360" s="49" t="n">
        <v>32550</v>
      </c>
      <c r="E360" s="49" t="n">
        <v>39490</v>
      </c>
      <c r="F360" s="8" t="n">
        <v>6</v>
      </c>
      <c r="G360" s="8" t="s">
        <v>193</v>
      </c>
      <c r="H360" s="8" t="s">
        <v>194</v>
      </c>
      <c r="I360" s="8" t="s">
        <v>201</v>
      </c>
      <c r="J360" s="47" t="s">
        <v>311</v>
      </c>
      <c r="K360" s="8" t="s">
        <v>211</v>
      </c>
    </row>
    <row r="361" customFormat="false" ht="13.5" hidden="false" customHeight="false" outlineLevel="0" collapsed="false">
      <c r="A361" s="8" t="n">
        <v>57</v>
      </c>
      <c r="B361" s="41" t="s">
        <v>196</v>
      </c>
      <c r="C361" s="41" t="s">
        <v>310</v>
      </c>
      <c r="D361" s="49" t="n">
        <v>32550</v>
      </c>
      <c r="E361" s="49" t="n">
        <v>39490</v>
      </c>
      <c r="F361" s="8" t="n">
        <v>6</v>
      </c>
      <c r="G361" s="8" t="s">
        <v>193</v>
      </c>
      <c r="H361" s="8" t="s">
        <v>194</v>
      </c>
      <c r="I361" s="8" t="s">
        <v>201</v>
      </c>
      <c r="J361" s="47" t="s">
        <v>311</v>
      </c>
      <c r="K361" s="8" t="s">
        <v>211</v>
      </c>
    </row>
    <row r="362" customFormat="false" ht="13.5" hidden="false" customHeight="false" outlineLevel="0" collapsed="false">
      <c r="A362" s="8" t="n">
        <v>57</v>
      </c>
      <c r="B362" s="8" t="s">
        <v>191</v>
      </c>
      <c r="C362" s="41" t="s">
        <v>310</v>
      </c>
      <c r="D362" s="49" t="n">
        <v>32550</v>
      </c>
      <c r="E362" s="49" t="n">
        <v>40017</v>
      </c>
      <c r="F362" s="8" t="n">
        <v>7</v>
      </c>
      <c r="G362" s="8" t="s">
        <v>193</v>
      </c>
      <c r="H362" s="8" t="s">
        <v>194</v>
      </c>
      <c r="I362" s="8" t="s">
        <v>201</v>
      </c>
      <c r="J362" s="47" t="s">
        <v>311</v>
      </c>
      <c r="K362" s="8" t="s">
        <v>211</v>
      </c>
    </row>
    <row r="363" customFormat="false" ht="13.5" hidden="false" customHeight="false" outlineLevel="0" collapsed="false">
      <c r="A363" s="8" t="n">
        <v>57</v>
      </c>
      <c r="B363" s="41" t="s">
        <v>196</v>
      </c>
      <c r="C363" s="41" t="s">
        <v>310</v>
      </c>
      <c r="D363" s="49" t="n">
        <v>32550</v>
      </c>
      <c r="E363" s="49" t="n">
        <v>40017</v>
      </c>
      <c r="F363" s="8" t="n">
        <v>7</v>
      </c>
      <c r="G363" s="8" t="s">
        <v>193</v>
      </c>
      <c r="H363" s="8" t="s">
        <v>194</v>
      </c>
      <c r="I363" s="8" t="s">
        <v>201</v>
      </c>
      <c r="J363" s="47" t="s">
        <v>311</v>
      </c>
      <c r="K363" s="8" t="s">
        <v>211</v>
      </c>
    </row>
    <row r="364" customFormat="false" ht="13.5" hidden="false" customHeight="false" outlineLevel="0" collapsed="false">
      <c r="A364" s="8" t="n">
        <v>57</v>
      </c>
      <c r="B364" s="8" t="s">
        <v>191</v>
      </c>
      <c r="C364" s="41" t="s">
        <v>310</v>
      </c>
      <c r="D364" s="49" t="n">
        <v>32550</v>
      </c>
      <c r="E364" s="49" t="n">
        <v>40464</v>
      </c>
      <c r="F364" s="8" t="n">
        <v>8</v>
      </c>
      <c r="G364" s="8" t="s">
        <v>193</v>
      </c>
      <c r="H364" s="8" t="s">
        <v>194</v>
      </c>
      <c r="I364" s="8" t="s">
        <v>201</v>
      </c>
      <c r="J364" s="47" t="s">
        <v>311</v>
      </c>
      <c r="K364" s="8" t="s">
        <v>211</v>
      </c>
    </row>
    <row r="365" customFormat="false" ht="13.5" hidden="false" customHeight="false" outlineLevel="0" collapsed="false">
      <c r="A365" s="8" t="n">
        <v>57</v>
      </c>
      <c r="B365" s="41" t="s">
        <v>196</v>
      </c>
      <c r="C365" s="41" t="s">
        <v>310</v>
      </c>
      <c r="D365" s="49" t="n">
        <v>32550</v>
      </c>
      <c r="E365" s="49" t="n">
        <v>40464</v>
      </c>
      <c r="F365" s="8" t="n">
        <v>8</v>
      </c>
      <c r="G365" s="8" t="s">
        <v>193</v>
      </c>
      <c r="H365" s="8" t="s">
        <v>194</v>
      </c>
      <c r="I365" s="8" t="s">
        <v>201</v>
      </c>
      <c r="J365" s="47" t="s">
        <v>311</v>
      </c>
      <c r="K365" s="8" t="s">
        <v>211</v>
      </c>
    </row>
    <row r="366" customFormat="false" ht="13.5" hidden="false" customHeight="false" outlineLevel="0" collapsed="false">
      <c r="A366" s="8" t="n">
        <v>57</v>
      </c>
      <c r="B366" s="8" t="s">
        <v>191</v>
      </c>
      <c r="C366" s="41" t="s">
        <v>310</v>
      </c>
      <c r="D366" s="49" t="n">
        <v>32550</v>
      </c>
      <c r="E366" s="49" t="n">
        <v>41052</v>
      </c>
      <c r="F366" s="8" t="n">
        <v>9</v>
      </c>
      <c r="G366" s="8" t="s">
        <v>193</v>
      </c>
      <c r="H366" s="8" t="s">
        <v>194</v>
      </c>
      <c r="I366" s="8" t="s">
        <v>201</v>
      </c>
      <c r="J366" s="47" t="s">
        <v>311</v>
      </c>
      <c r="K366" s="8" t="s">
        <v>211</v>
      </c>
    </row>
    <row r="367" customFormat="false" ht="13.5" hidden="false" customHeight="false" outlineLevel="0" collapsed="false">
      <c r="A367" s="8" t="n">
        <v>57</v>
      </c>
      <c r="B367" s="41" t="s">
        <v>196</v>
      </c>
      <c r="C367" s="41" t="s">
        <v>310</v>
      </c>
      <c r="D367" s="49" t="n">
        <v>32550</v>
      </c>
      <c r="E367" s="49" t="n">
        <v>41052</v>
      </c>
      <c r="F367" s="8" t="n">
        <v>9</v>
      </c>
      <c r="G367" s="8" t="s">
        <v>193</v>
      </c>
      <c r="H367" s="8" t="s">
        <v>194</v>
      </c>
      <c r="I367" s="8" t="s">
        <v>201</v>
      </c>
      <c r="J367" s="47" t="s">
        <v>311</v>
      </c>
      <c r="K367" s="8" t="s">
        <v>211</v>
      </c>
    </row>
    <row r="368" customFormat="false" ht="13.5" hidden="false" customHeight="false" outlineLevel="0" collapsed="false">
      <c r="A368" s="8" t="n">
        <v>57</v>
      </c>
      <c r="B368" s="41" t="s">
        <v>191</v>
      </c>
      <c r="C368" s="41" t="s">
        <v>310</v>
      </c>
      <c r="D368" s="49" t="n">
        <v>32550</v>
      </c>
      <c r="E368" s="49" t="n">
        <v>41813</v>
      </c>
      <c r="F368" s="8" t="n">
        <v>10</v>
      </c>
      <c r="G368" s="8" t="s">
        <v>193</v>
      </c>
      <c r="H368" s="8" t="s">
        <v>194</v>
      </c>
      <c r="I368" s="8" t="s">
        <v>201</v>
      </c>
      <c r="J368" s="47" t="s">
        <v>311</v>
      </c>
      <c r="K368" s="8" t="s">
        <v>211</v>
      </c>
    </row>
    <row r="369" customFormat="false" ht="13.5" hidden="false" customHeight="false" outlineLevel="0" collapsed="false">
      <c r="A369" s="8" t="n">
        <v>57</v>
      </c>
      <c r="B369" s="41" t="s">
        <v>196</v>
      </c>
      <c r="C369" s="41" t="s">
        <v>310</v>
      </c>
      <c r="D369" s="49" t="n">
        <v>32550</v>
      </c>
      <c r="E369" s="49" t="n">
        <v>41813</v>
      </c>
      <c r="F369" s="8" t="n">
        <v>10</v>
      </c>
      <c r="G369" s="8" t="s">
        <v>193</v>
      </c>
      <c r="H369" s="8" t="s">
        <v>194</v>
      </c>
      <c r="I369" s="8" t="s">
        <v>201</v>
      </c>
      <c r="J369" s="47" t="s">
        <v>311</v>
      </c>
      <c r="K369" s="8" t="s">
        <v>211</v>
      </c>
    </row>
    <row r="370" customFormat="false" ht="13.5" hidden="false" customHeight="false" outlineLevel="0" collapsed="false">
      <c r="A370" s="8" t="n">
        <v>57</v>
      </c>
      <c r="B370" s="8" t="s">
        <v>191</v>
      </c>
      <c r="C370" s="41" t="s">
        <v>310</v>
      </c>
      <c r="D370" s="49" t="n">
        <v>32550</v>
      </c>
      <c r="E370" s="49" t="n">
        <v>42424</v>
      </c>
      <c r="F370" s="8" t="n">
        <v>11</v>
      </c>
      <c r="G370" s="8" t="s">
        <v>193</v>
      </c>
      <c r="H370" s="8" t="s">
        <v>194</v>
      </c>
      <c r="I370" s="8" t="s">
        <v>201</v>
      </c>
      <c r="J370" s="47" t="s">
        <v>311</v>
      </c>
      <c r="K370" s="8" t="s">
        <v>211</v>
      </c>
    </row>
    <row r="371" customFormat="false" ht="13.5" hidden="false" customHeight="false" outlineLevel="0" collapsed="false">
      <c r="A371" s="8" t="n">
        <v>57</v>
      </c>
      <c r="B371" s="41" t="s">
        <v>196</v>
      </c>
      <c r="C371" s="41" t="s">
        <v>310</v>
      </c>
      <c r="D371" s="49" t="n">
        <v>32550</v>
      </c>
      <c r="E371" s="49" t="n">
        <v>42424</v>
      </c>
      <c r="F371" s="8" t="n">
        <v>11</v>
      </c>
      <c r="G371" s="8" t="s">
        <v>193</v>
      </c>
      <c r="H371" s="8" t="s">
        <v>194</v>
      </c>
      <c r="I371" s="8" t="s">
        <v>201</v>
      </c>
      <c r="J371" s="47" t="s">
        <v>311</v>
      </c>
      <c r="K371" s="8" t="s">
        <v>211</v>
      </c>
    </row>
    <row r="372" customFormat="false" ht="13.5" hidden="false" customHeight="false" outlineLevel="0" collapsed="false">
      <c r="A372" s="8" t="n">
        <v>57</v>
      </c>
      <c r="B372" s="8" t="s">
        <v>191</v>
      </c>
      <c r="C372" s="41" t="s">
        <v>310</v>
      </c>
      <c r="D372" s="49" t="n">
        <v>32550</v>
      </c>
      <c r="E372" s="49" t="n">
        <v>42692</v>
      </c>
      <c r="F372" s="8" t="n">
        <v>12</v>
      </c>
      <c r="G372" s="8" t="s">
        <v>193</v>
      </c>
      <c r="H372" s="8" t="s">
        <v>194</v>
      </c>
      <c r="I372" s="8" t="s">
        <v>201</v>
      </c>
      <c r="J372" s="47" t="s">
        <v>311</v>
      </c>
      <c r="K372" s="8" t="s">
        <v>211</v>
      </c>
    </row>
    <row r="373" customFormat="false" ht="13.5" hidden="false" customHeight="false" outlineLevel="0" collapsed="false">
      <c r="A373" s="8" t="n">
        <v>57</v>
      </c>
      <c r="B373" s="41" t="s">
        <v>196</v>
      </c>
      <c r="C373" s="41" t="s">
        <v>310</v>
      </c>
      <c r="D373" s="49" t="n">
        <v>32550</v>
      </c>
      <c r="E373" s="49" t="n">
        <v>42692</v>
      </c>
      <c r="F373" s="8" t="n">
        <v>12</v>
      </c>
      <c r="G373" s="8" t="s">
        <v>193</v>
      </c>
      <c r="H373" s="8" t="s">
        <v>194</v>
      </c>
      <c r="I373" s="8" t="s">
        <v>201</v>
      </c>
      <c r="J373" s="47" t="s">
        <v>311</v>
      </c>
      <c r="K373" s="8" t="s">
        <v>211</v>
      </c>
    </row>
    <row r="374" customFormat="false" ht="13.5" hidden="false" customHeight="false" outlineLevel="0" collapsed="false">
      <c r="A374" s="8" t="n">
        <v>57</v>
      </c>
      <c r="B374" s="8" t="s">
        <v>191</v>
      </c>
      <c r="C374" s="41" t="s">
        <v>310</v>
      </c>
      <c r="D374" s="49" t="n">
        <v>32550</v>
      </c>
      <c r="E374" s="49" t="n">
        <v>43168</v>
      </c>
      <c r="F374" s="8" t="n">
        <v>13</v>
      </c>
      <c r="G374" s="8" t="s">
        <v>193</v>
      </c>
      <c r="H374" s="8" t="s">
        <v>194</v>
      </c>
      <c r="I374" s="8" t="s">
        <v>201</v>
      </c>
      <c r="J374" s="47" t="s">
        <v>311</v>
      </c>
      <c r="K374" s="8" t="s">
        <v>211</v>
      </c>
    </row>
    <row r="375" customFormat="false" ht="13.5" hidden="false" customHeight="false" outlineLevel="0" collapsed="false">
      <c r="A375" s="8" t="n">
        <v>57</v>
      </c>
      <c r="B375" s="41" t="s">
        <v>196</v>
      </c>
      <c r="C375" s="41" t="s">
        <v>310</v>
      </c>
      <c r="D375" s="49" t="n">
        <v>32550</v>
      </c>
      <c r="E375" s="49" t="n">
        <v>43168</v>
      </c>
      <c r="F375" s="8" t="n">
        <v>13</v>
      </c>
      <c r="G375" s="8" t="s">
        <v>193</v>
      </c>
      <c r="H375" s="8" t="s">
        <v>194</v>
      </c>
      <c r="I375" s="8" t="s">
        <v>201</v>
      </c>
      <c r="J375" s="47" t="s">
        <v>311</v>
      </c>
      <c r="K375" s="8" t="s">
        <v>211</v>
      </c>
    </row>
    <row r="376" customFormat="false" ht="13.5" hidden="false" customHeight="false" outlineLevel="0" collapsed="false">
      <c r="A376" s="8" t="n">
        <v>57</v>
      </c>
      <c r="B376" s="8" t="s">
        <v>191</v>
      </c>
      <c r="C376" s="41" t="s">
        <v>310</v>
      </c>
      <c r="D376" s="49" t="n">
        <v>32550</v>
      </c>
      <c r="E376" s="49" t="n">
        <v>43627</v>
      </c>
      <c r="F376" s="8" t="n">
        <v>14</v>
      </c>
      <c r="G376" s="8" t="s">
        <v>193</v>
      </c>
      <c r="H376" s="8" t="s">
        <v>194</v>
      </c>
      <c r="I376" s="8" t="s">
        <v>201</v>
      </c>
      <c r="J376" s="47" t="s">
        <v>311</v>
      </c>
      <c r="K376" s="8" t="s">
        <v>211</v>
      </c>
    </row>
    <row r="377" customFormat="false" ht="13.5" hidden="false" customHeight="false" outlineLevel="0" collapsed="false">
      <c r="A377" s="8" t="n">
        <v>57</v>
      </c>
      <c r="B377" s="41" t="s">
        <v>196</v>
      </c>
      <c r="C377" s="41" t="s">
        <v>310</v>
      </c>
      <c r="D377" s="49" t="n">
        <v>32550</v>
      </c>
      <c r="E377" s="49" t="n">
        <v>43627</v>
      </c>
      <c r="F377" s="8" t="n">
        <v>14</v>
      </c>
      <c r="G377" s="8" t="s">
        <v>193</v>
      </c>
      <c r="H377" s="8" t="s">
        <v>194</v>
      </c>
      <c r="I377" s="8" t="s">
        <v>201</v>
      </c>
      <c r="J377" s="47" t="s">
        <v>311</v>
      </c>
      <c r="K377" s="8" t="s">
        <v>211</v>
      </c>
    </row>
    <row r="378" customFormat="false" ht="13.5" hidden="false" customHeight="false" outlineLevel="0" collapsed="false">
      <c r="A378" s="8" t="n">
        <v>57</v>
      </c>
      <c r="B378" s="8" t="s">
        <v>191</v>
      </c>
      <c r="C378" s="41" t="s">
        <v>310</v>
      </c>
      <c r="D378" s="49" t="n">
        <v>32550</v>
      </c>
      <c r="E378" s="49" t="n">
        <v>43837</v>
      </c>
      <c r="F378" s="8" t="n">
        <v>15</v>
      </c>
      <c r="G378" s="8" t="s">
        <v>193</v>
      </c>
      <c r="H378" s="8" t="s">
        <v>194</v>
      </c>
      <c r="I378" s="8" t="s">
        <v>201</v>
      </c>
      <c r="J378" s="47" t="s">
        <v>311</v>
      </c>
      <c r="K378" s="8" t="s">
        <v>211</v>
      </c>
    </row>
    <row r="379" customFormat="false" ht="13.5" hidden="false" customHeight="false" outlineLevel="0" collapsed="false">
      <c r="A379" s="8" t="n">
        <v>57</v>
      </c>
      <c r="B379" s="41" t="s">
        <v>196</v>
      </c>
      <c r="C379" s="41" t="s">
        <v>310</v>
      </c>
      <c r="D379" s="49" t="n">
        <v>32550</v>
      </c>
      <c r="E379" s="49" t="n">
        <v>43837</v>
      </c>
      <c r="F379" s="8" t="n">
        <v>15</v>
      </c>
      <c r="G379" s="8" t="s">
        <v>193</v>
      </c>
      <c r="H379" s="8" t="s">
        <v>194</v>
      </c>
      <c r="I379" s="8" t="s">
        <v>201</v>
      </c>
      <c r="J379" s="47" t="s">
        <v>311</v>
      </c>
      <c r="K379" s="8" t="s">
        <v>211</v>
      </c>
    </row>
    <row r="380" customFormat="false" ht="13.5" hidden="false" customHeight="false" outlineLevel="0" collapsed="false">
      <c r="A380" s="8" t="n">
        <v>58</v>
      </c>
      <c r="B380" s="8" t="s">
        <v>191</v>
      </c>
      <c r="C380" s="41" t="s">
        <v>312</v>
      </c>
      <c r="D380" s="49" t="n">
        <v>33281</v>
      </c>
      <c r="E380" s="49" t="n">
        <v>37455</v>
      </c>
      <c r="F380" s="8" t="n">
        <v>1</v>
      </c>
      <c r="G380" s="8" t="s">
        <v>193</v>
      </c>
      <c r="H380" s="8" t="s">
        <v>194</v>
      </c>
      <c r="I380" s="8" t="s">
        <v>194</v>
      </c>
      <c r="J380" s="47" t="s">
        <v>313</v>
      </c>
      <c r="K380" s="8" t="s">
        <v>211</v>
      </c>
    </row>
    <row r="381" customFormat="false" ht="13.5" hidden="false" customHeight="false" outlineLevel="0" collapsed="false">
      <c r="A381" s="8" t="n">
        <v>58</v>
      </c>
      <c r="B381" s="41" t="s">
        <v>196</v>
      </c>
      <c r="C381" s="41" t="s">
        <v>312</v>
      </c>
      <c r="D381" s="49" t="n">
        <v>33281</v>
      </c>
      <c r="E381" s="49" t="n">
        <v>37455</v>
      </c>
      <c r="F381" s="8" t="n">
        <v>1</v>
      </c>
      <c r="G381" s="8" t="s">
        <v>193</v>
      </c>
      <c r="H381" s="8" t="s">
        <v>194</v>
      </c>
      <c r="I381" s="8" t="s">
        <v>194</v>
      </c>
      <c r="J381" s="47" t="s">
        <v>313</v>
      </c>
      <c r="K381" s="8" t="s">
        <v>211</v>
      </c>
    </row>
    <row r="382" customFormat="false" ht="13.5" hidden="false" customHeight="false" outlineLevel="0" collapsed="false">
      <c r="A382" s="8" t="n">
        <v>58</v>
      </c>
      <c r="B382" s="8" t="s">
        <v>191</v>
      </c>
      <c r="C382" s="41" t="s">
        <v>312</v>
      </c>
      <c r="D382" s="49" t="n">
        <v>33281</v>
      </c>
      <c r="E382" s="49" t="n">
        <v>38712</v>
      </c>
      <c r="F382" s="8" t="n">
        <v>2</v>
      </c>
      <c r="G382" s="8" t="s">
        <v>193</v>
      </c>
      <c r="H382" s="8" t="s">
        <v>194</v>
      </c>
      <c r="I382" s="8" t="s">
        <v>194</v>
      </c>
      <c r="J382" s="47" t="s">
        <v>313</v>
      </c>
      <c r="K382" s="8" t="s">
        <v>211</v>
      </c>
    </row>
    <row r="383" customFormat="false" ht="13.5" hidden="false" customHeight="false" outlineLevel="0" collapsed="false">
      <c r="A383" s="8" t="n">
        <v>58</v>
      </c>
      <c r="B383" s="41" t="s">
        <v>196</v>
      </c>
      <c r="C383" s="41" t="s">
        <v>312</v>
      </c>
      <c r="D383" s="49" t="n">
        <v>33281</v>
      </c>
      <c r="E383" s="49" t="n">
        <v>38712</v>
      </c>
      <c r="F383" s="8" t="n">
        <v>2</v>
      </c>
      <c r="G383" s="8" t="s">
        <v>193</v>
      </c>
      <c r="H383" s="8" t="s">
        <v>194</v>
      </c>
      <c r="I383" s="8" t="s">
        <v>194</v>
      </c>
      <c r="J383" s="47" t="s">
        <v>313</v>
      </c>
      <c r="K383" s="8" t="s">
        <v>211</v>
      </c>
    </row>
    <row r="384" customFormat="false" ht="13.5" hidden="false" customHeight="false" outlineLevel="0" collapsed="false">
      <c r="A384" s="8" t="n">
        <v>58</v>
      </c>
      <c r="B384" s="8" t="s">
        <v>191</v>
      </c>
      <c r="C384" s="41" t="s">
        <v>312</v>
      </c>
      <c r="D384" s="50" t="n">
        <v>33281</v>
      </c>
      <c r="E384" s="50" t="n">
        <v>39494</v>
      </c>
      <c r="F384" s="41" t="n">
        <v>3</v>
      </c>
      <c r="G384" s="41" t="s">
        <v>193</v>
      </c>
      <c r="H384" s="41" t="s">
        <v>194</v>
      </c>
      <c r="I384" s="41" t="s">
        <v>194</v>
      </c>
      <c r="J384" s="47" t="s">
        <v>313</v>
      </c>
      <c r="K384" s="8" t="s">
        <v>211</v>
      </c>
    </row>
    <row r="385" customFormat="false" ht="13.5" hidden="false" customHeight="false" outlineLevel="0" collapsed="false">
      <c r="A385" s="8" t="n">
        <v>58</v>
      </c>
      <c r="B385" s="41" t="s">
        <v>196</v>
      </c>
      <c r="C385" s="41" t="s">
        <v>312</v>
      </c>
      <c r="D385" s="50" t="n">
        <v>33281</v>
      </c>
      <c r="E385" s="50" t="n">
        <v>39494</v>
      </c>
      <c r="F385" s="41" t="n">
        <v>3</v>
      </c>
      <c r="G385" s="41" t="s">
        <v>193</v>
      </c>
      <c r="H385" s="41" t="s">
        <v>194</v>
      </c>
      <c r="I385" s="41" t="s">
        <v>194</v>
      </c>
      <c r="J385" s="47" t="s">
        <v>313</v>
      </c>
      <c r="K385" s="8" t="s">
        <v>211</v>
      </c>
    </row>
    <row r="386" customFormat="false" ht="13.5" hidden="false" customHeight="false" outlineLevel="0" collapsed="false">
      <c r="A386" s="8" t="n">
        <v>58</v>
      </c>
      <c r="B386" s="8" t="s">
        <v>191</v>
      </c>
      <c r="C386" s="41" t="s">
        <v>312</v>
      </c>
      <c r="D386" s="50" t="n">
        <v>33281</v>
      </c>
      <c r="E386" s="50" t="n">
        <v>40546</v>
      </c>
      <c r="F386" s="41" t="n">
        <v>4</v>
      </c>
      <c r="G386" s="41" t="s">
        <v>193</v>
      </c>
      <c r="H386" s="41" t="s">
        <v>194</v>
      </c>
      <c r="I386" s="41" t="s">
        <v>194</v>
      </c>
      <c r="J386" s="47" t="s">
        <v>313</v>
      </c>
      <c r="K386" s="8" t="s">
        <v>211</v>
      </c>
    </row>
    <row r="387" customFormat="false" ht="13.5" hidden="false" customHeight="false" outlineLevel="0" collapsed="false">
      <c r="A387" s="8" t="n">
        <v>58</v>
      </c>
      <c r="B387" s="41" t="s">
        <v>196</v>
      </c>
      <c r="C387" s="41" t="s">
        <v>312</v>
      </c>
      <c r="D387" s="50" t="n">
        <v>33281</v>
      </c>
      <c r="E387" s="50" t="n">
        <v>40546</v>
      </c>
      <c r="F387" s="41" t="n">
        <v>4</v>
      </c>
      <c r="G387" s="41" t="s">
        <v>193</v>
      </c>
      <c r="H387" s="41" t="s">
        <v>194</v>
      </c>
      <c r="I387" s="41" t="s">
        <v>194</v>
      </c>
      <c r="J387" s="47" t="s">
        <v>313</v>
      </c>
      <c r="K387" s="8" t="s">
        <v>211</v>
      </c>
    </row>
    <row r="388" customFormat="false" ht="13.5" hidden="false" customHeight="false" outlineLevel="0" collapsed="false">
      <c r="A388" s="8" t="n">
        <v>58</v>
      </c>
      <c r="B388" s="8" t="s">
        <v>191</v>
      </c>
      <c r="C388" s="41" t="s">
        <v>312</v>
      </c>
      <c r="D388" s="50" t="n">
        <v>33281</v>
      </c>
      <c r="E388" s="50" t="n">
        <v>41297</v>
      </c>
      <c r="F388" s="41" t="n">
        <v>5</v>
      </c>
      <c r="G388" s="41" t="s">
        <v>193</v>
      </c>
      <c r="H388" s="41" t="s">
        <v>194</v>
      </c>
      <c r="I388" s="41" t="s">
        <v>194</v>
      </c>
      <c r="J388" s="47" t="s">
        <v>313</v>
      </c>
      <c r="K388" s="8" t="s">
        <v>211</v>
      </c>
    </row>
    <row r="389" customFormat="false" ht="13.5" hidden="false" customHeight="false" outlineLevel="0" collapsed="false">
      <c r="A389" s="8" t="n">
        <v>58</v>
      </c>
      <c r="B389" s="41" t="s">
        <v>196</v>
      </c>
      <c r="C389" s="41" t="s">
        <v>312</v>
      </c>
      <c r="D389" s="50" t="n">
        <v>33281</v>
      </c>
      <c r="E389" s="50" t="n">
        <v>41297</v>
      </c>
      <c r="F389" s="41" t="n">
        <v>5</v>
      </c>
      <c r="G389" s="41" t="s">
        <v>193</v>
      </c>
      <c r="H389" s="41" t="s">
        <v>194</v>
      </c>
      <c r="I389" s="41" t="s">
        <v>194</v>
      </c>
      <c r="J389" s="47" t="s">
        <v>313</v>
      </c>
      <c r="K389" s="8" t="s">
        <v>211</v>
      </c>
    </row>
    <row r="390" customFormat="false" ht="13.5" hidden="false" customHeight="false" outlineLevel="0" collapsed="false">
      <c r="A390" s="8" t="n">
        <v>58</v>
      </c>
      <c r="B390" s="8" t="s">
        <v>191</v>
      </c>
      <c r="C390" s="41" t="s">
        <v>312</v>
      </c>
      <c r="D390" s="50" t="n">
        <v>33281</v>
      </c>
      <c r="E390" s="50" t="n">
        <v>41650</v>
      </c>
      <c r="F390" s="41" t="n">
        <v>6</v>
      </c>
      <c r="G390" s="41" t="s">
        <v>193</v>
      </c>
      <c r="H390" s="41" t="s">
        <v>194</v>
      </c>
      <c r="I390" s="41" t="s">
        <v>194</v>
      </c>
      <c r="J390" s="47" t="s">
        <v>313</v>
      </c>
      <c r="K390" s="8" t="s">
        <v>211</v>
      </c>
    </row>
    <row r="391" customFormat="false" ht="13.5" hidden="false" customHeight="false" outlineLevel="0" collapsed="false">
      <c r="A391" s="8" t="n">
        <v>58</v>
      </c>
      <c r="B391" s="41" t="s">
        <v>196</v>
      </c>
      <c r="C391" s="41" t="s">
        <v>312</v>
      </c>
      <c r="D391" s="50" t="n">
        <v>33281</v>
      </c>
      <c r="E391" s="50" t="n">
        <v>41650</v>
      </c>
      <c r="F391" s="41" t="n">
        <v>6</v>
      </c>
      <c r="G391" s="41" t="s">
        <v>193</v>
      </c>
      <c r="H391" s="41" t="s">
        <v>194</v>
      </c>
      <c r="I391" s="41" t="s">
        <v>194</v>
      </c>
      <c r="J391" s="47" t="s">
        <v>313</v>
      </c>
      <c r="K391" s="8" t="s">
        <v>211</v>
      </c>
    </row>
    <row r="392" customFormat="false" ht="13.5" hidden="false" customHeight="false" outlineLevel="0" collapsed="false">
      <c r="A392" s="8" t="n">
        <v>58</v>
      </c>
      <c r="B392" s="41" t="s">
        <v>191</v>
      </c>
      <c r="C392" s="41" t="s">
        <v>312</v>
      </c>
      <c r="D392" s="50" t="n">
        <v>33281</v>
      </c>
      <c r="E392" s="50" t="n">
        <v>42174</v>
      </c>
      <c r="F392" s="41" t="n">
        <v>7</v>
      </c>
      <c r="G392" s="41" t="s">
        <v>193</v>
      </c>
      <c r="H392" s="41" t="s">
        <v>194</v>
      </c>
      <c r="I392" s="41" t="s">
        <v>194</v>
      </c>
      <c r="J392" s="47" t="s">
        <v>313</v>
      </c>
      <c r="K392" s="8" t="s">
        <v>211</v>
      </c>
    </row>
    <row r="393" customFormat="false" ht="13.5" hidden="false" customHeight="false" outlineLevel="0" collapsed="false">
      <c r="A393" s="8" t="n">
        <v>58</v>
      </c>
      <c r="B393" s="41" t="s">
        <v>196</v>
      </c>
      <c r="C393" s="41" t="s">
        <v>312</v>
      </c>
      <c r="D393" s="50" t="n">
        <v>33281</v>
      </c>
      <c r="E393" s="50" t="n">
        <v>42174</v>
      </c>
      <c r="F393" s="41" t="n">
        <v>7</v>
      </c>
      <c r="G393" s="41" t="s">
        <v>193</v>
      </c>
      <c r="H393" s="41" t="s">
        <v>194</v>
      </c>
      <c r="I393" s="41" t="s">
        <v>194</v>
      </c>
      <c r="J393" s="47" t="s">
        <v>313</v>
      </c>
      <c r="K393" s="8" t="s">
        <v>211</v>
      </c>
    </row>
    <row r="394" customFormat="false" ht="13.5" hidden="false" customHeight="false" outlineLevel="0" collapsed="false">
      <c r="A394" s="8" t="n">
        <v>58</v>
      </c>
      <c r="B394" s="8" t="s">
        <v>191</v>
      </c>
      <c r="C394" s="41" t="s">
        <v>312</v>
      </c>
      <c r="D394" s="50" t="n">
        <v>33281</v>
      </c>
      <c r="E394" s="50" t="n">
        <v>42745</v>
      </c>
      <c r="F394" s="41" t="n">
        <v>8</v>
      </c>
      <c r="G394" s="41" t="s">
        <v>193</v>
      </c>
      <c r="H394" s="41" t="s">
        <v>194</v>
      </c>
      <c r="I394" s="41" t="s">
        <v>194</v>
      </c>
      <c r="J394" s="47" t="s">
        <v>313</v>
      </c>
      <c r="K394" s="8" t="s">
        <v>211</v>
      </c>
    </row>
    <row r="395" customFormat="false" ht="13.5" hidden="false" customHeight="false" outlineLevel="0" collapsed="false">
      <c r="A395" s="8" t="n">
        <v>58</v>
      </c>
      <c r="B395" s="41" t="s">
        <v>196</v>
      </c>
      <c r="C395" s="41" t="s">
        <v>312</v>
      </c>
      <c r="D395" s="50" t="n">
        <v>33281</v>
      </c>
      <c r="E395" s="50" t="n">
        <v>42745</v>
      </c>
      <c r="F395" s="41" t="n">
        <v>8</v>
      </c>
      <c r="G395" s="41" t="s">
        <v>193</v>
      </c>
      <c r="H395" s="41" t="s">
        <v>194</v>
      </c>
      <c r="I395" s="41" t="s">
        <v>194</v>
      </c>
      <c r="J395" s="47" t="s">
        <v>313</v>
      </c>
      <c r="K395" s="8" t="s">
        <v>211</v>
      </c>
    </row>
    <row r="396" customFormat="false" ht="13.5" hidden="false" customHeight="false" outlineLevel="0" collapsed="false">
      <c r="A396" s="8" t="n">
        <v>58</v>
      </c>
      <c r="B396" s="8" t="s">
        <v>191</v>
      </c>
      <c r="C396" s="41" t="s">
        <v>312</v>
      </c>
      <c r="D396" s="50" t="n">
        <v>33281</v>
      </c>
      <c r="E396" s="50" t="n">
        <v>43126</v>
      </c>
      <c r="F396" s="41" t="n">
        <v>9</v>
      </c>
      <c r="G396" s="41" t="s">
        <v>193</v>
      </c>
      <c r="H396" s="41" t="s">
        <v>194</v>
      </c>
      <c r="I396" s="41" t="s">
        <v>194</v>
      </c>
      <c r="J396" s="47" t="s">
        <v>313</v>
      </c>
      <c r="K396" s="8" t="s">
        <v>211</v>
      </c>
    </row>
    <row r="397" customFormat="false" ht="13.5" hidden="false" customHeight="false" outlineLevel="0" collapsed="false">
      <c r="A397" s="8" t="n">
        <v>58</v>
      </c>
      <c r="B397" s="41" t="s">
        <v>196</v>
      </c>
      <c r="C397" s="41" t="s">
        <v>312</v>
      </c>
      <c r="D397" s="50" t="n">
        <v>33281</v>
      </c>
      <c r="E397" s="50" t="n">
        <v>43126</v>
      </c>
      <c r="F397" s="41" t="n">
        <v>9</v>
      </c>
      <c r="G397" s="41" t="s">
        <v>193</v>
      </c>
      <c r="H397" s="41" t="s">
        <v>194</v>
      </c>
      <c r="I397" s="41" t="s">
        <v>194</v>
      </c>
      <c r="J397" s="47" t="s">
        <v>313</v>
      </c>
      <c r="K397" s="8" t="s">
        <v>211</v>
      </c>
    </row>
    <row r="398" customFormat="false" ht="13.5" hidden="false" customHeight="false" outlineLevel="0" collapsed="false">
      <c r="A398" s="8" t="n">
        <v>58</v>
      </c>
      <c r="B398" s="8" t="s">
        <v>191</v>
      </c>
      <c r="C398" s="41" t="s">
        <v>312</v>
      </c>
      <c r="D398" s="50" t="n">
        <v>33281</v>
      </c>
      <c r="E398" s="50" t="n">
        <v>44069</v>
      </c>
      <c r="F398" s="41" t="n">
        <v>10</v>
      </c>
      <c r="G398" s="41" t="s">
        <v>193</v>
      </c>
      <c r="H398" s="41" t="s">
        <v>194</v>
      </c>
      <c r="I398" s="41" t="s">
        <v>194</v>
      </c>
      <c r="J398" s="47" t="s">
        <v>313</v>
      </c>
      <c r="K398" s="8" t="s">
        <v>211</v>
      </c>
    </row>
    <row r="399" customFormat="false" ht="13.5" hidden="false" customHeight="false" outlineLevel="0" collapsed="false">
      <c r="A399" s="8" t="n">
        <v>58</v>
      </c>
      <c r="B399" s="41" t="s">
        <v>196</v>
      </c>
      <c r="C399" s="41" t="s">
        <v>312</v>
      </c>
      <c r="D399" s="50" t="n">
        <v>33281</v>
      </c>
      <c r="E399" s="50" t="n">
        <v>44069</v>
      </c>
      <c r="F399" s="41" t="n">
        <v>10</v>
      </c>
      <c r="G399" s="41" t="s">
        <v>193</v>
      </c>
      <c r="H399" s="41" t="s">
        <v>194</v>
      </c>
      <c r="I399" s="41" t="s">
        <v>194</v>
      </c>
      <c r="J399" s="47" t="s">
        <v>313</v>
      </c>
      <c r="K399" s="8" t="s">
        <v>211</v>
      </c>
    </row>
    <row r="400" customFormat="false" ht="13.5" hidden="false" customHeight="false" outlineLevel="0" collapsed="false">
      <c r="A400" s="8" t="n">
        <v>59</v>
      </c>
      <c r="B400" s="8" t="s">
        <v>191</v>
      </c>
      <c r="C400" s="41" t="s">
        <v>314</v>
      </c>
      <c r="D400" s="49" t="n">
        <v>35275</v>
      </c>
      <c r="E400" s="49" t="n">
        <v>37455</v>
      </c>
      <c r="F400" s="41" t="n">
        <v>1</v>
      </c>
      <c r="G400" s="41" t="s">
        <v>198</v>
      </c>
      <c r="H400" s="41" t="s">
        <v>194</v>
      </c>
      <c r="I400" s="41" t="s">
        <v>201</v>
      </c>
      <c r="J400" s="47" t="s">
        <v>315</v>
      </c>
      <c r="K400" s="41" t="s">
        <v>211</v>
      </c>
    </row>
    <row r="401" customFormat="false" ht="13.5" hidden="false" customHeight="false" outlineLevel="0" collapsed="false">
      <c r="A401" s="8" t="n">
        <v>59</v>
      </c>
      <c r="B401" s="41" t="s">
        <v>196</v>
      </c>
      <c r="C401" s="41" t="s">
        <v>314</v>
      </c>
      <c r="D401" s="49" t="n">
        <v>35275</v>
      </c>
      <c r="E401" s="49" t="n">
        <v>37455</v>
      </c>
      <c r="F401" s="41" t="n">
        <v>1</v>
      </c>
      <c r="G401" s="41" t="s">
        <v>198</v>
      </c>
      <c r="H401" s="41" t="s">
        <v>194</v>
      </c>
      <c r="I401" s="41" t="s">
        <v>201</v>
      </c>
      <c r="J401" s="47" t="s">
        <v>315</v>
      </c>
      <c r="K401" s="41" t="s">
        <v>211</v>
      </c>
    </row>
    <row r="402" customFormat="false" ht="13.5" hidden="false" customHeight="false" outlineLevel="0" collapsed="false">
      <c r="A402" s="8" t="n">
        <v>59</v>
      </c>
      <c r="B402" s="8" t="s">
        <v>191</v>
      </c>
      <c r="C402" s="41" t="s">
        <v>314</v>
      </c>
      <c r="D402" s="49" t="n">
        <v>35275</v>
      </c>
      <c r="E402" s="49" t="n">
        <v>38114</v>
      </c>
      <c r="F402" s="41" t="n">
        <v>2</v>
      </c>
      <c r="G402" s="41" t="s">
        <v>198</v>
      </c>
      <c r="H402" s="41" t="s">
        <v>194</v>
      </c>
      <c r="I402" s="41" t="s">
        <v>201</v>
      </c>
      <c r="J402" s="47" t="s">
        <v>315</v>
      </c>
      <c r="K402" s="41" t="s">
        <v>211</v>
      </c>
    </row>
    <row r="403" customFormat="false" ht="13.5" hidden="false" customHeight="false" outlineLevel="0" collapsed="false">
      <c r="A403" s="8" t="n">
        <v>59</v>
      </c>
      <c r="B403" s="41" t="s">
        <v>196</v>
      </c>
      <c r="C403" s="41" t="s">
        <v>314</v>
      </c>
      <c r="D403" s="49" t="n">
        <v>35275</v>
      </c>
      <c r="E403" s="49" t="n">
        <v>38114</v>
      </c>
      <c r="F403" s="41" t="n">
        <v>2</v>
      </c>
      <c r="G403" s="41" t="s">
        <v>198</v>
      </c>
      <c r="H403" s="41" t="s">
        <v>194</v>
      </c>
      <c r="I403" s="41" t="s">
        <v>201</v>
      </c>
      <c r="J403" s="47" t="s">
        <v>315</v>
      </c>
      <c r="K403" s="41" t="s">
        <v>211</v>
      </c>
    </row>
    <row r="404" customFormat="false" ht="13.5" hidden="false" customHeight="false" outlineLevel="0" collapsed="false">
      <c r="A404" s="8" t="n">
        <v>59</v>
      </c>
      <c r="B404" s="8" t="s">
        <v>191</v>
      </c>
      <c r="C404" s="41" t="s">
        <v>314</v>
      </c>
      <c r="D404" s="49" t="n">
        <v>35275</v>
      </c>
      <c r="E404" s="49" t="n">
        <v>39494</v>
      </c>
      <c r="F404" s="41" t="n">
        <v>3</v>
      </c>
      <c r="G404" s="41" t="s">
        <v>198</v>
      </c>
      <c r="H404" s="41" t="s">
        <v>194</v>
      </c>
      <c r="I404" s="41" t="s">
        <v>201</v>
      </c>
      <c r="J404" s="47" t="s">
        <v>315</v>
      </c>
      <c r="K404" s="41" t="s">
        <v>211</v>
      </c>
    </row>
    <row r="405" customFormat="false" ht="13.5" hidden="false" customHeight="false" outlineLevel="0" collapsed="false">
      <c r="A405" s="8" t="n">
        <v>59</v>
      </c>
      <c r="B405" s="41" t="s">
        <v>196</v>
      </c>
      <c r="C405" s="41" t="s">
        <v>314</v>
      </c>
      <c r="D405" s="49" t="n">
        <v>35275</v>
      </c>
      <c r="E405" s="49" t="n">
        <v>39494</v>
      </c>
      <c r="F405" s="41" t="n">
        <v>3</v>
      </c>
      <c r="G405" s="41" t="s">
        <v>198</v>
      </c>
      <c r="H405" s="41" t="s">
        <v>194</v>
      </c>
      <c r="I405" s="41" t="s">
        <v>201</v>
      </c>
      <c r="J405" s="47" t="s">
        <v>315</v>
      </c>
      <c r="K405" s="41" t="s">
        <v>211</v>
      </c>
    </row>
    <row r="406" customFormat="false" ht="13.5" hidden="false" customHeight="false" outlineLevel="0" collapsed="false">
      <c r="A406" s="8" t="n">
        <v>59</v>
      </c>
      <c r="B406" s="8" t="s">
        <v>191</v>
      </c>
      <c r="C406" s="41" t="s">
        <v>314</v>
      </c>
      <c r="D406" s="49" t="n">
        <v>35275</v>
      </c>
      <c r="E406" s="49" t="n">
        <v>40546</v>
      </c>
      <c r="F406" s="41" t="n">
        <v>4</v>
      </c>
      <c r="G406" s="41" t="s">
        <v>198</v>
      </c>
      <c r="H406" s="41" t="s">
        <v>194</v>
      </c>
      <c r="I406" s="41" t="s">
        <v>201</v>
      </c>
      <c r="J406" s="47" t="s">
        <v>315</v>
      </c>
      <c r="K406" s="41" t="s">
        <v>211</v>
      </c>
    </row>
    <row r="407" customFormat="false" ht="13.5" hidden="false" customHeight="false" outlineLevel="0" collapsed="false">
      <c r="A407" s="8" t="n">
        <v>59</v>
      </c>
      <c r="B407" s="41" t="s">
        <v>196</v>
      </c>
      <c r="C407" s="41" t="s">
        <v>314</v>
      </c>
      <c r="D407" s="49" t="n">
        <v>35275</v>
      </c>
      <c r="E407" s="49" t="n">
        <v>40546</v>
      </c>
      <c r="F407" s="41" t="n">
        <v>4</v>
      </c>
      <c r="G407" s="41" t="s">
        <v>198</v>
      </c>
      <c r="H407" s="41" t="s">
        <v>194</v>
      </c>
      <c r="I407" s="41" t="s">
        <v>201</v>
      </c>
      <c r="J407" s="47" t="s">
        <v>315</v>
      </c>
      <c r="K407" s="41" t="s">
        <v>211</v>
      </c>
    </row>
    <row r="408" customFormat="false" ht="13.5" hidden="false" customHeight="false" outlineLevel="0" collapsed="false">
      <c r="A408" s="8" t="n">
        <v>59</v>
      </c>
      <c r="B408" s="8" t="s">
        <v>191</v>
      </c>
      <c r="C408" s="41" t="s">
        <v>314</v>
      </c>
      <c r="D408" s="49" t="n">
        <v>35275</v>
      </c>
      <c r="E408" s="49" t="n">
        <v>40970</v>
      </c>
      <c r="F408" s="41" t="n">
        <v>5</v>
      </c>
      <c r="G408" s="41" t="s">
        <v>198</v>
      </c>
      <c r="H408" s="41" t="s">
        <v>194</v>
      </c>
      <c r="I408" s="41" t="s">
        <v>201</v>
      </c>
      <c r="J408" s="47" t="s">
        <v>315</v>
      </c>
      <c r="K408" s="41" t="s">
        <v>211</v>
      </c>
    </row>
    <row r="409" customFormat="false" ht="13.5" hidden="false" customHeight="false" outlineLevel="0" collapsed="false">
      <c r="A409" s="8" t="n">
        <v>59</v>
      </c>
      <c r="B409" s="41" t="s">
        <v>196</v>
      </c>
      <c r="C409" s="41" t="s">
        <v>314</v>
      </c>
      <c r="D409" s="49" t="n">
        <v>35275</v>
      </c>
      <c r="E409" s="49" t="n">
        <v>40970</v>
      </c>
      <c r="F409" s="41" t="n">
        <v>5</v>
      </c>
      <c r="G409" s="41" t="s">
        <v>198</v>
      </c>
      <c r="H409" s="41" t="s">
        <v>194</v>
      </c>
      <c r="I409" s="41" t="s">
        <v>201</v>
      </c>
      <c r="J409" s="47" t="s">
        <v>315</v>
      </c>
      <c r="K409" s="41" t="s">
        <v>211</v>
      </c>
    </row>
    <row r="410" customFormat="false" ht="13.5" hidden="false" customHeight="false" outlineLevel="0" collapsed="false">
      <c r="A410" s="8" t="n">
        <v>59</v>
      </c>
      <c r="B410" s="8" t="s">
        <v>191</v>
      </c>
      <c r="C410" s="41" t="s">
        <v>314</v>
      </c>
      <c r="D410" s="49" t="n">
        <v>35275</v>
      </c>
      <c r="E410" s="49" t="n">
        <v>41356</v>
      </c>
      <c r="F410" s="41" t="n">
        <v>6</v>
      </c>
      <c r="G410" s="41" t="s">
        <v>198</v>
      </c>
      <c r="H410" s="41" t="s">
        <v>194</v>
      </c>
      <c r="I410" s="41" t="s">
        <v>201</v>
      </c>
      <c r="J410" s="47" t="s">
        <v>315</v>
      </c>
      <c r="K410" s="41" t="s">
        <v>211</v>
      </c>
    </row>
    <row r="411" customFormat="false" ht="13.5" hidden="false" customHeight="false" outlineLevel="0" collapsed="false">
      <c r="A411" s="8" t="n">
        <v>59</v>
      </c>
      <c r="B411" s="41" t="s">
        <v>196</v>
      </c>
      <c r="C411" s="41" t="s">
        <v>314</v>
      </c>
      <c r="D411" s="49" t="n">
        <v>35275</v>
      </c>
      <c r="E411" s="49" t="n">
        <v>41356</v>
      </c>
      <c r="F411" s="41" t="n">
        <v>6</v>
      </c>
      <c r="G411" s="41" t="s">
        <v>198</v>
      </c>
      <c r="H411" s="41" t="s">
        <v>194</v>
      </c>
      <c r="I411" s="41" t="s">
        <v>201</v>
      </c>
      <c r="J411" s="47" t="s">
        <v>315</v>
      </c>
      <c r="K411" s="41" t="s">
        <v>211</v>
      </c>
    </row>
    <row r="412" customFormat="false" ht="13.5" hidden="false" customHeight="false" outlineLevel="0" collapsed="false">
      <c r="A412" s="8" t="n">
        <v>59</v>
      </c>
      <c r="B412" s="8" t="s">
        <v>191</v>
      </c>
      <c r="C412" s="41" t="s">
        <v>314</v>
      </c>
      <c r="D412" s="49" t="n">
        <v>35275</v>
      </c>
      <c r="E412" s="49" t="n">
        <v>42174</v>
      </c>
      <c r="F412" s="41" t="n">
        <v>7</v>
      </c>
      <c r="G412" s="41" t="s">
        <v>198</v>
      </c>
      <c r="H412" s="41" t="s">
        <v>194</v>
      </c>
      <c r="I412" s="41" t="s">
        <v>201</v>
      </c>
      <c r="J412" s="47" t="s">
        <v>315</v>
      </c>
      <c r="K412" s="41" t="s">
        <v>211</v>
      </c>
    </row>
    <row r="413" customFormat="false" ht="13.5" hidden="false" customHeight="false" outlineLevel="0" collapsed="false">
      <c r="A413" s="8" t="n">
        <v>59</v>
      </c>
      <c r="B413" s="41" t="s">
        <v>196</v>
      </c>
      <c r="C413" s="41" t="s">
        <v>314</v>
      </c>
      <c r="D413" s="49" t="n">
        <v>35275</v>
      </c>
      <c r="E413" s="49" t="n">
        <v>42174</v>
      </c>
      <c r="F413" s="41" t="n">
        <v>7</v>
      </c>
      <c r="G413" s="41" t="s">
        <v>198</v>
      </c>
      <c r="H413" s="41" t="s">
        <v>194</v>
      </c>
      <c r="I413" s="41" t="s">
        <v>201</v>
      </c>
      <c r="J413" s="47" t="s">
        <v>315</v>
      </c>
      <c r="K413" s="41" t="s">
        <v>211</v>
      </c>
    </row>
    <row r="414" customFormat="false" ht="13.5" hidden="false" customHeight="false" outlineLevel="0" collapsed="false">
      <c r="A414" s="8" t="n">
        <v>59</v>
      </c>
      <c r="B414" s="8" t="s">
        <v>191</v>
      </c>
      <c r="C414" s="41" t="s">
        <v>314</v>
      </c>
      <c r="D414" s="49" t="n">
        <v>35275</v>
      </c>
      <c r="E414" s="49" t="n">
        <v>43185</v>
      </c>
      <c r="F414" s="41" t="n">
        <v>8</v>
      </c>
      <c r="G414" s="41" t="s">
        <v>198</v>
      </c>
      <c r="H414" s="41" t="s">
        <v>194</v>
      </c>
      <c r="I414" s="41" t="s">
        <v>201</v>
      </c>
      <c r="J414" s="47" t="s">
        <v>315</v>
      </c>
      <c r="K414" s="41" t="s">
        <v>211</v>
      </c>
    </row>
    <row r="415" customFormat="false" ht="13.5" hidden="false" customHeight="false" outlineLevel="0" collapsed="false">
      <c r="A415" s="8" t="n">
        <v>59</v>
      </c>
      <c r="B415" s="41" t="s">
        <v>196</v>
      </c>
      <c r="C415" s="41" t="s">
        <v>314</v>
      </c>
      <c r="D415" s="49" t="n">
        <v>35275</v>
      </c>
      <c r="E415" s="49" t="n">
        <v>43185</v>
      </c>
      <c r="F415" s="41" t="n">
        <v>8</v>
      </c>
      <c r="G415" s="41" t="s">
        <v>198</v>
      </c>
      <c r="H415" s="41" t="s">
        <v>194</v>
      </c>
      <c r="I415" s="41" t="s">
        <v>201</v>
      </c>
      <c r="J415" s="47" t="s">
        <v>315</v>
      </c>
      <c r="K415" s="41" t="s">
        <v>211</v>
      </c>
    </row>
    <row r="416" customFormat="false" ht="13.5" hidden="false" customHeight="false" outlineLevel="0" collapsed="false">
      <c r="A416" s="8" t="n">
        <v>59</v>
      </c>
      <c r="B416" s="41" t="s">
        <v>191</v>
      </c>
      <c r="C416" s="41" t="s">
        <v>314</v>
      </c>
      <c r="D416" s="49" t="n">
        <v>35275</v>
      </c>
      <c r="E416" s="49" t="n">
        <v>44095</v>
      </c>
      <c r="F416" s="41" t="n">
        <v>9</v>
      </c>
      <c r="G416" s="41" t="s">
        <v>198</v>
      </c>
      <c r="H416" s="41" t="s">
        <v>194</v>
      </c>
      <c r="I416" s="41" t="s">
        <v>201</v>
      </c>
      <c r="J416" s="47" t="s">
        <v>315</v>
      </c>
      <c r="K416" s="41" t="s">
        <v>211</v>
      </c>
    </row>
    <row r="417" customFormat="false" ht="13.5" hidden="false" customHeight="false" outlineLevel="0" collapsed="false">
      <c r="A417" s="8" t="n">
        <v>59</v>
      </c>
      <c r="B417" s="41" t="s">
        <v>196</v>
      </c>
      <c r="C417" s="41" t="s">
        <v>314</v>
      </c>
      <c r="D417" s="49" t="n">
        <v>35275</v>
      </c>
      <c r="E417" s="49" t="n">
        <v>44095</v>
      </c>
      <c r="F417" s="41" t="n">
        <v>9</v>
      </c>
      <c r="G417" s="41" t="s">
        <v>198</v>
      </c>
      <c r="H417" s="41" t="s">
        <v>194</v>
      </c>
      <c r="I417" s="41" t="s">
        <v>201</v>
      </c>
      <c r="J417" s="47" t="s">
        <v>315</v>
      </c>
      <c r="K417" s="41" t="s">
        <v>211</v>
      </c>
    </row>
    <row r="418" customFormat="false" ht="13.5" hidden="false" customHeight="false" outlineLevel="0" collapsed="false">
      <c r="A418" s="8" t="n">
        <v>60</v>
      </c>
      <c r="B418" s="41" t="s">
        <v>191</v>
      </c>
      <c r="C418" s="41" t="s">
        <v>316</v>
      </c>
      <c r="D418" s="49" t="n">
        <v>36456</v>
      </c>
      <c r="E418" s="49" t="n">
        <v>42901</v>
      </c>
      <c r="F418" s="41" t="n">
        <v>1</v>
      </c>
      <c r="G418" s="41" t="s">
        <v>193</v>
      </c>
      <c r="H418" s="41" t="s">
        <v>194</v>
      </c>
      <c r="I418" s="41" t="s">
        <v>194</v>
      </c>
      <c r="J418" s="47" t="s">
        <v>317</v>
      </c>
      <c r="K418" s="41" t="s">
        <v>211</v>
      </c>
    </row>
    <row r="419" customFormat="false" ht="13.5" hidden="false" customHeight="false" outlineLevel="0" collapsed="false">
      <c r="A419" s="8" t="n">
        <v>60</v>
      </c>
      <c r="B419" s="41" t="s">
        <v>196</v>
      </c>
      <c r="C419" s="41" t="s">
        <v>316</v>
      </c>
      <c r="D419" s="49" t="n">
        <v>36456</v>
      </c>
      <c r="E419" s="49" t="n">
        <v>42901</v>
      </c>
      <c r="F419" s="41" t="n">
        <v>1</v>
      </c>
      <c r="G419" s="41" t="s">
        <v>193</v>
      </c>
      <c r="H419" s="41" t="s">
        <v>194</v>
      </c>
      <c r="I419" s="41" t="s">
        <v>194</v>
      </c>
      <c r="J419" s="47" t="s">
        <v>317</v>
      </c>
      <c r="K419" s="41" t="s">
        <v>211</v>
      </c>
    </row>
    <row r="420" customFormat="false" ht="13.5" hidden="false" customHeight="false" outlineLevel="0" collapsed="false">
      <c r="A420" s="8" t="n">
        <v>60</v>
      </c>
      <c r="B420" s="8" t="s">
        <v>191</v>
      </c>
      <c r="C420" s="41" t="s">
        <v>316</v>
      </c>
      <c r="D420" s="49" t="n">
        <v>36456</v>
      </c>
      <c r="E420" s="49" t="n">
        <v>43664</v>
      </c>
      <c r="F420" s="41" t="n">
        <v>2</v>
      </c>
      <c r="G420" s="41" t="s">
        <v>193</v>
      </c>
      <c r="H420" s="41" t="s">
        <v>194</v>
      </c>
      <c r="I420" s="41" t="s">
        <v>194</v>
      </c>
      <c r="J420" s="47" t="s">
        <v>317</v>
      </c>
      <c r="K420" s="41" t="s">
        <v>211</v>
      </c>
    </row>
    <row r="421" customFormat="false" ht="13.5" hidden="false" customHeight="false" outlineLevel="0" collapsed="false">
      <c r="A421" s="8" t="n">
        <v>60</v>
      </c>
      <c r="B421" s="41" t="s">
        <v>196</v>
      </c>
      <c r="C421" s="41" t="s">
        <v>316</v>
      </c>
      <c r="D421" s="49" t="n">
        <v>36456</v>
      </c>
      <c r="E421" s="49" t="n">
        <v>43664</v>
      </c>
      <c r="F421" s="41" t="n">
        <v>2</v>
      </c>
      <c r="G421" s="41" t="s">
        <v>193</v>
      </c>
      <c r="H421" s="41" t="s">
        <v>194</v>
      </c>
      <c r="I421" s="41" t="s">
        <v>194</v>
      </c>
      <c r="J421" s="47" t="s">
        <v>317</v>
      </c>
      <c r="K421" s="41" t="s">
        <v>211</v>
      </c>
    </row>
    <row r="422" customFormat="false" ht="13.5" hidden="false" customHeight="false" outlineLevel="0" collapsed="false">
      <c r="A422" s="8" t="n">
        <v>60</v>
      </c>
      <c r="B422" s="41" t="s">
        <v>191</v>
      </c>
      <c r="C422" s="41" t="s">
        <v>316</v>
      </c>
      <c r="D422" s="49" t="n">
        <v>36456</v>
      </c>
      <c r="E422" s="49" t="n">
        <v>44438</v>
      </c>
      <c r="F422" s="41" t="n">
        <v>3</v>
      </c>
      <c r="G422" s="41" t="s">
        <v>193</v>
      </c>
      <c r="H422" s="41" t="s">
        <v>194</v>
      </c>
      <c r="I422" s="41" t="s">
        <v>194</v>
      </c>
      <c r="J422" s="47" t="s">
        <v>317</v>
      </c>
      <c r="K422" s="41" t="s">
        <v>211</v>
      </c>
    </row>
    <row r="423" customFormat="false" ht="13.5" hidden="false" customHeight="false" outlineLevel="0" collapsed="false">
      <c r="A423" s="8" t="n">
        <v>60</v>
      </c>
      <c r="B423" s="41" t="s">
        <v>196</v>
      </c>
      <c r="C423" s="41" t="s">
        <v>316</v>
      </c>
      <c r="D423" s="49" t="n">
        <v>36456</v>
      </c>
      <c r="E423" s="49" t="n">
        <v>44438</v>
      </c>
      <c r="F423" s="41" t="n">
        <v>3</v>
      </c>
      <c r="G423" s="41" t="s">
        <v>193</v>
      </c>
      <c r="H423" s="41" t="s">
        <v>194</v>
      </c>
      <c r="I423" s="41" t="s">
        <v>194</v>
      </c>
      <c r="J423" s="47" t="s">
        <v>317</v>
      </c>
      <c r="K423" s="41" t="s">
        <v>211</v>
      </c>
    </row>
    <row r="424" customFormat="false" ht="13.5" hidden="false" customHeight="false" outlineLevel="0" collapsed="false">
      <c r="A424" s="8" t="n">
        <v>61</v>
      </c>
      <c r="B424" s="41" t="s">
        <v>191</v>
      </c>
      <c r="C424" s="41" t="s">
        <v>318</v>
      </c>
      <c r="D424" s="49" t="n">
        <v>29071</v>
      </c>
      <c r="E424" s="49" t="n">
        <v>36493</v>
      </c>
      <c r="F424" s="41" t="n">
        <v>1</v>
      </c>
      <c r="G424" s="41" t="s">
        <v>193</v>
      </c>
      <c r="H424" s="41" t="s">
        <v>194</v>
      </c>
      <c r="I424" s="41" t="s">
        <v>201</v>
      </c>
      <c r="J424" s="47" t="s">
        <v>319</v>
      </c>
    </row>
    <row r="425" customFormat="false" ht="13.5" hidden="false" customHeight="false" outlineLevel="0" collapsed="false">
      <c r="A425" s="8" t="n">
        <v>61</v>
      </c>
      <c r="B425" s="41" t="s">
        <v>196</v>
      </c>
      <c r="C425" s="41" t="s">
        <v>318</v>
      </c>
      <c r="D425" s="49" t="n">
        <v>29071</v>
      </c>
      <c r="E425" s="49" t="n">
        <v>36493</v>
      </c>
      <c r="F425" s="41" t="n">
        <v>1</v>
      </c>
      <c r="G425" s="41" t="s">
        <v>193</v>
      </c>
      <c r="H425" s="41" t="s">
        <v>194</v>
      </c>
      <c r="I425" s="41" t="s">
        <v>201</v>
      </c>
      <c r="J425" s="47" t="s">
        <v>319</v>
      </c>
    </row>
    <row r="426" customFormat="false" ht="13.5" hidden="false" customHeight="false" outlineLevel="0" collapsed="false">
      <c r="A426" s="8" t="n">
        <v>61</v>
      </c>
      <c r="B426" s="41" t="s">
        <v>191</v>
      </c>
      <c r="C426" s="41" t="s">
        <v>318</v>
      </c>
      <c r="D426" s="49" t="n">
        <v>29071</v>
      </c>
      <c r="E426" s="49" t="n">
        <v>37049</v>
      </c>
      <c r="F426" s="41" t="n">
        <v>2</v>
      </c>
      <c r="G426" s="41" t="s">
        <v>193</v>
      </c>
      <c r="H426" s="41" t="s">
        <v>194</v>
      </c>
      <c r="I426" s="41" t="s">
        <v>201</v>
      </c>
      <c r="J426" s="47" t="s">
        <v>319</v>
      </c>
    </row>
    <row r="427" customFormat="false" ht="13.5" hidden="false" customHeight="false" outlineLevel="0" collapsed="false">
      <c r="A427" s="8" t="n">
        <v>61</v>
      </c>
      <c r="B427" s="41" t="s">
        <v>196</v>
      </c>
      <c r="C427" s="41" t="s">
        <v>318</v>
      </c>
      <c r="D427" s="49" t="n">
        <v>29071</v>
      </c>
      <c r="E427" s="49" t="n">
        <v>37049</v>
      </c>
      <c r="F427" s="41" t="n">
        <v>2</v>
      </c>
      <c r="G427" s="41" t="s">
        <v>193</v>
      </c>
      <c r="H427" s="41" t="s">
        <v>194</v>
      </c>
      <c r="I427" s="41" t="s">
        <v>201</v>
      </c>
      <c r="J427" s="47" t="s">
        <v>319</v>
      </c>
    </row>
    <row r="428" customFormat="false" ht="13.5" hidden="false" customHeight="false" outlineLevel="0" collapsed="false">
      <c r="A428" s="8" t="n">
        <v>61</v>
      </c>
      <c r="B428" s="8" t="s">
        <v>191</v>
      </c>
      <c r="C428" s="41" t="s">
        <v>318</v>
      </c>
      <c r="D428" s="49" t="n">
        <v>29071</v>
      </c>
      <c r="E428" s="49" t="n">
        <v>37879</v>
      </c>
      <c r="F428" s="41" t="n">
        <v>3</v>
      </c>
      <c r="G428" s="41" t="s">
        <v>193</v>
      </c>
      <c r="H428" s="41" t="s">
        <v>194</v>
      </c>
      <c r="I428" s="41" t="s">
        <v>201</v>
      </c>
      <c r="J428" s="47" t="s">
        <v>319</v>
      </c>
    </row>
    <row r="429" customFormat="false" ht="13.5" hidden="false" customHeight="false" outlineLevel="0" collapsed="false">
      <c r="A429" s="8" t="n">
        <v>61</v>
      </c>
      <c r="B429" s="41" t="s">
        <v>196</v>
      </c>
      <c r="C429" s="41" t="s">
        <v>318</v>
      </c>
      <c r="D429" s="49" t="n">
        <v>29071</v>
      </c>
      <c r="E429" s="49" t="n">
        <v>37879</v>
      </c>
      <c r="F429" s="41" t="n">
        <v>3</v>
      </c>
      <c r="G429" s="41" t="s">
        <v>193</v>
      </c>
      <c r="H429" s="41" t="s">
        <v>194</v>
      </c>
      <c r="I429" s="41" t="s">
        <v>201</v>
      </c>
      <c r="J429" s="47" t="s">
        <v>319</v>
      </c>
    </row>
    <row r="430" customFormat="false" ht="13.5" hidden="false" customHeight="false" outlineLevel="0" collapsed="false">
      <c r="A430" s="8" t="n">
        <v>61</v>
      </c>
      <c r="B430" s="41" t="s">
        <v>191</v>
      </c>
      <c r="C430" s="41" t="s">
        <v>318</v>
      </c>
      <c r="D430" s="49" t="n">
        <v>29071</v>
      </c>
      <c r="E430" s="49" t="n">
        <v>39542</v>
      </c>
      <c r="F430" s="41" t="n">
        <v>4</v>
      </c>
      <c r="G430" s="41" t="s">
        <v>193</v>
      </c>
      <c r="H430" s="41" t="s">
        <v>194</v>
      </c>
      <c r="I430" s="41" t="s">
        <v>201</v>
      </c>
      <c r="J430" s="47" t="s">
        <v>319</v>
      </c>
    </row>
    <row r="431" customFormat="false" ht="13.5" hidden="false" customHeight="false" outlineLevel="0" collapsed="false">
      <c r="A431" s="8" t="n">
        <v>61</v>
      </c>
      <c r="B431" s="41" t="s">
        <v>196</v>
      </c>
      <c r="C431" s="41" t="s">
        <v>318</v>
      </c>
      <c r="D431" s="49" t="n">
        <v>29071</v>
      </c>
      <c r="E431" s="49" t="n">
        <v>39542</v>
      </c>
      <c r="F431" s="41" t="n">
        <v>4</v>
      </c>
      <c r="G431" s="41" t="s">
        <v>193</v>
      </c>
      <c r="H431" s="41" t="s">
        <v>194</v>
      </c>
      <c r="I431" s="41" t="s">
        <v>201</v>
      </c>
      <c r="J431" s="47" t="s">
        <v>319</v>
      </c>
    </row>
    <row r="432" customFormat="false" ht="13.5" hidden="false" customHeight="false" outlineLevel="0" collapsed="false">
      <c r="A432" s="8" t="n">
        <v>62</v>
      </c>
      <c r="B432" s="8" t="s">
        <v>191</v>
      </c>
      <c r="C432" s="41" t="s">
        <v>320</v>
      </c>
      <c r="D432" s="49" t="n">
        <v>26317</v>
      </c>
      <c r="E432" s="49" t="n">
        <v>35139</v>
      </c>
      <c r="F432" s="41" t="n">
        <v>1</v>
      </c>
      <c r="G432" s="41" t="s">
        <v>198</v>
      </c>
      <c r="H432" s="41" t="s">
        <v>194</v>
      </c>
      <c r="I432" s="41" t="s">
        <v>201</v>
      </c>
      <c r="J432" s="47" t="s">
        <v>321</v>
      </c>
    </row>
    <row r="433" customFormat="false" ht="13.5" hidden="false" customHeight="false" outlineLevel="0" collapsed="false">
      <c r="A433" s="8" t="n">
        <v>62</v>
      </c>
      <c r="B433" s="41" t="s">
        <v>196</v>
      </c>
      <c r="C433" s="41" t="s">
        <v>320</v>
      </c>
      <c r="D433" s="49" t="n">
        <v>26317</v>
      </c>
      <c r="E433" s="49" t="n">
        <v>35139</v>
      </c>
      <c r="F433" s="41" t="n">
        <v>1</v>
      </c>
      <c r="G433" s="41" t="s">
        <v>198</v>
      </c>
      <c r="H433" s="41" t="s">
        <v>194</v>
      </c>
      <c r="I433" s="41" t="s">
        <v>201</v>
      </c>
      <c r="J433" s="47" t="s">
        <v>321</v>
      </c>
    </row>
    <row r="434" customFormat="false" ht="13.5" hidden="false" customHeight="false" outlineLevel="0" collapsed="false">
      <c r="A434" s="8" t="n">
        <v>62</v>
      </c>
      <c r="B434" s="41" t="s">
        <v>191</v>
      </c>
      <c r="C434" s="41" t="s">
        <v>320</v>
      </c>
      <c r="D434" s="49" t="n">
        <v>26317</v>
      </c>
      <c r="E434" s="49" t="n">
        <v>35955</v>
      </c>
      <c r="F434" s="41" t="n">
        <v>2</v>
      </c>
      <c r="G434" s="41" t="s">
        <v>198</v>
      </c>
      <c r="H434" s="41" t="s">
        <v>194</v>
      </c>
      <c r="I434" s="41" t="s">
        <v>201</v>
      </c>
      <c r="J434" s="47" t="s">
        <v>321</v>
      </c>
    </row>
    <row r="435" customFormat="false" ht="13.5" hidden="false" customHeight="false" outlineLevel="0" collapsed="false">
      <c r="A435" s="8" t="n">
        <v>62</v>
      </c>
      <c r="B435" s="41" t="s">
        <v>196</v>
      </c>
      <c r="C435" s="41" t="s">
        <v>320</v>
      </c>
      <c r="D435" s="49" t="n">
        <v>26317</v>
      </c>
      <c r="E435" s="49" t="n">
        <v>35955</v>
      </c>
      <c r="F435" s="41" t="n">
        <v>2</v>
      </c>
      <c r="G435" s="41" t="s">
        <v>198</v>
      </c>
      <c r="H435" s="41" t="s">
        <v>194</v>
      </c>
      <c r="I435" s="41" t="s">
        <v>201</v>
      </c>
      <c r="J435" s="47" t="s">
        <v>321</v>
      </c>
    </row>
    <row r="436" customFormat="false" ht="13.5" hidden="false" customHeight="false" outlineLevel="0" collapsed="false">
      <c r="A436" s="8" t="n">
        <v>63</v>
      </c>
      <c r="B436" s="8" t="s">
        <v>191</v>
      </c>
      <c r="C436" s="41" t="s">
        <v>322</v>
      </c>
      <c r="D436" s="49" t="n">
        <v>34449</v>
      </c>
      <c r="E436" s="49" t="n">
        <v>38383</v>
      </c>
      <c r="F436" s="41" t="n">
        <v>1</v>
      </c>
      <c r="G436" s="41" t="s">
        <v>193</v>
      </c>
      <c r="H436" s="41" t="s">
        <v>194</v>
      </c>
      <c r="I436" s="41" t="s">
        <v>201</v>
      </c>
      <c r="J436" s="47" t="s">
        <v>323</v>
      </c>
      <c r="K436" s="41" t="s">
        <v>211</v>
      </c>
    </row>
    <row r="437" customFormat="false" ht="13.5" hidden="false" customHeight="false" outlineLevel="0" collapsed="false">
      <c r="A437" s="8" t="n">
        <v>63</v>
      </c>
      <c r="B437" s="41" t="s">
        <v>196</v>
      </c>
      <c r="C437" s="41" t="s">
        <v>322</v>
      </c>
      <c r="D437" s="49" t="n">
        <v>34449</v>
      </c>
      <c r="E437" s="49" t="n">
        <v>38383</v>
      </c>
      <c r="F437" s="41" t="n">
        <v>1</v>
      </c>
      <c r="G437" s="41" t="s">
        <v>193</v>
      </c>
      <c r="H437" s="41" t="s">
        <v>194</v>
      </c>
      <c r="I437" s="41" t="s">
        <v>201</v>
      </c>
      <c r="J437" s="47" t="s">
        <v>323</v>
      </c>
      <c r="K437" s="41" t="s">
        <v>211</v>
      </c>
    </row>
    <row r="438" customFormat="false" ht="13.5" hidden="false" customHeight="false" outlineLevel="0" collapsed="false">
      <c r="A438" s="8" t="n">
        <v>63</v>
      </c>
      <c r="B438" s="8" t="s">
        <v>191</v>
      </c>
      <c r="C438" s="41" t="s">
        <v>322</v>
      </c>
      <c r="D438" s="49" t="n">
        <v>34449</v>
      </c>
      <c r="E438" s="49" t="n">
        <v>38719</v>
      </c>
      <c r="F438" s="41" t="n">
        <v>2</v>
      </c>
      <c r="G438" s="41" t="s">
        <v>193</v>
      </c>
      <c r="H438" s="41" t="s">
        <v>194</v>
      </c>
      <c r="I438" s="41" t="s">
        <v>201</v>
      </c>
      <c r="J438" s="47" t="s">
        <v>323</v>
      </c>
      <c r="K438" s="41" t="s">
        <v>211</v>
      </c>
    </row>
    <row r="439" customFormat="false" ht="13.5" hidden="false" customHeight="false" outlineLevel="0" collapsed="false">
      <c r="A439" s="8" t="n">
        <v>63</v>
      </c>
      <c r="B439" s="41" t="s">
        <v>196</v>
      </c>
      <c r="C439" s="41" t="s">
        <v>322</v>
      </c>
      <c r="D439" s="49" t="n">
        <v>34449</v>
      </c>
      <c r="E439" s="49" t="n">
        <v>38719</v>
      </c>
      <c r="F439" s="41" t="n">
        <v>2</v>
      </c>
      <c r="G439" s="41" t="s">
        <v>193</v>
      </c>
      <c r="H439" s="41" t="s">
        <v>194</v>
      </c>
      <c r="I439" s="41" t="s">
        <v>201</v>
      </c>
      <c r="J439" s="47" t="s">
        <v>323</v>
      </c>
      <c r="K439" s="41" t="s">
        <v>211</v>
      </c>
    </row>
    <row r="440" customFormat="false" ht="13.5" hidden="false" customHeight="false" outlineLevel="0" collapsed="false">
      <c r="A440" s="8" t="n">
        <v>63</v>
      </c>
      <c r="B440" s="8" t="s">
        <v>191</v>
      </c>
      <c r="C440" s="41" t="s">
        <v>322</v>
      </c>
      <c r="D440" s="49" t="n">
        <v>34449</v>
      </c>
      <c r="E440" s="49" t="n">
        <v>38908</v>
      </c>
      <c r="F440" s="41" t="n">
        <v>3</v>
      </c>
      <c r="G440" s="41" t="s">
        <v>193</v>
      </c>
      <c r="H440" s="41" t="s">
        <v>194</v>
      </c>
      <c r="I440" s="41" t="s">
        <v>201</v>
      </c>
      <c r="J440" s="47" t="s">
        <v>323</v>
      </c>
      <c r="K440" s="41" t="s">
        <v>211</v>
      </c>
    </row>
    <row r="441" customFormat="false" ht="13.5" hidden="false" customHeight="false" outlineLevel="0" collapsed="false">
      <c r="A441" s="8" t="n">
        <v>63</v>
      </c>
      <c r="B441" s="41" t="s">
        <v>196</v>
      </c>
      <c r="C441" s="41" t="s">
        <v>322</v>
      </c>
      <c r="D441" s="49" t="n">
        <v>34449</v>
      </c>
      <c r="E441" s="49" t="n">
        <v>38908</v>
      </c>
      <c r="F441" s="41" t="n">
        <v>3</v>
      </c>
      <c r="G441" s="41" t="s">
        <v>193</v>
      </c>
      <c r="H441" s="41" t="s">
        <v>194</v>
      </c>
      <c r="I441" s="41" t="s">
        <v>201</v>
      </c>
      <c r="J441" s="47" t="s">
        <v>323</v>
      </c>
      <c r="K441" s="41" t="s">
        <v>211</v>
      </c>
    </row>
    <row r="442" customFormat="false" ht="13.5" hidden="false" customHeight="false" outlineLevel="0" collapsed="false">
      <c r="A442" s="8" t="n">
        <v>63</v>
      </c>
      <c r="B442" s="8" t="s">
        <v>191</v>
      </c>
      <c r="C442" s="41" t="s">
        <v>322</v>
      </c>
      <c r="D442" s="49" t="n">
        <v>34449</v>
      </c>
      <c r="E442" s="49" t="n">
        <v>39136</v>
      </c>
      <c r="F442" s="41" t="n">
        <v>4</v>
      </c>
      <c r="G442" s="41" t="s">
        <v>193</v>
      </c>
      <c r="H442" s="41" t="s">
        <v>194</v>
      </c>
      <c r="I442" s="41" t="s">
        <v>201</v>
      </c>
      <c r="J442" s="47" t="s">
        <v>323</v>
      </c>
      <c r="K442" s="41" t="s">
        <v>211</v>
      </c>
    </row>
    <row r="443" customFormat="false" ht="13.5" hidden="false" customHeight="false" outlineLevel="0" collapsed="false">
      <c r="A443" s="8" t="n">
        <v>63</v>
      </c>
      <c r="B443" s="41" t="s">
        <v>196</v>
      </c>
      <c r="C443" s="41" t="s">
        <v>322</v>
      </c>
      <c r="D443" s="49" t="n">
        <v>34449</v>
      </c>
      <c r="E443" s="49" t="n">
        <v>39136</v>
      </c>
      <c r="F443" s="41" t="n">
        <v>4</v>
      </c>
      <c r="G443" s="41" t="s">
        <v>193</v>
      </c>
      <c r="H443" s="41" t="s">
        <v>194</v>
      </c>
      <c r="I443" s="41" t="s">
        <v>201</v>
      </c>
      <c r="J443" s="47" t="s">
        <v>323</v>
      </c>
      <c r="K443" s="41" t="s">
        <v>211</v>
      </c>
    </row>
    <row r="444" customFormat="false" ht="13.5" hidden="false" customHeight="false" outlineLevel="0" collapsed="false">
      <c r="A444" s="8" t="n">
        <v>63</v>
      </c>
      <c r="B444" s="8" t="s">
        <v>191</v>
      </c>
      <c r="C444" s="41" t="s">
        <v>322</v>
      </c>
      <c r="D444" s="49" t="n">
        <v>34449</v>
      </c>
      <c r="E444" s="49" t="n">
        <v>39481</v>
      </c>
      <c r="F444" s="41" t="n">
        <v>5</v>
      </c>
      <c r="G444" s="41" t="s">
        <v>193</v>
      </c>
      <c r="H444" s="41" t="s">
        <v>194</v>
      </c>
      <c r="I444" s="41" t="s">
        <v>201</v>
      </c>
      <c r="J444" s="47" t="s">
        <v>323</v>
      </c>
      <c r="K444" s="41" t="s">
        <v>211</v>
      </c>
    </row>
    <row r="445" customFormat="false" ht="13.5" hidden="false" customHeight="false" outlineLevel="0" collapsed="false">
      <c r="A445" s="8" t="n">
        <v>63</v>
      </c>
      <c r="B445" s="41" t="s">
        <v>196</v>
      </c>
      <c r="C445" s="41" t="s">
        <v>322</v>
      </c>
      <c r="D445" s="49" t="n">
        <v>34449</v>
      </c>
      <c r="E445" s="49" t="n">
        <v>39481</v>
      </c>
      <c r="F445" s="41" t="n">
        <v>5</v>
      </c>
      <c r="G445" s="41" t="s">
        <v>193</v>
      </c>
      <c r="H445" s="41" t="s">
        <v>194</v>
      </c>
      <c r="I445" s="41" t="s">
        <v>201</v>
      </c>
      <c r="J445" s="47" t="s">
        <v>323</v>
      </c>
      <c r="K445" s="41" t="s">
        <v>211</v>
      </c>
    </row>
    <row r="446" customFormat="false" ht="13.5" hidden="false" customHeight="false" outlineLevel="0" collapsed="false">
      <c r="A446" s="8" t="n">
        <v>63</v>
      </c>
      <c r="B446" s="8" t="s">
        <v>191</v>
      </c>
      <c r="C446" s="41" t="s">
        <v>322</v>
      </c>
      <c r="D446" s="49" t="n">
        <v>34449</v>
      </c>
      <c r="E446" s="49" t="n">
        <v>40168</v>
      </c>
      <c r="F446" s="41" t="n">
        <v>6</v>
      </c>
      <c r="G446" s="41" t="s">
        <v>193</v>
      </c>
      <c r="H446" s="41" t="s">
        <v>194</v>
      </c>
      <c r="I446" s="41" t="s">
        <v>201</v>
      </c>
      <c r="J446" s="47" t="s">
        <v>323</v>
      </c>
      <c r="K446" s="41" t="s">
        <v>211</v>
      </c>
    </row>
    <row r="447" customFormat="false" ht="13.5" hidden="false" customHeight="false" outlineLevel="0" collapsed="false">
      <c r="A447" s="8" t="n">
        <v>63</v>
      </c>
      <c r="B447" s="41" t="s">
        <v>196</v>
      </c>
      <c r="C447" s="41" t="s">
        <v>322</v>
      </c>
      <c r="D447" s="49" t="n">
        <v>34449</v>
      </c>
      <c r="E447" s="49" t="n">
        <v>40168</v>
      </c>
      <c r="F447" s="41" t="n">
        <v>6</v>
      </c>
      <c r="G447" s="41" t="s">
        <v>193</v>
      </c>
      <c r="H447" s="41" t="s">
        <v>194</v>
      </c>
      <c r="I447" s="41" t="s">
        <v>201</v>
      </c>
      <c r="J447" s="47" t="s">
        <v>323</v>
      </c>
      <c r="K447" s="41" t="s">
        <v>211</v>
      </c>
    </row>
    <row r="448" customFormat="false" ht="13.5" hidden="false" customHeight="false" outlineLevel="0" collapsed="false">
      <c r="A448" s="8" t="n">
        <v>63</v>
      </c>
      <c r="B448" s="41" t="s">
        <v>191</v>
      </c>
      <c r="C448" s="41" t="s">
        <v>322</v>
      </c>
      <c r="D448" s="49" t="n">
        <v>34449</v>
      </c>
      <c r="E448" s="49" t="n">
        <v>40558</v>
      </c>
      <c r="F448" s="41" t="n">
        <v>7</v>
      </c>
      <c r="G448" s="41" t="s">
        <v>193</v>
      </c>
      <c r="H448" s="41" t="s">
        <v>194</v>
      </c>
      <c r="I448" s="41" t="s">
        <v>201</v>
      </c>
      <c r="J448" s="47" t="s">
        <v>323</v>
      </c>
      <c r="K448" s="41" t="s">
        <v>211</v>
      </c>
    </row>
    <row r="449" customFormat="false" ht="13.5" hidden="false" customHeight="false" outlineLevel="0" collapsed="false">
      <c r="A449" s="8" t="n">
        <v>63</v>
      </c>
      <c r="B449" s="41" t="s">
        <v>196</v>
      </c>
      <c r="C449" s="41" t="s">
        <v>322</v>
      </c>
      <c r="D449" s="49" t="n">
        <v>34449</v>
      </c>
      <c r="E449" s="49" t="n">
        <v>40558</v>
      </c>
      <c r="F449" s="41" t="n">
        <v>7</v>
      </c>
      <c r="G449" s="41" t="s">
        <v>193</v>
      </c>
      <c r="H449" s="41" t="s">
        <v>194</v>
      </c>
      <c r="I449" s="41" t="s">
        <v>201</v>
      </c>
      <c r="J449" s="47" t="s">
        <v>323</v>
      </c>
      <c r="K449" s="41" t="s">
        <v>211</v>
      </c>
    </row>
    <row r="450" customFormat="false" ht="13.5" hidden="false" customHeight="false" outlineLevel="0" collapsed="false">
      <c r="A450" s="8" t="n">
        <v>63</v>
      </c>
      <c r="B450" s="41" t="s">
        <v>191</v>
      </c>
      <c r="C450" s="41" t="s">
        <v>322</v>
      </c>
      <c r="D450" s="49" t="n">
        <v>34449</v>
      </c>
      <c r="E450" s="49" t="n">
        <v>41050</v>
      </c>
      <c r="F450" s="41" t="n">
        <v>8</v>
      </c>
      <c r="G450" s="41" t="s">
        <v>193</v>
      </c>
      <c r="H450" s="41" t="s">
        <v>194</v>
      </c>
      <c r="I450" s="41" t="s">
        <v>201</v>
      </c>
      <c r="J450" s="47" t="s">
        <v>323</v>
      </c>
      <c r="K450" s="41" t="s">
        <v>211</v>
      </c>
    </row>
    <row r="451" customFormat="false" ht="13.5" hidden="false" customHeight="false" outlineLevel="0" collapsed="false">
      <c r="A451" s="8" t="n">
        <v>63</v>
      </c>
      <c r="B451" s="41" t="s">
        <v>196</v>
      </c>
      <c r="C451" s="41" t="s">
        <v>322</v>
      </c>
      <c r="D451" s="49" t="n">
        <v>34449</v>
      </c>
      <c r="E451" s="49" t="n">
        <v>41050</v>
      </c>
      <c r="F451" s="41" t="n">
        <v>8</v>
      </c>
      <c r="G451" s="41" t="s">
        <v>193</v>
      </c>
      <c r="H451" s="41" t="s">
        <v>194</v>
      </c>
      <c r="I451" s="41" t="s">
        <v>201</v>
      </c>
      <c r="J451" s="47" t="s">
        <v>323</v>
      </c>
      <c r="K451" s="41" t="s">
        <v>211</v>
      </c>
    </row>
    <row r="452" customFormat="false" ht="13.5" hidden="false" customHeight="false" outlineLevel="0" collapsed="false">
      <c r="A452" s="8" t="n">
        <v>63</v>
      </c>
      <c r="B452" s="8" t="s">
        <v>191</v>
      </c>
      <c r="C452" s="41" t="s">
        <v>322</v>
      </c>
      <c r="D452" s="49" t="n">
        <v>34449</v>
      </c>
      <c r="E452" s="49" t="n">
        <v>41732</v>
      </c>
      <c r="F452" s="41" t="n">
        <v>9</v>
      </c>
      <c r="G452" s="41" t="s">
        <v>193</v>
      </c>
      <c r="H452" s="41" t="s">
        <v>194</v>
      </c>
      <c r="I452" s="41" t="s">
        <v>201</v>
      </c>
      <c r="J452" s="47" t="s">
        <v>323</v>
      </c>
      <c r="K452" s="41" t="s">
        <v>211</v>
      </c>
    </row>
    <row r="453" customFormat="false" ht="13.5" hidden="false" customHeight="false" outlineLevel="0" collapsed="false">
      <c r="A453" s="8" t="n">
        <v>63</v>
      </c>
      <c r="B453" s="41" t="s">
        <v>196</v>
      </c>
      <c r="C453" s="41" t="s">
        <v>322</v>
      </c>
      <c r="D453" s="49" t="n">
        <v>34449</v>
      </c>
      <c r="E453" s="49" t="n">
        <v>41732</v>
      </c>
      <c r="F453" s="41" t="n">
        <v>9</v>
      </c>
      <c r="G453" s="41" t="s">
        <v>193</v>
      </c>
      <c r="H453" s="41" t="s">
        <v>194</v>
      </c>
      <c r="I453" s="41" t="s">
        <v>201</v>
      </c>
      <c r="J453" s="47" t="s">
        <v>323</v>
      </c>
      <c r="K453" s="41" t="s">
        <v>211</v>
      </c>
    </row>
    <row r="454" customFormat="false" ht="13.5" hidden="false" customHeight="false" outlineLevel="0" collapsed="false">
      <c r="A454" s="8" t="n">
        <v>63</v>
      </c>
      <c r="B454" s="41" t="s">
        <v>191</v>
      </c>
      <c r="C454" s="41" t="s">
        <v>322</v>
      </c>
      <c r="D454" s="49" t="n">
        <v>34449</v>
      </c>
      <c r="E454" s="49" t="n">
        <v>42489</v>
      </c>
      <c r="F454" s="41" t="n">
        <v>10</v>
      </c>
      <c r="G454" s="41" t="s">
        <v>193</v>
      </c>
      <c r="H454" s="41" t="s">
        <v>194</v>
      </c>
      <c r="I454" s="41" t="s">
        <v>201</v>
      </c>
      <c r="J454" s="47" t="s">
        <v>323</v>
      </c>
      <c r="K454" s="41" t="s">
        <v>211</v>
      </c>
    </row>
    <row r="455" customFormat="false" ht="13.5" hidden="false" customHeight="false" outlineLevel="0" collapsed="false">
      <c r="A455" s="8" t="n">
        <v>63</v>
      </c>
      <c r="B455" s="41" t="s">
        <v>196</v>
      </c>
      <c r="C455" s="41" t="s">
        <v>322</v>
      </c>
      <c r="D455" s="49" t="n">
        <v>34449</v>
      </c>
      <c r="E455" s="49" t="n">
        <v>42489</v>
      </c>
      <c r="F455" s="41" t="n">
        <v>10</v>
      </c>
      <c r="G455" s="41" t="s">
        <v>193</v>
      </c>
      <c r="H455" s="41" t="s">
        <v>194</v>
      </c>
      <c r="I455" s="41" t="s">
        <v>201</v>
      </c>
      <c r="J455" s="47" t="s">
        <v>323</v>
      </c>
      <c r="K455" s="41" t="s">
        <v>211</v>
      </c>
    </row>
    <row r="456" customFormat="false" ht="13.5" hidden="false" customHeight="false" outlineLevel="0" collapsed="false">
      <c r="A456" s="8" t="n">
        <v>63</v>
      </c>
      <c r="B456" s="41" t="s">
        <v>191</v>
      </c>
      <c r="C456" s="41" t="s">
        <v>322</v>
      </c>
      <c r="D456" s="49" t="n">
        <v>34449</v>
      </c>
      <c r="E456" s="49" t="n">
        <v>42732</v>
      </c>
      <c r="F456" s="41" t="n">
        <v>11</v>
      </c>
      <c r="G456" s="41" t="s">
        <v>193</v>
      </c>
      <c r="H456" s="41" t="s">
        <v>194</v>
      </c>
      <c r="I456" s="41" t="s">
        <v>201</v>
      </c>
      <c r="J456" s="47" t="s">
        <v>323</v>
      </c>
      <c r="K456" s="41" t="s">
        <v>211</v>
      </c>
    </row>
    <row r="457" customFormat="false" ht="13.5" hidden="false" customHeight="false" outlineLevel="0" collapsed="false">
      <c r="A457" s="8" t="n">
        <v>63</v>
      </c>
      <c r="B457" s="41" t="s">
        <v>196</v>
      </c>
      <c r="C457" s="41" t="s">
        <v>322</v>
      </c>
      <c r="D457" s="49" t="n">
        <v>34449</v>
      </c>
      <c r="E457" s="49" t="n">
        <v>42732</v>
      </c>
      <c r="F457" s="41" t="n">
        <v>11</v>
      </c>
      <c r="G457" s="41" t="s">
        <v>193</v>
      </c>
      <c r="H457" s="41" t="s">
        <v>194</v>
      </c>
      <c r="I457" s="41" t="s">
        <v>201</v>
      </c>
      <c r="J457" s="47" t="s">
        <v>323</v>
      </c>
      <c r="K457" s="41" t="s">
        <v>211</v>
      </c>
    </row>
    <row r="458" customFormat="false" ht="13.5" hidden="false" customHeight="false" outlineLevel="0" collapsed="false">
      <c r="A458" s="8" t="n">
        <v>63</v>
      </c>
      <c r="B458" s="41" t="s">
        <v>191</v>
      </c>
      <c r="C458" s="41" t="s">
        <v>322</v>
      </c>
      <c r="D458" s="49" t="n">
        <v>34449</v>
      </c>
      <c r="E458" s="49" t="n">
        <v>43496</v>
      </c>
      <c r="F458" s="41" t="n">
        <v>12</v>
      </c>
      <c r="G458" s="41" t="s">
        <v>193</v>
      </c>
      <c r="H458" s="41" t="s">
        <v>194</v>
      </c>
      <c r="I458" s="41" t="s">
        <v>201</v>
      </c>
      <c r="J458" s="47" t="s">
        <v>323</v>
      </c>
      <c r="K458" s="41" t="s">
        <v>211</v>
      </c>
    </row>
    <row r="459" customFormat="false" ht="13.5" hidden="false" customHeight="false" outlineLevel="0" collapsed="false">
      <c r="A459" s="8" t="n">
        <v>63</v>
      </c>
      <c r="B459" s="41" t="s">
        <v>196</v>
      </c>
      <c r="C459" s="41" t="s">
        <v>322</v>
      </c>
      <c r="D459" s="49" t="n">
        <v>34449</v>
      </c>
      <c r="E459" s="49" t="n">
        <v>43496</v>
      </c>
      <c r="F459" s="41" t="n">
        <v>12</v>
      </c>
      <c r="G459" s="41" t="s">
        <v>193</v>
      </c>
      <c r="H459" s="41" t="s">
        <v>194</v>
      </c>
      <c r="I459" s="41" t="s">
        <v>201</v>
      </c>
      <c r="J459" s="47" t="s">
        <v>323</v>
      </c>
      <c r="K459" s="41" t="s">
        <v>211</v>
      </c>
    </row>
    <row r="460" customFormat="false" ht="13.5" hidden="false" customHeight="false" outlineLevel="0" collapsed="false">
      <c r="A460" s="8" t="n">
        <v>63</v>
      </c>
      <c r="B460" s="8" t="s">
        <v>191</v>
      </c>
      <c r="C460" s="41" t="s">
        <v>322</v>
      </c>
      <c r="D460" s="49" t="n">
        <v>34449</v>
      </c>
      <c r="E460" s="49" t="n">
        <v>44068</v>
      </c>
      <c r="F460" s="41" t="n">
        <v>13</v>
      </c>
      <c r="G460" s="41" t="s">
        <v>193</v>
      </c>
      <c r="H460" s="41" t="s">
        <v>194</v>
      </c>
      <c r="I460" s="41" t="s">
        <v>201</v>
      </c>
      <c r="J460" s="47" t="s">
        <v>323</v>
      </c>
      <c r="K460" s="41" t="s">
        <v>211</v>
      </c>
    </row>
    <row r="461" customFormat="false" ht="13.5" hidden="false" customHeight="false" outlineLevel="0" collapsed="false">
      <c r="A461" s="8" t="n">
        <v>63</v>
      </c>
      <c r="B461" s="41" t="s">
        <v>196</v>
      </c>
      <c r="C461" s="41" t="s">
        <v>322</v>
      </c>
      <c r="D461" s="49" t="n">
        <v>34449</v>
      </c>
      <c r="E461" s="49" t="n">
        <v>44068</v>
      </c>
      <c r="F461" s="41" t="n">
        <v>13</v>
      </c>
      <c r="G461" s="41" t="s">
        <v>193</v>
      </c>
      <c r="H461" s="41" t="s">
        <v>194</v>
      </c>
      <c r="I461" s="41" t="s">
        <v>201</v>
      </c>
      <c r="J461" s="47" t="s">
        <v>323</v>
      </c>
      <c r="K461" s="41" t="s">
        <v>211</v>
      </c>
    </row>
    <row r="462" customFormat="false" ht="13.5" hidden="false" customHeight="false" outlineLevel="0" collapsed="false">
      <c r="A462" s="8" t="n">
        <v>64</v>
      </c>
      <c r="B462" s="41" t="s">
        <v>191</v>
      </c>
      <c r="C462" s="41" t="s">
        <v>324</v>
      </c>
      <c r="D462" s="49" t="n">
        <v>31231</v>
      </c>
      <c r="E462" s="49" t="n">
        <v>35608</v>
      </c>
      <c r="F462" s="41" t="n">
        <v>1</v>
      </c>
      <c r="G462" s="41" t="s">
        <v>193</v>
      </c>
      <c r="H462" s="41" t="s">
        <v>194</v>
      </c>
      <c r="I462" s="41" t="s">
        <v>201</v>
      </c>
      <c r="J462" s="47" t="s">
        <v>325</v>
      </c>
      <c r="K462" s="41" t="s">
        <v>211</v>
      </c>
    </row>
    <row r="463" customFormat="false" ht="13.5" hidden="false" customHeight="false" outlineLevel="0" collapsed="false">
      <c r="A463" s="8" t="n">
        <v>64</v>
      </c>
      <c r="B463" s="41" t="s">
        <v>196</v>
      </c>
      <c r="C463" s="41" t="s">
        <v>324</v>
      </c>
      <c r="D463" s="49" t="n">
        <v>31231</v>
      </c>
      <c r="E463" s="49" t="n">
        <v>35608</v>
      </c>
      <c r="F463" s="41" t="n">
        <v>1</v>
      </c>
      <c r="G463" s="41" t="s">
        <v>193</v>
      </c>
      <c r="H463" s="41" t="s">
        <v>194</v>
      </c>
      <c r="I463" s="41" t="s">
        <v>201</v>
      </c>
      <c r="J463" s="47" t="s">
        <v>325</v>
      </c>
      <c r="K463" s="41" t="s">
        <v>211</v>
      </c>
    </row>
    <row r="464" customFormat="false" ht="13.5" hidden="false" customHeight="false" outlineLevel="0" collapsed="false">
      <c r="A464" s="8" t="n">
        <v>64</v>
      </c>
      <c r="B464" s="8" t="s">
        <v>191</v>
      </c>
      <c r="C464" s="41" t="s">
        <v>324</v>
      </c>
      <c r="D464" s="49" t="n">
        <v>31231</v>
      </c>
      <c r="E464" s="49" t="n">
        <v>37739</v>
      </c>
      <c r="F464" s="41" t="n">
        <v>2</v>
      </c>
      <c r="G464" s="41" t="s">
        <v>193</v>
      </c>
      <c r="H464" s="41" t="s">
        <v>194</v>
      </c>
      <c r="I464" s="41" t="s">
        <v>201</v>
      </c>
      <c r="J464" s="47" t="s">
        <v>325</v>
      </c>
      <c r="K464" s="41" t="s">
        <v>211</v>
      </c>
    </row>
    <row r="465" customFormat="false" ht="13.5" hidden="false" customHeight="false" outlineLevel="0" collapsed="false">
      <c r="A465" s="8" t="n">
        <v>64</v>
      </c>
      <c r="B465" s="41" t="s">
        <v>196</v>
      </c>
      <c r="C465" s="41" t="s">
        <v>324</v>
      </c>
      <c r="D465" s="49" t="n">
        <v>31231</v>
      </c>
      <c r="E465" s="49" t="n">
        <v>37739</v>
      </c>
      <c r="F465" s="41" t="n">
        <v>2</v>
      </c>
      <c r="G465" s="41" t="s">
        <v>193</v>
      </c>
      <c r="H465" s="41" t="s">
        <v>194</v>
      </c>
      <c r="I465" s="41" t="s">
        <v>201</v>
      </c>
      <c r="J465" s="47" t="s">
        <v>325</v>
      </c>
      <c r="K465" s="41" t="s">
        <v>211</v>
      </c>
    </row>
    <row r="466" customFormat="false" ht="13.5" hidden="false" customHeight="false" outlineLevel="0" collapsed="false">
      <c r="A466" s="8" t="n">
        <v>64</v>
      </c>
      <c r="B466" s="41" t="s">
        <v>191</v>
      </c>
      <c r="C466" s="41" t="s">
        <v>324</v>
      </c>
      <c r="D466" s="49" t="n">
        <v>31231</v>
      </c>
      <c r="E466" s="49" t="n">
        <v>38031</v>
      </c>
      <c r="F466" s="41" t="n">
        <v>3</v>
      </c>
      <c r="G466" s="41" t="s">
        <v>193</v>
      </c>
      <c r="H466" s="41" t="s">
        <v>194</v>
      </c>
      <c r="I466" s="41" t="s">
        <v>201</v>
      </c>
      <c r="J466" s="47" t="s">
        <v>325</v>
      </c>
      <c r="K466" s="41" t="s">
        <v>211</v>
      </c>
    </row>
    <row r="467" customFormat="false" ht="13.5" hidden="false" customHeight="false" outlineLevel="0" collapsed="false">
      <c r="A467" s="8" t="n">
        <v>64</v>
      </c>
      <c r="B467" s="41" t="s">
        <v>196</v>
      </c>
      <c r="C467" s="41" t="s">
        <v>324</v>
      </c>
      <c r="D467" s="49" t="n">
        <v>31231</v>
      </c>
      <c r="E467" s="49" t="n">
        <v>38031</v>
      </c>
      <c r="F467" s="41" t="n">
        <v>3</v>
      </c>
      <c r="G467" s="41" t="s">
        <v>193</v>
      </c>
      <c r="H467" s="41" t="s">
        <v>194</v>
      </c>
      <c r="I467" s="41" t="s">
        <v>201</v>
      </c>
      <c r="J467" s="47" t="s">
        <v>325</v>
      </c>
      <c r="K467" s="41" t="s">
        <v>211</v>
      </c>
    </row>
    <row r="468" customFormat="false" ht="13.5" hidden="false" customHeight="false" outlineLevel="0" collapsed="false">
      <c r="A468" s="8" t="n">
        <v>64</v>
      </c>
      <c r="B468" s="41" t="s">
        <v>191</v>
      </c>
      <c r="C468" s="41" t="s">
        <v>324</v>
      </c>
      <c r="D468" s="49" t="n">
        <v>31231</v>
      </c>
      <c r="E468" s="49" t="n">
        <v>38482</v>
      </c>
      <c r="F468" s="41" t="n">
        <v>4</v>
      </c>
      <c r="G468" s="41" t="s">
        <v>193</v>
      </c>
      <c r="H468" s="41" t="s">
        <v>194</v>
      </c>
      <c r="I468" s="41" t="s">
        <v>201</v>
      </c>
      <c r="J468" s="47" t="s">
        <v>325</v>
      </c>
      <c r="K468" s="41" t="s">
        <v>211</v>
      </c>
    </row>
    <row r="469" customFormat="false" ht="13.5" hidden="false" customHeight="false" outlineLevel="0" collapsed="false">
      <c r="A469" s="8" t="n">
        <v>64</v>
      </c>
      <c r="B469" s="41" t="s">
        <v>196</v>
      </c>
      <c r="C469" s="41" t="s">
        <v>324</v>
      </c>
      <c r="D469" s="49" t="n">
        <v>31231</v>
      </c>
      <c r="E469" s="49" t="n">
        <v>38482</v>
      </c>
      <c r="F469" s="41" t="n">
        <v>4</v>
      </c>
      <c r="G469" s="41" t="s">
        <v>193</v>
      </c>
      <c r="H469" s="41" t="s">
        <v>194</v>
      </c>
      <c r="I469" s="41" t="s">
        <v>201</v>
      </c>
      <c r="J469" s="47" t="s">
        <v>325</v>
      </c>
      <c r="K469" s="41" t="s">
        <v>211</v>
      </c>
    </row>
    <row r="470" customFormat="false" ht="13.5" hidden="false" customHeight="false" outlineLevel="0" collapsed="false">
      <c r="A470" s="8" t="n">
        <v>64</v>
      </c>
      <c r="B470" s="8" t="s">
        <v>191</v>
      </c>
      <c r="C470" s="41" t="s">
        <v>324</v>
      </c>
      <c r="D470" s="49" t="n">
        <v>31231</v>
      </c>
      <c r="E470" s="49" t="n">
        <v>38986</v>
      </c>
      <c r="F470" s="41" t="n">
        <v>5</v>
      </c>
      <c r="G470" s="41" t="s">
        <v>193</v>
      </c>
      <c r="H470" s="41" t="s">
        <v>194</v>
      </c>
      <c r="I470" s="41" t="s">
        <v>201</v>
      </c>
      <c r="J470" s="47" t="s">
        <v>325</v>
      </c>
      <c r="K470" s="41" t="s">
        <v>211</v>
      </c>
    </row>
    <row r="471" customFormat="false" ht="13.5" hidden="false" customHeight="false" outlineLevel="0" collapsed="false">
      <c r="A471" s="8" t="n">
        <v>64</v>
      </c>
      <c r="B471" s="41" t="s">
        <v>196</v>
      </c>
      <c r="C471" s="41" t="s">
        <v>324</v>
      </c>
      <c r="D471" s="49" t="n">
        <v>31231</v>
      </c>
      <c r="E471" s="49" t="n">
        <v>38986</v>
      </c>
      <c r="F471" s="41" t="n">
        <v>5</v>
      </c>
      <c r="G471" s="41" t="s">
        <v>193</v>
      </c>
      <c r="H471" s="41" t="s">
        <v>194</v>
      </c>
      <c r="I471" s="41" t="s">
        <v>201</v>
      </c>
      <c r="J471" s="47" t="s">
        <v>325</v>
      </c>
      <c r="K471" s="41" t="s">
        <v>211</v>
      </c>
    </row>
    <row r="472" customFormat="false" ht="13.5" hidden="false" customHeight="false" outlineLevel="0" collapsed="false">
      <c r="A472" s="8" t="n">
        <v>64</v>
      </c>
      <c r="B472" s="41" t="s">
        <v>191</v>
      </c>
      <c r="C472" s="41" t="s">
        <v>324</v>
      </c>
      <c r="D472" s="49" t="n">
        <v>31231</v>
      </c>
      <c r="E472" s="49" t="n">
        <v>39689</v>
      </c>
      <c r="F472" s="41" t="n">
        <v>6</v>
      </c>
      <c r="G472" s="41" t="s">
        <v>193</v>
      </c>
      <c r="H472" s="41" t="s">
        <v>194</v>
      </c>
      <c r="I472" s="41" t="s">
        <v>201</v>
      </c>
      <c r="J472" s="47" t="s">
        <v>325</v>
      </c>
      <c r="K472" s="41" t="s">
        <v>211</v>
      </c>
    </row>
    <row r="473" customFormat="false" ht="13.5" hidden="false" customHeight="false" outlineLevel="0" collapsed="false">
      <c r="A473" s="8" t="n">
        <v>64</v>
      </c>
      <c r="B473" s="41" t="s">
        <v>196</v>
      </c>
      <c r="C473" s="41" t="s">
        <v>324</v>
      </c>
      <c r="D473" s="49" t="n">
        <v>31231</v>
      </c>
      <c r="E473" s="49" t="n">
        <v>39689</v>
      </c>
      <c r="F473" s="41" t="n">
        <v>6</v>
      </c>
      <c r="G473" s="41" t="s">
        <v>193</v>
      </c>
      <c r="H473" s="41" t="s">
        <v>194</v>
      </c>
      <c r="I473" s="41" t="s">
        <v>201</v>
      </c>
      <c r="J473" s="47" t="s">
        <v>325</v>
      </c>
      <c r="K473" s="41" t="s">
        <v>211</v>
      </c>
    </row>
    <row r="474" customFormat="false" ht="13.5" hidden="false" customHeight="false" outlineLevel="0" collapsed="false">
      <c r="A474" s="8" t="n">
        <v>65</v>
      </c>
      <c r="B474" s="41" t="s">
        <v>191</v>
      </c>
      <c r="C474" s="41" t="s">
        <v>326</v>
      </c>
      <c r="D474" s="49" t="n">
        <v>37057</v>
      </c>
      <c r="E474" s="49" t="n">
        <v>42093</v>
      </c>
      <c r="F474" s="41" t="n">
        <v>1</v>
      </c>
      <c r="G474" s="41" t="s">
        <v>198</v>
      </c>
      <c r="H474" s="41" t="s">
        <v>194</v>
      </c>
      <c r="I474" s="41" t="s">
        <v>201</v>
      </c>
      <c r="J474" s="47" t="s">
        <v>327</v>
      </c>
      <c r="K474" s="41" t="s">
        <v>211</v>
      </c>
    </row>
    <row r="475" customFormat="false" ht="13.5" hidden="false" customHeight="false" outlineLevel="0" collapsed="false">
      <c r="A475" s="8" t="n">
        <v>65</v>
      </c>
      <c r="B475" s="41" t="s">
        <v>196</v>
      </c>
      <c r="C475" s="41" t="s">
        <v>326</v>
      </c>
      <c r="D475" s="49" t="n">
        <v>37057</v>
      </c>
      <c r="E475" s="49" t="n">
        <v>42093</v>
      </c>
      <c r="F475" s="41" t="n">
        <v>1</v>
      </c>
      <c r="G475" s="41" t="s">
        <v>198</v>
      </c>
      <c r="H475" s="41" t="s">
        <v>194</v>
      </c>
      <c r="I475" s="41" t="s">
        <v>201</v>
      </c>
      <c r="J475" s="47" t="s">
        <v>327</v>
      </c>
      <c r="K475" s="41" t="s">
        <v>211</v>
      </c>
    </row>
    <row r="476" customFormat="false" ht="13.5" hidden="false" customHeight="false" outlineLevel="0" collapsed="false">
      <c r="A476" s="8" t="n">
        <v>65</v>
      </c>
      <c r="B476" s="8" t="s">
        <v>191</v>
      </c>
      <c r="C476" s="41" t="s">
        <v>326</v>
      </c>
      <c r="D476" s="49" t="n">
        <v>37057</v>
      </c>
      <c r="E476" s="49" t="n">
        <v>42621</v>
      </c>
      <c r="F476" s="41" t="n">
        <v>2</v>
      </c>
      <c r="G476" s="41" t="s">
        <v>198</v>
      </c>
      <c r="H476" s="41" t="s">
        <v>194</v>
      </c>
      <c r="I476" s="41" t="s">
        <v>201</v>
      </c>
      <c r="J476" s="47" t="s">
        <v>327</v>
      </c>
      <c r="K476" s="41" t="s">
        <v>211</v>
      </c>
    </row>
    <row r="477" customFormat="false" ht="13.5" hidden="false" customHeight="false" outlineLevel="0" collapsed="false">
      <c r="A477" s="8" t="n">
        <v>65</v>
      </c>
      <c r="B477" s="41" t="s">
        <v>196</v>
      </c>
      <c r="C477" s="41" t="s">
        <v>326</v>
      </c>
      <c r="D477" s="49" t="n">
        <v>37057</v>
      </c>
      <c r="E477" s="49" t="n">
        <v>42621</v>
      </c>
      <c r="F477" s="41" t="n">
        <v>2</v>
      </c>
      <c r="G477" s="41" t="s">
        <v>198</v>
      </c>
      <c r="H477" s="41" t="s">
        <v>194</v>
      </c>
      <c r="I477" s="41" t="s">
        <v>201</v>
      </c>
      <c r="J477" s="47" t="s">
        <v>327</v>
      </c>
      <c r="K477" s="41" t="s">
        <v>211</v>
      </c>
    </row>
    <row r="478" customFormat="false" ht="13.5" hidden="false" customHeight="false" outlineLevel="0" collapsed="false">
      <c r="A478" s="8" t="n">
        <v>65</v>
      </c>
      <c r="B478" s="41" t="s">
        <v>191</v>
      </c>
      <c r="C478" s="41" t="s">
        <v>326</v>
      </c>
      <c r="D478" s="49" t="n">
        <v>37057</v>
      </c>
      <c r="E478" s="49" t="n">
        <v>43244</v>
      </c>
      <c r="F478" s="41" t="n">
        <v>3</v>
      </c>
      <c r="G478" s="41" t="s">
        <v>198</v>
      </c>
      <c r="H478" s="41" t="s">
        <v>194</v>
      </c>
      <c r="I478" s="41" t="s">
        <v>201</v>
      </c>
      <c r="J478" s="47" t="s">
        <v>327</v>
      </c>
      <c r="K478" s="41" t="s">
        <v>211</v>
      </c>
    </row>
    <row r="479" customFormat="false" ht="13.5" hidden="false" customHeight="false" outlineLevel="0" collapsed="false">
      <c r="A479" s="8" t="n">
        <v>65</v>
      </c>
      <c r="B479" s="41" t="s">
        <v>196</v>
      </c>
      <c r="C479" s="41" t="s">
        <v>326</v>
      </c>
      <c r="D479" s="49" t="n">
        <v>37057</v>
      </c>
      <c r="E479" s="49" t="n">
        <v>43244</v>
      </c>
      <c r="F479" s="41" t="n">
        <v>3</v>
      </c>
      <c r="G479" s="41" t="s">
        <v>198</v>
      </c>
      <c r="H479" s="41" t="s">
        <v>194</v>
      </c>
      <c r="I479" s="41" t="s">
        <v>201</v>
      </c>
      <c r="J479" s="47" t="s">
        <v>327</v>
      </c>
      <c r="K479" s="41" t="s">
        <v>211</v>
      </c>
    </row>
    <row r="480" customFormat="false" ht="13.5" hidden="false" customHeight="false" outlineLevel="0" collapsed="false">
      <c r="A480" s="8" t="n">
        <v>65</v>
      </c>
      <c r="B480" s="41" t="s">
        <v>191</v>
      </c>
      <c r="C480" s="41" t="s">
        <v>326</v>
      </c>
      <c r="D480" s="49" t="n">
        <v>37057</v>
      </c>
      <c r="E480" s="49" t="n">
        <v>43350</v>
      </c>
      <c r="F480" s="41" t="n">
        <v>4</v>
      </c>
      <c r="G480" s="41" t="s">
        <v>198</v>
      </c>
      <c r="H480" s="41" t="s">
        <v>194</v>
      </c>
      <c r="I480" s="41" t="s">
        <v>201</v>
      </c>
      <c r="J480" s="47" t="s">
        <v>327</v>
      </c>
      <c r="K480" s="41" t="s">
        <v>211</v>
      </c>
    </row>
    <row r="481" customFormat="false" ht="13.5" hidden="false" customHeight="false" outlineLevel="0" collapsed="false">
      <c r="A481" s="8" t="n">
        <v>65</v>
      </c>
      <c r="B481" s="41" t="s">
        <v>196</v>
      </c>
      <c r="C481" s="41" t="s">
        <v>326</v>
      </c>
      <c r="D481" s="49" t="n">
        <v>37057</v>
      </c>
      <c r="E481" s="49" t="n">
        <v>43350</v>
      </c>
      <c r="F481" s="41" t="n">
        <v>4</v>
      </c>
      <c r="G481" s="41" t="s">
        <v>198</v>
      </c>
      <c r="H481" s="41" t="s">
        <v>194</v>
      </c>
      <c r="I481" s="41" t="s">
        <v>201</v>
      </c>
      <c r="J481" s="47" t="s">
        <v>327</v>
      </c>
      <c r="K481" s="41" t="s">
        <v>211</v>
      </c>
    </row>
    <row r="482" customFormat="false" ht="13.5" hidden="false" customHeight="false" outlineLevel="0" collapsed="false">
      <c r="A482" s="8" t="n">
        <v>65</v>
      </c>
      <c r="B482" s="8" t="s">
        <v>191</v>
      </c>
      <c r="C482" s="41" t="s">
        <v>326</v>
      </c>
      <c r="D482" s="49" t="n">
        <v>37057</v>
      </c>
      <c r="E482" s="49" t="n">
        <v>43607</v>
      </c>
      <c r="F482" s="41" t="n">
        <v>5</v>
      </c>
      <c r="G482" s="41" t="s">
        <v>198</v>
      </c>
      <c r="H482" s="41" t="s">
        <v>194</v>
      </c>
      <c r="I482" s="41" t="s">
        <v>201</v>
      </c>
      <c r="J482" s="47" t="s">
        <v>327</v>
      </c>
      <c r="K482" s="41" t="s">
        <v>211</v>
      </c>
    </row>
    <row r="483" customFormat="false" ht="13.5" hidden="false" customHeight="false" outlineLevel="0" collapsed="false">
      <c r="A483" s="8" t="n">
        <v>65</v>
      </c>
      <c r="B483" s="41" t="s">
        <v>196</v>
      </c>
      <c r="C483" s="41" t="s">
        <v>326</v>
      </c>
      <c r="D483" s="49" t="n">
        <v>37057</v>
      </c>
      <c r="E483" s="49" t="n">
        <v>43607</v>
      </c>
      <c r="F483" s="41" t="n">
        <v>5</v>
      </c>
      <c r="G483" s="41" t="s">
        <v>198</v>
      </c>
      <c r="H483" s="41" t="s">
        <v>194</v>
      </c>
      <c r="I483" s="41" t="s">
        <v>201</v>
      </c>
      <c r="J483" s="47" t="s">
        <v>327</v>
      </c>
      <c r="K483" s="41" t="s">
        <v>211</v>
      </c>
    </row>
    <row r="484" customFormat="false" ht="13.5" hidden="false" customHeight="false" outlineLevel="0" collapsed="false">
      <c r="A484" s="8" t="n">
        <v>65</v>
      </c>
      <c r="B484" s="41" t="s">
        <v>191</v>
      </c>
      <c r="C484" s="41" t="s">
        <v>326</v>
      </c>
      <c r="D484" s="49" t="n">
        <v>37057</v>
      </c>
      <c r="E484" s="49" t="n">
        <v>44450</v>
      </c>
      <c r="F484" s="41" t="n">
        <v>6</v>
      </c>
      <c r="G484" s="41" t="s">
        <v>198</v>
      </c>
      <c r="H484" s="41" t="s">
        <v>194</v>
      </c>
      <c r="I484" s="41" t="s">
        <v>201</v>
      </c>
      <c r="J484" s="47" t="s">
        <v>327</v>
      </c>
      <c r="K484" s="41" t="s">
        <v>211</v>
      </c>
    </row>
    <row r="485" customFormat="false" ht="13.5" hidden="false" customHeight="false" outlineLevel="0" collapsed="false">
      <c r="A485" s="8" t="n">
        <v>65</v>
      </c>
      <c r="B485" s="41" t="s">
        <v>196</v>
      </c>
      <c r="C485" s="41" t="s">
        <v>326</v>
      </c>
      <c r="D485" s="49" t="n">
        <v>37057</v>
      </c>
      <c r="E485" s="49" t="n">
        <v>44450</v>
      </c>
      <c r="F485" s="41" t="n">
        <v>6</v>
      </c>
      <c r="G485" s="41" t="s">
        <v>198</v>
      </c>
      <c r="H485" s="41" t="s">
        <v>194</v>
      </c>
      <c r="I485" s="41" t="s">
        <v>201</v>
      </c>
      <c r="J485" s="47" t="s">
        <v>327</v>
      </c>
      <c r="K485" s="41" t="s">
        <v>211</v>
      </c>
    </row>
    <row r="486" customFormat="false" ht="13.5" hidden="false" customHeight="false" outlineLevel="0" collapsed="false">
      <c r="A486" s="8" t="n">
        <v>66</v>
      </c>
      <c r="B486" s="41" t="s">
        <v>191</v>
      </c>
      <c r="C486" s="41" t="s">
        <v>328</v>
      </c>
      <c r="D486" s="49" t="n">
        <v>37057</v>
      </c>
      <c r="E486" s="49" t="n">
        <v>42450</v>
      </c>
      <c r="F486" s="41" t="n">
        <v>1</v>
      </c>
      <c r="G486" s="41" t="s">
        <v>198</v>
      </c>
      <c r="H486" s="41" t="s">
        <v>194</v>
      </c>
      <c r="I486" s="41" t="s">
        <v>201</v>
      </c>
      <c r="J486" s="47" t="s">
        <v>329</v>
      </c>
      <c r="K486" s="41" t="s">
        <v>211</v>
      </c>
    </row>
    <row r="487" customFormat="false" ht="13.5" hidden="false" customHeight="false" outlineLevel="0" collapsed="false">
      <c r="A487" s="8" t="n">
        <v>66</v>
      </c>
      <c r="B487" s="41" t="s">
        <v>196</v>
      </c>
      <c r="C487" s="41" t="s">
        <v>328</v>
      </c>
      <c r="D487" s="49" t="n">
        <v>37057</v>
      </c>
      <c r="E487" s="49" t="n">
        <v>42450</v>
      </c>
      <c r="F487" s="41" t="n">
        <v>1</v>
      </c>
      <c r="G487" s="41" t="s">
        <v>198</v>
      </c>
      <c r="H487" s="41" t="s">
        <v>194</v>
      </c>
      <c r="I487" s="41" t="s">
        <v>201</v>
      </c>
      <c r="J487" s="47" t="s">
        <v>329</v>
      </c>
      <c r="K487" s="41" t="s">
        <v>211</v>
      </c>
    </row>
    <row r="488" customFormat="false" ht="13.5" hidden="false" customHeight="false" outlineLevel="0" collapsed="false">
      <c r="A488" s="8" t="n">
        <v>66</v>
      </c>
      <c r="B488" s="41" t="s">
        <v>191</v>
      </c>
      <c r="C488" s="41" t="s">
        <v>328</v>
      </c>
      <c r="D488" s="49" t="n">
        <v>37057</v>
      </c>
      <c r="E488" s="49" t="n">
        <v>43350</v>
      </c>
      <c r="F488" s="41" t="n">
        <v>2</v>
      </c>
      <c r="G488" s="41" t="s">
        <v>198</v>
      </c>
      <c r="H488" s="41" t="s">
        <v>194</v>
      </c>
      <c r="I488" s="41" t="s">
        <v>201</v>
      </c>
      <c r="J488" s="47" t="s">
        <v>329</v>
      </c>
      <c r="K488" s="41" t="s">
        <v>211</v>
      </c>
    </row>
    <row r="489" customFormat="false" ht="13.5" hidden="false" customHeight="false" outlineLevel="0" collapsed="false">
      <c r="A489" s="8" t="n">
        <v>66</v>
      </c>
      <c r="B489" s="41" t="s">
        <v>196</v>
      </c>
      <c r="C489" s="41" t="s">
        <v>328</v>
      </c>
      <c r="D489" s="49" t="n">
        <v>37057</v>
      </c>
      <c r="E489" s="49" t="n">
        <v>43350</v>
      </c>
      <c r="F489" s="41" t="n">
        <v>2</v>
      </c>
      <c r="G489" s="41" t="s">
        <v>198</v>
      </c>
      <c r="H489" s="41" t="s">
        <v>194</v>
      </c>
      <c r="I489" s="41" t="s">
        <v>201</v>
      </c>
      <c r="J489" s="47" t="s">
        <v>329</v>
      </c>
      <c r="K489" s="41" t="s">
        <v>211</v>
      </c>
    </row>
    <row r="490" customFormat="false" ht="13.5" hidden="false" customHeight="false" outlineLevel="0" collapsed="false">
      <c r="A490" s="8" t="n">
        <v>66</v>
      </c>
      <c r="B490" s="8" t="s">
        <v>191</v>
      </c>
      <c r="C490" s="41" t="s">
        <v>328</v>
      </c>
      <c r="D490" s="49" t="n">
        <v>37057</v>
      </c>
      <c r="E490" s="49" t="n">
        <v>43607</v>
      </c>
      <c r="F490" s="41" t="n">
        <v>3</v>
      </c>
      <c r="G490" s="41" t="s">
        <v>198</v>
      </c>
      <c r="H490" s="41" t="s">
        <v>194</v>
      </c>
      <c r="I490" s="41" t="s">
        <v>201</v>
      </c>
      <c r="J490" s="47" t="s">
        <v>329</v>
      </c>
      <c r="K490" s="41" t="s">
        <v>211</v>
      </c>
    </row>
    <row r="491" customFormat="false" ht="13.5" hidden="false" customHeight="false" outlineLevel="0" collapsed="false">
      <c r="A491" s="8" t="n">
        <v>66</v>
      </c>
      <c r="B491" s="41" t="s">
        <v>196</v>
      </c>
      <c r="C491" s="41" t="s">
        <v>328</v>
      </c>
      <c r="D491" s="49" t="n">
        <v>37057</v>
      </c>
      <c r="E491" s="49" t="n">
        <v>43607</v>
      </c>
      <c r="F491" s="41" t="n">
        <v>3</v>
      </c>
      <c r="G491" s="41" t="s">
        <v>198</v>
      </c>
      <c r="H491" s="41" t="s">
        <v>194</v>
      </c>
      <c r="I491" s="41" t="s">
        <v>201</v>
      </c>
      <c r="J491" s="47" t="s">
        <v>329</v>
      </c>
      <c r="K491" s="41" t="s">
        <v>211</v>
      </c>
    </row>
    <row r="492" customFormat="false" ht="13.5" hidden="false" customHeight="false" outlineLevel="0" collapsed="false">
      <c r="A492" s="8" t="n">
        <v>66</v>
      </c>
      <c r="B492" s="41" t="s">
        <v>191</v>
      </c>
      <c r="C492" s="41" t="s">
        <v>328</v>
      </c>
      <c r="D492" s="49" t="n">
        <v>37057</v>
      </c>
      <c r="E492" s="49" t="n">
        <v>44450</v>
      </c>
      <c r="F492" s="41" t="n">
        <v>4</v>
      </c>
      <c r="G492" s="41" t="s">
        <v>198</v>
      </c>
      <c r="H492" s="41" t="s">
        <v>194</v>
      </c>
      <c r="I492" s="41" t="s">
        <v>201</v>
      </c>
      <c r="J492" s="47" t="s">
        <v>329</v>
      </c>
      <c r="K492" s="41" t="s">
        <v>211</v>
      </c>
    </row>
    <row r="493" customFormat="false" ht="13.5" hidden="false" customHeight="false" outlineLevel="0" collapsed="false">
      <c r="A493" s="8" t="n">
        <v>66</v>
      </c>
      <c r="B493" s="41" t="s">
        <v>196</v>
      </c>
      <c r="C493" s="41" t="s">
        <v>328</v>
      </c>
      <c r="D493" s="49" t="n">
        <v>37057</v>
      </c>
      <c r="E493" s="49" t="n">
        <v>44450</v>
      </c>
      <c r="F493" s="41" t="n">
        <v>4</v>
      </c>
      <c r="G493" s="41" t="s">
        <v>198</v>
      </c>
      <c r="H493" s="41" t="s">
        <v>194</v>
      </c>
      <c r="I493" s="41" t="s">
        <v>201</v>
      </c>
      <c r="J493" s="47" t="s">
        <v>329</v>
      </c>
      <c r="K493" s="41" t="s">
        <v>211</v>
      </c>
    </row>
    <row r="494" customFormat="false" ht="13.5" hidden="false" customHeight="false" outlineLevel="0" collapsed="false">
      <c r="A494" s="8" t="n">
        <v>67</v>
      </c>
      <c r="B494" s="41" t="s">
        <v>191</v>
      </c>
      <c r="C494" s="8" t="s">
        <v>282</v>
      </c>
      <c r="D494" s="49" t="n">
        <v>23223</v>
      </c>
      <c r="E494" s="49" t="n">
        <v>34950</v>
      </c>
      <c r="F494" s="8" t="n">
        <v>1</v>
      </c>
      <c r="G494" s="8" t="s">
        <v>198</v>
      </c>
      <c r="H494" s="8" t="s">
        <v>194</v>
      </c>
      <c r="I494" s="8" t="s">
        <v>194</v>
      </c>
      <c r="J494" s="47" t="s">
        <v>283</v>
      </c>
      <c r="K494" s="8" t="s">
        <v>211</v>
      </c>
    </row>
    <row r="495" customFormat="false" ht="13.5" hidden="false" customHeight="false" outlineLevel="0" collapsed="false">
      <c r="A495" s="8" t="n">
        <v>67</v>
      </c>
      <c r="B495" s="41" t="s">
        <v>196</v>
      </c>
      <c r="C495" s="8" t="s">
        <v>282</v>
      </c>
      <c r="D495" s="49" t="n">
        <v>23223</v>
      </c>
      <c r="E495" s="49" t="n">
        <v>34950</v>
      </c>
      <c r="F495" s="8" t="n">
        <v>1</v>
      </c>
      <c r="G495" s="8" t="s">
        <v>198</v>
      </c>
      <c r="H495" s="8" t="s">
        <v>194</v>
      </c>
      <c r="I495" s="8" t="s">
        <v>194</v>
      </c>
      <c r="J495" s="47" t="s">
        <v>283</v>
      </c>
      <c r="K495" s="8" t="s">
        <v>211</v>
      </c>
    </row>
    <row r="496" customFormat="false" ht="13.5" hidden="false" customHeight="false" outlineLevel="0" collapsed="false">
      <c r="A496" s="8" t="n">
        <v>67</v>
      </c>
      <c r="B496" s="41" t="s">
        <v>191</v>
      </c>
      <c r="C496" s="8" t="s">
        <v>282</v>
      </c>
      <c r="D496" s="49" t="n">
        <v>23223</v>
      </c>
      <c r="E496" s="49" t="n">
        <v>35749</v>
      </c>
      <c r="F496" s="8" t="n">
        <v>2</v>
      </c>
      <c r="G496" s="8" t="s">
        <v>198</v>
      </c>
      <c r="H496" s="8" t="s">
        <v>194</v>
      </c>
      <c r="I496" s="8" t="s">
        <v>194</v>
      </c>
      <c r="J496" s="47" t="s">
        <v>283</v>
      </c>
      <c r="K496" s="8" t="s">
        <v>211</v>
      </c>
    </row>
    <row r="497" customFormat="false" ht="13.5" hidden="false" customHeight="false" outlineLevel="0" collapsed="false">
      <c r="A497" s="8" t="n">
        <v>67</v>
      </c>
      <c r="B497" s="41" t="s">
        <v>196</v>
      </c>
      <c r="C497" s="8" t="s">
        <v>282</v>
      </c>
      <c r="D497" s="49" t="n">
        <v>23223</v>
      </c>
      <c r="E497" s="49" t="n">
        <v>35749</v>
      </c>
      <c r="F497" s="8" t="n">
        <v>2</v>
      </c>
      <c r="G497" s="8" t="s">
        <v>198</v>
      </c>
      <c r="H497" s="8" t="s">
        <v>194</v>
      </c>
      <c r="I497" s="8" t="s">
        <v>194</v>
      </c>
      <c r="J497" s="47" t="s">
        <v>283</v>
      </c>
      <c r="K497" s="8" t="s">
        <v>211</v>
      </c>
    </row>
    <row r="498" customFormat="false" ht="13.5" hidden="false" customHeight="false" outlineLevel="0" collapsed="false">
      <c r="A498" s="8" t="n">
        <v>67</v>
      </c>
      <c r="B498" s="8" t="s">
        <v>191</v>
      </c>
      <c r="C498" s="8" t="s">
        <v>282</v>
      </c>
      <c r="D498" s="49" t="n">
        <v>23223</v>
      </c>
      <c r="E498" s="49" t="n">
        <v>36210</v>
      </c>
      <c r="F498" s="8" t="n">
        <v>3</v>
      </c>
      <c r="G498" s="8" t="s">
        <v>198</v>
      </c>
      <c r="H498" s="8" t="s">
        <v>194</v>
      </c>
      <c r="I498" s="8" t="s">
        <v>194</v>
      </c>
      <c r="J498" s="47" t="s">
        <v>283</v>
      </c>
      <c r="K498" s="8" t="s">
        <v>211</v>
      </c>
    </row>
    <row r="499" customFormat="false" ht="13.5" hidden="false" customHeight="false" outlineLevel="0" collapsed="false">
      <c r="A499" s="8" t="n">
        <v>67</v>
      </c>
      <c r="B499" s="41" t="s">
        <v>196</v>
      </c>
      <c r="C499" s="8" t="s">
        <v>282</v>
      </c>
      <c r="D499" s="49" t="n">
        <v>23223</v>
      </c>
      <c r="E499" s="49" t="n">
        <v>36210</v>
      </c>
      <c r="F499" s="8" t="n">
        <v>3</v>
      </c>
      <c r="G499" s="8" t="s">
        <v>198</v>
      </c>
      <c r="H499" s="8" t="s">
        <v>194</v>
      </c>
      <c r="I499" s="8" t="s">
        <v>194</v>
      </c>
      <c r="J499" s="47" t="s">
        <v>283</v>
      </c>
      <c r="K499" s="8" t="s">
        <v>211</v>
      </c>
    </row>
    <row r="500" customFormat="false" ht="13.5" hidden="false" customHeight="false" outlineLevel="0" collapsed="false">
      <c r="A500" s="8" t="n">
        <v>67</v>
      </c>
      <c r="B500" s="41" t="s">
        <v>191</v>
      </c>
      <c r="C500" s="8" t="s">
        <v>282</v>
      </c>
      <c r="D500" s="49" t="n">
        <v>23223</v>
      </c>
      <c r="E500" s="49" t="n">
        <v>36645</v>
      </c>
      <c r="F500" s="8" t="n">
        <v>4</v>
      </c>
      <c r="G500" s="8" t="s">
        <v>198</v>
      </c>
      <c r="H500" s="8" t="s">
        <v>194</v>
      </c>
      <c r="I500" s="8" t="s">
        <v>194</v>
      </c>
      <c r="J500" s="47" t="s">
        <v>283</v>
      </c>
      <c r="K500" s="8" t="s">
        <v>211</v>
      </c>
    </row>
    <row r="501" customFormat="false" ht="13.5" hidden="false" customHeight="false" outlineLevel="0" collapsed="false">
      <c r="A501" s="8" t="n">
        <v>67</v>
      </c>
      <c r="B501" s="41" t="s">
        <v>196</v>
      </c>
      <c r="C501" s="8" t="s">
        <v>282</v>
      </c>
      <c r="D501" s="49" t="n">
        <v>23223</v>
      </c>
      <c r="E501" s="49" t="n">
        <v>36645</v>
      </c>
      <c r="F501" s="8" t="n">
        <v>4</v>
      </c>
      <c r="G501" s="8" t="s">
        <v>198</v>
      </c>
      <c r="H501" s="8" t="s">
        <v>194</v>
      </c>
      <c r="I501" s="8" t="s">
        <v>194</v>
      </c>
      <c r="J501" s="47" t="s">
        <v>283</v>
      </c>
      <c r="K501" s="8" t="s">
        <v>211</v>
      </c>
    </row>
    <row r="502" customFormat="false" ht="13.5" hidden="false" customHeight="false" outlineLevel="0" collapsed="false">
      <c r="A502" s="8" t="n">
        <v>67</v>
      </c>
      <c r="B502" s="41" t="s">
        <v>191</v>
      </c>
      <c r="C502" s="8" t="s">
        <v>282</v>
      </c>
      <c r="D502" s="49" t="n">
        <v>23223</v>
      </c>
      <c r="E502" s="49" t="n">
        <v>37288</v>
      </c>
      <c r="F502" s="8" t="n">
        <v>5</v>
      </c>
      <c r="G502" s="8" t="s">
        <v>198</v>
      </c>
      <c r="H502" s="8" t="s">
        <v>194</v>
      </c>
      <c r="I502" s="8" t="s">
        <v>194</v>
      </c>
      <c r="J502" s="47" t="s">
        <v>283</v>
      </c>
      <c r="K502" s="8" t="s">
        <v>211</v>
      </c>
    </row>
    <row r="503" customFormat="false" ht="13.5" hidden="false" customHeight="false" outlineLevel="0" collapsed="false">
      <c r="A503" s="8" t="n">
        <v>67</v>
      </c>
      <c r="B503" s="41" t="s">
        <v>196</v>
      </c>
      <c r="C503" s="8" t="s">
        <v>282</v>
      </c>
      <c r="D503" s="49" t="n">
        <v>23223</v>
      </c>
      <c r="E503" s="49" t="n">
        <v>37288</v>
      </c>
      <c r="F503" s="8" t="n">
        <v>5</v>
      </c>
      <c r="G503" s="8" t="s">
        <v>198</v>
      </c>
      <c r="H503" s="8" t="s">
        <v>194</v>
      </c>
      <c r="I503" s="8" t="s">
        <v>194</v>
      </c>
      <c r="J503" s="47" t="s">
        <v>283</v>
      </c>
      <c r="K503" s="8" t="s">
        <v>211</v>
      </c>
    </row>
    <row r="504" customFormat="false" ht="13.5" hidden="false" customHeight="false" outlineLevel="0" collapsed="false">
      <c r="A504" s="8" t="n">
        <v>67</v>
      </c>
      <c r="B504" s="8" t="s">
        <v>191</v>
      </c>
      <c r="C504" s="8" t="s">
        <v>282</v>
      </c>
      <c r="D504" s="49" t="n">
        <v>23223</v>
      </c>
      <c r="E504" s="49" t="n">
        <v>37979</v>
      </c>
      <c r="F504" s="8" t="n">
        <v>6</v>
      </c>
      <c r="G504" s="8" t="s">
        <v>198</v>
      </c>
      <c r="H504" s="8" t="s">
        <v>194</v>
      </c>
      <c r="I504" s="8" t="s">
        <v>194</v>
      </c>
      <c r="J504" s="47" t="s">
        <v>283</v>
      </c>
      <c r="K504" s="8" t="s">
        <v>211</v>
      </c>
    </row>
    <row r="505" customFormat="false" ht="13.5" hidden="false" customHeight="false" outlineLevel="0" collapsed="false">
      <c r="A505" s="8" t="n">
        <v>67</v>
      </c>
      <c r="B505" s="41" t="s">
        <v>196</v>
      </c>
      <c r="C505" s="8" t="s">
        <v>282</v>
      </c>
      <c r="D505" s="49" t="n">
        <v>23223</v>
      </c>
      <c r="E505" s="49" t="n">
        <v>37979</v>
      </c>
      <c r="F505" s="8" t="n">
        <v>6</v>
      </c>
      <c r="G505" s="8" t="s">
        <v>198</v>
      </c>
      <c r="H505" s="8" t="s">
        <v>194</v>
      </c>
      <c r="I505" s="8" t="s">
        <v>194</v>
      </c>
      <c r="J505" s="47" t="s">
        <v>283</v>
      </c>
      <c r="K505" s="8" t="s">
        <v>211</v>
      </c>
    </row>
    <row r="506" customFormat="false" ht="13.5" hidden="false" customHeight="false" outlineLevel="0" collapsed="false">
      <c r="A506" s="8" t="n">
        <v>67</v>
      </c>
      <c r="B506" s="41" t="s">
        <v>191</v>
      </c>
      <c r="C506" s="8" t="s">
        <v>282</v>
      </c>
      <c r="D506" s="49" t="n">
        <v>23223</v>
      </c>
      <c r="E506" s="49" t="n">
        <v>38668</v>
      </c>
      <c r="F506" s="8" t="n">
        <v>7</v>
      </c>
      <c r="G506" s="8" t="s">
        <v>198</v>
      </c>
      <c r="H506" s="8" t="s">
        <v>194</v>
      </c>
      <c r="I506" s="8" t="s">
        <v>194</v>
      </c>
      <c r="J506" s="47" t="s">
        <v>283</v>
      </c>
      <c r="K506" s="8" t="s">
        <v>211</v>
      </c>
    </row>
    <row r="507" customFormat="false" ht="13.5" hidden="false" customHeight="false" outlineLevel="0" collapsed="false">
      <c r="A507" s="8" t="n">
        <v>67</v>
      </c>
      <c r="B507" s="41" t="s">
        <v>196</v>
      </c>
      <c r="C507" s="8" t="s">
        <v>282</v>
      </c>
      <c r="D507" s="49" t="n">
        <v>23223</v>
      </c>
      <c r="E507" s="49" t="n">
        <v>38668</v>
      </c>
      <c r="F507" s="8" t="n">
        <v>7</v>
      </c>
      <c r="G507" s="8" t="s">
        <v>198</v>
      </c>
      <c r="H507" s="8" t="s">
        <v>194</v>
      </c>
      <c r="I507" s="8" t="s">
        <v>194</v>
      </c>
      <c r="J507" s="47" t="s">
        <v>283</v>
      </c>
      <c r="K507" s="8" t="s">
        <v>211</v>
      </c>
    </row>
    <row r="508" customFormat="false" ht="13.5" hidden="false" customHeight="false" outlineLevel="0" collapsed="false">
      <c r="A508" s="8" t="n">
        <v>67</v>
      </c>
      <c r="B508" s="41" t="s">
        <v>191</v>
      </c>
      <c r="C508" s="8" t="s">
        <v>282</v>
      </c>
      <c r="D508" s="49" t="n">
        <v>23223</v>
      </c>
      <c r="E508" s="49" t="n">
        <v>39080</v>
      </c>
      <c r="F508" s="8" t="n">
        <v>8</v>
      </c>
      <c r="G508" s="8" t="s">
        <v>198</v>
      </c>
      <c r="H508" s="8" t="s">
        <v>194</v>
      </c>
      <c r="I508" s="8" t="s">
        <v>194</v>
      </c>
      <c r="J508" s="47" t="s">
        <v>283</v>
      </c>
      <c r="K508" s="8" t="s">
        <v>211</v>
      </c>
    </row>
    <row r="509" customFormat="false" ht="13.5" hidden="false" customHeight="false" outlineLevel="0" collapsed="false">
      <c r="A509" s="8" t="n">
        <v>67</v>
      </c>
      <c r="B509" s="41" t="s">
        <v>196</v>
      </c>
      <c r="C509" s="8" t="s">
        <v>282</v>
      </c>
      <c r="D509" s="49" t="n">
        <v>23223</v>
      </c>
      <c r="E509" s="49" t="n">
        <v>39080</v>
      </c>
      <c r="F509" s="8" t="n">
        <v>8</v>
      </c>
      <c r="G509" s="8" t="s">
        <v>198</v>
      </c>
      <c r="H509" s="8" t="s">
        <v>194</v>
      </c>
      <c r="I509" s="8" t="s">
        <v>194</v>
      </c>
      <c r="J509" s="47" t="s">
        <v>283</v>
      </c>
      <c r="K509" s="8" t="s">
        <v>211</v>
      </c>
    </row>
    <row r="510" customFormat="false" ht="13.5" hidden="false" customHeight="false" outlineLevel="0" collapsed="false">
      <c r="A510" s="8" t="n">
        <v>67</v>
      </c>
      <c r="B510" s="8" t="s">
        <v>191</v>
      </c>
      <c r="C510" s="8" t="s">
        <v>282</v>
      </c>
      <c r="D510" s="49" t="n">
        <v>23223</v>
      </c>
      <c r="E510" s="49" t="n">
        <v>39444</v>
      </c>
      <c r="F510" s="8" t="n">
        <v>9</v>
      </c>
      <c r="G510" s="8" t="s">
        <v>198</v>
      </c>
      <c r="H510" s="8" t="s">
        <v>194</v>
      </c>
      <c r="I510" s="8" t="s">
        <v>194</v>
      </c>
      <c r="J510" s="47" t="s">
        <v>283</v>
      </c>
      <c r="K510" s="8" t="s">
        <v>211</v>
      </c>
    </row>
    <row r="511" customFormat="false" ht="13.5" hidden="false" customHeight="false" outlineLevel="0" collapsed="false">
      <c r="A511" s="8" t="n">
        <v>67</v>
      </c>
      <c r="B511" s="41" t="s">
        <v>196</v>
      </c>
      <c r="C511" s="8" t="s">
        <v>282</v>
      </c>
      <c r="D511" s="49" t="n">
        <v>23223</v>
      </c>
      <c r="E511" s="49" t="n">
        <v>39444</v>
      </c>
      <c r="F511" s="8" t="n">
        <v>9</v>
      </c>
      <c r="G511" s="8" t="s">
        <v>198</v>
      </c>
      <c r="H511" s="8" t="s">
        <v>194</v>
      </c>
      <c r="I511" s="8" t="s">
        <v>194</v>
      </c>
      <c r="J511" s="47" t="s">
        <v>283</v>
      </c>
      <c r="K511" s="8" t="s">
        <v>211</v>
      </c>
    </row>
    <row r="512" customFormat="false" ht="13.5" hidden="false" customHeight="false" outlineLevel="0" collapsed="false">
      <c r="A512" s="8" t="n">
        <v>67</v>
      </c>
      <c r="B512" s="41" t="s">
        <v>191</v>
      </c>
      <c r="C512" s="8" t="s">
        <v>282</v>
      </c>
      <c r="D512" s="49" t="n">
        <v>23223</v>
      </c>
      <c r="E512" s="49" t="n">
        <v>39830</v>
      </c>
      <c r="F512" s="8" t="n">
        <v>10</v>
      </c>
      <c r="G512" s="8" t="s">
        <v>198</v>
      </c>
      <c r="H512" s="8" t="s">
        <v>194</v>
      </c>
      <c r="I512" s="8" t="s">
        <v>194</v>
      </c>
      <c r="J512" s="47" t="s">
        <v>283</v>
      </c>
      <c r="K512" s="8" t="s">
        <v>211</v>
      </c>
    </row>
    <row r="513" customFormat="false" ht="13.5" hidden="false" customHeight="false" outlineLevel="0" collapsed="false">
      <c r="A513" s="8" t="n">
        <v>67</v>
      </c>
      <c r="B513" s="41" t="s">
        <v>196</v>
      </c>
      <c r="C513" s="8" t="s">
        <v>282</v>
      </c>
      <c r="D513" s="49" t="n">
        <v>23223</v>
      </c>
      <c r="E513" s="49" t="n">
        <v>39830</v>
      </c>
      <c r="F513" s="8" t="n">
        <v>10</v>
      </c>
      <c r="G513" s="8" t="s">
        <v>198</v>
      </c>
      <c r="H513" s="8" t="s">
        <v>194</v>
      </c>
      <c r="I513" s="8" t="s">
        <v>194</v>
      </c>
      <c r="J513" s="47" t="s">
        <v>283</v>
      </c>
      <c r="K513" s="8" t="s">
        <v>211</v>
      </c>
    </row>
    <row r="514" customFormat="false" ht="13.5" hidden="false" customHeight="false" outlineLevel="0" collapsed="false">
      <c r="A514" s="8" t="n">
        <v>67</v>
      </c>
      <c r="B514" s="41" t="s">
        <v>191</v>
      </c>
      <c r="C514" s="8" t="s">
        <v>282</v>
      </c>
      <c r="D514" s="49" t="n">
        <v>23223</v>
      </c>
      <c r="E514" s="49" t="n">
        <v>40215</v>
      </c>
      <c r="F514" s="8" t="n">
        <v>11</v>
      </c>
      <c r="G514" s="8" t="s">
        <v>198</v>
      </c>
      <c r="H514" s="8" t="s">
        <v>194</v>
      </c>
      <c r="I514" s="8" t="s">
        <v>194</v>
      </c>
      <c r="J514" s="47" t="s">
        <v>283</v>
      </c>
      <c r="K514" s="8" t="s">
        <v>211</v>
      </c>
    </row>
    <row r="515" customFormat="false" ht="13.5" hidden="false" customHeight="false" outlineLevel="0" collapsed="false">
      <c r="A515" s="8" t="n">
        <v>67</v>
      </c>
      <c r="B515" s="41" t="s">
        <v>196</v>
      </c>
      <c r="C515" s="8" t="s">
        <v>282</v>
      </c>
      <c r="D515" s="49" t="n">
        <v>23223</v>
      </c>
      <c r="E515" s="49" t="n">
        <v>40215</v>
      </c>
      <c r="F515" s="8" t="n">
        <v>11</v>
      </c>
      <c r="G515" s="8" t="s">
        <v>198</v>
      </c>
      <c r="H515" s="8" t="s">
        <v>194</v>
      </c>
      <c r="I515" s="8" t="s">
        <v>194</v>
      </c>
      <c r="J515" s="47" t="s">
        <v>283</v>
      </c>
      <c r="K515" s="8" t="s">
        <v>211</v>
      </c>
    </row>
    <row r="516" customFormat="false" ht="13.5" hidden="false" customHeight="false" outlineLevel="0" collapsed="false">
      <c r="A516" s="8" t="n">
        <v>67</v>
      </c>
      <c r="B516" s="41" t="s">
        <v>191</v>
      </c>
      <c r="C516" s="8" t="s">
        <v>282</v>
      </c>
      <c r="D516" s="49" t="n">
        <v>23223</v>
      </c>
      <c r="E516" s="49" t="n">
        <v>41117</v>
      </c>
      <c r="F516" s="8" t="n">
        <v>12</v>
      </c>
      <c r="G516" s="8" t="s">
        <v>198</v>
      </c>
      <c r="H516" s="8" t="s">
        <v>194</v>
      </c>
      <c r="I516" s="8" t="s">
        <v>194</v>
      </c>
      <c r="J516" s="47" t="s">
        <v>283</v>
      </c>
      <c r="K516" s="8" t="s">
        <v>211</v>
      </c>
    </row>
    <row r="517" customFormat="false" ht="13.5" hidden="false" customHeight="false" outlineLevel="0" collapsed="false">
      <c r="A517" s="8" t="n">
        <v>67</v>
      </c>
      <c r="B517" s="41" t="s">
        <v>196</v>
      </c>
      <c r="C517" s="8" t="s">
        <v>282</v>
      </c>
      <c r="D517" s="49" t="n">
        <v>23223</v>
      </c>
      <c r="E517" s="49" t="n">
        <v>41117</v>
      </c>
      <c r="F517" s="8" t="n">
        <v>12</v>
      </c>
      <c r="G517" s="8" t="s">
        <v>198</v>
      </c>
      <c r="H517" s="8" t="s">
        <v>194</v>
      </c>
      <c r="I517" s="8" t="s">
        <v>194</v>
      </c>
      <c r="J517" s="47" t="s">
        <v>283</v>
      </c>
      <c r="K517" s="8" t="s">
        <v>211</v>
      </c>
    </row>
    <row r="518" customFormat="false" ht="13.5" hidden="false" customHeight="false" outlineLevel="0" collapsed="false">
      <c r="A518" s="8" t="n">
        <v>67</v>
      </c>
      <c r="B518" s="8" t="s">
        <v>191</v>
      </c>
      <c r="C518" s="8" t="s">
        <v>282</v>
      </c>
      <c r="D518" s="49" t="n">
        <v>23223</v>
      </c>
      <c r="E518" s="49" t="n">
        <v>42002</v>
      </c>
      <c r="F518" s="8" t="n">
        <v>13</v>
      </c>
      <c r="G518" s="8" t="s">
        <v>198</v>
      </c>
      <c r="H518" s="8" t="s">
        <v>194</v>
      </c>
      <c r="I518" s="8" t="s">
        <v>194</v>
      </c>
      <c r="J518" s="47" t="s">
        <v>283</v>
      </c>
      <c r="K518" s="8" t="s">
        <v>211</v>
      </c>
    </row>
    <row r="519" customFormat="false" ht="13.5" hidden="false" customHeight="false" outlineLevel="0" collapsed="false">
      <c r="A519" s="8" t="n">
        <v>67</v>
      </c>
      <c r="B519" s="41" t="s">
        <v>196</v>
      </c>
      <c r="C519" s="8" t="s">
        <v>282</v>
      </c>
      <c r="D519" s="49" t="n">
        <v>23223</v>
      </c>
      <c r="E519" s="49" t="n">
        <v>42002</v>
      </c>
      <c r="F519" s="8" t="n">
        <v>13</v>
      </c>
      <c r="G519" s="8" t="s">
        <v>198</v>
      </c>
      <c r="H519" s="8" t="s">
        <v>194</v>
      </c>
      <c r="I519" s="8" t="s">
        <v>194</v>
      </c>
      <c r="J519" s="47" t="s">
        <v>283</v>
      </c>
      <c r="K519" s="8" t="s">
        <v>211</v>
      </c>
    </row>
    <row r="520" customFormat="false" ht="13.5" hidden="false" customHeight="false" outlineLevel="0" collapsed="false">
      <c r="A520" s="8" t="n">
        <v>67</v>
      </c>
      <c r="B520" s="41" t="s">
        <v>191</v>
      </c>
      <c r="C520" s="8" t="s">
        <v>282</v>
      </c>
      <c r="D520" s="49" t="n">
        <v>23223</v>
      </c>
      <c r="E520" s="49" t="n">
        <v>42361</v>
      </c>
      <c r="F520" s="8" t="n">
        <v>14</v>
      </c>
      <c r="G520" s="8" t="s">
        <v>198</v>
      </c>
      <c r="H520" s="8" t="s">
        <v>194</v>
      </c>
      <c r="I520" s="8" t="s">
        <v>194</v>
      </c>
      <c r="J520" s="47" t="s">
        <v>283</v>
      </c>
      <c r="K520" s="8" t="s">
        <v>211</v>
      </c>
    </row>
    <row r="521" customFormat="false" ht="13.5" hidden="false" customHeight="false" outlineLevel="0" collapsed="false">
      <c r="A521" s="8" t="n">
        <v>67</v>
      </c>
      <c r="B521" s="41" t="s">
        <v>196</v>
      </c>
      <c r="C521" s="8" t="s">
        <v>282</v>
      </c>
      <c r="D521" s="49" t="n">
        <v>23223</v>
      </c>
      <c r="E521" s="49" t="n">
        <v>42361</v>
      </c>
      <c r="F521" s="8" t="n">
        <v>14</v>
      </c>
      <c r="G521" s="8" t="s">
        <v>198</v>
      </c>
      <c r="H521" s="8" t="s">
        <v>194</v>
      </c>
      <c r="I521" s="8" t="s">
        <v>194</v>
      </c>
      <c r="J521" s="47" t="s">
        <v>283</v>
      </c>
      <c r="K521" s="8" t="s">
        <v>211</v>
      </c>
    </row>
    <row r="522" customFormat="false" ht="13.5" hidden="false" customHeight="false" outlineLevel="0" collapsed="false">
      <c r="A522" s="8" t="n">
        <v>67</v>
      </c>
      <c r="B522" s="8" t="s">
        <v>191</v>
      </c>
      <c r="C522" s="8" t="s">
        <v>282</v>
      </c>
      <c r="D522" s="49" t="n">
        <v>23223</v>
      </c>
      <c r="E522" s="49" t="n">
        <v>43126</v>
      </c>
      <c r="F522" s="8" t="n">
        <v>15</v>
      </c>
      <c r="G522" s="8" t="s">
        <v>198</v>
      </c>
      <c r="H522" s="8" t="s">
        <v>194</v>
      </c>
      <c r="I522" s="8" t="s">
        <v>194</v>
      </c>
      <c r="J522" s="47" t="s">
        <v>283</v>
      </c>
      <c r="K522" s="8" t="s">
        <v>211</v>
      </c>
    </row>
    <row r="523" customFormat="false" ht="13.5" hidden="false" customHeight="false" outlineLevel="0" collapsed="false">
      <c r="A523" s="8" t="n">
        <v>67</v>
      </c>
      <c r="B523" s="41" t="s">
        <v>196</v>
      </c>
      <c r="C523" s="8" t="s">
        <v>282</v>
      </c>
      <c r="D523" s="49" t="n">
        <v>23223</v>
      </c>
      <c r="E523" s="49" t="n">
        <v>43126</v>
      </c>
      <c r="F523" s="8" t="n">
        <v>15</v>
      </c>
      <c r="G523" s="8" t="s">
        <v>198</v>
      </c>
      <c r="H523" s="8" t="s">
        <v>194</v>
      </c>
      <c r="I523" s="8" t="s">
        <v>194</v>
      </c>
      <c r="J523" s="47" t="s">
        <v>283</v>
      </c>
      <c r="K523" s="8" t="s">
        <v>211</v>
      </c>
    </row>
    <row r="524" customFormat="false" ht="13.5" hidden="false" customHeight="false" outlineLevel="0" collapsed="false">
      <c r="A524" s="8" t="n">
        <v>67</v>
      </c>
      <c r="B524" s="41" t="s">
        <v>191</v>
      </c>
      <c r="C524" s="8" t="s">
        <v>282</v>
      </c>
      <c r="D524" s="49" t="n">
        <v>23223</v>
      </c>
      <c r="E524" s="49" t="n">
        <v>43768</v>
      </c>
      <c r="F524" s="8" t="n">
        <v>16</v>
      </c>
      <c r="G524" s="8" t="s">
        <v>198</v>
      </c>
      <c r="H524" s="8" t="s">
        <v>194</v>
      </c>
      <c r="I524" s="8" t="s">
        <v>194</v>
      </c>
      <c r="J524" s="47" t="s">
        <v>283</v>
      </c>
      <c r="K524" s="8" t="s">
        <v>211</v>
      </c>
    </row>
    <row r="525" customFormat="false" ht="13.5" hidden="false" customHeight="false" outlineLevel="0" collapsed="false">
      <c r="A525" s="8" t="n">
        <v>67</v>
      </c>
      <c r="B525" s="41" t="s">
        <v>196</v>
      </c>
      <c r="C525" s="8" t="s">
        <v>282</v>
      </c>
      <c r="D525" s="49" t="n">
        <v>23223</v>
      </c>
      <c r="E525" s="49" t="n">
        <v>43768</v>
      </c>
      <c r="F525" s="8" t="n">
        <v>16</v>
      </c>
      <c r="G525" s="8" t="s">
        <v>198</v>
      </c>
      <c r="H525" s="8" t="s">
        <v>194</v>
      </c>
      <c r="I525" s="8" t="s">
        <v>194</v>
      </c>
      <c r="J525" s="47" t="s">
        <v>283</v>
      </c>
      <c r="K525" s="8" t="s">
        <v>211</v>
      </c>
    </row>
    <row r="526" customFormat="false" ht="13.5" hidden="false" customHeight="false" outlineLevel="0" collapsed="false">
      <c r="A526" s="8" t="n">
        <v>68</v>
      </c>
      <c r="B526" s="8" t="s">
        <v>191</v>
      </c>
      <c r="C526" s="8" t="s">
        <v>212</v>
      </c>
      <c r="D526" s="49" t="n">
        <v>39221</v>
      </c>
      <c r="E526" s="49" t="n">
        <v>42062</v>
      </c>
      <c r="F526" s="8" t="n">
        <v>3</v>
      </c>
      <c r="G526" s="8" t="s">
        <v>193</v>
      </c>
      <c r="H526" s="8" t="s">
        <v>194</v>
      </c>
      <c r="I526" s="8" t="s">
        <v>201</v>
      </c>
      <c r="J526" s="47" t="s">
        <v>213</v>
      </c>
      <c r="K526" s="8" t="s">
        <v>211</v>
      </c>
    </row>
    <row r="527" customFormat="false" ht="13.5" hidden="false" customHeight="false" outlineLevel="0" collapsed="false">
      <c r="A527" s="8" t="n">
        <v>68</v>
      </c>
      <c r="B527" s="41" t="s">
        <v>196</v>
      </c>
      <c r="C527" s="8" t="s">
        <v>212</v>
      </c>
      <c r="D527" s="49" t="n">
        <v>39221</v>
      </c>
      <c r="E527" s="49" t="n">
        <v>42062</v>
      </c>
      <c r="F527" s="8" t="n">
        <v>3</v>
      </c>
      <c r="G527" s="8" t="s">
        <v>193</v>
      </c>
      <c r="H527" s="8" t="s">
        <v>194</v>
      </c>
      <c r="I527" s="8" t="s">
        <v>201</v>
      </c>
      <c r="J527" s="47" t="s">
        <v>213</v>
      </c>
      <c r="K527" s="8" t="s">
        <v>211</v>
      </c>
    </row>
    <row r="528" customFormat="false" ht="13.5" hidden="false" customHeight="false" outlineLevel="0" collapsed="false">
      <c r="A528" s="8" t="n">
        <v>68</v>
      </c>
      <c r="B528" s="41" t="s">
        <v>191</v>
      </c>
      <c r="C528" s="8" t="s">
        <v>212</v>
      </c>
      <c r="D528" s="49" t="n">
        <v>39221</v>
      </c>
      <c r="E528" s="49" t="n">
        <v>42570</v>
      </c>
      <c r="F528" s="8" t="n">
        <v>4</v>
      </c>
      <c r="G528" s="8" t="s">
        <v>193</v>
      </c>
      <c r="H528" s="8" t="s">
        <v>194</v>
      </c>
      <c r="I528" s="8" t="s">
        <v>201</v>
      </c>
      <c r="J528" s="47" t="s">
        <v>213</v>
      </c>
      <c r="K528" s="8" t="s">
        <v>211</v>
      </c>
    </row>
    <row r="529" customFormat="false" ht="13.5" hidden="false" customHeight="false" outlineLevel="0" collapsed="false">
      <c r="A529" s="8" t="n">
        <v>68</v>
      </c>
      <c r="B529" s="41" t="s">
        <v>196</v>
      </c>
      <c r="C529" s="8" t="s">
        <v>212</v>
      </c>
      <c r="D529" s="49" t="n">
        <v>39221</v>
      </c>
      <c r="E529" s="49" t="n">
        <v>42570</v>
      </c>
      <c r="F529" s="8" t="n">
        <v>4</v>
      </c>
      <c r="G529" s="8" t="s">
        <v>193</v>
      </c>
      <c r="H529" s="8" t="s">
        <v>194</v>
      </c>
      <c r="I529" s="8" t="s">
        <v>201</v>
      </c>
      <c r="J529" s="47" t="s">
        <v>213</v>
      </c>
      <c r="K529" s="8" t="s">
        <v>211</v>
      </c>
    </row>
    <row r="530" customFormat="false" ht="13.5" hidden="false" customHeight="false" outlineLevel="0" collapsed="false">
      <c r="A530" s="8" t="n">
        <v>68</v>
      </c>
      <c r="B530" s="8" t="s">
        <v>191</v>
      </c>
      <c r="C530" s="8" t="s">
        <v>212</v>
      </c>
      <c r="D530" s="49" t="n">
        <v>39221</v>
      </c>
      <c r="E530" s="49" t="n">
        <v>43104</v>
      </c>
      <c r="F530" s="8" t="n">
        <v>5</v>
      </c>
      <c r="G530" s="8" t="s">
        <v>193</v>
      </c>
      <c r="H530" s="8" t="s">
        <v>194</v>
      </c>
      <c r="I530" s="8" t="s">
        <v>201</v>
      </c>
      <c r="J530" s="47" t="s">
        <v>213</v>
      </c>
      <c r="K530" s="8" t="s">
        <v>211</v>
      </c>
    </row>
    <row r="531" customFormat="false" ht="13.5" hidden="false" customHeight="false" outlineLevel="0" collapsed="false">
      <c r="A531" s="8" t="n">
        <v>68</v>
      </c>
      <c r="B531" s="41" t="s">
        <v>196</v>
      </c>
      <c r="C531" s="8" t="s">
        <v>212</v>
      </c>
      <c r="D531" s="49" t="n">
        <v>39221</v>
      </c>
      <c r="E531" s="49" t="n">
        <v>43104</v>
      </c>
      <c r="F531" s="8" t="n">
        <v>5</v>
      </c>
      <c r="G531" s="8" t="s">
        <v>193</v>
      </c>
      <c r="H531" s="8" t="s">
        <v>194</v>
      </c>
      <c r="I531" s="8" t="s">
        <v>201</v>
      </c>
      <c r="J531" s="47" t="s">
        <v>213</v>
      </c>
      <c r="K531" s="8" t="s">
        <v>211</v>
      </c>
    </row>
    <row r="532" customFormat="false" ht="13.5" hidden="false" customHeight="false" outlineLevel="0" collapsed="false">
      <c r="A532" s="8" t="n">
        <v>68</v>
      </c>
      <c r="B532" s="41" t="s">
        <v>191</v>
      </c>
      <c r="C532" s="8" t="s">
        <v>212</v>
      </c>
      <c r="D532" s="49" t="n">
        <v>39221</v>
      </c>
      <c r="E532" s="49" t="n">
        <v>43292</v>
      </c>
      <c r="F532" s="8" t="n">
        <v>6</v>
      </c>
      <c r="G532" s="8" t="s">
        <v>193</v>
      </c>
      <c r="H532" s="8" t="s">
        <v>194</v>
      </c>
      <c r="I532" s="8" t="s">
        <v>201</v>
      </c>
      <c r="J532" s="47" t="s">
        <v>213</v>
      </c>
      <c r="K532" s="8" t="s">
        <v>211</v>
      </c>
    </row>
    <row r="533" customFormat="false" ht="13.5" hidden="false" customHeight="false" outlineLevel="0" collapsed="false">
      <c r="A533" s="8" t="n">
        <v>68</v>
      </c>
      <c r="B533" s="41" t="s">
        <v>196</v>
      </c>
      <c r="C533" s="8" t="s">
        <v>212</v>
      </c>
      <c r="D533" s="49" t="n">
        <v>39221</v>
      </c>
      <c r="E533" s="49" t="n">
        <v>43292</v>
      </c>
      <c r="F533" s="8" t="n">
        <v>6</v>
      </c>
      <c r="G533" s="8" t="s">
        <v>193</v>
      </c>
      <c r="H533" s="8" t="s">
        <v>194</v>
      </c>
      <c r="I533" s="8" t="s">
        <v>201</v>
      </c>
      <c r="J533" s="47" t="s">
        <v>213</v>
      </c>
      <c r="K533" s="8" t="s">
        <v>211</v>
      </c>
    </row>
    <row r="534" customFormat="false" ht="13.5" hidden="false" customHeight="false" outlineLevel="0" collapsed="false">
      <c r="A534" s="8" t="n">
        <v>69</v>
      </c>
      <c r="B534" s="41" t="s">
        <v>191</v>
      </c>
      <c r="C534" s="8" t="s">
        <v>209</v>
      </c>
      <c r="D534" s="49" t="n">
        <v>38528</v>
      </c>
      <c r="E534" s="49" t="n">
        <v>41111</v>
      </c>
      <c r="F534" s="8" t="n">
        <v>1</v>
      </c>
      <c r="G534" s="8" t="s">
        <v>193</v>
      </c>
      <c r="H534" s="8" t="s">
        <v>194</v>
      </c>
      <c r="I534" s="8" t="s">
        <v>194</v>
      </c>
      <c r="J534" s="47" t="s">
        <v>210</v>
      </c>
      <c r="K534" s="8" t="s">
        <v>211</v>
      </c>
    </row>
    <row r="535" customFormat="false" ht="13.5" hidden="false" customHeight="false" outlineLevel="0" collapsed="false">
      <c r="A535" s="8" t="n">
        <v>69</v>
      </c>
      <c r="B535" s="41" t="s">
        <v>196</v>
      </c>
      <c r="C535" s="8" t="s">
        <v>209</v>
      </c>
      <c r="D535" s="49" t="n">
        <v>38528</v>
      </c>
      <c r="E535" s="49" t="n">
        <v>41111</v>
      </c>
      <c r="F535" s="8" t="n">
        <v>1</v>
      </c>
      <c r="G535" s="8" t="s">
        <v>193</v>
      </c>
      <c r="H535" s="8" t="s">
        <v>194</v>
      </c>
      <c r="I535" s="8" t="s">
        <v>194</v>
      </c>
      <c r="J535" s="47" t="s">
        <v>210</v>
      </c>
      <c r="K535" s="8" t="s">
        <v>211</v>
      </c>
    </row>
    <row r="536" customFormat="false" ht="13.5" hidden="false" customHeight="false" outlineLevel="0" collapsed="false">
      <c r="A536" s="8" t="n">
        <v>70</v>
      </c>
      <c r="B536" s="41" t="s">
        <v>191</v>
      </c>
      <c r="C536" s="8" t="s">
        <v>284</v>
      </c>
      <c r="D536" s="49" t="n">
        <v>22727</v>
      </c>
      <c r="E536" s="49" t="n">
        <v>35158</v>
      </c>
      <c r="F536" s="8" t="n">
        <v>1</v>
      </c>
      <c r="G536" s="8" t="s">
        <v>193</v>
      </c>
      <c r="H536" s="8" t="s">
        <v>194</v>
      </c>
      <c r="I536" s="8" t="s">
        <v>201</v>
      </c>
      <c r="J536" s="47" t="s">
        <v>285</v>
      </c>
      <c r="K536" s="8" t="s">
        <v>211</v>
      </c>
    </row>
    <row r="537" customFormat="false" ht="13.5" hidden="false" customHeight="false" outlineLevel="0" collapsed="false">
      <c r="A537" s="8" t="n">
        <v>70</v>
      </c>
      <c r="B537" s="41" t="s">
        <v>196</v>
      </c>
      <c r="C537" s="8" t="s">
        <v>284</v>
      </c>
      <c r="D537" s="49" t="n">
        <v>22727</v>
      </c>
      <c r="E537" s="49" t="n">
        <v>35158</v>
      </c>
      <c r="F537" s="8" t="n">
        <v>1</v>
      </c>
      <c r="G537" s="8" t="s">
        <v>193</v>
      </c>
      <c r="H537" s="8" t="s">
        <v>194</v>
      </c>
      <c r="I537" s="8" t="s">
        <v>201</v>
      </c>
      <c r="J537" s="47" t="s">
        <v>285</v>
      </c>
      <c r="K537" s="8" t="s">
        <v>211</v>
      </c>
    </row>
    <row r="538" customFormat="false" ht="13.5" hidden="false" customHeight="false" outlineLevel="0" collapsed="false">
      <c r="A538" s="8" t="n">
        <v>70</v>
      </c>
      <c r="B538" s="41" t="s">
        <v>191</v>
      </c>
      <c r="C538" s="8" t="s">
        <v>284</v>
      </c>
      <c r="D538" s="49" t="n">
        <v>22727</v>
      </c>
      <c r="E538" s="49" t="n">
        <v>35958</v>
      </c>
      <c r="F538" s="8" t="n">
        <v>2</v>
      </c>
      <c r="G538" s="8" t="s">
        <v>193</v>
      </c>
      <c r="H538" s="8" t="s">
        <v>194</v>
      </c>
      <c r="I538" s="8" t="s">
        <v>201</v>
      </c>
      <c r="J538" s="47" t="s">
        <v>285</v>
      </c>
      <c r="K538" s="8" t="s">
        <v>211</v>
      </c>
    </row>
    <row r="539" customFormat="false" ht="13.5" hidden="false" customHeight="false" outlineLevel="0" collapsed="false">
      <c r="A539" s="8" t="n">
        <v>70</v>
      </c>
      <c r="B539" s="41" t="s">
        <v>196</v>
      </c>
      <c r="C539" s="8" t="s">
        <v>284</v>
      </c>
      <c r="D539" s="49" t="n">
        <v>22727</v>
      </c>
      <c r="E539" s="49" t="n">
        <v>35958</v>
      </c>
      <c r="F539" s="8" t="n">
        <v>2</v>
      </c>
      <c r="G539" s="8" t="s">
        <v>193</v>
      </c>
      <c r="H539" s="8" t="s">
        <v>194</v>
      </c>
      <c r="I539" s="8" t="s">
        <v>201</v>
      </c>
      <c r="J539" s="47" t="s">
        <v>285</v>
      </c>
      <c r="K539" s="8" t="s">
        <v>211</v>
      </c>
    </row>
    <row r="540" customFormat="false" ht="13.5" hidden="false" customHeight="false" outlineLevel="0" collapsed="false">
      <c r="A540" s="8" t="n">
        <v>70</v>
      </c>
      <c r="B540" s="8" t="s">
        <v>191</v>
      </c>
      <c r="C540" s="8" t="s">
        <v>284</v>
      </c>
      <c r="D540" s="49" t="n">
        <v>22727</v>
      </c>
      <c r="E540" s="49" t="n">
        <v>36073</v>
      </c>
      <c r="F540" s="8" t="n">
        <v>3</v>
      </c>
      <c r="G540" s="8" t="s">
        <v>193</v>
      </c>
      <c r="H540" s="8" t="s">
        <v>194</v>
      </c>
      <c r="I540" s="8" t="s">
        <v>201</v>
      </c>
      <c r="J540" s="47" t="s">
        <v>285</v>
      </c>
      <c r="K540" s="8" t="s">
        <v>211</v>
      </c>
    </row>
    <row r="541" customFormat="false" ht="13.5" hidden="false" customHeight="false" outlineLevel="0" collapsed="false">
      <c r="A541" s="8" t="n">
        <v>70</v>
      </c>
      <c r="B541" s="41" t="s">
        <v>196</v>
      </c>
      <c r="C541" s="8" t="s">
        <v>284</v>
      </c>
      <c r="D541" s="49" t="n">
        <v>22727</v>
      </c>
      <c r="E541" s="49" t="n">
        <v>36073</v>
      </c>
      <c r="F541" s="8" t="n">
        <v>3</v>
      </c>
      <c r="G541" s="8" t="s">
        <v>193</v>
      </c>
      <c r="H541" s="8" t="s">
        <v>194</v>
      </c>
      <c r="I541" s="8" t="s">
        <v>201</v>
      </c>
      <c r="J541" s="47" t="s">
        <v>285</v>
      </c>
      <c r="K541" s="8" t="s">
        <v>211</v>
      </c>
    </row>
    <row r="542" customFormat="false" ht="13.5" hidden="false" customHeight="false" outlineLevel="0" collapsed="false">
      <c r="A542" s="8" t="n">
        <v>70</v>
      </c>
      <c r="B542" s="41" t="s">
        <v>191</v>
      </c>
      <c r="C542" s="8" t="s">
        <v>284</v>
      </c>
      <c r="D542" s="49" t="n">
        <v>22727</v>
      </c>
      <c r="E542" s="49" t="n">
        <v>37713</v>
      </c>
      <c r="F542" s="8" t="n">
        <v>4</v>
      </c>
      <c r="G542" s="8" t="s">
        <v>193</v>
      </c>
      <c r="H542" s="8" t="s">
        <v>194</v>
      </c>
      <c r="I542" s="8" t="s">
        <v>201</v>
      </c>
      <c r="J542" s="47" t="s">
        <v>285</v>
      </c>
      <c r="K542" s="8" t="s">
        <v>211</v>
      </c>
    </row>
    <row r="543" customFormat="false" ht="13.5" hidden="false" customHeight="false" outlineLevel="0" collapsed="false">
      <c r="A543" s="8" t="n">
        <v>70</v>
      </c>
      <c r="B543" s="41" t="s">
        <v>196</v>
      </c>
      <c r="C543" s="8" t="s">
        <v>284</v>
      </c>
      <c r="D543" s="49" t="n">
        <v>22727</v>
      </c>
      <c r="E543" s="49" t="n">
        <v>37713</v>
      </c>
      <c r="F543" s="8" t="n">
        <v>4</v>
      </c>
      <c r="G543" s="8" t="s">
        <v>193</v>
      </c>
      <c r="H543" s="8" t="s">
        <v>194</v>
      </c>
      <c r="I543" s="8" t="s">
        <v>201</v>
      </c>
      <c r="J543" s="47" t="s">
        <v>285</v>
      </c>
      <c r="K543" s="8" t="s">
        <v>211</v>
      </c>
    </row>
    <row r="544" customFormat="false" ht="13.5" hidden="false" customHeight="false" outlineLevel="0" collapsed="false">
      <c r="A544" s="8" t="n">
        <v>70</v>
      </c>
      <c r="B544" s="8" t="s">
        <v>191</v>
      </c>
      <c r="C544" s="8" t="s">
        <v>284</v>
      </c>
      <c r="D544" s="49" t="n">
        <v>22727</v>
      </c>
      <c r="E544" s="49" t="n">
        <v>38689</v>
      </c>
      <c r="F544" s="8" t="n">
        <v>5</v>
      </c>
      <c r="G544" s="8" t="s">
        <v>193</v>
      </c>
      <c r="H544" s="8" t="s">
        <v>194</v>
      </c>
      <c r="I544" s="8" t="s">
        <v>201</v>
      </c>
      <c r="J544" s="47" t="s">
        <v>285</v>
      </c>
      <c r="K544" s="8" t="s">
        <v>211</v>
      </c>
    </row>
    <row r="545" customFormat="false" ht="13.5" hidden="false" customHeight="false" outlineLevel="0" collapsed="false">
      <c r="A545" s="8" t="n">
        <v>70</v>
      </c>
      <c r="B545" s="41" t="s">
        <v>196</v>
      </c>
      <c r="C545" s="8" t="s">
        <v>284</v>
      </c>
      <c r="D545" s="49" t="n">
        <v>22727</v>
      </c>
      <c r="E545" s="49" t="n">
        <v>38689</v>
      </c>
      <c r="F545" s="8" t="n">
        <v>5</v>
      </c>
      <c r="G545" s="8" t="s">
        <v>193</v>
      </c>
      <c r="H545" s="8" t="s">
        <v>194</v>
      </c>
      <c r="I545" s="8" t="s">
        <v>201</v>
      </c>
      <c r="J545" s="47" t="s">
        <v>285</v>
      </c>
      <c r="K545" s="8" t="s">
        <v>211</v>
      </c>
    </row>
    <row r="546" customFormat="false" ht="13.5" hidden="false" customHeight="false" outlineLevel="0" collapsed="false">
      <c r="A546" s="8" t="n">
        <v>70</v>
      </c>
      <c r="B546" s="41" t="s">
        <v>191</v>
      </c>
      <c r="C546" s="8" t="s">
        <v>284</v>
      </c>
      <c r="D546" s="49" t="n">
        <v>22727</v>
      </c>
      <c r="E546" s="49" t="n">
        <v>39500</v>
      </c>
      <c r="F546" s="8" t="n">
        <v>6</v>
      </c>
      <c r="G546" s="8" t="s">
        <v>193</v>
      </c>
      <c r="H546" s="8" t="s">
        <v>194</v>
      </c>
      <c r="I546" s="8" t="s">
        <v>201</v>
      </c>
      <c r="J546" s="47" t="s">
        <v>285</v>
      </c>
      <c r="K546" s="8" t="s">
        <v>211</v>
      </c>
    </row>
    <row r="547" customFormat="false" ht="13.5" hidden="false" customHeight="false" outlineLevel="0" collapsed="false">
      <c r="A547" s="8" t="n">
        <v>70</v>
      </c>
      <c r="B547" s="41" t="s">
        <v>196</v>
      </c>
      <c r="C547" s="8" t="s">
        <v>284</v>
      </c>
      <c r="D547" s="49" t="n">
        <v>22727</v>
      </c>
      <c r="E547" s="49" t="n">
        <v>39500</v>
      </c>
      <c r="F547" s="8" t="n">
        <v>6</v>
      </c>
      <c r="G547" s="8" t="s">
        <v>193</v>
      </c>
      <c r="H547" s="8" t="s">
        <v>194</v>
      </c>
      <c r="I547" s="8" t="s">
        <v>201</v>
      </c>
      <c r="J547" s="47" t="s">
        <v>285</v>
      </c>
      <c r="K547" s="8" t="s">
        <v>211</v>
      </c>
    </row>
    <row r="548" customFormat="false" ht="13.5" hidden="false" customHeight="false" outlineLevel="0" collapsed="false">
      <c r="A548" s="8" t="n">
        <v>70</v>
      </c>
      <c r="B548" s="8" t="s">
        <v>191</v>
      </c>
      <c r="C548" s="8" t="s">
        <v>284</v>
      </c>
      <c r="D548" s="49" t="n">
        <v>22727</v>
      </c>
      <c r="E548" s="49" t="n">
        <v>39701</v>
      </c>
      <c r="F548" s="8" t="n">
        <v>7</v>
      </c>
      <c r="G548" s="8" t="s">
        <v>193</v>
      </c>
      <c r="H548" s="8" t="s">
        <v>194</v>
      </c>
      <c r="I548" s="8" t="s">
        <v>201</v>
      </c>
      <c r="J548" s="47" t="s">
        <v>285</v>
      </c>
      <c r="K548" s="8" t="s">
        <v>211</v>
      </c>
    </row>
    <row r="549" customFormat="false" ht="13.5" hidden="false" customHeight="false" outlineLevel="0" collapsed="false">
      <c r="A549" s="8" t="n">
        <v>70</v>
      </c>
      <c r="B549" s="41" t="s">
        <v>196</v>
      </c>
      <c r="C549" s="8" t="s">
        <v>284</v>
      </c>
      <c r="D549" s="49" t="n">
        <v>22727</v>
      </c>
      <c r="E549" s="49" t="n">
        <v>39701</v>
      </c>
      <c r="F549" s="8" t="n">
        <v>7</v>
      </c>
      <c r="G549" s="8" t="s">
        <v>193</v>
      </c>
      <c r="H549" s="8" t="s">
        <v>194</v>
      </c>
      <c r="I549" s="8" t="s">
        <v>201</v>
      </c>
      <c r="J549" s="47" t="s">
        <v>285</v>
      </c>
      <c r="K549" s="8" t="s">
        <v>211</v>
      </c>
    </row>
    <row r="550" customFormat="false" ht="13.5" hidden="false" customHeight="false" outlineLevel="0" collapsed="false">
      <c r="A550" s="8" t="n">
        <v>70</v>
      </c>
      <c r="B550" s="41" t="s">
        <v>191</v>
      </c>
      <c r="C550" s="8" t="s">
        <v>284</v>
      </c>
      <c r="D550" s="49" t="n">
        <v>22727</v>
      </c>
      <c r="E550" s="49" t="n">
        <v>40277</v>
      </c>
      <c r="F550" s="8" t="n">
        <v>8</v>
      </c>
      <c r="G550" s="8" t="s">
        <v>193</v>
      </c>
      <c r="H550" s="8" t="s">
        <v>194</v>
      </c>
      <c r="I550" s="8" t="s">
        <v>201</v>
      </c>
      <c r="J550" s="47" t="s">
        <v>285</v>
      </c>
      <c r="K550" s="8" t="s">
        <v>211</v>
      </c>
    </row>
    <row r="551" customFormat="false" ht="13.5" hidden="false" customHeight="false" outlineLevel="0" collapsed="false">
      <c r="A551" s="8" t="n">
        <v>70</v>
      </c>
      <c r="B551" s="41" t="s">
        <v>196</v>
      </c>
      <c r="C551" s="8" t="s">
        <v>284</v>
      </c>
      <c r="D551" s="49" t="n">
        <v>22727</v>
      </c>
      <c r="E551" s="49" t="n">
        <v>40277</v>
      </c>
      <c r="F551" s="8" t="n">
        <v>8</v>
      </c>
      <c r="G551" s="8" t="s">
        <v>193</v>
      </c>
      <c r="H551" s="8" t="s">
        <v>194</v>
      </c>
      <c r="I551" s="8" t="s">
        <v>201</v>
      </c>
      <c r="J551" s="47" t="s">
        <v>285</v>
      </c>
      <c r="K551" s="8" t="s">
        <v>211</v>
      </c>
    </row>
    <row r="552" customFormat="false" ht="13.5" hidden="false" customHeight="false" outlineLevel="0" collapsed="false">
      <c r="A552" s="8" t="n">
        <v>70</v>
      </c>
      <c r="B552" s="8" t="s">
        <v>191</v>
      </c>
      <c r="C552" s="8" t="s">
        <v>284</v>
      </c>
      <c r="D552" s="49" t="n">
        <v>22727</v>
      </c>
      <c r="E552" s="49" t="n">
        <v>41240</v>
      </c>
      <c r="F552" s="8" t="n">
        <v>9</v>
      </c>
      <c r="G552" s="8" t="s">
        <v>193</v>
      </c>
      <c r="H552" s="8" t="s">
        <v>194</v>
      </c>
      <c r="I552" s="8" t="s">
        <v>201</v>
      </c>
      <c r="J552" s="47" t="s">
        <v>285</v>
      </c>
      <c r="K552" s="8" t="s">
        <v>211</v>
      </c>
    </row>
    <row r="553" customFormat="false" ht="13.5" hidden="false" customHeight="false" outlineLevel="0" collapsed="false">
      <c r="A553" s="8" t="n">
        <v>70</v>
      </c>
      <c r="B553" s="41" t="s">
        <v>196</v>
      </c>
      <c r="C553" s="8" t="s">
        <v>284</v>
      </c>
      <c r="D553" s="49" t="n">
        <v>22727</v>
      </c>
      <c r="E553" s="49" t="n">
        <v>41240</v>
      </c>
      <c r="F553" s="8" t="n">
        <v>9</v>
      </c>
      <c r="G553" s="8" t="s">
        <v>193</v>
      </c>
      <c r="H553" s="8" t="s">
        <v>194</v>
      </c>
      <c r="I553" s="8" t="s">
        <v>201</v>
      </c>
      <c r="J553" s="47" t="s">
        <v>285</v>
      </c>
      <c r="K553" s="8" t="s">
        <v>211</v>
      </c>
    </row>
    <row r="554" customFormat="false" ht="13.5" hidden="false" customHeight="false" outlineLevel="0" collapsed="false">
      <c r="A554" s="8" t="n">
        <v>70</v>
      </c>
      <c r="B554" s="41" t="s">
        <v>191</v>
      </c>
      <c r="C554" s="8" t="s">
        <v>284</v>
      </c>
      <c r="D554" s="49" t="n">
        <v>22727</v>
      </c>
      <c r="E554" s="49" t="n">
        <v>41650</v>
      </c>
      <c r="F554" s="8" t="n">
        <v>10</v>
      </c>
      <c r="G554" s="8" t="s">
        <v>193</v>
      </c>
      <c r="H554" s="8" t="s">
        <v>194</v>
      </c>
      <c r="I554" s="8" t="s">
        <v>201</v>
      </c>
      <c r="J554" s="47" t="s">
        <v>285</v>
      </c>
      <c r="K554" s="8" t="s">
        <v>211</v>
      </c>
    </row>
    <row r="555" customFormat="false" ht="13.5" hidden="false" customHeight="false" outlineLevel="0" collapsed="false">
      <c r="A555" s="8" t="n">
        <v>70</v>
      </c>
      <c r="B555" s="41" t="s">
        <v>196</v>
      </c>
      <c r="C555" s="8" t="s">
        <v>284</v>
      </c>
      <c r="D555" s="49" t="n">
        <v>22727</v>
      </c>
      <c r="E555" s="49" t="n">
        <v>41650</v>
      </c>
      <c r="F555" s="8" t="n">
        <v>10</v>
      </c>
      <c r="G555" s="8" t="s">
        <v>193</v>
      </c>
      <c r="H555" s="8" t="s">
        <v>194</v>
      </c>
      <c r="I555" s="8" t="s">
        <v>201</v>
      </c>
      <c r="J555" s="47" t="s">
        <v>285</v>
      </c>
      <c r="K555" s="8" t="s">
        <v>211</v>
      </c>
    </row>
    <row r="556" customFormat="false" ht="13.5" hidden="false" customHeight="false" outlineLevel="0" collapsed="false">
      <c r="A556" s="8" t="n">
        <v>70</v>
      </c>
      <c r="B556" s="41" t="s">
        <v>191</v>
      </c>
      <c r="C556" s="8" t="s">
        <v>284</v>
      </c>
      <c r="D556" s="49" t="n">
        <v>22727</v>
      </c>
      <c r="E556" s="49" t="n">
        <v>42381</v>
      </c>
      <c r="F556" s="8" t="n">
        <v>11</v>
      </c>
      <c r="G556" s="8" t="s">
        <v>193</v>
      </c>
      <c r="H556" s="8" t="s">
        <v>194</v>
      </c>
      <c r="I556" s="8" t="s">
        <v>201</v>
      </c>
      <c r="J556" s="47" t="s">
        <v>285</v>
      </c>
      <c r="K556" s="8" t="s">
        <v>211</v>
      </c>
    </row>
    <row r="557" customFormat="false" ht="13.5" hidden="false" customHeight="false" outlineLevel="0" collapsed="false">
      <c r="A557" s="8" t="n">
        <v>70</v>
      </c>
      <c r="B557" s="41" t="s">
        <v>196</v>
      </c>
      <c r="C557" s="8" t="s">
        <v>284</v>
      </c>
      <c r="D557" s="49" t="n">
        <v>22727</v>
      </c>
      <c r="E557" s="49" t="n">
        <v>42381</v>
      </c>
      <c r="F557" s="8" t="n">
        <v>11</v>
      </c>
      <c r="G557" s="8" t="s">
        <v>193</v>
      </c>
      <c r="H557" s="8" t="s">
        <v>194</v>
      </c>
      <c r="I557" s="8" t="s">
        <v>201</v>
      </c>
      <c r="J557" s="47" t="s">
        <v>285</v>
      </c>
      <c r="K557" s="8" t="s">
        <v>211</v>
      </c>
    </row>
    <row r="558" customFormat="false" ht="13.5" hidden="false" customHeight="false" outlineLevel="0" collapsed="false">
      <c r="A558" s="8" t="n">
        <v>71</v>
      </c>
      <c r="B558" s="8" t="s">
        <v>191</v>
      </c>
      <c r="C558" s="8" t="s">
        <v>280</v>
      </c>
      <c r="D558" s="49" t="n">
        <v>17284</v>
      </c>
      <c r="E558" s="49" t="n">
        <v>35138</v>
      </c>
      <c r="F558" s="8" t="n">
        <v>1</v>
      </c>
      <c r="G558" s="8" t="s">
        <v>193</v>
      </c>
      <c r="H558" s="8" t="s">
        <v>194</v>
      </c>
      <c r="I558" s="8" t="s">
        <v>201</v>
      </c>
      <c r="J558" s="47" t="s">
        <v>281</v>
      </c>
      <c r="K558" s="8" t="s">
        <v>211</v>
      </c>
    </row>
    <row r="559" customFormat="false" ht="13.5" hidden="false" customHeight="false" outlineLevel="0" collapsed="false">
      <c r="A559" s="8" t="n">
        <v>71</v>
      </c>
      <c r="B559" s="41" t="s">
        <v>196</v>
      </c>
      <c r="C559" s="8" t="s">
        <v>280</v>
      </c>
      <c r="D559" s="49" t="n">
        <v>17284</v>
      </c>
      <c r="E559" s="49" t="n">
        <v>35138</v>
      </c>
      <c r="F559" s="8" t="n">
        <v>1</v>
      </c>
      <c r="G559" s="8" t="s">
        <v>193</v>
      </c>
      <c r="H559" s="8" t="s">
        <v>194</v>
      </c>
      <c r="I559" s="8" t="s">
        <v>201</v>
      </c>
      <c r="J559" s="47" t="s">
        <v>281</v>
      </c>
      <c r="K559" s="8" t="s">
        <v>211</v>
      </c>
    </row>
    <row r="560" customFormat="false" ht="13.5" hidden="false" customHeight="false" outlineLevel="0" collapsed="false">
      <c r="A560" s="8" t="n">
        <v>71</v>
      </c>
      <c r="B560" s="41" t="s">
        <v>191</v>
      </c>
      <c r="C560" s="8" t="s">
        <v>280</v>
      </c>
      <c r="D560" s="49" t="n">
        <v>17284</v>
      </c>
      <c r="E560" s="49" t="n">
        <v>36060</v>
      </c>
      <c r="F560" s="8" t="n">
        <v>2</v>
      </c>
      <c r="G560" s="8" t="s">
        <v>193</v>
      </c>
      <c r="H560" s="8" t="s">
        <v>194</v>
      </c>
      <c r="I560" s="8" t="s">
        <v>201</v>
      </c>
      <c r="J560" s="47" t="s">
        <v>281</v>
      </c>
      <c r="K560" s="8" t="s">
        <v>211</v>
      </c>
    </row>
    <row r="561" customFormat="false" ht="13.5" hidden="false" customHeight="false" outlineLevel="0" collapsed="false">
      <c r="A561" s="8" t="n">
        <v>71</v>
      </c>
      <c r="B561" s="41" t="s">
        <v>196</v>
      </c>
      <c r="C561" s="8" t="s">
        <v>280</v>
      </c>
      <c r="D561" s="49" t="n">
        <v>17284</v>
      </c>
      <c r="E561" s="49" t="n">
        <v>36060</v>
      </c>
      <c r="F561" s="8" t="n">
        <v>2</v>
      </c>
      <c r="G561" s="8" t="s">
        <v>193</v>
      </c>
      <c r="H561" s="8" t="s">
        <v>194</v>
      </c>
      <c r="I561" s="8" t="s">
        <v>201</v>
      </c>
      <c r="J561" s="47" t="s">
        <v>281</v>
      </c>
      <c r="K561" s="8" t="s">
        <v>211</v>
      </c>
    </row>
    <row r="562" customFormat="false" ht="13.5" hidden="false" customHeight="false" outlineLevel="0" collapsed="false">
      <c r="A562" s="8" t="n">
        <v>71</v>
      </c>
      <c r="B562" s="8" t="s">
        <v>191</v>
      </c>
      <c r="C562" s="8" t="s">
        <v>280</v>
      </c>
      <c r="D562" s="49" t="n">
        <v>17284</v>
      </c>
      <c r="E562" s="49" t="n">
        <v>36368</v>
      </c>
      <c r="F562" s="8" t="n">
        <v>3</v>
      </c>
      <c r="G562" s="8" t="s">
        <v>193</v>
      </c>
      <c r="H562" s="8" t="s">
        <v>194</v>
      </c>
      <c r="I562" s="8" t="s">
        <v>201</v>
      </c>
      <c r="J562" s="47" t="s">
        <v>281</v>
      </c>
      <c r="K562" s="8" t="s">
        <v>211</v>
      </c>
    </row>
    <row r="563" customFormat="false" ht="13.5" hidden="false" customHeight="false" outlineLevel="0" collapsed="false">
      <c r="A563" s="8" t="n">
        <v>71</v>
      </c>
      <c r="B563" s="41" t="s">
        <v>196</v>
      </c>
      <c r="C563" s="8" t="s">
        <v>280</v>
      </c>
      <c r="D563" s="49" t="n">
        <v>17284</v>
      </c>
      <c r="E563" s="49" t="n">
        <v>36368</v>
      </c>
      <c r="F563" s="8" t="n">
        <v>3</v>
      </c>
      <c r="G563" s="8" t="s">
        <v>193</v>
      </c>
      <c r="H563" s="8" t="s">
        <v>194</v>
      </c>
      <c r="I563" s="8" t="s">
        <v>201</v>
      </c>
      <c r="J563" s="47" t="s">
        <v>281</v>
      </c>
      <c r="K563" s="8" t="s">
        <v>211</v>
      </c>
    </row>
    <row r="564" customFormat="false" ht="13.5" hidden="false" customHeight="false" outlineLevel="0" collapsed="false">
      <c r="A564" s="8" t="n">
        <v>71</v>
      </c>
      <c r="B564" s="41" t="s">
        <v>191</v>
      </c>
      <c r="C564" s="8" t="s">
        <v>280</v>
      </c>
      <c r="D564" s="49" t="n">
        <v>17284</v>
      </c>
      <c r="E564" s="49" t="n">
        <v>37294</v>
      </c>
      <c r="F564" s="8" t="n">
        <v>4</v>
      </c>
      <c r="G564" s="8" t="s">
        <v>193</v>
      </c>
      <c r="H564" s="8" t="s">
        <v>194</v>
      </c>
      <c r="I564" s="8" t="s">
        <v>201</v>
      </c>
      <c r="J564" s="47" t="s">
        <v>281</v>
      </c>
      <c r="K564" s="8" t="s">
        <v>211</v>
      </c>
    </row>
    <row r="565" customFormat="false" ht="13.5" hidden="false" customHeight="false" outlineLevel="0" collapsed="false">
      <c r="A565" s="8" t="n">
        <v>71</v>
      </c>
      <c r="B565" s="41" t="s">
        <v>196</v>
      </c>
      <c r="C565" s="8" t="s">
        <v>280</v>
      </c>
      <c r="D565" s="49" t="n">
        <v>17284</v>
      </c>
      <c r="E565" s="49" t="n">
        <v>37294</v>
      </c>
      <c r="F565" s="8" t="n">
        <v>4</v>
      </c>
      <c r="G565" s="8" t="s">
        <v>193</v>
      </c>
      <c r="H565" s="8" t="s">
        <v>194</v>
      </c>
      <c r="I565" s="8" t="s">
        <v>201</v>
      </c>
      <c r="J565" s="47" t="s">
        <v>281</v>
      </c>
      <c r="K565" s="8" t="s">
        <v>211</v>
      </c>
    </row>
    <row r="566" customFormat="false" ht="13.5" hidden="false" customHeight="false" outlineLevel="0" collapsed="false">
      <c r="A566" s="8" t="n">
        <v>71</v>
      </c>
      <c r="B566" s="8" t="s">
        <v>191</v>
      </c>
      <c r="C566" s="8" t="s">
        <v>280</v>
      </c>
      <c r="D566" s="49" t="n">
        <v>17284</v>
      </c>
      <c r="E566" s="49" t="n">
        <v>38096</v>
      </c>
      <c r="F566" s="8" t="n">
        <v>5</v>
      </c>
      <c r="G566" s="8" t="s">
        <v>193</v>
      </c>
      <c r="H566" s="8" t="s">
        <v>194</v>
      </c>
      <c r="I566" s="8" t="s">
        <v>201</v>
      </c>
      <c r="J566" s="47" t="s">
        <v>281</v>
      </c>
      <c r="K566" s="8" t="s">
        <v>211</v>
      </c>
    </row>
    <row r="567" customFormat="false" ht="13.5" hidden="false" customHeight="false" outlineLevel="0" collapsed="false">
      <c r="A567" s="8" t="n">
        <v>71</v>
      </c>
      <c r="B567" s="41" t="s">
        <v>196</v>
      </c>
      <c r="C567" s="8" t="s">
        <v>280</v>
      </c>
      <c r="D567" s="49" t="n">
        <v>17284</v>
      </c>
      <c r="E567" s="49" t="n">
        <v>38096</v>
      </c>
      <c r="F567" s="8" t="n">
        <v>5</v>
      </c>
      <c r="G567" s="8" t="s">
        <v>193</v>
      </c>
      <c r="H567" s="8" t="s">
        <v>194</v>
      </c>
      <c r="I567" s="8" t="s">
        <v>201</v>
      </c>
      <c r="J567" s="47" t="s">
        <v>281</v>
      </c>
      <c r="K567" s="8" t="s">
        <v>211</v>
      </c>
    </row>
    <row r="568" customFormat="false" ht="13.5" hidden="false" customHeight="false" outlineLevel="0" collapsed="false">
      <c r="A568" s="8" t="n">
        <v>71</v>
      </c>
      <c r="B568" s="41" t="s">
        <v>191</v>
      </c>
      <c r="C568" s="8" t="s">
        <v>280</v>
      </c>
      <c r="D568" s="49" t="n">
        <v>17284</v>
      </c>
      <c r="E568" s="49" t="n">
        <v>38467</v>
      </c>
      <c r="F568" s="8" t="n">
        <v>6</v>
      </c>
      <c r="G568" s="8" t="s">
        <v>193</v>
      </c>
      <c r="H568" s="8" t="s">
        <v>194</v>
      </c>
      <c r="I568" s="8" t="s">
        <v>201</v>
      </c>
      <c r="J568" s="47" t="s">
        <v>281</v>
      </c>
      <c r="K568" s="8" t="s">
        <v>211</v>
      </c>
    </row>
    <row r="569" customFormat="false" ht="13.5" hidden="false" customHeight="false" outlineLevel="0" collapsed="false">
      <c r="A569" s="8" t="n">
        <v>71</v>
      </c>
      <c r="B569" s="41" t="s">
        <v>196</v>
      </c>
      <c r="C569" s="8" t="s">
        <v>280</v>
      </c>
      <c r="D569" s="49" t="n">
        <v>17284</v>
      </c>
      <c r="E569" s="49" t="n">
        <v>38467</v>
      </c>
      <c r="F569" s="8" t="n">
        <v>6</v>
      </c>
      <c r="G569" s="8" t="s">
        <v>193</v>
      </c>
      <c r="H569" s="8" t="s">
        <v>194</v>
      </c>
      <c r="I569" s="8" t="s">
        <v>201</v>
      </c>
      <c r="J569" s="47" t="s">
        <v>281</v>
      </c>
      <c r="K569" s="8" t="s">
        <v>211</v>
      </c>
    </row>
    <row r="570" customFormat="false" ht="13.5" hidden="false" customHeight="false" outlineLevel="0" collapsed="false">
      <c r="A570" s="8" t="n">
        <v>71</v>
      </c>
      <c r="B570" s="41" t="s">
        <v>191</v>
      </c>
      <c r="C570" s="8" t="s">
        <v>280</v>
      </c>
      <c r="D570" s="49" t="n">
        <v>17284</v>
      </c>
      <c r="E570" s="49" t="n">
        <v>39483</v>
      </c>
      <c r="F570" s="8" t="n">
        <v>7</v>
      </c>
      <c r="G570" s="8" t="s">
        <v>193</v>
      </c>
      <c r="H570" s="8" t="s">
        <v>194</v>
      </c>
      <c r="I570" s="8" t="s">
        <v>201</v>
      </c>
      <c r="J570" s="47" t="s">
        <v>281</v>
      </c>
      <c r="K570" s="8" t="s">
        <v>211</v>
      </c>
    </row>
    <row r="571" customFormat="false" ht="13.5" hidden="false" customHeight="false" outlineLevel="0" collapsed="false">
      <c r="A571" s="8" t="n">
        <v>71</v>
      </c>
      <c r="B571" s="41" t="s">
        <v>196</v>
      </c>
      <c r="C571" s="8" t="s">
        <v>280</v>
      </c>
      <c r="D571" s="49" t="n">
        <v>17284</v>
      </c>
      <c r="E571" s="49" t="n">
        <v>39483</v>
      </c>
      <c r="F571" s="8" t="n">
        <v>7</v>
      </c>
      <c r="G571" s="8" t="s">
        <v>193</v>
      </c>
      <c r="H571" s="8" t="s">
        <v>194</v>
      </c>
      <c r="I571" s="8" t="s">
        <v>201</v>
      </c>
      <c r="J571" s="47" t="s">
        <v>281</v>
      </c>
      <c r="K571" s="8" t="s">
        <v>211</v>
      </c>
    </row>
    <row r="572" customFormat="false" ht="13.5" hidden="false" customHeight="false" outlineLevel="0" collapsed="false">
      <c r="A572" s="8" t="n">
        <v>71</v>
      </c>
      <c r="B572" s="41" t="s">
        <v>191</v>
      </c>
      <c r="C572" s="8" t="s">
        <v>280</v>
      </c>
      <c r="D572" s="49" t="n">
        <v>17284</v>
      </c>
      <c r="E572" s="49" t="n">
        <v>40296</v>
      </c>
      <c r="F572" s="8" t="n">
        <v>8</v>
      </c>
      <c r="G572" s="8" t="s">
        <v>193</v>
      </c>
      <c r="H572" s="8" t="s">
        <v>194</v>
      </c>
      <c r="I572" s="8" t="s">
        <v>201</v>
      </c>
      <c r="J572" s="47" t="s">
        <v>281</v>
      </c>
      <c r="K572" s="8" t="s">
        <v>211</v>
      </c>
    </row>
    <row r="573" customFormat="false" ht="13.5" hidden="false" customHeight="false" outlineLevel="0" collapsed="false">
      <c r="A573" s="8" t="n">
        <v>71</v>
      </c>
      <c r="B573" s="41" t="s">
        <v>196</v>
      </c>
      <c r="C573" s="8" t="s">
        <v>280</v>
      </c>
      <c r="D573" s="49" t="n">
        <v>17284</v>
      </c>
      <c r="E573" s="49" t="n">
        <v>40296</v>
      </c>
      <c r="F573" s="8" t="n">
        <v>8</v>
      </c>
      <c r="G573" s="8" t="s">
        <v>193</v>
      </c>
      <c r="H573" s="8" t="s">
        <v>194</v>
      </c>
      <c r="I573" s="8" t="s">
        <v>201</v>
      </c>
      <c r="J573" s="47" t="s">
        <v>281</v>
      </c>
      <c r="K573" s="8" t="s">
        <v>211</v>
      </c>
    </row>
    <row r="574" customFormat="false" ht="13.5" hidden="false" customHeight="false" outlineLevel="0" collapsed="false">
      <c r="A574" s="8" t="n">
        <v>72</v>
      </c>
      <c r="B574" s="8" t="s">
        <v>191</v>
      </c>
      <c r="C574" s="8" t="s">
        <v>330</v>
      </c>
      <c r="D574" s="49" t="n">
        <v>25372</v>
      </c>
      <c r="E574" s="49" t="n">
        <v>34648</v>
      </c>
      <c r="F574" s="8" t="n">
        <v>1</v>
      </c>
      <c r="G574" s="8" t="s">
        <v>193</v>
      </c>
      <c r="H574" s="8" t="s">
        <v>194</v>
      </c>
      <c r="I574" s="8" t="s">
        <v>194</v>
      </c>
      <c r="J574" s="47" t="s">
        <v>331</v>
      </c>
      <c r="K574" s="8" t="s">
        <v>211</v>
      </c>
    </row>
    <row r="575" customFormat="false" ht="13.5" hidden="false" customHeight="false" outlineLevel="0" collapsed="false">
      <c r="A575" s="8" t="n">
        <v>72</v>
      </c>
      <c r="B575" s="41" t="s">
        <v>196</v>
      </c>
      <c r="C575" s="8" t="s">
        <v>330</v>
      </c>
      <c r="D575" s="49" t="n">
        <v>25372</v>
      </c>
      <c r="E575" s="49" t="n">
        <v>34648</v>
      </c>
      <c r="F575" s="8" t="n">
        <v>1</v>
      </c>
      <c r="G575" s="8" t="s">
        <v>193</v>
      </c>
      <c r="H575" s="8" t="s">
        <v>194</v>
      </c>
      <c r="I575" s="8" t="s">
        <v>194</v>
      </c>
      <c r="J575" s="47" t="s">
        <v>331</v>
      </c>
      <c r="K575" s="8" t="s">
        <v>211</v>
      </c>
    </row>
    <row r="576" customFormat="false" ht="13.5" hidden="false" customHeight="false" outlineLevel="0" collapsed="false">
      <c r="A576" s="8" t="n">
        <v>72</v>
      </c>
      <c r="B576" s="41" t="s">
        <v>191</v>
      </c>
      <c r="C576" s="8" t="s">
        <v>330</v>
      </c>
      <c r="D576" s="49" t="n">
        <v>25372</v>
      </c>
      <c r="E576" s="49" t="n">
        <v>35256</v>
      </c>
      <c r="F576" s="8" t="n">
        <v>2</v>
      </c>
      <c r="G576" s="8" t="s">
        <v>193</v>
      </c>
      <c r="H576" s="8" t="s">
        <v>194</v>
      </c>
      <c r="I576" s="8" t="s">
        <v>194</v>
      </c>
      <c r="J576" s="47" t="s">
        <v>331</v>
      </c>
      <c r="K576" s="8" t="s">
        <v>211</v>
      </c>
    </row>
    <row r="577" customFormat="false" ht="13.5" hidden="false" customHeight="false" outlineLevel="0" collapsed="false">
      <c r="A577" s="8" t="n">
        <v>72</v>
      </c>
      <c r="B577" s="41" t="s">
        <v>196</v>
      </c>
      <c r="C577" s="8" t="s">
        <v>330</v>
      </c>
      <c r="D577" s="49" t="n">
        <v>25372</v>
      </c>
      <c r="E577" s="49" t="n">
        <v>35256</v>
      </c>
      <c r="F577" s="8" t="n">
        <v>2</v>
      </c>
      <c r="G577" s="8" t="s">
        <v>193</v>
      </c>
      <c r="H577" s="8" t="s">
        <v>194</v>
      </c>
      <c r="I577" s="8" t="s">
        <v>194</v>
      </c>
      <c r="J577" s="47" t="s">
        <v>331</v>
      </c>
      <c r="K577" s="8" t="s">
        <v>211</v>
      </c>
    </row>
    <row r="578" customFormat="false" ht="13.5" hidden="false" customHeight="false" outlineLevel="0" collapsed="false">
      <c r="A578" s="8" t="n">
        <v>72</v>
      </c>
      <c r="B578" s="8" t="s">
        <v>191</v>
      </c>
      <c r="C578" s="8" t="s">
        <v>330</v>
      </c>
      <c r="D578" s="49" t="n">
        <v>25372</v>
      </c>
      <c r="E578" s="49" t="n">
        <v>35459</v>
      </c>
      <c r="F578" s="8" t="n">
        <v>3</v>
      </c>
      <c r="G578" s="8" t="s">
        <v>193</v>
      </c>
      <c r="H578" s="8" t="s">
        <v>194</v>
      </c>
      <c r="I578" s="8" t="s">
        <v>194</v>
      </c>
      <c r="J578" s="47" t="s">
        <v>331</v>
      </c>
      <c r="K578" s="8" t="s">
        <v>211</v>
      </c>
    </row>
    <row r="579" customFormat="false" ht="13.5" hidden="false" customHeight="false" outlineLevel="0" collapsed="false">
      <c r="A579" s="8" t="n">
        <v>72</v>
      </c>
      <c r="B579" s="41" t="s">
        <v>196</v>
      </c>
      <c r="C579" s="8" t="s">
        <v>330</v>
      </c>
      <c r="D579" s="49" t="n">
        <v>25372</v>
      </c>
      <c r="E579" s="49" t="n">
        <v>35459</v>
      </c>
      <c r="F579" s="8" t="n">
        <v>3</v>
      </c>
      <c r="G579" s="8" t="s">
        <v>193</v>
      </c>
      <c r="H579" s="8" t="s">
        <v>194</v>
      </c>
      <c r="I579" s="8" t="s">
        <v>194</v>
      </c>
      <c r="J579" s="47" t="s">
        <v>331</v>
      </c>
      <c r="K579" s="8" t="s">
        <v>211</v>
      </c>
    </row>
    <row r="580" customFormat="false" ht="13.5" hidden="false" customHeight="false" outlineLevel="0" collapsed="false">
      <c r="A580" s="8" t="n">
        <v>72</v>
      </c>
      <c r="B580" s="41" t="s">
        <v>191</v>
      </c>
      <c r="C580" s="8" t="s">
        <v>330</v>
      </c>
      <c r="D580" s="49" t="n">
        <v>25372</v>
      </c>
      <c r="E580" s="49" t="n">
        <v>36040</v>
      </c>
      <c r="F580" s="8" t="n">
        <v>4</v>
      </c>
      <c r="G580" s="8" t="s">
        <v>193</v>
      </c>
      <c r="H580" s="8" t="s">
        <v>194</v>
      </c>
      <c r="I580" s="8" t="s">
        <v>194</v>
      </c>
      <c r="J580" s="47" t="s">
        <v>331</v>
      </c>
      <c r="K580" s="8" t="s">
        <v>211</v>
      </c>
    </row>
    <row r="581" customFormat="false" ht="13.5" hidden="false" customHeight="false" outlineLevel="0" collapsed="false">
      <c r="A581" s="8" t="n">
        <v>72</v>
      </c>
      <c r="B581" s="41" t="s">
        <v>196</v>
      </c>
      <c r="C581" s="8" t="s">
        <v>330</v>
      </c>
      <c r="D581" s="49" t="n">
        <v>25372</v>
      </c>
      <c r="E581" s="49" t="n">
        <v>36040</v>
      </c>
      <c r="F581" s="8" t="n">
        <v>4</v>
      </c>
      <c r="G581" s="8" t="s">
        <v>193</v>
      </c>
      <c r="H581" s="8" t="s">
        <v>194</v>
      </c>
      <c r="I581" s="8" t="s">
        <v>194</v>
      </c>
      <c r="J581" s="47" t="s">
        <v>331</v>
      </c>
      <c r="K581" s="8" t="s">
        <v>211</v>
      </c>
    </row>
    <row r="582" customFormat="false" ht="13.5" hidden="false" customHeight="false" outlineLevel="0" collapsed="false">
      <c r="A582" s="8" t="n">
        <v>72</v>
      </c>
      <c r="B582" s="41" t="s">
        <v>191</v>
      </c>
      <c r="C582" s="8" t="s">
        <v>330</v>
      </c>
      <c r="D582" s="49" t="n">
        <v>25372</v>
      </c>
      <c r="E582" s="49" t="n">
        <v>36599</v>
      </c>
      <c r="F582" s="8" t="n">
        <v>5</v>
      </c>
      <c r="G582" s="8" t="s">
        <v>193</v>
      </c>
      <c r="H582" s="8" t="s">
        <v>194</v>
      </c>
      <c r="I582" s="8" t="s">
        <v>194</v>
      </c>
      <c r="J582" s="47" t="s">
        <v>331</v>
      </c>
      <c r="K582" s="8" t="s">
        <v>211</v>
      </c>
    </row>
    <row r="583" customFormat="false" ht="13.5" hidden="false" customHeight="false" outlineLevel="0" collapsed="false">
      <c r="A583" s="8" t="n">
        <v>72</v>
      </c>
      <c r="B583" s="41" t="s">
        <v>196</v>
      </c>
      <c r="C583" s="8" t="s">
        <v>330</v>
      </c>
      <c r="D583" s="49" t="n">
        <v>25372</v>
      </c>
      <c r="E583" s="49" t="n">
        <v>36599</v>
      </c>
      <c r="F583" s="8" t="n">
        <v>5</v>
      </c>
      <c r="G583" s="8" t="s">
        <v>193</v>
      </c>
      <c r="H583" s="8" t="s">
        <v>194</v>
      </c>
      <c r="I583" s="8" t="s">
        <v>194</v>
      </c>
      <c r="J583" s="47" t="s">
        <v>331</v>
      </c>
      <c r="K583" s="8" t="s">
        <v>211</v>
      </c>
    </row>
    <row r="584" customFormat="false" ht="13.5" hidden="false" customHeight="false" outlineLevel="0" collapsed="false">
      <c r="A584" s="8" t="n">
        <v>72</v>
      </c>
      <c r="B584" s="8" t="s">
        <v>191</v>
      </c>
      <c r="C584" s="8" t="s">
        <v>330</v>
      </c>
      <c r="D584" s="49" t="n">
        <v>25372</v>
      </c>
      <c r="E584" s="49" t="n">
        <v>38734</v>
      </c>
      <c r="F584" s="8" t="n">
        <v>6</v>
      </c>
      <c r="G584" s="8" t="s">
        <v>193</v>
      </c>
      <c r="H584" s="8" t="s">
        <v>194</v>
      </c>
      <c r="I584" s="8" t="s">
        <v>194</v>
      </c>
      <c r="J584" s="47" t="s">
        <v>331</v>
      </c>
      <c r="K584" s="8" t="s">
        <v>211</v>
      </c>
    </row>
    <row r="585" customFormat="false" ht="13.5" hidden="false" customHeight="false" outlineLevel="0" collapsed="false">
      <c r="A585" s="8" t="n">
        <v>72</v>
      </c>
      <c r="B585" s="41" t="s">
        <v>196</v>
      </c>
      <c r="C585" s="8" t="s">
        <v>330</v>
      </c>
      <c r="D585" s="49" t="n">
        <v>25372</v>
      </c>
      <c r="E585" s="49" t="n">
        <v>38734</v>
      </c>
      <c r="F585" s="8" t="n">
        <v>6</v>
      </c>
      <c r="G585" s="8" t="s">
        <v>193</v>
      </c>
      <c r="H585" s="8" t="s">
        <v>194</v>
      </c>
      <c r="I585" s="8" t="s">
        <v>194</v>
      </c>
      <c r="J585" s="47" t="s">
        <v>331</v>
      </c>
      <c r="K585" s="8" t="s">
        <v>211</v>
      </c>
    </row>
    <row r="586" customFormat="false" ht="13.5" hidden="false" customHeight="false" outlineLevel="0" collapsed="false">
      <c r="A586" s="8" t="n">
        <v>72</v>
      </c>
      <c r="B586" s="41" t="s">
        <v>191</v>
      </c>
      <c r="C586" s="8" t="s">
        <v>330</v>
      </c>
      <c r="D586" s="49" t="n">
        <v>25372</v>
      </c>
      <c r="E586" s="49" t="n">
        <v>39553</v>
      </c>
      <c r="F586" s="8" t="n">
        <v>7</v>
      </c>
      <c r="G586" s="8" t="s">
        <v>193</v>
      </c>
      <c r="H586" s="8" t="s">
        <v>194</v>
      </c>
      <c r="I586" s="8" t="s">
        <v>194</v>
      </c>
      <c r="J586" s="47" t="s">
        <v>331</v>
      </c>
      <c r="K586" s="8" t="s">
        <v>211</v>
      </c>
    </row>
    <row r="587" customFormat="false" ht="13.5" hidden="false" customHeight="false" outlineLevel="0" collapsed="false">
      <c r="A587" s="8" t="n">
        <v>72</v>
      </c>
      <c r="B587" s="41" t="s">
        <v>196</v>
      </c>
      <c r="C587" s="8" t="s">
        <v>330</v>
      </c>
      <c r="D587" s="49" t="n">
        <v>25372</v>
      </c>
      <c r="E587" s="49" t="n">
        <v>39553</v>
      </c>
      <c r="F587" s="8" t="n">
        <v>7</v>
      </c>
      <c r="G587" s="8" t="s">
        <v>193</v>
      </c>
      <c r="H587" s="8" t="s">
        <v>194</v>
      </c>
      <c r="I587" s="8" t="s">
        <v>194</v>
      </c>
      <c r="J587" s="47" t="s">
        <v>331</v>
      </c>
      <c r="K587" s="8" t="s">
        <v>211</v>
      </c>
    </row>
    <row r="588" customFormat="false" ht="13.5" hidden="false" customHeight="false" outlineLevel="0" collapsed="false">
      <c r="A588" s="8" t="n">
        <v>72</v>
      </c>
      <c r="B588" s="8" t="s">
        <v>191</v>
      </c>
      <c r="C588" s="8" t="s">
        <v>330</v>
      </c>
      <c r="D588" s="49" t="n">
        <v>25372</v>
      </c>
      <c r="E588" s="49" t="n">
        <v>40291</v>
      </c>
      <c r="F588" s="8" t="n">
        <v>8</v>
      </c>
      <c r="G588" s="8" t="s">
        <v>193</v>
      </c>
      <c r="H588" s="8" t="s">
        <v>194</v>
      </c>
      <c r="I588" s="8" t="s">
        <v>194</v>
      </c>
      <c r="J588" s="47" t="s">
        <v>331</v>
      </c>
      <c r="K588" s="8" t="s">
        <v>211</v>
      </c>
    </row>
    <row r="589" customFormat="false" ht="13.5" hidden="false" customHeight="false" outlineLevel="0" collapsed="false">
      <c r="A589" s="8" t="n">
        <v>72</v>
      </c>
      <c r="B589" s="41" t="s">
        <v>196</v>
      </c>
      <c r="C589" s="8" t="s">
        <v>330</v>
      </c>
      <c r="D589" s="49" t="n">
        <v>25372</v>
      </c>
      <c r="E589" s="49" t="n">
        <v>40291</v>
      </c>
      <c r="F589" s="8" t="n">
        <v>8</v>
      </c>
      <c r="G589" s="8" t="s">
        <v>193</v>
      </c>
      <c r="H589" s="8" t="s">
        <v>194</v>
      </c>
      <c r="I589" s="8" t="s">
        <v>194</v>
      </c>
      <c r="J589" s="47" t="s">
        <v>331</v>
      </c>
      <c r="K589" s="8" t="s">
        <v>211</v>
      </c>
    </row>
    <row r="590" customFormat="false" ht="13.5" hidden="false" customHeight="false" outlineLevel="0" collapsed="false">
      <c r="A590" s="8" t="n">
        <v>72</v>
      </c>
      <c r="B590" s="41" t="s">
        <v>191</v>
      </c>
      <c r="C590" s="8" t="s">
        <v>330</v>
      </c>
      <c r="D590" s="49" t="n">
        <v>25372</v>
      </c>
      <c r="E590" s="49" t="n">
        <v>40912</v>
      </c>
      <c r="F590" s="8" t="n">
        <v>9</v>
      </c>
      <c r="G590" s="8" t="s">
        <v>193</v>
      </c>
      <c r="H590" s="8" t="s">
        <v>194</v>
      </c>
      <c r="I590" s="8" t="s">
        <v>194</v>
      </c>
      <c r="J590" s="47" t="s">
        <v>331</v>
      </c>
      <c r="K590" s="8" t="s">
        <v>211</v>
      </c>
    </row>
    <row r="591" customFormat="false" ht="13.5" hidden="false" customHeight="false" outlineLevel="0" collapsed="false">
      <c r="A591" s="8" t="n">
        <v>72</v>
      </c>
      <c r="B591" s="41" t="s">
        <v>196</v>
      </c>
      <c r="C591" s="8" t="s">
        <v>330</v>
      </c>
      <c r="D591" s="49" t="n">
        <v>25372</v>
      </c>
      <c r="E591" s="49" t="n">
        <v>40912</v>
      </c>
      <c r="F591" s="8" t="n">
        <v>9</v>
      </c>
      <c r="G591" s="8" t="s">
        <v>193</v>
      </c>
      <c r="H591" s="8" t="s">
        <v>194</v>
      </c>
      <c r="I591" s="8" t="s">
        <v>194</v>
      </c>
      <c r="J591" s="47" t="s">
        <v>331</v>
      </c>
      <c r="K591" s="8" t="s">
        <v>211</v>
      </c>
    </row>
    <row r="592" customFormat="false" ht="13.5" hidden="false" customHeight="false" outlineLevel="0" collapsed="false">
      <c r="A592" s="8" t="n">
        <v>72</v>
      </c>
      <c r="B592" s="8" t="s">
        <v>191</v>
      </c>
      <c r="C592" s="8" t="s">
        <v>330</v>
      </c>
      <c r="D592" s="49" t="n">
        <v>25372</v>
      </c>
      <c r="E592" s="49" t="n">
        <v>41473</v>
      </c>
      <c r="F592" s="8" t="n">
        <v>10</v>
      </c>
      <c r="G592" s="8" t="s">
        <v>193</v>
      </c>
      <c r="H592" s="8" t="s">
        <v>194</v>
      </c>
      <c r="I592" s="8" t="s">
        <v>194</v>
      </c>
      <c r="J592" s="47" t="s">
        <v>331</v>
      </c>
      <c r="K592" s="8" t="s">
        <v>211</v>
      </c>
    </row>
    <row r="593" customFormat="false" ht="13.5" hidden="false" customHeight="false" outlineLevel="0" collapsed="false">
      <c r="A593" s="8" t="n">
        <v>72</v>
      </c>
      <c r="B593" s="41" t="s">
        <v>196</v>
      </c>
      <c r="C593" s="8" t="s">
        <v>330</v>
      </c>
      <c r="D593" s="49" t="n">
        <v>25372</v>
      </c>
      <c r="E593" s="49" t="n">
        <v>41473</v>
      </c>
      <c r="F593" s="8" t="n">
        <v>10</v>
      </c>
      <c r="G593" s="8" t="s">
        <v>193</v>
      </c>
      <c r="H593" s="8" t="s">
        <v>194</v>
      </c>
      <c r="I593" s="8" t="s">
        <v>194</v>
      </c>
      <c r="J593" s="47" t="s">
        <v>331</v>
      </c>
      <c r="K593" s="8" t="s">
        <v>211</v>
      </c>
    </row>
    <row r="594" customFormat="false" ht="13.5" hidden="false" customHeight="false" outlineLevel="0" collapsed="false">
      <c r="A594" s="8" t="n">
        <v>72</v>
      </c>
      <c r="B594" s="41" t="s">
        <v>191</v>
      </c>
      <c r="C594" s="8" t="s">
        <v>330</v>
      </c>
      <c r="D594" s="49" t="n">
        <v>25372</v>
      </c>
      <c r="E594" s="49" t="n">
        <v>42003</v>
      </c>
      <c r="F594" s="8" t="n">
        <v>11</v>
      </c>
      <c r="G594" s="8" t="s">
        <v>193</v>
      </c>
      <c r="H594" s="8" t="s">
        <v>194</v>
      </c>
      <c r="I594" s="8" t="s">
        <v>194</v>
      </c>
      <c r="J594" s="47" t="s">
        <v>331</v>
      </c>
      <c r="K594" s="8" t="s">
        <v>211</v>
      </c>
    </row>
    <row r="595" customFormat="false" ht="13.5" hidden="false" customHeight="false" outlineLevel="0" collapsed="false">
      <c r="A595" s="8" t="n">
        <v>72</v>
      </c>
      <c r="B595" s="41" t="s">
        <v>196</v>
      </c>
      <c r="C595" s="8" t="s">
        <v>330</v>
      </c>
      <c r="D595" s="49" t="n">
        <v>25372</v>
      </c>
      <c r="E595" s="49" t="n">
        <v>42003</v>
      </c>
      <c r="F595" s="8" t="n">
        <v>11</v>
      </c>
      <c r="G595" s="8" t="s">
        <v>193</v>
      </c>
      <c r="H595" s="8" t="s">
        <v>194</v>
      </c>
      <c r="I595" s="8" t="s">
        <v>194</v>
      </c>
      <c r="J595" s="47" t="s">
        <v>331</v>
      </c>
      <c r="K595" s="8" t="s">
        <v>211</v>
      </c>
    </row>
    <row r="596" customFormat="false" ht="13.5" hidden="false" customHeight="false" outlineLevel="0" collapsed="false">
      <c r="A596" s="8" t="n">
        <v>72</v>
      </c>
      <c r="B596" s="41" t="s">
        <v>191</v>
      </c>
      <c r="C596" s="8" t="s">
        <v>330</v>
      </c>
      <c r="D596" s="49" t="n">
        <v>25372</v>
      </c>
      <c r="E596" s="49" t="n">
        <v>42613</v>
      </c>
      <c r="F596" s="8" t="n">
        <v>12</v>
      </c>
      <c r="G596" s="8" t="s">
        <v>193</v>
      </c>
      <c r="H596" s="8" t="s">
        <v>194</v>
      </c>
      <c r="I596" s="8" t="s">
        <v>194</v>
      </c>
      <c r="J596" s="47" t="s">
        <v>331</v>
      </c>
      <c r="K596" s="8" t="s">
        <v>211</v>
      </c>
    </row>
    <row r="597" customFormat="false" ht="13.5" hidden="false" customHeight="false" outlineLevel="0" collapsed="false">
      <c r="A597" s="8" t="n">
        <v>72</v>
      </c>
      <c r="B597" s="41" t="s">
        <v>196</v>
      </c>
      <c r="C597" s="8" t="s">
        <v>330</v>
      </c>
      <c r="D597" s="49" t="n">
        <v>25372</v>
      </c>
      <c r="E597" s="49" t="n">
        <v>42613</v>
      </c>
      <c r="F597" s="8" t="n">
        <v>12</v>
      </c>
      <c r="G597" s="8" t="s">
        <v>193</v>
      </c>
      <c r="H597" s="8" t="s">
        <v>194</v>
      </c>
      <c r="I597" s="8" t="s">
        <v>194</v>
      </c>
      <c r="J597" s="47" t="s">
        <v>331</v>
      </c>
      <c r="K597" s="8" t="s">
        <v>211</v>
      </c>
    </row>
    <row r="598" s="3" customFormat="true" ht="13.5" hidden="false" customHeight="false" outlineLevel="0" collapsed="false">
      <c r="A598" s="3" t="n">
        <v>73</v>
      </c>
      <c r="B598" s="51"/>
      <c r="C598" s="3" t="s">
        <v>332</v>
      </c>
      <c r="D598" s="33" t="n">
        <v>38613</v>
      </c>
      <c r="E598" s="33" t="n">
        <v>41716</v>
      </c>
      <c r="F598" s="32" t="n">
        <v>1</v>
      </c>
      <c r="G598" s="3" t="s">
        <v>193</v>
      </c>
      <c r="H598" s="3" t="s">
        <v>194</v>
      </c>
      <c r="I598" s="3" t="s">
        <v>194</v>
      </c>
      <c r="J598" s="52" t="s">
        <v>333</v>
      </c>
    </row>
    <row r="599" s="3" customFormat="true" ht="13.5" hidden="false" customHeight="false" outlineLevel="0" collapsed="false">
      <c r="A599" s="3" t="n">
        <v>74</v>
      </c>
      <c r="C599" s="3" t="s">
        <v>334</v>
      </c>
      <c r="D599" s="33" t="n">
        <v>39955</v>
      </c>
      <c r="E599" s="33" t="n">
        <v>41923</v>
      </c>
      <c r="F599" s="32" t="n">
        <v>1</v>
      </c>
      <c r="G599" s="3" t="s">
        <v>198</v>
      </c>
      <c r="H599" s="3" t="s">
        <v>194</v>
      </c>
      <c r="I599" s="3" t="s">
        <v>194</v>
      </c>
      <c r="J599" s="52" t="s">
        <v>335</v>
      </c>
    </row>
    <row r="600" s="3" customFormat="true" ht="13.5" hidden="false" customHeight="false" outlineLevel="0" collapsed="false">
      <c r="A600" s="3" t="n">
        <v>75</v>
      </c>
      <c r="C600" s="3" t="s">
        <v>336</v>
      </c>
      <c r="D600" s="33" t="n">
        <v>27221</v>
      </c>
      <c r="E600" s="33" t="n">
        <v>42119</v>
      </c>
      <c r="F600" s="32" t="n">
        <v>1</v>
      </c>
      <c r="G600" s="3" t="s">
        <v>198</v>
      </c>
      <c r="H600" s="3" t="s">
        <v>194</v>
      </c>
      <c r="I600" s="3" t="s">
        <v>194</v>
      </c>
      <c r="J600" s="52" t="s">
        <v>337</v>
      </c>
    </row>
    <row r="601" s="3" customFormat="true" ht="13.5" hidden="false" customHeight="false" outlineLevel="0" collapsed="false">
      <c r="A601" s="3" t="n">
        <v>76</v>
      </c>
      <c r="C601" s="3" t="s">
        <v>338</v>
      </c>
      <c r="D601" s="33" t="n">
        <v>28211</v>
      </c>
      <c r="E601" s="33" t="n">
        <v>43427</v>
      </c>
      <c r="F601" s="32" t="n">
        <v>1</v>
      </c>
      <c r="G601" s="3" t="s">
        <v>193</v>
      </c>
      <c r="H601" s="3" t="s">
        <v>194</v>
      </c>
      <c r="I601" s="3" t="s">
        <v>201</v>
      </c>
      <c r="J601" s="52" t="s">
        <v>339</v>
      </c>
    </row>
    <row r="602" s="3" customFormat="true" ht="13.5" hidden="false" customHeight="false" outlineLevel="0" collapsed="false">
      <c r="A602" s="3" t="n">
        <v>77</v>
      </c>
      <c r="C602" s="3" t="s">
        <v>340</v>
      </c>
      <c r="D602" s="33" t="n">
        <v>33646</v>
      </c>
      <c r="E602" s="33" t="n">
        <v>41878</v>
      </c>
      <c r="F602" s="32" t="n">
        <v>1</v>
      </c>
      <c r="G602" s="3" t="s">
        <v>193</v>
      </c>
      <c r="H602" s="3" t="s">
        <v>194</v>
      </c>
      <c r="I602" s="3" t="s">
        <v>194</v>
      </c>
      <c r="J602" s="52" t="s">
        <v>341</v>
      </c>
    </row>
    <row r="603" s="3" customFormat="true" ht="13.5" hidden="false" customHeight="false" outlineLevel="0" collapsed="false">
      <c r="A603" s="3" t="n">
        <v>78</v>
      </c>
      <c r="C603" s="3" t="s">
        <v>342</v>
      </c>
      <c r="D603" s="33" t="n">
        <v>27812</v>
      </c>
      <c r="E603" s="33" t="n">
        <v>43073</v>
      </c>
      <c r="F603" s="32" t="n">
        <v>1</v>
      </c>
      <c r="G603" s="3" t="s">
        <v>198</v>
      </c>
      <c r="H603" s="3" t="s">
        <v>194</v>
      </c>
      <c r="I603" s="3" t="s">
        <v>201</v>
      </c>
      <c r="J603" s="52" t="s">
        <v>343</v>
      </c>
    </row>
    <row r="604" s="3" customFormat="true" ht="13.5" hidden="false" customHeight="false" outlineLevel="0" collapsed="false">
      <c r="A604" s="3" t="n">
        <v>79</v>
      </c>
      <c r="C604" s="3" t="s">
        <v>344</v>
      </c>
      <c r="D604" s="33" t="n">
        <v>28759</v>
      </c>
      <c r="E604" s="33" t="n">
        <v>42101</v>
      </c>
      <c r="F604" s="32" t="n">
        <v>1</v>
      </c>
      <c r="G604" s="3" t="s">
        <v>198</v>
      </c>
      <c r="H604" s="3" t="s">
        <v>194</v>
      </c>
      <c r="I604" s="3" t="s">
        <v>194</v>
      </c>
      <c r="J604" s="52" t="s">
        <v>345</v>
      </c>
    </row>
    <row r="605" s="3" customFormat="true" ht="13.5" hidden="false" customHeight="false" outlineLevel="0" collapsed="false">
      <c r="A605" s="3" t="n">
        <v>80</v>
      </c>
      <c r="C605" s="3" t="s">
        <v>346</v>
      </c>
      <c r="D605" s="33" t="n">
        <v>33824</v>
      </c>
      <c r="E605" s="33" t="n">
        <v>42172</v>
      </c>
      <c r="F605" s="32" t="n">
        <v>1</v>
      </c>
      <c r="G605" s="3" t="s">
        <v>193</v>
      </c>
      <c r="H605" s="3" t="s">
        <v>194</v>
      </c>
      <c r="I605" s="3" t="s">
        <v>201</v>
      </c>
      <c r="J605" s="52" t="s">
        <v>347</v>
      </c>
    </row>
    <row r="606" s="3" customFormat="true" ht="13.5" hidden="false" customHeight="false" outlineLevel="0" collapsed="false">
      <c r="A606" s="3" t="n">
        <v>81</v>
      </c>
      <c r="C606" s="3" t="s">
        <v>348</v>
      </c>
      <c r="D606" s="33" t="n">
        <v>31411</v>
      </c>
      <c r="E606" s="33" t="n">
        <v>43211</v>
      </c>
      <c r="F606" s="32" t="n">
        <v>1</v>
      </c>
      <c r="G606" s="3" t="s">
        <v>193</v>
      </c>
      <c r="H606" s="3" t="s">
        <v>194</v>
      </c>
      <c r="I606" s="3" t="s">
        <v>201</v>
      </c>
      <c r="J606" s="52" t="s">
        <v>349</v>
      </c>
    </row>
    <row r="607" s="3" customFormat="true" ht="13.5" hidden="false" customHeight="false" outlineLevel="0" collapsed="false">
      <c r="A607" s="3" t="n">
        <v>82</v>
      </c>
      <c r="C607" s="3" t="s">
        <v>350</v>
      </c>
      <c r="D607" s="33" t="n">
        <v>38757</v>
      </c>
      <c r="E607" s="33" t="n">
        <v>41906</v>
      </c>
      <c r="F607" s="32" t="n">
        <v>1</v>
      </c>
      <c r="G607" s="3" t="s">
        <v>198</v>
      </c>
      <c r="H607" s="3" t="s">
        <v>194</v>
      </c>
      <c r="I607" s="3" t="s">
        <v>194</v>
      </c>
      <c r="J607" s="52" t="s">
        <v>351</v>
      </c>
    </row>
    <row r="608" s="3" customFormat="true" ht="13.5" hidden="false" customHeight="false" outlineLevel="0" collapsed="false">
      <c r="A608" s="3" t="n">
        <v>83</v>
      </c>
      <c r="C608" s="3" t="s">
        <v>352</v>
      </c>
      <c r="D608" s="33" t="n">
        <v>36691</v>
      </c>
      <c r="E608" s="33" t="n">
        <v>46948</v>
      </c>
      <c r="F608" s="32" t="n">
        <v>1</v>
      </c>
      <c r="G608" s="3" t="s">
        <v>198</v>
      </c>
      <c r="H608" s="3" t="s">
        <v>194</v>
      </c>
      <c r="I608" s="3" t="s">
        <v>201</v>
      </c>
      <c r="J608" s="52" t="s">
        <v>353</v>
      </c>
    </row>
    <row r="609" s="3" customFormat="true" ht="13.5" hidden="false" customHeight="false" outlineLevel="0" collapsed="false">
      <c r="A609" s="3" t="n">
        <v>84</v>
      </c>
      <c r="C609" s="3" t="s">
        <v>354</v>
      </c>
      <c r="D609" s="33" t="n">
        <v>38652</v>
      </c>
      <c r="E609" s="33" t="n">
        <v>41741</v>
      </c>
      <c r="F609" s="32" t="n">
        <v>1</v>
      </c>
      <c r="G609" s="3" t="s">
        <v>198</v>
      </c>
      <c r="H609" s="3" t="s">
        <v>194</v>
      </c>
      <c r="I609" s="3" t="s">
        <v>201</v>
      </c>
      <c r="J609" s="52" t="s">
        <v>355</v>
      </c>
    </row>
    <row r="610" customFormat="false" ht="13.5" hidden="false" customHeight="false" outlineLevel="0" collapsed="false">
      <c r="A610" s="3" t="n">
        <v>85</v>
      </c>
      <c r="C610" s="3" t="s">
        <v>356</v>
      </c>
      <c r="D610" s="49" t="n">
        <v>31988</v>
      </c>
      <c r="E610" s="49" t="n">
        <v>41765</v>
      </c>
      <c r="F610" s="32" t="n">
        <v>1</v>
      </c>
      <c r="G610" s="3" t="s">
        <v>198</v>
      </c>
      <c r="H610" s="3" t="s">
        <v>194</v>
      </c>
      <c r="I610" s="3" t="s">
        <v>194</v>
      </c>
      <c r="J610" s="47" t="s">
        <v>357</v>
      </c>
    </row>
    <row r="611" customFormat="false" ht="13.5" hidden="false" customHeight="false" outlineLevel="0" collapsed="false">
      <c r="A611" s="3" t="n">
        <v>86</v>
      </c>
      <c r="C611" s="3" t="s">
        <v>358</v>
      </c>
      <c r="D611" s="49" t="n">
        <v>31535</v>
      </c>
      <c r="E611" s="49" t="n">
        <v>42368</v>
      </c>
      <c r="F611" s="32" t="n">
        <v>1</v>
      </c>
      <c r="G611" s="3" t="s">
        <v>193</v>
      </c>
      <c r="H611" s="3" t="s">
        <v>194</v>
      </c>
      <c r="I611" s="3" t="s">
        <v>194</v>
      </c>
      <c r="J611" s="47" t="s">
        <v>359</v>
      </c>
    </row>
    <row r="612" customFormat="false" ht="13.5" hidden="false" customHeight="false" outlineLevel="0" collapsed="false">
      <c r="A612" s="3" t="n">
        <v>87</v>
      </c>
      <c r="C612" s="3" t="s">
        <v>360</v>
      </c>
      <c r="D612" s="49" t="n">
        <v>31515</v>
      </c>
      <c r="E612" s="49" t="n">
        <v>43251</v>
      </c>
      <c r="F612" s="32" t="n">
        <v>1</v>
      </c>
      <c r="G612" s="3" t="s">
        <v>193</v>
      </c>
      <c r="H612" s="3" t="s">
        <v>194</v>
      </c>
      <c r="I612" s="3" t="s">
        <v>194</v>
      </c>
      <c r="J612" s="47" t="s">
        <v>361</v>
      </c>
    </row>
    <row r="613" customFormat="false" ht="13.5" hidden="false" customHeight="false" outlineLevel="0" collapsed="false">
      <c r="A613" s="3" t="n">
        <v>88</v>
      </c>
      <c r="C613" s="3" t="s">
        <v>362</v>
      </c>
      <c r="D613" s="49" t="n">
        <v>41438</v>
      </c>
      <c r="E613" s="49" t="n">
        <v>44150</v>
      </c>
      <c r="F613" s="32" t="n">
        <v>1</v>
      </c>
      <c r="G613" s="3" t="s">
        <v>193</v>
      </c>
      <c r="H613" s="3" t="s">
        <v>194</v>
      </c>
      <c r="I613" s="3" t="s">
        <v>194</v>
      </c>
      <c r="J613" s="47" t="s">
        <v>363</v>
      </c>
    </row>
    <row r="614" customFormat="false" ht="13.5" hidden="false" customHeight="false" outlineLevel="0" collapsed="false">
      <c r="A614" s="3" t="n">
        <v>89</v>
      </c>
      <c r="C614" s="3" t="s">
        <v>364</v>
      </c>
      <c r="D614" s="49" t="n">
        <v>41940</v>
      </c>
      <c r="E614" s="49" t="n">
        <v>43642</v>
      </c>
      <c r="F614" s="32" t="n">
        <v>1</v>
      </c>
      <c r="G614" s="3" t="s">
        <v>198</v>
      </c>
      <c r="H614" s="3" t="s">
        <v>194</v>
      </c>
      <c r="I614" s="3" t="s">
        <v>194</v>
      </c>
      <c r="J614" s="47" t="s">
        <v>365</v>
      </c>
    </row>
    <row r="615" customFormat="false" ht="13.5" hidden="false" customHeight="false" outlineLevel="0" collapsed="false">
      <c r="A615" s="3" t="n">
        <v>89</v>
      </c>
      <c r="C615" s="3" t="s">
        <v>364</v>
      </c>
      <c r="D615" s="49" t="n">
        <v>41940</v>
      </c>
      <c r="E615" s="49" t="n">
        <v>45499</v>
      </c>
      <c r="F615" s="32" t="n">
        <v>2</v>
      </c>
      <c r="G615" s="3" t="s">
        <v>198</v>
      </c>
      <c r="H615" s="3" t="s">
        <v>194</v>
      </c>
      <c r="I615" s="3" t="s">
        <v>194</v>
      </c>
      <c r="J615" s="47" t="s">
        <v>365</v>
      </c>
    </row>
    <row r="616" customFormat="false" ht="13.5" hidden="false" customHeight="false" outlineLevel="0" collapsed="false">
      <c r="A616" s="3" t="n">
        <v>90</v>
      </c>
      <c r="C616" s="3" t="s">
        <v>366</v>
      </c>
      <c r="D616" s="49" t="n">
        <v>30644</v>
      </c>
      <c r="E616" s="49" t="n">
        <v>41789</v>
      </c>
      <c r="F616" s="32" t="n">
        <v>1</v>
      </c>
      <c r="G616" s="3" t="s">
        <v>198</v>
      </c>
      <c r="H616" s="3" t="s">
        <v>194</v>
      </c>
      <c r="I616" s="3" t="s">
        <v>194</v>
      </c>
      <c r="J616" s="47" t="s">
        <v>367</v>
      </c>
    </row>
    <row r="617" customFormat="false" ht="13.5" hidden="false" customHeight="false" outlineLevel="0" collapsed="false">
      <c r="A617" s="3" t="n">
        <v>90</v>
      </c>
      <c r="C617" s="3" t="s">
        <v>366</v>
      </c>
      <c r="D617" s="49" t="n">
        <v>30644</v>
      </c>
      <c r="E617" s="49" t="n">
        <v>42531</v>
      </c>
      <c r="F617" s="32" t="n">
        <v>2</v>
      </c>
      <c r="G617" s="3" t="s">
        <v>198</v>
      </c>
      <c r="H617" s="3" t="s">
        <v>194</v>
      </c>
      <c r="I617" s="3" t="s">
        <v>194</v>
      </c>
      <c r="J617" s="47" t="s">
        <v>367</v>
      </c>
    </row>
    <row r="618" customFormat="false" ht="13.5" hidden="false" customHeight="false" outlineLevel="0" collapsed="false">
      <c r="A618" s="3" t="n">
        <v>91</v>
      </c>
      <c r="C618" s="3" t="s">
        <v>368</v>
      </c>
      <c r="D618" s="49" t="n">
        <v>34790</v>
      </c>
      <c r="E618" s="49" t="n">
        <v>44618</v>
      </c>
      <c r="F618" s="32" t="n">
        <v>1</v>
      </c>
      <c r="G618" s="3" t="s">
        <v>193</v>
      </c>
      <c r="H618" s="3" t="s">
        <v>194</v>
      </c>
      <c r="I618" s="3" t="s">
        <v>201</v>
      </c>
      <c r="J618" s="47" t="s">
        <v>369</v>
      </c>
    </row>
    <row r="619" customFormat="false" ht="13.5" hidden="false" customHeight="false" outlineLevel="0" collapsed="false">
      <c r="A619" s="3" t="n">
        <v>92</v>
      </c>
      <c r="C619" s="3" t="s">
        <v>370</v>
      </c>
      <c r="D619" s="49" t="n">
        <v>27405</v>
      </c>
      <c r="E619" s="49" t="n">
        <v>44674</v>
      </c>
      <c r="F619" s="32" t="n">
        <v>1</v>
      </c>
      <c r="G619" s="3" t="s">
        <v>193</v>
      </c>
      <c r="H619" s="3" t="s">
        <v>194</v>
      </c>
      <c r="I619" s="3" t="s">
        <v>194</v>
      </c>
      <c r="J619" s="47" t="s">
        <v>158</v>
      </c>
    </row>
    <row r="620" customFormat="false" ht="13.5" hidden="false" customHeight="false" outlineLevel="0" collapsed="false">
      <c r="A620" s="3" t="n">
        <v>93</v>
      </c>
      <c r="C620" s="3" t="s">
        <v>371</v>
      </c>
      <c r="D620" s="49" t="n">
        <v>35033</v>
      </c>
      <c r="E620" s="49" t="n">
        <v>43347</v>
      </c>
      <c r="F620" s="32" t="n">
        <v>1</v>
      </c>
      <c r="G620" s="3" t="s">
        <v>193</v>
      </c>
      <c r="H620" s="3" t="s">
        <v>194</v>
      </c>
      <c r="I620" s="3" t="s">
        <v>194</v>
      </c>
      <c r="J620" s="47" t="s">
        <v>372</v>
      </c>
    </row>
    <row r="621" customFormat="false" ht="13.5" hidden="false" customHeight="false" outlineLevel="0" collapsed="false">
      <c r="A621" s="3" t="n">
        <v>94</v>
      </c>
      <c r="C621" s="3" t="s">
        <v>373</v>
      </c>
      <c r="D621" s="49" t="n">
        <v>32233</v>
      </c>
      <c r="E621" s="49" t="n">
        <v>43876</v>
      </c>
      <c r="F621" s="32" t="n">
        <v>1</v>
      </c>
      <c r="G621" s="3" t="s">
        <v>193</v>
      </c>
      <c r="H621" s="3" t="s">
        <v>194</v>
      </c>
      <c r="I621" s="3" t="s">
        <v>201</v>
      </c>
      <c r="J621" s="47" t="s">
        <v>374</v>
      </c>
    </row>
    <row r="622" customFormat="false" ht="13.5" hidden="false" customHeight="false" outlineLevel="0" collapsed="false">
      <c r="A622" s="3" t="n">
        <v>95</v>
      </c>
      <c r="C622" s="3" t="s">
        <v>375</v>
      </c>
      <c r="D622" s="49" t="n">
        <v>26637</v>
      </c>
      <c r="E622" s="49" t="n">
        <v>41825</v>
      </c>
      <c r="F622" s="32" t="n">
        <v>1</v>
      </c>
      <c r="G622" s="3" t="s">
        <v>193</v>
      </c>
      <c r="H622" s="3" t="s">
        <v>194</v>
      </c>
      <c r="I622" s="3" t="s">
        <v>194</v>
      </c>
      <c r="J622" s="47" t="s">
        <v>376</v>
      </c>
    </row>
    <row r="623" customFormat="false" ht="13.5" hidden="false" customHeight="false" outlineLevel="0" collapsed="false">
      <c r="A623" s="3" t="n">
        <v>96</v>
      </c>
      <c r="C623" s="3" t="s">
        <v>377</v>
      </c>
      <c r="D623" s="49" t="n">
        <v>27648</v>
      </c>
      <c r="E623" s="49" t="n">
        <v>45076</v>
      </c>
      <c r="F623" s="32" t="n">
        <v>1</v>
      </c>
      <c r="G623" s="3" t="s">
        <v>193</v>
      </c>
      <c r="H623" s="3" t="s">
        <v>194</v>
      </c>
      <c r="I623" s="3" t="s">
        <v>201</v>
      </c>
      <c r="J623" s="47" t="s">
        <v>378</v>
      </c>
    </row>
    <row r="624" customFormat="false" ht="13.5" hidden="false" customHeight="false" outlineLevel="0" collapsed="false">
      <c r="A624" s="3" t="n">
        <v>97</v>
      </c>
      <c r="C624" s="3" t="s">
        <v>379</v>
      </c>
      <c r="D624" s="49" t="n">
        <v>29898</v>
      </c>
      <c r="E624" s="49" t="n">
        <v>42385</v>
      </c>
      <c r="F624" s="32" t="n">
        <v>1</v>
      </c>
      <c r="G624" s="3" t="s">
        <v>198</v>
      </c>
      <c r="H624" s="3" t="s">
        <v>194</v>
      </c>
      <c r="I624" s="3" t="s">
        <v>194</v>
      </c>
      <c r="J624" s="47" t="s">
        <v>380</v>
      </c>
    </row>
    <row r="625" customFormat="false" ht="13.5" hidden="false" customHeight="false" outlineLevel="0" collapsed="false">
      <c r="A625" s="3" t="n">
        <v>98</v>
      </c>
      <c r="C625" s="3" t="s">
        <v>381</v>
      </c>
      <c r="D625" s="49" t="n">
        <v>40941</v>
      </c>
      <c r="E625" s="49" t="n">
        <v>43305</v>
      </c>
      <c r="F625" s="32" t="n">
        <v>1</v>
      </c>
      <c r="G625" s="3" t="s">
        <v>193</v>
      </c>
      <c r="H625" s="3" t="s">
        <v>194</v>
      </c>
      <c r="I625" s="3" t="s">
        <v>194</v>
      </c>
      <c r="J625" s="47" t="s">
        <v>382</v>
      </c>
    </row>
    <row r="626" customFormat="false" ht="13.5" hidden="false" customHeight="false" outlineLevel="0" collapsed="false">
      <c r="A626" s="3" t="n">
        <v>99</v>
      </c>
      <c r="C626" s="3" t="s">
        <v>383</v>
      </c>
      <c r="D626" s="49" t="n">
        <v>34225</v>
      </c>
      <c r="E626" s="49" t="n">
        <v>41788</v>
      </c>
      <c r="F626" s="32" t="n">
        <v>1</v>
      </c>
      <c r="G626" s="3" t="s">
        <v>198</v>
      </c>
      <c r="H626" s="3" t="s">
        <v>194</v>
      </c>
      <c r="I626" s="3" t="s">
        <v>194</v>
      </c>
      <c r="J626" s="47" t="s">
        <v>384</v>
      </c>
    </row>
    <row r="627" customFormat="false" ht="13.5" hidden="false" customHeight="false" outlineLevel="0" collapsed="false">
      <c r="A627" s="3" t="n">
        <v>100</v>
      </c>
      <c r="C627" s="3" t="s">
        <v>385</v>
      </c>
      <c r="D627" s="49" t="n">
        <v>30523</v>
      </c>
      <c r="E627" s="49" t="n">
        <v>41894</v>
      </c>
      <c r="F627" s="32" t="n">
        <v>1</v>
      </c>
      <c r="G627" s="3" t="s">
        <v>193</v>
      </c>
      <c r="H627" s="3" t="s">
        <v>194</v>
      </c>
      <c r="I627" s="3" t="s">
        <v>201</v>
      </c>
      <c r="J627" s="47" t="s">
        <v>386</v>
      </c>
    </row>
    <row r="628" customFormat="false" ht="13.5" hidden="false" customHeight="false" outlineLevel="0" collapsed="false">
      <c r="A628" s="3" t="n">
        <v>101</v>
      </c>
      <c r="C628" s="3" t="s">
        <v>387</v>
      </c>
      <c r="D628" s="49" t="n">
        <v>40732</v>
      </c>
      <c r="E628" s="49" t="n">
        <v>45768</v>
      </c>
      <c r="F628" s="32" t="n">
        <v>1</v>
      </c>
      <c r="G628" s="3" t="s">
        <v>193</v>
      </c>
      <c r="H628" s="3" t="s">
        <v>194</v>
      </c>
      <c r="I628" s="3" t="s">
        <v>194</v>
      </c>
      <c r="J628" s="47" t="s">
        <v>159</v>
      </c>
    </row>
    <row r="629" customFormat="false" ht="13.5" hidden="false" customHeight="false" outlineLevel="0" collapsed="false">
      <c r="A629" s="3" t="n">
        <v>102</v>
      </c>
      <c r="C629" s="3" t="s">
        <v>388</v>
      </c>
      <c r="D629" s="49" t="n">
        <v>40058</v>
      </c>
      <c r="E629" s="49" t="n">
        <v>43711</v>
      </c>
      <c r="F629" s="32" t="n">
        <v>1</v>
      </c>
      <c r="G629" s="3" t="s">
        <v>198</v>
      </c>
      <c r="H629" s="3" t="s">
        <v>194</v>
      </c>
      <c r="I629" s="3" t="s">
        <v>194</v>
      </c>
      <c r="J629" s="47" t="s">
        <v>389</v>
      </c>
    </row>
    <row r="630" customFormat="false" ht="13.5" hidden="false" customHeight="false" outlineLevel="0" collapsed="false">
      <c r="A630" s="3" t="n">
        <v>103</v>
      </c>
      <c r="C630" s="3" t="s">
        <v>390</v>
      </c>
      <c r="D630" s="49" t="n">
        <v>33649</v>
      </c>
      <c r="E630" s="49" t="n">
        <v>43533</v>
      </c>
      <c r="F630" s="32" t="n">
        <v>1</v>
      </c>
      <c r="G630" s="3" t="s">
        <v>198</v>
      </c>
      <c r="H630" s="3" t="s">
        <v>194</v>
      </c>
      <c r="I630" s="3" t="s">
        <v>194</v>
      </c>
      <c r="J630" s="47" t="s">
        <v>391</v>
      </c>
    </row>
    <row r="631" customFormat="false" ht="13.5" hidden="false" customHeight="false" outlineLevel="0" collapsed="false">
      <c r="A631" s="3" t="n">
        <v>104</v>
      </c>
      <c r="C631" s="3" t="s">
        <v>392</v>
      </c>
      <c r="D631" s="49" t="n">
        <v>31226</v>
      </c>
      <c r="E631" s="49" t="n">
        <v>44204</v>
      </c>
      <c r="F631" s="32" t="n">
        <v>1</v>
      </c>
      <c r="G631" s="3" t="s">
        <v>193</v>
      </c>
      <c r="H631" s="3" t="s">
        <v>201</v>
      </c>
      <c r="I631" s="3" t="s">
        <v>201</v>
      </c>
      <c r="J631" s="47" t="s">
        <v>393</v>
      </c>
    </row>
    <row r="632" customFormat="false" ht="13.5" hidden="false" customHeight="false" outlineLevel="0" collapsed="false">
      <c r="A632" s="3" t="n">
        <v>105</v>
      </c>
      <c r="C632" s="3" t="s">
        <v>394</v>
      </c>
      <c r="D632" s="49" t="n">
        <v>41426</v>
      </c>
      <c r="E632" s="49" t="n">
        <v>44093</v>
      </c>
      <c r="F632" s="32" t="n">
        <v>1</v>
      </c>
      <c r="G632" s="3" t="s">
        <v>193</v>
      </c>
      <c r="H632" s="3" t="s">
        <v>194</v>
      </c>
      <c r="I632" s="3" t="s">
        <v>201</v>
      </c>
      <c r="J632" s="47" t="s">
        <v>395</v>
      </c>
    </row>
    <row r="633" customFormat="false" ht="13.5" hidden="false" customHeight="false" outlineLevel="0" collapsed="false">
      <c r="A633" s="3" t="n">
        <v>106</v>
      </c>
      <c r="C633" s="3" t="s">
        <v>396</v>
      </c>
      <c r="D633" s="49" t="n">
        <v>26473</v>
      </c>
      <c r="E633" s="49" t="n">
        <v>41887</v>
      </c>
      <c r="F633" s="32" t="n">
        <v>1</v>
      </c>
      <c r="G633" s="3" t="s">
        <v>198</v>
      </c>
      <c r="H633" s="3" t="s">
        <v>194</v>
      </c>
      <c r="I633" s="3" t="s">
        <v>201</v>
      </c>
      <c r="J633" s="47" t="s">
        <v>397</v>
      </c>
    </row>
    <row r="634" customFormat="false" ht="13.5" hidden="false" customHeight="false" outlineLevel="0" collapsed="false">
      <c r="A634" s="3" t="n">
        <v>107</v>
      </c>
      <c r="C634" s="3" t="s">
        <v>398</v>
      </c>
      <c r="D634" s="49" t="n">
        <v>32718</v>
      </c>
      <c r="E634" s="49" t="n">
        <v>43143</v>
      </c>
      <c r="F634" s="32" t="n">
        <v>1</v>
      </c>
      <c r="G634" s="3" t="s">
        <v>193</v>
      </c>
      <c r="H634" s="3" t="s">
        <v>194</v>
      </c>
      <c r="I634" s="3" t="s">
        <v>194</v>
      </c>
      <c r="J634" s="47" t="s">
        <v>399</v>
      </c>
    </row>
    <row r="635" customFormat="false" ht="13.5" hidden="false" customHeight="false" outlineLevel="0" collapsed="false">
      <c r="A635" s="3" t="n">
        <v>108</v>
      </c>
      <c r="C635" s="3" t="s">
        <v>400</v>
      </c>
      <c r="D635" s="49" t="n">
        <v>28699</v>
      </c>
      <c r="E635" s="49" t="n">
        <v>42107</v>
      </c>
      <c r="F635" s="32" t="n">
        <v>1</v>
      </c>
      <c r="G635" s="3" t="s">
        <v>198</v>
      </c>
      <c r="H635" s="3" t="s">
        <v>194</v>
      </c>
      <c r="I635" s="3" t="s">
        <v>194</v>
      </c>
      <c r="J635" s="47" t="s">
        <v>401</v>
      </c>
    </row>
    <row r="636" customFormat="false" ht="13.5" hidden="false" customHeight="false" outlineLevel="0" collapsed="false">
      <c r="A636" s="3" t="n">
        <v>109</v>
      </c>
      <c r="C636" s="3" t="s">
        <v>402</v>
      </c>
      <c r="D636" s="49" t="n">
        <v>28195</v>
      </c>
      <c r="E636" s="49" t="n">
        <v>42451</v>
      </c>
      <c r="F636" s="32" t="n">
        <v>1</v>
      </c>
      <c r="G636" s="3" t="s">
        <v>193</v>
      </c>
      <c r="H636" s="3" t="s">
        <v>194</v>
      </c>
      <c r="I636" s="3" t="s">
        <v>194</v>
      </c>
      <c r="J636" s="47" t="s">
        <v>403</v>
      </c>
    </row>
    <row r="637" customFormat="false" ht="13.5" hidden="false" customHeight="false" outlineLevel="0" collapsed="false">
      <c r="A637" s="3" t="n">
        <v>110</v>
      </c>
      <c r="C637" s="3" t="s">
        <v>404</v>
      </c>
      <c r="D637" s="49" t="n">
        <v>37882</v>
      </c>
      <c r="E637" s="49" t="n">
        <v>42444</v>
      </c>
      <c r="F637" s="32" t="n">
        <v>1</v>
      </c>
      <c r="G637" s="3" t="s">
        <v>198</v>
      </c>
      <c r="H637" s="3" t="s">
        <v>194</v>
      </c>
      <c r="I637" s="3" t="s">
        <v>201</v>
      </c>
      <c r="J637" s="47" t="s">
        <v>405</v>
      </c>
    </row>
    <row r="638" customFormat="false" ht="13.5" hidden="false" customHeight="false" outlineLevel="0" collapsed="false">
      <c r="A638" s="3" t="n">
        <v>111</v>
      </c>
      <c r="C638" s="3" t="s">
        <v>406</v>
      </c>
      <c r="D638" s="49" t="n">
        <v>30100</v>
      </c>
      <c r="E638" s="49" t="n">
        <v>42315</v>
      </c>
      <c r="F638" s="32" t="n">
        <v>1</v>
      </c>
      <c r="G638" s="3" t="s">
        <v>193</v>
      </c>
      <c r="H638" s="3" t="s">
        <v>194</v>
      </c>
      <c r="I638" s="3" t="s">
        <v>194</v>
      </c>
      <c r="J638" s="47" t="s">
        <v>407</v>
      </c>
    </row>
    <row r="639" customFormat="false" ht="13.5" hidden="false" customHeight="false" outlineLevel="0" collapsed="false">
      <c r="A639" s="3" t="n">
        <v>112</v>
      </c>
      <c r="C639" s="3" t="s">
        <v>394</v>
      </c>
      <c r="D639" s="49" t="n">
        <v>41426</v>
      </c>
      <c r="E639" s="49" t="n">
        <v>44093</v>
      </c>
      <c r="F639" s="32" t="n">
        <v>1</v>
      </c>
      <c r="G639" s="3" t="s">
        <v>193</v>
      </c>
      <c r="H639" s="3" t="s">
        <v>194</v>
      </c>
      <c r="I639" s="3" t="s">
        <v>201</v>
      </c>
      <c r="J639" s="47" t="s">
        <v>395</v>
      </c>
    </row>
    <row r="640" customFormat="false" ht="13.5" hidden="false" customHeight="false" outlineLevel="0" collapsed="false">
      <c r="A640" s="3" t="n">
        <v>113</v>
      </c>
      <c r="C640" s="3" t="s">
        <v>408</v>
      </c>
      <c r="D640" s="49" t="n">
        <v>30603</v>
      </c>
      <c r="E640" s="49" t="n">
        <v>43000</v>
      </c>
      <c r="F640" s="32" t="n">
        <v>1</v>
      </c>
      <c r="G640" s="3" t="s">
        <v>193</v>
      </c>
      <c r="H640" s="3" t="s">
        <v>194</v>
      </c>
      <c r="I640" s="3" t="s">
        <v>201</v>
      </c>
      <c r="J640" s="47" t="s">
        <v>409</v>
      </c>
    </row>
    <row r="641" customFormat="false" ht="13.5" hidden="false" customHeight="false" outlineLevel="0" collapsed="false">
      <c r="A641" s="3" t="n">
        <v>114</v>
      </c>
      <c r="C641" s="3" t="s">
        <v>410</v>
      </c>
      <c r="D641" s="49" t="n">
        <v>23125</v>
      </c>
      <c r="E641" s="49" t="n">
        <v>43027</v>
      </c>
      <c r="F641" s="32" t="n">
        <v>1</v>
      </c>
      <c r="G641" s="3" t="s">
        <v>193</v>
      </c>
      <c r="H641" s="3" t="s">
        <v>201</v>
      </c>
      <c r="I641" s="3" t="s">
        <v>194</v>
      </c>
      <c r="J641" s="47" t="s">
        <v>411</v>
      </c>
    </row>
    <row r="642" customFormat="false" ht="13.5" hidden="false" customHeight="false" outlineLevel="0" collapsed="false">
      <c r="A642" s="3" t="n">
        <v>115</v>
      </c>
      <c r="C642" s="3" t="s">
        <v>412</v>
      </c>
      <c r="D642" s="49" t="n">
        <v>37235</v>
      </c>
      <c r="E642" s="49" t="n">
        <v>41888</v>
      </c>
      <c r="F642" s="32" t="n">
        <v>1</v>
      </c>
      <c r="G642" s="3" t="s">
        <v>193</v>
      </c>
      <c r="H642" s="3" t="s">
        <v>194</v>
      </c>
      <c r="I642" s="3" t="s">
        <v>194</v>
      </c>
      <c r="J642" s="47" t="s">
        <v>413</v>
      </c>
    </row>
    <row r="643" customFormat="false" ht="13.5" hidden="false" customHeight="false" outlineLevel="0" collapsed="false">
      <c r="A643" s="3" t="n">
        <v>116</v>
      </c>
      <c r="C643" s="3" t="s">
        <v>414</v>
      </c>
      <c r="D643" s="49" t="n">
        <v>27165</v>
      </c>
      <c r="E643" s="49" t="n">
        <v>27683</v>
      </c>
      <c r="F643" s="32" t="n">
        <v>1</v>
      </c>
      <c r="G643" s="3" t="s">
        <v>193</v>
      </c>
      <c r="H643" s="3" t="s">
        <v>194</v>
      </c>
      <c r="I643" s="3" t="s">
        <v>194</v>
      </c>
      <c r="J643" s="47" t="s">
        <v>415</v>
      </c>
    </row>
    <row r="644" customFormat="false" ht="13.5" hidden="false" customHeight="false" outlineLevel="0" collapsed="false">
      <c r="A644" s="3" t="n">
        <v>117</v>
      </c>
      <c r="C644" s="3" t="s">
        <v>416</v>
      </c>
      <c r="D644" s="49" t="n">
        <v>29338</v>
      </c>
      <c r="E644" s="49" t="n">
        <v>44440</v>
      </c>
      <c r="F644" s="32" t="n">
        <v>1</v>
      </c>
      <c r="G644" s="3" t="s">
        <v>198</v>
      </c>
      <c r="H644" s="3" t="s">
        <v>194</v>
      </c>
      <c r="I644" s="3" t="s">
        <v>194</v>
      </c>
      <c r="J644" s="47" t="s">
        <v>417</v>
      </c>
    </row>
    <row r="645" customFormat="false" ht="13.5" hidden="false" customHeight="false" outlineLevel="0" collapsed="false">
      <c r="A645" s="3" t="n">
        <v>118</v>
      </c>
      <c r="C645" s="3" t="s">
        <v>418</v>
      </c>
      <c r="D645" s="49" t="n">
        <v>39196</v>
      </c>
      <c r="E645" s="49" t="n">
        <v>42427</v>
      </c>
      <c r="F645" s="32" t="n">
        <v>1</v>
      </c>
      <c r="G645" s="3" t="s">
        <v>193</v>
      </c>
      <c r="H645" s="3" t="s">
        <v>194</v>
      </c>
      <c r="I645" s="3" t="s">
        <v>194</v>
      </c>
      <c r="J645" s="47" t="s">
        <v>419</v>
      </c>
    </row>
    <row r="646" customFormat="false" ht="13.5" hidden="false" customHeight="false" outlineLevel="0" collapsed="false">
      <c r="A646" s="3" t="n">
        <v>119</v>
      </c>
      <c r="C646" s="3" t="s">
        <v>420</v>
      </c>
      <c r="D646" s="49" t="n">
        <v>40948</v>
      </c>
      <c r="E646" s="49" t="n">
        <v>43253</v>
      </c>
      <c r="F646" s="32" t="n">
        <v>1</v>
      </c>
      <c r="G646" s="3" t="s">
        <v>193</v>
      </c>
      <c r="H646" s="3" t="s">
        <v>194</v>
      </c>
      <c r="I646" s="3" t="s">
        <v>194</v>
      </c>
      <c r="J646" s="47" t="s">
        <v>421</v>
      </c>
    </row>
    <row r="647" customFormat="false" ht="13.5" hidden="false" customHeight="false" outlineLevel="0" collapsed="false">
      <c r="A647" s="3" t="n">
        <v>120</v>
      </c>
      <c r="C647" s="3" t="s">
        <v>422</v>
      </c>
      <c r="D647" s="49" t="n">
        <v>30338</v>
      </c>
      <c r="E647" s="49" t="n">
        <v>42373</v>
      </c>
      <c r="F647" s="32" t="n">
        <v>1</v>
      </c>
      <c r="G647" s="3" t="s">
        <v>193</v>
      </c>
      <c r="H647" s="3" t="s">
        <v>194</v>
      </c>
      <c r="I647" s="3" t="s">
        <v>201</v>
      </c>
      <c r="J647" s="47" t="s">
        <v>423</v>
      </c>
    </row>
    <row r="648" customFormat="false" ht="13.5" hidden="false" customHeight="false" outlineLevel="0" collapsed="false">
      <c r="A648" s="3" t="n">
        <v>121</v>
      </c>
      <c r="C648" s="3" t="s">
        <v>424</v>
      </c>
      <c r="D648" s="49" t="n">
        <v>24800</v>
      </c>
      <c r="E648" s="49" t="n">
        <v>40101</v>
      </c>
      <c r="F648" s="32" t="n">
        <v>1</v>
      </c>
      <c r="G648" s="3" t="s">
        <v>198</v>
      </c>
      <c r="H648" s="3" t="s">
        <v>194</v>
      </c>
      <c r="I648" s="3" t="s">
        <v>194</v>
      </c>
      <c r="J648" s="47" t="s">
        <v>425</v>
      </c>
    </row>
    <row r="649" customFormat="false" ht="13.5" hidden="false" customHeight="false" outlineLevel="0" collapsed="false">
      <c r="A649" s="3" t="n">
        <v>122</v>
      </c>
      <c r="C649" s="3" t="s">
        <v>426</v>
      </c>
      <c r="D649" s="49" t="n">
        <v>31897</v>
      </c>
      <c r="E649" s="49" t="n">
        <v>41799</v>
      </c>
      <c r="F649" s="32" t="n">
        <v>1</v>
      </c>
      <c r="G649" s="3" t="s">
        <v>198</v>
      </c>
      <c r="H649" s="3" t="s">
        <v>201</v>
      </c>
      <c r="I649" s="3" t="s">
        <v>201</v>
      </c>
      <c r="J649" s="47" t="s">
        <v>427</v>
      </c>
    </row>
    <row r="650" customFormat="false" ht="13.5" hidden="false" customHeight="false" outlineLevel="0" collapsed="false">
      <c r="A650" s="3" t="n">
        <v>123</v>
      </c>
      <c r="C650" s="3" t="s">
        <v>428</v>
      </c>
      <c r="D650" s="49" t="n">
        <v>34478</v>
      </c>
      <c r="E650" s="49" t="n">
        <v>45909</v>
      </c>
      <c r="F650" s="32" t="n">
        <v>1</v>
      </c>
      <c r="G650" s="3" t="s">
        <v>198</v>
      </c>
      <c r="H650" s="3" t="s">
        <v>201</v>
      </c>
      <c r="I650" s="3" t="s">
        <v>201</v>
      </c>
      <c r="J650" s="47" t="s">
        <v>429</v>
      </c>
    </row>
    <row r="651" customFormat="false" ht="13.5" hidden="false" customHeight="false" outlineLevel="0" collapsed="false">
      <c r="A651" s="3" t="n">
        <v>124</v>
      </c>
      <c r="C651" s="3" t="s">
        <v>430</v>
      </c>
      <c r="D651" s="49" t="n">
        <v>36405</v>
      </c>
      <c r="E651" s="49" t="n">
        <v>45475</v>
      </c>
      <c r="F651" s="32" t="n">
        <v>1</v>
      </c>
      <c r="G651" s="3" t="s">
        <v>193</v>
      </c>
      <c r="H651" s="3" t="s">
        <v>194</v>
      </c>
      <c r="I651" s="3" t="s">
        <v>194</v>
      </c>
      <c r="J651" s="47" t="s">
        <v>431</v>
      </c>
    </row>
    <row r="652" customFormat="false" ht="13.5" hidden="false" customHeight="false" outlineLevel="0" collapsed="false">
      <c r="A652" s="3" t="n">
        <v>125</v>
      </c>
      <c r="C652" s="3" t="s">
        <v>432</v>
      </c>
      <c r="D652" s="49" t="n">
        <v>32589</v>
      </c>
      <c r="E652" s="49" t="n">
        <v>42656</v>
      </c>
      <c r="F652" s="32" t="n">
        <v>1</v>
      </c>
      <c r="G652" s="3" t="s">
        <v>198</v>
      </c>
      <c r="H652" s="3" t="s">
        <v>201</v>
      </c>
      <c r="I652" s="3" t="s">
        <v>194</v>
      </c>
      <c r="J652" s="47" t="s">
        <v>433</v>
      </c>
    </row>
    <row r="653" customFormat="false" ht="13.5" hidden="false" customHeight="false" outlineLevel="0" collapsed="false">
      <c r="A653" s="3" t="n">
        <v>126</v>
      </c>
      <c r="C653" s="3" t="s">
        <v>434</v>
      </c>
      <c r="D653" s="49" t="n">
        <v>26458</v>
      </c>
      <c r="E653" s="49" t="n">
        <v>9258</v>
      </c>
      <c r="F653" s="32" t="n">
        <v>1</v>
      </c>
      <c r="G653" s="3" t="s">
        <v>198</v>
      </c>
      <c r="H653" s="3" t="s">
        <v>194</v>
      </c>
      <c r="I653" s="3" t="s">
        <v>194</v>
      </c>
      <c r="J653" s="47" t="s">
        <v>435</v>
      </c>
    </row>
    <row r="654" customFormat="false" ht="13.5" hidden="false" customHeight="false" outlineLevel="0" collapsed="false">
      <c r="A654" s="3" t="n">
        <v>127</v>
      </c>
      <c r="C654" s="3" t="s">
        <v>436</v>
      </c>
      <c r="D654" s="49" t="n">
        <v>39599</v>
      </c>
      <c r="E654" s="49" t="n">
        <v>45783</v>
      </c>
      <c r="F654" s="32" t="n">
        <v>1</v>
      </c>
      <c r="G654" s="3" t="s">
        <v>193</v>
      </c>
      <c r="H654" s="3" t="s">
        <v>194</v>
      </c>
      <c r="I654" s="3" t="s">
        <v>194</v>
      </c>
      <c r="J654" s="47" t="s">
        <v>437</v>
      </c>
    </row>
    <row r="655" customFormat="false" ht="13.5" hidden="false" customHeight="false" outlineLevel="0" collapsed="false">
      <c r="A655" s="3" t="n">
        <v>128</v>
      </c>
      <c r="C655" s="3" t="s">
        <v>438</v>
      </c>
      <c r="D655" s="49" t="n">
        <v>27250</v>
      </c>
      <c r="E655" s="49" t="n">
        <v>40240</v>
      </c>
      <c r="F655" s="32" t="n">
        <v>1</v>
      </c>
      <c r="G655" s="3" t="s">
        <v>198</v>
      </c>
      <c r="H655" s="3" t="s">
        <v>194</v>
      </c>
      <c r="I655" s="3" t="s">
        <v>201</v>
      </c>
      <c r="J655" s="47" t="s">
        <v>439</v>
      </c>
    </row>
    <row r="656" customFormat="false" ht="13.5" hidden="false" customHeight="false" outlineLevel="0" collapsed="false">
      <c r="A656" s="3" t="n">
        <v>129</v>
      </c>
      <c r="C656" s="3" t="s">
        <v>440</v>
      </c>
      <c r="D656" s="49" t="n">
        <v>14196</v>
      </c>
      <c r="E656" s="49" t="n">
        <v>42761</v>
      </c>
      <c r="F656" s="32" t="n">
        <v>1</v>
      </c>
      <c r="G656" s="3" t="s">
        <v>198</v>
      </c>
      <c r="H656" s="3" t="s">
        <v>194</v>
      </c>
      <c r="I656" s="3" t="s">
        <v>201</v>
      </c>
      <c r="J656" s="47" t="s">
        <v>441</v>
      </c>
    </row>
    <row r="657" customFormat="false" ht="13.5" hidden="false" customHeight="false" outlineLevel="0" collapsed="false">
      <c r="A657" s="3" t="n">
        <v>130</v>
      </c>
      <c r="C657" s="3" t="s">
        <v>442</v>
      </c>
      <c r="D657" s="49" t="n">
        <v>41864</v>
      </c>
      <c r="E657" s="49" t="n">
        <v>45293</v>
      </c>
      <c r="F657" s="32" t="n">
        <v>1</v>
      </c>
      <c r="G657" s="3" t="s">
        <v>198</v>
      </c>
      <c r="H657" s="3" t="s">
        <v>194</v>
      </c>
      <c r="I657" s="3" t="s">
        <v>194</v>
      </c>
      <c r="J657" s="47" t="s">
        <v>443</v>
      </c>
    </row>
    <row r="658" customFormat="false" ht="13.5" hidden="false" customHeight="false" outlineLevel="0" collapsed="false">
      <c r="A658" s="3" t="n">
        <v>131</v>
      </c>
      <c r="C658" s="3" t="s">
        <v>444</v>
      </c>
      <c r="D658" s="49" t="n">
        <v>30432</v>
      </c>
      <c r="E658" s="49" t="n">
        <v>45262</v>
      </c>
      <c r="F658" s="32" t="n">
        <v>1</v>
      </c>
      <c r="G658" s="3" t="s">
        <v>198</v>
      </c>
      <c r="H658" s="3" t="s">
        <v>194</v>
      </c>
      <c r="I658" s="3" t="s">
        <v>194</v>
      </c>
      <c r="J658" s="47" t="s">
        <v>445</v>
      </c>
    </row>
    <row r="659" customFormat="false" ht="13.5" hidden="false" customHeight="false" outlineLevel="0" collapsed="false">
      <c r="A659" s="3" t="n">
        <v>132</v>
      </c>
      <c r="C659" s="3" t="s">
        <v>446</v>
      </c>
      <c r="D659" s="49" t="n">
        <v>42391</v>
      </c>
      <c r="E659" s="49" t="n">
        <v>45293</v>
      </c>
      <c r="F659" s="32" t="n">
        <v>1</v>
      </c>
      <c r="G659" s="3" t="s">
        <v>193</v>
      </c>
      <c r="H659" s="3" t="s">
        <v>194</v>
      </c>
      <c r="I659" s="3" t="s">
        <v>201</v>
      </c>
      <c r="J659" s="47" t="s">
        <v>447</v>
      </c>
    </row>
    <row r="660" customFormat="false" ht="13.5" hidden="false" customHeight="false" outlineLevel="0" collapsed="false">
      <c r="A660" s="3" t="n">
        <v>133</v>
      </c>
      <c r="C660" s="3" t="s">
        <v>448</v>
      </c>
      <c r="D660" s="49" t="n">
        <v>32000</v>
      </c>
      <c r="E660" s="49" t="n">
        <v>45033</v>
      </c>
      <c r="F660" s="32" t="n">
        <v>1</v>
      </c>
      <c r="G660" s="3" t="s">
        <v>193</v>
      </c>
      <c r="H660" s="3" t="s">
        <v>194</v>
      </c>
      <c r="I660" s="3" t="s">
        <v>194</v>
      </c>
      <c r="J660" s="47" t="s">
        <v>449</v>
      </c>
    </row>
    <row r="661" customFormat="false" ht="13.5" hidden="false" customHeight="false" outlineLevel="0" collapsed="false">
      <c r="A661" s="3" t="n">
        <v>134</v>
      </c>
      <c r="C661" s="3" t="s">
        <v>450</v>
      </c>
      <c r="D661" s="49" t="n">
        <v>29877</v>
      </c>
      <c r="E661" s="49" t="n">
        <v>43217</v>
      </c>
      <c r="F661" s="32" t="n">
        <v>1</v>
      </c>
      <c r="G661" s="3" t="s">
        <v>193</v>
      </c>
      <c r="H661" s="3" t="s">
        <v>194</v>
      </c>
      <c r="I661" s="3" t="s">
        <v>194</v>
      </c>
      <c r="J661" s="47" t="s">
        <v>451</v>
      </c>
    </row>
    <row r="662" customFormat="false" ht="13.5" hidden="false" customHeight="false" outlineLevel="0" collapsed="false">
      <c r="A662" s="3" t="n">
        <v>135</v>
      </c>
      <c r="C662" s="3" t="s">
        <v>452</v>
      </c>
      <c r="D662" s="49" t="n">
        <v>25970</v>
      </c>
      <c r="E662" s="49" t="n">
        <v>42623</v>
      </c>
      <c r="F662" s="32" t="n">
        <v>1</v>
      </c>
      <c r="G662" s="3" t="s">
        <v>193</v>
      </c>
      <c r="H662" s="3" t="s">
        <v>194</v>
      </c>
      <c r="I662" s="3" t="s">
        <v>194</v>
      </c>
      <c r="J662" s="47" t="s">
        <v>453</v>
      </c>
    </row>
    <row r="663" customFormat="false" ht="13.5" hidden="false" customHeight="false" outlineLevel="0" collapsed="false">
      <c r="A663" s="3" t="n">
        <v>136</v>
      </c>
      <c r="C663" s="3" t="s">
        <v>454</v>
      </c>
      <c r="D663" s="49" t="n">
        <v>36362</v>
      </c>
      <c r="E663" s="49" t="n">
        <v>45975</v>
      </c>
      <c r="F663" s="32" t="n">
        <v>1</v>
      </c>
      <c r="G663" s="3" t="s">
        <v>193</v>
      </c>
      <c r="H663" s="3" t="s">
        <v>194</v>
      </c>
      <c r="I663" s="3" t="s">
        <v>194</v>
      </c>
      <c r="J663" s="47" t="s">
        <v>455</v>
      </c>
    </row>
    <row r="664" customFormat="false" ht="13.5" hidden="false" customHeight="false" outlineLevel="0" collapsed="false">
      <c r="A664" s="3" t="n">
        <v>137</v>
      </c>
      <c r="C664" s="3" t="s">
        <v>456</v>
      </c>
      <c r="D664" s="49" t="n">
        <v>34143</v>
      </c>
      <c r="E664" s="49" t="n">
        <v>42457</v>
      </c>
      <c r="F664" s="32" t="n">
        <v>1</v>
      </c>
      <c r="G664" s="3" t="s">
        <v>193</v>
      </c>
      <c r="H664" s="3" t="s">
        <v>194</v>
      </c>
      <c r="I664" s="3" t="s">
        <v>194</v>
      </c>
      <c r="J664" s="47" t="s">
        <v>457</v>
      </c>
    </row>
    <row r="665" customFormat="false" ht="13.5" hidden="false" customHeight="false" outlineLevel="0" collapsed="false">
      <c r="A665" s="3" t="n">
        <v>138</v>
      </c>
      <c r="C665" s="3" t="s">
        <v>458</v>
      </c>
      <c r="D665" s="49" t="n">
        <v>28644</v>
      </c>
      <c r="E665" s="49" t="n">
        <v>44113</v>
      </c>
      <c r="F665" s="32" t="n">
        <v>1</v>
      </c>
      <c r="G665" s="3" t="s">
        <v>198</v>
      </c>
      <c r="H665" s="3" t="s">
        <v>194</v>
      </c>
      <c r="I665" s="3" t="s">
        <v>194</v>
      </c>
      <c r="J665" s="47" t="s">
        <v>459</v>
      </c>
    </row>
    <row r="666" customFormat="false" ht="13.5" hidden="false" customHeight="false" outlineLevel="0" collapsed="false">
      <c r="A666" s="3" t="n">
        <v>139</v>
      </c>
      <c r="C666" s="3" t="s">
        <v>460</v>
      </c>
      <c r="D666" s="49" t="n">
        <v>28314</v>
      </c>
      <c r="E666" s="49" t="n">
        <v>44328</v>
      </c>
      <c r="F666" s="32" t="n">
        <v>1</v>
      </c>
      <c r="G666" s="3" t="s">
        <v>198</v>
      </c>
      <c r="H666" s="3" t="s">
        <v>194</v>
      </c>
      <c r="I666" s="3" t="s">
        <v>194</v>
      </c>
      <c r="J666" s="47" t="s">
        <v>461</v>
      </c>
    </row>
    <row r="667" customFormat="false" ht="13.5" hidden="false" customHeight="false" outlineLevel="0" collapsed="false">
      <c r="A667" s="3" t="n">
        <v>140</v>
      </c>
      <c r="C667" s="3" t="s">
        <v>462</v>
      </c>
      <c r="D667" s="49" t="n">
        <v>37976</v>
      </c>
      <c r="E667" s="49" t="n">
        <v>44721</v>
      </c>
      <c r="F667" s="32" t="n">
        <v>1</v>
      </c>
      <c r="G667" s="3" t="s">
        <v>198</v>
      </c>
      <c r="H667" s="3" t="s">
        <v>194</v>
      </c>
      <c r="I667" s="3" t="s">
        <v>194</v>
      </c>
      <c r="J667" s="47" t="s">
        <v>463</v>
      </c>
    </row>
    <row r="668" customFormat="false" ht="13.5" hidden="false" customHeight="false" outlineLevel="0" collapsed="false">
      <c r="A668" s="3" t="n">
        <v>141</v>
      </c>
      <c r="C668" s="3" t="s">
        <v>464</v>
      </c>
      <c r="D668" s="49" t="n">
        <v>36836</v>
      </c>
      <c r="E668" s="49" t="n">
        <v>41484</v>
      </c>
      <c r="F668" s="32" t="n">
        <v>1</v>
      </c>
      <c r="G668" s="3" t="s">
        <v>193</v>
      </c>
      <c r="H668" s="3" t="s">
        <v>194</v>
      </c>
      <c r="I668" s="3" t="s">
        <v>201</v>
      </c>
      <c r="J668" s="47" t="s">
        <v>465</v>
      </c>
    </row>
    <row r="669" customFormat="false" ht="13.5" hidden="false" customHeight="false" outlineLevel="0" collapsed="false">
      <c r="A669" s="3" t="n">
        <v>142</v>
      </c>
      <c r="C669" s="3" t="s">
        <v>466</v>
      </c>
      <c r="D669" s="49" t="n">
        <v>43665</v>
      </c>
      <c r="E669" s="49" t="n">
        <v>46013</v>
      </c>
      <c r="F669" s="32" t="n">
        <v>1</v>
      </c>
      <c r="G669" s="3" t="s">
        <v>193</v>
      </c>
      <c r="H669" s="3" t="s">
        <v>194</v>
      </c>
      <c r="I669" s="3" t="s">
        <v>201</v>
      </c>
      <c r="J669" s="47" t="s">
        <v>467</v>
      </c>
    </row>
    <row r="670" customFormat="false" ht="13.5" hidden="false" customHeight="false" outlineLevel="0" collapsed="false">
      <c r="A670" s="3" t="n">
        <v>143</v>
      </c>
      <c r="C670" s="3" t="s">
        <v>468</v>
      </c>
      <c r="D670" s="49" t="n">
        <v>42479</v>
      </c>
      <c r="E670" s="49" t="n">
        <v>45660</v>
      </c>
      <c r="F670" s="32" t="n">
        <v>1</v>
      </c>
      <c r="G670" s="3" t="s">
        <v>193</v>
      </c>
      <c r="H670" s="3" t="s">
        <v>194</v>
      </c>
      <c r="I670" s="3" t="s">
        <v>201</v>
      </c>
      <c r="J670" s="47" t="s">
        <v>469</v>
      </c>
    </row>
    <row r="671" customFormat="false" ht="13.5" hidden="false" customHeight="false" outlineLevel="0" collapsed="false">
      <c r="A671" s="3" t="n">
        <v>144</v>
      </c>
      <c r="C671" s="3" t="s">
        <v>470</v>
      </c>
      <c r="D671" s="49" t="n">
        <v>25386</v>
      </c>
      <c r="E671" s="49" t="n">
        <v>42178</v>
      </c>
      <c r="F671" s="32" t="n">
        <v>1</v>
      </c>
      <c r="G671" s="3" t="s">
        <v>193</v>
      </c>
      <c r="H671" s="3" t="s">
        <v>194</v>
      </c>
      <c r="I671" s="3" t="s">
        <v>194</v>
      </c>
      <c r="J671" s="47" t="s">
        <v>471</v>
      </c>
    </row>
    <row r="672" customFormat="false" ht="13.5" hidden="false" customHeight="false" outlineLevel="0" collapsed="false">
      <c r="A672" s="3" t="n">
        <v>145</v>
      </c>
      <c r="C672" s="3" t="s">
        <v>472</v>
      </c>
      <c r="D672" s="49" t="n">
        <v>22576</v>
      </c>
      <c r="E672" s="49" t="n">
        <v>41934</v>
      </c>
      <c r="F672" s="32" t="n">
        <v>1</v>
      </c>
      <c r="G672" s="3" t="s">
        <v>198</v>
      </c>
      <c r="H672" s="3" t="s">
        <v>194</v>
      </c>
      <c r="I672" s="3" t="s">
        <v>194</v>
      </c>
      <c r="J672" s="47" t="s">
        <v>473</v>
      </c>
    </row>
    <row r="673" customFormat="false" ht="13.5" hidden="false" customHeight="false" outlineLevel="0" collapsed="false">
      <c r="A673" s="3" t="n">
        <v>146</v>
      </c>
      <c r="C673" s="3" t="s">
        <v>474</v>
      </c>
      <c r="D673" s="49" t="n">
        <v>36336</v>
      </c>
      <c r="E673" s="49" t="n">
        <v>45400</v>
      </c>
      <c r="F673" s="32" t="n">
        <v>1</v>
      </c>
      <c r="G673" s="3" t="s">
        <v>198</v>
      </c>
      <c r="H673" s="3" t="s">
        <v>201</v>
      </c>
      <c r="I673" s="3" t="s">
        <v>194</v>
      </c>
      <c r="J673" s="47" t="s">
        <v>475</v>
      </c>
    </row>
    <row r="674" customFormat="false" ht="13.5" hidden="false" customHeight="false" outlineLevel="0" collapsed="false">
      <c r="A674" s="3" t="n">
        <v>147</v>
      </c>
      <c r="C674" s="3" t="s">
        <v>476</v>
      </c>
      <c r="D674" s="49" t="n">
        <v>22971</v>
      </c>
      <c r="E674" s="49" t="n">
        <v>44959</v>
      </c>
      <c r="F674" s="32" t="n">
        <v>1</v>
      </c>
      <c r="G674" s="3" t="s">
        <v>198</v>
      </c>
      <c r="H674" s="3" t="s">
        <v>194</v>
      </c>
      <c r="I674" s="3" t="s">
        <v>194</v>
      </c>
      <c r="J674" s="47" t="s">
        <v>477</v>
      </c>
    </row>
    <row r="675" customFormat="false" ht="13.5" hidden="false" customHeight="false" outlineLevel="0" collapsed="false">
      <c r="A675" s="3" t="n">
        <v>148</v>
      </c>
      <c r="C675" s="3" t="s">
        <v>478</v>
      </c>
      <c r="D675" s="49" t="n">
        <v>35350</v>
      </c>
      <c r="E675" s="49" t="n">
        <v>43183</v>
      </c>
      <c r="F675" s="32" t="n">
        <v>1</v>
      </c>
      <c r="G675" s="3" t="s">
        <v>193</v>
      </c>
      <c r="H675" s="3" t="s">
        <v>194</v>
      </c>
      <c r="I675" s="3" t="s">
        <v>194</v>
      </c>
      <c r="J675" s="47" t="s">
        <v>479</v>
      </c>
    </row>
    <row r="676" customFormat="false" ht="13.5" hidden="false" customHeight="false" outlineLevel="0" collapsed="false">
      <c r="A676" s="3" t="n">
        <v>149</v>
      </c>
      <c r="C676" s="3" t="s">
        <v>480</v>
      </c>
      <c r="D676" s="49" t="n">
        <v>38019</v>
      </c>
      <c r="E676" s="49" t="n">
        <v>41769</v>
      </c>
      <c r="F676" s="32" t="n">
        <v>1</v>
      </c>
      <c r="G676" s="3" t="s">
        <v>198</v>
      </c>
      <c r="H676" s="3" t="s">
        <v>194</v>
      </c>
      <c r="I676" s="3" t="s">
        <v>194</v>
      </c>
      <c r="J676" s="47" t="s">
        <v>481</v>
      </c>
    </row>
    <row r="677" customFormat="false" ht="13.5" hidden="false" customHeight="false" outlineLevel="0" collapsed="false">
      <c r="A677" s="3" t="n">
        <v>150</v>
      </c>
      <c r="C677" s="3" t="s">
        <v>482</v>
      </c>
      <c r="D677" s="49" t="n">
        <v>39510</v>
      </c>
      <c r="E677" s="49" t="n">
        <v>41769</v>
      </c>
      <c r="F677" s="32" t="n">
        <v>1</v>
      </c>
      <c r="G677" s="3" t="s">
        <v>198</v>
      </c>
      <c r="H677" s="3" t="s">
        <v>194</v>
      </c>
      <c r="I677" s="3" t="s">
        <v>194</v>
      </c>
      <c r="J677" s="47" t="s">
        <v>483</v>
      </c>
    </row>
    <row r="678" customFormat="false" ht="13.5" hidden="false" customHeight="false" outlineLevel="0" collapsed="false">
      <c r="A678" s="3" t="n">
        <v>151</v>
      </c>
      <c r="C678" s="3" t="s">
        <v>484</v>
      </c>
      <c r="D678" s="49" t="n">
        <v>25269</v>
      </c>
      <c r="E678" s="49" t="n">
        <v>44328</v>
      </c>
      <c r="F678" s="32" t="n">
        <v>1</v>
      </c>
      <c r="G678" s="3" t="s">
        <v>193</v>
      </c>
      <c r="H678" s="3" t="s">
        <v>194</v>
      </c>
      <c r="I678" s="3" t="s">
        <v>194</v>
      </c>
      <c r="J678" s="47" t="s">
        <v>485</v>
      </c>
    </row>
    <row r="679" customFormat="false" ht="13.5" hidden="false" customHeight="false" outlineLevel="0" collapsed="false">
      <c r="A679" s="3" t="n">
        <v>152</v>
      </c>
      <c r="C679" s="3" t="s">
        <v>486</v>
      </c>
      <c r="D679" s="49" t="n">
        <v>19550</v>
      </c>
      <c r="E679" s="49" t="n">
        <v>41906</v>
      </c>
      <c r="F679" s="32" t="n">
        <v>1</v>
      </c>
      <c r="G679" s="3" t="s">
        <v>193</v>
      </c>
      <c r="H679" s="3" t="s">
        <v>194</v>
      </c>
      <c r="I679" s="3" t="s">
        <v>201</v>
      </c>
      <c r="J679" s="47" t="s">
        <v>487</v>
      </c>
    </row>
    <row r="680" customFormat="false" ht="13.5" hidden="false" customHeight="false" outlineLevel="0" collapsed="false">
      <c r="A680" s="3" t="n">
        <v>153</v>
      </c>
      <c r="C680" s="3" t="s">
        <v>488</v>
      </c>
      <c r="D680" s="49" t="n">
        <v>25426</v>
      </c>
      <c r="E680" s="49" t="n">
        <v>41932</v>
      </c>
      <c r="F680" s="32" t="n">
        <v>1</v>
      </c>
      <c r="G680" s="3" t="s">
        <v>193</v>
      </c>
      <c r="H680" s="3" t="s">
        <v>194</v>
      </c>
      <c r="I680" s="3" t="s">
        <v>194</v>
      </c>
      <c r="J680" s="47" t="s">
        <v>489</v>
      </c>
    </row>
    <row r="681" customFormat="false" ht="13.5" hidden="false" customHeight="false" outlineLevel="0" collapsed="false">
      <c r="A681" s="3" t="n">
        <v>154</v>
      </c>
      <c r="C681" s="3" t="s">
        <v>490</v>
      </c>
      <c r="D681" s="49" t="n">
        <v>33030</v>
      </c>
      <c r="E681" s="49" t="n">
        <v>43367</v>
      </c>
      <c r="F681" s="32" t="n">
        <v>1</v>
      </c>
      <c r="G681" s="3" t="s">
        <v>198</v>
      </c>
      <c r="H681" s="3" t="s">
        <v>194</v>
      </c>
      <c r="I681" s="3" t="s">
        <v>201</v>
      </c>
      <c r="J681" s="47" t="s">
        <v>491</v>
      </c>
    </row>
    <row r="682" customFormat="false" ht="13.5" hidden="false" customHeight="false" outlineLevel="0" collapsed="false">
      <c r="A682" s="3" t="n">
        <v>155</v>
      </c>
      <c r="C682" s="3" t="s">
        <v>492</v>
      </c>
      <c r="D682" s="49" t="n">
        <v>32398</v>
      </c>
      <c r="E682" s="49" t="n">
        <v>42560</v>
      </c>
      <c r="F682" s="32" t="n">
        <v>1</v>
      </c>
      <c r="G682" s="3" t="s">
        <v>193</v>
      </c>
      <c r="H682" s="3" t="s">
        <v>194</v>
      </c>
      <c r="I682" s="3" t="s">
        <v>201</v>
      </c>
      <c r="J682" s="47" t="s">
        <v>493</v>
      </c>
    </row>
    <row r="683" customFormat="false" ht="13.5" hidden="false" customHeight="false" outlineLevel="0" collapsed="false">
      <c r="A683" s="3" t="n">
        <v>156</v>
      </c>
      <c r="C683" s="3" t="s">
        <v>494</v>
      </c>
      <c r="D683" s="49" t="n">
        <v>33922</v>
      </c>
      <c r="E683" s="49" t="n">
        <v>43774</v>
      </c>
      <c r="F683" s="32" t="n">
        <v>1</v>
      </c>
      <c r="G683" s="3" t="s">
        <v>198</v>
      </c>
      <c r="H683" s="3" t="s">
        <v>194</v>
      </c>
      <c r="I683" s="3" t="s">
        <v>194</v>
      </c>
      <c r="J683" s="47" t="s">
        <v>495</v>
      </c>
    </row>
    <row r="684" customFormat="false" ht="13.5" hidden="false" customHeight="false" outlineLevel="0" collapsed="false">
      <c r="A684" s="3" t="n">
        <v>157</v>
      </c>
      <c r="C684" s="3" t="s">
        <v>496</v>
      </c>
      <c r="D684" s="49" t="n">
        <v>33994</v>
      </c>
      <c r="E684" s="49" t="n">
        <v>42936</v>
      </c>
      <c r="F684" s="32" t="n">
        <v>1</v>
      </c>
      <c r="G684" s="3" t="s">
        <v>193</v>
      </c>
      <c r="H684" s="3" t="s">
        <v>194</v>
      </c>
      <c r="I684" s="3" t="s">
        <v>194</v>
      </c>
      <c r="J684" s="47" t="s">
        <v>497</v>
      </c>
    </row>
    <row r="685" customFormat="false" ht="13.5" hidden="false" customHeight="false" outlineLevel="0" collapsed="false">
      <c r="A685" s="3" t="n">
        <v>158</v>
      </c>
      <c r="C685" s="3" t="s">
        <v>498</v>
      </c>
      <c r="D685" s="49" t="n">
        <v>19525</v>
      </c>
      <c r="E685" s="49" t="n">
        <v>42137</v>
      </c>
      <c r="F685" s="32" t="n">
        <v>1</v>
      </c>
      <c r="G685" s="3" t="s">
        <v>193</v>
      </c>
      <c r="H685" s="3" t="s">
        <v>194</v>
      </c>
      <c r="I685" s="3" t="s">
        <v>194</v>
      </c>
      <c r="J685" s="47" t="s">
        <v>499</v>
      </c>
    </row>
    <row r="686" customFormat="false" ht="13.5" hidden="false" customHeight="false" outlineLevel="0" collapsed="false">
      <c r="A686" s="3" t="n">
        <v>159</v>
      </c>
      <c r="C686" s="3" t="s">
        <v>500</v>
      </c>
      <c r="D686" s="49" t="n">
        <v>19393</v>
      </c>
      <c r="E686" s="49" t="n">
        <v>44713</v>
      </c>
      <c r="F686" s="32" t="n">
        <v>1</v>
      </c>
      <c r="G686" s="3" t="s">
        <v>198</v>
      </c>
      <c r="H686" s="3" t="s">
        <v>194</v>
      </c>
      <c r="I686" s="3" t="s">
        <v>201</v>
      </c>
      <c r="J686" s="47" t="s">
        <v>501</v>
      </c>
    </row>
    <row r="687" customFormat="false" ht="13.5" hidden="false" customHeight="false" outlineLevel="0" collapsed="false">
      <c r="A687" s="3" t="n">
        <v>160</v>
      </c>
      <c r="C687" s="3" t="s">
        <v>502</v>
      </c>
      <c r="D687" s="49" t="n">
        <v>30740</v>
      </c>
      <c r="E687" s="49" t="n">
        <v>44910</v>
      </c>
      <c r="F687" s="32" t="n">
        <v>1</v>
      </c>
      <c r="G687" s="3" t="s">
        <v>193</v>
      </c>
      <c r="H687" s="3" t="s">
        <v>194</v>
      </c>
      <c r="I687" s="3" t="s">
        <v>201</v>
      </c>
      <c r="J687" s="47" t="s">
        <v>503</v>
      </c>
    </row>
    <row r="688" customFormat="false" ht="13.5" hidden="false" customHeight="false" outlineLevel="0" collapsed="false">
      <c r="A688" s="3" t="n">
        <v>161</v>
      </c>
      <c r="C688" s="3" t="s">
        <v>504</v>
      </c>
      <c r="D688" s="49" t="n">
        <v>34957</v>
      </c>
      <c r="E688" s="49" t="n">
        <v>43780</v>
      </c>
      <c r="F688" s="32" t="n">
        <v>1</v>
      </c>
      <c r="G688" s="3" t="s">
        <v>193</v>
      </c>
      <c r="H688" s="3" t="s">
        <v>194</v>
      </c>
      <c r="I688" s="3" t="s">
        <v>194</v>
      </c>
      <c r="J688" s="47" t="s">
        <v>505</v>
      </c>
    </row>
    <row r="689" customFormat="false" ht="13.5" hidden="false" customHeight="false" outlineLevel="0" collapsed="false">
      <c r="A689" s="3" t="n">
        <v>162</v>
      </c>
      <c r="C689" s="3" t="s">
        <v>506</v>
      </c>
      <c r="D689" s="49" t="n">
        <v>25675</v>
      </c>
      <c r="E689" s="49" t="n">
        <v>42104</v>
      </c>
      <c r="F689" s="32" t="n">
        <v>1</v>
      </c>
      <c r="G689" s="3" t="s">
        <v>198</v>
      </c>
      <c r="H689" s="3" t="s">
        <v>194</v>
      </c>
      <c r="I689" s="3" t="s">
        <v>194</v>
      </c>
      <c r="J689" s="47" t="s">
        <v>507</v>
      </c>
    </row>
    <row r="690" customFormat="false" ht="13.5" hidden="false" customHeight="false" outlineLevel="0" collapsed="false">
      <c r="A690" s="3" t="n">
        <v>163</v>
      </c>
      <c r="C690" s="3" t="s">
        <v>508</v>
      </c>
      <c r="D690" s="49" t="n">
        <v>27442</v>
      </c>
      <c r="E690" s="49" t="n">
        <v>45715</v>
      </c>
      <c r="F690" s="32" t="n">
        <v>1</v>
      </c>
      <c r="G690" s="3" t="s">
        <v>198</v>
      </c>
      <c r="H690" s="3" t="s">
        <v>194</v>
      </c>
      <c r="I690" s="3" t="s">
        <v>194</v>
      </c>
      <c r="J690" s="47" t="s">
        <v>509</v>
      </c>
    </row>
    <row r="691" customFormat="false" ht="13.5" hidden="false" customHeight="false" outlineLevel="0" collapsed="false">
      <c r="A691" s="3" t="n">
        <v>164</v>
      </c>
      <c r="C691" s="3" t="s">
        <v>510</v>
      </c>
      <c r="D691" s="49" t="n">
        <v>16828</v>
      </c>
      <c r="E691" s="49" t="n">
        <v>42809</v>
      </c>
      <c r="F691" s="32" t="n">
        <v>1</v>
      </c>
      <c r="G691" s="3" t="s">
        <v>198</v>
      </c>
      <c r="H691" s="3" t="s">
        <v>194</v>
      </c>
      <c r="I691" s="3" t="s">
        <v>194</v>
      </c>
      <c r="J691" s="47" t="s">
        <v>511</v>
      </c>
    </row>
    <row r="692" customFormat="false" ht="13.5" hidden="false" customHeight="false" outlineLevel="0" collapsed="false">
      <c r="A692" s="3" t="n">
        <v>165</v>
      </c>
      <c r="C692" s="3" t="s">
        <v>512</v>
      </c>
      <c r="D692" s="49" t="n">
        <v>26404</v>
      </c>
      <c r="E692" s="49" t="n">
        <v>41908</v>
      </c>
      <c r="F692" s="32" t="n">
        <v>1</v>
      </c>
      <c r="G692" s="3" t="s">
        <v>198</v>
      </c>
      <c r="H692" s="3" t="s">
        <v>194</v>
      </c>
      <c r="I692" s="3" t="s">
        <v>194</v>
      </c>
      <c r="J692" s="47" t="s">
        <v>513</v>
      </c>
    </row>
    <row r="693" customFormat="false" ht="13.5" hidden="false" customHeight="false" outlineLevel="0" collapsed="false">
      <c r="A693" s="3" t="n">
        <v>166</v>
      </c>
      <c r="C693" s="3" t="s">
        <v>514</v>
      </c>
      <c r="D693" s="49" t="n">
        <v>27771</v>
      </c>
      <c r="E693" s="49" t="n">
        <v>42142</v>
      </c>
      <c r="F693" s="32" t="n">
        <v>1</v>
      </c>
      <c r="G693" s="3" t="s">
        <v>193</v>
      </c>
      <c r="H693" s="3" t="s">
        <v>194</v>
      </c>
      <c r="I693" s="3" t="s">
        <v>194</v>
      </c>
      <c r="J693" s="47" t="s">
        <v>515</v>
      </c>
    </row>
    <row r="694" customFormat="false" ht="13.5" hidden="false" customHeight="false" outlineLevel="0" collapsed="false">
      <c r="A694" s="3" t="n">
        <v>167</v>
      </c>
      <c r="C694" s="3" t="s">
        <v>516</v>
      </c>
      <c r="D694" s="49" t="n">
        <v>39734</v>
      </c>
      <c r="E694" s="49" t="n">
        <v>44827</v>
      </c>
      <c r="F694" s="32" t="n">
        <v>1</v>
      </c>
      <c r="G694" s="3" t="s">
        <v>198</v>
      </c>
      <c r="H694" s="3" t="s">
        <v>201</v>
      </c>
      <c r="I694" s="3" t="s">
        <v>194</v>
      </c>
      <c r="J694" s="47" t="s">
        <v>517</v>
      </c>
    </row>
    <row r="695" customFormat="false" ht="13.5" hidden="false" customHeight="false" outlineLevel="0" collapsed="false">
      <c r="A695" s="3" t="n">
        <v>168</v>
      </c>
      <c r="C695" s="3" t="s">
        <v>518</v>
      </c>
      <c r="D695" s="49" t="n">
        <v>30675</v>
      </c>
      <c r="E695" s="49" t="n">
        <v>41780</v>
      </c>
      <c r="F695" s="32" t="n">
        <v>1</v>
      </c>
      <c r="G695" s="3" t="s">
        <v>198</v>
      </c>
      <c r="H695" s="3" t="s">
        <v>194</v>
      </c>
      <c r="I695" s="3" t="s">
        <v>201</v>
      </c>
      <c r="J695" s="47" t="s">
        <v>519</v>
      </c>
    </row>
    <row r="696" customFormat="false" ht="13.5" hidden="false" customHeight="false" outlineLevel="0" collapsed="false">
      <c r="A696" s="3" t="n">
        <v>169</v>
      </c>
      <c r="C696" s="3" t="s">
        <v>254</v>
      </c>
      <c r="D696" s="49" t="n">
        <v>32370</v>
      </c>
      <c r="E696" s="49" t="n">
        <v>44750</v>
      </c>
      <c r="F696" s="32" t="n">
        <v>1</v>
      </c>
      <c r="G696" s="3" t="s">
        <v>193</v>
      </c>
      <c r="H696" s="3" t="s">
        <v>194</v>
      </c>
      <c r="I696" s="3" t="s">
        <v>201</v>
      </c>
      <c r="J696" s="47" t="s">
        <v>255</v>
      </c>
    </row>
    <row r="697" customFormat="false" ht="13.5" hidden="false" customHeight="false" outlineLevel="0" collapsed="false">
      <c r="A697" s="3" t="n">
        <v>170</v>
      </c>
      <c r="C697" s="3" t="s">
        <v>520</v>
      </c>
      <c r="D697" s="49" t="n">
        <v>31700</v>
      </c>
      <c r="E697" s="49" t="n">
        <v>45924</v>
      </c>
      <c r="F697" s="32" t="n">
        <v>1</v>
      </c>
      <c r="G697" s="3" t="s">
        <v>193</v>
      </c>
      <c r="H697" s="3" t="s">
        <v>194</v>
      </c>
      <c r="I697" s="3" t="s">
        <v>194</v>
      </c>
      <c r="J697" s="47" t="s">
        <v>521</v>
      </c>
    </row>
    <row r="698" customFormat="false" ht="13.5" hidden="false" customHeight="false" outlineLevel="0" collapsed="false">
      <c r="A698" s="3" t="n">
        <v>171</v>
      </c>
      <c r="C698" s="3" t="s">
        <v>522</v>
      </c>
      <c r="D698" s="49" t="n">
        <v>17221</v>
      </c>
      <c r="E698" s="49" t="n">
        <v>42265</v>
      </c>
      <c r="F698" s="32" t="n">
        <v>1</v>
      </c>
      <c r="G698" s="3" t="s">
        <v>198</v>
      </c>
      <c r="H698" s="3" t="s">
        <v>194</v>
      </c>
      <c r="I698" s="3" t="s">
        <v>194</v>
      </c>
      <c r="J698" s="47" t="s">
        <v>523</v>
      </c>
    </row>
    <row r="699" customFormat="false" ht="13.5" hidden="false" customHeight="false" outlineLevel="0" collapsed="false">
      <c r="A699" s="3" t="n">
        <v>172</v>
      </c>
      <c r="C699" s="3" t="s">
        <v>524</v>
      </c>
      <c r="D699" s="49" t="n">
        <v>27353</v>
      </c>
      <c r="E699" s="49" t="n">
        <v>42725</v>
      </c>
      <c r="F699" s="32" t="n">
        <v>1</v>
      </c>
      <c r="G699" s="3" t="s">
        <v>198</v>
      </c>
      <c r="H699" s="3" t="s">
        <v>194</v>
      </c>
      <c r="I699" s="3" t="s">
        <v>201</v>
      </c>
      <c r="J699" s="47" t="s">
        <v>525</v>
      </c>
    </row>
    <row r="700" customFormat="false" ht="13.5" hidden="false" customHeight="false" outlineLevel="0" collapsed="false">
      <c r="A700" s="3" t="n">
        <v>173</v>
      </c>
      <c r="C700" s="3" t="s">
        <v>526</v>
      </c>
      <c r="D700" s="49" t="n">
        <v>28109</v>
      </c>
      <c r="E700" s="49" t="n">
        <v>46029</v>
      </c>
      <c r="F700" s="32" t="n">
        <v>1</v>
      </c>
      <c r="G700" s="3" t="s">
        <v>198</v>
      </c>
      <c r="H700" s="3" t="s">
        <v>194</v>
      </c>
      <c r="I700" s="3" t="s">
        <v>194</v>
      </c>
      <c r="J700" s="47" t="s">
        <v>527</v>
      </c>
    </row>
    <row r="701" customFormat="false" ht="13.5" hidden="false" customHeight="false" outlineLevel="0" collapsed="false">
      <c r="A701" s="3" t="n">
        <v>174</v>
      </c>
      <c r="C701" s="3" t="s">
        <v>528</v>
      </c>
      <c r="D701" s="49" t="n">
        <v>28453</v>
      </c>
      <c r="E701" s="49" t="n">
        <v>45568</v>
      </c>
      <c r="F701" s="32" t="n">
        <v>1</v>
      </c>
      <c r="G701" s="3" t="s">
        <v>198</v>
      </c>
      <c r="H701" s="3" t="s">
        <v>194</v>
      </c>
      <c r="I701" s="3" t="s">
        <v>201</v>
      </c>
      <c r="J701" s="47" t="s">
        <v>529</v>
      </c>
    </row>
    <row r="702" customFormat="false" ht="13.5" hidden="false" customHeight="false" outlineLevel="0" collapsed="false">
      <c r="A702" s="3" t="n">
        <v>175</v>
      </c>
      <c r="C702" s="3" t="s">
        <v>530</v>
      </c>
      <c r="D702" s="49" t="n">
        <v>21206</v>
      </c>
      <c r="E702" s="49" t="n">
        <v>43728</v>
      </c>
      <c r="F702" s="32" t="n">
        <v>1</v>
      </c>
      <c r="G702" s="3" t="s">
        <v>193</v>
      </c>
      <c r="H702" s="3" t="s">
        <v>194</v>
      </c>
      <c r="I702" s="3" t="s">
        <v>201</v>
      </c>
      <c r="J702" s="47" t="s">
        <v>531</v>
      </c>
    </row>
    <row r="703" customFormat="false" ht="13.5" hidden="false" customHeight="false" outlineLevel="0" collapsed="false">
      <c r="A703" s="3" t="n">
        <v>176</v>
      </c>
      <c r="C703" s="3" t="s">
        <v>532</v>
      </c>
      <c r="D703" s="49" t="n">
        <v>20654</v>
      </c>
      <c r="E703" s="49" t="n">
        <v>42685</v>
      </c>
      <c r="F703" s="32" t="n">
        <v>1</v>
      </c>
      <c r="G703" s="3" t="s">
        <v>198</v>
      </c>
      <c r="H703" s="3" t="s">
        <v>194</v>
      </c>
      <c r="I703" s="3" t="s">
        <v>194</v>
      </c>
      <c r="J703" s="47" t="s">
        <v>533</v>
      </c>
    </row>
    <row r="704" customFormat="false" ht="13.5" hidden="false" customHeight="false" outlineLevel="0" collapsed="false">
      <c r="A704" s="3" t="n">
        <v>177</v>
      </c>
      <c r="C704" s="3" t="s">
        <v>534</v>
      </c>
      <c r="D704" s="49" t="n">
        <v>29577</v>
      </c>
      <c r="E704" s="49" t="n">
        <v>41486</v>
      </c>
      <c r="F704" s="32" t="n">
        <v>1</v>
      </c>
      <c r="G704" s="3" t="s">
        <v>193</v>
      </c>
      <c r="H704" s="3" t="s">
        <v>194</v>
      </c>
      <c r="I704" s="3" t="s">
        <v>201</v>
      </c>
      <c r="J704" s="47" t="s">
        <v>535</v>
      </c>
    </row>
    <row r="705" customFormat="false" ht="13.5" hidden="false" customHeight="false" outlineLevel="0" collapsed="false">
      <c r="A705" s="3" t="n">
        <v>178</v>
      </c>
      <c r="C705" s="3" t="s">
        <v>536</v>
      </c>
      <c r="D705" s="49" t="n">
        <v>34395</v>
      </c>
      <c r="E705" s="49" t="n">
        <v>42485</v>
      </c>
      <c r="F705" s="32" t="n">
        <v>1</v>
      </c>
      <c r="G705" s="3" t="s">
        <v>198</v>
      </c>
      <c r="H705" s="3" t="s">
        <v>194</v>
      </c>
      <c r="I705" s="3" t="s">
        <v>194</v>
      </c>
      <c r="J705" s="47" t="s">
        <v>537</v>
      </c>
    </row>
    <row r="706" customFormat="false" ht="13.5" hidden="false" customHeight="false" outlineLevel="0" collapsed="false">
      <c r="A706" s="3" t="n">
        <v>179</v>
      </c>
      <c r="C706" s="3" t="s">
        <v>538</v>
      </c>
      <c r="D706" s="49" t="n">
        <v>31983</v>
      </c>
      <c r="E706" s="49" t="n">
        <v>43668</v>
      </c>
      <c r="F706" s="32" t="n">
        <v>1</v>
      </c>
      <c r="G706" s="3" t="s">
        <v>198</v>
      </c>
      <c r="H706" s="3" t="s">
        <v>194</v>
      </c>
      <c r="I706" s="3" t="s">
        <v>201</v>
      </c>
      <c r="J706" s="47" t="s">
        <v>539</v>
      </c>
    </row>
    <row r="707" customFormat="false" ht="13.5" hidden="false" customHeight="false" outlineLevel="0" collapsed="false">
      <c r="A707" s="3" t="n">
        <v>180</v>
      </c>
      <c r="C707" s="3" t="s">
        <v>540</v>
      </c>
      <c r="D707" s="49" t="n">
        <v>34672</v>
      </c>
      <c r="E707" s="49" t="n">
        <v>45588</v>
      </c>
      <c r="F707" s="32" t="n">
        <v>1</v>
      </c>
      <c r="G707" s="3" t="s">
        <v>193</v>
      </c>
      <c r="H707" s="3" t="s">
        <v>194</v>
      </c>
      <c r="I707" s="3" t="s">
        <v>194</v>
      </c>
      <c r="J707" s="47" t="s">
        <v>541</v>
      </c>
    </row>
    <row r="708" customFormat="false" ht="13.5" hidden="false" customHeight="false" outlineLevel="0" collapsed="false">
      <c r="A708" s="3" t="n">
        <v>181</v>
      </c>
      <c r="C708" s="3" t="s">
        <v>542</v>
      </c>
      <c r="D708" s="49" t="n">
        <v>33337</v>
      </c>
      <c r="E708" s="49" t="n">
        <v>37078</v>
      </c>
      <c r="F708" s="32" t="n">
        <v>1</v>
      </c>
      <c r="G708" s="3" t="s">
        <v>198</v>
      </c>
      <c r="H708" s="3" t="s">
        <v>194</v>
      </c>
      <c r="I708" s="3" t="s">
        <v>194</v>
      </c>
      <c r="J708" s="47" t="s">
        <v>543</v>
      </c>
    </row>
    <row r="709" customFormat="false" ht="13.5" hidden="false" customHeight="false" outlineLevel="0" collapsed="false">
      <c r="A709" s="3" t="n">
        <v>182</v>
      </c>
      <c r="C709" s="3" t="s">
        <v>544</v>
      </c>
      <c r="D709" s="49" t="n">
        <v>20949</v>
      </c>
      <c r="E709" s="49" t="n">
        <v>41415</v>
      </c>
      <c r="F709" s="32" t="n">
        <v>1</v>
      </c>
      <c r="G709" s="3" t="s">
        <v>193</v>
      </c>
      <c r="H709" s="3" t="s">
        <v>194</v>
      </c>
      <c r="I709" s="3" t="s">
        <v>201</v>
      </c>
      <c r="J709" s="47" t="s">
        <v>545</v>
      </c>
    </row>
    <row r="710" customFormat="false" ht="13.5" hidden="false" customHeight="false" outlineLevel="0" collapsed="false">
      <c r="A710" s="3" t="n">
        <v>183</v>
      </c>
      <c r="C710" s="3" t="s">
        <v>546</v>
      </c>
      <c r="D710" s="49" t="n">
        <v>21544</v>
      </c>
      <c r="E710" s="49" t="n">
        <v>42313</v>
      </c>
      <c r="F710" s="32" t="n">
        <v>1</v>
      </c>
      <c r="G710" s="3" t="s">
        <v>198</v>
      </c>
      <c r="H710" s="3" t="s">
        <v>194</v>
      </c>
      <c r="I710" s="3" t="s">
        <v>194</v>
      </c>
      <c r="J710" s="47" t="s">
        <v>547</v>
      </c>
    </row>
    <row r="711" customFormat="false" ht="13.5" hidden="false" customHeight="false" outlineLevel="0" collapsed="false">
      <c r="A711" s="3" t="n">
        <v>184</v>
      </c>
      <c r="C711" s="3" t="s">
        <v>548</v>
      </c>
      <c r="D711" s="49" t="n">
        <v>35559</v>
      </c>
      <c r="E711" s="49" t="n">
        <v>45665</v>
      </c>
      <c r="F711" s="32" t="n">
        <v>1</v>
      </c>
      <c r="G711" s="3" t="s">
        <v>193</v>
      </c>
      <c r="H711" s="3" t="s">
        <v>194</v>
      </c>
      <c r="I711" s="3" t="s">
        <v>194</v>
      </c>
      <c r="J711" s="47" t="s">
        <v>549</v>
      </c>
    </row>
    <row r="712" customFormat="false" ht="13.5" hidden="false" customHeight="false" outlineLevel="0" collapsed="false">
      <c r="A712" s="3" t="n">
        <v>185</v>
      </c>
      <c r="C712" s="3" t="s">
        <v>550</v>
      </c>
      <c r="D712" s="49" t="n">
        <v>33482</v>
      </c>
      <c r="E712" s="49" t="n">
        <v>41948</v>
      </c>
      <c r="F712" s="32" t="n">
        <v>1</v>
      </c>
      <c r="G712" s="3" t="s">
        <v>193</v>
      </c>
      <c r="H712" s="3" t="s">
        <v>194</v>
      </c>
      <c r="I712" s="3" t="s">
        <v>194</v>
      </c>
      <c r="J712" s="47" t="s">
        <v>551</v>
      </c>
    </row>
    <row r="713" customFormat="false" ht="13.5" hidden="false" customHeight="false" outlineLevel="0" collapsed="false">
      <c r="A713" s="3" t="n">
        <v>186</v>
      </c>
      <c r="C713" s="3" t="s">
        <v>550</v>
      </c>
      <c r="D713" s="49" t="n">
        <v>34655</v>
      </c>
      <c r="E713" s="49" t="n">
        <v>39902</v>
      </c>
      <c r="F713" s="32" t="n">
        <v>1</v>
      </c>
      <c r="G713" s="3" t="s">
        <v>198</v>
      </c>
      <c r="H713" s="3" t="s">
        <v>194</v>
      </c>
      <c r="I713" s="3" t="s">
        <v>194</v>
      </c>
      <c r="J713" s="47" t="s">
        <v>552</v>
      </c>
    </row>
    <row r="714" customFormat="false" ht="13.5" hidden="false" customHeight="false" outlineLevel="0" collapsed="false">
      <c r="A714" s="3" t="n">
        <v>187</v>
      </c>
      <c r="C714" s="3" t="s">
        <v>553</v>
      </c>
      <c r="D714" s="49" t="n">
        <v>36134</v>
      </c>
      <c r="E714" s="49" t="n">
        <v>44021</v>
      </c>
      <c r="F714" s="32" t="n">
        <v>1</v>
      </c>
      <c r="G714" s="3" t="s">
        <v>193</v>
      </c>
      <c r="H714" s="3" t="s">
        <v>201</v>
      </c>
      <c r="I714" s="3" t="s">
        <v>201</v>
      </c>
      <c r="J714" s="47" t="s">
        <v>554</v>
      </c>
    </row>
    <row r="715" customFormat="false" ht="13.5" hidden="false" customHeight="false" outlineLevel="0" collapsed="false">
      <c r="A715" s="3" t="n">
        <v>188</v>
      </c>
      <c r="C715" s="3" t="s">
        <v>555</v>
      </c>
      <c r="D715" s="49" t="n">
        <v>36721</v>
      </c>
      <c r="E715" s="49" t="n">
        <v>44907</v>
      </c>
      <c r="F715" s="32" t="n">
        <v>1</v>
      </c>
      <c r="G715" s="3" t="s">
        <v>198</v>
      </c>
      <c r="H715" s="3" t="s">
        <v>194</v>
      </c>
      <c r="I715" s="3" t="s">
        <v>201</v>
      </c>
      <c r="J715" s="47" t="s">
        <v>556</v>
      </c>
    </row>
    <row r="716" customFormat="false" ht="13.5" hidden="false" customHeight="false" outlineLevel="0" collapsed="false">
      <c r="A716" s="3" t="n">
        <v>189</v>
      </c>
      <c r="C716" s="3" t="s">
        <v>557</v>
      </c>
      <c r="D716" s="49" t="n">
        <v>28025</v>
      </c>
      <c r="E716" s="49" t="n">
        <v>43568</v>
      </c>
      <c r="F716" s="32" t="n">
        <v>1</v>
      </c>
      <c r="G716" s="3" t="s">
        <v>198</v>
      </c>
      <c r="H716" s="3" t="s">
        <v>194</v>
      </c>
      <c r="I716" s="3" t="s">
        <v>194</v>
      </c>
      <c r="J716" s="47" t="s">
        <v>558</v>
      </c>
    </row>
    <row r="717" customFormat="false" ht="13.5" hidden="false" customHeight="false" outlineLevel="0" collapsed="false">
      <c r="A717" s="3" t="n">
        <v>190</v>
      </c>
      <c r="C717" s="3" t="s">
        <v>559</v>
      </c>
      <c r="D717" s="49" t="n">
        <v>19952</v>
      </c>
      <c r="E717" s="49" t="n">
        <v>43209</v>
      </c>
      <c r="F717" s="32" t="n">
        <v>1</v>
      </c>
      <c r="G717" s="3" t="s">
        <v>198</v>
      </c>
      <c r="H717" s="3" t="s">
        <v>194</v>
      </c>
      <c r="I717" s="3" t="s">
        <v>201</v>
      </c>
      <c r="J717" s="47" t="s">
        <v>560</v>
      </c>
    </row>
    <row r="718" customFormat="false" ht="13.5" hidden="false" customHeight="false" outlineLevel="0" collapsed="false">
      <c r="A718" s="3" t="n">
        <v>191</v>
      </c>
      <c r="C718" s="3" t="s">
        <v>561</v>
      </c>
      <c r="D718" s="49" t="n">
        <v>28905</v>
      </c>
      <c r="E718" s="49" t="n">
        <v>43967</v>
      </c>
      <c r="F718" s="32" t="n">
        <v>1</v>
      </c>
      <c r="G718" s="3" t="s">
        <v>193</v>
      </c>
      <c r="H718" s="3" t="s">
        <v>194</v>
      </c>
      <c r="I718" s="3" t="s">
        <v>201</v>
      </c>
      <c r="J718" s="47" t="s">
        <v>562</v>
      </c>
    </row>
    <row r="719" customFormat="false" ht="13.5" hidden="false" customHeight="false" outlineLevel="0" collapsed="false">
      <c r="A719" s="3" t="n">
        <v>192</v>
      </c>
      <c r="C719" s="3" t="s">
        <v>563</v>
      </c>
      <c r="D719" s="49" t="n">
        <v>33738</v>
      </c>
      <c r="E719" s="49" t="n">
        <v>43507</v>
      </c>
      <c r="F719" s="32" t="n">
        <v>1</v>
      </c>
      <c r="G719" s="3" t="s">
        <v>193</v>
      </c>
      <c r="H719" s="3" t="s">
        <v>194</v>
      </c>
      <c r="I719" s="3" t="s">
        <v>194</v>
      </c>
      <c r="J719" s="47" t="s">
        <v>564</v>
      </c>
    </row>
    <row r="720" customFormat="false" ht="13.5" hidden="false" customHeight="false" outlineLevel="0" collapsed="false">
      <c r="A720" s="3" t="n">
        <v>193</v>
      </c>
      <c r="C720" s="3" t="s">
        <v>565</v>
      </c>
      <c r="D720" s="49" t="n">
        <v>30354</v>
      </c>
      <c r="E720" s="49" t="n">
        <v>41421</v>
      </c>
      <c r="F720" s="32" t="n">
        <v>1</v>
      </c>
      <c r="G720" s="3" t="s">
        <v>193</v>
      </c>
      <c r="H720" s="3" t="s">
        <v>194</v>
      </c>
      <c r="I720" s="3" t="s">
        <v>194</v>
      </c>
      <c r="J720" s="47" t="s">
        <v>566</v>
      </c>
    </row>
    <row r="721" customFormat="false" ht="13.5" hidden="false" customHeight="false" outlineLevel="0" collapsed="false">
      <c r="A721" s="3" t="n">
        <v>194</v>
      </c>
      <c r="C721" s="3" t="s">
        <v>567</v>
      </c>
      <c r="D721" s="49" t="n">
        <v>34757</v>
      </c>
      <c r="E721" s="49" t="n">
        <v>7301</v>
      </c>
      <c r="F721" s="32" t="n">
        <v>1</v>
      </c>
      <c r="G721" s="3" t="s">
        <v>198</v>
      </c>
      <c r="H721" s="3" t="s">
        <v>194</v>
      </c>
      <c r="I721" s="3" t="s">
        <v>194</v>
      </c>
      <c r="J721" s="47" t="s">
        <v>568</v>
      </c>
    </row>
    <row r="722" customFormat="false" ht="13.5" hidden="false" customHeight="false" outlineLevel="0" collapsed="false">
      <c r="A722" s="3" t="n">
        <v>195</v>
      </c>
      <c r="C722" s="3" t="s">
        <v>569</v>
      </c>
      <c r="D722" s="49" t="n">
        <v>38753</v>
      </c>
      <c r="E722" s="49" t="n">
        <v>41401</v>
      </c>
      <c r="F722" s="32" t="n">
        <v>1</v>
      </c>
      <c r="G722" s="3" t="s">
        <v>193</v>
      </c>
      <c r="H722" s="3" t="s">
        <v>194</v>
      </c>
      <c r="I722" s="3" t="s">
        <v>194</v>
      </c>
      <c r="J722" s="47" t="s">
        <v>570</v>
      </c>
    </row>
    <row r="723" customFormat="false" ht="13.5" hidden="false" customHeight="false" outlineLevel="0" collapsed="false">
      <c r="A723" s="3" t="n">
        <v>196</v>
      </c>
      <c r="C723" s="3" t="s">
        <v>571</v>
      </c>
      <c r="D723" s="49" t="n">
        <v>24250</v>
      </c>
      <c r="E723" s="49" t="n">
        <v>43545</v>
      </c>
      <c r="F723" s="32" t="n">
        <v>1</v>
      </c>
      <c r="G723" s="3" t="s">
        <v>193</v>
      </c>
      <c r="H723" s="3" t="s">
        <v>201</v>
      </c>
      <c r="I723" s="3" t="s">
        <v>194</v>
      </c>
      <c r="J723" s="47" t="s">
        <v>572</v>
      </c>
    </row>
    <row r="724" customFormat="false" ht="13.5" hidden="false" customHeight="false" outlineLevel="0" collapsed="false">
      <c r="A724" s="3" t="n">
        <v>197</v>
      </c>
      <c r="C724" s="3" t="s">
        <v>573</v>
      </c>
      <c r="D724" s="49" t="n">
        <v>32287</v>
      </c>
      <c r="E724" s="49" t="n">
        <v>41964</v>
      </c>
      <c r="F724" s="32" t="n">
        <v>1</v>
      </c>
      <c r="G724" s="3" t="s">
        <v>198</v>
      </c>
      <c r="H724" s="3" t="s">
        <v>194</v>
      </c>
      <c r="I724" s="3" t="s">
        <v>194</v>
      </c>
      <c r="J724" s="47" t="s">
        <v>574</v>
      </c>
    </row>
    <row r="725" customFormat="false" ht="13.5" hidden="false" customHeight="false" outlineLevel="0" collapsed="false">
      <c r="A725" s="3" t="n">
        <v>198</v>
      </c>
      <c r="C725" s="3" t="s">
        <v>575</v>
      </c>
      <c r="D725" s="49" t="n">
        <v>27629</v>
      </c>
      <c r="E725" s="49" t="n">
        <v>42413</v>
      </c>
      <c r="F725" s="32" t="n">
        <v>1</v>
      </c>
      <c r="G725" s="3" t="s">
        <v>198</v>
      </c>
      <c r="H725" s="3" t="s">
        <v>194</v>
      </c>
      <c r="I725" s="3" t="s">
        <v>194</v>
      </c>
      <c r="J725" s="47" t="s">
        <v>576</v>
      </c>
    </row>
    <row r="726" customFormat="false" ht="13.5" hidden="false" customHeight="false" outlineLevel="0" collapsed="false">
      <c r="A726" s="3" t="n">
        <v>199</v>
      </c>
      <c r="C726" s="3" t="s">
        <v>577</v>
      </c>
      <c r="D726" s="49" t="n">
        <v>41438</v>
      </c>
      <c r="E726" s="49" t="n">
        <v>44559</v>
      </c>
      <c r="F726" s="32" t="n">
        <v>1</v>
      </c>
      <c r="G726" s="3" t="s">
        <v>193</v>
      </c>
      <c r="H726" s="3" t="s">
        <v>201</v>
      </c>
      <c r="I726" s="3" t="s">
        <v>201</v>
      </c>
      <c r="J726" s="47" t="s">
        <v>578</v>
      </c>
    </row>
    <row r="727" customFormat="false" ht="13.5" hidden="false" customHeight="false" outlineLevel="0" collapsed="false">
      <c r="A727" s="3" t="n">
        <v>200</v>
      </c>
      <c r="C727" s="3" t="s">
        <v>579</v>
      </c>
      <c r="D727" s="49" t="n">
        <v>29264</v>
      </c>
      <c r="E727" s="49" t="n">
        <v>43483</v>
      </c>
      <c r="F727" s="32" t="n">
        <v>1</v>
      </c>
      <c r="G727" s="3" t="s">
        <v>198</v>
      </c>
      <c r="H727" s="3" t="s">
        <v>194</v>
      </c>
      <c r="I727" s="3" t="s">
        <v>194</v>
      </c>
      <c r="J727" s="47" t="s">
        <v>580</v>
      </c>
    </row>
    <row r="728" customFormat="false" ht="13.5" hidden="false" customHeight="false" outlineLevel="0" collapsed="false">
      <c r="A728" s="3" t="n">
        <v>201</v>
      </c>
      <c r="C728" s="3" t="s">
        <v>581</v>
      </c>
      <c r="D728" s="49" t="n">
        <v>39448</v>
      </c>
      <c r="E728" s="49" t="n">
        <v>42207</v>
      </c>
      <c r="F728" s="32" t="n">
        <v>1</v>
      </c>
      <c r="G728" s="3" t="s">
        <v>193</v>
      </c>
      <c r="H728" s="3" t="s">
        <v>194</v>
      </c>
      <c r="I728" s="3" t="s">
        <v>201</v>
      </c>
      <c r="J728" s="47" t="s">
        <v>582</v>
      </c>
    </row>
    <row r="729" customFormat="false" ht="13.5" hidden="false" customHeight="false" outlineLevel="0" collapsed="false">
      <c r="A729" s="3" t="n">
        <v>202</v>
      </c>
      <c r="C729" s="3" t="s">
        <v>583</v>
      </c>
      <c r="D729" s="49" t="n">
        <v>37833</v>
      </c>
      <c r="E729" s="49" t="n">
        <v>42207</v>
      </c>
      <c r="F729" s="32" t="n">
        <v>1</v>
      </c>
      <c r="G729" s="3" t="s">
        <v>193</v>
      </c>
      <c r="H729" s="3" t="s">
        <v>194</v>
      </c>
      <c r="I729" s="3" t="s">
        <v>194</v>
      </c>
      <c r="J729" s="47" t="s">
        <v>584</v>
      </c>
    </row>
    <row r="730" customFormat="false" ht="13.5" hidden="false" customHeight="false" outlineLevel="0" collapsed="false">
      <c r="A730" s="3" t="n">
        <v>203</v>
      </c>
      <c r="C730" s="3" t="s">
        <v>585</v>
      </c>
      <c r="D730" s="49" t="n">
        <v>39907</v>
      </c>
      <c r="E730" s="49" t="n">
        <v>42921</v>
      </c>
      <c r="F730" s="32" t="n">
        <v>1</v>
      </c>
      <c r="G730" s="3" t="s">
        <v>198</v>
      </c>
      <c r="H730" s="3" t="s">
        <v>194</v>
      </c>
      <c r="I730" s="3" t="s">
        <v>201</v>
      </c>
      <c r="J730" s="47" t="s">
        <v>586</v>
      </c>
    </row>
    <row r="731" customFormat="false" ht="13.5" hidden="false" customHeight="false" outlineLevel="0" collapsed="false">
      <c r="A731" s="3" t="n">
        <v>204</v>
      </c>
      <c r="C731" s="3" t="s">
        <v>587</v>
      </c>
      <c r="D731" s="49" t="n">
        <v>24161</v>
      </c>
      <c r="E731" s="49" t="n">
        <v>46176</v>
      </c>
      <c r="F731" s="32" t="n">
        <v>1</v>
      </c>
      <c r="G731" s="3" t="s">
        <v>193</v>
      </c>
      <c r="H731" s="3" t="s">
        <v>194</v>
      </c>
      <c r="I731" s="3" t="s">
        <v>194</v>
      </c>
      <c r="J731" s="47" t="s">
        <v>588</v>
      </c>
    </row>
    <row r="732" customFormat="false" ht="13.5" hidden="false" customHeight="false" outlineLevel="0" collapsed="false">
      <c r="A732" s="3" t="n">
        <v>205</v>
      </c>
      <c r="C732" s="3" t="s">
        <v>589</v>
      </c>
      <c r="D732" s="49" t="n">
        <v>26979</v>
      </c>
      <c r="E732" s="49" t="n">
        <v>39286</v>
      </c>
      <c r="F732" s="32" t="n">
        <v>1</v>
      </c>
      <c r="G732" s="3" t="s">
        <v>198</v>
      </c>
      <c r="H732" s="3" t="s">
        <v>194</v>
      </c>
      <c r="I732" s="3" t="s">
        <v>194</v>
      </c>
      <c r="J732" s="47" t="s">
        <v>590</v>
      </c>
    </row>
    <row r="733" customFormat="false" ht="13.5" hidden="false" customHeight="false" outlineLevel="0" collapsed="false">
      <c r="A733" s="3" t="n">
        <v>206</v>
      </c>
      <c r="C733" s="3" t="s">
        <v>591</v>
      </c>
      <c r="D733" s="49" t="n">
        <v>38593</v>
      </c>
      <c r="E733" s="49" t="n">
        <v>42027</v>
      </c>
      <c r="F733" s="32" t="n">
        <v>1</v>
      </c>
      <c r="G733" s="3" t="s">
        <v>193</v>
      </c>
      <c r="H733" s="3" t="s">
        <v>194</v>
      </c>
      <c r="I733" s="3" t="s">
        <v>201</v>
      </c>
      <c r="J733" s="47" t="s">
        <v>592</v>
      </c>
    </row>
    <row r="734" customFormat="false" ht="13.5" hidden="false" customHeight="false" outlineLevel="0" collapsed="false">
      <c r="A734" s="3" t="n">
        <v>207</v>
      </c>
      <c r="C734" s="3" t="s">
        <v>593</v>
      </c>
      <c r="D734" s="49" t="n">
        <v>24809</v>
      </c>
      <c r="E734" s="49" t="n">
        <v>42241</v>
      </c>
      <c r="F734" s="32" t="n">
        <v>1</v>
      </c>
      <c r="G734" s="3" t="s">
        <v>198</v>
      </c>
      <c r="H734" s="3" t="s">
        <v>194</v>
      </c>
      <c r="I734" s="3" t="s">
        <v>194</v>
      </c>
      <c r="J734" s="47" t="s">
        <v>594</v>
      </c>
    </row>
    <row r="735" customFormat="false" ht="13.5" hidden="false" customHeight="false" outlineLevel="0" collapsed="false">
      <c r="A735" s="3" t="n">
        <v>208</v>
      </c>
      <c r="C735" s="3" t="s">
        <v>595</v>
      </c>
      <c r="D735" s="49" t="n">
        <v>14367</v>
      </c>
      <c r="E735" s="49" t="n">
        <v>42734</v>
      </c>
      <c r="F735" s="32" t="n">
        <v>1</v>
      </c>
      <c r="G735" s="3" t="s">
        <v>198</v>
      </c>
      <c r="H735" s="3" t="s">
        <v>194</v>
      </c>
      <c r="I735" s="3" t="s">
        <v>194</v>
      </c>
      <c r="J735" s="47" t="s">
        <v>596</v>
      </c>
    </row>
    <row r="736" customFormat="false" ht="13.5" hidden="false" customHeight="false" outlineLevel="0" collapsed="false">
      <c r="A736" s="3" t="n">
        <v>209</v>
      </c>
      <c r="C736" s="3" t="s">
        <v>597</v>
      </c>
      <c r="D736" s="49" t="n">
        <v>20215</v>
      </c>
      <c r="E736" s="49" t="n">
        <v>42269</v>
      </c>
      <c r="F736" s="32" t="n">
        <v>1</v>
      </c>
      <c r="G736" s="3" t="s">
        <v>193</v>
      </c>
      <c r="H736" s="3" t="s">
        <v>194</v>
      </c>
      <c r="I736" s="3" t="s">
        <v>194</v>
      </c>
      <c r="J736" s="47" t="s">
        <v>598</v>
      </c>
    </row>
    <row r="737" customFormat="false" ht="13.5" hidden="false" customHeight="false" outlineLevel="0" collapsed="false">
      <c r="A737" s="3" t="n">
        <v>210</v>
      </c>
      <c r="C737" s="3" t="s">
        <v>599</v>
      </c>
      <c r="D737" s="49" t="n">
        <v>22490</v>
      </c>
      <c r="E737" s="49" t="n">
        <v>38653</v>
      </c>
      <c r="F737" s="32" t="n">
        <v>1</v>
      </c>
      <c r="G737" s="3" t="s">
        <v>193</v>
      </c>
      <c r="H737" s="3" t="s">
        <v>194</v>
      </c>
      <c r="I737" s="3" t="s">
        <v>194</v>
      </c>
      <c r="J737" s="47" t="s">
        <v>600</v>
      </c>
      <c r="K737" s="3" t="s">
        <v>601</v>
      </c>
    </row>
    <row r="738" customFormat="false" ht="13.5" hidden="false" customHeight="false" outlineLevel="0" collapsed="false">
      <c r="A738" s="3" t="n">
        <v>211</v>
      </c>
      <c r="C738" s="3" t="s">
        <v>602</v>
      </c>
      <c r="D738" s="49" t="n">
        <v>37411</v>
      </c>
      <c r="E738" s="49" t="n">
        <v>42891</v>
      </c>
      <c r="F738" s="32" t="n">
        <v>1</v>
      </c>
      <c r="G738" s="3" t="s">
        <v>198</v>
      </c>
      <c r="H738" s="3" t="s">
        <v>194</v>
      </c>
      <c r="I738" s="3" t="s">
        <v>201</v>
      </c>
      <c r="J738" s="47" t="s">
        <v>603</v>
      </c>
    </row>
    <row r="739" customFormat="false" ht="13.5" hidden="false" customHeight="false" outlineLevel="0" collapsed="false">
      <c r="A739" s="3" t="n">
        <v>212</v>
      </c>
      <c r="C739" s="3" t="s">
        <v>604</v>
      </c>
      <c r="D739" s="49" t="n">
        <v>38670</v>
      </c>
      <c r="E739" s="49" t="n">
        <v>42891</v>
      </c>
      <c r="F739" s="32" t="n">
        <v>1</v>
      </c>
      <c r="G739" s="3" t="s">
        <v>193</v>
      </c>
      <c r="H739" s="3" t="s">
        <v>194</v>
      </c>
      <c r="I739" s="3" t="s">
        <v>201</v>
      </c>
      <c r="J739" s="47" t="s">
        <v>605</v>
      </c>
    </row>
    <row r="740" customFormat="false" ht="13.5" hidden="false" customHeight="false" outlineLevel="0" collapsed="false">
      <c r="A740" s="3" t="n">
        <v>213</v>
      </c>
      <c r="C740" s="3" t="s">
        <v>606</v>
      </c>
      <c r="D740" s="49" t="n">
        <v>39104</v>
      </c>
      <c r="E740" s="49" t="n">
        <v>42891</v>
      </c>
      <c r="F740" s="32" t="n">
        <v>1</v>
      </c>
      <c r="G740" s="3" t="s">
        <v>193</v>
      </c>
      <c r="H740" s="3" t="s">
        <v>194</v>
      </c>
      <c r="I740" s="3" t="s">
        <v>201</v>
      </c>
      <c r="J740" s="47" t="s">
        <v>607</v>
      </c>
    </row>
    <row r="741" customFormat="false" ht="13.5" hidden="false" customHeight="false" outlineLevel="0" collapsed="false">
      <c r="A741" s="3" t="n">
        <v>214</v>
      </c>
      <c r="C741" s="3" t="s">
        <v>207</v>
      </c>
      <c r="D741" s="49" t="n">
        <v>28977</v>
      </c>
      <c r="E741" s="49" t="n">
        <v>42167</v>
      </c>
      <c r="F741" s="32" t="n">
        <v>1</v>
      </c>
      <c r="G741" s="3" t="s">
        <v>193</v>
      </c>
      <c r="H741" s="3" t="s">
        <v>194</v>
      </c>
      <c r="I741" s="3" t="s">
        <v>201</v>
      </c>
      <c r="J741" s="47" t="s">
        <v>208</v>
      </c>
    </row>
    <row r="742" customFormat="false" ht="13.5" hidden="false" customHeight="false" outlineLevel="0" collapsed="false">
      <c r="A742" s="3" t="n">
        <v>215</v>
      </c>
      <c r="C742" s="3" t="s">
        <v>608</v>
      </c>
      <c r="D742" s="49" t="n">
        <v>26495</v>
      </c>
      <c r="E742" s="49" t="n">
        <v>26495</v>
      </c>
      <c r="F742" s="32" t="n">
        <v>1</v>
      </c>
      <c r="G742" s="3" t="s">
        <v>193</v>
      </c>
      <c r="H742" s="3" t="s">
        <v>194</v>
      </c>
      <c r="I742" s="3" t="s">
        <v>194</v>
      </c>
      <c r="J742" s="47" t="s">
        <v>609</v>
      </c>
    </row>
    <row r="743" customFormat="false" ht="13.5" hidden="false" customHeight="false" outlineLevel="0" collapsed="false">
      <c r="A743" s="3" t="n">
        <v>216</v>
      </c>
      <c r="C743" s="3" t="s">
        <v>610</v>
      </c>
      <c r="D743" s="49" t="n">
        <v>26511</v>
      </c>
      <c r="E743" s="49" t="n">
        <v>43183</v>
      </c>
      <c r="F743" s="32" t="n">
        <v>1</v>
      </c>
      <c r="G743" s="3" t="s">
        <v>193</v>
      </c>
      <c r="H743" s="3" t="s">
        <v>194</v>
      </c>
      <c r="I743" s="3" t="s">
        <v>201</v>
      </c>
      <c r="J743" s="47" t="s">
        <v>611</v>
      </c>
    </row>
    <row r="744" customFormat="false" ht="13.5" hidden="false" customHeight="false" outlineLevel="0" collapsed="false">
      <c r="A744" s="3" t="n">
        <v>217</v>
      </c>
      <c r="C744" s="3" t="s">
        <v>612</v>
      </c>
      <c r="D744" s="49" t="n">
        <v>25142</v>
      </c>
      <c r="E744" s="49" t="n">
        <v>42094</v>
      </c>
      <c r="F744" s="32" t="n">
        <v>1</v>
      </c>
      <c r="G744" s="3" t="s">
        <v>198</v>
      </c>
      <c r="H744" s="3" t="s">
        <v>201</v>
      </c>
      <c r="I744" s="3" t="s">
        <v>201</v>
      </c>
      <c r="J744" s="47" t="s">
        <v>613</v>
      </c>
    </row>
    <row r="745" customFormat="false" ht="13.5" hidden="false" customHeight="false" outlineLevel="0" collapsed="false">
      <c r="A745" s="3" t="n">
        <v>218</v>
      </c>
      <c r="C745" s="3" t="s">
        <v>614</v>
      </c>
      <c r="D745" s="49" t="n">
        <v>28555</v>
      </c>
      <c r="E745" s="49" t="n">
        <v>44337</v>
      </c>
      <c r="F745" s="32" t="n">
        <v>1</v>
      </c>
      <c r="G745" s="3" t="s">
        <v>198</v>
      </c>
      <c r="H745" s="3" t="s">
        <v>194</v>
      </c>
      <c r="I745" s="3" t="s">
        <v>194</v>
      </c>
      <c r="J745" s="47" t="s">
        <v>615</v>
      </c>
    </row>
    <row r="746" customFormat="false" ht="13.5" hidden="false" customHeight="false" outlineLevel="0" collapsed="false">
      <c r="A746" s="3" t="n">
        <v>219</v>
      </c>
      <c r="C746" s="3" t="s">
        <v>616</v>
      </c>
      <c r="D746" s="49" t="n">
        <v>28034</v>
      </c>
      <c r="E746" s="49" t="n">
        <v>44309</v>
      </c>
      <c r="F746" s="32" t="n">
        <v>1</v>
      </c>
      <c r="G746" s="3" t="s">
        <v>198</v>
      </c>
      <c r="H746" s="3" t="s">
        <v>194</v>
      </c>
      <c r="I746" s="3" t="s">
        <v>194</v>
      </c>
      <c r="J746" s="47" t="s">
        <v>617</v>
      </c>
    </row>
    <row r="747" customFormat="false" ht="13.5" hidden="false" customHeight="false" outlineLevel="0" collapsed="false">
      <c r="A747" s="3" t="n">
        <v>220</v>
      </c>
      <c r="C747" s="3" t="s">
        <v>618</v>
      </c>
      <c r="D747" s="49" t="n">
        <v>32088</v>
      </c>
      <c r="E747" s="49" t="n">
        <v>41388</v>
      </c>
      <c r="F747" s="32" t="n">
        <v>1</v>
      </c>
      <c r="G747" s="3" t="s">
        <v>193</v>
      </c>
      <c r="H747" s="3" t="s">
        <v>194</v>
      </c>
      <c r="I747" s="3" t="s">
        <v>194</v>
      </c>
      <c r="J747" s="47" t="s">
        <v>619</v>
      </c>
    </row>
    <row r="748" customFormat="false" ht="13.5" hidden="false" customHeight="false" outlineLevel="0" collapsed="false">
      <c r="A748" s="3" t="n">
        <v>221</v>
      </c>
      <c r="C748" s="3" t="s">
        <v>620</v>
      </c>
      <c r="D748" s="49" t="n">
        <v>39767</v>
      </c>
      <c r="E748" s="49" t="n">
        <v>44399</v>
      </c>
      <c r="F748" s="32" t="n">
        <v>1</v>
      </c>
      <c r="G748" s="3" t="s">
        <v>193</v>
      </c>
      <c r="H748" s="3" t="s">
        <v>194</v>
      </c>
      <c r="I748" s="3" t="s">
        <v>194</v>
      </c>
      <c r="J748" s="47" t="s">
        <v>621</v>
      </c>
    </row>
    <row r="749" customFormat="false" ht="13.5" hidden="false" customHeight="false" outlineLevel="0" collapsed="false">
      <c r="A749" s="3" t="n">
        <v>222</v>
      </c>
      <c r="C749" s="3" t="s">
        <v>622</v>
      </c>
      <c r="D749" s="49" t="n">
        <v>25104</v>
      </c>
      <c r="E749" s="49" t="n">
        <v>45203</v>
      </c>
      <c r="F749" s="32" t="n">
        <v>1</v>
      </c>
      <c r="G749" s="3" t="s">
        <v>198</v>
      </c>
      <c r="H749" s="3" t="s">
        <v>194</v>
      </c>
      <c r="I749" s="3" t="s">
        <v>194</v>
      </c>
      <c r="J749" s="47" t="s">
        <v>623</v>
      </c>
    </row>
    <row r="750" customFormat="false" ht="13.5" hidden="false" customHeight="false" outlineLevel="0" collapsed="false">
      <c r="A750" s="3" t="n">
        <v>223</v>
      </c>
      <c r="C750" s="3" t="s">
        <v>624</v>
      </c>
      <c r="D750" s="49" t="n">
        <v>27117</v>
      </c>
      <c r="E750" s="49" t="n">
        <v>42240</v>
      </c>
      <c r="F750" s="32" t="n">
        <v>1</v>
      </c>
      <c r="G750" s="3" t="s">
        <v>198</v>
      </c>
      <c r="H750" s="3" t="s">
        <v>194</v>
      </c>
      <c r="I750" s="3" t="s">
        <v>201</v>
      </c>
      <c r="J750" s="47" t="s">
        <v>625</v>
      </c>
    </row>
    <row r="751" customFormat="false" ht="13.5" hidden="false" customHeight="false" outlineLevel="0" collapsed="false">
      <c r="A751" s="3" t="n">
        <v>224</v>
      </c>
      <c r="C751" s="3" t="s">
        <v>626</v>
      </c>
      <c r="D751" s="49" t="n">
        <v>30734</v>
      </c>
      <c r="E751" s="49" t="n">
        <v>42392</v>
      </c>
      <c r="F751" s="32" t="n">
        <v>1</v>
      </c>
      <c r="G751" s="3" t="s">
        <v>193</v>
      </c>
      <c r="H751" s="3" t="s">
        <v>194</v>
      </c>
      <c r="I751" s="3" t="s">
        <v>194</v>
      </c>
      <c r="J751" s="47" t="s">
        <v>627</v>
      </c>
    </row>
    <row r="752" customFormat="false" ht="13.5" hidden="false" customHeight="false" outlineLevel="0" collapsed="false">
      <c r="A752" s="3" t="n">
        <v>225</v>
      </c>
      <c r="C752" s="3" t="s">
        <v>628</v>
      </c>
      <c r="D752" s="49" t="n">
        <v>31538</v>
      </c>
      <c r="E752" s="49" t="n">
        <v>44292</v>
      </c>
      <c r="F752" s="32" t="n">
        <v>1</v>
      </c>
      <c r="G752" s="3" t="s">
        <v>193</v>
      </c>
      <c r="H752" s="3" t="s">
        <v>194</v>
      </c>
      <c r="I752" s="3" t="s">
        <v>194</v>
      </c>
      <c r="J752" s="47" t="s">
        <v>629</v>
      </c>
    </row>
    <row r="753" customFormat="false" ht="13.5" hidden="false" customHeight="false" outlineLevel="0" collapsed="false">
      <c r="A753" s="3" t="n">
        <v>226</v>
      </c>
      <c r="C753" s="3" t="s">
        <v>268</v>
      </c>
      <c r="D753" s="49" t="n">
        <v>31817</v>
      </c>
      <c r="E753" s="49" t="n">
        <v>43286</v>
      </c>
      <c r="F753" s="32" t="n">
        <v>1</v>
      </c>
      <c r="G753" s="3" t="s">
        <v>193</v>
      </c>
      <c r="H753" s="3" t="s">
        <v>194</v>
      </c>
      <c r="I753" s="3" t="s">
        <v>194</v>
      </c>
      <c r="J753" s="47" t="s">
        <v>269</v>
      </c>
    </row>
    <row r="754" customFormat="false" ht="13.5" hidden="false" customHeight="false" outlineLevel="0" collapsed="false">
      <c r="A754" s="3" t="n">
        <v>227</v>
      </c>
      <c r="C754" s="3" t="s">
        <v>630</v>
      </c>
      <c r="D754" s="49" t="n">
        <v>27441</v>
      </c>
      <c r="E754" s="49" t="n">
        <v>42020</v>
      </c>
      <c r="F754" s="32" t="n">
        <v>1</v>
      </c>
      <c r="G754" s="3" t="s">
        <v>193</v>
      </c>
      <c r="H754" s="3" t="s">
        <v>194</v>
      </c>
      <c r="I754" s="3" t="s">
        <v>194</v>
      </c>
      <c r="J754" s="47" t="s">
        <v>631</v>
      </c>
    </row>
    <row r="755" customFormat="false" ht="13.5" hidden="false" customHeight="false" outlineLevel="0" collapsed="false">
      <c r="A755" s="3" t="n">
        <v>228</v>
      </c>
      <c r="C755" s="3" t="s">
        <v>632</v>
      </c>
      <c r="D755" s="49" t="n">
        <v>30266</v>
      </c>
      <c r="E755" s="49" t="n">
        <v>45727</v>
      </c>
      <c r="F755" s="32" t="n">
        <v>1</v>
      </c>
      <c r="G755" s="3" t="s">
        <v>198</v>
      </c>
      <c r="H755" s="3" t="s">
        <v>194</v>
      </c>
      <c r="I755" s="3" t="s">
        <v>201</v>
      </c>
      <c r="J755" s="47" t="s">
        <v>633</v>
      </c>
    </row>
    <row r="756" customFormat="false" ht="13.5" hidden="false" customHeight="false" outlineLevel="0" collapsed="false">
      <c r="A756" s="3" t="n">
        <v>229</v>
      </c>
      <c r="C756" s="3" t="s">
        <v>634</v>
      </c>
      <c r="D756" s="49" t="n">
        <v>40026</v>
      </c>
      <c r="E756" s="49" t="n">
        <v>42752</v>
      </c>
      <c r="F756" s="32" t="n">
        <v>1</v>
      </c>
      <c r="G756" s="3" t="s">
        <v>198</v>
      </c>
      <c r="H756" s="3" t="s">
        <v>194</v>
      </c>
      <c r="I756" s="3" t="s">
        <v>194</v>
      </c>
      <c r="J756" s="47" t="s">
        <v>635</v>
      </c>
    </row>
    <row r="757" customFormat="false" ht="13.5" hidden="false" customHeight="false" outlineLevel="0" collapsed="false">
      <c r="A757" s="3" t="n">
        <v>230</v>
      </c>
      <c r="C757" s="3" t="s">
        <v>636</v>
      </c>
      <c r="D757" s="49" t="n">
        <v>30759</v>
      </c>
      <c r="E757" s="49" t="n">
        <v>43171</v>
      </c>
      <c r="F757" s="32" t="n">
        <v>1</v>
      </c>
      <c r="G757" s="3" t="s">
        <v>198</v>
      </c>
      <c r="H757" s="3" t="s">
        <v>194</v>
      </c>
      <c r="I757" s="3" t="s">
        <v>194</v>
      </c>
      <c r="J757" s="47" t="s">
        <v>637</v>
      </c>
    </row>
    <row r="758" customFormat="false" ht="13.5" hidden="false" customHeight="false" outlineLevel="0" collapsed="false">
      <c r="A758" s="3" t="n">
        <v>231</v>
      </c>
      <c r="C758" s="3" t="s">
        <v>638</v>
      </c>
      <c r="D758" s="49" t="n">
        <v>32747</v>
      </c>
      <c r="E758" s="49" t="n">
        <v>42949</v>
      </c>
      <c r="F758" s="32" t="n">
        <v>1</v>
      </c>
      <c r="G758" s="3" t="s">
        <v>198</v>
      </c>
      <c r="H758" s="3" t="s">
        <v>194</v>
      </c>
      <c r="I758" s="3" t="s">
        <v>194</v>
      </c>
      <c r="J758" s="47" t="s">
        <v>639</v>
      </c>
    </row>
    <row r="759" customFormat="false" ht="13.5" hidden="false" customHeight="false" outlineLevel="0" collapsed="false">
      <c r="A759" s="3" t="n">
        <v>232</v>
      </c>
      <c r="C759" s="3" t="s">
        <v>640</v>
      </c>
      <c r="D759" s="49" t="n">
        <v>32321</v>
      </c>
      <c r="E759" s="49" t="n">
        <v>44887</v>
      </c>
      <c r="F759" s="32" t="n">
        <v>1</v>
      </c>
      <c r="G759" s="3" t="s">
        <v>198</v>
      </c>
      <c r="H759" s="3" t="s">
        <v>194</v>
      </c>
      <c r="I759" s="3" t="s">
        <v>194</v>
      </c>
      <c r="J759" s="47" t="s">
        <v>641</v>
      </c>
    </row>
    <row r="760" customFormat="false" ht="13.5" hidden="false" customHeight="false" outlineLevel="0" collapsed="false">
      <c r="A760" s="3" t="n">
        <v>233</v>
      </c>
      <c r="C760" s="3" t="s">
        <v>642</v>
      </c>
      <c r="D760" s="49" t="n">
        <v>29176</v>
      </c>
      <c r="E760" s="49" t="n">
        <v>43475</v>
      </c>
      <c r="F760" s="32" t="n">
        <v>1</v>
      </c>
      <c r="G760" s="3" t="s">
        <v>193</v>
      </c>
      <c r="H760" s="3" t="s">
        <v>194</v>
      </c>
      <c r="I760" s="3" t="s">
        <v>194</v>
      </c>
      <c r="J760" s="47" t="s">
        <v>643</v>
      </c>
    </row>
    <row r="761" customFormat="false" ht="13.5" hidden="false" customHeight="false" outlineLevel="0" collapsed="false">
      <c r="A761" s="3" t="n">
        <v>234</v>
      </c>
      <c r="C761" s="3" t="s">
        <v>644</v>
      </c>
      <c r="D761" s="49" t="n">
        <v>34151</v>
      </c>
      <c r="E761" s="49" t="n">
        <v>44692</v>
      </c>
      <c r="F761" s="32" t="n">
        <v>1</v>
      </c>
      <c r="G761" s="3" t="s">
        <v>198</v>
      </c>
      <c r="H761" s="3" t="s">
        <v>194</v>
      </c>
      <c r="I761" s="3" t="s">
        <v>201</v>
      </c>
      <c r="J761" s="47" t="s">
        <v>645</v>
      </c>
    </row>
    <row r="762" customFormat="false" ht="13.5" hidden="false" customHeight="false" outlineLevel="0" collapsed="false">
      <c r="A762" s="3" t="n">
        <v>235</v>
      </c>
      <c r="C762" s="3" t="s">
        <v>646</v>
      </c>
      <c r="D762" s="49" t="n">
        <v>33072</v>
      </c>
      <c r="E762" s="49" t="n">
        <v>46056</v>
      </c>
      <c r="F762" s="32" t="n">
        <v>1</v>
      </c>
      <c r="G762" s="3" t="s">
        <v>198</v>
      </c>
      <c r="H762" s="3" t="s">
        <v>194</v>
      </c>
      <c r="I762" s="3" t="s">
        <v>194</v>
      </c>
      <c r="J762" s="47" t="s">
        <v>647</v>
      </c>
    </row>
    <row r="763" customFormat="false" ht="13.5" hidden="false" customHeight="false" outlineLevel="0" collapsed="false">
      <c r="A763" s="3" t="n">
        <v>236</v>
      </c>
      <c r="C763" s="3" t="s">
        <v>648</v>
      </c>
      <c r="D763" s="49" t="n">
        <v>22502</v>
      </c>
      <c r="E763" s="49" t="n">
        <v>41663</v>
      </c>
      <c r="F763" s="32" t="n">
        <v>1</v>
      </c>
      <c r="G763" s="3" t="s">
        <v>193</v>
      </c>
      <c r="H763" s="3" t="s">
        <v>194</v>
      </c>
      <c r="I763" s="3" t="s">
        <v>201</v>
      </c>
      <c r="J763" s="47" t="s">
        <v>649</v>
      </c>
    </row>
    <row r="764" customFormat="false" ht="13.5" hidden="false" customHeight="false" outlineLevel="0" collapsed="false">
      <c r="A764" s="3" t="n">
        <v>237</v>
      </c>
      <c r="C764" s="3" t="s">
        <v>650</v>
      </c>
      <c r="D764" s="49" t="n">
        <v>32030</v>
      </c>
      <c r="E764" s="49" t="n">
        <v>41411</v>
      </c>
      <c r="F764" s="32" t="n">
        <v>1</v>
      </c>
      <c r="G764" s="3" t="s">
        <v>193</v>
      </c>
      <c r="H764" s="3" t="s">
        <v>194</v>
      </c>
      <c r="I764" s="3" t="s">
        <v>194</v>
      </c>
      <c r="J764" s="47" t="s">
        <v>651</v>
      </c>
    </row>
    <row r="765" customFormat="false" ht="13.5" hidden="false" customHeight="false" outlineLevel="0" collapsed="false">
      <c r="A765" s="3" t="n">
        <v>238</v>
      </c>
      <c r="C765" s="3" t="s">
        <v>652</v>
      </c>
      <c r="D765" s="49" t="n">
        <v>37613</v>
      </c>
      <c r="E765" s="49" t="n">
        <v>42498</v>
      </c>
      <c r="F765" s="32" t="n">
        <v>1</v>
      </c>
      <c r="G765" s="3" t="s">
        <v>198</v>
      </c>
      <c r="H765" s="3" t="s">
        <v>194</v>
      </c>
      <c r="I765" s="3" t="s">
        <v>194</v>
      </c>
      <c r="J765" s="47" t="s">
        <v>653</v>
      </c>
    </row>
    <row r="766" customFormat="false" ht="13.5" hidden="false" customHeight="false" outlineLevel="0" collapsed="false">
      <c r="A766" s="3" t="n">
        <v>239</v>
      </c>
      <c r="C766" s="3" t="s">
        <v>654</v>
      </c>
      <c r="D766" s="49" t="n">
        <v>31166</v>
      </c>
      <c r="E766" s="49" t="n">
        <v>40485</v>
      </c>
      <c r="F766" s="32" t="n">
        <v>1</v>
      </c>
      <c r="G766" s="3" t="s">
        <v>193</v>
      </c>
      <c r="H766" s="3" t="s">
        <v>194</v>
      </c>
      <c r="I766" s="3" t="s">
        <v>201</v>
      </c>
      <c r="J766" s="47" t="s">
        <v>655</v>
      </c>
    </row>
    <row r="767" customFormat="false" ht="13.5" hidden="false" customHeight="false" outlineLevel="0" collapsed="false">
      <c r="A767" s="3" t="n">
        <v>240</v>
      </c>
      <c r="C767" s="3" t="s">
        <v>656</v>
      </c>
      <c r="D767" s="49" t="n">
        <v>31540</v>
      </c>
      <c r="E767" s="49" t="n">
        <v>42480</v>
      </c>
      <c r="F767" s="32" t="n">
        <v>1</v>
      </c>
      <c r="G767" s="3" t="s">
        <v>198</v>
      </c>
      <c r="H767" s="3" t="s">
        <v>194</v>
      </c>
      <c r="I767" s="3" t="s">
        <v>201</v>
      </c>
      <c r="J767" s="47" t="s">
        <v>657</v>
      </c>
    </row>
    <row r="768" customFormat="false" ht="13.5" hidden="false" customHeight="false" outlineLevel="0" collapsed="false">
      <c r="A768" s="3" t="n">
        <v>241</v>
      </c>
      <c r="C768" s="3" t="s">
        <v>658</v>
      </c>
      <c r="D768" s="49" t="n">
        <v>40708</v>
      </c>
      <c r="E768" s="49" t="n">
        <v>44942</v>
      </c>
      <c r="F768" s="32" t="n">
        <v>1</v>
      </c>
      <c r="G768" s="3" t="s">
        <v>198</v>
      </c>
      <c r="H768" s="3" t="s">
        <v>194</v>
      </c>
      <c r="I768" s="3" t="s">
        <v>194</v>
      </c>
      <c r="J768" s="47" t="s">
        <v>659</v>
      </c>
    </row>
    <row r="769" customFormat="false" ht="13.5" hidden="false" customHeight="false" outlineLevel="0" collapsed="false">
      <c r="A769" s="3" t="n">
        <v>242</v>
      </c>
      <c r="C769" s="3" t="s">
        <v>660</v>
      </c>
      <c r="D769" s="49" t="n">
        <v>36277</v>
      </c>
      <c r="E769" s="49" t="n">
        <v>43054</v>
      </c>
      <c r="F769" s="32" t="n">
        <v>1</v>
      </c>
      <c r="G769" s="3" t="s">
        <v>193</v>
      </c>
      <c r="H769" s="3" t="s">
        <v>194</v>
      </c>
      <c r="I769" s="3" t="s">
        <v>201</v>
      </c>
      <c r="J769" s="47" t="s">
        <v>661</v>
      </c>
    </row>
    <row r="770" customFormat="false" ht="13.5" hidden="false" customHeight="false" outlineLevel="0" collapsed="false">
      <c r="A770" s="3" t="n">
        <v>243</v>
      </c>
      <c r="C770" s="3" t="s">
        <v>662</v>
      </c>
      <c r="D770" s="49" t="n">
        <v>37392</v>
      </c>
      <c r="E770" s="49" t="n">
        <v>41993</v>
      </c>
      <c r="F770" s="32" t="n">
        <v>1</v>
      </c>
      <c r="G770" s="3" t="s">
        <v>193</v>
      </c>
      <c r="H770" s="3" t="s">
        <v>194</v>
      </c>
      <c r="I770" s="3" t="s">
        <v>201</v>
      </c>
      <c r="J770" s="47" t="s">
        <v>663</v>
      </c>
    </row>
    <row r="771" customFormat="false" ht="13.5" hidden="false" customHeight="false" outlineLevel="0" collapsed="false">
      <c r="A771" s="3" t="n">
        <v>244</v>
      </c>
      <c r="C771" s="3" t="s">
        <v>664</v>
      </c>
      <c r="D771" s="49" t="n">
        <v>38672</v>
      </c>
      <c r="E771" s="49" t="n">
        <v>41985</v>
      </c>
      <c r="F771" s="32" t="n">
        <v>1</v>
      </c>
      <c r="G771" s="3" t="s">
        <v>193</v>
      </c>
      <c r="H771" s="3" t="s">
        <v>194</v>
      </c>
      <c r="I771" s="3" t="s">
        <v>194</v>
      </c>
      <c r="J771" s="47" t="s">
        <v>665</v>
      </c>
    </row>
    <row r="772" customFormat="false" ht="13.5" hidden="false" customHeight="false" outlineLevel="0" collapsed="false">
      <c r="A772" s="3" t="n">
        <v>245</v>
      </c>
      <c r="C772" s="3" t="s">
        <v>666</v>
      </c>
      <c r="D772" s="49" t="n">
        <v>39905</v>
      </c>
      <c r="E772" s="49" t="n">
        <v>44631</v>
      </c>
      <c r="F772" s="32" t="n">
        <v>1</v>
      </c>
      <c r="G772" s="3" t="s">
        <v>198</v>
      </c>
      <c r="H772" s="3" t="s">
        <v>194</v>
      </c>
      <c r="I772" s="3" t="s">
        <v>201</v>
      </c>
      <c r="J772" s="47" t="s">
        <v>667</v>
      </c>
    </row>
    <row r="773" customFormat="false" ht="13.5" hidden="false" customHeight="false" outlineLevel="0" collapsed="false">
      <c r="A773" s="3" t="n">
        <v>246</v>
      </c>
      <c r="C773" s="3" t="s">
        <v>668</v>
      </c>
      <c r="D773" s="49" t="n">
        <v>41721</v>
      </c>
      <c r="E773" s="49" t="n">
        <v>44798</v>
      </c>
      <c r="F773" s="32" t="n">
        <v>1</v>
      </c>
      <c r="G773" s="3" t="s">
        <v>193</v>
      </c>
      <c r="H773" s="3" t="s">
        <v>194</v>
      </c>
      <c r="I773" s="3" t="s">
        <v>194</v>
      </c>
      <c r="J773" s="47" t="s">
        <v>669</v>
      </c>
    </row>
    <row r="774" customFormat="false" ht="13.5" hidden="false" customHeight="false" outlineLevel="0" collapsed="false">
      <c r="A774" s="3" t="n">
        <v>247</v>
      </c>
      <c r="C774" s="3" t="s">
        <v>670</v>
      </c>
      <c r="D774" s="49" t="n">
        <v>25336</v>
      </c>
      <c r="E774" s="49" t="n">
        <v>42740</v>
      </c>
      <c r="F774" s="32" t="n">
        <v>1</v>
      </c>
      <c r="G774" s="3" t="s">
        <v>193</v>
      </c>
      <c r="H774" s="3" t="s">
        <v>194</v>
      </c>
      <c r="I774" s="3" t="s">
        <v>194</v>
      </c>
      <c r="J774" s="47" t="s">
        <v>671</v>
      </c>
    </row>
    <row r="775" customFormat="false" ht="13.5" hidden="false" customHeight="false" outlineLevel="0" collapsed="false">
      <c r="A775" s="3" t="n">
        <v>248</v>
      </c>
      <c r="C775" s="3" t="s">
        <v>672</v>
      </c>
      <c r="D775" s="49" t="n">
        <v>26259</v>
      </c>
      <c r="E775" s="49" t="n">
        <v>42329</v>
      </c>
      <c r="F775" s="32" t="n">
        <v>1</v>
      </c>
      <c r="G775" s="3" t="s">
        <v>198</v>
      </c>
      <c r="H775" s="3" t="s">
        <v>194</v>
      </c>
      <c r="I775" s="3" t="s">
        <v>194</v>
      </c>
      <c r="J775" s="47" t="s">
        <v>673</v>
      </c>
    </row>
    <row r="776" customFormat="false" ht="13.5" hidden="false" customHeight="false" outlineLevel="0" collapsed="false">
      <c r="A776" s="3" t="n">
        <v>249</v>
      </c>
      <c r="C776" s="3" t="s">
        <v>674</v>
      </c>
      <c r="D776" s="49" t="n">
        <v>18096</v>
      </c>
      <c r="E776" s="49" t="n">
        <v>43341</v>
      </c>
      <c r="F776" s="32" t="n">
        <v>1</v>
      </c>
      <c r="G776" s="3" t="s">
        <v>193</v>
      </c>
      <c r="H776" s="3" t="s">
        <v>194</v>
      </c>
      <c r="I776" s="3" t="s">
        <v>201</v>
      </c>
      <c r="J776" s="47" t="s">
        <v>675</v>
      </c>
    </row>
    <row r="777" customFormat="false" ht="13.5" hidden="false" customHeight="false" outlineLevel="0" collapsed="false">
      <c r="A777" s="3" t="n">
        <v>250</v>
      </c>
      <c r="C777" s="3" t="s">
        <v>676</v>
      </c>
      <c r="D777" s="49" t="n">
        <v>23827</v>
      </c>
      <c r="E777" s="49" t="n">
        <v>44273</v>
      </c>
      <c r="F777" s="32" t="n">
        <v>1</v>
      </c>
      <c r="G777" s="3" t="s">
        <v>193</v>
      </c>
      <c r="H777" s="3" t="s">
        <v>194</v>
      </c>
      <c r="I777" s="3" t="s">
        <v>201</v>
      </c>
      <c r="J777" s="47" t="s">
        <v>677</v>
      </c>
    </row>
    <row r="778" customFormat="false" ht="13.5" hidden="false" customHeight="false" outlineLevel="0" collapsed="false">
      <c r="A778" s="3" t="n">
        <v>251</v>
      </c>
      <c r="C778" s="3" t="s">
        <v>678</v>
      </c>
      <c r="D778" s="49" t="n">
        <v>18897</v>
      </c>
      <c r="E778" s="49" t="n">
        <v>44335</v>
      </c>
      <c r="F778" s="32" t="n">
        <v>1</v>
      </c>
      <c r="G778" s="3" t="s">
        <v>193</v>
      </c>
      <c r="H778" s="3" t="s">
        <v>194</v>
      </c>
      <c r="I778" s="3" t="s">
        <v>201</v>
      </c>
      <c r="J778" s="47" t="s">
        <v>679</v>
      </c>
    </row>
    <row r="779" customFormat="false" ht="13.5" hidden="false" customHeight="false" outlineLevel="0" collapsed="false">
      <c r="A779" s="3" t="n">
        <v>252</v>
      </c>
      <c r="C779" s="3" t="s">
        <v>680</v>
      </c>
      <c r="D779" s="49" t="n">
        <v>21612</v>
      </c>
      <c r="E779" s="49" t="n">
        <v>44330</v>
      </c>
      <c r="F779" s="32" t="n">
        <v>1</v>
      </c>
      <c r="G779" s="3" t="s">
        <v>193</v>
      </c>
      <c r="H779" s="3" t="s">
        <v>194</v>
      </c>
      <c r="I779" s="3" t="s">
        <v>201</v>
      </c>
      <c r="J779" s="47" t="s">
        <v>681</v>
      </c>
    </row>
    <row r="780" customFormat="false" ht="13.5" hidden="false" customHeight="false" outlineLevel="0" collapsed="false">
      <c r="A780" s="3" t="n">
        <v>253</v>
      </c>
      <c r="C780" s="3" t="s">
        <v>682</v>
      </c>
      <c r="D780" s="49" t="n">
        <v>29176</v>
      </c>
      <c r="E780" s="49" t="n">
        <v>41803</v>
      </c>
      <c r="F780" s="32" t="n">
        <v>1</v>
      </c>
      <c r="G780" s="3" t="s">
        <v>193</v>
      </c>
      <c r="H780" s="3" t="s">
        <v>194</v>
      </c>
      <c r="I780" s="3" t="s">
        <v>194</v>
      </c>
      <c r="J780" s="47" t="s">
        <v>683</v>
      </c>
    </row>
    <row r="781" customFormat="false" ht="13.5" hidden="false" customHeight="false" outlineLevel="0" collapsed="false">
      <c r="A781" s="3" t="n">
        <v>254</v>
      </c>
      <c r="C781" s="3" t="s">
        <v>684</v>
      </c>
      <c r="D781" s="49" t="n">
        <v>30617</v>
      </c>
      <c r="E781" s="49" t="n">
        <v>42063</v>
      </c>
      <c r="F781" s="32" t="n">
        <v>1</v>
      </c>
      <c r="G781" s="3" t="s">
        <v>193</v>
      </c>
      <c r="H781" s="3" t="s">
        <v>194</v>
      </c>
      <c r="I781" s="3" t="s">
        <v>201</v>
      </c>
      <c r="J781" s="47" t="s">
        <v>685</v>
      </c>
    </row>
    <row r="782" customFormat="false" ht="13.5" hidden="false" customHeight="false" outlineLevel="0" collapsed="false">
      <c r="A782" s="3" t="n">
        <v>255</v>
      </c>
      <c r="C782" s="3" t="s">
        <v>686</v>
      </c>
      <c r="D782" s="49" t="n">
        <v>31333</v>
      </c>
      <c r="E782" s="49" t="n">
        <v>41771</v>
      </c>
      <c r="F782" s="32" t="n">
        <v>1</v>
      </c>
      <c r="G782" s="3" t="s">
        <v>198</v>
      </c>
      <c r="H782" s="3" t="s">
        <v>194</v>
      </c>
      <c r="I782" s="3" t="s">
        <v>201</v>
      </c>
      <c r="J782" s="47" t="s">
        <v>687</v>
      </c>
    </row>
    <row r="783" customFormat="false" ht="13.5" hidden="false" customHeight="false" outlineLevel="0" collapsed="false">
      <c r="A783" s="3" t="n">
        <v>256</v>
      </c>
      <c r="C783" s="3" t="s">
        <v>688</v>
      </c>
      <c r="D783" s="49" t="n">
        <v>33933</v>
      </c>
      <c r="E783" s="49" t="n">
        <v>42634</v>
      </c>
      <c r="F783" s="32" t="n">
        <v>1</v>
      </c>
      <c r="G783" s="3" t="s">
        <v>198</v>
      </c>
      <c r="H783" s="3" t="s">
        <v>194</v>
      </c>
      <c r="I783" s="3" t="s">
        <v>201</v>
      </c>
      <c r="J783" s="47" t="s">
        <v>689</v>
      </c>
    </row>
    <row r="784" customFormat="false" ht="13.5" hidden="false" customHeight="false" outlineLevel="0" collapsed="false">
      <c r="A784" s="3" t="n">
        <v>257</v>
      </c>
      <c r="C784" s="3" t="s">
        <v>690</v>
      </c>
      <c r="D784" s="49" t="n">
        <v>36102</v>
      </c>
      <c r="E784" s="49" t="n">
        <v>42626</v>
      </c>
      <c r="F784" s="32" t="n">
        <v>1</v>
      </c>
      <c r="G784" s="3" t="s">
        <v>198</v>
      </c>
      <c r="H784" s="3" t="s">
        <v>194</v>
      </c>
      <c r="I784" s="3" t="s">
        <v>194</v>
      </c>
      <c r="J784" s="47" t="s">
        <v>691</v>
      </c>
    </row>
    <row r="785" customFormat="false" ht="13.5" hidden="false" customHeight="false" outlineLevel="0" collapsed="false">
      <c r="A785" s="3" t="n">
        <v>258</v>
      </c>
      <c r="C785" s="3" t="s">
        <v>692</v>
      </c>
      <c r="D785" s="49" t="n">
        <v>34280</v>
      </c>
      <c r="E785" s="49" t="n">
        <v>44691</v>
      </c>
      <c r="F785" s="32" t="n">
        <v>1</v>
      </c>
      <c r="G785" s="3" t="s">
        <v>198</v>
      </c>
      <c r="H785" s="3" t="s">
        <v>194</v>
      </c>
      <c r="I785" s="3" t="s">
        <v>194</v>
      </c>
      <c r="J785" s="47" t="s">
        <v>693</v>
      </c>
    </row>
    <row r="786" customFormat="false" ht="13.5" hidden="false" customHeight="false" outlineLevel="0" collapsed="false">
      <c r="A786" s="3" t="n">
        <v>259</v>
      </c>
      <c r="C786" s="3" t="s">
        <v>694</v>
      </c>
      <c r="D786" s="49" t="n">
        <v>37891</v>
      </c>
      <c r="E786" s="49" t="n">
        <v>45937</v>
      </c>
      <c r="F786" s="32" t="n">
        <v>1</v>
      </c>
      <c r="G786" s="3" t="s">
        <v>193</v>
      </c>
      <c r="H786" s="3" t="s">
        <v>194</v>
      </c>
      <c r="I786" s="3" t="s">
        <v>201</v>
      </c>
      <c r="J786" s="47" t="s">
        <v>695</v>
      </c>
    </row>
    <row r="787" customFormat="false" ht="13.5" hidden="false" customHeight="false" outlineLevel="0" collapsed="false">
      <c r="A787" s="3" t="n">
        <v>260</v>
      </c>
      <c r="C787" s="3" t="s">
        <v>696</v>
      </c>
      <c r="D787" s="49" t="n">
        <v>32508</v>
      </c>
      <c r="E787" s="49" t="n">
        <v>42713</v>
      </c>
      <c r="F787" s="32" t="n">
        <v>1</v>
      </c>
      <c r="G787" s="3" t="s">
        <v>198</v>
      </c>
      <c r="H787" s="3" t="s">
        <v>194</v>
      </c>
      <c r="I787" s="3" t="s">
        <v>201</v>
      </c>
      <c r="J787" s="47" t="s">
        <v>697</v>
      </c>
    </row>
    <row r="788" customFormat="false" ht="13.5" hidden="false" customHeight="false" outlineLevel="0" collapsed="false">
      <c r="A788" s="3" t="n">
        <v>261</v>
      </c>
      <c r="C788" s="3" t="s">
        <v>698</v>
      </c>
      <c r="D788" s="49" t="n">
        <v>39358</v>
      </c>
      <c r="E788" s="49" t="n">
        <v>44091</v>
      </c>
      <c r="F788" s="32" t="n">
        <v>1</v>
      </c>
      <c r="G788" s="3" t="s">
        <v>198</v>
      </c>
      <c r="H788" s="3" t="s">
        <v>194</v>
      </c>
      <c r="I788" s="3" t="s">
        <v>194</v>
      </c>
      <c r="J788" s="47" t="s">
        <v>699</v>
      </c>
    </row>
    <row r="789" customFormat="false" ht="13.5" hidden="false" customHeight="false" outlineLevel="0" collapsed="false">
      <c r="A789" s="3" t="n">
        <v>262</v>
      </c>
      <c r="C789" s="3" t="s">
        <v>700</v>
      </c>
      <c r="D789" s="49" t="n">
        <v>41578</v>
      </c>
      <c r="E789" s="49" t="n">
        <v>45594</v>
      </c>
      <c r="F789" s="32" t="n">
        <v>1</v>
      </c>
      <c r="G789" s="3" t="s">
        <v>198</v>
      </c>
      <c r="H789" s="3" t="s">
        <v>194</v>
      </c>
      <c r="I789" s="3" t="s">
        <v>194</v>
      </c>
      <c r="J789" s="47" t="s">
        <v>701</v>
      </c>
    </row>
    <row r="790" customFormat="false" ht="13.5" hidden="false" customHeight="false" outlineLevel="0" collapsed="false">
      <c r="A790" s="3" t="n">
        <v>263</v>
      </c>
      <c r="C790" s="3" t="s">
        <v>702</v>
      </c>
      <c r="D790" s="49" t="n">
        <v>42935</v>
      </c>
      <c r="E790" s="49" t="n">
        <v>44736</v>
      </c>
      <c r="F790" s="32" t="n">
        <v>1</v>
      </c>
      <c r="G790" s="3" t="s">
        <v>193</v>
      </c>
      <c r="H790" s="3" t="s">
        <v>194</v>
      </c>
      <c r="I790" s="3" t="s">
        <v>194</v>
      </c>
      <c r="J790" s="47" t="s">
        <v>703</v>
      </c>
    </row>
    <row r="791" customFormat="false" ht="13.5" hidden="false" customHeight="false" outlineLevel="0" collapsed="false">
      <c r="A791" s="3" t="n">
        <v>264</v>
      </c>
      <c r="C791" s="3" t="s">
        <v>704</v>
      </c>
      <c r="D791" s="49" t="n">
        <v>40121</v>
      </c>
      <c r="E791" s="49" t="n">
        <v>42564</v>
      </c>
      <c r="F791" s="32" t="n">
        <v>1</v>
      </c>
      <c r="G791" s="3" t="s">
        <v>198</v>
      </c>
      <c r="H791" s="3" t="s">
        <v>194</v>
      </c>
      <c r="I791" s="3" t="s">
        <v>201</v>
      </c>
      <c r="J791" s="47" t="s">
        <v>705</v>
      </c>
    </row>
    <row r="792" customFormat="false" ht="13.5" hidden="false" customHeight="false" outlineLevel="0" collapsed="false">
      <c r="A792" s="3" t="n">
        <v>265</v>
      </c>
      <c r="C792" s="3" t="s">
        <v>706</v>
      </c>
      <c r="D792" s="49" t="n">
        <v>33042</v>
      </c>
      <c r="E792" s="49" t="n">
        <v>42762</v>
      </c>
      <c r="F792" s="32" t="n">
        <v>1</v>
      </c>
      <c r="G792" s="3" t="s">
        <v>193</v>
      </c>
      <c r="H792" s="3" t="s">
        <v>194</v>
      </c>
      <c r="I792" s="3" t="s">
        <v>194</v>
      </c>
      <c r="J792" s="47" t="s">
        <v>707</v>
      </c>
    </row>
    <row r="793" customFormat="false" ht="13.5" hidden="false" customHeight="false" outlineLevel="0" collapsed="false">
      <c r="A793" s="3" t="n">
        <v>266</v>
      </c>
      <c r="C793" s="3" t="s">
        <v>708</v>
      </c>
      <c r="D793" s="49" t="n">
        <v>34544</v>
      </c>
      <c r="E793" s="49" t="n">
        <v>45728</v>
      </c>
      <c r="F793" s="32" t="n">
        <v>1</v>
      </c>
      <c r="G793" s="3" t="s">
        <v>193</v>
      </c>
      <c r="H793" s="3" t="s">
        <v>194</v>
      </c>
      <c r="I793" s="3" t="s">
        <v>194</v>
      </c>
      <c r="J793" s="47" t="s">
        <v>709</v>
      </c>
    </row>
    <row r="794" customFormat="false" ht="13.5" hidden="false" customHeight="false" outlineLevel="0" collapsed="false">
      <c r="A794" s="3" t="n">
        <v>267</v>
      </c>
      <c r="C794" s="3" t="s">
        <v>710</v>
      </c>
      <c r="D794" s="49" t="n">
        <v>37729</v>
      </c>
      <c r="E794" s="49" t="n">
        <v>41354</v>
      </c>
      <c r="F794" s="32" t="n">
        <v>1</v>
      </c>
      <c r="G794" s="3" t="s">
        <v>198</v>
      </c>
      <c r="H794" s="3" t="s">
        <v>194</v>
      </c>
      <c r="I794" s="3" t="s">
        <v>201</v>
      </c>
      <c r="J794" s="47" t="s">
        <v>711</v>
      </c>
    </row>
    <row r="795" customFormat="false" ht="13.5" hidden="false" customHeight="false" outlineLevel="0" collapsed="false">
      <c r="A795" s="3" t="n">
        <v>268</v>
      </c>
      <c r="C795" s="3" t="s">
        <v>712</v>
      </c>
      <c r="D795" s="49" t="n">
        <v>33064</v>
      </c>
      <c r="E795" s="49" t="n">
        <v>43004</v>
      </c>
      <c r="F795" s="32" t="n">
        <v>1</v>
      </c>
      <c r="G795" s="3" t="s">
        <v>198</v>
      </c>
      <c r="H795" s="3" t="s">
        <v>194</v>
      </c>
      <c r="I795" s="3" t="s">
        <v>194</v>
      </c>
      <c r="J795" s="47" t="s">
        <v>713</v>
      </c>
    </row>
    <row r="796" customFormat="false" ht="13.5" hidden="false" customHeight="false" outlineLevel="0" collapsed="false">
      <c r="A796" s="3" t="n">
        <v>269</v>
      </c>
      <c r="C796" s="3" t="s">
        <v>714</v>
      </c>
      <c r="D796" s="49" t="n">
        <v>41435</v>
      </c>
      <c r="E796" s="49" t="n">
        <v>44799</v>
      </c>
      <c r="F796" s="32" t="n">
        <v>1</v>
      </c>
      <c r="G796" s="3" t="s">
        <v>198</v>
      </c>
      <c r="H796" s="3" t="s">
        <v>194</v>
      </c>
      <c r="I796" s="3" t="s">
        <v>194</v>
      </c>
      <c r="J796" s="47" t="s">
        <v>715</v>
      </c>
    </row>
    <row r="797" customFormat="false" ht="13.5" hidden="false" customHeight="false" outlineLevel="0" collapsed="false">
      <c r="A797" s="3" t="n">
        <v>270</v>
      </c>
      <c r="C797" s="3" t="s">
        <v>716</v>
      </c>
      <c r="D797" s="49" t="n">
        <v>26100</v>
      </c>
      <c r="E797" s="49" t="n">
        <v>45987</v>
      </c>
      <c r="F797" s="32" t="n">
        <v>1</v>
      </c>
      <c r="G797" s="3" t="s">
        <v>193</v>
      </c>
      <c r="H797" s="3" t="s">
        <v>194</v>
      </c>
      <c r="I797" s="3" t="s">
        <v>201</v>
      </c>
      <c r="J797" s="47" t="s">
        <v>717</v>
      </c>
    </row>
    <row r="798" customFormat="false" ht="12" hidden="false" customHeight="true" outlineLevel="0" collapsed="false">
      <c r="A798" s="3" t="n">
        <v>271</v>
      </c>
      <c r="C798" s="3" t="s">
        <v>718</v>
      </c>
      <c r="D798" s="49" t="n">
        <v>35376</v>
      </c>
      <c r="E798" s="49" t="n">
        <v>43748</v>
      </c>
      <c r="F798" s="32" t="n">
        <v>1</v>
      </c>
      <c r="G798" s="3" t="s">
        <v>193</v>
      </c>
      <c r="H798" s="3" t="s">
        <v>194</v>
      </c>
      <c r="I798" s="3" t="s">
        <v>201</v>
      </c>
      <c r="J798" s="47" t="s">
        <v>719</v>
      </c>
    </row>
    <row r="799" customFormat="false" ht="13.5" hidden="false" customHeight="false" outlineLevel="0" collapsed="false">
      <c r="A799" s="3" t="n">
        <v>272</v>
      </c>
      <c r="C799" s="3" t="s">
        <v>720</v>
      </c>
      <c r="D799" s="49" t="n">
        <v>31336</v>
      </c>
      <c r="E799" s="49" t="n">
        <v>41717</v>
      </c>
      <c r="F799" s="32" t="n">
        <v>1</v>
      </c>
      <c r="G799" s="3" t="s">
        <v>198</v>
      </c>
      <c r="H799" s="3" t="s">
        <v>194</v>
      </c>
      <c r="I799" s="3" t="s">
        <v>201</v>
      </c>
      <c r="J799" s="47" t="s">
        <v>721</v>
      </c>
    </row>
    <row r="800" customFormat="false" ht="13.5" hidden="false" customHeight="false" outlineLevel="0" collapsed="false">
      <c r="A800" s="3" t="n">
        <v>273</v>
      </c>
      <c r="C800" s="3" t="s">
        <v>722</v>
      </c>
      <c r="D800" s="49" t="n">
        <v>28836</v>
      </c>
      <c r="E800" s="49" t="n">
        <v>44855</v>
      </c>
      <c r="F800" s="32" t="n">
        <v>1</v>
      </c>
      <c r="G800" s="3" t="s">
        <v>193</v>
      </c>
      <c r="H800" s="3" t="s">
        <v>194</v>
      </c>
      <c r="I800" s="3" t="s">
        <v>194</v>
      </c>
      <c r="J800" s="47" t="s">
        <v>723</v>
      </c>
    </row>
    <row r="801" customFormat="false" ht="13.5" hidden="false" customHeight="false" outlineLevel="0" collapsed="false">
      <c r="A801" s="3" t="n">
        <v>274</v>
      </c>
      <c r="C801" s="3" t="s">
        <v>724</v>
      </c>
      <c r="D801" s="49" t="n">
        <v>24063</v>
      </c>
      <c r="E801" s="49" t="n">
        <v>42625</v>
      </c>
      <c r="F801" s="32" t="n">
        <v>1</v>
      </c>
      <c r="G801" s="3" t="s">
        <v>198</v>
      </c>
      <c r="H801" s="3" t="s">
        <v>194</v>
      </c>
      <c r="I801" s="3" t="s">
        <v>194</v>
      </c>
      <c r="J801" s="47" t="s">
        <v>725</v>
      </c>
    </row>
    <row r="802" customFormat="false" ht="13.5" hidden="false" customHeight="false" outlineLevel="0" collapsed="false">
      <c r="A802" s="3" t="n">
        <v>275</v>
      </c>
      <c r="C802" s="3" t="s">
        <v>726</v>
      </c>
      <c r="D802" s="49" t="n">
        <v>26835</v>
      </c>
      <c r="E802" s="49" t="n">
        <v>43011</v>
      </c>
      <c r="F802" s="32" t="n">
        <v>1</v>
      </c>
      <c r="G802" s="3" t="s">
        <v>193</v>
      </c>
      <c r="H802" s="3" t="s">
        <v>194</v>
      </c>
      <c r="I802" s="3" t="s">
        <v>201</v>
      </c>
      <c r="J802" s="47" t="s">
        <v>727</v>
      </c>
    </row>
    <row r="803" customFormat="false" ht="13.5" hidden="false" customHeight="false" outlineLevel="0" collapsed="false">
      <c r="A803" s="3" t="n">
        <v>276</v>
      </c>
      <c r="C803" s="3" t="s">
        <v>728</v>
      </c>
      <c r="D803" s="49" t="n">
        <v>30569</v>
      </c>
      <c r="E803" s="49" t="n">
        <v>42129</v>
      </c>
      <c r="F803" s="32" t="n">
        <v>1</v>
      </c>
      <c r="G803" s="3" t="s">
        <v>198</v>
      </c>
      <c r="H803" s="3" t="s">
        <v>194</v>
      </c>
      <c r="I803" s="3" t="s">
        <v>194</v>
      </c>
      <c r="J803" s="47" t="s">
        <v>729</v>
      </c>
    </row>
    <row r="804" customFormat="false" ht="13.5" hidden="false" customHeight="false" outlineLevel="0" collapsed="false">
      <c r="A804" s="3" t="n">
        <v>277</v>
      </c>
      <c r="C804" s="3" t="s">
        <v>730</v>
      </c>
      <c r="D804" s="49" t="n">
        <v>28928</v>
      </c>
      <c r="E804" s="49" t="n">
        <v>41668</v>
      </c>
      <c r="F804" s="32" t="n">
        <v>1</v>
      </c>
      <c r="G804" s="3" t="s">
        <v>198</v>
      </c>
      <c r="H804" s="3" t="s">
        <v>194</v>
      </c>
      <c r="I804" s="3" t="s">
        <v>194</v>
      </c>
      <c r="J804" s="47" t="s">
        <v>731</v>
      </c>
    </row>
    <row r="805" customFormat="false" ht="13.5" hidden="false" customHeight="false" outlineLevel="0" collapsed="false">
      <c r="A805" s="3" t="n">
        <v>278</v>
      </c>
      <c r="C805" s="3" t="s">
        <v>732</v>
      </c>
      <c r="D805" s="49" t="n">
        <v>27077</v>
      </c>
      <c r="E805" s="49" t="n">
        <v>41359</v>
      </c>
      <c r="F805" s="32" t="n">
        <v>1</v>
      </c>
      <c r="G805" s="3" t="s">
        <v>193</v>
      </c>
      <c r="H805" s="3" t="s">
        <v>194</v>
      </c>
      <c r="I805" s="3" t="s">
        <v>201</v>
      </c>
      <c r="J805" s="47" t="s">
        <v>733</v>
      </c>
    </row>
    <row r="806" customFormat="false" ht="13.5" hidden="false" customHeight="false" outlineLevel="0" collapsed="false">
      <c r="A806" s="3" t="n">
        <v>279</v>
      </c>
      <c r="C806" s="3" t="s">
        <v>734</v>
      </c>
      <c r="D806" s="49" t="n">
        <v>39217</v>
      </c>
      <c r="E806" s="49" t="n">
        <v>45026</v>
      </c>
      <c r="F806" s="32" t="n">
        <v>1</v>
      </c>
      <c r="G806" s="3" t="s">
        <v>193</v>
      </c>
      <c r="H806" s="3" t="s">
        <v>194</v>
      </c>
      <c r="I806" s="3" t="s">
        <v>194</v>
      </c>
      <c r="J806" s="47" t="s">
        <v>735</v>
      </c>
    </row>
    <row r="807" customFormat="false" ht="13.5" hidden="false" customHeight="false" outlineLevel="0" collapsed="false">
      <c r="A807" s="3" t="n">
        <v>280</v>
      </c>
      <c r="C807" s="3" t="s">
        <v>736</v>
      </c>
      <c r="D807" s="49" t="n">
        <v>22458</v>
      </c>
      <c r="E807" s="49" t="n">
        <v>45050</v>
      </c>
      <c r="F807" s="32" t="n">
        <v>1</v>
      </c>
      <c r="G807" s="3" t="s">
        <v>198</v>
      </c>
      <c r="H807" s="3" t="s">
        <v>194</v>
      </c>
      <c r="I807" s="3" t="s">
        <v>194</v>
      </c>
      <c r="J807" s="47" t="s">
        <v>737</v>
      </c>
    </row>
    <row r="808" customFormat="false" ht="13.5" hidden="false" customHeight="false" outlineLevel="0" collapsed="false">
      <c r="A808" s="3" t="n">
        <v>281</v>
      </c>
      <c r="C808" s="3" t="s">
        <v>738</v>
      </c>
      <c r="D808" s="49" t="n">
        <v>25482</v>
      </c>
      <c r="E808" s="49" t="n">
        <v>43787</v>
      </c>
      <c r="F808" s="32" t="n">
        <v>1</v>
      </c>
      <c r="G808" s="3" t="s">
        <v>198</v>
      </c>
      <c r="H808" s="3" t="s">
        <v>194</v>
      </c>
      <c r="I808" s="3" t="s">
        <v>194</v>
      </c>
      <c r="J808" s="47" t="s">
        <v>739</v>
      </c>
    </row>
    <row r="809" customFormat="false" ht="13.5" hidden="false" customHeight="false" outlineLevel="0" collapsed="false">
      <c r="A809" s="3" t="n">
        <v>282</v>
      </c>
      <c r="C809" s="3" t="s">
        <v>740</v>
      </c>
      <c r="D809" s="49" t="n">
        <v>42366</v>
      </c>
      <c r="E809" s="49" t="n">
        <v>45206</v>
      </c>
      <c r="F809" s="32" t="n">
        <v>1</v>
      </c>
      <c r="G809" s="3" t="s">
        <v>198</v>
      </c>
      <c r="H809" s="3" t="s">
        <v>194</v>
      </c>
      <c r="I809" s="3" t="s">
        <v>194</v>
      </c>
      <c r="J809" s="47" t="s">
        <v>741</v>
      </c>
    </row>
    <row r="810" customFormat="false" ht="13.5" hidden="false" customHeight="false" outlineLevel="0" collapsed="false">
      <c r="A810" s="3" t="n">
        <v>283</v>
      </c>
      <c r="C810" s="3" t="s">
        <v>742</v>
      </c>
      <c r="D810" s="49" t="n">
        <v>33567</v>
      </c>
      <c r="E810" s="49" t="n">
        <v>43166</v>
      </c>
      <c r="F810" s="32" t="n">
        <v>1</v>
      </c>
      <c r="G810" s="3" t="s">
        <v>193</v>
      </c>
      <c r="H810" s="3" t="s">
        <v>194</v>
      </c>
      <c r="I810" s="3" t="s">
        <v>194</v>
      </c>
      <c r="J810" s="47" t="s">
        <v>743</v>
      </c>
    </row>
    <row r="811" customFormat="false" ht="13.5" hidden="false" customHeight="false" outlineLevel="0" collapsed="false">
      <c r="A811" s="3" t="n">
        <v>284</v>
      </c>
      <c r="C811" s="3" t="s">
        <v>744</v>
      </c>
      <c r="D811" s="49" t="n">
        <v>27244</v>
      </c>
      <c r="E811" s="49" t="n">
        <v>45317</v>
      </c>
      <c r="F811" s="32" t="n">
        <v>1</v>
      </c>
      <c r="G811" s="3" t="s">
        <v>193</v>
      </c>
      <c r="H811" s="3" t="s">
        <v>194</v>
      </c>
      <c r="I811" s="3" t="s">
        <v>194</v>
      </c>
      <c r="J811" s="47" t="s">
        <v>745</v>
      </c>
    </row>
    <row r="812" customFormat="false" ht="13.5" hidden="false" customHeight="false" outlineLevel="0" collapsed="false">
      <c r="A812" s="3" t="n">
        <v>285</v>
      </c>
      <c r="C812" s="3" t="s">
        <v>746</v>
      </c>
      <c r="D812" s="49" t="n">
        <v>31840</v>
      </c>
      <c r="E812" s="49" t="n">
        <v>41801</v>
      </c>
      <c r="F812" s="32" t="n">
        <v>1</v>
      </c>
      <c r="G812" s="3" t="s">
        <v>193</v>
      </c>
      <c r="H812" s="3" t="s">
        <v>194</v>
      </c>
      <c r="I812" s="3" t="s">
        <v>201</v>
      </c>
      <c r="J812" s="47" t="s">
        <v>747</v>
      </c>
    </row>
    <row r="813" customFormat="false" ht="13.5" hidden="false" customHeight="false" outlineLevel="0" collapsed="false">
      <c r="A813" s="3" t="n">
        <v>286</v>
      </c>
      <c r="C813" s="3" t="s">
        <v>748</v>
      </c>
      <c r="D813" s="49" t="n">
        <v>29684</v>
      </c>
      <c r="E813" s="49" t="n">
        <v>43194</v>
      </c>
      <c r="F813" s="32" t="n">
        <v>1</v>
      </c>
      <c r="G813" s="3" t="s">
        <v>198</v>
      </c>
      <c r="H813" s="3" t="s">
        <v>194</v>
      </c>
      <c r="I813" s="3" t="s">
        <v>194</v>
      </c>
      <c r="J813" s="47" t="s">
        <v>749</v>
      </c>
    </row>
    <row r="814" customFormat="false" ht="13.5" hidden="false" customHeight="false" outlineLevel="0" collapsed="false">
      <c r="A814" s="3" t="n">
        <v>287</v>
      </c>
      <c r="C814" s="3" t="s">
        <v>750</v>
      </c>
      <c r="D814" s="49" t="n">
        <v>29548</v>
      </c>
      <c r="E814" s="49" t="n">
        <v>45789</v>
      </c>
      <c r="F814" s="32" t="n">
        <v>1</v>
      </c>
      <c r="G814" s="3" t="s">
        <v>198</v>
      </c>
      <c r="H814" s="3" t="s">
        <v>194</v>
      </c>
      <c r="I814" s="3" t="s">
        <v>194</v>
      </c>
      <c r="J814" s="47" t="s">
        <v>751</v>
      </c>
    </row>
    <row r="815" customFormat="false" ht="13.5" hidden="false" customHeight="false" outlineLevel="0" collapsed="false">
      <c r="A815" s="3" t="n">
        <v>288</v>
      </c>
      <c r="C815" s="3" t="s">
        <v>752</v>
      </c>
      <c r="D815" s="49" t="n">
        <v>33595</v>
      </c>
      <c r="E815" s="49" t="n">
        <v>42457</v>
      </c>
      <c r="F815" s="32" t="n">
        <v>1</v>
      </c>
      <c r="G815" s="3" t="s">
        <v>198</v>
      </c>
      <c r="H815" s="3" t="s">
        <v>194</v>
      </c>
      <c r="I815" s="3" t="s">
        <v>194</v>
      </c>
      <c r="J815" s="47" t="s">
        <v>753</v>
      </c>
    </row>
    <row r="816" customFormat="false" ht="13.5" hidden="false" customHeight="false" outlineLevel="0" collapsed="false">
      <c r="A816" s="3" t="n">
        <v>289</v>
      </c>
      <c r="C816" s="3" t="s">
        <v>754</v>
      </c>
      <c r="D816" s="49" t="n">
        <v>41846</v>
      </c>
      <c r="E816" s="49" t="n">
        <v>45737</v>
      </c>
      <c r="F816" s="32" t="n">
        <v>1</v>
      </c>
      <c r="G816" s="3" t="s">
        <v>198</v>
      </c>
      <c r="H816" s="3" t="s">
        <v>194</v>
      </c>
      <c r="I816" s="3" t="s">
        <v>194</v>
      </c>
      <c r="J816" s="47" t="s">
        <v>755</v>
      </c>
    </row>
    <row r="817" customFormat="false" ht="13.5" hidden="false" customHeight="false" outlineLevel="0" collapsed="false">
      <c r="A817" s="3" t="n">
        <v>290</v>
      </c>
      <c r="C817" s="3" t="s">
        <v>756</v>
      </c>
      <c r="D817" s="49" t="n">
        <v>33620</v>
      </c>
      <c r="E817" s="49" t="n">
        <v>41675</v>
      </c>
      <c r="F817" s="32" t="n">
        <v>1</v>
      </c>
      <c r="G817" s="3" t="s">
        <v>198</v>
      </c>
      <c r="H817" s="3" t="s">
        <v>194</v>
      </c>
      <c r="I817" s="3" t="s">
        <v>201</v>
      </c>
      <c r="J817" s="47" t="s">
        <v>757</v>
      </c>
    </row>
    <row r="818" customFormat="false" ht="13.5" hidden="false" customHeight="false" outlineLevel="0" collapsed="false">
      <c r="A818" s="3" t="n">
        <v>291</v>
      </c>
      <c r="C818" s="3" t="s">
        <v>758</v>
      </c>
      <c r="D818" s="49" t="n">
        <v>34387</v>
      </c>
      <c r="E818" s="49" t="n">
        <v>45611</v>
      </c>
      <c r="F818" s="32" t="n">
        <v>1</v>
      </c>
      <c r="G818" s="3" t="s">
        <v>193</v>
      </c>
      <c r="H818" s="3" t="s">
        <v>194</v>
      </c>
      <c r="I818" s="3" t="s">
        <v>194</v>
      </c>
      <c r="J818" s="47" t="s">
        <v>759</v>
      </c>
    </row>
    <row r="819" customFormat="false" ht="13.5" hidden="false" customHeight="false" outlineLevel="0" collapsed="false">
      <c r="A819" s="3" t="n">
        <v>292</v>
      </c>
      <c r="C819" s="3" t="s">
        <v>760</v>
      </c>
      <c r="D819" s="49" t="n">
        <v>26032</v>
      </c>
      <c r="E819" s="49" t="n">
        <v>43743</v>
      </c>
      <c r="F819" s="32" t="n">
        <v>1</v>
      </c>
      <c r="G819" s="3" t="s">
        <v>198</v>
      </c>
      <c r="H819" s="3" t="s">
        <v>194</v>
      </c>
      <c r="I819" s="3" t="s">
        <v>194</v>
      </c>
      <c r="J819" s="47" t="s">
        <v>761</v>
      </c>
    </row>
    <row r="820" customFormat="false" ht="13.5" hidden="false" customHeight="false" outlineLevel="0" collapsed="false">
      <c r="A820" s="3" t="n">
        <v>293</v>
      </c>
      <c r="C820" s="3" t="s">
        <v>762</v>
      </c>
      <c r="D820" s="49" t="n">
        <v>29624</v>
      </c>
      <c r="E820" s="49" t="n">
        <v>42517</v>
      </c>
      <c r="F820" s="32" t="n">
        <v>1</v>
      </c>
      <c r="G820" s="3" t="s">
        <v>198</v>
      </c>
      <c r="H820" s="3" t="s">
        <v>194</v>
      </c>
      <c r="I820" s="3" t="s">
        <v>201</v>
      </c>
      <c r="J820" s="47" t="s">
        <v>763</v>
      </c>
    </row>
    <row r="821" customFormat="false" ht="13.5" hidden="false" customHeight="false" outlineLevel="0" collapsed="false">
      <c r="A821" s="3" t="n">
        <v>294</v>
      </c>
      <c r="C821" s="3" t="s">
        <v>764</v>
      </c>
      <c r="D821" s="49" t="n">
        <v>30341</v>
      </c>
      <c r="E821" s="49" t="n">
        <v>42103</v>
      </c>
      <c r="F821" s="32" t="n">
        <v>1</v>
      </c>
      <c r="G821" s="3" t="s">
        <v>193</v>
      </c>
      <c r="H821" s="3" t="s">
        <v>201</v>
      </c>
      <c r="I821" s="3" t="s">
        <v>194</v>
      </c>
      <c r="J821" s="47" t="s">
        <v>765</v>
      </c>
    </row>
    <row r="822" customFormat="false" ht="13.5" hidden="false" customHeight="false" outlineLevel="0" collapsed="false">
      <c r="A822" s="3" t="n">
        <v>295</v>
      </c>
      <c r="C822" s="3" t="s">
        <v>766</v>
      </c>
      <c r="D822" s="49" t="n">
        <v>31540</v>
      </c>
      <c r="E822" s="49" t="n">
        <v>44439</v>
      </c>
      <c r="F822" s="32" t="n">
        <v>1</v>
      </c>
      <c r="G822" s="3" t="s">
        <v>198</v>
      </c>
      <c r="H822" s="3" t="s">
        <v>194</v>
      </c>
      <c r="I822" s="3" t="s">
        <v>194</v>
      </c>
      <c r="J822" s="47" t="s">
        <v>767</v>
      </c>
    </row>
    <row r="823" customFormat="false" ht="13.5" hidden="false" customHeight="false" outlineLevel="0" collapsed="false">
      <c r="A823" s="3" t="n">
        <v>296</v>
      </c>
      <c r="C823" s="3" t="s">
        <v>768</v>
      </c>
      <c r="D823" s="49" t="n">
        <v>37885</v>
      </c>
      <c r="E823" s="49" t="n">
        <v>41660</v>
      </c>
      <c r="F823" s="32" t="n">
        <v>1</v>
      </c>
      <c r="G823" s="3" t="s">
        <v>193</v>
      </c>
      <c r="H823" s="3" t="s">
        <v>194</v>
      </c>
      <c r="I823" s="3" t="s">
        <v>194</v>
      </c>
      <c r="J823" s="47" t="s">
        <v>769</v>
      </c>
    </row>
    <row r="824" customFormat="false" ht="13.5" hidden="false" customHeight="false" outlineLevel="0" collapsed="false">
      <c r="A824" s="3" t="n">
        <v>297</v>
      </c>
      <c r="C824" s="3" t="s">
        <v>770</v>
      </c>
      <c r="D824" s="49" t="n">
        <v>25156</v>
      </c>
      <c r="E824" s="49" t="n">
        <v>41879</v>
      </c>
      <c r="F824" s="32" t="n">
        <v>1</v>
      </c>
      <c r="G824" s="3" t="s">
        <v>193</v>
      </c>
      <c r="H824" s="3" t="s">
        <v>194</v>
      </c>
      <c r="I824" s="3" t="s">
        <v>201</v>
      </c>
      <c r="J824" s="47" t="s">
        <v>771</v>
      </c>
    </row>
    <row r="825" customFormat="false" ht="13.5" hidden="false" customHeight="false" outlineLevel="0" collapsed="false">
      <c r="A825" s="3" t="n">
        <v>298</v>
      </c>
      <c r="C825" s="3" t="s">
        <v>772</v>
      </c>
      <c r="D825" s="49" t="n">
        <v>6556</v>
      </c>
      <c r="E825" s="49" t="n">
        <v>45831</v>
      </c>
      <c r="F825" s="32" t="n">
        <v>1</v>
      </c>
      <c r="G825" s="3" t="s">
        <v>193</v>
      </c>
      <c r="H825" s="3" t="s">
        <v>194</v>
      </c>
      <c r="I825" s="3" t="s">
        <v>194</v>
      </c>
      <c r="J825" s="47" t="s">
        <v>773</v>
      </c>
    </row>
    <row r="826" customFormat="false" ht="13.5" hidden="false" customHeight="false" outlineLevel="0" collapsed="false">
      <c r="A826" s="3" t="n">
        <v>299</v>
      </c>
      <c r="C826" s="3" t="s">
        <v>774</v>
      </c>
      <c r="D826" s="49" t="n">
        <v>29777</v>
      </c>
      <c r="E826" s="49" t="n">
        <v>42173</v>
      </c>
      <c r="F826" s="32" t="n">
        <v>1</v>
      </c>
      <c r="G826" s="3" t="s">
        <v>193</v>
      </c>
      <c r="H826" s="3" t="s">
        <v>194</v>
      </c>
      <c r="I826" s="3" t="s">
        <v>201</v>
      </c>
      <c r="J826" s="47" t="s">
        <v>775</v>
      </c>
    </row>
    <row r="827" customFormat="false" ht="13.5" hidden="false" customHeight="false" outlineLevel="0" collapsed="false">
      <c r="A827" s="3" t="n">
        <v>300</v>
      </c>
      <c r="C827" s="3" t="s">
        <v>776</v>
      </c>
      <c r="D827" s="49" t="n">
        <v>31208</v>
      </c>
      <c r="E827" s="49" t="n">
        <v>43734</v>
      </c>
      <c r="F827" s="32" t="n">
        <v>1</v>
      </c>
      <c r="G827" s="3" t="s">
        <v>198</v>
      </c>
      <c r="H827" s="3" t="s">
        <v>194</v>
      </c>
      <c r="I827" s="3" t="s">
        <v>201</v>
      </c>
      <c r="J827" s="47" t="s">
        <v>777</v>
      </c>
    </row>
    <row r="828" customFormat="false" ht="13.5" hidden="false" customHeight="false" outlineLevel="0" collapsed="false">
      <c r="A828" s="3" t="n">
        <v>301</v>
      </c>
      <c r="C828" s="3" t="s">
        <v>778</v>
      </c>
      <c r="D828" s="49" t="n">
        <v>28739</v>
      </c>
      <c r="E828" s="49" t="n">
        <v>42053</v>
      </c>
      <c r="F828" s="32" t="n">
        <v>1</v>
      </c>
      <c r="G828" s="3" t="s">
        <v>198</v>
      </c>
      <c r="H828" s="3" t="s">
        <v>194</v>
      </c>
      <c r="I828" s="3" t="s">
        <v>194</v>
      </c>
      <c r="J828" s="47" t="s">
        <v>779</v>
      </c>
    </row>
    <row r="829" customFormat="false" ht="13.5" hidden="false" customHeight="false" outlineLevel="0" collapsed="false">
      <c r="A829" s="3" t="n">
        <v>302</v>
      </c>
      <c r="C829" s="3" t="s">
        <v>780</v>
      </c>
      <c r="D829" s="49" t="n">
        <v>40174</v>
      </c>
      <c r="E829" s="49" t="n">
        <v>45273</v>
      </c>
      <c r="F829" s="32" t="n">
        <v>1</v>
      </c>
      <c r="G829" s="3" t="s">
        <v>198</v>
      </c>
      <c r="H829" s="3" t="s">
        <v>194</v>
      </c>
      <c r="I829" s="3" t="s">
        <v>194</v>
      </c>
      <c r="J829" s="47" t="s">
        <v>781</v>
      </c>
    </row>
    <row r="830" customFormat="false" ht="13.5" hidden="false" customHeight="false" outlineLevel="0" collapsed="false">
      <c r="A830" s="3" t="n">
        <v>303</v>
      </c>
      <c r="C830" s="3" t="s">
        <v>782</v>
      </c>
      <c r="D830" s="49" t="n">
        <v>28349</v>
      </c>
      <c r="E830" s="49" t="n">
        <v>42057</v>
      </c>
      <c r="F830" s="32" t="n">
        <v>1</v>
      </c>
      <c r="G830" s="3" t="s">
        <v>198</v>
      </c>
      <c r="H830" s="3" t="s">
        <v>194</v>
      </c>
      <c r="I830" s="3" t="s">
        <v>201</v>
      </c>
      <c r="J830" s="47" t="s">
        <v>783</v>
      </c>
    </row>
    <row r="831" customFormat="false" ht="13.5" hidden="false" customHeight="false" outlineLevel="0" collapsed="false">
      <c r="A831" s="3" t="n">
        <v>304</v>
      </c>
      <c r="C831" s="3" t="s">
        <v>784</v>
      </c>
      <c r="D831" s="49" t="n">
        <v>32793</v>
      </c>
      <c r="E831" s="49" t="n">
        <v>45007</v>
      </c>
      <c r="F831" s="32" t="n">
        <v>1</v>
      </c>
      <c r="G831" s="3" t="s">
        <v>198</v>
      </c>
      <c r="H831" s="3" t="s">
        <v>201</v>
      </c>
      <c r="I831" s="3" t="s">
        <v>201</v>
      </c>
      <c r="J831" s="47" t="s">
        <v>785</v>
      </c>
    </row>
    <row r="832" customFormat="false" ht="13.5" hidden="false" customHeight="false" outlineLevel="0" collapsed="false">
      <c r="A832" s="3" t="n">
        <v>305</v>
      </c>
      <c r="C832" s="3" t="s">
        <v>786</v>
      </c>
      <c r="D832" s="49" t="n">
        <v>31657</v>
      </c>
      <c r="E832" s="49" t="n">
        <v>42765</v>
      </c>
      <c r="F832" s="32" t="n">
        <v>1</v>
      </c>
      <c r="G832" s="3" t="s">
        <v>198</v>
      </c>
      <c r="H832" s="3" t="s">
        <v>194</v>
      </c>
      <c r="I832" s="3" t="s">
        <v>194</v>
      </c>
      <c r="J832" s="47" t="s">
        <v>787</v>
      </c>
    </row>
    <row r="833" customFormat="false" ht="13.5" hidden="false" customHeight="false" outlineLevel="0" collapsed="false">
      <c r="A833" s="3" t="n">
        <v>306</v>
      </c>
      <c r="C833" s="3" t="s">
        <v>788</v>
      </c>
      <c r="D833" s="49" t="n">
        <v>35981</v>
      </c>
      <c r="E833" s="49" t="n">
        <v>43306</v>
      </c>
      <c r="F833" s="32" t="n">
        <v>1</v>
      </c>
      <c r="G833" s="3" t="s">
        <v>193</v>
      </c>
      <c r="H833" s="3" t="s">
        <v>194</v>
      </c>
      <c r="I833" s="3" t="s">
        <v>194</v>
      </c>
      <c r="J833" s="47" t="s">
        <v>789</v>
      </c>
    </row>
    <row r="834" customFormat="false" ht="13.5" hidden="false" customHeight="false" outlineLevel="0" collapsed="false">
      <c r="A834" s="3" t="n">
        <v>307</v>
      </c>
      <c r="C834" s="3" t="s">
        <v>790</v>
      </c>
      <c r="D834" s="49" t="n">
        <v>30106</v>
      </c>
      <c r="E834" s="49" t="n">
        <v>42037</v>
      </c>
      <c r="F834" s="32" t="n">
        <v>1</v>
      </c>
      <c r="G834" s="3" t="s">
        <v>198</v>
      </c>
      <c r="H834" s="3" t="s">
        <v>194</v>
      </c>
      <c r="I834" s="3" t="s">
        <v>194</v>
      </c>
      <c r="J834" s="47" t="s">
        <v>791</v>
      </c>
    </row>
    <row r="835" customFormat="false" ht="13.5" hidden="false" customHeight="false" outlineLevel="0" collapsed="false">
      <c r="A835" s="3" t="n">
        <v>308</v>
      </c>
      <c r="C835" s="3" t="s">
        <v>792</v>
      </c>
      <c r="D835" s="49" t="n">
        <v>24337</v>
      </c>
      <c r="E835" s="49" t="n">
        <v>41916</v>
      </c>
      <c r="F835" s="32" t="n">
        <v>1</v>
      </c>
      <c r="G835" s="3" t="s">
        <v>198</v>
      </c>
      <c r="H835" s="3" t="s">
        <v>194</v>
      </c>
      <c r="I835" s="3" t="s">
        <v>194</v>
      </c>
      <c r="J835" s="47" t="s">
        <v>793</v>
      </c>
    </row>
    <row r="836" customFormat="false" ht="13.5" hidden="false" customHeight="false" outlineLevel="0" collapsed="false">
      <c r="A836" s="3" t="n">
        <v>309</v>
      </c>
      <c r="C836" s="3" t="s">
        <v>794</v>
      </c>
      <c r="D836" s="49" t="n">
        <v>30271</v>
      </c>
      <c r="E836" s="49" t="n">
        <v>44127</v>
      </c>
      <c r="F836" s="32" t="n">
        <v>1</v>
      </c>
      <c r="G836" s="3" t="s">
        <v>193</v>
      </c>
      <c r="H836" s="3" t="s">
        <v>194</v>
      </c>
      <c r="I836" s="3" t="s">
        <v>194</v>
      </c>
      <c r="J836" s="47" t="s">
        <v>795</v>
      </c>
    </row>
    <row r="837" customFormat="false" ht="13.5" hidden="false" customHeight="false" outlineLevel="0" collapsed="false">
      <c r="A837" s="3" t="n">
        <v>310</v>
      </c>
      <c r="C837" s="3" t="s">
        <v>796</v>
      </c>
      <c r="D837" s="49" t="n">
        <v>34234</v>
      </c>
      <c r="E837" s="49" t="n">
        <v>41727</v>
      </c>
      <c r="F837" s="32" t="n">
        <v>1</v>
      </c>
      <c r="G837" s="3" t="s">
        <v>193</v>
      </c>
      <c r="H837" s="3" t="s">
        <v>194</v>
      </c>
      <c r="I837" s="3" t="s">
        <v>201</v>
      </c>
      <c r="J837" s="47" t="s">
        <v>797</v>
      </c>
    </row>
    <row r="838" customFormat="false" ht="13.5" hidden="false" customHeight="false" outlineLevel="0" collapsed="false">
      <c r="A838" s="3" t="n">
        <v>311</v>
      </c>
      <c r="C838" s="3" t="s">
        <v>798</v>
      </c>
      <c r="D838" s="49" t="n">
        <v>30632</v>
      </c>
      <c r="E838" s="49" t="n">
        <v>41422</v>
      </c>
      <c r="F838" s="32" t="n">
        <v>1</v>
      </c>
      <c r="G838" s="3" t="s">
        <v>198</v>
      </c>
      <c r="H838" s="3" t="s">
        <v>194</v>
      </c>
      <c r="I838" s="3" t="s">
        <v>201</v>
      </c>
      <c r="J838" s="47" t="s">
        <v>799</v>
      </c>
    </row>
    <row r="839" customFormat="false" ht="13.5" hidden="false" customHeight="false" outlineLevel="0" collapsed="false">
      <c r="A839" s="3" t="n">
        <v>312</v>
      </c>
      <c r="C839" s="3" t="s">
        <v>800</v>
      </c>
      <c r="D839" s="49" t="n">
        <v>35180</v>
      </c>
      <c r="E839" s="49" t="n">
        <v>41727</v>
      </c>
      <c r="F839" s="32" t="n">
        <v>1</v>
      </c>
      <c r="G839" s="3" t="s">
        <v>193</v>
      </c>
      <c r="H839" s="3" t="s">
        <v>201</v>
      </c>
      <c r="I839" s="3" t="s">
        <v>194</v>
      </c>
      <c r="J839" s="47" t="s">
        <v>801</v>
      </c>
    </row>
    <row r="840" customFormat="false" ht="13.5" hidden="false" customHeight="false" outlineLevel="0" collapsed="false">
      <c r="A840" s="3" t="n">
        <v>313</v>
      </c>
      <c r="C840" s="3" t="s">
        <v>802</v>
      </c>
      <c r="D840" s="49" t="n">
        <v>39979</v>
      </c>
      <c r="E840" s="49" t="n">
        <v>41740</v>
      </c>
      <c r="F840" s="32" t="n">
        <v>1</v>
      </c>
      <c r="G840" s="3" t="s">
        <v>193</v>
      </c>
      <c r="H840" s="3" t="s">
        <v>194</v>
      </c>
      <c r="I840" s="3" t="s">
        <v>201</v>
      </c>
      <c r="J840" s="47" t="s">
        <v>803</v>
      </c>
    </row>
    <row r="841" customFormat="false" ht="13.5" hidden="false" customHeight="false" outlineLevel="0" collapsed="false">
      <c r="A841" s="3" t="n">
        <v>314</v>
      </c>
      <c r="C841" s="3" t="s">
        <v>804</v>
      </c>
      <c r="D841" s="49" t="n">
        <v>27882</v>
      </c>
      <c r="E841" s="49" t="n">
        <v>41744</v>
      </c>
      <c r="F841" s="32" t="n">
        <v>1</v>
      </c>
      <c r="G841" s="3" t="s">
        <v>193</v>
      </c>
      <c r="H841" s="3" t="s">
        <v>194</v>
      </c>
      <c r="I841" s="3" t="s">
        <v>201</v>
      </c>
      <c r="J841" s="47" t="s">
        <v>805</v>
      </c>
    </row>
    <row r="842" customFormat="false" ht="13.5" hidden="false" customHeight="false" outlineLevel="0" collapsed="false">
      <c r="A842" s="3" t="n">
        <v>315</v>
      </c>
      <c r="C842" s="3" t="s">
        <v>806</v>
      </c>
      <c r="D842" s="49" t="n">
        <v>41596</v>
      </c>
      <c r="E842" s="49" t="n">
        <v>43711</v>
      </c>
      <c r="F842" s="32" t="n">
        <v>1</v>
      </c>
      <c r="G842" s="3" t="s">
        <v>198</v>
      </c>
      <c r="H842" s="3" t="s">
        <v>194</v>
      </c>
      <c r="I842" s="3" t="s">
        <v>194</v>
      </c>
      <c r="J842" s="47" t="s">
        <v>807</v>
      </c>
    </row>
    <row r="843" customFormat="false" ht="13.5" hidden="false" customHeight="false" outlineLevel="0" collapsed="false">
      <c r="A843" s="3" t="n">
        <v>316</v>
      </c>
      <c r="C843" s="3" t="s">
        <v>808</v>
      </c>
      <c r="D843" s="53" t="n">
        <v>29737</v>
      </c>
      <c r="E843" s="49" t="n">
        <v>44698</v>
      </c>
      <c r="F843" s="32" t="n">
        <v>1</v>
      </c>
      <c r="G843" s="3" t="s">
        <v>193</v>
      </c>
      <c r="H843" s="3" t="s">
        <v>194</v>
      </c>
      <c r="I843" s="3" t="s">
        <v>194</v>
      </c>
      <c r="J843" s="47" t="s">
        <v>809</v>
      </c>
    </row>
    <row r="849" customFormat="false" ht="13.5" hidden="false" customHeight="false" outlineLevel="0" collapsed="false">
      <c r="A849" s="8" t="s">
        <v>810</v>
      </c>
      <c r="B849" s="8" t="s">
        <v>191</v>
      </c>
      <c r="C849" s="8" t="s">
        <v>811</v>
      </c>
      <c r="E849" s="49" t="n">
        <v>41188</v>
      </c>
    </row>
    <row r="850" customFormat="false" ht="13.5" hidden="false" customHeight="false" outlineLevel="0" collapsed="false">
      <c r="A850" s="8" t="s">
        <v>812</v>
      </c>
      <c r="B850" s="8" t="s">
        <v>196</v>
      </c>
      <c r="C850" s="8" t="s">
        <v>811</v>
      </c>
      <c r="E850" s="49" t="n">
        <v>41188</v>
      </c>
    </row>
    <row r="851" customFormat="false" ht="13.5" hidden="false" customHeight="false" outlineLevel="0" collapsed="false">
      <c r="A851" s="8" t="s">
        <v>813</v>
      </c>
      <c r="B851" s="8" t="s">
        <v>191</v>
      </c>
      <c r="C851" s="8" t="s">
        <v>814</v>
      </c>
      <c r="E851" s="49" t="n">
        <v>35062</v>
      </c>
    </row>
    <row r="852" customFormat="false" ht="13.5" hidden="false" customHeight="false" outlineLevel="0" collapsed="false">
      <c r="A852" s="8" t="s">
        <v>815</v>
      </c>
      <c r="B852" s="8" t="s">
        <v>196</v>
      </c>
      <c r="C852" s="8" t="s">
        <v>814</v>
      </c>
      <c r="E852" s="49" t="n">
        <v>35062</v>
      </c>
    </row>
    <row r="853" customFormat="false" ht="13.5" hidden="false" customHeight="false" outlineLevel="0" collapsed="false">
      <c r="A853" s="8" t="s">
        <v>816</v>
      </c>
      <c r="B853" s="8" t="s">
        <v>191</v>
      </c>
      <c r="C853" s="8" t="s">
        <v>817</v>
      </c>
      <c r="E853" s="49" t="n">
        <v>41894</v>
      </c>
    </row>
    <row r="854" customFormat="false" ht="13.5" hidden="false" customHeight="false" outlineLevel="0" collapsed="false">
      <c r="A854" s="8" t="s">
        <v>818</v>
      </c>
      <c r="B854" s="8" t="s">
        <v>196</v>
      </c>
      <c r="C854" s="8" t="s">
        <v>817</v>
      </c>
      <c r="E854" s="49" t="n">
        <v>41894</v>
      </c>
    </row>
  </sheetData>
  <autoFilter ref="A3:K59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34"/>
  <sheetViews>
    <sheetView showFormulas="false" showGridLines="true" showRowColHeaders="true" showZeros="true" rightToLeft="false" tabSelected="false" showOutlineSymbols="true" defaultGridColor="true" view="normal" topLeftCell="BX1" colorId="64" zoomScale="100" zoomScaleNormal="100" zoomScalePageLayoutView="100" workbookViewId="0">
      <selection pane="topLeft" activeCell="CF2" activeCellId="0" sqref="CF2"/>
    </sheetView>
  </sheetViews>
  <sheetFormatPr defaultColWidth="10.66015625" defaultRowHeight="13.5" customHeight="false" zeroHeight="false" outlineLevelRow="0" outlineLevelCol="0"/>
  <cols>
    <col collapsed="false" customWidth="true" hidden="false" outlineLevel="0" max="11" min="11" style="8" width="13.6"/>
    <col collapsed="false" customWidth="true" hidden="false" outlineLevel="0" max="19" min="19" style="8" width="14.4"/>
    <col collapsed="false" customWidth="true" hidden="false" outlineLevel="0" max="103" min="103" style="8" width="19.38"/>
    <col collapsed="false" customWidth="true" hidden="false" outlineLevel="0" max="112" min="112" style="8" width="16.4"/>
  </cols>
  <sheetData>
    <row r="1" s="31" customFormat="true" ht="41.75" hidden="false" customHeight="false" outlineLevel="0" collapsed="false">
      <c r="A1" s="54" t="s">
        <v>0</v>
      </c>
      <c r="B1" s="55" t="s">
        <v>819</v>
      </c>
      <c r="C1" s="55" t="s">
        <v>10</v>
      </c>
      <c r="D1" s="54" t="s">
        <v>9</v>
      </c>
      <c r="E1" s="55" t="s">
        <v>9</v>
      </c>
      <c r="F1" s="56" t="s">
        <v>820</v>
      </c>
      <c r="G1" s="56" t="s">
        <v>14</v>
      </c>
      <c r="H1" s="55" t="s">
        <v>821</v>
      </c>
      <c r="I1" s="55" t="s">
        <v>189</v>
      </c>
      <c r="J1" s="56" t="s">
        <v>822</v>
      </c>
      <c r="K1" s="56" t="s">
        <v>17</v>
      </c>
      <c r="L1" s="54" t="s">
        <v>186</v>
      </c>
      <c r="M1" s="56" t="s">
        <v>823</v>
      </c>
      <c r="N1" s="57" t="s">
        <v>824</v>
      </c>
      <c r="O1" s="56" t="s">
        <v>825</v>
      </c>
      <c r="P1" s="56" t="s">
        <v>18</v>
      </c>
      <c r="Q1" s="58" t="s">
        <v>826</v>
      </c>
      <c r="R1" s="59" t="s">
        <v>827</v>
      </c>
      <c r="S1" s="59" t="s">
        <v>828</v>
      </c>
      <c r="T1" s="58" t="s">
        <v>829</v>
      </c>
      <c r="U1" s="59" t="s">
        <v>830</v>
      </c>
      <c r="V1" s="59" t="s">
        <v>831</v>
      </c>
      <c r="W1" s="58" t="s">
        <v>832</v>
      </c>
      <c r="X1" s="59" t="s">
        <v>833</v>
      </c>
      <c r="Y1" s="59" t="s">
        <v>834</v>
      </c>
      <c r="Z1" s="58" t="s">
        <v>835</v>
      </c>
      <c r="AA1" s="59" t="s">
        <v>836</v>
      </c>
      <c r="AB1" s="59" t="s">
        <v>837</v>
      </c>
      <c r="AC1" s="58" t="s">
        <v>838</v>
      </c>
      <c r="AD1" s="59" t="s">
        <v>838</v>
      </c>
      <c r="AE1" s="59" t="s">
        <v>839</v>
      </c>
      <c r="AF1" s="58" t="s">
        <v>840</v>
      </c>
      <c r="AG1" s="59" t="s">
        <v>841</v>
      </c>
      <c r="AH1" s="59" t="s">
        <v>842</v>
      </c>
      <c r="AI1" s="58" t="s">
        <v>843</v>
      </c>
      <c r="AJ1" s="59" t="s">
        <v>844</v>
      </c>
      <c r="AK1" s="59" t="s">
        <v>845</v>
      </c>
      <c r="AL1" s="58" t="s">
        <v>846</v>
      </c>
      <c r="AM1" s="59" t="s">
        <v>847</v>
      </c>
      <c r="AN1" s="59" t="s">
        <v>848</v>
      </c>
      <c r="AO1" s="58" t="s">
        <v>43</v>
      </c>
      <c r="AP1" s="59" t="s">
        <v>849</v>
      </c>
      <c r="AQ1" s="59" t="s">
        <v>850</v>
      </c>
      <c r="AR1" s="58" t="s">
        <v>851</v>
      </c>
      <c r="AS1" s="59" t="s">
        <v>852</v>
      </c>
      <c r="AT1" s="59" t="s">
        <v>853</v>
      </c>
      <c r="AU1" s="58" t="s">
        <v>854</v>
      </c>
      <c r="AV1" s="59" t="s">
        <v>855</v>
      </c>
      <c r="AW1" s="59" t="s">
        <v>856</v>
      </c>
      <c r="AX1" s="58" t="s">
        <v>857</v>
      </c>
      <c r="AY1" s="59" t="s">
        <v>858</v>
      </c>
      <c r="AZ1" s="59" t="s">
        <v>859</v>
      </c>
      <c r="BA1" s="58" t="s">
        <v>860</v>
      </c>
      <c r="BB1" s="59" t="s">
        <v>861</v>
      </c>
      <c r="BC1" s="59" t="s">
        <v>862</v>
      </c>
      <c r="BD1" s="58" t="s">
        <v>863</v>
      </c>
      <c r="BE1" s="59" t="s">
        <v>864</v>
      </c>
      <c r="BF1" s="59" t="s">
        <v>865</v>
      </c>
      <c r="BG1" s="58" t="s">
        <v>866</v>
      </c>
      <c r="BH1" s="59" t="s">
        <v>867</v>
      </c>
      <c r="BI1" s="59" t="s">
        <v>868</v>
      </c>
      <c r="BJ1" s="58" t="s">
        <v>869</v>
      </c>
      <c r="BK1" s="59" t="s">
        <v>870</v>
      </c>
      <c r="BL1" s="59" t="s">
        <v>871</v>
      </c>
      <c r="BM1" s="58" t="s">
        <v>872</v>
      </c>
      <c r="BN1" s="59" t="s">
        <v>873</v>
      </c>
      <c r="BO1" s="59" t="s">
        <v>874</v>
      </c>
      <c r="BP1" s="58" t="s">
        <v>875</v>
      </c>
      <c r="BQ1" s="59" t="s">
        <v>876</v>
      </c>
      <c r="BR1" s="59" t="s">
        <v>877</v>
      </c>
      <c r="BS1" s="58" t="s">
        <v>878</v>
      </c>
      <c r="BT1" s="58" t="s">
        <v>879</v>
      </c>
      <c r="BU1" s="58" t="s">
        <v>880</v>
      </c>
      <c r="BV1" s="58" t="s">
        <v>881</v>
      </c>
      <c r="BW1" s="58" t="s">
        <v>882</v>
      </c>
      <c r="BX1" s="58" t="s">
        <v>883</v>
      </c>
      <c r="BY1" s="58" t="s">
        <v>879</v>
      </c>
      <c r="BZ1" s="58" t="s">
        <v>880</v>
      </c>
      <c r="CA1" s="58" t="s">
        <v>881</v>
      </c>
      <c r="CB1" s="58" t="s">
        <v>882</v>
      </c>
      <c r="CC1" s="60" t="s">
        <v>884</v>
      </c>
      <c r="CD1" s="60" t="s">
        <v>885</v>
      </c>
      <c r="CE1" s="61" t="s">
        <v>886</v>
      </c>
      <c r="CF1" s="60" t="s">
        <v>887</v>
      </c>
      <c r="CG1" s="60" t="s">
        <v>888</v>
      </c>
      <c r="CH1" s="61" t="s">
        <v>889</v>
      </c>
      <c r="CI1" s="60" t="s">
        <v>890</v>
      </c>
      <c r="CJ1" s="62" t="s">
        <v>891</v>
      </c>
      <c r="CK1" s="62" t="s">
        <v>892</v>
      </c>
      <c r="CL1" s="60" t="s">
        <v>893</v>
      </c>
      <c r="CM1" s="62" t="s">
        <v>894</v>
      </c>
      <c r="CN1" s="62" t="s">
        <v>895</v>
      </c>
      <c r="CO1" s="60" t="s">
        <v>157</v>
      </c>
      <c r="CP1" s="62" t="s">
        <v>896</v>
      </c>
      <c r="CQ1" s="62" t="s">
        <v>897</v>
      </c>
      <c r="CR1" s="60" t="s">
        <v>898</v>
      </c>
      <c r="CS1" s="62" t="s">
        <v>899</v>
      </c>
      <c r="CT1" s="62" t="s">
        <v>900</v>
      </c>
      <c r="CU1" s="60" t="s">
        <v>901</v>
      </c>
      <c r="CV1" s="62" t="s">
        <v>902</v>
      </c>
      <c r="CW1" s="62" t="s">
        <v>903</v>
      </c>
      <c r="CX1" s="63" t="s">
        <v>904</v>
      </c>
      <c r="CY1" s="64" t="s">
        <v>120</v>
      </c>
      <c r="CZ1" s="59" t="s">
        <v>121</v>
      </c>
      <c r="DA1" s="54" t="s">
        <v>122</v>
      </c>
      <c r="DB1" s="55" t="s">
        <v>905</v>
      </c>
      <c r="DC1" s="60" t="s">
        <v>198</v>
      </c>
      <c r="DD1" s="62" t="s">
        <v>906</v>
      </c>
      <c r="DE1" s="62" t="s">
        <v>907</v>
      </c>
      <c r="DF1" s="60" t="s">
        <v>193</v>
      </c>
      <c r="DG1" s="62" t="s">
        <v>908</v>
      </c>
      <c r="DH1" s="62" t="s">
        <v>909</v>
      </c>
      <c r="DI1" s="60" t="s">
        <v>910</v>
      </c>
      <c r="DJ1" s="62" t="s">
        <v>911</v>
      </c>
      <c r="DK1" s="59" t="s">
        <v>912</v>
      </c>
      <c r="DL1" s="60" t="s">
        <v>913</v>
      </c>
      <c r="DM1" s="62" t="s">
        <v>914</v>
      </c>
      <c r="DN1" s="62" t="s">
        <v>915</v>
      </c>
      <c r="DO1" s="65" t="s">
        <v>148</v>
      </c>
      <c r="DP1" s="66" t="s">
        <v>916</v>
      </c>
      <c r="DQ1" s="66" t="s">
        <v>917</v>
      </c>
      <c r="DR1" s="67" t="s">
        <v>151</v>
      </c>
      <c r="DS1" s="67" t="s">
        <v>152</v>
      </c>
    </row>
    <row r="2" s="75" customFormat="true" ht="76.5" hidden="false" customHeight="true" outlineLevel="0" collapsed="false">
      <c r="A2" s="68"/>
      <c r="B2" s="68" t="s">
        <v>918</v>
      </c>
      <c r="C2" s="68" t="s">
        <v>919</v>
      </c>
      <c r="D2" s="68" t="s">
        <v>920</v>
      </c>
      <c r="E2" s="68" t="s">
        <v>921</v>
      </c>
      <c r="F2" s="68" t="s">
        <v>922</v>
      </c>
      <c r="G2" s="68" t="s">
        <v>923</v>
      </c>
      <c r="H2" s="68" t="s">
        <v>918</v>
      </c>
      <c r="I2" s="68" t="s">
        <v>919</v>
      </c>
      <c r="J2" s="68" t="s">
        <v>924</v>
      </c>
      <c r="K2" s="68" t="s">
        <v>925</v>
      </c>
      <c r="L2" s="68" t="s">
        <v>926</v>
      </c>
      <c r="M2" s="68"/>
      <c r="N2" s="68"/>
      <c r="O2" s="69" t="s">
        <v>927</v>
      </c>
      <c r="P2" s="68" t="s">
        <v>928</v>
      </c>
      <c r="Q2" s="68" t="s">
        <v>929</v>
      </c>
      <c r="R2" s="68" t="s">
        <v>930</v>
      </c>
      <c r="S2" s="68" t="s">
        <v>931</v>
      </c>
      <c r="T2" s="70" t="s">
        <v>932</v>
      </c>
      <c r="U2" s="68" t="s">
        <v>933</v>
      </c>
      <c r="V2" s="68" t="s">
        <v>934</v>
      </c>
      <c r="W2" s="71" t="s">
        <v>935</v>
      </c>
      <c r="X2" s="68" t="s">
        <v>936</v>
      </c>
      <c r="Y2" s="68" t="s">
        <v>937</v>
      </c>
      <c r="Z2" s="68" t="s">
        <v>938</v>
      </c>
      <c r="AA2" s="68" t="s">
        <v>939</v>
      </c>
      <c r="AB2" s="68" t="s">
        <v>940</v>
      </c>
      <c r="AC2" s="68" t="s">
        <v>941</v>
      </c>
      <c r="AD2" s="68" t="s">
        <v>942</v>
      </c>
      <c r="AE2" s="68" t="s">
        <v>943</v>
      </c>
      <c r="AF2" s="68" t="s">
        <v>944</v>
      </c>
      <c r="AG2" s="68" t="s">
        <v>945</v>
      </c>
      <c r="AH2" s="68" t="s">
        <v>946</v>
      </c>
      <c r="AI2" s="70" t="s">
        <v>947</v>
      </c>
      <c r="AJ2" s="68" t="s">
        <v>948</v>
      </c>
      <c r="AK2" s="68" t="s">
        <v>949</v>
      </c>
      <c r="AL2" s="68" t="s">
        <v>950</v>
      </c>
      <c r="AM2" s="68" t="s">
        <v>951</v>
      </c>
      <c r="AN2" s="68" t="s">
        <v>952</v>
      </c>
      <c r="AO2" s="68" t="s">
        <v>953</v>
      </c>
      <c r="AP2" s="68" t="s">
        <v>954</v>
      </c>
      <c r="AQ2" s="68" t="s">
        <v>955</v>
      </c>
      <c r="AR2" s="68" t="s">
        <v>956</v>
      </c>
      <c r="AS2" s="68" t="s">
        <v>957</v>
      </c>
      <c r="AT2" s="68" t="s">
        <v>958</v>
      </c>
      <c r="AU2" s="70" t="s">
        <v>959</v>
      </c>
      <c r="AV2" s="68" t="s">
        <v>960</v>
      </c>
      <c r="AW2" s="68" t="s">
        <v>961</v>
      </c>
      <c r="AX2" s="68" t="s">
        <v>962</v>
      </c>
      <c r="AY2" s="68" t="s">
        <v>963</v>
      </c>
      <c r="AZ2" s="68" t="s">
        <v>964</v>
      </c>
      <c r="BA2" s="68" t="s">
        <v>965</v>
      </c>
      <c r="BB2" s="68" t="s">
        <v>966</v>
      </c>
      <c r="BC2" s="68" t="s">
        <v>967</v>
      </c>
      <c r="BD2" s="68" t="s">
        <v>968</v>
      </c>
      <c r="BE2" s="68" t="s">
        <v>969</v>
      </c>
      <c r="BF2" s="68" t="s">
        <v>970</v>
      </c>
      <c r="BG2" s="68" t="s">
        <v>971</v>
      </c>
      <c r="BH2" s="68" t="s">
        <v>972</v>
      </c>
      <c r="BI2" s="68" t="s">
        <v>973</v>
      </c>
      <c r="BJ2" s="68" t="s">
        <v>974</v>
      </c>
      <c r="BK2" s="68" t="s">
        <v>975</v>
      </c>
      <c r="BL2" s="68" t="s">
        <v>976</v>
      </c>
      <c r="BM2" s="68" t="s">
        <v>977</v>
      </c>
      <c r="BN2" s="68" t="s">
        <v>978</v>
      </c>
      <c r="BO2" s="68" t="s">
        <v>979</v>
      </c>
      <c r="BP2" s="70" t="s">
        <v>980</v>
      </c>
      <c r="BQ2" s="68" t="s">
        <v>981</v>
      </c>
      <c r="BR2" s="68" t="s">
        <v>982</v>
      </c>
      <c r="BS2" s="68" t="s">
        <v>983</v>
      </c>
      <c r="BT2" s="68" t="s">
        <v>984</v>
      </c>
      <c r="BU2" s="68" t="s">
        <v>985</v>
      </c>
      <c r="BV2" s="68" t="s">
        <v>986</v>
      </c>
      <c r="BW2" s="68" t="s">
        <v>987</v>
      </c>
      <c r="BX2" s="68" t="s">
        <v>988</v>
      </c>
      <c r="BY2" s="68" t="s">
        <v>984</v>
      </c>
      <c r="BZ2" s="68" t="s">
        <v>985</v>
      </c>
      <c r="CA2" s="68" t="s">
        <v>986</v>
      </c>
      <c r="CB2" s="68" t="s">
        <v>987</v>
      </c>
      <c r="CC2" s="68" t="s">
        <v>989</v>
      </c>
      <c r="CD2" s="68" t="s">
        <v>990</v>
      </c>
      <c r="CE2" s="68" t="s">
        <v>991</v>
      </c>
      <c r="CF2" s="68" t="s">
        <v>992</v>
      </c>
      <c r="CG2" s="68" t="s">
        <v>993</v>
      </c>
      <c r="CH2" s="68" t="s">
        <v>994</v>
      </c>
      <c r="CI2" s="68" t="s">
        <v>995</v>
      </c>
      <c r="CJ2" s="69" t="s">
        <v>996</v>
      </c>
      <c r="CK2" s="68" t="s">
        <v>890</v>
      </c>
      <c r="CL2" s="68" t="s">
        <v>997</v>
      </c>
      <c r="CM2" s="69" t="s">
        <v>996</v>
      </c>
      <c r="CN2" s="68" t="s">
        <v>893</v>
      </c>
      <c r="CO2" s="68" t="s">
        <v>998</v>
      </c>
      <c r="CP2" s="68" t="s">
        <v>999</v>
      </c>
      <c r="CQ2" s="68" t="s">
        <v>157</v>
      </c>
      <c r="CR2" s="68" t="s">
        <v>1000</v>
      </c>
      <c r="CS2" s="68" t="s">
        <v>1001</v>
      </c>
      <c r="CT2" s="68" t="s">
        <v>898</v>
      </c>
      <c r="CU2" s="68" t="s">
        <v>1002</v>
      </c>
      <c r="CV2" s="68" t="s">
        <v>1003</v>
      </c>
      <c r="CW2" s="68" t="s">
        <v>901</v>
      </c>
      <c r="CX2" s="68" t="s">
        <v>1004</v>
      </c>
      <c r="CY2" s="72" t="s">
        <v>1005</v>
      </c>
      <c r="CZ2" s="68" t="s">
        <v>1006</v>
      </c>
      <c r="DA2" s="68" t="s">
        <v>1007</v>
      </c>
      <c r="DB2" s="68" t="s">
        <v>1008</v>
      </c>
      <c r="DC2" s="68" t="s">
        <v>1009</v>
      </c>
      <c r="DD2" s="73" t="s">
        <v>1010</v>
      </c>
      <c r="DE2" s="68" t="s">
        <v>1011</v>
      </c>
      <c r="DF2" s="68" t="s">
        <v>1012</v>
      </c>
      <c r="DG2" s="73" t="s">
        <v>1010</v>
      </c>
      <c r="DH2" s="68" t="s">
        <v>1011</v>
      </c>
      <c r="DI2" s="68" t="s">
        <v>1013</v>
      </c>
      <c r="DJ2" s="73" t="s">
        <v>1010</v>
      </c>
      <c r="DK2" s="68" t="s">
        <v>1014</v>
      </c>
      <c r="DL2" s="68" t="s">
        <v>1015</v>
      </c>
      <c r="DM2" s="73" t="s">
        <v>1010</v>
      </c>
      <c r="DN2" s="68" t="s">
        <v>1016</v>
      </c>
      <c r="DO2" s="68" t="s">
        <v>1017</v>
      </c>
      <c r="DP2" s="68" t="s">
        <v>1018</v>
      </c>
      <c r="DQ2" s="68" t="s">
        <v>1019</v>
      </c>
      <c r="DR2" s="73" t="s">
        <v>1010</v>
      </c>
      <c r="DS2" s="74" t="s">
        <v>1020</v>
      </c>
    </row>
    <row r="3" customFormat="false" ht="13.5" hidden="false" customHeight="false" outlineLevel="0" collapsed="false">
      <c r="O3" s="76"/>
      <c r="CI3" s="8" t="s">
        <v>601</v>
      </c>
      <c r="CY3" s="12"/>
      <c r="DP3" s="77"/>
      <c r="DR3" s="78"/>
    </row>
    <row r="4" customFormat="false" ht="51" hidden="false" customHeight="true" outlineLevel="0" collapsed="false">
      <c r="O4" s="79"/>
      <c r="CY4" s="12"/>
      <c r="DP4" s="77"/>
    </row>
    <row r="5" s="75" customFormat="true" ht="74.25" hidden="false" customHeight="true" outlineLevel="0" collapsed="false">
      <c r="O5" s="69"/>
      <c r="AK5" s="80" t="s">
        <v>1021</v>
      </c>
      <c r="AQ5" s="80" t="s">
        <v>1021</v>
      </c>
      <c r="AT5" s="80" t="s">
        <v>1021</v>
      </c>
      <c r="BC5" s="80" t="s">
        <v>1021</v>
      </c>
      <c r="BI5" s="80" t="s">
        <v>1021</v>
      </c>
      <c r="BL5" s="80" t="s">
        <v>1021</v>
      </c>
      <c r="BO5" s="80" t="s">
        <v>1021</v>
      </c>
      <c r="CE5" s="80" t="s">
        <v>1021</v>
      </c>
      <c r="CY5" s="81"/>
      <c r="DP5" s="82"/>
    </row>
    <row r="6" customFormat="false" ht="13.5" hidden="false" customHeight="false" outlineLevel="0" collapsed="false">
      <c r="O6" s="79"/>
      <c r="CY6" s="12"/>
      <c r="DP6" s="77"/>
    </row>
    <row r="7" customFormat="false" ht="13.5" hidden="false" customHeight="false" outlineLevel="0" collapsed="false">
      <c r="CY7" s="12"/>
      <c r="DP7" s="77"/>
    </row>
    <row r="8" customFormat="false" ht="13.5" hidden="false" customHeight="false" outlineLevel="0" collapsed="false">
      <c r="CY8" s="12"/>
      <c r="DP8" s="77"/>
    </row>
    <row r="9" customFormat="false" ht="13.5" hidden="false" customHeight="false" outlineLevel="0" collapsed="false">
      <c r="CY9" s="12"/>
    </row>
    <row r="10" customFormat="false" ht="13.5" hidden="false" customHeight="false" outlineLevel="0" collapsed="false">
      <c r="CY10" s="12"/>
    </row>
    <row r="11" customFormat="false" ht="13.5" hidden="false" customHeight="false" outlineLevel="0" collapsed="false">
      <c r="CY11" s="12"/>
    </row>
    <row r="12" customFormat="false" ht="13.5" hidden="false" customHeight="false" outlineLevel="0" collapsed="false">
      <c r="CY12" s="12"/>
    </row>
    <row r="13" customFormat="false" ht="13.5" hidden="false" customHeight="false" outlineLevel="0" collapsed="false">
      <c r="CY13" s="12"/>
    </row>
    <row r="14" customFormat="false" ht="13.5" hidden="false" customHeight="false" outlineLevel="0" collapsed="false">
      <c r="CY14" s="12"/>
    </row>
    <row r="34" customFormat="false" ht="13.5" hidden="false" customHeight="false" outlineLevel="0" collapsed="false">
      <c r="BQ34" s="7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229"/>
  <sheetViews>
    <sheetView showFormulas="false" showGridLines="true" showRowColHeaders="true" showZeros="true" rightToLeft="false" tabSelected="false" showOutlineSymbols="true" defaultGridColor="true" view="normal" topLeftCell="A1" colorId="64" zoomScale="250" zoomScaleNormal="250" zoomScalePageLayoutView="100" workbookViewId="0">
      <pane xSplit="0" ySplit="1" topLeftCell="A249" activePane="bottomLeft" state="frozen"/>
      <selection pane="topLeft" activeCell="A1" activeCellId="0" sqref="A1"/>
      <selection pane="bottomLeft" activeCell="A2" activeCellId="0" sqref="A2"/>
    </sheetView>
  </sheetViews>
  <sheetFormatPr defaultColWidth="10.66015625" defaultRowHeight="13.5" customHeight="false" zeroHeight="false" outlineLevelRow="0" outlineLevelCol="0"/>
  <cols>
    <col collapsed="false" customWidth="true" hidden="false" outlineLevel="0" max="1" min="1" style="8" width="32"/>
    <col collapsed="false" customWidth="true" hidden="false" outlineLevel="0" max="42" min="40" style="8" width="11.2"/>
  </cols>
  <sheetData>
    <row r="1" s="90" customFormat="true" ht="13.5" hidden="false" customHeight="false" outlineLevel="0" collapsed="false">
      <c r="A1" s="83" t="s">
        <v>1022</v>
      </c>
      <c r="B1" s="83"/>
      <c r="C1" s="83" t="s">
        <v>186</v>
      </c>
      <c r="D1" s="84" t="s">
        <v>1023</v>
      </c>
      <c r="E1" s="83" t="s">
        <v>0</v>
      </c>
      <c r="F1" s="83" t="s">
        <v>9</v>
      </c>
      <c r="G1" s="84" t="s">
        <v>9</v>
      </c>
      <c r="H1" s="83" t="s">
        <v>7</v>
      </c>
      <c r="I1" s="84" t="s">
        <v>1024</v>
      </c>
      <c r="J1" s="85" t="s">
        <v>826</v>
      </c>
      <c r="K1" s="85" t="s">
        <v>829</v>
      </c>
      <c r="L1" s="85" t="s">
        <v>832</v>
      </c>
      <c r="M1" s="85" t="s">
        <v>835</v>
      </c>
      <c r="N1" s="85" t="s">
        <v>838</v>
      </c>
      <c r="O1" s="85" t="s">
        <v>840</v>
      </c>
      <c r="P1" s="85" t="s">
        <v>843</v>
      </c>
      <c r="Q1" s="85" t="s">
        <v>846</v>
      </c>
      <c r="R1" s="85" t="s">
        <v>43</v>
      </c>
      <c r="S1" s="85" t="s">
        <v>851</v>
      </c>
      <c r="T1" s="85" t="s">
        <v>854</v>
      </c>
      <c r="U1" s="85" t="s">
        <v>1025</v>
      </c>
      <c r="V1" s="85" t="s">
        <v>860</v>
      </c>
      <c r="W1" s="85" t="s">
        <v>863</v>
      </c>
      <c r="X1" s="85" t="s">
        <v>866</v>
      </c>
      <c r="Y1" s="85" t="s">
        <v>869</v>
      </c>
      <c r="Z1" s="85" t="s">
        <v>872</v>
      </c>
      <c r="AA1" s="85" t="s">
        <v>875</v>
      </c>
      <c r="AB1" s="85" t="s">
        <v>1026</v>
      </c>
      <c r="AC1" s="85" t="s">
        <v>884</v>
      </c>
      <c r="AD1" s="85" t="s">
        <v>887</v>
      </c>
      <c r="AE1" s="85" t="s">
        <v>1027</v>
      </c>
      <c r="AF1" s="85"/>
      <c r="AG1" s="85" t="s">
        <v>893</v>
      </c>
      <c r="AH1" s="85"/>
      <c r="AI1" s="85" t="s">
        <v>157</v>
      </c>
      <c r="AJ1" s="85"/>
      <c r="AK1" s="85" t="s">
        <v>898</v>
      </c>
      <c r="AL1" s="85"/>
      <c r="AM1" s="85" t="s">
        <v>901</v>
      </c>
      <c r="AN1" s="85" t="s">
        <v>120</v>
      </c>
      <c r="AO1" s="86" t="s">
        <v>904</v>
      </c>
      <c r="AP1" s="86" t="s">
        <v>121</v>
      </c>
      <c r="AQ1" s="83" t="s">
        <v>122</v>
      </c>
      <c r="AR1" s="83" t="s">
        <v>1028</v>
      </c>
      <c r="AS1" s="85" t="s">
        <v>193</v>
      </c>
      <c r="AT1" s="87" t="s">
        <v>908</v>
      </c>
      <c r="AU1" s="87" t="s">
        <v>909</v>
      </c>
      <c r="AV1" s="85" t="s">
        <v>198</v>
      </c>
      <c r="AW1" s="87" t="s">
        <v>906</v>
      </c>
      <c r="AX1" s="87" t="s">
        <v>907</v>
      </c>
      <c r="AY1" s="85" t="s">
        <v>910</v>
      </c>
      <c r="AZ1" s="87" t="s">
        <v>911</v>
      </c>
      <c r="BA1" s="87" t="s">
        <v>912</v>
      </c>
      <c r="BB1" s="85" t="s">
        <v>913</v>
      </c>
      <c r="BC1" s="87" t="s">
        <v>914</v>
      </c>
      <c r="BD1" s="87" t="s">
        <v>915</v>
      </c>
      <c r="BE1" s="88" t="s">
        <v>148</v>
      </c>
      <c r="BF1" s="84" t="s">
        <v>916</v>
      </c>
      <c r="BG1" s="89" t="s">
        <v>151</v>
      </c>
      <c r="BH1" s="89" t="s">
        <v>152</v>
      </c>
      <c r="BI1" s="83"/>
      <c r="BJ1" s="83"/>
      <c r="BK1" s="83"/>
      <c r="BL1" s="83"/>
      <c r="BM1" s="83"/>
    </row>
    <row r="2" customFormat="false" ht="13.5" hidden="false" customHeight="false" outlineLevel="0" collapsed="false">
      <c r="A2" s="8" t="s">
        <v>1029</v>
      </c>
      <c r="B2" s="8" t="s">
        <v>1030</v>
      </c>
      <c r="C2" s="8" t="n">
        <v>1</v>
      </c>
      <c r="D2" s="8" t="str">
        <f aca="false">VLOOKUP(E2,[1]Hoja1!$B$1:$C$1048576,2,FALSE())</f>
        <v>OD</v>
      </c>
      <c r="E2" s="1" t="s">
        <v>122</v>
      </c>
      <c r="F2" s="1" t="s">
        <v>198</v>
      </c>
      <c r="G2" s="1" t="str">
        <f aca="false" t="array" ref="G2">_xlfn.IFS(F2="M","1", F2="H","2")</f>
        <v>2</v>
      </c>
      <c r="H2" s="1" t="n">
        <v>41</v>
      </c>
      <c r="I2" s="1" t="n">
        <f aca="false">VLOOKUP(H2,LEYENDA!$B$2:$D$6,2,TRUE())</f>
        <v>61</v>
      </c>
      <c r="J2" s="10" t="n">
        <v>3</v>
      </c>
      <c r="K2" s="10" t="n">
        <v>12</v>
      </c>
      <c r="L2" s="10" t="n">
        <v>18</v>
      </c>
      <c r="M2" s="10" t="n">
        <v>8</v>
      </c>
      <c r="N2" s="10" t="n">
        <v>7</v>
      </c>
      <c r="O2" s="10" t="n">
        <v>4</v>
      </c>
      <c r="P2" s="10" t="n">
        <v>0</v>
      </c>
      <c r="Q2" s="10" t="n">
        <v>-1</v>
      </c>
      <c r="R2" s="10" t="n">
        <v>3</v>
      </c>
      <c r="S2" s="10" t="n">
        <v>0.25</v>
      </c>
      <c r="T2" s="10" t="n">
        <v>-1</v>
      </c>
      <c r="U2" s="10" t="n">
        <v>16</v>
      </c>
      <c r="V2" s="10" t="n">
        <v>26</v>
      </c>
      <c r="W2" s="10" t="n">
        <v>4</v>
      </c>
      <c r="X2" s="10" t="n">
        <v>6</v>
      </c>
      <c r="Y2" s="10" t="n">
        <v>18</v>
      </c>
      <c r="Z2" s="10" t="n">
        <v>8</v>
      </c>
      <c r="AA2" s="10" t="n">
        <v>0</v>
      </c>
      <c r="AB2" s="10" t="n">
        <v>-4</v>
      </c>
      <c r="AC2" s="10" t="n">
        <v>-2.5</v>
      </c>
      <c r="AD2" s="10" t="n">
        <v>2.5</v>
      </c>
      <c r="AE2" s="10" t="n">
        <v>0</v>
      </c>
      <c r="AF2" s="10"/>
      <c r="AG2" s="10"/>
      <c r="AH2" s="10"/>
      <c r="AI2" s="10"/>
      <c r="AJ2" s="10"/>
      <c r="AK2" s="10"/>
      <c r="AL2" s="10"/>
      <c r="AM2" s="10"/>
      <c r="AN2" s="10"/>
      <c r="AO2" s="12" t="n">
        <v>0</v>
      </c>
      <c r="AP2" s="12"/>
      <c r="AQ2" s="1" t="n">
        <v>2</v>
      </c>
      <c r="AR2" s="1" t="n">
        <v>1</v>
      </c>
      <c r="AS2" s="10"/>
      <c r="AT2" s="10" t="str">
        <f aca="false">IF(AS2=0,"1","2")</f>
        <v>1</v>
      </c>
      <c r="AU2" s="11" t="str">
        <f aca="false" t="array" ref="AU2">_xlfn.IFS(AS2=0,"0", AS2=-0.25, "1", AS2=-0.5,"2", AS2=-0.75,"3", AS2=-1,"4",AS2=-1.25,"5", AS2=-1.5,"6", AS2=-1.75,"7", AS2=-2,"8", AS2=-2.25,"9",AS2=-2.5,"10", AS2=-2.75,"11", AS2=-3,"12", AS2=-3.25,"13", AS2=-3.5,"14", AS2=-3.75,"15",AS2=-4,"16")</f>
        <v>0</v>
      </c>
      <c r="AV2" s="10"/>
      <c r="AW2" s="11" t="str">
        <f aca="false">IF(AV2=0,"1","2")</f>
        <v>1</v>
      </c>
      <c r="AX2" s="11" t="str">
        <f aca="false" t="array" ref="AX2">_xlfn.IFS(AV2=0,"0", AV2=0.25, "1", AV2=0.5,"2", AV2=0.75,"3", AV2=1,"4",AV2=1.25,"5", AV2=1.5,"6", AV2=1.75,"7", AV2=2,"8", AV2=2.25,"9",AV2=2.5,"10", AV2=2.75,"11", AV2=3,"12", AV2=3.25,"13", AV2=3.5,"14", AV2=3.75,"15",AV2=4,"16")</f>
        <v>0</v>
      </c>
      <c r="AY2" s="10"/>
      <c r="AZ2" s="11" t="str">
        <f aca="false">IF(AY2=0,"1","2")</f>
        <v>1</v>
      </c>
      <c r="BA2" s="11" t="str">
        <f aca="false" t="array" ref="BA2">_xlfn.IFS(AY2=0,"0", AY2=-0.25, "1", AY2=-0.5,"2", AY2=-0.75,"3", AY2=-1,"4",AY2=-1.25,"5", AY2=-1.5,"6", AY2=-1.75,"7", AY2=-2,"8", AY3=-2.25,"9",AY3=-2.5,"10", AY3=-2.75,"11", AY3=-3,"12", AY3=-3.25,"13", AY3=-3.5,"14", AY3=-3.75,"15",AY3=-4,"16")</f>
        <v>0</v>
      </c>
      <c r="BB2" s="10"/>
      <c r="BC2" s="11" t="str">
        <f aca="false">IF(BB2=0,"1","2")</f>
        <v>1</v>
      </c>
      <c r="BD2" s="11" t="str">
        <f aca="false" t="array" ref="BD2">_xlfn.IFS(BB2=0,"0", BB2=0.25, "1", BB2=0.5,"2", BB2=0.75,"3", BB2=1,"4",BB2=1.25,"5", BB2=1.5,"6", BB2=1.75,"7", BB2=2,"8", BB2=2.25,"9", BB2=2.25,"9",BB2=2.5,"10", BB2=2.75,"11", BB2=3,"12", BB2=3.25,"13", BB2=3.5,"14", BB2=3.75,"15",BB2=4,"16")</f>
        <v>0</v>
      </c>
      <c r="BE2" s="14" t="n">
        <v>24</v>
      </c>
      <c r="BF2" s="14" t="str">
        <f aca="false">VLOOKUP(BE2,LEYENDA!$G$2:$H$8,2,TRUE())</f>
        <v>19-24</v>
      </c>
      <c r="BG2" s="14"/>
      <c r="BH2" s="14"/>
    </row>
    <row r="3" customFormat="false" ht="13.5" hidden="false" customHeight="false" outlineLevel="0" collapsed="false">
      <c r="A3" s="8" t="s">
        <v>1029</v>
      </c>
      <c r="B3" s="8" t="s">
        <v>1030</v>
      </c>
      <c r="C3" s="8" t="n">
        <v>1</v>
      </c>
      <c r="D3" s="8" t="str">
        <f aca="false">VLOOKUP(E3,[1]Hoja1!$B$1:$C$1048576,2,FALSE())</f>
        <v>OI</v>
      </c>
      <c r="E3" s="1" t="s">
        <v>1031</v>
      </c>
      <c r="F3" s="1" t="s">
        <v>198</v>
      </c>
      <c r="G3" s="1" t="str">
        <f aca="false" t="array" ref="G3">_xlfn.IFS(F3="M","1", F3="H","2")</f>
        <v>2</v>
      </c>
      <c r="H3" s="1" t="n">
        <v>41</v>
      </c>
      <c r="I3" s="1" t="n">
        <f aca="false">VLOOKUP(H3,LEYENDA!$B$2:$D$6,2,TRUE())</f>
        <v>61</v>
      </c>
      <c r="J3" s="10" t="n">
        <v>3</v>
      </c>
      <c r="K3" s="10" t="n">
        <v>12</v>
      </c>
      <c r="L3" s="10" t="n">
        <v>18</v>
      </c>
      <c r="M3" s="10" t="n">
        <v>8</v>
      </c>
      <c r="N3" s="10" t="n">
        <v>7</v>
      </c>
      <c r="O3" s="10" t="n">
        <v>4</v>
      </c>
      <c r="P3" s="10" t="n">
        <v>0</v>
      </c>
      <c r="Q3" s="10" t="n">
        <v>-1</v>
      </c>
      <c r="R3" s="10" t="n">
        <v>3</v>
      </c>
      <c r="S3" s="10" t="n">
        <v>0.25</v>
      </c>
      <c r="T3" s="10" t="n">
        <v>-1</v>
      </c>
      <c r="U3" s="10" t="n">
        <v>16</v>
      </c>
      <c r="V3" s="10" t="n">
        <v>26</v>
      </c>
      <c r="W3" s="10" t="n">
        <v>4</v>
      </c>
      <c r="X3" s="10" t="n">
        <v>6</v>
      </c>
      <c r="Y3" s="10" t="n">
        <v>18</v>
      </c>
      <c r="Z3" s="10" t="n">
        <v>8</v>
      </c>
      <c r="AA3" s="10" t="n">
        <v>0</v>
      </c>
      <c r="AB3" s="10" t="n">
        <v>-4</v>
      </c>
      <c r="AC3" s="10" t="n">
        <v>-2.5</v>
      </c>
      <c r="AD3" s="10" t="n">
        <v>2.5</v>
      </c>
      <c r="AE3" s="10" t="n">
        <v>0</v>
      </c>
      <c r="AF3" s="10"/>
      <c r="AG3" s="10"/>
      <c r="AH3" s="10"/>
      <c r="AI3" s="10"/>
      <c r="AJ3" s="10"/>
      <c r="AK3" s="10"/>
      <c r="AL3" s="10"/>
      <c r="AM3" s="10"/>
      <c r="AN3" s="10"/>
      <c r="AO3" s="12" t="n">
        <v>0</v>
      </c>
      <c r="AP3" s="12"/>
      <c r="AQ3" s="1" t="n">
        <v>2</v>
      </c>
      <c r="AR3" s="1" t="n">
        <v>1</v>
      </c>
      <c r="AS3" s="10"/>
      <c r="AT3" s="10" t="str">
        <f aca="false">IF(AS3=0,"1","2")</f>
        <v>1</v>
      </c>
      <c r="AU3" s="11" t="str">
        <f aca="false" t="array" ref="AU3">_xlfn.IFS(AS3=0,"0", AS3=-0.25, "1", AS3=-0.5,"2", AS3=-0.75,"3", AS3=-1,"4",AS3=-1.25,"5", AS3=-1.5,"6", AS3=-1.75,"7", AS3=-2,"8", AS3=-2.25,"9",AS3=-2.5,"10", AS3=-2.75,"11", AS3=-3,"12", AS3=-3.25,"13", AS3=-3.5,"14", AS3=-3.75,"15",AS3=-4,"16")</f>
        <v>0</v>
      </c>
      <c r="AV3" s="10"/>
      <c r="AW3" s="11" t="str">
        <f aca="false">IF(AV3=0,"1","2")</f>
        <v>1</v>
      </c>
      <c r="AX3" s="11" t="str">
        <f aca="false" t="array" ref="AX3">_xlfn.IFS(AV3=0,"0", AV3=0.25, "1", AV3=0.5,"2", AV3=0.75,"3", AV3=1,"4",AV3=1.25,"5", AV3=1.5,"6", AV3=1.75,"7", AV3=2,"8", AV3=2.25,"9",AV3=2.5,"10", AV3=2.75,"11", AV3=3,"12", AV3=3.25,"13", AV3=3.5,"14", AV3=3.75,"15",AV3=4,"16")</f>
        <v>0</v>
      </c>
      <c r="AY3" s="10"/>
      <c r="AZ3" s="11" t="str">
        <f aca="false">IF(AY3=0,"1","2")</f>
        <v>1</v>
      </c>
      <c r="BA3" s="11" t="str">
        <f aca="false" t="array" ref="BA3">_xlfn.IFS(AY3=0,"0", AY3=-0.25, "1", AY3=-0.5,"2", AY3=-0.75,"3", AY3=-1,"4",AY3=-1.25,"5", AY3=-1.5,"6", AY3=-1.75,"7", AY3=-2,"8", AY4=-2.25,"9",AY4=-2.5,"10", AY4=-2.75,"11", AY4=-3,"12", AY4=-3.25,"13", AY4=-3.5,"14", AY4=-3.75,"15",AY4=-4,"16")</f>
        <v>0</v>
      </c>
      <c r="BB3" s="10"/>
      <c r="BC3" s="11" t="str">
        <f aca="false">IF(BB3=0,"1","2")</f>
        <v>1</v>
      </c>
      <c r="BD3" s="11" t="str">
        <f aca="false" t="array" ref="BD3">_xlfn.IFS(BB3=0,"0", BB3=0.25, "1", BB3=0.5,"2", BB3=0.75,"3", BB3=1,"4",BB3=1.25,"5", BB3=1.5,"6", BB3=1.75,"7", BB3=2,"8", BB3=2.25,"9", BB3=2.25,"9",BB3=2.5,"10", BB3=2.75,"11", BB3=3,"12", BB3=3.25,"13", BB3=3.5,"14", BB3=3.75,"15",BB3=4,"16")</f>
        <v>0</v>
      </c>
      <c r="BE3" s="14" t="n">
        <v>24</v>
      </c>
      <c r="BF3" s="14" t="str">
        <f aca="false">VLOOKUP(BE3,LEYENDA!$G$2:$H$8,2,TRUE())</f>
        <v>19-24</v>
      </c>
      <c r="BG3" s="14"/>
      <c r="BH3" s="14"/>
    </row>
    <row r="4" customFormat="false" ht="13.5" hidden="false" customHeight="false" outlineLevel="0" collapsed="false">
      <c r="A4" s="8" t="s">
        <v>1029</v>
      </c>
      <c r="B4" s="8" t="s">
        <v>1032</v>
      </c>
      <c r="C4" s="8" t="n">
        <v>1</v>
      </c>
      <c r="D4" s="8" t="str">
        <f aca="false">VLOOKUP(E4,[1]Hoja1!$B$1:$C$1048576,2,FALSE())</f>
        <v>OD</v>
      </c>
      <c r="E4" s="1" t="s">
        <v>1033</v>
      </c>
      <c r="F4" s="1" t="s">
        <v>193</v>
      </c>
      <c r="G4" s="1" t="str">
        <f aca="false" t="array" ref="G4">_xlfn.IFS(F4="M","1", F4="H","2")</f>
        <v>1</v>
      </c>
      <c r="H4" s="1" t="n">
        <v>23</v>
      </c>
      <c r="I4" s="1" t="n">
        <f aca="false">VLOOKUP(H4,LEYENDA!$B$2:$D$6,2,TRUE())</f>
        <v>61</v>
      </c>
      <c r="J4" s="10" t="n">
        <v>-0.5</v>
      </c>
      <c r="K4" s="10"/>
      <c r="L4" s="10" t="n">
        <v>20</v>
      </c>
      <c r="M4" s="10" t="n">
        <v>4</v>
      </c>
      <c r="N4" s="10" t="n">
        <v>14</v>
      </c>
      <c r="O4" s="10" t="n">
        <v>4</v>
      </c>
      <c r="P4" s="10" t="n">
        <v>-0.5</v>
      </c>
      <c r="Q4" s="10" t="n">
        <v>-3</v>
      </c>
      <c r="R4" s="10" t="n">
        <v>3</v>
      </c>
      <c r="S4" s="10" t="n">
        <v>-0.5</v>
      </c>
      <c r="T4" s="10" t="n">
        <v>-2</v>
      </c>
      <c r="U4" s="10"/>
      <c r="V4" s="10" t="n">
        <v>25</v>
      </c>
      <c r="W4" s="10" t="n">
        <v>14</v>
      </c>
      <c r="X4" s="10"/>
      <c r="Y4" s="10" t="n">
        <v>25</v>
      </c>
      <c r="Z4" s="10" t="n">
        <v>9</v>
      </c>
      <c r="AA4" s="10" t="n">
        <v>0</v>
      </c>
      <c r="AB4" s="10" t="n">
        <v>-6.45</v>
      </c>
      <c r="AC4" s="10" t="n">
        <v>-4.25</v>
      </c>
      <c r="AD4" s="10" t="n">
        <v>2.5</v>
      </c>
      <c r="AE4" s="10" t="n">
        <v>0</v>
      </c>
      <c r="AF4" s="10"/>
      <c r="AG4" s="10"/>
      <c r="AH4" s="10"/>
      <c r="AI4" s="10"/>
      <c r="AJ4" s="10"/>
      <c r="AK4" s="10"/>
      <c r="AL4" s="10"/>
      <c r="AM4" s="10"/>
      <c r="AN4" s="10"/>
      <c r="AO4" s="12" t="n">
        <v>0</v>
      </c>
      <c r="AP4" s="12"/>
      <c r="AQ4" s="1" t="n">
        <v>1</v>
      </c>
      <c r="AR4" s="1" t="n">
        <v>2</v>
      </c>
      <c r="AS4" s="10"/>
      <c r="AT4" s="10" t="str">
        <f aca="false">IF(AS4=0,"1","2")</f>
        <v>1</v>
      </c>
      <c r="AU4" s="11" t="str">
        <f aca="false" t="array" ref="AU4">_xlfn.IFS(AS4=0,"0", AS4=-0.25, "1", AS4=-0.5,"2", AS4=-0.75,"3", AS4=-1,"4",AS4=-1.25,"5", AS4=-1.5,"6", AS4=-1.75,"7", AS4=-2,"8", AS4=-2.25,"9",AS4=-2.5,"10", AS4=-2.75,"11", AS4=-3,"12", AS4=-3.25,"13", AS4=-3.5,"14", AS4=-3.75,"15",AS4=-4,"16")</f>
        <v>0</v>
      </c>
      <c r="AV4" s="10"/>
      <c r="AW4" s="11" t="str">
        <f aca="false">IF(AV4=0,"1","2")</f>
        <v>1</v>
      </c>
      <c r="AX4" s="11" t="str">
        <f aca="false" t="array" ref="AX4">_xlfn.IFS(AV4=0,"0", AV4=0.25, "1", AV4=0.5,"2", AV4=0.75,"3", AV4=1,"4",AV4=1.25,"5", AV4=1.5,"6", AV4=1.75,"7", AV4=2,"8", AV4=2.25,"9",AV4=2.5,"10", AV4=2.75,"11", AV4=3,"12", AV4=3.25,"13", AV4=3.5,"14", AV4=3.75,"15",AV4=4,"16")</f>
        <v>0</v>
      </c>
      <c r="AY4" s="10"/>
      <c r="AZ4" s="11" t="str">
        <f aca="false">IF(AY4=0,"1","2")</f>
        <v>1</v>
      </c>
      <c r="BA4" s="11" t="str">
        <f aca="false" t="array" ref="BA4">_xlfn.IFS(AY4=0,"0", AY4=-0.25, "1", AY4=-0.5,"2", AY4=-0.75,"3", AY4=-1,"4",AY4=-1.25,"5", AY4=-1.5,"6", AY4=-1.75,"7", AY4=-2,"8", AY5=-2.25,"9",AY5=-2.5,"10", AY5=-2.75,"11", AY5=-3,"12", AY5=-3.25,"13", AY5=-3.5,"14", AY5=-3.75,"15",AY5=-4,"16")</f>
        <v>0</v>
      </c>
      <c r="BB4" s="10"/>
      <c r="BC4" s="11" t="str">
        <f aca="false">IF(BB4=0,"1","2")</f>
        <v>1</v>
      </c>
      <c r="BD4" s="11" t="str">
        <f aca="false" t="array" ref="BD4">_xlfn.IFS(BB4=0,"0", BB4=0.25, "1", BB4=0.5,"2", BB4=0.75,"3", BB4=1,"4",BB4=1.25,"5", BB4=1.5,"6", BB4=1.75,"7", BB4=2,"8", BB4=2.25,"9", BB4=2.25,"9",BB4=2.5,"10", BB4=2.75,"11", BB4=3,"12", BB4=3.25,"13", BB4=3.5,"14", BB4=3.75,"15",BB4=4,"16")</f>
        <v>0</v>
      </c>
      <c r="BE4" s="14" t="n">
        <v>24</v>
      </c>
      <c r="BF4" s="14" t="str">
        <f aca="false">VLOOKUP(BE4,LEYENDA!$G$2:$H$8,2,TRUE())</f>
        <v>19-24</v>
      </c>
      <c r="BG4" s="14"/>
      <c r="BH4" s="14"/>
    </row>
    <row r="5" customFormat="false" ht="13.5" hidden="false" customHeight="false" outlineLevel="0" collapsed="false">
      <c r="A5" s="8" t="s">
        <v>1029</v>
      </c>
      <c r="B5" s="8" t="s">
        <v>1032</v>
      </c>
      <c r="C5" s="8" t="n">
        <v>1</v>
      </c>
      <c r="D5" s="8" t="str">
        <f aca="false">VLOOKUP(E5,[1]Hoja1!$B$1:$C$1048576,2,FALSE())</f>
        <v>OI</v>
      </c>
      <c r="E5" s="1" t="s">
        <v>194</v>
      </c>
      <c r="F5" s="1" t="s">
        <v>193</v>
      </c>
      <c r="G5" s="1" t="str">
        <f aca="false" t="array" ref="G5">_xlfn.IFS(F5="M","1", F5="H","2")</f>
        <v>1</v>
      </c>
      <c r="H5" s="1" t="n">
        <v>23</v>
      </c>
      <c r="I5" s="1" t="n">
        <f aca="false">VLOOKUP(H5,LEYENDA!$B$2:$D$6,2,TRUE())</f>
        <v>61</v>
      </c>
      <c r="J5" s="10" t="n">
        <v>-0.5</v>
      </c>
      <c r="K5" s="10"/>
      <c r="L5" s="10" t="n">
        <v>20</v>
      </c>
      <c r="M5" s="10" t="n">
        <v>4</v>
      </c>
      <c r="N5" s="10" t="n">
        <v>14</v>
      </c>
      <c r="O5" s="10" t="n">
        <v>4</v>
      </c>
      <c r="P5" s="10" t="n">
        <v>-0.5</v>
      </c>
      <c r="Q5" s="10" t="n">
        <v>-3</v>
      </c>
      <c r="R5" s="10" t="n">
        <v>3</v>
      </c>
      <c r="S5" s="10" t="n">
        <v>-0.5</v>
      </c>
      <c r="T5" s="10" t="n">
        <v>-2</v>
      </c>
      <c r="U5" s="10"/>
      <c r="V5" s="10" t="n">
        <v>25</v>
      </c>
      <c r="W5" s="10" t="n">
        <v>14</v>
      </c>
      <c r="X5" s="10"/>
      <c r="Y5" s="10" t="n">
        <v>25</v>
      </c>
      <c r="Z5" s="10" t="n">
        <v>9</v>
      </c>
      <c r="AA5" s="10" t="n">
        <v>0</v>
      </c>
      <c r="AB5" s="10" t="n">
        <v>-6.45</v>
      </c>
      <c r="AC5" s="10" t="n">
        <v>-4.25</v>
      </c>
      <c r="AD5" s="10" t="n">
        <v>2.5</v>
      </c>
      <c r="AE5" s="10" t="n">
        <v>0</v>
      </c>
      <c r="AF5" s="10"/>
      <c r="AG5" s="10"/>
      <c r="AH5" s="10"/>
      <c r="AI5" s="10"/>
      <c r="AJ5" s="10"/>
      <c r="AK5" s="10"/>
      <c r="AL5" s="10"/>
      <c r="AM5" s="10"/>
      <c r="AN5" s="10"/>
      <c r="AO5" s="12" t="n">
        <v>0</v>
      </c>
      <c r="AP5" s="12"/>
      <c r="AQ5" s="1" t="n">
        <v>1</v>
      </c>
      <c r="AR5" s="1" t="n">
        <v>2</v>
      </c>
      <c r="AS5" s="10"/>
      <c r="AT5" s="10" t="str">
        <f aca="false">IF(AS5=0,"1","2")</f>
        <v>1</v>
      </c>
      <c r="AU5" s="11" t="str">
        <f aca="false" t="array" ref="AU5">_xlfn.IFS(AS5=0,"0", AS5=-0.25, "1", AS5=-0.5,"2", AS5=-0.75,"3", AS5=-1,"4",AS5=-1.25,"5", AS5=-1.5,"6", AS5=-1.75,"7", AS5=-2,"8", AS5=-2.25,"9",AS5=-2.5,"10", AS5=-2.75,"11", AS5=-3,"12", AS5=-3.25,"13", AS5=-3.5,"14", AS5=-3.75,"15",AS5=-4,"16")</f>
        <v>0</v>
      </c>
      <c r="AV5" s="10"/>
      <c r="AW5" s="11" t="str">
        <f aca="false">IF(AV5=0,"1","2")</f>
        <v>1</v>
      </c>
      <c r="AX5" s="11" t="str">
        <f aca="false" t="array" ref="AX5">_xlfn.IFS(AV5=0,"0", AV5=0.25, "1", AV5=0.5,"2", AV5=0.75,"3", AV5=1,"4",AV5=1.25,"5", AV5=1.5,"6", AV5=1.75,"7", AV5=2,"8", AV5=2.25,"9",AV5=2.5,"10", AV5=2.75,"11", AV5=3,"12", AV5=3.25,"13", AV5=3.5,"14", AV5=3.75,"15",AV5=4,"16")</f>
        <v>0</v>
      </c>
      <c r="AY5" s="10"/>
      <c r="AZ5" s="11" t="str">
        <f aca="false">IF(AY5=0,"1","2")</f>
        <v>1</v>
      </c>
      <c r="BA5" s="11" t="str">
        <f aca="false" t="array" ref="BA5">_xlfn.IFS(AY5=0,"0", AY5=-0.25, "1", AY5=-0.5,"2", AY5=-0.75,"3", AY5=-1,"4",AY5=-1.25,"5", AY5=-1.5,"6", AY5=-1.75,"7", AY5=-2,"8", AY6=-2.25,"9",AY6=-2.5,"10", AY6=-2.75,"11", AY6=-3,"12", AY6=-3.25,"13", AY6=-3.5,"14", AY6=-3.75,"15",AY6=-4,"16")</f>
        <v>0</v>
      </c>
      <c r="BB5" s="10"/>
      <c r="BC5" s="11" t="str">
        <f aca="false">IF(BB5=0,"1","2")</f>
        <v>1</v>
      </c>
      <c r="BD5" s="11" t="str">
        <f aca="false" t="array" ref="BD5">_xlfn.IFS(BB5=0,"0", BB5=0.25, "1", BB5=0.5,"2", BB5=0.75,"3", BB5=1,"4",BB5=1.25,"5", BB5=1.5,"6", BB5=1.75,"7", BB5=2,"8", BB5=2.25,"9", BB5=2.25,"9",BB5=2.5,"10", BB5=2.75,"11", BB5=3,"12", BB5=3.25,"13", BB5=3.5,"14", BB5=3.75,"15",BB5=4,"16")</f>
        <v>0</v>
      </c>
      <c r="BE5" s="14" t="n">
        <v>24</v>
      </c>
      <c r="BF5" s="14" t="str">
        <f aca="false">VLOOKUP(BE5,LEYENDA!$G$2:$H$8,2,TRUE())</f>
        <v>19-24</v>
      </c>
      <c r="BG5" s="14"/>
      <c r="BH5" s="14"/>
    </row>
    <row r="6" customFormat="false" ht="13.5" hidden="false" customHeight="false" outlineLevel="0" collapsed="false">
      <c r="A6" s="8" t="s">
        <v>1029</v>
      </c>
      <c r="B6" s="8" t="s">
        <v>1034</v>
      </c>
      <c r="C6" s="8" t="n">
        <v>1</v>
      </c>
      <c r="D6" s="8" t="str">
        <f aca="false">VLOOKUP(E6,[1]Hoja1!$B$1:$C$1048576,2,FALSE())</f>
        <v>OD</v>
      </c>
      <c r="E6" s="1" t="s">
        <v>1035</v>
      </c>
      <c r="F6" s="1" t="s">
        <v>193</v>
      </c>
      <c r="G6" s="1" t="str">
        <f aca="false" t="array" ref="G6">_xlfn.IFS(F6="M","1", F6="H","2")</f>
        <v>1</v>
      </c>
      <c r="H6" s="1" t="n">
        <v>33</v>
      </c>
      <c r="I6" s="1" t="n">
        <f aca="false">VLOOKUP(H6,LEYENDA!$B$2:$D$6,2,TRUE())</f>
        <v>61</v>
      </c>
      <c r="J6" s="10" t="n">
        <v>0</v>
      </c>
      <c r="K6" s="10"/>
      <c r="L6" s="10" t="n">
        <v>18</v>
      </c>
      <c r="M6" s="10" t="n">
        <v>7</v>
      </c>
      <c r="N6" s="10" t="n">
        <v>10</v>
      </c>
      <c r="O6" s="10" t="n">
        <v>5</v>
      </c>
      <c r="P6" s="10" t="n">
        <v>0</v>
      </c>
      <c r="Q6" s="10" t="n">
        <v>-0.5</v>
      </c>
      <c r="R6" s="10" t="n">
        <v>5</v>
      </c>
      <c r="S6" s="10" t="n">
        <v>1</v>
      </c>
      <c r="T6" s="10" t="n">
        <v>-4</v>
      </c>
      <c r="U6" s="10"/>
      <c r="V6" s="10" t="n">
        <v>20</v>
      </c>
      <c r="W6" s="10" t="n">
        <v>19</v>
      </c>
      <c r="X6" s="10"/>
      <c r="Y6" s="10" t="n">
        <v>15</v>
      </c>
      <c r="Z6" s="10" t="n">
        <v>11</v>
      </c>
      <c r="AA6" s="10" t="n">
        <v>0</v>
      </c>
      <c r="AB6" s="10" t="n">
        <v>-5.5</v>
      </c>
      <c r="AC6" s="10" t="n">
        <v>-3.25</v>
      </c>
      <c r="AD6" s="10" t="n">
        <v>2</v>
      </c>
      <c r="AE6" s="10" t="n">
        <v>0</v>
      </c>
      <c r="AF6" s="10"/>
      <c r="AG6" s="10"/>
      <c r="AH6" s="10"/>
      <c r="AI6" s="10"/>
      <c r="AJ6" s="10"/>
      <c r="AK6" s="10"/>
      <c r="AL6" s="10"/>
      <c r="AM6" s="10"/>
      <c r="AN6" s="10"/>
      <c r="AO6" s="12" t="n">
        <v>0</v>
      </c>
      <c r="AP6" s="12"/>
      <c r="AQ6" s="1" t="n">
        <v>2</v>
      </c>
      <c r="AR6" s="1" t="n">
        <v>2</v>
      </c>
      <c r="AS6" s="10"/>
      <c r="AT6" s="10" t="str">
        <f aca="false">IF(AS6=0,"1","2")</f>
        <v>1</v>
      </c>
      <c r="AU6" s="11" t="str">
        <f aca="false" t="array" ref="AU6">_xlfn.IFS(AS6=0,"0", AS6=-0.25, "1", AS6=-0.5,"2", AS6=-0.75,"3", AS6=-1,"4",AS6=-1.25,"5", AS6=-1.5,"6", AS6=-1.75,"7", AS6=-2,"8", AS6=-2.25,"9",AS6=-2.5,"10", AS6=-2.75,"11", AS6=-3,"12", AS6=-3.25,"13", AS6=-3.5,"14", AS6=-3.75,"15",AS6=-4,"16")</f>
        <v>0</v>
      </c>
      <c r="AV6" s="10"/>
      <c r="AW6" s="11" t="str">
        <f aca="false">IF(AV6=0,"1","2")</f>
        <v>1</v>
      </c>
      <c r="AX6" s="11" t="str">
        <f aca="false" t="array" ref="AX6">_xlfn.IFS(AV6=0,"0", AV6=0.25, "1", AV6=0.5,"2", AV6=0.75,"3", AV6=1,"4",AV6=1.25,"5", AV6=1.5,"6", AV6=1.75,"7", AV6=2,"8", AV6=2.25,"9",AV6=2.5,"10", AV6=2.75,"11", AV6=3,"12", AV6=3.25,"13", AV6=3.5,"14", AV6=3.75,"15",AV6=4,"16")</f>
        <v>0</v>
      </c>
      <c r="AY6" s="10"/>
      <c r="AZ6" s="11" t="str">
        <f aca="false">IF(AY6=0,"1","2")</f>
        <v>1</v>
      </c>
      <c r="BA6" s="11" t="str">
        <f aca="false" t="array" ref="BA6">_xlfn.IFS(AY6=0,"0", AY6=-0.25, "1", AY6=-0.5,"2", AY6=-0.75,"3", AY6=-1,"4",AY6=-1.25,"5", AY6=-1.5,"6", AY6=-1.75,"7", AY6=-2,"8", AY7=-2.25,"9",AY7=-2.5,"10", AY7=-2.75,"11", AY7=-3,"12", AY7=-3.25,"13", AY7=-3.5,"14", AY7=-3.75,"15",AY7=-4,"16")</f>
        <v>0</v>
      </c>
      <c r="BB6" s="10"/>
      <c r="BC6" s="11" t="str">
        <f aca="false">IF(BB6=0,"1","2")</f>
        <v>1</v>
      </c>
      <c r="BD6" s="11" t="str">
        <f aca="false" t="array" ref="BD6">_xlfn.IFS(BB6=0,"0", BB6=0.25, "1", BB6=0.5,"2", BB6=0.75,"3", BB6=1,"4",BB6=1.25,"5", BB6=1.5,"6", BB6=1.75,"7", BB6=2,"8", BB6=2.25,"9", BB6=2.25,"9",BB6=2.5,"10", BB6=2.75,"11", BB6=3,"12", BB6=3.25,"13", BB6=3.5,"14", BB6=3.75,"15",BB6=4,"16")</f>
        <v>0</v>
      </c>
      <c r="BE6" s="14" t="n">
        <v>24</v>
      </c>
      <c r="BF6" s="14" t="str">
        <f aca="false">VLOOKUP(BE6,LEYENDA!$G$2:$H$8,2,TRUE())</f>
        <v>19-24</v>
      </c>
      <c r="BG6" s="14"/>
      <c r="BH6" s="14"/>
    </row>
    <row r="7" customFormat="false" ht="13.5" hidden="false" customHeight="false" outlineLevel="0" collapsed="false">
      <c r="A7" s="8" t="s">
        <v>1029</v>
      </c>
      <c r="B7" s="8" t="s">
        <v>1034</v>
      </c>
      <c r="C7" s="8" t="n">
        <v>1</v>
      </c>
      <c r="D7" s="8" t="str">
        <f aca="false">VLOOKUP(E7,[1]Hoja1!$B$1:$C$1048576,2,FALSE())</f>
        <v>OI</v>
      </c>
      <c r="E7" s="1" t="s">
        <v>1036</v>
      </c>
      <c r="F7" s="1" t="s">
        <v>193</v>
      </c>
      <c r="G7" s="1" t="str">
        <f aca="false" t="array" ref="G7">_xlfn.IFS(F7="M","1", F7="H","2")</f>
        <v>1</v>
      </c>
      <c r="H7" s="1" t="n">
        <v>33</v>
      </c>
      <c r="I7" s="1" t="n">
        <f aca="false">VLOOKUP(H7,LEYENDA!$B$2:$D$6,2,TRUE())</f>
        <v>61</v>
      </c>
      <c r="J7" s="10" t="n">
        <v>0</v>
      </c>
      <c r="K7" s="10"/>
      <c r="L7" s="10" t="n">
        <v>18</v>
      </c>
      <c r="M7" s="10" t="n">
        <v>7</v>
      </c>
      <c r="N7" s="10" t="n">
        <v>10</v>
      </c>
      <c r="O7" s="10" t="n">
        <v>5</v>
      </c>
      <c r="P7" s="10" t="n">
        <v>0</v>
      </c>
      <c r="Q7" s="10" t="n">
        <v>-0.5</v>
      </c>
      <c r="R7" s="10" t="n">
        <v>5</v>
      </c>
      <c r="S7" s="10" t="n">
        <v>1</v>
      </c>
      <c r="T7" s="10" t="n">
        <v>-4</v>
      </c>
      <c r="U7" s="10"/>
      <c r="V7" s="10" t="n">
        <v>20</v>
      </c>
      <c r="W7" s="10" t="n">
        <v>19</v>
      </c>
      <c r="X7" s="10"/>
      <c r="Y7" s="10" t="n">
        <v>15</v>
      </c>
      <c r="Z7" s="10" t="n">
        <v>11</v>
      </c>
      <c r="AA7" s="10" t="n">
        <v>0</v>
      </c>
      <c r="AB7" s="10" t="n">
        <v>-5.5</v>
      </c>
      <c r="AC7" s="10" t="n">
        <v>-3.25</v>
      </c>
      <c r="AD7" s="10" t="n">
        <v>2</v>
      </c>
      <c r="AE7" s="10" t="n">
        <v>0</v>
      </c>
      <c r="AF7" s="10"/>
      <c r="AG7" s="10"/>
      <c r="AH7" s="10"/>
      <c r="AI7" s="10"/>
      <c r="AJ7" s="10"/>
      <c r="AK7" s="10"/>
      <c r="AL7" s="10"/>
      <c r="AM7" s="10"/>
      <c r="AN7" s="10"/>
      <c r="AO7" s="12" t="n">
        <v>0</v>
      </c>
      <c r="AP7" s="12"/>
      <c r="AQ7" s="1" t="n">
        <v>2</v>
      </c>
      <c r="AR7" s="1" t="n">
        <v>2</v>
      </c>
      <c r="AS7" s="10"/>
      <c r="AT7" s="10" t="str">
        <f aca="false">IF(AS7=0,"1","2")</f>
        <v>1</v>
      </c>
      <c r="AU7" s="11" t="str">
        <f aca="false" t="array" ref="AU7">_xlfn.IFS(AS7=0,"0", AS7=-0.25, "1", AS7=-0.5,"2", AS7=-0.75,"3", AS7=-1,"4",AS7=-1.25,"5", AS7=-1.5,"6", AS7=-1.75,"7", AS7=-2,"8", AS7=-2.25,"9",AS7=-2.5,"10", AS7=-2.75,"11", AS7=-3,"12", AS7=-3.25,"13", AS7=-3.5,"14", AS7=-3.75,"15",AS7=-4,"16")</f>
        <v>0</v>
      </c>
      <c r="AV7" s="10"/>
      <c r="AW7" s="11" t="str">
        <f aca="false">IF(AV7=0,"1","2")</f>
        <v>1</v>
      </c>
      <c r="AX7" s="11" t="str">
        <f aca="false" t="array" ref="AX7">_xlfn.IFS(AV7=0,"0", AV7=0.25, "1", AV7=0.5,"2", AV7=0.75,"3", AV7=1,"4",AV7=1.25,"5", AV7=1.5,"6", AV7=1.75,"7", AV7=2,"8", AV7=2.25,"9",AV7=2.5,"10", AV7=2.75,"11", AV7=3,"12", AV7=3.25,"13", AV7=3.5,"14", AV7=3.75,"15",AV7=4,"16")</f>
        <v>0</v>
      </c>
      <c r="AY7" s="10"/>
      <c r="AZ7" s="11" t="str">
        <f aca="false">IF(AY7=0,"1","2")</f>
        <v>1</v>
      </c>
      <c r="BA7" s="11" t="str">
        <f aca="false" t="array" ref="BA7">_xlfn.IFS(AY7=0,"0", AY7=-0.25, "1", AY7=-0.5,"2", AY7=-0.75,"3", AY7=-1,"4",AY7=-1.25,"5", AY7=-1.5,"6", AY7=-1.75,"7", AY7=-2,"8", AY8=-2.25,"9",AY8=-2.5,"10", AY8=-2.75,"11", AY8=-3,"12", AY8=-3.25,"13", AY8=-3.5,"14", AY8=-3.75,"15",AY8=-4,"16")</f>
        <v>0</v>
      </c>
      <c r="BB7" s="10"/>
      <c r="BC7" s="11" t="str">
        <f aca="false">IF(BB7=0,"1","2")</f>
        <v>1</v>
      </c>
      <c r="BD7" s="11" t="str">
        <f aca="false" t="array" ref="BD7">_xlfn.IFS(BB7=0,"0", BB7=0.25, "1", BB7=0.5,"2", BB7=0.75,"3", BB7=1,"4",BB7=1.25,"5", BB7=1.5,"6", BB7=1.75,"7", BB7=2,"8", BB7=2.25,"9", BB7=2.25,"9",BB7=2.5,"10", BB7=2.75,"11", BB7=3,"12", BB7=3.25,"13", BB7=3.5,"14", BB7=3.75,"15",BB7=4,"16")</f>
        <v>0</v>
      </c>
      <c r="BE7" s="14" t="n">
        <v>24</v>
      </c>
      <c r="BF7" s="14" t="str">
        <f aca="false">VLOOKUP(BE7,LEYENDA!$G$2:$H$8,2,TRUE())</f>
        <v>19-24</v>
      </c>
      <c r="BG7" s="14"/>
      <c r="BH7" s="14"/>
    </row>
    <row r="8" customFormat="false" ht="13.5" hidden="false" customHeight="false" outlineLevel="0" collapsed="false">
      <c r="A8" s="8" t="s">
        <v>1037</v>
      </c>
      <c r="B8" s="8" t="s">
        <v>1038</v>
      </c>
      <c r="C8" s="8" t="n">
        <v>1</v>
      </c>
      <c r="D8" s="8" t="str">
        <f aca="false">VLOOKUP(E8,[1]Hoja1!$B$1:$C$1048576,2,FALSE())</f>
        <v>OD</v>
      </c>
      <c r="E8" s="1" t="s">
        <v>1039</v>
      </c>
      <c r="F8" s="1" t="s">
        <v>193</v>
      </c>
      <c r="G8" s="1" t="str">
        <f aca="false" t="array" ref="G8">_xlfn.IFS(F8="M","1", F8="H","2")</f>
        <v>1</v>
      </c>
      <c r="H8" s="1" t="n">
        <v>44</v>
      </c>
      <c r="I8" s="1" t="n">
        <f aca="false">VLOOKUP(H8,LEYENDA!$B$2:$D$6,2,TRUE())</f>
        <v>61</v>
      </c>
      <c r="J8" s="10" t="n">
        <v>4</v>
      </c>
      <c r="K8" s="10"/>
      <c r="L8" s="10" t="n">
        <v>12</v>
      </c>
      <c r="M8" s="10" t="n">
        <v>8</v>
      </c>
      <c r="N8" s="10" t="n">
        <v>8</v>
      </c>
      <c r="O8" s="10" t="n">
        <v>2</v>
      </c>
      <c r="P8" s="10" t="n">
        <v>0</v>
      </c>
      <c r="Q8" s="10" t="n">
        <v>-6</v>
      </c>
      <c r="R8" s="10" t="n">
        <v>3</v>
      </c>
      <c r="S8" s="10" t="n">
        <v>2</v>
      </c>
      <c r="T8" s="10"/>
      <c r="U8" s="10"/>
      <c r="V8" s="10" t="n">
        <v>8</v>
      </c>
      <c r="W8" s="10" t="n">
        <v>4</v>
      </c>
      <c r="X8" s="10"/>
      <c r="Y8" s="10" t="n">
        <v>16</v>
      </c>
      <c r="Z8" s="10" t="n">
        <v>9</v>
      </c>
      <c r="AA8" s="10" t="n">
        <v>-1</v>
      </c>
      <c r="AB8" s="10" t="n">
        <v>-4.5</v>
      </c>
      <c r="AC8" s="10" t="n">
        <v>-2.75</v>
      </c>
      <c r="AD8" s="10" t="n">
        <v>1</v>
      </c>
      <c r="AE8" s="10"/>
      <c r="AF8" s="10"/>
      <c r="AG8" s="10"/>
      <c r="AH8" s="10"/>
      <c r="AI8" s="10"/>
      <c r="AJ8" s="10"/>
      <c r="AK8" s="10"/>
      <c r="AL8" s="10"/>
      <c r="AM8" s="10" t="n">
        <v>1</v>
      </c>
      <c r="AN8" s="10"/>
      <c r="AO8" s="12" t="n">
        <v>1</v>
      </c>
      <c r="AP8" s="12"/>
      <c r="AQ8" s="1" t="n">
        <v>1</v>
      </c>
      <c r="AR8" s="1"/>
      <c r="AS8" s="10"/>
      <c r="AT8" s="10" t="str">
        <f aca="false">IF(AS8=0,"1","2")</f>
        <v>1</v>
      </c>
      <c r="AU8" s="11" t="str">
        <f aca="false" t="array" ref="AU8">_xlfn.IFS(AS8=0,"0", AS8=-0.25, "1", AS8=-0.5,"2", AS8=-0.75,"3", AS8=-1,"4",AS8=-1.25,"5", AS8=-1.5,"6", AS8=-1.75,"7", AS8=-2,"8", AS8=-2.25,"9",AS8=-2.5,"10", AS8=-2.75,"11", AS8=-3,"12", AS8=-3.25,"13", AS8=-3.5,"14", AS8=-3.75,"15",AS8=-4,"16")</f>
        <v>0</v>
      </c>
      <c r="AV8" s="10"/>
      <c r="AW8" s="11" t="str">
        <f aca="false">IF(AV8=0,"1","2")</f>
        <v>1</v>
      </c>
      <c r="AX8" s="11" t="str">
        <f aca="false" t="array" ref="AX8">_xlfn.IFS(AV8=0,"0", AV8=0.25, "1", AV8=0.5,"2", AV8=0.75,"3", AV8=1,"4",AV8=1.25,"5", AV8=1.5,"6", AV8=1.75,"7", AV8=2,"8", AV8=2.25,"9",AV8=2.5,"10", AV8=2.75,"11", AV8=3,"12", AV8=3.25,"13", AV8=3.5,"14", AV8=3.75,"15",AV8=4,"16")</f>
        <v>0</v>
      </c>
      <c r="AY8" s="10"/>
      <c r="AZ8" s="11" t="str">
        <f aca="false">IF(AY8=0,"1","2")</f>
        <v>1</v>
      </c>
      <c r="BA8" s="11" t="str">
        <f aca="false" t="array" ref="BA8">_xlfn.IFS(AY8=0,"0", AY8=-0.25, "1", AY8=-0.5,"2", AY8=-0.75,"3", AY8=-1,"4",AY8=-1.25,"5", AY8=-1.5,"6", AY8=-1.75,"7", AY8=-2,"8", AY9=-2.25,"9",AY9=-2.5,"10", AY9=-2.75,"11", AY9=-3,"12", AY9=-3.25,"13", AY9=-3.5,"14", AY9=-3.75,"15",AY9=-4,"16")</f>
        <v>0</v>
      </c>
      <c r="BB8" s="10" t="n">
        <v>0.25</v>
      </c>
      <c r="BC8" s="11" t="str">
        <f aca="false">IF(BB8=0,"1","2")</f>
        <v>2</v>
      </c>
      <c r="BD8" s="11" t="str">
        <f aca="false" t="array" ref="BD8">_xlfn.IFS(BB8=0,"0", BB8=0.25, "1", BB8=0.5,"2", BB8=0.75,"3", BB8=1,"4",BB8=1.25,"5", BB8=1.5,"6", BB8=1.75,"7", BB8=2,"8", BB8=2.25,"9", BB8=2.25,"9",BB8=2.5,"10", BB8=2.75,"11", BB8=3,"12", BB8=3.25,"13", BB8=3.5,"14", BB8=3.75,"15",BB8=4,"16")</f>
        <v>1</v>
      </c>
      <c r="BE8" s="14" t="n">
        <v>24</v>
      </c>
      <c r="BF8" s="14" t="str">
        <f aca="false">VLOOKUP(BE8,LEYENDA!$G$2:$H$8,2,TRUE())</f>
        <v>19-24</v>
      </c>
      <c r="BG8" s="14"/>
      <c r="BH8" s="14"/>
    </row>
    <row r="9" customFormat="false" ht="13.5" hidden="false" customHeight="false" outlineLevel="0" collapsed="false">
      <c r="A9" s="8" t="s">
        <v>1037</v>
      </c>
      <c r="B9" s="8" t="s">
        <v>1038</v>
      </c>
      <c r="C9" s="8" t="n">
        <v>1</v>
      </c>
      <c r="D9" s="8" t="str">
        <f aca="false">VLOOKUP(E9,[1]Hoja1!$B$1:$C$1048576,2,FALSE())</f>
        <v>OI</v>
      </c>
      <c r="E9" s="1" t="s">
        <v>1040</v>
      </c>
      <c r="F9" s="1" t="s">
        <v>193</v>
      </c>
      <c r="G9" s="1" t="str">
        <f aca="false" t="array" ref="G9">_xlfn.IFS(F9="M","1", F9="H","2")</f>
        <v>1</v>
      </c>
      <c r="H9" s="1" t="n">
        <v>44</v>
      </c>
      <c r="I9" s="1" t="n">
        <f aca="false">VLOOKUP(H9,LEYENDA!$B$2:$D$6,2,TRUE())</f>
        <v>61</v>
      </c>
      <c r="J9" s="10" t="n">
        <v>4</v>
      </c>
      <c r="K9" s="10"/>
      <c r="L9" s="10" t="n">
        <v>12</v>
      </c>
      <c r="M9" s="10" t="n">
        <v>8</v>
      </c>
      <c r="N9" s="10" t="n">
        <v>8</v>
      </c>
      <c r="O9" s="10" t="n">
        <v>2</v>
      </c>
      <c r="P9" s="10" t="n">
        <v>0</v>
      </c>
      <c r="Q9" s="10" t="n">
        <v>-6</v>
      </c>
      <c r="R9" s="10" t="n">
        <v>3</v>
      </c>
      <c r="S9" s="10" t="n">
        <v>2</v>
      </c>
      <c r="T9" s="10"/>
      <c r="U9" s="10"/>
      <c r="V9" s="10" t="n">
        <v>8</v>
      </c>
      <c r="W9" s="10" t="n">
        <v>4</v>
      </c>
      <c r="X9" s="10"/>
      <c r="Y9" s="10" t="n">
        <v>16</v>
      </c>
      <c r="Z9" s="10" t="n">
        <v>9</v>
      </c>
      <c r="AA9" s="10" t="n">
        <v>-1</v>
      </c>
      <c r="AB9" s="10" t="n">
        <v>-4.5</v>
      </c>
      <c r="AC9" s="10" t="n">
        <v>-2.75</v>
      </c>
      <c r="AD9" s="10" t="n">
        <v>1</v>
      </c>
      <c r="AE9" s="10"/>
      <c r="AF9" s="10"/>
      <c r="AG9" s="10"/>
      <c r="AH9" s="10"/>
      <c r="AI9" s="10"/>
      <c r="AJ9" s="10"/>
      <c r="AK9" s="10"/>
      <c r="AL9" s="10"/>
      <c r="AM9" s="10" t="n">
        <v>1</v>
      </c>
      <c r="AN9" s="10"/>
      <c r="AO9" s="12" t="n">
        <v>1</v>
      </c>
      <c r="AP9" s="12"/>
      <c r="AQ9" s="1" t="n">
        <v>1</v>
      </c>
      <c r="AR9" s="1"/>
      <c r="AS9" s="10"/>
      <c r="AT9" s="10" t="str">
        <f aca="false">IF(AS9=0,"1","2")</f>
        <v>1</v>
      </c>
      <c r="AU9" s="11" t="str">
        <f aca="false" t="array" ref="AU9">_xlfn.IFS(AS9=0,"0", AS9=-0.25, "1", AS9=-0.5,"2", AS9=-0.75,"3", AS9=-1,"4",AS9=-1.25,"5", AS9=-1.5,"6", AS9=-1.75,"7", AS9=-2,"8", AS9=-2.25,"9",AS9=-2.5,"10", AS9=-2.75,"11", AS9=-3,"12", AS9=-3.25,"13", AS9=-3.5,"14", AS9=-3.75,"15",AS9=-4,"16")</f>
        <v>0</v>
      </c>
      <c r="AV9" s="10"/>
      <c r="AW9" s="11" t="str">
        <f aca="false">IF(AV9=0,"1","2")</f>
        <v>1</v>
      </c>
      <c r="AX9" s="11" t="str">
        <f aca="false" t="array" ref="AX9">_xlfn.IFS(AV9=0,"0", AV9=0.25, "1", AV9=0.5,"2", AV9=0.75,"3", AV9=1,"4",AV9=1.25,"5", AV9=1.5,"6", AV9=1.75,"7", AV9=2,"8", AV9=2.25,"9",AV9=2.5,"10", AV9=2.75,"11", AV9=3,"12", AV9=3.25,"13", AV9=3.5,"14", AV9=3.75,"15",AV9=4,"16")</f>
        <v>0</v>
      </c>
      <c r="AY9" s="10"/>
      <c r="AZ9" s="11" t="str">
        <f aca="false">IF(AY9=0,"1","2")</f>
        <v>1</v>
      </c>
      <c r="BA9" s="11" t="str">
        <f aca="false" t="array" ref="BA9">_xlfn.IFS(AY9=0,"0", AY9=-0.25, "1", AY9=-0.5,"2", AY9=-0.75,"3", AY9=-1,"4",AY9=-1.25,"5", AY9=-1.5,"6", AY9=-1.75,"7", AY9=-2,"8", AY10=-2.25,"9",AY10=-2.5,"10", AY10=-2.75,"11", AY10=-3,"12", AY10=-3.25,"13", AY10=-3.5,"14", AY10=-3.75,"15",AY10=-4,"16")</f>
        <v>0</v>
      </c>
      <c r="BB9" s="10" t="n">
        <v>0.25</v>
      </c>
      <c r="BC9" s="11" t="str">
        <f aca="false">IF(BB9=0,"1","2")</f>
        <v>2</v>
      </c>
      <c r="BD9" s="11" t="str">
        <f aca="false" t="array" ref="BD9">_xlfn.IFS(BB9=0,"0", BB9=0.25, "1", BB9=0.5,"2", BB9=0.75,"3", BB9=1,"4",BB9=1.25,"5", BB9=1.5,"6", BB9=1.75,"7", BB9=2,"8", BB9=2.25,"9", BB9=2.25,"9",BB9=2.5,"10", BB9=2.75,"11", BB9=3,"12", BB9=3.25,"13", BB9=3.5,"14", BB9=3.75,"15",BB9=4,"16")</f>
        <v>1</v>
      </c>
      <c r="BE9" s="14" t="n">
        <v>24</v>
      </c>
      <c r="BF9" s="14" t="str">
        <f aca="false">VLOOKUP(BE9,LEYENDA!$G$2:$H$8,2,TRUE())</f>
        <v>19-24</v>
      </c>
      <c r="BG9" s="14"/>
      <c r="BH9" s="14"/>
    </row>
    <row r="10" customFormat="false" ht="13.5" hidden="false" customHeight="false" outlineLevel="0" collapsed="false">
      <c r="A10" s="8" t="s">
        <v>1037</v>
      </c>
      <c r="B10" s="8" t="s">
        <v>1041</v>
      </c>
      <c r="C10" s="8" t="n">
        <v>1</v>
      </c>
      <c r="D10" s="8" t="str">
        <f aca="false">VLOOKUP(E10,[1]Hoja1!$B$1:$C$1048576,2,FALSE())</f>
        <v>OD</v>
      </c>
      <c r="E10" s="1" t="s">
        <v>1042</v>
      </c>
      <c r="F10" s="1" t="s">
        <v>193</v>
      </c>
      <c r="G10" s="1" t="str">
        <f aca="false" t="array" ref="G10">_xlfn.IFS(F10="M","1", F10="H","2")</f>
        <v>1</v>
      </c>
      <c r="H10" s="1" t="n">
        <v>45</v>
      </c>
      <c r="I10" s="1" t="n">
        <f aca="false">VLOOKUP(H10,LEYENDA!$B$2:$D$6,2,TRUE())</f>
        <v>61</v>
      </c>
      <c r="J10" s="10" t="n">
        <v>-3</v>
      </c>
      <c r="K10" s="10"/>
      <c r="L10" s="10" t="n">
        <v>16</v>
      </c>
      <c r="M10" s="10" t="n">
        <v>4</v>
      </c>
      <c r="N10" s="10" t="n">
        <v>8</v>
      </c>
      <c r="O10" s="10" t="n">
        <v>2</v>
      </c>
      <c r="P10" s="10" t="n">
        <v>0</v>
      </c>
      <c r="Q10" s="10" t="n">
        <v>-5</v>
      </c>
      <c r="R10" s="10" t="n">
        <v>0</v>
      </c>
      <c r="S10" s="10" t="n">
        <v>1.5</v>
      </c>
      <c r="T10" s="10" t="n">
        <v>-7</v>
      </c>
      <c r="U10" s="10"/>
      <c r="V10" s="10" t="n">
        <v>19</v>
      </c>
      <c r="W10" s="10" t="n">
        <v>12</v>
      </c>
      <c r="X10" s="10"/>
      <c r="Y10" s="10" t="n">
        <v>18</v>
      </c>
      <c r="Z10" s="10" t="n">
        <v>10</v>
      </c>
      <c r="AA10" s="10" t="n">
        <v>0</v>
      </c>
      <c r="AB10" s="10" t="n">
        <v>-2.75</v>
      </c>
      <c r="AC10" s="10" t="n">
        <v>-1</v>
      </c>
      <c r="AD10" s="10" t="n">
        <v>1</v>
      </c>
      <c r="AE10" s="10"/>
      <c r="AF10" s="10"/>
      <c r="AG10" s="10"/>
      <c r="AH10" s="10"/>
      <c r="AI10" s="10"/>
      <c r="AJ10" s="10"/>
      <c r="AK10" s="10"/>
      <c r="AL10" s="10"/>
      <c r="AM10" s="10" t="n">
        <v>1.25</v>
      </c>
      <c r="AN10" s="10"/>
      <c r="AO10" s="12" t="n">
        <v>1</v>
      </c>
      <c r="AP10" s="12"/>
      <c r="AQ10" s="1" t="n">
        <v>2</v>
      </c>
      <c r="AR10" s="1" t="n">
        <v>2</v>
      </c>
      <c r="AS10" s="10"/>
      <c r="AT10" s="10" t="str">
        <f aca="false">IF(AS10=0,"1","2")</f>
        <v>1</v>
      </c>
      <c r="AU10" s="11" t="str">
        <f aca="false" t="array" ref="AU10">_xlfn.IFS(AS10=0,"0", AS10=-0.25, "1", AS10=-0.5,"2", AS10=-0.75,"3", AS10=-1,"4",AS10=-1.25,"5", AS10=-1.5,"6", AS10=-1.75,"7", AS10=-2,"8", AS10=-2.25,"9",AS10=-2.5,"10", AS10=-2.75,"11", AS10=-3,"12", AS10=-3.25,"13", AS10=-3.5,"14", AS10=-3.75,"15",AS10=-4,"16")</f>
        <v>0</v>
      </c>
      <c r="AV10" s="10"/>
      <c r="AW10" s="11" t="str">
        <f aca="false">IF(AV10=0,"1","2")</f>
        <v>1</v>
      </c>
      <c r="AX10" s="11" t="str">
        <f aca="false" t="array" ref="AX10">_xlfn.IFS(AV10=0,"0", AV10=0.25, "1", AV10=0.5,"2", AV10=0.75,"3", AV10=1,"4",AV10=1.25,"5", AV10=1.5,"6", AV10=1.75,"7", AV10=2,"8", AV10=2.25,"9",AV10=2.5,"10", AV10=2.75,"11", AV10=3,"12", AV10=3.25,"13", AV10=3.5,"14", AV10=3.75,"15",AV10=4,"16")</f>
        <v>0</v>
      </c>
      <c r="AY10" s="10"/>
      <c r="AZ10" s="11" t="str">
        <f aca="false">IF(AY10=0,"1","2")</f>
        <v>1</v>
      </c>
      <c r="BA10" s="11" t="str">
        <f aca="false" t="array" ref="BA10">_xlfn.IFS(AY10=0,"0", AY10=-0.25, "1", AY10=-0.5,"2", AY10=-0.75,"3", AY10=-1,"4",AY10=-1.25,"5", AY10=-1.5,"6", AY10=-1.75,"7", AY10=-2,"8", AY11=-2.25,"9",AY11=-2.5,"10", AY11=-2.75,"11", AY11=-3,"12", AY11=-3.25,"13", AY11=-3.5,"14", AY11=-3.75,"15",AY11=-4,"16")</f>
        <v>0</v>
      </c>
      <c r="BB10" s="10" t="n">
        <v>1.25</v>
      </c>
      <c r="BC10" s="11" t="str">
        <f aca="false">IF(BB10=0,"1","2")</f>
        <v>2</v>
      </c>
      <c r="BD10" s="11" t="str">
        <f aca="false" t="array" ref="BD10">_xlfn.IFS(BB10=0,"0", BB10=0.25, "1", BB10=0.5,"2", BB10=0.75,"3", BB10=1,"4",BB10=1.25,"5", BB10=1.5,"6", BB10=1.75,"7", BB10=2,"8", BB10=2.25,"9", BB10=2.25,"9",BB10=2.5,"10", BB10=2.75,"11", BB10=3,"12", BB10=3.25,"13", BB10=3.5,"14", BB10=3.75,"15",BB10=4,"16")</f>
        <v>5</v>
      </c>
      <c r="BE10" s="14" t="n">
        <v>24</v>
      </c>
      <c r="BF10" s="14" t="str">
        <f aca="false">VLOOKUP(BE10,LEYENDA!$G$2:$H$8,2,TRUE())</f>
        <v>19-24</v>
      </c>
      <c r="BG10" s="14"/>
      <c r="BH10" s="14"/>
    </row>
    <row r="11" customFormat="false" ht="13.5" hidden="false" customHeight="false" outlineLevel="0" collapsed="false">
      <c r="A11" s="8" t="s">
        <v>1037</v>
      </c>
      <c r="B11" s="8" t="s">
        <v>1041</v>
      </c>
      <c r="C11" s="8" t="n">
        <v>1</v>
      </c>
      <c r="D11" s="8" t="str">
        <f aca="false">VLOOKUP(E11,[1]Hoja1!$B$1:$C$1048576,2,FALSE())</f>
        <v>OI</v>
      </c>
      <c r="E11" s="1" t="s">
        <v>1043</v>
      </c>
      <c r="F11" s="1" t="s">
        <v>193</v>
      </c>
      <c r="G11" s="1" t="str">
        <f aca="false" t="array" ref="G11">_xlfn.IFS(F11="M","1", F11="H","2")</f>
        <v>1</v>
      </c>
      <c r="H11" s="1" t="n">
        <v>45</v>
      </c>
      <c r="I11" s="1" t="n">
        <f aca="false">VLOOKUP(H11,LEYENDA!$B$2:$D$6,2,TRUE())</f>
        <v>61</v>
      </c>
      <c r="J11" s="10" t="n">
        <v>-3</v>
      </c>
      <c r="K11" s="10"/>
      <c r="L11" s="10" t="n">
        <v>16</v>
      </c>
      <c r="M11" s="10" t="n">
        <v>4</v>
      </c>
      <c r="N11" s="10" t="n">
        <v>8</v>
      </c>
      <c r="O11" s="10" t="n">
        <v>2</v>
      </c>
      <c r="P11" s="10" t="n">
        <v>0</v>
      </c>
      <c r="Q11" s="10" t="n">
        <v>-5</v>
      </c>
      <c r="R11" s="10" t="n">
        <v>0</v>
      </c>
      <c r="S11" s="10" t="n">
        <v>1.5</v>
      </c>
      <c r="T11" s="10" t="n">
        <v>-7</v>
      </c>
      <c r="U11" s="10"/>
      <c r="V11" s="10" t="n">
        <v>19</v>
      </c>
      <c r="W11" s="10" t="n">
        <v>12</v>
      </c>
      <c r="X11" s="10"/>
      <c r="Y11" s="10" t="n">
        <v>18</v>
      </c>
      <c r="Z11" s="10" t="n">
        <v>10</v>
      </c>
      <c r="AA11" s="10" t="n">
        <v>0</v>
      </c>
      <c r="AB11" s="10" t="n">
        <v>-2.75</v>
      </c>
      <c r="AC11" s="10" t="n">
        <v>-1</v>
      </c>
      <c r="AD11" s="10" t="n">
        <v>1</v>
      </c>
      <c r="AE11" s="10"/>
      <c r="AF11" s="10"/>
      <c r="AG11" s="10"/>
      <c r="AH11" s="10"/>
      <c r="AI11" s="10"/>
      <c r="AJ11" s="10"/>
      <c r="AK11" s="10"/>
      <c r="AL11" s="10"/>
      <c r="AM11" s="10" t="n">
        <v>1.25</v>
      </c>
      <c r="AN11" s="10"/>
      <c r="AO11" s="12" t="n">
        <v>1</v>
      </c>
      <c r="AP11" s="12"/>
      <c r="AQ11" s="1" t="n">
        <v>2</v>
      </c>
      <c r="AR11" s="1" t="n">
        <v>2</v>
      </c>
      <c r="AS11" s="10"/>
      <c r="AT11" s="10" t="str">
        <f aca="false">IF(AS11=0,"1","2")</f>
        <v>1</v>
      </c>
      <c r="AU11" s="11" t="str">
        <f aca="false" t="array" ref="AU11">_xlfn.IFS(AS11=0,"0", AS11=-0.25, "1", AS11=-0.5,"2", AS11=-0.75,"3", AS11=-1,"4",AS11=-1.25,"5", AS11=-1.5,"6", AS11=-1.75,"7", AS11=-2,"8", AS11=-2.25,"9",AS11=-2.5,"10", AS11=-2.75,"11", AS11=-3,"12", AS11=-3.25,"13", AS11=-3.5,"14", AS11=-3.75,"15",AS11=-4,"16")</f>
        <v>0</v>
      </c>
      <c r="AV11" s="10"/>
      <c r="AW11" s="11" t="str">
        <f aca="false">IF(AV11=0,"1","2")</f>
        <v>1</v>
      </c>
      <c r="AX11" s="11" t="str">
        <f aca="false" t="array" ref="AX11">_xlfn.IFS(AV11=0,"0", AV11=0.25, "1", AV11=0.5,"2", AV11=0.75,"3", AV11=1,"4",AV11=1.25,"5", AV11=1.5,"6", AV11=1.75,"7", AV11=2,"8", AV11=2.25,"9",AV11=2.5,"10", AV11=2.75,"11", AV11=3,"12", AV11=3.25,"13", AV11=3.5,"14", AV11=3.75,"15",AV11=4,"16")</f>
        <v>0</v>
      </c>
      <c r="AY11" s="10"/>
      <c r="AZ11" s="11" t="str">
        <f aca="false">IF(AY11=0,"1","2")</f>
        <v>1</v>
      </c>
      <c r="BA11" s="11" t="str">
        <f aca="false" t="array" ref="BA11">_xlfn.IFS(AY11=0,"0", AY11=-0.25, "1", AY11=-0.5,"2", AY11=-0.75,"3", AY11=-1,"4",AY11=-1.25,"5", AY11=-1.5,"6", AY11=-1.75,"7", AY11=-2,"8", AY12=-2.25,"9",AY12=-2.5,"10", AY12=-2.75,"11", AY12=-3,"12", AY12=-3.25,"13", AY12=-3.5,"14", AY12=-3.75,"15",AY12=-4,"16")</f>
        <v>0</v>
      </c>
      <c r="BB11" s="10" t="n">
        <v>1.25</v>
      </c>
      <c r="BC11" s="11" t="str">
        <f aca="false">IF(BB11=0,"1","2")</f>
        <v>2</v>
      </c>
      <c r="BD11" s="11" t="str">
        <f aca="false" t="array" ref="BD11">_xlfn.IFS(BB11=0,"0", BB11=0.25, "1", BB11=0.5,"2", BB11=0.75,"3", BB11=1,"4",BB11=1.25,"5", BB11=1.5,"6", BB11=1.75,"7", BB11=2,"8", BB11=2.25,"9", BB11=2.25,"9",BB11=2.5,"10", BB11=2.75,"11", BB11=3,"12", BB11=3.25,"13", BB11=3.5,"14", BB11=3.75,"15",BB11=4,"16")</f>
        <v>5</v>
      </c>
      <c r="BE11" s="14" t="n">
        <v>24</v>
      </c>
      <c r="BF11" s="14" t="str">
        <f aca="false">VLOOKUP(BE11,LEYENDA!$G$2:$H$8,2,TRUE())</f>
        <v>19-24</v>
      </c>
      <c r="BG11" s="14"/>
      <c r="BH11" s="14"/>
    </row>
    <row r="12" customFormat="false" ht="13.5" hidden="false" customHeight="false" outlineLevel="0" collapsed="false">
      <c r="A12" s="8" t="s">
        <v>1037</v>
      </c>
      <c r="B12" s="8" t="s">
        <v>1044</v>
      </c>
      <c r="C12" s="8" t="n">
        <v>1</v>
      </c>
      <c r="D12" s="8" t="str">
        <f aca="false">VLOOKUP(E12,[1]Hoja1!$B$1:$C$1048576,2,FALSE())</f>
        <v>OD</v>
      </c>
      <c r="E12" s="1" t="s">
        <v>1045</v>
      </c>
      <c r="F12" s="1" t="s">
        <v>198</v>
      </c>
      <c r="G12" s="1" t="str">
        <f aca="false" t="array" ref="G12">_xlfn.IFS(F12="M","1", F12="H","2")</f>
        <v>2</v>
      </c>
      <c r="H12" s="1" t="n">
        <v>62</v>
      </c>
      <c r="I12" s="1" t="n">
        <f aca="false">VLOOKUP(H12,LEYENDA!$B$2:$D$6,2,TRUE())</f>
        <v>61</v>
      </c>
      <c r="J12" s="10" t="n">
        <v>-2</v>
      </c>
      <c r="K12" s="10" t="n">
        <v>25</v>
      </c>
      <c r="L12" s="10" t="n">
        <v>30</v>
      </c>
      <c r="M12" s="10" t="n">
        <v>-2</v>
      </c>
      <c r="N12" s="10" t="n">
        <v>10</v>
      </c>
      <c r="O12" s="10" t="n">
        <v>5</v>
      </c>
      <c r="P12" s="10" t="n">
        <v>0</v>
      </c>
      <c r="Q12" s="10" t="n">
        <v>-12.5</v>
      </c>
      <c r="R12" s="10" t="n">
        <v>0.5</v>
      </c>
      <c r="S12" s="10" t="n">
        <v>2.25</v>
      </c>
      <c r="T12" s="10" t="n">
        <v>-12.5</v>
      </c>
      <c r="U12" s="10"/>
      <c r="V12" s="10" t="n">
        <v>23</v>
      </c>
      <c r="W12" s="10" t="n">
        <v>1</v>
      </c>
      <c r="X12" s="10"/>
      <c r="Y12" s="10" t="n">
        <v>29</v>
      </c>
      <c r="Z12" s="10" t="n">
        <v>18</v>
      </c>
      <c r="AA12" s="10" t="n">
        <v>0</v>
      </c>
      <c r="AB12" s="10" t="n">
        <v>-2.5</v>
      </c>
      <c r="AC12" s="10" t="n">
        <v>-1.25</v>
      </c>
      <c r="AD12" s="10" t="n">
        <v>1.25</v>
      </c>
      <c r="AE12" s="10"/>
      <c r="AF12" s="10"/>
      <c r="AG12" s="10"/>
      <c r="AH12" s="10"/>
      <c r="AI12" s="10"/>
      <c r="AJ12" s="10"/>
      <c r="AK12" s="10"/>
      <c r="AL12" s="10"/>
      <c r="AM12" s="10" t="n">
        <v>2.25</v>
      </c>
      <c r="AN12" s="10"/>
      <c r="AO12" s="12" t="n">
        <v>1</v>
      </c>
      <c r="AP12" s="12"/>
      <c r="AQ12" s="1" t="n">
        <v>2</v>
      </c>
      <c r="AR12" s="1" t="n">
        <v>2</v>
      </c>
      <c r="AS12" s="10"/>
      <c r="AT12" s="10" t="str">
        <f aca="false">IF(AS12=0,"1","2")</f>
        <v>1</v>
      </c>
      <c r="AU12" s="11" t="str">
        <f aca="false" t="array" ref="AU12">_xlfn.IFS(AS12=0,"0", AS12=-0.25, "1", AS12=-0.5,"2", AS12=-0.75,"3", AS12=-1,"4",AS12=-1.25,"5", AS12=-1.5,"6", AS12=-1.75,"7", AS12=-2,"8", AS12=-2.25,"9",AS12=-2.5,"10", AS12=-2.75,"11", AS12=-3,"12", AS12=-3.25,"13", AS12=-3.5,"14", AS12=-3.75,"15",AS12=-4,"16")</f>
        <v>0</v>
      </c>
      <c r="AV12" s="10"/>
      <c r="AW12" s="11" t="str">
        <f aca="false">IF(AV12=0,"1","2")</f>
        <v>1</v>
      </c>
      <c r="AX12" s="11" t="str">
        <f aca="false" t="array" ref="AX12">_xlfn.IFS(AV12=0,"0", AV12=0.25, "1", AV12=0.5,"2", AV12=0.75,"3", AV12=1,"4",AV12=1.25,"5", AV12=1.5,"6", AV12=1.75,"7", AV12=2,"8", AV12=2.25,"9",AV12=2.5,"10", AV12=2.75,"11", AV12=3,"12", AV12=3.25,"13", AV12=3.5,"14", AV12=3.75,"15",AV12=4,"16")</f>
        <v>0</v>
      </c>
      <c r="AY12" s="10"/>
      <c r="AZ12" s="11" t="str">
        <f aca="false">IF(AY12=0,"1","2")</f>
        <v>1</v>
      </c>
      <c r="BA12" s="11" t="str">
        <f aca="false" t="array" ref="BA12">_xlfn.IFS(AY12=0,"0", AY12=-0.25, "1", AY12=-0.5,"2", AY12=-0.75,"3", AY12=-1,"4",AY12=-1.25,"5", AY12=-1.5,"6", AY12=-1.75,"7", AY12=-2,"8", AY13=-2.25,"9",AY13=-2.5,"10", AY13=-2.75,"11", AY13=-3,"12", AY13=-3.25,"13", AY13=-3.5,"14", AY13=-3.75,"15",AY13=-4,"16")</f>
        <v>0</v>
      </c>
      <c r="BB12" s="10" t="n">
        <v>0.25</v>
      </c>
      <c r="BC12" s="11" t="str">
        <f aca="false">IF(BB12=0,"1","2")</f>
        <v>2</v>
      </c>
      <c r="BD12" s="11" t="str">
        <f aca="false" t="array" ref="BD12">_xlfn.IFS(BB12=0,"0", BB12=0.25, "1", BB12=0.5,"2", BB12=0.75,"3", BB12=1,"4",BB12=1.25,"5", BB12=1.5,"6", BB12=1.75,"7", BB12=2,"8", BB12=2.25,"9", BB12=2.25,"9",BB12=2.5,"10", BB12=2.75,"11", BB12=3,"12", BB12=3.25,"13", BB12=3.5,"14", BB12=3.75,"15",BB12=4,"16")</f>
        <v>1</v>
      </c>
      <c r="BE12" s="14" t="n">
        <v>24</v>
      </c>
      <c r="BF12" s="14" t="str">
        <f aca="false">VLOOKUP(BE12,LEYENDA!$G$2:$H$8,2,TRUE())</f>
        <v>19-24</v>
      </c>
      <c r="BG12" s="14"/>
      <c r="BH12" s="14"/>
    </row>
    <row r="13" customFormat="false" ht="13.5" hidden="false" customHeight="false" outlineLevel="0" collapsed="false">
      <c r="A13" s="8" t="s">
        <v>1037</v>
      </c>
      <c r="B13" s="8" t="s">
        <v>1044</v>
      </c>
      <c r="C13" s="8" t="n">
        <v>1</v>
      </c>
      <c r="D13" s="8" t="str">
        <f aca="false">VLOOKUP(E13,[1]Hoja1!$B$1:$C$1048576,2,FALSE())</f>
        <v>OI</v>
      </c>
      <c r="E13" s="1" t="s">
        <v>1046</v>
      </c>
      <c r="F13" s="1" t="s">
        <v>198</v>
      </c>
      <c r="G13" s="1" t="str">
        <f aca="false" t="array" ref="G13">_xlfn.IFS(F13="M","1", F13="H","2")</f>
        <v>2</v>
      </c>
      <c r="H13" s="1" t="n">
        <v>62</v>
      </c>
      <c r="I13" s="1" t="n">
        <f aca="false">VLOOKUP(H13,LEYENDA!$B$2:$D$6,2,TRUE())</f>
        <v>61</v>
      </c>
      <c r="J13" s="10" t="n">
        <v>-2</v>
      </c>
      <c r="K13" s="10" t="n">
        <v>25</v>
      </c>
      <c r="L13" s="10" t="n">
        <v>30</v>
      </c>
      <c r="M13" s="10" t="n">
        <v>-2</v>
      </c>
      <c r="N13" s="10" t="n">
        <v>10</v>
      </c>
      <c r="O13" s="10" t="n">
        <v>5</v>
      </c>
      <c r="P13" s="10" t="n">
        <v>0</v>
      </c>
      <c r="Q13" s="10" t="n">
        <v>-12.5</v>
      </c>
      <c r="R13" s="10" t="n">
        <v>0.5</v>
      </c>
      <c r="S13" s="10" t="n">
        <v>2.25</v>
      </c>
      <c r="T13" s="10" t="n">
        <v>-12.5</v>
      </c>
      <c r="U13" s="10"/>
      <c r="V13" s="10" t="n">
        <v>23</v>
      </c>
      <c r="W13" s="10" t="n">
        <v>1</v>
      </c>
      <c r="X13" s="10"/>
      <c r="Y13" s="10" t="n">
        <v>29</v>
      </c>
      <c r="Z13" s="10" t="n">
        <v>18</v>
      </c>
      <c r="AA13" s="10" t="n">
        <v>0</v>
      </c>
      <c r="AB13" s="10" t="n">
        <v>-2.5</v>
      </c>
      <c r="AC13" s="10" t="n">
        <v>-1.25</v>
      </c>
      <c r="AD13" s="10" t="n">
        <v>1.25</v>
      </c>
      <c r="AE13" s="10"/>
      <c r="AF13" s="10"/>
      <c r="AG13" s="10"/>
      <c r="AH13" s="10"/>
      <c r="AI13" s="10"/>
      <c r="AJ13" s="10"/>
      <c r="AK13" s="10"/>
      <c r="AL13" s="10"/>
      <c r="AM13" s="10" t="n">
        <v>2.25</v>
      </c>
      <c r="AN13" s="10"/>
      <c r="AO13" s="12" t="n">
        <v>1</v>
      </c>
      <c r="AP13" s="12"/>
      <c r="AQ13" s="1" t="n">
        <v>2</v>
      </c>
      <c r="AR13" s="1" t="n">
        <v>2</v>
      </c>
      <c r="AS13" s="10"/>
      <c r="AT13" s="10" t="str">
        <f aca="false">IF(AS13=0,"1","2")</f>
        <v>1</v>
      </c>
      <c r="AU13" s="11" t="str">
        <f aca="false" t="array" ref="AU13">_xlfn.IFS(AS13=0,"0", AS13=-0.25, "1", AS13=-0.5,"2", AS13=-0.75,"3", AS13=-1,"4",AS13=-1.25,"5", AS13=-1.5,"6", AS13=-1.75,"7", AS13=-2,"8", AS13=-2.25,"9",AS13=-2.5,"10", AS13=-2.75,"11", AS13=-3,"12", AS13=-3.25,"13", AS13=-3.5,"14", AS13=-3.75,"15",AS13=-4,"16")</f>
        <v>0</v>
      </c>
      <c r="AV13" s="10"/>
      <c r="AW13" s="11" t="str">
        <f aca="false">IF(AV13=0,"1","2")</f>
        <v>1</v>
      </c>
      <c r="AX13" s="11" t="str">
        <f aca="false" t="array" ref="AX13">_xlfn.IFS(AV13=0,"0", AV13=0.25, "1", AV13=0.5,"2", AV13=0.75,"3", AV13=1,"4",AV13=1.25,"5", AV13=1.5,"6", AV13=1.75,"7", AV13=2,"8", AV13=2.25,"9",AV13=2.5,"10", AV13=2.75,"11", AV13=3,"12", AV13=3.25,"13", AV13=3.5,"14", AV13=3.75,"15",AV13=4,"16")</f>
        <v>0</v>
      </c>
      <c r="AY13" s="10"/>
      <c r="AZ13" s="11" t="str">
        <f aca="false">IF(AY13=0,"1","2")</f>
        <v>1</v>
      </c>
      <c r="BA13" s="11" t="str">
        <f aca="false" t="array" ref="BA13">_xlfn.IFS(AY13=0,"0", AY13=-0.25, "1", AY13=-0.5,"2", AY13=-0.75,"3", AY13=-1,"4",AY13=-1.25,"5", AY13=-1.5,"6", AY13=-1.75,"7", AY13=-2,"8", AY14=-2.25,"9",AY14=-2.5,"10", AY14=-2.75,"11", AY14=-3,"12", AY14=-3.25,"13", AY14=-3.5,"14", AY14=-3.75,"15",AY14=-4,"16")</f>
        <v>0</v>
      </c>
      <c r="BB13" s="10" t="n">
        <v>0.25</v>
      </c>
      <c r="BC13" s="11" t="str">
        <f aca="false">IF(BB13=0,"1","2")</f>
        <v>2</v>
      </c>
      <c r="BD13" s="11" t="str">
        <f aca="false" t="array" ref="BD13">_xlfn.IFS(BB13=0,"0", BB13=0.25, "1", BB13=0.5,"2", BB13=0.75,"3", BB13=1,"4",BB13=1.25,"5", BB13=1.5,"6", BB13=1.75,"7", BB13=2,"8", BB13=2.25,"9", BB13=2.25,"9",BB13=2.5,"10", BB13=2.75,"11", BB13=3,"12", BB13=3.25,"13", BB13=3.5,"14", BB13=3.75,"15",BB13=4,"16")</f>
        <v>1</v>
      </c>
      <c r="BE13" s="14" t="n">
        <v>24</v>
      </c>
      <c r="BF13" s="14" t="str">
        <f aca="false">VLOOKUP(BE13,LEYENDA!$G$2:$H$8,2,TRUE())</f>
        <v>19-24</v>
      </c>
      <c r="BG13" s="14"/>
      <c r="BH13" s="14"/>
    </row>
    <row r="14" customFormat="false" ht="13.5" hidden="false" customHeight="false" outlineLevel="0" collapsed="false">
      <c r="A14" s="8" t="s">
        <v>1047</v>
      </c>
      <c r="B14" s="8" t="s">
        <v>811</v>
      </c>
      <c r="C14" s="8" t="n">
        <v>1</v>
      </c>
      <c r="D14" s="8" t="str">
        <f aca="false">VLOOKUP(E14,[1]Hoja1!$B$1:$C$1048576,2,FALSE())</f>
        <v>OD</v>
      </c>
      <c r="E14" s="1" t="s">
        <v>810</v>
      </c>
      <c r="F14" s="1" t="s">
        <v>198</v>
      </c>
      <c r="G14" s="1" t="str">
        <f aca="false" t="array" ref="G14">_xlfn.IFS(F14="M","1", F14="H","2")</f>
        <v>2</v>
      </c>
      <c r="H14" s="1" t="n">
        <v>11</v>
      </c>
      <c r="I14" s="1" t="n">
        <f aca="false">VLOOKUP(H14,LEYENDA!$B$2:$D$6,2,TRUE())</f>
        <v>61</v>
      </c>
      <c r="J14" s="10" t="n">
        <v>-3</v>
      </c>
      <c r="K14" s="10"/>
      <c r="L14" s="10" t="n">
        <v>6</v>
      </c>
      <c r="M14" s="10" t="n">
        <v>-1</v>
      </c>
      <c r="N14" s="10" t="n">
        <v>12</v>
      </c>
      <c r="O14" s="10" t="n">
        <v>5</v>
      </c>
      <c r="P14" s="10" t="n">
        <v>1</v>
      </c>
      <c r="Q14" s="10" t="n">
        <v>-6</v>
      </c>
      <c r="R14" s="10" t="n">
        <v>1</v>
      </c>
      <c r="S14" s="10" t="n">
        <v>1.25</v>
      </c>
      <c r="T14" s="10" t="n">
        <v>-6</v>
      </c>
      <c r="U14" s="10"/>
      <c r="V14" s="10" t="n">
        <v>19</v>
      </c>
      <c r="W14" s="10" t="n">
        <v>12</v>
      </c>
      <c r="X14" s="10"/>
      <c r="Y14" s="10" t="n">
        <v>24</v>
      </c>
      <c r="Z14" s="10" t="n">
        <v>20</v>
      </c>
      <c r="AA14" s="10" t="n">
        <v>2</v>
      </c>
      <c r="AB14" s="10"/>
      <c r="AC14" s="10" t="n">
        <v>-3.75</v>
      </c>
      <c r="AD14" s="10" t="n">
        <v>3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 t="n">
        <v>0.5</v>
      </c>
      <c r="AO14" s="12" t="n">
        <v>0</v>
      </c>
      <c r="AP14" s="12"/>
      <c r="AQ14" s="1" t="n">
        <v>2</v>
      </c>
      <c r="AR14" s="1" t="n">
        <v>2</v>
      </c>
      <c r="AS14" s="10"/>
      <c r="AT14" s="10" t="str">
        <f aca="false">IF(AS14=0,"1","2")</f>
        <v>1</v>
      </c>
      <c r="AU14" s="11" t="str">
        <f aca="false" t="array" ref="AU14">_xlfn.IFS(AS14=0,"0", AS14=-0.25, "1", AS14=-0.5,"2", AS14=-0.75,"3", AS14=-1,"4",AS14=-1.25,"5", AS14=-1.5,"6", AS14=-1.75,"7", AS14=-2,"8", AS14=-2.25,"9",AS14=-2.5,"10", AS14=-2.75,"11", AS14=-3,"12", AS14=-3.25,"13", AS14=-3.5,"14", AS14=-3.75,"15",AS14=-4,"16")</f>
        <v>0</v>
      </c>
      <c r="AV14" s="10"/>
      <c r="AW14" s="11" t="str">
        <f aca="false">IF(AV14=0,"1","2")</f>
        <v>1</v>
      </c>
      <c r="AX14" s="11" t="str">
        <f aca="false" t="array" ref="AX14">_xlfn.IFS(AV14=0,"0", AV14=0.25, "1", AV14=0.5,"2", AV14=0.75,"3", AV14=1,"4",AV14=1.25,"5", AV14=1.5,"6", AV14=1.75,"7", AV14=2,"8", AV14=2.25,"9",AV14=2.5,"10", AV14=2.75,"11", AV14=3,"12", AV14=3.25,"13", AV14=3.5,"14", AV14=3.75,"15",AV14=4,"16")</f>
        <v>0</v>
      </c>
      <c r="AY14" s="10"/>
      <c r="AZ14" s="11" t="str">
        <f aca="false">IF(AY14=0,"1","2")</f>
        <v>1</v>
      </c>
      <c r="BA14" s="11" t="str">
        <f aca="false" t="array" ref="BA14">_xlfn.IFS(AY14=0,"0", AY14=-0.25, "1", AY14=-0.5,"2", AY14=-0.75,"3", AY14=-1,"4",AY14=-1.25,"5", AY14=-1.5,"6", AY14=-1.75,"7", AY14=-2,"8", AY15=-2.25,"9",AY15=-2.5,"10", AY15=-2.75,"11", AY15=-3,"12", AY15=-3.25,"13", AY15=-3.5,"14", AY15=-3.75,"15",AY15=-4,"16")</f>
        <v>0</v>
      </c>
      <c r="BB14" s="10" t="n">
        <v>0.5</v>
      </c>
      <c r="BC14" s="11" t="str">
        <f aca="false">IF(BB14=0,"1","2")</f>
        <v>2</v>
      </c>
      <c r="BD14" s="11" t="str">
        <f aca="false" t="array" ref="BD14">_xlfn.IFS(BB14=0,"0", BB14=0.25, "1", BB14=0.5,"2", BB14=0.75,"3", BB14=1,"4",BB14=1.25,"5", BB14=1.5,"6", BB14=1.75,"7", BB14=2,"8", BB14=2.25,"9", BB14=2.25,"9",BB14=2.5,"10", BB14=2.75,"11", BB14=3,"12", BB14=3.25,"13", BB14=3.5,"14", BB14=3.75,"15",BB14=4,"16")</f>
        <v>2</v>
      </c>
      <c r="BE14" s="14" t="n">
        <v>24</v>
      </c>
      <c r="BF14" s="14" t="str">
        <f aca="false">VLOOKUP(BE14,LEYENDA!$G$2:$H$8,2,TRUE())</f>
        <v>19-24</v>
      </c>
      <c r="BG14" s="14"/>
      <c r="BH14" s="14"/>
    </row>
    <row r="15" customFormat="false" ht="13.5" hidden="false" customHeight="false" outlineLevel="0" collapsed="false">
      <c r="A15" s="8" t="s">
        <v>1047</v>
      </c>
      <c r="B15" s="8" t="s">
        <v>811</v>
      </c>
      <c r="C15" s="8" t="n">
        <v>1</v>
      </c>
      <c r="D15" s="8" t="str">
        <f aca="false">VLOOKUP(E15,[1]Hoja1!$B$1:$C$1048576,2,FALSE())</f>
        <v>OI</v>
      </c>
      <c r="E15" s="1" t="s">
        <v>812</v>
      </c>
      <c r="F15" s="1" t="s">
        <v>198</v>
      </c>
      <c r="G15" s="1" t="str">
        <f aca="false" t="array" ref="G15">_xlfn.IFS(F15="M","1", F15="H","2")</f>
        <v>2</v>
      </c>
      <c r="H15" s="1" t="n">
        <v>11</v>
      </c>
      <c r="I15" s="1" t="n">
        <f aca="false">VLOOKUP(H15,LEYENDA!$B$2:$D$6,2,TRUE())</f>
        <v>61</v>
      </c>
      <c r="J15" s="10" t="n">
        <v>-3</v>
      </c>
      <c r="K15" s="10"/>
      <c r="L15" s="10" t="n">
        <v>6</v>
      </c>
      <c r="M15" s="10" t="n">
        <v>-1</v>
      </c>
      <c r="N15" s="10" t="n">
        <v>12</v>
      </c>
      <c r="O15" s="10" t="n">
        <v>5</v>
      </c>
      <c r="P15" s="10" t="n">
        <v>1</v>
      </c>
      <c r="Q15" s="10" t="n">
        <v>-6</v>
      </c>
      <c r="R15" s="10" t="n">
        <v>1</v>
      </c>
      <c r="S15" s="10" t="n">
        <v>1.25</v>
      </c>
      <c r="T15" s="10" t="n">
        <v>-6</v>
      </c>
      <c r="U15" s="10"/>
      <c r="V15" s="10" t="n">
        <v>19</v>
      </c>
      <c r="W15" s="10" t="n">
        <v>12</v>
      </c>
      <c r="X15" s="10"/>
      <c r="Y15" s="10" t="n">
        <v>24</v>
      </c>
      <c r="Z15" s="10" t="n">
        <v>20</v>
      </c>
      <c r="AA15" s="10" t="n">
        <v>2</v>
      </c>
      <c r="AB15" s="10"/>
      <c r="AC15" s="10" t="n">
        <v>-3.75</v>
      </c>
      <c r="AD15" s="10" t="n">
        <v>3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 t="n">
        <v>0.5</v>
      </c>
      <c r="AO15" s="12" t="n">
        <v>0</v>
      </c>
      <c r="AP15" s="12"/>
      <c r="AQ15" s="1" t="n">
        <v>2</v>
      </c>
      <c r="AR15" s="1" t="n">
        <v>2</v>
      </c>
      <c r="AS15" s="10"/>
      <c r="AT15" s="10" t="str">
        <f aca="false">IF(AS15=0,"1","2")</f>
        <v>1</v>
      </c>
      <c r="AU15" s="11" t="str">
        <f aca="false" t="array" ref="AU15">_xlfn.IFS(AS15=0,"0", AS15=-0.25, "1", AS15=-0.5,"2", AS15=-0.75,"3", AS15=-1,"4",AS15=-1.25,"5", AS15=-1.5,"6", AS15=-1.75,"7", AS15=-2,"8", AS15=-2.25,"9",AS15=-2.5,"10", AS15=-2.75,"11", AS15=-3,"12", AS15=-3.25,"13", AS15=-3.5,"14", AS15=-3.75,"15",AS15=-4,"16")</f>
        <v>0</v>
      </c>
      <c r="AV15" s="10"/>
      <c r="AW15" s="11" t="str">
        <f aca="false">IF(AV15=0,"1","2")</f>
        <v>1</v>
      </c>
      <c r="AX15" s="11" t="str">
        <f aca="false" t="array" ref="AX15">_xlfn.IFS(AV15=0,"0", AV15=0.25, "1", AV15=0.5,"2", AV15=0.75,"3", AV15=1,"4",AV15=1.25,"5", AV15=1.5,"6", AV15=1.75,"7", AV15=2,"8", AV15=2.25,"9",AV15=2.5,"10", AV15=2.75,"11", AV15=3,"12", AV15=3.25,"13", AV15=3.5,"14", AV15=3.75,"15",AV15=4,"16")</f>
        <v>0</v>
      </c>
      <c r="AY15" s="10"/>
      <c r="AZ15" s="11" t="str">
        <f aca="false">IF(AY15=0,"1","2")</f>
        <v>1</v>
      </c>
      <c r="BA15" s="11" t="str">
        <f aca="false" t="array" ref="BA15">_xlfn.IFS(AY15=0,"0", AY15=-0.25, "1", AY15=-0.5,"2", AY15=-0.75,"3", AY15=-1,"4",AY15=-1.25,"5", AY15=-1.5,"6", AY15=-1.75,"7", AY15=-2,"8", AY16=-2.25,"9",AY16=-2.5,"10", AY16=-2.75,"11", AY16=-3,"12", AY16=-3.25,"13", AY16=-3.5,"14", AY16=-3.75,"15",AY16=-4,"16")</f>
        <v>0</v>
      </c>
      <c r="BB15" s="10" t="n">
        <v>0.5</v>
      </c>
      <c r="BC15" s="11" t="str">
        <f aca="false">IF(BB15=0,"1","2")</f>
        <v>2</v>
      </c>
      <c r="BD15" s="11" t="str">
        <f aca="false" t="array" ref="BD15">_xlfn.IFS(BB15=0,"0", BB15=0.25, "1", BB15=0.5,"2", BB15=0.75,"3", BB15=1,"4",BB15=1.25,"5", BB15=1.5,"6", BB15=1.75,"7", BB15=2,"8", BB15=2.25,"9", BB15=2.25,"9",BB15=2.5,"10", BB15=2.75,"11", BB15=3,"12", BB15=3.25,"13", BB15=3.5,"14", BB15=3.75,"15",BB15=4,"16")</f>
        <v>2</v>
      </c>
      <c r="BE15" s="14" t="n">
        <v>24</v>
      </c>
      <c r="BF15" s="14" t="str">
        <f aca="false">VLOOKUP(BE15,LEYENDA!$G$2:$H$8,2,TRUE())</f>
        <v>19-24</v>
      </c>
      <c r="BG15" s="14"/>
      <c r="BH15" s="14"/>
    </row>
    <row r="16" customFormat="false" ht="13.5" hidden="false" customHeight="false" outlineLevel="0" collapsed="false">
      <c r="A16" s="8" t="s">
        <v>1047</v>
      </c>
      <c r="B16" s="8" t="s">
        <v>814</v>
      </c>
      <c r="C16" s="8" t="n">
        <v>1</v>
      </c>
      <c r="D16" s="8" t="str">
        <f aca="false">VLOOKUP(E16,[1]Hoja1!$B$1:$C$1048576,2,FALSE())</f>
        <v>OD</v>
      </c>
      <c r="E16" s="1" t="s">
        <v>813</v>
      </c>
      <c r="F16" s="1" t="s">
        <v>193</v>
      </c>
      <c r="G16" s="1" t="str">
        <f aca="false" t="array" ref="G16">_xlfn.IFS(F16="M","1", F16="H","2")</f>
        <v>1</v>
      </c>
      <c r="H16" s="1" t="n">
        <v>29</v>
      </c>
      <c r="I16" s="1" t="n">
        <f aca="false">VLOOKUP(H16,LEYENDA!$B$2:$D$6,2,TRUE())</f>
        <v>61</v>
      </c>
      <c r="J16" s="10" t="n">
        <v>2</v>
      </c>
      <c r="K16" s="10"/>
      <c r="L16" s="10" t="n">
        <v>14</v>
      </c>
      <c r="M16" s="10" t="n">
        <v>5</v>
      </c>
      <c r="N16" s="10" t="n">
        <v>6</v>
      </c>
      <c r="O16" s="10" t="n">
        <v>3</v>
      </c>
      <c r="P16" s="10" t="n">
        <v>0</v>
      </c>
      <c r="Q16" s="10" t="n">
        <v>-3</v>
      </c>
      <c r="R16" s="10" t="n">
        <v>3</v>
      </c>
      <c r="S16" s="10" t="n">
        <v>1</v>
      </c>
      <c r="T16" s="10" t="n">
        <v>-4</v>
      </c>
      <c r="U16" s="10" t="n">
        <v>24</v>
      </c>
      <c r="V16" s="10" t="n">
        <v>26</v>
      </c>
      <c r="W16" s="10" t="n">
        <v>16</v>
      </c>
      <c r="X16" s="10" t="n">
        <v>9</v>
      </c>
      <c r="Y16" s="10" t="n">
        <v>10</v>
      </c>
      <c r="Z16" s="10" t="n">
        <v>6</v>
      </c>
      <c r="AA16" s="10"/>
      <c r="AB16" s="10" t="n">
        <v>-3.5</v>
      </c>
      <c r="AC16" s="10" t="n">
        <v>-2.5</v>
      </c>
      <c r="AD16" s="10" t="n">
        <v>2.5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 t="n">
        <v>0.75</v>
      </c>
      <c r="AO16" s="12" t="n">
        <v>0</v>
      </c>
      <c r="AP16" s="12"/>
      <c r="AQ16" s="1" t="n">
        <v>2</v>
      </c>
      <c r="AR16" s="1" t="n">
        <v>2</v>
      </c>
      <c r="AS16" s="10"/>
      <c r="AT16" s="10" t="str">
        <f aca="false">IF(AS16=0,"1","2")</f>
        <v>1</v>
      </c>
      <c r="AU16" s="11" t="str">
        <f aca="false" t="array" ref="AU16">_xlfn.IFS(AS16=0,"0", AS16=-0.25, "1", AS16=-0.5,"2", AS16=-0.75,"3", AS16=-1,"4",AS16=-1.25,"5", AS16=-1.5,"6", AS16=-1.75,"7", AS16=-2,"8", AS16=-2.25,"9",AS16=-2.5,"10", AS16=-2.75,"11", AS16=-3,"12", AS16=-3.25,"13", AS16=-3.5,"14", AS16=-3.75,"15",AS16=-4,"16")</f>
        <v>0</v>
      </c>
      <c r="AV16" s="10"/>
      <c r="AW16" s="11" t="str">
        <f aca="false">IF(AV16=0,"1","2")</f>
        <v>1</v>
      </c>
      <c r="AX16" s="11" t="str">
        <f aca="false" t="array" ref="AX16">_xlfn.IFS(AV16=0,"0", AV16=0.25, "1", AV16=0.5,"2", AV16=0.75,"3", AV16=1,"4",AV16=1.25,"5", AV16=1.5,"6", AV16=1.75,"7", AV16=2,"8", AV16=2.25,"9",AV16=2.5,"10", AV16=2.75,"11", AV16=3,"12", AV16=3.25,"13", AV16=3.5,"14", AV16=3.75,"15",AV16=4,"16")</f>
        <v>0</v>
      </c>
      <c r="AY16" s="10"/>
      <c r="AZ16" s="11" t="str">
        <f aca="false">IF(AY16=0,"1","2")</f>
        <v>1</v>
      </c>
      <c r="BA16" s="11" t="str">
        <f aca="false" t="array" ref="BA16">_xlfn.IFS(AY16=0,"0", AY16=-0.25, "1", AY16=-0.5,"2", AY16=-0.75,"3", AY16=-1,"4",AY16=-1.25,"5", AY16=-1.5,"6", AY16=-1.75,"7", AY16=-2,"8", AY17=-2.25,"9",AY17=-2.5,"10", AY17=-2.75,"11", AY17=-3,"12", AY17=-3.25,"13", AY17=-3.5,"14", AY17=-3.75,"15",AY17=-4,"16")</f>
        <v>0</v>
      </c>
      <c r="BB16" s="10" t="n">
        <v>0.75</v>
      </c>
      <c r="BC16" s="11" t="str">
        <f aca="false">IF(BB16=0,"1","2")</f>
        <v>2</v>
      </c>
      <c r="BD16" s="11" t="str">
        <f aca="false" t="array" ref="BD16">_xlfn.IFS(BB16=0,"0", BB16=0.25, "1", BB16=0.5,"2", BB16=0.75,"3", BB16=1,"4",BB16=1.25,"5", BB16=1.5,"6", BB16=1.75,"7", BB16=2,"8", BB16=2.25,"9", BB16=2.25,"9",BB16=2.5,"10", BB16=2.75,"11", BB16=3,"12", BB16=3.25,"13", BB16=3.5,"14", BB16=3.75,"15",BB16=4,"16")</f>
        <v>3</v>
      </c>
      <c r="BE16" s="14" t="n">
        <v>24</v>
      </c>
      <c r="BF16" s="14" t="str">
        <f aca="false">VLOOKUP(BE16,LEYENDA!$G$2:$H$8,2,TRUE())</f>
        <v>19-24</v>
      </c>
      <c r="BG16" s="14"/>
      <c r="BH16" s="14"/>
    </row>
    <row r="17" customFormat="false" ht="14.25" hidden="false" customHeight="true" outlineLevel="0" collapsed="false">
      <c r="A17" s="8" t="s">
        <v>1047</v>
      </c>
      <c r="B17" s="8" t="s">
        <v>814</v>
      </c>
      <c r="C17" s="8" t="n">
        <v>1</v>
      </c>
      <c r="D17" s="8" t="str">
        <f aca="false">VLOOKUP(E17,[1]Hoja1!$B$1:$C$1048576,2,FALSE())</f>
        <v>OI</v>
      </c>
      <c r="E17" s="1" t="s">
        <v>815</v>
      </c>
      <c r="F17" s="1" t="s">
        <v>193</v>
      </c>
      <c r="G17" s="1" t="str">
        <f aca="false" t="array" ref="G17">_xlfn.IFS(F17="M","1", F17="H","2")</f>
        <v>1</v>
      </c>
      <c r="H17" s="1" t="n">
        <v>29</v>
      </c>
      <c r="I17" s="1" t="n">
        <f aca="false">VLOOKUP(H17,LEYENDA!$B$2:$D$6,2,TRUE())</f>
        <v>61</v>
      </c>
      <c r="J17" s="10" t="n">
        <v>2</v>
      </c>
      <c r="K17" s="10"/>
      <c r="L17" s="10" t="n">
        <v>14</v>
      </c>
      <c r="M17" s="10" t="n">
        <v>5</v>
      </c>
      <c r="N17" s="10" t="n">
        <v>6</v>
      </c>
      <c r="O17" s="10" t="n">
        <v>3</v>
      </c>
      <c r="P17" s="10" t="n">
        <v>0</v>
      </c>
      <c r="Q17" s="10" t="n">
        <v>-3</v>
      </c>
      <c r="R17" s="10" t="n">
        <v>3</v>
      </c>
      <c r="S17" s="10" t="n">
        <v>1</v>
      </c>
      <c r="T17" s="10" t="n">
        <v>-4</v>
      </c>
      <c r="U17" s="10" t="n">
        <v>24</v>
      </c>
      <c r="V17" s="10" t="n">
        <v>26</v>
      </c>
      <c r="W17" s="10" t="n">
        <v>16</v>
      </c>
      <c r="X17" s="10" t="n">
        <v>9</v>
      </c>
      <c r="Y17" s="10" t="n">
        <v>10</v>
      </c>
      <c r="Z17" s="10" t="n">
        <v>6</v>
      </c>
      <c r="AA17" s="10"/>
      <c r="AB17" s="10" t="n">
        <v>-3.5</v>
      </c>
      <c r="AC17" s="10" t="n">
        <v>-2.5</v>
      </c>
      <c r="AD17" s="10" t="n">
        <v>2.5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 t="n">
        <v>0.75</v>
      </c>
      <c r="AO17" s="12" t="n">
        <v>0</v>
      </c>
      <c r="AP17" s="12"/>
      <c r="AQ17" s="1" t="n">
        <v>2</v>
      </c>
      <c r="AR17" s="1" t="n">
        <v>2</v>
      </c>
      <c r="AS17" s="10"/>
      <c r="AT17" s="10" t="str">
        <f aca="false">IF(AS17=0,"1","2")</f>
        <v>1</v>
      </c>
      <c r="AU17" s="11" t="str">
        <f aca="false" t="array" ref="AU17">_xlfn.IFS(AS17=0,"0", AS17=-0.25, "1", AS17=-0.5,"2", AS17=-0.75,"3", AS17=-1,"4",AS17=-1.25,"5", AS17=-1.5,"6", AS17=-1.75,"7", AS17=-2,"8", AS17=-2.25,"9",AS17=-2.5,"10", AS17=-2.75,"11", AS17=-3,"12", AS17=-3.25,"13", AS17=-3.5,"14", AS17=-3.75,"15",AS17=-4,"16")</f>
        <v>0</v>
      </c>
      <c r="AV17" s="10"/>
      <c r="AW17" s="11" t="str">
        <f aca="false">IF(AV17=0,"1","2")</f>
        <v>1</v>
      </c>
      <c r="AX17" s="11" t="str">
        <f aca="false" t="array" ref="AX17">_xlfn.IFS(AV17=0,"0", AV17=0.25, "1", AV17=0.5,"2", AV17=0.75,"3", AV17=1,"4",AV17=1.25,"5", AV17=1.5,"6", AV17=1.75,"7", AV17=2,"8", AV17=2.25,"9",AV17=2.5,"10", AV17=2.75,"11", AV17=3,"12", AV17=3.25,"13", AV17=3.5,"14", AV17=3.75,"15",AV17=4,"16")</f>
        <v>0</v>
      </c>
      <c r="AY17" s="10"/>
      <c r="AZ17" s="11" t="str">
        <f aca="false">IF(AY17=0,"1","2")</f>
        <v>1</v>
      </c>
      <c r="BA17" s="11" t="str">
        <f aca="false" t="array" ref="BA17">_xlfn.IFS(AY17=0,"0", AY17=-0.25, "1", AY17=-0.5,"2", AY17=-0.75,"3", AY17=-1,"4",AY17=-1.25,"5", AY17=-1.5,"6", AY17=-1.75,"7", AY17=-2,"8", AY18=-2.25,"9",AY18=-2.5,"10", AY18=-2.75,"11", AY18=-3,"12", AY18=-3.25,"13", AY18=-3.5,"14", AY18=-3.75,"15",AY18=-4,"16")</f>
        <v>0</v>
      </c>
      <c r="BB17" s="10" t="n">
        <v>0.75</v>
      </c>
      <c r="BC17" s="11" t="str">
        <f aca="false">IF(BB17=0,"1","2")</f>
        <v>2</v>
      </c>
      <c r="BD17" s="11" t="str">
        <f aca="false" t="array" ref="BD17">_xlfn.IFS(BB17=0,"0", BB17=0.25, "1", BB17=0.5,"2", BB17=0.75,"3", BB17=1,"4",BB17=1.25,"5", BB17=1.5,"6", BB17=1.75,"7", BB17=2,"8", BB17=2.25,"9", BB17=2.25,"9",BB17=2.5,"10", BB17=2.75,"11", BB17=3,"12", BB17=3.25,"13", BB17=3.5,"14", BB17=3.75,"15",BB17=4,"16")</f>
        <v>3</v>
      </c>
      <c r="BE17" s="14" t="n">
        <v>24</v>
      </c>
      <c r="BF17" s="14" t="str">
        <f aca="false">VLOOKUP(BE17,LEYENDA!$G$2:$H$8,2,TRUE())</f>
        <v>19-24</v>
      </c>
      <c r="BG17" s="14"/>
      <c r="BH17" s="14"/>
    </row>
    <row r="18" customFormat="false" ht="13.5" hidden="false" customHeight="false" outlineLevel="0" collapsed="false">
      <c r="A18" s="8" t="s">
        <v>1047</v>
      </c>
      <c r="B18" s="8" t="s">
        <v>817</v>
      </c>
      <c r="C18" s="8" t="n">
        <v>1</v>
      </c>
      <c r="D18" s="8" t="str">
        <f aca="false">VLOOKUP(E18,[1]Hoja1!$B$1:$C$1048576,2,FALSE())</f>
        <v>OD</v>
      </c>
      <c r="E18" s="1" t="s">
        <v>816</v>
      </c>
      <c r="F18" s="1" t="s">
        <v>198</v>
      </c>
      <c r="G18" s="1" t="str">
        <f aca="false" t="array" ref="G18">_xlfn.IFS(F18="M","1", F18="H","2")</f>
        <v>2</v>
      </c>
      <c r="H18" s="1" t="n">
        <v>33</v>
      </c>
      <c r="I18" s="1" t="n">
        <f aca="false">VLOOKUP(H18,LEYENDA!$B$2:$D$6,2,TRUE())</f>
        <v>61</v>
      </c>
      <c r="J18" s="10" t="n">
        <v>1</v>
      </c>
      <c r="K18" s="10"/>
      <c r="L18" s="10" t="n">
        <v>16</v>
      </c>
      <c r="M18" s="10" t="n">
        <v>5</v>
      </c>
      <c r="N18" s="10" t="n">
        <v>8</v>
      </c>
      <c r="O18" s="10" t="n">
        <v>3</v>
      </c>
      <c r="P18" s="10" t="n">
        <v>0</v>
      </c>
      <c r="Q18" s="10" t="n">
        <v>-6</v>
      </c>
      <c r="R18" s="10" t="n">
        <v>6</v>
      </c>
      <c r="S18" s="10" t="n">
        <v>1.25</v>
      </c>
      <c r="T18" s="10" t="n">
        <v>-5</v>
      </c>
      <c r="U18" s="10" t="n">
        <v>20</v>
      </c>
      <c r="V18" s="10" t="n">
        <v>22</v>
      </c>
      <c r="W18" s="10" t="n">
        <v>4</v>
      </c>
      <c r="X18" s="10" t="n">
        <v>16</v>
      </c>
      <c r="Y18" s="10" t="n">
        <v>18</v>
      </c>
      <c r="Z18" s="10" t="n">
        <v>12</v>
      </c>
      <c r="AA18" s="10" t="n">
        <v>2</v>
      </c>
      <c r="AB18" s="10" t="n">
        <v>-3</v>
      </c>
      <c r="AC18" s="10" t="n">
        <v>-1.25</v>
      </c>
      <c r="AD18" s="10" t="n">
        <v>2.25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 t="n">
        <v>0.5</v>
      </c>
      <c r="AO18" s="12" t="n">
        <v>0</v>
      </c>
      <c r="AP18" s="12"/>
      <c r="AQ18" s="1" t="n">
        <v>2</v>
      </c>
      <c r="AR18" s="1" t="n">
        <v>2</v>
      </c>
      <c r="AS18" s="10"/>
      <c r="AT18" s="10" t="str">
        <f aca="false">IF(AS18=0,"1","2")</f>
        <v>1</v>
      </c>
      <c r="AU18" s="11" t="str">
        <f aca="false" t="array" ref="AU18">_xlfn.IFS(AS18=0,"0", AS18=-0.25, "1", AS18=-0.5,"2", AS18=-0.75,"3", AS18=-1,"4",AS18=-1.25,"5", AS18=-1.5,"6", AS18=-1.75,"7", AS18=-2,"8", AS18=-2.25,"9",AS18=-2.5,"10", AS18=-2.75,"11", AS18=-3,"12", AS18=-3.25,"13", AS18=-3.5,"14", AS18=-3.75,"15",AS18=-4,"16")</f>
        <v>0</v>
      </c>
      <c r="AV18" s="10"/>
      <c r="AW18" s="11" t="str">
        <f aca="false">IF(AV18=0,"1","2")</f>
        <v>1</v>
      </c>
      <c r="AX18" s="11" t="str">
        <f aca="false" t="array" ref="AX18">_xlfn.IFS(AV18=0,"0", AV18=0.25, "1", AV18=0.5,"2", AV18=0.75,"3", AV18=1,"4",AV18=1.25,"5", AV18=1.5,"6", AV18=1.75,"7", AV18=2,"8", AV18=2.25,"9",AV18=2.5,"10", AV18=2.75,"11", AV18=3,"12", AV18=3.25,"13", AV18=3.5,"14", AV18=3.75,"15",AV18=4,"16")</f>
        <v>0</v>
      </c>
      <c r="AY18" s="10"/>
      <c r="AZ18" s="11" t="str">
        <f aca="false">IF(AY18=0,"1","2")</f>
        <v>1</v>
      </c>
      <c r="BA18" s="11" t="str">
        <f aca="false" t="array" ref="BA18">_xlfn.IFS(AY18=0,"0", AY18=-0.25, "1", AY18=-0.5,"2", AY18=-0.75,"3", AY18=-1,"4",AY18=-1.25,"5", AY18=-1.5,"6", AY18=-1.75,"7", AY18=-2,"8", AY19=-2.25,"9",AY19=-2.5,"10", AY19=-2.75,"11", AY19=-3,"12", AY19=-3.25,"13", AY19=-3.5,"14", AY19=-3.75,"15",AY19=-4,"16")</f>
        <v>0</v>
      </c>
      <c r="BB18" s="10" t="n">
        <v>0.5</v>
      </c>
      <c r="BC18" s="11" t="str">
        <f aca="false">IF(BB18=0,"1","2")</f>
        <v>2</v>
      </c>
      <c r="BD18" s="11" t="str">
        <f aca="false" t="array" ref="BD18">_xlfn.IFS(BB18=0,"0", BB18=0.25, "1", BB18=0.5,"2", BB18=0.75,"3", BB18=1,"4",BB18=1.25,"5", BB18=1.5,"6", BB18=1.75,"7", BB18=2,"8", BB18=2.25,"9", BB18=2.25,"9",BB18=2.5,"10", BB18=2.75,"11", BB18=3,"12", BB18=3.25,"13", BB18=3.5,"14", BB18=3.75,"15",BB18=4,"16")</f>
        <v>2</v>
      </c>
      <c r="BE18" s="14" t="n">
        <v>24</v>
      </c>
      <c r="BF18" s="14" t="str">
        <f aca="false">VLOOKUP(BE18,LEYENDA!$G$2:$H$8,2,TRUE())</f>
        <v>19-24</v>
      </c>
      <c r="BG18" s="14"/>
      <c r="BH18" s="14"/>
    </row>
    <row r="19" customFormat="false" ht="13.5" hidden="false" customHeight="false" outlineLevel="0" collapsed="false">
      <c r="A19" s="8" t="s">
        <v>1047</v>
      </c>
      <c r="B19" s="8" t="s">
        <v>817</v>
      </c>
      <c r="C19" s="8" t="n">
        <v>1</v>
      </c>
      <c r="D19" s="8" t="str">
        <f aca="false">VLOOKUP(E19,[1]Hoja1!$B$1:$C$1048576,2,FALSE())</f>
        <v>OI</v>
      </c>
      <c r="E19" s="1" t="s">
        <v>818</v>
      </c>
      <c r="F19" s="1" t="s">
        <v>198</v>
      </c>
      <c r="G19" s="1" t="str">
        <f aca="false" t="array" ref="G19">_xlfn.IFS(F19="M","1", F19="H","2")</f>
        <v>2</v>
      </c>
      <c r="H19" s="1" t="n">
        <v>33</v>
      </c>
      <c r="I19" s="1" t="n">
        <f aca="false">VLOOKUP(H19,LEYENDA!$B$2:$D$6,2,TRUE())</f>
        <v>61</v>
      </c>
      <c r="J19" s="10" t="n">
        <v>1</v>
      </c>
      <c r="K19" s="10"/>
      <c r="L19" s="10" t="n">
        <v>16</v>
      </c>
      <c r="M19" s="10" t="n">
        <v>5</v>
      </c>
      <c r="N19" s="10" t="n">
        <v>8</v>
      </c>
      <c r="O19" s="10" t="n">
        <v>3</v>
      </c>
      <c r="P19" s="10" t="n">
        <v>0</v>
      </c>
      <c r="Q19" s="10" t="n">
        <v>-6</v>
      </c>
      <c r="R19" s="10" t="n">
        <v>6</v>
      </c>
      <c r="S19" s="10" t="n">
        <v>1.25</v>
      </c>
      <c r="T19" s="10" t="n">
        <v>-5</v>
      </c>
      <c r="U19" s="10" t="n">
        <v>20</v>
      </c>
      <c r="V19" s="10" t="n">
        <v>22</v>
      </c>
      <c r="W19" s="10" t="n">
        <v>4</v>
      </c>
      <c r="X19" s="10" t="n">
        <v>16</v>
      </c>
      <c r="Y19" s="10" t="n">
        <v>18</v>
      </c>
      <c r="Z19" s="10" t="n">
        <v>12</v>
      </c>
      <c r="AA19" s="10" t="n">
        <v>2</v>
      </c>
      <c r="AB19" s="10" t="n">
        <v>-3</v>
      </c>
      <c r="AC19" s="10" t="n">
        <v>-1.25</v>
      </c>
      <c r="AD19" s="10" t="n">
        <v>2.25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 t="n">
        <v>0.5</v>
      </c>
      <c r="AO19" s="12" t="n">
        <v>0</v>
      </c>
      <c r="AP19" s="12"/>
      <c r="AQ19" s="1" t="n">
        <v>2</v>
      </c>
      <c r="AR19" s="1" t="n">
        <v>2</v>
      </c>
      <c r="AS19" s="10"/>
      <c r="AT19" s="10" t="str">
        <f aca="false">IF(AS19=0,"1","2")</f>
        <v>1</v>
      </c>
      <c r="AU19" s="11" t="str">
        <f aca="false" t="array" ref="AU19">_xlfn.IFS(AS19=0,"0", AS19=-0.25, "1", AS19=-0.5,"2", AS19=-0.75,"3", AS19=-1,"4",AS19=-1.25,"5", AS19=-1.5,"6", AS19=-1.75,"7", AS19=-2,"8", AS19=-2.25,"9",AS19=-2.5,"10", AS19=-2.75,"11", AS19=-3,"12", AS19=-3.25,"13", AS19=-3.5,"14", AS19=-3.75,"15",AS19=-4,"16")</f>
        <v>0</v>
      </c>
      <c r="AV19" s="10"/>
      <c r="AW19" s="11" t="str">
        <f aca="false">IF(AV19=0,"1","2")</f>
        <v>1</v>
      </c>
      <c r="AX19" s="11" t="str">
        <f aca="false" t="array" ref="AX19">_xlfn.IFS(AV19=0,"0", AV19=0.25, "1", AV19=0.5,"2", AV19=0.75,"3", AV19=1,"4",AV19=1.25,"5", AV19=1.5,"6", AV19=1.75,"7", AV19=2,"8", AV19=2.25,"9",AV19=2.5,"10", AV19=2.75,"11", AV19=3,"12", AV19=3.25,"13", AV19=3.5,"14", AV19=3.75,"15",AV19=4,"16")</f>
        <v>0</v>
      </c>
      <c r="AY19" s="10"/>
      <c r="AZ19" s="11" t="str">
        <f aca="false">IF(AY19=0,"1","2")</f>
        <v>1</v>
      </c>
      <c r="BA19" s="11" t="str">
        <f aca="false" t="array" ref="BA19">_xlfn.IFS(AY19=0,"0", AY19=-0.25, "1", AY19=-0.5,"2", AY19=-0.75,"3", AY19=-1,"4",AY19=-1.25,"5", AY19=-1.5,"6", AY19=-1.75,"7", AY19=-2,"8", AY20=-2.25,"9",AY20=-2.5,"10", AY20=-2.75,"11", AY20=-3,"12", AY20=-3.25,"13", AY20=-3.5,"14", AY20=-3.75,"15",AY20=-4,"16")</f>
        <v>0</v>
      </c>
      <c r="BB19" s="10" t="n">
        <v>0.5</v>
      </c>
      <c r="BC19" s="11" t="str">
        <f aca="false">IF(BB19=0,"1","2")</f>
        <v>2</v>
      </c>
      <c r="BD19" s="11" t="str">
        <f aca="false" t="array" ref="BD19">_xlfn.IFS(BB19=0,"0", BB19=0.25, "1", BB19=0.5,"2", BB19=0.75,"3", BB19=1,"4",BB19=1.25,"5", BB19=1.5,"6", BB19=1.75,"7", BB19=2,"8", BB19=2.25,"9", BB19=2.25,"9",BB19=2.5,"10", BB19=2.75,"11", BB19=3,"12", BB19=3.25,"13", BB19=3.5,"14", BB19=3.75,"15",BB19=4,"16")</f>
        <v>2</v>
      </c>
      <c r="BE19" s="14" t="n">
        <v>24</v>
      </c>
      <c r="BF19" s="14" t="str">
        <f aca="false">VLOOKUP(BE19,LEYENDA!$G$2:$H$8,2,TRUE())</f>
        <v>19-24</v>
      </c>
      <c r="BG19" s="14"/>
      <c r="BH19" s="14"/>
    </row>
    <row r="20" customFormat="false" ht="13.5" hidden="false" customHeight="false" outlineLevel="0" collapsed="false">
      <c r="A20" s="8" t="s">
        <v>1029</v>
      </c>
      <c r="B20" s="8" t="s">
        <v>1030</v>
      </c>
      <c r="C20" s="8" t="n">
        <v>2</v>
      </c>
      <c r="D20" s="8" t="str">
        <f aca="false">VLOOKUP(E20,[1]Hoja1!$B$1:$C$1048576,2,FALSE())</f>
        <v>OD</v>
      </c>
      <c r="E20" s="1" t="s">
        <v>122</v>
      </c>
      <c r="F20" s="1" t="s">
        <v>198</v>
      </c>
      <c r="G20" s="1" t="str">
        <f aca="false" t="array" ref="G20">_xlfn.IFS(F20="M","1", F20="H","2")</f>
        <v>2</v>
      </c>
      <c r="H20" s="1" t="n">
        <v>41</v>
      </c>
      <c r="I20" s="1" t="n">
        <f aca="false">VLOOKUP(H20,LEYENDA!$B$2:$D$6,2,TRUE())</f>
        <v>61</v>
      </c>
      <c r="J20" s="10" t="n">
        <v>3</v>
      </c>
      <c r="K20" s="10" t="n">
        <v>12</v>
      </c>
      <c r="L20" s="10" t="n">
        <v>18</v>
      </c>
      <c r="M20" s="10" t="n">
        <v>8</v>
      </c>
      <c r="N20" s="10" t="n">
        <v>7</v>
      </c>
      <c r="O20" s="10" t="n">
        <v>4</v>
      </c>
      <c r="P20" s="10" t="n">
        <v>0</v>
      </c>
      <c r="Q20" s="10" t="n">
        <v>-1</v>
      </c>
      <c r="R20" s="10" t="n">
        <v>3</v>
      </c>
      <c r="S20" s="10" t="n">
        <v>0.25</v>
      </c>
      <c r="T20" s="10" t="n">
        <v>-1</v>
      </c>
      <c r="U20" s="10" t="n">
        <v>16</v>
      </c>
      <c r="V20" s="10" t="n">
        <v>26</v>
      </c>
      <c r="W20" s="10" t="n">
        <v>4</v>
      </c>
      <c r="X20" s="10" t="n">
        <v>6</v>
      </c>
      <c r="Y20" s="10" t="n">
        <v>18</v>
      </c>
      <c r="Z20" s="10" t="n">
        <v>8</v>
      </c>
      <c r="AA20" s="10" t="n">
        <v>0</v>
      </c>
      <c r="AB20" s="10" t="n">
        <v>-4</v>
      </c>
      <c r="AC20" s="10" t="n">
        <v>-2.5</v>
      </c>
      <c r="AD20" s="10" t="n">
        <v>2.5</v>
      </c>
      <c r="AE20" s="10" t="n">
        <v>0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1" t="n">
        <v>0</v>
      </c>
      <c r="AP20" s="11"/>
      <c r="AQ20" s="1" t="n">
        <v>2</v>
      </c>
      <c r="AR20" s="1" t="n">
        <v>1</v>
      </c>
      <c r="AS20" s="10"/>
      <c r="AT20" s="10" t="str">
        <f aca="false">IF(AS20=0,"1","2")</f>
        <v>1</v>
      </c>
      <c r="AU20" s="11" t="str">
        <f aca="false" t="array" ref="AU20">_xlfn.IFS(AS20=0,"0", AS20=-0.25, "1", AS20=-0.5,"2", AS20=-0.75,"3", AS20=-1,"4",AS20=-1.25,"5", AS20=-1.5,"6", AS20=-1.75,"7", AS20=-2,"8", AS20=-2.25,"9",AS20=-2.5,"10", AS20=-2.75,"11", AS20=-3,"12", AS20=-3.25,"13", AS20=-3.5,"14", AS20=-3.75,"15",AS20=-4,"16")</f>
        <v>0</v>
      </c>
      <c r="AV20" s="10"/>
      <c r="AW20" s="11" t="str">
        <f aca="false">IF(AV20=0,"1","2")</f>
        <v>1</v>
      </c>
      <c r="AX20" s="11" t="str">
        <f aca="false" t="array" ref="AX20">_xlfn.IFS(AV20=0,"0", AV20=0.25, "1", AV20=0.5,"2", AV20=0.75,"3", AV20=1,"4",AV20=1.25,"5", AV20=1.5,"6", AV20=1.75,"7", AV20=2,"8", AV20=2.25,"9",AV20=2.5,"10", AV20=2.75,"11", AV20=3,"12", AV20=3.25,"13", AV20=3.5,"14", AV20=3.75,"15",AV20=4,"16")</f>
        <v>0</v>
      </c>
      <c r="AY20" s="10"/>
      <c r="AZ20" s="11" t="str">
        <f aca="false">IF(AY20=0,"1","2")</f>
        <v>1</v>
      </c>
      <c r="BA20" s="11" t="str">
        <f aca="false" t="array" ref="BA20">_xlfn.IFS(AY20=0,"0", AY20=-0.25, "1", AY20=-0.5,"2", AY20=-0.75,"3", AY20=-1,"4",AY20=-1.25,"5", AY20=-1.5,"6", AY20=-1.75,"7", AY20=-2,"8", AY21=-2.25,"9",AY21=-2.5,"10", AY21=-2.75,"11", AY21=-3,"12", AY21=-3.25,"13", AY21=-3.5,"14", AY21=-3.75,"15",AY21=-4,"16")</f>
        <v>0</v>
      </c>
      <c r="BB20" s="10"/>
      <c r="BC20" s="11" t="str">
        <f aca="false">IF(BB20=0,"1","2")</f>
        <v>1</v>
      </c>
      <c r="BD20" s="11" t="str">
        <f aca="false" t="array" ref="BD20">_xlfn.IFS(BB20=0,"0", BB20=0.25, "1", BB20=0.5,"2", BB20=0.75,"3", BB20=1,"4",BB20=1.25,"5", BB20=1.5,"6", BB20=1.75,"7", BB20=2,"8", BB20=2.25,"9", BB20=2.25,"9",BB20=2.5,"10", BB20=2.75,"11", BB20=3,"12", BB20=3.25,"13", BB20=3.5,"14", BB20=3.75,"15",BB20=4,"16")</f>
        <v>0</v>
      </c>
      <c r="BE20" s="11" t="n">
        <v>24</v>
      </c>
      <c r="BF20" s="14" t="str">
        <f aca="false">VLOOKUP(BE20,LEYENDA!$G$2:$H$8,2,TRUE())</f>
        <v>19-24</v>
      </c>
    </row>
    <row r="21" customFormat="false" ht="13.5" hidden="false" customHeight="false" outlineLevel="0" collapsed="false">
      <c r="A21" s="8" t="s">
        <v>1029</v>
      </c>
      <c r="B21" s="8" t="s">
        <v>1030</v>
      </c>
      <c r="C21" s="8" t="n">
        <v>2</v>
      </c>
      <c r="D21" s="8" t="str">
        <f aca="false">VLOOKUP(E21,[1]Hoja1!$B$1:$C$1048576,2,FALSE())</f>
        <v>OI</v>
      </c>
      <c r="E21" s="1" t="s">
        <v>1031</v>
      </c>
      <c r="F21" s="1" t="s">
        <v>198</v>
      </c>
      <c r="G21" s="1" t="str">
        <f aca="false" t="array" ref="G21">_xlfn.IFS(F21="M","1", F21="H","2")</f>
        <v>2</v>
      </c>
      <c r="H21" s="1" t="n">
        <v>41</v>
      </c>
      <c r="I21" s="1" t="n">
        <f aca="false">VLOOKUP(H21,LEYENDA!$B$2:$D$6,2,TRUE())</f>
        <v>61</v>
      </c>
      <c r="J21" s="10" t="n">
        <v>3</v>
      </c>
      <c r="K21" s="10" t="n">
        <v>12</v>
      </c>
      <c r="L21" s="10" t="n">
        <v>18</v>
      </c>
      <c r="M21" s="10" t="n">
        <v>8</v>
      </c>
      <c r="N21" s="10" t="n">
        <v>7</v>
      </c>
      <c r="O21" s="10" t="n">
        <v>4</v>
      </c>
      <c r="P21" s="10" t="n">
        <v>0</v>
      </c>
      <c r="Q21" s="10" t="n">
        <v>-1</v>
      </c>
      <c r="R21" s="10" t="n">
        <v>3</v>
      </c>
      <c r="S21" s="10" t="n">
        <v>0.25</v>
      </c>
      <c r="T21" s="10" t="n">
        <v>-1</v>
      </c>
      <c r="U21" s="10" t="n">
        <v>16</v>
      </c>
      <c r="V21" s="10" t="n">
        <v>26</v>
      </c>
      <c r="W21" s="10" t="n">
        <v>4</v>
      </c>
      <c r="X21" s="10" t="n">
        <v>6</v>
      </c>
      <c r="Y21" s="10" t="n">
        <v>18</v>
      </c>
      <c r="Z21" s="10" t="n">
        <v>8</v>
      </c>
      <c r="AA21" s="10" t="n">
        <v>0</v>
      </c>
      <c r="AB21" s="10" t="n">
        <v>-4</v>
      </c>
      <c r="AC21" s="10" t="n">
        <v>-2.5</v>
      </c>
      <c r="AD21" s="10" t="n">
        <v>2.5</v>
      </c>
      <c r="AE21" s="10" t="n">
        <v>0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1" t="n">
        <v>0</v>
      </c>
      <c r="AP21" s="11"/>
      <c r="AQ21" s="1" t="n">
        <v>2</v>
      </c>
      <c r="AR21" s="1" t="n">
        <v>1</v>
      </c>
      <c r="AS21" s="10"/>
      <c r="AT21" s="10" t="str">
        <f aca="false">IF(AS21=0,"1","2")</f>
        <v>1</v>
      </c>
      <c r="AU21" s="11" t="str">
        <f aca="false" t="array" ref="AU21">_xlfn.IFS(AS21=0,"0", AS21=-0.25, "1", AS21=-0.5,"2", AS21=-0.75,"3", AS21=-1,"4",AS21=-1.25,"5", AS21=-1.5,"6", AS21=-1.75,"7", AS21=-2,"8", AS21=-2.25,"9",AS21=-2.5,"10", AS21=-2.75,"11", AS21=-3,"12", AS21=-3.25,"13", AS21=-3.5,"14", AS21=-3.75,"15",AS21=-4,"16")</f>
        <v>0</v>
      </c>
      <c r="AV21" s="10"/>
      <c r="AW21" s="11" t="str">
        <f aca="false">IF(AV21=0,"1","2")</f>
        <v>1</v>
      </c>
      <c r="AX21" s="11" t="str">
        <f aca="false" t="array" ref="AX21">_xlfn.IFS(AV21=0,"0", AV21=0.25, "1", AV21=0.5,"2", AV21=0.75,"3", AV21=1,"4",AV21=1.25,"5", AV21=1.5,"6", AV21=1.75,"7", AV21=2,"8", AV21=2.25,"9",AV21=2.5,"10", AV21=2.75,"11", AV21=3,"12", AV21=3.25,"13", AV21=3.5,"14", AV21=3.75,"15",AV21=4,"16")</f>
        <v>0</v>
      </c>
      <c r="AY21" s="10"/>
      <c r="AZ21" s="11" t="str">
        <f aca="false">IF(AY21=0,"1","2")</f>
        <v>1</v>
      </c>
      <c r="BA21" s="11" t="str">
        <f aca="false" t="array" ref="BA21">_xlfn.IFS(AY21=0,"0", AY21=-0.25, "1", AY21=-0.5,"2", AY21=-0.75,"3", AY21=-1,"4",AY21=-1.25,"5", AY21=-1.5,"6", AY21=-1.75,"7", AY21=-2,"8", AY22=-2.25,"9",AY22=-2.5,"10", AY22=-2.75,"11", AY22=-3,"12", AY22=-3.25,"13", AY22=-3.5,"14", AY22=-3.75,"15",AY22=-4,"16")</f>
        <v>0</v>
      </c>
      <c r="BB21" s="10"/>
      <c r="BC21" s="11" t="str">
        <f aca="false">IF(BB21=0,"1","2")</f>
        <v>1</v>
      </c>
      <c r="BD21" s="11" t="str">
        <f aca="false" t="array" ref="BD21">_xlfn.IFS(BB21=0,"0", BB21=0.25, "1", BB21=0.5,"2", BB21=0.75,"3", BB21=1,"4",BB21=1.25,"5", BB21=1.5,"6", BB21=1.75,"7", BB21=2,"8", BB21=2.25,"9", BB21=2.25,"9",BB21=2.5,"10", BB21=2.75,"11", BB21=3,"12", BB21=3.25,"13", BB21=3.5,"14", BB21=3.75,"15",BB21=4,"16")</f>
        <v>0</v>
      </c>
      <c r="BE21" s="11" t="n">
        <v>24</v>
      </c>
      <c r="BF21" s="14" t="str">
        <f aca="false">VLOOKUP(BE21,LEYENDA!$G$2:$H$8,2,TRUE())</f>
        <v>19-24</v>
      </c>
    </row>
    <row r="22" customFormat="false" ht="13.5" hidden="false" customHeight="false" outlineLevel="0" collapsed="false">
      <c r="A22" s="8" t="s">
        <v>1029</v>
      </c>
      <c r="B22" s="8" t="s">
        <v>1032</v>
      </c>
      <c r="C22" s="8" t="n">
        <v>2</v>
      </c>
      <c r="D22" s="8" t="str">
        <f aca="false">VLOOKUP(E22,[1]Hoja1!$B$1:$C$1048576,2,FALSE())</f>
        <v>OD</v>
      </c>
      <c r="E22" s="1" t="s">
        <v>1033</v>
      </c>
      <c r="F22" s="1" t="s">
        <v>193</v>
      </c>
      <c r="G22" s="1" t="str">
        <f aca="false" t="array" ref="G22">_xlfn.IFS(F22="M","1", F22="H","2")</f>
        <v>1</v>
      </c>
      <c r="H22" s="1" t="n">
        <v>23</v>
      </c>
      <c r="I22" s="1" t="n">
        <f aca="false">VLOOKUP(H22,LEYENDA!$B$2:$D$6,2,TRUE())</f>
        <v>61</v>
      </c>
      <c r="J22" s="10" t="n">
        <v>-0.5</v>
      </c>
      <c r="K22" s="10"/>
      <c r="L22" s="10" t="n">
        <v>20</v>
      </c>
      <c r="M22" s="10" t="n">
        <v>4</v>
      </c>
      <c r="N22" s="10" t="n">
        <v>14</v>
      </c>
      <c r="O22" s="10" t="n">
        <v>4</v>
      </c>
      <c r="P22" s="10" t="n">
        <v>-0.5</v>
      </c>
      <c r="Q22" s="10" t="n">
        <v>-3</v>
      </c>
      <c r="R22" s="10" t="n">
        <v>3</v>
      </c>
      <c r="S22" s="10" t="n">
        <v>-0.5</v>
      </c>
      <c r="T22" s="10" t="n">
        <v>-2</v>
      </c>
      <c r="U22" s="10"/>
      <c r="V22" s="10" t="n">
        <v>25</v>
      </c>
      <c r="W22" s="10" t="n">
        <v>14</v>
      </c>
      <c r="X22" s="10"/>
      <c r="Y22" s="10" t="n">
        <v>25</v>
      </c>
      <c r="Z22" s="10" t="n">
        <v>9</v>
      </c>
      <c r="AA22" s="10" t="n">
        <v>0</v>
      </c>
      <c r="AB22" s="10" t="n">
        <v>-6.45</v>
      </c>
      <c r="AC22" s="10" t="n">
        <v>-4.25</v>
      </c>
      <c r="AD22" s="10" t="n">
        <v>2.5</v>
      </c>
      <c r="AE22" s="10" t="n">
        <v>0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1" t="n">
        <v>0</v>
      </c>
      <c r="AP22" s="11"/>
      <c r="AQ22" s="1" t="n">
        <v>1</v>
      </c>
      <c r="AR22" s="1" t="n">
        <v>2</v>
      </c>
      <c r="AS22" s="10"/>
      <c r="AT22" s="10" t="str">
        <f aca="false">IF(AS22=0,"1","2")</f>
        <v>1</v>
      </c>
      <c r="AU22" s="11" t="str">
        <f aca="false" t="array" ref="AU22">_xlfn.IFS(AS22=0,"0", AS22=-0.25, "1", AS22=-0.5,"2", AS22=-0.75,"3", AS22=-1,"4",AS22=-1.25,"5", AS22=-1.5,"6", AS22=-1.75,"7", AS22=-2,"8", AS22=-2.25,"9",AS22=-2.5,"10", AS22=-2.75,"11", AS22=-3,"12", AS22=-3.25,"13", AS22=-3.5,"14", AS22=-3.75,"15",AS22=-4,"16")</f>
        <v>0</v>
      </c>
      <c r="AV22" s="10"/>
      <c r="AW22" s="11" t="str">
        <f aca="false">IF(AV22=0,"1","2")</f>
        <v>1</v>
      </c>
      <c r="AX22" s="11" t="str">
        <f aca="false" t="array" ref="AX22">_xlfn.IFS(AV22=0,"0", AV22=0.25, "1", AV22=0.5,"2", AV22=0.75,"3", AV22=1,"4",AV22=1.25,"5", AV22=1.5,"6", AV22=1.75,"7", AV22=2,"8", AV22=2.25,"9",AV22=2.5,"10", AV22=2.75,"11", AV22=3,"12", AV22=3.25,"13", AV22=3.5,"14", AV22=3.75,"15",AV22=4,"16")</f>
        <v>0</v>
      </c>
      <c r="AY22" s="10"/>
      <c r="AZ22" s="11" t="str">
        <f aca="false">IF(AY22=0,"1","2")</f>
        <v>1</v>
      </c>
      <c r="BA22" s="11" t="str">
        <f aca="false" t="array" ref="BA22">_xlfn.IFS(AY22=0,"0", AY22=-0.25, "1", AY22=-0.5,"2", AY22=-0.75,"3", AY22=-1,"4",AY22=-1.25,"5", AY22=-1.5,"6", AY22=-1.75,"7", AY22=-2,"8", AY23=-2.25,"9",AY23=-2.5,"10", AY23=-2.75,"11", AY23=-3,"12", AY23=-3.25,"13", AY23=-3.5,"14", AY23=-3.75,"15",AY23=-4,"16")</f>
        <v>0</v>
      </c>
      <c r="BB22" s="10"/>
      <c r="BC22" s="11" t="str">
        <f aca="false">IF(BB22=0,"1","2")</f>
        <v>1</v>
      </c>
      <c r="BD22" s="11" t="str">
        <f aca="false" t="array" ref="BD22">_xlfn.IFS(BB22=0,"0", BB22=0.25, "1", BB22=0.5,"2", BB22=0.75,"3", BB22=1,"4",BB22=1.25,"5", BB22=1.5,"6", BB22=1.75,"7", BB22=2,"8", BB22=2.25,"9", BB22=2.25,"9",BB22=2.5,"10", BB22=2.75,"11", BB22=3,"12", BB22=3.25,"13", BB22=3.5,"14", BB22=3.75,"15",BB22=4,"16")</f>
        <v>0</v>
      </c>
      <c r="BE22" s="11" t="n">
        <v>24</v>
      </c>
      <c r="BF22" s="14" t="str">
        <f aca="false">VLOOKUP(BE22,LEYENDA!$G$2:$H$8,2,TRUE())</f>
        <v>19-24</v>
      </c>
    </row>
    <row r="23" customFormat="false" ht="13.5" hidden="false" customHeight="false" outlineLevel="0" collapsed="false">
      <c r="A23" s="8" t="s">
        <v>1029</v>
      </c>
      <c r="B23" s="8" t="s">
        <v>1032</v>
      </c>
      <c r="C23" s="8" t="n">
        <v>2</v>
      </c>
      <c r="D23" s="8" t="str">
        <f aca="false">VLOOKUP(E23,[1]Hoja1!$B$1:$C$1048576,2,FALSE())</f>
        <v>OI</v>
      </c>
      <c r="E23" s="1" t="s">
        <v>194</v>
      </c>
      <c r="F23" s="1" t="s">
        <v>193</v>
      </c>
      <c r="G23" s="1" t="str">
        <f aca="false" t="array" ref="G23">_xlfn.IFS(F23="M","1", F23="H","2")</f>
        <v>1</v>
      </c>
      <c r="H23" s="1" t="n">
        <v>23</v>
      </c>
      <c r="I23" s="1" t="n">
        <f aca="false">VLOOKUP(H23,LEYENDA!$B$2:$D$6,2,TRUE())</f>
        <v>61</v>
      </c>
      <c r="J23" s="10" t="n">
        <v>-0.5</v>
      </c>
      <c r="K23" s="10"/>
      <c r="L23" s="10" t="n">
        <v>20</v>
      </c>
      <c r="M23" s="10" t="n">
        <v>4</v>
      </c>
      <c r="N23" s="10" t="n">
        <v>14</v>
      </c>
      <c r="O23" s="10" t="n">
        <v>4</v>
      </c>
      <c r="P23" s="10" t="n">
        <v>-0.5</v>
      </c>
      <c r="Q23" s="10" t="n">
        <v>-3</v>
      </c>
      <c r="R23" s="10" t="n">
        <v>3</v>
      </c>
      <c r="S23" s="10" t="n">
        <v>-0.5</v>
      </c>
      <c r="T23" s="10" t="n">
        <v>-2</v>
      </c>
      <c r="U23" s="10"/>
      <c r="V23" s="10" t="n">
        <v>25</v>
      </c>
      <c r="W23" s="10" t="n">
        <v>14</v>
      </c>
      <c r="X23" s="10"/>
      <c r="Y23" s="10" t="n">
        <v>25</v>
      </c>
      <c r="Z23" s="10" t="n">
        <v>9</v>
      </c>
      <c r="AA23" s="10" t="n">
        <v>0</v>
      </c>
      <c r="AB23" s="10" t="n">
        <v>-6.45</v>
      </c>
      <c r="AC23" s="10" t="n">
        <v>-4.25</v>
      </c>
      <c r="AD23" s="10" t="n">
        <v>2.5</v>
      </c>
      <c r="AE23" s="10" t="n">
        <v>0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1" t="n">
        <v>0</v>
      </c>
      <c r="AP23" s="11"/>
      <c r="AQ23" s="1" t="n">
        <v>1</v>
      </c>
      <c r="AR23" s="1" t="n">
        <v>2</v>
      </c>
      <c r="AS23" s="10"/>
      <c r="AT23" s="10" t="str">
        <f aca="false">IF(AS23=0,"1","2")</f>
        <v>1</v>
      </c>
      <c r="AU23" s="11" t="str">
        <f aca="false" t="array" ref="AU23">_xlfn.IFS(AS23=0,"0", AS23=-0.25, "1", AS23=-0.5,"2", AS23=-0.75,"3", AS23=-1,"4",AS23=-1.25,"5", AS23=-1.5,"6", AS23=-1.75,"7", AS23=-2,"8", AS23=-2.25,"9",AS23=-2.5,"10", AS23=-2.75,"11", AS23=-3,"12", AS23=-3.25,"13", AS23=-3.5,"14", AS23=-3.75,"15",AS23=-4,"16")</f>
        <v>0</v>
      </c>
      <c r="AV23" s="10"/>
      <c r="AW23" s="11" t="str">
        <f aca="false">IF(AV23=0,"1","2")</f>
        <v>1</v>
      </c>
      <c r="AX23" s="11" t="str">
        <f aca="false" t="array" ref="AX23">_xlfn.IFS(AV23=0,"0", AV23=0.25, "1", AV23=0.5,"2", AV23=0.75,"3", AV23=1,"4",AV23=1.25,"5", AV23=1.5,"6", AV23=1.75,"7", AV23=2,"8", AV23=2.25,"9",AV23=2.5,"10", AV23=2.75,"11", AV23=3,"12", AV23=3.25,"13", AV23=3.5,"14", AV23=3.75,"15",AV23=4,"16")</f>
        <v>0</v>
      </c>
      <c r="AY23" s="10"/>
      <c r="AZ23" s="11" t="str">
        <f aca="false">IF(AY23=0,"1","2")</f>
        <v>1</v>
      </c>
      <c r="BA23" s="11" t="str">
        <f aca="false" t="array" ref="BA23">_xlfn.IFS(AY23=0,"0", AY23=-0.25, "1", AY23=-0.5,"2", AY23=-0.75,"3", AY23=-1,"4",AY23=-1.25,"5", AY23=-1.5,"6", AY23=-1.75,"7", AY23=-2,"8", AY24=-2.25,"9",AY24=-2.5,"10", AY24=-2.75,"11", AY24=-3,"12", AY24=-3.25,"13", AY24=-3.5,"14", AY24=-3.75,"15",AY24=-4,"16")</f>
        <v>0</v>
      </c>
      <c r="BB23" s="10"/>
      <c r="BC23" s="11" t="str">
        <f aca="false">IF(BB23=0,"1","2")</f>
        <v>1</v>
      </c>
      <c r="BD23" s="11" t="str">
        <f aca="false" t="array" ref="BD23">_xlfn.IFS(BB23=0,"0", BB23=0.25, "1", BB23=0.5,"2", BB23=0.75,"3", BB23=1,"4",BB23=1.25,"5", BB23=1.5,"6", BB23=1.75,"7", BB23=2,"8", BB23=2.25,"9", BB23=2.25,"9",BB23=2.5,"10", BB23=2.75,"11", BB23=3,"12", BB23=3.25,"13", BB23=3.5,"14", BB23=3.75,"15",BB23=4,"16")</f>
        <v>0</v>
      </c>
      <c r="BE23" s="11" t="n">
        <v>24</v>
      </c>
      <c r="BF23" s="14" t="str">
        <f aca="false">VLOOKUP(BE23,LEYENDA!$G$2:$H$8,2,TRUE())</f>
        <v>19-24</v>
      </c>
    </row>
    <row r="24" customFormat="false" ht="13.5" hidden="false" customHeight="false" outlineLevel="0" collapsed="false">
      <c r="A24" s="8" t="s">
        <v>1029</v>
      </c>
      <c r="B24" s="8" t="s">
        <v>1034</v>
      </c>
      <c r="C24" s="8" t="n">
        <v>2</v>
      </c>
      <c r="D24" s="8" t="str">
        <f aca="false">VLOOKUP(E24,[1]Hoja1!$B$1:$C$1048576,2,FALSE())</f>
        <v>OD</v>
      </c>
      <c r="E24" s="1" t="s">
        <v>1035</v>
      </c>
      <c r="F24" s="1" t="s">
        <v>193</v>
      </c>
      <c r="G24" s="1" t="str">
        <f aca="false" t="array" ref="G24">_xlfn.IFS(F24="M","1", F24="H","2")</f>
        <v>1</v>
      </c>
      <c r="H24" s="1" t="n">
        <v>33</v>
      </c>
      <c r="I24" s="1" t="n">
        <f aca="false">VLOOKUP(H24,LEYENDA!$B$2:$D$6,2,TRUE())</f>
        <v>61</v>
      </c>
      <c r="J24" s="10" t="n">
        <v>0</v>
      </c>
      <c r="K24" s="10"/>
      <c r="L24" s="10" t="n">
        <v>18</v>
      </c>
      <c r="M24" s="10" t="n">
        <v>7</v>
      </c>
      <c r="N24" s="10" t="n">
        <v>10</v>
      </c>
      <c r="O24" s="10" t="n">
        <v>5</v>
      </c>
      <c r="P24" s="10" t="n">
        <v>0</v>
      </c>
      <c r="Q24" s="10" t="n">
        <v>-0.5</v>
      </c>
      <c r="R24" s="10" t="n">
        <v>5</v>
      </c>
      <c r="S24" s="10" t="n">
        <v>1</v>
      </c>
      <c r="T24" s="10" t="n">
        <v>-4</v>
      </c>
      <c r="U24" s="10"/>
      <c r="V24" s="10" t="n">
        <v>20</v>
      </c>
      <c r="W24" s="10" t="n">
        <v>19</v>
      </c>
      <c r="X24" s="10"/>
      <c r="Y24" s="10" t="n">
        <v>15</v>
      </c>
      <c r="Z24" s="10" t="n">
        <v>11</v>
      </c>
      <c r="AA24" s="10" t="n">
        <v>0</v>
      </c>
      <c r="AB24" s="10" t="n">
        <v>-5.5</v>
      </c>
      <c r="AC24" s="10" t="n">
        <v>-3.25</v>
      </c>
      <c r="AD24" s="10" t="n">
        <v>2</v>
      </c>
      <c r="AE24" s="10" t="n">
        <v>0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1" t="n">
        <v>0</v>
      </c>
      <c r="AP24" s="11"/>
      <c r="AQ24" s="1" t="n">
        <v>2</v>
      </c>
      <c r="AR24" s="1" t="n">
        <v>2</v>
      </c>
      <c r="AS24" s="10"/>
      <c r="AT24" s="10" t="str">
        <f aca="false">IF(AS24=0,"1","2")</f>
        <v>1</v>
      </c>
      <c r="AU24" s="11" t="str">
        <f aca="false" t="array" ref="AU24">_xlfn.IFS(AS24=0,"0", AS24=-0.25, "1", AS24=-0.5,"2", AS24=-0.75,"3", AS24=-1,"4",AS24=-1.25,"5", AS24=-1.5,"6", AS24=-1.75,"7", AS24=-2,"8", AS24=-2.25,"9",AS24=-2.5,"10", AS24=-2.75,"11", AS24=-3,"12", AS24=-3.25,"13", AS24=-3.5,"14", AS24=-3.75,"15",AS24=-4,"16")</f>
        <v>0</v>
      </c>
      <c r="AV24" s="10"/>
      <c r="AW24" s="11" t="str">
        <f aca="false">IF(AV24=0,"1","2")</f>
        <v>1</v>
      </c>
      <c r="AX24" s="11" t="str">
        <f aca="false" t="array" ref="AX24">_xlfn.IFS(AV24=0,"0", AV24=0.25, "1", AV24=0.5,"2", AV24=0.75,"3", AV24=1,"4",AV24=1.25,"5", AV24=1.5,"6", AV24=1.75,"7", AV24=2,"8", AV24=2.25,"9",AV24=2.5,"10", AV24=2.75,"11", AV24=3,"12", AV24=3.25,"13", AV24=3.5,"14", AV24=3.75,"15",AV24=4,"16")</f>
        <v>0</v>
      </c>
      <c r="AY24" s="10"/>
      <c r="AZ24" s="11" t="str">
        <f aca="false">IF(AY24=0,"1","2")</f>
        <v>1</v>
      </c>
      <c r="BA24" s="11" t="str">
        <f aca="false" t="array" ref="BA24">_xlfn.IFS(AY24=0,"0", AY24=-0.25, "1", AY24=-0.5,"2", AY24=-0.75,"3", AY24=-1,"4",AY24=-1.25,"5", AY24=-1.5,"6", AY24=-1.75,"7", AY24=-2,"8", AY25=-2.25,"9",AY25=-2.5,"10", AY25=-2.75,"11", AY25=-3,"12", AY25=-3.25,"13", AY25=-3.5,"14", AY25=-3.75,"15",AY25=-4,"16")</f>
        <v>0</v>
      </c>
      <c r="BB24" s="10"/>
      <c r="BC24" s="11" t="str">
        <f aca="false">IF(BB24=0,"1","2")</f>
        <v>1</v>
      </c>
      <c r="BD24" s="11" t="str">
        <f aca="false" t="array" ref="BD24">_xlfn.IFS(BB24=0,"0", BB24=0.25, "1", BB24=0.5,"2", BB24=0.75,"3", BB24=1,"4",BB24=1.25,"5", BB24=1.5,"6", BB24=1.75,"7", BB24=2,"8", BB24=2.25,"9", BB24=2.25,"9",BB24=2.5,"10", BB24=2.75,"11", BB24=3,"12", BB24=3.25,"13", BB24=3.5,"14", BB24=3.75,"15",BB24=4,"16")</f>
        <v>0</v>
      </c>
      <c r="BE24" s="11" t="n">
        <v>24</v>
      </c>
      <c r="BF24" s="14" t="str">
        <f aca="false">VLOOKUP(BE24,LEYENDA!$G$2:$H$8,2,TRUE())</f>
        <v>19-24</v>
      </c>
    </row>
    <row r="25" customFormat="false" ht="13.5" hidden="false" customHeight="false" outlineLevel="0" collapsed="false">
      <c r="A25" s="8" t="s">
        <v>1029</v>
      </c>
      <c r="B25" s="8" t="s">
        <v>1034</v>
      </c>
      <c r="C25" s="8" t="n">
        <v>2</v>
      </c>
      <c r="D25" s="8" t="str">
        <f aca="false">VLOOKUP(E25,[1]Hoja1!$B$1:$C$1048576,2,FALSE())</f>
        <v>OI</v>
      </c>
      <c r="E25" s="1" t="s">
        <v>1036</v>
      </c>
      <c r="F25" s="1" t="s">
        <v>193</v>
      </c>
      <c r="G25" s="1" t="str">
        <f aca="false" t="array" ref="G25">_xlfn.IFS(F25="M","1", F25="H","2")</f>
        <v>1</v>
      </c>
      <c r="H25" s="1" t="n">
        <v>33</v>
      </c>
      <c r="I25" s="1" t="n">
        <f aca="false">VLOOKUP(H25,LEYENDA!$B$2:$D$6,2,TRUE())</f>
        <v>61</v>
      </c>
      <c r="J25" s="10" t="n">
        <v>0</v>
      </c>
      <c r="K25" s="10"/>
      <c r="L25" s="10" t="n">
        <v>18</v>
      </c>
      <c r="M25" s="10" t="n">
        <v>7</v>
      </c>
      <c r="N25" s="10" t="n">
        <v>10</v>
      </c>
      <c r="O25" s="10" t="n">
        <v>5</v>
      </c>
      <c r="P25" s="10" t="n">
        <v>0</v>
      </c>
      <c r="Q25" s="10" t="n">
        <v>-0.5</v>
      </c>
      <c r="R25" s="10" t="n">
        <v>5</v>
      </c>
      <c r="S25" s="10" t="n">
        <v>1</v>
      </c>
      <c r="T25" s="10" t="n">
        <v>-4</v>
      </c>
      <c r="U25" s="10"/>
      <c r="V25" s="10" t="n">
        <v>20</v>
      </c>
      <c r="W25" s="10" t="n">
        <v>19</v>
      </c>
      <c r="X25" s="10"/>
      <c r="Y25" s="10" t="n">
        <v>15</v>
      </c>
      <c r="Z25" s="10" t="n">
        <v>11</v>
      </c>
      <c r="AA25" s="10" t="n">
        <v>0</v>
      </c>
      <c r="AB25" s="10" t="n">
        <v>-5.5</v>
      </c>
      <c r="AC25" s="10" t="n">
        <v>-3.25</v>
      </c>
      <c r="AD25" s="10" t="n">
        <v>2</v>
      </c>
      <c r="AE25" s="10" t="n">
        <v>0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1" t="n">
        <v>0</v>
      </c>
      <c r="AP25" s="11"/>
      <c r="AQ25" s="1" t="n">
        <v>2</v>
      </c>
      <c r="AR25" s="1" t="n">
        <v>2</v>
      </c>
      <c r="AS25" s="10"/>
      <c r="AT25" s="10" t="str">
        <f aca="false">IF(AS25=0,"1","2")</f>
        <v>1</v>
      </c>
      <c r="AU25" s="11" t="str">
        <f aca="false" t="array" ref="AU25">_xlfn.IFS(AS25=0,"0", AS25=-0.25, "1", AS25=-0.5,"2", AS25=-0.75,"3", AS25=-1,"4",AS25=-1.25,"5", AS25=-1.5,"6", AS25=-1.75,"7", AS25=-2,"8", AS25=-2.25,"9",AS25=-2.5,"10", AS25=-2.75,"11", AS25=-3,"12", AS25=-3.25,"13", AS25=-3.5,"14", AS25=-3.75,"15",AS25=-4,"16")</f>
        <v>0</v>
      </c>
      <c r="AV25" s="10"/>
      <c r="AW25" s="11" t="str">
        <f aca="false">IF(AV25=0,"1","2")</f>
        <v>1</v>
      </c>
      <c r="AX25" s="11" t="str">
        <f aca="false" t="array" ref="AX25">_xlfn.IFS(AV25=0,"0", AV25=0.25, "1", AV25=0.5,"2", AV25=0.75,"3", AV25=1,"4",AV25=1.25,"5", AV25=1.5,"6", AV25=1.75,"7", AV25=2,"8", AV25=2.25,"9",AV25=2.5,"10", AV25=2.75,"11", AV25=3,"12", AV25=3.25,"13", AV25=3.5,"14", AV25=3.75,"15",AV25=4,"16")</f>
        <v>0</v>
      </c>
      <c r="AY25" s="10"/>
      <c r="AZ25" s="11" t="str">
        <f aca="false">IF(AY25=0,"1","2")</f>
        <v>1</v>
      </c>
      <c r="BA25" s="11" t="str">
        <f aca="false" t="array" ref="BA25">_xlfn.IFS(AY25=0,"0", AY25=-0.25, "1", AY25=-0.5,"2", AY25=-0.75,"3", AY25=-1,"4",AY25=-1.25,"5", AY25=-1.5,"6", AY25=-1.75,"7", AY25=-2,"8", AY26=-2.25,"9",AY26=-2.5,"10", AY26=-2.75,"11", AY26=-3,"12", AY26=-3.25,"13", AY26=-3.5,"14", AY26=-3.75,"15",AY26=-4,"16")</f>
        <v>0</v>
      </c>
      <c r="BB25" s="10"/>
      <c r="BC25" s="11" t="str">
        <f aca="false">IF(BB25=0,"1","2")</f>
        <v>1</v>
      </c>
      <c r="BD25" s="11" t="str">
        <f aca="false" t="array" ref="BD25">_xlfn.IFS(BB25=0,"0", BB25=0.25, "1", BB25=0.5,"2", BB25=0.75,"3", BB25=1,"4",BB25=1.25,"5", BB25=1.5,"6", BB25=1.75,"7", BB25=2,"8", BB25=2.25,"9", BB25=2.25,"9",BB25=2.5,"10", BB25=2.75,"11", BB25=3,"12", BB25=3.25,"13", BB25=3.5,"14", BB25=3.75,"15",BB25=4,"16")</f>
        <v>0</v>
      </c>
      <c r="BE25" s="11" t="n">
        <v>24</v>
      </c>
      <c r="BF25" s="14" t="str">
        <f aca="false">VLOOKUP(BE25,LEYENDA!$G$2:$H$8,2,TRUE())</f>
        <v>19-24</v>
      </c>
    </row>
    <row r="26" customFormat="false" ht="13.5" hidden="false" customHeight="false" outlineLevel="0" collapsed="false">
      <c r="A26" s="8" t="s">
        <v>1029</v>
      </c>
      <c r="B26" s="8" t="s">
        <v>209</v>
      </c>
      <c r="C26" s="8" t="n">
        <v>2</v>
      </c>
      <c r="D26" s="8" t="str">
        <f aca="false">VLOOKUP(E26,[1]Hoja1!$B$1:$C$1048576,2,FALSE())</f>
        <v>OD</v>
      </c>
      <c r="E26" s="1" t="s">
        <v>1048</v>
      </c>
      <c r="F26" s="1" t="s">
        <v>193</v>
      </c>
      <c r="G26" s="1" t="str">
        <f aca="false" t="array" ref="G26">_xlfn.IFS(F26="M","1", F26="H","2")</f>
        <v>1</v>
      </c>
      <c r="H26" s="1"/>
      <c r="I26" s="1" t="e">
        <f aca="false">VLOOKUP(H26,LEYENDA!$B$2:$D$6,2,TRUE())</f>
        <v>#N/A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"/>
      <c r="AR26" s="1"/>
      <c r="AS26" s="10"/>
      <c r="AT26" s="10" t="str">
        <f aca="false">IF(AS26=0,"1","2")</f>
        <v>1</v>
      </c>
      <c r="AU26" s="11" t="str">
        <f aca="false" t="array" ref="AU26">_xlfn.IFS(AS26=0,"0", AS26=-0.25, "1", AS26=-0.5,"2", AS26=-0.75,"3", AS26=-1,"4",AS26=-1.25,"5", AS26=-1.5,"6", AS26=-1.75,"7", AS26=-2,"8", AS26=-2.25,"9",AS26=-2.5,"10", AS26=-2.75,"11", AS26=-3,"12", AS26=-3.25,"13", AS26=-3.5,"14", AS26=-3.75,"15",AS26=-4,"16")</f>
        <v>0</v>
      </c>
      <c r="AV26" s="10"/>
      <c r="AW26" s="11" t="str">
        <f aca="false">IF(AV26=0,"1","2")</f>
        <v>1</v>
      </c>
      <c r="AX26" s="11" t="str">
        <f aca="false" t="array" ref="AX26">_xlfn.IFS(AV26=0,"0", AV26=0.25, "1", AV26=0.5,"2", AV26=0.75,"3", AV26=1,"4",AV26=1.25,"5", AV26=1.5,"6", AV26=1.75,"7", AV26=2,"8", AV26=2.25,"9",AV26=2.5,"10", AV26=2.75,"11", AV26=3,"12", AV26=3.25,"13", AV26=3.5,"14", AV26=3.75,"15",AV26=4,"16")</f>
        <v>0</v>
      </c>
      <c r="AY26" s="10"/>
      <c r="AZ26" s="11" t="str">
        <f aca="false">IF(AY26=0,"1","2")</f>
        <v>1</v>
      </c>
      <c r="BA26" s="11" t="str">
        <f aca="false" t="array" ref="BA26">_xlfn.IFS(AY26=0,"0", AY26=-0.25, "1", AY26=-0.5,"2", AY26=-0.75,"3", AY26=-1,"4",AY26=-1.25,"5", AY26=-1.5,"6", AY26=-1.75,"7", AY26=-2,"8", AY27=-2.25,"9",AY27=-2.5,"10", AY27=-2.75,"11", AY27=-3,"12", AY27=-3.25,"13", AY27=-3.5,"14", AY27=-3.75,"15",AY27=-4,"16")</f>
        <v>0</v>
      </c>
      <c r="BB26" s="10"/>
      <c r="BC26" s="11" t="str">
        <f aca="false">IF(BB26=0,"1","2")</f>
        <v>1</v>
      </c>
      <c r="BD26" s="11" t="str">
        <f aca="false" t="array" ref="BD26">_xlfn.IFS(BB26=0,"0", BB26=0.25, "1", BB26=0.5,"2", BB26=0.75,"3", BB26=1,"4",BB26=1.25,"5", BB26=1.5,"6", BB26=1.75,"7", BB26=2,"8", BB26=2.25,"9", BB26=2.25,"9",BB26=2.5,"10", BB26=2.75,"11", BB26=3,"12", BB26=3.25,"13", BB26=3.5,"14", BB26=3.75,"15",BB26=4,"16")</f>
        <v>0</v>
      </c>
      <c r="BE26" s="11"/>
      <c r="BF26" s="14" t="e">
        <f aca="false">VLOOKUP(BE26,LEYENDA!$G$2:$H$8,2,TRUE())</f>
        <v>#N/A</v>
      </c>
    </row>
    <row r="27" customFormat="false" ht="13.5" hidden="false" customHeight="false" outlineLevel="0" collapsed="false">
      <c r="A27" s="8" t="s">
        <v>1029</v>
      </c>
      <c r="B27" s="8" t="s">
        <v>209</v>
      </c>
      <c r="C27" s="8" t="n">
        <v>2</v>
      </c>
      <c r="D27" s="8" t="str">
        <f aca="false">VLOOKUP(E27,[1]Hoja1!$B$1:$C$1048576,2,FALSE())</f>
        <v>OI</v>
      </c>
      <c r="E27" s="1" t="s">
        <v>198</v>
      </c>
      <c r="F27" s="1" t="s">
        <v>193</v>
      </c>
      <c r="G27" s="1" t="str">
        <f aca="false" t="array" ref="G27">_xlfn.IFS(F27="M","1", F27="H","2")</f>
        <v>1</v>
      </c>
      <c r="H27" s="1"/>
      <c r="I27" s="1" t="e">
        <f aca="false">VLOOKUP(H27,LEYENDA!$B$2:$D$6,2,TRUE())</f>
        <v>#N/A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"/>
      <c r="AR27" s="1"/>
      <c r="AS27" s="10"/>
      <c r="AT27" s="10" t="str">
        <f aca="false">IF(AS27=0,"1","2")</f>
        <v>1</v>
      </c>
      <c r="AU27" s="11" t="str">
        <f aca="false" t="array" ref="AU27">_xlfn.IFS(AS27=0,"0", AS27=-0.25, "1", AS27=-0.5,"2", AS27=-0.75,"3", AS27=-1,"4",AS27=-1.25,"5", AS27=-1.5,"6", AS27=-1.75,"7", AS27=-2,"8", AS27=-2.25,"9",AS27=-2.5,"10", AS27=-2.75,"11", AS27=-3,"12", AS27=-3.25,"13", AS27=-3.5,"14", AS27=-3.75,"15",AS27=-4,"16")</f>
        <v>0</v>
      </c>
      <c r="AV27" s="10"/>
      <c r="AW27" s="11" t="str">
        <f aca="false">IF(AV27=0,"1","2")</f>
        <v>1</v>
      </c>
      <c r="AX27" s="11" t="str">
        <f aca="false" t="array" ref="AX27">_xlfn.IFS(AV27=0,"0", AV27=0.25, "1", AV27=0.5,"2", AV27=0.75,"3", AV27=1,"4",AV27=1.25,"5", AV27=1.5,"6", AV27=1.75,"7", AV27=2,"8", AV27=2.25,"9",AV27=2.5,"10", AV27=2.75,"11", AV27=3,"12", AV27=3.25,"13", AV27=3.5,"14", AV27=3.75,"15",AV27=4,"16")</f>
        <v>0</v>
      </c>
      <c r="AY27" s="10"/>
      <c r="AZ27" s="11" t="str">
        <f aca="false">IF(AY27=0,"1","2")</f>
        <v>1</v>
      </c>
      <c r="BA27" s="11" t="str">
        <f aca="false" t="array" ref="BA27">_xlfn.IFS(AY27=0,"0", AY27=-0.25, "1", AY27=-0.5,"2", AY27=-0.75,"3", AY27=-1,"4",AY27=-1.25,"5", AY27=-1.5,"6", AY27=-1.75,"7", AY27=-2,"8", AY28=-2.25,"9",AY28=-2.5,"10", AY28=-2.75,"11", AY28=-3,"12", AY28=-3.25,"13", AY28=-3.5,"14", AY28=-3.75,"15",AY28=-4,"16")</f>
        <v>0</v>
      </c>
      <c r="BB27" s="10"/>
      <c r="BC27" s="11" t="str">
        <f aca="false">IF(BB27=0,"1","2")</f>
        <v>1</v>
      </c>
      <c r="BD27" s="11" t="str">
        <f aca="false" t="array" ref="BD27">_xlfn.IFS(BB27=0,"0", BB27=0.25, "1", BB27=0.5,"2", BB27=0.75,"3", BB27=1,"4",BB27=1.25,"5", BB27=1.5,"6", BB27=1.75,"7", BB27=2,"8", BB27=2.25,"9", BB27=2.25,"9",BB27=2.5,"10", BB27=2.75,"11", BB27=3,"12", BB27=3.25,"13", BB27=3.5,"14", BB27=3.75,"15",BB27=4,"16")</f>
        <v>0</v>
      </c>
      <c r="BE27" s="11"/>
      <c r="BF27" s="14" t="e">
        <f aca="false">VLOOKUP(BE27,LEYENDA!$G$2:$H$8,2,TRUE())</f>
        <v>#N/A</v>
      </c>
    </row>
    <row r="28" customFormat="false" ht="13.5" hidden="false" customHeight="false" outlineLevel="0" collapsed="false">
      <c r="A28" s="8" t="s">
        <v>1029</v>
      </c>
      <c r="B28" s="8" t="s">
        <v>209</v>
      </c>
      <c r="C28" s="8" t="n">
        <v>2</v>
      </c>
      <c r="D28" s="8" t="str">
        <f aca="false">VLOOKUP(E28,[1]Hoja1!$B$1:$C$1048576,2,FALSE())</f>
        <v>OD</v>
      </c>
      <c r="E28" s="1" t="s">
        <v>201</v>
      </c>
      <c r="F28" s="1" t="s">
        <v>193</v>
      </c>
      <c r="G28" s="1" t="str">
        <f aca="false" t="array" ref="G28">_xlfn.IFS(F28="M","1", F28="H","2")</f>
        <v>1</v>
      </c>
      <c r="H28" s="1"/>
      <c r="I28" s="1" t="e">
        <f aca="false">VLOOKUP(H28,LEYENDA!$B$2:$D$6,2,TRUE())</f>
        <v>#N/A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"/>
      <c r="AR28" s="1"/>
      <c r="AS28" s="10"/>
      <c r="AT28" s="10" t="str">
        <f aca="false">IF(AS28=0,"1","2")</f>
        <v>1</v>
      </c>
      <c r="AU28" s="11" t="str">
        <f aca="false" t="array" ref="AU28">_xlfn.IFS(AS28=0,"0", AS28=-0.25, "1", AS28=-0.5,"2", AS28=-0.75,"3", AS28=-1,"4",AS28=-1.25,"5", AS28=-1.5,"6", AS28=-1.75,"7", AS28=-2,"8", AS28=-2.25,"9",AS28=-2.5,"10", AS28=-2.75,"11", AS28=-3,"12", AS28=-3.25,"13", AS28=-3.5,"14", AS28=-3.75,"15",AS28=-4,"16")</f>
        <v>0</v>
      </c>
      <c r="AV28" s="10"/>
      <c r="AW28" s="11" t="str">
        <f aca="false">IF(AV28=0,"1","2")</f>
        <v>1</v>
      </c>
      <c r="AX28" s="11" t="str">
        <f aca="false" t="array" ref="AX28">_xlfn.IFS(AV28=0,"0", AV28=0.25, "1", AV28=0.5,"2", AV28=0.75,"3", AV28=1,"4",AV28=1.25,"5", AV28=1.5,"6", AV28=1.75,"7", AV28=2,"8", AV28=2.25,"9",AV28=2.5,"10", AV28=2.75,"11", AV28=3,"12", AV28=3.25,"13", AV28=3.5,"14", AV28=3.75,"15",AV28=4,"16")</f>
        <v>0</v>
      </c>
      <c r="AY28" s="10"/>
      <c r="AZ28" s="11" t="str">
        <f aca="false">IF(AY28=0,"1","2")</f>
        <v>1</v>
      </c>
      <c r="BA28" s="11" t="str">
        <f aca="false" t="array" ref="BA28">_xlfn.IFS(AY28=0,"0", AY28=-0.25, "1", AY28=-0.5,"2", AY28=-0.75,"3", AY28=-1,"4",AY28=-1.25,"5", AY28=-1.5,"6", AY28=-1.75,"7", AY28=-2,"8", AY29=-2.25,"9",AY29=-2.5,"10", AY29=-2.75,"11", AY29=-3,"12", AY29=-3.25,"13", AY29=-3.5,"14", AY29=-3.75,"15",AY29=-4,"16")</f>
        <v>0</v>
      </c>
      <c r="BB28" s="10"/>
      <c r="BC28" s="11" t="str">
        <f aca="false">IF(BB28=0,"1","2")</f>
        <v>1</v>
      </c>
      <c r="BD28" s="11" t="str">
        <f aca="false" t="array" ref="BD28">_xlfn.IFS(BB28=0,"0", BB28=0.25, "1", BB28=0.5,"2", BB28=0.75,"3", BB28=1,"4",BB28=1.25,"5", BB28=1.5,"6", BB28=1.75,"7", BB28=2,"8", BB28=2.25,"9", BB28=2.25,"9",BB28=2.5,"10", BB28=2.75,"11", BB28=3,"12", BB28=3.25,"13", BB28=3.5,"14", BB28=3.75,"15",BB28=4,"16")</f>
        <v>0</v>
      </c>
      <c r="BE28" s="11"/>
      <c r="BF28" s="14" t="e">
        <f aca="false">VLOOKUP(BE28,LEYENDA!$G$2:$H$8,2,TRUE())</f>
        <v>#N/A</v>
      </c>
    </row>
    <row r="29" customFormat="false" ht="13.5" hidden="false" customHeight="false" outlineLevel="0" collapsed="false">
      <c r="A29" s="8" t="s">
        <v>1029</v>
      </c>
      <c r="B29" s="8" t="s">
        <v>209</v>
      </c>
      <c r="C29" s="8" t="n">
        <v>2</v>
      </c>
      <c r="D29" s="8" t="str">
        <f aca="false">VLOOKUP(E29,[1]Hoja1!$B$1:$C$1048576,2,FALSE())</f>
        <v>OI</v>
      </c>
      <c r="E29" s="1" t="s">
        <v>1049</v>
      </c>
      <c r="F29" s="1" t="s">
        <v>193</v>
      </c>
      <c r="G29" s="1" t="str">
        <f aca="false" t="array" ref="G29">_xlfn.IFS(F29="M","1", F29="H","2")</f>
        <v>1</v>
      </c>
      <c r="H29" s="1"/>
      <c r="I29" s="1" t="e">
        <f aca="false">VLOOKUP(H29,LEYENDA!$B$2:$D$6,2,TRUE())</f>
        <v>#N/A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"/>
      <c r="AR29" s="1"/>
      <c r="AS29" s="10"/>
      <c r="AT29" s="10" t="str">
        <f aca="false">IF(AS29=0,"1","2")</f>
        <v>1</v>
      </c>
      <c r="AU29" s="11" t="str">
        <f aca="false" t="array" ref="AU29">_xlfn.IFS(AS29=0,"0", AS29=-0.25, "1", AS29=-0.5,"2", AS29=-0.75,"3", AS29=-1,"4",AS29=-1.25,"5", AS29=-1.5,"6", AS29=-1.75,"7", AS29=-2,"8", AS29=-2.25,"9",AS29=-2.5,"10", AS29=-2.75,"11", AS29=-3,"12", AS29=-3.25,"13", AS29=-3.5,"14", AS29=-3.75,"15",AS29=-4,"16")</f>
        <v>0</v>
      </c>
      <c r="AV29" s="10"/>
      <c r="AW29" s="11" t="str">
        <f aca="false">IF(AV29=0,"1","2")</f>
        <v>1</v>
      </c>
      <c r="AX29" s="11" t="str">
        <f aca="false" t="array" ref="AX29">_xlfn.IFS(AV29=0,"0", AV29=0.25, "1", AV29=0.5,"2", AV29=0.75,"3", AV29=1,"4",AV29=1.25,"5", AV29=1.5,"6", AV29=1.75,"7", AV29=2,"8", AV29=2.25,"9",AV29=2.5,"10", AV29=2.75,"11", AV29=3,"12", AV29=3.25,"13", AV29=3.5,"14", AV29=3.75,"15",AV29=4,"16")</f>
        <v>0</v>
      </c>
      <c r="AY29" s="10"/>
      <c r="AZ29" s="11" t="str">
        <f aca="false">IF(AY29=0,"1","2")</f>
        <v>1</v>
      </c>
      <c r="BA29" s="11" t="str">
        <f aca="false" t="array" ref="BA29">_xlfn.IFS(AY29=0,"0", AY29=-0.25, "1", AY29=-0.5,"2", AY29=-0.75,"3", AY29=-1,"4",AY29=-1.25,"5", AY29=-1.5,"6", AY29=-1.75,"7", AY29=-2,"8", AY30=-2.25,"9",AY30=-2.5,"10", AY30=-2.75,"11", AY30=-3,"12", AY30=-3.25,"13", AY30=-3.5,"14", AY30=-3.75,"15",AY30=-4,"16")</f>
        <v>0</v>
      </c>
      <c r="BB29" s="10"/>
      <c r="BC29" s="11" t="str">
        <f aca="false">IF(BB29=0,"1","2")</f>
        <v>1</v>
      </c>
      <c r="BD29" s="11" t="str">
        <f aca="false" t="array" ref="BD29">_xlfn.IFS(BB29=0,"0", BB29=0.25, "1", BB29=0.5,"2", BB29=0.75,"3", BB29=1,"4",BB29=1.25,"5", BB29=1.5,"6", BB29=1.75,"7", BB29=2,"8", BB29=2.25,"9", BB29=2.25,"9",BB29=2.5,"10", BB29=2.75,"11", BB29=3,"12", BB29=3.25,"13", BB29=3.5,"14", BB29=3.75,"15",BB29=4,"16")</f>
        <v>0</v>
      </c>
      <c r="BE29" s="11"/>
      <c r="BF29" s="14" t="e">
        <f aca="false">VLOOKUP(BE29,LEYENDA!$G$2:$H$8,2,TRUE())</f>
        <v>#N/A</v>
      </c>
    </row>
    <row r="30" customFormat="false" ht="13.5" hidden="false" customHeight="false" outlineLevel="0" collapsed="false">
      <c r="A30" s="8" t="s">
        <v>1029</v>
      </c>
      <c r="B30" s="8" t="s">
        <v>212</v>
      </c>
      <c r="C30" s="8" t="n">
        <v>2</v>
      </c>
      <c r="D30" s="91" t="e">
        <f aca="false">VLOOKUP(E30,[1]Hoja1!$B$1:$C$1048576,2,FALSE())</f>
        <v>#N/A</v>
      </c>
      <c r="E30" s="1" t="s">
        <v>1050</v>
      </c>
      <c r="F30" s="1" t="s">
        <v>193</v>
      </c>
      <c r="G30" s="1" t="str">
        <f aca="false" t="array" ref="G30">_xlfn.IFS(F30="M","1", F30="H","2")</f>
        <v>1</v>
      </c>
      <c r="H30" s="1" t="n">
        <v>7</v>
      </c>
      <c r="I30" s="1" t="n">
        <f aca="false">VLOOKUP(H30,LEYENDA!$B$2:$D$6,2,TRUE())</f>
        <v>61</v>
      </c>
      <c r="J30" s="10" t="n">
        <v>2</v>
      </c>
      <c r="K30" s="10"/>
      <c r="L30" s="10" t="n">
        <v>28</v>
      </c>
      <c r="M30" s="10" t="n">
        <v>9</v>
      </c>
      <c r="N30" s="10" t="n">
        <v>10</v>
      </c>
      <c r="O30" s="10" t="n">
        <v>5</v>
      </c>
      <c r="P30" s="10" t="n">
        <v>0</v>
      </c>
      <c r="Q30" s="10" t="n">
        <v>2</v>
      </c>
      <c r="R30" s="10" t="n">
        <v>8</v>
      </c>
      <c r="S30" s="10" t="n">
        <v>0.5</v>
      </c>
      <c r="T30" s="10" t="n">
        <v>0</v>
      </c>
      <c r="U30" s="10"/>
      <c r="V30" s="10" t="n">
        <v>14</v>
      </c>
      <c r="W30" s="10" t="n">
        <v>10</v>
      </c>
      <c r="X30" s="10"/>
      <c r="Y30" s="10" t="n">
        <v>12</v>
      </c>
      <c r="Z30" s="10" t="n">
        <v>4</v>
      </c>
      <c r="AA30" s="10" t="n">
        <v>1</v>
      </c>
      <c r="AB30" s="10" t="n">
        <v>-10</v>
      </c>
      <c r="AC30" s="10" t="n">
        <v>-4</v>
      </c>
      <c r="AD30" s="10" t="n">
        <v>3.5</v>
      </c>
      <c r="AE30" s="10" t="n">
        <v>0</v>
      </c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" t="n">
        <v>2</v>
      </c>
      <c r="AR30" s="1" t="n">
        <v>1</v>
      </c>
      <c r="AS30" s="10"/>
      <c r="AT30" s="10" t="str">
        <f aca="false">IF(AS30=0,"1","2")</f>
        <v>1</v>
      </c>
      <c r="AU30" s="11" t="str">
        <f aca="false" t="array" ref="AU30">_xlfn.IFS(AS30=0,"0", AS30=-0.25, "1", AS30=-0.5,"2", AS30=-0.75,"3", AS30=-1,"4",AS30=-1.25,"5", AS30=-1.5,"6", AS30=-1.75,"7", AS30=-2,"8", AS30=-2.25,"9",AS30=-2.5,"10", AS30=-2.75,"11", AS30=-3,"12", AS30=-3.25,"13", AS30=-3.5,"14", AS30=-3.75,"15",AS30=-4,"16")</f>
        <v>0</v>
      </c>
      <c r="AV30" s="10"/>
      <c r="AW30" s="11" t="str">
        <f aca="false">IF(AV30=0,"1","2")</f>
        <v>1</v>
      </c>
      <c r="AX30" s="11" t="str">
        <f aca="false" t="array" ref="AX30">_xlfn.IFS(AV30=0,"0", AV30=0.25, "1", AV30=0.5,"2", AV30=0.75,"3", AV30=1,"4",AV30=1.25,"5", AV30=1.5,"6", AV30=1.75,"7", AV30=2,"8", AV30=2.25,"9",AV30=2.5,"10", AV30=2.75,"11", AV30=3,"12", AV30=3.25,"13", AV30=3.5,"14", AV30=3.75,"15",AV30=4,"16")</f>
        <v>0</v>
      </c>
      <c r="AY30" s="10"/>
      <c r="AZ30" s="11" t="str">
        <f aca="false">IF(AY30=0,"1","2")</f>
        <v>1</v>
      </c>
      <c r="BA30" s="11" t="str">
        <f aca="false" t="array" ref="BA30">_xlfn.IFS(AY30=0,"0", AY30=-0.25, "1", AY30=-0.5,"2", AY30=-0.75,"3", AY30=-1,"4",AY30=-1.25,"5", AY30=-1.5,"6", AY30=-1.75,"7", AY30=-2,"8", AY31=-2.25,"9",AY31=-2.5,"10", AY31=-2.75,"11", AY31=-3,"12", AY31=-3.25,"13", AY31=-3.5,"14", AY31=-3.75,"15",AY31=-4,"16")</f>
        <v>0</v>
      </c>
      <c r="BB30" s="10"/>
      <c r="BC30" s="11" t="str">
        <f aca="false">IF(BB30=0,"1","2")</f>
        <v>1</v>
      </c>
      <c r="BD30" s="11" t="str">
        <f aca="false" t="array" ref="BD30">_xlfn.IFS(BB30=0,"0", BB30=0.25, "1", BB30=0.5,"2", BB30=0.75,"3", BB30=1,"4",BB30=1.25,"5", BB30=1.5,"6", BB30=1.75,"7", BB30=2,"8", BB30=2.25,"9", BB30=2.25,"9",BB30=2.5,"10", BB30=2.75,"11", BB30=3,"12", BB30=3.25,"13", BB30=3.5,"14", BB30=3.75,"15",BB30=4,"16")</f>
        <v>0</v>
      </c>
      <c r="BE30" s="11" t="n">
        <v>8</v>
      </c>
      <c r="BF30" s="14" t="str">
        <f aca="false">VLOOKUP(BE30,LEYENDA!$G$2:$H$8,2,TRUE())</f>
        <v>6-12</v>
      </c>
    </row>
    <row r="31" customFormat="false" ht="13.5" hidden="false" customHeight="false" outlineLevel="0" collapsed="false">
      <c r="A31" s="8" t="s">
        <v>1029</v>
      </c>
      <c r="B31" s="8" t="s">
        <v>212</v>
      </c>
      <c r="C31" s="8" t="n">
        <v>2</v>
      </c>
      <c r="D31" s="91" t="e">
        <f aca="false">VLOOKUP(E31,[1]Hoja1!$B$1:$C$1048576,2,FALSE())</f>
        <v>#N/A</v>
      </c>
      <c r="E31" s="1" t="s">
        <v>1051</v>
      </c>
      <c r="F31" s="1" t="s">
        <v>193</v>
      </c>
      <c r="G31" s="1" t="str">
        <f aca="false" t="array" ref="G31">_xlfn.IFS(F31="M","1", F31="H","2")</f>
        <v>1</v>
      </c>
      <c r="H31" s="1" t="n">
        <v>7</v>
      </c>
      <c r="I31" s="1" t="n">
        <f aca="false">VLOOKUP(H31,LEYENDA!$B$2:$D$6,2,TRUE())</f>
        <v>61</v>
      </c>
      <c r="J31" s="10" t="n">
        <v>2</v>
      </c>
      <c r="K31" s="10"/>
      <c r="L31" s="10" t="n">
        <v>28</v>
      </c>
      <c r="M31" s="10" t="n">
        <v>9</v>
      </c>
      <c r="N31" s="10" t="n">
        <v>10</v>
      </c>
      <c r="O31" s="10" t="n">
        <v>5</v>
      </c>
      <c r="P31" s="10" t="n">
        <v>0</v>
      </c>
      <c r="Q31" s="10" t="n">
        <v>2</v>
      </c>
      <c r="R31" s="10" t="n">
        <v>8</v>
      </c>
      <c r="S31" s="10" t="n">
        <v>0.5</v>
      </c>
      <c r="T31" s="10" t="n">
        <v>0</v>
      </c>
      <c r="U31" s="10"/>
      <c r="V31" s="10" t="n">
        <v>14</v>
      </c>
      <c r="W31" s="10" t="n">
        <v>10</v>
      </c>
      <c r="X31" s="10"/>
      <c r="Y31" s="10" t="n">
        <v>12</v>
      </c>
      <c r="Z31" s="10" t="n">
        <v>4</v>
      </c>
      <c r="AA31" s="10" t="n">
        <v>1</v>
      </c>
      <c r="AB31" s="10" t="n">
        <v>-9.25</v>
      </c>
      <c r="AC31" s="10" t="n">
        <v>-4</v>
      </c>
      <c r="AD31" s="10" t="n">
        <v>3.5</v>
      </c>
      <c r="AE31" s="10" t="n">
        <v>0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" t="n">
        <v>2</v>
      </c>
      <c r="AR31" s="1" t="n">
        <v>1</v>
      </c>
      <c r="AS31" s="10"/>
      <c r="AT31" s="10" t="str">
        <f aca="false">IF(AS31=0,"1","2")</f>
        <v>1</v>
      </c>
      <c r="AU31" s="11" t="str">
        <f aca="false" t="array" ref="AU31">_xlfn.IFS(AS31=0,"0", AS31=-0.25, "1", AS31=-0.5,"2", AS31=-0.75,"3", AS31=-1,"4",AS31=-1.25,"5", AS31=-1.5,"6", AS31=-1.75,"7", AS31=-2,"8", AS31=-2.25,"9",AS31=-2.5,"10", AS31=-2.75,"11", AS31=-3,"12", AS31=-3.25,"13", AS31=-3.5,"14", AS31=-3.75,"15",AS31=-4,"16")</f>
        <v>0</v>
      </c>
      <c r="AV31" s="10"/>
      <c r="AW31" s="11" t="str">
        <f aca="false">IF(AV31=0,"1","2")</f>
        <v>1</v>
      </c>
      <c r="AX31" s="11" t="str">
        <f aca="false" t="array" ref="AX31">_xlfn.IFS(AV31=0,"0", AV31=0.25, "1", AV31=0.5,"2", AV31=0.75,"3", AV31=1,"4",AV31=1.25,"5", AV31=1.5,"6", AV31=1.75,"7", AV31=2,"8", AV31=2.25,"9",AV31=2.5,"10", AV31=2.75,"11", AV31=3,"12", AV31=3.25,"13", AV31=3.5,"14", AV31=3.75,"15",AV31=4,"16")</f>
        <v>0</v>
      </c>
      <c r="AY31" s="10"/>
      <c r="AZ31" s="11" t="str">
        <f aca="false">IF(AY31=0,"1","2")</f>
        <v>1</v>
      </c>
      <c r="BA31" s="11" t="str">
        <f aca="false" t="array" ref="BA31">_xlfn.IFS(AY31=0,"0", AY31=-0.25, "1", AY31=-0.5,"2", AY31=-0.75,"3", AY31=-1,"4",AY31=-1.25,"5", AY31=-1.5,"6", AY31=-1.75,"7", AY31=-2,"8", AY32=-2.25,"9",AY32=-2.5,"10", AY32=-2.75,"11", AY32=-3,"12", AY32=-3.25,"13", AY32=-3.5,"14", AY32=-3.75,"15",AY32=-4,"16")</f>
        <v>0</v>
      </c>
      <c r="BB31" s="10"/>
      <c r="BC31" s="11" t="str">
        <f aca="false">IF(BB31=0,"1","2")</f>
        <v>1</v>
      </c>
      <c r="BD31" s="11" t="str">
        <f aca="false" t="array" ref="BD31">_xlfn.IFS(BB31=0,"0", BB31=0.25, "1", BB31=0.5,"2", BB31=0.75,"3", BB31=1,"4",BB31=1.25,"5", BB31=1.5,"6", BB31=1.75,"7", BB31=2,"8", BB31=2.25,"9", BB31=2.25,"9",BB31=2.5,"10", BB31=2.75,"11", BB31=3,"12", BB31=3.25,"13", BB31=3.5,"14", BB31=3.75,"15",BB31=4,"16")</f>
        <v>0</v>
      </c>
      <c r="BE31" s="11" t="n">
        <v>8</v>
      </c>
      <c r="BF31" s="14" t="str">
        <f aca="false">VLOOKUP(BE31,LEYENDA!$G$2:$H$8,2,TRUE())</f>
        <v>6-12</v>
      </c>
    </row>
    <row r="32" customFormat="false" ht="13.5" hidden="false" customHeight="false" outlineLevel="0" collapsed="false">
      <c r="A32" s="8" t="s">
        <v>1029</v>
      </c>
      <c r="B32" s="8" t="s">
        <v>212</v>
      </c>
      <c r="C32" s="8" t="n">
        <v>2</v>
      </c>
      <c r="D32" s="91" t="e">
        <f aca="false">VLOOKUP(E32,[1]Hoja1!$B$1:$C$1048576,2,FALSE())</f>
        <v>#N/A</v>
      </c>
      <c r="E32" s="1" t="s">
        <v>193</v>
      </c>
      <c r="F32" s="1" t="s">
        <v>193</v>
      </c>
      <c r="G32" s="1" t="str">
        <f aca="false" t="array" ref="G32">_xlfn.IFS(F32="M","1", F32="H","2")</f>
        <v>1</v>
      </c>
      <c r="H32" s="1" t="n">
        <v>9</v>
      </c>
      <c r="I32" s="1" t="n">
        <f aca="false">VLOOKUP(H32,LEYENDA!$B$2:$D$6,2,TRUE())</f>
        <v>61</v>
      </c>
      <c r="J32" s="10" t="n">
        <v>-0.5</v>
      </c>
      <c r="K32" s="10"/>
      <c r="L32" s="10" t="n">
        <v>22</v>
      </c>
      <c r="M32" s="10" t="n">
        <v>20</v>
      </c>
      <c r="N32" s="10" t="n">
        <v>11</v>
      </c>
      <c r="O32" s="10" t="n">
        <v>4</v>
      </c>
      <c r="P32" s="10" t="n">
        <v>0</v>
      </c>
      <c r="Q32" s="10" t="n">
        <v>0</v>
      </c>
      <c r="R32" s="10" t="n">
        <v>-3</v>
      </c>
      <c r="S32" s="10" t="n">
        <v>-1</v>
      </c>
      <c r="T32" s="10" t="n">
        <v>2</v>
      </c>
      <c r="U32" s="10"/>
      <c r="V32" s="10" t="n">
        <v>21</v>
      </c>
      <c r="W32" s="10" t="n">
        <v>8</v>
      </c>
      <c r="X32" s="10"/>
      <c r="Y32" s="10" t="n">
        <v>21</v>
      </c>
      <c r="Z32" s="10" t="n">
        <v>7</v>
      </c>
      <c r="AA32" s="10" t="n">
        <v>0</v>
      </c>
      <c r="AB32" s="10" t="n">
        <v>-9</v>
      </c>
      <c r="AC32" s="10" t="n">
        <v>-4.5</v>
      </c>
      <c r="AD32" s="10" t="n">
        <v>3.5</v>
      </c>
      <c r="AE32" s="10" t="n">
        <v>0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1"/>
      <c r="AP32" s="11"/>
      <c r="AQ32" s="1" t="n">
        <v>2</v>
      </c>
      <c r="AR32" s="1" t="n">
        <v>1</v>
      </c>
      <c r="AS32" s="10"/>
      <c r="AT32" s="10" t="str">
        <f aca="false">IF(AS32=0,"1","2")</f>
        <v>1</v>
      </c>
      <c r="AU32" s="11" t="str">
        <f aca="false" t="array" ref="AU32">_xlfn.IFS(AS32=0,"0", AS32=-0.25, "1", AS32=-0.5,"2", AS32=-0.75,"3", AS32=-1,"4",AS32=-1.25,"5", AS32=-1.5,"6", AS32=-1.75,"7", AS32=-2,"8", AS32=-2.25,"9",AS32=-2.5,"10", AS32=-2.75,"11", AS32=-3,"12", AS32=-3.25,"13", AS32=-3.5,"14", AS32=-3.75,"15",AS32=-4,"16")</f>
        <v>0</v>
      </c>
      <c r="AV32" s="10"/>
      <c r="AW32" s="11" t="str">
        <f aca="false">IF(AV32=0,"1","2")</f>
        <v>1</v>
      </c>
      <c r="AX32" s="11" t="str">
        <f aca="false" t="array" ref="AX32">_xlfn.IFS(AV32=0,"0", AV32=0.25, "1", AV32=0.5,"2", AV32=0.75,"3", AV32=1,"4",AV32=1.25,"5", AV32=1.5,"6", AV32=1.75,"7", AV32=2,"8", AV32=2.25,"9",AV32=2.5,"10", AV32=2.75,"11", AV32=3,"12", AV32=3.25,"13", AV32=3.5,"14", AV32=3.75,"15",AV32=4,"16")</f>
        <v>0</v>
      </c>
      <c r="AY32" s="10"/>
      <c r="AZ32" s="11" t="str">
        <f aca="false">IF(AY32=0,"1","2")</f>
        <v>1</v>
      </c>
      <c r="BA32" s="11" t="str">
        <f aca="false" t="array" ref="BA32">_xlfn.IFS(AY32=0,"0", AY32=-0.25, "1", AY32=-0.5,"2", AY32=-0.75,"3", AY32=-1,"4",AY32=-1.25,"5", AY32=-1.5,"6", AY32=-1.75,"7", AY32=-2,"8", AY33=-2.25,"9",AY33=-2.5,"10", AY33=-2.75,"11", AY33=-3,"12", AY33=-3.25,"13", AY33=-3.5,"14", AY33=-3.75,"15",AY33=-4,"16")</f>
        <v>0</v>
      </c>
      <c r="BB32" s="10"/>
      <c r="BC32" s="11" t="str">
        <f aca="false">IF(BB32=0,"1","2")</f>
        <v>1</v>
      </c>
      <c r="BD32" s="11" t="str">
        <f aca="false" t="array" ref="BD32">_xlfn.IFS(BB32=0,"0", BB32=0.25, "1", BB32=0.5,"2", BB32=0.75,"3", BB32=1,"4",BB32=1.25,"5", BB32=1.5,"6", BB32=1.75,"7", BB32=2,"8", BB32=2.25,"9", BB32=2.25,"9",BB32=2.5,"10", BB32=2.75,"11", BB32=3,"12", BB32=3.25,"13", BB32=3.5,"14", BB32=3.75,"15",BB32=4,"16")</f>
        <v>0</v>
      </c>
      <c r="BE32" s="11" t="n">
        <v>17</v>
      </c>
      <c r="BF32" s="14" t="str">
        <f aca="false">VLOOKUP(BE32,LEYENDA!$G$2:$H$8,2,TRUE())</f>
        <v>13-18</v>
      </c>
    </row>
    <row r="33" customFormat="false" ht="13.5" hidden="false" customHeight="false" outlineLevel="0" collapsed="false">
      <c r="A33" s="8" t="s">
        <v>1029</v>
      </c>
      <c r="B33" s="8" t="s">
        <v>212</v>
      </c>
      <c r="C33" s="8" t="n">
        <v>2</v>
      </c>
      <c r="D33" s="91" t="e">
        <f aca="false">VLOOKUP(E33,[1]Hoja1!$B$1:$C$1048576,2,FALSE())</f>
        <v>#N/A</v>
      </c>
      <c r="E33" s="1" t="s">
        <v>1052</v>
      </c>
      <c r="F33" s="1" t="s">
        <v>193</v>
      </c>
      <c r="G33" s="1" t="str">
        <f aca="false" t="array" ref="G33">_xlfn.IFS(F33="M","1", F33="H","2")</f>
        <v>1</v>
      </c>
      <c r="H33" s="1" t="n">
        <v>9</v>
      </c>
      <c r="I33" s="1" t="n">
        <f aca="false">VLOOKUP(H33,LEYENDA!$B$2:$D$6,2,TRUE())</f>
        <v>61</v>
      </c>
      <c r="J33" s="10" t="n">
        <v>-0.5</v>
      </c>
      <c r="K33" s="10"/>
      <c r="L33" s="10" t="n">
        <v>22</v>
      </c>
      <c r="M33" s="10" t="n">
        <v>20</v>
      </c>
      <c r="N33" s="10" t="n">
        <v>11</v>
      </c>
      <c r="O33" s="10" t="n">
        <v>4</v>
      </c>
      <c r="P33" s="10" t="n">
        <v>0</v>
      </c>
      <c r="Q33" s="10" t="n">
        <v>0</v>
      </c>
      <c r="R33" s="10" t="n">
        <v>-3</v>
      </c>
      <c r="S33" s="10" t="n">
        <v>-1</v>
      </c>
      <c r="T33" s="10" t="n">
        <v>2</v>
      </c>
      <c r="U33" s="10"/>
      <c r="V33" s="10" t="n">
        <v>21</v>
      </c>
      <c r="W33" s="10" t="n">
        <v>8</v>
      </c>
      <c r="X33" s="10"/>
      <c r="Y33" s="10" t="n">
        <v>21</v>
      </c>
      <c r="Z33" s="10" t="n">
        <v>7</v>
      </c>
      <c r="AA33" s="10" t="n">
        <v>0</v>
      </c>
      <c r="AB33" s="10" t="n">
        <v>-8</v>
      </c>
      <c r="AC33" s="10" t="n">
        <v>-4.5</v>
      </c>
      <c r="AD33" s="10" t="n">
        <v>3.5</v>
      </c>
      <c r="AE33" s="10" t="n">
        <v>0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1"/>
      <c r="AP33" s="11"/>
      <c r="AQ33" s="1" t="n">
        <v>2</v>
      </c>
      <c r="AR33" s="1" t="n">
        <v>1</v>
      </c>
      <c r="AS33" s="10"/>
      <c r="AT33" s="10" t="str">
        <f aca="false">IF(AS33=0,"1","2")</f>
        <v>1</v>
      </c>
      <c r="AU33" s="11" t="str">
        <f aca="false" t="array" ref="AU33">_xlfn.IFS(AS33=0,"0", AS33=-0.25, "1", AS33=-0.5,"2", AS33=-0.75,"3", AS33=-1,"4",AS33=-1.25,"5", AS33=-1.5,"6", AS33=-1.75,"7", AS33=-2,"8", AS33=-2.25,"9",AS33=-2.5,"10", AS33=-2.75,"11", AS33=-3,"12", AS33=-3.25,"13", AS33=-3.5,"14", AS33=-3.75,"15",AS33=-4,"16")</f>
        <v>0</v>
      </c>
      <c r="AV33" s="10"/>
      <c r="AW33" s="11" t="str">
        <f aca="false">IF(AV33=0,"1","2")</f>
        <v>1</v>
      </c>
      <c r="AX33" s="11" t="str">
        <f aca="false" t="array" ref="AX33">_xlfn.IFS(AV33=0,"0", AV33=0.25, "1", AV33=0.5,"2", AV33=0.75,"3", AV33=1,"4",AV33=1.25,"5", AV33=1.5,"6", AV33=1.75,"7", AV33=2,"8", AV33=2.25,"9",AV33=2.5,"10", AV33=2.75,"11", AV33=3,"12", AV33=3.25,"13", AV33=3.5,"14", AV33=3.75,"15",AV33=4,"16")</f>
        <v>0</v>
      </c>
      <c r="AY33" s="10"/>
      <c r="AZ33" s="11" t="str">
        <f aca="false">IF(AY33=0,"1","2")</f>
        <v>1</v>
      </c>
      <c r="BA33" s="11" t="str">
        <f aca="false" t="array" ref="BA33">_xlfn.IFS(AY33=0,"0", AY33=-0.25, "1", AY33=-0.5,"2", AY33=-0.75,"3", AY33=-1,"4",AY33=-1.25,"5", AY33=-1.5,"6", AY33=-1.75,"7", AY33=-2,"8", AY34=-2.25,"9",AY34=-2.5,"10", AY34=-2.75,"11", AY34=-3,"12", AY34=-3.25,"13", AY34=-3.5,"14", AY34=-3.75,"15",AY34=-4,"16")</f>
        <v>0</v>
      </c>
      <c r="BB33" s="10"/>
      <c r="BC33" s="11" t="str">
        <f aca="false">IF(BB33=0,"1","2")</f>
        <v>1</v>
      </c>
      <c r="BD33" s="11" t="str">
        <f aca="false" t="array" ref="BD33">_xlfn.IFS(BB33=0,"0", BB33=0.25, "1", BB33=0.5,"2", BB33=0.75,"3", BB33=1,"4",BB33=1.25,"5", BB33=1.5,"6", BB33=1.75,"7", BB33=2,"8", BB33=2.25,"9", BB33=2.25,"9",BB33=2.5,"10", BB33=2.75,"11", BB33=3,"12", BB33=3.25,"13", BB33=3.5,"14", BB33=3.75,"15",BB33=4,"16")</f>
        <v>0</v>
      </c>
      <c r="BE33" s="11" t="n">
        <v>17</v>
      </c>
      <c r="BF33" s="14" t="str">
        <f aca="false">VLOOKUP(BE33,LEYENDA!$G$2:$H$8,2,TRUE())</f>
        <v>13-18</v>
      </c>
    </row>
    <row r="34" customFormat="false" ht="13.5" hidden="false" customHeight="false" outlineLevel="0" collapsed="false">
      <c r="A34" s="8" t="s">
        <v>1029</v>
      </c>
      <c r="B34" s="8" t="s">
        <v>212</v>
      </c>
      <c r="C34" s="8" t="n">
        <v>2</v>
      </c>
      <c r="D34" s="91" t="e">
        <f aca="false">VLOOKUP(E34,[1]Hoja1!$B$1:$C$1048576,2,FALSE())</f>
        <v>#N/A</v>
      </c>
      <c r="E34" s="1" t="s">
        <v>1053</v>
      </c>
      <c r="F34" s="1" t="s">
        <v>193</v>
      </c>
      <c r="G34" s="1" t="str">
        <f aca="false" t="array" ref="G34">_xlfn.IFS(F34="M","1", F34="H","2")</f>
        <v>1</v>
      </c>
      <c r="H34" s="1" t="n">
        <v>10</v>
      </c>
      <c r="I34" s="1" t="n">
        <f aca="false">VLOOKUP(H34,LEYENDA!$B$2:$D$6,2,TRUE())</f>
        <v>61</v>
      </c>
      <c r="J34" s="10" t="n">
        <v>-0.5</v>
      </c>
      <c r="K34" s="10"/>
      <c r="L34" s="10" t="n">
        <v>18</v>
      </c>
      <c r="M34" s="10" t="n">
        <v>9</v>
      </c>
      <c r="N34" s="10" t="n">
        <v>9</v>
      </c>
      <c r="O34" s="10" t="n">
        <v>5</v>
      </c>
      <c r="P34" s="10" t="n">
        <v>0</v>
      </c>
      <c r="Q34" s="10" t="n">
        <v>1</v>
      </c>
      <c r="R34" s="10" t="n">
        <v>-1</v>
      </c>
      <c r="S34" s="10" t="n">
        <v>0.75</v>
      </c>
      <c r="T34" s="10" t="n">
        <v>-1</v>
      </c>
      <c r="U34" s="10"/>
      <c r="V34" s="10" t="n">
        <v>26</v>
      </c>
      <c r="W34" s="10" t="n">
        <v>10</v>
      </c>
      <c r="X34" s="10"/>
      <c r="Y34" s="10" t="n">
        <v>13</v>
      </c>
      <c r="Z34" s="10" t="n">
        <v>4</v>
      </c>
      <c r="AA34" s="10" t="n">
        <v>0</v>
      </c>
      <c r="AB34" s="10" t="n">
        <v>-10.25</v>
      </c>
      <c r="AC34" s="10" t="n">
        <v>-4.5</v>
      </c>
      <c r="AD34" s="10" t="n">
        <v>3</v>
      </c>
      <c r="AE34" s="10" t="n">
        <v>0</v>
      </c>
      <c r="AF34" s="10"/>
      <c r="AG34" s="10"/>
      <c r="AH34" s="10"/>
      <c r="AI34" s="10"/>
      <c r="AJ34" s="10"/>
      <c r="AK34" s="10"/>
      <c r="AL34" s="10"/>
      <c r="AM34" s="10"/>
      <c r="AN34" s="10"/>
      <c r="AO34" s="11"/>
      <c r="AP34" s="11"/>
      <c r="AQ34" s="1" t="n">
        <v>2</v>
      </c>
      <c r="AR34" s="1" t="n">
        <v>1</v>
      </c>
      <c r="AS34" s="10"/>
      <c r="AT34" s="10" t="str">
        <f aca="false">IF(AS34=0,"1","2")</f>
        <v>1</v>
      </c>
      <c r="AU34" s="11" t="str">
        <f aca="false" t="array" ref="AU34">_xlfn.IFS(AS34=0,"0", AS34=-0.25, "1", AS34=-0.5,"2", AS34=-0.75,"3", AS34=-1,"4",AS34=-1.25,"5", AS34=-1.5,"6", AS34=-1.75,"7", AS34=-2,"8", AS34=-2.25,"9",AS34=-2.5,"10", AS34=-2.75,"11", AS34=-3,"12", AS34=-3.25,"13", AS34=-3.5,"14", AS34=-3.75,"15",AS34=-4,"16")</f>
        <v>0</v>
      </c>
      <c r="AV34" s="10"/>
      <c r="AW34" s="11" t="str">
        <f aca="false">IF(AV34=0,"1","2")</f>
        <v>1</v>
      </c>
      <c r="AX34" s="11" t="str">
        <f aca="false" t="array" ref="AX34">_xlfn.IFS(AV34=0,"0", AV34=0.25, "1", AV34=0.5,"2", AV34=0.75,"3", AV34=1,"4",AV34=1.25,"5", AV34=1.5,"6", AV34=1.75,"7", AV34=2,"8", AV34=2.25,"9",AV34=2.5,"10", AV34=2.75,"11", AV34=3,"12", AV34=3.25,"13", AV34=3.5,"14", AV34=3.75,"15",AV34=4,"16")</f>
        <v>0</v>
      </c>
      <c r="AY34" s="10"/>
      <c r="AZ34" s="11" t="str">
        <f aca="false">IF(AY34=0,"1","2")</f>
        <v>1</v>
      </c>
      <c r="BA34" s="11" t="str">
        <f aca="false" t="array" ref="BA34">_xlfn.IFS(AY34=0,"0", AY34=-0.25, "1", AY34=-0.5,"2", AY34=-0.75,"3", AY34=-1,"4",AY34=-1.25,"5", AY34=-1.5,"6", AY34=-1.75,"7", AY34=-2,"8", AY35=-2.25,"9",AY35=-2.5,"10", AY35=-2.75,"11", AY35=-3,"12", AY35=-3.25,"13", AY35=-3.5,"14", AY35=-3.75,"15",AY35=-4,"16")</f>
        <v>0</v>
      </c>
      <c r="BB34" s="10"/>
      <c r="BC34" s="11" t="str">
        <f aca="false">IF(BB34=0,"1","2")</f>
        <v>1</v>
      </c>
      <c r="BD34" s="11" t="str">
        <f aca="false" t="array" ref="BD34">_xlfn.IFS(BB34=0,"0", BB34=0.25, "1", BB34=0.5,"2", BB34=0.75,"3", BB34=1,"4",BB34=1.25,"5", BB34=1.5,"6", BB34=1.75,"7", BB34=2,"8", BB34=2.25,"9", BB34=2.25,"9",BB34=2.5,"10", BB34=2.75,"11", BB34=3,"12", BB34=3.25,"13", BB34=3.5,"14", BB34=3.75,"15",BB34=4,"16")</f>
        <v>0</v>
      </c>
      <c r="BE34" s="11" t="n">
        <v>17</v>
      </c>
      <c r="BF34" s="14" t="str">
        <f aca="false">VLOOKUP(BE34,LEYENDA!$G$2:$H$8,2,TRUE())</f>
        <v>13-18</v>
      </c>
    </row>
    <row r="35" customFormat="false" ht="13.5" hidden="false" customHeight="false" outlineLevel="0" collapsed="false">
      <c r="A35" s="8" t="s">
        <v>1029</v>
      </c>
      <c r="B35" s="8" t="s">
        <v>212</v>
      </c>
      <c r="C35" s="8" t="n">
        <v>2</v>
      </c>
      <c r="D35" s="91" t="e">
        <f aca="false">VLOOKUP(E35,[1]Hoja1!$B$1:$C$1048576,2,FALSE())</f>
        <v>#N/A</v>
      </c>
      <c r="E35" s="1" t="s">
        <v>163</v>
      </c>
      <c r="F35" s="1" t="s">
        <v>193</v>
      </c>
      <c r="G35" s="1" t="str">
        <f aca="false" t="array" ref="G35">_xlfn.IFS(F35="M","1", F35="H","2")</f>
        <v>1</v>
      </c>
      <c r="H35" s="1" t="n">
        <v>10</v>
      </c>
      <c r="I35" s="1" t="n">
        <f aca="false">VLOOKUP(H35,LEYENDA!$B$2:$D$6,2,TRUE())</f>
        <v>61</v>
      </c>
      <c r="J35" s="10" t="n">
        <v>-0.5</v>
      </c>
      <c r="K35" s="10"/>
      <c r="L35" s="10" t="n">
        <v>18</v>
      </c>
      <c r="M35" s="10" t="n">
        <v>9</v>
      </c>
      <c r="N35" s="10" t="n">
        <v>9</v>
      </c>
      <c r="O35" s="10" t="n">
        <v>5</v>
      </c>
      <c r="P35" s="10" t="n">
        <v>0</v>
      </c>
      <c r="Q35" s="10" t="n">
        <v>1</v>
      </c>
      <c r="R35" s="10" t="n">
        <v>-1</v>
      </c>
      <c r="S35" s="10" t="n">
        <v>0.75</v>
      </c>
      <c r="T35" s="10" t="n">
        <v>-1</v>
      </c>
      <c r="U35" s="10"/>
      <c r="V35" s="10" t="n">
        <v>26</v>
      </c>
      <c r="W35" s="10" t="n">
        <v>10</v>
      </c>
      <c r="X35" s="10"/>
      <c r="Y35" s="10" t="n">
        <v>13</v>
      </c>
      <c r="Z35" s="10" t="n">
        <v>4</v>
      </c>
      <c r="AA35" s="10" t="n">
        <v>0</v>
      </c>
      <c r="AB35" s="10" t="n">
        <v>-8.75</v>
      </c>
      <c r="AC35" s="10" t="n">
        <v>-4.5</v>
      </c>
      <c r="AD35" s="10" t="n">
        <v>3</v>
      </c>
      <c r="AE35" s="10" t="n">
        <v>0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1"/>
      <c r="AP35" s="11"/>
      <c r="AQ35" s="1" t="n">
        <v>2</v>
      </c>
      <c r="AR35" s="1" t="n">
        <v>1</v>
      </c>
      <c r="AS35" s="10"/>
      <c r="AT35" s="10" t="str">
        <f aca="false">IF(AS35=0,"1","2")</f>
        <v>1</v>
      </c>
      <c r="AU35" s="11" t="str">
        <f aca="false" t="array" ref="AU35">_xlfn.IFS(AS35=0,"0", AS35=-0.25, "1", AS35=-0.5,"2", AS35=-0.75,"3", AS35=-1,"4",AS35=-1.25,"5", AS35=-1.5,"6", AS35=-1.75,"7", AS35=-2,"8", AS35=-2.25,"9",AS35=-2.5,"10", AS35=-2.75,"11", AS35=-3,"12", AS35=-3.25,"13", AS35=-3.5,"14", AS35=-3.75,"15",AS35=-4,"16")</f>
        <v>0</v>
      </c>
      <c r="AV35" s="10"/>
      <c r="AW35" s="11" t="str">
        <f aca="false">IF(AV35=0,"1","2")</f>
        <v>1</v>
      </c>
      <c r="AX35" s="11" t="str">
        <f aca="false" t="array" ref="AX35">_xlfn.IFS(AV35=0,"0", AV35=0.25, "1", AV35=0.5,"2", AV35=0.75,"3", AV35=1,"4",AV35=1.25,"5", AV35=1.5,"6", AV35=1.75,"7", AV35=2,"8", AV35=2.25,"9",AV35=2.5,"10", AV35=2.75,"11", AV35=3,"12", AV35=3.25,"13", AV35=3.5,"14", AV35=3.75,"15",AV35=4,"16")</f>
        <v>0</v>
      </c>
      <c r="AY35" s="10"/>
      <c r="AZ35" s="11" t="str">
        <f aca="false">IF(AY35=0,"1","2")</f>
        <v>1</v>
      </c>
      <c r="BA35" s="11" t="str">
        <f aca="false" t="array" ref="BA35">_xlfn.IFS(AY35=0,"0", AY35=-0.25, "1", AY35=-0.5,"2", AY35=-0.75,"3", AY35=-1,"4",AY35=-1.25,"5", AY35=-1.5,"6", AY35=-1.75,"7", AY35=-2,"8", AY36=-2.25,"9",AY36=-2.5,"10", AY36=-2.75,"11", AY36=-3,"12", AY36=-3.25,"13", AY36=-3.5,"14", AY36=-3.75,"15",AY36=-4,"16")</f>
        <v>0</v>
      </c>
      <c r="BB35" s="10"/>
      <c r="BC35" s="11" t="str">
        <f aca="false">IF(BB35=0,"1","2")</f>
        <v>1</v>
      </c>
      <c r="BD35" s="11" t="str">
        <f aca="false" t="array" ref="BD35">_xlfn.IFS(BB35=0,"0", BB35=0.25, "1", BB35=0.5,"2", BB35=0.75,"3", BB35=1,"4",BB35=1.25,"5", BB35=1.5,"6", BB35=1.75,"7", BB35=2,"8", BB35=2.25,"9", BB35=2.25,"9",BB35=2.5,"10", BB35=2.75,"11", BB35=3,"12", BB35=3.25,"13", BB35=3.5,"14", BB35=3.75,"15",BB35=4,"16")</f>
        <v>0</v>
      </c>
      <c r="BE35" s="11" t="n">
        <v>17</v>
      </c>
      <c r="BF35" s="14" t="str">
        <f aca="false">VLOOKUP(BE35,LEYENDA!$G$2:$H$8,2,TRUE())</f>
        <v>13-18</v>
      </c>
    </row>
    <row r="36" customFormat="false" ht="13.5" hidden="false" customHeight="false" outlineLevel="0" collapsed="false">
      <c r="A36" s="8" t="s">
        <v>1029</v>
      </c>
      <c r="B36" s="8" t="s">
        <v>212</v>
      </c>
      <c r="C36" s="8" t="n">
        <v>2</v>
      </c>
      <c r="D36" s="91" t="e">
        <f aca="false">VLOOKUP(E36,[1]Hoja1!$B$1:$C$1048576,2,FALSE())</f>
        <v>#N/A</v>
      </c>
      <c r="E36" s="1" t="s">
        <v>913</v>
      </c>
      <c r="F36" s="1" t="s">
        <v>193</v>
      </c>
      <c r="G36" s="1" t="str">
        <f aca="false" t="array" ref="G36">_xlfn.IFS(F36="M","1", F36="H","2")</f>
        <v>1</v>
      </c>
      <c r="H36" s="1" t="n">
        <v>11</v>
      </c>
      <c r="I36" s="1" t="n">
        <f aca="false">VLOOKUP(H36,LEYENDA!$B$2:$D$6,2,TRUE())</f>
        <v>61</v>
      </c>
      <c r="J36" s="10" t="n">
        <v>0</v>
      </c>
      <c r="K36" s="10" t="n">
        <v>18</v>
      </c>
      <c r="L36" s="10" t="n">
        <v>22</v>
      </c>
      <c r="M36" s="10" t="n">
        <v>19</v>
      </c>
      <c r="N36" s="10" t="n">
        <v>6</v>
      </c>
      <c r="O36" s="10" t="n">
        <v>3</v>
      </c>
      <c r="P36" s="10" t="n">
        <v>0</v>
      </c>
      <c r="Q36" s="10" t="n">
        <v>1</v>
      </c>
      <c r="R36" s="10" t="n">
        <v>4</v>
      </c>
      <c r="S36" s="10" t="n">
        <v>-0.5</v>
      </c>
      <c r="T36" s="10" t="n">
        <v>2</v>
      </c>
      <c r="U36" s="10" t="n">
        <v>20</v>
      </c>
      <c r="V36" s="10" t="n">
        <v>21</v>
      </c>
      <c r="W36" s="10" t="n">
        <v>9</v>
      </c>
      <c r="X36" s="10"/>
      <c r="Y36" s="10" t="n">
        <v>11</v>
      </c>
      <c r="Z36" s="10" t="n">
        <v>5</v>
      </c>
      <c r="AA36" s="10" t="n">
        <v>0</v>
      </c>
      <c r="AB36" s="10" t="n">
        <v>-12</v>
      </c>
      <c r="AC36" s="10" t="n">
        <v>-4</v>
      </c>
      <c r="AD36" s="10" t="n">
        <v>2.75</v>
      </c>
      <c r="AE36" s="10" t="n">
        <v>0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1"/>
      <c r="AP36" s="11"/>
      <c r="AQ36" s="1" t="n">
        <v>2</v>
      </c>
      <c r="AR36" s="1" t="n">
        <v>1</v>
      </c>
      <c r="AS36" s="10"/>
      <c r="AT36" s="10" t="str">
        <f aca="false">IF(AS36=0,"1","2")</f>
        <v>1</v>
      </c>
      <c r="AU36" s="11" t="str">
        <f aca="false" t="array" ref="AU36">_xlfn.IFS(AS36=0,"0", AS36=-0.25, "1", AS36=-0.5,"2", AS36=-0.75,"3", AS36=-1,"4",AS36=-1.25,"5", AS36=-1.5,"6", AS36=-1.75,"7", AS36=-2,"8", AS36=-2.25,"9",AS36=-2.5,"10", AS36=-2.75,"11", AS36=-3,"12", AS36=-3.25,"13", AS36=-3.5,"14", AS36=-3.75,"15",AS36=-4,"16")</f>
        <v>0</v>
      </c>
      <c r="AV36" s="10"/>
      <c r="AW36" s="11" t="str">
        <f aca="false">IF(AV36=0,"1","2")</f>
        <v>1</v>
      </c>
      <c r="AX36" s="11" t="str">
        <f aca="false" t="array" ref="AX36">_xlfn.IFS(AV36=0,"0", AV36=0.25, "1", AV36=0.5,"2", AV36=0.75,"3", AV36=1,"4",AV36=1.25,"5", AV36=1.5,"6", AV36=1.75,"7", AV36=2,"8", AV36=2.25,"9",AV36=2.5,"10", AV36=2.75,"11", AV36=3,"12", AV36=3.25,"13", AV36=3.5,"14", AV36=3.75,"15",AV36=4,"16")</f>
        <v>0</v>
      </c>
      <c r="AY36" s="10"/>
      <c r="AZ36" s="11" t="str">
        <f aca="false">IF(AY36=0,"1","2")</f>
        <v>1</v>
      </c>
      <c r="BA36" s="11" t="str">
        <f aca="false" t="array" ref="BA36">_xlfn.IFS(AY36=0,"0", AY36=-0.25, "1", AY36=-0.5,"2", AY36=-0.75,"3", AY36=-1,"4",AY36=-1.25,"5", AY36=-1.5,"6", AY36=-1.75,"7", AY36=-2,"8", AY37=-2.25,"9",AY37=-2.5,"10", AY37=-2.75,"11", AY37=-3,"12", AY37=-3.25,"13", AY37=-3.5,"14", AY37=-3.75,"15",AY37=-4,"16")</f>
        <v>0</v>
      </c>
      <c r="BB36" s="10"/>
      <c r="BC36" s="11" t="str">
        <f aca="false">IF(BB36=0,"1","2")</f>
        <v>1</v>
      </c>
      <c r="BD36" s="11" t="str">
        <f aca="false" t="array" ref="BD36">_xlfn.IFS(BB36=0,"0", BB36=0.25, "1", BB36=0.5,"2", BB36=0.75,"3", BB36=1,"4",BB36=1.25,"5", BB36=1.5,"6", BB36=1.75,"7", BB36=2,"8", BB36=2.25,"9", BB36=2.25,"9",BB36=2.5,"10", BB36=2.75,"11", BB36=3,"12", BB36=3.25,"13", BB36=3.5,"14", BB36=3.75,"15",BB36=4,"16")</f>
        <v>0</v>
      </c>
      <c r="BE36" s="11" t="n">
        <v>6</v>
      </c>
      <c r="BF36" s="14" t="str">
        <f aca="false">VLOOKUP(BE36,LEYENDA!$G$2:$H$8,2,TRUE())</f>
        <v>6-12</v>
      </c>
    </row>
    <row r="37" customFormat="false" ht="13.5" hidden="false" customHeight="false" outlineLevel="0" collapsed="false">
      <c r="A37" s="8" t="s">
        <v>1029</v>
      </c>
      <c r="B37" s="8" t="s">
        <v>212</v>
      </c>
      <c r="C37" s="8" t="n">
        <v>2</v>
      </c>
      <c r="D37" s="91" t="e">
        <f aca="false">VLOOKUP(E37,[1]Hoja1!$B$1:$C$1048576,2,FALSE())</f>
        <v>#N/A</v>
      </c>
      <c r="E37" s="1" t="s">
        <v>160</v>
      </c>
      <c r="F37" s="1" t="s">
        <v>193</v>
      </c>
      <c r="G37" s="1" t="str">
        <f aca="false" t="array" ref="G37">_xlfn.IFS(F37="M","1", F37="H","2")</f>
        <v>1</v>
      </c>
      <c r="H37" s="1" t="n">
        <v>11</v>
      </c>
      <c r="I37" s="1" t="n">
        <f aca="false">VLOOKUP(H37,LEYENDA!$B$2:$D$6,2,TRUE())</f>
        <v>61</v>
      </c>
      <c r="J37" s="10" t="n">
        <v>0</v>
      </c>
      <c r="K37" s="10" t="n">
        <v>18</v>
      </c>
      <c r="L37" s="10" t="n">
        <v>22</v>
      </c>
      <c r="M37" s="10" t="n">
        <v>19</v>
      </c>
      <c r="N37" s="10" t="n">
        <v>6</v>
      </c>
      <c r="O37" s="10" t="n">
        <v>3</v>
      </c>
      <c r="P37" s="10" t="n">
        <v>0</v>
      </c>
      <c r="Q37" s="10" t="n">
        <v>1</v>
      </c>
      <c r="R37" s="10" t="n">
        <v>4</v>
      </c>
      <c r="S37" s="10" t="n">
        <v>-0.5</v>
      </c>
      <c r="T37" s="10" t="n">
        <v>2</v>
      </c>
      <c r="U37" s="10" t="n">
        <v>20</v>
      </c>
      <c r="V37" s="10" t="n">
        <v>21</v>
      </c>
      <c r="W37" s="10" t="n">
        <v>9</v>
      </c>
      <c r="X37" s="10"/>
      <c r="Y37" s="10" t="n">
        <v>11</v>
      </c>
      <c r="Z37" s="10" t="n">
        <v>5</v>
      </c>
      <c r="AA37" s="10" t="n">
        <v>0</v>
      </c>
      <c r="AB37" s="10" t="n">
        <v>-11.25</v>
      </c>
      <c r="AC37" s="10" t="n">
        <v>-4</v>
      </c>
      <c r="AD37" s="10" t="n">
        <v>2.75</v>
      </c>
      <c r="AE37" s="10" t="n">
        <v>0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1"/>
      <c r="AP37" s="11"/>
      <c r="AQ37" s="1" t="n">
        <v>2</v>
      </c>
      <c r="AR37" s="1" t="n">
        <v>1</v>
      </c>
      <c r="AS37" s="10"/>
      <c r="AT37" s="10" t="str">
        <f aca="false">IF(AS37=0,"1","2")</f>
        <v>1</v>
      </c>
      <c r="AU37" s="11" t="str">
        <f aca="false" t="array" ref="AU37">_xlfn.IFS(AS37=0,"0", AS37=-0.25, "1", AS37=-0.5,"2", AS37=-0.75,"3", AS37=-1,"4",AS37=-1.25,"5", AS37=-1.5,"6", AS37=-1.75,"7", AS37=-2,"8", AS37=-2.25,"9",AS37=-2.5,"10", AS37=-2.75,"11", AS37=-3,"12", AS37=-3.25,"13", AS37=-3.5,"14", AS37=-3.75,"15",AS37=-4,"16")</f>
        <v>0</v>
      </c>
      <c r="AV37" s="10"/>
      <c r="AW37" s="11" t="str">
        <f aca="false">IF(AV37=0,"1","2")</f>
        <v>1</v>
      </c>
      <c r="AX37" s="11" t="str">
        <f aca="false" t="array" ref="AX37">_xlfn.IFS(AV37=0,"0", AV37=0.25, "1", AV37=0.5,"2", AV37=0.75,"3", AV37=1,"4",AV37=1.25,"5", AV37=1.5,"6", AV37=1.75,"7", AV37=2,"8", AV37=2.25,"9",AV37=2.5,"10", AV37=2.75,"11", AV37=3,"12", AV37=3.25,"13", AV37=3.5,"14", AV37=3.75,"15",AV37=4,"16")</f>
        <v>0</v>
      </c>
      <c r="AY37" s="10"/>
      <c r="AZ37" s="11" t="str">
        <f aca="false">IF(AY37=0,"1","2")</f>
        <v>1</v>
      </c>
      <c r="BA37" s="11" t="str">
        <f aca="false" t="array" ref="BA37">_xlfn.IFS(AY37=0,"0", AY37=-0.25, "1", AY37=-0.5,"2", AY37=-0.75,"3", AY37=-1,"4",AY37=-1.25,"5", AY37=-1.5,"6", AY37=-1.75,"7", AY37=-2,"8", AY38=-2.25,"9",AY38=-2.5,"10", AY38=-2.75,"11", AY38=-3,"12", AY38=-3.25,"13", AY38=-3.5,"14", AY38=-3.75,"15",AY38=-4,"16")</f>
        <v>0</v>
      </c>
      <c r="BB37" s="10"/>
      <c r="BC37" s="11" t="str">
        <f aca="false">IF(BB37=0,"1","2")</f>
        <v>1</v>
      </c>
      <c r="BD37" s="11" t="str">
        <f aca="false" t="array" ref="BD37">_xlfn.IFS(BB37=0,"0", BB37=0.25, "1", BB37=0.5,"2", BB37=0.75,"3", BB37=1,"4",BB37=1.25,"5", BB37=1.5,"6", BB37=1.75,"7", BB37=2,"8", BB37=2.25,"9", BB37=2.25,"9",BB37=2.5,"10", BB37=2.75,"11", BB37=3,"12", BB37=3.25,"13", BB37=3.5,"14", BB37=3.75,"15",BB37=4,"16")</f>
        <v>0</v>
      </c>
      <c r="BE37" s="11" t="n">
        <v>6</v>
      </c>
      <c r="BF37" s="14" t="str">
        <f aca="false">VLOOKUP(BE37,LEYENDA!$G$2:$H$8,2,TRUE())</f>
        <v>6-12</v>
      </c>
    </row>
    <row r="38" customFormat="false" ht="13.5" hidden="false" customHeight="false" outlineLevel="0" collapsed="false">
      <c r="A38" s="8" t="s">
        <v>1037</v>
      </c>
      <c r="B38" s="8" t="s">
        <v>1038</v>
      </c>
      <c r="C38" s="8" t="n">
        <v>2</v>
      </c>
      <c r="D38" s="8" t="str">
        <f aca="false">VLOOKUP(E38,[1]Hoja1!$B$1:$C$1048576,2,FALSE())</f>
        <v>OD</v>
      </c>
      <c r="E38" s="1" t="s">
        <v>1039</v>
      </c>
      <c r="F38" s="1" t="s">
        <v>193</v>
      </c>
      <c r="G38" s="1" t="str">
        <f aca="false" t="array" ref="G38">_xlfn.IFS(F38="M","1", F38="H","2")</f>
        <v>1</v>
      </c>
      <c r="H38" s="1" t="n">
        <v>44</v>
      </c>
      <c r="I38" s="1" t="n">
        <f aca="false">VLOOKUP(H38,LEYENDA!$B$2:$D$6,2,TRUE())</f>
        <v>61</v>
      </c>
      <c r="J38" s="10" t="n">
        <v>4</v>
      </c>
      <c r="K38" s="10"/>
      <c r="L38" s="10" t="n">
        <v>12</v>
      </c>
      <c r="M38" s="10" t="n">
        <v>8</v>
      </c>
      <c r="N38" s="10" t="n">
        <v>8</v>
      </c>
      <c r="O38" s="10" t="n">
        <v>2</v>
      </c>
      <c r="P38" s="10" t="n">
        <v>0</v>
      </c>
      <c r="Q38" s="10" t="n">
        <v>-6</v>
      </c>
      <c r="R38" s="10" t="n">
        <v>3</v>
      </c>
      <c r="S38" s="10" t="n">
        <v>2</v>
      </c>
      <c r="T38" s="10"/>
      <c r="U38" s="10"/>
      <c r="V38" s="10" t="n">
        <v>8</v>
      </c>
      <c r="W38" s="10" t="n">
        <v>4</v>
      </c>
      <c r="X38" s="10"/>
      <c r="Y38" s="10" t="n">
        <v>16</v>
      </c>
      <c r="Z38" s="10" t="n">
        <v>9</v>
      </c>
      <c r="AA38" s="10" t="n">
        <v>-1</v>
      </c>
      <c r="AB38" s="10" t="n">
        <v>-4.5</v>
      </c>
      <c r="AC38" s="10" t="n">
        <v>-2.75</v>
      </c>
      <c r="AD38" s="10" t="n">
        <v>1</v>
      </c>
      <c r="AE38" s="1"/>
      <c r="AF38" s="1"/>
      <c r="AG38" s="10"/>
      <c r="AH38" s="10"/>
      <c r="AI38" s="10"/>
      <c r="AJ38" s="10"/>
      <c r="AK38" s="10"/>
      <c r="AL38" s="10"/>
      <c r="AM38" s="10" t="n">
        <v>1</v>
      </c>
      <c r="AN38" s="10"/>
      <c r="AO38" s="11" t="n">
        <v>1</v>
      </c>
      <c r="AP38" s="11"/>
      <c r="AQ38" s="1" t="n">
        <v>1</v>
      </c>
      <c r="AR38" s="1"/>
      <c r="AS38" s="10"/>
      <c r="AT38" s="10" t="str">
        <f aca="false">IF(AS38=0,"1","2")</f>
        <v>1</v>
      </c>
      <c r="AU38" s="11" t="str">
        <f aca="false" t="array" ref="AU38">_xlfn.IFS(AS38=0,"0", AS38=-0.25, "1", AS38=-0.5,"2", AS38=-0.75,"3", AS38=-1,"4",AS38=-1.25,"5", AS38=-1.5,"6", AS38=-1.75,"7", AS38=-2,"8", AS38=-2.25,"9",AS38=-2.5,"10", AS38=-2.75,"11", AS38=-3,"12", AS38=-3.25,"13", AS38=-3.5,"14", AS38=-3.75,"15",AS38=-4,"16")</f>
        <v>0</v>
      </c>
      <c r="AV38" s="10"/>
      <c r="AW38" s="11" t="str">
        <f aca="false">IF(AV38=0,"1","2")</f>
        <v>1</v>
      </c>
      <c r="AX38" s="11" t="str">
        <f aca="false" t="array" ref="AX38">_xlfn.IFS(AV38=0,"0", AV38=0.25, "1", AV38=0.5,"2", AV38=0.75,"3", AV38=1,"4",AV38=1.25,"5", AV38=1.5,"6", AV38=1.75,"7", AV38=2,"8", AV38=2.25,"9",AV38=2.5,"10", AV38=2.75,"11", AV38=3,"12", AV38=3.25,"13", AV38=3.5,"14", AV38=3.75,"15",AV38=4,"16")</f>
        <v>0</v>
      </c>
      <c r="AY38" s="10"/>
      <c r="AZ38" s="11" t="str">
        <f aca="false">IF(AY38=0,"1","2")</f>
        <v>1</v>
      </c>
      <c r="BA38" s="11" t="str">
        <f aca="false" t="array" ref="BA38">_xlfn.IFS(AY38=0,"0", AY38=-0.25, "1", AY38=-0.5,"2", AY38=-0.75,"3", AY38=-1,"4",AY38=-1.25,"5", AY38=-1.5,"6", AY38=-1.75,"7", AY38=-2,"8", AY39=-2.25,"9",AY39=-2.5,"10", AY39=-2.75,"11", AY39=-3,"12", AY39=-3.25,"13", AY39=-3.5,"14", AY39=-3.75,"15",AY39=-4,"16")</f>
        <v>0</v>
      </c>
      <c r="BB38" s="10" t="n">
        <v>0.25</v>
      </c>
      <c r="BC38" s="11" t="str">
        <f aca="false">IF(BB38=0,"1","2")</f>
        <v>2</v>
      </c>
      <c r="BD38" s="11" t="str">
        <f aca="false" t="array" ref="BD38">_xlfn.IFS(BB38=0,"0", BB38=0.25, "1", BB38=0.5,"2", BB38=0.75,"3", BB38=1,"4",BB38=1.25,"5", BB38=1.5,"6", BB38=1.75,"7", BB38=2,"8", BB38=2.25,"9", BB38=2.25,"9",BB38=2.5,"10", BB38=2.75,"11", BB38=3,"12", BB38=3.25,"13", BB38=3.5,"14", BB38=3.75,"15",BB38=4,"16")</f>
        <v>1</v>
      </c>
      <c r="BE38" s="11" t="n">
        <v>24</v>
      </c>
      <c r="BF38" s="14" t="str">
        <f aca="false">VLOOKUP(BE38,LEYENDA!$G$2:$H$8,2,TRUE())</f>
        <v>19-24</v>
      </c>
    </row>
    <row r="39" customFormat="false" ht="13.5" hidden="false" customHeight="false" outlineLevel="0" collapsed="false">
      <c r="A39" s="8" t="s">
        <v>1037</v>
      </c>
      <c r="B39" s="8" t="s">
        <v>1038</v>
      </c>
      <c r="C39" s="8" t="n">
        <v>2</v>
      </c>
      <c r="D39" s="8" t="str">
        <f aca="false">VLOOKUP(E39,[1]Hoja1!$B$1:$C$1048576,2,FALSE())</f>
        <v>OI</v>
      </c>
      <c r="E39" s="1" t="s">
        <v>1040</v>
      </c>
      <c r="F39" s="1" t="s">
        <v>193</v>
      </c>
      <c r="G39" s="1" t="str">
        <f aca="false" t="array" ref="G39">_xlfn.IFS(F39="M","1", F39="H","2")</f>
        <v>1</v>
      </c>
      <c r="H39" s="1" t="n">
        <v>44</v>
      </c>
      <c r="I39" s="1" t="n">
        <f aca="false">VLOOKUP(H39,LEYENDA!$B$2:$D$6,2,TRUE())</f>
        <v>61</v>
      </c>
      <c r="J39" s="10" t="n">
        <v>4</v>
      </c>
      <c r="K39" s="10"/>
      <c r="L39" s="10" t="n">
        <v>12</v>
      </c>
      <c r="M39" s="10" t="n">
        <v>8</v>
      </c>
      <c r="N39" s="10" t="n">
        <v>8</v>
      </c>
      <c r="O39" s="10" t="n">
        <v>2</v>
      </c>
      <c r="P39" s="10" t="n">
        <v>0</v>
      </c>
      <c r="Q39" s="10" t="n">
        <v>-6</v>
      </c>
      <c r="R39" s="10" t="n">
        <v>3</v>
      </c>
      <c r="S39" s="10" t="n">
        <v>2</v>
      </c>
      <c r="T39" s="10"/>
      <c r="U39" s="10"/>
      <c r="V39" s="10" t="n">
        <v>8</v>
      </c>
      <c r="W39" s="10" t="n">
        <v>4</v>
      </c>
      <c r="X39" s="10"/>
      <c r="Y39" s="10" t="n">
        <v>16</v>
      </c>
      <c r="Z39" s="10" t="n">
        <v>9</v>
      </c>
      <c r="AA39" s="10" t="n">
        <v>-1</v>
      </c>
      <c r="AB39" s="10" t="n">
        <v>-4.5</v>
      </c>
      <c r="AC39" s="10" t="n">
        <v>-2.75</v>
      </c>
      <c r="AD39" s="10" t="n">
        <v>1</v>
      </c>
      <c r="AE39" s="1"/>
      <c r="AF39" s="1"/>
      <c r="AG39" s="10"/>
      <c r="AH39" s="10"/>
      <c r="AI39" s="10"/>
      <c r="AJ39" s="10"/>
      <c r="AK39" s="10"/>
      <c r="AL39" s="10"/>
      <c r="AM39" s="10" t="n">
        <v>1</v>
      </c>
      <c r="AN39" s="10"/>
      <c r="AO39" s="11" t="n">
        <v>1</v>
      </c>
      <c r="AP39" s="11"/>
      <c r="AQ39" s="1" t="n">
        <v>1</v>
      </c>
      <c r="AR39" s="1"/>
      <c r="AS39" s="10"/>
      <c r="AT39" s="10" t="str">
        <f aca="false">IF(AS39=0,"1","2")</f>
        <v>1</v>
      </c>
      <c r="AU39" s="11" t="str">
        <f aca="false" t="array" ref="AU39">_xlfn.IFS(AS39=0,"0", AS39=-0.25, "1", AS39=-0.5,"2", AS39=-0.75,"3", AS39=-1,"4",AS39=-1.25,"5", AS39=-1.5,"6", AS39=-1.75,"7", AS39=-2,"8", AS39=-2.25,"9",AS39=-2.5,"10", AS39=-2.75,"11", AS39=-3,"12", AS39=-3.25,"13", AS39=-3.5,"14", AS39=-3.75,"15",AS39=-4,"16")</f>
        <v>0</v>
      </c>
      <c r="AV39" s="10"/>
      <c r="AW39" s="11" t="str">
        <f aca="false">IF(AV39=0,"1","2")</f>
        <v>1</v>
      </c>
      <c r="AX39" s="11" t="str">
        <f aca="false" t="array" ref="AX39">_xlfn.IFS(AV39=0,"0", AV39=0.25, "1", AV39=0.5,"2", AV39=0.75,"3", AV39=1,"4",AV39=1.25,"5", AV39=1.5,"6", AV39=1.75,"7", AV39=2,"8", AV39=2.25,"9",AV39=2.5,"10", AV39=2.75,"11", AV39=3,"12", AV39=3.25,"13", AV39=3.5,"14", AV39=3.75,"15",AV39=4,"16")</f>
        <v>0</v>
      </c>
      <c r="AY39" s="10"/>
      <c r="AZ39" s="11" t="str">
        <f aca="false">IF(AY39=0,"1","2")</f>
        <v>1</v>
      </c>
      <c r="BA39" s="11" t="str">
        <f aca="false" t="array" ref="BA39">_xlfn.IFS(AY39=0,"0", AY39=-0.25, "1", AY39=-0.5,"2", AY39=-0.75,"3", AY39=-1,"4",AY39=-1.25,"5", AY39=-1.5,"6", AY39=-1.75,"7", AY39=-2,"8", AY40=-2.25,"9",AY40=-2.5,"10", AY40=-2.75,"11", AY40=-3,"12", AY40=-3.25,"13", AY40=-3.5,"14", AY40=-3.75,"15",AY40=-4,"16")</f>
        <v>0</v>
      </c>
      <c r="BB39" s="10" t="n">
        <v>0.25</v>
      </c>
      <c r="BC39" s="11" t="str">
        <f aca="false">IF(BB39=0,"1","2")</f>
        <v>2</v>
      </c>
      <c r="BD39" s="11" t="str">
        <f aca="false" t="array" ref="BD39">_xlfn.IFS(BB39=0,"0", BB39=0.25, "1", BB39=0.5,"2", BB39=0.75,"3", BB39=1,"4",BB39=1.25,"5", BB39=1.5,"6", BB39=1.75,"7", BB39=2,"8", BB39=2.25,"9", BB39=2.25,"9",BB39=2.5,"10", BB39=2.75,"11", BB39=3,"12", BB39=3.25,"13", BB39=3.5,"14", BB39=3.75,"15",BB39=4,"16")</f>
        <v>1</v>
      </c>
      <c r="BE39" s="11" t="n">
        <v>24</v>
      </c>
      <c r="BF39" s="14" t="str">
        <f aca="false">VLOOKUP(BE39,LEYENDA!$G$2:$H$8,2,TRUE())</f>
        <v>19-24</v>
      </c>
    </row>
    <row r="40" customFormat="false" ht="13.5" hidden="false" customHeight="false" outlineLevel="0" collapsed="false">
      <c r="A40" s="8" t="s">
        <v>1037</v>
      </c>
      <c r="B40" s="8" t="s">
        <v>1041</v>
      </c>
      <c r="C40" s="8" t="n">
        <v>2</v>
      </c>
      <c r="D40" s="8" t="str">
        <f aca="false">VLOOKUP(E40,[1]Hoja1!$B$1:$C$1048576,2,FALSE())</f>
        <v>OD</v>
      </c>
      <c r="E40" s="1" t="s">
        <v>1042</v>
      </c>
      <c r="F40" s="1" t="s">
        <v>193</v>
      </c>
      <c r="G40" s="1" t="str">
        <f aca="false" t="array" ref="G40">_xlfn.IFS(F40="M","1", F40="H","2")</f>
        <v>1</v>
      </c>
      <c r="H40" s="1" t="n">
        <v>45</v>
      </c>
      <c r="I40" s="1" t="n">
        <f aca="false">VLOOKUP(H40,LEYENDA!$B$2:$D$6,2,TRUE())</f>
        <v>61</v>
      </c>
      <c r="J40" s="10" t="n">
        <v>-3</v>
      </c>
      <c r="K40" s="10"/>
      <c r="L40" s="10" t="n">
        <v>16</v>
      </c>
      <c r="M40" s="10" t="n">
        <v>4</v>
      </c>
      <c r="N40" s="10" t="n">
        <v>8</v>
      </c>
      <c r="O40" s="10" t="n">
        <v>2</v>
      </c>
      <c r="P40" s="10" t="n">
        <v>0</v>
      </c>
      <c r="Q40" s="10" t="n">
        <v>-5</v>
      </c>
      <c r="R40" s="10" t="n">
        <v>0</v>
      </c>
      <c r="S40" s="10" t="n">
        <v>1.5</v>
      </c>
      <c r="T40" s="10" t="n">
        <v>-7</v>
      </c>
      <c r="U40" s="10"/>
      <c r="V40" s="10" t="n">
        <v>19</v>
      </c>
      <c r="W40" s="10" t="n">
        <v>12</v>
      </c>
      <c r="X40" s="10"/>
      <c r="Y40" s="10" t="n">
        <v>18</v>
      </c>
      <c r="Z40" s="10" t="n">
        <v>10</v>
      </c>
      <c r="AA40" s="10" t="n">
        <v>0</v>
      </c>
      <c r="AB40" s="10" t="n">
        <v>-2.75</v>
      </c>
      <c r="AC40" s="10" t="n">
        <v>-1</v>
      </c>
      <c r="AD40" s="10" t="n">
        <v>1</v>
      </c>
      <c r="AE40" s="1"/>
      <c r="AF40" s="1"/>
      <c r="AG40" s="10"/>
      <c r="AH40" s="10"/>
      <c r="AI40" s="10"/>
      <c r="AJ40" s="10"/>
      <c r="AK40" s="10"/>
      <c r="AL40" s="10"/>
      <c r="AM40" s="10" t="n">
        <v>1.25</v>
      </c>
      <c r="AN40" s="10"/>
      <c r="AO40" s="11" t="n">
        <v>1</v>
      </c>
      <c r="AP40" s="11"/>
      <c r="AQ40" s="1" t="n">
        <v>2</v>
      </c>
      <c r="AR40" s="1" t="n">
        <v>2</v>
      </c>
      <c r="AS40" s="10"/>
      <c r="AT40" s="10" t="str">
        <f aca="false">IF(AS40=0,"1","2")</f>
        <v>1</v>
      </c>
      <c r="AU40" s="11" t="str">
        <f aca="false" t="array" ref="AU40">_xlfn.IFS(AS40=0,"0", AS40=-0.25, "1", AS40=-0.5,"2", AS40=-0.75,"3", AS40=-1,"4",AS40=-1.25,"5", AS40=-1.5,"6", AS40=-1.75,"7", AS40=-2,"8", AS40=-2.25,"9",AS40=-2.5,"10", AS40=-2.75,"11", AS40=-3,"12", AS40=-3.25,"13", AS40=-3.5,"14", AS40=-3.75,"15",AS40=-4,"16")</f>
        <v>0</v>
      </c>
      <c r="AV40" s="10"/>
      <c r="AW40" s="11" t="str">
        <f aca="false">IF(AV40=0,"1","2")</f>
        <v>1</v>
      </c>
      <c r="AX40" s="11" t="str">
        <f aca="false" t="array" ref="AX40">_xlfn.IFS(AV40=0,"0", AV40=0.25, "1", AV40=0.5,"2", AV40=0.75,"3", AV40=1,"4",AV40=1.25,"5", AV40=1.5,"6", AV40=1.75,"7", AV40=2,"8", AV40=2.25,"9",AV40=2.5,"10", AV40=2.75,"11", AV40=3,"12", AV40=3.25,"13", AV40=3.5,"14", AV40=3.75,"15",AV40=4,"16")</f>
        <v>0</v>
      </c>
      <c r="AY40" s="10"/>
      <c r="AZ40" s="11" t="str">
        <f aca="false">IF(AY40=0,"1","2")</f>
        <v>1</v>
      </c>
      <c r="BA40" s="11" t="str">
        <f aca="false" t="array" ref="BA40">_xlfn.IFS(AY40=0,"0", AY40=-0.25, "1", AY40=-0.5,"2", AY40=-0.75,"3", AY40=-1,"4",AY40=-1.25,"5", AY40=-1.5,"6", AY40=-1.75,"7", AY40=-2,"8", AY41=-2.25,"9",AY41=-2.5,"10", AY41=-2.75,"11", AY41=-3,"12", AY41=-3.25,"13", AY41=-3.5,"14", AY41=-3.75,"15",AY41=-4,"16")</f>
        <v>0</v>
      </c>
      <c r="BB40" s="10" t="n">
        <v>1.25</v>
      </c>
      <c r="BC40" s="11" t="str">
        <f aca="false">IF(BB40=0,"1","2")</f>
        <v>2</v>
      </c>
      <c r="BD40" s="11" t="str">
        <f aca="false" t="array" ref="BD40">_xlfn.IFS(BB40=0,"0", BB40=0.25, "1", BB40=0.5,"2", BB40=0.75,"3", BB40=1,"4",BB40=1.25,"5", BB40=1.5,"6", BB40=1.75,"7", BB40=2,"8", BB40=2.25,"9", BB40=2.25,"9",BB40=2.5,"10", BB40=2.75,"11", BB40=3,"12", BB40=3.25,"13", BB40=3.5,"14", BB40=3.75,"15",BB40=4,"16")</f>
        <v>5</v>
      </c>
      <c r="BE40" s="11" t="n">
        <v>24</v>
      </c>
      <c r="BF40" s="14" t="str">
        <f aca="false">VLOOKUP(BE40,LEYENDA!$G$2:$H$8,2,TRUE())</f>
        <v>19-24</v>
      </c>
    </row>
    <row r="41" customFormat="false" ht="13.5" hidden="false" customHeight="false" outlineLevel="0" collapsed="false">
      <c r="A41" s="8" t="s">
        <v>1037</v>
      </c>
      <c r="B41" s="8" t="s">
        <v>1041</v>
      </c>
      <c r="C41" s="8" t="n">
        <v>2</v>
      </c>
      <c r="D41" s="8" t="str">
        <f aca="false">VLOOKUP(E41,[1]Hoja1!$B$1:$C$1048576,2,FALSE())</f>
        <v>OI</v>
      </c>
      <c r="E41" s="1" t="s">
        <v>1043</v>
      </c>
      <c r="F41" s="1" t="s">
        <v>193</v>
      </c>
      <c r="G41" s="1" t="str">
        <f aca="false" t="array" ref="G41">_xlfn.IFS(F41="M","1", F41="H","2")</f>
        <v>1</v>
      </c>
      <c r="H41" s="1" t="n">
        <v>45</v>
      </c>
      <c r="I41" s="1" t="n">
        <f aca="false">VLOOKUP(H41,LEYENDA!$B$2:$D$6,2,TRUE())</f>
        <v>61</v>
      </c>
      <c r="J41" s="10" t="n">
        <v>-3</v>
      </c>
      <c r="K41" s="10"/>
      <c r="L41" s="10" t="n">
        <v>16</v>
      </c>
      <c r="M41" s="10" t="n">
        <v>4</v>
      </c>
      <c r="N41" s="10" t="n">
        <v>8</v>
      </c>
      <c r="O41" s="10" t="n">
        <v>2</v>
      </c>
      <c r="P41" s="10" t="n">
        <v>0</v>
      </c>
      <c r="Q41" s="10" t="n">
        <v>-5</v>
      </c>
      <c r="R41" s="10" t="n">
        <v>0</v>
      </c>
      <c r="S41" s="10" t="n">
        <v>1.5</v>
      </c>
      <c r="T41" s="10" t="n">
        <v>-7</v>
      </c>
      <c r="U41" s="10"/>
      <c r="V41" s="10" t="n">
        <v>19</v>
      </c>
      <c r="W41" s="10" t="n">
        <v>12</v>
      </c>
      <c r="X41" s="10"/>
      <c r="Y41" s="10" t="n">
        <v>18</v>
      </c>
      <c r="Z41" s="10" t="n">
        <v>10</v>
      </c>
      <c r="AA41" s="10" t="n">
        <v>0</v>
      </c>
      <c r="AB41" s="10" t="n">
        <v>-2.75</v>
      </c>
      <c r="AC41" s="10" t="n">
        <v>-1</v>
      </c>
      <c r="AD41" s="10" t="n">
        <v>1</v>
      </c>
      <c r="AE41" s="1"/>
      <c r="AF41" s="1"/>
      <c r="AG41" s="10"/>
      <c r="AH41" s="10"/>
      <c r="AI41" s="10"/>
      <c r="AJ41" s="10"/>
      <c r="AK41" s="10"/>
      <c r="AL41" s="10"/>
      <c r="AM41" s="10" t="n">
        <v>1.25</v>
      </c>
      <c r="AN41" s="10"/>
      <c r="AO41" s="11" t="n">
        <v>1</v>
      </c>
      <c r="AP41" s="11"/>
      <c r="AQ41" s="1" t="n">
        <v>2</v>
      </c>
      <c r="AR41" s="1" t="n">
        <v>2</v>
      </c>
      <c r="AS41" s="10"/>
      <c r="AT41" s="10" t="str">
        <f aca="false">IF(AS41=0,"1","2")</f>
        <v>1</v>
      </c>
      <c r="AU41" s="11" t="str">
        <f aca="false" t="array" ref="AU41">_xlfn.IFS(AS41=0,"0", AS41=-0.25, "1", AS41=-0.5,"2", AS41=-0.75,"3", AS41=-1,"4",AS41=-1.25,"5", AS41=-1.5,"6", AS41=-1.75,"7", AS41=-2,"8", AS41=-2.25,"9",AS41=-2.5,"10", AS41=-2.75,"11", AS41=-3,"12", AS41=-3.25,"13", AS41=-3.5,"14", AS41=-3.75,"15",AS41=-4,"16")</f>
        <v>0</v>
      </c>
      <c r="AV41" s="10"/>
      <c r="AW41" s="11" t="str">
        <f aca="false">IF(AV41=0,"1","2")</f>
        <v>1</v>
      </c>
      <c r="AX41" s="11" t="str">
        <f aca="false" t="array" ref="AX41">_xlfn.IFS(AV41=0,"0", AV41=0.25, "1", AV41=0.5,"2", AV41=0.75,"3", AV41=1,"4",AV41=1.25,"5", AV41=1.5,"6", AV41=1.75,"7", AV41=2,"8", AV41=2.25,"9",AV41=2.5,"10", AV41=2.75,"11", AV41=3,"12", AV41=3.25,"13", AV41=3.5,"14", AV41=3.75,"15",AV41=4,"16")</f>
        <v>0</v>
      </c>
      <c r="AY41" s="10"/>
      <c r="AZ41" s="11" t="str">
        <f aca="false">IF(AY41=0,"1","2")</f>
        <v>1</v>
      </c>
      <c r="BA41" s="11" t="str">
        <f aca="false" t="array" ref="BA41">_xlfn.IFS(AY41=0,"0", AY41=-0.25, "1", AY41=-0.5,"2", AY41=-0.75,"3", AY41=-1,"4",AY41=-1.25,"5", AY41=-1.5,"6", AY41=-1.75,"7", AY41=-2,"8", AY42=-2.25,"9",AY42=-2.5,"10", AY42=-2.75,"11", AY42=-3,"12", AY42=-3.25,"13", AY42=-3.5,"14", AY42=-3.75,"15",AY42=-4,"16")</f>
        <v>0</v>
      </c>
      <c r="BB41" s="10" t="n">
        <v>1.25</v>
      </c>
      <c r="BC41" s="11" t="str">
        <f aca="false">IF(BB41=0,"1","2")</f>
        <v>2</v>
      </c>
      <c r="BD41" s="11" t="str">
        <f aca="false" t="array" ref="BD41">_xlfn.IFS(BB41=0,"0", BB41=0.25, "1", BB41=0.5,"2", BB41=0.75,"3", BB41=1,"4",BB41=1.25,"5", BB41=1.5,"6", BB41=1.75,"7", BB41=2,"8", BB41=2.25,"9", BB41=2.25,"9",BB41=2.5,"10", BB41=2.75,"11", BB41=3,"12", BB41=3.25,"13", BB41=3.5,"14", BB41=3.75,"15",BB41=4,"16")</f>
        <v>5</v>
      </c>
      <c r="BE41" s="11" t="n">
        <v>24</v>
      </c>
      <c r="BF41" s="14" t="str">
        <f aca="false">VLOOKUP(BE41,LEYENDA!$G$2:$H$8,2,TRUE())</f>
        <v>19-24</v>
      </c>
    </row>
    <row r="42" customFormat="false" ht="13.5" hidden="false" customHeight="false" outlineLevel="0" collapsed="false">
      <c r="A42" s="8" t="s">
        <v>1037</v>
      </c>
      <c r="B42" s="8" t="s">
        <v>1044</v>
      </c>
      <c r="C42" s="8" t="n">
        <v>2</v>
      </c>
      <c r="D42" s="8" t="str">
        <f aca="false">VLOOKUP(E42,[1]Hoja1!$B$1:$C$1048576,2,FALSE())</f>
        <v>OD</v>
      </c>
      <c r="E42" s="1" t="s">
        <v>1045</v>
      </c>
      <c r="F42" s="1" t="s">
        <v>198</v>
      </c>
      <c r="G42" s="1" t="str">
        <f aca="false" t="array" ref="G42">_xlfn.IFS(F42="M","1", F42="H","2")</f>
        <v>2</v>
      </c>
      <c r="H42" s="1" t="n">
        <v>62</v>
      </c>
      <c r="I42" s="1" t="n">
        <f aca="false">VLOOKUP(H42,LEYENDA!$B$2:$D$6,2,TRUE())</f>
        <v>61</v>
      </c>
      <c r="J42" s="10" t="n">
        <v>-2</v>
      </c>
      <c r="K42" s="10" t="n">
        <v>25</v>
      </c>
      <c r="L42" s="10" t="n">
        <v>30</v>
      </c>
      <c r="M42" s="10" t="n">
        <v>-2</v>
      </c>
      <c r="N42" s="10" t="n">
        <v>10</v>
      </c>
      <c r="O42" s="10" t="n">
        <v>5</v>
      </c>
      <c r="P42" s="10" t="n">
        <v>0</v>
      </c>
      <c r="Q42" s="10" t="n">
        <v>-12.5</v>
      </c>
      <c r="R42" s="10" t="n">
        <v>0.5</v>
      </c>
      <c r="S42" s="10" t="n">
        <v>2.25</v>
      </c>
      <c r="T42" s="10" t="n">
        <v>-12.5</v>
      </c>
      <c r="U42" s="10"/>
      <c r="V42" s="10" t="n">
        <v>23</v>
      </c>
      <c r="W42" s="10" t="n">
        <v>1</v>
      </c>
      <c r="X42" s="10"/>
      <c r="Y42" s="10" t="n">
        <v>29</v>
      </c>
      <c r="Z42" s="10" t="n">
        <v>18</v>
      </c>
      <c r="AA42" s="10" t="n">
        <v>0</v>
      </c>
      <c r="AB42" s="10" t="n">
        <v>-2.5</v>
      </c>
      <c r="AC42" s="10" t="n">
        <v>-1.25</v>
      </c>
      <c r="AD42" s="10" t="n">
        <v>1.25</v>
      </c>
      <c r="AE42" s="1"/>
      <c r="AF42" s="1"/>
      <c r="AG42" s="10"/>
      <c r="AH42" s="10"/>
      <c r="AI42" s="10"/>
      <c r="AJ42" s="10"/>
      <c r="AK42" s="10"/>
      <c r="AL42" s="10"/>
      <c r="AM42" s="10" t="n">
        <v>2.25</v>
      </c>
      <c r="AN42" s="10"/>
      <c r="AO42" s="11" t="n">
        <v>1</v>
      </c>
      <c r="AP42" s="11"/>
      <c r="AQ42" s="1" t="n">
        <v>2</v>
      </c>
      <c r="AR42" s="1" t="n">
        <v>2</v>
      </c>
      <c r="AS42" s="10"/>
      <c r="AT42" s="10" t="str">
        <f aca="false">IF(AS42=0,"1","2")</f>
        <v>1</v>
      </c>
      <c r="AU42" s="11" t="str">
        <f aca="false" t="array" ref="AU42">_xlfn.IFS(AS42=0,"0", AS42=-0.25, "1", AS42=-0.5,"2", AS42=-0.75,"3", AS42=-1,"4",AS42=-1.25,"5", AS42=-1.5,"6", AS42=-1.75,"7", AS42=-2,"8", AS42=-2.25,"9",AS42=-2.5,"10", AS42=-2.75,"11", AS42=-3,"12", AS42=-3.25,"13", AS42=-3.5,"14", AS42=-3.75,"15",AS42=-4,"16")</f>
        <v>0</v>
      </c>
      <c r="AV42" s="10"/>
      <c r="AW42" s="11" t="str">
        <f aca="false">IF(AV42=0,"1","2")</f>
        <v>1</v>
      </c>
      <c r="AX42" s="11" t="str">
        <f aca="false" t="array" ref="AX42">_xlfn.IFS(AV42=0,"0", AV42=0.25, "1", AV42=0.5,"2", AV42=0.75,"3", AV42=1,"4",AV42=1.25,"5", AV42=1.5,"6", AV42=1.75,"7", AV42=2,"8", AV42=2.25,"9",AV42=2.5,"10", AV42=2.75,"11", AV42=3,"12", AV42=3.25,"13", AV42=3.5,"14", AV42=3.75,"15",AV42=4,"16")</f>
        <v>0</v>
      </c>
      <c r="AY42" s="10"/>
      <c r="AZ42" s="11" t="str">
        <f aca="false">IF(AY42=0,"1","2")</f>
        <v>1</v>
      </c>
      <c r="BA42" s="11" t="str">
        <f aca="false" t="array" ref="BA42">_xlfn.IFS(AY42=0,"0", AY42=-0.25, "1", AY42=-0.5,"2", AY42=-0.75,"3", AY42=-1,"4",AY42=-1.25,"5", AY42=-1.5,"6", AY42=-1.75,"7", AY42=-2,"8", AY43=-2.25,"9",AY43=-2.5,"10", AY43=-2.75,"11", AY43=-3,"12", AY43=-3.25,"13", AY43=-3.5,"14", AY43=-3.75,"15",AY43=-4,"16")</f>
        <v>0</v>
      </c>
      <c r="BB42" s="10" t="n">
        <v>0.25</v>
      </c>
      <c r="BC42" s="11" t="str">
        <f aca="false">IF(BB42=0,"1","2")</f>
        <v>2</v>
      </c>
      <c r="BD42" s="11" t="str">
        <f aca="false" t="array" ref="BD42">_xlfn.IFS(BB42=0,"0", BB42=0.25, "1", BB42=0.5,"2", BB42=0.75,"3", BB42=1,"4",BB42=1.25,"5", BB42=1.5,"6", BB42=1.75,"7", BB42=2,"8", BB42=2.25,"9", BB42=2.25,"9",BB42=2.5,"10", BB42=2.75,"11", BB42=3,"12", BB42=3.25,"13", BB42=3.5,"14", BB42=3.75,"15",BB42=4,"16")</f>
        <v>1</v>
      </c>
      <c r="BE42" s="11" t="n">
        <v>24</v>
      </c>
      <c r="BF42" s="14" t="str">
        <f aca="false">VLOOKUP(BE42,LEYENDA!$G$2:$H$8,2,TRUE())</f>
        <v>19-24</v>
      </c>
    </row>
    <row r="43" customFormat="false" ht="13.5" hidden="false" customHeight="false" outlineLevel="0" collapsed="false">
      <c r="A43" s="8" t="s">
        <v>1037</v>
      </c>
      <c r="B43" s="8" t="s">
        <v>1044</v>
      </c>
      <c r="C43" s="8" t="n">
        <v>2</v>
      </c>
      <c r="D43" s="8" t="str">
        <f aca="false">VLOOKUP(E43,[1]Hoja1!$B$1:$C$1048576,2,FALSE())</f>
        <v>OI</v>
      </c>
      <c r="E43" s="1" t="s">
        <v>1046</v>
      </c>
      <c r="F43" s="1" t="s">
        <v>198</v>
      </c>
      <c r="G43" s="1" t="str">
        <f aca="false" t="array" ref="G43">_xlfn.IFS(F43="M","1", F43="H","2")</f>
        <v>2</v>
      </c>
      <c r="H43" s="1" t="n">
        <v>62</v>
      </c>
      <c r="I43" s="1" t="n">
        <f aca="false">VLOOKUP(H43,LEYENDA!$B$2:$D$6,2,TRUE())</f>
        <v>61</v>
      </c>
      <c r="J43" s="10" t="n">
        <v>-2</v>
      </c>
      <c r="K43" s="10" t="n">
        <v>25</v>
      </c>
      <c r="L43" s="10" t="n">
        <v>30</v>
      </c>
      <c r="M43" s="10" t="n">
        <v>-2</v>
      </c>
      <c r="N43" s="10" t="n">
        <v>10</v>
      </c>
      <c r="O43" s="10" t="n">
        <v>5</v>
      </c>
      <c r="P43" s="10" t="n">
        <v>0</v>
      </c>
      <c r="Q43" s="10" t="n">
        <v>-12.5</v>
      </c>
      <c r="R43" s="10" t="n">
        <v>0.5</v>
      </c>
      <c r="S43" s="10" t="n">
        <v>2.25</v>
      </c>
      <c r="T43" s="10" t="n">
        <v>-12.5</v>
      </c>
      <c r="U43" s="10"/>
      <c r="V43" s="10" t="n">
        <v>23</v>
      </c>
      <c r="W43" s="10" t="n">
        <v>1</v>
      </c>
      <c r="X43" s="10"/>
      <c r="Y43" s="10" t="n">
        <v>29</v>
      </c>
      <c r="Z43" s="10" t="n">
        <v>18</v>
      </c>
      <c r="AA43" s="10" t="n">
        <v>0</v>
      </c>
      <c r="AB43" s="10" t="n">
        <v>-2.5</v>
      </c>
      <c r="AC43" s="10" t="n">
        <v>-1.25</v>
      </c>
      <c r="AD43" s="10" t="n">
        <v>1.25</v>
      </c>
      <c r="AE43" s="1"/>
      <c r="AF43" s="1"/>
      <c r="AG43" s="10"/>
      <c r="AH43" s="10"/>
      <c r="AI43" s="10"/>
      <c r="AJ43" s="10"/>
      <c r="AK43" s="10"/>
      <c r="AL43" s="10"/>
      <c r="AM43" s="10" t="n">
        <v>2.25</v>
      </c>
      <c r="AN43" s="10"/>
      <c r="AO43" s="11" t="n">
        <v>1</v>
      </c>
      <c r="AP43" s="11"/>
      <c r="AQ43" s="1" t="n">
        <v>2</v>
      </c>
      <c r="AR43" s="1" t="n">
        <v>2</v>
      </c>
      <c r="AS43" s="10"/>
      <c r="AT43" s="10" t="str">
        <f aca="false">IF(AS43=0,"1","2")</f>
        <v>1</v>
      </c>
      <c r="AU43" s="11" t="str">
        <f aca="false" t="array" ref="AU43">_xlfn.IFS(AS43=0,"0", AS43=-0.25, "1", AS43=-0.5,"2", AS43=-0.75,"3", AS43=-1,"4",AS43=-1.25,"5", AS43=-1.5,"6", AS43=-1.75,"7", AS43=-2,"8", AS43=-2.25,"9",AS43=-2.5,"10", AS43=-2.75,"11", AS43=-3,"12", AS43=-3.25,"13", AS43=-3.5,"14", AS43=-3.75,"15",AS43=-4,"16")</f>
        <v>0</v>
      </c>
      <c r="AV43" s="10"/>
      <c r="AW43" s="11" t="str">
        <f aca="false">IF(AV43=0,"1","2")</f>
        <v>1</v>
      </c>
      <c r="AX43" s="11" t="str">
        <f aca="false" t="array" ref="AX43">_xlfn.IFS(AV43=0,"0", AV43=0.25, "1", AV43=0.5,"2", AV43=0.75,"3", AV43=1,"4",AV43=1.25,"5", AV43=1.5,"6", AV43=1.75,"7", AV43=2,"8", AV43=2.25,"9",AV43=2.5,"10", AV43=2.75,"11", AV43=3,"12", AV43=3.25,"13", AV43=3.5,"14", AV43=3.75,"15",AV43=4,"16")</f>
        <v>0</v>
      </c>
      <c r="AY43" s="10"/>
      <c r="AZ43" s="11" t="str">
        <f aca="false">IF(AY43=0,"1","2")</f>
        <v>1</v>
      </c>
      <c r="BA43" s="11" t="str">
        <f aca="false" t="array" ref="BA43">_xlfn.IFS(AY43=0,"0", AY43=-0.25, "1", AY43=-0.5,"2", AY43=-0.75,"3", AY43=-1,"4",AY43=-1.25,"5", AY43=-1.5,"6", AY43=-1.75,"7", AY43=-2,"8", AY44=-2.25,"9",AY44=-2.5,"10", AY44=-2.75,"11", AY44=-3,"12", AY44=-3.25,"13", AY44=-3.5,"14", AY44=-3.75,"15",AY44=-4,"16")</f>
        <v>0</v>
      </c>
      <c r="BB43" s="10" t="n">
        <v>0.25</v>
      </c>
      <c r="BC43" s="11" t="str">
        <f aca="false">IF(BB43=0,"1","2")</f>
        <v>2</v>
      </c>
      <c r="BD43" s="11" t="str">
        <f aca="false" t="array" ref="BD43">_xlfn.IFS(BB43=0,"0", BB43=0.25, "1", BB43=0.5,"2", BB43=0.75,"3", BB43=1,"4",BB43=1.25,"5", BB43=1.5,"6", BB43=1.75,"7", BB43=2,"8", BB43=2.25,"9", BB43=2.25,"9",BB43=2.5,"10", BB43=2.75,"11", BB43=3,"12", BB43=3.25,"13", BB43=3.5,"14", BB43=3.75,"15",BB43=4,"16")</f>
        <v>1</v>
      </c>
      <c r="BE43" s="11" t="n">
        <v>24</v>
      </c>
      <c r="BF43" s="14" t="str">
        <f aca="false">VLOOKUP(BE43,LEYENDA!$G$2:$H$8,2,TRUE())</f>
        <v>19-24</v>
      </c>
    </row>
    <row r="44" customFormat="false" ht="13.5" hidden="false" customHeight="false" outlineLevel="0" collapsed="false">
      <c r="A44" s="8" t="s">
        <v>1047</v>
      </c>
      <c r="B44" s="8" t="s">
        <v>811</v>
      </c>
      <c r="C44" s="8" t="n">
        <v>2</v>
      </c>
      <c r="D44" s="8" t="str">
        <f aca="false">VLOOKUP(E44,[1]Hoja1!$B$1:$C$1048576,2,FALSE())</f>
        <v>OD</v>
      </c>
      <c r="E44" s="1" t="s">
        <v>810</v>
      </c>
      <c r="F44" s="1" t="s">
        <v>198</v>
      </c>
      <c r="G44" s="1" t="str">
        <f aca="false" t="array" ref="G44">_xlfn.IFS(F44="M","1", F44="H","2")</f>
        <v>2</v>
      </c>
      <c r="H44" s="1" t="n">
        <v>11</v>
      </c>
      <c r="I44" s="1" t="n">
        <f aca="false">VLOOKUP(H44,LEYENDA!$B$2:$D$6,2,TRUE())</f>
        <v>61</v>
      </c>
      <c r="J44" s="10" t="n">
        <v>-3</v>
      </c>
      <c r="K44" s="10"/>
      <c r="L44" s="10" t="n">
        <v>6</v>
      </c>
      <c r="M44" s="10" t="n">
        <v>-1</v>
      </c>
      <c r="N44" s="10" t="n">
        <v>12</v>
      </c>
      <c r="O44" s="10" t="n">
        <v>5</v>
      </c>
      <c r="P44" s="10" t="n">
        <v>1</v>
      </c>
      <c r="Q44" s="10" t="n">
        <v>-6</v>
      </c>
      <c r="R44" s="10" t="n">
        <v>1</v>
      </c>
      <c r="S44" s="10" t="n">
        <v>1.25</v>
      </c>
      <c r="T44" s="10" t="n">
        <v>-6</v>
      </c>
      <c r="U44" s="10"/>
      <c r="V44" s="10" t="n">
        <v>19</v>
      </c>
      <c r="W44" s="10" t="n">
        <v>12</v>
      </c>
      <c r="X44" s="10"/>
      <c r="Y44" s="10" t="n">
        <v>24</v>
      </c>
      <c r="Z44" s="10" t="n">
        <v>20</v>
      </c>
      <c r="AA44" s="10" t="n">
        <v>2</v>
      </c>
      <c r="AB44" s="10"/>
      <c r="AC44" s="10" t="n">
        <v>-3.75</v>
      </c>
      <c r="AD44" s="10" t="n">
        <v>3</v>
      </c>
      <c r="AE44" s="1"/>
      <c r="AF44" s="1"/>
      <c r="AG44" s="10"/>
      <c r="AH44" s="10"/>
      <c r="AI44" s="10"/>
      <c r="AJ44" s="10"/>
      <c r="AK44" s="10"/>
      <c r="AL44" s="10"/>
      <c r="AM44" s="10"/>
      <c r="AN44" s="10" t="n">
        <v>0.5</v>
      </c>
      <c r="AO44" s="11" t="n">
        <v>0</v>
      </c>
      <c r="AP44" s="11"/>
      <c r="AQ44" s="1" t="n">
        <v>2</v>
      </c>
      <c r="AR44" s="1" t="n">
        <v>2</v>
      </c>
      <c r="AS44" s="10"/>
      <c r="AT44" s="10" t="str">
        <f aca="false">IF(AS44=0,"1","2")</f>
        <v>1</v>
      </c>
      <c r="AU44" s="11" t="str">
        <f aca="false" t="array" ref="AU44">_xlfn.IFS(AS44=0,"0", AS44=-0.25, "1", AS44=-0.5,"2", AS44=-0.75,"3", AS44=-1,"4",AS44=-1.25,"5", AS44=-1.5,"6", AS44=-1.75,"7", AS44=-2,"8", AS44=-2.25,"9",AS44=-2.5,"10", AS44=-2.75,"11", AS44=-3,"12", AS44=-3.25,"13", AS44=-3.5,"14", AS44=-3.75,"15",AS44=-4,"16")</f>
        <v>0</v>
      </c>
      <c r="AV44" s="10"/>
      <c r="AW44" s="11" t="str">
        <f aca="false">IF(AV44=0,"1","2")</f>
        <v>1</v>
      </c>
      <c r="AX44" s="11" t="str">
        <f aca="false" t="array" ref="AX44">_xlfn.IFS(AV44=0,"0", AV44=0.25, "1", AV44=0.5,"2", AV44=0.75,"3", AV44=1,"4",AV44=1.25,"5", AV44=1.5,"6", AV44=1.75,"7", AV44=2,"8", AV44=2.25,"9",AV44=2.5,"10", AV44=2.75,"11", AV44=3,"12", AV44=3.25,"13", AV44=3.5,"14", AV44=3.75,"15",AV44=4,"16")</f>
        <v>0</v>
      </c>
      <c r="AY44" s="10"/>
      <c r="AZ44" s="11" t="str">
        <f aca="false">IF(AY44=0,"1","2")</f>
        <v>1</v>
      </c>
      <c r="BA44" s="11" t="str">
        <f aca="false" t="array" ref="BA44">_xlfn.IFS(AY44=0,"0", AY44=-0.25, "1", AY44=-0.5,"2", AY44=-0.75,"3", AY44=-1,"4",AY44=-1.25,"5", AY44=-1.5,"6", AY44=-1.75,"7", AY44=-2,"8", AY45=-2.25,"9",AY45=-2.5,"10", AY45=-2.75,"11", AY45=-3,"12", AY45=-3.25,"13", AY45=-3.5,"14", AY45=-3.75,"15",AY45=-4,"16")</f>
        <v>0</v>
      </c>
      <c r="BB44" s="10" t="n">
        <v>0.5</v>
      </c>
      <c r="BC44" s="11" t="str">
        <f aca="false">IF(BB44=0,"1","2")</f>
        <v>2</v>
      </c>
      <c r="BD44" s="11" t="str">
        <f aca="false" t="array" ref="BD44">_xlfn.IFS(BB44=0,"0", BB44=0.25, "1", BB44=0.5,"2", BB44=0.75,"3", BB44=1,"4",BB44=1.25,"5", BB44=1.5,"6", BB44=1.75,"7", BB44=2,"8", BB44=2.25,"9", BB44=2.25,"9",BB44=2.5,"10", BB44=2.75,"11", BB44=3,"12", BB44=3.25,"13", BB44=3.5,"14", BB44=3.75,"15",BB44=4,"16")</f>
        <v>2</v>
      </c>
      <c r="BE44" s="11" t="n">
        <v>24</v>
      </c>
      <c r="BF44" s="14" t="str">
        <f aca="false">VLOOKUP(BE44,LEYENDA!$G$2:$H$8,2,TRUE())</f>
        <v>19-24</v>
      </c>
    </row>
    <row r="45" customFormat="false" ht="13.5" hidden="false" customHeight="false" outlineLevel="0" collapsed="false">
      <c r="A45" s="8" t="s">
        <v>1047</v>
      </c>
      <c r="B45" s="8" t="s">
        <v>811</v>
      </c>
      <c r="C45" s="8" t="n">
        <v>2</v>
      </c>
      <c r="D45" s="8" t="str">
        <f aca="false">VLOOKUP(E45,[1]Hoja1!$B$1:$C$1048576,2,FALSE())</f>
        <v>OI</v>
      </c>
      <c r="E45" s="1" t="s">
        <v>812</v>
      </c>
      <c r="F45" s="1" t="s">
        <v>198</v>
      </c>
      <c r="G45" s="1" t="str">
        <f aca="false" t="array" ref="G45">_xlfn.IFS(F45="M","1", F45="H","2")</f>
        <v>2</v>
      </c>
      <c r="H45" s="1" t="n">
        <v>11</v>
      </c>
      <c r="I45" s="1" t="n">
        <f aca="false">VLOOKUP(H45,LEYENDA!$B$2:$D$6,2,TRUE())</f>
        <v>61</v>
      </c>
      <c r="J45" s="10" t="n">
        <v>-3</v>
      </c>
      <c r="K45" s="10"/>
      <c r="L45" s="10" t="n">
        <v>6</v>
      </c>
      <c r="M45" s="10" t="n">
        <v>-1</v>
      </c>
      <c r="N45" s="10" t="n">
        <v>12</v>
      </c>
      <c r="O45" s="10" t="n">
        <v>5</v>
      </c>
      <c r="P45" s="10" t="n">
        <v>1</v>
      </c>
      <c r="Q45" s="10" t="n">
        <v>-6</v>
      </c>
      <c r="R45" s="10" t="n">
        <v>1</v>
      </c>
      <c r="S45" s="10" t="n">
        <v>1.25</v>
      </c>
      <c r="T45" s="10" t="n">
        <v>-6</v>
      </c>
      <c r="U45" s="10"/>
      <c r="V45" s="10" t="n">
        <v>19</v>
      </c>
      <c r="W45" s="10" t="n">
        <v>12</v>
      </c>
      <c r="X45" s="10"/>
      <c r="Y45" s="10" t="n">
        <v>24</v>
      </c>
      <c r="Z45" s="10" t="n">
        <v>20</v>
      </c>
      <c r="AA45" s="10" t="n">
        <v>2</v>
      </c>
      <c r="AB45" s="10"/>
      <c r="AC45" s="10" t="n">
        <v>-3.75</v>
      </c>
      <c r="AD45" s="10" t="n">
        <v>3</v>
      </c>
      <c r="AE45" s="1"/>
      <c r="AF45" s="1"/>
      <c r="AG45" s="10"/>
      <c r="AH45" s="10"/>
      <c r="AI45" s="10"/>
      <c r="AJ45" s="10"/>
      <c r="AK45" s="10"/>
      <c r="AL45" s="10"/>
      <c r="AM45" s="10"/>
      <c r="AN45" s="10" t="n">
        <v>0.5</v>
      </c>
      <c r="AO45" s="11" t="n">
        <v>0</v>
      </c>
      <c r="AP45" s="11"/>
      <c r="AQ45" s="1" t="n">
        <v>2</v>
      </c>
      <c r="AR45" s="1" t="n">
        <v>2</v>
      </c>
      <c r="AS45" s="10"/>
      <c r="AT45" s="10" t="str">
        <f aca="false">IF(AS45=0,"1","2")</f>
        <v>1</v>
      </c>
      <c r="AU45" s="11" t="str">
        <f aca="false" t="array" ref="AU45">_xlfn.IFS(AS45=0,"0", AS45=-0.25, "1", AS45=-0.5,"2", AS45=-0.75,"3", AS45=-1,"4",AS45=-1.25,"5", AS45=-1.5,"6", AS45=-1.75,"7", AS45=-2,"8", AS45=-2.25,"9",AS45=-2.5,"10", AS45=-2.75,"11", AS45=-3,"12", AS45=-3.25,"13", AS45=-3.5,"14", AS45=-3.75,"15",AS45=-4,"16")</f>
        <v>0</v>
      </c>
      <c r="AV45" s="10"/>
      <c r="AW45" s="11" t="str">
        <f aca="false">IF(AV45=0,"1","2")</f>
        <v>1</v>
      </c>
      <c r="AX45" s="11" t="str">
        <f aca="false" t="array" ref="AX45">_xlfn.IFS(AV45=0,"0", AV45=0.25, "1", AV45=0.5,"2", AV45=0.75,"3", AV45=1,"4",AV45=1.25,"5", AV45=1.5,"6", AV45=1.75,"7", AV45=2,"8", AV45=2.25,"9",AV45=2.5,"10", AV45=2.75,"11", AV45=3,"12", AV45=3.25,"13", AV45=3.5,"14", AV45=3.75,"15",AV45=4,"16")</f>
        <v>0</v>
      </c>
      <c r="AY45" s="10"/>
      <c r="AZ45" s="11" t="str">
        <f aca="false">IF(AY45=0,"1","2")</f>
        <v>1</v>
      </c>
      <c r="BA45" s="11" t="str">
        <f aca="false" t="array" ref="BA45">_xlfn.IFS(AY45=0,"0", AY45=-0.25, "1", AY45=-0.5,"2", AY45=-0.75,"3", AY45=-1,"4",AY45=-1.25,"5", AY45=-1.5,"6", AY45=-1.75,"7", AY45=-2,"8", AY46=-2.25,"9",AY46=-2.5,"10", AY46=-2.75,"11", AY46=-3,"12", AY46=-3.25,"13", AY46=-3.5,"14", AY46=-3.75,"15",AY46=-4,"16")</f>
        <v>0</v>
      </c>
      <c r="BB45" s="10" t="n">
        <v>0.5</v>
      </c>
      <c r="BC45" s="11" t="str">
        <f aca="false">IF(BB45=0,"1","2")</f>
        <v>2</v>
      </c>
      <c r="BD45" s="11" t="str">
        <f aca="false" t="array" ref="BD45">_xlfn.IFS(BB45=0,"0", BB45=0.25, "1", BB45=0.5,"2", BB45=0.75,"3", BB45=1,"4",BB45=1.25,"5", BB45=1.5,"6", BB45=1.75,"7", BB45=2,"8", BB45=2.25,"9", BB45=2.25,"9",BB45=2.5,"10", BB45=2.75,"11", BB45=3,"12", BB45=3.25,"13", BB45=3.5,"14", BB45=3.75,"15",BB45=4,"16")</f>
        <v>2</v>
      </c>
      <c r="BE45" s="11" t="n">
        <v>24</v>
      </c>
      <c r="BF45" s="14" t="str">
        <f aca="false">VLOOKUP(BE45,LEYENDA!$G$2:$H$8,2,TRUE())</f>
        <v>19-24</v>
      </c>
    </row>
    <row r="46" customFormat="false" ht="13.5" hidden="false" customHeight="false" outlineLevel="0" collapsed="false">
      <c r="A46" s="8" t="s">
        <v>1047</v>
      </c>
      <c r="B46" s="8" t="s">
        <v>814</v>
      </c>
      <c r="C46" s="8" t="n">
        <v>2</v>
      </c>
      <c r="D46" s="8" t="str">
        <f aca="false">VLOOKUP(E46,[1]Hoja1!$B$1:$C$1048576,2,FALSE())</f>
        <v>OD</v>
      </c>
      <c r="E46" s="1" t="s">
        <v>813</v>
      </c>
      <c r="F46" s="1" t="s">
        <v>193</v>
      </c>
      <c r="G46" s="1" t="str">
        <f aca="false" t="array" ref="G46">_xlfn.IFS(F46="M","1", F46="H","2")</f>
        <v>1</v>
      </c>
      <c r="H46" s="1" t="n">
        <v>29</v>
      </c>
      <c r="I46" s="1" t="n">
        <f aca="false">VLOOKUP(H46,LEYENDA!$B$2:$D$6,2,TRUE())</f>
        <v>61</v>
      </c>
      <c r="J46" s="10" t="n">
        <v>2</v>
      </c>
      <c r="K46" s="10"/>
      <c r="L46" s="10" t="n">
        <v>14</v>
      </c>
      <c r="M46" s="10" t="n">
        <v>5</v>
      </c>
      <c r="N46" s="10" t="n">
        <v>6</v>
      </c>
      <c r="O46" s="10" t="n">
        <v>3</v>
      </c>
      <c r="P46" s="10" t="n">
        <v>0</v>
      </c>
      <c r="Q46" s="10" t="n">
        <v>-3</v>
      </c>
      <c r="R46" s="10" t="n">
        <v>3</v>
      </c>
      <c r="S46" s="10" t="n">
        <v>1</v>
      </c>
      <c r="T46" s="10" t="n">
        <v>-4</v>
      </c>
      <c r="U46" s="10" t="n">
        <v>24</v>
      </c>
      <c r="V46" s="10" t="n">
        <v>26</v>
      </c>
      <c r="W46" s="10" t="n">
        <v>16</v>
      </c>
      <c r="X46" s="10" t="n">
        <v>9</v>
      </c>
      <c r="Y46" s="10" t="n">
        <v>10</v>
      </c>
      <c r="Z46" s="10" t="n">
        <v>6</v>
      </c>
      <c r="AA46" s="10"/>
      <c r="AB46" s="10" t="n">
        <v>-3.5</v>
      </c>
      <c r="AC46" s="10" t="n">
        <v>-2.5</v>
      </c>
      <c r="AD46" s="10" t="n">
        <v>2.5</v>
      </c>
      <c r="AE46" s="1"/>
      <c r="AF46" s="1"/>
      <c r="AG46" s="10"/>
      <c r="AH46" s="10"/>
      <c r="AI46" s="10"/>
      <c r="AJ46" s="10"/>
      <c r="AK46" s="10"/>
      <c r="AL46" s="10"/>
      <c r="AM46" s="10"/>
      <c r="AN46" s="10" t="n">
        <v>0.75</v>
      </c>
      <c r="AO46" s="11" t="n">
        <v>0</v>
      </c>
      <c r="AP46" s="11"/>
      <c r="AQ46" s="1" t="n">
        <v>2</v>
      </c>
      <c r="AR46" s="1" t="n">
        <v>2</v>
      </c>
      <c r="AS46" s="10"/>
      <c r="AT46" s="10" t="str">
        <f aca="false">IF(AS46=0,"1","2")</f>
        <v>1</v>
      </c>
      <c r="AU46" s="11" t="str">
        <f aca="false" t="array" ref="AU46">_xlfn.IFS(AS46=0,"0", AS46=-0.25, "1", AS46=-0.5,"2", AS46=-0.75,"3", AS46=-1,"4",AS46=-1.25,"5", AS46=-1.5,"6", AS46=-1.75,"7", AS46=-2,"8", AS46=-2.25,"9",AS46=-2.5,"10", AS46=-2.75,"11", AS46=-3,"12", AS46=-3.25,"13", AS46=-3.5,"14", AS46=-3.75,"15",AS46=-4,"16")</f>
        <v>0</v>
      </c>
      <c r="AV46" s="10"/>
      <c r="AW46" s="11" t="str">
        <f aca="false">IF(AV46=0,"1","2")</f>
        <v>1</v>
      </c>
      <c r="AX46" s="11" t="str">
        <f aca="false" t="array" ref="AX46">_xlfn.IFS(AV46=0,"0", AV46=0.25, "1", AV46=0.5,"2", AV46=0.75,"3", AV46=1,"4",AV46=1.25,"5", AV46=1.5,"6", AV46=1.75,"7", AV46=2,"8", AV46=2.25,"9",AV46=2.5,"10", AV46=2.75,"11", AV46=3,"12", AV46=3.25,"13", AV46=3.5,"14", AV46=3.75,"15",AV46=4,"16")</f>
        <v>0</v>
      </c>
      <c r="AY46" s="10"/>
      <c r="AZ46" s="11" t="str">
        <f aca="false">IF(AY46=0,"1","2")</f>
        <v>1</v>
      </c>
      <c r="BA46" s="11" t="str">
        <f aca="false" t="array" ref="BA46">_xlfn.IFS(AY46=0,"0", AY46=-0.25, "1", AY46=-0.5,"2", AY46=-0.75,"3", AY46=-1,"4",AY46=-1.25,"5", AY46=-1.5,"6", AY46=-1.75,"7", AY46=-2,"8", AY47=-2.25,"9",AY47=-2.5,"10", AY47=-2.75,"11", AY47=-3,"12", AY47=-3.25,"13", AY47=-3.5,"14", AY47=-3.75,"15",AY47=-4,"16")</f>
        <v>0</v>
      </c>
      <c r="BB46" s="10" t="n">
        <v>0.75</v>
      </c>
      <c r="BC46" s="11" t="str">
        <f aca="false">IF(BB46=0,"1","2")</f>
        <v>2</v>
      </c>
      <c r="BD46" s="11" t="str">
        <f aca="false" t="array" ref="BD46">_xlfn.IFS(BB46=0,"0", BB46=0.25, "1", BB46=0.5,"2", BB46=0.75,"3", BB46=1,"4",BB46=1.25,"5", BB46=1.5,"6", BB46=1.75,"7", BB46=2,"8", BB46=2.25,"9", BB46=2.25,"9",BB46=2.5,"10", BB46=2.75,"11", BB46=3,"12", BB46=3.25,"13", BB46=3.5,"14", BB46=3.75,"15",BB46=4,"16")</f>
        <v>3</v>
      </c>
      <c r="BE46" s="11" t="n">
        <v>24</v>
      </c>
      <c r="BF46" s="14" t="str">
        <f aca="false">VLOOKUP(BE46,LEYENDA!$G$2:$H$8,2,TRUE())</f>
        <v>19-24</v>
      </c>
    </row>
    <row r="47" customFormat="false" ht="13.5" hidden="false" customHeight="false" outlineLevel="0" collapsed="false">
      <c r="A47" s="8" t="s">
        <v>1047</v>
      </c>
      <c r="B47" s="8" t="s">
        <v>814</v>
      </c>
      <c r="C47" s="8" t="n">
        <v>2</v>
      </c>
      <c r="D47" s="8" t="str">
        <f aca="false">VLOOKUP(E47,[1]Hoja1!$B$1:$C$1048576,2,FALSE())</f>
        <v>OI</v>
      </c>
      <c r="E47" s="1" t="s">
        <v>815</v>
      </c>
      <c r="F47" s="1" t="s">
        <v>193</v>
      </c>
      <c r="G47" s="1" t="str">
        <f aca="false" t="array" ref="G47">_xlfn.IFS(F47="M","1", F47="H","2")</f>
        <v>1</v>
      </c>
      <c r="H47" s="1" t="n">
        <v>29</v>
      </c>
      <c r="I47" s="1" t="n">
        <f aca="false">VLOOKUP(H47,LEYENDA!$B$2:$D$6,2,TRUE())</f>
        <v>61</v>
      </c>
      <c r="J47" s="10" t="n">
        <v>2</v>
      </c>
      <c r="K47" s="10"/>
      <c r="L47" s="10" t="n">
        <v>14</v>
      </c>
      <c r="M47" s="10" t="n">
        <v>5</v>
      </c>
      <c r="N47" s="10" t="n">
        <v>6</v>
      </c>
      <c r="O47" s="10" t="n">
        <v>3</v>
      </c>
      <c r="P47" s="10" t="n">
        <v>0</v>
      </c>
      <c r="Q47" s="10" t="n">
        <v>-3</v>
      </c>
      <c r="R47" s="10" t="n">
        <v>3</v>
      </c>
      <c r="S47" s="10" t="n">
        <v>1</v>
      </c>
      <c r="T47" s="10" t="n">
        <v>-4</v>
      </c>
      <c r="U47" s="10" t="n">
        <v>24</v>
      </c>
      <c r="V47" s="10" t="n">
        <v>26</v>
      </c>
      <c r="W47" s="10" t="n">
        <v>16</v>
      </c>
      <c r="X47" s="10" t="n">
        <v>9</v>
      </c>
      <c r="Y47" s="10" t="n">
        <v>10</v>
      </c>
      <c r="Z47" s="10" t="n">
        <v>6</v>
      </c>
      <c r="AA47" s="10"/>
      <c r="AB47" s="10" t="n">
        <v>-3.5</v>
      </c>
      <c r="AC47" s="10" t="n">
        <v>-2.5</v>
      </c>
      <c r="AD47" s="10" t="n">
        <v>2.5</v>
      </c>
      <c r="AE47" s="1"/>
      <c r="AF47" s="1"/>
      <c r="AG47" s="10"/>
      <c r="AH47" s="10"/>
      <c r="AI47" s="10"/>
      <c r="AJ47" s="10"/>
      <c r="AK47" s="10"/>
      <c r="AL47" s="10"/>
      <c r="AM47" s="10"/>
      <c r="AN47" s="10" t="n">
        <v>0.75</v>
      </c>
      <c r="AO47" s="11" t="n">
        <v>0</v>
      </c>
      <c r="AP47" s="11"/>
      <c r="AQ47" s="1" t="n">
        <v>2</v>
      </c>
      <c r="AR47" s="1" t="n">
        <v>2</v>
      </c>
      <c r="AS47" s="10"/>
      <c r="AT47" s="10" t="str">
        <f aca="false">IF(AS47=0,"1","2")</f>
        <v>1</v>
      </c>
      <c r="AU47" s="11" t="str">
        <f aca="false" t="array" ref="AU47">_xlfn.IFS(AS47=0,"0", AS47=-0.25, "1", AS47=-0.5,"2", AS47=-0.75,"3", AS47=-1,"4",AS47=-1.25,"5", AS47=-1.5,"6", AS47=-1.75,"7", AS47=-2,"8", AS47=-2.25,"9",AS47=-2.5,"10", AS47=-2.75,"11", AS47=-3,"12", AS47=-3.25,"13", AS47=-3.5,"14", AS47=-3.75,"15",AS47=-4,"16")</f>
        <v>0</v>
      </c>
      <c r="AV47" s="10"/>
      <c r="AW47" s="11" t="str">
        <f aca="false">IF(AV47=0,"1","2")</f>
        <v>1</v>
      </c>
      <c r="AX47" s="11" t="str">
        <f aca="false" t="array" ref="AX47">_xlfn.IFS(AV47=0,"0", AV47=0.25, "1", AV47=0.5,"2", AV47=0.75,"3", AV47=1,"4",AV47=1.25,"5", AV47=1.5,"6", AV47=1.75,"7", AV47=2,"8", AV47=2.25,"9",AV47=2.5,"10", AV47=2.75,"11", AV47=3,"12", AV47=3.25,"13", AV47=3.5,"14", AV47=3.75,"15",AV47=4,"16")</f>
        <v>0</v>
      </c>
      <c r="AY47" s="10"/>
      <c r="AZ47" s="11" t="str">
        <f aca="false">IF(AY47=0,"1","2")</f>
        <v>1</v>
      </c>
      <c r="BA47" s="11" t="str">
        <f aca="false" t="array" ref="BA47">_xlfn.IFS(AY47=0,"0", AY47=-0.25, "1", AY47=-0.5,"2", AY47=-0.75,"3", AY47=-1,"4",AY47=-1.25,"5", AY47=-1.5,"6", AY47=-1.75,"7", AY47=-2,"8", AY48=-2.25,"9",AY48=-2.5,"10", AY48=-2.75,"11", AY48=-3,"12", AY48=-3.25,"13", AY48=-3.5,"14", AY48=-3.75,"15",AY48=-4,"16")</f>
        <v>0</v>
      </c>
      <c r="BB47" s="10" t="n">
        <v>0.75</v>
      </c>
      <c r="BC47" s="11" t="str">
        <f aca="false">IF(BB47=0,"1","2")</f>
        <v>2</v>
      </c>
      <c r="BD47" s="11" t="str">
        <f aca="false" t="array" ref="BD47">_xlfn.IFS(BB47=0,"0", BB47=0.25, "1", BB47=0.5,"2", BB47=0.75,"3", BB47=1,"4",BB47=1.25,"5", BB47=1.5,"6", BB47=1.75,"7", BB47=2,"8", BB47=2.25,"9", BB47=2.25,"9",BB47=2.5,"10", BB47=2.75,"11", BB47=3,"12", BB47=3.25,"13", BB47=3.5,"14", BB47=3.75,"15",BB47=4,"16")</f>
        <v>3</v>
      </c>
      <c r="BE47" s="11" t="n">
        <v>24</v>
      </c>
      <c r="BF47" s="14" t="str">
        <f aca="false">VLOOKUP(BE47,LEYENDA!$G$2:$H$8,2,TRUE())</f>
        <v>19-24</v>
      </c>
    </row>
    <row r="48" customFormat="false" ht="13.5" hidden="false" customHeight="false" outlineLevel="0" collapsed="false">
      <c r="A48" s="8" t="s">
        <v>1047</v>
      </c>
      <c r="B48" s="8" t="s">
        <v>817</v>
      </c>
      <c r="C48" s="8" t="n">
        <v>2</v>
      </c>
      <c r="D48" s="8" t="str">
        <f aca="false">VLOOKUP(E48,[1]Hoja1!$B$1:$C$1048576,2,FALSE())</f>
        <v>OD</v>
      </c>
      <c r="E48" s="1" t="s">
        <v>816</v>
      </c>
      <c r="F48" s="1" t="s">
        <v>198</v>
      </c>
      <c r="G48" s="1" t="str">
        <f aca="false" t="array" ref="G48">_xlfn.IFS(F48="M","1", F48="H","2")</f>
        <v>2</v>
      </c>
      <c r="H48" s="1" t="n">
        <v>33</v>
      </c>
      <c r="I48" s="1" t="n">
        <f aca="false">VLOOKUP(H48,LEYENDA!$B$2:$D$6,2,TRUE())</f>
        <v>61</v>
      </c>
      <c r="J48" s="10" t="n">
        <v>1</v>
      </c>
      <c r="K48" s="10"/>
      <c r="L48" s="10" t="n">
        <v>16</v>
      </c>
      <c r="M48" s="10" t="n">
        <v>5</v>
      </c>
      <c r="N48" s="10" t="n">
        <v>8</v>
      </c>
      <c r="O48" s="10" t="n">
        <v>3</v>
      </c>
      <c r="P48" s="10" t="n">
        <v>0</v>
      </c>
      <c r="Q48" s="10" t="n">
        <v>-6</v>
      </c>
      <c r="R48" s="10" t="n">
        <v>6</v>
      </c>
      <c r="S48" s="10" t="n">
        <v>1.25</v>
      </c>
      <c r="T48" s="10" t="n">
        <v>-5</v>
      </c>
      <c r="U48" s="10" t="n">
        <v>20</v>
      </c>
      <c r="V48" s="10" t="n">
        <v>22</v>
      </c>
      <c r="W48" s="10" t="n">
        <v>4</v>
      </c>
      <c r="X48" s="10" t="n">
        <v>16</v>
      </c>
      <c r="Y48" s="10" t="n">
        <v>18</v>
      </c>
      <c r="Z48" s="10" t="n">
        <v>12</v>
      </c>
      <c r="AA48" s="10" t="n">
        <v>2</v>
      </c>
      <c r="AB48" s="10" t="n">
        <v>-3</v>
      </c>
      <c r="AC48" s="10" t="n">
        <v>-1.25</v>
      </c>
      <c r="AD48" s="10" t="n">
        <v>2.25</v>
      </c>
      <c r="AE48" s="1"/>
      <c r="AF48" s="1"/>
      <c r="AG48" s="10"/>
      <c r="AH48" s="10"/>
      <c r="AI48" s="10"/>
      <c r="AJ48" s="10"/>
      <c r="AK48" s="10"/>
      <c r="AL48" s="10"/>
      <c r="AM48" s="10"/>
      <c r="AN48" s="10" t="n">
        <v>0.5</v>
      </c>
      <c r="AO48" s="11" t="n">
        <v>0</v>
      </c>
      <c r="AP48" s="11"/>
      <c r="AQ48" s="1" t="n">
        <v>2</v>
      </c>
      <c r="AR48" s="1" t="n">
        <v>2</v>
      </c>
      <c r="AS48" s="10"/>
      <c r="AT48" s="10" t="str">
        <f aca="false">IF(AS48=0,"1","2")</f>
        <v>1</v>
      </c>
      <c r="AU48" s="11" t="str">
        <f aca="false" t="array" ref="AU48">_xlfn.IFS(AS48=0,"0", AS48=-0.25, "1", AS48=-0.5,"2", AS48=-0.75,"3", AS48=-1,"4",AS48=-1.25,"5", AS48=-1.5,"6", AS48=-1.75,"7", AS48=-2,"8", AS48=-2.25,"9",AS48=-2.5,"10", AS48=-2.75,"11", AS48=-3,"12", AS48=-3.25,"13", AS48=-3.5,"14", AS48=-3.75,"15",AS48=-4,"16")</f>
        <v>0</v>
      </c>
      <c r="AV48" s="10"/>
      <c r="AW48" s="11" t="str">
        <f aca="false">IF(AV48=0,"1","2")</f>
        <v>1</v>
      </c>
      <c r="AX48" s="11" t="str">
        <f aca="false" t="array" ref="AX48">_xlfn.IFS(AV48=0,"0", AV48=0.25, "1", AV48=0.5,"2", AV48=0.75,"3", AV48=1,"4",AV48=1.25,"5", AV48=1.5,"6", AV48=1.75,"7", AV48=2,"8", AV48=2.25,"9",AV48=2.5,"10", AV48=2.75,"11", AV48=3,"12", AV48=3.25,"13", AV48=3.5,"14", AV48=3.75,"15",AV48=4,"16")</f>
        <v>0</v>
      </c>
      <c r="AY48" s="10"/>
      <c r="AZ48" s="11" t="str">
        <f aca="false">IF(AY48=0,"1","2")</f>
        <v>1</v>
      </c>
      <c r="BA48" s="11" t="str">
        <f aca="false" t="array" ref="BA48">_xlfn.IFS(AY48=0,"0", AY48=-0.25, "1", AY48=-0.5,"2", AY48=-0.75,"3", AY48=-1,"4",AY48=-1.25,"5", AY48=-1.5,"6", AY48=-1.75,"7", AY48=-2,"8", AY49=-2.25,"9",AY49=-2.5,"10", AY49=-2.75,"11", AY49=-3,"12", AY49=-3.25,"13", AY49=-3.5,"14", AY49=-3.75,"15",AY49=-4,"16")</f>
        <v>0</v>
      </c>
      <c r="BB48" s="10" t="n">
        <v>0.5</v>
      </c>
      <c r="BC48" s="11" t="str">
        <f aca="false">IF(BB48=0,"1","2")</f>
        <v>2</v>
      </c>
      <c r="BD48" s="11" t="str">
        <f aca="false" t="array" ref="BD48">_xlfn.IFS(BB48=0,"0", BB48=0.25, "1", BB48=0.5,"2", BB48=0.75,"3", BB48=1,"4",BB48=1.25,"5", BB48=1.5,"6", BB48=1.75,"7", BB48=2,"8", BB48=2.25,"9", BB48=2.25,"9",BB48=2.5,"10", BB48=2.75,"11", BB48=3,"12", BB48=3.25,"13", BB48=3.5,"14", BB48=3.75,"15",BB48=4,"16")</f>
        <v>2</v>
      </c>
      <c r="BE48" s="11" t="n">
        <v>24</v>
      </c>
      <c r="BF48" s="14" t="str">
        <f aca="false">VLOOKUP(BE48,LEYENDA!$G$2:$H$8,2,TRUE())</f>
        <v>19-24</v>
      </c>
    </row>
    <row r="49" customFormat="false" ht="13.5" hidden="false" customHeight="false" outlineLevel="0" collapsed="false">
      <c r="A49" s="8" t="s">
        <v>1047</v>
      </c>
      <c r="B49" s="8" t="s">
        <v>817</v>
      </c>
      <c r="C49" s="8" t="n">
        <v>2</v>
      </c>
      <c r="D49" s="8" t="str">
        <f aca="false">VLOOKUP(E49,[1]Hoja1!$B$1:$C$1048576,2,FALSE())</f>
        <v>OI</v>
      </c>
      <c r="E49" s="1" t="s">
        <v>818</v>
      </c>
      <c r="F49" s="1" t="s">
        <v>198</v>
      </c>
      <c r="G49" s="1" t="str">
        <f aca="false" t="array" ref="G49">_xlfn.IFS(F49="M","1", F49="H","2")</f>
        <v>2</v>
      </c>
      <c r="H49" s="1" t="n">
        <v>33</v>
      </c>
      <c r="I49" s="1" t="n">
        <f aca="false">VLOOKUP(H49,LEYENDA!$B$2:$D$6,2,TRUE())</f>
        <v>61</v>
      </c>
      <c r="J49" s="10" t="n">
        <v>1</v>
      </c>
      <c r="K49" s="10"/>
      <c r="L49" s="10" t="n">
        <v>16</v>
      </c>
      <c r="M49" s="10" t="n">
        <v>5</v>
      </c>
      <c r="N49" s="10" t="n">
        <v>8</v>
      </c>
      <c r="O49" s="10" t="n">
        <v>3</v>
      </c>
      <c r="P49" s="10" t="n">
        <v>0</v>
      </c>
      <c r="Q49" s="10" t="n">
        <v>-6</v>
      </c>
      <c r="R49" s="10" t="n">
        <v>6</v>
      </c>
      <c r="S49" s="10" t="n">
        <v>1.25</v>
      </c>
      <c r="T49" s="10" t="n">
        <v>-5</v>
      </c>
      <c r="U49" s="10" t="n">
        <v>20</v>
      </c>
      <c r="V49" s="10" t="n">
        <v>22</v>
      </c>
      <c r="W49" s="10" t="n">
        <v>4</v>
      </c>
      <c r="X49" s="10" t="n">
        <v>16</v>
      </c>
      <c r="Y49" s="10" t="n">
        <v>18</v>
      </c>
      <c r="Z49" s="10" t="n">
        <v>12</v>
      </c>
      <c r="AA49" s="10" t="n">
        <v>2</v>
      </c>
      <c r="AB49" s="10" t="n">
        <v>-3</v>
      </c>
      <c r="AC49" s="10" t="n">
        <v>-1.25</v>
      </c>
      <c r="AD49" s="10" t="n">
        <v>2.25</v>
      </c>
      <c r="AE49" s="1"/>
      <c r="AF49" s="1"/>
      <c r="AG49" s="10"/>
      <c r="AH49" s="10"/>
      <c r="AI49" s="10"/>
      <c r="AJ49" s="10"/>
      <c r="AK49" s="10"/>
      <c r="AL49" s="10"/>
      <c r="AM49" s="10"/>
      <c r="AN49" s="10" t="n">
        <v>0.5</v>
      </c>
      <c r="AO49" s="11" t="n">
        <v>0</v>
      </c>
      <c r="AP49" s="11"/>
      <c r="AQ49" s="1" t="n">
        <v>2</v>
      </c>
      <c r="AR49" s="1" t="n">
        <v>2</v>
      </c>
      <c r="AS49" s="10"/>
      <c r="AT49" s="10" t="str">
        <f aca="false">IF(AS49=0,"1","2")</f>
        <v>1</v>
      </c>
      <c r="AU49" s="11" t="str">
        <f aca="false" t="array" ref="AU49">_xlfn.IFS(AS49=0,"0", AS49=-0.25, "1", AS49=-0.5,"2", AS49=-0.75,"3", AS49=-1,"4",AS49=-1.25,"5", AS49=-1.5,"6", AS49=-1.75,"7", AS49=-2,"8", AS49=-2.25,"9",AS49=-2.5,"10", AS49=-2.75,"11", AS49=-3,"12", AS49=-3.25,"13", AS49=-3.5,"14", AS49=-3.75,"15",AS49=-4,"16")</f>
        <v>0</v>
      </c>
      <c r="AV49" s="10"/>
      <c r="AW49" s="11" t="str">
        <f aca="false">IF(AV49=0,"1","2")</f>
        <v>1</v>
      </c>
      <c r="AX49" s="11" t="str">
        <f aca="false" t="array" ref="AX49">_xlfn.IFS(AV49=0,"0", AV49=0.25, "1", AV49=0.5,"2", AV49=0.75,"3", AV49=1,"4",AV49=1.25,"5", AV49=1.5,"6", AV49=1.75,"7", AV49=2,"8", AV49=2.25,"9",AV49=2.5,"10", AV49=2.75,"11", AV49=3,"12", AV49=3.25,"13", AV49=3.5,"14", AV49=3.75,"15",AV49=4,"16")</f>
        <v>0</v>
      </c>
      <c r="AY49" s="10"/>
      <c r="AZ49" s="11" t="str">
        <f aca="false">IF(AY49=0,"1","2")</f>
        <v>1</v>
      </c>
      <c r="BA49" s="11" t="str">
        <f aca="false" t="array" ref="BA49">_xlfn.IFS(AY49=0,"0", AY49=-0.25, "1", AY49=-0.5,"2", AY49=-0.75,"3", AY49=-1,"4",AY49=-1.25,"5", AY49=-1.5,"6", AY49=-1.75,"7", AY49=-2,"8", AY50=-2.25,"9",AY50=-2.5,"10", AY50=-2.75,"11", AY50=-3,"12", AY50=-3.25,"13", AY50=-3.5,"14", AY50=-3.75,"15",AY50=-4,"16")</f>
        <v>0</v>
      </c>
      <c r="BB49" s="10" t="n">
        <v>0.5</v>
      </c>
      <c r="BC49" s="11" t="str">
        <f aca="false">IF(BB49=0,"1","2")</f>
        <v>2</v>
      </c>
      <c r="BD49" s="11" t="str">
        <f aca="false" t="array" ref="BD49">_xlfn.IFS(BB49=0,"0", BB49=0.25, "1", BB49=0.5,"2", BB49=0.75,"3", BB49=1,"4",BB49=1.25,"5", BB49=1.5,"6", BB49=1.75,"7", BB49=2,"8", BB49=2.25,"9", BB49=2.25,"9",BB49=2.5,"10", BB49=2.75,"11", BB49=3,"12", BB49=3.25,"13", BB49=3.5,"14", BB49=3.75,"15",BB49=4,"16")</f>
        <v>2</v>
      </c>
      <c r="BE49" s="11" t="n">
        <v>24</v>
      </c>
      <c r="BF49" s="14" t="str">
        <f aca="false">VLOOKUP(BE49,LEYENDA!$G$2:$H$8,2,TRUE())</f>
        <v>19-24</v>
      </c>
    </row>
    <row r="50" customFormat="false" ht="13.5" hidden="false" customHeight="false" outlineLevel="0" collapsed="false">
      <c r="A50" s="8" t="s">
        <v>1029</v>
      </c>
      <c r="B50" s="8" t="s">
        <v>1030</v>
      </c>
      <c r="C50" s="8" t="n">
        <v>3</v>
      </c>
      <c r="D50" s="8" t="str">
        <f aca="false">VLOOKUP(E50,[1]Hoja1!$B$1:$C$1048576,2,FALSE())</f>
        <v>OD</v>
      </c>
      <c r="E50" s="1" t="s">
        <v>122</v>
      </c>
      <c r="F50" s="1" t="s">
        <v>198</v>
      </c>
      <c r="G50" s="1" t="str">
        <f aca="false" t="array" ref="G50">_xlfn.IFS(F50="M","1", F50="H","2")</f>
        <v>2</v>
      </c>
      <c r="H50" s="1" t="n">
        <v>41</v>
      </c>
      <c r="I50" s="1" t="n">
        <f aca="false">VLOOKUP(H50,LEYENDA!$B$2:$D$6,2,TRUE())</f>
        <v>61</v>
      </c>
      <c r="J50" s="10" t="n">
        <v>3</v>
      </c>
      <c r="K50" s="10" t="n">
        <v>12</v>
      </c>
      <c r="L50" s="10" t="n">
        <v>18</v>
      </c>
      <c r="M50" s="10" t="n">
        <v>8</v>
      </c>
      <c r="N50" s="10" t="n">
        <v>7</v>
      </c>
      <c r="O50" s="10" t="n">
        <v>4</v>
      </c>
      <c r="P50" s="10" t="n">
        <v>0</v>
      </c>
      <c r="Q50" s="10" t="n">
        <v>-1</v>
      </c>
      <c r="R50" s="10" t="n">
        <v>3</v>
      </c>
      <c r="S50" s="10" t="n">
        <v>0.25</v>
      </c>
      <c r="T50" s="10" t="n">
        <v>-1</v>
      </c>
      <c r="U50" s="10" t="n">
        <v>16</v>
      </c>
      <c r="V50" s="10" t="n">
        <v>26</v>
      </c>
      <c r="W50" s="10" t="n">
        <v>4</v>
      </c>
      <c r="X50" s="10" t="n">
        <v>6</v>
      </c>
      <c r="Y50" s="10" t="n">
        <v>18</v>
      </c>
      <c r="Z50" s="10" t="n">
        <v>8</v>
      </c>
      <c r="AA50" s="10" t="n">
        <v>0</v>
      </c>
      <c r="AB50" s="10" t="n">
        <v>-4</v>
      </c>
      <c r="AC50" s="10" t="n">
        <v>-2.5</v>
      </c>
      <c r="AD50" s="10" t="n">
        <v>2.5</v>
      </c>
      <c r="AE50" s="10" t="n">
        <v>0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1" t="n">
        <v>0</v>
      </c>
      <c r="AP50" s="11"/>
      <c r="AQ50" s="1" t="n">
        <v>2</v>
      </c>
      <c r="AR50" s="1" t="n">
        <v>1</v>
      </c>
      <c r="AS50" s="10"/>
      <c r="AT50" s="10" t="str">
        <f aca="false">IF(AS50=0,"1","2")</f>
        <v>1</v>
      </c>
      <c r="AU50" s="11" t="str">
        <f aca="false" t="array" ref="AU50">_xlfn.IFS(AS50=0,"0", AS50=-0.25, "1", AS50=-0.5,"2", AS50=-0.75,"3", AS50=-1,"4",AS50=-1.25,"5", AS50=-1.5,"6", AS50=-1.75,"7", AS50=-2,"8", AS50=-2.25,"9",AS50=-2.5,"10", AS50=-2.75,"11", AS50=-3,"12", AS50=-3.25,"13", AS50=-3.5,"14", AS50=-3.75,"15",AS50=-4,"16")</f>
        <v>0</v>
      </c>
      <c r="AV50" s="10"/>
      <c r="AW50" s="11" t="str">
        <f aca="false">IF(AV50=0,"1","2")</f>
        <v>1</v>
      </c>
      <c r="AX50" s="11" t="str">
        <f aca="false" t="array" ref="AX50">_xlfn.IFS(AV50=0,"0", AV50=0.25, "1", AV50=0.5,"2", AV50=0.75,"3", AV50=1,"4",AV50=1.25,"5", AV50=1.5,"6", AV50=1.75,"7", AV50=2,"8", AV50=2.25,"9",AV50=2.5,"10", AV50=2.75,"11", AV50=3,"12", AV50=3.25,"13", AV50=3.5,"14", AV50=3.75,"15",AV50=4,"16")</f>
        <v>0</v>
      </c>
      <c r="AY50" s="10"/>
      <c r="AZ50" s="11" t="str">
        <f aca="false">IF(AY50=0,"1","2")</f>
        <v>1</v>
      </c>
      <c r="BA50" s="11" t="str">
        <f aca="false" t="array" ref="BA50">_xlfn.IFS(AY50=0,"0", AY50=-0.25, "1", AY50=-0.5,"2", AY50=-0.75,"3", AY50=-1,"4",AY50=-1.25,"5", AY50=-1.5,"6", AY50=-1.75,"7", AY50=-2,"8", AY51=-2.25,"9",AY51=-2.5,"10", AY51=-2.75,"11", AY51=-3,"12", AY51=-3.25,"13", AY51=-3.5,"14", AY51=-3.75,"15",AY51=-4,"16")</f>
        <v>0</v>
      </c>
      <c r="BB50" s="10"/>
      <c r="BC50" s="11" t="str">
        <f aca="false">IF(BB50=0,"1","2")</f>
        <v>1</v>
      </c>
      <c r="BD50" s="11" t="str">
        <f aca="false" t="array" ref="BD50">_xlfn.IFS(BB50=0,"0", BB50=0.25, "1", BB50=0.5,"2", BB50=0.75,"3", BB50=1,"4",BB50=1.25,"5", BB50=1.5,"6", BB50=1.75,"7", BB50=2,"8", BB50=2.25,"9", BB50=2.25,"9",BB50=2.5,"10", BB50=2.75,"11", BB50=3,"12", BB50=3.25,"13", BB50=3.5,"14", BB50=3.75,"15",BB50=4,"16")</f>
        <v>0</v>
      </c>
      <c r="BE50" s="11" t="n">
        <v>24</v>
      </c>
      <c r="BF50" s="14" t="str">
        <f aca="false">VLOOKUP(BE50,LEYENDA!$G$2:$H$8,2,TRUE())</f>
        <v>19-24</v>
      </c>
    </row>
    <row r="51" customFormat="false" ht="13.5" hidden="false" customHeight="false" outlineLevel="0" collapsed="false">
      <c r="A51" s="8" t="s">
        <v>1029</v>
      </c>
      <c r="B51" s="8" t="s">
        <v>1030</v>
      </c>
      <c r="C51" s="8" t="n">
        <v>3</v>
      </c>
      <c r="D51" s="8" t="str">
        <f aca="false">VLOOKUP(E51,[1]Hoja1!$B$1:$C$1048576,2,FALSE())</f>
        <v>OI</v>
      </c>
      <c r="E51" s="1" t="s">
        <v>1031</v>
      </c>
      <c r="F51" s="1" t="s">
        <v>198</v>
      </c>
      <c r="G51" s="1" t="str">
        <f aca="false" t="array" ref="G51">_xlfn.IFS(F51="M","1", F51="H","2")</f>
        <v>2</v>
      </c>
      <c r="H51" s="1" t="n">
        <v>41</v>
      </c>
      <c r="I51" s="1" t="n">
        <f aca="false">VLOOKUP(H51,LEYENDA!$B$2:$D$6,2,TRUE())</f>
        <v>61</v>
      </c>
      <c r="J51" s="10" t="n">
        <v>3</v>
      </c>
      <c r="K51" s="10" t="n">
        <v>12</v>
      </c>
      <c r="L51" s="10" t="n">
        <v>18</v>
      </c>
      <c r="M51" s="10" t="n">
        <v>8</v>
      </c>
      <c r="N51" s="10" t="n">
        <v>7</v>
      </c>
      <c r="O51" s="10" t="n">
        <v>4</v>
      </c>
      <c r="P51" s="10" t="n">
        <v>0</v>
      </c>
      <c r="Q51" s="10" t="n">
        <v>-1</v>
      </c>
      <c r="R51" s="10" t="n">
        <v>3</v>
      </c>
      <c r="S51" s="10" t="n">
        <v>0.25</v>
      </c>
      <c r="T51" s="10" t="n">
        <v>-1</v>
      </c>
      <c r="U51" s="10" t="n">
        <v>16</v>
      </c>
      <c r="V51" s="10" t="n">
        <v>26</v>
      </c>
      <c r="W51" s="10" t="n">
        <v>4</v>
      </c>
      <c r="X51" s="10" t="n">
        <v>6</v>
      </c>
      <c r="Y51" s="10" t="n">
        <v>18</v>
      </c>
      <c r="Z51" s="10" t="n">
        <v>8</v>
      </c>
      <c r="AA51" s="10" t="n">
        <v>0</v>
      </c>
      <c r="AB51" s="10" t="n">
        <v>-4</v>
      </c>
      <c r="AC51" s="10" t="n">
        <v>-2.5</v>
      </c>
      <c r="AD51" s="10" t="n">
        <v>2.5</v>
      </c>
      <c r="AE51" s="10" t="n">
        <v>0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1" t="n">
        <v>0</v>
      </c>
      <c r="AP51" s="11"/>
      <c r="AQ51" s="1" t="n">
        <v>2</v>
      </c>
      <c r="AR51" s="1" t="n">
        <v>1</v>
      </c>
      <c r="AS51" s="10"/>
      <c r="AT51" s="10" t="str">
        <f aca="false">IF(AS51=0,"1","2")</f>
        <v>1</v>
      </c>
      <c r="AU51" s="11" t="str">
        <f aca="false" t="array" ref="AU51">_xlfn.IFS(AS51=0,"0", AS51=-0.25, "1", AS51=-0.5,"2", AS51=-0.75,"3", AS51=-1,"4",AS51=-1.25,"5", AS51=-1.5,"6", AS51=-1.75,"7", AS51=-2,"8", AS51=-2.25,"9",AS51=-2.5,"10", AS51=-2.75,"11", AS51=-3,"12", AS51=-3.25,"13", AS51=-3.5,"14", AS51=-3.75,"15",AS51=-4,"16")</f>
        <v>0</v>
      </c>
      <c r="AV51" s="10"/>
      <c r="AW51" s="11" t="str">
        <f aca="false">IF(AV51=0,"1","2")</f>
        <v>1</v>
      </c>
      <c r="AX51" s="11" t="str">
        <f aca="false" t="array" ref="AX51">_xlfn.IFS(AV51=0,"0", AV51=0.25, "1", AV51=0.5,"2", AV51=0.75,"3", AV51=1,"4",AV51=1.25,"5", AV51=1.5,"6", AV51=1.75,"7", AV51=2,"8", AV51=2.25,"9",AV51=2.5,"10", AV51=2.75,"11", AV51=3,"12", AV51=3.25,"13", AV51=3.5,"14", AV51=3.75,"15",AV51=4,"16")</f>
        <v>0</v>
      </c>
      <c r="AY51" s="10"/>
      <c r="AZ51" s="11" t="str">
        <f aca="false">IF(AY51=0,"1","2")</f>
        <v>1</v>
      </c>
      <c r="BA51" s="11" t="str">
        <f aca="false" t="array" ref="BA51">_xlfn.IFS(AY51=0,"0", AY51=-0.25, "1", AY51=-0.5,"2", AY51=-0.75,"3", AY51=-1,"4",AY51=-1.25,"5", AY51=-1.5,"6", AY51=-1.75,"7", AY51=-2,"8", AY52=-2.25,"9",AY52=-2.5,"10", AY52=-2.75,"11", AY52=-3,"12", AY52=-3.25,"13", AY52=-3.5,"14", AY52=-3.75,"15",AY52=-4,"16")</f>
        <v>0</v>
      </c>
      <c r="BB51" s="10"/>
      <c r="BC51" s="11" t="str">
        <f aca="false">IF(BB51=0,"1","2")</f>
        <v>1</v>
      </c>
      <c r="BD51" s="11" t="str">
        <f aca="false" t="array" ref="BD51">_xlfn.IFS(BB51=0,"0", BB51=0.25, "1", BB51=0.5,"2", BB51=0.75,"3", BB51=1,"4",BB51=1.25,"5", BB51=1.5,"6", BB51=1.75,"7", BB51=2,"8", BB51=2.25,"9", BB51=2.25,"9",BB51=2.5,"10", BB51=2.75,"11", BB51=3,"12", BB51=3.25,"13", BB51=3.5,"14", BB51=3.75,"15",BB51=4,"16")</f>
        <v>0</v>
      </c>
      <c r="BE51" s="11" t="n">
        <v>24</v>
      </c>
      <c r="BF51" s="14" t="str">
        <f aca="false">VLOOKUP(BE51,LEYENDA!$G$2:$H$8,2,TRUE())</f>
        <v>19-24</v>
      </c>
    </row>
    <row r="52" customFormat="false" ht="13.5" hidden="false" customHeight="false" outlineLevel="0" collapsed="false">
      <c r="A52" s="8" t="s">
        <v>1029</v>
      </c>
      <c r="B52" s="8" t="s">
        <v>1032</v>
      </c>
      <c r="C52" s="8" t="n">
        <v>3</v>
      </c>
      <c r="D52" s="8" t="str">
        <f aca="false">VLOOKUP(E52,[1]Hoja1!$B$1:$C$1048576,2,FALSE())</f>
        <v>OD</v>
      </c>
      <c r="E52" s="1" t="s">
        <v>1033</v>
      </c>
      <c r="F52" s="1" t="s">
        <v>193</v>
      </c>
      <c r="G52" s="1" t="str">
        <f aca="false" t="array" ref="G52">_xlfn.IFS(F52="M","1", F52="H","2")</f>
        <v>1</v>
      </c>
      <c r="H52" s="1" t="n">
        <v>23</v>
      </c>
      <c r="I52" s="1" t="n">
        <f aca="false">VLOOKUP(H52,LEYENDA!$B$2:$D$6,2,TRUE())</f>
        <v>61</v>
      </c>
      <c r="J52" s="10" t="n">
        <v>-0.5</v>
      </c>
      <c r="K52" s="10"/>
      <c r="L52" s="10" t="n">
        <v>20</v>
      </c>
      <c r="M52" s="10" t="n">
        <v>4</v>
      </c>
      <c r="N52" s="10" t="n">
        <v>14</v>
      </c>
      <c r="O52" s="10" t="n">
        <v>4</v>
      </c>
      <c r="P52" s="10" t="n">
        <v>-0.5</v>
      </c>
      <c r="Q52" s="10" t="n">
        <v>-3</v>
      </c>
      <c r="R52" s="10" t="n">
        <v>3</v>
      </c>
      <c r="S52" s="10" t="n">
        <v>-0.5</v>
      </c>
      <c r="T52" s="10" t="n">
        <v>-2</v>
      </c>
      <c r="U52" s="10"/>
      <c r="V52" s="10" t="n">
        <v>25</v>
      </c>
      <c r="W52" s="10" t="n">
        <v>14</v>
      </c>
      <c r="X52" s="10"/>
      <c r="Y52" s="10" t="n">
        <v>25</v>
      </c>
      <c r="Z52" s="10" t="n">
        <v>9</v>
      </c>
      <c r="AA52" s="10" t="n">
        <v>0</v>
      </c>
      <c r="AB52" s="10" t="n">
        <v>-6.45</v>
      </c>
      <c r="AC52" s="10" t="n">
        <v>-4.25</v>
      </c>
      <c r="AD52" s="10" t="n">
        <v>2.5</v>
      </c>
      <c r="AE52" s="10" t="n">
        <v>0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1" t="n">
        <v>0</v>
      </c>
      <c r="AP52" s="11"/>
      <c r="AQ52" s="1" t="n">
        <v>1</v>
      </c>
      <c r="AR52" s="1" t="n">
        <v>2</v>
      </c>
      <c r="AS52" s="10"/>
      <c r="AT52" s="10" t="str">
        <f aca="false">IF(AS52=0,"1","2")</f>
        <v>1</v>
      </c>
      <c r="AU52" s="11" t="str">
        <f aca="false" t="array" ref="AU52">_xlfn.IFS(AS52=0,"0", AS52=-0.25, "1", AS52=-0.5,"2", AS52=-0.75,"3", AS52=-1,"4",AS52=-1.25,"5", AS52=-1.5,"6", AS52=-1.75,"7", AS52=-2,"8", AS52=-2.25,"9",AS52=-2.5,"10", AS52=-2.75,"11", AS52=-3,"12", AS52=-3.25,"13", AS52=-3.5,"14", AS52=-3.75,"15",AS52=-4,"16")</f>
        <v>0</v>
      </c>
      <c r="AV52" s="10"/>
      <c r="AW52" s="11" t="str">
        <f aca="false">IF(AV52=0,"1","2")</f>
        <v>1</v>
      </c>
      <c r="AX52" s="11" t="str">
        <f aca="false" t="array" ref="AX52">_xlfn.IFS(AV52=0,"0", AV52=0.25, "1", AV52=0.5,"2", AV52=0.75,"3", AV52=1,"4",AV52=1.25,"5", AV52=1.5,"6", AV52=1.75,"7", AV52=2,"8", AV52=2.25,"9",AV52=2.5,"10", AV52=2.75,"11", AV52=3,"12", AV52=3.25,"13", AV52=3.5,"14", AV52=3.75,"15",AV52=4,"16")</f>
        <v>0</v>
      </c>
      <c r="AY52" s="10"/>
      <c r="AZ52" s="11" t="str">
        <f aca="false">IF(AY52=0,"1","2")</f>
        <v>1</v>
      </c>
      <c r="BA52" s="11" t="str">
        <f aca="false" t="array" ref="BA52">_xlfn.IFS(AY52=0,"0", AY52=-0.25, "1", AY52=-0.5,"2", AY52=-0.75,"3", AY52=-1,"4",AY52=-1.25,"5", AY52=-1.5,"6", AY52=-1.75,"7", AY52=-2,"8", AY53=-2.25,"9",AY53=-2.5,"10", AY53=-2.75,"11", AY53=-3,"12", AY53=-3.25,"13", AY53=-3.5,"14", AY53=-3.75,"15",AY53=-4,"16")</f>
        <v>0</v>
      </c>
      <c r="BB52" s="10"/>
      <c r="BC52" s="11" t="str">
        <f aca="false">IF(BB52=0,"1","2")</f>
        <v>1</v>
      </c>
      <c r="BD52" s="11" t="str">
        <f aca="false" t="array" ref="BD52">_xlfn.IFS(BB52=0,"0", BB52=0.25, "1", BB52=0.5,"2", BB52=0.75,"3", BB52=1,"4",BB52=1.25,"5", BB52=1.5,"6", BB52=1.75,"7", BB52=2,"8", BB52=2.25,"9", BB52=2.25,"9",BB52=2.5,"10", BB52=2.75,"11", BB52=3,"12", BB52=3.25,"13", BB52=3.5,"14", BB52=3.75,"15",BB52=4,"16")</f>
        <v>0</v>
      </c>
      <c r="BE52" s="11" t="n">
        <v>24</v>
      </c>
      <c r="BF52" s="14" t="str">
        <f aca="false">VLOOKUP(BE52,LEYENDA!$G$2:$H$8,2,TRUE())</f>
        <v>19-24</v>
      </c>
    </row>
    <row r="53" customFormat="false" ht="13.5" hidden="false" customHeight="false" outlineLevel="0" collapsed="false">
      <c r="A53" s="8" t="s">
        <v>1029</v>
      </c>
      <c r="B53" s="8" t="s">
        <v>1032</v>
      </c>
      <c r="C53" s="8" t="n">
        <v>3</v>
      </c>
      <c r="D53" s="8" t="str">
        <f aca="false">VLOOKUP(E53,[1]Hoja1!$B$1:$C$1048576,2,FALSE())</f>
        <v>OI</v>
      </c>
      <c r="E53" s="1" t="s">
        <v>194</v>
      </c>
      <c r="F53" s="1" t="s">
        <v>193</v>
      </c>
      <c r="G53" s="1" t="str">
        <f aca="false" t="array" ref="G53">_xlfn.IFS(F53="M","1", F53="H","2")</f>
        <v>1</v>
      </c>
      <c r="H53" s="1" t="n">
        <v>23</v>
      </c>
      <c r="I53" s="1" t="n">
        <f aca="false">VLOOKUP(H53,LEYENDA!$B$2:$D$6,2,TRUE())</f>
        <v>61</v>
      </c>
      <c r="J53" s="10" t="n">
        <v>-0.5</v>
      </c>
      <c r="K53" s="10"/>
      <c r="L53" s="10" t="n">
        <v>20</v>
      </c>
      <c r="M53" s="10" t="n">
        <v>4</v>
      </c>
      <c r="N53" s="10" t="n">
        <v>14</v>
      </c>
      <c r="O53" s="10" t="n">
        <v>4</v>
      </c>
      <c r="P53" s="10" t="n">
        <v>-0.5</v>
      </c>
      <c r="Q53" s="10" t="n">
        <v>-3</v>
      </c>
      <c r="R53" s="10" t="n">
        <v>3</v>
      </c>
      <c r="S53" s="10" t="n">
        <v>-0.5</v>
      </c>
      <c r="T53" s="10" t="n">
        <v>-2</v>
      </c>
      <c r="U53" s="10"/>
      <c r="V53" s="10" t="n">
        <v>25</v>
      </c>
      <c r="W53" s="10" t="n">
        <v>14</v>
      </c>
      <c r="X53" s="10"/>
      <c r="Y53" s="10" t="n">
        <v>25</v>
      </c>
      <c r="Z53" s="10" t="n">
        <v>9</v>
      </c>
      <c r="AA53" s="10" t="n">
        <v>0</v>
      </c>
      <c r="AB53" s="10" t="n">
        <v>-6.45</v>
      </c>
      <c r="AC53" s="10" t="n">
        <v>-4.25</v>
      </c>
      <c r="AD53" s="10" t="n">
        <v>2.5</v>
      </c>
      <c r="AE53" s="10" t="n">
        <v>0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1" t="n">
        <v>0</v>
      </c>
      <c r="AP53" s="11"/>
      <c r="AQ53" s="1" t="n">
        <v>1</v>
      </c>
      <c r="AR53" s="1" t="n">
        <v>2</v>
      </c>
      <c r="AS53" s="10"/>
      <c r="AT53" s="10" t="str">
        <f aca="false">IF(AS53=0,"1","2")</f>
        <v>1</v>
      </c>
      <c r="AU53" s="11" t="str">
        <f aca="false" t="array" ref="AU53">_xlfn.IFS(AS53=0,"0", AS53=-0.25, "1", AS53=-0.5,"2", AS53=-0.75,"3", AS53=-1,"4",AS53=-1.25,"5", AS53=-1.5,"6", AS53=-1.75,"7", AS53=-2,"8", AS53=-2.25,"9",AS53=-2.5,"10", AS53=-2.75,"11", AS53=-3,"12", AS53=-3.25,"13", AS53=-3.5,"14", AS53=-3.75,"15",AS53=-4,"16")</f>
        <v>0</v>
      </c>
      <c r="AV53" s="10"/>
      <c r="AW53" s="11" t="str">
        <f aca="false">IF(AV53=0,"1","2")</f>
        <v>1</v>
      </c>
      <c r="AX53" s="11" t="str">
        <f aca="false" t="array" ref="AX53">_xlfn.IFS(AV53=0,"0", AV53=0.25, "1", AV53=0.5,"2", AV53=0.75,"3", AV53=1,"4",AV53=1.25,"5", AV53=1.5,"6", AV53=1.75,"7", AV53=2,"8", AV53=2.25,"9",AV53=2.5,"10", AV53=2.75,"11", AV53=3,"12", AV53=3.25,"13", AV53=3.5,"14", AV53=3.75,"15",AV53=4,"16")</f>
        <v>0</v>
      </c>
      <c r="AY53" s="10"/>
      <c r="AZ53" s="11" t="str">
        <f aca="false">IF(AY53=0,"1","2")</f>
        <v>1</v>
      </c>
      <c r="BA53" s="11" t="str">
        <f aca="false" t="array" ref="BA53">_xlfn.IFS(AY53=0,"0", AY53=-0.25, "1", AY53=-0.5,"2", AY53=-0.75,"3", AY53=-1,"4",AY53=-1.25,"5", AY53=-1.5,"6", AY53=-1.75,"7", AY53=-2,"8", AY54=-2.25,"9",AY54=-2.5,"10", AY54=-2.75,"11", AY54=-3,"12", AY54=-3.25,"13", AY54=-3.5,"14", AY54=-3.75,"15",AY54=-4,"16")</f>
        <v>0</v>
      </c>
      <c r="BB53" s="10"/>
      <c r="BC53" s="11" t="str">
        <f aca="false">IF(BB53=0,"1","2")</f>
        <v>1</v>
      </c>
      <c r="BD53" s="11" t="str">
        <f aca="false" t="array" ref="BD53">_xlfn.IFS(BB53=0,"0", BB53=0.25, "1", BB53=0.5,"2", BB53=0.75,"3", BB53=1,"4",BB53=1.25,"5", BB53=1.5,"6", BB53=1.75,"7", BB53=2,"8", BB53=2.25,"9", BB53=2.25,"9",BB53=2.5,"10", BB53=2.75,"11", BB53=3,"12", BB53=3.25,"13", BB53=3.5,"14", BB53=3.75,"15",BB53=4,"16")</f>
        <v>0</v>
      </c>
      <c r="BE53" s="11" t="n">
        <v>24</v>
      </c>
      <c r="BF53" s="14" t="str">
        <f aca="false">VLOOKUP(BE53,LEYENDA!$G$2:$H$8,2,TRUE())</f>
        <v>19-24</v>
      </c>
    </row>
    <row r="54" customFormat="false" ht="13.5" hidden="false" customHeight="false" outlineLevel="0" collapsed="false">
      <c r="A54" s="8" t="s">
        <v>1029</v>
      </c>
      <c r="B54" s="8" t="s">
        <v>1034</v>
      </c>
      <c r="C54" s="8" t="n">
        <v>3</v>
      </c>
      <c r="D54" s="8" t="str">
        <f aca="false">VLOOKUP(E54,[1]Hoja1!$B$1:$C$1048576,2,FALSE())</f>
        <v>OD</v>
      </c>
      <c r="E54" s="1" t="s">
        <v>1035</v>
      </c>
      <c r="F54" s="1" t="s">
        <v>193</v>
      </c>
      <c r="G54" s="1" t="str">
        <f aca="false" t="array" ref="G54">_xlfn.IFS(F54="M","1", F54="H","2")</f>
        <v>1</v>
      </c>
      <c r="H54" s="1" t="n">
        <v>33</v>
      </c>
      <c r="I54" s="1" t="n">
        <f aca="false">VLOOKUP(H54,LEYENDA!$B$2:$D$6,2,TRUE())</f>
        <v>61</v>
      </c>
      <c r="J54" s="10" t="n">
        <v>0</v>
      </c>
      <c r="K54" s="10"/>
      <c r="L54" s="10" t="n">
        <v>18</v>
      </c>
      <c r="M54" s="10" t="n">
        <v>7</v>
      </c>
      <c r="N54" s="10" t="n">
        <v>10</v>
      </c>
      <c r="O54" s="10" t="n">
        <v>5</v>
      </c>
      <c r="P54" s="10" t="n">
        <v>0</v>
      </c>
      <c r="Q54" s="10" t="n">
        <v>-0.5</v>
      </c>
      <c r="R54" s="10" t="n">
        <v>5</v>
      </c>
      <c r="S54" s="10" t="n">
        <v>1</v>
      </c>
      <c r="T54" s="10" t="n">
        <v>-4</v>
      </c>
      <c r="U54" s="10"/>
      <c r="V54" s="10" t="n">
        <v>20</v>
      </c>
      <c r="W54" s="10" t="n">
        <v>19</v>
      </c>
      <c r="X54" s="10"/>
      <c r="Y54" s="10" t="n">
        <v>15</v>
      </c>
      <c r="Z54" s="10" t="n">
        <v>11</v>
      </c>
      <c r="AA54" s="10" t="n">
        <v>0</v>
      </c>
      <c r="AB54" s="10" t="n">
        <v>-5.5</v>
      </c>
      <c r="AC54" s="10" t="n">
        <v>-3.25</v>
      </c>
      <c r="AD54" s="10" t="n">
        <v>2</v>
      </c>
      <c r="AE54" s="10" t="n">
        <v>0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1" t="n">
        <v>0</v>
      </c>
      <c r="AP54" s="11"/>
      <c r="AQ54" s="1" t="n">
        <v>2</v>
      </c>
      <c r="AR54" s="1" t="n">
        <v>2</v>
      </c>
      <c r="AS54" s="10"/>
      <c r="AT54" s="10" t="str">
        <f aca="false">IF(AS54=0,"1","2")</f>
        <v>1</v>
      </c>
      <c r="AU54" s="11" t="str">
        <f aca="false" t="array" ref="AU54">_xlfn.IFS(AS54=0,"0", AS54=-0.25, "1", AS54=-0.5,"2", AS54=-0.75,"3", AS54=-1,"4",AS54=-1.25,"5", AS54=-1.5,"6", AS54=-1.75,"7", AS54=-2,"8", AS54=-2.25,"9",AS54=-2.5,"10", AS54=-2.75,"11", AS54=-3,"12", AS54=-3.25,"13", AS54=-3.5,"14", AS54=-3.75,"15",AS54=-4,"16")</f>
        <v>0</v>
      </c>
      <c r="AV54" s="10"/>
      <c r="AW54" s="11" t="str">
        <f aca="false">IF(AV54=0,"1","2")</f>
        <v>1</v>
      </c>
      <c r="AX54" s="11" t="str">
        <f aca="false" t="array" ref="AX54">_xlfn.IFS(AV54=0,"0", AV54=0.25, "1", AV54=0.5,"2", AV54=0.75,"3", AV54=1,"4",AV54=1.25,"5", AV54=1.5,"6", AV54=1.75,"7", AV54=2,"8", AV54=2.25,"9",AV54=2.5,"10", AV54=2.75,"11", AV54=3,"12", AV54=3.25,"13", AV54=3.5,"14", AV54=3.75,"15",AV54=4,"16")</f>
        <v>0</v>
      </c>
      <c r="AY54" s="10"/>
      <c r="AZ54" s="11" t="str">
        <f aca="false">IF(AY54=0,"1","2")</f>
        <v>1</v>
      </c>
      <c r="BA54" s="11" t="str">
        <f aca="false" t="array" ref="BA54">_xlfn.IFS(AY54=0,"0", AY54=-0.25, "1", AY54=-0.5,"2", AY54=-0.75,"3", AY54=-1,"4",AY54=-1.25,"5", AY54=-1.5,"6", AY54=-1.75,"7", AY54=-2,"8", AY55=-2.25,"9",AY55=-2.5,"10", AY55=-2.75,"11", AY55=-3,"12", AY55=-3.25,"13", AY55=-3.5,"14", AY55=-3.75,"15",AY55=-4,"16")</f>
        <v>0</v>
      </c>
      <c r="BB54" s="10"/>
      <c r="BC54" s="11" t="str">
        <f aca="false">IF(BB54=0,"1","2")</f>
        <v>1</v>
      </c>
      <c r="BD54" s="11" t="str">
        <f aca="false" t="array" ref="BD54">_xlfn.IFS(BB54=0,"0", BB54=0.25, "1", BB54=0.5,"2", BB54=0.75,"3", BB54=1,"4",BB54=1.25,"5", BB54=1.5,"6", BB54=1.75,"7", BB54=2,"8", BB54=2.25,"9", BB54=2.25,"9",BB54=2.5,"10", BB54=2.75,"11", BB54=3,"12", BB54=3.25,"13", BB54=3.5,"14", BB54=3.75,"15",BB54=4,"16")</f>
        <v>0</v>
      </c>
      <c r="BE54" s="11" t="n">
        <v>24</v>
      </c>
      <c r="BF54" s="14" t="str">
        <f aca="false">VLOOKUP(BE54,LEYENDA!$G$2:$H$8,2,TRUE())</f>
        <v>19-24</v>
      </c>
    </row>
    <row r="55" customFormat="false" ht="13.5" hidden="false" customHeight="false" outlineLevel="0" collapsed="false">
      <c r="A55" s="8" t="s">
        <v>1029</v>
      </c>
      <c r="B55" s="8" t="s">
        <v>1034</v>
      </c>
      <c r="C55" s="8" t="n">
        <v>3</v>
      </c>
      <c r="D55" s="8" t="str">
        <f aca="false">VLOOKUP(E55,[1]Hoja1!$B$1:$C$1048576,2,FALSE())</f>
        <v>OI</v>
      </c>
      <c r="E55" s="1" t="s">
        <v>1036</v>
      </c>
      <c r="F55" s="1" t="s">
        <v>193</v>
      </c>
      <c r="G55" s="1" t="str">
        <f aca="false" t="array" ref="G55">_xlfn.IFS(F55="M","1", F55="H","2")</f>
        <v>1</v>
      </c>
      <c r="H55" s="1" t="n">
        <v>33</v>
      </c>
      <c r="I55" s="1" t="n">
        <f aca="false">VLOOKUP(H55,LEYENDA!$B$2:$D$6,2,TRUE())</f>
        <v>61</v>
      </c>
      <c r="J55" s="10" t="n">
        <v>0</v>
      </c>
      <c r="K55" s="10"/>
      <c r="L55" s="10" t="n">
        <v>18</v>
      </c>
      <c r="M55" s="10" t="n">
        <v>7</v>
      </c>
      <c r="N55" s="10" t="n">
        <v>10</v>
      </c>
      <c r="O55" s="10" t="n">
        <v>5</v>
      </c>
      <c r="P55" s="10" t="n">
        <v>0</v>
      </c>
      <c r="Q55" s="10" t="n">
        <v>-0.5</v>
      </c>
      <c r="R55" s="10" t="n">
        <v>5</v>
      </c>
      <c r="S55" s="10" t="n">
        <v>1</v>
      </c>
      <c r="T55" s="10" t="n">
        <v>-4</v>
      </c>
      <c r="U55" s="10"/>
      <c r="V55" s="10" t="n">
        <v>20</v>
      </c>
      <c r="W55" s="10" t="n">
        <v>19</v>
      </c>
      <c r="X55" s="10"/>
      <c r="Y55" s="10" t="n">
        <v>15</v>
      </c>
      <c r="Z55" s="10" t="n">
        <v>11</v>
      </c>
      <c r="AA55" s="10" t="n">
        <v>0</v>
      </c>
      <c r="AB55" s="10" t="n">
        <v>-5.5</v>
      </c>
      <c r="AC55" s="10" t="n">
        <v>-3.25</v>
      </c>
      <c r="AD55" s="10" t="n">
        <v>2</v>
      </c>
      <c r="AE55" s="10" t="n">
        <v>0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1" t="n">
        <v>0</v>
      </c>
      <c r="AP55" s="11"/>
      <c r="AQ55" s="1" t="n">
        <v>2</v>
      </c>
      <c r="AR55" s="1" t="n">
        <v>2</v>
      </c>
      <c r="AS55" s="10"/>
      <c r="AT55" s="10" t="str">
        <f aca="false">IF(AS55=0,"1","2")</f>
        <v>1</v>
      </c>
      <c r="AU55" s="11" t="str">
        <f aca="false" t="array" ref="AU55">_xlfn.IFS(AS55=0,"0", AS55=-0.25, "1", AS55=-0.5,"2", AS55=-0.75,"3", AS55=-1,"4",AS55=-1.25,"5", AS55=-1.5,"6", AS55=-1.75,"7", AS55=-2,"8", AS55=-2.25,"9",AS55=-2.5,"10", AS55=-2.75,"11", AS55=-3,"12", AS55=-3.25,"13", AS55=-3.5,"14", AS55=-3.75,"15",AS55=-4,"16")</f>
        <v>0</v>
      </c>
      <c r="AV55" s="10"/>
      <c r="AW55" s="11" t="str">
        <f aca="false">IF(AV55=0,"1","2")</f>
        <v>1</v>
      </c>
      <c r="AX55" s="11" t="str">
        <f aca="false" t="array" ref="AX55">_xlfn.IFS(AV55=0,"0", AV55=0.25, "1", AV55=0.5,"2", AV55=0.75,"3", AV55=1,"4",AV55=1.25,"5", AV55=1.5,"6", AV55=1.75,"7", AV55=2,"8", AV55=2.25,"9",AV55=2.5,"10", AV55=2.75,"11", AV55=3,"12", AV55=3.25,"13", AV55=3.5,"14", AV55=3.75,"15",AV55=4,"16")</f>
        <v>0</v>
      </c>
      <c r="AY55" s="10"/>
      <c r="AZ55" s="11" t="str">
        <f aca="false">IF(AY55=0,"1","2")</f>
        <v>1</v>
      </c>
      <c r="BA55" s="11" t="str">
        <f aca="false" t="array" ref="BA55">_xlfn.IFS(AY55=0,"0", AY55=-0.25, "1", AY55=-0.5,"2", AY55=-0.75,"3", AY55=-1,"4",AY55=-1.25,"5", AY55=-1.5,"6", AY55=-1.75,"7", AY55=-2,"8", AY56=-2.25,"9",AY56=-2.5,"10", AY56=-2.75,"11", AY56=-3,"12", AY56=-3.25,"13", AY56=-3.5,"14", AY56=-3.75,"15",AY56=-4,"16")</f>
        <v>0</v>
      </c>
      <c r="BB55" s="10"/>
      <c r="BC55" s="11" t="str">
        <f aca="false">IF(BB55=0,"1","2")</f>
        <v>1</v>
      </c>
      <c r="BD55" s="11" t="str">
        <f aca="false" t="array" ref="BD55">_xlfn.IFS(BB55=0,"0", BB55=0.25, "1", BB55=0.5,"2", BB55=0.75,"3", BB55=1,"4",BB55=1.25,"5", BB55=1.5,"6", BB55=1.75,"7", BB55=2,"8", BB55=2.25,"9", BB55=2.25,"9",BB55=2.5,"10", BB55=2.75,"11", BB55=3,"12", BB55=3.25,"13", BB55=3.5,"14", BB55=3.75,"15",BB55=4,"16")</f>
        <v>0</v>
      </c>
      <c r="BE55" s="11" t="n">
        <v>24</v>
      </c>
      <c r="BF55" s="14" t="str">
        <f aca="false">VLOOKUP(BE55,LEYENDA!$G$2:$H$8,2,TRUE())</f>
        <v>19-24</v>
      </c>
    </row>
    <row r="56" customFormat="false" ht="13.5" hidden="false" customHeight="false" outlineLevel="0" collapsed="false">
      <c r="A56" s="8" t="s">
        <v>1037</v>
      </c>
      <c r="B56" s="8" t="s">
        <v>1038</v>
      </c>
      <c r="C56" s="8" t="n">
        <v>3</v>
      </c>
      <c r="D56" s="8" t="str">
        <f aca="false">VLOOKUP(E56,[1]Hoja1!$B$1:$C$1048576,2,FALSE())</f>
        <v>OD</v>
      </c>
      <c r="E56" s="1" t="s">
        <v>1039</v>
      </c>
      <c r="F56" s="1" t="s">
        <v>193</v>
      </c>
      <c r="G56" s="1" t="str">
        <f aca="false" t="array" ref="G56">_xlfn.IFS(F56="M","1", F56="H","2")</f>
        <v>1</v>
      </c>
      <c r="H56" s="1" t="n">
        <v>44</v>
      </c>
      <c r="I56" s="1" t="n">
        <f aca="false">VLOOKUP(H56,LEYENDA!$B$2:$D$6,2,TRUE())</f>
        <v>61</v>
      </c>
      <c r="J56" s="10" t="n">
        <v>4</v>
      </c>
      <c r="K56" s="10"/>
      <c r="L56" s="10" t="n">
        <v>12</v>
      </c>
      <c r="M56" s="10" t="n">
        <v>8</v>
      </c>
      <c r="N56" s="10" t="n">
        <v>8</v>
      </c>
      <c r="O56" s="10" t="n">
        <v>2</v>
      </c>
      <c r="P56" s="10" t="n">
        <v>0</v>
      </c>
      <c r="Q56" s="10" t="n">
        <v>-6</v>
      </c>
      <c r="R56" s="10" t="n">
        <v>3</v>
      </c>
      <c r="S56" s="10" t="n">
        <v>2</v>
      </c>
      <c r="T56" s="10"/>
      <c r="U56" s="10"/>
      <c r="V56" s="10" t="n">
        <v>8</v>
      </c>
      <c r="W56" s="10" t="n">
        <v>4</v>
      </c>
      <c r="X56" s="10"/>
      <c r="Y56" s="10" t="n">
        <v>16</v>
      </c>
      <c r="Z56" s="10" t="n">
        <v>9</v>
      </c>
      <c r="AA56" s="10" t="n">
        <v>-1</v>
      </c>
      <c r="AB56" s="10" t="n">
        <v>-4.5</v>
      </c>
      <c r="AC56" s="10" t="n">
        <v>-2.75</v>
      </c>
      <c r="AD56" s="10" t="n">
        <v>1</v>
      </c>
      <c r="AE56" s="1"/>
      <c r="AF56" s="1"/>
      <c r="AG56" s="10"/>
      <c r="AH56" s="10"/>
      <c r="AI56" s="10"/>
      <c r="AJ56" s="10"/>
      <c r="AK56" s="10"/>
      <c r="AL56" s="10"/>
      <c r="AM56" s="10" t="n">
        <v>1</v>
      </c>
      <c r="AO56" s="11" t="n">
        <v>1</v>
      </c>
      <c r="AQ56" s="1" t="n">
        <v>1</v>
      </c>
      <c r="AS56" s="1"/>
      <c r="AT56" s="10" t="str">
        <f aca="false">IF(AS56=0,"1","2")</f>
        <v>1</v>
      </c>
      <c r="AU56" s="11" t="str">
        <f aca="false" t="array" ref="AU56">_xlfn.IFS(AS56=0,"0", AS56=-0.25, "1", AS56=-0.5,"2", AS56=-0.75,"3", AS56=-1,"4",AS56=-1.25,"5", AS56=-1.5,"6", AS56=-1.75,"7", AS56=-2,"8", AS56=-2.25,"9",AS56=-2.5,"10", AS56=-2.75,"11", AS56=-3,"12", AS56=-3.25,"13", AS56=-3.5,"14", AS56=-3.75,"15",AS56=-4,"16")</f>
        <v>0</v>
      </c>
      <c r="AV56" s="10"/>
      <c r="AW56" s="11" t="str">
        <f aca="false">IF(AV56=0,"1","2")</f>
        <v>1</v>
      </c>
      <c r="AX56" s="11" t="str">
        <f aca="false" t="array" ref="AX56">_xlfn.IFS(AV56=0,"0", AV56=0.25, "1", AV56=0.5,"2", AV56=0.75,"3", AV56=1,"4",AV56=1.25,"5", AV56=1.5,"6", AV56=1.75,"7", AV56=2,"8", AV56=2.25,"9",AV56=2.5,"10", AV56=2.75,"11", AV56=3,"12", AV56=3.25,"13", AV56=3.5,"14", AV56=3.75,"15",AV56=4,"16")</f>
        <v>0</v>
      </c>
      <c r="AY56" s="10"/>
      <c r="AZ56" s="11" t="str">
        <f aca="false">IF(AY56=0,"1","2")</f>
        <v>1</v>
      </c>
      <c r="BA56" s="11" t="str">
        <f aca="false" t="array" ref="BA56">_xlfn.IFS(AY56=0,"0", AY56=-0.25, "1", AY56=-0.5,"2", AY56=-0.75,"3", AY56=-1,"4",AY56=-1.25,"5", AY56=-1.5,"6", AY56=-1.75,"7", AY56=-2,"8", AY57=-2.25,"9",AY57=-2.5,"10", AY57=-2.75,"11", AY57=-3,"12", AY57=-3.25,"13", AY57=-3.5,"14", AY57=-3.75,"15",AY57=-4,"16")</f>
        <v>0</v>
      </c>
      <c r="BB56" s="10" t="n">
        <v>0.25</v>
      </c>
      <c r="BC56" s="11" t="str">
        <f aca="false">IF(BB56=0,"1","2")</f>
        <v>2</v>
      </c>
      <c r="BD56" s="11" t="str">
        <f aca="false" t="array" ref="BD56">_xlfn.IFS(BB56=0,"0", BB56=0.25, "1", BB56=0.5,"2", BB56=0.75,"3", BB56=1,"4",BB56=1.25,"5", BB56=1.5,"6", BB56=1.75,"7", BB56=2,"8", BB56=2.25,"9", BB56=2.25,"9",BB56=2.5,"10", BB56=2.75,"11", BB56=3,"12", BB56=3.25,"13", BB56=3.5,"14", BB56=3.75,"15",BB56=4,"16")</f>
        <v>1</v>
      </c>
      <c r="BE56" s="11" t="n">
        <v>24</v>
      </c>
      <c r="BF56" s="14" t="str">
        <f aca="false">VLOOKUP(BE56,LEYENDA!$G$2:$H$8,2,TRUE())</f>
        <v>19-24</v>
      </c>
      <c r="BG56" s="11"/>
    </row>
    <row r="57" customFormat="false" ht="13.5" hidden="false" customHeight="false" outlineLevel="0" collapsed="false">
      <c r="A57" s="8" t="s">
        <v>1037</v>
      </c>
      <c r="B57" s="8" t="s">
        <v>1038</v>
      </c>
      <c r="C57" s="8" t="n">
        <v>3</v>
      </c>
      <c r="D57" s="8" t="str">
        <f aca="false">VLOOKUP(E57,[1]Hoja1!$B$1:$C$1048576,2,FALSE())</f>
        <v>OI</v>
      </c>
      <c r="E57" s="1" t="s">
        <v>1040</v>
      </c>
      <c r="F57" s="1" t="s">
        <v>193</v>
      </c>
      <c r="G57" s="1" t="str">
        <f aca="false" t="array" ref="G57">_xlfn.IFS(F57="M","1", F57="H","2")</f>
        <v>1</v>
      </c>
      <c r="H57" s="1" t="n">
        <v>44</v>
      </c>
      <c r="I57" s="1" t="n">
        <f aca="false">VLOOKUP(H57,LEYENDA!$B$2:$D$6,2,TRUE())</f>
        <v>61</v>
      </c>
      <c r="J57" s="10" t="n">
        <v>4</v>
      </c>
      <c r="K57" s="10"/>
      <c r="L57" s="10" t="n">
        <v>12</v>
      </c>
      <c r="M57" s="10" t="n">
        <v>8</v>
      </c>
      <c r="N57" s="10" t="n">
        <v>8</v>
      </c>
      <c r="O57" s="10" t="n">
        <v>2</v>
      </c>
      <c r="P57" s="10" t="n">
        <v>0</v>
      </c>
      <c r="Q57" s="10" t="n">
        <v>-6</v>
      </c>
      <c r="R57" s="10" t="n">
        <v>3</v>
      </c>
      <c r="S57" s="10" t="n">
        <v>2</v>
      </c>
      <c r="T57" s="10"/>
      <c r="U57" s="10"/>
      <c r="V57" s="10" t="n">
        <v>8</v>
      </c>
      <c r="W57" s="10" t="n">
        <v>4</v>
      </c>
      <c r="X57" s="10"/>
      <c r="Y57" s="10" t="n">
        <v>16</v>
      </c>
      <c r="Z57" s="10" t="n">
        <v>9</v>
      </c>
      <c r="AA57" s="10" t="n">
        <v>-1</v>
      </c>
      <c r="AB57" s="10" t="n">
        <v>-4.5</v>
      </c>
      <c r="AC57" s="10" t="n">
        <v>-2.75</v>
      </c>
      <c r="AD57" s="10" t="n">
        <v>1</v>
      </c>
      <c r="AE57" s="1"/>
      <c r="AF57" s="1"/>
      <c r="AG57" s="10"/>
      <c r="AH57" s="10"/>
      <c r="AI57" s="10"/>
      <c r="AJ57" s="10"/>
      <c r="AK57" s="10"/>
      <c r="AL57" s="10"/>
      <c r="AM57" s="10" t="n">
        <v>1</v>
      </c>
      <c r="AO57" s="11" t="n">
        <v>1</v>
      </c>
      <c r="AQ57" s="1" t="n">
        <v>1</v>
      </c>
      <c r="AS57" s="1"/>
      <c r="AT57" s="10" t="str">
        <f aca="false">IF(AS57=0,"1","2")</f>
        <v>1</v>
      </c>
      <c r="AU57" s="11" t="str">
        <f aca="false" t="array" ref="AU57">_xlfn.IFS(AS57=0,"0", AS57=-0.25, "1", AS57=-0.5,"2", AS57=-0.75,"3", AS57=-1,"4",AS57=-1.25,"5", AS57=-1.5,"6", AS57=-1.75,"7", AS57=-2,"8", AS57=-2.25,"9",AS57=-2.5,"10", AS57=-2.75,"11", AS57=-3,"12", AS57=-3.25,"13", AS57=-3.5,"14", AS57=-3.75,"15",AS57=-4,"16")</f>
        <v>0</v>
      </c>
      <c r="AV57" s="10"/>
      <c r="AW57" s="11" t="str">
        <f aca="false">IF(AV57=0,"1","2")</f>
        <v>1</v>
      </c>
      <c r="AX57" s="11" t="str">
        <f aca="false" t="array" ref="AX57">_xlfn.IFS(AV57=0,"0", AV57=0.25, "1", AV57=0.5,"2", AV57=0.75,"3", AV57=1,"4",AV57=1.25,"5", AV57=1.5,"6", AV57=1.75,"7", AV57=2,"8", AV57=2.25,"9",AV57=2.5,"10", AV57=2.75,"11", AV57=3,"12", AV57=3.25,"13", AV57=3.5,"14", AV57=3.75,"15",AV57=4,"16")</f>
        <v>0</v>
      </c>
      <c r="AY57" s="10"/>
      <c r="AZ57" s="11" t="str">
        <f aca="false">IF(AY57=0,"1","2")</f>
        <v>1</v>
      </c>
      <c r="BA57" s="11" t="str">
        <f aca="false" t="array" ref="BA57">_xlfn.IFS(AY57=0,"0", AY57=-0.25, "1", AY57=-0.5,"2", AY57=-0.75,"3", AY57=-1,"4",AY57=-1.25,"5", AY57=-1.5,"6", AY57=-1.75,"7", AY57=-2,"8", AY58=-2.25,"9",AY58=-2.5,"10", AY58=-2.75,"11", AY58=-3,"12", AY58=-3.25,"13", AY58=-3.5,"14", AY58=-3.75,"15",AY58=-4,"16")</f>
        <v>0</v>
      </c>
      <c r="BB57" s="10" t="n">
        <v>0.25</v>
      </c>
      <c r="BC57" s="11" t="str">
        <f aca="false">IF(BB57=0,"1","2")</f>
        <v>2</v>
      </c>
      <c r="BD57" s="11" t="str">
        <f aca="false" t="array" ref="BD57">_xlfn.IFS(BB57=0,"0", BB57=0.25, "1", BB57=0.5,"2", BB57=0.75,"3", BB57=1,"4",BB57=1.25,"5", BB57=1.5,"6", BB57=1.75,"7", BB57=2,"8", BB57=2.25,"9", BB57=2.25,"9",BB57=2.5,"10", BB57=2.75,"11", BB57=3,"12", BB57=3.25,"13", BB57=3.5,"14", BB57=3.75,"15",BB57=4,"16")</f>
        <v>1</v>
      </c>
      <c r="BE57" s="11" t="n">
        <v>24</v>
      </c>
      <c r="BF57" s="14" t="str">
        <f aca="false">VLOOKUP(BE57,LEYENDA!$G$2:$H$8,2,TRUE())</f>
        <v>19-24</v>
      </c>
      <c r="BG57" s="11"/>
    </row>
    <row r="58" customFormat="false" ht="13.5" hidden="false" customHeight="false" outlineLevel="0" collapsed="false">
      <c r="A58" s="8" t="s">
        <v>1037</v>
      </c>
      <c r="B58" s="8" t="s">
        <v>1041</v>
      </c>
      <c r="C58" s="8" t="n">
        <v>3</v>
      </c>
      <c r="D58" s="8" t="str">
        <f aca="false">VLOOKUP(E58,[1]Hoja1!$B$1:$C$1048576,2,FALSE())</f>
        <v>OD</v>
      </c>
      <c r="E58" s="1" t="s">
        <v>1042</v>
      </c>
      <c r="F58" s="1" t="s">
        <v>193</v>
      </c>
      <c r="G58" s="1" t="str">
        <f aca="false" t="array" ref="G58">_xlfn.IFS(F58="M","1", F58="H","2")</f>
        <v>1</v>
      </c>
      <c r="H58" s="1" t="n">
        <v>45</v>
      </c>
      <c r="I58" s="1" t="n">
        <f aca="false">VLOOKUP(H58,LEYENDA!$B$2:$D$6,2,TRUE())</f>
        <v>61</v>
      </c>
      <c r="J58" s="10" t="n">
        <v>-3</v>
      </c>
      <c r="K58" s="10"/>
      <c r="L58" s="10" t="n">
        <v>16</v>
      </c>
      <c r="M58" s="10" t="n">
        <v>4</v>
      </c>
      <c r="N58" s="10" t="n">
        <v>8</v>
      </c>
      <c r="O58" s="10" t="n">
        <v>2</v>
      </c>
      <c r="P58" s="10" t="n">
        <v>0</v>
      </c>
      <c r="Q58" s="10" t="n">
        <v>-5</v>
      </c>
      <c r="R58" s="10" t="n">
        <v>0</v>
      </c>
      <c r="S58" s="10" t="n">
        <v>1.5</v>
      </c>
      <c r="T58" s="10" t="n">
        <v>-7</v>
      </c>
      <c r="U58" s="10"/>
      <c r="V58" s="10" t="n">
        <v>19</v>
      </c>
      <c r="W58" s="10" t="n">
        <v>12</v>
      </c>
      <c r="X58" s="10"/>
      <c r="Y58" s="10" t="n">
        <v>18</v>
      </c>
      <c r="Z58" s="10" t="n">
        <v>10</v>
      </c>
      <c r="AA58" s="10" t="n">
        <v>0</v>
      </c>
      <c r="AB58" s="10" t="n">
        <v>-2.75</v>
      </c>
      <c r="AC58" s="10" t="n">
        <v>-1</v>
      </c>
      <c r="AD58" s="10" t="n">
        <v>1</v>
      </c>
      <c r="AE58" s="1"/>
      <c r="AF58" s="1"/>
      <c r="AG58" s="10"/>
      <c r="AH58" s="10"/>
      <c r="AI58" s="10"/>
      <c r="AJ58" s="10"/>
      <c r="AK58" s="10"/>
      <c r="AL58" s="10"/>
      <c r="AM58" s="10" t="n">
        <v>1.25</v>
      </c>
      <c r="AO58" s="11" t="n">
        <v>1</v>
      </c>
      <c r="AQ58" s="1" t="n">
        <v>2</v>
      </c>
      <c r="AR58" s="1" t="n">
        <v>2</v>
      </c>
      <c r="AT58" s="10" t="str">
        <f aca="false">IF(AS58=0,"1","2")</f>
        <v>1</v>
      </c>
      <c r="AU58" s="11" t="str">
        <f aca="false" t="array" ref="AU58">_xlfn.IFS(AS58=0,"0", AS58=-0.25, "1", AS58=-0.5,"2", AS58=-0.75,"3", AS58=-1,"4",AS58=-1.25,"5", AS58=-1.5,"6", AS58=-1.75,"7", AS58=-2,"8", AS58=-2.25,"9",AS58=-2.5,"10", AS58=-2.75,"11", AS58=-3,"12", AS58=-3.25,"13", AS58=-3.5,"14", AS58=-3.75,"15",AS58=-4,"16")</f>
        <v>0</v>
      </c>
      <c r="AV58" s="10"/>
      <c r="AW58" s="11" t="str">
        <f aca="false">IF(AV58=0,"1","2")</f>
        <v>1</v>
      </c>
      <c r="AX58" s="11" t="str">
        <f aca="false" t="array" ref="AX58">_xlfn.IFS(AV58=0,"0", AV58=0.25, "1", AV58=0.5,"2", AV58=0.75,"3", AV58=1,"4",AV58=1.25,"5", AV58=1.5,"6", AV58=1.75,"7", AV58=2,"8", AV58=2.25,"9",AV58=2.5,"10", AV58=2.75,"11", AV58=3,"12", AV58=3.25,"13", AV58=3.5,"14", AV58=3.75,"15",AV58=4,"16")</f>
        <v>0</v>
      </c>
      <c r="AY58" s="10"/>
      <c r="AZ58" s="11" t="str">
        <f aca="false">IF(AY58=0,"1","2")</f>
        <v>1</v>
      </c>
      <c r="BA58" s="11" t="str">
        <f aca="false" t="array" ref="BA58">_xlfn.IFS(AY58=0,"0", AY58=-0.25, "1", AY58=-0.5,"2", AY58=-0.75,"3", AY58=-1,"4",AY58=-1.25,"5", AY58=-1.5,"6", AY58=-1.75,"7", AY58=-2,"8", AY59=-2.25,"9",AY59=-2.5,"10", AY59=-2.75,"11", AY59=-3,"12", AY59=-3.25,"13", AY59=-3.5,"14", AY59=-3.75,"15",AY59=-4,"16")</f>
        <v>0</v>
      </c>
      <c r="BB58" s="10" t="n">
        <v>1.25</v>
      </c>
      <c r="BC58" s="11" t="str">
        <f aca="false">IF(BB58=0,"1","2")</f>
        <v>2</v>
      </c>
      <c r="BD58" s="11" t="str">
        <f aca="false" t="array" ref="BD58">_xlfn.IFS(BB58=0,"0", BB58=0.25, "1", BB58=0.5,"2", BB58=0.75,"3", BB58=1,"4",BB58=1.25,"5", BB58=1.5,"6", BB58=1.75,"7", BB58=2,"8", BB58=2.25,"9", BB58=2.25,"9",BB58=2.5,"10", BB58=2.75,"11", BB58=3,"12", BB58=3.25,"13", BB58=3.5,"14", BB58=3.75,"15",BB58=4,"16")</f>
        <v>5</v>
      </c>
      <c r="BE58" s="11" t="n">
        <v>24</v>
      </c>
      <c r="BF58" s="14" t="str">
        <f aca="false">VLOOKUP(BE58,LEYENDA!$G$2:$H$8,2,TRUE())</f>
        <v>19-24</v>
      </c>
      <c r="BG58" s="11"/>
    </row>
    <row r="59" customFormat="false" ht="13.5" hidden="false" customHeight="false" outlineLevel="0" collapsed="false">
      <c r="A59" s="8" t="s">
        <v>1037</v>
      </c>
      <c r="B59" s="8" t="s">
        <v>1041</v>
      </c>
      <c r="C59" s="8" t="n">
        <v>3</v>
      </c>
      <c r="D59" s="8" t="str">
        <f aca="false">VLOOKUP(E59,[1]Hoja1!$B$1:$C$1048576,2,FALSE())</f>
        <v>OI</v>
      </c>
      <c r="E59" s="1" t="s">
        <v>1043</v>
      </c>
      <c r="F59" s="1" t="s">
        <v>193</v>
      </c>
      <c r="G59" s="1" t="str">
        <f aca="false" t="array" ref="G59">_xlfn.IFS(F59="M","1", F59="H","2")</f>
        <v>1</v>
      </c>
      <c r="H59" s="1" t="n">
        <v>45</v>
      </c>
      <c r="I59" s="1" t="n">
        <f aca="false">VLOOKUP(H59,LEYENDA!$B$2:$D$6,2,TRUE())</f>
        <v>61</v>
      </c>
      <c r="J59" s="10" t="n">
        <v>-3</v>
      </c>
      <c r="K59" s="10"/>
      <c r="L59" s="10" t="n">
        <v>16</v>
      </c>
      <c r="M59" s="10" t="n">
        <v>4</v>
      </c>
      <c r="N59" s="10" t="n">
        <v>8</v>
      </c>
      <c r="O59" s="10" t="n">
        <v>2</v>
      </c>
      <c r="P59" s="10" t="n">
        <v>0</v>
      </c>
      <c r="Q59" s="10" t="n">
        <v>-5</v>
      </c>
      <c r="R59" s="10" t="n">
        <v>0</v>
      </c>
      <c r="S59" s="10" t="n">
        <v>1.5</v>
      </c>
      <c r="T59" s="10" t="n">
        <v>-7</v>
      </c>
      <c r="U59" s="10"/>
      <c r="V59" s="10" t="n">
        <v>19</v>
      </c>
      <c r="W59" s="10" t="n">
        <v>12</v>
      </c>
      <c r="X59" s="10"/>
      <c r="Y59" s="10" t="n">
        <v>18</v>
      </c>
      <c r="Z59" s="10" t="n">
        <v>10</v>
      </c>
      <c r="AA59" s="10" t="n">
        <v>0</v>
      </c>
      <c r="AB59" s="10" t="n">
        <v>-2.75</v>
      </c>
      <c r="AC59" s="10" t="n">
        <v>-1</v>
      </c>
      <c r="AD59" s="10" t="n">
        <v>1</v>
      </c>
      <c r="AE59" s="1"/>
      <c r="AF59" s="1"/>
      <c r="AG59" s="10"/>
      <c r="AH59" s="10"/>
      <c r="AI59" s="10"/>
      <c r="AJ59" s="10"/>
      <c r="AK59" s="10"/>
      <c r="AL59" s="10"/>
      <c r="AM59" s="10" t="n">
        <v>1.25</v>
      </c>
      <c r="AO59" s="11" t="n">
        <v>1</v>
      </c>
      <c r="AQ59" s="1" t="n">
        <v>2</v>
      </c>
      <c r="AR59" s="1" t="n">
        <v>2</v>
      </c>
      <c r="AT59" s="10" t="str">
        <f aca="false">IF(AS59=0,"1","2")</f>
        <v>1</v>
      </c>
      <c r="AU59" s="11" t="str">
        <f aca="false" t="array" ref="AU59">_xlfn.IFS(AS59=0,"0", AS59=-0.25, "1", AS59=-0.5,"2", AS59=-0.75,"3", AS59=-1,"4",AS59=-1.25,"5", AS59=-1.5,"6", AS59=-1.75,"7", AS59=-2,"8", AS59=-2.25,"9",AS59=-2.5,"10", AS59=-2.75,"11", AS59=-3,"12", AS59=-3.25,"13", AS59=-3.5,"14", AS59=-3.75,"15",AS59=-4,"16")</f>
        <v>0</v>
      </c>
      <c r="AV59" s="10"/>
      <c r="AW59" s="11" t="str">
        <f aca="false">IF(AV59=0,"1","2")</f>
        <v>1</v>
      </c>
      <c r="AX59" s="11" t="str">
        <f aca="false" t="array" ref="AX59">_xlfn.IFS(AV59=0,"0", AV59=0.25, "1", AV59=0.5,"2", AV59=0.75,"3", AV59=1,"4",AV59=1.25,"5", AV59=1.5,"6", AV59=1.75,"7", AV59=2,"8", AV59=2.25,"9",AV59=2.5,"10", AV59=2.75,"11", AV59=3,"12", AV59=3.25,"13", AV59=3.5,"14", AV59=3.75,"15",AV59=4,"16")</f>
        <v>0</v>
      </c>
      <c r="AY59" s="10"/>
      <c r="AZ59" s="11" t="str">
        <f aca="false">IF(AY59=0,"1","2")</f>
        <v>1</v>
      </c>
      <c r="BA59" s="11" t="str">
        <f aca="false" t="array" ref="BA59">_xlfn.IFS(AY59=0,"0", AY59=-0.25, "1", AY59=-0.5,"2", AY59=-0.75,"3", AY59=-1,"4",AY59=-1.25,"5", AY59=-1.5,"6", AY59=-1.75,"7", AY59=-2,"8", AY60=-2.25,"9",AY60=-2.5,"10", AY60=-2.75,"11", AY60=-3,"12", AY60=-3.25,"13", AY60=-3.5,"14", AY60=-3.75,"15",AY60=-4,"16")</f>
        <v>0</v>
      </c>
      <c r="BB59" s="10" t="n">
        <v>1.25</v>
      </c>
      <c r="BC59" s="11" t="str">
        <f aca="false">IF(BB59=0,"1","2")</f>
        <v>2</v>
      </c>
      <c r="BD59" s="11" t="str">
        <f aca="false" t="array" ref="BD59">_xlfn.IFS(BB59=0,"0", BB59=0.25, "1", BB59=0.5,"2", BB59=0.75,"3", BB59=1,"4",BB59=1.25,"5", BB59=1.5,"6", BB59=1.75,"7", BB59=2,"8", BB59=2.25,"9", BB59=2.25,"9",BB59=2.5,"10", BB59=2.75,"11", BB59=3,"12", BB59=3.25,"13", BB59=3.5,"14", BB59=3.75,"15",BB59=4,"16")</f>
        <v>5</v>
      </c>
      <c r="BE59" s="11" t="n">
        <v>24</v>
      </c>
      <c r="BF59" s="14" t="str">
        <f aca="false">VLOOKUP(BE59,LEYENDA!$G$2:$H$8,2,TRUE())</f>
        <v>19-24</v>
      </c>
      <c r="BG59" s="11"/>
    </row>
    <row r="60" customFormat="false" ht="13.5" hidden="false" customHeight="false" outlineLevel="0" collapsed="false">
      <c r="A60" s="8" t="s">
        <v>1037</v>
      </c>
      <c r="B60" s="8" t="s">
        <v>1044</v>
      </c>
      <c r="C60" s="8" t="n">
        <v>3</v>
      </c>
      <c r="D60" s="8" t="str">
        <f aca="false">VLOOKUP(E60,[1]Hoja1!$B$1:$C$1048576,2,FALSE())</f>
        <v>OD</v>
      </c>
      <c r="E60" s="1" t="s">
        <v>1045</v>
      </c>
      <c r="F60" s="1" t="s">
        <v>198</v>
      </c>
      <c r="G60" s="1" t="str">
        <f aca="false" t="array" ref="G60">_xlfn.IFS(F60="M","1", F60="H","2")</f>
        <v>2</v>
      </c>
      <c r="H60" s="1" t="n">
        <v>62</v>
      </c>
      <c r="I60" s="1" t="n">
        <f aca="false">VLOOKUP(H60,LEYENDA!$B$2:$D$6,2,TRUE())</f>
        <v>61</v>
      </c>
      <c r="J60" s="10" t="n">
        <v>-2</v>
      </c>
      <c r="K60" s="10" t="n">
        <v>25</v>
      </c>
      <c r="L60" s="10" t="n">
        <v>30</v>
      </c>
      <c r="M60" s="10" t="n">
        <v>-2</v>
      </c>
      <c r="N60" s="10" t="n">
        <v>10</v>
      </c>
      <c r="O60" s="10" t="n">
        <v>5</v>
      </c>
      <c r="P60" s="10" t="n">
        <v>0</v>
      </c>
      <c r="Q60" s="10" t="n">
        <v>-12.5</v>
      </c>
      <c r="R60" s="10" t="n">
        <v>0.5</v>
      </c>
      <c r="S60" s="10" t="n">
        <v>2.25</v>
      </c>
      <c r="T60" s="10" t="n">
        <v>-12.5</v>
      </c>
      <c r="U60" s="10"/>
      <c r="V60" s="10" t="n">
        <v>23</v>
      </c>
      <c r="W60" s="10" t="n">
        <v>1</v>
      </c>
      <c r="X60" s="10"/>
      <c r="Y60" s="10" t="n">
        <v>29</v>
      </c>
      <c r="Z60" s="10" t="n">
        <v>18</v>
      </c>
      <c r="AA60" s="10" t="n">
        <v>0</v>
      </c>
      <c r="AB60" s="10" t="n">
        <v>-2.5</v>
      </c>
      <c r="AC60" s="10" t="n">
        <v>-1.25</v>
      </c>
      <c r="AD60" s="10" t="n">
        <v>1.25</v>
      </c>
      <c r="AE60" s="1"/>
      <c r="AF60" s="1"/>
      <c r="AG60" s="10"/>
      <c r="AH60" s="10"/>
      <c r="AI60" s="10"/>
      <c r="AJ60" s="10"/>
      <c r="AK60" s="10"/>
      <c r="AL60" s="10"/>
      <c r="AM60" s="10" t="n">
        <v>2.25</v>
      </c>
      <c r="AO60" s="11" t="n">
        <v>1</v>
      </c>
      <c r="AQ60" s="1" t="n">
        <v>2</v>
      </c>
      <c r="AR60" s="1" t="n">
        <v>2</v>
      </c>
      <c r="AT60" s="10" t="str">
        <f aca="false">IF(AS60=0,"1","2")</f>
        <v>1</v>
      </c>
      <c r="AU60" s="11" t="str">
        <f aca="false" t="array" ref="AU60">_xlfn.IFS(AS60=0,"0", AS60=-0.25, "1", AS60=-0.5,"2", AS60=-0.75,"3", AS60=-1,"4",AS60=-1.25,"5", AS60=-1.5,"6", AS60=-1.75,"7", AS60=-2,"8", AS60=-2.25,"9",AS60=-2.5,"10", AS60=-2.75,"11", AS60=-3,"12", AS60=-3.25,"13", AS60=-3.5,"14", AS60=-3.75,"15",AS60=-4,"16")</f>
        <v>0</v>
      </c>
      <c r="AV60" s="10"/>
      <c r="AW60" s="11" t="str">
        <f aca="false">IF(AV60=0,"1","2")</f>
        <v>1</v>
      </c>
      <c r="AX60" s="11" t="str">
        <f aca="false" t="array" ref="AX60">_xlfn.IFS(AV60=0,"0", AV60=0.25, "1", AV60=0.5,"2", AV60=0.75,"3", AV60=1,"4",AV60=1.25,"5", AV60=1.5,"6", AV60=1.75,"7", AV60=2,"8", AV60=2.25,"9",AV60=2.5,"10", AV60=2.75,"11", AV60=3,"12", AV60=3.25,"13", AV60=3.5,"14", AV60=3.75,"15",AV60=4,"16")</f>
        <v>0</v>
      </c>
      <c r="AY60" s="10"/>
      <c r="AZ60" s="11" t="str">
        <f aca="false">IF(AY60=0,"1","2")</f>
        <v>1</v>
      </c>
      <c r="BA60" s="11" t="str">
        <f aca="false" t="array" ref="BA60">_xlfn.IFS(AY60=0,"0", AY60=-0.25, "1", AY60=-0.5,"2", AY60=-0.75,"3", AY60=-1,"4",AY60=-1.25,"5", AY60=-1.5,"6", AY60=-1.75,"7", AY60=-2,"8", AY61=-2.25,"9",AY61=-2.5,"10", AY61=-2.75,"11", AY61=-3,"12", AY61=-3.25,"13", AY61=-3.5,"14", AY61=-3.75,"15",AY61=-4,"16")</f>
        <v>0</v>
      </c>
      <c r="BB60" s="10" t="n">
        <v>0.25</v>
      </c>
      <c r="BC60" s="11" t="str">
        <f aca="false">IF(BB60=0,"1","2")</f>
        <v>2</v>
      </c>
      <c r="BD60" s="11" t="str">
        <f aca="false" t="array" ref="BD60">_xlfn.IFS(BB60=0,"0", BB60=0.25, "1", BB60=0.5,"2", BB60=0.75,"3", BB60=1,"4",BB60=1.25,"5", BB60=1.5,"6", BB60=1.75,"7", BB60=2,"8", BB60=2.25,"9", BB60=2.25,"9",BB60=2.5,"10", BB60=2.75,"11", BB60=3,"12", BB60=3.25,"13", BB60=3.5,"14", BB60=3.75,"15",BB60=4,"16")</f>
        <v>1</v>
      </c>
      <c r="BE60" s="11" t="n">
        <v>24</v>
      </c>
      <c r="BF60" s="14" t="str">
        <f aca="false">VLOOKUP(BE60,LEYENDA!$G$2:$H$8,2,TRUE())</f>
        <v>19-24</v>
      </c>
      <c r="BG60" s="11"/>
    </row>
    <row r="61" customFormat="false" ht="13.5" hidden="false" customHeight="false" outlineLevel="0" collapsed="false">
      <c r="A61" s="8" t="s">
        <v>1037</v>
      </c>
      <c r="B61" s="8" t="s">
        <v>1044</v>
      </c>
      <c r="C61" s="8" t="n">
        <v>3</v>
      </c>
      <c r="D61" s="8" t="str">
        <f aca="false">VLOOKUP(E61,[1]Hoja1!$B$1:$C$1048576,2,FALSE())</f>
        <v>OI</v>
      </c>
      <c r="E61" s="1" t="s">
        <v>1046</v>
      </c>
      <c r="F61" s="1" t="s">
        <v>198</v>
      </c>
      <c r="G61" s="1" t="str">
        <f aca="false" t="array" ref="G61">_xlfn.IFS(F61="M","1", F61="H","2")</f>
        <v>2</v>
      </c>
      <c r="H61" s="1" t="n">
        <v>62</v>
      </c>
      <c r="I61" s="1" t="n">
        <f aca="false">VLOOKUP(H61,LEYENDA!$B$2:$D$6,2,TRUE())</f>
        <v>61</v>
      </c>
      <c r="J61" s="10" t="n">
        <v>-2</v>
      </c>
      <c r="K61" s="10" t="n">
        <v>25</v>
      </c>
      <c r="L61" s="10" t="n">
        <v>30</v>
      </c>
      <c r="M61" s="10" t="n">
        <v>-2</v>
      </c>
      <c r="N61" s="10" t="n">
        <v>10</v>
      </c>
      <c r="O61" s="10" t="n">
        <v>5</v>
      </c>
      <c r="P61" s="10" t="n">
        <v>0</v>
      </c>
      <c r="Q61" s="10" t="n">
        <v>-12.5</v>
      </c>
      <c r="R61" s="10" t="n">
        <v>0.5</v>
      </c>
      <c r="S61" s="10" t="n">
        <v>2.25</v>
      </c>
      <c r="T61" s="10" t="n">
        <v>-12.5</v>
      </c>
      <c r="U61" s="10"/>
      <c r="V61" s="10" t="n">
        <v>23</v>
      </c>
      <c r="W61" s="10" t="n">
        <v>1</v>
      </c>
      <c r="X61" s="10"/>
      <c r="Y61" s="10" t="n">
        <v>29</v>
      </c>
      <c r="Z61" s="10" t="n">
        <v>18</v>
      </c>
      <c r="AA61" s="10" t="n">
        <v>0</v>
      </c>
      <c r="AB61" s="10" t="n">
        <v>-2.5</v>
      </c>
      <c r="AC61" s="10" t="n">
        <v>-1.25</v>
      </c>
      <c r="AD61" s="10" t="n">
        <v>1.25</v>
      </c>
      <c r="AE61" s="1"/>
      <c r="AF61" s="1"/>
      <c r="AG61" s="10"/>
      <c r="AH61" s="10"/>
      <c r="AI61" s="10"/>
      <c r="AJ61" s="10"/>
      <c r="AK61" s="10"/>
      <c r="AL61" s="10"/>
      <c r="AM61" s="10" t="n">
        <v>2.25</v>
      </c>
      <c r="AO61" s="11" t="n">
        <v>1</v>
      </c>
      <c r="AQ61" s="1" t="n">
        <v>2</v>
      </c>
      <c r="AR61" s="1" t="n">
        <v>2</v>
      </c>
      <c r="AT61" s="10" t="str">
        <f aca="false">IF(AS61=0,"1","2")</f>
        <v>1</v>
      </c>
      <c r="AU61" s="11" t="str">
        <f aca="false" t="array" ref="AU61">_xlfn.IFS(AS61=0,"0", AS61=-0.25, "1", AS61=-0.5,"2", AS61=-0.75,"3", AS61=-1,"4",AS61=-1.25,"5", AS61=-1.5,"6", AS61=-1.75,"7", AS61=-2,"8", AS61=-2.25,"9",AS61=-2.5,"10", AS61=-2.75,"11", AS61=-3,"12", AS61=-3.25,"13", AS61=-3.5,"14", AS61=-3.75,"15",AS61=-4,"16")</f>
        <v>0</v>
      </c>
      <c r="AV61" s="10"/>
      <c r="AW61" s="11" t="str">
        <f aca="false">IF(AV61=0,"1","2")</f>
        <v>1</v>
      </c>
      <c r="AX61" s="11" t="str">
        <f aca="false" t="array" ref="AX61">_xlfn.IFS(AV61=0,"0", AV61=0.25, "1", AV61=0.5,"2", AV61=0.75,"3", AV61=1,"4",AV61=1.25,"5", AV61=1.5,"6", AV61=1.75,"7", AV61=2,"8", AV61=2.25,"9",AV61=2.5,"10", AV61=2.75,"11", AV61=3,"12", AV61=3.25,"13", AV61=3.5,"14", AV61=3.75,"15",AV61=4,"16")</f>
        <v>0</v>
      </c>
      <c r="AY61" s="10"/>
      <c r="AZ61" s="11" t="str">
        <f aca="false">IF(AY61=0,"1","2")</f>
        <v>1</v>
      </c>
      <c r="BA61" s="11" t="str">
        <f aca="false" t="array" ref="BA61">_xlfn.IFS(AY61=0,"0", AY61=-0.25, "1", AY61=-0.5,"2", AY61=-0.75,"3", AY61=-1,"4",AY61=-1.25,"5", AY61=-1.5,"6", AY61=-1.75,"7", AY61=-2,"8", AY62=-2.25,"9",AY62=-2.5,"10", AY62=-2.75,"11", AY62=-3,"12", AY62=-3.25,"13", AY62=-3.5,"14", AY62=-3.75,"15",AY62=-4,"16")</f>
        <v>0</v>
      </c>
      <c r="BB61" s="10" t="n">
        <v>0.25</v>
      </c>
      <c r="BC61" s="11" t="str">
        <f aca="false">IF(BB61=0,"1","2")</f>
        <v>2</v>
      </c>
      <c r="BD61" s="11" t="str">
        <f aca="false" t="array" ref="BD61">_xlfn.IFS(BB61=0,"0", BB61=0.25, "1", BB61=0.5,"2", BB61=0.75,"3", BB61=1,"4",BB61=1.25,"5", BB61=1.5,"6", BB61=1.75,"7", BB61=2,"8", BB61=2.25,"9", BB61=2.25,"9",BB61=2.5,"10", BB61=2.75,"11", BB61=3,"12", BB61=3.25,"13", BB61=3.5,"14", BB61=3.75,"15",BB61=4,"16")</f>
        <v>1</v>
      </c>
      <c r="BE61" s="11" t="n">
        <v>24</v>
      </c>
      <c r="BF61" s="14" t="str">
        <f aca="false">VLOOKUP(BE61,LEYENDA!$G$2:$H$8,2,TRUE())</f>
        <v>19-24</v>
      </c>
      <c r="BG61" s="11"/>
    </row>
    <row r="62" customFormat="false" ht="13.5" hidden="false" customHeight="false" outlineLevel="0" collapsed="false">
      <c r="A62" s="8" t="s">
        <v>1047</v>
      </c>
      <c r="B62" s="8" t="s">
        <v>811</v>
      </c>
      <c r="C62" s="8" t="n">
        <v>3</v>
      </c>
      <c r="D62" s="8" t="str">
        <f aca="false">VLOOKUP(E62,[1]Hoja1!$B$1:$C$1048576,2,FALSE())</f>
        <v>OD</v>
      </c>
      <c r="E62" s="1" t="s">
        <v>810</v>
      </c>
      <c r="F62" s="1" t="s">
        <v>198</v>
      </c>
      <c r="G62" s="1" t="str">
        <f aca="false" t="array" ref="G62">_xlfn.IFS(F62="M","1", F62="H","2")</f>
        <v>2</v>
      </c>
      <c r="H62" s="1" t="n">
        <v>11</v>
      </c>
      <c r="I62" s="1" t="n">
        <f aca="false">VLOOKUP(H62,LEYENDA!$B$2:$D$6,2,TRUE())</f>
        <v>61</v>
      </c>
      <c r="J62" s="10" t="n">
        <v>-3</v>
      </c>
      <c r="K62" s="10"/>
      <c r="L62" s="10" t="n">
        <v>6</v>
      </c>
      <c r="M62" s="10" t="n">
        <v>-1</v>
      </c>
      <c r="N62" s="10" t="n">
        <v>12</v>
      </c>
      <c r="O62" s="10" t="n">
        <v>5</v>
      </c>
      <c r="P62" s="10" t="n">
        <v>1</v>
      </c>
      <c r="Q62" s="10" t="n">
        <v>-6</v>
      </c>
      <c r="R62" s="10" t="n">
        <v>1</v>
      </c>
      <c r="S62" s="10" t="n">
        <v>1.25</v>
      </c>
      <c r="T62" s="10" t="n">
        <v>-6</v>
      </c>
      <c r="U62" s="10"/>
      <c r="V62" s="10" t="n">
        <v>19</v>
      </c>
      <c r="W62" s="10" t="n">
        <v>12</v>
      </c>
      <c r="X62" s="10"/>
      <c r="Y62" s="10" t="n">
        <v>24</v>
      </c>
      <c r="Z62" s="10" t="n">
        <v>20</v>
      </c>
      <c r="AA62" s="10" t="n">
        <v>2</v>
      </c>
      <c r="AB62" s="10"/>
      <c r="AC62" s="10" t="n">
        <v>-3.75</v>
      </c>
      <c r="AD62" s="10" t="n">
        <v>3</v>
      </c>
      <c r="AE62" s="1"/>
      <c r="AF62" s="1"/>
      <c r="AG62" s="10"/>
      <c r="AH62" s="10"/>
      <c r="AI62" s="10"/>
      <c r="AJ62" s="10"/>
      <c r="AK62" s="10"/>
      <c r="AL62" s="10"/>
      <c r="AM62" s="10"/>
      <c r="AN62" s="10" t="n">
        <v>0.5</v>
      </c>
      <c r="AO62" s="11" t="n">
        <v>0</v>
      </c>
      <c r="AQ62" s="1" t="n">
        <v>2</v>
      </c>
      <c r="AR62" s="1" t="n">
        <v>2</v>
      </c>
      <c r="AT62" s="10" t="str">
        <f aca="false">IF(AS62=0,"1","2")</f>
        <v>1</v>
      </c>
      <c r="AU62" s="11" t="str">
        <f aca="false" t="array" ref="AU62">_xlfn.IFS(AS62=0,"0", AS62=-0.25, "1", AS62=-0.5,"2", AS62=-0.75,"3", AS62=-1,"4",AS62=-1.25,"5", AS62=-1.5,"6", AS62=-1.75,"7", AS62=-2,"8", AS62=-2.25,"9",AS62=-2.5,"10", AS62=-2.75,"11", AS62=-3,"12", AS62=-3.25,"13", AS62=-3.5,"14", AS62=-3.75,"15",AS62=-4,"16")</f>
        <v>0</v>
      </c>
      <c r="AV62" s="10"/>
      <c r="AW62" s="11" t="str">
        <f aca="false">IF(AV62=0,"1","2")</f>
        <v>1</v>
      </c>
      <c r="AX62" s="11" t="str">
        <f aca="false" t="array" ref="AX62">_xlfn.IFS(AV62=0,"0", AV62=0.25, "1", AV62=0.5,"2", AV62=0.75,"3", AV62=1,"4",AV62=1.25,"5", AV62=1.5,"6", AV62=1.75,"7", AV62=2,"8", AV62=2.25,"9",AV62=2.5,"10", AV62=2.75,"11", AV62=3,"12", AV62=3.25,"13", AV62=3.5,"14", AV62=3.75,"15",AV62=4,"16")</f>
        <v>0</v>
      </c>
      <c r="AY62" s="10"/>
      <c r="AZ62" s="11" t="str">
        <f aca="false">IF(AY62=0,"1","2")</f>
        <v>1</v>
      </c>
      <c r="BA62" s="11" t="str">
        <f aca="false" t="array" ref="BA62">_xlfn.IFS(AY62=0,"0", AY62=-0.25, "1", AY62=-0.5,"2", AY62=-0.75,"3", AY62=-1,"4",AY62=-1.25,"5", AY62=-1.5,"6", AY62=-1.75,"7", AY62=-2,"8", AY63=-2.25,"9",AY63=-2.5,"10", AY63=-2.75,"11", AY63=-3,"12", AY63=-3.25,"13", AY63=-3.5,"14", AY63=-3.75,"15",AY63=-4,"16")</f>
        <v>0</v>
      </c>
      <c r="BB62" s="10" t="n">
        <v>0.5</v>
      </c>
      <c r="BC62" s="11" t="str">
        <f aca="false">IF(BB62=0,"1","2")</f>
        <v>2</v>
      </c>
      <c r="BD62" s="11" t="str">
        <f aca="false" t="array" ref="BD62">_xlfn.IFS(BB62=0,"0", BB62=0.25, "1", BB62=0.5,"2", BB62=0.75,"3", BB62=1,"4",BB62=1.25,"5", BB62=1.5,"6", BB62=1.75,"7", BB62=2,"8", BB62=2.25,"9", BB62=2.25,"9",BB62=2.5,"10", BB62=2.75,"11", BB62=3,"12", BB62=3.25,"13", BB62=3.5,"14", BB62=3.75,"15",BB62=4,"16")</f>
        <v>2</v>
      </c>
      <c r="BE62" s="11" t="n">
        <v>24</v>
      </c>
      <c r="BF62" s="14" t="str">
        <f aca="false">VLOOKUP(BE62,LEYENDA!$G$2:$H$8,2,TRUE())</f>
        <v>19-24</v>
      </c>
    </row>
    <row r="63" customFormat="false" ht="13.5" hidden="false" customHeight="false" outlineLevel="0" collapsed="false">
      <c r="A63" s="8" t="s">
        <v>1047</v>
      </c>
      <c r="B63" s="8" t="s">
        <v>811</v>
      </c>
      <c r="C63" s="8" t="n">
        <v>3</v>
      </c>
      <c r="D63" s="8" t="str">
        <f aca="false">VLOOKUP(E63,[1]Hoja1!$B$1:$C$1048576,2,FALSE())</f>
        <v>OI</v>
      </c>
      <c r="E63" s="1" t="s">
        <v>812</v>
      </c>
      <c r="F63" s="1" t="s">
        <v>198</v>
      </c>
      <c r="G63" s="1" t="str">
        <f aca="false" t="array" ref="G63">_xlfn.IFS(F63="M","1", F63="H","2")</f>
        <v>2</v>
      </c>
      <c r="H63" s="1" t="n">
        <v>11</v>
      </c>
      <c r="I63" s="1" t="n">
        <f aca="false">VLOOKUP(H63,LEYENDA!$B$2:$D$6,2,TRUE())</f>
        <v>61</v>
      </c>
      <c r="J63" s="10" t="n">
        <v>-3</v>
      </c>
      <c r="K63" s="10"/>
      <c r="L63" s="10" t="n">
        <v>6</v>
      </c>
      <c r="M63" s="10" t="n">
        <v>-1</v>
      </c>
      <c r="N63" s="10" t="n">
        <v>12</v>
      </c>
      <c r="O63" s="10" t="n">
        <v>5</v>
      </c>
      <c r="P63" s="10" t="n">
        <v>1</v>
      </c>
      <c r="Q63" s="10" t="n">
        <v>-6</v>
      </c>
      <c r="R63" s="10" t="n">
        <v>1</v>
      </c>
      <c r="S63" s="10" t="n">
        <v>1.25</v>
      </c>
      <c r="T63" s="10" t="n">
        <v>-6</v>
      </c>
      <c r="U63" s="10"/>
      <c r="V63" s="10" t="n">
        <v>19</v>
      </c>
      <c r="W63" s="10" t="n">
        <v>12</v>
      </c>
      <c r="X63" s="10"/>
      <c r="Y63" s="10" t="n">
        <v>24</v>
      </c>
      <c r="Z63" s="10" t="n">
        <v>20</v>
      </c>
      <c r="AA63" s="10" t="n">
        <v>2</v>
      </c>
      <c r="AB63" s="10"/>
      <c r="AC63" s="10" t="n">
        <v>-3.75</v>
      </c>
      <c r="AD63" s="10" t="n">
        <v>3</v>
      </c>
      <c r="AE63" s="1"/>
      <c r="AF63" s="1"/>
      <c r="AG63" s="10"/>
      <c r="AH63" s="10"/>
      <c r="AI63" s="10"/>
      <c r="AJ63" s="10"/>
      <c r="AK63" s="10"/>
      <c r="AL63" s="10"/>
      <c r="AM63" s="10"/>
      <c r="AN63" s="10" t="n">
        <v>0.5</v>
      </c>
      <c r="AO63" s="11" t="n">
        <v>0</v>
      </c>
      <c r="AQ63" s="1" t="n">
        <v>2</v>
      </c>
      <c r="AR63" s="1" t="n">
        <v>2</v>
      </c>
      <c r="AT63" s="10" t="str">
        <f aca="false">IF(AS63=0,"1","2")</f>
        <v>1</v>
      </c>
      <c r="AU63" s="11" t="str">
        <f aca="false" t="array" ref="AU63">_xlfn.IFS(AS63=0,"0", AS63=-0.25, "1", AS63=-0.5,"2", AS63=-0.75,"3", AS63=-1,"4",AS63=-1.25,"5", AS63=-1.5,"6", AS63=-1.75,"7", AS63=-2,"8", AS63=-2.25,"9",AS63=-2.5,"10", AS63=-2.75,"11", AS63=-3,"12", AS63=-3.25,"13", AS63=-3.5,"14", AS63=-3.75,"15",AS63=-4,"16")</f>
        <v>0</v>
      </c>
      <c r="AV63" s="10"/>
      <c r="AW63" s="11" t="str">
        <f aca="false">IF(AV63=0,"1","2")</f>
        <v>1</v>
      </c>
      <c r="AX63" s="11" t="str">
        <f aca="false" t="array" ref="AX63">_xlfn.IFS(AV63=0,"0", AV63=0.25, "1", AV63=0.5,"2", AV63=0.75,"3", AV63=1,"4",AV63=1.25,"5", AV63=1.5,"6", AV63=1.75,"7", AV63=2,"8", AV63=2.25,"9",AV63=2.5,"10", AV63=2.75,"11", AV63=3,"12", AV63=3.25,"13", AV63=3.5,"14", AV63=3.75,"15",AV63=4,"16")</f>
        <v>0</v>
      </c>
      <c r="AY63" s="10"/>
      <c r="AZ63" s="11" t="str">
        <f aca="false">IF(AY63=0,"1","2")</f>
        <v>1</v>
      </c>
      <c r="BA63" s="11" t="str">
        <f aca="false" t="array" ref="BA63">_xlfn.IFS(AY63=0,"0", AY63=-0.25, "1", AY63=-0.5,"2", AY63=-0.75,"3", AY63=-1,"4",AY63=-1.25,"5", AY63=-1.5,"6", AY63=-1.75,"7", AY63=-2,"8", AY64=-2.25,"9",AY64=-2.5,"10", AY64=-2.75,"11", AY64=-3,"12", AY64=-3.25,"13", AY64=-3.5,"14", AY64=-3.75,"15",AY64=-4,"16")</f>
        <v>0</v>
      </c>
      <c r="BB63" s="10" t="n">
        <v>0.5</v>
      </c>
      <c r="BC63" s="11" t="str">
        <f aca="false">IF(BB63=0,"1","2")</f>
        <v>2</v>
      </c>
      <c r="BD63" s="11" t="str">
        <f aca="false" t="array" ref="BD63">_xlfn.IFS(BB63=0,"0", BB63=0.25, "1", BB63=0.5,"2", BB63=0.75,"3", BB63=1,"4",BB63=1.25,"5", BB63=1.5,"6", BB63=1.75,"7", BB63=2,"8", BB63=2.25,"9", BB63=2.25,"9",BB63=2.5,"10", BB63=2.75,"11", BB63=3,"12", BB63=3.25,"13", BB63=3.5,"14", BB63=3.75,"15",BB63=4,"16")</f>
        <v>2</v>
      </c>
      <c r="BE63" s="11" t="n">
        <v>24</v>
      </c>
      <c r="BF63" s="14" t="str">
        <f aca="false">VLOOKUP(BE63,LEYENDA!$G$2:$H$8,2,TRUE())</f>
        <v>19-24</v>
      </c>
    </row>
    <row r="64" customFormat="false" ht="13.5" hidden="false" customHeight="false" outlineLevel="0" collapsed="false">
      <c r="A64" s="8" t="s">
        <v>1047</v>
      </c>
      <c r="B64" s="8" t="s">
        <v>814</v>
      </c>
      <c r="C64" s="8" t="n">
        <v>3</v>
      </c>
      <c r="D64" s="8" t="str">
        <f aca="false">VLOOKUP(E64,[1]Hoja1!$B$1:$C$1048576,2,FALSE())</f>
        <v>OD</v>
      </c>
      <c r="E64" s="1" t="s">
        <v>813</v>
      </c>
      <c r="F64" s="1" t="s">
        <v>193</v>
      </c>
      <c r="G64" s="1" t="str">
        <f aca="false" t="array" ref="G64">_xlfn.IFS(F64="M","1", F64="H","2")</f>
        <v>1</v>
      </c>
      <c r="H64" s="1" t="n">
        <v>29</v>
      </c>
      <c r="I64" s="1" t="n">
        <f aca="false">VLOOKUP(H64,LEYENDA!$B$2:$D$6,2,TRUE())</f>
        <v>61</v>
      </c>
      <c r="J64" s="10" t="n">
        <v>2</v>
      </c>
      <c r="K64" s="10"/>
      <c r="L64" s="10" t="n">
        <v>14</v>
      </c>
      <c r="M64" s="10" t="n">
        <v>5</v>
      </c>
      <c r="N64" s="10" t="n">
        <v>6</v>
      </c>
      <c r="O64" s="10" t="n">
        <v>3</v>
      </c>
      <c r="P64" s="10" t="n">
        <v>0</v>
      </c>
      <c r="Q64" s="10" t="n">
        <v>-3</v>
      </c>
      <c r="R64" s="10" t="n">
        <v>3</v>
      </c>
      <c r="S64" s="10" t="n">
        <v>1</v>
      </c>
      <c r="T64" s="10" t="n">
        <v>-4</v>
      </c>
      <c r="U64" s="10" t="n">
        <v>24</v>
      </c>
      <c r="V64" s="10" t="n">
        <v>26</v>
      </c>
      <c r="W64" s="10" t="n">
        <v>16</v>
      </c>
      <c r="X64" s="10" t="n">
        <v>9</v>
      </c>
      <c r="Y64" s="10" t="n">
        <v>10</v>
      </c>
      <c r="Z64" s="10" t="n">
        <v>6</v>
      </c>
      <c r="AA64" s="10"/>
      <c r="AB64" s="10" t="n">
        <v>-3.5</v>
      </c>
      <c r="AC64" s="10" t="n">
        <v>-2.5</v>
      </c>
      <c r="AD64" s="10" t="n">
        <v>2.5</v>
      </c>
      <c r="AE64" s="1"/>
      <c r="AF64" s="1"/>
      <c r="AG64" s="10"/>
      <c r="AH64" s="10"/>
      <c r="AI64" s="10"/>
      <c r="AJ64" s="10"/>
      <c r="AK64" s="10"/>
      <c r="AL64" s="10"/>
      <c r="AM64" s="10"/>
      <c r="AN64" s="10" t="n">
        <v>0.75</v>
      </c>
      <c r="AO64" s="11" t="n">
        <v>0</v>
      </c>
      <c r="AQ64" s="1" t="n">
        <v>2</v>
      </c>
      <c r="AR64" s="1" t="n">
        <v>2</v>
      </c>
      <c r="AT64" s="10" t="str">
        <f aca="false">IF(AS64=0,"1","2")</f>
        <v>1</v>
      </c>
      <c r="AU64" s="11" t="str">
        <f aca="false" t="array" ref="AU64">_xlfn.IFS(AS64=0,"0", AS64=-0.25, "1", AS64=-0.5,"2", AS64=-0.75,"3", AS64=-1,"4",AS64=-1.25,"5", AS64=-1.5,"6", AS64=-1.75,"7", AS64=-2,"8", AS64=-2.25,"9",AS64=-2.5,"10", AS64=-2.75,"11", AS64=-3,"12", AS64=-3.25,"13", AS64=-3.5,"14", AS64=-3.75,"15",AS64=-4,"16")</f>
        <v>0</v>
      </c>
      <c r="AV64" s="10"/>
      <c r="AW64" s="11" t="str">
        <f aca="false">IF(AV64=0,"1","2")</f>
        <v>1</v>
      </c>
      <c r="AX64" s="11" t="str">
        <f aca="false" t="array" ref="AX64">_xlfn.IFS(AV64=0,"0", AV64=0.25, "1", AV64=0.5,"2", AV64=0.75,"3", AV64=1,"4",AV64=1.25,"5", AV64=1.5,"6", AV64=1.75,"7", AV64=2,"8", AV64=2.25,"9",AV64=2.5,"10", AV64=2.75,"11", AV64=3,"12", AV64=3.25,"13", AV64=3.5,"14", AV64=3.75,"15",AV64=4,"16")</f>
        <v>0</v>
      </c>
      <c r="AY64" s="10"/>
      <c r="AZ64" s="11" t="str">
        <f aca="false">IF(AY64=0,"1","2")</f>
        <v>1</v>
      </c>
      <c r="BA64" s="11" t="str">
        <f aca="false" t="array" ref="BA64">_xlfn.IFS(AY64=0,"0", AY64=-0.25, "1", AY64=-0.5,"2", AY64=-0.75,"3", AY64=-1,"4",AY64=-1.25,"5", AY64=-1.5,"6", AY64=-1.75,"7", AY64=-2,"8", AY65=-2.25,"9",AY65=-2.5,"10", AY65=-2.75,"11", AY65=-3,"12", AY65=-3.25,"13", AY65=-3.5,"14", AY65=-3.75,"15",AY65=-4,"16")</f>
        <v>0</v>
      </c>
      <c r="BB64" s="10" t="n">
        <v>0.75</v>
      </c>
      <c r="BC64" s="11" t="str">
        <f aca="false">IF(BB64=0,"1","2")</f>
        <v>2</v>
      </c>
      <c r="BD64" s="11" t="str">
        <f aca="false" t="array" ref="BD64">_xlfn.IFS(BB64=0,"0", BB64=0.25, "1", BB64=0.5,"2", BB64=0.75,"3", BB64=1,"4",BB64=1.25,"5", BB64=1.5,"6", BB64=1.75,"7", BB64=2,"8", BB64=2.25,"9", BB64=2.25,"9",BB64=2.5,"10", BB64=2.75,"11", BB64=3,"12", BB64=3.25,"13", BB64=3.5,"14", BB64=3.75,"15",BB64=4,"16")</f>
        <v>3</v>
      </c>
      <c r="BE64" s="11" t="n">
        <v>24</v>
      </c>
      <c r="BF64" s="14" t="str">
        <f aca="false">VLOOKUP(BE64,LEYENDA!$G$2:$H$8,2,TRUE())</f>
        <v>19-24</v>
      </c>
    </row>
    <row r="65" customFormat="false" ht="13.5" hidden="false" customHeight="false" outlineLevel="0" collapsed="false">
      <c r="A65" s="8" t="s">
        <v>1047</v>
      </c>
      <c r="B65" s="8" t="s">
        <v>814</v>
      </c>
      <c r="C65" s="8" t="n">
        <v>3</v>
      </c>
      <c r="D65" s="8" t="str">
        <f aca="false">VLOOKUP(E65,[1]Hoja1!$B$1:$C$1048576,2,FALSE())</f>
        <v>OI</v>
      </c>
      <c r="E65" s="1" t="s">
        <v>815</v>
      </c>
      <c r="F65" s="1" t="s">
        <v>193</v>
      </c>
      <c r="G65" s="1" t="str">
        <f aca="false" t="array" ref="G65">_xlfn.IFS(F65="M","1", F65="H","2")</f>
        <v>1</v>
      </c>
      <c r="H65" s="1" t="n">
        <v>29</v>
      </c>
      <c r="I65" s="1" t="n">
        <f aca="false">VLOOKUP(H65,LEYENDA!$B$2:$D$6,2,TRUE())</f>
        <v>61</v>
      </c>
      <c r="J65" s="10" t="n">
        <v>2</v>
      </c>
      <c r="K65" s="10"/>
      <c r="L65" s="10" t="n">
        <v>14</v>
      </c>
      <c r="M65" s="10" t="n">
        <v>5</v>
      </c>
      <c r="N65" s="10" t="n">
        <v>6</v>
      </c>
      <c r="O65" s="10" t="n">
        <v>3</v>
      </c>
      <c r="P65" s="10" t="n">
        <v>0</v>
      </c>
      <c r="Q65" s="10" t="n">
        <v>-3</v>
      </c>
      <c r="R65" s="10" t="n">
        <v>3</v>
      </c>
      <c r="S65" s="10" t="n">
        <v>1</v>
      </c>
      <c r="T65" s="10" t="n">
        <v>-4</v>
      </c>
      <c r="U65" s="10" t="n">
        <v>24</v>
      </c>
      <c r="V65" s="10" t="n">
        <v>26</v>
      </c>
      <c r="W65" s="10" t="n">
        <v>16</v>
      </c>
      <c r="X65" s="10" t="n">
        <v>9</v>
      </c>
      <c r="Y65" s="10" t="n">
        <v>10</v>
      </c>
      <c r="Z65" s="10" t="n">
        <v>6</v>
      </c>
      <c r="AA65" s="10"/>
      <c r="AB65" s="10" t="n">
        <v>-3.5</v>
      </c>
      <c r="AC65" s="10" t="n">
        <v>-2.5</v>
      </c>
      <c r="AD65" s="10" t="n">
        <v>2.5</v>
      </c>
      <c r="AE65" s="1"/>
      <c r="AF65" s="1"/>
      <c r="AG65" s="10"/>
      <c r="AH65" s="10"/>
      <c r="AI65" s="10"/>
      <c r="AJ65" s="10"/>
      <c r="AK65" s="10"/>
      <c r="AL65" s="10"/>
      <c r="AM65" s="10"/>
      <c r="AN65" s="10" t="n">
        <v>0.75</v>
      </c>
      <c r="AO65" s="11" t="n">
        <v>0</v>
      </c>
      <c r="AQ65" s="1" t="n">
        <v>2</v>
      </c>
      <c r="AR65" s="1" t="n">
        <v>2</v>
      </c>
      <c r="AT65" s="10" t="str">
        <f aca="false">IF(AS65=0,"1","2")</f>
        <v>1</v>
      </c>
      <c r="AU65" s="11" t="str">
        <f aca="false" t="array" ref="AU65">_xlfn.IFS(AS65=0,"0", AS65=-0.25, "1", AS65=-0.5,"2", AS65=-0.75,"3", AS65=-1,"4",AS65=-1.25,"5", AS65=-1.5,"6", AS65=-1.75,"7", AS65=-2,"8", AS65=-2.25,"9",AS65=-2.5,"10", AS65=-2.75,"11", AS65=-3,"12", AS65=-3.25,"13", AS65=-3.5,"14", AS65=-3.75,"15",AS65=-4,"16")</f>
        <v>0</v>
      </c>
      <c r="AV65" s="10"/>
      <c r="AW65" s="11" t="str">
        <f aca="false">IF(AV65=0,"1","2")</f>
        <v>1</v>
      </c>
      <c r="AX65" s="11" t="str">
        <f aca="false" t="array" ref="AX65">_xlfn.IFS(AV65=0,"0", AV65=0.25, "1", AV65=0.5,"2", AV65=0.75,"3", AV65=1,"4",AV65=1.25,"5", AV65=1.5,"6", AV65=1.75,"7", AV65=2,"8", AV65=2.25,"9",AV65=2.5,"10", AV65=2.75,"11", AV65=3,"12", AV65=3.25,"13", AV65=3.5,"14", AV65=3.75,"15",AV65=4,"16")</f>
        <v>0</v>
      </c>
      <c r="AY65" s="10"/>
      <c r="AZ65" s="11" t="str">
        <f aca="false">IF(AY65=0,"1","2")</f>
        <v>1</v>
      </c>
      <c r="BA65" s="11" t="str">
        <f aca="false" t="array" ref="BA65">_xlfn.IFS(AY65=0,"0", AY65=-0.25, "1", AY65=-0.5,"2", AY65=-0.75,"3", AY65=-1,"4",AY65=-1.25,"5", AY65=-1.5,"6", AY65=-1.75,"7", AY65=-2,"8", AY66=-2.25,"9",AY66=-2.5,"10", AY66=-2.75,"11", AY66=-3,"12", AY66=-3.25,"13", AY66=-3.5,"14", AY66=-3.75,"15",AY66=-4,"16")</f>
        <v>0</v>
      </c>
      <c r="BB65" s="10" t="n">
        <v>0.75</v>
      </c>
      <c r="BC65" s="11" t="str">
        <f aca="false">IF(BB65=0,"1","2")</f>
        <v>2</v>
      </c>
      <c r="BD65" s="11" t="str">
        <f aca="false" t="array" ref="BD65">_xlfn.IFS(BB65=0,"0", BB65=0.25, "1", BB65=0.5,"2", BB65=0.75,"3", BB65=1,"4",BB65=1.25,"5", BB65=1.5,"6", BB65=1.75,"7", BB65=2,"8", BB65=2.25,"9", BB65=2.25,"9",BB65=2.5,"10", BB65=2.75,"11", BB65=3,"12", BB65=3.25,"13", BB65=3.5,"14", BB65=3.75,"15",BB65=4,"16")</f>
        <v>3</v>
      </c>
      <c r="BE65" s="11" t="n">
        <v>24</v>
      </c>
      <c r="BF65" s="14" t="str">
        <f aca="false">VLOOKUP(BE65,LEYENDA!$G$2:$H$8,2,TRUE())</f>
        <v>19-24</v>
      </c>
    </row>
    <row r="66" customFormat="false" ht="13.5" hidden="false" customHeight="false" outlineLevel="0" collapsed="false">
      <c r="A66" s="8" t="s">
        <v>1047</v>
      </c>
      <c r="B66" s="8" t="s">
        <v>817</v>
      </c>
      <c r="C66" s="8" t="n">
        <v>3</v>
      </c>
      <c r="D66" s="8" t="str">
        <f aca="false">VLOOKUP(E66,[1]Hoja1!$B$1:$C$1048576,2,FALSE())</f>
        <v>OD</v>
      </c>
      <c r="E66" s="1" t="s">
        <v>816</v>
      </c>
      <c r="F66" s="1" t="s">
        <v>198</v>
      </c>
      <c r="G66" s="1" t="str">
        <f aca="false" t="array" ref="G66">_xlfn.IFS(F66="M","1", F66="H","2")</f>
        <v>2</v>
      </c>
      <c r="H66" s="1" t="n">
        <v>33</v>
      </c>
      <c r="I66" s="1" t="n">
        <f aca="false">VLOOKUP(H66,LEYENDA!$B$2:$D$6,2,TRUE())</f>
        <v>61</v>
      </c>
      <c r="J66" s="10" t="n">
        <v>1</v>
      </c>
      <c r="K66" s="10"/>
      <c r="L66" s="10" t="n">
        <v>16</v>
      </c>
      <c r="M66" s="10" t="n">
        <v>5</v>
      </c>
      <c r="N66" s="10" t="n">
        <v>8</v>
      </c>
      <c r="O66" s="10" t="n">
        <v>3</v>
      </c>
      <c r="P66" s="10" t="n">
        <v>0</v>
      </c>
      <c r="Q66" s="10" t="n">
        <v>-6</v>
      </c>
      <c r="R66" s="10" t="n">
        <v>6</v>
      </c>
      <c r="S66" s="10" t="n">
        <v>1.25</v>
      </c>
      <c r="T66" s="10" t="n">
        <v>-5</v>
      </c>
      <c r="U66" s="10" t="n">
        <v>20</v>
      </c>
      <c r="V66" s="10" t="n">
        <v>22</v>
      </c>
      <c r="W66" s="10" t="n">
        <v>4</v>
      </c>
      <c r="X66" s="10" t="n">
        <v>16</v>
      </c>
      <c r="Y66" s="10" t="n">
        <v>18</v>
      </c>
      <c r="Z66" s="10" t="n">
        <v>12</v>
      </c>
      <c r="AA66" s="10" t="n">
        <v>2</v>
      </c>
      <c r="AB66" s="10" t="n">
        <v>-3</v>
      </c>
      <c r="AC66" s="10" t="n">
        <v>-1.25</v>
      </c>
      <c r="AD66" s="10" t="n">
        <v>2.25</v>
      </c>
      <c r="AE66" s="1"/>
      <c r="AF66" s="1"/>
      <c r="AG66" s="10"/>
      <c r="AH66" s="10"/>
      <c r="AI66" s="10"/>
      <c r="AJ66" s="10"/>
      <c r="AK66" s="10"/>
      <c r="AL66" s="10"/>
      <c r="AM66" s="10"/>
      <c r="AN66" s="10" t="n">
        <v>0.5</v>
      </c>
      <c r="AO66" s="11" t="n">
        <v>0</v>
      </c>
      <c r="AQ66" s="1" t="n">
        <v>2</v>
      </c>
      <c r="AR66" s="1" t="n">
        <v>2</v>
      </c>
      <c r="AT66" s="10" t="str">
        <f aca="false">IF(AS66=0,"1","2")</f>
        <v>1</v>
      </c>
      <c r="AU66" s="11" t="str">
        <f aca="false" t="array" ref="AU66">_xlfn.IFS(AS66=0,"0", AS66=-0.25, "1", AS66=-0.5,"2", AS66=-0.75,"3", AS66=-1,"4",AS66=-1.25,"5", AS66=-1.5,"6", AS66=-1.75,"7", AS66=-2,"8", AS66=-2.25,"9",AS66=-2.5,"10", AS66=-2.75,"11", AS66=-3,"12", AS66=-3.25,"13", AS66=-3.5,"14", AS66=-3.75,"15",AS66=-4,"16")</f>
        <v>0</v>
      </c>
      <c r="AV66" s="10"/>
      <c r="AW66" s="11" t="str">
        <f aca="false">IF(AV66=0,"1","2")</f>
        <v>1</v>
      </c>
      <c r="AX66" s="11" t="str">
        <f aca="false" t="array" ref="AX66">_xlfn.IFS(AV66=0,"0", AV66=0.25, "1", AV66=0.5,"2", AV66=0.75,"3", AV66=1,"4",AV66=1.25,"5", AV66=1.5,"6", AV66=1.75,"7", AV66=2,"8", AV66=2.25,"9",AV66=2.5,"10", AV66=2.75,"11", AV66=3,"12", AV66=3.25,"13", AV66=3.5,"14", AV66=3.75,"15",AV66=4,"16")</f>
        <v>0</v>
      </c>
      <c r="AY66" s="10"/>
      <c r="AZ66" s="11" t="str">
        <f aca="false">IF(AY66=0,"1","2")</f>
        <v>1</v>
      </c>
      <c r="BA66" s="11" t="str">
        <f aca="false" t="array" ref="BA66">_xlfn.IFS(AY66=0,"0", AY66=-0.25, "1", AY66=-0.5,"2", AY66=-0.75,"3", AY66=-1,"4",AY66=-1.25,"5", AY66=-1.5,"6", AY66=-1.75,"7", AY66=-2,"8", AY67=-2.25,"9",AY67=-2.5,"10", AY67=-2.75,"11", AY67=-3,"12", AY67=-3.25,"13", AY67=-3.5,"14", AY67=-3.75,"15",AY67=-4,"16")</f>
        <v>0</v>
      </c>
      <c r="BB66" s="10" t="n">
        <v>0.5</v>
      </c>
      <c r="BC66" s="11" t="str">
        <f aca="false">IF(BB66=0,"1","2")</f>
        <v>2</v>
      </c>
      <c r="BD66" s="11" t="str">
        <f aca="false" t="array" ref="BD66">_xlfn.IFS(BB66=0,"0", BB66=0.25, "1", BB66=0.5,"2", BB66=0.75,"3", BB66=1,"4",BB66=1.25,"5", BB66=1.5,"6", BB66=1.75,"7", BB66=2,"8", BB66=2.25,"9", BB66=2.25,"9",BB66=2.5,"10", BB66=2.75,"11", BB66=3,"12", BB66=3.25,"13", BB66=3.5,"14", BB66=3.75,"15",BB66=4,"16")</f>
        <v>2</v>
      </c>
      <c r="BE66" s="11" t="n">
        <v>24</v>
      </c>
      <c r="BF66" s="14" t="str">
        <f aca="false">VLOOKUP(BE66,LEYENDA!$G$2:$H$8,2,TRUE())</f>
        <v>19-24</v>
      </c>
    </row>
    <row r="67" customFormat="false" ht="13.5" hidden="false" customHeight="false" outlineLevel="0" collapsed="false">
      <c r="A67" s="8" t="s">
        <v>1047</v>
      </c>
      <c r="B67" s="8" t="s">
        <v>817</v>
      </c>
      <c r="C67" s="8" t="n">
        <v>3</v>
      </c>
      <c r="D67" s="8" t="str">
        <f aca="false">VLOOKUP(E67,[1]Hoja1!$B$1:$C$1048576,2,FALSE())</f>
        <v>OI</v>
      </c>
      <c r="E67" s="1" t="s">
        <v>818</v>
      </c>
      <c r="F67" s="1" t="s">
        <v>198</v>
      </c>
      <c r="G67" s="1" t="str">
        <f aca="false" t="array" ref="G67">_xlfn.IFS(F67="M","1", F67="H","2")</f>
        <v>2</v>
      </c>
      <c r="H67" s="1" t="n">
        <v>33</v>
      </c>
      <c r="I67" s="1" t="n">
        <f aca="false">VLOOKUP(H67,LEYENDA!$B$2:$D$6,2,TRUE())</f>
        <v>61</v>
      </c>
      <c r="J67" s="10" t="n">
        <v>1</v>
      </c>
      <c r="K67" s="10"/>
      <c r="L67" s="10" t="n">
        <v>16</v>
      </c>
      <c r="M67" s="10" t="n">
        <v>5</v>
      </c>
      <c r="N67" s="10" t="n">
        <v>8</v>
      </c>
      <c r="O67" s="10" t="n">
        <v>3</v>
      </c>
      <c r="P67" s="10" t="n">
        <v>0</v>
      </c>
      <c r="Q67" s="10" t="n">
        <v>-6</v>
      </c>
      <c r="R67" s="10" t="n">
        <v>6</v>
      </c>
      <c r="S67" s="10" t="n">
        <v>1.25</v>
      </c>
      <c r="T67" s="10" t="n">
        <v>-5</v>
      </c>
      <c r="U67" s="10" t="n">
        <v>20</v>
      </c>
      <c r="V67" s="10" t="n">
        <v>22</v>
      </c>
      <c r="W67" s="10" t="n">
        <v>4</v>
      </c>
      <c r="X67" s="10" t="n">
        <v>16</v>
      </c>
      <c r="Y67" s="10" t="n">
        <v>18</v>
      </c>
      <c r="Z67" s="10" t="n">
        <v>12</v>
      </c>
      <c r="AA67" s="10" t="n">
        <v>2</v>
      </c>
      <c r="AB67" s="10" t="n">
        <v>-3</v>
      </c>
      <c r="AC67" s="10" t="n">
        <v>-1.25</v>
      </c>
      <c r="AD67" s="10" t="n">
        <v>2.25</v>
      </c>
      <c r="AE67" s="1"/>
      <c r="AF67" s="1"/>
      <c r="AG67" s="10"/>
      <c r="AH67" s="10"/>
      <c r="AI67" s="10"/>
      <c r="AJ67" s="10"/>
      <c r="AK67" s="10"/>
      <c r="AL67" s="10"/>
      <c r="AM67" s="10"/>
      <c r="AN67" s="10" t="n">
        <v>0.5</v>
      </c>
      <c r="AO67" s="11" t="n">
        <v>0</v>
      </c>
      <c r="AQ67" s="1" t="n">
        <v>2</v>
      </c>
      <c r="AR67" s="1" t="n">
        <v>2</v>
      </c>
      <c r="AT67" s="10" t="str">
        <f aca="false">IF(AS67=0,"1","2")</f>
        <v>1</v>
      </c>
      <c r="AU67" s="11" t="str">
        <f aca="false" t="array" ref="AU67">_xlfn.IFS(AS67=0,"0", AS67=-0.25, "1", AS67=-0.5,"2", AS67=-0.75,"3", AS67=-1,"4",AS67=-1.25,"5", AS67=-1.5,"6", AS67=-1.75,"7", AS67=-2,"8", AS67=-2.25,"9",AS67=-2.5,"10", AS67=-2.75,"11", AS67=-3,"12", AS67=-3.25,"13", AS67=-3.5,"14", AS67=-3.75,"15",AS67=-4,"16")</f>
        <v>0</v>
      </c>
      <c r="AV67" s="10"/>
      <c r="AW67" s="11" t="str">
        <f aca="false">IF(AV67=0,"1","2")</f>
        <v>1</v>
      </c>
      <c r="AX67" s="11" t="str">
        <f aca="false" t="array" ref="AX67">_xlfn.IFS(AV67=0,"0", AV67=0.25, "1", AV67=0.5,"2", AV67=0.75,"3", AV67=1,"4",AV67=1.25,"5", AV67=1.5,"6", AV67=1.75,"7", AV67=2,"8", AV67=2.25,"9",AV67=2.5,"10", AV67=2.75,"11", AV67=3,"12", AV67=3.25,"13", AV67=3.5,"14", AV67=3.75,"15",AV67=4,"16")</f>
        <v>0</v>
      </c>
      <c r="AY67" s="10"/>
      <c r="AZ67" s="11" t="str">
        <f aca="false">IF(AY67=0,"1","2")</f>
        <v>1</v>
      </c>
      <c r="BA67" s="11" t="str">
        <f aca="false" t="array" ref="BA67">_xlfn.IFS(AY67=0,"0", AY67=-0.25, "1", AY67=-0.5,"2", AY67=-0.75,"3", AY67=-1,"4",AY67=-1.25,"5", AY67=-1.5,"6", AY67=-1.75,"7", AY67=-2,"8", AY68=-2.25,"9",AY68=-2.5,"10", AY68=-2.75,"11", AY68=-3,"12", AY68=-3.25,"13", AY68=-3.5,"14", AY68=-3.75,"15",AY68=-4,"16")</f>
        <v>0</v>
      </c>
      <c r="BB67" s="10" t="n">
        <v>0.5</v>
      </c>
      <c r="BC67" s="11" t="str">
        <f aca="false">IF(BB67=0,"1","2")</f>
        <v>2</v>
      </c>
      <c r="BD67" s="11" t="str">
        <f aca="false" t="array" ref="BD67">_xlfn.IFS(BB67=0,"0", BB67=0.25, "1", BB67=0.5,"2", BB67=0.75,"3", BB67=1,"4",BB67=1.25,"5", BB67=1.5,"6", BB67=1.75,"7", BB67=2,"8", BB67=2.25,"9", BB67=2.25,"9",BB67=2.5,"10", BB67=2.75,"11", BB67=3,"12", BB67=3.25,"13", BB67=3.5,"14", BB67=3.75,"15",BB67=4,"16")</f>
        <v>2</v>
      </c>
      <c r="BE67" s="11" t="n">
        <v>24</v>
      </c>
      <c r="BF67" s="14" t="str">
        <f aca="false">VLOOKUP(BE67,LEYENDA!$G$2:$H$8,2,TRUE())</f>
        <v>19-24</v>
      </c>
    </row>
    <row r="68" customFormat="false" ht="13.5" hidden="false" customHeight="false" outlineLevel="0" collapsed="false">
      <c r="A68" s="8" t="s">
        <v>1029</v>
      </c>
      <c r="B68" s="8" t="s">
        <v>1030</v>
      </c>
      <c r="C68" s="8" t="n">
        <v>4</v>
      </c>
      <c r="D68" s="8" t="str">
        <f aca="false">VLOOKUP(E68,[1]Hoja1!$B$1:$C$1048576,2,FALSE())</f>
        <v>OD</v>
      </c>
      <c r="E68" s="1" t="s">
        <v>122</v>
      </c>
      <c r="F68" s="1" t="s">
        <v>198</v>
      </c>
      <c r="G68" s="1" t="str">
        <f aca="false" t="array" ref="G68">_xlfn.IFS(F68="M","1", F68="H","2")</f>
        <v>2</v>
      </c>
      <c r="H68" s="1" t="n">
        <v>41</v>
      </c>
      <c r="I68" s="1" t="n">
        <f aca="false">VLOOKUP(H68,LEYENDA!$B$2:$D$6,2,TRUE())</f>
        <v>61</v>
      </c>
      <c r="J68" s="10" t="n">
        <v>3</v>
      </c>
      <c r="K68" s="10" t="n">
        <v>12</v>
      </c>
      <c r="L68" s="10" t="n">
        <v>18</v>
      </c>
      <c r="M68" s="10" t="n">
        <v>8</v>
      </c>
      <c r="N68" s="10" t="n">
        <v>7</v>
      </c>
      <c r="O68" s="10" t="n">
        <v>4</v>
      </c>
      <c r="P68" s="10" t="n">
        <v>0</v>
      </c>
      <c r="Q68" s="10" t="n">
        <v>-1</v>
      </c>
      <c r="R68" s="10" t="n">
        <v>3</v>
      </c>
      <c r="S68" s="10" t="n">
        <v>0.25</v>
      </c>
      <c r="T68" s="10" t="n">
        <v>-1</v>
      </c>
      <c r="U68" s="10" t="n">
        <v>16</v>
      </c>
      <c r="V68" s="10" t="n">
        <v>26</v>
      </c>
      <c r="W68" s="10" t="n">
        <v>4</v>
      </c>
      <c r="X68" s="10" t="n">
        <v>6</v>
      </c>
      <c r="Y68" s="10" t="n">
        <v>18</v>
      </c>
      <c r="Z68" s="10" t="n">
        <v>8</v>
      </c>
      <c r="AA68" s="10" t="n">
        <v>0</v>
      </c>
      <c r="AB68" s="10" t="n">
        <v>-4</v>
      </c>
      <c r="AC68" s="10" t="n">
        <v>-2.5</v>
      </c>
      <c r="AD68" s="10" t="n">
        <v>2.5</v>
      </c>
      <c r="AE68" s="10" t="n">
        <v>0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2" t="n">
        <v>0</v>
      </c>
      <c r="AP68" s="12"/>
      <c r="AQ68" s="1" t="n">
        <v>2</v>
      </c>
      <c r="AR68" s="1" t="n">
        <v>1</v>
      </c>
      <c r="AS68" s="10"/>
      <c r="AT68" s="10" t="str">
        <f aca="false">IF(AS68=0,"1","2")</f>
        <v>1</v>
      </c>
      <c r="AU68" s="11" t="str">
        <f aca="false" t="array" ref="AU68">_xlfn.IFS(AS68=0,"0", AS68=-0.25, "1", AS68=-0.5,"2", AS68=-0.75,"3", AS68=-1,"4",AS68=-1.25,"5", AS68=-1.5,"6", AS68=-1.75,"7", AS68=-2,"8", AS68=-2.25,"9",AS68=-2.5,"10", AS68=-2.75,"11", AS68=-3,"12", AS68=-3.25,"13", AS68=-3.5,"14", AS68=-3.75,"15",AS68=-4,"16")</f>
        <v>0</v>
      </c>
      <c r="AV68" s="10"/>
      <c r="AW68" s="11" t="str">
        <f aca="false">IF(AV68=0,"1","2")</f>
        <v>1</v>
      </c>
      <c r="AX68" s="11" t="str">
        <f aca="false" t="array" ref="AX68">_xlfn.IFS(AV68=0,"0", AV68=0.25, "1", AV68=0.5,"2", AV68=0.75,"3", AV68=1,"4",AV68=1.25,"5", AV68=1.5,"6", AV68=1.75,"7", AV68=2,"8", AV68=2.25,"9",AV68=2.5,"10", AV68=2.75,"11", AV68=3,"12", AV68=3.25,"13", AV68=3.5,"14", AV68=3.75,"15",AV68=4,"16")</f>
        <v>0</v>
      </c>
      <c r="AY68" s="10"/>
      <c r="AZ68" s="11" t="str">
        <f aca="false">IF(AY68=0,"1","2")</f>
        <v>1</v>
      </c>
      <c r="BA68" s="11" t="str">
        <f aca="false" t="array" ref="BA68">_xlfn.IFS(AY68=0,"0", AY68=-0.25, "1", AY68=-0.5,"2", AY68=-0.75,"3", AY68=-1,"4",AY68=-1.25,"5", AY68=-1.5,"6", AY68=-1.75,"7", AY68=-2,"8", AY69=-2.25,"9",AY69=-2.5,"10", AY69=-2.75,"11", AY69=-3,"12", AY69=-3.25,"13", AY69=-3.5,"14", AY69=-3.75,"15",AY69=-4,"16")</f>
        <v>0</v>
      </c>
      <c r="BB68" s="10"/>
      <c r="BC68" s="11" t="str">
        <f aca="false">IF(BB68=0,"1","2")</f>
        <v>1</v>
      </c>
      <c r="BD68" s="11" t="str">
        <f aca="false" t="array" ref="BD68">_xlfn.IFS(BB68=0,"0", BB68=0.25, "1", BB68=0.5,"2", BB68=0.75,"3", BB68=1,"4",BB68=1.25,"5", BB68=1.5,"6", BB68=1.75,"7", BB68=2,"8", BB68=2.25,"9", BB68=2.25,"9",BB68=2.5,"10", BB68=2.75,"11", BB68=3,"12", BB68=3.25,"13", BB68=3.5,"14", BB68=3.75,"15",BB68=4,"16")</f>
        <v>0</v>
      </c>
      <c r="BE68" s="11" t="n">
        <v>24</v>
      </c>
      <c r="BF68" s="14" t="str">
        <f aca="false">VLOOKUP(BE68,LEYENDA!$G$2:$H$8,2,TRUE())</f>
        <v>19-24</v>
      </c>
    </row>
    <row r="69" customFormat="false" ht="13.5" hidden="false" customHeight="false" outlineLevel="0" collapsed="false">
      <c r="A69" s="8" t="s">
        <v>1029</v>
      </c>
      <c r="B69" s="8" t="s">
        <v>1030</v>
      </c>
      <c r="C69" s="8" t="n">
        <v>4</v>
      </c>
      <c r="D69" s="8" t="str">
        <f aca="false">VLOOKUP(E69,[1]Hoja1!$B$1:$C$1048576,2,FALSE())</f>
        <v>OI</v>
      </c>
      <c r="E69" s="1" t="s">
        <v>1031</v>
      </c>
      <c r="F69" s="1" t="s">
        <v>198</v>
      </c>
      <c r="G69" s="1" t="str">
        <f aca="false" t="array" ref="G69">_xlfn.IFS(F69="M","1", F69="H","2")</f>
        <v>2</v>
      </c>
      <c r="H69" s="1" t="n">
        <v>41</v>
      </c>
      <c r="I69" s="1" t="n">
        <f aca="false">VLOOKUP(H69,LEYENDA!$B$2:$D$6,2,TRUE())</f>
        <v>61</v>
      </c>
      <c r="J69" s="10" t="n">
        <v>3</v>
      </c>
      <c r="K69" s="10" t="n">
        <v>12</v>
      </c>
      <c r="L69" s="10" t="n">
        <v>18</v>
      </c>
      <c r="M69" s="10" t="n">
        <v>8</v>
      </c>
      <c r="N69" s="10" t="n">
        <v>7</v>
      </c>
      <c r="O69" s="10" t="n">
        <v>4</v>
      </c>
      <c r="P69" s="10" t="n">
        <v>0</v>
      </c>
      <c r="Q69" s="10" t="n">
        <v>-1</v>
      </c>
      <c r="R69" s="10" t="n">
        <v>3</v>
      </c>
      <c r="S69" s="10" t="n">
        <v>0.25</v>
      </c>
      <c r="T69" s="10" t="n">
        <v>-1</v>
      </c>
      <c r="U69" s="10" t="n">
        <v>16</v>
      </c>
      <c r="V69" s="10" t="n">
        <v>26</v>
      </c>
      <c r="W69" s="10" t="n">
        <v>4</v>
      </c>
      <c r="X69" s="10" t="n">
        <v>6</v>
      </c>
      <c r="Y69" s="10" t="n">
        <v>18</v>
      </c>
      <c r="Z69" s="10" t="n">
        <v>8</v>
      </c>
      <c r="AA69" s="10" t="n">
        <v>0</v>
      </c>
      <c r="AB69" s="10" t="n">
        <v>-4</v>
      </c>
      <c r="AC69" s="10" t="n">
        <v>-2.5</v>
      </c>
      <c r="AD69" s="10" t="n">
        <v>2.5</v>
      </c>
      <c r="AE69" s="10" t="n">
        <v>0</v>
      </c>
      <c r="AF69" s="10"/>
      <c r="AG69" s="10"/>
      <c r="AH69" s="10"/>
      <c r="AI69" s="10"/>
      <c r="AJ69" s="10"/>
      <c r="AK69" s="10"/>
      <c r="AL69" s="10"/>
      <c r="AM69" s="10"/>
      <c r="AN69" s="10"/>
      <c r="AO69" s="12" t="n">
        <v>0</v>
      </c>
      <c r="AP69" s="12"/>
      <c r="AQ69" s="1" t="n">
        <v>2</v>
      </c>
      <c r="AR69" s="1" t="n">
        <v>1</v>
      </c>
      <c r="AS69" s="10"/>
      <c r="AT69" s="10" t="str">
        <f aca="false">IF(AS69=0,"1","2")</f>
        <v>1</v>
      </c>
      <c r="AU69" s="11" t="str">
        <f aca="false" t="array" ref="AU69">_xlfn.IFS(AS69=0,"0", AS69=-0.25, "1", AS69=-0.5,"2", AS69=-0.75,"3", AS69=-1,"4",AS69=-1.25,"5", AS69=-1.5,"6", AS69=-1.75,"7", AS69=-2,"8", AS69=-2.25,"9",AS69=-2.5,"10", AS69=-2.75,"11", AS69=-3,"12", AS69=-3.25,"13", AS69=-3.5,"14", AS69=-3.75,"15",AS69=-4,"16")</f>
        <v>0</v>
      </c>
      <c r="AV69" s="10"/>
      <c r="AW69" s="11" t="str">
        <f aca="false">IF(AV69=0,"1","2")</f>
        <v>1</v>
      </c>
      <c r="AX69" s="11" t="str">
        <f aca="false" t="array" ref="AX69">_xlfn.IFS(AV69=0,"0", AV69=0.25, "1", AV69=0.5,"2", AV69=0.75,"3", AV69=1,"4",AV69=1.25,"5", AV69=1.5,"6", AV69=1.75,"7", AV69=2,"8", AV69=2.25,"9",AV69=2.5,"10", AV69=2.75,"11", AV69=3,"12", AV69=3.25,"13", AV69=3.5,"14", AV69=3.75,"15",AV69=4,"16")</f>
        <v>0</v>
      </c>
      <c r="AY69" s="10"/>
      <c r="AZ69" s="11" t="str">
        <f aca="false">IF(AY69=0,"1","2")</f>
        <v>1</v>
      </c>
      <c r="BA69" s="11" t="str">
        <f aca="false" t="array" ref="BA69">_xlfn.IFS(AY69=0,"0", AY69=-0.25, "1", AY69=-0.5,"2", AY69=-0.75,"3", AY69=-1,"4",AY69=-1.25,"5", AY69=-1.5,"6", AY69=-1.75,"7", AY69=-2,"8", AY70=-2.25,"9",AY70=-2.5,"10", AY70=-2.75,"11", AY70=-3,"12", AY70=-3.25,"13", AY70=-3.5,"14", AY70=-3.75,"15",AY70=-4,"16")</f>
        <v>0</v>
      </c>
      <c r="BB69" s="10"/>
      <c r="BC69" s="11" t="str">
        <f aca="false">IF(BB69=0,"1","2")</f>
        <v>1</v>
      </c>
      <c r="BD69" s="11" t="str">
        <f aca="false" t="array" ref="BD69">_xlfn.IFS(BB69=0,"0", BB69=0.25, "1", BB69=0.5,"2", BB69=0.75,"3", BB69=1,"4",BB69=1.25,"5", BB69=1.5,"6", BB69=1.75,"7", BB69=2,"8", BB69=2.25,"9", BB69=2.25,"9",BB69=2.5,"10", BB69=2.75,"11", BB69=3,"12", BB69=3.25,"13", BB69=3.5,"14", BB69=3.75,"15",BB69=4,"16")</f>
        <v>0</v>
      </c>
      <c r="BE69" s="11" t="n">
        <v>24</v>
      </c>
      <c r="BF69" s="14" t="str">
        <f aca="false">VLOOKUP(BE69,LEYENDA!$G$2:$H$8,2,TRUE())</f>
        <v>19-24</v>
      </c>
    </row>
    <row r="70" customFormat="false" ht="13.5" hidden="false" customHeight="false" outlineLevel="0" collapsed="false">
      <c r="A70" s="8" t="s">
        <v>1029</v>
      </c>
      <c r="B70" s="8" t="s">
        <v>1032</v>
      </c>
      <c r="C70" s="8" t="n">
        <v>4</v>
      </c>
      <c r="D70" s="8" t="str">
        <f aca="false">VLOOKUP(E70,[1]Hoja1!$B$1:$C$1048576,2,FALSE())</f>
        <v>OD</v>
      </c>
      <c r="E70" s="1" t="s">
        <v>1033</v>
      </c>
      <c r="F70" s="1" t="s">
        <v>193</v>
      </c>
      <c r="G70" s="1" t="str">
        <f aca="false" t="array" ref="G70">_xlfn.IFS(F70="M","1", F70="H","2")</f>
        <v>1</v>
      </c>
      <c r="H70" s="1" t="n">
        <v>23</v>
      </c>
      <c r="I70" s="1" t="n">
        <f aca="false">VLOOKUP(H70,LEYENDA!$B$2:$D$6,2,TRUE())</f>
        <v>61</v>
      </c>
      <c r="J70" s="10" t="n">
        <v>-0.5</v>
      </c>
      <c r="K70" s="10"/>
      <c r="L70" s="10" t="n">
        <v>20</v>
      </c>
      <c r="M70" s="10" t="n">
        <v>4</v>
      </c>
      <c r="N70" s="10" t="n">
        <v>14</v>
      </c>
      <c r="O70" s="10" t="n">
        <v>4</v>
      </c>
      <c r="P70" s="10" t="n">
        <v>-0.5</v>
      </c>
      <c r="Q70" s="10" t="n">
        <v>-3</v>
      </c>
      <c r="R70" s="10" t="n">
        <v>3</v>
      </c>
      <c r="S70" s="10" t="n">
        <v>-0.5</v>
      </c>
      <c r="T70" s="10" t="n">
        <v>-2</v>
      </c>
      <c r="U70" s="10"/>
      <c r="V70" s="10" t="n">
        <v>25</v>
      </c>
      <c r="W70" s="10" t="n">
        <v>14</v>
      </c>
      <c r="X70" s="10"/>
      <c r="Y70" s="10" t="n">
        <v>25</v>
      </c>
      <c r="Z70" s="10" t="n">
        <v>9</v>
      </c>
      <c r="AA70" s="10" t="n">
        <v>0</v>
      </c>
      <c r="AB70" s="10" t="n">
        <v>-6.45</v>
      </c>
      <c r="AC70" s="10" t="n">
        <v>-4.25</v>
      </c>
      <c r="AD70" s="10" t="n">
        <v>2.5</v>
      </c>
      <c r="AE70" s="10" t="n">
        <v>0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2" t="n">
        <v>0</v>
      </c>
      <c r="AP70" s="12"/>
      <c r="AQ70" s="1" t="n">
        <v>1</v>
      </c>
      <c r="AR70" s="1" t="n">
        <v>2</v>
      </c>
      <c r="AS70" s="10"/>
      <c r="AT70" s="10" t="str">
        <f aca="false">IF(AS70=0,"1","2")</f>
        <v>1</v>
      </c>
      <c r="AU70" s="11" t="str">
        <f aca="false" t="array" ref="AU70">_xlfn.IFS(AS70=0,"0", AS70=-0.25, "1", AS70=-0.5,"2", AS70=-0.75,"3", AS70=-1,"4",AS70=-1.25,"5", AS70=-1.5,"6", AS70=-1.75,"7", AS70=-2,"8", AS70=-2.25,"9",AS70=-2.5,"10", AS70=-2.75,"11", AS70=-3,"12", AS70=-3.25,"13", AS70=-3.5,"14", AS70=-3.75,"15",AS70=-4,"16")</f>
        <v>0</v>
      </c>
      <c r="AV70" s="10"/>
      <c r="AW70" s="11" t="str">
        <f aca="false">IF(AV70=0,"1","2")</f>
        <v>1</v>
      </c>
      <c r="AX70" s="11" t="str">
        <f aca="false" t="array" ref="AX70">_xlfn.IFS(AV70=0,"0", AV70=0.25, "1", AV70=0.5,"2", AV70=0.75,"3", AV70=1,"4",AV70=1.25,"5", AV70=1.5,"6", AV70=1.75,"7", AV70=2,"8", AV70=2.25,"9",AV70=2.5,"10", AV70=2.75,"11", AV70=3,"12", AV70=3.25,"13", AV70=3.5,"14", AV70=3.75,"15",AV70=4,"16")</f>
        <v>0</v>
      </c>
      <c r="AY70" s="10"/>
      <c r="AZ70" s="11" t="str">
        <f aca="false">IF(AY70=0,"1","2")</f>
        <v>1</v>
      </c>
      <c r="BA70" s="11" t="str">
        <f aca="false" t="array" ref="BA70">_xlfn.IFS(AY70=0,"0", AY70=-0.25, "1", AY70=-0.5,"2", AY70=-0.75,"3", AY70=-1,"4",AY70=-1.25,"5", AY70=-1.5,"6", AY70=-1.75,"7", AY70=-2,"8", AY71=-2.25,"9",AY71=-2.5,"10", AY71=-2.75,"11", AY71=-3,"12", AY71=-3.25,"13", AY71=-3.5,"14", AY71=-3.75,"15",AY71=-4,"16")</f>
        <v>0</v>
      </c>
      <c r="BB70" s="10"/>
      <c r="BC70" s="11" t="str">
        <f aca="false">IF(BB70=0,"1","2")</f>
        <v>1</v>
      </c>
      <c r="BD70" s="11" t="str">
        <f aca="false" t="array" ref="BD70">_xlfn.IFS(BB70=0,"0", BB70=0.25, "1", BB70=0.5,"2", BB70=0.75,"3", BB70=1,"4",BB70=1.25,"5", BB70=1.5,"6", BB70=1.75,"7", BB70=2,"8", BB70=2.25,"9", BB70=2.25,"9",BB70=2.5,"10", BB70=2.75,"11", BB70=3,"12", BB70=3.25,"13", BB70=3.5,"14", BB70=3.75,"15",BB70=4,"16")</f>
        <v>0</v>
      </c>
      <c r="BE70" s="11" t="n">
        <v>24</v>
      </c>
      <c r="BF70" s="14" t="str">
        <f aca="false">VLOOKUP(BE70,LEYENDA!$G$2:$H$8,2,TRUE())</f>
        <v>19-24</v>
      </c>
    </row>
    <row r="71" customFormat="false" ht="13.5" hidden="false" customHeight="false" outlineLevel="0" collapsed="false">
      <c r="A71" s="8" t="s">
        <v>1029</v>
      </c>
      <c r="B71" s="8" t="s">
        <v>1032</v>
      </c>
      <c r="C71" s="8" t="n">
        <v>4</v>
      </c>
      <c r="D71" s="8" t="str">
        <f aca="false">VLOOKUP(E71,[1]Hoja1!$B$1:$C$1048576,2,FALSE())</f>
        <v>OI</v>
      </c>
      <c r="E71" s="1" t="s">
        <v>194</v>
      </c>
      <c r="F71" s="1" t="s">
        <v>193</v>
      </c>
      <c r="G71" s="1" t="str">
        <f aca="false" t="array" ref="G71">_xlfn.IFS(F71="M","1", F71="H","2")</f>
        <v>1</v>
      </c>
      <c r="H71" s="1" t="n">
        <v>23</v>
      </c>
      <c r="I71" s="1" t="n">
        <f aca="false">VLOOKUP(H71,LEYENDA!$B$2:$D$6,2,TRUE())</f>
        <v>61</v>
      </c>
      <c r="J71" s="10" t="n">
        <v>-0.5</v>
      </c>
      <c r="K71" s="10"/>
      <c r="L71" s="10" t="n">
        <v>20</v>
      </c>
      <c r="M71" s="10" t="n">
        <v>4</v>
      </c>
      <c r="N71" s="10" t="n">
        <v>14</v>
      </c>
      <c r="O71" s="10" t="n">
        <v>4</v>
      </c>
      <c r="P71" s="10" t="n">
        <v>-0.5</v>
      </c>
      <c r="Q71" s="10" t="n">
        <v>-3</v>
      </c>
      <c r="R71" s="10" t="n">
        <v>3</v>
      </c>
      <c r="S71" s="10" t="n">
        <v>-0.5</v>
      </c>
      <c r="T71" s="10" t="n">
        <v>-2</v>
      </c>
      <c r="U71" s="10"/>
      <c r="V71" s="10" t="n">
        <v>25</v>
      </c>
      <c r="W71" s="10" t="n">
        <v>14</v>
      </c>
      <c r="X71" s="10"/>
      <c r="Y71" s="10" t="n">
        <v>25</v>
      </c>
      <c r="Z71" s="10" t="n">
        <v>9</v>
      </c>
      <c r="AA71" s="10" t="n">
        <v>0</v>
      </c>
      <c r="AB71" s="10" t="n">
        <v>-6.45</v>
      </c>
      <c r="AC71" s="10" t="n">
        <v>-4.25</v>
      </c>
      <c r="AD71" s="10" t="n">
        <v>2.5</v>
      </c>
      <c r="AE71" s="10" t="n">
        <v>0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2" t="n">
        <v>0</v>
      </c>
      <c r="AP71" s="12"/>
      <c r="AQ71" s="1" t="n">
        <v>1</v>
      </c>
      <c r="AR71" s="1" t="n">
        <v>2</v>
      </c>
      <c r="AS71" s="10"/>
      <c r="AT71" s="10" t="str">
        <f aca="false">IF(AS71=0,"1","2")</f>
        <v>1</v>
      </c>
      <c r="AU71" s="11" t="str">
        <f aca="false" t="array" ref="AU71">_xlfn.IFS(AS71=0,"0", AS71=-0.25, "1", AS71=-0.5,"2", AS71=-0.75,"3", AS71=-1,"4",AS71=-1.25,"5", AS71=-1.5,"6", AS71=-1.75,"7", AS71=-2,"8", AS71=-2.25,"9",AS71=-2.5,"10", AS71=-2.75,"11", AS71=-3,"12", AS71=-3.25,"13", AS71=-3.5,"14", AS71=-3.75,"15",AS71=-4,"16")</f>
        <v>0</v>
      </c>
      <c r="AV71" s="10"/>
      <c r="AW71" s="11" t="str">
        <f aca="false">IF(AV71=0,"1","2")</f>
        <v>1</v>
      </c>
      <c r="AX71" s="11" t="str">
        <f aca="false" t="array" ref="AX71">_xlfn.IFS(AV71=0,"0", AV71=0.25, "1", AV71=0.5,"2", AV71=0.75,"3", AV71=1,"4",AV71=1.25,"5", AV71=1.5,"6", AV71=1.75,"7", AV71=2,"8", AV71=2.25,"9",AV71=2.5,"10", AV71=2.75,"11", AV71=3,"12", AV71=3.25,"13", AV71=3.5,"14", AV71=3.75,"15",AV71=4,"16")</f>
        <v>0</v>
      </c>
      <c r="AY71" s="10"/>
      <c r="AZ71" s="11" t="str">
        <f aca="false">IF(AY71=0,"1","2")</f>
        <v>1</v>
      </c>
      <c r="BA71" s="11" t="str">
        <f aca="false" t="array" ref="BA71">_xlfn.IFS(AY71=0,"0", AY71=-0.25, "1", AY71=-0.5,"2", AY71=-0.75,"3", AY71=-1,"4",AY71=-1.25,"5", AY71=-1.5,"6", AY71=-1.75,"7", AY71=-2,"8", AY72=-2.25,"9",AY72=-2.5,"10", AY72=-2.75,"11", AY72=-3,"12", AY72=-3.25,"13", AY72=-3.5,"14", AY72=-3.75,"15",AY72=-4,"16")</f>
        <v>0</v>
      </c>
      <c r="BB71" s="10"/>
      <c r="BC71" s="11" t="str">
        <f aca="false">IF(BB71=0,"1","2")</f>
        <v>1</v>
      </c>
      <c r="BD71" s="11" t="str">
        <f aca="false" t="array" ref="BD71">_xlfn.IFS(BB71=0,"0", BB71=0.25, "1", BB71=0.5,"2", BB71=0.75,"3", BB71=1,"4",BB71=1.25,"5", BB71=1.5,"6", BB71=1.75,"7", BB71=2,"8", BB71=2.25,"9", BB71=2.25,"9",BB71=2.5,"10", BB71=2.75,"11", BB71=3,"12", BB71=3.25,"13", BB71=3.5,"14", BB71=3.75,"15",BB71=4,"16")</f>
        <v>0</v>
      </c>
      <c r="BE71" s="11" t="n">
        <v>24</v>
      </c>
      <c r="BF71" s="14" t="str">
        <f aca="false">VLOOKUP(BE71,LEYENDA!$G$2:$H$8,2,TRUE())</f>
        <v>19-24</v>
      </c>
    </row>
    <row r="72" customFormat="false" ht="13.5" hidden="false" customHeight="false" outlineLevel="0" collapsed="false">
      <c r="A72" s="8" t="s">
        <v>1029</v>
      </c>
      <c r="B72" s="8" t="s">
        <v>1034</v>
      </c>
      <c r="C72" s="8" t="n">
        <v>4</v>
      </c>
      <c r="D72" s="8" t="str">
        <f aca="false">VLOOKUP(E72,[1]Hoja1!$B$1:$C$1048576,2,FALSE())</f>
        <v>OD</v>
      </c>
      <c r="E72" s="1" t="s">
        <v>1035</v>
      </c>
      <c r="F72" s="1" t="s">
        <v>193</v>
      </c>
      <c r="G72" s="1" t="str">
        <f aca="false" t="array" ref="G72">_xlfn.IFS(F72="M","1", F72="H","2")</f>
        <v>1</v>
      </c>
      <c r="H72" s="1" t="n">
        <v>33</v>
      </c>
      <c r="I72" s="1" t="n">
        <f aca="false">VLOOKUP(H72,LEYENDA!$B$2:$D$6,2,TRUE())</f>
        <v>61</v>
      </c>
      <c r="J72" s="10" t="n">
        <v>0</v>
      </c>
      <c r="K72" s="10"/>
      <c r="L72" s="10" t="n">
        <v>18</v>
      </c>
      <c r="M72" s="10" t="n">
        <v>7</v>
      </c>
      <c r="N72" s="10" t="n">
        <v>10</v>
      </c>
      <c r="O72" s="10" t="n">
        <v>5</v>
      </c>
      <c r="P72" s="10" t="n">
        <v>0</v>
      </c>
      <c r="Q72" s="10" t="n">
        <v>-0.5</v>
      </c>
      <c r="R72" s="10" t="n">
        <v>5</v>
      </c>
      <c r="S72" s="10" t="n">
        <v>1</v>
      </c>
      <c r="T72" s="10" t="n">
        <v>-4</v>
      </c>
      <c r="U72" s="10"/>
      <c r="V72" s="10" t="n">
        <v>20</v>
      </c>
      <c r="W72" s="10" t="n">
        <v>19</v>
      </c>
      <c r="X72" s="10"/>
      <c r="Y72" s="10" t="n">
        <v>15</v>
      </c>
      <c r="Z72" s="10" t="n">
        <v>11</v>
      </c>
      <c r="AA72" s="10" t="n">
        <v>0</v>
      </c>
      <c r="AB72" s="10" t="n">
        <v>-5.5</v>
      </c>
      <c r="AC72" s="10" t="n">
        <v>-3.25</v>
      </c>
      <c r="AD72" s="10" t="n">
        <v>2</v>
      </c>
      <c r="AE72" s="10" t="n">
        <v>0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2" t="n">
        <v>0</v>
      </c>
      <c r="AP72" s="12"/>
      <c r="AQ72" s="1" t="n">
        <v>2</v>
      </c>
      <c r="AR72" s="1" t="n">
        <v>2</v>
      </c>
      <c r="AS72" s="10"/>
      <c r="AT72" s="10" t="str">
        <f aca="false">IF(AS72=0,"1","2")</f>
        <v>1</v>
      </c>
      <c r="AU72" s="11" t="str">
        <f aca="false" t="array" ref="AU72">_xlfn.IFS(AS72=0,"0", AS72=-0.25, "1", AS72=-0.5,"2", AS72=-0.75,"3", AS72=-1,"4",AS72=-1.25,"5", AS72=-1.5,"6", AS72=-1.75,"7", AS72=-2,"8", AS72=-2.25,"9",AS72=-2.5,"10", AS72=-2.75,"11", AS72=-3,"12", AS72=-3.25,"13", AS72=-3.5,"14", AS72=-3.75,"15",AS72=-4,"16")</f>
        <v>0</v>
      </c>
      <c r="AV72" s="10"/>
      <c r="AW72" s="11" t="str">
        <f aca="false">IF(AV72=0,"1","2")</f>
        <v>1</v>
      </c>
      <c r="AX72" s="11" t="str">
        <f aca="false" t="array" ref="AX72">_xlfn.IFS(AV72=0,"0", AV72=0.25, "1", AV72=0.5,"2", AV72=0.75,"3", AV72=1,"4",AV72=1.25,"5", AV72=1.5,"6", AV72=1.75,"7", AV72=2,"8", AV72=2.25,"9",AV72=2.5,"10", AV72=2.75,"11", AV72=3,"12", AV72=3.25,"13", AV72=3.5,"14", AV72=3.75,"15",AV72=4,"16")</f>
        <v>0</v>
      </c>
      <c r="AY72" s="10"/>
      <c r="AZ72" s="11" t="str">
        <f aca="false">IF(AY72=0,"1","2")</f>
        <v>1</v>
      </c>
      <c r="BA72" s="11" t="str">
        <f aca="false" t="array" ref="BA72">_xlfn.IFS(AY72=0,"0", AY72=-0.25, "1", AY72=-0.5,"2", AY72=-0.75,"3", AY72=-1,"4",AY72=-1.25,"5", AY72=-1.5,"6", AY72=-1.75,"7", AY72=-2,"8", AY73=-2.25,"9",AY73=-2.5,"10", AY73=-2.75,"11", AY73=-3,"12", AY73=-3.25,"13", AY73=-3.5,"14", AY73=-3.75,"15",AY73=-4,"16")</f>
        <v>0</v>
      </c>
      <c r="BB72" s="10"/>
      <c r="BC72" s="11" t="str">
        <f aca="false">IF(BB72=0,"1","2")</f>
        <v>1</v>
      </c>
      <c r="BD72" s="11" t="str">
        <f aca="false" t="array" ref="BD72">_xlfn.IFS(BB72=0,"0", BB72=0.25, "1", BB72=0.5,"2", BB72=0.75,"3", BB72=1,"4",BB72=1.25,"5", BB72=1.5,"6", BB72=1.75,"7", BB72=2,"8", BB72=2.25,"9", BB72=2.25,"9",BB72=2.5,"10", BB72=2.75,"11", BB72=3,"12", BB72=3.25,"13", BB72=3.5,"14", BB72=3.75,"15",BB72=4,"16")</f>
        <v>0</v>
      </c>
      <c r="BE72" s="11" t="n">
        <v>24</v>
      </c>
      <c r="BF72" s="14" t="str">
        <f aca="false">VLOOKUP(BE72,LEYENDA!$G$2:$H$8,2,TRUE())</f>
        <v>19-24</v>
      </c>
    </row>
    <row r="73" customFormat="false" ht="13.5" hidden="false" customHeight="false" outlineLevel="0" collapsed="false">
      <c r="A73" s="8" t="s">
        <v>1029</v>
      </c>
      <c r="B73" s="8" t="s">
        <v>1034</v>
      </c>
      <c r="C73" s="8" t="n">
        <v>4</v>
      </c>
      <c r="D73" s="8" t="str">
        <f aca="false">VLOOKUP(E73,[1]Hoja1!$B$1:$C$1048576,2,FALSE())</f>
        <v>OI</v>
      </c>
      <c r="E73" s="1" t="s">
        <v>1036</v>
      </c>
      <c r="F73" s="1" t="s">
        <v>193</v>
      </c>
      <c r="G73" s="1" t="str">
        <f aca="false" t="array" ref="G73">_xlfn.IFS(F73="M","1", F73="H","2")</f>
        <v>1</v>
      </c>
      <c r="H73" s="1" t="n">
        <v>33</v>
      </c>
      <c r="I73" s="1" t="n">
        <f aca="false">VLOOKUP(H73,LEYENDA!$B$2:$D$6,2,TRUE())</f>
        <v>61</v>
      </c>
      <c r="J73" s="10" t="n">
        <v>0</v>
      </c>
      <c r="K73" s="10"/>
      <c r="L73" s="10" t="n">
        <v>18</v>
      </c>
      <c r="M73" s="10" t="n">
        <v>7</v>
      </c>
      <c r="N73" s="10" t="n">
        <v>10</v>
      </c>
      <c r="O73" s="10" t="n">
        <v>5</v>
      </c>
      <c r="P73" s="10" t="n">
        <v>0</v>
      </c>
      <c r="Q73" s="10" t="n">
        <v>-0.5</v>
      </c>
      <c r="R73" s="10" t="n">
        <v>5</v>
      </c>
      <c r="S73" s="10" t="n">
        <v>1</v>
      </c>
      <c r="T73" s="10" t="n">
        <v>-4</v>
      </c>
      <c r="U73" s="10"/>
      <c r="V73" s="10" t="n">
        <v>20</v>
      </c>
      <c r="W73" s="10" t="n">
        <v>19</v>
      </c>
      <c r="X73" s="10"/>
      <c r="Y73" s="10" t="n">
        <v>15</v>
      </c>
      <c r="Z73" s="10" t="n">
        <v>11</v>
      </c>
      <c r="AA73" s="10" t="n">
        <v>0</v>
      </c>
      <c r="AB73" s="10" t="n">
        <v>-5.5</v>
      </c>
      <c r="AC73" s="10" t="n">
        <v>-3.25</v>
      </c>
      <c r="AD73" s="10" t="n">
        <v>2</v>
      </c>
      <c r="AE73" s="10" t="n">
        <v>0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2" t="n">
        <v>0</v>
      </c>
      <c r="AP73" s="12"/>
      <c r="AQ73" s="1" t="n">
        <v>2</v>
      </c>
      <c r="AR73" s="1" t="n">
        <v>2</v>
      </c>
      <c r="AS73" s="10"/>
      <c r="AT73" s="10" t="str">
        <f aca="false">IF(AS73=0,"1","2")</f>
        <v>1</v>
      </c>
      <c r="AU73" s="11" t="str">
        <f aca="false" t="array" ref="AU73">_xlfn.IFS(AS73=0,"0", AS73=-0.25, "1", AS73=-0.5,"2", AS73=-0.75,"3", AS73=-1,"4",AS73=-1.25,"5", AS73=-1.5,"6", AS73=-1.75,"7", AS73=-2,"8", AS73=-2.25,"9",AS73=-2.5,"10", AS73=-2.75,"11", AS73=-3,"12", AS73=-3.25,"13", AS73=-3.5,"14", AS73=-3.75,"15",AS73=-4,"16")</f>
        <v>0</v>
      </c>
      <c r="AV73" s="10"/>
      <c r="AW73" s="11" t="str">
        <f aca="false">IF(AV73=0,"1","2")</f>
        <v>1</v>
      </c>
      <c r="AX73" s="11" t="str">
        <f aca="false" t="array" ref="AX73">_xlfn.IFS(AV73=0,"0", AV73=0.25, "1", AV73=0.5,"2", AV73=0.75,"3", AV73=1,"4",AV73=1.25,"5", AV73=1.5,"6", AV73=1.75,"7", AV73=2,"8", AV73=2.25,"9",AV73=2.5,"10", AV73=2.75,"11", AV73=3,"12", AV73=3.25,"13", AV73=3.5,"14", AV73=3.75,"15",AV73=4,"16")</f>
        <v>0</v>
      </c>
      <c r="AY73" s="10"/>
      <c r="AZ73" s="11" t="str">
        <f aca="false">IF(AY73=0,"1","2")</f>
        <v>1</v>
      </c>
      <c r="BA73" s="11" t="str">
        <f aca="false" t="array" ref="BA73">_xlfn.IFS(AY73=0,"0", AY73=-0.25, "1", AY73=-0.5,"2", AY73=-0.75,"3", AY73=-1,"4",AY73=-1.25,"5", AY73=-1.5,"6", AY73=-1.75,"7", AY73=-2,"8", AY74=-2.25,"9",AY74=-2.5,"10", AY74=-2.75,"11", AY74=-3,"12", AY74=-3.25,"13", AY74=-3.5,"14", AY74=-3.75,"15",AY74=-4,"16")</f>
        <v>0</v>
      </c>
      <c r="BB73" s="10"/>
      <c r="BC73" s="11" t="str">
        <f aca="false">IF(BB73=0,"1","2")</f>
        <v>1</v>
      </c>
      <c r="BD73" s="11" t="str">
        <f aca="false" t="array" ref="BD73">_xlfn.IFS(BB73=0,"0", BB73=0.25, "1", BB73=0.5,"2", BB73=0.75,"3", BB73=1,"4",BB73=1.25,"5", BB73=1.5,"6", BB73=1.75,"7", BB73=2,"8", BB73=2.25,"9", BB73=2.25,"9",BB73=2.5,"10", BB73=2.75,"11", BB73=3,"12", BB73=3.25,"13", BB73=3.5,"14", BB73=3.75,"15",BB73=4,"16")</f>
        <v>0</v>
      </c>
      <c r="BE73" s="11" t="n">
        <v>24</v>
      </c>
      <c r="BF73" s="14" t="str">
        <f aca="false">VLOOKUP(BE73,LEYENDA!$G$2:$H$8,2,TRUE())</f>
        <v>19-24</v>
      </c>
    </row>
    <row r="74" customFormat="false" ht="13.5" hidden="false" customHeight="false" outlineLevel="0" collapsed="false">
      <c r="A74" s="8" t="s">
        <v>1037</v>
      </c>
      <c r="B74" s="8" t="s">
        <v>1038</v>
      </c>
      <c r="C74" s="8" t="n">
        <v>4</v>
      </c>
      <c r="D74" s="8" t="str">
        <f aca="false">VLOOKUP(E74,[1]Hoja1!$B$1:$C$1048576,2,FALSE())</f>
        <v>OD</v>
      </c>
      <c r="E74" s="1" t="s">
        <v>1039</v>
      </c>
      <c r="F74" s="1" t="s">
        <v>193</v>
      </c>
      <c r="G74" s="1" t="str">
        <f aca="false" t="array" ref="G74">_xlfn.IFS(F74="M","1", F74="H","2")</f>
        <v>1</v>
      </c>
      <c r="H74" s="1" t="n">
        <v>44</v>
      </c>
      <c r="I74" s="1" t="n">
        <f aca="false">VLOOKUP(H74,LEYENDA!$B$2:$D$6,2,TRUE())</f>
        <v>61</v>
      </c>
      <c r="J74" s="10" t="n">
        <v>4</v>
      </c>
      <c r="K74" s="10"/>
      <c r="L74" s="10" t="n">
        <v>12</v>
      </c>
      <c r="M74" s="10" t="n">
        <v>8</v>
      </c>
      <c r="N74" s="10" t="n">
        <v>8</v>
      </c>
      <c r="O74" s="10" t="n">
        <v>2</v>
      </c>
      <c r="P74" s="10" t="n">
        <v>0</v>
      </c>
      <c r="Q74" s="10" t="n">
        <v>-6</v>
      </c>
      <c r="R74" s="10" t="n">
        <v>3</v>
      </c>
      <c r="S74" s="10" t="n">
        <v>2</v>
      </c>
      <c r="T74" s="10"/>
      <c r="U74" s="10"/>
      <c r="V74" s="10" t="n">
        <v>8</v>
      </c>
      <c r="W74" s="10" t="n">
        <v>4</v>
      </c>
      <c r="X74" s="10"/>
      <c r="Y74" s="10" t="n">
        <v>16</v>
      </c>
      <c r="Z74" s="10" t="n">
        <v>9</v>
      </c>
      <c r="AA74" s="10" t="n">
        <v>-1</v>
      </c>
      <c r="AB74" s="10" t="n">
        <v>-4.5</v>
      </c>
      <c r="AC74" s="10" t="n">
        <v>-2.75</v>
      </c>
      <c r="AD74" s="10" t="n">
        <v>1</v>
      </c>
      <c r="AE74" s="1"/>
      <c r="AF74" s="1"/>
      <c r="AG74" s="10"/>
      <c r="AH74" s="10"/>
      <c r="AI74" s="10"/>
      <c r="AJ74" s="10"/>
      <c r="AK74" s="10"/>
      <c r="AL74" s="10"/>
      <c r="AM74" s="10" t="n">
        <v>1</v>
      </c>
      <c r="AN74" s="10"/>
      <c r="AO74" s="12" t="n">
        <v>1</v>
      </c>
      <c r="AP74" s="12"/>
      <c r="AQ74" s="1" t="n">
        <v>1</v>
      </c>
      <c r="AR74" s="1"/>
      <c r="AS74" s="10"/>
      <c r="AT74" s="10" t="str">
        <f aca="false">IF(AS74=0,"1","2")</f>
        <v>1</v>
      </c>
      <c r="AU74" s="11" t="str">
        <f aca="false" t="array" ref="AU74">_xlfn.IFS(AS74=0,"0", AS74=-0.25, "1", AS74=-0.5,"2", AS74=-0.75,"3", AS74=-1,"4",AS74=-1.25,"5", AS74=-1.5,"6", AS74=-1.75,"7", AS74=-2,"8", AS74=-2.25,"9",AS74=-2.5,"10", AS74=-2.75,"11", AS74=-3,"12", AS74=-3.25,"13", AS74=-3.5,"14", AS74=-3.75,"15",AS74=-4,"16")</f>
        <v>0</v>
      </c>
      <c r="AV74" s="10"/>
      <c r="AW74" s="11" t="str">
        <f aca="false">IF(AV74=0,"1","2")</f>
        <v>1</v>
      </c>
      <c r="AX74" s="11" t="str">
        <f aca="false" t="array" ref="AX74">_xlfn.IFS(AV74=0,"0", AV74=0.25, "1", AV74=0.5,"2", AV74=0.75,"3", AV74=1,"4",AV74=1.25,"5", AV74=1.5,"6", AV74=1.75,"7", AV74=2,"8", AV74=2.25,"9",AV74=2.5,"10", AV74=2.75,"11", AV74=3,"12", AV74=3.25,"13", AV74=3.5,"14", AV74=3.75,"15",AV74=4,"16")</f>
        <v>0</v>
      </c>
      <c r="AY74" s="10"/>
      <c r="AZ74" s="11" t="str">
        <f aca="false">IF(AY74=0,"1","2")</f>
        <v>1</v>
      </c>
      <c r="BA74" s="11" t="str">
        <f aca="false" t="array" ref="BA74">_xlfn.IFS(AY74=0,"0", AY74=-0.25, "1", AY74=-0.5,"2", AY74=-0.75,"3", AY74=-1,"4",AY74=-1.25,"5", AY74=-1.5,"6", AY74=-1.75,"7", AY74=-2,"8", AY75=-2.25,"9",AY75=-2.5,"10", AY75=-2.75,"11", AY75=-3,"12", AY75=-3.25,"13", AY75=-3.5,"14", AY75=-3.75,"15",AY75=-4,"16")</f>
        <v>0</v>
      </c>
      <c r="BB74" s="10" t="n">
        <v>0.25</v>
      </c>
      <c r="BC74" s="11" t="str">
        <f aca="false">IF(BB74=0,"1","2")</f>
        <v>2</v>
      </c>
      <c r="BD74" s="11" t="str">
        <f aca="false" t="array" ref="BD74">_xlfn.IFS(BB74=0,"0", BB74=0.25, "1", BB74=0.5,"2", BB74=0.75,"3", BB74=1,"4",BB74=1.25,"5", BB74=1.5,"6", BB74=1.75,"7", BB74=2,"8", BB74=2.25,"9", BB74=2.25,"9",BB74=2.5,"10", BB74=2.75,"11", BB74=3,"12", BB74=3.25,"13", BB74=3.5,"14", BB74=3.75,"15",BB74=4,"16")</f>
        <v>1</v>
      </c>
      <c r="BE74" s="11" t="n">
        <v>24</v>
      </c>
      <c r="BF74" s="14" t="str">
        <f aca="false">VLOOKUP(BE74,LEYENDA!$G$2:$H$8,2,TRUE())</f>
        <v>19-24</v>
      </c>
    </row>
    <row r="75" customFormat="false" ht="13.5" hidden="false" customHeight="false" outlineLevel="0" collapsed="false">
      <c r="A75" s="8" t="s">
        <v>1037</v>
      </c>
      <c r="B75" s="8" t="s">
        <v>1038</v>
      </c>
      <c r="C75" s="8" t="n">
        <v>4</v>
      </c>
      <c r="D75" s="8" t="str">
        <f aca="false">VLOOKUP(E75,[1]Hoja1!$B$1:$C$1048576,2,FALSE())</f>
        <v>OI</v>
      </c>
      <c r="E75" s="1" t="s">
        <v>1040</v>
      </c>
      <c r="F75" s="1" t="s">
        <v>193</v>
      </c>
      <c r="G75" s="1" t="str">
        <f aca="false" t="array" ref="G75">_xlfn.IFS(F75="M","1", F75="H","2")</f>
        <v>1</v>
      </c>
      <c r="H75" s="1" t="n">
        <v>44</v>
      </c>
      <c r="I75" s="1" t="n">
        <f aca="false">VLOOKUP(H75,LEYENDA!$B$2:$D$6,2,TRUE())</f>
        <v>61</v>
      </c>
      <c r="J75" s="10" t="n">
        <v>4</v>
      </c>
      <c r="K75" s="10"/>
      <c r="L75" s="10" t="n">
        <v>12</v>
      </c>
      <c r="M75" s="10" t="n">
        <v>8</v>
      </c>
      <c r="N75" s="10" t="n">
        <v>8</v>
      </c>
      <c r="O75" s="10" t="n">
        <v>2</v>
      </c>
      <c r="P75" s="10" t="n">
        <v>0</v>
      </c>
      <c r="Q75" s="10" t="n">
        <v>-6</v>
      </c>
      <c r="R75" s="10" t="n">
        <v>3</v>
      </c>
      <c r="S75" s="10" t="n">
        <v>2</v>
      </c>
      <c r="T75" s="10"/>
      <c r="U75" s="10"/>
      <c r="V75" s="10" t="n">
        <v>8</v>
      </c>
      <c r="W75" s="10" t="n">
        <v>4</v>
      </c>
      <c r="X75" s="10"/>
      <c r="Y75" s="10" t="n">
        <v>16</v>
      </c>
      <c r="Z75" s="10" t="n">
        <v>9</v>
      </c>
      <c r="AA75" s="10" t="n">
        <v>-1</v>
      </c>
      <c r="AB75" s="10" t="n">
        <v>-4.5</v>
      </c>
      <c r="AC75" s="10" t="n">
        <v>-2.75</v>
      </c>
      <c r="AD75" s="10" t="n">
        <v>1</v>
      </c>
      <c r="AE75" s="1"/>
      <c r="AF75" s="1"/>
      <c r="AG75" s="10"/>
      <c r="AH75" s="10"/>
      <c r="AI75" s="10"/>
      <c r="AJ75" s="10"/>
      <c r="AK75" s="10"/>
      <c r="AL75" s="10"/>
      <c r="AM75" s="10" t="n">
        <v>1</v>
      </c>
      <c r="AN75" s="10"/>
      <c r="AO75" s="12" t="n">
        <v>1</v>
      </c>
      <c r="AP75" s="12"/>
      <c r="AQ75" s="1" t="n">
        <v>1</v>
      </c>
      <c r="AR75" s="1"/>
      <c r="AS75" s="10"/>
      <c r="AT75" s="10" t="str">
        <f aca="false">IF(AS75=0,"1","2")</f>
        <v>1</v>
      </c>
      <c r="AU75" s="11" t="str">
        <f aca="false" t="array" ref="AU75">_xlfn.IFS(AS75=0,"0", AS75=-0.25, "1", AS75=-0.5,"2", AS75=-0.75,"3", AS75=-1,"4",AS75=-1.25,"5", AS75=-1.5,"6", AS75=-1.75,"7", AS75=-2,"8", AS75=-2.25,"9",AS75=-2.5,"10", AS75=-2.75,"11", AS75=-3,"12", AS75=-3.25,"13", AS75=-3.5,"14", AS75=-3.75,"15",AS75=-4,"16")</f>
        <v>0</v>
      </c>
      <c r="AV75" s="10"/>
      <c r="AW75" s="11" t="str">
        <f aca="false">IF(AV75=0,"1","2")</f>
        <v>1</v>
      </c>
      <c r="AX75" s="11" t="str">
        <f aca="false" t="array" ref="AX75">_xlfn.IFS(AV75=0,"0", AV75=0.25, "1", AV75=0.5,"2", AV75=0.75,"3", AV75=1,"4",AV75=1.25,"5", AV75=1.5,"6", AV75=1.75,"7", AV75=2,"8", AV75=2.25,"9",AV75=2.5,"10", AV75=2.75,"11", AV75=3,"12", AV75=3.25,"13", AV75=3.5,"14", AV75=3.75,"15",AV75=4,"16")</f>
        <v>0</v>
      </c>
      <c r="AY75" s="10"/>
      <c r="AZ75" s="11" t="str">
        <f aca="false">IF(AY75=0,"1","2")</f>
        <v>1</v>
      </c>
      <c r="BA75" s="11" t="str">
        <f aca="false" t="array" ref="BA75">_xlfn.IFS(AY75=0,"0", AY75=-0.25, "1", AY75=-0.5,"2", AY75=-0.75,"3", AY75=-1,"4",AY75=-1.25,"5", AY75=-1.5,"6", AY75=-1.75,"7", AY75=-2,"8", AY76=-2.25,"9",AY76=-2.5,"10", AY76=-2.75,"11", AY76=-3,"12", AY76=-3.25,"13", AY76=-3.5,"14", AY76=-3.75,"15",AY76=-4,"16")</f>
        <v>0</v>
      </c>
      <c r="BB75" s="10" t="n">
        <v>0.25</v>
      </c>
      <c r="BC75" s="11" t="str">
        <f aca="false">IF(BB75=0,"1","2")</f>
        <v>2</v>
      </c>
      <c r="BD75" s="11" t="str">
        <f aca="false" t="array" ref="BD75">_xlfn.IFS(BB75=0,"0", BB75=0.25, "1", BB75=0.5,"2", BB75=0.75,"3", BB75=1,"4",BB75=1.25,"5", BB75=1.5,"6", BB75=1.75,"7", BB75=2,"8", BB75=2.25,"9", BB75=2.25,"9",BB75=2.5,"10", BB75=2.75,"11", BB75=3,"12", BB75=3.25,"13", BB75=3.5,"14", BB75=3.75,"15",BB75=4,"16")</f>
        <v>1</v>
      </c>
      <c r="BE75" s="11" t="n">
        <v>24</v>
      </c>
      <c r="BF75" s="14" t="str">
        <f aca="false">VLOOKUP(BE75,LEYENDA!$G$2:$H$8,2,TRUE())</f>
        <v>19-24</v>
      </c>
    </row>
    <row r="76" customFormat="false" ht="13.5" hidden="false" customHeight="false" outlineLevel="0" collapsed="false">
      <c r="A76" s="8" t="s">
        <v>1037</v>
      </c>
      <c r="B76" s="8" t="s">
        <v>1041</v>
      </c>
      <c r="C76" s="8" t="n">
        <v>4</v>
      </c>
      <c r="D76" s="8" t="str">
        <f aca="false">VLOOKUP(E76,[1]Hoja1!$B$1:$C$1048576,2,FALSE())</f>
        <v>OD</v>
      </c>
      <c r="E76" s="1" t="s">
        <v>1042</v>
      </c>
      <c r="F76" s="1" t="s">
        <v>193</v>
      </c>
      <c r="G76" s="1" t="str">
        <f aca="false" t="array" ref="G76">_xlfn.IFS(F76="M","1", F76="H","2")</f>
        <v>1</v>
      </c>
      <c r="H76" s="1" t="n">
        <v>45</v>
      </c>
      <c r="I76" s="1" t="n">
        <f aca="false">VLOOKUP(H76,LEYENDA!$B$2:$D$6,2,TRUE())</f>
        <v>61</v>
      </c>
      <c r="J76" s="10" t="n">
        <v>-3</v>
      </c>
      <c r="K76" s="10"/>
      <c r="L76" s="10" t="n">
        <v>16</v>
      </c>
      <c r="M76" s="10" t="n">
        <v>4</v>
      </c>
      <c r="N76" s="10" t="n">
        <v>8</v>
      </c>
      <c r="O76" s="10" t="n">
        <v>2</v>
      </c>
      <c r="P76" s="10" t="n">
        <v>0</v>
      </c>
      <c r="Q76" s="10" t="n">
        <v>-5</v>
      </c>
      <c r="R76" s="10" t="n">
        <v>0</v>
      </c>
      <c r="S76" s="10" t="n">
        <v>1.5</v>
      </c>
      <c r="T76" s="10" t="n">
        <v>-7</v>
      </c>
      <c r="U76" s="10"/>
      <c r="V76" s="10" t="n">
        <v>19</v>
      </c>
      <c r="W76" s="10" t="n">
        <v>12</v>
      </c>
      <c r="X76" s="10"/>
      <c r="Y76" s="10" t="n">
        <v>18</v>
      </c>
      <c r="Z76" s="10" t="n">
        <v>10</v>
      </c>
      <c r="AA76" s="10" t="n">
        <v>0</v>
      </c>
      <c r="AB76" s="10" t="n">
        <v>-2.75</v>
      </c>
      <c r="AC76" s="10" t="n">
        <v>-1</v>
      </c>
      <c r="AD76" s="10" t="n">
        <v>1</v>
      </c>
      <c r="AE76" s="1"/>
      <c r="AF76" s="1"/>
      <c r="AG76" s="10"/>
      <c r="AH76" s="10"/>
      <c r="AI76" s="10"/>
      <c r="AJ76" s="10"/>
      <c r="AK76" s="10"/>
      <c r="AL76" s="10"/>
      <c r="AM76" s="10" t="n">
        <v>1.25</v>
      </c>
      <c r="AN76" s="10"/>
      <c r="AO76" s="12" t="n">
        <v>1</v>
      </c>
      <c r="AP76" s="12"/>
      <c r="AQ76" s="1" t="n">
        <v>2</v>
      </c>
      <c r="AR76" s="1" t="n">
        <v>2</v>
      </c>
      <c r="AS76" s="10"/>
      <c r="AT76" s="10" t="str">
        <f aca="false">IF(AS76=0,"1","2")</f>
        <v>1</v>
      </c>
      <c r="AU76" s="11" t="str">
        <f aca="false" t="array" ref="AU76">_xlfn.IFS(AS76=0,"0", AS76=-0.25, "1", AS76=-0.5,"2", AS76=-0.75,"3", AS76=-1,"4",AS76=-1.25,"5", AS76=-1.5,"6", AS76=-1.75,"7", AS76=-2,"8", AS76=-2.25,"9",AS76=-2.5,"10", AS76=-2.75,"11", AS76=-3,"12", AS76=-3.25,"13", AS76=-3.5,"14", AS76=-3.75,"15",AS76=-4,"16")</f>
        <v>0</v>
      </c>
      <c r="AV76" s="10"/>
      <c r="AW76" s="11" t="str">
        <f aca="false">IF(AV76=0,"1","2")</f>
        <v>1</v>
      </c>
      <c r="AX76" s="11" t="str">
        <f aca="false" t="array" ref="AX76">_xlfn.IFS(AV76=0,"0", AV76=0.25, "1", AV76=0.5,"2", AV76=0.75,"3", AV76=1,"4",AV76=1.25,"5", AV76=1.5,"6", AV76=1.75,"7", AV76=2,"8", AV76=2.25,"9",AV76=2.5,"10", AV76=2.75,"11", AV76=3,"12", AV76=3.25,"13", AV76=3.5,"14", AV76=3.75,"15",AV76=4,"16")</f>
        <v>0</v>
      </c>
      <c r="AY76" s="10"/>
      <c r="AZ76" s="11" t="str">
        <f aca="false">IF(AY76=0,"1","2")</f>
        <v>1</v>
      </c>
      <c r="BA76" s="11" t="str">
        <f aca="false" t="array" ref="BA76">_xlfn.IFS(AY76=0,"0", AY76=-0.25, "1", AY76=-0.5,"2", AY76=-0.75,"3", AY76=-1,"4",AY76=-1.25,"5", AY76=-1.5,"6", AY76=-1.75,"7", AY76=-2,"8", AY77=-2.25,"9",AY77=-2.5,"10", AY77=-2.75,"11", AY77=-3,"12", AY77=-3.25,"13", AY77=-3.5,"14", AY77=-3.75,"15",AY77=-4,"16")</f>
        <v>0</v>
      </c>
      <c r="BB76" s="10" t="n">
        <v>1.25</v>
      </c>
      <c r="BC76" s="11" t="str">
        <f aca="false">IF(BB76=0,"1","2")</f>
        <v>2</v>
      </c>
      <c r="BD76" s="11" t="str">
        <f aca="false" t="array" ref="BD76">_xlfn.IFS(BB76=0,"0", BB76=0.25, "1", BB76=0.5,"2", BB76=0.75,"3", BB76=1,"4",BB76=1.25,"5", BB76=1.5,"6", BB76=1.75,"7", BB76=2,"8", BB76=2.25,"9", BB76=2.25,"9",BB76=2.5,"10", BB76=2.75,"11", BB76=3,"12", BB76=3.25,"13", BB76=3.5,"14", BB76=3.75,"15",BB76=4,"16")</f>
        <v>5</v>
      </c>
      <c r="BE76" s="11" t="n">
        <v>24</v>
      </c>
      <c r="BF76" s="14" t="str">
        <f aca="false">VLOOKUP(BE76,LEYENDA!$G$2:$H$8,2,TRUE())</f>
        <v>19-24</v>
      </c>
    </row>
    <row r="77" customFormat="false" ht="13.5" hidden="false" customHeight="false" outlineLevel="0" collapsed="false">
      <c r="A77" s="8" t="s">
        <v>1037</v>
      </c>
      <c r="B77" s="8" t="s">
        <v>1041</v>
      </c>
      <c r="C77" s="8" t="n">
        <v>4</v>
      </c>
      <c r="D77" s="8" t="str">
        <f aca="false">VLOOKUP(E77,[1]Hoja1!$B$1:$C$1048576,2,FALSE())</f>
        <v>OI</v>
      </c>
      <c r="E77" s="1" t="s">
        <v>1043</v>
      </c>
      <c r="F77" s="1" t="s">
        <v>193</v>
      </c>
      <c r="G77" s="1" t="str">
        <f aca="false" t="array" ref="G77">_xlfn.IFS(F77="M","1", F77="H","2")</f>
        <v>1</v>
      </c>
      <c r="H77" s="1" t="n">
        <v>45</v>
      </c>
      <c r="I77" s="1" t="n">
        <f aca="false">VLOOKUP(H77,LEYENDA!$B$2:$D$6,2,TRUE())</f>
        <v>61</v>
      </c>
      <c r="J77" s="10" t="n">
        <v>-3</v>
      </c>
      <c r="K77" s="10"/>
      <c r="L77" s="10" t="n">
        <v>16</v>
      </c>
      <c r="M77" s="10" t="n">
        <v>4</v>
      </c>
      <c r="N77" s="10" t="n">
        <v>8</v>
      </c>
      <c r="O77" s="10" t="n">
        <v>2</v>
      </c>
      <c r="P77" s="10" t="n">
        <v>0</v>
      </c>
      <c r="Q77" s="10" t="n">
        <v>-5</v>
      </c>
      <c r="R77" s="10" t="n">
        <v>0</v>
      </c>
      <c r="S77" s="10" t="n">
        <v>1.5</v>
      </c>
      <c r="T77" s="10" t="n">
        <v>-7</v>
      </c>
      <c r="U77" s="10"/>
      <c r="V77" s="10" t="n">
        <v>19</v>
      </c>
      <c r="W77" s="10" t="n">
        <v>12</v>
      </c>
      <c r="X77" s="10"/>
      <c r="Y77" s="10" t="n">
        <v>18</v>
      </c>
      <c r="Z77" s="10" t="n">
        <v>10</v>
      </c>
      <c r="AA77" s="10" t="n">
        <v>0</v>
      </c>
      <c r="AB77" s="10" t="n">
        <v>-2.75</v>
      </c>
      <c r="AC77" s="10" t="n">
        <v>-1</v>
      </c>
      <c r="AD77" s="10" t="n">
        <v>1</v>
      </c>
      <c r="AE77" s="1"/>
      <c r="AF77" s="1"/>
      <c r="AG77" s="10"/>
      <c r="AH77" s="10"/>
      <c r="AI77" s="10"/>
      <c r="AJ77" s="10"/>
      <c r="AK77" s="10"/>
      <c r="AL77" s="10"/>
      <c r="AM77" s="10" t="n">
        <v>1.25</v>
      </c>
      <c r="AN77" s="10"/>
      <c r="AO77" s="12" t="n">
        <v>1</v>
      </c>
      <c r="AP77" s="12"/>
      <c r="AQ77" s="1" t="n">
        <v>2</v>
      </c>
      <c r="AR77" s="1" t="n">
        <v>2</v>
      </c>
      <c r="AS77" s="10"/>
      <c r="AT77" s="10" t="str">
        <f aca="false">IF(AS77=0,"1","2")</f>
        <v>1</v>
      </c>
      <c r="AU77" s="11" t="str">
        <f aca="false" t="array" ref="AU77">_xlfn.IFS(AS77=0,"0", AS77=-0.25, "1", AS77=-0.5,"2", AS77=-0.75,"3", AS77=-1,"4",AS77=-1.25,"5", AS77=-1.5,"6", AS77=-1.75,"7", AS77=-2,"8", AS77=-2.25,"9",AS77=-2.5,"10", AS77=-2.75,"11", AS77=-3,"12", AS77=-3.25,"13", AS77=-3.5,"14", AS77=-3.75,"15",AS77=-4,"16")</f>
        <v>0</v>
      </c>
      <c r="AV77" s="10"/>
      <c r="AW77" s="11" t="str">
        <f aca="false">IF(AV77=0,"1","2")</f>
        <v>1</v>
      </c>
      <c r="AX77" s="11" t="str">
        <f aca="false" t="array" ref="AX77">_xlfn.IFS(AV77=0,"0", AV77=0.25, "1", AV77=0.5,"2", AV77=0.75,"3", AV77=1,"4",AV77=1.25,"5", AV77=1.5,"6", AV77=1.75,"7", AV77=2,"8", AV77=2.25,"9",AV77=2.5,"10", AV77=2.75,"11", AV77=3,"12", AV77=3.25,"13", AV77=3.5,"14", AV77=3.75,"15",AV77=4,"16")</f>
        <v>0</v>
      </c>
      <c r="AY77" s="10"/>
      <c r="AZ77" s="11" t="str">
        <f aca="false">IF(AY77=0,"1","2")</f>
        <v>1</v>
      </c>
      <c r="BA77" s="11" t="str">
        <f aca="false" t="array" ref="BA77">_xlfn.IFS(AY77=0,"0", AY77=-0.25, "1", AY77=-0.5,"2", AY77=-0.75,"3", AY77=-1,"4",AY77=-1.25,"5", AY77=-1.5,"6", AY77=-1.75,"7", AY77=-2,"8", AY78=-2.25,"9",AY78=-2.5,"10", AY78=-2.75,"11", AY78=-3,"12", AY78=-3.25,"13", AY78=-3.5,"14", AY78=-3.75,"15",AY78=-4,"16")</f>
        <v>0</v>
      </c>
      <c r="BB77" s="10" t="n">
        <v>1.25</v>
      </c>
      <c r="BC77" s="11" t="str">
        <f aca="false">IF(BB77=0,"1","2")</f>
        <v>2</v>
      </c>
      <c r="BD77" s="11" t="str">
        <f aca="false" t="array" ref="BD77">_xlfn.IFS(BB77=0,"0", BB77=0.25, "1", BB77=0.5,"2", BB77=0.75,"3", BB77=1,"4",BB77=1.25,"5", BB77=1.5,"6", BB77=1.75,"7", BB77=2,"8", BB77=2.25,"9", BB77=2.25,"9",BB77=2.5,"10", BB77=2.75,"11", BB77=3,"12", BB77=3.25,"13", BB77=3.5,"14", BB77=3.75,"15",BB77=4,"16")</f>
        <v>5</v>
      </c>
      <c r="BE77" s="11" t="n">
        <v>24</v>
      </c>
      <c r="BF77" s="14" t="str">
        <f aca="false">VLOOKUP(BE77,LEYENDA!$G$2:$H$8,2,TRUE())</f>
        <v>19-24</v>
      </c>
    </row>
    <row r="78" customFormat="false" ht="13.5" hidden="false" customHeight="false" outlineLevel="0" collapsed="false">
      <c r="A78" s="8" t="s">
        <v>1037</v>
      </c>
      <c r="B78" s="8" t="s">
        <v>1044</v>
      </c>
      <c r="C78" s="8" t="n">
        <v>4</v>
      </c>
      <c r="D78" s="8" t="str">
        <f aca="false">VLOOKUP(E78,[1]Hoja1!$B$1:$C$1048576,2,FALSE())</f>
        <v>OD</v>
      </c>
      <c r="E78" s="1" t="s">
        <v>1045</v>
      </c>
      <c r="F78" s="1" t="s">
        <v>198</v>
      </c>
      <c r="G78" s="1" t="str">
        <f aca="false" t="array" ref="G78">_xlfn.IFS(F78="M","1", F78="H","2")</f>
        <v>2</v>
      </c>
      <c r="H78" s="1" t="n">
        <v>62</v>
      </c>
      <c r="I78" s="1" t="n">
        <f aca="false">VLOOKUP(H78,LEYENDA!$B$2:$D$6,2,TRUE())</f>
        <v>61</v>
      </c>
      <c r="J78" s="10" t="n">
        <v>-2</v>
      </c>
      <c r="K78" s="10" t="n">
        <v>25</v>
      </c>
      <c r="L78" s="10" t="n">
        <v>30</v>
      </c>
      <c r="M78" s="10" t="n">
        <v>-2</v>
      </c>
      <c r="N78" s="10" t="n">
        <v>10</v>
      </c>
      <c r="O78" s="10" t="n">
        <v>5</v>
      </c>
      <c r="P78" s="10" t="n">
        <v>0</v>
      </c>
      <c r="Q78" s="10" t="n">
        <v>-12.5</v>
      </c>
      <c r="R78" s="10" t="n">
        <v>0.5</v>
      </c>
      <c r="S78" s="10" t="n">
        <v>2.25</v>
      </c>
      <c r="T78" s="10" t="n">
        <v>-12.5</v>
      </c>
      <c r="U78" s="10"/>
      <c r="V78" s="10" t="n">
        <v>23</v>
      </c>
      <c r="W78" s="10" t="n">
        <v>1</v>
      </c>
      <c r="X78" s="10"/>
      <c r="Y78" s="10" t="n">
        <v>29</v>
      </c>
      <c r="Z78" s="10" t="n">
        <v>18</v>
      </c>
      <c r="AA78" s="10" t="n">
        <v>0</v>
      </c>
      <c r="AB78" s="10" t="n">
        <v>-2.5</v>
      </c>
      <c r="AC78" s="10" t="n">
        <v>-1.25</v>
      </c>
      <c r="AD78" s="10" t="n">
        <v>1.25</v>
      </c>
      <c r="AE78" s="1"/>
      <c r="AF78" s="1"/>
      <c r="AG78" s="10"/>
      <c r="AH78" s="10"/>
      <c r="AI78" s="10"/>
      <c r="AJ78" s="10"/>
      <c r="AK78" s="10"/>
      <c r="AL78" s="10"/>
      <c r="AM78" s="10" t="n">
        <v>2.25</v>
      </c>
      <c r="AN78" s="10"/>
      <c r="AO78" s="12" t="n">
        <v>1</v>
      </c>
      <c r="AP78" s="12"/>
      <c r="AQ78" s="1" t="n">
        <v>2</v>
      </c>
      <c r="AR78" s="1" t="n">
        <v>2</v>
      </c>
      <c r="AS78" s="10"/>
      <c r="AT78" s="10" t="str">
        <f aca="false">IF(AS78=0,"1","2")</f>
        <v>1</v>
      </c>
      <c r="AU78" s="11" t="str">
        <f aca="false" t="array" ref="AU78">_xlfn.IFS(AS78=0,"0", AS78=-0.25, "1", AS78=-0.5,"2", AS78=-0.75,"3", AS78=-1,"4",AS78=-1.25,"5", AS78=-1.5,"6", AS78=-1.75,"7", AS78=-2,"8", AS78=-2.25,"9",AS78=-2.5,"10", AS78=-2.75,"11", AS78=-3,"12", AS78=-3.25,"13", AS78=-3.5,"14", AS78=-3.75,"15",AS78=-4,"16")</f>
        <v>0</v>
      </c>
      <c r="AV78" s="10"/>
      <c r="AW78" s="11" t="str">
        <f aca="false">IF(AV78=0,"1","2")</f>
        <v>1</v>
      </c>
      <c r="AX78" s="11" t="str">
        <f aca="false" t="array" ref="AX78">_xlfn.IFS(AV78=0,"0", AV78=0.25, "1", AV78=0.5,"2", AV78=0.75,"3", AV78=1,"4",AV78=1.25,"5", AV78=1.5,"6", AV78=1.75,"7", AV78=2,"8", AV78=2.25,"9",AV78=2.5,"10", AV78=2.75,"11", AV78=3,"12", AV78=3.25,"13", AV78=3.5,"14", AV78=3.75,"15",AV78=4,"16")</f>
        <v>0</v>
      </c>
      <c r="AY78" s="10"/>
      <c r="AZ78" s="11" t="str">
        <f aca="false">IF(AY78=0,"1","2")</f>
        <v>1</v>
      </c>
      <c r="BA78" s="11" t="str">
        <f aca="false" t="array" ref="BA78">_xlfn.IFS(AY78=0,"0", AY78=-0.25, "1", AY78=-0.5,"2", AY78=-0.75,"3", AY78=-1,"4",AY78=-1.25,"5", AY78=-1.5,"6", AY78=-1.75,"7", AY78=-2,"8", AY79=-2.25,"9",AY79=-2.5,"10", AY79=-2.75,"11", AY79=-3,"12", AY79=-3.25,"13", AY79=-3.5,"14", AY79=-3.75,"15",AY79=-4,"16")</f>
        <v>0</v>
      </c>
      <c r="BB78" s="10" t="n">
        <v>0.25</v>
      </c>
      <c r="BC78" s="11" t="str">
        <f aca="false">IF(BB78=0,"1","2")</f>
        <v>2</v>
      </c>
      <c r="BD78" s="11" t="str">
        <f aca="false" t="array" ref="BD78">_xlfn.IFS(BB78=0,"0", BB78=0.25, "1", BB78=0.5,"2", BB78=0.75,"3", BB78=1,"4",BB78=1.25,"5", BB78=1.5,"6", BB78=1.75,"7", BB78=2,"8", BB78=2.25,"9", BB78=2.25,"9",BB78=2.5,"10", BB78=2.75,"11", BB78=3,"12", BB78=3.25,"13", BB78=3.5,"14", BB78=3.75,"15",BB78=4,"16")</f>
        <v>1</v>
      </c>
      <c r="BE78" s="11" t="n">
        <v>24</v>
      </c>
      <c r="BF78" s="14" t="str">
        <f aca="false">VLOOKUP(BE78,LEYENDA!$G$2:$H$8,2,TRUE())</f>
        <v>19-24</v>
      </c>
    </row>
    <row r="79" customFormat="false" ht="13.5" hidden="false" customHeight="false" outlineLevel="0" collapsed="false">
      <c r="A79" s="8" t="s">
        <v>1037</v>
      </c>
      <c r="B79" s="8" t="s">
        <v>1044</v>
      </c>
      <c r="C79" s="8" t="n">
        <v>4</v>
      </c>
      <c r="D79" s="8" t="str">
        <f aca="false">VLOOKUP(E79,[1]Hoja1!$B$1:$C$1048576,2,FALSE())</f>
        <v>OI</v>
      </c>
      <c r="E79" s="1" t="s">
        <v>1046</v>
      </c>
      <c r="F79" s="1" t="s">
        <v>198</v>
      </c>
      <c r="G79" s="1" t="str">
        <f aca="false" t="array" ref="G79">_xlfn.IFS(F79="M","1", F79="H","2")</f>
        <v>2</v>
      </c>
      <c r="H79" s="1" t="n">
        <v>62</v>
      </c>
      <c r="I79" s="1" t="n">
        <f aca="false">VLOOKUP(H79,LEYENDA!$B$2:$D$6,2,TRUE())</f>
        <v>61</v>
      </c>
      <c r="J79" s="10" t="n">
        <v>-2</v>
      </c>
      <c r="K79" s="10" t="n">
        <v>25</v>
      </c>
      <c r="L79" s="10" t="n">
        <v>30</v>
      </c>
      <c r="M79" s="10" t="n">
        <v>-2</v>
      </c>
      <c r="N79" s="10" t="n">
        <v>10</v>
      </c>
      <c r="O79" s="10" t="n">
        <v>5</v>
      </c>
      <c r="P79" s="10" t="n">
        <v>0</v>
      </c>
      <c r="Q79" s="10" t="n">
        <v>-12.5</v>
      </c>
      <c r="R79" s="10" t="n">
        <v>0.5</v>
      </c>
      <c r="S79" s="10" t="n">
        <v>2.25</v>
      </c>
      <c r="T79" s="10" t="n">
        <v>-12.5</v>
      </c>
      <c r="U79" s="10"/>
      <c r="V79" s="10" t="n">
        <v>23</v>
      </c>
      <c r="W79" s="10" t="n">
        <v>1</v>
      </c>
      <c r="X79" s="10"/>
      <c r="Y79" s="10" t="n">
        <v>29</v>
      </c>
      <c r="Z79" s="10" t="n">
        <v>18</v>
      </c>
      <c r="AA79" s="10" t="n">
        <v>0</v>
      </c>
      <c r="AB79" s="10" t="n">
        <v>-2.5</v>
      </c>
      <c r="AC79" s="10" t="n">
        <v>-1.25</v>
      </c>
      <c r="AD79" s="10" t="n">
        <v>1.25</v>
      </c>
      <c r="AE79" s="1"/>
      <c r="AF79" s="1"/>
      <c r="AG79" s="10"/>
      <c r="AH79" s="10"/>
      <c r="AI79" s="10"/>
      <c r="AJ79" s="10"/>
      <c r="AK79" s="10"/>
      <c r="AL79" s="10"/>
      <c r="AM79" s="10" t="n">
        <v>2.25</v>
      </c>
      <c r="AN79" s="10"/>
      <c r="AO79" s="12" t="n">
        <v>1</v>
      </c>
      <c r="AP79" s="12"/>
      <c r="AQ79" s="1" t="n">
        <v>2</v>
      </c>
      <c r="AR79" s="1" t="n">
        <v>2</v>
      </c>
      <c r="AS79" s="10"/>
      <c r="AT79" s="10" t="str">
        <f aca="false">IF(AS79=0,"1","2")</f>
        <v>1</v>
      </c>
      <c r="AU79" s="11" t="str">
        <f aca="false" t="array" ref="AU79">_xlfn.IFS(AS79=0,"0", AS79=-0.25, "1", AS79=-0.5,"2", AS79=-0.75,"3", AS79=-1,"4",AS79=-1.25,"5", AS79=-1.5,"6", AS79=-1.75,"7", AS79=-2,"8", AS79=-2.25,"9",AS79=-2.5,"10", AS79=-2.75,"11", AS79=-3,"12", AS79=-3.25,"13", AS79=-3.5,"14", AS79=-3.75,"15",AS79=-4,"16")</f>
        <v>0</v>
      </c>
      <c r="AV79" s="10"/>
      <c r="AW79" s="11" t="str">
        <f aca="false">IF(AV79=0,"1","2")</f>
        <v>1</v>
      </c>
      <c r="AX79" s="11" t="str">
        <f aca="false" t="array" ref="AX79">_xlfn.IFS(AV79=0,"0", AV79=0.25, "1", AV79=0.5,"2", AV79=0.75,"3", AV79=1,"4",AV79=1.25,"5", AV79=1.5,"6", AV79=1.75,"7", AV79=2,"8", AV79=2.25,"9",AV79=2.5,"10", AV79=2.75,"11", AV79=3,"12", AV79=3.25,"13", AV79=3.5,"14", AV79=3.75,"15",AV79=4,"16")</f>
        <v>0</v>
      </c>
      <c r="AY79" s="10"/>
      <c r="AZ79" s="11" t="str">
        <f aca="false">IF(AY79=0,"1","2")</f>
        <v>1</v>
      </c>
      <c r="BA79" s="11" t="str">
        <f aca="false" t="array" ref="BA79">_xlfn.IFS(AY79=0,"0", AY79=-0.25, "1", AY79=-0.5,"2", AY79=-0.75,"3", AY79=-1,"4",AY79=-1.25,"5", AY79=-1.5,"6", AY79=-1.75,"7", AY79=-2,"8", AY80=-2.25,"9",AY80=-2.5,"10", AY80=-2.75,"11", AY80=-3,"12", AY80=-3.25,"13", AY80=-3.5,"14", AY80=-3.75,"15",AY80=-4,"16")</f>
        <v>0</v>
      </c>
      <c r="BB79" s="10" t="n">
        <v>0.25</v>
      </c>
      <c r="BC79" s="11" t="str">
        <f aca="false">IF(BB79=0,"1","2")</f>
        <v>2</v>
      </c>
      <c r="BD79" s="11" t="str">
        <f aca="false" t="array" ref="BD79">_xlfn.IFS(BB79=0,"0", BB79=0.25, "1", BB79=0.5,"2", BB79=0.75,"3", BB79=1,"4",BB79=1.25,"5", BB79=1.5,"6", BB79=1.75,"7", BB79=2,"8", BB79=2.25,"9", BB79=2.25,"9",BB79=2.5,"10", BB79=2.75,"11", BB79=3,"12", BB79=3.25,"13", BB79=3.5,"14", BB79=3.75,"15",BB79=4,"16")</f>
        <v>1</v>
      </c>
      <c r="BE79" s="11" t="n">
        <v>24</v>
      </c>
      <c r="BF79" s="14" t="str">
        <f aca="false">VLOOKUP(BE79,LEYENDA!$G$2:$H$8,2,TRUE())</f>
        <v>19-24</v>
      </c>
    </row>
    <row r="80" customFormat="false" ht="13.5" hidden="false" customHeight="false" outlineLevel="0" collapsed="false">
      <c r="A80" s="8" t="s">
        <v>1047</v>
      </c>
      <c r="B80" s="8" t="s">
        <v>811</v>
      </c>
      <c r="C80" s="8" t="n">
        <v>4</v>
      </c>
      <c r="D80" s="8" t="str">
        <f aca="false">VLOOKUP(E80,[1]Hoja1!$B$1:$C$1048576,2,FALSE())</f>
        <v>OD</v>
      </c>
      <c r="E80" s="1" t="s">
        <v>810</v>
      </c>
      <c r="F80" s="1" t="s">
        <v>198</v>
      </c>
      <c r="G80" s="1" t="str">
        <f aca="false" t="array" ref="G80">_xlfn.IFS(F80="M","1", F80="H","2")</f>
        <v>2</v>
      </c>
      <c r="H80" s="1" t="n">
        <v>11</v>
      </c>
      <c r="I80" s="1" t="n">
        <f aca="false">VLOOKUP(H80,LEYENDA!$B$2:$D$6,2,TRUE())</f>
        <v>61</v>
      </c>
      <c r="J80" s="10" t="n">
        <v>-3</v>
      </c>
      <c r="K80" s="10"/>
      <c r="L80" s="10" t="n">
        <v>6</v>
      </c>
      <c r="M80" s="10" t="n">
        <v>-1</v>
      </c>
      <c r="N80" s="10" t="n">
        <v>12</v>
      </c>
      <c r="O80" s="10" t="n">
        <v>5</v>
      </c>
      <c r="P80" s="10" t="n">
        <v>1</v>
      </c>
      <c r="Q80" s="10" t="n">
        <v>-6</v>
      </c>
      <c r="R80" s="10" t="n">
        <v>1</v>
      </c>
      <c r="S80" s="10" t="n">
        <v>1.25</v>
      </c>
      <c r="T80" s="10" t="n">
        <v>-6</v>
      </c>
      <c r="U80" s="10"/>
      <c r="V80" s="10" t="n">
        <v>19</v>
      </c>
      <c r="W80" s="10" t="n">
        <v>12</v>
      </c>
      <c r="X80" s="10"/>
      <c r="Y80" s="10" t="n">
        <v>24</v>
      </c>
      <c r="Z80" s="10" t="n">
        <v>20</v>
      </c>
      <c r="AA80" s="10" t="n">
        <v>2</v>
      </c>
      <c r="AB80" s="10"/>
      <c r="AC80" s="10" t="n">
        <v>-3.75</v>
      </c>
      <c r="AD80" s="10" t="n">
        <v>3</v>
      </c>
      <c r="AE80" s="1"/>
      <c r="AF80" s="1"/>
      <c r="AG80" s="10"/>
      <c r="AH80" s="10"/>
      <c r="AI80" s="10"/>
      <c r="AJ80" s="10"/>
      <c r="AK80" s="10"/>
      <c r="AL80" s="10"/>
      <c r="AM80" s="10"/>
      <c r="AN80" s="10" t="n">
        <v>0.5</v>
      </c>
      <c r="AO80" s="12" t="n">
        <v>0</v>
      </c>
      <c r="AP80" s="12"/>
      <c r="AQ80" s="1" t="n">
        <v>2</v>
      </c>
      <c r="AR80" s="1" t="n">
        <v>2</v>
      </c>
      <c r="AS80" s="10"/>
      <c r="AT80" s="10" t="str">
        <f aca="false">IF(AS80=0,"1","2")</f>
        <v>1</v>
      </c>
      <c r="AU80" s="11" t="str">
        <f aca="false" t="array" ref="AU80">_xlfn.IFS(AS80=0,"0", AS80=-0.25, "1", AS80=-0.5,"2", AS80=-0.75,"3", AS80=-1,"4",AS80=-1.25,"5", AS80=-1.5,"6", AS80=-1.75,"7", AS80=-2,"8", AS80=-2.25,"9",AS80=-2.5,"10", AS80=-2.75,"11", AS80=-3,"12", AS80=-3.25,"13", AS80=-3.5,"14", AS80=-3.75,"15",AS80=-4,"16")</f>
        <v>0</v>
      </c>
      <c r="AV80" s="10"/>
      <c r="AW80" s="11" t="str">
        <f aca="false">IF(AV80=0,"1","2")</f>
        <v>1</v>
      </c>
      <c r="AX80" s="11" t="str">
        <f aca="false" t="array" ref="AX80">_xlfn.IFS(AV80=0,"0", AV80=0.25, "1", AV80=0.5,"2", AV80=0.75,"3", AV80=1,"4",AV80=1.25,"5", AV80=1.5,"6", AV80=1.75,"7", AV80=2,"8", AV80=2.25,"9",AV80=2.5,"10", AV80=2.75,"11", AV80=3,"12", AV80=3.25,"13", AV80=3.5,"14", AV80=3.75,"15",AV80=4,"16")</f>
        <v>0</v>
      </c>
      <c r="AY80" s="10"/>
      <c r="AZ80" s="11" t="str">
        <f aca="false">IF(AY80=0,"1","2")</f>
        <v>1</v>
      </c>
      <c r="BA80" s="11" t="str">
        <f aca="false" t="array" ref="BA80">_xlfn.IFS(AY80=0,"0", AY80=-0.25, "1", AY80=-0.5,"2", AY80=-0.75,"3", AY80=-1,"4",AY80=-1.25,"5", AY80=-1.5,"6", AY80=-1.75,"7", AY80=-2,"8", AY81=-2.25,"9",AY81=-2.5,"10", AY81=-2.75,"11", AY81=-3,"12", AY81=-3.25,"13", AY81=-3.5,"14", AY81=-3.75,"15",AY81=-4,"16")</f>
        <v>0</v>
      </c>
      <c r="BB80" s="10" t="n">
        <v>0.5</v>
      </c>
      <c r="BC80" s="11" t="str">
        <f aca="false">IF(BB80=0,"1","2")</f>
        <v>2</v>
      </c>
      <c r="BD80" s="11" t="str">
        <f aca="false" t="array" ref="BD80">_xlfn.IFS(BB80=0,"0", BB80=0.25, "1", BB80=0.5,"2", BB80=0.75,"3", BB80=1,"4",BB80=1.25,"5", BB80=1.5,"6", BB80=1.75,"7", BB80=2,"8", BB80=2.25,"9", BB80=2.25,"9",BB80=2.5,"10", BB80=2.75,"11", BB80=3,"12", BB80=3.25,"13", BB80=3.5,"14", BB80=3.75,"15",BB80=4,"16")</f>
        <v>2</v>
      </c>
      <c r="BE80" s="11" t="n">
        <v>24</v>
      </c>
      <c r="BF80" s="14" t="str">
        <f aca="false">VLOOKUP(BE80,LEYENDA!$G$2:$H$8,2,TRUE())</f>
        <v>19-24</v>
      </c>
    </row>
    <row r="81" customFormat="false" ht="13.5" hidden="false" customHeight="false" outlineLevel="0" collapsed="false">
      <c r="A81" s="8" t="s">
        <v>1047</v>
      </c>
      <c r="B81" s="8" t="s">
        <v>811</v>
      </c>
      <c r="C81" s="8" t="n">
        <v>4</v>
      </c>
      <c r="D81" s="8" t="str">
        <f aca="false">VLOOKUP(E81,[1]Hoja1!$B$1:$C$1048576,2,FALSE())</f>
        <v>OI</v>
      </c>
      <c r="E81" s="1" t="s">
        <v>812</v>
      </c>
      <c r="F81" s="1" t="s">
        <v>198</v>
      </c>
      <c r="G81" s="1" t="str">
        <f aca="false" t="array" ref="G81">_xlfn.IFS(F81="M","1", F81="H","2")</f>
        <v>2</v>
      </c>
      <c r="H81" s="1" t="n">
        <v>11</v>
      </c>
      <c r="I81" s="1" t="n">
        <f aca="false">VLOOKUP(H81,LEYENDA!$B$2:$D$6,2,TRUE())</f>
        <v>61</v>
      </c>
      <c r="J81" s="10" t="n">
        <v>-3</v>
      </c>
      <c r="K81" s="10"/>
      <c r="L81" s="10" t="n">
        <v>6</v>
      </c>
      <c r="M81" s="10" t="n">
        <v>-1</v>
      </c>
      <c r="N81" s="10" t="n">
        <v>12</v>
      </c>
      <c r="O81" s="10" t="n">
        <v>5</v>
      </c>
      <c r="P81" s="10" t="n">
        <v>1</v>
      </c>
      <c r="Q81" s="10" t="n">
        <v>-6</v>
      </c>
      <c r="R81" s="10" t="n">
        <v>1</v>
      </c>
      <c r="S81" s="10" t="n">
        <v>1.25</v>
      </c>
      <c r="T81" s="10" t="n">
        <v>-6</v>
      </c>
      <c r="U81" s="10"/>
      <c r="V81" s="10" t="n">
        <v>19</v>
      </c>
      <c r="W81" s="10" t="n">
        <v>12</v>
      </c>
      <c r="X81" s="10"/>
      <c r="Y81" s="10" t="n">
        <v>24</v>
      </c>
      <c r="Z81" s="10" t="n">
        <v>20</v>
      </c>
      <c r="AA81" s="10" t="n">
        <v>2</v>
      </c>
      <c r="AB81" s="10"/>
      <c r="AC81" s="10" t="n">
        <v>-3.75</v>
      </c>
      <c r="AD81" s="10" t="n">
        <v>3</v>
      </c>
      <c r="AE81" s="1"/>
      <c r="AF81" s="1"/>
      <c r="AG81" s="10"/>
      <c r="AH81" s="10"/>
      <c r="AI81" s="10"/>
      <c r="AJ81" s="10"/>
      <c r="AK81" s="10"/>
      <c r="AL81" s="10"/>
      <c r="AM81" s="10"/>
      <c r="AN81" s="10" t="n">
        <v>0.5</v>
      </c>
      <c r="AO81" s="12" t="n">
        <v>0</v>
      </c>
      <c r="AP81" s="12"/>
      <c r="AQ81" s="1" t="n">
        <v>2</v>
      </c>
      <c r="AR81" s="1" t="n">
        <v>2</v>
      </c>
      <c r="AS81" s="10"/>
      <c r="AT81" s="10" t="str">
        <f aca="false">IF(AS81=0,"1","2")</f>
        <v>1</v>
      </c>
      <c r="AU81" s="11" t="str">
        <f aca="false" t="array" ref="AU81">_xlfn.IFS(AS81=0,"0", AS81=-0.25, "1", AS81=-0.5,"2", AS81=-0.75,"3", AS81=-1,"4",AS81=-1.25,"5", AS81=-1.5,"6", AS81=-1.75,"7", AS81=-2,"8", AS81=-2.25,"9",AS81=-2.5,"10", AS81=-2.75,"11", AS81=-3,"12", AS81=-3.25,"13", AS81=-3.5,"14", AS81=-3.75,"15",AS81=-4,"16")</f>
        <v>0</v>
      </c>
      <c r="AV81" s="10"/>
      <c r="AW81" s="11" t="str">
        <f aca="false">IF(AV81=0,"1","2")</f>
        <v>1</v>
      </c>
      <c r="AX81" s="11" t="str">
        <f aca="false" t="array" ref="AX81">_xlfn.IFS(AV81=0,"0", AV81=0.25, "1", AV81=0.5,"2", AV81=0.75,"3", AV81=1,"4",AV81=1.25,"5", AV81=1.5,"6", AV81=1.75,"7", AV81=2,"8", AV81=2.25,"9",AV81=2.5,"10", AV81=2.75,"11", AV81=3,"12", AV81=3.25,"13", AV81=3.5,"14", AV81=3.75,"15",AV81=4,"16")</f>
        <v>0</v>
      </c>
      <c r="AY81" s="10"/>
      <c r="AZ81" s="11" t="str">
        <f aca="false">IF(AY81=0,"1","2")</f>
        <v>1</v>
      </c>
      <c r="BA81" s="11" t="str">
        <f aca="false" t="array" ref="BA81">_xlfn.IFS(AY81=0,"0", AY81=-0.25, "1", AY81=-0.5,"2", AY81=-0.75,"3", AY81=-1,"4",AY81=-1.25,"5", AY81=-1.5,"6", AY81=-1.75,"7", AY81=-2,"8", AY82=-2.25,"9",AY82=-2.5,"10", AY82=-2.75,"11", AY82=-3,"12", AY82=-3.25,"13", AY82=-3.5,"14", AY82=-3.75,"15",AY82=-4,"16")</f>
        <v>0</v>
      </c>
      <c r="BB81" s="10" t="n">
        <v>0.5</v>
      </c>
      <c r="BC81" s="11" t="str">
        <f aca="false">IF(BB81=0,"1","2")</f>
        <v>2</v>
      </c>
      <c r="BD81" s="11" t="str">
        <f aca="false" t="array" ref="BD81">_xlfn.IFS(BB81=0,"0", BB81=0.25, "1", BB81=0.5,"2", BB81=0.75,"3", BB81=1,"4",BB81=1.25,"5", BB81=1.5,"6", BB81=1.75,"7", BB81=2,"8", BB81=2.25,"9", BB81=2.25,"9",BB81=2.5,"10", BB81=2.75,"11", BB81=3,"12", BB81=3.25,"13", BB81=3.5,"14", BB81=3.75,"15",BB81=4,"16")</f>
        <v>2</v>
      </c>
      <c r="BE81" s="11" t="n">
        <v>24</v>
      </c>
      <c r="BF81" s="14" t="str">
        <f aca="false">VLOOKUP(BE81,LEYENDA!$G$2:$H$8,2,TRUE())</f>
        <v>19-24</v>
      </c>
    </row>
    <row r="82" customFormat="false" ht="13.5" hidden="false" customHeight="false" outlineLevel="0" collapsed="false">
      <c r="A82" s="8" t="s">
        <v>1047</v>
      </c>
      <c r="B82" s="8" t="s">
        <v>814</v>
      </c>
      <c r="C82" s="8" t="n">
        <v>4</v>
      </c>
      <c r="D82" s="8" t="str">
        <f aca="false">VLOOKUP(E82,[1]Hoja1!$B$1:$C$1048576,2,FALSE())</f>
        <v>OD</v>
      </c>
      <c r="E82" s="1" t="s">
        <v>813</v>
      </c>
      <c r="F82" s="1" t="s">
        <v>193</v>
      </c>
      <c r="G82" s="1" t="str">
        <f aca="false" t="array" ref="G82">_xlfn.IFS(F82="M","1", F82="H","2")</f>
        <v>1</v>
      </c>
      <c r="H82" s="1" t="n">
        <v>29</v>
      </c>
      <c r="I82" s="1" t="n">
        <f aca="false">VLOOKUP(H82,LEYENDA!$B$2:$D$6,2,TRUE())</f>
        <v>61</v>
      </c>
      <c r="J82" s="10" t="n">
        <v>2</v>
      </c>
      <c r="K82" s="10"/>
      <c r="L82" s="10" t="n">
        <v>14</v>
      </c>
      <c r="M82" s="10" t="n">
        <v>5</v>
      </c>
      <c r="N82" s="10" t="n">
        <v>6</v>
      </c>
      <c r="O82" s="10" t="n">
        <v>3</v>
      </c>
      <c r="P82" s="10" t="n">
        <v>0</v>
      </c>
      <c r="Q82" s="10" t="n">
        <v>-3</v>
      </c>
      <c r="R82" s="10" t="n">
        <v>3</v>
      </c>
      <c r="S82" s="10" t="n">
        <v>1</v>
      </c>
      <c r="T82" s="10" t="n">
        <v>-4</v>
      </c>
      <c r="U82" s="10" t="n">
        <v>24</v>
      </c>
      <c r="V82" s="10" t="n">
        <v>26</v>
      </c>
      <c r="W82" s="10" t="n">
        <v>16</v>
      </c>
      <c r="X82" s="10" t="n">
        <v>9</v>
      </c>
      <c r="Y82" s="10" t="n">
        <v>10</v>
      </c>
      <c r="Z82" s="10" t="n">
        <v>6</v>
      </c>
      <c r="AA82" s="10"/>
      <c r="AB82" s="10" t="n">
        <v>-3.5</v>
      </c>
      <c r="AC82" s="10" t="n">
        <v>-2.5</v>
      </c>
      <c r="AD82" s="10" t="n">
        <v>2.5</v>
      </c>
      <c r="AE82" s="1"/>
      <c r="AF82" s="1"/>
      <c r="AG82" s="10"/>
      <c r="AH82" s="10"/>
      <c r="AI82" s="10"/>
      <c r="AJ82" s="10"/>
      <c r="AK82" s="10"/>
      <c r="AL82" s="10"/>
      <c r="AM82" s="10"/>
      <c r="AN82" s="10" t="n">
        <v>0.75</v>
      </c>
      <c r="AO82" s="12" t="n">
        <v>0</v>
      </c>
      <c r="AP82" s="12"/>
      <c r="AQ82" s="1" t="n">
        <v>2</v>
      </c>
      <c r="AR82" s="1" t="n">
        <v>2</v>
      </c>
      <c r="AS82" s="10"/>
      <c r="AT82" s="10" t="str">
        <f aca="false">IF(AS82=0,"1","2")</f>
        <v>1</v>
      </c>
      <c r="AU82" s="11" t="str">
        <f aca="false" t="array" ref="AU82">_xlfn.IFS(AS82=0,"0", AS82=-0.25, "1", AS82=-0.5,"2", AS82=-0.75,"3", AS82=-1,"4",AS82=-1.25,"5", AS82=-1.5,"6", AS82=-1.75,"7", AS82=-2,"8", AS82=-2.25,"9",AS82=-2.5,"10", AS82=-2.75,"11", AS82=-3,"12", AS82=-3.25,"13", AS82=-3.5,"14", AS82=-3.75,"15",AS82=-4,"16")</f>
        <v>0</v>
      </c>
      <c r="AV82" s="10"/>
      <c r="AW82" s="11" t="str">
        <f aca="false">IF(AV82=0,"1","2")</f>
        <v>1</v>
      </c>
      <c r="AX82" s="11" t="str">
        <f aca="false" t="array" ref="AX82">_xlfn.IFS(AV82=0,"0", AV82=0.25, "1", AV82=0.5,"2", AV82=0.75,"3", AV82=1,"4",AV82=1.25,"5", AV82=1.5,"6", AV82=1.75,"7", AV82=2,"8", AV82=2.25,"9",AV82=2.5,"10", AV82=2.75,"11", AV82=3,"12", AV82=3.25,"13", AV82=3.5,"14", AV82=3.75,"15",AV82=4,"16")</f>
        <v>0</v>
      </c>
      <c r="AY82" s="10"/>
      <c r="AZ82" s="11" t="str">
        <f aca="false">IF(AY82=0,"1","2")</f>
        <v>1</v>
      </c>
      <c r="BA82" s="11" t="str">
        <f aca="false" t="array" ref="BA82">_xlfn.IFS(AY82=0,"0", AY82=-0.25, "1", AY82=-0.5,"2", AY82=-0.75,"3", AY82=-1,"4",AY82=-1.25,"5", AY82=-1.5,"6", AY82=-1.75,"7", AY82=-2,"8", AY83=-2.25,"9",AY83=-2.5,"10", AY83=-2.75,"11", AY83=-3,"12", AY83=-3.25,"13", AY83=-3.5,"14", AY83=-3.75,"15",AY83=-4,"16")</f>
        <v>0</v>
      </c>
      <c r="BB82" s="10" t="n">
        <v>0.75</v>
      </c>
      <c r="BC82" s="11" t="str">
        <f aca="false">IF(BB82=0,"1","2")</f>
        <v>2</v>
      </c>
      <c r="BD82" s="11" t="str">
        <f aca="false" t="array" ref="BD82">_xlfn.IFS(BB82=0,"0", BB82=0.25, "1", BB82=0.5,"2", BB82=0.75,"3", BB82=1,"4",BB82=1.25,"5", BB82=1.5,"6", BB82=1.75,"7", BB82=2,"8", BB82=2.25,"9", BB82=2.25,"9",BB82=2.5,"10", BB82=2.75,"11", BB82=3,"12", BB82=3.25,"13", BB82=3.5,"14", BB82=3.75,"15",BB82=4,"16")</f>
        <v>3</v>
      </c>
      <c r="BE82" s="11" t="n">
        <v>24</v>
      </c>
      <c r="BF82" s="14" t="str">
        <f aca="false">VLOOKUP(BE82,LEYENDA!$G$2:$H$8,2,TRUE())</f>
        <v>19-24</v>
      </c>
    </row>
    <row r="83" customFormat="false" ht="13.5" hidden="false" customHeight="false" outlineLevel="0" collapsed="false">
      <c r="A83" s="8" t="s">
        <v>1047</v>
      </c>
      <c r="B83" s="8" t="s">
        <v>814</v>
      </c>
      <c r="C83" s="8" t="n">
        <v>4</v>
      </c>
      <c r="D83" s="8" t="str">
        <f aca="false">VLOOKUP(E83,[1]Hoja1!$B$1:$C$1048576,2,FALSE())</f>
        <v>OI</v>
      </c>
      <c r="E83" s="1" t="s">
        <v>815</v>
      </c>
      <c r="F83" s="1" t="s">
        <v>193</v>
      </c>
      <c r="G83" s="1" t="str">
        <f aca="false" t="array" ref="G83">_xlfn.IFS(F83="M","1", F83="H","2")</f>
        <v>1</v>
      </c>
      <c r="H83" s="1" t="n">
        <v>29</v>
      </c>
      <c r="I83" s="1" t="n">
        <f aca="false">VLOOKUP(H83,LEYENDA!$B$2:$D$6,2,TRUE())</f>
        <v>61</v>
      </c>
      <c r="J83" s="10" t="n">
        <v>2</v>
      </c>
      <c r="K83" s="10"/>
      <c r="L83" s="10" t="n">
        <v>14</v>
      </c>
      <c r="M83" s="10" t="n">
        <v>5</v>
      </c>
      <c r="N83" s="10" t="n">
        <v>6</v>
      </c>
      <c r="O83" s="10" t="n">
        <v>3</v>
      </c>
      <c r="P83" s="10" t="n">
        <v>0</v>
      </c>
      <c r="Q83" s="10" t="n">
        <v>-3</v>
      </c>
      <c r="R83" s="10" t="n">
        <v>3</v>
      </c>
      <c r="S83" s="10" t="n">
        <v>1</v>
      </c>
      <c r="T83" s="10" t="n">
        <v>-4</v>
      </c>
      <c r="U83" s="10" t="n">
        <v>24</v>
      </c>
      <c r="V83" s="10" t="n">
        <v>26</v>
      </c>
      <c r="W83" s="10" t="n">
        <v>16</v>
      </c>
      <c r="X83" s="10" t="n">
        <v>9</v>
      </c>
      <c r="Y83" s="10" t="n">
        <v>10</v>
      </c>
      <c r="Z83" s="10" t="n">
        <v>6</v>
      </c>
      <c r="AA83" s="10"/>
      <c r="AB83" s="10" t="n">
        <v>-3.5</v>
      </c>
      <c r="AC83" s="10" t="n">
        <v>-2.5</v>
      </c>
      <c r="AD83" s="10" t="n">
        <v>2.5</v>
      </c>
      <c r="AE83" s="1"/>
      <c r="AF83" s="1"/>
      <c r="AG83" s="10"/>
      <c r="AH83" s="10"/>
      <c r="AI83" s="10"/>
      <c r="AJ83" s="10"/>
      <c r="AK83" s="10"/>
      <c r="AL83" s="10"/>
      <c r="AM83" s="10"/>
      <c r="AN83" s="10" t="n">
        <v>0.75</v>
      </c>
      <c r="AO83" s="12" t="n">
        <v>0</v>
      </c>
      <c r="AP83" s="12"/>
      <c r="AQ83" s="1" t="n">
        <v>2</v>
      </c>
      <c r="AR83" s="1" t="n">
        <v>2</v>
      </c>
      <c r="AS83" s="10"/>
      <c r="AT83" s="10" t="str">
        <f aca="false">IF(AS83=0,"1","2")</f>
        <v>1</v>
      </c>
      <c r="AU83" s="11" t="str">
        <f aca="false" t="array" ref="AU83">_xlfn.IFS(AS83=0,"0", AS83=-0.25, "1", AS83=-0.5,"2", AS83=-0.75,"3", AS83=-1,"4",AS83=-1.25,"5", AS83=-1.5,"6", AS83=-1.75,"7", AS83=-2,"8", AS83=-2.25,"9",AS83=-2.5,"10", AS83=-2.75,"11", AS83=-3,"12", AS83=-3.25,"13", AS83=-3.5,"14", AS83=-3.75,"15",AS83=-4,"16")</f>
        <v>0</v>
      </c>
      <c r="AV83" s="10"/>
      <c r="AW83" s="11" t="str">
        <f aca="false">IF(AV83=0,"1","2")</f>
        <v>1</v>
      </c>
      <c r="AX83" s="11" t="str">
        <f aca="false" t="array" ref="AX83">_xlfn.IFS(AV83=0,"0", AV83=0.25, "1", AV83=0.5,"2", AV83=0.75,"3", AV83=1,"4",AV83=1.25,"5", AV83=1.5,"6", AV83=1.75,"7", AV83=2,"8", AV83=2.25,"9",AV83=2.5,"10", AV83=2.75,"11", AV83=3,"12", AV83=3.25,"13", AV83=3.5,"14", AV83=3.75,"15",AV83=4,"16")</f>
        <v>0</v>
      </c>
      <c r="AY83" s="10"/>
      <c r="AZ83" s="11" t="str">
        <f aca="false">IF(AY83=0,"1","2")</f>
        <v>1</v>
      </c>
      <c r="BA83" s="11" t="str">
        <f aca="false" t="array" ref="BA83">_xlfn.IFS(AY83=0,"0", AY83=-0.25, "1", AY83=-0.5,"2", AY83=-0.75,"3", AY83=-1,"4",AY83=-1.25,"5", AY83=-1.5,"6", AY83=-1.75,"7", AY83=-2,"8", AY84=-2.25,"9",AY84=-2.5,"10", AY84=-2.75,"11", AY84=-3,"12", AY84=-3.25,"13", AY84=-3.5,"14", AY84=-3.75,"15",AY84=-4,"16")</f>
        <v>0</v>
      </c>
      <c r="BB83" s="10" t="n">
        <v>0.75</v>
      </c>
      <c r="BC83" s="11" t="str">
        <f aca="false">IF(BB83=0,"1","2")</f>
        <v>2</v>
      </c>
      <c r="BD83" s="11" t="str">
        <f aca="false" t="array" ref="BD83">_xlfn.IFS(BB83=0,"0", BB83=0.25, "1", BB83=0.5,"2", BB83=0.75,"3", BB83=1,"4",BB83=1.25,"5", BB83=1.5,"6", BB83=1.75,"7", BB83=2,"8", BB83=2.25,"9", BB83=2.25,"9",BB83=2.5,"10", BB83=2.75,"11", BB83=3,"12", BB83=3.25,"13", BB83=3.5,"14", BB83=3.75,"15",BB83=4,"16")</f>
        <v>3</v>
      </c>
      <c r="BE83" s="11" t="n">
        <v>24</v>
      </c>
      <c r="BF83" s="14" t="str">
        <f aca="false">VLOOKUP(BE83,LEYENDA!$G$2:$H$8,2,TRUE())</f>
        <v>19-24</v>
      </c>
    </row>
    <row r="84" customFormat="false" ht="13.5" hidden="false" customHeight="false" outlineLevel="0" collapsed="false">
      <c r="A84" s="8" t="s">
        <v>1047</v>
      </c>
      <c r="B84" s="8" t="s">
        <v>817</v>
      </c>
      <c r="C84" s="8" t="n">
        <v>4</v>
      </c>
      <c r="D84" s="8" t="str">
        <f aca="false">VLOOKUP(E84,[1]Hoja1!$B$1:$C$1048576,2,FALSE())</f>
        <v>OD</v>
      </c>
      <c r="E84" s="1" t="s">
        <v>816</v>
      </c>
      <c r="F84" s="1" t="s">
        <v>198</v>
      </c>
      <c r="G84" s="1" t="str">
        <f aca="false" t="array" ref="G84">_xlfn.IFS(F84="M","1", F84="H","2")</f>
        <v>2</v>
      </c>
      <c r="H84" s="1" t="n">
        <v>33</v>
      </c>
      <c r="I84" s="1" t="n">
        <f aca="false">VLOOKUP(H84,LEYENDA!$B$2:$D$6,2,TRUE())</f>
        <v>61</v>
      </c>
      <c r="J84" s="10" t="n">
        <v>1</v>
      </c>
      <c r="K84" s="10"/>
      <c r="L84" s="10" t="n">
        <v>16</v>
      </c>
      <c r="M84" s="10" t="n">
        <v>5</v>
      </c>
      <c r="N84" s="10" t="n">
        <v>8</v>
      </c>
      <c r="O84" s="10" t="n">
        <v>3</v>
      </c>
      <c r="P84" s="10" t="n">
        <v>0</v>
      </c>
      <c r="Q84" s="10" t="n">
        <v>-6</v>
      </c>
      <c r="R84" s="10" t="n">
        <v>6</v>
      </c>
      <c r="S84" s="10" t="n">
        <v>1.25</v>
      </c>
      <c r="T84" s="10" t="n">
        <v>-5</v>
      </c>
      <c r="U84" s="10" t="n">
        <v>20</v>
      </c>
      <c r="V84" s="10" t="n">
        <v>22</v>
      </c>
      <c r="W84" s="10" t="n">
        <v>4</v>
      </c>
      <c r="X84" s="10" t="n">
        <v>16</v>
      </c>
      <c r="Y84" s="10" t="n">
        <v>18</v>
      </c>
      <c r="Z84" s="10" t="n">
        <v>12</v>
      </c>
      <c r="AA84" s="10" t="n">
        <v>2</v>
      </c>
      <c r="AB84" s="10" t="n">
        <v>-3</v>
      </c>
      <c r="AC84" s="10" t="n">
        <v>-1.25</v>
      </c>
      <c r="AD84" s="10" t="n">
        <v>2.25</v>
      </c>
      <c r="AE84" s="1"/>
      <c r="AF84" s="1"/>
      <c r="AG84" s="10"/>
      <c r="AH84" s="10"/>
      <c r="AI84" s="10"/>
      <c r="AJ84" s="10"/>
      <c r="AK84" s="10"/>
      <c r="AL84" s="10"/>
      <c r="AM84" s="10"/>
      <c r="AN84" s="10" t="n">
        <v>0.5</v>
      </c>
      <c r="AO84" s="12" t="n">
        <v>0</v>
      </c>
      <c r="AP84" s="12"/>
      <c r="AQ84" s="1" t="n">
        <v>2</v>
      </c>
      <c r="AR84" s="1" t="n">
        <v>2</v>
      </c>
      <c r="AS84" s="10"/>
      <c r="AT84" s="10" t="str">
        <f aca="false">IF(AS84=0,"1","2")</f>
        <v>1</v>
      </c>
      <c r="AU84" s="11" t="str">
        <f aca="false" t="array" ref="AU84">_xlfn.IFS(AS84=0,"0", AS84=-0.25, "1", AS84=-0.5,"2", AS84=-0.75,"3", AS84=-1,"4",AS84=-1.25,"5", AS84=-1.5,"6", AS84=-1.75,"7", AS84=-2,"8", AS84=-2.25,"9",AS84=-2.5,"10", AS84=-2.75,"11", AS84=-3,"12", AS84=-3.25,"13", AS84=-3.5,"14", AS84=-3.75,"15",AS84=-4,"16")</f>
        <v>0</v>
      </c>
      <c r="AV84" s="10"/>
      <c r="AW84" s="11" t="str">
        <f aca="false">IF(AV84=0,"1","2")</f>
        <v>1</v>
      </c>
      <c r="AX84" s="11" t="str">
        <f aca="false" t="array" ref="AX84">_xlfn.IFS(AV84=0,"0", AV84=0.25, "1", AV84=0.5,"2", AV84=0.75,"3", AV84=1,"4",AV84=1.25,"5", AV84=1.5,"6", AV84=1.75,"7", AV84=2,"8", AV84=2.25,"9",AV84=2.5,"10", AV84=2.75,"11", AV84=3,"12", AV84=3.25,"13", AV84=3.5,"14", AV84=3.75,"15",AV84=4,"16")</f>
        <v>0</v>
      </c>
      <c r="AY84" s="10"/>
      <c r="AZ84" s="11" t="str">
        <f aca="false">IF(AY84=0,"1","2")</f>
        <v>1</v>
      </c>
      <c r="BA84" s="11" t="str">
        <f aca="false" t="array" ref="BA84">_xlfn.IFS(AY84=0,"0", AY84=-0.25, "1", AY84=-0.5,"2", AY84=-0.75,"3", AY84=-1,"4",AY84=-1.25,"5", AY84=-1.5,"6", AY84=-1.75,"7", AY84=-2,"8", AY85=-2.25,"9",AY85=-2.5,"10", AY85=-2.75,"11", AY85=-3,"12", AY85=-3.25,"13", AY85=-3.5,"14", AY85=-3.75,"15",AY85=-4,"16")</f>
        <v>0</v>
      </c>
      <c r="BB84" s="10" t="n">
        <v>0.5</v>
      </c>
      <c r="BC84" s="11" t="str">
        <f aca="false">IF(BB84=0,"1","2")</f>
        <v>2</v>
      </c>
      <c r="BD84" s="11" t="str">
        <f aca="false" t="array" ref="BD84">_xlfn.IFS(BB84=0,"0", BB84=0.25, "1", BB84=0.5,"2", BB84=0.75,"3", BB84=1,"4",BB84=1.25,"5", BB84=1.5,"6", BB84=1.75,"7", BB84=2,"8", BB84=2.25,"9", BB84=2.25,"9",BB84=2.5,"10", BB84=2.75,"11", BB84=3,"12", BB84=3.25,"13", BB84=3.5,"14", BB84=3.75,"15",BB84=4,"16")</f>
        <v>2</v>
      </c>
      <c r="BE84" s="11" t="n">
        <v>24</v>
      </c>
      <c r="BF84" s="14" t="str">
        <f aca="false">VLOOKUP(BE84,LEYENDA!$G$2:$H$8,2,TRUE())</f>
        <v>19-24</v>
      </c>
    </row>
    <row r="85" customFormat="false" ht="13.5" hidden="false" customHeight="false" outlineLevel="0" collapsed="false">
      <c r="A85" s="8" t="s">
        <v>1047</v>
      </c>
      <c r="B85" s="8" t="s">
        <v>817</v>
      </c>
      <c r="C85" s="8" t="n">
        <v>4</v>
      </c>
      <c r="D85" s="8" t="str">
        <f aca="false">VLOOKUP(E85,[1]Hoja1!$B$1:$C$1048576,2,FALSE())</f>
        <v>OI</v>
      </c>
      <c r="E85" s="1" t="s">
        <v>818</v>
      </c>
      <c r="F85" s="1" t="s">
        <v>198</v>
      </c>
      <c r="G85" s="1" t="str">
        <f aca="false" t="array" ref="G85">_xlfn.IFS(F85="M","1", F85="H","2")</f>
        <v>2</v>
      </c>
      <c r="H85" s="1" t="n">
        <v>33</v>
      </c>
      <c r="I85" s="1" t="n">
        <f aca="false">VLOOKUP(H85,LEYENDA!$B$2:$D$6,2,TRUE())</f>
        <v>61</v>
      </c>
      <c r="J85" s="10" t="n">
        <v>1</v>
      </c>
      <c r="K85" s="10"/>
      <c r="L85" s="10" t="n">
        <v>16</v>
      </c>
      <c r="M85" s="10" t="n">
        <v>5</v>
      </c>
      <c r="N85" s="10" t="n">
        <v>8</v>
      </c>
      <c r="O85" s="10" t="n">
        <v>3</v>
      </c>
      <c r="P85" s="10" t="n">
        <v>0</v>
      </c>
      <c r="Q85" s="10" t="n">
        <v>-6</v>
      </c>
      <c r="R85" s="10" t="n">
        <v>6</v>
      </c>
      <c r="S85" s="10" t="n">
        <v>1.25</v>
      </c>
      <c r="T85" s="10" t="n">
        <v>-5</v>
      </c>
      <c r="U85" s="10" t="n">
        <v>20</v>
      </c>
      <c r="V85" s="10" t="n">
        <v>22</v>
      </c>
      <c r="W85" s="10" t="n">
        <v>4</v>
      </c>
      <c r="X85" s="10" t="n">
        <v>16</v>
      </c>
      <c r="Y85" s="10" t="n">
        <v>18</v>
      </c>
      <c r="Z85" s="10" t="n">
        <v>12</v>
      </c>
      <c r="AA85" s="10" t="n">
        <v>2</v>
      </c>
      <c r="AB85" s="10" t="n">
        <v>-3</v>
      </c>
      <c r="AC85" s="10" t="n">
        <v>-1.25</v>
      </c>
      <c r="AD85" s="10" t="n">
        <v>2.25</v>
      </c>
      <c r="AE85" s="1"/>
      <c r="AF85" s="1"/>
      <c r="AG85" s="10"/>
      <c r="AH85" s="10"/>
      <c r="AI85" s="10"/>
      <c r="AJ85" s="10"/>
      <c r="AK85" s="10"/>
      <c r="AL85" s="10"/>
      <c r="AM85" s="10"/>
      <c r="AN85" s="10" t="n">
        <v>0.5</v>
      </c>
      <c r="AO85" s="12" t="n">
        <v>0</v>
      </c>
      <c r="AP85" s="12"/>
      <c r="AQ85" s="1" t="n">
        <v>2</v>
      </c>
      <c r="AR85" s="1" t="n">
        <v>2</v>
      </c>
      <c r="AS85" s="10"/>
      <c r="AT85" s="10" t="str">
        <f aca="false">IF(AS85=0,"1","2")</f>
        <v>1</v>
      </c>
      <c r="AU85" s="11" t="str">
        <f aca="false" t="array" ref="AU85">_xlfn.IFS(AS85=0,"0", AS85=-0.25, "1", AS85=-0.5,"2", AS85=-0.75,"3", AS85=-1,"4",AS85=-1.25,"5", AS85=-1.5,"6", AS85=-1.75,"7", AS85=-2,"8", AS85=-2.25,"9",AS85=-2.5,"10", AS85=-2.75,"11", AS85=-3,"12", AS85=-3.25,"13", AS85=-3.5,"14", AS85=-3.75,"15",AS85=-4,"16")</f>
        <v>0</v>
      </c>
      <c r="AV85" s="10"/>
      <c r="AW85" s="11" t="str">
        <f aca="false">IF(AV85=0,"1","2")</f>
        <v>1</v>
      </c>
      <c r="AX85" s="11" t="str">
        <f aca="false" t="array" ref="AX85">_xlfn.IFS(AV85=0,"0", AV85=0.25, "1", AV85=0.5,"2", AV85=0.75,"3", AV85=1,"4",AV85=1.25,"5", AV85=1.5,"6", AV85=1.75,"7", AV85=2,"8", AV85=2.25,"9",AV85=2.5,"10", AV85=2.75,"11", AV85=3,"12", AV85=3.25,"13", AV85=3.5,"14", AV85=3.75,"15",AV85=4,"16")</f>
        <v>0</v>
      </c>
      <c r="AY85" s="10"/>
      <c r="AZ85" s="11" t="str">
        <f aca="false">IF(AY85=0,"1","2")</f>
        <v>1</v>
      </c>
      <c r="BA85" s="11" t="str">
        <f aca="false" t="array" ref="BA85">_xlfn.IFS(AY85=0,"0", AY85=-0.25, "1", AY85=-0.5,"2", AY85=-0.75,"3", AY85=-1,"4",AY85=-1.25,"5", AY85=-1.5,"6", AY85=-1.75,"7", AY85=-2,"8", AY86=-2.25,"9",AY86=-2.5,"10", AY86=-2.75,"11", AY86=-3,"12", AY86=-3.25,"13", AY86=-3.5,"14", AY86=-3.75,"15",AY86=-4,"16")</f>
        <v>0</v>
      </c>
      <c r="BB85" s="10" t="n">
        <v>0.5</v>
      </c>
      <c r="BC85" s="11" t="str">
        <f aca="false">IF(BB85=0,"1","2")</f>
        <v>2</v>
      </c>
      <c r="BD85" s="11" t="str">
        <f aca="false" t="array" ref="BD85">_xlfn.IFS(BB85=0,"0", BB85=0.25, "1", BB85=0.5,"2", BB85=0.75,"3", BB85=1,"4",BB85=1.25,"5", BB85=1.5,"6", BB85=1.75,"7", BB85=2,"8", BB85=2.25,"9", BB85=2.25,"9",BB85=2.5,"10", BB85=2.75,"11", BB85=3,"12", BB85=3.25,"13", BB85=3.5,"14", BB85=3.75,"15",BB85=4,"16")</f>
        <v>2</v>
      </c>
      <c r="BE85" s="11" t="n">
        <v>24</v>
      </c>
      <c r="BF85" s="14" t="str">
        <f aca="false">VLOOKUP(BE85,LEYENDA!$G$2:$H$8,2,TRUE())</f>
        <v>19-24</v>
      </c>
    </row>
    <row r="86" customFormat="false" ht="13.5" hidden="false" customHeight="false" outlineLevel="0" collapsed="false">
      <c r="A86" s="8" t="s">
        <v>1029</v>
      </c>
      <c r="B86" s="8" t="s">
        <v>1030</v>
      </c>
      <c r="C86" s="8" t="n">
        <v>5</v>
      </c>
      <c r="D86" s="8" t="str">
        <f aca="false">VLOOKUP(E86,[1]Hoja1!$B$1:$C$1048576,2,FALSE())</f>
        <v>OD</v>
      </c>
      <c r="E86" s="8" t="s">
        <v>122</v>
      </c>
      <c r="F86" s="8" t="s">
        <v>198</v>
      </c>
      <c r="G86" s="1" t="str">
        <f aca="false" t="array" ref="G86">_xlfn.IFS(F86="M","1", F86="H","2")</f>
        <v>2</v>
      </c>
      <c r="H86" s="8" t="n">
        <v>41</v>
      </c>
      <c r="I86" s="1" t="n">
        <f aca="false">VLOOKUP(H86,LEYENDA!$B$2:$D$6,2,TRUE())</f>
        <v>61</v>
      </c>
      <c r="J86" s="38" t="n">
        <v>3</v>
      </c>
      <c r="K86" s="38" t="n">
        <v>12</v>
      </c>
      <c r="L86" s="38" t="n">
        <v>18</v>
      </c>
      <c r="M86" s="38" t="n">
        <v>8</v>
      </c>
      <c r="N86" s="38" t="n">
        <v>7</v>
      </c>
      <c r="O86" s="38" t="n">
        <v>4</v>
      </c>
      <c r="P86" s="38" t="n">
        <v>0</v>
      </c>
      <c r="Q86" s="38" t="n">
        <v>-1</v>
      </c>
      <c r="R86" s="38" t="n">
        <v>3</v>
      </c>
      <c r="S86" s="38" t="n">
        <v>0.25</v>
      </c>
      <c r="T86" s="38" t="n">
        <v>-1</v>
      </c>
      <c r="U86" s="38" t="n">
        <v>16</v>
      </c>
      <c r="V86" s="38" t="n">
        <v>26</v>
      </c>
      <c r="W86" s="38" t="n">
        <v>4</v>
      </c>
      <c r="X86" s="38" t="n">
        <v>6</v>
      </c>
      <c r="Y86" s="38" t="n">
        <v>18</v>
      </c>
      <c r="Z86" s="38" t="n">
        <v>8</v>
      </c>
      <c r="AA86" s="38" t="n">
        <v>0</v>
      </c>
      <c r="AB86" s="38" t="n">
        <v>-4</v>
      </c>
      <c r="AC86" s="38" t="n">
        <v>-2.5</v>
      </c>
      <c r="AD86" s="38" t="n">
        <v>2.5</v>
      </c>
      <c r="AE86" s="38" t="n">
        <v>0</v>
      </c>
      <c r="AF86" s="38"/>
      <c r="AG86" s="38"/>
      <c r="AH86" s="38"/>
      <c r="AI86" s="38"/>
      <c r="AJ86" s="38"/>
      <c r="AK86" s="38"/>
      <c r="AL86" s="38"/>
      <c r="AM86" s="38"/>
      <c r="AN86" s="38"/>
      <c r="AO86" s="8" t="n">
        <v>0</v>
      </c>
      <c r="AQ86" s="8" t="n">
        <v>2</v>
      </c>
      <c r="AR86" s="8" t="n">
        <v>1</v>
      </c>
      <c r="AS86" s="38"/>
      <c r="AT86" s="10" t="str">
        <f aca="false">IF(AS86=0,"1","2")</f>
        <v>1</v>
      </c>
      <c r="AU86" s="11" t="str">
        <f aca="false" t="array" ref="AU86">_xlfn.IFS(AS86=0,"0", AS86=-0.25, "1", AS86=-0.5,"2", AS86=-0.75,"3", AS86=-1,"4",AS86=-1.25,"5", AS86=-1.5,"6", AS86=-1.75,"7", AS86=-2,"8", AS86=-2.25,"9",AS86=-2.5,"10", AS86=-2.75,"11", AS86=-3,"12", AS86=-3.25,"13", AS86=-3.5,"14", AS86=-3.75,"15",AS86=-4,"16")</f>
        <v>0</v>
      </c>
      <c r="AV86" s="38"/>
      <c r="AW86" s="11" t="str">
        <f aca="false">IF(AV86=0,"1","2")</f>
        <v>1</v>
      </c>
      <c r="AX86" s="11" t="str">
        <f aca="false" t="array" ref="AX86">_xlfn.IFS(AV86=0,"0", AV86=0.25, "1", AV86=0.5,"2", AV86=0.75,"3", AV86=1,"4",AV86=1.25,"5", AV86=1.5,"6", AV86=1.75,"7", AV86=2,"8", AV86=2.25,"9",AV86=2.5,"10", AV86=2.75,"11", AV86=3,"12", AV86=3.25,"13", AV86=3.5,"14", AV86=3.75,"15",AV86=4,"16")</f>
        <v>0</v>
      </c>
      <c r="AY86" s="38"/>
      <c r="AZ86" s="11" t="str">
        <f aca="false">IF(AY86=0,"1","2")</f>
        <v>1</v>
      </c>
      <c r="BA86" s="11" t="str">
        <f aca="false" t="array" ref="BA86">_xlfn.IFS(AY86=0,"0", AY86=-0.25, "1", AY86=-0.5,"2", AY86=-0.75,"3", AY86=-1,"4",AY86=-1.25,"5", AY86=-1.5,"6", AY86=-1.75,"7", AY86=-2,"8", AY87=-2.25,"9",AY87=-2.5,"10", AY87=-2.75,"11", AY87=-3,"12", AY87=-3.25,"13", AY87=-3.5,"14", AY87=-3.75,"15",AY87=-4,"16")</f>
        <v>0</v>
      </c>
      <c r="BB86" s="38"/>
      <c r="BC86" s="11" t="str">
        <f aca="false">IF(BB86=0,"1","2")</f>
        <v>1</v>
      </c>
      <c r="BD86" s="11" t="str">
        <f aca="false" t="array" ref="BD86">_xlfn.IFS(BB86=0,"0", BB86=0.25, "1", BB86=0.5,"2", BB86=0.75,"3", BB86=1,"4",BB86=1.25,"5", BB86=1.5,"6", BB86=1.75,"7", BB86=2,"8", BB86=2.25,"9", BB86=2.25,"9",BB86=2.5,"10", BB86=2.75,"11", BB86=3,"12", BB86=3.25,"13", BB86=3.5,"14", BB86=3.75,"15",BB86=4,"16")</f>
        <v>0</v>
      </c>
      <c r="BE86" s="8" t="n">
        <v>24</v>
      </c>
      <c r="BF86" s="14" t="str">
        <f aca="false">VLOOKUP(BE86,LEYENDA!$G$2:$H$8,2,TRUE())</f>
        <v>19-24</v>
      </c>
    </row>
    <row r="87" customFormat="false" ht="13.5" hidden="false" customHeight="false" outlineLevel="0" collapsed="false">
      <c r="A87" s="8" t="s">
        <v>1029</v>
      </c>
      <c r="B87" s="8" t="s">
        <v>1030</v>
      </c>
      <c r="C87" s="8" t="n">
        <v>5</v>
      </c>
      <c r="D87" s="8" t="str">
        <f aca="false">VLOOKUP(E87,[1]Hoja1!$B$1:$C$1048576,2,FALSE())</f>
        <v>OI</v>
      </c>
      <c r="E87" s="8" t="s">
        <v>1031</v>
      </c>
      <c r="F87" s="8" t="s">
        <v>198</v>
      </c>
      <c r="G87" s="1" t="str">
        <f aca="false" t="array" ref="G87">_xlfn.IFS(F87="M","1", F87="H","2")</f>
        <v>2</v>
      </c>
      <c r="H87" s="8" t="n">
        <v>41</v>
      </c>
      <c r="I87" s="1" t="n">
        <f aca="false">VLOOKUP(H87,LEYENDA!$B$2:$D$6,2,TRUE())</f>
        <v>61</v>
      </c>
      <c r="J87" s="38" t="n">
        <v>3</v>
      </c>
      <c r="K87" s="38" t="n">
        <v>12</v>
      </c>
      <c r="L87" s="38" t="n">
        <v>18</v>
      </c>
      <c r="M87" s="38" t="n">
        <v>8</v>
      </c>
      <c r="N87" s="38" t="n">
        <v>7</v>
      </c>
      <c r="O87" s="38" t="n">
        <v>4</v>
      </c>
      <c r="P87" s="38" t="n">
        <v>0</v>
      </c>
      <c r="Q87" s="38" t="n">
        <v>-1</v>
      </c>
      <c r="R87" s="38" t="n">
        <v>3</v>
      </c>
      <c r="S87" s="38" t="n">
        <v>0.25</v>
      </c>
      <c r="T87" s="38" t="n">
        <v>-1</v>
      </c>
      <c r="U87" s="38" t="n">
        <v>16</v>
      </c>
      <c r="V87" s="38" t="n">
        <v>26</v>
      </c>
      <c r="W87" s="38" t="n">
        <v>4</v>
      </c>
      <c r="X87" s="38" t="n">
        <v>6</v>
      </c>
      <c r="Y87" s="38" t="n">
        <v>18</v>
      </c>
      <c r="Z87" s="38" t="n">
        <v>8</v>
      </c>
      <c r="AA87" s="38" t="n">
        <v>0</v>
      </c>
      <c r="AB87" s="38" t="n">
        <v>-4</v>
      </c>
      <c r="AC87" s="38" t="n">
        <v>-2.5</v>
      </c>
      <c r="AD87" s="38" t="n">
        <v>2.5</v>
      </c>
      <c r="AE87" s="38" t="n">
        <v>0</v>
      </c>
      <c r="AF87" s="38"/>
      <c r="AG87" s="38"/>
      <c r="AH87" s="38"/>
      <c r="AI87" s="38"/>
      <c r="AJ87" s="38"/>
      <c r="AK87" s="38"/>
      <c r="AL87" s="38"/>
      <c r="AM87" s="38"/>
      <c r="AN87" s="38"/>
      <c r="AO87" s="8" t="n">
        <v>0</v>
      </c>
      <c r="AQ87" s="8" t="n">
        <v>2</v>
      </c>
      <c r="AR87" s="8" t="n">
        <v>1</v>
      </c>
      <c r="AS87" s="38"/>
      <c r="AT87" s="10" t="str">
        <f aca="false">IF(AS87=0,"1","2")</f>
        <v>1</v>
      </c>
      <c r="AU87" s="11" t="str">
        <f aca="false" t="array" ref="AU87">_xlfn.IFS(AS87=0,"0", AS87=-0.25, "1", AS87=-0.5,"2", AS87=-0.75,"3", AS87=-1,"4",AS87=-1.25,"5", AS87=-1.5,"6", AS87=-1.75,"7", AS87=-2,"8", AS87=-2.25,"9",AS87=-2.5,"10", AS87=-2.75,"11", AS87=-3,"12", AS87=-3.25,"13", AS87=-3.5,"14", AS87=-3.75,"15",AS87=-4,"16")</f>
        <v>0</v>
      </c>
      <c r="AV87" s="38"/>
      <c r="AW87" s="11" t="str">
        <f aca="false">IF(AV87=0,"1","2")</f>
        <v>1</v>
      </c>
      <c r="AX87" s="11" t="str">
        <f aca="false" t="array" ref="AX87">_xlfn.IFS(AV87=0,"0", AV87=0.25, "1", AV87=0.5,"2", AV87=0.75,"3", AV87=1,"4",AV87=1.25,"5", AV87=1.5,"6", AV87=1.75,"7", AV87=2,"8", AV87=2.25,"9",AV87=2.5,"10", AV87=2.75,"11", AV87=3,"12", AV87=3.25,"13", AV87=3.5,"14", AV87=3.75,"15",AV87=4,"16")</f>
        <v>0</v>
      </c>
      <c r="AY87" s="38"/>
      <c r="AZ87" s="11" t="str">
        <f aca="false">IF(AY87=0,"1","2")</f>
        <v>1</v>
      </c>
      <c r="BA87" s="11" t="str">
        <f aca="false" t="array" ref="BA87">_xlfn.IFS(AY87=0,"0", AY87=-0.25, "1", AY87=-0.5,"2", AY87=-0.75,"3", AY87=-1,"4",AY87=-1.25,"5", AY87=-1.5,"6", AY87=-1.75,"7", AY87=-2,"8", AY88=-2.25,"9",AY88=-2.5,"10", AY88=-2.75,"11", AY88=-3,"12", AY88=-3.25,"13", AY88=-3.5,"14", AY88=-3.75,"15",AY88=-4,"16")</f>
        <v>0</v>
      </c>
      <c r="BB87" s="38"/>
      <c r="BC87" s="11" t="str">
        <f aca="false">IF(BB87=0,"1","2")</f>
        <v>1</v>
      </c>
      <c r="BD87" s="11" t="str">
        <f aca="false" t="array" ref="BD87">_xlfn.IFS(BB87=0,"0", BB87=0.25, "1", BB87=0.5,"2", BB87=0.75,"3", BB87=1,"4",BB87=1.25,"5", BB87=1.5,"6", BB87=1.75,"7", BB87=2,"8", BB87=2.25,"9", BB87=2.25,"9",BB87=2.5,"10", BB87=2.75,"11", BB87=3,"12", BB87=3.25,"13", BB87=3.5,"14", BB87=3.75,"15",BB87=4,"16")</f>
        <v>0</v>
      </c>
      <c r="BE87" s="8" t="n">
        <v>24</v>
      </c>
      <c r="BF87" s="14" t="str">
        <f aca="false">VLOOKUP(BE87,LEYENDA!$G$2:$H$8,2,TRUE())</f>
        <v>19-24</v>
      </c>
    </row>
    <row r="88" customFormat="false" ht="13.5" hidden="false" customHeight="false" outlineLevel="0" collapsed="false">
      <c r="A88" s="8" t="s">
        <v>1029</v>
      </c>
      <c r="B88" s="8" t="s">
        <v>1032</v>
      </c>
      <c r="C88" s="8" t="n">
        <v>5</v>
      </c>
      <c r="D88" s="8" t="str">
        <f aca="false">VLOOKUP(E88,[1]Hoja1!$B$1:$C$1048576,2,FALSE())</f>
        <v>OD</v>
      </c>
      <c r="E88" s="8" t="s">
        <v>1033</v>
      </c>
      <c r="F88" s="8" t="s">
        <v>193</v>
      </c>
      <c r="G88" s="1" t="str">
        <f aca="false" t="array" ref="G88">_xlfn.IFS(F88="M","1", F88="H","2")</f>
        <v>1</v>
      </c>
      <c r="H88" s="8" t="n">
        <v>23</v>
      </c>
      <c r="I88" s="1" t="n">
        <f aca="false">VLOOKUP(H88,LEYENDA!$B$2:$D$6,2,TRUE())</f>
        <v>61</v>
      </c>
      <c r="J88" s="38" t="n">
        <v>-0.5</v>
      </c>
      <c r="K88" s="38"/>
      <c r="L88" s="38" t="n">
        <v>20</v>
      </c>
      <c r="M88" s="38" t="n">
        <v>4</v>
      </c>
      <c r="N88" s="38" t="n">
        <v>14</v>
      </c>
      <c r="O88" s="38" t="n">
        <v>4</v>
      </c>
      <c r="P88" s="38" t="n">
        <v>-0.5</v>
      </c>
      <c r="Q88" s="38" t="n">
        <v>-3</v>
      </c>
      <c r="R88" s="38" t="n">
        <v>3</v>
      </c>
      <c r="S88" s="38" t="n">
        <v>-0.5</v>
      </c>
      <c r="T88" s="38" t="n">
        <v>-2</v>
      </c>
      <c r="U88" s="38"/>
      <c r="V88" s="38" t="n">
        <v>25</v>
      </c>
      <c r="W88" s="38" t="n">
        <v>14</v>
      </c>
      <c r="X88" s="38"/>
      <c r="Y88" s="38" t="n">
        <v>25</v>
      </c>
      <c r="Z88" s="38" t="n">
        <v>9</v>
      </c>
      <c r="AA88" s="38" t="n">
        <v>0</v>
      </c>
      <c r="AB88" s="38" t="n">
        <v>-6.45</v>
      </c>
      <c r="AC88" s="38" t="n">
        <v>-4.25</v>
      </c>
      <c r="AD88" s="38" t="n">
        <v>2.5</v>
      </c>
      <c r="AE88" s="38" t="n">
        <v>0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8" t="n">
        <v>0</v>
      </c>
      <c r="AQ88" s="8" t="n">
        <v>1</v>
      </c>
      <c r="AR88" s="8" t="n">
        <v>2</v>
      </c>
      <c r="AS88" s="38"/>
      <c r="AT88" s="10" t="str">
        <f aca="false">IF(AS88=0,"1","2")</f>
        <v>1</v>
      </c>
      <c r="AU88" s="11" t="str">
        <f aca="false" t="array" ref="AU88">_xlfn.IFS(AS88=0,"0", AS88=-0.25, "1", AS88=-0.5,"2", AS88=-0.75,"3", AS88=-1,"4",AS88=-1.25,"5", AS88=-1.5,"6", AS88=-1.75,"7", AS88=-2,"8", AS88=-2.25,"9",AS88=-2.5,"10", AS88=-2.75,"11", AS88=-3,"12", AS88=-3.25,"13", AS88=-3.5,"14", AS88=-3.75,"15",AS88=-4,"16")</f>
        <v>0</v>
      </c>
      <c r="AV88" s="38"/>
      <c r="AW88" s="11" t="str">
        <f aca="false">IF(AV88=0,"1","2")</f>
        <v>1</v>
      </c>
      <c r="AX88" s="11" t="str">
        <f aca="false" t="array" ref="AX88">_xlfn.IFS(AV88=0,"0", AV88=0.25, "1", AV88=0.5,"2", AV88=0.75,"3", AV88=1,"4",AV88=1.25,"5", AV88=1.5,"6", AV88=1.75,"7", AV88=2,"8", AV88=2.25,"9",AV88=2.5,"10", AV88=2.75,"11", AV88=3,"12", AV88=3.25,"13", AV88=3.5,"14", AV88=3.75,"15",AV88=4,"16")</f>
        <v>0</v>
      </c>
      <c r="AY88" s="38"/>
      <c r="AZ88" s="11" t="str">
        <f aca="false">IF(AY88=0,"1","2")</f>
        <v>1</v>
      </c>
      <c r="BA88" s="11" t="str">
        <f aca="false" t="array" ref="BA88">_xlfn.IFS(AY88=0,"0", AY88=-0.25, "1", AY88=-0.5,"2", AY88=-0.75,"3", AY88=-1,"4",AY88=-1.25,"5", AY88=-1.5,"6", AY88=-1.75,"7", AY88=-2,"8", AY89=-2.25,"9",AY89=-2.5,"10", AY89=-2.75,"11", AY89=-3,"12", AY89=-3.25,"13", AY89=-3.5,"14", AY89=-3.75,"15",AY89=-4,"16")</f>
        <v>0</v>
      </c>
      <c r="BB88" s="38"/>
      <c r="BC88" s="11" t="str">
        <f aca="false">IF(BB88=0,"1","2")</f>
        <v>1</v>
      </c>
      <c r="BD88" s="11" t="str">
        <f aca="false" t="array" ref="BD88">_xlfn.IFS(BB88=0,"0", BB88=0.25, "1", BB88=0.5,"2", BB88=0.75,"3", BB88=1,"4",BB88=1.25,"5", BB88=1.5,"6", BB88=1.75,"7", BB88=2,"8", BB88=2.25,"9", BB88=2.25,"9",BB88=2.5,"10", BB88=2.75,"11", BB88=3,"12", BB88=3.25,"13", BB88=3.5,"14", BB88=3.75,"15",BB88=4,"16")</f>
        <v>0</v>
      </c>
      <c r="BE88" s="8" t="n">
        <v>24</v>
      </c>
      <c r="BF88" s="14" t="str">
        <f aca="false">VLOOKUP(BE88,LEYENDA!$G$2:$H$8,2,TRUE())</f>
        <v>19-24</v>
      </c>
    </row>
    <row r="89" customFormat="false" ht="13.5" hidden="false" customHeight="false" outlineLevel="0" collapsed="false">
      <c r="A89" s="8" t="s">
        <v>1029</v>
      </c>
      <c r="B89" s="8" t="s">
        <v>1032</v>
      </c>
      <c r="C89" s="8" t="n">
        <v>5</v>
      </c>
      <c r="D89" s="8" t="str">
        <f aca="false">VLOOKUP(E89,[1]Hoja1!$B$1:$C$1048576,2,FALSE())</f>
        <v>OI</v>
      </c>
      <c r="E89" s="8" t="s">
        <v>194</v>
      </c>
      <c r="F89" s="8" t="s">
        <v>193</v>
      </c>
      <c r="G89" s="1" t="str">
        <f aca="false" t="array" ref="G89">_xlfn.IFS(F89="M","1", F89="H","2")</f>
        <v>1</v>
      </c>
      <c r="H89" s="8" t="n">
        <v>23</v>
      </c>
      <c r="I89" s="1" t="n">
        <f aca="false">VLOOKUP(H89,LEYENDA!$B$2:$D$6,2,TRUE())</f>
        <v>61</v>
      </c>
      <c r="J89" s="38" t="n">
        <v>-0.5</v>
      </c>
      <c r="K89" s="38"/>
      <c r="L89" s="38" t="n">
        <v>20</v>
      </c>
      <c r="M89" s="38" t="n">
        <v>4</v>
      </c>
      <c r="N89" s="38" t="n">
        <v>14</v>
      </c>
      <c r="O89" s="38" t="n">
        <v>4</v>
      </c>
      <c r="P89" s="38" t="n">
        <v>-0.5</v>
      </c>
      <c r="Q89" s="38" t="n">
        <v>-3</v>
      </c>
      <c r="R89" s="38" t="n">
        <v>3</v>
      </c>
      <c r="S89" s="38" t="n">
        <v>-0.5</v>
      </c>
      <c r="T89" s="38" t="n">
        <v>-2</v>
      </c>
      <c r="U89" s="38"/>
      <c r="V89" s="38" t="n">
        <v>25</v>
      </c>
      <c r="W89" s="38" t="n">
        <v>14</v>
      </c>
      <c r="X89" s="38"/>
      <c r="Y89" s="38" t="n">
        <v>25</v>
      </c>
      <c r="Z89" s="38" t="n">
        <v>9</v>
      </c>
      <c r="AA89" s="38" t="n">
        <v>0</v>
      </c>
      <c r="AB89" s="38" t="n">
        <v>-6.45</v>
      </c>
      <c r="AC89" s="38" t="n">
        <v>-4.25</v>
      </c>
      <c r="AD89" s="38" t="n">
        <v>2.5</v>
      </c>
      <c r="AE89" s="38" t="n">
        <v>0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8" t="n">
        <v>0</v>
      </c>
      <c r="AQ89" s="8" t="n">
        <v>1</v>
      </c>
      <c r="AR89" s="8" t="n">
        <v>2</v>
      </c>
      <c r="AS89" s="38"/>
      <c r="AT89" s="10" t="str">
        <f aca="false">IF(AS89=0,"1","2")</f>
        <v>1</v>
      </c>
      <c r="AU89" s="11" t="str">
        <f aca="false" t="array" ref="AU89">_xlfn.IFS(AS89=0,"0", AS89=-0.25, "1", AS89=-0.5,"2", AS89=-0.75,"3", AS89=-1,"4",AS89=-1.25,"5", AS89=-1.5,"6", AS89=-1.75,"7", AS89=-2,"8", AS89=-2.25,"9",AS89=-2.5,"10", AS89=-2.75,"11", AS89=-3,"12", AS89=-3.25,"13", AS89=-3.5,"14", AS89=-3.75,"15",AS89=-4,"16")</f>
        <v>0</v>
      </c>
      <c r="AV89" s="38"/>
      <c r="AW89" s="11" t="str">
        <f aca="false">IF(AV89=0,"1","2")</f>
        <v>1</v>
      </c>
      <c r="AX89" s="11" t="str">
        <f aca="false" t="array" ref="AX89">_xlfn.IFS(AV89=0,"0", AV89=0.25, "1", AV89=0.5,"2", AV89=0.75,"3", AV89=1,"4",AV89=1.25,"5", AV89=1.5,"6", AV89=1.75,"7", AV89=2,"8", AV89=2.25,"9",AV89=2.5,"10", AV89=2.75,"11", AV89=3,"12", AV89=3.25,"13", AV89=3.5,"14", AV89=3.75,"15",AV89=4,"16")</f>
        <v>0</v>
      </c>
      <c r="AY89" s="38"/>
      <c r="AZ89" s="11" t="str">
        <f aca="false">IF(AY89=0,"1","2")</f>
        <v>1</v>
      </c>
      <c r="BA89" s="11" t="str">
        <f aca="false" t="array" ref="BA89">_xlfn.IFS(AY89=0,"0", AY89=-0.25, "1", AY89=-0.5,"2", AY89=-0.75,"3", AY89=-1,"4",AY89=-1.25,"5", AY89=-1.5,"6", AY89=-1.75,"7", AY89=-2,"8", AY90=-2.25,"9",AY90=-2.5,"10", AY90=-2.75,"11", AY90=-3,"12", AY90=-3.25,"13", AY90=-3.5,"14", AY90=-3.75,"15",AY90=-4,"16")</f>
        <v>0</v>
      </c>
      <c r="BB89" s="38"/>
      <c r="BC89" s="11" t="str">
        <f aca="false">IF(BB89=0,"1","2")</f>
        <v>1</v>
      </c>
      <c r="BD89" s="11" t="str">
        <f aca="false" t="array" ref="BD89">_xlfn.IFS(BB89=0,"0", BB89=0.25, "1", BB89=0.5,"2", BB89=0.75,"3", BB89=1,"4",BB89=1.25,"5", BB89=1.5,"6", BB89=1.75,"7", BB89=2,"8", BB89=2.25,"9", BB89=2.25,"9",BB89=2.5,"10", BB89=2.75,"11", BB89=3,"12", BB89=3.25,"13", BB89=3.5,"14", BB89=3.75,"15",BB89=4,"16")</f>
        <v>0</v>
      </c>
      <c r="BE89" s="8" t="n">
        <v>24</v>
      </c>
      <c r="BF89" s="14" t="str">
        <f aca="false">VLOOKUP(BE89,LEYENDA!$G$2:$H$8,2,TRUE())</f>
        <v>19-24</v>
      </c>
    </row>
    <row r="90" customFormat="false" ht="13.5" hidden="false" customHeight="false" outlineLevel="0" collapsed="false">
      <c r="A90" s="8" t="s">
        <v>1029</v>
      </c>
      <c r="B90" s="8" t="s">
        <v>1034</v>
      </c>
      <c r="C90" s="8" t="n">
        <v>5</v>
      </c>
      <c r="D90" s="8" t="str">
        <f aca="false">VLOOKUP(E90,[1]Hoja1!$B$1:$C$1048576,2,FALSE())</f>
        <v>OD</v>
      </c>
      <c r="E90" s="8" t="s">
        <v>1035</v>
      </c>
      <c r="F90" s="8" t="s">
        <v>193</v>
      </c>
      <c r="G90" s="1" t="str">
        <f aca="false" t="array" ref="G90">_xlfn.IFS(F90="M","1", F90="H","2")</f>
        <v>1</v>
      </c>
      <c r="H90" s="8" t="n">
        <v>33</v>
      </c>
      <c r="I90" s="1" t="n">
        <f aca="false">VLOOKUP(H90,LEYENDA!$B$2:$D$6,2,TRUE())</f>
        <v>61</v>
      </c>
      <c r="J90" s="38" t="n">
        <v>0</v>
      </c>
      <c r="K90" s="38"/>
      <c r="L90" s="38" t="n">
        <v>18</v>
      </c>
      <c r="M90" s="38" t="n">
        <v>7</v>
      </c>
      <c r="N90" s="38" t="n">
        <v>10</v>
      </c>
      <c r="O90" s="38" t="n">
        <v>5</v>
      </c>
      <c r="P90" s="38" t="n">
        <v>0</v>
      </c>
      <c r="Q90" s="38" t="n">
        <v>-0.5</v>
      </c>
      <c r="R90" s="38" t="n">
        <v>5</v>
      </c>
      <c r="S90" s="38" t="n">
        <v>1</v>
      </c>
      <c r="T90" s="38" t="n">
        <v>-4</v>
      </c>
      <c r="U90" s="38"/>
      <c r="V90" s="38" t="n">
        <v>20</v>
      </c>
      <c r="W90" s="38" t="n">
        <v>19</v>
      </c>
      <c r="X90" s="38"/>
      <c r="Y90" s="38" t="n">
        <v>15</v>
      </c>
      <c r="Z90" s="38" t="n">
        <v>11</v>
      </c>
      <c r="AA90" s="38" t="n">
        <v>0</v>
      </c>
      <c r="AB90" s="38" t="n">
        <v>-5.5</v>
      </c>
      <c r="AC90" s="38" t="n">
        <v>-3.25</v>
      </c>
      <c r="AD90" s="38" t="n">
        <v>2</v>
      </c>
      <c r="AE90" s="38" t="n">
        <v>0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8" t="n">
        <v>0</v>
      </c>
      <c r="AQ90" s="8" t="n">
        <v>2</v>
      </c>
      <c r="AR90" s="8" t="n">
        <v>2</v>
      </c>
      <c r="AS90" s="38"/>
      <c r="AT90" s="10" t="str">
        <f aca="false">IF(AS90=0,"1","2")</f>
        <v>1</v>
      </c>
      <c r="AU90" s="11" t="str">
        <f aca="false" t="array" ref="AU90">_xlfn.IFS(AS90=0,"0", AS90=-0.25, "1", AS90=-0.5,"2", AS90=-0.75,"3", AS90=-1,"4",AS90=-1.25,"5", AS90=-1.5,"6", AS90=-1.75,"7", AS90=-2,"8", AS90=-2.25,"9",AS90=-2.5,"10", AS90=-2.75,"11", AS90=-3,"12", AS90=-3.25,"13", AS90=-3.5,"14", AS90=-3.75,"15",AS90=-4,"16")</f>
        <v>0</v>
      </c>
      <c r="AV90" s="38"/>
      <c r="AW90" s="11" t="str">
        <f aca="false">IF(AV90=0,"1","2")</f>
        <v>1</v>
      </c>
      <c r="AX90" s="11" t="str">
        <f aca="false" t="array" ref="AX90">_xlfn.IFS(AV90=0,"0", AV90=0.25, "1", AV90=0.5,"2", AV90=0.75,"3", AV90=1,"4",AV90=1.25,"5", AV90=1.5,"6", AV90=1.75,"7", AV90=2,"8", AV90=2.25,"9",AV90=2.5,"10", AV90=2.75,"11", AV90=3,"12", AV90=3.25,"13", AV90=3.5,"14", AV90=3.75,"15",AV90=4,"16")</f>
        <v>0</v>
      </c>
      <c r="AY90" s="38"/>
      <c r="AZ90" s="11" t="str">
        <f aca="false">IF(AY90=0,"1","2")</f>
        <v>1</v>
      </c>
      <c r="BA90" s="11" t="str">
        <f aca="false" t="array" ref="BA90">_xlfn.IFS(AY90=0,"0", AY90=-0.25, "1", AY90=-0.5,"2", AY90=-0.75,"3", AY90=-1,"4",AY90=-1.25,"5", AY90=-1.5,"6", AY90=-1.75,"7", AY90=-2,"8", AY91=-2.25,"9",AY91=-2.5,"10", AY91=-2.75,"11", AY91=-3,"12", AY91=-3.25,"13", AY91=-3.5,"14", AY91=-3.75,"15",AY91=-4,"16")</f>
        <v>0</v>
      </c>
      <c r="BB90" s="38"/>
      <c r="BC90" s="11" t="str">
        <f aca="false">IF(BB90=0,"1","2")</f>
        <v>1</v>
      </c>
      <c r="BD90" s="11" t="str">
        <f aca="false" t="array" ref="BD90">_xlfn.IFS(BB90=0,"0", BB90=0.25, "1", BB90=0.5,"2", BB90=0.75,"3", BB90=1,"4",BB90=1.25,"5", BB90=1.5,"6", BB90=1.75,"7", BB90=2,"8", BB90=2.25,"9", BB90=2.25,"9",BB90=2.5,"10", BB90=2.75,"11", BB90=3,"12", BB90=3.25,"13", BB90=3.5,"14", BB90=3.75,"15",BB90=4,"16")</f>
        <v>0</v>
      </c>
      <c r="BE90" s="8" t="n">
        <v>24</v>
      </c>
      <c r="BF90" s="14" t="str">
        <f aca="false">VLOOKUP(BE90,LEYENDA!$G$2:$H$8,2,TRUE())</f>
        <v>19-24</v>
      </c>
    </row>
    <row r="91" customFormat="false" ht="13.5" hidden="false" customHeight="false" outlineLevel="0" collapsed="false">
      <c r="A91" s="8" t="s">
        <v>1029</v>
      </c>
      <c r="B91" s="8" t="s">
        <v>1034</v>
      </c>
      <c r="C91" s="8" t="n">
        <v>5</v>
      </c>
      <c r="D91" s="8" t="str">
        <f aca="false">VLOOKUP(E91,[1]Hoja1!$B$1:$C$1048576,2,FALSE())</f>
        <v>OI</v>
      </c>
      <c r="E91" s="8" t="s">
        <v>1036</v>
      </c>
      <c r="F91" s="8" t="s">
        <v>193</v>
      </c>
      <c r="G91" s="1" t="str">
        <f aca="false" t="array" ref="G91">_xlfn.IFS(F91="M","1", F91="H","2")</f>
        <v>1</v>
      </c>
      <c r="H91" s="8" t="n">
        <v>33</v>
      </c>
      <c r="I91" s="1" t="n">
        <f aca="false">VLOOKUP(H91,LEYENDA!$B$2:$D$6,2,TRUE())</f>
        <v>61</v>
      </c>
      <c r="J91" s="38" t="n">
        <v>0</v>
      </c>
      <c r="K91" s="38"/>
      <c r="L91" s="38" t="n">
        <v>18</v>
      </c>
      <c r="M91" s="38" t="n">
        <v>7</v>
      </c>
      <c r="N91" s="38" t="n">
        <v>10</v>
      </c>
      <c r="O91" s="38" t="n">
        <v>5</v>
      </c>
      <c r="P91" s="38" t="n">
        <v>0</v>
      </c>
      <c r="Q91" s="38" t="n">
        <v>-0.5</v>
      </c>
      <c r="R91" s="38" t="n">
        <v>5</v>
      </c>
      <c r="S91" s="38" t="n">
        <v>1</v>
      </c>
      <c r="T91" s="38" t="n">
        <v>-4</v>
      </c>
      <c r="U91" s="38"/>
      <c r="V91" s="38" t="n">
        <v>20</v>
      </c>
      <c r="W91" s="38" t="n">
        <v>19</v>
      </c>
      <c r="X91" s="38"/>
      <c r="Y91" s="38" t="n">
        <v>15</v>
      </c>
      <c r="Z91" s="38" t="n">
        <v>11</v>
      </c>
      <c r="AA91" s="38" t="n">
        <v>0</v>
      </c>
      <c r="AB91" s="38" t="n">
        <v>-5.5</v>
      </c>
      <c r="AC91" s="38" t="n">
        <v>-3.25</v>
      </c>
      <c r="AD91" s="38" t="n">
        <v>2</v>
      </c>
      <c r="AE91" s="38" t="n">
        <v>0</v>
      </c>
      <c r="AF91" s="38"/>
      <c r="AG91" s="38"/>
      <c r="AH91" s="38"/>
      <c r="AI91" s="38"/>
      <c r="AJ91" s="38"/>
      <c r="AK91" s="38"/>
      <c r="AL91" s="38"/>
      <c r="AM91" s="38"/>
      <c r="AN91" s="38"/>
      <c r="AO91" s="8" t="n">
        <v>0</v>
      </c>
      <c r="AQ91" s="8" t="n">
        <v>2</v>
      </c>
      <c r="AR91" s="8" t="n">
        <v>2</v>
      </c>
      <c r="AS91" s="38"/>
      <c r="AT91" s="10" t="str">
        <f aca="false">IF(AS91=0,"1","2")</f>
        <v>1</v>
      </c>
      <c r="AU91" s="11" t="str">
        <f aca="false" t="array" ref="AU91">_xlfn.IFS(AS91=0,"0", AS91=-0.25, "1", AS91=-0.5,"2", AS91=-0.75,"3", AS91=-1,"4",AS91=-1.25,"5", AS91=-1.5,"6", AS91=-1.75,"7", AS91=-2,"8", AS91=-2.25,"9",AS91=-2.5,"10", AS91=-2.75,"11", AS91=-3,"12", AS91=-3.25,"13", AS91=-3.5,"14", AS91=-3.75,"15",AS91=-4,"16")</f>
        <v>0</v>
      </c>
      <c r="AV91" s="38"/>
      <c r="AW91" s="11" t="str">
        <f aca="false">IF(AV91=0,"1","2")</f>
        <v>1</v>
      </c>
      <c r="AX91" s="11" t="str">
        <f aca="false" t="array" ref="AX91">_xlfn.IFS(AV91=0,"0", AV91=0.25, "1", AV91=0.5,"2", AV91=0.75,"3", AV91=1,"4",AV91=1.25,"5", AV91=1.5,"6", AV91=1.75,"7", AV91=2,"8", AV91=2.25,"9",AV91=2.5,"10", AV91=2.75,"11", AV91=3,"12", AV91=3.25,"13", AV91=3.5,"14", AV91=3.75,"15",AV91=4,"16")</f>
        <v>0</v>
      </c>
      <c r="AY91" s="38"/>
      <c r="AZ91" s="11" t="str">
        <f aca="false">IF(AY91=0,"1","2")</f>
        <v>1</v>
      </c>
      <c r="BA91" s="11" t="str">
        <f aca="false" t="array" ref="BA91">_xlfn.IFS(AY91=0,"0", AY91=-0.25, "1", AY91=-0.5,"2", AY91=-0.75,"3", AY91=-1,"4",AY91=-1.25,"5", AY91=-1.5,"6", AY91=-1.75,"7", AY91=-2,"8", AY92=-2.25,"9",AY92=-2.5,"10", AY92=-2.75,"11", AY92=-3,"12", AY92=-3.25,"13", AY92=-3.5,"14", AY92=-3.75,"15",AY92=-4,"16")</f>
        <v>0</v>
      </c>
      <c r="BB91" s="38"/>
      <c r="BC91" s="11" t="str">
        <f aca="false">IF(BB91=0,"1","2")</f>
        <v>1</v>
      </c>
      <c r="BD91" s="11" t="str">
        <f aca="false" t="array" ref="BD91">_xlfn.IFS(BB91=0,"0", BB91=0.25, "1", BB91=0.5,"2", BB91=0.75,"3", BB91=1,"4",BB91=1.25,"5", BB91=1.5,"6", BB91=1.75,"7", BB91=2,"8", BB91=2.25,"9", BB91=2.25,"9",BB91=2.5,"10", BB91=2.75,"11", BB91=3,"12", BB91=3.25,"13", BB91=3.5,"14", BB91=3.75,"15",BB91=4,"16")</f>
        <v>0</v>
      </c>
      <c r="BE91" s="8" t="n">
        <v>24</v>
      </c>
      <c r="BF91" s="14" t="str">
        <f aca="false">VLOOKUP(BE91,LEYENDA!$G$2:$H$8,2,TRUE())</f>
        <v>19-24</v>
      </c>
    </row>
    <row r="92" customFormat="false" ht="13.5" hidden="false" customHeight="false" outlineLevel="0" collapsed="false">
      <c r="A92" s="8" t="s">
        <v>1037</v>
      </c>
      <c r="B92" s="8" t="s">
        <v>1038</v>
      </c>
      <c r="C92" s="8" t="n">
        <v>5</v>
      </c>
      <c r="D92" s="8" t="str">
        <f aca="false">VLOOKUP(E92,[1]Hoja1!$B$1:$C$1048576,2,FALSE())</f>
        <v>OD</v>
      </c>
      <c r="E92" s="8" t="s">
        <v>1039</v>
      </c>
      <c r="F92" s="8" t="s">
        <v>193</v>
      </c>
      <c r="G92" s="1" t="str">
        <f aca="false" t="array" ref="G92">_xlfn.IFS(F92="M","1", F92="H","2")</f>
        <v>1</v>
      </c>
      <c r="H92" s="8" t="n">
        <v>44</v>
      </c>
      <c r="I92" s="1" t="n">
        <f aca="false">VLOOKUP(H92,LEYENDA!$B$2:$D$6,2,TRUE())</f>
        <v>61</v>
      </c>
      <c r="J92" s="38" t="n">
        <v>4</v>
      </c>
      <c r="K92" s="38"/>
      <c r="L92" s="38" t="n">
        <v>12</v>
      </c>
      <c r="M92" s="38" t="n">
        <v>8</v>
      </c>
      <c r="N92" s="38" t="n">
        <v>8</v>
      </c>
      <c r="O92" s="38" t="n">
        <v>2</v>
      </c>
      <c r="P92" s="38" t="n">
        <v>0</v>
      </c>
      <c r="Q92" s="38" t="n">
        <v>-6</v>
      </c>
      <c r="R92" s="38" t="n">
        <v>3</v>
      </c>
      <c r="S92" s="38" t="n">
        <v>2</v>
      </c>
      <c r="T92" s="38"/>
      <c r="U92" s="38"/>
      <c r="V92" s="38" t="n">
        <v>8</v>
      </c>
      <c r="W92" s="38" t="n">
        <v>4</v>
      </c>
      <c r="X92" s="38"/>
      <c r="Y92" s="38" t="n">
        <v>16</v>
      </c>
      <c r="Z92" s="38" t="n">
        <v>9</v>
      </c>
      <c r="AA92" s="38" t="n">
        <v>-1</v>
      </c>
      <c r="AB92" s="38" t="n">
        <v>-4.5</v>
      </c>
      <c r="AC92" s="38" t="n">
        <v>-2.75</v>
      </c>
      <c r="AD92" s="38" t="n">
        <v>1</v>
      </c>
      <c r="AG92" s="38"/>
      <c r="AH92" s="38"/>
      <c r="AI92" s="38"/>
      <c r="AJ92" s="38"/>
      <c r="AK92" s="38"/>
      <c r="AL92" s="38"/>
      <c r="AM92" s="38" t="n">
        <v>1</v>
      </c>
      <c r="AN92" s="38"/>
      <c r="AO92" s="8" t="n">
        <v>1</v>
      </c>
      <c r="AQ92" s="8" t="n">
        <v>1</v>
      </c>
      <c r="AS92" s="38"/>
      <c r="AT92" s="10" t="str">
        <f aca="false">IF(AS92=0,"1","2")</f>
        <v>1</v>
      </c>
      <c r="AU92" s="11" t="str">
        <f aca="false" t="array" ref="AU92">_xlfn.IFS(AS92=0,"0", AS92=-0.25, "1", AS92=-0.5,"2", AS92=-0.75,"3", AS92=-1,"4",AS92=-1.25,"5", AS92=-1.5,"6", AS92=-1.75,"7", AS92=-2,"8", AS92=-2.25,"9",AS92=-2.5,"10", AS92=-2.75,"11", AS92=-3,"12", AS92=-3.25,"13", AS92=-3.5,"14", AS92=-3.75,"15",AS92=-4,"16")</f>
        <v>0</v>
      </c>
      <c r="AV92" s="38"/>
      <c r="AW92" s="11" t="str">
        <f aca="false">IF(AV92=0,"1","2")</f>
        <v>1</v>
      </c>
      <c r="AX92" s="11" t="str">
        <f aca="false" t="array" ref="AX92">_xlfn.IFS(AV92=0,"0", AV92=0.25, "1", AV92=0.5,"2", AV92=0.75,"3", AV92=1,"4",AV92=1.25,"5", AV92=1.5,"6", AV92=1.75,"7", AV92=2,"8", AV92=2.25,"9",AV92=2.5,"10", AV92=2.75,"11", AV92=3,"12", AV92=3.25,"13", AV92=3.5,"14", AV92=3.75,"15",AV92=4,"16")</f>
        <v>0</v>
      </c>
      <c r="AY92" s="38"/>
      <c r="AZ92" s="11" t="str">
        <f aca="false">IF(AY92=0,"1","2")</f>
        <v>1</v>
      </c>
      <c r="BA92" s="11" t="str">
        <f aca="false" t="array" ref="BA92">_xlfn.IFS(AY92=0,"0", AY92=-0.25, "1", AY92=-0.5,"2", AY92=-0.75,"3", AY92=-1,"4",AY92=-1.25,"5", AY92=-1.5,"6", AY92=-1.75,"7", AY92=-2,"8", AY93=-2.25,"9",AY93=-2.5,"10", AY93=-2.75,"11", AY93=-3,"12", AY93=-3.25,"13", AY93=-3.5,"14", AY93=-3.75,"15",AY93=-4,"16")</f>
        <v>0</v>
      </c>
      <c r="BB92" s="38" t="n">
        <v>0.25</v>
      </c>
      <c r="BC92" s="11" t="str">
        <f aca="false">IF(BB92=0,"1","2")</f>
        <v>2</v>
      </c>
      <c r="BD92" s="11" t="str">
        <f aca="false" t="array" ref="BD92">_xlfn.IFS(BB92=0,"0", BB92=0.25, "1", BB92=0.5,"2", BB92=0.75,"3", BB92=1,"4",BB92=1.25,"5", BB92=1.5,"6", BB92=1.75,"7", BB92=2,"8", BB92=2.25,"9", BB92=2.25,"9",BB92=2.5,"10", BB92=2.75,"11", BB92=3,"12", BB92=3.25,"13", BB92=3.5,"14", BB92=3.75,"15",BB92=4,"16")</f>
        <v>1</v>
      </c>
      <c r="BE92" s="8" t="n">
        <v>24</v>
      </c>
      <c r="BF92" s="14" t="str">
        <f aca="false">VLOOKUP(BE92,LEYENDA!$G$2:$H$8,2,TRUE())</f>
        <v>19-24</v>
      </c>
    </row>
    <row r="93" customFormat="false" ht="13.5" hidden="false" customHeight="false" outlineLevel="0" collapsed="false">
      <c r="A93" s="8" t="s">
        <v>1037</v>
      </c>
      <c r="B93" s="8" t="s">
        <v>1038</v>
      </c>
      <c r="C93" s="8" t="n">
        <v>5</v>
      </c>
      <c r="D93" s="8" t="str">
        <f aca="false">VLOOKUP(E93,[1]Hoja1!$B$1:$C$1048576,2,FALSE())</f>
        <v>OI</v>
      </c>
      <c r="E93" s="8" t="s">
        <v>1040</v>
      </c>
      <c r="F93" s="8" t="s">
        <v>193</v>
      </c>
      <c r="G93" s="1" t="str">
        <f aca="false" t="array" ref="G93">_xlfn.IFS(F93="M","1", F93="H","2")</f>
        <v>1</v>
      </c>
      <c r="H93" s="8" t="n">
        <v>44</v>
      </c>
      <c r="I93" s="1" t="n">
        <f aca="false">VLOOKUP(H93,LEYENDA!$B$2:$D$6,2,TRUE())</f>
        <v>61</v>
      </c>
      <c r="J93" s="38" t="n">
        <v>4</v>
      </c>
      <c r="K93" s="38"/>
      <c r="L93" s="38" t="n">
        <v>12</v>
      </c>
      <c r="M93" s="38" t="n">
        <v>8</v>
      </c>
      <c r="N93" s="38" t="n">
        <v>8</v>
      </c>
      <c r="O93" s="38" t="n">
        <v>2</v>
      </c>
      <c r="P93" s="38" t="n">
        <v>0</v>
      </c>
      <c r="Q93" s="38" t="n">
        <v>-6</v>
      </c>
      <c r="R93" s="38" t="n">
        <v>3</v>
      </c>
      <c r="S93" s="38" t="n">
        <v>2</v>
      </c>
      <c r="T93" s="38"/>
      <c r="U93" s="38"/>
      <c r="V93" s="38" t="n">
        <v>8</v>
      </c>
      <c r="W93" s="38" t="n">
        <v>4</v>
      </c>
      <c r="X93" s="38"/>
      <c r="Y93" s="38" t="n">
        <v>16</v>
      </c>
      <c r="Z93" s="38" t="n">
        <v>9</v>
      </c>
      <c r="AA93" s="38" t="n">
        <v>-1</v>
      </c>
      <c r="AB93" s="38" t="n">
        <v>-4.5</v>
      </c>
      <c r="AC93" s="38" t="n">
        <v>-2.75</v>
      </c>
      <c r="AD93" s="38" t="n">
        <v>1</v>
      </c>
      <c r="AG93" s="38"/>
      <c r="AH93" s="38"/>
      <c r="AI93" s="38"/>
      <c r="AJ93" s="38"/>
      <c r="AK93" s="38"/>
      <c r="AL93" s="38"/>
      <c r="AM93" s="38" t="n">
        <v>1</v>
      </c>
      <c r="AN93" s="38"/>
      <c r="AO93" s="8" t="n">
        <v>1</v>
      </c>
      <c r="AQ93" s="8" t="n">
        <v>1</v>
      </c>
      <c r="AS93" s="38"/>
      <c r="AT93" s="10" t="str">
        <f aca="false">IF(AS93=0,"1","2")</f>
        <v>1</v>
      </c>
      <c r="AU93" s="11" t="str">
        <f aca="false" t="array" ref="AU93">_xlfn.IFS(AS93=0,"0", AS93=-0.25, "1", AS93=-0.5,"2", AS93=-0.75,"3", AS93=-1,"4",AS93=-1.25,"5", AS93=-1.5,"6", AS93=-1.75,"7", AS93=-2,"8", AS93=-2.25,"9",AS93=-2.5,"10", AS93=-2.75,"11", AS93=-3,"12", AS93=-3.25,"13", AS93=-3.5,"14", AS93=-3.75,"15",AS93=-4,"16")</f>
        <v>0</v>
      </c>
      <c r="AV93" s="38"/>
      <c r="AW93" s="11" t="str">
        <f aca="false">IF(AV93=0,"1","2")</f>
        <v>1</v>
      </c>
      <c r="AX93" s="11" t="str">
        <f aca="false" t="array" ref="AX93">_xlfn.IFS(AV93=0,"0", AV93=0.25, "1", AV93=0.5,"2", AV93=0.75,"3", AV93=1,"4",AV93=1.25,"5", AV93=1.5,"6", AV93=1.75,"7", AV93=2,"8", AV93=2.25,"9",AV93=2.5,"10", AV93=2.75,"11", AV93=3,"12", AV93=3.25,"13", AV93=3.5,"14", AV93=3.75,"15",AV93=4,"16")</f>
        <v>0</v>
      </c>
      <c r="AY93" s="38"/>
      <c r="AZ93" s="11" t="str">
        <f aca="false">IF(AY93=0,"1","2")</f>
        <v>1</v>
      </c>
      <c r="BA93" s="11" t="str">
        <f aca="false" t="array" ref="BA93">_xlfn.IFS(AY93=0,"0", AY93=-0.25, "1", AY93=-0.5,"2", AY93=-0.75,"3", AY93=-1,"4",AY93=-1.25,"5", AY93=-1.5,"6", AY93=-1.75,"7", AY93=-2,"8", AY94=-2.25,"9",AY94=-2.5,"10", AY94=-2.75,"11", AY94=-3,"12", AY94=-3.25,"13", AY94=-3.5,"14", AY94=-3.75,"15",AY94=-4,"16")</f>
        <v>0</v>
      </c>
      <c r="BB93" s="38" t="n">
        <v>0.25</v>
      </c>
      <c r="BC93" s="11" t="str">
        <f aca="false">IF(BB93=0,"1","2")</f>
        <v>2</v>
      </c>
      <c r="BD93" s="11" t="str">
        <f aca="false" t="array" ref="BD93">_xlfn.IFS(BB93=0,"0", BB93=0.25, "1", BB93=0.5,"2", BB93=0.75,"3", BB93=1,"4",BB93=1.25,"5", BB93=1.5,"6", BB93=1.75,"7", BB93=2,"8", BB93=2.25,"9", BB93=2.25,"9",BB93=2.5,"10", BB93=2.75,"11", BB93=3,"12", BB93=3.25,"13", BB93=3.5,"14", BB93=3.75,"15",BB93=4,"16")</f>
        <v>1</v>
      </c>
      <c r="BE93" s="8" t="n">
        <v>24</v>
      </c>
      <c r="BF93" s="14" t="str">
        <f aca="false">VLOOKUP(BE93,LEYENDA!$G$2:$H$8,2,TRUE())</f>
        <v>19-24</v>
      </c>
    </row>
    <row r="94" customFormat="false" ht="13.5" hidden="false" customHeight="false" outlineLevel="0" collapsed="false">
      <c r="A94" s="8" t="s">
        <v>1037</v>
      </c>
      <c r="B94" s="8" t="s">
        <v>1041</v>
      </c>
      <c r="C94" s="8" t="n">
        <v>5</v>
      </c>
      <c r="D94" s="8" t="str">
        <f aca="false">VLOOKUP(E94,[1]Hoja1!$B$1:$C$1048576,2,FALSE())</f>
        <v>OD</v>
      </c>
      <c r="E94" s="8" t="s">
        <v>1042</v>
      </c>
      <c r="F94" s="8" t="s">
        <v>193</v>
      </c>
      <c r="G94" s="1" t="str">
        <f aca="false" t="array" ref="G94">_xlfn.IFS(F94="M","1", F94="H","2")</f>
        <v>1</v>
      </c>
      <c r="H94" s="8" t="n">
        <v>45</v>
      </c>
      <c r="I94" s="1" t="n">
        <f aca="false">VLOOKUP(H94,LEYENDA!$B$2:$D$6,2,TRUE())</f>
        <v>61</v>
      </c>
      <c r="J94" s="38" t="n">
        <v>-3</v>
      </c>
      <c r="K94" s="38"/>
      <c r="L94" s="38" t="n">
        <v>16</v>
      </c>
      <c r="M94" s="38" t="n">
        <v>4</v>
      </c>
      <c r="N94" s="38" t="n">
        <v>8</v>
      </c>
      <c r="O94" s="38" t="n">
        <v>2</v>
      </c>
      <c r="P94" s="38" t="n">
        <v>0</v>
      </c>
      <c r="Q94" s="38" t="n">
        <v>-5</v>
      </c>
      <c r="R94" s="38" t="n">
        <v>0</v>
      </c>
      <c r="S94" s="38" t="n">
        <v>1.5</v>
      </c>
      <c r="T94" s="38" t="n">
        <v>-7</v>
      </c>
      <c r="U94" s="38"/>
      <c r="V94" s="38" t="n">
        <v>19</v>
      </c>
      <c r="W94" s="38" t="n">
        <v>12</v>
      </c>
      <c r="X94" s="38"/>
      <c r="Y94" s="38" t="n">
        <v>18</v>
      </c>
      <c r="Z94" s="38" t="n">
        <v>10</v>
      </c>
      <c r="AA94" s="38" t="n">
        <v>0</v>
      </c>
      <c r="AB94" s="38" t="n">
        <v>-2.75</v>
      </c>
      <c r="AC94" s="38" t="n">
        <v>-1</v>
      </c>
      <c r="AD94" s="38" t="n">
        <v>1</v>
      </c>
      <c r="AG94" s="38"/>
      <c r="AH94" s="38"/>
      <c r="AI94" s="38"/>
      <c r="AJ94" s="38"/>
      <c r="AK94" s="38"/>
      <c r="AL94" s="38"/>
      <c r="AM94" s="38" t="n">
        <v>1.25</v>
      </c>
      <c r="AN94" s="38"/>
      <c r="AO94" s="8" t="n">
        <v>1</v>
      </c>
      <c r="AQ94" s="8" t="n">
        <v>2</v>
      </c>
      <c r="AR94" s="8" t="n">
        <v>2</v>
      </c>
      <c r="AS94" s="38"/>
      <c r="AT94" s="10" t="str">
        <f aca="false">IF(AS94=0,"1","2")</f>
        <v>1</v>
      </c>
      <c r="AU94" s="11" t="str">
        <f aca="false" t="array" ref="AU94">_xlfn.IFS(AS94=0,"0", AS94=-0.25, "1", AS94=-0.5,"2", AS94=-0.75,"3", AS94=-1,"4",AS94=-1.25,"5", AS94=-1.5,"6", AS94=-1.75,"7", AS94=-2,"8", AS94=-2.25,"9",AS94=-2.5,"10", AS94=-2.75,"11", AS94=-3,"12", AS94=-3.25,"13", AS94=-3.5,"14", AS94=-3.75,"15",AS94=-4,"16")</f>
        <v>0</v>
      </c>
      <c r="AV94" s="38"/>
      <c r="AW94" s="11" t="str">
        <f aca="false">IF(AV94=0,"1","2")</f>
        <v>1</v>
      </c>
      <c r="AX94" s="11" t="str">
        <f aca="false" t="array" ref="AX94">_xlfn.IFS(AV94=0,"0", AV94=0.25, "1", AV94=0.5,"2", AV94=0.75,"3", AV94=1,"4",AV94=1.25,"5", AV94=1.5,"6", AV94=1.75,"7", AV94=2,"8", AV94=2.25,"9",AV94=2.5,"10", AV94=2.75,"11", AV94=3,"12", AV94=3.25,"13", AV94=3.5,"14", AV94=3.75,"15",AV94=4,"16")</f>
        <v>0</v>
      </c>
      <c r="AY94" s="38"/>
      <c r="AZ94" s="11" t="str">
        <f aca="false">IF(AY94=0,"1","2")</f>
        <v>1</v>
      </c>
      <c r="BA94" s="11" t="str">
        <f aca="false" t="array" ref="BA94">_xlfn.IFS(AY94=0,"0", AY94=-0.25, "1", AY94=-0.5,"2", AY94=-0.75,"3", AY94=-1,"4",AY94=-1.25,"5", AY94=-1.5,"6", AY94=-1.75,"7", AY94=-2,"8", AY95=-2.25,"9",AY95=-2.5,"10", AY95=-2.75,"11", AY95=-3,"12", AY95=-3.25,"13", AY95=-3.5,"14", AY95=-3.75,"15",AY95=-4,"16")</f>
        <v>0</v>
      </c>
      <c r="BB94" s="38" t="n">
        <v>1.25</v>
      </c>
      <c r="BC94" s="11" t="str">
        <f aca="false">IF(BB94=0,"1","2")</f>
        <v>2</v>
      </c>
      <c r="BD94" s="11" t="str">
        <f aca="false" t="array" ref="BD94">_xlfn.IFS(BB94=0,"0", BB94=0.25, "1", BB94=0.5,"2", BB94=0.75,"3", BB94=1,"4",BB94=1.25,"5", BB94=1.5,"6", BB94=1.75,"7", BB94=2,"8", BB94=2.25,"9", BB94=2.25,"9",BB94=2.5,"10", BB94=2.75,"11", BB94=3,"12", BB94=3.25,"13", BB94=3.5,"14", BB94=3.75,"15",BB94=4,"16")</f>
        <v>5</v>
      </c>
      <c r="BE94" s="8" t="n">
        <v>24</v>
      </c>
      <c r="BF94" s="14" t="str">
        <f aca="false">VLOOKUP(BE94,LEYENDA!$G$2:$H$8,2,TRUE())</f>
        <v>19-24</v>
      </c>
    </row>
    <row r="95" customFormat="false" ht="13.5" hidden="false" customHeight="false" outlineLevel="0" collapsed="false">
      <c r="A95" s="8" t="s">
        <v>1037</v>
      </c>
      <c r="B95" s="8" t="s">
        <v>1041</v>
      </c>
      <c r="C95" s="8" t="n">
        <v>5</v>
      </c>
      <c r="D95" s="8" t="str">
        <f aca="false">VLOOKUP(E95,[1]Hoja1!$B$1:$C$1048576,2,FALSE())</f>
        <v>OI</v>
      </c>
      <c r="E95" s="8" t="s">
        <v>1043</v>
      </c>
      <c r="F95" s="8" t="s">
        <v>193</v>
      </c>
      <c r="G95" s="1" t="str">
        <f aca="false" t="array" ref="G95">_xlfn.IFS(F95="M","1", F95="H","2")</f>
        <v>1</v>
      </c>
      <c r="H95" s="8" t="n">
        <v>45</v>
      </c>
      <c r="I95" s="1" t="n">
        <f aca="false">VLOOKUP(H95,LEYENDA!$B$2:$D$6,2,TRUE())</f>
        <v>61</v>
      </c>
      <c r="J95" s="38" t="n">
        <v>-3</v>
      </c>
      <c r="K95" s="38"/>
      <c r="L95" s="38" t="n">
        <v>16</v>
      </c>
      <c r="M95" s="38" t="n">
        <v>4</v>
      </c>
      <c r="N95" s="38" t="n">
        <v>8</v>
      </c>
      <c r="O95" s="38" t="n">
        <v>2</v>
      </c>
      <c r="P95" s="38" t="n">
        <v>0</v>
      </c>
      <c r="Q95" s="38" t="n">
        <v>-5</v>
      </c>
      <c r="R95" s="38" t="n">
        <v>0</v>
      </c>
      <c r="S95" s="38" t="n">
        <v>1.5</v>
      </c>
      <c r="T95" s="38" t="n">
        <v>-7</v>
      </c>
      <c r="U95" s="38"/>
      <c r="V95" s="38" t="n">
        <v>19</v>
      </c>
      <c r="W95" s="38" t="n">
        <v>12</v>
      </c>
      <c r="X95" s="38"/>
      <c r="Y95" s="38" t="n">
        <v>18</v>
      </c>
      <c r="Z95" s="38" t="n">
        <v>10</v>
      </c>
      <c r="AA95" s="38" t="n">
        <v>0</v>
      </c>
      <c r="AB95" s="38" t="n">
        <v>-2.75</v>
      </c>
      <c r="AC95" s="38" t="n">
        <v>-1</v>
      </c>
      <c r="AD95" s="38" t="n">
        <v>1</v>
      </c>
      <c r="AG95" s="38"/>
      <c r="AH95" s="38"/>
      <c r="AI95" s="38"/>
      <c r="AJ95" s="38"/>
      <c r="AK95" s="38"/>
      <c r="AL95" s="38"/>
      <c r="AM95" s="38" t="n">
        <v>1.25</v>
      </c>
      <c r="AN95" s="38"/>
      <c r="AO95" s="8" t="n">
        <v>1</v>
      </c>
      <c r="AQ95" s="8" t="n">
        <v>2</v>
      </c>
      <c r="AR95" s="8" t="n">
        <v>2</v>
      </c>
      <c r="AS95" s="38"/>
      <c r="AT95" s="10" t="str">
        <f aca="false">IF(AS95=0,"1","2")</f>
        <v>1</v>
      </c>
      <c r="AU95" s="11" t="str">
        <f aca="false" t="array" ref="AU95">_xlfn.IFS(AS95=0,"0", AS95=-0.25, "1", AS95=-0.5,"2", AS95=-0.75,"3", AS95=-1,"4",AS95=-1.25,"5", AS95=-1.5,"6", AS95=-1.75,"7", AS95=-2,"8", AS95=-2.25,"9",AS95=-2.5,"10", AS95=-2.75,"11", AS95=-3,"12", AS95=-3.25,"13", AS95=-3.5,"14", AS95=-3.75,"15",AS95=-4,"16")</f>
        <v>0</v>
      </c>
      <c r="AV95" s="38"/>
      <c r="AW95" s="11" t="str">
        <f aca="false">IF(AV95=0,"1","2")</f>
        <v>1</v>
      </c>
      <c r="AX95" s="11" t="str">
        <f aca="false" t="array" ref="AX95">_xlfn.IFS(AV95=0,"0", AV95=0.25, "1", AV95=0.5,"2", AV95=0.75,"3", AV95=1,"4",AV95=1.25,"5", AV95=1.5,"6", AV95=1.75,"7", AV95=2,"8", AV95=2.25,"9",AV95=2.5,"10", AV95=2.75,"11", AV95=3,"12", AV95=3.25,"13", AV95=3.5,"14", AV95=3.75,"15",AV95=4,"16")</f>
        <v>0</v>
      </c>
      <c r="AY95" s="38"/>
      <c r="AZ95" s="11" t="str">
        <f aca="false">IF(AY95=0,"1","2")</f>
        <v>1</v>
      </c>
      <c r="BA95" s="11" t="str">
        <f aca="false" t="array" ref="BA95">_xlfn.IFS(AY95=0,"0", AY95=-0.25, "1", AY95=-0.5,"2", AY95=-0.75,"3", AY95=-1,"4",AY95=-1.25,"5", AY95=-1.5,"6", AY95=-1.75,"7", AY95=-2,"8", AY96=-2.25,"9",AY96=-2.5,"10", AY96=-2.75,"11", AY96=-3,"12", AY96=-3.25,"13", AY96=-3.5,"14", AY96=-3.75,"15",AY96=-4,"16")</f>
        <v>0</v>
      </c>
      <c r="BB95" s="38" t="n">
        <v>1.25</v>
      </c>
      <c r="BC95" s="11" t="str">
        <f aca="false">IF(BB95=0,"1","2")</f>
        <v>2</v>
      </c>
      <c r="BD95" s="11" t="str">
        <f aca="false" t="array" ref="BD95">_xlfn.IFS(BB95=0,"0", BB95=0.25, "1", BB95=0.5,"2", BB95=0.75,"3", BB95=1,"4",BB95=1.25,"5", BB95=1.5,"6", BB95=1.75,"7", BB95=2,"8", BB95=2.25,"9", BB95=2.25,"9",BB95=2.5,"10", BB95=2.75,"11", BB95=3,"12", BB95=3.25,"13", BB95=3.5,"14", BB95=3.75,"15",BB95=4,"16")</f>
        <v>5</v>
      </c>
      <c r="BE95" s="8" t="n">
        <v>24</v>
      </c>
      <c r="BF95" s="14" t="str">
        <f aca="false">VLOOKUP(BE95,LEYENDA!$G$2:$H$8,2,TRUE())</f>
        <v>19-24</v>
      </c>
    </row>
    <row r="96" customFormat="false" ht="13.5" hidden="false" customHeight="false" outlineLevel="0" collapsed="false">
      <c r="A96" s="8" t="s">
        <v>1037</v>
      </c>
      <c r="B96" s="8" t="s">
        <v>1044</v>
      </c>
      <c r="C96" s="8" t="n">
        <v>5</v>
      </c>
      <c r="D96" s="8" t="str">
        <f aca="false">VLOOKUP(E96,[1]Hoja1!$B$1:$C$1048576,2,FALSE())</f>
        <v>OD</v>
      </c>
      <c r="E96" s="8" t="s">
        <v>1045</v>
      </c>
      <c r="F96" s="8" t="s">
        <v>198</v>
      </c>
      <c r="G96" s="1" t="str">
        <f aca="false" t="array" ref="G96">_xlfn.IFS(F96="M","1", F96="H","2")</f>
        <v>2</v>
      </c>
      <c r="H96" s="8" t="n">
        <v>62</v>
      </c>
      <c r="I96" s="1" t="n">
        <f aca="false">VLOOKUP(H96,LEYENDA!$B$2:$D$6,2,TRUE())</f>
        <v>61</v>
      </c>
      <c r="J96" s="38" t="n">
        <v>-2</v>
      </c>
      <c r="K96" s="38" t="n">
        <v>25</v>
      </c>
      <c r="L96" s="38" t="n">
        <v>30</v>
      </c>
      <c r="M96" s="38" t="n">
        <v>-2</v>
      </c>
      <c r="N96" s="38" t="n">
        <v>10</v>
      </c>
      <c r="O96" s="38" t="n">
        <v>5</v>
      </c>
      <c r="P96" s="38" t="n">
        <v>0</v>
      </c>
      <c r="Q96" s="38" t="n">
        <v>-12.5</v>
      </c>
      <c r="R96" s="38" t="n">
        <v>0.5</v>
      </c>
      <c r="S96" s="38" t="n">
        <v>2.25</v>
      </c>
      <c r="T96" s="38" t="n">
        <v>-12.5</v>
      </c>
      <c r="U96" s="38"/>
      <c r="V96" s="38" t="n">
        <v>23</v>
      </c>
      <c r="W96" s="38" t="n">
        <v>1</v>
      </c>
      <c r="X96" s="38"/>
      <c r="Y96" s="38" t="n">
        <v>29</v>
      </c>
      <c r="Z96" s="38" t="n">
        <v>18</v>
      </c>
      <c r="AA96" s="38" t="n">
        <v>0</v>
      </c>
      <c r="AB96" s="38" t="n">
        <v>-2.5</v>
      </c>
      <c r="AC96" s="38" t="n">
        <v>-1.25</v>
      </c>
      <c r="AD96" s="38" t="n">
        <v>1.25</v>
      </c>
      <c r="AG96" s="38"/>
      <c r="AH96" s="38"/>
      <c r="AI96" s="38"/>
      <c r="AJ96" s="38"/>
      <c r="AK96" s="38"/>
      <c r="AL96" s="38"/>
      <c r="AM96" s="38" t="n">
        <v>2.25</v>
      </c>
      <c r="AN96" s="38"/>
      <c r="AO96" s="8" t="n">
        <v>1</v>
      </c>
      <c r="AQ96" s="8" t="n">
        <v>2</v>
      </c>
      <c r="AR96" s="8" t="n">
        <v>2</v>
      </c>
      <c r="AS96" s="38"/>
      <c r="AT96" s="10" t="str">
        <f aca="false">IF(AS96=0,"1","2")</f>
        <v>1</v>
      </c>
      <c r="AU96" s="11" t="str">
        <f aca="false" t="array" ref="AU96">_xlfn.IFS(AS96=0,"0", AS96=-0.25, "1", AS96=-0.5,"2", AS96=-0.75,"3", AS96=-1,"4",AS96=-1.25,"5", AS96=-1.5,"6", AS96=-1.75,"7", AS96=-2,"8", AS96=-2.25,"9",AS96=-2.5,"10", AS96=-2.75,"11", AS96=-3,"12", AS96=-3.25,"13", AS96=-3.5,"14", AS96=-3.75,"15",AS96=-4,"16")</f>
        <v>0</v>
      </c>
      <c r="AV96" s="38"/>
      <c r="AW96" s="11" t="str">
        <f aca="false">IF(AV96=0,"1","2")</f>
        <v>1</v>
      </c>
      <c r="AX96" s="11" t="str">
        <f aca="false" t="array" ref="AX96">_xlfn.IFS(AV96=0,"0", AV96=0.25, "1", AV96=0.5,"2", AV96=0.75,"3", AV96=1,"4",AV96=1.25,"5", AV96=1.5,"6", AV96=1.75,"7", AV96=2,"8", AV96=2.25,"9",AV96=2.5,"10", AV96=2.75,"11", AV96=3,"12", AV96=3.25,"13", AV96=3.5,"14", AV96=3.75,"15",AV96=4,"16")</f>
        <v>0</v>
      </c>
      <c r="AY96" s="38"/>
      <c r="AZ96" s="11" t="str">
        <f aca="false">IF(AY96=0,"1","2")</f>
        <v>1</v>
      </c>
      <c r="BA96" s="11" t="str">
        <f aca="false" t="array" ref="BA96">_xlfn.IFS(AY96=0,"0", AY96=-0.25, "1", AY96=-0.5,"2", AY96=-0.75,"3", AY96=-1,"4",AY96=-1.25,"5", AY96=-1.5,"6", AY96=-1.75,"7", AY96=-2,"8", AY97=-2.25,"9",AY97=-2.5,"10", AY97=-2.75,"11", AY97=-3,"12", AY97=-3.25,"13", AY97=-3.5,"14", AY97=-3.75,"15",AY97=-4,"16")</f>
        <v>0</v>
      </c>
      <c r="BB96" s="38" t="n">
        <v>0.25</v>
      </c>
      <c r="BC96" s="11" t="str">
        <f aca="false">IF(BB96=0,"1","2")</f>
        <v>2</v>
      </c>
      <c r="BD96" s="11" t="str">
        <f aca="false" t="array" ref="BD96">_xlfn.IFS(BB96=0,"0", BB96=0.25, "1", BB96=0.5,"2", BB96=0.75,"3", BB96=1,"4",BB96=1.25,"5", BB96=1.5,"6", BB96=1.75,"7", BB96=2,"8", BB96=2.25,"9", BB96=2.25,"9",BB96=2.5,"10", BB96=2.75,"11", BB96=3,"12", BB96=3.25,"13", BB96=3.5,"14", BB96=3.75,"15",BB96=4,"16")</f>
        <v>1</v>
      </c>
      <c r="BE96" s="8" t="n">
        <v>24</v>
      </c>
      <c r="BF96" s="14" t="str">
        <f aca="false">VLOOKUP(BE96,LEYENDA!$G$2:$H$8,2,TRUE())</f>
        <v>19-24</v>
      </c>
    </row>
    <row r="97" customFormat="false" ht="13.5" hidden="false" customHeight="false" outlineLevel="0" collapsed="false">
      <c r="A97" s="8" t="s">
        <v>1037</v>
      </c>
      <c r="B97" s="8" t="s">
        <v>1044</v>
      </c>
      <c r="C97" s="8" t="n">
        <v>5</v>
      </c>
      <c r="D97" s="8" t="str">
        <f aca="false">VLOOKUP(E97,[1]Hoja1!$B$1:$C$1048576,2,FALSE())</f>
        <v>OI</v>
      </c>
      <c r="E97" s="8" t="s">
        <v>1046</v>
      </c>
      <c r="F97" s="8" t="s">
        <v>198</v>
      </c>
      <c r="G97" s="1" t="str">
        <f aca="false" t="array" ref="G97">_xlfn.IFS(F97="M","1", F97="H","2")</f>
        <v>2</v>
      </c>
      <c r="H97" s="8" t="n">
        <v>62</v>
      </c>
      <c r="I97" s="1" t="n">
        <f aca="false">VLOOKUP(H97,LEYENDA!$B$2:$D$6,2,TRUE())</f>
        <v>61</v>
      </c>
      <c r="J97" s="38" t="n">
        <v>-2</v>
      </c>
      <c r="K97" s="38" t="n">
        <v>25</v>
      </c>
      <c r="L97" s="38" t="n">
        <v>30</v>
      </c>
      <c r="M97" s="38" t="n">
        <v>-2</v>
      </c>
      <c r="N97" s="38" t="n">
        <v>10</v>
      </c>
      <c r="O97" s="38" t="n">
        <v>5</v>
      </c>
      <c r="P97" s="38" t="n">
        <v>0</v>
      </c>
      <c r="Q97" s="38" t="n">
        <v>-12.5</v>
      </c>
      <c r="R97" s="38" t="n">
        <v>0.5</v>
      </c>
      <c r="S97" s="38" t="n">
        <v>2.25</v>
      </c>
      <c r="T97" s="38" t="n">
        <v>-12.5</v>
      </c>
      <c r="U97" s="38"/>
      <c r="V97" s="38" t="n">
        <v>23</v>
      </c>
      <c r="W97" s="38" t="n">
        <v>1</v>
      </c>
      <c r="X97" s="38"/>
      <c r="Y97" s="38" t="n">
        <v>29</v>
      </c>
      <c r="Z97" s="38" t="n">
        <v>18</v>
      </c>
      <c r="AA97" s="38" t="n">
        <v>0</v>
      </c>
      <c r="AB97" s="38" t="n">
        <v>-2.5</v>
      </c>
      <c r="AC97" s="38" t="n">
        <v>-1.25</v>
      </c>
      <c r="AD97" s="38" t="n">
        <v>1.25</v>
      </c>
      <c r="AG97" s="38"/>
      <c r="AH97" s="38"/>
      <c r="AI97" s="38"/>
      <c r="AJ97" s="38"/>
      <c r="AK97" s="38"/>
      <c r="AL97" s="38"/>
      <c r="AM97" s="38" t="n">
        <v>2.25</v>
      </c>
      <c r="AN97" s="38"/>
      <c r="AO97" s="8" t="n">
        <v>1</v>
      </c>
      <c r="AQ97" s="8" t="n">
        <v>2</v>
      </c>
      <c r="AR97" s="8" t="n">
        <v>2</v>
      </c>
      <c r="AS97" s="38"/>
      <c r="AT97" s="10" t="str">
        <f aca="false">IF(AS97=0,"1","2")</f>
        <v>1</v>
      </c>
      <c r="AU97" s="11" t="str">
        <f aca="false" t="array" ref="AU97">_xlfn.IFS(AS97=0,"0", AS97=-0.25, "1", AS97=-0.5,"2", AS97=-0.75,"3", AS97=-1,"4",AS97=-1.25,"5", AS97=-1.5,"6", AS97=-1.75,"7", AS97=-2,"8", AS97=-2.25,"9",AS97=-2.5,"10", AS97=-2.75,"11", AS97=-3,"12", AS97=-3.25,"13", AS97=-3.5,"14", AS97=-3.75,"15",AS97=-4,"16")</f>
        <v>0</v>
      </c>
      <c r="AV97" s="38"/>
      <c r="AW97" s="11" t="str">
        <f aca="false">IF(AV97=0,"1","2")</f>
        <v>1</v>
      </c>
      <c r="AX97" s="11" t="str">
        <f aca="false" t="array" ref="AX97">_xlfn.IFS(AV97=0,"0", AV97=0.25, "1", AV97=0.5,"2", AV97=0.75,"3", AV97=1,"4",AV97=1.25,"5", AV97=1.5,"6", AV97=1.75,"7", AV97=2,"8", AV97=2.25,"9",AV97=2.5,"10", AV97=2.75,"11", AV97=3,"12", AV97=3.25,"13", AV97=3.5,"14", AV97=3.75,"15",AV97=4,"16")</f>
        <v>0</v>
      </c>
      <c r="AY97" s="38"/>
      <c r="AZ97" s="11" t="str">
        <f aca="false">IF(AY97=0,"1","2")</f>
        <v>1</v>
      </c>
      <c r="BA97" s="11" t="str">
        <f aca="false" t="array" ref="BA97">_xlfn.IFS(AY97=0,"0", AY97=-0.25, "1", AY97=-0.5,"2", AY97=-0.75,"3", AY97=-1,"4",AY97=-1.25,"5", AY97=-1.5,"6", AY97=-1.75,"7", AY97=-2,"8", AY98=-2.25,"9",AY98=-2.5,"10", AY98=-2.75,"11", AY98=-3,"12", AY98=-3.25,"13", AY98=-3.5,"14", AY98=-3.75,"15",AY98=-4,"16")</f>
        <v>0</v>
      </c>
      <c r="BB97" s="38" t="n">
        <v>0.25</v>
      </c>
      <c r="BC97" s="11" t="str">
        <f aca="false">IF(BB97=0,"1","2")</f>
        <v>2</v>
      </c>
      <c r="BD97" s="11" t="str">
        <f aca="false" t="array" ref="BD97">_xlfn.IFS(BB97=0,"0", BB97=0.25, "1", BB97=0.5,"2", BB97=0.75,"3", BB97=1,"4",BB97=1.25,"5", BB97=1.5,"6", BB97=1.75,"7", BB97=2,"8", BB97=2.25,"9", BB97=2.25,"9",BB97=2.5,"10", BB97=2.75,"11", BB97=3,"12", BB97=3.25,"13", BB97=3.5,"14", BB97=3.75,"15",BB97=4,"16")</f>
        <v>1</v>
      </c>
      <c r="BE97" s="8" t="n">
        <v>24</v>
      </c>
      <c r="BF97" s="14" t="str">
        <f aca="false">VLOOKUP(BE97,LEYENDA!$G$2:$H$8,2,TRUE())</f>
        <v>19-24</v>
      </c>
    </row>
    <row r="98" customFormat="false" ht="13.5" hidden="false" customHeight="false" outlineLevel="0" collapsed="false">
      <c r="A98" s="8" t="s">
        <v>1047</v>
      </c>
      <c r="B98" s="8" t="s">
        <v>811</v>
      </c>
      <c r="C98" s="8" t="n">
        <v>5</v>
      </c>
      <c r="D98" s="8" t="str">
        <f aca="false">VLOOKUP(E98,[1]Hoja1!$B$1:$C$1048576,2,FALSE())</f>
        <v>OD</v>
      </c>
      <c r="E98" s="8" t="s">
        <v>810</v>
      </c>
      <c r="F98" s="8" t="s">
        <v>198</v>
      </c>
      <c r="G98" s="1" t="str">
        <f aca="false" t="array" ref="G98">_xlfn.IFS(F98="M","1", F98="H","2")</f>
        <v>2</v>
      </c>
      <c r="H98" s="8" t="n">
        <v>11</v>
      </c>
      <c r="I98" s="1" t="n">
        <f aca="false">VLOOKUP(H98,LEYENDA!$B$2:$D$6,2,TRUE())</f>
        <v>61</v>
      </c>
      <c r="J98" s="38" t="n">
        <v>-3</v>
      </c>
      <c r="K98" s="38"/>
      <c r="L98" s="38" t="n">
        <v>6</v>
      </c>
      <c r="M98" s="38" t="n">
        <v>-1</v>
      </c>
      <c r="N98" s="38" t="n">
        <v>12</v>
      </c>
      <c r="O98" s="38" t="n">
        <v>5</v>
      </c>
      <c r="P98" s="38" t="n">
        <v>1</v>
      </c>
      <c r="Q98" s="38" t="n">
        <v>-6</v>
      </c>
      <c r="R98" s="38" t="n">
        <v>1</v>
      </c>
      <c r="S98" s="38" t="n">
        <v>1.25</v>
      </c>
      <c r="T98" s="38" t="n">
        <v>-6</v>
      </c>
      <c r="U98" s="38"/>
      <c r="V98" s="38" t="n">
        <v>19</v>
      </c>
      <c r="W98" s="38" t="n">
        <v>12</v>
      </c>
      <c r="X98" s="38"/>
      <c r="Y98" s="38" t="n">
        <v>24</v>
      </c>
      <c r="Z98" s="38" t="n">
        <v>20</v>
      </c>
      <c r="AA98" s="38" t="n">
        <v>2</v>
      </c>
      <c r="AB98" s="38"/>
      <c r="AC98" s="38" t="n">
        <v>-3.75</v>
      </c>
      <c r="AD98" s="38" t="n">
        <v>3</v>
      </c>
      <c r="AG98" s="38"/>
      <c r="AH98" s="38"/>
      <c r="AI98" s="38"/>
      <c r="AJ98" s="38"/>
      <c r="AK98" s="38"/>
      <c r="AL98" s="38"/>
      <c r="AM98" s="38"/>
      <c r="AN98" s="38" t="n">
        <v>0.5</v>
      </c>
      <c r="AO98" s="8" t="n">
        <v>0</v>
      </c>
      <c r="AQ98" s="8" t="n">
        <v>2</v>
      </c>
      <c r="AR98" s="8" t="n">
        <v>2</v>
      </c>
      <c r="AS98" s="38"/>
      <c r="AT98" s="10" t="str">
        <f aca="false">IF(AS98=0,"1","2")</f>
        <v>1</v>
      </c>
      <c r="AU98" s="11" t="str">
        <f aca="false" t="array" ref="AU98">_xlfn.IFS(AS98=0,"0", AS98=-0.25, "1", AS98=-0.5,"2", AS98=-0.75,"3", AS98=-1,"4",AS98=-1.25,"5", AS98=-1.5,"6", AS98=-1.75,"7", AS98=-2,"8", AS98=-2.25,"9",AS98=-2.5,"10", AS98=-2.75,"11", AS98=-3,"12", AS98=-3.25,"13", AS98=-3.5,"14", AS98=-3.75,"15",AS98=-4,"16")</f>
        <v>0</v>
      </c>
      <c r="AV98" s="38"/>
      <c r="AW98" s="11" t="str">
        <f aca="false">IF(AV98=0,"1","2")</f>
        <v>1</v>
      </c>
      <c r="AX98" s="11" t="str">
        <f aca="false" t="array" ref="AX98">_xlfn.IFS(AV98=0,"0", AV98=0.25, "1", AV98=0.5,"2", AV98=0.75,"3", AV98=1,"4",AV98=1.25,"5", AV98=1.5,"6", AV98=1.75,"7", AV98=2,"8", AV98=2.25,"9",AV98=2.5,"10", AV98=2.75,"11", AV98=3,"12", AV98=3.25,"13", AV98=3.5,"14", AV98=3.75,"15",AV98=4,"16")</f>
        <v>0</v>
      </c>
      <c r="AY98" s="38"/>
      <c r="AZ98" s="11" t="str">
        <f aca="false">IF(AY98=0,"1","2")</f>
        <v>1</v>
      </c>
      <c r="BA98" s="11" t="str">
        <f aca="false" t="array" ref="BA98">_xlfn.IFS(AY98=0,"0", AY98=-0.25, "1", AY98=-0.5,"2", AY98=-0.75,"3", AY98=-1,"4",AY98=-1.25,"5", AY98=-1.5,"6", AY98=-1.75,"7", AY98=-2,"8", AY99=-2.25,"9",AY99=-2.5,"10", AY99=-2.75,"11", AY99=-3,"12", AY99=-3.25,"13", AY99=-3.5,"14", AY99=-3.75,"15",AY99=-4,"16")</f>
        <v>0</v>
      </c>
      <c r="BB98" s="38" t="n">
        <v>0.5</v>
      </c>
      <c r="BC98" s="11" t="str">
        <f aca="false">IF(BB98=0,"1","2")</f>
        <v>2</v>
      </c>
      <c r="BD98" s="11" t="str">
        <f aca="false" t="array" ref="BD98">_xlfn.IFS(BB98=0,"0", BB98=0.25, "1", BB98=0.5,"2", BB98=0.75,"3", BB98=1,"4",BB98=1.25,"5", BB98=1.5,"6", BB98=1.75,"7", BB98=2,"8", BB98=2.25,"9", BB98=2.25,"9",BB98=2.5,"10", BB98=2.75,"11", BB98=3,"12", BB98=3.25,"13", BB98=3.5,"14", BB98=3.75,"15",BB98=4,"16")</f>
        <v>2</v>
      </c>
      <c r="BE98" s="8" t="n">
        <v>24</v>
      </c>
      <c r="BF98" s="14" t="str">
        <f aca="false">VLOOKUP(BE98,LEYENDA!$G$2:$H$8,2,TRUE())</f>
        <v>19-24</v>
      </c>
    </row>
    <row r="99" customFormat="false" ht="13.5" hidden="false" customHeight="false" outlineLevel="0" collapsed="false">
      <c r="A99" s="8" t="s">
        <v>1047</v>
      </c>
      <c r="B99" s="8" t="s">
        <v>811</v>
      </c>
      <c r="C99" s="8" t="n">
        <v>5</v>
      </c>
      <c r="D99" s="8" t="str">
        <f aca="false">VLOOKUP(E99,[1]Hoja1!$B$1:$C$1048576,2,FALSE())</f>
        <v>OI</v>
      </c>
      <c r="E99" s="8" t="s">
        <v>812</v>
      </c>
      <c r="F99" s="8" t="s">
        <v>198</v>
      </c>
      <c r="G99" s="1" t="str">
        <f aca="false" t="array" ref="G99">_xlfn.IFS(F99="M","1", F99="H","2")</f>
        <v>2</v>
      </c>
      <c r="H99" s="8" t="n">
        <v>11</v>
      </c>
      <c r="I99" s="1" t="n">
        <f aca="false">VLOOKUP(H99,LEYENDA!$B$2:$D$6,2,TRUE())</f>
        <v>61</v>
      </c>
      <c r="J99" s="38" t="n">
        <v>-3</v>
      </c>
      <c r="K99" s="38"/>
      <c r="L99" s="38" t="n">
        <v>6</v>
      </c>
      <c r="M99" s="38" t="n">
        <v>-1</v>
      </c>
      <c r="N99" s="38" t="n">
        <v>12</v>
      </c>
      <c r="O99" s="38" t="n">
        <v>5</v>
      </c>
      <c r="P99" s="38" t="n">
        <v>1</v>
      </c>
      <c r="Q99" s="38" t="n">
        <v>-6</v>
      </c>
      <c r="R99" s="38" t="n">
        <v>1</v>
      </c>
      <c r="S99" s="38" t="n">
        <v>1.25</v>
      </c>
      <c r="T99" s="38" t="n">
        <v>-6</v>
      </c>
      <c r="U99" s="38"/>
      <c r="V99" s="38" t="n">
        <v>19</v>
      </c>
      <c r="W99" s="38" t="n">
        <v>12</v>
      </c>
      <c r="X99" s="38"/>
      <c r="Y99" s="38" t="n">
        <v>24</v>
      </c>
      <c r="Z99" s="38" t="n">
        <v>20</v>
      </c>
      <c r="AA99" s="38" t="n">
        <v>2</v>
      </c>
      <c r="AB99" s="38"/>
      <c r="AC99" s="38" t="n">
        <v>-3.75</v>
      </c>
      <c r="AD99" s="38" t="n">
        <v>3</v>
      </c>
      <c r="AG99" s="38"/>
      <c r="AH99" s="38"/>
      <c r="AI99" s="38"/>
      <c r="AJ99" s="38"/>
      <c r="AK99" s="38"/>
      <c r="AL99" s="38"/>
      <c r="AM99" s="38"/>
      <c r="AN99" s="38" t="n">
        <v>0.5</v>
      </c>
      <c r="AO99" s="8" t="n">
        <v>0</v>
      </c>
      <c r="AQ99" s="8" t="n">
        <v>2</v>
      </c>
      <c r="AR99" s="8" t="n">
        <v>2</v>
      </c>
      <c r="AS99" s="38"/>
      <c r="AT99" s="10" t="str">
        <f aca="false">IF(AS99=0,"1","2")</f>
        <v>1</v>
      </c>
      <c r="AU99" s="11" t="str">
        <f aca="false" t="array" ref="AU99">_xlfn.IFS(AS99=0,"0", AS99=-0.25, "1", AS99=-0.5,"2", AS99=-0.75,"3", AS99=-1,"4",AS99=-1.25,"5", AS99=-1.5,"6", AS99=-1.75,"7", AS99=-2,"8", AS99=-2.25,"9",AS99=-2.5,"10", AS99=-2.75,"11", AS99=-3,"12", AS99=-3.25,"13", AS99=-3.5,"14", AS99=-3.75,"15",AS99=-4,"16")</f>
        <v>0</v>
      </c>
      <c r="AV99" s="38"/>
      <c r="AW99" s="11" t="str">
        <f aca="false">IF(AV99=0,"1","2")</f>
        <v>1</v>
      </c>
      <c r="AX99" s="11" t="str">
        <f aca="false" t="array" ref="AX99">_xlfn.IFS(AV99=0,"0", AV99=0.25, "1", AV99=0.5,"2", AV99=0.75,"3", AV99=1,"4",AV99=1.25,"5", AV99=1.5,"6", AV99=1.75,"7", AV99=2,"8", AV99=2.25,"9",AV99=2.5,"10", AV99=2.75,"11", AV99=3,"12", AV99=3.25,"13", AV99=3.5,"14", AV99=3.75,"15",AV99=4,"16")</f>
        <v>0</v>
      </c>
      <c r="AY99" s="38"/>
      <c r="AZ99" s="11" t="str">
        <f aca="false">IF(AY99=0,"1","2")</f>
        <v>1</v>
      </c>
      <c r="BA99" s="11" t="str">
        <f aca="false" t="array" ref="BA99">_xlfn.IFS(AY99=0,"0", AY99=-0.25, "1", AY99=-0.5,"2", AY99=-0.75,"3", AY99=-1,"4",AY99=-1.25,"5", AY99=-1.5,"6", AY99=-1.75,"7", AY99=-2,"8", AY100=-2.25,"9",AY100=-2.5,"10", AY100=-2.75,"11", AY100=-3,"12", AY100=-3.25,"13", AY100=-3.5,"14", AY100=-3.75,"15",AY100=-4,"16")</f>
        <v>0</v>
      </c>
      <c r="BB99" s="38" t="n">
        <v>0.5</v>
      </c>
      <c r="BC99" s="11" t="str">
        <f aca="false">IF(BB99=0,"1","2")</f>
        <v>2</v>
      </c>
      <c r="BD99" s="11" t="str">
        <f aca="false" t="array" ref="BD99">_xlfn.IFS(BB99=0,"0", BB99=0.25, "1", BB99=0.5,"2", BB99=0.75,"3", BB99=1,"4",BB99=1.25,"5", BB99=1.5,"6", BB99=1.75,"7", BB99=2,"8", BB99=2.25,"9", BB99=2.25,"9",BB99=2.5,"10", BB99=2.75,"11", BB99=3,"12", BB99=3.25,"13", BB99=3.5,"14", BB99=3.75,"15",BB99=4,"16")</f>
        <v>2</v>
      </c>
      <c r="BE99" s="8" t="n">
        <v>24</v>
      </c>
      <c r="BF99" s="14" t="str">
        <f aca="false">VLOOKUP(BE99,LEYENDA!$G$2:$H$8,2,TRUE())</f>
        <v>19-24</v>
      </c>
    </row>
    <row r="100" customFormat="false" ht="13.5" hidden="false" customHeight="false" outlineLevel="0" collapsed="false">
      <c r="A100" s="8" t="s">
        <v>1047</v>
      </c>
      <c r="B100" s="8" t="s">
        <v>814</v>
      </c>
      <c r="C100" s="8" t="n">
        <v>5</v>
      </c>
      <c r="D100" s="8" t="str">
        <f aca="false">VLOOKUP(E100,[1]Hoja1!$B$1:$C$1048576,2,FALSE())</f>
        <v>OD</v>
      </c>
      <c r="E100" s="8" t="s">
        <v>813</v>
      </c>
      <c r="F100" s="8" t="s">
        <v>193</v>
      </c>
      <c r="G100" s="1" t="str">
        <f aca="false" t="array" ref="G100">_xlfn.IFS(F100="M","1", F100="H","2")</f>
        <v>1</v>
      </c>
      <c r="H100" s="8" t="n">
        <v>29</v>
      </c>
      <c r="I100" s="1" t="n">
        <f aca="false">VLOOKUP(H100,LEYENDA!$B$2:$D$6,2,TRUE())</f>
        <v>61</v>
      </c>
      <c r="J100" s="38" t="n">
        <v>2</v>
      </c>
      <c r="K100" s="38"/>
      <c r="L100" s="38" t="n">
        <v>14</v>
      </c>
      <c r="M100" s="38" t="n">
        <v>5</v>
      </c>
      <c r="N100" s="38" t="n">
        <v>6</v>
      </c>
      <c r="O100" s="38" t="n">
        <v>3</v>
      </c>
      <c r="P100" s="38" t="n">
        <v>0</v>
      </c>
      <c r="Q100" s="38" t="n">
        <v>-3</v>
      </c>
      <c r="R100" s="38" t="n">
        <v>3</v>
      </c>
      <c r="S100" s="38" t="n">
        <v>1</v>
      </c>
      <c r="T100" s="38" t="n">
        <v>-4</v>
      </c>
      <c r="U100" s="38" t="n">
        <v>24</v>
      </c>
      <c r="V100" s="38" t="n">
        <v>26</v>
      </c>
      <c r="W100" s="38" t="n">
        <v>16</v>
      </c>
      <c r="X100" s="38" t="n">
        <v>9</v>
      </c>
      <c r="Y100" s="38" t="n">
        <v>10</v>
      </c>
      <c r="Z100" s="38" t="n">
        <v>6</v>
      </c>
      <c r="AA100" s="38"/>
      <c r="AB100" s="38" t="n">
        <v>-3.5</v>
      </c>
      <c r="AC100" s="38" t="n">
        <v>-2.5</v>
      </c>
      <c r="AD100" s="38" t="n">
        <v>2.5</v>
      </c>
      <c r="AG100" s="38"/>
      <c r="AH100" s="38"/>
      <c r="AI100" s="38"/>
      <c r="AJ100" s="38"/>
      <c r="AK100" s="38"/>
      <c r="AL100" s="38"/>
      <c r="AM100" s="38"/>
      <c r="AN100" s="38" t="n">
        <v>0.75</v>
      </c>
      <c r="AO100" s="8" t="n">
        <v>0</v>
      </c>
      <c r="AQ100" s="8" t="n">
        <v>2</v>
      </c>
      <c r="AR100" s="8" t="n">
        <v>2</v>
      </c>
      <c r="AS100" s="38"/>
      <c r="AT100" s="10" t="str">
        <f aca="false">IF(AS100=0,"1","2")</f>
        <v>1</v>
      </c>
      <c r="AU100" s="11" t="str">
        <f aca="false" t="array" ref="AU100">_xlfn.IFS(AS100=0,"0", AS100=-0.25, "1", AS100=-0.5,"2", AS100=-0.75,"3", AS100=-1,"4",AS100=-1.25,"5", AS100=-1.5,"6", AS100=-1.75,"7", AS100=-2,"8", AS100=-2.25,"9",AS100=-2.5,"10", AS100=-2.75,"11", AS100=-3,"12", AS100=-3.25,"13", AS100=-3.5,"14", AS100=-3.75,"15",AS100=-4,"16")</f>
        <v>0</v>
      </c>
      <c r="AV100" s="38"/>
      <c r="AW100" s="11" t="str">
        <f aca="false">IF(AV100=0,"1","2")</f>
        <v>1</v>
      </c>
      <c r="AX100" s="11" t="str">
        <f aca="false" t="array" ref="AX100">_xlfn.IFS(AV100=0,"0", AV100=0.25, "1", AV100=0.5,"2", AV100=0.75,"3", AV100=1,"4",AV100=1.25,"5", AV100=1.5,"6", AV100=1.75,"7", AV100=2,"8", AV100=2.25,"9",AV100=2.5,"10", AV100=2.75,"11", AV100=3,"12", AV100=3.25,"13", AV100=3.5,"14", AV100=3.75,"15",AV100=4,"16")</f>
        <v>0</v>
      </c>
      <c r="AY100" s="38"/>
      <c r="AZ100" s="11" t="str">
        <f aca="false">IF(AY100=0,"1","2")</f>
        <v>1</v>
      </c>
      <c r="BA100" s="11" t="str">
        <f aca="false" t="array" ref="BA100">_xlfn.IFS(AY100=0,"0", AY100=-0.25, "1", AY100=-0.5,"2", AY100=-0.75,"3", AY100=-1,"4",AY100=-1.25,"5", AY100=-1.5,"6", AY100=-1.75,"7", AY100=-2,"8", AY101=-2.25,"9",AY101=-2.5,"10", AY101=-2.75,"11", AY101=-3,"12", AY101=-3.25,"13", AY101=-3.5,"14", AY101=-3.75,"15",AY101=-4,"16")</f>
        <v>0</v>
      </c>
      <c r="BB100" s="38" t="n">
        <v>0.75</v>
      </c>
      <c r="BC100" s="11" t="str">
        <f aca="false">IF(BB100=0,"1","2")</f>
        <v>2</v>
      </c>
      <c r="BD100" s="11" t="str">
        <f aca="false" t="array" ref="BD100">_xlfn.IFS(BB100=0,"0", BB100=0.25, "1", BB100=0.5,"2", BB100=0.75,"3", BB100=1,"4",BB100=1.25,"5", BB100=1.5,"6", BB100=1.75,"7", BB100=2,"8", BB100=2.25,"9", BB100=2.25,"9",BB100=2.5,"10", BB100=2.75,"11", BB100=3,"12", BB100=3.25,"13", BB100=3.5,"14", BB100=3.75,"15",BB100=4,"16")</f>
        <v>3</v>
      </c>
      <c r="BE100" s="8" t="n">
        <v>24</v>
      </c>
      <c r="BF100" s="14" t="str">
        <f aca="false">VLOOKUP(BE100,LEYENDA!$G$2:$H$8,2,TRUE())</f>
        <v>19-24</v>
      </c>
    </row>
    <row r="101" customFormat="false" ht="13.5" hidden="false" customHeight="false" outlineLevel="0" collapsed="false">
      <c r="A101" s="8" t="s">
        <v>1047</v>
      </c>
      <c r="B101" s="8" t="s">
        <v>814</v>
      </c>
      <c r="C101" s="8" t="n">
        <v>5</v>
      </c>
      <c r="D101" s="8" t="str">
        <f aca="false">VLOOKUP(E101,[1]Hoja1!$B$1:$C$1048576,2,FALSE())</f>
        <v>OI</v>
      </c>
      <c r="E101" s="8" t="s">
        <v>815</v>
      </c>
      <c r="F101" s="8" t="s">
        <v>193</v>
      </c>
      <c r="G101" s="1" t="str">
        <f aca="false" t="array" ref="G101">_xlfn.IFS(F101="M","1", F101="H","2")</f>
        <v>1</v>
      </c>
      <c r="H101" s="8" t="n">
        <v>29</v>
      </c>
      <c r="I101" s="1" t="n">
        <f aca="false">VLOOKUP(H101,LEYENDA!$B$2:$D$6,2,TRUE())</f>
        <v>61</v>
      </c>
      <c r="J101" s="38" t="n">
        <v>2</v>
      </c>
      <c r="K101" s="38"/>
      <c r="L101" s="38" t="n">
        <v>14</v>
      </c>
      <c r="M101" s="38" t="n">
        <v>5</v>
      </c>
      <c r="N101" s="38" t="n">
        <v>6</v>
      </c>
      <c r="O101" s="38" t="n">
        <v>3</v>
      </c>
      <c r="P101" s="38" t="n">
        <v>0</v>
      </c>
      <c r="Q101" s="38" t="n">
        <v>-3</v>
      </c>
      <c r="R101" s="38" t="n">
        <v>3</v>
      </c>
      <c r="S101" s="38" t="n">
        <v>1</v>
      </c>
      <c r="T101" s="38" t="n">
        <v>-4</v>
      </c>
      <c r="U101" s="38" t="n">
        <v>24</v>
      </c>
      <c r="V101" s="38" t="n">
        <v>26</v>
      </c>
      <c r="W101" s="38" t="n">
        <v>16</v>
      </c>
      <c r="X101" s="38" t="n">
        <v>9</v>
      </c>
      <c r="Y101" s="38" t="n">
        <v>10</v>
      </c>
      <c r="Z101" s="38" t="n">
        <v>6</v>
      </c>
      <c r="AA101" s="38"/>
      <c r="AB101" s="38" t="n">
        <v>-3.5</v>
      </c>
      <c r="AC101" s="38" t="n">
        <v>-2.5</v>
      </c>
      <c r="AD101" s="38" t="n">
        <v>2.5</v>
      </c>
      <c r="AG101" s="38"/>
      <c r="AH101" s="38"/>
      <c r="AI101" s="38"/>
      <c r="AJ101" s="38"/>
      <c r="AK101" s="38"/>
      <c r="AL101" s="38"/>
      <c r="AM101" s="38"/>
      <c r="AN101" s="38" t="n">
        <v>0.75</v>
      </c>
      <c r="AO101" s="8" t="n">
        <v>0</v>
      </c>
      <c r="AQ101" s="8" t="n">
        <v>2</v>
      </c>
      <c r="AR101" s="8" t="n">
        <v>2</v>
      </c>
      <c r="AS101" s="38"/>
      <c r="AT101" s="10" t="str">
        <f aca="false">IF(AS101=0,"1","2")</f>
        <v>1</v>
      </c>
      <c r="AU101" s="11" t="str">
        <f aca="false" t="array" ref="AU101">_xlfn.IFS(AS101=0,"0", AS101=-0.25, "1", AS101=-0.5,"2", AS101=-0.75,"3", AS101=-1,"4",AS101=-1.25,"5", AS101=-1.5,"6", AS101=-1.75,"7", AS101=-2,"8", AS101=-2.25,"9",AS101=-2.5,"10", AS101=-2.75,"11", AS101=-3,"12", AS101=-3.25,"13", AS101=-3.5,"14", AS101=-3.75,"15",AS101=-4,"16")</f>
        <v>0</v>
      </c>
      <c r="AV101" s="38"/>
      <c r="AW101" s="11" t="str">
        <f aca="false">IF(AV101=0,"1","2")</f>
        <v>1</v>
      </c>
      <c r="AX101" s="11" t="str">
        <f aca="false" t="array" ref="AX101">_xlfn.IFS(AV101=0,"0", AV101=0.25, "1", AV101=0.5,"2", AV101=0.75,"3", AV101=1,"4",AV101=1.25,"5", AV101=1.5,"6", AV101=1.75,"7", AV101=2,"8", AV101=2.25,"9",AV101=2.5,"10", AV101=2.75,"11", AV101=3,"12", AV101=3.25,"13", AV101=3.5,"14", AV101=3.75,"15",AV101=4,"16")</f>
        <v>0</v>
      </c>
      <c r="AY101" s="38"/>
      <c r="AZ101" s="11" t="str">
        <f aca="false">IF(AY101=0,"1","2")</f>
        <v>1</v>
      </c>
      <c r="BA101" s="11" t="str">
        <f aca="false" t="array" ref="BA101">_xlfn.IFS(AY101=0,"0", AY101=-0.25, "1", AY101=-0.5,"2", AY101=-0.75,"3", AY101=-1,"4",AY101=-1.25,"5", AY101=-1.5,"6", AY101=-1.75,"7", AY101=-2,"8", AY102=-2.25,"9",AY102=-2.5,"10", AY102=-2.75,"11", AY102=-3,"12", AY102=-3.25,"13", AY102=-3.5,"14", AY102=-3.75,"15",AY102=-4,"16")</f>
        <v>0</v>
      </c>
      <c r="BB101" s="38" t="n">
        <v>0.75</v>
      </c>
      <c r="BC101" s="11" t="str">
        <f aca="false">IF(BB101=0,"1","2")</f>
        <v>2</v>
      </c>
      <c r="BD101" s="11" t="str">
        <f aca="false" t="array" ref="BD101">_xlfn.IFS(BB101=0,"0", BB101=0.25, "1", BB101=0.5,"2", BB101=0.75,"3", BB101=1,"4",BB101=1.25,"5", BB101=1.5,"6", BB101=1.75,"7", BB101=2,"8", BB101=2.25,"9", BB101=2.25,"9",BB101=2.5,"10", BB101=2.75,"11", BB101=3,"12", BB101=3.25,"13", BB101=3.5,"14", BB101=3.75,"15",BB101=4,"16")</f>
        <v>3</v>
      </c>
      <c r="BE101" s="8" t="n">
        <v>24</v>
      </c>
      <c r="BF101" s="14" t="str">
        <f aca="false">VLOOKUP(BE101,LEYENDA!$G$2:$H$8,2,TRUE())</f>
        <v>19-24</v>
      </c>
    </row>
    <row r="102" customFormat="false" ht="13.5" hidden="false" customHeight="false" outlineLevel="0" collapsed="false">
      <c r="A102" s="8" t="s">
        <v>1047</v>
      </c>
      <c r="B102" s="8" t="s">
        <v>817</v>
      </c>
      <c r="C102" s="8" t="n">
        <v>5</v>
      </c>
      <c r="D102" s="8" t="str">
        <f aca="false">VLOOKUP(E102,[1]Hoja1!$B$1:$C$1048576,2,FALSE())</f>
        <v>OD</v>
      </c>
      <c r="E102" s="8" t="s">
        <v>816</v>
      </c>
      <c r="F102" s="8" t="s">
        <v>198</v>
      </c>
      <c r="G102" s="1" t="str">
        <f aca="false" t="array" ref="G102">_xlfn.IFS(F102="M","1", F102="H","2")</f>
        <v>2</v>
      </c>
      <c r="H102" s="8" t="n">
        <v>33</v>
      </c>
      <c r="I102" s="1" t="n">
        <f aca="false">VLOOKUP(H102,LEYENDA!$B$2:$D$6,2,TRUE())</f>
        <v>61</v>
      </c>
      <c r="J102" s="38" t="n">
        <v>1</v>
      </c>
      <c r="K102" s="38"/>
      <c r="L102" s="38" t="n">
        <v>16</v>
      </c>
      <c r="M102" s="38" t="n">
        <v>5</v>
      </c>
      <c r="N102" s="38" t="n">
        <v>8</v>
      </c>
      <c r="O102" s="38" t="n">
        <v>3</v>
      </c>
      <c r="P102" s="38" t="n">
        <v>0</v>
      </c>
      <c r="Q102" s="38" t="n">
        <v>-6</v>
      </c>
      <c r="R102" s="38" t="n">
        <v>6</v>
      </c>
      <c r="S102" s="38" t="n">
        <v>1.25</v>
      </c>
      <c r="T102" s="38" t="n">
        <v>-5</v>
      </c>
      <c r="U102" s="38" t="n">
        <v>20</v>
      </c>
      <c r="V102" s="38" t="n">
        <v>22</v>
      </c>
      <c r="W102" s="38" t="n">
        <v>4</v>
      </c>
      <c r="X102" s="38" t="n">
        <v>16</v>
      </c>
      <c r="Y102" s="38" t="n">
        <v>18</v>
      </c>
      <c r="Z102" s="38" t="n">
        <v>12</v>
      </c>
      <c r="AA102" s="38" t="n">
        <v>2</v>
      </c>
      <c r="AB102" s="38" t="n">
        <v>-3</v>
      </c>
      <c r="AC102" s="38" t="n">
        <v>-1.25</v>
      </c>
      <c r="AD102" s="38" t="n">
        <v>2.25</v>
      </c>
      <c r="AG102" s="38"/>
      <c r="AH102" s="38"/>
      <c r="AI102" s="38"/>
      <c r="AJ102" s="38"/>
      <c r="AK102" s="38"/>
      <c r="AL102" s="38"/>
      <c r="AM102" s="38"/>
      <c r="AN102" s="38" t="n">
        <v>0.5</v>
      </c>
      <c r="AO102" s="8" t="n">
        <v>0</v>
      </c>
      <c r="AQ102" s="8" t="n">
        <v>2</v>
      </c>
      <c r="AR102" s="8" t="n">
        <v>2</v>
      </c>
      <c r="AS102" s="38"/>
      <c r="AT102" s="10" t="str">
        <f aca="false">IF(AS102=0,"1","2")</f>
        <v>1</v>
      </c>
      <c r="AU102" s="11" t="str">
        <f aca="false" t="array" ref="AU102">_xlfn.IFS(AS102=0,"0", AS102=-0.25, "1", AS102=-0.5,"2", AS102=-0.75,"3", AS102=-1,"4",AS102=-1.25,"5", AS102=-1.5,"6", AS102=-1.75,"7", AS102=-2,"8", AS102=-2.25,"9",AS102=-2.5,"10", AS102=-2.75,"11", AS102=-3,"12", AS102=-3.25,"13", AS102=-3.5,"14", AS102=-3.75,"15",AS102=-4,"16")</f>
        <v>0</v>
      </c>
      <c r="AV102" s="38"/>
      <c r="AW102" s="11" t="str">
        <f aca="false">IF(AV102=0,"1","2")</f>
        <v>1</v>
      </c>
      <c r="AX102" s="11" t="str">
        <f aca="false" t="array" ref="AX102">_xlfn.IFS(AV102=0,"0", AV102=0.25, "1", AV102=0.5,"2", AV102=0.75,"3", AV102=1,"4",AV102=1.25,"5", AV102=1.5,"6", AV102=1.75,"7", AV102=2,"8", AV102=2.25,"9",AV102=2.5,"10", AV102=2.75,"11", AV102=3,"12", AV102=3.25,"13", AV102=3.5,"14", AV102=3.75,"15",AV102=4,"16")</f>
        <v>0</v>
      </c>
      <c r="AY102" s="38"/>
      <c r="AZ102" s="11" t="str">
        <f aca="false">IF(AY102=0,"1","2")</f>
        <v>1</v>
      </c>
      <c r="BA102" s="11" t="str">
        <f aca="false" t="array" ref="BA102">_xlfn.IFS(AY102=0,"0", AY102=-0.25, "1", AY102=-0.5,"2", AY102=-0.75,"3", AY102=-1,"4",AY102=-1.25,"5", AY102=-1.5,"6", AY102=-1.75,"7", AY102=-2,"8", AY103=-2.25,"9",AY103=-2.5,"10", AY103=-2.75,"11", AY103=-3,"12", AY103=-3.25,"13", AY103=-3.5,"14", AY103=-3.75,"15",AY103=-4,"16")</f>
        <v>0</v>
      </c>
      <c r="BB102" s="38" t="n">
        <v>0.5</v>
      </c>
      <c r="BC102" s="11" t="str">
        <f aca="false">IF(BB102=0,"1","2")</f>
        <v>2</v>
      </c>
      <c r="BD102" s="11" t="str">
        <f aca="false" t="array" ref="BD102">_xlfn.IFS(BB102=0,"0", BB102=0.25, "1", BB102=0.5,"2", BB102=0.75,"3", BB102=1,"4",BB102=1.25,"5", BB102=1.5,"6", BB102=1.75,"7", BB102=2,"8", BB102=2.25,"9", BB102=2.25,"9",BB102=2.5,"10", BB102=2.75,"11", BB102=3,"12", BB102=3.25,"13", BB102=3.5,"14", BB102=3.75,"15",BB102=4,"16")</f>
        <v>2</v>
      </c>
      <c r="BE102" s="8" t="n">
        <v>24</v>
      </c>
      <c r="BF102" s="14" t="str">
        <f aca="false">VLOOKUP(BE102,LEYENDA!$G$2:$H$8,2,TRUE())</f>
        <v>19-24</v>
      </c>
    </row>
    <row r="103" customFormat="false" ht="13.5" hidden="false" customHeight="false" outlineLevel="0" collapsed="false">
      <c r="A103" s="8" t="s">
        <v>1047</v>
      </c>
      <c r="B103" s="8" t="s">
        <v>817</v>
      </c>
      <c r="C103" s="8" t="n">
        <v>5</v>
      </c>
      <c r="D103" s="8" t="str">
        <f aca="false">VLOOKUP(E103,[1]Hoja1!$B$1:$C$1048576,2,FALSE())</f>
        <v>OI</v>
      </c>
      <c r="E103" s="8" t="s">
        <v>818</v>
      </c>
      <c r="F103" s="8" t="s">
        <v>198</v>
      </c>
      <c r="G103" s="1" t="str">
        <f aca="false" t="array" ref="G103">_xlfn.IFS(F103="M","1", F103="H","2")</f>
        <v>2</v>
      </c>
      <c r="H103" s="8" t="n">
        <v>33</v>
      </c>
      <c r="I103" s="1" t="n">
        <f aca="false">VLOOKUP(H103,LEYENDA!$B$2:$D$6,2,TRUE())</f>
        <v>61</v>
      </c>
      <c r="J103" s="38" t="n">
        <v>1</v>
      </c>
      <c r="K103" s="38"/>
      <c r="L103" s="38" t="n">
        <v>16</v>
      </c>
      <c r="M103" s="38" t="n">
        <v>5</v>
      </c>
      <c r="N103" s="38" t="n">
        <v>8</v>
      </c>
      <c r="O103" s="38" t="n">
        <v>3</v>
      </c>
      <c r="P103" s="38" t="n">
        <v>0</v>
      </c>
      <c r="Q103" s="38" t="n">
        <v>-6</v>
      </c>
      <c r="R103" s="38" t="n">
        <v>6</v>
      </c>
      <c r="S103" s="38" t="n">
        <v>1.25</v>
      </c>
      <c r="T103" s="38" t="n">
        <v>-5</v>
      </c>
      <c r="U103" s="38" t="n">
        <v>20</v>
      </c>
      <c r="V103" s="38" t="n">
        <v>22</v>
      </c>
      <c r="W103" s="38" t="n">
        <v>4</v>
      </c>
      <c r="X103" s="38" t="n">
        <v>16</v>
      </c>
      <c r="Y103" s="38" t="n">
        <v>18</v>
      </c>
      <c r="Z103" s="38" t="n">
        <v>12</v>
      </c>
      <c r="AA103" s="38" t="n">
        <v>2</v>
      </c>
      <c r="AB103" s="38" t="n">
        <v>-3</v>
      </c>
      <c r="AC103" s="38" t="n">
        <v>-1.25</v>
      </c>
      <c r="AD103" s="38" t="n">
        <v>2.25</v>
      </c>
      <c r="AG103" s="38"/>
      <c r="AH103" s="38"/>
      <c r="AI103" s="38"/>
      <c r="AJ103" s="38"/>
      <c r="AK103" s="38"/>
      <c r="AL103" s="38"/>
      <c r="AM103" s="38"/>
      <c r="AN103" s="38" t="n">
        <v>0.5</v>
      </c>
      <c r="AO103" s="8" t="n">
        <v>0</v>
      </c>
      <c r="AQ103" s="8" t="n">
        <v>2</v>
      </c>
      <c r="AR103" s="8" t="n">
        <v>2</v>
      </c>
      <c r="AS103" s="38"/>
      <c r="AT103" s="10" t="str">
        <f aca="false">IF(AS103=0,"1","2")</f>
        <v>1</v>
      </c>
      <c r="AU103" s="11" t="str">
        <f aca="false" t="array" ref="AU103">_xlfn.IFS(AS103=0,"0", AS103=-0.25, "1", AS103=-0.5,"2", AS103=-0.75,"3", AS103=-1,"4",AS103=-1.25,"5", AS103=-1.5,"6", AS103=-1.75,"7", AS103=-2,"8", AS103=-2.25,"9",AS103=-2.5,"10", AS103=-2.75,"11", AS103=-3,"12", AS103=-3.25,"13", AS103=-3.5,"14", AS103=-3.75,"15",AS103=-4,"16")</f>
        <v>0</v>
      </c>
      <c r="AV103" s="38"/>
      <c r="AW103" s="11" t="str">
        <f aca="false">IF(AV103=0,"1","2")</f>
        <v>1</v>
      </c>
      <c r="AX103" s="11" t="str">
        <f aca="false" t="array" ref="AX103">_xlfn.IFS(AV103=0,"0", AV103=0.25, "1", AV103=0.5,"2", AV103=0.75,"3", AV103=1,"4",AV103=1.25,"5", AV103=1.5,"6", AV103=1.75,"7", AV103=2,"8", AV103=2.25,"9",AV103=2.5,"10", AV103=2.75,"11", AV103=3,"12", AV103=3.25,"13", AV103=3.5,"14", AV103=3.75,"15",AV103=4,"16")</f>
        <v>0</v>
      </c>
      <c r="AY103" s="38"/>
      <c r="AZ103" s="11" t="str">
        <f aca="false">IF(AY103=0,"1","2")</f>
        <v>1</v>
      </c>
      <c r="BA103" s="11" t="str">
        <f aca="false" t="array" ref="BA103">_xlfn.IFS(AY103=0,"0", AY103=-0.25, "1", AY103=-0.5,"2", AY103=-0.75,"3", AY103=-1,"4",AY103=-1.25,"5", AY103=-1.5,"6", AY103=-1.75,"7", AY103=-2,"8", AY104=-2.25,"9",AY104=-2.5,"10", AY104=-2.75,"11", AY104=-3,"12", AY104=-3.25,"13", AY104=-3.5,"14", AY104=-3.75,"15",AY104=-4,"16")</f>
        <v>0</v>
      </c>
      <c r="BB103" s="38" t="n">
        <v>0.5</v>
      </c>
      <c r="BC103" s="11" t="str">
        <f aca="false">IF(BB103=0,"1","2")</f>
        <v>2</v>
      </c>
      <c r="BD103" s="11" t="str">
        <f aca="false" t="array" ref="BD103">_xlfn.IFS(BB103=0,"0", BB103=0.25, "1", BB103=0.5,"2", BB103=0.75,"3", BB103=1,"4",BB103=1.25,"5", BB103=1.5,"6", BB103=1.75,"7", BB103=2,"8", BB103=2.25,"9", BB103=2.25,"9",BB103=2.5,"10", BB103=2.75,"11", BB103=3,"12", BB103=3.25,"13", BB103=3.5,"14", BB103=3.75,"15",BB103=4,"16")</f>
        <v>2</v>
      </c>
      <c r="BE103" s="8" t="n">
        <v>24</v>
      </c>
      <c r="BF103" s="14" t="str">
        <f aca="false">VLOOKUP(BE103,LEYENDA!$G$2:$H$8,2,TRUE())</f>
        <v>19-24</v>
      </c>
    </row>
    <row r="104" customFormat="false" ht="13.5" hidden="false" customHeight="false" outlineLevel="0" collapsed="false">
      <c r="A104" s="8" t="s">
        <v>1029</v>
      </c>
      <c r="B104" s="8" t="s">
        <v>1030</v>
      </c>
      <c r="C104" s="8" t="n">
        <v>6</v>
      </c>
      <c r="D104" s="8" t="str">
        <f aca="false">VLOOKUP(E104,[1]Hoja1!$B$1:$C$1048576,2,FALSE())</f>
        <v>OD</v>
      </c>
      <c r="E104" s="8" t="s">
        <v>122</v>
      </c>
      <c r="F104" s="8" t="s">
        <v>198</v>
      </c>
      <c r="G104" s="1" t="str">
        <f aca="false" t="array" ref="G104">_xlfn.IFS(F104="M","1", F104="H","2")</f>
        <v>2</v>
      </c>
      <c r="H104" s="8" t="n">
        <v>41</v>
      </c>
      <c r="I104" s="1" t="n">
        <f aca="false">VLOOKUP(H104,LEYENDA!$B$2:$D$6,2,TRUE())</f>
        <v>61</v>
      </c>
      <c r="J104" s="38" t="n">
        <v>3</v>
      </c>
      <c r="K104" s="38" t="n">
        <v>12</v>
      </c>
      <c r="L104" s="38" t="n">
        <v>18</v>
      </c>
      <c r="M104" s="38" t="n">
        <v>8</v>
      </c>
      <c r="N104" s="38" t="n">
        <v>7</v>
      </c>
      <c r="O104" s="38" t="n">
        <v>4</v>
      </c>
      <c r="P104" s="38" t="n">
        <v>0</v>
      </c>
      <c r="Q104" s="38" t="n">
        <v>-1</v>
      </c>
      <c r="R104" s="38" t="n">
        <v>3</v>
      </c>
      <c r="S104" s="38" t="n">
        <v>0.25</v>
      </c>
      <c r="T104" s="38" t="n">
        <v>-1</v>
      </c>
      <c r="U104" s="38" t="n">
        <v>16</v>
      </c>
      <c r="V104" s="38" t="n">
        <v>26</v>
      </c>
      <c r="W104" s="38" t="n">
        <v>4</v>
      </c>
      <c r="X104" s="38" t="n">
        <v>6</v>
      </c>
      <c r="Y104" s="38" t="n">
        <v>18</v>
      </c>
      <c r="Z104" s="38" t="n">
        <v>8</v>
      </c>
      <c r="AA104" s="38" t="n">
        <v>0</v>
      </c>
      <c r="AB104" s="38" t="n">
        <v>-4</v>
      </c>
      <c r="AC104" s="38" t="n">
        <v>-2.5</v>
      </c>
      <c r="AD104" s="38" t="n">
        <v>2.5</v>
      </c>
      <c r="AE104" s="38" t="n">
        <v>0</v>
      </c>
      <c r="AF104" s="38"/>
      <c r="AG104" s="38"/>
      <c r="AH104" s="38"/>
      <c r="AI104" s="38"/>
      <c r="AJ104" s="38"/>
      <c r="AK104" s="38"/>
      <c r="AL104" s="38"/>
      <c r="AM104" s="38"/>
      <c r="AN104" s="38"/>
      <c r="AO104" s="8" t="n">
        <v>0</v>
      </c>
      <c r="AQ104" s="8" t="n">
        <v>2</v>
      </c>
      <c r="AR104" s="8" t="n">
        <v>1</v>
      </c>
      <c r="AS104" s="38"/>
      <c r="AT104" s="10" t="str">
        <f aca="false">IF(AS104=0,"1","2")</f>
        <v>1</v>
      </c>
      <c r="AU104" s="11" t="str">
        <f aca="false" t="array" ref="AU104">_xlfn.IFS(AS104=0,"0", AS104=-0.25, "1", AS104=-0.5,"2", AS104=-0.75,"3", AS104=-1,"4",AS104=-1.25,"5", AS104=-1.5,"6", AS104=-1.75,"7", AS104=-2,"8", AS104=-2.25,"9",AS104=-2.5,"10", AS104=-2.75,"11", AS104=-3,"12", AS104=-3.25,"13", AS104=-3.5,"14", AS104=-3.75,"15",AS104=-4,"16")</f>
        <v>0</v>
      </c>
      <c r="AV104" s="38"/>
      <c r="AW104" s="11" t="str">
        <f aca="false">IF(AV104=0,"1","2")</f>
        <v>1</v>
      </c>
      <c r="AX104" s="11" t="str">
        <f aca="false" t="array" ref="AX104">_xlfn.IFS(AV104=0,"0", AV104=0.25, "1", AV104=0.5,"2", AV104=0.75,"3", AV104=1,"4",AV104=1.25,"5", AV104=1.5,"6", AV104=1.75,"7", AV104=2,"8", AV104=2.25,"9",AV104=2.5,"10", AV104=2.75,"11", AV104=3,"12", AV104=3.25,"13", AV104=3.5,"14", AV104=3.75,"15",AV104=4,"16")</f>
        <v>0</v>
      </c>
      <c r="AY104" s="38"/>
      <c r="AZ104" s="11" t="str">
        <f aca="false">IF(AY104=0,"1","2")</f>
        <v>1</v>
      </c>
      <c r="BA104" s="11" t="str">
        <f aca="false" t="array" ref="BA104">_xlfn.IFS(AY104=0,"0", AY104=-0.25, "1", AY104=-0.5,"2", AY104=-0.75,"3", AY104=-1,"4",AY104=-1.25,"5", AY104=-1.5,"6", AY104=-1.75,"7", AY104=-2,"8", AY105=-2.25,"9",AY105=-2.5,"10", AY105=-2.75,"11", AY105=-3,"12", AY105=-3.25,"13", AY105=-3.5,"14", AY105=-3.75,"15",AY105=-4,"16")</f>
        <v>0</v>
      </c>
      <c r="BB104" s="38"/>
      <c r="BC104" s="11" t="str">
        <f aca="false">IF(BB104=0,"1","2")</f>
        <v>1</v>
      </c>
      <c r="BD104" s="11" t="str">
        <f aca="false" t="array" ref="BD104">_xlfn.IFS(BB104=0,"0", BB104=0.25, "1", BB104=0.5,"2", BB104=0.75,"3", BB104=1,"4",BB104=1.25,"5", BB104=1.5,"6", BB104=1.75,"7", BB104=2,"8", BB104=2.25,"9", BB104=2.25,"9",BB104=2.5,"10", BB104=2.75,"11", BB104=3,"12", BB104=3.25,"13", BB104=3.5,"14", BB104=3.75,"15",BB104=4,"16")</f>
        <v>0</v>
      </c>
      <c r="BE104" s="8" t="n">
        <v>24</v>
      </c>
      <c r="BF104" s="14" t="str">
        <f aca="false">VLOOKUP(BE104,LEYENDA!$G$2:$H$8,2,TRUE())</f>
        <v>19-24</v>
      </c>
    </row>
    <row r="105" customFormat="false" ht="13.5" hidden="false" customHeight="false" outlineLevel="0" collapsed="false">
      <c r="A105" s="8" t="s">
        <v>1029</v>
      </c>
      <c r="B105" s="8" t="s">
        <v>1030</v>
      </c>
      <c r="C105" s="8" t="n">
        <v>6</v>
      </c>
      <c r="D105" s="8" t="str">
        <f aca="false">VLOOKUP(E105,[1]Hoja1!$B$1:$C$1048576,2,FALSE())</f>
        <v>OI</v>
      </c>
      <c r="E105" s="8" t="s">
        <v>1031</v>
      </c>
      <c r="F105" s="8" t="s">
        <v>198</v>
      </c>
      <c r="G105" s="1" t="str">
        <f aca="false" t="array" ref="G105">_xlfn.IFS(F105="M","1", F105="H","2")</f>
        <v>2</v>
      </c>
      <c r="H105" s="8" t="n">
        <v>41</v>
      </c>
      <c r="I105" s="1" t="n">
        <f aca="false">VLOOKUP(H105,LEYENDA!$B$2:$D$6,2,TRUE())</f>
        <v>61</v>
      </c>
      <c r="J105" s="38" t="n">
        <v>3</v>
      </c>
      <c r="K105" s="38" t="n">
        <v>12</v>
      </c>
      <c r="L105" s="38" t="n">
        <v>18</v>
      </c>
      <c r="M105" s="38" t="n">
        <v>8</v>
      </c>
      <c r="N105" s="38" t="n">
        <v>7</v>
      </c>
      <c r="O105" s="38" t="n">
        <v>4</v>
      </c>
      <c r="P105" s="38" t="n">
        <v>0</v>
      </c>
      <c r="Q105" s="38" t="n">
        <v>-1</v>
      </c>
      <c r="R105" s="38" t="n">
        <v>3</v>
      </c>
      <c r="S105" s="38" t="n">
        <v>0.25</v>
      </c>
      <c r="T105" s="38" t="n">
        <v>-1</v>
      </c>
      <c r="U105" s="38" t="n">
        <v>16</v>
      </c>
      <c r="V105" s="38" t="n">
        <v>26</v>
      </c>
      <c r="W105" s="38" t="n">
        <v>4</v>
      </c>
      <c r="X105" s="38" t="n">
        <v>6</v>
      </c>
      <c r="Y105" s="38" t="n">
        <v>18</v>
      </c>
      <c r="Z105" s="38" t="n">
        <v>8</v>
      </c>
      <c r="AA105" s="38" t="n">
        <v>0</v>
      </c>
      <c r="AB105" s="38" t="n">
        <v>-4</v>
      </c>
      <c r="AC105" s="38" t="n">
        <v>-2.5</v>
      </c>
      <c r="AD105" s="38" t="n">
        <v>2.5</v>
      </c>
      <c r="AE105" s="38" t="n">
        <v>0</v>
      </c>
      <c r="AF105" s="38"/>
      <c r="AG105" s="38"/>
      <c r="AH105" s="38"/>
      <c r="AI105" s="38"/>
      <c r="AJ105" s="38"/>
      <c r="AK105" s="38"/>
      <c r="AL105" s="38"/>
      <c r="AM105" s="38"/>
      <c r="AN105" s="38"/>
      <c r="AO105" s="8" t="n">
        <v>0</v>
      </c>
      <c r="AQ105" s="8" t="n">
        <v>2</v>
      </c>
      <c r="AR105" s="8" t="n">
        <v>1</v>
      </c>
      <c r="AS105" s="38"/>
      <c r="AT105" s="10" t="str">
        <f aca="false">IF(AS105=0,"1","2")</f>
        <v>1</v>
      </c>
      <c r="AU105" s="11" t="str">
        <f aca="false" t="array" ref="AU105">_xlfn.IFS(AS105=0,"0", AS105=-0.25, "1", AS105=-0.5,"2", AS105=-0.75,"3", AS105=-1,"4",AS105=-1.25,"5", AS105=-1.5,"6", AS105=-1.75,"7", AS105=-2,"8", AS105=-2.25,"9",AS105=-2.5,"10", AS105=-2.75,"11", AS105=-3,"12", AS105=-3.25,"13", AS105=-3.5,"14", AS105=-3.75,"15",AS105=-4,"16")</f>
        <v>0</v>
      </c>
      <c r="AV105" s="38"/>
      <c r="AW105" s="11" t="str">
        <f aca="false">IF(AV105=0,"1","2")</f>
        <v>1</v>
      </c>
      <c r="AX105" s="11" t="str">
        <f aca="false" t="array" ref="AX105">_xlfn.IFS(AV105=0,"0", AV105=0.25, "1", AV105=0.5,"2", AV105=0.75,"3", AV105=1,"4",AV105=1.25,"5", AV105=1.5,"6", AV105=1.75,"7", AV105=2,"8", AV105=2.25,"9",AV105=2.5,"10", AV105=2.75,"11", AV105=3,"12", AV105=3.25,"13", AV105=3.5,"14", AV105=3.75,"15",AV105=4,"16")</f>
        <v>0</v>
      </c>
      <c r="AY105" s="38"/>
      <c r="AZ105" s="11" t="str">
        <f aca="false">IF(AY105=0,"1","2")</f>
        <v>1</v>
      </c>
      <c r="BA105" s="11" t="str">
        <f aca="false" t="array" ref="BA105">_xlfn.IFS(AY105=0,"0", AY105=-0.25, "1", AY105=-0.5,"2", AY105=-0.75,"3", AY105=-1,"4",AY105=-1.25,"5", AY105=-1.5,"6", AY105=-1.75,"7", AY105=-2,"8", AY106=-2.25,"9",AY106=-2.5,"10", AY106=-2.75,"11", AY106=-3,"12", AY106=-3.25,"13", AY106=-3.5,"14", AY106=-3.75,"15",AY106=-4,"16")</f>
        <v>0</v>
      </c>
      <c r="BB105" s="38"/>
      <c r="BC105" s="11" t="str">
        <f aca="false">IF(BB105=0,"1","2")</f>
        <v>1</v>
      </c>
      <c r="BD105" s="11" t="str">
        <f aca="false" t="array" ref="BD105">_xlfn.IFS(BB105=0,"0", BB105=0.25, "1", BB105=0.5,"2", BB105=0.75,"3", BB105=1,"4",BB105=1.25,"5", BB105=1.5,"6", BB105=1.75,"7", BB105=2,"8", BB105=2.25,"9", BB105=2.25,"9",BB105=2.5,"10", BB105=2.75,"11", BB105=3,"12", BB105=3.25,"13", BB105=3.5,"14", BB105=3.75,"15",BB105=4,"16")</f>
        <v>0</v>
      </c>
      <c r="BE105" s="8" t="n">
        <v>24</v>
      </c>
      <c r="BF105" s="14" t="str">
        <f aca="false">VLOOKUP(BE105,LEYENDA!$G$2:$H$8,2,TRUE())</f>
        <v>19-24</v>
      </c>
    </row>
    <row r="106" customFormat="false" ht="13.5" hidden="false" customHeight="false" outlineLevel="0" collapsed="false">
      <c r="A106" s="8" t="s">
        <v>1029</v>
      </c>
      <c r="B106" s="8" t="s">
        <v>1032</v>
      </c>
      <c r="C106" s="8" t="n">
        <v>6</v>
      </c>
      <c r="D106" s="8" t="str">
        <f aca="false">VLOOKUP(E106,[1]Hoja1!$B$1:$C$1048576,2,FALSE())</f>
        <v>OD</v>
      </c>
      <c r="E106" s="8" t="s">
        <v>1033</v>
      </c>
      <c r="F106" s="8" t="s">
        <v>193</v>
      </c>
      <c r="G106" s="1" t="str">
        <f aca="false" t="array" ref="G106">_xlfn.IFS(F106="M","1", F106="H","2")</f>
        <v>1</v>
      </c>
      <c r="H106" s="8" t="n">
        <v>23</v>
      </c>
      <c r="I106" s="1" t="n">
        <f aca="false">VLOOKUP(H106,LEYENDA!$B$2:$D$6,2,TRUE())</f>
        <v>61</v>
      </c>
      <c r="J106" s="38" t="n">
        <v>-0.5</v>
      </c>
      <c r="K106" s="38"/>
      <c r="L106" s="38" t="n">
        <v>20</v>
      </c>
      <c r="M106" s="38" t="n">
        <v>4</v>
      </c>
      <c r="N106" s="38" t="n">
        <v>14</v>
      </c>
      <c r="O106" s="38" t="n">
        <v>4</v>
      </c>
      <c r="P106" s="38" t="n">
        <v>-0.5</v>
      </c>
      <c r="Q106" s="38" t="n">
        <v>-3</v>
      </c>
      <c r="R106" s="38" t="n">
        <v>3</v>
      </c>
      <c r="S106" s="38" t="n">
        <v>-0.5</v>
      </c>
      <c r="T106" s="38" t="n">
        <v>-2</v>
      </c>
      <c r="U106" s="38"/>
      <c r="V106" s="38" t="n">
        <v>25</v>
      </c>
      <c r="W106" s="38" t="n">
        <v>14</v>
      </c>
      <c r="X106" s="38"/>
      <c r="Y106" s="38" t="n">
        <v>25</v>
      </c>
      <c r="Z106" s="38" t="n">
        <v>9</v>
      </c>
      <c r="AA106" s="38" t="n">
        <v>0</v>
      </c>
      <c r="AB106" s="38" t="n">
        <v>-6.45</v>
      </c>
      <c r="AC106" s="38" t="n">
        <v>-4.25</v>
      </c>
      <c r="AD106" s="38" t="n">
        <v>2.5</v>
      </c>
      <c r="AE106" s="38" t="n">
        <v>0</v>
      </c>
      <c r="AF106" s="38"/>
      <c r="AG106" s="38"/>
      <c r="AH106" s="38"/>
      <c r="AI106" s="38"/>
      <c r="AJ106" s="38"/>
      <c r="AK106" s="38"/>
      <c r="AL106" s="38"/>
      <c r="AM106" s="38"/>
      <c r="AN106" s="38"/>
      <c r="AO106" s="8" t="n">
        <v>0</v>
      </c>
      <c r="AQ106" s="8" t="n">
        <v>1</v>
      </c>
      <c r="AR106" s="8" t="n">
        <v>2</v>
      </c>
      <c r="AS106" s="38"/>
      <c r="AT106" s="10" t="str">
        <f aca="false">IF(AS106=0,"1","2")</f>
        <v>1</v>
      </c>
      <c r="AU106" s="11" t="str">
        <f aca="false" t="array" ref="AU106">_xlfn.IFS(AS106=0,"0", AS106=-0.25, "1", AS106=-0.5,"2", AS106=-0.75,"3", AS106=-1,"4",AS106=-1.25,"5", AS106=-1.5,"6", AS106=-1.75,"7", AS106=-2,"8", AS106=-2.25,"9",AS106=-2.5,"10", AS106=-2.75,"11", AS106=-3,"12", AS106=-3.25,"13", AS106=-3.5,"14", AS106=-3.75,"15",AS106=-4,"16")</f>
        <v>0</v>
      </c>
      <c r="AV106" s="38"/>
      <c r="AW106" s="11" t="str">
        <f aca="false">IF(AV106=0,"1","2")</f>
        <v>1</v>
      </c>
      <c r="AX106" s="11" t="str">
        <f aca="false" t="array" ref="AX106">_xlfn.IFS(AV106=0,"0", AV106=0.25, "1", AV106=0.5,"2", AV106=0.75,"3", AV106=1,"4",AV106=1.25,"5", AV106=1.5,"6", AV106=1.75,"7", AV106=2,"8", AV106=2.25,"9",AV106=2.5,"10", AV106=2.75,"11", AV106=3,"12", AV106=3.25,"13", AV106=3.5,"14", AV106=3.75,"15",AV106=4,"16")</f>
        <v>0</v>
      </c>
      <c r="AY106" s="38"/>
      <c r="AZ106" s="11" t="str">
        <f aca="false">IF(AY106=0,"1","2")</f>
        <v>1</v>
      </c>
      <c r="BA106" s="11" t="str">
        <f aca="false" t="array" ref="BA106">_xlfn.IFS(AY106=0,"0", AY106=-0.25, "1", AY106=-0.5,"2", AY106=-0.75,"3", AY106=-1,"4",AY106=-1.25,"5", AY106=-1.5,"6", AY106=-1.75,"7", AY106=-2,"8", AY107=-2.25,"9",AY107=-2.5,"10", AY107=-2.75,"11", AY107=-3,"12", AY107=-3.25,"13", AY107=-3.5,"14", AY107=-3.75,"15",AY107=-4,"16")</f>
        <v>0</v>
      </c>
      <c r="BB106" s="38"/>
      <c r="BC106" s="11" t="str">
        <f aca="false">IF(BB106=0,"1","2")</f>
        <v>1</v>
      </c>
      <c r="BD106" s="11" t="str">
        <f aca="false" t="array" ref="BD106">_xlfn.IFS(BB106=0,"0", BB106=0.25, "1", BB106=0.5,"2", BB106=0.75,"3", BB106=1,"4",BB106=1.25,"5", BB106=1.5,"6", BB106=1.75,"7", BB106=2,"8", BB106=2.25,"9", BB106=2.25,"9",BB106=2.5,"10", BB106=2.75,"11", BB106=3,"12", BB106=3.25,"13", BB106=3.5,"14", BB106=3.75,"15",BB106=4,"16")</f>
        <v>0</v>
      </c>
      <c r="BE106" s="8" t="n">
        <v>24</v>
      </c>
      <c r="BF106" s="14" t="str">
        <f aca="false">VLOOKUP(BE106,LEYENDA!$G$2:$H$8,2,TRUE())</f>
        <v>19-24</v>
      </c>
    </row>
    <row r="107" customFormat="false" ht="13.5" hidden="false" customHeight="false" outlineLevel="0" collapsed="false">
      <c r="A107" s="8" t="s">
        <v>1029</v>
      </c>
      <c r="B107" s="8" t="s">
        <v>1032</v>
      </c>
      <c r="C107" s="8" t="n">
        <v>6</v>
      </c>
      <c r="D107" s="8" t="str">
        <f aca="false">VLOOKUP(E107,[1]Hoja1!$B$1:$C$1048576,2,FALSE())</f>
        <v>OI</v>
      </c>
      <c r="E107" s="8" t="s">
        <v>194</v>
      </c>
      <c r="F107" s="8" t="s">
        <v>193</v>
      </c>
      <c r="G107" s="1" t="str">
        <f aca="false" t="array" ref="G107">_xlfn.IFS(F107="M","1", F107="H","2")</f>
        <v>1</v>
      </c>
      <c r="H107" s="8" t="n">
        <v>23</v>
      </c>
      <c r="I107" s="1" t="n">
        <f aca="false">VLOOKUP(H107,LEYENDA!$B$2:$D$6,2,TRUE())</f>
        <v>61</v>
      </c>
      <c r="J107" s="38" t="n">
        <v>-0.5</v>
      </c>
      <c r="K107" s="38"/>
      <c r="L107" s="38" t="n">
        <v>20</v>
      </c>
      <c r="M107" s="38" t="n">
        <v>4</v>
      </c>
      <c r="N107" s="38" t="n">
        <v>14</v>
      </c>
      <c r="O107" s="38" t="n">
        <v>4</v>
      </c>
      <c r="P107" s="38" t="n">
        <v>-0.5</v>
      </c>
      <c r="Q107" s="38" t="n">
        <v>-3</v>
      </c>
      <c r="R107" s="38" t="n">
        <v>3</v>
      </c>
      <c r="S107" s="38" t="n">
        <v>-0.5</v>
      </c>
      <c r="T107" s="38" t="n">
        <v>-2</v>
      </c>
      <c r="U107" s="38"/>
      <c r="V107" s="38" t="n">
        <v>25</v>
      </c>
      <c r="W107" s="38" t="n">
        <v>14</v>
      </c>
      <c r="X107" s="38"/>
      <c r="Y107" s="38" t="n">
        <v>25</v>
      </c>
      <c r="Z107" s="38" t="n">
        <v>9</v>
      </c>
      <c r="AA107" s="38" t="n">
        <v>0</v>
      </c>
      <c r="AB107" s="38" t="n">
        <v>-6.45</v>
      </c>
      <c r="AC107" s="38" t="n">
        <v>-4.25</v>
      </c>
      <c r="AD107" s="38" t="n">
        <v>2.5</v>
      </c>
      <c r="AE107" s="38" t="n">
        <v>0</v>
      </c>
      <c r="AF107" s="38"/>
      <c r="AG107" s="38"/>
      <c r="AH107" s="38"/>
      <c r="AI107" s="38"/>
      <c r="AJ107" s="38"/>
      <c r="AK107" s="38"/>
      <c r="AL107" s="38"/>
      <c r="AM107" s="38"/>
      <c r="AN107" s="38"/>
      <c r="AO107" s="8" t="n">
        <v>0</v>
      </c>
      <c r="AQ107" s="8" t="n">
        <v>1</v>
      </c>
      <c r="AR107" s="8" t="n">
        <v>2</v>
      </c>
      <c r="AS107" s="38"/>
      <c r="AT107" s="10" t="str">
        <f aca="false">IF(AS107=0,"1","2")</f>
        <v>1</v>
      </c>
      <c r="AU107" s="11" t="str">
        <f aca="false" t="array" ref="AU107">_xlfn.IFS(AS107=0,"0", AS107=-0.25, "1", AS107=-0.5,"2", AS107=-0.75,"3", AS107=-1,"4",AS107=-1.25,"5", AS107=-1.5,"6", AS107=-1.75,"7", AS107=-2,"8", AS107=-2.25,"9",AS107=-2.5,"10", AS107=-2.75,"11", AS107=-3,"12", AS107=-3.25,"13", AS107=-3.5,"14", AS107=-3.75,"15",AS107=-4,"16")</f>
        <v>0</v>
      </c>
      <c r="AV107" s="38"/>
      <c r="AW107" s="11" t="str">
        <f aca="false">IF(AV107=0,"1","2")</f>
        <v>1</v>
      </c>
      <c r="AX107" s="11" t="str">
        <f aca="false" t="array" ref="AX107">_xlfn.IFS(AV107=0,"0", AV107=0.25, "1", AV107=0.5,"2", AV107=0.75,"3", AV107=1,"4",AV107=1.25,"5", AV107=1.5,"6", AV107=1.75,"7", AV107=2,"8", AV107=2.25,"9",AV107=2.5,"10", AV107=2.75,"11", AV107=3,"12", AV107=3.25,"13", AV107=3.5,"14", AV107=3.75,"15",AV107=4,"16")</f>
        <v>0</v>
      </c>
      <c r="AY107" s="38"/>
      <c r="AZ107" s="11" t="str">
        <f aca="false">IF(AY107=0,"1","2")</f>
        <v>1</v>
      </c>
      <c r="BA107" s="11" t="str">
        <f aca="false" t="array" ref="BA107">_xlfn.IFS(AY107=0,"0", AY107=-0.25, "1", AY107=-0.5,"2", AY107=-0.75,"3", AY107=-1,"4",AY107=-1.25,"5", AY107=-1.5,"6", AY107=-1.75,"7", AY107=-2,"8", AY108=-2.25,"9",AY108=-2.5,"10", AY108=-2.75,"11", AY108=-3,"12", AY108=-3.25,"13", AY108=-3.5,"14", AY108=-3.75,"15",AY108=-4,"16")</f>
        <v>0</v>
      </c>
      <c r="BB107" s="38"/>
      <c r="BC107" s="11" t="str">
        <f aca="false">IF(BB107=0,"1","2")</f>
        <v>1</v>
      </c>
      <c r="BD107" s="11" t="str">
        <f aca="false" t="array" ref="BD107">_xlfn.IFS(BB107=0,"0", BB107=0.25, "1", BB107=0.5,"2", BB107=0.75,"3", BB107=1,"4",BB107=1.25,"5", BB107=1.5,"6", BB107=1.75,"7", BB107=2,"8", BB107=2.25,"9", BB107=2.25,"9",BB107=2.5,"10", BB107=2.75,"11", BB107=3,"12", BB107=3.25,"13", BB107=3.5,"14", BB107=3.75,"15",BB107=4,"16")</f>
        <v>0</v>
      </c>
      <c r="BE107" s="8" t="n">
        <v>24</v>
      </c>
      <c r="BF107" s="14" t="str">
        <f aca="false">VLOOKUP(BE107,LEYENDA!$G$2:$H$8,2,TRUE())</f>
        <v>19-24</v>
      </c>
    </row>
    <row r="108" customFormat="false" ht="13.5" hidden="false" customHeight="false" outlineLevel="0" collapsed="false">
      <c r="A108" s="8" t="s">
        <v>1029</v>
      </c>
      <c r="B108" s="8" t="s">
        <v>1034</v>
      </c>
      <c r="C108" s="8" t="n">
        <v>6</v>
      </c>
      <c r="D108" s="8" t="str">
        <f aca="false">VLOOKUP(E108,[1]Hoja1!$B$1:$C$1048576,2,FALSE())</f>
        <v>OD</v>
      </c>
      <c r="E108" s="8" t="s">
        <v>1035</v>
      </c>
      <c r="F108" s="8" t="s">
        <v>193</v>
      </c>
      <c r="G108" s="1" t="str">
        <f aca="false" t="array" ref="G108">_xlfn.IFS(F108="M","1", F108="H","2")</f>
        <v>1</v>
      </c>
      <c r="H108" s="8" t="n">
        <v>33</v>
      </c>
      <c r="I108" s="1" t="n">
        <f aca="false">VLOOKUP(H108,LEYENDA!$B$2:$D$6,2,TRUE())</f>
        <v>61</v>
      </c>
      <c r="J108" s="38" t="n">
        <v>0</v>
      </c>
      <c r="K108" s="38"/>
      <c r="L108" s="38" t="n">
        <v>18</v>
      </c>
      <c r="M108" s="38" t="n">
        <v>7</v>
      </c>
      <c r="N108" s="38" t="n">
        <v>10</v>
      </c>
      <c r="O108" s="38" t="n">
        <v>5</v>
      </c>
      <c r="P108" s="38" t="n">
        <v>0</v>
      </c>
      <c r="Q108" s="38" t="n">
        <v>-0.5</v>
      </c>
      <c r="R108" s="38" t="n">
        <v>5</v>
      </c>
      <c r="S108" s="38" t="n">
        <v>1</v>
      </c>
      <c r="T108" s="38" t="n">
        <v>-4</v>
      </c>
      <c r="U108" s="38"/>
      <c r="V108" s="38" t="n">
        <v>20</v>
      </c>
      <c r="W108" s="38" t="n">
        <v>19</v>
      </c>
      <c r="X108" s="38"/>
      <c r="Y108" s="38" t="n">
        <v>15</v>
      </c>
      <c r="Z108" s="38" t="n">
        <v>11</v>
      </c>
      <c r="AA108" s="38" t="n">
        <v>0</v>
      </c>
      <c r="AB108" s="38" t="n">
        <v>-5.5</v>
      </c>
      <c r="AC108" s="38" t="n">
        <v>-3.25</v>
      </c>
      <c r="AD108" s="38" t="n">
        <v>2</v>
      </c>
      <c r="AE108" s="38" t="n">
        <v>0</v>
      </c>
      <c r="AF108" s="38"/>
      <c r="AG108" s="38"/>
      <c r="AH108" s="38"/>
      <c r="AI108" s="38"/>
      <c r="AJ108" s="38"/>
      <c r="AK108" s="38"/>
      <c r="AL108" s="38"/>
      <c r="AM108" s="38"/>
      <c r="AN108" s="38"/>
      <c r="AO108" s="8" t="n">
        <v>0</v>
      </c>
      <c r="AQ108" s="8" t="n">
        <v>2</v>
      </c>
      <c r="AR108" s="8" t="n">
        <v>2</v>
      </c>
      <c r="AS108" s="38"/>
      <c r="AT108" s="10" t="str">
        <f aca="false">IF(AS108=0,"1","2")</f>
        <v>1</v>
      </c>
      <c r="AU108" s="11" t="str">
        <f aca="false" t="array" ref="AU108">_xlfn.IFS(AS108=0,"0", AS108=-0.25, "1", AS108=-0.5,"2", AS108=-0.75,"3", AS108=-1,"4",AS108=-1.25,"5", AS108=-1.5,"6", AS108=-1.75,"7", AS108=-2,"8", AS108=-2.25,"9",AS108=-2.5,"10", AS108=-2.75,"11", AS108=-3,"12", AS108=-3.25,"13", AS108=-3.5,"14", AS108=-3.75,"15",AS108=-4,"16")</f>
        <v>0</v>
      </c>
      <c r="AV108" s="38"/>
      <c r="AW108" s="11" t="str">
        <f aca="false">IF(AV108=0,"1","2")</f>
        <v>1</v>
      </c>
      <c r="AX108" s="11" t="str">
        <f aca="false" t="array" ref="AX108">_xlfn.IFS(AV108=0,"0", AV108=0.25, "1", AV108=0.5,"2", AV108=0.75,"3", AV108=1,"4",AV108=1.25,"5", AV108=1.5,"6", AV108=1.75,"7", AV108=2,"8", AV108=2.25,"9",AV108=2.5,"10", AV108=2.75,"11", AV108=3,"12", AV108=3.25,"13", AV108=3.5,"14", AV108=3.75,"15",AV108=4,"16")</f>
        <v>0</v>
      </c>
      <c r="AY108" s="38"/>
      <c r="AZ108" s="11" t="str">
        <f aca="false">IF(AY108=0,"1","2")</f>
        <v>1</v>
      </c>
      <c r="BA108" s="11" t="str">
        <f aca="false" t="array" ref="BA108">_xlfn.IFS(AY108=0,"0", AY108=-0.25, "1", AY108=-0.5,"2", AY108=-0.75,"3", AY108=-1,"4",AY108=-1.25,"5", AY108=-1.5,"6", AY108=-1.75,"7", AY108=-2,"8", AY109=-2.25,"9",AY109=-2.5,"10", AY109=-2.75,"11", AY109=-3,"12", AY109=-3.25,"13", AY109=-3.5,"14", AY109=-3.75,"15",AY109=-4,"16")</f>
        <v>0</v>
      </c>
      <c r="BB108" s="38"/>
      <c r="BC108" s="11" t="str">
        <f aca="false">IF(BB108=0,"1","2")</f>
        <v>1</v>
      </c>
      <c r="BD108" s="11" t="str">
        <f aca="false" t="array" ref="BD108">_xlfn.IFS(BB108=0,"0", BB108=0.25, "1", BB108=0.5,"2", BB108=0.75,"3", BB108=1,"4",BB108=1.25,"5", BB108=1.5,"6", BB108=1.75,"7", BB108=2,"8", BB108=2.25,"9", BB108=2.25,"9",BB108=2.5,"10", BB108=2.75,"11", BB108=3,"12", BB108=3.25,"13", BB108=3.5,"14", BB108=3.75,"15",BB108=4,"16")</f>
        <v>0</v>
      </c>
      <c r="BE108" s="8" t="n">
        <v>24</v>
      </c>
      <c r="BF108" s="14" t="str">
        <f aca="false">VLOOKUP(BE108,LEYENDA!$G$2:$H$8,2,TRUE())</f>
        <v>19-24</v>
      </c>
    </row>
    <row r="109" customFormat="false" ht="13.5" hidden="false" customHeight="false" outlineLevel="0" collapsed="false">
      <c r="A109" s="8" t="s">
        <v>1029</v>
      </c>
      <c r="B109" s="8" t="s">
        <v>1034</v>
      </c>
      <c r="C109" s="8" t="n">
        <v>6</v>
      </c>
      <c r="D109" s="8" t="str">
        <f aca="false">VLOOKUP(E109,[1]Hoja1!$B$1:$C$1048576,2,FALSE())</f>
        <v>OI</v>
      </c>
      <c r="E109" s="8" t="s">
        <v>1036</v>
      </c>
      <c r="F109" s="8" t="s">
        <v>193</v>
      </c>
      <c r="G109" s="1" t="str">
        <f aca="false" t="array" ref="G109">_xlfn.IFS(F109="M","1", F109="H","2")</f>
        <v>1</v>
      </c>
      <c r="H109" s="8" t="n">
        <v>33</v>
      </c>
      <c r="I109" s="1" t="n">
        <f aca="false">VLOOKUP(H109,LEYENDA!$B$2:$D$6,2,TRUE())</f>
        <v>61</v>
      </c>
      <c r="J109" s="38" t="n">
        <v>0</v>
      </c>
      <c r="K109" s="38"/>
      <c r="L109" s="38" t="n">
        <v>18</v>
      </c>
      <c r="M109" s="38" t="n">
        <v>7</v>
      </c>
      <c r="N109" s="38" t="n">
        <v>10</v>
      </c>
      <c r="O109" s="38" t="n">
        <v>5</v>
      </c>
      <c r="P109" s="38" t="n">
        <v>0</v>
      </c>
      <c r="Q109" s="38" t="n">
        <v>-0.5</v>
      </c>
      <c r="R109" s="38" t="n">
        <v>5</v>
      </c>
      <c r="S109" s="38" t="n">
        <v>1</v>
      </c>
      <c r="T109" s="38" t="n">
        <v>-4</v>
      </c>
      <c r="U109" s="38"/>
      <c r="V109" s="38" t="n">
        <v>20</v>
      </c>
      <c r="W109" s="38" t="n">
        <v>19</v>
      </c>
      <c r="X109" s="38"/>
      <c r="Y109" s="38" t="n">
        <v>15</v>
      </c>
      <c r="Z109" s="38" t="n">
        <v>11</v>
      </c>
      <c r="AA109" s="38" t="n">
        <v>0</v>
      </c>
      <c r="AB109" s="38" t="n">
        <v>-5.5</v>
      </c>
      <c r="AC109" s="38" t="n">
        <v>-3.25</v>
      </c>
      <c r="AD109" s="38" t="n">
        <v>2</v>
      </c>
      <c r="AE109" s="38" t="n">
        <v>0</v>
      </c>
      <c r="AF109" s="38"/>
      <c r="AG109" s="38"/>
      <c r="AH109" s="38"/>
      <c r="AI109" s="38"/>
      <c r="AJ109" s="38"/>
      <c r="AK109" s="38"/>
      <c r="AL109" s="38"/>
      <c r="AM109" s="38"/>
      <c r="AN109" s="38"/>
      <c r="AO109" s="8" t="n">
        <v>0</v>
      </c>
      <c r="AQ109" s="8" t="n">
        <v>2</v>
      </c>
      <c r="AR109" s="8" t="n">
        <v>2</v>
      </c>
      <c r="AS109" s="38"/>
      <c r="AT109" s="10" t="str">
        <f aca="false">IF(AS109=0,"1","2")</f>
        <v>1</v>
      </c>
      <c r="AU109" s="11" t="str">
        <f aca="false" t="array" ref="AU109">_xlfn.IFS(AS109=0,"0", AS109=-0.25, "1", AS109=-0.5,"2", AS109=-0.75,"3", AS109=-1,"4",AS109=-1.25,"5", AS109=-1.5,"6", AS109=-1.75,"7", AS109=-2,"8", AS109=-2.25,"9",AS109=-2.5,"10", AS109=-2.75,"11", AS109=-3,"12", AS109=-3.25,"13", AS109=-3.5,"14", AS109=-3.75,"15",AS109=-4,"16")</f>
        <v>0</v>
      </c>
      <c r="AV109" s="38"/>
      <c r="AW109" s="11" t="str">
        <f aca="false">IF(AV109=0,"1","2")</f>
        <v>1</v>
      </c>
      <c r="AX109" s="11" t="str">
        <f aca="false" t="array" ref="AX109">_xlfn.IFS(AV109=0,"0", AV109=0.25, "1", AV109=0.5,"2", AV109=0.75,"3", AV109=1,"4",AV109=1.25,"5", AV109=1.5,"6", AV109=1.75,"7", AV109=2,"8", AV109=2.25,"9",AV109=2.5,"10", AV109=2.75,"11", AV109=3,"12", AV109=3.25,"13", AV109=3.5,"14", AV109=3.75,"15",AV109=4,"16")</f>
        <v>0</v>
      </c>
      <c r="AY109" s="38"/>
      <c r="AZ109" s="11" t="str">
        <f aca="false">IF(AY109=0,"1","2")</f>
        <v>1</v>
      </c>
      <c r="BA109" s="11" t="str">
        <f aca="false" t="array" ref="BA109">_xlfn.IFS(AY109=0,"0", AY109=-0.25, "1", AY109=-0.5,"2", AY109=-0.75,"3", AY109=-1,"4",AY109=-1.25,"5", AY109=-1.5,"6", AY109=-1.75,"7", AY109=-2,"8", AY110=-2.25,"9",AY110=-2.5,"10", AY110=-2.75,"11", AY110=-3,"12", AY110=-3.25,"13", AY110=-3.5,"14", AY110=-3.75,"15",AY110=-4,"16")</f>
        <v>0</v>
      </c>
      <c r="BB109" s="38"/>
      <c r="BC109" s="11" t="str">
        <f aca="false">IF(BB109=0,"1","2")</f>
        <v>1</v>
      </c>
      <c r="BD109" s="11" t="str">
        <f aca="false" t="array" ref="BD109">_xlfn.IFS(BB109=0,"0", BB109=0.25, "1", BB109=0.5,"2", BB109=0.75,"3", BB109=1,"4",BB109=1.25,"5", BB109=1.5,"6", BB109=1.75,"7", BB109=2,"8", BB109=2.25,"9", BB109=2.25,"9",BB109=2.5,"10", BB109=2.75,"11", BB109=3,"12", BB109=3.25,"13", BB109=3.5,"14", BB109=3.75,"15",BB109=4,"16")</f>
        <v>0</v>
      </c>
      <c r="BE109" s="8" t="n">
        <v>24</v>
      </c>
      <c r="BF109" s="14" t="str">
        <f aca="false">VLOOKUP(BE109,LEYENDA!$G$2:$H$8,2,TRUE())</f>
        <v>19-24</v>
      </c>
    </row>
    <row r="110" customFormat="false" ht="13.5" hidden="false" customHeight="false" outlineLevel="0" collapsed="false">
      <c r="A110" s="8" t="s">
        <v>1037</v>
      </c>
      <c r="B110" s="8" t="s">
        <v>1038</v>
      </c>
      <c r="C110" s="8" t="n">
        <v>6</v>
      </c>
      <c r="D110" s="8" t="str">
        <f aca="false">VLOOKUP(E110,[1]Hoja1!$B$1:$C$1048576,2,FALSE())</f>
        <v>OD</v>
      </c>
      <c r="E110" s="8" t="s">
        <v>1039</v>
      </c>
      <c r="F110" s="8" t="s">
        <v>193</v>
      </c>
      <c r="G110" s="1" t="str">
        <f aca="false" t="array" ref="G110">_xlfn.IFS(F110="M","1", F110="H","2")</f>
        <v>1</v>
      </c>
      <c r="H110" s="8" t="n">
        <v>44</v>
      </c>
      <c r="I110" s="1" t="n">
        <f aca="false">VLOOKUP(H110,LEYENDA!$B$2:$D$6,2,TRUE())</f>
        <v>61</v>
      </c>
      <c r="J110" s="38" t="n">
        <v>4</v>
      </c>
      <c r="K110" s="38"/>
      <c r="L110" s="38" t="n">
        <v>12</v>
      </c>
      <c r="M110" s="38" t="n">
        <v>8</v>
      </c>
      <c r="N110" s="38" t="n">
        <v>8</v>
      </c>
      <c r="O110" s="38" t="n">
        <v>2</v>
      </c>
      <c r="P110" s="38" t="n">
        <v>0</v>
      </c>
      <c r="Q110" s="38" t="n">
        <v>-6</v>
      </c>
      <c r="R110" s="38" t="n">
        <v>3</v>
      </c>
      <c r="S110" s="38" t="n">
        <v>2</v>
      </c>
      <c r="T110" s="38"/>
      <c r="U110" s="38"/>
      <c r="V110" s="38" t="n">
        <v>8</v>
      </c>
      <c r="W110" s="38" t="n">
        <v>4</v>
      </c>
      <c r="X110" s="38"/>
      <c r="Y110" s="38" t="n">
        <v>16</v>
      </c>
      <c r="Z110" s="38" t="n">
        <v>9</v>
      </c>
      <c r="AA110" s="38" t="n">
        <v>-1</v>
      </c>
      <c r="AB110" s="38" t="n">
        <v>-4.5</v>
      </c>
      <c r="AC110" s="38" t="n">
        <v>-2.75</v>
      </c>
      <c r="AD110" s="38" t="n">
        <v>1</v>
      </c>
      <c r="AG110" s="38"/>
      <c r="AH110" s="38"/>
      <c r="AI110" s="38"/>
      <c r="AJ110" s="38"/>
      <c r="AK110" s="38"/>
      <c r="AL110" s="38"/>
      <c r="AM110" s="38" t="n">
        <v>1</v>
      </c>
      <c r="AN110" s="38"/>
      <c r="AO110" s="8" t="n">
        <v>1</v>
      </c>
      <c r="AQ110" s="8" t="n">
        <v>1</v>
      </c>
      <c r="AS110" s="38"/>
      <c r="AT110" s="10" t="str">
        <f aca="false">IF(AS110=0,"1","2")</f>
        <v>1</v>
      </c>
      <c r="AU110" s="11" t="str">
        <f aca="false" t="array" ref="AU110">_xlfn.IFS(AS110=0,"0", AS110=-0.25, "1", AS110=-0.5,"2", AS110=-0.75,"3", AS110=-1,"4",AS110=-1.25,"5", AS110=-1.5,"6", AS110=-1.75,"7", AS110=-2,"8", AS110=-2.25,"9",AS110=-2.5,"10", AS110=-2.75,"11", AS110=-3,"12", AS110=-3.25,"13", AS110=-3.5,"14", AS110=-3.75,"15",AS110=-4,"16")</f>
        <v>0</v>
      </c>
      <c r="AV110" s="38"/>
      <c r="AW110" s="11" t="str">
        <f aca="false">IF(AV110=0,"1","2")</f>
        <v>1</v>
      </c>
      <c r="AX110" s="11" t="str">
        <f aca="false" t="array" ref="AX110">_xlfn.IFS(AV110=0,"0", AV110=0.25, "1", AV110=0.5,"2", AV110=0.75,"3", AV110=1,"4",AV110=1.25,"5", AV110=1.5,"6", AV110=1.75,"7", AV110=2,"8", AV110=2.25,"9",AV110=2.5,"10", AV110=2.75,"11", AV110=3,"12", AV110=3.25,"13", AV110=3.5,"14", AV110=3.75,"15",AV110=4,"16")</f>
        <v>0</v>
      </c>
      <c r="AY110" s="38"/>
      <c r="AZ110" s="11" t="str">
        <f aca="false">IF(AY110=0,"1","2")</f>
        <v>1</v>
      </c>
      <c r="BA110" s="11" t="str">
        <f aca="false" t="array" ref="BA110">_xlfn.IFS(AY110=0,"0", AY110=-0.25, "1", AY110=-0.5,"2", AY110=-0.75,"3", AY110=-1,"4",AY110=-1.25,"5", AY110=-1.5,"6", AY110=-1.75,"7", AY110=-2,"8", AY111=-2.25,"9",AY111=-2.5,"10", AY111=-2.75,"11", AY111=-3,"12", AY111=-3.25,"13", AY111=-3.5,"14", AY111=-3.75,"15",AY111=-4,"16")</f>
        <v>0</v>
      </c>
      <c r="BB110" s="38" t="n">
        <v>0.25</v>
      </c>
      <c r="BC110" s="11" t="str">
        <f aca="false">IF(BB110=0,"1","2")</f>
        <v>2</v>
      </c>
      <c r="BD110" s="11" t="str">
        <f aca="false" t="array" ref="BD110">_xlfn.IFS(BB110=0,"0", BB110=0.25, "1", BB110=0.5,"2", BB110=0.75,"3", BB110=1,"4",BB110=1.25,"5", BB110=1.5,"6", BB110=1.75,"7", BB110=2,"8", BB110=2.25,"9", BB110=2.25,"9",BB110=2.5,"10", BB110=2.75,"11", BB110=3,"12", BB110=3.25,"13", BB110=3.5,"14", BB110=3.75,"15",BB110=4,"16")</f>
        <v>1</v>
      </c>
      <c r="BE110" s="8" t="n">
        <v>24</v>
      </c>
      <c r="BF110" s="14" t="str">
        <f aca="false">VLOOKUP(BE110,LEYENDA!$G$2:$H$8,2,TRUE())</f>
        <v>19-24</v>
      </c>
    </row>
    <row r="111" customFormat="false" ht="13.5" hidden="false" customHeight="false" outlineLevel="0" collapsed="false">
      <c r="A111" s="8" t="s">
        <v>1037</v>
      </c>
      <c r="B111" s="8" t="s">
        <v>1038</v>
      </c>
      <c r="C111" s="8" t="n">
        <v>6</v>
      </c>
      <c r="D111" s="8" t="str">
        <f aca="false">VLOOKUP(E111,[1]Hoja1!$B$1:$C$1048576,2,FALSE())</f>
        <v>OI</v>
      </c>
      <c r="E111" s="8" t="s">
        <v>1040</v>
      </c>
      <c r="F111" s="8" t="s">
        <v>193</v>
      </c>
      <c r="G111" s="1" t="str">
        <f aca="false" t="array" ref="G111">_xlfn.IFS(F111="M","1", F111="H","2")</f>
        <v>1</v>
      </c>
      <c r="H111" s="8" t="n">
        <v>44</v>
      </c>
      <c r="I111" s="1" t="n">
        <f aca="false">VLOOKUP(H111,LEYENDA!$B$2:$D$6,2,TRUE())</f>
        <v>61</v>
      </c>
      <c r="J111" s="38" t="n">
        <v>4</v>
      </c>
      <c r="K111" s="38"/>
      <c r="L111" s="38" t="n">
        <v>12</v>
      </c>
      <c r="M111" s="38" t="n">
        <v>8</v>
      </c>
      <c r="N111" s="38" t="n">
        <v>8</v>
      </c>
      <c r="O111" s="38" t="n">
        <v>2</v>
      </c>
      <c r="P111" s="38" t="n">
        <v>0</v>
      </c>
      <c r="Q111" s="38" t="n">
        <v>-6</v>
      </c>
      <c r="R111" s="38" t="n">
        <v>3</v>
      </c>
      <c r="S111" s="38" t="n">
        <v>2</v>
      </c>
      <c r="T111" s="38"/>
      <c r="U111" s="38"/>
      <c r="V111" s="38" t="n">
        <v>8</v>
      </c>
      <c r="W111" s="38" t="n">
        <v>4</v>
      </c>
      <c r="X111" s="38"/>
      <c r="Y111" s="38" t="n">
        <v>16</v>
      </c>
      <c r="Z111" s="38" t="n">
        <v>9</v>
      </c>
      <c r="AA111" s="38" t="n">
        <v>-1</v>
      </c>
      <c r="AB111" s="38" t="n">
        <v>-4.5</v>
      </c>
      <c r="AC111" s="38" t="n">
        <v>-2.75</v>
      </c>
      <c r="AD111" s="38" t="n">
        <v>1</v>
      </c>
      <c r="AG111" s="38"/>
      <c r="AH111" s="38"/>
      <c r="AI111" s="38"/>
      <c r="AJ111" s="38"/>
      <c r="AK111" s="38"/>
      <c r="AL111" s="38"/>
      <c r="AM111" s="38" t="n">
        <v>1</v>
      </c>
      <c r="AN111" s="38"/>
      <c r="AO111" s="8" t="n">
        <v>1</v>
      </c>
      <c r="AQ111" s="8" t="n">
        <v>1</v>
      </c>
      <c r="AS111" s="38"/>
      <c r="AT111" s="10" t="str">
        <f aca="false">IF(AS111=0,"1","2")</f>
        <v>1</v>
      </c>
      <c r="AU111" s="11" t="str">
        <f aca="false" t="array" ref="AU111">_xlfn.IFS(AS111=0,"0", AS111=-0.25, "1", AS111=-0.5,"2", AS111=-0.75,"3", AS111=-1,"4",AS111=-1.25,"5", AS111=-1.5,"6", AS111=-1.75,"7", AS111=-2,"8", AS111=-2.25,"9",AS111=-2.5,"10", AS111=-2.75,"11", AS111=-3,"12", AS111=-3.25,"13", AS111=-3.5,"14", AS111=-3.75,"15",AS111=-4,"16")</f>
        <v>0</v>
      </c>
      <c r="AV111" s="38"/>
      <c r="AW111" s="11" t="str">
        <f aca="false">IF(AV111=0,"1","2")</f>
        <v>1</v>
      </c>
      <c r="AX111" s="11" t="str">
        <f aca="false" t="array" ref="AX111">_xlfn.IFS(AV111=0,"0", AV111=0.25, "1", AV111=0.5,"2", AV111=0.75,"3", AV111=1,"4",AV111=1.25,"5", AV111=1.5,"6", AV111=1.75,"7", AV111=2,"8", AV111=2.25,"9",AV111=2.5,"10", AV111=2.75,"11", AV111=3,"12", AV111=3.25,"13", AV111=3.5,"14", AV111=3.75,"15",AV111=4,"16")</f>
        <v>0</v>
      </c>
      <c r="AY111" s="38"/>
      <c r="AZ111" s="11" t="str">
        <f aca="false">IF(AY111=0,"1","2")</f>
        <v>1</v>
      </c>
      <c r="BA111" s="11" t="str">
        <f aca="false" t="array" ref="BA111">_xlfn.IFS(AY111=0,"0", AY111=-0.25, "1", AY111=-0.5,"2", AY111=-0.75,"3", AY111=-1,"4",AY111=-1.25,"5", AY111=-1.5,"6", AY111=-1.75,"7", AY111=-2,"8", AY112=-2.25,"9",AY112=-2.5,"10", AY112=-2.75,"11", AY112=-3,"12", AY112=-3.25,"13", AY112=-3.5,"14", AY112=-3.75,"15",AY112=-4,"16")</f>
        <v>0</v>
      </c>
      <c r="BB111" s="38" t="n">
        <v>0.25</v>
      </c>
      <c r="BC111" s="11" t="str">
        <f aca="false">IF(BB111=0,"1","2")</f>
        <v>2</v>
      </c>
      <c r="BD111" s="11" t="str">
        <f aca="false" t="array" ref="BD111">_xlfn.IFS(BB111=0,"0", BB111=0.25, "1", BB111=0.5,"2", BB111=0.75,"3", BB111=1,"4",BB111=1.25,"5", BB111=1.5,"6", BB111=1.75,"7", BB111=2,"8", BB111=2.25,"9", BB111=2.25,"9",BB111=2.5,"10", BB111=2.75,"11", BB111=3,"12", BB111=3.25,"13", BB111=3.5,"14", BB111=3.75,"15",BB111=4,"16")</f>
        <v>1</v>
      </c>
      <c r="BE111" s="8" t="n">
        <v>24</v>
      </c>
      <c r="BF111" s="14" t="str">
        <f aca="false">VLOOKUP(BE111,LEYENDA!$G$2:$H$8,2,TRUE())</f>
        <v>19-24</v>
      </c>
    </row>
    <row r="112" customFormat="false" ht="13.5" hidden="false" customHeight="false" outlineLevel="0" collapsed="false">
      <c r="A112" s="8" t="s">
        <v>1037</v>
      </c>
      <c r="B112" s="8" t="s">
        <v>1041</v>
      </c>
      <c r="C112" s="8" t="n">
        <v>6</v>
      </c>
      <c r="D112" s="8" t="str">
        <f aca="false">VLOOKUP(E112,[1]Hoja1!$B$1:$C$1048576,2,FALSE())</f>
        <v>OD</v>
      </c>
      <c r="E112" s="8" t="s">
        <v>1042</v>
      </c>
      <c r="F112" s="8" t="s">
        <v>193</v>
      </c>
      <c r="G112" s="1" t="str">
        <f aca="false" t="array" ref="G112">_xlfn.IFS(F112="M","1", F112="H","2")</f>
        <v>1</v>
      </c>
      <c r="H112" s="8" t="n">
        <v>45</v>
      </c>
      <c r="I112" s="1" t="n">
        <f aca="false">VLOOKUP(H112,LEYENDA!$B$2:$D$6,2,TRUE())</f>
        <v>61</v>
      </c>
      <c r="J112" s="38" t="n">
        <v>-3</v>
      </c>
      <c r="K112" s="38"/>
      <c r="L112" s="38" t="n">
        <v>16</v>
      </c>
      <c r="M112" s="38" t="n">
        <v>4</v>
      </c>
      <c r="N112" s="38" t="n">
        <v>8</v>
      </c>
      <c r="O112" s="38" t="n">
        <v>2</v>
      </c>
      <c r="P112" s="38" t="n">
        <v>0</v>
      </c>
      <c r="Q112" s="38" t="n">
        <v>-5</v>
      </c>
      <c r="R112" s="38" t="n">
        <v>0</v>
      </c>
      <c r="S112" s="38" t="n">
        <v>1.5</v>
      </c>
      <c r="T112" s="38" t="n">
        <v>-7</v>
      </c>
      <c r="U112" s="38"/>
      <c r="V112" s="38" t="n">
        <v>19</v>
      </c>
      <c r="W112" s="38" t="n">
        <v>12</v>
      </c>
      <c r="X112" s="38"/>
      <c r="Y112" s="38" t="n">
        <v>18</v>
      </c>
      <c r="Z112" s="38" t="n">
        <v>10</v>
      </c>
      <c r="AA112" s="38" t="n">
        <v>0</v>
      </c>
      <c r="AB112" s="38" t="n">
        <v>-2.75</v>
      </c>
      <c r="AC112" s="38" t="n">
        <v>-1</v>
      </c>
      <c r="AD112" s="38" t="n">
        <v>1</v>
      </c>
      <c r="AG112" s="38"/>
      <c r="AH112" s="38"/>
      <c r="AI112" s="38"/>
      <c r="AJ112" s="38"/>
      <c r="AK112" s="38"/>
      <c r="AL112" s="38"/>
      <c r="AM112" s="38" t="n">
        <v>1.25</v>
      </c>
      <c r="AN112" s="38"/>
      <c r="AO112" s="8" t="n">
        <v>1</v>
      </c>
      <c r="AQ112" s="8" t="n">
        <v>2</v>
      </c>
      <c r="AR112" s="8" t="n">
        <v>2</v>
      </c>
      <c r="AS112" s="38"/>
      <c r="AT112" s="10" t="str">
        <f aca="false">IF(AS112=0,"1","2")</f>
        <v>1</v>
      </c>
      <c r="AU112" s="11" t="str">
        <f aca="false" t="array" ref="AU112">_xlfn.IFS(AS112=0,"0", AS112=-0.25, "1", AS112=-0.5,"2", AS112=-0.75,"3", AS112=-1,"4",AS112=-1.25,"5", AS112=-1.5,"6", AS112=-1.75,"7", AS112=-2,"8", AS112=-2.25,"9",AS112=-2.5,"10", AS112=-2.75,"11", AS112=-3,"12", AS112=-3.25,"13", AS112=-3.5,"14", AS112=-3.75,"15",AS112=-4,"16")</f>
        <v>0</v>
      </c>
      <c r="AV112" s="38"/>
      <c r="AW112" s="11" t="str">
        <f aca="false">IF(AV112=0,"1","2")</f>
        <v>1</v>
      </c>
      <c r="AX112" s="11" t="str">
        <f aca="false" t="array" ref="AX112">_xlfn.IFS(AV112=0,"0", AV112=0.25, "1", AV112=0.5,"2", AV112=0.75,"3", AV112=1,"4",AV112=1.25,"5", AV112=1.5,"6", AV112=1.75,"7", AV112=2,"8", AV112=2.25,"9",AV112=2.5,"10", AV112=2.75,"11", AV112=3,"12", AV112=3.25,"13", AV112=3.5,"14", AV112=3.75,"15",AV112=4,"16")</f>
        <v>0</v>
      </c>
      <c r="AY112" s="38"/>
      <c r="AZ112" s="11" t="str">
        <f aca="false">IF(AY112=0,"1","2")</f>
        <v>1</v>
      </c>
      <c r="BA112" s="11" t="str">
        <f aca="false" t="array" ref="BA112">_xlfn.IFS(AY112=0,"0", AY112=-0.25, "1", AY112=-0.5,"2", AY112=-0.75,"3", AY112=-1,"4",AY112=-1.25,"5", AY112=-1.5,"6", AY112=-1.75,"7", AY112=-2,"8", AY113=-2.25,"9",AY113=-2.5,"10", AY113=-2.75,"11", AY113=-3,"12", AY113=-3.25,"13", AY113=-3.5,"14", AY113=-3.75,"15",AY113=-4,"16")</f>
        <v>0</v>
      </c>
      <c r="BB112" s="38" t="n">
        <v>1.25</v>
      </c>
      <c r="BC112" s="11" t="str">
        <f aca="false">IF(BB112=0,"1","2")</f>
        <v>2</v>
      </c>
      <c r="BD112" s="11" t="str">
        <f aca="false" t="array" ref="BD112">_xlfn.IFS(BB112=0,"0", BB112=0.25, "1", BB112=0.5,"2", BB112=0.75,"3", BB112=1,"4",BB112=1.25,"5", BB112=1.5,"6", BB112=1.75,"7", BB112=2,"8", BB112=2.25,"9", BB112=2.25,"9",BB112=2.5,"10", BB112=2.75,"11", BB112=3,"12", BB112=3.25,"13", BB112=3.5,"14", BB112=3.75,"15",BB112=4,"16")</f>
        <v>5</v>
      </c>
      <c r="BE112" s="8" t="n">
        <v>24</v>
      </c>
      <c r="BF112" s="14" t="str">
        <f aca="false">VLOOKUP(BE112,LEYENDA!$G$2:$H$8,2,TRUE())</f>
        <v>19-24</v>
      </c>
    </row>
    <row r="113" customFormat="false" ht="13.5" hidden="false" customHeight="false" outlineLevel="0" collapsed="false">
      <c r="A113" s="8" t="s">
        <v>1037</v>
      </c>
      <c r="B113" s="8" t="s">
        <v>1041</v>
      </c>
      <c r="C113" s="8" t="n">
        <v>6</v>
      </c>
      <c r="D113" s="8" t="str">
        <f aca="false">VLOOKUP(E113,[1]Hoja1!$B$1:$C$1048576,2,FALSE())</f>
        <v>OI</v>
      </c>
      <c r="E113" s="8" t="s">
        <v>1043</v>
      </c>
      <c r="F113" s="8" t="s">
        <v>193</v>
      </c>
      <c r="G113" s="1" t="str">
        <f aca="false" t="array" ref="G113">_xlfn.IFS(F113="M","1", F113="H","2")</f>
        <v>1</v>
      </c>
      <c r="H113" s="8" t="n">
        <v>45</v>
      </c>
      <c r="I113" s="1" t="n">
        <f aca="false">VLOOKUP(H113,LEYENDA!$B$2:$D$6,2,TRUE())</f>
        <v>61</v>
      </c>
      <c r="J113" s="38" t="n">
        <v>-3</v>
      </c>
      <c r="K113" s="38"/>
      <c r="L113" s="38" t="n">
        <v>16</v>
      </c>
      <c r="M113" s="38" t="n">
        <v>4</v>
      </c>
      <c r="N113" s="38" t="n">
        <v>8</v>
      </c>
      <c r="O113" s="38" t="n">
        <v>2</v>
      </c>
      <c r="P113" s="38" t="n">
        <v>0</v>
      </c>
      <c r="Q113" s="38" t="n">
        <v>-5</v>
      </c>
      <c r="R113" s="38" t="n">
        <v>0</v>
      </c>
      <c r="S113" s="38" t="n">
        <v>1.5</v>
      </c>
      <c r="T113" s="38" t="n">
        <v>-7</v>
      </c>
      <c r="U113" s="38"/>
      <c r="V113" s="38" t="n">
        <v>19</v>
      </c>
      <c r="W113" s="38" t="n">
        <v>12</v>
      </c>
      <c r="X113" s="38"/>
      <c r="Y113" s="38" t="n">
        <v>18</v>
      </c>
      <c r="Z113" s="38" t="n">
        <v>10</v>
      </c>
      <c r="AA113" s="38" t="n">
        <v>0</v>
      </c>
      <c r="AB113" s="38" t="n">
        <v>-2.75</v>
      </c>
      <c r="AC113" s="38" t="n">
        <v>-1</v>
      </c>
      <c r="AD113" s="38" t="n">
        <v>1</v>
      </c>
      <c r="AG113" s="38"/>
      <c r="AH113" s="38"/>
      <c r="AI113" s="38"/>
      <c r="AJ113" s="38"/>
      <c r="AK113" s="38"/>
      <c r="AL113" s="38"/>
      <c r="AM113" s="38" t="n">
        <v>1.25</v>
      </c>
      <c r="AN113" s="38"/>
      <c r="AO113" s="8" t="n">
        <v>1</v>
      </c>
      <c r="AQ113" s="8" t="n">
        <v>2</v>
      </c>
      <c r="AR113" s="8" t="n">
        <v>2</v>
      </c>
      <c r="AS113" s="38"/>
      <c r="AT113" s="10" t="str">
        <f aca="false">IF(AS113=0,"1","2")</f>
        <v>1</v>
      </c>
      <c r="AU113" s="11" t="str">
        <f aca="false" t="array" ref="AU113">_xlfn.IFS(AS113=0,"0", AS113=-0.25, "1", AS113=-0.5,"2", AS113=-0.75,"3", AS113=-1,"4",AS113=-1.25,"5", AS113=-1.5,"6", AS113=-1.75,"7", AS113=-2,"8", AS113=-2.25,"9",AS113=-2.5,"10", AS113=-2.75,"11", AS113=-3,"12", AS113=-3.25,"13", AS113=-3.5,"14", AS113=-3.75,"15",AS113=-4,"16")</f>
        <v>0</v>
      </c>
      <c r="AV113" s="38"/>
      <c r="AW113" s="11" t="str">
        <f aca="false">IF(AV113=0,"1","2")</f>
        <v>1</v>
      </c>
      <c r="AX113" s="11" t="str">
        <f aca="false" t="array" ref="AX113">_xlfn.IFS(AV113=0,"0", AV113=0.25, "1", AV113=0.5,"2", AV113=0.75,"3", AV113=1,"4",AV113=1.25,"5", AV113=1.5,"6", AV113=1.75,"7", AV113=2,"8", AV113=2.25,"9",AV113=2.5,"10", AV113=2.75,"11", AV113=3,"12", AV113=3.25,"13", AV113=3.5,"14", AV113=3.75,"15",AV113=4,"16")</f>
        <v>0</v>
      </c>
      <c r="AY113" s="38"/>
      <c r="AZ113" s="11" t="str">
        <f aca="false">IF(AY113=0,"1","2")</f>
        <v>1</v>
      </c>
      <c r="BA113" s="11" t="str">
        <f aca="false" t="array" ref="BA113">_xlfn.IFS(AY113=0,"0", AY113=-0.25, "1", AY113=-0.5,"2", AY113=-0.75,"3", AY113=-1,"4",AY113=-1.25,"5", AY113=-1.5,"6", AY113=-1.75,"7", AY113=-2,"8", AY114=-2.25,"9",AY114=-2.5,"10", AY114=-2.75,"11", AY114=-3,"12", AY114=-3.25,"13", AY114=-3.5,"14", AY114=-3.75,"15",AY114=-4,"16")</f>
        <v>0</v>
      </c>
      <c r="BB113" s="38" t="n">
        <v>1.25</v>
      </c>
      <c r="BC113" s="11" t="str">
        <f aca="false">IF(BB113=0,"1","2")</f>
        <v>2</v>
      </c>
      <c r="BD113" s="11" t="str">
        <f aca="false" t="array" ref="BD113">_xlfn.IFS(BB113=0,"0", BB113=0.25, "1", BB113=0.5,"2", BB113=0.75,"3", BB113=1,"4",BB113=1.25,"5", BB113=1.5,"6", BB113=1.75,"7", BB113=2,"8", BB113=2.25,"9", BB113=2.25,"9",BB113=2.5,"10", BB113=2.75,"11", BB113=3,"12", BB113=3.25,"13", BB113=3.5,"14", BB113=3.75,"15",BB113=4,"16")</f>
        <v>5</v>
      </c>
      <c r="BE113" s="8" t="n">
        <v>24</v>
      </c>
      <c r="BF113" s="14" t="str">
        <f aca="false">VLOOKUP(BE113,LEYENDA!$G$2:$H$8,2,TRUE())</f>
        <v>19-24</v>
      </c>
    </row>
    <row r="114" customFormat="false" ht="13.5" hidden="false" customHeight="false" outlineLevel="0" collapsed="false">
      <c r="A114" s="8" t="s">
        <v>1037</v>
      </c>
      <c r="B114" s="8" t="s">
        <v>1044</v>
      </c>
      <c r="C114" s="8" t="n">
        <v>6</v>
      </c>
      <c r="D114" s="8" t="str">
        <f aca="false">VLOOKUP(E114,[1]Hoja1!$B$1:$C$1048576,2,FALSE())</f>
        <v>OD</v>
      </c>
      <c r="E114" s="8" t="s">
        <v>1045</v>
      </c>
      <c r="F114" s="8" t="s">
        <v>198</v>
      </c>
      <c r="G114" s="1" t="str">
        <f aca="false" t="array" ref="G114">_xlfn.IFS(F114="M","1", F114="H","2")</f>
        <v>2</v>
      </c>
      <c r="H114" s="8" t="n">
        <v>62</v>
      </c>
      <c r="I114" s="1" t="n">
        <f aca="false">VLOOKUP(H114,LEYENDA!$B$2:$D$6,2,TRUE())</f>
        <v>61</v>
      </c>
      <c r="J114" s="38" t="n">
        <v>-2</v>
      </c>
      <c r="K114" s="38" t="n">
        <v>25</v>
      </c>
      <c r="L114" s="38" t="n">
        <v>30</v>
      </c>
      <c r="M114" s="38" t="n">
        <v>-2</v>
      </c>
      <c r="N114" s="38" t="n">
        <v>10</v>
      </c>
      <c r="O114" s="38" t="n">
        <v>5</v>
      </c>
      <c r="P114" s="38" t="n">
        <v>0</v>
      </c>
      <c r="Q114" s="38" t="n">
        <v>-12.5</v>
      </c>
      <c r="R114" s="38" t="n">
        <v>0.5</v>
      </c>
      <c r="S114" s="38" t="n">
        <v>2.25</v>
      </c>
      <c r="T114" s="38" t="n">
        <v>-12.5</v>
      </c>
      <c r="U114" s="38"/>
      <c r="V114" s="38" t="n">
        <v>23</v>
      </c>
      <c r="W114" s="38" t="n">
        <v>1</v>
      </c>
      <c r="X114" s="38"/>
      <c r="Y114" s="38" t="n">
        <v>29</v>
      </c>
      <c r="Z114" s="38" t="n">
        <v>18</v>
      </c>
      <c r="AA114" s="38" t="n">
        <v>0</v>
      </c>
      <c r="AB114" s="38" t="n">
        <v>-2.5</v>
      </c>
      <c r="AC114" s="38" t="n">
        <v>-1.25</v>
      </c>
      <c r="AD114" s="38" t="n">
        <v>1.25</v>
      </c>
      <c r="AG114" s="38"/>
      <c r="AH114" s="38"/>
      <c r="AI114" s="38"/>
      <c r="AJ114" s="38"/>
      <c r="AK114" s="38"/>
      <c r="AL114" s="38"/>
      <c r="AM114" s="38" t="n">
        <v>2.25</v>
      </c>
      <c r="AN114" s="38"/>
      <c r="AO114" s="8" t="n">
        <v>1</v>
      </c>
      <c r="AQ114" s="8" t="n">
        <v>2</v>
      </c>
      <c r="AR114" s="8" t="n">
        <v>2</v>
      </c>
      <c r="AS114" s="38"/>
      <c r="AT114" s="10" t="str">
        <f aca="false">IF(AS114=0,"1","2")</f>
        <v>1</v>
      </c>
      <c r="AU114" s="11" t="str">
        <f aca="false" t="array" ref="AU114">_xlfn.IFS(AS114=0,"0", AS114=-0.25, "1", AS114=-0.5,"2", AS114=-0.75,"3", AS114=-1,"4",AS114=-1.25,"5", AS114=-1.5,"6", AS114=-1.75,"7", AS114=-2,"8", AS114=-2.25,"9",AS114=-2.5,"10", AS114=-2.75,"11", AS114=-3,"12", AS114=-3.25,"13", AS114=-3.5,"14", AS114=-3.75,"15",AS114=-4,"16")</f>
        <v>0</v>
      </c>
      <c r="AV114" s="38"/>
      <c r="AW114" s="11" t="str">
        <f aca="false">IF(AV114=0,"1","2")</f>
        <v>1</v>
      </c>
      <c r="AX114" s="11" t="str">
        <f aca="false" t="array" ref="AX114">_xlfn.IFS(AV114=0,"0", AV114=0.25, "1", AV114=0.5,"2", AV114=0.75,"3", AV114=1,"4",AV114=1.25,"5", AV114=1.5,"6", AV114=1.75,"7", AV114=2,"8", AV114=2.25,"9",AV114=2.5,"10", AV114=2.75,"11", AV114=3,"12", AV114=3.25,"13", AV114=3.5,"14", AV114=3.75,"15",AV114=4,"16")</f>
        <v>0</v>
      </c>
      <c r="AY114" s="38"/>
      <c r="AZ114" s="11" t="str">
        <f aca="false">IF(AY114=0,"1","2")</f>
        <v>1</v>
      </c>
      <c r="BA114" s="11" t="str">
        <f aca="false" t="array" ref="BA114">_xlfn.IFS(AY114=0,"0", AY114=-0.25, "1", AY114=-0.5,"2", AY114=-0.75,"3", AY114=-1,"4",AY114=-1.25,"5", AY114=-1.5,"6", AY114=-1.75,"7", AY114=-2,"8", AY115=-2.25,"9",AY115=-2.5,"10", AY115=-2.75,"11", AY115=-3,"12", AY115=-3.25,"13", AY115=-3.5,"14", AY115=-3.75,"15",AY115=-4,"16")</f>
        <v>0</v>
      </c>
      <c r="BB114" s="38" t="n">
        <v>0.25</v>
      </c>
      <c r="BC114" s="11" t="str">
        <f aca="false">IF(BB114=0,"1","2")</f>
        <v>2</v>
      </c>
      <c r="BD114" s="11" t="str">
        <f aca="false" t="array" ref="BD114">_xlfn.IFS(BB114=0,"0", BB114=0.25, "1", BB114=0.5,"2", BB114=0.75,"3", BB114=1,"4",BB114=1.25,"5", BB114=1.5,"6", BB114=1.75,"7", BB114=2,"8", BB114=2.25,"9", BB114=2.25,"9",BB114=2.5,"10", BB114=2.75,"11", BB114=3,"12", BB114=3.25,"13", BB114=3.5,"14", BB114=3.75,"15",BB114=4,"16")</f>
        <v>1</v>
      </c>
      <c r="BE114" s="8" t="n">
        <v>24</v>
      </c>
      <c r="BF114" s="14" t="str">
        <f aca="false">VLOOKUP(BE114,LEYENDA!$G$2:$H$8,2,TRUE())</f>
        <v>19-24</v>
      </c>
    </row>
    <row r="115" customFormat="false" ht="13.5" hidden="false" customHeight="false" outlineLevel="0" collapsed="false">
      <c r="A115" s="8" t="s">
        <v>1037</v>
      </c>
      <c r="B115" s="8" t="s">
        <v>1044</v>
      </c>
      <c r="C115" s="8" t="n">
        <v>6</v>
      </c>
      <c r="D115" s="8" t="str">
        <f aca="false">VLOOKUP(E115,[1]Hoja1!$B$1:$C$1048576,2,FALSE())</f>
        <v>OI</v>
      </c>
      <c r="E115" s="8" t="s">
        <v>1046</v>
      </c>
      <c r="F115" s="8" t="s">
        <v>198</v>
      </c>
      <c r="G115" s="1" t="str">
        <f aca="false" t="array" ref="G115">_xlfn.IFS(F115="M","1", F115="H","2")</f>
        <v>2</v>
      </c>
      <c r="H115" s="8" t="n">
        <v>62</v>
      </c>
      <c r="I115" s="1" t="n">
        <f aca="false">VLOOKUP(H115,LEYENDA!$B$2:$D$6,2,TRUE())</f>
        <v>61</v>
      </c>
      <c r="J115" s="38" t="n">
        <v>-2</v>
      </c>
      <c r="K115" s="38" t="n">
        <v>25</v>
      </c>
      <c r="L115" s="38" t="n">
        <v>30</v>
      </c>
      <c r="M115" s="38" t="n">
        <v>-2</v>
      </c>
      <c r="N115" s="38" t="n">
        <v>10</v>
      </c>
      <c r="O115" s="38" t="n">
        <v>5</v>
      </c>
      <c r="P115" s="38" t="n">
        <v>0</v>
      </c>
      <c r="Q115" s="38" t="n">
        <v>-12.5</v>
      </c>
      <c r="R115" s="38" t="n">
        <v>0.5</v>
      </c>
      <c r="S115" s="38" t="n">
        <v>2.25</v>
      </c>
      <c r="T115" s="38" t="n">
        <v>-12.5</v>
      </c>
      <c r="U115" s="38"/>
      <c r="V115" s="38" t="n">
        <v>23</v>
      </c>
      <c r="W115" s="38" t="n">
        <v>1</v>
      </c>
      <c r="X115" s="38"/>
      <c r="Y115" s="38" t="n">
        <v>29</v>
      </c>
      <c r="Z115" s="38" t="n">
        <v>18</v>
      </c>
      <c r="AA115" s="38" t="n">
        <v>0</v>
      </c>
      <c r="AB115" s="38" t="n">
        <v>-2.5</v>
      </c>
      <c r="AC115" s="38" t="n">
        <v>-1.25</v>
      </c>
      <c r="AD115" s="38" t="n">
        <v>1.25</v>
      </c>
      <c r="AG115" s="38"/>
      <c r="AH115" s="38"/>
      <c r="AI115" s="38"/>
      <c r="AJ115" s="38"/>
      <c r="AK115" s="38"/>
      <c r="AL115" s="38"/>
      <c r="AM115" s="38" t="n">
        <v>2.25</v>
      </c>
      <c r="AN115" s="38"/>
      <c r="AO115" s="8" t="n">
        <v>1</v>
      </c>
      <c r="AQ115" s="8" t="n">
        <v>2</v>
      </c>
      <c r="AR115" s="8" t="n">
        <v>2</v>
      </c>
      <c r="AS115" s="38"/>
      <c r="AT115" s="10" t="str">
        <f aca="false">IF(AS115=0,"1","2")</f>
        <v>1</v>
      </c>
      <c r="AU115" s="11" t="str">
        <f aca="false" t="array" ref="AU115">_xlfn.IFS(AS115=0,"0", AS115=-0.25, "1", AS115=-0.5,"2", AS115=-0.75,"3", AS115=-1,"4",AS115=-1.25,"5", AS115=-1.5,"6", AS115=-1.75,"7", AS115=-2,"8", AS115=-2.25,"9",AS115=-2.5,"10", AS115=-2.75,"11", AS115=-3,"12", AS115=-3.25,"13", AS115=-3.5,"14", AS115=-3.75,"15",AS115=-4,"16")</f>
        <v>0</v>
      </c>
      <c r="AV115" s="38"/>
      <c r="AW115" s="11" t="str">
        <f aca="false">IF(AV115=0,"1","2")</f>
        <v>1</v>
      </c>
      <c r="AX115" s="11" t="str">
        <f aca="false" t="array" ref="AX115">_xlfn.IFS(AV115=0,"0", AV115=0.25, "1", AV115=0.5,"2", AV115=0.75,"3", AV115=1,"4",AV115=1.25,"5", AV115=1.5,"6", AV115=1.75,"7", AV115=2,"8", AV115=2.25,"9",AV115=2.5,"10", AV115=2.75,"11", AV115=3,"12", AV115=3.25,"13", AV115=3.5,"14", AV115=3.75,"15",AV115=4,"16")</f>
        <v>0</v>
      </c>
      <c r="AY115" s="38"/>
      <c r="AZ115" s="11" t="str">
        <f aca="false">IF(AY115=0,"1","2")</f>
        <v>1</v>
      </c>
      <c r="BA115" s="11" t="str">
        <f aca="false" t="array" ref="BA115">_xlfn.IFS(AY115=0,"0", AY115=-0.25, "1", AY115=-0.5,"2", AY115=-0.75,"3", AY115=-1,"4",AY115=-1.25,"5", AY115=-1.5,"6", AY115=-1.75,"7", AY115=-2,"8", AY116=-2.25,"9",AY116=-2.5,"10", AY116=-2.75,"11", AY116=-3,"12", AY116=-3.25,"13", AY116=-3.5,"14", AY116=-3.75,"15",AY116=-4,"16")</f>
        <v>0</v>
      </c>
      <c r="BB115" s="38" t="n">
        <v>0.25</v>
      </c>
      <c r="BC115" s="11" t="str">
        <f aca="false">IF(BB115=0,"1","2")</f>
        <v>2</v>
      </c>
      <c r="BD115" s="11" t="str">
        <f aca="false" t="array" ref="BD115">_xlfn.IFS(BB115=0,"0", BB115=0.25, "1", BB115=0.5,"2", BB115=0.75,"3", BB115=1,"4",BB115=1.25,"5", BB115=1.5,"6", BB115=1.75,"7", BB115=2,"8", BB115=2.25,"9", BB115=2.25,"9",BB115=2.5,"10", BB115=2.75,"11", BB115=3,"12", BB115=3.25,"13", BB115=3.5,"14", BB115=3.75,"15",BB115=4,"16")</f>
        <v>1</v>
      </c>
      <c r="BE115" s="8" t="n">
        <v>24</v>
      </c>
      <c r="BF115" s="14" t="str">
        <f aca="false">VLOOKUP(BE115,LEYENDA!$G$2:$H$8,2,TRUE())</f>
        <v>19-24</v>
      </c>
    </row>
    <row r="116" customFormat="false" ht="13.5" hidden="false" customHeight="false" outlineLevel="0" collapsed="false">
      <c r="A116" s="8" t="s">
        <v>1047</v>
      </c>
      <c r="B116" s="8" t="s">
        <v>811</v>
      </c>
      <c r="C116" s="8" t="n">
        <v>6</v>
      </c>
      <c r="D116" s="8" t="str">
        <f aca="false">VLOOKUP(E116,[1]Hoja1!$B$1:$C$1048576,2,FALSE())</f>
        <v>OD</v>
      </c>
      <c r="E116" s="8" t="s">
        <v>810</v>
      </c>
      <c r="F116" s="8" t="s">
        <v>198</v>
      </c>
      <c r="G116" s="1" t="str">
        <f aca="false" t="array" ref="G116">_xlfn.IFS(F116="M","1", F116="H","2")</f>
        <v>2</v>
      </c>
      <c r="H116" s="8" t="n">
        <v>11</v>
      </c>
      <c r="I116" s="1" t="n">
        <f aca="false">VLOOKUP(H116,LEYENDA!$B$2:$D$6,2,TRUE())</f>
        <v>61</v>
      </c>
      <c r="J116" s="38" t="n">
        <v>-3</v>
      </c>
      <c r="K116" s="38"/>
      <c r="L116" s="38" t="n">
        <v>6</v>
      </c>
      <c r="M116" s="38" t="n">
        <v>-1</v>
      </c>
      <c r="N116" s="38" t="n">
        <v>12</v>
      </c>
      <c r="O116" s="38" t="n">
        <v>5</v>
      </c>
      <c r="P116" s="38" t="n">
        <v>1</v>
      </c>
      <c r="Q116" s="38" t="n">
        <v>-6</v>
      </c>
      <c r="R116" s="38" t="n">
        <v>1</v>
      </c>
      <c r="S116" s="38" t="n">
        <v>1.25</v>
      </c>
      <c r="T116" s="38" t="n">
        <v>-6</v>
      </c>
      <c r="U116" s="38"/>
      <c r="V116" s="38" t="n">
        <v>19</v>
      </c>
      <c r="W116" s="38" t="n">
        <v>12</v>
      </c>
      <c r="X116" s="38"/>
      <c r="Y116" s="38" t="n">
        <v>24</v>
      </c>
      <c r="Z116" s="38" t="n">
        <v>20</v>
      </c>
      <c r="AA116" s="38" t="n">
        <v>2</v>
      </c>
      <c r="AB116" s="38"/>
      <c r="AC116" s="38" t="n">
        <v>-3.75</v>
      </c>
      <c r="AD116" s="38" t="n">
        <v>3</v>
      </c>
      <c r="AG116" s="38"/>
      <c r="AH116" s="38"/>
      <c r="AI116" s="38"/>
      <c r="AJ116" s="38"/>
      <c r="AK116" s="38"/>
      <c r="AL116" s="38"/>
      <c r="AM116" s="38"/>
      <c r="AN116" s="38" t="n">
        <v>0.5</v>
      </c>
      <c r="AO116" s="8" t="n">
        <v>0</v>
      </c>
      <c r="AQ116" s="8" t="n">
        <v>2</v>
      </c>
      <c r="AR116" s="8" t="n">
        <v>2</v>
      </c>
      <c r="AS116" s="38"/>
      <c r="AT116" s="10" t="str">
        <f aca="false">IF(AS116=0,"1","2")</f>
        <v>1</v>
      </c>
      <c r="AU116" s="11" t="str">
        <f aca="false" t="array" ref="AU116">_xlfn.IFS(AS116=0,"0", AS116=-0.25, "1", AS116=-0.5,"2", AS116=-0.75,"3", AS116=-1,"4",AS116=-1.25,"5", AS116=-1.5,"6", AS116=-1.75,"7", AS116=-2,"8", AS116=-2.25,"9",AS116=-2.5,"10", AS116=-2.75,"11", AS116=-3,"12", AS116=-3.25,"13", AS116=-3.5,"14", AS116=-3.75,"15",AS116=-4,"16")</f>
        <v>0</v>
      </c>
      <c r="AV116" s="38"/>
      <c r="AW116" s="11" t="str">
        <f aca="false">IF(AV116=0,"1","2")</f>
        <v>1</v>
      </c>
      <c r="AX116" s="11" t="str">
        <f aca="false" t="array" ref="AX116">_xlfn.IFS(AV116=0,"0", AV116=0.25, "1", AV116=0.5,"2", AV116=0.75,"3", AV116=1,"4",AV116=1.25,"5", AV116=1.5,"6", AV116=1.75,"7", AV116=2,"8", AV116=2.25,"9",AV116=2.5,"10", AV116=2.75,"11", AV116=3,"12", AV116=3.25,"13", AV116=3.5,"14", AV116=3.75,"15",AV116=4,"16")</f>
        <v>0</v>
      </c>
      <c r="AY116" s="38"/>
      <c r="AZ116" s="11" t="str">
        <f aca="false">IF(AY116=0,"1","2")</f>
        <v>1</v>
      </c>
      <c r="BA116" s="11" t="str">
        <f aca="false" t="array" ref="BA116">_xlfn.IFS(AY116=0,"0", AY116=-0.25, "1", AY116=-0.5,"2", AY116=-0.75,"3", AY116=-1,"4",AY116=-1.25,"5", AY116=-1.5,"6", AY116=-1.75,"7", AY116=-2,"8", AY117=-2.25,"9",AY117=-2.5,"10", AY117=-2.75,"11", AY117=-3,"12", AY117=-3.25,"13", AY117=-3.5,"14", AY117=-3.75,"15",AY117=-4,"16")</f>
        <v>0</v>
      </c>
      <c r="BB116" s="38" t="n">
        <v>0.5</v>
      </c>
      <c r="BC116" s="11" t="str">
        <f aca="false">IF(BB116=0,"1","2")</f>
        <v>2</v>
      </c>
      <c r="BD116" s="11" t="str">
        <f aca="false" t="array" ref="BD116">_xlfn.IFS(BB116=0,"0", BB116=0.25, "1", BB116=0.5,"2", BB116=0.75,"3", BB116=1,"4",BB116=1.25,"5", BB116=1.5,"6", BB116=1.75,"7", BB116=2,"8", BB116=2.25,"9", BB116=2.25,"9",BB116=2.5,"10", BB116=2.75,"11", BB116=3,"12", BB116=3.25,"13", BB116=3.5,"14", BB116=3.75,"15",BB116=4,"16")</f>
        <v>2</v>
      </c>
      <c r="BE116" s="8" t="n">
        <v>24</v>
      </c>
      <c r="BF116" s="14" t="str">
        <f aca="false">VLOOKUP(BE116,LEYENDA!$G$2:$H$8,2,TRUE())</f>
        <v>19-24</v>
      </c>
    </row>
    <row r="117" customFormat="false" ht="13.5" hidden="false" customHeight="false" outlineLevel="0" collapsed="false">
      <c r="A117" s="8" t="s">
        <v>1047</v>
      </c>
      <c r="B117" s="8" t="s">
        <v>811</v>
      </c>
      <c r="C117" s="8" t="n">
        <v>6</v>
      </c>
      <c r="D117" s="8" t="str">
        <f aca="false">VLOOKUP(E117,[1]Hoja1!$B$1:$C$1048576,2,FALSE())</f>
        <v>OI</v>
      </c>
      <c r="E117" s="8" t="s">
        <v>812</v>
      </c>
      <c r="F117" s="8" t="s">
        <v>198</v>
      </c>
      <c r="G117" s="1" t="str">
        <f aca="false" t="array" ref="G117">_xlfn.IFS(F117="M","1", F117="H","2")</f>
        <v>2</v>
      </c>
      <c r="H117" s="8" t="n">
        <v>11</v>
      </c>
      <c r="I117" s="1" t="n">
        <f aca="false">VLOOKUP(H117,LEYENDA!$B$2:$D$6,2,TRUE())</f>
        <v>61</v>
      </c>
      <c r="J117" s="38" t="n">
        <v>-3</v>
      </c>
      <c r="K117" s="38"/>
      <c r="L117" s="38" t="n">
        <v>6</v>
      </c>
      <c r="M117" s="38" t="n">
        <v>-1</v>
      </c>
      <c r="N117" s="38" t="n">
        <v>12</v>
      </c>
      <c r="O117" s="38" t="n">
        <v>5</v>
      </c>
      <c r="P117" s="38" t="n">
        <v>1</v>
      </c>
      <c r="Q117" s="38" t="n">
        <v>-6</v>
      </c>
      <c r="R117" s="38" t="n">
        <v>1</v>
      </c>
      <c r="S117" s="38" t="n">
        <v>1.25</v>
      </c>
      <c r="T117" s="38" t="n">
        <v>-6</v>
      </c>
      <c r="U117" s="38"/>
      <c r="V117" s="38" t="n">
        <v>19</v>
      </c>
      <c r="W117" s="38" t="n">
        <v>12</v>
      </c>
      <c r="X117" s="38"/>
      <c r="Y117" s="38" t="n">
        <v>24</v>
      </c>
      <c r="Z117" s="38" t="n">
        <v>20</v>
      </c>
      <c r="AA117" s="38" t="n">
        <v>2</v>
      </c>
      <c r="AB117" s="38"/>
      <c r="AC117" s="38" t="n">
        <v>-3.75</v>
      </c>
      <c r="AD117" s="38" t="n">
        <v>3</v>
      </c>
      <c r="AG117" s="38"/>
      <c r="AH117" s="38"/>
      <c r="AI117" s="38"/>
      <c r="AJ117" s="38"/>
      <c r="AK117" s="38"/>
      <c r="AL117" s="38"/>
      <c r="AM117" s="38"/>
      <c r="AN117" s="38" t="n">
        <v>0.5</v>
      </c>
      <c r="AO117" s="8" t="n">
        <v>0</v>
      </c>
      <c r="AQ117" s="8" t="n">
        <v>2</v>
      </c>
      <c r="AR117" s="8" t="n">
        <v>2</v>
      </c>
      <c r="AS117" s="38"/>
      <c r="AT117" s="10" t="str">
        <f aca="false">IF(AS117=0,"1","2")</f>
        <v>1</v>
      </c>
      <c r="AU117" s="11" t="str">
        <f aca="false" t="array" ref="AU117">_xlfn.IFS(AS117=0,"0", AS117=-0.25, "1", AS117=-0.5,"2", AS117=-0.75,"3", AS117=-1,"4",AS117=-1.25,"5", AS117=-1.5,"6", AS117=-1.75,"7", AS117=-2,"8", AS117=-2.25,"9",AS117=-2.5,"10", AS117=-2.75,"11", AS117=-3,"12", AS117=-3.25,"13", AS117=-3.5,"14", AS117=-3.75,"15",AS117=-4,"16")</f>
        <v>0</v>
      </c>
      <c r="AV117" s="38"/>
      <c r="AW117" s="11" t="str">
        <f aca="false">IF(AV117=0,"1","2")</f>
        <v>1</v>
      </c>
      <c r="AX117" s="11" t="str">
        <f aca="false" t="array" ref="AX117">_xlfn.IFS(AV117=0,"0", AV117=0.25, "1", AV117=0.5,"2", AV117=0.75,"3", AV117=1,"4",AV117=1.25,"5", AV117=1.5,"6", AV117=1.75,"7", AV117=2,"8", AV117=2.25,"9",AV117=2.5,"10", AV117=2.75,"11", AV117=3,"12", AV117=3.25,"13", AV117=3.5,"14", AV117=3.75,"15",AV117=4,"16")</f>
        <v>0</v>
      </c>
      <c r="AY117" s="38"/>
      <c r="AZ117" s="11" t="str">
        <f aca="false">IF(AY117=0,"1","2")</f>
        <v>1</v>
      </c>
      <c r="BA117" s="11" t="str">
        <f aca="false" t="array" ref="BA117">_xlfn.IFS(AY117=0,"0", AY117=-0.25, "1", AY117=-0.5,"2", AY117=-0.75,"3", AY117=-1,"4",AY117=-1.25,"5", AY117=-1.5,"6", AY117=-1.75,"7", AY117=-2,"8", AY118=-2.25,"9",AY118=-2.5,"10", AY118=-2.75,"11", AY118=-3,"12", AY118=-3.25,"13", AY118=-3.5,"14", AY118=-3.75,"15",AY118=-4,"16")</f>
        <v>0</v>
      </c>
      <c r="BB117" s="38" t="n">
        <v>0.5</v>
      </c>
      <c r="BC117" s="11" t="str">
        <f aca="false">IF(BB117=0,"1","2")</f>
        <v>2</v>
      </c>
      <c r="BD117" s="11" t="str">
        <f aca="false" t="array" ref="BD117">_xlfn.IFS(BB117=0,"0", BB117=0.25, "1", BB117=0.5,"2", BB117=0.75,"3", BB117=1,"4",BB117=1.25,"5", BB117=1.5,"6", BB117=1.75,"7", BB117=2,"8", BB117=2.25,"9", BB117=2.25,"9",BB117=2.5,"10", BB117=2.75,"11", BB117=3,"12", BB117=3.25,"13", BB117=3.5,"14", BB117=3.75,"15",BB117=4,"16")</f>
        <v>2</v>
      </c>
      <c r="BE117" s="8" t="n">
        <v>24</v>
      </c>
      <c r="BF117" s="14" t="str">
        <f aca="false">VLOOKUP(BE117,LEYENDA!$G$2:$H$8,2,TRUE())</f>
        <v>19-24</v>
      </c>
    </row>
    <row r="118" customFormat="false" ht="13.5" hidden="false" customHeight="false" outlineLevel="0" collapsed="false">
      <c r="A118" s="8" t="s">
        <v>1047</v>
      </c>
      <c r="B118" s="8" t="s">
        <v>814</v>
      </c>
      <c r="C118" s="8" t="n">
        <v>6</v>
      </c>
      <c r="D118" s="8" t="str">
        <f aca="false">VLOOKUP(E118,[1]Hoja1!$B$1:$C$1048576,2,FALSE())</f>
        <v>OD</v>
      </c>
      <c r="E118" s="8" t="s">
        <v>813</v>
      </c>
      <c r="F118" s="8" t="s">
        <v>193</v>
      </c>
      <c r="G118" s="1" t="str">
        <f aca="false" t="array" ref="G118">_xlfn.IFS(F118="M","1", F118="H","2")</f>
        <v>1</v>
      </c>
      <c r="H118" s="8" t="n">
        <v>29</v>
      </c>
      <c r="I118" s="1" t="n">
        <f aca="false">VLOOKUP(H118,LEYENDA!$B$2:$D$6,2,TRUE())</f>
        <v>61</v>
      </c>
      <c r="J118" s="38" t="n">
        <v>2</v>
      </c>
      <c r="K118" s="38"/>
      <c r="L118" s="38" t="n">
        <v>14</v>
      </c>
      <c r="M118" s="38" t="n">
        <v>5</v>
      </c>
      <c r="N118" s="38" t="n">
        <v>6</v>
      </c>
      <c r="O118" s="38" t="n">
        <v>3</v>
      </c>
      <c r="P118" s="38" t="n">
        <v>0</v>
      </c>
      <c r="Q118" s="38" t="n">
        <v>-3</v>
      </c>
      <c r="R118" s="38" t="n">
        <v>3</v>
      </c>
      <c r="S118" s="38" t="n">
        <v>1</v>
      </c>
      <c r="T118" s="38" t="n">
        <v>-4</v>
      </c>
      <c r="U118" s="38" t="n">
        <v>24</v>
      </c>
      <c r="V118" s="38" t="n">
        <v>26</v>
      </c>
      <c r="W118" s="38" t="n">
        <v>16</v>
      </c>
      <c r="X118" s="38" t="n">
        <v>9</v>
      </c>
      <c r="Y118" s="38" t="n">
        <v>10</v>
      </c>
      <c r="Z118" s="38" t="n">
        <v>6</v>
      </c>
      <c r="AA118" s="38"/>
      <c r="AB118" s="38" t="n">
        <v>-3.5</v>
      </c>
      <c r="AC118" s="38" t="n">
        <v>-2.5</v>
      </c>
      <c r="AD118" s="38" t="n">
        <v>2.5</v>
      </c>
      <c r="AG118" s="38"/>
      <c r="AH118" s="38"/>
      <c r="AI118" s="38"/>
      <c r="AJ118" s="38"/>
      <c r="AK118" s="38"/>
      <c r="AL118" s="38"/>
      <c r="AM118" s="38"/>
      <c r="AN118" s="38" t="n">
        <v>0.75</v>
      </c>
      <c r="AO118" s="8" t="n">
        <v>0</v>
      </c>
      <c r="AQ118" s="8" t="n">
        <v>2</v>
      </c>
      <c r="AR118" s="8" t="n">
        <v>2</v>
      </c>
      <c r="AS118" s="38"/>
      <c r="AT118" s="10" t="str">
        <f aca="false">IF(AS118=0,"1","2")</f>
        <v>1</v>
      </c>
      <c r="AU118" s="11" t="str">
        <f aca="false" t="array" ref="AU118">_xlfn.IFS(AS118=0,"0", AS118=-0.25, "1", AS118=-0.5,"2", AS118=-0.75,"3", AS118=-1,"4",AS118=-1.25,"5", AS118=-1.5,"6", AS118=-1.75,"7", AS118=-2,"8", AS118=-2.25,"9",AS118=-2.5,"10", AS118=-2.75,"11", AS118=-3,"12", AS118=-3.25,"13", AS118=-3.5,"14", AS118=-3.75,"15",AS118=-4,"16")</f>
        <v>0</v>
      </c>
      <c r="AV118" s="38"/>
      <c r="AW118" s="11" t="str">
        <f aca="false">IF(AV118=0,"1","2")</f>
        <v>1</v>
      </c>
      <c r="AX118" s="11" t="str">
        <f aca="false" t="array" ref="AX118">_xlfn.IFS(AV118=0,"0", AV118=0.25, "1", AV118=0.5,"2", AV118=0.75,"3", AV118=1,"4",AV118=1.25,"5", AV118=1.5,"6", AV118=1.75,"7", AV118=2,"8", AV118=2.25,"9",AV118=2.5,"10", AV118=2.75,"11", AV118=3,"12", AV118=3.25,"13", AV118=3.5,"14", AV118=3.75,"15",AV118=4,"16")</f>
        <v>0</v>
      </c>
      <c r="AY118" s="38"/>
      <c r="AZ118" s="11" t="str">
        <f aca="false">IF(AY118=0,"1","2")</f>
        <v>1</v>
      </c>
      <c r="BA118" s="11" t="str">
        <f aca="false" t="array" ref="BA118">_xlfn.IFS(AY118=0,"0", AY118=-0.25, "1", AY118=-0.5,"2", AY118=-0.75,"3", AY118=-1,"4",AY118=-1.25,"5", AY118=-1.5,"6", AY118=-1.75,"7", AY118=-2,"8", AY119=-2.25,"9",AY119=-2.5,"10", AY119=-2.75,"11", AY119=-3,"12", AY119=-3.25,"13", AY119=-3.5,"14", AY119=-3.75,"15",AY119=-4,"16")</f>
        <v>0</v>
      </c>
      <c r="BB118" s="38" t="n">
        <v>0.75</v>
      </c>
      <c r="BC118" s="11" t="str">
        <f aca="false">IF(BB118=0,"1","2")</f>
        <v>2</v>
      </c>
      <c r="BD118" s="11" t="str">
        <f aca="false" t="array" ref="BD118">_xlfn.IFS(BB118=0,"0", BB118=0.25, "1", BB118=0.5,"2", BB118=0.75,"3", BB118=1,"4",BB118=1.25,"5", BB118=1.5,"6", BB118=1.75,"7", BB118=2,"8", BB118=2.25,"9", BB118=2.25,"9",BB118=2.5,"10", BB118=2.75,"11", BB118=3,"12", BB118=3.25,"13", BB118=3.5,"14", BB118=3.75,"15",BB118=4,"16")</f>
        <v>3</v>
      </c>
      <c r="BE118" s="8" t="n">
        <v>24</v>
      </c>
      <c r="BF118" s="14" t="str">
        <f aca="false">VLOOKUP(BE118,LEYENDA!$G$2:$H$8,2,TRUE())</f>
        <v>19-24</v>
      </c>
    </row>
    <row r="119" customFormat="false" ht="13.5" hidden="false" customHeight="false" outlineLevel="0" collapsed="false">
      <c r="A119" s="8" t="s">
        <v>1047</v>
      </c>
      <c r="B119" s="8" t="s">
        <v>814</v>
      </c>
      <c r="C119" s="8" t="n">
        <v>6</v>
      </c>
      <c r="D119" s="8" t="str">
        <f aca="false">VLOOKUP(E119,[1]Hoja1!$B$1:$C$1048576,2,FALSE())</f>
        <v>OI</v>
      </c>
      <c r="E119" s="8" t="s">
        <v>815</v>
      </c>
      <c r="F119" s="8" t="s">
        <v>193</v>
      </c>
      <c r="G119" s="1" t="str">
        <f aca="false" t="array" ref="G119">_xlfn.IFS(F119="M","1", F119="H","2")</f>
        <v>1</v>
      </c>
      <c r="H119" s="8" t="n">
        <v>29</v>
      </c>
      <c r="I119" s="1" t="n">
        <f aca="false">VLOOKUP(H119,LEYENDA!$B$2:$D$6,2,TRUE())</f>
        <v>61</v>
      </c>
      <c r="J119" s="38" t="n">
        <v>2</v>
      </c>
      <c r="K119" s="38"/>
      <c r="L119" s="38" t="n">
        <v>14</v>
      </c>
      <c r="M119" s="38" t="n">
        <v>5</v>
      </c>
      <c r="N119" s="38" t="n">
        <v>6</v>
      </c>
      <c r="O119" s="38" t="n">
        <v>3</v>
      </c>
      <c r="P119" s="38" t="n">
        <v>0</v>
      </c>
      <c r="Q119" s="38" t="n">
        <v>-3</v>
      </c>
      <c r="R119" s="38" t="n">
        <v>3</v>
      </c>
      <c r="S119" s="38" t="n">
        <v>1</v>
      </c>
      <c r="T119" s="38" t="n">
        <v>-4</v>
      </c>
      <c r="U119" s="38" t="n">
        <v>24</v>
      </c>
      <c r="V119" s="38" t="n">
        <v>26</v>
      </c>
      <c r="W119" s="38" t="n">
        <v>16</v>
      </c>
      <c r="X119" s="38" t="n">
        <v>9</v>
      </c>
      <c r="Y119" s="38" t="n">
        <v>10</v>
      </c>
      <c r="Z119" s="38" t="n">
        <v>6</v>
      </c>
      <c r="AA119" s="38"/>
      <c r="AB119" s="38" t="n">
        <v>-3.5</v>
      </c>
      <c r="AC119" s="38" t="n">
        <v>-2.5</v>
      </c>
      <c r="AD119" s="38" t="n">
        <v>2.5</v>
      </c>
      <c r="AG119" s="38"/>
      <c r="AH119" s="38"/>
      <c r="AI119" s="38"/>
      <c r="AJ119" s="38"/>
      <c r="AK119" s="38"/>
      <c r="AL119" s="38"/>
      <c r="AM119" s="38"/>
      <c r="AN119" s="38" t="n">
        <v>0.75</v>
      </c>
      <c r="AO119" s="8" t="n">
        <v>0</v>
      </c>
      <c r="AQ119" s="8" t="n">
        <v>2</v>
      </c>
      <c r="AR119" s="8" t="n">
        <v>2</v>
      </c>
      <c r="AS119" s="38"/>
      <c r="AT119" s="10" t="str">
        <f aca="false">IF(AS119=0,"1","2")</f>
        <v>1</v>
      </c>
      <c r="AU119" s="11" t="str">
        <f aca="false" t="array" ref="AU119">_xlfn.IFS(AS119=0,"0", AS119=-0.25, "1", AS119=-0.5,"2", AS119=-0.75,"3", AS119=-1,"4",AS119=-1.25,"5", AS119=-1.5,"6", AS119=-1.75,"7", AS119=-2,"8", AS119=-2.25,"9",AS119=-2.5,"10", AS119=-2.75,"11", AS119=-3,"12", AS119=-3.25,"13", AS119=-3.5,"14", AS119=-3.75,"15",AS119=-4,"16")</f>
        <v>0</v>
      </c>
      <c r="AV119" s="38"/>
      <c r="AW119" s="11" t="str">
        <f aca="false">IF(AV119=0,"1","2")</f>
        <v>1</v>
      </c>
      <c r="AX119" s="11" t="str">
        <f aca="false" t="array" ref="AX119">_xlfn.IFS(AV119=0,"0", AV119=0.25, "1", AV119=0.5,"2", AV119=0.75,"3", AV119=1,"4",AV119=1.25,"5", AV119=1.5,"6", AV119=1.75,"7", AV119=2,"8", AV119=2.25,"9",AV119=2.5,"10", AV119=2.75,"11", AV119=3,"12", AV119=3.25,"13", AV119=3.5,"14", AV119=3.75,"15",AV119=4,"16")</f>
        <v>0</v>
      </c>
      <c r="AY119" s="38"/>
      <c r="AZ119" s="11" t="str">
        <f aca="false">IF(AY119=0,"1","2")</f>
        <v>1</v>
      </c>
      <c r="BA119" s="11" t="str">
        <f aca="false" t="array" ref="BA119">_xlfn.IFS(AY119=0,"0", AY119=-0.25, "1", AY119=-0.5,"2", AY119=-0.75,"3", AY119=-1,"4",AY119=-1.25,"5", AY119=-1.5,"6", AY119=-1.75,"7", AY119=-2,"8", AY120=-2.25,"9",AY120=-2.5,"10", AY120=-2.75,"11", AY120=-3,"12", AY120=-3.25,"13", AY120=-3.5,"14", AY120=-3.75,"15",AY120=-4,"16")</f>
        <v>0</v>
      </c>
      <c r="BB119" s="38" t="n">
        <v>0.75</v>
      </c>
      <c r="BC119" s="11" t="str">
        <f aca="false">IF(BB119=0,"1","2")</f>
        <v>2</v>
      </c>
      <c r="BD119" s="11" t="str">
        <f aca="false" t="array" ref="BD119">_xlfn.IFS(BB119=0,"0", BB119=0.25, "1", BB119=0.5,"2", BB119=0.75,"3", BB119=1,"4",BB119=1.25,"5", BB119=1.5,"6", BB119=1.75,"7", BB119=2,"8", BB119=2.25,"9", BB119=2.25,"9",BB119=2.5,"10", BB119=2.75,"11", BB119=3,"12", BB119=3.25,"13", BB119=3.5,"14", BB119=3.75,"15",BB119=4,"16")</f>
        <v>3</v>
      </c>
      <c r="BE119" s="8" t="n">
        <v>24</v>
      </c>
      <c r="BF119" s="14" t="str">
        <f aca="false">VLOOKUP(BE119,LEYENDA!$G$2:$H$8,2,TRUE())</f>
        <v>19-24</v>
      </c>
    </row>
    <row r="120" customFormat="false" ht="13.5" hidden="false" customHeight="false" outlineLevel="0" collapsed="false">
      <c r="A120" s="8" t="s">
        <v>1047</v>
      </c>
      <c r="B120" s="8" t="s">
        <v>817</v>
      </c>
      <c r="C120" s="8" t="n">
        <v>6</v>
      </c>
      <c r="D120" s="8" t="str">
        <f aca="false">VLOOKUP(E120,[1]Hoja1!$B$1:$C$1048576,2,FALSE())</f>
        <v>OD</v>
      </c>
      <c r="E120" s="8" t="s">
        <v>816</v>
      </c>
      <c r="F120" s="8" t="s">
        <v>198</v>
      </c>
      <c r="G120" s="1" t="str">
        <f aca="false" t="array" ref="G120">_xlfn.IFS(F120="M","1", F120="H","2")</f>
        <v>2</v>
      </c>
      <c r="H120" s="8" t="n">
        <v>33</v>
      </c>
      <c r="I120" s="1" t="n">
        <f aca="false">VLOOKUP(H120,LEYENDA!$B$2:$D$6,2,TRUE())</f>
        <v>61</v>
      </c>
      <c r="J120" s="38" t="n">
        <v>1</v>
      </c>
      <c r="K120" s="38"/>
      <c r="L120" s="38" t="n">
        <v>16</v>
      </c>
      <c r="M120" s="38" t="n">
        <v>5</v>
      </c>
      <c r="N120" s="38" t="n">
        <v>8</v>
      </c>
      <c r="O120" s="38" t="n">
        <v>3</v>
      </c>
      <c r="P120" s="38" t="n">
        <v>0</v>
      </c>
      <c r="Q120" s="38" t="n">
        <v>-6</v>
      </c>
      <c r="R120" s="38" t="n">
        <v>6</v>
      </c>
      <c r="S120" s="38" t="n">
        <v>1.25</v>
      </c>
      <c r="T120" s="38" t="n">
        <v>-5</v>
      </c>
      <c r="U120" s="38" t="n">
        <v>20</v>
      </c>
      <c r="V120" s="38" t="n">
        <v>22</v>
      </c>
      <c r="W120" s="38" t="n">
        <v>4</v>
      </c>
      <c r="X120" s="38" t="n">
        <v>16</v>
      </c>
      <c r="Y120" s="38" t="n">
        <v>18</v>
      </c>
      <c r="Z120" s="38" t="n">
        <v>12</v>
      </c>
      <c r="AA120" s="38" t="n">
        <v>2</v>
      </c>
      <c r="AB120" s="38" t="n">
        <v>-3</v>
      </c>
      <c r="AC120" s="38" t="n">
        <v>-1.25</v>
      </c>
      <c r="AD120" s="38" t="n">
        <v>2.25</v>
      </c>
      <c r="AG120" s="38"/>
      <c r="AH120" s="38"/>
      <c r="AI120" s="38"/>
      <c r="AJ120" s="38"/>
      <c r="AK120" s="38"/>
      <c r="AL120" s="38"/>
      <c r="AM120" s="38"/>
      <c r="AN120" s="38" t="n">
        <v>0.5</v>
      </c>
      <c r="AO120" s="8" t="n">
        <v>0</v>
      </c>
      <c r="AQ120" s="8" t="n">
        <v>2</v>
      </c>
      <c r="AR120" s="8" t="n">
        <v>2</v>
      </c>
      <c r="AS120" s="38"/>
      <c r="AT120" s="10" t="str">
        <f aca="false">IF(AS120=0,"1","2")</f>
        <v>1</v>
      </c>
      <c r="AU120" s="11" t="str">
        <f aca="false" t="array" ref="AU120">_xlfn.IFS(AS120=0,"0", AS120=-0.25, "1", AS120=-0.5,"2", AS120=-0.75,"3", AS120=-1,"4",AS120=-1.25,"5", AS120=-1.5,"6", AS120=-1.75,"7", AS120=-2,"8", AS120=-2.25,"9",AS120=-2.5,"10", AS120=-2.75,"11", AS120=-3,"12", AS120=-3.25,"13", AS120=-3.5,"14", AS120=-3.75,"15",AS120=-4,"16")</f>
        <v>0</v>
      </c>
      <c r="AV120" s="38"/>
      <c r="AW120" s="11" t="str">
        <f aca="false">IF(AV120=0,"1","2")</f>
        <v>1</v>
      </c>
      <c r="AX120" s="11" t="str">
        <f aca="false" t="array" ref="AX120">_xlfn.IFS(AV120=0,"0", AV120=0.25, "1", AV120=0.5,"2", AV120=0.75,"3", AV120=1,"4",AV120=1.25,"5", AV120=1.5,"6", AV120=1.75,"7", AV120=2,"8", AV120=2.25,"9",AV120=2.5,"10", AV120=2.75,"11", AV120=3,"12", AV120=3.25,"13", AV120=3.5,"14", AV120=3.75,"15",AV120=4,"16")</f>
        <v>0</v>
      </c>
      <c r="AY120" s="38"/>
      <c r="AZ120" s="11" t="str">
        <f aca="false">IF(AY120=0,"1","2")</f>
        <v>1</v>
      </c>
      <c r="BA120" s="11" t="str">
        <f aca="false" t="array" ref="BA120">_xlfn.IFS(AY120=0,"0", AY120=-0.25, "1", AY120=-0.5,"2", AY120=-0.75,"3", AY120=-1,"4",AY120=-1.25,"5", AY120=-1.5,"6", AY120=-1.75,"7", AY120=-2,"8", AY121=-2.25,"9",AY121=-2.5,"10", AY121=-2.75,"11", AY121=-3,"12", AY121=-3.25,"13", AY121=-3.5,"14", AY121=-3.75,"15",AY121=-4,"16")</f>
        <v>0</v>
      </c>
      <c r="BB120" s="38" t="n">
        <v>0.5</v>
      </c>
      <c r="BC120" s="11" t="str">
        <f aca="false">IF(BB120=0,"1","2")</f>
        <v>2</v>
      </c>
      <c r="BD120" s="11" t="str">
        <f aca="false" t="array" ref="BD120">_xlfn.IFS(BB120=0,"0", BB120=0.25, "1", BB120=0.5,"2", BB120=0.75,"3", BB120=1,"4",BB120=1.25,"5", BB120=1.5,"6", BB120=1.75,"7", BB120=2,"8", BB120=2.25,"9", BB120=2.25,"9",BB120=2.5,"10", BB120=2.75,"11", BB120=3,"12", BB120=3.25,"13", BB120=3.5,"14", BB120=3.75,"15",BB120=4,"16")</f>
        <v>2</v>
      </c>
      <c r="BE120" s="8" t="n">
        <v>24</v>
      </c>
      <c r="BF120" s="14" t="str">
        <f aca="false">VLOOKUP(BE120,LEYENDA!$G$2:$H$8,2,TRUE())</f>
        <v>19-24</v>
      </c>
    </row>
    <row r="121" customFormat="false" ht="13.5" hidden="false" customHeight="false" outlineLevel="0" collapsed="false">
      <c r="A121" s="8" t="s">
        <v>1047</v>
      </c>
      <c r="B121" s="8" t="s">
        <v>817</v>
      </c>
      <c r="C121" s="8" t="n">
        <v>6</v>
      </c>
      <c r="D121" s="8" t="str">
        <f aca="false">VLOOKUP(E121,[1]Hoja1!$B$1:$C$1048576,2,FALSE())</f>
        <v>OI</v>
      </c>
      <c r="E121" s="8" t="s">
        <v>818</v>
      </c>
      <c r="F121" s="8" t="s">
        <v>198</v>
      </c>
      <c r="G121" s="1" t="str">
        <f aca="false" t="array" ref="G121">_xlfn.IFS(F121="M","1", F121="H","2")</f>
        <v>2</v>
      </c>
      <c r="H121" s="8" t="n">
        <v>33</v>
      </c>
      <c r="I121" s="1" t="n">
        <f aca="false">VLOOKUP(H121,LEYENDA!$B$2:$D$6,2,TRUE())</f>
        <v>61</v>
      </c>
      <c r="J121" s="38" t="n">
        <v>1</v>
      </c>
      <c r="K121" s="38"/>
      <c r="L121" s="38" t="n">
        <v>16</v>
      </c>
      <c r="M121" s="38" t="n">
        <v>5</v>
      </c>
      <c r="N121" s="38" t="n">
        <v>8</v>
      </c>
      <c r="O121" s="38" t="n">
        <v>3</v>
      </c>
      <c r="P121" s="38" t="n">
        <v>0</v>
      </c>
      <c r="Q121" s="38" t="n">
        <v>-6</v>
      </c>
      <c r="R121" s="38" t="n">
        <v>6</v>
      </c>
      <c r="S121" s="38" t="n">
        <v>1.25</v>
      </c>
      <c r="T121" s="38" t="n">
        <v>-5</v>
      </c>
      <c r="U121" s="38" t="n">
        <v>20</v>
      </c>
      <c r="V121" s="38" t="n">
        <v>22</v>
      </c>
      <c r="W121" s="38" t="n">
        <v>4</v>
      </c>
      <c r="X121" s="38" t="n">
        <v>16</v>
      </c>
      <c r="Y121" s="38" t="n">
        <v>18</v>
      </c>
      <c r="Z121" s="38" t="n">
        <v>12</v>
      </c>
      <c r="AA121" s="38" t="n">
        <v>2</v>
      </c>
      <c r="AB121" s="38" t="n">
        <v>-3</v>
      </c>
      <c r="AC121" s="38" t="n">
        <v>-1.25</v>
      </c>
      <c r="AD121" s="38" t="n">
        <v>2.25</v>
      </c>
      <c r="AG121" s="38"/>
      <c r="AH121" s="38"/>
      <c r="AI121" s="38"/>
      <c r="AJ121" s="38"/>
      <c r="AK121" s="38"/>
      <c r="AL121" s="38"/>
      <c r="AM121" s="38"/>
      <c r="AN121" s="38" t="n">
        <v>0.5</v>
      </c>
      <c r="AO121" s="8" t="n">
        <v>0</v>
      </c>
      <c r="AQ121" s="8" t="n">
        <v>2</v>
      </c>
      <c r="AR121" s="8" t="n">
        <v>2</v>
      </c>
      <c r="AS121" s="38"/>
      <c r="AT121" s="10" t="str">
        <f aca="false">IF(AS121=0,"1","2")</f>
        <v>1</v>
      </c>
      <c r="AU121" s="11" t="str">
        <f aca="false" t="array" ref="AU121">_xlfn.IFS(AS121=0,"0", AS121=-0.25, "1", AS121=-0.5,"2", AS121=-0.75,"3", AS121=-1,"4",AS121=-1.25,"5", AS121=-1.5,"6", AS121=-1.75,"7", AS121=-2,"8", AS121=-2.25,"9",AS121=-2.5,"10", AS121=-2.75,"11", AS121=-3,"12", AS121=-3.25,"13", AS121=-3.5,"14", AS121=-3.75,"15",AS121=-4,"16")</f>
        <v>0</v>
      </c>
      <c r="AV121" s="38"/>
      <c r="AW121" s="11" t="str">
        <f aca="false">IF(AV121=0,"1","2")</f>
        <v>1</v>
      </c>
      <c r="AX121" s="11" t="str">
        <f aca="false" t="array" ref="AX121">_xlfn.IFS(AV121=0,"0", AV121=0.25, "1", AV121=0.5,"2", AV121=0.75,"3", AV121=1,"4",AV121=1.25,"5", AV121=1.5,"6", AV121=1.75,"7", AV121=2,"8", AV121=2.25,"9",AV121=2.5,"10", AV121=2.75,"11", AV121=3,"12", AV121=3.25,"13", AV121=3.5,"14", AV121=3.75,"15",AV121=4,"16")</f>
        <v>0</v>
      </c>
      <c r="AY121" s="38"/>
      <c r="AZ121" s="11" t="str">
        <f aca="false">IF(AY121=0,"1","2")</f>
        <v>1</v>
      </c>
      <c r="BA121" s="11" t="str">
        <f aca="false" t="array" ref="BA121">_xlfn.IFS(AY121=0,"0", AY121=-0.25, "1", AY121=-0.5,"2", AY121=-0.75,"3", AY121=-1,"4",AY121=-1.25,"5", AY121=-1.5,"6", AY121=-1.75,"7", AY121=-2,"8", AY122=-2.25,"9",AY122=-2.5,"10", AY122=-2.75,"11", AY122=-3,"12", AY122=-3.25,"13", AY122=-3.5,"14", AY122=-3.75,"15",AY122=-4,"16")</f>
        <v>0</v>
      </c>
      <c r="BB121" s="38" t="n">
        <v>0.5</v>
      </c>
      <c r="BC121" s="11" t="str">
        <f aca="false">IF(BB121=0,"1","2")</f>
        <v>2</v>
      </c>
      <c r="BD121" s="11" t="str">
        <f aca="false" t="array" ref="BD121">_xlfn.IFS(BB121=0,"0", BB121=0.25, "1", BB121=0.5,"2", BB121=0.75,"3", BB121=1,"4",BB121=1.25,"5", BB121=1.5,"6", BB121=1.75,"7", BB121=2,"8", BB121=2.25,"9", BB121=2.25,"9",BB121=2.5,"10", BB121=2.75,"11", BB121=3,"12", BB121=3.25,"13", BB121=3.5,"14", BB121=3.75,"15",BB121=4,"16")</f>
        <v>2</v>
      </c>
      <c r="BE121" s="8" t="n">
        <v>24</v>
      </c>
      <c r="BF121" s="14" t="str">
        <f aca="false">VLOOKUP(BE121,LEYENDA!$G$2:$H$8,2,TRUE())</f>
        <v>19-24</v>
      </c>
    </row>
    <row r="122" customFormat="false" ht="13.5" hidden="false" customHeight="false" outlineLevel="0" collapsed="false">
      <c r="A122" s="8" t="s">
        <v>1029</v>
      </c>
      <c r="B122" s="8" t="s">
        <v>1030</v>
      </c>
      <c r="C122" s="8" t="n">
        <v>7</v>
      </c>
      <c r="D122" s="8" t="str">
        <f aca="false">VLOOKUP(E122,[1]Hoja1!$B$1:$C$1048576,2,FALSE())</f>
        <v>OD</v>
      </c>
      <c r="E122" s="8" t="s">
        <v>122</v>
      </c>
      <c r="F122" s="8" t="s">
        <v>198</v>
      </c>
      <c r="G122" s="1" t="str">
        <f aca="false" t="array" ref="G122">_xlfn.IFS(F122="M","1", F122="H","2")</f>
        <v>2</v>
      </c>
      <c r="H122" s="8" t="n">
        <v>41</v>
      </c>
      <c r="I122" s="1" t="n">
        <f aca="false">VLOOKUP(H122,LEYENDA!$B$2:$D$6,2,TRUE())</f>
        <v>61</v>
      </c>
      <c r="J122" s="38" t="n">
        <v>3</v>
      </c>
      <c r="K122" s="38" t="n">
        <v>12</v>
      </c>
      <c r="L122" s="38" t="n">
        <v>18</v>
      </c>
      <c r="M122" s="38" t="n">
        <v>8</v>
      </c>
      <c r="N122" s="38" t="n">
        <v>7</v>
      </c>
      <c r="O122" s="38" t="n">
        <v>4</v>
      </c>
      <c r="P122" s="38" t="n">
        <v>0</v>
      </c>
      <c r="Q122" s="38" t="n">
        <v>-1</v>
      </c>
      <c r="R122" s="38" t="n">
        <v>3</v>
      </c>
      <c r="S122" s="38" t="n">
        <v>0.25</v>
      </c>
      <c r="T122" s="38" t="n">
        <v>-1</v>
      </c>
      <c r="U122" s="38" t="n">
        <v>16</v>
      </c>
      <c r="V122" s="38" t="n">
        <v>26</v>
      </c>
      <c r="W122" s="38" t="n">
        <v>4</v>
      </c>
      <c r="X122" s="38" t="n">
        <v>6</v>
      </c>
      <c r="Y122" s="38" t="n">
        <v>18</v>
      </c>
      <c r="Z122" s="38" t="n">
        <v>8</v>
      </c>
      <c r="AA122" s="38" t="n">
        <v>0</v>
      </c>
      <c r="AB122" s="38" t="n">
        <v>-4</v>
      </c>
      <c r="AC122" s="38" t="n">
        <v>-2.5</v>
      </c>
      <c r="AD122" s="38" t="n">
        <v>2.5</v>
      </c>
      <c r="AE122" s="38" t="n">
        <v>0</v>
      </c>
      <c r="AF122" s="38"/>
      <c r="AG122" s="38"/>
      <c r="AH122" s="38"/>
      <c r="AI122" s="38"/>
      <c r="AJ122" s="38"/>
      <c r="AK122" s="38"/>
      <c r="AL122" s="38"/>
      <c r="AM122" s="38"/>
      <c r="AN122" s="38"/>
      <c r="AO122" s="8" t="n">
        <v>0</v>
      </c>
      <c r="AQ122" s="8" t="n">
        <v>2</v>
      </c>
      <c r="AR122" s="8" t="n">
        <v>1</v>
      </c>
      <c r="AS122" s="38"/>
      <c r="AT122" s="10" t="str">
        <f aca="false">IF(AS122=0,"1","2")</f>
        <v>1</v>
      </c>
      <c r="AU122" s="11" t="str">
        <f aca="false" t="array" ref="AU122">_xlfn.IFS(AS122=0,"0", AS122=-0.25, "1", AS122=-0.5,"2", AS122=-0.75,"3", AS122=-1,"4",AS122=-1.25,"5", AS122=-1.5,"6", AS122=-1.75,"7", AS122=-2,"8", AS122=-2.25,"9",AS122=-2.5,"10", AS122=-2.75,"11", AS122=-3,"12", AS122=-3.25,"13", AS122=-3.5,"14", AS122=-3.75,"15",AS122=-4,"16")</f>
        <v>0</v>
      </c>
      <c r="AV122" s="38"/>
      <c r="AW122" s="11" t="str">
        <f aca="false">IF(AV122=0,"1","2")</f>
        <v>1</v>
      </c>
      <c r="AX122" s="11" t="str">
        <f aca="false" t="array" ref="AX122">_xlfn.IFS(AV122=0,"0", AV122=0.25, "1", AV122=0.5,"2", AV122=0.75,"3", AV122=1,"4",AV122=1.25,"5", AV122=1.5,"6", AV122=1.75,"7", AV122=2,"8", AV122=2.25,"9",AV122=2.5,"10", AV122=2.75,"11", AV122=3,"12", AV122=3.25,"13", AV122=3.5,"14", AV122=3.75,"15",AV122=4,"16")</f>
        <v>0</v>
      </c>
      <c r="AY122" s="38"/>
      <c r="AZ122" s="11" t="str">
        <f aca="false">IF(AY122=0,"1","2")</f>
        <v>1</v>
      </c>
      <c r="BA122" s="11" t="str">
        <f aca="false" t="array" ref="BA122">_xlfn.IFS(AY122=0,"0", AY122=-0.25, "1", AY122=-0.5,"2", AY122=-0.75,"3", AY122=-1,"4",AY122=-1.25,"5", AY122=-1.5,"6", AY122=-1.75,"7", AY122=-2,"8", AY123=-2.25,"9",AY123=-2.5,"10", AY123=-2.75,"11", AY123=-3,"12", AY123=-3.25,"13", AY123=-3.5,"14", AY123=-3.75,"15",AY123=-4,"16")</f>
        <v>0</v>
      </c>
      <c r="BB122" s="38"/>
      <c r="BC122" s="11" t="str">
        <f aca="false">IF(BB122=0,"1","2")</f>
        <v>1</v>
      </c>
      <c r="BD122" s="11" t="str">
        <f aca="false" t="array" ref="BD122">_xlfn.IFS(BB122=0,"0", BB122=0.25, "1", BB122=0.5,"2", BB122=0.75,"3", BB122=1,"4",BB122=1.25,"5", BB122=1.5,"6", BB122=1.75,"7", BB122=2,"8", BB122=2.25,"9", BB122=2.25,"9",BB122=2.5,"10", BB122=2.75,"11", BB122=3,"12", BB122=3.25,"13", BB122=3.5,"14", BB122=3.75,"15",BB122=4,"16")</f>
        <v>0</v>
      </c>
      <c r="BE122" s="8" t="n">
        <v>24</v>
      </c>
      <c r="BF122" s="14" t="str">
        <f aca="false">VLOOKUP(BE122,LEYENDA!$G$2:$H$8,2,TRUE())</f>
        <v>19-24</v>
      </c>
    </row>
    <row r="123" customFormat="false" ht="13.5" hidden="false" customHeight="false" outlineLevel="0" collapsed="false">
      <c r="A123" s="8" t="s">
        <v>1029</v>
      </c>
      <c r="B123" s="8" t="s">
        <v>1030</v>
      </c>
      <c r="C123" s="8" t="n">
        <v>7</v>
      </c>
      <c r="D123" s="8" t="str">
        <f aca="false">VLOOKUP(E123,[1]Hoja1!$B$1:$C$1048576,2,FALSE())</f>
        <v>OI</v>
      </c>
      <c r="E123" s="8" t="s">
        <v>1031</v>
      </c>
      <c r="F123" s="8" t="s">
        <v>198</v>
      </c>
      <c r="G123" s="1" t="str">
        <f aca="false" t="array" ref="G123">_xlfn.IFS(F123="M","1", F123="H","2")</f>
        <v>2</v>
      </c>
      <c r="H123" s="8" t="n">
        <v>41</v>
      </c>
      <c r="I123" s="1" t="n">
        <f aca="false">VLOOKUP(H123,LEYENDA!$B$2:$D$6,2,TRUE())</f>
        <v>61</v>
      </c>
      <c r="J123" s="38" t="n">
        <v>3</v>
      </c>
      <c r="K123" s="38" t="n">
        <v>12</v>
      </c>
      <c r="L123" s="38" t="n">
        <v>18</v>
      </c>
      <c r="M123" s="38" t="n">
        <v>8</v>
      </c>
      <c r="N123" s="38" t="n">
        <v>7</v>
      </c>
      <c r="O123" s="38" t="n">
        <v>4</v>
      </c>
      <c r="P123" s="38" t="n">
        <v>0</v>
      </c>
      <c r="Q123" s="38" t="n">
        <v>-1</v>
      </c>
      <c r="R123" s="38" t="n">
        <v>3</v>
      </c>
      <c r="S123" s="38" t="n">
        <v>0.25</v>
      </c>
      <c r="T123" s="38" t="n">
        <v>-1</v>
      </c>
      <c r="U123" s="38" t="n">
        <v>16</v>
      </c>
      <c r="V123" s="38" t="n">
        <v>26</v>
      </c>
      <c r="W123" s="38" t="n">
        <v>4</v>
      </c>
      <c r="X123" s="38" t="n">
        <v>6</v>
      </c>
      <c r="Y123" s="38" t="n">
        <v>18</v>
      </c>
      <c r="Z123" s="38" t="n">
        <v>8</v>
      </c>
      <c r="AA123" s="38" t="n">
        <v>0</v>
      </c>
      <c r="AB123" s="38" t="n">
        <v>-4</v>
      </c>
      <c r="AC123" s="38" t="n">
        <v>-2.5</v>
      </c>
      <c r="AD123" s="38" t="n">
        <v>2.5</v>
      </c>
      <c r="AE123" s="38" t="n">
        <v>0</v>
      </c>
      <c r="AF123" s="38"/>
      <c r="AG123" s="38"/>
      <c r="AH123" s="38"/>
      <c r="AI123" s="38"/>
      <c r="AJ123" s="38"/>
      <c r="AK123" s="38"/>
      <c r="AL123" s="38"/>
      <c r="AM123" s="38"/>
      <c r="AN123" s="38"/>
      <c r="AO123" s="8" t="n">
        <v>0</v>
      </c>
      <c r="AQ123" s="8" t="n">
        <v>2</v>
      </c>
      <c r="AR123" s="8" t="n">
        <v>1</v>
      </c>
      <c r="AS123" s="38"/>
      <c r="AT123" s="10" t="str">
        <f aca="false">IF(AS123=0,"1","2")</f>
        <v>1</v>
      </c>
      <c r="AU123" s="11" t="str">
        <f aca="false" t="array" ref="AU123">_xlfn.IFS(AS123=0,"0", AS123=-0.25, "1", AS123=-0.5,"2", AS123=-0.75,"3", AS123=-1,"4",AS123=-1.25,"5", AS123=-1.5,"6", AS123=-1.75,"7", AS123=-2,"8", AS123=-2.25,"9",AS123=-2.5,"10", AS123=-2.75,"11", AS123=-3,"12", AS123=-3.25,"13", AS123=-3.5,"14", AS123=-3.75,"15",AS123=-4,"16")</f>
        <v>0</v>
      </c>
      <c r="AV123" s="38"/>
      <c r="AW123" s="11" t="str">
        <f aca="false">IF(AV123=0,"1","2")</f>
        <v>1</v>
      </c>
      <c r="AX123" s="11" t="str">
        <f aca="false" t="array" ref="AX123">_xlfn.IFS(AV123=0,"0", AV123=0.25, "1", AV123=0.5,"2", AV123=0.75,"3", AV123=1,"4",AV123=1.25,"5", AV123=1.5,"6", AV123=1.75,"7", AV123=2,"8", AV123=2.25,"9",AV123=2.5,"10", AV123=2.75,"11", AV123=3,"12", AV123=3.25,"13", AV123=3.5,"14", AV123=3.75,"15",AV123=4,"16")</f>
        <v>0</v>
      </c>
      <c r="AY123" s="38"/>
      <c r="AZ123" s="11" t="str">
        <f aca="false">IF(AY123=0,"1","2")</f>
        <v>1</v>
      </c>
      <c r="BA123" s="11" t="str">
        <f aca="false" t="array" ref="BA123">_xlfn.IFS(AY123=0,"0", AY123=-0.25, "1", AY123=-0.5,"2", AY123=-0.75,"3", AY123=-1,"4",AY123=-1.25,"5", AY123=-1.5,"6", AY123=-1.75,"7", AY123=-2,"8", AY124=-2.25,"9",AY124=-2.5,"10", AY124=-2.75,"11", AY124=-3,"12", AY124=-3.25,"13", AY124=-3.5,"14", AY124=-3.75,"15",AY124=-4,"16")</f>
        <v>0</v>
      </c>
      <c r="BB123" s="38"/>
      <c r="BC123" s="11" t="str">
        <f aca="false">IF(BB123=0,"1","2")</f>
        <v>1</v>
      </c>
      <c r="BD123" s="11" t="str">
        <f aca="false" t="array" ref="BD123">_xlfn.IFS(BB123=0,"0", BB123=0.25, "1", BB123=0.5,"2", BB123=0.75,"3", BB123=1,"4",BB123=1.25,"5", BB123=1.5,"6", BB123=1.75,"7", BB123=2,"8", BB123=2.25,"9", BB123=2.25,"9",BB123=2.5,"10", BB123=2.75,"11", BB123=3,"12", BB123=3.25,"13", BB123=3.5,"14", BB123=3.75,"15",BB123=4,"16")</f>
        <v>0</v>
      </c>
      <c r="BE123" s="8" t="n">
        <v>24</v>
      </c>
      <c r="BF123" s="14" t="str">
        <f aca="false">VLOOKUP(BE123,LEYENDA!$G$2:$H$8,2,TRUE())</f>
        <v>19-24</v>
      </c>
    </row>
    <row r="124" customFormat="false" ht="13.5" hidden="false" customHeight="false" outlineLevel="0" collapsed="false">
      <c r="A124" s="8" t="s">
        <v>1029</v>
      </c>
      <c r="B124" s="8" t="s">
        <v>1032</v>
      </c>
      <c r="C124" s="8" t="n">
        <v>7</v>
      </c>
      <c r="D124" s="8" t="str">
        <f aca="false">VLOOKUP(E124,[1]Hoja1!$B$1:$C$1048576,2,FALSE())</f>
        <v>OD</v>
      </c>
      <c r="E124" s="8" t="s">
        <v>1033</v>
      </c>
      <c r="F124" s="8" t="s">
        <v>193</v>
      </c>
      <c r="G124" s="1" t="str">
        <f aca="false" t="array" ref="G124">_xlfn.IFS(F124="M","1", F124="H","2")</f>
        <v>1</v>
      </c>
      <c r="H124" s="8" t="n">
        <v>23</v>
      </c>
      <c r="I124" s="1" t="n">
        <f aca="false">VLOOKUP(H124,LEYENDA!$B$2:$D$6,2,TRUE())</f>
        <v>61</v>
      </c>
      <c r="J124" s="38" t="n">
        <v>-0.5</v>
      </c>
      <c r="K124" s="38"/>
      <c r="L124" s="38" t="n">
        <v>20</v>
      </c>
      <c r="M124" s="38" t="n">
        <v>4</v>
      </c>
      <c r="N124" s="38" t="n">
        <v>14</v>
      </c>
      <c r="O124" s="38" t="n">
        <v>4</v>
      </c>
      <c r="P124" s="38" t="n">
        <v>-0.5</v>
      </c>
      <c r="Q124" s="38" t="n">
        <v>-3</v>
      </c>
      <c r="R124" s="38" t="n">
        <v>3</v>
      </c>
      <c r="S124" s="38" t="n">
        <v>-0.5</v>
      </c>
      <c r="T124" s="38" t="n">
        <v>-2</v>
      </c>
      <c r="U124" s="38"/>
      <c r="V124" s="38" t="n">
        <v>25</v>
      </c>
      <c r="W124" s="38" t="n">
        <v>14</v>
      </c>
      <c r="X124" s="38"/>
      <c r="Y124" s="38" t="n">
        <v>25</v>
      </c>
      <c r="Z124" s="38" t="n">
        <v>9</v>
      </c>
      <c r="AA124" s="38" t="n">
        <v>0</v>
      </c>
      <c r="AB124" s="38" t="n">
        <v>-6.45</v>
      </c>
      <c r="AC124" s="38" t="n">
        <v>-4.25</v>
      </c>
      <c r="AD124" s="38" t="n">
        <v>2.5</v>
      </c>
      <c r="AE124" s="38" t="n">
        <v>0</v>
      </c>
      <c r="AF124" s="38"/>
      <c r="AG124" s="38"/>
      <c r="AH124" s="38"/>
      <c r="AI124" s="38"/>
      <c r="AJ124" s="38"/>
      <c r="AK124" s="38"/>
      <c r="AL124" s="38"/>
      <c r="AM124" s="38"/>
      <c r="AN124" s="38"/>
      <c r="AO124" s="8" t="n">
        <v>0</v>
      </c>
      <c r="AQ124" s="8" t="n">
        <v>1</v>
      </c>
      <c r="AR124" s="8" t="n">
        <v>2</v>
      </c>
      <c r="AS124" s="38"/>
      <c r="AT124" s="10" t="str">
        <f aca="false">IF(AS124=0,"1","2")</f>
        <v>1</v>
      </c>
      <c r="AU124" s="11" t="str">
        <f aca="false" t="array" ref="AU124">_xlfn.IFS(AS124=0,"0", AS124=-0.25, "1", AS124=-0.5,"2", AS124=-0.75,"3", AS124=-1,"4",AS124=-1.25,"5", AS124=-1.5,"6", AS124=-1.75,"7", AS124=-2,"8", AS124=-2.25,"9",AS124=-2.5,"10", AS124=-2.75,"11", AS124=-3,"12", AS124=-3.25,"13", AS124=-3.5,"14", AS124=-3.75,"15",AS124=-4,"16")</f>
        <v>0</v>
      </c>
      <c r="AV124" s="38"/>
      <c r="AW124" s="11" t="str">
        <f aca="false">IF(AV124=0,"1","2")</f>
        <v>1</v>
      </c>
      <c r="AX124" s="11" t="str">
        <f aca="false" t="array" ref="AX124">_xlfn.IFS(AV124=0,"0", AV124=0.25, "1", AV124=0.5,"2", AV124=0.75,"3", AV124=1,"4",AV124=1.25,"5", AV124=1.5,"6", AV124=1.75,"7", AV124=2,"8", AV124=2.25,"9",AV124=2.5,"10", AV124=2.75,"11", AV124=3,"12", AV124=3.25,"13", AV124=3.5,"14", AV124=3.75,"15",AV124=4,"16")</f>
        <v>0</v>
      </c>
      <c r="AY124" s="38"/>
      <c r="AZ124" s="11" t="str">
        <f aca="false">IF(AY124=0,"1","2")</f>
        <v>1</v>
      </c>
      <c r="BA124" s="11" t="str">
        <f aca="false" t="array" ref="BA124">_xlfn.IFS(AY124=0,"0", AY124=-0.25, "1", AY124=-0.5,"2", AY124=-0.75,"3", AY124=-1,"4",AY124=-1.25,"5", AY124=-1.5,"6", AY124=-1.75,"7", AY124=-2,"8", AY125=-2.25,"9",AY125=-2.5,"10", AY125=-2.75,"11", AY125=-3,"12", AY125=-3.25,"13", AY125=-3.5,"14", AY125=-3.75,"15",AY125=-4,"16")</f>
        <v>0</v>
      </c>
      <c r="BB124" s="38"/>
      <c r="BC124" s="11" t="str">
        <f aca="false">IF(BB124=0,"1","2")</f>
        <v>1</v>
      </c>
      <c r="BD124" s="11" t="str">
        <f aca="false" t="array" ref="BD124">_xlfn.IFS(BB124=0,"0", BB124=0.25, "1", BB124=0.5,"2", BB124=0.75,"3", BB124=1,"4",BB124=1.25,"5", BB124=1.5,"6", BB124=1.75,"7", BB124=2,"8", BB124=2.25,"9", BB124=2.25,"9",BB124=2.5,"10", BB124=2.75,"11", BB124=3,"12", BB124=3.25,"13", BB124=3.5,"14", BB124=3.75,"15",BB124=4,"16")</f>
        <v>0</v>
      </c>
      <c r="BE124" s="8" t="n">
        <v>24</v>
      </c>
      <c r="BF124" s="14" t="str">
        <f aca="false">VLOOKUP(BE124,LEYENDA!$G$2:$H$8,2,TRUE())</f>
        <v>19-24</v>
      </c>
    </row>
    <row r="125" customFormat="false" ht="13.5" hidden="false" customHeight="false" outlineLevel="0" collapsed="false">
      <c r="A125" s="8" t="s">
        <v>1029</v>
      </c>
      <c r="B125" s="8" t="s">
        <v>1032</v>
      </c>
      <c r="C125" s="8" t="n">
        <v>7</v>
      </c>
      <c r="D125" s="8" t="str">
        <f aca="false">VLOOKUP(E125,[1]Hoja1!$B$1:$C$1048576,2,FALSE())</f>
        <v>OI</v>
      </c>
      <c r="E125" s="8" t="s">
        <v>194</v>
      </c>
      <c r="F125" s="8" t="s">
        <v>193</v>
      </c>
      <c r="G125" s="1" t="str">
        <f aca="false" t="array" ref="G125">_xlfn.IFS(F125="M","1", F125="H","2")</f>
        <v>1</v>
      </c>
      <c r="H125" s="8" t="n">
        <v>23</v>
      </c>
      <c r="I125" s="1" t="n">
        <f aca="false">VLOOKUP(H125,LEYENDA!$B$2:$D$6,2,TRUE())</f>
        <v>61</v>
      </c>
      <c r="J125" s="38" t="n">
        <v>-0.5</v>
      </c>
      <c r="K125" s="38"/>
      <c r="L125" s="38" t="n">
        <v>20</v>
      </c>
      <c r="M125" s="38" t="n">
        <v>4</v>
      </c>
      <c r="N125" s="38" t="n">
        <v>14</v>
      </c>
      <c r="O125" s="38" t="n">
        <v>4</v>
      </c>
      <c r="P125" s="38" t="n">
        <v>-0.5</v>
      </c>
      <c r="Q125" s="38" t="n">
        <v>-3</v>
      </c>
      <c r="R125" s="38" t="n">
        <v>3</v>
      </c>
      <c r="S125" s="38" t="n">
        <v>-0.5</v>
      </c>
      <c r="T125" s="38" t="n">
        <v>-2</v>
      </c>
      <c r="U125" s="38"/>
      <c r="V125" s="38" t="n">
        <v>25</v>
      </c>
      <c r="W125" s="38" t="n">
        <v>14</v>
      </c>
      <c r="X125" s="38"/>
      <c r="Y125" s="38" t="n">
        <v>25</v>
      </c>
      <c r="Z125" s="38" t="n">
        <v>9</v>
      </c>
      <c r="AA125" s="38" t="n">
        <v>0</v>
      </c>
      <c r="AB125" s="38" t="n">
        <v>-6.45</v>
      </c>
      <c r="AC125" s="38" t="n">
        <v>-4.25</v>
      </c>
      <c r="AD125" s="38" t="n">
        <v>2.5</v>
      </c>
      <c r="AE125" s="38" t="n">
        <v>0</v>
      </c>
      <c r="AF125" s="38"/>
      <c r="AG125" s="38"/>
      <c r="AH125" s="38"/>
      <c r="AI125" s="38"/>
      <c r="AJ125" s="38"/>
      <c r="AK125" s="38"/>
      <c r="AL125" s="38"/>
      <c r="AM125" s="38"/>
      <c r="AN125" s="38"/>
      <c r="AO125" s="8" t="n">
        <v>0</v>
      </c>
      <c r="AQ125" s="8" t="n">
        <v>1</v>
      </c>
      <c r="AR125" s="8" t="n">
        <v>2</v>
      </c>
      <c r="AS125" s="38"/>
      <c r="AT125" s="10" t="str">
        <f aca="false">IF(AS125=0,"1","2")</f>
        <v>1</v>
      </c>
      <c r="AU125" s="11" t="str">
        <f aca="false" t="array" ref="AU125">_xlfn.IFS(AS125=0,"0", AS125=-0.25, "1", AS125=-0.5,"2", AS125=-0.75,"3", AS125=-1,"4",AS125=-1.25,"5", AS125=-1.5,"6", AS125=-1.75,"7", AS125=-2,"8", AS125=-2.25,"9",AS125=-2.5,"10", AS125=-2.75,"11", AS125=-3,"12", AS125=-3.25,"13", AS125=-3.5,"14", AS125=-3.75,"15",AS125=-4,"16")</f>
        <v>0</v>
      </c>
      <c r="AV125" s="38"/>
      <c r="AW125" s="11" t="str">
        <f aca="false">IF(AV125=0,"1","2")</f>
        <v>1</v>
      </c>
      <c r="AX125" s="11" t="str">
        <f aca="false" t="array" ref="AX125">_xlfn.IFS(AV125=0,"0", AV125=0.25, "1", AV125=0.5,"2", AV125=0.75,"3", AV125=1,"4",AV125=1.25,"5", AV125=1.5,"6", AV125=1.75,"7", AV125=2,"8", AV125=2.25,"9",AV125=2.5,"10", AV125=2.75,"11", AV125=3,"12", AV125=3.25,"13", AV125=3.5,"14", AV125=3.75,"15",AV125=4,"16")</f>
        <v>0</v>
      </c>
      <c r="AY125" s="38"/>
      <c r="AZ125" s="11" t="str">
        <f aca="false">IF(AY125=0,"1","2")</f>
        <v>1</v>
      </c>
      <c r="BA125" s="11" t="str">
        <f aca="false" t="array" ref="BA125">_xlfn.IFS(AY125=0,"0", AY125=-0.25, "1", AY125=-0.5,"2", AY125=-0.75,"3", AY125=-1,"4",AY125=-1.25,"5", AY125=-1.5,"6", AY125=-1.75,"7", AY125=-2,"8", AY126=-2.25,"9",AY126=-2.5,"10", AY126=-2.75,"11", AY126=-3,"12", AY126=-3.25,"13", AY126=-3.5,"14", AY126=-3.75,"15",AY126=-4,"16")</f>
        <v>0</v>
      </c>
      <c r="BB125" s="38"/>
      <c r="BC125" s="11" t="str">
        <f aca="false">IF(BB125=0,"1","2")</f>
        <v>1</v>
      </c>
      <c r="BD125" s="11" t="str">
        <f aca="false" t="array" ref="BD125">_xlfn.IFS(BB125=0,"0", BB125=0.25, "1", BB125=0.5,"2", BB125=0.75,"3", BB125=1,"4",BB125=1.25,"5", BB125=1.5,"6", BB125=1.75,"7", BB125=2,"8", BB125=2.25,"9", BB125=2.25,"9",BB125=2.5,"10", BB125=2.75,"11", BB125=3,"12", BB125=3.25,"13", BB125=3.5,"14", BB125=3.75,"15",BB125=4,"16")</f>
        <v>0</v>
      </c>
      <c r="BE125" s="8" t="n">
        <v>24</v>
      </c>
      <c r="BF125" s="14" t="str">
        <f aca="false">VLOOKUP(BE125,LEYENDA!$G$2:$H$8,2,TRUE())</f>
        <v>19-24</v>
      </c>
    </row>
    <row r="126" customFormat="false" ht="13.5" hidden="false" customHeight="false" outlineLevel="0" collapsed="false">
      <c r="A126" s="8" t="s">
        <v>1029</v>
      </c>
      <c r="B126" s="8" t="s">
        <v>1034</v>
      </c>
      <c r="C126" s="8" t="n">
        <v>7</v>
      </c>
      <c r="D126" s="8" t="str">
        <f aca="false">VLOOKUP(E126,[1]Hoja1!$B$1:$C$1048576,2,FALSE())</f>
        <v>OD</v>
      </c>
      <c r="E126" s="8" t="s">
        <v>1035</v>
      </c>
      <c r="F126" s="8" t="s">
        <v>193</v>
      </c>
      <c r="G126" s="1" t="str">
        <f aca="false" t="array" ref="G126">_xlfn.IFS(F126="M","1", F126="H","2")</f>
        <v>1</v>
      </c>
      <c r="H126" s="8" t="n">
        <v>33</v>
      </c>
      <c r="I126" s="1" t="n">
        <f aca="false">VLOOKUP(H126,LEYENDA!$B$2:$D$6,2,TRUE())</f>
        <v>61</v>
      </c>
      <c r="J126" s="38" t="n">
        <v>0</v>
      </c>
      <c r="K126" s="38"/>
      <c r="L126" s="38" t="n">
        <v>18</v>
      </c>
      <c r="M126" s="38" t="n">
        <v>7</v>
      </c>
      <c r="N126" s="38" t="n">
        <v>10</v>
      </c>
      <c r="O126" s="38" t="n">
        <v>5</v>
      </c>
      <c r="P126" s="38" t="n">
        <v>0</v>
      </c>
      <c r="Q126" s="38" t="n">
        <v>-0.5</v>
      </c>
      <c r="R126" s="38" t="n">
        <v>5</v>
      </c>
      <c r="S126" s="38" t="n">
        <v>1</v>
      </c>
      <c r="T126" s="38" t="n">
        <v>-4</v>
      </c>
      <c r="U126" s="38"/>
      <c r="V126" s="38" t="n">
        <v>20</v>
      </c>
      <c r="W126" s="38" t="n">
        <v>19</v>
      </c>
      <c r="X126" s="38"/>
      <c r="Y126" s="38" t="n">
        <v>15</v>
      </c>
      <c r="Z126" s="38" t="n">
        <v>11</v>
      </c>
      <c r="AA126" s="38" t="n">
        <v>0</v>
      </c>
      <c r="AB126" s="38" t="n">
        <v>-5.5</v>
      </c>
      <c r="AC126" s="38" t="n">
        <v>-3.25</v>
      </c>
      <c r="AD126" s="38" t="n">
        <v>2</v>
      </c>
      <c r="AE126" s="38" t="n">
        <v>0</v>
      </c>
      <c r="AF126" s="38"/>
      <c r="AG126" s="38"/>
      <c r="AH126" s="38"/>
      <c r="AI126" s="38"/>
      <c r="AJ126" s="38"/>
      <c r="AK126" s="38"/>
      <c r="AL126" s="38"/>
      <c r="AM126" s="38"/>
      <c r="AN126" s="38"/>
      <c r="AO126" s="8" t="n">
        <v>0</v>
      </c>
      <c r="AQ126" s="8" t="n">
        <v>2</v>
      </c>
      <c r="AR126" s="8" t="n">
        <v>2</v>
      </c>
      <c r="AS126" s="38"/>
      <c r="AT126" s="10" t="str">
        <f aca="false">IF(AS126=0,"1","2")</f>
        <v>1</v>
      </c>
      <c r="AU126" s="11" t="str">
        <f aca="false" t="array" ref="AU126">_xlfn.IFS(AS126=0,"0", AS126=-0.25, "1", AS126=-0.5,"2", AS126=-0.75,"3", AS126=-1,"4",AS126=-1.25,"5", AS126=-1.5,"6", AS126=-1.75,"7", AS126=-2,"8", AS126=-2.25,"9",AS126=-2.5,"10", AS126=-2.75,"11", AS126=-3,"12", AS126=-3.25,"13", AS126=-3.5,"14", AS126=-3.75,"15",AS126=-4,"16")</f>
        <v>0</v>
      </c>
      <c r="AV126" s="38"/>
      <c r="AW126" s="11" t="str">
        <f aca="false">IF(AV126=0,"1","2")</f>
        <v>1</v>
      </c>
      <c r="AX126" s="11" t="str">
        <f aca="false" t="array" ref="AX126">_xlfn.IFS(AV126=0,"0", AV126=0.25, "1", AV126=0.5,"2", AV126=0.75,"3", AV126=1,"4",AV126=1.25,"5", AV126=1.5,"6", AV126=1.75,"7", AV126=2,"8", AV126=2.25,"9",AV126=2.5,"10", AV126=2.75,"11", AV126=3,"12", AV126=3.25,"13", AV126=3.5,"14", AV126=3.75,"15",AV126=4,"16")</f>
        <v>0</v>
      </c>
      <c r="AY126" s="38"/>
      <c r="AZ126" s="11" t="str">
        <f aca="false">IF(AY126=0,"1","2")</f>
        <v>1</v>
      </c>
      <c r="BA126" s="11" t="str">
        <f aca="false" t="array" ref="BA126">_xlfn.IFS(AY126=0,"0", AY126=-0.25, "1", AY126=-0.5,"2", AY126=-0.75,"3", AY126=-1,"4",AY126=-1.25,"5", AY126=-1.5,"6", AY126=-1.75,"7", AY126=-2,"8", AY127=-2.25,"9",AY127=-2.5,"10", AY127=-2.75,"11", AY127=-3,"12", AY127=-3.25,"13", AY127=-3.5,"14", AY127=-3.75,"15",AY127=-4,"16")</f>
        <v>0</v>
      </c>
      <c r="BB126" s="38"/>
      <c r="BC126" s="11" t="str">
        <f aca="false">IF(BB126=0,"1","2")</f>
        <v>1</v>
      </c>
      <c r="BD126" s="11" t="str">
        <f aca="false" t="array" ref="BD126">_xlfn.IFS(BB126=0,"0", BB126=0.25, "1", BB126=0.5,"2", BB126=0.75,"3", BB126=1,"4",BB126=1.25,"5", BB126=1.5,"6", BB126=1.75,"7", BB126=2,"8", BB126=2.25,"9", BB126=2.25,"9",BB126=2.5,"10", BB126=2.75,"11", BB126=3,"12", BB126=3.25,"13", BB126=3.5,"14", BB126=3.75,"15",BB126=4,"16")</f>
        <v>0</v>
      </c>
      <c r="BE126" s="8" t="n">
        <v>24</v>
      </c>
      <c r="BF126" s="14" t="str">
        <f aca="false">VLOOKUP(BE126,LEYENDA!$G$2:$H$8,2,TRUE())</f>
        <v>19-24</v>
      </c>
    </row>
    <row r="127" customFormat="false" ht="13.5" hidden="false" customHeight="false" outlineLevel="0" collapsed="false">
      <c r="A127" s="8" t="s">
        <v>1029</v>
      </c>
      <c r="B127" s="8" t="s">
        <v>1034</v>
      </c>
      <c r="C127" s="8" t="n">
        <v>7</v>
      </c>
      <c r="D127" s="8" t="str">
        <f aca="false">VLOOKUP(E127,[1]Hoja1!$B$1:$C$1048576,2,FALSE())</f>
        <v>OI</v>
      </c>
      <c r="E127" s="8" t="s">
        <v>1036</v>
      </c>
      <c r="F127" s="8" t="s">
        <v>193</v>
      </c>
      <c r="G127" s="1" t="str">
        <f aca="false" t="array" ref="G127">_xlfn.IFS(F127="M","1", F127="H","2")</f>
        <v>1</v>
      </c>
      <c r="H127" s="8" t="n">
        <v>33</v>
      </c>
      <c r="I127" s="1" t="n">
        <f aca="false">VLOOKUP(H127,LEYENDA!$B$2:$D$6,2,TRUE())</f>
        <v>61</v>
      </c>
      <c r="J127" s="38" t="n">
        <v>0</v>
      </c>
      <c r="K127" s="38"/>
      <c r="L127" s="38" t="n">
        <v>18</v>
      </c>
      <c r="M127" s="38" t="n">
        <v>7</v>
      </c>
      <c r="N127" s="38" t="n">
        <v>10</v>
      </c>
      <c r="O127" s="38" t="n">
        <v>5</v>
      </c>
      <c r="P127" s="38" t="n">
        <v>0</v>
      </c>
      <c r="Q127" s="38" t="n">
        <v>-0.5</v>
      </c>
      <c r="R127" s="38" t="n">
        <v>5</v>
      </c>
      <c r="S127" s="38" t="n">
        <v>1</v>
      </c>
      <c r="T127" s="38" t="n">
        <v>-4</v>
      </c>
      <c r="U127" s="38"/>
      <c r="V127" s="38" t="n">
        <v>20</v>
      </c>
      <c r="W127" s="38" t="n">
        <v>19</v>
      </c>
      <c r="X127" s="38"/>
      <c r="Y127" s="38" t="n">
        <v>15</v>
      </c>
      <c r="Z127" s="38" t="n">
        <v>11</v>
      </c>
      <c r="AA127" s="38" t="n">
        <v>0</v>
      </c>
      <c r="AB127" s="38" t="n">
        <v>-5.5</v>
      </c>
      <c r="AC127" s="38" t="n">
        <v>-3.25</v>
      </c>
      <c r="AD127" s="38" t="n">
        <v>2</v>
      </c>
      <c r="AE127" s="38" t="n">
        <v>0</v>
      </c>
      <c r="AF127" s="38"/>
      <c r="AG127" s="38"/>
      <c r="AH127" s="38"/>
      <c r="AI127" s="38"/>
      <c r="AJ127" s="38"/>
      <c r="AK127" s="38"/>
      <c r="AL127" s="38"/>
      <c r="AM127" s="38"/>
      <c r="AN127" s="38"/>
      <c r="AO127" s="8" t="n">
        <v>0</v>
      </c>
      <c r="AQ127" s="8" t="n">
        <v>2</v>
      </c>
      <c r="AR127" s="8" t="n">
        <v>2</v>
      </c>
      <c r="AS127" s="38"/>
      <c r="AT127" s="10" t="str">
        <f aca="false">IF(AS127=0,"1","2")</f>
        <v>1</v>
      </c>
      <c r="AU127" s="11" t="str">
        <f aca="false" t="array" ref="AU127">_xlfn.IFS(AS127=0,"0", AS127=-0.25, "1", AS127=-0.5,"2", AS127=-0.75,"3", AS127=-1,"4",AS127=-1.25,"5", AS127=-1.5,"6", AS127=-1.75,"7", AS127=-2,"8", AS127=-2.25,"9",AS127=-2.5,"10", AS127=-2.75,"11", AS127=-3,"12", AS127=-3.25,"13", AS127=-3.5,"14", AS127=-3.75,"15",AS127=-4,"16")</f>
        <v>0</v>
      </c>
      <c r="AV127" s="38"/>
      <c r="AW127" s="11" t="str">
        <f aca="false">IF(AV127=0,"1","2")</f>
        <v>1</v>
      </c>
      <c r="AX127" s="11" t="str">
        <f aca="false" t="array" ref="AX127">_xlfn.IFS(AV127=0,"0", AV127=0.25, "1", AV127=0.5,"2", AV127=0.75,"3", AV127=1,"4",AV127=1.25,"5", AV127=1.5,"6", AV127=1.75,"7", AV127=2,"8", AV127=2.25,"9",AV127=2.5,"10", AV127=2.75,"11", AV127=3,"12", AV127=3.25,"13", AV127=3.5,"14", AV127=3.75,"15",AV127=4,"16")</f>
        <v>0</v>
      </c>
      <c r="AY127" s="38"/>
      <c r="AZ127" s="11" t="str">
        <f aca="false">IF(AY127=0,"1","2")</f>
        <v>1</v>
      </c>
      <c r="BA127" s="11" t="str">
        <f aca="false" t="array" ref="BA127">_xlfn.IFS(AY127=0,"0", AY127=-0.25, "1", AY127=-0.5,"2", AY127=-0.75,"3", AY127=-1,"4",AY127=-1.25,"5", AY127=-1.5,"6", AY127=-1.75,"7", AY127=-2,"8", AY128=-2.25,"9",AY128=-2.5,"10", AY128=-2.75,"11", AY128=-3,"12", AY128=-3.25,"13", AY128=-3.5,"14", AY128=-3.75,"15",AY128=-4,"16")</f>
        <v>0</v>
      </c>
      <c r="BB127" s="38"/>
      <c r="BC127" s="11" t="str">
        <f aca="false">IF(BB127=0,"1","2")</f>
        <v>1</v>
      </c>
      <c r="BD127" s="11" t="str">
        <f aca="false" t="array" ref="BD127">_xlfn.IFS(BB127=0,"0", BB127=0.25, "1", BB127=0.5,"2", BB127=0.75,"3", BB127=1,"4",BB127=1.25,"5", BB127=1.5,"6", BB127=1.75,"7", BB127=2,"8", BB127=2.25,"9", BB127=2.25,"9",BB127=2.5,"10", BB127=2.75,"11", BB127=3,"12", BB127=3.25,"13", BB127=3.5,"14", BB127=3.75,"15",BB127=4,"16")</f>
        <v>0</v>
      </c>
      <c r="BE127" s="8" t="n">
        <v>24</v>
      </c>
      <c r="BF127" s="14" t="str">
        <f aca="false">VLOOKUP(BE127,LEYENDA!$G$2:$H$8,2,TRUE())</f>
        <v>19-24</v>
      </c>
    </row>
    <row r="128" customFormat="false" ht="13.5" hidden="false" customHeight="false" outlineLevel="0" collapsed="false">
      <c r="A128" s="8" t="s">
        <v>1037</v>
      </c>
      <c r="B128" s="8" t="s">
        <v>1038</v>
      </c>
      <c r="C128" s="8" t="n">
        <v>7</v>
      </c>
      <c r="D128" s="8" t="str">
        <f aca="false">VLOOKUP(E128,[1]Hoja1!$B$1:$C$1048576,2,FALSE())</f>
        <v>OD</v>
      </c>
      <c r="E128" s="8" t="s">
        <v>1039</v>
      </c>
      <c r="F128" s="8" t="s">
        <v>193</v>
      </c>
      <c r="G128" s="1" t="str">
        <f aca="false" t="array" ref="G128">_xlfn.IFS(F128="M","1", F128="H","2")</f>
        <v>1</v>
      </c>
      <c r="H128" s="8" t="n">
        <v>44</v>
      </c>
      <c r="I128" s="1" t="n">
        <f aca="false">VLOOKUP(H128,LEYENDA!$B$2:$D$6,2,TRUE())</f>
        <v>61</v>
      </c>
      <c r="J128" s="38" t="n">
        <v>4</v>
      </c>
      <c r="K128" s="38"/>
      <c r="L128" s="38" t="n">
        <v>12</v>
      </c>
      <c r="M128" s="38" t="n">
        <v>8</v>
      </c>
      <c r="N128" s="38" t="n">
        <v>8</v>
      </c>
      <c r="O128" s="38" t="n">
        <v>2</v>
      </c>
      <c r="P128" s="38" t="n">
        <v>0</v>
      </c>
      <c r="Q128" s="38" t="n">
        <v>-6</v>
      </c>
      <c r="R128" s="38" t="n">
        <v>3</v>
      </c>
      <c r="S128" s="38" t="n">
        <v>2</v>
      </c>
      <c r="T128" s="38"/>
      <c r="U128" s="38"/>
      <c r="V128" s="38" t="n">
        <v>8</v>
      </c>
      <c r="W128" s="38" t="n">
        <v>4</v>
      </c>
      <c r="X128" s="38"/>
      <c r="Y128" s="38" t="n">
        <v>16</v>
      </c>
      <c r="Z128" s="38" t="n">
        <v>9</v>
      </c>
      <c r="AA128" s="38" t="n">
        <v>-1</v>
      </c>
      <c r="AB128" s="38" t="n">
        <v>-4.5</v>
      </c>
      <c r="AC128" s="38" t="n">
        <v>-2.75</v>
      </c>
      <c r="AD128" s="38" t="n">
        <v>1</v>
      </c>
      <c r="AG128" s="38"/>
      <c r="AH128" s="38"/>
      <c r="AI128" s="38"/>
      <c r="AJ128" s="38"/>
      <c r="AK128" s="38"/>
      <c r="AL128" s="38"/>
      <c r="AM128" s="38" t="n">
        <v>1</v>
      </c>
      <c r="AN128" s="38"/>
      <c r="AO128" s="8" t="n">
        <v>1</v>
      </c>
      <c r="AQ128" s="8" t="n">
        <v>1</v>
      </c>
      <c r="AS128" s="38"/>
      <c r="AT128" s="10" t="str">
        <f aca="false">IF(AS128=0,"1","2")</f>
        <v>1</v>
      </c>
      <c r="AU128" s="11" t="str">
        <f aca="false" t="array" ref="AU128">_xlfn.IFS(AS128=0,"0", AS128=-0.25, "1", AS128=-0.5,"2", AS128=-0.75,"3", AS128=-1,"4",AS128=-1.25,"5", AS128=-1.5,"6", AS128=-1.75,"7", AS128=-2,"8", AS128=-2.25,"9",AS128=-2.5,"10", AS128=-2.75,"11", AS128=-3,"12", AS128=-3.25,"13", AS128=-3.5,"14", AS128=-3.75,"15",AS128=-4,"16")</f>
        <v>0</v>
      </c>
      <c r="AV128" s="38"/>
      <c r="AW128" s="11" t="str">
        <f aca="false">IF(AV128=0,"1","2")</f>
        <v>1</v>
      </c>
      <c r="AX128" s="11" t="str">
        <f aca="false" t="array" ref="AX128">_xlfn.IFS(AV128=0,"0", AV128=0.25, "1", AV128=0.5,"2", AV128=0.75,"3", AV128=1,"4",AV128=1.25,"5", AV128=1.5,"6", AV128=1.75,"7", AV128=2,"8", AV128=2.25,"9",AV128=2.5,"10", AV128=2.75,"11", AV128=3,"12", AV128=3.25,"13", AV128=3.5,"14", AV128=3.75,"15",AV128=4,"16")</f>
        <v>0</v>
      </c>
      <c r="AY128" s="38"/>
      <c r="AZ128" s="11" t="str">
        <f aca="false">IF(AY128=0,"1","2")</f>
        <v>1</v>
      </c>
      <c r="BA128" s="11" t="str">
        <f aca="false" t="array" ref="BA128">_xlfn.IFS(AY128=0,"0", AY128=-0.25, "1", AY128=-0.5,"2", AY128=-0.75,"3", AY128=-1,"4",AY128=-1.25,"5", AY128=-1.5,"6", AY128=-1.75,"7", AY128=-2,"8", AY129=-2.25,"9",AY129=-2.5,"10", AY129=-2.75,"11", AY129=-3,"12", AY129=-3.25,"13", AY129=-3.5,"14", AY129=-3.75,"15",AY129=-4,"16")</f>
        <v>0</v>
      </c>
      <c r="BB128" s="38" t="n">
        <v>0.25</v>
      </c>
      <c r="BC128" s="11" t="str">
        <f aca="false">IF(BB128=0,"1","2")</f>
        <v>2</v>
      </c>
      <c r="BD128" s="11" t="str">
        <f aca="false" t="array" ref="BD128">_xlfn.IFS(BB128=0,"0", BB128=0.25, "1", BB128=0.5,"2", BB128=0.75,"3", BB128=1,"4",BB128=1.25,"5", BB128=1.5,"6", BB128=1.75,"7", BB128=2,"8", BB128=2.25,"9", BB128=2.25,"9",BB128=2.5,"10", BB128=2.75,"11", BB128=3,"12", BB128=3.25,"13", BB128=3.5,"14", BB128=3.75,"15",BB128=4,"16")</f>
        <v>1</v>
      </c>
      <c r="BE128" s="8" t="n">
        <v>24</v>
      </c>
      <c r="BF128" s="14" t="str">
        <f aca="false">VLOOKUP(BE128,LEYENDA!$G$2:$H$8,2,TRUE())</f>
        <v>19-24</v>
      </c>
    </row>
    <row r="129" customFormat="false" ht="13.5" hidden="false" customHeight="false" outlineLevel="0" collapsed="false">
      <c r="A129" s="8" t="s">
        <v>1037</v>
      </c>
      <c r="B129" s="8" t="s">
        <v>1038</v>
      </c>
      <c r="C129" s="8" t="n">
        <v>7</v>
      </c>
      <c r="D129" s="8" t="str">
        <f aca="false">VLOOKUP(E129,[1]Hoja1!$B$1:$C$1048576,2,FALSE())</f>
        <v>OI</v>
      </c>
      <c r="E129" s="8" t="s">
        <v>1040</v>
      </c>
      <c r="F129" s="8" t="s">
        <v>193</v>
      </c>
      <c r="G129" s="1" t="str">
        <f aca="false" t="array" ref="G129">_xlfn.IFS(F129="M","1", F129="H","2")</f>
        <v>1</v>
      </c>
      <c r="H129" s="8" t="n">
        <v>44</v>
      </c>
      <c r="I129" s="1" t="n">
        <f aca="false">VLOOKUP(H129,LEYENDA!$B$2:$D$6,2,TRUE())</f>
        <v>61</v>
      </c>
      <c r="J129" s="38" t="n">
        <v>4</v>
      </c>
      <c r="K129" s="38"/>
      <c r="L129" s="38" t="n">
        <v>12</v>
      </c>
      <c r="M129" s="38" t="n">
        <v>8</v>
      </c>
      <c r="N129" s="38" t="n">
        <v>8</v>
      </c>
      <c r="O129" s="38" t="n">
        <v>2</v>
      </c>
      <c r="P129" s="38" t="n">
        <v>0</v>
      </c>
      <c r="Q129" s="38" t="n">
        <v>-6</v>
      </c>
      <c r="R129" s="38" t="n">
        <v>3</v>
      </c>
      <c r="S129" s="38" t="n">
        <v>2</v>
      </c>
      <c r="T129" s="38"/>
      <c r="U129" s="38"/>
      <c r="V129" s="38" t="n">
        <v>8</v>
      </c>
      <c r="W129" s="38" t="n">
        <v>4</v>
      </c>
      <c r="X129" s="38"/>
      <c r="Y129" s="38" t="n">
        <v>16</v>
      </c>
      <c r="Z129" s="38" t="n">
        <v>9</v>
      </c>
      <c r="AA129" s="38" t="n">
        <v>-1</v>
      </c>
      <c r="AB129" s="38" t="n">
        <v>-4.5</v>
      </c>
      <c r="AC129" s="38" t="n">
        <v>-2.75</v>
      </c>
      <c r="AD129" s="38" t="n">
        <v>1</v>
      </c>
      <c r="AG129" s="38"/>
      <c r="AH129" s="38"/>
      <c r="AI129" s="38"/>
      <c r="AJ129" s="38"/>
      <c r="AK129" s="38"/>
      <c r="AL129" s="38"/>
      <c r="AM129" s="38" t="n">
        <v>1</v>
      </c>
      <c r="AN129" s="38"/>
      <c r="AO129" s="8" t="n">
        <v>1</v>
      </c>
      <c r="AQ129" s="8" t="n">
        <v>1</v>
      </c>
      <c r="AS129" s="38"/>
      <c r="AT129" s="10" t="str">
        <f aca="false">IF(AS129=0,"1","2")</f>
        <v>1</v>
      </c>
      <c r="AU129" s="11" t="str">
        <f aca="false" t="array" ref="AU129">_xlfn.IFS(AS129=0,"0", AS129=-0.25, "1", AS129=-0.5,"2", AS129=-0.75,"3", AS129=-1,"4",AS129=-1.25,"5", AS129=-1.5,"6", AS129=-1.75,"7", AS129=-2,"8", AS129=-2.25,"9",AS129=-2.5,"10", AS129=-2.75,"11", AS129=-3,"12", AS129=-3.25,"13", AS129=-3.5,"14", AS129=-3.75,"15",AS129=-4,"16")</f>
        <v>0</v>
      </c>
      <c r="AV129" s="38"/>
      <c r="AW129" s="11" t="str">
        <f aca="false">IF(AV129=0,"1","2")</f>
        <v>1</v>
      </c>
      <c r="AX129" s="11" t="str">
        <f aca="false" t="array" ref="AX129">_xlfn.IFS(AV129=0,"0", AV129=0.25, "1", AV129=0.5,"2", AV129=0.75,"3", AV129=1,"4",AV129=1.25,"5", AV129=1.5,"6", AV129=1.75,"7", AV129=2,"8", AV129=2.25,"9",AV129=2.5,"10", AV129=2.75,"11", AV129=3,"12", AV129=3.25,"13", AV129=3.5,"14", AV129=3.75,"15",AV129=4,"16")</f>
        <v>0</v>
      </c>
      <c r="AY129" s="38"/>
      <c r="AZ129" s="11" t="str">
        <f aca="false">IF(AY129=0,"1","2")</f>
        <v>1</v>
      </c>
      <c r="BA129" s="11" t="str">
        <f aca="false" t="array" ref="BA129">_xlfn.IFS(AY129=0,"0", AY129=-0.25, "1", AY129=-0.5,"2", AY129=-0.75,"3", AY129=-1,"4",AY129=-1.25,"5", AY129=-1.5,"6", AY129=-1.75,"7", AY129=-2,"8", AY130=-2.25,"9",AY130=-2.5,"10", AY130=-2.75,"11", AY130=-3,"12", AY130=-3.25,"13", AY130=-3.5,"14", AY130=-3.75,"15",AY130=-4,"16")</f>
        <v>0</v>
      </c>
      <c r="BB129" s="38" t="n">
        <v>0.25</v>
      </c>
      <c r="BC129" s="11" t="str">
        <f aca="false">IF(BB129=0,"1","2")</f>
        <v>2</v>
      </c>
      <c r="BD129" s="11" t="str">
        <f aca="false" t="array" ref="BD129">_xlfn.IFS(BB129=0,"0", BB129=0.25, "1", BB129=0.5,"2", BB129=0.75,"3", BB129=1,"4",BB129=1.25,"5", BB129=1.5,"6", BB129=1.75,"7", BB129=2,"8", BB129=2.25,"9", BB129=2.25,"9",BB129=2.5,"10", BB129=2.75,"11", BB129=3,"12", BB129=3.25,"13", BB129=3.5,"14", BB129=3.75,"15",BB129=4,"16")</f>
        <v>1</v>
      </c>
      <c r="BE129" s="8" t="n">
        <v>24</v>
      </c>
      <c r="BF129" s="14" t="str">
        <f aca="false">VLOOKUP(BE129,LEYENDA!$G$2:$H$8,2,TRUE())</f>
        <v>19-24</v>
      </c>
    </row>
    <row r="130" customFormat="false" ht="13.5" hidden="false" customHeight="false" outlineLevel="0" collapsed="false">
      <c r="A130" s="8" t="s">
        <v>1037</v>
      </c>
      <c r="B130" s="8" t="s">
        <v>1041</v>
      </c>
      <c r="C130" s="8" t="n">
        <v>7</v>
      </c>
      <c r="D130" s="8" t="str">
        <f aca="false">VLOOKUP(E130,[1]Hoja1!$B$1:$C$1048576,2,FALSE())</f>
        <v>OD</v>
      </c>
      <c r="E130" s="8" t="s">
        <v>1042</v>
      </c>
      <c r="F130" s="8" t="s">
        <v>193</v>
      </c>
      <c r="G130" s="1" t="str">
        <f aca="false" t="array" ref="G130">_xlfn.IFS(F130="M","1", F130="H","2")</f>
        <v>1</v>
      </c>
      <c r="H130" s="8" t="n">
        <v>45</v>
      </c>
      <c r="I130" s="1" t="n">
        <f aca="false">VLOOKUP(H130,LEYENDA!$B$2:$D$6,2,TRUE())</f>
        <v>61</v>
      </c>
      <c r="J130" s="38" t="n">
        <v>-3</v>
      </c>
      <c r="K130" s="38"/>
      <c r="L130" s="38" t="n">
        <v>16</v>
      </c>
      <c r="M130" s="38" t="n">
        <v>4</v>
      </c>
      <c r="N130" s="38" t="n">
        <v>8</v>
      </c>
      <c r="O130" s="38" t="n">
        <v>2</v>
      </c>
      <c r="P130" s="38" t="n">
        <v>0</v>
      </c>
      <c r="Q130" s="38" t="n">
        <v>-5</v>
      </c>
      <c r="R130" s="38" t="n">
        <v>0</v>
      </c>
      <c r="S130" s="38" t="n">
        <v>1.5</v>
      </c>
      <c r="T130" s="38" t="n">
        <v>-7</v>
      </c>
      <c r="U130" s="38"/>
      <c r="V130" s="38" t="n">
        <v>19</v>
      </c>
      <c r="W130" s="38" t="n">
        <v>12</v>
      </c>
      <c r="X130" s="38"/>
      <c r="Y130" s="38" t="n">
        <v>18</v>
      </c>
      <c r="Z130" s="38" t="n">
        <v>10</v>
      </c>
      <c r="AA130" s="38" t="n">
        <v>0</v>
      </c>
      <c r="AB130" s="38" t="n">
        <v>-2.75</v>
      </c>
      <c r="AC130" s="38" t="n">
        <v>-1</v>
      </c>
      <c r="AD130" s="38" t="n">
        <v>1</v>
      </c>
      <c r="AG130" s="38"/>
      <c r="AH130" s="38"/>
      <c r="AI130" s="38"/>
      <c r="AJ130" s="38"/>
      <c r="AK130" s="38"/>
      <c r="AL130" s="38"/>
      <c r="AM130" s="38" t="n">
        <v>1.25</v>
      </c>
      <c r="AN130" s="38"/>
      <c r="AO130" s="8" t="n">
        <v>1</v>
      </c>
      <c r="AQ130" s="8" t="n">
        <v>2</v>
      </c>
      <c r="AR130" s="8" t="n">
        <v>2</v>
      </c>
      <c r="AS130" s="38"/>
      <c r="AT130" s="10" t="str">
        <f aca="false">IF(AS130=0,"1","2")</f>
        <v>1</v>
      </c>
      <c r="AU130" s="11" t="str">
        <f aca="false" t="array" ref="AU130">_xlfn.IFS(AS130=0,"0", AS130=-0.25, "1", AS130=-0.5,"2", AS130=-0.75,"3", AS130=-1,"4",AS130=-1.25,"5", AS130=-1.5,"6", AS130=-1.75,"7", AS130=-2,"8", AS130=-2.25,"9",AS130=-2.5,"10", AS130=-2.75,"11", AS130=-3,"12", AS130=-3.25,"13", AS130=-3.5,"14", AS130=-3.75,"15",AS130=-4,"16")</f>
        <v>0</v>
      </c>
      <c r="AV130" s="38"/>
      <c r="AW130" s="11" t="str">
        <f aca="false">IF(AV130=0,"1","2")</f>
        <v>1</v>
      </c>
      <c r="AX130" s="11" t="str">
        <f aca="false" t="array" ref="AX130">_xlfn.IFS(AV130=0,"0", AV130=0.25, "1", AV130=0.5,"2", AV130=0.75,"3", AV130=1,"4",AV130=1.25,"5", AV130=1.5,"6", AV130=1.75,"7", AV130=2,"8", AV130=2.25,"9",AV130=2.5,"10", AV130=2.75,"11", AV130=3,"12", AV130=3.25,"13", AV130=3.5,"14", AV130=3.75,"15",AV130=4,"16")</f>
        <v>0</v>
      </c>
      <c r="AY130" s="38"/>
      <c r="AZ130" s="11" t="str">
        <f aca="false">IF(AY130=0,"1","2")</f>
        <v>1</v>
      </c>
      <c r="BA130" s="11" t="str">
        <f aca="false" t="array" ref="BA130">_xlfn.IFS(AY130=0,"0", AY130=-0.25, "1", AY130=-0.5,"2", AY130=-0.75,"3", AY130=-1,"4",AY130=-1.25,"5", AY130=-1.5,"6", AY130=-1.75,"7", AY130=-2,"8", AY131=-2.25,"9",AY131=-2.5,"10", AY131=-2.75,"11", AY131=-3,"12", AY131=-3.25,"13", AY131=-3.5,"14", AY131=-3.75,"15",AY131=-4,"16")</f>
        <v>0</v>
      </c>
      <c r="BB130" s="38" t="n">
        <v>1.25</v>
      </c>
      <c r="BC130" s="11" t="str">
        <f aca="false">IF(BB130=0,"1","2")</f>
        <v>2</v>
      </c>
      <c r="BD130" s="11" t="str">
        <f aca="false" t="array" ref="BD130">_xlfn.IFS(BB130=0,"0", BB130=0.25, "1", BB130=0.5,"2", BB130=0.75,"3", BB130=1,"4",BB130=1.25,"5", BB130=1.5,"6", BB130=1.75,"7", BB130=2,"8", BB130=2.25,"9", BB130=2.25,"9",BB130=2.5,"10", BB130=2.75,"11", BB130=3,"12", BB130=3.25,"13", BB130=3.5,"14", BB130=3.75,"15",BB130=4,"16")</f>
        <v>5</v>
      </c>
      <c r="BE130" s="8" t="n">
        <v>24</v>
      </c>
      <c r="BF130" s="14" t="str">
        <f aca="false">VLOOKUP(BE130,LEYENDA!$G$2:$H$8,2,TRUE())</f>
        <v>19-24</v>
      </c>
    </row>
    <row r="131" customFormat="false" ht="13.5" hidden="false" customHeight="false" outlineLevel="0" collapsed="false">
      <c r="A131" s="8" t="s">
        <v>1037</v>
      </c>
      <c r="B131" s="8" t="s">
        <v>1041</v>
      </c>
      <c r="C131" s="8" t="n">
        <v>7</v>
      </c>
      <c r="D131" s="8" t="str">
        <f aca="false">VLOOKUP(E131,[1]Hoja1!$B$1:$C$1048576,2,FALSE())</f>
        <v>OI</v>
      </c>
      <c r="E131" s="8" t="s">
        <v>1043</v>
      </c>
      <c r="F131" s="8" t="s">
        <v>193</v>
      </c>
      <c r="G131" s="1" t="str">
        <f aca="false" t="array" ref="G131">_xlfn.IFS(F131="M","1", F131="H","2")</f>
        <v>1</v>
      </c>
      <c r="H131" s="8" t="n">
        <v>45</v>
      </c>
      <c r="I131" s="1" t="n">
        <f aca="false">VLOOKUP(H131,LEYENDA!$B$2:$D$6,2,TRUE())</f>
        <v>61</v>
      </c>
      <c r="J131" s="38" t="n">
        <v>-3</v>
      </c>
      <c r="K131" s="38"/>
      <c r="L131" s="38" t="n">
        <v>16</v>
      </c>
      <c r="M131" s="38" t="n">
        <v>4</v>
      </c>
      <c r="N131" s="38" t="n">
        <v>8</v>
      </c>
      <c r="O131" s="38" t="n">
        <v>2</v>
      </c>
      <c r="P131" s="38" t="n">
        <v>0</v>
      </c>
      <c r="Q131" s="38" t="n">
        <v>-5</v>
      </c>
      <c r="R131" s="38" t="n">
        <v>0</v>
      </c>
      <c r="S131" s="38" t="n">
        <v>1.5</v>
      </c>
      <c r="T131" s="38" t="n">
        <v>-7</v>
      </c>
      <c r="U131" s="38"/>
      <c r="V131" s="38" t="n">
        <v>19</v>
      </c>
      <c r="W131" s="38" t="n">
        <v>12</v>
      </c>
      <c r="X131" s="38"/>
      <c r="Y131" s="38" t="n">
        <v>18</v>
      </c>
      <c r="Z131" s="38" t="n">
        <v>10</v>
      </c>
      <c r="AA131" s="38" t="n">
        <v>0</v>
      </c>
      <c r="AB131" s="38" t="n">
        <v>-2.75</v>
      </c>
      <c r="AC131" s="38" t="n">
        <v>-1</v>
      </c>
      <c r="AD131" s="38" t="n">
        <v>1</v>
      </c>
      <c r="AG131" s="38"/>
      <c r="AH131" s="38"/>
      <c r="AI131" s="38"/>
      <c r="AJ131" s="38"/>
      <c r="AK131" s="38"/>
      <c r="AL131" s="38"/>
      <c r="AM131" s="38" t="n">
        <v>1.25</v>
      </c>
      <c r="AN131" s="38"/>
      <c r="AO131" s="8" t="n">
        <v>1</v>
      </c>
      <c r="AQ131" s="8" t="n">
        <v>2</v>
      </c>
      <c r="AR131" s="8" t="n">
        <v>2</v>
      </c>
      <c r="AS131" s="38"/>
      <c r="AT131" s="10" t="str">
        <f aca="false">IF(AS131=0,"1","2")</f>
        <v>1</v>
      </c>
      <c r="AU131" s="11" t="str">
        <f aca="false" t="array" ref="AU131">_xlfn.IFS(AS131=0,"0", AS131=-0.25, "1", AS131=-0.5,"2", AS131=-0.75,"3", AS131=-1,"4",AS131=-1.25,"5", AS131=-1.5,"6", AS131=-1.75,"7", AS131=-2,"8", AS131=-2.25,"9",AS131=-2.5,"10", AS131=-2.75,"11", AS131=-3,"12", AS131=-3.25,"13", AS131=-3.5,"14", AS131=-3.75,"15",AS131=-4,"16")</f>
        <v>0</v>
      </c>
      <c r="AV131" s="38"/>
      <c r="AW131" s="11" t="str">
        <f aca="false">IF(AV131=0,"1","2")</f>
        <v>1</v>
      </c>
      <c r="AX131" s="11" t="str">
        <f aca="false" t="array" ref="AX131">_xlfn.IFS(AV131=0,"0", AV131=0.25, "1", AV131=0.5,"2", AV131=0.75,"3", AV131=1,"4",AV131=1.25,"5", AV131=1.5,"6", AV131=1.75,"7", AV131=2,"8", AV131=2.25,"9",AV131=2.5,"10", AV131=2.75,"11", AV131=3,"12", AV131=3.25,"13", AV131=3.5,"14", AV131=3.75,"15",AV131=4,"16")</f>
        <v>0</v>
      </c>
      <c r="AY131" s="38"/>
      <c r="AZ131" s="11" t="str">
        <f aca="false">IF(AY131=0,"1","2")</f>
        <v>1</v>
      </c>
      <c r="BA131" s="11" t="str">
        <f aca="false" t="array" ref="BA131">_xlfn.IFS(AY131=0,"0", AY131=-0.25, "1", AY131=-0.5,"2", AY131=-0.75,"3", AY131=-1,"4",AY131=-1.25,"5", AY131=-1.5,"6", AY131=-1.75,"7", AY131=-2,"8", AY132=-2.25,"9",AY132=-2.5,"10", AY132=-2.75,"11", AY132=-3,"12", AY132=-3.25,"13", AY132=-3.5,"14", AY132=-3.75,"15",AY132=-4,"16")</f>
        <v>0</v>
      </c>
      <c r="BB131" s="38" t="n">
        <v>1.25</v>
      </c>
      <c r="BC131" s="11" t="str">
        <f aca="false">IF(BB131=0,"1","2")</f>
        <v>2</v>
      </c>
      <c r="BD131" s="11" t="str">
        <f aca="false" t="array" ref="BD131">_xlfn.IFS(BB131=0,"0", BB131=0.25, "1", BB131=0.5,"2", BB131=0.75,"3", BB131=1,"4",BB131=1.25,"5", BB131=1.5,"6", BB131=1.75,"7", BB131=2,"8", BB131=2.25,"9", BB131=2.25,"9",BB131=2.5,"10", BB131=2.75,"11", BB131=3,"12", BB131=3.25,"13", BB131=3.5,"14", BB131=3.75,"15",BB131=4,"16")</f>
        <v>5</v>
      </c>
      <c r="BE131" s="8" t="n">
        <v>24</v>
      </c>
      <c r="BF131" s="14" t="str">
        <f aca="false">VLOOKUP(BE131,LEYENDA!$G$2:$H$8,2,TRUE())</f>
        <v>19-24</v>
      </c>
    </row>
    <row r="132" customFormat="false" ht="13.5" hidden="false" customHeight="false" outlineLevel="0" collapsed="false">
      <c r="A132" s="8" t="s">
        <v>1037</v>
      </c>
      <c r="B132" s="8" t="s">
        <v>1044</v>
      </c>
      <c r="C132" s="8" t="n">
        <v>7</v>
      </c>
      <c r="D132" s="8" t="str">
        <f aca="false">VLOOKUP(E132,[1]Hoja1!$B$1:$C$1048576,2,FALSE())</f>
        <v>OD</v>
      </c>
      <c r="E132" s="8" t="s">
        <v>1045</v>
      </c>
      <c r="F132" s="8" t="s">
        <v>198</v>
      </c>
      <c r="G132" s="1" t="str">
        <f aca="false" t="array" ref="G132">_xlfn.IFS(F132="M","1", F132="H","2")</f>
        <v>2</v>
      </c>
      <c r="H132" s="8" t="n">
        <v>62</v>
      </c>
      <c r="I132" s="1" t="n">
        <f aca="false">VLOOKUP(H132,LEYENDA!$B$2:$D$6,2,TRUE())</f>
        <v>61</v>
      </c>
      <c r="J132" s="38" t="n">
        <v>-2</v>
      </c>
      <c r="K132" s="38" t="n">
        <v>25</v>
      </c>
      <c r="L132" s="38" t="n">
        <v>30</v>
      </c>
      <c r="M132" s="38" t="n">
        <v>-2</v>
      </c>
      <c r="N132" s="38" t="n">
        <v>10</v>
      </c>
      <c r="O132" s="38" t="n">
        <v>5</v>
      </c>
      <c r="P132" s="38" t="n">
        <v>0</v>
      </c>
      <c r="Q132" s="38" t="n">
        <v>-12.5</v>
      </c>
      <c r="R132" s="38" t="n">
        <v>0.5</v>
      </c>
      <c r="S132" s="38" t="n">
        <v>2.25</v>
      </c>
      <c r="T132" s="38" t="n">
        <v>-12.5</v>
      </c>
      <c r="U132" s="38"/>
      <c r="V132" s="38" t="n">
        <v>23</v>
      </c>
      <c r="W132" s="38" t="n">
        <v>1</v>
      </c>
      <c r="X132" s="38"/>
      <c r="Y132" s="38" t="n">
        <v>29</v>
      </c>
      <c r="Z132" s="38" t="n">
        <v>18</v>
      </c>
      <c r="AA132" s="38" t="n">
        <v>0</v>
      </c>
      <c r="AB132" s="38" t="n">
        <v>-2.5</v>
      </c>
      <c r="AC132" s="38" t="n">
        <v>-1.25</v>
      </c>
      <c r="AD132" s="38" t="n">
        <v>1.25</v>
      </c>
      <c r="AG132" s="38"/>
      <c r="AH132" s="38"/>
      <c r="AI132" s="38"/>
      <c r="AJ132" s="38"/>
      <c r="AK132" s="38"/>
      <c r="AL132" s="38"/>
      <c r="AM132" s="38" t="n">
        <v>2.25</v>
      </c>
      <c r="AN132" s="38"/>
      <c r="AO132" s="8" t="n">
        <v>1</v>
      </c>
      <c r="AQ132" s="8" t="n">
        <v>2</v>
      </c>
      <c r="AR132" s="8" t="n">
        <v>2</v>
      </c>
      <c r="AS132" s="38"/>
      <c r="AT132" s="10" t="str">
        <f aca="false">IF(AS132=0,"1","2")</f>
        <v>1</v>
      </c>
      <c r="AU132" s="11" t="str">
        <f aca="false" t="array" ref="AU132">_xlfn.IFS(AS132=0,"0", AS132=-0.25, "1", AS132=-0.5,"2", AS132=-0.75,"3", AS132=-1,"4",AS132=-1.25,"5", AS132=-1.5,"6", AS132=-1.75,"7", AS132=-2,"8", AS132=-2.25,"9",AS132=-2.5,"10", AS132=-2.75,"11", AS132=-3,"12", AS132=-3.25,"13", AS132=-3.5,"14", AS132=-3.75,"15",AS132=-4,"16")</f>
        <v>0</v>
      </c>
      <c r="AV132" s="38"/>
      <c r="AW132" s="11" t="str">
        <f aca="false">IF(AV132=0,"1","2")</f>
        <v>1</v>
      </c>
      <c r="AX132" s="11" t="str">
        <f aca="false" t="array" ref="AX132">_xlfn.IFS(AV132=0,"0", AV132=0.25, "1", AV132=0.5,"2", AV132=0.75,"3", AV132=1,"4",AV132=1.25,"5", AV132=1.5,"6", AV132=1.75,"7", AV132=2,"8", AV132=2.25,"9",AV132=2.5,"10", AV132=2.75,"11", AV132=3,"12", AV132=3.25,"13", AV132=3.5,"14", AV132=3.75,"15",AV132=4,"16")</f>
        <v>0</v>
      </c>
      <c r="AY132" s="38"/>
      <c r="AZ132" s="11" t="str">
        <f aca="false">IF(AY132=0,"1","2")</f>
        <v>1</v>
      </c>
      <c r="BA132" s="11" t="str">
        <f aca="false" t="array" ref="BA132">_xlfn.IFS(AY132=0,"0", AY132=-0.25, "1", AY132=-0.5,"2", AY132=-0.75,"3", AY132=-1,"4",AY132=-1.25,"5", AY132=-1.5,"6", AY132=-1.75,"7", AY132=-2,"8", AY133=-2.25,"9",AY133=-2.5,"10", AY133=-2.75,"11", AY133=-3,"12", AY133=-3.25,"13", AY133=-3.5,"14", AY133=-3.75,"15",AY133=-4,"16")</f>
        <v>0</v>
      </c>
      <c r="BB132" s="38" t="n">
        <v>0.25</v>
      </c>
      <c r="BC132" s="11" t="str">
        <f aca="false">IF(BB132=0,"1","2")</f>
        <v>2</v>
      </c>
      <c r="BD132" s="11" t="str">
        <f aca="false" t="array" ref="BD132">_xlfn.IFS(BB132=0,"0", BB132=0.25, "1", BB132=0.5,"2", BB132=0.75,"3", BB132=1,"4",BB132=1.25,"5", BB132=1.5,"6", BB132=1.75,"7", BB132=2,"8", BB132=2.25,"9", BB132=2.25,"9",BB132=2.5,"10", BB132=2.75,"11", BB132=3,"12", BB132=3.25,"13", BB132=3.5,"14", BB132=3.75,"15",BB132=4,"16")</f>
        <v>1</v>
      </c>
      <c r="BE132" s="8" t="n">
        <v>24</v>
      </c>
      <c r="BF132" s="14" t="str">
        <f aca="false">VLOOKUP(BE132,LEYENDA!$G$2:$H$8,2,TRUE())</f>
        <v>19-24</v>
      </c>
    </row>
    <row r="133" customFormat="false" ht="13.5" hidden="false" customHeight="false" outlineLevel="0" collapsed="false">
      <c r="A133" s="8" t="s">
        <v>1037</v>
      </c>
      <c r="B133" s="8" t="s">
        <v>1044</v>
      </c>
      <c r="C133" s="8" t="n">
        <v>7</v>
      </c>
      <c r="D133" s="8" t="str">
        <f aca="false">VLOOKUP(E133,[1]Hoja1!$B$1:$C$1048576,2,FALSE())</f>
        <v>OI</v>
      </c>
      <c r="E133" s="8" t="s">
        <v>1046</v>
      </c>
      <c r="F133" s="8" t="s">
        <v>198</v>
      </c>
      <c r="G133" s="1" t="str">
        <f aca="false" t="array" ref="G133">_xlfn.IFS(F133="M","1", F133="H","2")</f>
        <v>2</v>
      </c>
      <c r="H133" s="8" t="n">
        <v>62</v>
      </c>
      <c r="I133" s="1" t="n">
        <f aca="false">VLOOKUP(H133,LEYENDA!$B$2:$D$6,2,TRUE())</f>
        <v>61</v>
      </c>
      <c r="J133" s="38" t="n">
        <v>-2</v>
      </c>
      <c r="K133" s="38" t="n">
        <v>25</v>
      </c>
      <c r="L133" s="38" t="n">
        <v>30</v>
      </c>
      <c r="M133" s="38" t="n">
        <v>-2</v>
      </c>
      <c r="N133" s="38" t="n">
        <v>10</v>
      </c>
      <c r="O133" s="38" t="n">
        <v>5</v>
      </c>
      <c r="P133" s="38" t="n">
        <v>0</v>
      </c>
      <c r="Q133" s="38" t="n">
        <v>-12.5</v>
      </c>
      <c r="R133" s="38" t="n">
        <v>0.5</v>
      </c>
      <c r="S133" s="38" t="n">
        <v>2.25</v>
      </c>
      <c r="T133" s="38" t="n">
        <v>-12.5</v>
      </c>
      <c r="U133" s="38"/>
      <c r="V133" s="38" t="n">
        <v>23</v>
      </c>
      <c r="W133" s="38" t="n">
        <v>1</v>
      </c>
      <c r="X133" s="38"/>
      <c r="Y133" s="38" t="n">
        <v>29</v>
      </c>
      <c r="Z133" s="38" t="n">
        <v>18</v>
      </c>
      <c r="AA133" s="38" t="n">
        <v>0</v>
      </c>
      <c r="AB133" s="38" t="n">
        <v>-2.5</v>
      </c>
      <c r="AC133" s="38" t="n">
        <v>-1.25</v>
      </c>
      <c r="AD133" s="38" t="n">
        <v>1.25</v>
      </c>
      <c r="AG133" s="38"/>
      <c r="AH133" s="38"/>
      <c r="AI133" s="38"/>
      <c r="AJ133" s="38"/>
      <c r="AK133" s="38"/>
      <c r="AL133" s="38"/>
      <c r="AM133" s="38" t="n">
        <v>2.25</v>
      </c>
      <c r="AN133" s="38"/>
      <c r="AO133" s="8" t="n">
        <v>1</v>
      </c>
      <c r="AQ133" s="8" t="n">
        <v>2</v>
      </c>
      <c r="AR133" s="8" t="n">
        <v>2</v>
      </c>
      <c r="AS133" s="38"/>
      <c r="AT133" s="10" t="str">
        <f aca="false">IF(AS133=0,"1","2")</f>
        <v>1</v>
      </c>
      <c r="AU133" s="11" t="str">
        <f aca="false" t="array" ref="AU133">_xlfn.IFS(AS133=0,"0", AS133=-0.25, "1", AS133=-0.5,"2", AS133=-0.75,"3", AS133=-1,"4",AS133=-1.25,"5", AS133=-1.5,"6", AS133=-1.75,"7", AS133=-2,"8", AS133=-2.25,"9",AS133=-2.5,"10", AS133=-2.75,"11", AS133=-3,"12", AS133=-3.25,"13", AS133=-3.5,"14", AS133=-3.75,"15",AS133=-4,"16")</f>
        <v>0</v>
      </c>
      <c r="AV133" s="38"/>
      <c r="AW133" s="11" t="str">
        <f aca="false">IF(AV133=0,"1","2")</f>
        <v>1</v>
      </c>
      <c r="AX133" s="11" t="str">
        <f aca="false" t="array" ref="AX133">_xlfn.IFS(AV133=0,"0", AV133=0.25, "1", AV133=0.5,"2", AV133=0.75,"3", AV133=1,"4",AV133=1.25,"5", AV133=1.5,"6", AV133=1.75,"7", AV133=2,"8", AV133=2.25,"9",AV133=2.5,"10", AV133=2.75,"11", AV133=3,"12", AV133=3.25,"13", AV133=3.5,"14", AV133=3.75,"15",AV133=4,"16")</f>
        <v>0</v>
      </c>
      <c r="AY133" s="38"/>
      <c r="AZ133" s="11" t="str">
        <f aca="false">IF(AY133=0,"1","2")</f>
        <v>1</v>
      </c>
      <c r="BA133" s="11" t="str">
        <f aca="false" t="array" ref="BA133">_xlfn.IFS(AY133=0,"0", AY133=-0.25, "1", AY133=-0.5,"2", AY133=-0.75,"3", AY133=-1,"4",AY133=-1.25,"5", AY133=-1.5,"6", AY133=-1.75,"7", AY133=-2,"8", AY134=-2.25,"9",AY134=-2.5,"10", AY134=-2.75,"11", AY134=-3,"12", AY134=-3.25,"13", AY134=-3.5,"14", AY134=-3.75,"15",AY134=-4,"16")</f>
        <v>0</v>
      </c>
      <c r="BB133" s="38" t="n">
        <v>0.25</v>
      </c>
      <c r="BC133" s="11" t="str">
        <f aca="false">IF(BB133=0,"1","2")</f>
        <v>2</v>
      </c>
      <c r="BD133" s="11" t="str">
        <f aca="false" t="array" ref="BD133">_xlfn.IFS(BB133=0,"0", BB133=0.25, "1", BB133=0.5,"2", BB133=0.75,"3", BB133=1,"4",BB133=1.25,"5", BB133=1.5,"6", BB133=1.75,"7", BB133=2,"8", BB133=2.25,"9", BB133=2.25,"9",BB133=2.5,"10", BB133=2.75,"11", BB133=3,"12", BB133=3.25,"13", BB133=3.5,"14", BB133=3.75,"15",BB133=4,"16")</f>
        <v>1</v>
      </c>
      <c r="BE133" s="8" t="n">
        <v>24</v>
      </c>
      <c r="BF133" s="14" t="str">
        <f aca="false">VLOOKUP(BE133,LEYENDA!$G$2:$H$8,2,TRUE())</f>
        <v>19-24</v>
      </c>
    </row>
    <row r="134" customFormat="false" ht="13.5" hidden="false" customHeight="false" outlineLevel="0" collapsed="false">
      <c r="A134" s="8" t="s">
        <v>1047</v>
      </c>
      <c r="B134" s="8" t="s">
        <v>811</v>
      </c>
      <c r="C134" s="8" t="n">
        <v>7</v>
      </c>
      <c r="D134" s="8" t="str">
        <f aca="false">VLOOKUP(E134,[1]Hoja1!$B$1:$C$1048576,2,FALSE())</f>
        <v>OD</v>
      </c>
      <c r="E134" s="8" t="s">
        <v>810</v>
      </c>
      <c r="F134" s="8" t="s">
        <v>198</v>
      </c>
      <c r="G134" s="1" t="str">
        <f aca="false" t="array" ref="G134">_xlfn.IFS(F134="M","1", F134="H","2")</f>
        <v>2</v>
      </c>
      <c r="H134" s="8" t="n">
        <v>11</v>
      </c>
      <c r="I134" s="1" t="n">
        <f aca="false">VLOOKUP(H134,LEYENDA!$B$2:$D$6,2,TRUE())</f>
        <v>61</v>
      </c>
      <c r="J134" s="38" t="n">
        <v>-3</v>
      </c>
      <c r="K134" s="38"/>
      <c r="L134" s="38" t="n">
        <v>6</v>
      </c>
      <c r="M134" s="38" t="n">
        <v>-1</v>
      </c>
      <c r="N134" s="38" t="n">
        <v>12</v>
      </c>
      <c r="O134" s="38" t="n">
        <v>5</v>
      </c>
      <c r="P134" s="38" t="n">
        <v>1</v>
      </c>
      <c r="Q134" s="38" t="n">
        <v>-6</v>
      </c>
      <c r="R134" s="38" t="n">
        <v>1</v>
      </c>
      <c r="S134" s="38" t="n">
        <v>1.25</v>
      </c>
      <c r="T134" s="38" t="n">
        <v>-6</v>
      </c>
      <c r="U134" s="38"/>
      <c r="V134" s="38" t="n">
        <v>19</v>
      </c>
      <c r="W134" s="38" t="n">
        <v>12</v>
      </c>
      <c r="X134" s="38"/>
      <c r="Y134" s="38" t="n">
        <v>24</v>
      </c>
      <c r="Z134" s="38" t="n">
        <v>20</v>
      </c>
      <c r="AA134" s="38" t="n">
        <v>2</v>
      </c>
      <c r="AB134" s="38"/>
      <c r="AC134" s="38" t="n">
        <v>-3.75</v>
      </c>
      <c r="AD134" s="38" t="n">
        <v>3</v>
      </c>
      <c r="AG134" s="38"/>
      <c r="AH134" s="38"/>
      <c r="AI134" s="38"/>
      <c r="AJ134" s="38"/>
      <c r="AK134" s="38"/>
      <c r="AL134" s="38"/>
      <c r="AM134" s="38"/>
      <c r="AN134" s="38" t="n">
        <v>0.5</v>
      </c>
      <c r="AO134" s="8" t="n">
        <v>0</v>
      </c>
      <c r="AQ134" s="8" t="n">
        <v>2</v>
      </c>
      <c r="AR134" s="8" t="n">
        <v>2</v>
      </c>
      <c r="AS134" s="38"/>
      <c r="AT134" s="10" t="str">
        <f aca="false">IF(AS134=0,"1","2")</f>
        <v>1</v>
      </c>
      <c r="AU134" s="11" t="str">
        <f aca="false" t="array" ref="AU134">_xlfn.IFS(AS134=0,"0", AS134=-0.25, "1", AS134=-0.5,"2", AS134=-0.75,"3", AS134=-1,"4",AS134=-1.25,"5", AS134=-1.5,"6", AS134=-1.75,"7", AS134=-2,"8", AS134=-2.25,"9",AS134=-2.5,"10", AS134=-2.75,"11", AS134=-3,"12", AS134=-3.25,"13", AS134=-3.5,"14", AS134=-3.75,"15",AS134=-4,"16")</f>
        <v>0</v>
      </c>
      <c r="AV134" s="38"/>
      <c r="AW134" s="11" t="str">
        <f aca="false">IF(AV134=0,"1","2")</f>
        <v>1</v>
      </c>
      <c r="AX134" s="11" t="str">
        <f aca="false" t="array" ref="AX134">_xlfn.IFS(AV134=0,"0", AV134=0.25, "1", AV134=0.5,"2", AV134=0.75,"3", AV134=1,"4",AV134=1.25,"5", AV134=1.5,"6", AV134=1.75,"7", AV134=2,"8", AV134=2.25,"9",AV134=2.5,"10", AV134=2.75,"11", AV134=3,"12", AV134=3.25,"13", AV134=3.5,"14", AV134=3.75,"15",AV134=4,"16")</f>
        <v>0</v>
      </c>
      <c r="AY134" s="38"/>
      <c r="AZ134" s="11" t="str">
        <f aca="false">IF(AY134=0,"1","2")</f>
        <v>1</v>
      </c>
      <c r="BA134" s="11" t="str">
        <f aca="false" t="array" ref="BA134">_xlfn.IFS(AY134=0,"0", AY134=-0.25, "1", AY134=-0.5,"2", AY134=-0.75,"3", AY134=-1,"4",AY134=-1.25,"5", AY134=-1.5,"6", AY134=-1.75,"7", AY134=-2,"8", AY135=-2.25,"9",AY135=-2.5,"10", AY135=-2.75,"11", AY135=-3,"12", AY135=-3.25,"13", AY135=-3.5,"14", AY135=-3.75,"15",AY135=-4,"16")</f>
        <v>0</v>
      </c>
      <c r="BB134" s="38" t="n">
        <v>0.5</v>
      </c>
      <c r="BC134" s="11" t="str">
        <f aca="false">IF(BB134=0,"1","2")</f>
        <v>2</v>
      </c>
      <c r="BD134" s="11" t="str">
        <f aca="false" t="array" ref="BD134">_xlfn.IFS(BB134=0,"0", BB134=0.25, "1", BB134=0.5,"2", BB134=0.75,"3", BB134=1,"4",BB134=1.25,"5", BB134=1.5,"6", BB134=1.75,"7", BB134=2,"8", BB134=2.25,"9", BB134=2.25,"9",BB134=2.5,"10", BB134=2.75,"11", BB134=3,"12", BB134=3.25,"13", BB134=3.5,"14", BB134=3.75,"15",BB134=4,"16")</f>
        <v>2</v>
      </c>
      <c r="BE134" s="8" t="n">
        <v>24</v>
      </c>
      <c r="BF134" s="14" t="str">
        <f aca="false">VLOOKUP(BE134,LEYENDA!$G$2:$H$8,2,TRUE())</f>
        <v>19-24</v>
      </c>
    </row>
    <row r="135" customFormat="false" ht="13.5" hidden="false" customHeight="false" outlineLevel="0" collapsed="false">
      <c r="A135" s="8" t="s">
        <v>1047</v>
      </c>
      <c r="B135" s="8" t="s">
        <v>811</v>
      </c>
      <c r="C135" s="8" t="n">
        <v>7</v>
      </c>
      <c r="D135" s="8" t="str">
        <f aca="false">VLOOKUP(E135,[1]Hoja1!$B$1:$C$1048576,2,FALSE())</f>
        <v>OI</v>
      </c>
      <c r="E135" s="8" t="s">
        <v>812</v>
      </c>
      <c r="F135" s="8" t="s">
        <v>198</v>
      </c>
      <c r="G135" s="1" t="str">
        <f aca="false" t="array" ref="G135">_xlfn.IFS(F135="M","1", F135="H","2")</f>
        <v>2</v>
      </c>
      <c r="H135" s="8" t="n">
        <v>11</v>
      </c>
      <c r="I135" s="1" t="n">
        <f aca="false">VLOOKUP(H135,LEYENDA!$B$2:$D$6,2,TRUE())</f>
        <v>61</v>
      </c>
      <c r="J135" s="38" t="n">
        <v>-3</v>
      </c>
      <c r="K135" s="38"/>
      <c r="L135" s="38" t="n">
        <v>6</v>
      </c>
      <c r="M135" s="38" t="n">
        <v>-1</v>
      </c>
      <c r="N135" s="38" t="n">
        <v>12</v>
      </c>
      <c r="O135" s="38" t="n">
        <v>5</v>
      </c>
      <c r="P135" s="38" t="n">
        <v>1</v>
      </c>
      <c r="Q135" s="38" t="n">
        <v>-6</v>
      </c>
      <c r="R135" s="38" t="n">
        <v>1</v>
      </c>
      <c r="S135" s="38" t="n">
        <v>1.25</v>
      </c>
      <c r="T135" s="38" t="n">
        <v>-6</v>
      </c>
      <c r="U135" s="38"/>
      <c r="V135" s="38" t="n">
        <v>19</v>
      </c>
      <c r="W135" s="38" t="n">
        <v>12</v>
      </c>
      <c r="X135" s="38"/>
      <c r="Y135" s="38" t="n">
        <v>24</v>
      </c>
      <c r="Z135" s="38" t="n">
        <v>20</v>
      </c>
      <c r="AA135" s="38" t="n">
        <v>2</v>
      </c>
      <c r="AB135" s="38"/>
      <c r="AC135" s="38" t="n">
        <v>-3.75</v>
      </c>
      <c r="AD135" s="38" t="n">
        <v>3</v>
      </c>
      <c r="AG135" s="38"/>
      <c r="AH135" s="38"/>
      <c r="AI135" s="38"/>
      <c r="AJ135" s="38"/>
      <c r="AK135" s="38"/>
      <c r="AL135" s="38"/>
      <c r="AM135" s="38"/>
      <c r="AN135" s="38" t="n">
        <v>0.5</v>
      </c>
      <c r="AO135" s="8" t="n">
        <v>0</v>
      </c>
      <c r="AQ135" s="8" t="n">
        <v>2</v>
      </c>
      <c r="AR135" s="8" t="n">
        <v>2</v>
      </c>
      <c r="AS135" s="38"/>
      <c r="AT135" s="10" t="str">
        <f aca="false">IF(AS135=0,"1","2")</f>
        <v>1</v>
      </c>
      <c r="AU135" s="11" t="str">
        <f aca="false" t="array" ref="AU135">_xlfn.IFS(AS135=0,"0", AS135=-0.25, "1", AS135=-0.5,"2", AS135=-0.75,"3", AS135=-1,"4",AS135=-1.25,"5", AS135=-1.5,"6", AS135=-1.75,"7", AS135=-2,"8", AS135=-2.25,"9",AS135=-2.5,"10", AS135=-2.75,"11", AS135=-3,"12", AS135=-3.25,"13", AS135=-3.5,"14", AS135=-3.75,"15",AS135=-4,"16")</f>
        <v>0</v>
      </c>
      <c r="AV135" s="38"/>
      <c r="AW135" s="11" t="str">
        <f aca="false">IF(AV135=0,"1","2")</f>
        <v>1</v>
      </c>
      <c r="AX135" s="11" t="str">
        <f aca="false" t="array" ref="AX135">_xlfn.IFS(AV135=0,"0", AV135=0.25, "1", AV135=0.5,"2", AV135=0.75,"3", AV135=1,"4",AV135=1.25,"5", AV135=1.5,"6", AV135=1.75,"7", AV135=2,"8", AV135=2.25,"9",AV135=2.5,"10", AV135=2.75,"11", AV135=3,"12", AV135=3.25,"13", AV135=3.5,"14", AV135=3.75,"15",AV135=4,"16")</f>
        <v>0</v>
      </c>
      <c r="AY135" s="38"/>
      <c r="AZ135" s="11" t="str">
        <f aca="false">IF(AY135=0,"1","2")</f>
        <v>1</v>
      </c>
      <c r="BA135" s="11" t="str">
        <f aca="false" t="array" ref="BA135">_xlfn.IFS(AY135=0,"0", AY135=-0.25, "1", AY135=-0.5,"2", AY135=-0.75,"3", AY135=-1,"4",AY135=-1.25,"5", AY135=-1.5,"6", AY135=-1.75,"7", AY135=-2,"8", AY136=-2.25,"9",AY136=-2.5,"10", AY136=-2.75,"11", AY136=-3,"12", AY136=-3.25,"13", AY136=-3.5,"14", AY136=-3.75,"15",AY136=-4,"16")</f>
        <v>0</v>
      </c>
      <c r="BB135" s="38" t="n">
        <v>0.5</v>
      </c>
      <c r="BC135" s="11" t="str">
        <f aca="false">IF(BB135=0,"1","2")</f>
        <v>2</v>
      </c>
      <c r="BD135" s="11" t="str">
        <f aca="false" t="array" ref="BD135">_xlfn.IFS(BB135=0,"0", BB135=0.25, "1", BB135=0.5,"2", BB135=0.75,"3", BB135=1,"4",BB135=1.25,"5", BB135=1.5,"6", BB135=1.75,"7", BB135=2,"8", BB135=2.25,"9", BB135=2.25,"9",BB135=2.5,"10", BB135=2.75,"11", BB135=3,"12", BB135=3.25,"13", BB135=3.5,"14", BB135=3.75,"15",BB135=4,"16")</f>
        <v>2</v>
      </c>
      <c r="BE135" s="8" t="n">
        <v>24</v>
      </c>
      <c r="BF135" s="14" t="str">
        <f aca="false">VLOOKUP(BE135,LEYENDA!$G$2:$H$8,2,TRUE())</f>
        <v>19-24</v>
      </c>
    </row>
    <row r="136" customFormat="false" ht="13.5" hidden="false" customHeight="false" outlineLevel="0" collapsed="false">
      <c r="A136" s="8" t="s">
        <v>1047</v>
      </c>
      <c r="B136" s="8" t="s">
        <v>814</v>
      </c>
      <c r="C136" s="8" t="n">
        <v>7</v>
      </c>
      <c r="D136" s="8" t="str">
        <f aca="false">VLOOKUP(E136,[1]Hoja1!$B$1:$C$1048576,2,FALSE())</f>
        <v>OD</v>
      </c>
      <c r="E136" s="8" t="s">
        <v>813</v>
      </c>
      <c r="F136" s="8" t="s">
        <v>193</v>
      </c>
      <c r="G136" s="1" t="str">
        <f aca="false" t="array" ref="G136">_xlfn.IFS(F136="M","1", F136="H","2")</f>
        <v>1</v>
      </c>
      <c r="H136" s="8" t="n">
        <v>29</v>
      </c>
      <c r="I136" s="1" t="n">
        <f aca="false">VLOOKUP(H136,LEYENDA!$B$2:$D$6,2,TRUE())</f>
        <v>61</v>
      </c>
      <c r="J136" s="38" t="n">
        <v>2</v>
      </c>
      <c r="K136" s="38"/>
      <c r="L136" s="38" t="n">
        <v>14</v>
      </c>
      <c r="M136" s="38" t="n">
        <v>5</v>
      </c>
      <c r="N136" s="38" t="n">
        <v>6</v>
      </c>
      <c r="O136" s="38" t="n">
        <v>3</v>
      </c>
      <c r="P136" s="38" t="n">
        <v>0</v>
      </c>
      <c r="Q136" s="38" t="n">
        <v>-3</v>
      </c>
      <c r="R136" s="38" t="n">
        <v>3</v>
      </c>
      <c r="S136" s="38" t="n">
        <v>1</v>
      </c>
      <c r="T136" s="38" t="n">
        <v>-4</v>
      </c>
      <c r="U136" s="38" t="n">
        <v>24</v>
      </c>
      <c r="V136" s="38" t="n">
        <v>26</v>
      </c>
      <c r="W136" s="38" t="n">
        <v>16</v>
      </c>
      <c r="X136" s="38" t="n">
        <v>9</v>
      </c>
      <c r="Y136" s="38" t="n">
        <v>10</v>
      </c>
      <c r="Z136" s="38" t="n">
        <v>6</v>
      </c>
      <c r="AA136" s="38"/>
      <c r="AB136" s="38" t="n">
        <v>-3.5</v>
      </c>
      <c r="AC136" s="38" t="n">
        <v>-2.5</v>
      </c>
      <c r="AD136" s="38" t="n">
        <v>2.5</v>
      </c>
      <c r="AG136" s="38"/>
      <c r="AH136" s="38"/>
      <c r="AI136" s="38"/>
      <c r="AJ136" s="38"/>
      <c r="AK136" s="38"/>
      <c r="AL136" s="38"/>
      <c r="AM136" s="38"/>
      <c r="AN136" s="38" t="n">
        <v>0.75</v>
      </c>
      <c r="AO136" s="8" t="n">
        <v>0</v>
      </c>
      <c r="AQ136" s="8" t="n">
        <v>2</v>
      </c>
      <c r="AR136" s="8" t="n">
        <v>2</v>
      </c>
      <c r="AS136" s="38"/>
      <c r="AT136" s="10" t="str">
        <f aca="false">IF(AS136=0,"1","2")</f>
        <v>1</v>
      </c>
      <c r="AU136" s="11" t="str">
        <f aca="false" t="array" ref="AU136">_xlfn.IFS(AS136=0,"0", AS136=-0.25, "1", AS136=-0.5,"2", AS136=-0.75,"3", AS136=-1,"4",AS136=-1.25,"5", AS136=-1.5,"6", AS136=-1.75,"7", AS136=-2,"8", AS136=-2.25,"9",AS136=-2.5,"10", AS136=-2.75,"11", AS136=-3,"12", AS136=-3.25,"13", AS136=-3.5,"14", AS136=-3.75,"15",AS136=-4,"16")</f>
        <v>0</v>
      </c>
      <c r="AV136" s="38"/>
      <c r="AW136" s="11" t="str">
        <f aca="false">IF(AV136=0,"1","2")</f>
        <v>1</v>
      </c>
      <c r="AX136" s="11" t="str">
        <f aca="false" t="array" ref="AX136">_xlfn.IFS(AV136=0,"0", AV136=0.25, "1", AV136=0.5,"2", AV136=0.75,"3", AV136=1,"4",AV136=1.25,"5", AV136=1.5,"6", AV136=1.75,"7", AV136=2,"8", AV136=2.25,"9",AV136=2.5,"10", AV136=2.75,"11", AV136=3,"12", AV136=3.25,"13", AV136=3.5,"14", AV136=3.75,"15",AV136=4,"16")</f>
        <v>0</v>
      </c>
      <c r="AY136" s="38"/>
      <c r="AZ136" s="11" t="str">
        <f aca="false">IF(AY136=0,"1","2")</f>
        <v>1</v>
      </c>
      <c r="BA136" s="11" t="str">
        <f aca="false" t="array" ref="BA136">_xlfn.IFS(AY136=0,"0", AY136=-0.25, "1", AY136=-0.5,"2", AY136=-0.75,"3", AY136=-1,"4",AY136=-1.25,"5", AY136=-1.5,"6", AY136=-1.75,"7", AY136=-2,"8", AY137=-2.25,"9",AY137=-2.5,"10", AY137=-2.75,"11", AY137=-3,"12", AY137=-3.25,"13", AY137=-3.5,"14", AY137=-3.75,"15",AY137=-4,"16")</f>
        <v>0</v>
      </c>
      <c r="BB136" s="38" t="n">
        <v>0.75</v>
      </c>
      <c r="BC136" s="11" t="str">
        <f aca="false">IF(BB136=0,"1","2")</f>
        <v>2</v>
      </c>
      <c r="BD136" s="11" t="str">
        <f aca="false" t="array" ref="BD136">_xlfn.IFS(BB136=0,"0", BB136=0.25, "1", BB136=0.5,"2", BB136=0.75,"3", BB136=1,"4",BB136=1.25,"5", BB136=1.5,"6", BB136=1.75,"7", BB136=2,"8", BB136=2.25,"9", BB136=2.25,"9",BB136=2.5,"10", BB136=2.75,"11", BB136=3,"12", BB136=3.25,"13", BB136=3.5,"14", BB136=3.75,"15",BB136=4,"16")</f>
        <v>3</v>
      </c>
      <c r="BE136" s="8" t="n">
        <v>24</v>
      </c>
      <c r="BF136" s="14" t="str">
        <f aca="false">VLOOKUP(BE136,LEYENDA!$G$2:$H$8,2,TRUE())</f>
        <v>19-24</v>
      </c>
    </row>
    <row r="137" customFormat="false" ht="13.5" hidden="false" customHeight="false" outlineLevel="0" collapsed="false">
      <c r="A137" s="8" t="s">
        <v>1047</v>
      </c>
      <c r="B137" s="8" t="s">
        <v>814</v>
      </c>
      <c r="C137" s="8" t="n">
        <v>7</v>
      </c>
      <c r="D137" s="8" t="str">
        <f aca="false">VLOOKUP(E137,[1]Hoja1!$B$1:$C$1048576,2,FALSE())</f>
        <v>OI</v>
      </c>
      <c r="E137" s="8" t="s">
        <v>815</v>
      </c>
      <c r="F137" s="8" t="s">
        <v>193</v>
      </c>
      <c r="G137" s="1" t="str">
        <f aca="false" t="array" ref="G137">_xlfn.IFS(F137="M","1", F137="H","2")</f>
        <v>1</v>
      </c>
      <c r="H137" s="8" t="n">
        <v>29</v>
      </c>
      <c r="I137" s="1" t="n">
        <f aca="false">VLOOKUP(H137,LEYENDA!$B$2:$D$6,2,TRUE())</f>
        <v>61</v>
      </c>
      <c r="J137" s="38" t="n">
        <v>2</v>
      </c>
      <c r="K137" s="38"/>
      <c r="L137" s="38" t="n">
        <v>14</v>
      </c>
      <c r="M137" s="38" t="n">
        <v>5</v>
      </c>
      <c r="N137" s="38" t="n">
        <v>6</v>
      </c>
      <c r="O137" s="38" t="n">
        <v>3</v>
      </c>
      <c r="P137" s="38" t="n">
        <v>0</v>
      </c>
      <c r="Q137" s="38" t="n">
        <v>-3</v>
      </c>
      <c r="R137" s="38" t="n">
        <v>3</v>
      </c>
      <c r="S137" s="38" t="n">
        <v>1</v>
      </c>
      <c r="T137" s="38" t="n">
        <v>-4</v>
      </c>
      <c r="U137" s="38" t="n">
        <v>24</v>
      </c>
      <c r="V137" s="38" t="n">
        <v>26</v>
      </c>
      <c r="W137" s="38" t="n">
        <v>16</v>
      </c>
      <c r="X137" s="38" t="n">
        <v>9</v>
      </c>
      <c r="Y137" s="38" t="n">
        <v>10</v>
      </c>
      <c r="Z137" s="38" t="n">
        <v>6</v>
      </c>
      <c r="AA137" s="38"/>
      <c r="AB137" s="38" t="n">
        <v>-3.5</v>
      </c>
      <c r="AC137" s="38" t="n">
        <v>-2.5</v>
      </c>
      <c r="AD137" s="38" t="n">
        <v>2.5</v>
      </c>
      <c r="AG137" s="38"/>
      <c r="AH137" s="38"/>
      <c r="AI137" s="38"/>
      <c r="AJ137" s="38"/>
      <c r="AK137" s="38"/>
      <c r="AL137" s="38"/>
      <c r="AM137" s="38"/>
      <c r="AN137" s="38" t="n">
        <v>0.75</v>
      </c>
      <c r="AO137" s="8" t="n">
        <v>0</v>
      </c>
      <c r="AQ137" s="8" t="n">
        <v>2</v>
      </c>
      <c r="AR137" s="8" t="n">
        <v>2</v>
      </c>
      <c r="AS137" s="38"/>
      <c r="AT137" s="10" t="str">
        <f aca="false">IF(AS137=0,"1","2")</f>
        <v>1</v>
      </c>
      <c r="AU137" s="11" t="str">
        <f aca="false" t="array" ref="AU137">_xlfn.IFS(AS137=0,"0", AS137=-0.25, "1", AS137=-0.5,"2", AS137=-0.75,"3", AS137=-1,"4",AS137=-1.25,"5", AS137=-1.5,"6", AS137=-1.75,"7", AS137=-2,"8", AS137=-2.25,"9",AS137=-2.5,"10", AS137=-2.75,"11", AS137=-3,"12", AS137=-3.25,"13", AS137=-3.5,"14", AS137=-3.75,"15",AS137=-4,"16")</f>
        <v>0</v>
      </c>
      <c r="AV137" s="38"/>
      <c r="AW137" s="11" t="str">
        <f aca="false">IF(AV137=0,"1","2")</f>
        <v>1</v>
      </c>
      <c r="AX137" s="11" t="str">
        <f aca="false" t="array" ref="AX137">_xlfn.IFS(AV137=0,"0", AV137=0.25, "1", AV137=0.5,"2", AV137=0.75,"3", AV137=1,"4",AV137=1.25,"5", AV137=1.5,"6", AV137=1.75,"7", AV137=2,"8", AV137=2.25,"9",AV137=2.5,"10", AV137=2.75,"11", AV137=3,"12", AV137=3.25,"13", AV137=3.5,"14", AV137=3.75,"15",AV137=4,"16")</f>
        <v>0</v>
      </c>
      <c r="AY137" s="38"/>
      <c r="AZ137" s="11" t="str">
        <f aca="false">IF(AY137=0,"1","2")</f>
        <v>1</v>
      </c>
      <c r="BA137" s="11" t="str">
        <f aca="false" t="array" ref="BA137">_xlfn.IFS(AY137=0,"0", AY137=-0.25, "1", AY137=-0.5,"2", AY137=-0.75,"3", AY137=-1,"4",AY137=-1.25,"5", AY137=-1.5,"6", AY137=-1.75,"7", AY137=-2,"8", AY138=-2.25,"9",AY138=-2.5,"10", AY138=-2.75,"11", AY138=-3,"12", AY138=-3.25,"13", AY138=-3.5,"14", AY138=-3.75,"15",AY138=-4,"16")</f>
        <v>0</v>
      </c>
      <c r="BB137" s="38" t="n">
        <v>0.75</v>
      </c>
      <c r="BC137" s="11" t="str">
        <f aca="false">IF(BB137=0,"1","2")</f>
        <v>2</v>
      </c>
      <c r="BD137" s="11" t="str">
        <f aca="false" t="array" ref="BD137">_xlfn.IFS(BB137=0,"0", BB137=0.25, "1", BB137=0.5,"2", BB137=0.75,"3", BB137=1,"4",BB137=1.25,"5", BB137=1.5,"6", BB137=1.75,"7", BB137=2,"8", BB137=2.25,"9", BB137=2.25,"9",BB137=2.5,"10", BB137=2.75,"11", BB137=3,"12", BB137=3.25,"13", BB137=3.5,"14", BB137=3.75,"15",BB137=4,"16")</f>
        <v>3</v>
      </c>
      <c r="BE137" s="8" t="n">
        <v>24</v>
      </c>
      <c r="BF137" s="14" t="str">
        <f aca="false">VLOOKUP(BE137,LEYENDA!$G$2:$H$8,2,TRUE())</f>
        <v>19-24</v>
      </c>
    </row>
    <row r="138" customFormat="false" ht="13.5" hidden="false" customHeight="false" outlineLevel="0" collapsed="false">
      <c r="A138" s="8" t="s">
        <v>1047</v>
      </c>
      <c r="B138" s="8" t="s">
        <v>817</v>
      </c>
      <c r="C138" s="8" t="n">
        <v>7</v>
      </c>
      <c r="D138" s="8" t="str">
        <f aca="false">VLOOKUP(E138,[1]Hoja1!$B$1:$C$1048576,2,FALSE())</f>
        <v>OD</v>
      </c>
      <c r="E138" s="8" t="s">
        <v>816</v>
      </c>
      <c r="F138" s="8" t="s">
        <v>198</v>
      </c>
      <c r="G138" s="1" t="str">
        <f aca="false" t="array" ref="G138">_xlfn.IFS(F138="M","1", F138="H","2")</f>
        <v>2</v>
      </c>
      <c r="H138" s="8" t="n">
        <v>33</v>
      </c>
      <c r="I138" s="1" t="n">
        <f aca="false">VLOOKUP(H138,LEYENDA!$B$2:$D$6,2,TRUE())</f>
        <v>61</v>
      </c>
      <c r="J138" s="38" t="n">
        <v>1</v>
      </c>
      <c r="K138" s="38"/>
      <c r="L138" s="38" t="n">
        <v>16</v>
      </c>
      <c r="M138" s="38" t="n">
        <v>5</v>
      </c>
      <c r="N138" s="38" t="n">
        <v>8</v>
      </c>
      <c r="O138" s="38" t="n">
        <v>3</v>
      </c>
      <c r="P138" s="38" t="n">
        <v>0</v>
      </c>
      <c r="Q138" s="38" t="n">
        <v>-6</v>
      </c>
      <c r="R138" s="38" t="n">
        <v>6</v>
      </c>
      <c r="S138" s="38" t="n">
        <v>1.25</v>
      </c>
      <c r="T138" s="38" t="n">
        <v>-5</v>
      </c>
      <c r="U138" s="38" t="n">
        <v>20</v>
      </c>
      <c r="V138" s="38" t="n">
        <v>22</v>
      </c>
      <c r="W138" s="38" t="n">
        <v>4</v>
      </c>
      <c r="X138" s="38" t="n">
        <v>16</v>
      </c>
      <c r="Y138" s="38" t="n">
        <v>18</v>
      </c>
      <c r="Z138" s="38" t="n">
        <v>12</v>
      </c>
      <c r="AA138" s="38" t="n">
        <v>2</v>
      </c>
      <c r="AB138" s="38" t="n">
        <v>-3</v>
      </c>
      <c r="AC138" s="38" t="n">
        <v>-1.25</v>
      </c>
      <c r="AD138" s="38" t="n">
        <v>2.25</v>
      </c>
      <c r="AG138" s="38"/>
      <c r="AH138" s="38"/>
      <c r="AI138" s="38"/>
      <c r="AJ138" s="38"/>
      <c r="AK138" s="38"/>
      <c r="AL138" s="38"/>
      <c r="AM138" s="38"/>
      <c r="AN138" s="38" t="n">
        <v>0.5</v>
      </c>
      <c r="AO138" s="8" t="n">
        <v>0</v>
      </c>
      <c r="AQ138" s="8" t="n">
        <v>2</v>
      </c>
      <c r="AR138" s="8" t="n">
        <v>2</v>
      </c>
      <c r="AS138" s="38"/>
      <c r="AT138" s="10" t="str">
        <f aca="false">IF(AS138=0,"1","2")</f>
        <v>1</v>
      </c>
      <c r="AU138" s="11" t="str">
        <f aca="false" t="array" ref="AU138">_xlfn.IFS(AS138=0,"0", AS138=-0.25, "1", AS138=-0.5,"2", AS138=-0.75,"3", AS138=-1,"4",AS138=-1.25,"5", AS138=-1.5,"6", AS138=-1.75,"7", AS138=-2,"8", AS138=-2.25,"9",AS138=-2.5,"10", AS138=-2.75,"11", AS138=-3,"12", AS138=-3.25,"13", AS138=-3.5,"14", AS138=-3.75,"15",AS138=-4,"16")</f>
        <v>0</v>
      </c>
      <c r="AV138" s="38"/>
      <c r="AW138" s="11" t="str">
        <f aca="false">IF(AV138=0,"1","2")</f>
        <v>1</v>
      </c>
      <c r="AX138" s="11" t="str">
        <f aca="false" t="array" ref="AX138">_xlfn.IFS(AV138=0,"0", AV138=0.25, "1", AV138=0.5,"2", AV138=0.75,"3", AV138=1,"4",AV138=1.25,"5", AV138=1.5,"6", AV138=1.75,"7", AV138=2,"8", AV138=2.25,"9",AV138=2.5,"10", AV138=2.75,"11", AV138=3,"12", AV138=3.25,"13", AV138=3.5,"14", AV138=3.75,"15",AV138=4,"16")</f>
        <v>0</v>
      </c>
      <c r="AY138" s="38"/>
      <c r="AZ138" s="11" t="str">
        <f aca="false">IF(AY138=0,"1","2")</f>
        <v>1</v>
      </c>
      <c r="BA138" s="11" t="str">
        <f aca="false" t="array" ref="BA138">_xlfn.IFS(AY138=0,"0", AY138=-0.25, "1", AY138=-0.5,"2", AY138=-0.75,"3", AY138=-1,"4",AY138=-1.25,"5", AY138=-1.5,"6", AY138=-1.75,"7", AY138=-2,"8", AY139=-2.25,"9",AY139=-2.5,"10", AY139=-2.75,"11", AY139=-3,"12", AY139=-3.25,"13", AY139=-3.5,"14", AY139=-3.75,"15",AY139=-4,"16")</f>
        <v>0</v>
      </c>
      <c r="BB138" s="38" t="n">
        <v>0.5</v>
      </c>
      <c r="BC138" s="11" t="str">
        <f aca="false">IF(BB138=0,"1","2")</f>
        <v>2</v>
      </c>
      <c r="BD138" s="11" t="str">
        <f aca="false" t="array" ref="BD138">_xlfn.IFS(BB138=0,"0", BB138=0.25, "1", BB138=0.5,"2", BB138=0.75,"3", BB138=1,"4",BB138=1.25,"5", BB138=1.5,"6", BB138=1.75,"7", BB138=2,"8", BB138=2.25,"9", BB138=2.25,"9",BB138=2.5,"10", BB138=2.75,"11", BB138=3,"12", BB138=3.25,"13", BB138=3.5,"14", BB138=3.75,"15",BB138=4,"16")</f>
        <v>2</v>
      </c>
      <c r="BE138" s="8" t="n">
        <v>24</v>
      </c>
      <c r="BF138" s="14" t="str">
        <f aca="false">VLOOKUP(BE138,LEYENDA!$G$2:$H$8,2,TRUE())</f>
        <v>19-24</v>
      </c>
    </row>
    <row r="139" customFormat="false" ht="13.5" hidden="false" customHeight="false" outlineLevel="0" collapsed="false">
      <c r="A139" s="8" t="s">
        <v>1047</v>
      </c>
      <c r="B139" s="8" t="s">
        <v>817</v>
      </c>
      <c r="C139" s="8" t="n">
        <v>7</v>
      </c>
      <c r="D139" s="8" t="str">
        <f aca="false">VLOOKUP(E139,[1]Hoja1!$B$1:$C$1048576,2,FALSE())</f>
        <v>OI</v>
      </c>
      <c r="E139" s="8" t="s">
        <v>818</v>
      </c>
      <c r="F139" s="8" t="s">
        <v>198</v>
      </c>
      <c r="G139" s="1" t="str">
        <f aca="false" t="array" ref="G139">_xlfn.IFS(F139="M","1", F139="H","2")</f>
        <v>2</v>
      </c>
      <c r="H139" s="8" t="n">
        <v>33</v>
      </c>
      <c r="I139" s="1" t="n">
        <f aca="false">VLOOKUP(H139,LEYENDA!$B$2:$D$6,2,TRUE())</f>
        <v>61</v>
      </c>
      <c r="J139" s="38" t="n">
        <v>1</v>
      </c>
      <c r="K139" s="38"/>
      <c r="L139" s="38" t="n">
        <v>16</v>
      </c>
      <c r="M139" s="38" t="n">
        <v>5</v>
      </c>
      <c r="N139" s="38" t="n">
        <v>8</v>
      </c>
      <c r="O139" s="38" t="n">
        <v>3</v>
      </c>
      <c r="P139" s="38" t="n">
        <v>0</v>
      </c>
      <c r="Q139" s="38" t="n">
        <v>-6</v>
      </c>
      <c r="R139" s="38" t="n">
        <v>6</v>
      </c>
      <c r="S139" s="38" t="n">
        <v>1.25</v>
      </c>
      <c r="T139" s="38" t="n">
        <v>-5</v>
      </c>
      <c r="U139" s="38" t="n">
        <v>20</v>
      </c>
      <c r="V139" s="38" t="n">
        <v>22</v>
      </c>
      <c r="W139" s="38" t="n">
        <v>4</v>
      </c>
      <c r="X139" s="38" t="n">
        <v>16</v>
      </c>
      <c r="Y139" s="38" t="n">
        <v>18</v>
      </c>
      <c r="Z139" s="38" t="n">
        <v>12</v>
      </c>
      <c r="AA139" s="38" t="n">
        <v>2</v>
      </c>
      <c r="AB139" s="38" t="n">
        <v>-3</v>
      </c>
      <c r="AC139" s="38" t="n">
        <v>-1.25</v>
      </c>
      <c r="AD139" s="38" t="n">
        <v>2.25</v>
      </c>
      <c r="AG139" s="38"/>
      <c r="AH139" s="38"/>
      <c r="AI139" s="38"/>
      <c r="AJ139" s="38"/>
      <c r="AK139" s="38"/>
      <c r="AL139" s="38"/>
      <c r="AM139" s="38"/>
      <c r="AN139" s="38" t="n">
        <v>0.5</v>
      </c>
      <c r="AO139" s="8" t="n">
        <v>0</v>
      </c>
      <c r="AQ139" s="8" t="n">
        <v>2</v>
      </c>
      <c r="AR139" s="8" t="n">
        <v>2</v>
      </c>
      <c r="AS139" s="38"/>
      <c r="AT139" s="10" t="str">
        <f aca="false">IF(AS139=0,"1","2")</f>
        <v>1</v>
      </c>
      <c r="AU139" s="11" t="str">
        <f aca="false" t="array" ref="AU139">_xlfn.IFS(AS139=0,"0", AS139=-0.25, "1", AS139=-0.5,"2", AS139=-0.75,"3", AS139=-1,"4",AS139=-1.25,"5", AS139=-1.5,"6", AS139=-1.75,"7", AS139=-2,"8", AS139=-2.25,"9",AS139=-2.5,"10", AS139=-2.75,"11", AS139=-3,"12", AS139=-3.25,"13", AS139=-3.5,"14", AS139=-3.75,"15",AS139=-4,"16")</f>
        <v>0</v>
      </c>
      <c r="AV139" s="38"/>
      <c r="AW139" s="11" t="str">
        <f aca="false">IF(AV139=0,"1","2")</f>
        <v>1</v>
      </c>
      <c r="AX139" s="11" t="str">
        <f aca="false" t="array" ref="AX139">_xlfn.IFS(AV139=0,"0", AV139=0.25, "1", AV139=0.5,"2", AV139=0.75,"3", AV139=1,"4",AV139=1.25,"5", AV139=1.5,"6", AV139=1.75,"7", AV139=2,"8", AV139=2.25,"9",AV139=2.5,"10", AV139=2.75,"11", AV139=3,"12", AV139=3.25,"13", AV139=3.5,"14", AV139=3.75,"15",AV139=4,"16")</f>
        <v>0</v>
      </c>
      <c r="AY139" s="38"/>
      <c r="AZ139" s="11" t="str">
        <f aca="false">IF(AY139=0,"1","2")</f>
        <v>1</v>
      </c>
      <c r="BA139" s="11" t="str">
        <f aca="false" t="array" ref="BA139">_xlfn.IFS(AY139=0,"0", AY139=-0.25, "1", AY139=-0.5,"2", AY139=-0.75,"3", AY139=-1,"4",AY139=-1.25,"5", AY139=-1.5,"6", AY139=-1.75,"7", AY139=-2,"8", AY140=-2.25,"9",AY140=-2.5,"10", AY140=-2.75,"11", AY140=-3,"12", AY140=-3.25,"13", AY140=-3.5,"14", AY140=-3.75,"15",AY140=-4,"16")</f>
        <v>0</v>
      </c>
      <c r="BB139" s="38" t="n">
        <v>0.5</v>
      </c>
      <c r="BC139" s="11" t="str">
        <f aca="false">IF(BB139=0,"1","2")</f>
        <v>2</v>
      </c>
      <c r="BD139" s="11" t="str">
        <f aca="false" t="array" ref="BD139">_xlfn.IFS(BB139=0,"0", BB139=0.25, "1", BB139=0.5,"2", BB139=0.75,"3", BB139=1,"4",BB139=1.25,"5", BB139=1.5,"6", BB139=1.75,"7", BB139=2,"8", BB139=2.25,"9", BB139=2.25,"9",BB139=2.5,"10", BB139=2.75,"11", BB139=3,"12", BB139=3.25,"13", BB139=3.5,"14", BB139=3.75,"15",BB139=4,"16")</f>
        <v>2</v>
      </c>
      <c r="BE139" s="8" t="n">
        <v>24</v>
      </c>
      <c r="BF139" s="14" t="str">
        <f aca="false">VLOOKUP(BE139,LEYENDA!$G$2:$H$8,2,TRUE())</f>
        <v>19-24</v>
      </c>
    </row>
    <row r="140" customFormat="false" ht="13.5" hidden="false" customHeight="false" outlineLevel="0" collapsed="false">
      <c r="A140" s="8" t="s">
        <v>1029</v>
      </c>
      <c r="B140" s="8" t="s">
        <v>1030</v>
      </c>
      <c r="C140" s="8" t="n">
        <v>8</v>
      </c>
      <c r="D140" s="8" t="str">
        <f aca="false">VLOOKUP(E140,[1]Hoja1!$B$1:$C$1048576,2,FALSE())</f>
        <v>OD</v>
      </c>
      <c r="E140" s="8" t="s">
        <v>122</v>
      </c>
      <c r="F140" s="8" t="s">
        <v>198</v>
      </c>
      <c r="G140" s="1" t="str">
        <f aca="false" t="array" ref="G140">_xlfn.IFS(F140="M","1", F140="H","2")</f>
        <v>2</v>
      </c>
      <c r="H140" s="8" t="n">
        <v>41</v>
      </c>
      <c r="I140" s="1" t="n">
        <f aca="false">VLOOKUP(H140,LEYENDA!$B$2:$D$6,2,TRUE())</f>
        <v>61</v>
      </c>
      <c r="J140" s="38" t="n">
        <v>3</v>
      </c>
      <c r="K140" s="38" t="n">
        <v>12</v>
      </c>
      <c r="L140" s="38" t="n">
        <v>18</v>
      </c>
      <c r="M140" s="38" t="n">
        <v>8</v>
      </c>
      <c r="N140" s="38" t="n">
        <v>7</v>
      </c>
      <c r="O140" s="38" t="n">
        <v>4</v>
      </c>
      <c r="P140" s="38" t="n">
        <v>0</v>
      </c>
      <c r="Q140" s="38" t="n">
        <v>-1</v>
      </c>
      <c r="R140" s="38" t="n">
        <v>3</v>
      </c>
      <c r="S140" s="38" t="n">
        <v>0.25</v>
      </c>
      <c r="T140" s="38" t="n">
        <v>-1</v>
      </c>
      <c r="U140" s="38" t="n">
        <v>16</v>
      </c>
      <c r="V140" s="38" t="n">
        <v>26</v>
      </c>
      <c r="W140" s="38" t="n">
        <v>4</v>
      </c>
      <c r="X140" s="38" t="n">
        <v>6</v>
      </c>
      <c r="Y140" s="38" t="n">
        <v>18</v>
      </c>
      <c r="Z140" s="38" t="n">
        <v>8</v>
      </c>
      <c r="AA140" s="38" t="n">
        <v>0</v>
      </c>
      <c r="AB140" s="38" t="n">
        <v>-4</v>
      </c>
      <c r="AC140" s="38" t="n">
        <v>-2.5</v>
      </c>
      <c r="AD140" s="38" t="n">
        <v>2.5</v>
      </c>
      <c r="AE140" s="38" t="n">
        <v>0</v>
      </c>
      <c r="AF140" s="38"/>
      <c r="AG140" s="38"/>
      <c r="AH140" s="38"/>
      <c r="AI140" s="38"/>
      <c r="AJ140" s="38"/>
      <c r="AK140" s="38"/>
      <c r="AL140" s="38"/>
      <c r="AM140" s="38"/>
      <c r="AN140" s="38"/>
      <c r="AO140" s="8" t="n">
        <v>0</v>
      </c>
      <c r="AQ140" s="8" t="n">
        <v>2</v>
      </c>
      <c r="AR140" s="8" t="n">
        <v>1</v>
      </c>
      <c r="AS140" s="38"/>
      <c r="AT140" s="10" t="str">
        <f aca="false">IF(AS140=0,"1","2")</f>
        <v>1</v>
      </c>
      <c r="AU140" s="11" t="str">
        <f aca="false" t="array" ref="AU140">_xlfn.IFS(AS140=0,"0", AS140=-0.25, "1", AS140=-0.5,"2", AS140=-0.75,"3", AS140=-1,"4",AS140=-1.25,"5", AS140=-1.5,"6", AS140=-1.75,"7", AS140=-2,"8", AS140=-2.25,"9",AS140=-2.5,"10", AS140=-2.75,"11", AS140=-3,"12", AS140=-3.25,"13", AS140=-3.5,"14", AS140=-3.75,"15",AS140=-4,"16")</f>
        <v>0</v>
      </c>
      <c r="AV140" s="38"/>
      <c r="AW140" s="11" t="str">
        <f aca="false">IF(AV140=0,"1","2")</f>
        <v>1</v>
      </c>
      <c r="AX140" s="11" t="str">
        <f aca="false" t="array" ref="AX140">_xlfn.IFS(AV140=0,"0", AV140=0.25, "1", AV140=0.5,"2", AV140=0.75,"3", AV140=1,"4",AV140=1.25,"5", AV140=1.5,"6", AV140=1.75,"7", AV140=2,"8", AV140=2.25,"9",AV140=2.5,"10", AV140=2.75,"11", AV140=3,"12", AV140=3.25,"13", AV140=3.5,"14", AV140=3.75,"15",AV140=4,"16")</f>
        <v>0</v>
      </c>
      <c r="AY140" s="38"/>
      <c r="AZ140" s="11" t="str">
        <f aca="false">IF(AY140=0,"1","2")</f>
        <v>1</v>
      </c>
      <c r="BA140" s="11" t="str">
        <f aca="false" t="array" ref="BA140">_xlfn.IFS(AY140=0,"0", AY140=-0.25, "1", AY140=-0.5,"2", AY140=-0.75,"3", AY140=-1,"4",AY140=-1.25,"5", AY140=-1.5,"6", AY140=-1.75,"7", AY140=-2,"8", AY141=-2.25,"9",AY141=-2.5,"10", AY141=-2.75,"11", AY141=-3,"12", AY141=-3.25,"13", AY141=-3.5,"14", AY141=-3.75,"15",AY141=-4,"16")</f>
        <v>0</v>
      </c>
      <c r="BB140" s="38"/>
      <c r="BC140" s="11" t="str">
        <f aca="false">IF(BB140=0,"1","2")</f>
        <v>1</v>
      </c>
      <c r="BD140" s="11" t="str">
        <f aca="false" t="array" ref="BD140">_xlfn.IFS(BB140=0,"0", BB140=0.25, "1", BB140=0.5,"2", BB140=0.75,"3", BB140=1,"4",BB140=1.25,"5", BB140=1.5,"6", BB140=1.75,"7", BB140=2,"8", BB140=2.25,"9", BB140=2.25,"9",BB140=2.5,"10", BB140=2.75,"11", BB140=3,"12", BB140=3.25,"13", BB140=3.5,"14", BB140=3.75,"15",BB140=4,"16")</f>
        <v>0</v>
      </c>
      <c r="BE140" s="8" t="n">
        <v>24</v>
      </c>
      <c r="BF140" s="14" t="str">
        <f aca="false">VLOOKUP(BE140,LEYENDA!$G$2:$H$8,2,TRUE())</f>
        <v>19-24</v>
      </c>
    </row>
    <row r="141" customFormat="false" ht="13.5" hidden="false" customHeight="false" outlineLevel="0" collapsed="false">
      <c r="A141" s="8" t="s">
        <v>1029</v>
      </c>
      <c r="B141" s="8" t="s">
        <v>1030</v>
      </c>
      <c r="C141" s="8" t="n">
        <v>8</v>
      </c>
      <c r="D141" s="8" t="str">
        <f aca="false">VLOOKUP(E141,[1]Hoja1!$B$1:$C$1048576,2,FALSE())</f>
        <v>OI</v>
      </c>
      <c r="E141" s="8" t="s">
        <v>1031</v>
      </c>
      <c r="F141" s="8" t="s">
        <v>198</v>
      </c>
      <c r="G141" s="1" t="str">
        <f aca="false" t="array" ref="G141">_xlfn.IFS(F141="M","1", F141="H","2")</f>
        <v>2</v>
      </c>
      <c r="H141" s="8" t="n">
        <v>41</v>
      </c>
      <c r="I141" s="1" t="n">
        <f aca="false">VLOOKUP(H141,LEYENDA!$B$2:$D$6,2,TRUE())</f>
        <v>61</v>
      </c>
      <c r="J141" s="38" t="n">
        <v>3</v>
      </c>
      <c r="K141" s="38" t="n">
        <v>12</v>
      </c>
      <c r="L141" s="38" t="n">
        <v>18</v>
      </c>
      <c r="M141" s="38" t="n">
        <v>8</v>
      </c>
      <c r="N141" s="38" t="n">
        <v>7</v>
      </c>
      <c r="O141" s="38" t="n">
        <v>4</v>
      </c>
      <c r="P141" s="38" t="n">
        <v>0</v>
      </c>
      <c r="Q141" s="38" t="n">
        <v>-1</v>
      </c>
      <c r="R141" s="38" t="n">
        <v>3</v>
      </c>
      <c r="S141" s="38" t="n">
        <v>0.25</v>
      </c>
      <c r="T141" s="38" t="n">
        <v>-1</v>
      </c>
      <c r="U141" s="38" t="n">
        <v>16</v>
      </c>
      <c r="V141" s="38" t="n">
        <v>26</v>
      </c>
      <c r="W141" s="38" t="n">
        <v>4</v>
      </c>
      <c r="X141" s="38" t="n">
        <v>6</v>
      </c>
      <c r="Y141" s="38" t="n">
        <v>18</v>
      </c>
      <c r="Z141" s="38" t="n">
        <v>8</v>
      </c>
      <c r="AA141" s="38" t="n">
        <v>0</v>
      </c>
      <c r="AB141" s="38" t="n">
        <v>-4</v>
      </c>
      <c r="AC141" s="38" t="n">
        <v>-2.5</v>
      </c>
      <c r="AD141" s="38" t="n">
        <v>2.5</v>
      </c>
      <c r="AE141" s="38" t="n">
        <v>0</v>
      </c>
      <c r="AF141" s="38"/>
      <c r="AG141" s="38"/>
      <c r="AH141" s="38"/>
      <c r="AI141" s="38"/>
      <c r="AJ141" s="38"/>
      <c r="AK141" s="38"/>
      <c r="AL141" s="38"/>
      <c r="AM141" s="38"/>
      <c r="AN141" s="38"/>
      <c r="AO141" s="8" t="n">
        <v>0</v>
      </c>
      <c r="AQ141" s="8" t="n">
        <v>2</v>
      </c>
      <c r="AR141" s="8" t="n">
        <v>1</v>
      </c>
      <c r="AS141" s="38"/>
      <c r="AT141" s="10" t="str">
        <f aca="false">IF(AS141=0,"1","2")</f>
        <v>1</v>
      </c>
      <c r="AU141" s="11" t="str">
        <f aca="false" t="array" ref="AU141">_xlfn.IFS(AS141=0,"0", AS141=-0.25, "1", AS141=-0.5,"2", AS141=-0.75,"3", AS141=-1,"4",AS141=-1.25,"5", AS141=-1.5,"6", AS141=-1.75,"7", AS141=-2,"8", AS141=-2.25,"9",AS141=-2.5,"10", AS141=-2.75,"11", AS141=-3,"12", AS141=-3.25,"13", AS141=-3.5,"14", AS141=-3.75,"15",AS141=-4,"16")</f>
        <v>0</v>
      </c>
      <c r="AV141" s="38"/>
      <c r="AW141" s="11" t="str">
        <f aca="false">IF(AV141=0,"1","2")</f>
        <v>1</v>
      </c>
      <c r="AX141" s="11" t="str">
        <f aca="false" t="array" ref="AX141">_xlfn.IFS(AV141=0,"0", AV141=0.25, "1", AV141=0.5,"2", AV141=0.75,"3", AV141=1,"4",AV141=1.25,"5", AV141=1.5,"6", AV141=1.75,"7", AV141=2,"8", AV141=2.25,"9",AV141=2.5,"10", AV141=2.75,"11", AV141=3,"12", AV141=3.25,"13", AV141=3.5,"14", AV141=3.75,"15",AV141=4,"16")</f>
        <v>0</v>
      </c>
      <c r="AY141" s="38"/>
      <c r="AZ141" s="11" t="str">
        <f aca="false">IF(AY141=0,"1","2")</f>
        <v>1</v>
      </c>
      <c r="BA141" s="11" t="str">
        <f aca="false" t="array" ref="BA141">_xlfn.IFS(AY141=0,"0", AY141=-0.25, "1", AY141=-0.5,"2", AY141=-0.75,"3", AY141=-1,"4",AY141=-1.25,"5", AY141=-1.5,"6", AY141=-1.75,"7", AY141=-2,"8", AY142=-2.25,"9",AY142=-2.5,"10", AY142=-2.75,"11", AY142=-3,"12", AY142=-3.25,"13", AY142=-3.5,"14", AY142=-3.75,"15",AY142=-4,"16")</f>
        <v>0</v>
      </c>
      <c r="BB141" s="38"/>
      <c r="BC141" s="11" t="str">
        <f aca="false">IF(BB141=0,"1","2")</f>
        <v>1</v>
      </c>
      <c r="BD141" s="11" t="str">
        <f aca="false" t="array" ref="BD141">_xlfn.IFS(BB141=0,"0", BB141=0.25, "1", BB141=0.5,"2", BB141=0.75,"3", BB141=1,"4",BB141=1.25,"5", BB141=1.5,"6", BB141=1.75,"7", BB141=2,"8", BB141=2.25,"9", BB141=2.25,"9",BB141=2.5,"10", BB141=2.75,"11", BB141=3,"12", BB141=3.25,"13", BB141=3.5,"14", BB141=3.75,"15",BB141=4,"16")</f>
        <v>0</v>
      </c>
      <c r="BE141" s="8" t="n">
        <v>24</v>
      </c>
      <c r="BF141" s="14" t="str">
        <f aca="false">VLOOKUP(BE141,LEYENDA!$G$2:$H$8,2,TRUE())</f>
        <v>19-24</v>
      </c>
    </row>
    <row r="142" customFormat="false" ht="13.5" hidden="false" customHeight="false" outlineLevel="0" collapsed="false">
      <c r="A142" s="8" t="s">
        <v>1029</v>
      </c>
      <c r="B142" s="8" t="s">
        <v>1032</v>
      </c>
      <c r="C142" s="8" t="n">
        <v>8</v>
      </c>
      <c r="D142" s="8" t="str">
        <f aca="false">VLOOKUP(E142,[1]Hoja1!$B$1:$C$1048576,2,FALSE())</f>
        <v>OD</v>
      </c>
      <c r="E142" s="8" t="s">
        <v>1033</v>
      </c>
      <c r="F142" s="8" t="s">
        <v>193</v>
      </c>
      <c r="G142" s="1" t="str">
        <f aca="false" t="array" ref="G142">_xlfn.IFS(F142="M","1", F142="H","2")</f>
        <v>1</v>
      </c>
      <c r="H142" s="8" t="n">
        <v>23</v>
      </c>
      <c r="I142" s="1" t="n">
        <f aca="false">VLOOKUP(H142,LEYENDA!$B$2:$D$6,2,TRUE())</f>
        <v>61</v>
      </c>
      <c r="J142" s="38" t="n">
        <v>-0.5</v>
      </c>
      <c r="K142" s="38"/>
      <c r="L142" s="38" t="n">
        <v>20</v>
      </c>
      <c r="M142" s="38" t="n">
        <v>4</v>
      </c>
      <c r="N142" s="38" t="n">
        <v>14</v>
      </c>
      <c r="O142" s="38" t="n">
        <v>4</v>
      </c>
      <c r="P142" s="38" t="n">
        <v>-0.5</v>
      </c>
      <c r="Q142" s="38" t="n">
        <v>-3</v>
      </c>
      <c r="R142" s="38" t="n">
        <v>3</v>
      </c>
      <c r="S142" s="38" t="n">
        <v>-0.5</v>
      </c>
      <c r="T142" s="38" t="n">
        <v>-2</v>
      </c>
      <c r="U142" s="38"/>
      <c r="V142" s="38" t="n">
        <v>25</v>
      </c>
      <c r="W142" s="38" t="n">
        <v>14</v>
      </c>
      <c r="X142" s="38"/>
      <c r="Y142" s="38" t="n">
        <v>25</v>
      </c>
      <c r="Z142" s="38" t="n">
        <v>9</v>
      </c>
      <c r="AA142" s="38" t="n">
        <v>0</v>
      </c>
      <c r="AB142" s="38" t="n">
        <v>-6.45</v>
      </c>
      <c r="AC142" s="38" t="n">
        <v>-4.25</v>
      </c>
      <c r="AD142" s="38" t="n">
        <v>2.5</v>
      </c>
      <c r="AE142" s="38" t="n">
        <v>0</v>
      </c>
      <c r="AF142" s="38"/>
      <c r="AG142" s="38"/>
      <c r="AH142" s="38"/>
      <c r="AI142" s="38"/>
      <c r="AJ142" s="38"/>
      <c r="AK142" s="38"/>
      <c r="AL142" s="38"/>
      <c r="AM142" s="38"/>
      <c r="AN142" s="38"/>
      <c r="AO142" s="8" t="n">
        <v>0</v>
      </c>
      <c r="AQ142" s="8" t="n">
        <v>1</v>
      </c>
      <c r="AR142" s="8" t="n">
        <v>2</v>
      </c>
      <c r="AS142" s="38"/>
      <c r="AT142" s="10" t="str">
        <f aca="false">IF(AS142=0,"1","2")</f>
        <v>1</v>
      </c>
      <c r="AU142" s="11" t="str">
        <f aca="false" t="array" ref="AU142">_xlfn.IFS(AS142=0,"0", AS142=-0.25, "1", AS142=-0.5,"2", AS142=-0.75,"3", AS142=-1,"4",AS142=-1.25,"5", AS142=-1.5,"6", AS142=-1.75,"7", AS142=-2,"8", AS142=-2.25,"9",AS142=-2.5,"10", AS142=-2.75,"11", AS142=-3,"12", AS142=-3.25,"13", AS142=-3.5,"14", AS142=-3.75,"15",AS142=-4,"16")</f>
        <v>0</v>
      </c>
      <c r="AV142" s="38"/>
      <c r="AW142" s="11" t="str">
        <f aca="false">IF(AV142=0,"1","2")</f>
        <v>1</v>
      </c>
      <c r="AX142" s="11" t="str">
        <f aca="false" t="array" ref="AX142">_xlfn.IFS(AV142=0,"0", AV142=0.25, "1", AV142=0.5,"2", AV142=0.75,"3", AV142=1,"4",AV142=1.25,"5", AV142=1.5,"6", AV142=1.75,"7", AV142=2,"8", AV142=2.25,"9",AV142=2.5,"10", AV142=2.75,"11", AV142=3,"12", AV142=3.25,"13", AV142=3.5,"14", AV142=3.75,"15",AV142=4,"16")</f>
        <v>0</v>
      </c>
      <c r="AY142" s="38"/>
      <c r="AZ142" s="11" t="str">
        <f aca="false">IF(AY142=0,"1","2")</f>
        <v>1</v>
      </c>
      <c r="BA142" s="11" t="str">
        <f aca="false" t="array" ref="BA142">_xlfn.IFS(AY142=0,"0", AY142=-0.25, "1", AY142=-0.5,"2", AY142=-0.75,"3", AY142=-1,"4",AY142=-1.25,"5", AY142=-1.5,"6", AY142=-1.75,"7", AY142=-2,"8", AY143=-2.25,"9",AY143=-2.5,"10", AY143=-2.75,"11", AY143=-3,"12", AY143=-3.25,"13", AY143=-3.5,"14", AY143=-3.75,"15",AY143=-4,"16")</f>
        <v>0</v>
      </c>
      <c r="BB142" s="38"/>
      <c r="BC142" s="11" t="str">
        <f aca="false">IF(BB142=0,"1","2")</f>
        <v>1</v>
      </c>
      <c r="BD142" s="11" t="str">
        <f aca="false" t="array" ref="BD142">_xlfn.IFS(BB142=0,"0", BB142=0.25, "1", BB142=0.5,"2", BB142=0.75,"3", BB142=1,"4",BB142=1.25,"5", BB142=1.5,"6", BB142=1.75,"7", BB142=2,"8", BB142=2.25,"9", BB142=2.25,"9",BB142=2.5,"10", BB142=2.75,"11", BB142=3,"12", BB142=3.25,"13", BB142=3.5,"14", BB142=3.75,"15",BB142=4,"16")</f>
        <v>0</v>
      </c>
      <c r="BE142" s="8" t="n">
        <v>24</v>
      </c>
      <c r="BF142" s="14" t="str">
        <f aca="false">VLOOKUP(BE142,LEYENDA!$G$2:$H$8,2,TRUE())</f>
        <v>19-24</v>
      </c>
    </row>
    <row r="143" customFormat="false" ht="13.5" hidden="false" customHeight="false" outlineLevel="0" collapsed="false">
      <c r="A143" s="8" t="s">
        <v>1029</v>
      </c>
      <c r="B143" s="8" t="s">
        <v>1032</v>
      </c>
      <c r="C143" s="8" t="n">
        <v>8</v>
      </c>
      <c r="D143" s="8" t="str">
        <f aca="false">VLOOKUP(E143,[1]Hoja1!$B$1:$C$1048576,2,FALSE())</f>
        <v>OI</v>
      </c>
      <c r="E143" s="8" t="s">
        <v>194</v>
      </c>
      <c r="F143" s="8" t="s">
        <v>193</v>
      </c>
      <c r="G143" s="1" t="str">
        <f aca="false" t="array" ref="G143">_xlfn.IFS(F143="M","1", F143="H","2")</f>
        <v>1</v>
      </c>
      <c r="H143" s="8" t="n">
        <v>23</v>
      </c>
      <c r="I143" s="1" t="n">
        <f aca="false">VLOOKUP(H143,LEYENDA!$B$2:$D$6,2,TRUE())</f>
        <v>61</v>
      </c>
      <c r="J143" s="38" t="n">
        <v>-0.5</v>
      </c>
      <c r="K143" s="38"/>
      <c r="L143" s="38" t="n">
        <v>20</v>
      </c>
      <c r="M143" s="38" t="n">
        <v>4</v>
      </c>
      <c r="N143" s="38" t="n">
        <v>14</v>
      </c>
      <c r="O143" s="38" t="n">
        <v>4</v>
      </c>
      <c r="P143" s="38" t="n">
        <v>-0.5</v>
      </c>
      <c r="Q143" s="38" t="n">
        <v>-3</v>
      </c>
      <c r="R143" s="38" t="n">
        <v>3</v>
      </c>
      <c r="S143" s="38" t="n">
        <v>-0.5</v>
      </c>
      <c r="T143" s="38" t="n">
        <v>-2</v>
      </c>
      <c r="U143" s="38"/>
      <c r="V143" s="38" t="n">
        <v>25</v>
      </c>
      <c r="W143" s="38" t="n">
        <v>14</v>
      </c>
      <c r="X143" s="38"/>
      <c r="Y143" s="38" t="n">
        <v>25</v>
      </c>
      <c r="Z143" s="38" t="n">
        <v>9</v>
      </c>
      <c r="AA143" s="38" t="n">
        <v>0</v>
      </c>
      <c r="AB143" s="38" t="n">
        <v>-6.45</v>
      </c>
      <c r="AC143" s="38" t="n">
        <v>-4.25</v>
      </c>
      <c r="AD143" s="38" t="n">
        <v>2.5</v>
      </c>
      <c r="AE143" s="38" t="n">
        <v>0</v>
      </c>
      <c r="AF143" s="38"/>
      <c r="AG143" s="38"/>
      <c r="AH143" s="38"/>
      <c r="AI143" s="38"/>
      <c r="AJ143" s="38"/>
      <c r="AK143" s="38"/>
      <c r="AL143" s="38"/>
      <c r="AM143" s="38"/>
      <c r="AN143" s="38"/>
      <c r="AO143" s="8" t="n">
        <v>0</v>
      </c>
      <c r="AQ143" s="8" t="n">
        <v>1</v>
      </c>
      <c r="AR143" s="8" t="n">
        <v>2</v>
      </c>
      <c r="AS143" s="38"/>
      <c r="AT143" s="10" t="str">
        <f aca="false">IF(AS143=0,"1","2")</f>
        <v>1</v>
      </c>
      <c r="AU143" s="11" t="str">
        <f aca="false" t="array" ref="AU143">_xlfn.IFS(AS143=0,"0", AS143=-0.25, "1", AS143=-0.5,"2", AS143=-0.75,"3", AS143=-1,"4",AS143=-1.25,"5", AS143=-1.5,"6", AS143=-1.75,"7", AS143=-2,"8", AS143=-2.25,"9",AS143=-2.5,"10", AS143=-2.75,"11", AS143=-3,"12", AS143=-3.25,"13", AS143=-3.5,"14", AS143=-3.75,"15",AS143=-4,"16")</f>
        <v>0</v>
      </c>
      <c r="AV143" s="38"/>
      <c r="AW143" s="11" t="str">
        <f aca="false">IF(AV143=0,"1","2")</f>
        <v>1</v>
      </c>
      <c r="AX143" s="11" t="str">
        <f aca="false" t="array" ref="AX143">_xlfn.IFS(AV143=0,"0", AV143=0.25, "1", AV143=0.5,"2", AV143=0.75,"3", AV143=1,"4",AV143=1.25,"5", AV143=1.5,"6", AV143=1.75,"7", AV143=2,"8", AV143=2.25,"9",AV143=2.5,"10", AV143=2.75,"11", AV143=3,"12", AV143=3.25,"13", AV143=3.5,"14", AV143=3.75,"15",AV143=4,"16")</f>
        <v>0</v>
      </c>
      <c r="AY143" s="38"/>
      <c r="AZ143" s="11" t="str">
        <f aca="false">IF(AY143=0,"1","2")</f>
        <v>1</v>
      </c>
      <c r="BA143" s="11" t="str">
        <f aca="false" t="array" ref="BA143">_xlfn.IFS(AY143=0,"0", AY143=-0.25, "1", AY143=-0.5,"2", AY143=-0.75,"3", AY143=-1,"4",AY143=-1.25,"5", AY143=-1.5,"6", AY143=-1.75,"7", AY143=-2,"8", AY144=-2.25,"9",AY144=-2.5,"10", AY144=-2.75,"11", AY144=-3,"12", AY144=-3.25,"13", AY144=-3.5,"14", AY144=-3.75,"15",AY144=-4,"16")</f>
        <v>0</v>
      </c>
      <c r="BB143" s="38"/>
      <c r="BC143" s="11" t="str">
        <f aca="false">IF(BB143=0,"1","2")</f>
        <v>1</v>
      </c>
      <c r="BD143" s="11" t="str">
        <f aca="false" t="array" ref="BD143">_xlfn.IFS(BB143=0,"0", BB143=0.25, "1", BB143=0.5,"2", BB143=0.75,"3", BB143=1,"4",BB143=1.25,"5", BB143=1.5,"6", BB143=1.75,"7", BB143=2,"8", BB143=2.25,"9", BB143=2.25,"9",BB143=2.5,"10", BB143=2.75,"11", BB143=3,"12", BB143=3.25,"13", BB143=3.5,"14", BB143=3.75,"15",BB143=4,"16")</f>
        <v>0</v>
      </c>
      <c r="BE143" s="8" t="n">
        <v>24</v>
      </c>
      <c r="BF143" s="14" t="str">
        <f aca="false">VLOOKUP(BE143,LEYENDA!$G$2:$H$8,2,TRUE())</f>
        <v>19-24</v>
      </c>
    </row>
    <row r="144" customFormat="false" ht="13.5" hidden="false" customHeight="false" outlineLevel="0" collapsed="false">
      <c r="A144" s="8" t="s">
        <v>1029</v>
      </c>
      <c r="B144" s="8" t="s">
        <v>1034</v>
      </c>
      <c r="C144" s="8" t="n">
        <v>8</v>
      </c>
      <c r="D144" s="8" t="str">
        <f aca="false">VLOOKUP(E144,[1]Hoja1!$B$1:$C$1048576,2,FALSE())</f>
        <v>OD</v>
      </c>
      <c r="E144" s="8" t="s">
        <v>1035</v>
      </c>
      <c r="F144" s="8" t="s">
        <v>193</v>
      </c>
      <c r="G144" s="1" t="str">
        <f aca="false" t="array" ref="G144">_xlfn.IFS(F144="M","1", F144="H","2")</f>
        <v>1</v>
      </c>
      <c r="H144" s="8" t="n">
        <v>33</v>
      </c>
      <c r="I144" s="1" t="n">
        <f aca="false">VLOOKUP(H144,LEYENDA!$B$2:$D$6,2,TRUE())</f>
        <v>61</v>
      </c>
      <c r="J144" s="38" t="n">
        <v>0</v>
      </c>
      <c r="K144" s="38"/>
      <c r="L144" s="38" t="n">
        <v>18</v>
      </c>
      <c r="M144" s="38" t="n">
        <v>7</v>
      </c>
      <c r="N144" s="38" t="n">
        <v>10</v>
      </c>
      <c r="O144" s="38" t="n">
        <v>5</v>
      </c>
      <c r="P144" s="38" t="n">
        <v>0</v>
      </c>
      <c r="Q144" s="38" t="n">
        <v>-0.5</v>
      </c>
      <c r="R144" s="38" t="n">
        <v>5</v>
      </c>
      <c r="S144" s="38" t="n">
        <v>1</v>
      </c>
      <c r="T144" s="38" t="n">
        <v>-4</v>
      </c>
      <c r="U144" s="38"/>
      <c r="V144" s="38" t="n">
        <v>20</v>
      </c>
      <c r="W144" s="38" t="n">
        <v>19</v>
      </c>
      <c r="X144" s="38"/>
      <c r="Y144" s="38" t="n">
        <v>15</v>
      </c>
      <c r="Z144" s="38" t="n">
        <v>11</v>
      </c>
      <c r="AA144" s="38" t="n">
        <v>0</v>
      </c>
      <c r="AB144" s="38" t="n">
        <v>-5.5</v>
      </c>
      <c r="AC144" s="38" t="n">
        <v>-3.25</v>
      </c>
      <c r="AD144" s="38" t="n">
        <v>2</v>
      </c>
      <c r="AE144" s="38" t="n">
        <v>0</v>
      </c>
      <c r="AF144" s="38"/>
      <c r="AG144" s="38"/>
      <c r="AH144" s="38"/>
      <c r="AI144" s="38"/>
      <c r="AJ144" s="38"/>
      <c r="AK144" s="38"/>
      <c r="AL144" s="38"/>
      <c r="AM144" s="38"/>
      <c r="AN144" s="38"/>
      <c r="AO144" s="8" t="n">
        <v>0</v>
      </c>
      <c r="AQ144" s="8" t="n">
        <v>2</v>
      </c>
      <c r="AR144" s="8" t="n">
        <v>2</v>
      </c>
      <c r="AS144" s="38"/>
      <c r="AT144" s="10" t="str">
        <f aca="false">IF(AS144=0,"1","2")</f>
        <v>1</v>
      </c>
      <c r="AU144" s="11" t="str">
        <f aca="false" t="array" ref="AU144">_xlfn.IFS(AS144=0,"0", AS144=-0.25, "1", AS144=-0.5,"2", AS144=-0.75,"3", AS144=-1,"4",AS144=-1.25,"5", AS144=-1.5,"6", AS144=-1.75,"7", AS144=-2,"8", AS144=-2.25,"9",AS144=-2.5,"10", AS144=-2.75,"11", AS144=-3,"12", AS144=-3.25,"13", AS144=-3.5,"14", AS144=-3.75,"15",AS144=-4,"16")</f>
        <v>0</v>
      </c>
      <c r="AV144" s="38"/>
      <c r="AW144" s="11" t="str">
        <f aca="false">IF(AV144=0,"1","2")</f>
        <v>1</v>
      </c>
      <c r="AX144" s="11" t="str">
        <f aca="false" t="array" ref="AX144">_xlfn.IFS(AV144=0,"0", AV144=0.25, "1", AV144=0.5,"2", AV144=0.75,"3", AV144=1,"4",AV144=1.25,"5", AV144=1.5,"6", AV144=1.75,"7", AV144=2,"8", AV144=2.25,"9",AV144=2.5,"10", AV144=2.75,"11", AV144=3,"12", AV144=3.25,"13", AV144=3.5,"14", AV144=3.75,"15",AV144=4,"16")</f>
        <v>0</v>
      </c>
      <c r="AY144" s="38"/>
      <c r="AZ144" s="11" t="str">
        <f aca="false">IF(AY144=0,"1","2")</f>
        <v>1</v>
      </c>
      <c r="BA144" s="11" t="str">
        <f aca="false" t="array" ref="BA144">_xlfn.IFS(AY144=0,"0", AY144=-0.25, "1", AY144=-0.5,"2", AY144=-0.75,"3", AY144=-1,"4",AY144=-1.25,"5", AY144=-1.5,"6", AY144=-1.75,"7", AY144=-2,"8", AY145=-2.25,"9",AY145=-2.5,"10", AY145=-2.75,"11", AY145=-3,"12", AY145=-3.25,"13", AY145=-3.5,"14", AY145=-3.75,"15",AY145=-4,"16")</f>
        <v>0</v>
      </c>
      <c r="BB144" s="38"/>
      <c r="BC144" s="11" t="str">
        <f aca="false">IF(BB144=0,"1","2")</f>
        <v>1</v>
      </c>
      <c r="BD144" s="11" t="str">
        <f aca="false" t="array" ref="BD144">_xlfn.IFS(BB144=0,"0", BB144=0.25, "1", BB144=0.5,"2", BB144=0.75,"3", BB144=1,"4",BB144=1.25,"5", BB144=1.5,"6", BB144=1.75,"7", BB144=2,"8", BB144=2.25,"9", BB144=2.25,"9",BB144=2.5,"10", BB144=2.75,"11", BB144=3,"12", BB144=3.25,"13", BB144=3.5,"14", BB144=3.75,"15",BB144=4,"16")</f>
        <v>0</v>
      </c>
      <c r="BE144" s="8" t="n">
        <v>24</v>
      </c>
      <c r="BF144" s="14" t="str">
        <f aca="false">VLOOKUP(BE144,LEYENDA!$G$2:$H$8,2,TRUE())</f>
        <v>19-24</v>
      </c>
    </row>
    <row r="145" customFormat="false" ht="13.5" hidden="false" customHeight="false" outlineLevel="0" collapsed="false">
      <c r="A145" s="8" t="s">
        <v>1029</v>
      </c>
      <c r="B145" s="8" t="s">
        <v>1034</v>
      </c>
      <c r="C145" s="8" t="n">
        <v>8</v>
      </c>
      <c r="D145" s="8" t="str">
        <f aca="false">VLOOKUP(E145,[1]Hoja1!$B$1:$C$1048576,2,FALSE())</f>
        <v>OI</v>
      </c>
      <c r="E145" s="8" t="s">
        <v>1036</v>
      </c>
      <c r="F145" s="8" t="s">
        <v>193</v>
      </c>
      <c r="G145" s="1" t="str">
        <f aca="false" t="array" ref="G145">_xlfn.IFS(F145="M","1", F145="H","2")</f>
        <v>1</v>
      </c>
      <c r="H145" s="8" t="n">
        <v>33</v>
      </c>
      <c r="I145" s="1" t="n">
        <f aca="false">VLOOKUP(H145,LEYENDA!$B$2:$D$6,2,TRUE())</f>
        <v>61</v>
      </c>
      <c r="J145" s="38" t="n">
        <v>0</v>
      </c>
      <c r="K145" s="38"/>
      <c r="L145" s="38" t="n">
        <v>18</v>
      </c>
      <c r="M145" s="38" t="n">
        <v>7</v>
      </c>
      <c r="N145" s="38" t="n">
        <v>10</v>
      </c>
      <c r="O145" s="38" t="n">
        <v>5</v>
      </c>
      <c r="P145" s="38" t="n">
        <v>0</v>
      </c>
      <c r="Q145" s="38" t="n">
        <v>-0.5</v>
      </c>
      <c r="R145" s="38" t="n">
        <v>5</v>
      </c>
      <c r="S145" s="38" t="n">
        <v>1</v>
      </c>
      <c r="T145" s="38" t="n">
        <v>-4</v>
      </c>
      <c r="U145" s="38"/>
      <c r="V145" s="38" t="n">
        <v>20</v>
      </c>
      <c r="W145" s="38" t="n">
        <v>19</v>
      </c>
      <c r="X145" s="38"/>
      <c r="Y145" s="38" t="n">
        <v>15</v>
      </c>
      <c r="Z145" s="38" t="n">
        <v>11</v>
      </c>
      <c r="AA145" s="38" t="n">
        <v>0</v>
      </c>
      <c r="AB145" s="38" t="n">
        <v>-5.5</v>
      </c>
      <c r="AC145" s="38" t="n">
        <v>-3.25</v>
      </c>
      <c r="AD145" s="38" t="n">
        <v>2</v>
      </c>
      <c r="AE145" s="38" t="n">
        <v>0</v>
      </c>
      <c r="AF145" s="38"/>
      <c r="AG145" s="38"/>
      <c r="AH145" s="38"/>
      <c r="AI145" s="38"/>
      <c r="AJ145" s="38"/>
      <c r="AK145" s="38"/>
      <c r="AL145" s="38"/>
      <c r="AM145" s="38"/>
      <c r="AN145" s="38"/>
      <c r="AO145" s="8" t="n">
        <v>0</v>
      </c>
      <c r="AQ145" s="8" t="n">
        <v>2</v>
      </c>
      <c r="AR145" s="8" t="n">
        <v>2</v>
      </c>
      <c r="AS145" s="38"/>
      <c r="AT145" s="10" t="str">
        <f aca="false">IF(AS145=0,"1","2")</f>
        <v>1</v>
      </c>
      <c r="AU145" s="11" t="str">
        <f aca="false" t="array" ref="AU145">_xlfn.IFS(AS145=0,"0", AS145=-0.25, "1", AS145=-0.5,"2", AS145=-0.75,"3", AS145=-1,"4",AS145=-1.25,"5", AS145=-1.5,"6", AS145=-1.75,"7", AS145=-2,"8", AS145=-2.25,"9",AS145=-2.5,"10", AS145=-2.75,"11", AS145=-3,"12", AS145=-3.25,"13", AS145=-3.5,"14", AS145=-3.75,"15",AS145=-4,"16")</f>
        <v>0</v>
      </c>
      <c r="AV145" s="38"/>
      <c r="AW145" s="11" t="str">
        <f aca="false">IF(AV145=0,"1","2")</f>
        <v>1</v>
      </c>
      <c r="AX145" s="11" t="str">
        <f aca="false" t="array" ref="AX145">_xlfn.IFS(AV145=0,"0", AV145=0.25, "1", AV145=0.5,"2", AV145=0.75,"3", AV145=1,"4",AV145=1.25,"5", AV145=1.5,"6", AV145=1.75,"7", AV145=2,"8", AV145=2.25,"9",AV145=2.5,"10", AV145=2.75,"11", AV145=3,"12", AV145=3.25,"13", AV145=3.5,"14", AV145=3.75,"15",AV145=4,"16")</f>
        <v>0</v>
      </c>
      <c r="AY145" s="38"/>
      <c r="AZ145" s="11" t="str">
        <f aca="false">IF(AY145=0,"1","2")</f>
        <v>1</v>
      </c>
      <c r="BA145" s="11" t="str">
        <f aca="false" t="array" ref="BA145">_xlfn.IFS(AY145=0,"0", AY145=-0.25, "1", AY145=-0.5,"2", AY145=-0.75,"3", AY145=-1,"4",AY145=-1.25,"5", AY145=-1.5,"6", AY145=-1.75,"7", AY145=-2,"8", AY146=-2.25,"9",AY146=-2.5,"10", AY146=-2.75,"11", AY146=-3,"12", AY146=-3.25,"13", AY146=-3.5,"14", AY146=-3.75,"15",AY146=-4,"16")</f>
        <v>0</v>
      </c>
      <c r="BB145" s="38"/>
      <c r="BC145" s="11" t="str">
        <f aca="false">IF(BB145=0,"1","2")</f>
        <v>1</v>
      </c>
      <c r="BD145" s="11" t="str">
        <f aca="false" t="array" ref="BD145">_xlfn.IFS(BB145=0,"0", BB145=0.25, "1", BB145=0.5,"2", BB145=0.75,"3", BB145=1,"4",BB145=1.25,"5", BB145=1.5,"6", BB145=1.75,"7", BB145=2,"8", BB145=2.25,"9", BB145=2.25,"9",BB145=2.5,"10", BB145=2.75,"11", BB145=3,"12", BB145=3.25,"13", BB145=3.5,"14", BB145=3.75,"15",BB145=4,"16")</f>
        <v>0</v>
      </c>
      <c r="BE145" s="8" t="n">
        <v>24</v>
      </c>
      <c r="BF145" s="14" t="str">
        <f aca="false">VLOOKUP(BE145,LEYENDA!$G$2:$H$8,2,TRUE())</f>
        <v>19-24</v>
      </c>
    </row>
    <row r="146" customFormat="false" ht="13.5" hidden="false" customHeight="false" outlineLevel="0" collapsed="false">
      <c r="A146" s="8" t="s">
        <v>1037</v>
      </c>
      <c r="B146" s="8" t="s">
        <v>1038</v>
      </c>
      <c r="C146" s="8" t="n">
        <v>8</v>
      </c>
      <c r="D146" s="8" t="str">
        <f aca="false">VLOOKUP(E146,[1]Hoja1!$B$1:$C$1048576,2,FALSE())</f>
        <v>OD</v>
      </c>
      <c r="E146" s="8" t="s">
        <v>1039</v>
      </c>
      <c r="F146" s="8" t="s">
        <v>193</v>
      </c>
      <c r="G146" s="1" t="str">
        <f aca="false" t="array" ref="G146">_xlfn.IFS(F146="M","1", F146="H","2")</f>
        <v>1</v>
      </c>
      <c r="H146" s="8" t="n">
        <v>44</v>
      </c>
      <c r="I146" s="1" t="n">
        <f aca="false">VLOOKUP(H146,LEYENDA!$B$2:$D$6,2,TRUE())</f>
        <v>61</v>
      </c>
      <c r="J146" s="38" t="n">
        <v>4</v>
      </c>
      <c r="K146" s="38"/>
      <c r="L146" s="38" t="n">
        <v>12</v>
      </c>
      <c r="M146" s="38" t="n">
        <v>8</v>
      </c>
      <c r="N146" s="38" t="n">
        <v>8</v>
      </c>
      <c r="O146" s="38" t="n">
        <v>2</v>
      </c>
      <c r="P146" s="38" t="n">
        <v>0</v>
      </c>
      <c r="Q146" s="38" t="n">
        <v>-6</v>
      </c>
      <c r="R146" s="38" t="n">
        <v>3</v>
      </c>
      <c r="S146" s="38" t="n">
        <v>2</v>
      </c>
      <c r="T146" s="38"/>
      <c r="U146" s="38"/>
      <c r="V146" s="38" t="n">
        <v>8</v>
      </c>
      <c r="W146" s="38" t="n">
        <v>4</v>
      </c>
      <c r="X146" s="38"/>
      <c r="Y146" s="38" t="n">
        <v>16</v>
      </c>
      <c r="Z146" s="38" t="n">
        <v>9</v>
      </c>
      <c r="AA146" s="38" t="n">
        <v>-1</v>
      </c>
      <c r="AB146" s="38" t="n">
        <v>-4.5</v>
      </c>
      <c r="AC146" s="38" t="n">
        <v>-2.75</v>
      </c>
      <c r="AD146" s="38" t="n">
        <v>1</v>
      </c>
      <c r="AG146" s="38"/>
      <c r="AH146" s="38"/>
      <c r="AI146" s="38"/>
      <c r="AJ146" s="38"/>
      <c r="AK146" s="38"/>
      <c r="AL146" s="38"/>
      <c r="AM146" s="38" t="n">
        <v>1</v>
      </c>
      <c r="AN146" s="38"/>
      <c r="AO146" s="8" t="n">
        <v>1</v>
      </c>
      <c r="AQ146" s="8" t="n">
        <v>1</v>
      </c>
      <c r="AS146" s="38"/>
      <c r="AT146" s="10" t="str">
        <f aca="false">IF(AS146=0,"1","2")</f>
        <v>1</v>
      </c>
      <c r="AU146" s="11" t="str">
        <f aca="false" t="array" ref="AU146">_xlfn.IFS(AS146=0,"0", AS146=-0.25, "1", AS146=-0.5,"2", AS146=-0.75,"3", AS146=-1,"4",AS146=-1.25,"5", AS146=-1.5,"6", AS146=-1.75,"7", AS146=-2,"8", AS146=-2.25,"9",AS146=-2.5,"10", AS146=-2.75,"11", AS146=-3,"12", AS146=-3.25,"13", AS146=-3.5,"14", AS146=-3.75,"15",AS146=-4,"16")</f>
        <v>0</v>
      </c>
      <c r="AV146" s="38"/>
      <c r="AW146" s="11" t="str">
        <f aca="false">IF(AV146=0,"1","2")</f>
        <v>1</v>
      </c>
      <c r="AX146" s="11" t="str">
        <f aca="false" t="array" ref="AX146">_xlfn.IFS(AV146=0,"0", AV146=0.25, "1", AV146=0.5,"2", AV146=0.75,"3", AV146=1,"4",AV146=1.25,"5", AV146=1.5,"6", AV146=1.75,"7", AV146=2,"8", AV146=2.25,"9",AV146=2.5,"10", AV146=2.75,"11", AV146=3,"12", AV146=3.25,"13", AV146=3.5,"14", AV146=3.75,"15",AV146=4,"16")</f>
        <v>0</v>
      </c>
      <c r="AY146" s="38"/>
      <c r="AZ146" s="11" t="str">
        <f aca="false">IF(AY146=0,"1","2")</f>
        <v>1</v>
      </c>
      <c r="BA146" s="11" t="str">
        <f aca="false" t="array" ref="BA146">_xlfn.IFS(AY146=0,"0", AY146=-0.25, "1", AY146=-0.5,"2", AY146=-0.75,"3", AY146=-1,"4",AY146=-1.25,"5", AY146=-1.5,"6", AY146=-1.75,"7", AY146=-2,"8", AY147=-2.25,"9",AY147=-2.5,"10", AY147=-2.75,"11", AY147=-3,"12", AY147=-3.25,"13", AY147=-3.5,"14", AY147=-3.75,"15",AY147=-4,"16")</f>
        <v>0</v>
      </c>
      <c r="BB146" s="38" t="n">
        <v>0.25</v>
      </c>
      <c r="BC146" s="11" t="str">
        <f aca="false">IF(BB146=0,"1","2")</f>
        <v>2</v>
      </c>
      <c r="BD146" s="11" t="str">
        <f aca="false" t="array" ref="BD146">_xlfn.IFS(BB146=0,"0", BB146=0.25, "1", BB146=0.5,"2", BB146=0.75,"3", BB146=1,"4",BB146=1.25,"5", BB146=1.5,"6", BB146=1.75,"7", BB146=2,"8", BB146=2.25,"9", BB146=2.25,"9",BB146=2.5,"10", BB146=2.75,"11", BB146=3,"12", BB146=3.25,"13", BB146=3.5,"14", BB146=3.75,"15",BB146=4,"16")</f>
        <v>1</v>
      </c>
      <c r="BE146" s="8" t="n">
        <v>24</v>
      </c>
      <c r="BF146" s="14" t="str">
        <f aca="false">VLOOKUP(BE146,LEYENDA!$G$2:$H$8,2,TRUE())</f>
        <v>19-24</v>
      </c>
    </row>
    <row r="147" customFormat="false" ht="13.5" hidden="false" customHeight="false" outlineLevel="0" collapsed="false">
      <c r="A147" s="8" t="s">
        <v>1037</v>
      </c>
      <c r="B147" s="8" t="s">
        <v>1038</v>
      </c>
      <c r="C147" s="8" t="n">
        <v>8</v>
      </c>
      <c r="D147" s="8" t="str">
        <f aca="false">VLOOKUP(E147,[1]Hoja1!$B$1:$C$1048576,2,FALSE())</f>
        <v>OI</v>
      </c>
      <c r="E147" s="8" t="s">
        <v>1040</v>
      </c>
      <c r="F147" s="8" t="s">
        <v>193</v>
      </c>
      <c r="G147" s="1" t="str">
        <f aca="false" t="array" ref="G147">_xlfn.IFS(F147="M","1", F147="H","2")</f>
        <v>1</v>
      </c>
      <c r="H147" s="8" t="n">
        <v>44</v>
      </c>
      <c r="I147" s="1" t="n">
        <f aca="false">VLOOKUP(H147,LEYENDA!$B$2:$D$6,2,TRUE())</f>
        <v>61</v>
      </c>
      <c r="J147" s="38" t="n">
        <v>4</v>
      </c>
      <c r="K147" s="38"/>
      <c r="L147" s="38" t="n">
        <v>12</v>
      </c>
      <c r="M147" s="38" t="n">
        <v>8</v>
      </c>
      <c r="N147" s="38" t="n">
        <v>8</v>
      </c>
      <c r="O147" s="38" t="n">
        <v>2</v>
      </c>
      <c r="P147" s="38" t="n">
        <v>0</v>
      </c>
      <c r="Q147" s="38" t="n">
        <v>-6</v>
      </c>
      <c r="R147" s="38" t="n">
        <v>3</v>
      </c>
      <c r="S147" s="38" t="n">
        <v>2</v>
      </c>
      <c r="T147" s="38"/>
      <c r="U147" s="38"/>
      <c r="V147" s="38" t="n">
        <v>8</v>
      </c>
      <c r="W147" s="38" t="n">
        <v>4</v>
      </c>
      <c r="X147" s="38"/>
      <c r="Y147" s="38" t="n">
        <v>16</v>
      </c>
      <c r="Z147" s="38" t="n">
        <v>9</v>
      </c>
      <c r="AA147" s="38" t="n">
        <v>-1</v>
      </c>
      <c r="AB147" s="38" t="n">
        <v>-4.5</v>
      </c>
      <c r="AC147" s="38" t="n">
        <v>-2.75</v>
      </c>
      <c r="AD147" s="38" t="n">
        <v>1</v>
      </c>
      <c r="AG147" s="38"/>
      <c r="AH147" s="38"/>
      <c r="AI147" s="38"/>
      <c r="AJ147" s="38"/>
      <c r="AK147" s="38"/>
      <c r="AL147" s="38"/>
      <c r="AM147" s="38" t="n">
        <v>1</v>
      </c>
      <c r="AN147" s="38"/>
      <c r="AO147" s="8" t="n">
        <v>1</v>
      </c>
      <c r="AQ147" s="8" t="n">
        <v>1</v>
      </c>
      <c r="AS147" s="38"/>
      <c r="AT147" s="10" t="str">
        <f aca="false">IF(AS147=0,"1","2")</f>
        <v>1</v>
      </c>
      <c r="AU147" s="11" t="str">
        <f aca="false" t="array" ref="AU147">_xlfn.IFS(AS147=0,"0", AS147=-0.25, "1", AS147=-0.5,"2", AS147=-0.75,"3", AS147=-1,"4",AS147=-1.25,"5", AS147=-1.5,"6", AS147=-1.75,"7", AS147=-2,"8", AS147=-2.25,"9",AS147=-2.5,"10", AS147=-2.75,"11", AS147=-3,"12", AS147=-3.25,"13", AS147=-3.5,"14", AS147=-3.75,"15",AS147=-4,"16")</f>
        <v>0</v>
      </c>
      <c r="AV147" s="38"/>
      <c r="AW147" s="11" t="str">
        <f aca="false">IF(AV147=0,"1","2")</f>
        <v>1</v>
      </c>
      <c r="AX147" s="11" t="str">
        <f aca="false" t="array" ref="AX147">_xlfn.IFS(AV147=0,"0", AV147=0.25, "1", AV147=0.5,"2", AV147=0.75,"3", AV147=1,"4",AV147=1.25,"5", AV147=1.5,"6", AV147=1.75,"7", AV147=2,"8", AV147=2.25,"9",AV147=2.5,"10", AV147=2.75,"11", AV147=3,"12", AV147=3.25,"13", AV147=3.5,"14", AV147=3.75,"15",AV147=4,"16")</f>
        <v>0</v>
      </c>
      <c r="AY147" s="38"/>
      <c r="AZ147" s="11" t="str">
        <f aca="false">IF(AY147=0,"1","2")</f>
        <v>1</v>
      </c>
      <c r="BA147" s="11" t="str">
        <f aca="false" t="array" ref="BA147">_xlfn.IFS(AY147=0,"0", AY147=-0.25, "1", AY147=-0.5,"2", AY147=-0.75,"3", AY147=-1,"4",AY147=-1.25,"5", AY147=-1.5,"6", AY147=-1.75,"7", AY147=-2,"8", AY148=-2.25,"9",AY148=-2.5,"10", AY148=-2.75,"11", AY148=-3,"12", AY148=-3.25,"13", AY148=-3.5,"14", AY148=-3.75,"15",AY148=-4,"16")</f>
        <v>0</v>
      </c>
      <c r="BB147" s="38" t="n">
        <v>0.25</v>
      </c>
      <c r="BC147" s="11" t="str">
        <f aca="false">IF(BB147=0,"1","2")</f>
        <v>2</v>
      </c>
      <c r="BD147" s="11" t="str">
        <f aca="false" t="array" ref="BD147">_xlfn.IFS(BB147=0,"0", BB147=0.25, "1", BB147=0.5,"2", BB147=0.75,"3", BB147=1,"4",BB147=1.25,"5", BB147=1.5,"6", BB147=1.75,"7", BB147=2,"8", BB147=2.25,"9", BB147=2.25,"9",BB147=2.5,"10", BB147=2.75,"11", BB147=3,"12", BB147=3.25,"13", BB147=3.5,"14", BB147=3.75,"15",BB147=4,"16")</f>
        <v>1</v>
      </c>
      <c r="BE147" s="8" t="n">
        <v>24</v>
      </c>
      <c r="BF147" s="14" t="str">
        <f aca="false">VLOOKUP(BE147,LEYENDA!$G$2:$H$8,2,TRUE())</f>
        <v>19-24</v>
      </c>
    </row>
    <row r="148" customFormat="false" ht="13.5" hidden="false" customHeight="false" outlineLevel="0" collapsed="false">
      <c r="A148" s="8" t="s">
        <v>1037</v>
      </c>
      <c r="B148" s="8" t="s">
        <v>1041</v>
      </c>
      <c r="C148" s="8" t="n">
        <v>8</v>
      </c>
      <c r="D148" s="8" t="str">
        <f aca="false">VLOOKUP(E148,[1]Hoja1!$B$1:$C$1048576,2,FALSE())</f>
        <v>OD</v>
      </c>
      <c r="E148" s="8" t="s">
        <v>1042</v>
      </c>
      <c r="F148" s="8" t="s">
        <v>193</v>
      </c>
      <c r="G148" s="1" t="str">
        <f aca="false" t="array" ref="G148">_xlfn.IFS(F148="M","1", F148="H","2")</f>
        <v>1</v>
      </c>
      <c r="H148" s="8" t="n">
        <v>45</v>
      </c>
      <c r="I148" s="1" t="n">
        <f aca="false">VLOOKUP(H148,LEYENDA!$B$2:$D$6,2,TRUE())</f>
        <v>61</v>
      </c>
      <c r="J148" s="38" t="n">
        <v>-3</v>
      </c>
      <c r="K148" s="38"/>
      <c r="L148" s="38" t="n">
        <v>16</v>
      </c>
      <c r="M148" s="38" t="n">
        <v>4</v>
      </c>
      <c r="N148" s="38" t="n">
        <v>8</v>
      </c>
      <c r="O148" s="38" t="n">
        <v>2</v>
      </c>
      <c r="P148" s="38" t="n">
        <v>0</v>
      </c>
      <c r="Q148" s="38" t="n">
        <v>-5</v>
      </c>
      <c r="R148" s="38" t="n">
        <v>0</v>
      </c>
      <c r="S148" s="38" t="n">
        <v>1.5</v>
      </c>
      <c r="T148" s="38" t="n">
        <v>-7</v>
      </c>
      <c r="U148" s="38"/>
      <c r="V148" s="38" t="n">
        <v>19</v>
      </c>
      <c r="W148" s="38" t="n">
        <v>12</v>
      </c>
      <c r="X148" s="38"/>
      <c r="Y148" s="38" t="n">
        <v>18</v>
      </c>
      <c r="Z148" s="38" t="n">
        <v>10</v>
      </c>
      <c r="AA148" s="38" t="n">
        <v>0</v>
      </c>
      <c r="AB148" s="38" t="n">
        <v>-2.75</v>
      </c>
      <c r="AC148" s="38" t="n">
        <v>-1</v>
      </c>
      <c r="AD148" s="38" t="n">
        <v>1</v>
      </c>
      <c r="AG148" s="38"/>
      <c r="AH148" s="38"/>
      <c r="AI148" s="38"/>
      <c r="AJ148" s="38"/>
      <c r="AK148" s="38"/>
      <c r="AL148" s="38"/>
      <c r="AM148" s="38" t="n">
        <v>1.25</v>
      </c>
      <c r="AN148" s="38"/>
      <c r="AO148" s="8" t="n">
        <v>1</v>
      </c>
      <c r="AQ148" s="8" t="n">
        <v>2</v>
      </c>
      <c r="AR148" s="8" t="n">
        <v>2</v>
      </c>
      <c r="AS148" s="38"/>
      <c r="AT148" s="10" t="str">
        <f aca="false">IF(AS148=0,"1","2")</f>
        <v>1</v>
      </c>
      <c r="AU148" s="11" t="str">
        <f aca="false" t="array" ref="AU148">_xlfn.IFS(AS148=0,"0", AS148=-0.25, "1", AS148=-0.5,"2", AS148=-0.75,"3", AS148=-1,"4",AS148=-1.25,"5", AS148=-1.5,"6", AS148=-1.75,"7", AS148=-2,"8", AS148=-2.25,"9",AS148=-2.5,"10", AS148=-2.75,"11", AS148=-3,"12", AS148=-3.25,"13", AS148=-3.5,"14", AS148=-3.75,"15",AS148=-4,"16")</f>
        <v>0</v>
      </c>
      <c r="AV148" s="38"/>
      <c r="AW148" s="11" t="str">
        <f aca="false">IF(AV148=0,"1","2")</f>
        <v>1</v>
      </c>
      <c r="AX148" s="11" t="str">
        <f aca="false" t="array" ref="AX148">_xlfn.IFS(AV148=0,"0", AV148=0.25, "1", AV148=0.5,"2", AV148=0.75,"3", AV148=1,"4",AV148=1.25,"5", AV148=1.5,"6", AV148=1.75,"7", AV148=2,"8", AV148=2.25,"9",AV148=2.5,"10", AV148=2.75,"11", AV148=3,"12", AV148=3.25,"13", AV148=3.5,"14", AV148=3.75,"15",AV148=4,"16")</f>
        <v>0</v>
      </c>
      <c r="AY148" s="38"/>
      <c r="AZ148" s="11" t="str">
        <f aca="false">IF(AY148=0,"1","2")</f>
        <v>1</v>
      </c>
      <c r="BA148" s="11" t="str">
        <f aca="false" t="array" ref="BA148">_xlfn.IFS(AY148=0,"0", AY148=-0.25, "1", AY148=-0.5,"2", AY148=-0.75,"3", AY148=-1,"4",AY148=-1.25,"5", AY148=-1.5,"6", AY148=-1.75,"7", AY148=-2,"8", AY149=-2.25,"9",AY149=-2.5,"10", AY149=-2.75,"11", AY149=-3,"12", AY149=-3.25,"13", AY149=-3.5,"14", AY149=-3.75,"15",AY149=-4,"16")</f>
        <v>0</v>
      </c>
      <c r="BB148" s="38" t="n">
        <v>1.25</v>
      </c>
      <c r="BC148" s="11" t="str">
        <f aca="false">IF(BB148=0,"1","2")</f>
        <v>2</v>
      </c>
      <c r="BD148" s="11" t="str">
        <f aca="false" t="array" ref="BD148">_xlfn.IFS(BB148=0,"0", BB148=0.25, "1", BB148=0.5,"2", BB148=0.75,"3", BB148=1,"4",BB148=1.25,"5", BB148=1.5,"6", BB148=1.75,"7", BB148=2,"8", BB148=2.25,"9", BB148=2.25,"9",BB148=2.5,"10", BB148=2.75,"11", BB148=3,"12", BB148=3.25,"13", BB148=3.5,"14", BB148=3.75,"15",BB148=4,"16")</f>
        <v>5</v>
      </c>
      <c r="BE148" s="8" t="n">
        <v>24</v>
      </c>
      <c r="BF148" s="14" t="str">
        <f aca="false">VLOOKUP(BE148,LEYENDA!$G$2:$H$8,2,TRUE())</f>
        <v>19-24</v>
      </c>
    </row>
    <row r="149" customFormat="false" ht="13.5" hidden="false" customHeight="false" outlineLevel="0" collapsed="false">
      <c r="A149" s="8" t="s">
        <v>1037</v>
      </c>
      <c r="B149" s="8" t="s">
        <v>1041</v>
      </c>
      <c r="C149" s="8" t="n">
        <v>8</v>
      </c>
      <c r="D149" s="8" t="str">
        <f aca="false">VLOOKUP(E149,[1]Hoja1!$B$1:$C$1048576,2,FALSE())</f>
        <v>OI</v>
      </c>
      <c r="E149" s="8" t="s">
        <v>1043</v>
      </c>
      <c r="F149" s="8" t="s">
        <v>193</v>
      </c>
      <c r="G149" s="1" t="str">
        <f aca="false" t="array" ref="G149">_xlfn.IFS(F149="M","1", F149="H","2")</f>
        <v>1</v>
      </c>
      <c r="H149" s="8" t="n">
        <v>45</v>
      </c>
      <c r="I149" s="1" t="n">
        <f aca="false">VLOOKUP(H149,LEYENDA!$B$2:$D$6,2,TRUE())</f>
        <v>61</v>
      </c>
      <c r="J149" s="38" t="n">
        <v>-3</v>
      </c>
      <c r="K149" s="38"/>
      <c r="L149" s="38" t="n">
        <v>16</v>
      </c>
      <c r="M149" s="38" t="n">
        <v>4</v>
      </c>
      <c r="N149" s="38" t="n">
        <v>8</v>
      </c>
      <c r="O149" s="38" t="n">
        <v>2</v>
      </c>
      <c r="P149" s="38" t="n">
        <v>0</v>
      </c>
      <c r="Q149" s="38" t="n">
        <v>-5</v>
      </c>
      <c r="R149" s="38" t="n">
        <v>0</v>
      </c>
      <c r="S149" s="38" t="n">
        <v>1.5</v>
      </c>
      <c r="T149" s="38" t="n">
        <v>-7</v>
      </c>
      <c r="U149" s="38"/>
      <c r="V149" s="38" t="n">
        <v>19</v>
      </c>
      <c r="W149" s="38" t="n">
        <v>12</v>
      </c>
      <c r="X149" s="38"/>
      <c r="Y149" s="38" t="n">
        <v>18</v>
      </c>
      <c r="Z149" s="38" t="n">
        <v>10</v>
      </c>
      <c r="AA149" s="38" t="n">
        <v>0</v>
      </c>
      <c r="AB149" s="38" t="n">
        <v>-2.75</v>
      </c>
      <c r="AC149" s="38" t="n">
        <v>-1</v>
      </c>
      <c r="AD149" s="38" t="n">
        <v>1</v>
      </c>
      <c r="AG149" s="38"/>
      <c r="AH149" s="38"/>
      <c r="AI149" s="38"/>
      <c r="AJ149" s="38"/>
      <c r="AK149" s="38"/>
      <c r="AL149" s="38"/>
      <c r="AM149" s="38" t="n">
        <v>1.25</v>
      </c>
      <c r="AN149" s="38"/>
      <c r="AO149" s="8" t="n">
        <v>1</v>
      </c>
      <c r="AQ149" s="8" t="n">
        <v>2</v>
      </c>
      <c r="AR149" s="8" t="n">
        <v>2</v>
      </c>
      <c r="AS149" s="38"/>
      <c r="AT149" s="10" t="str">
        <f aca="false">IF(AS149=0,"1","2")</f>
        <v>1</v>
      </c>
      <c r="AU149" s="11" t="str">
        <f aca="false" t="array" ref="AU149">_xlfn.IFS(AS149=0,"0", AS149=-0.25, "1", AS149=-0.5,"2", AS149=-0.75,"3", AS149=-1,"4",AS149=-1.25,"5", AS149=-1.5,"6", AS149=-1.75,"7", AS149=-2,"8", AS149=-2.25,"9",AS149=-2.5,"10", AS149=-2.75,"11", AS149=-3,"12", AS149=-3.25,"13", AS149=-3.5,"14", AS149=-3.75,"15",AS149=-4,"16")</f>
        <v>0</v>
      </c>
      <c r="AV149" s="38"/>
      <c r="AW149" s="11" t="str">
        <f aca="false">IF(AV149=0,"1","2")</f>
        <v>1</v>
      </c>
      <c r="AX149" s="11" t="str">
        <f aca="false" t="array" ref="AX149">_xlfn.IFS(AV149=0,"0", AV149=0.25, "1", AV149=0.5,"2", AV149=0.75,"3", AV149=1,"4",AV149=1.25,"5", AV149=1.5,"6", AV149=1.75,"7", AV149=2,"8", AV149=2.25,"9",AV149=2.5,"10", AV149=2.75,"11", AV149=3,"12", AV149=3.25,"13", AV149=3.5,"14", AV149=3.75,"15",AV149=4,"16")</f>
        <v>0</v>
      </c>
      <c r="AY149" s="38"/>
      <c r="AZ149" s="11" t="str">
        <f aca="false">IF(AY149=0,"1","2")</f>
        <v>1</v>
      </c>
      <c r="BA149" s="11" t="str">
        <f aca="false" t="array" ref="BA149">_xlfn.IFS(AY149=0,"0", AY149=-0.25, "1", AY149=-0.5,"2", AY149=-0.75,"3", AY149=-1,"4",AY149=-1.25,"5", AY149=-1.5,"6", AY149=-1.75,"7", AY149=-2,"8", AY150=-2.25,"9",AY150=-2.5,"10", AY150=-2.75,"11", AY150=-3,"12", AY150=-3.25,"13", AY150=-3.5,"14", AY150=-3.75,"15",AY150=-4,"16")</f>
        <v>0</v>
      </c>
      <c r="BB149" s="38" t="n">
        <v>1.25</v>
      </c>
      <c r="BC149" s="11" t="str">
        <f aca="false">IF(BB149=0,"1","2")</f>
        <v>2</v>
      </c>
      <c r="BD149" s="11" t="str">
        <f aca="false" t="array" ref="BD149">_xlfn.IFS(BB149=0,"0", BB149=0.25, "1", BB149=0.5,"2", BB149=0.75,"3", BB149=1,"4",BB149=1.25,"5", BB149=1.5,"6", BB149=1.75,"7", BB149=2,"8", BB149=2.25,"9", BB149=2.25,"9",BB149=2.5,"10", BB149=2.75,"11", BB149=3,"12", BB149=3.25,"13", BB149=3.5,"14", BB149=3.75,"15",BB149=4,"16")</f>
        <v>5</v>
      </c>
      <c r="BE149" s="8" t="n">
        <v>24</v>
      </c>
      <c r="BF149" s="14" t="str">
        <f aca="false">VLOOKUP(BE149,LEYENDA!$G$2:$H$8,2,TRUE())</f>
        <v>19-24</v>
      </c>
    </row>
    <row r="150" customFormat="false" ht="13.5" hidden="false" customHeight="false" outlineLevel="0" collapsed="false">
      <c r="A150" s="8" t="s">
        <v>1037</v>
      </c>
      <c r="B150" s="8" t="s">
        <v>1044</v>
      </c>
      <c r="C150" s="8" t="n">
        <v>8</v>
      </c>
      <c r="D150" s="8" t="str">
        <f aca="false">VLOOKUP(E150,[1]Hoja1!$B$1:$C$1048576,2,FALSE())</f>
        <v>OD</v>
      </c>
      <c r="E150" s="8" t="s">
        <v>1045</v>
      </c>
      <c r="F150" s="8" t="s">
        <v>198</v>
      </c>
      <c r="G150" s="1" t="str">
        <f aca="false" t="array" ref="G150">_xlfn.IFS(F150="M","1", F150="H","2")</f>
        <v>2</v>
      </c>
      <c r="H150" s="8" t="n">
        <v>62</v>
      </c>
      <c r="I150" s="1" t="n">
        <f aca="false">VLOOKUP(H150,LEYENDA!$B$2:$D$6,2,TRUE())</f>
        <v>61</v>
      </c>
      <c r="J150" s="38" t="n">
        <v>-2</v>
      </c>
      <c r="K150" s="38" t="n">
        <v>25</v>
      </c>
      <c r="L150" s="38" t="n">
        <v>30</v>
      </c>
      <c r="M150" s="38" t="n">
        <v>-2</v>
      </c>
      <c r="N150" s="38" t="n">
        <v>10</v>
      </c>
      <c r="O150" s="38" t="n">
        <v>5</v>
      </c>
      <c r="P150" s="38" t="n">
        <v>0</v>
      </c>
      <c r="Q150" s="38" t="n">
        <v>-12.5</v>
      </c>
      <c r="R150" s="38" t="n">
        <v>0.5</v>
      </c>
      <c r="S150" s="38" t="n">
        <v>2.25</v>
      </c>
      <c r="T150" s="38" t="n">
        <v>-12.5</v>
      </c>
      <c r="U150" s="38"/>
      <c r="V150" s="38" t="n">
        <v>23</v>
      </c>
      <c r="W150" s="38" t="n">
        <v>1</v>
      </c>
      <c r="X150" s="38"/>
      <c r="Y150" s="38" t="n">
        <v>29</v>
      </c>
      <c r="Z150" s="38" t="n">
        <v>18</v>
      </c>
      <c r="AA150" s="38" t="n">
        <v>0</v>
      </c>
      <c r="AB150" s="38" t="n">
        <v>-2.5</v>
      </c>
      <c r="AC150" s="38" t="n">
        <v>-1.25</v>
      </c>
      <c r="AD150" s="38" t="n">
        <v>1.25</v>
      </c>
      <c r="AG150" s="38"/>
      <c r="AH150" s="38"/>
      <c r="AI150" s="38"/>
      <c r="AJ150" s="38"/>
      <c r="AK150" s="38"/>
      <c r="AL150" s="38"/>
      <c r="AM150" s="38" t="n">
        <v>2.25</v>
      </c>
      <c r="AN150" s="38"/>
      <c r="AO150" s="8" t="n">
        <v>1</v>
      </c>
      <c r="AQ150" s="8" t="n">
        <v>2</v>
      </c>
      <c r="AR150" s="8" t="n">
        <v>2</v>
      </c>
      <c r="AS150" s="38"/>
      <c r="AT150" s="10" t="str">
        <f aca="false">IF(AS150=0,"1","2")</f>
        <v>1</v>
      </c>
      <c r="AU150" s="11" t="str">
        <f aca="false" t="array" ref="AU150">_xlfn.IFS(AS150=0,"0", AS150=-0.25, "1", AS150=-0.5,"2", AS150=-0.75,"3", AS150=-1,"4",AS150=-1.25,"5", AS150=-1.5,"6", AS150=-1.75,"7", AS150=-2,"8", AS150=-2.25,"9",AS150=-2.5,"10", AS150=-2.75,"11", AS150=-3,"12", AS150=-3.25,"13", AS150=-3.5,"14", AS150=-3.75,"15",AS150=-4,"16")</f>
        <v>0</v>
      </c>
      <c r="AV150" s="38"/>
      <c r="AW150" s="11" t="str">
        <f aca="false">IF(AV150=0,"1","2")</f>
        <v>1</v>
      </c>
      <c r="AX150" s="11" t="str">
        <f aca="false" t="array" ref="AX150">_xlfn.IFS(AV150=0,"0", AV150=0.25, "1", AV150=0.5,"2", AV150=0.75,"3", AV150=1,"4",AV150=1.25,"5", AV150=1.5,"6", AV150=1.75,"7", AV150=2,"8", AV150=2.25,"9",AV150=2.5,"10", AV150=2.75,"11", AV150=3,"12", AV150=3.25,"13", AV150=3.5,"14", AV150=3.75,"15",AV150=4,"16")</f>
        <v>0</v>
      </c>
      <c r="AY150" s="38"/>
      <c r="AZ150" s="11" t="str">
        <f aca="false">IF(AY150=0,"1","2")</f>
        <v>1</v>
      </c>
      <c r="BA150" s="11" t="str">
        <f aca="false" t="array" ref="BA150">_xlfn.IFS(AY150=0,"0", AY150=-0.25, "1", AY150=-0.5,"2", AY150=-0.75,"3", AY150=-1,"4",AY150=-1.25,"5", AY150=-1.5,"6", AY150=-1.75,"7", AY150=-2,"8", AY151=-2.25,"9",AY151=-2.5,"10", AY151=-2.75,"11", AY151=-3,"12", AY151=-3.25,"13", AY151=-3.5,"14", AY151=-3.75,"15",AY151=-4,"16")</f>
        <v>0</v>
      </c>
      <c r="BB150" s="38" t="n">
        <v>0.25</v>
      </c>
      <c r="BC150" s="11" t="str">
        <f aca="false">IF(BB150=0,"1","2")</f>
        <v>2</v>
      </c>
      <c r="BD150" s="11" t="str">
        <f aca="false" t="array" ref="BD150">_xlfn.IFS(BB150=0,"0", BB150=0.25, "1", BB150=0.5,"2", BB150=0.75,"3", BB150=1,"4",BB150=1.25,"5", BB150=1.5,"6", BB150=1.75,"7", BB150=2,"8", BB150=2.25,"9", BB150=2.25,"9",BB150=2.5,"10", BB150=2.75,"11", BB150=3,"12", BB150=3.25,"13", BB150=3.5,"14", BB150=3.75,"15",BB150=4,"16")</f>
        <v>1</v>
      </c>
      <c r="BE150" s="8" t="n">
        <v>24</v>
      </c>
      <c r="BF150" s="14" t="str">
        <f aca="false">VLOOKUP(BE150,LEYENDA!$G$2:$H$8,2,TRUE())</f>
        <v>19-24</v>
      </c>
    </row>
    <row r="151" customFormat="false" ht="13.5" hidden="false" customHeight="false" outlineLevel="0" collapsed="false">
      <c r="A151" s="8" t="s">
        <v>1037</v>
      </c>
      <c r="B151" s="8" t="s">
        <v>1044</v>
      </c>
      <c r="C151" s="8" t="n">
        <v>8</v>
      </c>
      <c r="D151" s="8" t="str">
        <f aca="false">VLOOKUP(E151,[1]Hoja1!$B$1:$C$1048576,2,FALSE())</f>
        <v>OI</v>
      </c>
      <c r="E151" s="8" t="s">
        <v>1046</v>
      </c>
      <c r="F151" s="8" t="s">
        <v>198</v>
      </c>
      <c r="G151" s="1" t="str">
        <f aca="false" t="array" ref="G151">_xlfn.IFS(F151="M","1", F151="H","2")</f>
        <v>2</v>
      </c>
      <c r="H151" s="8" t="n">
        <v>62</v>
      </c>
      <c r="I151" s="1" t="n">
        <f aca="false">VLOOKUP(H151,LEYENDA!$B$2:$D$6,2,TRUE())</f>
        <v>61</v>
      </c>
      <c r="J151" s="38" t="n">
        <v>-2</v>
      </c>
      <c r="K151" s="38" t="n">
        <v>25</v>
      </c>
      <c r="L151" s="38" t="n">
        <v>30</v>
      </c>
      <c r="M151" s="38" t="n">
        <v>-2</v>
      </c>
      <c r="N151" s="38" t="n">
        <v>10</v>
      </c>
      <c r="O151" s="38" t="n">
        <v>5</v>
      </c>
      <c r="P151" s="38" t="n">
        <v>0</v>
      </c>
      <c r="Q151" s="38" t="n">
        <v>-12.5</v>
      </c>
      <c r="R151" s="38" t="n">
        <v>0.5</v>
      </c>
      <c r="S151" s="38" t="n">
        <v>2.25</v>
      </c>
      <c r="T151" s="38" t="n">
        <v>-12.5</v>
      </c>
      <c r="U151" s="38"/>
      <c r="V151" s="38" t="n">
        <v>23</v>
      </c>
      <c r="W151" s="38" t="n">
        <v>1</v>
      </c>
      <c r="X151" s="38"/>
      <c r="Y151" s="38" t="n">
        <v>29</v>
      </c>
      <c r="Z151" s="38" t="n">
        <v>18</v>
      </c>
      <c r="AA151" s="38" t="n">
        <v>0</v>
      </c>
      <c r="AB151" s="38" t="n">
        <v>-2.5</v>
      </c>
      <c r="AC151" s="38" t="n">
        <v>-1.25</v>
      </c>
      <c r="AD151" s="38" t="n">
        <v>1.25</v>
      </c>
      <c r="AG151" s="38"/>
      <c r="AH151" s="38"/>
      <c r="AI151" s="38"/>
      <c r="AJ151" s="38"/>
      <c r="AK151" s="38"/>
      <c r="AL151" s="38"/>
      <c r="AM151" s="38" t="n">
        <v>2.25</v>
      </c>
      <c r="AN151" s="38"/>
      <c r="AO151" s="8" t="n">
        <v>1</v>
      </c>
      <c r="AQ151" s="8" t="n">
        <v>2</v>
      </c>
      <c r="AR151" s="8" t="n">
        <v>2</v>
      </c>
      <c r="AS151" s="38"/>
      <c r="AT151" s="10" t="str">
        <f aca="false">IF(AS151=0,"1","2")</f>
        <v>1</v>
      </c>
      <c r="AU151" s="11" t="str">
        <f aca="false" t="array" ref="AU151">_xlfn.IFS(AS151=0,"0", AS151=-0.25, "1", AS151=-0.5,"2", AS151=-0.75,"3", AS151=-1,"4",AS151=-1.25,"5", AS151=-1.5,"6", AS151=-1.75,"7", AS151=-2,"8", AS151=-2.25,"9",AS151=-2.5,"10", AS151=-2.75,"11", AS151=-3,"12", AS151=-3.25,"13", AS151=-3.5,"14", AS151=-3.75,"15",AS151=-4,"16")</f>
        <v>0</v>
      </c>
      <c r="AV151" s="38"/>
      <c r="AW151" s="11" t="str">
        <f aca="false">IF(AV151=0,"1","2")</f>
        <v>1</v>
      </c>
      <c r="AX151" s="11" t="str">
        <f aca="false" t="array" ref="AX151">_xlfn.IFS(AV151=0,"0", AV151=0.25, "1", AV151=0.5,"2", AV151=0.75,"3", AV151=1,"4",AV151=1.25,"5", AV151=1.5,"6", AV151=1.75,"7", AV151=2,"8", AV151=2.25,"9",AV151=2.5,"10", AV151=2.75,"11", AV151=3,"12", AV151=3.25,"13", AV151=3.5,"14", AV151=3.75,"15",AV151=4,"16")</f>
        <v>0</v>
      </c>
      <c r="AY151" s="38"/>
      <c r="AZ151" s="11" t="str">
        <f aca="false">IF(AY151=0,"1","2")</f>
        <v>1</v>
      </c>
      <c r="BA151" s="11" t="str">
        <f aca="false" t="array" ref="BA151">_xlfn.IFS(AY151=0,"0", AY151=-0.25, "1", AY151=-0.5,"2", AY151=-0.75,"3", AY151=-1,"4",AY151=-1.25,"5", AY151=-1.5,"6", AY151=-1.75,"7", AY151=-2,"8", AY152=-2.25,"9",AY152=-2.5,"10", AY152=-2.75,"11", AY152=-3,"12", AY152=-3.25,"13", AY152=-3.5,"14", AY152=-3.75,"15",AY152=-4,"16")</f>
        <v>0</v>
      </c>
      <c r="BB151" s="38" t="n">
        <v>0.25</v>
      </c>
      <c r="BC151" s="11" t="str">
        <f aca="false">IF(BB151=0,"1","2")</f>
        <v>2</v>
      </c>
      <c r="BD151" s="11" t="str">
        <f aca="false" t="array" ref="BD151">_xlfn.IFS(BB151=0,"0", BB151=0.25, "1", BB151=0.5,"2", BB151=0.75,"3", BB151=1,"4",BB151=1.25,"5", BB151=1.5,"6", BB151=1.75,"7", BB151=2,"8", BB151=2.25,"9", BB151=2.25,"9",BB151=2.5,"10", BB151=2.75,"11", BB151=3,"12", BB151=3.25,"13", BB151=3.5,"14", BB151=3.75,"15",BB151=4,"16")</f>
        <v>1</v>
      </c>
      <c r="BE151" s="8" t="n">
        <v>24</v>
      </c>
      <c r="BF151" s="14" t="str">
        <f aca="false">VLOOKUP(BE151,LEYENDA!$G$2:$H$8,2,TRUE())</f>
        <v>19-24</v>
      </c>
    </row>
    <row r="152" customFormat="false" ht="13.5" hidden="false" customHeight="false" outlineLevel="0" collapsed="false">
      <c r="A152" s="8" t="s">
        <v>1047</v>
      </c>
      <c r="B152" s="8" t="s">
        <v>811</v>
      </c>
      <c r="C152" s="8" t="n">
        <v>8</v>
      </c>
      <c r="D152" s="8" t="str">
        <f aca="false">VLOOKUP(E152,[1]Hoja1!$B$1:$C$1048576,2,FALSE())</f>
        <v>OD</v>
      </c>
      <c r="E152" s="8" t="s">
        <v>810</v>
      </c>
      <c r="F152" s="8" t="s">
        <v>198</v>
      </c>
      <c r="G152" s="1" t="str">
        <f aca="false" t="array" ref="G152">_xlfn.IFS(F152="M","1", F152="H","2")</f>
        <v>2</v>
      </c>
      <c r="H152" s="8" t="n">
        <v>11</v>
      </c>
      <c r="I152" s="1" t="n">
        <f aca="false">VLOOKUP(H152,LEYENDA!$B$2:$D$6,2,TRUE())</f>
        <v>61</v>
      </c>
      <c r="J152" s="38" t="n">
        <v>-3</v>
      </c>
      <c r="K152" s="38"/>
      <c r="L152" s="38" t="n">
        <v>6</v>
      </c>
      <c r="M152" s="38" t="n">
        <v>-1</v>
      </c>
      <c r="N152" s="38" t="n">
        <v>12</v>
      </c>
      <c r="O152" s="38" t="n">
        <v>5</v>
      </c>
      <c r="P152" s="38" t="n">
        <v>1</v>
      </c>
      <c r="Q152" s="38" t="n">
        <v>-6</v>
      </c>
      <c r="R152" s="38" t="n">
        <v>1</v>
      </c>
      <c r="S152" s="38" t="n">
        <v>1.25</v>
      </c>
      <c r="T152" s="38" t="n">
        <v>-6</v>
      </c>
      <c r="U152" s="38"/>
      <c r="V152" s="38" t="n">
        <v>19</v>
      </c>
      <c r="W152" s="38" t="n">
        <v>12</v>
      </c>
      <c r="X152" s="38"/>
      <c r="Y152" s="38" t="n">
        <v>24</v>
      </c>
      <c r="Z152" s="38" t="n">
        <v>20</v>
      </c>
      <c r="AA152" s="38" t="n">
        <v>2</v>
      </c>
      <c r="AB152" s="38"/>
      <c r="AC152" s="38" t="n">
        <v>-3.75</v>
      </c>
      <c r="AD152" s="38" t="n">
        <v>3</v>
      </c>
      <c r="AG152" s="38"/>
      <c r="AH152" s="38"/>
      <c r="AI152" s="38"/>
      <c r="AJ152" s="38"/>
      <c r="AK152" s="38"/>
      <c r="AL152" s="38"/>
      <c r="AM152" s="38"/>
      <c r="AN152" s="38" t="n">
        <v>0.5</v>
      </c>
      <c r="AO152" s="8" t="n">
        <v>0</v>
      </c>
      <c r="AQ152" s="8" t="n">
        <v>2</v>
      </c>
      <c r="AR152" s="8" t="n">
        <v>2</v>
      </c>
      <c r="AS152" s="38"/>
      <c r="AT152" s="10" t="str">
        <f aca="false">IF(AS152=0,"1","2")</f>
        <v>1</v>
      </c>
      <c r="AU152" s="11" t="str">
        <f aca="false" t="array" ref="AU152">_xlfn.IFS(AS152=0,"0", AS152=-0.25, "1", AS152=-0.5,"2", AS152=-0.75,"3", AS152=-1,"4",AS152=-1.25,"5", AS152=-1.5,"6", AS152=-1.75,"7", AS152=-2,"8", AS152=-2.25,"9",AS152=-2.5,"10", AS152=-2.75,"11", AS152=-3,"12", AS152=-3.25,"13", AS152=-3.5,"14", AS152=-3.75,"15",AS152=-4,"16")</f>
        <v>0</v>
      </c>
      <c r="AV152" s="38"/>
      <c r="AW152" s="11" t="str">
        <f aca="false">IF(AV152=0,"1","2")</f>
        <v>1</v>
      </c>
      <c r="AX152" s="11" t="str">
        <f aca="false" t="array" ref="AX152">_xlfn.IFS(AV152=0,"0", AV152=0.25, "1", AV152=0.5,"2", AV152=0.75,"3", AV152=1,"4",AV152=1.25,"5", AV152=1.5,"6", AV152=1.75,"7", AV152=2,"8", AV152=2.25,"9",AV152=2.5,"10", AV152=2.75,"11", AV152=3,"12", AV152=3.25,"13", AV152=3.5,"14", AV152=3.75,"15",AV152=4,"16")</f>
        <v>0</v>
      </c>
      <c r="AY152" s="38"/>
      <c r="AZ152" s="11" t="str">
        <f aca="false">IF(AY152=0,"1","2")</f>
        <v>1</v>
      </c>
      <c r="BA152" s="11" t="str">
        <f aca="false" t="array" ref="BA152">_xlfn.IFS(AY152=0,"0", AY152=-0.25, "1", AY152=-0.5,"2", AY152=-0.75,"3", AY152=-1,"4",AY152=-1.25,"5", AY152=-1.5,"6", AY152=-1.75,"7", AY152=-2,"8", AY153=-2.25,"9",AY153=-2.5,"10", AY153=-2.75,"11", AY153=-3,"12", AY153=-3.25,"13", AY153=-3.5,"14", AY153=-3.75,"15",AY153=-4,"16")</f>
        <v>0</v>
      </c>
      <c r="BB152" s="38" t="n">
        <v>0.5</v>
      </c>
      <c r="BC152" s="11" t="str">
        <f aca="false">IF(BB152=0,"1","2")</f>
        <v>2</v>
      </c>
      <c r="BD152" s="11" t="str">
        <f aca="false" t="array" ref="BD152">_xlfn.IFS(BB152=0,"0", BB152=0.25, "1", BB152=0.5,"2", BB152=0.75,"3", BB152=1,"4",BB152=1.25,"5", BB152=1.5,"6", BB152=1.75,"7", BB152=2,"8", BB152=2.25,"9", BB152=2.25,"9",BB152=2.5,"10", BB152=2.75,"11", BB152=3,"12", BB152=3.25,"13", BB152=3.5,"14", BB152=3.75,"15",BB152=4,"16")</f>
        <v>2</v>
      </c>
      <c r="BE152" s="8" t="n">
        <v>24</v>
      </c>
      <c r="BF152" s="14" t="str">
        <f aca="false">VLOOKUP(BE152,LEYENDA!$G$2:$H$8,2,TRUE())</f>
        <v>19-24</v>
      </c>
    </row>
    <row r="153" customFormat="false" ht="13.5" hidden="false" customHeight="false" outlineLevel="0" collapsed="false">
      <c r="A153" s="8" t="s">
        <v>1047</v>
      </c>
      <c r="B153" s="8" t="s">
        <v>811</v>
      </c>
      <c r="C153" s="8" t="n">
        <v>8</v>
      </c>
      <c r="D153" s="8" t="str">
        <f aca="false">VLOOKUP(E153,[1]Hoja1!$B$1:$C$1048576,2,FALSE())</f>
        <v>OI</v>
      </c>
      <c r="E153" s="8" t="s">
        <v>812</v>
      </c>
      <c r="F153" s="8" t="s">
        <v>198</v>
      </c>
      <c r="G153" s="1" t="str">
        <f aca="false" t="array" ref="G153">_xlfn.IFS(F153="M","1", F153="H","2")</f>
        <v>2</v>
      </c>
      <c r="H153" s="8" t="n">
        <v>11</v>
      </c>
      <c r="I153" s="1" t="n">
        <f aca="false">VLOOKUP(H153,LEYENDA!$B$2:$D$6,2,TRUE())</f>
        <v>61</v>
      </c>
      <c r="J153" s="38" t="n">
        <v>-3</v>
      </c>
      <c r="K153" s="38"/>
      <c r="L153" s="38" t="n">
        <v>6</v>
      </c>
      <c r="M153" s="38" t="n">
        <v>-1</v>
      </c>
      <c r="N153" s="38" t="n">
        <v>12</v>
      </c>
      <c r="O153" s="38" t="n">
        <v>5</v>
      </c>
      <c r="P153" s="38" t="n">
        <v>1</v>
      </c>
      <c r="Q153" s="38" t="n">
        <v>-6</v>
      </c>
      <c r="R153" s="38" t="n">
        <v>1</v>
      </c>
      <c r="S153" s="38" t="n">
        <v>1.25</v>
      </c>
      <c r="T153" s="38" t="n">
        <v>-6</v>
      </c>
      <c r="U153" s="38"/>
      <c r="V153" s="38" t="n">
        <v>19</v>
      </c>
      <c r="W153" s="38" t="n">
        <v>12</v>
      </c>
      <c r="X153" s="38"/>
      <c r="Y153" s="38" t="n">
        <v>24</v>
      </c>
      <c r="Z153" s="38" t="n">
        <v>20</v>
      </c>
      <c r="AA153" s="38" t="n">
        <v>2</v>
      </c>
      <c r="AB153" s="38"/>
      <c r="AC153" s="38" t="n">
        <v>-3.75</v>
      </c>
      <c r="AD153" s="38" t="n">
        <v>3</v>
      </c>
      <c r="AG153" s="38"/>
      <c r="AH153" s="38"/>
      <c r="AI153" s="38"/>
      <c r="AJ153" s="38"/>
      <c r="AK153" s="38"/>
      <c r="AL153" s="38"/>
      <c r="AM153" s="38"/>
      <c r="AN153" s="38" t="n">
        <v>0.5</v>
      </c>
      <c r="AO153" s="8" t="n">
        <v>0</v>
      </c>
      <c r="AQ153" s="8" t="n">
        <v>2</v>
      </c>
      <c r="AR153" s="8" t="n">
        <v>2</v>
      </c>
      <c r="AS153" s="38"/>
      <c r="AT153" s="10" t="str">
        <f aca="false">IF(AS153=0,"1","2")</f>
        <v>1</v>
      </c>
      <c r="AU153" s="11" t="str">
        <f aca="false" t="array" ref="AU153">_xlfn.IFS(AS153=0,"0", AS153=-0.25, "1", AS153=-0.5,"2", AS153=-0.75,"3", AS153=-1,"4",AS153=-1.25,"5", AS153=-1.5,"6", AS153=-1.75,"7", AS153=-2,"8", AS153=-2.25,"9",AS153=-2.5,"10", AS153=-2.75,"11", AS153=-3,"12", AS153=-3.25,"13", AS153=-3.5,"14", AS153=-3.75,"15",AS153=-4,"16")</f>
        <v>0</v>
      </c>
      <c r="AV153" s="38"/>
      <c r="AW153" s="11" t="str">
        <f aca="false">IF(AV153=0,"1","2")</f>
        <v>1</v>
      </c>
      <c r="AX153" s="11" t="str">
        <f aca="false" t="array" ref="AX153">_xlfn.IFS(AV153=0,"0", AV153=0.25, "1", AV153=0.5,"2", AV153=0.75,"3", AV153=1,"4",AV153=1.25,"5", AV153=1.5,"6", AV153=1.75,"7", AV153=2,"8", AV153=2.25,"9",AV153=2.5,"10", AV153=2.75,"11", AV153=3,"12", AV153=3.25,"13", AV153=3.5,"14", AV153=3.75,"15",AV153=4,"16")</f>
        <v>0</v>
      </c>
      <c r="AY153" s="38"/>
      <c r="AZ153" s="11" t="str">
        <f aca="false">IF(AY153=0,"1","2")</f>
        <v>1</v>
      </c>
      <c r="BA153" s="11" t="str">
        <f aca="false" t="array" ref="BA153">_xlfn.IFS(AY153=0,"0", AY153=-0.25, "1", AY153=-0.5,"2", AY153=-0.75,"3", AY153=-1,"4",AY153=-1.25,"5", AY153=-1.5,"6", AY153=-1.75,"7", AY153=-2,"8", AY154=-2.25,"9",AY154=-2.5,"10", AY154=-2.75,"11", AY154=-3,"12", AY154=-3.25,"13", AY154=-3.5,"14", AY154=-3.75,"15",AY154=-4,"16")</f>
        <v>0</v>
      </c>
      <c r="BB153" s="38" t="n">
        <v>0.5</v>
      </c>
      <c r="BC153" s="11" t="str">
        <f aca="false">IF(BB153=0,"1","2")</f>
        <v>2</v>
      </c>
      <c r="BD153" s="11" t="str">
        <f aca="false" t="array" ref="BD153">_xlfn.IFS(BB153=0,"0", BB153=0.25, "1", BB153=0.5,"2", BB153=0.75,"3", BB153=1,"4",BB153=1.25,"5", BB153=1.5,"6", BB153=1.75,"7", BB153=2,"8", BB153=2.25,"9", BB153=2.25,"9",BB153=2.5,"10", BB153=2.75,"11", BB153=3,"12", BB153=3.25,"13", BB153=3.5,"14", BB153=3.75,"15",BB153=4,"16")</f>
        <v>2</v>
      </c>
      <c r="BE153" s="8" t="n">
        <v>24</v>
      </c>
      <c r="BF153" s="14" t="str">
        <f aca="false">VLOOKUP(BE153,LEYENDA!$G$2:$H$8,2,TRUE())</f>
        <v>19-24</v>
      </c>
    </row>
    <row r="154" customFormat="false" ht="13.5" hidden="false" customHeight="false" outlineLevel="0" collapsed="false">
      <c r="A154" s="8" t="s">
        <v>1047</v>
      </c>
      <c r="B154" s="8" t="s">
        <v>814</v>
      </c>
      <c r="C154" s="8" t="n">
        <v>8</v>
      </c>
      <c r="D154" s="8" t="str">
        <f aca="false">VLOOKUP(E154,[1]Hoja1!$B$1:$C$1048576,2,FALSE())</f>
        <v>OD</v>
      </c>
      <c r="E154" s="8" t="s">
        <v>813</v>
      </c>
      <c r="F154" s="8" t="s">
        <v>193</v>
      </c>
      <c r="G154" s="1" t="str">
        <f aca="false" t="array" ref="G154">_xlfn.IFS(F154="M","1", F154="H","2")</f>
        <v>1</v>
      </c>
      <c r="H154" s="8" t="n">
        <v>29</v>
      </c>
      <c r="I154" s="1" t="n">
        <f aca="false">VLOOKUP(H154,LEYENDA!$B$2:$D$6,2,TRUE())</f>
        <v>61</v>
      </c>
      <c r="J154" s="38" t="n">
        <v>2</v>
      </c>
      <c r="K154" s="38"/>
      <c r="L154" s="38" t="n">
        <v>14</v>
      </c>
      <c r="M154" s="38" t="n">
        <v>5</v>
      </c>
      <c r="N154" s="38" t="n">
        <v>6</v>
      </c>
      <c r="O154" s="38" t="n">
        <v>3</v>
      </c>
      <c r="P154" s="38" t="n">
        <v>0</v>
      </c>
      <c r="Q154" s="38" t="n">
        <v>-3</v>
      </c>
      <c r="R154" s="38" t="n">
        <v>3</v>
      </c>
      <c r="S154" s="38" t="n">
        <v>1</v>
      </c>
      <c r="T154" s="38" t="n">
        <v>-4</v>
      </c>
      <c r="U154" s="38" t="n">
        <v>24</v>
      </c>
      <c r="V154" s="38" t="n">
        <v>26</v>
      </c>
      <c r="W154" s="38" t="n">
        <v>16</v>
      </c>
      <c r="X154" s="38" t="n">
        <v>9</v>
      </c>
      <c r="Y154" s="38" t="n">
        <v>10</v>
      </c>
      <c r="Z154" s="38" t="n">
        <v>6</v>
      </c>
      <c r="AA154" s="38"/>
      <c r="AB154" s="38" t="n">
        <v>-3.5</v>
      </c>
      <c r="AC154" s="38" t="n">
        <v>-2.5</v>
      </c>
      <c r="AD154" s="38" t="n">
        <v>2.5</v>
      </c>
      <c r="AG154" s="38"/>
      <c r="AH154" s="38"/>
      <c r="AI154" s="38"/>
      <c r="AJ154" s="38"/>
      <c r="AK154" s="38"/>
      <c r="AL154" s="38"/>
      <c r="AM154" s="38"/>
      <c r="AN154" s="38" t="n">
        <v>0.75</v>
      </c>
      <c r="AO154" s="8" t="n">
        <v>0</v>
      </c>
      <c r="AQ154" s="8" t="n">
        <v>2</v>
      </c>
      <c r="AR154" s="8" t="n">
        <v>2</v>
      </c>
      <c r="AS154" s="38"/>
      <c r="AT154" s="10" t="str">
        <f aca="false">IF(AS154=0,"1","2")</f>
        <v>1</v>
      </c>
      <c r="AU154" s="11" t="str">
        <f aca="false" t="array" ref="AU154">_xlfn.IFS(AS154=0,"0", AS154=-0.25, "1", AS154=-0.5,"2", AS154=-0.75,"3", AS154=-1,"4",AS154=-1.25,"5", AS154=-1.5,"6", AS154=-1.75,"7", AS154=-2,"8", AS154=-2.25,"9",AS154=-2.5,"10", AS154=-2.75,"11", AS154=-3,"12", AS154=-3.25,"13", AS154=-3.5,"14", AS154=-3.75,"15",AS154=-4,"16")</f>
        <v>0</v>
      </c>
      <c r="AV154" s="38"/>
      <c r="AW154" s="11" t="str">
        <f aca="false">IF(AV154=0,"1","2")</f>
        <v>1</v>
      </c>
      <c r="AX154" s="11" t="str">
        <f aca="false" t="array" ref="AX154">_xlfn.IFS(AV154=0,"0", AV154=0.25, "1", AV154=0.5,"2", AV154=0.75,"3", AV154=1,"4",AV154=1.25,"5", AV154=1.5,"6", AV154=1.75,"7", AV154=2,"8", AV154=2.25,"9",AV154=2.5,"10", AV154=2.75,"11", AV154=3,"12", AV154=3.25,"13", AV154=3.5,"14", AV154=3.75,"15",AV154=4,"16")</f>
        <v>0</v>
      </c>
      <c r="AY154" s="38"/>
      <c r="AZ154" s="11" t="str">
        <f aca="false">IF(AY154=0,"1","2")</f>
        <v>1</v>
      </c>
      <c r="BA154" s="11" t="str">
        <f aca="false" t="array" ref="BA154">_xlfn.IFS(AY154=0,"0", AY154=-0.25, "1", AY154=-0.5,"2", AY154=-0.75,"3", AY154=-1,"4",AY154=-1.25,"5", AY154=-1.5,"6", AY154=-1.75,"7", AY154=-2,"8", AY155=-2.25,"9",AY155=-2.5,"10", AY155=-2.75,"11", AY155=-3,"12", AY155=-3.25,"13", AY155=-3.5,"14", AY155=-3.75,"15",AY155=-4,"16")</f>
        <v>0</v>
      </c>
      <c r="BB154" s="38" t="n">
        <v>0.75</v>
      </c>
      <c r="BC154" s="11" t="str">
        <f aca="false">IF(BB154=0,"1","2")</f>
        <v>2</v>
      </c>
      <c r="BD154" s="11" t="str">
        <f aca="false" t="array" ref="BD154">_xlfn.IFS(BB154=0,"0", BB154=0.25, "1", BB154=0.5,"2", BB154=0.75,"3", BB154=1,"4",BB154=1.25,"5", BB154=1.5,"6", BB154=1.75,"7", BB154=2,"8", BB154=2.25,"9", BB154=2.25,"9",BB154=2.5,"10", BB154=2.75,"11", BB154=3,"12", BB154=3.25,"13", BB154=3.5,"14", BB154=3.75,"15",BB154=4,"16")</f>
        <v>3</v>
      </c>
      <c r="BE154" s="8" t="n">
        <v>24</v>
      </c>
      <c r="BF154" s="14" t="str">
        <f aca="false">VLOOKUP(BE154,LEYENDA!$G$2:$H$8,2,TRUE())</f>
        <v>19-24</v>
      </c>
    </row>
    <row r="155" customFormat="false" ht="13.5" hidden="false" customHeight="false" outlineLevel="0" collapsed="false">
      <c r="A155" s="8" t="s">
        <v>1047</v>
      </c>
      <c r="B155" s="8" t="s">
        <v>814</v>
      </c>
      <c r="C155" s="8" t="n">
        <v>8</v>
      </c>
      <c r="D155" s="8" t="str">
        <f aca="false">VLOOKUP(E155,[1]Hoja1!$B$1:$C$1048576,2,FALSE())</f>
        <v>OI</v>
      </c>
      <c r="E155" s="8" t="s">
        <v>815</v>
      </c>
      <c r="F155" s="8" t="s">
        <v>193</v>
      </c>
      <c r="G155" s="1" t="str">
        <f aca="false" t="array" ref="G155">_xlfn.IFS(F155="M","1", F155="H","2")</f>
        <v>1</v>
      </c>
      <c r="H155" s="8" t="n">
        <v>29</v>
      </c>
      <c r="I155" s="1" t="n">
        <f aca="false">VLOOKUP(H155,LEYENDA!$B$2:$D$6,2,TRUE())</f>
        <v>61</v>
      </c>
      <c r="J155" s="38" t="n">
        <v>2</v>
      </c>
      <c r="K155" s="38"/>
      <c r="L155" s="38" t="n">
        <v>14</v>
      </c>
      <c r="M155" s="38" t="n">
        <v>5</v>
      </c>
      <c r="N155" s="38" t="n">
        <v>6</v>
      </c>
      <c r="O155" s="38" t="n">
        <v>3</v>
      </c>
      <c r="P155" s="38" t="n">
        <v>0</v>
      </c>
      <c r="Q155" s="38" t="n">
        <v>-3</v>
      </c>
      <c r="R155" s="38" t="n">
        <v>3</v>
      </c>
      <c r="S155" s="38" t="n">
        <v>1</v>
      </c>
      <c r="T155" s="38" t="n">
        <v>-4</v>
      </c>
      <c r="U155" s="38" t="n">
        <v>24</v>
      </c>
      <c r="V155" s="38" t="n">
        <v>26</v>
      </c>
      <c r="W155" s="38" t="n">
        <v>16</v>
      </c>
      <c r="X155" s="38" t="n">
        <v>9</v>
      </c>
      <c r="Y155" s="38" t="n">
        <v>10</v>
      </c>
      <c r="Z155" s="38" t="n">
        <v>6</v>
      </c>
      <c r="AA155" s="38"/>
      <c r="AB155" s="38" t="n">
        <v>-3.5</v>
      </c>
      <c r="AC155" s="38" t="n">
        <v>-2.5</v>
      </c>
      <c r="AD155" s="38" t="n">
        <v>2.5</v>
      </c>
      <c r="AG155" s="38"/>
      <c r="AH155" s="38"/>
      <c r="AI155" s="38"/>
      <c r="AJ155" s="38"/>
      <c r="AK155" s="38"/>
      <c r="AL155" s="38"/>
      <c r="AM155" s="38"/>
      <c r="AN155" s="38" t="n">
        <v>0.75</v>
      </c>
      <c r="AO155" s="8" t="n">
        <v>0</v>
      </c>
      <c r="AQ155" s="8" t="n">
        <v>2</v>
      </c>
      <c r="AR155" s="8" t="n">
        <v>2</v>
      </c>
      <c r="AS155" s="38"/>
      <c r="AT155" s="10" t="str">
        <f aca="false">IF(AS155=0,"1","2")</f>
        <v>1</v>
      </c>
      <c r="AU155" s="11" t="str">
        <f aca="false" t="array" ref="AU155">_xlfn.IFS(AS155=0,"0", AS155=-0.25, "1", AS155=-0.5,"2", AS155=-0.75,"3", AS155=-1,"4",AS155=-1.25,"5", AS155=-1.5,"6", AS155=-1.75,"7", AS155=-2,"8", AS155=-2.25,"9",AS155=-2.5,"10", AS155=-2.75,"11", AS155=-3,"12", AS155=-3.25,"13", AS155=-3.5,"14", AS155=-3.75,"15",AS155=-4,"16")</f>
        <v>0</v>
      </c>
      <c r="AV155" s="38"/>
      <c r="AW155" s="11" t="str">
        <f aca="false">IF(AV155=0,"1","2")</f>
        <v>1</v>
      </c>
      <c r="AX155" s="11" t="str">
        <f aca="false" t="array" ref="AX155">_xlfn.IFS(AV155=0,"0", AV155=0.25, "1", AV155=0.5,"2", AV155=0.75,"3", AV155=1,"4",AV155=1.25,"5", AV155=1.5,"6", AV155=1.75,"7", AV155=2,"8", AV155=2.25,"9",AV155=2.5,"10", AV155=2.75,"11", AV155=3,"12", AV155=3.25,"13", AV155=3.5,"14", AV155=3.75,"15",AV155=4,"16")</f>
        <v>0</v>
      </c>
      <c r="AY155" s="38"/>
      <c r="AZ155" s="11" t="str">
        <f aca="false">IF(AY155=0,"1","2")</f>
        <v>1</v>
      </c>
      <c r="BA155" s="11" t="str">
        <f aca="false" t="array" ref="BA155">_xlfn.IFS(AY155=0,"0", AY155=-0.25, "1", AY155=-0.5,"2", AY155=-0.75,"3", AY155=-1,"4",AY155=-1.25,"5", AY155=-1.5,"6", AY155=-1.75,"7", AY155=-2,"8", AY156=-2.25,"9",AY156=-2.5,"10", AY156=-2.75,"11", AY156=-3,"12", AY156=-3.25,"13", AY156=-3.5,"14", AY156=-3.75,"15",AY156=-4,"16")</f>
        <v>0</v>
      </c>
      <c r="BB155" s="38" t="n">
        <v>0.75</v>
      </c>
      <c r="BC155" s="11" t="str">
        <f aca="false">IF(BB155=0,"1","2")</f>
        <v>2</v>
      </c>
      <c r="BD155" s="11" t="str">
        <f aca="false" t="array" ref="BD155">_xlfn.IFS(BB155=0,"0", BB155=0.25, "1", BB155=0.5,"2", BB155=0.75,"3", BB155=1,"4",BB155=1.25,"5", BB155=1.5,"6", BB155=1.75,"7", BB155=2,"8", BB155=2.25,"9", BB155=2.25,"9",BB155=2.5,"10", BB155=2.75,"11", BB155=3,"12", BB155=3.25,"13", BB155=3.5,"14", BB155=3.75,"15",BB155=4,"16")</f>
        <v>3</v>
      </c>
      <c r="BE155" s="8" t="n">
        <v>24</v>
      </c>
      <c r="BF155" s="14" t="str">
        <f aca="false">VLOOKUP(BE155,LEYENDA!$G$2:$H$8,2,TRUE())</f>
        <v>19-24</v>
      </c>
    </row>
    <row r="156" customFormat="false" ht="13.5" hidden="false" customHeight="false" outlineLevel="0" collapsed="false">
      <c r="A156" s="8" t="s">
        <v>1047</v>
      </c>
      <c r="B156" s="8" t="s">
        <v>817</v>
      </c>
      <c r="C156" s="8" t="n">
        <v>8</v>
      </c>
      <c r="D156" s="8" t="str">
        <f aca="false">VLOOKUP(E156,[1]Hoja1!$B$1:$C$1048576,2,FALSE())</f>
        <v>OD</v>
      </c>
      <c r="E156" s="8" t="s">
        <v>816</v>
      </c>
      <c r="F156" s="8" t="s">
        <v>198</v>
      </c>
      <c r="G156" s="1" t="str">
        <f aca="false" t="array" ref="G156">_xlfn.IFS(F156="M","1", F156="H","2")</f>
        <v>2</v>
      </c>
      <c r="H156" s="8" t="n">
        <v>33</v>
      </c>
      <c r="I156" s="1" t="n">
        <f aca="false">VLOOKUP(H156,LEYENDA!$B$2:$D$6,2,TRUE())</f>
        <v>61</v>
      </c>
      <c r="J156" s="38" t="n">
        <v>1</v>
      </c>
      <c r="K156" s="38"/>
      <c r="L156" s="38" t="n">
        <v>16</v>
      </c>
      <c r="M156" s="38" t="n">
        <v>5</v>
      </c>
      <c r="N156" s="38" t="n">
        <v>8</v>
      </c>
      <c r="O156" s="38" t="n">
        <v>3</v>
      </c>
      <c r="P156" s="38" t="n">
        <v>0</v>
      </c>
      <c r="Q156" s="38" t="n">
        <v>-6</v>
      </c>
      <c r="R156" s="38" t="n">
        <v>6</v>
      </c>
      <c r="S156" s="38" t="n">
        <v>1.25</v>
      </c>
      <c r="T156" s="38" t="n">
        <v>-5</v>
      </c>
      <c r="U156" s="38" t="n">
        <v>20</v>
      </c>
      <c r="V156" s="38" t="n">
        <v>22</v>
      </c>
      <c r="W156" s="38" t="n">
        <v>4</v>
      </c>
      <c r="X156" s="38" t="n">
        <v>16</v>
      </c>
      <c r="Y156" s="38" t="n">
        <v>18</v>
      </c>
      <c r="Z156" s="38" t="n">
        <v>12</v>
      </c>
      <c r="AA156" s="38" t="n">
        <v>2</v>
      </c>
      <c r="AB156" s="38" t="n">
        <v>-3</v>
      </c>
      <c r="AC156" s="38" t="n">
        <v>-1.25</v>
      </c>
      <c r="AD156" s="38" t="n">
        <v>2.25</v>
      </c>
      <c r="AG156" s="38"/>
      <c r="AH156" s="38"/>
      <c r="AI156" s="38"/>
      <c r="AJ156" s="38"/>
      <c r="AK156" s="38"/>
      <c r="AL156" s="38"/>
      <c r="AM156" s="38"/>
      <c r="AN156" s="38" t="n">
        <v>0.5</v>
      </c>
      <c r="AO156" s="8" t="n">
        <v>0</v>
      </c>
      <c r="AQ156" s="8" t="n">
        <v>2</v>
      </c>
      <c r="AR156" s="8" t="n">
        <v>2</v>
      </c>
      <c r="AS156" s="38"/>
      <c r="AT156" s="10" t="str">
        <f aca="false">IF(AS156=0,"1","2")</f>
        <v>1</v>
      </c>
      <c r="AU156" s="11" t="str">
        <f aca="false" t="array" ref="AU156">_xlfn.IFS(AS156=0,"0", AS156=-0.25, "1", AS156=-0.5,"2", AS156=-0.75,"3", AS156=-1,"4",AS156=-1.25,"5", AS156=-1.5,"6", AS156=-1.75,"7", AS156=-2,"8", AS156=-2.25,"9",AS156=-2.5,"10", AS156=-2.75,"11", AS156=-3,"12", AS156=-3.25,"13", AS156=-3.5,"14", AS156=-3.75,"15",AS156=-4,"16")</f>
        <v>0</v>
      </c>
      <c r="AV156" s="38"/>
      <c r="AW156" s="11" t="str">
        <f aca="false">IF(AV156=0,"1","2")</f>
        <v>1</v>
      </c>
      <c r="AX156" s="11" t="str">
        <f aca="false" t="array" ref="AX156">_xlfn.IFS(AV156=0,"0", AV156=0.25, "1", AV156=0.5,"2", AV156=0.75,"3", AV156=1,"4",AV156=1.25,"5", AV156=1.5,"6", AV156=1.75,"7", AV156=2,"8", AV156=2.25,"9",AV156=2.5,"10", AV156=2.75,"11", AV156=3,"12", AV156=3.25,"13", AV156=3.5,"14", AV156=3.75,"15",AV156=4,"16")</f>
        <v>0</v>
      </c>
      <c r="AY156" s="38"/>
      <c r="AZ156" s="11" t="str">
        <f aca="false">IF(AY156=0,"1","2")</f>
        <v>1</v>
      </c>
      <c r="BA156" s="11" t="str">
        <f aca="false" t="array" ref="BA156">_xlfn.IFS(AY156=0,"0", AY156=-0.25, "1", AY156=-0.5,"2", AY156=-0.75,"3", AY156=-1,"4",AY156=-1.25,"5", AY156=-1.5,"6", AY156=-1.75,"7", AY156=-2,"8", AY157=-2.25,"9",AY157=-2.5,"10", AY157=-2.75,"11", AY157=-3,"12", AY157=-3.25,"13", AY157=-3.5,"14", AY157=-3.75,"15",AY157=-4,"16")</f>
        <v>0</v>
      </c>
      <c r="BB156" s="38" t="n">
        <v>0.5</v>
      </c>
      <c r="BC156" s="11" t="str">
        <f aca="false">IF(BB156=0,"1","2")</f>
        <v>2</v>
      </c>
      <c r="BD156" s="11" t="str">
        <f aca="false" t="array" ref="BD156">_xlfn.IFS(BB156=0,"0", BB156=0.25, "1", BB156=0.5,"2", BB156=0.75,"3", BB156=1,"4",BB156=1.25,"5", BB156=1.5,"6", BB156=1.75,"7", BB156=2,"8", BB156=2.25,"9", BB156=2.25,"9",BB156=2.5,"10", BB156=2.75,"11", BB156=3,"12", BB156=3.25,"13", BB156=3.5,"14", BB156=3.75,"15",BB156=4,"16")</f>
        <v>2</v>
      </c>
      <c r="BE156" s="8" t="n">
        <v>24</v>
      </c>
      <c r="BF156" s="14" t="str">
        <f aca="false">VLOOKUP(BE156,LEYENDA!$G$2:$H$8,2,TRUE())</f>
        <v>19-24</v>
      </c>
    </row>
    <row r="157" customFormat="false" ht="13.5" hidden="false" customHeight="false" outlineLevel="0" collapsed="false">
      <c r="A157" s="8" t="s">
        <v>1047</v>
      </c>
      <c r="B157" s="8" t="s">
        <v>817</v>
      </c>
      <c r="C157" s="8" t="n">
        <v>8</v>
      </c>
      <c r="D157" s="8" t="str">
        <f aca="false">VLOOKUP(E157,[1]Hoja1!$B$1:$C$1048576,2,FALSE())</f>
        <v>OI</v>
      </c>
      <c r="E157" s="8" t="s">
        <v>818</v>
      </c>
      <c r="F157" s="8" t="s">
        <v>198</v>
      </c>
      <c r="G157" s="1" t="str">
        <f aca="false" t="array" ref="G157">_xlfn.IFS(F157="M","1", F157="H","2")</f>
        <v>2</v>
      </c>
      <c r="H157" s="8" t="n">
        <v>33</v>
      </c>
      <c r="I157" s="1" t="n">
        <f aca="false">VLOOKUP(H157,LEYENDA!$B$2:$D$6,2,TRUE())</f>
        <v>61</v>
      </c>
      <c r="J157" s="38" t="n">
        <v>1</v>
      </c>
      <c r="K157" s="38"/>
      <c r="L157" s="38" t="n">
        <v>16</v>
      </c>
      <c r="M157" s="38" t="n">
        <v>5</v>
      </c>
      <c r="N157" s="38" t="n">
        <v>8</v>
      </c>
      <c r="O157" s="38" t="n">
        <v>3</v>
      </c>
      <c r="P157" s="38" t="n">
        <v>0</v>
      </c>
      <c r="Q157" s="38" t="n">
        <v>-6</v>
      </c>
      <c r="R157" s="38" t="n">
        <v>6</v>
      </c>
      <c r="S157" s="38" t="n">
        <v>1.25</v>
      </c>
      <c r="T157" s="38" t="n">
        <v>-5</v>
      </c>
      <c r="U157" s="38" t="n">
        <v>20</v>
      </c>
      <c r="V157" s="38" t="n">
        <v>22</v>
      </c>
      <c r="W157" s="38" t="n">
        <v>4</v>
      </c>
      <c r="X157" s="38" t="n">
        <v>16</v>
      </c>
      <c r="Y157" s="38" t="n">
        <v>18</v>
      </c>
      <c r="Z157" s="38" t="n">
        <v>12</v>
      </c>
      <c r="AA157" s="38" t="n">
        <v>2</v>
      </c>
      <c r="AB157" s="38" t="n">
        <v>-3</v>
      </c>
      <c r="AC157" s="38" t="n">
        <v>-1.25</v>
      </c>
      <c r="AD157" s="38" t="n">
        <v>2.25</v>
      </c>
      <c r="AG157" s="38"/>
      <c r="AH157" s="38"/>
      <c r="AI157" s="38"/>
      <c r="AJ157" s="38"/>
      <c r="AK157" s="38"/>
      <c r="AL157" s="38"/>
      <c r="AM157" s="38"/>
      <c r="AN157" s="38" t="n">
        <v>0.5</v>
      </c>
      <c r="AO157" s="8" t="n">
        <v>0</v>
      </c>
      <c r="AQ157" s="8" t="n">
        <v>2</v>
      </c>
      <c r="AR157" s="8" t="n">
        <v>2</v>
      </c>
      <c r="AS157" s="38"/>
      <c r="AT157" s="10" t="str">
        <f aca="false">IF(AS157=0,"1","2")</f>
        <v>1</v>
      </c>
      <c r="AU157" s="11" t="str">
        <f aca="false" t="array" ref="AU157">_xlfn.IFS(AS157=0,"0", AS157=-0.25, "1", AS157=-0.5,"2", AS157=-0.75,"3", AS157=-1,"4",AS157=-1.25,"5", AS157=-1.5,"6", AS157=-1.75,"7", AS157=-2,"8", AS157=-2.25,"9",AS157=-2.5,"10", AS157=-2.75,"11", AS157=-3,"12", AS157=-3.25,"13", AS157=-3.5,"14", AS157=-3.75,"15",AS157=-4,"16")</f>
        <v>0</v>
      </c>
      <c r="AV157" s="38"/>
      <c r="AW157" s="11" t="str">
        <f aca="false">IF(AV157=0,"1","2")</f>
        <v>1</v>
      </c>
      <c r="AX157" s="11" t="str">
        <f aca="false" t="array" ref="AX157">_xlfn.IFS(AV157=0,"0", AV157=0.25, "1", AV157=0.5,"2", AV157=0.75,"3", AV157=1,"4",AV157=1.25,"5", AV157=1.5,"6", AV157=1.75,"7", AV157=2,"8", AV157=2.25,"9",AV157=2.5,"10", AV157=2.75,"11", AV157=3,"12", AV157=3.25,"13", AV157=3.5,"14", AV157=3.75,"15",AV157=4,"16")</f>
        <v>0</v>
      </c>
      <c r="AY157" s="38"/>
      <c r="AZ157" s="11" t="str">
        <f aca="false">IF(AY157=0,"1","2")</f>
        <v>1</v>
      </c>
      <c r="BA157" s="11" t="str">
        <f aca="false" t="array" ref="BA157">_xlfn.IFS(AY157=0,"0", AY157=-0.25, "1", AY157=-0.5,"2", AY157=-0.75,"3", AY157=-1,"4",AY157=-1.25,"5", AY157=-1.5,"6", AY157=-1.75,"7", AY157=-2,"8", AY158=-2.25,"9",AY158=-2.5,"10", AY158=-2.75,"11", AY158=-3,"12", AY158=-3.25,"13", AY158=-3.5,"14", AY158=-3.75,"15",AY158=-4,"16")</f>
        <v>0</v>
      </c>
      <c r="BB157" s="38" t="n">
        <v>0.5</v>
      </c>
      <c r="BC157" s="11" t="str">
        <f aca="false">IF(BB157=0,"1","2")</f>
        <v>2</v>
      </c>
      <c r="BD157" s="11" t="str">
        <f aca="false" t="array" ref="BD157">_xlfn.IFS(BB157=0,"0", BB157=0.25, "1", BB157=0.5,"2", BB157=0.75,"3", BB157=1,"4",BB157=1.25,"5", BB157=1.5,"6", BB157=1.75,"7", BB157=2,"8", BB157=2.25,"9", BB157=2.25,"9",BB157=2.5,"10", BB157=2.75,"11", BB157=3,"12", BB157=3.25,"13", BB157=3.5,"14", BB157=3.75,"15",BB157=4,"16")</f>
        <v>2</v>
      </c>
      <c r="BE157" s="8" t="n">
        <v>24</v>
      </c>
      <c r="BF157" s="14" t="str">
        <f aca="false">VLOOKUP(BE157,LEYENDA!$G$2:$H$8,2,TRUE())</f>
        <v>19-24</v>
      </c>
    </row>
    <row r="158" customFormat="false" ht="13.5" hidden="false" customHeight="false" outlineLevel="0" collapsed="false">
      <c r="A158" s="8" t="s">
        <v>1029</v>
      </c>
      <c r="B158" s="8" t="s">
        <v>1030</v>
      </c>
      <c r="C158" s="8" t="n">
        <v>9</v>
      </c>
      <c r="D158" s="8" t="str">
        <f aca="false">VLOOKUP(E158,[1]Hoja1!$B$1:$C$1048576,2,FALSE())</f>
        <v>OD</v>
      </c>
      <c r="E158" s="8" t="s">
        <v>122</v>
      </c>
      <c r="F158" s="8" t="s">
        <v>198</v>
      </c>
      <c r="G158" s="1" t="str">
        <f aca="false" t="array" ref="G158">_xlfn.IFS(F158="M","1", F158="H","2")</f>
        <v>2</v>
      </c>
      <c r="H158" s="8" t="n">
        <v>41</v>
      </c>
      <c r="I158" s="1" t="n">
        <f aca="false">VLOOKUP(H158,LEYENDA!$B$2:$D$6,2,TRUE())</f>
        <v>61</v>
      </c>
      <c r="J158" s="38" t="n">
        <v>3</v>
      </c>
      <c r="K158" s="38" t="n">
        <v>12</v>
      </c>
      <c r="L158" s="38" t="n">
        <v>18</v>
      </c>
      <c r="M158" s="38" t="n">
        <v>8</v>
      </c>
      <c r="N158" s="38" t="n">
        <v>7</v>
      </c>
      <c r="O158" s="38" t="n">
        <v>4</v>
      </c>
      <c r="P158" s="38" t="n">
        <v>0</v>
      </c>
      <c r="Q158" s="38" t="n">
        <v>-1</v>
      </c>
      <c r="R158" s="38" t="n">
        <v>3</v>
      </c>
      <c r="S158" s="38" t="n">
        <v>0.25</v>
      </c>
      <c r="T158" s="38" t="n">
        <v>-1</v>
      </c>
      <c r="U158" s="38" t="n">
        <v>16</v>
      </c>
      <c r="V158" s="38" t="n">
        <v>26</v>
      </c>
      <c r="W158" s="38" t="n">
        <v>4</v>
      </c>
      <c r="X158" s="38" t="n">
        <v>6</v>
      </c>
      <c r="Y158" s="38" t="n">
        <v>18</v>
      </c>
      <c r="Z158" s="38" t="n">
        <v>8</v>
      </c>
      <c r="AA158" s="38" t="n">
        <v>0</v>
      </c>
      <c r="AB158" s="38" t="n">
        <v>-4</v>
      </c>
      <c r="AC158" s="38" t="n">
        <v>-2.5</v>
      </c>
      <c r="AD158" s="38" t="n">
        <v>2.5</v>
      </c>
      <c r="AE158" s="38" t="n">
        <v>0</v>
      </c>
      <c r="AF158" s="38"/>
      <c r="AG158" s="38"/>
      <c r="AH158" s="38"/>
      <c r="AI158" s="38"/>
      <c r="AJ158" s="38"/>
      <c r="AK158" s="38"/>
      <c r="AL158" s="38"/>
      <c r="AM158" s="38"/>
      <c r="AN158" s="38"/>
      <c r="AO158" s="8" t="n">
        <v>0</v>
      </c>
      <c r="AQ158" s="8" t="n">
        <v>2</v>
      </c>
      <c r="AR158" s="8" t="n">
        <v>1</v>
      </c>
      <c r="AS158" s="38"/>
      <c r="AT158" s="10" t="str">
        <f aca="false">IF(AS158=0,"1","2")</f>
        <v>1</v>
      </c>
      <c r="AU158" s="11" t="str">
        <f aca="false" t="array" ref="AU158">_xlfn.IFS(AS158=0,"0", AS158=-0.25, "1", AS158=-0.5,"2", AS158=-0.75,"3", AS158=-1,"4",AS158=-1.25,"5", AS158=-1.5,"6", AS158=-1.75,"7", AS158=-2,"8", AS158=-2.25,"9",AS158=-2.5,"10", AS158=-2.75,"11", AS158=-3,"12", AS158=-3.25,"13", AS158=-3.5,"14", AS158=-3.75,"15",AS158=-4,"16")</f>
        <v>0</v>
      </c>
      <c r="AV158" s="38"/>
      <c r="AW158" s="11" t="str">
        <f aca="false">IF(AV158=0,"1","2")</f>
        <v>1</v>
      </c>
      <c r="AX158" s="11" t="str">
        <f aca="false" t="array" ref="AX158">_xlfn.IFS(AV158=0,"0", AV158=0.25, "1", AV158=0.5,"2", AV158=0.75,"3", AV158=1,"4",AV158=1.25,"5", AV158=1.5,"6", AV158=1.75,"7", AV158=2,"8", AV158=2.25,"9",AV158=2.5,"10", AV158=2.75,"11", AV158=3,"12", AV158=3.25,"13", AV158=3.5,"14", AV158=3.75,"15",AV158=4,"16")</f>
        <v>0</v>
      </c>
      <c r="AY158" s="38"/>
      <c r="AZ158" s="11" t="str">
        <f aca="false">IF(AY158=0,"1","2")</f>
        <v>1</v>
      </c>
      <c r="BA158" s="11" t="str">
        <f aca="false" t="array" ref="BA158">_xlfn.IFS(AY158=0,"0", AY158=-0.25, "1", AY158=-0.5,"2", AY158=-0.75,"3", AY158=-1,"4",AY158=-1.25,"5", AY158=-1.5,"6", AY158=-1.75,"7", AY158=-2,"8", AY159=-2.25,"9",AY159=-2.5,"10", AY159=-2.75,"11", AY159=-3,"12", AY159=-3.25,"13", AY159=-3.5,"14", AY159=-3.75,"15",AY159=-4,"16")</f>
        <v>0</v>
      </c>
      <c r="BB158" s="38"/>
      <c r="BC158" s="11" t="str">
        <f aca="false">IF(BB158=0,"1","2")</f>
        <v>1</v>
      </c>
      <c r="BD158" s="11" t="str">
        <f aca="false" t="array" ref="BD158">_xlfn.IFS(BB158=0,"0", BB158=0.25, "1", BB158=0.5,"2", BB158=0.75,"3", BB158=1,"4",BB158=1.25,"5", BB158=1.5,"6", BB158=1.75,"7", BB158=2,"8", BB158=2.25,"9", BB158=2.25,"9",BB158=2.5,"10", BB158=2.75,"11", BB158=3,"12", BB158=3.25,"13", BB158=3.5,"14", BB158=3.75,"15",BB158=4,"16")</f>
        <v>0</v>
      </c>
      <c r="BE158" s="8" t="n">
        <v>24</v>
      </c>
      <c r="BF158" s="14" t="str">
        <f aca="false">VLOOKUP(BE158,LEYENDA!$G$2:$H$8,2,TRUE())</f>
        <v>19-24</v>
      </c>
    </row>
    <row r="159" customFormat="false" ht="13.5" hidden="false" customHeight="false" outlineLevel="0" collapsed="false">
      <c r="A159" s="8" t="s">
        <v>1029</v>
      </c>
      <c r="B159" s="8" t="s">
        <v>1030</v>
      </c>
      <c r="C159" s="8" t="n">
        <v>9</v>
      </c>
      <c r="D159" s="8" t="str">
        <f aca="false">VLOOKUP(E159,[1]Hoja1!$B$1:$C$1048576,2,FALSE())</f>
        <v>OI</v>
      </c>
      <c r="E159" s="8" t="s">
        <v>1031</v>
      </c>
      <c r="F159" s="8" t="s">
        <v>198</v>
      </c>
      <c r="G159" s="1" t="str">
        <f aca="false" t="array" ref="G159">_xlfn.IFS(F159="M","1", F159="H","2")</f>
        <v>2</v>
      </c>
      <c r="H159" s="8" t="n">
        <v>41</v>
      </c>
      <c r="I159" s="1" t="n">
        <f aca="false">VLOOKUP(H159,LEYENDA!$B$2:$D$6,2,TRUE())</f>
        <v>61</v>
      </c>
      <c r="J159" s="38" t="n">
        <v>3</v>
      </c>
      <c r="K159" s="38" t="n">
        <v>12</v>
      </c>
      <c r="L159" s="38" t="n">
        <v>18</v>
      </c>
      <c r="M159" s="38" t="n">
        <v>8</v>
      </c>
      <c r="N159" s="38" t="n">
        <v>7</v>
      </c>
      <c r="O159" s="38" t="n">
        <v>4</v>
      </c>
      <c r="P159" s="38" t="n">
        <v>0</v>
      </c>
      <c r="Q159" s="38" t="n">
        <v>-1</v>
      </c>
      <c r="R159" s="38" t="n">
        <v>3</v>
      </c>
      <c r="S159" s="38" t="n">
        <v>0.25</v>
      </c>
      <c r="T159" s="38" t="n">
        <v>-1</v>
      </c>
      <c r="U159" s="38" t="n">
        <v>16</v>
      </c>
      <c r="V159" s="38" t="n">
        <v>26</v>
      </c>
      <c r="W159" s="38" t="n">
        <v>4</v>
      </c>
      <c r="X159" s="38" t="n">
        <v>6</v>
      </c>
      <c r="Y159" s="38" t="n">
        <v>18</v>
      </c>
      <c r="Z159" s="38" t="n">
        <v>8</v>
      </c>
      <c r="AA159" s="38" t="n">
        <v>0</v>
      </c>
      <c r="AB159" s="38" t="n">
        <v>-4</v>
      </c>
      <c r="AC159" s="38" t="n">
        <v>-2.5</v>
      </c>
      <c r="AD159" s="38" t="n">
        <v>2.5</v>
      </c>
      <c r="AE159" s="38" t="n">
        <v>0</v>
      </c>
      <c r="AF159" s="38"/>
      <c r="AG159" s="38"/>
      <c r="AH159" s="38"/>
      <c r="AI159" s="38"/>
      <c r="AJ159" s="38"/>
      <c r="AK159" s="38"/>
      <c r="AL159" s="38"/>
      <c r="AM159" s="38"/>
      <c r="AN159" s="38"/>
      <c r="AO159" s="8" t="n">
        <v>0</v>
      </c>
      <c r="AQ159" s="8" t="n">
        <v>2</v>
      </c>
      <c r="AR159" s="8" t="n">
        <v>1</v>
      </c>
      <c r="AS159" s="38"/>
      <c r="AT159" s="10" t="str">
        <f aca="false">IF(AS159=0,"1","2")</f>
        <v>1</v>
      </c>
      <c r="AU159" s="11" t="str">
        <f aca="false" t="array" ref="AU159">_xlfn.IFS(AS159=0,"0", AS159=-0.25, "1", AS159=-0.5,"2", AS159=-0.75,"3", AS159=-1,"4",AS159=-1.25,"5", AS159=-1.5,"6", AS159=-1.75,"7", AS159=-2,"8", AS159=-2.25,"9",AS159=-2.5,"10", AS159=-2.75,"11", AS159=-3,"12", AS159=-3.25,"13", AS159=-3.5,"14", AS159=-3.75,"15",AS159=-4,"16")</f>
        <v>0</v>
      </c>
      <c r="AV159" s="38"/>
      <c r="AW159" s="11" t="str">
        <f aca="false">IF(AV159=0,"1","2")</f>
        <v>1</v>
      </c>
      <c r="AX159" s="11" t="str">
        <f aca="false" t="array" ref="AX159">_xlfn.IFS(AV159=0,"0", AV159=0.25, "1", AV159=0.5,"2", AV159=0.75,"3", AV159=1,"4",AV159=1.25,"5", AV159=1.5,"6", AV159=1.75,"7", AV159=2,"8", AV159=2.25,"9",AV159=2.5,"10", AV159=2.75,"11", AV159=3,"12", AV159=3.25,"13", AV159=3.5,"14", AV159=3.75,"15",AV159=4,"16")</f>
        <v>0</v>
      </c>
      <c r="AY159" s="38"/>
      <c r="AZ159" s="11" t="str">
        <f aca="false">IF(AY159=0,"1","2")</f>
        <v>1</v>
      </c>
      <c r="BA159" s="11" t="str">
        <f aca="false" t="array" ref="BA159">_xlfn.IFS(AY159=0,"0", AY159=-0.25, "1", AY159=-0.5,"2", AY159=-0.75,"3", AY159=-1,"4",AY159=-1.25,"5", AY159=-1.5,"6", AY159=-1.75,"7", AY159=-2,"8", AY160=-2.25,"9",AY160=-2.5,"10", AY160=-2.75,"11", AY160=-3,"12", AY160=-3.25,"13", AY160=-3.5,"14", AY160=-3.75,"15",AY160=-4,"16")</f>
        <v>0</v>
      </c>
      <c r="BB159" s="38"/>
      <c r="BC159" s="11" t="str">
        <f aca="false">IF(BB159=0,"1","2")</f>
        <v>1</v>
      </c>
      <c r="BD159" s="11" t="str">
        <f aca="false" t="array" ref="BD159">_xlfn.IFS(BB159=0,"0", BB159=0.25, "1", BB159=0.5,"2", BB159=0.75,"3", BB159=1,"4",BB159=1.25,"5", BB159=1.5,"6", BB159=1.75,"7", BB159=2,"8", BB159=2.25,"9", BB159=2.25,"9",BB159=2.5,"10", BB159=2.75,"11", BB159=3,"12", BB159=3.25,"13", BB159=3.5,"14", BB159=3.75,"15",BB159=4,"16")</f>
        <v>0</v>
      </c>
      <c r="BE159" s="8" t="n">
        <v>24</v>
      </c>
      <c r="BF159" s="14" t="str">
        <f aca="false">VLOOKUP(BE159,LEYENDA!$G$2:$H$8,2,TRUE())</f>
        <v>19-24</v>
      </c>
    </row>
    <row r="160" customFormat="false" ht="13.5" hidden="false" customHeight="false" outlineLevel="0" collapsed="false">
      <c r="A160" s="8" t="s">
        <v>1029</v>
      </c>
      <c r="B160" s="8" t="s">
        <v>1032</v>
      </c>
      <c r="C160" s="8" t="n">
        <v>9</v>
      </c>
      <c r="D160" s="8" t="str">
        <f aca="false">VLOOKUP(E160,[1]Hoja1!$B$1:$C$1048576,2,FALSE())</f>
        <v>OD</v>
      </c>
      <c r="E160" s="8" t="s">
        <v>1033</v>
      </c>
      <c r="F160" s="8" t="s">
        <v>193</v>
      </c>
      <c r="G160" s="1" t="str">
        <f aca="false" t="array" ref="G160">_xlfn.IFS(F160="M","1", F160="H","2")</f>
        <v>1</v>
      </c>
      <c r="H160" s="8" t="n">
        <v>23</v>
      </c>
      <c r="I160" s="1" t="n">
        <f aca="false">VLOOKUP(H160,LEYENDA!$B$2:$D$6,2,TRUE())</f>
        <v>61</v>
      </c>
      <c r="J160" s="38" t="n">
        <v>-0.5</v>
      </c>
      <c r="K160" s="38"/>
      <c r="L160" s="38" t="n">
        <v>20</v>
      </c>
      <c r="M160" s="38" t="n">
        <v>4</v>
      </c>
      <c r="N160" s="38" t="n">
        <v>14</v>
      </c>
      <c r="O160" s="38" t="n">
        <v>4</v>
      </c>
      <c r="P160" s="38" t="n">
        <v>-0.5</v>
      </c>
      <c r="Q160" s="38" t="n">
        <v>-3</v>
      </c>
      <c r="R160" s="38" t="n">
        <v>3</v>
      </c>
      <c r="S160" s="38" t="n">
        <v>-0.5</v>
      </c>
      <c r="T160" s="38" t="n">
        <v>-2</v>
      </c>
      <c r="U160" s="38"/>
      <c r="V160" s="38" t="n">
        <v>25</v>
      </c>
      <c r="W160" s="38" t="n">
        <v>14</v>
      </c>
      <c r="X160" s="38"/>
      <c r="Y160" s="38" t="n">
        <v>25</v>
      </c>
      <c r="Z160" s="38" t="n">
        <v>9</v>
      </c>
      <c r="AA160" s="38" t="n">
        <v>0</v>
      </c>
      <c r="AB160" s="38" t="n">
        <v>-6.45</v>
      </c>
      <c r="AC160" s="38" t="n">
        <v>-4.25</v>
      </c>
      <c r="AD160" s="38" t="n">
        <v>2.5</v>
      </c>
      <c r="AE160" s="38" t="n">
        <v>0</v>
      </c>
      <c r="AF160" s="38"/>
      <c r="AG160" s="38"/>
      <c r="AH160" s="38"/>
      <c r="AI160" s="38"/>
      <c r="AJ160" s="38"/>
      <c r="AK160" s="38"/>
      <c r="AL160" s="38"/>
      <c r="AM160" s="38"/>
      <c r="AN160" s="38"/>
      <c r="AO160" s="8" t="n">
        <v>0</v>
      </c>
      <c r="AQ160" s="8" t="n">
        <v>1</v>
      </c>
      <c r="AR160" s="8" t="n">
        <v>2</v>
      </c>
      <c r="AS160" s="38"/>
      <c r="AT160" s="10" t="str">
        <f aca="false">IF(AS160=0,"1","2")</f>
        <v>1</v>
      </c>
      <c r="AU160" s="11" t="str">
        <f aca="false" t="array" ref="AU160">_xlfn.IFS(AS160=0,"0", AS160=-0.25, "1", AS160=-0.5,"2", AS160=-0.75,"3", AS160=-1,"4",AS160=-1.25,"5", AS160=-1.5,"6", AS160=-1.75,"7", AS160=-2,"8", AS160=-2.25,"9",AS160=-2.5,"10", AS160=-2.75,"11", AS160=-3,"12", AS160=-3.25,"13", AS160=-3.5,"14", AS160=-3.75,"15",AS160=-4,"16")</f>
        <v>0</v>
      </c>
      <c r="AV160" s="38"/>
      <c r="AW160" s="11" t="str">
        <f aca="false">IF(AV160=0,"1","2")</f>
        <v>1</v>
      </c>
      <c r="AX160" s="11" t="str">
        <f aca="false" t="array" ref="AX160">_xlfn.IFS(AV160=0,"0", AV160=0.25, "1", AV160=0.5,"2", AV160=0.75,"3", AV160=1,"4",AV160=1.25,"5", AV160=1.5,"6", AV160=1.75,"7", AV160=2,"8", AV160=2.25,"9",AV160=2.5,"10", AV160=2.75,"11", AV160=3,"12", AV160=3.25,"13", AV160=3.5,"14", AV160=3.75,"15",AV160=4,"16")</f>
        <v>0</v>
      </c>
      <c r="AY160" s="38"/>
      <c r="AZ160" s="11" t="str">
        <f aca="false">IF(AY160=0,"1","2")</f>
        <v>1</v>
      </c>
      <c r="BA160" s="11" t="str">
        <f aca="false" t="array" ref="BA160">_xlfn.IFS(AY160=0,"0", AY160=-0.25, "1", AY160=-0.5,"2", AY160=-0.75,"3", AY160=-1,"4",AY160=-1.25,"5", AY160=-1.5,"6", AY160=-1.75,"7", AY160=-2,"8", AY161=-2.25,"9",AY161=-2.5,"10", AY161=-2.75,"11", AY161=-3,"12", AY161=-3.25,"13", AY161=-3.5,"14", AY161=-3.75,"15",AY161=-4,"16")</f>
        <v>0</v>
      </c>
      <c r="BB160" s="38"/>
      <c r="BC160" s="11" t="str">
        <f aca="false">IF(BB160=0,"1","2")</f>
        <v>1</v>
      </c>
      <c r="BD160" s="11" t="str">
        <f aca="false" t="array" ref="BD160">_xlfn.IFS(BB160=0,"0", BB160=0.25, "1", BB160=0.5,"2", BB160=0.75,"3", BB160=1,"4",BB160=1.25,"5", BB160=1.5,"6", BB160=1.75,"7", BB160=2,"8", BB160=2.25,"9", BB160=2.25,"9",BB160=2.5,"10", BB160=2.75,"11", BB160=3,"12", BB160=3.25,"13", BB160=3.5,"14", BB160=3.75,"15",BB160=4,"16")</f>
        <v>0</v>
      </c>
      <c r="BE160" s="8" t="n">
        <v>24</v>
      </c>
      <c r="BF160" s="14" t="str">
        <f aca="false">VLOOKUP(BE160,LEYENDA!$G$2:$H$8,2,TRUE())</f>
        <v>19-24</v>
      </c>
    </row>
    <row r="161" customFormat="false" ht="13.5" hidden="false" customHeight="false" outlineLevel="0" collapsed="false">
      <c r="A161" s="8" t="s">
        <v>1029</v>
      </c>
      <c r="B161" s="8" t="s">
        <v>1032</v>
      </c>
      <c r="C161" s="8" t="n">
        <v>9</v>
      </c>
      <c r="D161" s="8" t="str">
        <f aca="false">VLOOKUP(E161,[1]Hoja1!$B$1:$C$1048576,2,FALSE())</f>
        <v>OI</v>
      </c>
      <c r="E161" s="8" t="s">
        <v>194</v>
      </c>
      <c r="F161" s="8" t="s">
        <v>193</v>
      </c>
      <c r="G161" s="1" t="str">
        <f aca="false" t="array" ref="G161">_xlfn.IFS(F161="M","1", F161="H","2")</f>
        <v>1</v>
      </c>
      <c r="H161" s="8" t="n">
        <v>23</v>
      </c>
      <c r="I161" s="1" t="n">
        <f aca="false">VLOOKUP(H161,LEYENDA!$B$2:$D$6,2,TRUE())</f>
        <v>61</v>
      </c>
      <c r="J161" s="38" t="n">
        <v>-0.5</v>
      </c>
      <c r="K161" s="38"/>
      <c r="L161" s="38" t="n">
        <v>20</v>
      </c>
      <c r="M161" s="38" t="n">
        <v>4</v>
      </c>
      <c r="N161" s="38" t="n">
        <v>14</v>
      </c>
      <c r="O161" s="38" t="n">
        <v>4</v>
      </c>
      <c r="P161" s="38" t="n">
        <v>-0.5</v>
      </c>
      <c r="Q161" s="38" t="n">
        <v>-3</v>
      </c>
      <c r="R161" s="38" t="n">
        <v>3</v>
      </c>
      <c r="S161" s="38" t="n">
        <v>-0.5</v>
      </c>
      <c r="T161" s="38" t="n">
        <v>-2</v>
      </c>
      <c r="U161" s="38"/>
      <c r="V161" s="38" t="n">
        <v>25</v>
      </c>
      <c r="W161" s="38" t="n">
        <v>14</v>
      </c>
      <c r="X161" s="38"/>
      <c r="Y161" s="38" t="n">
        <v>25</v>
      </c>
      <c r="Z161" s="38" t="n">
        <v>9</v>
      </c>
      <c r="AA161" s="38" t="n">
        <v>0</v>
      </c>
      <c r="AB161" s="38" t="n">
        <v>-6.45</v>
      </c>
      <c r="AC161" s="38" t="n">
        <v>-4.25</v>
      </c>
      <c r="AD161" s="38" t="n">
        <v>2.5</v>
      </c>
      <c r="AE161" s="38" t="n">
        <v>0</v>
      </c>
      <c r="AF161" s="38"/>
      <c r="AG161" s="38"/>
      <c r="AH161" s="38"/>
      <c r="AI161" s="38"/>
      <c r="AJ161" s="38"/>
      <c r="AK161" s="38"/>
      <c r="AL161" s="38"/>
      <c r="AM161" s="38"/>
      <c r="AN161" s="38"/>
      <c r="AO161" s="8" t="n">
        <v>0</v>
      </c>
      <c r="AQ161" s="8" t="n">
        <v>1</v>
      </c>
      <c r="AR161" s="8" t="n">
        <v>2</v>
      </c>
      <c r="AS161" s="38"/>
      <c r="AT161" s="10" t="str">
        <f aca="false">IF(AS161=0,"1","2")</f>
        <v>1</v>
      </c>
      <c r="AU161" s="11" t="str">
        <f aca="false" t="array" ref="AU161">_xlfn.IFS(AS161=0,"0", AS161=-0.25, "1", AS161=-0.5,"2", AS161=-0.75,"3", AS161=-1,"4",AS161=-1.25,"5", AS161=-1.5,"6", AS161=-1.75,"7", AS161=-2,"8", AS161=-2.25,"9",AS161=-2.5,"10", AS161=-2.75,"11", AS161=-3,"12", AS161=-3.25,"13", AS161=-3.5,"14", AS161=-3.75,"15",AS161=-4,"16")</f>
        <v>0</v>
      </c>
      <c r="AV161" s="38"/>
      <c r="AW161" s="11" t="str">
        <f aca="false">IF(AV161=0,"1","2")</f>
        <v>1</v>
      </c>
      <c r="AX161" s="11" t="str">
        <f aca="false" t="array" ref="AX161">_xlfn.IFS(AV161=0,"0", AV161=0.25, "1", AV161=0.5,"2", AV161=0.75,"3", AV161=1,"4",AV161=1.25,"5", AV161=1.5,"6", AV161=1.75,"7", AV161=2,"8", AV161=2.25,"9",AV161=2.5,"10", AV161=2.75,"11", AV161=3,"12", AV161=3.25,"13", AV161=3.5,"14", AV161=3.75,"15",AV161=4,"16")</f>
        <v>0</v>
      </c>
      <c r="AY161" s="38"/>
      <c r="AZ161" s="11" t="str">
        <f aca="false">IF(AY161=0,"1","2")</f>
        <v>1</v>
      </c>
      <c r="BA161" s="11" t="str">
        <f aca="false" t="array" ref="BA161">_xlfn.IFS(AY161=0,"0", AY161=-0.25, "1", AY161=-0.5,"2", AY161=-0.75,"3", AY161=-1,"4",AY161=-1.25,"5", AY161=-1.5,"6", AY161=-1.75,"7", AY161=-2,"8", AY162=-2.25,"9",AY162=-2.5,"10", AY162=-2.75,"11", AY162=-3,"12", AY162=-3.25,"13", AY162=-3.5,"14", AY162=-3.75,"15",AY162=-4,"16")</f>
        <v>0</v>
      </c>
      <c r="BB161" s="38"/>
      <c r="BC161" s="11" t="str">
        <f aca="false">IF(BB161=0,"1","2")</f>
        <v>1</v>
      </c>
      <c r="BD161" s="11" t="str">
        <f aca="false" t="array" ref="BD161">_xlfn.IFS(BB161=0,"0", BB161=0.25, "1", BB161=0.5,"2", BB161=0.75,"3", BB161=1,"4",BB161=1.25,"5", BB161=1.5,"6", BB161=1.75,"7", BB161=2,"8", BB161=2.25,"9", BB161=2.25,"9",BB161=2.5,"10", BB161=2.75,"11", BB161=3,"12", BB161=3.25,"13", BB161=3.5,"14", BB161=3.75,"15",BB161=4,"16")</f>
        <v>0</v>
      </c>
      <c r="BE161" s="8" t="n">
        <v>24</v>
      </c>
      <c r="BF161" s="14" t="str">
        <f aca="false">VLOOKUP(BE161,LEYENDA!$G$2:$H$8,2,TRUE())</f>
        <v>19-24</v>
      </c>
    </row>
    <row r="162" customFormat="false" ht="13.5" hidden="false" customHeight="false" outlineLevel="0" collapsed="false">
      <c r="A162" s="8" t="s">
        <v>1029</v>
      </c>
      <c r="B162" s="8" t="s">
        <v>1034</v>
      </c>
      <c r="C162" s="8" t="n">
        <v>9</v>
      </c>
      <c r="D162" s="8" t="str">
        <f aca="false">VLOOKUP(E162,[1]Hoja1!$B$1:$C$1048576,2,FALSE())</f>
        <v>OD</v>
      </c>
      <c r="E162" s="8" t="s">
        <v>1035</v>
      </c>
      <c r="F162" s="8" t="s">
        <v>193</v>
      </c>
      <c r="G162" s="1" t="str">
        <f aca="false" t="array" ref="G162">_xlfn.IFS(F162="M","1", F162="H","2")</f>
        <v>1</v>
      </c>
      <c r="H162" s="8" t="n">
        <v>33</v>
      </c>
      <c r="I162" s="1" t="n">
        <f aca="false">VLOOKUP(H162,LEYENDA!$B$2:$D$6,2,TRUE())</f>
        <v>61</v>
      </c>
      <c r="J162" s="38" t="n">
        <v>0</v>
      </c>
      <c r="K162" s="38"/>
      <c r="L162" s="38" t="n">
        <v>18</v>
      </c>
      <c r="M162" s="38" t="n">
        <v>7</v>
      </c>
      <c r="N162" s="38" t="n">
        <v>10</v>
      </c>
      <c r="O162" s="38" t="n">
        <v>5</v>
      </c>
      <c r="P162" s="38" t="n">
        <v>0</v>
      </c>
      <c r="Q162" s="38" t="n">
        <v>-0.5</v>
      </c>
      <c r="R162" s="38" t="n">
        <v>5</v>
      </c>
      <c r="S162" s="38" t="n">
        <v>1</v>
      </c>
      <c r="T162" s="38" t="n">
        <v>-4</v>
      </c>
      <c r="U162" s="38"/>
      <c r="V162" s="38" t="n">
        <v>20</v>
      </c>
      <c r="W162" s="38" t="n">
        <v>19</v>
      </c>
      <c r="X162" s="38"/>
      <c r="Y162" s="38" t="n">
        <v>15</v>
      </c>
      <c r="Z162" s="38" t="n">
        <v>11</v>
      </c>
      <c r="AA162" s="38" t="n">
        <v>0</v>
      </c>
      <c r="AB162" s="38" t="n">
        <v>-5.5</v>
      </c>
      <c r="AC162" s="38" t="n">
        <v>-3.25</v>
      </c>
      <c r="AD162" s="38" t="n">
        <v>2</v>
      </c>
      <c r="AE162" s="38" t="n">
        <v>0</v>
      </c>
      <c r="AF162" s="38"/>
      <c r="AG162" s="38"/>
      <c r="AH162" s="38"/>
      <c r="AI162" s="38"/>
      <c r="AJ162" s="38"/>
      <c r="AK162" s="38"/>
      <c r="AL162" s="38"/>
      <c r="AM162" s="38"/>
      <c r="AN162" s="38"/>
      <c r="AO162" s="8" t="n">
        <v>0</v>
      </c>
      <c r="AQ162" s="8" t="n">
        <v>2</v>
      </c>
      <c r="AR162" s="8" t="n">
        <v>2</v>
      </c>
      <c r="AS162" s="38"/>
      <c r="AT162" s="10" t="str">
        <f aca="false">IF(AS162=0,"1","2")</f>
        <v>1</v>
      </c>
      <c r="AU162" s="11" t="str">
        <f aca="false" t="array" ref="AU162">_xlfn.IFS(AS162=0,"0", AS162=-0.25, "1", AS162=-0.5,"2", AS162=-0.75,"3", AS162=-1,"4",AS162=-1.25,"5", AS162=-1.5,"6", AS162=-1.75,"7", AS162=-2,"8", AS162=-2.25,"9",AS162=-2.5,"10", AS162=-2.75,"11", AS162=-3,"12", AS162=-3.25,"13", AS162=-3.5,"14", AS162=-3.75,"15",AS162=-4,"16")</f>
        <v>0</v>
      </c>
      <c r="AV162" s="38"/>
      <c r="AW162" s="11" t="str">
        <f aca="false">IF(AV162=0,"1","2")</f>
        <v>1</v>
      </c>
      <c r="AX162" s="11" t="str">
        <f aca="false" t="array" ref="AX162">_xlfn.IFS(AV162=0,"0", AV162=0.25, "1", AV162=0.5,"2", AV162=0.75,"3", AV162=1,"4",AV162=1.25,"5", AV162=1.5,"6", AV162=1.75,"7", AV162=2,"8", AV162=2.25,"9",AV162=2.5,"10", AV162=2.75,"11", AV162=3,"12", AV162=3.25,"13", AV162=3.5,"14", AV162=3.75,"15",AV162=4,"16")</f>
        <v>0</v>
      </c>
      <c r="AY162" s="38"/>
      <c r="AZ162" s="11" t="str">
        <f aca="false">IF(AY162=0,"1","2")</f>
        <v>1</v>
      </c>
      <c r="BA162" s="11" t="str">
        <f aca="false" t="array" ref="BA162">_xlfn.IFS(AY162=0,"0", AY162=-0.25, "1", AY162=-0.5,"2", AY162=-0.75,"3", AY162=-1,"4",AY162=-1.25,"5", AY162=-1.5,"6", AY162=-1.75,"7", AY162=-2,"8", AY163=-2.25,"9",AY163=-2.5,"10", AY163=-2.75,"11", AY163=-3,"12", AY163=-3.25,"13", AY163=-3.5,"14", AY163=-3.75,"15",AY163=-4,"16")</f>
        <v>0</v>
      </c>
      <c r="BB162" s="38"/>
      <c r="BC162" s="11" t="str">
        <f aca="false">IF(BB162=0,"1","2")</f>
        <v>1</v>
      </c>
      <c r="BD162" s="11" t="str">
        <f aca="false" t="array" ref="BD162">_xlfn.IFS(BB162=0,"0", BB162=0.25, "1", BB162=0.5,"2", BB162=0.75,"3", BB162=1,"4",BB162=1.25,"5", BB162=1.5,"6", BB162=1.75,"7", BB162=2,"8", BB162=2.25,"9", BB162=2.25,"9",BB162=2.5,"10", BB162=2.75,"11", BB162=3,"12", BB162=3.25,"13", BB162=3.5,"14", BB162=3.75,"15",BB162=4,"16")</f>
        <v>0</v>
      </c>
      <c r="BE162" s="8" t="n">
        <v>24</v>
      </c>
      <c r="BF162" s="14" t="str">
        <f aca="false">VLOOKUP(BE162,LEYENDA!$G$2:$H$8,2,TRUE())</f>
        <v>19-24</v>
      </c>
    </row>
    <row r="163" customFormat="false" ht="13.5" hidden="false" customHeight="false" outlineLevel="0" collapsed="false">
      <c r="A163" s="8" t="s">
        <v>1029</v>
      </c>
      <c r="B163" s="8" t="s">
        <v>1034</v>
      </c>
      <c r="C163" s="8" t="n">
        <v>9</v>
      </c>
      <c r="D163" s="8" t="str">
        <f aca="false">VLOOKUP(E163,[1]Hoja1!$B$1:$C$1048576,2,FALSE())</f>
        <v>OI</v>
      </c>
      <c r="E163" s="8" t="s">
        <v>1036</v>
      </c>
      <c r="F163" s="8" t="s">
        <v>193</v>
      </c>
      <c r="G163" s="1" t="str">
        <f aca="false" t="array" ref="G163">_xlfn.IFS(F163="M","1", F163="H","2")</f>
        <v>1</v>
      </c>
      <c r="H163" s="8" t="n">
        <v>33</v>
      </c>
      <c r="I163" s="1" t="n">
        <f aca="false">VLOOKUP(H163,LEYENDA!$B$2:$D$6,2,TRUE())</f>
        <v>61</v>
      </c>
      <c r="J163" s="38" t="n">
        <v>0</v>
      </c>
      <c r="K163" s="38"/>
      <c r="L163" s="38" t="n">
        <v>18</v>
      </c>
      <c r="M163" s="38" t="n">
        <v>7</v>
      </c>
      <c r="N163" s="38" t="n">
        <v>10</v>
      </c>
      <c r="O163" s="38" t="n">
        <v>5</v>
      </c>
      <c r="P163" s="38" t="n">
        <v>0</v>
      </c>
      <c r="Q163" s="38" t="n">
        <v>-0.5</v>
      </c>
      <c r="R163" s="38" t="n">
        <v>5</v>
      </c>
      <c r="S163" s="38" t="n">
        <v>1</v>
      </c>
      <c r="T163" s="38" t="n">
        <v>-4</v>
      </c>
      <c r="U163" s="38"/>
      <c r="V163" s="38" t="n">
        <v>20</v>
      </c>
      <c r="W163" s="38" t="n">
        <v>19</v>
      </c>
      <c r="X163" s="38"/>
      <c r="Y163" s="38" t="n">
        <v>15</v>
      </c>
      <c r="Z163" s="38" t="n">
        <v>11</v>
      </c>
      <c r="AA163" s="38" t="n">
        <v>0</v>
      </c>
      <c r="AB163" s="38" t="n">
        <v>-5.5</v>
      </c>
      <c r="AC163" s="38" t="n">
        <v>-3.25</v>
      </c>
      <c r="AD163" s="38" t="n">
        <v>2</v>
      </c>
      <c r="AE163" s="38" t="n">
        <v>0</v>
      </c>
      <c r="AF163" s="38"/>
      <c r="AG163" s="38"/>
      <c r="AH163" s="38"/>
      <c r="AI163" s="38"/>
      <c r="AJ163" s="38"/>
      <c r="AK163" s="38"/>
      <c r="AL163" s="38"/>
      <c r="AM163" s="38"/>
      <c r="AN163" s="38"/>
      <c r="AO163" s="8" t="n">
        <v>0</v>
      </c>
      <c r="AQ163" s="8" t="n">
        <v>2</v>
      </c>
      <c r="AR163" s="8" t="n">
        <v>2</v>
      </c>
      <c r="AS163" s="38"/>
      <c r="AT163" s="10" t="str">
        <f aca="false">IF(AS163=0,"1","2")</f>
        <v>1</v>
      </c>
      <c r="AU163" s="11" t="str">
        <f aca="false" t="array" ref="AU163">_xlfn.IFS(AS163=0,"0", AS163=-0.25, "1", AS163=-0.5,"2", AS163=-0.75,"3", AS163=-1,"4",AS163=-1.25,"5", AS163=-1.5,"6", AS163=-1.75,"7", AS163=-2,"8", AS163=-2.25,"9",AS163=-2.5,"10", AS163=-2.75,"11", AS163=-3,"12", AS163=-3.25,"13", AS163=-3.5,"14", AS163=-3.75,"15",AS163=-4,"16")</f>
        <v>0</v>
      </c>
      <c r="AV163" s="38"/>
      <c r="AW163" s="11" t="str">
        <f aca="false">IF(AV163=0,"1","2")</f>
        <v>1</v>
      </c>
      <c r="AX163" s="11" t="str">
        <f aca="false" t="array" ref="AX163">_xlfn.IFS(AV163=0,"0", AV163=0.25, "1", AV163=0.5,"2", AV163=0.75,"3", AV163=1,"4",AV163=1.25,"5", AV163=1.5,"6", AV163=1.75,"7", AV163=2,"8", AV163=2.25,"9",AV163=2.5,"10", AV163=2.75,"11", AV163=3,"12", AV163=3.25,"13", AV163=3.5,"14", AV163=3.75,"15",AV163=4,"16")</f>
        <v>0</v>
      </c>
      <c r="AY163" s="38"/>
      <c r="AZ163" s="11" t="str">
        <f aca="false">IF(AY163=0,"1","2")</f>
        <v>1</v>
      </c>
      <c r="BA163" s="11" t="str">
        <f aca="false" t="array" ref="BA163">_xlfn.IFS(AY163=0,"0", AY163=-0.25, "1", AY163=-0.5,"2", AY163=-0.75,"3", AY163=-1,"4",AY163=-1.25,"5", AY163=-1.5,"6", AY163=-1.75,"7", AY163=-2,"8", AY164=-2.25,"9",AY164=-2.5,"10", AY164=-2.75,"11", AY164=-3,"12", AY164=-3.25,"13", AY164=-3.5,"14", AY164=-3.75,"15",AY164=-4,"16")</f>
        <v>0</v>
      </c>
      <c r="BB163" s="38"/>
      <c r="BC163" s="11" t="str">
        <f aca="false">IF(BB163=0,"1","2")</f>
        <v>1</v>
      </c>
      <c r="BD163" s="11" t="str">
        <f aca="false" t="array" ref="BD163">_xlfn.IFS(BB163=0,"0", BB163=0.25, "1", BB163=0.5,"2", BB163=0.75,"3", BB163=1,"4",BB163=1.25,"5", BB163=1.5,"6", BB163=1.75,"7", BB163=2,"8", BB163=2.25,"9", BB163=2.25,"9",BB163=2.5,"10", BB163=2.75,"11", BB163=3,"12", BB163=3.25,"13", BB163=3.5,"14", BB163=3.75,"15",BB163=4,"16")</f>
        <v>0</v>
      </c>
      <c r="BE163" s="8" t="n">
        <v>24</v>
      </c>
      <c r="BF163" s="14" t="str">
        <f aca="false">VLOOKUP(BE163,LEYENDA!$G$2:$H$8,2,TRUE())</f>
        <v>19-24</v>
      </c>
    </row>
    <row r="164" customFormat="false" ht="13.5" hidden="false" customHeight="false" outlineLevel="0" collapsed="false">
      <c r="A164" s="8" t="s">
        <v>1037</v>
      </c>
      <c r="B164" s="8" t="s">
        <v>1038</v>
      </c>
      <c r="C164" s="8" t="n">
        <v>9</v>
      </c>
      <c r="D164" s="8" t="str">
        <f aca="false">VLOOKUP(E164,[1]Hoja1!$B$1:$C$1048576,2,FALSE())</f>
        <v>OD</v>
      </c>
      <c r="E164" s="8" t="s">
        <v>1039</v>
      </c>
      <c r="F164" s="8" t="s">
        <v>193</v>
      </c>
      <c r="G164" s="1" t="str">
        <f aca="false" t="array" ref="G164">_xlfn.IFS(F164="M","1", F164="H","2")</f>
        <v>1</v>
      </c>
      <c r="H164" s="8" t="n">
        <v>44</v>
      </c>
      <c r="I164" s="1" t="n">
        <f aca="false">VLOOKUP(H164,LEYENDA!$B$2:$D$6,2,TRUE())</f>
        <v>61</v>
      </c>
      <c r="J164" s="38" t="n">
        <v>4</v>
      </c>
      <c r="K164" s="38"/>
      <c r="L164" s="38" t="n">
        <v>12</v>
      </c>
      <c r="M164" s="38" t="n">
        <v>8</v>
      </c>
      <c r="N164" s="38" t="n">
        <v>8</v>
      </c>
      <c r="O164" s="38" t="n">
        <v>2</v>
      </c>
      <c r="P164" s="38" t="n">
        <v>0</v>
      </c>
      <c r="Q164" s="38" t="n">
        <v>-6</v>
      </c>
      <c r="R164" s="38" t="n">
        <v>3</v>
      </c>
      <c r="S164" s="38" t="n">
        <v>2</v>
      </c>
      <c r="T164" s="38"/>
      <c r="U164" s="38"/>
      <c r="V164" s="38" t="n">
        <v>8</v>
      </c>
      <c r="W164" s="38" t="n">
        <v>4</v>
      </c>
      <c r="X164" s="38"/>
      <c r="Y164" s="38" t="n">
        <v>16</v>
      </c>
      <c r="Z164" s="38" t="n">
        <v>9</v>
      </c>
      <c r="AA164" s="38" t="n">
        <v>-1</v>
      </c>
      <c r="AB164" s="38" t="n">
        <v>-4.5</v>
      </c>
      <c r="AC164" s="38" t="n">
        <v>-2.75</v>
      </c>
      <c r="AD164" s="38" t="n">
        <v>1</v>
      </c>
      <c r="AG164" s="38"/>
      <c r="AH164" s="38"/>
      <c r="AI164" s="38"/>
      <c r="AJ164" s="38"/>
      <c r="AK164" s="38"/>
      <c r="AL164" s="38"/>
      <c r="AM164" s="38" t="n">
        <v>1</v>
      </c>
      <c r="AN164" s="38"/>
      <c r="AO164" s="8" t="n">
        <v>1</v>
      </c>
      <c r="AQ164" s="8" t="n">
        <v>1</v>
      </c>
      <c r="AS164" s="38"/>
      <c r="AT164" s="10" t="str">
        <f aca="false">IF(AS164=0,"1","2")</f>
        <v>1</v>
      </c>
      <c r="AU164" s="11" t="str">
        <f aca="false" t="array" ref="AU164">_xlfn.IFS(AS164=0,"0", AS164=-0.25, "1", AS164=-0.5,"2", AS164=-0.75,"3", AS164=-1,"4",AS164=-1.25,"5", AS164=-1.5,"6", AS164=-1.75,"7", AS164=-2,"8", AS164=-2.25,"9",AS164=-2.5,"10", AS164=-2.75,"11", AS164=-3,"12", AS164=-3.25,"13", AS164=-3.5,"14", AS164=-3.75,"15",AS164=-4,"16")</f>
        <v>0</v>
      </c>
      <c r="AV164" s="38"/>
      <c r="AW164" s="11" t="str">
        <f aca="false">IF(AV164=0,"1","2")</f>
        <v>1</v>
      </c>
      <c r="AX164" s="11" t="str">
        <f aca="false" t="array" ref="AX164">_xlfn.IFS(AV164=0,"0", AV164=0.25, "1", AV164=0.5,"2", AV164=0.75,"3", AV164=1,"4",AV164=1.25,"5", AV164=1.5,"6", AV164=1.75,"7", AV164=2,"8", AV164=2.25,"9",AV164=2.5,"10", AV164=2.75,"11", AV164=3,"12", AV164=3.25,"13", AV164=3.5,"14", AV164=3.75,"15",AV164=4,"16")</f>
        <v>0</v>
      </c>
      <c r="AY164" s="38"/>
      <c r="AZ164" s="11" t="str">
        <f aca="false">IF(AY164=0,"1","2")</f>
        <v>1</v>
      </c>
      <c r="BA164" s="11" t="str">
        <f aca="false" t="array" ref="BA164">_xlfn.IFS(AY164=0,"0", AY164=-0.25, "1", AY164=-0.5,"2", AY164=-0.75,"3", AY164=-1,"4",AY164=-1.25,"5", AY164=-1.5,"6", AY164=-1.75,"7", AY164=-2,"8", AY165=-2.25,"9",AY165=-2.5,"10", AY165=-2.75,"11", AY165=-3,"12", AY165=-3.25,"13", AY165=-3.5,"14", AY165=-3.75,"15",AY165=-4,"16")</f>
        <v>0</v>
      </c>
      <c r="BB164" s="38" t="n">
        <v>0.25</v>
      </c>
      <c r="BC164" s="11" t="str">
        <f aca="false">IF(BB164=0,"1","2")</f>
        <v>2</v>
      </c>
      <c r="BD164" s="11" t="str">
        <f aca="false" t="array" ref="BD164">_xlfn.IFS(BB164=0,"0", BB164=0.25, "1", BB164=0.5,"2", BB164=0.75,"3", BB164=1,"4",BB164=1.25,"5", BB164=1.5,"6", BB164=1.75,"7", BB164=2,"8", BB164=2.25,"9", BB164=2.25,"9",BB164=2.5,"10", BB164=2.75,"11", BB164=3,"12", BB164=3.25,"13", BB164=3.5,"14", BB164=3.75,"15",BB164=4,"16")</f>
        <v>1</v>
      </c>
      <c r="BE164" s="8" t="n">
        <v>24</v>
      </c>
      <c r="BF164" s="14" t="str">
        <f aca="false">VLOOKUP(BE164,LEYENDA!$G$2:$H$8,2,TRUE())</f>
        <v>19-24</v>
      </c>
    </row>
    <row r="165" customFormat="false" ht="13.5" hidden="false" customHeight="false" outlineLevel="0" collapsed="false">
      <c r="A165" s="8" t="s">
        <v>1037</v>
      </c>
      <c r="B165" s="8" t="s">
        <v>1038</v>
      </c>
      <c r="C165" s="8" t="n">
        <v>9</v>
      </c>
      <c r="D165" s="8" t="str">
        <f aca="false">VLOOKUP(E165,[1]Hoja1!$B$1:$C$1048576,2,FALSE())</f>
        <v>OI</v>
      </c>
      <c r="E165" s="8" t="s">
        <v>1040</v>
      </c>
      <c r="F165" s="8" t="s">
        <v>193</v>
      </c>
      <c r="G165" s="1" t="str">
        <f aca="false" t="array" ref="G165">_xlfn.IFS(F165="M","1", F165="H","2")</f>
        <v>1</v>
      </c>
      <c r="H165" s="8" t="n">
        <v>44</v>
      </c>
      <c r="I165" s="1" t="n">
        <f aca="false">VLOOKUP(H165,LEYENDA!$B$2:$D$6,2,TRUE())</f>
        <v>61</v>
      </c>
      <c r="J165" s="38" t="n">
        <v>4</v>
      </c>
      <c r="K165" s="38"/>
      <c r="L165" s="38" t="n">
        <v>12</v>
      </c>
      <c r="M165" s="38" t="n">
        <v>8</v>
      </c>
      <c r="N165" s="38" t="n">
        <v>8</v>
      </c>
      <c r="O165" s="38" t="n">
        <v>2</v>
      </c>
      <c r="P165" s="38" t="n">
        <v>0</v>
      </c>
      <c r="Q165" s="38" t="n">
        <v>-6</v>
      </c>
      <c r="R165" s="38" t="n">
        <v>3</v>
      </c>
      <c r="S165" s="38" t="n">
        <v>2</v>
      </c>
      <c r="T165" s="38"/>
      <c r="U165" s="38"/>
      <c r="V165" s="38" t="n">
        <v>8</v>
      </c>
      <c r="W165" s="38" t="n">
        <v>4</v>
      </c>
      <c r="X165" s="38"/>
      <c r="Y165" s="38" t="n">
        <v>16</v>
      </c>
      <c r="Z165" s="38" t="n">
        <v>9</v>
      </c>
      <c r="AA165" s="38" t="n">
        <v>-1</v>
      </c>
      <c r="AB165" s="38" t="n">
        <v>-4.5</v>
      </c>
      <c r="AC165" s="38" t="n">
        <v>-2.75</v>
      </c>
      <c r="AD165" s="38" t="n">
        <v>1</v>
      </c>
      <c r="AG165" s="38"/>
      <c r="AH165" s="38"/>
      <c r="AI165" s="38"/>
      <c r="AJ165" s="38"/>
      <c r="AK165" s="38"/>
      <c r="AL165" s="38"/>
      <c r="AM165" s="38" t="n">
        <v>1</v>
      </c>
      <c r="AN165" s="38"/>
      <c r="AO165" s="8" t="n">
        <v>1</v>
      </c>
      <c r="AQ165" s="8" t="n">
        <v>1</v>
      </c>
      <c r="AS165" s="38"/>
      <c r="AT165" s="10" t="str">
        <f aca="false">IF(AS165=0,"1","2")</f>
        <v>1</v>
      </c>
      <c r="AU165" s="11" t="str">
        <f aca="false" t="array" ref="AU165">_xlfn.IFS(AS165=0,"0", AS165=-0.25, "1", AS165=-0.5,"2", AS165=-0.75,"3", AS165=-1,"4",AS165=-1.25,"5", AS165=-1.5,"6", AS165=-1.75,"7", AS165=-2,"8", AS165=-2.25,"9",AS165=-2.5,"10", AS165=-2.75,"11", AS165=-3,"12", AS165=-3.25,"13", AS165=-3.5,"14", AS165=-3.75,"15",AS165=-4,"16")</f>
        <v>0</v>
      </c>
      <c r="AV165" s="38"/>
      <c r="AW165" s="11" t="str">
        <f aca="false">IF(AV165=0,"1","2")</f>
        <v>1</v>
      </c>
      <c r="AX165" s="11" t="str">
        <f aca="false" t="array" ref="AX165">_xlfn.IFS(AV165=0,"0", AV165=0.25, "1", AV165=0.5,"2", AV165=0.75,"3", AV165=1,"4",AV165=1.25,"5", AV165=1.5,"6", AV165=1.75,"7", AV165=2,"8", AV165=2.25,"9",AV165=2.5,"10", AV165=2.75,"11", AV165=3,"12", AV165=3.25,"13", AV165=3.5,"14", AV165=3.75,"15",AV165=4,"16")</f>
        <v>0</v>
      </c>
      <c r="AY165" s="38"/>
      <c r="AZ165" s="11" t="str">
        <f aca="false">IF(AY165=0,"1","2")</f>
        <v>1</v>
      </c>
      <c r="BA165" s="11" t="str">
        <f aca="false" t="array" ref="BA165">_xlfn.IFS(AY165=0,"0", AY165=-0.25, "1", AY165=-0.5,"2", AY165=-0.75,"3", AY165=-1,"4",AY165=-1.25,"5", AY165=-1.5,"6", AY165=-1.75,"7", AY165=-2,"8", AY166=-2.25,"9",AY166=-2.5,"10", AY166=-2.75,"11", AY166=-3,"12", AY166=-3.25,"13", AY166=-3.5,"14", AY166=-3.75,"15",AY166=-4,"16")</f>
        <v>0</v>
      </c>
      <c r="BB165" s="38" t="n">
        <v>0.25</v>
      </c>
      <c r="BC165" s="11" t="str">
        <f aca="false">IF(BB165=0,"1","2")</f>
        <v>2</v>
      </c>
      <c r="BD165" s="11" t="str">
        <f aca="false" t="array" ref="BD165">_xlfn.IFS(BB165=0,"0", BB165=0.25, "1", BB165=0.5,"2", BB165=0.75,"3", BB165=1,"4",BB165=1.25,"5", BB165=1.5,"6", BB165=1.75,"7", BB165=2,"8", BB165=2.25,"9", BB165=2.25,"9",BB165=2.5,"10", BB165=2.75,"11", BB165=3,"12", BB165=3.25,"13", BB165=3.5,"14", BB165=3.75,"15",BB165=4,"16")</f>
        <v>1</v>
      </c>
      <c r="BE165" s="8" t="n">
        <v>24</v>
      </c>
      <c r="BF165" s="14" t="str">
        <f aca="false">VLOOKUP(BE165,LEYENDA!$G$2:$H$8,2,TRUE())</f>
        <v>19-24</v>
      </c>
    </row>
    <row r="166" customFormat="false" ht="13.5" hidden="false" customHeight="false" outlineLevel="0" collapsed="false">
      <c r="A166" s="8" t="s">
        <v>1037</v>
      </c>
      <c r="B166" s="8" t="s">
        <v>1041</v>
      </c>
      <c r="C166" s="8" t="n">
        <v>9</v>
      </c>
      <c r="D166" s="8" t="str">
        <f aca="false">VLOOKUP(E166,[1]Hoja1!$B$1:$C$1048576,2,FALSE())</f>
        <v>OD</v>
      </c>
      <c r="E166" s="8" t="s">
        <v>1042</v>
      </c>
      <c r="F166" s="8" t="s">
        <v>193</v>
      </c>
      <c r="G166" s="1" t="str">
        <f aca="false" t="array" ref="G166">_xlfn.IFS(F166="M","1", F166="H","2")</f>
        <v>1</v>
      </c>
      <c r="H166" s="8" t="n">
        <v>45</v>
      </c>
      <c r="I166" s="1" t="n">
        <f aca="false">VLOOKUP(H166,LEYENDA!$B$2:$D$6,2,TRUE())</f>
        <v>61</v>
      </c>
      <c r="J166" s="38" t="n">
        <v>-3</v>
      </c>
      <c r="K166" s="38"/>
      <c r="L166" s="38" t="n">
        <v>16</v>
      </c>
      <c r="M166" s="38" t="n">
        <v>4</v>
      </c>
      <c r="N166" s="38" t="n">
        <v>8</v>
      </c>
      <c r="O166" s="38" t="n">
        <v>2</v>
      </c>
      <c r="P166" s="38" t="n">
        <v>0</v>
      </c>
      <c r="Q166" s="38" t="n">
        <v>-5</v>
      </c>
      <c r="R166" s="38" t="n">
        <v>0</v>
      </c>
      <c r="S166" s="38" t="n">
        <v>1.5</v>
      </c>
      <c r="T166" s="38" t="n">
        <v>-7</v>
      </c>
      <c r="U166" s="38"/>
      <c r="V166" s="38" t="n">
        <v>19</v>
      </c>
      <c r="W166" s="38" t="n">
        <v>12</v>
      </c>
      <c r="X166" s="38"/>
      <c r="Y166" s="38" t="n">
        <v>18</v>
      </c>
      <c r="Z166" s="38" t="n">
        <v>10</v>
      </c>
      <c r="AA166" s="38" t="n">
        <v>0</v>
      </c>
      <c r="AB166" s="38" t="n">
        <v>-2.75</v>
      </c>
      <c r="AC166" s="38" t="n">
        <v>-1</v>
      </c>
      <c r="AD166" s="38" t="n">
        <v>1</v>
      </c>
      <c r="AG166" s="38"/>
      <c r="AH166" s="38"/>
      <c r="AI166" s="38"/>
      <c r="AJ166" s="38"/>
      <c r="AK166" s="38"/>
      <c r="AL166" s="38"/>
      <c r="AM166" s="38" t="n">
        <v>1.25</v>
      </c>
      <c r="AN166" s="38"/>
      <c r="AO166" s="8" t="n">
        <v>1</v>
      </c>
      <c r="AQ166" s="8" t="n">
        <v>2</v>
      </c>
      <c r="AR166" s="8" t="n">
        <v>2</v>
      </c>
      <c r="AS166" s="38"/>
      <c r="AT166" s="10" t="str">
        <f aca="false">IF(AS166=0,"1","2")</f>
        <v>1</v>
      </c>
      <c r="AU166" s="11" t="str">
        <f aca="false" t="array" ref="AU166">_xlfn.IFS(AS166=0,"0", AS166=-0.25, "1", AS166=-0.5,"2", AS166=-0.75,"3", AS166=-1,"4",AS166=-1.25,"5", AS166=-1.5,"6", AS166=-1.75,"7", AS166=-2,"8", AS166=-2.25,"9",AS166=-2.5,"10", AS166=-2.75,"11", AS166=-3,"12", AS166=-3.25,"13", AS166=-3.5,"14", AS166=-3.75,"15",AS166=-4,"16")</f>
        <v>0</v>
      </c>
      <c r="AV166" s="38"/>
      <c r="AW166" s="11" t="str">
        <f aca="false">IF(AV166=0,"1","2")</f>
        <v>1</v>
      </c>
      <c r="AX166" s="11" t="str">
        <f aca="false" t="array" ref="AX166">_xlfn.IFS(AV166=0,"0", AV166=0.25, "1", AV166=0.5,"2", AV166=0.75,"3", AV166=1,"4",AV166=1.25,"5", AV166=1.5,"6", AV166=1.75,"7", AV166=2,"8", AV166=2.25,"9",AV166=2.5,"10", AV166=2.75,"11", AV166=3,"12", AV166=3.25,"13", AV166=3.5,"14", AV166=3.75,"15",AV166=4,"16")</f>
        <v>0</v>
      </c>
      <c r="AY166" s="38"/>
      <c r="AZ166" s="11" t="str">
        <f aca="false">IF(AY166=0,"1","2")</f>
        <v>1</v>
      </c>
      <c r="BA166" s="11" t="str">
        <f aca="false" t="array" ref="BA166">_xlfn.IFS(AY166=0,"0", AY166=-0.25, "1", AY166=-0.5,"2", AY166=-0.75,"3", AY166=-1,"4",AY166=-1.25,"5", AY166=-1.5,"6", AY166=-1.75,"7", AY166=-2,"8", AY167=-2.25,"9",AY167=-2.5,"10", AY167=-2.75,"11", AY167=-3,"12", AY167=-3.25,"13", AY167=-3.5,"14", AY167=-3.75,"15",AY167=-4,"16")</f>
        <v>0</v>
      </c>
      <c r="BB166" s="38" t="n">
        <v>1.25</v>
      </c>
      <c r="BC166" s="11" t="str">
        <f aca="false">IF(BB166=0,"1","2")</f>
        <v>2</v>
      </c>
      <c r="BD166" s="11" t="str">
        <f aca="false" t="array" ref="BD166">_xlfn.IFS(BB166=0,"0", BB166=0.25, "1", BB166=0.5,"2", BB166=0.75,"3", BB166=1,"4",BB166=1.25,"5", BB166=1.5,"6", BB166=1.75,"7", BB166=2,"8", BB166=2.25,"9", BB166=2.25,"9",BB166=2.5,"10", BB166=2.75,"11", BB166=3,"12", BB166=3.25,"13", BB166=3.5,"14", BB166=3.75,"15",BB166=4,"16")</f>
        <v>5</v>
      </c>
      <c r="BE166" s="8" t="n">
        <v>24</v>
      </c>
      <c r="BF166" s="14" t="str">
        <f aca="false">VLOOKUP(BE166,LEYENDA!$G$2:$H$8,2,TRUE())</f>
        <v>19-24</v>
      </c>
    </row>
    <row r="167" customFormat="false" ht="13.5" hidden="false" customHeight="false" outlineLevel="0" collapsed="false">
      <c r="A167" s="8" t="s">
        <v>1037</v>
      </c>
      <c r="B167" s="8" t="s">
        <v>1041</v>
      </c>
      <c r="C167" s="8" t="n">
        <v>9</v>
      </c>
      <c r="D167" s="8" t="str">
        <f aca="false">VLOOKUP(E167,[1]Hoja1!$B$1:$C$1048576,2,FALSE())</f>
        <v>OI</v>
      </c>
      <c r="E167" s="8" t="s">
        <v>1043</v>
      </c>
      <c r="F167" s="8" t="s">
        <v>193</v>
      </c>
      <c r="G167" s="1" t="str">
        <f aca="false" t="array" ref="G167">_xlfn.IFS(F167="M","1", F167="H","2")</f>
        <v>1</v>
      </c>
      <c r="H167" s="8" t="n">
        <v>45</v>
      </c>
      <c r="I167" s="1" t="n">
        <f aca="false">VLOOKUP(H167,LEYENDA!$B$2:$D$6,2,TRUE())</f>
        <v>61</v>
      </c>
      <c r="J167" s="38" t="n">
        <v>-3</v>
      </c>
      <c r="K167" s="38"/>
      <c r="L167" s="38" t="n">
        <v>16</v>
      </c>
      <c r="M167" s="38" t="n">
        <v>4</v>
      </c>
      <c r="N167" s="38" t="n">
        <v>8</v>
      </c>
      <c r="O167" s="38" t="n">
        <v>2</v>
      </c>
      <c r="P167" s="38" t="n">
        <v>0</v>
      </c>
      <c r="Q167" s="38" t="n">
        <v>-5</v>
      </c>
      <c r="R167" s="38" t="n">
        <v>0</v>
      </c>
      <c r="S167" s="38" t="n">
        <v>1.5</v>
      </c>
      <c r="T167" s="38" t="n">
        <v>-7</v>
      </c>
      <c r="U167" s="38"/>
      <c r="V167" s="38" t="n">
        <v>19</v>
      </c>
      <c r="W167" s="38" t="n">
        <v>12</v>
      </c>
      <c r="X167" s="38"/>
      <c r="Y167" s="38" t="n">
        <v>18</v>
      </c>
      <c r="Z167" s="38" t="n">
        <v>10</v>
      </c>
      <c r="AA167" s="38" t="n">
        <v>0</v>
      </c>
      <c r="AB167" s="38" t="n">
        <v>-2.75</v>
      </c>
      <c r="AC167" s="38" t="n">
        <v>-1</v>
      </c>
      <c r="AD167" s="38" t="n">
        <v>1</v>
      </c>
      <c r="AG167" s="38"/>
      <c r="AH167" s="38"/>
      <c r="AI167" s="38"/>
      <c r="AJ167" s="38"/>
      <c r="AK167" s="38"/>
      <c r="AL167" s="38"/>
      <c r="AM167" s="38" t="n">
        <v>1.25</v>
      </c>
      <c r="AN167" s="38"/>
      <c r="AO167" s="8" t="n">
        <v>1</v>
      </c>
      <c r="AQ167" s="8" t="n">
        <v>2</v>
      </c>
      <c r="AR167" s="8" t="n">
        <v>2</v>
      </c>
      <c r="AS167" s="38"/>
      <c r="AT167" s="10" t="str">
        <f aca="false">IF(AS167=0,"1","2")</f>
        <v>1</v>
      </c>
      <c r="AU167" s="11" t="str">
        <f aca="false" t="array" ref="AU167">_xlfn.IFS(AS167=0,"0", AS167=-0.25, "1", AS167=-0.5,"2", AS167=-0.75,"3", AS167=-1,"4",AS167=-1.25,"5", AS167=-1.5,"6", AS167=-1.75,"7", AS167=-2,"8", AS167=-2.25,"9",AS167=-2.5,"10", AS167=-2.75,"11", AS167=-3,"12", AS167=-3.25,"13", AS167=-3.5,"14", AS167=-3.75,"15",AS167=-4,"16")</f>
        <v>0</v>
      </c>
      <c r="AV167" s="38"/>
      <c r="AW167" s="11" t="str">
        <f aca="false">IF(AV167=0,"1","2")</f>
        <v>1</v>
      </c>
      <c r="AX167" s="11" t="str">
        <f aca="false" t="array" ref="AX167">_xlfn.IFS(AV167=0,"0", AV167=0.25, "1", AV167=0.5,"2", AV167=0.75,"3", AV167=1,"4",AV167=1.25,"5", AV167=1.5,"6", AV167=1.75,"7", AV167=2,"8", AV167=2.25,"9",AV167=2.5,"10", AV167=2.75,"11", AV167=3,"12", AV167=3.25,"13", AV167=3.5,"14", AV167=3.75,"15",AV167=4,"16")</f>
        <v>0</v>
      </c>
      <c r="AY167" s="38"/>
      <c r="AZ167" s="11" t="str">
        <f aca="false">IF(AY167=0,"1","2")</f>
        <v>1</v>
      </c>
      <c r="BA167" s="11" t="str">
        <f aca="false" t="array" ref="BA167">_xlfn.IFS(AY167=0,"0", AY167=-0.25, "1", AY167=-0.5,"2", AY167=-0.75,"3", AY167=-1,"4",AY167=-1.25,"5", AY167=-1.5,"6", AY167=-1.75,"7", AY167=-2,"8", AY168=-2.25,"9",AY168=-2.5,"10", AY168=-2.75,"11", AY168=-3,"12", AY168=-3.25,"13", AY168=-3.5,"14", AY168=-3.75,"15",AY168=-4,"16")</f>
        <v>0</v>
      </c>
      <c r="BB167" s="38" t="n">
        <v>1.25</v>
      </c>
      <c r="BC167" s="11" t="str">
        <f aca="false">IF(BB167=0,"1","2")</f>
        <v>2</v>
      </c>
      <c r="BD167" s="11" t="str">
        <f aca="false" t="array" ref="BD167">_xlfn.IFS(BB167=0,"0", BB167=0.25, "1", BB167=0.5,"2", BB167=0.75,"3", BB167=1,"4",BB167=1.25,"5", BB167=1.5,"6", BB167=1.75,"7", BB167=2,"8", BB167=2.25,"9", BB167=2.25,"9",BB167=2.5,"10", BB167=2.75,"11", BB167=3,"12", BB167=3.25,"13", BB167=3.5,"14", BB167=3.75,"15",BB167=4,"16")</f>
        <v>5</v>
      </c>
      <c r="BE167" s="8" t="n">
        <v>24</v>
      </c>
      <c r="BF167" s="14" t="str">
        <f aca="false">VLOOKUP(BE167,LEYENDA!$G$2:$H$8,2,TRUE())</f>
        <v>19-24</v>
      </c>
    </row>
    <row r="168" customFormat="false" ht="13.5" hidden="false" customHeight="false" outlineLevel="0" collapsed="false">
      <c r="A168" s="8" t="s">
        <v>1037</v>
      </c>
      <c r="B168" s="8" t="s">
        <v>1044</v>
      </c>
      <c r="C168" s="8" t="n">
        <v>9</v>
      </c>
      <c r="D168" s="8" t="str">
        <f aca="false">VLOOKUP(E168,[1]Hoja1!$B$1:$C$1048576,2,FALSE())</f>
        <v>OD</v>
      </c>
      <c r="E168" s="8" t="s">
        <v>1045</v>
      </c>
      <c r="F168" s="8" t="s">
        <v>198</v>
      </c>
      <c r="G168" s="1" t="str">
        <f aca="false" t="array" ref="G168">_xlfn.IFS(F168="M","1", F168="H","2")</f>
        <v>2</v>
      </c>
      <c r="H168" s="8" t="n">
        <v>62</v>
      </c>
      <c r="I168" s="1" t="n">
        <f aca="false">VLOOKUP(H168,LEYENDA!$B$2:$D$6,2,TRUE())</f>
        <v>61</v>
      </c>
      <c r="J168" s="38" t="n">
        <v>-2</v>
      </c>
      <c r="K168" s="38" t="n">
        <v>25</v>
      </c>
      <c r="L168" s="38" t="n">
        <v>30</v>
      </c>
      <c r="M168" s="38" t="n">
        <v>-2</v>
      </c>
      <c r="N168" s="38" t="n">
        <v>10</v>
      </c>
      <c r="O168" s="38" t="n">
        <v>5</v>
      </c>
      <c r="P168" s="38" t="n">
        <v>0</v>
      </c>
      <c r="Q168" s="38" t="n">
        <v>-12.5</v>
      </c>
      <c r="R168" s="38" t="n">
        <v>0.5</v>
      </c>
      <c r="S168" s="38" t="n">
        <v>2.25</v>
      </c>
      <c r="T168" s="38" t="n">
        <v>-12.5</v>
      </c>
      <c r="U168" s="38"/>
      <c r="V168" s="38" t="n">
        <v>23</v>
      </c>
      <c r="W168" s="38" t="n">
        <v>1</v>
      </c>
      <c r="X168" s="38"/>
      <c r="Y168" s="38" t="n">
        <v>29</v>
      </c>
      <c r="Z168" s="38" t="n">
        <v>18</v>
      </c>
      <c r="AA168" s="38" t="n">
        <v>0</v>
      </c>
      <c r="AB168" s="38" t="n">
        <v>-2.5</v>
      </c>
      <c r="AC168" s="38" t="n">
        <v>-1.25</v>
      </c>
      <c r="AD168" s="38" t="n">
        <v>1.25</v>
      </c>
      <c r="AG168" s="38"/>
      <c r="AH168" s="38"/>
      <c r="AI168" s="38"/>
      <c r="AJ168" s="38"/>
      <c r="AK168" s="38"/>
      <c r="AL168" s="38"/>
      <c r="AM168" s="38" t="n">
        <v>2.25</v>
      </c>
      <c r="AN168" s="38"/>
      <c r="AO168" s="8" t="n">
        <v>1</v>
      </c>
      <c r="AQ168" s="8" t="n">
        <v>2</v>
      </c>
      <c r="AR168" s="8" t="n">
        <v>2</v>
      </c>
      <c r="AS168" s="38"/>
      <c r="AT168" s="10" t="str">
        <f aca="false">IF(AS168=0,"1","2")</f>
        <v>1</v>
      </c>
      <c r="AU168" s="11" t="str">
        <f aca="false" t="array" ref="AU168">_xlfn.IFS(AS168=0,"0", AS168=-0.25, "1", AS168=-0.5,"2", AS168=-0.75,"3", AS168=-1,"4",AS168=-1.25,"5", AS168=-1.5,"6", AS168=-1.75,"7", AS168=-2,"8", AS168=-2.25,"9",AS168=-2.5,"10", AS168=-2.75,"11", AS168=-3,"12", AS168=-3.25,"13", AS168=-3.5,"14", AS168=-3.75,"15",AS168=-4,"16")</f>
        <v>0</v>
      </c>
      <c r="AV168" s="38"/>
      <c r="AW168" s="11" t="str">
        <f aca="false">IF(AV168=0,"1","2")</f>
        <v>1</v>
      </c>
      <c r="AX168" s="11" t="str">
        <f aca="false" t="array" ref="AX168">_xlfn.IFS(AV168=0,"0", AV168=0.25, "1", AV168=0.5,"2", AV168=0.75,"3", AV168=1,"4",AV168=1.25,"5", AV168=1.5,"6", AV168=1.75,"7", AV168=2,"8", AV168=2.25,"9",AV168=2.5,"10", AV168=2.75,"11", AV168=3,"12", AV168=3.25,"13", AV168=3.5,"14", AV168=3.75,"15",AV168=4,"16")</f>
        <v>0</v>
      </c>
      <c r="AY168" s="38"/>
      <c r="AZ168" s="11" t="str">
        <f aca="false">IF(AY168=0,"1","2")</f>
        <v>1</v>
      </c>
      <c r="BA168" s="11" t="str">
        <f aca="false" t="array" ref="BA168">_xlfn.IFS(AY168=0,"0", AY168=-0.25, "1", AY168=-0.5,"2", AY168=-0.75,"3", AY168=-1,"4",AY168=-1.25,"5", AY168=-1.5,"6", AY168=-1.75,"7", AY168=-2,"8", AY169=-2.25,"9",AY169=-2.5,"10", AY169=-2.75,"11", AY169=-3,"12", AY169=-3.25,"13", AY169=-3.5,"14", AY169=-3.75,"15",AY169=-4,"16")</f>
        <v>0</v>
      </c>
      <c r="BB168" s="38" t="n">
        <v>0.25</v>
      </c>
      <c r="BC168" s="11" t="str">
        <f aca="false">IF(BB168=0,"1","2")</f>
        <v>2</v>
      </c>
      <c r="BD168" s="11" t="str">
        <f aca="false" t="array" ref="BD168">_xlfn.IFS(BB168=0,"0", BB168=0.25, "1", BB168=0.5,"2", BB168=0.75,"3", BB168=1,"4",BB168=1.25,"5", BB168=1.5,"6", BB168=1.75,"7", BB168=2,"8", BB168=2.25,"9", BB168=2.25,"9",BB168=2.5,"10", BB168=2.75,"11", BB168=3,"12", BB168=3.25,"13", BB168=3.5,"14", BB168=3.75,"15",BB168=4,"16")</f>
        <v>1</v>
      </c>
      <c r="BE168" s="8" t="n">
        <v>24</v>
      </c>
      <c r="BF168" s="14" t="str">
        <f aca="false">VLOOKUP(BE168,LEYENDA!$G$2:$H$8,2,TRUE())</f>
        <v>19-24</v>
      </c>
    </row>
    <row r="169" customFormat="false" ht="13.5" hidden="false" customHeight="false" outlineLevel="0" collapsed="false">
      <c r="A169" s="8" t="s">
        <v>1037</v>
      </c>
      <c r="B169" s="8" t="s">
        <v>1044</v>
      </c>
      <c r="C169" s="8" t="n">
        <v>9</v>
      </c>
      <c r="D169" s="8" t="str">
        <f aca="false">VLOOKUP(E169,[1]Hoja1!$B$1:$C$1048576,2,FALSE())</f>
        <v>OI</v>
      </c>
      <c r="E169" s="8" t="s">
        <v>1046</v>
      </c>
      <c r="F169" s="8" t="s">
        <v>198</v>
      </c>
      <c r="G169" s="1" t="str">
        <f aca="false" t="array" ref="G169">_xlfn.IFS(F169="M","1", F169="H","2")</f>
        <v>2</v>
      </c>
      <c r="H169" s="8" t="n">
        <v>62</v>
      </c>
      <c r="I169" s="1" t="n">
        <f aca="false">VLOOKUP(H169,LEYENDA!$B$2:$D$6,2,TRUE())</f>
        <v>61</v>
      </c>
      <c r="J169" s="38" t="n">
        <v>-2</v>
      </c>
      <c r="K169" s="38" t="n">
        <v>25</v>
      </c>
      <c r="L169" s="38" t="n">
        <v>30</v>
      </c>
      <c r="M169" s="38" t="n">
        <v>-2</v>
      </c>
      <c r="N169" s="38" t="n">
        <v>10</v>
      </c>
      <c r="O169" s="38" t="n">
        <v>5</v>
      </c>
      <c r="P169" s="38" t="n">
        <v>0</v>
      </c>
      <c r="Q169" s="38" t="n">
        <v>-12.5</v>
      </c>
      <c r="R169" s="38" t="n">
        <v>0.5</v>
      </c>
      <c r="S169" s="38" t="n">
        <v>2.25</v>
      </c>
      <c r="T169" s="38" t="n">
        <v>-12.5</v>
      </c>
      <c r="U169" s="38"/>
      <c r="V169" s="38" t="n">
        <v>23</v>
      </c>
      <c r="W169" s="38" t="n">
        <v>1</v>
      </c>
      <c r="X169" s="38"/>
      <c r="Y169" s="38" t="n">
        <v>29</v>
      </c>
      <c r="Z169" s="38" t="n">
        <v>18</v>
      </c>
      <c r="AA169" s="38" t="n">
        <v>0</v>
      </c>
      <c r="AB169" s="38" t="n">
        <v>-2.5</v>
      </c>
      <c r="AC169" s="38" t="n">
        <v>-1.25</v>
      </c>
      <c r="AD169" s="38" t="n">
        <v>1.25</v>
      </c>
      <c r="AG169" s="38"/>
      <c r="AH169" s="38"/>
      <c r="AI169" s="38"/>
      <c r="AJ169" s="38"/>
      <c r="AK169" s="38"/>
      <c r="AL169" s="38"/>
      <c r="AM169" s="38" t="n">
        <v>2.25</v>
      </c>
      <c r="AN169" s="38"/>
      <c r="AO169" s="8" t="n">
        <v>1</v>
      </c>
      <c r="AQ169" s="8" t="n">
        <v>2</v>
      </c>
      <c r="AR169" s="8" t="n">
        <v>2</v>
      </c>
      <c r="AS169" s="38"/>
      <c r="AT169" s="10" t="str">
        <f aca="false">IF(AS169=0,"1","2")</f>
        <v>1</v>
      </c>
      <c r="AU169" s="11" t="str">
        <f aca="false" t="array" ref="AU169">_xlfn.IFS(AS169=0,"0", AS169=-0.25, "1", AS169=-0.5,"2", AS169=-0.75,"3", AS169=-1,"4",AS169=-1.25,"5", AS169=-1.5,"6", AS169=-1.75,"7", AS169=-2,"8", AS169=-2.25,"9",AS169=-2.5,"10", AS169=-2.75,"11", AS169=-3,"12", AS169=-3.25,"13", AS169=-3.5,"14", AS169=-3.75,"15",AS169=-4,"16")</f>
        <v>0</v>
      </c>
      <c r="AV169" s="38"/>
      <c r="AW169" s="11" t="str">
        <f aca="false">IF(AV169=0,"1","2")</f>
        <v>1</v>
      </c>
      <c r="AX169" s="11" t="str">
        <f aca="false" t="array" ref="AX169">_xlfn.IFS(AV169=0,"0", AV169=0.25, "1", AV169=0.5,"2", AV169=0.75,"3", AV169=1,"4",AV169=1.25,"5", AV169=1.5,"6", AV169=1.75,"7", AV169=2,"8", AV169=2.25,"9",AV169=2.5,"10", AV169=2.75,"11", AV169=3,"12", AV169=3.25,"13", AV169=3.5,"14", AV169=3.75,"15",AV169=4,"16")</f>
        <v>0</v>
      </c>
      <c r="AY169" s="38"/>
      <c r="AZ169" s="11" t="str">
        <f aca="false">IF(AY169=0,"1","2")</f>
        <v>1</v>
      </c>
      <c r="BA169" s="11" t="str">
        <f aca="false" t="array" ref="BA169">_xlfn.IFS(AY169=0,"0", AY169=-0.25, "1", AY169=-0.5,"2", AY169=-0.75,"3", AY169=-1,"4",AY169=-1.25,"5", AY169=-1.5,"6", AY169=-1.75,"7", AY169=-2,"8", AY170=-2.25,"9",AY170=-2.5,"10", AY170=-2.75,"11", AY170=-3,"12", AY170=-3.25,"13", AY170=-3.5,"14", AY170=-3.75,"15",AY170=-4,"16")</f>
        <v>0</v>
      </c>
      <c r="BB169" s="38" t="n">
        <v>0.25</v>
      </c>
      <c r="BC169" s="11" t="str">
        <f aca="false">IF(BB169=0,"1","2")</f>
        <v>2</v>
      </c>
      <c r="BD169" s="11" t="str">
        <f aca="false" t="array" ref="BD169">_xlfn.IFS(BB169=0,"0", BB169=0.25, "1", BB169=0.5,"2", BB169=0.75,"3", BB169=1,"4",BB169=1.25,"5", BB169=1.5,"6", BB169=1.75,"7", BB169=2,"8", BB169=2.25,"9", BB169=2.25,"9",BB169=2.5,"10", BB169=2.75,"11", BB169=3,"12", BB169=3.25,"13", BB169=3.5,"14", BB169=3.75,"15",BB169=4,"16")</f>
        <v>1</v>
      </c>
      <c r="BE169" s="8" t="n">
        <v>24</v>
      </c>
      <c r="BF169" s="14" t="str">
        <f aca="false">VLOOKUP(BE169,LEYENDA!$G$2:$H$8,2,TRUE())</f>
        <v>19-24</v>
      </c>
    </row>
    <row r="170" customFormat="false" ht="13.5" hidden="false" customHeight="false" outlineLevel="0" collapsed="false">
      <c r="A170" s="8" t="s">
        <v>1047</v>
      </c>
      <c r="B170" s="8" t="s">
        <v>811</v>
      </c>
      <c r="C170" s="8" t="n">
        <v>9</v>
      </c>
      <c r="D170" s="8" t="str">
        <f aca="false">VLOOKUP(E170,[1]Hoja1!$B$1:$C$1048576,2,FALSE())</f>
        <v>OD</v>
      </c>
      <c r="E170" s="8" t="s">
        <v>810</v>
      </c>
      <c r="F170" s="8" t="s">
        <v>198</v>
      </c>
      <c r="G170" s="1" t="str">
        <f aca="false" t="array" ref="G170">_xlfn.IFS(F170="M","1", F170="H","2")</f>
        <v>2</v>
      </c>
      <c r="H170" s="8" t="n">
        <v>11</v>
      </c>
      <c r="I170" s="1" t="n">
        <f aca="false">VLOOKUP(H170,LEYENDA!$B$2:$D$6,2,TRUE())</f>
        <v>61</v>
      </c>
      <c r="J170" s="38" t="n">
        <v>-3</v>
      </c>
      <c r="K170" s="38"/>
      <c r="L170" s="38" t="n">
        <v>6</v>
      </c>
      <c r="M170" s="38" t="n">
        <v>-1</v>
      </c>
      <c r="N170" s="38" t="n">
        <v>12</v>
      </c>
      <c r="O170" s="38" t="n">
        <v>5</v>
      </c>
      <c r="P170" s="38" t="n">
        <v>1</v>
      </c>
      <c r="Q170" s="38" t="n">
        <v>-6</v>
      </c>
      <c r="R170" s="38" t="n">
        <v>1</v>
      </c>
      <c r="S170" s="38" t="n">
        <v>1.25</v>
      </c>
      <c r="T170" s="38" t="n">
        <v>-6</v>
      </c>
      <c r="U170" s="38"/>
      <c r="V170" s="38" t="n">
        <v>19</v>
      </c>
      <c r="W170" s="38" t="n">
        <v>12</v>
      </c>
      <c r="X170" s="38"/>
      <c r="Y170" s="38" t="n">
        <v>24</v>
      </c>
      <c r="Z170" s="38" t="n">
        <v>20</v>
      </c>
      <c r="AA170" s="38" t="n">
        <v>2</v>
      </c>
      <c r="AB170" s="38"/>
      <c r="AC170" s="38" t="n">
        <v>-3.75</v>
      </c>
      <c r="AD170" s="38" t="n">
        <v>3</v>
      </c>
      <c r="AG170" s="38"/>
      <c r="AH170" s="38"/>
      <c r="AI170" s="38"/>
      <c r="AJ170" s="38"/>
      <c r="AK170" s="38"/>
      <c r="AL170" s="38"/>
      <c r="AM170" s="38"/>
      <c r="AN170" s="38" t="n">
        <v>0.5</v>
      </c>
      <c r="AO170" s="8" t="n">
        <v>0</v>
      </c>
      <c r="AQ170" s="8" t="n">
        <v>2</v>
      </c>
      <c r="AR170" s="8" t="n">
        <v>2</v>
      </c>
      <c r="AS170" s="38"/>
      <c r="AT170" s="10" t="str">
        <f aca="false">IF(AS170=0,"1","2")</f>
        <v>1</v>
      </c>
      <c r="AU170" s="11" t="str">
        <f aca="false" t="array" ref="AU170">_xlfn.IFS(AS170=0,"0", AS170=-0.25, "1", AS170=-0.5,"2", AS170=-0.75,"3", AS170=-1,"4",AS170=-1.25,"5", AS170=-1.5,"6", AS170=-1.75,"7", AS170=-2,"8", AS170=-2.25,"9",AS170=-2.5,"10", AS170=-2.75,"11", AS170=-3,"12", AS170=-3.25,"13", AS170=-3.5,"14", AS170=-3.75,"15",AS170=-4,"16")</f>
        <v>0</v>
      </c>
      <c r="AV170" s="38"/>
      <c r="AW170" s="11" t="str">
        <f aca="false">IF(AV170=0,"1","2")</f>
        <v>1</v>
      </c>
      <c r="AX170" s="11" t="str">
        <f aca="false" t="array" ref="AX170">_xlfn.IFS(AV170=0,"0", AV170=0.25, "1", AV170=0.5,"2", AV170=0.75,"3", AV170=1,"4",AV170=1.25,"5", AV170=1.5,"6", AV170=1.75,"7", AV170=2,"8", AV170=2.25,"9",AV170=2.5,"10", AV170=2.75,"11", AV170=3,"12", AV170=3.25,"13", AV170=3.5,"14", AV170=3.75,"15",AV170=4,"16")</f>
        <v>0</v>
      </c>
      <c r="AY170" s="38"/>
      <c r="AZ170" s="11" t="str">
        <f aca="false">IF(AY170=0,"1","2")</f>
        <v>1</v>
      </c>
      <c r="BA170" s="11" t="str">
        <f aca="false" t="array" ref="BA170">_xlfn.IFS(AY170=0,"0", AY170=-0.25, "1", AY170=-0.5,"2", AY170=-0.75,"3", AY170=-1,"4",AY170=-1.25,"5", AY170=-1.5,"6", AY170=-1.75,"7", AY170=-2,"8", AY171=-2.25,"9",AY171=-2.5,"10", AY171=-2.75,"11", AY171=-3,"12", AY171=-3.25,"13", AY171=-3.5,"14", AY171=-3.75,"15",AY171=-4,"16")</f>
        <v>0</v>
      </c>
      <c r="BB170" s="38" t="n">
        <v>0.5</v>
      </c>
      <c r="BC170" s="11" t="str">
        <f aca="false">IF(BB170=0,"1","2")</f>
        <v>2</v>
      </c>
      <c r="BD170" s="11" t="str">
        <f aca="false" t="array" ref="BD170">_xlfn.IFS(BB170=0,"0", BB170=0.25, "1", BB170=0.5,"2", BB170=0.75,"3", BB170=1,"4",BB170=1.25,"5", BB170=1.5,"6", BB170=1.75,"7", BB170=2,"8", BB170=2.25,"9", BB170=2.25,"9",BB170=2.5,"10", BB170=2.75,"11", BB170=3,"12", BB170=3.25,"13", BB170=3.5,"14", BB170=3.75,"15",BB170=4,"16")</f>
        <v>2</v>
      </c>
      <c r="BE170" s="8" t="n">
        <v>24</v>
      </c>
      <c r="BF170" s="14" t="str">
        <f aca="false">VLOOKUP(BE170,LEYENDA!$G$2:$H$8,2,TRUE())</f>
        <v>19-24</v>
      </c>
    </row>
    <row r="171" customFormat="false" ht="13.5" hidden="false" customHeight="false" outlineLevel="0" collapsed="false">
      <c r="A171" s="8" t="s">
        <v>1047</v>
      </c>
      <c r="B171" s="8" t="s">
        <v>811</v>
      </c>
      <c r="C171" s="8" t="n">
        <v>9</v>
      </c>
      <c r="D171" s="8" t="str">
        <f aca="false">VLOOKUP(E171,[1]Hoja1!$B$1:$C$1048576,2,FALSE())</f>
        <v>OI</v>
      </c>
      <c r="E171" s="8" t="s">
        <v>812</v>
      </c>
      <c r="F171" s="8" t="s">
        <v>198</v>
      </c>
      <c r="G171" s="1" t="str">
        <f aca="false" t="array" ref="G171">_xlfn.IFS(F171="M","1", F171="H","2")</f>
        <v>2</v>
      </c>
      <c r="H171" s="8" t="n">
        <v>11</v>
      </c>
      <c r="I171" s="1" t="n">
        <f aca="false">VLOOKUP(H171,LEYENDA!$B$2:$D$6,2,TRUE())</f>
        <v>61</v>
      </c>
      <c r="J171" s="38" t="n">
        <v>-3</v>
      </c>
      <c r="K171" s="38"/>
      <c r="L171" s="38" t="n">
        <v>6</v>
      </c>
      <c r="M171" s="38" t="n">
        <v>-1</v>
      </c>
      <c r="N171" s="38" t="n">
        <v>12</v>
      </c>
      <c r="O171" s="38" t="n">
        <v>5</v>
      </c>
      <c r="P171" s="38" t="n">
        <v>1</v>
      </c>
      <c r="Q171" s="38" t="n">
        <v>-6</v>
      </c>
      <c r="R171" s="38" t="n">
        <v>1</v>
      </c>
      <c r="S171" s="38" t="n">
        <v>1.25</v>
      </c>
      <c r="T171" s="38" t="n">
        <v>-6</v>
      </c>
      <c r="U171" s="38"/>
      <c r="V171" s="38" t="n">
        <v>19</v>
      </c>
      <c r="W171" s="38" t="n">
        <v>12</v>
      </c>
      <c r="X171" s="38"/>
      <c r="Y171" s="38" t="n">
        <v>24</v>
      </c>
      <c r="Z171" s="38" t="n">
        <v>20</v>
      </c>
      <c r="AA171" s="38" t="n">
        <v>2</v>
      </c>
      <c r="AB171" s="38"/>
      <c r="AC171" s="38" t="n">
        <v>-3.75</v>
      </c>
      <c r="AD171" s="38" t="n">
        <v>3</v>
      </c>
      <c r="AG171" s="38"/>
      <c r="AH171" s="38"/>
      <c r="AI171" s="38"/>
      <c r="AJ171" s="38"/>
      <c r="AK171" s="38"/>
      <c r="AL171" s="38"/>
      <c r="AM171" s="38"/>
      <c r="AN171" s="38" t="n">
        <v>0.5</v>
      </c>
      <c r="AO171" s="8" t="n">
        <v>0</v>
      </c>
      <c r="AQ171" s="8" t="n">
        <v>2</v>
      </c>
      <c r="AR171" s="8" t="n">
        <v>2</v>
      </c>
      <c r="AS171" s="38"/>
      <c r="AT171" s="10" t="str">
        <f aca="false">IF(AS171=0,"1","2")</f>
        <v>1</v>
      </c>
      <c r="AU171" s="11" t="str">
        <f aca="false" t="array" ref="AU171">_xlfn.IFS(AS171=0,"0", AS171=-0.25, "1", AS171=-0.5,"2", AS171=-0.75,"3", AS171=-1,"4",AS171=-1.25,"5", AS171=-1.5,"6", AS171=-1.75,"7", AS171=-2,"8", AS171=-2.25,"9",AS171=-2.5,"10", AS171=-2.75,"11", AS171=-3,"12", AS171=-3.25,"13", AS171=-3.5,"14", AS171=-3.75,"15",AS171=-4,"16")</f>
        <v>0</v>
      </c>
      <c r="AV171" s="38"/>
      <c r="AW171" s="11" t="str">
        <f aca="false">IF(AV171=0,"1","2")</f>
        <v>1</v>
      </c>
      <c r="AX171" s="11" t="str">
        <f aca="false" t="array" ref="AX171">_xlfn.IFS(AV171=0,"0", AV171=0.25, "1", AV171=0.5,"2", AV171=0.75,"3", AV171=1,"4",AV171=1.25,"5", AV171=1.5,"6", AV171=1.75,"7", AV171=2,"8", AV171=2.25,"9",AV171=2.5,"10", AV171=2.75,"11", AV171=3,"12", AV171=3.25,"13", AV171=3.5,"14", AV171=3.75,"15",AV171=4,"16")</f>
        <v>0</v>
      </c>
      <c r="AY171" s="38"/>
      <c r="AZ171" s="11" t="str">
        <f aca="false">IF(AY171=0,"1","2")</f>
        <v>1</v>
      </c>
      <c r="BA171" s="11" t="str">
        <f aca="false" t="array" ref="BA171">_xlfn.IFS(AY171=0,"0", AY171=-0.25, "1", AY171=-0.5,"2", AY171=-0.75,"3", AY171=-1,"4",AY171=-1.25,"5", AY171=-1.5,"6", AY171=-1.75,"7", AY171=-2,"8", AY172=-2.25,"9",AY172=-2.5,"10", AY172=-2.75,"11", AY172=-3,"12", AY172=-3.25,"13", AY172=-3.5,"14", AY172=-3.75,"15",AY172=-4,"16")</f>
        <v>0</v>
      </c>
      <c r="BB171" s="38" t="n">
        <v>0.5</v>
      </c>
      <c r="BC171" s="11" t="str">
        <f aca="false">IF(BB171=0,"1","2")</f>
        <v>2</v>
      </c>
      <c r="BD171" s="11" t="str">
        <f aca="false" t="array" ref="BD171">_xlfn.IFS(BB171=0,"0", BB171=0.25, "1", BB171=0.5,"2", BB171=0.75,"3", BB171=1,"4",BB171=1.25,"5", BB171=1.5,"6", BB171=1.75,"7", BB171=2,"8", BB171=2.25,"9", BB171=2.25,"9",BB171=2.5,"10", BB171=2.75,"11", BB171=3,"12", BB171=3.25,"13", BB171=3.5,"14", BB171=3.75,"15",BB171=4,"16")</f>
        <v>2</v>
      </c>
      <c r="BE171" s="8" t="n">
        <v>24</v>
      </c>
      <c r="BF171" s="14" t="str">
        <f aca="false">VLOOKUP(BE171,LEYENDA!$G$2:$H$8,2,TRUE())</f>
        <v>19-24</v>
      </c>
    </row>
    <row r="172" customFormat="false" ht="13.5" hidden="false" customHeight="false" outlineLevel="0" collapsed="false">
      <c r="A172" s="8" t="s">
        <v>1047</v>
      </c>
      <c r="B172" s="8" t="s">
        <v>814</v>
      </c>
      <c r="C172" s="8" t="n">
        <v>9</v>
      </c>
      <c r="D172" s="8" t="str">
        <f aca="false">VLOOKUP(E172,[1]Hoja1!$B$1:$C$1048576,2,FALSE())</f>
        <v>OD</v>
      </c>
      <c r="E172" s="8" t="s">
        <v>813</v>
      </c>
      <c r="F172" s="8" t="s">
        <v>193</v>
      </c>
      <c r="G172" s="1" t="str">
        <f aca="false" t="array" ref="G172">_xlfn.IFS(F172="M","1", F172="H","2")</f>
        <v>1</v>
      </c>
      <c r="H172" s="8" t="n">
        <v>29</v>
      </c>
      <c r="I172" s="1" t="n">
        <f aca="false">VLOOKUP(H172,LEYENDA!$B$2:$D$6,2,TRUE())</f>
        <v>61</v>
      </c>
      <c r="J172" s="38" t="n">
        <v>2</v>
      </c>
      <c r="K172" s="38"/>
      <c r="L172" s="38" t="n">
        <v>14</v>
      </c>
      <c r="M172" s="38" t="n">
        <v>5</v>
      </c>
      <c r="N172" s="38" t="n">
        <v>6</v>
      </c>
      <c r="O172" s="38" t="n">
        <v>3</v>
      </c>
      <c r="P172" s="38" t="n">
        <v>0</v>
      </c>
      <c r="Q172" s="38" t="n">
        <v>-3</v>
      </c>
      <c r="R172" s="38" t="n">
        <v>3</v>
      </c>
      <c r="S172" s="38" t="n">
        <v>1</v>
      </c>
      <c r="T172" s="38" t="n">
        <v>-4</v>
      </c>
      <c r="U172" s="38" t="n">
        <v>24</v>
      </c>
      <c r="V172" s="38" t="n">
        <v>26</v>
      </c>
      <c r="W172" s="38" t="n">
        <v>16</v>
      </c>
      <c r="X172" s="38" t="n">
        <v>9</v>
      </c>
      <c r="Y172" s="38" t="n">
        <v>10</v>
      </c>
      <c r="Z172" s="38" t="n">
        <v>6</v>
      </c>
      <c r="AA172" s="38"/>
      <c r="AB172" s="38" t="n">
        <v>-3.5</v>
      </c>
      <c r="AC172" s="38" t="n">
        <v>-2.5</v>
      </c>
      <c r="AD172" s="38" t="n">
        <v>2.5</v>
      </c>
      <c r="AG172" s="38"/>
      <c r="AH172" s="38"/>
      <c r="AI172" s="38"/>
      <c r="AJ172" s="38"/>
      <c r="AK172" s="38"/>
      <c r="AL172" s="38"/>
      <c r="AM172" s="38"/>
      <c r="AN172" s="38" t="n">
        <v>0.75</v>
      </c>
      <c r="AO172" s="8" t="n">
        <v>0</v>
      </c>
      <c r="AQ172" s="8" t="n">
        <v>2</v>
      </c>
      <c r="AR172" s="8" t="n">
        <v>2</v>
      </c>
      <c r="AS172" s="38"/>
      <c r="AT172" s="10" t="str">
        <f aca="false">IF(AS172=0,"1","2")</f>
        <v>1</v>
      </c>
      <c r="AU172" s="11" t="str">
        <f aca="false" t="array" ref="AU172">_xlfn.IFS(AS172=0,"0", AS172=-0.25, "1", AS172=-0.5,"2", AS172=-0.75,"3", AS172=-1,"4",AS172=-1.25,"5", AS172=-1.5,"6", AS172=-1.75,"7", AS172=-2,"8", AS172=-2.25,"9",AS172=-2.5,"10", AS172=-2.75,"11", AS172=-3,"12", AS172=-3.25,"13", AS172=-3.5,"14", AS172=-3.75,"15",AS172=-4,"16")</f>
        <v>0</v>
      </c>
      <c r="AV172" s="38"/>
      <c r="AW172" s="11" t="str">
        <f aca="false">IF(AV172=0,"1","2")</f>
        <v>1</v>
      </c>
      <c r="AX172" s="11" t="str">
        <f aca="false" t="array" ref="AX172">_xlfn.IFS(AV172=0,"0", AV172=0.25, "1", AV172=0.5,"2", AV172=0.75,"3", AV172=1,"4",AV172=1.25,"5", AV172=1.5,"6", AV172=1.75,"7", AV172=2,"8", AV172=2.25,"9",AV172=2.5,"10", AV172=2.75,"11", AV172=3,"12", AV172=3.25,"13", AV172=3.5,"14", AV172=3.75,"15",AV172=4,"16")</f>
        <v>0</v>
      </c>
      <c r="AY172" s="38"/>
      <c r="AZ172" s="11" t="str">
        <f aca="false">IF(AY172=0,"1","2")</f>
        <v>1</v>
      </c>
      <c r="BA172" s="11" t="str">
        <f aca="false" t="array" ref="BA172">_xlfn.IFS(AY172=0,"0", AY172=-0.25, "1", AY172=-0.5,"2", AY172=-0.75,"3", AY172=-1,"4",AY172=-1.25,"5", AY172=-1.5,"6", AY172=-1.75,"7", AY172=-2,"8", AY173=-2.25,"9",AY173=-2.5,"10", AY173=-2.75,"11", AY173=-3,"12", AY173=-3.25,"13", AY173=-3.5,"14", AY173=-3.75,"15",AY173=-4,"16")</f>
        <v>0</v>
      </c>
      <c r="BB172" s="38" t="n">
        <v>0.75</v>
      </c>
      <c r="BC172" s="11" t="str">
        <f aca="false">IF(BB172=0,"1","2")</f>
        <v>2</v>
      </c>
      <c r="BD172" s="11" t="str">
        <f aca="false" t="array" ref="BD172">_xlfn.IFS(BB172=0,"0", BB172=0.25, "1", BB172=0.5,"2", BB172=0.75,"3", BB172=1,"4",BB172=1.25,"5", BB172=1.5,"6", BB172=1.75,"7", BB172=2,"8", BB172=2.25,"9", BB172=2.25,"9",BB172=2.5,"10", BB172=2.75,"11", BB172=3,"12", BB172=3.25,"13", BB172=3.5,"14", BB172=3.75,"15",BB172=4,"16")</f>
        <v>3</v>
      </c>
      <c r="BE172" s="8" t="n">
        <v>24</v>
      </c>
      <c r="BF172" s="14" t="str">
        <f aca="false">VLOOKUP(BE172,LEYENDA!$G$2:$H$8,2,TRUE())</f>
        <v>19-24</v>
      </c>
    </row>
    <row r="173" customFormat="false" ht="13.5" hidden="false" customHeight="false" outlineLevel="0" collapsed="false">
      <c r="A173" s="8" t="s">
        <v>1047</v>
      </c>
      <c r="B173" s="8" t="s">
        <v>814</v>
      </c>
      <c r="C173" s="8" t="n">
        <v>9</v>
      </c>
      <c r="D173" s="8" t="str">
        <f aca="false">VLOOKUP(E173,[1]Hoja1!$B$1:$C$1048576,2,FALSE())</f>
        <v>OI</v>
      </c>
      <c r="E173" s="8" t="s">
        <v>815</v>
      </c>
      <c r="F173" s="8" t="s">
        <v>193</v>
      </c>
      <c r="G173" s="1" t="str">
        <f aca="false" t="array" ref="G173">_xlfn.IFS(F173="M","1", F173="H","2")</f>
        <v>1</v>
      </c>
      <c r="H173" s="8" t="n">
        <v>29</v>
      </c>
      <c r="I173" s="1" t="n">
        <f aca="false">VLOOKUP(H173,LEYENDA!$B$2:$D$6,2,TRUE())</f>
        <v>61</v>
      </c>
      <c r="J173" s="38" t="n">
        <v>2</v>
      </c>
      <c r="K173" s="38"/>
      <c r="L173" s="38" t="n">
        <v>14</v>
      </c>
      <c r="M173" s="38" t="n">
        <v>5</v>
      </c>
      <c r="N173" s="38" t="n">
        <v>6</v>
      </c>
      <c r="O173" s="38" t="n">
        <v>3</v>
      </c>
      <c r="P173" s="38" t="n">
        <v>0</v>
      </c>
      <c r="Q173" s="38" t="n">
        <v>-3</v>
      </c>
      <c r="R173" s="38" t="n">
        <v>3</v>
      </c>
      <c r="S173" s="38" t="n">
        <v>1</v>
      </c>
      <c r="T173" s="38" t="n">
        <v>-4</v>
      </c>
      <c r="U173" s="38" t="n">
        <v>24</v>
      </c>
      <c r="V173" s="38" t="n">
        <v>26</v>
      </c>
      <c r="W173" s="38" t="n">
        <v>16</v>
      </c>
      <c r="X173" s="38" t="n">
        <v>9</v>
      </c>
      <c r="Y173" s="38" t="n">
        <v>10</v>
      </c>
      <c r="Z173" s="38" t="n">
        <v>6</v>
      </c>
      <c r="AA173" s="38"/>
      <c r="AB173" s="38" t="n">
        <v>-3.5</v>
      </c>
      <c r="AC173" s="38" t="n">
        <v>-2.5</v>
      </c>
      <c r="AD173" s="38" t="n">
        <v>2.5</v>
      </c>
      <c r="AG173" s="38"/>
      <c r="AH173" s="38"/>
      <c r="AI173" s="38"/>
      <c r="AJ173" s="38"/>
      <c r="AK173" s="38"/>
      <c r="AL173" s="38"/>
      <c r="AM173" s="38"/>
      <c r="AN173" s="38" t="n">
        <v>0.75</v>
      </c>
      <c r="AO173" s="8" t="n">
        <v>0</v>
      </c>
      <c r="AQ173" s="8" t="n">
        <v>2</v>
      </c>
      <c r="AR173" s="8" t="n">
        <v>2</v>
      </c>
      <c r="AS173" s="38"/>
      <c r="AT173" s="10" t="str">
        <f aca="false">IF(AS173=0,"1","2")</f>
        <v>1</v>
      </c>
      <c r="AU173" s="11" t="str">
        <f aca="false" t="array" ref="AU173">_xlfn.IFS(AS173=0,"0", AS173=-0.25, "1", AS173=-0.5,"2", AS173=-0.75,"3", AS173=-1,"4",AS173=-1.25,"5", AS173=-1.5,"6", AS173=-1.75,"7", AS173=-2,"8", AS173=-2.25,"9",AS173=-2.5,"10", AS173=-2.75,"11", AS173=-3,"12", AS173=-3.25,"13", AS173=-3.5,"14", AS173=-3.75,"15",AS173=-4,"16")</f>
        <v>0</v>
      </c>
      <c r="AV173" s="38"/>
      <c r="AW173" s="11" t="str">
        <f aca="false">IF(AV173=0,"1","2")</f>
        <v>1</v>
      </c>
      <c r="AX173" s="11" t="str">
        <f aca="false" t="array" ref="AX173">_xlfn.IFS(AV173=0,"0", AV173=0.25, "1", AV173=0.5,"2", AV173=0.75,"3", AV173=1,"4",AV173=1.25,"5", AV173=1.5,"6", AV173=1.75,"7", AV173=2,"8", AV173=2.25,"9",AV173=2.5,"10", AV173=2.75,"11", AV173=3,"12", AV173=3.25,"13", AV173=3.5,"14", AV173=3.75,"15",AV173=4,"16")</f>
        <v>0</v>
      </c>
      <c r="AY173" s="38"/>
      <c r="AZ173" s="11" t="str">
        <f aca="false">IF(AY173=0,"1","2")</f>
        <v>1</v>
      </c>
      <c r="BA173" s="11" t="str">
        <f aca="false" t="array" ref="BA173">_xlfn.IFS(AY173=0,"0", AY173=-0.25, "1", AY173=-0.5,"2", AY173=-0.75,"3", AY173=-1,"4",AY173=-1.25,"5", AY173=-1.5,"6", AY173=-1.75,"7", AY173=-2,"8", AY174=-2.25,"9",AY174=-2.5,"10", AY174=-2.75,"11", AY174=-3,"12", AY174=-3.25,"13", AY174=-3.5,"14", AY174=-3.75,"15",AY174=-4,"16")</f>
        <v>0</v>
      </c>
      <c r="BB173" s="38" t="n">
        <v>0.75</v>
      </c>
      <c r="BC173" s="11" t="str">
        <f aca="false">IF(BB173=0,"1","2")</f>
        <v>2</v>
      </c>
      <c r="BD173" s="11" t="str">
        <f aca="false" t="array" ref="BD173">_xlfn.IFS(BB173=0,"0", BB173=0.25, "1", BB173=0.5,"2", BB173=0.75,"3", BB173=1,"4",BB173=1.25,"5", BB173=1.5,"6", BB173=1.75,"7", BB173=2,"8", BB173=2.25,"9", BB173=2.25,"9",BB173=2.5,"10", BB173=2.75,"11", BB173=3,"12", BB173=3.25,"13", BB173=3.5,"14", BB173=3.75,"15",BB173=4,"16")</f>
        <v>3</v>
      </c>
      <c r="BE173" s="8" t="n">
        <v>24</v>
      </c>
      <c r="BF173" s="14" t="str">
        <f aca="false">VLOOKUP(BE173,LEYENDA!$G$2:$H$8,2,TRUE())</f>
        <v>19-24</v>
      </c>
    </row>
    <row r="174" customFormat="false" ht="13.5" hidden="false" customHeight="false" outlineLevel="0" collapsed="false">
      <c r="A174" s="8" t="s">
        <v>1047</v>
      </c>
      <c r="B174" s="8" t="s">
        <v>817</v>
      </c>
      <c r="C174" s="8" t="n">
        <v>9</v>
      </c>
      <c r="D174" s="8" t="str">
        <f aca="false">VLOOKUP(E174,[1]Hoja1!$B$1:$C$1048576,2,FALSE())</f>
        <v>OD</v>
      </c>
      <c r="E174" s="8" t="s">
        <v>816</v>
      </c>
      <c r="F174" s="8" t="s">
        <v>198</v>
      </c>
      <c r="G174" s="1" t="str">
        <f aca="false" t="array" ref="G174">_xlfn.IFS(F174="M","1", F174="H","2")</f>
        <v>2</v>
      </c>
      <c r="H174" s="8" t="n">
        <v>33</v>
      </c>
      <c r="I174" s="1" t="n">
        <f aca="false">VLOOKUP(H174,LEYENDA!$B$2:$D$6,2,TRUE())</f>
        <v>61</v>
      </c>
      <c r="J174" s="38" t="n">
        <v>1</v>
      </c>
      <c r="K174" s="38"/>
      <c r="L174" s="38" t="n">
        <v>16</v>
      </c>
      <c r="M174" s="38" t="n">
        <v>5</v>
      </c>
      <c r="N174" s="38" t="n">
        <v>8</v>
      </c>
      <c r="O174" s="38" t="n">
        <v>3</v>
      </c>
      <c r="P174" s="38" t="n">
        <v>0</v>
      </c>
      <c r="Q174" s="38" t="n">
        <v>-6</v>
      </c>
      <c r="R174" s="38" t="n">
        <v>6</v>
      </c>
      <c r="S174" s="38" t="n">
        <v>1.25</v>
      </c>
      <c r="T174" s="38" t="n">
        <v>-5</v>
      </c>
      <c r="U174" s="38" t="n">
        <v>20</v>
      </c>
      <c r="V174" s="38" t="n">
        <v>22</v>
      </c>
      <c r="W174" s="38" t="n">
        <v>4</v>
      </c>
      <c r="X174" s="38" t="n">
        <v>16</v>
      </c>
      <c r="Y174" s="38" t="n">
        <v>18</v>
      </c>
      <c r="Z174" s="38" t="n">
        <v>12</v>
      </c>
      <c r="AA174" s="38" t="n">
        <v>2</v>
      </c>
      <c r="AB174" s="38" t="n">
        <v>-3</v>
      </c>
      <c r="AC174" s="38" t="n">
        <v>-1.25</v>
      </c>
      <c r="AD174" s="38" t="n">
        <v>2.25</v>
      </c>
      <c r="AG174" s="38"/>
      <c r="AH174" s="38"/>
      <c r="AI174" s="38"/>
      <c r="AJ174" s="38"/>
      <c r="AK174" s="38"/>
      <c r="AL174" s="38"/>
      <c r="AM174" s="38"/>
      <c r="AN174" s="38" t="n">
        <v>0.5</v>
      </c>
      <c r="AO174" s="8" t="n">
        <v>0</v>
      </c>
      <c r="AQ174" s="8" t="n">
        <v>2</v>
      </c>
      <c r="AR174" s="8" t="n">
        <v>2</v>
      </c>
      <c r="AS174" s="38"/>
      <c r="AT174" s="10" t="str">
        <f aca="false">IF(AS174=0,"1","2")</f>
        <v>1</v>
      </c>
      <c r="AU174" s="11" t="str">
        <f aca="false" t="array" ref="AU174">_xlfn.IFS(AS174=0,"0", AS174=-0.25, "1", AS174=-0.5,"2", AS174=-0.75,"3", AS174=-1,"4",AS174=-1.25,"5", AS174=-1.5,"6", AS174=-1.75,"7", AS174=-2,"8", AS174=-2.25,"9",AS174=-2.5,"10", AS174=-2.75,"11", AS174=-3,"12", AS174=-3.25,"13", AS174=-3.5,"14", AS174=-3.75,"15",AS174=-4,"16")</f>
        <v>0</v>
      </c>
      <c r="AV174" s="38"/>
      <c r="AW174" s="11" t="str">
        <f aca="false">IF(AV174=0,"1","2")</f>
        <v>1</v>
      </c>
      <c r="AX174" s="11" t="str">
        <f aca="false" t="array" ref="AX174">_xlfn.IFS(AV174=0,"0", AV174=0.25, "1", AV174=0.5,"2", AV174=0.75,"3", AV174=1,"4",AV174=1.25,"5", AV174=1.5,"6", AV174=1.75,"7", AV174=2,"8", AV174=2.25,"9",AV174=2.5,"10", AV174=2.75,"11", AV174=3,"12", AV174=3.25,"13", AV174=3.5,"14", AV174=3.75,"15",AV174=4,"16")</f>
        <v>0</v>
      </c>
      <c r="AY174" s="38"/>
      <c r="AZ174" s="11" t="str">
        <f aca="false">IF(AY174=0,"1","2")</f>
        <v>1</v>
      </c>
      <c r="BA174" s="11" t="str">
        <f aca="false" t="array" ref="BA174">_xlfn.IFS(AY174=0,"0", AY174=-0.25, "1", AY174=-0.5,"2", AY174=-0.75,"3", AY174=-1,"4",AY174=-1.25,"5", AY174=-1.5,"6", AY174=-1.75,"7", AY174=-2,"8", AY175=-2.25,"9",AY175=-2.5,"10", AY175=-2.75,"11", AY175=-3,"12", AY175=-3.25,"13", AY175=-3.5,"14", AY175=-3.75,"15",AY175=-4,"16")</f>
        <v>0</v>
      </c>
      <c r="BB174" s="38" t="n">
        <v>0.5</v>
      </c>
      <c r="BC174" s="11" t="str">
        <f aca="false">IF(BB174=0,"1","2")</f>
        <v>2</v>
      </c>
      <c r="BD174" s="11" t="str">
        <f aca="false" t="array" ref="BD174">_xlfn.IFS(BB174=0,"0", BB174=0.25, "1", BB174=0.5,"2", BB174=0.75,"3", BB174=1,"4",BB174=1.25,"5", BB174=1.5,"6", BB174=1.75,"7", BB174=2,"8", BB174=2.25,"9", BB174=2.25,"9",BB174=2.5,"10", BB174=2.75,"11", BB174=3,"12", BB174=3.25,"13", BB174=3.5,"14", BB174=3.75,"15",BB174=4,"16")</f>
        <v>2</v>
      </c>
      <c r="BE174" s="8" t="n">
        <v>24</v>
      </c>
      <c r="BF174" s="14" t="str">
        <f aca="false">VLOOKUP(BE174,LEYENDA!$G$2:$H$8,2,TRUE())</f>
        <v>19-24</v>
      </c>
    </row>
    <row r="175" customFormat="false" ht="13.5" hidden="false" customHeight="false" outlineLevel="0" collapsed="false">
      <c r="A175" s="8" t="s">
        <v>1047</v>
      </c>
      <c r="B175" s="8" t="s">
        <v>817</v>
      </c>
      <c r="C175" s="8" t="n">
        <v>9</v>
      </c>
      <c r="D175" s="8" t="str">
        <f aca="false">VLOOKUP(E175,[1]Hoja1!$B$1:$C$1048576,2,FALSE())</f>
        <v>OI</v>
      </c>
      <c r="E175" s="8" t="s">
        <v>818</v>
      </c>
      <c r="F175" s="8" t="s">
        <v>198</v>
      </c>
      <c r="G175" s="1" t="str">
        <f aca="false" t="array" ref="G175">_xlfn.IFS(F175="M","1", F175="H","2")</f>
        <v>2</v>
      </c>
      <c r="H175" s="8" t="n">
        <v>33</v>
      </c>
      <c r="I175" s="1" t="n">
        <f aca="false">VLOOKUP(H175,LEYENDA!$B$2:$D$6,2,TRUE())</f>
        <v>61</v>
      </c>
      <c r="J175" s="38" t="n">
        <v>1</v>
      </c>
      <c r="K175" s="38"/>
      <c r="L175" s="38" t="n">
        <v>16</v>
      </c>
      <c r="M175" s="38" t="n">
        <v>5</v>
      </c>
      <c r="N175" s="38" t="n">
        <v>8</v>
      </c>
      <c r="O175" s="38" t="n">
        <v>3</v>
      </c>
      <c r="P175" s="38" t="n">
        <v>0</v>
      </c>
      <c r="Q175" s="38" t="n">
        <v>-6</v>
      </c>
      <c r="R175" s="38" t="n">
        <v>6</v>
      </c>
      <c r="S175" s="38" t="n">
        <v>1.25</v>
      </c>
      <c r="T175" s="38" t="n">
        <v>-5</v>
      </c>
      <c r="U175" s="38" t="n">
        <v>20</v>
      </c>
      <c r="V175" s="38" t="n">
        <v>22</v>
      </c>
      <c r="W175" s="38" t="n">
        <v>4</v>
      </c>
      <c r="X175" s="38" t="n">
        <v>16</v>
      </c>
      <c r="Y175" s="38" t="n">
        <v>18</v>
      </c>
      <c r="Z175" s="38" t="n">
        <v>12</v>
      </c>
      <c r="AA175" s="38" t="n">
        <v>2</v>
      </c>
      <c r="AB175" s="38" t="n">
        <v>-3</v>
      </c>
      <c r="AC175" s="38" t="n">
        <v>-1.25</v>
      </c>
      <c r="AD175" s="38" t="n">
        <v>2.25</v>
      </c>
      <c r="AG175" s="38"/>
      <c r="AH175" s="38"/>
      <c r="AI175" s="38"/>
      <c r="AJ175" s="38"/>
      <c r="AK175" s="38"/>
      <c r="AL175" s="38"/>
      <c r="AM175" s="38"/>
      <c r="AN175" s="38" t="n">
        <v>0.5</v>
      </c>
      <c r="AO175" s="8" t="n">
        <v>0</v>
      </c>
      <c r="AQ175" s="8" t="n">
        <v>2</v>
      </c>
      <c r="AR175" s="8" t="n">
        <v>2</v>
      </c>
      <c r="AS175" s="38"/>
      <c r="AT175" s="10" t="str">
        <f aca="false">IF(AS175=0,"1","2")</f>
        <v>1</v>
      </c>
      <c r="AU175" s="11" t="str">
        <f aca="false" t="array" ref="AU175">_xlfn.IFS(AS175=0,"0", AS175=-0.25, "1", AS175=-0.5,"2", AS175=-0.75,"3", AS175=-1,"4",AS175=-1.25,"5", AS175=-1.5,"6", AS175=-1.75,"7", AS175=-2,"8", AS175=-2.25,"9",AS175=-2.5,"10", AS175=-2.75,"11", AS175=-3,"12", AS175=-3.25,"13", AS175=-3.5,"14", AS175=-3.75,"15",AS175=-4,"16")</f>
        <v>0</v>
      </c>
      <c r="AV175" s="38"/>
      <c r="AW175" s="11" t="str">
        <f aca="false">IF(AV175=0,"1","2")</f>
        <v>1</v>
      </c>
      <c r="AX175" s="11" t="str">
        <f aca="false" t="array" ref="AX175">_xlfn.IFS(AV175=0,"0", AV175=0.25, "1", AV175=0.5,"2", AV175=0.75,"3", AV175=1,"4",AV175=1.25,"5", AV175=1.5,"6", AV175=1.75,"7", AV175=2,"8", AV175=2.25,"9",AV175=2.5,"10", AV175=2.75,"11", AV175=3,"12", AV175=3.25,"13", AV175=3.5,"14", AV175=3.75,"15",AV175=4,"16")</f>
        <v>0</v>
      </c>
      <c r="AY175" s="38"/>
      <c r="AZ175" s="11" t="str">
        <f aca="false">IF(AY175=0,"1","2")</f>
        <v>1</v>
      </c>
      <c r="BA175" s="11" t="str">
        <f aca="false" t="array" ref="BA175">_xlfn.IFS(AY175=0,"0", AY175=-0.25, "1", AY175=-0.5,"2", AY175=-0.75,"3", AY175=-1,"4",AY175=-1.25,"5", AY175=-1.5,"6", AY175=-1.75,"7", AY175=-2,"8", AY176=-2.25,"9",AY176=-2.5,"10", AY176=-2.75,"11", AY176=-3,"12", AY176=-3.25,"13", AY176=-3.5,"14", AY176=-3.75,"15",AY176=-4,"16")</f>
        <v>0</v>
      </c>
      <c r="BB175" s="38" t="n">
        <v>0.5</v>
      </c>
      <c r="BC175" s="11" t="str">
        <f aca="false">IF(BB175=0,"1","2")</f>
        <v>2</v>
      </c>
      <c r="BD175" s="11" t="str">
        <f aca="false" t="array" ref="BD175">_xlfn.IFS(BB175=0,"0", BB175=0.25, "1", BB175=0.5,"2", BB175=0.75,"3", BB175=1,"4",BB175=1.25,"5", BB175=1.5,"6", BB175=1.75,"7", BB175=2,"8", BB175=2.25,"9", BB175=2.25,"9",BB175=2.5,"10", BB175=2.75,"11", BB175=3,"12", BB175=3.25,"13", BB175=3.5,"14", BB175=3.75,"15",BB175=4,"16")</f>
        <v>2</v>
      </c>
      <c r="BE175" s="8" t="n">
        <v>24</v>
      </c>
      <c r="BF175" s="14" t="str">
        <f aca="false">VLOOKUP(BE175,LEYENDA!$G$2:$H$8,2,TRUE())</f>
        <v>19-24</v>
      </c>
    </row>
    <row r="176" customFormat="false" ht="13.5" hidden="false" customHeight="false" outlineLevel="0" collapsed="false">
      <c r="A176" s="8" t="s">
        <v>1029</v>
      </c>
      <c r="B176" s="8" t="s">
        <v>1030</v>
      </c>
      <c r="C176" s="8" t="n">
        <v>10</v>
      </c>
      <c r="D176" s="8" t="str">
        <f aca="false">VLOOKUP(E176,[1]Hoja1!$B$1:$C$1048576,2,FALSE())</f>
        <v>OD</v>
      </c>
      <c r="E176" s="8" t="s">
        <v>122</v>
      </c>
      <c r="F176" s="8" t="s">
        <v>198</v>
      </c>
      <c r="G176" s="1" t="str">
        <f aca="false" t="array" ref="G176">_xlfn.IFS(F176="M","1", F176="H","2")</f>
        <v>2</v>
      </c>
      <c r="H176" s="8" t="n">
        <v>41</v>
      </c>
      <c r="I176" s="1" t="n">
        <f aca="false">VLOOKUP(H176,LEYENDA!$B$2:$D$6,2,TRUE())</f>
        <v>61</v>
      </c>
      <c r="J176" s="38" t="n">
        <v>3</v>
      </c>
      <c r="K176" s="38" t="n">
        <v>12</v>
      </c>
      <c r="L176" s="38" t="n">
        <v>18</v>
      </c>
      <c r="M176" s="38" t="n">
        <v>8</v>
      </c>
      <c r="N176" s="38" t="n">
        <v>7</v>
      </c>
      <c r="O176" s="38" t="n">
        <v>4</v>
      </c>
      <c r="P176" s="38" t="n">
        <v>0</v>
      </c>
      <c r="Q176" s="38" t="n">
        <v>-1</v>
      </c>
      <c r="R176" s="38" t="n">
        <v>3</v>
      </c>
      <c r="S176" s="38" t="n">
        <v>0.25</v>
      </c>
      <c r="T176" s="38" t="n">
        <v>-1</v>
      </c>
      <c r="U176" s="38" t="n">
        <v>16</v>
      </c>
      <c r="V176" s="38" t="n">
        <v>26</v>
      </c>
      <c r="W176" s="38" t="n">
        <v>4</v>
      </c>
      <c r="X176" s="38" t="n">
        <v>6</v>
      </c>
      <c r="Y176" s="38" t="n">
        <v>18</v>
      </c>
      <c r="Z176" s="38" t="n">
        <v>8</v>
      </c>
      <c r="AA176" s="38" t="n">
        <v>0</v>
      </c>
      <c r="AB176" s="38" t="n">
        <v>-4</v>
      </c>
      <c r="AC176" s="38" t="n">
        <v>-2.5</v>
      </c>
      <c r="AD176" s="38" t="n">
        <v>2.5</v>
      </c>
      <c r="AE176" s="38" t="n">
        <v>0</v>
      </c>
      <c r="AF176" s="38"/>
      <c r="AG176" s="38"/>
      <c r="AH176" s="38"/>
      <c r="AI176" s="38"/>
      <c r="AJ176" s="38"/>
      <c r="AK176" s="38"/>
      <c r="AL176" s="38"/>
      <c r="AM176" s="38"/>
      <c r="AN176" s="38"/>
      <c r="AO176" s="8" t="n">
        <v>0</v>
      </c>
      <c r="AQ176" s="8" t="n">
        <v>2</v>
      </c>
      <c r="AR176" s="8" t="n">
        <v>1</v>
      </c>
      <c r="AS176" s="38"/>
      <c r="AT176" s="10" t="str">
        <f aca="false">IF(AS176=0,"1","2")</f>
        <v>1</v>
      </c>
      <c r="AU176" s="11" t="str">
        <f aca="false" t="array" ref="AU176">_xlfn.IFS(AS176=0,"0", AS176=-0.25, "1", AS176=-0.5,"2", AS176=-0.75,"3", AS176=-1,"4",AS176=-1.25,"5", AS176=-1.5,"6", AS176=-1.75,"7", AS176=-2,"8", AS176=-2.25,"9",AS176=-2.5,"10", AS176=-2.75,"11", AS176=-3,"12", AS176=-3.25,"13", AS176=-3.5,"14", AS176=-3.75,"15",AS176=-4,"16")</f>
        <v>0</v>
      </c>
      <c r="AV176" s="38"/>
      <c r="AW176" s="11" t="str">
        <f aca="false">IF(AV176=0,"1","2")</f>
        <v>1</v>
      </c>
      <c r="AX176" s="11" t="str">
        <f aca="false" t="array" ref="AX176">_xlfn.IFS(AV176=0,"0", AV176=0.25, "1", AV176=0.5,"2", AV176=0.75,"3", AV176=1,"4",AV176=1.25,"5", AV176=1.5,"6", AV176=1.75,"7", AV176=2,"8", AV176=2.25,"9",AV176=2.5,"10", AV176=2.75,"11", AV176=3,"12", AV176=3.25,"13", AV176=3.5,"14", AV176=3.75,"15",AV176=4,"16")</f>
        <v>0</v>
      </c>
      <c r="AY176" s="38"/>
      <c r="AZ176" s="11" t="str">
        <f aca="false">IF(AY176=0,"1","2")</f>
        <v>1</v>
      </c>
      <c r="BA176" s="11" t="str">
        <f aca="false" t="array" ref="BA176">_xlfn.IFS(AY176=0,"0", AY176=-0.25, "1", AY176=-0.5,"2", AY176=-0.75,"3", AY176=-1,"4",AY176=-1.25,"5", AY176=-1.5,"6", AY176=-1.75,"7", AY176=-2,"8", AY177=-2.25,"9",AY177=-2.5,"10", AY177=-2.75,"11", AY177=-3,"12", AY177=-3.25,"13", AY177=-3.5,"14", AY177=-3.75,"15",AY177=-4,"16")</f>
        <v>0</v>
      </c>
      <c r="BB176" s="38"/>
      <c r="BC176" s="11" t="str">
        <f aca="false">IF(BB176=0,"1","2")</f>
        <v>1</v>
      </c>
      <c r="BD176" s="11" t="str">
        <f aca="false" t="array" ref="BD176">_xlfn.IFS(BB176=0,"0", BB176=0.25, "1", BB176=0.5,"2", BB176=0.75,"3", BB176=1,"4",BB176=1.25,"5", BB176=1.5,"6", BB176=1.75,"7", BB176=2,"8", BB176=2.25,"9", BB176=2.25,"9",BB176=2.5,"10", BB176=2.75,"11", BB176=3,"12", BB176=3.25,"13", BB176=3.5,"14", BB176=3.75,"15",BB176=4,"16")</f>
        <v>0</v>
      </c>
      <c r="BE176" s="8" t="n">
        <v>24</v>
      </c>
      <c r="BF176" s="14" t="str">
        <f aca="false">VLOOKUP(BE176,LEYENDA!$G$2:$H$8,2,TRUE())</f>
        <v>19-24</v>
      </c>
    </row>
    <row r="177" customFormat="false" ht="13.5" hidden="false" customHeight="false" outlineLevel="0" collapsed="false">
      <c r="A177" s="8" t="s">
        <v>1029</v>
      </c>
      <c r="B177" s="8" t="s">
        <v>1030</v>
      </c>
      <c r="C177" s="8" t="n">
        <v>10</v>
      </c>
      <c r="D177" s="8" t="str">
        <f aca="false">VLOOKUP(E177,[1]Hoja1!$B$1:$C$1048576,2,FALSE())</f>
        <v>OI</v>
      </c>
      <c r="E177" s="8" t="s">
        <v>1031</v>
      </c>
      <c r="F177" s="8" t="s">
        <v>198</v>
      </c>
      <c r="G177" s="1" t="str">
        <f aca="false" t="array" ref="G177">_xlfn.IFS(F177="M","1", F177="H","2")</f>
        <v>2</v>
      </c>
      <c r="H177" s="8" t="n">
        <v>41</v>
      </c>
      <c r="I177" s="1" t="n">
        <f aca="false">VLOOKUP(H177,LEYENDA!$B$2:$D$6,2,TRUE())</f>
        <v>61</v>
      </c>
      <c r="J177" s="38" t="n">
        <v>3</v>
      </c>
      <c r="K177" s="38" t="n">
        <v>12</v>
      </c>
      <c r="L177" s="38" t="n">
        <v>18</v>
      </c>
      <c r="M177" s="38" t="n">
        <v>8</v>
      </c>
      <c r="N177" s="38" t="n">
        <v>7</v>
      </c>
      <c r="O177" s="38" t="n">
        <v>4</v>
      </c>
      <c r="P177" s="38" t="n">
        <v>0</v>
      </c>
      <c r="Q177" s="38" t="n">
        <v>-1</v>
      </c>
      <c r="R177" s="38" t="n">
        <v>3</v>
      </c>
      <c r="S177" s="38" t="n">
        <v>0.25</v>
      </c>
      <c r="T177" s="38" t="n">
        <v>-1</v>
      </c>
      <c r="U177" s="38" t="n">
        <v>16</v>
      </c>
      <c r="V177" s="38" t="n">
        <v>26</v>
      </c>
      <c r="W177" s="38" t="n">
        <v>4</v>
      </c>
      <c r="X177" s="38" t="n">
        <v>6</v>
      </c>
      <c r="Y177" s="38" t="n">
        <v>18</v>
      </c>
      <c r="Z177" s="38" t="n">
        <v>8</v>
      </c>
      <c r="AA177" s="38" t="n">
        <v>0</v>
      </c>
      <c r="AB177" s="38" t="n">
        <v>-4</v>
      </c>
      <c r="AC177" s="38" t="n">
        <v>-2.5</v>
      </c>
      <c r="AD177" s="38" t="n">
        <v>2.5</v>
      </c>
      <c r="AE177" s="38" t="n">
        <v>0</v>
      </c>
      <c r="AF177" s="38"/>
      <c r="AG177" s="38"/>
      <c r="AH177" s="38"/>
      <c r="AI177" s="38"/>
      <c r="AJ177" s="38"/>
      <c r="AK177" s="38"/>
      <c r="AL177" s="38"/>
      <c r="AM177" s="38"/>
      <c r="AN177" s="38"/>
      <c r="AO177" s="8" t="n">
        <v>0</v>
      </c>
      <c r="AQ177" s="8" t="n">
        <v>2</v>
      </c>
      <c r="AR177" s="8" t="n">
        <v>1</v>
      </c>
      <c r="AS177" s="38"/>
      <c r="AT177" s="10" t="str">
        <f aca="false">IF(AS177=0,"1","2")</f>
        <v>1</v>
      </c>
      <c r="AU177" s="11" t="str">
        <f aca="false" t="array" ref="AU177">_xlfn.IFS(AS177=0,"0", AS177=-0.25, "1", AS177=-0.5,"2", AS177=-0.75,"3", AS177=-1,"4",AS177=-1.25,"5", AS177=-1.5,"6", AS177=-1.75,"7", AS177=-2,"8", AS177=-2.25,"9",AS177=-2.5,"10", AS177=-2.75,"11", AS177=-3,"12", AS177=-3.25,"13", AS177=-3.5,"14", AS177=-3.75,"15",AS177=-4,"16")</f>
        <v>0</v>
      </c>
      <c r="AV177" s="38"/>
      <c r="AW177" s="11" t="str">
        <f aca="false">IF(AV177=0,"1","2")</f>
        <v>1</v>
      </c>
      <c r="AX177" s="11" t="str">
        <f aca="false" t="array" ref="AX177">_xlfn.IFS(AV177=0,"0", AV177=0.25, "1", AV177=0.5,"2", AV177=0.75,"3", AV177=1,"4",AV177=1.25,"5", AV177=1.5,"6", AV177=1.75,"7", AV177=2,"8", AV177=2.25,"9",AV177=2.5,"10", AV177=2.75,"11", AV177=3,"12", AV177=3.25,"13", AV177=3.5,"14", AV177=3.75,"15",AV177=4,"16")</f>
        <v>0</v>
      </c>
      <c r="AY177" s="38"/>
      <c r="AZ177" s="11" t="str">
        <f aca="false">IF(AY177=0,"1","2")</f>
        <v>1</v>
      </c>
      <c r="BA177" s="11" t="str">
        <f aca="false" t="array" ref="BA177">_xlfn.IFS(AY177=0,"0", AY177=-0.25, "1", AY177=-0.5,"2", AY177=-0.75,"3", AY177=-1,"4",AY177=-1.25,"5", AY177=-1.5,"6", AY177=-1.75,"7", AY177=-2,"8", AY178=-2.25,"9",AY178=-2.5,"10", AY178=-2.75,"11", AY178=-3,"12", AY178=-3.25,"13", AY178=-3.5,"14", AY178=-3.75,"15",AY178=-4,"16")</f>
        <v>0</v>
      </c>
      <c r="BB177" s="38"/>
      <c r="BC177" s="11" t="str">
        <f aca="false">IF(BB177=0,"1","2")</f>
        <v>1</v>
      </c>
      <c r="BD177" s="11" t="str">
        <f aca="false" t="array" ref="BD177">_xlfn.IFS(BB177=0,"0", BB177=0.25, "1", BB177=0.5,"2", BB177=0.75,"3", BB177=1,"4",BB177=1.25,"5", BB177=1.5,"6", BB177=1.75,"7", BB177=2,"8", BB177=2.25,"9", BB177=2.25,"9",BB177=2.5,"10", BB177=2.75,"11", BB177=3,"12", BB177=3.25,"13", BB177=3.5,"14", BB177=3.75,"15",BB177=4,"16")</f>
        <v>0</v>
      </c>
      <c r="BE177" s="8" t="n">
        <v>24</v>
      </c>
      <c r="BF177" s="14" t="str">
        <f aca="false">VLOOKUP(BE177,LEYENDA!$G$2:$H$8,2,TRUE())</f>
        <v>19-24</v>
      </c>
    </row>
    <row r="178" customFormat="false" ht="13.5" hidden="false" customHeight="false" outlineLevel="0" collapsed="false">
      <c r="A178" s="8" t="s">
        <v>1029</v>
      </c>
      <c r="B178" s="8" t="s">
        <v>1032</v>
      </c>
      <c r="C178" s="8" t="n">
        <v>10</v>
      </c>
      <c r="D178" s="8" t="str">
        <f aca="false">VLOOKUP(E178,[1]Hoja1!$B$1:$C$1048576,2,FALSE())</f>
        <v>OD</v>
      </c>
      <c r="E178" s="8" t="s">
        <v>1033</v>
      </c>
      <c r="F178" s="8" t="s">
        <v>193</v>
      </c>
      <c r="G178" s="1" t="str">
        <f aca="false" t="array" ref="G178">_xlfn.IFS(F178="M","1", F178="H","2")</f>
        <v>1</v>
      </c>
      <c r="H178" s="8" t="n">
        <v>23</v>
      </c>
      <c r="I178" s="1" t="n">
        <f aca="false">VLOOKUP(H178,LEYENDA!$B$2:$D$6,2,TRUE())</f>
        <v>61</v>
      </c>
      <c r="J178" s="38" t="n">
        <v>-0.5</v>
      </c>
      <c r="K178" s="38"/>
      <c r="L178" s="38" t="n">
        <v>20</v>
      </c>
      <c r="M178" s="38" t="n">
        <v>4</v>
      </c>
      <c r="N178" s="38" t="n">
        <v>14</v>
      </c>
      <c r="O178" s="38" t="n">
        <v>4</v>
      </c>
      <c r="P178" s="38" t="n">
        <v>-0.5</v>
      </c>
      <c r="Q178" s="38" t="n">
        <v>-3</v>
      </c>
      <c r="R178" s="38" t="n">
        <v>3</v>
      </c>
      <c r="S178" s="38" t="n">
        <v>-0.5</v>
      </c>
      <c r="T178" s="38" t="n">
        <v>-2</v>
      </c>
      <c r="U178" s="38"/>
      <c r="V178" s="38" t="n">
        <v>25</v>
      </c>
      <c r="W178" s="38" t="n">
        <v>14</v>
      </c>
      <c r="X178" s="38"/>
      <c r="Y178" s="38" t="n">
        <v>25</v>
      </c>
      <c r="Z178" s="38" t="n">
        <v>9</v>
      </c>
      <c r="AA178" s="38" t="n">
        <v>0</v>
      </c>
      <c r="AB178" s="38" t="n">
        <v>-6.45</v>
      </c>
      <c r="AC178" s="38" t="n">
        <v>-4.25</v>
      </c>
      <c r="AD178" s="38" t="n">
        <v>2.5</v>
      </c>
      <c r="AE178" s="38" t="n">
        <v>0</v>
      </c>
      <c r="AF178" s="38"/>
      <c r="AG178" s="38"/>
      <c r="AH178" s="38"/>
      <c r="AI178" s="38"/>
      <c r="AJ178" s="38"/>
      <c r="AK178" s="38"/>
      <c r="AL178" s="38"/>
      <c r="AM178" s="38"/>
      <c r="AN178" s="38"/>
      <c r="AO178" s="8" t="n">
        <v>0</v>
      </c>
      <c r="AQ178" s="8" t="n">
        <v>1</v>
      </c>
      <c r="AR178" s="8" t="n">
        <v>2</v>
      </c>
      <c r="AS178" s="38"/>
      <c r="AT178" s="10" t="str">
        <f aca="false">IF(AS178=0,"1","2")</f>
        <v>1</v>
      </c>
      <c r="AU178" s="11" t="str">
        <f aca="false" t="array" ref="AU178">_xlfn.IFS(AS178=0,"0", AS178=-0.25, "1", AS178=-0.5,"2", AS178=-0.75,"3", AS178=-1,"4",AS178=-1.25,"5", AS178=-1.5,"6", AS178=-1.75,"7", AS178=-2,"8", AS178=-2.25,"9",AS178=-2.5,"10", AS178=-2.75,"11", AS178=-3,"12", AS178=-3.25,"13", AS178=-3.5,"14", AS178=-3.75,"15",AS178=-4,"16")</f>
        <v>0</v>
      </c>
      <c r="AV178" s="38"/>
      <c r="AW178" s="11" t="str">
        <f aca="false">IF(AV178=0,"1","2")</f>
        <v>1</v>
      </c>
      <c r="AX178" s="11" t="str">
        <f aca="false" t="array" ref="AX178">_xlfn.IFS(AV178=0,"0", AV178=0.25, "1", AV178=0.5,"2", AV178=0.75,"3", AV178=1,"4",AV178=1.25,"5", AV178=1.5,"6", AV178=1.75,"7", AV178=2,"8", AV178=2.25,"9",AV178=2.5,"10", AV178=2.75,"11", AV178=3,"12", AV178=3.25,"13", AV178=3.5,"14", AV178=3.75,"15",AV178=4,"16")</f>
        <v>0</v>
      </c>
      <c r="AY178" s="38"/>
      <c r="AZ178" s="11" t="str">
        <f aca="false">IF(AY178=0,"1","2")</f>
        <v>1</v>
      </c>
      <c r="BA178" s="11" t="str">
        <f aca="false" t="array" ref="BA178">_xlfn.IFS(AY178=0,"0", AY178=-0.25, "1", AY178=-0.5,"2", AY178=-0.75,"3", AY178=-1,"4",AY178=-1.25,"5", AY178=-1.5,"6", AY178=-1.75,"7", AY178=-2,"8", AY179=-2.25,"9",AY179=-2.5,"10", AY179=-2.75,"11", AY179=-3,"12", AY179=-3.25,"13", AY179=-3.5,"14", AY179=-3.75,"15",AY179=-4,"16")</f>
        <v>0</v>
      </c>
      <c r="BB178" s="38"/>
      <c r="BC178" s="11" t="str">
        <f aca="false">IF(BB178=0,"1","2")</f>
        <v>1</v>
      </c>
      <c r="BD178" s="11" t="str">
        <f aca="false" t="array" ref="BD178">_xlfn.IFS(BB178=0,"0", BB178=0.25, "1", BB178=0.5,"2", BB178=0.75,"3", BB178=1,"4",BB178=1.25,"5", BB178=1.5,"6", BB178=1.75,"7", BB178=2,"8", BB178=2.25,"9", BB178=2.25,"9",BB178=2.5,"10", BB178=2.75,"11", BB178=3,"12", BB178=3.25,"13", BB178=3.5,"14", BB178=3.75,"15",BB178=4,"16")</f>
        <v>0</v>
      </c>
      <c r="BE178" s="8" t="n">
        <v>24</v>
      </c>
      <c r="BF178" s="14" t="str">
        <f aca="false">VLOOKUP(BE178,LEYENDA!$G$2:$H$8,2,TRUE())</f>
        <v>19-24</v>
      </c>
    </row>
    <row r="179" customFormat="false" ht="13.5" hidden="false" customHeight="false" outlineLevel="0" collapsed="false">
      <c r="A179" s="8" t="s">
        <v>1029</v>
      </c>
      <c r="B179" s="8" t="s">
        <v>1032</v>
      </c>
      <c r="C179" s="8" t="n">
        <v>10</v>
      </c>
      <c r="D179" s="8" t="str">
        <f aca="false">VLOOKUP(E179,[1]Hoja1!$B$1:$C$1048576,2,FALSE())</f>
        <v>OI</v>
      </c>
      <c r="E179" s="8" t="s">
        <v>194</v>
      </c>
      <c r="F179" s="8" t="s">
        <v>193</v>
      </c>
      <c r="G179" s="1" t="str">
        <f aca="false" t="array" ref="G179">_xlfn.IFS(F179="M","1", F179="H","2")</f>
        <v>1</v>
      </c>
      <c r="H179" s="8" t="n">
        <v>23</v>
      </c>
      <c r="I179" s="1" t="n">
        <f aca="false">VLOOKUP(H179,LEYENDA!$B$2:$D$6,2,TRUE())</f>
        <v>61</v>
      </c>
      <c r="J179" s="38" t="n">
        <v>-0.5</v>
      </c>
      <c r="K179" s="38"/>
      <c r="L179" s="38" t="n">
        <v>20</v>
      </c>
      <c r="M179" s="38" t="n">
        <v>4</v>
      </c>
      <c r="N179" s="38" t="n">
        <v>14</v>
      </c>
      <c r="O179" s="38" t="n">
        <v>4</v>
      </c>
      <c r="P179" s="38" t="n">
        <v>-0.5</v>
      </c>
      <c r="Q179" s="38" t="n">
        <v>-3</v>
      </c>
      <c r="R179" s="38" t="n">
        <v>3</v>
      </c>
      <c r="S179" s="38" t="n">
        <v>-0.5</v>
      </c>
      <c r="T179" s="38" t="n">
        <v>-2</v>
      </c>
      <c r="U179" s="38"/>
      <c r="V179" s="38" t="n">
        <v>25</v>
      </c>
      <c r="W179" s="38" t="n">
        <v>14</v>
      </c>
      <c r="X179" s="38"/>
      <c r="Y179" s="38" t="n">
        <v>25</v>
      </c>
      <c r="Z179" s="38" t="n">
        <v>9</v>
      </c>
      <c r="AA179" s="38" t="n">
        <v>0</v>
      </c>
      <c r="AB179" s="38" t="n">
        <v>-6.45</v>
      </c>
      <c r="AC179" s="38" t="n">
        <v>-4.25</v>
      </c>
      <c r="AD179" s="38" t="n">
        <v>2.5</v>
      </c>
      <c r="AE179" s="38" t="n">
        <v>0</v>
      </c>
      <c r="AF179" s="38"/>
      <c r="AG179" s="38"/>
      <c r="AH179" s="38"/>
      <c r="AI179" s="38"/>
      <c r="AJ179" s="38"/>
      <c r="AK179" s="38"/>
      <c r="AL179" s="38"/>
      <c r="AM179" s="38"/>
      <c r="AN179" s="38"/>
      <c r="AO179" s="8" t="n">
        <v>0</v>
      </c>
      <c r="AQ179" s="8" t="n">
        <v>1</v>
      </c>
      <c r="AR179" s="8" t="n">
        <v>2</v>
      </c>
      <c r="AS179" s="38"/>
      <c r="AT179" s="10" t="str">
        <f aca="false">IF(AS179=0,"1","2")</f>
        <v>1</v>
      </c>
      <c r="AU179" s="11" t="str">
        <f aca="false" t="array" ref="AU179">_xlfn.IFS(AS179=0,"0", AS179=-0.25, "1", AS179=-0.5,"2", AS179=-0.75,"3", AS179=-1,"4",AS179=-1.25,"5", AS179=-1.5,"6", AS179=-1.75,"7", AS179=-2,"8", AS179=-2.25,"9",AS179=-2.5,"10", AS179=-2.75,"11", AS179=-3,"12", AS179=-3.25,"13", AS179=-3.5,"14", AS179=-3.75,"15",AS179=-4,"16")</f>
        <v>0</v>
      </c>
      <c r="AV179" s="38"/>
      <c r="AW179" s="11" t="str">
        <f aca="false">IF(AV179=0,"1","2")</f>
        <v>1</v>
      </c>
      <c r="AX179" s="11" t="str">
        <f aca="false" t="array" ref="AX179">_xlfn.IFS(AV179=0,"0", AV179=0.25, "1", AV179=0.5,"2", AV179=0.75,"3", AV179=1,"4",AV179=1.25,"5", AV179=1.5,"6", AV179=1.75,"7", AV179=2,"8", AV179=2.25,"9",AV179=2.5,"10", AV179=2.75,"11", AV179=3,"12", AV179=3.25,"13", AV179=3.5,"14", AV179=3.75,"15",AV179=4,"16")</f>
        <v>0</v>
      </c>
      <c r="AY179" s="38"/>
      <c r="AZ179" s="11" t="str">
        <f aca="false">IF(AY179=0,"1","2")</f>
        <v>1</v>
      </c>
      <c r="BA179" s="11" t="str">
        <f aca="false" t="array" ref="BA179">_xlfn.IFS(AY179=0,"0", AY179=-0.25, "1", AY179=-0.5,"2", AY179=-0.75,"3", AY179=-1,"4",AY179=-1.25,"5", AY179=-1.5,"6", AY179=-1.75,"7", AY179=-2,"8", AY180=-2.25,"9",AY180=-2.5,"10", AY180=-2.75,"11", AY180=-3,"12", AY180=-3.25,"13", AY180=-3.5,"14", AY180=-3.75,"15",AY180=-4,"16")</f>
        <v>0</v>
      </c>
      <c r="BB179" s="38"/>
      <c r="BC179" s="11" t="str">
        <f aca="false">IF(BB179=0,"1","2")</f>
        <v>1</v>
      </c>
      <c r="BD179" s="11" t="str">
        <f aca="false" t="array" ref="BD179">_xlfn.IFS(BB179=0,"0", BB179=0.25, "1", BB179=0.5,"2", BB179=0.75,"3", BB179=1,"4",BB179=1.25,"5", BB179=1.5,"6", BB179=1.75,"7", BB179=2,"8", BB179=2.25,"9", BB179=2.25,"9",BB179=2.5,"10", BB179=2.75,"11", BB179=3,"12", BB179=3.25,"13", BB179=3.5,"14", BB179=3.75,"15",BB179=4,"16")</f>
        <v>0</v>
      </c>
      <c r="BE179" s="8" t="n">
        <v>24</v>
      </c>
      <c r="BF179" s="14" t="str">
        <f aca="false">VLOOKUP(BE179,LEYENDA!$G$2:$H$8,2,TRUE())</f>
        <v>19-24</v>
      </c>
    </row>
    <row r="180" customFormat="false" ht="13.5" hidden="false" customHeight="false" outlineLevel="0" collapsed="false">
      <c r="A180" s="8" t="s">
        <v>1029</v>
      </c>
      <c r="B180" s="8" t="s">
        <v>1034</v>
      </c>
      <c r="C180" s="8" t="n">
        <v>10</v>
      </c>
      <c r="D180" s="8" t="str">
        <f aca="false">VLOOKUP(E180,[1]Hoja1!$B$1:$C$1048576,2,FALSE())</f>
        <v>OD</v>
      </c>
      <c r="E180" s="8" t="s">
        <v>1035</v>
      </c>
      <c r="F180" s="8" t="s">
        <v>193</v>
      </c>
      <c r="G180" s="1" t="str">
        <f aca="false" t="array" ref="G180">_xlfn.IFS(F180="M","1", F180="H","2")</f>
        <v>1</v>
      </c>
      <c r="H180" s="8" t="n">
        <v>33</v>
      </c>
      <c r="I180" s="1" t="n">
        <f aca="false">VLOOKUP(H180,LEYENDA!$B$2:$D$6,2,TRUE())</f>
        <v>61</v>
      </c>
      <c r="J180" s="38" t="n">
        <v>0</v>
      </c>
      <c r="K180" s="38"/>
      <c r="L180" s="38" t="n">
        <v>18</v>
      </c>
      <c r="M180" s="38" t="n">
        <v>7</v>
      </c>
      <c r="N180" s="38" t="n">
        <v>10</v>
      </c>
      <c r="O180" s="38" t="n">
        <v>5</v>
      </c>
      <c r="P180" s="38" t="n">
        <v>0</v>
      </c>
      <c r="Q180" s="38" t="n">
        <v>-0.5</v>
      </c>
      <c r="R180" s="38" t="n">
        <v>5</v>
      </c>
      <c r="S180" s="38" t="n">
        <v>1</v>
      </c>
      <c r="T180" s="38" t="n">
        <v>-4</v>
      </c>
      <c r="U180" s="38"/>
      <c r="V180" s="38" t="n">
        <v>20</v>
      </c>
      <c r="W180" s="38" t="n">
        <v>19</v>
      </c>
      <c r="X180" s="38"/>
      <c r="Y180" s="38" t="n">
        <v>15</v>
      </c>
      <c r="Z180" s="38" t="n">
        <v>11</v>
      </c>
      <c r="AA180" s="38" t="n">
        <v>0</v>
      </c>
      <c r="AB180" s="38" t="n">
        <v>-5.5</v>
      </c>
      <c r="AC180" s="38" t="n">
        <v>-3.25</v>
      </c>
      <c r="AD180" s="38" t="n">
        <v>2</v>
      </c>
      <c r="AE180" s="38" t="n">
        <v>0</v>
      </c>
      <c r="AF180" s="38"/>
      <c r="AG180" s="38"/>
      <c r="AH180" s="38"/>
      <c r="AI180" s="38"/>
      <c r="AJ180" s="38"/>
      <c r="AK180" s="38"/>
      <c r="AL180" s="38"/>
      <c r="AM180" s="38"/>
      <c r="AN180" s="38"/>
      <c r="AO180" s="8" t="n">
        <v>0</v>
      </c>
      <c r="AQ180" s="8" t="n">
        <v>2</v>
      </c>
      <c r="AR180" s="8" t="n">
        <v>2</v>
      </c>
      <c r="AS180" s="38"/>
      <c r="AT180" s="10" t="str">
        <f aca="false">IF(AS180=0,"1","2")</f>
        <v>1</v>
      </c>
      <c r="AU180" s="11" t="str">
        <f aca="false" t="array" ref="AU180">_xlfn.IFS(AS180=0,"0", AS180=-0.25, "1", AS180=-0.5,"2", AS180=-0.75,"3", AS180=-1,"4",AS180=-1.25,"5", AS180=-1.5,"6", AS180=-1.75,"7", AS180=-2,"8", AS180=-2.25,"9",AS180=-2.5,"10", AS180=-2.75,"11", AS180=-3,"12", AS180=-3.25,"13", AS180=-3.5,"14", AS180=-3.75,"15",AS180=-4,"16")</f>
        <v>0</v>
      </c>
      <c r="AV180" s="38"/>
      <c r="AW180" s="11" t="str">
        <f aca="false">IF(AV180=0,"1","2")</f>
        <v>1</v>
      </c>
      <c r="AX180" s="11" t="str">
        <f aca="false" t="array" ref="AX180">_xlfn.IFS(AV180=0,"0", AV180=0.25, "1", AV180=0.5,"2", AV180=0.75,"3", AV180=1,"4",AV180=1.25,"5", AV180=1.5,"6", AV180=1.75,"7", AV180=2,"8", AV180=2.25,"9",AV180=2.5,"10", AV180=2.75,"11", AV180=3,"12", AV180=3.25,"13", AV180=3.5,"14", AV180=3.75,"15",AV180=4,"16")</f>
        <v>0</v>
      </c>
      <c r="AY180" s="38"/>
      <c r="AZ180" s="11" t="str">
        <f aca="false">IF(AY180=0,"1","2")</f>
        <v>1</v>
      </c>
      <c r="BA180" s="11" t="str">
        <f aca="false" t="array" ref="BA180">_xlfn.IFS(AY180=0,"0", AY180=-0.25, "1", AY180=-0.5,"2", AY180=-0.75,"3", AY180=-1,"4",AY180=-1.25,"5", AY180=-1.5,"6", AY180=-1.75,"7", AY180=-2,"8", AY181=-2.25,"9",AY181=-2.5,"10", AY181=-2.75,"11", AY181=-3,"12", AY181=-3.25,"13", AY181=-3.5,"14", AY181=-3.75,"15",AY181=-4,"16")</f>
        <v>0</v>
      </c>
      <c r="BB180" s="38"/>
      <c r="BC180" s="11" t="str">
        <f aca="false">IF(BB180=0,"1","2")</f>
        <v>1</v>
      </c>
      <c r="BD180" s="11" t="str">
        <f aca="false" t="array" ref="BD180">_xlfn.IFS(BB180=0,"0", BB180=0.25, "1", BB180=0.5,"2", BB180=0.75,"3", BB180=1,"4",BB180=1.25,"5", BB180=1.5,"6", BB180=1.75,"7", BB180=2,"8", BB180=2.25,"9", BB180=2.25,"9",BB180=2.5,"10", BB180=2.75,"11", BB180=3,"12", BB180=3.25,"13", BB180=3.5,"14", BB180=3.75,"15",BB180=4,"16")</f>
        <v>0</v>
      </c>
      <c r="BE180" s="8" t="n">
        <v>24</v>
      </c>
      <c r="BF180" s="14" t="str">
        <f aca="false">VLOOKUP(BE180,LEYENDA!$G$2:$H$8,2,TRUE())</f>
        <v>19-24</v>
      </c>
    </row>
    <row r="181" customFormat="false" ht="13.5" hidden="false" customHeight="false" outlineLevel="0" collapsed="false">
      <c r="A181" s="8" t="s">
        <v>1029</v>
      </c>
      <c r="B181" s="8" t="s">
        <v>1034</v>
      </c>
      <c r="C181" s="8" t="n">
        <v>10</v>
      </c>
      <c r="D181" s="8" t="str">
        <f aca="false">VLOOKUP(E181,[1]Hoja1!$B$1:$C$1048576,2,FALSE())</f>
        <v>OI</v>
      </c>
      <c r="E181" s="8" t="s">
        <v>1036</v>
      </c>
      <c r="F181" s="8" t="s">
        <v>193</v>
      </c>
      <c r="G181" s="1" t="str">
        <f aca="false" t="array" ref="G181">_xlfn.IFS(F181="M","1", F181="H","2")</f>
        <v>1</v>
      </c>
      <c r="H181" s="8" t="n">
        <v>33</v>
      </c>
      <c r="I181" s="1" t="n">
        <f aca="false">VLOOKUP(H181,LEYENDA!$B$2:$D$6,2,TRUE())</f>
        <v>61</v>
      </c>
      <c r="J181" s="38" t="n">
        <v>0</v>
      </c>
      <c r="K181" s="38"/>
      <c r="L181" s="38" t="n">
        <v>18</v>
      </c>
      <c r="M181" s="38" t="n">
        <v>7</v>
      </c>
      <c r="N181" s="38" t="n">
        <v>10</v>
      </c>
      <c r="O181" s="38" t="n">
        <v>5</v>
      </c>
      <c r="P181" s="38" t="n">
        <v>0</v>
      </c>
      <c r="Q181" s="38" t="n">
        <v>-0.5</v>
      </c>
      <c r="R181" s="38" t="n">
        <v>5</v>
      </c>
      <c r="S181" s="38" t="n">
        <v>1</v>
      </c>
      <c r="T181" s="38" t="n">
        <v>-4</v>
      </c>
      <c r="U181" s="38"/>
      <c r="V181" s="38" t="n">
        <v>20</v>
      </c>
      <c r="W181" s="38" t="n">
        <v>19</v>
      </c>
      <c r="X181" s="38"/>
      <c r="Y181" s="38" t="n">
        <v>15</v>
      </c>
      <c r="Z181" s="38" t="n">
        <v>11</v>
      </c>
      <c r="AA181" s="38" t="n">
        <v>0</v>
      </c>
      <c r="AB181" s="38" t="n">
        <v>-5.5</v>
      </c>
      <c r="AC181" s="38" t="n">
        <v>-3.25</v>
      </c>
      <c r="AD181" s="38" t="n">
        <v>2</v>
      </c>
      <c r="AE181" s="38" t="n">
        <v>0</v>
      </c>
      <c r="AF181" s="38"/>
      <c r="AG181" s="38"/>
      <c r="AH181" s="38"/>
      <c r="AI181" s="38"/>
      <c r="AJ181" s="38"/>
      <c r="AK181" s="38"/>
      <c r="AL181" s="38"/>
      <c r="AM181" s="38"/>
      <c r="AN181" s="38"/>
      <c r="AO181" s="8" t="n">
        <v>0</v>
      </c>
      <c r="AQ181" s="8" t="n">
        <v>2</v>
      </c>
      <c r="AR181" s="8" t="n">
        <v>2</v>
      </c>
      <c r="AS181" s="38"/>
      <c r="AT181" s="10" t="str">
        <f aca="false">IF(AS181=0,"1","2")</f>
        <v>1</v>
      </c>
      <c r="AU181" s="11" t="str">
        <f aca="false" t="array" ref="AU181">_xlfn.IFS(AS181=0,"0", AS181=-0.25, "1", AS181=-0.5,"2", AS181=-0.75,"3", AS181=-1,"4",AS181=-1.25,"5", AS181=-1.5,"6", AS181=-1.75,"7", AS181=-2,"8", AS181=-2.25,"9",AS181=-2.5,"10", AS181=-2.75,"11", AS181=-3,"12", AS181=-3.25,"13", AS181=-3.5,"14", AS181=-3.75,"15",AS181=-4,"16")</f>
        <v>0</v>
      </c>
      <c r="AV181" s="38"/>
      <c r="AW181" s="11" t="str">
        <f aca="false">IF(AV181=0,"1","2")</f>
        <v>1</v>
      </c>
      <c r="AX181" s="11" t="str">
        <f aca="false" t="array" ref="AX181">_xlfn.IFS(AV181=0,"0", AV181=0.25, "1", AV181=0.5,"2", AV181=0.75,"3", AV181=1,"4",AV181=1.25,"5", AV181=1.5,"6", AV181=1.75,"7", AV181=2,"8", AV181=2.25,"9",AV181=2.5,"10", AV181=2.75,"11", AV181=3,"12", AV181=3.25,"13", AV181=3.5,"14", AV181=3.75,"15",AV181=4,"16")</f>
        <v>0</v>
      </c>
      <c r="AY181" s="38"/>
      <c r="AZ181" s="11" t="str">
        <f aca="false">IF(AY181=0,"1","2")</f>
        <v>1</v>
      </c>
      <c r="BA181" s="11" t="str">
        <f aca="false" t="array" ref="BA181">_xlfn.IFS(AY181=0,"0", AY181=-0.25, "1", AY181=-0.5,"2", AY181=-0.75,"3", AY181=-1,"4",AY181=-1.25,"5", AY181=-1.5,"6", AY181=-1.75,"7", AY181=-2,"8", AY182=-2.25,"9",AY182=-2.5,"10", AY182=-2.75,"11", AY182=-3,"12", AY182=-3.25,"13", AY182=-3.5,"14", AY182=-3.75,"15",AY182=-4,"16")</f>
        <v>0</v>
      </c>
      <c r="BB181" s="38"/>
      <c r="BC181" s="11" t="str">
        <f aca="false">IF(BB181=0,"1","2")</f>
        <v>1</v>
      </c>
      <c r="BD181" s="11" t="str">
        <f aca="false" t="array" ref="BD181">_xlfn.IFS(BB181=0,"0", BB181=0.25, "1", BB181=0.5,"2", BB181=0.75,"3", BB181=1,"4",BB181=1.25,"5", BB181=1.5,"6", BB181=1.75,"7", BB181=2,"8", BB181=2.25,"9", BB181=2.25,"9",BB181=2.5,"10", BB181=2.75,"11", BB181=3,"12", BB181=3.25,"13", BB181=3.5,"14", BB181=3.75,"15",BB181=4,"16")</f>
        <v>0</v>
      </c>
      <c r="BE181" s="8" t="n">
        <v>24</v>
      </c>
      <c r="BF181" s="14" t="str">
        <f aca="false">VLOOKUP(BE181,LEYENDA!$G$2:$H$8,2,TRUE())</f>
        <v>19-24</v>
      </c>
    </row>
    <row r="182" customFormat="false" ht="13.5" hidden="false" customHeight="false" outlineLevel="0" collapsed="false">
      <c r="A182" s="8" t="s">
        <v>1037</v>
      </c>
      <c r="B182" s="8" t="s">
        <v>1038</v>
      </c>
      <c r="C182" s="8" t="n">
        <v>10</v>
      </c>
      <c r="D182" s="8" t="str">
        <f aca="false">VLOOKUP(E182,[1]Hoja1!$B$1:$C$1048576,2,FALSE())</f>
        <v>OD</v>
      </c>
      <c r="E182" s="8" t="s">
        <v>1039</v>
      </c>
      <c r="F182" s="8" t="s">
        <v>193</v>
      </c>
      <c r="G182" s="1" t="str">
        <f aca="false" t="array" ref="G182">_xlfn.IFS(F182="M","1", F182="H","2")</f>
        <v>1</v>
      </c>
      <c r="H182" s="8" t="n">
        <v>44</v>
      </c>
      <c r="I182" s="1" t="n">
        <f aca="false">VLOOKUP(H182,LEYENDA!$B$2:$D$6,2,TRUE())</f>
        <v>61</v>
      </c>
      <c r="J182" s="38" t="n">
        <v>4</v>
      </c>
      <c r="K182" s="38"/>
      <c r="L182" s="38" t="n">
        <v>12</v>
      </c>
      <c r="M182" s="38" t="n">
        <v>8</v>
      </c>
      <c r="N182" s="38" t="n">
        <v>8</v>
      </c>
      <c r="O182" s="38" t="n">
        <v>2</v>
      </c>
      <c r="P182" s="38" t="n">
        <v>0</v>
      </c>
      <c r="Q182" s="38" t="n">
        <v>-6</v>
      </c>
      <c r="R182" s="38" t="n">
        <v>3</v>
      </c>
      <c r="S182" s="38" t="n">
        <v>2</v>
      </c>
      <c r="T182" s="38"/>
      <c r="U182" s="38"/>
      <c r="V182" s="38" t="n">
        <v>8</v>
      </c>
      <c r="W182" s="38" t="n">
        <v>4</v>
      </c>
      <c r="X182" s="38"/>
      <c r="Y182" s="38" t="n">
        <v>16</v>
      </c>
      <c r="Z182" s="38" t="n">
        <v>9</v>
      </c>
      <c r="AA182" s="38" t="n">
        <v>-1</v>
      </c>
      <c r="AB182" s="38" t="n">
        <v>-4.5</v>
      </c>
      <c r="AC182" s="38" t="n">
        <v>-2.75</v>
      </c>
      <c r="AD182" s="38" t="n">
        <v>1</v>
      </c>
      <c r="AG182" s="38"/>
      <c r="AH182" s="38"/>
      <c r="AI182" s="38"/>
      <c r="AJ182" s="38"/>
      <c r="AK182" s="38"/>
      <c r="AL182" s="38"/>
      <c r="AM182" s="38" t="n">
        <v>1</v>
      </c>
      <c r="AN182" s="38"/>
      <c r="AO182" s="8" t="n">
        <v>1</v>
      </c>
      <c r="AQ182" s="8" t="n">
        <v>1</v>
      </c>
      <c r="AS182" s="38"/>
      <c r="AT182" s="10" t="str">
        <f aca="false">IF(AS182=0,"1","2")</f>
        <v>1</v>
      </c>
      <c r="AU182" s="11" t="str">
        <f aca="false" t="array" ref="AU182">_xlfn.IFS(AS182=0,"0", AS182=-0.25, "1", AS182=-0.5,"2", AS182=-0.75,"3", AS182=-1,"4",AS182=-1.25,"5", AS182=-1.5,"6", AS182=-1.75,"7", AS182=-2,"8", AS182=-2.25,"9",AS182=-2.5,"10", AS182=-2.75,"11", AS182=-3,"12", AS182=-3.25,"13", AS182=-3.5,"14", AS182=-3.75,"15",AS182=-4,"16")</f>
        <v>0</v>
      </c>
      <c r="AV182" s="38"/>
      <c r="AW182" s="11" t="str">
        <f aca="false">IF(AV182=0,"1","2")</f>
        <v>1</v>
      </c>
      <c r="AX182" s="11" t="str">
        <f aca="false" t="array" ref="AX182">_xlfn.IFS(AV182=0,"0", AV182=0.25, "1", AV182=0.5,"2", AV182=0.75,"3", AV182=1,"4",AV182=1.25,"5", AV182=1.5,"6", AV182=1.75,"7", AV182=2,"8", AV182=2.25,"9",AV182=2.5,"10", AV182=2.75,"11", AV182=3,"12", AV182=3.25,"13", AV182=3.5,"14", AV182=3.75,"15",AV182=4,"16")</f>
        <v>0</v>
      </c>
      <c r="AY182" s="38"/>
      <c r="AZ182" s="11" t="str">
        <f aca="false">IF(AY182=0,"1","2")</f>
        <v>1</v>
      </c>
      <c r="BA182" s="11" t="str">
        <f aca="false" t="array" ref="BA182">_xlfn.IFS(AY182=0,"0", AY182=-0.25, "1", AY182=-0.5,"2", AY182=-0.75,"3", AY182=-1,"4",AY182=-1.25,"5", AY182=-1.5,"6", AY182=-1.75,"7", AY182=-2,"8", AY183=-2.25,"9",AY183=-2.5,"10", AY183=-2.75,"11", AY183=-3,"12", AY183=-3.25,"13", AY183=-3.5,"14", AY183=-3.75,"15",AY183=-4,"16")</f>
        <v>0</v>
      </c>
      <c r="BB182" s="38" t="n">
        <v>0.25</v>
      </c>
      <c r="BC182" s="11" t="str">
        <f aca="false">IF(BB182=0,"1","2")</f>
        <v>2</v>
      </c>
      <c r="BD182" s="11" t="str">
        <f aca="false" t="array" ref="BD182">_xlfn.IFS(BB182=0,"0", BB182=0.25, "1", BB182=0.5,"2", BB182=0.75,"3", BB182=1,"4",BB182=1.25,"5", BB182=1.5,"6", BB182=1.75,"7", BB182=2,"8", BB182=2.25,"9", BB182=2.25,"9",BB182=2.5,"10", BB182=2.75,"11", BB182=3,"12", BB182=3.25,"13", BB182=3.5,"14", BB182=3.75,"15",BB182=4,"16")</f>
        <v>1</v>
      </c>
      <c r="BE182" s="8" t="n">
        <v>24</v>
      </c>
      <c r="BF182" s="14" t="str">
        <f aca="false">VLOOKUP(BE182,LEYENDA!$G$2:$H$8,2,TRUE())</f>
        <v>19-24</v>
      </c>
    </row>
    <row r="183" customFormat="false" ht="13.5" hidden="false" customHeight="false" outlineLevel="0" collapsed="false">
      <c r="A183" s="8" t="s">
        <v>1037</v>
      </c>
      <c r="B183" s="8" t="s">
        <v>1038</v>
      </c>
      <c r="C183" s="8" t="n">
        <v>10</v>
      </c>
      <c r="D183" s="8" t="str">
        <f aca="false">VLOOKUP(E183,[1]Hoja1!$B$1:$C$1048576,2,FALSE())</f>
        <v>OI</v>
      </c>
      <c r="E183" s="8" t="s">
        <v>1040</v>
      </c>
      <c r="F183" s="8" t="s">
        <v>193</v>
      </c>
      <c r="G183" s="1" t="str">
        <f aca="false" t="array" ref="G183">_xlfn.IFS(F183="M","1", F183="H","2")</f>
        <v>1</v>
      </c>
      <c r="H183" s="8" t="n">
        <v>44</v>
      </c>
      <c r="I183" s="1" t="n">
        <f aca="false">VLOOKUP(H183,LEYENDA!$B$2:$D$6,2,TRUE())</f>
        <v>61</v>
      </c>
      <c r="J183" s="38" t="n">
        <v>4</v>
      </c>
      <c r="K183" s="38"/>
      <c r="L183" s="38" t="n">
        <v>12</v>
      </c>
      <c r="M183" s="38" t="n">
        <v>8</v>
      </c>
      <c r="N183" s="38" t="n">
        <v>8</v>
      </c>
      <c r="O183" s="38" t="n">
        <v>2</v>
      </c>
      <c r="P183" s="38" t="n">
        <v>0</v>
      </c>
      <c r="Q183" s="38" t="n">
        <v>-6</v>
      </c>
      <c r="R183" s="38" t="n">
        <v>3</v>
      </c>
      <c r="S183" s="38" t="n">
        <v>2</v>
      </c>
      <c r="T183" s="38"/>
      <c r="U183" s="38"/>
      <c r="V183" s="38" t="n">
        <v>8</v>
      </c>
      <c r="W183" s="38" t="n">
        <v>4</v>
      </c>
      <c r="X183" s="38"/>
      <c r="Y183" s="38" t="n">
        <v>16</v>
      </c>
      <c r="Z183" s="38" t="n">
        <v>9</v>
      </c>
      <c r="AA183" s="38" t="n">
        <v>-1</v>
      </c>
      <c r="AB183" s="38" t="n">
        <v>-4.5</v>
      </c>
      <c r="AC183" s="38" t="n">
        <v>-2.75</v>
      </c>
      <c r="AD183" s="38" t="n">
        <v>1</v>
      </c>
      <c r="AG183" s="38"/>
      <c r="AH183" s="38"/>
      <c r="AI183" s="38"/>
      <c r="AJ183" s="38"/>
      <c r="AK183" s="38"/>
      <c r="AL183" s="38"/>
      <c r="AM183" s="38" t="n">
        <v>1</v>
      </c>
      <c r="AN183" s="38"/>
      <c r="AO183" s="8" t="n">
        <v>1</v>
      </c>
      <c r="AQ183" s="8" t="n">
        <v>1</v>
      </c>
      <c r="AS183" s="38"/>
      <c r="AT183" s="10" t="str">
        <f aca="false">IF(AS183=0,"1","2")</f>
        <v>1</v>
      </c>
      <c r="AU183" s="11" t="str">
        <f aca="false" t="array" ref="AU183">_xlfn.IFS(AS183=0,"0", AS183=-0.25, "1", AS183=-0.5,"2", AS183=-0.75,"3", AS183=-1,"4",AS183=-1.25,"5", AS183=-1.5,"6", AS183=-1.75,"7", AS183=-2,"8", AS183=-2.25,"9",AS183=-2.5,"10", AS183=-2.75,"11", AS183=-3,"12", AS183=-3.25,"13", AS183=-3.5,"14", AS183=-3.75,"15",AS183=-4,"16")</f>
        <v>0</v>
      </c>
      <c r="AV183" s="38"/>
      <c r="AW183" s="11" t="str">
        <f aca="false">IF(AV183=0,"1","2")</f>
        <v>1</v>
      </c>
      <c r="AX183" s="11" t="str">
        <f aca="false" t="array" ref="AX183">_xlfn.IFS(AV183=0,"0", AV183=0.25, "1", AV183=0.5,"2", AV183=0.75,"3", AV183=1,"4",AV183=1.25,"5", AV183=1.5,"6", AV183=1.75,"7", AV183=2,"8", AV183=2.25,"9",AV183=2.5,"10", AV183=2.75,"11", AV183=3,"12", AV183=3.25,"13", AV183=3.5,"14", AV183=3.75,"15",AV183=4,"16")</f>
        <v>0</v>
      </c>
      <c r="AY183" s="38"/>
      <c r="AZ183" s="11" t="str">
        <f aca="false">IF(AY183=0,"1","2")</f>
        <v>1</v>
      </c>
      <c r="BA183" s="11" t="str">
        <f aca="false" t="array" ref="BA183">_xlfn.IFS(AY183=0,"0", AY183=-0.25, "1", AY183=-0.5,"2", AY183=-0.75,"3", AY183=-1,"4",AY183=-1.25,"5", AY183=-1.5,"6", AY183=-1.75,"7", AY183=-2,"8", AY184=-2.25,"9",AY184=-2.5,"10", AY184=-2.75,"11", AY184=-3,"12", AY184=-3.25,"13", AY184=-3.5,"14", AY184=-3.75,"15",AY184=-4,"16")</f>
        <v>0</v>
      </c>
      <c r="BB183" s="38" t="n">
        <v>0.25</v>
      </c>
      <c r="BC183" s="11" t="str">
        <f aca="false">IF(BB183=0,"1","2")</f>
        <v>2</v>
      </c>
      <c r="BD183" s="11" t="str">
        <f aca="false" t="array" ref="BD183">_xlfn.IFS(BB183=0,"0", BB183=0.25, "1", BB183=0.5,"2", BB183=0.75,"3", BB183=1,"4",BB183=1.25,"5", BB183=1.5,"6", BB183=1.75,"7", BB183=2,"8", BB183=2.25,"9", BB183=2.25,"9",BB183=2.5,"10", BB183=2.75,"11", BB183=3,"12", BB183=3.25,"13", BB183=3.5,"14", BB183=3.75,"15",BB183=4,"16")</f>
        <v>1</v>
      </c>
      <c r="BE183" s="8" t="n">
        <v>24</v>
      </c>
      <c r="BF183" s="14" t="str">
        <f aca="false">VLOOKUP(BE183,LEYENDA!$G$2:$H$8,2,TRUE())</f>
        <v>19-24</v>
      </c>
    </row>
    <row r="184" customFormat="false" ht="13.5" hidden="false" customHeight="false" outlineLevel="0" collapsed="false">
      <c r="A184" s="8" t="s">
        <v>1037</v>
      </c>
      <c r="B184" s="8" t="s">
        <v>1041</v>
      </c>
      <c r="C184" s="8" t="n">
        <v>10</v>
      </c>
      <c r="D184" s="8" t="str">
        <f aca="false">VLOOKUP(E184,[1]Hoja1!$B$1:$C$1048576,2,FALSE())</f>
        <v>OD</v>
      </c>
      <c r="E184" s="8" t="s">
        <v>1042</v>
      </c>
      <c r="F184" s="8" t="s">
        <v>193</v>
      </c>
      <c r="G184" s="1" t="str">
        <f aca="false" t="array" ref="G184">_xlfn.IFS(F184="M","1", F184="H","2")</f>
        <v>1</v>
      </c>
      <c r="H184" s="8" t="n">
        <v>45</v>
      </c>
      <c r="I184" s="1" t="n">
        <f aca="false">VLOOKUP(H184,LEYENDA!$B$2:$D$6,2,TRUE())</f>
        <v>61</v>
      </c>
      <c r="J184" s="38" t="n">
        <v>-3</v>
      </c>
      <c r="K184" s="38"/>
      <c r="L184" s="38" t="n">
        <v>16</v>
      </c>
      <c r="M184" s="38" t="n">
        <v>4</v>
      </c>
      <c r="N184" s="38" t="n">
        <v>8</v>
      </c>
      <c r="O184" s="38" t="n">
        <v>2</v>
      </c>
      <c r="P184" s="38" t="n">
        <v>0</v>
      </c>
      <c r="Q184" s="38" t="n">
        <v>-5</v>
      </c>
      <c r="R184" s="38" t="n">
        <v>0</v>
      </c>
      <c r="S184" s="38" t="n">
        <v>1.5</v>
      </c>
      <c r="T184" s="38" t="n">
        <v>-7</v>
      </c>
      <c r="U184" s="38"/>
      <c r="V184" s="38" t="n">
        <v>19</v>
      </c>
      <c r="W184" s="38" t="n">
        <v>12</v>
      </c>
      <c r="X184" s="38"/>
      <c r="Y184" s="38" t="n">
        <v>18</v>
      </c>
      <c r="Z184" s="38" t="n">
        <v>10</v>
      </c>
      <c r="AA184" s="38" t="n">
        <v>0</v>
      </c>
      <c r="AB184" s="38" t="n">
        <v>-2.75</v>
      </c>
      <c r="AC184" s="38" t="n">
        <v>-1</v>
      </c>
      <c r="AD184" s="38" t="n">
        <v>1</v>
      </c>
      <c r="AG184" s="38"/>
      <c r="AH184" s="38"/>
      <c r="AI184" s="38"/>
      <c r="AJ184" s="38"/>
      <c r="AK184" s="38"/>
      <c r="AL184" s="38"/>
      <c r="AM184" s="38" t="n">
        <v>1.25</v>
      </c>
      <c r="AN184" s="38"/>
      <c r="AO184" s="8" t="n">
        <v>1</v>
      </c>
      <c r="AQ184" s="8" t="n">
        <v>2</v>
      </c>
      <c r="AR184" s="8" t="n">
        <v>2</v>
      </c>
      <c r="AS184" s="38"/>
      <c r="AT184" s="10" t="str">
        <f aca="false">IF(AS184=0,"1","2")</f>
        <v>1</v>
      </c>
      <c r="AU184" s="11" t="str">
        <f aca="false" t="array" ref="AU184">_xlfn.IFS(AS184=0,"0", AS184=-0.25, "1", AS184=-0.5,"2", AS184=-0.75,"3", AS184=-1,"4",AS184=-1.25,"5", AS184=-1.5,"6", AS184=-1.75,"7", AS184=-2,"8", AS184=-2.25,"9",AS184=-2.5,"10", AS184=-2.75,"11", AS184=-3,"12", AS184=-3.25,"13", AS184=-3.5,"14", AS184=-3.75,"15",AS184=-4,"16")</f>
        <v>0</v>
      </c>
      <c r="AV184" s="38"/>
      <c r="AW184" s="11" t="str">
        <f aca="false">IF(AV184=0,"1","2")</f>
        <v>1</v>
      </c>
      <c r="AX184" s="11" t="str">
        <f aca="false" t="array" ref="AX184">_xlfn.IFS(AV184=0,"0", AV184=0.25, "1", AV184=0.5,"2", AV184=0.75,"3", AV184=1,"4",AV184=1.25,"5", AV184=1.5,"6", AV184=1.75,"7", AV184=2,"8", AV184=2.25,"9",AV184=2.5,"10", AV184=2.75,"11", AV184=3,"12", AV184=3.25,"13", AV184=3.5,"14", AV184=3.75,"15",AV184=4,"16")</f>
        <v>0</v>
      </c>
      <c r="AY184" s="38"/>
      <c r="AZ184" s="11" t="str">
        <f aca="false">IF(AY184=0,"1","2")</f>
        <v>1</v>
      </c>
      <c r="BA184" s="11" t="str">
        <f aca="false" t="array" ref="BA184">_xlfn.IFS(AY184=0,"0", AY184=-0.25, "1", AY184=-0.5,"2", AY184=-0.75,"3", AY184=-1,"4",AY184=-1.25,"5", AY184=-1.5,"6", AY184=-1.75,"7", AY184=-2,"8", AY185=-2.25,"9",AY185=-2.5,"10", AY185=-2.75,"11", AY185=-3,"12", AY185=-3.25,"13", AY185=-3.5,"14", AY185=-3.75,"15",AY185=-4,"16")</f>
        <v>0</v>
      </c>
      <c r="BB184" s="38" t="n">
        <v>1.25</v>
      </c>
      <c r="BC184" s="11" t="str">
        <f aca="false">IF(BB184=0,"1","2")</f>
        <v>2</v>
      </c>
      <c r="BD184" s="11" t="str">
        <f aca="false" t="array" ref="BD184">_xlfn.IFS(BB184=0,"0", BB184=0.25, "1", BB184=0.5,"2", BB184=0.75,"3", BB184=1,"4",BB184=1.25,"5", BB184=1.5,"6", BB184=1.75,"7", BB184=2,"8", BB184=2.25,"9", BB184=2.25,"9",BB184=2.5,"10", BB184=2.75,"11", BB184=3,"12", BB184=3.25,"13", BB184=3.5,"14", BB184=3.75,"15",BB184=4,"16")</f>
        <v>5</v>
      </c>
      <c r="BE184" s="8" t="n">
        <v>24</v>
      </c>
      <c r="BF184" s="14" t="str">
        <f aca="false">VLOOKUP(BE184,LEYENDA!$G$2:$H$8,2,TRUE())</f>
        <v>19-24</v>
      </c>
    </row>
    <row r="185" customFormat="false" ht="13.5" hidden="false" customHeight="false" outlineLevel="0" collapsed="false">
      <c r="A185" s="8" t="s">
        <v>1037</v>
      </c>
      <c r="B185" s="8" t="s">
        <v>1041</v>
      </c>
      <c r="C185" s="8" t="n">
        <v>10</v>
      </c>
      <c r="D185" s="8" t="str">
        <f aca="false">VLOOKUP(E185,[1]Hoja1!$B$1:$C$1048576,2,FALSE())</f>
        <v>OI</v>
      </c>
      <c r="E185" s="8" t="s">
        <v>1043</v>
      </c>
      <c r="F185" s="8" t="s">
        <v>193</v>
      </c>
      <c r="G185" s="1" t="str">
        <f aca="false" t="array" ref="G185">_xlfn.IFS(F185="M","1", F185="H","2")</f>
        <v>1</v>
      </c>
      <c r="H185" s="8" t="n">
        <v>45</v>
      </c>
      <c r="I185" s="1" t="n">
        <f aca="false">VLOOKUP(H185,LEYENDA!$B$2:$D$6,2,TRUE())</f>
        <v>61</v>
      </c>
      <c r="J185" s="38" t="n">
        <v>-3</v>
      </c>
      <c r="K185" s="38"/>
      <c r="L185" s="38" t="n">
        <v>16</v>
      </c>
      <c r="M185" s="38" t="n">
        <v>4</v>
      </c>
      <c r="N185" s="38" t="n">
        <v>8</v>
      </c>
      <c r="O185" s="38" t="n">
        <v>2</v>
      </c>
      <c r="P185" s="38" t="n">
        <v>0</v>
      </c>
      <c r="Q185" s="38" t="n">
        <v>-5</v>
      </c>
      <c r="R185" s="38" t="n">
        <v>0</v>
      </c>
      <c r="S185" s="38" t="n">
        <v>1.5</v>
      </c>
      <c r="T185" s="38" t="n">
        <v>-7</v>
      </c>
      <c r="U185" s="38"/>
      <c r="V185" s="38" t="n">
        <v>19</v>
      </c>
      <c r="W185" s="38" t="n">
        <v>12</v>
      </c>
      <c r="X185" s="38"/>
      <c r="Y185" s="38" t="n">
        <v>18</v>
      </c>
      <c r="Z185" s="38" t="n">
        <v>10</v>
      </c>
      <c r="AA185" s="38" t="n">
        <v>0</v>
      </c>
      <c r="AB185" s="38" t="n">
        <v>-2.75</v>
      </c>
      <c r="AC185" s="38" t="n">
        <v>-1</v>
      </c>
      <c r="AD185" s="38" t="n">
        <v>1</v>
      </c>
      <c r="AG185" s="38"/>
      <c r="AH185" s="38"/>
      <c r="AI185" s="38"/>
      <c r="AJ185" s="38"/>
      <c r="AK185" s="38"/>
      <c r="AL185" s="38"/>
      <c r="AM185" s="38" t="n">
        <v>1.25</v>
      </c>
      <c r="AN185" s="38"/>
      <c r="AO185" s="8" t="n">
        <v>1</v>
      </c>
      <c r="AQ185" s="8" t="n">
        <v>2</v>
      </c>
      <c r="AR185" s="8" t="n">
        <v>2</v>
      </c>
      <c r="AS185" s="38"/>
      <c r="AT185" s="10" t="str">
        <f aca="false">IF(AS185=0,"1","2")</f>
        <v>1</v>
      </c>
      <c r="AU185" s="11" t="str">
        <f aca="false" t="array" ref="AU185">_xlfn.IFS(AS185=0,"0", AS185=-0.25, "1", AS185=-0.5,"2", AS185=-0.75,"3", AS185=-1,"4",AS185=-1.25,"5", AS185=-1.5,"6", AS185=-1.75,"7", AS185=-2,"8", AS185=-2.25,"9",AS185=-2.5,"10", AS185=-2.75,"11", AS185=-3,"12", AS185=-3.25,"13", AS185=-3.5,"14", AS185=-3.75,"15",AS185=-4,"16")</f>
        <v>0</v>
      </c>
      <c r="AV185" s="38"/>
      <c r="AW185" s="11" t="str">
        <f aca="false">IF(AV185=0,"1","2")</f>
        <v>1</v>
      </c>
      <c r="AX185" s="11" t="str">
        <f aca="false" t="array" ref="AX185">_xlfn.IFS(AV185=0,"0", AV185=0.25, "1", AV185=0.5,"2", AV185=0.75,"3", AV185=1,"4",AV185=1.25,"5", AV185=1.5,"6", AV185=1.75,"7", AV185=2,"8", AV185=2.25,"9",AV185=2.5,"10", AV185=2.75,"11", AV185=3,"12", AV185=3.25,"13", AV185=3.5,"14", AV185=3.75,"15",AV185=4,"16")</f>
        <v>0</v>
      </c>
      <c r="AY185" s="38"/>
      <c r="AZ185" s="11" t="str">
        <f aca="false">IF(AY185=0,"1","2")</f>
        <v>1</v>
      </c>
      <c r="BA185" s="11" t="str">
        <f aca="false" t="array" ref="BA185">_xlfn.IFS(AY185=0,"0", AY185=-0.25, "1", AY185=-0.5,"2", AY185=-0.75,"3", AY185=-1,"4",AY185=-1.25,"5", AY185=-1.5,"6", AY185=-1.75,"7", AY185=-2,"8", AY186=-2.25,"9",AY186=-2.5,"10", AY186=-2.75,"11", AY186=-3,"12", AY186=-3.25,"13", AY186=-3.5,"14", AY186=-3.75,"15",AY186=-4,"16")</f>
        <v>0</v>
      </c>
      <c r="BB185" s="38" t="n">
        <v>1.25</v>
      </c>
      <c r="BC185" s="11" t="str">
        <f aca="false">IF(BB185=0,"1","2")</f>
        <v>2</v>
      </c>
      <c r="BD185" s="11" t="str">
        <f aca="false" t="array" ref="BD185">_xlfn.IFS(BB185=0,"0", BB185=0.25, "1", BB185=0.5,"2", BB185=0.75,"3", BB185=1,"4",BB185=1.25,"5", BB185=1.5,"6", BB185=1.75,"7", BB185=2,"8", BB185=2.25,"9", BB185=2.25,"9",BB185=2.5,"10", BB185=2.75,"11", BB185=3,"12", BB185=3.25,"13", BB185=3.5,"14", BB185=3.75,"15",BB185=4,"16")</f>
        <v>5</v>
      </c>
      <c r="BE185" s="8" t="n">
        <v>24</v>
      </c>
      <c r="BF185" s="14" t="str">
        <f aca="false">VLOOKUP(BE185,LEYENDA!$G$2:$H$8,2,TRUE())</f>
        <v>19-24</v>
      </c>
    </row>
    <row r="186" customFormat="false" ht="13.5" hidden="false" customHeight="false" outlineLevel="0" collapsed="false">
      <c r="A186" s="8" t="s">
        <v>1037</v>
      </c>
      <c r="B186" s="8" t="s">
        <v>1044</v>
      </c>
      <c r="C186" s="8" t="n">
        <v>10</v>
      </c>
      <c r="D186" s="8" t="str">
        <f aca="false">VLOOKUP(E186,[1]Hoja1!$B$1:$C$1048576,2,FALSE())</f>
        <v>OD</v>
      </c>
      <c r="E186" s="8" t="s">
        <v>1045</v>
      </c>
      <c r="F186" s="8" t="s">
        <v>198</v>
      </c>
      <c r="G186" s="1" t="str">
        <f aca="false" t="array" ref="G186">_xlfn.IFS(F186="M","1", F186="H","2")</f>
        <v>2</v>
      </c>
      <c r="H186" s="8" t="n">
        <v>62</v>
      </c>
      <c r="I186" s="1" t="n">
        <f aca="false">VLOOKUP(H186,LEYENDA!$B$2:$D$6,2,TRUE())</f>
        <v>61</v>
      </c>
      <c r="J186" s="38" t="n">
        <v>-2</v>
      </c>
      <c r="K186" s="38" t="n">
        <v>25</v>
      </c>
      <c r="L186" s="38" t="n">
        <v>30</v>
      </c>
      <c r="M186" s="38" t="n">
        <v>-2</v>
      </c>
      <c r="N186" s="38" t="n">
        <v>10</v>
      </c>
      <c r="O186" s="38" t="n">
        <v>5</v>
      </c>
      <c r="P186" s="38" t="n">
        <v>0</v>
      </c>
      <c r="Q186" s="38" t="n">
        <v>-12.5</v>
      </c>
      <c r="R186" s="38" t="n">
        <v>0.5</v>
      </c>
      <c r="S186" s="38" t="n">
        <v>2.25</v>
      </c>
      <c r="T186" s="38" t="n">
        <v>-12.5</v>
      </c>
      <c r="U186" s="38"/>
      <c r="V186" s="38" t="n">
        <v>23</v>
      </c>
      <c r="W186" s="38" t="n">
        <v>1</v>
      </c>
      <c r="X186" s="38"/>
      <c r="Y186" s="38" t="n">
        <v>29</v>
      </c>
      <c r="Z186" s="38" t="n">
        <v>18</v>
      </c>
      <c r="AA186" s="38" t="n">
        <v>0</v>
      </c>
      <c r="AB186" s="38" t="n">
        <v>-2.5</v>
      </c>
      <c r="AC186" s="38" t="n">
        <v>-1.25</v>
      </c>
      <c r="AD186" s="38" t="n">
        <v>1.25</v>
      </c>
      <c r="AG186" s="38"/>
      <c r="AH186" s="38"/>
      <c r="AI186" s="38"/>
      <c r="AJ186" s="38"/>
      <c r="AK186" s="38"/>
      <c r="AL186" s="38"/>
      <c r="AM186" s="38" t="n">
        <v>2.25</v>
      </c>
      <c r="AN186" s="38"/>
      <c r="AO186" s="8" t="n">
        <v>1</v>
      </c>
      <c r="AQ186" s="8" t="n">
        <v>2</v>
      </c>
      <c r="AR186" s="8" t="n">
        <v>2</v>
      </c>
      <c r="AS186" s="38"/>
      <c r="AT186" s="10" t="str">
        <f aca="false">IF(AS186=0,"1","2")</f>
        <v>1</v>
      </c>
      <c r="AU186" s="11" t="str">
        <f aca="false" t="array" ref="AU186">_xlfn.IFS(AS186=0,"0", AS186=-0.25, "1", AS186=-0.5,"2", AS186=-0.75,"3", AS186=-1,"4",AS186=-1.25,"5", AS186=-1.5,"6", AS186=-1.75,"7", AS186=-2,"8", AS186=-2.25,"9",AS186=-2.5,"10", AS186=-2.75,"11", AS186=-3,"12", AS186=-3.25,"13", AS186=-3.5,"14", AS186=-3.75,"15",AS186=-4,"16")</f>
        <v>0</v>
      </c>
      <c r="AV186" s="38"/>
      <c r="AW186" s="11" t="str">
        <f aca="false">IF(AV186=0,"1","2")</f>
        <v>1</v>
      </c>
      <c r="AX186" s="11" t="str">
        <f aca="false" t="array" ref="AX186">_xlfn.IFS(AV186=0,"0", AV186=0.25, "1", AV186=0.5,"2", AV186=0.75,"3", AV186=1,"4",AV186=1.25,"5", AV186=1.5,"6", AV186=1.75,"7", AV186=2,"8", AV186=2.25,"9",AV186=2.5,"10", AV186=2.75,"11", AV186=3,"12", AV186=3.25,"13", AV186=3.5,"14", AV186=3.75,"15",AV186=4,"16")</f>
        <v>0</v>
      </c>
      <c r="AY186" s="38"/>
      <c r="AZ186" s="11" t="str">
        <f aca="false">IF(AY186=0,"1","2")</f>
        <v>1</v>
      </c>
      <c r="BA186" s="11" t="str">
        <f aca="false" t="array" ref="BA186">_xlfn.IFS(AY186=0,"0", AY186=-0.25, "1", AY186=-0.5,"2", AY186=-0.75,"3", AY186=-1,"4",AY186=-1.25,"5", AY186=-1.5,"6", AY186=-1.75,"7", AY186=-2,"8", AY187=-2.25,"9",AY187=-2.5,"10", AY187=-2.75,"11", AY187=-3,"12", AY187=-3.25,"13", AY187=-3.5,"14", AY187=-3.75,"15",AY187=-4,"16")</f>
        <v>0</v>
      </c>
      <c r="BB186" s="38" t="n">
        <v>0.25</v>
      </c>
      <c r="BC186" s="11" t="str">
        <f aca="false">IF(BB186=0,"1","2")</f>
        <v>2</v>
      </c>
      <c r="BD186" s="11" t="str">
        <f aca="false" t="array" ref="BD186">_xlfn.IFS(BB186=0,"0", BB186=0.25, "1", BB186=0.5,"2", BB186=0.75,"3", BB186=1,"4",BB186=1.25,"5", BB186=1.5,"6", BB186=1.75,"7", BB186=2,"8", BB186=2.25,"9", BB186=2.25,"9",BB186=2.5,"10", BB186=2.75,"11", BB186=3,"12", BB186=3.25,"13", BB186=3.5,"14", BB186=3.75,"15",BB186=4,"16")</f>
        <v>1</v>
      </c>
      <c r="BE186" s="8" t="n">
        <v>24</v>
      </c>
      <c r="BF186" s="14" t="str">
        <f aca="false">VLOOKUP(BE186,LEYENDA!$G$2:$H$8,2,TRUE())</f>
        <v>19-24</v>
      </c>
    </row>
    <row r="187" customFormat="false" ht="13.5" hidden="false" customHeight="false" outlineLevel="0" collapsed="false">
      <c r="A187" s="8" t="s">
        <v>1037</v>
      </c>
      <c r="B187" s="8" t="s">
        <v>1044</v>
      </c>
      <c r="C187" s="8" t="n">
        <v>10</v>
      </c>
      <c r="D187" s="8" t="str">
        <f aca="false">VLOOKUP(E187,[1]Hoja1!$B$1:$C$1048576,2,FALSE())</f>
        <v>OI</v>
      </c>
      <c r="E187" s="8" t="s">
        <v>1046</v>
      </c>
      <c r="F187" s="8" t="s">
        <v>198</v>
      </c>
      <c r="G187" s="1" t="str">
        <f aca="false" t="array" ref="G187">_xlfn.IFS(F187="M","1", F187="H","2")</f>
        <v>2</v>
      </c>
      <c r="H187" s="8" t="n">
        <v>62</v>
      </c>
      <c r="I187" s="1" t="n">
        <f aca="false">VLOOKUP(H187,LEYENDA!$B$2:$D$6,2,TRUE())</f>
        <v>61</v>
      </c>
      <c r="J187" s="38" t="n">
        <v>-2</v>
      </c>
      <c r="K187" s="38" t="n">
        <v>25</v>
      </c>
      <c r="L187" s="38" t="n">
        <v>30</v>
      </c>
      <c r="M187" s="38" t="n">
        <v>-2</v>
      </c>
      <c r="N187" s="38" t="n">
        <v>10</v>
      </c>
      <c r="O187" s="38" t="n">
        <v>5</v>
      </c>
      <c r="P187" s="38" t="n">
        <v>0</v>
      </c>
      <c r="Q187" s="38" t="n">
        <v>-12.5</v>
      </c>
      <c r="R187" s="38" t="n">
        <v>0.5</v>
      </c>
      <c r="S187" s="38" t="n">
        <v>2.25</v>
      </c>
      <c r="T187" s="38" t="n">
        <v>-12.5</v>
      </c>
      <c r="U187" s="38"/>
      <c r="V187" s="38" t="n">
        <v>23</v>
      </c>
      <c r="W187" s="38" t="n">
        <v>1</v>
      </c>
      <c r="X187" s="38"/>
      <c r="Y187" s="38" t="n">
        <v>29</v>
      </c>
      <c r="Z187" s="38" t="n">
        <v>18</v>
      </c>
      <c r="AA187" s="38" t="n">
        <v>0</v>
      </c>
      <c r="AB187" s="38" t="n">
        <v>-2.5</v>
      </c>
      <c r="AC187" s="38" t="n">
        <v>-1.25</v>
      </c>
      <c r="AD187" s="38" t="n">
        <v>1.25</v>
      </c>
      <c r="AG187" s="38"/>
      <c r="AH187" s="38"/>
      <c r="AI187" s="38"/>
      <c r="AJ187" s="38"/>
      <c r="AK187" s="38"/>
      <c r="AL187" s="38"/>
      <c r="AM187" s="38" t="n">
        <v>2.25</v>
      </c>
      <c r="AN187" s="38"/>
      <c r="AO187" s="8" t="n">
        <v>1</v>
      </c>
      <c r="AQ187" s="8" t="n">
        <v>2</v>
      </c>
      <c r="AR187" s="8" t="n">
        <v>2</v>
      </c>
      <c r="AS187" s="38"/>
      <c r="AT187" s="10" t="str">
        <f aca="false">IF(AS187=0,"1","2")</f>
        <v>1</v>
      </c>
      <c r="AU187" s="11" t="str">
        <f aca="false" t="array" ref="AU187">_xlfn.IFS(AS187=0,"0", AS187=-0.25, "1", AS187=-0.5,"2", AS187=-0.75,"3", AS187=-1,"4",AS187=-1.25,"5", AS187=-1.5,"6", AS187=-1.75,"7", AS187=-2,"8", AS187=-2.25,"9",AS187=-2.5,"10", AS187=-2.75,"11", AS187=-3,"12", AS187=-3.25,"13", AS187=-3.5,"14", AS187=-3.75,"15",AS187=-4,"16")</f>
        <v>0</v>
      </c>
      <c r="AV187" s="38"/>
      <c r="AW187" s="11" t="str">
        <f aca="false">IF(AV187=0,"1","2")</f>
        <v>1</v>
      </c>
      <c r="AX187" s="11" t="str">
        <f aca="false" t="array" ref="AX187">_xlfn.IFS(AV187=0,"0", AV187=0.25, "1", AV187=0.5,"2", AV187=0.75,"3", AV187=1,"4",AV187=1.25,"5", AV187=1.5,"6", AV187=1.75,"7", AV187=2,"8", AV187=2.25,"9",AV187=2.5,"10", AV187=2.75,"11", AV187=3,"12", AV187=3.25,"13", AV187=3.5,"14", AV187=3.75,"15",AV187=4,"16")</f>
        <v>0</v>
      </c>
      <c r="AY187" s="38"/>
      <c r="AZ187" s="11" t="str">
        <f aca="false">IF(AY187=0,"1","2")</f>
        <v>1</v>
      </c>
      <c r="BA187" s="11" t="str">
        <f aca="false" t="array" ref="BA187">_xlfn.IFS(AY187=0,"0", AY187=-0.25, "1", AY187=-0.5,"2", AY187=-0.75,"3", AY187=-1,"4",AY187=-1.25,"5", AY187=-1.5,"6", AY187=-1.75,"7", AY187=-2,"8", AY188=-2.25,"9",AY188=-2.5,"10", AY188=-2.75,"11", AY188=-3,"12", AY188=-3.25,"13", AY188=-3.5,"14", AY188=-3.75,"15",AY188=-4,"16")</f>
        <v>0</v>
      </c>
      <c r="BB187" s="38" t="n">
        <v>0.25</v>
      </c>
      <c r="BC187" s="11" t="str">
        <f aca="false">IF(BB187=0,"1","2")</f>
        <v>2</v>
      </c>
      <c r="BD187" s="11" t="str">
        <f aca="false" t="array" ref="BD187">_xlfn.IFS(BB187=0,"0", BB187=0.25, "1", BB187=0.5,"2", BB187=0.75,"3", BB187=1,"4",BB187=1.25,"5", BB187=1.5,"6", BB187=1.75,"7", BB187=2,"8", BB187=2.25,"9", BB187=2.25,"9",BB187=2.5,"10", BB187=2.75,"11", BB187=3,"12", BB187=3.25,"13", BB187=3.5,"14", BB187=3.75,"15",BB187=4,"16")</f>
        <v>1</v>
      </c>
      <c r="BE187" s="8" t="n">
        <v>24</v>
      </c>
      <c r="BF187" s="14" t="str">
        <f aca="false">VLOOKUP(BE187,LEYENDA!$G$2:$H$8,2,TRUE())</f>
        <v>19-24</v>
      </c>
    </row>
    <row r="188" customFormat="false" ht="13.5" hidden="false" customHeight="false" outlineLevel="0" collapsed="false">
      <c r="A188" s="8" t="s">
        <v>1047</v>
      </c>
      <c r="B188" s="8" t="s">
        <v>811</v>
      </c>
      <c r="C188" s="8" t="n">
        <v>10</v>
      </c>
      <c r="D188" s="8" t="str">
        <f aca="false">VLOOKUP(E188,[1]Hoja1!$B$1:$C$1048576,2,FALSE())</f>
        <v>OD</v>
      </c>
      <c r="E188" s="8" t="s">
        <v>810</v>
      </c>
      <c r="F188" s="8" t="s">
        <v>198</v>
      </c>
      <c r="G188" s="1" t="str">
        <f aca="false" t="array" ref="G188">_xlfn.IFS(F188="M","1", F188="H","2")</f>
        <v>2</v>
      </c>
      <c r="H188" s="8" t="n">
        <v>11</v>
      </c>
      <c r="I188" s="1" t="n">
        <f aca="false">VLOOKUP(H188,LEYENDA!$B$2:$D$6,2,TRUE())</f>
        <v>61</v>
      </c>
      <c r="J188" s="38" t="n">
        <v>-3</v>
      </c>
      <c r="K188" s="38"/>
      <c r="L188" s="38" t="n">
        <v>6</v>
      </c>
      <c r="M188" s="38" t="n">
        <v>-1</v>
      </c>
      <c r="N188" s="38" t="n">
        <v>12</v>
      </c>
      <c r="O188" s="38" t="n">
        <v>5</v>
      </c>
      <c r="P188" s="38" t="n">
        <v>1</v>
      </c>
      <c r="Q188" s="38" t="n">
        <v>-6</v>
      </c>
      <c r="R188" s="38" t="n">
        <v>1</v>
      </c>
      <c r="S188" s="38" t="n">
        <v>1.25</v>
      </c>
      <c r="T188" s="38" t="n">
        <v>-6</v>
      </c>
      <c r="U188" s="38"/>
      <c r="V188" s="38" t="n">
        <v>19</v>
      </c>
      <c r="W188" s="38" t="n">
        <v>12</v>
      </c>
      <c r="X188" s="38"/>
      <c r="Y188" s="38" t="n">
        <v>24</v>
      </c>
      <c r="Z188" s="38" t="n">
        <v>20</v>
      </c>
      <c r="AA188" s="38" t="n">
        <v>2</v>
      </c>
      <c r="AB188" s="38"/>
      <c r="AC188" s="38" t="n">
        <v>-3.75</v>
      </c>
      <c r="AD188" s="38" t="n">
        <v>3</v>
      </c>
      <c r="AG188" s="38"/>
      <c r="AH188" s="38"/>
      <c r="AI188" s="38"/>
      <c r="AJ188" s="38"/>
      <c r="AK188" s="38"/>
      <c r="AL188" s="38"/>
      <c r="AM188" s="38"/>
      <c r="AN188" s="38" t="n">
        <v>0.5</v>
      </c>
      <c r="AO188" s="8" t="n">
        <v>0</v>
      </c>
      <c r="AQ188" s="8" t="n">
        <v>2</v>
      </c>
      <c r="AR188" s="8" t="n">
        <v>2</v>
      </c>
      <c r="AS188" s="38"/>
      <c r="AT188" s="10" t="str">
        <f aca="false">IF(AS188=0,"1","2")</f>
        <v>1</v>
      </c>
      <c r="AU188" s="11" t="str">
        <f aca="false" t="array" ref="AU188">_xlfn.IFS(AS188=0,"0", AS188=-0.25, "1", AS188=-0.5,"2", AS188=-0.75,"3", AS188=-1,"4",AS188=-1.25,"5", AS188=-1.5,"6", AS188=-1.75,"7", AS188=-2,"8", AS188=-2.25,"9",AS188=-2.5,"10", AS188=-2.75,"11", AS188=-3,"12", AS188=-3.25,"13", AS188=-3.5,"14", AS188=-3.75,"15",AS188=-4,"16")</f>
        <v>0</v>
      </c>
      <c r="AV188" s="38"/>
      <c r="AW188" s="11" t="str">
        <f aca="false">IF(AV188=0,"1","2")</f>
        <v>1</v>
      </c>
      <c r="AX188" s="11" t="str">
        <f aca="false" t="array" ref="AX188">_xlfn.IFS(AV188=0,"0", AV188=0.25, "1", AV188=0.5,"2", AV188=0.75,"3", AV188=1,"4",AV188=1.25,"5", AV188=1.5,"6", AV188=1.75,"7", AV188=2,"8", AV188=2.25,"9",AV188=2.5,"10", AV188=2.75,"11", AV188=3,"12", AV188=3.25,"13", AV188=3.5,"14", AV188=3.75,"15",AV188=4,"16")</f>
        <v>0</v>
      </c>
      <c r="AY188" s="38"/>
      <c r="AZ188" s="11" t="str">
        <f aca="false">IF(AY188=0,"1","2")</f>
        <v>1</v>
      </c>
      <c r="BA188" s="11" t="str">
        <f aca="false" t="array" ref="BA188">_xlfn.IFS(AY188=0,"0", AY188=-0.25, "1", AY188=-0.5,"2", AY188=-0.75,"3", AY188=-1,"4",AY188=-1.25,"5", AY188=-1.5,"6", AY188=-1.75,"7", AY188=-2,"8", AY189=-2.25,"9",AY189=-2.5,"10", AY189=-2.75,"11", AY189=-3,"12", AY189=-3.25,"13", AY189=-3.5,"14", AY189=-3.75,"15",AY189=-4,"16")</f>
        <v>0</v>
      </c>
      <c r="BB188" s="38" t="n">
        <v>0.5</v>
      </c>
      <c r="BC188" s="11" t="str">
        <f aca="false">IF(BB188=0,"1","2")</f>
        <v>2</v>
      </c>
      <c r="BD188" s="11" t="str">
        <f aca="false" t="array" ref="BD188">_xlfn.IFS(BB188=0,"0", BB188=0.25, "1", BB188=0.5,"2", BB188=0.75,"3", BB188=1,"4",BB188=1.25,"5", BB188=1.5,"6", BB188=1.75,"7", BB188=2,"8", BB188=2.25,"9", BB188=2.25,"9",BB188=2.5,"10", BB188=2.75,"11", BB188=3,"12", BB188=3.25,"13", BB188=3.5,"14", BB188=3.75,"15",BB188=4,"16")</f>
        <v>2</v>
      </c>
      <c r="BE188" s="8" t="n">
        <v>24</v>
      </c>
      <c r="BF188" s="14" t="str">
        <f aca="false">VLOOKUP(BE188,LEYENDA!$G$2:$H$8,2,TRUE())</f>
        <v>19-24</v>
      </c>
    </row>
    <row r="189" customFormat="false" ht="13.5" hidden="false" customHeight="false" outlineLevel="0" collapsed="false">
      <c r="A189" s="8" t="s">
        <v>1047</v>
      </c>
      <c r="B189" s="8" t="s">
        <v>811</v>
      </c>
      <c r="C189" s="8" t="n">
        <v>10</v>
      </c>
      <c r="D189" s="8" t="str">
        <f aca="false">VLOOKUP(E189,[1]Hoja1!$B$1:$C$1048576,2,FALSE())</f>
        <v>OI</v>
      </c>
      <c r="E189" s="8" t="s">
        <v>812</v>
      </c>
      <c r="F189" s="8" t="s">
        <v>198</v>
      </c>
      <c r="G189" s="1" t="str">
        <f aca="false" t="array" ref="G189">_xlfn.IFS(F189="M","1", F189="H","2")</f>
        <v>2</v>
      </c>
      <c r="H189" s="8" t="n">
        <v>11</v>
      </c>
      <c r="I189" s="1" t="n">
        <f aca="false">VLOOKUP(H189,LEYENDA!$B$2:$D$6,2,TRUE())</f>
        <v>61</v>
      </c>
      <c r="J189" s="38" t="n">
        <v>-3</v>
      </c>
      <c r="K189" s="38"/>
      <c r="L189" s="38" t="n">
        <v>6</v>
      </c>
      <c r="M189" s="38" t="n">
        <v>-1</v>
      </c>
      <c r="N189" s="38" t="n">
        <v>12</v>
      </c>
      <c r="O189" s="38" t="n">
        <v>5</v>
      </c>
      <c r="P189" s="38" t="n">
        <v>1</v>
      </c>
      <c r="Q189" s="38" t="n">
        <v>-6</v>
      </c>
      <c r="R189" s="38" t="n">
        <v>1</v>
      </c>
      <c r="S189" s="38" t="n">
        <v>1.25</v>
      </c>
      <c r="T189" s="38" t="n">
        <v>-6</v>
      </c>
      <c r="U189" s="38"/>
      <c r="V189" s="38" t="n">
        <v>19</v>
      </c>
      <c r="W189" s="38" t="n">
        <v>12</v>
      </c>
      <c r="X189" s="38"/>
      <c r="Y189" s="38" t="n">
        <v>24</v>
      </c>
      <c r="Z189" s="38" t="n">
        <v>20</v>
      </c>
      <c r="AA189" s="38" t="n">
        <v>2</v>
      </c>
      <c r="AB189" s="38"/>
      <c r="AC189" s="38" t="n">
        <v>-3.75</v>
      </c>
      <c r="AD189" s="38" t="n">
        <v>3</v>
      </c>
      <c r="AG189" s="38"/>
      <c r="AH189" s="38"/>
      <c r="AI189" s="38"/>
      <c r="AJ189" s="38"/>
      <c r="AK189" s="38"/>
      <c r="AL189" s="38"/>
      <c r="AM189" s="38"/>
      <c r="AN189" s="38" t="n">
        <v>0.5</v>
      </c>
      <c r="AO189" s="8" t="n">
        <v>0</v>
      </c>
      <c r="AQ189" s="8" t="n">
        <v>2</v>
      </c>
      <c r="AR189" s="8" t="n">
        <v>2</v>
      </c>
      <c r="AS189" s="38"/>
      <c r="AT189" s="10" t="str">
        <f aca="false">IF(AS189=0,"1","2")</f>
        <v>1</v>
      </c>
      <c r="AU189" s="11" t="str">
        <f aca="false" t="array" ref="AU189">_xlfn.IFS(AS189=0,"0", AS189=-0.25, "1", AS189=-0.5,"2", AS189=-0.75,"3", AS189=-1,"4",AS189=-1.25,"5", AS189=-1.5,"6", AS189=-1.75,"7", AS189=-2,"8", AS189=-2.25,"9",AS189=-2.5,"10", AS189=-2.75,"11", AS189=-3,"12", AS189=-3.25,"13", AS189=-3.5,"14", AS189=-3.75,"15",AS189=-4,"16")</f>
        <v>0</v>
      </c>
      <c r="AV189" s="38"/>
      <c r="AW189" s="11" t="str">
        <f aca="false">IF(AV189=0,"1","2")</f>
        <v>1</v>
      </c>
      <c r="AX189" s="11" t="str">
        <f aca="false" t="array" ref="AX189">_xlfn.IFS(AV189=0,"0", AV189=0.25, "1", AV189=0.5,"2", AV189=0.75,"3", AV189=1,"4",AV189=1.25,"5", AV189=1.5,"6", AV189=1.75,"7", AV189=2,"8", AV189=2.25,"9",AV189=2.5,"10", AV189=2.75,"11", AV189=3,"12", AV189=3.25,"13", AV189=3.5,"14", AV189=3.75,"15",AV189=4,"16")</f>
        <v>0</v>
      </c>
      <c r="AY189" s="38"/>
      <c r="AZ189" s="11" t="str">
        <f aca="false">IF(AY189=0,"1","2")</f>
        <v>1</v>
      </c>
      <c r="BA189" s="11" t="str">
        <f aca="false" t="array" ref="BA189">_xlfn.IFS(AY189=0,"0", AY189=-0.25, "1", AY189=-0.5,"2", AY189=-0.75,"3", AY189=-1,"4",AY189=-1.25,"5", AY189=-1.5,"6", AY189=-1.75,"7", AY189=-2,"8", AY190=-2.25,"9",AY190=-2.5,"10", AY190=-2.75,"11", AY190=-3,"12", AY190=-3.25,"13", AY190=-3.5,"14", AY190=-3.75,"15",AY190=-4,"16")</f>
        <v>0</v>
      </c>
      <c r="BB189" s="38" t="n">
        <v>0.5</v>
      </c>
      <c r="BC189" s="11" t="str">
        <f aca="false">IF(BB189=0,"1","2")</f>
        <v>2</v>
      </c>
      <c r="BD189" s="11" t="str">
        <f aca="false" t="array" ref="BD189">_xlfn.IFS(BB189=0,"0", BB189=0.25, "1", BB189=0.5,"2", BB189=0.75,"3", BB189=1,"4",BB189=1.25,"5", BB189=1.5,"6", BB189=1.75,"7", BB189=2,"8", BB189=2.25,"9", BB189=2.25,"9",BB189=2.5,"10", BB189=2.75,"11", BB189=3,"12", BB189=3.25,"13", BB189=3.5,"14", BB189=3.75,"15",BB189=4,"16")</f>
        <v>2</v>
      </c>
      <c r="BE189" s="8" t="n">
        <v>24</v>
      </c>
      <c r="BF189" s="14" t="str">
        <f aca="false">VLOOKUP(BE189,LEYENDA!$G$2:$H$8,2,TRUE())</f>
        <v>19-24</v>
      </c>
    </row>
    <row r="190" customFormat="false" ht="13.5" hidden="false" customHeight="false" outlineLevel="0" collapsed="false">
      <c r="A190" s="8" t="s">
        <v>1047</v>
      </c>
      <c r="B190" s="8" t="s">
        <v>814</v>
      </c>
      <c r="C190" s="8" t="n">
        <v>10</v>
      </c>
      <c r="D190" s="8" t="str">
        <f aca="false">VLOOKUP(E190,[1]Hoja1!$B$1:$C$1048576,2,FALSE())</f>
        <v>OD</v>
      </c>
      <c r="E190" s="8" t="s">
        <v>813</v>
      </c>
      <c r="F190" s="8" t="s">
        <v>193</v>
      </c>
      <c r="G190" s="1" t="str">
        <f aca="false" t="array" ref="G190">_xlfn.IFS(F190="M","1", F190="H","2")</f>
        <v>1</v>
      </c>
      <c r="H190" s="8" t="n">
        <v>29</v>
      </c>
      <c r="I190" s="1" t="n">
        <f aca="false">VLOOKUP(H190,LEYENDA!$B$2:$D$6,2,TRUE())</f>
        <v>61</v>
      </c>
      <c r="J190" s="38" t="n">
        <v>2</v>
      </c>
      <c r="K190" s="38"/>
      <c r="L190" s="38" t="n">
        <v>14</v>
      </c>
      <c r="M190" s="38" t="n">
        <v>5</v>
      </c>
      <c r="N190" s="38" t="n">
        <v>6</v>
      </c>
      <c r="O190" s="38" t="n">
        <v>3</v>
      </c>
      <c r="P190" s="38" t="n">
        <v>0</v>
      </c>
      <c r="Q190" s="38" t="n">
        <v>-3</v>
      </c>
      <c r="R190" s="38" t="n">
        <v>3</v>
      </c>
      <c r="S190" s="38" t="n">
        <v>1</v>
      </c>
      <c r="T190" s="38" t="n">
        <v>-4</v>
      </c>
      <c r="U190" s="38" t="n">
        <v>24</v>
      </c>
      <c r="V190" s="38" t="n">
        <v>26</v>
      </c>
      <c r="W190" s="38" t="n">
        <v>16</v>
      </c>
      <c r="X190" s="38" t="n">
        <v>9</v>
      </c>
      <c r="Y190" s="38" t="n">
        <v>10</v>
      </c>
      <c r="Z190" s="38" t="n">
        <v>6</v>
      </c>
      <c r="AA190" s="38"/>
      <c r="AB190" s="38" t="n">
        <v>-3.5</v>
      </c>
      <c r="AC190" s="38" t="n">
        <v>-2.5</v>
      </c>
      <c r="AD190" s="38" t="n">
        <v>2.5</v>
      </c>
      <c r="AG190" s="38"/>
      <c r="AH190" s="38"/>
      <c r="AI190" s="38"/>
      <c r="AJ190" s="38"/>
      <c r="AK190" s="38"/>
      <c r="AL190" s="38"/>
      <c r="AM190" s="38"/>
      <c r="AN190" s="38" t="n">
        <v>0.75</v>
      </c>
      <c r="AO190" s="8" t="n">
        <v>0</v>
      </c>
      <c r="AQ190" s="8" t="n">
        <v>2</v>
      </c>
      <c r="AR190" s="8" t="n">
        <v>2</v>
      </c>
      <c r="AS190" s="38"/>
      <c r="AT190" s="10" t="str">
        <f aca="false">IF(AS190=0,"1","2")</f>
        <v>1</v>
      </c>
      <c r="AU190" s="11" t="str">
        <f aca="false" t="array" ref="AU190">_xlfn.IFS(AS190=0,"0", AS190=-0.25, "1", AS190=-0.5,"2", AS190=-0.75,"3", AS190=-1,"4",AS190=-1.25,"5", AS190=-1.5,"6", AS190=-1.75,"7", AS190=-2,"8", AS190=-2.25,"9",AS190=-2.5,"10", AS190=-2.75,"11", AS190=-3,"12", AS190=-3.25,"13", AS190=-3.5,"14", AS190=-3.75,"15",AS190=-4,"16")</f>
        <v>0</v>
      </c>
      <c r="AV190" s="38"/>
      <c r="AW190" s="11" t="str">
        <f aca="false">IF(AV190=0,"1","2")</f>
        <v>1</v>
      </c>
      <c r="AX190" s="11" t="str">
        <f aca="false" t="array" ref="AX190">_xlfn.IFS(AV190=0,"0", AV190=0.25, "1", AV190=0.5,"2", AV190=0.75,"3", AV190=1,"4",AV190=1.25,"5", AV190=1.5,"6", AV190=1.75,"7", AV190=2,"8", AV190=2.25,"9",AV190=2.5,"10", AV190=2.75,"11", AV190=3,"12", AV190=3.25,"13", AV190=3.5,"14", AV190=3.75,"15",AV190=4,"16")</f>
        <v>0</v>
      </c>
      <c r="AY190" s="38"/>
      <c r="AZ190" s="11" t="str">
        <f aca="false">IF(AY190=0,"1","2")</f>
        <v>1</v>
      </c>
      <c r="BA190" s="11" t="str">
        <f aca="false" t="array" ref="BA190">_xlfn.IFS(AY190=0,"0", AY190=-0.25, "1", AY190=-0.5,"2", AY190=-0.75,"3", AY190=-1,"4",AY190=-1.25,"5", AY190=-1.5,"6", AY190=-1.75,"7", AY190=-2,"8", AY191=-2.25,"9",AY191=-2.5,"10", AY191=-2.75,"11", AY191=-3,"12", AY191=-3.25,"13", AY191=-3.5,"14", AY191=-3.75,"15",AY191=-4,"16")</f>
        <v>0</v>
      </c>
      <c r="BB190" s="38" t="n">
        <v>0.75</v>
      </c>
      <c r="BC190" s="11" t="str">
        <f aca="false">IF(BB190=0,"1","2")</f>
        <v>2</v>
      </c>
      <c r="BD190" s="11" t="str">
        <f aca="false" t="array" ref="BD190">_xlfn.IFS(BB190=0,"0", BB190=0.25, "1", BB190=0.5,"2", BB190=0.75,"3", BB190=1,"4",BB190=1.25,"5", BB190=1.5,"6", BB190=1.75,"7", BB190=2,"8", BB190=2.25,"9", BB190=2.25,"9",BB190=2.5,"10", BB190=2.75,"11", BB190=3,"12", BB190=3.25,"13", BB190=3.5,"14", BB190=3.75,"15",BB190=4,"16")</f>
        <v>3</v>
      </c>
      <c r="BE190" s="8" t="n">
        <v>24</v>
      </c>
      <c r="BF190" s="14" t="str">
        <f aca="false">VLOOKUP(BE190,LEYENDA!$G$2:$H$8,2,TRUE())</f>
        <v>19-24</v>
      </c>
    </row>
    <row r="191" customFormat="false" ht="13.5" hidden="false" customHeight="false" outlineLevel="0" collapsed="false">
      <c r="A191" s="8" t="s">
        <v>1047</v>
      </c>
      <c r="B191" s="8" t="s">
        <v>814</v>
      </c>
      <c r="C191" s="8" t="n">
        <v>10</v>
      </c>
      <c r="D191" s="8" t="str">
        <f aca="false">VLOOKUP(E191,[1]Hoja1!$B$1:$C$1048576,2,FALSE())</f>
        <v>OI</v>
      </c>
      <c r="E191" s="8" t="s">
        <v>815</v>
      </c>
      <c r="F191" s="8" t="s">
        <v>193</v>
      </c>
      <c r="G191" s="1" t="str">
        <f aca="false" t="array" ref="G191">_xlfn.IFS(F191="M","1", F191="H","2")</f>
        <v>1</v>
      </c>
      <c r="H191" s="8" t="n">
        <v>29</v>
      </c>
      <c r="I191" s="1" t="n">
        <f aca="false">VLOOKUP(H191,LEYENDA!$B$2:$D$6,2,TRUE())</f>
        <v>61</v>
      </c>
      <c r="J191" s="38" t="n">
        <v>2</v>
      </c>
      <c r="K191" s="38"/>
      <c r="L191" s="38" t="n">
        <v>14</v>
      </c>
      <c r="M191" s="38" t="n">
        <v>5</v>
      </c>
      <c r="N191" s="38" t="n">
        <v>6</v>
      </c>
      <c r="O191" s="38" t="n">
        <v>3</v>
      </c>
      <c r="P191" s="38" t="n">
        <v>0</v>
      </c>
      <c r="Q191" s="38" t="n">
        <v>-3</v>
      </c>
      <c r="R191" s="38" t="n">
        <v>3</v>
      </c>
      <c r="S191" s="38" t="n">
        <v>1</v>
      </c>
      <c r="T191" s="38" t="n">
        <v>-4</v>
      </c>
      <c r="U191" s="38" t="n">
        <v>24</v>
      </c>
      <c r="V191" s="38" t="n">
        <v>26</v>
      </c>
      <c r="W191" s="38" t="n">
        <v>16</v>
      </c>
      <c r="X191" s="38" t="n">
        <v>9</v>
      </c>
      <c r="Y191" s="38" t="n">
        <v>10</v>
      </c>
      <c r="Z191" s="38" t="n">
        <v>6</v>
      </c>
      <c r="AA191" s="38"/>
      <c r="AB191" s="38" t="n">
        <v>-3.5</v>
      </c>
      <c r="AC191" s="38" t="n">
        <v>-2.5</v>
      </c>
      <c r="AD191" s="38" t="n">
        <v>2.5</v>
      </c>
      <c r="AG191" s="38"/>
      <c r="AH191" s="38"/>
      <c r="AI191" s="38"/>
      <c r="AJ191" s="38"/>
      <c r="AK191" s="38"/>
      <c r="AL191" s="38"/>
      <c r="AM191" s="38"/>
      <c r="AN191" s="38" t="n">
        <v>0.75</v>
      </c>
      <c r="AO191" s="8" t="n">
        <v>0</v>
      </c>
      <c r="AQ191" s="8" t="n">
        <v>2</v>
      </c>
      <c r="AR191" s="8" t="n">
        <v>2</v>
      </c>
      <c r="AS191" s="38"/>
      <c r="AT191" s="10" t="str">
        <f aca="false">IF(AS191=0,"1","2")</f>
        <v>1</v>
      </c>
      <c r="AU191" s="11" t="str">
        <f aca="false" t="array" ref="AU191">_xlfn.IFS(AS191=0,"0", AS191=-0.25, "1", AS191=-0.5,"2", AS191=-0.75,"3", AS191=-1,"4",AS191=-1.25,"5", AS191=-1.5,"6", AS191=-1.75,"7", AS191=-2,"8", AS191=-2.25,"9",AS191=-2.5,"10", AS191=-2.75,"11", AS191=-3,"12", AS191=-3.25,"13", AS191=-3.5,"14", AS191=-3.75,"15",AS191=-4,"16")</f>
        <v>0</v>
      </c>
      <c r="AV191" s="38"/>
      <c r="AW191" s="11" t="str">
        <f aca="false">IF(AV191=0,"1","2")</f>
        <v>1</v>
      </c>
      <c r="AX191" s="11" t="str">
        <f aca="false" t="array" ref="AX191">_xlfn.IFS(AV191=0,"0", AV191=0.25, "1", AV191=0.5,"2", AV191=0.75,"3", AV191=1,"4",AV191=1.25,"5", AV191=1.5,"6", AV191=1.75,"7", AV191=2,"8", AV191=2.25,"9",AV191=2.5,"10", AV191=2.75,"11", AV191=3,"12", AV191=3.25,"13", AV191=3.5,"14", AV191=3.75,"15",AV191=4,"16")</f>
        <v>0</v>
      </c>
      <c r="AY191" s="38"/>
      <c r="AZ191" s="11" t="str">
        <f aca="false">IF(AY191=0,"1","2")</f>
        <v>1</v>
      </c>
      <c r="BA191" s="11" t="str">
        <f aca="false" t="array" ref="BA191">_xlfn.IFS(AY191=0,"0", AY191=-0.25, "1", AY191=-0.5,"2", AY191=-0.75,"3", AY191=-1,"4",AY191=-1.25,"5", AY191=-1.5,"6", AY191=-1.75,"7", AY191=-2,"8", AY192=-2.25,"9",AY192=-2.5,"10", AY192=-2.75,"11", AY192=-3,"12", AY192=-3.25,"13", AY192=-3.5,"14", AY192=-3.75,"15",AY192=-4,"16")</f>
        <v>0</v>
      </c>
      <c r="BB191" s="38" t="n">
        <v>0.75</v>
      </c>
      <c r="BC191" s="11" t="str">
        <f aca="false">IF(BB191=0,"1","2")</f>
        <v>2</v>
      </c>
      <c r="BD191" s="11" t="str">
        <f aca="false" t="array" ref="BD191">_xlfn.IFS(BB191=0,"0", BB191=0.25, "1", BB191=0.5,"2", BB191=0.75,"3", BB191=1,"4",BB191=1.25,"5", BB191=1.5,"6", BB191=1.75,"7", BB191=2,"8", BB191=2.25,"9", BB191=2.25,"9",BB191=2.5,"10", BB191=2.75,"11", BB191=3,"12", BB191=3.25,"13", BB191=3.5,"14", BB191=3.75,"15",BB191=4,"16")</f>
        <v>3</v>
      </c>
      <c r="BE191" s="8" t="n">
        <v>24</v>
      </c>
      <c r="BF191" s="14" t="str">
        <f aca="false">VLOOKUP(BE191,LEYENDA!$G$2:$H$8,2,TRUE())</f>
        <v>19-24</v>
      </c>
    </row>
    <row r="192" customFormat="false" ht="13.5" hidden="false" customHeight="false" outlineLevel="0" collapsed="false">
      <c r="A192" s="8" t="s">
        <v>1047</v>
      </c>
      <c r="B192" s="8" t="s">
        <v>817</v>
      </c>
      <c r="C192" s="8" t="n">
        <v>10</v>
      </c>
      <c r="D192" s="8" t="str">
        <f aca="false">VLOOKUP(E192,[1]Hoja1!$B$1:$C$1048576,2,FALSE())</f>
        <v>OD</v>
      </c>
      <c r="E192" s="8" t="s">
        <v>816</v>
      </c>
      <c r="F192" s="8" t="s">
        <v>198</v>
      </c>
      <c r="G192" s="1" t="str">
        <f aca="false" t="array" ref="G192">_xlfn.IFS(F192="M","1", F192="H","2")</f>
        <v>2</v>
      </c>
      <c r="H192" s="8" t="n">
        <v>33</v>
      </c>
      <c r="I192" s="1" t="n">
        <f aca="false">VLOOKUP(H192,LEYENDA!$B$2:$D$6,2,TRUE())</f>
        <v>61</v>
      </c>
      <c r="J192" s="38" t="n">
        <v>1</v>
      </c>
      <c r="K192" s="38"/>
      <c r="L192" s="38" t="n">
        <v>16</v>
      </c>
      <c r="M192" s="38" t="n">
        <v>5</v>
      </c>
      <c r="N192" s="38" t="n">
        <v>8</v>
      </c>
      <c r="O192" s="38" t="n">
        <v>3</v>
      </c>
      <c r="P192" s="38" t="n">
        <v>0</v>
      </c>
      <c r="Q192" s="38" t="n">
        <v>-6</v>
      </c>
      <c r="R192" s="38" t="n">
        <v>6</v>
      </c>
      <c r="S192" s="38" t="n">
        <v>1.25</v>
      </c>
      <c r="T192" s="38" t="n">
        <v>-5</v>
      </c>
      <c r="U192" s="38" t="n">
        <v>20</v>
      </c>
      <c r="V192" s="38" t="n">
        <v>22</v>
      </c>
      <c r="W192" s="38" t="n">
        <v>4</v>
      </c>
      <c r="X192" s="38" t="n">
        <v>16</v>
      </c>
      <c r="Y192" s="38" t="n">
        <v>18</v>
      </c>
      <c r="Z192" s="38" t="n">
        <v>12</v>
      </c>
      <c r="AA192" s="38" t="n">
        <v>2</v>
      </c>
      <c r="AB192" s="38" t="n">
        <v>-3</v>
      </c>
      <c r="AC192" s="38" t="n">
        <v>-1.25</v>
      </c>
      <c r="AD192" s="38" t="n">
        <v>2.25</v>
      </c>
      <c r="AG192" s="38"/>
      <c r="AH192" s="38"/>
      <c r="AI192" s="38"/>
      <c r="AJ192" s="38"/>
      <c r="AK192" s="38"/>
      <c r="AL192" s="38"/>
      <c r="AM192" s="38"/>
      <c r="AN192" s="38" t="n">
        <v>0.5</v>
      </c>
      <c r="AO192" s="8" t="n">
        <v>0</v>
      </c>
      <c r="AQ192" s="8" t="n">
        <v>2</v>
      </c>
      <c r="AR192" s="8" t="n">
        <v>2</v>
      </c>
      <c r="AS192" s="38"/>
      <c r="AT192" s="10" t="str">
        <f aca="false">IF(AS192=0,"1","2")</f>
        <v>1</v>
      </c>
      <c r="AU192" s="11" t="str">
        <f aca="false" t="array" ref="AU192">_xlfn.IFS(AS192=0,"0", AS192=-0.25, "1", AS192=-0.5,"2", AS192=-0.75,"3", AS192=-1,"4",AS192=-1.25,"5", AS192=-1.5,"6", AS192=-1.75,"7", AS192=-2,"8", AS192=-2.25,"9",AS192=-2.5,"10", AS192=-2.75,"11", AS192=-3,"12", AS192=-3.25,"13", AS192=-3.5,"14", AS192=-3.75,"15",AS192=-4,"16")</f>
        <v>0</v>
      </c>
      <c r="AV192" s="38"/>
      <c r="AW192" s="11" t="str">
        <f aca="false">IF(AV192=0,"1","2")</f>
        <v>1</v>
      </c>
      <c r="AX192" s="11" t="str">
        <f aca="false" t="array" ref="AX192">_xlfn.IFS(AV192=0,"0", AV192=0.25, "1", AV192=0.5,"2", AV192=0.75,"3", AV192=1,"4",AV192=1.25,"5", AV192=1.5,"6", AV192=1.75,"7", AV192=2,"8", AV192=2.25,"9",AV192=2.5,"10", AV192=2.75,"11", AV192=3,"12", AV192=3.25,"13", AV192=3.5,"14", AV192=3.75,"15",AV192=4,"16")</f>
        <v>0</v>
      </c>
      <c r="AY192" s="38"/>
      <c r="AZ192" s="11" t="str">
        <f aca="false">IF(AY192=0,"1","2")</f>
        <v>1</v>
      </c>
      <c r="BA192" s="11" t="str">
        <f aca="false" t="array" ref="BA192">_xlfn.IFS(AY192=0,"0", AY192=-0.25, "1", AY192=-0.5,"2", AY192=-0.75,"3", AY192=-1,"4",AY192=-1.25,"5", AY192=-1.5,"6", AY192=-1.75,"7", AY192=-2,"8", AY193=-2.25,"9",AY193=-2.5,"10", AY193=-2.75,"11", AY193=-3,"12", AY193=-3.25,"13", AY193=-3.5,"14", AY193=-3.75,"15",AY193=-4,"16")</f>
        <v>0</v>
      </c>
      <c r="BB192" s="38" t="n">
        <v>0.5</v>
      </c>
      <c r="BC192" s="11" t="str">
        <f aca="false">IF(BB192=0,"1","2")</f>
        <v>2</v>
      </c>
      <c r="BD192" s="11" t="str">
        <f aca="false" t="array" ref="BD192">_xlfn.IFS(BB192=0,"0", BB192=0.25, "1", BB192=0.5,"2", BB192=0.75,"3", BB192=1,"4",BB192=1.25,"5", BB192=1.5,"6", BB192=1.75,"7", BB192=2,"8", BB192=2.25,"9", BB192=2.25,"9",BB192=2.5,"10", BB192=2.75,"11", BB192=3,"12", BB192=3.25,"13", BB192=3.5,"14", BB192=3.75,"15",BB192=4,"16")</f>
        <v>2</v>
      </c>
      <c r="BE192" s="8" t="n">
        <v>24</v>
      </c>
      <c r="BF192" s="14" t="str">
        <f aca="false">VLOOKUP(BE192,LEYENDA!$G$2:$H$8,2,TRUE())</f>
        <v>19-24</v>
      </c>
    </row>
    <row r="193" customFormat="false" ht="13.5" hidden="false" customHeight="false" outlineLevel="0" collapsed="false">
      <c r="A193" s="8" t="s">
        <v>1047</v>
      </c>
      <c r="B193" s="8" t="s">
        <v>817</v>
      </c>
      <c r="C193" s="8" t="n">
        <v>10</v>
      </c>
      <c r="D193" s="8" t="str">
        <f aca="false">VLOOKUP(E193,[1]Hoja1!$B$1:$C$1048576,2,FALSE())</f>
        <v>OI</v>
      </c>
      <c r="E193" s="8" t="s">
        <v>818</v>
      </c>
      <c r="F193" s="8" t="s">
        <v>198</v>
      </c>
      <c r="G193" s="1" t="str">
        <f aca="false" t="array" ref="G193">_xlfn.IFS(F193="M","1", F193="H","2")</f>
        <v>2</v>
      </c>
      <c r="H193" s="8" t="n">
        <v>33</v>
      </c>
      <c r="I193" s="1" t="n">
        <f aca="false">VLOOKUP(H193,LEYENDA!$B$2:$D$6,2,TRUE())</f>
        <v>61</v>
      </c>
      <c r="J193" s="38" t="n">
        <v>1</v>
      </c>
      <c r="K193" s="38"/>
      <c r="L193" s="38" t="n">
        <v>16</v>
      </c>
      <c r="M193" s="38" t="n">
        <v>5</v>
      </c>
      <c r="N193" s="38" t="n">
        <v>8</v>
      </c>
      <c r="O193" s="38" t="n">
        <v>3</v>
      </c>
      <c r="P193" s="38" t="n">
        <v>0</v>
      </c>
      <c r="Q193" s="38" t="n">
        <v>-6</v>
      </c>
      <c r="R193" s="38" t="n">
        <v>6</v>
      </c>
      <c r="S193" s="38" t="n">
        <v>1.25</v>
      </c>
      <c r="T193" s="38" t="n">
        <v>-5</v>
      </c>
      <c r="U193" s="38" t="n">
        <v>20</v>
      </c>
      <c r="V193" s="38" t="n">
        <v>22</v>
      </c>
      <c r="W193" s="38" t="n">
        <v>4</v>
      </c>
      <c r="X193" s="38" t="n">
        <v>16</v>
      </c>
      <c r="Y193" s="38" t="n">
        <v>18</v>
      </c>
      <c r="Z193" s="38" t="n">
        <v>12</v>
      </c>
      <c r="AA193" s="38" t="n">
        <v>2</v>
      </c>
      <c r="AB193" s="38" t="n">
        <v>-3</v>
      </c>
      <c r="AC193" s="38" t="n">
        <v>-1.25</v>
      </c>
      <c r="AD193" s="38" t="n">
        <v>2.25</v>
      </c>
      <c r="AG193" s="38"/>
      <c r="AH193" s="38"/>
      <c r="AI193" s="38"/>
      <c r="AJ193" s="38"/>
      <c r="AK193" s="38"/>
      <c r="AL193" s="38"/>
      <c r="AM193" s="38"/>
      <c r="AN193" s="38" t="n">
        <v>0.5</v>
      </c>
      <c r="AO193" s="8" t="n">
        <v>0</v>
      </c>
      <c r="AQ193" s="8" t="n">
        <v>2</v>
      </c>
      <c r="AR193" s="8" t="n">
        <v>2</v>
      </c>
      <c r="AS193" s="38"/>
      <c r="AT193" s="10" t="str">
        <f aca="false">IF(AS193=0,"1","2")</f>
        <v>1</v>
      </c>
      <c r="AU193" s="11" t="str">
        <f aca="false" t="array" ref="AU193">_xlfn.IFS(AS193=0,"0", AS193=-0.25, "1", AS193=-0.5,"2", AS193=-0.75,"3", AS193=-1,"4",AS193=-1.25,"5", AS193=-1.5,"6", AS193=-1.75,"7", AS193=-2,"8", AS193=-2.25,"9",AS193=-2.5,"10", AS193=-2.75,"11", AS193=-3,"12", AS193=-3.25,"13", AS193=-3.5,"14", AS193=-3.75,"15",AS193=-4,"16")</f>
        <v>0</v>
      </c>
      <c r="AV193" s="38"/>
      <c r="AW193" s="11" t="str">
        <f aca="false">IF(AV193=0,"1","2")</f>
        <v>1</v>
      </c>
      <c r="AX193" s="11" t="str">
        <f aca="false" t="array" ref="AX193">_xlfn.IFS(AV193=0,"0", AV193=0.25, "1", AV193=0.5,"2", AV193=0.75,"3", AV193=1,"4",AV193=1.25,"5", AV193=1.5,"6", AV193=1.75,"7", AV193=2,"8", AV193=2.25,"9",AV193=2.5,"10", AV193=2.75,"11", AV193=3,"12", AV193=3.25,"13", AV193=3.5,"14", AV193=3.75,"15",AV193=4,"16")</f>
        <v>0</v>
      </c>
      <c r="AY193" s="38"/>
      <c r="AZ193" s="11" t="str">
        <f aca="false">IF(AY193=0,"1","2")</f>
        <v>1</v>
      </c>
      <c r="BA193" s="11" t="str">
        <f aca="false" t="array" ref="BA193">_xlfn.IFS(AY193=0,"0", AY193=-0.25, "1", AY193=-0.5,"2", AY193=-0.75,"3", AY193=-1,"4",AY193=-1.25,"5", AY193=-1.5,"6", AY193=-1.75,"7", AY193=-2,"8", AY194=-2.25,"9",AY194=-2.5,"10", AY194=-2.75,"11", AY194=-3,"12", AY194=-3.25,"13", AY194=-3.5,"14", AY194=-3.75,"15",AY194=-4,"16")</f>
        <v>0</v>
      </c>
      <c r="BB193" s="38" t="n">
        <v>0.5</v>
      </c>
      <c r="BC193" s="11" t="str">
        <f aca="false">IF(BB193=0,"1","2")</f>
        <v>2</v>
      </c>
      <c r="BD193" s="11" t="str">
        <f aca="false" t="array" ref="BD193">_xlfn.IFS(BB193=0,"0", BB193=0.25, "1", BB193=0.5,"2", BB193=0.75,"3", BB193=1,"4",BB193=1.25,"5", BB193=1.5,"6", BB193=1.75,"7", BB193=2,"8", BB193=2.25,"9", BB193=2.25,"9",BB193=2.5,"10", BB193=2.75,"11", BB193=3,"12", BB193=3.25,"13", BB193=3.5,"14", BB193=3.75,"15",BB193=4,"16")</f>
        <v>2</v>
      </c>
      <c r="BE193" s="8" t="n">
        <v>24</v>
      </c>
      <c r="BF193" s="14" t="str">
        <f aca="false">VLOOKUP(BE193,LEYENDA!$G$2:$H$8,2,TRUE())</f>
        <v>19-24</v>
      </c>
    </row>
    <row r="194" customFormat="false" ht="13.5" hidden="false" customHeight="false" outlineLevel="0" collapsed="false">
      <c r="A194" s="8" t="s">
        <v>1029</v>
      </c>
      <c r="B194" s="8" t="s">
        <v>1030</v>
      </c>
      <c r="C194" s="8" t="n">
        <v>11</v>
      </c>
      <c r="D194" s="8" t="str">
        <f aca="false">VLOOKUP(E194,[1]Hoja1!$B$1:$C$1048576,2,FALSE())</f>
        <v>OD</v>
      </c>
      <c r="E194" s="8" t="s">
        <v>122</v>
      </c>
      <c r="F194" s="8" t="s">
        <v>198</v>
      </c>
      <c r="G194" s="1" t="str">
        <f aca="false" t="array" ref="G194">_xlfn.IFS(F194="M","1", F194="H","2")</f>
        <v>2</v>
      </c>
      <c r="H194" s="8" t="n">
        <v>41</v>
      </c>
      <c r="I194" s="1" t="n">
        <f aca="false">VLOOKUP(H194,LEYENDA!$B$2:$D$6,2,TRUE())</f>
        <v>61</v>
      </c>
      <c r="J194" s="38" t="n">
        <v>3</v>
      </c>
      <c r="K194" s="38" t="n">
        <v>12</v>
      </c>
      <c r="L194" s="38" t="n">
        <v>18</v>
      </c>
      <c r="M194" s="38" t="n">
        <v>8</v>
      </c>
      <c r="N194" s="38" t="n">
        <v>7</v>
      </c>
      <c r="O194" s="38" t="n">
        <v>4</v>
      </c>
      <c r="P194" s="38" t="n">
        <v>0</v>
      </c>
      <c r="Q194" s="38" t="n">
        <v>-1</v>
      </c>
      <c r="R194" s="38" t="n">
        <v>3</v>
      </c>
      <c r="S194" s="38" t="n">
        <v>0.25</v>
      </c>
      <c r="T194" s="38" t="n">
        <v>-1</v>
      </c>
      <c r="U194" s="38" t="n">
        <v>16</v>
      </c>
      <c r="V194" s="38" t="n">
        <v>26</v>
      </c>
      <c r="W194" s="38" t="n">
        <v>4</v>
      </c>
      <c r="X194" s="38" t="n">
        <v>6</v>
      </c>
      <c r="Y194" s="38" t="n">
        <v>18</v>
      </c>
      <c r="Z194" s="38" t="n">
        <v>8</v>
      </c>
      <c r="AA194" s="38" t="n">
        <v>0</v>
      </c>
      <c r="AB194" s="38" t="n">
        <v>-4</v>
      </c>
      <c r="AC194" s="38" t="n">
        <v>-2.5</v>
      </c>
      <c r="AD194" s="38" t="n">
        <v>2.5</v>
      </c>
      <c r="AE194" s="38" t="n">
        <v>0</v>
      </c>
      <c r="AF194" s="38"/>
      <c r="AG194" s="38"/>
      <c r="AH194" s="38"/>
      <c r="AI194" s="38"/>
      <c r="AJ194" s="38"/>
      <c r="AK194" s="38"/>
      <c r="AL194" s="38"/>
      <c r="AM194" s="38"/>
      <c r="AN194" s="38"/>
      <c r="AO194" s="8" t="n">
        <v>0</v>
      </c>
      <c r="AQ194" s="8" t="n">
        <v>2</v>
      </c>
      <c r="AR194" s="8" t="n">
        <v>1</v>
      </c>
      <c r="AS194" s="38"/>
      <c r="AT194" s="10" t="str">
        <f aca="false">IF(AS194=0,"1","2")</f>
        <v>1</v>
      </c>
      <c r="AU194" s="11" t="str">
        <f aca="false" t="array" ref="AU194">_xlfn.IFS(AS194=0,"0", AS194=-0.25, "1", AS194=-0.5,"2", AS194=-0.75,"3", AS194=-1,"4",AS194=-1.25,"5", AS194=-1.5,"6", AS194=-1.75,"7", AS194=-2,"8", AS194=-2.25,"9",AS194=-2.5,"10", AS194=-2.75,"11", AS194=-3,"12", AS194=-3.25,"13", AS194=-3.5,"14", AS194=-3.75,"15",AS194=-4,"16")</f>
        <v>0</v>
      </c>
      <c r="AV194" s="38"/>
      <c r="AW194" s="11" t="str">
        <f aca="false">IF(AV194=0,"1","2")</f>
        <v>1</v>
      </c>
      <c r="AX194" s="11" t="str">
        <f aca="false" t="array" ref="AX194">_xlfn.IFS(AV194=0,"0", AV194=0.25, "1", AV194=0.5,"2", AV194=0.75,"3", AV194=1,"4",AV194=1.25,"5", AV194=1.5,"6", AV194=1.75,"7", AV194=2,"8", AV194=2.25,"9",AV194=2.5,"10", AV194=2.75,"11", AV194=3,"12", AV194=3.25,"13", AV194=3.5,"14", AV194=3.75,"15",AV194=4,"16")</f>
        <v>0</v>
      </c>
      <c r="AY194" s="38"/>
      <c r="AZ194" s="11" t="str">
        <f aca="false">IF(AY194=0,"1","2")</f>
        <v>1</v>
      </c>
      <c r="BA194" s="11" t="str">
        <f aca="false" t="array" ref="BA194">_xlfn.IFS(AY194=0,"0", AY194=-0.25, "1", AY194=-0.5,"2", AY194=-0.75,"3", AY194=-1,"4",AY194=-1.25,"5", AY194=-1.5,"6", AY194=-1.75,"7", AY194=-2,"8", AY195=-2.25,"9",AY195=-2.5,"10", AY195=-2.75,"11", AY195=-3,"12", AY195=-3.25,"13", AY195=-3.5,"14", AY195=-3.75,"15",AY195=-4,"16")</f>
        <v>0</v>
      </c>
      <c r="BB194" s="38"/>
      <c r="BC194" s="11" t="str">
        <f aca="false">IF(BB194=0,"1","2")</f>
        <v>1</v>
      </c>
      <c r="BD194" s="11" t="str">
        <f aca="false" t="array" ref="BD194">_xlfn.IFS(BB194=0,"0", BB194=0.25, "1", BB194=0.5,"2", BB194=0.75,"3", BB194=1,"4",BB194=1.25,"5", BB194=1.5,"6", BB194=1.75,"7", BB194=2,"8", BB194=2.25,"9", BB194=2.25,"9",BB194=2.5,"10", BB194=2.75,"11", BB194=3,"12", BB194=3.25,"13", BB194=3.5,"14", BB194=3.75,"15",BB194=4,"16")</f>
        <v>0</v>
      </c>
      <c r="BE194" s="8" t="n">
        <v>24</v>
      </c>
      <c r="BF194" s="14" t="str">
        <f aca="false">VLOOKUP(BE194,LEYENDA!$G$2:$H$8,2,TRUE())</f>
        <v>19-24</v>
      </c>
    </row>
    <row r="195" customFormat="false" ht="13.5" hidden="false" customHeight="false" outlineLevel="0" collapsed="false">
      <c r="A195" s="8" t="s">
        <v>1029</v>
      </c>
      <c r="B195" s="8" t="s">
        <v>1030</v>
      </c>
      <c r="C195" s="8" t="n">
        <v>11</v>
      </c>
      <c r="D195" s="8" t="str">
        <f aca="false">VLOOKUP(E195,[1]Hoja1!$B$1:$C$1048576,2,FALSE())</f>
        <v>OI</v>
      </c>
      <c r="E195" s="8" t="s">
        <v>1031</v>
      </c>
      <c r="F195" s="8" t="s">
        <v>198</v>
      </c>
      <c r="G195" s="1" t="str">
        <f aca="false" t="array" ref="G195">_xlfn.IFS(F195="M","1", F195="H","2")</f>
        <v>2</v>
      </c>
      <c r="H195" s="8" t="n">
        <v>41</v>
      </c>
      <c r="I195" s="1" t="n">
        <f aca="false">VLOOKUP(H195,LEYENDA!$B$2:$D$6,2,TRUE())</f>
        <v>61</v>
      </c>
      <c r="J195" s="38" t="n">
        <v>3</v>
      </c>
      <c r="K195" s="38" t="n">
        <v>12</v>
      </c>
      <c r="L195" s="38" t="n">
        <v>18</v>
      </c>
      <c r="M195" s="38" t="n">
        <v>8</v>
      </c>
      <c r="N195" s="38" t="n">
        <v>7</v>
      </c>
      <c r="O195" s="38" t="n">
        <v>4</v>
      </c>
      <c r="P195" s="38" t="n">
        <v>0</v>
      </c>
      <c r="Q195" s="38" t="n">
        <v>-1</v>
      </c>
      <c r="R195" s="38" t="n">
        <v>3</v>
      </c>
      <c r="S195" s="38" t="n">
        <v>0.25</v>
      </c>
      <c r="T195" s="38" t="n">
        <v>-1</v>
      </c>
      <c r="U195" s="38" t="n">
        <v>16</v>
      </c>
      <c r="V195" s="38" t="n">
        <v>26</v>
      </c>
      <c r="W195" s="38" t="n">
        <v>4</v>
      </c>
      <c r="X195" s="38" t="n">
        <v>6</v>
      </c>
      <c r="Y195" s="38" t="n">
        <v>18</v>
      </c>
      <c r="Z195" s="38" t="n">
        <v>8</v>
      </c>
      <c r="AA195" s="38" t="n">
        <v>0</v>
      </c>
      <c r="AB195" s="38" t="n">
        <v>-4</v>
      </c>
      <c r="AC195" s="38" t="n">
        <v>-2.5</v>
      </c>
      <c r="AD195" s="38" t="n">
        <v>2.5</v>
      </c>
      <c r="AE195" s="38" t="n">
        <v>0</v>
      </c>
      <c r="AF195" s="38"/>
      <c r="AG195" s="38"/>
      <c r="AH195" s="38"/>
      <c r="AI195" s="38"/>
      <c r="AJ195" s="38"/>
      <c r="AK195" s="38"/>
      <c r="AL195" s="38"/>
      <c r="AM195" s="38"/>
      <c r="AN195" s="38"/>
      <c r="AO195" s="8" t="n">
        <v>0</v>
      </c>
      <c r="AQ195" s="8" t="n">
        <v>2</v>
      </c>
      <c r="AR195" s="8" t="n">
        <v>1</v>
      </c>
      <c r="AS195" s="38"/>
      <c r="AT195" s="10" t="str">
        <f aca="false">IF(AS195=0,"1","2")</f>
        <v>1</v>
      </c>
      <c r="AU195" s="11" t="str">
        <f aca="false" t="array" ref="AU195">_xlfn.IFS(AS195=0,"0", AS195=-0.25, "1", AS195=-0.5,"2", AS195=-0.75,"3", AS195=-1,"4",AS195=-1.25,"5", AS195=-1.5,"6", AS195=-1.75,"7", AS195=-2,"8", AS195=-2.25,"9",AS195=-2.5,"10", AS195=-2.75,"11", AS195=-3,"12", AS195=-3.25,"13", AS195=-3.5,"14", AS195=-3.75,"15",AS195=-4,"16")</f>
        <v>0</v>
      </c>
      <c r="AV195" s="38"/>
      <c r="AW195" s="11" t="str">
        <f aca="false">IF(AV195=0,"1","2")</f>
        <v>1</v>
      </c>
      <c r="AX195" s="11" t="str">
        <f aca="false" t="array" ref="AX195">_xlfn.IFS(AV195=0,"0", AV195=0.25, "1", AV195=0.5,"2", AV195=0.75,"3", AV195=1,"4",AV195=1.25,"5", AV195=1.5,"6", AV195=1.75,"7", AV195=2,"8", AV195=2.25,"9",AV195=2.5,"10", AV195=2.75,"11", AV195=3,"12", AV195=3.25,"13", AV195=3.5,"14", AV195=3.75,"15",AV195=4,"16")</f>
        <v>0</v>
      </c>
      <c r="AY195" s="38"/>
      <c r="AZ195" s="11" t="str">
        <f aca="false">IF(AY195=0,"1","2")</f>
        <v>1</v>
      </c>
      <c r="BA195" s="11" t="str">
        <f aca="false" t="array" ref="BA195">_xlfn.IFS(AY195=0,"0", AY195=-0.25, "1", AY195=-0.5,"2", AY195=-0.75,"3", AY195=-1,"4",AY195=-1.25,"5", AY195=-1.5,"6", AY195=-1.75,"7", AY195=-2,"8", AY196=-2.25,"9",AY196=-2.5,"10", AY196=-2.75,"11", AY196=-3,"12", AY196=-3.25,"13", AY196=-3.5,"14", AY196=-3.75,"15",AY196=-4,"16")</f>
        <v>0</v>
      </c>
      <c r="BB195" s="38"/>
      <c r="BC195" s="11" t="str">
        <f aca="false">IF(BB195=0,"1","2")</f>
        <v>1</v>
      </c>
      <c r="BD195" s="11" t="str">
        <f aca="false" t="array" ref="BD195">_xlfn.IFS(BB195=0,"0", BB195=0.25, "1", BB195=0.5,"2", BB195=0.75,"3", BB195=1,"4",BB195=1.25,"5", BB195=1.5,"6", BB195=1.75,"7", BB195=2,"8", BB195=2.25,"9", BB195=2.25,"9",BB195=2.5,"10", BB195=2.75,"11", BB195=3,"12", BB195=3.25,"13", BB195=3.5,"14", BB195=3.75,"15",BB195=4,"16")</f>
        <v>0</v>
      </c>
      <c r="BE195" s="8" t="n">
        <v>24</v>
      </c>
      <c r="BF195" s="14" t="str">
        <f aca="false">VLOOKUP(BE195,LEYENDA!$G$2:$H$8,2,TRUE())</f>
        <v>19-24</v>
      </c>
    </row>
    <row r="196" customFormat="false" ht="13.5" hidden="false" customHeight="false" outlineLevel="0" collapsed="false">
      <c r="A196" s="8" t="s">
        <v>1029</v>
      </c>
      <c r="B196" s="8" t="s">
        <v>1032</v>
      </c>
      <c r="C196" s="8" t="n">
        <v>11</v>
      </c>
      <c r="D196" s="8" t="str">
        <f aca="false">VLOOKUP(E196,[1]Hoja1!$B$1:$C$1048576,2,FALSE())</f>
        <v>OD</v>
      </c>
      <c r="E196" s="8" t="s">
        <v>1033</v>
      </c>
      <c r="F196" s="8" t="s">
        <v>193</v>
      </c>
      <c r="G196" s="1" t="str">
        <f aca="false" t="array" ref="G196">_xlfn.IFS(F196="M","1", F196="H","2")</f>
        <v>1</v>
      </c>
      <c r="H196" s="8" t="n">
        <v>23</v>
      </c>
      <c r="I196" s="1" t="n">
        <f aca="false">VLOOKUP(H196,LEYENDA!$B$2:$D$6,2,TRUE())</f>
        <v>61</v>
      </c>
      <c r="J196" s="38" t="n">
        <v>-0.5</v>
      </c>
      <c r="K196" s="38"/>
      <c r="L196" s="38" t="n">
        <v>20</v>
      </c>
      <c r="M196" s="38" t="n">
        <v>4</v>
      </c>
      <c r="N196" s="38" t="n">
        <v>14</v>
      </c>
      <c r="O196" s="38" t="n">
        <v>4</v>
      </c>
      <c r="P196" s="38" t="n">
        <v>-0.5</v>
      </c>
      <c r="Q196" s="38" t="n">
        <v>-3</v>
      </c>
      <c r="R196" s="38" t="n">
        <v>3</v>
      </c>
      <c r="S196" s="38" t="n">
        <v>-0.5</v>
      </c>
      <c r="T196" s="38" t="n">
        <v>-2</v>
      </c>
      <c r="U196" s="38"/>
      <c r="V196" s="38" t="n">
        <v>25</v>
      </c>
      <c r="W196" s="38" t="n">
        <v>14</v>
      </c>
      <c r="X196" s="38"/>
      <c r="Y196" s="38" t="n">
        <v>25</v>
      </c>
      <c r="Z196" s="38" t="n">
        <v>9</v>
      </c>
      <c r="AA196" s="38" t="n">
        <v>0</v>
      </c>
      <c r="AB196" s="38" t="n">
        <v>-6.45</v>
      </c>
      <c r="AC196" s="38" t="n">
        <v>-4.25</v>
      </c>
      <c r="AD196" s="38" t="n">
        <v>2.5</v>
      </c>
      <c r="AE196" s="38" t="n">
        <v>0</v>
      </c>
      <c r="AF196" s="38"/>
      <c r="AG196" s="38"/>
      <c r="AH196" s="38"/>
      <c r="AI196" s="38"/>
      <c r="AJ196" s="38"/>
      <c r="AK196" s="38"/>
      <c r="AL196" s="38"/>
      <c r="AM196" s="38"/>
      <c r="AN196" s="38"/>
      <c r="AO196" s="8" t="n">
        <v>0</v>
      </c>
      <c r="AQ196" s="8" t="n">
        <v>1</v>
      </c>
      <c r="AR196" s="8" t="n">
        <v>2</v>
      </c>
      <c r="AS196" s="38"/>
      <c r="AT196" s="10" t="str">
        <f aca="false">IF(AS196=0,"1","2")</f>
        <v>1</v>
      </c>
      <c r="AU196" s="11" t="str">
        <f aca="false" t="array" ref="AU196">_xlfn.IFS(AS196=0,"0", AS196=-0.25, "1", AS196=-0.5,"2", AS196=-0.75,"3", AS196=-1,"4",AS196=-1.25,"5", AS196=-1.5,"6", AS196=-1.75,"7", AS196=-2,"8", AS196=-2.25,"9",AS196=-2.5,"10", AS196=-2.75,"11", AS196=-3,"12", AS196=-3.25,"13", AS196=-3.5,"14", AS196=-3.75,"15",AS196=-4,"16")</f>
        <v>0</v>
      </c>
      <c r="AV196" s="38"/>
      <c r="AW196" s="11" t="str">
        <f aca="false">IF(AV196=0,"1","2")</f>
        <v>1</v>
      </c>
      <c r="AX196" s="11" t="str">
        <f aca="false" t="array" ref="AX196">_xlfn.IFS(AV196=0,"0", AV196=0.25, "1", AV196=0.5,"2", AV196=0.75,"3", AV196=1,"4",AV196=1.25,"5", AV196=1.5,"6", AV196=1.75,"7", AV196=2,"8", AV196=2.25,"9",AV196=2.5,"10", AV196=2.75,"11", AV196=3,"12", AV196=3.25,"13", AV196=3.5,"14", AV196=3.75,"15",AV196=4,"16")</f>
        <v>0</v>
      </c>
      <c r="AY196" s="38"/>
      <c r="AZ196" s="11" t="str">
        <f aca="false">IF(AY196=0,"1","2")</f>
        <v>1</v>
      </c>
      <c r="BA196" s="11" t="str">
        <f aca="false" t="array" ref="BA196">_xlfn.IFS(AY196=0,"0", AY196=-0.25, "1", AY196=-0.5,"2", AY196=-0.75,"3", AY196=-1,"4",AY196=-1.25,"5", AY196=-1.5,"6", AY196=-1.75,"7", AY196=-2,"8", AY197=-2.25,"9",AY197=-2.5,"10", AY197=-2.75,"11", AY197=-3,"12", AY197=-3.25,"13", AY197=-3.5,"14", AY197=-3.75,"15",AY197=-4,"16")</f>
        <v>0</v>
      </c>
      <c r="BB196" s="38"/>
      <c r="BC196" s="11" t="str">
        <f aca="false">IF(BB196=0,"1","2")</f>
        <v>1</v>
      </c>
      <c r="BD196" s="11" t="str">
        <f aca="false" t="array" ref="BD196">_xlfn.IFS(BB196=0,"0", BB196=0.25, "1", BB196=0.5,"2", BB196=0.75,"3", BB196=1,"4",BB196=1.25,"5", BB196=1.5,"6", BB196=1.75,"7", BB196=2,"8", BB196=2.25,"9", BB196=2.25,"9",BB196=2.5,"10", BB196=2.75,"11", BB196=3,"12", BB196=3.25,"13", BB196=3.5,"14", BB196=3.75,"15",BB196=4,"16")</f>
        <v>0</v>
      </c>
      <c r="BE196" s="8" t="n">
        <v>24</v>
      </c>
      <c r="BF196" s="14" t="str">
        <f aca="false">VLOOKUP(BE196,LEYENDA!$G$2:$H$8,2,TRUE())</f>
        <v>19-24</v>
      </c>
    </row>
    <row r="197" customFormat="false" ht="13.5" hidden="false" customHeight="false" outlineLevel="0" collapsed="false">
      <c r="A197" s="8" t="s">
        <v>1029</v>
      </c>
      <c r="B197" s="8" t="s">
        <v>1032</v>
      </c>
      <c r="C197" s="8" t="n">
        <v>11</v>
      </c>
      <c r="D197" s="8" t="str">
        <f aca="false">VLOOKUP(E197,[1]Hoja1!$B$1:$C$1048576,2,FALSE())</f>
        <v>OI</v>
      </c>
      <c r="E197" s="8" t="s">
        <v>194</v>
      </c>
      <c r="F197" s="8" t="s">
        <v>193</v>
      </c>
      <c r="G197" s="1" t="str">
        <f aca="false" t="array" ref="G197">_xlfn.IFS(F197="M","1", F197="H","2")</f>
        <v>1</v>
      </c>
      <c r="H197" s="8" t="n">
        <v>23</v>
      </c>
      <c r="I197" s="1" t="n">
        <f aca="false">VLOOKUP(H197,LEYENDA!$B$2:$D$6,2,TRUE())</f>
        <v>61</v>
      </c>
      <c r="J197" s="38" t="n">
        <v>-0.5</v>
      </c>
      <c r="K197" s="38"/>
      <c r="L197" s="38" t="n">
        <v>20</v>
      </c>
      <c r="M197" s="38" t="n">
        <v>4</v>
      </c>
      <c r="N197" s="38" t="n">
        <v>14</v>
      </c>
      <c r="O197" s="38" t="n">
        <v>4</v>
      </c>
      <c r="P197" s="38" t="n">
        <v>-0.5</v>
      </c>
      <c r="Q197" s="38" t="n">
        <v>-3</v>
      </c>
      <c r="R197" s="38" t="n">
        <v>3</v>
      </c>
      <c r="S197" s="38" t="n">
        <v>-0.5</v>
      </c>
      <c r="T197" s="38" t="n">
        <v>-2</v>
      </c>
      <c r="U197" s="38"/>
      <c r="V197" s="38" t="n">
        <v>25</v>
      </c>
      <c r="W197" s="38" t="n">
        <v>14</v>
      </c>
      <c r="X197" s="38"/>
      <c r="Y197" s="38" t="n">
        <v>25</v>
      </c>
      <c r="Z197" s="38" t="n">
        <v>9</v>
      </c>
      <c r="AA197" s="38" t="n">
        <v>0</v>
      </c>
      <c r="AB197" s="38" t="n">
        <v>-6.45</v>
      </c>
      <c r="AC197" s="38" t="n">
        <v>-4.25</v>
      </c>
      <c r="AD197" s="38" t="n">
        <v>2.5</v>
      </c>
      <c r="AE197" s="38" t="n">
        <v>0</v>
      </c>
      <c r="AF197" s="38"/>
      <c r="AG197" s="38"/>
      <c r="AH197" s="38"/>
      <c r="AI197" s="38"/>
      <c r="AJ197" s="38"/>
      <c r="AK197" s="38"/>
      <c r="AL197" s="38"/>
      <c r="AM197" s="38"/>
      <c r="AN197" s="38"/>
      <c r="AO197" s="8" t="n">
        <v>0</v>
      </c>
      <c r="AQ197" s="8" t="n">
        <v>1</v>
      </c>
      <c r="AR197" s="8" t="n">
        <v>2</v>
      </c>
      <c r="AS197" s="38"/>
      <c r="AT197" s="10" t="str">
        <f aca="false">IF(AS197=0,"1","2")</f>
        <v>1</v>
      </c>
      <c r="AU197" s="11" t="str">
        <f aca="false" t="array" ref="AU197">_xlfn.IFS(AS197=0,"0", AS197=-0.25, "1", AS197=-0.5,"2", AS197=-0.75,"3", AS197=-1,"4",AS197=-1.25,"5", AS197=-1.5,"6", AS197=-1.75,"7", AS197=-2,"8", AS197=-2.25,"9",AS197=-2.5,"10", AS197=-2.75,"11", AS197=-3,"12", AS197=-3.25,"13", AS197=-3.5,"14", AS197=-3.75,"15",AS197=-4,"16")</f>
        <v>0</v>
      </c>
      <c r="AV197" s="38"/>
      <c r="AW197" s="11" t="str">
        <f aca="false">IF(AV197=0,"1","2")</f>
        <v>1</v>
      </c>
      <c r="AX197" s="11" t="str">
        <f aca="false" t="array" ref="AX197">_xlfn.IFS(AV197=0,"0", AV197=0.25, "1", AV197=0.5,"2", AV197=0.75,"3", AV197=1,"4",AV197=1.25,"5", AV197=1.5,"6", AV197=1.75,"7", AV197=2,"8", AV197=2.25,"9",AV197=2.5,"10", AV197=2.75,"11", AV197=3,"12", AV197=3.25,"13", AV197=3.5,"14", AV197=3.75,"15",AV197=4,"16")</f>
        <v>0</v>
      </c>
      <c r="AY197" s="38"/>
      <c r="AZ197" s="11" t="str">
        <f aca="false">IF(AY197=0,"1","2")</f>
        <v>1</v>
      </c>
      <c r="BA197" s="11" t="str">
        <f aca="false" t="array" ref="BA197">_xlfn.IFS(AY197=0,"0", AY197=-0.25, "1", AY197=-0.5,"2", AY197=-0.75,"3", AY197=-1,"4",AY197=-1.25,"5", AY197=-1.5,"6", AY197=-1.75,"7", AY197=-2,"8", AY198=-2.25,"9",AY198=-2.5,"10", AY198=-2.75,"11", AY198=-3,"12", AY198=-3.25,"13", AY198=-3.5,"14", AY198=-3.75,"15",AY198=-4,"16")</f>
        <v>0</v>
      </c>
      <c r="BB197" s="38"/>
      <c r="BC197" s="11" t="str">
        <f aca="false">IF(BB197=0,"1","2")</f>
        <v>1</v>
      </c>
      <c r="BD197" s="11" t="str">
        <f aca="false" t="array" ref="BD197">_xlfn.IFS(BB197=0,"0", BB197=0.25, "1", BB197=0.5,"2", BB197=0.75,"3", BB197=1,"4",BB197=1.25,"5", BB197=1.5,"6", BB197=1.75,"7", BB197=2,"8", BB197=2.25,"9", BB197=2.25,"9",BB197=2.5,"10", BB197=2.75,"11", BB197=3,"12", BB197=3.25,"13", BB197=3.5,"14", BB197=3.75,"15",BB197=4,"16")</f>
        <v>0</v>
      </c>
      <c r="BE197" s="8" t="n">
        <v>24</v>
      </c>
      <c r="BF197" s="14" t="str">
        <f aca="false">VLOOKUP(BE197,LEYENDA!$G$2:$H$8,2,TRUE())</f>
        <v>19-24</v>
      </c>
    </row>
    <row r="198" customFormat="false" ht="13.5" hidden="false" customHeight="false" outlineLevel="0" collapsed="false">
      <c r="A198" s="8" t="s">
        <v>1029</v>
      </c>
      <c r="B198" s="8" t="s">
        <v>1034</v>
      </c>
      <c r="C198" s="8" t="n">
        <v>11</v>
      </c>
      <c r="D198" s="8" t="str">
        <f aca="false">VLOOKUP(E198,[1]Hoja1!$B$1:$C$1048576,2,FALSE())</f>
        <v>OD</v>
      </c>
      <c r="E198" s="8" t="s">
        <v>1035</v>
      </c>
      <c r="F198" s="8" t="s">
        <v>193</v>
      </c>
      <c r="G198" s="1" t="str">
        <f aca="false" t="array" ref="G198">_xlfn.IFS(F198="M","1", F198="H","2")</f>
        <v>1</v>
      </c>
      <c r="H198" s="8" t="n">
        <v>33</v>
      </c>
      <c r="I198" s="1" t="n">
        <f aca="false">VLOOKUP(H198,LEYENDA!$B$2:$D$6,2,TRUE())</f>
        <v>61</v>
      </c>
      <c r="J198" s="38" t="n">
        <v>0</v>
      </c>
      <c r="K198" s="38"/>
      <c r="L198" s="38" t="n">
        <v>18</v>
      </c>
      <c r="M198" s="38" t="n">
        <v>7</v>
      </c>
      <c r="N198" s="38" t="n">
        <v>10</v>
      </c>
      <c r="O198" s="38" t="n">
        <v>5</v>
      </c>
      <c r="P198" s="38" t="n">
        <v>0</v>
      </c>
      <c r="Q198" s="38" t="n">
        <v>-0.5</v>
      </c>
      <c r="R198" s="38" t="n">
        <v>5</v>
      </c>
      <c r="S198" s="38" t="n">
        <v>1</v>
      </c>
      <c r="T198" s="38" t="n">
        <v>-4</v>
      </c>
      <c r="U198" s="38"/>
      <c r="V198" s="38" t="n">
        <v>20</v>
      </c>
      <c r="W198" s="38" t="n">
        <v>19</v>
      </c>
      <c r="X198" s="38"/>
      <c r="Y198" s="38" t="n">
        <v>15</v>
      </c>
      <c r="Z198" s="38" t="n">
        <v>11</v>
      </c>
      <c r="AA198" s="38" t="n">
        <v>0</v>
      </c>
      <c r="AB198" s="38" t="n">
        <v>-5.5</v>
      </c>
      <c r="AC198" s="38" t="n">
        <v>-3.25</v>
      </c>
      <c r="AD198" s="38" t="n">
        <v>2</v>
      </c>
      <c r="AE198" s="38" t="n">
        <v>0</v>
      </c>
      <c r="AF198" s="38"/>
      <c r="AG198" s="38"/>
      <c r="AH198" s="38"/>
      <c r="AI198" s="38"/>
      <c r="AJ198" s="38"/>
      <c r="AK198" s="38"/>
      <c r="AL198" s="38"/>
      <c r="AM198" s="38"/>
      <c r="AN198" s="38"/>
      <c r="AO198" s="8" t="n">
        <v>0</v>
      </c>
      <c r="AQ198" s="8" t="n">
        <v>2</v>
      </c>
      <c r="AR198" s="8" t="n">
        <v>2</v>
      </c>
      <c r="AS198" s="38"/>
      <c r="AT198" s="10" t="str">
        <f aca="false">IF(AS198=0,"1","2")</f>
        <v>1</v>
      </c>
      <c r="AU198" s="11" t="str">
        <f aca="false" t="array" ref="AU198">_xlfn.IFS(AS198=0,"0", AS198=-0.25, "1", AS198=-0.5,"2", AS198=-0.75,"3", AS198=-1,"4",AS198=-1.25,"5", AS198=-1.5,"6", AS198=-1.75,"7", AS198=-2,"8", AS198=-2.25,"9",AS198=-2.5,"10", AS198=-2.75,"11", AS198=-3,"12", AS198=-3.25,"13", AS198=-3.5,"14", AS198=-3.75,"15",AS198=-4,"16")</f>
        <v>0</v>
      </c>
      <c r="AV198" s="38"/>
      <c r="AW198" s="11" t="str">
        <f aca="false">IF(AV198=0,"1","2")</f>
        <v>1</v>
      </c>
      <c r="AX198" s="11" t="str">
        <f aca="false" t="array" ref="AX198">_xlfn.IFS(AV198=0,"0", AV198=0.25, "1", AV198=0.5,"2", AV198=0.75,"3", AV198=1,"4",AV198=1.25,"5", AV198=1.5,"6", AV198=1.75,"7", AV198=2,"8", AV198=2.25,"9",AV198=2.5,"10", AV198=2.75,"11", AV198=3,"12", AV198=3.25,"13", AV198=3.5,"14", AV198=3.75,"15",AV198=4,"16")</f>
        <v>0</v>
      </c>
      <c r="AY198" s="38"/>
      <c r="AZ198" s="11" t="str">
        <f aca="false">IF(AY198=0,"1","2")</f>
        <v>1</v>
      </c>
      <c r="BA198" s="11" t="str">
        <f aca="false" t="array" ref="BA198">_xlfn.IFS(AY198=0,"0", AY198=-0.25, "1", AY198=-0.5,"2", AY198=-0.75,"3", AY198=-1,"4",AY198=-1.25,"5", AY198=-1.5,"6", AY198=-1.75,"7", AY198=-2,"8", AY199=-2.25,"9",AY199=-2.5,"10", AY199=-2.75,"11", AY199=-3,"12", AY199=-3.25,"13", AY199=-3.5,"14", AY199=-3.75,"15",AY199=-4,"16")</f>
        <v>0</v>
      </c>
      <c r="BB198" s="38"/>
      <c r="BC198" s="11" t="str">
        <f aca="false">IF(BB198=0,"1","2")</f>
        <v>1</v>
      </c>
      <c r="BD198" s="11" t="str">
        <f aca="false" t="array" ref="BD198">_xlfn.IFS(BB198=0,"0", BB198=0.25, "1", BB198=0.5,"2", BB198=0.75,"3", BB198=1,"4",BB198=1.25,"5", BB198=1.5,"6", BB198=1.75,"7", BB198=2,"8", BB198=2.25,"9", BB198=2.25,"9",BB198=2.5,"10", BB198=2.75,"11", BB198=3,"12", BB198=3.25,"13", BB198=3.5,"14", BB198=3.75,"15",BB198=4,"16")</f>
        <v>0</v>
      </c>
      <c r="BE198" s="8" t="n">
        <v>24</v>
      </c>
      <c r="BF198" s="14" t="str">
        <f aca="false">VLOOKUP(BE198,LEYENDA!$G$2:$H$8,2,TRUE())</f>
        <v>19-24</v>
      </c>
    </row>
    <row r="199" customFormat="false" ht="13.5" hidden="false" customHeight="false" outlineLevel="0" collapsed="false">
      <c r="A199" s="8" t="s">
        <v>1029</v>
      </c>
      <c r="B199" s="8" t="s">
        <v>1034</v>
      </c>
      <c r="C199" s="8" t="n">
        <v>11</v>
      </c>
      <c r="D199" s="8" t="str">
        <f aca="false">VLOOKUP(E199,[1]Hoja1!$B$1:$C$1048576,2,FALSE())</f>
        <v>OI</v>
      </c>
      <c r="E199" s="8" t="s">
        <v>1036</v>
      </c>
      <c r="F199" s="8" t="s">
        <v>193</v>
      </c>
      <c r="G199" s="1" t="str">
        <f aca="false" t="array" ref="G199">_xlfn.IFS(F199="M","1", F199="H","2")</f>
        <v>1</v>
      </c>
      <c r="H199" s="8" t="n">
        <v>33</v>
      </c>
      <c r="I199" s="1" t="n">
        <f aca="false">VLOOKUP(H199,LEYENDA!$B$2:$D$6,2,TRUE())</f>
        <v>61</v>
      </c>
      <c r="J199" s="38" t="n">
        <v>0</v>
      </c>
      <c r="K199" s="38"/>
      <c r="L199" s="38" t="n">
        <v>18</v>
      </c>
      <c r="M199" s="38" t="n">
        <v>7</v>
      </c>
      <c r="N199" s="38" t="n">
        <v>10</v>
      </c>
      <c r="O199" s="38" t="n">
        <v>5</v>
      </c>
      <c r="P199" s="38" t="n">
        <v>0</v>
      </c>
      <c r="Q199" s="38" t="n">
        <v>-0.5</v>
      </c>
      <c r="R199" s="38" t="n">
        <v>5</v>
      </c>
      <c r="S199" s="38" t="n">
        <v>1</v>
      </c>
      <c r="T199" s="38" t="n">
        <v>-4</v>
      </c>
      <c r="U199" s="38"/>
      <c r="V199" s="38" t="n">
        <v>20</v>
      </c>
      <c r="W199" s="38" t="n">
        <v>19</v>
      </c>
      <c r="X199" s="38"/>
      <c r="Y199" s="38" t="n">
        <v>15</v>
      </c>
      <c r="Z199" s="38" t="n">
        <v>11</v>
      </c>
      <c r="AA199" s="38" t="n">
        <v>0</v>
      </c>
      <c r="AB199" s="38" t="n">
        <v>-5.5</v>
      </c>
      <c r="AC199" s="38" t="n">
        <v>-3.25</v>
      </c>
      <c r="AD199" s="38" t="n">
        <v>2</v>
      </c>
      <c r="AE199" s="38" t="n">
        <v>0</v>
      </c>
      <c r="AF199" s="38"/>
      <c r="AG199" s="38"/>
      <c r="AH199" s="38"/>
      <c r="AI199" s="38"/>
      <c r="AJ199" s="38"/>
      <c r="AK199" s="38"/>
      <c r="AL199" s="38"/>
      <c r="AM199" s="38"/>
      <c r="AN199" s="38"/>
      <c r="AO199" s="8" t="n">
        <v>0</v>
      </c>
      <c r="AQ199" s="8" t="n">
        <v>2</v>
      </c>
      <c r="AR199" s="8" t="n">
        <v>2</v>
      </c>
      <c r="AS199" s="38"/>
      <c r="AT199" s="10" t="str">
        <f aca="false">IF(AS199=0,"1","2")</f>
        <v>1</v>
      </c>
      <c r="AU199" s="11" t="str">
        <f aca="false" t="array" ref="AU199">_xlfn.IFS(AS199=0,"0", AS199=-0.25, "1", AS199=-0.5,"2", AS199=-0.75,"3", AS199=-1,"4",AS199=-1.25,"5", AS199=-1.5,"6", AS199=-1.75,"7", AS199=-2,"8", AS199=-2.25,"9",AS199=-2.5,"10", AS199=-2.75,"11", AS199=-3,"12", AS199=-3.25,"13", AS199=-3.5,"14", AS199=-3.75,"15",AS199=-4,"16")</f>
        <v>0</v>
      </c>
      <c r="AV199" s="38"/>
      <c r="AW199" s="11" t="str">
        <f aca="false">IF(AV199=0,"1","2")</f>
        <v>1</v>
      </c>
      <c r="AX199" s="11" t="str">
        <f aca="false" t="array" ref="AX199">_xlfn.IFS(AV199=0,"0", AV199=0.25, "1", AV199=0.5,"2", AV199=0.75,"3", AV199=1,"4",AV199=1.25,"5", AV199=1.5,"6", AV199=1.75,"7", AV199=2,"8", AV199=2.25,"9",AV199=2.5,"10", AV199=2.75,"11", AV199=3,"12", AV199=3.25,"13", AV199=3.5,"14", AV199=3.75,"15",AV199=4,"16")</f>
        <v>0</v>
      </c>
      <c r="AY199" s="38"/>
      <c r="AZ199" s="11" t="str">
        <f aca="false">IF(AY199=0,"1","2")</f>
        <v>1</v>
      </c>
      <c r="BA199" s="11" t="str">
        <f aca="false" t="array" ref="BA199">_xlfn.IFS(AY199=0,"0", AY199=-0.25, "1", AY199=-0.5,"2", AY199=-0.75,"3", AY199=-1,"4",AY199=-1.25,"5", AY199=-1.5,"6", AY199=-1.75,"7", AY199=-2,"8", AY200=-2.25,"9",AY200=-2.5,"10", AY200=-2.75,"11", AY200=-3,"12", AY200=-3.25,"13", AY200=-3.5,"14", AY200=-3.75,"15",AY200=-4,"16")</f>
        <v>0</v>
      </c>
      <c r="BB199" s="38"/>
      <c r="BC199" s="11" t="str">
        <f aca="false">IF(BB199=0,"1","2")</f>
        <v>1</v>
      </c>
      <c r="BD199" s="11" t="str">
        <f aca="false" t="array" ref="BD199">_xlfn.IFS(BB199=0,"0", BB199=0.25, "1", BB199=0.5,"2", BB199=0.75,"3", BB199=1,"4",BB199=1.25,"5", BB199=1.5,"6", BB199=1.75,"7", BB199=2,"8", BB199=2.25,"9", BB199=2.25,"9",BB199=2.5,"10", BB199=2.75,"11", BB199=3,"12", BB199=3.25,"13", BB199=3.5,"14", BB199=3.75,"15",BB199=4,"16")</f>
        <v>0</v>
      </c>
      <c r="BE199" s="8" t="n">
        <v>24</v>
      </c>
      <c r="BF199" s="14" t="str">
        <f aca="false">VLOOKUP(BE199,LEYENDA!$G$2:$H$8,2,TRUE())</f>
        <v>19-24</v>
      </c>
    </row>
    <row r="200" customFormat="false" ht="13.5" hidden="false" customHeight="false" outlineLevel="0" collapsed="false">
      <c r="A200" s="8" t="s">
        <v>1037</v>
      </c>
      <c r="B200" s="8" t="s">
        <v>1038</v>
      </c>
      <c r="C200" s="8" t="n">
        <v>11</v>
      </c>
      <c r="D200" s="8" t="str">
        <f aca="false">VLOOKUP(E200,[1]Hoja1!$B$1:$C$1048576,2,FALSE())</f>
        <v>OD</v>
      </c>
      <c r="E200" s="8" t="s">
        <v>1039</v>
      </c>
      <c r="F200" s="8" t="s">
        <v>193</v>
      </c>
      <c r="G200" s="1" t="str">
        <f aca="false" t="array" ref="G200">_xlfn.IFS(F200="M","1", F200="H","2")</f>
        <v>1</v>
      </c>
      <c r="H200" s="8" t="n">
        <v>44</v>
      </c>
      <c r="I200" s="1" t="n">
        <f aca="false">VLOOKUP(H200,LEYENDA!$B$2:$D$6,2,TRUE())</f>
        <v>61</v>
      </c>
      <c r="J200" s="38" t="n">
        <v>4</v>
      </c>
      <c r="K200" s="38"/>
      <c r="L200" s="38" t="n">
        <v>12</v>
      </c>
      <c r="M200" s="38" t="n">
        <v>8</v>
      </c>
      <c r="N200" s="38" t="n">
        <v>8</v>
      </c>
      <c r="O200" s="38" t="n">
        <v>2</v>
      </c>
      <c r="P200" s="38" t="n">
        <v>0</v>
      </c>
      <c r="Q200" s="38" t="n">
        <v>-6</v>
      </c>
      <c r="R200" s="38" t="n">
        <v>3</v>
      </c>
      <c r="S200" s="38" t="n">
        <v>2</v>
      </c>
      <c r="T200" s="38"/>
      <c r="U200" s="38"/>
      <c r="V200" s="38" t="n">
        <v>8</v>
      </c>
      <c r="W200" s="38" t="n">
        <v>4</v>
      </c>
      <c r="X200" s="38"/>
      <c r="Y200" s="38" t="n">
        <v>16</v>
      </c>
      <c r="Z200" s="38" t="n">
        <v>9</v>
      </c>
      <c r="AA200" s="38" t="n">
        <v>-1</v>
      </c>
      <c r="AB200" s="38" t="n">
        <v>-4.5</v>
      </c>
      <c r="AC200" s="38" t="n">
        <v>-2.75</v>
      </c>
      <c r="AD200" s="38" t="n">
        <v>1</v>
      </c>
      <c r="AG200" s="38"/>
      <c r="AH200" s="38"/>
      <c r="AI200" s="38"/>
      <c r="AJ200" s="38"/>
      <c r="AK200" s="38"/>
      <c r="AL200" s="38"/>
      <c r="AM200" s="38" t="n">
        <v>1</v>
      </c>
      <c r="AN200" s="38"/>
      <c r="AO200" s="8" t="n">
        <v>1</v>
      </c>
      <c r="AQ200" s="8" t="n">
        <v>1</v>
      </c>
      <c r="AS200" s="38"/>
      <c r="AT200" s="10" t="str">
        <f aca="false">IF(AS200=0,"1","2")</f>
        <v>1</v>
      </c>
      <c r="AU200" s="11" t="str">
        <f aca="false" t="array" ref="AU200">_xlfn.IFS(AS200=0,"0", AS200=-0.25, "1", AS200=-0.5,"2", AS200=-0.75,"3", AS200=-1,"4",AS200=-1.25,"5", AS200=-1.5,"6", AS200=-1.75,"7", AS200=-2,"8", AS200=-2.25,"9",AS200=-2.5,"10", AS200=-2.75,"11", AS200=-3,"12", AS200=-3.25,"13", AS200=-3.5,"14", AS200=-3.75,"15",AS200=-4,"16")</f>
        <v>0</v>
      </c>
      <c r="AV200" s="38"/>
      <c r="AW200" s="11" t="str">
        <f aca="false">IF(AV200=0,"1","2")</f>
        <v>1</v>
      </c>
      <c r="AX200" s="11" t="str">
        <f aca="false" t="array" ref="AX200">_xlfn.IFS(AV200=0,"0", AV200=0.25, "1", AV200=0.5,"2", AV200=0.75,"3", AV200=1,"4",AV200=1.25,"5", AV200=1.5,"6", AV200=1.75,"7", AV200=2,"8", AV200=2.25,"9",AV200=2.5,"10", AV200=2.75,"11", AV200=3,"12", AV200=3.25,"13", AV200=3.5,"14", AV200=3.75,"15",AV200=4,"16")</f>
        <v>0</v>
      </c>
      <c r="AY200" s="38"/>
      <c r="AZ200" s="11" t="str">
        <f aca="false">IF(AY200=0,"1","2")</f>
        <v>1</v>
      </c>
      <c r="BA200" s="11" t="str">
        <f aca="false" t="array" ref="BA200">_xlfn.IFS(AY200=0,"0", AY200=-0.25, "1", AY200=-0.5,"2", AY200=-0.75,"3", AY200=-1,"4",AY200=-1.25,"5", AY200=-1.5,"6", AY200=-1.75,"7", AY200=-2,"8", AY201=-2.25,"9",AY201=-2.5,"10", AY201=-2.75,"11", AY201=-3,"12", AY201=-3.25,"13", AY201=-3.5,"14", AY201=-3.75,"15",AY201=-4,"16")</f>
        <v>0</v>
      </c>
      <c r="BB200" s="38" t="n">
        <v>0.25</v>
      </c>
      <c r="BC200" s="11" t="str">
        <f aca="false">IF(BB200=0,"1","2")</f>
        <v>2</v>
      </c>
      <c r="BD200" s="11" t="str">
        <f aca="false" t="array" ref="BD200">_xlfn.IFS(BB200=0,"0", BB200=0.25, "1", BB200=0.5,"2", BB200=0.75,"3", BB200=1,"4",BB200=1.25,"5", BB200=1.5,"6", BB200=1.75,"7", BB200=2,"8", BB200=2.25,"9", BB200=2.25,"9",BB200=2.5,"10", BB200=2.75,"11", BB200=3,"12", BB200=3.25,"13", BB200=3.5,"14", BB200=3.75,"15",BB200=4,"16")</f>
        <v>1</v>
      </c>
      <c r="BE200" s="8" t="n">
        <v>24</v>
      </c>
      <c r="BF200" s="14" t="str">
        <f aca="false">VLOOKUP(BE200,LEYENDA!$G$2:$H$8,2,TRUE())</f>
        <v>19-24</v>
      </c>
    </row>
    <row r="201" customFormat="false" ht="13.5" hidden="false" customHeight="false" outlineLevel="0" collapsed="false">
      <c r="A201" s="8" t="s">
        <v>1037</v>
      </c>
      <c r="B201" s="8" t="s">
        <v>1038</v>
      </c>
      <c r="C201" s="8" t="n">
        <v>11</v>
      </c>
      <c r="D201" s="8" t="str">
        <f aca="false">VLOOKUP(E201,[1]Hoja1!$B$1:$C$1048576,2,FALSE())</f>
        <v>OI</v>
      </c>
      <c r="E201" s="8" t="s">
        <v>1040</v>
      </c>
      <c r="F201" s="8" t="s">
        <v>193</v>
      </c>
      <c r="G201" s="1" t="str">
        <f aca="false" t="array" ref="G201">_xlfn.IFS(F201="M","1", F201="H","2")</f>
        <v>1</v>
      </c>
      <c r="H201" s="8" t="n">
        <v>44</v>
      </c>
      <c r="I201" s="1" t="n">
        <f aca="false">VLOOKUP(H201,LEYENDA!$B$2:$D$6,2,TRUE())</f>
        <v>61</v>
      </c>
      <c r="J201" s="38" t="n">
        <v>4</v>
      </c>
      <c r="K201" s="38"/>
      <c r="L201" s="38" t="n">
        <v>12</v>
      </c>
      <c r="M201" s="38" t="n">
        <v>8</v>
      </c>
      <c r="N201" s="38" t="n">
        <v>8</v>
      </c>
      <c r="O201" s="38" t="n">
        <v>2</v>
      </c>
      <c r="P201" s="38" t="n">
        <v>0</v>
      </c>
      <c r="Q201" s="38" t="n">
        <v>-6</v>
      </c>
      <c r="R201" s="38" t="n">
        <v>3</v>
      </c>
      <c r="S201" s="38" t="n">
        <v>2</v>
      </c>
      <c r="T201" s="38"/>
      <c r="U201" s="38"/>
      <c r="V201" s="38" t="n">
        <v>8</v>
      </c>
      <c r="W201" s="38" t="n">
        <v>4</v>
      </c>
      <c r="X201" s="38"/>
      <c r="Y201" s="38" t="n">
        <v>16</v>
      </c>
      <c r="Z201" s="38" t="n">
        <v>9</v>
      </c>
      <c r="AA201" s="38" t="n">
        <v>-1</v>
      </c>
      <c r="AB201" s="38" t="n">
        <v>-4.5</v>
      </c>
      <c r="AC201" s="38" t="n">
        <v>-2.75</v>
      </c>
      <c r="AD201" s="38" t="n">
        <v>1</v>
      </c>
      <c r="AG201" s="38"/>
      <c r="AH201" s="38"/>
      <c r="AI201" s="38"/>
      <c r="AJ201" s="38"/>
      <c r="AK201" s="38"/>
      <c r="AL201" s="38"/>
      <c r="AM201" s="38" t="n">
        <v>1</v>
      </c>
      <c r="AN201" s="38"/>
      <c r="AO201" s="8" t="n">
        <v>1</v>
      </c>
      <c r="AQ201" s="8" t="n">
        <v>1</v>
      </c>
      <c r="AS201" s="38"/>
      <c r="AT201" s="10" t="str">
        <f aca="false">IF(AS201=0,"1","2")</f>
        <v>1</v>
      </c>
      <c r="AU201" s="11" t="str">
        <f aca="false" t="array" ref="AU201">_xlfn.IFS(AS201=0,"0", AS201=-0.25, "1", AS201=-0.5,"2", AS201=-0.75,"3", AS201=-1,"4",AS201=-1.25,"5", AS201=-1.5,"6", AS201=-1.75,"7", AS201=-2,"8", AS201=-2.25,"9",AS201=-2.5,"10", AS201=-2.75,"11", AS201=-3,"12", AS201=-3.25,"13", AS201=-3.5,"14", AS201=-3.75,"15",AS201=-4,"16")</f>
        <v>0</v>
      </c>
      <c r="AV201" s="38"/>
      <c r="AW201" s="11" t="str">
        <f aca="false">IF(AV201=0,"1","2")</f>
        <v>1</v>
      </c>
      <c r="AX201" s="11" t="str">
        <f aca="false" t="array" ref="AX201">_xlfn.IFS(AV201=0,"0", AV201=0.25, "1", AV201=0.5,"2", AV201=0.75,"3", AV201=1,"4",AV201=1.25,"5", AV201=1.5,"6", AV201=1.75,"7", AV201=2,"8", AV201=2.25,"9",AV201=2.5,"10", AV201=2.75,"11", AV201=3,"12", AV201=3.25,"13", AV201=3.5,"14", AV201=3.75,"15",AV201=4,"16")</f>
        <v>0</v>
      </c>
      <c r="AY201" s="38"/>
      <c r="AZ201" s="11" t="str">
        <f aca="false">IF(AY201=0,"1","2")</f>
        <v>1</v>
      </c>
      <c r="BA201" s="11" t="str">
        <f aca="false" t="array" ref="BA201">_xlfn.IFS(AY201=0,"0", AY201=-0.25, "1", AY201=-0.5,"2", AY201=-0.75,"3", AY201=-1,"4",AY201=-1.25,"5", AY201=-1.5,"6", AY201=-1.75,"7", AY201=-2,"8", AY202=-2.25,"9",AY202=-2.5,"10", AY202=-2.75,"11", AY202=-3,"12", AY202=-3.25,"13", AY202=-3.5,"14", AY202=-3.75,"15",AY202=-4,"16")</f>
        <v>0</v>
      </c>
      <c r="BB201" s="38" t="n">
        <v>0.25</v>
      </c>
      <c r="BC201" s="11" t="str">
        <f aca="false">IF(BB201=0,"1","2")</f>
        <v>2</v>
      </c>
      <c r="BD201" s="11" t="str">
        <f aca="false" t="array" ref="BD201">_xlfn.IFS(BB201=0,"0", BB201=0.25, "1", BB201=0.5,"2", BB201=0.75,"3", BB201=1,"4",BB201=1.25,"5", BB201=1.5,"6", BB201=1.75,"7", BB201=2,"8", BB201=2.25,"9", BB201=2.25,"9",BB201=2.5,"10", BB201=2.75,"11", BB201=3,"12", BB201=3.25,"13", BB201=3.5,"14", BB201=3.75,"15",BB201=4,"16")</f>
        <v>1</v>
      </c>
      <c r="BE201" s="8" t="n">
        <v>24</v>
      </c>
      <c r="BF201" s="14" t="str">
        <f aca="false">VLOOKUP(BE201,LEYENDA!$G$2:$H$8,2,TRUE())</f>
        <v>19-24</v>
      </c>
    </row>
    <row r="202" customFormat="false" ht="13.5" hidden="false" customHeight="false" outlineLevel="0" collapsed="false">
      <c r="A202" s="8" t="s">
        <v>1037</v>
      </c>
      <c r="B202" s="8" t="s">
        <v>1041</v>
      </c>
      <c r="C202" s="8" t="n">
        <v>11</v>
      </c>
      <c r="D202" s="8" t="str">
        <f aca="false">VLOOKUP(E202,[1]Hoja1!$B$1:$C$1048576,2,FALSE())</f>
        <v>OD</v>
      </c>
      <c r="E202" s="8" t="s">
        <v>1042</v>
      </c>
      <c r="F202" s="8" t="s">
        <v>193</v>
      </c>
      <c r="G202" s="1" t="str">
        <f aca="false" t="array" ref="G202">_xlfn.IFS(F202="M","1", F202="H","2")</f>
        <v>1</v>
      </c>
      <c r="H202" s="8" t="n">
        <v>45</v>
      </c>
      <c r="I202" s="1" t="n">
        <f aca="false">VLOOKUP(H202,LEYENDA!$B$2:$D$6,2,TRUE())</f>
        <v>61</v>
      </c>
      <c r="J202" s="38" t="n">
        <v>-3</v>
      </c>
      <c r="K202" s="38"/>
      <c r="L202" s="38" t="n">
        <v>16</v>
      </c>
      <c r="M202" s="38" t="n">
        <v>4</v>
      </c>
      <c r="N202" s="38" t="n">
        <v>8</v>
      </c>
      <c r="O202" s="38" t="n">
        <v>2</v>
      </c>
      <c r="P202" s="38" t="n">
        <v>0</v>
      </c>
      <c r="Q202" s="38" t="n">
        <v>-5</v>
      </c>
      <c r="R202" s="38" t="n">
        <v>0</v>
      </c>
      <c r="S202" s="38" t="n">
        <v>1.5</v>
      </c>
      <c r="T202" s="38" t="n">
        <v>-7</v>
      </c>
      <c r="U202" s="38"/>
      <c r="V202" s="38" t="n">
        <v>19</v>
      </c>
      <c r="W202" s="38" t="n">
        <v>12</v>
      </c>
      <c r="X202" s="38"/>
      <c r="Y202" s="38" t="n">
        <v>18</v>
      </c>
      <c r="Z202" s="38" t="n">
        <v>10</v>
      </c>
      <c r="AA202" s="38" t="n">
        <v>0</v>
      </c>
      <c r="AB202" s="38" t="n">
        <v>-2.75</v>
      </c>
      <c r="AC202" s="38" t="n">
        <v>-1</v>
      </c>
      <c r="AD202" s="38" t="n">
        <v>1</v>
      </c>
      <c r="AG202" s="38"/>
      <c r="AH202" s="38"/>
      <c r="AI202" s="38"/>
      <c r="AJ202" s="38"/>
      <c r="AK202" s="38"/>
      <c r="AL202" s="38"/>
      <c r="AM202" s="38" t="n">
        <v>1.25</v>
      </c>
      <c r="AN202" s="38"/>
      <c r="AO202" s="8" t="n">
        <v>1</v>
      </c>
      <c r="AQ202" s="8" t="n">
        <v>2</v>
      </c>
      <c r="AR202" s="8" t="n">
        <v>2</v>
      </c>
      <c r="AS202" s="38"/>
      <c r="AT202" s="10" t="str">
        <f aca="false">IF(AS202=0,"1","2")</f>
        <v>1</v>
      </c>
      <c r="AU202" s="11" t="str">
        <f aca="false" t="array" ref="AU202">_xlfn.IFS(AS202=0,"0", AS202=-0.25, "1", AS202=-0.5,"2", AS202=-0.75,"3", AS202=-1,"4",AS202=-1.25,"5", AS202=-1.5,"6", AS202=-1.75,"7", AS202=-2,"8", AS202=-2.25,"9",AS202=-2.5,"10", AS202=-2.75,"11", AS202=-3,"12", AS202=-3.25,"13", AS202=-3.5,"14", AS202=-3.75,"15",AS202=-4,"16")</f>
        <v>0</v>
      </c>
      <c r="AV202" s="38"/>
      <c r="AW202" s="11" t="str">
        <f aca="false">IF(AV202=0,"1","2")</f>
        <v>1</v>
      </c>
      <c r="AX202" s="11" t="str">
        <f aca="false" t="array" ref="AX202">_xlfn.IFS(AV202=0,"0", AV202=0.25, "1", AV202=0.5,"2", AV202=0.75,"3", AV202=1,"4",AV202=1.25,"5", AV202=1.5,"6", AV202=1.75,"7", AV202=2,"8", AV202=2.25,"9",AV202=2.5,"10", AV202=2.75,"11", AV202=3,"12", AV202=3.25,"13", AV202=3.5,"14", AV202=3.75,"15",AV202=4,"16")</f>
        <v>0</v>
      </c>
      <c r="AY202" s="38"/>
      <c r="AZ202" s="11" t="str">
        <f aca="false">IF(AY202=0,"1","2")</f>
        <v>1</v>
      </c>
      <c r="BA202" s="11" t="str">
        <f aca="false" t="array" ref="BA202">_xlfn.IFS(AY202=0,"0", AY202=-0.25, "1", AY202=-0.5,"2", AY202=-0.75,"3", AY202=-1,"4",AY202=-1.25,"5", AY202=-1.5,"6", AY202=-1.75,"7", AY202=-2,"8", AY203=-2.25,"9",AY203=-2.5,"10", AY203=-2.75,"11", AY203=-3,"12", AY203=-3.25,"13", AY203=-3.5,"14", AY203=-3.75,"15",AY203=-4,"16")</f>
        <v>0</v>
      </c>
      <c r="BB202" s="38" t="n">
        <v>1.25</v>
      </c>
      <c r="BC202" s="11" t="str">
        <f aca="false">IF(BB202=0,"1","2")</f>
        <v>2</v>
      </c>
      <c r="BD202" s="11" t="str">
        <f aca="false" t="array" ref="BD202">_xlfn.IFS(BB202=0,"0", BB202=0.25, "1", BB202=0.5,"2", BB202=0.75,"3", BB202=1,"4",BB202=1.25,"5", BB202=1.5,"6", BB202=1.75,"7", BB202=2,"8", BB202=2.25,"9", BB202=2.25,"9",BB202=2.5,"10", BB202=2.75,"11", BB202=3,"12", BB202=3.25,"13", BB202=3.5,"14", BB202=3.75,"15",BB202=4,"16")</f>
        <v>5</v>
      </c>
      <c r="BE202" s="8" t="n">
        <v>24</v>
      </c>
      <c r="BF202" s="14" t="str">
        <f aca="false">VLOOKUP(BE202,LEYENDA!$G$2:$H$8,2,TRUE())</f>
        <v>19-24</v>
      </c>
    </row>
    <row r="203" customFormat="false" ht="13.5" hidden="false" customHeight="false" outlineLevel="0" collapsed="false">
      <c r="A203" s="8" t="s">
        <v>1037</v>
      </c>
      <c r="B203" s="8" t="s">
        <v>1041</v>
      </c>
      <c r="C203" s="8" t="n">
        <v>11</v>
      </c>
      <c r="D203" s="8" t="str">
        <f aca="false">VLOOKUP(E203,[1]Hoja1!$B$1:$C$1048576,2,FALSE())</f>
        <v>OI</v>
      </c>
      <c r="E203" s="8" t="s">
        <v>1043</v>
      </c>
      <c r="F203" s="8" t="s">
        <v>193</v>
      </c>
      <c r="G203" s="1" t="str">
        <f aca="false" t="array" ref="G203">_xlfn.IFS(F203="M","1", F203="H","2")</f>
        <v>1</v>
      </c>
      <c r="H203" s="8" t="n">
        <v>45</v>
      </c>
      <c r="I203" s="1" t="n">
        <f aca="false">VLOOKUP(H203,LEYENDA!$B$2:$D$6,2,TRUE())</f>
        <v>61</v>
      </c>
      <c r="J203" s="38" t="n">
        <v>-3</v>
      </c>
      <c r="K203" s="38"/>
      <c r="L203" s="38" t="n">
        <v>16</v>
      </c>
      <c r="M203" s="38" t="n">
        <v>4</v>
      </c>
      <c r="N203" s="38" t="n">
        <v>8</v>
      </c>
      <c r="O203" s="38" t="n">
        <v>2</v>
      </c>
      <c r="P203" s="38" t="n">
        <v>0</v>
      </c>
      <c r="Q203" s="38" t="n">
        <v>-5</v>
      </c>
      <c r="R203" s="38" t="n">
        <v>0</v>
      </c>
      <c r="S203" s="38" t="n">
        <v>1.5</v>
      </c>
      <c r="T203" s="38" t="n">
        <v>-7</v>
      </c>
      <c r="U203" s="38"/>
      <c r="V203" s="38" t="n">
        <v>19</v>
      </c>
      <c r="W203" s="38" t="n">
        <v>12</v>
      </c>
      <c r="X203" s="38"/>
      <c r="Y203" s="38" t="n">
        <v>18</v>
      </c>
      <c r="Z203" s="38" t="n">
        <v>10</v>
      </c>
      <c r="AA203" s="38" t="n">
        <v>0</v>
      </c>
      <c r="AB203" s="38" t="n">
        <v>-2.75</v>
      </c>
      <c r="AC203" s="38" t="n">
        <v>-1</v>
      </c>
      <c r="AD203" s="38" t="n">
        <v>1</v>
      </c>
      <c r="AG203" s="38"/>
      <c r="AH203" s="38"/>
      <c r="AI203" s="38"/>
      <c r="AJ203" s="38"/>
      <c r="AK203" s="38"/>
      <c r="AL203" s="38"/>
      <c r="AM203" s="38" t="n">
        <v>1.25</v>
      </c>
      <c r="AN203" s="38"/>
      <c r="AO203" s="8" t="n">
        <v>1</v>
      </c>
      <c r="AQ203" s="8" t="n">
        <v>2</v>
      </c>
      <c r="AR203" s="8" t="n">
        <v>2</v>
      </c>
      <c r="AS203" s="38"/>
      <c r="AT203" s="10" t="str">
        <f aca="false">IF(AS203=0,"1","2")</f>
        <v>1</v>
      </c>
      <c r="AU203" s="11" t="str">
        <f aca="false" t="array" ref="AU203">_xlfn.IFS(AS203=0,"0", AS203=-0.25, "1", AS203=-0.5,"2", AS203=-0.75,"3", AS203=-1,"4",AS203=-1.25,"5", AS203=-1.5,"6", AS203=-1.75,"7", AS203=-2,"8", AS203=-2.25,"9",AS203=-2.5,"10", AS203=-2.75,"11", AS203=-3,"12", AS203=-3.25,"13", AS203=-3.5,"14", AS203=-3.75,"15",AS203=-4,"16")</f>
        <v>0</v>
      </c>
      <c r="AV203" s="38"/>
      <c r="AW203" s="11" t="str">
        <f aca="false">IF(AV203=0,"1","2")</f>
        <v>1</v>
      </c>
      <c r="AX203" s="11" t="str">
        <f aca="false" t="array" ref="AX203">_xlfn.IFS(AV203=0,"0", AV203=0.25, "1", AV203=0.5,"2", AV203=0.75,"3", AV203=1,"4",AV203=1.25,"5", AV203=1.5,"6", AV203=1.75,"7", AV203=2,"8", AV203=2.25,"9",AV203=2.5,"10", AV203=2.75,"11", AV203=3,"12", AV203=3.25,"13", AV203=3.5,"14", AV203=3.75,"15",AV203=4,"16")</f>
        <v>0</v>
      </c>
      <c r="AY203" s="38"/>
      <c r="AZ203" s="11" t="str">
        <f aca="false">IF(AY203=0,"1","2")</f>
        <v>1</v>
      </c>
      <c r="BA203" s="11" t="str">
        <f aca="false" t="array" ref="BA203">_xlfn.IFS(AY203=0,"0", AY203=-0.25, "1", AY203=-0.5,"2", AY203=-0.75,"3", AY203=-1,"4",AY203=-1.25,"5", AY203=-1.5,"6", AY203=-1.75,"7", AY203=-2,"8", AY204=-2.25,"9",AY204=-2.5,"10", AY204=-2.75,"11", AY204=-3,"12", AY204=-3.25,"13", AY204=-3.5,"14", AY204=-3.75,"15",AY204=-4,"16")</f>
        <v>0</v>
      </c>
      <c r="BB203" s="38" t="n">
        <v>1.25</v>
      </c>
      <c r="BC203" s="11" t="str">
        <f aca="false">IF(BB203=0,"1","2")</f>
        <v>2</v>
      </c>
      <c r="BD203" s="11" t="str">
        <f aca="false" t="array" ref="BD203">_xlfn.IFS(BB203=0,"0", BB203=0.25, "1", BB203=0.5,"2", BB203=0.75,"3", BB203=1,"4",BB203=1.25,"5", BB203=1.5,"6", BB203=1.75,"7", BB203=2,"8", BB203=2.25,"9", BB203=2.25,"9",BB203=2.5,"10", BB203=2.75,"11", BB203=3,"12", BB203=3.25,"13", BB203=3.5,"14", BB203=3.75,"15",BB203=4,"16")</f>
        <v>5</v>
      </c>
      <c r="BE203" s="8" t="n">
        <v>24</v>
      </c>
      <c r="BF203" s="14" t="str">
        <f aca="false">VLOOKUP(BE203,LEYENDA!$G$2:$H$8,2,TRUE())</f>
        <v>19-24</v>
      </c>
    </row>
    <row r="204" customFormat="false" ht="13.5" hidden="false" customHeight="false" outlineLevel="0" collapsed="false">
      <c r="A204" s="8" t="s">
        <v>1037</v>
      </c>
      <c r="B204" s="8" t="s">
        <v>1044</v>
      </c>
      <c r="C204" s="8" t="n">
        <v>11</v>
      </c>
      <c r="D204" s="8" t="str">
        <f aca="false">VLOOKUP(E204,[1]Hoja1!$B$1:$C$1048576,2,FALSE())</f>
        <v>OD</v>
      </c>
      <c r="E204" s="8" t="s">
        <v>1045</v>
      </c>
      <c r="F204" s="8" t="s">
        <v>198</v>
      </c>
      <c r="G204" s="1" t="str">
        <f aca="false" t="array" ref="G204">_xlfn.IFS(F204="M","1", F204="H","2")</f>
        <v>2</v>
      </c>
      <c r="H204" s="8" t="n">
        <v>62</v>
      </c>
      <c r="I204" s="1" t="n">
        <f aca="false">VLOOKUP(H204,LEYENDA!$B$2:$D$6,2,TRUE())</f>
        <v>61</v>
      </c>
      <c r="J204" s="38" t="n">
        <v>-2</v>
      </c>
      <c r="K204" s="38" t="n">
        <v>25</v>
      </c>
      <c r="L204" s="38" t="n">
        <v>30</v>
      </c>
      <c r="M204" s="38" t="n">
        <v>-2</v>
      </c>
      <c r="N204" s="38" t="n">
        <v>10</v>
      </c>
      <c r="O204" s="38" t="n">
        <v>5</v>
      </c>
      <c r="P204" s="38" t="n">
        <v>0</v>
      </c>
      <c r="Q204" s="38" t="n">
        <v>-12.5</v>
      </c>
      <c r="R204" s="38" t="n">
        <v>0.5</v>
      </c>
      <c r="S204" s="38" t="n">
        <v>2.25</v>
      </c>
      <c r="T204" s="38" t="n">
        <v>-12.5</v>
      </c>
      <c r="U204" s="38"/>
      <c r="V204" s="38" t="n">
        <v>23</v>
      </c>
      <c r="W204" s="38" t="n">
        <v>1</v>
      </c>
      <c r="X204" s="38"/>
      <c r="Y204" s="38" t="n">
        <v>29</v>
      </c>
      <c r="Z204" s="38" t="n">
        <v>18</v>
      </c>
      <c r="AA204" s="38" t="n">
        <v>0</v>
      </c>
      <c r="AB204" s="38" t="n">
        <v>-2.5</v>
      </c>
      <c r="AC204" s="38" t="n">
        <v>-1.25</v>
      </c>
      <c r="AD204" s="38" t="n">
        <v>1.25</v>
      </c>
      <c r="AG204" s="38"/>
      <c r="AH204" s="38"/>
      <c r="AI204" s="38"/>
      <c r="AJ204" s="38"/>
      <c r="AK204" s="38"/>
      <c r="AL204" s="38"/>
      <c r="AM204" s="38" t="n">
        <v>2.25</v>
      </c>
      <c r="AN204" s="38"/>
      <c r="AO204" s="8" t="n">
        <v>1</v>
      </c>
      <c r="AQ204" s="8" t="n">
        <v>2</v>
      </c>
      <c r="AR204" s="8" t="n">
        <v>2</v>
      </c>
      <c r="AS204" s="38"/>
      <c r="AT204" s="10" t="str">
        <f aca="false">IF(AS204=0,"1","2")</f>
        <v>1</v>
      </c>
      <c r="AU204" s="11" t="str">
        <f aca="false" t="array" ref="AU204">_xlfn.IFS(AS204=0,"0", AS204=-0.25, "1", AS204=-0.5,"2", AS204=-0.75,"3", AS204=-1,"4",AS204=-1.25,"5", AS204=-1.5,"6", AS204=-1.75,"7", AS204=-2,"8", AS204=-2.25,"9",AS204=-2.5,"10", AS204=-2.75,"11", AS204=-3,"12", AS204=-3.25,"13", AS204=-3.5,"14", AS204=-3.75,"15",AS204=-4,"16")</f>
        <v>0</v>
      </c>
      <c r="AV204" s="38"/>
      <c r="AW204" s="11" t="str">
        <f aca="false">IF(AV204=0,"1","2")</f>
        <v>1</v>
      </c>
      <c r="AX204" s="11" t="str">
        <f aca="false" t="array" ref="AX204">_xlfn.IFS(AV204=0,"0", AV204=0.25, "1", AV204=0.5,"2", AV204=0.75,"3", AV204=1,"4",AV204=1.25,"5", AV204=1.5,"6", AV204=1.75,"7", AV204=2,"8", AV204=2.25,"9",AV204=2.5,"10", AV204=2.75,"11", AV204=3,"12", AV204=3.25,"13", AV204=3.5,"14", AV204=3.75,"15",AV204=4,"16")</f>
        <v>0</v>
      </c>
      <c r="AY204" s="38"/>
      <c r="AZ204" s="11" t="str">
        <f aca="false">IF(AY204=0,"1","2")</f>
        <v>1</v>
      </c>
      <c r="BA204" s="11" t="str">
        <f aca="false" t="array" ref="BA204">_xlfn.IFS(AY204=0,"0", AY204=-0.25, "1", AY204=-0.5,"2", AY204=-0.75,"3", AY204=-1,"4",AY204=-1.25,"5", AY204=-1.5,"6", AY204=-1.75,"7", AY204=-2,"8", AY205=-2.25,"9",AY205=-2.5,"10", AY205=-2.75,"11", AY205=-3,"12", AY205=-3.25,"13", AY205=-3.5,"14", AY205=-3.75,"15",AY205=-4,"16")</f>
        <v>0</v>
      </c>
      <c r="BB204" s="38" t="n">
        <v>0.25</v>
      </c>
      <c r="BC204" s="11" t="str">
        <f aca="false">IF(BB204=0,"1","2")</f>
        <v>2</v>
      </c>
      <c r="BD204" s="11" t="str">
        <f aca="false" t="array" ref="BD204">_xlfn.IFS(BB204=0,"0", BB204=0.25, "1", BB204=0.5,"2", BB204=0.75,"3", BB204=1,"4",BB204=1.25,"5", BB204=1.5,"6", BB204=1.75,"7", BB204=2,"8", BB204=2.25,"9", BB204=2.25,"9",BB204=2.5,"10", BB204=2.75,"11", BB204=3,"12", BB204=3.25,"13", BB204=3.5,"14", BB204=3.75,"15",BB204=4,"16")</f>
        <v>1</v>
      </c>
      <c r="BE204" s="8" t="n">
        <v>24</v>
      </c>
      <c r="BF204" s="14" t="str">
        <f aca="false">VLOOKUP(BE204,LEYENDA!$G$2:$H$8,2,TRUE())</f>
        <v>19-24</v>
      </c>
    </row>
    <row r="205" customFormat="false" ht="13.5" hidden="false" customHeight="false" outlineLevel="0" collapsed="false">
      <c r="A205" s="8" t="s">
        <v>1037</v>
      </c>
      <c r="B205" s="8" t="s">
        <v>1044</v>
      </c>
      <c r="C205" s="8" t="n">
        <v>11</v>
      </c>
      <c r="D205" s="8" t="str">
        <f aca="false">VLOOKUP(E205,[1]Hoja1!$B$1:$C$1048576,2,FALSE())</f>
        <v>OI</v>
      </c>
      <c r="E205" s="8" t="s">
        <v>1046</v>
      </c>
      <c r="F205" s="8" t="s">
        <v>198</v>
      </c>
      <c r="G205" s="1" t="str">
        <f aca="false" t="array" ref="G205">_xlfn.IFS(F205="M","1", F205="H","2")</f>
        <v>2</v>
      </c>
      <c r="H205" s="8" t="n">
        <v>62</v>
      </c>
      <c r="I205" s="1" t="n">
        <f aca="false">VLOOKUP(H205,LEYENDA!$B$2:$D$6,2,TRUE())</f>
        <v>61</v>
      </c>
      <c r="J205" s="38" t="n">
        <v>-2</v>
      </c>
      <c r="K205" s="38" t="n">
        <v>25</v>
      </c>
      <c r="L205" s="38" t="n">
        <v>30</v>
      </c>
      <c r="M205" s="38" t="n">
        <v>-2</v>
      </c>
      <c r="N205" s="38" t="n">
        <v>10</v>
      </c>
      <c r="O205" s="38" t="n">
        <v>5</v>
      </c>
      <c r="P205" s="38" t="n">
        <v>0</v>
      </c>
      <c r="Q205" s="38" t="n">
        <v>-12.5</v>
      </c>
      <c r="R205" s="38" t="n">
        <v>0.5</v>
      </c>
      <c r="S205" s="38" t="n">
        <v>2.25</v>
      </c>
      <c r="T205" s="38" t="n">
        <v>-12.5</v>
      </c>
      <c r="U205" s="38"/>
      <c r="V205" s="38" t="n">
        <v>23</v>
      </c>
      <c r="W205" s="38" t="n">
        <v>1</v>
      </c>
      <c r="X205" s="38"/>
      <c r="Y205" s="38" t="n">
        <v>29</v>
      </c>
      <c r="Z205" s="38" t="n">
        <v>18</v>
      </c>
      <c r="AA205" s="38" t="n">
        <v>0</v>
      </c>
      <c r="AB205" s="38" t="n">
        <v>-2.5</v>
      </c>
      <c r="AC205" s="38" t="n">
        <v>-1.25</v>
      </c>
      <c r="AD205" s="38" t="n">
        <v>1.25</v>
      </c>
      <c r="AG205" s="38"/>
      <c r="AH205" s="38"/>
      <c r="AI205" s="38"/>
      <c r="AJ205" s="38"/>
      <c r="AK205" s="38"/>
      <c r="AL205" s="38"/>
      <c r="AM205" s="38" t="n">
        <v>2.25</v>
      </c>
      <c r="AN205" s="38"/>
      <c r="AO205" s="8" t="n">
        <v>1</v>
      </c>
      <c r="AQ205" s="8" t="n">
        <v>2</v>
      </c>
      <c r="AR205" s="8" t="n">
        <v>2</v>
      </c>
      <c r="AS205" s="38"/>
      <c r="AT205" s="10" t="str">
        <f aca="false">IF(AS205=0,"1","2")</f>
        <v>1</v>
      </c>
      <c r="AU205" s="11" t="str">
        <f aca="false" t="array" ref="AU205">_xlfn.IFS(AS205=0,"0", AS205=-0.25, "1", AS205=-0.5,"2", AS205=-0.75,"3", AS205=-1,"4",AS205=-1.25,"5", AS205=-1.5,"6", AS205=-1.75,"7", AS205=-2,"8", AS205=-2.25,"9",AS205=-2.5,"10", AS205=-2.75,"11", AS205=-3,"12", AS205=-3.25,"13", AS205=-3.5,"14", AS205=-3.75,"15",AS205=-4,"16")</f>
        <v>0</v>
      </c>
      <c r="AV205" s="38"/>
      <c r="AW205" s="11" t="str">
        <f aca="false">IF(AV205=0,"1","2")</f>
        <v>1</v>
      </c>
      <c r="AX205" s="11" t="str">
        <f aca="false" t="array" ref="AX205">_xlfn.IFS(AV205=0,"0", AV205=0.25, "1", AV205=0.5,"2", AV205=0.75,"3", AV205=1,"4",AV205=1.25,"5", AV205=1.5,"6", AV205=1.75,"7", AV205=2,"8", AV205=2.25,"9",AV205=2.5,"10", AV205=2.75,"11", AV205=3,"12", AV205=3.25,"13", AV205=3.5,"14", AV205=3.75,"15",AV205=4,"16")</f>
        <v>0</v>
      </c>
      <c r="AY205" s="38"/>
      <c r="AZ205" s="11" t="str">
        <f aca="false">IF(AY205=0,"1","2")</f>
        <v>1</v>
      </c>
      <c r="BA205" s="11" t="str">
        <f aca="false" t="array" ref="BA205">_xlfn.IFS(AY205=0,"0", AY205=-0.25, "1", AY205=-0.5,"2", AY205=-0.75,"3", AY205=-1,"4",AY205=-1.25,"5", AY205=-1.5,"6", AY205=-1.75,"7", AY205=-2,"8", AY206=-2.25,"9",AY206=-2.5,"10", AY206=-2.75,"11", AY206=-3,"12", AY206=-3.25,"13", AY206=-3.5,"14", AY206=-3.75,"15",AY206=-4,"16")</f>
        <v>0</v>
      </c>
      <c r="BB205" s="38" t="n">
        <v>0.25</v>
      </c>
      <c r="BC205" s="11" t="str">
        <f aca="false">IF(BB205=0,"1","2")</f>
        <v>2</v>
      </c>
      <c r="BD205" s="11" t="str">
        <f aca="false" t="array" ref="BD205">_xlfn.IFS(BB205=0,"0", BB205=0.25, "1", BB205=0.5,"2", BB205=0.75,"3", BB205=1,"4",BB205=1.25,"5", BB205=1.5,"6", BB205=1.75,"7", BB205=2,"8", BB205=2.25,"9", BB205=2.25,"9",BB205=2.5,"10", BB205=2.75,"11", BB205=3,"12", BB205=3.25,"13", BB205=3.5,"14", BB205=3.75,"15",BB205=4,"16")</f>
        <v>1</v>
      </c>
      <c r="BE205" s="8" t="n">
        <v>24</v>
      </c>
      <c r="BF205" s="14" t="str">
        <f aca="false">VLOOKUP(BE205,LEYENDA!$G$2:$H$8,2,TRUE())</f>
        <v>19-24</v>
      </c>
    </row>
    <row r="206" customFormat="false" ht="13.5" hidden="false" customHeight="false" outlineLevel="0" collapsed="false">
      <c r="A206" s="8" t="s">
        <v>1047</v>
      </c>
      <c r="B206" s="8" t="s">
        <v>811</v>
      </c>
      <c r="C206" s="8" t="n">
        <v>11</v>
      </c>
      <c r="D206" s="8" t="str">
        <f aca="false">VLOOKUP(E206,[1]Hoja1!$B$1:$C$1048576,2,FALSE())</f>
        <v>OD</v>
      </c>
      <c r="E206" s="8" t="s">
        <v>810</v>
      </c>
      <c r="F206" s="8" t="s">
        <v>198</v>
      </c>
      <c r="G206" s="1" t="str">
        <f aca="false" t="array" ref="G206">_xlfn.IFS(F206="M","1", F206="H","2")</f>
        <v>2</v>
      </c>
      <c r="H206" s="8" t="n">
        <v>11</v>
      </c>
      <c r="I206" s="1" t="n">
        <f aca="false">VLOOKUP(H206,LEYENDA!$B$2:$D$6,2,TRUE())</f>
        <v>61</v>
      </c>
      <c r="J206" s="38" t="n">
        <v>-3</v>
      </c>
      <c r="K206" s="38"/>
      <c r="L206" s="38" t="n">
        <v>6</v>
      </c>
      <c r="M206" s="38" t="n">
        <v>-1</v>
      </c>
      <c r="N206" s="38" t="n">
        <v>12</v>
      </c>
      <c r="O206" s="38" t="n">
        <v>5</v>
      </c>
      <c r="P206" s="38" t="n">
        <v>1</v>
      </c>
      <c r="Q206" s="38" t="n">
        <v>-6</v>
      </c>
      <c r="R206" s="38" t="n">
        <v>1</v>
      </c>
      <c r="S206" s="38" t="n">
        <v>1.25</v>
      </c>
      <c r="T206" s="38" t="n">
        <v>-6</v>
      </c>
      <c r="U206" s="38"/>
      <c r="V206" s="38" t="n">
        <v>19</v>
      </c>
      <c r="W206" s="38" t="n">
        <v>12</v>
      </c>
      <c r="X206" s="38"/>
      <c r="Y206" s="38" t="n">
        <v>24</v>
      </c>
      <c r="Z206" s="38" t="n">
        <v>20</v>
      </c>
      <c r="AA206" s="38" t="n">
        <v>2</v>
      </c>
      <c r="AB206" s="38"/>
      <c r="AC206" s="38" t="n">
        <v>-3.75</v>
      </c>
      <c r="AD206" s="38" t="n">
        <v>3</v>
      </c>
      <c r="AG206" s="38"/>
      <c r="AH206" s="38"/>
      <c r="AI206" s="38"/>
      <c r="AJ206" s="38"/>
      <c r="AK206" s="38"/>
      <c r="AL206" s="38"/>
      <c r="AM206" s="38"/>
      <c r="AN206" s="38" t="n">
        <v>0.5</v>
      </c>
      <c r="AO206" s="8" t="n">
        <v>0</v>
      </c>
      <c r="AQ206" s="8" t="n">
        <v>2</v>
      </c>
      <c r="AR206" s="8" t="n">
        <v>2</v>
      </c>
      <c r="AS206" s="38"/>
      <c r="AT206" s="10" t="str">
        <f aca="false">IF(AS206=0,"1","2")</f>
        <v>1</v>
      </c>
      <c r="AU206" s="11" t="str">
        <f aca="false" t="array" ref="AU206">_xlfn.IFS(AS206=0,"0", AS206=-0.25, "1", AS206=-0.5,"2", AS206=-0.75,"3", AS206=-1,"4",AS206=-1.25,"5", AS206=-1.5,"6", AS206=-1.75,"7", AS206=-2,"8", AS206=-2.25,"9",AS206=-2.5,"10", AS206=-2.75,"11", AS206=-3,"12", AS206=-3.25,"13", AS206=-3.5,"14", AS206=-3.75,"15",AS206=-4,"16")</f>
        <v>0</v>
      </c>
      <c r="AV206" s="38"/>
      <c r="AW206" s="11" t="str">
        <f aca="false">IF(AV206=0,"1","2")</f>
        <v>1</v>
      </c>
      <c r="AX206" s="11" t="str">
        <f aca="false" t="array" ref="AX206">_xlfn.IFS(AV206=0,"0", AV206=0.25, "1", AV206=0.5,"2", AV206=0.75,"3", AV206=1,"4",AV206=1.25,"5", AV206=1.5,"6", AV206=1.75,"7", AV206=2,"8", AV206=2.25,"9",AV206=2.5,"10", AV206=2.75,"11", AV206=3,"12", AV206=3.25,"13", AV206=3.5,"14", AV206=3.75,"15",AV206=4,"16")</f>
        <v>0</v>
      </c>
      <c r="AY206" s="38"/>
      <c r="AZ206" s="11" t="str">
        <f aca="false">IF(AY206=0,"1","2")</f>
        <v>1</v>
      </c>
      <c r="BA206" s="11" t="str">
        <f aca="false" t="array" ref="BA206">_xlfn.IFS(AY206=0,"0", AY206=-0.25, "1", AY206=-0.5,"2", AY206=-0.75,"3", AY206=-1,"4",AY206=-1.25,"5", AY206=-1.5,"6", AY206=-1.75,"7", AY206=-2,"8", AY207=-2.25,"9",AY207=-2.5,"10", AY207=-2.75,"11", AY207=-3,"12", AY207=-3.25,"13", AY207=-3.5,"14", AY207=-3.75,"15",AY207=-4,"16")</f>
        <v>0</v>
      </c>
      <c r="BB206" s="38" t="n">
        <v>0.5</v>
      </c>
      <c r="BC206" s="11" t="str">
        <f aca="false">IF(BB206=0,"1","2")</f>
        <v>2</v>
      </c>
      <c r="BD206" s="11" t="str">
        <f aca="false" t="array" ref="BD206">_xlfn.IFS(BB206=0,"0", BB206=0.25, "1", BB206=0.5,"2", BB206=0.75,"3", BB206=1,"4",BB206=1.25,"5", BB206=1.5,"6", BB206=1.75,"7", BB206=2,"8", BB206=2.25,"9", BB206=2.25,"9",BB206=2.5,"10", BB206=2.75,"11", BB206=3,"12", BB206=3.25,"13", BB206=3.5,"14", BB206=3.75,"15",BB206=4,"16")</f>
        <v>2</v>
      </c>
      <c r="BE206" s="8" t="n">
        <v>24</v>
      </c>
      <c r="BF206" s="14" t="str">
        <f aca="false">VLOOKUP(BE206,LEYENDA!$G$2:$H$8,2,TRUE())</f>
        <v>19-24</v>
      </c>
    </row>
    <row r="207" customFormat="false" ht="13.5" hidden="false" customHeight="false" outlineLevel="0" collapsed="false">
      <c r="A207" s="8" t="s">
        <v>1047</v>
      </c>
      <c r="B207" s="8" t="s">
        <v>811</v>
      </c>
      <c r="C207" s="8" t="n">
        <v>11</v>
      </c>
      <c r="D207" s="8" t="str">
        <f aca="false">VLOOKUP(E207,[1]Hoja1!$B$1:$C$1048576,2,FALSE())</f>
        <v>OI</v>
      </c>
      <c r="E207" s="8" t="s">
        <v>812</v>
      </c>
      <c r="F207" s="8" t="s">
        <v>198</v>
      </c>
      <c r="G207" s="1" t="str">
        <f aca="false" t="array" ref="G207">_xlfn.IFS(F207="M","1", F207="H","2")</f>
        <v>2</v>
      </c>
      <c r="H207" s="8" t="n">
        <v>11</v>
      </c>
      <c r="I207" s="1" t="n">
        <f aca="false">VLOOKUP(H207,LEYENDA!$B$2:$D$6,2,TRUE())</f>
        <v>61</v>
      </c>
      <c r="J207" s="38" t="n">
        <v>-3</v>
      </c>
      <c r="K207" s="38"/>
      <c r="L207" s="38" t="n">
        <v>6</v>
      </c>
      <c r="M207" s="38" t="n">
        <v>-1</v>
      </c>
      <c r="N207" s="38" t="n">
        <v>12</v>
      </c>
      <c r="O207" s="38" t="n">
        <v>5</v>
      </c>
      <c r="P207" s="38" t="n">
        <v>1</v>
      </c>
      <c r="Q207" s="38" t="n">
        <v>-6</v>
      </c>
      <c r="R207" s="38" t="n">
        <v>1</v>
      </c>
      <c r="S207" s="38" t="n">
        <v>1.25</v>
      </c>
      <c r="T207" s="38" t="n">
        <v>-6</v>
      </c>
      <c r="U207" s="38"/>
      <c r="V207" s="38" t="n">
        <v>19</v>
      </c>
      <c r="W207" s="38" t="n">
        <v>12</v>
      </c>
      <c r="X207" s="38"/>
      <c r="Y207" s="38" t="n">
        <v>24</v>
      </c>
      <c r="Z207" s="38" t="n">
        <v>20</v>
      </c>
      <c r="AA207" s="38" t="n">
        <v>2</v>
      </c>
      <c r="AB207" s="38"/>
      <c r="AC207" s="38" t="n">
        <v>-3.75</v>
      </c>
      <c r="AD207" s="38" t="n">
        <v>3</v>
      </c>
      <c r="AG207" s="38"/>
      <c r="AH207" s="38"/>
      <c r="AI207" s="38"/>
      <c r="AJ207" s="38"/>
      <c r="AK207" s="38"/>
      <c r="AL207" s="38"/>
      <c r="AM207" s="38"/>
      <c r="AN207" s="38" t="n">
        <v>0.5</v>
      </c>
      <c r="AO207" s="8" t="n">
        <v>0</v>
      </c>
      <c r="AQ207" s="8" t="n">
        <v>2</v>
      </c>
      <c r="AR207" s="8" t="n">
        <v>2</v>
      </c>
      <c r="AS207" s="38"/>
      <c r="AT207" s="10" t="str">
        <f aca="false">IF(AS207=0,"1","2")</f>
        <v>1</v>
      </c>
      <c r="AU207" s="11" t="str">
        <f aca="false" t="array" ref="AU207">_xlfn.IFS(AS207=0,"0", AS207=-0.25, "1", AS207=-0.5,"2", AS207=-0.75,"3", AS207=-1,"4",AS207=-1.25,"5", AS207=-1.5,"6", AS207=-1.75,"7", AS207=-2,"8", AS207=-2.25,"9",AS207=-2.5,"10", AS207=-2.75,"11", AS207=-3,"12", AS207=-3.25,"13", AS207=-3.5,"14", AS207=-3.75,"15",AS207=-4,"16")</f>
        <v>0</v>
      </c>
      <c r="AV207" s="38"/>
      <c r="AW207" s="11" t="str">
        <f aca="false">IF(AV207=0,"1","2")</f>
        <v>1</v>
      </c>
      <c r="AX207" s="11" t="str">
        <f aca="false" t="array" ref="AX207">_xlfn.IFS(AV207=0,"0", AV207=0.25, "1", AV207=0.5,"2", AV207=0.75,"3", AV207=1,"4",AV207=1.25,"5", AV207=1.5,"6", AV207=1.75,"7", AV207=2,"8", AV207=2.25,"9",AV207=2.5,"10", AV207=2.75,"11", AV207=3,"12", AV207=3.25,"13", AV207=3.5,"14", AV207=3.75,"15",AV207=4,"16")</f>
        <v>0</v>
      </c>
      <c r="AY207" s="38"/>
      <c r="AZ207" s="11" t="str">
        <f aca="false">IF(AY207=0,"1","2")</f>
        <v>1</v>
      </c>
      <c r="BA207" s="11" t="str">
        <f aca="false" t="array" ref="BA207">_xlfn.IFS(AY207=0,"0", AY207=-0.25, "1", AY207=-0.5,"2", AY207=-0.75,"3", AY207=-1,"4",AY207=-1.25,"5", AY207=-1.5,"6", AY207=-1.75,"7", AY207=-2,"8", AY208=-2.25,"9",AY208=-2.5,"10", AY208=-2.75,"11", AY208=-3,"12", AY208=-3.25,"13", AY208=-3.5,"14", AY208=-3.75,"15",AY208=-4,"16")</f>
        <v>0</v>
      </c>
      <c r="BB207" s="38" t="n">
        <v>0.5</v>
      </c>
      <c r="BC207" s="11" t="str">
        <f aca="false">IF(BB207=0,"1","2")</f>
        <v>2</v>
      </c>
      <c r="BD207" s="11" t="str">
        <f aca="false" t="array" ref="BD207">_xlfn.IFS(BB207=0,"0", BB207=0.25, "1", BB207=0.5,"2", BB207=0.75,"3", BB207=1,"4",BB207=1.25,"5", BB207=1.5,"6", BB207=1.75,"7", BB207=2,"8", BB207=2.25,"9", BB207=2.25,"9",BB207=2.5,"10", BB207=2.75,"11", BB207=3,"12", BB207=3.25,"13", BB207=3.5,"14", BB207=3.75,"15",BB207=4,"16")</f>
        <v>2</v>
      </c>
      <c r="BE207" s="8" t="n">
        <v>24</v>
      </c>
      <c r="BF207" s="14" t="str">
        <f aca="false">VLOOKUP(BE207,LEYENDA!$G$2:$H$8,2,TRUE())</f>
        <v>19-24</v>
      </c>
    </row>
    <row r="208" customFormat="false" ht="13.5" hidden="false" customHeight="false" outlineLevel="0" collapsed="false">
      <c r="A208" s="8" t="s">
        <v>1047</v>
      </c>
      <c r="B208" s="8" t="s">
        <v>814</v>
      </c>
      <c r="C208" s="8" t="n">
        <v>11</v>
      </c>
      <c r="D208" s="8" t="str">
        <f aca="false">VLOOKUP(E208,[1]Hoja1!$B$1:$C$1048576,2,FALSE())</f>
        <v>OD</v>
      </c>
      <c r="E208" s="8" t="s">
        <v>813</v>
      </c>
      <c r="F208" s="8" t="s">
        <v>193</v>
      </c>
      <c r="G208" s="1" t="str">
        <f aca="false" t="array" ref="G208">_xlfn.IFS(F208="M","1", F208="H","2")</f>
        <v>1</v>
      </c>
      <c r="H208" s="8" t="n">
        <v>29</v>
      </c>
      <c r="I208" s="1" t="n">
        <f aca="false">VLOOKUP(H208,LEYENDA!$B$2:$D$6,2,TRUE())</f>
        <v>61</v>
      </c>
      <c r="J208" s="38" t="n">
        <v>2</v>
      </c>
      <c r="K208" s="38"/>
      <c r="L208" s="38" t="n">
        <v>14</v>
      </c>
      <c r="M208" s="38" t="n">
        <v>5</v>
      </c>
      <c r="N208" s="38" t="n">
        <v>6</v>
      </c>
      <c r="O208" s="38" t="n">
        <v>3</v>
      </c>
      <c r="P208" s="38" t="n">
        <v>0</v>
      </c>
      <c r="Q208" s="38" t="n">
        <v>-3</v>
      </c>
      <c r="R208" s="38" t="n">
        <v>3</v>
      </c>
      <c r="S208" s="38" t="n">
        <v>1</v>
      </c>
      <c r="T208" s="38" t="n">
        <v>-4</v>
      </c>
      <c r="U208" s="38" t="n">
        <v>24</v>
      </c>
      <c r="V208" s="38" t="n">
        <v>26</v>
      </c>
      <c r="W208" s="38" t="n">
        <v>16</v>
      </c>
      <c r="X208" s="38" t="n">
        <v>9</v>
      </c>
      <c r="Y208" s="38" t="n">
        <v>10</v>
      </c>
      <c r="Z208" s="38" t="n">
        <v>6</v>
      </c>
      <c r="AA208" s="38"/>
      <c r="AB208" s="38" t="n">
        <v>-3.5</v>
      </c>
      <c r="AC208" s="38" t="n">
        <v>-2.5</v>
      </c>
      <c r="AD208" s="38" t="n">
        <v>2.5</v>
      </c>
      <c r="AG208" s="38"/>
      <c r="AH208" s="38"/>
      <c r="AI208" s="38"/>
      <c r="AJ208" s="38"/>
      <c r="AK208" s="38"/>
      <c r="AL208" s="38"/>
      <c r="AM208" s="38"/>
      <c r="AN208" s="38" t="n">
        <v>0.75</v>
      </c>
      <c r="AO208" s="8" t="n">
        <v>0</v>
      </c>
      <c r="AQ208" s="8" t="n">
        <v>2</v>
      </c>
      <c r="AR208" s="8" t="n">
        <v>2</v>
      </c>
      <c r="AS208" s="38"/>
      <c r="AT208" s="10" t="str">
        <f aca="false">IF(AS208=0,"1","2")</f>
        <v>1</v>
      </c>
      <c r="AU208" s="11" t="str">
        <f aca="false" t="array" ref="AU208">_xlfn.IFS(AS208=0,"0", AS208=-0.25, "1", AS208=-0.5,"2", AS208=-0.75,"3", AS208=-1,"4",AS208=-1.25,"5", AS208=-1.5,"6", AS208=-1.75,"7", AS208=-2,"8", AS208=-2.25,"9",AS208=-2.5,"10", AS208=-2.75,"11", AS208=-3,"12", AS208=-3.25,"13", AS208=-3.5,"14", AS208=-3.75,"15",AS208=-4,"16")</f>
        <v>0</v>
      </c>
      <c r="AV208" s="38"/>
      <c r="AW208" s="11" t="str">
        <f aca="false">IF(AV208=0,"1","2")</f>
        <v>1</v>
      </c>
      <c r="AX208" s="11" t="str">
        <f aca="false" t="array" ref="AX208">_xlfn.IFS(AV208=0,"0", AV208=0.25, "1", AV208=0.5,"2", AV208=0.75,"3", AV208=1,"4",AV208=1.25,"5", AV208=1.5,"6", AV208=1.75,"7", AV208=2,"8", AV208=2.25,"9",AV208=2.5,"10", AV208=2.75,"11", AV208=3,"12", AV208=3.25,"13", AV208=3.5,"14", AV208=3.75,"15",AV208=4,"16")</f>
        <v>0</v>
      </c>
      <c r="AY208" s="38"/>
      <c r="AZ208" s="11" t="str">
        <f aca="false">IF(AY208=0,"1","2")</f>
        <v>1</v>
      </c>
      <c r="BA208" s="11" t="str">
        <f aca="false" t="array" ref="BA208">_xlfn.IFS(AY208=0,"0", AY208=-0.25, "1", AY208=-0.5,"2", AY208=-0.75,"3", AY208=-1,"4",AY208=-1.25,"5", AY208=-1.5,"6", AY208=-1.75,"7", AY208=-2,"8", AY209=-2.25,"9",AY209=-2.5,"10", AY209=-2.75,"11", AY209=-3,"12", AY209=-3.25,"13", AY209=-3.5,"14", AY209=-3.75,"15",AY209=-4,"16")</f>
        <v>0</v>
      </c>
      <c r="BB208" s="38" t="n">
        <v>0.75</v>
      </c>
      <c r="BC208" s="11" t="str">
        <f aca="false">IF(BB208=0,"1","2")</f>
        <v>2</v>
      </c>
      <c r="BD208" s="11" t="str">
        <f aca="false" t="array" ref="BD208">_xlfn.IFS(BB208=0,"0", BB208=0.25, "1", BB208=0.5,"2", BB208=0.75,"3", BB208=1,"4",BB208=1.25,"5", BB208=1.5,"6", BB208=1.75,"7", BB208=2,"8", BB208=2.25,"9", BB208=2.25,"9",BB208=2.5,"10", BB208=2.75,"11", BB208=3,"12", BB208=3.25,"13", BB208=3.5,"14", BB208=3.75,"15",BB208=4,"16")</f>
        <v>3</v>
      </c>
      <c r="BE208" s="8" t="n">
        <v>24</v>
      </c>
      <c r="BF208" s="14" t="str">
        <f aca="false">VLOOKUP(BE208,LEYENDA!$G$2:$H$8,2,TRUE())</f>
        <v>19-24</v>
      </c>
    </row>
    <row r="209" customFormat="false" ht="13.5" hidden="false" customHeight="false" outlineLevel="0" collapsed="false">
      <c r="A209" s="8" t="s">
        <v>1047</v>
      </c>
      <c r="B209" s="8" t="s">
        <v>814</v>
      </c>
      <c r="C209" s="8" t="n">
        <v>11</v>
      </c>
      <c r="D209" s="8" t="str">
        <f aca="false">VLOOKUP(E209,[1]Hoja1!$B$1:$C$1048576,2,FALSE())</f>
        <v>OI</v>
      </c>
      <c r="E209" s="8" t="s">
        <v>815</v>
      </c>
      <c r="F209" s="8" t="s">
        <v>193</v>
      </c>
      <c r="G209" s="1" t="str">
        <f aca="false" t="array" ref="G209">_xlfn.IFS(F209="M","1", F209="H","2")</f>
        <v>1</v>
      </c>
      <c r="H209" s="8" t="n">
        <v>29</v>
      </c>
      <c r="I209" s="1" t="n">
        <f aca="false">VLOOKUP(H209,LEYENDA!$B$2:$D$6,2,TRUE())</f>
        <v>61</v>
      </c>
      <c r="J209" s="38" t="n">
        <v>2</v>
      </c>
      <c r="K209" s="38"/>
      <c r="L209" s="38" t="n">
        <v>14</v>
      </c>
      <c r="M209" s="38" t="n">
        <v>5</v>
      </c>
      <c r="N209" s="38" t="n">
        <v>6</v>
      </c>
      <c r="O209" s="38" t="n">
        <v>3</v>
      </c>
      <c r="P209" s="38" t="n">
        <v>0</v>
      </c>
      <c r="Q209" s="38" t="n">
        <v>-3</v>
      </c>
      <c r="R209" s="38" t="n">
        <v>3</v>
      </c>
      <c r="S209" s="38" t="n">
        <v>1</v>
      </c>
      <c r="T209" s="38" t="n">
        <v>-4</v>
      </c>
      <c r="U209" s="38" t="n">
        <v>24</v>
      </c>
      <c r="V209" s="38" t="n">
        <v>26</v>
      </c>
      <c r="W209" s="38" t="n">
        <v>16</v>
      </c>
      <c r="X209" s="38" t="n">
        <v>9</v>
      </c>
      <c r="Y209" s="38" t="n">
        <v>10</v>
      </c>
      <c r="Z209" s="38" t="n">
        <v>6</v>
      </c>
      <c r="AA209" s="38"/>
      <c r="AB209" s="38" t="n">
        <v>-3.5</v>
      </c>
      <c r="AC209" s="38" t="n">
        <v>-2.5</v>
      </c>
      <c r="AD209" s="38" t="n">
        <v>2.5</v>
      </c>
      <c r="AG209" s="38"/>
      <c r="AH209" s="38"/>
      <c r="AI209" s="38"/>
      <c r="AJ209" s="38"/>
      <c r="AK209" s="38"/>
      <c r="AL209" s="38"/>
      <c r="AM209" s="38"/>
      <c r="AN209" s="38" t="n">
        <v>0.75</v>
      </c>
      <c r="AO209" s="8" t="n">
        <v>0</v>
      </c>
      <c r="AQ209" s="8" t="n">
        <v>2</v>
      </c>
      <c r="AR209" s="8" t="n">
        <v>2</v>
      </c>
      <c r="AS209" s="38"/>
      <c r="AT209" s="10" t="str">
        <f aca="false">IF(AS209=0,"1","2")</f>
        <v>1</v>
      </c>
      <c r="AU209" s="11" t="str">
        <f aca="false" t="array" ref="AU209">_xlfn.IFS(AS209=0,"0", AS209=-0.25, "1", AS209=-0.5,"2", AS209=-0.75,"3", AS209=-1,"4",AS209=-1.25,"5", AS209=-1.5,"6", AS209=-1.75,"7", AS209=-2,"8", AS209=-2.25,"9",AS209=-2.5,"10", AS209=-2.75,"11", AS209=-3,"12", AS209=-3.25,"13", AS209=-3.5,"14", AS209=-3.75,"15",AS209=-4,"16")</f>
        <v>0</v>
      </c>
      <c r="AV209" s="38"/>
      <c r="AW209" s="11" t="str">
        <f aca="false">IF(AV209=0,"1","2")</f>
        <v>1</v>
      </c>
      <c r="AX209" s="11" t="str">
        <f aca="false" t="array" ref="AX209">_xlfn.IFS(AV209=0,"0", AV209=0.25, "1", AV209=0.5,"2", AV209=0.75,"3", AV209=1,"4",AV209=1.25,"5", AV209=1.5,"6", AV209=1.75,"7", AV209=2,"8", AV209=2.25,"9",AV209=2.5,"10", AV209=2.75,"11", AV209=3,"12", AV209=3.25,"13", AV209=3.5,"14", AV209=3.75,"15",AV209=4,"16")</f>
        <v>0</v>
      </c>
      <c r="AY209" s="38"/>
      <c r="AZ209" s="11" t="str">
        <f aca="false">IF(AY209=0,"1","2")</f>
        <v>1</v>
      </c>
      <c r="BA209" s="11" t="str">
        <f aca="false" t="array" ref="BA209">_xlfn.IFS(AY209=0,"0", AY209=-0.25, "1", AY209=-0.5,"2", AY209=-0.75,"3", AY209=-1,"4",AY209=-1.25,"5", AY209=-1.5,"6", AY209=-1.75,"7", AY209=-2,"8", AY210=-2.25,"9",AY210=-2.5,"10", AY210=-2.75,"11", AY210=-3,"12", AY210=-3.25,"13", AY210=-3.5,"14", AY210=-3.75,"15",AY210=-4,"16")</f>
        <v>0</v>
      </c>
      <c r="BB209" s="38" t="n">
        <v>0.75</v>
      </c>
      <c r="BC209" s="11" t="str">
        <f aca="false">IF(BB209=0,"1","2")</f>
        <v>2</v>
      </c>
      <c r="BD209" s="11" t="str">
        <f aca="false" t="array" ref="BD209">_xlfn.IFS(BB209=0,"0", BB209=0.25, "1", BB209=0.5,"2", BB209=0.75,"3", BB209=1,"4",BB209=1.25,"5", BB209=1.5,"6", BB209=1.75,"7", BB209=2,"8", BB209=2.25,"9", BB209=2.25,"9",BB209=2.5,"10", BB209=2.75,"11", BB209=3,"12", BB209=3.25,"13", BB209=3.5,"14", BB209=3.75,"15",BB209=4,"16")</f>
        <v>3</v>
      </c>
      <c r="BE209" s="8" t="n">
        <v>24</v>
      </c>
      <c r="BF209" s="14" t="str">
        <f aca="false">VLOOKUP(BE209,LEYENDA!$G$2:$H$8,2,TRUE())</f>
        <v>19-24</v>
      </c>
    </row>
    <row r="210" customFormat="false" ht="13.5" hidden="false" customHeight="false" outlineLevel="0" collapsed="false">
      <c r="A210" s="8" t="s">
        <v>1047</v>
      </c>
      <c r="B210" s="8" t="s">
        <v>817</v>
      </c>
      <c r="C210" s="8" t="n">
        <v>11</v>
      </c>
      <c r="D210" s="8" t="str">
        <f aca="false">VLOOKUP(E210,[1]Hoja1!$B$1:$C$1048576,2,FALSE())</f>
        <v>OD</v>
      </c>
      <c r="E210" s="8" t="s">
        <v>816</v>
      </c>
      <c r="F210" s="8" t="s">
        <v>198</v>
      </c>
      <c r="G210" s="1" t="str">
        <f aca="false" t="array" ref="G210">_xlfn.IFS(F210="M","1", F210="H","2")</f>
        <v>2</v>
      </c>
      <c r="H210" s="8" t="n">
        <v>33</v>
      </c>
      <c r="I210" s="1" t="n">
        <f aca="false">VLOOKUP(H210,LEYENDA!$B$2:$D$6,2,TRUE())</f>
        <v>61</v>
      </c>
      <c r="J210" s="38" t="n">
        <v>1</v>
      </c>
      <c r="K210" s="38"/>
      <c r="L210" s="38" t="n">
        <v>16</v>
      </c>
      <c r="M210" s="38" t="n">
        <v>5</v>
      </c>
      <c r="N210" s="38" t="n">
        <v>8</v>
      </c>
      <c r="O210" s="38" t="n">
        <v>3</v>
      </c>
      <c r="P210" s="38" t="n">
        <v>0</v>
      </c>
      <c r="Q210" s="38" t="n">
        <v>-6</v>
      </c>
      <c r="R210" s="38" t="n">
        <v>6</v>
      </c>
      <c r="S210" s="38" t="n">
        <v>1.25</v>
      </c>
      <c r="T210" s="38" t="n">
        <v>-5</v>
      </c>
      <c r="U210" s="38" t="n">
        <v>20</v>
      </c>
      <c r="V210" s="38" t="n">
        <v>22</v>
      </c>
      <c r="W210" s="38" t="n">
        <v>4</v>
      </c>
      <c r="X210" s="38" t="n">
        <v>16</v>
      </c>
      <c r="Y210" s="38" t="n">
        <v>18</v>
      </c>
      <c r="Z210" s="38" t="n">
        <v>12</v>
      </c>
      <c r="AA210" s="38" t="n">
        <v>2</v>
      </c>
      <c r="AB210" s="38" t="n">
        <v>-3</v>
      </c>
      <c r="AC210" s="38" t="n">
        <v>-1.25</v>
      </c>
      <c r="AD210" s="38" t="n">
        <v>2.25</v>
      </c>
      <c r="AG210" s="38"/>
      <c r="AH210" s="38"/>
      <c r="AI210" s="38"/>
      <c r="AJ210" s="38"/>
      <c r="AK210" s="38"/>
      <c r="AL210" s="38"/>
      <c r="AM210" s="38"/>
      <c r="AN210" s="38" t="n">
        <v>0.5</v>
      </c>
      <c r="AO210" s="8" t="n">
        <v>0</v>
      </c>
      <c r="AQ210" s="8" t="n">
        <v>2</v>
      </c>
      <c r="AR210" s="8" t="n">
        <v>2</v>
      </c>
      <c r="AS210" s="38"/>
      <c r="AT210" s="10" t="str">
        <f aca="false">IF(AS210=0,"1","2")</f>
        <v>1</v>
      </c>
      <c r="AU210" s="11" t="str">
        <f aca="false" t="array" ref="AU210">_xlfn.IFS(AS210=0,"0", AS210=-0.25, "1", AS210=-0.5,"2", AS210=-0.75,"3", AS210=-1,"4",AS210=-1.25,"5", AS210=-1.5,"6", AS210=-1.75,"7", AS210=-2,"8", AS210=-2.25,"9",AS210=-2.5,"10", AS210=-2.75,"11", AS210=-3,"12", AS210=-3.25,"13", AS210=-3.5,"14", AS210=-3.75,"15",AS210=-4,"16")</f>
        <v>0</v>
      </c>
      <c r="AV210" s="38"/>
      <c r="AW210" s="11" t="str">
        <f aca="false">IF(AV210=0,"1","2")</f>
        <v>1</v>
      </c>
      <c r="AX210" s="11" t="str">
        <f aca="false" t="array" ref="AX210">_xlfn.IFS(AV210=0,"0", AV210=0.25, "1", AV210=0.5,"2", AV210=0.75,"3", AV210=1,"4",AV210=1.25,"5", AV210=1.5,"6", AV210=1.75,"7", AV210=2,"8", AV210=2.25,"9",AV210=2.5,"10", AV210=2.75,"11", AV210=3,"12", AV210=3.25,"13", AV210=3.5,"14", AV210=3.75,"15",AV210=4,"16")</f>
        <v>0</v>
      </c>
      <c r="AY210" s="38"/>
      <c r="AZ210" s="11" t="str">
        <f aca="false">IF(AY210=0,"1","2")</f>
        <v>1</v>
      </c>
      <c r="BA210" s="11" t="str">
        <f aca="false" t="array" ref="BA210">_xlfn.IFS(AY210=0,"0", AY210=-0.25, "1", AY210=-0.5,"2", AY210=-0.75,"3", AY210=-1,"4",AY210=-1.25,"5", AY210=-1.5,"6", AY210=-1.75,"7", AY210=-2,"8", AY211=-2.25,"9",AY211=-2.5,"10", AY211=-2.75,"11", AY211=-3,"12", AY211=-3.25,"13", AY211=-3.5,"14", AY211=-3.75,"15",AY211=-4,"16")</f>
        <v>0</v>
      </c>
      <c r="BB210" s="38" t="n">
        <v>0.5</v>
      </c>
      <c r="BC210" s="11" t="str">
        <f aca="false">IF(BB210=0,"1","2")</f>
        <v>2</v>
      </c>
      <c r="BD210" s="11" t="str">
        <f aca="false" t="array" ref="BD210">_xlfn.IFS(BB210=0,"0", BB210=0.25, "1", BB210=0.5,"2", BB210=0.75,"3", BB210=1,"4",BB210=1.25,"5", BB210=1.5,"6", BB210=1.75,"7", BB210=2,"8", BB210=2.25,"9", BB210=2.25,"9",BB210=2.5,"10", BB210=2.75,"11", BB210=3,"12", BB210=3.25,"13", BB210=3.5,"14", BB210=3.75,"15",BB210=4,"16")</f>
        <v>2</v>
      </c>
      <c r="BE210" s="8" t="n">
        <v>24</v>
      </c>
      <c r="BF210" s="14" t="str">
        <f aca="false">VLOOKUP(BE210,LEYENDA!$G$2:$H$8,2,TRUE())</f>
        <v>19-24</v>
      </c>
    </row>
    <row r="211" customFormat="false" ht="13.5" hidden="false" customHeight="false" outlineLevel="0" collapsed="false">
      <c r="A211" s="8" t="s">
        <v>1047</v>
      </c>
      <c r="B211" s="8" t="s">
        <v>817</v>
      </c>
      <c r="C211" s="8" t="n">
        <v>11</v>
      </c>
      <c r="D211" s="8" t="str">
        <f aca="false">VLOOKUP(E211,[1]Hoja1!$B$1:$C$1048576,2,FALSE())</f>
        <v>OI</v>
      </c>
      <c r="E211" s="8" t="s">
        <v>818</v>
      </c>
      <c r="F211" s="8" t="s">
        <v>198</v>
      </c>
      <c r="G211" s="1" t="str">
        <f aca="false" t="array" ref="G211">_xlfn.IFS(F211="M","1", F211="H","2")</f>
        <v>2</v>
      </c>
      <c r="H211" s="8" t="n">
        <v>33</v>
      </c>
      <c r="I211" s="1" t="n">
        <f aca="false">VLOOKUP(H211,LEYENDA!$B$2:$D$6,2,TRUE())</f>
        <v>61</v>
      </c>
      <c r="J211" s="38" t="n">
        <v>1</v>
      </c>
      <c r="K211" s="38"/>
      <c r="L211" s="38" t="n">
        <v>16</v>
      </c>
      <c r="M211" s="38" t="n">
        <v>5</v>
      </c>
      <c r="N211" s="38" t="n">
        <v>8</v>
      </c>
      <c r="O211" s="38" t="n">
        <v>3</v>
      </c>
      <c r="P211" s="38" t="n">
        <v>0</v>
      </c>
      <c r="Q211" s="38" t="n">
        <v>-6</v>
      </c>
      <c r="R211" s="38" t="n">
        <v>6</v>
      </c>
      <c r="S211" s="38" t="n">
        <v>1.25</v>
      </c>
      <c r="T211" s="38" t="n">
        <v>-5</v>
      </c>
      <c r="U211" s="38" t="n">
        <v>20</v>
      </c>
      <c r="V211" s="38" t="n">
        <v>22</v>
      </c>
      <c r="W211" s="38" t="n">
        <v>4</v>
      </c>
      <c r="X211" s="38" t="n">
        <v>16</v>
      </c>
      <c r="Y211" s="38" t="n">
        <v>18</v>
      </c>
      <c r="Z211" s="38" t="n">
        <v>12</v>
      </c>
      <c r="AA211" s="38" t="n">
        <v>2</v>
      </c>
      <c r="AB211" s="38" t="n">
        <v>-3</v>
      </c>
      <c r="AC211" s="38" t="n">
        <v>-1.25</v>
      </c>
      <c r="AD211" s="38" t="n">
        <v>2.25</v>
      </c>
      <c r="AG211" s="38"/>
      <c r="AH211" s="38"/>
      <c r="AI211" s="38"/>
      <c r="AJ211" s="38"/>
      <c r="AK211" s="38"/>
      <c r="AL211" s="38"/>
      <c r="AM211" s="38"/>
      <c r="AN211" s="38" t="n">
        <v>0.5</v>
      </c>
      <c r="AO211" s="8" t="n">
        <v>0</v>
      </c>
      <c r="AQ211" s="8" t="n">
        <v>2</v>
      </c>
      <c r="AR211" s="8" t="n">
        <v>2</v>
      </c>
      <c r="AS211" s="38"/>
      <c r="AT211" s="10" t="str">
        <f aca="false">IF(AS211=0,"1","2")</f>
        <v>1</v>
      </c>
      <c r="AU211" s="11" t="str">
        <f aca="false" t="array" ref="AU211">_xlfn.IFS(AS211=0,"0", AS211=-0.25, "1", AS211=-0.5,"2", AS211=-0.75,"3", AS211=-1,"4",AS211=-1.25,"5", AS211=-1.5,"6", AS211=-1.75,"7", AS211=-2,"8", AS211=-2.25,"9",AS211=-2.5,"10", AS211=-2.75,"11", AS211=-3,"12", AS211=-3.25,"13", AS211=-3.5,"14", AS211=-3.75,"15",AS211=-4,"16")</f>
        <v>0</v>
      </c>
      <c r="AV211" s="38"/>
      <c r="AW211" s="11" t="str">
        <f aca="false">IF(AV211=0,"1","2")</f>
        <v>1</v>
      </c>
      <c r="AX211" s="11" t="str">
        <f aca="false" t="array" ref="AX211">_xlfn.IFS(AV211=0,"0", AV211=0.25, "1", AV211=0.5,"2", AV211=0.75,"3", AV211=1,"4",AV211=1.25,"5", AV211=1.5,"6", AV211=1.75,"7", AV211=2,"8", AV211=2.25,"9",AV211=2.5,"10", AV211=2.75,"11", AV211=3,"12", AV211=3.25,"13", AV211=3.5,"14", AV211=3.75,"15",AV211=4,"16")</f>
        <v>0</v>
      </c>
      <c r="AY211" s="38"/>
      <c r="AZ211" s="11" t="str">
        <f aca="false">IF(AY211=0,"1","2")</f>
        <v>1</v>
      </c>
      <c r="BA211" s="11" t="str">
        <f aca="false" t="array" ref="BA211">_xlfn.IFS(AY211=0,"0", AY211=-0.25, "1", AY211=-0.5,"2", AY211=-0.75,"3", AY211=-1,"4",AY211=-1.25,"5", AY211=-1.5,"6", AY211=-1.75,"7", AY211=-2,"8", AY212=-2.25,"9",AY212=-2.5,"10", AY212=-2.75,"11", AY212=-3,"12", AY212=-3.25,"13", AY212=-3.5,"14", AY212=-3.75,"15",AY212=-4,"16")</f>
        <v>0</v>
      </c>
      <c r="BB211" s="38" t="n">
        <v>0.5</v>
      </c>
      <c r="BC211" s="11" t="str">
        <f aca="false">IF(BB211=0,"1","2")</f>
        <v>2</v>
      </c>
      <c r="BD211" s="11" t="str">
        <f aca="false" t="array" ref="BD211">_xlfn.IFS(BB211=0,"0", BB211=0.25, "1", BB211=0.5,"2", BB211=0.75,"3", BB211=1,"4",BB211=1.25,"5", BB211=1.5,"6", BB211=1.75,"7", BB211=2,"8", BB211=2.25,"9", BB211=2.25,"9",BB211=2.5,"10", BB211=2.75,"11", BB211=3,"12", BB211=3.25,"13", BB211=3.5,"14", BB211=3.75,"15",BB211=4,"16")</f>
        <v>2</v>
      </c>
      <c r="BE211" s="8" t="n">
        <v>24</v>
      </c>
      <c r="BF211" s="14" t="str">
        <f aca="false">VLOOKUP(BE211,LEYENDA!$G$2:$H$8,2,TRUE())</f>
        <v>19-24</v>
      </c>
    </row>
    <row r="212" customFormat="false" ht="13.5" hidden="false" customHeight="false" outlineLevel="0" collapsed="false">
      <c r="A212" s="8" t="s">
        <v>1029</v>
      </c>
      <c r="B212" s="8" t="s">
        <v>1030</v>
      </c>
      <c r="C212" s="8" t="n">
        <v>12</v>
      </c>
      <c r="D212" s="8" t="str">
        <f aca="false">VLOOKUP(E212,[1]Hoja1!$B$1:$C$1048576,2,FALSE())</f>
        <v>OD</v>
      </c>
      <c r="E212" s="8" t="s">
        <v>122</v>
      </c>
      <c r="F212" s="8" t="s">
        <v>198</v>
      </c>
      <c r="G212" s="1" t="str">
        <f aca="false" t="array" ref="G212">_xlfn.IFS(F212="M","1", F212="H","2")</f>
        <v>2</v>
      </c>
      <c r="H212" s="8" t="n">
        <v>41</v>
      </c>
      <c r="I212" s="1" t="n">
        <f aca="false">VLOOKUP(H212,LEYENDA!$B$2:$D$6,2,TRUE())</f>
        <v>61</v>
      </c>
      <c r="J212" s="38" t="n">
        <v>3</v>
      </c>
      <c r="K212" s="38" t="n">
        <v>12</v>
      </c>
      <c r="L212" s="38" t="n">
        <v>18</v>
      </c>
      <c r="M212" s="38" t="n">
        <v>8</v>
      </c>
      <c r="N212" s="38" t="n">
        <v>7</v>
      </c>
      <c r="O212" s="38" t="n">
        <v>4</v>
      </c>
      <c r="P212" s="38" t="n">
        <v>0</v>
      </c>
      <c r="Q212" s="38" t="n">
        <v>-1</v>
      </c>
      <c r="R212" s="38" t="n">
        <v>3</v>
      </c>
      <c r="S212" s="38" t="n">
        <v>0.25</v>
      </c>
      <c r="T212" s="38" t="n">
        <v>-1</v>
      </c>
      <c r="U212" s="38" t="n">
        <v>16</v>
      </c>
      <c r="V212" s="38" t="n">
        <v>26</v>
      </c>
      <c r="W212" s="38" t="n">
        <v>4</v>
      </c>
      <c r="X212" s="38" t="n">
        <v>6</v>
      </c>
      <c r="Y212" s="38" t="n">
        <v>18</v>
      </c>
      <c r="Z212" s="38" t="n">
        <v>8</v>
      </c>
      <c r="AA212" s="38" t="n">
        <v>0</v>
      </c>
      <c r="AB212" s="38" t="n">
        <v>-4</v>
      </c>
      <c r="AC212" s="38" t="n">
        <v>-2.5</v>
      </c>
      <c r="AD212" s="38" t="n">
        <v>2.5</v>
      </c>
      <c r="AE212" s="38" t="n">
        <v>0</v>
      </c>
      <c r="AF212" s="38"/>
      <c r="AG212" s="38"/>
      <c r="AH212" s="38"/>
      <c r="AI212" s="38"/>
      <c r="AJ212" s="38"/>
      <c r="AK212" s="38"/>
      <c r="AL212" s="38"/>
      <c r="AM212" s="38"/>
      <c r="AN212" s="38"/>
      <c r="AO212" s="8" t="n">
        <v>0</v>
      </c>
      <c r="AQ212" s="8" t="n">
        <v>2</v>
      </c>
      <c r="AR212" s="8" t="n">
        <v>1</v>
      </c>
      <c r="AS212" s="38"/>
      <c r="AT212" s="10" t="str">
        <f aca="false">IF(AS212=0,"1","2")</f>
        <v>1</v>
      </c>
      <c r="AU212" s="11" t="str">
        <f aca="false" t="array" ref="AU212">_xlfn.IFS(AS212=0,"0", AS212=-0.25, "1", AS212=-0.5,"2", AS212=-0.75,"3", AS212=-1,"4",AS212=-1.25,"5", AS212=-1.5,"6", AS212=-1.75,"7", AS212=-2,"8", AS212=-2.25,"9",AS212=-2.5,"10", AS212=-2.75,"11", AS212=-3,"12", AS212=-3.25,"13", AS212=-3.5,"14", AS212=-3.75,"15",AS212=-4,"16")</f>
        <v>0</v>
      </c>
      <c r="AV212" s="38"/>
      <c r="AW212" s="11" t="str">
        <f aca="false">IF(AV212=0,"1","2")</f>
        <v>1</v>
      </c>
      <c r="AX212" s="11" t="str">
        <f aca="false" t="array" ref="AX212">_xlfn.IFS(AV212=0,"0", AV212=0.25, "1", AV212=0.5,"2", AV212=0.75,"3", AV212=1,"4",AV212=1.25,"5", AV212=1.5,"6", AV212=1.75,"7", AV212=2,"8", AV212=2.25,"9",AV212=2.5,"10", AV212=2.75,"11", AV212=3,"12", AV212=3.25,"13", AV212=3.5,"14", AV212=3.75,"15",AV212=4,"16")</f>
        <v>0</v>
      </c>
      <c r="AY212" s="38"/>
      <c r="AZ212" s="11" t="str">
        <f aca="false">IF(AY212=0,"1","2")</f>
        <v>1</v>
      </c>
      <c r="BA212" s="11" t="str">
        <f aca="false" t="array" ref="BA212">_xlfn.IFS(AY212=0,"0", AY212=-0.25, "1", AY212=-0.5,"2", AY212=-0.75,"3", AY212=-1,"4",AY212=-1.25,"5", AY212=-1.5,"6", AY212=-1.75,"7", AY212=-2,"8", AY213=-2.25,"9",AY213=-2.5,"10", AY213=-2.75,"11", AY213=-3,"12", AY213=-3.25,"13", AY213=-3.5,"14", AY213=-3.75,"15",AY213=-4,"16")</f>
        <v>0</v>
      </c>
      <c r="BB212" s="38"/>
      <c r="BC212" s="11" t="str">
        <f aca="false">IF(BB212=0,"1","2")</f>
        <v>1</v>
      </c>
      <c r="BD212" s="11" t="str">
        <f aca="false" t="array" ref="BD212">_xlfn.IFS(BB212=0,"0", BB212=0.25, "1", BB212=0.5,"2", BB212=0.75,"3", BB212=1,"4",BB212=1.25,"5", BB212=1.5,"6", BB212=1.75,"7", BB212=2,"8", BB212=2.25,"9", BB212=2.25,"9",BB212=2.5,"10", BB212=2.75,"11", BB212=3,"12", BB212=3.25,"13", BB212=3.5,"14", BB212=3.75,"15",BB212=4,"16")</f>
        <v>0</v>
      </c>
      <c r="BE212" s="8" t="n">
        <v>24</v>
      </c>
      <c r="BF212" s="14" t="str">
        <f aca="false">VLOOKUP(BE212,LEYENDA!$G$2:$H$8,2,TRUE())</f>
        <v>19-24</v>
      </c>
    </row>
    <row r="213" customFormat="false" ht="13.5" hidden="false" customHeight="false" outlineLevel="0" collapsed="false">
      <c r="A213" s="8" t="s">
        <v>1029</v>
      </c>
      <c r="B213" s="8" t="s">
        <v>1030</v>
      </c>
      <c r="C213" s="8" t="n">
        <v>12</v>
      </c>
      <c r="D213" s="8" t="str">
        <f aca="false">VLOOKUP(E213,[1]Hoja1!$B$1:$C$1048576,2,FALSE())</f>
        <v>OI</v>
      </c>
      <c r="E213" s="8" t="s">
        <v>1031</v>
      </c>
      <c r="F213" s="8" t="s">
        <v>198</v>
      </c>
      <c r="G213" s="1" t="str">
        <f aca="false" t="array" ref="G213">_xlfn.IFS(F213="M","1", F213="H","2")</f>
        <v>2</v>
      </c>
      <c r="H213" s="8" t="n">
        <v>41</v>
      </c>
      <c r="I213" s="1" t="n">
        <f aca="false">VLOOKUP(H213,LEYENDA!$B$2:$D$6,2,TRUE())</f>
        <v>61</v>
      </c>
      <c r="J213" s="38" t="n">
        <v>3</v>
      </c>
      <c r="K213" s="38" t="n">
        <v>12</v>
      </c>
      <c r="L213" s="38" t="n">
        <v>18</v>
      </c>
      <c r="M213" s="38" t="n">
        <v>8</v>
      </c>
      <c r="N213" s="38" t="n">
        <v>7</v>
      </c>
      <c r="O213" s="38" t="n">
        <v>4</v>
      </c>
      <c r="P213" s="38" t="n">
        <v>0</v>
      </c>
      <c r="Q213" s="38" t="n">
        <v>-1</v>
      </c>
      <c r="R213" s="38" t="n">
        <v>3</v>
      </c>
      <c r="S213" s="38" t="n">
        <v>0.25</v>
      </c>
      <c r="T213" s="38" t="n">
        <v>-1</v>
      </c>
      <c r="U213" s="38" t="n">
        <v>16</v>
      </c>
      <c r="V213" s="38" t="n">
        <v>26</v>
      </c>
      <c r="W213" s="38" t="n">
        <v>4</v>
      </c>
      <c r="X213" s="38" t="n">
        <v>6</v>
      </c>
      <c r="Y213" s="38" t="n">
        <v>18</v>
      </c>
      <c r="Z213" s="38" t="n">
        <v>8</v>
      </c>
      <c r="AA213" s="38" t="n">
        <v>0</v>
      </c>
      <c r="AB213" s="38" t="n">
        <v>-4</v>
      </c>
      <c r="AC213" s="38" t="n">
        <v>-2.5</v>
      </c>
      <c r="AD213" s="38" t="n">
        <v>2.5</v>
      </c>
      <c r="AE213" s="38" t="n">
        <v>0</v>
      </c>
      <c r="AF213" s="38"/>
      <c r="AG213" s="38"/>
      <c r="AH213" s="38"/>
      <c r="AI213" s="38"/>
      <c r="AJ213" s="38"/>
      <c r="AK213" s="38"/>
      <c r="AL213" s="38"/>
      <c r="AM213" s="38"/>
      <c r="AN213" s="38"/>
      <c r="AO213" s="8" t="n">
        <v>0</v>
      </c>
      <c r="AQ213" s="8" t="n">
        <v>2</v>
      </c>
      <c r="AR213" s="8" t="n">
        <v>1</v>
      </c>
      <c r="AS213" s="38"/>
      <c r="AT213" s="10" t="str">
        <f aca="false">IF(AS213=0,"1","2")</f>
        <v>1</v>
      </c>
      <c r="AU213" s="11" t="str">
        <f aca="false" t="array" ref="AU213">_xlfn.IFS(AS213=0,"0", AS213=-0.25, "1", AS213=-0.5,"2", AS213=-0.75,"3", AS213=-1,"4",AS213=-1.25,"5", AS213=-1.5,"6", AS213=-1.75,"7", AS213=-2,"8", AS213=-2.25,"9",AS213=-2.5,"10", AS213=-2.75,"11", AS213=-3,"12", AS213=-3.25,"13", AS213=-3.5,"14", AS213=-3.75,"15",AS213=-4,"16")</f>
        <v>0</v>
      </c>
      <c r="AV213" s="38"/>
      <c r="AW213" s="11" t="str">
        <f aca="false">IF(AV213=0,"1","2")</f>
        <v>1</v>
      </c>
      <c r="AX213" s="11" t="str">
        <f aca="false" t="array" ref="AX213">_xlfn.IFS(AV213=0,"0", AV213=0.25, "1", AV213=0.5,"2", AV213=0.75,"3", AV213=1,"4",AV213=1.25,"5", AV213=1.5,"6", AV213=1.75,"7", AV213=2,"8", AV213=2.25,"9",AV213=2.5,"10", AV213=2.75,"11", AV213=3,"12", AV213=3.25,"13", AV213=3.5,"14", AV213=3.75,"15",AV213=4,"16")</f>
        <v>0</v>
      </c>
      <c r="AY213" s="38"/>
      <c r="AZ213" s="11" t="str">
        <f aca="false">IF(AY213=0,"1","2")</f>
        <v>1</v>
      </c>
      <c r="BA213" s="11" t="str">
        <f aca="false" t="array" ref="BA213">_xlfn.IFS(AY213=0,"0", AY213=-0.25, "1", AY213=-0.5,"2", AY213=-0.75,"3", AY213=-1,"4",AY213=-1.25,"5", AY213=-1.5,"6", AY213=-1.75,"7", AY213=-2,"8", AY214=-2.25,"9",AY214=-2.5,"10", AY214=-2.75,"11", AY214=-3,"12", AY214=-3.25,"13", AY214=-3.5,"14", AY214=-3.75,"15",AY214=-4,"16")</f>
        <v>0</v>
      </c>
      <c r="BB213" s="38"/>
      <c r="BC213" s="11" t="str">
        <f aca="false">IF(BB213=0,"1","2")</f>
        <v>1</v>
      </c>
      <c r="BD213" s="11" t="str">
        <f aca="false" t="array" ref="BD213">_xlfn.IFS(BB213=0,"0", BB213=0.25, "1", BB213=0.5,"2", BB213=0.75,"3", BB213=1,"4",BB213=1.25,"5", BB213=1.5,"6", BB213=1.75,"7", BB213=2,"8", BB213=2.25,"9", BB213=2.25,"9",BB213=2.5,"10", BB213=2.75,"11", BB213=3,"12", BB213=3.25,"13", BB213=3.5,"14", BB213=3.75,"15",BB213=4,"16")</f>
        <v>0</v>
      </c>
      <c r="BE213" s="8" t="n">
        <v>24</v>
      </c>
      <c r="BF213" s="14" t="str">
        <f aca="false">VLOOKUP(BE213,LEYENDA!$G$2:$H$8,2,TRUE())</f>
        <v>19-24</v>
      </c>
    </row>
    <row r="214" customFormat="false" ht="13.5" hidden="false" customHeight="false" outlineLevel="0" collapsed="false">
      <c r="A214" s="8" t="s">
        <v>1029</v>
      </c>
      <c r="B214" s="8" t="s">
        <v>1032</v>
      </c>
      <c r="C214" s="8" t="n">
        <v>12</v>
      </c>
      <c r="D214" s="8" t="str">
        <f aca="false">VLOOKUP(E214,[1]Hoja1!$B$1:$C$1048576,2,FALSE())</f>
        <v>OD</v>
      </c>
      <c r="E214" s="8" t="s">
        <v>1033</v>
      </c>
      <c r="F214" s="8" t="s">
        <v>193</v>
      </c>
      <c r="G214" s="1" t="str">
        <f aca="false" t="array" ref="G214">_xlfn.IFS(F214="M","1", F214="H","2")</f>
        <v>1</v>
      </c>
      <c r="H214" s="8" t="n">
        <v>23</v>
      </c>
      <c r="I214" s="1" t="n">
        <f aca="false">VLOOKUP(H214,LEYENDA!$B$2:$D$6,2,TRUE())</f>
        <v>61</v>
      </c>
      <c r="J214" s="38" t="n">
        <v>-0.5</v>
      </c>
      <c r="K214" s="38"/>
      <c r="L214" s="38" t="n">
        <v>20</v>
      </c>
      <c r="M214" s="38" t="n">
        <v>4</v>
      </c>
      <c r="N214" s="38" t="n">
        <v>14</v>
      </c>
      <c r="O214" s="38" t="n">
        <v>4</v>
      </c>
      <c r="P214" s="38" t="n">
        <v>-0.5</v>
      </c>
      <c r="Q214" s="38" t="n">
        <v>-3</v>
      </c>
      <c r="R214" s="38" t="n">
        <v>3</v>
      </c>
      <c r="S214" s="38" t="n">
        <v>-0.5</v>
      </c>
      <c r="T214" s="38" t="n">
        <v>-2</v>
      </c>
      <c r="U214" s="38"/>
      <c r="V214" s="38" t="n">
        <v>25</v>
      </c>
      <c r="W214" s="38" t="n">
        <v>14</v>
      </c>
      <c r="X214" s="38"/>
      <c r="Y214" s="38" t="n">
        <v>25</v>
      </c>
      <c r="Z214" s="38" t="n">
        <v>9</v>
      </c>
      <c r="AA214" s="38" t="n">
        <v>0</v>
      </c>
      <c r="AB214" s="38" t="n">
        <v>-6.45</v>
      </c>
      <c r="AC214" s="38" t="n">
        <v>-4.25</v>
      </c>
      <c r="AD214" s="38" t="n">
        <v>2.5</v>
      </c>
      <c r="AE214" s="38" t="n">
        <v>0</v>
      </c>
      <c r="AF214" s="38"/>
      <c r="AG214" s="38"/>
      <c r="AH214" s="38"/>
      <c r="AI214" s="38"/>
      <c r="AJ214" s="38"/>
      <c r="AK214" s="38"/>
      <c r="AL214" s="38"/>
      <c r="AM214" s="38"/>
      <c r="AN214" s="38"/>
      <c r="AO214" s="8" t="n">
        <v>0</v>
      </c>
      <c r="AQ214" s="8" t="n">
        <v>1</v>
      </c>
      <c r="AR214" s="8" t="n">
        <v>2</v>
      </c>
      <c r="AS214" s="38"/>
      <c r="AT214" s="10" t="str">
        <f aca="false">IF(AS214=0,"1","2")</f>
        <v>1</v>
      </c>
      <c r="AU214" s="11" t="str">
        <f aca="false" t="array" ref="AU214">_xlfn.IFS(AS214=0,"0", AS214=-0.25, "1", AS214=-0.5,"2", AS214=-0.75,"3", AS214=-1,"4",AS214=-1.25,"5", AS214=-1.5,"6", AS214=-1.75,"7", AS214=-2,"8", AS214=-2.25,"9",AS214=-2.5,"10", AS214=-2.75,"11", AS214=-3,"12", AS214=-3.25,"13", AS214=-3.5,"14", AS214=-3.75,"15",AS214=-4,"16")</f>
        <v>0</v>
      </c>
      <c r="AV214" s="38"/>
      <c r="AW214" s="11" t="str">
        <f aca="false">IF(AV214=0,"1","2")</f>
        <v>1</v>
      </c>
      <c r="AX214" s="11" t="str">
        <f aca="false" t="array" ref="AX214">_xlfn.IFS(AV214=0,"0", AV214=0.25, "1", AV214=0.5,"2", AV214=0.75,"3", AV214=1,"4",AV214=1.25,"5", AV214=1.5,"6", AV214=1.75,"7", AV214=2,"8", AV214=2.25,"9",AV214=2.5,"10", AV214=2.75,"11", AV214=3,"12", AV214=3.25,"13", AV214=3.5,"14", AV214=3.75,"15",AV214=4,"16")</f>
        <v>0</v>
      </c>
      <c r="AY214" s="38"/>
      <c r="AZ214" s="11" t="str">
        <f aca="false">IF(AY214=0,"1","2")</f>
        <v>1</v>
      </c>
      <c r="BA214" s="11" t="str">
        <f aca="false" t="array" ref="BA214">_xlfn.IFS(AY214=0,"0", AY214=-0.25, "1", AY214=-0.5,"2", AY214=-0.75,"3", AY214=-1,"4",AY214=-1.25,"5", AY214=-1.5,"6", AY214=-1.75,"7", AY214=-2,"8", AY215=-2.25,"9",AY215=-2.5,"10", AY215=-2.75,"11", AY215=-3,"12", AY215=-3.25,"13", AY215=-3.5,"14", AY215=-3.75,"15",AY215=-4,"16")</f>
        <v>0</v>
      </c>
      <c r="BB214" s="38"/>
      <c r="BC214" s="11" t="str">
        <f aca="false">IF(BB214=0,"1","2")</f>
        <v>1</v>
      </c>
      <c r="BD214" s="11" t="str">
        <f aca="false" t="array" ref="BD214">_xlfn.IFS(BB214=0,"0", BB214=0.25, "1", BB214=0.5,"2", BB214=0.75,"3", BB214=1,"4",BB214=1.25,"5", BB214=1.5,"6", BB214=1.75,"7", BB214=2,"8", BB214=2.25,"9", BB214=2.25,"9",BB214=2.5,"10", BB214=2.75,"11", BB214=3,"12", BB214=3.25,"13", BB214=3.5,"14", BB214=3.75,"15",BB214=4,"16")</f>
        <v>0</v>
      </c>
      <c r="BE214" s="8" t="n">
        <v>24</v>
      </c>
      <c r="BF214" s="14" t="str">
        <f aca="false">VLOOKUP(BE214,LEYENDA!$G$2:$H$8,2,TRUE())</f>
        <v>19-24</v>
      </c>
    </row>
    <row r="215" customFormat="false" ht="13.5" hidden="false" customHeight="false" outlineLevel="0" collapsed="false">
      <c r="A215" s="8" t="s">
        <v>1029</v>
      </c>
      <c r="B215" s="8" t="s">
        <v>1032</v>
      </c>
      <c r="C215" s="8" t="n">
        <v>12</v>
      </c>
      <c r="D215" s="8" t="str">
        <f aca="false">VLOOKUP(E215,[1]Hoja1!$B$1:$C$1048576,2,FALSE())</f>
        <v>OI</v>
      </c>
      <c r="E215" s="8" t="s">
        <v>194</v>
      </c>
      <c r="F215" s="8" t="s">
        <v>193</v>
      </c>
      <c r="G215" s="1" t="str">
        <f aca="false" t="array" ref="G215">_xlfn.IFS(F215="M","1", F215="H","2")</f>
        <v>1</v>
      </c>
      <c r="H215" s="8" t="n">
        <v>23</v>
      </c>
      <c r="I215" s="1" t="n">
        <f aca="false">VLOOKUP(H215,LEYENDA!$B$2:$D$6,2,TRUE())</f>
        <v>61</v>
      </c>
      <c r="J215" s="38" t="n">
        <v>-0.5</v>
      </c>
      <c r="K215" s="38"/>
      <c r="L215" s="38" t="n">
        <v>20</v>
      </c>
      <c r="M215" s="38" t="n">
        <v>4</v>
      </c>
      <c r="N215" s="38" t="n">
        <v>14</v>
      </c>
      <c r="O215" s="38" t="n">
        <v>4</v>
      </c>
      <c r="P215" s="38" t="n">
        <v>-0.5</v>
      </c>
      <c r="Q215" s="38" t="n">
        <v>-3</v>
      </c>
      <c r="R215" s="38" t="n">
        <v>3</v>
      </c>
      <c r="S215" s="38" t="n">
        <v>-0.5</v>
      </c>
      <c r="T215" s="38" t="n">
        <v>-2</v>
      </c>
      <c r="U215" s="38"/>
      <c r="V215" s="38" t="n">
        <v>25</v>
      </c>
      <c r="W215" s="38" t="n">
        <v>14</v>
      </c>
      <c r="X215" s="38"/>
      <c r="Y215" s="38" t="n">
        <v>25</v>
      </c>
      <c r="Z215" s="38" t="n">
        <v>9</v>
      </c>
      <c r="AA215" s="38" t="n">
        <v>0</v>
      </c>
      <c r="AB215" s="38" t="n">
        <v>-6.45</v>
      </c>
      <c r="AC215" s="38" t="n">
        <v>-4.25</v>
      </c>
      <c r="AD215" s="38" t="n">
        <v>2.5</v>
      </c>
      <c r="AE215" s="38" t="n">
        <v>0</v>
      </c>
      <c r="AF215" s="38"/>
      <c r="AG215" s="38"/>
      <c r="AH215" s="38"/>
      <c r="AI215" s="38"/>
      <c r="AJ215" s="38"/>
      <c r="AK215" s="38"/>
      <c r="AL215" s="38"/>
      <c r="AM215" s="38"/>
      <c r="AN215" s="38"/>
      <c r="AO215" s="8" t="n">
        <v>0</v>
      </c>
      <c r="AQ215" s="8" t="n">
        <v>1</v>
      </c>
      <c r="AR215" s="8" t="n">
        <v>2</v>
      </c>
      <c r="AS215" s="38"/>
      <c r="AT215" s="10" t="str">
        <f aca="false">IF(AS215=0,"1","2")</f>
        <v>1</v>
      </c>
      <c r="AU215" s="11" t="str">
        <f aca="false" t="array" ref="AU215">_xlfn.IFS(AS215=0,"0", AS215=-0.25, "1", AS215=-0.5,"2", AS215=-0.75,"3", AS215=-1,"4",AS215=-1.25,"5", AS215=-1.5,"6", AS215=-1.75,"7", AS215=-2,"8", AS215=-2.25,"9",AS215=-2.5,"10", AS215=-2.75,"11", AS215=-3,"12", AS215=-3.25,"13", AS215=-3.5,"14", AS215=-3.75,"15",AS215=-4,"16")</f>
        <v>0</v>
      </c>
      <c r="AV215" s="38"/>
      <c r="AW215" s="11" t="str">
        <f aca="false">IF(AV215=0,"1","2")</f>
        <v>1</v>
      </c>
      <c r="AX215" s="11" t="str">
        <f aca="false" t="array" ref="AX215">_xlfn.IFS(AV215=0,"0", AV215=0.25, "1", AV215=0.5,"2", AV215=0.75,"3", AV215=1,"4",AV215=1.25,"5", AV215=1.5,"6", AV215=1.75,"7", AV215=2,"8", AV215=2.25,"9",AV215=2.5,"10", AV215=2.75,"11", AV215=3,"12", AV215=3.25,"13", AV215=3.5,"14", AV215=3.75,"15",AV215=4,"16")</f>
        <v>0</v>
      </c>
      <c r="AY215" s="38"/>
      <c r="AZ215" s="11" t="str">
        <f aca="false">IF(AY215=0,"1","2")</f>
        <v>1</v>
      </c>
      <c r="BA215" s="11" t="str">
        <f aca="false" t="array" ref="BA215">_xlfn.IFS(AY215=0,"0", AY215=-0.25, "1", AY215=-0.5,"2", AY215=-0.75,"3", AY215=-1,"4",AY215=-1.25,"5", AY215=-1.5,"6", AY215=-1.75,"7", AY215=-2,"8", AY216=-2.25,"9",AY216=-2.5,"10", AY216=-2.75,"11", AY216=-3,"12", AY216=-3.25,"13", AY216=-3.5,"14", AY216=-3.75,"15",AY216=-4,"16")</f>
        <v>0</v>
      </c>
      <c r="BB215" s="38"/>
      <c r="BC215" s="11" t="str">
        <f aca="false">IF(BB215=0,"1","2")</f>
        <v>1</v>
      </c>
      <c r="BD215" s="11" t="str">
        <f aca="false" t="array" ref="BD215">_xlfn.IFS(BB215=0,"0", BB215=0.25, "1", BB215=0.5,"2", BB215=0.75,"3", BB215=1,"4",BB215=1.25,"5", BB215=1.5,"6", BB215=1.75,"7", BB215=2,"8", BB215=2.25,"9", BB215=2.25,"9",BB215=2.5,"10", BB215=2.75,"11", BB215=3,"12", BB215=3.25,"13", BB215=3.5,"14", BB215=3.75,"15",BB215=4,"16")</f>
        <v>0</v>
      </c>
      <c r="BE215" s="8" t="n">
        <v>24</v>
      </c>
      <c r="BF215" s="14" t="str">
        <f aca="false">VLOOKUP(BE215,LEYENDA!$G$2:$H$8,2,TRUE())</f>
        <v>19-24</v>
      </c>
    </row>
    <row r="216" customFormat="false" ht="13.5" hidden="false" customHeight="false" outlineLevel="0" collapsed="false">
      <c r="A216" s="8" t="s">
        <v>1029</v>
      </c>
      <c r="B216" s="8" t="s">
        <v>1034</v>
      </c>
      <c r="C216" s="8" t="n">
        <v>12</v>
      </c>
      <c r="D216" s="8" t="str">
        <f aca="false">VLOOKUP(E216,[1]Hoja1!$B$1:$C$1048576,2,FALSE())</f>
        <v>OD</v>
      </c>
      <c r="E216" s="8" t="s">
        <v>1035</v>
      </c>
      <c r="F216" s="8" t="s">
        <v>193</v>
      </c>
      <c r="G216" s="1" t="str">
        <f aca="false" t="array" ref="G216">_xlfn.IFS(F216="M","1", F216="H","2")</f>
        <v>1</v>
      </c>
      <c r="H216" s="8" t="n">
        <v>33</v>
      </c>
      <c r="I216" s="1" t="n">
        <f aca="false">VLOOKUP(H216,LEYENDA!$B$2:$D$6,2,TRUE())</f>
        <v>61</v>
      </c>
      <c r="J216" s="38" t="n">
        <v>0</v>
      </c>
      <c r="K216" s="38"/>
      <c r="L216" s="38" t="n">
        <v>18</v>
      </c>
      <c r="M216" s="38" t="n">
        <v>7</v>
      </c>
      <c r="N216" s="38" t="n">
        <v>10</v>
      </c>
      <c r="O216" s="38" t="n">
        <v>5</v>
      </c>
      <c r="P216" s="38" t="n">
        <v>0</v>
      </c>
      <c r="Q216" s="38" t="n">
        <v>-0.5</v>
      </c>
      <c r="R216" s="38" t="n">
        <v>5</v>
      </c>
      <c r="S216" s="38" t="n">
        <v>1</v>
      </c>
      <c r="T216" s="38" t="n">
        <v>-4</v>
      </c>
      <c r="U216" s="38"/>
      <c r="V216" s="38" t="n">
        <v>20</v>
      </c>
      <c r="W216" s="38" t="n">
        <v>19</v>
      </c>
      <c r="X216" s="38"/>
      <c r="Y216" s="38" t="n">
        <v>15</v>
      </c>
      <c r="Z216" s="38" t="n">
        <v>11</v>
      </c>
      <c r="AA216" s="38" t="n">
        <v>0</v>
      </c>
      <c r="AB216" s="38" t="n">
        <v>-5.5</v>
      </c>
      <c r="AC216" s="38" t="n">
        <v>-3.25</v>
      </c>
      <c r="AD216" s="38" t="n">
        <v>2</v>
      </c>
      <c r="AE216" s="38" t="n">
        <v>0</v>
      </c>
      <c r="AF216" s="38"/>
      <c r="AG216" s="38"/>
      <c r="AH216" s="38"/>
      <c r="AI216" s="38"/>
      <c r="AJ216" s="38"/>
      <c r="AK216" s="38"/>
      <c r="AL216" s="38"/>
      <c r="AM216" s="38"/>
      <c r="AN216" s="38"/>
      <c r="AO216" s="8" t="n">
        <v>0</v>
      </c>
      <c r="AQ216" s="8" t="n">
        <v>2</v>
      </c>
      <c r="AR216" s="8" t="n">
        <v>2</v>
      </c>
      <c r="AS216" s="38"/>
      <c r="AT216" s="10" t="str">
        <f aca="false">IF(AS216=0,"1","2")</f>
        <v>1</v>
      </c>
      <c r="AU216" s="11" t="str">
        <f aca="false" t="array" ref="AU216">_xlfn.IFS(AS216=0,"0", AS216=-0.25, "1", AS216=-0.5,"2", AS216=-0.75,"3", AS216=-1,"4",AS216=-1.25,"5", AS216=-1.5,"6", AS216=-1.75,"7", AS216=-2,"8", AS216=-2.25,"9",AS216=-2.5,"10", AS216=-2.75,"11", AS216=-3,"12", AS216=-3.25,"13", AS216=-3.5,"14", AS216=-3.75,"15",AS216=-4,"16")</f>
        <v>0</v>
      </c>
      <c r="AV216" s="38"/>
      <c r="AW216" s="11" t="str">
        <f aca="false">IF(AV216=0,"1","2")</f>
        <v>1</v>
      </c>
      <c r="AX216" s="11" t="str">
        <f aca="false" t="array" ref="AX216">_xlfn.IFS(AV216=0,"0", AV216=0.25, "1", AV216=0.5,"2", AV216=0.75,"3", AV216=1,"4",AV216=1.25,"5", AV216=1.5,"6", AV216=1.75,"7", AV216=2,"8", AV216=2.25,"9",AV216=2.5,"10", AV216=2.75,"11", AV216=3,"12", AV216=3.25,"13", AV216=3.5,"14", AV216=3.75,"15",AV216=4,"16")</f>
        <v>0</v>
      </c>
      <c r="AY216" s="38"/>
      <c r="AZ216" s="11" t="str">
        <f aca="false">IF(AY216=0,"1","2")</f>
        <v>1</v>
      </c>
      <c r="BA216" s="11" t="str">
        <f aca="false" t="array" ref="BA216">_xlfn.IFS(AY216=0,"0", AY216=-0.25, "1", AY216=-0.5,"2", AY216=-0.75,"3", AY216=-1,"4",AY216=-1.25,"5", AY216=-1.5,"6", AY216=-1.75,"7", AY216=-2,"8", AY217=-2.25,"9",AY217=-2.5,"10", AY217=-2.75,"11", AY217=-3,"12", AY217=-3.25,"13", AY217=-3.5,"14", AY217=-3.75,"15",AY217=-4,"16")</f>
        <v>0</v>
      </c>
      <c r="BB216" s="38"/>
      <c r="BC216" s="11" t="str">
        <f aca="false">IF(BB216=0,"1","2")</f>
        <v>1</v>
      </c>
      <c r="BD216" s="11" t="str">
        <f aca="false" t="array" ref="BD216">_xlfn.IFS(BB216=0,"0", BB216=0.25, "1", BB216=0.5,"2", BB216=0.75,"3", BB216=1,"4",BB216=1.25,"5", BB216=1.5,"6", BB216=1.75,"7", BB216=2,"8", BB216=2.25,"9", BB216=2.25,"9",BB216=2.5,"10", BB216=2.75,"11", BB216=3,"12", BB216=3.25,"13", BB216=3.5,"14", BB216=3.75,"15",BB216=4,"16")</f>
        <v>0</v>
      </c>
      <c r="BE216" s="8" t="n">
        <v>24</v>
      </c>
      <c r="BF216" s="14" t="str">
        <f aca="false">VLOOKUP(BE216,LEYENDA!$G$2:$H$8,2,TRUE())</f>
        <v>19-24</v>
      </c>
    </row>
    <row r="217" customFormat="false" ht="13.5" hidden="false" customHeight="false" outlineLevel="0" collapsed="false">
      <c r="A217" s="8" t="s">
        <v>1029</v>
      </c>
      <c r="B217" s="8" t="s">
        <v>1034</v>
      </c>
      <c r="C217" s="8" t="n">
        <v>12</v>
      </c>
      <c r="D217" s="8" t="str">
        <f aca="false">VLOOKUP(E217,[1]Hoja1!$B$1:$C$1048576,2,FALSE())</f>
        <v>OI</v>
      </c>
      <c r="E217" s="8" t="s">
        <v>1036</v>
      </c>
      <c r="F217" s="8" t="s">
        <v>193</v>
      </c>
      <c r="G217" s="1" t="str">
        <f aca="false" t="array" ref="G217">_xlfn.IFS(F217="M","1", F217="H","2")</f>
        <v>1</v>
      </c>
      <c r="H217" s="8" t="n">
        <v>33</v>
      </c>
      <c r="I217" s="1" t="n">
        <f aca="false">VLOOKUP(H217,LEYENDA!$B$2:$D$6,2,TRUE())</f>
        <v>61</v>
      </c>
      <c r="J217" s="38" t="n">
        <v>0</v>
      </c>
      <c r="K217" s="38"/>
      <c r="L217" s="38" t="n">
        <v>18</v>
      </c>
      <c r="M217" s="38" t="n">
        <v>7</v>
      </c>
      <c r="N217" s="38" t="n">
        <v>10</v>
      </c>
      <c r="O217" s="38" t="n">
        <v>5</v>
      </c>
      <c r="P217" s="38" t="n">
        <v>0</v>
      </c>
      <c r="Q217" s="38" t="n">
        <v>-0.5</v>
      </c>
      <c r="R217" s="38" t="n">
        <v>5</v>
      </c>
      <c r="S217" s="38" t="n">
        <v>1</v>
      </c>
      <c r="T217" s="38" t="n">
        <v>-4</v>
      </c>
      <c r="U217" s="38"/>
      <c r="V217" s="38" t="n">
        <v>20</v>
      </c>
      <c r="W217" s="38" t="n">
        <v>19</v>
      </c>
      <c r="X217" s="38"/>
      <c r="Y217" s="38" t="n">
        <v>15</v>
      </c>
      <c r="Z217" s="38" t="n">
        <v>11</v>
      </c>
      <c r="AA217" s="38" t="n">
        <v>0</v>
      </c>
      <c r="AB217" s="38" t="n">
        <v>-5.5</v>
      </c>
      <c r="AC217" s="38" t="n">
        <v>-3.25</v>
      </c>
      <c r="AD217" s="38" t="n">
        <v>2</v>
      </c>
      <c r="AE217" s="38" t="n">
        <v>0</v>
      </c>
      <c r="AF217" s="38"/>
      <c r="AG217" s="38"/>
      <c r="AH217" s="38"/>
      <c r="AI217" s="38"/>
      <c r="AJ217" s="38"/>
      <c r="AK217" s="38"/>
      <c r="AL217" s="38"/>
      <c r="AM217" s="38"/>
      <c r="AN217" s="38"/>
      <c r="AO217" s="8" t="n">
        <v>0</v>
      </c>
      <c r="AQ217" s="8" t="n">
        <v>2</v>
      </c>
      <c r="AR217" s="8" t="n">
        <v>2</v>
      </c>
      <c r="AS217" s="38"/>
      <c r="AT217" s="10" t="str">
        <f aca="false">IF(AS217=0,"1","2")</f>
        <v>1</v>
      </c>
      <c r="AU217" s="11" t="str">
        <f aca="false" t="array" ref="AU217">_xlfn.IFS(AS217=0,"0", AS217=-0.25, "1", AS217=-0.5,"2", AS217=-0.75,"3", AS217=-1,"4",AS217=-1.25,"5", AS217=-1.5,"6", AS217=-1.75,"7", AS217=-2,"8", AS217=-2.25,"9",AS217=-2.5,"10", AS217=-2.75,"11", AS217=-3,"12", AS217=-3.25,"13", AS217=-3.5,"14", AS217=-3.75,"15",AS217=-4,"16")</f>
        <v>0</v>
      </c>
      <c r="AV217" s="38"/>
      <c r="AW217" s="11" t="str">
        <f aca="false">IF(AV217=0,"1","2")</f>
        <v>1</v>
      </c>
      <c r="AX217" s="11" t="str">
        <f aca="false" t="array" ref="AX217">_xlfn.IFS(AV217=0,"0", AV217=0.25, "1", AV217=0.5,"2", AV217=0.75,"3", AV217=1,"4",AV217=1.25,"5", AV217=1.5,"6", AV217=1.75,"7", AV217=2,"8", AV217=2.25,"9",AV217=2.5,"10", AV217=2.75,"11", AV217=3,"12", AV217=3.25,"13", AV217=3.5,"14", AV217=3.75,"15",AV217=4,"16")</f>
        <v>0</v>
      </c>
      <c r="AY217" s="38"/>
      <c r="AZ217" s="11" t="str">
        <f aca="false">IF(AY217=0,"1","2")</f>
        <v>1</v>
      </c>
      <c r="BA217" s="11" t="str">
        <f aca="false" t="array" ref="BA217">_xlfn.IFS(AY217=0,"0", AY217=-0.25, "1", AY217=-0.5,"2", AY217=-0.75,"3", AY217=-1,"4",AY217=-1.25,"5", AY217=-1.5,"6", AY217=-1.75,"7", AY217=-2,"8", AY218=-2.25,"9",AY218=-2.5,"10", AY218=-2.75,"11", AY218=-3,"12", AY218=-3.25,"13", AY218=-3.5,"14", AY218=-3.75,"15",AY218=-4,"16")</f>
        <v>0</v>
      </c>
      <c r="BB217" s="38"/>
      <c r="BC217" s="11" t="str">
        <f aca="false">IF(BB217=0,"1","2")</f>
        <v>1</v>
      </c>
      <c r="BD217" s="11" t="str">
        <f aca="false" t="array" ref="BD217">_xlfn.IFS(BB217=0,"0", BB217=0.25, "1", BB217=0.5,"2", BB217=0.75,"3", BB217=1,"4",BB217=1.25,"5", BB217=1.5,"6", BB217=1.75,"7", BB217=2,"8", BB217=2.25,"9", BB217=2.25,"9",BB217=2.5,"10", BB217=2.75,"11", BB217=3,"12", BB217=3.25,"13", BB217=3.5,"14", BB217=3.75,"15",BB217=4,"16")</f>
        <v>0</v>
      </c>
      <c r="BE217" s="8" t="n">
        <v>24</v>
      </c>
      <c r="BF217" s="14" t="str">
        <f aca="false">VLOOKUP(BE217,LEYENDA!$G$2:$H$8,2,TRUE())</f>
        <v>19-24</v>
      </c>
    </row>
    <row r="218" customFormat="false" ht="13.5" hidden="false" customHeight="false" outlineLevel="0" collapsed="false">
      <c r="A218" s="8" t="s">
        <v>1037</v>
      </c>
      <c r="B218" s="8" t="s">
        <v>1038</v>
      </c>
      <c r="C218" s="8" t="n">
        <v>12</v>
      </c>
      <c r="D218" s="8" t="str">
        <f aca="false">VLOOKUP(E218,[1]Hoja1!$B$1:$C$1048576,2,FALSE())</f>
        <v>OD</v>
      </c>
      <c r="E218" s="8" t="s">
        <v>1039</v>
      </c>
      <c r="F218" s="8" t="s">
        <v>193</v>
      </c>
      <c r="G218" s="1" t="str">
        <f aca="false" t="array" ref="G218">_xlfn.IFS(F218="M","1", F218="H","2")</f>
        <v>1</v>
      </c>
      <c r="H218" s="8" t="n">
        <v>44</v>
      </c>
      <c r="I218" s="1" t="n">
        <f aca="false">VLOOKUP(H218,LEYENDA!$B$2:$D$6,2,TRUE())</f>
        <v>61</v>
      </c>
      <c r="J218" s="38" t="n">
        <v>4</v>
      </c>
      <c r="K218" s="38"/>
      <c r="L218" s="38" t="n">
        <v>12</v>
      </c>
      <c r="M218" s="38" t="n">
        <v>8</v>
      </c>
      <c r="N218" s="38" t="n">
        <v>8</v>
      </c>
      <c r="O218" s="38" t="n">
        <v>2</v>
      </c>
      <c r="P218" s="38" t="n">
        <v>0</v>
      </c>
      <c r="Q218" s="38" t="n">
        <v>-6</v>
      </c>
      <c r="R218" s="38" t="n">
        <v>3</v>
      </c>
      <c r="S218" s="38" t="n">
        <v>2</v>
      </c>
      <c r="T218" s="38"/>
      <c r="U218" s="38"/>
      <c r="V218" s="38" t="n">
        <v>8</v>
      </c>
      <c r="W218" s="38" t="n">
        <v>4</v>
      </c>
      <c r="X218" s="38"/>
      <c r="Y218" s="38" t="n">
        <v>16</v>
      </c>
      <c r="Z218" s="38" t="n">
        <v>9</v>
      </c>
      <c r="AA218" s="38" t="n">
        <v>-1</v>
      </c>
      <c r="AB218" s="38" t="n">
        <v>-4.5</v>
      </c>
      <c r="AC218" s="38" t="n">
        <v>-2.75</v>
      </c>
      <c r="AD218" s="38" t="n">
        <v>1</v>
      </c>
      <c r="AG218" s="38"/>
      <c r="AH218" s="38"/>
      <c r="AI218" s="38"/>
      <c r="AJ218" s="38"/>
      <c r="AK218" s="38"/>
      <c r="AL218" s="38"/>
      <c r="AM218" s="38" t="n">
        <v>1</v>
      </c>
      <c r="AN218" s="38"/>
      <c r="AO218" s="8" t="n">
        <v>1</v>
      </c>
      <c r="AQ218" s="8" t="n">
        <v>1</v>
      </c>
      <c r="AS218" s="38"/>
      <c r="AT218" s="10" t="str">
        <f aca="false">IF(AS218=0,"1","2")</f>
        <v>1</v>
      </c>
      <c r="AU218" s="11" t="str">
        <f aca="false" t="array" ref="AU218">_xlfn.IFS(AS218=0,"0", AS218=-0.25, "1", AS218=-0.5,"2", AS218=-0.75,"3", AS218=-1,"4",AS218=-1.25,"5", AS218=-1.5,"6", AS218=-1.75,"7", AS218=-2,"8", AS218=-2.25,"9",AS218=-2.5,"10", AS218=-2.75,"11", AS218=-3,"12", AS218=-3.25,"13", AS218=-3.5,"14", AS218=-3.75,"15",AS218=-4,"16")</f>
        <v>0</v>
      </c>
      <c r="AV218" s="38"/>
      <c r="AW218" s="11" t="str">
        <f aca="false">IF(AV218=0,"1","2")</f>
        <v>1</v>
      </c>
      <c r="AX218" s="11" t="str">
        <f aca="false" t="array" ref="AX218">_xlfn.IFS(AV218=0,"0", AV218=0.25, "1", AV218=0.5,"2", AV218=0.75,"3", AV218=1,"4",AV218=1.25,"5", AV218=1.5,"6", AV218=1.75,"7", AV218=2,"8", AV218=2.25,"9",AV218=2.5,"10", AV218=2.75,"11", AV218=3,"12", AV218=3.25,"13", AV218=3.5,"14", AV218=3.75,"15",AV218=4,"16")</f>
        <v>0</v>
      </c>
      <c r="AY218" s="38"/>
      <c r="AZ218" s="11" t="str">
        <f aca="false">IF(AY218=0,"1","2")</f>
        <v>1</v>
      </c>
      <c r="BA218" s="11" t="str">
        <f aca="false" t="array" ref="BA218">_xlfn.IFS(AY218=0,"0", AY218=-0.25, "1", AY218=-0.5,"2", AY218=-0.75,"3", AY218=-1,"4",AY218=-1.25,"5", AY218=-1.5,"6", AY218=-1.75,"7", AY218=-2,"8", AY219=-2.25,"9",AY219=-2.5,"10", AY219=-2.75,"11", AY219=-3,"12", AY219=-3.25,"13", AY219=-3.5,"14", AY219=-3.75,"15",AY219=-4,"16")</f>
        <v>0</v>
      </c>
      <c r="BB218" s="38" t="n">
        <v>0.25</v>
      </c>
      <c r="BC218" s="11" t="str">
        <f aca="false">IF(BB218=0,"1","2")</f>
        <v>2</v>
      </c>
      <c r="BD218" s="11" t="str">
        <f aca="false" t="array" ref="BD218">_xlfn.IFS(BB218=0,"0", BB218=0.25, "1", BB218=0.5,"2", BB218=0.75,"3", BB218=1,"4",BB218=1.25,"5", BB218=1.5,"6", BB218=1.75,"7", BB218=2,"8", BB218=2.25,"9", BB218=2.25,"9",BB218=2.5,"10", BB218=2.75,"11", BB218=3,"12", BB218=3.25,"13", BB218=3.5,"14", BB218=3.75,"15",BB218=4,"16")</f>
        <v>1</v>
      </c>
      <c r="BE218" s="8" t="n">
        <v>24</v>
      </c>
      <c r="BF218" s="14" t="str">
        <f aca="false">VLOOKUP(BE218,LEYENDA!$G$2:$H$8,2,TRUE())</f>
        <v>19-24</v>
      </c>
    </row>
    <row r="219" customFormat="false" ht="13.5" hidden="false" customHeight="false" outlineLevel="0" collapsed="false">
      <c r="A219" s="8" t="s">
        <v>1037</v>
      </c>
      <c r="B219" s="8" t="s">
        <v>1038</v>
      </c>
      <c r="C219" s="8" t="n">
        <v>12</v>
      </c>
      <c r="D219" s="8" t="str">
        <f aca="false">VLOOKUP(E219,[1]Hoja1!$B$1:$C$1048576,2,FALSE())</f>
        <v>OI</v>
      </c>
      <c r="E219" s="8" t="s">
        <v>1040</v>
      </c>
      <c r="F219" s="8" t="s">
        <v>193</v>
      </c>
      <c r="G219" s="1" t="str">
        <f aca="false" t="array" ref="G219">_xlfn.IFS(F219="M","1", F219="H","2")</f>
        <v>1</v>
      </c>
      <c r="H219" s="8" t="n">
        <v>44</v>
      </c>
      <c r="I219" s="1" t="n">
        <f aca="false">VLOOKUP(H219,LEYENDA!$B$2:$D$6,2,TRUE())</f>
        <v>61</v>
      </c>
      <c r="J219" s="38" t="n">
        <v>4</v>
      </c>
      <c r="K219" s="38"/>
      <c r="L219" s="38" t="n">
        <v>12</v>
      </c>
      <c r="M219" s="38" t="n">
        <v>8</v>
      </c>
      <c r="N219" s="38" t="n">
        <v>8</v>
      </c>
      <c r="O219" s="38" t="n">
        <v>2</v>
      </c>
      <c r="P219" s="38" t="n">
        <v>0</v>
      </c>
      <c r="Q219" s="38" t="n">
        <v>-6</v>
      </c>
      <c r="R219" s="38" t="n">
        <v>3</v>
      </c>
      <c r="S219" s="38" t="n">
        <v>2</v>
      </c>
      <c r="T219" s="38"/>
      <c r="U219" s="38"/>
      <c r="V219" s="38" t="n">
        <v>8</v>
      </c>
      <c r="W219" s="38" t="n">
        <v>4</v>
      </c>
      <c r="X219" s="38"/>
      <c r="Y219" s="38" t="n">
        <v>16</v>
      </c>
      <c r="Z219" s="38" t="n">
        <v>9</v>
      </c>
      <c r="AA219" s="38" t="n">
        <v>-1</v>
      </c>
      <c r="AB219" s="38" t="n">
        <v>-4.5</v>
      </c>
      <c r="AC219" s="38" t="n">
        <v>-2.75</v>
      </c>
      <c r="AD219" s="38" t="n">
        <v>1</v>
      </c>
      <c r="AG219" s="38"/>
      <c r="AH219" s="38"/>
      <c r="AI219" s="38"/>
      <c r="AJ219" s="38"/>
      <c r="AK219" s="38"/>
      <c r="AL219" s="38"/>
      <c r="AM219" s="38" t="n">
        <v>1</v>
      </c>
      <c r="AN219" s="38"/>
      <c r="AO219" s="8" t="n">
        <v>1</v>
      </c>
      <c r="AQ219" s="8" t="n">
        <v>1</v>
      </c>
      <c r="AS219" s="38"/>
      <c r="AT219" s="10" t="str">
        <f aca="false">IF(AS219=0,"1","2")</f>
        <v>1</v>
      </c>
      <c r="AU219" s="11" t="str">
        <f aca="false" t="array" ref="AU219">_xlfn.IFS(AS219=0,"0", AS219=-0.25, "1", AS219=-0.5,"2", AS219=-0.75,"3", AS219=-1,"4",AS219=-1.25,"5", AS219=-1.5,"6", AS219=-1.75,"7", AS219=-2,"8", AS219=-2.25,"9",AS219=-2.5,"10", AS219=-2.75,"11", AS219=-3,"12", AS219=-3.25,"13", AS219=-3.5,"14", AS219=-3.75,"15",AS219=-4,"16")</f>
        <v>0</v>
      </c>
      <c r="AV219" s="38"/>
      <c r="AW219" s="11" t="str">
        <f aca="false">IF(AV219=0,"1","2")</f>
        <v>1</v>
      </c>
      <c r="AX219" s="11" t="str">
        <f aca="false" t="array" ref="AX219">_xlfn.IFS(AV219=0,"0", AV219=0.25, "1", AV219=0.5,"2", AV219=0.75,"3", AV219=1,"4",AV219=1.25,"5", AV219=1.5,"6", AV219=1.75,"7", AV219=2,"8", AV219=2.25,"9",AV219=2.5,"10", AV219=2.75,"11", AV219=3,"12", AV219=3.25,"13", AV219=3.5,"14", AV219=3.75,"15",AV219=4,"16")</f>
        <v>0</v>
      </c>
      <c r="AY219" s="38"/>
      <c r="AZ219" s="11" t="str">
        <f aca="false">IF(AY219=0,"1","2")</f>
        <v>1</v>
      </c>
      <c r="BA219" s="11" t="str">
        <f aca="false" t="array" ref="BA219">_xlfn.IFS(AY219=0,"0", AY219=-0.25, "1", AY219=-0.5,"2", AY219=-0.75,"3", AY219=-1,"4",AY219=-1.25,"5", AY219=-1.5,"6", AY219=-1.75,"7", AY219=-2,"8", AY220=-2.25,"9",AY220=-2.5,"10", AY220=-2.75,"11", AY220=-3,"12", AY220=-3.25,"13", AY220=-3.5,"14", AY220=-3.75,"15",AY220=-4,"16")</f>
        <v>0</v>
      </c>
      <c r="BB219" s="38" t="n">
        <v>0.25</v>
      </c>
      <c r="BC219" s="11" t="str">
        <f aca="false">IF(BB219=0,"1","2")</f>
        <v>2</v>
      </c>
      <c r="BD219" s="11" t="str">
        <f aca="false" t="array" ref="BD219">_xlfn.IFS(BB219=0,"0", BB219=0.25, "1", BB219=0.5,"2", BB219=0.75,"3", BB219=1,"4",BB219=1.25,"5", BB219=1.5,"6", BB219=1.75,"7", BB219=2,"8", BB219=2.25,"9", BB219=2.25,"9",BB219=2.5,"10", BB219=2.75,"11", BB219=3,"12", BB219=3.25,"13", BB219=3.5,"14", BB219=3.75,"15",BB219=4,"16")</f>
        <v>1</v>
      </c>
      <c r="BE219" s="8" t="n">
        <v>24</v>
      </c>
      <c r="BF219" s="14" t="str">
        <f aca="false">VLOOKUP(BE219,LEYENDA!$G$2:$H$8,2,TRUE())</f>
        <v>19-24</v>
      </c>
    </row>
    <row r="220" customFormat="false" ht="13.5" hidden="false" customHeight="false" outlineLevel="0" collapsed="false">
      <c r="A220" s="8" t="s">
        <v>1037</v>
      </c>
      <c r="B220" s="8" t="s">
        <v>1041</v>
      </c>
      <c r="C220" s="8" t="n">
        <v>12</v>
      </c>
      <c r="D220" s="8" t="str">
        <f aca="false">VLOOKUP(E220,[1]Hoja1!$B$1:$C$1048576,2,FALSE())</f>
        <v>OD</v>
      </c>
      <c r="E220" s="8" t="s">
        <v>1042</v>
      </c>
      <c r="F220" s="8" t="s">
        <v>193</v>
      </c>
      <c r="G220" s="1" t="str">
        <f aca="false" t="array" ref="G220">_xlfn.IFS(F220="M","1", F220="H","2")</f>
        <v>1</v>
      </c>
      <c r="H220" s="8" t="n">
        <v>45</v>
      </c>
      <c r="I220" s="1" t="n">
        <f aca="false">VLOOKUP(H220,LEYENDA!$B$2:$D$6,2,TRUE())</f>
        <v>61</v>
      </c>
      <c r="J220" s="38" t="n">
        <v>-3</v>
      </c>
      <c r="K220" s="38"/>
      <c r="L220" s="38" t="n">
        <v>16</v>
      </c>
      <c r="M220" s="38" t="n">
        <v>4</v>
      </c>
      <c r="N220" s="38" t="n">
        <v>8</v>
      </c>
      <c r="O220" s="38" t="n">
        <v>2</v>
      </c>
      <c r="P220" s="38" t="n">
        <v>0</v>
      </c>
      <c r="Q220" s="38" t="n">
        <v>-5</v>
      </c>
      <c r="R220" s="38" t="n">
        <v>0</v>
      </c>
      <c r="S220" s="38" t="n">
        <v>1.5</v>
      </c>
      <c r="T220" s="38" t="n">
        <v>-7</v>
      </c>
      <c r="U220" s="38"/>
      <c r="V220" s="38" t="n">
        <v>19</v>
      </c>
      <c r="W220" s="38" t="n">
        <v>12</v>
      </c>
      <c r="X220" s="38"/>
      <c r="Y220" s="38" t="n">
        <v>18</v>
      </c>
      <c r="Z220" s="38" t="n">
        <v>10</v>
      </c>
      <c r="AA220" s="38" t="n">
        <v>0</v>
      </c>
      <c r="AB220" s="38" t="n">
        <v>-2.75</v>
      </c>
      <c r="AC220" s="38" t="n">
        <v>-1</v>
      </c>
      <c r="AD220" s="38" t="n">
        <v>1</v>
      </c>
      <c r="AG220" s="38"/>
      <c r="AH220" s="38"/>
      <c r="AI220" s="38"/>
      <c r="AJ220" s="38"/>
      <c r="AK220" s="38"/>
      <c r="AL220" s="38"/>
      <c r="AM220" s="38" t="n">
        <v>1.25</v>
      </c>
      <c r="AN220" s="38"/>
      <c r="AO220" s="8" t="n">
        <v>1</v>
      </c>
      <c r="AQ220" s="8" t="n">
        <v>2</v>
      </c>
      <c r="AR220" s="8" t="n">
        <v>2</v>
      </c>
      <c r="AS220" s="38"/>
      <c r="AT220" s="10" t="str">
        <f aca="false">IF(AS220=0,"1","2")</f>
        <v>1</v>
      </c>
      <c r="AU220" s="11" t="str">
        <f aca="false" t="array" ref="AU220">_xlfn.IFS(AS220=0,"0", AS220=-0.25, "1", AS220=-0.5,"2", AS220=-0.75,"3", AS220=-1,"4",AS220=-1.25,"5", AS220=-1.5,"6", AS220=-1.75,"7", AS220=-2,"8", AS220=-2.25,"9",AS220=-2.5,"10", AS220=-2.75,"11", AS220=-3,"12", AS220=-3.25,"13", AS220=-3.5,"14", AS220=-3.75,"15",AS220=-4,"16")</f>
        <v>0</v>
      </c>
      <c r="AV220" s="38"/>
      <c r="AW220" s="11" t="str">
        <f aca="false">IF(AV220=0,"1","2")</f>
        <v>1</v>
      </c>
      <c r="AX220" s="11" t="str">
        <f aca="false" t="array" ref="AX220">_xlfn.IFS(AV220=0,"0", AV220=0.25, "1", AV220=0.5,"2", AV220=0.75,"3", AV220=1,"4",AV220=1.25,"5", AV220=1.5,"6", AV220=1.75,"7", AV220=2,"8", AV220=2.25,"9",AV220=2.5,"10", AV220=2.75,"11", AV220=3,"12", AV220=3.25,"13", AV220=3.5,"14", AV220=3.75,"15",AV220=4,"16")</f>
        <v>0</v>
      </c>
      <c r="AY220" s="38"/>
      <c r="AZ220" s="11" t="str">
        <f aca="false">IF(AY220=0,"1","2")</f>
        <v>1</v>
      </c>
      <c r="BA220" s="11" t="str">
        <f aca="false" t="array" ref="BA220">_xlfn.IFS(AY220=0,"0", AY220=-0.25, "1", AY220=-0.5,"2", AY220=-0.75,"3", AY220=-1,"4",AY220=-1.25,"5", AY220=-1.5,"6", AY220=-1.75,"7", AY220=-2,"8", AY221=-2.25,"9",AY221=-2.5,"10", AY221=-2.75,"11", AY221=-3,"12", AY221=-3.25,"13", AY221=-3.5,"14", AY221=-3.75,"15",AY221=-4,"16")</f>
        <v>0</v>
      </c>
      <c r="BB220" s="38" t="n">
        <v>1.25</v>
      </c>
      <c r="BC220" s="11" t="str">
        <f aca="false">IF(BB220=0,"1","2")</f>
        <v>2</v>
      </c>
      <c r="BD220" s="11" t="str">
        <f aca="false" t="array" ref="BD220">_xlfn.IFS(BB220=0,"0", BB220=0.25, "1", BB220=0.5,"2", BB220=0.75,"3", BB220=1,"4",BB220=1.25,"5", BB220=1.5,"6", BB220=1.75,"7", BB220=2,"8", BB220=2.25,"9", BB220=2.25,"9",BB220=2.5,"10", BB220=2.75,"11", BB220=3,"12", BB220=3.25,"13", BB220=3.5,"14", BB220=3.75,"15",BB220=4,"16")</f>
        <v>5</v>
      </c>
      <c r="BE220" s="8" t="n">
        <v>24</v>
      </c>
      <c r="BF220" s="14" t="str">
        <f aca="false">VLOOKUP(BE220,LEYENDA!$G$2:$H$8,2,TRUE())</f>
        <v>19-24</v>
      </c>
    </row>
    <row r="221" customFormat="false" ht="13.5" hidden="false" customHeight="false" outlineLevel="0" collapsed="false">
      <c r="A221" s="8" t="s">
        <v>1037</v>
      </c>
      <c r="B221" s="8" t="s">
        <v>1041</v>
      </c>
      <c r="C221" s="8" t="n">
        <v>12</v>
      </c>
      <c r="D221" s="8" t="str">
        <f aca="false">VLOOKUP(E221,[1]Hoja1!$B$1:$C$1048576,2,FALSE())</f>
        <v>OI</v>
      </c>
      <c r="E221" s="8" t="s">
        <v>1043</v>
      </c>
      <c r="F221" s="8" t="s">
        <v>193</v>
      </c>
      <c r="G221" s="1" t="str">
        <f aca="false" t="array" ref="G221">_xlfn.IFS(F221="M","1", F221="H","2")</f>
        <v>1</v>
      </c>
      <c r="H221" s="8" t="n">
        <v>45</v>
      </c>
      <c r="I221" s="1" t="n">
        <f aca="false">VLOOKUP(H221,LEYENDA!$B$2:$D$6,2,TRUE())</f>
        <v>61</v>
      </c>
      <c r="J221" s="38" t="n">
        <v>-3</v>
      </c>
      <c r="K221" s="38"/>
      <c r="L221" s="38" t="n">
        <v>16</v>
      </c>
      <c r="M221" s="38" t="n">
        <v>4</v>
      </c>
      <c r="N221" s="38" t="n">
        <v>8</v>
      </c>
      <c r="O221" s="38" t="n">
        <v>2</v>
      </c>
      <c r="P221" s="38" t="n">
        <v>0</v>
      </c>
      <c r="Q221" s="38" t="n">
        <v>-5</v>
      </c>
      <c r="R221" s="38" t="n">
        <v>0</v>
      </c>
      <c r="S221" s="38" t="n">
        <v>1.5</v>
      </c>
      <c r="T221" s="38" t="n">
        <v>-7</v>
      </c>
      <c r="U221" s="38"/>
      <c r="V221" s="38" t="n">
        <v>19</v>
      </c>
      <c r="W221" s="38" t="n">
        <v>12</v>
      </c>
      <c r="X221" s="38"/>
      <c r="Y221" s="38" t="n">
        <v>18</v>
      </c>
      <c r="Z221" s="38" t="n">
        <v>10</v>
      </c>
      <c r="AA221" s="38" t="n">
        <v>0</v>
      </c>
      <c r="AB221" s="38" t="n">
        <v>-2.75</v>
      </c>
      <c r="AC221" s="38" t="n">
        <v>-1</v>
      </c>
      <c r="AD221" s="38" t="n">
        <v>1</v>
      </c>
      <c r="AG221" s="38"/>
      <c r="AH221" s="38"/>
      <c r="AI221" s="38"/>
      <c r="AJ221" s="38"/>
      <c r="AK221" s="38"/>
      <c r="AL221" s="38"/>
      <c r="AM221" s="38" t="n">
        <v>1.25</v>
      </c>
      <c r="AN221" s="38"/>
      <c r="AO221" s="8" t="n">
        <v>1</v>
      </c>
      <c r="AQ221" s="8" t="n">
        <v>2</v>
      </c>
      <c r="AR221" s="8" t="n">
        <v>2</v>
      </c>
      <c r="AS221" s="38"/>
      <c r="AT221" s="10" t="str">
        <f aca="false">IF(AS221=0,"1","2")</f>
        <v>1</v>
      </c>
      <c r="AU221" s="11" t="str">
        <f aca="false" t="array" ref="AU221">_xlfn.IFS(AS221=0,"0", AS221=-0.25, "1", AS221=-0.5,"2", AS221=-0.75,"3", AS221=-1,"4",AS221=-1.25,"5", AS221=-1.5,"6", AS221=-1.75,"7", AS221=-2,"8", AS221=-2.25,"9",AS221=-2.5,"10", AS221=-2.75,"11", AS221=-3,"12", AS221=-3.25,"13", AS221=-3.5,"14", AS221=-3.75,"15",AS221=-4,"16")</f>
        <v>0</v>
      </c>
      <c r="AV221" s="38"/>
      <c r="AW221" s="11" t="str">
        <f aca="false">IF(AV221=0,"1","2")</f>
        <v>1</v>
      </c>
      <c r="AX221" s="11" t="str">
        <f aca="false" t="array" ref="AX221">_xlfn.IFS(AV221=0,"0", AV221=0.25, "1", AV221=0.5,"2", AV221=0.75,"3", AV221=1,"4",AV221=1.25,"5", AV221=1.5,"6", AV221=1.75,"7", AV221=2,"8", AV221=2.25,"9",AV221=2.5,"10", AV221=2.75,"11", AV221=3,"12", AV221=3.25,"13", AV221=3.5,"14", AV221=3.75,"15",AV221=4,"16")</f>
        <v>0</v>
      </c>
      <c r="AY221" s="38"/>
      <c r="AZ221" s="11" t="str">
        <f aca="false">IF(AY221=0,"1","2")</f>
        <v>1</v>
      </c>
      <c r="BA221" s="11" t="str">
        <f aca="false" t="array" ref="BA221">_xlfn.IFS(AY221=0,"0", AY221=-0.25, "1", AY221=-0.5,"2", AY221=-0.75,"3", AY221=-1,"4",AY221=-1.25,"5", AY221=-1.5,"6", AY221=-1.75,"7", AY221=-2,"8", AY222=-2.25,"9",AY222=-2.5,"10", AY222=-2.75,"11", AY222=-3,"12", AY222=-3.25,"13", AY222=-3.5,"14", AY222=-3.75,"15",AY222=-4,"16")</f>
        <v>0</v>
      </c>
      <c r="BB221" s="38" t="n">
        <v>1.25</v>
      </c>
      <c r="BC221" s="11" t="str">
        <f aca="false">IF(BB221=0,"1","2")</f>
        <v>2</v>
      </c>
      <c r="BD221" s="11" t="str">
        <f aca="false" t="array" ref="BD221">_xlfn.IFS(BB221=0,"0", BB221=0.25, "1", BB221=0.5,"2", BB221=0.75,"3", BB221=1,"4",BB221=1.25,"5", BB221=1.5,"6", BB221=1.75,"7", BB221=2,"8", BB221=2.25,"9", BB221=2.25,"9",BB221=2.5,"10", BB221=2.75,"11", BB221=3,"12", BB221=3.25,"13", BB221=3.5,"14", BB221=3.75,"15",BB221=4,"16")</f>
        <v>5</v>
      </c>
      <c r="BE221" s="8" t="n">
        <v>24</v>
      </c>
      <c r="BF221" s="14" t="str">
        <f aca="false">VLOOKUP(BE221,LEYENDA!$G$2:$H$8,2,TRUE())</f>
        <v>19-24</v>
      </c>
    </row>
    <row r="222" customFormat="false" ht="13.5" hidden="false" customHeight="false" outlineLevel="0" collapsed="false">
      <c r="A222" s="8" t="s">
        <v>1037</v>
      </c>
      <c r="B222" s="8" t="s">
        <v>1044</v>
      </c>
      <c r="C222" s="8" t="n">
        <v>12</v>
      </c>
      <c r="D222" s="8" t="str">
        <f aca="false">VLOOKUP(E222,[1]Hoja1!$B$1:$C$1048576,2,FALSE())</f>
        <v>OD</v>
      </c>
      <c r="E222" s="8" t="s">
        <v>1045</v>
      </c>
      <c r="F222" s="8" t="s">
        <v>198</v>
      </c>
      <c r="G222" s="1" t="str">
        <f aca="false" t="array" ref="G222">_xlfn.IFS(F222="M","1", F222="H","2")</f>
        <v>2</v>
      </c>
      <c r="H222" s="8" t="n">
        <v>62</v>
      </c>
      <c r="I222" s="1" t="n">
        <f aca="false">VLOOKUP(H222,LEYENDA!$B$2:$D$6,2,TRUE())</f>
        <v>61</v>
      </c>
      <c r="J222" s="38" t="n">
        <v>-2</v>
      </c>
      <c r="K222" s="38" t="n">
        <v>25</v>
      </c>
      <c r="L222" s="38" t="n">
        <v>30</v>
      </c>
      <c r="M222" s="38" t="n">
        <v>-2</v>
      </c>
      <c r="N222" s="38" t="n">
        <v>10</v>
      </c>
      <c r="O222" s="38" t="n">
        <v>5</v>
      </c>
      <c r="P222" s="38" t="n">
        <v>0</v>
      </c>
      <c r="Q222" s="38" t="n">
        <v>-12.5</v>
      </c>
      <c r="R222" s="38" t="n">
        <v>0.5</v>
      </c>
      <c r="S222" s="38" t="n">
        <v>2.25</v>
      </c>
      <c r="T222" s="38" t="n">
        <v>-12.5</v>
      </c>
      <c r="U222" s="38"/>
      <c r="V222" s="38" t="n">
        <v>23</v>
      </c>
      <c r="W222" s="38" t="n">
        <v>1</v>
      </c>
      <c r="X222" s="38"/>
      <c r="Y222" s="38" t="n">
        <v>29</v>
      </c>
      <c r="Z222" s="38" t="n">
        <v>18</v>
      </c>
      <c r="AA222" s="38" t="n">
        <v>0</v>
      </c>
      <c r="AB222" s="38" t="n">
        <v>-2.5</v>
      </c>
      <c r="AC222" s="38" t="n">
        <v>-1.25</v>
      </c>
      <c r="AD222" s="38" t="n">
        <v>1.25</v>
      </c>
      <c r="AG222" s="38"/>
      <c r="AH222" s="38"/>
      <c r="AI222" s="38"/>
      <c r="AJ222" s="38"/>
      <c r="AK222" s="38"/>
      <c r="AL222" s="38"/>
      <c r="AM222" s="38" t="n">
        <v>2.25</v>
      </c>
      <c r="AN222" s="38"/>
      <c r="AO222" s="8" t="n">
        <v>1</v>
      </c>
      <c r="AQ222" s="8" t="n">
        <v>2</v>
      </c>
      <c r="AR222" s="8" t="n">
        <v>2</v>
      </c>
      <c r="AS222" s="38"/>
      <c r="AT222" s="10" t="str">
        <f aca="false">IF(AS222=0,"1","2")</f>
        <v>1</v>
      </c>
      <c r="AU222" s="11" t="str">
        <f aca="false" t="array" ref="AU222">_xlfn.IFS(AS222=0,"0", AS222=-0.25, "1", AS222=-0.5,"2", AS222=-0.75,"3", AS222=-1,"4",AS222=-1.25,"5", AS222=-1.5,"6", AS222=-1.75,"7", AS222=-2,"8", AS222=-2.25,"9",AS222=-2.5,"10", AS222=-2.75,"11", AS222=-3,"12", AS222=-3.25,"13", AS222=-3.5,"14", AS222=-3.75,"15",AS222=-4,"16")</f>
        <v>0</v>
      </c>
      <c r="AV222" s="38"/>
      <c r="AW222" s="11" t="str">
        <f aca="false">IF(AV222=0,"1","2")</f>
        <v>1</v>
      </c>
      <c r="AX222" s="11" t="str">
        <f aca="false" t="array" ref="AX222">_xlfn.IFS(AV222=0,"0", AV222=0.25, "1", AV222=0.5,"2", AV222=0.75,"3", AV222=1,"4",AV222=1.25,"5", AV222=1.5,"6", AV222=1.75,"7", AV222=2,"8", AV222=2.25,"9",AV222=2.5,"10", AV222=2.75,"11", AV222=3,"12", AV222=3.25,"13", AV222=3.5,"14", AV222=3.75,"15",AV222=4,"16")</f>
        <v>0</v>
      </c>
      <c r="AY222" s="38"/>
      <c r="AZ222" s="11" t="str">
        <f aca="false">IF(AY222=0,"1","2")</f>
        <v>1</v>
      </c>
      <c r="BA222" s="11" t="str">
        <f aca="false" t="array" ref="BA222">_xlfn.IFS(AY222=0,"0", AY222=-0.25, "1", AY222=-0.5,"2", AY222=-0.75,"3", AY222=-1,"4",AY222=-1.25,"5", AY222=-1.5,"6", AY222=-1.75,"7", AY222=-2,"8", AY223=-2.25,"9",AY223=-2.5,"10", AY223=-2.75,"11", AY223=-3,"12", AY223=-3.25,"13", AY223=-3.5,"14", AY223=-3.75,"15",AY223=-4,"16")</f>
        <v>0</v>
      </c>
      <c r="BB222" s="38" t="n">
        <v>0.25</v>
      </c>
      <c r="BC222" s="11" t="str">
        <f aca="false">IF(BB222=0,"1","2")</f>
        <v>2</v>
      </c>
      <c r="BD222" s="11" t="str">
        <f aca="false" t="array" ref="BD222">_xlfn.IFS(BB222=0,"0", BB222=0.25, "1", BB222=0.5,"2", BB222=0.75,"3", BB222=1,"4",BB222=1.25,"5", BB222=1.5,"6", BB222=1.75,"7", BB222=2,"8", BB222=2.25,"9", BB222=2.25,"9",BB222=2.5,"10", BB222=2.75,"11", BB222=3,"12", BB222=3.25,"13", BB222=3.5,"14", BB222=3.75,"15",BB222=4,"16")</f>
        <v>1</v>
      </c>
      <c r="BE222" s="8" t="n">
        <v>24</v>
      </c>
      <c r="BF222" s="14" t="str">
        <f aca="false">VLOOKUP(BE222,LEYENDA!$G$2:$H$8,2,TRUE())</f>
        <v>19-24</v>
      </c>
    </row>
    <row r="223" customFormat="false" ht="13.5" hidden="false" customHeight="false" outlineLevel="0" collapsed="false">
      <c r="A223" s="8" t="s">
        <v>1037</v>
      </c>
      <c r="B223" s="8" t="s">
        <v>1044</v>
      </c>
      <c r="C223" s="8" t="n">
        <v>12</v>
      </c>
      <c r="D223" s="8" t="str">
        <f aca="false">VLOOKUP(E223,[1]Hoja1!$B$1:$C$1048576,2,FALSE())</f>
        <v>OI</v>
      </c>
      <c r="E223" s="8" t="s">
        <v>1046</v>
      </c>
      <c r="F223" s="8" t="s">
        <v>198</v>
      </c>
      <c r="G223" s="1" t="str">
        <f aca="false" t="array" ref="G223">_xlfn.IFS(F223="M","1", F223="H","2")</f>
        <v>2</v>
      </c>
      <c r="H223" s="8" t="n">
        <v>62</v>
      </c>
      <c r="I223" s="1" t="n">
        <f aca="false">VLOOKUP(H223,LEYENDA!$B$2:$D$6,2,TRUE())</f>
        <v>61</v>
      </c>
      <c r="J223" s="38" t="n">
        <v>-2</v>
      </c>
      <c r="K223" s="38" t="n">
        <v>25</v>
      </c>
      <c r="L223" s="38" t="n">
        <v>30</v>
      </c>
      <c r="M223" s="38" t="n">
        <v>-2</v>
      </c>
      <c r="N223" s="38" t="n">
        <v>10</v>
      </c>
      <c r="O223" s="38" t="n">
        <v>5</v>
      </c>
      <c r="P223" s="38" t="n">
        <v>0</v>
      </c>
      <c r="Q223" s="38" t="n">
        <v>-12.5</v>
      </c>
      <c r="R223" s="38" t="n">
        <v>0.5</v>
      </c>
      <c r="S223" s="38" t="n">
        <v>2.25</v>
      </c>
      <c r="T223" s="38" t="n">
        <v>-12.5</v>
      </c>
      <c r="U223" s="38"/>
      <c r="V223" s="38" t="n">
        <v>23</v>
      </c>
      <c r="W223" s="38" t="n">
        <v>1</v>
      </c>
      <c r="X223" s="38"/>
      <c r="Y223" s="38" t="n">
        <v>29</v>
      </c>
      <c r="Z223" s="38" t="n">
        <v>18</v>
      </c>
      <c r="AA223" s="38" t="n">
        <v>0</v>
      </c>
      <c r="AB223" s="38" t="n">
        <v>-2.5</v>
      </c>
      <c r="AC223" s="38" t="n">
        <v>-1.25</v>
      </c>
      <c r="AD223" s="38" t="n">
        <v>1.25</v>
      </c>
      <c r="AG223" s="38"/>
      <c r="AH223" s="38"/>
      <c r="AI223" s="38"/>
      <c r="AJ223" s="38"/>
      <c r="AK223" s="38"/>
      <c r="AL223" s="38"/>
      <c r="AM223" s="38" t="n">
        <v>2.25</v>
      </c>
      <c r="AN223" s="38"/>
      <c r="AO223" s="8" t="n">
        <v>1</v>
      </c>
      <c r="AQ223" s="8" t="n">
        <v>2</v>
      </c>
      <c r="AR223" s="8" t="n">
        <v>2</v>
      </c>
      <c r="AS223" s="38"/>
      <c r="AT223" s="10" t="str">
        <f aca="false">IF(AS223=0,"1","2")</f>
        <v>1</v>
      </c>
      <c r="AU223" s="11" t="str">
        <f aca="false" t="array" ref="AU223">_xlfn.IFS(AS223=0,"0", AS223=-0.25, "1", AS223=-0.5,"2", AS223=-0.75,"3", AS223=-1,"4",AS223=-1.25,"5", AS223=-1.5,"6", AS223=-1.75,"7", AS223=-2,"8", AS223=-2.25,"9",AS223=-2.5,"10", AS223=-2.75,"11", AS223=-3,"12", AS223=-3.25,"13", AS223=-3.5,"14", AS223=-3.75,"15",AS223=-4,"16")</f>
        <v>0</v>
      </c>
      <c r="AV223" s="38"/>
      <c r="AW223" s="11" t="str">
        <f aca="false">IF(AV223=0,"1","2")</f>
        <v>1</v>
      </c>
      <c r="AX223" s="11" t="str">
        <f aca="false" t="array" ref="AX223">_xlfn.IFS(AV223=0,"0", AV223=0.25, "1", AV223=0.5,"2", AV223=0.75,"3", AV223=1,"4",AV223=1.25,"5", AV223=1.5,"6", AV223=1.75,"7", AV223=2,"8", AV223=2.25,"9",AV223=2.5,"10", AV223=2.75,"11", AV223=3,"12", AV223=3.25,"13", AV223=3.5,"14", AV223=3.75,"15",AV223=4,"16")</f>
        <v>0</v>
      </c>
      <c r="AY223" s="38"/>
      <c r="AZ223" s="11" t="str">
        <f aca="false">IF(AY223=0,"1","2")</f>
        <v>1</v>
      </c>
      <c r="BA223" s="11" t="str">
        <f aca="false" t="array" ref="BA223">_xlfn.IFS(AY223=0,"0", AY223=-0.25, "1", AY223=-0.5,"2", AY223=-0.75,"3", AY223=-1,"4",AY223=-1.25,"5", AY223=-1.5,"6", AY223=-1.75,"7", AY223=-2,"8", AY224=-2.25,"9",AY224=-2.5,"10", AY224=-2.75,"11", AY224=-3,"12", AY224=-3.25,"13", AY224=-3.5,"14", AY224=-3.75,"15",AY224=-4,"16")</f>
        <v>0</v>
      </c>
      <c r="BB223" s="38" t="n">
        <v>0.25</v>
      </c>
      <c r="BC223" s="11" t="str">
        <f aca="false">IF(BB223=0,"1","2")</f>
        <v>2</v>
      </c>
      <c r="BD223" s="11" t="str">
        <f aca="false" t="array" ref="BD223">_xlfn.IFS(BB223=0,"0", BB223=0.25, "1", BB223=0.5,"2", BB223=0.75,"3", BB223=1,"4",BB223=1.25,"5", BB223=1.5,"6", BB223=1.75,"7", BB223=2,"8", BB223=2.25,"9", BB223=2.25,"9",BB223=2.5,"10", BB223=2.75,"11", BB223=3,"12", BB223=3.25,"13", BB223=3.5,"14", BB223=3.75,"15",BB223=4,"16")</f>
        <v>1</v>
      </c>
      <c r="BE223" s="8" t="n">
        <v>24</v>
      </c>
      <c r="BF223" s="14" t="str">
        <f aca="false">VLOOKUP(BE223,LEYENDA!$G$2:$H$8,2,TRUE())</f>
        <v>19-24</v>
      </c>
    </row>
    <row r="224" customFormat="false" ht="13.5" hidden="false" customHeight="false" outlineLevel="0" collapsed="false">
      <c r="A224" s="8" t="s">
        <v>1047</v>
      </c>
      <c r="B224" s="8" t="s">
        <v>811</v>
      </c>
      <c r="C224" s="8" t="n">
        <v>12</v>
      </c>
      <c r="D224" s="8" t="str">
        <f aca="false">VLOOKUP(E224,[1]Hoja1!$B$1:$C$1048576,2,FALSE())</f>
        <v>OD</v>
      </c>
      <c r="E224" s="8" t="s">
        <v>810</v>
      </c>
      <c r="F224" s="8" t="s">
        <v>198</v>
      </c>
      <c r="G224" s="1" t="str">
        <f aca="false" t="array" ref="G224">_xlfn.IFS(F224="M","1", F224="H","2")</f>
        <v>2</v>
      </c>
      <c r="H224" s="8" t="n">
        <v>11</v>
      </c>
      <c r="I224" s="1" t="n">
        <f aca="false">VLOOKUP(H224,LEYENDA!$B$2:$D$6,2,TRUE())</f>
        <v>61</v>
      </c>
      <c r="J224" s="38" t="n">
        <v>-3</v>
      </c>
      <c r="K224" s="38"/>
      <c r="L224" s="38" t="n">
        <v>6</v>
      </c>
      <c r="M224" s="38" t="n">
        <v>-1</v>
      </c>
      <c r="N224" s="38" t="n">
        <v>12</v>
      </c>
      <c r="O224" s="38" t="n">
        <v>5</v>
      </c>
      <c r="P224" s="38" t="n">
        <v>1</v>
      </c>
      <c r="Q224" s="38" t="n">
        <v>-6</v>
      </c>
      <c r="R224" s="38" t="n">
        <v>1</v>
      </c>
      <c r="S224" s="38" t="n">
        <v>1.25</v>
      </c>
      <c r="T224" s="38" t="n">
        <v>-6</v>
      </c>
      <c r="U224" s="38"/>
      <c r="V224" s="38" t="n">
        <v>19</v>
      </c>
      <c r="W224" s="38" t="n">
        <v>12</v>
      </c>
      <c r="X224" s="38"/>
      <c r="Y224" s="38" t="n">
        <v>24</v>
      </c>
      <c r="Z224" s="38" t="n">
        <v>20</v>
      </c>
      <c r="AA224" s="38" t="n">
        <v>2</v>
      </c>
      <c r="AB224" s="38"/>
      <c r="AC224" s="38" t="n">
        <v>-3.75</v>
      </c>
      <c r="AD224" s="38" t="n">
        <v>3</v>
      </c>
      <c r="AG224" s="38"/>
      <c r="AH224" s="38"/>
      <c r="AI224" s="38"/>
      <c r="AJ224" s="38"/>
      <c r="AK224" s="38"/>
      <c r="AL224" s="38"/>
      <c r="AM224" s="38"/>
      <c r="AN224" s="38" t="n">
        <v>0.5</v>
      </c>
      <c r="AO224" s="8" t="n">
        <v>0</v>
      </c>
      <c r="AQ224" s="8" t="n">
        <v>2</v>
      </c>
      <c r="AR224" s="8" t="n">
        <v>2</v>
      </c>
      <c r="AS224" s="38"/>
      <c r="AT224" s="10" t="str">
        <f aca="false">IF(AS224=0,"1","2")</f>
        <v>1</v>
      </c>
      <c r="AU224" s="11" t="str">
        <f aca="false" t="array" ref="AU224">_xlfn.IFS(AS224=0,"0", AS224=-0.25, "1", AS224=-0.5,"2", AS224=-0.75,"3", AS224=-1,"4",AS224=-1.25,"5", AS224=-1.5,"6", AS224=-1.75,"7", AS224=-2,"8", AS224=-2.25,"9",AS224=-2.5,"10", AS224=-2.75,"11", AS224=-3,"12", AS224=-3.25,"13", AS224=-3.5,"14", AS224=-3.75,"15",AS224=-4,"16")</f>
        <v>0</v>
      </c>
      <c r="AV224" s="38"/>
      <c r="AW224" s="11" t="str">
        <f aca="false">IF(AV224=0,"1","2")</f>
        <v>1</v>
      </c>
      <c r="AX224" s="11" t="str">
        <f aca="false" t="array" ref="AX224">_xlfn.IFS(AV224=0,"0", AV224=0.25, "1", AV224=0.5,"2", AV224=0.75,"3", AV224=1,"4",AV224=1.25,"5", AV224=1.5,"6", AV224=1.75,"7", AV224=2,"8", AV224=2.25,"9",AV224=2.5,"10", AV224=2.75,"11", AV224=3,"12", AV224=3.25,"13", AV224=3.5,"14", AV224=3.75,"15",AV224=4,"16")</f>
        <v>0</v>
      </c>
      <c r="AY224" s="38"/>
      <c r="AZ224" s="11" t="str">
        <f aca="false">IF(AY224=0,"1","2")</f>
        <v>1</v>
      </c>
      <c r="BA224" s="11" t="str">
        <f aca="false" t="array" ref="BA224">_xlfn.IFS(AY224=0,"0", AY224=-0.25, "1", AY224=-0.5,"2", AY224=-0.75,"3", AY224=-1,"4",AY224=-1.25,"5", AY224=-1.5,"6", AY224=-1.75,"7", AY224=-2,"8", AY225=-2.25,"9",AY225=-2.5,"10", AY225=-2.75,"11", AY225=-3,"12", AY225=-3.25,"13", AY225=-3.5,"14", AY225=-3.75,"15",AY225=-4,"16")</f>
        <v>0</v>
      </c>
      <c r="BB224" s="38" t="n">
        <v>0.5</v>
      </c>
      <c r="BC224" s="11" t="str">
        <f aca="false">IF(BB224=0,"1","2")</f>
        <v>2</v>
      </c>
      <c r="BD224" s="11" t="str">
        <f aca="false" t="array" ref="BD224">_xlfn.IFS(BB224=0,"0", BB224=0.25, "1", BB224=0.5,"2", BB224=0.75,"3", BB224=1,"4",BB224=1.25,"5", BB224=1.5,"6", BB224=1.75,"7", BB224=2,"8", BB224=2.25,"9", BB224=2.25,"9",BB224=2.5,"10", BB224=2.75,"11", BB224=3,"12", BB224=3.25,"13", BB224=3.5,"14", BB224=3.75,"15",BB224=4,"16")</f>
        <v>2</v>
      </c>
      <c r="BE224" s="8" t="n">
        <v>24</v>
      </c>
      <c r="BF224" s="14" t="str">
        <f aca="false">VLOOKUP(BE224,LEYENDA!$G$2:$H$8,2,TRUE())</f>
        <v>19-24</v>
      </c>
    </row>
    <row r="225" customFormat="false" ht="13.5" hidden="false" customHeight="false" outlineLevel="0" collapsed="false">
      <c r="A225" s="8" t="s">
        <v>1047</v>
      </c>
      <c r="B225" s="8" t="s">
        <v>811</v>
      </c>
      <c r="C225" s="8" t="n">
        <v>12</v>
      </c>
      <c r="D225" s="8" t="str">
        <f aca="false">VLOOKUP(E225,[1]Hoja1!$B$1:$C$1048576,2,FALSE())</f>
        <v>OI</v>
      </c>
      <c r="E225" s="8" t="s">
        <v>812</v>
      </c>
      <c r="F225" s="8" t="s">
        <v>198</v>
      </c>
      <c r="G225" s="1" t="str">
        <f aca="false" t="array" ref="G225">_xlfn.IFS(F225="M","1", F225="H","2")</f>
        <v>2</v>
      </c>
      <c r="H225" s="8" t="n">
        <v>11</v>
      </c>
      <c r="I225" s="1" t="n">
        <f aca="false">VLOOKUP(H225,LEYENDA!$B$2:$D$6,2,TRUE())</f>
        <v>61</v>
      </c>
      <c r="J225" s="38" t="n">
        <v>-3</v>
      </c>
      <c r="K225" s="38"/>
      <c r="L225" s="38" t="n">
        <v>6</v>
      </c>
      <c r="M225" s="38" t="n">
        <v>-1</v>
      </c>
      <c r="N225" s="38" t="n">
        <v>12</v>
      </c>
      <c r="O225" s="38" t="n">
        <v>5</v>
      </c>
      <c r="P225" s="38" t="n">
        <v>1</v>
      </c>
      <c r="Q225" s="38" t="n">
        <v>-6</v>
      </c>
      <c r="R225" s="38" t="n">
        <v>1</v>
      </c>
      <c r="S225" s="38" t="n">
        <v>1.25</v>
      </c>
      <c r="T225" s="38" t="n">
        <v>-6</v>
      </c>
      <c r="U225" s="38"/>
      <c r="V225" s="38" t="n">
        <v>19</v>
      </c>
      <c r="W225" s="38" t="n">
        <v>12</v>
      </c>
      <c r="X225" s="38"/>
      <c r="Y225" s="38" t="n">
        <v>24</v>
      </c>
      <c r="Z225" s="38" t="n">
        <v>20</v>
      </c>
      <c r="AA225" s="38" t="n">
        <v>2</v>
      </c>
      <c r="AB225" s="38"/>
      <c r="AC225" s="38" t="n">
        <v>-3.75</v>
      </c>
      <c r="AD225" s="38" t="n">
        <v>3</v>
      </c>
      <c r="AG225" s="38"/>
      <c r="AH225" s="38"/>
      <c r="AI225" s="38"/>
      <c r="AJ225" s="38"/>
      <c r="AK225" s="38"/>
      <c r="AL225" s="38"/>
      <c r="AM225" s="38"/>
      <c r="AN225" s="38" t="n">
        <v>0.5</v>
      </c>
      <c r="AO225" s="8" t="n">
        <v>0</v>
      </c>
      <c r="AQ225" s="8" t="n">
        <v>2</v>
      </c>
      <c r="AR225" s="8" t="n">
        <v>2</v>
      </c>
      <c r="AS225" s="38"/>
      <c r="AT225" s="10" t="str">
        <f aca="false">IF(AS225=0,"1","2")</f>
        <v>1</v>
      </c>
      <c r="AU225" s="11" t="str">
        <f aca="false" t="array" ref="AU225">_xlfn.IFS(AS225=0,"0", AS225=-0.25, "1", AS225=-0.5,"2", AS225=-0.75,"3", AS225=-1,"4",AS225=-1.25,"5", AS225=-1.5,"6", AS225=-1.75,"7", AS225=-2,"8", AS225=-2.25,"9",AS225=-2.5,"10", AS225=-2.75,"11", AS225=-3,"12", AS225=-3.25,"13", AS225=-3.5,"14", AS225=-3.75,"15",AS225=-4,"16")</f>
        <v>0</v>
      </c>
      <c r="AV225" s="38"/>
      <c r="AW225" s="11" t="str">
        <f aca="false">IF(AV225=0,"1","2")</f>
        <v>1</v>
      </c>
      <c r="AX225" s="11" t="str">
        <f aca="false" t="array" ref="AX225">_xlfn.IFS(AV225=0,"0", AV225=0.25, "1", AV225=0.5,"2", AV225=0.75,"3", AV225=1,"4",AV225=1.25,"5", AV225=1.5,"6", AV225=1.75,"7", AV225=2,"8", AV225=2.25,"9",AV225=2.5,"10", AV225=2.75,"11", AV225=3,"12", AV225=3.25,"13", AV225=3.5,"14", AV225=3.75,"15",AV225=4,"16")</f>
        <v>0</v>
      </c>
      <c r="AY225" s="38"/>
      <c r="AZ225" s="11" t="str">
        <f aca="false">IF(AY225=0,"1","2")</f>
        <v>1</v>
      </c>
      <c r="BA225" s="11" t="str">
        <f aca="false" t="array" ref="BA225">_xlfn.IFS(AY225=0,"0", AY225=-0.25, "1", AY225=-0.5,"2", AY225=-0.75,"3", AY225=-1,"4",AY225=-1.25,"5", AY225=-1.5,"6", AY225=-1.75,"7", AY225=-2,"8", AY226=-2.25,"9",AY226=-2.5,"10", AY226=-2.75,"11", AY226=-3,"12", AY226=-3.25,"13", AY226=-3.5,"14", AY226=-3.75,"15",AY226=-4,"16")</f>
        <v>0</v>
      </c>
      <c r="BB225" s="38" t="n">
        <v>0.5</v>
      </c>
      <c r="BC225" s="11" t="str">
        <f aca="false">IF(BB225=0,"1","2")</f>
        <v>2</v>
      </c>
      <c r="BD225" s="11" t="str">
        <f aca="false" t="array" ref="BD225">_xlfn.IFS(BB225=0,"0", BB225=0.25, "1", BB225=0.5,"2", BB225=0.75,"3", BB225=1,"4",BB225=1.25,"5", BB225=1.5,"6", BB225=1.75,"7", BB225=2,"8", BB225=2.25,"9", BB225=2.25,"9",BB225=2.5,"10", BB225=2.75,"11", BB225=3,"12", BB225=3.25,"13", BB225=3.5,"14", BB225=3.75,"15",BB225=4,"16")</f>
        <v>2</v>
      </c>
      <c r="BE225" s="8" t="n">
        <v>24</v>
      </c>
      <c r="BF225" s="14" t="str">
        <f aca="false">VLOOKUP(BE225,LEYENDA!$G$2:$H$8,2,TRUE())</f>
        <v>19-24</v>
      </c>
    </row>
    <row r="226" customFormat="false" ht="13.5" hidden="false" customHeight="false" outlineLevel="0" collapsed="false">
      <c r="A226" s="8" t="s">
        <v>1047</v>
      </c>
      <c r="B226" s="8" t="s">
        <v>814</v>
      </c>
      <c r="C226" s="8" t="n">
        <v>12</v>
      </c>
      <c r="D226" s="8" t="str">
        <f aca="false">VLOOKUP(E226,[1]Hoja1!$B$1:$C$1048576,2,FALSE())</f>
        <v>OD</v>
      </c>
      <c r="E226" s="8" t="s">
        <v>813</v>
      </c>
      <c r="F226" s="8" t="s">
        <v>193</v>
      </c>
      <c r="G226" s="1" t="str">
        <f aca="false" t="array" ref="G226">_xlfn.IFS(F226="M","1", F226="H","2")</f>
        <v>1</v>
      </c>
      <c r="H226" s="8" t="n">
        <v>29</v>
      </c>
      <c r="I226" s="1" t="n">
        <f aca="false">VLOOKUP(H226,LEYENDA!$B$2:$D$6,2,TRUE())</f>
        <v>61</v>
      </c>
      <c r="J226" s="38" t="n">
        <v>2</v>
      </c>
      <c r="K226" s="38"/>
      <c r="L226" s="38" t="n">
        <v>14</v>
      </c>
      <c r="M226" s="38" t="n">
        <v>5</v>
      </c>
      <c r="N226" s="38" t="n">
        <v>6</v>
      </c>
      <c r="O226" s="38" t="n">
        <v>3</v>
      </c>
      <c r="P226" s="38" t="n">
        <v>0</v>
      </c>
      <c r="Q226" s="38" t="n">
        <v>-3</v>
      </c>
      <c r="R226" s="38" t="n">
        <v>3</v>
      </c>
      <c r="S226" s="38" t="n">
        <v>1</v>
      </c>
      <c r="T226" s="38" t="n">
        <v>-4</v>
      </c>
      <c r="U226" s="38" t="n">
        <v>24</v>
      </c>
      <c r="V226" s="38" t="n">
        <v>26</v>
      </c>
      <c r="W226" s="38" t="n">
        <v>16</v>
      </c>
      <c r="X226" s="38" t="n">
        <v>9</v>
      </c>
      <c r="Y226" s="38" t="n">
        <v>10</v>
      </c>
      <c r="Z226" s="38" t="n">
        <v>6</v>
      </c>
      <c r="AA226" s="38"/>
      <c r="AB226" s="38" t="n">
        <v>-3.5</v>
      </c>
      <c r="AC226" s="38" t="n">
        <v>-2.5</v>
      </c>
      <c r="AD226" s="38" t="n">
        <v>2.5</v>
      </c>
      <c r="AG226" s="38"/>
      <c r="AH226" s="38"/>
      <c r="AI226" s="38"/>
      <c r="AJ226" s="38"/>
      <c r="AK226" s="38"/>
      <c r="AL226" s="38"/>
      <c r="AM226" s="38"/>
      <c r="AN226" s="38" t="n">
        <v>0.75</v>
      </c>
      <c r="AO226" s="8" t="n">
        <v>0</v>
      </c>
      <c r="AQ226" s="8" t="n">
        <v>2</v>
      </c>
      <c r="AR226" s="8" t="n">
        <v>2</v>
      </c>
      <c r="AS226" s="38"/>
      <c r="AT226" s="10" t="str">
        <f aca="false">IF(AS226=0,"1","2")</f>
        <v>1</v>
      </c>
      <c r="AU226" s="11" t="str">
        <f aca="false" t="array" ref="AU226">_xlfn.IFS(AS226=0,"0", AS226=-0.25, "1", AS226=-0.5,"2", AS226=-0.75,"3", AS226=-1,"4",AS226=-1.25,"5", AS226=-1.5,"6", AS226=-1.75,"7", AS226=-2,"8", AS226=-2.25,"9",AS226=-2.5,"10", AS226=-2.75,"11", AS226=-3,"12", AS226=-3.25,"13", AS226=-3.5,"14", AS226=-3.75,"15",AS226=-4,"16")</f>
        <v>0</v>
      </c>
      <c r="AV226" s="38"/>
      <c r="AW226" s="11" t="str">
        <f aca="false">IF(AV226=0,"1","2")</f>
        <v>1</v>
      </c>
      <c r="AX226" s="11" t="str">
        <f aca="false" t="array" ref="AX226">_xlfn.IFS(AV226=0,"0", AV226=0.25, "1", AV226=0.5,"2", AV226=0.75,"3", AV226=1,"4",AV226=1.25,"5", AV226=1.5,"6", AV226=1.75,"7", AV226=2,"8", AV226=2.25,"9",AV226=2.5,"10", AV226=2.75,"11", AV226=3,"12", AV226=3.25,"13", AV226=3.5,"14", AV226=3.75,"15",AV226=4,"16")</f>
        <v>0</v>
      </c>
      <c r="AY226" s="38"/>
      <c r="AZ226" s="11" t="str">
        <f aca="false">IF(AY226=0,"1","2")</f>
        <v>1</v>
      </c>
      <c r="BA226" s="11" t="str">
        <f aca="false" t="array" ref="BA226">_xlfn.IFS(AY226=0,"0", AY226=-0.25, "1", AY226=-0.5,"2", AY226=-0.75,"3", AY226=-1,"4",AY226=-1.25,"5", AY226=-1.5,"6", AY226=-1.75,"7", AY226=-2,"8", AY227=-2.25,"9",AY227=-2.5,"10", AY227=-2.75,"11", AY227=-3,"12", AY227=-3.25,"13", AY227=-3.5,"14", AY227=-3.75,"15",AY227=-4,"16")</f>
        <v>0</v>
      </c>
      <c r="BB226" s="38" t="n">
        <v>0.75</v>
      </c>
      <c r="BC226" s="11" t="str">
        <f aca="false">IF(BB226=0,"1","2")</f>
        <v>2</v>
      </c>
      <c r="BD226" s="11" t="str">
        <f aca="false" t="array" ref="BD226">_xlfn.IFS(BB226=0,"0", BB226=0.25, "1", BB226=0.5,"2", BB226=0.75,"3", BB226=1,"4",BB226=1.25,"5", BB226=1.5,"6", BB226=1.75,"7", BB226=2,"8", BB226=2.25,"9", BB226=2.25,"9",BB226=2.5,"10", BB226=2.75,"11", BB226=3,"12", BB226=3.25,"13", BB226=3.5,"14", BB226=3.75,"15",BB226=4,"16")</f>
        <v>3</v>
      </c>
      <c r="BE226" s="8" t="n">
        <v>24</v>
      </c>
      <c r="BF226" s="14" t="str">
        <f aca="false">VLOOKUP(BE226,LEYENDA!$G$2:$H$8,2,TRUE())</f>
        <v>19-24</v>
      </c>
    </row>
    <row r="227" customFormat="false" ht="13.5" hidden="false" customHeight="false" outlineLevel="0" collapsed="false">
      <c r="A227" s="8" t="s">
        <v>1047</v>
      </c>
      <c r="B227" s="8" t="s">
        <v>814</v>
      </c>
      <c r="C227" s="8" t="n">
        <v>12</v>
      </c>
      <c r="D227" s="8" t="str">
        <f aca="false">VLOOKUP(E227,[1]Hoja1!$B$1:$C$1048576,2,FALSE())</f>
        <v>OI</v>
      </c>
      <c r="E227" s="8" t="s">
        <v>815</v>
      </c>
      <c r="F227" s="8" t="s">
        <v>193</v>
      </c>
      <c r="G227" s="1" t="str">
        <f aca="false" t="array" ref="G227">_xlfn.IFS(F227="M","1", F227="H","2")</f>
        <v>1</v>
      </c>
      <c r="H227" s="8" t="n">
        <v>29</v>
      </c>
      <c r="I227" s="1" t="n">
        <f aca="false">VLOOKUP(H227,LEYENDA!$B$2:$D$6,2,TRUE())</f>
        <v>61</v>
      </c>
      <c r="J227" s="38" t="n">
        <v>2</v>
      </c>
      <c r="K227" s="38"/>
      <c r="L227" s="38" t="n">
        <v>14</v>
      </c>
      <c r="M227" s="38" t="n">
        <v>5</v>
      </c>
      <c r="N227" s="38" t="n">
        <v>6</v>
      </c>
      <c r="O227" s="38" t="n">
        <v>3</v>
      </c>
      <c r="P227" s="38" t="n">
        <v>0</v>
      </c>
      <c r="Q227" s="38" t="n">
        <v>-3</v>
      </c>
      <c r="R227" s="38" t="n">
        <v>3</v>
      </c>
      <c r="S227" s="38" t="n">
        <v>1</v>
      </c>
      <c r="T227" s="38" t="n">
        <v>-4</v>
      </c>
      <c r="U227" s="38" t="n">
        <v>24</v>
      </c>
      <c r="V227" s="38" t="n">
        <v>26</v>
      </c>
      <c r="W227" s="38" t="n">
        <v>16</v>
      </c>
      <c r="X227" s="38" t="n">
        <v>9</v>
      </c>
      <c r="Y227" s="38" t="n">
        <v>10</v>
      </c>
      <c r="Z227" s="38" t="n">
        <v>6</v>
      </c>
      <c r="AA227" s="38"/>
      <c r="AB227" s="38" t="n">
        <v>-3.5</v>
      </c>
      <c r="AC227" s="38" t="n">
        <v>-2.5</v>
      </c>
      <c r="AD227" s="38" t="n">
        <v>2.5</v>
      </c>
      <c r="AG227" s="38"/>
      <c r="AH227" s="38"/>
      <c r="AI227" s="38"/>
      <c r="AJ227" s="38"/>
      <c r="AK227" s="38"/>
      <c r="AL227" s="38"/>
      <c r="AM227" s="38"/>
      <c r="AN227" s="38" t="n">
        <v>0.75</v>
      </c>
      <c r="AO227" s="8" t="n">
        <v>0</v>
      </c>
      <c r="AQ227" s="8" t="n">
        <v>2</v>
      </c>
      <c r="AR227" s="8" t="n">
        <v>2</v>
      </c>
      <c r="AS227" s="38"/>
      <c r="AT227" s="10" t="str">
        <f aca="false">IF(AS227=0,"1","2")</f>
        <v>1</v>
      </c>
      <c r="AU227" s="11" t="str">
        <f aca="false" t="array" ref="AU227">_xlfn.IFS(AS227=0,"0", AS227=-0.25, "1", AS227=-0.5,"2", AS227=-0.75,"3", AS227=-1,"4",AS227=-1.25,"5", AS227=-1.5,"6", AS227=-1.75,"7", AS227=-2,"8", AS227=-2.25,"9",AS227=-2.5,"10", AS227=-2.75,"11", AS227=-3,"12", AS227=-3.25,"13", AS227=-3.5,"14", AS227=-3.75,"15",AS227=-4,"16")</f>
        <v>0</v>
      </c>
      <c r="AV227" s="38"/>
      <c r="AW227" s="11" t="str">
        <f aca="false">IF(AV227=0,"1","2")</f>
        <v>1</v>
      </c>
      <c r="AX227" s="11" t="str">
        <f aca="false" t="array" ref="AX227">_xlfn.IFS(AV227=0,"0", AV227=0.25, "1", AV227=0.5,"2", AV227=0.75,"3", AV227=1,"4",AV227=1.25,"5", AV227=1.5,"6", AV227=1.75,"7", AV227=2,"8", AV227=2.25,"9",AV227=2.5,"10", AV227=2.75,"11", AV227=3,"12", AV227=3.25,"13", AV227=3.5,"14", AV227=3.75,"15",AV227=4,"16")</f>
        <v>0</v>
      </c>
      <c r="AY227" s="38"/>
      <c r="AZ227" s="11" t="str">
        <f aca="false">IF(AY227=0,"1","2")</f>
        <v>1</v>
      </c>
      <c r="BA227" s="11" t="str">
        <f aca="false" t="array" ref="BA227">_xlfn.IFS(AY227=0,"0", AY227=-0.25, "1", AY227=-0.5,"2", AY227=-0.75,"3", AY227=-1,"4",AY227=-1.25,"5", AY227=-1.5,"6", AY227=-1.75,"7", AY227=-2,"8", AY228=-2.25,"9",AY228=-2.5,"10", AY228=-2.75,"11", AY228=-3,"12", AY228=-3.25,"13", AY228=-3.5,"14", AY228=-3.75,"15",AY228=-4,"16")</f>
        <v>0</v>
      </c>
      <c r="BB227" s="38" t="n">
        <v>0.75</v>
      </c>
      <c r="BC227" s="11" t="str">
        <f aca="false">IF(BB227=0,"1","2")</f>
        <v>2</v>
      </c>
      <c r="BD227" s="11" t="str">
        <f aca="false" t="array" ref="BD227">_xlfn.IFS(BB227=0,"0", BB227=0.25, "1", BB227=0.5,"2", BB227=0.75,"3", BB227=1,"4",BB227=1.25,"5", BB227=1.5,"6", BB227=1.75,"7", BB227=2,"8", BB227=2.25,"9", BB227=2.25,"9",BB227=2.5,"10", BB227=2.75,"11", BB227=3,"12", BB227=3.25,"13", BB227=3.5,"14", BB227=3.75,"15",BB227=4,"16")</f>
        <v>3</v>
      </c>
      <c r="BE227" s="8" t="n">
        <v>24</v>
      </c>
      <c r="BF227" s="14" t="str">
        <f aca="false">VLOOKUP(BE227,LEYENDA!$G$2:$H$8,2,TRUE())</f>
        <v>19-24</v>
      </c>
    </row>
    <row r="228" customFormat="false" ht="13.5" hidden="false" customHeight="false" outlineLevel="0" collapsed="false">
      <c r="A228" s="8" t="s">
        <v>1047</v>
      </c>
      <c r="B228" s="8" t="s">
        <v>817</v>
      </c>
      <c r="C228" s="8" t="n">
        <v>12</v>
      </c>
      <c r="D228" s="8" t="str">
        <f aca="false">VLOOKUP(E228,[1]Hoja1!$B$1:$C$1048576,2,FALSE())</f>
        <v>OD</v>
      </c>
      <c r="E228" s="8" t="s">
        <v>816</v>
      </c>
      <c r="F228" s="8" t="s">
        <v>198</v>
      </c>
      <c r="G228" s="1" t="str">
        <f aca="false" t="array" ref="G228">_xlfn.IFS(F228="M","1", F228="H","2")</f>
        <v>2</v>
      </c>
      <c r="H228" s="8" t="n">
        <v>33</v>
      </c>
      <c r="I228" s="1" t="n">
        <f aca="false">VLOOKUP(H228,LEYENDA!$B$2:$D$6,2,TRUE())</f>
        <v>61</v>
      </c>
      <c r="J228" s="38" t="n">
        <v>1</v>
      </c>
      <c r="K228" s="38"/>
      <c r="L228" s="38" t="n">
        <v>16</v>
      </c>
      <c r="M228" s="38" t="n">
        <v>5</v>
      </c>
      <c r="N228" s="38" t="n">
        <v>8</v>
      </c>
      <c r="O228" s="38" t="n">
        <v>3</v>
      </c>
      <c r="P228" s="38" t="n">
        <v>0</v>
      </c>
      <c r="Q228" s="38" t="n">
        <v>-6</v>
      </c>
      <c r="R228" s="38" t="n">
        <v>6</v>
      </c>
      <c r="S228" s="38" t="n">
        <v>1.25</v>
      </c>
      <c r="T228" s="38" t="n">
        <v>-5</v>
      </c>
      <c r="U228" s="38" t="n">
        <v>20</v>
      </c>
      <c r="V228" s="38" t="n">
        <v>22</v>
      </c>
      <c r="W228" s="38" t="n">
        <v>4</v>
      </c>
      <c r="X228" s="38" t="n">
        <v>16</v>
      </c>
      <c r="Y228" s="38" t="n">
        <v>18</v>
      </c>
      <c r="Z228" s="38" t="n">
        <v>12</v>
      </c>
      <c r="AA228" s="38" t="n">
        <v>2</v>
      </c>
      <c r="AB228" s="38" t="n">
        <v>-3</v>
      </c>
      <c r="AC228" s="38" t="n">
        <v>-1.25</v>
      </c>
      <c r="AD228" s="38" t="n">
        <v>2.25</v>
      </c>
      <c r="AG228" s="38"/>
      <c r="AH228" s="38"/>
      <c r="AI228" s="38"/>
      <c r="AJ228" s="38"/>
      <c r="AK228" s="38"/>
      <c r="AL228" s="38"/>
      <c r="AM228" s="38"/>
      <c r="AN228" s="38" t="n">
        <v>0.5</v>
      </c>
      <c r="AO228" s="8" t="n">
        <v>0</v>
      </c>
      <c r="AQ228" s="8" t="n">
        <v>2</v>
      </c>
      <c r="AR228" s="8" t="n">
        <v>2</v>
      </c>
      <c r="AS228" s="38"/>
      <c r="AT228" s="10" t="str">
        <f aca="false">IF(AS228=0,"1","2")</f>
        <v>1</v>
      </c>
      <c r="AU228" s="11" t="str">
        <f aca="false" t="array" ref="AU228">_xlfn.IFS(AS228=0,"0", AS228=-0.25, "1", AS228=-0.5,"2", AS228=-0.75,"3", AS228=-1,"4",AS228=-1.25,"5", AS228=-1.5,"6", AS228=-1.75,"7", AS228=-2,"8", AS228=-2.25,"9",AS228=-2.5,"10", AS228=-2.75,"11", AS228=-3,"12", AS228=-3.25,"13", AS228=-3.5,"14", AS228=-3.75,"15",AS228=-4,"16")</f>
        <v>0</v>
      </c>
      <c r="AV228" s="38"/>
      <c r="AW228" s="11" t="str">
        <f aca="false">IF(AV228=0,"1","2")</f>
        <v>1</v>
      </c>
      <c r="AX228" s="11" t="str">
        <f aca="false" t="array" ref="AX228">_xlfn.IFS(AV228=0,"0", AV228=0.25, "1", AV228=0.5,"2", AV228=0.75,"3", AV228=1,"4",AV228=1.25,"5", AV228=1.5,"6", AV228=1.75,"7", AV228=2,"8", AV228=2.25,"9",AV228=2.5,"10", AV228=2.75,"11", AV228=3,"12", AV228=3.25,"13", AV228=3.5,"14", AV228=3.75,"15",AV228=4,"16")</f>
        <v>0</v>
      </c>
      <c r="AY228" s="38"/>
      <c r="AZ228" s="11" t="str">
        <f aca="false">IF(AY228=0,"1","2")</f>
        <v>1</v>
      </c>
      <c r="BA228" s="11" t="str">
        <f aca="false" t="array" ref="BA228">_xlfn.IFS(AY228=0,"0", AY228=-0.25, "1", AY228=-0.5,"2", AY228=-0.75,"3", AY228=-1,"4",AY228=-1.25,"5", AY228=-1.5,"6", AY228=-1.75,"7", AY228=-2,"8", AY229=-2.25,"9",AY229=-2.5,"10", AY229=-2.75,"11", AY229=-3,"12", AY229=-3.25,"13", AY229=-3.5,"14", AY229=-3.75,"15",AY229=-4,"16")</f>
        <v>0</v>
      </c>
      <c r="BB228" s="38" t="n">
        <v>0.5</v>
      </c>
      <c r="BC228" s="11" t="str">
        <f aca="false">IF(BB228=0,"1","2")</f>
        <v>2</v>
      </c>
      <c r="BD228" s="11" t="str">
        <f aca="false" t="array" ref="BD228">_xlfn.IFS(BB228=0,"0", BB228=0.25, "1", BB228=0.5,"2", BB228=0.75,"3", BB228=1,"4",BB228=1.25,"5", BB228=1.5,"6", BB228=1.75,"7", BB228=2,"8", BB228=2.25,"9", BB228=2.25,"9",BB228=2.5,"10", BB228=2.75,"11", BB228=3,"12", BB228=3.25,"13", BB228=3.5,"14", BB228=3.75,"15",BB228=4,"16")</f>
        <v>2</v>
      </c>
      <c r="BE228" s="8" t="n">
        <v>24</v>
      </c>
      <c r="BF228" s="14" t="str">
        <f aca="false">VLOOKUP(BE228,LEYENDA!$G$2:$H$8,2,TRUE())</f>
        <v>19-24</v>
      </c>
    </row>
    <row r="229" customFormat="false" ht="13.5" hidden="false" customHeight="false" outlineLevel="0" collapsed="false">
      <c r="A229" s="8" t="s">
        <v>1047</v>
      </c>
      <c r="B229" s="8" t="s">
        <v>817</v>
      </c>
      <c r="C229" s="8" t="n">
        <v>12</v>
      </c>
      <c r="D229" s="8" t="str">
        <f aca="false">VLOOKUP(E229,[1]Hoja1!$B$1:$C$1048576,2,FALSE())</f>
        <v>OI</v>
      </c>
      <c r="E229" s="8" t="s">
        <v>818</v>
      </c>
      <c r="F229" s="8" t="s">
        <v>198</v>
      </c>
      <c r="G229" s="1" t="str">
        <f aca="false" t="array" ref="G229">_xlfn.IFS(F229="M","1", F229="H","2")</f>
        <v>2</v>
      </c>
      <c r="H229" s="8" t="n">
        <v>33</v>
      </c>
      <c r="I229" s="1" t="n">
        <f aca="false">VLOOKUP(H229,LEYENDA!$B$2:$D$6,2,TRUE())</f>
        <v>61</v>
      </c>
      <c r="J229" s="38" t="n">
        <v>1</v>
      </c>
      <c r="K229" s="38"/>
      <c r="L229" s="38" t="n">
        <v>16</v>
      </c>
      <c r="M229" s="38" t="n">
        <v>5</v>
      </c>
      <c r="N229" s="38" t="n">
        <v>8</v>
      </c>
      <c r="O229" s="38" t="n">
        <v>3</v>
      </c>
      <c r="P229" s="38" t="n">
        <v>0</v>
      </c>
      <c r="Q229" s="38" t="n">
        <v>-6</v>
      </c>
      <c r="R229" s="38" t="n">
        <v>6</v>
      </c>
      <c r="S229" s="38" t="n">
        <v>1.25</v>
      </c>
      <c r="T229" s="38" t="n">
        <v>-5</v>
      </c>
      <c r="U229" s="38" t="n">
        <v>20</v>
      </c>
      <c r="V229" s="38" t="n">
        <v>22</v>
      </c>
      <c r="W229" s="38" t="n">
        <v>4</v>
      </c>
      <c r="X229" s="38" t="n">
        <v>16</v>
      </c>
      <c r="Y229" s="38" t="n">
        <v>18</v>
      </c>
      <c r="Z229" s="38" t="n">
        <v>12</v>
      </c>
      <c r="AA229" s="38" t="n">
        <v>2</v>
      </c>
      <c r="AB229" s="38" t="n">
        <v>-3</v>
      </c>
      <c r="AC229" s="38" t="n">
        <v>-1.25</v>
      </c>
      <c r="AD229" s="38" t="n">
        <v>2.25</v>
      </c>
      <c r="AG229" s="38"/>
      <c r="AH229" s="38"/>
      <c r="AI229" s="38"/>
      <c r="AJ229" s="38"/>
      <c r="AK229" s="38"/>
      <c r="AL229" s="38"/>
      <c r="AM229" s="38"/>
      <c r="AN229" s="38" t="n">
        <v>0.5</v>
      </c>
      <c r="AO229" s="8" t="n">
        <v>0</v>
      </c>
      <c r="AQ229" s="8" t="n">
        <v>2</v>
      </c>
      <c r="AR229" s="8" t="n">
        <v>2</v>
      </c>
      <c r="AS229" s="38"/>
      <c r="AT229" s="10" t="str">
        <f aca="false">IF(AS229=0,"1","2")</f>
        <v>1</v>
      </c>
      <c r="AU229" s="11" t="str">
        <f aca="false" t="array" ref="AU229">_xlfn.IFS(AS229=0,"0", AS229=-0.25, "1", AS229=-0.5,"2", AS229=-0.75,"3", AS229=-1,"4",AS229=-1.25,"5", AS229=-1.5,"6", AS229=-1.75,"7", AS229=-2,"8", AS229=-2.25,"9",AS229=-2.5,"10", AS229=-2.75,"11", AS229=-3,"12", AS229=-3.25,"13", AS229=-3.5,"14", AS229=-3.75,"15",AS229=-4,"16")</f>
        <v>0</v>
      </c>
      <c r="AV229" s="38"/>
      <c r="AW229" s="11" t="str">
        <f aca="false">IF(AV229=0,"1","2")</f>
        <v>1</v>
      </c>
      <c r="AX229" s="11" t="str">
        <f aca="false" t="array" ref="AX229">_xlfn.IFS(AV229=0,"0", AV229=0.25, "1", AV229=0.5,"2", AV229=0.75,"3", AV229=1,"4",AV229=1.25,"5", AV229=1.5,"6", AV229=1.75,"7", AV229=2,"8", AV229=2.25,"9",AV229=2.5,"10", AV229=2.75,"11", AV229=3,"12", AV229=3.25,"13", AV229=3.5,"14", AV229=3.75,"15",AV229=4,"16")</f>
        <v>0</v>
      </c>
      <c r="AY229" s="38"/>
      <c r="AZ229" s="11" t="str">
        <f aca="false">IF(AY229=0,"1","2")</f>
        <v>1</v>
      </c>
      <c r="BA229" s="11" t="str">
        <f aca="false" t="array" ref="BA229">_xlfn.IFS(AY229=0,"0", AY229=-0.25, "1", AY229=-0.5,"2", AY229=-0.75,"3", AY229=-1,"4",AY229=-1.25,"5", AY229=-1.5,"6", AY229=-1.75,"7", AY229=-2,"8", AY230=-2.25,"9",AY230=-2.5,"10", AY230=-2.75,"11", AY230=-3,"12", AY230=-3.25,"13", AY230=-3.5,"14", AY230=-3.75,"15",AY230=-4,"16")</f>
        <v>0</v>
      </c>
      <c r="BB229" s="38" t="n">
        <v>0.5</v>
      </c>
      <c r="BC229" s="11" t="str">
        <f aca="false">IF(BB229=0,"1","2")</f>
        <v>2</v>
      </c>
      <c r="BD229" s="11" t="str">
        <f aca="false" t="array" ref="BD229">_xlfn.IFS(BB229=0,"0", BB229=0.25, "1", BB229=0.5,"2", BB229=0.75,"3", BB229=1,"4",BB229=1.25,"5", BB229=1.5,"6", BB229=1.75,"7", BB229=2,"8", BB229=2.25,"9", BB229=2.25,"9",BB229=2.5,"10", BB229=2.75,"11", BB229=3,"12", BB229=3.25,"13", BB229=3.5,"14", BB229=3.75,"15",BB229=4,"16")</f>
        <v>2</v>
      </c>
      <c r="BE229" s="8" t="n">
        <v>24</v>
      </c>
      <c r="BF229" s="14" t="str">
        <f aca="false">VLOOKUP(BE229,LEYENDA!$G$2:$H$8,2,TRUE())</f>
        <v>19-24</v>
      </c>
    </row>
  </sheetData>
  <autoFilter ref="A1:BM22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V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0.66015625" defaultRowHeight="13.5" customHeight="false" zeroHeight="false" outlineLevelRow="0" outlineLevelCol="0"/>
  <cols>
    <col collapsed="false" customWidth="true" hidden="false" outlineLevel="0" max="1" min="1" style="8" width="9.8"/>
  </cols>
  <sheetData>
    <row r="2" customFormat="false" ht="13.5" hidden="false" customHeight="false" outlineLevel="0" collapsed="false">
      <c r="A2" s="5" t="n">
        <v>10</v>
      </c>
      <c r="B2" s="1" t="str">
        <f aca="false">VLOOKUP(A2,'286'!$A$3:$J$600,10,FALSE())</f>
        <v>BARAHONA MARÍN, ALBERTO</v>
      </c>
      <c r="C2" s="8" t="str">
        <f aca="false">VLOOKUP(A2,'286'!$A$3:$I$1768,2,FALSE())</f>
        <v>OD</v>
      </c>
      <c r="D2" s="8" t="str">
        <f aca="false" t="array" ref="D2">_xlfn.IFS(C2="OD","1", C2="OI","2")</f>
        <v>1</v>
      </c>
      <c r="E2" s="8" t="str">
        <f aca="false">VLOOKUP(A2,'286'!$A$3:$I$1768,3,FALSE())</f>
        <v>BAMAAL</v>
      </c>
      <c r="F2" s="49" t="n">
        <f aca="false">VLOOKUP(A2,'286'!$A$3:$I$1768,4,FALSE())</f>
        <v>27006</v>
      </c>
      <c r="G2" s="1" t="str">
        <f aca="false">VLOOKUP(A2,'286'!$A$3:$I$1768,7,FALSE())</f>
        <v>H</v>
      </c>
      <c r="H2" s="1" t="str">
        <f aca="false" t="array" ref="H2">_xlfn.IFS(G2="M","1", G2="H","2")</f>
        <v>2</v>
      </c>
      <c r="I2" s="8" t="str">
        <f aca="false">VLOOKUP(A2,'286'!$A$3:$I$1768,8,FALSE())</f>
        <v>D</v>
      </c>
      <c r="J2" s="8" t="str">
        <f aca="false" t="array" ref="J2">_xlfn.IFS(I2="D","1", I2="I","2")</f>
        <v>1</v>
      </c>
      <c r="K2" s="8" t="str">
        <f aca="false">VLOOKUP(A2,'286'!$A$3:$I$1768,9,FALSE())</f>
        <v>I</v>
      </c>
      <c r="L2" s="8" t="str">
        <f aca="false" t="array" ref="L2">_xlfn.IFS(K2="D","1", K2="I","2")</f>
        <v>2</v>
      </c>
      <c r="M2" s="8" t="str">
        <f aca="false">IF(L2=J2, "MISMA","CONTRARIA")</f>
        <v>CONTRARIA</v>
      </c>
      <c r="N2" s="1" t="str">
        <f aca="false" t="array" ref="N2">_xlfn.IFS(M2="CONTRARIA", "1",M2= "MISMA","2")</f>
        <v>1</v>
      </c>
      <c r="O2" s="8" t="n">
        <f aca="false">VLOOKUP(A2,'286'!$A$3:$I$1768,6,FALSE())</f>
        <v>1</v>
      </c>
      <c r="P2" s="49" t="n">
        <f aca="false">VLOOKUP(A2,'286'!$A$3:$I$1768,5,FALSE())</f>
        <v>36438</v>
      </c>
      <c r="Q2" s="7" t="n">
        <f aca="false">YEAR(P2)-YEAR(F2)</f>
        <v>26</v>
      </c>
      <c r="R2" s="1" t="str">
        <f aca="false">VLOOKUP(Q2,LEYENDA!$C$2:$D$6,2,TRUE())</f>
        <v>25-40</v>
      </c>
      <c r="S2" s="1" t="str">
        <f aca="false" t="array" ref="S2">_xlfn.IFS(R2="0-12","1", R2="13-24","2", R2="25-40","3", R2="41-60","4", R2="61-100","5")</f>
        <v>3</v>
      </c>
      <c r="T2" s="10" t="n">
        <v>0</v>
      </c>
      <c r="U2" s="1" t="s">
        <v>1054</v>
      </c>
      <c r="V2" s="11" t="n">
        <v>5</v>
      </c>
      <c r="W2" s="10" t="n">
        <v>0</v>
      </c>
      <c r="X2" s="10" t="s">
        <v>1055</v>
      </c>
      <c r="Y2" s="11" t="n">
        <v>1</v>
      </c>
      <c r="Z2" s="10" t="n">
        <v>24</v>
      </c>
      <c r="AA2" s="10" t="s">
        <v>1056</v>
      </c>
      <c r="AB2" s="11" t="n">
        <v>3</v>
      </c>
      <c r="AC2" s="10" t="n">
        <v>6</v>
      </c>
      <c r="AD2" s="10" t="s">
        <v>1057</v>
      </c>
      <c r="AE2" s="11" t="n">
        <v>2</v>
      </c>
      <c r="AF2" s="10" t="n">
        <v>10</v>
      </c>
      <c r="AG2" s="10" t="s">
        <v>1058</v>
      </c>
      <c r="AH2" s="11" t="n">
        <v>3</v>
      </c>
      <c r="AI2" s="10" t="n">
        <v>1</v>
      </c>
      <c r="AJ2" s="10" t="s">
        <v>1059</v>
      </c>
      <c r="AK2" s="11" t="n">
        <v>4</v>
      </c>
      <c r="AL2" s="10" t="n">
        <v>-1</v>
      </c>
      <c r="AM2" s="10" t="s">
        <v>1060</v>
      </c>
      <c r="AN2" s="11" t="n">
        <v>8</v>
      </c>
      <c r="AO2" s="10" t="n">
        <v>-1</v>
      </c>
      <c r="AP2" s="10" t="s">
        <v>1061</v>
      </c>
      <c r="AQ2" s="11" t="n">
        <v>4</v>
      </c>
      <c r="AR2" s="10" t="n">
        <v>0</v>
      </c>
      <c r="AS2" s="10" t="s">
        <v>1062</v>
      </c>
      <c r="AT2" s="11" t="n">
        <v>9</v>
      </c>
      <c r="AU2" s="10" t="n">
        <v>1.5</v>
      </c>
      <c r="AV2" s="10" t="s">
        <v>1063</v>
      </c>
      <c r="AW2" s="11" t="n">
        <v>9</v>
      </c>
      <c r="AX2" s="10" t="n">
        <v>-4</v>
      </c>
      <c r="AY2" s="10" t="s">
        <v>1064</v>
      </c>
      <c r="AZ2" s="11" t="n">
        <v>3</v>
      </c>
      <c r="BA2" s="10" t="n">
        <v>0</v>
      </c>
      <c r="BB2" s="10" t="s">
        <v>1065</v>
      </c>
      <c r="BC2" s="11" t="n">
        <v>1</v>
      </c>
      <c r="BD2" s="10" t="n">
        <v>24</v>
      </c>
      <c r="BE2" s="10" t="s">
        <v>1066</v>
      </c>
      <c r="BF2" s="11" t="n">
        <v>5</v>
      </c>
      <c r="BG2" s="10" t="n">
        <v>4</v>
      </c>
      <c r="BH2" s="10" t="s">
        <v>1067</v>
      </c>
      <c r="BI2" s="11" t="n">
        <v>6</v>
      </c>
      <c r="BJ2" s="10" t="n">
        <v>0</v>
      </c>
      <c r="BK2" s="10" t="s">
        <v>1062</v>
      </c>
      <c r="BL2" s="11" t="n">
        <v>1</v>
      </c>
      <c r="BM2" s="10" t="n">
        <v>24</v>
      </c>
      <c r="BN2" s="10" t="s">
        <v>1068</v>
      </c>
      <c r="BO2" s="11" t="n">
        <v>5</v>
      </c>
      <c r="BP2" s="10" t="n">
        <v>12</v>
      </c>
      <c r="BQ2" s="10" t="s">
        <v>1069</v>
      </c>
      <c r="BR2" s="11" t="n">
        <v>6</v>
      </c>
      <c r="BS2" s="10" t="n">
        <v>-1</v>
      </c>
      <c r="BT2" s="10" t="s">
        <v>1060</v>
      </c>
      <c r="BU2" s="11" t="n">
        <v>8</v>
      </c>
      <c r="BV2" s="10"/>
      <c r="BW2" s="10"/>
      <c r="BX2" s="10" t="n">
        <f aca="false">(BV2)-(BW2)</f>
        <v>0</v>
      </c>
      <c r="BY2" s="10" t="s">
        <v>1070</v>
      </c>
      <c r="BZ2" s="10" t="n">
        <v>13</v>
      </c>
      <c r="CA2" s="10" t="n">
        <v>-3.75</v>
      </c>
      <c r="CB2" s="10" t="n">
        <f aca="false">18.5- (0.3*Q2)</f>
        <v>10.7</v>
      </c>
      <c r="CC2" s="10" t="n">
        <f aca="false">(CA2)-(CB2)</f>
        <v>-14.45</v>
      </c>
      <c r="CD2" s="10" t="s">
        <v>1071</v>
      </c>
      <c r="CE2" s="10" t="n">
        <v>10</v>
      </c>
      <c r="CF2" s="10" t="n">
        <v>-1.5</v>
      </c>
      <c r="CG2" s="10" t="s">
        <v>1072</v>
      </c>
      <c r="CH2" s="11" t="n">
        <v>13</v>
      </c>
      <c r="CI2" s="10" t="n">
        <v>1.25</v>
      </c>
      <c r="CJ2" s="10" t="s">
        <v>1073</v>
      </c>
      <c r="CK2" s="11" t="n">
        <v>11</v>
      </c>
      <c r="CL2" s="10"/>
      <c r="CM2" s="10"/>
      <c r="CN2" s="10"/>
      <c r="CO2" s="10" t="n">
        <v>0</v>
      </c>
      <c r="CP2" s="10" t="str">
        <f aca="false">IF(CO2&gt;0,"0", " ")</f>
        <v> </v>
      </c>
      <c r="CQ2" s="10" t="str">
        <f aca="false">IF(CO2&gt;0,"EME"," ")</f>
        <v> </v>
      </c>
      <c r="CR2" s="10"/>
      <c r="CS2" s="10"/>
      <c r="CT2" s="10"/>
      <c r="CU2" s="10" t="n">
        <v>0</v>
      </c>
      <c r="CV2" s="10" t="str">
        <f aca="false">IF(CU2&gt;0,"1", " ")</f>
        <v> </v>
      </c>
      <c r="CW2" s="10" t="str">
        <f aca="false">IF(CU2&gt;0,"HIP"," ")</f>
        <v> </v>
      </c>
      <c r="CX2" s="10"/>
      <c r="CY2" s="10"/>
      <c r="CZ2" s="10"/>
      <c r="DA2" s="10" t="n">
        <v>-0.25</v>
      </c>
      <c r="DB2" s="11" t="str">
        <f aca="false">IF(DA2&lt;0,"2"," ")</f>
        <v>2</v>
      </c>
      <c r="DC2" s="11" t="str">
        <f aca="false">IF(DA2&lt;0,"MIO"," ")</f>
        <v>MIO</v>
      </c>
      <c r="DD2" s="10"/>
      <c r="DE2" s="10"/>
      <c r="DF2" s="10"/>
      <c r="DG2" s="10" t="n">
        <v>-0.75</v>
      </c>
      <c r="DH2" s="11" t="str">
        <f aca="false">IF(DG2&lt;0,"3"," ")</f>
        <v>3</v>
      </c>
      <c r="DI2" s="11" t="str">
        <f aca="false">IF(DG2&lt;0,"AST"," ")</f>
        <v>AST</v>
      </c>
      <c r="DJ2" s="10"/>
      <c r="DK2" s="10"/>
      <c r="DL2" s="10"/>
      <c r="DM2" s="10" t="n">
        <v>1.5</v>
      </c>
      <c r="DN2" s="10" t="str">
        <f aca="false">IF(DM2&gt;0,"4"," ")</f>
        <v>4</v>
      </c>
      <c r="DO2" s="10" t="str">
        <f aca="false">IF(DM2&gt;0,"PRE"," ")</f>
        <v>PRE</v>
      </c>
      <c r="DP2" s="12"/>
      <c r="DQ2" s="12" t="n">
        <v>3</v>
      </c>
      <c r="DR2" s="12" t="str">
        <f aca="false">CONCATENATE(CQ2,CW2,DC2,DI2,DO2)</f>
        <v>  MIOASTPRE</v>
      </c>
      <c r="DS2" s="10" t="str">
        <f aca="false" t="array" ref="DS2">_xlfn.IFS(DR2="EME    ","0", DR2=" HIP   ","1", DR2="  MIO  ","2", DR2="   AST ","3", DR2="    PRE","4", DR2="EME   PRE","5", DR2=" HIP  PRE","6", DR2=" HIP AST ","7", DR2="  MIO PRE","8", DR2="  MIOAST ","9", DR2="   ASTPRE","10",DR2=" HIP ASTPRE","11", DR2="  MIOASTPRE","12", DR2="     ","0")</f>
        <v>12</v>
      </c>
      <c r="DT2" s="1" t="s">
        <v>153</v>
      </c>
      <c r="DU2" s="1" t="str">
        <f aca="false" t="array" ref="DU2">_xlfn.IFS(DT2="SI","2", DT2="NO","1")</f>
        <v>2</v>
      </c>
      <c r="DV2" s="11"/>
      <c r="DW2" s="11"/>
      <c r="DX2" s="11"/>
      <c r="DY2" s="10" t="n">
        <v>0.25</v>
      </c>
      <c r="DZ2" s="11" t="str">
        <f aca="false">IF(DY2=0,"1","2")</f>
        <v>2</v>
      </c>
      <c r="EA2" s="11" t="str">
        <f aca="false" t="array" ref="EA2">_xlfn.IFS(DY2=0,"0", DY2=0.25, "1", DY2=0.5,"2", DY2=0.75,"3", DY2=1,"4",DY2=1.25,"5", DY2=1.5,"6", DY2=1.75,"7", DY2=2,"8")</f>
        <v>1</v>
      </c>
      <c r="EB2" s="11"/>
      <c r="EC2" s="11"/>
      <c r="ED2" s="11"/>
      <c r="EE2" s="10" t="n">
        <v>0</v>
      </c>
      <c r="EF2" s="10" t="str">
        <f aca="false">IF(EE2=0,"1","2")</f>
        <v>1</v>
      </c>
      <c r="EG2" s="11" t="str">
        <f aca="false" t="array" ref="EG2">_xlfn.IFS(EE2=0,"0", EE2=-0.25, "1", EE2=-0.5,"2", EE2=-0.75,"3", EE2=-1,"4",EE2=-1.25,"5", EE2=-1.5,"6", EE2=-1.75,"7", EE2=-2,"8", EE2=-2.25,"9",EE2=-2.5,"10", EE2=-2.75,"11", EE2=-3,"12", EE2=-3.25,"13", EE2=-3.5,"14", EE2=-3.75,"15",EE2=-4,"16")</f>
        <v>0</v>
      </c>
      <c r="EH2" s="11"/>
      <c r="EI2" s="11"/>
      <c r="EJ2" s="11"/>
      <c r="EK2" s="10" t="n">
        <v>0</v>
      </c>
      <c r="EL2" s="11" t="str">
        <f aca="false">IF(EK2=0,"1","2")</f>
        <v>1</v>
      </c>
      <c r="EM2" s="11" t="str">
        <f aca="false" t="array" ref="EM2">_xlfn.IFS(EK2=0.25,"17",EK2=0.5,"18", EK2=0,"0", EK2=-0.25, "1", EK2=-0.5,"2", EK2=-0.75,"3", EK2=-1,"4",EK2=-1.25,"5", EK2=-1.5,"6", EK2=-1.75,"7", EK2=-2,"8",EK2= -2.25,"9",EK2=-2.5,"10",EK2= -2.75,"11",EK2= -3,"12",EK2= -3.25,"13",EK2= -3.5,"14",EK2= -3.75,"15",EK2=-4,"16")</f>
        <v>0</v>
      </c>
      <c r="EN2" s="11"/>
      <c r="EO2" s="11"/>
      <c r="EP2" s="11"/>
      <c r="EQ2" s="10" t="n">
        <v>1</v>
      </c>
      <c r="ER2" s="11" t="str">
        <f aca="false">IF(EQ2=0,"1","2")</f>
        <v>2</v>
      </c>
      <c r="ES2" s="11" t="str">
        <f aca="false" t="array" ref="ES2">_xlfn.IFS(EQ2=0,"0", EQ2=0.25, "1", EQ2=0.5,"2", EQ2=0.75,"3", EQ2=1,"4",EQ2=1.25,"5", EQ2=1.5,"6", EQ2=1.75,"7", EQ2=2,"8", EQ2=2.25,"9", EQ2=2.25,"9",EQ2=2.5,"10", EQ2=2.75,"11", EQ2=3,"12", EQ2=3.25,"13", EQ2=3.5,"14", EQ2=3.75,"15",EQ2=4,"16", EQ2=-0.25, "17", bq=-0.5, "18")</f>
        <v>4</v>
      </c>
      <c r="ET2" s="36" t="n">
        <v>34</v>
      </c>
      <c r="EU2" s="14" t="str">
        <f aca="false">VLOOKUP(ET2,LEYENDA!$G$2:$H$8,2,TRUE())</f>
        <v>25-36</v>
      </c>
      <c r="EV2" s="14" t="str">
        <f aca="false" t="array" ref="EV2">_xlfn.IFS(EU2="0-5","1", EU2="6-12","2", EU2="13-18","3", EU2="19-24","4", EU2="25-36","5", EU2="37-48","6", EU2="49-60","7")</f>
        <v>5</v>
      </c>
    </row>
    <row r="3" customFormat="false" ht="13.5" hidden="false" customHeight="false" outlineLevel="0" collapsed="false">
      <c r="A3" s="5" t="n">
        <v>131</v>
      </c>
      <c r="B3" s="1" t="e">
        <f aca="false">VLOOKUP(A3,'286'!$A$3:$J$600,10,FALSE())</f>
        <v>#N/A</v>
      </c>
      <c r="C3" s="8" t="n">
        <f aca="false">VLOOKUP(A3,'286'!$A$3:$I$1768,2,FALSE())</f>
        <v>0</v>
      </c>
      <c r="D3" s="8" t="e">
        <f aca="false" t="array" ref="D3">_xlfn.IFS(C3="OD","1", C3="OI","2")</f>
        <v>#N/A</v>
      </c>
      <c r="E3" s="8" t="str">
        <f aca="false">VLOOKUP(A3,'286'!$A$3:$I$1768,3,FALSE())</f>
        <v>FERALIG</v>
      </c>
      <c r="F3" s="49" t="n">
        <f aca="false">VLOOKUP(A3,'286'!$A$3:$I$1768,4,FALSE())</f>
        <v>30432</v>
      </c>
      <c r="G3" s="1" t="str">
        <f aca="false">VLOOKUP(A3,'286'!$A$3:$I$1768,7,FALSE())</f>
        <v>H</v>
      </c>
      <c r="H3" s="1" t="str">
        <f aca="false" t="array" ref="H3">_xlfn.IFS(G3="M","1", G3="H","2")</f>
        <v>2</v>
      </c>
      <c r="I3" s="8" t="str">
        <f aca="false">VLOOKUP(A3,'286'!$A$3:$I$1768,8,FALSE())</f>
        <v>D</v>
      </c>
      <c r="J3" s="8" t="str">
        <f aca="false" t="array" ref="J3">_xlfn.IFS(I3="D","1", I3="I","2")</f>
        <v>1</v>
      </c>
      <c r="K3" s="8" t="str">
        <f aca="false">VLOOKUP(A3,'286'!$A$3:$I$1768,9,FALSE())</f>
        <v>D</v>
      </c>
      <c r="L3" s="8" t="str">
        <f aca="false" t="array" ref="L3">_xlfn.IFS(K3="D","1", K3="I","2")</f>
        <v>1</v>
      </c>
      <c r="M3" s="8" t="str">
        <f aca="false">IF(L3=J3, "MISMA","CONTRARIA")</f>
        <v>MISMA</v>
      </c>
      <c r="N3" s="1" t="str">
        <f aca="false" t="array" ref="N3">_xlfn.IFS(M3="CONTRARIA", "1",M3= "MISMA","2")</f>
        <v>2</v>
      </c>
      <c r="O3" s="8" t="n">
        <f aca="false">VLOOKUP(A3,'286'!$A$3:$I$1768,6,FALSE())</f>
        <v>1</v>
      </c>
      <c r="P3" s="49" t="n">
        <f aca="false">VLOOKUP(A3,'286'!$A$3:$I$1768,5,FALSE())</f>
        <v>45262</v>
      </c>
      <c r="Q3" s="7" t="n">
        <f aca="false">YEAR(P3)-YEAR(F3)</f>
        <v>40</v>
      </c>
      <c r="R3" s="1" t="str">
        <f aca="false">VLOOKUP(Q3,LEYENDA!$C$2:$D$6,2,TRUE())</f>
        <v>25-40</v>
      </c>
      <c r="S3" s="1" t="str">
        <f aca="false" t="array" ref="S3">_xlfn.IFS(R3="0-12","1", R3="13-24","2", R3="25-40","3", R3="41-60","4", R3="61-100","5")</f>
        <v>3</v>
      </c>
      <c r="T3" s="10" t="n">
        <v>-0.5</v>
      </c>
      <c r="U3" s="1" t="n">
        <v>-0.5</v>
      </c>
      <c r="V3" s="11" t="s">
        <v>1074</v>
      </c>
      <c r="W3" s="10" t="n">
        <v>0</v>
      </c>
      <c r="X3" s="10" t="s">
        <v>1055</v>
      </c>
      <c r="Y3" s="11" t="n">
        <v>1</v>
      </c>
      <c r="Z3" s="10" t="n">
        <v>24</v>
      </c>
      <c r="AA3" s="10" t="s">
        <v>1056</v>
      </c>
      <c r="AB3" s="11" t="n">
        <v>3</v>
      </c>
      <c r="AC3" s="10" t="n">
        <v>15</v>
      </c>
      <c r="AD3" s="10" t="s">
        <v>1075</v>
      </c>
      <c r="AE3" s="11" t="n">
        <v>3</v>
      </c>
      <c r="AF3" s="10" t="n">
        <v>9</v>
      </c>
      <c r="AG3" s="11" t="n">
        <v>9</v>
      </c>
      <c r="AH3" s="11" t="s">
        <v>1074</v>
      </c>
      <c r="AI3" s="10" t="n">
        <v>5</v>
      </c>
      <c r="AJ3" s="10" t="n">
        <v>5</v>
      </c>
      <c r="AK3" s="11" t="s">
        <v>1074</v>
      </c>
      <c r="AL3" s="10" t="n">
        <v>0</v>
      </c>
      <c r="AM3" s="10" t="n">
        <v>0</v>
      </c>
      <c r="AN3" s="11" t="s">
        <v>1074</v>
      </c>
      <c r="AO3" s="10" t="n">
        <v>-2</v>
      </c>
      <c r="AP3" s="10" t="s">
        <v>1061</v>
      </c>
      <c r="AQ3" s="11" t="n">
        <v>4</v>
      </c>
      <c r="AR3" s="10" t="n">
        <v>-1</v>
      </c>
      <c r="AS3" s="10" t="s">
        <v>1062</v>
      </c>
      <c r="AT3" s="11" t="n">
        <v>9</v>
      </c>
      <c r="AU3" s="10" t="n">
        <v>1.5</v>
      </c>
      <c r="AV3" s="10" t="s">
        <v>1063</v>
      </c>
      <c r="AW3" s="11" t="n">
        <v>9</v>
      </c>
      <c r="AX3" s="10" t="n">
        <v>-11</v>
      </c>
      <c r="AY3" s="10" t="s">
        <v>1076</v>
      </c>
      <c r="AZ3" s="11" t="n">
        <v>1</v>
      </c>
      <c r="BA3" s="10" t="n">
        <v>0</v>
      </c>
      <c r="BB3" s="10" t="s">
        <v>1065</v>
      </c>
      <c r="BC3" s="11" t="n">
        <v>1</v>
      </c>
      <c r="BD3" s="10" t="n">
        <v>36</v>
      </c>
      <c r="BE3" s="10" t="s">
        <v>1077</v>
      </c>
      <c r="BF3" s="11" t="n">
        <v>6</v>
      </c>
      <c r="BG3" s="10" t="n">
        <v>19</v>
      </c>
      <c r="BH3" s="10" t="s">
        <v>1078</v>
      </c>
      <c r="BI3" s="11" t="n">
        <v>8</v>
      </c>
      <c r="BJ3" s="10" t="n">
        <v>0</v>
      </c>
      <c r="BK3" s="10" t="s">
        <v>1062</v>
      </c>
      <c r="BL3" s="11" t="n">
        <v>1</v>
      </c>
      <c r="BM3" s="10" t="n">
        <v>24</v>
      </c>
      <c r="BN3" s="10" t="s">
        <v>1068</v>
      </c>
      <c r="BO3" s="11" t="n">
        <v>5</v>
      </c>
      <c r="BP3" s="10" t="n">
        <v>14</v>
      </c>
      <c r="BQ3" s="10" t="s">
        <v>1079</v>
      </c>
      <c r="BR3" s="11" t="n">
        <v>7</v>
      </c>
      <c r="BS3" s="10" t="n">
        <v>2</v>
      </c>
      <c r="BT3" s="10" t="s">
        <v>1080</v>
      </c>
      <c r="BU3" s="11" t="n">
        <v>9</v>
      </c>
      <c r="BV3" s="10"/>
      <c r="BW3" s="10"/>
      <c r="BX3" s="10" t="n">
        <f aca="false">(BV3)-(BW3)</f>
        <v>0</v>
      </c>
      <c r="BY3" s="10" t="s">
        <v>1070</v>
      </c>
      <c r="BZ3" s="10" t="n">
        <v>13</v>
      </c>
      <c r="CA3" s="10" t="n">
        <v>-6</v>
      </c>
      <c r="CB3" s="10" t="n">
        <f aca="false">18.5- (0.3*Q3)</f>
        <v>6.5</v>
      </c>
      <c r="CC3" s="10" t="n">
        <f aca="false">(CA3)-(CB3)</f>
        <v>-12.5</v>
      </c>
      <c r="CD3" s="10" t="s">
        <v>1081</v>
      </c>
      <c r="CE3" s="10" t="n">
        <v>7</v>
      </c>
      <c r="CF3" s="10" t="n">
        <v>-3</v>
      </c>
      <c r="CG3" s="10" t="s">
        <v>1082</v>
      </c>
      <c r="CH3" s="11" t="n">
        <v>12</v>
      </c>
      <c r="CI3" s="10" t="n">
        <v>3.5</v>
      </c>
      <c r="CJ3" s="10" t="s">
        <v>1083</v>
      </c>
      <c r="CK3" s="11" t="n">
        <v>13</v>
      </c>
      <c r="CL3" s="10"/>
      <c r="CM3" s="10"/>
      <c r="CN3" s="10"/>
      <c r="CO3" s="10" t="n">
        <v>0</v>
      </c>
      <c r="CP3" s="10" t="str">
        <f aca="false">IF(CO3&gt;0,"0", " ")</f>
        <v> </v>
      </c>
      <c r="CQ3" s="10" t="str">
        <f aca="false">IF(CO3&gt;0,"EME"," ")</f>
        <v> </v>
      </c>
      <c r="CR3" s="10"/>
      <c r="CS3" s="10"/>
      <c r="CT3" s="10"/>
      <c r="CU3" s="10" t="n">
        <v>0</v>
      </c>
      <c r="CV3" s="10" t="str">
        <f aca="false">IF(CU3&gt;0,"1", " ")</f>
        <v> </v>
      </c>
      <c r="CW3" s="10" t="str">
        <f aca="false">IF(CU3&gt;0,"HIP"," ")</f>
        <v> </v>
      </c>
      <c r="CX3" s="10"/>
      <c r="CY3" s="10"/>
      <c r="CZ3" s="10"/>
      <c r="DA3" s="10" t="n">
        <v>-4</v>
      </c>
      <c r="DB3" s="11" t="str">
        <f aca="false">IF(DA3&lt;0,"2"," ")</f>
        <v>2</v>
      </c>
      <c r="DC3" s="11" t="str">
        <f aca="false">IF(DA3&lt;0,"MIO"," ")</f>
        <v>MIO</v>
      </c>
      <c r="DD3" s="10"/>
      <c r="DE3" s="10"/>
      <c r="DF3" s="10"/>
      <c r="DG3" s="10" t="n">
        <v>0</v>
      </c>
      <c r="DH3" s="11" t="str">
        <f aca="false">IF(DG3&lt;0,"3"," ")</f>
        <v> </v>
      </c>
      <c r="DI3" s="11" t="str">
        <f aca="false">IF(DG3&lt;0,"AST"," ")</f>
        <v> </v>
      </c>
      <c r="DJ3" s="10"/>
      <c r="DK3" s="10"/>
      <c r="DL3" s="10"/>
      <c r="DM3" s="10" t="n">
        <v>0</v>
      </c>
      <c r="DN3" s="10" t="str">
        <f aca="false">IF(DM3&gt;0,"4"," ")</f>
        <v> </v>
      </c>
      <c r="DO3" s="10" t="str">
        <f aca="false">IF(DM3&gt;0,"PRE"," ")</f>
        <v> </v>
      </c>
      <c r="DP3" s="12"/>
      <c r="DQ3" s="12" t="n">
        <v>1</v>
      </c>
      <c r="DR3" s="12" t="str">
        <f aca="false">CONCATENATE(CQ3,CW3,DC3,DI3,DO3)</f>
        <v>  MIO  </v>
      </c>
      <c r="DS3" s="10" t="str">
        <f aca="false" t="array" ref="DS3">_xlfn.IFS(DR3="EME    ","0", DR3=" HIP   ","1", DR3="  MIO  ","2", DR3="   AST ","3", DR3="    PRE","4", DR3="EME   PRE","5", DR3=" HIP  PRE","6", DR3=" HIP AST ","7", DR3="  MIO PRE","8", DR3="  MIOAST ","9", DR3="   ASTPRE","10",DR3=" HIP ASTPRE","11", DR3="  MIOASTPRE","12", DR3="     ","0")</f>
        <v>2</v>
      </c>
      <c r="DT3" s="1" t="s">
        <v>153</v>
      </c>
      <c r="DU3" s="1" t="str">
        <f aca="false" t="array" ref="DU3">_xlfn.IFS(DT3="SI","2", DT3="NO","1")</f>
        <v>2</v>
      </c>
      <c r="DV3" s="11"/>
      <c r="DW3" s="11"/>
      <c r="DX3" s="11"/>
      <c r="DY3" s="10" t="n">
        <v>0</v>
      </c>
      <c r="DZ3" s="11" t="str">
        <f aca="false">IF(DY3=0,"1","2")</f>
        <v>1</v>
      </c>
      <c r="EA3" s="11" t="str">
        <f aca="false" t="array" ref="EA3">_xlfn.IFS(DY3=0,"0", DY3=0.25, "1", DY3=0.5,"2", DY3=0.75,"3", DY3=1,"4",DY3=1.25,"5", DY3=1.5,"6", DY3=1.75,"7", DY3=2,"8")</f>
        <v>0</v>
      </c>
      <c r="EB3" s="11"/>
      <c r="EC3" s="11"/>
      <c r="ED3" s="11"/>
      <c r="EE3" s="10" t="n">
        <v>0</v>
      </c>
      <c r="EF3" s="10" t="str">
        <f aca="false">IF(EE3=0,"1","2")</f>
        <v>1</v>
      </c>
      <c r="EG3" s="11" t="str">
        <f aca="false" t="array" ref="EG3">_xlfn.IFS(EE3=0,"0", EE3=-0.25, "1", EE3=-0.5,"2", EE3=-0.75,"3", EE3=-1,"4",EE3=-1.25,"5", EE3=-1.5,"6", EE3=-1.75,"7", EE3=-2,"8", EE3=-2.25,"9",EE3=-2.5,"10", EE3=-2.75,"11", EE3=-3,"12", EE3=-3.25,"13", EE3=-3.5,"14", EE3=-3.75,"15",EE3=-4,"16")</f>
        <v>0</v>
      </c>
      <c r="EH3" s="11"/>
      <c r="EI3" s="11"/>
      <c r="EJ3" s="11"/>
      <c r="EK3" s="10" t="n">
        <v>0</v>
      </c>
      <c r="EL3" s="11" t="str">
        <f aca="false">IF(EK3=0,"1","2")</f>
        <v>1</v>
      </c>
      <c r="EM3" s="11" t="str">
        <f aca="false" t="array" ref="EM3">_xlfn.IFS(EK3=0.25,"17",EK3=0.5,"18", EK3=0,"0", EK3=-0.25, "1", EK3=-0.5,"2", EK3=-0.75,"3", EK3=-1,"4",EK3=-1.25,"5", EK3=-1.5,"6", EK3=-1.75,"7", EK3=-2,"8",EK3= -2.25,"9",EK3=-2.5,"10",EK3= -2.75,"11",EK3= -3,"12",EK3= -3.25,"13",EK3= -3.5,"14",EK3= -3.75,"15",EK3=-4,"16")</f>
        <v>0</v>
      </c>
      <c r="EN3" s="11"/>
      <c r="EO3" s="11"/>
      <c r="EP3" s="11"/>
      <c r="EQ3" s="10" t="n">
        <v>0</v>
      </c>
      <c r="ER3" s="11" t="str">
        <f aca="false">IF(EQ3=0,"1","2")</f>
        <v>1</v>
      </c>
      <c r="ES3" s="11" t="str">
        <f aca="false" t="array" ref="ES3">_xlfn.IFS(EQ3=0,"0", EQ3=0.25, "1", EQ3=0.5,"2", EQ3=0.75,"3", EQ3=1,"4",EQ3=1.25,"5", EQ3=1.5,"6", EQ3=1.75,"7", EQ3=2,"8", EQ3=2.25,"9", EQ3=2.25,"9",EQ3=2.5,"10", EQ3=2.75,"11", EQ3=3,"12", EQ3=3.25,"13", EQ3=3.5,"14", EQ3=3.75,"15",EQ3=4,"16", EQ3=-0.25, "17", bq=-0.5, "18")</f>
        <v>0</v>
      </c>
      <c r="ET3" s="36" t="n">
        <v>12</v>
      </c>
      <c r="EU3" s="14" t="str">
        <f aca="false">VLOOKUP(ET3,LEYENDA!$G$2:$H$8,2,TRUE())</f>
        <v>6-12</v>
      </c>
      <c r="EV3" s="14" t="str">
        <f aca="false" t="array" ref="EV3">_xlfn.IFS(EU3="0-5","1", EU3="6-12","2", EU3="13-18","3", EU3="19-24","4", EU3="25-36","5", EU3="37-48","6", EU3="49-60","7")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69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B131" activeCellId="0" sqref="B131"/>
    </sheetView>
  </sheetViews>
  <sheetFormatPr defaultColWidth="10.66015625" defaultRowHeight="13.5" customHeight="true" zeroHeight="false" outlineLevelRow="0" outlineLevelCol="0"/>
  <cols>
    <col collapsed="false" customWidth="true" hidden="false" outlineLevel="0" max="1" min="1" style="92" width="25.8"/>
    <col collapsed="false" customWidth="true" hidden="false" outlineLevel="0" max="2" min="2" style="47" width="39.2"/>
  </cols>
  <sheetData>
    <row r="1" customFormat="false" ht="13.5" hidden="false" customHeight="true" outlineLevel="0" collapsed="false">
      <c r="A1" s="92" t="s">
        <v>187</v>
      </c>
      <c r="B1" s="93" t="s">
        <v>1084</v>
      </c>
      <c r="C1" s="93"/>
      <c r="E1" s="90" t="s">
        <v>122</v>
      </c>
      <c r="F1" s="90" t="s">
        <v>1028</v>
      </c>
      <c r="G1" s="90" t="s">
        <v>916</v>
      </c>
      <c r="H1" s="90"/>
    </row>
    <row r="2" customFormat="false" ht="28.5" hidden="false" customHeight="true" outlineLevel="0" collapsed="false">
      <c r="A2" s="94" t="s">
        <v>1085</v>
      </c>
      <c r="B2" s="95" t="n">
        <v>1</v>
      </c>
      <c r="C2" s="8" t="n">
        <v>0</v>
      </c>
      <c r="D2" s="96" t="s">
        <v>1086</v>
      </c>
      <c r="E2" s="97" t="s">
        <v>1010</v>
      </c>
      <c r="F2" s="97" t="s">
        <v>1010</v>
      </c>
      <c r="G2" s="8" t="n">
        <v>5</v>
      </c>
      <c r="H2" s="8" t="s">
        <v>156</v>
      </c>
      <c r="I2" s="8" t="n">
        <v>1</v>
      </c>
    </row>
    <row r="3" customFormat="false" ht="13.5" hidden="false" customHeight="true" outlineLevel="0" collapsed="false">
      <c r="B3" s="47" t="n">
        <v>2</v>
      </c>
      <c r="C3" s="8" t="n">
        <v>13</v>
      </c>
      <c r="D3" s="96" t="s">
        <v>1087</v>
      </c>
      <c r="G3" s="8" t="n">
        <v>6</v>
      </c>
      <c r="H3" s="77" t="s">
        <v>1088</v>
      </c>
      <c r="I3" s="8" t="n">
        <v>2</v>
      </c>
    </row>
    <row r="4" customFormat="false" ht="13.5" hidden="false" customHeight="true" outlineLevel="0" collapsed="false">
      <c r="A4" s="94"/>
      <c r="B4" s="95" t="n">
        <v>3</v>
      </c>
      <c r="C4" s="8" t="n">
        <v>25</v>
      </c>
      <c r="D4" s="96" t="s">
        <v>1089</v>
      </c>
      <c r="G4" s="8" t="n">
        <v>13</v>
      </c>
      <c r="H4" s="77" t="s">
        <v>1090</v>
      </c>
      <c r="I4" s="8" t="n">
        <v>3</v>
      </c>
    </row>
    <row r="5" customFormat="false" ht="13.5" hidden="false" customHeight="true" outlineLevel="0" collapsed="false">
      <c r="B5" s="47" t="n">
        <v>4</v>
      </c>
      <c r="C5" s="8" t="n">
        <v>41</v>
      </c>
      <c r="D5" s="96" t="s">
        <v>1091</v>
      </c>
      <c r="G5" s="8" t="n">
        <v>19</v>
      </c>
      <c r="H5" s="77" t="s">
        <v>1092</v>
      </c>
      <c r="I5" s="8" t="n">
        <v>4</v>
      </c>
    </row>
    <row r="6" customFormat="false" ht="13.5" hidden="false" customHeight="true" outlineLevel="0" collapsed="false">
      <c r="A6" s="94"/>
      <c r="B6" s="95" t="n">
        <v>5</v>
      </c>
      <c r="C6" s="8" t="n">
        <v>61</v>
      </c>
      <c r="D6" s="96" t="s">
        <v>1093</v>
      </c>
      <c r="G6" s="8" t="n">
        <v>25</v>
      </c>
      <c r="H6" s="77" t="s">
        <v>1094</v>
      </c>
      <c r="I6" s="8" t="n">
        <v>5</v>
      </c>
    </row>
    <row r="7" customFormat="false" ht="13.5" hidden="false" customHeight="true" outlineLevel="0" collapsed="false">
      <c r="C7" s="1"/>
      <c r="G7" s="8" t="n">
        <v>37</v>
      </c>
      <c r="H7" s="77" t="s">
        <v>1095</v>
      </c>
      <c r="I7" s="8" t="n">
        <v>6</v>
      </c>
    </row>
    <row r="8" customFormat="false" ht="13.5" hidden="false" customHeight="true" outlineLevel="0" collapsed="false">
      <c r="A8" s="94"/>
      <c r="B8" s="95"/>
      <c r="C8" s="1"/>
      <c r="F8" s="1"/>
      <c r="G8" s="8" t="n">
        <v>49</v>
      </c>
      <c r="H8" s="77" t="s">
        <v>1096</v>
      </c>
      <c r="I8" s="8" t="n">
        <v>7</v>
      </c>
    </row>
    <row r="9" customFormat="false" ht="13.5" hidden="false" customHeight="true" outlineLevel="0" collapsed="false">
      <c r="D9" s="1"/>
      <c r="E9" s="1"/>
    </row>
    <row r="10" customFormat="false" ht="13.5" hidden="false" customHeight="true" outlineLevel="0" collapsed="false">
      <c r="A10" s="94"/>
      <c r="B10" s="95"/>
    </row>
    <row r="12" customFormat="false" ht="13.5" hidden="false" customHeight="true" outlineLevel="0" collapsed="false">
      <c r="A12" s="94"/>
      <c r="B12" s="95"/>
    </row>
    <row r="14" customFormat="false" ht="13.5" hidden="false" customHeight="true" outlineLevel="0" collapsed="false">
      <c r="D14" s="1" t="s">
        <v>1097</v>
      </c>
      <c r="E14" s="1" t="s">
        <v>1098</v>
      </c>
      <c r="F14" s="1"/>
      <c r="G14" s="1"/>
      <c r="H14" s="1"/>
      <c r="I14" s="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2"/>
      <c r="AP14" s="12"/>
      <c r="AQ14" s="1"/>
      <c r="AR14" s="1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4"/>
      <c r="BF14" s="14"/>
      <c r="BG14" s="14"/>
      <c r="BH14" s="14"/>
    </row>
    <row r="15" customFormat="false" ht="13.5" hidden="false" customHeight="true" outlineLevel="0" collapsed="false">
      <c r="D15" s="1" t="s">
        <v>1099</v>
      </c>
      <c r="E15" s="1" t="s">
        <v>1100</v>
      </c>
      <c r="F15" s="1"/>
      <c r="G15" s="1"/>
      <c r="H15" s="1"/>
      <c r="I15" s="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2"/>
      <c r="AP15" s="12"/>
      <c r="AQ15" s="1"/>
      <c r="AR15" s="1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4"/>
      <c r="BF15" s="14"/>
      <c r="BG15" s="14"/>
      <c r="BH15" s="14"/>
    </row>
    <row r="16" customFormat="false" ht="13.5" hidden="false" customHeight="true" outlineLevel="0" collapsed="false">
      <c r="D16" s="1" t="s">
        <v>1026</v>
      </c>
      <c r="E16" s="1" t="s">
        <v>1101</v>
      </c>
      <c r="F16" s="1"/>
      <c r="G16" s="1"/>
      <c r="H16" s="1"/>
      <c r="I16" s="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2"/>
      <c r="AP16" s="12"/>
      <c r="AQ16" s="1"/>
      <c r="AR16" s="1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4"/>
      <c r="BF16" s="14"/>
      <c r="BG16" s="14"/>
      <c r="BH16" s="14"/>
    </row>
    <row r="17" customFormat="false" ht="13.5" hidden="false" customHeight="true" outlineLevel="0" collapsed="false">
      <c r="D17" s="1" t="s">
        <v>1102</v>
      </c>
      <c r="E17" s="1"/>
      <c r="F17" s="1"/>
      <c r="G17" s="1"/>
      <c r="H17" s="1"/>
      <c r="I17" s="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2"/>
      <c r="AP17" s="12"/>
      <c r="AQ17" s="1"/>
      <c r="AR17" s="1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4"/>
      <c r="BF17" s="14"/>
      <c r="BG17" s="14"/>
      <c r="BH17" s="14"/>
    </row>
    <row r="18" customFormat="false" ht="13.5" hidden="false" customHeight="true" outlineLevel="0" collapsed="false">
      <c r="D18" s="1" t="s">
        <v>122</v>
      </c>
      <c r="E18" s="1" t="s">
        <v>1103</v>
      </c>
      <c r="F18" s="1"/>
      <c r="G18" s="1"/>
      <c r="H18" s="1"/>
      <c r="I18" s="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2"/>
      <c r="AP18" s="12"/>
      <c r="AQ18" s="1"/>
      <c r="AR18" s="1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4"/>
      <c r="BF18" s="14"/>
      <c r="BG18" s="14"/>
      <c r="BH18" s="14"/>
    </row>
    <row r="19" customFormat="false" ht="13.5" hidden="false" customHeight="true" outlineLevel="0" collapsed="false">
      <c r="D19" s="1" t="s">
        <v>1028</v>
      </c>
      <c r="E19" s="1" t="s">
        <v>1104</v>
      </c>
      <c r="F19" s="1"/>
      <c r="G19" s="1"/>
      <c r="H19" s="1"/>
      <c r="I19" s="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2"/>
      <c r="AP19" s="12"/>
      <c r="AQ19" s="1"/>
      <c r="AR19" s="1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4"/>
      <c r="BF19" s="14"/>
      <c r="BG19" s="14"/>
      <c r="BH19" s="14"/>
    </row>
    <row r="20" customFormat="false" ht="13.5" hidden="false" customHeight="true" outlineLevel="0" collapsed="false">
      <c r="D20" s="1" t="s">
        <v>1105</v>
      </c>
      <c r="E20" s="1" t="s">
        <v>1106</v>
      </c>
      <c r="F20" s="1"/>
      <c r="G20" s="1"/>
      <c r="H20" s="1"/>
      <c r="I20" s="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2"/>
      <c r="AP20" s="12"/>
      <c r="AQ20" s="1"/>
      <c r="AR20" s="1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4"/>
      <c r="BF20" s="14"/>
      <c r="BG20" s="14"/>
      <c r="BH20" s="14"/>
    </row>
    <row r="21" customFormat="false" ht="13.5" hidden="false" customHeight="true" outlineLevel="0" collapsed="false">
      <c r="D21" s="1" t="s">
        <v>148</v>
      </c>
      <c r="E21" s="1" t="s">
        <v>1107</v>
      </c>
      <c r="F21" s="1"/>
      <c r="G21" s="1"/>
      <c r="H21" s="1"/>
      <c r="I21" s="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2"/>
      <c r="AP21" s="12"/>
      <c r="AQ21" s="1"/>
      <c r="AR21" s="1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4"/>
      <c r="BF21" s="14"/>
      <c r="BG21" s="14"/>
      <c r="BH21" s="14"/>
    </row>
    <row r="22" customFormat="false" ht="13.5" hidden="false" customHeight="true" outlineLevel="0" collapsed="false">
      <c r="A22" s="94"/>
      <c r="B22" s="95"/>
    </row>
    <row r="24" customFormat="false" ht="13.5" hidden="false" customHeight="true" outlineLevel="0" collapsed="false">
      <c r="A24" s="94"/>
      <c r="B24" s="95"/>
    </row>
    <row r="25" customFormat="false" ht="14.9" hidden="false" customHeight="false" outlineLevel="0" collapsed="false">
      <c r="A25" s="98" t="s">
        <v>186</v>
      </c>
      <c r="B25" s="99" t="s">
        <v>1108</v>
      </c>
      <c r="D25" s="1"/>
      <c r="E25" s="1"/>
      <c r="G25" s="1"/>
      <c r="H25" s="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customFormat="false" ht="28.35" hidden="false" customHeight="false" outlineLevel="0" collapsed="false">
      <c r="A26" s="98" t="s">
        <v>1023</v>
      </c>
      <c r="B26" s="99" t="s">
        <v>1109</v>
      </c>
      <c r="D26" s="1"/>
      <c r="E26" s="1"/>
      <c r="F26" s="97"/>
      <c r="G26" s="1"/>
      <c r="H26" s="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="90" customFormat="true" ht="28.35" hidden="false" customHeight="false" outlineLevel="0" collapsed="false">
      <c r="A27" s="98" t="s">
        <v>9</v>
      </c>
      <c r="B27" s="99" t="s">
        <v>1110</v>
      </c>
      <c r="F27" s="100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 customFormat="false" ht="13.5" hidden="false" customHeight="true" outlineLevel="0" collapsed="false">
      <c r="A28" s="101" t="s">
        <v>1111</v>
      </c>
      <c r="B28" s="102" t="s">
        <v>1112</v>
      </c>
      <c r="T28" s="10"/>
      <c r="U28" s="10"/>
      <c r="V28" s="10"/>
      <c r="W28" s="10"/>
      <c r="X28" s="10"/>
      <c r="Y28" s="10"/>
      <c r="Z28" s="10"/>
      <c r="AA28" s="10"/>
      <c r="AB28" s="103"/>
      <c r="AC28" s="81"/>
      <c r="AD28" s="12"/>
      <c r="AE28" s="97"/>
      <c r="AF28" s="1"/>
      <c r="AG28" s="10"/>
    </row>
    <row r="29" customFormat="false" ht="13.5" hidden="false" customHeight="true" outlineLevel="0" collapsed="false">
      <c r="A29" s="101"/>
      <c r="B29" s="102" t="s">
        <v>1113</v>
      </c>
      <c r="T29" s="10"/>
      <c r="U29" s="10"/>
      <c r="V29" s="10"/>
      <c r="W29" s="10"/>
      <c r="X29" s="10"/>
      <c r="Y29" s="10"/>
      <c r="Z29" s="10"/>
      <c r="AA29" s="10"/>
      <c r="AB29" s="10"/>
      <c r="AC29" s="12"/>
      <c r="AD29" s="12"/>
      <c r="AE29" s="1"/>
      <c r="AF29" s="1"/>
      <c r="AG29" s="10"/>
    </row>
    <row r="30" customFormat="false" ht="13.5" hidden="false" customHeight="true" outlineLevel="0" collapsed="false">
      <c r="A30" s="101"/>
      <c r="B30" s="102" t="s">
        <v>1091</v>
      </c>
      <c r="T30" s="104"/>
      <c r="U30" s="39"/>
      <c r="V30" s="104"/>
      <c r="W30" s="39"/>
      <c r="X30" s="104"/>
      <c r="Y30" s="39"/>
      <c r="Z30" s="104"/>
      <c r="AA30" s="39"/>
      <c r="AB30" s="104"/>
      <c r="AC30" s="34"/>
      <c r="AD30" s="34"/>
      <c r="AE30" s="90"/>
      <c r="AF30" s="90"/>
      <c r="AG30" s="39"/>
    </row>
    <row r="31" customFormat="false" ht="13.5" hidden="false" customHeight="true" outlineLevel="0" collapsed="false">
      <c r="A31" s="101"/>
      <c r="B31" s="102" t="s">
        <v>1114</v>
      </c>
    </row>
    <row r="32" customFormat="false" ht="13.5" hidden="false" customHeight="true" outlineLevel="0" collapsed="false">
      <c r="A32" s="101"/>
      <c r="B32" s="102" t="s">
        <v>1115</v>
      </c>
    </row>
    <row r="33" customFormat="false" ht="28.35" hidden="false" customHeight="false" outlineLevel="0" collapsed="false">
      <c r="A33" s="101" t="s">
        <v>1027</v>
      </c>
      <c r="B33" s="105" t="s">
        <v>996</v>
      </c>
    </row>
    <row r="34" customFormat="false" ht="28.35" hidden="false" customHeight="false" outlineLevel="0" collapsed="false">
      <c r="A34" s="98" t="s">
        <v>894</v>
      </c>
      <c r="B34" s="99" t="s">
        <v>996</v>
      </c>
    </row>
    <row r="35" customFormat="false" ht="28.35" hidden="false" customHeight="false" outlineLevel="0" collapsed="false">
      <c r="A35" s="101" t="s">
        <v>896</v>
      </c>
      <c r="B35" s="99" t="s">
        <v>999</v>
      </c>
    </row>
    <row r="36" customFormat="false" ht="28.35" hidden="false" customHeight="false" outlineLevel="0" collapsed="false">
      <c r="A36" s="98" t="s">
        <v>898</v>
      </c>
      <c r="B36" s="99" t="s">
        <v>1001</v>
      </c>
    </row>
    <row r="37" customFormat="false" ht="28.35" hidden="false" customHeight="false" outlineLevel="0" collapsed="false">
      <c r="A37" s="101" t="s">
        <v>901</v>
      </c>
      <c r="B37" s="99" t="s">
        <v>1003</v>
      </c>
      <c r="I37" s="10" t="str">
        <f aca="false">IF(J37&gt;0,"EME"," ")</f>
        <v> </v>
      </c>
    </row>
    <row r="38" customFormat="false" ht="199.5" hidden="false" customHeight="true" outlineLevel="0" collapsed="false">
      <c r="A38" s="98" t="s">
        <v>120</v>
      </c>
      <c r="B38" s="99" t="s">
        <v>1116</v>
      </c>
    </row>
    <row r="39" customFormat="false" ht="28.35" hidden="false" customHeight="false" outlineLevel="0" collapsed="false">
      <c r="A39" s="98" t="s">
        <v>1117</v>
      </c>
      <c r="B39" s="106" t="s">
        <v>1010</v>
      </c>
    </row>
    <row r="40" customFormat="false" ht="28.35" hidden="false" customHeight="false" outlineLevel="0" collapsed="false">
      <c r="A40" s="98" t="s">
        <v>1118</v>
      </c>
      <c r="B40" s="106" t="s">
        <v>1119</v>
      </c>
    </row>
    <row r="41" customFormat="false" ht="28.35" hidden="false" customHeight="false" outlineLevel="0" collapsed="false">
      <c r="A41" s="107" t="s">
        <v>908</v>
      </c>
      <c r="B41" s="106" t="s">
        <v>1010</v>
      </c>
      <c r="C41" s="10"/>
      <c r="F41" s="10"/>
      <c r="I41" s="10"/>
      <c r="L41" s="14"/>
      <c r="M41" s="14"/>
    </row>
    <row r="42" customFormat="false" ht="216.4" hidden="false" customHeight="false" outlineLevel="0" collapsed="false">
      <c r="A42" s="107" t="s">
        <v>909</v>
      </c>
      <c r="B42" s="106" t="s">
        <v>1011</v>
      </c>
      <c r="C42" s="10"/>
      <c r="D42" s="10"/>
      <c r="E42" s="10"/>
      <c r="F42" s="10"/>
      <c r="G42" s="10"/>
      <c r="H42" s="10"/>
      <c r="I42" s="10"/>
      <c r="J42" s="10"/>
      <c r="K42" s="10"/>
      <c r="L42" s="14"/>
      <c r="M42" s="14"/>
      <c r="N42" s="14"/>
      <c r="O42" s="14"/>
    </row>
    <row r="43" customFormat="false" ht="28.35" hidden="false" customHeight="false" outlineLevel="0" collapsed="false">
      <c r="A43" s="107" t="s">
        <v>906</v>
      </c>
      <c r="B43" s="106" t="s">
        <v>1010</v>
      </c>
      <c r="C43" s="39"/>
      <c r="F43" s="39"/>
      <c r="I43" s="39" t="s">
        <v>913</v>
      </c>
      <c r="L43" s="13" t="s">
        <v>148</v>
      </c>
    </row>
    <row r="44" customFormat="false" ht="216.4" hidden="false" customHeight="false" outlineLevel="0" collapsed="false">
      <c r="A44" s="107" t="s">
        <v>907</v>
      </c>
      <c r="B44" s="106" t="s">
        <v>1011</v>
      </c>
    </row>
    <row r="45" customFormat="false" ht="28.35" hidden="false" customHeight="false" outlineLevel="0" collapsed="false">
      <c r="A45" s="107" t="s">
        <v>1120</v>
      </c>
      <c r="B45" s="106" t="s">
        <v>1010</v>
      </c>
    </row>
    <row r="46" customFormat="false" ht="243.25" hidden="false" customHeight="false" outlineLevel="0" collapsed="false">
      <c r="A46" s="107" t="s">
        <v>1121</v>
      </c>
      <c r="B46" s="106" t="s">
        <v>1014</v>
      </c>
    </row>
    <row r="47" customFormat="false" ht="13.5" hidden="false" customHeight="true" outlineLevel="0" collapsed="false">
      <c r="A47" s="107" t="s">
        <v>914</v>
      </c>
      <c r="B47" s="106" t="s">
        <v>1010</v>
      </c>
    </row>
    <row r="48" customFormat="false" ht="243.25" hidden="false" customHeight="false" outlineLevel="0" collapsed="false">
      <c r="A48" s="107" t="s">
        <v>915</v>
      </c>
      <c r="B48" s="106" t="s">
        <v>1016</v>
      </c>
    </row>
    <row r="49" customFormat="false" ht="13.5" hidden="false" customHeight="true" outlineLevel="0" collapsed="false">
      <c r="A49" s="101" t="s">
        <v>916</v>
      </c>
      <c r="B49" s="47" t="s">
        <v>156</v>
      </c>
      <c r="C49" s="8" t="n">
        <v>1</v>
      </c>
    </row>
    <row r="50" customFormat="false" ht="13.5" hidden="false" customHeight="true" outlineLevel="0" collapsed="false">
      <c r="A50" s="101"/>
      <c r="B50" s="77" t="s">
        <v>1088</v>
      </c>
      <c r="C50" s="8" t="n">
        <v>2</v>
      </c>
    </row>
    <row r="51" customFormat="false" ht="13.5" hidden="false" customHeight="true" outlineLevel="0" collapsed="false">
      <c r="A51" s="101"/>
      <c r="B51" s="77" t="s">
        <v>1090</v>
      </c>
      <c r="C51" s="8" t="n">
        <v>3</v>
      </c>
    </row>
    <row r="52" customFormat="false" ht="13.5" hidden="false" customHeight="true" outlineLevel="0" collapsed="false">
      <c r="A52" s="101"/>
      <c r="B52" s="77" t="s">
        <v>1092</v>
      </c>
      <c r="C52" s="8" t="n">
        <v>4</v>
      </c>
    </row>
    <row r="53" customFormat="false" ht="13.5" hidden="false" customHeight="true" outlineLevel="0" collapsed="false">
      <c r="A53" s="101"/>
      <c r="B53" s="77" t="s">
        <v>1094</v>
      </c>
      <c r="C53" s="8" t="n">
        <v>5</v>
      </c>
    </row>
    <row r="54" customFormat="false" ht="13.5" hidden="false" customHeight="false" outlineLevel="0" collapsed="false">
      <c r="A54" s="101"/>
      <c r="B54" s="77" t="s">
        <v>1095</v>
      </c>
      <c r="C54" s="8" t="n">
        <v>6</v>
      </c>
    </row>
    <row r="55" customFormat="false" ht="13.5" hidden="false" customHeight="false" outlineLevel="0" collapsed="false">
      <c r="A55" s="101"/>
      <c r="B55" s="77" t="s">
        <v>1096</v>
      </c>
      <c r="C55" s="8" t="n">
        <v>7</v>
      </c>
    </row>
    <row r="56" customFormat="false" ht="28.35" hidden="false" customHeight="false" outlineLevel="0" collapsed="false">
      <c r="A56" s="98" t="s">
        <v>151</v>
      </c>
      <c r="B56" s="108" t="s">
        <v>1010</v>
      </c>
    </row>
    <row r="57" customFormat="false" ht="95.5" hidden="false" customHeight="false" outlineLevel="0" collapsed="false">
      <c r="A57" s="98" t="s">
        <v>152</v>
      </c>
      <c r="B57" s="108" t="s">
        <v>1020</v>
      </c>
    </row>
    <row r="59" customFormat="false" ht="13.5" hidden="false" customHeight="true" outlineLevel="0" collapsed="false">
      <c r="A59" s="94"/>
      <c r="B59" s="95"/>
    </row>
    <row r="60" customFormat="false" ht="13.5" hidden="false" customHeight="true" outlineLevel="0" collapsed="false">
      <c r="A60" s="92" t="s">
        <v>1122</v>
      </c>
    </row>
    <row r="61" customFormat="false" ht="13.5" hidden="false" customHeight="true" outlineLevel="0" collapsed="false">
      <c r="A61" s="109" t="s">
        <v>826</v>
      </c>
      <c r="B61" s="109"/>
    </row>
    <row r="62" customFormat="false" ht="13.5" hidden="false" customHeight="true" outlineLevel="0" collapsed="false">
      <c r="A62" s="110" t="n">
        <v>-0.5</v>
      </c>
      <c r="B62" s="111" t="n">
        <v>-0.5</v>
      </c>
    </row>
    <row r="63" customFormat="false" ht="13.5" hidden="false" customHeight="true" outlineLevel="0" collapsed="false">
      <c r="A63" s="110" t="n">
        <v>-0.75</v>
      </c>
      <c r="B63" s="111" t="s">
        <v>1123</v>
      </c>
    </row>
    <row r="64" customFormat="false" ht="13.5" hidden="false" customHeight="true" outlineLevel="0" collapsed="false">
      <c r="A64" s="110" t="n">
        <v>-3.5</v>
      </c>
      <c r="B64" s="112" t="s">
        <v>1124</v>
      </c>
    </row>
    <row r="65" customFormat="false" ht="13.5" hidden="false" customHeight="true" outlineLevel="0" collapsed="false">
      <c r="A65" s="110" t="n">
        <v>-6.5</v>
      </c>
      <c r="B65" s="111" t="s">
        <v>1125</v>
      </c>
    </row>
    <row r="66" customFormat="false" ht="13.5" hidden="false" customHeight="true" outlineLevel="0" collapsed="false">
      <c r="A66" s="110" t="n">
        <v>-9.5</v>
      </c>
      <c r="B66" s="112" t="s">
        <v>1126</v>
      </c>
    </row>
    <row r="67" customFormat="false" ht="13.5" hidden="false" customHeight="true" outlineLevel="0" collapsed="false">
      <c r="A67" s="110" t="n">
        <v>0</v>
      </c>
      <c r="B67" s="111" t="s">
        <v>1127</v>
      </c>
    </row>
    <row r="68" customFormat="false" ht="13.5" hidden="false" customHeight="true" outlineLevel="0" collapsed="false">
      <c r="A68" s="110" t="n">
        <v>3</v>
      </c>
      <c r="B68" s="112" t="s">
        <v>1128</v>
      </c>
    </row>
    <row r="69" customFormat="false" ht="13.5" hidden="false" customHeight="true" outlineLevel="0" collapsed="false">
      <c r="A69" s="110" t="n">
        <v>6</v>
      </c>
      <c r="B69" s="111" t="s">
        <v>1129</v>
      </c>
    </row>
    <row r="70" customFormat="false" ht="13.5" hidden="false" customHeight="true" outlineLevel="0" collapsed="false">
      <c r="A70" s="110" t="n">
        <v>9</v>
      </c>
      <c r="B70" s="112" t="s">
        <v>1130</v>
      </c>
    </row>
    <row r="72" customFormat="false" ht="13.5" hidden="false" customHeight="true" outlineLevel="0" collapsed="false">
      <c r="A72" s="94"/>
    </row>
    <row r="73" customFormat="false" ht="13.5" hidden="false" customHeight="true" outlineLevel="0" collapsed="false">
      <c r="A73" s="94"/>
      <c r="B73" s="112"/>
    </row>
    <row r="74" customFormat="false" ht="13.5" hidden="false" customHeight="true" outlineLevel="0" collapsed="false">
      <c r="B74" s="111"/>
    </row>
    <row r="75" customFormat="false" ht="13.5" hidden="false" customHeight="true" outlineLevel="0" collapsed="false">
      <c r="A75" s="94"/>
      <c r="B75" s="112"/>
    </row>
    <row r="76" customFormat="false" ht="13.5" hidden="false" customHeight="true" outlineLevel="0" collapsed="false">
      <c r="B76" s="111"/>
    </row>
    <row r="77" customFormat="false" ht="13.5" hidden="false" customHeight="true" outlineLevel="0" collapsed="false">
      <c r="A77" s="94"/>
      <c r="B77" s="112"/>
    </row>
    <row r="78" customFormat="false" ht="13.5" hidden="false" customHeight="true" outlineLevel="0" collapsed="false">
      <c r="B78" s="111"/>
    </row>
    <row r="79" customFormat="false" ht="13.5" hidden="false" customHeight="true" outlineLevel="0" collapsed="false">
      <c r="A79" s="94"/>
      <c r="B79" s="112"/>
    </row>
    <row r="81" customFormat="false" ht="13.5" hidden="false" customHeight="true" outlineLevel="0" collapsed="false">
      <c r="A81" s="94"/>
      <c r="B81" s="95"/>
    </row>
    <row r="83" customFormat="false" ht="13.5" hidden="false" customHeight="true" outlineLevel="0" collapsed="false">
      <c r="A83" s="94"/>
      <c r="B83" s="95"/>
    </row>
    <row r="85" customFormat="false" ht="13.5" hidden="false" customHeight="true" outlineLevel="0" collapsed="false">
      <c r="A85" s="94"/>
      <c r="B85" s="95"/>
    </row>
    <row r="87" customFormat="false" ht="13.5" hidden="false" customHeight="true" outlineLevel="0" collapsed="false">
      <c r="A87" s="94"/>
      <c r="B87" s="95"/>
    </row>
    <row r="89" customFormat="false" ht="13.5" hidden="false" customHeight="true" outlineLevel="0" collapsed="false">
      <c r="A89" s="94"/>
      <c r="B89" s="95"/>
    </row>
    <row r="91" customFormat="false" ht="13.5" hidden="false" customHeight="true" outlineLevel="0" collapsed="false">
      <c r="A91" s="94"/>
      <c r="B91" s="95"/>
    </row>
    <row r="93" customFormat="false" ht="13.5" hidden="false" customHeight="true" outlineLevel="0" collapsed="false">
      <c r="A93" s="94"/>
      <c r="B93" s="95"/>
    </row>
    <row r="95" customFormat="false" ht="13.5" hidden="false" customHeight="true" outlineLevel="0" collapsed="false">
      <c r="A95" s="94"/>
      <c r="B95" s="95"/>
    </row>
    <row r="97" customFormat="false" ht="13.5" hidden="false" customHeight="true" outlineLevel="0" collapsed="false">
      <c r="A97" s="94"/>
      <c r="B97" s="95"/>
    </row>
    <row r="99" customFormat="false" ht="13.5" hidden="false" customHeight="true" outlineLevel="0" collapsed="false">
      <c r="A99" s="94"/>
      <c r="B99" s="95"/>
    </row>
    <row r="101" customFormat="false" ht="13.5" hidden="false" customHeight="true" outlineLevel="0" collapsed="false">
      <c r="A101" s="94"/>
      <c r="B101" s="95"/>
    </row>
    <row r="103" customFormat="false" ht="13.5" hidden="false" customHeight="true" outlineLevel="0" collapsed="false">
      <c r="A103" s="94"/>
      <c r="B103" s="95"/>
    </row>
    <row r="105" customFormat="false" ht="13.5" hidden="false" customHeight="true" outlineLevel="0" collapsed="false">
      <c r="A105" s="94"/>
      <c r="B105" s="95"/>
    </row>
    <row r="107" customFormat="false" ht="13.5" hidden="false" customHeight="true" outlineLevel="0" collapsed="false">
      <c r="A107" s="94"/>
      <c r="B107" s="95"/>
    </row>
    <row r="109" customFormat="false" ht="13.5" hidden="false" customHeight="true" outlineLevel="0" collapsed="false">
      <c r="A109" s="94"/>
      <c r="B109" s="95"/>
    </row>
    <row r="111" customFormat="false" ht="13.5" hidden="false" customHeight="true" outlineLevel="0" collapsed="false">
      <c r="A111" s="94"/>
      <c r="B111" s="95"/>
    </row>
    <row r="113" customFormat="false" ht="13.5" hidden="false" customHeight="true" outlineLevel="0" collapsed="false">
      <c r="A113" s="94"/>
      <c r="B113" s="95"/>
    </row>
    <row r="115" customFormat="false" ht="13.5" hidden="false" customHeight="true" outlineLevel="0" collapsed="false">
      <c r="A115" s="94"/>
      <c r="B115" s="95"/>
    </row>
    <row r="117" customFormat="false" ht="13.5" hidden="false" customHeight="true" outlineLevel="0" collapsed="false">
      <c r="A117" s="94"/>
      <c r="B117" s="95"/>
    </row>
    <row r="119" customFormat="false" ht="13.5" hidden="false" customHeight="true" outlineLevel="0" collapsed="false">
      <c r="A119" s="94"/>
      <c r="B119" s="95"/>
    </row>
    <row r="121" customFormat="false" ht="13.5" hidden="false" customHeight="true" outlineLevel="0" collapsed="false">
      <c r="A121" s="94"/>
      <c r="B121" s="95"/>
    </row>
    <row r="123" customFormat="false" ht="13.5" hidden="false" customHeight="true" outlineLevel="0" collapsed="false">
      <c r="A123" s="94"/>
      <c r="B123" s="95"/>
    </row>
    <row r="125" customFormat="false" ht="13.5" hidden="false" customHeight="true" outlineLevel="0" collapsed="false">
      <c r="A125" s="94"/>
      <c r="B125" s="95"/>
    </row>
    <row r="127" customFormat="false" ht="13.5" hidden="false" customHeight="true" outlineLevel="0" collapsed="false">
      <c r="A127" s="94"/>
      <c r="B127" s="95"/>
    </row>
    <row r="129" customFormat="false" ht="13.5" hidden="false" customHeight="true" outlineLevel="0" collapsed="false">
      <c r="A129" s="94"/>
      <c r="B129" s="95"/>
    </row>
    <row r="131" customFormat="false" ht="13.5" hidden="false" customHeight="true" outlineLevel="0" collapsed="false">
      <c r="A131" s="94"/>
      <c r="B131" s="95"/>
    </row>
    <row r="133" customFormat="false" ht="13.5" hidden="false" customHeight="true" outlineLevel="0" collapsed="false">
      <c r="A133" s="94"/>
      <c r="B133" s="95"/>
    </row>
    <row r="135" customFormat="false" ht="13.5" hidden="false" customHeight="true" outlineLevel="0" collapsed="false">
      <c r="A135" s="94"/>
      <c r="B135" s="95"/>
    </row>
    <row r="137" customFormat="false" ht="13.5" hidden="false" customHeight="true" outlineLevel="0" collapsed="false">
      <c r="A137" s="94"/>
      <c r="B137" s="95"/>
    </row>
    <row r="139" customFormat="false" ht="13.5" hidden="false" customHeight="true" outlineLevel="0" collapsed="false">
      <c r="A139" s="94"/>
      <c r="B139" s="95"/>
    </row>
    <row r="141" customFormat="false" ht="13.5" hidden="false" customHeight="true" outlineLevel="0" collapsed="false">
      <c r="A141" s="94"/>
      <c r="B141" s="95"/>
    </row>
    <row r="143" customFormat="false" ht="13.5" hidden="false" customHeight="true" outlineLevel="0" collapsed="false">
      <c r="A143" s="94"/>
      <c r="B143" s="95"/>
    </row>
    <row r="145" customFormat="false" ht="13.5" hidden="false" customHeight="true" outlineLevel="0" collapsed="false">
      <c r="A145" s="94"/>
      <c r="B145" s="95"/>
    </row>
    <row r="147" customFormat="false" ht="13.5" hidden="false" customHeight="true" outlineLevel="0" collapsed="false">
      <c r="A147" s="94"/>
      <c r="B147" s="95"/>
    </row>
    <row r="149" customFormat="false" ht="13.5" hidden="false" customHeight="true" outlineLevel="0" collapsed="false">
      <c r="A149" s="94"/>
      <c r="B149" s="95"/>
    </row>
    <row r="151" customFormat="false" ht="13.5" hidden="false" customHeight="true" outlineLevel="0" collapsed="false">
      <c r="A151" s="94"/>
      <c r="B151" s="95"/>
    </row>
    <row r="153" customFormat="false" ht="13.5" hidden="false" customHeight="true" outlineLevel="0" collapsed="false">
      <c r="A153" s="94"/>
      <c r="B153" s="95"/>
    </row>
    <row r="155" customFormat="false" ht="13.5" hidden="false" customHeight="true" outlineLevel="0" collapsed="false">
      <c r="A155" s="94"/>
      <c r="B155" s="95"/>
    </row>
    <row r="157" customFormat="false" ht="13.5" hidden="false" customHeight="true" outlineLevel="0" collapsed="false">
      <c r="A157" s="94"/>
      <c r="B157" s="95"/>
    </row>
    <row r="159" customFormat="false" ht="13.5" hidden="false" customHeight="true" outlineLevel="0" collapsed="false">
      <c r="A159" s="94"/>
      <c r="B159" s="95"/>
    </row>
    <row r="161" customFormat="false" ht="13.5" hidden="false" customHeight="true" outlineLevel="0" collapsed="false">
      <c r="A161" s="94"/>
      <c r="B161" s="95"/>
    </row>
    <row r="163" customFormat="false" ht="13.5" hidden="false" customHeight="true" outlineLevel="0" collapsed="false">
      <c r="A163" s="94"/>
      <c r="B163" s="95"/>
    </row>
    <row r="165" customFormat="false" ht="13.5" hidden="false" customHeight="true" outlineLevel="0" collapsed="false">
      <c r="A165" s="94"/>
      <c r="B165" s="95"/>
    </row>
    <row r="167" customFormat="false" ht="13.5" hidden="false" customHeight="true" outlineLevel="0" collapsed="false">
      <c r="A167" s="94"/>
      <c r="B167" s="95"/>
    </row>
    <row r="169" customFormat="false" ht="13.5" hidden="false" customHeight="true" outlineLevel="0" collapsed="false">
      <c r="A169" s="94"/>
      <c r="B169" s="95"/>
    </row>
    <row r="171" customFormat="false" ht="13.5" hidden="false" customHeight="true" outlineLevel="0" collapsed="false">
      <c r="A171" s="94"/>
      <c r="B171" s="95"/>
    </row>
    <row r="173" customFormat="false" ht="13.5" hidden="false" customHeight="true" outlineLevel="0" collapsed="false">
      <c r="A173" s="94"/>
      <c r="B173" s="95"/>
    </row>
    <row r="175" customFormat="false" ht="13.5" hidden="false" customHeight="true" outlineLevel="0" collapsed="false">
      <c r="A175" s="94"/>
      <c r="B175" s="95"/>
    </row>
    <row r="177" customFormat="false" ht="13.5" hidden="false" customHeight="true" outlineLevel="0" collapsed="false">
      <c r="A177" s="94"/>
      <c r="B177" s="95"/>
    </row>
    <row r="179" customFormat="false" ht="13.5" hidden="false" customHeight="true" outlineLevel="0" collapsed="false">
      <c r="A179" s="94"/>
      <c r="B179" s="95"/>
    </row>
    <row r="181" customFormat="false" ht="13.5" hidden="false" customHeight="true" outlineLevel="0" collapsed="false">
      <c r="A181" s="94"/>
      <c r="B181" s="95"/>
    </row>
    <row r="183" customFormat="false" ht="13.5" hidden="false" customHeight="true" outlineLevel="0" collapsed="false">
      <c r="A183" s="94"/>
      <c r="B183" s="95"/>
    </row>
    <row r="185" customFormat="false" ht="13.5" hidden="false" customHeight="true" outlineLevel="0" collapsed="false">
      <c r="A185" s="94"/>
      <c r="B185" s="95"/>
    </row>
    <row r="187" customFormat="false" ht="13.5" hidden="false" customHeight="true" outlineLevel="0" collapsed="false">
      <c r="A187" s="94"/>
      <c r="B187" s="95"/>
    </row>
    <row r="189" customFormat="false" ht="13.5" hidden="false" customHeight="true" outlineLevel="0" collapsed="false">
      <c r="A189" s="94"/>
      <c r="B189" s="95"/>
    </row>
    <row r="191" customFormat="false" ht="13.5" hidden="false" customHeight="true" outlineLevel="0" collapsed="false">
      <c r="A191" s="94"/>
      <c r="B191" s="95"/>
    </row>
    <row r="193" customFormat="false" ht="13.5" hidden="false" customHeight="true" outlineLevel="0" collapsed="false">
      <c r="A193" s="94"/>
      <c r="B193" s="95"/>
    </row>
    <row r="195" customFormat="false" ht="13.5" hidden="false" customHeight="true" outlineLevel="0" collapsed="false">
      <c r="A195" s="94"/>
      <c r="B195" s="95"/>
    </row>
    <row r="197" customFormat="false" ht="13.5" hidden="false" customHeight="true" outlineLevel="0" collapsed="false">
      <c r="A197" s="94"/>
      <c r="B197" s="95"/>
    </row>
    <row r="199" customFormat="false" ht="13.5" hidden="false" customHeight="true" outlineLevel="0" collapsed="false">
      <c r="A199" s="94"/>
      <c r="B199" s="95"/>
    </row>
    <row r="201" customFormat="false" ht="13.5" hidden="false" customHeight="true" outlineLevel="0" collapsed="false">
      <c r="A201" s="94"/>
      <c r="B201" s="95"/>
    </row>
    <row r="203" customFormat="false" ht="13.5" hidden="false" customHeight="true" outlineLevel="0" collapsed="false">
      <c r="A203" s="94"/>
      <c r="B203" s="95"/>
    </row>
    <row r="205" customFormat="false" ht="13.5" hidden="false" customHeight="true" outlineLevel="0" collapsed="false">
      <c r="A205" s="94"/>
      <c r="B205" s="95"/>
    </row>
    <row r="207" customFormat="false" ht="13.5" hidden="false" customHeight="true" outlineLevel="0" collapsed="false">
      <c r="A207" s="94"/>
      <c r="B207" s="95"/>
    </row>
    <row r="209" customFormat="false" ht="13.5" hidden="false" customHeight="true" outlineLevel="0" collapsed="false">
      <c r="A209" s="94"/>
      <c r="B209" s="95"/>
    </row>
    <row r="211" customFormat="false" ht="13.5" hidden="false" customHeight="true" outlineLevel="0" collapsed="false">
      <c r="A211" s="94"/>
      <c r="B211" s="95"/>
    </row>
    <row r="213" customFormat="false" ht="13.5" hidden="false" customHeight="true" outlineLevel="0" collapsed="false">
      <c r="A213" s="94"/>
      <c r="B213" s="95"/>
    </row>
    <row r="215" customFormat="false" ht="13.5" hidden="false" customHeight="true" outlineLevel="0" collapsed="false">
      <c r="A215" s="94"/>
      <c r="B215" s="95"/>
    </row>
    <row r="217" customFormat="false" ht="13.5" hidden="false" customHeight="true" outlineLevel="0" collapsed="false">
      <c r="A217" s="94"/>
      <c r="B217" s="95"/>
    </row>
    <row r="219" customFormat="false" ht="13.5" hidden="false" customHeight="true" outlineLevel="0" collapsed="false">
      <c r="A219" s="94"/>
      <c r="B219" s="95"/>
    </row>
    <row r="221" customFormat="false" ht="13.5" hidden="false" customHeight="true" outlineLevel="0" collapsed="false">
      <c r="A221" s="94"/>
      <c r="B221" s="95"/>
    </row>
    <row r="223" customFormat="false" ht="13.5" hidden="false" customHeight="true" outlineLevel="0" collapsed="false">
      <c r="A223" s="94"/>
      <c r="B223" s="95"/>
    </row>
    <row r="225" customFormat="false" ht="13.5" hidden="false" customHeight="true" outlineLevel="0" collapsed="false">
      <c r="A225" s="94"/>
      <c r="B225" s="95"/>
    </row>
    <row r="227" customFormat="false" ht="13.5" hidden="false" customHeight="true" outlineLevel="0" collapsed="false">
      <c r="A227" s="94"/>
      <c r="B227" s="95"/>
    </row>
    <row r="229" customFormat="false" ht="13.5" hidden="false" customHeight="true" outlineLevel="0" collapsed="false">
      <c r="A229" s="94"/>
      <c r="B229" s="95"/>
    </row>
    <row r="231" customFormat="false" ht="13.5" hidden="false" customHeight="true" outlineLevel="0" collapsed="false">
      <c r="A231" s="94"/>
      <c r="B231" s="95"/>
    </row>
    <row r="233" customFormat="false" ht="13.5" hidden="false" customHeight="true" outlineLevel="0" collapsed="false">
      <c r="A233" s="94"/>
      <c r="B233" s="95"/>
    </row>
    <row r="235" customFormat="false" ht="13.5" hidden="false" customHeight="true" outlineLevel="0" collapsed="false">
      <c r="A235" s="94"/>
      <c r="B235" s="95"/>
    </row>
    <row r="237" customFormat="false" ht="13.5" hidden="false" customHeight="true" outlineLevel="0" collapsed="false">
      <c r="A237" s="94"/>
      <c r="B237" s="95"/>
    </row>
    <row r="239" customFormat="false" ht="13.5" hidden="false" customHeight="true" outlineLevel="0" collapsed="false">
      <c r="A239" s="94"/>
      <c r="B239" s="95"/>
    </row>
    <row r="241" customFormat="false" ht="13.5" hidden="false" customHeight="true" outlineLevel="0" collapsed="false">
      <c r="A241" s="94"/>
      <c r="B241" s="95"/>
    </row>
    <row r="243" customFormat="false" ht="13.5" hidden="false" customHeight="true" outlineLevel="0" collapsed="false">
      <c r="A243" s="94"/>
      <c r="B243" s="95"/>
    </row>
    <row r="245" customFormat="false" ht="13.5" hidden="false" customHeight="true" outlineLevel="0" collapsed="false">
      <c r="A245" s="94"/>
      <c r="B245" s="95"/>
    </row>
    <row r="247" customFormat="false" ht="13.5" hidden="false" customHeight="true" outlineLevel="0" collapsed="false">
      <c r="A247" s="94"/>
      <c r="B247" s="95"/>
    </row>
    <row r="249" customFormat="false" ht="13.5" hidden="false" customHeight="true" outlineLevel="0" collapsed="false">
      <c r="A249" s="94"/>
      <c r="B249" s="95"/>
    </row>
    <row r="251" customFormat="false" ht="13.5" hidden="false" customHeight="true" outlineLevel="0" collapsed="false">
      <c r="A251" s="94"/>
      <c r="B251" s="95"/>
    </row>
    <row r="253" customFormat="false" ht="13.5" hidden="false" customHeight="true" outlineLevel="0" collapsed="false">
      <c r="A253" s="94"/>
      <c r="B253" s="95"/>
    </row>
    <row r="255" customFormat="false" ht="13.5" hidden="false" customHeight="true" outlineLevel="0" collapsed="false">
      <c r="A255" s="94"/>
      <c r="B255" s="95"/>
    </row>
    <row r="257" customFormat="false" ht="13.5" hidden="false" customHeight="true" outlineLevel="0" collapsed="false">
      <c r="A257" s="94"/>
      <c r="B257" s="95"/>
    </row>
    <row r="259" customFormat="false" ht="13.5" hidden="false" customHeight="true" outlineLevel="0" collapsed="false">
      <c r="A259" s="94"/>
      <c r="B259" s="95"/>
    </row>
    <row r="261" customFormat="false" ht="13.5" hidden="false" customHeight="true" outlineLevel="0" collapsed="false">
      <c r="A261" s="94"/>
      <c r="B261" s="95"/>
    </row>
    <row r="263" customFormat="false" ht="13.5" hidden="false" customHeight="true" outlineLevel="0" collapsed="false">
      <c r="A263" s="94"/>
      <c r="B263" s="95"/>
    </row>
    <row r="265" customFormat="false" ht="13.5" hidden="false" customHeight="true" outlineLevel="0" collapsed="false">
      <c r="A265" s="94"/>
      <c r="B265" s="95"/>
    </row>
    <row r="267" customFormat="false" ht="13.5" hidden="false" customHeight="true" outlineLevel="0" collapsed="false">
      <c r="A267" s="94"/>
      <c r="B267" s="95"/>
    </row>
    <row r="269" customFormat="false" ht="13.5" hidden="false" customHeight="true" outlineLevel="0" collapsed="false">
      <c r="A269" s="94"/>
      <c r="B269" s="95"/>
    </row>
    <row r="271" customFormat="false" ht="13.5" hidden="false" customHeight="true" outlineLevel="0" collapsed="false">
      <c r="A271" s="94"/>
      <c r="B271" s="95"/>
    </row>
    <row r="273" customFormat="false" ht="13.5" hidden="false" customHeight="true" outlineLevel="0" collapsed="false">
      <c r="A273" s="94"/>
      <c r="B273" s="95"/>
    </row>
    <row r="275" customFormat="false" ht="13.5" hidden="false" customHeight="true" outlineLevel="0" collapsed="false">
      <c r="A275" s="94"/>
      <c r="B275" s="95"/>
    </row>
    <row r="277" customFormat="false" ht="13.5" hidden="false" customHeight="true" outlineLevel="0" collapsed="false">
      <c r="A277" s="94"/>
      <c r="B277" s="95"/>
    </row>
    <row r="279" customFormat="false" ht="13.5" hidden="false" customHeight="true" outlineLevel="0" collapsed="false">
      <c r="A279" s="94"/>
      <c r="B279" s="95"/>
    </row>
    <row r="281" customFormat="false" ht="13.5" hidden="false" customHeight="true" outlineLevel="0" collapsed="false">
      <c r="A281" s="94"/>
      <c r="B281" s="95"/>
    </row>
    <row r="283" customFormat="false" ht="13.5" hidden="false" customHeight="true" outlineLevel="0" collapsed="false">
      <c r="A283" s="94"/>
      <c r="B283" s="95"/>
    </row>
    <row r="285" customFormat="false" ht="13.5" hidden="false" customHeight="true" outlineLevel="0" collapsed="false">
      <c r="A285" s="94"/>
      <c r="B285" s="95"/>
    </row>
    <row r="287" customFormat="false" ht="13.5" hidden="false" customHeight="true" outlineLevel="0" collapsed="false">
      <c r="A287" s="94"/>
      <c r="B287" s="95"/>
    </row>
    <row r="289" customFormat="false" ht="13.5" hidden="false" customHeight="true" outlineLevel="0" collapsed="false">
      <c r="A289" s="94"/>
      <c r="B289" s="95"/>
    </row>
    <row r="291" customFormat="false" ht="13.5" hidden="false" customHeight="true" outlineLevel="0" collapsed="false">
      <c r="A291" s="94"/>
      <c r="B291" s="95"/>
    </row>
    <row r="293" customFormat="false" ht="13.5" hidden="false" customHeight="true" outlineLevel="0" collapsed="false">
      <c r="A293" s="94"/>
      <c r="B293" s="95"/>
    </row>
    <row r="295" customFormat="false" ht="13.5" hidden="false" customHeight="true" outlineLevel="0" collapsed="false">
      <c r="A295" s="94"/>
      <c r="B295" s="95"/>
    </row>
    <row r="297" customFormat="false" ht="13.5" hidden="false" customHeight="true" outlineLevel="0" collapsed="false">
      <c r="A297" s="94"/>
      <c r="B297" s="95"/>
    </row>
    <row r="299" customFormat="false" ht="13.5" hidden="false" customHeight="true" outlineLevel="0" collapsed="false">
      <c r="A299" s="94"/>
      <c r="B299" s="95"/>
    </row>
    <row r="301" customFormat="false" ht="13.5" hidden="false" customHeight="true" outlineLevel="0" collapsed="false">
      <c r="A301" s="94"/>
      <c r="B301" s="95"/>
    </row>
    <row r="303" customFormat="false" ht="13.5" hidden="false" customHeight="true" outlineLevel="0" collapsed="false">
      <c r="A303" s="94"/>
      <c r="B303" s="95"/>
    </row>
    <row r="305" customFormat="false" ht="13.5" hidden="false" customHeight="true" outlineLevel="0" collapsed="false">
      <c r="A305" s="94"/>
      <c r="B305" s="95"/>
    </row>
    <row r="307" customFormat="false" ht="13.5" hidden="false" customHeight="true" outlineLevel="0" collapsed="false">
      <c r="A307" s="94"/>
      <c r="B307" s="95"/>
    </row>
    <row r="309" customFormat="false" ht="13.5" hidden="false" customHeight="true" outlineLevel="0" collapsed="false">
      <c r="A309" s="94"/>
      <c r="B309" s="95"/>
    </row>
    <row r="311" customFormat="false" ht="13.5" hidden="false" customHeight="true" outlineLevel="0" collapsed="false">
      <c r="A311" s="94"/>
      <c r="B311" s="95"/>
    </row>
    <row r="313" customFormat="false" ht="13.5" hidden="false" customHeight="true" outlineLevel="0" collapsed="false">
      <c r="A313" s="94"/>
      <c r="B313" s="95"/>
    </row>
    <row r="315" customFormat="false" ht="13.5" hidden="false" customHeight="true" outlineLevel="0" collapsed="false">
      <c r="A315" s="94"/>
      <c r="B315" s="95"/>
    </row>
    <row r="317" customFormat="false" ht="13.5" hidden="false" customHeight="true" outlineLevel="0" collapsed="false">
      <c r="A317" s="94"/>
      <c r="B317" s="95"/>
    </row>
    <row r="319" customFormat="false" ht="13.5" hidden="false" customHeight="true" outlineLevel="0" collapsed="false">
      <c r="A319" s="94"/>
      <c r="B319" s="95"/>
    </row>
    <row r="321" customFormat="false" ht="13.5" hidden="false" customHeight="true" outlineLevel="0" collapsed="false">
      <c r="A321" s="94"/>
      <c r="B321" s="95"/>
    </row>
    <row r="323" customFormat="false" ht="13.5" hidden="false" customHeight="true" outlineLevel="0" collapsed="false">
      <c r="A323" s="94"/>
      <c r="B323" s="95"/>
    </row>
    <row r="325" customFormat="false" ht="13.5" hidden="false" customHeight="true" outlineLevel="0" collapsed="false">
      <c r="A325" s="94"/>
      <c r="B325" s="95"/>
    </row>
    <row r="327" customFormat="false" ht="13.5" hidden="false" customHeight="true" outlineLevel="0" collapsed="false">
      <c r="A327" s="94"/>
      <c r="B327" s="95"/>
    </row>
    <row r="329" customFormat="false" ht="13.5" hidden="false" customHeight="true" outlineLevel="0" collapsed="false">
      <c r="A329" s="94"/>
      <c r="B329" s="95"/>
    </row>
    <row r="331" customFormat="false" ht="13.5" hidden="false" customHeight="true" outlineLevel="0" collapsed="false">
      <c r="A331" s="94"/>
      <c r="B331" s="95"/>
    </row>
    <row r="333" customFormat="false" ht="13.5" hidden="false" customHeight="true" outlineLevel="0" collapsed="false">
      <c r="A333" s="94"/>
      <c r="B333" s="95"/>
    </row>
    <row r="335" customFormat="false" ht="13.5" hidden="false" customHeight="true" outlineLevel="0" collapsed="false">
      <c r="A335" s="94"/>
      <c r="B335" s="95"/>
    </row>
    <row r="337" customFormat="false" ht="13.5" hidden="false" customHeight="true" outlineLevel="0" collapsed="false">
      <c r="A337" s="94"/>
      <c r="B337" s="95"/>
    </row>
    <row r="339" customFormat="false" ht="13.5" hidden="false" customHeight="true" outlineLevel="0" collapsed="false">
      <c r="A339" s="94"/>
      <c r="B339" s="95"/>
    </row>
    <row r="341" customFormat="false" ht="13.5" hidden="false" customHeight="true" outlineLevel="0" collapsed="false">
      <c r="A341" s="94"/>
      <c r="B341" s="95"/>
    </row>
    <row r="343" customFormat="false" ht="13.5" hidden="false" customHeight="true" outlineLevel="0" collapsed="false">
      <c r="A343" s="94"/>
      <c r="B343" s="95"/>
    </row>
    <row r="345" customFormat="false" ht="13.5" hidden="false" customHeight="true" outlineLevel="0" collapsed="false">
      <c r="A345" s="94"/>
      <c r="B345" s="95"/>
    </row>
    <row r="347" customFormat="false" ht="13.5" hidden="false" customHeight="true" outlineLevel="0" collapsed="false">
      <c r="A347" s="94"/>
      <c r="B347" s="95"/>
    </row>
    <row r="349" customFormat="false" ht="13.5" hidden="false" customHeight="true" outlineLevel="0" collapsed="false">
      <c r="A349" s="94"/>
      <c r="B349" s="95"/>
    </row>
    <row r="351" customFormat="false" ht="13.5" hidden="false" customHeight="true" outlineLevel="0" collapsed="false">
      <c r="A351" s="94"/>
      <c r="B351" s="95"/>
    </row>
    <row r="353" customFormat="false" ht="13.5" hidden="false" customHeight="true" outlineLevel="0" collapsed="false">
      <c r="A353" s="94"/>
      <c r="B353" s="95"/>
    </row>
    <row r="355" customFormat="false" ht="13.5" hidden="false" customHeight="true" outlineLevel="0" collapsed="false">
      <c r="A355" s="94"/>
      <c r="B355" s="95"/>
    </row>
    <row r="357" customFormat="false" ht="13.5" hidden="false" customHeight="true" outlineLevel="0" collapsed="false">
      <c r="A357" s="94"/>
      <c r="B357" s="95"/>
    </row>
    <row r="359" customFormat="false" ht="13.5" hidden="false" customHeight="true" outlineLevel="0" collapsed="false">
      <c r="A359" s="94"/>
      <c r="B359" s="95"/>
    </row>
    <row r="361" customFormat="false" ht="13.5" hidden="false" customHeight="true" outlineLevel="0" collapsed="false">
      <c r="A361" s="94"/>
      <c r="B361" s="95"/>
    </row>
    <row r="363" customFormat="false" ht="13.5" hidden="false" customHeight="true" outlineLevel="0" collapsed="false">
      <c r="A363" s="94"/>
      <c r="B363" s="95"/>
    </row>
    <row r="365" customFormat="false" ht="13.5" hidden="false" customHeight="true" outlineLevel="0" collapsed="false">
      <c r="A365" s="94"/>
      <c r="B365" s="95"/>
    </row>
    <row r="367" customFormat="false" ht="13.5" hidden="false" customHeight="true" outlineLevel="0" collapsed="false">
      <c r="A367" s="94"/>
      <c r="B367" s="95"/>
    </row>
    <row r="369" customFormat="false" ht="13.5" hidden="false" customHeight="true" outlineLevel="0" collapsed="false">
      <c r="A369" s="94"/>
      <c r="B369" s="95"/>
    </row>
    <row r="371" customFormat="false" ht="13.5" hidden="false" customHeight="true" outlineLevel="0" collapsed="false">
      <c r="A371" s="94"/>
      <c r="B371" s="95"/>
    </row>
    <row r="373" customFormat="false" ht="13.5" hidden="false" customHeight="true" outlineLevel="0" collapsed="false">
      <c r="A373" s="94"/>
      <c r="B373" s="95"/>
    </row>
    <row r="375" customFormat="false" ht="13.5" hidden="false" customHeight="true" outlineLevel="0" collapsed="false">
      <c r="A375" s="94"/>
      <c r="B375" s="95"/>
    </row>
    <row r="377" customFormat="false" ht="13.5" hidden="false" customHeight="true" outlineLevel="0" collapsed="false">
      <c r="A377" s="94"/>
      <c r="B377" s="95"/>
    </row>
    <row r="379" customFormat="false" ht="13.5" hidden="false" customHeight="true" outlineLevel="0" collapsed="false">
      <c r="A379" s="94"/>
      <c r="B379" s="95"/>
    </row>
    <row r="381" customFormat="false" ht="13.5" hidden="false" customHeight="true" outlineLevel="0" collapsed="false">
      <c r="A381" s="94"/>
      <c r="B381" s="95"/>
    </row>
    <row r="383" customFormat="false" ht="13.5" hidden="false" customHeight="true" outlineLevel="0" collapsed="false">
      <c r="A383" s="94"/>
      <c r="B383" s="95"/>
    </row>
    <row r="385" customFormat="false" ht="13.5" hidden="false" customHeight="true" outlineLevel="0" collapsed="false">
      <c r="A385" s="94"/>
      <c r="B385" s="95"/>
    </row>
    <row r="387" customFormat="false" ht="13.5" hidden="false" customHeight="true" outlineLevel="0" collapsed="false">
      <c r="A387" s="94"/>
      <c r="B387" s="95"/>
    </row>
    <row r="389" customFormat="false" ht="13.5" hidden="false" customHeight="true" outlineLevel="0" collapsed="false">
      <c r="A389" s="94"/>
      <c r="B389" s="95"/>
    </row>
    <row r="391" customFormat="false" ht="13.5" hidden="false" customHeight="true" outlineLevel="0" collapsed="false">
      <c r="A391" s="94"/>
      <c r="B391" s="95"/>
    </row>
    <row r="393" customFormat="false" ht="13.5" hidden="false" customHeight="true" outlineLevel="0" collapsed="false">
      <c r="A393" s="94"/>
      <c r="B393" s="95"/>
    </row>
    <row r="395" customFormat="false" ht="13.5" hidden="false" customHeight="true" outlineLevel="0" collapsed="false">
      <c r="A395" s="94"/>
      <c r="B395" s="95"/>
    </row>
    <row r="397" customFormat="false" ht="13.5" hidden="false" customHeight="true" outlineLevel="0" collapsed="false">
      <c r="A397" s="94"/>
      <c r="B397" s="95"/>
    </row>
    <row r="399" customFormat="false" ht="13.5" hidden="false" customHeight="true" outlineLevel="0" collapsed="false">
      <c r="A399" s="94"/>
      <c r="B399" s="95"/>
    </row>
    <row r="401" customFormat="false" ht="13.5" hidden="false" customHeight="true" outlineLevel="0" collapsed="false">
      <c r="A401" s="94"/>
      <c r="B401" s="95"/>
    </row>
    <row r="403" customFormat="false" ht="13.5" hidden="false" customHeight="true" outlineLevel="0" collapsed="false">
      <c r="A403" s="94"/>
      <c r="B403" s="95"/>
    </row>
    <row r="405" customFormat="false" ht="13.5" hidden="false" customHeight="true" outlineLevel="0" collapsed="false">
      <c r="A405" s="94"/>
      <c r="B405" s="95"/>
    </row>
    <row r="407" customFormat="false" ht="13.5" hidden="false" customHeight="true" outlineLevel="0" collapsed="false">
      <c r="A407" s="94"/>
      <c r="B407" s="95"/>
    </row>
    <row r="409" customFormat="false" ht="13.5" hidden="false" customHeight="true" outlineLevel="0" collapsed="false">
      <c r="A409" s="94"/>
      <c r="B409" s="95"/>
    </row>
    <row r="411" customFormat="false" ht="13.5" hidden="false" customHeight="true" outlineLevel="0" collapsed="false">
      <c r="A411" s="94"/>
      <c r="B411" s="95"/>
    </row>
    <row r="413" customFormat="false" ht="13.5" hidden="false" customHeight="true" outlineLevel="0" collapsed="false">
      <c r="A413" s="94"/>
      <c r="B413" s="95"/>
    </row>
    <row r="415" customFormat="false" ht="13.5" hidden="false" customHeight="true" outlineLevel="0" collapsed="false">
      <c r="A415" s="94"/>
      <c r="B415" s="95"/>
    </row>
    <row r="417" customFormat="false" ht="13.5" hidden="false" customHeight="true" outlineLevel="0" collapsed="false">
      <c r="A417" s="94"/>
      <c r="B417" s="95"/>
    </row>
    <row r="419" customFormat="false" ht="13.5" hidden="false" customHeight="true" outlineLevel="0" collapsed="false">
      <c r="A419" s="94"/>
      <c r="B419" s="95"/>
    </row>
    <row r="421" customFormat="false" ht="13.5" hidden="false" customHeight="true" outlineLevel="0" collapsed="false">
      <c r="A421" s="94"/>
      <c r="B421" s="95"/>
    </row>
    <row r="423" customFormat="false" ht="13.5" hidden="false" customHeight="true" outlineLevel="0" collapsed="false">
      <c r="A423" s="94"/>
      <c r="B423" s="95"/>
    </row>
    <row r="425" customFormat="false" ht="13.5" hidden="false" customHeight="true" outlineLevel="0" collapsed="false">
      <c r="A425" s="94"/>
      <c r="B425" s="95"/>
    </row>
    <row r="427" customFormat="false" ht="13.5" hidden="false" customHeight="true" outlineLevel="0" collapsed="false">
      <c r="A427" s="94"/>
      <c r="B427" s="95"/>
    </row>
    <row r="429" customFormat="false" ht="13.5" hidden="false" customHeight="true" outlineLevel="0" collapsed="false">
      <c r="A429" s="94"/>
      <c r="B429" s="95"/>
    </row>
    <row r="431" customFormat="false" ht="13.5" hidden="false" customHeight="true" outlineLevel="0" collapsed="false">
      <c r="A431" s="94"/>
      <c r="B431" s="95"/>
    </row>
    <row r="433" customFormat="false" ht="13.5" hidden="false" customHeight="true" outlineLevel="0" collapsed="false">
      <c r="A433" s="94"/>
      <c r="B433" s="95"/>
    </row>
    <row r="435" customFormat="false" ht="13.5" hidden="false" customHeight="true" outlineLevel="0" collapsed="false">
      <c r="A435" s="94"/>
      <c r="B435" s="95"/>
    </row>
    <row r="437" customFormat="false" ht="13.5" hidden="false" customHeight="true" outlineLevel="0" collapsed="false">
      <c r="A437" s="94"/>
      <c r="B437" s="95"/>
    </row>
    <row r="439" customFormat="false" ht="13.5" hidden="false" customHeight="true" outlineLevel="0" collapsed="false">
      <c r="A439" s="94"/>
      <c r="B439" s="95"/>
    </row>
    <row r="441" customFormat="false" ht="13.5" hidden="false" customHeight="true" outlineLevel="0" collapsed="false">
      <c r="A441" s="94"/>
      <c r="B441" s="95"/>
    </row>
    <row r="443" customFormat="false" ht="13.5" hidden="false" customHeight="true" outlineLevel="0" collapsed="false">
      <c r="A443" s="94"/>
      <c r="B443" s="95"/>
    </row>
    <row r="445" customFormat="false" ht="13.5" hidden="false" customHeight="true" outlineLevel="0" collapsed="false">
      <c r="A445" s="94"/>
      <c r="B445" s="95"/>
    </row>
    <row r="447" customFormat="false" ht="13.5" hidden="false" customHeight="true" outlineLevel="0" collapsed="false">
      <c r="A447" s="94"/>
      <c r="B447" s="95"/>
    </row>
    <row r="449" customFormat="false" ht="13.5" hidden="false" customHeight="true" outlineLevel="0" collapsed="false">
      <c r="A449" s="94"/>
      <c r="B449" s="95"/>
    </row>
    <row r="451" customFormat="false" ht="13.5" hidden="false" customHeight="true" outlineLevel="0" collapsed="false">
      <c r="A451" s="94"/>
      <c r="B451" s="95"/>
    </row>
    <row r="453" customFormat="false" ht="13.5" hidden="false" customHeight="true" outlineLevel="0" collapsed="false">
      <c r="A453" s="94"/>
      <c r="B453" s="95"/>
    </row>
    <row r="455" customFormat="false" ht="13.5" hidden="false" customHeight="true" outlineLevel="0" collapsed="false">
      <c r="A455" s="94"/>
      <c r="B455" s="95"/>
    </row>
    <row r="457" customFormat="false" ht="13.5" hidden="false" customHeight="true" outlineLevel="0" collapsed="false">
      <c r="A457" s="94"/>
      <c r="B457" s="95"/>
    </row>
    <row r="459" customFormat="false" ht="13.5" hidden="false" customHeight="true" outlineLevel="0" collapsed="false">
      <c r="A459" s="94"/>
      <c r="B459" s="95"/>
    </row>
    <row r="461" customFormat="false" ht="13.5" hidden="false" customHeight="true" outlineLevel="0" collapsed="false">
      <c r="A461" s="94"/>
      <c r="B461" s="95"/>
    </row>
    <row r="463" customFormat="false" ht="13.5" hidden="false" customHeight="true" outlineLevel="0" collapsed="false">
      <c r="A463" s="94"/>
      <c r="B463" s="95"/>
    </row>
    <row r="465" customFormat="false" ht="13.5" hidden="false" customHeight="true" outlineLevel="0" collapsed="false">
      <c r="A465" s="94"/>
      <c r="B465" s="95"/>
    </row>
    <row r="467" customFormat="false" ht="13.5" hidden="false" customHeight="true" outlineLevel="0" collapsed="false">
      <c r="A467" s="94"/>
      <c r="B467" s="95"/>
    </row>
    <row r="469" customFormat="false" ht="13.5" hidden="false" customHeight="true" outlineLevel="0" collapsed="false">
      <c r="A469" s="94"/>
      <c r="B469" s="95"/>
    </row>
    <row r="471" customFormat="false" ht="13.5" hidden="false" customHeight="true" outlineLevel="0" collapsed="false">
      <c r="A471" s="94"/>
      <c r="B471" s="95"/>
    </row>
    <row r="473" customFormat="false" ht="13.5" hidden="false" customHeight="true" outlineLevel="0" collapsed="false">
      <c r="A473" s="94"/>
      <c r="B473" s="95"/>
    </row>
    <row r="475" customFormat="false" ht="13.5" hidden="false" customHeight="true" outlineLevel="0" collapsed="false">
      <c r="A475" s="94"/>
      <c r="B475" s="95"/>
    </row>
    <row r="477" customFormat="false" ht="13.5" hidden="false" customHeight="true" outlineLevel="0" collapsed="false">
      <c r="A477" s="94"/>
      <c r="B477" s="95"/>
    </row>
    <row r="479" customFormat="false" ht="13.5" hidden="false" customHeight="true" outlineLevel="0" collapsed="false">
      <c r="A479" s="94"/>
      <c r="B479" s="95"/>
    </row>
    <row r="481" customFormat="false" ht="13.5" hidden="false" customHeight="true" outlineLevel="0" collapsed="false">
      <c r="A481" s="94"/>
      <c r="B481" s="95"/>
    </row>
    <row r="483" customFormat="false" ht="13.5" hidden="false" customHeight="true" outlineLevel="0" collapsed="false">
      <c r="A483" s="94"/>
      <c r="B483" s="95"/>
    </row>
    <row r="485" customFormat="false" ht="13.5" hidden="false" customHeight="true" outlineLevel="0" collapsed="false">
      <c r="A485" s="94"/>
      <c r="B485" s="95"/>
    </row>
    <row r="487" customFormat="false" ht="13.5" hidden="false" customHeight="true" outlineLevel="0" collapsed="false">
      <c r="A487" s="94"/>
      <c r="B487" s="95"/>
    </row>
    <row r="489" customFormat="false" ht="13.5" hidden="false" customHeight="true" outlineLevel="0" collapsed="false">
      <c r="A489" s="94"/>
      <c r="B489" s="95"/>
    </row>
    <row r="491" customFormat="false" ht="13.5" hidden="false" customHeight="true" outlineLevel="0" collapsed="false">
      <c r="A491" s="94"/>
      <c r="B491" s="95"/>
    </row>
    <row r="493" customFormat="false" ht="13.5" hidden="false" customHeight="true" outlineLevel="0" collapsed="false">
      <c r="A493" s="94"/>
      <c r="B493" s="95"/>
    </row>
    <row r="495" customFormat="false" ht="13.5" hidden="false" customHeight="true" outlineLevel="0" collapsed="false">
      <c r="A495" s="94"/>
      <c r="B495" s="95"/>
    </row>
    <row r="497" customFormat="false" ht="13.5" hidden="false" customHeight="true" outlineLevel="0" collapsed="false">
      <c r="A497" s="94"/>
      <c r="B497" s="95"/>
    </row>
    <row r="499" customFormat="false" ht="13.5" hidden="false" customHeight="true" outlineLevel="0" collapsed="false">
      <c r="A499" s="94"/>
      <c r="B499" s="95"/>
    </row>
    <row r="501" customFormat="false" ht="13.5" hidden="false" customHeight="true" outlineLevel="0" collapsed="false">
      <c r="A501" s="94"/>
      <c r="B501" s="95"/>
    </row>
    <row r="503" customFormat="false" ht="13.5" hidden="false" customHeight="true" outlineLevel="0" collapsed="false">
      <c r="A503" s="94"/>
      <c r="B503" s="95"/>
    </row>
    <row r="505" customFormat="false" ht="13.5" hidden="false" customHeight="true" outlineLevel="0" collapsed="false">
      <c r="A505" s="94"/>
      <c r="B505" s="95"/>
    </row>
    <row r="507" customFormat="false" ht="13.5" hidden="false" customHeight="true" outlineLevel="0" collapsed="false">
      <c r="A507" s="94"/>
      <c r="B507" s="95"/>
    </row>
    <row r="509" customFormat="false" ht="13.5" hidden="false" customHeight="true" outlineLevel="0" collapsed="false">
      <c r="A509" s="94"/>
      <c r="B509" s="95"/>
    </row>
    <row r="511" customFormat="false" ht="13.5" hidden="false" customHeight="true" outlineLevel="0" collapsed="false">
      <c r="A511" s="94"/>
      <c r="B511" s="95"/>
    </row>
    <row r="513" customFormat="false" ht="13.5" hidden="false" customHeight="true" outlineLevel="0" collapsed="false">
      <c r="A513" s="94"/>
      <c r="B513" s="95"/>
    </row>
    <row r="515" customFormat="false" ht="13.5" hidden="false" customHeight="true" outlineLevel="0" collapsed="false">
      <c r="A515" s="94"/>
      <c r="B515" s="95"/>
    </row>
    <row r="517" customFormat="false" ht="13.5" hidden="false" customHeight="true" outlineLevel="0" collapsed="false">
      <c r="A517" s="94"/>
      <c r="B517" s="95"/>
    </row>
    <row r="519" customFormat="false" ht="13.5" hidden="false" customHeight="true" outlineLevel="0" collapsed="false">
      <c r="A519" s="94"/>
      <c r="B519" s="95"/>
    </row>
    <row r="521" customFormat="false" ht="13.5" hidden="false" customHeight="true" outlineLevel="0" collapsed="false">
      <c r="A521" s="94"/>
      <c r="B521" s="95"/>
    </row>
    <row r="523" customFormat="false" ht="13.5" hidden="false" customHeight="true" outlineLevel="0" collapsed="false">
      <c r="A523" s="94"/>
      <c r="B523" s="95"/>
    </row>
    <row r="525" customFormat="false" ht="13.5" hidden="false" customHeight="true" outlineLevel="0" collapsed="false">
      <c r="A525" s="94"/>
      <c r="B525" s="95"/>
    </row>
    <row r="527" customFormat="false" ht="13.5" hidden="false" customHeight="true" outlineLevel="0" collapsed="false">
      <c r="A527" s="94"/>
      <c r="B527" s="95"/>
    </row>
    <row r="529" customFormat="false" ht="13.5" hidden="false" customHeight="true" outlineLevel="0" collapsed="false">
      <c r="A529" s="94"/>
      <c r="B529" s="95"/>
    </row>
    <row r="531" customFormat="false" ht="13.5" hidden="false" customHeight="true" outlineLevel="0" collapsed="false">
      <c r="A531" s="94"/>
      <c r="B531" s="95"/>
    </row>
    <row r="533" customFormat="false" ht="13.5" hidden="false" customHeight="true" outlineLevel="0" collapsed="false">
      <c r="A533" s="94"/>
      <c r="B533" s="95"/>
    </row>
    <row r="535" customFormat="false" ht="13.5" hidden="false" customHeight="true" outlineLevel="0" collapsed="false">
      <c r="A535" s="94"/>
      <c r="B535" s="95"/>
    </row>
    <row r="537" customFormat="false" ht="13.5" hidden="false" customHeight="true" outlineLevel="0" collapsed="false">
      <c r="A537" s="94"/>
      <c r="B537" s="95"/>
    </row>
    <row r="539" customFormat="false" ht="13.5" hidden="false" customHeight="true" outlineLevel="0" collapsed="false">
      <c r="A539" s="94"/>
      <c r="B539" s="95"/>
    </row>
    <row r="541" customFormat="false" ht="13.5" hidden="false" customHeight="true" outlineLevel="0" collapsed="false">
      <c r="A541" s="94"/>
      <c r="B541" s="95"/>
    </row>
    <row r="543" customFormat="false" ht="13.5" hidden="false" customHeight="true" outlineLevel="0" collapsed="false">
      <c r="A543" s="94"/>
      <c r="B543" s="95"/>
    </row>
    <row r="545" customFormat="false" ht="13.5" hidden="false" customHeight="true" outlineLevel="0" collapsed="false">
      <c r="A545" s="94"/>
      <c r="B545" s="95"/>
    </row>
    <row r="547" customFormat="false" ht="13.5" hidden="false" customHeight="true" outlineLevel="0" collapsed="false">
      <c r="A547" s="94"/>
      <c r="B547" s="95"/>
    </row>
    <row r="549" customFormat="false" ht="13.5" hidden="false" customHeight="true" outlineLevel="0" collapsed="false">
      <c r="A549" s="94"/>
      <c r="B549" s="95"/>
    </row>
    <row r="551" customFormat="false" ht="13.5" hidden="false" customHeight="true" outlineLevel="0" collapsed="false">
      <c r="A551" s="94"/>
      <c r="B551" s="95"/>
    </row>
    <row r="553" customFormat="false" ht="13.5" hidden="false" customHeight="true" outlineLevel="0" collapsed="false">
      <c r="A553" s="94"/>
      <c r="B553" s="95"/>
    </row>
    <row r="555" customFormat="false" ht="13.5" hidden="false" customHeight="true" outlineLevel="0" collapsed="false">
      <c r="A555" s="94"/>
      <c r="B555" s="95"/>
    </row>
    <row r="557" customFormat="false" ht="13.5" hidden="false" customHeight="true" outlineLevel="0" collapsed="false">
      <c r="A557" s="94"/>
      <c r="B557" s="95"/>
    </row>
    <row r="559" customFormat="false" ht="13.5" hidden="false" customHeight="true" outlineLevel="0" collapsed="false">
      <c r="A559" s="94"/>
      <c r="B559" s="95"/>
    </row>
    <row r="561" customFormat="false" ht="13.5" hidden="false" customHeight="true" outlineLevel="0" collapsed="false">
      <c r="A561" s="94"/>
      <c r="B561" s="95"/>
    </row>
    <row r="563" customFormat="false" ht="13.5" hidden="false" customHeight="true" outlineLevel="0" collapsed="false">
      <c r="A563" s="94"/>
      <c r="B563" s="95"/>
    </row>
    <row r="565" customFormat="false" ht="13.5" hidden="false" customHeight="true" outlineLevel="0" collapsed="false">
      <c r="A565" s="94"/>
      <c r="B565" s="95"/>
    </row>
    <row r="567" customFormat="false" ht="13.5" hidden="false" customHeight="true" outlineLevel="0" collapsed="false">
      <c r="A567" s="94"/>
      <c r="B567" s="95"/>
    </row>
    <row r="569" customFormat="false" ht="13.5" hidden="false" customHeight="true" outlineLevel="0" collapsed="false">
      <c r="A569" s="94"/>
      <c r="B569" s="95"/>
    </row>
    <row r="571" customFormat="false" ht="13.5" hidden="false" customHeight="true" outlineLevel="0" collapsed="false">
      <c r="A571" s="94"/>
      <c r="B571" s="95"/>
    </row>
    <row r="573" customFormat="false" ht="13.5" hidden="false" customHeight="true" outlineLevel="0" collapsed="false">
      <c r="A573" s="94"/>
      <c r="B573" s="95"/>
    </row>
    <row r="575" customFormat="false" ht="13.5" hidden="false" customHeight="true" outlineLevel="0" collapsed="false">
      <c r="A575" s="94"/>
      <c r="B575" s="95"/>
    </row>
    <row r="577" customFormat="false" ht="13.5" hidden="false" customHeight="true" outlineLevel="0" collapsed="false">
      <c r="A577" s="94"/>
      <c r="B577" s="95"/>
    </row>
    <row r="579" customFormat="false" ht="13.5" hidden="false" customHeight="true" outlineLevel="0" collapsed="false">
      <c r="A579" s="94"/>
      <c r="B579" s="95"/>
    </row>
    <row r="581" customFormat="false" ht="13.5" hidden="false" customHeight="true" outlineLevel="0" collapsed="false">
      <c r="A581" s="94"/>
      <c r="B581" s="95"/>
    </row>
    <row r="583" customFormat="false" ht="13.5" hidden="false" customHeight="true" outlineLevel="0" collapsed="false">
      <c r="A583" s="94"/>
      <c r="B583" s="95"/>
    </row>
    <row r="585" customFormat="false" ht="13.5" hidden="false" customHeight="true" outlineLevel="0" collapsed="false">
      <c r="A585" s="94"/>
      <c r="B585" s="95"/>
    </row>
    <row r="587" customFormat="false" ht="13.5" hidden="false" customHeight="true" outlineLevel="0" collapsed="false">
      <c r="A587" s="94"/>
      <c r="B587" s="95"/>
    </row>
    <row r="589" customFormat="false" ht="13.5" hidden="false" customHeight="true" outlineLevel="0" collapsed="false">
      <c r="A589" s="94"/>
      <c r="B589" s="95"/>
    </row>
    <row r="591" customFormat="false" ht="13.5" hidden="false" customHeight="true" outlineLevel="0" collapsed="false">
      <c r="A591" s="94"/>
      <c r="B591" s="95"/>
    </row>
    <row r="593" customFormat="false" ht="13.5" hidden="false" customHeight="true" outlineLevel="0" collapsed="false">
      <c r="A593" s="94"/>
      <c r="B593" s="95"/>
    </row>
    <row r="595" customFormat="false" ht="13.5" hidden="false" customHeight="true" outlineLevel="0" collapsed="false">
      <c r="A595" s="94"/>
      <c r="B595" s="95"/>
    </row>
    <row r="597" customFormat="false" ht="13.5" hidden="false" customHeight="true" outlineLevel="0" collapsed="false">
      <c r="A597" s="94"/>
      <c r="B597" s="95"/>
    </row>
    <row r="599" customFormat="false" ht="13.5" hidden="false" customHeight="true" outlineLevel="0" collapsed="false">
      <c r="A599" s="94"/>
      <c r="B599" s="95"/>
    </row>
    <row r="601" customFormat="false" ht="13.5" hidden="false" customHeight="true" outlineLevel="0" collapsed="false">
      <c r="A601" s="94"/>
      <c r="B601" s="95"/>
    </row>
    <row r="603" customFormat="false" ht="13.5" hidden="false" customHeight="true" outlineLevel="0" collapsed="false">
      <c r="A603" s="94"/>
      <c r="B603" s="95"/>
    </row>
    <row r="605" customFormat="false" ht="13.5" hidden="false" customHeight="true" outlineLevel="0" collapsed="false">
      <c r="A605" s="94"/>
      <c r="B605" s="95"/>
    </row>
    <row r="607" customFormat="false" ht="13.5" hidden="false" customHeight="true" outlineLevel="0" collapsed="false">
      <c r="A607" s="94"/>
      <c r="B607" s="95"/>
    </row>
    <row r="609" customFormat="false" ht="13.5" hidden="false" customHeight="true" outlineLevel="0" collapsed="false">
      <c r="A609" s="94"/>
      <c r="B609" s="95"/>
    </row>
    <row r="611" customFormat="false" ht="13.5" hidden="false" customHeight="true" outlineLevel="0" collapsed="false">
      <c r="A611" s="94"/>
      <c r="B611" s="95"/>
    </row>
    <row r="613" customFormat="false" ht="13.5" hidden="false" customHeight="true" outlineLevel="0" collapsed="false">
      <c r="A613" s="94"/>
      <c r="B613" s="95"/>
    </row>
    <row r="615" customFormat="false" ht="13.5" hidden="false" customHeight="true" outlineLevel="0" collapsed="false">
      <c r="A615" s="94"/>
      <c r="B615" s="95"/>
    </row>
    <row r="617" customFormat="false" ht="13.5" hidden="false" customHeight="true" outlineLevel="0" collapsed="false">
      <c r="A617" s="94"/>
      <c r="B617" s="95"/>
    </row>
    <row r="619" customFormat="false" ht="13.5" hidden="false" customHeight="true" outlineLevel="0" collapsed="false">
      <c r="A619" s="94"/>
      <c r="B619" s="95"/>
    </row>
    <row r="621" customFormat="false" ht="13.5" hidden="false" customHeight="true" outlineLevel="0" collapsed="false">
      <c r="A621" s="94"/>
      <c r="B621" s="95"/>
    </row>
    <row r="623" customFormat="false" ht="13.5" hidden="false" customHeight="true" outlineLevel="0" collapsed="false">
      <c r="A623" s="94"/>
      <c r="B623" s="95"/>
    </row>
    <row r="625" customFormat="false" ht="13.5" hidden="false" customHeight="true" outlineLevel="0" collapsed="false">
      <c r="A625" s="94"/>
      <c r="B625" s="95"/>
    </row>
    <row r="627" customFormat="false" ht="13.5" hidden="false" customHeight="true" outlineLevel="0" collapsed="false">
      <c r="A627" s="94"/>
      <c r="B627" s="95"/>
    </row>
    <row r="629" customFormat="false" ht="13.5" hidden="false" customHeight="true" outlineLevel="0" collapsed="false">
      <c r="A629" s="94"/>
      <c r="B629" s="95"/>
    </row>
    <row r="631" customFormat="false" ht="13.5" hidden="false" customHeight="true" outlineLevel="0" collapsed="false">
      <c r="A631" s="94"/>
      <c r="B631" s="95"/>
    </row>
    <row r="633" customFormat="false" ht="13.5" hidden="false" customHeight="true" outlineLevel="0" collapsed="false">
      <c r="A633" s="94"/>
      <c r="B633" s="95"/>
    </row>
    <row r="635" customFormat="false" ht="13.5" hidden="false" customHeight="true" outlineLevel="0" collapsed="false">
      <c r="A635" s="94"/>
      <c r="B635" s="95"/>
    </row>
    <row r="637" customFormat="false" ht="13.5" hidden="false" customHeight="true" outlineLevel="0" collapsed="false">
      <c r="A637" s="94"/>
      <c r="B637" s="95"/>
    </row>
    <row r="639" customFormat="false" ht="13.5" hidden="false" customHeight="true" outlineLevel="0" collapsed="false">
      <c r="A639" s="94"/>
      <c r="B639" s="95"/>
    </row>
    <row r="641" customFormat="false" ht="13.5" hidden="false" customHeight="true" outlineLevel="0" collapsed="false">
      <c r="A641" s="94"/>
      <c r="B641" s="95"/>
    </row>
    <row r="643" customFormat="false" ht="13.5" hidden="false" customHeight="true" outlineLevel="0" collapsed="false">
      <c r="A643" s="94"/>
      <c r="B643" s="95"/>
    </row>
    <row r="645" customFormat="false" ht="13.5" hidden="false" customHeight="true" outlineLevel="0" collapsed="false">
      <c r="A645" s="94"/>
      <c r="B645" s="95"/>
    </row>
    <row r="647" customFormat="false" ht="13.5" hidden="false" customHeight="true" outlineLevel="0" collapsed="false">
      <c r="A647" s="94"/>
      <c r="B647" s="95"/>
    </row>
    <row r="649" customFormat="false" ht="13.5" hidden="false" customHeight="true" outlineLevel="0" collapsed="false">
      <c r="A649" s="94"/>
      <c r="B649" s="95"/>
    </row>
    <row r="651" customFormat="false" ht="13.5" hidden="false" customHeight="true" outlineLevel="0" collapsed="false">
      <c r="A651" s="94"/>
      <c r="B651" s="95"/>
    </row>
    <row r="653" customFormat="false" ht="13.5" hidden="false" customHeight="true" outlineLevel="0" collapsed="false">
      <c r="A653" s="94"/>
      <c r="B653" s="95"/>
    </row>
    <row r="655" customFormat="false" ht="13.5" hidden="false" customHeight="true" outlineLevel="0" collapsed="false">
      <c r="A655" s="94"/>
      <c r="B655" s="95"/>
    </row>
    <row r="657" customFormat="false" ht="13.5" hidden="false" customHeight="true" outlineLevel="0" collapsed="false">
      <c r="A657" s="94"/>
      <c r="B657" s="95"/>
    </row>
    <row r="659" customFormat="false" ht="13.5" hidden="false" customHeight="true" outlineLevel="0" collapsed="false">
      <c r="A659" s="94"/>
      <c r="B659" s="95"/>
    </row>
    <row r="661" customFormat="false" ht="13.5" hidden="false" customHeight="true" outlineLevel="0" collapsed="false">
      <c r="A661" s="94"/>
      <c r="B661" s="95"/>
    </row>
    <row r="663" customFormat="false" ht="13.5" hidden="false" customHeight="true" outlineLevel="0" collapsed="false">
      <c r="A663" s="94"/>
      <c r="B663" s="95"/>
    </row>
    <row r="665" customFormat="false" ht="13.5" hidden="false" customHeight="true" outlineLevel="0" collapsed="false">
      <c r="A665" s="94"/>
      <c r="B665" s="95"/>
    </row>
    <row r="667" customFormat="false" ht="13.5" hidden="false" customHeight="true" outlineLevel="0" collapsed="false">
      <c r="A667" s="94"/>
      <c r="B667" s="95"/>
    </row>
    <row r="669" customFormat="false" ht="13.5" hidden="false" customHeight="true" outlineLevel="0" collapsed="false">
      <c r="A669" s="94"/>
      <c r="B669" s="95"/>
    </row>
    <row r="671" customFormat="false" ht="13.5" hidden="false" customHeight="true" outlineLevel="0" collapsed="false">
      <c r="A671" s="94"/>
      <c r="B671" s="95"/>
    </row>
    <row r="673" customFormat="false" ht="13.5" hidden="false" customHeight="true" outlineLevel="0" collapsed="false">
      <c r="A673" s="94"/>
      <c r="B673" s="95"/>
    </row>
    <row r="675" customFormat="false" ht="13.5" hidden="false" customHeight="true" outlineLevel="0" collapsed="false">
      <c r="A675" s="94"/>
      <c r="B675" s="95"/>
    </row>
    <row r="677" customFormat="false" ht="13.5" hidden="false" customHeight="true" outlineLevel="0" collapsed="false">
      <c r="A677" s="94"/>
      <c r="B677" s="95"/>
    </row>
    <row r="679" customFormat="false" ht="13.5" hidden="false" customHeight="true" outlineLevel="0" collapsed="false">
      <c r="A679" s="94"/>
      <c r="B679" s="95"/>
    </row>
    <row r="681" customFormat="false" ht="13.5" hidden="false" customHeight="true" outlineLevel="0" collapsed="false">
      <c r="A681" s="94"/>
      <c r="B681" s="95"/>
    </row>
    <row r="683" customFormat="false" ht="13.5" hidden="false" customHeight="true" outlineLevel="0" collapsed="false">
      <c r="A683" s="94"/>
      <c r="B683" s="95"/>
    </row>
    <row r="685" customFormat="false" ht="13.5" hidden="false" customHeight="true" outlineLevel="0" collapsed="false">
      <c r="A685" s="94"/>
      <c r="B685" s="95"/>
    </row>
    <row r="687" customFormat="false" ht="13.5" hidden="false" customHeight="true" outlineLevel="0" collapsed="false">
      <c r="A687" s="94"/>
      <c r="B687" s="95"/>
    </row>
    <row r="689" customFormat="false" ht="13.5" hidden="false" customHeight="true" outlineLevel="0" collapsed="false">
      <c r="A689" s="94"/>
      <c r="B689" s="95"/>
    </row>
    <row r="691" customFormat="false" ht="13.5" hidden="false" customHeight="true" outlineLevel="0" collapsed="false">
      <c r="A691" s="94"/>
      <c r="B691" s="95"/>
    </row>
    <row r="693" customFormat="false" ht="13.5" hidden="false" customHeight="true" outlineLevel="0" collapsed="false">
      <c r="A693" s="94"/>
      <c r="B693" s="95"/>
    </row>
    <row r="695" customFormat="false" ht="13.5" hidden="false" customHeight="true" outlineLevel="0" collapsed="false">
      <c r="A695" s="94"/>
      <c r="B695" s="95"/>
    </row>
    <row r="697" customFormat="false" ht="13.5" hidden="false" customHeight="true" outlineLevel="0" collapsed="false">
      <c r="A697" s="94"/>
      <c r="B697" s="95"/>
    </row>
    <row r="699" customFormat="false" ht="13.5" hidden="false" customHeight="true" outlineLevel="0" collapsed="false">
      <c r="A699" s="94"/>
      <c r="B699" s="95"/>
    </row>
    <row r="701" customFormat="false" ht="13.5" hidden="false" customHeight="true" outlineLevel="0" collapsed="false">
      <c r="A701" s="94"/>
      <c r="B701" s="95"/>
    </row>
    <row r="703" customFormat="false" ht="13.5" hidden="false" customHeight="true" outlineLevel="0" collapsed="false">
      <c r="A703" s="94"/>
      <c r="B703" s="95"/>
    </row>
    <row r="705" customFormat="false" ht="13.5" hidden="false" customHeight="true" outlineLevel="0" collapsed="false">
      <c r="A705" s="94"/>
      <c r="B705" s="95"/>
    </row>
    <row r="707" customFormat="false" ht="13.5" hidden="false" customHeight="true" outlineLevel="0" collapsed="false">
      <c r="A707" s="94"/>
      <c r="B707" s="95"/>
    </row>
    <row r="709" customFormat="false" ht="13.5" hidden="false" customHeight="true" outlineLevel="0" collapsed="false">
      <c r="A709" s="94"/>
      <c r="B709" s="95"/>
    </row>
    <row r="711" customFormat="false" ht="13.5" hidden="false" customHeight="true" outlineLevel="0" collapsed="false">
      <c r="A711" s="94"/>
      <c r="B711" s="95"/>
    </row>
    <row r="713" customFormat="false" ht="13.5" hidden="false" customHeight="true" outlineLevel="0" collapsed="false">
      <c r="A713" s="94"/>
      <c r="B713" s="95"/>
    </row>
    <row r="715" customFormat="false" ht="13.5" hidden="false" customHeight="true" outlineLevel="0" collapsed="false">
      <c r="A715" s="94"/>
      <c r="B715" s="95"/>
    </row>
    <row r="717" customFormat="false" ht="13.5" hidden="false" customHeight="true" outlineLevel="0" collapsed="false">
      <c r="A717" s="94"/>
      <c r="B717" s="95"/>
    </row>
    <row r="719" customFormat="false" ht="13.5" hidden="false" customHeight="true" outlineLevel="0" collapsed="false">
      <c r="A719" s="94"/>
      <c r="B719" s="95"/>
    </row>
    <row r="721" customFormat="false" ht="13.5" hidden="false" customHeight="true" outlineLevel="0" collapsed="false">
      <c r="A721" s="94"/>
      <c r="B721" s="95"/>
    </row>
    <row r="723" customFormat="false" ht="13.5" hidden="false" customHeight="true" outlineLevel="0" collapsed="false">
      <c r="A723" s="94"/>
      <c r="B723" s="95"/>
    </row>
    <row r="725" customFormat="false" ht="13.5" hidden="false" customHeight="true" outlineLevel="0" collapsed="false">
      <c r="A725" s="94"/>
      <c r="B725" s="95"/>
    </row>
    <row r="727" customFormat="false" ht="13.5" hidden="false" customHeight="true" outlineLevel="0" collapsed="false">
      <c r="A727" s="94"/>
      <c r="B727" s="95"/>
    </row>
    <row r="729" customFormat="false" ht="13.5" hidden="false" customHeight="true" outlineLevel="0" collapsed="false">
      <c r="A729" s="94"/>
      <c r="B729" s="95"/>
    </row>
    <row r="731" customFormat="false" ht="13.5" hidden="false" customHeight="true" outlineLevel="0" collapsed="false">
      <c r="A731" s="94"/>
      <c r="B731" s="95"/>
    </row>
    <row r="733" customFormat="false" ht="13.5" hidden="false" customHeight="true" outlineLevel="0" collapsed="false">
      <c r="A733" s="94"/>
      <c r="B733" s="95"/>
    </row>
    <row r="735" customFormat="false" ht="13.5" hidden="false" customHeight="true" outlineLevel="0" collapsed="false">
      <c r="A735" s="94"/>
      <c r="B735" s="95"/>
    </row>
    <row r="737" customFormat="false" ht="13.5" hidden="false" customHeight="true" outlineLevel="0" collapsed="false">
      <c r="A737" s="94"/>
      <c r="B737" s="95"/>
    </row>
    <row r="739" customFormat="false" ht="13.5" hidden="false" customHeight="true" outlineLevel="0" collapsed="false">
      <c r="A739" s="94"/>
      <c r="B739" s="95"/>
    </row>
    <row r="741" customFormat="false" ht="13.5" hidden="false" customHeight="true" outlineLevel="0" collapsed="false">
      <c r="A741" s="94"/>
      <c r="B741" s="95"/>
    </row>
    <row r="743" customFormat="false" ht="13.5" hidden="false" customHeight="true" outlineLevel="0" collapsed="false">
      <c r="A743" s="94"/>
      <c r="B743" s="95"/>
    </row>
    <row r="745" customFormat="false" ht="13.5" hidden="false" customHeight="true" outlineLevel="0" collapsed="false">
      <c r="A745" s="94"/>
      <c r="B745" s="95"/>
    </row>
    <row r="747" customFormat="false" ht="13.5" hidden="false" customHeight="true" outlineLevel="0" collapsed="false">
      <c r="A747" s="94"/>
      <c r="B747" s="95"/>
    </row>
    <row r="749" customFormat="false" ht="13.5" hidden="false" customHeight="true" outlineLevel="0" collapsed="false">
      <c r="A749" s="94"/>
      <c r="B749" s="95"/>
    </row>
    <row r="751" customFormat="false" ht="13.5" hidden="false" customHeight="true" outlineLevel="0" collapsed="false">
      <c r="A751" s="94"/>
      <c r="B751" s="95"/>
    </row>
    <row r="753" customFormat="false" ht="13.5" hidden="false" customHeight="true" outlineLevel="0" collapsed="false">
      <c r="A753" s="94"/>
      <c r="B753" s="95"/>
    </row>
    <row r="755" customFormat="false" ht="13.5" hidden="false" customHeight="true" outlineLevel="0" collapsed="false">
      <c r="A755" s="94"/>
      <c r="B755" s="95"/>
    </row>
    <row r="757" customFormat="false" ht="13.5" hidden="false" customHeight="true" outlineLevel="0" collapsed="false">
      <c r="A757" s="94"/>
      <c r="B757" s="95"/>
    </row>
    <row r="759" customFormat="false" ht="13.5" hidden="false" customHeight="true" outlineLevel="0" collapsed="false">
      <c r="A759" s="94"/>
      <c r="B759" s="95"/>
    </row>
    <row r="761" customFormat="false" ht="13.5" hidden="false" customHeight="true" outlineLevel="0" collapsed="false">
      <c r="A761" s="94"/>
      <c r="B761" s="95"/>
    </row>
    <row r="763" customFormat="false" ht="13.5" hidden="false" customHeight="true" outlineLevel="0" collapsed="false">
      <c r="A763" s="94"/>
      <c r="B763" s="95"/>
    </row>
    <row r="765" customFormat="false" ht="13.5" hidden="false" customHeight="true" outlineLevel="0" collapsed="false">
      <c r="A765" s="94"/>
      <c r="B765" s="95"/>
    </row>
    <row r="767" customFormat="false" ht="13.5" hidden="false" customHeight="true" outlineLevel="0" collapsed="false">
      <c r="A767" s="94"/>
      <c r="B767" s="95"/>
    </row>
    <row r="769" customFormat="false" ht="13.5" hidden="false" customHeight="true" outlineLevel="0" collapsed="false">
      <c r="A769" s="94"/>
      <c r="B769" s="95"/>
    </row>
    <row r="771" customFormat="false" ht="13.5" hidden="false" customHeight="true" outlineLevel="0" collapsed="false">
      <c r="A771" s="94"/>
      <c r="B771" s="95"/>
    </row>
    <row r="773" customFormat="false" ht="13.5" hidden="false" customHeight="true" outlineLevel="0" collapsed="false">
      <c r="A773" s="94"/>
      <c r="B773" s="95"/>
    </row>
    <row r="775" customFormat="false" ht="13.5" hidden="false" customHeight="true" outlineLevel="0" collapsed="false">
      <c r="A775" s="94"/>
      <c r="B775" s="95"/>
    </row>
    <row r="777" customFormat="false" ht="13.5" hidden="false" customHeight="true" outlineLevel="0" collapsed="false">
      <c r="A777" s="94"/>
      <c r="B777" s="95"/>
    </row>
    <row r="779" customFormat="false" ht="13.5" hidden="false" customHeight="true" outlineLevel="0" collapsed="false">
      <c r="A779" s="94"/>
      <c r="B779" s="95"/>
    </row>
    <row r="781" customFormat="false" ht="13.5" hidden="false" customHeight="true" outlineLevel="0" collapsed="false">
      <c r="A781" s="94"/>
      <c r="B781" s="95"/>
    </row>
    <row r="783" customFormat="false" ht="13.5" hidden="false" customHeight="true" outlineLevel="0" collapsed="false">
      <c r="A783" s="94"/>
      <c r="B783" s="95"/>
    </row>
    <row r="785" customFormat="false" ht="13.5" hidden="false" customHeight="true" outlineLevel="0" collapsed="false">
      <c r="A785" s="94"/>
      <c r="B785" s="95"/>
    </row>
    <row r="787" customFormat="false" ht="13.5" hidden="false" customHeight="true" outlineLevel="0" collapsed="false">
      <c r="A787" s="94"/>
      <c r="B787" s="95"/>
    </row>
    <row r="789" customFormat="false" ht="13.5" hidden="false" customHeight="true" outlineLevel="0" collapsed="false">
      <c r="A789" s="94"/>
      <c r="B789" s="95"/>
    </row>
    <row r="791" customFormat="false" ht="13.5" hidden="false" customHeight="true" outlineLevel="0" collapsed="false">
      <c r="A791" s="94"/>
      <c r="B791" s="95"/>
    </row>
    <row r="793" customFormat="false" ht="13.5" hidden="false" customHeight="true" outlineLevel="0" collapsed="false">
      <c r="A793" s="94"/>
      <c r="B793" s="95"/>
    </row>
    <row r="795" customFormat="false" ht="13.5" hidden="false" customHeight="true" outlineLevel="0" collapsed="false">
      <c r="A795" s="94"/>
      <c r="B795" s="95"/>
    </row>
    <row r="797" customFormat="false" ht="13.5" hidden="false" customHeight="true" outlineLevel="0" collapsed="false">
      <c r="A797" s="94"/>
      <c r="B797" s="95"/>
    </row>
    <row r="799" customFormat="false" ht="13.5" hidden="false" customHeight="true" outlineLevel="0" collapsed="false">
      <c r="A799" s="94"/>
      <c r="B799" s="95"/>
    </row>
    <row r="801" customFormat="false" ht="13.5" hidden="false" customHeight="true" outlineLevel="0" collapsed="false">
      <c r="A801" s="94"/>
      <c r="B801" s="95"/>
    </row>
    <row r="803" customFormat="false" ht="13.5" hidden="false" customHeight="true" outlineLevel="0" collapsed="false">
      <c r="A803" s="94"/>
      <c r="B803" s="95"/>
    </row>
    <row r="805" customFormat="false" ht="13.5" hidden="false" customHeight="true" outlineLevel="0" collapsed="false">
      <c r="A805" s="94"/>
      <c r="B805" s="95"/>
    </row>
    <row r="807" customFormat="false" ht="13.5" hidden="false" customHeight="true" outlineLevel="0" collapsed="false">
      <c r="A807" s="94"/>
      <c r="B807" s="95"/>
    </row>
    <row r="809" customFormat="false" ht="13.5" hidden="false" customHeight="true" outlineLevel="0" collapsed="false">
      <c r="A809" s="94"/>
      <c r="B809" s="95"/>
    </row>
    <row r="811" customFormat="false" ht="13.5" hidden="false" customHeight="true" outlineLevel="0" collapsed="false">
      <c r="A811" s="94"/>
      <c r="B811" s="95"/>
    </row>
    <row r="813" customFormat="false" ht="13.5" hidden="false" customHeight="true" outlineLevel="0" collapsed="false">
      <c r="A813" s="94"/>
      <c r="B813" s="95"/>
    </row>
    <row r="815" customFormat="false" ht="13.5" hidden="false" customHeight="true" outlineLevel="0" collapsed="false">
      <c r="A815" s="94"/>
      <c r="B815" s="95"/>
    </row>
    <row r="817" customFormat="false" ht="13.5" hidden="false" customHeight="true" outlineLevel="0" collapsed="false">
      <c r="A817" s="94"/>
      <c r="B817" s="95"/>
    </row>
    <row r="819" customFormat="false" ht="13.5" hidden="false" customHeight="true" outlineLevel="0" collapsed="false">
      <c r="A819" s="94"/>
      <c r="B819" s="95"/>
    </row>
    <row r="821" customFormat="false" ht="13.5" hidden="false" customHeight="true" outlineLevel="0" collapsed="false">
      <c r="A821" s="94"/>
      <c r="B821" s="95"/>
    </row>
    <row r="823" customFormat="false" ht="13.5" hidden="false" customHeight="true" outlineLevel="0" collapsed="false">
      <c r="A823" s="94"/>
      <c r="B823" s="95"/>
    </row>
    <row r="825" customFormat="false" ht="13.5" hidden="false" customHeight="true" outlineLevel="0" collapsed="false">
      <c r="A825" s="94"/>
      <c r="B825" s="95"/>
    </row>
    <row r="827" customFormat="false" ht="13.5" hidden="false" customHeight="true" outlineLevel="0" collapsed="false">
      <c r="A827" s="94"/>
      <c r="B827" s="95"/>
    </row>
    <row r="829" customFormat="false" ht="13.5" hidden="false" customHeight="true" outlineLevel="0" collapsed="false">
      <c r="A829" s="94"/>
      <c r="B829" s="95"/>
    </row>
    <row r="831" customFormat="false" ht="13.5" hidden="false" customHeight="true" outlineLevel="0" collapsed="false">
      <c r="A831" s="94"/>
      <c r="B831" s="95"/>
    </row>
    <row r="833" customFormat="false" ht="13.5" hidden="false" customHeight="true" outlineLevel="0" collapsed="false">
      <c r="A833" s="94"/>
      <c r="B833" s="95"/>
    </row>
    <row r="835" customFormat="false" ht="13.5" hidden="false" customHeight="true" outlineLevel="0" collapsed="false">
      <c r="A835" s="94"/>
      <c r="B835" s="95"/>
    </row>
    <row r="837" customFormat="false" ht="13.5" hidden="false" customHeight="true" outlineLevel="0" collapsed="false">
      <c r="A837" s="94"/>
      <c r="B837" s="95"/>
    </row>
    <row r="839" customFormat="false" ht="13.5" hidden="false" customHeight="true" outlineLevel="0" collapsed="false">
      <c r="A839" s="94"/>
      <c r="B839" s="95"/>
    </row>
    <row r="841" customFormat="false" ht="13.5" hidden="false" customHeight="true" outlineLevel="0" collapsed="false">
      <c r="A841" s="94"/>
      <c r="B841" s="95"/>
    </row>
    <row r="843" customFormat="false" ht="13.5" hidden="false" customHeight="true" outlineLevel="0" collapsed="false">
      <c r="A843" s="94"/>
      <c r="B843" s="95"/>
    </row>
    <row r="845" customFormat="false" ht="13.5" hidden="false" customHeight="true" outlineLevel="0" collapsed="false">
      <c r="A845" s="94"/>
      <c r="B845" s="95"/>
    </row>
    <row r="847" customFormat="false" ht="13.5" hidden="false" customHeight="true" outlineLevel="0" collapsed="false">
      <c r="A847" s="94"/>
      <c r="B847" s="95"/>
    </row>
    <row r="849" customFormat="false" ht="13.5" hidden="false" customHeight="true" outlineLevel="0" collapsed="false">
      <c r="A849" s="94"/>
      <c r="B849" s="95"/>
    </row>
    <row r="851" customFormat="false" ht="13.5" hidden="false" customHeight="true" outlineLevel="0" collapsed="false">
      <c r="A851" s="94"/>
      <c r="B851" s="95"/>
    </row>
    <row r="853" customFormat="false" ht="13.5" hidden="false" customHeight="true" outlineLevel="0" collapsed="false">
      <c r="A853" s="94"/>
      <c r="B853" s="95"/>
    </row>
    <row r="855" customFormat="false" ht="13.5" hidden="false" customHeight="true" outlineLevel="0" collapsed="false">
      <c r="A855" s="94"/>
      <c r="B855" s="95"/>
    </row>
    <row r="857" customFormat="false" ht="13.5" hidden="false" customHeight="true" outlineLevel="0" collapsed="false">
      <c r="A857" s="94"/>
      <c r="B857" s="95"/>
    </row>
    <row r="859" customFormat="false" ht="13.5" hidden="false" customHeight="true" outlineLevel="0" collapsed="false">
      <c r="A859" s="94"/>
      <c r="B859" s="95"/>
    </row>
    <row r="861" customFormat="false" ht="13.5" hidden="false" customHeight="true" outlineLevel="0" collapsed="false">
      <c r="A861" s="94"/>
      <c r="B861" s="95"/>
    </row>
    <row r="863" customFormat="false" ht="13.5" hidden="false" customHeight="true" outlineLevel="0" collapsed="false">
      <c r="A863" s="94"/>
      <c r="B863" s="95"/>
    </row>
    <row r="865" customFormat="false" ht="13.5" hidden="false" customHeight="true" outlineLevel="0" collapsed="false">
      <c r="A865" s="94"/>
      <c r="B865" s="95"/>
    </row>
    <row r="867" customFormat="false" ht="13.5" hidden="false" customHeight="true" outlineLevel="0" collapsed="false">
      <c r="A867" s="94"/>
      <c r="B867" s="95"/>
    </row>
    <row r="869" customFormat="false" ht="13.5" hidden="false" customHeight="true" outlineLevel="0" collapsed="false">
      <c r="A869" s="94"/>
      <c r="B869" s="95"/>
    </row>
    <row r="871" customFormat="false" ht="13.5" hidden="false" customHeight="true" outlineLevel="0" collapsed="false">
      <c r="A871" s="94"/>
      <c r="B871" s="95"/>
    </row>
    <row r="873" customFormat="false" ht="13.5" hidden="false" customHeight="true" outlineLevel="0" collapsed="false">
      <c r="A873" s="94"/>
      <c r="B873" s="95"/>
    </row>
    <row r="875" customFormat="false" ht="13.5" hidden="false" customHeight="true" outlineLevel="0" collapsed="false">
      <c r="A875" s="94"/>
      <c r="B875" s="95"/>
    </row>
    <row r="877" customFormat="false" ht="13.5" hidden="false" customHeight="true" outlineLevel="0" collapsed="false">
      <c r="A877" s="94"/>
      <c r="B877" s="95"/>
    </row>
    <row r="879" customFormat="false" ht="13.5" hidden="false" customHeight="true" outlineLevel="0" collapsed="false">
      <c r="A879" s="94"/>
      <c r="B879" s="95"/>
    </row>
    <row r="881" customFormat="false" ht="13.5" hidden="false" customHeight="true" outlineLevel="0" collapsed="false">
      <c r="A881" s="94"/>
      <c r="B881" s="95"/>
    </row>
    <row r="883" customFormat="false" ht="13.5" hidden="false" customHeight="true" outlineLevel="0" collapsed="false">
      <c r="A883" s="94"/>
      <c r="B883" s="95"/>
    </row>
    <row r="885" customFormat="false" ht="13.5" hidden="false" customHeight="true" outlineLevel="0" collapsed="false">
      <c r="A885" s="94"/>
      <c r="B885" s="95"/>
    </row>
    <row r="887" customFormat="false" ht="13.5" hidden="false" customHeight="true" outlineLevel="0" collapsed="false">
      <c r="A887" s="94"/>
      <c r="B887" s="95"/>
    </row>
    <row r="889" customFormat="false" ht="13.5" hidden="false" customHeight="true" outlineLevel="0" collapsed="false">
      <c r="A889" s="94"/>
      <c r="B889" s="95"/>
    </row>
    <row r="891" customFormat="false" ht="13.5" hidden="false" customHeight="true" outlineLevel="0" collapsed="false">
      <c r="A891" s="94"/>
      <c r="B891" s="95"/>
    </row>
    <row r="893" customFormat="false" ht="13.5" hidden="false" customHeight="true" outlineLevel="0" collapsed="false">
      <c r="A893" s="94"/>
      <c r="B893" s="95"/>
    </row>
    <row r="895" customFormat="false" ht="13.5" hidden="false" customHeight="true" outlineLevel="0" collapsed="false">
      <c r="A895" s="94"/>
      <c r="B895" s="95"/>
    </row>
    <row r="897" customFormat="false" ht="13.5" hidden="false" customHeight="true" outlineLevel="0" collapsed="false">
      <c r="A897" s="94"/>
      <c r="B897" s="95"/>
    </row>
    <row r="899" customFormat="false" ht="13.5" hidden="false" customHeight="true" outlineLevel="0" collapsed="false">
      <c r="A899" s="94"/>
      <c r="B899" s="95"/>
    </row>
    <row r="901" customFormat="false" ht="13.5" hidden="false" customHeight="true" outlineLevel="0" collapsed="false">
      <c r="A901" s="94"/>
      <c r="B901" s="95"/>
    </row>
    <row r="903" customFormat="false" ht="13.5" hidden="false" customHeight="true" outlineLevel="0" collapsed="false">
      <c r="A903" s="94"/>
      <c r="B903" s="95"/>
    </row>
    <row r="905" customFormat="false" ht="13.5" hidden="false" customHeight="true" outlineLevel="0" collapsed="false">
      <c r="A905" s="94"/>
      <c r="B905" s="95"/>
    </row>
    <row r="907" customFormat="false" ht="13.5" hidden="false" customHeight="true" outlineLevel="0" collapsed="false">
      <c r="A907" s="94"/>
      <c r="B907" s="95"/>
    </row>
    <row r="909" customFormat="false" ht="13.5" hidden="false" customHeight="true" outlineLevel="0" collapsed="false">
      <c r="A909" s="94"/>
      <c r="B909" s="95"/>
    </row>
    <row r="911" customFormat="false" ht="13.5" hidden="false" customHeight="true" outlineLevel="0" collapsed="false">
      <c r="A911" s="94"/>
      <c r="B911" s="95"/>
    </row>
    <row r="913" customFormat="false" ht="13.5" hidden="false" customHeight="true" outlineLevel="0" collapsed="false">
      <c r="A913" s="94"/>
      <c r="B913" s="95"/>
    </row>
    <row r="915" customFormat="false" ht="13.5" hidden="false" customHeight="true" outlineLevel="0" collapsed="false">
      <c r="A915" s="94"/>
      <c r="B915" s="95"/>
    </row>
    <row r="917" customFormat="false" ht="13.5" hidden="false" customHeight="true" outlineLevel="0" collapsed="false">
      <c r="A917" s="94"/>
      <c r="B917" s="95"/>
    </row>
    <row r="919" customFormat="false" ht="13.5" hidden="false" customHeight="true" outlineLevel="0" collapsed="false">
      <c r="A919" s="94"/>
      <c r="B919" s="95"/>
    </row>
    <row r="921" customFormat="false" ht="13.5" hidden="false" customHeight="true" outlineLevel="0" collapsed="false">
      <c r="A921" s="94"/>
      <c r="B921" s="95"/>
    </row>
    <row r="923" customFormat="false" ht="13.5" hidden="false" customHeight="true" outlineLevel="0" collapsed="false">
      <c r="A923" s="94"/>
      <c r="B923" s="95"/>
    </row>
    <row r="925" customFormat="false" ht="13.5" hidden="false" customHeight="true" outlineLevel="0" collapsed="false">
      <c r="A925" s="94"/>
      <c r="B925" s="95"/>
    </row>
    <row r="927" customFormat="false" ht="13.5" hidden="false" customHeight="true" outlineLevel="0" collapsed="false">
      <c r="A927" s="94"/>
      <c r="B927" s="95"/>
    </row>
    <row r="929" customFormat="false" ht="13.5" hidden="false" customHeight="true" outlineLevel="0" collapsed="false">
      <c r="A929" s="94"/>
      <c r="B929" s="95"/>
    </row>
    <row r="931" customFormat="false" ht="13.5" hidden="false" customHeight="true" outlineLevel="0" collapsed="false">
      <c r="A931" s="94"/>
      <c r="B931" s="95"/>
    </row>
    <row r="933" customFormat="false" ht="13.5" hidden="false" customHeight="true" outlineLevel="0" collapsed="false">
      <c r="A933" s="94"/>
      <c r="B933" s="95"/>
    </row>
    <row r="935" customFormat="false" ht="13.5" hidden="false" customHeight="true" outlineLevel="0" collapsed="false">
      <c r="A935" s="94"/>
      <c r="B935" s="95"/>
    </row>
    <row r="937" customFormat="false" ht="13.5" hidden="false" customHeight="true" outlineLevel="0" collapsed="false">
      <c r="A937" s="94"/>
      <c r="B937" s="95"/>
    </row>
    <row r="939" customFormat="false" ht="13.5" hidden="false" customHeight="true" outlineLevel="0" collapsed="false">
      <c r="A939" s="94"/>
      <c r="B939" s="95"/>
    </row>
    <row r="941" customFormat="false" ht="13.5" hidden="false" customHeight="true" outlineLevel="0" collapsed="false">
      <c r="A941" s="94"/>
      <c r="B941" s="95"/>
    </row>
    <row r="943" customFormat="false" ht="13.5" hidden="false" customHeight="true" outlineLevel="0" collapsed="false">
      <c r="A943" s="94"/>
      <c r="B943" s="95"/>
    </row>
    <row r="945" customFormat="false" ht="13.5" hidden="false" customHeight="true" outlineLevel="0" collapsed="false">
      <c r="A945" s="94"/>
      <c r="B945" s="95"/>
    </row>
    <row r="947" customFormat="false" ht="13.5" hidden="false" customHeight="true" outlineLevel="0" collapsed="false">
      <c r="A947" s="94"/>
      <c r="B947" s="95"/>
    </row>
    <row r="949" customFormat="false" ht="13.5" hidden="false" customHeight="true" outlineLevel="0" collapsed="false">
      <c r="A949" s="94"/>
      <c r="B949" s="95"/>
    </row>
    <row r="951" customFormat="false" ht="13.5" hidden="false" customHeight="true" outlineLevel="0" collapsed="false">
      <c r="A951" s="94"/>
      <c r="B951" s="95"/>
    </row>
    <row r="953" customFormat="false" ht="13.5" hidden="false" customHeight="true" outlineLevel="0" collapsed="false">
      <c r="A953" s="94"/>
      <c r="B953" s="95"/>
    </row>
    <row r="955" customFormat="false" ht="13.5" hidden="false" customHeight="true" outlineLevel="0" collapsed="false">
      <c r="A955" s="94"/>
      <c r="B955" s="95"/>
    </row>
    <row r="957" customFormat="false" ht="13.5" hidden="false" customHeight="true" outlineLevel="0" collapsed="false">
      <c r="A957" s="94"/>
      <c r="B957" s="95"/>
    </row>
    <row r="959" customFormat="false" ht="13.5" hidden="false" customHeight="true" outlineLevel="0" collapsed="false">
      <c r="A959" s="94"/>
      <c r="B959" s="95"/>
    </row>
    <row r="961" customFormat="false" ht="13.5" hidden="false" customHeight="true" outlineLevel="0" collapsed="false">
      <c r="A961" s="94"/>
      <c r="B961" s="95"/>
    </row>
    <row r="963" customFormat="false" ht="13.5" hidden="false" customHeight="true" outlineLevel="0" collapsed="false">
      <c r="A963" s="94"/>
      <c r="B963" s="95"/>
    </row>
    <row r="965" customFormat="false" ht="13.5" hidden="false" customHeight="true" outlineLevel="0" collapsed="false">
      <c r="A965" s="94"/>
      <c r="B965" s="95"/>
    </row>
    <row r="967" customFormat="false" ht="13.5" hidden="false" customHeight="true" outlineLevel="0" collapsed="false">
      <c r="A967" s="94"/>
      <c r="B967" s="95"/>
    </row>
    <row r="969" customFormat="false" ht="13.5" hidden="false" customHeight="true" outlineLevel="0" collapsed="false">
      <c r="A969" s="94"/>
      <c r="B969" s="95"/>
    </row>
    <row r="971" customFormat="false" ht="13.5" hidden="false" customHeight="true" outlineLevel="0" collapsed="false">
      <c r="A971" s="94"/>
      <c r="B971" s="95"/>
    </row>
    <row r="973" customFormat="false" ht="13.5" hidden="false" customHeight="true" outlineLevel="0" collapsed="false">
      <c r="A973" s="94"/>
      <c r="B973" s="95"/>
    </row>
    <row r="975" customFormat="false" ht="13.5" hidden="false" customHeight="true" outlineLevel="0" collapsed="false">
      <c r="A975" s="94"/>
      <c r="B975" s="95"/>
    </row>
    <row r="977" customFormat="false" ht="13.5" hidden="false" customHeight="true" outlineLevel="0" collapsed="false">
      <c r="A977" s="94"/>
      <c r="B977" s="95"/>
    </row>
    <row r="979" customFormat="false" ht="13.5" hidden="false" customHeight="true" outlineLevel="0" collapsed="false">
      <c r="A979" s="94"/>
      <c r="B979" s="95"/>
    </row>
    <row r="981" customFormat="false" ht="13.5" hidden="false" customHeight="true" outlineLevel="0" collapsed="false">
      <c r="A981" s="94"/>
      <c r="B981" s="95"/>
    </row>
    <row r="983" customFormat="false" ht="13.5" hidden="false" customHeight="true" outlineLevel="0" collapsed="false">
      <c r="A983" s="94"/>
      <c r="B983" s="95"/>
    </row>
    <row r="985" customFormat="false" ht="13.5" hidden="false" customHeight="true" outlineLevel="0" collapsed="false">
      <c r="A985" s="94"/>
      <c r="B985" s="95"/>
    </row>
    <row r="987" customFormat="false" ht="13.5" hidden="false" customHeight="true" outlineLevel="0" collapsed="false">
      <c r="A987" s="94"/>
      <c r="B987" s="95"/>
    </row>
    <row r="989" customFormat="false" ht="13.5" hidden="false" customHeight="true" outlineLevel="0" collapsed="false">
      <c r="A989" s="94"/>
      <c r="B989" s="95"/>
    </row>
    <row r="991" customFormat="false" ht="13.5" hidden="false" customHeight="true" outlineLevel="0" collapsed="false">
      <c r="A991" s="94"/>
      <c r="B991" s="95"/>
    </row>
    <row r="993" customFormat="false" ht="13.5" hidden="false" customHeight="true" outlineLevel="0" collapsed="false">
      <c r="A993" s="94"/>
      <c r="B993" s="95"/>
    </row>
    <row r="995" customFormat="false" ht="13.5" hidden="false" customHeight="true" outlineLevel="0" collapsed="false">
      <c r="A995" s="94"/>
      <c r="B995" s="95"/>
    </row>
    <row r="997" customFormat="false" ht="13.5" hidden="false" customHeight="true" outlineLevel="0" collapsed="false">
      <c r="A997" s="94"/>
      <c r="B997" s="95"/>
    </row>
    <row r="999" customFormat="false" ht="13.5" hidden="false" customHeight="true" outlineLevel="0" collapsed="false">
      <c r="A999" s="94"/>
      <c r="B999" s="95"/>
    </row>
    <row r="1001" customFormat="false" ht="13.5" hidden="false" customHeight="true" outlineLevel="0" collapsed="false">
      <c r="A1001" s="94"/>
      <c r="B1001" s="95"/>
    </row>
    <row r="1003" customFormat="false" ht="13.5" hidden="false" customHeight="true" outlineLevel="0" collapsed="false">
      <c r="A1003" s="94"/>
      <c r="B1003" s="95"/>
    </row>
    <row r="1005" customFormat="false" ht="13.5" hidden="false" customHeight="true" outlineLevel="0" collapsed="false">
      <c r="A1005" s="94"/>
      <c r="B1005" s="95"/>
    </row>
    <row r="1007" customFormat="false" ht="13.5" hidden="false" customHeight="true" outlineLevel="0" collapsed="false">
      <c r="A1007" s="94"/>
      <c r="B1007" s="95"/>
    </row>
    <row r="1009" customFormat="false" ht="13.5" hidden="false" customHeight="true" outlineLevel="0" collapsed="false">
      <c r="A1009" s="94"/>
      <c r="B1009" s="95"/>
    </row>
    <row r="1011" customFormat="false" ht="13.5" hidden="false" customHeight="true" outlineLevel="0" collapsed="false">
      <c r="A1011" s="94"/>
      <c r="B1011" s="95"/>
    </row>
    <row r="1013" customFormat="false" ht="13.5" hidden="false" customHeight="true" outlineLevel="0" collapsed="false">
      <c r="A1013" s="94"/>
      <c r="B1013" s="95"/>
    </row>
    <row r="1015" customFormat="false" ht="13.5" hidden="false" customHeight="true" outlineLevel="0" collapsed="false">
      <c r="A1015" s="94"/>
      <c r="B1015" s="95"/>
    </row>
    <row r="1017" customFormat="false" ht="13.5" hidden="false" customHeight="true" outlineLevel="0" collapsed="false">
      <c r="A1017" s="94"/>
      <c r="B1017" s="95"/>
    </row>
    <row r="1019" customFormat="false" ht="13.5" hidden="false" customHeight="true" outlineLevel="0" collapsed="false">
      <c r="A1019" s="94"/>
      <c r="B1019" s="95"/>
    </row>
    <row r="1021" customFormat="false" ht="13.5" hidden="false" customHeight="true" outlineLevel="0" collapsed="false">
      <c r="A1021" s="94"/>
      <c r="B1021" s="95"/>
    </row>
    <row r="1023" customFormat="false" ht="13.5" hidden="false" customHeight="true" outlineLevel="0" collapsed="false">
      <c r="A1023" s="94"/>
      <c r="B1023" s="95"/>
    </row>
    <row r="1025" customFormat="false" ht="13.5" hidden="false" customHeight="true" outlineLevel="0" collapsed="false">
      <c r="A1025" s="94"/>
      <c r="B1025" s="95"/>
    </row>
    <row r="1027" customFormat="false" ht="13.5" hidden="false" customHeight="true" outlineLevel="0" collapsed="false">
      <c r="A1027" s="94"/>
      <c r="B1027" s="95"/>
    </row>
    <row r="1029" customFormat="false" ht="13.5" hidden="false" customHeight="true" outlineLevel="0" collapsed="false">
      <c r="A1029" s="94"/>
      <c r="B1029" s="95"/>
    </row>
    <row r="1031" customFormat="false" ht="13.5" hidden="false" customHeight="true" outlineLevel="0" collapsed="false">
      <c r="A1031" s="94"/>
      <c r="B1031" s="95"/>
    </row>
    <row r="1033" customFormat="false" ht="13.5" hidden="false" customHeight="true" outlineLevel="0" collapsed="false">
      <c r="A1033" s="94"/>
      <c r="B1033" s="95"/>
    </row>
    <row r="1035" customFormat="false" ht="13.5" hidden="false" customHeight="true" outlineLevel="0" collapsed="false">
      <c r="A1035" s="94"/>
      <c r="B1035" s="95"/>
    </row>
    <row r="1037" customFormat="false" ht="13.5" hidden="false" customHeight="true" outlineLevel="0" collapsed="false">
      <c r="A1037" s="94"/>
      <c r="B1037" s="95"/>
    </row>
    <row r="1039" customFormat="false" ht="13.5" hidden="false" customHeight="true" outlineLevel="0" collapsed="false">
      <c r="A1039" s="94"/>
      <c r="B1039" s="95"/>
    </row>
    <row r="1041" customFormat="false" ht="13.5" hidden="false" customHeight="true" outlineLevel="0" collapsed="false">
      <c r="A1041" s="94"/>
      <c r="B1041" s="95"/>
    </row>
    <row r="1043" customFormat="false" ht="13.5" hidden="false" customHeight="true" outlineLevel="0" collapsed="false">
      <c r="A1043" s="94"/>
      <c r="B1043" s="95"/>
    </row>
    <row r="1045" customFormat="false" ht="13.5" hidden="false" customHeight="true" outlineLevel="0" collapsed="false">
      <c r="A1045" s="94"/>
      <c r="B1045" s="95"/>
    </row>
    <row r="1047" customFormat="false" ht="13.5" hidden="false" customHeight="true" outlineLevel="0" collapsed="false">
      <c r="A1047" s="94"/>
      <c r="B1047" s="95"/>
    </row>
    <row r="1049" customFormat="false" ht="13.5" hidden="false" customHeight="true" outlineLevel="0" collapsed="false">
      <c r="A1049" s="94"/>
      <c r="B1049" s="95"/>
    </row>
    <row r="1051" customFormat="false" ht="13.5" hidden="false" customHeight="true" outlineLevel="0" collapsed="false">
      <c r="A1051" s="94"/>
      <c r="B1051" s="95"/>
    </row>
    <row r="1053" customFormat="false" ht="13.5" hidden="false" customHeight="true" outlineLevel="0" collapsed="false">
      <c r="A1053" s="94"/>
      <c r="B1053" s="95"/>
    </row>
    <row r="1055" customFormat="false" ht="13.5" hidden="false" customHeight="true" outlineLevel="0" collapsed="false">
      <c r="A1055" s="94"/>
      <c r="B1055" s="95"/>
    </row>
    <row r="1057" customFormat="false" ht="13.5" hidden="false" customHeight="true" outlineLevel="0" collapsed="false">
      <c r="A1057" s="94"/>
      <c r="B1057" s="95"/>
    </row>
    <row r="1059" customFormat="false" ht="13.5" hidden="false" customHeight="true" outlineLevel="0" collapsed="false">
      <c r="A1059" s="94"/>
      <c r="B1059" s="95"/>
    </row>
    <row r="1061" customFormat="false" ht="13.5" hidden="false" customHeight="true" outlineLevel="0" collapsed="false">
      <c r="A1061" s="94"/>
      <c r="B1061" s="95"/>
    </row>
    <row r="1063" customFormat="false" ht="13.5" hidden="false" customHeight="true" outlineLevel="0" collapsed="false">
      <c r="A1063" s="94"/>
      <c r="B1063" s="95"/>
    </row>
    <row r="1065" customFormat="false" ht="13.5" hidden="false" customHeight="true" outlineLevel="0" collapsed="false">
      <c r="A1065" s="94"/>
      <c r="B1065" s="95"/>
    </row>
    <row r="1067" customFormat="false" ht="13.5" hidden="false" customHeight="true" outlineLevel="0" collapsed="false">
      <c r="A1067" s="94"/>
      <c r="B1067" s="95"/>
    </row>
    <row r="1069" customFormat="false" ht="13.5" hidden="false" customHeight="true" outlineLevel="0" collapsed="false">
      <c r="A1069" s="94"/>
      <c r="B1069" s="95"/>
    </row>
  </sheetData>
  <mergeCells count="4">
    <mergeCell ref="B1:C1"/>
    <mergeCell ref="A28:A32"/>
    <mergeCell ref="A49:A55"/>
    <mergeCell ref="A61:B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0.66015625" defaultRowHeight="13.5" customHeight="false" zeroHeight="false" outlineLevelRow="0" outlineLevelCol="0"/>
  <sheetData>
    <row r="3" customFormat="false" ht="13.5" hidden="false" customHeight="false" outlineLevel="0" collapsed="false">
      <c r="B3" s="10"/>
      <c r="C3" s="113" t="s">
        <v>1131</v>
      </c>
      <c r="D3" s="8" t="n">
        <v>3</v>
      </c>
      <c r="E3" s="12" t="s">
        <v>1132</v>
      </c>
      <c r="F3" s="12" t="s">
        <v>1132</v>
      </c>
      <c r="G3" s="8" t="n">
        <v>0</v>
      </c>
      <c r="I3" s="8" t="str">
        <f aca="false" t="array" ref="I3">_xlfn.IFS(E3=F3,"0",E3=F4,"1",E3=F5,"2",E3=F6,"3",E3=F7,"4",E3=F8,"5",E3=F9,"6",E3=F10,"7",E3=F11,"8",E3=F12,"9",E3=F13,"10",E3=F14,"11",E3=F15,"12")</f>
        <v>0</v>
      </c>
    </row>
    <row r="4" customFormat="false" ht="13.5" hidden="false" customHeight="false" outlineLevel="0" collapsed="false">
      <c r="B4" s="10"/>
      <c r="D4" s="8" t="n">
        <v>5</v>
      </c>
      <c r="E4" s="12" t="s">
        <v>1133</v>
      </c>
      <c r="F4" s="12" t="s">
        <v>1134</v>
      </c>
      <c r="G4" s="8" t="n">
        <v>1</v>
      </c>
      <c r="I4" s="8" t="str">
        <f aca="false" t="array" ref="I4">_xlfn.IFS(E4=F4,"0",E4=F5,"1",E4=F6,"2",E4=F7,"3",E4=F8,"4",E4=F9,"5",E4=F10,"6",E4=F11,"7",E4=F12,"8",E4=F13,"9",E4=F14,"10",E4=F15,"11",E4=F16,"12")</f>
        <v>6</v>
      </c>
    </row>
    <row r="5" customFormat="false" ht="13.5" hidden="false" customHeight="false" outlineLevel="0" collapsed="false">
      <c r="B5" s="10"/>
      <c r="D5" s="8" t="n">
        <v>10</v>
      </c>
      <c r="F5" s="12" t="s">
        <v>1135</v>
      </c>
      <c r="G5" s="8" t="n">
        <v>2</v>
      </c>
      <c r="I5" s="8" t="str">
        <f aca="false" t="array" ref="I5">_xlfn.IFS(E5=F5,"0",E5=F6,"1",E5=F7,"2",E5=F8,"3",E5=F9,"4",E5=F10,"5",E5=F11,"6",E5=F12,"7",E5=F13,"8",E5=F14,"9",E5=F15,"10",E5=F16,"11",E5=F17,"12")</f>
        <v>11</v>
      </c>
    </row>
    <row r="6" customFormat="false" ht="13.5" hidden="false" customHeight="false" outlineLevel="0" collapsed="false">
      <c r="B6" s="10"/>
      <c r="D6" s="8" t="n">
        <v>4</v>
      </c>
      <c r="F6" s="12" t="s">
        <v>1136</v>
      </c>
      <c r="G6" s="8" t="n">
        <v>3</v>
      </c>
      <c r="I6" s="8" t="str">
        <f aca="false" t="array" ref="I6">_xlfn.IFS(E6=F6,"0",E6=F7,"1",E6=F8,"2",E6=F9,"3",E6=F10,"4",E6=F11,"5",E6=F12,"6",E6=F13,"7",E6=F14,"8",E6=F15,"9",E6=F16,"10",E6=F17,"11",E6=F18,"12")</f>
        <v>10</v>
      </c>
    </row>
    <row r="7" customFormat="false" ht="13.5" hidden="false" customHeight="false" outlineLevel="0" collapsed="false">
      <c r="B7" s="10"/>
      <c r="F7" s="12" t="s">
        <v>1137</v>
      </c>
      <c r="G7" s="8" t="n">
        <v>4</v>
      </c>
      <c r="I7" s="8" t="str">
        <f aca="false" t="array" ref="I7">_xlfn.IFS(E7=F7,"0",E7=F8,"1",E7=F9,"2",E7=F10,"3",E7=F11,"4",E7=F12,"5",E7=F13,"6",E7=F14,"7",E7=F15,"8",E7=F16,"9",E7=F17,"10",E7=F18,"11",E7=F19,"12")</f>
        <v>9</v>
      </c>
    </row>
    <row r="8" customFormat="false" ht="13.5" hidden="false" customHeight="false" outlineLevel="0" collapsed="false">
      <c r="B8" s="10"/>
      <c r="D8" s="8" t="n">
        <v>1</v>
      </c>
      <c r="F8" s="12" t="s">
        <v>1138</v>
      </c>
      <c r="G8" s="8" t="n">
        <v>5</v>
      </c>
      <c r="I8" s="8" t="str">
        <f aca="false" t="array" ref="I8">_xlfn.IFS(E8=F8,"0",E8=F9,"1",E8=F10,"2",E8=F11,"3",E8=F12,"4",E8=F13,"5",E8=F14,"6",E8=F15,"7",E8=F16,"8",E8=F17,"9",E8=F18,"10",E8=F19,"11",E8=F20,"12")</f>
        <v>8</v>
      </c>
    </row>
    <row r="9" customFormat="false" ht="13.5" hidden="false" customHeight="false" outlineLevel="0" collapsed="false">
      <c r="B9" s="10"/>
      <c r="D9" s="8" t="n">
        <v>2</v>
      </c>
      <c r="F9" s="12" t="s">
        <v>1139</v>
      </c>
      <c r="G9" s="8" t="n">
        <v>6</v>
      </c>
      <c r="I9" s="8" t="str">
        <f aca="false" t="array" ref="I9">_xlfn.IFS(E9=F9,"0",E9=F10,"1",E9=F11,"2",E9=F12,"3",E9=F13,"4",E9=F14,"5",E9=F15,"6",E9=F16,"7",E9=F17,"8",E9=F18,"9",E9=F19,"10",E9=F20,"11",E9=F21,"12")</f>
        <v>7</v>
      </c>
    </row>
    <row r="10" customFormat="false" ht="13.5" hidden="false" customHeight="false" outlineLevel="0" collapsed="false">
      <c r="B10" s="10"/>
      <c r="D10" s="8" t="n">
        <v>12</v>
      </c>
      <c r="F10" s="12" t="s">
        <v>1133</v>
      </c>
      <c r="G10" s="8" t="n">
        <v>7</v>
      </c>
      <c r="I10" s="8" t="str">
        <f aca="false" t="array" ref="I10">_xlfn.IFS(E10=F10,"0",E10=F11,"1",E10=F12,"2",E10=F13,"3",E10=F14,"4",E10=F15,"5",E10=F16,"6",E10=F17,"7",E10=F18,"8",E10=F19,"9",E10=F20,"10",E10=F21,"11",E10=F22,"12")</f>
        <v>6</v>
      </c>
    </row>
    <row r="11" customFormat="false" ht="13.5" hidden="false" customHeight="false" outlineLevel="0" collapsed="false">
      <c r="B11" s="10"/>
      <c r="D11" s="8" t="n">
        <v>11</v>
      </c>
      <c r="F11" s="12" t="s">
        <v>1140</v>
      </c>
      <c r="G11" s="8" t="n">
        <v>8</v>
      </c>
      <c r="I11" s="8" t="str">
        <f aca="false" t="array" ref="I11">_xlfn.IFS(E11=F11,"0",E11=F12,"1",E11=F13,"2",E11=F14,"3",E11=F15,"4",E11=F16,"5",E11=F17,"6",E11=F18,"7",E11=F19,"8",E11=F20,"9",E11=F21,"10",E11=F22,"11",E11=F23,"12")</f>
        <v>5</v>
      </c>
    </row>
    <row r="12" customFormat="false" ht="13.5" hidden="false" customHeight="false" outlineLevel="0" collapsed="false">
      <c r="B12" s="10"/>
      <c r="D12" s="8" t="n">
        <v>8</v>
      </c>
      <c r="F12" s="12" t="s">
        <v>1141</v>
      </c>
      <c r="G12" s="8" t="n">
        <v>9</v>
      </c>
      <c r="I12" s="8" t="str">
        <f aca="false" t="array" ref="I12">_xlfn.IFS(E12=F12,"0",E12=F13,"1",E12=F14,"2",E12=F15,"3",E12=F16,"4",E12=F17,"5",E12=F18,"6",E12=F19,"7",E12=F20,"8",E12=F21,"9",E12=F22,"10",E12=F23,"11",E12=F24,"12")</f>
        <v>4</v>
      </c>
    </row>
    <row r="13" customFormat="false" ht="13.5" hidden="false" customHeight="false" outlineLevel="0" collapsed="false">
      <c r="D13" s="8" t="n">
        <v>6</v>
      </c>
      <c r="F13" s="12" t="s">
        <v>1142</v>
      </c>
      <c r="G13" s="8" t="n">
        <v>10</v>
      </c>
      <c r="I13" s="8" t="str">
        <f aca="false" t="array" ref="I13">_xlfn.IFS(E13=F13,"0",E13=F14,"1",E13=F15,"2",E13=F16,"3",E13=F17,"4",E13=F18,"5",E13=F19,"6",E13=F20,"7",E13=F21,"8",E13=F22,"9",E13=F23,"10",E13=F24,"11",E13=F25,"12")</f>
        <v>3</v>
      </c>
    </row>
    <row r="14" customFormat="false" ht="13.5" hidden="false" customHeight="false" outlineLevel="0" collapsed="false">
      <c r="F14" s="12" t="s">
        <v>1143</v>
      </c>
      <c r="G14" s="8" t="n">
        <v>11</v>
      </c>
      <c r="I14" s="8" t="str">
        <f aca="false" t="array" ref="I14">_xlfn.IFS(E14=F14,"0",E14=F15,"1",E14=F16,"2",E14=F17,"3",E14=F18,"4",E14=F19,"5",E14=F20,"6",E14=F21,"7",E14=F22,"8",E14=F23,"9",E14=F24,"10",E14=F25,"11",E14=F26,"12")</f>
        <v>2</v>
      </c>
    </row>
    <row r="15" customFormat="false" ht="13.5" hidden="false" customHeight="false" outlineLevel="0" collapsed="false">
      <c r="F15" s="12" t="s">
        <v>1144</v>
      </c>
      <c r="G15" s="8" t="n">
        <v>12</v>
      </c>
      <c r="I15" s="8" t="str">
        <f aca="false" t="array" ref="I15">_xlfn.IFS(E15=F15,"0",E15=F16,"1",E15=F17,"2",E15=F18,"3",E15=F19,"4",E15=F20,"5",E15=F21,"6",E15=F22,"7",E15=F23,"8",E15=F24,"9",E15=F25,"10",E15=F26,"11",E15=F27,"12")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2018-07-24T09:40:53Z</dcterms:created>
  <dc:creator>javier</dc:creator>
  <dc:description/>
  <dc:language>en-US</dc:language>
  <cp:lastModifiedBy/>
  <dcterms:modified xsi:type="dcterms:W3CDTF">2026-09-14T17:26:48Z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